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ric Mooney\Documents\rtRBA-main\parameterization\kapp\datasets\Rabinowitz2023_batchGlc\"/>
    </mc:Choice>
  </mc:AlternateContent>
  <xr:revisionPtr revIDLastSave="0" documentId="13_ncr:1_{0D801D4F-EF81-4D17-AD48-7C1EC7979ECA}" xr6:coauthVersionLast="47" xr6:coauthVersionMax="47" xr10:uidLastSave="{00000000-0000-0000-0000-000000000000}"/>
  <bookViews>
    <workbookView xWindow="-80" yWindow="-80" windowWidth="21760" windowHeight="13960" activeTab="1" xr2:uid="{250F9065-3720-41CA-8F66-9209BE54189B}"/>
  </bookViews>
  <sheets>
    <sheet name="in_vivo" sheetId="1" r:id="rId1"/>
    <sheet name="slack" sheetId="2" r:id="rId2"/>
    <sheet name="min_flux_sum" sheetId="4" r:id="rId3"/>
    <sheet name="enzload" sheetId="3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2" i="3" l="1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5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5" i="3"/>
  <c r="H2346" i="3"/>
  <c r="H2347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2" i="3"/>
  <c r="H2363" i="3"/>
  <c r="H2364" i="3"/>
  <c r="H2365" i="3"/>
  <c r="H2366" i="3"/>
  <c r="H2367" i="3"/>
  <c r="H2368" i="3"/>
  <c r="H2369" i="3"/>
  <c r="H2370" i="3"/>
  <c r="H2371" i="3"/>
  <c r="H2372" i="3"/>
  <c r="H2373" i="3"/>
  <c r="H2374" i="3"/>
  <c r="H2375" i="3"/>
  <c r="H2376" i="3"/>
  <c r="H2377" i="3"/>
  <c r="H2378" i="3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2398" i="3"/>
  <c r="H2399" i="3"/>
  <c r="H2400" i="3"/>
  <c r="H2401" i="3"/>
  <c r="H2402" i="3"/>
  <c r="H2403" i="3"/>
  <c r="H2404" i="3"/>
  <c r="H2405" i="3"/>
  <c r="H2406" i="3"/>
  <c r="H2407" i="3"/>
  <c r="H2408" i="3"/>
  <c r="H2409" i="3"/>
  <c r="H2410" i="3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H2425" i="3"/>
  <c r="H2426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H2464" i="3"/>
  <c r="H2465" i="3"/>
  <c r="H2466" i="3"/>
  <c r="H2467" i="3"/>
  <c r="H2468" i="3"/>
  <c r="H2469" i="3"/>
  <c r="H2470" i="3"/>
  <c r="H2471" i="3"/>
  <c r="H2472" i="3"/>
  <c r="H2473" i="3"/>
  <c r="H2474" i="3"/>
  <c r="H2475" i="3"/>
  <c r="H2476" i="3"/>
  <c r="H2477" i="3"/>
  <c r="H2478" i="3"/>
  <c r="H2479" i="3"/>
  <c r="H2480" i="3"/>
  <c r="H2481" i="3"/>
  <c r="H2482" i="3"/>
  <c r="H2483" i="3"/>
  <c r="H2484" i="3"/>
  <c r="H2485" i="3"/>
  <c r="H2486" i="3"/>
  <c r="H2487" i="3"/>
  <c r="H2488" i="3"/>
  <c r="H2489" i="3"/>
  <c r="H2490" i="3"/>
  <c r="H2491" i="3"/>
  <c r="H2492" i="3"/>
  <c r="H2493" i="3"/>
  <c r="H2494" i="3"/>
  <c r="H2495" i="3"/>
  <c r="H2496" i="3"/>
  <c r="H2497" i="3"/>
  <c r="H2498" i="3"/>
  <c r="H2499" i="3"/>
  <c r="H2500" i="3"/>
  <c r="H2501" i="3"/>
  <c r="H2502" i="3"/>
  <c r="H2503" i="3"/>
  <c r="H2504" i="3"/>
  <c r="H2505" i="3"/>
  <c r="H2506" i="3"/>
  <c r="H2507" i="3"/>
  <c r="H2508" i="3"/>
  <c r="H2509" i="3"/>
  <c r="H2510" i="3"/>
  <c r="H2511" i="3"/>
  <c r="H2512" i="3"/>
  <c r="H2513" i="3"/>
  <c r="H2514" i="3"/>
  <c r="H2515" i="3"/>
  <c r="H2516" i="3"/>
  <c r="H2517" i="3"/>
  <c r="H2518" i="3"/>
  <c r="H2519" i="3"/>
  <c r="H2520" i="3"/>
  <c r="H2521" i="3"/>
  <c r="H2522" i="3"/>
  <c r="H2523" i="3"/>
  <c r="H2524" i="3"/>
  <c r="H2525" i="3"/>
  <c r="H2526" i="3"/>
  <c r="H2527" i="3"/>
  <c r="H2528" i="3"/>
  <c r="H2529" i="3"/>
  <c r="H2530" i="3"/>
  <c r="H2531" i="3"/>
  <c r="H2532" i="3"/>
  <c r="H2533" i="3"/>
  <c r="H2534" i="3"/>
  <c r="H2535" i="3"/>
  <c r="H2536" i="3"/>
  <c r="H2537" i="3"/>
  <c r="H2538" i="3"/>
  <c r="H2539" i="3"/>
  <c r="H2540" i="3"/>
  <c r="H2541" i="3"/>
  <c r="H2542" i="3"/>
  <c r="H2543" i="3"/>
  <c r="H2544" i="3"/>
  <c r="H2545" i="3"/>
  <c r="H2546" i="3"/>
  <c r="H2547" i="3"/>
  <c r="H2548" i="3"/>
  <c r="H2549" i="3"/>
  <c r="H2550" i="3"/>
  <c r="H2551" i="3"/>
  <c r="H2552" i="3"/>
  <c r="H2553" i="3"/>
  <c r="H2554" i="3"/>
  <c r="H2555" i="3"/>
  <c r="H2556" i="3"/>
  <c r="H2557" i="3"/>
  <c r="H2558" i="3"/>
  <c r="H2559" i="3"/>
  <c r="H2560" i="3"/>
  <c r="H2561" i="3"/>
  <c r="H2562" i="3"/>
  <c r="H2563" i="3"/>
  <c r="H2564" i="3"/>
  <c r="H2565" i="3"/>
  <c r="H2566" i="3"/>
  <c r="H2567" i="3"/>
  <c r="H2568" i="3"/>
  <c r="H2569" i="3"/>
  <c r="H2570" i="3"/>
  <c r="H2571" i="3"/>
  <c r="H2572" i="3"/>
  <c r="H2573" i="3"/>
  <c r="H2574" i="3"/>
  <c r="H2575" i="3"/>
  <c r="H2576" i="3"/>
  <c r="H2577" i="3"/>
  <c r="H2578" i="3"/>
  <c r="H2579" i="3"/>
  <c r="H2580" i="3"/>
  <c r="H2581" i="3"/>
  <c r="H2582" i="3"/>
  <c r="H2583" i="3"/>
  <c r="H2584" i="3"/>
  <c r="H2585" i="3"/>
  <c r="H2586" i="3"/>
  <c r="H2587" i="3"/>
  <c r="H2588" i="3"/>
  <c r="H2589" i="3"/>
  <c r="H2590" i="3"/>
  <c r="I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1" i="3"/>
  <c r="I2252" i="3"/>
  <c r="I2253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I2275" i="3"/>
  <c r="I2276" i="3"/>
  <c r="I2277" i="3"/>
  <c r="I2278" i="3"/>
  <c r="I2279" i="3"/>
  <c r="I2280" i="3"/>
  <c r="I2281" i="3"/>
  <c r="I2282" i="3"/>
  <c r="I2283" i="3"/>
  <c r="I2284" i="3"/>
  <c r="I2285" i="3"/>
  <c r="I2286" i="3"/>
  <c r="I2287" i="3"/>
  <c r="I2288" i="3"/>
  <c r="I2289" i="3"/>
  <c r="I2290" i="3"/>
  <c r="I2291" i="3"/>
  <c r="I2292" i="3"/>
  <c r="I2293" i="3"/>
  <c r="I2294" i="3"/>
  <c r="I2295" i="3"/>
  <c r="I2296" i="3"/>
  <c r="I2297" i="3"/>
  <c r="I2298" i="3"/>
  <c r="I2299" i="3"/>
  <c r="I2300" i="3"/>
  <c r="I2301" i="3"/>
  <c r="I2302" i="3"/>
  <c r="I2303" i="3"/>
  <c r="I2304" i="3"/>
  <c r="I2305" i="3"/>
  <c r="I2306" i="3"/>
  <c r="I2307" i="3"/>
  <c r="I2308" i="3"/>
  <c r="I2309" i="3"/>
  <c r="I2310" i="3"/>
  <c r="I2311" i="3"/>
  <c r="I2312" i="3"/>
  <c r="I2313" i="3"/>
  <c r="I2314" i="3"/>
  <c r="I2315" i="3"/>
  <c r="I2316" i="3"/>
  <c r="I2317" i="3"/>
  <c r="I2318" i="3"/>
  <c r="I2319" i="3"/>
  <c r="I2320" i="3"/>
  <c r="I2321" i="3"/>
  <c r="I2322" i="3"/>
  <c r="I2323" i="3"/>
  <c r="I2324" i="3"/>
  <c r="I2325" i="3"/>
  <c r="I2326" i="3"/>
  <c r="I2327" i="3"/>
  <c r="I2328" i="3"/>
  <c r="I2329" i="3"/>
  <c r="I2330" i="3"/>
  <c r="I2331" i="3"/>
  <c r="I2332" i="3"/>
  <c r="I2333" i="3"/>
  <c r="I2334" i="3"/>
  <c r="I2335" i="3"/>
  <c r="I2336" i="3"/>
  <c r="I2337" i="3"/>
  <c r="I2338" i="3"/>
  <c r="I2339" i="3"/>
  <c r="I2340" i="3"/>
  <c r="I2341" i="3"/>
  <c r="I2342" i="3"/>
  <c r="I2343" i="3"/>
  <c r="I2344" i="3"/>
  <c r="I2345" i="3"/>
  <c r="I2346" i="3"/>
  <c r="I2347" i="3"/>
  <c r="I2348" i="3"/>
  <c r="I2349" i="3"/>
  <c r="I2350" i="3"/>
  <c r="I2351" i="3"/>
  <c r="I2352" i="3"/>
  <c r="I2353" i="3"/>
  <c r="I2354" i="3"/>
  <c r="I2355" i="3"/>
  <c r="I2356" i="3"/>
  <c r="I2357" i="3"/>
  <c r="I2358" i="3"/>
  <c r="I2359" i="3"/>
  <c r="I2360" i="3"/>
  <c r="I2361" i="3"/>
  <c r="I2362" i="3"/>
  <c r="I2363" i="3"/>
  <c r="I2364" i="3"/>
  <c r="I2365" i="3"/>
  <c r="I2366" i="3"/>
  <c r="I2367" i="3"/>
  <c r="I2368" i="3"/>
  <c r="I2369" i="3"/>
  <c r="I2370" i="3"/>
  <c r="I2371" i="3"/>
  <c r="I2372" i="3"/>
  <c r="I2373" i="3"/>
  <c r="I2374" i="3"/>
  <c r="I2375" i="3"/>
  <c r="I2376" i="3"/>
  <c r="I2377" i="3"/>
  <c r="I2378" i="3"/>
  <c r="I2379" i="3"/>
  <c r="I2380" i="3"/>
  <c r="I2381" i="3"/>
  <c r="I2382" i="3"/>
  <c r="I2383" i="3"/>
  <c r="I2384" i="3"/>
  <c r="I2385" i="3"/>
  <c r="I2386" i="3"/>
  <c r="I2387" i="3"/>
  <c r="I2388" i="3"/>
  <c r="I2389" i="3"/>
  <c r="I2390" i="3"/>
  <c r="I2391" i="3"/>
  <c r="I2392" i="3"/>
  <c r="I2393" i="3"/>
  <c r="I2394" i="3"/>
  <c r="I2395" i="3"/>
  <c r="I2396" i="3"/>
  <c r="I2397" i="3"/>
  <c r="I2398" i="3"/>
  <c r="I2399" i="3"/>
  <c r="I2400" i="3"/>
  <c r="I2401" i="3"/>
  <c r="I2402" i="3"/>
  <c r="I2403" i="3"/>
  <c r="I2404" i="3"/>
  <c r="I2405" i="3"/>
  <c r="I2406" i="3"/>
  <c r="I2407" i="3"/>
  <c r="I2408" i="3"/>
  <c r="I2409" i="3"/>
  <c r="I2410" i="3"/>
  <c r="I2411" i="3"/>
  <c r="I2412" i="3"/>
  <c r="I2413" i="3"/>
  <c r="I2414" i="3"/>
  <c r="I2415" i="3"/>
  <c r="I2416" i="3"/>
  <c r="I2417" i="3"/>
  <c r="I2418" i="3"/>
  <c r="I2419" i="3"/>
  <c r="I2420" i="3"/>
  <c r="I2421" i="3"/>
  <c r="I2422" i="3"/>
  <c r="I2423" i="3"/>
  <c r="I2424" i="3"/>
  <c r="I2425" i="3"/>
  <c r="I2426" i="3"/>
  <c r="I2427" i="3"/>
  <c r="I2428" i="3"/>
  <c r="I2429" i="3"/>
  <c r="I2430" i="3"/>
  <c r="I2431" i="3"/>
  <c r="I2432" i="3"/>
  <c r="I2433" i="3"/>
  <c r="I2434" i="3"/>
  <c r="I2435" i="3"/>
  <c r="I2436" i="3"/>
  <c r="I2437" i="3"/>
  <c r="I2438" i="3"/>
  <c r="I2439" i="3"/>
  <c r="I2440" i="3"/>
  <c r="I2441" i="3"/>
  <c r="I2442" i="3"/>
  <c r="I2443" i="3"/>
  <c r="I2444" i="3"/>
  <c r="I2445" i="3"/>
  <c r="I2446" i="3"/>
  <c r="I2447" i="3"/>
  <c r="I2448" i="3"/>
  <c r="I2449" i="3"/>
  <c r="I2450" i="3"/>
  <c r="I2451" i="3"/>
  <c r="I2452" i="3"/>
  <c r="I2453" i="3"/>
  <c r="I2454" i="3"/>
  <c r="I2455" i="3"/>
  <c r="I2456" i="3"/>
  <c r="I2457" i="3"/>
  <c r="I2458" i="3"/>
  <c r="I2459" i="3"/>
  <c r="I2460" i="3"/>
  <c r="I2461" i="3"/>
  <c r="I2462" i="3"/>
  <c r="I2463" i="3"/>
  <c r="I2464" i="3"/>
  <c r="I2465" i="3"/>
  <c r="I2466" i="3"/>
  <c r="I2467" i="3"/>
  <c r="I2468" i="3"/>
  <c r="I2469" i="3"/>
  <c r="I2470" i="3"/>
  <c r="I2471" i="3"/>
  <c r="I2472" i="3"/>
  <c r="I2473" i="3"/>
  <c r="I2474" i="3"/>
  <c r="I2475" i="3"/>
  <c r="I2476" i="3"/>
  <c r="I2477" i="3"/>
  <c r="I2478" i="3"/>
  <c r="I2479" i="3"/>
  <c r="I2480" i="3"/>
  <c r="I2481" i="3"/>
  <c r="I2482" i="3"/>
  <c r="I2483" i="3"/>
  <c r="I2484" i="3"/>
  <c r="I2485" i="3"/>
  <c r="I2486" i="3"/>
  <c r="I2487" i="3"/>
  <c r="I2488" i="3"/>
  <c r="I2489" i="3"/>
  <c r="I2490" i="3"/>
  <c r="I2491" i="3"/>
  <c r="I2492" i="3"/>
  <c r="I2493" i="3"/>
  <c r="I2494" i="3"/>
  <c r="I2495" i="3"/>
  <c r="I2496" i="3"/>
  <c r="I2497" i="3"/>
  <c r="I2498" i="3"/>
  <c r="I2499" i="3"/>
  <c r="I2500" i="3"/>
  <c r="I2501" i="3"/>
  <c r="I2502" i="3"/>
  <c r="I2503" i="3"/>
  <c r="I2504" i="3"/>
  <c r="I2505" i="3"/>
  <c r="I2506" i="3"/>
  <c r="I2507" i="3"/>
  <c r="I2508" i="3"/>
  <c r="I2509" i="3"/>
  <c r="I2510" i="3"/>
  <c r="I2511" i="3"/>
  <c r="I2512" i="3"/>
  <c r="I2513" i="3"/>
  <c r="I2514" i="3"/>
  <c r="I2515" i="3"/>
  <c r="I2516" i="3"/>
  <c r="I2517" i="3"/>
  <c r="I2518" i="3"/>
  <c r="I2519" i="3"/>
  <c r="I2520" i="3"/>
  <c r="I2521" i="3"/>
  <c r="I2522" i="3"/>
  <c r="I2523" i="3"/>
  <c r="I2524" i="3"/>
  <c r="I2525" i="3"/>
  <c r="I2526" i="3"/>
  <c r="I2527" i="3"/>
  <c r="I2528" i="3"/>
  <c r="I2529" i="3"/>
  <c r="I2530" i="3"/>
  <c r="I2531" i="3"/>
  <c r="I2532" i="3"/>
  <c r="I2533" i="3"/>
  <c r="I2534" i="3"/>
  <c r="I2535" i="3"/>
  <c r="I2536" i="3"/>
  <c r="I2537" i="3"/>
  <c r="I2538" i="3"/>
  <c r="I2539" i="3"/>
  <c r="I2540" i="3"/>
  <c r="I2541" i="3"/>
  <c r="I2542" i="3"/>
  <c r="I2543" i="3"/>
  <c r="I2544" i="3"/>
  <c r="I2545" i="3"/>
  <c r="I2546" i="3"/>
  <c r="I2547" i="3"/>
  <c r="I2548" i="3"/>
  <c r="I2549" i="3"/>
  <c r="I2550" i="3"/>
  <c r="I2551" i="3"/>
  <c r="I2552" i="3"/>
  <c r="I2553" i="3"/>
  <c r="I2554" i="3"/>
  <c r="I2555" i="3"/>
  <c r="I2556" i="3"/>
  <c r="I2557" i="3"/>
  <c r="I2558" i="3"/>
  <c r="I2559" i="3"/>
  <c r="I2560" i="3"/>
  <c r="I2561" i="3"/>
  <c r="I2562" i="3"/>
  <c r="I2563" i="3"/>
  <c r="I2564" i="3"/>
  <c r="I2565" i="3"/>
  <c r="I2566" i="3"/>
  <c r="I2567" i="3"/>
  <c r="I2568" i="3"/>
  <c r="I2569" i="3"/>
  <c r="I2570" i="3"/>
  <c r="I2571" i="3"/>
  <c r="I2572" i="3"/>
  <c r="I2573" i="3"/>
  <c r="I2574" i="3"/>
  <c r="I2575" i="3"/>
  <c r="I2576" i="3"/>
  <c r="I2577" i="3"/>
  <c r="I2578" i="3"/>
  <c r="I2579" i="3"/>
  <c r="I2580" i="3"/>
  <c r="I2581" i="3"/>
  <c r="I2582" i="3"/>
  <c r="I2583" i="3"/>
  <c r="I2584" i="3"/>
  <c r="I2585" i="3"/>
  <c r="I2586" i="3"/>
  <c r="I2587" i="3"/>
  <c r="I2588" i="3"/>
  <c r="I2589" i="3"/>
  <c r="I2590" i="3"/>
  <c r="G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2451" i="3"/>
  <c r="G2452" i="3"/>
  <c r="G2453" i="3"/>
  <c r="G2454" i="3"/>
  <c r="G2455" i="3"/>
  <c r="G2456" i="3"/>
  <c r="G2457" i="3"/>
  <c r="G2458" i="3"/>
  <c r="G2459" i="3"/>
  <c r="G2460" i="3"/>
  <c r="G2461" i="3"/>
  <c r="G2462" i="3"/>
  <c r="G2463" i="3"/>
  <c r="G2464" i="3"/>
  <c r="G2465" i="3"/>
  <c r="G2466" i="3"/>
  <c r="G2467" i="3"/>
  <c r="G2468" i="3"/>
  <c r="G2469" i="3"/>
  <c r="G2470" i="3"/>
  <c r="G2471" i="3"/>
  <c r="G2472" i="3"/>
  <c r="G2473" i="3"/>
  <c r="G2474" i="3"/>
  <c r="G2475" i="3"/>
  <c r="G2476" i="3"/>
  <c r="G2477" i="3"/>
  <c r="G2478" i="3"/>
  <c r="G2479" i="3"/>
  <c r="G2480" i="3"/>
  <c r="G2481" i="3"/>
  <c r="G2482" i="3"/>
  <c r="G2483" i="3"/>
  <c r="G2484" i="3"/>
  <c r="G2485" i="3"/>
  <c r="G2486" i="3"/>
  <c r="G2487" i="3"/>
  <c r="G2488" i="3"/>
  <c r="G2489" i="3"/>
  <c r="G2490" i="3"/>
  <c r="G2491" i="3"/>
  <c r="G2492" i="3"/>
  <c r="G2493" i="3"/>
  <c r="G2494" i="3"/>
  <c r="G2495" i="3"/>
  <c r="G2496" i="3"/>
  <c r="G2497" i="3"/>
  <c r="G2498" i="3"/>
  <c r="G2499" i="3"/>
  <c r="G2500" i="3"/>
  <c r="G2501" i="3"/>
  <c r="G2502" i="3"/>
  <c r="G2503" i="3"/>
  <c r="G2504" i="3"/>
  <c r="G2505" i="3"/>
  <c r="G2506" i="3"/>
  <c r="G2507" i="3"/>
  <c r="G2508" i="3"/>
  <c r="G2509" i="3"/>
  <c r="G2510" i="3"/>
  <c r="G2511" i="3"/>
  <c r="G2512" i="3"/>
  <c r="G2513" i="3"/>
  <c r="G2514" i="3"/>
  <c r="G2515" i="3"/>
  <c r="G2516" i="3"/>
  <c r="G2517" i="3"/>
  <c r="G2518" i="3"/>
  <c r="G2519" i="3"/>
  <c r="G2520" i="3"/>
  <c r="G2521" i="3"/>
  <c r="G2522" i="3"/>
  <c r="G2523" i="3"/>
  <c r="G2524" i="3"/>
  <c r="G2525" i="3"/>
  <c r="G2526" i="3"/>
  <c r="G2527" i="3"/>
  <c r="G2528" i="3"/>
  <c r="G2529" i="3"/>
  <c r="G2530" i="3"/>
  <c r="G2531" i="3"/>
  <c r="G2532" i="3"/>
  <c r="G2533" i="3"/>
  <c r="G2534" i="3"/>
  <c r="G2535" i="3"/>
  <c r="G2536" i="3"/>
  <c r="G2537" i="3"/>
  <c r="G2538" i="3"/>
  <c r="G2539" i="3"/>
  <c r="G2540" i="3"/>
  <c r="G2541" i="3"/>
  <c r="G2542" i="3"/>
  <c r="G2543" i="3"/>
  <c r="G2544" i="3"/>
  <c r="G2545" i="3"/>
  <c r="G2546" i="3"/>
  <c r="G2547" i="3"/>
  <c r="G2548" i="3"/>
  <c r="G2549" i="3"/>
  <c r="G2550" i="3"/>
  <c r="G2551" i="3"/>
  <c r="G2552" i="3"/>
  <c r="G2553" i="3"/>
  <c r="G2554" i="3"/>
  <c r="G2555" i="3"/>
  <c r="G2556" i="3"/>
  <c r="G2557" i="3"/>
  <c r="G2558" i="3"/>
  <c r="G2559" i="3"/>
  <c r="G2560" i="3"/>
  <c r="G2561" i="3"/>
  <c r="G2562" i="3"/>
  <c r="G2563" i="3"/>
  <c r="G2564" i="3"/>
  <c r="G2565" i="3"/>
  <c r="G2566" i="3"/>
  <c r="G2567" i="3"/>
  <c r="G2568" i="3"/>
  <c r="G2569" i="3"/>
  <c r="G2570" i="3"/>
  <c r="G2571" i="3"/>
  <c r="G2572" i="3"/>
  <c r="G2573" i="3"/>
  <c r="G2574" i="3"/>
  <c r="G2575" i="3"/>
  <c r="G2576" i="3"/>
  <c r="G2577" i="3"/>
  <c r="G2578" i="3"/>
  <c r="G2579" i="3"/>
  <c r="G2580" i="3"/>
  <c r="G2581" i="3"/>
  <c r="G2582" i="3"/>
  <c r="G2583" i="3"/>
  <c r="G2584" i="3"/>
  <c r="G2585" i="3"/>
  <c r="G2586" i="3"/>
  <c r="G2587" i="3"/>
  <c r="G2588" i="3"/>
  <c r="G2589" i="3"/>
  <c r="G2590" i="3"/>
  <c r="C3682" i="3"/>
  <c r="B3682" i="3"/>
  <c r="C3681" i="3"/>
  <c r="B3681" i="3"/>
  <c r="C3680" i="3"/>
  <c r="B3680" i="3"/>
  <c r="C3679" i="3"/>
  <c r="B3679" i="3"/>
  <c r="C3678" i="3"/>
  <c r="B3678" i="3"/>
  <c r="C3677" i="3"/>
  <c r="B3677" i="3"/>
  <c r="C3676" i="3"/>
  <c r="B3676" i="3"/>
  <c r="C3675" i="3"/>
  <c r="B3675" i="3"/>
  <c r="C3674" i="3"/>
  <c r="B3674" i="3"/>
  <c r="C3673" i="3"/>
  <c r="B3673" i="3"/>
  <c r="C3672" i="3"/>
  <c r="B3672" i="3"/>
  <c r="C3671" i="3"/>
  <c r="B3671" i="3"/>
  <c r="C3670" i="3"/>
  <c r="B3670" i="3"/>
  <c r="C3669" i="3"/>
  <c r="B3669" i="3"/>
  <c r="C3668" i="3"/>
  <c r="B3668" i="3"/>
  <c r="C3667" i="3"/>
  <c r="B3667" i="3"/>
  <c r="C3666" i="3"/>
  <c r="B3666" i="3"/>
  <c r="C3665" i="3"/>
  <c r="B3665" i="3"/>
  <c r="C3664" i="3"/>
  <c r="B3664" i="3"/>
  <c r="C3663" i="3"/>
  <c r="B3663" i="3"/>
  <c r="C3662" i="3"/>
  <c r="B3662" i="3"/>
  <c r="C3661" i="3"/>
  <c r="B3661" i="3"/>
  <c r="C3660" i="3"/>
  <c r="B3660" i="3"/>
  <c r="C3659" i="3"/>
  <c r="B3659" i="3"/>
  <c r="C3658" i="3"/>
  <c r="B3658" i="3"/>
  <c r="C3657" i="3"/>
  <c r="B3657" i="3"/>
  <c r="C3656" i="3"/>
  <c r="B3656" i="3"/>
  <c r="C3655" i="3"/>
  <c r="B3655" i="3"/>
  <c r="C3654" i="3"/>
  <c r="B3654" i="3"/>
  <c r="C3653" i="3"/>
  <c r="B3653" i="3"/>
  <c r="C3652" i="3"/>
  <c r="B3652" i="3"/>
  <c r="C3651" i="3"/>
  <c r="B3651" i="3"/>
  <c r="C3650" i="3"/>
  <c r="B3650" i="3"/>
  <c r="C3649" i="3"/>
  <c r="B3649" i="3"/>
  <c r="C3648" i="3"/>
  <c r="B3648" i="3"/>
  <c r="C3647" i="3"/>
  <c r="B3647" i="3"/>
  <c r="C3646" i="3"/>
  <c r="B3646" i="3"/>
  <c r="C3645" i="3"/>
  <c r="B3645" i="3"/>
  <c r="C3644" i="3"/>
  <c r="B3644" i="3"/>
  <c r="C3643" i="3"/>
  <c r="B3643" i="3"/>
  <c r="C3642" i="3"/>
  <c r="B3642" i="3"/>
  <c r="C3641" i="3"/>
  <c r="B3641" i="3"/>
  <c r="C3640" i="3"/>
  <c r="B3640" i="3"/>
  <c r="C3639" i="3"/>
  <c r="B3639" i="3"/>
  <c r="C3638" i="3"/>
  <c r="B3638" i="3"/>
  <c r="C3637" i="3"/>
  <c r="B3637" i="3"/>
  <c r="C3636" i="3"/>
  <c r="B3636" i="3"/>
  <c r="C3635" i="3"/>
  <c r="B3635" i="3"/>
  <c r="C3634" i="3"/>
  <c r="B3634" i="3"/>
  <c r="C3633" i="3"/>
  <c r="B3633" i="3"/>
  <c r="C3632" i="3"/>
  <c r="B3632" i="3"/>
  <c r="C3631" i="3"/>
  <c r="B3631" i="3"/>
  <c r="C3630" i="3"/>
  <c r="B3630" i="3"/>
  <c r="C3629" i="3"/>
  <c r="B3629" i="3"/>
  <c r="C3628" i="3"/>
  <c r="B3628" i="3"/>
  <c r="C3627" i="3"/>
  <c r="B3627" i="3"/>
  <c r="C3626" i="3"/>
  <c r="B3626" i="3"/>
  <c r="C3625" i="3"/>
  <c r="B3625" i="3"/>
  <c r="C3624" i="3"/>
  <c r="B3624" i="3"/>
  <c r="C3623" i="3"/>
  <c r="B3623" i="3"/>
  <c r="C3622" i="3"/>
  <c r="B3622" i="3"/>
  <c r="C3621" i="3"/>
  <c r="B3621" i="3"/>
  <c r="C3620" i="3"/>
  <c r="B3620" i="3"/>
  <c r="C3619" i="3"/>
  <c r="B3619" i="3"/>
  <c r="C3618" i="3"/>
  <c r="B3618" i="3"/>
  <c r="C3617" i="3"/>
  <c r="B3617" i="3"/>
  <c r="C3616" i="3"/>
  <c r="B3616" i="3"/>
  <c r="C3615" i="3"/>
  <c r="B3615" i="3"/>
  <c r="C3614" i="3"/>
  <c r="B3614" i="3"/>
  <c r="C3613" i="3"/>
  <c r="B3613" i="3"/>
  <c r="C3612" i="3"/>
  <c r="B3612" i="3"/>
  <c r="C3611" i="3"/>
  <c r="B3611" i="3"/>
  <c r="C3610" i="3"/>
  <c r="B3610" i="3"/>
  <c r="C3609" i="3"/>
  <c r="B3609" i="3"/>
  <c r="C3608" i="3"/>
  <c r="B3608" i="3"/>
  <c r="C3607" i="3"/>
  <c r="B3607" i="3"/>
  <c r="C3606" i="3"/>
  <c r="B3606" i="3"/>
  <c r="C3605" i="3"/>
  <c r="B3605" i="3"/>
  <c r="C3604" i="3"/>
  <c r="B3604" i="3"/>
  <c r="C3603" i="3"/>
  <c r="B3603" i="3"/>
  <c r="C3602" i="3"/>
  <c r="B3602" i="3"/>
  <c r="C3601" i="3"/>
  <c r="B3601" i="3"/>
  <c r="C3600" i="3"/>
  <c r="B3600" i="3"/>
  <c r="C3599" i="3"/>
  <c r="B3599" i="3"/>
  <c r="C3598" i="3"/>
  <c r="B3598" i="3"/>
  <c r="C3597" i="3"/>
  <c r="B3597" i="3"/>
  <c r="C3596" i="3"/>
  <c r="B3596" i="3"/>
  <c r="C3595" i="3"/>
  <c r="B3595" i="3"/>
  <c r="C3594" i="3"/>
  <c r="B3594" i="3"/>
  <c r="C3593" i="3"/>
  <c r="B3593" i="3"/>
  <c r="C3592" i="3"/>
  <c r="B3592" i="3"/>
  <c r="C3591" i="3"/>
  <c r="B3591" i="3"/>
  <c r="C3590" i="3"/>
  <c r="B3590" i="3"/>
  <c r="C3589" i="3"/>
  <c r="B3589" i="3"/>
  <c r="C3588" i="3"/>
  <c r="B3588" i="3"/>
  <c r="C3587" i="3"/>
  <c r="B3587" i="3"/>
  <c r="C3586" i="3"/>
  <c r="B3586" i="3"/>
  <c r="C3585" i="3"/>
  <c r="B3585" i="3"/>
  <c r="C3584" i="3"/>
  <c r="B3584" i="3"/>
  <c r="C3583" i="3"/>
  <c r="B3583" i="3"/>
  <c r="C3582" i="3"/>
  <c r="B3582" i="3"/>
  <c r="C3581" i="3"/>
  <c r="B3581" i="3"/>
  <c r="C3580" i="3"/>
  <c r="B3580" i="3"/>
  <c r="C3579" i="3"/>
  <c r="B3579" i="3"/>
  <c r="C3578" i="3"/>
  <c r="B3578" i="3"/>
  <c r="C3577" i="3"/>
  <c r="B3577" i="3"/>
  <c r="C3576" i="3"/>
  <c r="B3576" i="3"/>
  <c r="C3575" i="3"/>
  <c r="B3575" i="3"/>
  <c r="C3574" i="3"/>
  <c r="B3574" i="3"/>
  <c r="C3573" i="3"/>
  <c r="B3573" i="3"/>
  <c r="C3572" i="3"/>
  <c r="B3572" i="3"/>
  <c r="C3571" i="3"/>
  <c r="B3571" i="3"/>
  <c r="C3570" i="3"/>
  <c r="B3570" i="3"/>
  <c r="C3569" i="3"/>
  <c r="B3569" i="3"/>
  <c r="C3568" i="3"/>
  <c r="B3568" i="3"/>
  <c r="C3567" i="3"/>
  <c r="B3567" i="3"/>
  <c r="C3566" i="3"/>
  <c r="B3566" i="3"/>
  <c r="C3565" i="3"/>
  <c r="B3565" i="3"/>
  <c r="C3564" i="3"/>
  <c r="B3564" i="3"/>
  <c r="C3563" i="3"/>
  <c r="B3563" i="3"/>
  <c r="C3562" i="3"/>
  <c r="B3562" i="3"/>
  <c r="C3561" i="3"/>
  <c r="B3561" i="3"/>
  <c r="C3560" i="3"/>
  <c r="B3560" i="3"/>
  <c r="C3559" i="3"/>
  <c r="B3559" i="3"/>
  <c r="C3558" i="3"/>
  <c r="B3558" i="3"/>
  <c r="C3557" i="3"/>
  <c r="B3557" i="3"/>
  <c r="C3556" i="3"/>
  <c r="B3556" i="3"/>
  <c r="C3555" i="3"/>
  <c r="B3555" i="3"/>
  <c r="C3554" i="3"/>
  <c r="B3554" i="3"/>
  <c r="C3553" i="3"/>
  <c r="B3553" i="3"/>
  <c r="C3552" i="3"/>
  <c r="B3552" i="3"/>
  <c r="C3551" i="3"/>
  <c r="B3551" i="3"/>
  <c r="C3550" i="3"/>
  <c r="B3550" i="3"/>
  <c r="C3549" i="3"/>
  <c r="B3549" i="3"/>
  <c r="C3548" i="3"/>
  <c r="B3548" i="3"/>
  <c r="C3547" i="3"/>
  <c r="B3547" i="3"/>
  <c r="C3546" i="3"/>
  <c r="B3546" i="3"/>
  <c r="C3545" i="3"/>
  <c r="B3545" i="3"/>
  <c r="C3544" i="3"/>
  <c r="B3544" i="3"/>
  <c r="C3543" i="3"/>
  <c r="B3543" i="3"/>
  <c r="C3542" i="3"/>
  <c r="B3542" i="3"/>
  <c r="C3541" i="3"/>
  <c r="B3541" i="3"/>
  <c r="C3540" i="3"/>
  <c r="B3540" i="3"/>
  <c r="C3539" i="3"/>
  <c r="B3539" i="3"/>
  <c r="C3538" i="3"/>
  <c r="B3538" i="3"/>
  <c r="C3537" i="3"/>
  <c r="B3537" i="3"/>
  <c r="C3536" i="3"/>
  <c r="B3536" i="3"/>
  <c r="C3535" i="3"/>
  <c r="B3535" i="3"/>
  <c r="C3534" i="3"/>
  <c r="B3534" i="3"/>
  <c r="C3533" i="3"/>
  <c r="B3533" i="3"/>
  <c r="C3532" i="3"/>
  <c r="B3532" i="3"/>
  <c r="C3531" i="3"/>
  <c r="B3531" i="3"/>
  <c r="C3530" i="3"/>
  <c r="B3530" i="3"/>
  <c r="C3529" i="3"/>
  <c r="B3529" i="3"/>
  <c r="C3528" i="3"/>
  <c r="B3528" i="3"/>
  <c r="C3527" i="3"/>
  <c r="B3527" i="3"/>
  <c r="C3526" i="3"/>
  <c r="B3526" i="3"/>
  <c r="C3525" i="3"/>
  <c r="B3525" i="3"/>
  <c r="C3524" i="3"/>
  <c r="B3524" i="3"/>
  <c r="C3523" i="3"/>
  <c r="B3523" i="3"/>
  <c r="C3522" i="3"/>
  <c r="B3522" i="3"/>
  <c r="C3521" i="3"/>
  <c r="B3521" i="3"/>
  <c r="C3520" i="3"/>
  <c r="B3520" i="3"/>
  <c r="C3519" i="3"/>
  <c r="B3519" i="3"/>
  <c r="C3518" i="3"/>
  <c r="B3518" i="3"/>
  <c r="C3517" i="3"/>
  <c r="B3517" i="3"/>
  <c r="C3516" i="3"/>
  <c r="B3516" i="3"/>
  <c r="C3515" i="3"/>
  <c r="B3515" i="3"/>
  <c r="C3514" i="3"/>
  <c r="B3514" i="3"/>
  <c r="C3513" i="3"/>
  <c r="B3513" i="3"/>
  <c r="C3512" i="3"/>
  <c r="B3512" i="3"/>
  <c r="C3511" i="3"/>
  <c r="B3511" i="3"/>
  <c r="C3510" i="3"/>
  <c r="B3510" i="3"/>
  <c r="C3509" i="3"/>
  <c r="B3509" i="3"/>
  <c r="C3508" i="3"/>
  <c r="B3508" i="3"/>
  <c r="C3507" i="3"/>
  <c r="B3507" i="3"/>
  <c r="C3506" i="3"/>
  <c r="B3506" i="3"/>
  <c r="C3505" i="3"/>
  <c r="B3505" i="3"/>
  <c r="C3504" i="3"/>
  <c r="B3504" i="3"/>
  <c r="C3503" i="3"/>
  <c r="B3503" i="3"/>
  <c r="C3502" i="3"/>
  <c r="B3502" i="3"/>
  <c r="C3501" i="3"/>
  <c r="B3501" i="3"/>
  <c r="C3500" i="3"/>
  <c r="B3500" i="3"/>
  <c r="C3499" i="3"/>
  <c r="B3499" i="3"/>
  <c r="C3498" i="3"/>
  <c r="B3498" i="3"/>
  <c r="C3497" i="3"/>
  <c r="B3497" i="3"/>
  <c r="C3496" i="3"/>
  <c r="B3496" i="3"/>
  <c r="C3495" i="3"/>
  <c r="B3495" i="3"/>
  <c r="C3494" i="3"/>
  <c r="B3494" i="3"/>
  <c r="C3493" i="3"/>
  <c r="B3493" i="3"/>
  <c r="C3492" i="3"/>
  <c r="B3492" i="3"/>
  <c r="C3491" i="3"/>
  <c r="B3491" i="3"/>
  <c r="C3490" i="3"/>
  <c r="B3490" i="3"/>
  <c r="C3489" i="3"/>
  <c r="B3489" i="3"/>
  <c r="C3488" i="3"/>
  <c r="B3488" i="3"/>
  <c r="C3487" i="3"/>
  <c r="B3487" i="3"/>
  <c r="C3486" i="3"/>
  <c r="B3486" i="3"/>
  <c r="C3485" i="3"/>
  <c r="B3485" i="3"/>
  <c r="C3484" i="3"/>
  <c r="B3484" i="3"/>
  <c r="C3483" i="3"/>
  <c r="B3483" i="3"/>
  <c r="C3482" i="3"/>
  <c r="B3482" i="3"/>
  <c r="C3481" i="3"/>
  <c r="B3481" i="3"/>
  <c r="C3480" i="3"/>
  <c r="B3480" i="3"/>
  <c r="C3479" i="3"/>
  <c r="B3479" i="3"/>
  <c r="C3478" i="3"/>
  <c r="B3478" i="3"/>
  <c r="C3477" i="3"/>
  <c r="B3477" i="3"/>
  <c r="C3476" i="3"/>
  <c r="B3476" i="3"/>
  <c r="C3475" i="3"/>
  <c r="B3475" i="3"/>
  <c r="C3474" i="3"/>
  <c r="B3474" i="3"/>
  <c r="C3473" i="3"/>
  <c r="B3473" i="3"/>
  <c r="C3472" i="3"/>
  <c r="B3472" i="3"/>
  <c r="C3471" i="3"/>
  <c r="B3471" i="3"/>
  <c r="C3470" i="3"/>
  <c r="B3470" i="3"/>
  <c r="C3469" i="3"/>
  <c r="B3469" i="3"/>
  <c r="C3468" i="3"/>
  <c r="B3468" i="3"/>
  <c r="C3467" i="3"/>
  <c r="B3467" i="3"/>
  <c r="C3466" i="3"/>
  <c r="B3466" i="3"/>
  <c r="C3465" i="3"/>
  <c r="B3465" i="3"/>
  <c r="C3464" i="3"/>
  <c r="B3464" i="3"/>
  <c r="C3463" i="3"/>
  <c r="B3463" i="3"/>
  <c r="C3462" i="3"/>
  <c r="B3462" i="3"/>
  <c r="C3461" i="3"/>
  <c r="B3461" i="3"/>
  <c r="C3460" i="3"/>
  <c r="B3460" i="3"/>
  <c r="C3459" i="3"/>
  <c r="B3459" i="3"/>
  <c r="C3458" i="3"/>
  <c r="B3458" i="3"/>
  <c r="C3457" i="3"/>
  <c r="B3457" i="3"/>
  <c r="C3456" i="3"/>
  <c r="B3456" i="3"/>
  <c r="C3455" i="3"/>
  <c r="B3455" i="3"/>
  <c r="C3454" i="3"/>
  <c r="B3454" i="3"/>
  <c r="C3453" i="3"/>
  <c r="B3453" i="3"/>
  <c r="C3452" i="3"/>
  <c r="B3452" i="3"/>
  <c r="C3451" i="3"/>
  <c r="B3451" i="3"/>
  <c r="C3450" i="3"/>
  <c r="B3450" i="3"/>
  <c r="C3449" i="3"/>
  <c r="B3449" i="3"/>
  <c r="C3448" i="3"/>
  <c r="B3448" i="3"/>
  <c r="C3447" i="3"/>
  <c r="B3447" i="3"/>
  <c r="C3446" i="3"/>
  <c r="B3446" i="3"/>
  <c r="C3445" i="3"/>
  <c r="B3445" i="3"/>
  <c r="C3444" i="3"/>
  <c r="B3444" i="3"/>
  <c r="C3443" i="3"/>
  <c r="B3443" i="3"/>
  <c r="C3442" i="3"/>
  <c r="B3442" i="3"/>
  <c r="C3441" i="3"/>
  <c r="B3441" i="3"/>
  <c r="C3440" i="3"/>
  <c r="B3440" i="3"/>
  <c r="C3439" i="3"/>
  <c r="B3439" i="3"/>
  <c r="C3438" i="3"/>
  <c r="B3438" i="3"/>
  <c r="C3437" i="3"/>
  <c r="B3437" i="3"/>
  <c r="C3436" i="3"/>
  <c r="B3436" i="3"/>
  <c r="C3435" i="3"/>
  <c r="B3435" i="3"/>
  <c r="C3434" i="3"/>
  <c r="B3434" i="3"/>
  <c r="C3433" i="3"/>
  <c r="B3433" i="3"/>
  <c r="C3432" i="3"/>
  <c r="B3432" i="3"/>
  <c r="C3431" i="3"/>
  <c r="B3431" i="3"/>
  <c r="C3430" i="3"/>
  <c r="B3430" i="3"/>
  <c r="C3429" i="3"/>
  <c r="B3429" i="3"/>
  <c r="C3428" i="3"/>
  <c r="B3428" i="3"/>
  <c r="C3427" i="3"/>
  <c r="B3427" i="3"/>
  <c r="C3426" i="3"/>
  <c r="B3426" i="3"/>
  <c r="C3425" i="3"/>
  <c r="B3425" i="3"/>
  <c r="C3424" i="3"/>
  <c r="B3424" i="3"/>
  <c r="C3423" i="3"/>
  <c r="B3423" i="3"/>
  <c r="C3422" i="3"/>
  <c r="B3422" i="3"/>
  <c r="C3421" i="3"/>
  <c r="B3421" i="3"/>
  <c r="C3420" i="3"/>
  <c r="B3420" i="3"/>
  <c r="C3419" i="3"/>
  <c r="B3419" i="3"/>
  <c r="C3418" i="3"/>
  <c r="B3418" i="3"/>
  <c r="C3417" i="3"/>
  <c r="B3417" i="3"/>
  <c r="C3416" i="3"/>
  <c r="B3416" i="3"/>
  <c r="C3415" i="3"/>
  <c r="B3415" i="3"/>
  <c r="C3414" i="3"/>
  <c r="B3414" i="3"/>
  <c r="C3413" i="3"/>
  <c r="B3413" i="3"/>
  <c r="C3412" i="3"/>
  <c r="B3412" i="3"/>
  <c r="C3411" i="3"/>
  <c r="B3411" i="3"/>
  <c r="C3410" i="3"/>
  <c r="B3410" i="3"/>
  <c r="C3409" i="3"/>
  <c r="B3409" i="3"/>
  <c r="C3408" i="3"/>
  <c r="B3408" i="3"/>
  <c r="C3407" i="3"/>
  <c r="B3407" i="3"/>
  <c r="C3406" i="3"/>
  <c r="B3406" i="3"/>
  <c r="C3405" i="3"/>
  <c r="B3405" i="3"/>
  <c r="C3404" i="3"/>
  <c r="B3404" i="3"/>
  <c r="C3403" i="3"/>
  <c r="B3403" i="3"/>
  <c r="C3402" i="3"/>
  <c r="B3402" i="3"/>
  <c r="C3401" i="3"/>
  <c r="B3401" i="3"/>
  <c r="C3400" i="3"/>
  <c r="B3400" i="3"/>
  <c r="C3399" i="3"/>
  <c r="B3399" i="3"/>
  <c r="C3398" i="3"/>
  <c r="B3398" i="3"/>
  <c r="C3397" i="3"/>
  <c r="B3397" i="3"/>
  <c r="C3396" i="3"/>
  <c r="B3396" i="3"/>
  <c r="C3395" i="3"/>
  <c r="B3395" i="3"/>
  <c r="C3394" i="3"/>
  <c r="B3394" i="3"/>
  <c r="C3393" i="3"/>
  <c r="B3393" i="3"/>
  <c r="C3392" i="3"/>
  <c r="B3392" i="3"/>
  <c r="C3391" i="3"/>
  <c r="B3391" i="3"/>
  <c r="C3390" i="3"/>
  <c r="B3390" i="3"/>
  <c r="C3389" i="3"/>
  <c r="B3389" i="3"/>
  <c r="C3388" i="3"/>
  <c r="B3388" i="3"/>
  <c r="C3387" i="3"/>
  <c r="B3387" i="3"/>
  <c r="C3386" i="3"/>
  <c r="B3386" i="3"/>
  <c r="C3385" i="3"/>
  <c r="B3385" i="3"/>
  <c r="C3384" i="3"/>
  <c r="B3384" i="3"/>
  <c r="C3383" i="3"/>
  <c r="B3383" i="3"/>
  <c r="C3382" i="3"/>
  <c r="B3382" i="3"/>
  <c r="C3381" i="3"/>
  <c r="B3381" i="3"/>
  <c r="C3380" i="3"/>
  <c r="B3380" i="3"/>
  <c r="C3379" i="3"/>
  <c r="B3379" i="3"/>
  <c r="C3378" i="3"/>
  <c r="B3378" i="3"/>
  <c r="C3377" i="3"/>
  <c r="B3377" i="3"/>
  <c r="C3376" i="3"/>
  <c r="B3376" i="3"/>
  <c r="C3375" i="3"/>
  <c r="B3375" i="3"/>
  <c r="C3374" i="3"/>
  <c r="B3374" i="3"/>
  <c r="C3373" i="3"/>
  <c r="B3373" i="3"/>
  <c r="C3372" i="3"/>
  <c r="B3372" i="3"/>
  <c r="C3371" i="3"/>
  <c r="B3371" i="3"/>
  <c r="C3370" i="3"/>
  <c r="B3370" i="3"/>
  <c r="C3369" i="3"/>
  <c r="B3369" i="3"/>
  <c r="C3368" i="3"/>
  <c r="B3368" i="3"/>
  <c r="C3367" i="3"/>
  <c r="B3367" i="3"/>
  <c r="C3366" i="3"/>
  <c r="B3366" i="3"/>
  <c r="C3365" i="3"/>
  <c r="B3365" i="3"/>
  <c r="C3364" i="3"/>
  <c r="B3364" i="3"/>
  <c r="C3363" i="3"/>
  <c r="B3363" i="3"/>
  <c r="C3362" i="3"/>
  <c r="B3362" i="3"/>
  <c r="C3361" i="3"/>
  <c r="B3361" i="3"/>
  <c r="C3360" i="3"/>
  <c r="B3360" i="3"/>
  <c r="C3359" i="3"/>
  <c r="B3359" i="3"/>
  <c r="C3358" i="3"/>
  <c r="B3358" i="3"/>
  <c r="C3357" i="3"/>
  <c r="B3357" i="3"/>
  <c r="C3356" i="3"/>
  <c r="B3356" i="3"/>
  <c r="C3355" i="3"/>
  <c r="B3355" i="3"/>
  <c r="C3354" i="3"/>
  <c r="B3354" i="3"/>
  <c r="C3353" i="3"/>
  <c r="B3353" i="3"/>
  <c r="C3352" i="3"/>
  <c r="B3352" i="3"/>
  <c r="C3351" i="3"/>
  <c r="B3351" i="3"/>
  <c r="C3350" i="3"/>
  <c r="B3350" i="3"/>
  <c r="C3349" i="3"/>
  <c r="B3349" i="3"/>
  <c r="C3348" i="3"/>
  <c r="B3348" i="3"/>
  <c r="C3347" i="3"/>
  <c r="B3347" i="3"/>
  <c r="C3346" i="3"/>
  <c r="B3346" i="3"/>
  <c r="C3345" i="3"/>
  <c r="B3345" i="3"/>
  <c r="C3344" i="3"/>
  <c r="B3344" i="3"/>
  <c r="C3343" i="3"/>
  <c r="B3343" i="3"/>
  <c r="C3342" i="3"/>
  <c r="B3342" i="3"/>
  <c r="C3341" i="3"/>
  <c r="B3341" i="3"/>
  <c r="C3340" i="3"/>
  <c r="B3340" i="3"/>
  <c r="C3339" i="3"/>
  <c r="B3339" i="3"/>
  <c r="C3338" i="3"/>
  <c r="B3338" i="3"/>
  <c r="C3337" i="3"/>
  <c r="B3337" i="3"/>
  <c r="C3336" i="3"/>
  <c r="B3336" i="3"/>
  <c r="C3335" i="3"/>
  <c r="B3335" i="3"/>
  <c r="C3334" i="3"/>
  <c r="B3334" i="3"/>
  <c r="C3333" i="3"/>
  <c r="B3333" i="3"/>
  <c r="C3332" i="3"/>
  <c r="B3332" i="3"/>
  <c r="C3331" i="3"/>
  <c r="B3331" i="3"/>
  <c r="C3330" i="3"/>
  <c r="B3330" i="3"/>
  <c r="C3329" i="3"/>
  <c r="B3329" i="3"/>
  <c r="C3328" i="3"/>
  <c r="B3328" i="3"/>
  <c r="C3327" i="3"/>
  <c r="B3327" i="3"/>
  <c r="C3326" i="3"/>
  <c r="B3326" i="3"/>
  <c r="C3325" i="3"/>
  <c r="B3325" i="3"/>
  <c r="C3324" i="3"/>
  <c r="B3324" i="3"/>
  <c r="C3323" i="3"/>
  <c r="B3323" i="3"/>
  <c r="C3322" i="3"/>
  <c r="B3322" i="3"/>
  <c r="C3321" i="3"/>
  <c r="B3321" i="3"/>
  <c r="C3320" i="3"/>
  <c r="B3320" i="3"/>
  <c r="C3319" i="3"/>
  <c r="B3319" i="3"/>
  <c r="C3318" i="3"/>
  <c r="B3318" i="3"/>
  <c r="C3317" i="3"/>
  <c r="B3317" i="3"/>
  <c r="C3316" i="3"/>
  <c r="B3316" i="3"/>
  <c r="C3315" i="3"/>
  <c r="B3315" i="3"/>
  <c r="C3314" i="3"/>
  <c r="B3314" i="3"/>
  <c r="C3313" i="3"/>
  <c r="B3313" i="3"/>
  <c r="C3312" i="3"/>
  <c r="B3312" i="3"/>
  <c r="C3311" i="3"/>
  <c r="B3311" i="3"/>
  <c r="C3310" i="3"/>
  <c r="B3310" i="3"/>
  <c r="C3309" i="3"/>
  <c r="B3309" i="3"/>
  <c r="C3308" i="3"/>
  <c r="B3308" i="3"/>
  <c r="C3307" i="3"/>
  <c r="B3307" i="3"/>
  <c r="C3306" i="3"/>
  <c r="B3306" i="3"/>
  <c r="C3305" i="3"/>
  <c r="B3305" i="3"/>
  <c r="C3304" i="3"/>
  <c r="B3304" i="3"/>
  <c r="C3303" i="3"/>
  <c r="B3303" i="3"/>
  <c r="C3302" i="3"/>
  <c r="B3302" i="3"/>
  <c r="C3301" i="3"/>
  <c r="B3301" i="3"/>
  <c r="C3300" i="3"/>
  <c r="B3300" i="3"/>
  <c r="C3299" i="3"/>
  <c r="B3299" i="3"/>
  <c r="C3298" i="3"/>
  <c r="B3298" i="3"/>
  <c r="C3297" i="3"/>
  <c r="B3297" i="3"/>
  <c r="C3296" i="3"/>
  <c r="B3296" i="3"/>
  <c r="C3295" i="3"/>
  <c r="B3295" i="3"/>
  <c r="C3294" i="3"/>
  <c r="B3294" i="3"/>
  <c r="C3293" i="3"/>
  <c r="B3293" i="3"/>
  <c r="C3292" i="3"/>
  <c r="B3292" i="3"/>
  <c r="C3291" i="3"/>
  <c r="B3291" i="3"/>
  <c r="C3290" i="3"/>
  <c r="B3290" i="3"/>
  <c r="C3289" i="3"/>
  <c r="B3289" i="3"/>
  <c r="C3288" i="3"/>
  <c r="B3288" i="3"/>
  <c r="C3287" i="3"/>
  <c r="B3287" i="3"/>
  <c r="C3286" i="3"/>
  <c r="B3286" i="3"/>
  <c r="C3285" i="3"/>
  <c r="B3285" i="3"/>
  <c r="C3284" i="3"/>
  <c r="B3284" i="3"/>
  <c r="C3283" i="3"/>
  <c r="B3283" i="3"/>
  <c r="C3282" i="3"/>
  <c r="B3282" i="3"/>
  <c r="C3281" i="3"/>
  <c r="B3281" i="3"/>
  <c r="C3280" i="3"/>
  <c r="B3280" i="3"/>
  <c r="C3279" i="3"/>
  <c r="B3279" i="3"/>
  <c r="C3278" i="3"/>
  <c r="B3278" i="3"/>
  <c r="C3277" i="3"/>
  <c r="B3277" i="3"/>
  <c r="C3276" i="3"/>
  <c r="B3276" i="3"/>
  <c r="C3275" i="3"/>
  <c r="B3275" i="3"/>
  <c r="C3274" i="3"/>
  <c r="B3274" i="3"/>
  <c r="C3273" i="3"/>
  <c r="B3273" i="3"/>
  <c r="C3272" i="3"/>
  <c r="B3272" i="3"/>
  <c r="C3271" i="3"/>
  <c r="B3271" i="3"/>
  <c r="C3270" i="3"/>
  <c r="B3270" i="3"/>
  <c r="C3269" i="3"/>
  <c r="B3269" i="3"/>
  <c r="C3268" i="3"/>
  <c r="B3268" i="3"/>
  <c r="C3267" i="3"/>
  <c r="B3267" i="3"/>
  <c r="C3266" i="3"/>
  <c r="B3266" i="3"/>
  <c r="C3265" i="3"/>
  <c r="B3265" i="3"/>
  <c r="C3264" i="3"/>
  <c r="B3264" i="3"/>
  <c r="C3263" i="3"/>
  <c r="B3263" i="3"/>
  <c r="C3262" i="3"/>
  <c r="B3262" i="3"/>
  <c r="C3261" i="3"/>
  <c r="B3261" i="3"/>
  <c r="C3260" i="3"/>
  <c r="B3260" i="3"/>
  <c r="C3259" i="3"/>
  <c r="B3259" i="3"/>
  <c r="C3258" i="3"/>
  <c r="B3258" i="3"/>
  <c r="C3257" i="3"/>
  <c r="B3257" i="3"/>
  <c r="C3256" i="3"/>
  <c r="B3256" i="3"/>
  <c r="C3255" i="3"/>
  <c r="B3255" i="3"/>
  <c r="C3254" i="3"/>
  <c r="B3254" i="3"/>
  <c r="C3253" i="3"/>
  <c r="B3253" i="3"/>
  <c r="C3252" i="3"/>
  <c r="B3252" i="3"/>
  <c r="C3251" i="3"/>
  <c r="B3251" i="3"/>
  <c r="C3250" i="3"/>
  <c r="B3250" i="3"/>
  <c r="C3249" i="3"/>
  <c r="B3249" i="3"/>
  <c r="C3248" i="3"/>
  <c r="B3248" i="3"/>
  <c r="C3247" i="3"/>
  <c r="B3247" i="3"/>
  <c r="C3246" i="3"/>
  <c r="B3246" i="3"/>
  <c r="C3245" i="3"/>
  <c r="B3245" i="3"/>
  <c r="C3244" i="3"/>
  <c r="B3244" i="3"/>
  <c r="C3243" i="3"/>
  <c r="B3243" i="3"/>
  <c r="C3242" i="3"/>
  <c r="B3242" i="3"/>
  <c r="C3241" i="3"/>
  <c r="B3241" i="3"/>
  <c r="C3240" i="3"/>
  <c r="B3240" i="3"/>
  <c r="C3239" i="3"/>
  <c r="B3239" i="3"/>
  <c r="C3238" i="3"/>
  <c r="B3238" i="3"/>
  <c r="C3237" i="3"/>
  <c r="B3237" i="3"/>
  <c r="C3236" i="3"/>
  <c r="B3236" i="3"/>
  <c r="C3235" i="3"/>
  <c r="B3235" i="3"/>
  <c r="C3234" i="3"/>
  <c r="B3234" i="3"/>
  <c r="C3233" i="3"/>
  <c r="B3233" i="3"/>
  <c r="C3232" i="3"/>
  <c r="B3232" i="3"/>
  <c r="C3231" i="3"/>
  <c r="B3231" i="3"/>
  <c r="C3230" i="3"/>
  <c r="B3230" i="3"/>
  <c r="C3229" i="3"/>
  <c r="B3229" i="3"/>
  <c r="C3228" i="3"/>
  <c r="B3228" i="3"/>
  <c r="C3227" i="3"/>
  <c r="B3227" i="3"/>
  <c r="C3226" i="3"/>
  <c r="B3226" i="3"/>
  <c r="C3225" i="3"/>
  <c r="B3225" i="3"/>
  <c r="C3224" i="3"/>
  <c r="B3224" i="3"/>
  <c r="C3223" i="3"/>
  <c r="B3223" i="3"/>
  <c r="C3222" i="3"/>
  <c r="B3222" i="3"/>
  <c r="C3221" i="3"/>
  <c r="B3221" i="3"/>
  <c r="C3220" i="3"/>
  <c r="B3220" i="3"/>
  <c r="C3219" i="3"/>
  <c r="B3219" i="3"/>
  <c r="C3218" i="3"/>
  <c r="B3218" i="3"/>
  <c r="C3217" i="3"/>
  <c r="B3217" i="3"/>
  <c r="C3216" i="3"/>
  <c r="B3216" i="3"/>
  <c r="C3215" i="3"/>
  <c r="B3215" i="3"/>
  <c r="C3214" i="3"/>
  <c r="B3214" i="3"/>
  <c r="C3213" i="3"/>
  <c r="B3213" i="3"/>
  <c r="C3212" i="3"/>
  <c r="B3212" i="3"/>
  <c r="C3211" i="3"/>
  <c r="B3211" i="3"/>
  <c r="C3210" i="3"/>
  <c r="B3210" i="3"/>
  <c r="C3209" i="3"/>
  <c r="B3209" i="3"/>
  <c r="C3208" i="3"/>
  <c r="B3208" i="3"/>
  <c r="C3207" i="3"/>
  <c r="B3207" i="3"/>
  <c r="C3206" i="3"/>
  <c r="B3206" i="3"/>
  <c r="C3205" i="3"/>
  <c r="B3205" i="3"/>
  <c r="C3204" i="3"/>
  <c r="B3204" i="3"/>
  <c r="C3203" i="3"/>
  <c r="B3203" i="3"/>
  <c r="C3202" i="3"/>
  <c r="B3202" i="3"/>
  <c r="C3201" i="3"/>
  <c r="B3201" i="3"/>
  <c r="C3200" i="3"/>
  <c r="B3200" i="3"/>
  <c r="C3199" i="3"/>
  <c r="B3199" i="3"/>
  <c r="C3198" i="3"/>
  <c r="B3198" i="3"/>
  <c r="C3197" i="3"/>
  <c r="B3197" i="3"/>
  <c r="C3196" i="3"/>
  <c r="B3196" i="3"/>
  <c r="C3195" i="3"/>
  <c r="B3195" i="3"/>
  <c r="C3194" i="3"/>
  <c r="B3194" i="3"/>
  <c r="C3193" i="3"/>
  <c r="B3193" i="3"/>
  <c r="C3192" i="3"/>
  <c r="B3192" i="3"/>
  <c r="C3191" i="3"/>
  <c r="B3191" i="3"/>
  <c r="C3190" i="3"/>
  <c r="B3190" i="3"/>
  <c r="C3189" i="3"/>
  <c r="B3189" i="3"/>
  <c r="C3188" i="3"/>
  <c r="B3188" i="3"/>
  <c r="C3187" i="3"/>
  <c r="B3187" i="3"/>
  <c r="C3186" i="3"/>
  <c r="B3186" i="3"/>
  <c r="C3185" i="3"/>
  <c r="B3185" i="3"/>
  <c r="C3184" i="3"/>
  <c r="B3184" i="3"/>
  <c r="C3183" i="3"/>
  <c r="B3183" i="3"/>
  <c r="C3182" i="3"/>
  <c r="B3182" i="3"/>
  <c r="C3181" i="3"/>
  <c r="B3181" i="3"/>
  <c r="C3180" i="3"/>
  <c r="B3180" i="3"/>
  <c r="C3179" i="3"/>
  <c r="B3179" i="3"/>
  <c r="C3178" i="3"/>
  <c r="B3178" i="3"/>
  <c r="C3177" i="3"/>
  <c r="B3177" i="3"/>
  <c r="C3176" i="3"/>
  <c r="B3176" i="3"/>
  <c r="C3175" i="3"/>
  <c r="B3175" i="3"/>
  <c r="C3174" i="3"/>
  <c r="B3174" i="3"/>
  <c r="C3173" i="3"/>
  <c r="B3173" i="3"/>
  <c r="C3172" i="3"/>
  <c r="B3172" i="3"/>
  <c r="C3171" i="3"/>
  <c r="B3171" i="3"/>
  <c r="C3170" i="3"/>
  <c r="B3170" i="3"/>
  <c r="C3169" i="3"/>
  <c r="B3169" i="3"/>
  <c r="C3168" i="3"/>
  <c r="B3168" i="3"/>
  <c r="C3167" i="3"/>
  <c r="B3167" i="3"/>
  <c r="C3166" i="3"/>
  <c r="B3166" i="3"/>
  <c r="C3165" i="3"/>
  <c r="B3165" i="3"/>
  <c r="C3164" i="3"/>
  <c r="B3164" i="3"/>
  <c r="C3163" i="3"/>
  <c r="B3163" i="3"/>
  <c r="C3162" i="3"/>
  <c r="B3162" i="3"/>
  <c r="C3161" i="3"/>
  <c r="B3161" i="3"/>
  <c r="C3160" i="3"/>
  <c r="B3160" i="3"/>
  <c r="C3159" i="3"/>
  <c r="B3159" i="3"/>
  <c r="C3158" i="3"/>
  <c r="B3158" i="3"/>
  <c r="C3157" i="3"/>
  <c r="B3157" i="3"/>
  <c r="C3156" i="3"/>
  <c r="B3156" i="3"/>
  <c r="C3155" i="3"/>
  <c r="B3155" i="3"/>
  <c r="C3154" i="3"/>
  <c r="B3154" i="3"/>
  <c r="C3153" i="3"/>
  <c r="B3153" i="3"/>
  <c r="C3152" i="3"/>
  <c r="B3152" i="3"/>
  <c r="C3151" i="3"/>
  <c r="B3151" i="3"/>
  <c r="C3150" i="3"/>
  <c r="B3150" i="3"/>
  <c r="C3149" i="3"/>
  <c r="B3149" i="3"/>
  <c r="C3148" i="3"/>
  <c r="B3148" i="3"/>
  <c r="C3147" i="3"/>
  <c r="B3147" i="3"/>
  <c r="C3146" i="3"/>
  <c r="B3146" i="3"/>
  <c r="C3145" i="3"/>
  <c r="B3145" i="3"/>
  <c r="C3144" i="3"/>
  <c r="B3144" i="3"/>
  <c r="C3143" i="3"/>
  <c r="B3143" i="3"/>
  <c r="C3142" i="3"/>
  <c r="B3142" i="3"/>
  <c r="C3141" i="3"/>
  <c r="B3141" i="3"/>
  <c r="C3140" i="3"/>
  <c r="B3140" i="3"/>
  <c r="C3139" i="3"/>
  <c r="B3139" i="3"/>
  <c r="C3138" i="3"/>
  <c r="B3138" i="3"/>
  <c r="C3137" i="3"/>
  <c r="B3137" i="3"/>
  <c r="C3136" i="3"/>
  <c r="B3136" i="3"/>
  <c r="C3135" i="3"/>
  <c r="B3135" i="3"/>
  <c r="C3134" i="3"/>
  <c r="B3134" i="3"/>
  <c r="C3133" i="3"/>
  <c r="B3133" i="3"/>
  <c r="C3132" i="3"/>
  <c r="B3132" i="3"/>
  <c r="C3131" i="3"/>
  <c r="B3131" i="3"/>
  <c r="C3130" i="3"/>
  <c r="B3130" i="3"/>
  <c r="C3129" i="3"/>
  <c r="B3129" i="3"/>
  <c r="C3128" i="3"/>
  <c r="B3128" i="3"/>
  <c r="C3127" i="3"/>
  <c r="B3127" i="3"/>
  <c r="C3126" i="3"/>
  <c r="B3126" i="3"/>
  <c r="C3125" i="3"/>
  <c r="B3125" i="3"/>
  <c r="C3124" i="3"/>
  <c r="B3124" i="3"/>
  <c r="C3123" i="3"/>
  <c r="B3123" i="3"/>
  <c r="C3122" i="3"/>
  <c r="B3122" i="3"/>
  <c r="C3121" i="3"/>
  <c r="B3121" i="3"/>
  <c r="C3120" i="3"/>
  <c r="B3120" i="3"/>
  <c r="C3119" i="3"/>
  <c r="B3119" i="3"/>
  <c r="C3118" i="3"/>
  <c r="B3118" i="3"/>
  <c r="C3117" i="3"/>
  <c r="B3117" i="3"/>
  <c r="C3116" i="3"/>
  <c r="B3116" i="3"/>
  <c r="C3115" i="3"/>
  <c r="B3115" i="3"/>
  <c r="C3114" i="3"/>
  <c r="B3114" i="3"/>
  <c r="C3113" i="3"/>
  <c r="B3113" i="3"/>
  <c r="C3112" i="3"/>
  <c r="B3112" i="3"/>
  <c r="C3111" i="3"/>
  <c r="B3111" i="3"/>
  <c r="C3110" i="3"/>
  <c r="B3110" i="3"/>
  <c r="C3109" i="3"/>
  <c r="B3109" i="3"/>
  <c r="C3108" i="3"/>
  <c r="B3108" i="3"/>
  <c r="C3107" i="3"/>
  <c r="B3107" i="3"/>
  <c r="C3106" i="3"/>
  <c r="B3106" i="3"/>
  <c r="C3105" i="3"/>
  <c r="B3105" i="3"/>
  <c r="C3104" i="3"/>
  <c r="B3104" i="3"/>
  <c r="C3103" i="3"/>
  <c r="B3103" i="3"/>
  <c r="C3102" i="3"/>
  <c r="B3102" i="3"/>
  <c r="C3101" i="3"/>
  <c r="B3101" i="3"/>
  <c r="C3100" i="3"/>
  <c r="B3100" i="3"/>
  <c r="C3099" i="3"/>
  <c r="B3099" i="3"/>
  <c r="C3098" i="3"/>
  <c r="B3098" i="3"/>
  <c r="C3097" i="3"/>
  <c r="B3097" i="3"/>
  <c r="C3096" i="3"/>
  <c r="B3096" i="3"/>
  <c r="C3095" i="3"/>
  <c r="B3095" i="3"/>
  <c r="C3094" i="3"/>
  <c r="B3094" i="3"/>
  <c r="C3093" i="3"/>
  <c r="B3093" i="3"/>
  <c r="C3092" i="3"/>
  <c r="B3092" i="3"/>
  <c r="C3091" i="3"/>
  <c r="B3091" i="3"/>
  <c r="C3090" i="3"/>
  <c r="B3090" i="3"/>
  <c r="C3089" i="3"/>
  <c r="B3089" i="3"/>
  <c r="C3088" i="3"/>
  <c r="B3088" i="3"/>
  <c r="C3087" i="3"/>
  <c r="B3087" i="3"/>
  <c r="C3086" i="3"/>
  <c r="B3086" i="3"/>
  <c r="C3085" i="3"/>
  <c r="B3085" i="3"/>
  <c r="C3084" i="3"/>
  <c r="B3084" i="3"/>
  <c r="C3083" i="3"/>
  <c r="B3083" i="3"/>
  <c r="C3082" i="3"/>
  <c r="B3082" i="3"/>
  <c r="C3081" i="3"/>
  <c r="B3081" i="3"/>
  <c r="C3080" i="3"/>
  <c r="B3080" i="3"/>
  <c r="C3079" i="3"/>
  <c r="B3079" i="3"/>
  <c r="C3078" i="3"/>
  <c r="B3078" i="3"/>
  <c r="C3077" i="3"/>
  <c r="B3077" i="3"/>
  <c r="C3076" i="3"/>
  <c r="B3076" i="3"/>
  <c r="C3075" i="3"/>
  <c r="B3075" i="3"/>
  <c r="C3074" i="3"/>
  <c r="B3074" i="3"/>
  <c r="C3073" i="3"/>
  <c r="B3073" i="3"/>
  <c r="C3072" i="3"/>
  <c r="B3072" i="3"/>
  <c r="C3071" i="3"/>
  <c r="B3071" i="3"/>
  <c r="C3070" i="3"/>
  <c r="B3070" i="3"/>
  <c r="C3069" i="3"/>
  <c r="B3069" i="3"/>
  <c r="C3068" i="3"/>
  <c r="B3068" i="3"/>
  <c r="C3067" i="3"/>
  <c r="B3067" i="3"/>
  <c r="C3066" i="3"/>
  <c r="B3066" i="3"/>
  <c r="C3065" i="3"/>
  <c r="B3065" i="3"/>
  <c r="C3064" i="3"/>
  <c r="B3064" i="3"/>
  <c r="C3063" i="3"/>
  <c r="B3063" i="3"/>
  <c r="C3062" i="3"/>
  <c r="B3062" i="3"/>
  <c r="C3061" i="3"/>
  <c r="B3061" i="3"/>
  <c r="C3060" i="3"/>
  <c r="B3060" i="3"/>
  <c r="C3059" i="3"/>
  <c r="B3059" i="3"/>
  <c r="C3058" i="3"/>
  <c r="B3058" i="3"/>
  <c r="C3057" i="3"/>
  <c r="B3057" i="3"/>
  <c r="C3056" i="3"/>
  <c r="B3056" i="3"/>
  <c r="C3055" i="3"/>
  <c r="B3055" i="3"/>
  <c r="C3054" i="3"/>
  <c r="B3054" i="3"/>
  <c r="C3053" i="3"/>
  <c r="B3053" i="3"/>
  <c r="C3052" i="3"/>
  <c r="B3052" i="3"/>
  <c r="C3051" i="3"/>
  <c r="B3051" i="3"/>
  <c r="C3050" i="3"/>
  <c r="B3050" i="3"/>
  <c r="C3049" i="3"/>
  <c r="B3049" i="3"/>
  <c r="C3048" i="3"/>
  <c r="B3048" i="3"/>
  <c r="C3047" i="3"/>
  <c r="B3047" i="3"/>
  <c r="C3046" i="3"/>
  <c r="B3046" i="3"/>
  <c r="C3045" i="3"/>
  <c r="B3045" i="3"/>
  <c r="C3044" i="3"/>
  <c r="B3044" i="3"/>
  <c r="C3043" i="3"/>
  <c r="B3043" i="3"/>
  <c r="C3042" i="3"/>
  <c r="B3042" i="3"/>
  <c r="C3041" i="3"/>
  <c r="B3041" i="3"/>
  <c r="C3040" i="3"/>
  <c r="B3040" i="3"/>
  <c r="C3039" i="3"/>
  <c r="B3039" i="3"/>
  <c r="C3038" i="3"/>
  <c r="B3038" i="3"/>
  <c r="C3037" i="3"/>
  <c r="B3037" i="3"/>
  <c r="C3036" i="3"/>
  <c r="B3036" i="3"/>
  <c r="C3035" i="3"/>
  <c r="B3035" i="3"/>
  <c r="C3034" i="3"/>
  <c r="B3034" i="3"/>
  <c r="C3033" i="3"/>
  <c r="B3033" i="3"/>
  <c r="C3032" i="3"/>
  <c r="B3032" i="3"/>
  <c r="C3031" i="3"/>
  <c r="B3031" i="3"/>
  <c r="C3030" i="3"/>
  <c r="B3030" i="3"/>
  <c r="C3029" i="3"/>
  <c r="B3029" i="3"/>
  <c r="C3028" i="3"/>
  <c r="B3028" i="3"/>
  <c r="C3027" i="3"/>
  <c r="B3027" i="3"/>
  <c r="C3026" i="3"/>
  <c r="B3026" i="3"/>
  <c r="C3025" i="3"/>
  <c r="B3025" i="3"/>
  <c r="C3024" i="3"/>
  <c r="B3024" i="3"/>
  <c r="C3023" i="3"/>
  <c r="B3023" i="3"/>
  <c r="C3022" i="3"/>
  <c r="B3022" i="3"/>
  <c r="C3021" i="3"/>
  <c r="B3021" i="3"/>
  <c r="C3020" i="3"/>
  <c r="B3020" i="3"/>
  <c r="C3019" i="3"/>
  <c r="B3019" i="3"/>
  <c r="C3018" i="3"/>
  <c r="B3018" i="3"/>
  <c r="C3017" i="3"/>
  <c r="B3017" i="3"/>
  <c r="C3016" i="3"/>
  <c r="B3016" i="3"/>
  <c r="C3015" i="3"/>
  <c r="B3015" i="3"/>
  <c r="C3014" i="3"/>
  <c r="B3014" i="3"/>
  <c r="C3013" i="3"/>
  <c r="B3013" i="3"/>
  <c r="C3012" i="3"/>
  <c r="B3012" i="3"/>
  <c r="C3011" i="3"/>
  <c r="B3011" i="3"/>
  <c r="C3010" i="3"/>
  <c r="B3010" i="3"/>
  <c r="C3009" i="3"/>
  <c r="B3009" i="3"/>
  <c r="C3008" i="3"/>
  <c r="B3008" i="3"/>
  <c r="C3007" i="3"/>
  <c r="B3007" i="3"/>
  <c r="C3006" i="3"/>
  <c r="B3006" i="3"/>
  <c r="C3005" i="3"/>
  <c r="B3005" i="3"/>
  <c r="C3004" i="3"/>
  <c r="B3004" i="3"/>
  <c r="C3003" i="3"/>
  <c r="B3003" i="3"/>
  <c r="C3002" i="3"/>
  <c r="B3002" i="3"/>
  <c r="C3001" i="3"/>
  <c r="B3001" i="3"/>
  <c r="C3000" i="3"/>
  <c r="B3000" i="3"/>
  <c r="C2999" i="3"/>
  <c r="B2999" i="3"/>
  <c r="C2998" i="3"/>
  <c r="B2998" i="3"/>
  <c r="C2997" i="3"/>
  <c r="B2997" i="3"/>
  <c r="C2996" i="3"/>
  <c r="B2996" i="3"/>
  <c r="C2995" i="3"/>
  <c r="B2995" i="3"/>
  <c r="C2994" i="3"/>
  <c r="B2994" i="3"/>
  <c r="C2993" i="3"/>
  <c r="B2993" i="3"/>
  <c r="C2992" i="3"/>
  <c r="B2992" i="3"/>
  <c r="C2991" i="3"/>
  <c r="B2991" i="3"/>
  <c r="C2990" i="3"/>
  <c r="B2990" i="3"/>
  <c r="C2989" i="3"/>
  <c r="B2989" i="3"/>
  <c r="C2988" i="3"/>
  <c r="B2988" i="3"/>
  <c r="C2987" i="3"/>
  <c r="B2987" i="3"/>
  <c r="C2986" i="3"/>
  <c r="B2986" i="3"/>
  <c r="C2985" i="3"/>
  <c r="B2985" i="3"/>
  <c r="C2984" i="3"/>
  <c r="B2984" i="3"/>
  <c r="C2983" i="3"/>
  <c r="B2983" i="3"/>
  <c r="C2982" i="3"/>
  <c r="B2982" i="3"/>
  <c r="C2981" i="3"/>
  <c r="B2981" i="3"/>
  <c r="C2980" i="3"/>
  <c r="B2980" i="3"/>
  <c r="C2979" i="3"/>
  <c r="B2979" i="3"/>
  <c r="C2978" i="3"/>
  <c r="B2978" i="3"/>
  <c r="C2977" i="3"/>
  <c r="B2977" i="3"/>
  <c r="C2976" i="3"/>
  <c r="B2976" i="3"/>
  <c r="C2975" i="3"/>
  <c r="B2975" i="3"/>
  <c r="C2974" i="3"/>
  <c r="B2974" i="3"/>
  <c r="C2973" i="3"/>
  <c r="B2973" i="3"/>
  <c r="C2972" i="3"/>
  <c r="B2972" i="3"/>
  <c r="C2971" i="3"/>
  <c r="B2971" i="3"/>
  <c r="C2970" i="3"/>
  <c r="B2970" i="3"/>
  <c r="C2969" i="3"/>
  <c r="B2969" i="3"/>
  <c r="C2968" i="3"/>
  <c r="B2968" i="3"/>
  <c r="C2967" i="3"/>
  <c r="B2967" i="3"/>
  <c r="C2966" i="3"/>
  <c r="B2966" i="3"/>
  <c r="C2965" i="3"/>
  <c r="B2965" i="3"/>
  <c r="C2964" i="3"/>
  <c r="B2964" i="3"/>
  <c r="C2963" i="3"/>
  <c r="B2963" i="3"/>
  <c r="C2962" i="3"/>
  <c r="B2962" i="3"/>
  <c r="C2961" i="3"/>
  <c r="B2961" i="3"/>
  <c r="C2960" i="3"/>
  <c r="B2960" i="3"/>
  <c r="C2959" i="3"/>
  <c r="B2959" i="3"/>
  <c r="C2958" i="3"/>
  <c r="B2958" i="3"/>
  <c r="C2957" i="3"/>
  <c r="B2957" i="3"/>
  <c r="C2956" i="3"/>
  <c r="B2956" i="3"/>
  <c r="C2955" i="3"/>
  <c r="B2955" i="3"/>
  <c r="C2954" i="3"/>
  <c r="B2954" i="3"/>
  <c r="C2953" i="3"/>
  <c r="B2953" i="3"/>
  <c r="C2952" i="3"/>
  <c r="B2952" i="3"/>
  <c r="C2951" i="3"/>
  <c r="B2951" i="3"/>
  <c r="C2950" i="3"/>
  <c r="B2950" i="3"/>
  <c r="C2949" i="3"/>
  <c r="B2949" i="3"/>
  <c r="C2948" i="3"/>
  <c r="B2948" i="3"/>
  <c r="C2947" i="3"/>
  <c r="B2947" i="3"/>
  <c r="C2946" i="3"/>
  <c r="B2946" i="3"/>
  <c r="C2945" i="3"/>
  <c r="B2945" i="3"/>
  <c r="C2944" i="3"/>
  <c r="B2944" i="3"/>
  <c r="C2943" i="3"/>
  <c r="B2943" i="3"/>
  <c r="C2942" i="3"/>
  <c r="B2942" i="3"/>
  <c r="C2941" i="3"/>
  <c r="B2941" i="3"/>
  <c r="C2940" i="3"/>
  <c r="B2940" i="3"/>
  <c r="C2939" i="3"/>
  <c r="B2939" i="3"/>
  <c r="C2938" i="3"/>
  <c r="B2938" i="3"/>
  <c r="C2937" i="3"/>
  <c r="B2937" i="3"/>
  <c r="C2936" i="3"/>
  <c r="B2936" i="3"/>
  <c r="C2935" i="3"/>
  <c r="B2935" i="3"/>
  <c r="C2934" i="3"/>
  <c r="B2934" i="3"/>
  <c r="C2933" i="3"/>
  <c r="B2933" i="3"/>
  <c r="C2932" i="3"/>
  <c r="B2932" i="3"/>
  <c r="C2931" i="3"/>
  <c r="B2931" i="3"/>
  <c r="C2930" i="3"/>
  <c r="B2930" i="3"/>
  <c r="C2929" i="3"/>
  <c r="B2929" i="3"/>
  <c r="C2928" i="3"/>
  <c r="B2928" i="3"/>
  <c r="C2927" i="3"/>
  <c r="B2927" i="3"/>
  <c r="C2926" i="3"/>
  <c r="B2926" i="3"/>
  <c r="C2925" i="3"/>
  <c r="B2925" i="3"/>
  <c r="C2924" i="3"/>
  <c r="B2924" i="3"/>
  <c r="C2923" i="3"/>
  <c r="B2923" i="3"/>
  <c r="C2922" i="3"/>
  <c r="B2922" i="3"/>
  <c r="C2921" i="3"/>
  <c r="B2921" i="3"/>
  <c r="C2920" i="3"/>
  <c r="B2920" i="3"/>
  <c r="C2919" i="3"/>
  <c r="B2919" i="3"/>
  <c r="C2918" i="3"/>
  <c r="B2918" i="3"/>
  <c r="C2917" i="3"/>
  <c r="B2917" i="3"/>
  <c r="C2916" i="3"/>
  <c r="B2916" i="3"/>
  <c r="C2915" i="3"/>
  <c r="B2915" i="3"/>
  <c r="C2914" i="3"/>
  <c r="B2914" i="3"/>
  <c r="C2913" i="3"/>
  <c r="B2913" i="3"/>
  <c r="C2912" i="3"/>
  <c r="B2912" i="3"/>
  <c r="C2911" i="3"/>
  <c r="B2911" i="3"/>
  <c r="C2910" i="3"/>
  <c r="B2910" i="3"/>
  <c r="C2909" i="3"/>
  <c r="B2909" i="3"/>
  <c r="C2908" i="3"/>
  <c r="B2908" i="3"/>
  <c r="C2907" i="3"/>
  <c r="B2907" i="3"/>
  <c r="C2906" i="3"/>
  <c r="B2906" i="3"/>
  <c r="C2905" i="3"/>
  <c r="B2905" i="3"/>
  <c r="C2904" i="3"/>
  <c r="B2904" i="3"/>
  <c r="C2903" i="3"/>
  <c r="B2903" i="3"/>
  <c r="C2902" i="3"/>
  <c r="B2902" i="3"/>
  <c r="C2901" i="3"/>
  <c r="B2901" i="3"/>
  <c r="C2900" i="3"/>
  <c r="B2900" i="3"/>
  <c r="C2899" i="3"/>
  <c r="B2899" i="3"/>
  <c r="C2898" i="3"/>
  <c r="B2898" i="3"/>
  <c r="C2897" i="3"/>
  <c r="B2897" i="3"/>
  <c r="C2896" i="3"/>
  <c r="B2896" i="3"/>
  <c r="C2895" i="3"/>
  <c r="B2895" i="3"/>
  <c r="C2894" i="3"/>
  <c r="B2894" i="3"/>
  <c r="C2893" i="3"/>
  <c r="B2893" i="3"/>
  <c r="C2892" i="3"/>
  <c r="B2892" i="3"/>
  <c r="C2891" i="3"/>
  <c r="B2891" i="3"/>
  <c r="C2890" i="3"/>
  <c r="B2890" i="3"/>
  <c r="C2889" i="3"/>
  <c r="B2889" i="3"/>
  <c r="C2888" i="3"/>
  <c r="B2888" i="3"/>
  <c r="C2887" i="3"/>
  <c r="B2887" i="3"/>
  <c r="C2886" i="3"/>
  <c r="B2886" i="3"/>
  <c r="C2885" i="3"/>
  <c r="B2885" i="3"/>
  <c r="C2884" i="3"/>
  <c r="B2884" i="3"/>
  <c r="C2883" i="3"/>
  <c r="B2883" i="3"/>
  <c r="C2882" i="3"/>
  <c r="B2882" i="3"/>
  <c r="C2881" i="3"/>
  <c r="B2881" i="3"/>
  <c r="C2880" i="3"/>
  <c r="B2880" i="3"/>
  <c r="C2879" i="3"/>
  <c r="B2879" i="3"/>
  <c r="C2878" i="3"/>
  <c r="B2878" i="3"/>
  <c r="C2877" i="3"/>
  <c r="B2877" i="3"/>
  <c r="C2876" i="3"/>
  <c r="B2876" i="3"/>
  <c r="C2875" i="3"/>
  <c r="B2875" i="3"/>
  <c r="C2874" i="3"/>
  <c r="B2874" i="3"/>
  <c r="C2873" i="3"/>
  <c r="B2873" i="3"/>
  <c r="C2872" i="3"/>
  <c r="B2872" i="3"/>
  <c r="C2871" i="3"/>
  <c r="B2871" i="3"/>
  <c r="C2870" i="3"/>
  <c r="B2870" i="3"/>
  <c r="C2869" i="3"/>
  <c r="B2869" i="3"/>
  <c r="C2868" i="3"/>
  <c r="B2868" i="3"/>
  <c r="C2867" i="3"/>
  <c r="B2867" i="3"/>
  <c r="C2866" i="3"/>
  <c r="B2866" i="3"/>
  <c r="C2865" i="3"/>
  <c r="B2865" i="3"/>
  <c r="C2864" i="3"/>
  <c r="B2864" i="3"/>
  <c r="C2863" i="3"/>
  <c r="B2863" i="3"/>
  <c r="C2862" i="3"/>
  <c r="B2862" i="3"/>
  <c r="C2861" i="3"/>
  <c r="B2861" i="3"/>
  <c r="C2860" i="3"/>
  <c r="B2860" i="3"/>
  <c r="C2859" i="3"/>
  <c r="B2859" i="3"/>
  <c r="C2858" i="3"/>
  <c r="B2858" i="3"/>
  <c r="C2857" i="3"/>
  <c r="B2857" i="3"/>
  <c r="C2856" i="3"/>
  <c r="B2856" i="3"/>
  <c r="C2855" i="3"/>
  <c r="B2855" i="3"/>
  <c r="C2854" i="3"/>
  <c r="B2854" i="3"/>
  <c r="C2853" i="3"/>
  <c r="B2853" i="3"/>
  <c r="C2852" i="3"/>
  <c r="B2852" i="3"/>
  <c r="C2851" i="3"/>
  <c r="B2851" i="3"/>
  <c r="C2850" i="3"/>
  <c r="B2850" i="3"/>
  <c r="C2849" i="3"/>
  <c r="B2849" i="3"/>
  <c r="C2848" i="3"/>
  <c r="B2848" i="3"/>
  <c r="C2847" i="3"/>
  <c r="B2847" i="3"/>
  <c r="C2846" i="3"/>
  <c r="B2846" i="3"/>
  <c r="C2845" i="3"/>
  <c r="B2845" i="3"/>
  <c r="C2844" i="3"/>
  <c r="B2844" i="3"/>
  <c r="C2843" i="3"/>
  <c r="B2843" i="3"/>
  <c r="C2842" i="3"/>
  <c r="B2842" i="3"/>
  <c r="C2841" i="3"/>
  <c r="B2841" i="3"/>
  <c r="C2840" i="3"/>
  <c r="B2840" i="3"/>
  <c r="C2839" i="3"/>
  <c r="B2839" i="3"/>
  <c r="C2838" i="3"/>
  <c r="B2838" i="3"/>
  <c r="C2837" i="3"/>
  <c r="B2837" i="3"/>
  <c r="C2836" i="3"/>
  <c r="B2836" i="3"/>
  <c r="C2835" i="3"/>
  <c r="B2835" i="3"/>
  <c r="C2834" i="3"/>
  <c r="B2834" i="3"/>
  <c r="C2833" i="3"/>
  <c r="B2833" i="3"/>
  <c r="C2832" i="3"/>
  <c r="B2832" i="3"/>
  <c r="C2831" i="3"/>
  <c r="B2831" i="3"/>
  <c r="C2830" i="3"/>
  <c r="B2830" i="3"/>
  <c r="C2829" i="3"/>
  <c r="B2829" i="3"/>
  <c r="C2828" i="3"/>
  <c r="B2828" i="3"/>
  <c r="C2827" i="3"/>
  <c r="B2827" i="3"/>
  <c r="C2826" i="3"/>
  <c r="B2826" i="3"/>
  <c r="C2825" i="3"/>
  <c r="B2825" i="3"/>
  <c r="C2824" i="3"/>
  <c r="B2824" i="3"/>
  <c r="C2823" i="3"/>
  <c r="B2823" i="3"/>
  <c r="C2822" i="3"/>
  <c r="B2822" i="3"/>
  <c r="C2821" i="3"/>
  <c r="B2821" i="3"/>
  <c r="C2820" i="3"/>
  <c r="B2820" i="3"/>
  <c r="C2819" i="3"/>
  <c r="B2819" i="3"/>
  <c r="C2818" i="3"/>
  <c r="B2818" i="3"/>
  <c r="C2817" i="3"/>
  <c r="B2817" i="3"/>
  <c r="C2816" i="3"/>
  <c r="B2816" i="3"/>
  <c r="C2815" i="3"/>
  <c r="B2815" i="3"/>
  <c r="C2814" i="3"/>
  <c r="B2814" i="3"/>
  <c r="C2813" i="3"/>
  <c r="B2813" i="3"/>
  <c r="C2812" i="3"/>
  <c r="B2812" i="3"/>
  <c r="C2811" i="3"/>
  <c r="B2811" i="3"/>
  <c r="C2810" i="3"/>
  <c r="B2810" i="3"/>
  <c r="C2809" i="3"/>
  <c r="B2809" i="3"/>
  <c r="C2808" i="3"/>
  <c r="B2808" i="3"/>
  <c r="C2807" i="3"/>
  <c r="B2807" i="3"/>
  <c r="C2806" i="3"/>
  <c r="B2806" i="3"/>
  <c r="C2805" i="3"/>
  <c r="B2805" i="3"/>
  <c r="C2804" i="3"/>
  <c r="B2804" i="3"/>
  <c r="C2803" i="3"/>
  <c r="B2803" i="3"/>
  <c r="C2802" i="3"/>
  <c r="B2802" i="3"/>
  <c r="C2801" i="3"/>
  <c r="B2801" i="3"/>
  <c r="C2800" i="3"/>
  <c r="B2800" i="3"/>
  <c r="C2799" i="3"/>
  <c r="B2799" i="3"/>
  <c r="C2798" i="3"/>
  <c r="B2798" i="3"/>
  <c r="C2797" i="3"/>
  <c r="B2797" i="3"/>
  <c r="C2796" i="3"/>
  <c r="B2796" i="3"/>
  <c r="C2795" i="3"/>
  <c r="B2795" i="3"/>
  <c r="C2794" i="3"/>
  <c r="B2794" i="3"/>
  <c r="C2793" i="3"/>
  <c r="B2793" i="3"/>
  <c r="C2792" i="3"/>
  <c r="B2792" i="3"/>
  <c r="C2791" i="3"/>
  <c r="B2791" i="3"/>
  <c r="C2790" i="3"/>
  <c r="B2790" i="3"/>
  <c r="C2789" i="3"/>
  <c r="B2789" i="3"/>
  <c r="C2788" i="3"/>
  <c r="B2788" i="3"/>
  <c r="C2787" i="3"/>
  <c r="B2787" i="3"/>
  <c r="C2786" i="3"/>
  <c r="B2786" i="3"/>
  <c r="C2785" i="3"/>
  <c r="B2785" i="3"/>
  <c r="C2784" i="3"/>
  <c r="B2784" i="3"/>
  <c r="C2783" i="3"/>
  <c r="B2783" i="3"/>
  <c r="C2782" i="3"/>
  <c r="B2782" i="3"/>
  <c r="C2781" i="3"/>
  <c r="B2781" i="3"/>
  <c r="C2780" i="3"/>
  <c r="B2780" i="3"/>
  <c r="C2779" i="3"/>
  <c r="B2779" i="3"/>
  <c r="C2778" i="3"/>
  <c r="B2778" i="3"/>
  <c r="C2777" i="3"/>
  <c r="B2777" i="3"/>
  <c r="C2776" i="3"/>
  <c r="B2776" i="3"/>
  <c r="C2775" i="3"/>
  <c r="B2775" i="3"/>
  <c r="C2774" i="3"/>
  <c r="B2774" i="3"/>
  <c r="C2773" i="3"/>
  <c r="B2773" i="3"/>
  <c r="C2772" i="3"/>
  <c r="B2772" i="3"/>
  <c r="C2771" i="3"/>
  <c r="B2771" i="3"/>
  <c r="C2770" i="3"/>
  <c r="B2770" i="3"/>
  <c r="C2769" i="3"/>
  <c r="B2769" i="3"/>
  <c r="C2768" i="3"/>
  <c r="B2768" i="3"/>
  <c r="C2767" i="3"/>
  <c r="B2767" i="3"/>
  <c r="C2766" i="3"/>
  <c r="B2766" i="3"/>
  <c r="C2765" i="3"/>
  <c r="B2765" i="3"/>
  <c r="C2764" i="3"/>
  <c r="B2764" i="3"/>
  <c r="C2763" i="3"/>
  <c r="B2763" i="3"/>
  <c r="C2762" i="3"/>
  <c r="B2762" i="3"/>
  <c r="C2761" i="3"/>
  <c r="B2761" i="3"/>
  <c r="C2760" i="3"/>
  <c r="B2760" i="3"/>
  <c r="C2759" i="3"/>
  <c r="B2759" i="3"/>
  <c r="C2758" i="3"/>
  <c r="B2758" i="3"/>
  <c r="C2757" i="3"/>
  <c r="B2757" i="3"/>
  <c r="C2756" i="3"/>
  <c r="B2756" i="3"/>
  <c r="C2755" i="3"/>
  <c r="B2755" i="3"/>
  <c r="C2754" i="3"/>
  <c r="B2754" i="3"/>
  <c r="C2753" i="3"/>
  <c r="B2753" i="3"/>
  <c r="C2752" i="3"/>
  <c r="B2752" i="3"/>
  <c r="C2751" i="3"/>
  <c r="B2751" i="3"/>
  <c r="C2750" i="3"/>
  <c r="B2750" i="3"/>
  <c r="C2749" i="3"/>
  <c r="B2749" i="3"/>
  <c r="C2748" i="3"/>
  <c r="B2748" i="3"/>
  <c r="C2747" i="3"/>
  <c r="B2747" i="3"/>
  <c r="C2746" i="3"/>
  <c r="B2746" i="3"/>
  <c r="C2745" i="3"/>
  <c r="B2745" i="3"/>
  <c r="C2744" i="3"/>
  <c r="B2744" i="3"/>
  <c r="C2743" i="3"/>
  <c r="B2743" i="3"/>
  <c r="C2742" i="3"/>
  <c r="B2742" i="3"/>
  <c r="C2741" i="3"/>
  <c r="B2741" i="3"/>
  <c r="C2740" i="3"/>
  <c r="B2740" i="3"/>
  <c r="C2739" i="3"/>
  <c r="B2739" i="3"/>
  <c r="C2738" i="3"/>
  <c r="B2738" i="3"/>
  <c r="C2737" i="3"/>
  <c r="B2737" i="3"/>
  <c r="C2736" i="3"/>
  <c r="B2736" i="3"/>
  <c r="C2735" i="3"/>
  <c r="B2735" i="3"/>
  <c r="C2734" i="3"/>
  <c r="B2734" i="3"/>
  <c r="C2733" i="3"/>
  <c r="B2733" i="3"/>
  <c r="C2732" i="3"/>
  <c r="B2732" i="3"/>
  <c r="C2731" i="3"/>
  <c r="B2731" i="3"/>
  <c r="C2730" i="3"/>
  <c r="B2730" i="3"/>
  <c r="C2729" i="3"/>
  <c r="B2729" i="3"/>
  <c r="C2728" i="3"/>
  <c r="B2728" i="3"/>
  <c r="C2727" i="3"/>
  <c r="B2727" i="3"/>
  <c r="C2726" i="3"/>
  <c r="B2726" i="3"/>
  <c r="C2725" i="3"/>
  <c r="B2725" i="3"/>
  <c r="C2724" i="3"/>
  <c r="B2724" i="3"/>
  <c r="C2723" i="3"/>
  <c r="B2723" i="3"/>
  <c r="C2722" i="3"/>
  <c r="B2722" i="3"/>
  <c r="C2721" i="3"/>
  <c r="B2721" i="3"/>
  <c r="C2720" i="3"/>
  <c r="B2720" i="3"/>
  <c r="C2719" i="3"/>
  <c r="B2719" i="3"/>
  <c r="C2718" i="3"/>
  <c r="B2718" i="3"/>
  <c r="C2717" i="3"/>
  <c r="B2717" i="3"/>
  <c r="C2716" i="3"/>
  <c r="B2716" i="3"/>
  <c r="C2715" i="3"/>
  <c r="B2715" i="3"/>
  <c r="C2714" i="3"/>
  <c r="B2714" i="3"/>
  <c r="C2713" i="3"/>
  <c r="B2713" i="3"/>
  <c r="C2712" i="3"/>
  <c r="B2712" i="3"/>
  <c r="C2711" i="3"/>
  <c r="B2711" i="3"/>
  <c r="C2710" i="3"/>
  <c r="B2710" i="3"/>
  <c r="C2709" i="3"/>
  <c r="B2709" i="3"/>
  <c r="C2708" i="3"/>
  <c r="B2708" i="3"/>
  <c r="C2707" i="3"/>
  <c r="B2707" i="3"/>
  <c r="C2706" i="3"/>
  <c r="B2706" i="3"/>
  <c r="C2705" i="3"/>
  <c r="B2705" i="3"/>
  <c r="C2704" i="3"/>
  <c r="B2704" i="3"/>
  <c r="C2703" i="3"/>
  <c r="B2703" i="3"/>
  <c r="C2702" i="3"/>
  <c r="B2702" i="3"/>
  <c r="C2701" i="3"/>
  <c r="B2701" i="3"/>
  <c r="C2700" i="3"/>
  <c r="B2700" i="3"/>
  <c r="C2699" i="3"/>
  <c r="B2699" i="3"/>
  <c r="C2698" i="3"/>
  <c r="B2698" i="3"/>
  <c r="C2697" i="3"/>
  <c r="B2697" i="3"/>
  <c r="C2696" i="3"/>
  <c r="B2696" i="3"/>
  <c r="C2695" i="3"/>
  <c r="B2695" i="3"/>
  <c r="C2694" i="3"/>
  <c r="B2694" i="3"/>
  <c r="C2693" i="3"/>
  <c r="B2693" i="3"/>
  <c r="C2692" i="3"/>
  <c r="B2692" i="3"/>
  <c r="C2691" i="3"/>
  <c r="B2691" i="3"/>
  <c r="C2690" i="3"/>
  <c r="B2690" i="3"/>
  <c r="C2689" i="3"/>
  <c r="B2689" i="3"/>
  <c r="C2688" i="3"/>
  <c r="B2688" i="3"/>
  <c r="C2687" i="3"/>
  <c r="B2687" i="3"/>
  <c r="C2686" i="3"/>
  <c r="B2686" i="3"/>
  <c r="C2685" i="3"/>
  <c r="B2685" i="3"/>
  <c r="C2684" i="3"/>
  <c r="B2684" i="3"/>
  <c r="C2683" i="3"/>
  <c r="B2683" i="3"/>
  <c r="C2682" i="3"/>
  <c r="B2682" i="3"/>
  <c r="C2681" i="3"/>
  <c r="B2681" i="3"/>
  <c r="C2680" i="3"/>
  <c r="B2680" i="3"/>
  <c r="C2679" i="3"/>
  <c r="B2679" i="3"/>
  <c r="C2678" i="3"/>
  <c r="B2678" i="3"/>
  <c r="C2677" i="3"/>
  <c r="B2677" i="3"/>
  <c r="C2676" i="3"/>
  <c r="B2676" i="3"/>
  <c r="C2675" i="3"/>
  <c r="B2675" i="3"/>
  <c r="C2674" i="3"/>
  <c r="B2674" i="3"/>
  <c r="C2673" i="3"/>
  <c r="B2673" i="3"/>
  <c r="C2672" i="3"/>
  <c r="B2672" i="3"/>
  <c r="C2671" i="3"/>
  <c r="B2671" i="3"/>
  <c r="C2670" i="3"/>
  <c r="B2670" i="3"/>
  <c r="C2669" i="3"/>
  <c r="B2669" i="3"/>
  <c r="C2668" i="3"/>
  <c r="B2668" i="3"/>
  <c r="C2667" i="3"/>
  <c r="B2667" i="3"/>
  <c r="C2666" i="3"/>
  <c r="B2666" i="3"/>
  <c r="C2665" i="3"/>
  <c r="B2665" i="3"/>
  <c r="C2664" i="3"/>
  <c r="B2664" i="3"/>
  <c r="C2663" i="3"/>
  <c r="B2663" i="3"/>
  <c r="C2662" i="3"/>
  <c r="B2662" i="3"/>
  <c r="C2661" i="3"/>
  <c r="B2661" i="3"/>
  <c r="C2660" i="3"/>
  <c r="B2660" i="3"/>
  <c r="C2659" i="3"/>
  <c r="B2659" i="3"/>
  <c r="C2658" i="3"/>
  <c r="B2658" i="3"/>
  <c r="C2657" i="3"/>
  <c r="B2657" i="3"/>
  <c r="C2656" i="3"/>
  <c r="B2656" i="3"/>
  <c r="C2655" i="3"/>
  <c r="B2655" i="3"/>
  <c r="C2654" i="3"/>
  <c r="B2654" i="3"/>
  <c r="C2653" i="3"/>
  <c r="B2653" i="3"/>
  <c r="C2652" i="3"/>
  <c r="B2652" i="3"/>
  <c r="C2651" i="3"/>
  <c r="B2651" i="3"/>
  <c r="C2650" i="3"/>
  <c r="B2650" i="3"/>
  <c r="C2649" i="3"/>
  <c r="B2649" i="3"/>
  <c r="C2648" i="3"/>
  <c r="B2648" i="3"/>
  <c r="C2647" i="3"/>
  <c r="B2647" i="3"/>
  <c r="C2646" i="3"/>
  <c r="B2646" i="3"/>
  <c r="C2645" i="3"/>
  <c r="B2645" i="3"/>
  <c r="C2644" i="3"/>
  <c r="B2644" i="3"/>
  <c r="C2643" i="3"/>
  <c r="B2643" i="3"/>
  <c r="C2642" i="3"/>
  <c r="B2642" i="3"/>
  <c r="C2641" i="3"/>
  <c r="B2641" i="3"/>
  <c r="C2640" i="3"/>
  <c r="B2640" i="3"/>
  <c r="C2639" i="3"/>
  <c r="B2639" i="3"/>
  <c r="C2638" i="3"/>
  <c r="B2638" i="3"/>
  <c r="C2637" i="3"/>
  <c r="B2637" i="3"/>
  <c r="C2636" i="3"/>
  <c r="B2636" i="3"/>
  <c r="C2635" i="3"/>
  <c r="B2635" i="3"/>
  <c r="C2634" i="3"/>
  <c r="B2634" i="3"/>
  <c r="C2633" i="3"/>
  <c r="B2633" i="3"/>
  <c r="C2632" i="3"/>
  <c r="B2632" i="3"/>
  <c r="C2631" i="3"/>
  <c r="B2631" i="3"/>
  <c r="C2630" i="3"/>
  <c r="B2630" i="3"/>
  <c r="C2629" i="3"/>
  <c r="B2629" i="3"/>
  <c r="C2628" i="3"/>
  <c r="B2628" i="3"/>
  <c r="C2627" i="3"/>
  <c r="B2627" i="3"/>
  <c r="C2626" i="3"/>
  <c r="B2626" i="3"/>
  <c r="C2625" i="3"/>
  <c r="B2625" i="3"/>
  <c r="C2624" i="3"/>
  <c r="B2624" i="3"/>
  <c r="C2623" i="3"/>
  <c r="B2623" i="3"/>
  <c r="C2622" i="3"/>
  <c r="B2622" i="3"/>
  <c r="C2621" i="3"/>
  <c r="B2621" i="3"/>
  <c r="C2620" i="3"/>
  <c r="B2620" i="3"/>
  <c r="C2619" i="3"/>
  <c r="B2619" i="3"/>
  <c r="C2618" i="3"/>
  <c r="B2618" i="3"/>
  <c r="C2617" i="3"/>
  <c r="B2617" i="3"/>
  <c r="C2616" i="3"/>
  <c r="B2616" i="3"/>
  <c r="C2615" i="3"/>
  <c r="B2615" i="3"/>
  <c r="C2614" i="3"/>
  <c r="B2614" i="3"/>
  <c r="C2613" i="3"/>
  <c r="B2613" i="3"/>
  <c r="C2612" i="3"/>
  <c r="B2612" i="3"/>
  <c r="C2611" i="3"/>
  <c r="B2611" i="3"/>
  <c r="C2610" i="3"/>
  <c r="B2610" i="3"/>
  <c r="C2609" i="3"/>
  <c r="B2609" i="3"/>
  <c r="C2608" i="3"/>
  <c r="B2608" i="3"/>
  <c r="C2607" i="3"/>
  <c r="B2607" i="3"/>
  <c r="C2606" i="3"/>
  <c r="B2606" i="3"/>
  <c r="C2605" i="3"/>
  <c r="B2605" i="3"/>
  <c r="C2604" i="3"/>
  <c r="B2604" i="3"/>
  <c r="C2603" i="3"/>
  <c r="B2603" i="3"/>
  <c r="C2602" i="3"/>
  <c r="B2602" i="3"/>
  <c r="C2601" i="3"/>
  <c r="B2601" i="3"/>
  <c r="C2600" i="3"/>
  <c r="B2600" i="3"/>
  <c r="C2599" i="3"/>
  <c r="B2599" i="3"/>
  <c r="C2598" i="3"/>
  <c r="B2598" i="3"/>
  <c r="C2597" i="3"/>
  <c r="B2597" i="3"/>
  <c r="C2596" i="3"/>
  <c r="B2596" i="3"/>
  <c r="C2595" i="3"/>
  <c r="B2595" i="3"/>
  <c r="C2594" i="3"/>
  <c r="B2594" i="3"/>
  <c r="C2593" i="3"/>
  <c r="B2593" i="3"/>
  <c r="C2592" i="3"/>
  <c r="B2592" i="3"/>
  <c r="C2591" i="3"/>
  <c r="B2591" i="3"/>
  <c r="C2590" i="3"/>
  <c r="B2590" i="3"/>
  <c r="C2589" i="3"/>
  <c r="B2589" i="3"/>
  <c r="C2588" i="3"/>
  <c r="B2588" i="3"/>
  <c r="C2587" i="3"/>
  <c r="B2587" i="3"/>
  <c r="C2586" i="3"/>
  <c r="B2586" i="3"/>
  <c r="C2585" i="3"/>
  <c r="B2585" i="3"/>
  <c r="C2584" i="3"/>
  <c r="B2584" i="3"/>
  <c r="C2583" i="3"/>
  <c r="B2583" i="3"/>
  <c r="C2582" i="3"/>
  <c r="B2582" i="3"/>
  <c r="C2581" i="3"/>
  <c r="B2581" i="3"/>
  <c r="C2580" i="3"/>
  <c r="B2580" i="3"/>
  <c r="C2579" i="3"/>
  <c r="B2579" i="3"/>
  <c r="C2578" i="3"/>
  <c r="B2578" i="3"/>
  <c r="C2577" i="3"/>
  <c r="B2577" i="3"/>
  <c r="C2576" i="3"/>
  <c r="B2576" i="3"/>
  <c r="C2575" i="3"/>
  <c r="B2575" i="3"/>
  <c r="C2574" i="3"/>
  <c r="B2574" i="3"/>
  <c r="C2573" i="3"/>
  <c r="B2573" i="3"/>
  <c r="C2572" i="3"/>
  <c r="B2572" i="3"/>
  <c r="C2571" i="3"/>
  <c r="B2571" i="3"/>
  <c r="C2570" i="3"/>
  <c r="B2570" i="3"/>
  <c r="C2569" i="3"/>
  <c r="B2569" i="3"/>
  <c r="C2568" i="3"/>
  <c r="B2568" i="3"/>
  <c r="C2567" i="3"/>
  <c r="B2567" i="3"/>
  <c r="C2566" i="3"/>
  <c r="B2566" i="3"/>
  <c r="C2565" i="3"/>
  <c r="B2565" i="3"/>
  <c r="C2564" i="3"/>
  <c r="B2564" i="3"/>
  <c r="C2563" i="3"/>
  <c r="B2563" i="3"/>
  <c r="C2562" i="3"/>
  <c r="B2562" i="3"/>
  <c r="C2561" i="3"/>
  <c r="B2561" i="3"/>
  <c r="C2560" i="3"/>
  <c r="B2560" i="3"/>
  <c r="C2559" i="3"/>
  <c r="B2559" i="3"/>
  <c r="C2558" i="3"/>
  <c r="B2558" i="3"/>
  <c r="C2557" i="3"/>
  <c r="B2557" i="3"/>
  <c r="C2556" i="3"/>
  <c r="B2556" i="3"/>
  <c r="C2555" i="3"/>
  <c r="B2555" i="3"/>
  <c r="C2554" i="3"/>
  <c r="B2554" i="3"/>
  <c r="C2553" i="3"/>
  <c r="B2553" i="3"/>
  <c r="C2552" i="3"/>
  <c r="B2552" i="3"/>
  <c r="C2551" i="3"/>
  <c r="B2551" i="3"/>
  <c r="C2550" i="3"/>
  <c r="B2550" i="3"/>
  <c r="C2549" i="3"/>
  <c r="B2549" i="3"/>
  <c r="C2548" i="3"/>
  <c r="B2548" i="3"/>
  <c r="C2547" i="3"/>
  <c r="B2547" i="3"/>
  <c r="C2546" i="3"/>
  <c r="B2546" i="3"/>
  <c r="C2545" i="3"/>
  <c r="B2545" i="3"/>
  <c r="C2544" i="3"/>
  <c r="B2544" i="3"/>
  <c r="C2543" i="3"/>
  <c r="B2543" i="3"/>
  <c r="C2542" i="3"/>
  <c r="B2542" i="3"/>
  <c r="C2541" i="3"/>
  <c r="B2541" i="3"/>
  <c r="C2540" i="3"/>
  <c r="B2540" i="3"/>
  <c r="C2539" i="3"/>
  <c r="B2539" i="3"/>
  <c r="C2538" i="3"/>
  <c r="B2538" i="3"/>
  <c r="C2537" i="3"/>
  <c r="B2537" i="3"/>
  <c r="C2536" i="3"/>
  <c r="B2536" i="3"/>
  <c r="C2535" i="3"/>
  <c r="B2535" i="3"/>
  <c r="C2534" i="3"/>
  <c r="B2534" i="3"/>
  <c r="C2533" i="3"/>
  <c r="B2533" i="3"/>
  <c r="C2532" i="3"/>
  <c r="B2532" i="3"/>
  <c r="C2531" i="3"/>
  <c r="B2531" i="3"/>
  <c r="C2530" i="3"/>
  <c r="B2530" i="3"/>
  <c r="C2529" i="3"/>
  <c r="B2529" i="3"/>
  <c r="C2528" i="3"/>
  <c r="B2528" i="3"/>
  <c r="C2527" i="3"/>
  <c r="B2527" i="3"/>
  <c r="C2526" i="3"/>
  <c r="B2526" i="3"/>
  <c r="C2525" i="3"/>
  <c r="B2525" i="3"/>
  <c r="C2524" i="3"/>
  <c r="B2524" i="3"/>
  <c r="C2523" i="3"/>
  <c r="B2523" i="3"/>
  <c r="C2522" i="3"/>
  <c r="B2522" i="3"/>
  <c r="C2521" i="3"/>
  <c r="B2521" i="3"/>
  <c r="C2520" i="3"/>
  <c r="B2520" i="3"/>
  <c r="C2519" i="3"/>
  <c r="B2519" i="3"/>
  <c r="C2518" i="3"/>
  <c r="B2518" i="3"/>
  <c r="C2517" i="3"/>
  <c r="B2517" i="3"/>
  <c r="C2516" i="3"/>
  <c r="B2516" i="3"/>
  <c r="C2515" i="3"/>
  <c r="B2515" i="3"/>
  <c r="C2514" i="3"/>
  <c r="B2514" i="3"/>
  <c r="C2513" i="3"/>
  <c r="B2513" i="3"/>
  <c r="C2512" i="3"/>
  <c r="B2512" i="3"/>
  <c r="C2511" i="3"/>
  <c r="B2511" i="3"/>
  <c r="C2510" i="3"/>
  <c r="B2510" i="3"/>
  <c r="C2509" i="3"/>
  <c r="B2509" i="3"/>
  <c r="C2508" i="3"/>
  <c r="B2508" i="3"/>
  <c r="C2507" i="3"/>
  <c r="B2507" i="3"/>
  <c r="C2506" i="3"/>
  <c r="B2506" i="3"/>
  <c r="C2505" i="3"/>
  <c r="B2505" i="3"/>
  <c r="C2504" i="3"/>
  <c r="B2504" i="3"/>
  <c r="C2503" i="3"/>
  <c r="B2503" i="3"/>
  <c r="C2502" i="3"/>
  <c r="B2502" i="3"/>
  <c r="C2501" i="3"/>
  <c r="B2501" i="3"/>
  <c r="C2500" i="3"/>
  <c r="B2500" i="3"/>
  <c r="C2499" i="3"/>
  <c r="B2499" i="3"/>
  <c r="C2498" i="3"/>
  <c r="B2498" i="3"/>
  <c r="C2497" i="3"/>
  <c r="B2497" i="3"/>
  <c r="C2496" i="3"/>
  <c r="B2496" i="3"/>
  <c r="C2495" i="3"/>
  <c r="B2495" i="3"/>
  <c r="C2494" i="3"/>
  <c r="B2494" i="3"/>
  <c r="C2493" i="3"/>
  <c r="B2493" i="3"/>
  <c r="C2492" i="3"/>
  <c r="B2492" i="3"/>
  <c r="C2491" i="3"/>
  <c r="B2491" i="3"/>
  <c r="C2490" i="3"/>
  <c r="B2490" i="3"/>
  <c r="C2489" i="3"/>
  <c r="B2489" i="3"/>
  <c r="C2488" i="3"/>
  <c r="B2488" i="3"/>
  <c r="C2487" i="3"/>
  <c r="B2487" i="3"/>
  <c r="C2486" i="3"/>
  <c r="B2486" i="3"/>
  <c r="C2485" i="3"/>
  <c r="B2485" i="3"/>
  <c r="C2484" i="3"/>
  <c r="B2484" i="3"/>
  <c r="C2483" i="3"/>
  <c r="B2483" i="3"/>
  <c r="C2482" i="3"/>
  <c r="B2482" i="3"/>
  <c r="C2481" i="3"/>
  <c r="B2481" i="3"/>
  <c r="C2480" i="3"/>
  <c r="B2480" i="3"/>
  <c r="C2479" i="3"/>
  <c r="B2479" i="3"/>
  <c r="C2478" i="3"/>
  <c r="B2478" i="3"/>
  <c r="C2477" i="3"/>
  <c r="B2477" i="3"/>
  <c r="C2476" i="3"/>
  <c r="B2476" i="3"/>
  <c r="C2475" i="3"/>
  <c r="B2475" i="3"/>
  <c r="C2474" i="3"/>
  <c r="B2474" i="3"/>
  <c r="C2473" i="3"/>
  <c r="B2473" i="3"/>
  <c r="C2472" i="3"/>
  <c r="B2472" i="3"/>
  <c r="C2471" i="3"/>
  <c r="B2471" i="3"/>
  <c r="C2470" i="3"/>
  <c r="B2470" i="3"/>
  <c r="C2469" i="3"/>
  <c r="B2469" i="3"/>
  <c r="C2468" i="3"/>
  <c r="B2468" i="3"/>
  <c r="C2467" i="3"/>
  <c r="B2467" i="3"/>
  <c r="C2466" i="3"/>
  <c r="B2466" i="3"/>
  <c r="C2465" i="3"/>
  <c r="B2465" i="3"/>
  <c r="C2464" i="3"/>
  <c r="B2464" i="3"/>
  <c r="C2463" i="3"/>
  <c r="B2463" i="3"/>
  <c r="C2462" i="3"/>
  <c r="B2462" i="3"/>
  <c r="C2461" i="3"/>
  <c r="B2461" i="3"/>
  <c r="C2460" i="3"/>
  <c r="B2460" i="3"/>
  <c r="C2459" i="3"/>
  <c r="B2459" i="3"/>
  <c r="C2458" i="3"/>
  <c r="B2458" i="3"/>
  <c r="C2457" i="3"/>
  <c r="B2457" i="3"/>
  <c r="C2456" i="3"/>
  <c r="B2456" i="3"/>
  <c r="C2455" i="3"/>
  <c r="B2455" i="3"/>
  <c r="C2454" i="3"/>
  <c r="B2454" i="3"/>
  <c r="C2453" i="3"/>
  <c r="B2453" i="3"/>
  <c r="C2452" i="3"/>
  <c r="B2452" i="3"/>
  <c r="C2451" i="3"/>
  <c r="B2451" i="3"/>
  <c r="C2450" i="3"/>
  <c r="B2450" i="3"/>
  <c r="C2449" i="3"/>
  <c r="B2449" i="3"/>
  <c r="C2448" i="3"/>
  <c r="B2448" i="3"/>
  <c r="C2447" i="3"/>
  <c r="B2447" i="3"/>
  <c r="C2446" i="3"/>
  <c r="B2446" i="3"/>
  <c r="C2445" i="3"/>
  <c r="B2445" i="3"/>
  <c r="C2444" i="3"/>
  <c r="B2444" i="3"/>
  <c r="C2443" i="3"/>
  <c r="B2443" i="3"/>
  <c r="C2442" i="3"/>
  <c r="B2442" i="3"/>
  <c r="C2441" i="3"/>
  <c r="B2441" i="3"/>
  <c r="C2440" i="3"/>
  <c r="B2440" i="3"/>
  <c r="C2439" i="3"/>
  <c r="B2439" i="3"/>
  <c r="C2438" i="3"/>
  <c r="B2438" i="3"/>
  <c r="C2437" i="3"/>
  <c r="B2437" i="3"/>
  <c r="C2436" i="3"/>
  <c r="B2436" i="3"/>
  <c r="C2435" i="3"/>
  <c r="B2435" i="3"/>
  <c r="C2434" i="3"/>
  <c r="B2434" i="3"/>
  <c r="C2433" i="3"/>
  <c r="B2433" i="3"/>
  <c r="C2432" i="3"/>
  <c r="B2432" i="3"/>
  <c r="C2431" i="3"/>
  <c r="B2431" i="3"/>
  <c r="C2430" i="3"/>
  <c r="B2430" i="3"/>
  <c r="C2429" i="3"/>
  <c r="B2429" i="3"/>
  <c r="C2428" i="3"/>
  <c r="B2428" i="3"/>
  <c r="C2427" i="3"/>
  <c r="B2427" i="3"/>
  <c r="C2426" i="3"/>
  <c r="B2426" i="3"/>
  <c r="C2425" i="3"/>
  <c r="B2425" i="3"/>
  <c r="C2424" i="3"/>
  <c r="B2424" i="3"/>
  <c r="C2423" i="3"/>
  <c r="B2423" i="3"/>
  <c r="C2422" i="3"/>
  <c r="B2422" i="3"/>
  <c r="C2421" i="3"/>
  <c r="B2421" i="3"/>
  <c r="C2420" i="3"/>
  <c r="B2420" i="3"/>
  <c r="C2419" i="3"/>
  <c r="B2419" i="3"/>
  <c r="C2418" i="3"/>
  <c r="B2418" i="3"/>
  <c r="C2417" i="3"/>
  <c r="B2417" i="3"/>
  <c r="C2416" i="3"/>
  <c r="B2416" i="3"/>
  <c r="C2415" i="3"/>
  <c r="B2415" i="3"/>
  <c r="C2414" i="3"/>
  <c r="B2414" i="3"/>
  <c r="C2413" i="3"/>
  <c r="B2413" i="3"/>
  <c r="C2412" i="3"/>
  <c r="B2412" i="3"/>
  <c r="C2411" i="3"/>
  <c r="B2411" i="3"/>
  <c r="C2410" i="3"/>
  <c r="B2410" i="3"/>
  <c r="C2409" i="3"/>
  <c r="B2409" i="3"/>
  <c r="C2408" i="3"/>
  <c r="B2408" i="3"/>
  <c r="C2407" i="3"/>
  <c r="B2407" i="3"/>
  <c r="C2406" i="3"/>
  <c r="B2406" i="3"/>
  <c r="C2405" i="3"/>
  <c r="B2405" i="3"/>
  <c r="C2404" i="3"/>
  <c r="B2404" i="3"/>
  <c r="C2403" i="3"/>
  <c r="B2403" i="3"/>
  <c r="C2402" i="3"/>
  <c r="B2402" i="3"/>
  <c r="C2401" i="3"/>
  <c r="B2401" i="3"/>
  <c r="C2400" i="3"/>
  <c r="B2400" i="3"/>
  <c r="C2399" i="3"/>
  <c r="B2399" i="3"/>
  <c r="C2398" i="3"/>
  <c r="B2398" i="3"/>
  <c r="C2397" i="3"/>
  <c r="B2397" i="3"/>
  <c r="C2396" i="3"/>
  <c r="B2396" i="3"/>
  <c r="C2395" i="3"/>
  <c r="B2395" i="3"/>
  <c r="C2394" i="3"/>
  <c r="B2394" i="3"/>
  <c r="C2393" i="3"/>
  <c r="B2393" i="3"/>
  <c r="C2392" i="3"/>
  <c r="B2392" i="3"/>
  <c r="C2391" i="3"/>
  <c r="B2391" i="3"/>
  <c r="C2390" i="3"/>
  <c r="B2390" i="3"/>
  <c r="C2389" i="3"/>
  <c r="B2389" i="3"/>
  <c r="C2388" i="3"/>
  <c r="B2388" i="3"/>
  <c r="C2387" i="3"/>
  <c r="B2387" i="3"/>
  <c r="C2386" i="3"/>
  <c r="B2386" i="3"/>
  <c r="C2385" i="3"/>
  <c r="B2385" i="3"/>
  <c r="C2384" i="3"/>
  <c r="B2384" i="3"/>
  <c r="C2383" i="3"/>
  <c r="B2383" i="3"/>
  <c r="C2382" i="3"/>
  <c r="B2382" i="3"/>
  <c r="C2381" i="3"/>
  <c r="B2381" i="3"/>
  <c r="C2380" i="3"/>
  <c r="B2380" i="3"/>
  <c r="C2379" i="3"/>
  <c r="B2379" i="3"/>
  <c r="C2378" i="3"/>
  <c r="B2378" i="3"/>
  <c r="C2377" i="3"/>
  <c r="B2377" i="3"/>
  <c r="C2376" i="3"/>
  <c r="B2376" i="3"/>
  <c r="C2375" i="3"/>
  <c r="B2375" i="3"/>
  <c r="C2374" i="3"/>
  <c r="B2374" i="3"/>
  <c r="C2373" i="3"/>
  <c r="B2373" i="3"/>
  <c r="C2372" i="3"/>
  <c r="B2372" i="3"/>
  <c r="C2371" i="3"/>
  <c r="B2371" i="3"/>
  <c r="C2370" i="3"/>
  <c r="B2370" i="3"/>
  <c r="C2369" i="3"/>
  <c r="B2369" i="3"/>
  <c r="C2368" i="3"/>
  <c r="B2368" i="3"/>
  <c r="C2367" i="3"/>
  <c r="B2367" i="3"/>
  <c r="C2366" i="3"/>
  <c r="B2366" i="3"/>
  <c r="C2365" i="3"/>
  <c r="B2365" i="3"/>
  <c r="C2364" i="3"/>
  <c r="B2364" i="3"/>
  <c r="C2363" i="3"/>
  <c r="B2363" i="3"/>
  <c r="C2362" i="3"/>
  <c r="B2362" i="3"/>
  <c r="C2361" i="3"/>
  <c r="B2361" i="3"/>
  <c r="C2360" i="3"/>
  <c r="B2360" i="3"/>
  <c r="C2359" i="3"/>
  <c r="B2359" i="3"/>
  <c r="C2358" i="3"/>
  <c r="B2358" i="3"/>
  <c r="C2357" i="3"/>
  <c r="B2357" i="3"/>
  <c r="C2356" i="3"/>
  <c r="B2356" i="3"/>
  <c r="C2355" i="3"/>
  <c r="B2355" i="3"/>
  <c r="C2354" i="3"/>
  <c r="B2354" i="3"/>
  <c r="C2353" i="3"/>
  <c r="B2353" i="3"/>
  <c r="C2352" i="3"/>
  <c r="B2352" i="3"/>
  <c r="C2351" i="3"/>
  <c r="B2351" i="3"/>
  <c r="C2350" i="3"/>
  <c r="B2350" i="3"/>
  <c r="C2349" i="3"/>
  <c r="B2349" i="3"/>
  <c r="C2348" i="3"/>
  <c r="B2348" i="3"/>
  <c r="C2347" i="3"/>
  <c r="B2347" i="3"/>
  <c r="C2346" i="3"/>
  <c r="B2346" i="3"/>
  <c r="C2345" i="3"/>
  <c r="B2345" i="3"/>
  <c r="C2344" i="3"/>
  <c r="B2344" i="3"/>
  <c r="C2343" i="3"/>
  <c r="B2343" i="3"/>
  <c r="C2342" i="3"/>
  <c r="B2342" i="3"/>
  <c r="C2341" i="3"/>
  <c r="B2341" i="3"/>
  <c r="C2340" i="3"/>
  <c r="B2340" i="3"/>
  <c r="C2339" i="3"/>
  <c r="B2339" i="3"/>
  <c r="C2338" i="3"/>
  <c r="B2338" i="3"/>
  <c r="C2337" i="3"/>
  <c r="B2337" i="3"/>
  <c r="C2336" i="3"/>
  <c r="B2336" i="3"/>
  <c r="C2335" i="3"/>
  <c r="B2335" i="3"/>
  <c r="C2334" i="3"/>
  <c r="B2334" i="3"/>
  <c r="C2333" i="3"/>
  <c r="B2333" i="3"/>
  <c r="C2332" i="3"/>
  <c r="B2332" i="3"/>
  <c r="C2331" i="3"/>
  <c r="B2331" i="3"/>
  <c r="C2330" i="3"/>
  <c r="B2330" i="3"/>
  <c r="C2329" i="3"/>
  <c r="B2329" i="3"/>
  <c r="C2328" i="3"/>
  <c r="B2328" i="3"/>
  <c r="C2327" i="3"/>
  <c r="B2327" i="3"/>
  <c r="C2326" i="3"/>
  <c r="B2326" i="3"/>
  <c r="C2325" i="3"/>
  <c r="B2325" i="3"/>
  <c r="C2324" i="3"/>
  <c r="B2324" i="3"/>
  <c r="C2323" i="3"/>
  <c r="B2323" i="3"/>
  <c r="C2322" i="3"/>
  <c r="B2322" i="3"/>
  <c r="C2321" i="3"/>
  <c r="B2321" i="3"/>
  <c r="C2320" i="3"/>
  <c r="B2320" i="3"/>
  <c r="C2319" i="3"/>
  <c r="B2319" i="3"/>
  <c r="C2318" i="3"/>
  <c r="B2318" i="3"/>
  <c r="C2317" i="3"/>
  <c r="B2317" i="3"/>
  <c r="C2316" i="3"/>
  <c r="B2316" i="3"/>
  <c r="C2315" i="3"/>
  <c r="B2315" i="3"/>
  <c r="C2314" i="3"/>
  <c r="B2314" i="3"/>
  <c r="C2313" i="3"/>
  <c r="B2313" i="3"/>
  <c r="C2312" i="3"/>
  <c r="B2312" i="3"/>
  <c r="C2311" i="3"/>
  <c r="B2311" i="3"/>
  <c r="C2310" i="3"/>
  <c r="B2310" i="3"/>
  <c r="C2309" i="3"/>
  <c r="B2309" i="3"/>
  <c r="C2308" i="3"/>
  <c r="B2308" i="3"/>
  <c r="C2307" i="3"/>
  <c r="B2307" i="3"/>
  <c r="C2306" i="3"/>
  <c r="B2306" i="3"/>
  <c r="C2305" i="3"/>
  <c r="B2305" i="3"/>
  <c r="C2304" i="3"/>
  <c r="B2304" i="3"/>
  <c r="C2303" i="3"/>
  <c r="B2303" i="3"/>
  <c r="C2302" i="3"/>
  <c r="B2302" i="3"/>
  <c r="C2301" i="3"/>
  <c r="B2301" i="3"/>
  <c r="C2300" i="3"/>
  <c r="B2300" i="3"/>
  <c r="C2299" i="3"/>
  <c r="B2299" i="3"/>
  <c r="C2298" i="3"/>
  <c r="B2298" i="3"/>
  <c r="C2297" i="3"/>
  <c r="B2297" i="3"/>
  <c r="C2296" i="3"/>
  <c r="B2296" i="3"/>
  <c r="C2295" i="3"/>
  <c r="B2295" i="3"/>
  <c r="C2294" i="3"/>
  <c r="B2294" i="3"/>
  <c r="C2293" i="3"/>
  <c r="B2293" i="3"/>
  <c r="C2292" i="3"/>
  <c r="B2292" i="3"/>
  <c r="C2291" i="3"/>
  <c r="B2291" i="3"/>
  <c r="C2290" i="3"/>
  <c r="B2290" i="3"/>
  <c r="C2289" i="3"/>
  <c r="B2289" i="3"/>
  <c r="C2288" i="3"/>
  <c r="B2288" i="3"/>
  <c r="C2287" i="3"/>
  <c r="B2287" i="3"/>
  <c r="C2286" i="3"/>
  <c r="B2286" i="3"/>
  <c r="C2285" i="3"/>
  <c r="B2285" i="3"/>
  <c r="C2284" i="3"/>
  <c r="B2284" i="3"/>
  <c r="C2283" i="3"/>
  <c r="B2283" i="3"/>
  <c r="C2282" i="3"/>
  <c r="B2282" i="3"/>
  <c r="C2281" i="3"/>
  <c r="B2281" i="3"/>
  <c r="C2280" i="3"/>
  <c r="B2280" i="3"/>
  <c r="C2279" i="3"/>
  <c r="B2279" i="3"/>
  <c r="C2278" i="3"/>
  <c r="B2278" i="3"/>
  <c r="C2277" i="3"/>
  <c r="B2277" i="3"/>
  <c r="C2276" i="3"/>
  <c r="B2276" i="3"/>
  <c r="C2275" i="3"/>
  <c r="B2275" i="3"/>
  <c r="C2274" i="3"/>
  <c r="B2274" i="3"/>
  <c r="C2273" i="3"/>
  <c r="B2273" i="3"/>
  <c r="C2272" i="3"/>
  <c r="B2272" i="3"/>
  <c r="C2271" i="3"/>
  <c r="B2271" i="3"/>
  <c r="C2270" i="3"/>
  <c r="B2270" i="3"/>
  <c r="C2269" i="3"/>
  <c r="B2269" i="3"/>
  <c r="C2268" i="3"/>
  <c r="B2268" i="3"/>
  <c r="C2267" i="3"/>
  <c r="B2267" i="3"/>
  <c r="C2266" i="3"/>
  <c r="B2266" i="3"/>
  <c r="C2265" i="3"/>
  <c r="B2265" i="3"/>
  <c r="C2264" i="3"/>
  <c r="B2264" i="3"/>
  <c r="C2263" i="3"/>
  <c r="B2263" i="3"/>
  <c r="C2262" i="3"/>
  <c r="B2262" i="3"/>
  <c r="C2261" i="3"/>
  <c r="B2261" i="3"/>
  <c r="C2260" i="3"/>
  <c r="B2260" i="3"/>
  <c r="C2259" i="3"/>
  <c r="B2259" i="3"/>
  <c r="C2258" i="3"/>
  <c r="B2258" i="3"/>
  <c r="C2257" i="3"/>
  <c r="B2257" i="3"/>
  <c r="C2256" i="3"/>
  <c r="B2256" i="3"/>
  <c r="C2255" i="3"/>
  <c r="B2255" i="3"/>
  <c r="C2254" i="3"/>
  <c r="B2254" i="3"/>
  <c r="C2253" i="3"/>
  <c r="B2253" i="3"/>
  <c r="C2252" i="3"/>
  <c r="B2252" i="3"/>
  <c r="C2251" i="3"/>
  <c r="B2251" i="3"/>
  <c r="C2250" i="3"/>
  <c r="B2250" i="3"/>
  <c r="C2249" i="3"/>
  <c r="B2249" i="3"/>
  <c r="C2248" i="3"/>
  <c r="B2248" i="3"/>
  <c r="C2247" i="3"/>
  <c r="B2247" i="3"/>
  <c r="C2246" i="3"/>
  <c r="B2246" i="3"/>
  <c r="C2245" i="3"/>
  <c r="B2245" i="3"/>
  <c r="C2244" i="3"/>
  <c r="B2244" i="3"/>
  <c r="C2243" i="3"/>
  <c r="B2243" i="3"/>
  <c r="C2242" i="3"/>
  <c r="B2242" i="3"/>
  <c r="C2241" i="3"/>
  <c r="B2241" i="3"/>
  <c r="C2240" i="3"/>
  <c r="B2240" i="3"/>
  <c r="C2239" i="3"/>
  <c r="B2239" i="3"/>
  <c r="C2238" i="3"/>
  <c r="B2238" i="3"/>
  <c r="C2237" i="3"/>
  <c r="B2237" i="3"/>
  <c r="C2236" i="3"/>
  <c r="B2236" i="3"/>
  <c r="C2235" i="3"/>
  <c r="B2235" i="3"/>
  <c r="C2234" i="3"/>
  <c r="B2234" i="3"/>
  <c r="C2233" i="3"/>
  <c r="B2233" i="3"/>
  <c r="C2232" i="3"/>
  <c r="B2232" i="3"/>
  <c r="C2231" i="3"/>
  <c r="B2231" i="3"/>
  <c r="C2230" i="3"/>
  <c r="B2230" i="3"/>
  <c r="C2229" i="3"/>
  <c r="B2229" i="3"/>
  <c r="C2228" i="3"/>
  <c r="B2228" i="3"/>
  <c r="C2227" i="3"/>
  <c r="B2227" i="3"/>
  <c r="C2226" i="3"/>
  <c r="B2226" i="3"/>
  <c r="C2225" i="3"/>
  <c r="B2225" i="3"/>
  <c r="C2224" i="3"/>
  <c r="B2224" i="3"/>
  <c r="C2223" i="3"/>
  <c r="B2223" i="3"/>
  <c r="C2222" i="3"/>
  <c r="B2222" i="3"/>
  <c r="C2221" i="3"/>
  <c r="B2221" i="3"/>
  <c r="C2220" i="3"/>
  <c r="B2220" i="3"/>
  <c r="C2219" i="3"/>
  <c r="B2219" i="3"/>
  <c r="C2218" i="3"/>
  <c r="B2218" i="3"/>
  <c r="C2217" i="3"/>
  <c r="B2217" i="3"/>
  <c r="C2216" i="3"/>
  <c r="B2216" i="3"/>
  <c r="C2215" i="3"/>
  <c r="B2215" i="3"/>
  <c r="C2214" i="3"/>
  <c r="B2214" i="3"/>
  <c r="C2213" i="3"/>
  <c r="B2213" i="3"/>
  <c r="C2212" i="3"/>
  <c r="B2212" i="3"/>
  <c r="C2211" i="3"/>
  <c r="B2211" i="3"/>
  <c r="C2210" i="3"/>
  <c r="B2210" i="3"/>
  <c r="C2209" i="3"/>
  <c r="B2209" i="3"/>
  <c r="C2208" i="3"/>
  <c r="B2208" i="3"/>
  <c r="C2207" i="3"/>
  <c r="B2207" i="3"/>
  <c r="C2206" i="3"/>
  <c r="B2206" i="3"/>
  <c r="C2205" i="3"/>
  <c r="B2205" i="3"/>
  <c r="C2204" i="3"/>
  <c r="B2204" i="3"/>
  <c r="C2203" i="3"/>
  <c r="B2203" i="3"/>
  <c r="C2202" i="3"/>
  <c r="B2202" i="3"/>
  <c r="C2201" i="3"/>
  <c r="B2201" i="3"/>
  <c r="C2200" i="3"/>
  <c r="B2200" i="3"/>
  <c r="C2199" i="3"/>
  <c r="B2199" i="3"/>
  <c r="C2198" i="3"/>
  <c r="B2198" i="3"/>
  <c r="C2197" i="3"/>
  <c r="B2197" i="3"/>
  <c r="C2196" i="3"/>
  <c r="B2196" i="3"/>
  <c r="C2195" i="3"/>
  <c r="B2195" i="3"/>
  <c r="C2194" i="3"/>
  <c r="B2194" i="3"/>
  <c r="C2193" i="3"/>
  <c r="B2193" i="3"/>
  <c r="C2192" i="3"/>
  <c r="B2192" i="3"/>
  <c r="C2191" i="3"/>
  <c r="B2191" i="3"/>
  <c r="C2190" i="3"/>
  <c r="B2190" i="3"/>
  <c r="C2189" i="3"/>
  <c r="B2189" i="3"/>
  <c r="C2188" i="3"/>
  <c r="B2188" i="3"/>
  <c r="C2187" i="3"/>
  <c r="B2187" i="3"/>
  <c r="C2186" i="3"/>
  <c r="B2186" i="3"/>
  <c r="C2185" i="3"/>
  <c r="B2185" i="3"/>
  <c r="C2184" i="3"/>
  <c r="B2184" i="3"/>
  <c r="C2183" i="3"/>
  <c r="B2183" i="3"/>
  <c r="C2182" i="3"/>
  <c r="B2182" i="3"/>
  <c r="C2181" i="3"/>
  <c r="B2181" i="3"/>
  <c r="C2180" i="3"/>
  <c r="B2180" i="3"/>
  <c r="C2179" i="3"/>
  <c r="B2179" i="3"/>
  <c r="C2178" i="3"/>
  <c r="B2178" i="3"/>
  <c r="C2177" i="3"/>
  <c r="B2177" i="3"/>
  <c r="C2176" i="3"/>
  <c r="B2176" i="3"/>
  <c r="C2175" i="3"/>
  <c r="B2175" i="3"/>
  <c r="C2174" i="3"/>
  <c r="B2174" i="3"/>
  <c r="C2173" i="3"/>
  <c r="B2173" i="3"/>
  <c r="C2172" i="3"/>
  <c r="B2172" i="3"/>
  <c r="C2171" i="3"/>
  <c r="B2171" i="3"/>
  <c r="C2170" i="3"/>
  <c r="B2170" i="3"/>
  <c r="C2169" i="3"/>
  <c r="B2169" i="3"/>
  <c r="C2168" i="3"/>
  <c r="B2168" i="3"/>
  <c r="C2167" i="3"/>
  <c r="B2167" i="3"/>
  <c r="C2166" i="3"/>
  <c r="B2166" i="3"/>
  <c r="C2165" i="3"/>
  <c r="B2165" i="3"/>
  <c r="C2164" i="3"/>
  <c r="B2164" i="3"/>
  <c r="C2163" i="3"/>
  <c r="B2163" i="3"/>
  <c r="C2162" i="3"/>
  <c r="B2162" i="3"/>
  <c r="C2161" i="3"/>
  <c r="B2161" i="3"/>
  <c r="C2160" i="3"/>
  <c r="B2160" i="3"/>
  <c r="C2159" i="3"/>
  <c r="B2159" i="3"/>
  <c r="C2158" i="3"/>
  <c r="B2158" i="3"/>
  <c r="C2157" i="3"/>
  <c r="B2157" i="3"/>
  <c r="C2156" i="3"/>
  <c r="B2156" i="3"/>
  <c r="C2155" i="3"/>
  <c r="B2155" i="3"/>
  <c r="C2154" i="3"/>
  <c r="B2154" i="3"/>
  <c r="C2153" i="3"/>
  <c r="B2153" i="3"/>
  <c r="C2152" i="3"/>
  <c r="B2152" i="3"/>
  <c r="C2151" i="3"/>
  <c r="B2151" i="3"/>
  <c r="C2150" i="3"/>
  <c r="B2150" i="3"/>
  <c r="C2149" i="3"/>
  <c r="B2149" i="3"/>
  <c r="C2148" i="3"/>
  <c r="B2148" i="3"/>
  <c r="C2147" i="3"/>
  <c r="B2147" i="3"/>
  <c r="C2146" i="3"/>
  <c r="B2146" i="3"/>
  <c r="C2145" i="3"/>
  <c r="B2145" i="3"/>
  <c r="C2144" i="3"/>
  <c r="B2144" i="3"/>
  <c r="C2143" i="3"/>
  <c r="B2143" i="3"/>
  <c r="C2142" i="3"/>
  <c r="B2142" i="3"/>
  <c r="C2141" i="3"/>
  <c r="B2141" i="3"/>
  <c r="C2140" i="3"/>
  <c r="B2140" i="3"/>
  <c r="C2139" i="3"/>
  <c r="B2139" i="3"/>
  <c r="C2138" i="3"/>
  <c r="B2138" i="3"/>
  <c r="C2137" i="3"/>
  <c r="B2137" i="3"/>
  <c r="C2136" i="3"/>
  <c r="B2136" i="3"/>
  <c r="C2135" i="3"/>
  <c r="B2135" i="3"/>
  <c r="C2134" i="3"/>
  <c r="B2134" i="3"/>
  <c r="C2133" i="3"/>
  <c r="B2133" i="3"/>
  <c r="C2132" i="3"/>
  <c r="B2132" i="3"/>
  <c r="C2131" i="3"/>
  <c r="B2131" i="3"/>
  <c r="C2130" i="3"/>
  <c r="B2130" i="3"/>
  <c r="C2129" i="3"/>
  <c r="B2129" i="3"/>
  <c r="C2128" i="3"/>
  <c r="B2128" i="3"/>
  <c r="C2127" i="3"/>
  <c r="B2127" i="3"/>
  <c r="C2126" i="3"/>
  <c r="B2126" i="3"/>
  <c r="C2125" i="3"/>
  <c r="B2125" i="3"/>
  <c r="C2124" i="3"/>
  <c r="B2124" i="3"/>
  <c r="C2123" i="3"/>
  <c r="B2123" i="3"/>
  <c r="C2122" i="3"/>
  <c r="B2122" i="3"/>
  <c r="C2121" i="3"/>
  <c r="B2121" i="3"/>
  <c r="C2120" i="3"/>
  <c r="B2120" i="3"/>
  <c r="C2119" i="3"/>
  <c r="B2119" i="3"/>
  <c r="C2118" i="3"/>
  <c r="B2118" i="3"/>
  <c r="C2117" i="3"/>
  <c r="B2117" i="3"/>
  <c r="C2116" i="3"/>
  <c r="B2116" i="3"/>
  <c r="C2115" i="3"/>
  <c r="B2115" i="3"/>
  <c r="C2114" i="3"/>
  <c r="B2114" i="3"/>
  <c r="C2113" i="3"/>
  <c r="B2113" i="3"/>
  <c r="C2112" i="3"/>
  <c r="B2112" i="3"/>
  <c r="C2111" i="3"/>
  <c r="B2111" i="3"/>
  <c r="C2110" i="3"/>
  <c r="B2110" i="3"/>
  <c r="C2109" i="3"/>
  <c r="B2109" i="3"/>
  <c r="C2108" i="3"/>
  <c r="B2108" i="3"/>
  <c r="C2107" i="3"/>
  <c r="B2107" i="3"/>
  <c r="C2106" i="3"/>
  <c r="B2106" i="3"/>
  <c r="C2105" i="3"/>
  <c r="B2105" i="3"/>
  <c r="C2104" i="3"/>
  <c r="B2104" i="3"/>
  <c r="C2103" i="3"/>
  <c r="B2103" i="3"/>
  <c r="C2102" i="3"/>
  <c r="B2102" i="3"/>
  <c r="C2101" i="3"/>
  <c r="B2101" i="3"/>
  <c r="C2100" i="3"/>
  <c r="B2100" i="3"/>
  <c r="C2099" i="3"/>
  <c r="B2099" i="3"/>
  <c r="C2098" i="3"/>
  <c r="B2098" i="3"/>
  <c r="C2097" i="3"/>
  <c r="B2097" i="3"/>
  <c r="C2096" i="3"/>
  <c r="B2096" i="3"/>
  <c r="C2095" i="3"/>
  <c r="B2095" i="3"/>
  <c r="C2094" i="3"/>
  <c r="B2094" i="3"/>
  <c r="C2093" i="3"/>
  <c r="B2093" i="3"/>
  <c r="C2092" i="3"/>
  <c r="B2092" i="3"/>
  <c r="C2091" i="3"/>
  <c r="B2091" i="3"/>
  <c r="C2090" i="3"/>
  <c r="B2090" i="3"/>
  <c r="C2089" i="3"/>
  <c r="B2089" i="3"/>
  <c r="C2088" i="3"/>
  <c r="B2088" i="3"/>
  <c r="C2087" i="3"/>
  <c r="B2087" i="3"/>
  <c r="C2086" i="3"/>
  <c r="B2086" i="3"/>
  <c r="C2085" i="3"/>
  <c r="B2085" i="3"/>
  <c r="C2084" i="3"/>
  <c r="B2084" i="3"/>
  <c r="C2083" i="3"/>
  <c r="B2083" i="3"/>
  <c r="C2082" i="3"/>
  <c r="B2082" i="3"/>
  <c r="C2081" i="3"/>
  <c r="B2081" i="3"/>
  <c r="C2080" i="3"/>
  <c r="B2080" i="3"/>
  <c r="C2079" i="3"/>
  <c r="B2079" i="3"/>
  <c r="C2078" i="3"/>
  <c r="B2078" i="3"/>
  <c r="C2077" i="3"/>
  <c r="B2077" i="3"/>
  <c r="C2076" i="3"/>
  <c r="B2076" i="3"/>
  <c r="C2075" i="3"/>
  <c r="B2075" i="3"/>
  <c r="C2074" i="3"/>
  <c r="B2074" i="3"/>
  <c r="C2073" i="3"/>
  <c r="B2073" i="3"/>
  <c r="C2072" i="3"/>
  <c r="B2072" i="3"/>
  <c r="C2071" i="3"/>
  <c r="B2071" i="3"/>
  <c r="C2070" i="3"/>
  <c r="B2070" i="3"/>
  <c r="C2069" i="3"/>
  <c r="B2069" i="3"/>
  <c r="C2068" i="3"/>
  <c r="B2068" i="3"/>
  <c r="C2067" i="3"/>
  <c r="B2067" i="3"/>
  <c r="C2066" i="3"/>
  <c r="B2066" i="3"/>
  <c r="C2065" i="3"/>
  <c r="B2065" i="3"/>
  <c r="C2064" i="3"/>
  <c r="B2064" i="3"/>
  <c r="C2063" i="3"/>
  <c r="B2063" i="3"/>
  <c r="C2062" i="3"/>
  <c r="B2062" i="3"/>
  <c r="C2061" i="3"/>
  <c r="B2061" i="3"/>
  <c r="C2060" i="3"/>
  <c r="B2060" i="3"/>
  <c r="C2059" i="3"/>
  <c r="B2059" i="3"/>
  <c r="C2058" i="3"/>
  <c r="B2058" i="3"/>
  <c r="C2057" i="3"/>
  <c r="B2057" i="3"/>
  <c r="C2056" i="3"/>
  <c r="B2056" i="3"/>
  <c r="C2055" i="3"/>
  <c r="B2055" i="3"/>
  <c r="C2054" i="3"/>
  <c r="B2054" i="3"/>
  <c r="C2053" i="3"/>
  <c r="B2053" i="3"/>
  <c r="C2052" i="3"/>
  <c r="B2052" i="3"/>
  <c r="C2051" i="3"/>
  <c r="B2051" i="3"/>
  <c r="C2050" i="3"/>
  <c r="B2050" i="3"/>
  <c r="C2049" i="3"/>
  <c r="B2049" i="3"/>
  <c r="C2048" i="3"/>
  <c r="B2048" i="3"/>
  <c r="C2047" i="3"/>
  <c r="B2047" i="3"/>
  <c r="C2046" i="3"/>
  <c r="B2046" i="3"/>
  <c r="C2045" i="3"/>
  <c r="B2045" i="3"/>
  <c r="C2044" i="3"/>
  <c r="B2044" i="3"/>
  <c r="C2043" i="3"/>
  <c r="B2043" i="3"/>
  <c r="C2042" i="3"/>
  <c r="B2042" i="3"/>
  <c r="C2041" i="3"/>
  <c r="B2041" i="3"/>
  <c r="C2040" i="3"/>
  <c r="B2040" i="3"/>
  <c r="C2039" i="3"/>
  <c r="B2039" i="3"/>
  <c r="C2038" i="3"/>
  <c r="B2038" i="3"/>
  <c r="C2037" i="3"/>
  <c r="B2037" i="3"/>
  <c r="C2036" i="3"/>
  <c r="B2036" i="3"/>
  <c r="C2035" i="3"/>
  <c r="B2035" i="3"/>
  <c r="C2034" i="3"/>
  <c r="B2034" i="3"/>
  <c r="C2033" i="3"/>
  <c r="B2033" i="3"/>
  <c r="C2032" i="3"/>
  <c r="B2032" i="3"/>
  <c r="C2031" i="3"/>
  <c r="B2031" i="3"/>
  <c r="C2030" i="3"/>
  <c r="B2030" i="3"/>
  <c r="C2029" i="3"/>
  <c r="B2029" i="3"/>
  <c r="C2028" i="3"/>
  <c r="B2028" i="3"/>
  <c r="C2027" i="3"/>
  <c r="B2027" i="3"/>
  <c r="C2026" i="3"/>
  <c r="B2026" i="3"/>
  <c r="C2025" i="3"/>
  <c r="B2025" i="3"/>
  <c r="C2024" i="3"/>
  <c r="B2024" i="3"/>
  <c r="C2023" i="3"/>
  <c r="B2023" i="3"/>
  <c r="C2022" i="3"/>
  <c r="B2022" i="3"/>
  <c r="C2021" i="3"/>
  <c r="B2021" i="3"/>
  <c r="C2020" i="3"/>
  <c r="B2020" i="3"/>
  <c r="C2019" i="3"/>
  <c r="B2019" i="3"/>
  <c r="C2018" i="3"/>
  <c r="B2018" i="3"/>
  <c r="C2017" i="3"/>
  <c r="B2017" i="3"/>
  <c r="C2016" i="3"/>
  <c r="B2016" i="3"/>
  <c r="C2015" i="3"/>
  <c r="B2015" i="3"/>
  <c r="C2014" i="3"/>
  <c r="B2014" i="3"/>
  <c r="C2013" i="3"/>
  <c r="B2013" i="3"/>
  <c r="C2012" i="3"/>
  <c r="B2012" i="3"/>
  <c r="C2011" i="3"/>
  <c r="B2011" i="3"/>
  <c r="C2010" i="3"/>
  <c r="B2010" i="3"/>
  <c r="C2009" i="3"/>
  <c r="B2009" i="3"/>
  <c r="C2008" i="3"/>
  <c r="B2008" i="3"/>
  <c r="C2007" i="3"/>
  <c r="B2007" i="3"/>
  <c r="C2006" i="3"/>
  <c r="B2006" i="3"/>
  <c r="C2005" i="3"/>
  <c r="B2005" i="3"/>
  <c r="C2004" i="3"/>
  <c r="B2004" i="3"/>
  <c r="C2003" i="3"/>
  <c r="B2003" i="3"/>
  <c r="C2002" i="3"/>
  <c r="B2002" i="3"/>
  <c r="C2001" i="3"/>
  <c r="B2001" i="3"/>
  <c r="C2000" i="3"/>
  <c r="B2000" i="3"/>
  <c r="C1999" i="3"/>
  <c r="B1999" i="3"/>
  <c r="C1998" i="3"/>
  <c r="B1998" i="3"/>
  <c r="C1997" i="3"/>
  <c r="B1997" i="3"/>
  <c r="C1996" i="3"/>
  <c r="B1996" i="3"/>
  <c r="C1995" i="3"/>
  <c r="B1995" i="3"/>
  <c r="C1994" i="3"/>
  <c r="B1994" i="3"/>
  <c r="C1993" i="3"/>
  <c r="B1993" i="3"/>
  <c r="C1992" i="3"/>
  <c r="B1992" i="3"/>
  <c r="C1991" i="3"/>
  <c r="B1991" i="3"/>
  <c r="C1990" i="3"/>
  <c r="B1990" i="3"/>
  <c r="C1989" i="3"/>
  <c r="B1989" i="3"/>
  <c r="C1988" i="3"/>
  <c r="B1988" i="3"/>
  <c r="C1987" i="3"/>
  <c r="B1987" i="3"/>
  <c r="C1986" i="3"/>
  <c r="B1986" i="3"/>
  <c r="C1985" i="3"/>
  <c r="B1985" i="3"/>
  <c r="C1984" i="3"/>
  <c r="B1984" i="3"/>
  <c r="C1983" i="3"/>
  <c r="B1983" i="3"/>
  <c r="C1982" i="3"/>
  <c r="B1982" i="3"/>
  <c r="C1981" i="3"/>
  <c r="B1981" i="3"/>
  <c r="C1980" i="3"/>
  <c r="B1980" i="3"/>
  <c r="C1979" i="3"/>
  <c r="B1979" i="3"/>
  <c r="C1978" i="3"/>
  <c r="B1978" i="3"/>
  <c r="C1977" i="3"/>
  <c r="B1977" i="3"/>
  <c r="C1976" i="3"/>
  <c r="B1976" i="3"/>
  <c r="C1975" i="3"/>
  <c r="B1975" i="3"/>
  <c r="C1974" i="3"/>
  <c r="B1974" i="3"/>
  <c r="C1973" i="3"/>
  <c r="B1973" i="3"/>
  <c r="C1972" i="3"/>
  <c r="B1972" i="3"/>
  <c r="C1971" i="3"/>
  <c r="B1971" i="3"/>
  <c r="C1970" i="3"/>
  <c r="B1970" i="3"/>
  <c r="C1969" i="3"/>
  <c r="B1969" i="3"/>
  <c r="C1968" i="3"/>
  <c r="B1968" i="3"/>
  <c r="C1967" i="3"/>
  <c r="B1967" i="3"/>
  <c r="C1966" i="3"/>
  <c r="B1966" i="3"/>
  <c r="C1965" i="3"/>
  <c r="B1965" i="3"/>
  <c r="C1964" i="3"/>
  <c r="B1964" i="3"/>
  <c r="C1963" i="3"/>
  <c r="B1963" i="3"/>
  <c r="C1962" i="3"/>
  <c r="B1962" i="3"/>
  <c r="C1961" i="3"/>
  <c r="B1961" i="3"/>
  <c r="C1960" i="3"/>
  <c r="B1960" i="3"/>
  <c r="C1959" i="3"/>
  <c r="B1959" i="3"/>
  <c r="C1958" i="3"/>
  <c r="B1958" i="3"/>
  <c r="C1957" i="3"/>
  <c r="B1957" i="3"/>
  <c r="C1956" i="3"/>
  <c r="B1956" i="3"/>
  <c r="C1955" i="3"/>
  <c r="B1955" i="3"/>
  <c r="C1954" i="3"/>
  <c r="B1954" i="3"/>
  <c r="C1953" i="3"/>
  <c r="B1953" i="3"/>
  <c r="C1952" i="3"/>
  <c r="B1952" i="3"/>
  <c r="C1951" i="3"/>
  <c r="B1951" i="3"/>
  <c r="C1950" i="3"/>
  <c r="B1950" i="3"/>
  <c r="C1949" i="3"/>
  <c r="B1949" i="3"/>
  <c r="C1948" i="3"/>
  <c r="B1948" i="3"/>
  <c r="C1947" i="3"/>
  <c r="B1947" i="3"/>
  <c r="C1946" i="3"/>
  <c r="B1946" i="3"/>
  <c r="C1945" i="3"/>
  <c r="B1945" i="3"/>
  <c r="C1944" i="3"/>
  <c r="B1944" i="3"/>
  <c r="C1943" i="3"/>
  <c r="B1943" i="3"/>
  <c r="C1942" i="3"/>
  <c r="B1942" i="3"/>
  <c r="C1941" i="3"/>
  <c r="B1941" i="3"/>
  <c r="C1940" i="3"/>
  <c r="B1940" i="3"/>
  <c r="C1939" i="3"/>
  <c r="B1939" i="3"/>
  <c r="C1938" i="3"/>
  <c r="B1938" i="3"/>
  <c r="C1937" i="3"/>
  <c r="B1937" i="3"/>
  <c r="C1936" i="3"/>
  <c r="B1936" i="3"/>
  <c r="C1935" i="3"/>
  <c r="B1935" i="3"/>
  <c r="C1934" i="3"/>
  <c r="B1934" i="3"/>
  <c r="C1933" i="3"/>
  <c r="B1933" i="3"/>
  <c r="C1932" i="3"/>
  <c r="B1932" i="3"/>
  <c r="C1931" i="3"/>
  <c r="B1931" i="3"/>
  <c r="C1930" i="3"/>
  <c r="B1930" i="3"/>
  <c r="C1929" i="3"/>
  <c r="B1929" i="3"/>
  <c r="C1928" i="3"/>
  <c r="B1928" i="3"/>
  <c r="C1927" i="3"/>
  <c r="B1927" i="3"/>
  <c r="C1926" i="3"/>
  <c r="B1926" i="3"/>
  <c r="C1925" i="3"/>
  <c r="B1925" i="3"/>
  <c r="C1924" i="3"/>
  <c r="B1924" i="3"/>
  <c r="C1923" i="3"/>
  <c r="B1923" i="3"/>
  <c r="C1922" i="3"/>
  <c r="B1922" i="3"/>
  <c r="C1921" i="3"/>
  <c r="B1921" i="3"/>
  <c r="C1920" i="3"/>
  <c r="B1920" i="3"/>
  <c r="C1919" i="3"/>
  <c r="B1919" i="3"/>
  <c r="C1918" i="3"/>
  <c r="B1918" i="3"/>
  <c r="C1917" i="3"/>
  <c r="B1917" i="3"/>
  <c r="C1916" i="3"/>
  <c r="B1916" i="3"/>
  <c r="C1915" i="3"/>
  <c r="B1915" i="3"/>
  <c r="C1914" i="3"/>
  <c r="B1914" i="3"/>
  <c r="C1913" i="3"/>
  <c r="B1913" i="3"/>
  <c r="C1912" i="3"/>
  <c r="B1912" i="3"/>
  <c r="C1911" i="3"/>
  <c r="B1911" i="3"/>
  <c r="C1910" i="3"/>
  <c r="B1910" i="3"/>
  <c r="C1909" i="3"/>
  <c r="B1909" i="3"/>
  <c r="C1908" i="3"/>
  <c r="B1908" i="3"/>
  <c r="C1907" i="3"/>
  <c r="B1907" i="3"/>
  <c r="C1906" i="3"/>
  <c r="B1906" i="3"/>
  <c r="C1905" i="3"/>
  <c r="B1905" i="3"/>
  <c r="C1904" i="3"/>
  <c r="B1904" i="3"/>
  <c r="C1903" i="3"/>
  <c r="B1903" i="3"/>
  <c r="C1902" i="3"/>
  <c r="B1902" i="3"/>
  <c r="C1901" i="3"/>
  <c r="B1901" i="3"/>
  <c r="C1900" i="3"/>
  <c r="B1900" i="3"/>
  <c r="C1899" i="3"/>
  <c r="B1899" i="3"/>
  <c r="C1898" i="3"/>
  <c r="B1898" i="3"/>
  <c r="C1897" i="3"/>
  <c r="B1897" i="3"/>
  <c r="C1896" i="3"/>
  <c r="B1896" i="3"/>
  <c r="C1895" i="3"/>
  <c r="B1895" i="3"/>
  <c r="C1894" i="3"/>
  <c r="B1894" i="3"/>
  <c r="C1893" i="3"/>
  <c r="B1893" i="3"/>
  <c r="C1892" i="3"/>
  <c r="B1892" i="3"/>
  <c r="C1891" i="3"/>
  <c r="B1891" i="3"/>
  <c r="C1890" i="3"/>
  <c r="B1890" i="3"/>
  <c r="C1889" i="3"/>
  <c r="B1889" i="3"/>
  <c r="C1888" i="3"/>
  <c r="B1888" i="3"/>
  <c r="C1887" i="3"/>
  <c r="B1887" i="3"/>
  <c r="C1886" i="3"/>
  <c r="B1886" i="3"/>
  <c r="C1885" i="3"/>
  <c r="B1885" i="3"/>
  <c r="C1884" i="3"/>
  <c r="B1884" i="3"/>
  <c r="C1883" i="3"/>
  <c r="B1883" i="3"/>
  <c r="C1882" i="3"/>
  <c r="B1882" i="3"/>
  <c r="C1881" i="3"/>
  <c r="B1881" i="3"/>
  <c r="C1880" i="3"/>
  <c r="B1880" i="3"/>
  <c r="C1879" i="3"/>
  <c r="B1879" i="3"/>
  <c r="C1878" i="3"/>
  <c r="B1878" i="3"/>
  <c r="C1877" i="3"/>
  <c r="B1877" i="3"/>
  <c r="C1876" i="3"/>
  <c r="B1876" i="3"/>
  <c r="C1875" i="3"/>
  <c r="B1875" i="3"/>
  <c r="C1874" i="3"/>
  <c r="B1874" i="3"/>
  <c r="C1873" i="3"/>
  <c r="B1873" i="3"/>
  <c r="C1872" i="3"/>
  <c r="B1872" i="3"/>
  <c r="C1871" i="3"/>
  <c r="B1871" i="3"/>
  <c r="C1870" i="3"/>
  <c r="B1870" i="3"/>
  <c r="C1869" i="3"/>
  <c r="B1869" i="3"/>
  <c r="C1868" i="3"/>
  <c r="B1868" i="3"/>
  <c r="C1867" i="3"/>
  <c r="B1867" i="3"/>
  <c r="C1866" i="3"/>
  <c r="B1866" i="3"/>
  <c r="C1865" i="3"/>
  <c r="B1865" i="3"/>
  <c r="C1864" i="3"/>
  <c r="B1864" i="3"/>
  <c r="C1863" i="3"/>
  <c r="B1863" i="3"/>
  <c r="C1862" i="3"/>
  <c r="B1862" i="3"/>
  <c r="C1861" i="3"/>
  <c r="B1861" i="3"/>
  <c r="C1860" i="3"/>
  <c r="B1860" i="3"/>
  <c r="C1859" i="3"/>
  <c r="B1859" i="3"/>
  <c r="C1858" i="3"/>
  <c r="B1858" i="3"/>
  <c r="C1857" i="3"/>
  <c r="B1857" i="3"/>
  <c r="C1856" i="3"/>
  <c r="B1856" i="3"/>
  <c r="C1855" i="3"/>
  <c r="B1855" i="3"/>
  <c r="C1854" i="3"/>
  <c r="B1854" i="3"/>
  <c r="C1853" i="3"/>
  <c r="B1853" i="3"/>
  <c r="C1852" i="3"/>
  <c r="B1852" i="3"/>
  <c r="C1851" i="3"/>
  <c r="B1851" i="3"/>
  <c r="C1850" i="3"/>
  <c r="B1850" i="3"/>
  <c r="C1849" i="3"/>
  <c r="B1849" i="3"/>
  <c r="C1848" i="3"/>
  <c r="B1848" i="3"/>
  <c r="C1847" i="3"/>
  <c r="B1847" i="3"/>
  <c r="C1846" i="3"/>
  <c r="B1846" i="3"/>
  <c r="C1845" i="3"/>
  <c r="B1845" i="3"/>
  <c r="C1844" i="3"/>
  <c r="B1844" i="3"/>
  <c r="C1843" i="3"/>
  <c r="B1843" i="3"/>
  <c r="C1842" i="3"/>
  <c r="B1842" i="3"/>
  <c r="C1841" i="3"/>
  <c r="B1841" i="3"/>
  <c r="C1840" i="3"/>
  <c r="B1840" i="3"/>
  <c r="C1839" i="3"/>
  <c r="B1839" i="3"/>
  <c r="C1838" i="3"/>
  <c r="B1838" i="3"/>
  <c r="C1837" i="3"/>
  <c r="B1837" i="3"/>
  <c r="C1836" i="3"/>
  <c r="B1836" i="3"/>
  <c r="C1835" i="3"/>
  <c r="B1835" i="3"/>
  <c r="C1834" i="3"/>
  <c r="B1834" i="3"/>
  <c r="C1833" i="3"/>
  <c r="B1833" i="3"/>
  <c r="C1832" i="3"/>
  <c r="B1832" i="3"/>
  <c r="C1831" i="3"/>
  <c r="B1831" i="3"/>
  <c r="C1830" i="3"/>
  <c r="B1830" i="3"/>
  <c r="C1829" i="3"/>
  <c r="B1829" i="3"/>
  <c r="C1828" i="3"/>
  <c r="B1828" i="3"/>
  <c r="C1827" i="3"/>
  <c r="B1827" i="3"/>
  <c r="C1826" i="3"/>
  <c r="B1826" i="3"/>
  <c r="C1825" i="3"/>
  <c r="B1825" i="3"/>
  <c r="C1824" i="3"/>
  <c r="B1824" i="3"/>
  <c r="C1823" i="3"/>
  <c r="B1823" i="3"/>
  <c r="C1822" i="3"/>
  <c r="B1822" i="3"/>
  <c r="C1821" i="3"/>
  <c r="B1821" i="3"/>
  <c r="C1820" i="3"/>
  <c r="B1820" i="3"/>
  <c r="C1819" i="3"/>
  <c r="B1819" i="3"/>
  <c r="C1818" i="3"/>
  <c r="B1818" i="3"/>
  <c r="C1817" i="3"/>
  <c r="B1817" i="3"/>
  <c r="C1816" i="3"/>
  <c r="B1816" i="3"/>
  <c r="C1815" i="3"/>
  <c r="B1815" i="3"/>
  <c r="C1814" i="3"/>
  <c r="B1814" i="3"/>
  <c r="C1813" i="3"/>
  <c r="B1813" i="3"/>
  <c r="C1812" i="3"/>
  <c r="B1812" i="3"/>
  <c r="C1811" i="3"/>
  <c r="B1811" i="3"/>
  <c r="C1810" i="3"/>
  <c r="B1810" i="3"/>
  <c r="C1809" i="3"/>
  <c r="B1809" i="3"/>
  <c r="C1808" i="3"/>
  <c r="B1808" i="3"/>
  <c r="C1807" i="3"/>
  <c r="B1807" i="3"/>
  <c r="C1806" i="3"/>
  <c r="B1806" i="3"/>
  <c r="C1805" i="3"/>
  <c r="B1805" i="3"/>
  <c r="C1804" i="3"/>
  <c r="B1804" i="3"/>
  <c r="C1803" i="3"/>
  <c r="B1803" i="3"/>
  <c r="C1802" i="3"/>
  <c r="B1802" i="3"/>
  <c r="C1801" i="3"/>
  <c r="B1801" i="3"/>
  <c r="C1800" i="3"/>
  <c r="B1800" i="3"/>
  <c r="C1799" i="3"/>
  <c r="B1799" i="3"/>
  <c r="C1798" i="3"/>
  <c r="B1798" i="3"/>
  <c r="C1797" i="3"/>
  <c r="B1797" i="3"/>
  <c r="C1796" i="3"/>
  <c r="B1796" i="3"/>
  <c r="C1795" i="3"/>
  <c r="B1795" i="3"/>
  <c r="C1794" i="3"/>
  <c r="B1794" i="3"/>
  <c r="C1793" i="3"/>
  <c r="B1793" i="3"/>
  <c r="C1792" i="3"/>
  <c r="B1792" i="3"/>
  <c r="C1791" i="3"/>
  <c r="B1791" i="3"/>
  <c r="C1790" i="3"/>
  <c r="B1790" i="3"/>
  <c r="C1789" i="3"/>
  <c r="B1789" i="3"/>
  <c r="C1788" i="3"/>
  <c r="B1788" i="3"/>
  <c r="C1787" i="3"/>
  <c r="B1787" i="3"/>
  <c r="C1786" i="3"/>
  <c r="B1786" i="3"/>
  <c r="C1785" i="3"/>
  <c r="B1785" i="3"/>
  <c r="C1784" i="3"/>
  <c r="B1784" i="3"/>
  <c r="C1783" i="3"/>
  <c r="B1783" i="3"/>
  <c r="C1782" i="3"/>
  <c r="B1782" i="3"/>
  <c r="C1781" i="3"/>
  <c r="B1781" i="3"/>
  <c r="C1780" i="3"/>
  <c r="B1780" i="3"/>
  <c r="C1779" i="3"/>
  <c r="B1779" i="3"/>
  <c r="C1778" i="3"/>
  <c r="B1778" i="3"/>
  <c r="C1777" i="3"/>
  <c r="B1777" i="3"/>
  <c r="C1776" i="3"/>
  <c r="B1776" i="3"/>
  <c r="C1775" i="3"/>
  <c r="B1775" i="3"/>
  <c r="C1774" i="3"/>
  <c r="B1774" i="3"/>
  <c r="C1773" i="3"/>
  <c r="B1773" i="3"/>
  <c r="C1772" i="3"/>
  <c r="B1772" i="3"/>
  <c r="C1771" i="3"/>
  <c r="B1771" i="3"/>
  <c r="C1770" i="3"/>
  <c r="B1770" i="3"/>
  <c r="C1769" i="3"/>
  <c r="B1769" i="3"/>
  <c r="C1768" i="3"/>
  <c r="B1768" i="3"/>
  <c r="C1767" i="3"/>
  <c r="B1767" i="3"/>
  <c r="C1766" i="3"/>
  <c r="B1766" i="3"/>
  <c r="C1765" i="3"/>
  <c r="B1765" i="3"/>
  <c r="C1764" i="3"/>
  <c r="B1764" i="3"/>
  <c r="C1763" i="3"/>
  <c r="B1763" i="3"/>
  <c r="C1762" i="3"/>
  <c r="B1762" i="3"/>
  <c r="C1761" i="3"/>
  <c r="B1761" i="3"/>
  <c r="C1760" i="3"/>
  <c r="B1760" i="3"/>
  <c r="C1759" i="3"/>
  <c r="B1759" i="3"/>
  <c r="C1758" i="3"/>
  <c r="B1758" i="3"/>
  <c r="C1757" i="3"/>
  <c r="B1757" i="3"/>
  <c r="C1756" i="3"/>
  <c r="B1756" i="3"/>
  <c r="C1755" i="3"/>
  <c r="B1755" i="3"/>
  <c r="C1754" i="3"/>
  <c r="B1754" i="3"/>
  <c r="C1753" i="3"/>
  <c r="B1753" i="3"/>
  <c r="C1752" i="3"/>
  <c r="B1752" i="3"/>
  <c r="C1751" i="3"/>
  <c r="B1751" i="3"/>
  <c r="C1750" i="3"/>
  <c r="B1750" i="3"/>
  <c r="C1749" i="3"/>
  <c r="B1749" i="3"/>
  <c r="C1748" i="3"/>
  <c r="B1748" i="3"/>
  <c r="C1747" i="3"/>
  <c r="B1747" i="3"/>
  <c r="C1746" i="3"/>
  <c r="B1746" i="3"/>
  <c r="C1745" i="3"/>
  <c r="B1745" i="3"/>
  <c r="C1744" i="3"/>
  <c r="B1744" i="3"/>
  <c r="C1743" i="3"/>
  <c r="B1743" i="3"/>
  <c r="C1742" i="3"/>
  <c r="B1742" i="3"/>
  <c r="C1741" i="3"/>
  <c r="B1741" i="3"/>
  <c r="C1740" i="3"/>
  <c r="B1740" i="3"/>
  <c r="C1739" i="3"/>
  <c r="B1739" i="3"/>
  <c r="C1738" i="3"/>
  <c r="B1738" i="3"/>
  <c r="C1737" i="3"/>
  <c r="B1737" i="3"/>
  <c r="C1736" i="3"/>
  <c r="B1736" i="3"/>
  <c r="C1735" i="3"/>
  <c r="B1735" i="3"/>
  <c r="C1734" i="3"/>
  <c r="B1734" i="3"/>
  <c r="C1733" i="3"/>
  <c r="B1733" i="3"/>
  <c r="C1732" i="3"/>
  <c r="B1732" i="3"/>
  <c r="C1731" i="3"/>
  <c r="B1731" i="3"/>
  <c r="C1730" i="3"/>
  <c r="B1730" i="3"/>
  <c r="C1729" i="3"/>
  <c r="B1729" i="3"/>
  <c r="C1728" i="3"/>
  <c r="B1728" i="3"/>
  <c r="C1727" i="3"/>
  <c r="B1727" i="3"/>
  <c r="C1726" i="3"/>
  <c r="B1726" i="3"/>
  <c r="C1725" i="3"/>
  <c r="B1725" i="3"/>
  <c r="C1724" i="3"/>
  <c r="B1724" i="3"/>
  <c r="C1723" i="3"/>
  <c r="B1723" i="3"/>
  <c r="C1722" i="3"/>
  <c r="B1722" i="3"/>
  <c r="C1721" i="3"/>
  <c r="B1721" i="3"/>
  <c r="C1720" i="3"/>
  <c r="B1720" i="3"/>
  <c r="C1719" i="3"/>
  <c r="B1719" i="3"/>
  <c r="C1718" i="3"/>
  <c r="B1718" i="3"/>
  <c r="C1717" i="3"/>
  <c r="B1717" i="3"/>
  <c r="C1716" i="3"/>
  <c r="B1716" i="3"/>
  <c r="C1715" i="3"/>
  <c r="B1715" i="3"/>
  <c r="C1714" i="3"/>
  <c r="B1714" i="3"/>
  <c r="C1713" i="3"/>
  <c r="B1713" i="3"/>
  <c r="C1712" i="3"/>
  <c r="B1712" i="3"/>
  <c r="C1711" i="3"/>
  <c r="B1711" i="3"/>
  <c r="C1710" i="3"/>
  <c r="B1710" i="3"/>
  <c r="C1709" i="3"/>
  <c r="B1709" i="3"/>
  <c r="C1708" i="3"/>
  <c r="B1708" i="3"/>
  <c r="C1707" i="3"/>
  <c r="B1707" i="3"/>
  <c r="C1706" i="3"/>
  <c r="B1706" i="3"/>
  <c r="C1705" i="3"/>
  <c r="B1705" i="3"/>
  <c r="C1704" i="3"/>
  <c r="B1704" i="3"/>
  <c r="C1703" i="3"/>
  <c r="B1703" i="3"/>
  <c r="C1702" i="3"/>
  <c r="B1702" i="3"/>
  <c r="C1701" i="3"/>
  <c r="B1701" i="3"/>
  <c r="C1700" i="3"/>
  <c r="B1700" i="3"/>
  <c r="C1699" i="3"/>
  <c r="B1699" i="3"/>
  <c r="C1698" i="3"/>
  <c r="B1698" i="3"/>
  <c r="C1697" i="3"/>
  <c r="B1697" i="3"/>
  <c r="C1696" i="3"/>
  <c r="B1696" i="3"/>
  <c r="C1695" i="3"/>
  <c r="B1695" i="3"/>
  <c r="C1694" i="3"/>
  <c r="B1694" i="3"/>
  <c r="C1693" i="3"/>
  <c r="B1693" i="3"/>
  <c r="C1692" i="3"/>
  <c r="B1692" i="3"/>
  <c r="C1691" i="3"/>
  <c r="B1691" i="3"/>
  <c r="C1690" i="3"/>
  <c r="B1690" i="3"/>
  <c r="C1689" i="3"/>
  <c r="B1689" i="3"/>
  <c r="C1688" i="3"/>
  <c r="B1688" i="3"/>
  <c r="C1687" i="3"/>
  <c r="B1687" i="3"/>
  <c r="C1686" i="3"/>
  <c r="B1686" i="3"/>
  <c r="C1685" i="3"/>
  <c r="B1685" i="3"/>
  <c r="C1684" i="3"/>
  <c r="B1684" i="3"/>
  <c r="C1683" i="3"/>
  <c r="B1683" i="3"/>
  <c r="C1682" i="3"/>
  <c r="B1682" i="3"/>
  <c r="C1681" i="3"/>
  <c r="B1681" i="3"/>
  <c r="C1680" i="3"/>
  <c r="B1680" i="3"/>
  <c r="C1679" i="3"/>
  <c r="B1679" i="3"/>
  <c r="C1678" i="3"/>
  <c r="B1678" i="3"/>
  <c r="C1677" i="3"/>
  <c r="B1677" i="3"/>
  <c r="C1676" i="3"/>
  <c r="B1676" i="3"/>
  <c r="C1675" i="3"/>
  <c r="B1675" i="3"/>
  <c r="C1674" i="3"/>
  <c r="B1674" i="3"/>
  <c r="C1673" i="3"/>
  <c r="B1673" i="3"/>
  <c r="C1672" i="3"/>
  <c r="B1672" i="3"/>
  <c r="C1671" i="3"/>
  <c r="B1671" i="3"/>
  <c r="C1670" i="3"/>
  <c r="B1670" i="3"/>
  <c r="C1669" i="3"/>
  <c r="B1669" i="3"/>
  <c r="C1668" i="3"/>
  <c r="B1668" i="3"/>
  <c r="C1667" i="3"/>
  <c r="B1667" i="3"/>
  <c r="C1666" i="3"/>
  <c r="B1666" i="3"/>
  <c r="C1665" i="3"/>
  <c r="B1665" i="3"/>
  <c r="C1664" i="3"/>
  <c r="B1664" i="3"/>
  <c r="C1663" i="3"/>
  <c r="B1663" i="3"/>
  <c r="C1662" i="3"/>
  <c r="B1662" i="3"/>
  <c r="C1661" i="3"/>
  <c r="B1661" i="3"/>
  <c r="C1660" i="3"/>
  <c r="B1660" i="3"/>
  <c r="C1659" i="3"/>
  <c r="B1659" i="3"/>
  <c r="C1658" i="3"/>
  <c r="B1658" i="3"/>
  <c r="C1657" i="3"/>
  <c r="B1657" i="3"/>
  <c r="C1656" i="3"/>
  <c r="B1656" i="3"/>
  <c r="C1655" i="3"/>
  <c r="B1655" i="3"/>
  <c r="C1654" i="3"/>
  <c r="B1654" i="3"/>
  <c r="C1653" i="3"/>
  <c r="B1653" i="3"/>
  <c r="C1652" i="3"/>
  <c r="B1652" i="3"/>
  <c r="C1651" i="3"/>
  <c r="B1651" i="3"/>
  <c r="C1650" i="3"/>
  <c r="B1650" i="3"/>
  <c r="C1649" i="3"/>
  <c r="B1649" i="3"/>
  <c r="C1648" i="3"/>
  <c r="B1648" i="3"/>
  <c r="C1647" i="3"/>
  <c r="B1647" i="3"/>
  <c r="C1646" i="3"/>
  <c r="B1646" i="3"/>
  <c r="C1645" i="3"/>
  <c r="B1645" i="3"/>
  <c r="C1644" i="3"/>
  <c r="B1644" i="3"/>
  <c r="C1643" i="3"/>
  <c r="B1643" i="3"/>
  <c r="C1642" i="3"/>
  <c r="B1642" i="3"/>
  <c r="C1641" i="3"/>
  <c r="B1641" i="3"/>
  <c r="C1640" i="3"/>
  <c r="B1640" i="3"/>
  <c r="C1639" i="3"/>
  <c r="B1639" i="3"/>
  <c r="C1638" i="3"/>
  <c r="B1638" i="3"/>
  <c r="C1637" i="3"/>
  <c r="B1637" i="3"/>
  <c r="C1636" i="3"/>
  <c r="B1636" i="3"/>
  <c r="C1635" i="3"/>
  <c r="B1635" i="3"/>
  <c r="C1634" i="3"/>
  <c r="B1634" i="3"/>
  <c r="C1633" i="3"/>
  <c r="B1633" i="3"/>
  <c r="C1632" i="3"/>
  <c r="B1632" i="3"/>
  <c r="C1631" i="3"/>
  <c r="B1631" i="3"/>
  <c r="C1630" i="3"/>
  <c r="B1630" i="3"/>
  <c r="C1629" i="3"/>
  <c r="B1629" i="3"/>
  <c r="C1628" i="3"/>
  <c r="B1628" i="3"/>
  <c r="C1627" i="3"/>
  <c r="B1627" i="3"/>
  <c r="C1626" i="3"/>
  <c r="B1626" i="3"/>
  <c r="C1625" i="3"/>
  <c r="B1625" i="3"/>
  <c r="C1624" i="3"/>
  <c r="B1624" i="3"/>
  <c r="C1623" i="3"/>
  <c r="B1623" i="3"/>
  <c r="C1622" i="3"/>
  <c r="B1622" i="3"/>
  <c r="C1621" i="3"/>
  <c r="B1621" i="3"/>
  <c r="C1620" i="3"/>
  <c r="B1620" i="3"/>
  <c r="C1619" i="3"/>
  <c r="B1619" i="3"/>
  <c r="C1618" i="3"/>
  <c r="B1618" i="3"/>
  <c r="C1617" i="3"/>
  <c r="B1617" i="3"/>
  <c r="C1616" i="3"/>
  <c r="B1616" i="3"/>
  <c r="C1615" i="3"/>
  <c r="B1615" i="3"/>
  <c r="C1614" i="3"/>
  <c r="B1614" i="3"/>
  <c r="C1613" i="3"/>
  <c r="B1613" i="3"/>
  <c r="C1612" i="3"/>
  <c r="B1612" i="3"/>
  <c r="C1611" i="3"/>
  <c r="B1611" i="3"/>
  <c r="C1610" i="3"/>
  <c r="B1610" i="3"/>
  <c r="C1609" i="3"/>
  <c r="B1609" i="3"/>
  <c r="C1608" i="3"/>
  <c r="B1608" i="3"/>
  <c r="C1607" i="3"/>
  <c r="B1607" i="3"/>
  <c r="C1606" i="3"/>
  <c r="B1606" i="3"/>
  <c r="C1605" i="3"/>
  <c r="B1605" i="3"/>
  <c r="C1604" i="3"/>
  <c r="B1604" i="3"/>
  <c r="C1603" i="3"/>
  <c r="B1603" i="3"/>
  <c r="C1602" i="3"/>
  <c r="B1602" i="3"/>
  <c r="C1601" i="3"/>
  <c r="B1601" i="3"/>
  <c r="C1600" i="3"/>
  <c r="B1600" i="3"/>
  <c r="C1599" i="3"/>
  <c r="B1599" i="3"/>
  <c r="C1598" i="3"/>
  <c r="B1598" i="3"/>
  <c r="C1597" i="3"/>
  <c r="B1597" i="3"/>
  <c r="C1596" i="3"/>
  <c r="B1596" i="3"/>
  <c r="C1595" i="3"/>
  <c r="B1595" i="3"/>
  <c r="C1594" i="3"/>
  <c r="B1594" i="3"/>
  <c r="C1593" i="3"/>
  <c r="B1593" i="3"/>
  <c r="C1592" i="3"/>
  <c r="B1592" i="3"/>
  <c r="C1591" i="3"/>
  <c r="B1591" i="3"/>
  <c r="C1590" i="3"/>
  <c r="B1590" i="3"/>
  <c r="C1589" i="3"/>
  <c r="B1589" i="3"/>
  <c r="C1588" i="3"/>
  <c r="B1588" i="3"/>
  <c r="C1587" i="3"/>
  <c r="B1587" i="3"/>
  <c r="C1586" i="3"/>
  <c r="B1586" i="3"/>
  <c r="C1585" i="3"/>
  <c r="B1585" i="3"/>
  <c r="C1584" i="3"/>
  <c r="B1584" i="3"/>
  <c r="C1583" i="3"/>
  <c r="B1583" i="3"/>
  <c r="C1582" i="3"/>
  <c r="B1582" i="3"/>
  <c r="C1581" i="3"/>
  <c r="B1581" i="3"/>
  <c r="C1580" i="3"/>
  <c r="B1580" i="3"/>
  <c r="C1579" i="3"/>
  <c r="B1579" i="3"/>
  <c r="C1578" i="3"/>
  <c r="B1578" i="3"/>
  <c r="C1577" i="3"/>
  <c r="B1577" i="3"/>
  <c r="C1576" i="3"/>
  <c r="B1576" i="3"/>
  <c r="C1575" i="3"/>
  <c r="B1575" i="3"/>
  <c r="C1574" i="3"/>
  <c r="B1574" i="3"/>
  <c r="C1573" i="3"/>
  <c r="B1573" i="3"/>
  <c r="C1572" i="3"/>
  <c r="B1572" i="3"/>
  <c r="C1571" i="3"/>
  <c r="B1571" i="3"/>
  <c r="C1570" i="3"/>
  <c r="B1570" i="3"/>
  <c r="C1569" i="3"/>
  <c r="B1569" i="3"/>
  <c r="C1568" i="3"/>
  <c r="B1568" i="3"/>
  <c r="C1567" i="3"/>
  <c r="B1567" i="3"/>
  <c r="C1566" i="3"/>
  <c r="B1566" i="3"/>
  <c r="C1565" i="3"/>
  <c r="B1565" i="3"/>
  <c r="C1564" i="3"/>
  <c r="B1564" i="3"/>
  <c r="C1563" i="3"/>
  <c r="B1563" i="3"/>
  <c r="C1562" i="3"/>
  <c r="B1562" i="3"/>
  <c r="C1561" i="3"/>
  <c r="B1561" i="3"/>
  <c r="C1560" i="3"/>
  <c r="B1560" i="3"/>
  <c r="C1559" i="3"/>
  <c r="B1559" i="3"/>
  <c r="C1558" i="3"/>
  <c r="B1558" i="3"/>
  <c r="C1557" i="3"/>
  <c r="B1557" i="3"/>
  <c r="C1556" i="3"/>
  <c r="B1556" i="3"/>
  <c r="C1555" i="3"/>
  <c r="B1555" i="3"/>
  <c r="C1554" i="3"/>
  <c r="B1554" i="3"/>
  <c r="C1553" i="3"/>
  <c r="B1553" i="3"/>
  <c r="C1552" i="3"/>
  <c r="B1552" i="3"/>
  <c r="C1551" i="3"/>
  <c r="B1551" i="3"/>
  <c r="C1550" i="3"/>
  <c r="B1550" i="3"/>
  <c r="C1549" i="3"/>
  <c r="B1549" i="3"/>
  <c r="C1548" i="3"/>
  <c r="B1548" i="3"/>
  <c r="C1547" i="3"/>
  <c r="B1547" i="3"/>
  <c r="C1546" i="3"/>
  <c r="B1546" i="3"/>
  <c r="C1545" i="3"/>
  <c r="B1545" i="3"/>
  <c r="C1544" i="3"/>
  <c r="B1544" i="3"/>
  <c r="C1543" i="3"/>
  <c r="B1543" i="3"/>
  <c r="C1542" i="3"/>
  <c r="B1542" i="3"/>
  <c r="C1541" i="3"/>
  <c r="B1541" i="3"/>
  <c r="C1540" i="3"/>
  <c r="B1540" i="3"/>
  <c r="C1539" i="3"/>
  <c r="B1539" i="3"/>
  <c r="C1538" i="3"/>
  <c r="B1538" i="3"/>
  <c r="C1537" i="3"/>
  <c r="B1537" i="3"/>
  <c r="C1536" i="3"/>
  <c r="B1536" i="3"/>
  <c r="C1535" i="3"/>
  <c r="B1535" i="3"/>
  <c r="C1534" i="3"/>
  <c r="B1534" i="3"/>
  <c r="C1533" i="3"/>
  <c r="B1533" i="3"/>
  <c r="C1532" i="3"/>
  <c r="B1532" i="3"/>
  <c r="C1531" i="3"/>
  <c r="B1531" i="3"/>
  <c r="C1530" i="3"/>
  <c r="B1530" i="3"/>
  <c r="C1529" i="3"/>
  <c r="B1529" i="3"/>
  <c r="C1528" i="3"/>
  <c r="B1528" i="3"/>
  <c r="C1527" i="3"/>
  <c r="B1527" i="3"/>
  <c r="C1526" i="3"/>
  <c r="B1526" i="3"/>
  <c r="C1525" i="3"/>
  <c r="B1525" i="3"/>
  <c r="C1524" i="3"/>
  <c r="B1524" i="3"/>
  <c r="C1523" i="3"/>
  <c r="B1523" i="3"/>
  <c r="C1522" i="3"/>
  <c r="B1522" i="3"/>
  <c r="C1521" i="3"/>
  <c r="B1521" i="3"/>
  <c r="C1520" i="3"/>
  <c r="B1520" i="3"/>
  <c r="C1519" i="3"/>
  <c r="B1519" i="3"/>
  <c r="C1518" i="3"/>
  <c r="B1518" i="3"/>
  <c r="C1517" i="3"/>
  <c r="B1517" i="3"/>
  <c r="C1516" i="3"/>
  <c r="B1516" i="3"/>
  <c r="C1515" i="3"/>
  <c r="B1515" i="3"/>
  <c r="C1514" i="3"/>
  <c r="B1514" i="3"/>
  <c r="C1513" i="3"/>
  <c r="B1513" i="3"/>
  <c r="C1512" i="3"/>
  <c r="B1512" i="3"/>
  <c r="C1511" i="3"/>
  <c r="B1511" i="3"/>
  <c r="C1510" i="3"/>
  <c r="B1510" i="3"/>
  <c r="C1509" i="3"/>
  <c r="B1509" i="3"/>
  <c r="C1508" i="3"/>
  <c r="B1508" i="3"/>
  <c r="C1507" i="3"/>
  <c r="B1507" i="3"/>
  <c r="C1506" i="3"/>
  <c r="B1506" i="3"/>
  <c r="C1505" i="3"/>
  <c r="B1505" i="3"/>
  <c r="C1504" i="3"/>
  <c r="B1504" i="3"/>
  <c r="C1503" i="3"/>
  <c r="B1503" i="3"/>
  <c r="C1502" i="3"/>
  <c r="B1502" i="3"/>
  <c r="C1501" i="3"/>
  <c r="B1501" i="3"/>
  <c r="C1500" i="3"/>
  <c r="B1500" i="3"/>
  <c r="C1499" i="3"/>
  <c r="B1499" i="3"/>
  <c r="C1498" i="3"/>
  <c r="B1498" i="3"/>
  <c r="C1497" i="3"/>
  <c r="B1497" i="3"/>
  <c r="C1496" i="3"/>
  <c r="B1496" i="3"/>
  <c r="C1495" i="3"/>
  <c r="B1495" i="3"/>
  <c r="C1494" i="3"/>
  <c r="B1494" i="3"/>
  <c r="C1493" i="3"/>
  <c r="B1493" i="3"/>
  <c r="C1492" i="3"/>
  <c r="B1492" i="3"/>
  <c r="C1491" i="3"/>
  <c r="B1491" i="3"/>
  <c r="C1490" i="3"/>
  <c r="B1490" i="3"/>
  <c r="C1489" i="3"/>
  <c r="B1489" i="3"/>
  <c r="C1488" i="3"/>
  <c r="B1488" i="3"/>
  <c r="C1487" i="3"/>
  <c r="B1487" i="3"/>
  <c r="C1486" i="3"/>
  <c r="B1486" i="3"/>
  <c r="C1485" i="3"/>
  <c r="B1485" i="3"/>
  <c r="C1484" i="3"/>
  <c r="B1484" i="3"/>
  <c r="C1483" i="3"/>
  <c r="B1483" i="3"/>
  <c r="C1482" i="3"/>
  <c r="B1482" i="3"/>
  <c r="C1481" i="3"/>
  <c r="B1481" i="3"/>
  <c r="C1480" i="3"/>
  <c r="B1480" i="3"/>
  <c r="C1479" i="3"/>
  <c r="B1479" i="3"/>
  <c r="C1478" i="3"/>
  <c r="B1478" i="3"/>
  <c r="C1477" i="3"/>
  <c r="B1477" i="3"/>
  <c r="C1476" i="3"/>
  <c r="B1476" i="3"/>
  <c r="C1475" i="3"/>
  <c r="B1475" i="3"/>
  <c r="C1474" i="3"/>
  <c r="B1474" i="3"/>
  <c r="C1473" i="3"/>
  <c r="B1473" i="3"/>
  <c r="C1472" i="3"/>
  <c r="B1472" i="3"/>
  <c r="C1471" i="3"/>
  <c r="B1471" i="3"/>
  <c r="C1470" i="3"/>
  <c r="B1470" i="3"/>
  <c r="C1469" i="3"/>
  <c r="B1469" i="3"/>
  <c r="C1468" i="3"/>
  <c r="B1468" i="3"/>
  <c r="C1467" i="3"/>
  <c r="B1467" i="3"/>
  <c r="C1466" i="3"/>
  <c r="B1466" i="3"/>
  <c r="C1465" i="3"/>
  <c r="B1465" i="3"/>
  <c r="C1464" i="3"/>
  <c r="B1464" i="3"/>
  <c r="C1463" i="3"/>
  <c r="B1463" i="3"/>
  <c r="C1462" i="3"/>
  <c r="B1462" i="3"/>
  <c r="C1461" i="3"/>
  <c r="B1461" i="3"/>
  <c r="C1460" i="3"/>
  <c r="B1460" i="3"/>
  <c r="C1459" i="3"/>
  <c r="B1459" i="3"/>
  <c r="C1458" i="3"/>
  <c r="B1458" i="3"/>
  <c r="C1457" i="3"/>
  <c r="B1457" i="3"/>
  <c r="C1456" i="3"/>
  <c r="B1456" i="3"/>
  <c r="C1455" i="3"/>
  <c r="B1455" i="3"/>
  <c r="C1454" i="3"/>
  <c r="B1454" i="3"/>
  <c r="C1453" i="3"/>
  <c r="B1453" i="3"/>
  <c r="C1452" i="3"/>
  <c r="B1452" i="3"/>
  <c r="C1451" i="3"/>
  <c r="B1451" i="3"/>
  <c r="C1450" i="3"/>
  <c r="B1450" i="3"/>
  <c r="C1449" i="3"/>
  <c r="B1449" i="3"/>
  <c r="C1448" i="3"/>
  <c r="B1448" i="3"/>
  <c r="C1447" i="3"/>
  <c r="B1447" i="3"/>
  <c r="C1446" i="3"/>
  <c r="B1446" i="3"/>
  <c r="C1445" i="3"/>
  <c r="B1445" i="3"/>
  <c r="C1444" i="3"/>
  <c r="B1444" i="3"/>
  <c r="C1443" i="3"/>
  <c r="B1443" i="3"/>
  <c r="C1442" i="3"/>
  <c r="B1442" i="3"/>
  <c r="C1441" i="3"/>
  <c r="B1441" i="3"/>
  <c r="C1440" i="3"/>
  <c r="B1440" i="3"/>
  <c r="C1439" i="3"/>
  <c r="B1439" i="3"/>
  <c r="C1438" i="3"/>
  <c r="B1438" i="3"/>
  <c r="C1437" i="3"/>
  <c r="B1437" i="3"/>
  <c r="C1436" i="3"/>
  <c r="B1436" i="3"/>
  <c r="C1435" i="3"/>
  <c r="B1435" i="3"/>
  <c r="C1434" i="3"/>
  <c r="B1434" i="3"/>
  <c r="C1433" i="3"/>
  <c r="B1433" i="3"/>
  <c r="C1432" i="3"/>
  <c r="B1432" i="3"/>
  <c r="C1431" i="3"/>
  <c r="B1431" i="3"/>
  <c r="C1430" i="3"/>
  <c r="B1430" i="3"/>
  <c r="C1429" i="3"/>
  <c r="B1429" i="3"/>
  <c r="C1428" i="3"/>
  <c r="B1428" i="3"/>
  <c r="C1427" i="3"/>
  <c r="B1427" i="3"/>
  <c r="C1426" i="3"/>
  <c r="B1426" i="3"/>
  <c r="C1425" i="3"/>
  <c r="B1425" i="3"/>
  <c r="C1424" i="3"/>
  <c r="B1424" i="3"/>
  <c r="C1423" i="3"/>
  <c r="B1423" i="3"/>
  <c r="C1422" i="3"/>
  <c r="B1422" i="3"/>
  <c r="C1421" i="3"/>
  <c r="B1421" i="3"/>
  <c r="C1420" i="3"/>
  <c r="B1420" i="3"/>
  <c r="C1419" i="3"/>
  <c r="B1419" i="3"/>
  <c r="C1418" i="3"/>
  <c r="B1418" i="3"/>
  <c r="C1417" i="3"/>
  <c r="B1417" i="3"/>
  <c r="C1416" i="3"/>
  <c r="B1416" i="3"/>
  <c r="C1415" i="3"/>
  <c r="B1415" i="3"/>
  <c r="C1414" i="3"/>
  <c r="B1414" i="3"/>
  <c r="C1413" i="3"/>
  <c r="B1413" i="3"/>
  <c r="C1412" i="3"/>
  <c r="B1412" i="3"/>
  <c r="C1411" i="3"/>
  <c r="B1411" i="3"/>
  <c r="C1410" i="3"/>
  <c r="B1410" i="3"/>
  <c r="C1409" i="3"/>
  <c r="B1409" i="3"/>
  <c r="C1408" i="3"/>
  <c r="B1408" i="3"/>
  <c r="C1407" i="3"/>
  <c r="B1407" i="3"/>
  <c r="C1406" i="3"/>
  <c r="B1406" i="3"/>
  <c r="C1405" i="3"/>
  <c r="B1405" i="3"/>
  <c r="C1404" i="3"/>
  <c r="B1404" i="3"/>
  <c r="C1403" i="3"/>
  <c r="B1403" i="3"/>
  <c r="C1402" i="3"/>
  <c r="B1402" i="3"/>
  <c r="C1401" i="3"/>
  <c r="B1401" i="3"/>
  <c r="C1400" i="3"/>
  <c r="B1400" i="3"/>
  <c r="C1399" i="3"/>
  <c r="B1399" i="3"/>
  <c r="C1398" i="3"/>
  <c r="B1398" i="3"/>
  <c r="C1397" i="3"/>
  <c r="B1397" i="3"/>
  <c r="C1396" i="3"/>
  <c r="B1396" i="3"/>
  <c r="C1395" i="3"/>
  <c r="B1395" i="3"/>
  <c r="C1394" i="3"/>
  <c r="B1394" i="3"/>
  <c r="C1393" i="3"/>
  <c r="B1393" i="3"/>
  <c r="C1392" i="3"/>
  <c r="B1392" i="3"/>
  <c r="C1391" i="3"/>
  <c r="B1391" i="3"/>
  <c r="C1390" i="3"/>
  <c r="B1390" i="3"/>
  <c r="C1389" i="3"/>
  <c r="B1389" i="3"/>
  <c r="C1388" i="3"/>
  <c r="B1388" i="3"/>
  <c r="C1387" i="3"/>
  <c r="B1387" i="3"/>
  <c r="C1386" i="3"/>
  <c r="B1386" i="3"/>
  <c r="C1385" i="3"/>
  <c r="B1385" i="3"/>
  <c r="C1384" i="3"/>
  <c r="B1384" i="3"/>
  <c r="C1383" i="3"/>
  <c r="B1383" i="3"/>
  <c r="C1382" i="3"/>
  <c r="B1382" i="3"/>
  <c r="C1381" i="3"/>
  <c r="B1381" i="3"/>
  <c r="C1380" i="3"/>
  <c r="B1380" i="3"/>
  <c r="C1379" i="3"/>
  <c r="B1379" i="3"/>
  <c r="C1378" i="3"/>
  <c r="B1378" i="3"/>
  <c r="C1377" i="3"/>
  <c r="B1377" i="3"/>
  <c r="C1376" i="3"/>
  <c r="B1376" i="3"/>
  <c r="C1375" i="3"/>
  <c r="B1375" i="3"/>
  <c r="C1374" i="3"/>
  <c r="B1374" i="3"/>
  <c r="C1373" i="3"/>
  <c r="B1373" i="3"/>
  <c r="C1372" i="3"/>
  <c r="B1372" i="3"/>
  <c r="C1371" i="3"/>
  <c r="B1371" i="3"/>
  <c r="C1370" i="3"/>
  <c r="B1370" i="3"/>
  <c r="C1369" i="3"/>
  <c r="B1369" i="3"/>
  <c r="C1368" i="3"/>
  <c r="B1368" i="3"/>
  <c r="C1367" i="3"/>
  <c r="B1367" i="3"/>
  <c r="C1366" i="3"/>
  <c r="B1366" i="3"/>
  <c r="C1365" i="3"/>
  <c r="B1365" i="3"/>
  <c r="C1364" i="3"/>
  <c r="B1364" i="3"/>
  <c r="C1363" i="3"/>
  <c r="B1363" i="3"/>
  <c r="C1362" i="3"/>
  <c r="B1362" i="3"/>
  <c r="C1361" i="3"/>
  <c r="B1361" i="3"/>
  <c r="C1360" i="3"/>
  <c r="B1360" i="3"/>
  <c r="C1359" i="3"/>
  <c r="B1359" i="3"/>
  <c r="C1358" i="3"/>
  <c r="B1358" i="3"/>
  <c r="C1357" i="3"/>
  <c r="B1357" i="3"/>
  <c r="C1356" i="3"/>
  <c r="B1356" i="3"/>
  <c r="C1355" i="3"/>
  <c r="B1355" i="3"/>
  <c r="C1354" i="3"/>
  <c r="B1354" i="3"/>
  <c r="C1353" i="3"/>
  <c r="B1353" i="3"/>
  <c r="C1352" i="3"/>
  <c r="B1352" i="3"/>
  <c r="C1351" i="3"/>
  <c r="B1351" i="3"/>
  <c r="C1350" i="3"/>
  <c r="B1350" i="3"/>
  <c r="C1349" i="3"/>
  <c r="B1349" i="3"/>
  <c r="C1348" i="3"/>
  <c r="B1348" i="3"/>
  <c r="C1347" i="3"/>
  <c r="B1347" i="3"/>
  <c r="C1346" i="3"/>
  <c r="B1346" i="3"/>
  <c r="C1345" i="3"/>
  <c r="B1345" i="3"/>
  <c r="C1344" i="3"/>
  <c r="B1344" i="3"/>
  <c r="C1343" i="3"/>
  <c r="B1343" i="3"/>
  <c r="C1342" i="3"/>
  <c r="B1342" i="3"/>
  <c r="C1341" i="3"/>
  <c r="B1341" i="3"/>
  <c r="C1340" i="3"/>
  <c r="B1340" i="3"/>
  <c r="C1339" i="3"/>
  <c r="B1339" i="3"/>
  <c r="C1338" i="3"/>
  <c r="B1338" i="3"/>
  <c r="C1337" i="3"/>
  <c r="B1337" i="3"/>
  <c r="C1336" i="3"/>
  <c r="B1336" i="3"/>
  <c r="C1335" i="3"/>
  <c r="B1335" i="3"/>
  <c r="C1334" i="3"/>
  <c r="B1334" i="3"/>
  <c r="C1333" i="3"/>
  <c r="B1333" i="3"/>
  <c r="C1332" i="3"/>
  <c r="B1332" i="3"/>
  <c r="C1331" i="3"/>
  <c r="B1331" i="3"/>
  <c r="C1330" i="3"/>
  <c r="B1330" i="3"/>
  <c r="C1329" i="3"/>
  <c r="B1329" i="3"/>
  <c r="C1328" i="3"/>
  <c r="B1328" i="3"/>
  <c r="C1327" i="3"/>
  <c r="B1327" i="3"/>
  <c r="C1326" i="3"/>
  <c r="B1326" i="3"/>
  <c r="C1325" i="3"/>
  <c r="B1325" i="3"/>
  <c r="C1324" i="3"/>
  <c r="B1324" i="3"/>
  <c r="C1323" i="3"/>
  <c r="B1323" i="3"/>
  <c r="C1322" i="3"/>
  <c r="B1322" i="3"/>
  <c r="C1321" i="3"/>
  <c r="B1321" i="3"/>
  <c r="C1320" i="3"/>
  <c r="B1320" i="3"/>
  <c r="C1319" i="3"/>
  <c r="B1319" i="3"/>
  <c r="C1318" i="3"/>
  <c r="B1318" i="3"/>
  <c r="C1317" i="3"/>
  <c r="B1317" i="3"/>
  <c r="C1316" i="3"/>
  <c r="B1316" i="3"/>
  <c r="C1315" i="3"/>
  <c r="B1315" i="3"/>
  <c r="C1314" i="3"/>
  <c r="B1314" i="3"/>
  <c r="C1313" i="3"/>
  <c r="B1313" i="3"/>
  <c r="C1312" i="3"/>
  <c r="B1312" i="3"/>
  <c r="C1311" i="3"/>
  <c r="B1311" i="3"/>
  <c r="C1310" i="3"/>
  <c r="B1310" i="3"/>
  <c r="C1309" i="3"/>
  <c r="B1309" i="3"/>
  <c r="C1308" i="3"/>
  <c r="B1308" i="3"/>
  <c r="C1307" i="3"/>
  <c r="B1307" i="3"/>
  <c r="C1306" i="3"/>
  <c r="B1306" i="3"/>
  <c r="C1305" i="3"/>
  <c r="B1305" i="3"/>
  <c r="C1304" i="3"/>
  <c r="B1304" i="3"/>
  <c r="C1303" i="3"/>
  <c r="B1303" i="3"/>
  <c r="C1302" i="3"/>
  <c r="B1302" i="3"/>
  <c r="C1301" i="3"/>
  <c r="B1301" i="3"/>
  <c r="C1300" i="3"/>
  <c r="B1300" i="3"/>
  <c r="C1299" i="3"/>
  <c r="B1299" i="3"/>
  <c r="C1298" i="3"/>
  <c r="B1298" i="3"/>
  <c r="C1297" i="3"/>
  <c r="B1297" i="3"/>
  <c r="C1296" i="3"/>
  <c r="B1296" i="3"/>
  <c r="C1295" i="3"/>
  <c r="B1295" i="3"/>
  <c r="C1294" i="3"/>
  <c r="B1294" i="3"/>
  <c r="C1293" i="3"/>
  <c r="B1293" i="3"/>
  <c r="C1292" i="3"/>
  <c r="B1292" i="3"/>
  <c r="C1291" i="3"/>
  <c r="B1291" i="3"/>
  <c r="C1290" i="3"/>
  <c r="B1290" i="3"/>
  <c r="C1289" i="3"/>
  <c r="B1289" i="3"/>
  <c r="C1288" i="3"/>
  <c r="B1288" i="3"/>
  <c r="C1287" i="3"/>
  <c r="B1287" i="3"/>
  <c r="C1286" i="3"/>
  <c r="B1286" i="3"/>
  <c r="C1285" i="3"/>
  <c r="B1285" i="3"/>
  <c r="C1284" i="3"/>
  <c r="B1284" i="3"/>
  <c r="C1283" i="3"/>
  <c r="B1283" i="3"/>
  <c r="C1282" i="3"/>
  <c r="B1282" i="3"/>
  <c r="C1281" i="3"/>
  <c r="B1281" i="3"/>
  <c r="C1280" i="3"/>
  <c r="B1280" i="3"/>
  <c r="C1279" i="3"/>
  <c r="B1279" i="3"/>
  <c r="C1278" i="3"/>
  <c r="B1278" i="3"/>
  <c r="C1277" i="3"/>
  <c r="B1277" i="3"/>
  <c r="C1276" i="3"/>
  <c r="B1276" i="3"/>
  <c r="C1275" i="3"/>
  <c r="B1275" i="3"/>
  <c r="C1274" i="3"/>
  <c r="B1274" i="3"/>
  <c r="C1273" i="3"/>
  <c r="B1273" i="3"/>
  <c r="C1272" i="3"/>
  <c r="B1272" i="3"/>
  <c r="C1271" i="3"/>
  <c r="B1271" i="3"/>
  <c r="C1270" i="3"/>
  <c r="B1270" i="3"/>
  <c r="C1269" i="3"/>
  <c r="B1269" i="3"/>
  <c r="C1268" i="3"/>
  <c r="B1268" i="3"/>
  <c r="C1267" i="3"/>
  <c r="B1267" i="3"/>
  <c r="C1266" i="3"/>
  <c r="B1266" i="3"/>
  <c r="C1265" i="3"/>
  <c r="B1265" i="3"/>
  <c r="C1264" i="3"/>
  <c r="B1264" i="3"/>
  <c r="C1263" i="3"/>
  <c r="B1263" i="3"/>
  <c r="C1262" i="3"/>
  <c r="B1262" i="3"/>
  <c r="C1261" i="3"/>
  <c r="B1261" i="3"/>
  <c r="C1260" i="3"/>
  <c r="B1260" i="3"/>
  <c r="C1259" i="3"/>
  <c r="B1259" i="3"/>
  <c r="C1258" i="3"/>
  <c r="B1258" i="3"/>
  <c r="C1257" i="3"/>
  <c r="B1257" i="3"/>
  <c r="C1256" i="3"/>
  <c r="B1256" i="3"/>
  <c r="C1255" i="3"/>
  <c r="B1255" i="3"/>
  <c r="C1254" i="3"/>
  <c r="B1254" i="3"/>
  <c r="C1253" i="3"/>
  <c r="B1253" i="3"/>
  <c r="C1252" i="3"/>
  <c r="B1252" i="3"/>
  <c r="C1251" i="3"/>
  <c r="B1251" i="3"/>
  <c r="C1250" i="3"/>
  <c r="B1250" i="3"/>
  <c r="C1249" i="3"/>
  <c r="B1249" i="3"/>
  <c r="C1248" i="3"/>
  <c r="B1248" i="3"/>
  <c r="C1247" i="3"/>
  <c r="B1247" i="3"/>
  <c r="C1246" i="3"/>
  <c r="B1246" i="3"/>
  <c r="C1245" i="3"/>
  <c r="B1245" i="3"/>
  <c r="C1244" i="3"/>
  <c r="B1244" i="3"/>
  <c r="C1243" i="3"/>
  <c r="B1243" i="3"/>
  <c r="C1242" i="3"/>
  <c r="B1242" i="3"/>
  <c r="C1241" i="3"/>
  <c r="B1241" i="3"/>
  <c r="C1240" i="3"/>
  <c r="B1240" i="3"/>
  <c r="C1239" i="3"/>
  <c r="B1239" i="3"/>
  <c r="C1238" i="3"/>
  <c r="B1238" i="3"/>
  <c r="C1237" i="3"/>
  <c r="B1237" i="3"/>
  <c r="C1236" i="3"/>
  <c r="B1236" i="3"/>
  <c r="C1235" i="3"/>
  <c r="B1235" i="3"/>
  <c r="C1234" i="3"/>
  <c r="B1234" i="3"/>
  <c r="C1233" i="3"/>
  <c r="B1233" i="3"/>
  <c r="C1232" i="3"/>
  <c r="B1232" i="3"/>
  <c r="C1231" i="3"/>
  <c r="B1231" i="3"/>
  <c r="C1230" i="3"/>
  <c r="B1230" i="3"/>
  <c r="C1229" i="3"/>
  <c r="B1229" i="3"/>
  <c r="C1228" i="3"/>
  <c r="B1228" i="3"/>
  <c r="C1227" i="3"/>
  <c r="B1227" i="3"/>
  <c r="C1226" i="3"/>
  <c r="B1226" i="3"/>
  <c r="C1225" i="3"/>
  <c r="B1225" i="3"/>
  <c r="C1224" i="3"/>
  <c r="B1224" i="3"/>
  <c r="C1223" i="3"/>
  <c r="B1223" i="3"/>
  <c r="C1222" i="3"/>
  <c r="B1222" i="3"/>
  <c r="C1221" i="3"/>
  <c r="B1221" i="3"/>
  <c r="C1220" i="3"/>
  <c r="B1220" i="3"/>
  <c r="C1219" i="3"/>
  <c r="B1219" i="3"/>
  <c r="C1218" i="3"/>
  <c r="B1218" i="3"/>
  <c r="C1217" i="3"/>
  <c r="B1217" i="3"/>
  <c r="C1216" i="3"/>
  <c r="B1216" i="3"/>
  <c r="C1215" i="3"/>
  <c r="B1215" i="3"/>
  <c r="C1214" i="3"/>
  <c r="B1214" i="3"/>
  <c r="C1213" i="3"/>
  <c r="B1213" i="3"/>
  <c r="C1212" i="3"/>
  <c r="B1212" i="3"/>
  <c r="C1211" i="3"/>
  <c r="B1211" i="3"/>
  <c r="C1210" i="3"/>
  <c r="B1210" i="3"/>
  <c r="C1209" i="3"/>
  <c r="B1209" i="3"/>
  <c r="C1208" i="3"/>
  <c r="B1208" i="3"/>
  <c r="C1207" i="3"/>
  <c r="B1207" i="3"/>
  <c r="C1206" i="3"/>
  <c r="B1206" i="3"/>
  <c r="C1205" i="3"/>
  <c r="B1205" i="3"/>
  <c r="C1204" i="3"/>
  <c r="B1204" i="3"/>
  <c r="C1203" i="3"/>
  <c r="B1203" i="3"/>
  <c r="C1202" i="3"/>
  <c r="B1202" i="3"/>
  <c r="C1201" i="3"/>
  <c r="B1201" i="3"/>
  <c r="C1200" i="3"/>
  <c r="B1200" i="3"/>
  <c r="C1199" i="3"/>
  <c r="B1199" i="3"/>
  <c r="C1198" i="3"/>
  <c r="B1198" i="3"/>
  <c r="C1197" i="3"/>
  <c r="B1197" i="3"/>
  <c r="C1196" i="3"/>
  <c r="B1196" i="3"/>
  <c r="C1195" i="3"/>
  <c r="B1195" i="3"/>
  <c r="C1194" i="3"/>
  <c r="B1194" i="3"/>
  <c r="C1193" i="3"/>
  <c r="B1193" i="3"/>
  <c r="C1192" i="3"/>
  <c r="B1192" i="3"/>
  <c r="C1191" i="3"/>
  <c r="B1191" i="3"/>
  <c r="C1190" i="3"/>
  <c r="B1190" i="3"/>
  <c r="C1189" i="3"/>
  <c r="B1189" i="3"/>
  <c r="C1188" i="3"/>
  <c r="B1188" i="3"/>
  <c r="C1187" i="3"/>
  <c r="B1187" i="3"/>
  <c r="C1186" i="3"/>
  <c r="B1186" i="3"/>
  <c r="C1185" i="3"/>
  <c r="B1185" i="3"/>
  <c r="C1184" i="3"/>
  <c r="B1184" i="3"/>
  <c r="C1183" i="3"/>
  <c r="B1183" i="3"/>
  <c r="C1182" i="3"/>
  <c r="B1182" i="3"/>
  <c r="C1181" i="3"/>
  <c r="B1181" i="3"/>
  <c r="C1180" i="3"/>
  <c r="B1180" i="3"/>
  <c r="C1179" i="3"/>
  <c r="B1179" i="3"/>
  <c r="C1178" i="3"/>
  <c r="B1178" i="3"/>
  <c r="C1177" i="3"/>
  <c r="B1177" i="3"/>
  <c r="C1176" i="3"/>
  <c r="B1176" i="3"/>
  <c r="C1175" i="3"/>
  <c r="B1175" i="3"/>
  <c r="C1174" i="3"/>
  <c r="B1174" i="3"/>
  <c r="C1173" i="3"/>
  <c r="B1173" i="3"/>
  <c r="C1172" i="3"/>
  <c r="B1172" i="3"/>
  <c r="C1171" i="3"/>
  <c r="B1171" i="3"/>
  <c r="C1170" i="3"/>
  <c r="B1170" i="3"/>
  <c r="C1169" i="3"/>
  <c r="B1169" i="3"/>
  <c r="C1168" i="3"/>
  <c r="B1168" i="3"/>
  <c r="C1167" i="3"/>
  <c r="B1167" i="3"/>
  <c r="C1166" i="3"/>
  <c r="B1166" i="3"/>
  <c r="C1165" i="3"/>
  <c r="B1165" i="3"/>
  <c r="C1164" i="3"/>
  <c r="B1164" i="3"/>
  <c r="C1163" i="3"/>
  <c r="B1163" i="3"/>
  <c r="C1162" i="3"/>
  <c r="B1162" i="3"/>
  <c r="C1161" i="3"/>
  <c r="B1161" i="3"/>
  <c r="C1160" i="3"/>
  <c r="B1160" i="3"/>
  <c r="C1159" i="3"/>
  <c r="B1159" i="3"/>
  <c r="C1158" i="3"/>
  <c r="B1158" i="3"/>
  <c r="C1157" i="3"/>
  <c r="B1157" i="3"/>
  <c r="C1156" i="3"/>
  <c r="B1156" i="3"/>
  <c r="C1155" i="3"/>
  <c r="B1155" i="3"/>
  <c r="C1154" i="3"/>
  <c r="B1154" i="3"/>
  <c r="C1153" i="3"/>
  <c r="B1153" i="3"/>
  <c r="C1152" i="3"/>
  <c r="B1152" i="3"/>
  <c r="C1151" i="3"/>
  <c r="B1151" i="3"/>
  <c r="C1150" i="3"/>
  <c r="B1150" i="3"/>
  <c r="C1149" i="3"/>
  <c r="B1149" i="3"/>
  <c r="C1148" i="3"/>
  <c r="B1148" i="3"/>
  <c r="C1147" i="3"/>
  <c r="B1147" i="3"/>
  <c r="C1146" i="3"/>
  <c r="B1146" i="3"/>
  <c r="C1145" i="3"/>
  <c r="B1145" i="3"/>
  <c r="C1144" i="3"/>
  <c r="B1144" i="3"/>
  <c r="C1143" i="3"/>
  <c r="B1143" i="3"/>
  <c r="C1142" i="3"/>
  <c r="B1142" i="3"/>
  <c r="C1141" i="3"/>
  <c r="B1141" i="3"/>
  <c r="C1140" i="3"/>
  <c r="B1140" i="3"/>
  <c r="C1139" i="3"/>
  <c r="B1139" i="3"/>
  <c r="C1138" i="3"/>
  <c r="B1138" i="3"/>
  <c r="C1137" i="3"/>
  <c r="B1137" i="3"/>
  <c r="C1136" i="3"/>
  <c r="B1136" i="3"/>
  <c r="C1135" i="3"/>
  <c r="B1135" i="3"/>
  <c r="C1134" i="3"/>
  <c r="B1134" i="3"/>
  <c r="C1133" i="3"/>
  <c r="B1133" i="3"/>
  <c r="C1132" i="3"/>
  <c r="B1132" i="3"/>
  <c r="C1131" i="3"/>
  <c r="B1131" i="3"/>
  <c r="C1130" i="3"/>
  <c r="B1130" i="3"/>
  <c r="C1129" i="3"/>
  <c r="B1129" i="3"/>
  <c r="C1128" i="3"/>
  <c r="B1128" i="3"/>
  <c r="C1127" i="3"/>
  <c r="B1127" i="3"/>
  <c r="C1126" i="3"/>
  <c r="B1126" i="3"/>
  <c r="C1125" i="3"/>
  <c r="B1125" i="3"/>
  <c r="C1124" i="3"/>
  <c r="B1124" i="3"/>
  <c r="C1123" i="3"/>
  <c r="B1123" i="3"/>
  <c r="C1122" i="3"/>
  <c r="B1122" i="3"/>
  <c r="C1121" i="3"/>
  <c r="B1121" i="3"/>
  <c r="C1120" i="3"/>
  <c r="B1120" i="3"/>
  <c r="C1119" i="3"/>
  <c r="B1119" i="3"/>
  <c r="C1118" i="3"/>
  <c r="B1118" i="3"/>
  <c r="C1117" i="3"/>
  <c r="B1117" i="3"/>
  <c r="C1116" i="3"/>
  <c r="B1116" i="3"/>
  <c r="C1115" i="3"/>
  <c r="B1115" i="3"/>
  <c r="C1114" i="3"/>
  <c r="B1114" i="3"/>
  <c r="C1113" i="3"/>
  <c r="B1113" i="3"/>
  <c r="C1112" i="3"/>
  <c r="B1112" i="3"/>
  <c r="C1111" i="3"/>
  <c r="B1111" i="3"/>
  <c r="C1110" i="3"/>
  <c r="B1110" i="3"/>
  <c r="C1109" i="3"/>
  <c r="B1109" i="3"/>
  <c r="C1108" i="3"/>
  <c r="B1108" i="3"/>
  <c r="C1107" i="3"/>
  <c r="B1107" i="3"/>
  <c r="C1106" i="3"/>
  <c r="B1106" i="3"/>
  <c r="C1105" i="3"/>
  <c r="B1105" i="3"/>
  <c r="C1104" i="3"/>
  <c r="B1104" i="3"/>
  <c r="C1103" i="3"/>
  <c r="B1103" i="3"/>
  <c r="C1102" i="3"/>
  <c r="B1102" i="3"/>
  <c r="C1101" i="3"/>
  <c r="B1101" i="3"/>
  <c r="C1100" i="3"/>
  <c r="B1100" i="3"/>
  <c r="C1099" i="3"/>
  <c r="B1099" i="3"/>
  <c r="C1098" i="3"/>
  <c r="B1098" i="3"/>
  <c r="C1097" i="3"/>
  <c r="B1097" i="3"/>
  <c r="C1096" i="3"/>
  <c r="B1096" i="3"/>
  <c r="C1095" i="3"/>
  <c r="B1095" i="3"/>
  <c r="C1094" i="3"/>
  <c r="B1094" i="3"/>
  <c r="C1093" i="3"/>
  <c r="B1093" i="3"/>
  <c r="C1092" i="3"/>
  <c r="B1092" i="3"/>
  <c r="C1091" i="3"/>
  <c r="B1091" i="3"/>
  <c r="C1090" i="3"/>
  <c r="B1090" i="3"/>
  <c r="C1089" i="3"/>
  <c r="B1089" i="3"/>
  <c r="C1088" i="3"/>
  <c r="B1088" i="3"/>
  <c r="C1087" i="3"/>
  <c r="B1087" i="3"/>
  <c r="C1086" i="3"/>
  <c r="B1086" i="3"/>
  <c r="C1085" i="3"/>
  <c r="B1085" i="3"/>
  <c r="C1084" i="3"/>
  <c r="B1084" i="3"/>
  <c r="C1083" i="3"/>
  <c r="B1083" i="3"/>
  <c r="C1082" i="3"/>
  <c r="B1082" i="3"/>
  <c r="C1081" i="3"/>
  <c r="B1081" i="3"/>
  <c r="C1080" i="3"/>
  <c r="B1080" i="3"/>
  <c r="C1079" i="3"/>
  <c r="B1079" i="3"/>
  <c r="C1078" i="3"/>
  <c r="B1078" i="3"/>
  <c r="C1077" i="3"/>
  <c r="B1077" i="3"/>
  <c r="C1076" i="3"/>
  <c r="B1076" i="3"/>
  <c r="C1075" i="3"/>
  <c r="B1075" i="3"/>
  <c r="C1074" i="3"/>
  <c r="B1074" i="3"/>
  <c r="C1073" i="3"/>
  <c r="B1073" i="3"/>
  <c r="C1072" i="3"/>
  <c r="B1072" i="3"/>
  <c r="C1071" i="3"/>
  <c r="B1071" i="3"/>
  <c r="C1070" i="3"/>
  <c r="B1070" i="3"/>
  <c r="C1069" i="3"/>
  <c r="B1069" i="3"/>
  <c r="C1068" i="3"/>
  <c r="B1068" i="3"/>
  <c r="C1067" i="3"/>
  <c r="B1067" i="3"/>
  <c r="C1066" i="3"/>
  <c r="B1066" i="3"/>
  <c r="C1065" i="3"/>
  <c r="B1065" i="3"/>
  <c r="C1064" i="3"/>
  <c r="B1064" i="3"/>
  <c r="C1063" i="3"/>
  <c r="B1063" i="3"/>
  <c r="C1062" i="3"/>
  <c r="B1062" i="3"/>
  <c r="C1061" i="3"/>
  <c r="B1061" i="3"/>
  <c r="C1060" i="3"/>
  <c r="B1060" i="3"/>
  <c r="C1059" i="3"/>
  <c r="B1059" i="3"/>
  <c r="C1058" i="3"/>
  <c r="B1058" i="3"/>
  <c r="C1057" i="3"/>
  <c r="B1057" i="3"/>
  <c r="C1056" i="3"/>
  <c r="B1056" i="3"/>
  <c r="C1055" i="3"/>
  <c r="B1055" i="3"/>
  <c r="C1054" i="3"/>
  <c r="B1054" i="3"/>
  <c r="C1053" i="3"/>
  <c r="B1053" i="3"/>
  <c r="C1052" i="3"/>
  <c r="B1052" i="3"/>
  <c r="C1051" i="3"/>
  <c r="B1051" i="3"/>
  <c r="C1050" i="3"/>
  <c r="B1050" i="3"/>
  <c r="C1049" i="3"/>
  <c r="B1049" i="3"/>
  <c r="C1048" i="3"/>
  <c r="B1048" i="3"/>
  <c r="C1047" i="3"/>
  <c r="B1047" i="3"/>
  <c r="C1046" i="3"/>
  <c r="B1046" i="3"/>
  <c r="C1045" i="3"/>
  <c r="B1045" i="3"/>
  <c r="C1044" i="3"/>
  <c r="B1044" i="3"/>
  <c r="C1043" i="3"/>
  <c r="B1043" i="3"/>
  <c r="C1042" i="3"/>
  <c r="B1042" i="3"/>
  <c r="C1041" i="3"/>
  <c r="B1041" i="3"/>
  <c r="C1040" i="3"/>
  <c r="B1040" i="3"/>
  <c r="C1039" i="3"/>
  <c r="B1039" i="3"/>
  <c r="C1038" i="3"/>
  <c r="B1038" i="3"/>
  <c r="C1037" i="3"/>
  <c r="B1037" i="3"/>
  <c r="C1036" i="3"/>
  <c r="B1036" i="3"/>
  <c r="C1035" i="3"/>
  <c r="B1035" i="3"/>
  <c r="C1034" i="3"/>
  <c r="B1034" i="3"/>
  <c r="C1033" i="3"/>
  <c r="B1033" i="3"/>
  <c r="C1032" i="3"/>
  <c r="B1032" i="3"/>
  <c r="C1031" i="3"/>
  <c r="B1031" i="3"/>
  <c r="C1030" i="3"/>
  <c r="B1030" i="3"/>
  <c r="C1029" i="3"/>
  <c r="B1029" i="3"/>
  <c r="C1028" i="3"/>
  <c r="B1028" i="3"/>
  <c r="C1027" i="3"/>
  <c r="B1027" i="3"/>
  <c r="C1026" i="3"/>
  <c r="B1026" i="3"/>
  <c r="C1025" i="3"/>
  <c r="B1025" i="3"/>
  <c r="C1024" i="3"/>
  <c r="B1024" i="3"/>
  <c r="C1023" i="3"/>
  <c r="B1023" i="3"/>
  <c r="C1022" i="3"/>
  <c r="B1022" i="3"/>
  <c r="C1021" i="3"/>
  <c r="B1021" i="3"/>
  <c r="C1020" i="3"/>
  <c r="B1020" i="3"/>
  <c r="C1019" i="3"/>
  <c r="B1019" i="3"/>
  <c r="C1018" i="3"/>
  <c r="B1018" i="3"/>
  <c r="C1017" i="3"/>
  <c r="B1017" i="3"/>
  <c r="C1016" i="3"/>
  <c r="B1016" i="3"/>
  <c r="C1015" i="3"/>
  <c r="B1015" i="3"/>
  <c r="C1014" i="3"/>
  <c r="B1014" i="3"/>
  <c r="C1013" i="3"/>
  <c r="B1013" i="3"/>
  <c r="C1012" i="3"/>
  <c r="B1012" i="3"/>
  <c r="C1011" i="3"/>
  <c r="B1011" i="3"/>
  <c r="C1010" i="3"/>
  <c r="B1010" i="3"/>
  <c r="C1009" i="3"/>
  <c r="B1009" i="3"/>
  <c r="C1008" i="3"/>
  <c r="B1008" i="3"/>
  <c r="C1007" i="3"/>
  <c r="B1007" i="3"/>
  <c r="C1006" i="3"/>
  <c r="B1006" i="3"/>
  <c r="C1005" i="3"/>
  <c r="B1005" i="3"/>
  <c r="C1004" i="3"/>
  <c r="B1004" i="3"/>
  <c r="C1003" i="3"/>
  <c r="B1003" i="3"/>
  <c r="C1002" i="3"/>
  <c r="B1002" i="3"/>
  <c r="C1001" i="3"/>
  <c r="B1001" i="3"/>
  <c r="C1000" i="3"/>
  <c r="B1000" i="3"/>
  <c r="C999" i="3"/>
  <c r="B999" i="3"/>
  <c r="C998" i="3"/>
  <c r="B998" i="3"/>
  <c r="C997" i="3"/>
  <c r="B997" i="3"/>
  <c r="C996" i="3"/>
  <c r="B996" i="3"/>
  <c r="C995" i="3"/>
  <c r="B995" i="3"/>
  <c r="C994" i="3"/>
  <c r="B994" i="3"/>
  <c r="C993" i="3"/>
  <c r="B993" i="3"/>
  <c r="C992" i="3"/>
  <c r="B992" i="3"/>
  <c r="C991" i="3"/>
  <c r="B991" i="3"/>
  <c r="C990" i="3"/>
  <c r="B990" i="3"/>
  <c r="C989" i="3"/>
  <c r="B989" i="3"/>
  <c r="C988" i="3"/>
  <c r="B988" i="3"/>
  <c r="C987" i="3"/>
  <c r="B987" i="3"/>
  <c r="C986" i="3"/>
  <c r="B986" i="3"/>
  <c r="C985" i="3"/>
  <c r="B985" i="3"/>
  <c r="C984" i="3"/>
  <c r="B984" i="3"/>
  <c r="C983" i="3"/>
  <c r="B983" i="3"/>
  <c r="C982" i="3"/>
  <c r="B982" i="3"/>
  <c r="C981" i="3"/>
  <c r="B981" i="3"/>
  <c r="C980" i="3"/>
  <c r="B980" i="3"/>
  <c r="C979" i="3"/>
  <c r="B979" i="3"/>
  <c r="C978" i="3"/>
  <c r="B978" i="3"/>
  <c r="C977" i="3"/>
  <c r="B977" i="3"/>
  <c r="C976" i="3"/>
  <c r="B976" i="3"/>
  <c r="C975" i="3"/>
  <c r="B975" i="3"/>
  <c r="C974" i="3"/>
  <c r="B974" i="3"/>
  <c r="C973" i="3"/>
  <c r="B973" i="3"/>
  <c r="C972" i="3"/>
  <c r="B972" i="3"/>
  <c r="C971" i="3"/>
  <c r="B971" i="3"/>
  <c r="C970" i="3"/>
  <c r="B970" i="3"/>
  <c r="C969" i="3"/>
  <c r="B969" i="3"/>
  <c r="C968" i="3"/>
  <c r="B968" i="3"/>
  <c r="C967" i="3"/>
  <c r="B967" i="3"/>
  <c r="C966" i="3"/>
  <c r="B966" i="3"/>
  <c r="C965" i="3"/>
  <c r="B965" i="3"/>
  <c r="C964" i="3"/>
  <c r="B964" i="3"/>
  <c r="C963" i="3"/>
  <c r="B963" i="3"/>
  <c r="C962" i="3"/>
  <c r="B962" i="3"/>
  <c r="C961" i="3"/>
  <c r="B961" i="3"/>
  <c r="C960" i="3"/>
  <c r="B960" i="3"/>
  <c r="C959" i="3"/>
  <c r="B959" i="3"/>
  <c r="C958" i="3"/>
  <c r="B958" i="3"/>
  <c r="C957" i="3"/>
  <c r="B957" i="3"/>
  <c r="C956" i="3"/>
  <c r="B956" i="3"/>
  <c r="C955" i="3"/>
  <c r="B955" i="3"/>
  <c r="C954" i="3"/>
  <c r="B954" i="3"/>
  <c r="C953" i="3"/>
  <c r="B953" i="3"/>
  <c r="C952" i="3"/>
  <c r="B952" i="3"/>
  <c r="C951" i="3"/>
  <c r="B951" i="3"/>
  <c r="C950" i="3"/>
  <c r="B950" i="3"/>
  <c r="C949" i="3"/>
  <c r="B949" i="3"/>
  <c r="C948" i="3"/>
  <c r="B948" i="3"/>
  <c r="C947" i="3"/>
  <c r="B947" i="3"/>
  <c r="C946" i="3"/>
  <c r="B946" i="3"/>
  <c r="C945" i="3"/>
  <c r="B945" i="3"/>
  <c r="C944" i="3"/>
  <c r="B944" i="3"/>
  <c r="C943" i="3"/>
  <c r="B943" i="3"/>
  <c r="C942" i="3"/>
  <c r="B942" i="3"/>
  <c r="C941" i="3"/>
  <c r="B941" i="3"/>
  <c r="C940" i="3"/>
  <c r="B940" i="3"/>
  <c r="C939" i="3"/>
  <c r="B939" i="3"/>
  <c r="C938" i="3"/>
  <c r="B938" i="3"/>
  <c r="C937" i="3"/>
  <c r="B937" i="3"/>
  <c r="C936" i="3"/>
  <c r="B936" i="3"/>
  <c r="C935" i="3"/>
  <c r="B935" i="3"/>
  <c r="C934" i="3"/>
  <c r="B934" i="3"/>
  <c r="C933" i="3"/>
  <c r="B933" i="3"/>
  <c r="C932" i="3"/>
  <c r="B932" i="3"/>
  <c r="C931" i="3"/>
  <c r="B931" i="3"/>
  <c r="C930" i="3"/>
  <c r="B930" i="3"/>
  <c r="C929" i="3"/>
  <c r="B929" i="3"/>
  <c r="C928" i="3"/>
  <c r="B928" i="3"/>
  <c r="C927" i="3"/>
  <c r="B927" i="3"/>
  <c r="C926" i="3"/>
  <c r="B926" i="3"/>
  <c r="C925" i="3"/>
  <c r="B925" i="3"/>
  <c r="C924" i="3"/>
  <c r="B924" i="3"/>
  <c r="C923" i="3"/>
  <c r="B923" i="3"/>
  <c r="C922" i="3"/>
  <c r="B922" i="3"/>
  <c r="C921" i="3"/>
  <c r="B921" i="3"/>
  <c r="C920" i="3"/>
  <c r="B920" i="3"/>
  <c r="C919" i="3"/>
  <c r="B919" i="3"/>
  <c r="C918" i="3"/>
  <c r="B918" i="3"/>
  <c r="C917" i="3"/>
  <c r="B917" i="3"/>
  <c r="C916" i="3"/>
  <c r="B916" i="3"/>
  <c r="C915" i="3"/>
  <c r="B915" i="3"/>
  <c r="C914" i="3"/>
  <c r="B914" i="3"/>
  <c r="C913" i="3"/>
  <c r="B913" i="3"/>
  <c r="C912" i="3"/>
  <c r="B912" i="3"/>
  <c r="C911" i="3"/>
  <c r="B911" i="3"/>
  <c r="C910" i="3"/>
  <c r="B910" i="3"/>
  <c r="C909" i="3"/>
  <c r="B909" i="3"/>
  <c r="C908" i="3"/>
  <c r="B908" i="3"/>
  <c r="C907" i="3"/>
  <c r="B907" i="3"/>
  <c r="C906" i="3"/>
  <c r="B906" i="3"/>
  <c r="C905" i="3"/>
  <c r="B905" i="3"/>
  <c r="C904" i="3"/>
  <c r="B904" i="3"/>
  <c r="C903" i="3"/>
  <c r="B903" i="3"/>
  <c r="C902" i="3"/>
  <c r="B902" i="3"/>
  <c r="C901" i="3"/>
  <c r="B901" i="3"/>
  <c r="C900" i="3"/>
  <c r="B900" i="3"/>
  <c r="C899" i="3"/>
  <c r="B899" i="3"/>
  <c r="C898" i="3"/>
  <c r="B898" i="3"/>
  <c r="C897" i="3"/>
  <c r="B897" i="3"/>
  <c r="C896" i="3"/>
  <c r="B896" i="3"/>
  <c r="C895" i="3"/>
  <c r="B895" i="3"/>
  <c r="C894" i="3"/>
  <c r="B894" i="3"/>
  <c r="C893" i="3"/>
  <c r="B893" i="3"/>
  <c r="C892" i="3"/>
  <c r="B892" i="3"/>
  <c r="C891" i="3"/>
  <c r="B891" i="3"/>
  <c r="C890" i="3"/>
  <c r="B890" i="3"/>
  <c r="C889" i="3"/>
  <c r="B889" i="3"/>
  <c r="C888" i="3"/>
  <c r="B888" i="3"/>
  <c r="C887" i="3"/>
  <c r="B887" i="3"/>
  <c r="C886" i="3"/>
  <c r="B886" i="3"/>
  <c r="C885" i="3"/>
  <c r="B885" i="3"/>
  <c r="C884" i="3"/>
  <c r="B884" i="3"/>
  <c r="C883" i="3"/>
  <c r="B883" i="3"/>
  <c r="C882" i="3"/>
  <c r="B882" i="3"/>
  <c r="C881" i="3"/>
  <c r="B881" i="3"/>
  <c r="C880" i="3"/>
  <c r="B880" i="3"/>
  <c r="C879" i="3"/>
  <c r="B879" i="3"/>
  <c r="C878" i="3"/>
  <c r="B878" i="3"/>
  <c r="C877" i="3"/>
  <c r="B877" i="3"/>
  <c r="C876" i="3"/>
  <c r="B876" i="3"/>
  <c r="C875" i="3"/>
  <c r="B875" i="3"/>
  <c r="C874" i="3"/>
  <c r="B874" i="3"/>
  <c r="C873" i="3"/>
  <c r="B873" i="3"/>
  <c r="C872" i="3"/>
  <c r="B872" i="3"/>
  <c r="C871" i="3"/>
  <c r="B871" i="3"/>
  <c r="C870" i="3"/>
  <c r="B870" i="3"/>
  <c r="C869" i="3"/>
  <c r="B869" i="3"/>
  <c r="C868" i="3"/>
  <c r="B868" i="3"/>
  <c r="C867" i="3"/>
  <c r="B867" i="3"/>
  <c r="C866" i="3"/>
  <c r="B866" i="3"/>
  <c r="C865" i="3"/>
  <c r="B865" i="3"/>
  <c r="C864" i="3"/>
  <c r="B864" i="3"/>
  <c r="C863" i="3"/>
  <c r="B863" i="3"/>
  <c r="C862" i="3"/>
  <c r="B862" i="3"/>
  <c r="C861" i="3"/>
  <c r="B861" i="3"/>
  <c r="C860" i="3"/>
  <c r="B860" i="3"/>
  <c r="C859" i="3"/>
  <c r="B859" i="3"/>
  <c r="C858" i="3"/>
  <c r="B858" i="3"/>
  <c r="C857" i="3"/>
  <c r="B857" i="3"/>
  <c r="C856" i="3"/>
  <c r="B856" i="3"/>
  <c r="C855" i="3"/>
  <c r="B855" i="3"/>
  <c r="C854" i="3"/>
  <c r="B854" i="3"/>
  <c r="C853" i="3"/>
  <c r="B853" i="3"/>
  <c r="C852" i="3"/>
  <c r="B852" i="3"/>
  <c r="C851" i="3"/>
  <c r="B851" i="3"/>
  <c r="C850" i="3"/>
  <c r="B850" i="3"/>
  <c r="C849" i="3"/>
  <c r="B849" i="3"/>
  <c r="C848" i="3"/>
  <c r="B848" i="3"/>
  <c r="C847" i="3"/>
  <c r="B847" i="3"/>
  <c r="C846" i="3"/>
  <c r="B846" i="3"/>
  <c r="C845" i="3"/>
  <c r="B845" i="3"/>
  <c r="C844" i="3"/>
  <c r="B844" i="3"/>
  <c r="C843" i="3"/>
  <c r="B843" i="3"/>
  <c r="C842" i="3"/>
  <c r="B842" i="3"/>
  <c r="C841" i="3"/>
  <c r="B841" i="3"/>
  <c r="C840" i="3"/>
  <c r="B840" i="3"/>
  <c r="C839" i="3"/>
  <c r="B839" i="3"/>
  <c r="C838" i="3"/>
  <c r="B838" i="3"/>
  <c r="C837" i="3"/>
  <c r="B837" i="3"/>
  <c r="C836" i="3"/>
  <c r="B836" i="3"/>
  <c r="C835" i="3"/>
  <c r="B835" i="3"/>
  <c r="C834" i="3"/>
  <c r="B834" i="3"/>
  <c r="C833" i="3"/>
  <c r="B833" i="3"/>
  <c r="C832" i="3"/>
  <c r="B832" i="3"/>
  <c r="C831" i="3"/>
  <c r="B831" i="3"/>
  <c r="C830" i="3"/>
  <c r="B830" i="3"/>
  <c r="C829" i="3"/>
  <c r="B829" i="3"/>
  <c r="C828" i="3"/>
  <c r="B828" i="3"/>
  <c r="C827" i="3"/>
  <c r="B827" i="3"/>
  <c r="C826" i="3"/>
  <c r="B826" i="3"/>
  <c r="C825" i="3"/>
  <c r="B825" i="3"/>
  <c r="C824" i="3"/>
  <c r="B824" i="3"/>
  <c r="C823" i="3"/>
  <c r="B823" i="3"/>
  <c r="C822" i="3"/>
  <c r="B822" i="3"/>
  <c r="C821" i="3"/>
  <c r="B821" i="3"/>
  <c r="C820" i="3"/>
  <c r="B820" i="3"/>
  <c r="C819" i="3"/>
  <c r="B819" i="3"/>
  <c r="C818" i="3"/>
  <c r="B818" i="3"/>
  <c r="C817" i="3"/>
  <c r="B817" i="3"/>
  <c r="C816" i="3"/>
  <c r="B816" i="3"/>
  <c r="C815" i="3"/>
  <c r="B815" i="3"/>
  <c r="C814" i="3"/>
  <c r="B814" i="3"/>
  <c r="C813" i="3"/>
  <c r="B813" i="3"/>
  <c r="C812" i="3"/>
  <c r="B812" i="3"/>
  <c r="C811" i="3"/>
  <c r="B811" i="3"/>
  <c r="C810" i="3"/>
  <c r="B810" i="3"/>
  <c r="C809" i="3"/>
  <c r="B809" i="3"/>
  <c r="C808" i="3"/>
  <c r="B808" i="3"/>
  <c r="C807" i="3"/>
  <c r="B807" i="3"/>
  <c r="C806" i="3"/>
  <c r="B806" i="3"/>
  <c r="C805" i="3"/>
  <c r="B805" i="3"/>
  <c r="C804" i="3"/>
  <c r="B804" i="3"/>
  <c r="C803" i="3"/>
  <c r="B803" i="3"/>
  <c r="C802" i="3"/>
  <c r="B802" i="3"/>
  <c r="C801" i="3"/>
  <c r="B801" i="3"/>
  <c r="C800" i="3"/>
  <c r="B800" i="3"/>
  <c r="C799" i="3"/>
  <c r="B799" i="3"/>
  <c r="C798" i="3"/>
  <c r="B798" i="3"/>
  <c r="C797" i="3"/>
  <c r="B797" i="3"/>
  <c r="C796" i="3"/>
  <c r="B796" i="3"/>
  <c r="C795" i="3"/>
  <c r="B795" i="3"/>
  <c r="C794" i="3"/>
  <c r="B794" i="3"/>
  <c r="C793" i="3"/>
  <c r="B793" i="3"/>
  <c r="C792" i="3"/>
  <c r="B792" i="3"/>
  <c r="C791" i="3"/>
  <c r="B791" i="3"/>
  <c r="C790" i="3"/>
  <c r="B790" i="3"/>
  <c r="C789" i="3"/>
  <c r="B789" i="3"/>
  <c r="C788" i="3"/>
  <c r="B788" i="3"/>
  <c r="C787" i="3"/>
  <c r="B787" i="3"/>
  <c r="C786" i="3"/>
  <c r="B786" i="3"/>
  <c r="C785" i="3"/>
  <c r="B785" i="3"/>
  <c r="C784" i="3"/>
  <c r="B784" i="3"/>
  <c r="C783" i="3"/>
  <c r="B783" i="3"/>
  <c r="C782" i="3"/>
  <c r="B782" i="3"/>
  <c r="C781" i="3"/>
  <c r="B781" i="3"/>
  <c r="C780" i="3"/>
  <c r="B780" i="3"/>
  <c r="C779" i="3"/>
  <c r="B779" i="3"/>
  <c r="C778" i="3"/>
  <c r="B778" i="3"/>
  <c r="C777" i="3"/>
  <c r="B777" i="3"/>
  <c r="C776" i="3"/>
  <c r="B776" i="3"/>
  <c r="C775" i="3"/>
  <c r="B775" i="3"/>
  <c r="C774" i="3"/>
  <c r="B774" i="3"/>
  <c r="C773" i="3"/>
  <c r="B773" i="3"/>
  <c r="C772" i="3"/>
  <c r="B772" i="3"/>
  <c r="C771" i="3"/>
  <c r="B771" i="3"/>
  <c r="C770" i="3"/>
  <c r="B770" i="3"/>
  <c r="C769" i="3"/>
  <c r="B769" i="3"/>
  <c r="C768" i="3"/>
  <c r="B768" i="3"/>
  <c r="C767" i="3"/>
  <c r="B767" i="3"/>
  <c r="C766" i="3"/>
  <c r="B766" i="3"/>
  <c r="C765" i="3"/>
  <c r="B765" i="3"/>
  <c r="C764" i="3"/>
  <c r="B764" i="3"/>
  <c r="C763" i="3"/>
  <c r="B763" i="3"/>
  <c r="C762" i="3"/>
  <c r="B762" i="3"/>
  <c r="C761" i="3"/>
  <c r="B761" i="3"/>
  <c r="C760" i="3"/>
  <c r="B760" i="3"/>
  <c r="C759" i="3"/>
  <c r="B759" i="3"/>
  <c r="C758" i="3"/>
  <c r="B758" i="3"/>
  <c r="C757" i="3"/>
  <c r="B757" i="3"/>
  <c r="C756" i="3"/>
  <c r="B756" i="3"/>
  <c r="C755" i="3"/>
  <c r="B755" i="3"/>
  <c r="C754" i="3"/>
  <c r="B754" i="3"/>
  <c r="C753" i="3"/>
  <c r="B753" i="3"/>
  <c r="C752" i="3"/>
  <c r="B752" i="3"/>
  <c r="C751" i="3"/>
  <c r="B751" i="3"/>
  <c r="C750" i="3"/>
  <c r="B750" i="3"/>
  <c r="C749" i="3"/>
  <c r="B749" i="3"/>
  <c r="C748" i="3"/>
  <c r="B748" i="3"/>
  <c r="C747" i="3"/>
  <c r="B747" i="3"/>
  <c r="C746" i="3"/>
  <c r="B746" i="3"/>
  <c r="C745" i="3"/>
  <c r="B745" i="3"/>
  <c r="C744" i="3"/>
  <c r="B744" i="3"/>
  <c r="C743" i="3"/>
  <c r="B743" i="3"/>
  <c r="C742" i="3"/>
  <c r="B742" i="3"/>
  <c r="C741" i="3"/>
  <c r="B741" i="3"/>
  <c r="C740" i="3"/>
  <c r="B740" i="3"/>
  <c r="C739" i="3"/>
  <c r="B739" i="3"/>
  <c r="C738" i="3"/>
  <c r="B738" i="3"/>
  <c r="C737" i="3"/>
  <c r="B737" i="3"/>
  <c r="C736" i="3"/>
  <c r="B736" i="3"/>
  <c r="C735" i="3"/>
  <c r="B735" i="3"/>
  <c r="C734" i="3"/>
  <c r="B734" i="3"/>
  <c r="C733" i="3"/>
  <c r="B733" i="3"/>
  <c r="C732" i="3"/>
  <c r="B732" i="3"/>
  <c r="C731" i="3"/>
  <c r="B731" i="3"/>
  <c r="C730" i="3"/>
  <c r="B730" i="3"/>
  <c r="C729" i="3"/>
  <c r="B729" i="3"/>
  <c r="C728" i="3"/>
  <c r="B728" i="3"/>
  <c r="C727" i="3"/>
  <c r="B727" i="3"/>
  <c r="C726" i="3"/>
  <c r="B726" i="3"/>
  <c r="C725" i="3"/>
  <c r="B725" i="3"/>
  <c r="C724" i="3"/>
  <c r="B724" i="3"/>
  <c r="C723" i="3"/>
  <c r="B723" i="3"/>
  <c r="C722" i="3"/>
  <c r="B722" i="3"/>
  <c r="C721" i="3"/>
  <c r="B721" i="3"/>
  <c r="C720" i="3"/>
  <c r="B720" i="3"/>
  <c r="C719" i="3"/>
  <c r="B719" i="3"/>
  <c r="C718" i="3"/>
  <c r="B718" i="3"/>
  <c r="C717" i="3"/>
  <c r="B717" i="3"/>
  <c r="C716" i="3"/>
  <c r="B716" i="3"/>
  <c r="C715" i="3"/>
  <c r="B715" i="3"/>
  <c r="C714" i="3"/>
  <c r="B714" i="3"/>
  <c r="C713" i="3"/>
  <c r="B713" i="3"/>
  <c r="C712" i="3"/>
  <c r="B712" i="3"/>
  <c r="C711" i="3"/>
  <c r="B711" i="3"/>
  <c r="C710" i="3"/>
  <c r="B710" i="3"/>
  <c r="C709" i="3"/>
  <c r="B709" i="3"/>
  <c r="C708" i="3"/>
  <c r="B708" i="3"/>
  <c r="C707" i="3"/>
  <c r="B707" i="3"/>
  <c r="C706" i="3"/>
  <c r="B706" i="3"/>
  <c r="C705" i="3"/>
  <c r="B705" i="3"/>
  <c r="C704" i="3"/>
  <c r="B704" i="3"/>
  <c r="C703" i="3"/>
  <c r="B703" i="3"/>
  <c r="C702" i="3"/>
  <c r="B702" i="3"/>
  <c r="C701" i="3"/>
  <c r="B701" i="3"/>
  <c r="C700" i="3"/>
  <c r="B700" i="3"/>
  <c r="C699" i="3"/>
  <c r="B699" i="3"/>
  <c r="C698" i="3"/>
  <c r="B698" i="3"/>
  <c r="C697" i="3"/>
  <c r="B697" i="3"/>
  <c r="C696" i="3"/>
  <c r="B696" i="3"/>
  <c r="C695" i="3"/>
  <c r="B695" i="3"/>
  <c r="C694" i="3"/>
  <c r="B694" i="3"/>
  <c r="C693" i="3"/>
  <c r="B693" i="3"/>
  <c r="C692" i="3"/>
  <c r="B692" i="3"/>
  <c r="C691" i="3"/>
  <c r="B691" i="3"/>
  <c r="C690" i="3"/>
  <c r="B690" i="3"/>
  <c r="C689" i="3"/>
  <c r="B689" i="3"/>
  <c r="C688" i="3"/>
  <c r="B688" i="3"/>
  <c r="C687" i="3"/>
  <c r="B687" i="3"/>
  <c r="C686" i="3"/>
  <c r="B686" i="3"/>
  <c r="C685" i="3"/>
  <c r="B685" i="3"/>
  <c r="C684" i="3"/>
  <c r="B684" i="3"/>
  <c r="C683" i="3"/>
  <c r="B683" i="3"/>
  <c r="C682" i="3"/>
  <c r="B682" i="3"/>
  <c r="C681" i="3"/>
  <c r="B681" i="3"/>
  <c r="C680" i="3"/>
  <c r="B680" i="3"/>
  <c r="C679" i="3"/>
  <c r="B679" i="3"/>
  <c r="C678" i="3"/>
  <c r="B678" i="3"/>
  <c r="C677" i="3"/>
  <c r="B677" i="3"/>
  <c r="C676" i="3"/>
  <c r="B676" i="3"/>
  <c r="C675" i="3"/>
  <c r="B675" i="3"/>
  <c r="C674" i="3"/>
  <c r="B674" i="3"/>
  <c r="C673" i="3"/>
  <c r="B673" i="3"/>
  <c r="C672" i="3"/>
  <c r="B672" i="3"/>
  <c r="C671" i="3"/>
  <c r="B671" i="3"/>
  <c r="C670" i="3"/>
  <c r="B670" i="3"/>
  <c r="C669" i="3"/>
  <c r="B669" i="3"/>
  <c r="C668" i="3"/>
  <c r="B668" i="3"/>
  <c r="C667" i="3"/>
  <c r="B667" i="3"/>
  <c r="C666" i="3"/>
  <c r="B666" i="3"/>
  <c r="C665" i="3"/>
  <c r="B665" i="3"/>
  <c r="C664" i="3"/>
  <c r="B664" i="3"/>
  <c r="C663" i="3"/>
  <c r="B663" i="3"/>
  <c r="C662" i="3"/>
  <c r="B662" i="3"/>
  <c r="C661" i="3"/>
  <c r="B661" i="3"/>
  <c r="C660" i="3"/>
  <c r="B660" i="3"/>
  <c r="C659" i="3"/>
  <c r="B659" i="3"/>
  <c r="C658" i="3"/>
  <c r="B658" i="3"/>
  <c r="C657" i="3"/>
  <c r="B657" i="3"/>
  <c r="C656" i="3"/>
  <c r="B656" i="3"/>
  <c r="C655" i="3"/>
  <c r="B655" i="3"/>
  <c r="C654" i="3"/>
  <c r="B654" i="3"/>
  <c r="C653" i="3"/>
  <c r="B653" i="3"/>
  <c r="C652" i="3"/>
  <c r="B652" i="3"/>
  <c r="C651" i="3"/>
  <c r="B651" i="3"/>
  <c r="C650" i="3"/>
  <c r="B650" i="3"/>
  <c r="C649" i="3"/>
  <c r="B649" i="3"/>
  <c r="C648" i="3"/>
  <c r="B648" i="3"/>
  <c r="C647" i="3"/>
  <c r="B647" i="3"/>
  <c r="C646" i="3"/>
  <c r="B646" i="3"/>
  <c r="C645" i="3"/>
  <c r="B645" i="3"/>
  <c r="C644" i="3"/>
  <c r="B644" i="3"/>
  <c r="C643" i="3"/>
  <c r="B643" i="3"/>
  <c r="C642" i="3"/>
  <c r="B642" i="3"/>
  <c r="C641" i="3"/>
  <c r="B641" i="3"/>
  <c r="C640" i="3"/>
  <c r="B640" i="3"/>
  <c r="C639" i="3"/>
  <c r="B639" i="3"/>
  <c r="C638" i="3"/>
  <c r="B638" i="3"/>
  <c r="C637" i="3"/>
  <c r="B637" i="3"/>
  <c r="C636" i="3"/>
  <c r="B636" i="3"/>
  <c r="C635" i="3"/>
  <c r="B635" i="3"/>
  <c r="C634" i="3"/>
  <c r="B634" i="3"/>
  <c r="C633" i="3"/>
  <c r="B633" i="3"/>
  <c r="C632" i="3"/>
  <c r="B632" i="3"/>
  <c r="C631" i="3"/>
  <c r="B631" i="3"/>
  <c r="C630" i="3"/>
  <c r="B630" i="3"/>
  <c r="C629" i="3"/>
  <c r="B629" i="3"/>
  <c r="C628" i="3"/>
  <c r="B628" i="3"/>
  <c r="C627" i="3"/>
  <c r="B627" i="3"/>
  <c r="C626" i="3"/>
  <c r="B626" i="3"/>
  <c r="C625" i="3"/>
  <c r="B625" i="3"/>
  <c r="C624" i="3"/>
  <c r="B624" i="3"/>
  <c r="C623" i="3"/>
  <c r="B623" i="3"/>
  <c r="C622" i="3"/>
  <c r="B622" i="3"/>
  <c r="C621" i="3"/>
  <c r="B621" i="3"/>
  <c r="C620" i="3"/>
  <c r="B620" i="3"/>
  <c r="C619" i="3"/>
  <c r="B619" i="3"/>
  <c r="C618" i="3"/>
  <c r="B618" i="3"/>
  <c r="C617" i="3"/>
  <c r="B617" i="3"/>
  <c r="C616" i="3"/>
  <c r="B616" i="3"/>
  <c r="C615" i="3"/>
  <c r="B615" i="3"/>
  <c r="C614" i="3"/>
  <c r="B614" i="3"/>
  <c r="C613" i="3"/>
  <c r="B613" i="3"/>
  <c r="C612" i="3"/>
  <c r="B612" i="3"/>
  <c r="C611" i="3"/>
  <c r="B611" i="3"/>
  <c r="C610" i="3"/>
  <c r="B610" i="3"/>
  <c r="C609" i="3"/>
  <c r="B609" i="3"/>
  <c r="C608" i="3"/>
  <c r="B608" i="3"/>
  <c r="C607" i="3"/>
  <c r="B607" i="3"/>
  <c r="C606" i="3"/>
  <c r="B606" i="3"/>
  <c r="C605" i="3"/>
  <c r="B605" i="3"/>
  <c r="C604" i="3"/>
  <c r="B604" i="3"/>
  <c r="C603" i="3"/>
  <c r="B603" i="3"/>
  <c r="C602" i="3"/>
  <c r="B602" i="3"/>
  <c r="C601" i="3"/>
  <c r="B601" i="3"/>
  <c r="C600" i="3"/>
  <c r="B600" i="3"/>
  <c r="C599" i="3"/>
  <c r="B599" i="3"/>
  <c r="C598" i="3"/>
  <c r="B598" i="3"/>
  <c r="C597" i="3"/>
  <c r="B597" i="3"/>
  <c r="C596" i="3"/>
  <c r="B596" i="3"/>
  <c r="C595" i="3"/>
  <c r="B595" i="3"/>
  <c r="C594" i="3"/>
  <c r="B594" i="3"/>
  <c r="C593" i="3"/>
  <c r="B593" i="3"/>
  <c r="C592" i="3"/>
  <c r="B592" i="3"/>
  <c r="C591" i="3"/>
  <c r="B591" i="3"/>
  <c r="C590" i="3"/>
  <c r="B590" i="3"/>
  <c r="C589" i="3"/>
  <c r="B589" i="3"/>
  <c r="C588" i="3"/>
  <c r="B588" i="3"/>
  <c r="C587" i="3"/>
  <c r="B587" i="3"/>
  <c r="C586" i="3"/>
  <c r="B586" i="3"/>
  <c r="C585" i="3"/>
  <c r="B585" i="3"/>
  <c r="C584" i="3"/>
  <c r="B584" i="3"/>
  <c r="C583" i="3"/>
  <c r="B583" i="3"/>
  <c r="C582" i="3"/>
  <c r="B582" i="3"/>
  <c r="C581" i="3"/>
  <c r="B581" i="3"/>
  <c r="C580" i="3"/>
  <c r="B580" i="3"/>
  <c r="C579" i="3"/>
  <c r="B579" i="3"/>
  <c r="C578" i="3"/>
  <c r="B578" i="3"/>
  <c r="C577" i="3"/>
  <c r="B577" i="3"/>
  <c r="C576" i="3"/>
  <c r="B576" i="3"/>
  <c r="C575" i="3"/>
  <c r="B575" i="3"/>
  <c r="C574" i="3"/>
  <c r="B574" i="3"/>
  <c r="C573" i="3"/>
  <c r="B573" i="3"/>
  <c r="C572" i="3"/>
  <c r="B572" i="3"/>
  <c r="C571" i="3"/>
  <c r="B571" i="3"/>
  <c r="C570" i="3"/>
  <c r="B570" i="3"/>
  <c r="C569" i="3"/>
  <c r="B569" i="3"/>
  <c r="C568" i="3"/>
  <c r="B568" i="3"/>
  <c r="C567" i="3"/>
  <c r="B567" i="3"/>
  <c r="C566" i="3"/>
  <c r="B566" i="3"/>
  <c r="C565" i="3"/>
  <c r="B565" i="3"/>
  <c r="C564" i="3"/>
  <c r="B564" i="3"/>
  <c r="C563" i="3"/>
  <c r="B563" i="3"/>
  <c r="C562" i="3"/>
  <c r="B562" i="3"/>
  <c r="C561" i="3"/>
  <c r="B561" i="3"/>
  <c r="C560" i="3"/>
  <c r="B560" i="3"/>
  <c r="C559" i="3"/>
  <c r="B559" i="3"/>
  <c r="C558" i="3"/>
  <c r="B558" i="3"/>
  <c r="C557" i="3"/>
  <c r="B557" i="3"/>
  <c r="C556" i="3"/>
  <c r="B556" i="3"/>
  <c r="C555" i="3"/>
  <c r="B555" i="3"/>
  <c r="C554" i="3"/>
  <c r="B554" i="3"/>
  <c r="C553" i="3"/>
  <c r="B553" i="3"/>
  <c r="C552" i="3"/>
  <c r="B552" i="3"/>
  <c r="C551" i="3"/>
  <c r="B551" i="3"/>
  <c r="C550" i="3"/>
  <c r="B550" i="3"/>
  <c r="C549" i="3"/>
  <c r="B549" i="3"/>
  <c r="C548" i="3"/>
  <c r="B548" i="3"/>
  <c r="C547" i="3"/>
  <c r="B547" i="3"/>
  <c r="C546" i="3"/>
  <c r="B546" i="3"/>
  <c r="C545" i="3"/>
  <c r="B545" i="3"/>
  <c r="C544" i="3"/>
  <c r="B544" i="3"/>
  <c r="C543" i="3"/>
  <c r="B543" i="3"/>
  <c r="C542" i="3"/>
  <c r="B542" i="3"/>
  <c r="C541" i="3"/>
  <c r="B541" i="3"/>
  <c r="C540" i="3"/>
  <c r="B540" i="3"/>
  <c r="C539" i="3"/>
  <c r="B539" i="3"/>
  <c r="C538" i="3"/>
  <c r="B538" i="3"/>
  <c r="C537" i="3"/>
  <c r="B537" i="3"/>
  <c r="C536" i="3"/>
  <c r="B536" i="3"/>
  <c r="C535" i="3"/>
  <c r="B535" i="3"/>
  <c r="C534" i="3"/>
  <c r="B534" i="3"/>
  <c r="C533" i="3"/>
  <c r="B533" i="3"/>
  <c r="C532" i="3"/>
  <c r="B532" i="3"/>
  <c r="C531" i="3"/>
  <c r="B531" i="3"/>
  <c r="C530" i="3"/>
  <c r="B530" i="3"/>
  <c r="C529" i="3"/>
  <c r="B529" i="3"/>
  <c r="C528" i="3"/>
  <c r="B528" i="3"/>
  <c r="C527" i="3"/>
  <c r="B527" i="3"/>
  <c r="C526" i="3"/>
  <c r="B526" i="3"/>
  <c r="C525" i="3"/>
  <c r="B525" i="3"/>
  <c r="C524" i="3"/>
  <c r="B524" i="3"/>
  <c r="C523" i="3"/>
  <c r="B523" i="3"/>
  <c r="C522" i="3"/>
  <c r="B522" i="3"/>
  <c r="C521" i="3"/>
  <c r="B521" i="3"/>
  <c r="C520" i="3"/>
  <c r="B520" i="3"/>
  <c r="C519" i="3"/>
  <c r="B519" i="3"/>
  <c r="C518" i="3"/>
  <c r="B518" i="3"/>
  <c r="C517" i="3"/>
  <c r="B517" i="3"/>
  <c r="C516" i="3"/>
  <c r="B516" i="3"/>
  <c r="C515" i="3"/>
  <c r="B515" i="3"/>
  <c r="C514" i="3"/>
  <c r="B514" i="3"/>
  <c r="C513" i="3"/>
  <c r="B513" i="3"/>
  <c r="C512" i="3"/>
  <c r="B512" i="3"/>
  <c r="C511" i="3"/>
  <c r="B511" i="3"/>
  <c r="C510" i="3"/>
  <c r="B510" i="3"/>
  <c r="C509" i="3"/>
  <c r="B509" i="3"/>
  <c r="C508" i="3"/>
  <c r="B508" i="3"/>
  <c r="C507" i="3"/>
  <c r="B507" i="3"/>
  <c r="C506" i="3"/>
  <c r="B506" i="3"/>
  <c r="C505" i="3"/>
  <c r="B505" i="3"/>
  <c r="C504" i="3"/>
  <c r="B504" i="3"/>
  <c r="C503" i="3"/>
  <c r="B503" i="3"/>
  <c r="C502" i="3"/>
  <c r="B502" i="3"/>
  <c r="C501" i="3"/>
  <c r="B501" i="3"/>
  <c r="C500" i="3"/>
  <c r="B500" i="3"/>
  <c r="C499" i="3"/>
  <c r="B499" i="3"/>
  <c r="C498" i="3"/>
  <c r="B498" i="3"/>
  <c r="C497" i="3"/>
  <c r="B497" i="3"/>
  <c r="C496" i="3"/>
  <c r="B496" i="3"/>
  <c r="C495" i="3"/>
  <c r="B495" i="3"/>
  <c r="C494" i="3"/>
  <c r="B494" i="3"/>
  <c r="C493" i="3"/>
  <c r="B493" i="3"/>
  <c r="C492" i="3"/>
  <c r="B492" i="3"/>
  <c r="C491" i="3"/>
  <c r="B491" i="3"/>
  <c r="C490" i="3"/>
  <c r="B490" i="3"/>
  <c r="C489" i="3"/>
  <c r="B489" i="3"/>
  <c r="C488" i="3"/>
  <c r="B488" i="3"/>
  <c r="C487" i="3"/>
  <c r="B487" i="3"/>
  <c r="C486" i="3"/>
  <c r="B486" i="3"/>
  <c r="C485" i="3"/>
  <c r="B485" i="3"/>
  <c r="C484" i="3"/>
  <c r="B484" i="3"/>
  <c r="C483" i="3"/>
  <c r="B483" i="3"/>
  <c r="C482" i="3"/>
  <c r="B482" i="3"/>
  <c r="C481" i="3"/>
  <c r="B481" i="3"/>
  <c r="C480" i="3"/>
  <c r="B480" i="3"/>
  <c r="C479" i="3"/>
  <c r="B479" i="3"/>
  <c r="C478" i="3"/>
  <c r="B478" i="3"/>
  <c r="C477" i="3"/>
  <c r="B477" i="3"/>
  <c r="C476" i="3"/>
  <c r="B476" i="3"/>
  <c r="C475" i="3"/>
  <c r="B475" i="3"/>
  <c r="C474" i="3"/>
  <c r="B474" i="3"/>
  <c r="C473" i="3"/>
  <c r="B473" i="3"/>
  <c r="C472" i="3"/>
  <c r="B472" i="3"/>
  <c r="C471" i="3"/>
  <c r="B471" i="3"/>
  <c r="C470" i="3"/>
  <c r="B470" i="3"/>
  <c r="C469" i="3"/>
  <c r="B469" i="3"/>
  <c r="C468" i="3"/>
  <c r="B468" i="3"/>
  <c r="C467" i="3"/>
  <c r="B467" i="3"/>
  <c r="C466" i="3"/>
  <c r="B466" i="3"/>
  <c r="C465" i="3"/>
  <c r="B465" i="3"/>
  <c r="C464" i="3"/>
  <c r="B464" i="3"/>
  <c r="C463" i="3"/>
  <c r="B463" i="3"/>
  <c r="C462" i="3"/>
  <c r="B462" i="3"/>
  <c r="C461" i="3"/>
  <c r="B461" i="3"/>
  <c r="C460" i="3"/>
  <c r="B460" i="3"/>
  <c r="C459" i="3"/>
  <c r="B459" i="3"/>
  <c r="C458" i="3"/>
  <c r="B458" i="3"/>
  <c r="C457" i="3"/>
  <c r="B457" i="3"/>
  <c r="C456" i="3"/>
  <c r="B456" i="3"/>
  <c r="C455" i="3"/>
  <c r="B455" i="3"/>
  <c r="C454" i="3"/>
  <c r="B454" i="3"/>
  <c r="C453" i="3"/>
  <c r="B453" i="3"/>
  <c r="C452" i="3"/>
  <c r="B452" i="3"/>
  <c r="C451" i="3"/>
  <c r="B451" i="3"/>
  <c r="C450" i="3"/>
  <c r="B450" i="3"/>
  <c r="C449" i="3"/>
  <c r="B449" i="3"/>
  <c r="C448" i="3"/>
  <c r="B448" i="3"/>
  <c r="C447" i="3"/>
  <c r="B447" i="3"/>
  <c r="C446" i="3"/>
  <c r="B446" i="3"/>
  <c r="C445" i="3"/>
  <c r="B445" i="3"/>
  <c r="C444" i="3"/>
  <c r="B444" i="3"/>
  <c r="C443" i="3"/>
  <c r="B443" i="3"/>
  <c r="C442" i="3"/>
  <c r="B442" i="3"/>
  <c r="C441" i="3"/>
  <c r="B441" i="3"/>
  <c r="C440" i="3"/>
  <c r="B440" i="3"/>
  <c r="C439" i="3"/>
  <c r="B439" i="3"/>
  <c r="C438" i="3"/>
  <c r="B438" i="3"/>
  <c r="C437" i="3"/>
  <c r="B437" i="3"/>
  <c r="C436" i="3"/>
  <c r="B436" i="3"/>
  <c r="C435" i="3"/>
  <c r="B435" i="3"/>
  <c r="C434" i="3"/>
  <c r="B434" i="3"/>
  <c r="C433" i="3"/>
  <c r="B433" i="3"/>
  <c r="C432" i="3"/>
  <c r="B432" i="3"/>
  <c r="C431" i="3"/>
  <c r="B431" i="3"/>
  <c r="C430" i="3"/>
  <c r="B430" i="3"/>
  <c r="C429" i="3"/>
  <c r="B429" i="3"/>
  <c r="C428" i="3"/>
  <c r="B428" i="3"/>
  <c r="C427" i="3"/>
  <c r="B427" i="3"/>
  <c r="C426" i="3"/>
  <c r="B426" i="3"/>
  <c r="C425" i="3"/>
  <c r="B425" i="3"/>
  <c r="C424" i="3"/>
  <c r="B424" i="3"/>
  <c r="C423" i="3"/>
  <c r="B423" i="3"/>
  <c r="C422" i="3"/>
  <c r="B422" i="3"/>
  <c r="C421" i="3"/>
  <c r="B421" i="3"/>
  <c r="C420" i="3"/>
  <c r="B420" i="3"/>
  <c r="C419" i="3"/>
  <c r="B419" i="3"/>
  <c r="C418" i="3"/>
  <c r="B418" i="3"/>
  <c r="C417" i="3"/>
  <c r="B417" i="3"/>
  <c r="C416" i="3"/>
  <c r="B416" i="3"/>
  <c r="C415" i="3"/>
  <c r="B415" i="3"/>
  <c r="C414" i="3"/>
  <c r="B414" i="3"/>
  <c r="C413" i="3"/>
  <c r="B413" i="3"/>
  <c r="C412" i="3"/>
  <c r="B412" i="3"/>
  <c r="C411" i="3"/>
  <c r="B411" i="3"/>
  <c r="C410" i="3"/>
  <c r="B410" i="3"/>
  <c r="C409" i="3"/>
  <c r="B409" i="3"/>
  <c r="C408" i="3"/>
  <c r="B408" i="3"/>
  <c r="C407" i="3"/>
  <c r="B407" i="3"/>
  <c r="C406" i="3"/>
  <c r="B406" i="3"/>
  <c r="C405" i="3"/>
  <c r="B405" i="3"/>
  <c r="C404" i="3"/>
  <c r="B404" i="3"/>
  <c r="C403" i="3"/>
  <c r="B403" i="3"/>
  <c r="C402" i="3"/>
  <c r="B402" i="3"/>
  <c r="C401" i="3"/>
  <c r="B401" i="3"/>
  <c r="C400" i="3"/>
  <c r="B400" i="3"/>
  <c r="C399" i="3"/>
  <c r="B399" i="3"/>
  <c r="C398" i="3"/>
  <c r="B398" i="3"/>
  <c r="C397" i="3"/>
  <c r="B397" i="3"/>
  <c r="C396" i="3"/>
  <c r="B396" i="3"/>
  <c r="C395" i="3"/>
  <c r="B395" i="3"/>
  <c r="C394" i="3"/>
  <c r="B394" i="3"/>
  <c r="C393" i="3"/>
  <c r="B393" i="3"/>
  <c r="C392" i="3"/>
  <c r="B392" i="3"/>
  <c r="C391" i="3"/>
  <c r="B391" i="3"/>
  <c r="C390" i="3"/>
  <c r="B390" i="3"/>
  <c r="C389" i="3"/>
  <c r="B389" i="3"/>
  <c r="C388" i="3"/>
  <c r="B388" i="3"/>
  <c r="C387" i="3"/>
  <c r="B387" i="3"/>
  <c r="C386" i="3"/>
  <c r="B386" i="3"/>
  <c r="C385" i="3"/>
  <c r="B385" i="3"/>
  <c r="C384" i="3"/>
  <c r="B384" i="3"/>
  <c r="C383" i="3"/>
  <c r="B383" i="3"/>
  <c r="C382" i="3"/>
  <c r="B382" i="3"/>
  <c r="C381" i="3"/>
  <c r="B381" i="3"/>
  <c r="C380" i="3"/>
  <c r="B380" i="3"/>
  <c r="C379" i="3"/>
  <c r="B379" i="3"/>
  <c r="C378" i="3"/>
  <c r="B378" i="3"/>
  <c r="C377" i="3"/>
  <c r="B377" i="3"/>
  <c r="C376" i="3"/>
  <c r="B376" i="3"/>
  <c r="C375" i="3"/>
  <c r="B375" i="3"/>
  <c r="C374" i="3"/>
  <c r="B374" i="3"/>
  <c r="C373" i="3"/>
  <c r="B373" i="3"/>
  <c r="C372" i="3"/>
  <c r="B372" i="3"/>
  <c r="C371" i="3"/>
  <c r="B371" i="3"/>
  <c r="C370" i="3"/>
  <c r="B370" i="3"/>
  <c r="C369" i="3"/>
  <c r="B369" i="3"/>
  <c r="C368" i="3"/>
  <c r="B368" i="3"/>
  <c r="C367" i="3"/>
  <c r="B367" i="3"/>
  <c r="C366" i="3"/>
  <c r="B366" i="3"/>
  <c r="C365" i="3"/>
  <c r="B365" i="3"/>
  <c r="C364" i="3"/>
  <c r="B364" i="3"/>
  <c r="C363" i="3"/>
  <c r="B363" i="3"/>
  <c r="C362" i="3"/>
  <c r="B362" i="3"/>
  <c r="C361" i="3"/>
  <c r="B361" i="3"/>
  <c r="C360" i="3"/>
  <c r="B360" i="3"/>
  <c r="C359" i="3"/>
  <c r="B359" i="3"/>
  <c r="C358" i="3"/>
  <c r="B358" i="3"/>
  <c r="C357" i="3"/>
  <c r="B357" i="3"/>
  <c r="C356" i="3"/>
  <c r="B356" i="3"/>
  <c r="C355" i="3"/>
  <c r="B355" i="3"/>
  <c r="C354" i="3"/>
  <c r="B354" i="3"/>
  <c r="C353" i="3"/>
  <c r="B353" i="3"/>
  <c r="C352" i="3"/>
  <c r="B352" i="3"/>
  <c r="C351" i="3"/>
  <c r="B351" i="3"/>
  <c r="C350" i="3"/>
  <c r="B350" i="3"/>
  <c r="C349" i="3"/>
  <c r="B349" i="3"/>
  <c r="C348" i="3"/>
  <c r="B348" i="3"/>
  <c r="C347" i="3"/>
  <c r="B347" i="3"/>
  <c r="C346" i="3"/>
  <c r="B346" i="3"/>
  <c r="C345" i="3"/>
  <c r="B345" i="3"/>
  <c r="C344" i="3"/>
  <c r="B344" i="3"/>
  <c r="C343" i="3"/>
  <c r="B343" i="3"/>
  <c r="C342" i="3"/>
  <c r="B342" i="3"/>
  <c r="C341" i="3"/>
  <c r="B341" i="3"/>
  <c r="C340" i="3"/>
  <c r="B340" i="3"/>
  <c r="C339" i="3"/>
  <c r="B339" i="3"/>
  <c r="C338" i="3"/>
  <c r="B338" i="3"/>
  <c r="C337" i="3"/>
  <c r="B337" i="3"/>
  <c r="C336" i="3"/>
  <c r="B336" i="3"/>
  <c r="C335" i="3"/>
  <c r="B335" i="3"/>
  <c r="C334" i="3"/>
  <c r="B334" i="3"/>
  <c r="C333" i="3"/>
  <c r="B333" i="3"/>
  <c r="C332" i="3"/>
  <c r="B332" i="3"/>
  <c r="C331" i="3"/>
  <c r="B331" i="3"/>
  <c r="C330" i="3"/>
  <c r="B330" i="3"/>
  <c r="C329" i="3"/>
  <c r="B329" i="3"/>
  <c r="C328" i="3"/>
  <c r="B328" i="3"/>
  <c r="C327" i="3"/>
  <c r="B327" i="3"/>
  <c r="C326" i="3"/>
  <c r="B326" i="3"/>
  <c r="C325" i="3"/>
  <c r="B325" i="3"/>
  <c r="C324" i="3"/>
  <c r="B324" i="3"/>
  <c r="C323" i="3"/>
  <c r="B323" i="3"/>
  <c r="C322" i="3"/>
  <c r="B322" i="3"/>
  <c r="C321" i="3"/>
  <c r="B321" i="3"/>
  <c r="C320" i="3"/>
  <c r="B320" i="3"/>
  <c r="C319" i="3"/>
  <c r="B319" i="3"/>
  <c r="C318" i="3"/>
  <c r="B318" i="3"/>
  <c r="C317" i="3"/>
  <c r="B317" i="3"/>
  <c r="C316" i="3"/>
  <c r="B316" i="3"/>
  <c r="C315" i="3"/>
  <c r="B315" i="3"/>
  <c r="C314" i="3"/>
  <c r="B314" i="3"/>
  <c r="C313" i="3"/>
  <c r="B313" i="3"/>
  <c r="C312" i="3"/>
  <c r="B312" i="3"/>
  <c r="C311" i="3"/>
  <c r="B311" i="3"/>
  <c r="C310" i="3"/>
  <c r="B310" i="3"/>
  <c r="C309" i="3"/>
  <c r="B309" i="3"/>
  <c r="C308" i="3"/>
  <c r="B308" i="3"/>
  <c r="C307" i="3"/>
  <c r="B307" i="3"/>
  <c r="C306" i="3"/>
  <c r="B306" i="3"/>
  <c r="C305" i="3"/>
  <c r="B305" i="3"/>
  <c r="C304" i="3"/>
  <c r="B304" i="3"/>
  <c r="C303" i="3"/>
  <c r="B303" i="3"/>
  <c r="C302" i="3"/>
  <c r="B302" i="3"/>
  <c r="C301" i="3"/>
  <c r="B301" i="3"/>
  <c r="C300" i="3"/>
  <c r="B300" i="3"/>
  <c r="C299" i="3"/>
  <c r="B299" i="3"/>
  <c r="C298" i="3"/>
  <c r="B298" i="3"/>
  <c r="C297" i="3"/>
  <c r="B297" i="3"/>
  <c r="C296" i="3"/>
  <c r="B296" i="3"/>
  <c r="C295" i="3"/>
  <c r="B295" i="3"/>
  <c r="C294" i="3"/>
  <c r="B294" i="3"/>
  <c r="C293" i="3"/>
  <c r="B293" i="3"/>
  <c r="C292" i="3"/>
  <c r="B292" i="3"/>
  <c r="C291" i="3"/>
  <c r="B291" i="3"/>
  <c r="C290" i="3"/>
  <c r="B290" i="3"/>
  <c r="C289" i="3"/>
  <c r="B289" i="3"/>
  <c r="C288" i="3"/>
  <c r="B288" i="3"/>
  <c r="C287" i="3"/>
  <c r="B287" i="3"/>
  <c r="C286" i="3"/>
  <c r="B286" i="3"/>
  <c r="C285" i="3"/>
  <c r="B285" i="3"/>
  <c r="C284" i="3"/>
  <c r="B284" i="3"/>
  <c r="C283" i="3"/>
  <c r="B283" i="3"/>
  <c r="C282" i="3"/>
  <c r="B282" i="3"/>
  <c r="C281" i="3"/>
  <c r="B281" i="3"/>
  <c r="C280" i="3"/>
  <c r="B280" i="3"/>
  <c r="C279" i="3"/>
  <c r="B279" i="3"/>
  <c r="C278" i="3"/>
  <c r="B278" i="3"/>
  <c r="C277" i="3"/>
  <c r="B277" i="3"/>
  <c r="C276" i="3"/>
  <c r="B276" i="3"/>
  <c r="C275" i="3"/>
  <c r="B275" i="3"/>
  <c r="C274" i="3"/>
  <c r="B274" i="3"/>
  <c r="C273" i="3"/>
  <c r="B273" i="3"/>
  <c r="C272" i="3"/>
  <c r="B272" i="3"/>
  <c r="C271" i="3"/>
  <c r="B271" i="3"/>
  <c r="C270" i="3"/>
  <c r="B270" i="3"/>
  <c r="C269" i="3"/>
  <c r="B269" i="3"/>
  <c r="C268" i="3"/>
  <c r="B268" i="3"/>
  <c r="C267" i="3"/>
  <c r="B267" i="3"/>
  <c r="C266" i="3"/>
  <c r="B266" i="3"/>
  <c r="C265" i="3"/>
  <c r="B265" i="3"/>
  <c r="C264" i="3"/>
  <c r="B264" i="3"/>
  <c r="C263" i="3"/>
  <c r="B263" i="3"/>
  <c r="C262" i="3"/>
  <c r="B262" i="3"/>
  <c r="C261" i="3"/>
  <c r="B261" i="3"/>
  <c r="C260" i="3"/>
  <c r="B260" i="3"/>
  <c r="C259" i="3"/>
  <c r="B259" i="3"/>
  <c r="C258" i="3"/>
  <c r="B258" i="3"/>
  <c r="C257" i="3"/>
  <c r="B257" i="3"/>
  <c r="C256" i="3"/>
  <c r="B256" i="3"/>
  <c r="C255" i="3"/>
  <c r="B255" i="3"/>
  <c r="C254" i="3"/>
  <c r="B254" i="3"/>
  <c r="C253" i="3"/>
  <c r="B253" i="3"/>
  <c r="C252" i="3"/>
  <c r="B252" i="3"/>
  <c r="C251" i="3"/>
  <c r="B251" i="3"/>
  <c r="C250" i="3"/>
  <c r="B250" i="3"/>
  <c r="C249" i="3"/>
  <c r="B249" i="3"/>
  <c r="C248" i="3"/>
  <c r="B248" i="3"/>
  <c r="C247" i="3"/>
  <c r="B247" i="3"/>
  <c r="C246" i="3"/>
  <c r="B246" i="3"/>
  <c r="C245" i="3"/>
  <c r="B245" i="3"/>
  <c r="C244" i="3"/>
  <c r="B244" i="3"/>
  <c r="C243" i="3"/>
  <c r="B243" i="3"/>
  <c r="C242" i="3"/>
  <c r="B242" i="3"/>
  <c r="C241" i="3"/>
  <c r="B241" i="3"/>
  <c r="C240" i="3"/>
  <c r="B240" i="3"/>
  <c r="C239" i="3"/>
  <c r="B239" i="3"/>
  <c r="C238" i="3"/>
  <c r="B238" i="3"/>
  <c r="C237" i="3"/>
  <c r="B237" i="3"/>
  <c r="C236" i="3"/>
  <c r="B236" i="3"/>
  <c r="C235" i="3"/>
  <c r="B235" i="3"/>
  <c r="C234" i="3"/>
  <c r="B234" i="3"/>
  <c r="C233" i="3"/>
  <c r="B233" i="3"/>
  <c r="C232" i="3"/>
  <c r="B232" i="3"/>
  <c r="C231" i="3"/>
  <c r="B231" i="3"/>
  <c r="C230" i="3"/>
  <c r="B230" i="3"/>
  <c r="C229" i="3"/>
  <c r="B229" i="3"/>
  <c r="C228" i="3"/>
  <c r="B228" i="3"/>
  <c r="C227" i="3"/>
  <c r="B227" i="3"/>
  <c r="C226" i="3"/>
  <c r="B226" i="3"/>
  <c r="C225" i="3"/>
  <c r="B225" i="3"/>
  <c r="C224" i="3"/>
  <c r="B224" i="3"/>
  <c r="C223" i="3"/>
  <c r="B223" i="3"/>
  <c r="C222" i="3"/>
  <c r="B222" i="3"/>
  <c r="C221" i="3"/>
  <c r="B221" i="3"/>
  <c r="C220" i="3"/>
  <c r="B220" i="3"/>
  <c r="C219" i="3"/>
  <c r="B219" i="3"/>
  <c r="C218" i="3"/>
  <c r="B218" i="3"/>
  <c r="C217" i="3"/>
  <c r="B217" i="3"/>
  <c r="C216" i="3"/>
  <c r="B216" i="3"/>
  <c r="C215" i="3"/>
  <c r="B215" i="3"/>
  <c r="C214" i="3"/>
  <c r="B214" i="3"/>
  <c r="C213" i="3"/>
  <c r="B213" i="3"/>
  <c r="C212" i="3"/>
  <c r="B212" i="3"/>
  <c r="C211" i="3"/>
  <c r="B211" i="3"/>
  <c r="C210" i="3"/>
  <c r="B210" i="3"/>
  <c r="C209" i="3"/>
  <c r="B209" i="3"/>
  <c r="C208" i="3"/>
  <c r="B208" i="3"/>
  <c r="C207" i="3"/>
  <c r="B207" i="3"/>
  <c r="C206" i="3"/>
  <c r="B206" i="3"/>
  <c r="C205" i="3"/>
  <c r="B205" i="3"/>
  <c r="C204" i="3"/>
  <c r="B204" i="3"/>
  <c r="C203" i="3"/>
  <c r="B203" i="3"/>
  <c r="C202" i="3"/>
  <c r="B202" i="3"/>
  <c r="C201" i="3"/>
  <c r="B201" i="3"/>
  <c r="C200" i="3"/>
  <c r="B200" i="3"/>
  <c r="C199" i="3"/>
  <c r="B199" i="3"/>
  <c r="C198" i="3"/>
  <c r="B198" i="3"/>
  <c r="C197" i="3"/>
  <c r="B197" i="3"/>
  <c r="C196" i="3"/>
  <c r="B196" i="3"/>
  <c r="C195" i="3"/>
  <c r="B195" i="3"/>
  <c r="C194" i="3"/>
  <c r="B194" i="3"/>
  <c r="C193" i="3"/>
  <c r="B193" i="3"/>
  <c r="C192" i="3"/>
  <c r="B192" i="3"/>
  <c r="C191" i="3"/>
  <c r="B191" i="3"/>
  <c r="C190" i="3"/>
  <c r="B190" i="3"/>
  <c r="C189" i="3"/>
  <c r="B189" i="3"/>
  <c r="C188" i="3"/>
  <c r="B188" i="3"/>
  <c r="C187" i="3"/>
  <c r="B187" i="3"/>
  <c r="C186" i="3"/>
  <c r="B186" i="3"/>
  <c r="C185" i="3"/>
  <c r="B185" i="3"/>
  <c r="C184" i="3"/>
  <c r="B184" i="3"/>
  <c r="C183" i="3"/>
  <c r="B183" i="3"/>
  <c r="C182" i="3"/>
  <c r="B182" i="3"/>
  <c r="C181" i="3"/>
  <c r="B181" i="3"/>
  <c r="C180" i="3"/>
  <c r="B180" i="3"/>
  <c r="C179" i="3"/>
  <c r="B179" i="3"/>
  <c r="C178" i="3"/>
  <c r="B178" i="3"/>
  <c r="C177" i="3"/>
  <c r="B177" i="3"/>
  <c r="C176" i="3"/>
  <c r="B176" i="3"/>
  <c r="C175" i="3"/>
  <c r="B175" i="3"/>
  <c r="C174" i="3"/>
  <c r="B174" i="3"/>
  <c r="C173" i="3"/>
  <c r="B173" i="3"/>
  <c r="C172" i="3"/>
  <c r="B172" i="3"/>
  <c r="C171" i="3"/>
  <c r="B171" i="3"/>
  <c r="C170" i="3"/>
  <c r="B170" i="3"/>
  <c r="C169" i="3"/>
  <c r="B169" i="3"/>
  <c r="C168" i="3"/>
  <c r="B168" i="3"/>
  <c r="C167" i="3"/>
  <c r="B167" i="3"/>
  <c r="C166" i="3"/>
  <c r="B166" i="3"/>
  <c r="C165" i="3"/>
  <c r="B165" i="3"/>
  <c r="C164" i="3"/>
  <c r="B164" i="3"/>
  <c r="C163" i="3"/>
  <c r="B163" i="3"/>
  <c r="C162" i="3"/>
  <c r="B162" i="3"/>
  <c r="C161" i="3"/>
  <c r="B161" i="3"/>
  <c r="C160" i="3"/>
  <c r="B160" i="3"/>
  <c r="C159" i="3"/>
  <c r="B159" i="3"/>
  <c r="C158" i="3"/>
  <c r="B158" i="3"/>
  <c r="C157" i="3"/>
  <c r="B157" i="3"/>
  <c r="C156" i="3"/>
  <c r="B156" i="3"/>
  <c r="C155" i="3"/>
  <c r="B155" i="3"/>
  <c r="C154" i="3"/>
  <c r="B154" i="3"/>
  <c r="C153" i="3"/>
  <c r="B153" i="3"/>
  <c r="C152" i="3"/>
  <c r="B152" i="3"/>
  <c r="C151" i="3"/>
  <c r="B151" i="3"/>
  <c r="C150" i="3"/>
  <c r="B150" i="3"/>
  <c r="C149" i="3"/>
  <c r="B149" i="3"/>
  <c r="C148" i="3"/>
  <c r="B148" i="3"/>
  <c r="C147" i="3"/>
  <c r="B147" i="3"/>
  <c r="C146" i="3"/>
  <c r="B146" i="3"/>
  <c r="C145" i="3"/>
  <c r="B145" i="3"/>
  <c r="C144" i="3"/>
  <c r="B144" i="3"/>
  <c r="C143" i="3"/>
  <c r="B143" i="3"/>
  <c r="C142" i="3"/>
  <c r="B142" i="3"/>
  <c r="C141" i="3"/>
  <c r="B141" i="3"/>
  <c r="C140" i="3"/>
  <c r="B140" i="3"/>
  <c r="C139" i="3"/>
  <c r="B139" i="3"/>
  <c r="C138" i="3"/>
  <c r="B138" i="3"/>
  <c r="C137" i="3"/>
  <c r="B137" i="3"/>
  <c r="C136" i="3"/>
  <c r="B136" i="3"/>
  <c r="C135" i="3"/>
  <c r="B135" i="3"/>
  <c r="C134" i="3"/>
  <c r="B134" i="3"/>
  <c r="C133" i="3"/>
  <c r="B133" i="3"/>
  <c r="C132" i="3"/>
  <c r="B132" i="3"/>
  <c r="C131" i="3"/>
  <c r="B131" i="3"/>
  <c r="C130" i="3"/>
  <c r="B130" i="3"/>
  <c r="C129" i="3"/>
  <c r="B129" i="3"/>
  <c r="C128" i="3"/>
  <c r="B128" i="3"/>
  <c r="C127" i="3"/>
  <c r="B127" i="3"/>
  <c r="C126" i="3"/>
  <c r="B126" i="3"/>
  <c r="C125" i="3"/>
  <c r="B125" i="3"/>
  <c r="C124" i="3"/>
  <c r="B124" i="3"/>
  <c r="C123" i="3"/>
  <c r="B123" i="3"/>
  <c r="C122" i="3"/>
  <c r="B122" i="3"/>
  <c r="C121" i="3"/>
  <c r="B121" i="3"/>
  <c r="C120" i="3"/>
  <c r="B120" i="3"/>
  <c r="C119" i="3"/>
  <c r="B119" i="3"/>
  <c r="C118" i="3"/>
  <c r="B118" i="3"/>
  <c r="C117" i="3"/>
  <c r="B117" i="3"/>
  <c r="C116" i="3"/>
  <c r="B116" i="3"/>
  <c r="C115" i="3"/>
  <c r="B115" i="3"/>
  <c r="C114" i="3"/>
  <c r="B114" i="3"/>
  <c r="C113" i="3"/>
  <c r="B113" i="3"/>
  <c r="C112" i="3"/>
  <c r="B112" i="3"/>
  <c r="C111" i="3"/>
  <c r="B111" i="3"/>
  <c r="C110" i="3"/>
  <c r="B110" i="3"/>
  <c r="C109" i="3"/>
  <c r="B109" i="3"/>
  <c r="C108" i="3"/>
  <c r="B108" i="3"/>
  <c r="C107" i="3"/>
  <c r="B107" i="3"/>
  <c r="C106" i="3"/>
  <c r="B106" i="3"/>
  <c r="C105" i="3"/>
  <c r="B105" i="3"/>
  <c r="C104" i="3"/>
  <c r="B104" i="3"/>
  <c r="C103" i="3"/>
  <c r="B103" i="3"/>
  <c r="C102" i="3"/>
  <c r="B102" i="3"/>
  <c r="C101" i="3"/>
  <c r="B101" i="3"/>
  <c r="C100" i="3"/>
  <c r="B100" i="3"/>
  <c r="C99" i="3"/>
  <c r="B99" i="3"/>
  <c r="C98" i="3"/>
  <c r="B98" i="3"/>
  <c r="C97" i="3"/>
  <c r="B97" i="3"/>
  <c r="C96" i="3"/>
  <c r="B96" i="3"/>
  <c r="C95" i="3"/>
  <c r="B95" i="3"/>
  <c r="C94" i="3"/>
  <c r="B94" i="3"/>
  <c r="C93" i="3"/>
  <c r="B93" i="3"/>
  <c r="C92" i="3"/>
  <c r="B92" i="3"/>
  <c r="C91" i="3"/>
  <c r="B91" i="3"/>
  <c r="C90" i="3"/>
  <c r="B90" i="3"/>
  <c r="C89" i="3"/>
  <c r="B89" i="3"/>
  <c r="C88" i="3"/>
  <c r="B88" i="3"/>
  <c r="C87" i="3"/>
  <c r="B87" i="3"/>
  <c r="C86" i="3"/>
  <c r="B86" i="3"/>
  <c r="C85" i="3"/>
  <c r="B85" i="3"/>
  <c r="C84" i="3"/>
  <c r="B84" i="3"/>
  <c r="C83" i="3"/>
  <c r="B83" i="3"/>
  <c r="C82" i="3"/>
  <c r="B82" i="3"/>
  <c r="C81" i="3"/>
  <c r="B81" i="3"/>
  <c r="C80" i="3"/>
  <c r="B80" i="3"/>
  <c r="C79" i="3"/>
  <c r="B79" i="3"/>
  <c r="C78" i="3"/>
  <c r="B78" i="3"/>
  <c r="C77" i="3"/>
  <c r="B77" i="3"/>
  <c r="C76" i="3"/>
  <c r="B76" i="3"/>
  <c r="C75" i="3"/>
  <c r="B75" i="3"/>
  <c r="C74" i="3"/>
  <c r="B74" i="3"/>
  <c r="C73" i="3"/>
  <c r="B73" i="3"/>
  <c r="C72" i="3"/>
  <c r="B72" i="3"/>
  <c r="C71" i="3"/>
  <c r="B71" i="3"/>
  <c r="C70" i="3"/>
  <c r="B70" i="3"/>
  <c r="C69" i="3"/>
  <c r="B69" i="3"/>
  <c r="C68" i="3"/>
  <c r="B68" i="3"/>
  <c r="C67" i="3"/>
  <c r="B67" i="3"/>
  <c r="C66" i="3"/>
  <c r="B66" i="3"/>
  <c r="C65" i="3"/>
  <c r="B65" i="3"/>
  <c r="C64" i="3"/>
  <c r="B64" i="3"/>
  <c r="C63" i="3"/>
  <c r="B63" i="3"/>
  <c r="C62" i="3"/>
  <c r="B62" i="3"/>
  <c r="C61" i="3"/>
  <c r="B61" i="3"/>
  <c r="C60" i="3"/>
  <c r="B60" i="3"/>
  <c r="C59" i="3"/>
  <c r="B59" i="3"/>
  <c r="C58" i="3"/>
  <c r="B58" i="3"/>
  <c r="C57" i="3"/>
  <c r="B57" i="3"/>
  <c r="C56" i="3"/>
  <c r="B56" i="3"/>
  <c r="C55" i="3"/>
  <c r="B55" i="3"/>
  <c r="C54" i="3"/>
  <c r="B54" i="3"/>
  <c r="C53" i="3"/>
  <c r="B53" i="3"/>
  <c r="C52" i="3"/>
  <c r="B52" i="3"/>
  <c r="C51" i="3"/>
  <c r="B51" i="3"/>
  <c r="C50" i="3"/>
  <c r="B50" i="3"/>
  <c r="C49" i="3"/>
  <c r="B49" i="3"/>
  <c r="C48" i="3"/>
  <c r="B48" i="3"/>
  <c r="C47" i="3"/>
  <c r="B47" i="3"/>
  <c r="C46" i="3"/>
  <c r="B46" i="3"/>
  <c r="C45" i="3"/>
  <c r="B45" i="3"/>
  <c r="C44" i="3"/>
  <c r="B44" i="3"/>
  <c r="C43" i="3"/>
  <c r="B43" i="3"/>
  <c r="C42" i="3"/>
  <c r="B42" i="3"/>
  <c r="C41" i="3"/>
  <c r="B41" i="3"/>
  <c r="C40" i="3"/>
  <c r="B40" i="3"/>
  <c r="C39" i="3"/>
  <c r="B39" i="3"/>
  <c r="C38" i="3"/>
  <c r="B38" i="3"/>
  <c r="C37" i="3"/>
  <c r="B37" i="3"/>
  <c r="C36" i="3"/>
  <c r="B36" i="3"/>
  <c r="C35" i="3"/>
  <c r="B35" i="3"/>
  <c r="C34" i="3"/>
  <c r="B34" i="3"/>
  <c r="C33" i="3"/>
  <c r="B33" i="3"/>
  <c r="C32" i="3"/>
  <c r="B32" i="3"/>
  <c r="C31" i="3"/>
  <c r="B31" i="3"/>
  <c r="C30" i="3"/>
  <c r="B30" i="3"/>
  <c r="C29" i="3"/>
  <c r="B29" i="3"/>
  <c r="C28" i="3"/>
  <c r="B28" i="3"/>
  <c r="C27" i="3"/>
  <c r="B27" i="3"/>
  <c r="C26" i="3"/>
  <c r="B26" i="3"/>
  <c r="C25" i="3"/>
  <c r="B25" i="3"/>
  <c r="C24" i="3"/>
  <c r="B24" i="3"/>
  <c r="C23" i="3"/>
  <c r="B23" i="3"/>
  <c r="C22" i="3"/>
  <c r="B22" i="3"/>
  <c r="C21" i="3"/>
  <c r="B21" i="3"/>
  <c r="C20" i="3"/>
  <c r="B20" i="3"/>
  <c r="C19" i="3"/>
  <c r="B19" i="3"/>
  <c r="C18" i="3"/>
  <c r="B18" i="3"/>
  <c r="C17" i="3"/>
  <c r="B17" i="3"/>
  <c r="C16" i="3"/>
  <c r="B16" i="3"/>
  <c r="C15" i="3"/>
  <c r="B15" i="3"/>
  <c r="C14" i="3"/>
  <c r="B14" i="3"/>
  <c r="C13" i="3"/>
  <c r="B13" i="3"/>
  <c r="C12" i="3"/>
  <c r="B12" i="3"/>
  <c r="C11" i="3"/>
  <c r="B11" i="3"/>
  <c r="C10" i="3"/>
  <c r="B10" i="3"/>
  <c r="C9" i="3"/>
  <c r="B9" i="3"/>
  <c r="C8" i="3"/>
  <c r="B8" i="3"/>
  <c r="C7" i="3"/>
  <c r="B7" i="3"/>
  <c r="C6" i="3"/>
  <c r="B6" i="3"/>
  <c r="C5" i="3"/>
  <c r="B5" i="3"/>
  <c r="C4" i="3"/>
  <c r="B4" i="3"/>
  <c r="C3" i="3"/>
  <c r="B3" i="3"/>
  <c r="C2" i="3"/>
  <c r="B2" i="3"/>
  <c r="C2857" i="4"/>
  <c r="B2857" i="4"/>
  <c r="C2856" i="4"/>
  <c r="B2856" i="4"/>
  <c r="C2855" i="4"/>
  <c r="B2855" i="4"/>
  <c r="C2854" i="4"/>
  <c r="B2854" i="4"/>
  <c r="C2853" i="4"/>
  <c r="B2853" i="4"/>
  <c r="C2852" i="4"/>
  <c r="B2852" i="4"/>
  <c r="C2851" i="4"/>
  <c r="B2851" i="4"/>
  <c r="C2850" i="4"/>
  <c r="B2850" i="4"/>
  <c r="C2849" i="4"/>
  <c r="B2849" i="4"/>
  <c r="C2848" i="4"/>
  <c r="B2848" i="4"/>
  <c r="C2847" i="4"/>
  <c r="B2847" i="4"/>
  <c r="C2846" i="4"/>
  <c r="B2846" i="4"/>
  <c r="C2845" i="4"/>
  <c r="B2845" i="4"/>
  <c r="C2844" i="4"/>
  <c r="B2844" i="4"/>
  <c r="C2843" i="4"/>
  <c r="B2843" i="4"/>
  <c r="C2842" i="4"/>
  <c r="B2842" i="4"/>
  <c r="C2841" i="4"/>
  <c r="B2841" i="4"/>
  <c r="C2840" i="4"/>
  <c r="B2840" i="4"/>
  <c r="C2839" i="4"/>
  <c r="B2839" i="4"/>
  <c r="C2838" i="4"/>
  <c r="B2838" i="4"/>
  <c r="C2837" i="4"/>
  <c r="B2837" i="4"/>
  <c r="C2836" i="4"/>
  <c r="B2836" i="4"/>
  <c r="C2835" i="4"/>
  <c r="B2835" i="4"/>
  <c r="C2834" i="4"/>
  <c r="B2834" i="4"/>
  <c r="C2833" i="4"/>
  <c r="B2833" i="4"/>
  <c r="C2832" i="4"/>
  <c r="B2832" i="4"/>
  <c r="C2831" i="4"/>
  <c r="B2831" i="4"/>
  <c r="C2830" i="4"/>
  <c r="B2830" i="4"/>
  <c r="C2829" i="4"/>
  <c r="B2829" i="4"/>
  <c r="C2828" i="4"/>
  <c r="B2828" i="4"/>
  <c r="C2827" i="4"/>
  <c r="B2827" i="4"/>
  <c r="C2826" i="4"/>
  <c r="B2826" i="4"/>
  <c r="C2825" i="4"/>
  <c r="B2825" i="4"/>
  <c r="C2824" i="4"/>
  <c r="B2824" i="4"/>
  <c r="C2823" i="4"/>
  <c r="B2823" i="4"/>
  <c r="C2822" i="4"/>
  <c r="B2822" i="4"/>
  <c r="C2821" i="4"/>
  <c r="B2821" i="4"/>
  <c r="C2820" i="4"/>
  <c r="B2820" i="4"/>
  <c r="C2819" i="4"/>
  <c r="B2819" i="4"/>
  <c r="C2818" i="4"/>
  <c r="B2818" i="4"/>
  <c r="C2817" i="4"/>
  <c r="B2817" i="4"/>
  <c r="C2816" i="4"/>
  <c r="B2816" i="4"/>
  <c r="C2815" i="4"/>
  <c r="B2815" i="4"/>
  <c r="C2814" i="4"/>
  <c r="B2814" i="4"/>
  <c r="C2813" i="4"/>
  <c r="B2813" i="4"/>
  <c r="C2812" i="4"/>
  <c r="B2812" i="4"/>
  <c r="C2811" i="4"/>
  <c r="B2811" i="4"/>
  <c r="C2810" i="4"/>
  <c r="B2810" i="4"/>
  <c r="C2809" i="4"/>
  <c r="B2809" i="4"/>
  <c r="C2808" i="4"/>
  <c r="B2808" i="4"/>
  <c r="C2807" i="4"/>
  <c r="B2807" i="4"/>
  <c r="C2806" i="4"/>
  <c r="B2806" i="4"/>
  <c r="C2805" i="4"/>
  <c r="B2805" i="4"/>
  <c r="C2804" i="4"/>
  <c r="B2804" i="4"/>
  <c r="C2803" i="4"/>
  <c r="B2803" i="4"/>
  <c r="C2802" i="4"/>
  <c r="B2802" i="4"/>
  <c r="C2801" i="4"/>
  <c r="B2801" i="4"/>
  <c r="C2800" i="4"/>
  <c r="B2800" i="4"/>
  <c r="C2799" i="4"/>
  <c r="B2799" i="4"/>
  <c r="C2798" i="4"/>
  <c r="B2798" i="4"/>
  <c r="C2797" i="4"/>
  <c r="B2797" i="4"/>
  <c r="C2796" i="4"/>
  <c r="B2796" i="4"/>
  <c r="C2795" i="4"/>
  <c r="B2795" i="4"/>
  <c r="C2794" i="4"/>
  <c r="B2794" i="4"/>
  <c r="C2793" i="4"/>
  <c r="B2793" i="4"/>
  <c r="C2792" i="4"/>
  <c r="B2792" i="4"/>
  <c r="C2791" i="4"/>
  <c r="B2791" i="4"/>
  <c r="C2790" i="4"/>
  <c r="B2790" i="4"/>
  <c r="C2789" i="4"/>
  <c r="B2789" i="4"/>
  <c r="C2788" i="4"/>
  <c r="B2788" i="4"/>
  <c r="C2787" i="4"/>
  <c r="B2787" i="4"/>
  <c r="C2786" i="4"/>
  <c r="B2786" i="4"/>
  <c r="C2785" i="4"/>
  <c r="B2785" i="4"/>
  <c r="C2784" i="4"/>
  <c r="B2784" i="4"/>
  <c r="C2783" i="4"/>
  <c r="B2783" i="4"/>
  <c r="C2782" i="4"/>
  <c r="B2782" i="4"/>
  <c r="C2781" i="4"/>
  <c r="B2781" i="4"/>
  <c r="C2780" i="4"/>
  <c r="B2780" i="4"/>
  <c r="C2779" i="4"/>
  <c r="B2779" i="4"/>
  <c r="C2778" i="4"/>
  <c r="B2778" i="4"/>
  <c r="C2777" i="4"/>
  <c r="B2777" i="4"/>
  <c r="C2776" i="4"/>
  <c r="B2776" i="4"/>
  <c r="C2775" i="4"/>
  <c r="B2775" i="4"/>
  <c r="C2774" i="4"/>
  <c r="B2774" i="4"/>
  <c r="C2773" i="4"/>
  <c r="B2773" i="4"/>
  <c r="C2772" i="4"/>
  <c r="B2772" i="4"/>
  <c r="C2771" i="4"/>
  <c r="B2771" i="4"/>
  <c r="C2770" i="4"/>
  <c r="B2770" i="4"/>
  <c r="C2769" i="4"/>
  <c r="B2769" i="4"/>
  <c r="C2768" i="4"/>
  <c r="B2768" i="4"/>
  <c r="C2767" i="4"/>
  <c r="B2767" i="4"/>
  <c r="C2766" i="4"/>
  <c r="B2766" i="4"/>
  <c r="C2765" i="4"/>
  <c r="B2765" i="4"/>
  <c r="C2764" i="4"/>
  <c r="B2764" i="4"/>
  <c r="C2763" i="4"/>
  <c r="B2763" i="4"/>
  <c r="C2762" i="4"/>
  <c r="B2762" i="4"/>
  <c r="C2761" i="4"/>
  <c r="B2761" i="4"/>
  <c r="C2760" i="4"/>
  <c r="B2760" i="4"/>
  <c r="C2759" i="4"/>
  <c r="B2759" i="4"/>
  <c r="C2758" i="4"/>
  <c r="B2758" i="4"/>
  <c r="C2757" i="4"/>
  <c r="B2757" i="4"/>
  <c r="C2756" i="4"/>
  <c r="B2756" i="4"/>
  <c r="C2755" i="4"/>
  <c r="B2755" i="4"/>
  <c r="C2754" i="4"/>
  <c r="B2754" i="4"/>
  <c r="C2753" i="4"/>
  <c r="B2753" i="4"/>
  <c r="C2752" i="4"/>
  <c r="B2752" i="4"/>
  <c r="C2751" i="4"/>
  <c r="B2751" i="4"/>
  <c r="C2750" i="4"/>
  <c r="B2750" i="4"/>
  <c r="C2749" i="4"/>
  <c r="B2749" i="4"/>
  <c r="C2748" i="4"/>
  <c r="B2748" i="4"/>
  <c r="C2747" i="4"/>
  <c r="B2747" i="4"/>
  <c r="C2746" i="4"/>
  <c r="B2746" i="4"/>
  <c r="C2745" i="4"/>
  <c r="B2745" i="4"/>
  <c r="C2744" i="4"/>
  <c r="B2744" i="4"/>
  <c r="C2743" i="4"/>
  <c r="B2743" i="4"/>
  <c r="C2742" i="4"/>
  <c r="B2742" i="4"/>
  <c r="C2741" i="4"/>
  <c r="B2741" i="4"/>
  <c r="C2740" i="4"/>
  <c r="B2740" i="4"/>
  <c r="C2739" i="4"/>
  <c r="B2739" i="4"/>
  <c r="C2738" i="4"/>
  <c r="B2738" i="4"/>
  <c r="C2737" i="4"/>
  <c r="B2737" i="4"/>
  <c r="C2736" i="4"/>
  <c r="B2736" i="4"/>
  <c r="C2735" i="4"/>
  <c r="B2735" i="4"/>
  <c r="C2734" i="4"/>
  <c r="B2734" i="4"/>
  <c r="C2733" i="4"/>
  <c r="B2733" i="4"/>
  <c r="C2732" i="4"/>
  <c r="B2732" i="4"/>
  <c r="C2731" i="4"/>
  <c r="B2731" i="4"/>
  <c r="C2730" i="4"/>
  <c r="B2730" i="4"/>
  <c r="C2729" i="4"/>
  <c r="B2729" i="4"/>
  <c r="C2728" i="4"/>
  <c r="B2728" i="4"/>
  <c r="C2727" i="4"/>
  <c r="B2727" i="4"/>
  <c r="C2726" i="4"/>
  <c r="B2726" i="4"/>
  <c r="C2725" i="4"/>
  <c r="B2725" i="4"/>
  <c r="C2724" i="4"/>
  <c r="B2724" i="4"/>
  <c r="C2723" i="4"/>
  <c r="B2723" i="4"/>
  <c r="C2722" i="4"/>
  <c r="B2722" i="4"/>
  <c r="C2721" i="4"/>
  <c r="B2721" i="4"/>
  <c r="C2720" i="4"/>
  <c r="B2720" i="4"/>
  <c r="C2719" i="4"/>
  <c r="B2719" i="4"/>
  <c r="C2718" i="4"/>
  <c r="B2718" i="4"/>
  <c r="C2717" i="4"/>
  <c r="B2717" i="4"/>
  <c r="C2716" i="4"/>
  <c r="B2716" i="4"/>
  <c r="C2715" i="4"/>
  <c r="B2715" i="4"/>
  <c r="C2714" i="4"/>
  <c r="B2714" i="4"/>
  <c r="C2713" i="4"/>
  <c r="B2713" i="4"/>
  <c r="C2712" i="4"/>
  <c r="B2712" i="4"/>
  <c r="C2711" i="4"/>
  <c r="B2711" i="4"/>
  <c r="C2710" i="4"/>
  <c r="B2710" i="4"/>
  <c r="C2709" i="4"/>
  <c r="B2709" i="4"/>
  <c r="C2708" i="4"/>
  <c r="B2708" i="4"/>
  <c r="C2707" i="4"/>
  <c r="B2707" i="4"/>
  <c r="C2706" i="4"/>
  <c r="B2706" i="4"/>
  <c r="C2705" i="4"/>
  <c r="B2705" i="4"/>
  <c r="C2704" i="4"/>
  <c r="B2704" i="4"/>
  <c r="C2703" i="4"/>
  <c r="B2703" i="4"/>
  <c r="C2702" i="4"/>
  <c r="B2702" i="4"/>
  <c r="C2701" i="4"/>
  <c r="B2701" i="4"/>
  <c r="C2700" i="4"/>
  <c r="B2700" i="4"/>
  <c r="C2699" i="4"/>
  <c r="B2699" i="4"/>
  <c r="C2698" i="4"/>
  <c r="B2698" i="4"/>
  <c r="C2697" i="4"/>
  <c r="B2697" i="4"/>
  <c r="C2696" i="4"/>
  <c r="B2696" i="4"/>
  <c r="C2695" i="4"/>
  <c r="B2695" i="4"/>
  <c r="C2694" i="4"/>
  <c r="B2694" i="4"/>
  <c r="C2693" i="4"/>
  <c r="B2693" i="4"/>
  <c r="C2692" i="4"/>
  <c r="B2692" i="4"/>
  <c r="C2691" i="4"/>
  <c r="B2691" i="4"/>
  <c r="C2690" i="4"/>
  <c r="B2690" i="4"/>
  <c r="C2689" i="4"/>
  <c r="B2689" i="4"/>
  <c r="C2688" i="4"/>
  <c r="B2688" i="4"/>
  <c r="C2687" i="4"/>
  <c r="B2687" i="4"/>
  <c r="C2686" i="4"/>
  <c r="B2686" i="4"/>
  <c r="C2685" i="4"/>
  <c r="B2685" i="4"/>
  <c r="C2684" i="4"/>
  <c r="B2684" i="4"/>
  <c r="C2683" i="4"/>
  <c r="B2683" i="4"/>
  <c r="C2682" i="4"/>
  <c r="B2682" i="4"/>
  <c r="C2681" i="4"/>
  <c r="B2681" i="4"/>
  <c r="C2680" i="4"/>
  <c r="B2680" i="4"/>
  <c r="C2679" i="4"/>
  <c r="B2679" i="4"/>
  <c r="C2678" i="4"/>
  <c r="B2678" i="4"/>
  <c r="C2677" i="4"/>
  <c r="B2677" i="4"/>
  <c r="C2676" i="4"/>
  <c r="B2676" i="4"/>
  <c r="C2675" i="4"/>
  <c r="B2675" i="4"/>
  <c r="C2674" i="4"/>
  <c r="B2674" i="4"/>
  <c r="C2673" i="4"/>
  <c r="B2673" i="4"/>
  <c r="C2672" i="4"/>
  <c r="B2672" i="4"/>
  <c r="C2671" i="4"/>
  <c r="B2671" i="4"/>
  <c r="C2670" i="4"/>
  <c r="B2670" i="4"/>
  <c r="C2669" i="4"/>
  <c r="B2669" i="4"/>
  <c r="C2668" i="4"/>
  <c r="B2668" i="4"/>
  <c r="C2667" i="4"/>
  <c r="B2667" i="4"/>
  <c r="C2666" i="4"/>
  <c r="B2666" i="4"/>
  <c r="C2665" i="4"/>
  <c r="B2665" i="4"/>
  <c r="C2664" i="4"/>
  <c r="B2664" i="4"/>
  <c r="C2663" i="4"/>
  <c r="B2663" i="4"/>
  <c r="C2662" i="4"/>
  <c r="B2662" i="4"/>
  <c r="C2661" i="4"/>
  <c r="B2661" i="4"/>
  <c r="C2660" i="4"/>
  <c r="B2660" i="4"/>
  <c r="C2659" i="4"/>
  <c r="B2659" i="4"/>
  <c r="C2658" i="4"/>
  <c r="B2658" i="4"/>
  <c r="C2657" i="4"/>
  <c r="B2657" i="4"/>
  <c r="C2656" i="4"/>
  <c r="B2656" i="4"/>
  <c r="C2655" i="4"/>
  <c r="B2655" i="4"/>
  <c r="C2654" i="4"/>
  <c r="B2654" i="4"/>
  <c r="C2653" i="4"/>
  <c r="B2653" i="4"/>
  <c r="C2652" i="4"/>
  <c r="B2652" i="4"/>
  <c r="C2651" i="4"/>
  <c r="B2651" i="4"/>
  <c r="C2650" i="4"/>
  <c r="B2650" i="4"/>
  <c r="C2649" i="4"/>
  <c r="B2649" i="4"/>
  <c r="C2648" i="4"/>
  <c r="B2648" i="4"/>
  <c r="C2647" i="4"/>
  <c r="B2647" i="4"/>
  <c r="C2646" i="4"/>
  <c r="B2646" i="4"/>
  <c r="C2645" i="4"/>
  <c r="B2645" i="4"/>
  <c r="C2644" i="4"/>
  <c r="B2644" i="4"/>
  <c r="C2643" i="4"/>
  <c r="B2643" i="4"/>
  <c r="C2642" i="4"/>
  <c r="B2642" i="4"/>
  <c r="C2641" i="4"/>
  <c r="B2641" i="4"/>
  <c r="C2640" i="4"/>
  <c r="B2640" i="4"/>
  <c r="C2639" i="4"/>
  <c r="B2639" i="4"/>
  <c r="C2638" i="4"/>
  <c r="B2638" i="4"/>
  <c r="C2637" i="4"/>
  <c r="B2637" i="4"/>
  <c r="C2636" i="4"/>
  <c r="B2636" i="4"/>
  <c r="C2635" i="4"/>
  <c r="B2635" i="4"/>
  <c r="C2634" i="4"/>
  <c r="B2634" i="4"/>
  <c r="C2633" i="4"/>
  <c r="B2633" i="4"/>
  <c r="C2632" i="4"/>
  <c r="B2632" i="4"/>
  <c r="C2631" i="4"/>
  <c r="B2631" i="4"/>
  <c r="C2630" i="4"/>
  <c r="B2630" i="4"/>
  <c r="C2629" i="4"/>
  <c r="B2629" i="4"/>
  <c r="C2628" i="4"/>
  <c r="B2628" i="4"/>
  <c r="C2627" i="4"/>
  <c r="B2627" i="4"/>
  <c r="C2626" i="4"/>
  <c r="B2626" i="4"/>
  <c r="C2625" i="4"/>
  <c r="B2625" i="4"/>
  <c r="C2624" i="4"/>
  <c r="B2624" i="4"/>
  <c r="C2623" i="4"/>
  <c r="B2623" i="4"/>
  <c r="C2622" i="4"/>
  <c r="B2622" i="4"/>
  <c r="C2621" i="4"/>
  <c r="B2621" i="4"/>
  <c r="C2620" i="4"/>
  <c r="B2620" i="4"/>
  <c r="C2619" i="4"/>
  <c r="B2619" i="4"/>
  <c r="C2618" i="4"/>
  <c r="B2618" i="4"/>
  <c r="C2617" i="4"/>
  <c r="B2617" i="4"/>
  <c r="C2616" i="4"/>
  <c r="B2616" i="4"/>
  <c r="C2615" i="4"/>
  <c r="B2615" i="4"/>
  <c r="C2614" i="4"/>
  <c r="B2614" i="4"/>
  <c r="C2613" i="4"/>
  <c r="B2613" i="4"/>
  <c r="C2612" i="4"/>
  <c r="B2612" i="4"/>
  <c r="C2611" i="4"/>
  <c r="B2611" i="4"/>
  <c r="C2610" i="4"/>
  <c r="B2610" i="4"/>
  <c r="C2609" i="4"/>
  <c r="B2609" i="4"/>
  <c r="C2608" i="4"/>
  <c r="B2608" i="4"/>
  <c r="C2607" i="4"/>
  <c r="B2607" i="4"/>
  <c r="C2606" i="4"/>
  <c r="B2606" i="4"/>
  <c r="C2605" i="4"/>
  <c r="B2605" i="4"/>
  <c r="C2604" i="4"/>
  <c r="B2604" i="4"/>
  <c r="C2603" i="4"/>
  <c r="B2603" i="4"/>
  <c r="C2602" i="4"/>
  <c r="B2602" i="4"/>
  <c r="C2601" i="4"/>
  <c r="B2601" i="4"/>
  <c r="C2600" i="4"/>
  <c r="B2600" i="4"/>
  <c r="C2599" i="4"/>
  <c r="B2599" i="4"/>
  <c r="C2598" i="4"/>
  <c r="B2598" i="4"/>
  <c r="C2597" i="4"/>
  <c r="B2597" i="4"/>
  <c r="C2596" i="4"/>
  <c r="B2596" i="4"/>
  <c r="C2595" i="4"/>
  <c r="B2595" i="4"/>
  <c r="C2594" i="4"/>
  <c r="B2594" i="4"/>
  <c r="C2593" i="4"/>
  <c r="B2593" i="4"/>
  <c r="C2592" i="4"/>
  <c r="B2592" i="4"/>
  <c r="C2591" i="4"/>
  <c r="B2591" i="4"/>
  <c r="C2590" i="4"/>
  <c r="B2590" i="4"/>
  <c r="C2589" i="4"/>
  <c r="B2589" i="4"/>
  <c r="C2588" i="4"/>
  <c r="B2588" i="4"/>
  <c r="C2587" i="4"/>
  <c r="B2587" i="4"/>
  <c r="C2586" i="4"/>
  <c r="B2586" i="4"/>
  <c r="C2585" i="4"/>
  <c r="B2585" i="4"/>
  <c r="C2584" i="4"/>
  <c r="B2584" i="4"/>
  <c r="C2583" i="4"/>
  <c r="B2583" i="4"/>
  <c r="C2582" i="4"/>
  <c r="B2582" i="4"/>
  <c r="C2581" i="4"/>
  <c r="B2581" i="4"/>
  <c r="C2580" i="4"/>
  <c r="B2580" i="4"/>
  <c r="C2579" i="4"/>
  <c r="B2579" i="4"/>
  <c r="C2578" i="4"/>
  <c r="B2578" i="4"/>
  <c r="C2577" i="4"/>
  <c r="B2577" i="4"/>
  <c r="C2576" i="4"/>
  <c r="B2576" i="4"/>
  <c r="C2575" i="4"/>
  <c r="B2575" i="4"/>
  <c r="C2574" i="4"/>
  <c r="B2574" i="4"/>
  <c r="C2573" i="4"/>
  <c r="B2573" i="4"/>
  <c r="C2572" i="4"/>
  <c r="B2572" i="4"/>
  <c r="C2571" i="4"/>
  <c r="B2571" i="4"/>
  <c r="C2570" i="4"/>
  <c r="B2570" i="4"/>
  <c r="C2569" i="4"/>
  <c r="B2569" i="4"/>
  <c r="C2568" i="4"/>
  <c r="B2568" i="4"/>
  <c r="C2567" i="4"/>
  <c r="B2567" i="4"/>
  <c r="C2566" i="4"/>
  <c r="B2566" i="4"/>
  <c r="C2565" i="4"/>
  <c r="B2565" i="4"/>
  <c r="C2564" i="4"/>
  <c r="B2564" i="4"/>
  <c r="C2563" i="4"/>
  <c r="B2563" i="4"/>
  <c r="C2562" i="4"/>
  <c r="B2562" i="4"/>
  <c r="C2561" i="4"/>
  <c r="B2561" i="4"/>
  <c r="C2560" i="4"/>
  <c r="B2560" i="4"/>
  <c r="C2559" i="4"/>
  <c r="B2559" i="4"/>
  <c r="C2558" i="4"/>
  <c r="B2558" i="4"/>
  <c r="C2557" i="4"/>
  <c r="B2557" i="4"/>
  <c r="C2556" i="4"/>
  <c r="B2556" i="4"/>
  <c r="C2555" i="4"/>
  <c r="B2555" i="4"/>
  <c r="C2554" i="4"/>
  <c r="B2554" i="4"/>
  <c r="C2553" i="4"/>
  <c r="B2553" i="4"/>
  <c r="C2552" i="4"/>
  <c r="B2552" i="4"/>
  <c r="C2551" i="4"/>
  <c r="B2551" i="4"/>
  <c r="C2550" i="4"/>
  <c r="B2550" i="4"/>
  <c r="C2549" i="4"/>
  <c r="B2549" i="4"/>
  <c r="C2548" i="4"/>
  <c r="B2548" i="4"/>
  <c r="C2547" i="4"/>
  <c r="B2547" i="4"/>
  <c r="C2546" i="4"/>
  <c r="B2546" i="4"/>
  <c r="C2545" i="4"/>
  <c r="B2545" i="4"/>
  <c r="C2544" i="4"/>
  <c r="B2544" i="4"/>
  <c r="C2543" i="4"/>
  <c r="B2543" i="4"/>
  <c r="C2542" i="4"/>
  <c r="B2542" i="4"/>
  <c r="C2541" i="4"/>
  <c r="B2541" i="4"/>
  <c r="C2540" i="4"/>
  <c r="B2540" i="4"/>
  <c r="C2539" i="4"/>
  <c r="B2539" i="4"/>
  <c r="C2538" i="4"/>
  <c r="B2538" i="4"/>
  <c r="C2537" i="4"/>
  <c r="B2537" i="4"/>
  <c r="C2536" i="4"/>
  <c r="B2536" i="4"/>
  <c r="C2535" i="4"/>
  <c r="B2535" i="4"/>
  <c r="C2534" i="4"/>
  <c r="B2534" i="4"/>
  <c r="C2533" i="4"/>
  <c r="B2533" i="4"/>
  <c r="C2532" i="4"/>
  <c r="B2532" i="4"/>
  <c r="C2531" i="4"/>
  <c r="B2531" i="4"/>
  <c r="C2530" i="4"/>
  <c r="B2530" i="4"/>
  <c r="C2529" i="4"/>
  <c r="B2529" i="4"/>
  <c r="C2528" i="4"/>
  <c r="B2528" i="4"/>
  <c r="C2527" i="4"/>
  <c r="B2527" i="4"/>
  <c r="C2526" i="4"/>
  <c r="B2526" i="4"/>
  <c r="C2525" i="4"/>
  <c r="B2525" i="4"/>
  <c r="C2524" i="4"/>
  <c r="B2524" i="4"/>
  <c r="C2523" i="4"/>
  <c r="B2523" i="4"/>
  <c r="C2522" i="4"/>
  <c r="B2522" i="4"/>
  <c r="C2521" i="4"/>
  <c r="B2521" i="4"/>
  <c r="C2520" i="4"/>
  <c r="B2520" i="4"/>
  <c r="C2519" i="4"/>
  <c r="B2519" i="4"/>
  <c r="C2518" i="4"/>
  <c r="B2518" i="4"/>
  <c r="C2517" i="4"/>
  <c r="B2517" i="4"/>
  <c r="C2516" i="4"/>
  <c r="B2516" i="4"/>
  <c r="C2515" i="4"/>
  <c r="B2515" i="4"/>
  <c r="C2514" i="4"/>
  <c r="B2514" i="4"/>
  <c r="C2513" i="4"/>
  <c r="B2513" i="4"/>
  <c r="C2512" i="4"/>
  <c r="B2512" i="4"/>
  <c r="C2511" i="4"/>
  <c r="B2511" i="4"/>
  <c r="C2510" i="4"/>
  <c r="B2510" i="4"/>
  <c r="C2509" i="4"/>
  <c r="B2509" i="4"/>
  <c r="C2508" i="4"/>
  <c r="B2508" i="4"/>
  <c r="C2507" i="4"/>
  <c r="B2507" i="4"/>
  <c r="C2506" i="4"/>
  <c r="B2506" i="4"/>
  <c r="C2505" i="4"/>
  <c r="B2505" i="4"/>
  <c r="C2504" i="4"/>
  <c r="B2504" i="4"/>
  <c r="C2503" i="4"/>
  <c r="B2503" i="4"/>
  <c r="C2502" i="4"/>
  <c r="B2502" i="4"/>
  <c r="C2501" i="4"/>
  <c r="B2501" i="4"/>
  <c r="C2500" i="4"/>
  <c r="B2500" i="4"/>
  <c r="C2499" i="4"/>
  <c r="B2499" i="4"/>
  <c r="C2498" i="4"/>
  <c r="B2498" i="4"/>
  <c r="C2497" i="4"/>
  <c r="B2497" i="4"/>
  <c r="C2496" i="4"/>
  <c r="B2496" i="4"/>
  <c r="C2495" i="4"/>
  <c r="B2495" i="4"/>
  <c r="C2494" i="4"/>
  <c r="B2494" i="4"/>
  <c r="C2493" i="4"/>
  <c r="B2493" i="4"/>
  <c r="C2492" i="4"/>
  <c r="B2492" i="4"/>
  <c r="C2491" i="4"/>
  <c r="B2491" i="4"/>
  <c r="C2490" i="4"/>
  <c r="B2490" i="4"/>
  <c r="C2489" i="4"/>
  <c r="B2489" i="4"/>
  <c r="C2488" i="4"/>
  <c r="B2488" i="4"/>
  <c r="C2487" i="4"/>
  <c r="B2487" i="4"/>
  <c r="C2486" i="4"/>
  <c r="B2486" i="4"/>
  <c r="C2485" i="4"/>
  <c r="B2485" i="4"/>
  <c r="C2484" i="4"/>
  <c r="B2484" i="4"/>
  <c r="C2483" i="4"/>
  <c r="B2483" i="4"/>
  <c r="C2482" i="4"/>
  <c r="B2482" i="4"/>
  <c r="C2481" i="4"/>
  <c r="B2481" i="4"/>
  <c r="C2480" i="4"/>
  <c r="B2480" i="4"/>
  <c r="C2479" i="4"/>
  <c r="B2479" i="4"/>
  <c r="C2478" i="4"/>
  <c r="B2478" i="4"/>
  <c r="C2477" i="4"/>
  <c r="B2477" i="4"/>
  <c r="C2476" i="4"/>
  <c r="B2476" i="4"/>
  <c r="C2475" i="4"/>
  <c r="B2475" i="4"/>
  <c r="C2474" i="4"/>
  <c r="B2474" i="4"/>
  <c r="C2473" i="4"/>
  <c r="B2473" i="4"/>
  <c r="C2472" i="4"/>
  <c r="B2472" i="4"/>
  <c r="C2471" i="4"/>
  <c r="B2471" i="4"/>
  <c r="C2470" i="4"/>
  <c r="B2470" i="4"/>
  <c r="C2469" i="4"/>
  <c r="B2469" i="4"/>
  <c r="C2468" i="4"/>
  <c r="B2468" i="4"/>
  <c r="C2467" i="4"/>
  <c r="B2467" i="4"/>
  <c r="C2466" i="4"/>
  <c r="B2466" i="4"/>
  <c r="C2465" i="4"/>
  <c r="B2465" i="4"/>
  <c r="C2464" i="4"/>
  <c r="B2464" i="4"/>
  <c r="C2463" i="4"/>
  <c r="B2463" i="4"/>
  <c r="C2462" i="4"/>
  <c r="B2462" i="4"/>
  <c r="C2461" i="4"/>
  <c r="B2461" i="4"/>
  <c r="C2460" i="4"/>
  <c r="B2460" i="4"/>
  <c r="C2459" i="4"/>
  <c r="B2459" i="4"/>
  <c r="C2458" i="4"/>
  <c r="B2458" i="4"/>
  <c r="C2457" i="4"/>
  <c r="B2457" i="4"/>
  <c r="C2456" i="4"/>
  <c r="B2456" i="4"/>
  <c r="C2455" i="4"/>
  <c r="B2455" i="4"/>
  <c r="C2454" i="4"/>
  <c r="B2454" i="4"/>
  <c r="C2453" i="4"/>
  <c r="B2453" i="4"/>
  <c r="C2452" i="4"/>
  <c r="B2452" i="4"/>
  <c r="C2451" i="4"/>
  <c r="B2451" i="4"/>
  <c r="C2450" i="4"/>
  <c r="B2450" i="4"/>
  <c r="C2449" i="4"/>
  <c r="B2449" i="4"/>
  <c r="C2448" i="4"/>
  <c r="B2448" i="4"/>
  <c r="C2447" i="4"/>
  <c r="B2447" i="4"/>
  <c r="C2446" i="4"/>
  <c r="B2446" i="4"/>
  <c r="C2445" i="4"/>
  <c r="B2445" i="4"/>
  <c r="C2444" i="4"/>
  <c r="B2444" i="4"/>
  <c r="C2443" i="4"/>
  <c r="B2443" i="4"/>
  <c r="C2442" i="4"/>
  <c r="B2442" i="4"/>
  <c r="C2441" i="4"/>
  <c r="B2441" i="4"/>
  <c r="C2440" i="4"/>
  <c r="B2440" i="4"/>
  <c r="C2439" i="4"/>
  <c r="B2439" i="4"/>
  <c r="C2438" i="4"/>
  <c r="B2438" i="4"/>
  <c r="C2437" i="4"/>
  <c r="B2437" i="4"/>
  <c r="C2436" i="4"/>
  <c r="B2436" i="4"/>
  <c r="C2435" i="4"/>
  <c r="B2435" i="4"/>
  <c r="C2434" i="4"/>
  <c r="B2434" i="4"/>
  <c r="C2433" i="4"/>
  <c r="B2433" i="4"/>
  <c r="C2432" i="4"/>
  <c r="B2432" i="4"/>
  <c r="C2431" i="4"/>
  <c r="B2431" i="4"/>
  <c r="C2430" i="4"/>
  <c r="B2430" i="4"/>
  <c r="C2429" i="4"/>
  <c r="B2429" i="4"/>
  <c r="C2428" i="4"/>
  <c r="B2428" i="4"/>
  <c r="C2427" i="4"/>
  <c r="B2427" i="4"/>
  <c r="C2426" i="4"/>
  <c r="B2426" i="4"/>
  <c r="C2425" i="4"/>
  <c r="B2425" i="4"/>
  <c r="C2424" i="4"/>
  <c r="B2424" i="4"/>
  <c r="C2423" i="4"/>
  <c r="B2423" i="4"/>
  <c r="C2422" i="4"/>
  <c r="B2422" i="4"/>
  <c r="C2421" i="4"/>
  <c r="B2421" i="4"/>
  <c r="C2420" i="4"/>
  <c r="B2420" i="4"/>
  <c r="C2419" i="4"/>
  <c r="B2419" i="4"/>
  <c r="C2418" i="4"/>
  <c r="B2418" i="4"/>
  <c r="C2417" i="4"/>
  <c r="B2417" i="4"/>
  <c r="C2416" i="4"/>
  <c r="B2416" i="4"/>
  <c r="C2415" i="4"/>
  <c r="B2415" i="4"/>
  <c r="C2414" i="4"/>
  <c r="B2414" i="4"/>
  <c r="C2413" i="4"/>
  <c r="B2413" i="4"/>
  <c r="C2412" i="4"/>
  <c r="B2412" i="4"/>
  <c r="C2411" i="4"/>
  <c r="B2411" i="4"/>
  <c r="C2410" i="4"/>
  <c r="B2410" i="4"/>
  <c r="C2409" i="4"/>
  <c r="B2409" i="4"/>
  <c r="C2408" i="4"/>
  <c r="B2408" i="4"/>
  <c r="C2407" i="4"/>
  <c r="B2407" i="4"/>
  <c r="C2406" i="4"/>
  <c r="B2406" i="4"/>
  <c r="C2405" i="4"/>
  <c r="B2405" i="4"/>
  <c r="C2404" i="4"/>
  <c r="B2404" i="4"/>
  <c r="C2403" i="4"/>
  <c r="B2403" i="4"/>
  <c r="C2402" i="4"/>
  <c r="B2402" i="4"/>
  <c r="C2401" i="4"/>
  <c r="B2401" i="4"/>
  <c r="C2400" i="4"/>
  <c r="B2400" i="4"/>
  <c r="C2399" i="4"/>
  <c r="B2399" i="4"/>
  <c r="C2398" i="4"/>
  <c r="B2398" i="4"/>
  <c r="C2397" i="4"/>
  <c r="B2397" i="4"/>
  <c r="C2396" i="4"/>
  <c r="B2396" i="4"/>
  <c r="C2395" i="4"/>
  <c r="B2395" i="4"/>
  <c r="C2394" i="4"/>
  <c r="B2394" i="4"/>
  <c r="C2393" i="4"/>
  <c r="B2393" i="4"/>
  <c r="C2392" i="4"/>
  <c r="B2392" i="4"/>
  <c r="C2391" i="4"/>
  <c r="B2391" i="4"/>
  <c r="C2390" i="4"/>
  <c r="B2390" i="4"/>
  <c r="C2389" i="4"/>
  <c r="B2389" i="4"/>
  <c r="C2388" i="4"/>
  <c r="B2388" i="4"/>
  <c r="C2387" i="4"/>
  <c r="B2387" i="4"/>
  <c r="C2386" i="4"/>
  <c r="B2386" i="4"/>
  <c r="C2385" i="4"/>
  <c r="B2385" i="4"/>
  <c r="C2384" i="4"/>
  <c r="B2384" i="4"/>
  <c r="C2383" i="4"/>
  <c r="B2383" i="4"/>
  <c r="C2382" i="4"/>
  <c r="B2382" i="4"/>
  <c r="C2381" i="4"/>
  <c r="B2381" i="4"/>
  <c r="C2380" i="4"/>
  <c r="B2380" i="4"/>
  <c r="C2379" i="4"/>
  <c r="B2379" i="4"/>
  <c r="C2378" i="4"/>
  <c r="B2378" i="4"/>
  <c r="C2377" i="4"/>
  <c r="B2377" i="4"/>
  <c r="C2376" i="4"/>
  <c r="B2376" i="4"/>
  <c r="C2375" i="4"/>
  <c r="B2375" i="4"/>
  <c r="C2374" i="4"/>
  <c r="B2374" i="4"/>
  <c r="C2373" i="4"/>
  <c r="B2373" i="4"/>
  <c r="C2372" i="4"/>
  <c r="B2372" i="4"/>
  <c r="C2371" i="4"/>
  <c r="B2371" i="4"/>
  <c r="C2370" i="4"/>
  <c r="B2370" i="4"/>
  <c r="C2369" i="4"/>
  <c r="B2369" i="4"/>
  <c r="C2368" i="4"/>
  <c r="B2368" i="4"/>
  <c r="C2367" i="4"/>
  <c r="B2367" i="4"/>
  <c r="C2366" i="4"/>
  <c r="B2366" i="4"/>
  <c r="C2365" i="4"/>
  <c r="B2365" i="4"/>
  <c r="C2364" i="4"/>
  <c r="B2364" i="4"/>
  <c r="C2363" i="4"/>
  <c r="B2363" i="4"/>
  <c r="C2362" i="4"/>
  <c r="B2362" i="4"/>
  <c r="C2361" i="4"/>
  <c r="B2361" i="4"/>
  <c r="C2360" i="4"/>
  <c r="B2360" i="4"/>
  <c r="C2359" i="4"/>
  <c r="B2359" i="4"/>
  <c r="C2358" i="4"/>
  <c r="B2358" i="4"/>
  <c r="C2357" i="4"/>
  <c r="B2357" i="4"/>
  <c r="C2356" i="4"/>
  <c r="B2356" i="4"/>
  <c r="C2355" i="4"/>
  <c r="B2355" i="4"/>
  <c r="C2354" i="4"/>
  <c r="B2354" i="4"/>
  <c r="C2353" i="4"/>
  <c r="B2353" i="4"/>
  <c r="C2352" i="4"/>
  <c r="B2352" i="4"/>
  <c r="C2351" i="4"/>
  <c r="B2351" i="4"/>
  <c r="C2350" i="4"/>
  <c r="B2350" i="4"/>
  <c r="C2349" i="4"/>
  <c r="B2349" i="4"/>
  <c r="C2348" i="4"/>
  <c r="B2348" i="4"/>
  <c r="C2347" i="4"/>
  <c r="B2347" i="4"/>
  <c r="C2346" i="4"/>
  <c r="B2346" i="4"/>
  <c r="C2345" i="4"/>
  <c r="B2345" i="4"/>
  <c r="C2344" i="4"/>
  <c r="B2344" i="4"/>
  <c r="C2343" i="4"/>
  <c r="B2343" i="4"/>
  <c r="C2342" i="4"/>
  <c r="B2342" i="4"/>
  <c r="C2341" i="4"/>
  <c r="B2341" i="4"/>
  <c r="C2340" i="4"/>
  <c r="B2340" i="4"/>
  <c r="C2339" i="4"/>
  <c r="B2339" i="4"/>
  <c r="C2338" i="4"/>
  <c r="B2338" i="4"/>
  <c r="C2337" i="4"/>
  <c r="B2337" i="4"/>
  <c r="C2336" i="4"/>
  <c r="B2336" i="4"/>
  <c r="C2335" i="4"/>
  <c r="B2335" i="4"/>
  <c r="C2334" i="4"/>
  <c r="B2334" i="4"/>
  <c r="C2333" i="4"/>
  <c r="B2333" i="4"/>
  <c r="C2332" i="4"/>
  <c r="B2332" i="4"/>
  <c r="C2331" i="4"/>
  <c r="B2331" i="4"/>
  <c r="C2330" i="4"/>
  <c r="B2330" i="4"/>
  <c r="C2329" i="4"/>
  <c r="B2329" i="4"/>
  <c r="C2328" i="4"/>
  <c r="B2328" i="4"/>
  <c r="C2327" i="4"/>
  <c r="B2327" i="4"/>
  <c r="C2326" i="4"/>
  <c r="B2326" i="4"/>
  <c r="C2325" i="4"/>
  <c r="B2325" i="4"/>
  <c r="C2324" i="4"/>
  <c r="B2324" i="4"/>
  <c r="C2323" i="4"/>
  <c r="B2323" i="4"/>
  <c r="C2322" i="4"/>
  <c r="B2322" i="4"/>
  <c r="C2321" i="4"/>
  <c r="B2321" i="4"/>
  <c r="C2320" i="4"/>
  <c r="B2320" i="4"/>
  <c r="C2319" i="4"/>
  <c r="B2319" i="4"/>
  <c r="C2318" i="4"/>
  <c r="B2318" i="4"/>
  <c r="C2317" i="4"/>
  <c r="B2317" i="4"/>
  <c r="C2316" i="4"/>
  <c r="B2316" i="4"/>
  <c r="C2315" i="4"/>
  <c r="B2315" i="4"/>
  <c r="C2314" i="4"/>
  <c r="B2314" i="4"/>
  <c r="C2313" i="4"/>
  <c r="B2313" i="4"/>
  <c r="C2312" i="4"/>
  <c r="B2312" i="4"/>
  <c r="C2311" i="4"/>
  <c r="B2311" i="4"/>
  <c r="C2310" i="4"/>
  <c r="B2310" i="4"/>
  <c r="C2309" i="4"/>
  <c r="B2309" i="4"/>
  <c r="C2308" i="4"/>
  <c r="B2308" i="4"/>
  <c r="C2307" i="4"/>
  <c r="B2307" i="4"/>
  <c r="C2306" i="4"/>
  <c r="B2306" i="4"/>
  <c r="C2305" i="4"/>
  <c r="B2305" i="4"/>
  <c r="C2304" i="4"/>
  <c r="B2304" i="4"/>
  <c r="C2303" i="4"/>
  <c r="B2303" i="4"/>
  <c r="C2302" i="4"/>
  <c r="B2302" i="4"/>
  <c r="C2301" i="4"/>
  <c r="B2301" i="4"/>
  <c r="C2300" i="4"/>
  <c r="B2300" i="4"/>
  <c r="C2299" i="4"/>
  <c r="B2299" i="4"/>
  <c r="C2298" i="4"/>
  <c r="B2298" i="4"/>
  <c r="C2297" i="4"/>
  <c r="B2297" i="4"/>
  <c r="C2296" i="4"/>
  <c r="B2296" i="4"/>
  <c r="C2295" i="4"/>
  <c r="B2295" i="4"/>
  <c r="C2294" i="4"/>
  <c r="B2294" i="4"/>
  <c r="C2293" i="4"/>
  <c r="B2293" i="4"/>
  <c r="C2292" i="4"/>
  <c r="B2292" i="4"/>
  <c r="C2291" i="4"/>
  <c r="B2291" i="4"/>
  <c r="C2290" i="4"/>
  <c r="B2290" i="4"/>
  <c r="C2289" i="4"/>
  <c r="B2289" i="4"/>
  <c r="C2288" i="4"/>
  <c r="B2288" i="4"/>
  <c r="C2287" i="4"/>
  <c r="B2287" i="4"/>
  <c r="C2286" i="4"/>
  <c r="B2286" i="4"/>
  <c r="C2285" i="4"/>
  <c r="B2285" i="4"/>
  <c r="C2284" i="4"/>
  <c r="B2284" i="4"/>
  <c r="C2283" i="4"/>
  <c r="B2283" i="4"/>
  <c r="C2282" i="4"/>
  <c r="B2282" i="4"/>
  <c r="C2281" i="4"/>
  <c r="B2281" i="4"/>
  <c r="C2280" i="4"/>
  <c r="B2280" i="4"/>
  <c r="C2279" i="4"/>
  <c r="B2279" i="4"/>
  <c r="C2278" i="4"/>
  <c r="B2278" i="4"/>
  <c r="C2277" i="4"/>
  <c r="B2277" i="4"/>
  <c r="C2276" i="4"/>
  <c r="B2276" i="4"/>
  <c r="C2275" i="4"/>
  <c r="B2275" i="4"/>
  <c r="C2274" i="4"/>
  <c r="B2274" i="4"/>
  <c r="C2273" i="4"/>
  <c r="B2273" i="4"/>
  <c r="C2272" i="4"/>
  <c r="B2272" i="4"/>
  <c r="C2271" i="4"/>
  <c r="B2271" i="4"/>
  <c r="C2270" i="4"/>
  <c r="B2270" i="4"/>
  <c r="C2269" i="4"/>
  <c r="B2269" i="4"/>
  <c r="C2268" i="4"/>
  <c r="B2268" i="4"/>
  <c r="C2267" i="4"/>
  <c r="B2267" i="4"/>
  <c r="C2266" i="4"/>
  <c r="B2266" i="4"/>
  <c r="C2265" i="4"/>
  <c r="B2265" i="4"/>
  <c r="C2264" i="4"/>
  <c r="B2264" i="4"/>
  <c r="C2263" i="4"/>
  <c r="B2263" i="4"/>
  <c r="C2262" i="4"/>
  <c r="B2262" i="4"/>
  <c r="C2261" i="4"/>
  <c r="B2261" i="4"/>
  <c r="C2260" i="4"/>
  <c r="B2260" i="4"/>
  <c r="C2259" i="4"/>
  <c r="B2259" i="4"/>
  <c r="C2258" i="4"/>
  <c r="B2258" i="4"/>
  <c r="C2257" i="4"/>
  <c r="B2257" i="4"/>
  <c r="C2256" i="4"/>
  <c r="B2256" i="4"/>
  <c r="C2255" i="4"/>
  <c r="B2255" i="4"/>
  <c r="C2254" i="4"/>
  <c r="B2254" i="4"/>
  <c r="C2253" i="4"/>
  <c r="B2253" i="4"/>
  <c r="C2252" i="4"/>
  <c r="B2252" i="4"/>
  <c r="C2251" i="4"/>
  <c r="B2251" i="4"/>
  <c r="C2250" i="4"/>
  <c r="B2250" i="4"/>
  <c r="C2249" i="4"/>
  <c r="B2249" i="4"/>
  <c r="C2248" i="4"/>
  <c r="B2248" i="4"/>
  <c r="C2247" i="4"/>
  <c r="B2247" i="4"/>
  <c r="C2246" i="4"/>
  <c r="B2246" i="4"/>
  <c r="C2245" i="4"/>
  <c r="B2245" i="4"/>
  <c r="C2244" i="4"/>
  <c r="B2244" i="4"/>
  <c r="C2243" i="4"/>
  <c r="B2243" i="4"/>
  <c r="C2242" i="4"/>
  <c r="B2242" i="4"/>
  <c r="C2241" i="4"/>
  <c r="B2241" i="4"/>
  <c r="C2240" i="4"/>
  <c r="B2240" i="4"/>
  <c r="C2239" i="4"/>
  <c r="B2239" i="4"/>
  <c r="C2238" i="4"/>
  <c r="B2238" i="4"/>
  <c r="C2237" i="4"/>
  <c r="B2237" i="4"/>
  <c r="C2236" i="4"/>
  <c r="B2236" i="4"/>
  <c r="C2235" i="4"/>
  <c r="B2235" i="4"/>
  <c r="C2234" i="4"/>
  <c r="B2234" i="4"/>
  <c r="C2233" i="4"/>
  <c r="B2233" i="4"/>
  <c r="C2232" i="4"/>
  <c r="B2232" i="4"/>
  <c r="C2231" i="4"/>
  <c r="B2231" i="4"/>
  <c r="C2230" i="4"/>
  <c r="B2230" i="4"/>
  <c r="C2229" i="4"/>
  <c r="B2229" i="4"/>
  <c r="C2228" i="4"/>
  <c r="B2228" i="4"/>
  <c r="C2227" i="4"/>
  <c r="B2227" i="4"/>
  <c r="C2226" i="4"/>
  <c r="B2226" i="4"/>
  <c r="C2225" i="4"/>
  <c r="B2225" i="4"/>
  <c r="C2224" i="4"/>
  <c r="B2224" i="4"/>
  <c r="C2223" i="4"/>
  <c r="B2223" i="4"/>
  <c r="C2222" i="4"/>
  <c r="B2222" i="4"/>
  <c r="C2221" i="4"/>
  <c r="B2221" i="4"/>
  <c r="C2220" i="4"/>
  <c r="B2220" i="4"/>
  <c r="C2219" i="4"/>
  <c r="B2219" i="4"/>
  <c r="C2218" i="4"/>
  <c r="B2218" i="4"/>
  <c r="C2217" i="4"/>
  <c r="B2217" i="4"/>
  <c r="C2216" i="4"/>
  <c r="B2216" i="4"/>
  <c r="C2215" i="4"/>
  <c r="B2215" i="4"/>
  <c r="C2214" i="4"/>
  <c r="B2214" i="4"/>
  <c r="C2213" i="4"/>
  <c r="B2213" i="4"/>
  <c r="C2212" i="4"/>
  <c r="B2212" i="4"/>
  <c r="C2211" i="4"/>
  <c r="B2211" i="4"/>
  <c r="C2210" i="4"/>
  <c r="B2210" i="4"/>
  <c r="C2209" i="4"/>
  <c r="B2209" i="4"/>
  <c r="C2208" i="4"/>
  <c r="B2208" i="4"/>
  <c r="C2207" i="4"/>
  <c r="B2207" i="4"/>
  <c r="C2206" i="4"/>
  <c r="B2206" i="4"/>
  <c r="C2205" i="4"/>
  <c r="B2205" i="4"/>
  <c r="C2204" i="4"/>
  <c r="B2204" i="4"/>
  <c r="C2203" i="4"/>
  <c r="B2203" i="4"/>
  <c r="C2202" i="4"/>
  <c r="B2202" i="4"/>
  <c r="C2201" i="4"/>
  <c r="B2201" i="4"/>
  <c r="C2200" i="4"/>
  <c r="B2200" i="4"/>
  <c r="C2199" i="4"/>
  <c r="B2199" i="4"/>
  <c r="C2198" i="4"/>
  <c r="B2198" i="4"/>
  <c r="C2197" i="4"/>
  <c r="B2197" i="4"/>
  <c r="C2196" i="4"/>
  <c r="B2196" i="4"/>
  <c r="C2195" i="4"/>
  <c r="B2195" i="4"/>
  <c r="C2194" i="4"/>
  <c r="B2194" i="4"/>
  <c r="C2193" i="4"/>
  <c r="B2193" i="4"/>
  <c r="C2192" i="4"/>
  <c r="B2192" i="4"/>
  <c r="C2191" i="4"/>
  <c r="B2191" i="4"/>
  <c r="C2190" i="4"/>
  <c r="B2190" i="4"/>
  <c r="C2189" i="4"/>
  <c r="B2189" i="4"/>
  <c r="C2188" i="4"/>
  <c r="B2188" i="4"/>
  <c r="C2187" i="4"/>
  <c r="B2187" i="4"/>
  <c r="C2186" i="4"/>
  <c r="B2186" i="4"/>
  <c r="C2185" i="4"/>
  <c r="B2185" i="4"/>
  <c r="C2184" i="4"/>
  <c r="B2184" i="4"/>
  <c r="C2183" i="4"/>
  <c r="B2183" i="4"/>
  <c r="C2182" i="4"/>
  <c r="B2182" i="4"/>
  <c r="C2181" i="4"/>
  <c r="B2181" i="4"/>
  <c r="C2180" i="4"/>
  <c r="B2180" i="4"/>
  <c r="C2179" i="4"/>
  <c r="B2179" i="4"/>
  <c r="C2178" i="4"/>
  <c r="B2178" i="4"/>
  <c r="C2177" i="4"/>
  <c r="B2177" i="4"/>
  <c r="C2176" i="4"/>
  <c r="B2176" i="4"/>
  <c r="C2175" i="4"/>
  <c r="B2175" i="4"/>
  <c r="C2174" i="4"/>
  <c r="B2174" i="4"/>
  <c r="C2173" i="4"/>
  <c r="B2173" i="4"/>
  <c r="C2172" i="4"/>
  <c r="B2172" i="4"/>
  <c r="C2171" i="4"/>
  <c r="B2171" i="4"/>
  <c r="C2170" i="4"/>
  <c r="B2170" i="4"/>
  <c r="C2169" i="4"/>
  <c r="B2169" i="4"/>
  <c r="C2168" i="4"/>
  <c r="B2168" i="4"/>
  <c r="C2167" i="4"/>
  <c r="B2167" i="4"/>
  <c r="C2166" i="4"/>
  <c r="B2166" i="4"/>
  <c r="C2165" i="4"/>
  <c r="B2165" i="4"/>
  <c r="C2164" i="4"/>
  <c r="B2164" i="4"/>
  <c r="C2163" i="4"/>
  <c r="B2163" i="4"/>
  <c r="C2162" i="4"/>
  <c r="B2162" i="4"/>
  <c r="C2161" i="4"/>
  <c r="B2161" i="4"/>
  <c r="C2160" i="4"/>
  <c r="B2160" i="4"/>
  <c r="C2159" i="4"/>
  <c r="B2159" i="4"/>
  <c r="C2158" i="4"/>
  <c r="B2158" i="4"/>
  <c r="C2157" i="4"/>
  <c r="B2157" i="4"/>
  <c r="C2156" i="4"/>
  <c r="B2156" i="4"/>
  <c r="C2155" i="4"/>
  <c r="B2155" i="4"/>
  <c r="C2154" i="4"/>
  <c r="B2154" i="4"/>
  <c r="C2153" i="4"/>
  <c r="B2153" i="4"/>
  <c r="C2152" i="4"/>
  <c r="B2152" i="4"/>
  <c r="C2151" i="4"/>
  <c r="B2151" i="4"/>
  <c r="C2150" i="4"/>
  <c r="B2150" i="4"/>
  <c r="C2149" i="4"/>
  <c r="B2149" i="4"/>
  <c r="C2148" i="4"/>
  <c r="B2148" i="4"/>
  <c r="C2147" i="4"/>
  <c r="B2147" i="4"/>
  <c r="C2146" i="4"/>
  <c r="B2146" i="4"/>
  <c r="C2145" i="4"/>
  <c r="B2145" i="4"/>
  <c r="C2144" i="4"/>
  <c r="B2144" i="4"/>
  <c r="C2143" i="4"/>
  <c r="B2143" i="4"/>
  <c r="C2142" i="4"/>
  <c r="B2142" i="4"/>
  <c r="C2141" i="4"/>
  <c r="B2141" i="4"/>
  <c r="C2140" i="4"/>
  <c r="B2140" i="4"/>
  <c r="C2139" i="4"/>
  <c r="B2139" i="4"/>
  <c r="C2138" i="4"/>
  <c r="B2138" i="4"/>
  <c r="C2137" i="4"/>
  <c r="B2137" i="4"/>
  <c r="C2136" i="4"/>
  <c r="B2136" i="4"/>
  <c r="C2135" i="4"/>
  <c r="B2135" i="4"/>
  <c r="C2134" i="4"/>
  <c r="B2134" i="4"/>
  <c r="C2133" i="4"/>
  <c r="B2133" i="4"/>
  <c r="C2132" i="4"/>
  <c r="B2132" i="4"/>
  <c r="C2131" i="4"/>
  <c r="B2131" i="4"/>
  <c r="C2130" i="4"/>
  <c r="B2130" i="4"/>
  <c r="C2129" i="4"/>
  <c r="B2129" i="4"/>
  <c r="C2128" i="4"/>
  <c r="B2128" i="4"/>
  <c r="C2127" i="4"/>
  <c r="B2127" i="4"/>
  <c r="C2126" i="4"/>
  <c r="B2126" i="4"/>
  <c r="C2125" i="4"/>
  <c r="B2125" i="4"/>
  <c r="C2124" i="4"/>
  <c r="B2124" i="4"/>
  <c r="C2123" i="4"/>
  <c r="B2123" i="4"/>
  <c r="C2122" i="4"/>
  <c r="B2122" i="4"/>
  <c r="C2121" i="4"/>
  <c r="B2121" i="4"/>
  <c r="C2120" i="4"/>
  <c r="B2120" i="4"/>
  <c r="C2119" i="4"/>
  <c r="B2119" i="4"/>
  <c r="C2118" i="4"/>
  <c r="B2118" i="4"/>
  <c r="C2117" i="4"/>
  <c r="B2117" i="4"/>
  <c r="C2116" i="4"/>
  <c r="B2116" i="4"/>
  <c r="C2115" i="4"/>
  <c r="B2115" i="4"/>
  <c r="C2114" i="4"/>
  <c r="B2114" i="4"/>
  <c r="C2113" i="4"/>
  <c r="B2113" i="4"/>
  <c r="C2112" i="4"/>
  <c r="B2112" i="4"/>
  <c r="C2111" i="4"/>
  <c r="B2111" i="4"/>
  <c r="C2110" i="4"/>
  <c r="B2110" i="4"/>
  <c r="C2109" i="4"/>
  <c r="B2109" i="4"/>
  <c r="C2108" i="4"/>
  <c r="B2108" i="4"/>
  <c r="C2107" i="4"/>
  <c r="B2107" i="4"/>
  <c r="C2106" i="4"/>
  <c r="B2106" i="4"/>
  <c r="C2105" i="4"/>
  <c r="B2105" i="4"/>
  <c r="C2104" i="4"/>
  <c r="B2104" i="4"/>
  <c r="C2103" i="4"/>
  <c r="B2103" i="4"/>
  <c r="C2102" i="4"/>
  <c r="B2102" i="4"/>
  <c r="C2101" i="4"/>
  <c r="B2101" i="4"/>
  <c r="C2100" i="4"/>
  <c r="B2100" i="4"/>
  <c r="C2099" i="4"/>
  <c r="B2099" i="4"/>
  <c r="C2098" i="4"/>
  <c r="B2098" i="4"/>
  <c r="C2097" i="4"/>
  <c r="B2097" i="4"/>
  <c r="C2096" i="4"/>
  <c r="B2096" i="4"/>
  <c r="C2095" i="4"/>
  <c r="B2095" i="4"/>
  <c r="C2094" i="4"/>
  <c r="B2094" i="4"/>
  <c r="C2093" i="4"/>
  <c r="B2093" i="4"/>
  <c r="C2092" i="4"/>
  <c r="B2092" i="4"/>
  <c r="C2091" i="4"/>
  <c r="B2091" i="4"/>
  <c r="C2090" i="4"/>
  <c r="B2090" i="4"/>
  <c r="C2089" i="4"/>
  <c r="B2089" i="4"/>
  <c r="C2088" i="4"/>
  <c r="B2088" i="4"/>
  <c r="C2087" i="4"/>
  <c r="B2087" i="4"/>
  <c r="C2086" i="4"/>
  <c r="B2086" i="4"/>
  <c r="C2085" i="4"/>
  <c r="B2085" i="4"/>
  <c r="C2084" i="4"/>
  <c r="B2084" i="4"/>
  <c r="C2083" i="4"/>
  <c r="B2083" i="4"/>
  <c r="C2082" i="4"/>
  <c r="B2082" i="4"/>
  <c r="C2081" i="4"/>
  <c r="B2081" i="4"/>
  <c r="C2080" i="4"/>
  <c r="B2080" i="4"/>
  <c r="C2079" i="4"/>
  <c r="B2079" i="4"/>
  <c r="C2078" i="4"/>
  <c r="B2078" i="4"/>
  <c r="C2077" i="4"/>
  <c r="B2077" i="4"/>
  <c r="C2076" i="4"/>
  <c r="B2076" i="4"/>
  <c r="C2075" i="4"/>
  <c r="B2075" i="4"/>
  <c r="C2074" i="4"/>
  <c r="B2074" i="4"/>
  <c r="C2073" i="4"/>
  <c r="B2073" i="4"/>
  <c r="C2072" i="4"/>
  <c r="B2072" i="4"/>
  <c r="C2071" i="4"/>
  <c r="B2071" i="4"/>
  <c r="C2070" i="4"/>
  <c r="B2070" i="4"/>
  <c r="C2069" i="4"/>
  <c r="B2069" i="4"/>
  <c r="C2068" i="4"/>
  <c r="B2068" i="4"/>
  <c r="C2067" i="4"/>
  <c r="B2067" i="4"/>
  <c r="C2066" i="4"/>
  <c r="B2066" i="4"/>
  <c r="C2065" i="4"/>
  <c r="B2065" i="4"/>
  <c r="C2064" i="4"/>
  <c r="B2064" i="4"/>
  <c r="C2063" i="4"/>
  <c r="B2063" i="4"/>
  <c r="C2062" i="4"/>
  <c r="B2062" i="4"/>
  <c r="C2061" i="4"/>
  <c r="B2061" i="4"/>
  <c r="C2060" i="4"/>
  <c r="B2060" i="4"/>
  <c r="C2059" i="4"/>
  <c r="B2059" i="4"/>
  <c r="C2058" i="4"/>
  <c r="B2058" i="4"/>
  <c r="C2057" i="4"/>
  <c r="B2057" i="4"/>
  <c r="C2056" i="4"/>
  <c r="B2056" i="4"/>
  <c r="C2055" i="4"/>
  <c r="B2055" i="4"/>
  <c r="C2054" i="4"/>
  <c r="B2054" i="4"/>
  <c r="C2053" i="4"/>
  <c r="B2053" i="4"/>
  <c r="C2052" i="4"/>
  <c r="B2052" i="4"/>
  <c r="C2051" i="4"/>
  <c r="B2051" i="4"/>
  <c r="C2050" i="4"/>
  <c r="B2050" i="4"/>
  <c r="C2049" i="4"/>
  <c r="B2049" i="4"/>
  <c r="C2048" i="4"/>
  <c r="B2048" i="4"/>
  <c r="C2047" i="4"/>
  <c r="B2047" i="4"/>
  <c r="C2046" i="4"/>
  <c r="B2046" i="4"/>
  <c r="C2045" i="4"/>
  <c r="B2045" i="4"/>
  <c r="C2044" i="4"/>
  <c r="B2044" i="4"/>
  <c r="C2043" i="4"/>
  <c r="B2043" i="4"/>
  <c r="C2042" i="4"/>
  <c r="B2042" i="4"/>
  <c r="C2041" i="4"/>
  <c r="B2041" i="4"/>
  <c r="C2040" i="4"/>
  <c r="B2040" i="4"/>
  <c r="C2039" i="4"/>
  <c r="B2039" i="4"/>
  <c r="C2038" i="4"/>
  <c r="B2038" i="4"/>
  <c r="C2037" i="4"/>
  <c r="B2037" i="4"/>
  <c r="C2036" i="4"/>
  <c r="B2036" i="4"/>
  <c r="C2035" i="4"/>
  <c r="B2035" i="4"/>
  <c r="C2034" i="4"/>
  <c r="B2034" i="4"/>
  <c r="C2033" i="4"/>
  <c r="B2033" i="4"/>
  <c r="C2032" i="4"/>
  <c r="B2032" i="4"/>
  <c r="C2031" i="4"/>
  <c r="B2031" i="4"/>
  <c r="C2030" i="4"/>
  <c r="B2030" i="4"/>
  <c r="C2029" i="4"/>
  <c r="B2029" i="4"/>
  <c r="C2028" i="4"/>
  <c r="B2028" i="4"/>
  <c r="C2027" i="4"/>
  <c r="B2027" i="4"/>
  <c r="C2026" i="4"/>
  <c r="B2026" i="4"/>
  <c r="C2025" i="4"/>
  <c r="B2025" i="4"/>
  <c r="C2024" i="4"/>
  <c r="B2024" i="4"/>
  <c r="C2023" i="4"/>
  <c r="B2023" i="4"/>
  <c r="C2022" i="4"/>
  <c r="B2022" i="4"/>
  <c r="C2021" i="4"/>
  <c r="B2021" i="4"/>
  <c r="C2020" i="4"/>
  <c r="B2020" i="4"/>
  <c r="C2019" i="4"/>
  <c r="B2019" i="4"/>
  <c r="C2018" i="4"/>
  <c r="B2018" i="4"/>
  <c r="C2017" i="4"/>
  <c r="B2017" i="4"/>
  <c r="C2016" i="4"/>
  <c r="B2016" i="4"/>
  <c r="C2015" i="4"/>
  <c r="B2015" i="4"/>
  <c r="C2014" i="4"/>
  <c r="B2014" i="4"/>
  <c r="C2013" i="4"/>
  <c r="B2013" i="4"/>
  <c r="C2012" i="4"/>
  <c r="B2012" i="4"/>
  <c r="C2011" i="4"/>
  <c r="B2011" i="4"/>
  <c r="C2010" i="4"/>
  <c r="B2010" i="4"/>
  <c r="C2009" i="4"/>
  <c r="B2009" i="4"/>
  <c r="C2008" i="4"/>
  <c r="B2008" i="4"/>
  <c r="C2007" i="4"/>
  <c r="B2007" i="4"/>
  <c r="C2006" i="4"/>
  <c r="B2006" i="4"/>
  <c r="C2005" i="4"/>
  <c r="B2005" i="4"/>
  <c r="C2004" i="4"/>
  <c r="B2004" i="4"/>
  <c r="C2003" i="4"/>
  <c r="B2003" i="4"/>
  <c r="C2002" i="4"/>
  <c r="B2002" i="4"/>
  <c r="C2001" i="4"/>
  <c r="B2001" i="4"/>
  <c r="C2000" i="4"/>
  <c r="B2000" i="4"/>
  <c r="C1999" i="4"/>
  <c r="B1999" i="4"/>
  <c r="C1998" i="4"/>
  <c r="B1998" i="4"/>
  <c r="C1997" i="4"/>
  <c r="B1997" i="4"/>
  <c r="C1996" i="4"/>
  <c r="B1996" i="4"/>
  <c r="C1995" i="4"/>
  <c r="B1995" i="4"/>
  <c r="C1994" i="4"/>
  <c r="B1994" i="4"/>
  <c r="C1993" i="4"/>
  <c r="B1993" i="4"/>
  <c r="C1992" i="4"/>
  <c r="B1992" i="4"/>
  <c r="C1991" i="4"/>
  <c r="B1991" i="4"/>
  <c r="C1990" i="4"/>
  <c r="B1990" i="4"/>
  <c r="C1989" i="4"/>
  <c r="B1989" i="4"/>
  <c r="C1988" i="4"/>
  <c r="B1988" i="4"/>
  <c r="C1987" i="4"/>
  <c r="B1987" i="4"/>
  <c r="C1986" i="4"/>
  <c r="B1986" i="4"/>
  <c r="C1985" i="4"/>
  <c r="B1985" i="4"/>
  <c r="C1984" i="4"/>
  <c r="B1984" i="4"/>
  <c r="C1983" i="4"/>
  <c r="B1983" i="4"/>
  <c r="C1982" i="4"/>
  <c r="B1982" i="4"/>
  <c r="C1981" i="4"/>
  <c r="B1981" i="4"/>
  <c r="C1980" i="4"/>
  <c r="B1980" i="4"/>
  <c r="C1979" i="4"/>
  <c r="B1979" i="4"/>
  <c r="C1978" i="4"/>
  <c r="B1978" i="4"/>
  <c r="C1977" i="4"/>
  <c r="B1977" i="4"/>
  <c r="C1976" i="4"/>
  <c r="B1976" i="4"/>
  <c r="C1975" i="4"/>
  <c r="B1975" i="4"/>
  <c r="C1974" i="4"/>
  <c r="B1974" i="4"/>
  <c r="C1973" i="4"/>
  <c r="B1973" i="4"/>
  <c r="C1972" i="4"/>
  <c r="B1972" i="4"/>
  <c r="C1971" i="4"/>
  <c r="B1971" i="4"/>
  <c r="C1970" i="4"/>
  <c r="B1970" i="4"/>
  <c r="C1969" i="4"/>
  <c r="B1969" i="4"/>
  <c r="C1968" i="4"/>
  <c r="B1968" i="4"/>
  <c r="C1967" i="4"/>
  <c r="B1967" i="4"/>
  <c r="C1966" i="4"/>
  <c r="B1966" i="4"/>
  <c r="C1965" i="4"/>
  <c r="B1965" i="4"/>
  <c r="C1964" i="4"/>
  <c r="B1964" i="4"/>
  <c r="C1963" i="4"/>
  <c r="B1963" i="4"/>
  <c r="C1962" i="4"/>
  <c r="B1962" i="4"/>
  <c r="C1961" i="4"/>
  <c r="B1961" i="4"/>
  <c r="C1960" i="4"/>
  <c r="B1960" i="4"/>
  <c r="C1959" i="4"/>
  <c r="B1959" i="4"/>
  <c r="C1958" i="4"/>
  <c r="B1958" i="4"/>
  <c r="C1957" i="4"/>
  <c r="B1957" i="4"/>
  <c r="C1956" i="4"/>
  <c r="B1956" i="4"/>
  <c r="C1955" i="4"/>
  <c r="B1955" i="4"/>
  <c r="C1954" i="4"/>
  <c r="B1954" i="4"/>
  <c r="C1953" i="4"/>
  <c r="B1953" i="4"/>
  <c r="C1952" i="4"/>
  <c r="B1952" i="4"/>
  <c r="C1951" i="4"/>
  <c r="B1951" i="4"/>
  <c r="C1950" i="4"/>
  <c r="B1950" i="4"/>
  <c r="C1949" i="4"/>
  <c r="B1949" i="4"/>
  <c r="C1948" i="4"/>
  <c r="B1948" i="4"/>
  <c r="C1947" i="4"/>
  <c r="B1947" i="4"/>
  <c r="C1946" i="4"/>
  <c r="B1946" i="4"/>
  <c r="C1945" i="4"/>
  <c r="B1945" i="4"/>
  <c r="C1944" i="4"/>
  <c r="B1944" i="4"/>
  <c r="C1943" i="4"/>
  <c r="B1943" i="4"/>
  <c r="C1942" i="4"/>
  <c r="B1942" i="4"/>
  <c r="C1941" i="4"/>
  <c r="B1941" i="4"/>
  <c r="C1940" i="4"/>
  <c r="B1940" i="4"/>
  <c r="C1939" i="4"/>
  <c r="B1939" i="4"/>
  <c r="C1938" i="4"/>
  <c r="B1938" i="4"/>
  <c r="C1937" i="4"/>
  <c r="B1937" i="4"/>
  <c r="C1936" i="4"/>
  <c r="B1936" i="4"/>
  <c r="C1935" i="4"/>
  <c r="B1935" i="4"/>
  <c r="C1934" i="4"/>
  <c r="B1934" i="4"/>
  <c r="C1933" i="4"/>
  <c r="B1933" i="4"/>
  <c r="C1932" i="4"/>
  <c r="B1932" i="4"/>
  <c r="C1931" i="4"/>
  <c r="B1931" i="4"/>
  <c r="C1930" i="4"/>
  <c r="B1930" i="4"/>
  <c r="C1929" i="4"/>
  <c r="B1929" i="4"/>
  <c r="C1928" i="4"/>
  <c r="B1928" i="4"/>
  <c r="C1927" i="4"/>
  <c r="B1927" i="4"/>
  <c r="C1926" i="4"/>
  <c r="B1926" i="4"/>
  <c r="C1925" i="4"/>
  <c r="B1925" i="4"/>
  <c r="C1924" i="4"/>
  <c r="B1924" i="4"/>
  <c r="C1923" i="4"/>
  <c r="B1923" i="4"/>
  <c r="C1922" i="4"/>
  <c r="B1922" i="4"/>
  <c r="C1921" i="4"/>
  <c r="B1921" i="4"/>
  <c r="C1920" i="4"/>
  <c r="B1920" i="4"/>
  <c r="C1919" i="4"/>
  <c r="B1919" i="4"/>
  <c r="C1918" i="4"/>
  <c r="B1918" i="4"/>
  <c r="C1917" i="4"/>
  <c r="B1917" i="4"/>
  <c r="C1916" i="4"/>
  <c r="B1916" i="4"/>
  <c r="C1915" i="4"/>
  <c r="B1915" i="4"/>
  <c r="C1914" i="4"/>
  <c r="B1914" i="4"/>
  <c r="C1913" i="4"/>
  <c r="B1913" i="4"/>
  <c r="C1912" i="4"/>
  <c r="B1912" i="4"/>
  <c r="C1911" i="4"/>
  <c r="B1911" i="4"/>
  <c r="C1910" i="4"/>
  <c r="B1910" i="4"/>
  <c r="C1909" i="4"/>
  <c r="B1909" i="4"/>
  <c r="C1908" i="4"/>
  <c r="B1908" i="4"/>
  <c r="C1907" i="4"/>
  <c r="B1907" i="4"/>
  <c r="C1906" i="4"/>
  <c r="B1906" i="4"/>
  <c r="C1905" i="4"/>
  <c r="B1905" i="4"/>
  <c r="C1904" i="4"/>
  <c r="B1904" i="4"/>
  <c r="C1903" i="4"/>
  <c r="B1903" i="4"/>
  <c r="C1902" i="4"/>
  <c r="B1902" i="4"/>
  <c r="C1901" i="4"/>
  <c r="B1901" i="4"/>
  <c r="C1900" i="4"/>
  <c r="B1900" i="4"/>
  <c r="C1899" i="4"/>
  <c r="B1899" i="4"/>
  <c r="C1898" i="4"/>
  <c r="B1898" i="4"/>
  <c r="C1897" i="4"/>
  <c r="B1897" i="4"/>
  <c r="C1896" i="4"/>
  <c r="B1896" i="4"/>
  <c r="C1895" i="4"/>
  <c r="B1895" i="4"/>
  <c r="C1894" i="4"/>
  <c r="B1894" i="4"/>
  <c r="C1893" i="4"/>
  <c r="B1893" i="4"/>
  <c r="C1892" i="4"/>
  <c r="B1892" i="4"/>
  <c r="C1891" i="4"/>
  <c r="B1891" i="4"/>
  <c r="C1890" i="4"/>
  <c r="B1890" i="4"/>
  <c r="C1889" i="4"/>
  <c r="B1889" i="4"/>
  <c r="C1888" i="4"/>
  <c r="B1888" i="4"/>
  <c r="C1887" i="4"/>
  <c r="B1887" i="4"/>
  <c r="C1886" i="4"/>
  <c r="B1886" i="4"/>
  <c r="C1885" i="4"/>
  <c r="B1885" i="4"/>
  <c r="C1884" i="4"/>
  <c r="B1884" i="4"/>
  <c r="C1883" i="4"/>
  <c r="B1883" i="4"/>
  <c r="C1882" i="4"/>
  <c r="B1882" i="4"/>
  <c r="C1881" i="4"/>
  <c r="B1881" i="4"/>
  <c r="C1880" i="4"/>
  <c r="B1880" i="4"/>
  <c r="C1879" i="4"/>
  <c r="B1879" i="4"/>
  <c r="C1878" i="4"/>
  <c r="B1878" i="4"/>
  <c r="C1877" i="4"/>
  <c r="B1877" i="4"/>
  <c r="C1876" i="4"/>
  <c r="B1876" i="4"/>
  <c r="C1875" i="4"/>
  <c r="B1875" i="4"/>
  <c r="C1874" i="4"/>
  <c r="B1874" i="4"/>
  <c r="C1873" i="4"/>
  <c r="B1873" i="4"/>
  <c r="C1872" i="4"/>
  <c r="B1872" i="4"/>
  <c r="C1871" i="4"/>
  <c r="B1871" i="4"/>
  <c r="C1870" i="4"/>
  <c r="B1870" i="4"/>
  <c r="C1869" i="4"/>
  <c r="B1869" i="4"/>
  <c r="C1868" i="4"/>
  <c r="B1868" i="4"/>
  <c r="C1867" i="4"/>
  <c r="B1867" i="4"/>
  <c r="C1866" i="4"/>
  <c r="B1866" i="4"/>
  <c r="C1865" i="4"/>
  <c r="B1865" i="4"/>
  <c r="C1864" i="4"/>
  <c r="B1864" i="4"/>
  <c r="C1863" i="4"/>
  <c r="B1863" i="4"/>
  <c r="C1862" i="4"/>
  <c r="B1862" i="4"/>
  <c r="C1861" i="4"/>
  <c r="B1861" i="4"/>
  <c r="C1860" i="4"/>
  <c r="B1860" i="4"/>
  <c r="C1859" i="4"/>
  <c r="B1859" i="4"/>
  <c r="C1858" i="4"/>
  <c r="B1858" i="4"/>
  <c r="C1857" i="4"/>
  <c r="B1857" i="4"/>
  <c r="C1856" i="4"/>
  <c r="B1856" i="4"/>
  <c r="C1855" i="4"/>
  <c r="B1855" i="4"/>
  <c r="C1854" i="4"/>
  <c r="B1854" i="4"/>
  <c r="C1853" i="4"/>
  <c r="B1853" i="4"/>
  <c r="C1852" i="4"/>
  <c r="B1852" i="4"/>
  <c r="C1851" i="4"/>
  <c r="B1851" i="4"/>
  <c r="C1850" i="4"/>
  <c r="B1850" i="4"/>
  <c r="C1849" i="4"/>
  <c r="B1849" i="4"/>
  <c r="C1848" i="4"/>
  <c r="B1848" i="4"/>
  <c r="C1847" i="4"/>
  <c r="B1847" i="4"/>
  <c r="C1846" i="4"/>
  <c r="B1846" i="4"/>
  <c r="C1845" i="4"/>
  <c r="B1845" i="4"/>
  <c r="C1844" i="4"/>
  <c r="B1844" i="4"/>
  <c r="C1843" i="4"/>
  <c r="B1843" i="4"/>
  <c r="C1842" i="4"/>
  <c r="B1842" i="4"/>
  <c r="C1841" i="4"/>
  <c r="B1841" i="4"/>
  <c r="C1840" i="4"/>
  <c r="B1840" i="4"/>
  <c r="C1839" i="4"/>
  <c r="B1839" i="4"/>
  <c r="C1838" i="4"/>
  <c r="B1838" i="4"/>
  <c r="C1837" i="4"/>
  <c r="B1837" i="4"/>
  <c r="C1836" i="4"/>
  <c r="B1836" i="4"/>
  <c r="C1835" i="4"/>
  <c r="B1835" i="4"/>
  <c r="C1834" i="4"/>
  <c r="B1834" i="4"/>
  <c r="C1833" i="4"/>
  <c r="B1833" i="4"/>
  <c r="C1832" i="4"/>
  <c r="B1832" i="4"/>
  <c r="C1831" i="4"/>
  <c r="B1831" i="4"/>
  <c r="C1830" i="4"/>
  <c r="B1830" i="4"/>
  <c r="C1829" i="4"/>
  <c r="B1829" i="4"/>
  <c r="C1828" i="4"/>
  <c r="B1828" i="4"/>
  <c r="C1827" i="4"/>
  <c r="B1827" i="4"/>
  <c r="C1826" i="4"/>
  <c r="B1826" i="4"/>
  <c r="C1825" i="4"/>
  <c r="B1825" i="4"/>
  <c r="C1824" i="4"/>
  <c r="B1824" i="4"/>
  <c r="C1823" i="4"/>
  <c r="B1823" i="4"/>
  <c r="C1822" i="4"/>
  <c r="B1822" i="4"/>
  <c r="C1821" i="4"/>
  <c r="B1821" i="4"/>
  <c r="C1820" i="4"/>
  <c r="B1820" i="4"/>
  <c r="C1819" i="4"/>
  <c r="B1819" i="4"/>
  <c r="C1818" i="4"/>
  <c r="B1818" i="4"/>
  <c r="C1817" i="4"/>
  <c r="B1817" i="4"/>
  <c r="C1816" i="4"/>
  <c r="B1816" i="4"/>
  <c r="C1815" i="4"/>
  <c r="B1815" i="4"/>
  <c r="C1814" i="4"/>
  <c r="B1814" i="4"/>
  <c r="C1813" i="4"/>
  <c r="B1813" i="4"/>
  <c r="C1812" i="4"/>
  <c r="B1812" i="4"/>
  <c r="C1811" i="4"/>
  <c r="B1811" i="4"/>
  <c r="C1810" i="4"/>
  <c r="B1810" i="4"/>
  <c r="C1809" i="4"/>
  <c r="B1809" i="4"/>
  <c r="C1808" i="4"/>
  <c r="B1808" i="4"/>
  <c r="C1807" i="4"/>
  <c r="B1807" i="4"/>
  <c r="C1806" i="4"/>
  <c r="B1806" i="4"/>
  <c r="C1805" i="4"/>
  <c r="B1805" i="4"/>
  <c r="C1804" i="4"/>
  <c r="B1804" i="4"/>
  <c r="C1803" i="4"/>
  <c r="B1803" i="4"/>
  <c r="C1802" i="4"/>
  <c r="B1802" i="4"/>
  <c r="C1801" i="4"/>
  <c r="B1801" i="4"/>
  <c r="C1800" i="4"/>
  <c r="B1800" i="4"/>
  <c r="C1799" i="4"/>
  <c r="B1799" i="4"/>
  <c r="C1798" i="4"/>
  <c r="B1798" i="4"/>
  <c r="C1797" i="4"/>
  <c r="B1797" i="4"/>
  <c r="C1796" i="4"/>
  <c r="B1796" i="4"/>
  <c r="C1795" i="4"/>
  <c r="B1795" i="4"/>
  <c r="C1794" i="4"/>
  <c r="B1794" i="4"/>
  <c r="C1793" i="4"/>
  <c r="B1793" i="4"/>
  <c r="C1792" i="4"/>
  <c r="B1792" i="4"/>
  <c r="C1791" i="4"/>
  <c r="B1791" i="4"/>
  <c r="C1790" i="4"/>
  <c r="B1790" i="4"/>
  <c r="C1789" i="4"/>
  <c r="B1789" i="4"/>
  <c r="C1788" i="4"/>
  <c r="B1788" i="4"/>
  <c r="C1787" i="4"/>
  <c r="B1787" i="4"/>
  <c r="C1786" i="4"/>
  <c r="B1786" i="4"/>
  <c r="C1785" i="4"/>
  <c r="B1785" i="4"/>
  <c r="C1784" i="4"/>
  <c r="B1784" i="4"/>
  <c r="C1783" i="4"/>
  <c r="B1783" i="4"/>
  <c r="C1782" i="4"/>
  <c r="B1782" i="4"/>
  <c r="C1781" i="4"/>
  <c r="B1781" i="4"/>
  <c r="C1780" i="4"/>
  <c r="B1780" i="4"/>
  <c r="C1779" i="4"/>
  <c r="B1779" i="4"/>
  <c r="C1778" i="4"/>
  <c r="B1778" i="4"/>
  <c r="C1777" i="4"/>
  <c r="B1777" i="4"/>
  <c r="C1776" i="4"/>
  <c r="B1776" i="4"/>
  <c r="C1775" i="4"/>
  <c r="B1775" i="4"/>
  <c r="C1774" i="4"/>
  <c r="B1774" i="4"/>
  <c r="C1773" i="4"/>
  <c r="B1773" i="4"/>
  <c r="C1772" i="4"/>
  <c r="B1772" i="4"/>
  <c r="C1771" i="4"/>
  <c r="B1771" i="4"/>
  <c r="C1770" i="4"/>
  <c r="B1770" i="4"/>
  <c r="C1769" i="4"/>
  <c r="B1769" i="4"/>
  <c r="C1768" i="4"/>
  <c r="B1768" i="4"/>
  <c r="C1767" i="4"/>
  <c r="B1767" i="4"/>
  <c r="C1766" i="4"/>
  <c r="B1766" i="4"/>
  <c r="C1765" i="4"/>
  <c r="B1765" i="4"/>
  <c r="C1764" i="4"/>
  <c r="B1764" i="4"/>
  <c r="C1763" i="4"/>
  <c r="B1763" i="4"/>
  <c r="C1762" i="4"/>
  <c r="B1762" i="4"/>
  <c r="C1761" i="4"/>
  <c r="B1761" i="4"/>
  <c r="C1760" i="4"/>
  <c r="B1760" i="4"/>
  <c r="C1759" i="4"/>
  <c r="B1759" i="4"/>
  <c r="C1758" i="4"/>
  <c r="B1758" i="4"/>
  <c r="C1757" i="4"/>
  <c r="B1757" i="4"/>
  <c r="C1756" i="4"/>
  <c r="B1756" i="4"/>
  <c r="C1755" i="4"/>
  <c r="B1755" i="4"/>
  <c r="C1754" i="4"/>
  <c r="B1754" i="4"/>
  <c r="C1753" i="4"/>
  <c r="B1753" i="4"/>
  <c r="C1752" i="4"/>
  <c r="B1752" i="4"/>
  <c r="C1751" i="4"/>
  <c r="B1751" i="4"/>
  <c r="C1750" i="4"/>
  <c r="B1750" i="4"/>
  <c r="C1749" i="4"/>
  <c r="B1749" i="4"/>
  <c r="C1748" i="4"/>
  <c r="B1748" i="4"/>
  <c r="C1747" i="4"/>
  <c r="B1747" i="4"/>
  <c r="C1746" i="4"/>
  <c r="B1746" i="4"/>
  <c r="C1745" i="4"/>
  <c r="B1745" i="4"/>
  <c r="C1744" i="4"/>
  <c r="B1744" i="4"/>
  <c r="C1743" i="4"/>
  <c r="B1743" i="4"/>
  <c r="C1742" i="4"/>
  <c r="B1742" i="4"/>
  <c r="C1741" i="4"/>
  <c r="B1741" i="4"/>
  <c r="C1740" i="4"/>
  <c r="B1740" i="4"/>
  <c r="C1739" i="4"/>
  <c r="B1739" i="4"/>
  <c r="C1738" i="4"/>
  <c r="B1738" i="4"/>
  <c r="C1737" i="4"/>
  <c r="B1737" i="4"/>
  <c r="C1736" i="4"/>
  <c r="B1736" i="4"/>
  <c r="C1735" i="4"/>
  <c r="B1735" i="4"/>
  <c r="C1734" i="4"/>
  <c r="B1734" i="4"/>
  <c r="C1733" i="4"/>
  <c r="B1733" i="4"/>
  <c r="C1732" i="4"/>
  <c r="B1732" i="4"/>
  <c r="C1731" i="4"/>
  <c r="B1731" i="4"/>
  <c r="C1730" i="4"/>
  <c r="B1730" i="4"/>
  <c r="C1729" i="4"/>
  <c r="B1729" i="4"/>
  <c r="C1728" i="4"/>
  <c r="B1728" i="4"/>
  <c r="C1727" i="4"/>
  <c r="B1727" i="4"/>
  <c r="C1726" i="4"/>
  <c r="B1726" i="4"/>
  <c r="C1725" i="4"/>
  <c r="B1725" i="4"/>
  <c r="C1724" i="4"/>
  <c r="B1724" i="4"/>
  <c r="C1723" i="4"/>
  <c r="B1723" i="4"/>
  <c r="C1722" i="4"/>
  <c r="B1722" i="4"/>
  <c r="C1721" i="4"/>
  <c r="B1721" i="4"/>
  <c r="C1720" i="4"/>
  <c r="B1720" i="4"/>
  <c r="C1719" i="4"/>
  <c r="B1719" i="4"/>
  <c r="C1718" i="4"/>
  <c r="B1718" i="4"/>
  <c r="C1717" i="4"/>
  <c r="B1717" i="4"/>
  <c r="C1716" i="4"/>
  <c r="B1716" i="4"/>
  <c r="C1715" i="4"/>
  <c r="B1715" i="4"/>
  <c r="C1714" i="4"/>
  <c r="B1714" i="4"/>
  <c r="C1713" i="4"/>
  <c r="B1713" i="4"/>
  <c r="C1712" i="4"/>
  <c r="B1712" i="4"/>
  <c r="C1711" i="4"/>
  <c r="B1711" i="4"/>
  <c r="C1710" i="4"/>
  <c r="B1710" i="4"/>
  <c r="C1709" i="4"/>
  <c r="B1709" i="4"/>
  <c r="C1708" i="4"/>
  <c r="B1708" i="4"/>
  <c r="C1707" i="4"/>
  <c r="B1707" i="4"/>
  <c r="C1706" i="4"/>
  <c r="B1706" i="4"/>
  <c r="C1705" i="4"/>
  <c r="B1705" i="4"/>
  <c r="C1704" i="4"/>
  <c r="B1704" i="4"/>
  <c r="C1703" i="4"/>
  <c r="B1703" i="4"/>
  <c r="C1702" i="4"/>
  <c r="B1702" i="4"/>
  <c r="C1701" i="4"/>
  <c r="B1701" i="4"/>
  <c r="C1700" i="4"/>
  <c r="B1700" i="4"/>
  <c r="C1699" i="4"/>
  <c r="B1699" i="4"/>
  <c r="C1698" i="4"/>
  <c r="B1698" i="4"/>
  <c r="C1697" i="4"/>
  <c r="B1697" i="4"/>
  <c r="C1696" i="4"/>
  <c r="B1696" i="4"/>
  <c r="C1695" i="4"/>
  <c r="B1695" i="4"/>
  <c r="C1694" i="4"/>
  <c r="B1694" i="4"/>
  <c r="C1693" i="4"/>
  <c r="B1693" i="4"/>
  <c r="C1692" i="4"/>
  <c r="B1692" i="4"/>
  <c r="C1691" i="4"/>
  <c r="B1691" i="4"/>
  <c r="C1690" i="4"/>
  <c r="B1690" i="4"/>
  <c r="C1689" i="4"/>
  <c r="B1689" i="4"/>
  <c r="C1688" i="4"/>
  <c r="B1688" i="4"/>
  <c r="C1687" i="4"/>
  <c r="B1687" i="4"/>
  <c r="C1686" i="4"/>
  <c r="B1686" i="4"/>
  <c r="C1685" i="4"/>
  <c r="B1685" i="4"/>
  <c r="C1684" i="4"/>
  <c r="B1684" i="4"/>
  <c r="C1683" i="4"/>
  <c r="B1683" i="4"/>
  <c r="C1682" i="4"/>
  <c r="B1682" i="4"/>
  <c r="C1681" i="4"/>
  <c r="B1681" i="4"/>
  <c r="C1680" i="4"/>
  <c r="B1680" i="4"/>
  <c r="C1679" i="4"/>
  <c r="B1679" i="4"/>
  <c r="C1678" i="4"/>
  <c r="B1678" i="4"/>
  <c r="C1677" i="4"/>
  <c r="B1677" i="4"/>
  <c r="C1676" i="4"/>
  <c r="B1676" i="4"/>
  <c r="C1675" i="4"/>
  <c r="B1675" i="4"/>
  <c r="C1674" i="4"/>
  <c r="B1674" i="4"/>
  <c r="C1673" i="4"/>
  <c r="B1673" i="4"/>
  <c r="C1672" i="4"/>
  <c r="B1672" i="4"/>
  <c r="C1671" i="4"/>
  <c r="B1671" i="4"/>
  <c r="C1670" i="4"/>
  <c r="B1670" i="4"/>
  <c r="C1669" i="4"/>
  <c r="B1669" i="4"/>
  <c r="C1668" i="4"/>
  <c r="B1668" i="4"/>
  <c r="C1667" i="4"/>
  <c r="B1667" i="4"/>
  <c r="C1666" i="4"/>
  <c r="B1666" i="4"/>
  <c r="C1665" i="4"/>
  <c r="B1665" i="4"/>
  <c r="C1664" i="4"/>
  <c r="B1664" i="4"/>
  <c r="C1663" i="4"/>
  <c r="B1663" i="4"/>
  <c r="C1662" i="4"/>
  <c r="B1662" i="4"/>
  <c r="C1661" i="4"/>
  <c r="B1661" i="4"/>
  <c r="C1660" i="4"/>
  <c r="B1660" i="4"/>
  <c r="C1659" i="4"/>
  <c r="B1659" i="4"/>
  <c r="C1658" i="4"/>
  <c r="B1658" i="4"/>
  <c r="C1657" i="4"/>
  <c r="B1657" i="4"/>
  <c r="C1656" i="4"/>
  <c r="B1656" i="4"/>
  <c r="C1655" i="4"/>
  <c r="B1655" i="4"/>
  <c r="C1654" i="4"/>
  <c r="B1654" i="4"/>
  <c r="C1653" i="4"/>
  <c r="B1653" i="4"/>
  <c r="C1652" i="4"/>
  <c r="B1652" i="4"/>
  <c r="C1651" i="4"/>
  <c r="B1651" i="4"/>
  <c r="C1650" i="4"/>
  <c r="B1650" i="4"/>
  <c r="C1649" i="4"/>
  <c r="B1649" i="4"/>
  <c r="C1648" i="4"/>
  <c r="B1648" i="4"/>
  <c r="C1647" i="4"/>
  <c r="B1647" i="4"/>
  <c r="C1646" i="4"/>
  <c r="B1646" i="4"/>
  <c r="C1645" i="4"/>
  <c r="B1645" i="4"/>
  <c r="C1644" i="4"/>
  <c r="B1644" i="4"/>
  <c r="C1643" i="4"/>
  <c r="B1643" i="4"/>
  <c r="C1642" i="4"/>
  <c r="B1642" i="4"/>
  <c r="C1641" i="4"/>
  <c r="B1641" i="4"/>
  <c r="C1640" i="4"/>
  <c r="B1640" i="4"/>
  <c r="C1639" i="4"/>
  <c r="B1639" i="4"/>
  <c r="C1638" i="4"/>
  <c r="B1638" i="4"/>
  <c r="C1637" i="4"/>
  <c r="B1637" i="4"/>
  <c r="C1636" i="4"/>
  <c r="B1636" i="4"/>
  <c r="C1635" i="4"/>
  <c r="B1635" i="4"/>
  <c r="C1634" i="4"/>
  <c r="B1634" i="4"/>
  <c r="C1633" i="4"/>
  <c r="B1633" i="4"/>
  <c r="C1632" i="4"/>
  <c r="B1632" i="4"/>
  <c r="C1631" i="4"/>
  <c r="B1631" i="4"/>
  <c r="C1630" i="4"/>
  <c r="B1630" i="4"/>
  <c r="C1629" i="4"/>
  <c r="B1629" i="4"/>
  <c r="C1628" i="4"/>
  <c r="B1628" i="4"/>
  <c r="C1627" i="4"/>
  <c r="B1627" i="4"/>
  <c r="C1626" i="4"/>
  <c r="B1626" i="4"/>
  <c r="C1625" i="4"/>
  <c r="B1625" i="4"/>
  <c r="C1624" i="4"/>
  <c r="B1624" i="4"/>
  <c r="C1623" i="4"/>
  <c r="B1623" i="4"/>
  <c r="C1622" i="4"/>
  <c r="B1622" i="4"/>
  <c r="C1621" i="4"/>
  <c r="B1621" i="4"/>
  <c r="C1620" i="4"/>
  <c r="B1620" i="4"/>
  <c r="C1619" i="4"/>
  <c r="B1619" i="4"/>
  <c r="C1618" i="4"/>
  <c r="B1618" i="4"/>
  <c r="C1617" i="4"/>
  <c r="B1617" i="4"/>
  <c r="C1616" i="4"/>
  <c r="B1616" i="4"/>
  <c r="C1615" i="4"/>
  <c r="B1615" i="4"/>
  <c r="C1614" i="4"/>
  <c r="B1614" i="4"/>
  <c r="C1613" i="4"/>
  <c r="B1613" i="4"/>
  <c r="C1612" i="4"/>
  <c r="B1612" i="4"/>
  <c r="C1611" i="4"/>
  <c r="B1611" i="4"/>
  <c r="C1610" i="4"/>
  <c r="B1610" i="4"/>
  <c r="C1609" i="4"/>
  <c r="B1609" i="4"/>
  <c r="C1608" i="4"/>
  <c r="B1608" i="4"/>
  <c r="C1607" i="4"/>
  <c r="B1607" i="4"/>
  <c r="C1606" i="4"/>
  <c r="B1606" i="4"/>
  <c r="C1605" i="4"/>
  <c r="B1605" i="4"/>
  <c r="C1604" i="4"/>
  <c r="B1604" i="4"/>
  <c r="C1603" i="4"/>
  <c r="B1603" i="4"/>
  <c r="C1602" i="4"/>
  <c r="B1602" i="4"/>
  <c r="C1601" i="4"/>
  <c r="B1601" i="4"/>
  <c r="C1600" i="4"/>
  <c r="B1600" i="4"/>
  <c r="C1599" i="4"/>
  <c r="B1599" i="4"/>
  <c r="C1598" i="4"/>
  <c r="B1598" i="4"/>
  <c r="C1597" i="4"/>
  <c r="B1597" i="4"/>
  <c r="C1596" i="4"/>
  <c r="B1596" i="4"/>
  <c r="C1595" i="4"/>
  <c r="B1595" i="4"/>
  <c r="C1594" i="4"/>
  <c r="B1594" i="4"/>
  <c r="C1593" i="4"/>
  <c r="B1593" i="4"/>
  <c r="C1592" i="4"/>
  <c r="B1592" i="4"/>
  <c r="C1591" i="4"/>
  <c r="B1591" i="4"/>
  <c r="C1590" i="4"/>
  <c r="B1590" i="4"/>
  <c r="C1589" i="4"/>
  <c r="B1589" i="4"/>
  <c r="C1588" i="4"/>
  <c r="B1588" i="4"/>
  <c r="C1587" i="4"/>
  <c r="B1587" i="4"/>
  <c r="C1586" i="4"/>
  <c r="B1586" i="4"/>
  <c r="C1585" i="4"/>
  <c r="B1585" i="4"/>
  <c r="C1584" i="4"/>
  <c r="B1584" i="4"/>
  <c r="C1583" i="4"/>
  <c r="B1583" i="4"/>
  <c r="C1582" i="4"/>
  <c r="B1582" i="4"/>
  <c r="C1581" i="4"/>
  <c r="B1581" i="4"/>
  <c r="C1580" i="4"/>
  <c r="B1580" i="4"/>
  <c r="C1579" i="4"/>
  <c r="B1579" i="4"/>
  <c r="C1578" i="4"/>
  <c r="B1578" i="4"/>
  <c r="C1577" i="4"/>
  <c r="B1577" i="4"/>
  <c r="C1576" i="4"/>
  <c r="B1576" i="4"/>
  <c r="C1575" i="4"/>
  <c r="B1575" i="4"/>
  <c r="C1574" i="4"/>
  <c r="B1574" i="4"/>
  <c r="C1573" i="4"/>
  <c r="B1573" i="4"/>
  <c r="C1572" i="4"/>
  <c r="B1572" i="4"/>
  <c r="C1571" i="4"/>
  <c r="B1571" i="4"/>
  <c r="C1570" i="4"/>
  <c r="B1570" i="4"/>
  <c r="C1569" i="4"/>
  <c r="B1569" i="4"/>
  <c r="C1568" i="4"/>
  <c r="B1568" i="4"/>
  <c r="C1567" i="4"/>
  <c r="B1567" i="4"/>
  <c r="C1566" i="4"/>
  <c r="B1566" i="4"/>
  <c r="C1565" i="4"/>
  <c r="B1565" i="4"/>
  <c r="C1564" i="4"/>
  <c r="B1564" i="4"/>
  <c r="C1563" i="4"/>
  <c r="B1563" i="4"/>
  <c r="C1562" i="4"/>
  <c r="B1562" i="4"/>
  <c r="C1561" i="4"/>
  <c r="B1561" i="4"/>
  <c r="C1560" i="4"/>
  <c r="B1560" i="4"/>
  <c r="C1559" i="4"/>
  <c r="B1559" i="4"/>
  <c r="C1558" i="4"/>
  <c r="B1558" i="4"/>
  <c r="C1557" i="4"/>
  <c r="B1557" i="4"/>
  <c r="C1556" i="4"/>
  <c r="B1556" i="4"/>
  <c r="C1555" i="4"/>
  <c r="B1555" i="4"/>
  <c r="C1554" i="4"/>
  <c r="B1554" i="4"/>
  <c r="C1553" i="4"/>
  <c r="B1553" i="4"/>
  <c r="C1552" i="4"/>
  <c r="B1552" i="4"/>
  <c r="C1551" i="4"/>
  <c r="B1551" i="4"/>
  <c r="C1550" i="4"/>
  <c r="B1550" i="4"/>
  <c r="C1549" i="4"/>
  <c r="B1549" i="4"/>
  <c r="C1548" i="4"/>
  <c r="B1548" i="4"/>
  <c r="C1547" i="4"/>
  <c r="B1547" i="4"/>
  <c r="C1546" i="4"/>
  <c r="B1546" i="4"/>
  <c r="C1545" i="4"/>
  <c r="B1545" i="4"/>
  <c r="C1544" i="4"/>
  <c r="B1544" i="4"/>
  <c r="C1543" i="4"/>
  <c r="B1543" i="4"/>
  <c r="C1542" i="4"/>
  <c r="B1542" i="4"/>
  <c r="C1541" i="4"/>
  <c r="B1541" i="4"/>
  <c r="C1540" i="4"/>
  <c r="B1540" i="4"/>
  <c r="C1539" i="4"/>
  <c r="B1539" i="4"/>
  <c r="C1538" i="4"/>
  <c r="B1538" i="4"/>
  <c r="C1537" i="4"/>
  <c r="B1537" i="4"/>
  <c r="C1536" i="4"/>
  <c r="B1536" i="4"/>
  <c r="C1535" i="4"/>
  <c r="B1535" i="4"/>
  <c r="C1534" i="4"/>
  <c r="B1534" i="4"/>
  <c r="C1533" i="4"/>
  <c r="B1533" i="4"/>
  <c r="C1532" i="4"/>
  <c r="B1532" i="4"/>
  <c r="C1531" i="4"/>
  <c r="B1531" i="4"/>
  <c r="C1530" i="4"/>
  <c r="B1530" i="4"/>
  <c r="C1529" i="4"/>
  <c r="B1529" i="4"/>
  <c r="C1528" i="4"/>
  <c r="B1528" i="4"/>
  <c r="C1527" i="4"/>
  <c r="B1527" i="4"/>
  <c r="C1526" i="4"/>
  <c r="B1526" i="4"/>
  <c r="C1525" i="4"/>
  <c r="B1525" i="4"/>
  <c r="C1524" i="4"/>
  <c r="B1524" i="4"/>
  <c r="C1523" i="4"/>
  <c r="B1523" i="4"/>
  <c r="C1522" i="4"/>
  <c r="B1522" i="4"/>
  <c r="C1521" i="4"/>
  <c r="B1521" i="4"/>
  <c r="C1520" i="4"/>
  <c r="B1520" i="4"/>
  <c r="C1519" i="4"/>
  <c r="B1519" i="4"/>
  <c r="C1518" i="4"/>
  <c r="B1518" i="4"/>
  <c r="C1517" i="4"/>
  <c r="B1517" i="4"/>
  <c r="C1516" i="4"/>
  <c r="B1516" i="4"/>
  <c r="C1515" i="4"/>
  <c r="B1515" i="4"/>
  <c r="C1514" i="4"/>
  <c r="B1514" i="4"/>
  <c r="C1513" i="4"/>
  <c r="B1513" i="4"/>
  <c r="C1512" i="4"/>
  <c r="B1512" i="4"/>
  <c r="C1511" i="4"/>
  <c r="B1511" i="4"/>
  <c r="C1510" i="4"/>
  <c r="B1510" i="4"/>
  <c r="C1509" i="4"/>
  <c r="B1509" i="4"/>
  <c r="C1508" i="4"/>
  <c r="B1508" i="4"/>
  <c r="C1507" i="4"/>
  <c r="B1507" i="4"/>
  <c r="C1506" i="4"/>
  <c r="B1506" i="4"/>
  <c r="C1505" i="4"/>
  <c r="B1505" i="4"/>
  <c r="C1504" i="4"/>
  <c r="B1504" i="4"/>
  <c r="C1503" i="4"/>
  <c r="B1503" i="4"/>
  <c r="C1502" i="4"/>
  <c r="B1502" i="4"/>
  <c r="C1501" i="4"/>
  <c r="B1501" i="4"/>
  <c r="C1500" i="4"/>
  <c r="B1500" i="4"/>
  <c r="C1499" i="4"/>
  <c r="B1499" i="4"/>
  <c r="C1498" i="4"/>
  <c r="B1498" i="4"/>
  <c r="C1497" i="4"/>
  <c r="B1497" i="4"/>
  <c r="C1496" i="4"/>
  <c r="B1496" i="4"/>
  <c r="C1495" i="4"/>
  <c r="B1495" i="4"/>
  <c r="C1494" i="4"/>
  <c r="B1494" i="4"/>
  <c r="C1493" i="4"/>
  <c r="B1493" i="4"/>
  <c r="C1492" i="4"/>
  <c r="B1492" i="4"/>
  <c r="C1491" i="4"/>
  <c r="B1491" i="4"/>
  <c r="C1490" i="4"/>
  <c r="B1490" i="4"/>
  <c r="C1489" i="4"/>
  <c r="B1489" i="4"/>
  <c r="C1488" i="4"/>
  <c r="B1488" i="4"/>
  <c r="C1487" i="4"/>
  <c r="B1487" i="4"/>
  <c r="C1486" i="4"/>
  <c r="B1486" i="4"/>
  <c r="C1485" i="4"/>
  <c r="B1485" i="4"/>
  <c r="C1484" i="4"/>
  <c r="B1484" i="4"/>
  <c r="C1483" i="4"/>
  <c r="B1483" i="4"/>
  <c r="C1482" i="4"/>
  <c r="B1482" i="4"/>
  <c r="C1481" i="4"/>
  <c r="B1481" i="4"/>
  <c r="C1480" i="4"/>
  <c r="B1480" i="4"/>
  <c r="C1479" i="4"/>
  <c r="B1479" i="4"/>
  <c r="C1478" i="4"/>
  <c r="B1478" i="4"/>
  <c r="C1477" i="4"/>
  <c r="B1477" i="4"/>
  <c r="C1476" i="4"/>
  <c r="B1476" i="4"/>
  <c r="C1475" i="4"/>
  <c r="B1475" i="4"/>
  <c r="C1474" i="4"/>
  <c r="B1474" i="4"/>
  <c r="C1473" i="4"/>
  <c r="B1473" i="4"/>
  <c r="C1472" i="4"/>
  <c r="B1472" i="4"/>
  <c r="C1471" i="4"/>
  <c r="B1471" i="4"/>
  <c r="C1470" i="4"/>
  <c r="B1470" i="4"/>
  <c r="C1469" i="4"/>
  <c r="B1469" i="4"/>
  <c r="C1468" i="4"/>
  <c r="B1468" i="4"/>
  <c r="C1467" i="4"/>
  <c r="B1467" i="4"/>
  <c r="C1466" i="4"/>
  <c r="B1466" i="4"/>
  <c r="C1465" i="4"/>
  <c r="B1465" i="4"/>
  <c r="C1464" i="4"/>
  <c r="B1464" i="4"/>
  <c r="C1463" i="4"/>
  <c r="B1463" i="4"/>
  <c r="C1462" i="4"/>
  <c r="B1462" i="4"/>
  <c r="C1461" i="4"/>
  <c r="B1461" i="4"/>
  <c r="C1460" i="4"/>
  <c r="B1460" i="4"/>
  <c r="C1459" i="4"/>
  <c r="B1459" i="4"/>
  <c r="C1458" i="4"/>
  <c r="B1458" i="4"/>
  <c r="C1457" i="4"/>
  <c r="B1457" i="4"/>
  <c r="C1456" i="4"/>
  <c r="B1456" i="4"/>
  <c r="C1455" i="4"/>
  <c r="B1455" i="4"/>
  <c r="C1454" i="4"/>
  <c r="B1454" i="4"/>
  <c r="C1453" i="4"/>
  <c r="B1453" i="4"/>
  <c r="C1452" i="4"/>
  <c r="B1452" i="4"/>
  <c r="C1451" i="4"/>
  <c r="B1451" i="4"/>
  <c r="C1450" i="4"/>
  <c r="B1450" i="4"/>
  <c r="C1449" i="4"/>
  <c r="B1449" i="4"/>
  <c r="C1448" i="4"/>
  <c r="B1448" i="4"/>
  <c r="C1447" i="4"/>
  <c r="B1447" i="4"/>
  <c r="C1446" i="4"/>
  <c r="B1446" i="4"/>
  <c r="C1445" i="4"/>
  <c r="B1445" i="4"/>
  <c r="C1444" i="4"/>
  <c r="B1444" i="4"/>
  <c r="C1443" i="4"/>
  <c r="B1443" i="4"/>
  <c r="C1442" i="4"/>
  <c r="B1442" i="4"/>
  <c r="C1441" i="4"/>
  <c r="B1441" i="4"/>
  <c r="C1440" i="4"/>
  <c r="B1440" i="4"/>
  <c r="C1439" i="4"/>
  <c r="B1439" i="4"/>
  <c r="C1438" i="4"/>
  <c r="B1438" i="4"/>
  <c r="C1437" i="4"/>
  <c r="B1437" i="4"/>
  <c r="C1436" i="4"/>
  <c r="B1436" i="4"/>
  <c r="C1435" i="4"/>
  <c r="B1435" i="4"/>
  <c r="C1434" i="4"/>
  <c r="B1434" i="4"/>
  <c r="C1433" i="4"/>
  <c r="B1433" i="4"/>
  <c r="C1432" i="4"/>
  <c r="B1432" i="4"/>
  <c r="C1431" i="4"/>
  <c r="B1431" i="4"/>
  <c r="C1430" i="4"/>
  <c r="B1430" i="4"/>
  <c r="C1429" i="4"/>
  <c r="B1429" i="4"/>
  <c r="C1428" i="4"/>
  <c r="B1428" i="4"/>
  <c r="C1427" i="4"/>
  <c r="B1427" i="4"/>
  <c r="C1426" i="4"/>
  <c r="B1426" i="4"/>
  <c r="C1425" i="4"/>
  <c r="B1425" i="4"/>
  <c r="C1424" i="4"/>
  <c r="B1424" i="4"/>
  <c r="C1423" i="4"/>
  <c r="B1423" i="4"/>
  <c r="C1422" i="4"/>
  <c r="B1422" i="4"/>
  <c r="C1421" i="4"/>
  <c r="B1421" i="4"/>
  <c r="C1420" i="4"/>
  <c r="B1420" i="4"/>
  <c r="C1419" i="4"/>
  <c r="B1419" i="4"/>
  <c r="C1418" i="4"/>
  <c r="B1418" i="4"/>
  <c r="C1417" i="4"/>
  <c r="B1417" i="4"/>
  <c r="C1416" i="4"/>
  <c r="B1416" i="4"/>
  <c r="C1415" i="4"/>
  <c r="B1415" i="4"/>
  <c r="C1414" i="4"/>
  <c r="B1414" i="4"/>
  <c r="C1413" i="4"/>
  <c r="B1413" i="4"/>
  <c r="C1412" i="4"/>
  <c r="B1412" i="4"/>
  <c r="C1411" i="4"/>
  <c r="B1411" i="4"/>
  <c r="C1410" i="4"/>
  <c r="B1410" i="4"/>
  <c r="C1409" i="4"/>
  <c r="B1409" i="4"/>
  <c r="C1408" i="4"/>
  <c r="B1408" i="4"/>
  <c r="C1407" i="4"/>
  <c r="B1407" i="4"/>
  <c r="C1406" i="4"/>
  <c r="B1406" i="4"/>
  <c r="C1405" i="4"/>
  <c r="B1405" i="4"/>
  <c r="C1404" i="4"/>
  <c r="B1404" i="4"/>
  <c r="C1403" i="4"/>
  <c r="B1403" i="4"/>
  <c r="C1402" i="4"/>
  <c r="B1402" i="4"/>
  <c r="C1401" i="4"/>
  <c r="B1401" i="4"/>
  <c r="C1400" i="4"/>
  <c r="B1400" i="4"/>
  <c r="C1399" i="4"/>
  <c r="B1399" i="4"/>
  <c r="C1398" i="4"/>
  <c r="B1398" i="4"/>
  <c r="C1397" i="4"/>
  <c r="B1397" i="4"/>
  <c r="C1396" i="4"/>
  <c r="B1396" i="4"/>
  <c r="C1395" i="4"/>
  <c r="B1395" i="4"/>
  <c r="C1394" i="4"/>
  <c r="B1394" i="4"/>
  <c r="C1393" i="4"/>
  <c r="B1393" i="4"/>
  <c r="C1392" i="4"/>
  <c r="B1392" i="4"/>
  <c r="C1391" i="4"/>
  <c r="B1391" i="4"/>
  <c r="C1390" i="4"/>
  <c r="B1390" i="4"/>
  <c r="C1389" i="4"/>
  <c r="B1389" i="4"/>
  <c r="C1388" i="4"/>
  <c r="B1388" i="4"/>
  <c r="C1387" i="4"/>
  <c r="B1387" i="4"/>
  <c r="C1386" i="4"/>
  <c r="B1386" i="4"/>
  <c r="C1385" i="4"/>
  <c r="B1385" i="4"/>
  <c r="C1384" i="4"/>
  <c r="B1384" i="4"/>
  <c r="C1383" i="4"/>
  <c r="B1383" i="4"/>
  <c r="C1382" i="4"/>
  <c r="B1382" i="4"/>
  <c r="C1381" i="4"/>
  <c r="B1381" i="4"/>
  <c r="C1380" i="4"/>
  <c r="B1380" i="4"/>
  <c r="C1379" i="4"/>
  <c r="B1379" i="4"/>
  <c r="C1378" i="4"/>
  <c r="B1378" i="4"/>
  <c r="C1377" i="4"/>
  <c r="B1377" i="4"/>
  <c r="C1376" i="4"/>
  <c r="B1376" i="4"/>
  <c r="C1375" i="4"/>
  <c r="B1375" i="4"/>
  <c r="C1374" i="4"/>
  <c r="B1374" i="4"/>
  <c r="C1373" i="4"/>
  <c r="B1373" i="4"/>
  <c r="C1372" i="4"/>
  <c r="B1372" i="4"/>
  <c r="C1371" i="4"/>
  <c r="B1371" i="4"/>
  <c r="C1370" i="4"/>
  <c r="B1370" i="4"/>
  <c r="C1369" i="4"/>
  <c r="B1369" i="4"/>
  <c r="C1368" i="4"/>
  <c r="B1368" i="4"/>
  <c r="C1367" i="4"/>
  <c r="B1367" i="4"/>
  <c r="C1366" i="4"/>
  <c r="B1366" i="4"/>
  <c r="C1365" i="4"/>
  <c r="B1365" i="4"/>
  <c r="C1364" i="4"/>
  <c r="B1364" i="4"/>
  <c r="C1363" i="4"/>
  <c r="B1363" i="4"/>
  <c r="C1362" i="4"/>
  <c r="B1362" i="4"/>
  <c r="C1361" i="4"/>
  <c r="B1361" i="4"/>
  <c r="C1360" i="4"/>
  <c r="B1360" i="4"/>
  <c r="C1359" i="4"/>
  <c r="B1359" i="4"/>
  <c r="C1358" i="4"/>
  <c r="B1358" i="4"/>
  <c r="C1357" i="4"/>
  <c r="B1357" i="4"/>
  <c r="C1356" i="4"/>
  <c r="B1356" i="4"/>
  <c r="C1355" i="4"/>
  <c r="B1355" i="4"/>
  <c r="C1354" i="4"/>
  <c r="B1354" i="4"/>
  <c r="C1353" i="4"/>
  <c r="B1353" i="4"/>
  <c r="C1352" i="4"/>
  <c r="B1352" i="4"/>
  <c r="C1351" i="4"/>
  <c r="B1351" i="4"/>
  <c r="C1350" i="4"/>
  <c r="B1350" i="4"/>
  <c r="C1349" i="4"/>
  <c r="B1349" i="4"/>
  <c r="C1348" i="4"/>
  <c r="B1348" i="4"/>
  <c r="C1347" i="4"/>
  <c r="B1347" i="4"/>
  <c r="C1346" i="4"/>
  <c r="B1346" i="4"/>
  <c r="C1345" i="4"/>
  <c r="B1345" i="4"/>
  <c r="C1344" i="4"/>
  <c r="B1344" i="4"/>
  <c r="C1343" i="4"/>
  <c r="B1343" i="4"/>
  <c r="C1342" i="4"/>
  <c r="B1342" i="4"/>
  <c r="C1341" i="4"/>
  <c r="B1341" i="4"/>
  <c r="C1340" i="4"/>
  <c r="B1340" i="4"/>
  <c r="C1339" i="4"/>
  <c r="B1339" i="4"/>
  <c r="C1338" i="4"/>
  <c r="B1338" i="4"/>
  <c r="C1337" i="4"/>
  <c r="B1337" i="4"/>
  <c r="C1336" i="4"/>
  <c r="B1336" i="4"/>
  <c r="C1335" i="4"/>
  <c r="B1335" i="4"/>
  <c r="C1334" i="4"/>
  <c r="B1334" i="4"/>
  <c r="C1333" i="4"/>
  <c r="B1333" i="4"/>
  <c r="C1332" i="4"/>
  <c r="B1332" i="4"/>
  <c r="C1331" i="4"/>
  <c r="B1331" i="4"/>
  <c r="C1330" i="4"/>
  <c r="B1330" i="4"/>
  <c r="C1329" i="4"/>
  <c r="B1329" i="4"/>
  <c r="C1328" i="4"/>
  <c r="B1328" i="4"/>
  <c r="C1327" i="4"/>
  <c r="B1327" i="4"/>
  <c r="C1326" i="4"/>
  <c r="B1326" i="4"/>
  <c r="C1325" i="4"/>
  <c r="B1325" i="4"/>
  <c r="C1324" i="4"/>
  <c r="B1324" i="4"/>
  <c r="C1323" i="4"/>
  <c r="B1323" i="4"/>
  <c r="C1322" i="4"/>
  <c r="B1322" i="4"/>
  <c r="C1321" i="4"/>
  <c r="B1321" i="4"/>
  <c r="C1320" i="4"/>
  <c r="B1320" i="4"/>
  <c r="C1319" i="4"/>
  <c r="B1319" i="4"/>
  <c r="C1318" i="4"/>
  <c r="B1318" i="4"/>
  <c r="C1317" i="4"/>
  <c r="B1317" i="4"/>
  <c r="C1316" i="4"/>
  <c r="B1316" i="4"/>
  <c r="C1315" i="4"/>
  <c r="B1315" i="4"/>
  <c r="C1314" i="4"/>
  <c r="B1314" i="4"/>
  <c r="C1313" i="4"/>
  <c r="B1313" i="4"/>
  <c r="C1312" i="4"/>
  <c r="B1312" i="4"/>
  <c r="C1311" i="4"/>
  <c r="B1311" i="4"/>
  <c r="C1310" i="4"/>
  <c r="B1310" i="4"/>
  <c r="C1309" i="4"/>
  <c r="B1309" i="4"/>
  <c r="C1308" i="4"/>
  <c r="B1308" i="4"/>
  <c r="C1307" i="4"/>
  <c r="B1307" i="4"/>
  <c r="C1306" i="4"/>
  <c r="B1306" i="4"/>
  <c r="C1305" i="4"/>
  <c r="B1305" i="4"/>
  <c r="C1304" i="4"/>
  <c r="B1304" i="4"/>
  <c r="C1303" i="4"/>
  <c r="B1303" i="4"/>
  <c r="C1302" i="4"/>
  <c r="B1302" i="4"/>
  <c r="C1301" i="4"/>
  <c r="B1301" i="4"/>
  <c r="C1300" i="4"/>
  <c r="B1300" i="4"/>
  <c r="C1299" i="4"/>
  <c r="B1299" i="4"/>
  <c r="C1298" i="4"/>
  <c r="B1298" i="4"/>
  <c r="C1297" i="4"/>
  <c r="B1297" i="4"/>
  <c r="C1296" i="4"/>
  <c r="B1296" i="4"/>
  <c r="C1295" i="4"/>
  <c r="B1295" i="4"/>
  <c r="C1294" i="4"/>
  <c r="B1294" i="4"/>
  <c r="C1293" i="4"/>
  <c r="B1293" i="4"/>
  <c r="C1292" i="4"/>
  <c r="B1292" i="4"/>
  <c r="C1291" i="4"/>
  <c r="B1291" i="4"/>
  <c r="C1290" i="4"/>
  <c r="B1290" i="4"/>
  <c r="C1289" i="4"/>
  <c r="B1289" i="4"/>
  <c r="C1288" i="4"/>
  <c r="B1288" i="4"/>
  <c r="C1287" i="4"/>
  <c r="B1287" i="4"/>
  <c r="C1286" i="4"/>
  <c r="B1286" i="4"/>
  <c r="C1285" i="4"/>
  <c r="B1285" i="4"/>
  <c r="C1284" i="4"/>
  <c r="B1284" i="4"/>
  <c r="C1283" i="4"/>
  <c r="B1283" i="4"/>
  <c r="C1282" i="4"/>
  <c r="B1282" i="4"/>
  <c r="C1281" i="4"/>
  <c r="B1281" i="4"/>
  <c r="C1280" i="4"/>
  <c r="B1280" i="4"/>
  <c r="C1279" i="4"/>
  <c r="B1279" i="4"/>
  <c r="C1278" i="4"/>
  <c r="B1278" i="4"/>
  <c r="C1277" i="4"/>
  <c r="B1277" i="4"/>
  <c r="C1276" i="4"/>
  <c r="B1276" i="4"/>
  <c r="C1275" i="4"/>
  <c r="B1275" i="4"/>
  <c r="C1274" i="4"/>
  <c r="B1274" i="4"/>
  <c r="C1273" i="4"/>
  <c r="B1273" i="4"/>
  <c r="C1272" i="4"/>
  <c r="B1272" i="4"/>
  <c r="C1271" i="4"/>
  <c r="B1271" i="4"/>
  <c r="C1270" i="4"/>
  <c r="B1270" i="4"/>
  <c r="C1269" i="4"/>
  <c r="B1269" i="4"/>
  <c r="C1268" i="4"/>
  <c r="B1268" i="4"/>
  <c r="C1267" i="4"/>
  <c r="B1267" i="4"/>
  <c r="C1266" i="4"/>
  <c r="B1266" i="4"/>
  <c r="C1265" i="4"/>
  <c r="B1265" i="4"/>
  <c r="C1264" i="4"/>
  <c r="B1264" i="4"/>
  <c r="C1263" i="4"/>
  <c r="B1263" i="4"/>
  <c r="C1262" i="4"/>
  <c r="B1262" i="4"/>
  <c r="C1261" i="4"/>
  <c r="B1261" i="4"/>
  <c r="C1260" i="4"/>
  <c r="B1260" i="4"/>
  <c r="C1259" i="4"/>
  <c r="B1259" i="4"/>
  <c r="C1258" i="4"/>
  <c r="B1258" i="4"/>
  <c r="C1257" i="4"/>
  <c r="B1257" i="4"/>
  <c r="C1256" i="4"/>
  <c r="B1256" i="4"/>
  <c r="C1255" i="4"/>
  <c r="B1255" i="4"/>
  <c r="C1254" i="4"/>
  <c r="B1254" i="4"/>
  <c r="C1253" i="4"/>
  <c r="B1253" i="4"/>
  <c r="C1252" i="4"/>
  <c r="B1252" i="4"/>
  <c r="C1251" i="4"/>
  <c r="B1251" i="4"/>
  <c r="C1250" i="4"/>
  <c r="B1250" i="4"/>
  <c r="C1249" i="4"/>
  <c r="B1249" i="4"/>
  <c r="C1248" i="4"/>
  <c r="B1248" i="4"/>
  <c r="C1247" i="4"/>
  <c r="B1247" i="4"/>
  <c r="C1246" i="4"/>
  <c r="B1246" i="4"/>
  <c r="C1245" i="4"/>
  <c r="B1245" i="4"/>
  <c r="C1244" i="4"/>
  <c r="B1244" i="4"/>
  <c r="C1243" i="4"/>
  <c r="B1243" i="4"/>
  <c r="C1242" i="4"/>
  <c r="B1242" i="4"/>
  <c r="C1241" i="4"/>
  <c r="B1241" i="4"/>
  <c r="C1240" i="4"/>
  <c r="B1240" i="4"/>
  <c r="C1239" i="4"/>
  <c r="B1239" i="4"/>
  <c r="C1238" i="4"/>
  <c r="B1238" i="4"/>
  <c r="C1237" i="4"/>
  <c r="B1237" i="4"/>
  <c r="C1236" i="4"/>
  <c r="B1236" i="4"/>
  <c r="C1235" i="4"/>
  <c r="B1235" i="4"/>
  <c r="C1234" i="4"/>
  <c r="B1234" i="4"/>
  <c r="C1233" i="4"/>
  <c r="B1233" i="4"/>
  <c r="C1232" i="4"/>
  <c r="B1232" i="4"/>
  <c r="C1231" i="4"/>
  <c r="B1231" i="4"/>
  <c r="C1230" i="4"/>
  <c r="B1230" i="4"/>
  <c r="C1229" i="4"/>
  <c r="B1229" i="4"/>
  <c r="C1228" i="4"/>
  <c r="B1228" i="4"/>
  <c r="C1227" i="4"/>
  <c r="B1227" i="4"/>
  <c r="C1226" i="4"/>
  <c r="B1226" i="4"/>
  <c r="C1225" i="4"/>
  <c r="B1225" i="4"/>
  <c r="C1224" i="4"/>
  <c r="B1224" i="4"/>
  <c r="C1223" i="4"/>
  <c r="B1223" i="4"/>
  <c r="C1222" i="4"/>
  <c r="B1222" i="4"/>
  <c r="C1221" i="4"/>
  <c r="B1221" i="4"/>
  <c r="C1220" i="4"/>
  <c r="B1220" i="4"/>
  <c r="C1219" i="4"/>
  <c r="B1219" i="4"/>
  <c r="C1218" i="4"/>
  <c r="B1218" i="4"/>
  <c r="C1217" i="4"/>
  <c r="B1217" i="4"/>
  <c r="C1216" i="4"/>
  <c r="B1216" i="4"/>
  <c r="C1215" i="4"/>
  <c r="B1215" i="4"/>
  <c r="C1214" i="4"/>
  <c r="B1214" i="4"/>
  <c r="C1213" i="4"/>
  <c r="B1213" i="4"/>
  <c r="C1212" i="4"/>
  <c r="B1212" i="4"/>
  <c r="C1211" i="4"/>
  <c r="B1211" i="4"/>
  <c r="C1210" i="4"/>
  <c r="B1210" i="4"/>
  <c r="C1209" i="4"/>
  <c r="B1209" i="4"/>
  <c r="C1208" i="4"/>
  <c r="B1208" i="4"/>
  <c r="C1207" i="4"/>
  <c r="B1207" i="4"/>
  <c r="C1206" i="4"/>
  <c r="B1206" i="4"/>
  <c r="C1205" i="4"/>
  <c r="B1205" i="4"/>
  <c r="C1204" i="4"/>
  <c r="B1204" i="4"/>
  <c r="C1203" i="4"/>
  <c r="B1203" i="4"/>
  <c r="C1202" i="4"/>
  <c r="B1202" i="4"/>
  <c r="C1201" i="4"/>
  <c r="B1201" i="4"/>
  <c r="C1200" i="4"/>
  <c r="B1200" i="4"/>
  <c r="C1199" i="4"/>
  <c r="B1199" i="4"/>
  <c r="C1198" i="4"/>
  <c r="B1198" i="4"/>
  <c r="C1197" i="4"/>
  <c r="B1197" i="4"/>
  <c r="C1196" i="4"/>
  <c r="B1196" i="4"/>
  <c r="C1195" i="4"/>
  <c r="B1195" i="4"/>
  <c r="C1194" i="4"/>
  <c r="B1194" i="4"/>
  <c r="C1193" i="4"/>
  <c r="B1193" i="4"/>
  <c r="C1192" i="4"/>
  <c r="B1192" i="4"/>
  <c r="C1191" i="4"/>
  <c r="B1191" i="4"/>
  <c r="C1190" i="4"/>
  <c r="B1190" i="4"/>
  <c r="C1189" i="4"/>
  <c r="B1189" i="4"/>
  <c r="C1188" i="4"/>
  <c r="B1188" i="4"/>
  <c r="C1187" i="4"/>
  <c r="B1187" i="4"/>
  <c r="C1186" i="4"/>
  <c r="B1186" i="4"/>
  <c r="C1185" i="4"/>
  <c r="B1185" i="4"/>
  <c r="C1184" i="4"/>
  <c r="B1184" i="4"/>
  <c r="C1183" i="4"/>
  <c r="B1183" i="4"/>
  <c r="C1182" i="4"/>
  <c r="B1182" i="4"/>
  <c r="C1181" i="4"/>
  <c r="B1181" i="4"/>
  <c r="C1180" i="4"/>
  <c r="B1180" i="4"/>
  <c r="C1179" i="4"/>
  <c r="B1179" i="4"/>
  <c r="C1178" i="4"/>
  <c r="B1178" i="4"/>
  <c r="C1177" i="4"/>
  <c r="B1177" i="4"/>
  <c r="C1176" i="4"/>
  <c r="B1176" i="4"/>
  <c r="C1175" i="4"/>
  <c r="B1175" i="4"/>
  <c r="C1174" i="4"/>
  <c r="B1174" i="4"/>
  <c r="C1173" i="4"/>
  <c r="B1173" i="4"/>
  <c r="C1172" i="4"/>
  <c r="B1172" i="4"/>
  <c r="C1171" i="4"/>
  <c r="B1171" i="4"/>
  <c r="C1170" i="4"/>
  <c r="B1170" i="4"/>
  <c r="C1169" i="4"/>
  <c r="B1169" i="4"/>
  <c r="C1168" i="4"/>
  <c r="B1168" i="4"/>
  <c r="C1167" i="4"/>
  <c r="B1167" i="4"/>
  <c r="C1166" i="4"/>
  <c r="B1166" i="4"/>
  <c r="C1165" i="4"/>
  <c r="B1165" i="4"/>
  <c r="C1164" i="4"/>
  <c r="B1164" i="4"/>
  <c r="C1163" i="4"/>
  <c r="B1163" i="4"/>
  <c r="C1162" i="4"/>
  <c r="B1162" i="4"/>
  <c r="C1161" i="4"/>
  <c r="B1161" i="4"/>
  <c r="C1160" i="4"/>
  <c r="B1160" i="4"/>
  <c r="C1159" i="4"/>
  <c r="B1159" i="4"/>
  <c r="C1158" i="4"/>
  <c r="B1158" i="4"/>
  <c r="C1157" i="4"/>
  <c r="B1157" i="4"/>
  <c r="C1156" i="4"/>
  <c r="B1156" i="4"/>
  <c r="C1155" i="4"/>
  <c r="B1155" i="4"/>
  <c r="C1154" i="4"/>
  <c r="B1154" i="4"/>
  <c r="C1153" i="4"/>
  <c r="B1153" i="4"/>
  <c r="C1152" i="4"/>
  <c r="B1152" i="4"/>
  <c r="C1151" i="4"/>
  <c r="B1151" i="4"/>
  <c r="C1150" i="4"/>
  <c r="B1150" i="4"/>
  <c r="C1149" i="4"/>
  <c r="B1149" i="4"/>
  <c r="C1148" i="4"/>
  <c r="B1148" i="4"/>
  <c r="C1147" i="4"/>
  <c r="B1147" i="4"/>
  <c r="C1146" i="4"/>
  <c r="B1146" i="4"/>
  <c r="C1145" i="4"/>
  <c r="B1145" i="4"/>
  <c r="C1144" i="4"/>
  <c r="B1144" i="4"/>
  <c r="C1143" i="4"/>
  <c r="B1143" i="4"/>
  <c r="C1142" i="4"/>
  <c r="B1142" i="4"/>
  <c r="C1141" i="4"/>
  <c r="B1141" i="4"/>
  <c r="C1140" i="4"/>
  <c r="B1140" i="4"/>
  <c r="C1139" i="4"/>
  <c r="B1139" i="4"/>
  <c r="C1138" i="4"/>
  <c r="B1138" i="4"/>
  <c r="C1137" i="4"/>
  <c r="B1137" i="4"/>
  <c r="C1136" i="4"/>
  <c r="B1136" i="4"/>
  <c r="C1135" i="4"/>
  <c r="B1135" i="4"/>
  <c r="C1134" i="4"/>
  <c r="B1134" i="4"/>
  <c r="C1133" i="4"/>
  <c r="B1133" i="4"/>
  <c r="C1132" i="4"/>
  <c r="B1132" i="4"/>
  <c r="C1131" i="4"/>
  <c r="B1131" i="4"/>
  <c r="C1130" i="4"/>
  <c r="B1130" i="4"/>
  <c r="C1129" i="4"/>
  <c r="B1129" i="4"/>
  <c r="C1128" i="4"/>
  <c r="B1128" i="4"/>
  <c r="C1127" i="4"/>
  <c r="B1127" i="4"/>
  <c r="C1126" i="4"/>
  <c r="B1126" i="4"/>
  <c r="C1125" i="4"/>
  <c r="B1125" i="4"/>
  <c r="C1124" i="4"/>
  <c r="B1124" i="4"/>
  <c r="C1123" i="4"/>
  <c r="B1123" i="4"/>
  <c r="C1122" i="4"/>
  <c r="B1122" i="4"/>
  <c r="C1121" i="4"/>
  <c r="B1121" i="4"/>
  <c r="C1120" i="4"/>
  <c r="B1120" i="4"/>
  <c r="C1119" i="4"/>
  <c r="B1119" i="4"/>
  <c r="C1118" i="4"/>
  <c r="B1118" i="4"/>
  <c r="C1117" i="4"/>
  <c r="B1117" i="4"/>
  <c r="C1116" i="4"/>
  <c r="B1116" i="4"/>
  <c r="C1115" i="4"/>
  <c r="B1115" i="4"/>
  <c r="C1114" i="4"/>
  <c r="B1114" i="4"/>
  <c r="C1113" i="4"/>
  <c r="B1113" i="4"/>
  <c r="C1112" i="4"/>
  <c r="B1112" i="4"/>
  <c r="C1111" i="4"/>
  <c r="B1111" i="4"/>
  <c r="C1110" i="4"/>
  <c r="B1110" i="4"/>
  <c r="C1109" i="4"/>
  <c r="B1109" i="4"/>
  <c r="C1108" i="4"/>
  <c r="B1108" i="4"/>
  <c r="C1107" i="4"/>
  <c r="B1107" i="4"/>
  <c r="C1106" i="4"/>
  <c r="B1106" i="4"/>
  <c r="C1105" i="4"/>
  <c r="B1105" i="4"/>
  <c r="C1104" i="4"/>
  <c r="B1104" i="4"/>
  <c r="C1103" i="4"/>
  <c r="B1103" i="4"/>
  <c r="C1102" i="4"/>
  <c r="B1102" i="4"/>
  <c r="C1101" i="4"/>
  <c r="B1101" i="4"/>
  <c r="C1100" i="4"/>
  <c r="B1100" i="4"/>
  <c r="C1099" i="4"/>
  <c r="B1099" i="4"/>
  <c r="C1098" i="4"/>
  <c r="B1098" i="4"/>
  <c r="C1097" i="4"/>
  <c r="B1097" i="4"/>
  <c r="C1096" i="4"/>
  <c r="B1096" i="4"/>
  <c r="C1095" i="4"/>
  <c r="B1095" i="4"/>
  <c r="C1094" i="4"/>
  <c r="B1094" i="4"/>
  <c r="C1093" i="4"/>
  <c r="B1093" i="4"/>
  <c r="C1092" i="4"/>
  <c r="B1092" i="4"/>
  <c r="C1091" i="4"/>
  <c r="B1091" i="4"/>
  <c r="C1090" i="4"/>
  <c r="B1090" i="4"/>
  <c r="C1089" i="4"/>
  <c r="B1089" i="4"/>
  <c r="C1088" i="4"/>
  <c r="B1088" i="4"/>
  <c r="C1087" i="4"/>
  <c r="B1087" i="4"/>
  <c r="C1086" i="4"/>
  <c r="B1086" i="4"/>
  <c r="C1085" i="4"/>
  <c r="B1085" i="4"/>
  <c r="C1084" i="4"/>
  <c r="B1084" i="4"/>
  <c r="C1083" i="4"/>
  <c r="B1083" i="4"/>
  <c r="C1082" i="4"/>
  <c r="B1082" i="4"/>
  <c r="C1081" i="4"/>
  <c r="B1081" i="4"/>
  <c r="C1080" i="4"/>
  <c r="B1080" i="4"/>
  <c r="C1079" i="4"/>
  <c r="B1079" i="4"/>
  <c r="C1078" i="4"/>
  <c r="B1078" i="4"/>
  <c r="C1077" i="4"/>
  <c r="B1077" i="4"/>
  <c r="C1076" i="4"/>
  <c r="B1076" i="4"/>
  <c r="C1075" i="4"/>
  <c r="B1075" i="4"/>
  <c r="C1074" i="4"/>
  <c r="B1074" i="4"/>
  <c r="C1073" i="4"/>
  <c r="B1073" i="4"/>
  <c r="C1072" i="4"/>
  <c r="B1072" i="4"/>
  <c r="C1071" i="4"/>
  <c r="B1071" i="4"/>
  <c r="C1070" i="4"/>
  <c r="B1070" i="4"/>
  <c r="C1069" i="4"/>
  <c r="B1069" i="4"/>
  <c r="C1068" i="4"/>
  <c r="B1068" i="4"/>
  <c r="C1067" i="4"/>
  <c r="B1067" i="4"/>
  <c r="C1066" i="4"/>
  <c r="B1066" i="4"/>
  <c r="C1065" i="4"/>
  <c r="B1065" i="4"/>
  <c r="C1064" i="4"/>
  <c r="B1064" i="4"/>
  <c r="C1063" i="4"/>
  <c r="B1063" i="4"/>
  <c r="C1062" i="4"/>
  <c r="B1062" i="4"/>
  <c r="C1061" i="4"/>
  <c r="B1061" i="4"/>
  <c r="C1060" i="4"/>
  <c r="B1060" i="4"/>
  <c r="C1059" i="4"/>
  <c r="B1059" i="4"/>
  <c r="C1058" i="4"/>
  <c r="B1058" i="4"/>
  <c r="C1057" i="4"/>
  <c r="B1057" i="4"/>
  <c r="C1056" i="4"/>
  <c r="B1056" i="4"/>
  <c r="C1055" i="4"/>
  <c r="B1055" i="4"/>
  <c r="C1054" i="4"/>
  <c r="B1054" i="4"/>
  <c r="C1053" i="4"/>
  <c r="B1053" i="4"/>
  <c r="C1052" i="4"/>
  <c r="B1052" i="4"/>
  <c r="C1051" i="4"/>
  <c r="B1051" i="4"/>
  <c r="C1050" i="4"/>
  <c r="B1050" i="4"/>
  <c r="C1049" i="4"/>
  <c r="B1049" i="4"/>
  <c r="C1048" i="4"/>
  <c r="B1048" i="4"/>
  <c r="C1047" i="4"/>
  <c r="B1047" i="4"/>
  <c r="C1046" i="4"/>
  <c r="B1046" i="4"/>
  <c r="C1045" i="4"/>
  <c r="B1045" i="4"/>
  <c r="C1044" i="4"/>
  <c r="B1044" i="4"/>
  <c r="C1043" i="4"/>
  <c r="B1043" i="4"/>
  <c r="C1042" i="4"/>
  <c r="B1042" i="4"/>
  <c r="C1041" i="4"/>
  <c r="B1041" i="4"/>
  <c r="C1040" i="4"/>
  <c r="B1040" i="4"/>
  <c r="C1039" i="4"/>
  <c r="B1039" i="4"/>
  <c r="C1038" i="4"/>
  <c r="B1038" i="4"/>
  <c r="C1037" i="4"/>
  <c r="B1037" i="4"/>
  <c r="C1036" i="4"/>
  <c r="B1036" i="4"/>
  <c r="C1035" i="4"/>
  <c r="B1035" i="4"/>
  <c r="C1034" i="4"/>
  <c r="B1034" i="4"/>
  <c r="C1033" i="4"/>
  <c r="B1033" i="4"/>
  <c r="C1032" i="4"/>
  <c r="B1032" i="4"/>
  <c r="C1031" i="4"/>
  <c r="B1031" i="4"/>
  <c r="C1030" i="4"/>
  <c r="B1030" i="4"/>
  <c r="C1029" i="4"/>
  <c r="B1029" i="4"/>
  <c r="C1028" i="4"/>
  <c r="B1028" i="4"/>
  <c r="C1027" i="4"/>
  <c r="B1027" i="4"/>
  <c r="C1026" i="4"/>
  <c r="B1026" i="4"/>
  <c r="C1025" i="4"/>
  <c r="B1025" i="4"/>
  <c r="C1024" i="4"/>
  <c r="B1024" i="4"/>
  <c r="C1023" i="4"/>
  <c r="B1023" i="4"/>
  <c r="C1022" i="4"/>
  <c r="B1022" i="4"/>
  <c r="C1021" i="4"/>
  <c r="B1021" i="4"/>
  <c r="C1020" i="4"/>
  <c r="B1020" i="4"/>
  <c r="C1019" i="4"/>
  <c r="B1019" i="4"/>
  <c r="C1018" i="4"/>
  <c r="B1018" i="4"/>
  <c r="C1017" i="4"/>
  <c r="B1017" i="4"/>
  <c r="C1016" i="4"/>
  <c r="B1016" i="4"/>
  <c r="C1015" i="4"/>
  <c r="B1015" i="4"/>
  <c r="C1014" i="4"/>
  <c r="B1014" i="4"/>
  <c r="C1013" i="4"/>
  <c r="B1013" i="4"/>
  <c r="C1012" i="4"/>
  <c r="B1012" i="4"/>
  <c r="C1011" i="4"/>
  <c r="B1011" i="4"/>
  <c r="C1010" i="4"/>
  <c r="B1010" i="4"/>
  <c r="C1009" i="4"/>
  <c r="B1009" i="4"/>
  <c r="C1008" i="4"/>
  <c r="B1008" i="4"/>
  <c r="C1007" i="4"/>
  <c r="B1007" i="4"/>
  <c r="C1006" i="4"/>
  <c r="B1006" i="4"/>
  <c r="C1005" i="4"/>
  <c r="B1005" i="4"/>
  <c r="C1004" i="4"/>
  <c r="B1004" i="4"/>
  <c r="C1003" i="4"/>
  <c r="B1003" i="4"/>
  <c r="C1002" i="4"/>
  <c r="B1002" i="4"/>
  <c r="C1001" i="4"/>
  <c r="B1001" i="4"/>
  <c r="C1000" i="4"/>
  <c r="B1000" i="4"/>
  <c r="C999" i="4"/>
  <c r="B999" i="4"/>
  <c r="C998" i="4"/>
  <c r="B998" i="4"/>
  <c r="C997" i="4"/>
  <c r="B997" i="4"/>
  <c r="C996" i="4"/>
  <c r="B996" i="4"/>
  <c r="C995" i="4"/>
  <c r="B995" i="4"/>
  <c r="C994" i="4"/>
  <c r="B994" i="4"/>
  <c r="C993" i="4"/>
  <c r="B993" i="4"/>
  <c r="C992" i="4"/>
  <c r="B992" i="4"/>
  <c r="C991" i="4"/>
  <c r="B991" i="4"/>
  <c r="C990" i="4"/>
  <c r="B990" i="4"/>
  <c r="C989" i="4"/>
  <c r="B989" i="4"/>
  <c r="C988" i="4"/>
  <c r="B988" i="4"/>
  <c r="C987" i="4"/>
  <c r="B987" i="4"/>
  <c r="C986" i="4"/>
  <c r="B986" i="4"/>
  <c r="C985" i="4"/>
  <c r="B985" i="4"/>
  <c r="C984" i="4"/>
  <c r="B984" i="4"/>
  <c r="C983" i="4"/>
  <c r="B983" i="4"/>
  <c r="C982" i="4"/>
  <c r="B982" i="4"/>
  <c r="C981" i="4"/>
  <c r="B981" i="4"/>
  <c r="C980" i="4"/>
  <c r="B980" i="4"/>
  <c r="C979" i="4"/>
  <c r="B979" i="4"/>
  <c r="C978" i="4"/>
  <c r="B978" i="4"/>
  <c r="C977" i="4"/>
  <c r="B977" i="4"/>
  <c r="C976" i="4"/>
  <c r="B976" i="4"/>
  <c r="C975" i="4"/>
  <c r="B975" i="4"/>
  <c r="C974" i="4"/>
  <c r="B974" i="4"/>
  <c r="C973" i="4"/>
  <c r="B973" i="4"/>
  <c r="C972" i="4"/>
  <c r="B972" i="4"/>
  <c r="C971" i="4"/>
  <c r="B971" i="4"/>
  <c r="C970" i="4"/>
  <c r="B970" i="4"/>
  <c r="C969" i="4"/>
  <c r="B969" i="4"/>
  <c r="C968" i="4"/>
  <c r="B968" i="4"/>
  <c r="C967" i="4"/>
  <c r="B967" i="4"/>
  <c r="C966" i="4"/>
  <c r="B966" i="4"/>
  <c r="C965" i="4"/>
  <c r="B965" i="4"/>
  <c r="C964" i="4"/>
  <c r="B964" i="4"/>
  <c r="C963" i="4"/>
  <c r="B963" i="4"/>
  <c r="C962" i="4"/>
  <c r="B962" i="4"/>
  <c r="C961" i="4"/>
  <c r="B961" i="4"/>
  <c r="C960" i="4"/>
  <c r="B960" i="4"/>
  <c r="C959" i="4"/>
  <c r="B959" i="4"/>
  <c r="C958" i="4"/>
  <c r="B958" i="4"/>
  <c r="C957" i="4"/>
  <c r="B957" i="4"/>
  <c r="C956" i="4"/>
  <c r="B956" i="4"/>
  <c r="C955" i="4"/>
  <c r="B955" i="4"/>
  <c r="C954" i="4"/>
  <c r="B954" i="4"/>
  <c r="C953" i="4"/>
  <c r="B953" i="4"/>
  <c r="C952" i="4"/>
  <c r="B952" i="4"/>
  <c r="C951" i="4"/>
  <c r="B951" i="4"/>
  <c r="C950" i="4"/>
  <c r="B950" i="4"/>
  <c r="C949" i="4"/>
  <c r="B949" i="4"/>
  <c r="C948" i="4"/>
  <c r="B948" i="4"/>
  <c r="C947" i="4"/>
  <c r="B947" i="4"/>
  <c r="C946" i="4"/>
  <c r="B946" i="4"/>
  <c r="C945" i="4"/>
  <c r="B945" i="4"/>
  <c r="C944" i="4"/>
  <c r="B944" i="4"/>
  <c r="C943" i="4"/>
  <c r="B943" i="4"/>
  <c r="C942" i="4"/>
  <c r="B942" i="4"/>
  <c r="C941" i="4"/>
  <c r="B941" i="4"/>
  <c r="C940" i="4"/>
  <c r="B940" i="4"/>
  <c r="C939" i="4"/>
  <c r="B939" i="4"/>
  <c r="C938" i="4"/>
  <c r="B938" i="4"/>
  <c r="C937" i="4"/>
  <c r="B937" i="4"/>
  <c r="C936" i="4"/>
  <c r="B936" i="4"/>
  <c r="C935" i="4"/>
  <c r="B935" i="4"/>
  <c r="C934" i="4"/>
  <c r="B934" i="4"/>
  <c r="C933" i="4"/>
  <c r="B933" i="4"/>
  <c r="C932" i="4"/>
  <c r="B932" i="4"/>
  <c r="C931" i="4"/>
  <c r="B931" i="4"/>
  <c r="C930" i="4"/>
  <c r="B930" i="4"/>
  <c r="C929" i="4"/>
  <c r="B929" i="4"/>
  <c r="C928" i="4"/>
  <c r="B928" i="4"/>
  <c r="C927" i="4"/>
  <c r="B927" i="4"/>
  <c r="C926" i="4"/>
  <c r="B926" i="4"/>
  <c r="C925" i="4"/>
  <c r="B925" i="4"/>
  <c r="C924" i="4"/>
  <c r="B924" i="4"/>
  <c r="C923" i="4"/>
  <c r="B923" i="4"/>
  <c r="C922" i="4"/>
  <c r="B922" i="4"/>
  <c r="C921" i="4"/>
  <c r="B921" i="4"/>
  <c r="C920" i="4"/>
  <c r="B920" i="4"/>
  <c r="C919" i="4"/>
  <c r="B919" i="4"/>
  <c r="C918" i="4"/>
  <c r="B918" i="4"/>
  <c r="C917" i="4"/>
  <c r="B917" i="4"/>
  <c r="C916" i="4"/>
  <c r="B916" i="4"/>
  <c r="C915" i="4"/>
  <c r="B915" i="4"/>
  <c r="C914" i="4"/>
  <c r="B914" i="4"/>
  <c r="C913" i="4"/>
  <c r="B913" i="4"/>
  <c r="C912" i="4"/>
  <c r="B912" i="4"/>
  <c r="C911" i="4"/>
  <c r="B911" i="4"/>
  <c r="C910" i="4"/>
  <c r="B910" i="4"/>
  <c r="C909" i="4"/>
  <c r="B909" i="4"/>
  <c r="C908" i="4"/>
  <c r="B908" i="4"/>
  <c r="C907" i="4"/>
  <c r="B907" i="4"/>
  <c r="C906" i="4"/>
  <c r="B906" i="4"/>
  <c r="C905" i="4"/>
  <c r="B905" i="4"/>
  <c r="C904" i="4"/>
  <c r="B904" i="4"/>
  <c r="C903" i="4"/>
  <c r="B903" i="4"/>
  <c r="C902" i="4"/>
  <c r="B902" i="4"/>
  <c r="C901" i="4"/>
  <c r="B901" i="4"/>
  <c r="C900" i="4"/>
  <c r="B900" i="4"/>
  <c r="C899" i="4"/>
  <c r="B899" i="4"/>
  <c r="C898" i="4"/>
  <c r="B898" i="4"/>
  <c r="C897" i="4"/>
  <c r="B897" i="4"/>
  <c r="C896" i="4"/>
  <c r="B896" i="4"/>
  <c r="C895" i="4"/>
  <c r="B895" i="4"/>
  <c r="C894" i="4"/>
  <c r="B894" i="4"/>
  <c r="C893" i="4"/>
  <c r="B893" i="4"/>
  <c r="C892" i="4"/>
  <c r="B892" i="4"/>
  <c r="C891" i="4"/>
  <c r="B891" i="4"/>
  <c r="C890" i="4"/>
  <c r="B890" i="4"/>
  <c r="C889" i="4"/>
  <c r="B889" i="4"/>
  <c r="C888" i="4"/>
  <c r="B888" i="4"/>
  <c r="C887" i="4"/>
  <c r="B887" i="4"/>
  <c r="C886" i="4"/>
  <c r="B886" i="4"/>
  <c r="C885" i="4"/>
  <c r="B885" i="4"/>
  <c r="C884" i="4"/>
  <c r="B884" i="4"/>
  <c r="C883" i="4"/>
  <c r="B883" i="4"/>
  <c r="C882" i="4"/>
  <c r="B882" i="4"/>
  <c r="C881" i="4"/>
  <c r="B881" i="4"/>
  <c r="C880" i="4"/>
  <c r="B880" i="4"/>
  <c r="C879" i="4"/>
  <c r="B879" i="4"/>
  <c r="C878" i="4"/>
  <c r="B878" i="4"/>
  <c r="C877" i="4"/>
  <c r="B877" i="4"/>
  <c r="C876" i="4"/>
  <c r="B876" i="4"/>
  <c r="C875" i="4"/>
  <c r="B875" i="4"/>
  <c r="C874" i="4"/>
  <c r="B874" i="4"/>
  <c r="C873" i="4"/>
  <c r="B873" i="4"/>
  <c r="C872" i="4"/>
  <c r="B872" i="4"/>
  <c r="C871" i="4"/>
  <c r="B871" i="4"/>
  <c r="C870" i="4"/>
  <c r="B870" i="4"/>
  <c r="C869" i="4"/>
  <c r="B869" i="4"/>
  <c r="C868" i="4"/>
  <c r="B868" i="4"/>
  <c r="C867" i="4"/>
  <c r="B867" i="4"/>
  <c r="C866" i="4"/>
  <c r="B866" i="4"/>
  <c r="C865" i="4"/>
  <c r="B865" i="4"/>
  <c r="C864" i="4"/>
  <c r="B864" i="4"/>
  <c r="C863" i="4"/>
  <c r="B863" i="4"/>
  <c r="C862" i="4"/>
  <c r="B862" i="4"/>
  <c r="C861" i="4"/>
  <c r="B861" i="4"/>
  <c r="C860" i="4"/>
  <c r="B860" i="4"/>
  <c r="C859" i="4"/>
  <c r="B859" i="4"/>
  <c r="C858" i="4"/>
  <c r="B858" i="4"/>
  <c r="C857" i="4"/>
  <c r="B857" i="4"/>
  <c r="C856" i="4"/>
  <c r="B856" i="4"/>
  <c r="C855" i="4"/>
  <c r="B855" i="4"/>
  <c r="C854" i="4"/>
  <c r="B854" i="4"/>
  <c r="C853" i="4"/>
  <c r="B853" i="4"/>
  <c r="C852" i="4"/>
  <c r="B852" i="4"/>
  <c r="C851" i="4"/>
  <c r="B851" i="4"/>
  <c r="C850" i="4"/>
  <c r="B850" i="4"/>
  <c r="C849" i="4"/>
  <c r="B849" i="4"/>
  <c r="C848" i="4"/>
  <c r="B848" i="4"/>
  <c r="C847" i="4"/>
  <c r="B847" i="4"/>
  <c r="C846" i="4"/>
  <c r="B846" i="4"/>
  <c r="C845" i="4"/>
  <c r="B845" i="4"/>
  <c r="C844" i="4"/>
  <c r="B844" i="4"/>
  <c r="C843" i="4"/>
  <c r="B843" i="4"/>
  <c r="C842" i="4"/>
  <c r="B842" i="4"/>
  <c r="C841" i="4"/>
  <c r="B841" i="4"/>
  <c r="C840" i="4"/>
  <c r="B840" i="4"/>
  <c r="C839" i="4"/>
  <c r="B839" i="4"/>
  <c r="C838" i="4"/>
  <c r="B838" i="4"/>
  <c r="C837" i="4"/>
  <c r="B837" i="4"/>
  <c r="C836" i="4"/>
  <c r="B836" i="4"/>
  <c r="C835" i="4"/>
  <c r="B835" i="4"/>
  <c r="C834" i="4"/>
  <c r="B834" i="4"/>
  <c r="C833" i="4"/>
  <c r="B833" i="4"/>
  <c r="C832" i="4"/>
  <c r="B832" i="4"/>
  <c r="C831" i="4"/>
  <c r="B831" i="4"/>
  <c r="C830" i="4"/>
  <c r="B830" i="4"/>
  <c r="C829" i="4"/>
  <c r="B829" i="4"/>
  <c r="C828" i="4"/>
  <c r="B828" i="4"/>
  <c r="C827" i="4"/>
  <c r="B827" i="4"/>
  <c r="C826" i="4"/>
  <c r="B826" i="4"/>
  <c r="C825" i="4"/>
  <c r="B825" i="4"/>
  <c r="C824" i="4"/>
  <c r="B824" i="4"/>
  <c r="C823" i="4"/>
  <c r="B823" i="4"/>
  <c r="C822" i="4"/>
  <c r="B822" i="4"/>
  <c r="C821" i="4"/>
  <c r="B821" i="4"/>
  <c r="C820" i="4"/>
  <c r="B820" i="4"/>
  <c r="C819" i="4"/>
  <c r="B819" i="4"/>
  <c r="C818" i="4"/>
  <c r="B818" i="4"/>
  <c r="C817" i="4"/>
  <c r="B817" i="4"/>
  <c r="C816" i="4"/>
  <c r="B816" i="4"/>
  <c r="C815" i="4"/>
  <c r="B815" i="4"/>
  <c r="C814" i="4"/>
  <c r="B814" i="4"/>
  <c r="C813" i="4"/>
  <c r="B813" i="4"/>
  <c r="C812" i="4"/>
  <c r="B812" i="4"/>
  <c r="C811" i="4"/>
  <c r="B811" i="4"/>
  <c r="C810" i="4"/>
  <c r="B810" i="4"/>
  <c r="C809" i="4"/>
  <c r="B809" i="4"/>
  <c r="C808" i="4"/>
  <c r="B808" i="4"/>
  <c r="C807" i="4"/>
  <c r="B807" i="4"/>
  <c r="C806" i="4"/>
  <c r="B806" i="4"/>
  <c r="C805" i="4"/>
  <c r="B805" i="4"/>
  <c r="C804" i="4"/>
  <c r="B804" i="4"/>
  <c r="C803" i="4"/>
  <c r="B803" i="4"/>
  <c r="C802" i="4"/>
  <c r="B802" i="4"/>
  <c r="C801" i="4"/>
  <c r="B801" i="4"/>
  <c r="C800" i="4"/>
  <c r="B800" i="4"/>
  <c r="C799" i="4"/>
  <c r="B799" i="4"/>
  <c r="C798" i="4"/>
  <c r="B798" i="4"/>
  <c r="C797" i="4"/>
  <c r="B797" i="4"/>
  <c r="C796" i="4"/>
  <c r="B796" i="4"/>
  <c r="C795" i="4"/>
  <c r="B795" i="4"/>
  <c r="C794" i="4"/>
  <c r="B794" i="4"/>
  <c r="C793" i="4"/>
  <c r="B793" i="4"/>
  <c r="C792" i="4"/>
  <c r="B792" i="4"/>
  <c r="C791" i="4"/>
  <c r="B791" i="4"/>
  <c r="C790" i="4"/>
  <c r="B790" i="4"/>
  <c r="C789" i="4"/>
  <c r="B789" i="4"/>
  <c r="C788" i="4"/>
  <c r="B788" i="4"/>
  <c r="C787" i="4"/>
  <c r="B787" i="4"/>
  <c r="C786" i="4"/>
  <c r="B786" i="4"/>
  <c r="C785" i="4"/>
  <c r="B785" i="4"/>
  <c r="C784" i="4"/>
  <c r="B784" i="4"/>
  <c r="C783" i="4"/>
  <c r="B783" i="4"/>
  <c r="C782" i="4"/>
  <c r="B782" i="4"/>
  <c r="C781" i="4"/>
  <c r="B781" i="4"/>
  <c r="C780" i="4"/>
  <c r="B780" i="4"/>
  <c r="C779" i="4"/>
  <c r="B779" i="4"/>
  <c r="C778" i="4"/>
  <c r="B778" i="4"/>
  <c r="C777" i="4"/>
  <c r="B777" i="4"/>
  <c r="C776" i="4"/>
  <c r="B776" i="4"/>
  <c r="C775" i="4"/>
  <c r="B775" i="4"/>
  <c r="C774" i="4"/>
  <c r="B774" i="4"/>
  <c r="C773" i="4"/>
  <c r="B773" i="4"/>
  <c r="C772" i="4"/>
  <c r="B772" i="4"/>
  <c r="C771" i="4"/>
  <c r="B771" i="4"/>
  <c r="C770" i="4"/>
  <c r="B770" i="4"/>
  <c r="C769" i="4"/>
  <c r="B769" i="4"/>
  <c r="C768" i="4"/>
  <c r="B768" i="4"/>
  <c r="C767" i="4"/>
  <c r="B767" i="4"/>
  <c r="C766" i="4"/>
  <c r="B766" i="4"/>
  <c r="C765" i="4"/>
  <c r="B765" i="4"/>
  <c r="C764" i="4"/>
  <c r="B764" i="4"/>
  <c r="C763" i="4"/>
  <c r="B763" i="4"/>
  <c r="C762" i="4"/>
  <c r="B762" i="4"/>
  <c r="C761" i="4"/>
  <c r="B761" i="4"/>
  <c r="C760" i="4"/>
  <c r="B760" i="4"/>
  <c r="C759" i="4"/>
  <c r="B759" i="4"/>
  <c r="C758" i="4"/>
  <c r="B758" i="4"/>
  <c r="C757" i="4"/>
  <c r="B757" i="4"/>
  <c r="C756" i="4"/>
  <c r="B756" i="4"/>
  <c r="C755" i="4"/>
  <c r="B755" i="4"/>
  <c r="C754" i="4"/>
  <c r="B754" i="4"/>
  <c r="C753" i="4"/>
  <c r="B753" i="4"/>
  <c r="C752" i="4"/>
  <c r="B752" i="4"/>
  <c r="C751" i="4"/>
  <c r="B751" i="4"/>
  <c r="C750" i="4"/>
  <c r="B750" i="4"/>
  <c r="C749" i="4"/>
  <c r="B749" i="4"/>
  <c r="C748" i="4"/>
  <c r="B748" i="4"/>
  <c r="C747" i="4"/>
  <c r="B747" i="4"/>
  <c r="C746" i="4"/>
  <c r="B746" i="4"/>
  <c r="C745" i="4"/>
  <c r="B745" i="4"/>
  <c r="C744" i="4"/>
  <c r="B744" i="4"/>
  <c r="C743" i="4"/>
  <c r="B743" i="4"/>
  <c r="C742" i="4"/>
  <c r="B742" i="4"/>
  <c r="C741" i="4"/>
  <c r="B741" i="4"/>
  <c r="C740" i="4"/>
  <c r="B740" i="4"/>
  <c r="C739" i="4"/>
  <c r="B739" i="4"/>
  <c r="C738" i="4"/>
  <c r="B738" i="4"/>
  <c r="C737" i="4"/>
  <c r="B737" i="4"/>
  <c r="C736" i="4"/>
  <c r="B736" i="4"/>
  <c r="C735" i="4"/>
  <c r="B735" i="4"/>
  <c r="C734" i="4"/>
  <c r="B734" i="4"/>
  <c r="C733" i="4"/>
  <c r="B733" i="4"/>
  <c r="C732" i="4"/>
  <c r="B732" i="4"/>
  <c r="C731" i="4"/>
  <c r="B731" i="4"/>
  <c r="C730" i="4"/>
  <c r="B730" i="4"/>
  <c r="C729" i="4"/>
  <c r="B729" i="4"/>
  <c r="C728" i="4"/>
  <c r="B728" i="4"/>
  <c r="C727" i="4"/>
  <c r="B727" i="4"/>
  <c r="C726" i="4"/>
  <c r="B726" i="4"/>
  <c r="C725" i="4"/>
  <c r="B725" i="4"/>
  <c r="C724" i="4"/>
  <c r="B724" i="4"/>
  <c r="C723" i="4"/>
  <c r="B723" i="4"/>
  <c r="C722" i="4"/>
  <c r="B722" i="4"/>
  <c r="C721" i="4"/>
  <c r="B721" i="4"/>
  <c r="C720" i="4"/>
  <c r="B720" i="4"/>
  <c r="C719" i="4"/>
  <c r="B719" i="4"/>
  <c r="C718" i="4"/>
  <c r="B718" i="4"/>
  <c r="C717" i="4"/>
  <c r="B717" i="4"/>
  <c r="C716" i="4"/>
  <c r="B716" i="4"/>
  <c r="C715" i="4"/>
  <c r="B715" i="4"/>
  <c r="C714" i="4"/>
  <c r="B714" i="4"/>
  <c r="C713" i="4"/>
  <c r="B713" i="4"/>
  <c r="C712" i="4"/>
  <c r="B712" i="4"/>
  <c r="C711" i="4"/>
  <c r="B711" i="4"/>
  <c r="C710" i="4"/>
  <c r="B710" i="4"/>
  <c r="C709" i="4"/>
  <c r="B709" i="4"/>
  <c r="C708" i="4"/>
  <c r="B708" i="4"/>
  <c r="C707" i="4"/>
  <c r="B707" i="4"/>
  <c r="C706" i="4"/>
  <c r="B706" i="4"/>
  <c r="C705" i="4"/>
  <c r="B705" i="4"/>
  <c r="C704" i="4"/>
  <c r="B704" i="4"/>
  <c r="C703" i="4"/>
  <c r="B703" i="4"/>
  <c r="C702" i="4"/>
  <c r="B702" i="4"/>
  <c r="C701" i="4"/>
  <c r="B701" i="4"/>
  <c r="C700" i="4"/>
  <c r="B700" i="4"/>
  <c r="C699" i="4"/>
  <c r="B699" i="4"/>
  <c r="C698" i="4"/>
  <c r="B698" i="4"/>
  <c r="C697" i="4"/>
  <c r="B697" i="4"/>
  <c r="C696" i="4"/>
  <c r="B696" i="4"/>
  <c r="C695" i="4"/>
  <c r="B695" i="4"/>
  <c r="C694" i="4"/>
  <c r="B694" i="4"/>
  <c r="C693" i="4"/>
  <c r="B693" i="4"/>
  <c r="C692" i="4"/>
  <c r="B692" i="4"/>
  <c r="C691" i="4"/>
  <c r="B691" i="4"/>
  <c r="C690" i="4"/>
  <c r="B690" i="4"/>
  <c r="C689" i="4"/>
  <c r="B689" i="4"/>
  <c r="C688" i="4"/>
  <c r="B688" i="4"/>
  <c r="C687" i="4"/>
  <c r="B687" i="4"/>
  <c r="C686" i="4"/>
  <c r="B686" i="4"/>
  <c r="C685" i="4"/>
  <c r="B685" i="4"/>
  <c r="C684" i="4"/>
  <c r="B684" i="4"/>
  <c r="C683" i="4"/>
  <c r="B683" i="4"/>
  <c r="C682" i="4"/>
  <c r="B682" i="4"/>
  <c r="C681" i="4"/>
  <c r="B681" i="4"/>
  <c r="C680" i="4"/>
  <c r="B680" i="4"/>
  <c r="C679" i="4"/>
  <c r="B679" i="4"/>
  <c r="C678" i="4"/>
  <c r="B678" i="4"/>
  <c r="C677" i="4"/>
  <c r="B677" i="4"/>
  <c r="C676" i="4"/>
  <c r="B676" i="4"/>
  <c r="C675" i="4"/>
  <c r="B675" i="4"/>
  <c r="C674" i="4"/>
  <c r="B674" i="4"/>
  <c r="C673" i="4"/>
  <c r="B673" i="4"/>
  <c r="C672" i="4"/>
  <c r="B672" i="4"/>
  <c r="C671" i="4"/>
  <c r="B671" i="4"/>
  <c r="C670" i="4"/>
  <c r="B670" i="4"/>
  <c r="C669" i="4"/>
  <c r="B669" i="4"/>
  <c r="C668" i="4"/>
  <c r="B668" i="4"/>
  <c r="C667" i="4"/>
  <c r="B667" i="4"/>
  <c r="C666" i="4"/>
  <c r="B666" i="4"/>
  <c r="C665" i="4"/>
  <c r="B665" i="4"/>
  <c r="C664" i="4"/>
  <c r="B664" i="4"/>
  <c r="C663" i="4"/>
  <c r="B663" i="4"/>
  <c r="C662" i="4"/>
  <c r="B662" i="4"/>
  <c r="C661" i="4"/>
  <c r="B661" i="4"/>
  <c r="C660" i="4"/>
  <c r="B660" i="4"/>
  <c r="C659" i="4"/>
  <c r="B659" i="4"/>
  <c r="C658" i="4"/>
  <c r="B658" i="4"/>
  <c r="C657" i="4"/>
  <c r="B657" i="4"/>
  <c r="C656" i="4"/>
  <c r="B656" i="4"/>
  <c r="C655" i="4"/>
  <c r="B655" i="4"/>
  <c r="C654" i="4"/>
  <c r="B654" i="4"/>
  <c r="C653" i="4"/>
  <c r="B653" i="4"/>
  <c r="C652" i="4"/>
  <c r="B652" i="4"/>
  <c r="C651" i="4"/>
  <c r="B651" i="4"/>
  <c r="C650" i="4"/>
  <c r="B650" i="4"/>
  <c r="C649" i="4"/>
  <c r="B649" i="4"/>
  <c r="C648" i="4"/>
  <c r="B648" i="4"/>
  <c r="C647" i="4"/>
  <c r="B647" i="4"/>
  <c r="C646" i="4"/>
  <c r="B646" i="4"/>
  <c r="C645" i="4"/>
  <c r="B645" i="4"/>
  <c r="C644" i="4"/>
  <c r="B644" i="4"/>
  <c r="C643" i="4"/>
  <c r="B643" i="4"/>
  <c r="C642" i="4"/>
  <c r="B642" i="4"/>
  <c r="C641" i="4"/>
  <c r="B641" i="4"/>
  <c r="C640" i="4"/>
  <c r="B640" i="4"/>
  <c r="C639" i="4"/>
  <c r="B639" i="4"/>
  <c r="C638" i="4"/>
  <c r="B638" i="4"/>
  <c r="C637" i="4"/>
  <c r="B637" i="4"/>
  <c r="C636" i="4"/>
  <c r="B636" i="4"/>
  <c r="C635" i="4"/>
  <c r="B635" i="4"/>
  <c r="C634" i="4"/>
  <c r="B634" i="4"/>
  <c r="C633" i="4"/>
  <c r="B633" i="4"/>
  <c r="C632" i="4"/>
  <c r="B632" i="4"/>
  <c r="C631" i="4"/>
  <c r="B631" i="4"/>
  <c r="C630" i="4"/>
  <c r="B630" i="4"/>
  <c r="C629" i="4"/>
  <c r="B629" i="4"/>
  <c r="C628" i="4"/>
  <c r="B628" i="4"/>
  <c r="C627" i="4"/>
  <c r="B627" i="4"/>
  <c r="C626" i="4"/>
  <c r="B626" i="4"/>
  <c r="C625" i="4"/>
  <c r="B625" i="4"/>
  <c r="C624" i="4"/>
  <c r="B624" i="4"/>
  <c r="C623" i="4"/>
  <c r="B623" i="4"/>
  <c r="C622" i="4"/>
  <c r="B622" i="4"/>
  <c r="C621" i="4"/>
  <c r="B621" i="4"/>
  <c r="C620" i="4"/>
  <c r="B620" i="4"/>
  <c r="C619" i="4"/>
  <c r="B619" i="4"/>
  <c r="C618" i="4"/>
  <c r="B618" i="4"/>
  <c r="C617" i="4"/>
  <c r="B617" i="4"/>
  <c r="C616" i="4"/>
  <c r="B616" i="4"/>
  <c r="C615" i="4"/>
  <c r="B615" i="4"/>
  <c r="C614" i="4"/>
  <c r="B614" i="4"/>
  <c r="C613" i="4"/>
  <c r="B613" i="4"/>
  <c r="C612" i="4"/>
  <c r="B612" i="4"/>
  <c r="C611" i="4"/>
  <c r="B611" i="4"/>
  <c r="C610" i="4"/>
  <c r="B610" i="4"/>
  <c r="C609" i="4"/>
  <c r="B609" i="4"/>
  <c r="C608" i="4"/>
  <c r="B608" i="4"/>
  <c r="C607" i="4"/>
  <c r="B607" i="4"/>
  <c r="C606" i="4"/>
  <c r="B606" i="4"/>
  <c r="C605" i="4"/>
  <c r="B605" i="4"/>
  <c r="C604" i="4"/>
  <c r="B604" i="4"/>
  <c r="C603" i="4"/>
  <c r="B603" i="4"/>
  <c r="C602" i="4"/>
  <c r="B602" i="4"/>
  <c r="C601" i="4"/>
  <c r="B601" i="4"/>
  <c r="C600" i="4"/>
  <c r="B600" i="4"/>
  <c r="C599" i="4"/>
  <c r="B599" i="4"/>
  <c r="C598" i="4"/>
  <c r="B598" i="4"/>
  <c r="C597" i="4"/>
  <c r="B597" i="4"/>
  <c r="C596" i="4"/>
  <c r="B596" i="4"/>
  <c r="C595" i="4"/>
  <c r="B595" i="4"/>
  <c r="C594" i="4"/>
  <c r="B594" i="4"/>
  <c r="C593" i="4"/>
  <c r="B593" i="4"/>
  <c r="C592" i="4"/>
  <c r="B592" i="4"/>
  <c r="C591" i="4"/>
  <c r="B591" i="4"/>
  <c r="C590" i="4"/>
  <c r="B590" i="4"/>
  <c r="C589" i="4"/>
  <c r="B589" i="4"/>
  <c r="C588" i="4"/>
  <c r="B588" i="4"/>
  <c r="C587" i="4"/>
  <c r="B587" i="4"/>
  <c r="C586" i="4"/>
  <c r="B586" i="4"/>
  <c r="C585" i="4"/>
  <c r="B585" i="4"/>
  <c r="C584" i="4"/>
  <c r="B584" i="4"/>
  <c r="C583" i="4"/>
  <c r="B583" i="4"/>
  <c r="C582" i="4"/>
  <c r="B582" i="4"/>
  <c r="C581" i="4"/>
  <c r="B581" i="4"/>
  <c r="C580" i="4"/>
  <c r="B580" i="4"/>
  <c r="C579" i="4"/>
  <c r="B579" i="4"/>
  <c r="C578" i="4"/>
  <c r="B578" i="4"/>
  <c r="C577" i="4"/>
  <c r="B577" i="4"/>
  <c r="C576" i="4"/>
  <c r="B576" i="4"/>
  <c r="C575" i="4"/>
  <c r="B575" i="4"/>
  <c r="C574" i="4"/>
  <c r="B574" i="4"/>
  <c r="C573" i="4"/>
  <c r="B573" i="4"/>
  <c r="C572" i="4"/>
  <c r="B572" i="4"/>
  <c r="C571" i="4"/>
  <c r="B571" i="4"/>
  <c r="C570" i="4"/>
  <c r="B570" i="4"/>
  <c r="C569" i="4"/>
  <c r="B569" i="4"/>
  <c r="C568" i="4"/>
  <c r="B568" i="4"/>
  <c r="C567" i="4"/>
  <c r="B567" i="4"/>
  <c r="C566" i="4"/>
  <c r="B566" i="4"/>
  <c r="C565" i="4"/>
  <c r="B565" i="4"/>
  <c r="C564" i="4"/>
  <c r="B564" i="4"/>
  <c r="C563" i="4"/>
  <c r="B563" i="4"/>
  <c r="C562" i="4"/>
  <c r="B562" i="4"/>
  <c r="C561" i="4"/>
  <c r="B561" i="4"/>
  <c r="C560" i="4"/>
  <c r="B560" i="4"/>
  <c r="C559" i="4"/>
  <c r="B559" i="4"/>
  <c r="C558" i="4"/>
  <c r="B558" i="4"/>
  <c r="C557" i="4"/>
  <c r="B557" i="4"/>
  <c r="C556" i="4"/>
  <c r="B556" i="4"/>
  <c r="C555" i="4"/>
  <c r="B555" i="4"/>
  <c r="C554" i="4"/>
  <c r="B554" i="4"/>
  <c r="C553" i="4"/>
  <c r="B553" i="4"/>
  <c r="C552" i="4"/>
  <c r="B552" i="4"/>
  <c r="C551" i="4"/>
  <c r="B551" i="4"/>
  <c r="C550" i="4"/>
  <c r="B550" i="4"/>
  <c r="C549" i="4"/>
  <c r="B549" i="4"/>
  <c r="C548" i="4"/>
  <c r="B548" i="4"/>
  <c r="C547" i="4"/>
  <c r="B547" i="4"/>
  <c r="C546" i="4"/>
  <c r="B546" i="4"/>
  <c r="C545" i="4"/>
  <c r="B545" i="4"/>
  <c r="C544" i="4"/>
  <c r="B544" i="4"/>
  <c r="C543" i="4"/>
  <c r="B543" i="4"/>
  <c r="C542" i="4"/>
  <c r="B542" i="4"/>
  <c r="C541" i="4"/>
  <c r="B541" i="4"/>
  <c r="C540" i="4"/>
  <c r="B540" i="4"/>
  <c r="C539" i="4"/>
  <c r="B539" i="4"/>
  <c r="C538" i="4"/>
  <c r="B538" i="4"/>
  <c r="C537" i="4"/>
  <c r="B537" i="4"/>
  <c r="C536" i="4"/>
  <c r="B536" i="4"/>
  <c r="C535" i="4"/>
  <c r="B535" i="4"/>
  <c r="C534" i="4"/>
  <c r="B534" i="4"/>
  <c r="C533" i="4"/>
  <c r="B533" i="4"/>
  <c r="C532" i="4"/>
  <c r="B532" i="4"/>
  <c r="C531" i="4"/>
  <c r="B531" i="4"/>
  <c r="C530" i="4"/>
  <c r="B530" i="4"/>
  <c r="C529" i="4"/>
  <c r="B529" i="4"/>
  <c r="C528" i="4"/>
  <c r="B528" i="4"/>
  <c r="C527" i="4"/>
  <c r="B527" i="4"/>
  <c r="C526" i="4"/>
  <c r="B526" i="4"/>
  <c r="C525" i="4"/>
  <c r="B525" i="4"/>
  <c r="C524" i="4"/>
  <c r="B524" i="4"/>
  <c r="C523" i="4"/>
  <c r="B523" i="4"/>
  <c r="C522" i="4"/>
  <c r="B522" i="4"/>
  <c r="C521" i="4"/>
  <c r="B521" i="4"/>
  <c r="C520" i="4"/>
  <c r="B520" i="4"/>
  <c r="C519" i="4"/>
  <c r="B519" i="4"/>
  <c r="C518" i="4"/>
  <c r="B518" i="4"/>
  <c r="C517" i="4"/>
  <c r="B517" i="4"/>
  <c r="C516" i="4"/>
  <c r="B516" i="4"/>
  <c r="C515" i="4"/>
  <c r="B515" i="4"/>
  <c r="C514" i="4"/>
  <c r="B514" i="4"/>
  <c r="C513" i="4"/>
  <c r="B513" i="4"/>
  <c r="C512" i="4"/>
  <c r="B512" i="4"/>
  <c r="C511" i="4"/>
  <c r="B511" i="4"/>
  <c r="C510" i="4"/>
  <c r="B510" i="4"/>
  <c r="C509" i="4"/>
  <c r="B509" i="4"/>
  <c r="C508" i="4"/>
  <c r="B508" i="4"/>
  <c r="C507" i="4"/>
  <c r="B507" i="4"/>
  <c r="C506" i="4"/>
  <c r="B506" i="4"/>
  <c r="C505" i="4"/>
  <c r="B505" i="4"/>
  <c r="C504" i="4"/>
  <c r="B504" i="4"/>
  <c r="C503" i="4"/>
  <c r="B503" i="4"/>
  <c r="C502" i="4"/>
  <c r="B502" i="4"/>
  <c r="C501" i="4"/>
  <c r="B501" i="4"/>
  <c r="C500" i="4"/>
  <c r="B500" i="4"/>
  <c r="C499" i="4"/>
  <c r="B499" i="4"/>
  <c r="C498" i="4"/>
  <c r="B498" i="4"/>
  <c r="C497" i="4"/>
  <c r="B497" i="4"/>
  <c r="C496" i="4"/>
  <c r="B496" i="4"/>
  <c r="C495" i="4"/>
  <c r="B495" i="4"/>
  <c r="C494" i="4"/>
  <c r="B494" i="4"/>
  <c r="C493" i="4"/>
  <c r="B493" i="4"/>
  <c r="C492" i="4"/>
  <c r="B492" i="4"/>
  <c r="C491" i="4"/>
  <c r="B491" i="4"/>
  <c r="C490" i="4"/>
  <c r="B490" i="4"/>
  <c r="C489" i="4"/>
  <c r="B489" i="4"/>
  <c r="C488" i="4"/>
  <c r="B488" i="4"/>
  <c r="C487" i="4"/>
  <c r="B487" i="4"/>
  <c r="C486" i="4"/>
  <c r="B486" i="4"/>
  <c r="C485" i="4"/>
  <c r="B485" i="4"/>
  <c r="C484" i="4"/>
  <c r="B484" i="4"/>
  <c r="C483" i="4"/>
  <c r="B483" i="4"/>
  <c r="C482" i="4"/>
  <c r="B482" i="4"/>
  <c r="C481" i="4"/>
  <c r="B481" i="4"/>
  <c r="C480" i="4"/>
  <c r="B480" i="4"/>
  <c r="C479" i="4"/>
  <c r="B479" i="4"/>
  <c r="C478" i="4"/>
  <c r="B478" i="4"/>
  <c r="C477" i="4"/>
  <c r="B477" i="4"/>
  <c r="C476" i="4"/>
  <c r="B476" i="4"/>
  <c r="C475" i="4"/>
  <c r="B475" i="4"/>
  <c r="C474" i="4"/>
  <c r="B474" i="4"/>
  <c r="C473" i="4"/>
  <c r="B473" i="4"/>
  <c r="C472" i="4"/>
  <c r="B472" i="4"/>
  <c r="C471" i="4"/>
  <c r="B471" i="4"/>
  <c r="C470" i="4"/>
  <c r="B470" i="4"/>
  <c r="C469" i="4"/>
  <c r="B469" i="4"/>
  <c r="C468" i="4"/>
  <c r="B468" i="4"/>
  <c r="C467" i="4"/>
  <c r="B467" i="4"/>
  <c r="C466" i="4"/>
  <c r="B466" i="4"/>
  <c r="C465" i="4"/>
  <c r="B465" i="4"/>
  <c r="C464" i="4"/>
  <c r="B464" i="4"/>
  <c r="C463" i="4"/>
  <c r="B463" i="4"/>
  <c r="C462" i="4"/>
  <c r="B462" i="4"/>
  <c r="C461" i="4"/>
  <c r="B461" i="4"/>
  <c r="C460" i="4"/>
  <c r="B460" i="4"/>
  <c r="C459" i="4"/>
  <c r="B459" i="4"/>
  <c r="C458" i="4"/>
  <c r="B458" i="4"/>
  <c r="C457" i="4"/>
  <c r="B457" i="4"/>
  <c r="C456" i="4"/>
  <c r="B456" i="4"/>
  <c r="C455" i="4"/>
  <c r="B455" i="4"/>
  <c r="C454" i="4"/>
  <c r="B454" i="4"/>
  <c r="C453" i="4"/>
  <c r="B453" i="4"/>
  <c r="C452" i="4"/>
  <c r="B452" i="4"/>
  <c r="C451" i="4"/>
  <c r="B451" i="4"/>
  <c r="C450" i="4"/>
  <c r="B450" i="4"/>
  <c r="C449" i="4"/>
  <c r="B449" i="4"/>
  <c r="C448" i="4"/>
  <c r="B448" i="4"/>
  <c r="C447" i="4"/>
  <c r="B447" i="4"/>
  <c r="C446" i="4"/>
  <c r="B446" i="4"/>
  <c r="C445" i="4"/>
  <c r="B445" i="4"/>
  <c r="C444" i="4"/>
  <c r="B444" i="4"/>
  <c r="C443" i="4"/>
  <c r="B443" i="4"/>
  <c r="C442" i="4"/>
  <c r="B442" i="4"/>
  <c r="C441" i="4"/>
  <c r="B441" i="4"/>
  <c r="C440" i="4"/>
  <c r="B440" i="4"/>
  <c r="C439" i="4"/>
  <c r="B439" i="4"/>
  <c r="C438" i="4"/>
  <c r="B438" i="4"/>
  <c r="C437" i="4"/>
  <c r="B437" i="4"/>
  <c r="C436" i="4"/>
  <c r="B436" i="4"/>
  <c r="C435" i="4"/>
  <c r="B435" i="4"/>
  <c r="C434" i="4"/>
  <c r="B434" i="4"/>
  <c r="C433" i="4"/>
  <c r="B433" i="4"/>
  <c r="C432" i="4"/>
  <c r="B432" i="4"/>
  <c r="C431" i="4"/>
  <c r="B431" i="4"/>
  <c r="C430" i="4"/>
  <c r="B430" i="4"/>
  <c r="C429" i="4"/>
  <c r="B429" i="4"/>
  <c r="C428" i="4"/>
  <c r="B428" i="4"/>
  <c r="C427" i="4"/>
  <c r="B427" i="4"/>
  <c r="C426" i="4"/>
  <c r="B426" i="4"/>
  <c r="C425" i="4"/>
  <c r="B425" i="4"/>
  <c r="C424" i="4"/>
  <c r="B424" i="4"/>
  <c r="C423" i="4"/>
  <c r="B423" i="4"/>
  <c r="C422" i="4"/>
  <c r="B422" i="4"/>
  <c r="C421" i="4"/>
  <c r="B421" i="4"/>
  <c r="C420" i="4"/>
  <c r="B420" i="4"/>
  <c r="C419" i="4"/>
  <c r="B419" i="4"/>
  <c r="C418" i="4"/>
  <c r="B418" i="4"/>
  <c r="C417" i="4"/>
  <c r="B417" i="4"/>
  <c r="C416" i="4"/>
  <c r="B416" i="4"/>
  <c r="C415" i="4"/>
  <c r="B415" i="4"/>
  <c r="C414" i="4"/>
  <c r="B414" i="4"/>
  <c r="C413" i="4"/>
  <c r="B413" i="4"/>
  <c r="C412" i="4"/>
  <c r="B412" i="4"/>
  <c r="C411" i="4"/>
  <c r="B411" i="4"/>
  <c r="C410" i="4"/>
  <c r="B410" i="4"/>
  <c r="C409" i="4"/>
  <c r="B409" i="4"/>
  <c r="C408" i="4"/>
  <c r="B408" i="4"/>
  <c r="C407" i="4"/>
  <c r="B407" i="4"/>
  <c r="C406" i="4"/>
  <c r="B406" i="4"/>
  <c r="C405" i="4"/>
  <c r="B405" i="4"/>
  <c r="C404" i="4"/>
  <c r="B404" i="4"/>
  <c r="C403" i="4"/>
  <c r="B403" i="4"/>
  <c r="C402" i="4"/>
  <c r="B402" i="4"/>
  <c r="C401" i="4"/>
  <c r="B401" i="4"/>
  <c r="C400" i="4"/>
  <c r="B400" i="4"/>
  <c r="C399" i="4"/>
  <c r="B399" i="4"/>
  <c r="C398" i="4"/>
  <c r="B398" i="4"/>
  <c r="C397" i="4"/>
  <c r="B397" i="4"/>
  <c r="C396" i="4"/>
  <c r="B396" i="4"/>
  <c r="C395" i="4"/>
  <c r="B395" i="4"/>
  <c r="C394" i="4"/>
  <c r="B394" i="4"/>
  <c r="C393" i="4"/>
  <c r="B393" i="4"/>
  <c r="C392" i="4"/>
  <c r="B392" i="4"/>
  <c r="C391" i="4"/>
  <c r="B391" i="4"/>
  <c r="C390" i="4"/>
  <c r="B390" i="4"/>
  <c r="C389" i="4"/>
  <c r="B389" i="4"/>
  <c r="C388" i="4"/>
  <c r="B388" i="4"/>
  <c r="C387" i="4"/>
  <c r="B387" i="4"/>
  <c r="C386" i="4"/>
  <c r="B386" i="4"/>
  <c r="C385" i="4"/>
  <c r="B385" i="4"/>
  <c r="C384" i="4"/>
  <c r="B384" i="4"/>
  <c r="C383" i="4"/>
  <c r="B383" i="4"/>
  <c r="C382" i="4"/>
  <c r="B382" i="4"/>
  <c r="C381" i="4"/>
  <c r="B381" i="4"/>
  <c r="C380" i="4"/>
  <c r="B380" i="4"/>
  <c r="C379" i="4"/>
  <c r="B379" i="4"/>
  <c r="C378" i="4"/>
  <c r="B378" i="4"/>
  <c r="C377" i="4"/>
  <c r="B377" i="4"/>
  <c r="C376" i="4"/>
  <c r="B376" i="4"/>
  <c r="C375" i="4"/>
  <c r="B375" i="4"/>
  <c r="C374" i="4"/>
  <c r="B374" i="4"/>
  <c r="C373" i="4"/>
  <c r="B373" i="4"/>
  <c r="C372" i="4"/>
  <c r="B372" i="4"/>
  <c r="C371" i="4"/>
  <c r="B371" i="4"/>
  <c r="C370" i="4"/>
  <c r="B370" i="4"/>
  <c r="C369" i="4"/>
  <c r="B369" i="4"/>
  <c r="C368" i="4"/>
  <c r="B368" i="4"/>
  <c r="C367" i="4"/>
  <c r="B367" i="4"/>
  <c r="C366" i="4"/>
  <c r="B366" i="4"/>
  <c r="C365" i="4"/>
  <c r="B365" i="4"/>
  <c r="C364" i="4"/>
  <c r="B364" i="4"/>
  <c r="C363" i="4"/>
  <c r="B363" i="4"/>
  <c r="C362" i="4"/>
  <c r="B362" i="4"/>
  <c r="C361" i="4"/>
  <c r="B361" i="4"/>
  <c r="C360" i="4"/>
  <c r="B360" i="4"/>
  <c r="C359" i="4"/>
  <c r="B359" i="4"/>
  <c r="C358" i="4"/>
  <c r="B358" i="4"/>
  <c r="C357" i="4"/>
  <c r="B357" i="4"/>
  <c r="C356" i="4"/>
  <c r="B356" i="4"/>
  <c r="C355" i="4"/>
  <c r="B355" i="4"/>
  <c r="C354" i="4"/>
  <c r="B354" i="4"/>
  <c r="C353" i="4"/>
  <c r="B353" i="4"/>
  <c r="C352" i="4"/>
  <c r="B352" i="4"/>
  <c r="C351" i="4"/>
  <c r="B351" i="4"/>
  <c r="C350" i="4"/>
  <c r="B350" i="4"/>
  <c r="C349" i="4"/>
  <c r="B349" i="4"/>
  <c r="C348" i="4"/>
  <c r="B348" i="4"/>
  <c r="C347" i="4"/>
  <c r="B347" i="4"/>
  <c r="C346" i="4"/>
  <c r="B346" i="4"/>
  <c r="C345" i="4"/>
  <c r="B345" i="4"/>
  <c r="C344" i="4"/>
  <c r="B344" i="4"/>
  <c r="C343" i="4"/>
  <c r="B343" i="4"/>
  <c r="C342" i="4"/>
  <c r="B342" i="4"/>
  <c r="C341" i="4"/>
  <c r="B341" i="4"/>
  <c r="C340" i="4"/>
  <c r="B340" i="4"/>
  <c r="C339" i="4"/>
  <c r="B339" i="4"/>
  <c r="C338" i="4"/>
  <c r="B338" i="4"/>
  <c r="C337" i="4"/>
  <c r="B337" i="4"/>
  <c r="C336" i="4"/>
  <c r="B336" i="4"/>
  <c r="C335" i="4"/>
  <c r="B335" i="4"/>
  <c r="C334" i="4"/>
  <c r="B334" i="4"/>
  <c r="C333" i="4"/>
  <c r="B333" i="4"/>
  <c r="C332" i="4"/>
  <c r="B332" i="4"/>
  <c r="C331" i="4"/>
  <c r="B331" i="4"/>
  <c r="C330" i="4"/>
  <c r="B330" i="4"/>
  <c r="C329" i="4"/>
  <c r="B329" i="4"/>
  <c r="C328" i="4"/>
  <c r="B328" i="4"/>
  <c r="C327" i="4"/>
  <c r="B327" i="4"/>
  <c r="C326" i="4"/>
  <c r="B326" i="4"/>
  <c r="C325" i="4"/>
  <c r="B325" i="4"/>
  <c r="C324" i="4"/>
  <c r="B324" i="4"/>
  <c r="C323" i="4"/>
  <c r="B323" i="4"/>
  <c r="C322" i="4"/>
  <c r="B322" i="4"/>
  <c r="C321" i="4"/>
  <c r="B321" i="4"/>
  <c r="C320" i="4"/>
  <c r="B320" i="4"/>
  <c r="C319" i="4"/>
  <c r="B319" i="4"/>
  <c r="C318" i="4"/>
  <c r="B318" i="4"/>
  <c r="C317" i="4"/>
  <c r="B317" i="4"/>
  <c r="C316" i="4"/>
  <c r="B316" i="4"/>
  <c r="C315" i="4"/>
  <c r="B315" i="4"/>
  <c r="C314" i="4"/>
  <c r="B314" i="4"/>
  <c r="C313" i="4"/>
  <c r="B313" i="4"/>
  <c r="C312" i="4"/>
  <c r="B312" i="4"/>
  <c r="C311" i="4"/>
  <c r="B311" i="4"/>
  <c r="C310" i="4"/>
  <c r="B310" i="4"/>
  <c r="C309" i="4"/>
  <c r="B309" i="4"/>
  <c r="C308" i="4"/>
  <c r="B308" i="4"/>
  <c r="C307" i="4"/>
  <c r="B307" i="4"/>
  <c r="C306" i="4"/>
  <c r="B306" i="4"/>
  <c r="C305" i="4"/>
  <c r="B305" i="4"/>
  <c r="C304" i="4"/>
  <c r="B304" i="4"/>
  <c r="C303" i="4"/>
  <c r="B303" i="4"/>
  <c r="C302" i="4"/>
  <c r="B302" i="4"/>
  <c r="C301" i="4"/>
  <c r="B301" i="4"/>
  <c r="C300" i="4"/>
  <c r="B300" i="4"/>
  <c r="C299" i="4"/>
  <c r="B299" i="4"/>
  <c r="C298" i="4"/>
  <c r="B298" i="4"/>
  <c r="C297" i="4"/>
  <c r="B297" i="4"/>
  <c r="C296" i="4"/>
  <c r="B296" i="4"/>
  <c r="C295" i="4"/>
  <c r="B295" i="4"/>
  <c r="C294" i="4"/>
  <c r="B294" i="4"/>
  <c r="C293" i="4"/>
  <c r="B293" i="4"/>
  <c r="C292" i="4"/>
  <c r="B292" i="4"/>
  <c r="C291" i="4"/>
  <c r="B291" i="4"/>
  <c r="C290" i="4"/>
  <c r="B290" i="4"/>
  <c r="C289" i="4"/>
  <c r="B289" i="4"/>
  <c r="C288" i="4"/>
  <c r="B288" i="4"/>
  <c r="C287" i="4"/>
  <c r="B287" i="4"/>
  <c r="C286" i="4"/>
  <c r="B286" i="4"/>
  <c r="C285" i="4"/>
  <c r="B285" i="4"/>
  <c r="C284" i="4"/>
  <c r="B284" i="4"/>
  <c r="C283" i="4"/>
  <c r="B283" i="4"/>
  <c r="C282" i="4"/>
  <c r="B282" i="4"/>
  <c r="C281" i="4"/>
  <c r="B281" i="4"/>
  <c r="C280" i="4"/>
  <c r="B280" i="4"/>
  <c r="C279" i="4"/>
  <c r="B279" i="4"/>
  <c r="C278" i="4"/>
  <c r="B278" i="4"/>
  <c r="C277" i="4"/>
  <c r="B277" i="4"/>
  <c r="C276" i="4"/>
  <c r="B276" i="4"/>
  <c r="C275" i="4"/>
  <c r="B275" i="4"/>
  <c r="C274" i="4"/>
  <c r="B274" i="4"/>
  <c r="C273" i="4"/>
  <c r="B273" i="4"/>
  <c r="C272" i="4"/>
  <c r="B272" i="4"/>
  <c r="C271" i="4"/>
  <c r="B271" i="4"/>
  <c r="C270" i="4"/>
  <c r="B270" i="4"/>
  <c r="C269" i="4"/>
  <c r="B269" i="4"/>
  <c r="C268" i="4"/>
  <c r="B268" i="4"/>
  <c r="C267" i="4"/>
  <c r="B267" i="4"/>
  <c r="C266" i="4"/>
  <c r="B266" i="4"/>
  <c r="C265" i="4"/>
  <c r="B265" i="4"/>
  <c r="C264" i="4"/>
  <c r="B264" i="4"/>
  <c r="C263" i="4"/>
  <c r="B263" i="4"/>
  <c r="C262" i="4"/>
  <c r="B262" i="4"/>
  <c r="C261" i="4"/>
  <c r="B261" i="4"/>
  <c r="C260" i="4"/>
  <c r="B260" i="4"/>
  <c r="C259" i="4"/>
  <c r="B259" i="4"/>
  <c r="C258" i="4"/>
  <c r="B258" i="4"/>
  <c r="C257" i="4"/>
  <c r="B257" i="4"/>
  <c r="C256" i="4"/>
  <c r="B256" i="4"/>
  <c r="C255" i="4"/>
  <c r="B255" i="4"/>
  <c r="C254" i="4"/>
  <c r="B254" i="4"/>
  <c r="C253" i="4"/>
  <c r="B253" i="4"/>
  <c r="C252" i="4"/>
  <c r="B252" i="4"/>
  <c r="C251" i="4"/>
  <c r="B251" i="4"/>
  <c r="C250" i="4"/>
  <c r="B250" i="4"/>
  <c r="C249" i="4"/>
  <c r="B249" i="4"/>
  <c r="C248" i="4"/>
  <c r="B248" i="4"/>
  <c r="C247" i="4"/>
  <c r="B247" i="4"/>
  <c r="C246" i="4"/>
  <c r="B246" i="4"/>
  <c r="C245" i="4"/>
  <c r="B245" i="4"/>
  <c r="C244" i="4"/>
  <c r="B244" i="4"/>
  <c r="C243" i="4"/>
  <c r="B243" i="4"/>
  <c r="C242" i="4"/>
  <c r="B242" i="4"/>
  <c r="C241" i="4"/>
  <c r="B241" i="4"/>
  <c r="C240" i="4"/>
  <c r="B240" i="4"/>
  <c r="C239" i="4"/>
  <c r="B239" i="4"/>
  <c r="C238" i="4"/>
  <c r="B238" i="4"/>
  <c r="C237" i="4"/>
  <c r="B237" i="4"/>
  <c r="C236" i="4"/>
  <c r="B236" i="4"/>
  <c r="C235" i="4"/>
  <c r="B235" i="4"/>
  <c r="C234" i="4"/>
  <c r="B234" i="4"/>
  <c r="C233" i="4"/>
  <c r="B233" i="4"/>
  <c r="C232" i="4"/>
  <c r="B232" i="4"/>
  <c r="C231" i="4"/>
  <c r="B231" i="4"/>
  <c r="C230" i="4"/>
  <c r="B230" i="4"/>
  <c r="C229" i="4"/>
  <c r="B229" i="4"/>
  <c r="C228" i="4"/>
  <c r="B228" i="4"/>
  <c r="C227" i="4"/>
  <c r="B227" i="4"/>
  <c r="C226" i="4"/>
  <c r="B226" i="4"/>
  <c r="C225" i="4"/>
  <c r="B225" i="4"/>
  <c r="C224" i="4"/>
  <c r="B224" i="4"/>
  <c r="C223" i="4"/>
  <c r="B223" i="4"/>
  <c r="C222" i="4"/>
  <c r="B222" i="4"/>
  <c r="C221" i="4"/>
  <c r="B221" i="4"/>
  <c r="C220" i="4"/>
  <c r="B220" i="4"/>
  <c r="C219" i="4"/>
  <c r="B219" i="4"/>
  <c r="C218" i="4"/>
  <c r="B218" i="4"/>
  <c r="C217" i="4"/>
  <c r="B217" i="4"/>
  <c r="C216" i="4"/>
  <c r="B216" i="4"/>
  <c r="C215" i="4"/>
  <c r="B215" i="4"/>
  <c r="C214" i="4"/>
  <c r="B214" i="4"/>
  <c r="C213" i="4"/>
  <c r="B213" i="4"/>
  <c r="C212" i="4"/>
  <c r="B212" i="4"/>
  <c r="C211" i="4"/>
  <c r="B211" i="4"/>
  <c r="C210" i="4"/>
  <c r="B210" i="4"/>
  <c r="C209" i="4"/>
  <c r="B209" i="4"/>
  <c r="C208" i="4"/>
  <c r="B208" i="4"/>
  <c r="C207" i="4"/>
  <c r="B207" i="4"/>
  <c r="C206" i="4"/>
  <c r="B206" i="4"/>
  <c r="C205" i="4"/>
  <c r="B205" i="4"/>
  <c r="C204" i="4"/>
  <c r="B204" i="4"/>
  <c r="C203" i="4"/>
  <c r="B203" i="4"/>
  <c r="C202" i="4"/>
  <c r="B202" i="4"/>
  <c r="C201" i="4"/>
  <c r="B201" i="4"/>
  <c r="C200" i="4"/>
  <c r="B200" i="4"/>
  <c r="C199" i="4"/>
  <c r="B199" i="4"/>
  <c r="C198" i="4"/>
  <c r="B198" i="4"/>
  <c r="C197" i="4"/>
  <c r="B197" i="4"/>
  <c r="C196" i="4"/>
  <c r="B196" i="4"/>
  <c r="C195" i="4"/>
  <c r="B195" i="4"/>
  <c r="C194" i="4"/>
  <c r="B194" i="4"/>
  <c r="C193" i="4"/>
  <c r="B193" i="4"/>
  <c r="C192" i="4"/>
  <c r="B192" i="4"/>
  <c r="C191" i="4"/>
  <c r="B191" i="4"/>
  <c r="C190" i="4"/>
  <c r="B190" i="4"/>
  <c r="C189" i="4"/>
  <c r="B189" i="4"/>
  <c r="C188" i="4"/>
  <c r="B188" i="4"/>
  <c r="C187" i="4"/>
  <c r="B187" i="4"/>
  <c r="C186" i="4"/>
  <c r="B186" i="4"/>
  <c r="C185" i="4"/>
  <c r="B185" i="4"/>
  <c r="C184" i="4"/>
  <c r="B184" i="4"/>
  <c r="C183" i="4"/>
  <c r="B183" i="4"/>
  <c r="C182" i="4"/>
  <c r="B182" i="4"/>
  <c r="C181" i="4"/>
  <c r="B181" i="4"/>
  <c r="C180" i="4"/>
  <c r="B180" i="4"/>
  <c r="C179" i="4"/>
  <c r="B179" i="4"/>
  <c r="C178" i="4"/>
  <c r="B178" i="4"/>
  <c r="C177" i="4"/>
  <c r="B177" i="4"/>
  <c r="C176" i="4"/>
  <c r="B176" i="4"/>
  <c r="C175" i="4"/>
  <c r="B175" i="4"/>
  <c r="C174" i="4"/>
  <c r="B174" i="4"/>
  <c r="C173" i="4"/>
  <c r="B173" i="4"/>
  <c r="C172" i="4"/>
  <c r="B172" i="4"/>
  <c r="C171" i="4"/>
  <c r="B171" i="4"/>
  <c r="C170" i="4"/>
  <c r="B170" i="4"/>
  <c r="C169" i="4"/>
  <c r="B169" i="4"/>
  <c r="C168" i="4"/>
  <c r="B168" i="4"/>
  <c r="C167" i="4"/>
  <c r="B167" i="4"/>
  <c r="C166" i="4"/>
  <c r="B166" i="4"/>
  <c r="C165" i="4"/>
  <c r="B165" i="4"/>
  <c r="C164" i="4"/>
  <c r="B164" i="4"/>
  <c r="C163" i="4"/>
  <c r="B163" i="4"/>
  <c r="C162" i="4"/>
  <c r="B162" i="4"/>
  <c r="C161" i="4"/>
  <c r="B161" i="4"/>
  <c r="C160" i="4"/>
  <c r="B160" i="4"/>
  <c r="C159" i="4"/>
  <c r="B159" i="4"/>
  <c r="C158" i="4"/>
  <c r="B158" i="4"/>
  <c r="C157" i="4"/>
  <c r="B157" i="4"/>
  <c r="C156" i="4"/>
  <c r="B156" i="4"/>
  <c r="C155" i="4"/>
  <c r="B155" i="4"/>
  <c r="C154" i="4"/>
  <c r="B154" i="4"/>
  <c r="C153" i="4"/>
  <c r="B153" i="4"/>
  <c r="C152" i="4"/>
  <c r="B152" i="4"/>
  <c r="C151" i="4"/>
  <c r="B151" i="4"/>
  <c r="C150" i="4"/>
  <c r="B150" i="4"/>
  <c r="C149" i="4"/>
  <c r="B149" i="4"/>
  <c r="C148" i="4"/>
  <c r="B148" i="4"/>
  <c r="C147" i="4"/>
  <c r="B147" i="4"/>
  <c r="C146" i="4"/>
  <c r="B146" i="4"/>
  <c r="C145" i="4"/>
  <c r="B145" i="4"/>
  <c r="C144" i="4"/>
  <c r="B144" i="4"/>
  <c r="C143" i="4"/>
  <c r="B143" i="4"/>
  <c r="C142" i="4"/>
  <c r="B142" i="4"/>
  <c r="C141" i="4"/>
  <c r="B141" i="4"/>
  <c r="C140" i="4"/>
  <c r="B140" i="4"/>
  <c r="C139" i="4"/>
  <c r="B139" i="4"/>
  <c r="C138" i="4"/>
  <c r="B138" i="4"/>
  <c r="C137" i="4"/>
  <c r="B137" i="4"/>
  <c r="C136" i="4"/>
  <c r="B136" i="4"/>
  <c r="C135" i="4"/>
  <c r="B135" i="4"/>
  <c r="C134" i="4"/>
  <c r="B134" i="4"/>
  <c r="C133" i="4"/>
  <c r="B133" i="4"/>
  <c r="C132" i="4"/>
  <c r="B132" i="4"/>
  <c r="C131" i="4"/>
  <c r="B131" i="4"/>
  <c r="C130" i="4"/>
  <c r="B130" i="4"/>
  <c r="C129" i="4"/>
  <c r="B129" i="4"/>
  <c r="C128" i="4"/>
  <c r="B128" i="4"/>
  <c r="C127" i="4"/>
  <c r="B127" i="4"/>
  <c r="C126" i="4"/>
  <c r="B126" i="4"/>
  <c r="C125" i="4"/>
  <c r="B125" i="4"/>
  <c r="C124" i="4"/>
  <c r="B124" i="4"/>
  <c r="C123" i="4"/>
  <c r="B123" i="4"/>
  <c r="C122" i="4"/>
  <c r="B122" i="4"/>
  <c r="C121" i="4"/>
  <c r="B121" i="4"/>
  <c r="C120" i="4"/>
  <c r="B120" i="4"/>
  <c r="C119" i="4"/>
  <c r="B119" i="4"/>
  <c r="C118" i="4"/>
  <c r="B118" i="4"/>
  <c r="C117" i="4"/>
  <c r="B117" i="4"/>
  <c r="C116" i="4"/>
  <c r="B116" i="4"/>
  <c r="C115" i="4"/>
  <c r="B115" i="4"/>
  <c r="C114" i="4"/>
  <c r="B114" i="4"/>
  <c r="C113" i="4"/>
  <c r="B113" i="4"/>
  <c r="C112" i="4"/>
  <c r="B112" i="4"/>
  <c r="C111" i="4"/>
  <c r="B111" i="4"/>
  <c r="C110" i="4"/>
  <c r="B110" i="4"/>
  <c r="C109" i="4"/>
  <c r="B109" i="4"/>
  <c r="C108" i="4"/>
  <c r="B108" i="4"/>
  <c r="C107" i="4"/>
  <c r="B107" i="4"/>
  <c r="C106" i="4"/>
  <c r="B106" i="4"/>
  <c r="C105" i="4"/>
  <c r="B105" i="4"/>
  <c r="C104" i="4"/>
  <c r="B104" i="4"/>
  <c r="C103" i="4"/>
  <c r="B103" i="4"/>
  <c r="C102" i="4"/>
  <c r="B102" i="4"/>
  <c r="C101" i="4"/>
  <c r="B101" i="4"/>
  <c r="C100" i="4"/>
  <c r="B100" i="4"/>
  <c r="C99" i="4"/>
  <c r="B99" i="4"/>
  <c r="C98" i="4"/>
  <c r="B98" i="4"/>
  <c r="C97" i="4"/>
  <c r="B97" i="4"/>
  <c r="C96" i="4"/>
  <c r="B96" i="4"/>
  <c r="C95" i="4"/>
  <c r="B95" i="4"/>
  <c r="C94" i="4"/>
  <c r="B94" i="4"/>
  <c r="C93" i="4"/>
  <c r="B93" i="4"/>
  <c r="C92" i="4"/>
  <c r="B92" i="4"/>
  <c r="C91" i="4"/>
  <c r="B91" i="4"/>
  <c r="C90" i="4"/>
  <c r="B90" i="4"/>
  <c r="C89" i="4"/>
  <c r="B89" i="4"/>
  <c r="C88" i="4"/>
  <c r="B88" i="4"/>
  <c r="C87" i="4"/>
  <c r="B87" i="4"/>
  <c r="C86" i="4"/>
  <c r="B86" i="4"/>
  <c r="C85" i="4"/>
  <c r="B85" i="4"/>
  <c r="C84" i="4"/>
  <c r="B84" i="4"/>
  <c r="C83" i="4"/>
  <c r="B83" i="4"/>
  <c r="C82" i="4"/>
  <c r="B82" i="4"/>
  <c r="C81" i="4"/>
  <c r="B81" i="4"/>
  <c r="C80" i="4"/>
  <c r="B80" i="4"/>
  <c r="C79" i="4"/>
  <c r="B79" i="4"/>
  <c r="C78" i="4"/>
  <c r="B78" i="4"/>
  <c r="C77" i="4"/>
  <c r="B77" i="4"/>
  <c r="C76" i="4"/>
  <c r="B76" i="4"/>
  <c r="C75" i="4"/>
  <c r="B75" i="4"/>
  <c r="C74" i="4"/>
  <c r="B74" i="4"/>
  <c r="C73" i="4"/>
  <c r="B73" i="4"/>
  <c r="C72" i="4"/>
  <c r="B72" i="4"/>
  <c r="C71" i="4"/>
  <c r="B71" i="4"/>
  <c r="C70" i="4"/>
  <c r="B70" i="4"/>
  <c r="C69" i="4"/>
  <c r="B69" i="4"/>
  <c r="C68" i="4"/>
  <c r="B68" i="4"/>
  <c r="C67" i="4"/>
  <c r="B67" i="4"/>
  <c r="C66" i="4"/>
  <c r="B66" i="4"/>
  <c r="C65" i="4"/>
  <c r="B65" i="4"/>
  <c r="C64" i="4"/>
  <c r="B64" i="4"/>
  <c r="C63" i="4"/>
  <c r="B63" i="4"/>
  <c r="C62" i="4"/>
  <c r="B62" i="4"/>
  <c r="C61" i="4"/>
  <c r="B61" i="4"/>
  <c r="C60" i="4"/>
  <c r="B60" i="4"/>
  <c r="C59" i="4"/>
  <c r="B59" i="4"/>
  <c r="C58" i="4"/>
  <c r="B58" i="4"/>
  <c r="C57" i="4"/>
  <c r="B57" i="4"/>
  <c r="C56" i="4"/>
  <c r="B56" i="4"/>
  <c r="C55" i="4"/>
  <c r="B55" i="4"/>
  <c r="C54" i="4"/>
  <c r="B54" i="4"/>
  <c r="C53" i="4"/>
  <c r="B53" i="4"/>
  <c r="C52" i="4"/>
  <c r="B52" i="4"/>
  <c r="C51" i="4"/>
  <c r="B51" i="4"/>
  <c r="C50" i="4"/>
  <c r="B50" i="4"/>
  <c r="C49" i="4"/>
  <c r="B49" i="4"/>
  <c r="C48" i="4"/>
  <c r="B48" i="4"/>
  <c r="C47" i="4"/>
  <c r="B47" i="4"/>
  <c r="C46" i="4"/>
  <c r="B46" i="4"/>
  <c r="C45" i="4"/>
  <c r="B45" i="4"/>
  <c r="C44" i="4"/>
  <c r="B44" i="4"/>
  <c r="C43" i="4"/>
  <c r="B43" i="4"/>
  <c r="C42" i="4"/>
  <c r="B42" i="4"/>
  <c r="C41" i="4"/>
  <c r="B41" i="4"/>
  <c r="C40" i="4"/>
  <c r="B40" i="4"/>
  <c r="C39" i="4"/>
  <c r="B39" i="4"/>
  <c r="C38" i="4"/>
  <c r="B38" i="4"/>
  <c r="C37" i="4"/>
  <c r="B37" i="4"/>
  <c r="C36" i="4"/>
  <c r="B36" i="4"/>
  <c r="C35" i="4"/>
  <c r="B35" i="4"/>
  <c r="C34" i="4"/>
  <c r="B34" i="4"/>
  <c r="C33" i="4"/>
  <c r="B33" i="4"/>
  <c r="C32" i="4"/>
  <c r="B32" i="4"/>
  <c r="C31" i="4"/>
  <c r="B31" i="4"/>
  <c r="C30" i="4"/>
  <c r="B30" i="4"/>
  <c r="C29" i="4"/>
  <c r="B29" i="4"/>
  <c r="C28" i="4"/>
  <c r="B28" i="4"/>
  <c r="C27" i="4"/>
  <c r="B27" i="4"/>
  <c r="C26" i="4"/>
  <c r="B26" i="4"/>
  <c r="C25" i="4"/>
  <c r="B25" i="4"/>
  <c r="C24" i="4"/>
  <c r="B24" i="4"/>
  <c r="C23" i="4"/>
  <c r="B23" i="4"/>
  <c r="C22" i="4"/>
  <c r="B22" i="4"/>
  <c r="C21" i="4"/>
  <c r="B21" i="4"/>
  <c r="C20" i="4"/>
  <c r="B20" i="4"/>
  <c r="C19" i="4"/>
  <c r="B19" i="4"/>
  <c r="C18" i="4"/>
  <c r="B18" i="4"/>
  <c r="C17" i="4"/>
  <c r="B17" i="4"/>
  <c r="C16" i="4"/>
  <c r="B16" i="4"/>
  <c r="C15" i="4"/>
  <c r="B15" i="4"/>
  <c r="C14" i="4"/>
  <c r="B14" i="4"/>
  <c r="C13" i="4"/>
  <c r="B13" i="4"/>
  <c r="C12" i="4"/>
  <c r="B12" i="4"/>
  <c r="C11" i="4"/>
  <c r="B11" i="4"/>
  <c r="C10" i="4"/>
  <c r="B10" i="4"/>
  <c r="C9" i="4"/>
  <c r="B9" i="4"/>
  <c r="C8" i="4"/>
  <c r="B8" i="4"/>
  <c r="C7" i="4"/>
  <c r="B7" i="4"/>
  <c r="C6" i="4"/>
  <c r="B6" i="4"/>
  <c r="C5" i="4"/>
  <c r="B5" i="4"/>
  <c r="C4" i="4"/>
  <c r="B4" i="4"/>
  <c r="C3" i="4"/>
  <c r="B3" i="4"/>
  <c r="C2" i="4"/>
  <c r="B2" i="4"/>
  <c r="J4067" i="2"/>
  <c r="G4067" i="2"/>
  <c r="J4066" i="2"/>
  <c r="G4066" i="2"/>
  <c r="J4065" i="2"/>
  <c r="G4065" i="2"/>
  <c r="J4064" i="2"/>
  <c r="G4064" i="2"/>
  <c r="J4063" i="2"/>
  <c r="G4063" i="2"/>
  <c r="J4062" i="2"/>
  <c r="G4062" i="2"/>
  <c r="J4061" i="2"/>
  <c r="G4061" i="2"/>
  <c r="J4060" i="2"/>
  <c r="G4060" i="2"/>
  <c r="J4059" i="2"/>
  <c r="G4059" i="2"/>
  <c r="J4058" i="2"/>
  <c r="G4058" i="2"/>
  <c r="J4057" i="2"/>
  <c r="G4057" i="2"/>
  <c r="J4056" i="2"/>
  <c r="G4056" i="2"/>
  <c r="J4055" i="2"/>
  <c r="G4055" i="2"/>
  <c r="J4054" i="2"/>
  <c r="G4054" i="2"/>
  <c r="J4053" i="2"/>
  <c r="G4053" i="2"/>
  <c r="J4052" i="2"/>
  <c r="G4052" i="2"/>
  <c r="M4052" i="2" s="1"/>
  <c r="J4051" i="2"/>
  <c r="G4051" i="2"/>
  <c r="J4050" i="2"/>
  <c r="G4050" i="2"/>
  <c r="J4049" i="2"/>
  <c r="G4049" i="2"/>
  <c r="J4048" i="2"/>
  <c r="G4048" i="2"/>
  <c r="J4047" i="2"/>
  <c r="G4047" i="2"/>
  <c r="J4046" i="2"/>
  <c r="G4046" i="2"/>
  <c r="J4045" i="2"/>
  <c r="G4045" i="2"/>
  <c r="J4044" i="2"/>
  <c r="G4044" i="2"/>
  <c r="J4043" i="2"/>
  <c r="G4043" i="2"/>
  <c r="J4042" i="2"/>
  <c r="G4042" i="2"/>
  <c r="J4041" i="2"/>
  <c r="G4041" i="2"/>
  <c r="J4040" i="2"/>
  <c r="G4040" i="2"/>
  <c r="J4039" i="2"/>
  <c r="G4039" i="2"/>
  <c r="J4038" i="2"/>
  <c r="G4038" i="2"/>
  <c r="J4037" i="2"/>
  <c r="G4037" i="2"/>
  <c r="J4036" i="2"/>
  <c r="G4036" i="2"/>
  <c r="J4035" i="2"/>
  <c r="G4035" i="2"/>
  <c r="J4034" i="2"/>
  <c r="G4034" i="2"/>
  <c r="J4033" i="2"/>
  <c r="G4033" i="2"/>
  <c r="J4032" i="2"/>
  <c r="G4032" i="2"/>
  <c r="J4031" i="2"/>
  <c r="G4031" i="2"/>
  <c r="J4030" i="2"/>
  <c r="G4030" i="2"/>
  <c r="J4029" i="2"/>
  <c r="G4029" i="2"/>
  <c r="J4028" i="2"/>
  <c r="G4028" i="2"/>
  <c r="J4027" i="2"/>
  <c r="G4027" i="2"/>
  <c r="J4026" i="2"/>
  <c r="G4026" i="2"/>
  <c r="M4026" i="2" s="1"/>
  <c r="J4025" i="2"/>
  <c r="G4025" i="2"/>
  <c r="J4024" i="2"/>
  <c r="G4024" i="2"/>
  <c r="J4023" i="2"/>
  <c r="G4023" i="2"/>
  <c r="J4022" i="2"/>
  <c r="G4022" i="2"/>
  <c r="M4022" i="2" s="1"/>
  <c r="J4021" i="2"/>
  <c r="G4021" i="2"/>
  <c r="M4021" i="2" s="1"/>
  <c r="J4020" i="2"/>
  <c r="G4020" i="2"/>
  <c r="J4019" i="2"/>
  <c r="G4019" i="2"/>
  <c r="J4018" i="2"/>
  <c r="G4018" i="2"/>
  <c r="J4017" i="2"/>
  <c r="G4017" i="2"/>
  <c r="J4016" i="2"/>
  <c r="G4016" i="2"/>
  <c r="J4015" i="2"/>
  <c r="G4015" i="2"/>
  <c r="J4014" i="2"/>
  <c r="G4014" i="2"/>
  <c r="J4013" i="2"/>
  <c r="G4013" i="2"/>
  <c r="J4012" i="2"/>
  <c r="G4012" i="2"/>
  <c r="J4011" i="2"/>
  <c r="G4011" i="2"/>
  <c r="J4010" i="2"/>
  <c r="G4010" i="2"/>
  <c r="J4009" i="2"/>
  <c r="G4009" i="2"/>
  <c r="J4008" i="2"/>
  <c r="G4008" i="2"/>
  <c r="M4008" i="2" s="1"/>
  <c r="J4007" i="2"/>
  <c r="G4007" i="2"/>
  <c r="J4006" i="2"/>
  <c r="G4006" i="2"/>
  <c r="J4005" i="2"/>
  <c r="G4005" i="2"/>
  <c r="J4004" i="2"/>
  <c r="G4004" i="2"/>
  <c r="J4003" i="2"/>
  <c r="G4003" i="2"/>
  <c r="U4003" i="2" s="1"/>
  <c r="J4002" i="2"/>
  <c r="G4002" i="2"/>
  <c r="M4002" i="2" s="1"/>
  <c r="J4001" i="2"/>
  <c r="I4001" i="2" s="1"/>
  <c r="G4001" i="2"/>
  <c r="J4000" i="2"/>
  <c r="G4000" i="2"/>
  <c r="J3999" i="2"/>
  <c r="G3999" i="2"/>
  <c r="M3999" i="2" s="1"/>
  <c r="J3998" i="2"/>
  <c r="G3998" i="2"/>
  <c r="J3997" i="2"/>
  <c r="G3997" i="2"/>
  <c r="J3996" i="2"/>
  <c r="G3996" i="2"/>
  <c r="J3995" i="2"/>
  <c r="G3995" i="2"/>
  <c r="J3994" i="2"/>
  <c r="G3994" i="2"/>
  <c r="J3993" i="2"/>
  <c r="G3993" i="2"/>
  <c r="J3992" i="2"/>
  <c r="G3992" i="2"/>
  <c r="J3991" i="2"/>
  <c r="G3991" i="2"/>
  <c r="J3990" i="2"/>
  <c r="G3990" i="2"/>
  <c r="J3989" i="2"/>
  <c r="G3989" i="2"/>
  <c r="J3988" i="2"/>
  <c r="G3988" i="2"/>
  <c r="J3987" i="2"/>
  <c r="G3987" i="2"/>
  <c r="J3986" i="2"/>
  <c r="G3986" i="2"/>
  <c r="J3985" i="2"/>
  <c r="G3985" i="2"/>
  <c r="J3984" i="2"/>
  <c r="G3984" i="2"/>
  <c r="J3983" i="2"/>
  <c r="G3983" i="2"/>
  <c r="M3983" i="2" s="1"/>
  <c r="J3982" i="2"/>
  <c r="G3982" i="2"/>
  <c r="J3981" i="2"/>
  <c r="G3981" i="2"/>
  <c r="M3981" i="2" s="1"/>
  <c r="J3980" i="2"/>
  <c r="G3980" i="2"/>
  <c r="J3979" i="2"/>
  <c r="G3979" i="2"/>
  <c r="M3979" i="2" s="1"/>
  <c r="J3978" i="2"/>
  <c r="G3978" i="2"/>
  <c r="J3977" i="2"/>
  <c r="G3977" i="2"/>
  <c r="M3977" i="2" s="1"/>
  <c r="J3976" i="2"/>
  <c r="G3976" i="2"/>
  <c r="J3975" i="2"/>
  <c r="G3975" i="2"/>
  <c r="M3975" i="2" s="1"/>
  <c r="J3974" i="2"/>
  <c r="G3974" i="2"/>
  <c r="J3973" i="2"/>
  <c r="G3973" i="2"/>
  <c r="M3973" i="2" s="1"/>
  <c r="J3972" i="2"/>
  <c r="G3972" i="2"/>
  <c r="J3971" i="2"/>
  <c r="G3971" i="2"/>
  <c r="M3971" i="2" s="1"/>
  <c r="J3970" i="2"/>
  <c r="G3970" i="2"/>
  <c r="J3969" i="2"/>
  <c r="G3969" i="2"/>
  <c r="M3969" i="2" s="1"/>
  <c r="J3968" i="2"/>
  <c r="G3968" i="2"/>
  <c r="J3967" i="2"/>
  <c r="G3967" i="2"/>
  <c r="M3967" i="2" s="1"/>
  <c r="J3966" i="2"/>
  <c r="G3966" i="2"/>
  <c r="J3965" i="2"/>
  <c r="G3965" i="2"/>
  <c r="M3965" i="2" s="1"/>
  <c r="J3964" i="2"/>
  <c r="G3964" i="2"/>
  <c r="J3963" i="2"/>
  <c r="G3963" i="2"/>
  <c r="M3963" i="2" s="1"/>
  <c r="J3962" i="2"/>
  <c r="G3962" i="2"/>
  <c r="J3961" i="2"/>
  <c r="G3961" i="2"/>
  <c r="M3961" i="2" s="1"/>
  <c r="J3960" i="2"/>
  <c r="G3960" i="2"/>
  <c r="J3959" i="2"/>
  <c r="G3959" i="2"/>
  <c r="M3959" i="2" s="1"/>
  <c r="J3958" i="2"/>
  <c r="G3958" i="2"/>
  <c r="J3957" i="2"/>
  <c r="G3957" i="2"/>
  <c r="M3957" i="2" s="1"/>
  <c r="J3956" i="2"/>
  <c r="G3956" i="2"/>
  <c r="J3955" i="2"/>
  <c r="G3955" i="2"/>
  <c r="M3955" i="2" s="1"/>
  <c r="J3954" i="2"/>
  <c r="G3954" i="2"/>
  <c r="J3953" i="2"/>
  <c r="G3953" i="2"/>
  <c r="M3953" i="2" s="1"/>
  <c r="J3952" i="2"/>
  <c r="G3952" i="2"/>
  <c r="J3951" i="2"/>
  <c r="G3951" i="2"/>
  <c r="M3951" i="2" s="1"/>
  <c r="J3950" i="2"/>
  <c r="G3950" i="2"/>
  <c r="J3949" i="2"/>
  <c r="G3949" i="2"/>
  <c r="J3948" i="2"/>
  <c r="G3948" i="2"/>
  <c r="J3947" i="2"/>
  <c r="G3947" i="2"/>
  <c r="M3947" i="2" s="1"/>
  <c r="J3946" i="2"/>
  <c r="G3946" i="2"/>
  <c r="J3945" i="2"/>
  <c r="G3945" i="2"/>
  <c r="M3945" i="2" s="1"/>
  <c r="J3944" i="2"/>
  <c r="G3944" i="2"/>
  <c r="J3943" i="2"/>
  <c r="G3943" i="2"/>
  <c r="M3943" i="2" s="1"/>
  <c r="J3942" i="2"/>
  <c r="G3942" i="2"/>
  <c r="J3941" i="2"/>
  <c r="G3941" i="2"/>
  <c r="M3941" i="2" s="1"/>
  <c r="J3940" i="2"/>
  <c r="G3940" i="2"/>
  <c r="J3939" i="2"/>
  <c r="G3939" i="2"/>
  <c r="M3939" i="2" s="1"/>
  <c r="J3938" i="2"/>
  <c r="G3938" i="2"/>
  <c r="J3937" i="2"/>
  <c r="G3937" i="2"/>
  <c r="J3936" i="2"/>
  <c r="G3936" i="2"/>
  <c r="J3935" i="2"/>
  <c r="G3935" i="2"/>
  <c r="M3935" i="2" s="1"/>
  <c r="J3934" i="2"/>
  <c r="G3934" i="2"/>
  <c r="J3933" i="2"/>
  <c r="G3933" i="2"/>
  <c r="J3932" i="2"/>
  <c r="G3932" i="2"/>
  <c r="J3931" i="2"/>
  <c r="G3931" i="2"/>
  <c r="M3931" i="2" s="1"/>
  <c r="J3930" i="2"/>
  <c r="G3930" i="2"/>
  <c r="J3929" i="2"/>
  <c r="G3929" i="2"/>
  <c r="M3929" i="2" s="1"/>
  <c r="J3928" i="2"/>
  <c r="G3928" i="2"/>
  <c r="J3927" i="2"/>
  <c r="G3927" i="2"/>
  <c r="M3927" i="2" s="1"/>
  <c r="J3926" i="2"/>
  <c r="G3926" i="2"/>
  <c r="J3925" i="2"/>
  <c r="G3925" i="2"/>
  <c r="M3925" i="2" s="1"/>
  <c r="J3924" i="2"/>
  <c r="G3924" i="2"/>
  <c r="J3923" i="2"/>
  <c r="G3923" i="2"/>
  <c r="M3923" i="2" s="1"/>
  <c r="J3922" i="2"/>
  <c r="G3922" i="2"/>
  <c r="J3921" i="2"/>
  <c r="G3921" i="2"/>
  <c r="M3921" i="2" s="1"/>
  <c r="J3920" i="2"/>
  <c r="G3920" i="2"/>
  <c r="J3919" i="2"/>
  <c r="G3919" i="2"/>
  <c r="M3919" i="2" s="1"/>
  <c r="J3918" i="2"/>
  <c r="G3918" i="2"/>
  <c r="M3918" i="2" s="1"/>
  <c r="J3917" i="2"/>
  <c r="G3917" i="2"/>
  <c r="U3917" i="2" s="1"/>
  <c r="J3916" i="2"/>
  <c r="G3916" i="2"/>
  <c r="J3915" i="2"/>
  <c r="G3915" i="2"/>
  <c r="J3914" i="2"/>
  <c r="G3914" i="2"/>
  <c r="J3913" i="2"/>
  <c r="G3913" i="2"/>
  <c r="J3912" i="2"/>
  <c r="G3912" i="2"/>
  <c r="J3911" i="2"/>
  <c r="G3911" i="2"/>
  <c r="J3910" i="2"/>
  <c r="G3910" i="2"/>
  <c r="J3909" i="2"/>
  <c r="G3909" i="2"/>
  <c r="J3908" i="2"/>
  <c r="G3908" i="2"/>
  <c r="J3907" i="2"/>
  <c r="G3907" i="2"/>
  <c r="M3907" i="2" s="1"/>
  <c r="J3906" i="2"/>
  <c r="G3906" i="2"/>
  <c r="J3905" i="2"/>
  <c r="G3905" i="2"/>
  <c r="J3904" i="2"/>
  <c r="G3904" i="2"/>
  <c r="J3903" i="2"/>
  <c r="G3903" i="2"/>
  <c r="J3902" i="2"/>
  <c r="G3902" i="2"/>
  <c r="J3901" i="2"/>
  <c r="G3901" i="2"/>
  <c r="J3900" i="2"/>
  <c r="G3900" i="2"/>
  <c r="J3899" i="2"/>
  <c r="G3899" i="2"/>
  <c r="J3898" i="2"/>
  <c r="G3898" i="2"/>
  <c r="J3897" i="2"/>
  <c r="G3897" i="2"/>
  <c r="J3896" i="2"/>
  <c r="G3896" i="2"/>
  <c r="M3896" i="2" s="1"/>
  <c r="J3895" i="2"/>
  <c r="G3895" i="2"/>
  <c r="J3894" i="2"/>
  <c r="G3894" i="2"/>
  <c r="J3893" i="2"/>
  <c r="G3893" i="2"/>
  <c r="J3892" i="2"/>
  <c r="G3892" i="2"/>
  <c r="J3891" i="2"/>
  <c r="G3891" i="2"/>
  <c r="J3890" i="2"/>
  <c r="G3890" i="2"/>
  <c r="J3889" i="2"/>
  <c r="G3889" i="2"/>
  <c r="J3888" i="2"/>
  <c r="G3888" i="2"/>
  <c r="M3888" i="2" s="1"/>
  <c r="J3887" i="2"/>
  <c r="G3887" i="2"/>
  <c r="J3886" i="2"/>
  <c r="G3886" i="2"/>
  <c r="J3885" i="2"/>
  <c r="G3885" i="2"/>
  <c r="J3884" i="2"/>
  <c r="G3884" i="2"/>
  <c r="J3883" i="2"/>
  <c r="G3883" i="2"/>
  <c r="M3883" i="2" s="1"/>
  <c r="J3882" i="2"/>
  <c r="G3882" i="2"/>
  <c r="J3881" i="2"/>
  <c r="G3881" i="2"/>
  <c r="J3880" i="2"/>
  <c r="G3880" i="2"/>
  <c r="J3879" i="2"/>
  <c r="G3879" i="2"/>
  <c r="M3879" i="2" s="1"/>
  <c r="J3878" i="2"/>
  <c r="G3878" i="2"/>
  <c r="J3877" i="2"/>
  <c r="G3877" i="2"/>
  <c r="J3876" i="2"/>
  <c r="G3876" i="2"/>
  <c r="J3875" i="2"/>
  <c r="G3875" i="2"/>
  <c r="J3874" i="2"/>
  <c r="G3874" i="2"/>
  <c r="J3873" i="2"/>
  <c r="G3873" i="2"/>
  <c r="J3872" i="2"/>
  <c r="G3872" i="2"/>
  <c r="J3871" i="2"/>
  <c r="G3871" i="2"/>
  <c r="J3870" i="2"/>
  <c r="G3870" i="2"/>
  <c r="J3869" i="2"/>
  <c r="G3869" i="2"/>
  <c r="J3868" i="2"/>
  <c r="G3868" i="2"/>
  <c r="J3867" i="2"/>
  <c r="G3867" i="2"/>
  <c r="J3866" i="2"/>
  <c r="G3866" i="2"/>
  <c r="J3865" i="2"/>
  <c r="G3865" i="2"/>
  <c r="J3864" i="2"/>
  <c r="G3864" i="2"/>
  <c r="J3863" i="2"/>
  <c r="G3863" i="2"/>
  <c r="J3862" i="2"/>
  <c r="G3862" i="2"/>
  <c r="J3861" i="2"/>
  <c r="G3861" i="2"/>
  <c r="J3860" i="2"/>
  <c r="G3860" i="2"/>
  <c r="J3859" i="2"/>
  <c r="G3859" i="2"/>
  <c r="J3858" i="2"/>
  <c r="G3858" i="2"/>
  <c r="J3857" i="2"/>
  <c r="G3857" i="2"/>
  <c r="J3856" i="2"/>
  <c r="G3856" i="2"/>
  <c r="J3855" i="2"/>
  <c r="G3855" i="2"/>
  <c r="J3854" i="2"/>
  <c r="G3854" i="2"/>
  <c r="J3853" i="2"/>
  <c r="G3853" i="2"/>
  <c r="J3852" i="2"/>
  <c r="G3852" i="2"/>
  <c r="J3851" i="2"/>
  <c r="G3851" i="2"/>
  <c r="J3850" i="2"/>
  <c r="G3850" i="2"/>
  <c r="J3849" i="2"/>
  <c r="G3849" i="2"/>
  <c r="J3848" i="2"/>
  <c r="G3848" i="2"/>
  <c r="J3847" i="2"/>
  <c r="G3847" i="2"/>
  <c r="J3846" i="2"/>
  <c r="G3846" i="2"/>
  <c r="J3845" i="2"/>
  <c r="G3845" i="2"/>
  <c r="J3844" i="2"/>
  <c r="G3844" i="2"/>
  <c r="J3843" i="2"/>
  <c r="G3843" i="2"/>
  <c r="J3842" i="2"/>
  <c r="G3842" i="2"/>
  <c r="J3841" i="2"/>
  <c r="G3841" i="2"/>
  <c r="J3840" i="2"/>
  <c r="G3840" i="2"/>
  <c r="J3839" i="2"/>
  <c r="G3839" i="2"/>
  <c r="J3838" i="2"/>
  <c r="G3838" i="2"/>
  <c r="J3837" i="2"/>
  <c r="G3837" i="2"/>
  <c r="J3836" i="2"/>
  <c r="G3836" i="2"/>
  <c r="J3835" i="2"/>
  <c r="G3835" i="2"/>
  <c r="J3834" i="2"/>
  <c r="G3834" i="2"/>
  <c r="J3833" i="2"/>
  <c r="G3833" i="2"/>
  <c r="M3833" i="2" s="1"/>
  <c r="J3832" i="2"/>
  <c r="G3832" i="2"/>
  <c r="J3831" i="2"/>
  <c r="G3831" i="2"/>
  <c r="M3831" i="2" s="1"/>
  <c r="J3830" i="2"/>
  <c r="G3830" i="2"/>
  <c r="J3829" i="2"/>
  <c r="G3829" i="2"/>
  <c r="J3828" i="2"/>
  <c r="G3828" i="2"/>
  <c r="J3827" i="2"/>
  <c r="G3827" i="2"/>
  <c r="J3826" i="2"/>
  <c r="G3826" i="2"/>
  <c r="J3825" i="2"/>
  <c r="G3825" i="2"/>
  <c r="J3824" i="2"/>
  <c r="G3824" i="2"/>
  <c r="J3823" i="2"/>
  <c r="G3823" i="2"/>
  <c r="J3822" i="2"/>
  <c r="G3822" i="2"/>
  <c r="J3821" i="2"/>
  <c r="G3821" i="2"/>
  <c r="J3820" i="2"/>
  <c r="G3820" i="2"/>
  <c r="J3819" i="2"/>
  <c r="G3819" i="2"/>
  <c r="J3818" i="2"/>
  <c r="G3818" i="2"/>
  <c r="J3817" i="2"/>
  <c r="G3817" i="2"/>
  <c r="J3816" i="2"/>
  <c r="G3816" i="2"/>
  <c r="M3816" i="2" s="1"/>
  <c r="J3815" i="2"/>
  <c r="G3815" i="2"/>
  <c r="J3814" i="2"/>
  <c r="G3814" i="2"/>
  <c r="J3813" i="2"/>
  <c r="G3813" i="2"/>
  <c r="J3812" i="2"/>
  <c r="G3812" i="2"/>
  <c r="J3811" i="2"/>
  <c r="G3811" i="2"/>
  <c r="U3810" i="2"/>
  <c r="J3810" i="2"/>
  <c r="G3810" i="2"/>
  <c r="J3809" i="2"/>
  <c r="G3809" i="2"/>
  <c r="J3808" i="2"/>
  <c r="G3808" i="2"/>
  <c r="J3807" i="2"/>
  <c r="G3807" i="2"/>
  <c r="J3806" i="2"/>
  <c r="G3806" i="2"/>
  <c r="J3805" i="2"/>
  <c r="G3805" i="2"/>
  <c r="J3804" i="2"/>
  <c r="G3804" i="2"/>
  <c r="J3803" i="2"/>
  <c r="G3803" i="2"/>
  <c r="J3802" i="2"/>
  <c r="G3802" i="2"/>
  <c r="J3801" i="2"/>
  <c r="G3801" i="2"/>
  <c r="J3800" i="2"/>
  <c r="G3800" i="2"/>
  <c r="J3799" i="2"/>
  <c r="G3799" i="2"/>
  <c r="J3798" i="2"/>
  <c r="G3798" i="2"/>
  <c r="J3797" i="2"/>
  <c r="G3797" i="2"/>
  <c r="J3796" i="2"/>
  <c r="G3796" i="2"/>
  <c r="J3795" i="2"/>
  <c r="G3795" i="2"/>
  <c r="J3794" i="2"/>
  <c r="G3794" i="2"/>
  <c r="J3793" i="2"/>
  <c r="G3793" i="2"/>
  <c r="J3792" i="2"/>
  <c r="G3792" i="2"/>
  <c r="J3791" i="2"/>
  <c r="G3791" i="2"/>
  <c r="J3790" i="2"/>
  <c r="G3790" i="2"/>
  <c r="J3789" i="2"/>
  <c r="G3789" i="2"/>
  <c r="J3788" i="2"/>
  <c r="G3788" i="2"/>
  <c r="J3787" i="2"/>
  <c r="G3787" i="2"/>
  <c r="J3786" i="2"/>
  <c r="G3786" i="2"/>
  <c r="J3785" i="2"/>
  <c r="G3785" i="2"/>
  <c r="M3785" i="2" s="1"/>
  <c r="J3784" i="2"/>
  <c r="G3784" i="2"/>
  <c r="J3783" i="2"/>
  <c r="G3783" i="2"/>
  <c r="J3782" i="2"/>
  <c r="G3782" i="2"/>
  <c r="J3781" i="2"/>
  <c r="G3781" i="2"/>
  <c r="J3780" i="2"/>
  <c r="G3780" i="2"/>
  <c r="J3779" i="2"/>
  <c r="G3779" i="2"/>
  <c r="M3779" i="2" s="1"/>
  <c r="J3778" i="2"/>
  <c r="G3778" i="2"/>
  <c r="J3777" i="2"/>
  <c r="G3777" i="2"/>
  <c r="J3776" i="2"/>
  <c r="G3776" i="2"/>
  <c r="J3775" i="2"/>
  <c r="G3775" i="2"/>
  <c r="J3774" i="2"/>
  <c r="G3774" i="2"/>
  <c r="J3773" i="2"/>
  <c r="G3773" i="2"/>
  <c r="J3772" i="2"/>
  <c r="G3772" i="2"/>
  <c r="J3771" i="2"/>
  <c r="G3771" i="2"/>
  <c r="J3770" i="2"/>
  <c r="G3770" i="2"/>
  <c r="J3769" i="2"/>
  <c r="G3769" i="2"/>
  <c r="J3768" i="2"/>
  <c r="G3768" i="2"/>
  <c r="J3767" i="2"/>
  <c r="G3767" i="2"/>
  <c r="J3766" i="2"/>
  <c r="G3766" i="2"/>
  <c r="J3765" i="2"/>
  <c r="G3765" i="2"/>
  <c r="J3764" i="2"/>
  <c r="G3764" i="2"/>
  <c r="J3763" i="2"/>
  <c r="G3763" i="2"/>
  <c r="J3762" i="2"/>
  <c r="G3762" i="2"/>
  <c r="J3761" i="2"/>
  <c r="G3761" i="2"/>
  <c r="M3761" i="2" s="1"/>
  <c r="J3760" i="2"/>
  <c r="H3760" i="2" s="1"/>
  <c r="G3760" i="2"/>
  <c r="J3759" i="2"/>
  <c r="G3759" i="2"/>
  <c r="J3758" i="2"/>
  <c r="I3758" i="2" s="1"/>
  <c r="G3758" i="2"/>
  <c r="J3757" i="2"/>
  <c r="G3757" i="2"/>
  <c r="J3756" i="2"/>
  <c r="G3756" i="2"/>
  <c r="M3756" i="2" s="1"/>
  <c r="J3755" i="2"/>
  <c r="G3755" i="2"/>
  <c r="J3754" i="2"/>
  <c r="G3754" i="2"/>
  <c r="M3754" i="2" s="1"/>
  <c r="J3753" i="2"/>
  <c r="G3753" i="2"/>
  <c r="J3752" i="2"/>
  <c r="G3752" i="2"/>
  <c r="M3752" i="2" s="1"/>
  <c r="J3751" i="2"/>
  <c r="G3751" i="2"/>
  <c r="J3750" i="2"/>
  <c r="G3750" i="2"/>
  <c r="M3750" i="2" s="1"/>
  <c r="J3749" i="2"/>
  <c r="G3749" i="2"/>
  <c r="J3748" i="2"/>
  <c r="G3748" i="2"/>
  <c r="J3747" i="2"/>
  <c r="G3747" i="2"/>
  <c r="J3746" i="2"/>
  <c r="G3746" i="2"/>
  <c r="J3745" i="2"/>
  <c r="G3745" i="2"/>
  <c r="J3744" i="2"/>
  <c r="G3744" i="2"/>
  <c r="M3744" i="2" s="1"/>
  <c r="J3743" i="2"/>
  <c r="G3743" i="2"/>
  <c r="J3742" i="2"/>
  <c r="G3742" i="2"/>
  <c r="M3742" i="2" s="1"/>
  <c r="J3741" i="2"/>
  <c r="G3741" i="2"/>
  <c r="J3740" i="2"/>
  <c r="G3740" i="2"/>
  <c r="J3739" i="2"/>
  <c r="G3739" i="2"/>
  <c r="M3739" i="2" s="1"/>
  <c r="J3738" i="2"/>
  <c r="G3738" i="2"/>
  <c r="J3737" i="2"/>
  <c r="G3737" i="2"/>
  <c r="J3736" i="2"/>
  <c r="G3736" i="2"/>
  <c r="J3735" i="2"/>
  <c r="G3735" i="2"/>
  <c r="J3734" i="2"/>
  <c r="G3734" i="2"/>
  <c r="J3733" i="2"/>
  <c r="G3733" i="2"/>
  <c r="J3732" i="2"/>
  <c r="G3732" i="2"/>
  <c r="J3731" i="2"/>
  <c r="G3731" i="2"/>
  <c r="J3730" i="2"/>
  <c r="G3730" i="2"/>
  <c r="J3729" i="2"/>
  <c r="G3729" i="2"/>
  <c r="J3728" i="2"/>
  <c r="G3728" i="2"/>
  <c r="J3727" i="2"/>
  <c r="G3727" i="2"/>
  <c r="J3726" i="2"/>
  <c r="G3726" i="2"/>
  <c r="J3725" i="2"/>
  <c r="G3725" i="2"/>
  <c r="J3724" i="2"/>
  <c r="G3724" i="2"/>
  <c r="J3723" i="2"/>
  <c r="G3723" i="2"/>
  <c r="J3722" i="2"/>
  <c r="G3722" i="2"/>
  <c r="J3721" i="2"/>
  <c r="G3721" i="2"/>
  <c r="J3720" i="2"/>
  <c r="G3720" i="2"/>
  <c r="J3719" i="2"/>
  <c r="G3719" i="2"/>
  <c r="J3718" i="2"/>
  <c r="G3718" i="2"/>
  <c r="J3717" i="2"/>
  <c r="G3717" i="2"/>
  <c r="J3716" i="2"/>
  <c r="G3716" i="2"/>
  <c r="J3715" i="2"/>
  <c r="G3715" i="2"/>
  <c r="J3714" i="2"/>
  <c r="G3714" i="2"/>
  <c r="J3713" i="2"/>
  <c r="G3713" i="2"/>
  <c r="J3712" i="2"/>
  <c r="G3712" i="2"/>
  <c r="J3711" i="2"/>
  <c r="G3711" i="2"/>
  <c r="J3710" i="2"/>
  <c r="G3710" i="2"/>
  <c r="J3709" i="2"/>
  <c r="G3709" i="2"/>
  <c r="J3708" i="2"/>
  <c r="G3708" i="2"/>
  <c r="J3707" i="2"/>
  <c r="G3707" i="2"/>
  <c r="J3706" i="2"/>
  <c r="G3706" i="2"/>
  <c r="J3705" i="2"/>
  <c r="G3705" i="2"/>
  <c r="J3704" i="2"/>
  <c r="G3704" i="2"/>
  <c r="J3703" i="2"/>
  <c r="G3703" i="2"/>
  <c r="J3702" i="2"/>
  <c r="G3702" i="2"/>
  <c r="J3701" i="2"/>
  <c r="G3701" i="2"/>
  <c r="J3700" i="2"/>
  <c r="G3700" i="2"/>
  <c r="J3699" i="2"/>
  <c r="G3699" i="2"/>
  <c r="J3698" i="2"/>
  <c r="G3698" i="2"/>
  <c r="J3697" i="2"/>
  <c r="G3697" i="2"/>
  <c r="J3696" i="2"/>
  <c r="G3696" i="2"/>
  <c r="J3695" i="2"/>
  <c r="G3695" i="2"/>
  <c r="J3694" i="2"/>
  <c r="G3694" i="2"/>
  <c r="J3693" i="2"/>
  <c r="G3693" i="2"/>
  <c r="J3692" i="2"/>
  <c r="G3692" i="2"/>
  <c r="J3691" i="2"/>
  <c r="G3691" i="2"/>
  <c r="J3690" i="2"/>
  <c r="G3690" i="2"/>
  <c r="J3689" i="2"/>
  <c r="G3689" i="2"/>
  <c r="J3688" i="2"/>
  <c r="G3688" i="2"/>
  <c r="J3687" i="2"/>
  <c r="G3687" i="2"/>
  <c r="J3686" i="2"/>
  <c r="G3686" i="2"/>
  <c r="J3685" i="2"/>
  <c r="G3685" i="2"/>
  <c r="J3684" i="2"/>
  <c r="G3684" i="2"/>
  <c r="J3683" i="2"/>
  <c r="G3683" i="2"/>
  <c r="J3682" i="2"/>
  <c r="G3682" i="2"/>
  <c r="J3681" i="2"/>
  <c r="G3681" i="2"/>
  <c r="J3680" i="2"/>
  <c r="G3680" i="2"/>
  <c r="J3679" i="2"/>
  <c r="G3679" i="2"/>
  <c r="J3678" i="2"/>
  <c r="G3678" i="2"/>
  <c r="J3677" i="2"/>
  <c r="G3677" i="2"/>
  <c r="J3676" i="2"/>
  <c r="G3676" i="2"/>
  <c r="J3675" i="2"/>
  <c r="G3675" i="2"/>
  <c r="J3674" i="2"/>
  <c r="G3674" i="2"/>
  <c r="M3674" i="2" s="1"/>
  <c r="J3673" i="2"/>
  <c r="G3673" i="2"/>
  <c r="J3672" i="2"/>
  <c r="G3672" i="2"/>
  <c r="J3671" i="2"/>
  <c r="G3671" i="2"/>
  <c r="J3670" i="2"/>
  <c r="G3670" i="2"/>
  <c r="J3669" i="2"/>
  <c r="G3669" i="2"/>
  <c r="J3668" i="2"/>
  <c r="G3668" i="2"/>
  <c r="J3667" i="2"/>
  <c r="G3667" i="2"/>
  <c r="M3667" i="2" s="1"/>
  <c r="J3666" i="2"/>
  <c r="G3666" i="2"/>
  <c r="J3665" i="2"/>
  <c r="G3665" i="2"/>
  <c r="J3664" i="2"/>
  <c r="G3664" i="2"/>
  <c r="J3663" i="2"/>
  <c r="G3663" i="2"/>
  <c r="J3662" i="2"/>
  <c r="G3662" i="2"/>
  <c r="J3661" i="2"/>
  <c r="G3661" i="2"/>
  <c r="J3660" i="2"/>
  <c r="G3660" i="2"/>
  <c r="J3659" i="2"/>
  <c r="G3659" i="2"/>
  <c r="J3658" i="2"/>
  <c r="G3658" i="2"/>
  <c r="J3657" i="2"/>
  <c r="G3657" i="2"/>
  <c r="J3656" i="2"/>
  <c r="G3656" i="2"/>
  <c r="J3655" i="2"/>
  <c r="G3655" i="2"/>
  <c r="M3655" i="2" s="1"/>
  <c r="J3654" i="2"/>
  <c r="G3654" i="2"/>
  <c r="J3653" i="2"/>
  <c r="G3653" i="2"/>
  <c r="J3652" i="2"/>
  <c r="G3652" i="2"/>
  <c r="J3651" i="2"/>
  <c r="G3651" i="2"/>
  <c r="J3650" i="2"/>
  <c r="G3650" i="2"/>
  <c r="J3649" i="2"/>
  <c r="G3649" i="2"/>
  <c r="J3648" i="2"/>
  <c r="G3648" i="2"/>
  <c r="J3647" i="2"/>
  <c r="G3647" i="2"/>
  <c r="J3646" i="2"/>
  <c r="G3646" i="2"/>
  <c r="J3645" i="2"/>
  <c r="G3645" i="2"/>
  <c r="J3644" i="2"/>
  <c r="G3644" i="2"/>
  <c r="J3643" i="2"/>
  <c r="G3643" i="2"/>
  <c r="J3642" i="2"/>
  <c r="G3642" i="2"/>
  <c r="J3641" i="2"/>
  <c r="G3641" i="2"/>
  <c r="J3640" i="2"/>
  <c r="G3640" i="2"/>
  <c r="J3639" i="2"/>
  <c r="G3639" i="2"/>
  <c r="J3638" i="2"/>
  <c r="G3638" i="2"/>
  <c r="J3637" i="2"/>
  <c r="G3637" i="2"/>
  <c r="J3636" i="2"/>
  <c r="G3636" i="2"/>
  <c r="J3635" i="2"/>
  <c r="G3635" i="2"/>
  <c r="J3634" i="2"/>
  <c r="G3634" i="2"/>
  <c r="J3633" i="2"/>
  <c r="G3633" i="2"/>
  <c r="J3632" i="2"/>
  <c r="G3632" i="2"/>
  <c r="J3631" i="2"/>
  <c r="G3631" i="2"/>
  <c r="J3630" i="2"/>
  <c r="G3630" i="2"/>
  <c r="M3630" i="2" s="1"/>
  <c r="J3629" i="2"/>
  <c r="G3629" i="2"/>
  <c r="J3628" i="2"/>
  <c r="G3628" i="2"/>
  <c r="J3627" i="2"/>
  <c r="G3627" i="2"/>
  <c r="J3626" i="2"/>
  <c r="G3626" i="2"/>
  <c r="M3626" i="2" s="1"/>
  <c r="J3625" i="2"/>
  <c r="G3625" i="2"/>
  <c r="J3624" i="2"/>
  <c r="G3624" i="2"/>
  <c r="J3623" i="2"/>
  <c r="G3623" i="2"/>
  <c r="J3622" i="2"/>
  <c r="G3622" i="2"/>
  <c r="J3621" i="2"/>
  <c r="G3621" i="2"/>
  <c r="J3620" i="2"/>
  <c r="G3620" i="2"/>
  <c r="J3619" i="2"/>
  <c r="G3619" i="2"/>
  <c r="J3618" i="2"/>
  <c r="G3618" i="2"/>
  <c r="J3617" i="2"/>
  <c r="G3617" i="2"/>
  <c r="J3616" i="2"/>
  <c r="G3616" i="2"/>
  <c r="J3615" i="2"/>
  <c r="G3615" i="2"/>
  <c r="J3614" i="2"/>
  <c r="G3614" i="2"/>
  <c r="J3613" i="2"/>
  <c r="G3613" i="2"/>
  <c r="J3612" i="2"/>
  <c r="G3612" i="2"/>
  <c r="J3611" i="2"/>
  <c r="G3611" i="2"/>
  <c r="J3610" i="2"/>
  <c r="G3610" i="2"/>
  <c r="J3609" i="2"/>
  <c r="G3609" i="2"/>
  <c r="J3608" i="2"/>
  <c r="G3608" i="2"/>
  <c r="J3607" i="2"/>
  <c r="G3607" i="2"/>
  <c r="J3606" i="2"/>
  <c r="G3606" i="2"/>
  <c r="J3605" i="2"/>
  <c r="G3605" i="2"/>
  <c r="J3604" i="2"/>
  <c r="G3604" i="2"/>
  <c r="J3603" i="2"/>
  <c r="G3603" i="2"/>
  <c r="J3602" i="2"/>
  <c r="G3602" i="2"/>
  <c r="J3601" i="2"/>
  <c r="G3601" i="2"/>
  <c r="J3600" i="2"/>
  <c r="G3600" i="2"/>
  <c r="J3599" i="2"/>
  <c r="G3599" i="2"/>
  <c r="J3598" i="2"/>
  <c r="G3598" i="2"/>
  <c r="J3597" i="2"/>
  <c r="G3597" i="2"/>
  <c r="J3596" i="2"/>
  <c r="G3596" i="2"/>
  <c r="J3595" i="2"/>
  <c r="G3595" i="2"/>
  <c r="J3594" i="2"/>
  <c r="G3594" i="2"/>
  <c r="J3593" i="2"/>
  <c r="G3593" i="2"/>
  <c r="J3592" i="2"/>
  <c r="G3592" i="2"/>
  <c r="J3591" i="2"/>
  <c r="G3591" i="2"/>
  <c r="J3590" i="2"/>
  <c r="G3590" i="2"/>
  <c r="J3589" i="2"/>
  <c r="G3589" i="2"/>
  <c r="J3588" i="2"/>
  <c r="G3588" i="2"/>
  <c r="J3587" i="2"/>
  <c r="G3587" i="2"/>
  <c r="J3586" i="2"/>
  <c r="G3586" i="2"/>
  <c r="J3585" i="2"/>
  <c r="G3585" i="2"/>
  <c r="M3585" i="2" s="1"/>
  <c r="J3584" i="2"/>
  <c r="G3584" i="2"/>
  <c r="J3583" i="2"/>
  <c r="G3583" i="2"/>
  <c r="J3582" i="2"/>
  <c r="G3582" i="2"/>
  <c r="J3581" i="2"/>
  <c r="G3581" i="2"/>
  <c r="J3580" i="2"/>
  <c r="G3580" i="2"/>
  <c r="J3579" i="2"/>
  <c r="G3579" i="2"/>
  <c r="M3579" i="2" s="1"/>
  <c r="J3578" i="2"/>
  <c r="G3578" i="2"/>
  <c r="J3577" i="2"/>
  <c r="G3577" i="2"/>
  <c r="J3576" i="2"/>
  <c r="G3576" i="2"/>
  <c r="J3575" i="2"/>
  <c r="G3575" i="2"/>
  <c r="J3574" i="2"/>
  <c r="G3574" i="2"/>
  <c r="J3573" i="2"/>
  <c r="G3573" i="2"/>
  <c r="J3572" i="2"/>
  <c r="G3572" i="2"/>
  <c r="J3571" i="2"/>
  <c r="G3571" i="2"/>
  <c r="J3570" i="2"/>
  <c r="G3570" i="2"/>
  <c r="J3569" i="2"/>
  <c r="G3569" i="2"/>
  <c r="J3568" i="2"/>
  <c r="G3568" i="2"/>
  <c r="J3567" i="2"/>
  <c r="G3567" i="2"/>
  <c r="M3567" i="2" s="1"/>
  <c r="J3566" i="2"/>
  <c r="G3566" i="2"/>
  <c r="J3565" i="2"/>
  <c r="G3565" i="2"/>
  <c r="M3565" i="2" s="1"/>
  <c r="J3564" i="2"/>
  <c r="G3564" i="2"/>
  <c r="J3563" i="2"/>
  <c r="G3563" i="2"/>
  <c r="M3563" i="2" s="1"/>
  <c r="J3562" i="2"/>
  <c r="G3562" i="2"/>
  <c r="J3561" i="2"/>
  <c r="G3561" i="2"/>
  <c r="M3561" i="2" s="1"/>
  <c r="J3560" i="2"/>
  <c r="G3560" i="2"/>
  <c r="J3559" i="2"/>
  <c r="G3559" i="2"/>
  <c r="J3558" i="2"/>
  <c r="G3558" i="2"/>
  <c r="J3557" i="2"/>
  <c r="G3557" i="2"/>
  <c r="J3556" i="2"/>
  <c r="G3556" i="2"/>
  <c r="J3555" i="2"/>
  <c r="G3555" i="2"/>
  <c r="J3554" i="2"/>
  <c r="G3554" i="2"/>
  <c r="J3553" i="2"/>
  <c r="G3553" i="2"/>
  <c r="J3552" i="2"/>
  <c r="G3552" i="2"/>
  <c r="J3551" i="2"/>
  <c r="G3551" i="2"/>
  <c r="J3550" i="2"/>
  <c r="G3550" i="2"/>
  <c r="J3549" i="2"/>
  <c r="G3549" i="2"/>
  <c r="J3548" i="2"/>
  <c r="G3548" i="2"/>
  <c r="J3547" i="2"/>
  <c r="G3547" i="2"/>
  <c r="J3546" i="2"/>
  <c r="G3546" i="2"/>
  <c r="J3545" i="2"/>
  <c r="G3545" i="2"/>
  <c r="J3544" i="2"/>
  <c r="G3544" i="2"/>
  <c r="J3543" i="2"/>
  <c r="G3543" i="2"/>
  <c r="J3542" i="2"/>
  <c r="G3542" i="2"/>
  <c r="J3541" i="2"/>
  <c r="G3541" i="2"/>
  <c r="M3541" i="2" s="1"/>
  <c r="J3540" i="2"/>
  <c r="G3540" i="2"/>
  <c r="M3540" i="2" s="1"/>
  <c r="J3539" i="2"/>
  <c r="G3539" i="2"/>
  <c r="J3538" i="2"/>
  <c r="G3538" i="2"/>
  <c r="J3537" i="2"/>
  <c r="G3537" i="2"/>
  <c r="J3536" i="2"/>
  <c r="G3536" i="2"/>
  <c r="J3535" i="2"/>
  <c r="G3535" i="2"/>
  <c r="J3534" i="2"/>
  <c r="G3534" i="2"/>
  <c r="J3533" i="2"/>
  <c r="G3533" i="2"/>
  <c r="J3532" i="2"/>
  <c r="G3532" i="2"/>
  <c r="J3531" i="2"/>
  <c r="G3531" i="2"/>
  <c r="J3530" i="2"/>
  <c r="G3530" i="2"/>
  <c r="J3529" i="2"/>
  <c r="G3529" i="2"/>
  <c r="J3528" i="2"/>
  <c r="G3528" i="2"/>
  <c r="J3527" i="2"/>
  <c r="G3527" i="2"/>
  <c r="J3526" i="2"/>
  <c r="G3526" i="2"/>
  <c r="J3525" i="2"/>
  <c r="G3525" i="2"/>
  <c r="J3524" i="2"/>
  <c r="G3524" i="2"/>
  <c r="J3523" i="2"/>
  <c r="G3523" i="2"/>
  <c r="J3522" i="2"/>
  <c r="G3522" i="2"/>
  <c r="J3521" i="2"/>
  <c r="G3521" i="2"/>
  <c r="M3521" i="2" s="1"/>
  <c r="J3520" i="2"/>
  <c r="G3520" i="2"/>
  <c r="J3519" i="2"/>
  <c r="G3519" i="2"/>
  <c r="J3518" i="2"/>
  <c r="G3518" i="2"/>
  <c r="J3517" i="2"/>
  <c r="G3517" i="2"/>
  <c r="J3516" i="2"/>
  <c r="G3516" i="2"/>
  <c r="M3516" i="2" s="1"/>
  <c r="J3515" i="2"/>
  <c r="G3515" i="2"/>
  <c r="J3514" i="2"/>
  <c r="G3514" i="2"/>
  <c r="J3513" i="2"/>
  <c r="G3513" i="2"/>
  <c r="J3512" i="2"/>
  <c r="G3512" i="2"/>
  <c r="J3511" i="2"/>
  <c r="G3511" i="2"/>
  <c r="J3510" i="2"/>
  <c r="G3510" i="2"/>
  <c r="J3509" i="2"/>
  <c r="G3509" i="2"/>
  <c r="J3508" i="2"/>
  <c r="G3508" i="2"/>
  <c r="J3507" i="2"/>
  <c r="G3507" i="2"/>
  <c r="J3506" i="2"/>
  <c r="G3506" i="2"/>
  <c r="M3506" i="2" s="1"/>
  <c r="J3505" i="2"/>
  <c r="G3505" i="2"/>
  <c r="J3504" i="2"/>
  <c r="G3504" i="2"/>
  <c r="M3504" i="2" s="1"/>
  <c r="J3503" i="2"/>
  <c r="G3503" i="2"/>
  <c r="J3502" i="2"/>
  <c r="G3502" i="2"/>
  <c r="J3501" i="2"/>
  <c r="G3501" i="2"/>
  <c r="J3500" i="2"/>
  <c r="G3500" i="2"/>
  <c r="M3500" i="2" s="1"/>
  <c r="J3499" i="2"/>
  <c r="G3499" i="2"/>
  <c r="J3498" i="2"/>
  <c r="G3498" i="2"/>
  <c r="J3497" i="2"/>
  <c r="G3497" i="2"/>
  <c r="M3497" i="2" s="1"/>
  <c r="J3496" i="2"/>
  <c r="G3496" i="2"/>
  <c r="J3495" i="2"/>
  <c r="G3495" i="2"/>
  <c r="M3495" i="2" s="1"/>
  <c r="J3494" i="2"/>
  <c r="G3494" i="2"/>
  <c r="J3493" i="2"/>
  <c r="G3493" i="2"/>
  <c r="J3492" i="2"/>
  <c r="G3492" i="2"/>
  <c r="J3491" i="2"/>
  <c r="G3491" i="2"/>
  <c r="J3490" i="2"/>
  <c r="G3490" i="2"/>
  <c r="J3489" i="2"/>
  <c r="G3489" i="2"/>
  <c r="J3488" i="2"/>
  <c r="G3488" i="2"/>
  <c r="J3487" i="2"/>
  <c r="G3487" i="2"/>
  <c r="J3486" i="2"/>
  <c r="G3486" i="2"/>
  <c r="J3485" i="2"/>
  <c r="G3485" i="2"/>
  <c r="M3485" i="2" s="1"/>
  <c r="J3484" i="2"/>
  <c r="G3484" i="2"/>
  <c r="J3483" i="2"/>
  <c r="G3483" i="2"/>
  <c r="J3482" i="2"/>
  <c r="G3482" i="2"/>
  <c r="J3481" i="2"/>
  <c r="G3481" i="2"/>
  <c r="J3480" i="2"/>
  <c r="G3480" i="2"/>
  <c r="J3479" i="2"/>
  <c r="G3479" i="2"/>
  <c r="J3478" i="2"/>
  <c r="G3478" i="2"/>
  <c r="J3477" i="2"/>
  <c r="G3477" i="2"/>
  <c r="J3476" i="2"/>
  <c r="G3476" i="2"/>
  <c r="J3475" i="2"/>
  <c r="G3475" i="2"/>
  <c r="J3474" i="2"/>
  <c r="G3474" i="2"/>
  <c r="J3473" i="2"/>
  <c r="G3473" i="2"/>
  <c r="J3472" i="2"/>
  <c r="G3472" i="2"/>
  <c r="J3471" i="2"/>
  <c r="G3471" i="2"/>
  <c r="J3470" i="2"/>
  <c r="G3470" i="2"/>
  <c r="J3469" i="2"/>
  <c r="G3469" i="2"/>
  <c r="J3468" i="2"/>
  <c r="G3468" i="2"/>
  <c r="J3467" i="2"/>
  <c r="G3467" i="2"/>
  <c r="J3466" i="2"/>
  <c r="G3466" i="2"/>
  <c r="J3465" i="2"/>
  <c r="G3465" i="2"/>
  <c r="J3464" i="2"/>
  <c r="G3464" i="2"/>
  <c r="J3463" i="2"/>
  <c r="G3463" i="2"/>
  <c r="J3462" i="2"/>
  <c r="G3462" i="2"/>
  <c r="J3461" i="2"/>
  <c r="G3461" i="2"/>
  <c r="J3460" i="2"/>
  <c r="G3460" i="2"/>
  <c r="J3459" i="2"/>
  <c r="G3459" i="2"/>
  <c r="J3458" i="2"/>
  <c r="G3458" i="2"/>
  <c r="J3457" i="2"/>
  <c r="G3457" i="2"/>
  <c r="M3457" i="2" s="1"/>
  <c r="J3456" i="2"/>
  <c r="G3456" i="2"/>
  <c r="J3455" i="2"/>
  <c r="G3455" i="2"/>
  <c r="J3454" i="2"/>
  <c r="G3454" i="2"/>
  <c r="J3453" i="2"/>
  <c r="G3453" i="2"/>
  <c r="J3452" i="2"/>
  <c r="G3452" i="2"/>
  <c r="J3451" i="2"/>
  <c r="G3451" i="2"/>
  <c r="J3450" i="2"/>
  <c r="G3450" i="2"/>
  <c r="J3449" i="2"/>
  <c r="G3449" i="2"/>
  <c r="M3449" i="2" s="1"/>
  <c r="J3448" i="2"/>
  <c r="G3448" i="2"/>
  <c r="J3447" i="2"/>
  <c r="G3447" i="2"/>
  <c r="J3446" i="2"/>
  <c r="G3446" i="2"/>
  <c r="J3445" i="2"/>
  <c r="G3445" i="2"/>
  <c r="J3444" i="2"/>
  <c r="G3444" i="2"/>
  <c r="J3443" i="2"/>
  <c r="G3443" i="2"/>
  <c r="J3442" i="2"/>
  <c r="G3442" i="2"/>
  <c r="J3441" i="2"/>
  <c r="G3441" i="2"/>
  <c r="J3440" i="2"/>
  <c r="G3440" i="2"/>
  <c r="J3439" i="2"/>
  <c r="G3439" i="2"/>
  <c r="J3438" i="2"/>
  <c r="G3438" i="2"/>
  <c r="J3437" i="2"/>
  <c r="G3437" i="2"/>
  <c r="J3436" i="2"/>
  <c r="G3436" i="2"/>
  <c r="J3435" i="2"/>
  <c r="G3435" i="2"/>
  <c r="J3434" i="2"/>
  <c r="G3434" i="2"/>
  <c r="J3433" i="2"/>
  <c r="G3433" i="2"/>
  <c r="J3432" i="2"/>
  <c r="G3432" i="2"/>
  <c r="J3431" i="2"/>
  <c r="G3431" i="2"/>
  <c r="J3430" i="2"/>
  <c r="G3430" i="2"/>
  <c r="J3429" i="2"/>
  <c r="G3429" i="2"/>
  <c r="J3428" i="2"/>
  <c r="G3428" i="2"/>
  <c r="J3427" i="2"/>
  <c r="G3427" i="2"/>
  <c r="J3426" i="2"/>
  <c r="G3426" i="2"/>
  <c r="J3425" i="2"/>
  <c r="G3425" i="2"/>
  <c r="J3424" i="2"/>
  <c r="G3424" i="2"/>
  <c r="J3423" i="2"/>
  <c r="G3423" i="2"/>
  <c r="J3422" i="2"/>
  <c r="G3422" i="2"/>
  <c r="J3421" i="2"/>
  <c r="G3421" i="2"/>
  <c r="J3420" i="2"/>
  <c r="G3420" i="2"/>
  <c r="J3419" i="2"/>
  <c r="G3419" i="2"/>
  <c r="M3419" i="2" s="1"/>
  <c r="J3418" i="2"/>
  <c r="G3418" i="2"/>
  <c r="J3417" i="2"/>
  <c r="G3417" i="2"/>
  <c r="J3416" i="2"/>
  <c r="G3416" i="2"/>
  <c r="J3415" i="2"/>
  <c r="G3415" i="2"/>
  <c r="J3414" i="2"/>
  <c r="G3414" i="2"/>
  <c r="J3413" i="2"/>
  <c r="G3413" i="2"/>
  <c r="J3412" i="2"/>
  <c r="G3412" i="2"/>
  <c r="J3411" i="2"/>
  <c r="G3411" i="2"/>
  <c r="J3410" i="2"/>
  <c r="G3410" i="2"/>
  <c r="J3409" i="2"/>
  <c r="G3409" i="2"/>
  <c r="J3408" i="2"/>
  <c r="G3408" i="2"/>
  <c r="J3407" i="2"/>
  <c r="G3407" i="2"/>
  <c r="M3407" i="2" s="1"/>
  <c r="J3406" i="2"/>
  <c r="G3406" i="2"/>
  <c r="J3405" i="2"/>
  <c r="G3405" i="2"/>
  <c r="J3404" i="2"/>
  <c r="G3404" i="2"/>
  <c r="J3403" i="2"/>
  <c r="G3403" i="2"/>
  <c r="J3402" i="2"/>
  <c r="G3402" i="2"/>
  <c r="J3401" i="2"/>
  <c r="G3401" i="2"/>
  <c r="J3400" i="2"/>
  <c r="G3400" i="2"/>
  <c r="J3399" i="2"/>
  <c r="G3399" i="2"/>
  <c r="J3398" i="2"/>
  <c r="G3398" i="2"/>
  <c r="J3397" i="2"/>
  <c r="G3397" i="2"/>
  <c r="J3396" i="2"/>
  <c r="G3396" i="2"/>
  <c r="M3396" i="2" s="1"/>
  <c r="J3395" i="2"/>
  <c r="G3395" i="2"/>
  <c r="J3394" i="2"/>
  <c r="G3394" i="2"/>
  <c r="J3393" i="2"/>
  <c r="G3393" i="2"/>
  <c r="J3392" i="2"/>
  <c r="G3392" i="2"/>
  <c r="J3391" i="2"/>
  <c r="G3391" i="2"/>
  <c r="J3390" i="2"/>
  <c r="G3390" i="2"/>
  <c r="J3389" i="2"/>
  <c r="G3389" i="2"/>
  <c r="J3388" i="2"/>
  <c r="G3388" i="2"/>
  <c r="J3387" i="2"/>
  <c r="G3387" i="2"/>
  <c r="J3386" i="2"/>
  <c r="G3386" i="2"/>
  <c r="J3385" i="2"/>
  <c r="G3385" i="2"/>
  <c r="J3384" i="2"/>
  <c r="G3384" i="2"/>
  <c r="J3383" i="2"/>
  <c r="G3383" i="2"/>
  <c r="J3382" i="2"/>
  <c r="G3382" i="2"/>
  <c r="J3381" i="2"/>
  <c r="G3381" i="2"/>
  <c r="J3380" i="2"/>
  <c r="G3380" i="2"/>
  <c r="J3379" i="2"/>
  <c r="G3379" i="2"/>
  <c r="J3378" i="2"/>
  <c r="G3378" i="2"/>
  <c r="J3377" i="2"/>
  <c r="G3377" i="2"/>
  <c r="J3376" i="2"/>
  <c r="G3376" i="2"/>
  <c r="J3375" i="2"/>
  <c r="G3375" i="2"/>
  <c r="J3374" i="2"/>
  <c r="G3374" i="2"/>
  <c r="J3373" i="2"/>
  <c r="G3373" i="2"/>
  <c r="J3372" i="2"/>
  <c r="G3372" i="2"/>
  <c r="M3372" i="2" s="1"/>
  <c r="J3371" i="2"/>
  <c r="G3371" i="2"/>
  <c r="J3370" i="2"/>
  <c r="G3370" i="2"/>
  <c r="J3369" i="2"/>
  <c r="G3369" i="2"/>
  <c r="M3369" i="2" s="1"/>
  <c r="J3368" i="2"/>
  <c r="G3368" i="2"/>
  <c r="J3367" i="2"/>
  <c r="G3367" i="2"/>
  <c r="J3366" i="2"/>
  <c r="G3366" i="2"/>
  <c r="J3365" i="2"/>
  <c r="G3365" i="2"/>
  <c r="J3364" i="2"/>
  <c r="G3364" i="2"/>
  <c r="J3363" i="2"/>
  <c r="G3363" i="2"/>
  <c r="J3362" i="2"/>
  <c r="G3362" i="2"/>
  <c r="J3361" i="2"/>
  <c r="G3361" i="2"/>
  <c r="J3360" i="2"/>
  <c r="G3360" i="2"/>
  <c r="J3359" i="2"/>
  <c r="G3359" i="2"/>
  <c r="J3358" i="2"/>
  <c r="G3358" i="2"/>
  <c r="J3357" i="2"/>
  <c r="G3357" i="2"/>
  <c r="J3356" i="2"/>
  <c r="G3356" i="2"/>
  <c r="J3355" i="2"/>
  <c r="G3355" i="2"/>
  <c r="J3354" i="2"/>
  <c r="G3354" i="2"/>
  <c r="J3353" i="2"/>
  <c r="G3353" i="2"/>
  <c r="J3352" i="2"/>
  <c r="G3352" i="2"/>
  <c r="J3351" i="2"/>
  <c r="G3351" i="2"/>
  <c r="J3350" i="2"/>
  <c r="G3350" i="2"/>
  <c r="J3349" i="2"/>
  <c r="G3349" i="2"/>
  <c r="J3348" i="2"/>
  <c r="G3348" i="2"/>
  <c r="J3347" i="2"/>
  <c r="G3347" i="2"/>
  <c r="M3347" i="2" s="1"/>
  <c r="J3346" i="2"/>
  <c r="G3346" i="2"/>
  <c r="J3345" i="2"/>
  <c r="G3345" i="2"/>
  <c r="J3344" i="2"/>
  <c r="G3344" i="2"/>
  <c r="J3343" i="2"/>
  <c r="G3343" i="2"/>
  <c r="J3342" i="2"/>
  <c r="G3342" i="2"/>
  <c r="J3341" i="2"/>
  <c r="G3341" i="2"/>
  <c r="J3340" i="2"/>
  <c r="G3340" i="2"/>
  <c r="J3339" i="2"/>
  <c r="G3339" i="2"/>
  <c r="M3339" i="2" s="1"/>
  <c r="J3338" i="2"/>
  <c r="G3338" i="2"/>
  <c r="M3338" i="2" s="1"/>
  <c r="J3337" i="2"/>
  <c r="G3337" i="2"/>
  <c r="J3336" i="2"/>
  <c r="G3336" i="2"/>
  <c r="J3335" i="2"/>
  <c r="G3335" i="2"/>
  <c r="J3334" i="2"/>
  <c r="G3334" i="2"/>
  <c r="J3333" i="2"/>
  <c r="G3333" i="2"/>
  <c r="J3332" i="2"/>
  <c r="G3332" i="2"/>
  <c r="J3331" i="2"/>
  <c r="G3331" i="2"/>
  <c r="J3330" i="2"/>
  <c r="G3330" i="2"/>
  <c r="J3329" i="2"/>
  <c r="G3329" i="2"/>
  <c r="M3329" i="2" s="1"/>
  <c r="J3328" i="2"/>
  <c r="G3328" i="2"/>
  <c r="J3327" i="2"/>
  <c r="G3327" i="2"/>
  <c r="J3326" i="2"/>
  <c r="G3326" i="2"/>
  <c r="J3325" i="2"/>
  <c r="G3325" i="2"/>
  <c r="J3324" i="2"/>
  <c r="G3324" i="2"/>
  <c r="J3323" i="2"/>
  <c r="G3323" i="2"/>
  <c r="J3322" i="2"/>
  <c r="G3322" i="2"/>
  <c r="J3321" i="2"/>
  <c r="G3321" i="2"/>
  <c r="J3320" i="2"/>
  <c r="G3320" i="2"/>
  <c r="J3319" i="2"/>
  <c r="G3319" i="2"/>
  <c r="J3318" i="2"/>
  <c r="G3318" i="2"/>
  <c r="J3317" i="2"/>
  <c r="G3317" i="2"/>
  <c r="J3316" i="2"/>
  <c r="G3316" i="2"/>
  <c r="J3315" i="2"/>
  <c r="G3315" i="2"/>
  <c r="J3314" i="2"/>
  <c r="G3314" i="2"/>
  <c r="J3313" i="2"/>
  <c r="G3313" i="2"/>
  <c r="J3312" i="2"/>
  <c r="G3312" i="2"/>
  <c r="J3311" i="2"/>
  <c r="G3311" i="2"/>
  <c r="M3311" i="2" s="1"/>
  <c r="J3310" i="2"/>
  <c r="G3310" i="2"/>
  <c r="J3309" i="2"/>
  <c r="G3309" i="2"/>
  <c r="M3309" i="2" s="1"/>
  <c r="J3308" i="2"/>
  <c r="G3308" i="2"/>
  <c r="J3307" i="2"/>
  <c r="G3307" i="2"/>
  <c r="J3306" i="2"/>
  <c r="G3306" i="2"/>
  <c r="J3305" i="2"/>
  <c r="G3305" i="2"/>
  <c r="J3304" i="2"/>
  <c r="G3304" i="2"/>
  <c r="J3303" i="2"/>
  <c r="G3303" i="2"/>
  <c r="J3302" i="2"/>
  <c r="G3302" i="2"/>
  <c r="J3301" i="2"/>
  <c r="G3301" i="2"/>
  <c r="J3300" i="2"/>
  <c r="G3300" i="2"/>
  <c r="J3299" i="2"/>
  <c r="G3299" i="2"/>
  <c r="J3298" i="2"/>
  <c r="G3298" i="2"/>
  <c r="J3297" i="2"/>
  <c r="G3297" i="2"/>
  <c r="J3296" i="2"/>
  <c r="G3296" i="2"/>
  <c r="J3295" i="2"/>
  <c r="G3295" i="2"/>
  <c r="M3295" i="2" s="1"/>
  <c r="J3294" i="2"/>
  <c r="G3294" i="2"/>
  <c r="J3293" i="2"/>
  <c r="G3293" i="2"/>
  <c r="J3292" i="2"/>
  <c r="G3292" i="2"/>
  <c r="J3291" i="2"/>
  <c r="G3291" i="2"/>
  <c r="J3290" i="2"/>
  <c r="G3290" i="2"/>
  <c r="J3289" i="2"/>
  <c r="G3289" i="2"/>
  <c r="J3288" i="2"/>
  <c r="G3288" i="2"/>
  <c r="J3287" i="2"/>
  <c r="G3287" i="2"/>
  <c r="J3286" i="2"/>
  <c r="G3286" i="2"/>
  <c r="J3285" i="2"/>
  <c r="G3285" i="2"/>
  <c r="J3284" i="2"/>
  <c r="G3284" i="2"/>
  <c r="J3283" i="2"/>
  <c r="G3283" i="2"/>
  <c r="J3282" i="2"/>
  <c r="G3282" i="2"/>
  <c r="J3281" i="2"/>
  <c r="G3281" i="2"/>
  <c r="J3280" i="2"/>
  <c r="G3280" i="2"/>
  <c r="J3279" i="2"/>
  <c r="G3279" i="2"/>
  <c r="J3278" i="2"/>
  <c r="G3278" i="2"/>
  <c r="J3277" i="2"/>
  <c r="G3277" i="2"/>
  <c r="J3276" i="2"/>
  <c r="G3276" i="2"/>
  <c r="J3275" i="2"/>
  <c r="G3275" i="2"/>
  <c r="J3274" i="2"/>
  <c r="G3274" i="2"/>
  <c r="M3274" i="2" s="1"/>
  <c r="J3273" i="2"/>
  <c r="G3273" i="2"/>
  <c r="J3272" i="2"/>
  <c r="G3272" i="2"/>
  <c r="M3272" i="2" s="1"/>
  <c r="J3271" i="2"/>
  <c r="G3271" i="2"/>
  <c r="J3270" i="2"/>
  <c r="G3270" i="2"/>
  <c r="J3269" i="2"/>
  <c r="G3269" i="2"/>
  <c r="J3268" i="2"/>
  <c r="G3268" i="2"/>
  <c r="J3267" i="2"/>
  <c r="G3267" i="2"/>
  <c r="J3266" i="2"/>
  <c r="G3266" i="2"/>
  <c r="M3266" i="2" s="1"/>
  <c r="J3265" i="2"/>
  <c r="G3265" i="2"/>
  <c r="J3264" i="2"/>
  <c r="G3264" i="2"/>
  <c r="J3263" i="2"/>
  <c r="G3263" i="2"/>
  <c r="J3262" i="2"/>
  <c r="G3262" i="2"/>
  <c r="J3261" i="2"/>
  <c r="G3261" i="2"/>
  <c r="J3260" i="2"/>
  <c r="G3260" i="2"/>
  <c r="J3259" i="2"/>
  <c r="G3259" i="2"/>
  <c r="J3258" i="2"/>
  <c r="G3258" i="2"/>
  <c r="J3257" i="2"/>
  <c r="G3257" i="2"/>
  <c r="J3256" i="2"/>
  <c r="G3256" i="2"/>
  <c r="J3255" i="2"/>
  <c r="G3255" i="2"/>
  <c r="J3254" i="2"/>
  <c r="G3254" i="2"/>
  <c r="M3254" i="2" s="1"/>
  <c r="J3253" i="2"/>
  <c r="G3253" i="2"/>
  <c r="J3252" i="2"/>
  <c r="G3252" i="2"/>
  <c r="J3251" i="2"/>
  <c r="G3251" i="2"/>
  <c r="J3250" i="2"/>
  <c r="G3250" i="2"/>
  <c r="J3249" i="2"/>
  <c r="G3249" i="2"/>
  <c r="J3248" i="2"/>
  <c r="G3248" i="2"/>
  <c r="J3247" i="2"/>
  <c r="G3247" i="2"/>
  <c r="J3246" i="2"/>
  <c r="G3246" i="2"/>
  <c r="J3245" i="2"/>
  <c r="G3245" i="2"/>
  <c r="J3244" i="2"/>
  <c r="G3244" i="2"/>
  <c r="J3243" i="2"/>
  <c r="G3243" i="2"/>
  <c r="J3242" i="2"/>
  <c r="G3242" i="2"/>
  <c r="J3241" i="2"/>
  <c r="G3241" i="2"/>
  <c r="J3240" i="2"/>
  <c r="G3240" i="2"/>
  <c r="J3239" i="2"/>
  <c r="G3239" i="2"/>
  <c r="M3239" i="2" s="1"/>
  <c r="J3238" i="2"/>
  <c r="G3238" i="2"/>
  <c r="M3238" i="2" s="1"/>
  <c r="J3237" i="2"/>
  <c r="G3237" i="2"/>
  <c r="M3237" i="2" s="1"/>
  <c r="J3236" i="2"/>
  <c r="G3236" i="2"/>
  <c r="M3236" i="2" s="1"/>
  <c r="J3235" i="2"/>
  <c r="G3235" i="2"/>
  <c r="J3234" i="2"/>
  <c r="G3234" i="2"/>
  <c r="M3234" i="2" s="1"/>
  <c r="J3233" i="2"/>
  <c r="G3233" i="2"/>
  <c r="M3233" i="2" s="1"/>
  <c r="J3232" i="2"/>
  <c r="G3232" i="2"/>
  <c r="J3231" i="2"/>
  <c r="G3231" i="2"/>
  <c r="M3231" i="2" s="1"/>
  <c r="J3230" i="2"/>
  <c r="G3230" i="2"/>
  <c r="J3229" i="2"/>
  <c r="G3229" i="2"/>
  <c r="J3228" i="2"/>
  <c r="G3228" i="2"/>
  <c r="J3227" i="2"/>
  <c r="G3227" i="2"/>
  <c r="J3226" i="2"/>
  <c r="G3226" i="2"/>
  <c r="J3225" i="2"/>
  <c r="G3225" i="2"/>
  <c r="J3224" i="2"/>
  <c r="G3224" i="2"/>
  <c r="J3223" i="2"/>
  <c r="G3223" i="2"/>
  <c r="J3222" i="2"/>
  <c r="G3222" i="2"/>
  <c r="J3221" i="2"/>
  <c r="G3221" i="2"/>
  <c r="J3220" i="2"/>
  <c r="G3220" i="2"/>
  <c r="J3219" i="2"/>
  <c r="G3219" i="2"/>
  <c r="J3218" i="2"/>
  <c r="G3218" i="2"/>
  <c r="J3217" i="2"/>
  <c r="G3217" i="2"/>
  <c r="M3217" i="2" s="1"/>
  <c r="J3216" i="2"/>
  <c r="G3216" i="2"/>
  <c r="J3215" i="2"/>
  <c r="G3215" i="2"/>
  <c r="J3214" i="2"/>
  <c r="G3214" i="2"/>
  <c r="J3213" i="2"/>
  <c r="G3213" i="2"/>
  <c r="J3212" i="2"/>
  <c r="G3212" i="2"/>
  <c r="J3211" i="2"/>
  <c r="G3211" i="2"/>
  <c r="J3210" i="2"/>
  <c r="G3210" i="2"/>
  <c r="J3209" i="2"/>
  <c r="G3209" i="2"/>
  <c r="J3208" i="2"/>
  <c r="G3208" i="2"/>
  <c r="J3207" i="2"/>
  <c r="G3207" i="2"/>
  <c r="J3206" i="2"/>
  <c r="G3206" i="2"/>
  <c r="J3205" i="2"/>
  <c r="G3205" i="2"/>
  <c r="J3204" i="2"/>
  <c r="G3204" i="2"/>
  <c r="J3203" i="2"/>
  <c r="G3203" i="2"/>
  <c r="J3202" i="2"/>
  <c r="G3202" i="2"/>
  <c r="J3201" i="2"/>
  <c r="G3201" i="2"/>
  <c r="J3200" i="2"/>
  <c r="G3200" i="2"/>
  <c r="J3199" i="2"/>
  <c r="G3199" i="2"/>
  <c r="J3198" i="2"/>
  <c r="G3198" i="2"/>
  <c r="J3197" i="2"/>
  <c r="G3197" i="2"/>
  <c r="J3196" i="2"/>
  <c r="G3196" i="2"/>
  <c r="J3195" i="2"/>
  <c r="G3195" i="2"/>
  <c r="J3194" i="2"/>
  <c r="G3194" i="2"/>
  <c r="J3193" i="2"/>
  <c r="G3193" i="2"/>
  <c r="J3192" i="2"/>
  <c r="G3192" i="2"/>
  <c r="J3191" i="2"/>
  <c r="G3191" i="2"/>
  <c r="J3190" i="2"/>
  <c r="G3190" i="2"/>
  <c r="J3189" i="2"/>
  <c r="G3189" i="2"/>
  <c r="J3188" i="2"/>
  <c r="G3188" i="2"/>
  <c r="J3187" i="2"/>
  <c r="G3187" i="2"/>
  <c r="J3186" i="2"/>
  <c r="G3186" i="2"/>
  <c r="J3185" i="2"/>
  <c r="G3185" i="2"/>
  <c r="J3184" i="2"/>
  <c r="G3184" i="2"/>
  <c r="M3184" i="2" s="1"/>
  <c r="J3183" i="2"/>
  <c r="G3183" i="2"/>
  <c r="J3182" i="2"/>
  <c r="G3182" i="2"/>
  <c r="J3181" i="2"/>
  <c r="G3181" i="2"/>
  <c r="M3181" i="2" s="1"/>
  <c r="J3180" i="2"/>
  <c r="G3180" i="2"/>
  <c r="J3179" i="2"/>
  <c r="G3179" i="2"/>
  <c r="J3178" i="2"/>
  <c r="G3178" i="2"/>
  <c r="M3178" i="2" s="1"/>
  <c r="J3177" i="2"/>
  <c r="G3177" i="2"/>
  <c r="M3177" i="2" s="1"/>
  <c r="J3176" i="2"/>
  <c r="G3176" i="2"/>
  <c r="J3175" i="2"/>
  <c r="G3175" i="2"/>
  <c r="M3175" i="2" s="1"/>
  <c r="J3174" i="2"/>
  <c r="G3174" i="2"/>
  <c r="J3173" i="2"/>
  <c r="G3173" i="2"/>
  <c r="J3172" i="2"/>
  <c r="G3172" i="2"/>
  <c r="J3171" i="2"/>
  <c r="G3171" i="2"/>
  <c r="J3170" i="2"/>
  <c r="G3170" i="2"/>
  <c r="J3169" i="2"/>
  <c r="G3169" i="2"/>
  <c r="J3168" i="2"/>
  <c r="G3168" i="2"/>
  <c r="J3167" i="2"/>
  <c r="G3167" i="2"/>
  <c r="M3167" i="2" s="1"/>
  <c r="J3166" i="2"/>
  <c r="G3166" i="2"/>
  <c r="J3165" i="2"/>
  <c r="G3165" i="2"/>
  <c r="J3164" i="2"/>
  <c r="G3164" i="2"/>
  <c r="J3163" i="2"/>
  <c r="G3163" i="2"/>
  <c r="J3162" i="2"/>
  <c r="G3162" i="2"/>
  <c r="J3161" i="2"/>
  <c r="G3161" i="2"/>
  <c r="J3160" i="2"/>
  <c r="G3160" i="2"/>
  <c r="J3159" i="2"/>
  <c r="G3159" i="2"/>
  <c r="J3158" i="2"/>
  <c r="G3158" i="2"/>
  <c r="J3157" i="2"/>
  <c r="G3157" i="2"/>
  <c r="J3156" i="2"/>
  <c r="G3156" i="2"/>
  <c r="J3155" i="2"/>
  <c r="G3155" i="2"/>
  <c r="J3154" i="2"/>
  <c r="G3154" i="2"/>
  <c r="J3153" i="2"/>
  <c r="G3153" i="2"/>
  <c r="J3152" i="2"/>
  <c r="G3152" i="2"/>
  <c r="J3151" i="2"/>
  <c r="G3151" i="2"/>
  <c r="J3150" i="2"/>
  <c r="G3150" i="2"/>
  <c r="J3149" i="2"/>
  <c r="G3149" i="2"/>
  <c r="J3148" i="2"/>
  <c r="G3148" i="2"/>
  <c r="J3147" i="2"/>
  <c r="G3147" i="2"/>
  <c r="J3146" i="2"/>
  <c r="G3146" i="2"/>
  <c r="J3145" i="2"/>
  <c r="G3145" i="2"/>
  <c r="M3145" i="2" s="1"/>
  <c r="J3144" i="2"/>
  <c r="G3144" i="2"/>
  <c r="J3143" i="2"/>
  <c r="G3143" i="2"/>
  <c r="J3142" i="2"/>
  <c r="G3142" i="2"/>
  <c r="M3142" i="2" s="1"/>
  <c r="J3141" i="2"/>
  <c r="G3141" i="2"/>
  <c r="J3140" i="2"/>
  <c r="G3140" i="2"/>
  <c r="J3139" i="2"/>
  <c r="G3139" i="2"/>
  <c r="M3139" i="2" s="1"/>
  <c r="J3138" i="2"/>
  <c r="G3138" i="2"/>
  <c r="J3137" i="2"/>
  <c r="G3137" i="2"/>
  <c r="J3136" i="2"/>
  <c r="G3136" i="2"/>
  <c r="J3135" i="2"/>
  <c r="G3135" i="2"/>
  <c r="J3134" i="2"/>
  <c r="G3134" i="2"/>
  <c r="J3133" i="2"/>
  <c r="G3133" i="2"/>
  <c r="J3132" i="2"/>
  <c r="G3132" i="2"/>
  <c r="J3131" i="2"/>
  <c r="G3131" i="2"/>
  <c r="J3130" i="2"/>
  <c r="G3130" i="2"/>
  <c r="J3129" i="2"/>
  <c r="G3129" i="2"/>
  <c r="J3128" i="2"/>
  <c r="G3128" i="2"/>
  <c r="J3127" i="2"/>
  <c r="G3127" i="2"/>
  <c r="M3127" i="2" s="1"/>
  <c r="J3126" i="2"/>
  <c r="G3126" i="2"/>
  <c r="J3125" i="2"/>
  <c r="G3125" i="2"/>
  <c r="J3124" i="2"/>
  <c r="G3124" i="2"/>
  <c r="J3123" i="2"/>
  <c r="G3123" i="2"/>
  <c r="J3122" i="2"/>
  <c r="G3122" i="2"/>
  <c r="J3121" i="2"/>
  <c r="G3121" i="2"/>
  <c r="J3120" i="2"/>
  <c r="G3120" i="2"/>
  <c r="J3119" i="2"/>
  <c r="G3119" i="2"/>
  <c r="J3118" i="2"/>
  <c r="G3118" i="2"/>
  <c r="J3117" i="2"/>
  <c r="G3117" i="2"/>
  <c r="J3116" i="2"/>
  <c r="G3116" i="2"/>
  <c r="J3115" i="2"/>
  <c r="G3115" i="2"/>
  <c r="J3114" i="2"/>
  <c r="G3114" i="2"/>
  <c r="J3113" i="2"/>
  <c r="G3113" i="2"/>
  <c r="J3112" i="2"/>
  <c r="G3112" i="2"/>
  <c r="J3111" i="2"/>
  <c r="G3111" i="2"/>
  <c r="J3110" i="2"/>
  <c r="G3110" i="2"/>
  <c r="J3109" i="2"/>
  <c r="G3109" i="2"/>
  <c r="J3108" i="2"/>
  <c r="G3108" i="2"/>
  <c r="J3107" i="2"/>
  <c r="G3107" i="2"/>
  <c r="J3106" i="2"/>
  <c r="G3106" i="2"/>
  <c r="J3105" i="2"/>
  <c r="G3105" i="2"/>
  <c r="J3104" i="2"/>
  <c r="G3104" i="2"/>
  <c r="M3104" i="2" s="1"/>
  <c r="J3103" i="2"/>
  <c r="G3103" i="2"/>
  <c r="J3102" i="2"/>
  <c r="G3102" i="2"/>
  <c r="J3101" i="2"/>
  <c r="G3101" i="2"/>
  <c r="J3100" i="2"/>
  <c r="G3100" i="2"/>
  <c r="J3099" i="2"/>
  <c r="G3099" i="2"/>
  <c r="J3098" i="2"/>
  <c r="G3098" i="2"/>
  <c r="J3097" i="2"/>
  <c r="G3097" i="2"/>
  <c r="J3096" i="2"/>
  <c r="G3096" i="2"/>
  <c r="J3095" i="2"/>
  <c r="G3095" i="2"/>
  <c r="J3094" i="2"/>
  <c r="G3094" i="2"/>
  <c r="J3093" i="2"/>
  <c r="G3093" i="2"/>
  <c r="J3092" i="2"/>
  <c r="G3092" i="2"/>
  <c r="M3092" i="2" s="1"/>
  <c r="J3091" i="2"/>
  <c r="G3091" i="2"/>
  <c r="J3090" i="2"/>
  <c r="G3090" i="2"/>
  <c r="J3089" i="2"/>
  <c r="G3089" i="2"/>
  <c r="J3088" i="2"/>
  <c r="G3088" i="2"/>
  <c r="J3087" i="2"/>
  <c r="G3087" i="2"/>
  <c r="J3086" i="2"/>
  <c r="G3086" i="2"/>
  <c r="M3086" i="2" s="1"/>
  <c r="J3085" i="2"/>
  <c r="G3085" i="2"/>
  <c r="M3085" i="2" s="1"/>
  <c r="J3084" i="2"/>
  <c r="G3084" i="2"/>
  <c r="J3083" i="2"/>
  <c r="G3083" i="2"/>
  <c r="J3082" i="2"/>
  <c r="G3082" i="2"/>
  <c r="J3081" i="2"/>
  <c r="G3081" i="2"/>
  <c r="J3080" i="2"/>
  <c r="G3080" i="2"/>
  <c r="J3079" i="2"/>
  <c r="G3079" i="2"/>
  <c r="M3079" i="2" s="1"/>
  <c r="J3078" i="2"/>
  <c r="G3078" i="2"/>
  <c r="J3077" i="2"/>
  <c r="G3077" i="2"/>
  <c r="J3076" i="2"/>
  <c r="G3076" i="2"/>
  <c r="J3075" i="2"/>
  <c r="G3075" i="2"/>
  <c r="J3074" i="2"/>
  <c r="G3074" i="2"/>
  <c r="J3073" i="2"/>
  <c r="G3073" i="2"/>
  <c r="J3072" i="2"/>
  <c r="G3072" i="2"/>
  <c r="J3071" i="2"/>
  <c r="G3071" i="2"/>
  <c r="M3071" i="2" s="1"/>
  <c r="J3070" i="2"/>
  <c r="G3070" i="2"/>
  <c r="J3069" i="2"/>
  <c r="G3069" i="2"/>
  <c r="J3068" i="2"/>
  <c r="G3068" i="2"/>
  <c r="M3068" i="2" s="1"/>
  <c r="J3067" i="2"/>
  <c r="G3067" i="2"/>
  <c r="J3066" i="2"/>
  <c r="G3066" i="2"/>
  <c r="J3065" i="2"/>
  <c r="G3065" i="2"/>
  <c r="J3064" i="2"/>
  <c r="G3064" i="2"/>
  <c r="J3063" i="2"/>
  <c r="G3063" i="2"/>
  <c r="J3062" i="2"/>
  <c r="G3062" i="2"/>
  <c r="J3061" i="2"/>
  <c r="G3061" i="2"/>
  <c r="J3060" i="2"/>
  <c r="G3060" i="2"/>
  <c r="J3059" i="2"/>
  <c r="G3059" i="2"/>
  <c r="J3058" i="2"/>
  <c r="G3058" i="2"/>
  <c r="J3057" i="2"/>
  <c r="G3057" i="2"/>
  <c r="J3056" i="2"/>
  <c r="G3056" i="2"/>
  <c r="J3055" i="2"/>
  <c r="G3055" i="2"/>
  <c r="J3054" i="2"/>
  <c r="G3054" i="2"/>
  <c r="J3053" i="2"/>
  <c r="G3053" i="2"/>
  <c r="J3052" i="2"/>
  <c r="G3052" i="2"/>
  <c r="J3051" i="2"/>
  <c r="G3051" i="2"/>
  <c r="J3050" i="2"/>
  <c r="G3050" i="2"/>
  <c r="J3049" i="2"/>
  <c r="G3049" i="2"/>
  <c r="J3048" i="2"/>
  <c r="G3048" i="2"/>
  <c r="J3047" i="2"/>
  <c r="G3047" i="2"/>
  <c r="J3046" i="2"/>
  <c r="G3046" i="2"/>
  <c r="J3045" i="2"/>
  <c r="G3045" i="2"/>
  <c r="J3044" i="2"/>
  <c r="G3044" i="2"/>
  <c r="J3043" i="2"/>
  <c r="G3043" i="2"/>
  <c r="J3042" i="2"/>
  <c r="G3042" i="2"/>
  <c r="J3041" i="2"/>
  <c r="G3041" i="2"/>
  <c r="J3040" i="2"/>
  <c r="G3040" i="2"/>
  <c r="J3039" i="2"/>
  <c r="G3039" i="2"/>
  <c r="J3038" i="2"/>
  <c r="G3038" i="2"/>
  <c r="J3037" i="2"/>
  <c r="G3037" i="2"/>
  <c r="J3036" i="2"/>
  <c r="G3036" i="2"/>
  <c r="J3035" i="2"/>
  <c r="G3035" i="2"/>
  <c r="J3034" i="2"/>
  <c r="G3034" i="2"/>
  <c r="J3033" i="2"/>
  <c r="G3033" i="2"/>
  <c r="J3032" i="2"/>
  <c r="G3032" i="2"/>
  <c r="J3031" i="2"/>
  <c r="G3031" i="2"/>
  <c r="J3030" i="2"/>
  <c r="G3030" i="2"/>
  <c r="J3029" i="2"/>
  <c r="G3029" i="2"/>
  <c r="J3028" i="2"/>
  <c r="G3028" i="2"/>
  <c r="J3027" i="2"/>
  <c r="G3027" i="2"/>
  <c r="J3026" i="2"/>
  <c r="G3026" i="2"/>
  <c r="J3025" i="2"/>
  <c r="G3025" i="2"/>
  <c r="J3024" i="2"/>
  <c r="G3024" i="2"/>
  <c r="J3023" i="2"/>
  <c r="G3023" i="2"/>
  <c r="J3022" i="2"/>
  <c r="G3022" i="2"/>
  <c r="J3021" i="2"/>
  <c r="G3021" i="2"/>
  <c r="J3020" i="2"/>
  <c r="G3020" i="2"/>
  <c r="J3019" i="2"/>
  <c r="G3019" i="2"/>
  <c r="J3018" i="2"/>
  <c r="G3018" i="2"/>
  <c r="J3017" i="2"/>
  <c r="G3017" i="2"/>
  <c r="J3016" i="2"/>
  <c r="G3016" i="2"/>
  <c r="J3015" i="2"/>
  <c r="G3015" i="2"/>
  <c r="J3014" i="2"/>
  <c r="G3014" i="2"/>
  <c r="J3013" i="2"/>
  <c r="G3013" i="2"/>
  <c r="J3012" i="2"/>
  <c r="G3012" i="2"/>
  <c r="M3012" i="2" s="1"/>
  <c r="J3011" i="2"/>
  <c r="G3011" i="2"/>
  <c r="J3010" i="2"/>
  <c r="G3010" i="2"/>
  <c r="J3009" i="2"/>
  <c r="G3009" i="2"/>
  <c r="J3008" i="2"/>
  <c r="G3008" i="2"/>
  <c r="J3007" i="2"/>
  <c r="G3007" i="2"/>
  <c r="J3006" i="2"/>
  <c r="G3006" i="2"/>
  <c r="J3005" i="2"/>
  <c r="G3005" i="2"/>
  <c r="J3004" i="2"/>
  <c r="G3004" i="2"/>
  <c r="J3003" i="2"/>
  <c r="G3003" i="2"/>
  <c r="J3002" i="2"/>
  <c r="G3002" i="2"/>
  <c r="J3001" i="2"/>
  <c r="G3001" i="2"/>
  <c r="J3000" i="2"/>
  <c r="G3000" i="2"/>
  <c r="J2999" i="2"/>
  <c r="G2999" i="2"/>
  <c r="M2999" i="2" s="1"/>
  <c r="J2998" i="2"/>
  <c r="G2998" i="2"/>
  <c r="J2997" i="2"/>
  <c r="G2997" i="2"/>
  <c r="J2996" i="2"/>
  <c r="G2996" i="2"/>
  <c r="J2995" i="2"/>
  <c r="G2995" i="2"/>
  <c r="J2994" i="2"/>
  <c r="G2994" i="2"/>
  <c r="J2993" i="2"/>
  <c r="G2993" i="2"/>
  <c r="J2992" i="2"/>
  <c r="G2992" i="2"/>
  <c r="M2992" i="2" s="1"/>
  <c r="J2991" i="2"/>
  <c r="G2991" i="2"/>
  <c r="J2990" i="2"/>
  <c r="G2990" i="2"/>
  <c r="M2990" i="2" s="1"/>
  <c r="J2989" i="2"/>
  <c r="G2989" i="2"/>
  <c r="J2988" i="2"/>
  <c r="G2988" i="2"/>
  <c r="J2987" i="2"/>
  <c r="G2987" i="2"/>
  <c r="J2986" i="2"/>
  <c r="G2986" i="2"/>
  <c r="J2985" i="2"/>
  <c r="G2985" i="2"/>
  <c r="J2984" i="2"/>
  <c r="G2984" i="2"/>
  <c r="J2983" i="2"/>
  <c r="G2983" i="2"/>
  <c r="J2982" i="2"/>
  <c r="G2982" i="2"/>
  <c r="M2982" i="2" s="1"/>
  <c r="J2981" i="2"/>
  <c r="G2981" i="2"/>
  <c r="J2980" i="2"/>
  <c r="G2980" i="2"/>
  <c r="J2979" i="2"/>
  <c r="G2979" i="2"/>
  <c r="J2978" i="2"/>
  <c r="G2978" i="2"/>
  <c r="J2977" i="2"/>
  <c r="G2977" i="2"/>
  <c r="J2976" i="2"/>
  <c r="G2976" i="2"/>
  <c r="J2975" i="2"/>
  <c r="G2975" i="2"/>
  <c r="J2974" i="2"/>
  <c r="G2974" i="2"/>
  <c r="J2973" i="2"/>
  <c r="G2973" i="2"/>
  <c r="M2973" i="2" s="1"/>
  <c r="J2972" i="2"/>
  <c r="G2972" i="2"/>
  <c r="J2971" i="2"/>
  <c r="G2971" i="2"/>
  <c r="J2970" i="2"/>
  <c r="G2970" i="2"/>
  <c r="J2969" i="2"/>
  <c r="G2969" i="2"/>
  <c r="J2968" i="2"/>
  <c r="G2968" i="2"/>
  <c r="J2967" i="2"/>
  <c r="G2967" i="2"/>
  <c r="J2966" i="2"/>
  <c r="G2966" i="2"/>
  <c r="J2965" i="2"/>
  <c r="G2965" i="2"/>
  <c r="J2964" i="2"/>
  <c r="G2964" i="2"/>
  <c r="J2963" i="2"/>
  <c r="G2963" i="2"/>
  <c r="J2962" i="2"/>
  <c r="G2962" i="2"/>
  <c r="J2961" i="2"/>
  <c r="G2961" i="2"/>
  <c r="J2960" i="2"/>
  <c r="G2960" i="2"/>
  <c r="J2959" i="2"/>
  <c r="G2959" i="2"/>
  <c r="J2958" i="2"/>
  <c r="G2958" i="2"/>
  <c r="J2957" i="2"/>
  <c r="G2957" i="2"/>
  <c r="J2956" i="2"/>
  <c r="G2956" i="2"/>
  <c r="J2955" i="2"/>
  <c r="G2955" i="2"/>
  <c r="J2954" i="2"/>
  <c r="G2954" i="2"/>
  <c r="J2953" i="2"/>
  <c r="G2953" i="2"/>
  <c r="J2952" i="2"/>
  <c r="G2952" i="2"/>
  <c r="J2951" i="2"/>
  <c r="G2951" i="2"/>
  <c r="J2950" i="2"/>
  <c r="G2950" i="2"/>
  <c r="M2950" i="2" s="1"/>
  <c r="J2949" i="2"/>
  <c r="G2949" i="2"/>
  <c r="J2948" i="2"/>
  <c r="G2948" i="2"/>
  <c r="J2947" i="2"/>
  <c r="G2947" i="2"/>
  <c r="J2946" i="2"/>
  <c r="G2946" i="2"/>
  <c r="J2945" i="2"/>
  <c r="G2945" i="2"/>
  <c r="J2944" i="2"/>
  <c r="G2944" i="2"/>
  <c r="J2943" i="2"/>
  <c r="G2943" i="2"/>
  <c r="J2942" i="2"/>
  <c r="G2942" i="2"/>
  <c r="J2941" i="2"/>
  <c r="G2941" i="2"/>
  <c r="J2940" i="2"/>
  <c r="G2940" i="2"/>
  <c r="J2939" i="2"/>
  <c r="G2939" i="2"/>
  <c r="J2938" i="2"/>
  <c r="G2938" i="2"/>
  <c r="J2937" i="2"/>
  <c r="G2937" i="2"/>
  <c r="J2936" i="2"/>
  <c r="G2936" i="2"/>
  <c r="J2935" i="2"/>
  <c r="G2935" i="2"/>
  <c r="J2934" i="2"/>
  <c r="G2934" i="2"/>
  <c r="J2933" i="2"/>
  <c r="G2933" i="2"/>
  <c r="J2932" i="2"/>
  <c r="G2932" i="2"/>
  <c r="J2931" i="2"/>
  <c r="G2931" i="2"/>
  <c r="J2930" i="2"/>
  <c r="G2930" i="2"/>
  <c r="J2929" i="2"/>
  <c r="G2929" i="2"/>
  <c r="M2929" i="2" s="1"/>
  <c r="J2928" i="2"/>
  <c r="G2928" i="2"/>
  <c r="J2927" i="2"/>
  <c r="G2927" i="2"/>
  <c r="M2927" i="2" s="1"/>
  <c r="J2926" i="2"/>
  <c r="G2926" i="2"/>
  <c r="J2925" i="2"/>
  <c r="G2925" i="2"/>
  <c r="J2924" i="2"/>
  <c r="G2924" i="2"/>
  <c r="J2923" i="2"/>
  <c r="G2923" i="2"/>
  <c r="J2922" i="2"/>
  <c r="G2922" i="2"/>
  <c r="J2921" i="2"/>
  <c r="G2921" i="2"/>
  <c r="J2920" i="2"/>
  <c r="G2920" i="2"/>
  <c r="J2919" i="2"/>
  <c r="G2919" i="2"/>
  <c r="J2918" i="2"/>
  <c r="G2918" i="2"/>
  <c r="J2917" i="2"/>
  <c r="G2917" i="2"/>
  <c r="J2916" i="2"/>
  <c r="G2916" i="2"/>
  <c r="J2915" i="2"/>
  <c r="G2915" i="2"/>
  <c r="M2915" i="2" s="1"/>
  <c r="J2914" i="2"/>
  <c r="G2914" i="2"/>
  <c r="J2913" i="2"/>
  <c r="G2913" i="2"/>
  <c r="M2913" i="2" s="1"/>
  <c r="J2912" i="2"/>
  <c r="G2912" i="2"/>
  <c r="J2911" i="2"/>
  <c r="G2911" i="2"/>
  <c r="J2910" i="2"/>
  <c r="G2910" i="2"/>
  <c r="J2909" i="2"/>
  <c r="G2909" i="2"/>
  <c r="M2909" i="2" s="1"/>
  <c r="J2908" i="2"/>
  <c r="G2908" i="2"/>
  <c r="J2907" i="2"/>
  <c r="G2907" i="2"/>
  <c r="J2906" i="2"/>
  <c r="G2906" i="2"/>
  <c r="J2905" i="2"/>
  <c r="G2905" i="2"/>
  <c r="M2905" i="2" s="1"/>
  <c r="J2904" i="2"/>
  <c r="G2904" i="2"/>
  <c r="J2903" i="2"/>
  <c r="G2903" i="2"/>
  <c r="J2902" i="2"/>
  <c r="G2902" i="2"/>
  <c r="J2901" i="2"/>
  <c r="G2901" i="2"/>
  <c r="J2900" i="2"/>
  <c r="G2900" i="2"/>
  <c r="J2899" i="2"/>
  <c r="G2899" i="2"/>
  <c r="M2899" i="2" s="1"/>
  <c r="J2898" i="2"/>
  <c r="G2898" i="2"/>
  <c r="J2897" i="2"/>
  <c r="G2897" i="2"/>
  <c r="J2896" i="2"/>
  <c r="G2896" i="2"/>
  <c r="J2895" i="2"/>
  <c r="G2895" i="2"/>
  <c r="J2894" i="2"/>
  <c r="G2894" i="2"/>
  <c r="J2893" i="2"/>
  <c r="G2893" i="2"/>
  <c r="J2892" i="2"/>
  <c r="G2892" i="2"/>
  <c r="J2891" i="2"/>
  <c r="G2891" i="2"/>
  <c r="M2891" i="2" s="1"/>
  <c r="J2890" i="2"/>
  <c r="G2890" i="2"/>
  <c r="J2889" i="2"/>
  <c r="G2889" i="2"/>
  <c r="J2888" i="2"/>
  <c r="G2888" i="2"/>
  <c r="M2888" i="2" s="1"/>
  <c r="J2887" i="2"/>
  <c r="G2887" i="2"/>
  <c r="J2886" i="2"/>
  <c r="G2886" i="2"/>
  <c r="J2885" i="2"/>
  <c r="G2885" i="2"/>
  <c r="J2884" i="2"/>
  <c r="G2884" i="2"/>
  <c r="J2883" i="2"/>
  <c r="G2883" i="2"/>
  <c r="J2882" i="2"/>
  <c r="G2882" i="2"/>
  <c r="J2881" i="2"/>
  <c r="G2881" i="2"/>
  <c r="J2880" i="2"/>
  <c r="G2880" i="2"/>
  <c r="M2880" i="2" s="1"/>
  <c r="J2879" i="2"/>
  <c r="G2879" i="2"/>
  <c r="J2878" i="2"/>
  <c r="G2878" i="2"/>
  <c r="J2877" i="2"/>
  <c r="G2877" i="2"/>
  <c r="J2876" i="2"/>
  <c r="G2876" i="2"/>
  <c r="J2875" i="2"/>
  <c r="G2875" i="2"/>
  <c r="J2874" i="2"/>
  <c r="G2874" i="2"/>
  <c r="J2873" i="2"/>
  <c r="G2873" i="2"/>
  <c r="J2872" i="2"/>
  <c r="G2872" i="2"/>
  <c r="J2871" i="2"/>
  <c r="G2871" i="2"/>
  <c r="M2871" i="2" s="1"/>
  <c r="J2870" i="2"/>
  <c r="G2870" i="2"/>
  <c r="J2869" i="2"/>
  <c r="G2869" i="2"/>
  <c r="M2869" i="2" s="1"/>
  <c r="J2868" i="2"/>
  <c r="G2868" i="2"/>
  <c r="J2867" i="2"/>
  <c r="G2867" i="2"/>
  <c r="J2866" i="2"/>
  <c r="G2866" i="2"/>
  <c r="M2866" i="2" s="1"/>
  <c r="J2865" i="2"/>
  <c r="G2865" i="2"/>
  <c r="J2864" i="2"/>
  <c r="G2864" i="2"/>
  <c r="M2864" i="2" s="1"/>
  <c r="J2863" i="2"/>
  <c r="G2863" i="2"/>
  <c r="J2862" i="2"/>
  <c r="G2862" i="2"/>
  <c r="J2861" i="2"/>
  <c r="G2861" i="2"/>
  <c r="J2860" i="2"/>
  <c r="G2860" i="2"/>
  <c r="J2859" i="2"/>
  <c r="G2859" i="2"/>
  <c r="J2858" i="2"/>
  <c r="G2858" i="2"/>
  <c r="C2858" i="2"/>
  <c r="B2858" i="2"/>
  <c r="J2857" i="2"/>
  <c r="G2857" i="2"/>
  <c r="C2857" i="2"/>
  <c r="B2857" i="2"/>
  <c r="J2856" i="2"/>
  <c r="G2856" i="2"/>
  <c r="C2856" i="2"/>
  <c r="B2856" i="2"/>
  <c r="J2855" i="2"/>
  <c r="G2855" i="2"/>
  <c r="C2855" i="2"/>
  <c r="B2855" i="2"/>
  <c r="J2854" i="2"/>
  <c r="G2854" i="2"/>
  <c r="C2854" i="2"/>
  <c r="B2854" i="2"/>
  <c r="J2853" i="2"/>
  <c r="G2853" i="2"/>
  <c r="C2853" i="2"/>
  <c r="B2853" i="2"/>
  <c r="J2852" i="2"/>
  <c r="G2852" i="2"/>
  <c r="M2852" i="2" s="1"/>
  <c r="C2852" i="2"/>
  <c r="B2852" i="2"/>
  <c r="J2851" i="2"/>
  <c r="G2851" i="2"/>
  <c r="C2851" i="2"/>
  <c r="B2851" i="2"/>
  <c r="J2850" i="2"/>
  <c r="G2850" i="2"/>
  <c r="M2850" i="2" s="1"/>
  <c r="C2850" i="2"/>
  <c r="B2850" i="2"/>
  <c r="J2849" i="2"/>
  <c r="G2849" i="2"/>
  <c r="C2849" i="2"/>
  <c r="B2849" i="2"/>
  <c r="J2848" i="2"/>
  <c r="G2848" i="2"/>
  <c r="C2848" i="2"/>
  <c r="B2848" i="2"/>
  <c r="J2847" i="2"/>
  <c r="G2847" i="2"/>
  <c r="C2847" i="2"/>
  <c r="B2847" i="2"/>
  <c r="J2846" i="2"/>
  <c r="G2846" i="2"/>
  <c r="M2846" i="2" s="1"/>
  <c r="C2846" i="2"/>
  <c r="B2846" i="2"/>
  <c r="J2845" i="2"/>
  <c r="G2845" i="2"/>
  <c r="C2845" i="2"/>
  <c r="B2845" i="2"/>
  <c r="J2844" i="2"/>
  <c r="G2844" i="2"/>
  <c r="M2844" i="2" s="1"/>
  <c r="C2844" i="2"/>
  <c r="B2844" i="2"/>
  <c r="J2843" i="2"/>
  <c r="G2843" i="2"/>
  <c r="C2843" i="2"/>
  <c r="B2843" i="2"/>
  <c r="J2842" i="2"/>
  <c r="G2842" i="2"/>
  <c r="C2842" i="2"/>
  <c r="B2842" i="2"/>
  <c r="J2841" i="2"/>
  <c r="G2841" i="2"/>
  <c r="C2841" i="2"/>
  <c r="B2841" i="2"/>
  <c r="J2840" i="2"/>
  <c r="G2840" i="2"/>
  <c r="C2840" i="2"/>
  <c r="B2840" i="2"/>
  <c r="J2839" i="2"/>
  <c r="G2839" i="2"/>
  <c r="M2839" i="2" s="1"/>
  <c r="C2839" i="2"/>
  <c r="B2839" i="2"/>
  <c r="J2838" i="2"/>
  <c r="G2838" i="2"/>
  <c r="C2838" i="2"/>
  <c r="B2838" i="2"/>
  <c r="J2837" i="2"/>
  <c r="G2837" i="2"/>
  <c r="C2837" i="2"/>
  <c r="B2837" i="2"/>
  <c r="J2836" i="2"/>
  <c r="G2836" i="2"/>
  <c r="M2836" i="2" s="1"/>
  <c r="C2836" i="2"/>
  <c r="B2836" i="2"/>
  <c r="J2835" i="2"/>
  <c r="G2835" i="2"/>
  <c r="C2835" i="2"/>
  <c r="B2835" i="2"/>
  <c r="J2834" i="2"/>
  <c r="G2834" i="2"/>
  <c r="C2834" i="2"/>
  <c r="B2834" i="2"/>
  <c r="J2833" i="2"/>
  <c r="G2833" i="2"/>
  <c r="C2833" i="2"/>
  <c r="B2833" i="2"/>
  <c r="J2832" i="2"/>
  <c r="G2832" i="2"/>
  <c r="C2832" i="2"/>
  <c r="B2832" i="2"/>
  <c r="J2831" i="2"/>
  <c r="G2831" i="2"/>
  <c r="C2831" i="2"/>
  <c r="B2831" i="2"/>
  <c r="J2830" i="2"/>
  <c r="G2830" i="2"/>
  <c r="C2830" i="2"/>
  <c r="B2830" i="2"/>
  <c r="J2829" i="2"/>
  <c r="G2829" i="2"/>
  <c r="C2829" i="2"/>
  <c r="B2829" i="2"/>
  <c r="J2828" i="2"/>
  <c r="G2828" i="2"/>
  <c r="C2828" i="2"/>
  <c r="B2828" i="2"/>
  <c r="J2827" i="2"/>
  <c r="G2827" i="2"/>
  <c r="C2827" i="2"/>
  <c r="B2827" i="2"/>
  <c r="J2826" i="2"/>
  <c r="G2826" i="2"/>
  <c r="C2826" i="2"/>
  <c r="B2826" i="2"/>
  <c r="J2825" i="2"/>
  <c r="G2825" i="2"/>
  <c r="C2825" i="2"/>
  <c r="B2825" i="2"/>
  <c r="J2824" i="2"/>
  <c r="G2824" i="2"/>
  <c r="C2824" i="2"/>
  <c r="B2824" i="2"/>
  <c r="J2823" i="2"/>
  <c r="G2823" i="2"/>
  <c r="C2823" i="2"/>
  <c r="B2823" i="2"/>
  <c r="J2822" i="2"/>
  <c r="G2822" i="2"/>
  <c r="C2822" i="2"/>
  <c r="B2822" i="2"/>
  <c r="J2821" i="2"/>
  <c r="G2821" i="2"/>
  <c r="C2821" i="2"/>
  <c r="B2821" i="2"/>
  <c r="J2820" i="2"/>
  <c r="G2820" i="2"/>
  <c r="C2820" i="2"/>
  <c r="B2820" i="2"/>
  <c r="J2819" i="2"/>
  <c r="G2819" i="2"/>
  <c r="C2819" i="2"/>
  <c r="B2819" i="2"/>
  <c r="J2818" i="2"/>
  <c r="G2818" i="2"/>
  <c r="C2818" i="2"/>
  <c r="B2818" i="2"/>
  <c r="J2817" i="2"/>
  <c r="G2817" i="2"/>
  <c r="C2817" i="2"/>
  <c r="B2817" i="2"/>
  <c r="J2816" i="2"/>
  <c r="G2816" i="2"/>
  <c r="C2816" i="2"/>
  <c r="B2816" i="2"/>
  <c r="J2815" i="2"/>
  <c r="G2815" i="2"/>
  <c r="C2815" i="2"/>
  <c r="B2815" i="2"/>
  <c r="J2814" i="2"/>
  <c r="G2814" i="2"/>
  <c r="C2814" i="2"/>
  <c r="B2814" i="2"/>
  <c r="J2813" i="2"/>
  <c r="G2813" i="2"/>
  <c r="C2813" i="2"/>
  <c r="B2813" i="2"/>
  <c r="J2812" i="2"/>
  <c r="G2812" i="2"/>
  <c r="C2812" i="2"/>
  <c r="B2812" i="2"/>
  <c r="J2811" i="2"/>
  <c r="G2811" i="2"/>
  <c r="C2811" i="2"/>
  <c r="B2811" i="2"/>
  <c r="J2810" i="2"/>
  <c r="G2810" i="2"/>
  <c r="M2810" i="2" s="1"/>
  <c r="C2810" i="2"/>
  <c r="B2810" i="2"/>
  <c r="J2809" i="2"/>
  <c r="G2809" i="2"/>
  <c r="C2809" i="2"/>
  <c r="B2809" i="2"/>
  <c r="J2808" i="2"/>
  <c r="G2808" i="2"/>
  <c r="C2808" i="2"/>
  <c r="B2808" i="2"/>
  <c r="J2807" i="2"/>
  <c r="G2807" i="2"/>
  <c r="C2807" i="2"/>
  <c r="B2807" i="2"/>
  <c r="J2806" i="2"/>
  <c r="G2806" i="2"/>
  <c r="C2806" i="2"/>
  <c r="B2806" i="2"/>
  <c r="J2805" i="2"/>
  <c r="G2805" i="2"/>
  <c r="C2805" i="2"/>
  <c r="B2805" i="2"/>
  <c r="J2804" i="2"/>
  <c r="G2804" i="2"/>
  <c r="C2804" i="2"/>
  <c r="B2804" i="2"/>
  <c r="J2803" i="2"/>
  <c r="G2803" i="2"/>
  <c r="C2803" i="2"/>
  <c r="B2803" i="2"/>
  <c r="J2802" i="2"/>
  <c r="G2802" i="2"/>
  <c r="C2802" i="2"/>
  <c r="B2802" i="2"/>
  <c r="J2801" i="2"/>
  <c r="G2801" i="2"/>
  <c r="C2801" i="2"/>
  <c r="B2801" i="2"/>
  <c r="J2800" i="2"/>
  <c r="G2800" i="2"/>
  <c r="M2800" i="2" s="1"/>
  <c r="C2800" i="2"/>
  <c r="B2800" i="2"/>
  <c r="J2799" i="2"/>
  <c r="G2799" i="2"/>
  <c r="C2799" i="2"/>
  <c r="B2799" i="2"/>
  <c r="J2798" i="2"/>
  <c r="G2798" i="2"/>
  <c r="C2798" i="2"/>
  <c r="B2798" i="2"/>
  <c r="J2797" i="2"/>
  <c r="G2797" i="2"/>
  <c r="C2797" i="2"/>
  <c r="B2797" i="2"/>
  <c r="J2796" i="2"/>
  <c r="G2796" i="2"/>
  <c r="C2796" i="2"/>
  <c r="B2796" i="2"/>
  <c r="J2795" i="2"/>
  <c r="G2795" i="2"/>
  <c r="C2795" i="2"/>
  <c r="B2795" i="2"/>
  <c r="J2794" i="2"/>
  <c r="G2794" i="2"/>
  <c r="C2794" i="2"/>
  <c r="B2794" i="2"/>
  <c r="J2793" i="2"/>
  <c r="G2793" i="2"/>
  <c r="C2793" i="2"/>
  <c r="B2793" i="2"/>
  <c r="J2792" i="2"/>
  <c r="G2792" i="2"/>
  <c r="C2792" i="2"/>
  <c r="B2792" i="2"/>
  <c r="J2791" i="2"/>
  <c r="G2791" i="2"/>
  <c r="C2791" i="2"/>
  <c r="B2791" i="2"/>
  <c r="J2790" i="2"/>
  <c r="G2790" i="2"/>
  <c r="C2790" i="2"/>
  <c r="B2790" i="2"/>
  <c r="J2789" i="2"/>
  <c r="G2789" i="2"/>
  <c r="C2789" i="2"/>
  <c r="B2789" i="2"/>
  <c r="J2788" i="2"/>
  <c r="G2788" i="2"/>
  <c r="C2788" i="2"/>
  <c r="B2788" i="2"/>
  <c r="J2787" i="2"/>
  <c r="G2787" i="2"/>
  <c r="C2787" i="2"/>
  <c r="B2787" i="2"/>
  <c r="J2786" i="2"/>
  <c r="G2786" i="2"/>
  <c r="C2786" i="2"/>
  <c r="B2786" i="2"/>
  <c r="J2785" i="2"/>
  <c r="G2785" i="2"/>
  <c r="M2785" i="2" s="1"/>
  <c r="C2785" i="2"/>
  <c r="B2785" i="2"/>
  <c r="J2784" i="2"/>
  <c r="G2784" i="2"/>
  <c r="C2784" i="2"/>
  <c r="B2784" i="2"/>
  <c r="J2783" i="2"/>
  <c r="G2783" i="2"/>
  <c r="M2783" i="2" s="1"/>
  <c r="C2783" i="2"/>
  <c r="B2783" i="2"/>
  <c r="J2782" i="2"/>
  <c r="G2782" i="2"/>
  <c r="C2782" i="2"/>
  <c r="B2782" i="2"/>
  <c r="J2781" i="2"/>
  <c r="G2781" i="2"/>
  <c r="C2781" i="2"/>
  <c r="B2781" i="2"/>
  <c r="J2780" i="2"/>
  <c r="G2780" i="2"/>
  <c r="C2780" i="2"/>
  <c r="B2780" i="2"/>
  <c r="J2779" i="2"/>
  <c r="G2779" i="2"/>
  <c r="C2779" i="2"/>
  <c r="B2779" i="2"/>
  <c r="J2778" i="2"/>
  <c r="G2778" i="2"/>
  <c r="C2778" i="2"/>
  <c r="B2778" i="2"/>
  <c r="J2777" i="2"/>
  <c r="G2777" i="2"/>
  <c r="C2777" i="2"/>
  <c r="B2777" i="2"/>
  <c r="J2776" i="2"/>
  <c r="G2776" i="2"/>
  <c r="C2776" i="2"/>
  <c r="B2776" i="2"/>
  <c r="J2775" i="2"/>
  <c r="G2775" i="2"/>
  <c r="C2775" i="2"/>
  <c r="B2775" i="2"/>
  <c r="J2774" i="2"/>
  <c r="G2774" i="2"/>
  <c r="C2774" i="2"/>
  <c r="B2774" i="2"/>
  <c r="J2773" i="2"/>
  <c r="G2773" i="2"/>
  <c r="C2773" i="2"/>
  <c r="B2773" i="2"/>
  <c r="J2772" i="2"/>
  <c r="G2772" i="2"/>
  <c r="C2772" i="2"/>
  <c r="B2772" i="2"/>
  <c r="J2771" i="2"/>
  <c r="G2771" i="2"/>
  <c r="C2771" i="2"/>
  <c r="B2771" i="2"/>
  <c r="J2770" i="2"/>
  <c r="G2770" i="2"/>
  <c r="M2770" i="2" s="1"/>
  <c r="C2770" i="2"/>
  <c r="B2770" i="2"/>
  <c r="J2769" i="2"/>
  <c r="G2769" i="2"/>
  <c r="C2769" i="2"/>
  <c r="B2769" i="2"/>
  <c r="J2768" i="2"/>
  <c r="G2768" i="2"/>
  <c r="C2768" i="2"/>
  <c r="B2768" i="2"/>
  <c r="J2767" i="2"/>
  <c r="G2767" i="2"/>
  <c r="C2767" i="2"/>
  <c r="B2767" i="2"/>
  <c r="J2766" i="2"/>
  <c r="G2766" i="2"/>
  <c r="C2766" i="2"/>
  <c r="B2766" i="2"/>
  <c r="J2765" i="2"/>
  <c r="G2765" i="2"/>
  <c r="C2765" i="2"/>
  <c r="B2765" i="2"/>
  <c r="J2764" i="2"/>
  <c r="G2764" i="2"/>
  <c r="C2764" i="2"/>
  <c r="B2764" i="2"/>
  <c r="J2763" i="2"/>
  <c r="G2763" i="2"/>
  <c r="C2763" i="2"/>
  <c r="B2763" i="2"/>
  <c r="J2762" i="2"/>
  <c r="G2762" i="2"/>
  <c r="C2762" i="2"/>
  <c r="B2762" i="2"/>
  <c r="J2761" i="2"/>
  <c r="G2761" i="2"/>
  <c r="C2761" i="2"/>
  <c r="B2761" i="2"/>
  <c r="J2760" i="2"/>
  <c r="G2760" i="2"/>
  <c r="C2760" i="2"/>
  <c r="B2760" i="2"/>
  <c r="J2759" i="2"/>
  <c r="G2759" i="2"/>
  <c r="M2759" i="2" s="1"/>
  <c r="C2759" i="2"/>
  <c r="B2759" i="2"/>
  <c r="J2758" i="2"/>
  <c r="G2758" i="2"/>
  <c r="C2758" i="2"/>
  <c r="B2758" i="2"/>
  <c r="J2757" i="2"/>
  <c r="G2757" i="2"/>
  <c r="C2757" i="2"/>
  <c r="B2757" i="2"/>
  <c r="J2756" i="2"/>
  <c r="G2756" i="2"/>
  <c r="C2756" i="2"/>
  <c r="B2756" i="2"/>
  <c r="J2755" i="2"/>
  <c r="G2755" i="2"/>
  <c r="C2755" i="2"/>
  <c r="B2755" i="2"/>
  <c r="J2754" i="2"/>
  <c r="G2754" i="2"/>
  <c r="C2754" i="2"/>
  <c r="B2754" i="2"/>
  <c r="J2753" i="2"/>
  <c r="G2753" i="2"/>
  <c r="C2753" i="2"/>
  <c r="B2753" i="2"/>
  <c r="J2752" i="2"/>
  <c r="G2752" i="2"/>
  <c r="C2752" i="2"/>
  <c r="B2752" i="2"/>
  <c r="J2751" i="2"/>
  <c r="G2751" i="2"/>
  <c r="C2751" i="2"/>
  <c r="B2751" i="2"/>
  <c r="J2750" i="2"/>
  <c r="G2750" i="2"/>
  <c r="C2750" i="2"/>
  <c r="B2750" i="2"/>
  <c r="J2749" i="2"/>
  <c r="G2749" i="2"/>
  <c r="C2749" i="2"/>
  <c r="B2749" i="2"/>
  <c r="J2748" i="2"/>
  <c r="G2748" i="2"/>
  <c r="C2748" i="2"/>
  <c r="B2748" i="2"/>
  <c r="J2747" i="2"/>
  <c r="G2747" i="2"/>
  <c r="C2747" i="2"/>
  <c r="B2747" i="2"/>
  <c r="J2746" i="2"/>
  <c r="G2746" i="2"/>
  <c r="C2746" i="2"/>
  <c r="B2746" i="2"/>
  <c r="J2745" i="2"/>
  <c r="G2745" i="2"/>
  <c r="C2745" i="2"/>
  <c r="B2745" i="2"/>
  <c r="J2744" i="2"/>
  <c r="G2744" i="2"/>
  <c r="C2744" i="2"/>
  <c r="B2744" i="2"/>
  <c r="J2743" i="2"/>
  <c r="G2743" i="2"/>
  <c r="C2743" i="2"/>
  <c r="B2743" i="2"/>
  <c r="J2742" i="2"/>
  <c r="G2742" i="2"/>
  <c r="C2742" i="2"/>
  <c r="B2742" i="2"/>
  <c r="J2741" i="2"/>
  <c r="G2741" i="2"/>
  <c r="C2741" i="2"/>
  <c r="B2741" i="2"/>
  <c r="J2740" i="2"/>
  <c r="G2740" i="2"/>
  <c r="C2740" i="2"/>
  <c r="B2740" i="2"/>
  <c r="J2739" i="2"/>
  <c r="G2739" i="2"/>
  <c r="C2739" i="2"/>
  <c r="B2739" i="2"/>
  <c r="J2738" i="2"/>
  <c r="G2738" i="2"/>
  <c r="C2738" i="2"/>
  <c r="B2738" i="2"/>
  <c r="J2737" i="2"/>
  <c r="G2737" i="2"/>
  <c r="C2737" i="2"/>
  <c r="B2737" i="2"/>
  <c r="J2736" i="2"/>
  <c r="G2736" i="2"/>
  <c r="C2736" i="2"/>
  <c r="B2736" i="2"/>
  <c r="J2735" i="2"/>
  <c r="G2735" i="2"/>
  <c r="C2735" i="2"/>
  <c r="B2735" i="2"/>
  <c r="J2734" i="2"/>
  <c r="G2734" i="2"/>
  <c r="C2734" i="2"/>
  <c r="B2734" i="2"/>
  <c r="J2733" i="2"/>
  <c r="G2733" i="2"/>
  <c r="C2733" i="2"/>
  <c r="B2733" i="2"/>
  <c r="J2732" i="2"/>
  <c r="G2732" i="2"/>
  <c r="M2732" i="2" s="1"/>
  <c r="C2732" i="2"/>
  <c r="B2732" i="2"/>
  <c r="J2731" i="2"/>
  <c r="G2731" i="2"/>
  <c r="C2731" i="2"/>
  <c r="B2731" i="2"/>
  <c r="J2730" i="2"/>
  <c r="G2730" i="2"/>
  <c r="C2730" i="2"/>
  <c r="B2730" i="2"/>
  <c r="J2729" i="2"/>
  <c r="G2729" i="2"/>
  <c r="C2729" i="2"/>
  <c r="B2729" i="2"/>
  <c r="J2728" i="2"/>
  <c r="G2728" i="2"/>
  <c r="C2728" i="2"/>
  <c r="B2728" i="2"/>
  <c r="J2727" i="2"/>
  <c r="G2727" i="2"/>
  <c r="C2727" i="2"/>
  <c r="B2727" i="2"/>
  <c r="J2726" i="2"/>
  <c r="G2726" i="2"/>
  <c r="C2726" i="2"/>
  <c r="B2726" i="2"/>
  <c r="J2725" i="2"/>
  <c r="G2725" i="2"/>
  <c r="C2725" i="2"/>
  <c r="B2725" i="2"/>
  <c r="J2724" i="2"/>
  <c r="G2724" i="2"/>
  <c r="M2724" i="2" s="1"/>
  <c r="C2724" i="2"/>
  <c r="B2724" i="2"/>
  <c r="J2723" i="2"/>
  <c r="G2723" i="2"/>
  <c r="C2723" i="2"/>
  <c r="B2723" i="2"/>
  <c r="J2722" i="2"/>
  <c r="G2722" i="2"/>
  <c r="C2722" i="2"/>
  <c r="B2722" i="2"/>
  <c r="J2721" i="2"/>
  <c r="G2721" i="2"/>
  <c r="C2721" i="2"/>
  <c r="B2721" i="2"/>
  <c r="J2720" i="2"/>
  <c r="G2720" i="2"/>
  <c r="C2720" i="2"/>
  <c r="B2720" i="2"/>
  <c r="J2719" i="2"/>
  <c r="G2719" i="2"/>
  <c r="C2719" i="2"/>
  <c r="B2719" i="2"/>
  <c r="J2718" i="2"/>
  <c r="G2718" i="2"/>
  <c r="C2718" i="2"/>
  <c r="B2718" i="2"/>
  <c r="J2717" i="2"/>
  <c r="G2717" i="2"/>
  <c r="C2717" i="2"/>
  <c r="B2717" i="2"/>
  <c r="J2716" i="2"/>
  <c r="G2716" i="2"/>
  <c r="C2716" i="2"/>
  <c r="B2716" i="2"/>
  <c r="J2715" i="2"/>
  <c r="G2715" i="2"/>
  <c r="C2715" i="2"/>
  <c r="B2715" i="2"/>
  <c r="J2714" i="2"/>
  <c r="G2714" i="2"/>
  <c r="C2714" i="2"/>
  <c r="B2714" i="2"/>
  <c r="J2713" i="2"/>
  <c r="G2713" i="2"/>
  <c r="C2713" i="2"/>
  <c r="B2713" i="2"/>
  <c r="J2712" i="2"/>
  <c r="G2712" i="2"/>
  <c r="C2712" i="2"/>
  <c r="B2712" i="2"/>
  <c r="J2711" i="2"/>
  <c r="G2711" i="2"/>
  <c r="C2711" i="2"/>
  <c r="B2711" i="2"/>
  <c r="J2710" i="2"/>
  <c r="G2710" i="2"/>
  <c r="C2710" i="2"/>
  <c r="B2710" i="2"/>
  <c r="J2709" i="2"/>
  <c r="G2709" i="2"/>
  <c r="C2709" i="2"/>
  <c r="B2709" i="2"/>
  <c r="J2708" i="2"/>
  <c r="G2708" i="2"/>
  <c r="C2708" i="2"/>
  <c r="B2708" i="2"/>
  <c r="J2707" i="2"/>
  <c r="G2707" i="2"/>
  <c r="C2707" i="2"/>
  <c r="B2707" i="2"/>
  <c r="J2706" i="2"/>
  <c r="G2706" i="2"/>
  <c r="C2706" i="2"/>
  <c r="B2706" i="2"/>
  <c r="J2705" i="2"/>
  <c r="G2705" i="2"/>
  <c r="C2705" i="2"/>
  <c r="B2705" i="2"/>
  <c r="J2704" i="2"/>
  <c r="G2704" i="2"/>
  <c r="C2704" i="2"/>
  <c r="B2704" i="2"/>
  <c r="J2703" i="2"/>
  <c r="G2703" i="2"/>
  <c r="C2703" i="2"/>
  <c r="B2703" i="2"/>
  <c r="J2702" i="2"/>
  <c r="G2702" i="2"/>
  <c r="C2702" i="2"/>
  <c r="B2702" i="2"/>
  <c r="J2701" i="2"/>
  <c r="G2701" i="2"/>
  <c r="M2701" i="2" s="1"/>
  <c r="C2701" i="2"/>
  <c r="B2701" i="2"/>
  <c r="J2700" i="2"/>
  <c r="G2700" i="2"/>
  <c r="C2700" i="2"/>
  <c r="B2700" i="2"/>
  <c r="J2699" i="2"/>
  <c r="G2699" i="2"/>
  <c r="C2699" i="2"/>
  <c r="B2699" i="2"/>
  <c r="J2698" i="2"/>
  <c r="G2698" i="2"/>
  <c r="C2698" i="2"/>
  <c r="B2698" i="2"/>
  <c r="J2697" i="2"/>
  <c r="G2697" i="2"/>
  <c r="C2697" i="2"/>
  <c r="B2697" i="2"/>
  <c r="J2696" i="2"/>
  <c r="G2696" i="2"/>
  <c r="C2696" i="2"/>
  <c r="B2696" i="2"/>
  <c r="J2695" i="2"/>
  <c r="G2695" i="2"/>
  <c r="C2695" i="2"/>
  <c r="B2695" i="2"/>
  <c r="J2694" i="2"/>
  <c r="G2694" i="2"/>
  <c r="C2694" i="2"/>
  <c r="B2694" i="2"/>
  <c r="J2693" i="2"/>
  <c r="G2693" i="2"/>
  <c r="M2693" i="2" s="1"/>
  <c r="C2693" i="2"/>
  <c r="B2693" i="2"/>
  <c r="J2692" i="2"/>
  <c r="G2692" i="2"/>
  <c r="C2692" i="2"/>
  <c r="B2692" i="2"/>
  <c r="J2691" i="2"/>
  <c r="G2691" i="2"/>
  <c r="C2691" i="2"/>
  <c r="B2691" i="2"/>
  <c r="J2690" i="2"/>
  <c r="G2690" i="2"/>
  <c r="C2690" i="2"/>
  <c r="B2690" i="2"/>
  <c r="J2689" i="2"/>
  <c r="G2689" i="2"/>
  <c r="C2689" i="2"/>
  <c r="B2689" i="2"/>
  <c r="J2688" i="2"/>
  <c r="G2688" i="2"/>
  <c r="C2688" i="2"/>
  <c r="B2688" i="2"/>
  <c r="J2687" i="2"/>
  <c r="G2687" i="2"/>
  <c r="C2687" i="2"/>
  <c r="B2687" i="2"/>
  <c r="J2686" i="2"/>
  <c r="G2686" i="2"/>
  <c r="C2686" i="2"/>
  <c r="B2686" i="2"/>
  <c r="J2685" i="2"/>
  <c r="G2685" i="2"/>
  <c r="C2685" i="2"/>
  <c r="B2685" i="2"/>
  <c r="J2684" i="2"/>
  <c r="G2684" i="2"/>
  <c r="C2684" i="2"/>
  <c r="B2684" i="2"/>
  <c r="J2683" i="2"/>
  <c r="G2683" i="2"/>
  <c r="C2683" i="2"/>
  <c r="B2683" i="2"/>
  <c r="J2682" i="2"/>
  <c r="G2682" i="2"/>
  <c r="C2682" i="2"/>
  <c r="B2682" i="2"/>
  <c r="J2681" i="2"/>
  <c r="G2681" i="2"/>
  <c r="C2681" i="2"/>
  <c r="B2681" i="2"/>
  <c r="J2680" i="2"/>
  <c r="G2680" i="2"/>
  <c r="C2680" i="2"/>
  <c r="B2680" i="2"/>
  <c r="J2679" i="2"/>
  <c r="G2679" i="2"/>
  <c r="C2679" i="2"/>
  <c r="B2679" i="2"/>
  <c r="J2678" i="2"/>
  <c r="G2678" i="2"/>
  <c r="C2678" i="2"/>
  <c r="B2678" i="2"/>
  <c r="J2677" i="2"/>
  <c r="G2677" i="2"/>
  <c r="C2677" i="2"/>
  <c r="B2677" i="2"/>
  <c r="J2676" i="2"/>
  <c r="G2676" i="2"/>
  <c r="C2676" i="2"/>
  <c r="B2676" i="2"/>
  <c r="J2675" i="2"/>
  <c r="G2675" i="2"/>
  <c r="C2675" i="2"/>
  <c r="B2675" i="2"/>
  <c r="J2674" i="2"/>
  <c r="G2674" i="2"/>
  <c r="C2674" i="2"/>
  <c r="B2674" i="2"/>
  <c r="J2673" i="2"/>
  <c r="G2673" i="2"/>
  <c r="C2673" i="2"/>
  <c r="B2673" i="2"/>
  <c r="J2672" i="2"/>
  <c r="G2672" i="2"/>
  <c r="C2672" i="2"/>
  <c r="B2672" i="2"/>
  <c r="J2671" i="2"/>
  <c r="G2671" i="2"/>
  <c r="C2671" i="2"/>
  <c r="B2671" i="2"/>
  <c r="J2670" i="2"/>
  <c r="G2670" i="2"/>
  <c r="C2670" i="2"/>
  <c r="B2670" i="2"/>
  <c r="J2669" i="2"/>
  <c r="G2669" i="2"/>
  <c r="C2669" i="2"/>
  <c r="B2669" i="2"/>
  <c r="J2668" i="2"/>
  <c r="G2668" i="2"/>
  <c r="C2668" i="2"/>
  <c r="B2668" i="2"/>
  <c r="J2667" i="2"/>
  <c r="G2667" i="2"/>
  <c r="C2667" i="2"/>
  <c r="B2667" i="2"/>
  <c r="J2666" i="2"/>
  <c r="G2666" i="2"/>
  <c r="C2666" i="2"/>
  <c r="B2666" i="2"/>
  <c r="J2665" i="2"/>
  <c r="G2665" i="2"/>
  <c r="C2665" i="2"/>
  <c r="B2665" i="2"/>
  <c r="J2664" i="2"/>
  <c r="G2664" i="2"/>
  <c r="C2664" i="2"/>
  <c r="B2664" i="2"/>
  <c r="J2663" i="2"/>
  <c r="G2663" i="2"/>
  <c r="C2663" i="2"/>
  <c r="B2663" i="2"/>
  <c r="J2662" i="2"/>
  <c r="G2662" i="2"/>
  <c r="C2662" i="2"/>
  <c r="B2662" i="2"/>
  <c r="J2661" i="2"/>
  <c r="G2661" i="2"/>
  <c r="C2661" i="2"/>
  <c r="B2661" i="2"/>
  <c r="J2660" i="2"/>
  <c r="G2660" i="2"/>
  <c r="C2660" i="2"/>
  <c r="B2660" i="2"/>
  <c r="J2659" i="2"/>
  <c r="G2659" i="2"/>
  <c r="C2659" i="2"/>
  <c r="B2659" i="2"/>
  <c r="J2658" i="2"/>
  <c r="G2658" i="2"/>
  <c r="C2658" i="2"/>
  <c r="B2658" i="2"/>
  <c r="J2657" i="2"/>
  <c r="G2657" i="2"/>
  <c r="C2657" i="2"/>
  <c r="B2657" i="2"/>
  <c r="J2656" i="2"/>
  <c r="G2656" i="2"/>
  <c r="C2656" i="2"/>
  <c r="B2656" i="2"/>
  <c r="J2655" i="2"/>
  <c r="G2655" i="2"/>
  <c r="C2655" i="2"/>
  <c r="B2655" i="2"/>
  <c r="J2654" i="2"/>
  <c r="G2654" i="2"/>
  <c r="C2654" i="2"/>
  <c r="B2654" i="2"/>
  <c r="J2653" i="2"/>
  <c r="G2653" i="2"/>
  <c r="C2653" i="2"/>
  <c r="B2653" i="2"/>
  <c r="J2652" i="2"/>
  <c r="G2652" i="2"/>
  <c r="C2652" i="2"/>
  <c r="B2652" i="2"/>
  <c r="J2651" i="2"/>
  <c r="G2651" i="2"/>
  <c r="C2651" i="2"/>
  <c r="B2651" i="2"/>
  <c r="J2650" i="2"/>
  <c r="G2650" i="2"/>
  <c r="C2650" i="2"/>
  <c r="B2650" i="2"/>
  <c r="J2649" i="2"/>
  <c r="G2649" i="2"/>
  <c r="C2649" i="2"/>
  <c r="B2649" i="2"/>
  <c r="J2648" i="2"/>
  <c r="G2648" i="2"/>
  <c r="C2648" i="2"/>
  <c r="B2648" i="2"/>
  <c r="J2647" i="2"/>
  <c r="G2647" i="2"/>
  <c r="C2647" i="2"/>
  <c r="B2647" i="2"/>
  <c r="J2646" i="2"/>
  <c r="G2646" i="2"/>
  <c r="C2646" i="2"/>
  <c r="B2646" i="2"/>
  <c r="J2645" i="2"/>
  <c r="G2645" i="2"/>
  <c r="C2645" i="2"/>
  <c r="B2645" i="2"/>
  <c r="J2644" i="2"/>
  <c r="G2644" i="2"/>
  <c r="C2644" i="2"/>
  <c r="B2644" i="2"/>
  <c r="J2643" i="2"/>
  <c r="G2643" i="2"/>
  <c r="C2643" i="2"/>
  <c r="B2643" i="2"/>
  <c r="J2642" i="2"/>
  <c r="G2642" i="2"/>
  <c r="C2642" i="2"/>
  <c r="B2642" i="2"/>
  <c r="J2641" i="2"/>
  <c r="G2641" i="2"/>
  <c r="C2641" i="2"/>
  <c r="B2641" i="2"/>
  <c r="J2640" i="2"/>
  <c r="G2640" i="2"/>
  <c r="C2640" i="2"/>
  <c r="B2640" i="2"/>
  <c r="J2639" i="2"/>
  <c r="G2639" i="2"/>
  <c r="C2639" i="2"/>
  <c r="B2639" i="2"/>
  <c r="J2638" i="2"/>
  <c r="G2638" i="2"/>
  <c r="C2638" i="2"/>
  <c r="B2638" i="2"/>
  <c r="J2637" i="2"/>
  <c r="G2637" i="2"/>
  <c r="C2637" i="2"/>
  <c r="B2637" i="2"/>
  <c r="J2636" i="2"/>
  <c r="G2636" i="2"/>
  <c r="C2636" i="2"/>
  <c r="B2636" i="2"/>
  <c r="J2635" i="2"/>
  <c r="G2635" i="2"/>
  <c r="C2635" i="2"/>
  <c r="B2635" i="2"/>
  <c r="J2634" i="2"/>
  <c r="G2634" i="2"/>
  <c r="C2634" i="2"/>
  <c r="B2634" i="2"/>
  <c r="J2633" i="2"/>
  <c r="G2633" i="2"/>
  <c r="C2633" i="2"/>
  <c r="B2633" i="2"/>
  <c r="J2632" i="2"/>
  <c r="G2632" i="2"/>
  <c r="C2632" i="2"/>
  <c r="B2632" i="2"/>
  <c r="J2631" i="2"/>
  <c r="G2631" i="2"/>
  <c r="C2631" i="2"/>
  <c r="B2631" i="2"/>
  <c r="J2630" i="2"/>
  <c r="G2630" i="2"/>
  <c r="C2630" i="2"/>
  <c r="B2630" i="2"/>
  <c r="J2629" i="2"/>
  <c r="G2629" i="2"/>
  <c r="C2629" i="2"/>
  <c r="B2629" i="2"/>
  <c r="J2628" i="2"/>
  <c r="G2628" i="2"/>
  <c r="C2628" i="2"/>
  <c r="B2628" i="2"/>
  <c r="J2627" i="2"/>
  <c r="G2627" i="2"/>
  <c r="C2627" i="2"/>
  <c r="B2627" i="2"/>
  <c r="J2626" i="2"/>
  <c r="G2626" i="2"/>
  <c r="C2626" i="2"/>
  <c r="B2626" i="2"/>
  <c r="J2625" i="2"/>
  <c r="G2625" i="2"/>
  <c r="C2625" i="2"/>
  <c r="B2625" i="2"/>
  <c r="J2624" i="2"/>
  <c r="G2624" i="2"/>
  <c r="C2624" i="2"/>
  <c r="B2624" i="2"/>
  <c r="J2623" i="2"/>
  <c r="G2623" i="2"/>
  <c r="C2623" i="2"/>
  <c r="B2623" i="2"/>
  <c r="J2622" i="2"/>
  <c r="G2622" i="2"/>
  <c r="C2622" i="2"/>
  <c r="B2622" i="2"/>
  <c r="J2621" i="2"/>
  <c r="G2621" i="2"/>
  <c r="C2621" i="2"/>
  <c r="B2621" i="2"/>
  <c r="J2620" i="2"/>
  <c r="G2620" i="2"/>
  <c r="C2620" i="2"/>
  <c r="B2620" i="2"/>
  <c r="J2619" i="2"/>
  <c r="G2619" i="2"/>
  <c r="C2619" i="2"/>
  <c r="B2619" i="2"/>
  <c r="J2618" i="2"/>
  <c r="G2618" i="2"/>
  <c r="C2618" i="2"/>
  <c r="B2618" i="2"/>
  <c r="J2617" i="2"/>
  <c r="G2617" i="2"/>
  <c r="C2617" i="2"/>
  <c r="B2617" i="2"/>
  <c r="J2616" i="2"/>
  <c r="G2616" i="2"/>
  <c r="C2616" i="2"/>
  <c r="B2616" i="2"/>
  <c r="J2615" i="2"/>
  <c r="G2615" i="2"/>
  <c r="C2615" i="2"/>
  <c r="B2615" i="2"/>
  <c r="J2614" i="2"/>
  <c r="G2614" i="2"/>
  <c r="C2614" i="2"/>
  <c r="B2614" i="2"/>
  <c r="J2613" i="2"/>
  <c r="G2613" i="2"/>
  <c r="C2613" i="2"/>
  <c r="B2613" i="2"/>
  <c r="J2612" i="2"/>
  <c r="G2612" i="2"/>
  <c r="C2612" i="2"/>
  <c r="B2612" i="2"/>
  <c r="J2611" i="2"/>
  <c r="G2611" i="2"/>
  <c r="C2611" i="2"/>
  <c r="B2611" i="2"/>
  <c r="J2610" i="2"/>
  <c r="G2610" i="2"/>
  <c r="C2610" i="2"/>
  <c r="B2610" i="2"/>
  <c r="J2609" i="2"/>
  <c r="G2609" i="2"/>
  <c r="C2609" i="2"/>
  <c r="B2609" i="2"/>
  <c r="J2608" i="2"/>
  <c r="G2608" i="2"/>
  <c r="C2608" i="2"/>
  <c r="B2608" i="2"/>
  <c r="J2607" i="2"/>
  <c r="G2607" i="2"/>
  <c r="M2607" i="2" s="1"/>
  <c r="C2607" i="2"/>
  <c r="B2607" i="2"/>
  <c r="J2606" i="2"/>
  <c r="G2606" i="2"/>
  <c r="C2606" i="2"/>
  <c r="B2606" i="2"/>
  <c r="J2605" i="2"/>
  <c r="G2605" i="2"/>
  <c r="C2605" i="2"/>
  <c r="B2605" i="2"/>
  <c r="J2604" i="2"/>
  <c r="G2604" i="2"/>
  <c r="C2604" i="2"/>
  <c r="B2604" i="2"/>
  <c r="J2603" i="2"/>
  <c r="G2603" i="2"/>
  <c r="C2603" i="2"/>
  <c r="B2603" i="2"/>
  <c r="J2602" i="2"/>
  <c r="G2602" i="2"/>
  <c r="C2602" i="2"/>
  <c r="B2602" i="2"/>
  <c r="J2601" i="2"/>
  <c r="G2601" i="2"/>
  <c r="C2601" i="2"/>
  <c r="B2601" i="2"/>
  <c r="J2600" i="2"/>
  <c r="G2600" i="2"/>
  <c r="C2600" i="2"/>
  <c r="B2600" i="2"/>
  <c r="J2599" i="2"/>
  <c r="G2599" i="2"/>
  <c r="C2599" i="2"/>
  <c r="B2599" i="2"/>
  <c r="J2598" i="2"/>
  <c r="G2598" i="2"/>
  <c r="C2598" i="2"/>
  <c r="B2598" i="2"/>
  <c r="J2597" i="2"/>
  <c r="G2597" i="2"/>
  <c r="C2597" i="2"/>
  <c r="B2597" i="2"/>
  <c r="J2596" i="2"/>
  <c r="G2596" i="2"/>
  <c r="C2596" i="2"/>
  <c r="B2596" i="2"/>
  <c r="J2595" i="2"/>
  <c r="G2595" i="2"/>
  <c r="C2595" i="2"/>
  <c r="B2595" i="2"/>
  <c r="J2594" i="2"/>
  <c r="G2594" i="2"/>
  <c r="C2594" i="2"/>
  <c r="B2594" i="2"/>
  <c r="J2593" i="2"/>
  <c r="G2593" i="2"/>
  <c r="C2593" i="2"/>
  <c r="B2593" i="2"/>
  <c r="J2592" i="2"/>
  <c r="G2592" i="2"/>
  <c r="C2592" i="2"/>
  <c r="B2592" i="2"/>
  <c r="J2591" i="2"/>
  <c r="G2591" i="2"/>
  <c r="C2591" i="2"/>
  <c r="B2591" i="2"/>
  <c r="J2590" i="2"/>
  <c r="G2590" i="2"/>
  <c r="C2590" i="2"/>
  <c r="B2590" i="2"/>
  <c r="J2589" i="2"/>
  <c r="G2589" i="2"/>
  <c r="C2589" i="2"/>
  <c r="B2589" i="2"/>
  <c r="J2588" i="2"/>
  <c r="G2588" i="2"/>
  <c r="C2588" i="2"/>
  <c r="B2588" i="2"/>
  <c r="J2587" i="2"/>
  <c r="G2587" i="2"/>
  <c r="C2587" i="2"/>
  <c r="B2587" i="2"/>
  <c r="J2586" i="2"/>
  <c r="G2586" i="2"/>
  <c r="C2586" i="2"/>
  <c r="B2586" i="2"/>
  <c r="J2585" i="2"/>
  <c r="G2585" i="2"/>
  <c r="C2585" i="2"/>
  <c r="B2585" i="2"/>
  <c r="J2584" i="2"/>
  <c r="G2584" i="2"/>
  <c r="C2584" i="2"/>
  <c r="B2584" i="2"/>
  <c r="J2583" i="2"/>
  <c r="G2583" i="2"/>
  <c r="C2583" i="2"/>
  <c r="B2583" i="2"/>
  <c r="J2582" i="2"/>
  <c r="G2582" i="2"/>
  <c r="C2582" i="2"/>
  <c r="B2582" i="2"/>
  <c r="J2581" i="2"/>
  <c r="G2581" i="2"/>
  <c r="C2581" i="2"/>
  <c r="B2581" i="2"/>
  <c r="J2580" i="2"/>
  <c r="G2580" i="2"/>
  <c r="C2580" i="2"/>
  <c r="B2580" i="2"/>
  <c r="J2579" i="2"/>
  <c r="G2579" i="2"/>
  <c r="C2579" i="2"/>
  <c r="B2579" i="2"/>
  <c r="J2578" i="2"/>
  <c r="G2578" i="2"/>
  <c r="C2578" i="2"/>
  <c r="B2578" i="2"/>
  <c r="J2577" i="2"/>
  <c r="G2577" i="2"/>
  <c r="C2577" i="2"/>
  <c r="B2577" i="2"/>
  <c r="J2576" i="2"/>
  <c r="G2576" i="2"/>
  <c r="C2576" i="2"/>
  <c r="B2576" i="2"/>
  <c r="J2575" i="2"/>
  <c r="G2575" i="2"/>
  <c r="C2575" i="2"/>
  <c r="B2575" i="2"/>
  <c r="J2574" i="2"/>
  <c r="G2574" i="2"/>
  <c r="C2574" i="2"/>
  <c r="B2574" i="2"/>
  <c r="J2573" i="2"/>
  <c r="G2573" i="2"/>
  <c r="C2573" i="2"/>
  <c r="B2573" i="2"/>
  <c r="J2572" i="2"/>
  <c r="G2572" i="2"/>
  <c r="C2572" i="2"/>
  <c r="B2572" i="2"/>
  <c r="J2571" i="2"/>
  <c r="G2571" i="2"/>
  <c r="C2571" i="2"/>
  <c r="B2571" i="2"/>
  <c r="J2570" i="2"/>
  <c r="G2570" i="2"/>
  <c r="C2570" i="2"/>
  <c r="B2570" i="2"/>
  <c r="J2569" i="2"/>
  <c r="G2569" i="2"/>
  <c r="C2569" i="2"/>
  <c r="B2569" i="2"/>
  <c r="J2568" i="2"/>
  <c r="G2568" i="2"/>
  <c r="C2568" i="2"/>
  <c r="B2568" i="2"/>
  <c r="J2567" i="2"/>
  <c r="G2567" i="2"/>
  <c r="C2567" i="2"/>
  <c r="B2567" i="2"/>
  <c r="J2566" i="2"/>
  <c r="G2566" i="2"/>
  <c r="C2566" i="2"/>
  <c r="B2566" i="2"/>
  <c r="J2565" i="2"/>
  <c r="G2565" i="2"/>
  <c r="C2565" i="2"/>
  <c r="B2565" i="2"/>
  <c r="J2564" i="2"/>
  <c r="G2564" i="2"/>
  <c r="C2564" i="2"/>
  <c r="B2564" i="2"/>
  <c r="J2563" i="2"/>
  <c r="G2563" i="2"/>
  <c r="C2563" i="2"/>
  <c r="B2563" i="2"/>
  <c r="J2562" i="2"/>
  <c r="G2562" i="2"/>
  <c r="C2562" i="2"/>
  <c r="B2562" i="2"/>
  <c r="J2561" i="2"/>
  <c r="G2561" i="2"/>
  <c r="C2561" i="2"/>
  <c r="B2561" i="2"/>
  <c r="J2560" i="2"/>
  <c r="G2560" i="2"/>
  <c r="C2560" i="2"/>
  <c r="B2560" i="2"/>
  <c r="J2559" i="2"/>
  <c r="G2559" i="2"/>
  <c r="C2559" i="2"/>
  <c r="B2559" i="2"/>
  <c r="J2558" i="2"/>
  <c r="G2558" i="2"/>
  <c r="C2558" i="2"/>
  <c r="B2558" i="2"/>
  <c r="J2557" i="2"/>
  <c r="G2557" i="2"/>
  <c r="C2557" i="2"/>
  <c r="B2557" i="2"/>
  <c r="J2556" i="2"/>
  <c r="G2556" i="2"/>
  <c r="C2556" i="2"/>
  <c r="B2556" i="2"/>
  <c r="J2555" i="2"/>
  <c r="G2555" i="2"/>
  <c r="C2555" i="2"/>
  <c r="B2555" i="2"/>
  <c r="J2554" i="2"/>
  <c r="G2554" i="2"/>
  <c r="C2554" i="2"/>
  <c r="B2554" i="2"/>
  <c r="J2553" i="2"/>
  <c r="G2553" i="2"/>
  <c r="C2553" i="2"/>
  <c r="B2553" i="2"/>
  <c r="J2552" i="2"/>
  <c r="G2552" i="2"/>
  <c r="M2552" i="2" s="1"/>
  <c r="C2552" i="2"/>
  <c r="B2552" i="2"/>
  <c r="J2551" i="2"/>
  <c r="G2551" i="2"/>
  <c r="C2551" i="2"/>
  <c r="B2551" i="2"/>
  <c r="J2550" i="2"/>
  <c r="G2550" i="2"/>
  <c r="C2550" i="2"/>
  <c r="B2550" i="2"/>
  <c r="J2549" i="2"/>
  <c r="G2549" i="2"/>
  <c r="C2549" i="2"/>
  <c r="B2549" i="2"/>
  <c r="J2548" i="2"/>
  <c r="G2548" i="2"/>
  <c r="C2548" i="2"/>
  <c r="B2548" i="2"/>
  <c r="J2547" i="2"/>
  <c r="G2547" i="2"/>
  <c r="C2547" i="2"/>
  <c r="B2547" i="2"/>
  <c r="J2546" i="2"/>
  <c r="G2546" i="2"/>
  <c r="C2546" i="2"/>
  <c r="B2546" i="2"/>
  <c r="J2545" i="2"/>
  <c r="G2545" i="2"/>
  <c r="C2545" i="2"/>
  <c r="B2545" i="2"/>
  <c r="J2544" i="2"/>
  <c r="G2544" i="2"/>
  <c r="C2544" i="2"/>
  <c r="B2544" i="2"/>
  <c r="J2543" i="2"/>
  <c r="G2543" i="2"/>
  <c r="C2543" i="2"/>
  <c r="B2543" i="2"/>
  <c r="J2542" i="2"/>
  <c r="G2542" i="2"/>
  <c r="C2542" i="2"/>
  <c r="B2542" i="2"/>
  <c r="J2541" i="2"/>
  <c r="G2541" i="2"/>
  <c r="C2541" i="2"/>
  <c r="B2541" i="2"/>
  <c r="J2540" i="2"/>
  <c r="G2540" i="2"/>
  <c r="C2540" i="2"/>
  <c r="B2540" i="2"/>
  <c r="J2539" i="2"/>
  <c r="G2539" i="2"/>
  <c r="M2539" i="2" s="1"/>
  <c r="C2539" i="2"/>
  <c r="B2539" i="2"/>
  <c r="J2538" i="2"/>
  <c r="G2538" i="2"/>
  <c r="C2538" i="2"/>
  <c r="B2538" i="2"/>
  <c r="J2537" i="2"/>
  <c r="G2537" i="2"/>
  <c r="C2537" i="2"/>
  <c r="B2537" i="2"/>
  <c r="J2536" i="2"/>
  <c r="G2536" i="2"/>
  <c r="C2536" i="2"/>
  <c r="B2536" i="2"/>
  <c r="J2535" i="2"/>
  <c r="G2535" i="2"/>
  <c r="C2535" i="2"/>
  <c r="B2535" i="2"/>
  <c r="J2534" i="2"/>
  <c r="G2534" i="2"/>
  <c r="C2534" i="2"/>
  <c r="B2534" i="2"/>
  <c r="J2533" i="2"/>
  <c r="G2533" i="2"/>
  <c r="C2533" i="2"/>
  <c r="B2533" i="2"/>
  <c r="J2532" i="2"/>
  <c r="G2532" i="2"/>
  <c r="C2532" i="2"/>
  <c r="B2532" i="2"/>
  <c r="J2531" i="2"/>
  <c r="G2531" i="2"/>
  <c r="C2531" i="2"/>
  <c r="B2531" i="2"/>
  <c r="J2530" i="2"/>
  <c r="G2530" i="2"/>
  <c r="M2530" i="2" s="1"/>
  <c r="C2530" i="2"/>
  <c r="B2530" i="2"/>
  <c r="J2529" i="2"/>
  <c r="G2529" i="2"/>
  <c r="C2529" i="2"/>
  <c r="B2529" i="2"/>
  <c r="J2528" i="2"/>
  <c r="G2528" i="2"/>
  <c r="C2528" i="2"/>
  <c r="B2528" i="2"/>
  <c r="J2527" i="2"/>
  <c r="G2527" i="2"/>
  <c r="C2527" i="2"/>
  <c r="B2527" i="2"/>
  <c r="J2526" i="2"/>
  <c r="G2526" i="2"/>
  <c r="C2526" i="2"/>
  <c r="B2526" i="2"/>
  <c r="J2525" i="2"/>
  <c r="G2525" i="2"/>
  <c r="C2525" i="2"/>
  <c r="B2525" i="2"/>
  <c r="J2524" i="2"/>
  <c r="G2524" i="2"/>
  <c r="C2524" i="2"/>
  <c r="B2524" i="2"/>
  <c r="J2523" i="2"/>
  <c r="G2523" i="2"/>
  <c r="C2523" i="2"/>
  <c r="B2523" i="2"/>
  <c r="J2522" i="2"/>
  <c r="G2522" i="2"/>
  <c r="C2522" i="2"/>
  <c r="B2522" i="2"/>
  <c r="J2521" i="2"/>
  <c r="G2521" i="2"/>
  <c r="C2521" i="2"/>
  <c r="B2521" i="2"/>
  <c r="J2520" i="2"/>
  <c r="G2520" i="2"/>
  <c r="C2520" i="2"/>
  <c r="B2520" i="2"/>
  <c r="J2519" i="2"/>
  <c r="G2519" i="2"/>
  <c r="C2519" i="2"/>
  <c r="B2519" i="2"/>
  <c r="J2518" i="2"/>
  <c r="G2518" i="2"/>
  <c r="C2518" i="2"/>
  <c r="B2518" i="2"/>
  <c r="J2517" i="2"/>
  <c r="G2517" i="2"/>
  <c r="C2517" i="2"/>
  <c r="B2517" i="2"/>
  <c r="J2516" i="2"/>
  <c r="G2516" i="2"/>
  <c r="C2516" i="2"/>
  <c r="B2516" i="2"/>
  <c r="J2515" i="2"/>
  <c r="G2515" i="2"/>
  <c r="C2515" i="2"/>
  <c r="B2515" i="2"/>
  <c r="J2514" i="2"/>
  <c r="G2514" i="2"/>
  <c r="C2514" i="2"/>
  <c r="B2514" i="2"/>
  <c r="J2513" i="2"/>
  <c r="G2513" i="2"/>
  <c r="C2513" i="2"/>
  <c r="B2513" i="2"/>
  <c r="J2512" i="2"/>
  <c r="G2512" i="2"/>
  <c r="C2512" i="2"/>
  <c r="B2512" i="2"/>
  <c r="J2511" i="2"/>
  <c r="G2511" i="2"/>
  <c r="M2511" i="2" s="1"/>
  <c r="C2511" i="2"/>
  <c r="B2511" i="2"/>
  <c r="J2510" i="2"/>
  <c r="G2510" i="2"/>
  <c r="C2510" i="2"/>
  <c r="B2510" i="2"/>
  <c r="J2509" i="2"/>
  <c r="G2509" i="2"/>
  <c r="M2509" i="2" s="1"/>
  <c r="C2509" i="2"/>
  <c r="B2509" i="2"/>
  <c r="J2508" i="2"/>
  <c r="G2508" i="2"/>
  <c r="C2508" i="2"/>
  <c r="B2508" i="2"/>
  <c r="J2507" i="2"/>
  <c r="G2507" i="2"/>
  <c r="M2507" i="2" s="1"/>
  <c r="C2507" i="2"/>
  <c r="B2507" i="2"/>
  <c r="J2506" i="2"/>
  <c r="G2506" i="2"/>
  <c r="C2506" i="2"/>
  <c r="B2506" i="2"/>
  <c r="J2505" i="2"/>
  <c r="G2505" i="2"/>
  <c r="C2505" i="2"/>
  <c r="B2505" i="2"/>
  <c r="J2504" i="2"/>
  <c r="G2504" i="2"/>
  <c r="C2504" i="2"/>
  <c r="B2504" i="2"/>
  <c r="J2503" i="2"/>
  <c r="G2503" i="2"/>
  <c r="M2503" i="2" s="1"/>
  <c r="C2503" i="2"/>
  <c r="B2503" i="2"/>
  <c r="J2502" i="2"/>
  <c r="G2502" i="2"/>
  <c r="C2502" i="2"/>
  <c r="B2502" i="2"/>
  <c r="J2501" i="2"/>
  <c r="G2501" i="2"/>
  <c r="M2501" i="2" s="1"/>
  <c r="C2501" i="2"/>
  <c r="B2501" i="2"/>
  <c r="J2500" i="2"/>
  <c r="G2500" i="2"/>
  <c r="C2500" i="2"/>
  <c r="B2500" i="2"/>
  <c r="J2499" i="2"/>
  <c r="G2499" i="2"/>
  <c r="M2499" i="2" s="1"/>
  <c r="C2499" i="2"/>
  <c r="B2499" i="2"/>
  <c r="J2498" i="2"/>
  <c r="G2498" i="2"/>
  <c r="C2498" i="2"/>
  <c r="B2498" i="2"/>
  <c r="J2497" i="2"/>
  <c r="G2497" i="2"/>
  <c r="M2497" i="2" s="1"/>
  <c r="C2497" i="2"/>
  <c r="B2497" i="2"/>
  <c r="J2496" i="2"/>
  <c r="G2496" i="2"/>
  <c r="C2496" i="2"/>
  <c r="B2496" i="2"/>
  <c r="J2495" i="2"/>
  <c r="G2495" i="2"/>
  <c r="C2495" i="2"/>
  <c r="B2495" i="2"/>
  <c r="J2494" i="2"/>
  <c r="G2494" i="2"/>
  <c r="C2494" i="2"/>
  <c r="B2494" i="2"/>
  <c r="J2493" i="2"/>
  <c r="G2493" i="2"/>
  <c r="M2493" i="2" s="1"/>
  <c r="C2493" i="2"/>
  <c r="B2493" i="2"/>
  <c r="J2492" i="2"/>
  <c r="G2492" i="2"/>
  <c r="C2492" i="2"/>
  <c r="B2492" i="2"/>
  <c r="J2491" i="2"/>
  <c r="G2491" i="2"/>
  <c r="C2491" i="2"/>
  <c r="B2491" i="2"/>
  <c r="J2490" i="2"/>
  <c r="G2490" i="2"/>
  <c r="C2490" i="2"/>
  <c r="B2490" i="2"/>
  <c r="J2489" i="2"/>
  <c r="G2489" i="2"/>
  <c r="C2489" i="2"/>
  <c r="B2489" i="2"/>
  <c r="J2488" i="2"/>
  <c r="G2488" i="2"/>
  <c r="C2488" i="2"/>
  <c r="B2488" i="2"/>
  <c r="J2487" i="2"/>
  <c r="G2487" i="2"/>
  <c r="C2487" i="2"/>
  <c r="B2487" i="2"/>
  <c r="J2486" i="2"/>
  <c r="G2486" i="2"/>
  <c r="C2486" i="2"/>
  <c r="B2486" i="2"/>
  <c r="J2485" i="2"/>
  <c r="G2485" i="2"/>
  <c r="C2485" i="2"/>
  <c r="B2485" i="2"/>
  <c r="J2484" i="2"/>
  <c r="G2484" i="2"/>
  <c r="C2484" i="2"/>
  <c r="B2484" i="2"/>
  <c r="J2483" i="2"/>
  <c r="G2483" i="2"/>
  <c r="C2483" i="2"/>
  <c r="B2483" i="2"/>
  <c r="J2482" i="2"/>
  <c r="G2482" i="2"/>
  <c r="C2482" i="2"/>
  <c r="B2482" i="2"/>
  <c r="J2481" i="2"/>
  <c r="G2481" i="2"/>
  <c r="M2481" i="2" s="1"/>
  <c r="C2481" i="2"/>
  <c r="B2481" i="2"/>
  <c r="J2480" i="2"/>
  <c r="G2480" i="2"/>
  <c r="C2480" i="2"/>
  <c r="B2480" i="2"/>
  <c r="J2479" i="2"/>
  <c r="G2479" i="2"/>
  <c r="C2479" i="2"/>
  <c r="B2479" i="2"/>
  <c r="J2478" i="2"/>
  <c r="G2478" i="2"/>
  <c r="C2478" i="2"/>
  <c r="B2478" i="2"/>
  <c r="J2477" i="2"/>
  <c r="G2477" i="2"/>
  <c r="C2477" i="2"/>
  <c r="B2477" i="2"/>
  <c r="J2476" i="2"/>
  <c r="G2476" i="2"/>
  <c r="C2476" i="2"/>
  <c r="B2476" i="2"/>
  <c r="J2475" i="2"/>
  <c r="G2475" i="2"/>
  <c r="C2475" i="2"/>
  <c r="B2475" i="2"/>
  <c r="J2474" i="2"/>
  <c r="G2474" i="2"/>
  <c r="C2474" i="2"/>
  <c r="B2474" i="2"/>
  <c r="J2473" i="2"/>
  <c r="G2473" i="2"/>
  <c r="C2473" i="2"/>
  <c r="B2473" i="2"/>
  <c r="J2472" i="2"/>
  <c r="G2472" i="2"/>
  <c r="C2472" i="2"/>
  <c r="B2472" i="2"/>
  <c r="J2471" i="2"/>
  <c r="G2471" i="2"/>
  <c r="C2471" i="2"/>
  <c r="B2471" i="2"/>
  <c r="J2470" i="2"/>
  <c r="G2470" i="2"/>
  <c r="M2470" i="2" s="1"/>
  <c r="C2470" i="2"/>
  <c r="B2470" i="2"/>
  <c r="J2469" i="2"/>
  <c r="G2469" i="2"/>
  <c r="M2469" i="2" s="1"/>
  <c r="C2469" i="2"/>
  <c r="B2469" i="2"/>
  <c r="J2468" i="2"/>
  <c r="G2468" i="2"/>
  <c r="C2468" i="2"/>
  <c r="B2468" i="2"/>
  <c r="J2467" i="2"/>
  <c r="G2467" i="2"/>
  <c r="C2467" i="2"/>
  <c r="B2467" i="2"/>
  <c r="J2466" i="2"/>
  <c r="G2466" i="2"/>
  <c r="M2466" i="2" s="1"/>
  <c r="C2466" i="2"/>
  <c r="B2466" i="2"/>
  <c r="J2465" i="2"/>
  <c r="G2465" i="2"/>
  <c r="C2465" i="2"/>
  <c r="B2465" i="2"/>
  <c r="J2464" i="2"/>
  <c r="G2464" i="2"/>
  <c r="C2464" i="2"/>
  <c r="B2464" i="2"/>
  <c r="J2463" i="2"/>
  <c r="G2463" i="2"/>
  <c r="C2463" i="2"/>
  <c r="B2463" i="2"/>
  <c r="J2462" i="2"/>
  <c r="G2462" i="2"/>
  <c r="C2462" i="2"/>
  <c r="B2462" i="2"/>
  <c r="J2461" i="2"/>
  <c r="G2461" i="2"/>
  <c r="C2461" i="2"/>
  <c r="B2461" i="2"/>
  <c r="J2460" i="2"/>
  <c r="G2460" i="2"/>
  <c r="C2460" i="2"/>
  <c r="B2460" i="2"/>
  <c r="J2459" i="2"/>
  <c r="G2459" i="2"/>
  <c r="C2459" i="2"/>
  <c r="B2459" i="2"/>
  <c r="J2458" i="2"/>
  <c r="G2458" i="2"/>
  <c r="C2458" i="2"/>
  <c r="B2458" i="2"/>
  <c r="J2457" i="2"/>
  <c r="G2457" i="2"/>
  <c r="C2457" i="2"/>
  <c r="B2457" i="2"/>
  <c r="J2456" i="2"/>
  <c r="G2456" i="2"/>
  <c r="C2456" i="2"/>
  <c r="B2456" i="2"/>
  <c r="J2455" i="2"/>
  <c r="G2455" i="2"/>
  <c r="C2455" i="2"/>
  <c r="B2455" i="2"/>
  <c r="J2454" i="2"/>
  <c r="G2454" i="2"/>
  <c r="C2454" i="2"/>
  <c r="B2454" i="2"/>
  <c r="J2453" i="2"/>
  <c r="G2453" i="2"/>
  <c r="C2453" i="2"/>
  <c r="B2453" i="2"/>
  <c r="J2452" i="2"/>
  <c r="G2452" i="2"/>
  <c r="C2452" i="2"/>
  <c r="B2452" i="2"/>
  <c r="J2451" i="2"/>
  <c r="G2451" i="2"/>
  <c r="C2451" i="2"/>
  <c r="B2451" i="2"/>
  <c r="J2450" i="2"/>
  <c r="G2450" i="2"/>
  <c r="C2450" i="2"/>
  <c r="B2450" i="2"/>
  <c r="J2449" i="2"/>
  <c r="G2449" i="2"/>
  <c r="C2449" i="2"/>
  <c r="B2449" i="2"/>
  <c r="J2448" i="2"/>
  <c r="G2448" i="2"/>
  <c r="C2448" i="2"/>
  <c r="B2448" i="2"/>
  <c r="J2447" i="2"/>
  <c r="G2447" i="2"/>
  <c r="C2447" i="2"/>
  <c r="B2447" i="2"/>
  <c r="J2446" i="2"/>
  <c r="G2446" i="2"/>
  <c r="C2446" i="2"/>
  <c r="B2446" i="2"/>
  <c r="J2445" i="2"/>
  <c r="G2445" i="2"/>
  <c r="C2445" i="2"/>
  <c r="B2445" i="2"/>
  <c r="J2444" i="2"/>
  <c r="G2444" i="2"/>
  <c r="C2444" i="2"/>
  <c r="B2444" i="2"/>
  <c r="J2443" i="2"/>
  <c r="G2443" i="2"/>
  <c r="C2443" i="2"/>
  <c r="B2443" i="2"/>
  <c r="J2442" i="2"/>
  <c r="G2442" i="2"/>
  <c r="C2442" i="2"/>
  <c r="B2442" i="2"/>
  <c r="J2441" i="2"/>
  <c r="G2441" i="2"/>
  <c r="C2441" i="2"/>
  <c r="B2441" i="2"/>
  <c r="J2440" i="2"/>
  <c r="G2440" i="2"/>
  <c r="C2440" i="2"/>
  <c r="B2440" i="2"/>
  <c r="J2439" i="2"/>
  <c r="G2439" i="2"/>
  <c r="M2439" i="2" s="1"/>
  <c r="C2439" i="2"/>
  <c r="B2439" i="2"/>
  <c r="J2438" i="2"/>
  <c r="G2438" i="2"/>
  <c r="C2438" i="2"/>
  <c r="B2438" i="2"/>
  <c r="J2437" i="2"/>
  <c r="G2437" i="2"/>
  <c r="C2437" i="2"/>
  <c r="B2437" i="2"/>
  <c r="J2436" i="2"/>
  <c r="G2436" i="2"/>
  <c r="C2436" i="2"/>
  <c r="B2436" i="2"/>
  <c r="J2435" i="2"/>
  <c r="G2435" i="2"/>
  <c r="C2435" i="2"/>
  <c r="B2435" i="2"/>
  <c r="J2434" i="2"/>
  <c r="G2434" i="2"/>
  <c r="C2434" i="2"/>
  <c r="B2434" i="2"/>
  <c r="J2433" i="2"/>
  <c r="G2433" i="2"/>
  <c r="C2433" i="2"/>
  <c r="B2433" i="2"/>
  <c r="J2432" i="2"/>
  <c r="G2432" i="2"/>
  <c r="C2432" i="2"/>
  <c r="B2432" i="2"/>
  <c r="J2431" i="2"/>
  <c r="G2431" i="2"/>
  <c r="M2431" i="2" s="1"/>
  <c r="C2431" i="2"/>
  <c r="B2431" i="2"/>
  <c r="J2430" i="2"/>
  <c r="G2430" i="2"/>
  <c r="C2430" i="2"/>
  <c r="B2430" i="2"/>
  <c r="J2429" i="2"/>
  <c r="G2429" i="2"/>
  <c r="C2429" i="2"/>
  <c r="B2429" i="2"/>
  <c r="J2428" i="2"/>
  <c r="G2428" i="2"/>
  <c r="C2428" i="2"/>
  <c r="B2428" i="2"/>
  <c r="J2427" i="2"/>
  <c r="G2427" i="2"/>
  <c r="C2427" i="2"/>
  <c r="B2427" i="2"/>
  <c r="J2426" i="2"/>
  <c r="G2426" i="2"/>
  <c r="C2426" i="2"/>
  <c r="B2426" i="2"/>
  <c r="J2425" i="2"/>
  <c r="G2425" i="2"/>
  <c r="C2425" i="2"/>
  <c r="B2425" i="2"/>
  <c r="J2424" i="2"/>
  <c r="G2424" i="2"/>
  <c r="C2424" i="2"/>
  <c r="B2424" i="2"/>
  <c r="J2423" i="2"/>
  <c r="G2423" i="2"/>
  <c r="C2423" i="2"/>
  <c r="B2423" i="2"/>
  <c r="J2422" i="2"/>
  <c r="G2422" i="2"/>
  <c r="C2422" i="2"/>
  <c r="B2422" i="2"/>
  <c r="J2421" i="2"/>
  <c r="G2421" i="2"/>
  <c r="C2421" i="2"/>
  <c r="B2421" i="2"/>
  <c r="J2420" i="2"/>
  <c r="G2420" i="2"/>
  <c r="C2420" i="2"/>
  <c r="B2420" i="2"/>
  <c r="J2419" i="2"/>
  <c r="G2419" i="2"/>
  <c r="C2419" i="2"/>
  <c r="B2419" i="2"/>
  <c r="J2418" i="2"/>
  <c r="G2418" i="2"/>
  <c r="C2418" i="2"/>
  <c r="B2418" i="2"/>
  <c r="J2417" i="2"/>
  <c r="G2417" i="2"/>
  <c r="C2417" i="2"/>
  <c r="B2417" i="2"/>
  <c r="J2416" i="2"/>
  <c r="G2416" i="2"/>
  <c r="C2416" i="2"/>
  <c r="B2416" i="2"/>
  <c r="J2415" i="2"/>
  <c r="G2415" i="2"/>
  <c r="C2415" i="2"/>
  <c r="B2415" i="2"/>
  <c r="J2414" i="2"/>
  <c r="G2414" i="2"/>
  <c r="C2414" i="2"/>
  <c r="B2414" i="2"/>
  <c r="J2413" i="2"/>
  <c r="G2413" i="2"/>
  <c r="C2413" i="2"/>
  <c r="B2413" i="2"/>
  <c r="J2412" i="2"/>
  <c r="G2412" i="2"/>
  <c r="C2412" i="2"/>
  <c r="B2412" i="2"/>
  <c r="J2411" i="2"/>
  <c r="G2411" i="2"/>
  <c r="C2411" i="2"/>
  <c r="B2411" i="2"/>
  <c r="J2410" i="2"/>
  <c r="G2410" i="2"/>
  <c r="C2410" i="2"/>
  <c r="B2410" i="2"/>
  <c r="J2409" i="2"/>
  <c r="G2409" i="2"/>
  <c r="C2409" i="2"/>
  <c r="B2409" i="2"/>
  <c r="J2408" i="2"/>
  <c r="G2408" i="2"/>
  <c r="C2408" i="2"/>
  <c r="B2408" i="2"/>
  <c r="J2407" i="2"/>
  <c r="G2407" i="2"/>
  <c r="C2407" i="2"/>
  <c r="B2407" i="2"/>
  <c r="J2406" i="2"/>
  <c r="G2406" i="2"/>
  <c r="C2406" i="2"/>
  <c r="B2406" i="2"/>
  <c r="J2405" i="2"/>
  <c r="G2405" i="2"/>
  <c r="C2405" i="2"/>
  <c r="B2405" i="2"/>
  <c r="J2404" i="2"/>
  <c r="G2404" i="2"/>
  <c r="C2404" i="2"/>
  <c r="B2404" i="2"/>
  <c r="J2403" i="2"/>
  <c r="G2403" i="2"/>
  <c r="M2403" i="2" s="1"/>
  <c r="C2403" i="2"/>
  <c r="B2403" i="2"/>
  <c r="J2402" i="2"/>
  <c r="G2402" i="2"/>
  <c r="C2402" i="2"/>
  <c r="B2402" i="2"/>
  <c r="J2401" i="2"/>
  <c r="G2401" i="2"/>
  <c r="C2401" i="2"/>
  <c r="B2401" i="2"/>
  <c r="J2400" i="2"/>
  <c r="G2400" i="2"/>
  <c r="C2400" i="2"/>
  <c r="B2400" i="2"/>
  <c r="J2399" i="2"/>
  <c r="G2399" i="2"/>
  <c r="C2399" i="2"/>
  <c r="B2399" i="2"/>
  <c r="J2398" i="2"/>
  <c r="G2398" i="2"/>
  <c r="C2398" i="2"/>
  <c r="B2398" i="2"/>
  <c r="J2397" i="2"/>
  <c r="G2397" i="2"/>
  <c r="C2397" i="2"/>
  <c r="B2397" i="2"/>
  <c r="J2396" i="2"/>
  <c r="G2396" i="2"/>
  <c r="C2396" i="2"/>
  <c r="B2396" i="2"/>
  <c r="J2395" i="2"/>
  <c r="G2395" i="2"/>
  <c r="C2395" i="2"/>
  <c r="B2395" i="2"/>
  <c r="J2394" i="2"/>
  <c r="G2394" i="2"/>
  <c r="C2394" i="2"/>
  <c r="B2394" i="2"/>
  <c r="J2393" i="2"/>
  <c r="G2393" i="2"/>
  <c r="C2393" i="2"/>
  <c r="B2393" i="2"/>
  <c r="J2392" i="2"/>
  <c r="G2392" i="2"/>
  <c r="C2392" i="2"/>
  <c r="B2392" i="2"/>
  <c r="J2391" i="2"/>
  <c r="G2391" i="2"/>
  <c r="M2391" i="2" s="1"/>
  <c r="C2391" i="2"/>
  <c r="B2391" i="2"/>
  <c r="J2390" i="2"/>
  <c r="G2390" i="2"/>
  <c r="C2390" i="2"/>
  <c r="B2390" i="2"/>
  <c r="J2389" i="2"/>
  <c r="G2389" i="2"/>
  <c r="C2389" i="2"/>
  <c r="B2389" i="2"/>
  <c r="J2388" i="2"/>
  <c r="G2388" i="2"/>
  <c r="C2388" i="2"/>
  <c r="B2388" i="2"/>
  <c r="J2387" i="2"/>
  <c r="G2387" i="2"/>
  <c r="C2387" i="2"/>
  <c r="B2387" i="2"/>
  <c r="J2386" i="2"/>
  <c r="G2386" i="2"/>
  <c r="C2386" i="2"/>
  <c r="B2386" i="2"/>
  <c r="J2385" i="2"/>
  <c r="G2385" i="2"/>
  <c r="C2385" i="2"/>
  <c r="B2385" i="2"/>
  <c r="J2384" i="2"/>
  <c r="G2384" i="2"/>
  <c r="C2384" i="2"/>
  <c r="B2384" i="2"/>
  <c r="J2383" i="2"/>
  <c r="G2383" i="2"/>
  <c r="C2383" i="2"/>
  <c r="B2383" i="2"/>
  <c r="J2382" i="2"/>
  <c r="G2382" i="2"/>
  <c r="C2382" i="2"/>
  <c r="B2382" i="2"/>
  <c r="J2381" i="2"/>
  <c r="G2381" i="2"/>
  <c r="M2381" i="2" s="1"/>
  <c r="C2381" i="2"/>
  <c r="B2381" i="2"/>
  <c r="J2380" i="2"/>
  <c r="G2380" i="2"/>
  <c r="C2380" i="2"/>
  <c r="B2380" i="2"/>
  <c r="J2379" i="2"/>
  <c r="G2379" i="2"/>
  <c r="C2379" i="2"/>
  <c r="B2379" i="2"/>
  <c r="J2378" i="2"/>
  <c r="G2378" i="2"/>
  <c r="C2378" i="2"/>
  <c r="B2378" i="2"/>
  <c r="J2377" i="2"/>
  <c r="G2377" i="2"/>
  <c r="M2377" i="2" s="1"/>
  <c r="C2377" i="2"/>
  <c r="B2377" i="2"/>
  <c r="J2376" i="2"/>
  <c r="G2376" i="2"/>
  <c r="C2376" i="2"/>
  <c r="B2376" i="2"/>
  <c r="J2375" i="2"/>
  <c r="G2375" i="2"/>
  <c r="C2375" i="2"/>
  <c r="B2375" i="2"/>
  <c r="J2374" i="2"/>
  <c r="G2374" i="2"/>
  <c r="C2374" i="2"/>
  <c r="B2374" i="2"/>
  <c r="J2373" i="2"/>
  <c r="G2373" i="2"/>
  <c r="C2373" i="2"/>
  <c r="B2373" i="2"/>
  <c r="J2372" i="2"/>
  <c r="G2372" i="2"/>
  <c r="C2372" i="2"/>
  <c r="B2372" i="2"/>
  <c r="J2371" i="2"/>
  <c r="G2371" i="2"/>
  <c r="C2371" i="2"/>
  <c r="B2371" i="2"/>
  <c r="J2370" i="2"/>
  <c r="G2370" i="2"/>
  <c r="C2370" i="2"/>
  <c r="B2370" i="2"/>
  <c r="J2369" i="2"/>
  <c r="G2369" i="2"/>
  <c r="C2369" i="2"/>
  <c r="B2369" i="2"/>
  <c r="J2368" i="2"/>
  <c r="G2368" i="2"/>
  <c r="C2368" i="2"/>
  <c r="B2368" i="2"/>
  <c r="J2367" i="2"/>
  <c r="G2367" i="2"/>
  <c r="C2367" i="2"/>
  <c r="B2367" i="2"/>
  <c r="J2366" i="2"/>
  <c r="G2366" i="2"/>
  <c r="C2366" i="2"/>
  <c r="B2366" i="2"/>
  <c r="J2365" i="2"/>
  <c r="G2365" i="2"/>
  <c r="C2365" i="2"/>
  <c r="B2365" i="2"/>
  <c r="J2364" i="2"/>
  <c r="G2364" i="2"/>
  <c r="C2364" i="2"/>
  <c r="B2364" i="2"/>
  <c r="J2363" i="2"/>
  <c r="G2363" i="2"/>
  <c r="C2363" i="2"/>
  <c r="B2363" i="2"/>
  <c r="J2362" i="2"/>
  <c r="G2362" i="2"/>
  <c r="C2362" i="2"/>
  <c r="B2362" i="2"/>
  <c r="J2361" i="2"/>
  <c r="G2361" i="2"/>
  <c r="C2361" i="2"/>
  <c r="B2361" i="2"/>
  <c r="J2360" i="2"/>
  <c r="G2360" i="2"/>
  <c r="C2360" i="2"/>
  <c r="B2360" i="2"/>
  <c r="J2359" i="2"/>
  <c r="G2359" i="2"/>
  <c r="C2359" i="2"/>
  <c r="B2359" i="2"/>
  <c r="J2358" i="2"/>
  <c r="G2358" i="2"/>
  <c r="C2358" i="2"/>
  <c r="B2358" i="2"/>
  <c r="J2357" i="2"/>
  <c r="G2357" i="2"/>
  <c r="C2357" i="2"/>
  <c r="B2357" i="2"/>
  <c r="J2356" i="2"/>
  <c r="G2356" i="2"/>
  <c r="C2356" i="2"/>
  <c r="B2356" i="2"/>
  <c r="J2355" i="2"/>
  <c r="G2355" i="2"/>
  <c r="C2355" i="2"/>
  <c r="B2355" i="2"/>
  <c r="J2354" i="2"/>
  <c r="G2354" i="2"/>
  <c r="C2354" i="2"/>
  <c r="B2354" i="2"/>
  <c r="J2353" i="2"/>
  <c r="G2353" i="2"/>
  <c r="C2353" i="2"/>
  <c r="B2353" i="2"/>
  <c r="J2352" i="2"/>
  <c r="G2352" i="2"/>
  <c r="C2352" i="2"/>
  <c r="B2352" i="2"/>
  <c r="J2351" i="2"/>
  <c r="G2351" i="2"/>
  <c r="C2351" i="2"/>
  <c r="B2351" i="2"/>
  <c r="J2350" i="2"/>
  <c r="G2350" i="2"/>
  <c r="C2350" i="2"/>
  <c r="B2350" i="2"/>
  <c r="J2349" i="2"/>
  <c r="G2349" i="2"/>
  <c r="C2349" i="2"/>
  <c r="B2349" i="2"/>
  <c r="J2348" i="2"/>
  <c r="G2348" i="2"/>
  <c r="C2348" i="2"/>
  <c r="B2348" i="2"/>
  <c r="J2347" i="2"/>
  <c r="G2347" i="2"/>
  <c r="C2347" i="2"/>
  <c r="B2347" i="2"/>
  <c r="J2346" i="2"/>
  <c r="G2346" i="2"/>
  <c r="C2346" i="2"/>
  <c r="B2346" i="2"/>
  <c r="J2345" i="2"/>
  <c r="G2345" i="2"/>
  <c r="C2345" i="2"/>
  <c r="B2345" i="2"/>
  <c r="J2344" i="2"/>
  <c r="G2344" i="2"/>
  <c r="C2344" i="2"/>
  <c r="B2344" i="2"/>
  <c r="J2343" i="2"/>
  <c r="G2343" i="2"/>
  <c r="C2343" i="2"/>
  <c r="B2343" i="2"/>
  <c r="J2342" i="2"/>
  <c r="G2342" i="2"/>
  <c r="C2342" i="2"/>
  <c r="B2342" i="2"/>
  <c r="J2341" i="2"/>
  <c r="G2341" i="2"/>
  <c r="C2341" i="2"/>
  <c r="B2341" i="2"/>
  <c r="J2340" i="2"/>
  <c r="G2340" i="2"/>
  <c r="C2340" i="2"/>
  <c r="B2340" i="2"/>
  <c r="J2339" i="2"/>
  <c r="G2339" i="2"/>
  <c r="C2339" i="2"/>
  <c r="B2339" i="2"/>
  <c r="J2338" i="2"/>
  <c r="G2338" i="2"/>
  <c r="C2338" i="2"/>
  <c r="B2338" i="2"/>
  <c r="J2337" i="2"/>
  <c r="G2337" i="2"/>
  <c r="C2337" i="2"/>
  <c r="B2337" i="2"/>
  <c r="J2336" i="2"/>
  <c r="G2336" i="2"/>
  <c r="C2336" i="2"/>
  <c r="B2336" i="2"/>
  <c r="J2335" i="2"/>
  <c r="G2335" i="2"/>
  <c r="C2335" i="2"/>
  <c r="B2335" i="2"/>
  <c r="J2334" i="2"/>
  <c r="G2334" i="2"/>
  <c r="C2334" i="2"/>
  <c r="B2334" i="2"/>
  <c r="J2333" i="2"/>
  <c r="G2333" i="2"/>
  <c r="C2333" i="2"/>
  <c r="B2333" i="2"/>
  <c r="J2332" i="2"/>
  <c r="G2332" i="2"/>
  <c r="C2332" i="2"/>
  <c r="B2332" i="2"/>
  <c r="J2331" i="2"/>
  <c r="G2331" i="2"/>
  <c r="C2331" i="2"/>
  <c r="B2331" i="2"/>
  <c r="J2330" i="2"/>
  <c r="G2330" i="2"/>
  <c r="C2330" i="2"/>
  <c r="B2330" i="2"/>
  <c r="J2329" i="2"/>
  <c r="G2329" i="2"/>
  <c r="C2329" i="2"/>
  <c r="B2329" i="2"/>
  <c r="J2328" i="2"/>
  <c r="G2328" i="2"/>
  <c r="C2328" i="2"/>
  <c r="B2328" i="2"/>
  <c r="J2327" i="2"/>
  <c r="G2327" i="2"/>
  <c r="C2327" i="2"/>
  <c r="B2327" i="2"/>
  <c r="J2326" i="2"/>
  <c r="G2326" i="2"/>
  <c r="C2326" i="2"/>
  <c r="B2326" i="2"/>
  <c r="J2325" i="2"/>
  <c r="G2325" i="2"/>
  <c r="C2325" i="2"/>
  <c r="B2325" i="2"/>
  <c r="J2324" i="2"/>
  <c r="G2324" i="2"/>
  <c r="C2324" i="2"/>
  <c r="B2324" i="2"/>
  <c r="J2323" i="2"/>
  <c r="G2323" i="2"/>
  <c r="C2323" i="2"/>
  <c r="B2323" i="2"/>
  <c r="J2322" i="2"/>
  <c r="G2322" i="2"/>
  <c r="C2322" i="2"/>
  <c r="B2322" i="2"/>
  <c r="J2321" i="2"/>
  <c r="G2321" i="2"/>
  <c r="C2321" i="2"/>
  <c r="B2321" i="2"/>
  <c r="J2320" i="2"/>
  <c r="G2320" i="2"/>
  <c r="C2320" i="2"/>
  <c r="B2320" i="2"/>
  <c r="J2319" i="2"/>
  <c r="G2319" i="2"/>
  <c r="C2319" i="2"/>
  <c r="B2319" i="2"/>
  <c r="J2318" i="2"/>
  <c r="G2318" i="2"/>
  <c r="C2318" i="2"/>
  <c r="B2318" i="2"/>
  <c r="J2317" i="2"/>
  <c r="G2317" i="2"/>
  <c r="C2317" i="2"/>
  <c r="B2317" i="2"/>
  <c r="J2316" i="2"/>
  <c r="G2316" i="2"/>
  <c r="C2316" i="2"/>
  <c r="B2316" i="2"/>
  <c r="J2315" i="2"/>
  <c r="G2315" i="2"/>
  <c r="C2315" i="2"/>
  <c r="B2315" i="2"/>
  <c r="J2314" i="2"/>
  <c r="G2314" i="2"/>
  <c r="C2314" i="2"/>
  <c r="B2314" i="2"/>
  <c r="J2313" i="2"/>
  <c r="G2313" i="2"/>
  <c r="C2313" i="2"/>
  <c r="B2313" i="2"/>
  <c r="J2312" i="2"/>
  <c r="G2312" i="2"/>
  <c r="C2312" i="2"/>
  <c r="B2312" i="2"/>
  <c r="J2311" i="2"/>
  <c r="G2311" i="2"/>
  <c r="M2311" i="2" s="1"/>
  <c r="C2311" i="2"/>
  <c r="B2311" i="2"/>
  <c r="J2310" i="2"/>
  <c r="G2310" i="2"/>
  <c r="C2310" i="2"/>
  <c r="B2310" i="2"/>
  <c r="J2309" i="2"/>
  <c r="G2309" i="2"/>
  <c r="C2309" i="2"/>
  <c r="B2309" i="2"/>
  <c r="J2308" i="2"/>
  <c r="G2308" i="2"/>
  <c r="C2308" i="2"/>
  <c r="B2308" i="2"/>
  <c r="J2307" i="2"/>
  <c r="G2307" i="2"/>
  <c r="C2307" i="2"/>
  <c r="B2307" i="2"/>
  <c r="J2306" i="2"/>
  <c r="G2306" i="2"/>
  <c r="C2306" i="2"/>
  <c r="B2306" i="2"/>
  <c r="J2305" i="2"/>
  <c r="G2305" i="2"/>
  <c r="C2305" i="2"/>
  <c r="B2305" i="2"/>
  <c r="J2304" i="2"/>
  <c r="G2304" i="2"/>
  <c r="C2304" i="2"/>
  <c r="B2304" i="2"/>
  <c r="J2303" i="2"/>
  <c r="G2303" i="2"/>
  <c r="C2303" i="2"/>
  <c r="B2303" i="2"/>
  <c r="J2302" i="2"/>
  <c r="G2302" i="2"/>
  <c r="C2302" i="2"/>
  <c r="B2302" i="2"/>
  <c r="J2301" i="2"/>
  <c r="G2301" i="2"/>
  <c r="C2301" i="2"/>
  <c r="B2301" i="2"/>
  <c r="J2300" i="2"/>
  <c r="G2300" i="2"/>
  <c r="C2300" i="2"/>
  <c r="B2300" i="2"/>
  <c r="J2299" i="2"/>
  <c r="G2299" i="2"/>
  <c r="C2299" i="2"/>
  <c r="B2299" i="2"/>
  <c r="J2298" i="2"/>
  <c r="G2298" i="2"/>
  <c r="C2298" i="2"/>
  <c r="B2298" i="2"/>
  <c r="J2297" i="2"/>
  <c r="G2297" i="2"/>
  <c r="C2297" i="2"/>
  <c r="B2297" i="2"/>
  <c r="J2296" i="2"/>
  <c r="G2296" i="2"/>
  <c r="C2296" i="2"/>
  <c r="B2296" i="2"/>
  <c r="J2295" i="2"/>
  <c r="G2295" i="2"/>
  <c r="C2295" i="2"/>
  <c r="B2295" i="2"/>
  <c r="J2294" i="2"/>
  <c r="G2294" i="2"/>
  <c r="C2294" i="2"/>
  <c r="B2294" i="2"/>
  <c r="J2293" i="2"/>
  <c r="G2293" i="2"/>
  <c r="C2293" i="2"/>
  <c r="B2293" i="2"/>
  <c r="J2292" i="2"/>
  <c r="G2292" i="2"/>
  <c r="C2292" i="2"/>
  <c r="B2292" i="2"/>
  <c r="J2291" i="2"/>
  <c r="G2291" i="2"/>
  <c r="C2291" i="2"/>
  <c r="B2291" i="2"/>
  <c r="J2290" i="2"/>
  <c r="G2290" i="2"/>
  <c r="C2290" i="2"/>
  <c r="B2290" i="2"/>
  <c r="J2289" i="2"/>
  <c r="G2289" i="2"/>
  <c r="C2289" i="2"/>
  <c r="B2289" i="2"/>
  <c r="J2288" i="2"/>
  <c r="G2288" i="2"/>
  <c r="C2288" i="2"/>
  <c r="B2288" i="2"/>
  <c r="J2287" i="2"/>
  <c r="G2287" i="2"/>
  <c r="C2287" i="2"/>
  <c r="B2287" i="2"/>
  <c r="J2286" i="2"/>
  <c r="G2286" i="2"/>
  <c r="C2286" i="2"/>
  <c r="B2286" i="2"/>
  <c r="J2285" i="2"/>
  <c r="G2285" i="2"/>
  <c r="C2285" i="2"/>
  <c r="B2285" i="2"/>
  <c r="J2284" i="2"/>
  <c r="G2284" i="2"/>
  <c r="C2284" i="2"/>
  <c r="B2284" i="2"/>
  <c r="J2283" i="2"/>
  <c r="G2283" i="2"/>
  <c r="C2283" i="2"/>
  <c r="B2283" i="2"/>
  <c r="J2282" i="2"/>
  <c r="G2282" i="2"/>
  <c r="C2282" i="2"/>
  <c r="B2282" i="2"/>
  <c r="J2281" i="2"/>
  <c r="G2281" i="2"/>
  <c r="C2281" i="2"/>
  <c r="B2281" i="2"/>
  <c r="J2280" i="2"/>
  <c r="G2280" i="2"/>
  <c r="C2280" i="2"/>
  <c r="B2280" i="2"/>
  <c r="J2279" i="2"/>
  <c r="G2279" i="2"/>
  <c r="M2279" i="2" s="1"/>
  <c r="C2279" i="2"/>
  <c r="B2279" i="2"/>
  <c r="J2278" i="2"/>
  <c r="G2278" i="2"/>
  <c r="C2278" i="2"/>
  <c r="B2278" i="2"/>
  <c r="J2277" i="2"/>
  <c r="G2277" i="2"/>
  <c r="C2277" i="2"/>
  <c r="B2277" i="2"/>
  <c r="J2276" i="2"/>
  <c r="G2276" i="2"/>
  <c r="C2276" i="2"/>
  <c r="B2276" i="2"/>
  <c r="J2275" i="2"/>
  <c r="G2275" i="2"/>
  <c r="C2275" i="2"/>
  <c r="B2275" i="2"/>
  <c r="J2274" i="2"/>
  <c r="G2274" i="2"/>
  <c r="C2274" i="2"/>
  <c r="B2274" i="2"/>
  <c r="J2273" i="2"/>
  <c r="G2273" i="2"/>
  <c r="C2273" i="2"/>
  <c r="B2273" i="2"/>
  <c r="J2272" i="2"/>
  <c r="G2272" i="2"/>
  <c r="C2272" i="2"/>
  <c r="B2272" i="2"/>
  <c r="J2271" i="2"/>
  <c r="G2271" i="2"/>
  <c r="C2271" i="2"/>
  <c r="B2271" i="2"/>
  <c r="J2270" i="2"/>
  <c r="G2270" i="2"/>
  <c r="C2270" i="2"/>
  <c r="B2270" i="2"/>
  <c r="J2269" i="2"/>
  <c r="G2269" i="2"/>
  <c r="C2269" i="2"/>
  <c r="B2269" i="2"/>
  <c r="J2268" i="2"/>
  <c r="G2268" i="2"/>
  <c r="C2268" i="2"/>
  <c r="B2268" i="2"/>
  <c r="J2267" i="2"/>
  <c r="G2267" i="2"/>
  <c r="C2267" i="2"/>
  <c r="B2267" i="2"/>
  <c r="J2266" i="2"/>
  <c r="G2266" i="2"/>
  <c r="C2266" i="2"/>
  <c r="B2266" i="2"/>
  <c r="J2265" i="2"/>
  <c r="G2265" i="2"/>
  <c r="C2265" i="2"/>
  <c r="B2265" i="2"/>
  <c r="J2264" i="2"/>
  <c r="G2264" i="2"/>
  <c r="C2264" i="2"/>
  <c r="B2264" i="2"/>
  <c r="J2263" i="2"/>
  <c r="G2263" i="2"/>
  <c r="C2263" i="2"/>
  <c r="B2263" i="2"/>
  <c r="J2262" i="2"/>
  <c r="G2262" i="2"/>
  <c r="C2262" i="2"/>
  <c r="B2262" i="2"/>
  <c r="J2261" i="2"/>
  <c r="G2261" i="2"/>
  <c r="C2261" i="2"/>
  <c r="B2261" i="2"/>
  <c r="J2260" i="2"/>
  <c r="G2260" i="2"/>
  <c r="C2260" i="2"/>
  <c r="B2260" i="2"/>
  <c r="J2259" i="2"/>
  <c r="G2259" i="2"/>
  <c r="C2259" i="2"/>
  <c r="B2259" i="2"/>
  <c r="J2258" i="2"/>
  <c r="G2258" i="2"/>
  <c r="C2258" i="2"/>
  <c r="B2258" i="2"/>
  <c r="J2257" i="2"/>
  <c r="G2257" i="2"/>
  <c r="C2257" i="2"/>
  <c r="B2257" i="2"/>
  <c r="J2256" i="2"/>
  <c r="G2256" i="2"/>
  <c r="C2256" i="2"/>
  <c r="B2256" i="2"/>
  <c r="J2255" i="2"/>
  <c r="G2255" i="2"/>
  <c r="C2255" i="2"/>
  <c r="B2255" i="2"/>
  <c r="J2254" i="2"/>
  <c r="G2254" i="2"/>
  <c r="C2254" i="2"/>
  <c r="B2254" i="2"/>
  <c r="J2253" i="2"/>
  <c r="G2253" i="2"/>
  <c r="C2253" i="2"/>
  <c r="B2253" i="2"/>
  <c r="J2252" i="2"/>
  <c r="G2252" i="2"/>
  <c r="C2252" i="2"/>
  <c r="B2252" i="2"/>
  <c r="J2251" i="2"/>
  <c r="G2251" i="2"/>
  <c r="M2251" i="2" s="1"/>
  <c r="C2251" i="2"/>
  <c r="B2251" i="2"/>
  <c r="J2250" i="2"/>
  <c r="G2250" i="2"/>
  <c r="C2250" i="2"/>
  <c r="B2250" i="2"/>
  <c r="J2249" i="2"/>
  <c r="G2249" i="2"/>
  <c r="C2249" i="2"/>
  <c r="B2249" i="2"/>
  <c r="J2248" i="2"/>
  <c r="G2248" i="2"/>
  <c r="C2248" i="2"/>
  <c r="B2248" i="2"/>
  <c r="J2247" i="2"/>
  <c r="G2247" i="2"/>
  <c r="C2247" i="2"/>
  <c r="B2247" i="2"/>
  <c r="J2246" i="2"/>
  <c r="G2246" i="2"/>
  <c r="C2246" i="2"/>
  <c r="B2246" i="2"/>
  <c r="J2245" i="2"/>
  <c r="G2245" i="2"/>
  <c r="C2245" i="2"/>
  <c r="B2245" i="2"/>
  <c r="J2244" i="2"/>
  <c r="G2244" i="2"/>
  <c r="C2244" i="2"/>
  <c r="B2244" i="2"/>
  <c r="J2243" i="2"/>
  <c r="G2243" i="2"/>
  <c r="C2243" i="2"/>
  <c r="B2243" i="2"/>
  <c r="J2242" i="2"/>
  <c r="G2242" i="2"/>
  <c r="C2242" i="2"/>
  <c r="B2242" i="2"/>
  <c r="J2241" i="2"/>
  <c r="G2241" i="2"/>
  <c r="C2241" i="2"/>
  <c r="B2241" i="2"/>
  <c r="J2240" i="2"/>
  <c r="G2240" i="2"/>
  <c r="C2240" i="2"/>
  <c r="B2240" i="2"/>
  <c r="J2239" i="2"/>
  <c r="G2239" i="2"/>
  <c r="C2239" i="2"/>
  <c r="B2239" i="2"/>
  <c r="J2238" i="2"/>
  <c r="G2238" i="2"/>
  <c r="C2238" i="2"/>
  <c r="B2238" i="2"/>
  <c r="J2237" i="2"/>
  <c r="G2237" i="2"/>
  <c r="C2237" i="2"/>
  <c r="B2237" i="2"/>
  <c r="J2236" i="2"/>
  <c r="G2236" i="2"/>
  <c r="C2236" i="2"/>
  <c r="B2236" i="2"/>
  <c r="J2235" i="2"/>
  <c r="G2235" i="2"/>
  <c r="C2235" i="2"/>
  <c r="B2235" i="2"/>
  <c r="J2234" i="2"/>
  <c r="G2234" i="2"/>
  <c r="C2234" i="2"/>
  <c r="B2234" i="2"/>
  <c r="J2233" i="2"/>
  <c r="G2233" i="2"/>
  <c r="C2233" i="2"/>
  <c r="B2233" i="2"/>
  <c r="J2232" i="2"/>
  <c r="G2232" i="2"/>
  <c r="C2232" i="2"/>
  <c r="B2232" i="2"/>
  <c r="J2231" i="2"/>
  <c r="G2231" i="2"/>
  <c r="C2231" i="2"/>
  <c r="B2231" i="2"/>
  <c r="J2230" i="2"/>
  <c r="G2230" i="2"/>
  <c r="M2230" i="2" s="1"/>
  <c r="C2230" i="2"/>
  <c r="B2230" i="2"/>
  <c r="J2229" i="2"/>
  <c r="G2229" i="2"/>
  <c r="C2229" i="2"/>
  <c r="B2229" i="2"/>
  <c r="J2228" i="2"/>
  <c r="G2228" i="2"/>
  <c r="C2228" i="2"/>
  <c r="B2228" i="2"/>
  <c r="J2227" i="2"/>
  <c r="G2227" i="2"/>
  <c r="M2227" i="2" s="1"/>
  <c r="C2227" i="2"/>
  <c r="B2227" i="2"/>
  <c r="J2226" i="2"/>
  <c r="G2226" i="2"/>
  <c r="C2226" i="2"/>
  <c r="B2226" i="2"/>
  <c r="J2225" i="2"/>
  <c r="G2225" i="2"/>
  <c r="C2225" i="2"/>
  <c r="B2225" i="2"/>
  <c r="J2224" i="2"/>
  <c r="G2224" i="2"/>
  <c r="C2224" i="2"/>
  <c r="B2224" i="2"/>
  <c r="J2223" i="2"/>
  <c r="G2223" i="2"/>
  <c r="C2223" i="2"/>
  <c r="B2223" i="2"/>
  <c r="J2222" i="2"/>
  <c r="G2222" i="2"/>
  <c r="C2222" i="2"/>
  <c r="B2222" i="2"/>
  <c r="J2221" i="2"/>
  <c r="G2221" i="2"/>
  <c r="C2221" i="2"/>
  <c r="B2221" i="2"/>
  <c r="J2220" i="2"/>
  <c r="G2220" i="2"/>
  <c r="C2220" i="2"/>
  <c r="B2220" i="2"/>
  <c r="J2219" i="2"/>
  <c r="G2219" i="2"/>
  <c r="C2219" i="2"/>
  <c r="B2219" i="2"/>
  <c r="J2218" i="2"/>
  <c r="G2218" i="2"/>
  <c r="C2218" i="2"/>
  <c r="B2218" i="2"/>
  <c r="J2217" i="2"/>
  <c r="G2217" i="2"/>
  <c r="C2217" i="2"/>
  <c r="B2217" i="2"/>
  <c r="J2216" i="2"/>
  <c r="G2216" i="2"/>
  <c r="C2216" i="2"/>
  <c r="B2216" i="2"/>
  <c r="J2215" i="2"/>
  <c r="G2215" i="2"/>
  <c r="C2215" i="2"/>
  <c r="B2215" i="2"/>
  <c r="J2214" i="2"/>
  <c r="G2214" i="2"/>
  <c r="C2214" i="2"/>
  <c r="B2214" i="2"/>
  <c r="J2213" i="2"/>
  <c r="G2213" i="2"/>
  <c r="C2213" i="2"/>
  <c r="B2213" i="2"/>
  <c r="J2212" i="2"/>
  <c r="G2212" i="2"/>
  <c r="C2212" i="2"/>
  <c r="B2212" i="2"/>
  <c r="J2211" i="2"/>
  <c r="G2211" i="2"/>
  <c r="C2211" i="2"/>
  <c r="B2211" i="2"/>
  <c r="J2210" i="2"/>
  <c r="G2210" i="2"/>
  <c r="C2210" i="2"/>
  <c r="B2210" i="2"/>
  <c r="J2209" i="2"/>
  <c r="G2209" i="2"/>
  <c r="C2209" i="2"/>
  <c r="B2209" i="2"/>
  <c r="J2208" i="2"/>
  <c r="G2208" i="2"/>
  <c r="C2208" i="2"/>
  <c r="B2208" i="2"/>
  <c r="J2207" i="2"/>
  <c r="G2207" i="2"/>
  <c r="C2207" i="2"/>
  <c r="B2207" i="2"/>
  <c r="J2206" i="2"/>
  <c r="G2206" i="2"/>
  <c r="C2206" i="2"/>
  <c r="B2206" i="2"/>
  <c r="J2205" i="2"/>
  <c r="G2205" i="2"/>
  <c r="C2205" i="2"/>
  <c r="B2205" i="2"/>
  <c r="J2204" i="2"/>
  <c r="G2204" i="2"/>
  <c r="C2204" i="2"/>
  <c r="B2204" i="2"/>
  <c r="J2203" i="2"/>
  <c r="G2203" i="2"/>
  <c r="C2203" i="2"/>
  <c r="B2203" i="2"/>
  <c r="J2202" i="2"/>
  <c r="G2202" i="2"/>
  <c r="C2202" i="2"/>
  <c r="B2202" i="2"/>
  <c r="J2201" i="2"/>
  <c r="G2201" i="2"/>
  <c r="C2201" i="2"/>
  <c r="B2201" i="2"/>
  <c r="J2200" i="2"/>
  <c r="G2200" i="2"/>
  <c r="C2200" i="2"/>
  <c r="B2200" i="2"/>
  <c r="J2199" i="2"/>
  <c r="G2199" i="2"/>
  <c r="C2199" i="2"/>
  <c r="B2199" i="2"/>
  <c r="J2198" i="2"/>
  <c r="G2198" i="2"/>
  <c r="C2198" i="2"/>
  <c r="B2198" i="2"/>
  <c r="J2197" i="2"/>
  <c r="G2197" i="2"/>
  <c r="C2197" i="2"/>
  <c r="B2197" i="2"/>
  <c r="J2196" i="2"/>
  <c r="G2196" i="2"/>
  <c r="C2196" i="2"/>
  <c r="B2196" i="2"/>
  <c r="J2195" i="2"/>
  <c r="G2195" i="2"/>
  <c r="C2195" i="2"/>
  <c r="B2195" i="2"/>
  <c r="J2194" i="2"/>
  <c r="G2194" i="2"/>
  <c r="C2194" i="2"/>
  <c r="B2194" i="2"/>
  <c r="J2193" i="2"/>
  <c r="G2193" i="2"/>
  <c r="C2193" i="2"/>
  <c r="B2193" i="2"/>
  <c r="J2192" i="2"/>
  <c r="G2192" i="2"/>
  <c r="C2192" i="2"/>
  <c r="B2192" i="2"/>
  <c r="J2191" i="2"/>
  <c r="G2191" i="2"/>
  <c r="C2191" i="2"/>
  <c r="B2191" i="2"/>
  <c r="J2190" i="2"/>
  <c r="G2190" i="2"/>
  <c r="C2190" i="2"/>
  <c r="B2190" i="2"/>
  <c r="J2189" i="2"/>
  <c r="G2189" i="2"/>
  <c r="C2189" i="2"/>
  <c r="B2189" i="2"/>
  <c r="J2188" i="2"/>
  <c r="G2188" i="2"/>
  <c r="C2188" i="2"/>
  <c r="B2188" i="2"/>
  <c r="J2187" i="2"/>
  <c r="G2187" i="2"/>
  <c r="C2187" i="2"/>
  <c r="B2187" i="2"/>
  <c r="J2186" i="2"/>
  <c r="G2186" i="2"/>
  <c r="C2186" i="2"/>
  <c r="B2186" i="2"/>
  <c r="J2185" i="2"/>
  <c r="G2185" i="2"/>
  <c r="C2185" i="2"/>
  <c r="B2185" i="2"/>
  <c r="J2184" i="2"/>
  <c r="G2184" i="2"/>
  <c r="C2184" i="2"/>
  <c r="B2184" i="2"/>
  <c r="J2183" i="2"/>
  <c r="G2183" i="2"/>
  <c r="C2183" i="2"/>
  <c r="B2183" i="2"/>
  <c r="J2182" i="2"/>
  <c r="G2182" i="2"/>
  <c r="C2182" i="2"/>
  <c r="B2182" i="2"/>
  <c r="J2181" i="2"/>
  <c r="G2181" i="2"/>
  <c r="C2181" i="2"/>
  <c r="B2181" i="2"/>
  <c r="J2180" i="2"/>
  <c r="G2180" i="2"/>
  <c r="C2180" i="2"/>
  <c r="B2180" i="2"/>
  <c r="J2179" i="2"/>
  <c r="G2179" i="2"/>
  <c r="C2179" i="2"/>
  <c r="B2179" i="2"/>
  <c r="J2178" i="2"/>
  <c r="G2178" i="2"/>
  <c r="C2178" i="2"/>
  <c r="B2178" i="2"/>
  <c r="J2177" i="2"/>
  <c r="G2177" i="2"/>
  <c r="C2177" i="2"/>
  <c r="B2177" i="2"/>
  <c r="J2176" i="2"/>
  <c r="G2176" i="2"/>
  <c r="C2176" i="2"/>
  <c r="B2176" i="2"/>
  <c r="J2175" i="2"/>
  <c r="G2175" i="2"/>
  <c r="C2175" i="2"/>
  <c r="B2175" i="2"/>
  <c r="J2174" i="2"/>
  <c r="G2174" i="2"/>
  <c r="C2174" i="2"/>
  <c r="B2174" i="2"/>
  <c r="J2173" i="2"/>
  <c r="G2173" i="2"/>
  <c r="C2173" i="2"/>
  <c r="B2173" i="2"/>
  <c r="J2172" i="2"/>
  <c r="G2172" i="2"/>
  <c r="C2172" i="2"/>
  <c r="B2172" i="2"/>
  <c r="J2171" i="2"/>
  <c r="G2171" i="2"/>
  <c r="C2171" i="2"/>
  <c r="B2171" i="2"/>
  <c r="J2170" i="2"/>
  <c r="G2170" i="2"/>
  <c r="C2170" i="2"/>
  <c r="B2170" i="2"/>
  <c r="J2169" i="2"/>
  <c r="G2169" i="2"/>
  <c r="C2169" i="2"/>
  <c r="B2169" i="2"/>
  <c r="J2168" i="2"/>
  <c r="G2168" i="2"/>
  <c r="C2168" i="2"/>
  <c r="B2168" i="2"/>
  <c r="J2167" i="2"/>
  <c r="G2167" i="2"/>
  <c r="C2167" i="2"/>
  <c r="B2167" i="2"/>
  <c r="J2166" i="2"/>
  <c r="G2166" i="2"/>
  <c r="C2166" i="2"/>
  <c r="B2166" i="2"/>
  <c r="J2165" i="2"/>
  <c r="G2165" i="2"/>
  <c r="C2165" i="2"/>
  <c r="B2165" i="2"/>
  <c r="J2164" i="2"/>
  <c r="G2164" i="2"/>
  <c r="C2164" i="2"/>
  <c r="B2164" i="2"/>
  <c r="J2163" i="2"/>
  <c r="G2163" i="2"/>
  <c r="M2163" i="2" s="1"/>
  <c r="C2163" i="2"/>
  <c r="B2163" i="2"/>
  <c r="J2162" i="2"/>
  <c r="G2162" i="2"/>
  <c r="C2162" i="2"/>
  <c r="B2162" i="2"/>
  <c r="J2161" i="2"/>
  <c r="G2161" i="2"/>
  <c r="C2161" i="2"/>
  <c r="B2161" i="2"/>
  <c r="J2160" i="2"/>
  <c r="G2160" i="2"/>
  <c r="C2160" i="2"/>
  <c r="B2160" i="2"/>
  <c r="J2159" i="2"/>
  <c r="G2159" i="2"/>
  <c r="C2159" i="2"/>
  <c r="B2159" i="2"/>
  <c r="J2158" i="2"/>
  <c r="G2158" i="2"/>
  <c r="C2158" i="2"/>
  <c r="B2158" i="2"/>
  <c r="J2157" i="2"/>
  <c r="G2157" i="2"/>
  <c r="C2157" i="2"/>
  <c r="B2157" i="2"/>
  <c r="J2156" i="2"/>
  <c r="G2156" i="2"/>
  <c r="C2156" i="2"/>
  <c r="B2156" i="2"/>
  <c r="J2155" i="2"/>
  <c r="G2155" i="2"/>
  <c r="C2155" i="2"/>
  <c r="B2155" i="2"/>
  <c r="J2154" i="2"/>
  <c r="G2154" i="2"/>
  <c r="C2154" i="2"/>
  <c r="B2154" i="2"/>
  <c r="J2153" i="2"/>
  <c r="G2153" i="2"/>
  <c r="M2153" i="2" s="1"/>
  <c r="C2153" i="2"/>
  <c r="B2153" i="2"/>
  <c r="J2152" i="2"/>
  <c r="G2152" i="2"/>
  <c r="M2152" i="2" s="1"/>
  <c r="C2152" i="2"/>
  <c r="B2152" i="2"/>
  <c r="J2151" i="2"/>
  <c r="G2151" i="2"/>
  <c r="M2151" i="2" s="1"/>
  <c r="C2151" i="2"/>
  <c r="B2151" i="2"/>
  <c r="J2150" i="2"/>
  <c r="G2150" i="2"/>
  <c r="M2150" i="2" s="1"/>
  <c r="C2150" i="2"/>
  <c r="B2150" i="2"/>
  <c r="J2149" i="2"/>
  <c r="G2149" i="2"/>
  <c r="M2149" i="2" s="1"/>
  <c r="C2149" i="2"/>
  <c r="B2149" i="2"/>
  <c r="J2148" i="2"/>
  <c r="G2148" i="2"/>
  <c r="C2148" i="2"/>
  <c r="B2148" i="2"/>
  <c r="J2147" i="2"/>
  <c r="G2147" i="2"/>
  <c r="M2147" i="2" s="1"/>
  <c r="C2147" i="2"/>
  <c r="B2147" i="2"/>
  <c r="J2146" i="2"/>
  <c r="G2146" i="2"/>
  <c r="M2146" i="2" s="1"/>
  <c r="C2146" i="2"/>
  <c r="B2146" i="2"/>
  <c r="J2145" i="2"/>
  <c r="G2145" i="2"/>
  <c r="M2145" i="2" s="1"/>
  <c r="C2145" i="2"/>
  <c r="B2145" i="2"/>
  <c r="J2144" i="2"/>
  <c r="G2144" i="2"/>
  <c r="M2144" i="2" s="1"/>
  <c r="C2144" i="2"/>
  <c r="B2144" i="2"/>
  <c r="J2143" i="2"/>
  <c r="G2143" i="2"/>
  <c r="M2143" i="2" s="1"/>
  <c r="C2143" i="2"/>
  <c r="B2143" i="2"/>
  <c r="J2142" i="2"/>
  <c r="G2142" i="2"/>
  <c r="M2142" i="2" s="1"/>
  <c r="C2142" i="2"/>
  <c r="B2142" i="2"/>
  <c r="J2141" i="2"/>
  <c r="G2141" i="2"/>
  <c r="M2141" i="2" s="1"/>
  <c r="C2141" i="2"/>
  <c r="B2141" i="2"/>
  <c r="J2140" i="2"/>
  <c r="G2140" i="2"/>
  <c r="M2140" i="2" s="1"/>
  <c r="C2140" i="2"/>
  <c r="B2140" i="2"/>
  <c r="J2139" i="2"/>
  <c r="G2139" i="2"/>
  <c r="M2139" i="2" s="1"/>
  <c r="C2139" i="2"/>
  <c r="B2139" i="2"/>
  <c r="J2138" i="2"/>
  <c r="G2138" i="2"/>
  <c r="M2138" i="2" s="1"/>
  <c r="C2138" i="2"/>
  <c r="B2138" i="2"/>
  <c r="J2137" i="2"/>
  <c r="G2137" i="2"/>
  <c r="M2137" i="2" s="1"/>
  <c r="C2137" i="2"/>
  <c r="B2137" i="2"/>
  <c r="J2136" i="2"/>
  <c r="G2136" i="2"/>
  <c r="M2136" i="2" s="1"/>
  <c r="C2136" i="2"/>
  <c r="B2136" i="2"/>
  <c r="J2135" i="2"/>
  <c r="G2135" i="2"/>
  <c r="M2135" i="2" s="1"/>
  <c r="C2135" i="2"/>
  <c r="B2135" i="2"/>
  <c r="J2134" i="2"/>
  <c r="G2134" i="2"/>
  <c r="M2134" i="2" s="1"/>
  <c r="C2134" i="2"/>
  <c r="B2134" i="2"/>
  <c r="J2133" i="2"/>
  <c r="G2133" i="2"/>
  <c r="M2133" i="2" s="1"/>
  <c r="C2133" i="2"/>
  <c r="B2133" i="2"/>
  <c r="J2132" i="2"/>
  <c r="G2132" i="2"/>
  <c r="M2132" i="2" s="1"/>
  <c r="C2132" i="2"/>
  <c r="B2132" i="2"/>
  <c r="J2131" i="2"/>
  <c r="G2131" i="2"/>
  <c r="M2131" i="2" s="1"/>
  <c r="C2131" i="2"/>
  <c r="B2131" i="2"/>
  <c r="J2130" i="2"/>
  <c r="G2130" i="2"/>
  <c r="M2130" i="2" s="1"/>
  <c r="C2130" i="2"/>
  <c r="B2130" i="2"/>
  <c r="J2129" i="2"/>
  <c r="G2129" i="2"/>
  <c r="M2129" i="2" s="1"/>
  <c r="C2129" i="2"/>
  <c r="B2129" i="2"/>
  <c r="J2128" i="2"/>
  <c r="G2128" i="2"/>
  <c r="M2128" i="2" s="1"/>
  <c r="C2128" i="2"/>
  <c r="B2128" i="2"/>
  <c r="J2127" i="2"/>
  <c r="G2127" i="2"/>
  <c r="M2127" i="2" s="1"/>
  <c r="C2127" i="2"/>
  <c r="B2127" i="2"/>
  <c r="J2126" i="2"/>
  <c r="G2126" i="2"/>
  <c r="M2126" i="2" s="1"/>
  <c r="C2126" i="2"/>
  <c r="B2126" i="2"/>
  <c r="J2125" i="2"/>
  <c r="G2125" i="2"/>
  <c r="M2125" i="2" s="1"/>
  <c r="C2125" i="2"/>
  <c r="B2125" i="2"/>
  <c r="J2124" i="2"/>
  <c r="G2124" i="2"/>
  <c r="M2124" i="2" s="1"/>
  <c r="C2124" i="2"/>
  <c r="B2124" i="2"/>
  <c r="J2123" i="2"/>
  <c r="G2123" i="2"/>
  <c r="M2123" i="2" s="1"/>
  <c r="C2123" i="2"/>
  <c r="B2123" i="2"/>
  <c r="J2122" i="2"/>
  <c r="G2122" i="2"/>
  <c r="M2122" i="2" s="1"/>
  <c r="C2122" i="2"/>
  <c r="B2122" i="2"/>
  <c r="J2121" i="2"/>
  <c r="G2121" i="2"/>
  <c r="M2121" i="2" s="1"/>
  <c r="C2121" i="2"/>
  <c r="B2121" i="2"/>
  <c r="J2120" i="2"/>
  <c r="G2120" i="2"/>
  <c r="M2120" i="2" s="1"/>
  <c r="C2120" i="2"/>
  <c r="B2120" i="2"/>
  <c r="J2119" i="2"/>
  <c r="G2119" i="2"/>
  <c r="M2119" i="2" s="1"/>
  <c r="C2119" i="2"/>
  <c r="B2119" i="2"/>
  <c r="J2118" i="2"/>
  <c r="G2118" i="2"/>
  <c r="M2118" i="2" s="1"/>
  <c r="C2118" i="2"/>
  <c r="B2118" i="2"/>
  <c r="J2117" i="2"/>
  <c r="G2117" i="2"/>
  <c r="M2117" i="2" s="1"/>
  <c r="C2117" i="2"/>
  <c r="B2117" i="2"/>
  <c r="J2116" i="2"/>
  <c r="G2116" i="2"/>
  <c r="M2116" i="2" s="1"/>
  <c r="C2116" i="2"/>
  <c r="B2116" i="2"/>
  <c r="J2115" i="2"/>
  <c r="G2115" i="2"/>
  <c r="M2115" i="2" s="1"/>
  <c r="C2115" i="2"/>
  <c r="B2115" i="2"/>
  <c r="J2114" i="2"/>
  <c r="G2114" i="2"/>
  <c r="M2114" i="2" s="1"/>
  <c r="C2114" i="2"/>
  <c r="B2114" i="2"/>
  <c r="J2113" i="2"/>
  <c r="G2113" i="2"/>
  <c r="M2113" i="2" s="1"/>
  <c r="C2113" i="2"/>
  <c r="B2113" i="2"/>
  <c r="J2112" i="2"/>
  <c r="G2112" i="2"/>
  <c r="M2112" i="2" s="1"/>
  <c r="C2112" i="2"/>
  <c r="B2112" i="2"/>
  <c r="J2111" i="2"/>
  <c r="G2111" i="2"/>
  <c r="M2111" i="2" s="1"/>
  <c r="C2111" i="2"/>
  <c r="B2111" i="2"/>
  <c r="J2110" i="2"/>
  <c r="G2110" i="2"/>
  <c r="M2110" i="2" s="1"/>
  <c r="C2110" i="2"/>
  <c r="B2110" i="2"/>
  <c r="J2109" i="2"/>
  <c r="G2109" i="2"/>
  <c r="M2109" i="2" s="1"/>
  <c r="C2109" i="2"/>
  <c r="B2109" i="2"/>
  <c r="J2108" i="2"/>
  <c r="G2108" i="2"/>
  <c r="M2108" i="2" s="1"/>
  <c r="C2108" i="2"/>
  <c r="B2108" i="2"/>
  <c r="J2107" i="2"/>
  <c r="G2107" i="2"/>
  <c r="M2107" i="2" s="1"/>
  <c r="C2107" i="2"/>
  <c r="B2107" i="2"/>
  <c r="J2106" i="2"/>
  <c r="G2106" i="2"/>
  <c r="M2106" i="2" s="1"/>
  <c r="C2106" i="2"/>
  <c r="B2106" i="2"/>
  <c r="J2105" i="2"/>
  <c r="G2105" i="2"/>
  <c r="M2105" i="2" s="1"/>
  <c r="C2105" i="2"/>
  <c r="B2105" i="2"/>
  <c r="J2104" i="2"/>
  <c r="G2104" i="2"/>
  <c r="M2104" i="2" s="1"/>
  <c r="C2104" i="2"/>
  <c r="B2104" i="2"/>
  <c r="J2103" i="2"/>
  <c r="G2103" i="2"/>
  <c r="M2103" i="2" s="1"/>
  <c r="C2103" i="2"/>
  <c r="B2103" i="2"/>
  <c r="J2102" i="2"/>
  <c r="G2102" i="2"/>
  <c r="M2102" i="2" s="1"/>
  <c r="C2102" i="2"/>
  <c r="B2102" i="2"/>
  <c r="J2101" i="2"/>
  <c r="G2101" i="2"/>
  <c r="M2101" i="2" s="1"/>
  <c r="C2101" i="2"/>
  <c r="B2101" i="2"/>
  <c r="J2100" i="2"/>
  <c r="G2100" i="2"/>
  <c r="M2100" i="2" s="1"/>
  <c r="C2100" i="2"/>
  <c r="B2100" i="2"/>
  <c r="J2099" i="2"/>
  <c r="G2099" i="2"/>
  <c r="M2099" i="2" s="1"/>
  <c r="C2099" i="2"/>
  <c r="B2099" i="2"/>
  <c r="J2098" i="2"/>
  <c r="G2098" i="2"/>
  <c r="M2098" i="2" s="1"/>
  <c r="C2098" i="2"/>
  <c r="B2098" i="2"/>
  <c r="J2097" i="2"/>
  <c r="G2097" i="2"/>
  <c r="M2097" i="2" s="1"/>
  <c r="C2097" i="2"/>
  <c r="B2097" i="2"/>
  <c r="J2096" i="2"/>
  <c r="G2096" i="2"/>
  <c r="M2096" i="2" s="1"/>
  <c r="C2096" i="2"/>
  <c r="B2096" i="2"/>
  <c r="J2095" i="2"/>
  <c r="G2095" i="2"/>
  <c r="M2095" i="2" s="1"/>
  <c r="C2095" i="2"/>
  <c r="B2095" i="2"/>
  <c r="J2094" i="2"/>
  <c r="G2094" i="2"/>
  <c r="C2094" i="2"/>
  <c r="B2094" i="2"/>
  <c r="J2093" i="2"/>
  <c r="G2093" i="2"/>
  <c r="M2093" i="2" s="1"/>
  <c r="C2093" i="2"/>
  <c r="B2093" i="2"/>
  <c r="J2092" i="2"/>
  <c r="G2092" i="2"/>
  <c r="M2092" i="2" s="1"/>
  <c r="C2092" i="2"/>
  <c r="B2092" i="2"/>
  <c r="J2091" i="2"/>
  <c r="G2091" i="2"/>
  <c r="M2091" i="2" s="1"/>
  <c r="C2091" i="2"/>
  <c r="B2091" i="2"/>
  <c r="J2090" i="2"/>
  <c r="G2090" i="2"/>
  <c r="M2090" i="2" s="1"/>
  <c r="C2090" i="2"/>
  <c r="B2090" i="2"/>
  <c r="J2089" i="2"/>
  <c r="G2089" i="2"/>
  <c r="C2089" i="2"/>
  <c r="B2089" i="2"/>
  <c r="J2088" i="2"/>
  <c r="G2088" i="2"/>
  <c r="M2088" i="2" s="1"/>
  <c r="C2088" i="2"/>
  <c r="B2088" i="2"/>
  <c r="J2087" i="2"/>
  <c r="G2087" i="2"/>
  <c r="M2087" i="2" s="1"/>
  <c r="C2087" i="2"/>
  <c r="B2087" i="2"/>
  <c r="J2086" i="2"/>
  <c r="G2086" i="2"/>
  <c r="M2086" i="2" s="1"/>
  <c r="C2086" i="2"/>
  <c r="B2086" i="2"/>
  <c r="J2085" i="2"/>
  <c r="G2085" i="2"/>
  <c r="M2085" i="2" s="1"/>
  <c r="C2085" i="2"/>
  <c r="B2085" i="2"/>
  <c r="J2084" i="2"/>
  <c r="G2084" i="2"/>
  <c r="M2084" i="2" s="1"/>
  <c r="C2084" i="2"/>
  <c r="B2084" i="2"/>
  <c r="J2083" i="2"/>
  <c r="G2083" i="2"/>
  <c r="M2083" i="2" s="1"/>
  <c r="C2083" i="2"/>
  <c r="B2083" i="2"/>
  <c r="J2082" i="2"/>
  <c r="G2082" i="2"/>
  <c r="M2082" i="2" s="1"/>
  <c r="C2082" i="2"/>
  <c r="B2082" i="2"/>
  <c r="J2081" i="2"/>
  <c r="G2081" i="2"/>
  <c r="M2081" i="2" s="1"/>
  <c r="C2081" i="2"/>
  <c r="B2081" i="2"/>
  <c r="J2080" i="2"/>
  <c r="G2080" i="2"/>
  <c r="M2080" i="2" s="1"/>
  <c r="C2080" i="2"/>
  <c r="B2080" i="2"/>
  <c r="J2079" i="2"/>
  <c r="G2079" i="2"/>
  <c r="M2079" i="2" s="1"/>
  <c r="C2079" i="2"/>
  <c r="B2079" i="2"/>
  <c r="J2078" i="2"/>
  <c r="G2078" i="2"/>
  <c r="M2078" i="2" s="1"/>
  <c r="C2078" i="2"/>
  <c r="B2078" i="2"/>
  <c r="J2077" i="2"/>
  <c r="G2077" i="2"/>
  <c r="M2077" i="2" s="1"/>
  <c r="C2077" i="2"/>
  <c r="B2077" i="2"/>
  <c r="J2076" i="2"/>
  <c r="G2076" i="2"/>
  <c r="M2076" i="2" s="1"/>
  <c r="C2076" i="2"/>
  <c r="B2076" i="2"/>
  <c r="J2075" i="2"/>
  <c r="G2075" i="2"/>
  <c r="M2075" i="2" s="1"/>
  <c r="C2075" i="2"/>
  <c r="B2075" i="2"/>
  <c r="J2074" i="2"/>
  <c r="G2074" i="2"/>
  <c r="M2074" i="2" s="1"/>
  <c r="C2074" i="2"/>
  <c r="B2074" i="2"/>
  <c r="J2073" i="2"/>
  <c r="G2073" i="2"/>
  <c r="M2073" i="2" s="1"/>
  <c r="C2073" i="2"/>
  <c r="B2073" i="2"/>
  <c r="J2072" i="2"/>
  <c r="G2072" i="2"/>
  <c r="M2072" i="2" s="1"/>
  <c r="C2072" i="2"/>
  <c r="B2072" i="2"/>
  <c r="J2071" i="2"/>
  <c r="G2071" i="2"/>
  <c r="M2071" i="2" s="1"/>
  <c r="C2071" i="2"/>
  <c r="B2071" i="2"/>
  <c r="J2070" i="2"/>
  <c r="G2070" i="2"/>
  <c r="M2070" i="2" s="1"/>
  <c r="C2070" i="2"/>
  <c r="B2070" i="2"/>
  <c r="J2069" i="2"/>
  <c r="G2069" i="2"/>
  <c r="M2069" i="2" s="1"/>
  <c r="C2069" i="2"/>
  <c r="B2069" i="2"/>
  <c r="J2068" i="2"/>
  <c r="G2068" i="2"/>
  <c r="M2068" i="2" s="1"/>
  <c r="C2068" i="2"/>
  <c r="B2068" i="2"/>
  <c r="J2067" i="2"/>
  <c r="G2067" i="2"/>
  <c r="M2067" i="2" s="1"/>
  <c r="C2067" i="2"/>
  <c r="B2067" i="2"/>
  <c r="J2066" i="2"/>
  <c r="G2066" i="2"/>
  <c r="M2066" i="2" s="1"/>
  <c r="C2066" i="2"/>
  <c r="B2066" i="2"/>
  <c r="J2065" i="2"/>
  <c r="G2065" i="2"/>
  <c r="M2065" i="2" s="1"/>
  <c r="C2065" i="2"/>
  <c r="B2065" i="2"/>
  <c r="J2064" i="2"/>
  <c r="G2064" i="2"/>
  <c r="M2064" i="2" s="1"/>
  <c r="C2064" i="2"/>
  <c r="B2064" i="2"/>
  <c r="J2063" i="2"/>
  <c r="G2063" i="2"/>
  <c r="M2063" i="2" s="1"/>
  <c r="C2063" i="2"/>
  <c r="B2063" i="2"/>
  <c r="J2062" i="2"/>
  <c r="G2062" i="2"/>
  <c r="M2062" i="2" s="1"/>
  <c r="C2062" i="2"/>
  <c r="B2062" i="2"/>
  <c r="J2061" i="2"/>
  <c r="G2061" i="2"/>
  <c r="M2061" i="2" s="1"/>
  <c r="C2061" i="2"/>
  <c r="B2061" i="2"/>
  <c r="J2060" i="2"/>
  <c r="G2060" i="2"/>
  <c r="C2060" i="2"/>
  <c r="B2060" i="2"/>
  <c r="J2059" i="2"/>
  <c r="G2059" i="2"/>
  <c r="M2059" i="2" s="1"/>
  <c r="C2059" i="2"/>
  <c r="B2059" i="2"/>
  <c r="J2058" i="2"/>
  <c r="G2058" i="2"/>
  <c r="M2058" i="2" s="1"/>
  <c r="C2058" i="2"/>
  <c r="B2058" i="2"/>
  <c r="J2057" i="2"/>
  <c r="G2057" i="2"/>
  <c r="M2057" i="2" s="1"/>
  <c r="C2057" i="2"/>
  <c r="B2057" i="2"/>
  <c r="J2056" i="2"/>
  <c r="G2056" i="2"/>
  <c r="M2056" i="2" s="1"/>
  <c r="C2056" i="2"/>
  <c r="B2056" i="2"/>
  <c r="J2055" i="2"/>
  <c r="G2055" i="2"/>
  <c r="M2055" i="2" s="1"/>
  <c r="C2055" i="2"/>
  <c r="B2055" i="2"/>
  <c r="J2054" i="2"/>
  <c r="G2054" i="2"/>
  <c r="M2054" i="2" s="1"/>
  <c r="C2054" i="2"/>
  <c r="B2054" i="2"/>
  <c r="J2053" i="2"/>
  <c r="G2053" i="2"/>
  <c r="M2053" i="2" s="1"/>
  <c r="C2053" i="2"/>
  <c r="B2053" i="2"/>
  <c r="J2052" i="2"/>
  <c r="G2052" i="2"/>
  <c r="M2052" i="2" s="1"/>
  <c r="C2052" i="2"/>
  <c r="B2052" i="2"/>
  <c r="J2051" i="2"/>
  <c r="G2051" i="2"/>
  <c r="M2051" i="2" s="1"/>
  <c r="C2051" i="2"/>
  <c r="B2051" i="2"/>
  <c r="J2050" i="2"/>
  <c r="G2050" i="2"/>
  <c r="M2050" i="2" s="1"/>
  <c r="C2050" i="2"/>
  <c r="B2050" i="2"/>
  <c r="J2049" i="2"/>
  <c r="G2049" i="2"/>
  <c r="M2049" i="2" s="1"/>
  <c r="C2049" i="2"/>
  <c r="B2049" i="2"/>
  <c r="J2048" i="2"/>
  <c r="G2048" i="2"/>
  <c r="M2048" i="2" s="1"/>
  <c r="C2048" i="2"/>
  <c r="B2048" i="2"/>
  <c r="J2047" i="2"/>
  <c r="G2047" i="2"/>
  <c r="M2047" i="2" s="1"/>
  <c r="C2047" i="2"/>
  <c r="B2047" i="2"/>
  <c r="J2046" i="2"/>
  <c r="G2046" i="2"/>
  <c r="M2046" i="2" s="1"/>
  <c r="C2046" i="2"/>
  <c r="B2046" i="2"/>
  <c r="J2045" i="2"/>
  <c r="G2045" i="2"/>
  <c r="M2045" i="2" s="1"/>
  <c r="C2045" i="2"/>
  <c r="B2045" i="2"/>
  <c r="J2044" i="2"/>
  <c r="G2044" i="2"/>
  <c r="M2044" i="2" s="1"/>
  <c r="C2044" i="2"/>
  <c r="B2044" i="2"/>
  <c r="J2043" i="2"/>
  <c r="G2043" i="2"/>
  <c r="M2043" i="2" s="1"/>
  <c r="C2043" i="2"/>
  <c r="B2043" i="2"/>
  <c r="J2042" i="2"/>
  <c r="G2042" i="2"/>
  <c r="M2042" i="2" s="1"/>
  <c r="C2042" i="2"/>
  <c r="B2042" i="2"/>
  <c r="J2041" i="2"/>
  <c r="G2041" i="2"/>
  <c r="M2041" i="2" s="1"/>
  <c r="C2041" i="2"/>
  <c r="B2041" i="2"/>
  <c r="J2040" i="2"/>
  <c r="G2040" i="2"/>
  <c r="M2040" i="2" s="1"/>
  <c r="C2040" i="2"/>
  <c r="B2040" i="2"/>
  <c r="J2039" i="2"/>
  <c r="G2039" i="2"/>
  <c r="M2039" i="2" s="1"/>
  <c r="C2039" i="2"/>
  <c r="B2039" i="2"/>
  <c r="J2038" i="2"/>
  <c r="G2038" i="2"/>
  <c r="M2038" i="2" s="1"/>
  <c r="C2038" i="2"/>
  <c r="B2038" i="2"/>
  <c r="J2037" i="2"/>
  <c r="G2037" i="2"/>
  <c r="M2037" i="2" s="1"/>
  <c r="C2037" i="2"/>
  <c r="B2037" i="2"/>
  <c r="J2036" i="2"/>
  <c r="G2036" i="2"/>
  <c r="C2036" i="2"/>
  <c r="B2036" i="2"/>
  <c r="J2035" i="2"/>
  <c r="G2035" i="2"/>
  <c r="M2035" i="2" s="1"/>
  <c r="C2035" i="2"/>
  <c r="B2035" i="2"/>
  <c r="J2034" i="2"/>
  <c r="G2034" i="2"/>
  <c r="M2034" i="2" s="1"/>
  <c r="C2034" i="2"/>
  <c r="B2034" i="2"/>
  <c r="J2033" i="2"/>
  <c r="G2033" i="2"/>
  <c r="C2033" i="2"/>
  <c r="B2033" i="2"/>
  <c r="J2032" i="2"/>
  <c r="G2032" i="2"/>
  <c r="M2032" i="2" s="1"/>
  <c r="C2032" i="2"/>
  <c r="B2032" i="2"/>
  <c r="J2031" i="2"/>
  <c r="G2031" i="2"/>
  <c r="M2031" i="2" s="1"/>
  <c r="C2031" i="2"/>
  <c r="B2031" i="2"/>
  <c r="J2030" i="2"/>
  <c r="G2030" i="2"/>
  <c r="M2030" i="2" s="1"/>
  <c r="C2030" i="2"/>
  <c r="B2030" i="2"/>
  <c r="J2029" i="2"/>
  <c r="G2029" i="2"/>
  <c r="M2029" i="2" s="1"/>
  <c r="C2029" i="2"/>
  <c r="B2029" i="2"/>
  <c r="J2028" i="2"/>
  <c r="G2028" i="2"/>
  <c r="M2028" i="2" s="1"/>
  <c r="C2028" i="2"/>
  <c r="B2028" i="2"/>
  <c r="J2027" i="2"/>
  <c r="G2027" i="2"/>
  <c r="M2027" i="2" s="1"/>
  <c r="C2027" i="2"/>
  <c r="B2027" i="2"/>
  <c r="J2026" i="2"/>
  <c r="G2026" i="2"/>
  <c r="M2026" i="2" s="1"/>
  <c r="C2026" i="2"/>
  <c r="B2026" i="2"/>
  <c r="J2025" i="2"/>
  <c r="G2025" i="2"/>
  <c r="M2025" i="2" s="1"/>
  <c r="C2025" i="2"/>
  <c r="B2025" i="2"/>
  <c r="J2024" i="2"/>
  <c r="G2024" i="2"/>
  <c r="M2024" i="2" s="1"/>
  <c r="C2024" i="2"/>
  <c r="B2024" i="2"/>
  <c r="J2023" i="2"/>
  <c r="G2023" i="2"/>
  <c r="M2023" i="2" s="1"/>
  <c r="C2023" i="2"/>
  <c r="B2023" i="2"/>
  <c r="J2022" i="2"/>
  <c r="G2022" i="2"/>
  <c r="M2022" i="2" s="1"/>
  <c r="C2022" i="2"/>
  <c r="B2022" i="2"/>
  <c r="J2021" i="2"/>
  <c r="G2021" i="2"/>
  <c r="M2021" i="2" s="1"/>
  <c r="C2021" i="2"/>
  <c r="B2021" i="2"/>
  <c r="J2020" i="2"/>
  <c r="G2020" i="2"/>
  <c r="M2020" i="2" s="1"/>
  <c r="C2020" i="2"/>
  <c r="B2020" i="2"/>
  <c r="J2019" i="2"/>
  <c r="G2019" i="2"/>
  <c r="M2019" i="2" s="1"/>
  <c r="C2019" i="2"/>
  <c r="B2019" i="2"/>
  <c r="J2018" i="2"/>
  <c r="G2018" i="2"/>
  <c r="M2018" i="2" s="1"/>
  <c r="C2018" i="2"/>
  <c r="B2018" i="2"/>
  <c r="J2017" i="2"/>
  <c r="G2017" i="2"/>
  <c r="M2017" i="2" s="1"/>
  <c r="C2017" i="2"/>
  <c r="B2017" i="2"/>
  <c r="J2016" i="2"/>
  <c r="G2016" i="2"/>
  <c r="M2016" i="2" s="1"/>
  <c r="C2016" i="2"/>
  <c r="B2016" i="2"/>
  <c r="J2015" i="2"/>
  <c r="G2015" i="2"/>
  <c r="M2015" i="2" s="1"/>
  <c r="C2015" i="2"/>
  <c r="B2015" i="2"/>
  <c r="J2014" i="2"/>
  <c r="G2014" i="2"/>
  <c r="M2014" i="2" s="1"/>
  <c r="C2014" i="2"/>
  <c r="B2014" i="2"/>
  <c r="J2013" i="2"/>
  <c r="G2013" i="2"/>
  <c r="M2013" i="2" s="1"/>
  <c r="C2013" i="2"/>
  <c r="B2013" i="2"/>
  <c r="J2012" i="2"/>
  <c r="G2012" i="2"/>
  <c r="M2012" i="2" s="1"/>
  <c r="C2012" i="2"/>
  <c r="B2012" i="2"/>
  <c r="J2011" i="2"/>
  <c r="G2011" i="2"/>
  <c r="M2011" i="2" s="1"/>
  <c r="C2011" i="2"/>
  <c r="B2011" i="2"/>
  <c r="J2010" i="2"/>
  <c r="G2010" i="2"/>
  <c r="M2010" i="2" s="1"/>
  <c r="C2010" i="2"/>
  <c r="B2010" i="2"/>
  <c r="J2009" i="2"/>
  <c r="G2009" i="2"/>
  <c r="M2009" i="2" s="1"/>
  <c r="C2009" i="2"/>
  <c r="B2009" i="2"/>
  <c r="J2008" i="2"/>
  <c r="G2008" i="2"/>
  <c r="M2008" i="2" s="1"/>
  <c r="C2008" i="2"/>
  <c r="B2008" i="2"/>
  <c r="J2007" i="2"/>
  <c r="G2007" i="2"/>
  <c r="M2007" i="2" s="1"/>
  <c r="C2007" i="2"/>
  <c r="B2007" i="2"/>
  <c r="J2006" i="2"/>
  <c r="G2006" i="2"/>
  <c r="C2006" i="2"/>
  <c r="B2006" i="2"/>
  <c r="J2005" i="2"/>
  <c r="G2005" i="2"/>
  <c r="M2005" i="2" s="1"/>
  <c r="C2005" i="2"/>
  <c r="B2005" i="2"/>
  <c r="J2004" i="2"/>
  <c r="G2004" i="2"/>
  <c r="M2004" i="2" s="1"/>
  <c r="C2004" i="2"/>
  <c r="B2004" i="2"/>
  <c r="J2003" i="2"/>
  <c r="G2003" i="2"/>
  <c r="M2003" i="2" s="1"/>
  <c r="C2003" i="2"/>
  <c r="B2003" i="2"/>
  <c r="J2002" i="2"/>
  <c r="G2002" i="2"/>
  <c r="M2002" i="2" s="1"/>
  <c r="C2002" i="2"/>
  <c r="B2002" i="2"/>
  <c r="J2001" i="2"/>
  <c r="G2001" i="2"/>
  <c r="M2001" i="2" s="1"/>
  <c r="C2001" i="2"/>
  <c r="B2001" i="2"/>
  <c r="J2000" i="2"/>
  <c r="G2000" i="2"/>
  <c r="M2000" i="2" s="1"/>
  <c r="C2000" i="2"/>
  <c r="B2000" i="2"/>
  <c r="J1999" i="2"/>
  <c r="G1999" i="2"/>
  <c r="M1999" i="2" s="1"/>
  <c r="C1999" i="2"/>
  <c r="B1999" i="2"/>
  <c r="J1998" i="2"/>
  <c r="G1998" i="2"/>
  <c r="M1998" i="2" s="1"/>
  <c r="C1998" i="2"/>
  <c r="B1998" i="2"/>
  <c r="J1997" i="2"/>
  <c r="G1997" i="2"/>
  <c r="M1997" i="2" s="1"/>
  <c r="C1997" i="2"/>
  <c r="B1997" i="2"/>
  <c r="J1996" i="2"/>
  <c r="G1996" i="2"/>
  <c r="C1996" i="2"/>
  <c r="B1996" i="2"/>
  <c r="J1995" i="2"/>
  <c r="G1995" i="2"/>
  <c r="M1995" i="2" s="1"/>
  <c r="C1995" i="2"/>
  <c r="B1995" i="2"/>
  <c r="J1994" i="2"/>
  <c r="G1994" i="2"/>
  <c r="M1994" i="2" s="1"/>
  <c r="C1994" i="2"/>
  <c r="B1994" i="2"/>
  <c r="J1993" i="2"/>
  <c r="G1993" i="2"/>
  <c r="M1993" i="2" s="1"/>
  <c r="C1993" i="2"/>
  <c r="B1993" i="2"/>
  <c r="J1992" i="2"/>
  <c r="G1992" i="2"/>
  <c r="M1992" i="2" s="1"/>
  <c r="C1992" i="2"/>
  <c r="B1992" i="2"/>
  <c r="J1991" i="2"/>
  <c r="G1991" i="2"/>
  <c r="M1991" i="2" s="1"/>
  <c r="C1991" i="2"/>
  <c r="B1991" i="2"/>
  <c r="J1990" i="2"/>
  <c r="G1990" i="2"/>
  <c r="M1990" i="2" s="1"/>
  <c r="C1990" i="2"/>
  <c r="B1990" i="2"/>
  <c r="J1989" i="2"/>
  <c r="G1989" i="2"/>
  <c r="M1989" i="2" s="1"/>
  <c r="C1989" i="2"/>
  <c r="B1989" i="2"/>
  <c r="J1988" i="2"/>
  <c r="G1988" i="2"/>
  <c r="C1988" i="2"/>
  <c r="B1988" i="2"/>
  <c r="J1987" i="2"/>
  <c r="G1987" i="2"/>
  <c r="M1987" i="2" s="1"/>
  <c r="C1987" i="2"/>
  <c r="B1987" i="2"/>
  <c r="J1986" i="2"/>
  <c r="G1986" i="2"/>
  <c r="M1986" i="2" s="1"/>
  <c r="C1986" i="2"/>
  <c r="B1986" i="2"/>
  <c r="J1985" i="2"/>
  <c r="G1985" i="2"/>
  <c r="M1985" i="2" s="1"/>
  <c r="C1985" i="2"/>
  <c r="B1985" i="2"/>
  <c r="J1984" i="2"/>
  <c r="G1984" i="2"/>
  <c r="M1984" i="2" s="1"/>
  <c r="C1984" i="2"/>
  <c r="B1984" i="2"/>
  <c r="J1983" i="2"/>
  <c r="G1983" i="2"/>
  <c r="M1983" i="2" s="1"/>
  <c r="C1983" i="2"/>
  <c r="B1983" i="2"/>
  <c r="J1982" i="2"/>
  <c r="G1982" i="2"/>
  <c r="M1982" i="2" s="1"/>
  <c r="C1982" i="2"/>
  <c r="B1982" i="2"/>
  <c r="J1981" i="2"/>
  <c r="G1981" i="2"/>
  <c r="M1981" i="2" s="1"/>
  <c r="C1981" i="2"/>
  <c r="B1981" i="2"/>
  <c r="J1980" i="2"/>
  <c r="G1980" i="2"/>
  <c r="M1980" i="2" s="1"/>
  <c r="C1980" i="2"/>
  <c r="B1980" i="2"/>
  <c r="J1979" i="2"/>
  <c r="G1979" i="2"/>
  <c r="M1979" i="2" s="1"/>
  <c r="C1979" i="2"/>
  <c r="B1979" i="2"/>
  <c r="J1978" i="2"/>
  <c r="G1978" i="2"/>
  <c r="M1978" i="2" s="1"/>
  <c r="C1978" i="2"/>
  <c r="B1978" i="2"/>
  <c r="J1977" i="2"/>
  <c r="G1977" i="2"/>
  <c r="M1977" i="2" s="1"/>
  <c r="C1977" i="2"/>
  <c r="B1977" i="2"/>
  <c r="J1976" i="2"/>
  <c r="G1976" i="2"/>
  <c r="M1976" i="2" s="1"/>
  <c r="C1976" i="2"/>
  <c r="B1976" i="2"/>
  <c r="J1975" i="2"/>
  <c r="G1975" i="2"/>
  <c r="M1975" i="2" s="1"/>
  <c r="C1975" i="2"/>
  <c r="B1975" i="2"/>
  <c r="J1974" i="2"/>
  <c r="G1974" i="2"/>
  <c r="M1974" i="2" s="1"/>
  <c r="C1974" i="2"/>
  <c r="B1974" i="2"/>
  <c r="J1973" i="2"/>
  <c r="G1973" i="2"/>
  <c r="M1973" i="2" s="1"/>
  <c r="C1973" i="2"/>
  <c r="B1973" i="2"/>
  <c r="J1972" i="2"/>
  <c r="G1972" i="2"/>
  <c r="M1972" i="2" s="1"/>
  <c r="C1972" i="2"/>
  <c r="B1972" i="2"/>
  <c r="J1971" i="2"/>
  <c r="G1971" i="2"/>
  <c r="M1971" i="2" s="1"/>
  <c r="C1971" i="2"/>
  <c r="B1971" i="2"/>
  <c r="J1970" i="2"/>
  <c r="G1970" i="2"/>
  <c r="C1970" i="2"/>
  <c r="B1970" i="2"/>
  <c r="J1969" i="2"/>
  <c r="G1969" i="2"/>
  <c r="M1969" i="2" s="1"/>
  <c r="C1969" i="2"/>
  <c r="B1969" i="2"/>
  <c r="J1968" i="2"/>
  <c r="G1968" i="2"/>
  <c r="M1968" i="2" s="1"/>
  <c r="C1968" i="2"/>
  <c r="B1968" i="2"/>
  <c r="J1967" i="2"/>
  <c r="G1967" i="2"/>
  <c r="M1967" i="2" s="1"/>
  <c r="C1967" i="2"/>
  <c r="B1967" i="2"/>
  <c r="J1966" i="2"/>
  <c r="G1966" i="2"/>
  <c r="M1966" i="2" s="1"/>
  <c r="C1966" i="2"/>
  <c r="B1966" i="2"/>
  <c r="J1965" i="2"/>
  <c r="G1965" i="2"/>
  <c r="M1965" i="2" s="1"/>
  <c r="C1965" i="2"/>
  <c r="B1965" i="2"/>
  <c r="J1964" i="2"/>
  <c r="G1964" i="2"/>
  <c r="M1964" i="2" s="1"/>
  <c r="C1964" i="2"/>
  <c r="B1964" i="2"/>
  <c r="J1963" i="2"/>
  <c r="G1963" i="2"/>
  <c r="M1963" i="2" s="1"/>
  <c r="C1963" i="2"/>
  <c r="B1963" i="2"/>
  <c r="J1962" i="2"/>
  <c r="G1962" i="2"/>
  <c r="M1962" i="2" s="1"/>
  <c r="C1962" i="2"/>
  <c r="B1962" i="2"/>
  <c r="J1961" i="2"/>
  <c r="G1961" i="2"/>
  <c r="M1961" i="2" s="1"/>
  <c r="C1961" i="2"/>
  <c r="B1961" i="2"/>
  <c r="J1960" i="2"/>
  <c r="G1960" i="2"/>
  <c r="M1960" i="2" s="1"/>
  <c r="C1960" i="2"/>
  <c r="B1960" i="2"/>
  <c r="J1959" i="2"/>
  <c r="G1959" i="2"/>
  <c r="M1959" i="2" s="1"/>
  <c r="C1959" i="2"/>
  <c r="B1959" i="2"/>
  <c r="J1958" i="2"/>
  <c r="G1958" i="2"/>
  <c r="M1958" i="2" s="1"/>
  <c r="C1958" i="2"/>
  <c r="B1958" i="2"/>
  <c r="J1957" i="2"/>
  <c r="G1957" i="2"/>
  <c r="M1957" i="2" s="1"/>
  <c r="C1957" i="2"/>
  <c r="B1957" i="2"/>
  <c r="J1956" i="2"/>
  <c r="G1956" i="2"/>
  <c r="M1956" i="2" s="1"/>
  <c r="C1956" i="2"/>
  <c r="B1956" i="2"/>
  <c r="J1955" i="2"/>
  <c r="G1955" i="2"/>
  <c r="C1955" i="2"/>
  <c r="B1955" i="2"/>
  <c r="J1954" i="2"/>
  <c r="G1954" i="2"/>
  <c r="M1954" i="2" s="1"/>
  <c r="C1954" i="2"/>
  <c r="B1954" i="2"/>
  <c r="J1953" i="2"/>
  <c r="G1953" i="2"/>
  <c r="M1953" i="2" s="1"/>
  <c r="C1953" i="2"/>
  <c r="B1953" i="2"/>
  <c r="J1952" i="2"/>
  <c r="G1952" i="2"/>
  <c r="M1952" i="2" s="1"/>
  <c r="C1952" i="2"/>
  <c r="B1952" i="2"/>
  <c r="J1951" i="2"/>
  <c r="G1951" i="2"/>
  <c r="M1951" i="2" s="1"/>
  <c r="C1951" i="2"/>
  <c r="B1951" i="2"/>
  <c r="J1950" i="2"/>
  <c r="G1950" i="2"/>
  <c r="M1950" i="2" s="1"/>
  <c r="C1950" i="2"/>
  <c r="B1950" i="2"/>
  <c r="J1949" i="2"/>
  <c r="G1949" i="2"/>
  <c r="M1949" i="2" s="1"/>
  <c r="C1949" i="2"/>
  <c r="B1949" i="2"/>
  <c r="J1948" i="2"/>
  <c r="G1948" i="2"/>
  <c r="M1948" i="2" s="1"/>
  <c r="C1948" i="2"/>
  <c r="B1948" i="2"/>
  <c r="J1947" i="2"/>
  <c r="G1947" i="2"/>
  <c r="M1947" i="2" s="1"/>
  <c r="C1947" i="2"/>
  <c r="B1947" i="2"/>
  <c r="J1946" i="2"/>
  <c r="G1946" i="2"/>
  <c r="M1946" i="2" s="1"/>
  <c r="C1946" i="2"/>
  <c r="B1946" i="2"/>
  <c r="J1945" i="2"/>
  <c r="G1945" i="2"/>
  <c r="M1945" i="2" s="1"/>
  <c r="C1945" i="2"/>
  <c r="B1945" i="2"/>
  <c r="J1944" i="2"/>
  <c r="G1944" i="2"/>
  <c r="M1944" i="2" s="1"/>
  <c r="C1944" i="2"/>
  <c r="B1944" i="2"/>
  <c r="J1943" i="2"/>
  <c r="G1943" i="2"/>
  <c r="M1943" i="2" s="1"/>
  <c r="C1943" i="2"/>
  <c r="B1943" i="2"/>
  <c r="J1942" i="2"/>
  <c r="G1942" i="2"/>
  <c r="M1942" i="2" s="1"/>
  <c r="C1942" i="2"/>
  <c r="B1942" i="2"/>
  <c r="J1941" i="2"/>
  <c r="G1941" i="2"/>
  <c r="M1941" i="2" s="1"/>
  <c r="C1941" i="2"/>
  <c r="B1941" i="2"/>
  <c r="J1940" i="2"/>
  <c r="G1940" i="2"/>
  <c r="M1940" i="2" s="1"/>
  <c r="C1940" i="2"/>
  <c r="B1940" i="2"/>
  <c r="J1939" i="2"/>
  <c r="G1939" i="2"/>
  <c r="M1939" i="2" s="1"/>
  <c r="C1939" i="2"/>
  <c r="B1939" i="2"/>
  <c r="J1938" i="2"/>
  <c r="G1938" i="2"/>
  <c r="M1938" i="2" s="1"/>
  <c r="C1938" i="2"/>
  <c r="B1938" i="2"/>
  <c r="J1937" i="2"/>
  <c r="G1937" i="2"/>
  <c r="M1937" i="2" s="1"/>
  <c r="C1937" i="2"/>
  <c r="B1937" i="2"/>
  <c r="J1936" i="2"/>
  <c r="G1936" i="2"/>
  <c r="M1936" i="2" s="1"/>
  <c r="C1936" i="2"/>
  <c r="B1936" i="2"/>
  <c r="J1935" i="2"/>
  <c r="G1935" i="2"/>
  <c r="M1935" i="2" s="1"/>
  <c r="C1935" i="2"/>
  <c r="B1935" i="2"/>
  <c r="J1934" i="2"/>
  <c r="G1934" i="2"/>
  <c r="M1934" i="2" s="1"/>
  <c r="C1934" i="2"/>
  <c r="B1934" i="2"/>
  <c r="J1933" i="2"/>
  <c r="G1933" i="2"/>
  <c r="M1933" i="2" s="1"/>
  <c r="C1933" i="2"/>
  <c r="B1933" i="2"/>
  <c r="J1932" i="2"/>
  <c r="G1932" i="2"/>
  <c r="M1932" i="2" s="1"/>
  <c r="C1932" i="2"/>
  <c r="B1932" i="2"/>
  <c r="J1931" i="2"/>
  <c r="G1931" i="2"/>
  <c r="M1931" i="2" s="1"/>
  <c r="C1931" i="2"/>
  <c r="B1931" i="2"/>
  <c r="J1930" i="2"/>
  <c r="G1930" i="2"/>
  <c r="M1930" i="2" s="1"/>
  <c r="C1930" i="2"/>
  <c r="B1930" i="2"/>
  <c r="J1929" i="2"/>
  <c r="G1929" i="2"/>
  <c r="M1929" i="2" s="1"/>
  <c r="C1929" i="2"/>
  <c r="B1929" i="2"/>
  <c r="J1928" i="2"/>
  <c r="G1928" i="2"/>
  <c r="M1928" i="2" s="1"/>
  <c r="C1928" i="2"/>
  <c r="B1928" i="2"/>
  <c r="J1927" i="2"/>
  <c r="G1927" i="2"/>
  <c r="M1927" i="2" s="1"/>
  <c r="C1927" i="2"/>
  <c r="B1927" i="2"/>
  <c r="J1926" i="2"/>
  <c r="G1926" i="2"/>
  <c r="M1926" i="2" s="1"/>
  <c r="C1926" i="2"/>
  <c r="B1926" i="2"/>
  <c r="J1925" i="2"/>
  <c r="G1925" i="2"/>
  <c r="M1925" i="2" s="1"/>
  <c r="C1925" i="2"/>
  <c r="B1925" i="2"/>
  <c r="J1924" i="2"/>
  <c r="G1924" i="2"/>
  <c r="M1924" i="2" s="1"/>
  <c r="C1924" i="2"/>
  <c r="B1924" i="2"/>
  <c r="J1923" i="2"/>
  <c r="G1923" i="2"/>
  <c r="M1923" i="2" s="1"/>
  <c r="C1923" i="2"/>
  <c r="B1923" i="2"/>
  <c r="J1922" i="2"/>
  <c r="G1922" i="2"/>
  <c r="M1922" i="2" s="1"/>
  <c r="C1922" i="2"/>
  <c r="B1922" i="2"/>
  <c r="J1921" i="2"/>
  <c r="G1921" i="2"/>
  <c r="M1921" i="2" s="1"/>
  <c r="C1921" i="2"/>
  <c r="B1921" i="2"/>
  <c r="J1920" i="2"/>
  <c r="G1920" i="2"/>
  <c r="M1920" i="2" s="1"/>
  <c r="C1920" i="2"/>
  <c r="B1920" i="2"/>
  <c r="J1919" i="2"/>
  <c r="G1919" i="2"/>
  <c r="M1919" i="2" s="1"/>
  <c r="C1919" i="2"/>
  <c r="B1919" i="2"/>
  <c r="J1918" i="2"/>
  <c r="G1918" i="2"/>
  <c r="M1918" i="2" s="1"/>
  <c r="C1918" i="2"/>
  <c r="B1918" i="2"/>
  <c r="J1917" i="2"/>
  <c r="G1917" i="2"/>
  <c r="M1917" i="2" s="1"/>
  <c r="C1917" i="2"/>
  <c r="B1917" i="2"/>
  <c r="J1916" i="2"/>
  <c r="G1916" i="2"/>
  <c r="M1916" i="2" s="1"/>
  <c r="C1916" i="2"/>
  <c r="B1916" i="2"/>
  <c r="J1915" i="2"/>
  <c r="G1915" i="2"/>
  <c r="M1915" i="2" s="1"/>
  <c r="C1915" i="2"/>
  <c r="B1915" i="2"/>
  <c r="J1914" i="2"/>
  <c r="G1914" i="2"/>
  <c r="M1914" i="2" s="1"/>
  <c r="C1914" i="2"/>
  <c r="B1914" i="2"/>
  <c r="J1913" i="2"/>
  <c r="G1913" i="2"/>
  <c r="M1913" i="2" s="1"/>
  <c r="C1913" i="2"/>
  <c r="B1913" i="2"/>
  <c r="J1912" i="2"/>
  <c r="G1912" i="2"/>
  <c r="M1912" i="2" s="1"/>
  <c r="C1912" i="2"/>
  <c r="B1912" i="2"/>
  <c r="J1911" i="2"/>
  <c r="G1911" i="2"/>
  <c r="M1911" i="2" s="1"/>
  <c r="C1911" i="2"/>
  <c r="B1911" i="2"/>
  <c r="J1910" i="2"/>
  <c r="G1910" i="2"/>
  <c r="M1910" i="2" s="1"/>
  <c r="C1910" i="2"/>
  <c r="B1910" i="2"/>
  <c r="J1909" i="2"/>
  <c r="G1909" i="2"/>
  <c r="M1909" i="2" s="1"/>
  <c r="C1909" i="2"/>
  <c r="B1909" i="2"/>
  <c r="J1908" i="2"/>
  <c r="G1908" i="2"/>
  <c r="M1908" i="2" s="1"/>
  <c r="C1908" i="2"/>
  <c r="B1908" i="2"/>
  <c r="J1907" i="2"/>
  <c r="G1907" i="2"/>
  <c r="M1907" i="2" s="1"/>
  <c r="C1907" i="2"/>
  <c r="B1907" i="2"/>
  <c r="J1906" i="2"/>
  <c r="G1906" i="2"/>
  <c r="M1906" i="2" s="1"/>
  <c r="C1906" i="2"/>
  <c r="B1906" i="2"/>
  <c r="J1905" i="2"/>
  <c r="G1905" i="2"/>
  <c r="M1905" i="2" s="1"/>
  <c r="C1905" i="2"/>
  <c r="B1905" i="2"/>
  <c r="J1904" i="2"/>
  <c r="G1904" i="2"/>
  <c r="M1904" i="2" s="1"/>
  <c r="C1904" i="2"/>
  <c r="B1904" i="2"/>
  <c r="J1903" i="2"/>
  <c r="G1903" i="2"/>
  <c r="C1903" i="2"/>
  <c r="B1903" i="2"/>
  <c r="J1902" i="2"/>
  <c r="G1902" i="2"/>
  <c r="M1902" i="2" s="1"/>
  <c r="C1902" i="2"/>
  <c r="B1902" i="2"/>
  <c r="J1901" i="2"/>
  <c r="G1901" i="2"/>
  <c r="M1901" i="2" s="1"/>
  <c r="C1901" i="2"/>
  <c r="B1901" i="2"/>
  <c r="J1900" i="2"/>
  <c r="G1900" i="2"/>
  <c r="M1900" i="2" s="1"/>
  <c r="C1900" i="2"/>
  <c r="B1900" i="2"/>
  <c r="J1899" i="2"/>
  <c r="G1899" i="2"/>
  <c r="M1899" i="2" s="1"/>
  <c r="C1899" i="2"/>
  <c r="B1899" i="2"/>
  <c r="J1898" i="2"/>
  <c r="G1898" i="2"/>
  <c r="C1898" i="2"/>
  <c r="B1898" i="2"/>
  <c r="J1897" i="2"/>
  <c r="G1897" i="2"/>
  <c r="M1897" i="2" s="1"/>
  <c r="C1897" i="2"/>
  <c r="B1897" i="2"/>
  <c r="J1896" i="2"/>
  <c r="G1896" i="2"/>
  <c r="M1896" i="2" s="1"/>
  <c r="C1896" i="2"/>
  <c r="B1896" i="2"/>
  <c r="J1895" i="2"/>
  <c r="G1895" i="2"/>
  <c r="M1895" i="2" s="1"/>
  <c r="C1895" i="2"/>
  <c r="B1895" i="2"/>
  <c r="J1894" i="2"/>
  <c r="G1894" i="2"/>
  <c r="M1894" i="2" s="1"/>
  <c r="C1894" i="2"/>
  <c r="B1894" i="2"/>
  <c r="J1893" i="2"/>
  <c r="G1893" i="2"/>
  <c r="M1893" i="2" s="1"/>
  <c r="C1893" i="2"/>
  <c r="B1893" i="2"/>
  <c r="J1892" i="2"/>
  <c r="G1892" i="2"/>
  <c r="M1892" i="2" s="1"/>
  <c r="C1892" i="2"/>
  <c r="B1892" i="2"/>
  <c r="J1891" i="2"/>
  <c r="G1891" i="2"/>
  <c r="M1891" i="2" s="1"/>
  <c r="C1891" i="2"/>
  <c r="B1891" i="2"/>
  <c r="J1890" i="2"/>
  <c r="G1890" i="2"/>
  <c r="M1890" i="2" s="1"/>
  <c r="C1890" i="2"/>
  <c r="B1890" i="2"/>
  <c r="J1889" i="2"/>
  <c r="G1889" i="2"/>
  <c r="M1889" i="2" s="1"/>
  <c r="C1889" i="2"/>
  <c r="B1889" i="2"/>
  <c r="J1888" i="2"/>
  <c r="G1888" i="2"/>
  <c r="M1888" i="2" s="1"/>
  <c r="C1888" i="2"/>
  <c r="B1888" i="2"/>
  <c r="J1887" i="2"/>
  <c r="G1887" i="2"/>
  <c r="M1887" i="2" s="1"/>
  <c r="C1887" i="2"/>
  <c r="B1887" i="2"/>
  <c r="J1886" i="2"/>
  <c r="G1886" i="2"/>
  <c r="M1886" i="2" s="1"/>
  <c r="C1886" i="2"/>
  <c r="B1886" i="2"/>
  <c r="J1885" i="2"/>
  <c r="G1885" i="2"/>
  <c r="M1885" i="2" s="1"/>
  <c r="C1885" i="2"/>
  <c r="B1885" i="2"/>
  <c r="J1884" i="2"/>
  <c r="G1884" i="2"/>
  <c r="M1884" i="2" s="1"/>
  <c r="C1884" i="2"/>
  <c r="B1884" i="2"/>
  <c r="J1883" i="2"/>
  <c r="G1883" i="2"/>
  <c r="M1883" i="2" s="1"/>
  <c r="C1883" i="2"/>
  <c r="B1883" i="2"/>
  <c r="J1882" i="2"/>
  <c r="G1882" i="2"/>
  <c r="C1882" i="2"/>
  <c r="B1882" i="2"/>
  <c r="J1881" i="2"/>
  <c r="G1881" i="2"/>
  <c r="M1881" i="2" s="1"/>
  <c r="C1881" i="2"/>
  <c r="B1881" i="2"/>
  <c r="J1880" i="2"/>
  <c r="G1880" i="2"/>
  <c r="M1880" i="2" s="1"/>
  <c r="C1880" i="2"/>
  <c r="B1880" i="2"/>
  <c r="J1879" i="2"/>
  <c r="G1879" i="2"/>
  <c r="M1879" i="2" s="1"/>
  <c r="C1879" i="2"/>
  <c r="B1879" i="2"/>
  <c r="J1878" i="2"/>
  <c r="G1878" i="2"/>
  <c r="M1878" i="2" s="1"/>
  <c r="C1878" i="2"/>
  <c r="B1878" i="2"/>
  <c r="J1877" i="2"/>
  <c r="G1877" i="2"/>
  <c r="M1877" i="2" s="1"/>
  <c r="C1877" i="2"/>
  <c r="B1877" i="2"/>
  <c r="J1876" i="2"/>
  <c r="G1876" i="2"/>
  <c r="M1876" i="2" s="1"/>
  <c r="C1876" i="2"/>
  <c r="B1876" i="2"/>
  <c r="J1875" i="2"/>
  <c r="G1875" i="2"/>
  <c r="M1875" i="2" s="1"/>
  <c r="C1875" i="2"/>
  <c r="B1875" i="2"/>
  <c r="J1874" i="2"/>
  <c r="G1874" i="2"/>
  <c r="M1874" i="2" s="1"/>
  <c r="C1874" i="2"/>
  <c r="B1874" i="2"/>
  <c r="J1873" i="2"/>
  <c r="G1873" i="2"/>
  <c r="M1873" i="2" s="1"/>
  <c r="C1873" i="2"/>
  <c r="B1873" i="2"/>
  <c r="J1872" i="2"/>
  <c r="G1872" i="2"/>
  <c r="M1872" i="2" s="1"/>
  <c r="C1872" i="2"/>
  <c r="B1872" i="2"/>
  <c r="J1871" i="2"/>
  <c r="G1871" i="2"/>
  <c r="M1871" i="2" s="1"/>
  <c r="C1871" i="2"/>
  <c r="B1871" i="2"/>
  <c r="J1870" i="2"/>
  <c r="G1870" i="2"/>
  <c r="M1870" i="2" s="1"/>
  <c r="C1870" i="2"/>
  <c r="B1870" i="2"/>
  <c r="J1869" i="2"/>
  <c r="G1869" i="2"/>
  <c r="M1869" i="2" s="1"/>
  <c r="C1869" i="2"/>
  <c r="B1869" i="2"/>
  <c r="J1868" i="2"/>
  <c r="G1868" i="2"/>
  <c r="M1868" i="2" s="1"/>
  <c r="C1868" i="2"/>
  <c r="B1868" i="2"/>
  <c r="J1867" i="2"/>
  <c r="G1867" i="2"/>
  <c r="M1867" i="2" s="1"/>
  <c r="C1867" i="2"/>
  <c r="B1867" i="2"/>
  <c r="J1866" i="2"/>
  <c r="G1866" i="2"/>
  <c r="M1866" i="2" s="1"/>
  <c r="C1866" i="2"/>
  <c r="B1866" i="2"/>
  <c r="J1865" i="2"/>
  <c r="G1865" i="2"/>
  <c r="M1865" i="2" s="1"/>
  <c r="C1865" i="2"/>
  <c r="B1865" i="2"/>
  <c r="J1864" i="2"/>
  <c r="G1864" i="2"/>
  <c r="M1864" i="2" s="1"/>
  <c r="C1864" i="2"/>
  <c r="B1864" i="2"/>
  <c r="J1863" i="2"/>
  <c r="G1863" i="2"/>
  <c r="M1863" i="2" s="1"/>
  <c r="C1863" i="2"/>
  <c r="B1863" i="2"/>
  <c r="J1862" i="2"/>
  <c r="G1862" i="2"/>
  <c r="M1862" i="2" s="1"/>
  <c r="C1862" i="2"/>
  <c r="B1862" i="2"/>
  <c r="J1861" i="2"/>
  <c r="G1861" i="2"/>
  <c r="M1861" i="2" s="1"/>
  <c r="C1861" i="2"/>
  <c r="B1861" i="2"/>
  <c r="J1860" i="2"/>
  <c r="G1860" i="2"/>
  <c r="M1860" i="2" s="1"/>
  <c r="C1860" i="2"/>
  <c r="B1860" i="2"/>
  <c r="J1859" i="2"/>
  <c r="G1859" i="2"/>
  <c r="M1859" i="2" s="1"/>
  <c r="C1859" i="2"/>
  <c r="B1859" i="2"/>
  <c r="J1858" i="2"/>
  <c r="G1858" i="2"/>
  <c r="M1858" i="2" s="1"/>
  <c r="C1858" i="2"/>
  <c r="B1858" i="2"/>
  <c r="J1857" i="2"/>
  <c r="G1857" i="2"/>
  <c r="M1857" i="2" s="1"/>
  <c r="C1857" i="2"/>
  <c r="B1857" i="2"/>
  <c r="J1856" i="2"/>
  <c r="G1856" i="2"/>
  <c r="M1856" i="2" s="1"/>
  <c r="C1856" i="2"/>
  <c r="B1856" i="2"/>
  <c r="J1855" i="2"/>
  <c r="G1855" i="2"/>
  <c r="M1855" i="2" s="1"/>
  <c r="C1855" i="2"/>
  <c r="B1855" i="2"/>
  <c r="J1854" i="2"/>
  <c r="G1854" i="2"/>
  <c r="M1854" i="2" s="1"/>
  <c r="C1854" i="2"/>
  <c r="B1854" i="2"/>
  <c r="J1853" i="2"/>
  <c r="G1853" i="2"/>
  <c r="M1853" i="2" s="1"/>
  <c r="C1853" i="2"/>
  <c r="B1853" i="2"/>
  <c r="J1852" i="2"/>
  <c r="G1852" i="2"/>
  <c r="M1852" i="2" s="1"/>
  <c r="C1852" i="2"/>
  <c r="B1852" i="2"/>
  <c r="J1851" i="2"/>
  <c r="G1851" i="2"/>
  <c r="M1851" i="2" s="1"/>
  <c r="C1851" i="2"/>
  <c r="B1851" i="2"/>
  <c r="J1850" i="2"/>
  <c r="G1850" i="2"/>
  <c r="M1850" i="2" s="1"/>
  <c r="C1850" i="2"/>
  <c r="B1850" i="2"/>
  <c r="J1849" i="2"/>
  <c r="G1849" i="2"/>
  <c r="M1849" i="2" s="1"/>
  <c r="C1849" i="2"/>
  <c r="B1849" i="2"/>
  <c r="J1848" i="2"/>
  <c r="G1848" i="2"/>
  <c r="M1848" i="2" s="1"/>
  <c r="C1848" i="2"/>
  <c r="B1848" i="2"/>
  <c r="J1847" i="2"/>
  <c r="G1847" i="2"/>
  <c r="M1847" i="2" s="1"/>
  <c r="C1847" i="2"/>
  <c r="B1847" i="2"/>
  <c r="J1846" i="2"/>
  <c r="G1846" i="2"/>
  <c r="M1846" i="2" s="1"/>
  <c r="C1846" i="2"/>
  <c r="B1846" i="2"/>
  <c r="J1845" i="2"/>
  <c r="G1845" i="2"/>
  <c r="M1845" i="2" s="1"/>
  <c r="C1845" i="2"/>
  <c r="B1845" i="2"/>
  <c r="J1844" i="2"/>
  <c r="G1844" i="2"/>
  <c r="M1844" i="2" s="1"/>
  <c r="C1844" i="2"/>
  <c r="B1844" i="2"/>
  <c r="J1843" i="2"/>
  <c r="G1843" i="2"/>
  <c r="M1843" i="2" s="1"/>
  <c r="C1843" i="2"/>
  <c r="B1843" i="2"/>
  <c r="J1842" i="2"/>
  <c r="G1842" i="2"/>
  <c r="M1842" i="2" s="1"/>
  <c r="C1842" i="2"/>
  <c r="B1842" i="2"/>
  <c r="J1841" i="2"/>
  <c r="G1841" i="2"/>
  <c r="M1841" i="2" s="1"/>
  <c r="C1841" i="2"/>
  <c r="B1841" i="2"/>
  <c r="J1840" i="2"/>
  <c r="G1840" i="2"/>
  <c r="M1840" i="2" s="1"/>
  <c r="C1840" i="2"/>
  <c r="B1840" i="2"/>
  <c r="J1839" i="2"/>
  <c r="G1839" i="2"/>
  <c r="M1839" i="2" s="1"/>
  <c r="C1839" i="2"/>
  <c r="B1839" i="2"/>
  <c r="J1838" i="2"/>
  <c r="G1838" i="2"/>
  <c r="M1838" i="2" s="1"/>
  <c r="C1838" i="2"/>
  <c r="B1838" i="2"/>
  <c r="J1837" i="2"/>
  <c r="G1837" i="2"/>
  <c r="M1837" i="2" s="1"/>
  <c r="C1837" i="2"/>
  <c r="B1837" i="2"/>
  <c r="J1836" i="2"/>
  <c r="G1836" i="2"/>
  <c r="M1836" i="2" s="1"/>
  <c r="C1836" i="2"/>
  <c r="B1836" i="2"/>
  <c r="J1835" i="2"/>
  <c r="G1835" i="2"/>
  <c r="M1835" i="2" s="1"/>
  <c r="C1835" i="2"/>
  <c r="B1835" i="2"/>
  <c r="J1834" i="2"/>
  <c r="G1834" i="2"/>
  <c r="M1834" i="2" s="1"/>
  <c r="C1834" i="2"/>
  <c r="B1834" i="2"/>
  <c r="J1833" i="2"/>
  <c r="G1833" i="2"/>
  <c r="M1833" i="2" s="1"/>
  <c r="C1833" i="2"/>
  <c r="B1833" i="2"/>
  <c r="J1832" i="2"/>
  <c r="G1832" i="2"/>
  <c r="M1832" i="2" s="1"/>
  <c r="C1832" i="2"/>
  <c r="B1832" i="2"/>
  <c r="J1831" i="2"/>
  <c r="G1831" i="2"/>
  <c r="M1831" i="2" s="1"/>
  <c r="C1831" i="2"/>
  <c r="B1831" i="2"/>
  <c r="J1830" i="2"/>
  <c r="G1830" i="2"/>
  <c r="M1830" i="2" s="1"/>
  <c r="C1830" i="2"/>
  <c r="B1830" i="2"/>
  <c r="J1829" i="2"/>
  <c r="G1829" i="2"/>
  <c r="M1829" i="2" s="1"/>
  <c r="C1829" i="2"/>
  <c r="B1829" i="2"/>
  <c r="J1828" i="2"/>
  <c r="G1828" i="2"/>
  <c r="M1828" i="2" s="1"/>
  <c r="C1828" i="2"/>
  <c r="B1828" i="2"/>
  <c r="J1827" i="2"/>
  <c r="G1827" i="2"/>
  <c r="M1827" i="2" s="1"/>
  <c r="C1827" i="2"/>
  <c r="B1827" i="2"/>
  <c r="J1826" i="2"/>
  <c r="G1826" i="2"/>
  <c r="M1826" i="2" s="1"/>
  <c r="C1826" i="2"/>
  <c r="B1826" i="2"/>
  <c r="J1825" i="2"/>
  <c r="G1825" i="2"/>
  <c r="M1825" i="2" s="1"/>
  <c r="C1825" i="2"/>
  <c r="B1825" i="2"/>
  <c r="J1824" i="2"/>
  <c r="G1824" i="2"/>
  <c r="M1824" i="2" s="1"/>
  <c r="C1824" i="2"/>
  <c r="B1824" i="2"/>
  <c r="J1823" i="2"/>
  <c r="G1823" i="2"/>
  <c r="M1823" i="2" s="1"/>
  <c r="C1823" i="2"/>
  <c r="B1823" i="2"/>
  <c r="J1822" i="2"/>
  <c r="G1822" i="2"/>
  <c r="M1822" i="2" s="1"/>
  <c r="C1822" i="2"/>
  <c r="B1822" i="2"/>
  <c r="J1821" i="2"/>
  <c r="G1821" i="2"/>
  <c r="M1821" i="2" s="1"/>
  <c r="C1821" i="2"/>
  <c r="B1821" i="2"/>
  <c r="J1820" i="2"/>
  <c r="G1820" i="2"/>
  <c r="M1820" i="2" s="1"/>
  <c r="C1820" i="2"/>
  <c r="B1820" i="2"/>
  <c r="J1819" i="2"/>
  <c r="G1819" i="2"/>
  <c r="M1819" i="2" s="1"/>
  <c r="C1819" i="2"/>
  <c r="B1819" i="2"/>
  <c r="J1818" i="2"/>
  <c r="G1818" i="2"/>
  <c r="M1818" i="2" s="1"/>
  <c r="C1818" i="2"/>
  <c r="B1818" i="2"/>
  <c r="J1817" i="2"/>
  <c r="G1817" i="2"/>
  <c r="M1817" i="2" s="1"/>
  <c r="C1817" i="2"/>
  <c r="B1817" i="2"/>
  <c r="J1816" i="2"/>
  <c r="G1816" i="2"/>
  <c r="M1816" i="2" s="1"/>
  <c r="C1816" i="2"/>
  <c r="B1816" i="2"/>
  <c r="J1815" i="2"/>
  <c r="G1815" i="2"/>
  <c r="M1815" i="2" s="1"/>
  <c r="C1815" i="2"/>
  <c r="B1815" i="2"/>
  <c r="J1814" i="2"/>
  <c r="G1814" i="2"/>
  <c r="M1814" i="2" s="1"/>
  <c r="C1814" i="2"/>
  <c r="B1814" i="2"/>
  <c r="J1813" i="2"/>
  <c r="G1813" i="2"/>
  <c r="M1813" i="2" s="1"/>
  <c r="C1813" i="2"/>
  <c r="B1813" i="2"/>
  <c r="J1812" i="2"/>
  <c r="G1812" i="2"/>
  <c r="M1812" i="2" s="1"/>
  <c r="C1812" i="2"/>
  <c r="B1812" i="2"/>
  <c r="J1811" i="2"/>
  <c r="G1811" i="2"/>
  <c r="M1811" i="2" s="1"/>
  <c r="C1811" i="2"/>
  <c r="B1811" i="2"/>
  <c r="J1810" i="2"/>
  <c r="G1810" i="2"/>
  <c r="M1810" i="2" s="1"/>
  <c r="C1810" i="2"/>
  <c r="B1810" i="2"/>
  <c r="J1809" i="2"/>
  <c r="G1809" i="2"/>
  <c r="M1809" i="2" s="1"/>
  <c r="C1809" i="2"/>
  <c r="B1809" i="2"/>
  <c r="J1808" i="2"/>
  <c r="G1808" i="2"/>
  <c r="M1808" i="2" s="1"/>
  <c r="C1808" i="2"/>
  <c r="B1808" i="2"/>
  <c r="J1807" i="2"/>
  <c r="G1807" i="2"/>
  <c r="M1807" i="2" s="1"/>
  <c r="C1807" i="2"/>
  <c r="B1807" i="2"/>
  <c r="J1806" i="2"/>
  <c r="G1806" i="2"/>
  <c r="M1806" i="2" s="1"/>
  <c r="C1806" i="2"/>
  <c r="B1806" i="2"/>
  <c r="J1805" i="2"/>
  <c r="G1805" i="2"/>
  <c r="M1805" i="2" s="1"/>
  <c r="C1805" i="2"/>
  <c r="B1805" i="2"/>
  <c r="J1804" i="2"/>
  <c r="G1804" i="2"/>
  <c r="M1804" i="2" s="1"/>
  <c r="C1804" i="2"/>
  <c r="B1804" i="2"/>
  <c r="J1803" i="2"/>
  <c r="G1803" i="2"/>
  <c r="M1803" i="2" s="1"/>
  <c r="C1803" i="2"/>
  <c r="B1803" i="2"/>
  <c r="J1802" i="2"/>
  <c r="G1802" i="2"/>
  <c r="M1802" i="2" s="1"/>
  <c r="C1802" i="2"/>
  <c r="B1802" i="2"/>
  <c r="J1801" i="2"/>
  <c r="G1801" i="2"/>
  <c r="M1801" i="2" s="1"/>
  <c r="C1801" i="2"/>
  <c r="B1801" i="2"/>
  <c r="J1800" i="2"/>
  <c r="G1800" i="2"/>
  <c r="M1800" i="2" s="1"/>
  <c r="C1800" i="2"/>
  <c r="B1800" i="2"/>
  <c r="J1799" i="2"/>
  <c r="G1799" i="2"/>
  <c r="M1799" i="2" s="1"/>
  <c r="C1799" i="2"/>
  <c r="B1799" i="2"/>
  <c r="J1798" i="2"/>
  <c r="G1798" i="2"/>
  <c r="M1798" i="2" s="1"/>
  <c r="C1798" i="2"/>
  <c r="B1798" i="2"/>
  <c r="J1797" i="2"/>
  <c r="G1797" i="2"/>
  <c r="M1797" i="2" s="1"/>
  <c r="C1797" i="2"/>
  <c r="B1797" i="2"/>
  <c r="J1796" i="2"/>
  <c r="G1796" i="2"/>
  <c r="M1796" i="2" s="1"/>
  <c r="C1796" i="2"/>
  <c r="B1796" i="2"/>
  <c r="J1795" i="2"/>
  <c r="G1795" i="2"/>
  <c r="M1795" i="2" s="1"/>
  <c r="C1795" i="2"/>
  <c r="B1795" i="2"/>
  <c r="J1794" i="2"/>
  <c r="G1794" i="2"/>
  <c r="M1794" i="2" s="1"/>
  <c r="C1794" i="2"/>
  <c r="B1794" i="2"/>
  <c r="J1793" i="2"/>
  <c r="G1793" i="2"/>
  <c r="M1793" i="2" s="1"/>
  <c r="C1793" i="2"/>
  <c r="B1793" i="2"/>
  <c r="J1792" i="2"/>
  <c r="G1792" i="2"/>
  <c r="M1792" i="2" s="1"/>
  <c r="C1792" i="2"/>
  <c r="B1792" i="2"/>
  <c r="J1791" i="2"/>
  <c r="G1791" i="2"/>
  <c r="M1791" i="2" s="1"/>
  <c r="C1791" i="2"/>
  <c r="B1791" i="2"/>
  <c r="J1790" i="2"/>
  <c r="G1790" i="2"/>
  <c r="M1790" i="2" s="1"/>
  <c r="C1790" i="2"/>
  <c r="B1790" i="2"/>
  <c r="J1789" i="2"/>
  <c r="G1789" i="2"/>
  <c r="M1789" i="2" s="1"/>
  <c r="C1789" i="2"/>
  <c r="B1789" i="2"/>
  <c r="J1788" i="2"/>
  <c r="G1788" i="2"/>
  <c r="M1788" i="2" s="1"/>
  <c r="C1788" i="2"/>
  <c r="B1788" i="2"/>
  <c r="J1787" i="2"/>
  <c r="G1787" i="2"/>
  <c r="M1787" i="2" s="1"/>
  <c r="C1787" i="2"/>
  <c r="B1787" i="2"/>
  <c r="J1786" i="2"/>
  <c r="G1786" i="2"/>
  <c r="M1786" i="2" s="1"/>
  <c r="C1786" i="2"/>
  <c r="B1786" i="2"/>
  <c r="J1785" i="2"/>
  <c r="G1785" i="2"/>
  <c r="M1785" i="2" s="1"/>
  <c r="C1785" i="2"/>
  <c r="B1785" i="2"/>
  <c r="J1784" i="2"/>
  <c r="G1784" i="2"/>
  <c r="M1784" i="2" s="1"/>
  <c r="C1784" i="2"/>
  <c r="B1784" i="2"/>
  <c r="J1783" i="2"/>
  <c r="G1783" i="2"/>
  <c r="M1783" i="2" s="1"/>
  <c r="C1783" i="2"/>
  <c r="B1783" i="2"/>
  <c r="J1782" i="2"/>
  <c r="G1782" i="2"/>
  <c r="M1782" i="2" s="1"/>
  <c r="C1782" i="2"/>
  <c r="B1782" i="2"/>
  <c r="J1781" i="2"/>
  <c r="G1781" i="2"/>
  <c r="M1781" i="2" s="1"/>
  <c r="C1781" i="2"/>
  <c r="B1781" i="2"/>
  <c r="J1780" i="2"/>
  <c r="G1780" i="2"/>
  <c r="M1780" i="2" s="1"/>
  <c r="C1780" i="2"/>
  <c r="B1780" i="2"/>
  <c r="J1779" i="2"/>
  <c r="G1779" i="2"/>
  <c r="M1779" i="2" s="1"/>
  <c r="C1779" i="2"/>
  <c r="B1779" i="2"/>
  <c r="J1778" i="2"/>
  <c r="G1778" i="2"/>
  <c r="M1778" i="2" s="1"/>
  <c r="C1778" i="2"/>
  <c r="B1778" i="2"/>
  <c r="J1777" i="2"/>
  <c r="G1777" i="2"/>
  <c r="M1777" i="2" s="1"/>
  <c r="C1777" i="2"/>
  <c r="B1777" i="2"/>
  <c r="J1776" i="2"/>
  <c r="G1776" i="2"/>
  <c r="M1776" i="2" s="1"/>
  <c r="C1776" i="2"/>
  <c r="B1776" i="2"/>
  <c r="J1775" i="2"/>
  <c r="G1775" i="2"/>
  <c r="M1775" i="2" s="1"/>
  <c r="C1775" i="2"/>
  <c r="B1775" i="2"/>
  <c r="J1774" i="2"/>
  <c r="G1774" i="2"/>
  <c r="M1774" i="2" s="1"/>
  <c r="C1774" i="2"/>
  <c r="B1774" i="2"/>
  <c r="J1773" i="2"/>
  <c r="G1773" i="2"/>
  <c r="M1773" i="2" s="1"/>
  <c r="C1773" i="2"/>
  <c r="B1773" i="2"/>
  <c r="J1772" i="2"/>
  <c r="G1772" i="2"/>
  <c r="M1772" i="2" s="1"/>
  <c r="C1772" i="2"/>
  <c r="B1772" i="2"/>
  <c r="J1771" i="2"/>
  <c r="G1771" i="2"/>
  <c r="M1771" i="2" s="1"/>
  <c r="C1771" i="2"/>
  <c r="B1771" i="2"/>
  <c r="J1770" i="2"/>
  <c r="G1770" i="2"/>
  <c r="C1770" i="2"/>
  <c r="B1770" i="2"/>
  <c r="J1769" i="2"/>
  <c r="G1769" i="2"/>
  <c r="C1769" i="2"/>
  <c r="B1769" i="2"/>
  <c r="J1768" i="2"/>
  <c r="G1768" i="2"/>
  <c r="C1768" i="2"/>
  <c r="B1768" i="2"/>
  <c r="J1767" i="2"/>
  <c r="G1767" i="2"/>
  <c r="C1767" i="2"/>
  <c r="B1767" i="2"/>
  <c r="J1766" i="2"/>
  <c r="G1766" i="2"/>
  <c r="C1766" i="2"/>
  <c r="B1766" i="2"/>
  <c r="J1765" i="2"/>
  <c r="G1765" i="2"/>
  <c r="C1765" i="2"/>
  <c r="B1765" i="2"/>
  <c r="J1764" i="2"/>
  <c r="G1764" i="2"/>
  <c r="C1764" i="2"/>
  <c r="B1764" i="2"/>
  <c r="J1763" i="2"/>
  <c r="G1763" i="2"/>
  <c r="C1763" i="2"/>
  <c r="B1763" i="2"/>
  <c r="J1762" i="2"/>
  <c r="G1762" i="2"/>
  <c r="C1762" i="2"/>
  <c r="B1762" i="2"/>
  <c r="J1761" i="2"/>
  <c r="G1761" i="2"/>
  <c r="C1761" i="2"/>
  <c r="B1761" i="2"/>
  <c r="J1760" i="2"/>
  <c r="G1760" i="2"/>
  <c r="C1760" i="2"/>
  <c r="B1760" i="2"/>
  <c r="J1759" i="2"/>
  <c r="G1759" i="2"/>
  <c r="C1759" i="2"/>
  <c r="B1759" i="2"/>
  <c r="J1758" i="2"/>
  <c r="G1758" i="2"/>
  <c r="C1758" i="2"/>
  <c r="B1758" i="2"/>
  <c r="J1757" i="2"/>
  <c r="G1757" i="2"/>
  <c r="C1757" i="2"/>
  <c r="B1757" i="2"/>
  <c r="J1756" i="2"/>
  <c r="G1756" i="2"/>
  <c r="C1756" i="2"/>
  <c r="B1756" i="2"/>
  <c r="J1755" i="2"/>
  <c r="G1755" i="2"/>
  <c r="C1755" i="2"/>
  <c r="B1755" i="2"/>
  <c r="J1754" i="2"/>
  <c r="G1754" i="2"/>
  <c r="C1754" i="2"/>
  <c r="B1754" i="2"/>
  <c r="J1753" i="2"/>
  <c r="G1753" i="2"/>
  <c r="C1753" i="2"/>
  <c r="B1753" i="2"/>
  <c r="J1752" i="2"/>
  <c r="G1752" i="2"/>
  <c r="C1752" i="2"/>
  <c r="B1752" i="2"/>
  <c r="J1751" i="2"/>
  <c r="G1751" i="2"/>
  <c r="C1751" i="2"/>
  <c r="B1751" i="2"/>
  <c r="J1750" i="2"/>
  <c r="G1750" i="2"/>
  <c r="C1750" i="2"/>
  <c r="B1750" i="2"/>
  <c r="J1749" i="2"/>
  <c r="G1749" i="2"/>
  <c r="C1749" i="2"/>
  <c r="B1749" i="2"/>
  <c r="J1748" i="2"/>
  <c r="G1748" i="2"/>
  <c r="C1748" i="2"/>
  <c r="B1748" i="2"/>
  <c r="J1747" i="2"/>
  <c r="G1747" i="2"/>
  <c r="C1747" i="2"/>
  <c r="B1747" i="2"/>
  <c r="J1746" i="2"/>
  <c r="G1746" i="2"/>
  <c r="C1746" i="2"/>
  <c r="B1746" i="2"/>
  <c r="J1745" i="2"/>
  <c r="G1745" i="2"/>
  <c r="C1745" i="2"/>
  <c r="B1745" i="2"/>
  <c r="J1744" i="2"/>
  <c r="G1744" i="2"/>
  <c r="C1744" i="2"/>
  <c r="B1744" i="2"/>
  <c r="J1743" i="2"/>
  <c r="G1743" i="2"/>
  <c r="C1743" i="2"/>
  <c r="B1743" i="2"/>
  <c r="J1742" i="2"/>
  <c r="G1742" i="2"/>
  <c r="C1742" i="2"/>
  <c r="B1742" i="2"/>
  <c r="J1741" i="2"/>
  <c r="G1741" i="2"/>
  <c r="C1741" i="2"/>
  <c r="B1741" i="2"/>
  <c r="J1740" i="2"/>
  <c r="G1740" i="2"/>
  <c r="C1740" i="2"/>
  <c r="B1740" i="2"/>
  <c r="J1739" i="2"/>
  <c r="G1739" i="2"/>
  <c r="C1739" i="2"/>
  <c r="B1739" i="2"/>
  <c r="J1738" i="2"/>
  <c r="G1738" i="2"/>
  <c r="C1738" i="2"/>
  <c r="B1738" i="2"/>
  <c r="J1737" i="2"/>
  <c r="G1737" i="2"/>
  <c r="C1737" i="2"/>
  <c r="B1737" i="2"/>
  <c r="J1736" i="2"/>
  <c r="G1736" i="2"/>
  <c r="C1736" i="2"/>
  <c r="B1736" i="2"/>
  <c r="J1735" i="2"/>
  <c r="G1735" i="2"/>
  <c r="C1735" i="2"/>
  <c r="B1735" i="2"/>
  <c r="J1734" i="2"/>
  <c r="G1734" i="2"/>
  <c r="C1734" i="2"/>
  <c r="B1734" i="2"/>
  <c r="J1733" i="2"/>
  <c r="G1733" i="2"/>
  <c r="C1733" i="2"/>
  <c r="B1733" i="2"/>
  <c r="J1732" i="2"/>
  <c r="G1732" i="2"/>
  <c r="C1732" i="2"/>
  <c r="B1732" i="2"/>
  <c r="J1731" i="2"/>
  <c r="G1731" i="2"/>
  <c r="C1731" i="2"/>
  <c r="B1731" i="2"/>
  <c r="J1730" i="2"/>
  <c r="G1730" i="2"/>
  <c r="C1730" i="2"/>
  <c r="B1730" i="2"/>
  <c r="J1729" i="2"/>
  <c r="G1729" i="2"/>
  <c r="C1729" i="2"/>
  <c r="B1729" i="2"/>
  <c r="J1728" i="2"/>
  <c r="G1728" i="2"/>
  <c r="C1728" i="2"/>
  <c r="B1728" i="2"/>
  <c r="J1727" i="2"/>
  <c r="G1727" i="2"/>
  <c r="C1727" i="2"/>
  <c r="B1727" i="2"/>
  <c r="J1726" i="2"/>
  <c r="G1726" i="2"/>
  <c r="C1726" i="2"/>
  <c r="B1726" i="2"/>
  <c r="J1725" i="2"/>
  <c r="G1725" i="2"/>
  <c r="C1725" i="2"/>
  <c r="B1725" i="2"/>
  <c r="J1724" i="2"/>
  <c r="G1724" i="2"/>
  <c r="C1724" i="2"/>
  <c r="B1724" i="2"/>
  <c r="J1723" i="2"/>
  <c r="G1723" i="2"/>
  <c r="C1723" i="2"/>
  <c r="B1723" i="2"/>
  <c r="J1722" i="2"/>
  <c r="G1722" i="2"/>
  <c r="C1722" i="2"/>
  <c r="B1722" i="2"/>
  <c r="J1721" i="2"/>
  <c r="G1721" i="2"/>
  <c r="C1721" i="2"/>
  <c r="B1721" i="2"/>
  <c r="J1720" i="2"/>
  <c r="G1720" i="2"/>
  <c r="C1720" i="2"/>
  <c r="B1720" i="2"/>
  <c r="J1719" i="2"/>
  <c r="G1719" i="2"/>
  <c r="C1719" i="2"/>
  <c r="B1719" i="2"/>
  <c r="J1718" i="2"/>
  <c r="G1718" i="2"/>
  <c r="C1718" i="2"/>
  <c r="B1718" i="2"/>
  <c r="J1717" i="2"/>
  <c r="G1717" i="2"/>
  <c r="C1717" i="2"/>
  <c r="B1717" i="2"/>
  <c r="J1716" i="2"/>
  <c r="G1716" i="2"/>
  <c r="C1716" i="2"/>
  <c r="B1716" i="2"/>
  <c r="J1715" i="2"/>
  <c r="G1715" i="2"/>
  <c r="C1715" i="2"/>
  <c r="B1715" i="2"/>
  <c r="J1714" i="2"/>
  <c r="G1714" i="2"/>
  <c r="C1714" i="2"/>
  <c r="B1714" i="2"/>
  <c r="J1713" i="2"/>
  <c r="G1713" i="2"/>
  <c r="C1713" i="2"/>
  <c r="B1713" i="2"/>
  <c r="J1712" i="2"/>
  <c r="G1712" i="2"/>
  <c r="C1712" i="2"/>
  <c r="B1712" i="2"/>
  <c r="J1711" i="2"/>
  <c r="G1711" i="2"/>
  <c r="C1711" i="2"/>
  <c r="B1711" i="2"/>
  <c r="J1710" i="2"/>
  <c r="G1710" i="2"/>
  <c r="C1710" i="2"/>
  <c r="B1710" i="2"/>
  <c r="J1709" i="2"/>
  <c r="G1709" i="2"/>
  <c r="C1709" i="2"/>
  <c r="B1709" i="2"/>
  <c r="J1708" i="2"/>
  <c r="G1708" i="2"/>
  <c r="C1708" i="2"/>
  <c r="B1708" i="2"/>
  <c r="J1707" i="2"/>
  <c r="G1707" i="2"/>
  <c r="C1707" i="2"/>
  <c r="B1707" i="2"/>
  <c r="J1706" i="2"/>
  <c r="G1706" i="2"/>
  <c r="C1706" i="2"/>
  <c r="B1706" i="2"/>
  <c r="J1705" i="2"/>
  <c r="G1705" i="2"/>
  <c r="C1705" i="2"/>
  <c r="B1705" i="2"/>
  <c r="J1704" i="2"/>
  <c r="G1704" i="2"/>
  <c r="C1704" i="2"/>
  <c r="B1704" i="2"/>
  <c r="J1703" i="2"/>
  <c r="G1703" i="2"/>
  <c r="C1703" i="2"/>
  <c r="B1703" i="2"/>
  <c r="J1702" i="2"/>
  <c r="G1702" i="2"/>
  <c r="C1702" i="2"/>
  <c r="B1702" i="2"/>
  <c r="J1701" i="2"/>
  <c r="G1701" i="2"/>
  <c r="C1701" i="2"/>
  <c r="B1701" i="2"/>
  <c r="J1700" i="2"/>
  <c r="G1700" i="2"/>
  <c r="C1700" i="2"/>
  <c r="B1700" i="2"/>
  <c r="J1699" i="2"/>
  <c r="G1699" i="2"/>
  <c r="C1699" i="2"/>
  <c r="B1699" i="2"/>
  <c r="J1698" i="2"/>
  <c r="G1698" i="2"/>
  <c r="C1698" i="2"/>
  <c r="B1698" i="2"/>
  <c r="J1697" i="2"/>
  <c r="G1697" i="2"/>
  <c r="C1697" i="2"/>
  <c r="B1697" i="2"/>
  <c r="J1696" i="2"/>
  <c r="G1696" i="2"/>
  <c r="C1696" i="2"/>
  <c r="B1696" i="2"/>
  <c r="J1695" i="2"/>
  <c r="G1695" i="2"/>
  <c r="C1695" i="2"/>
  <c r="B1695" i="2"/>
  <c r="J1694" i="2"/>
  <c r="G1694" i="2"/>
  <c r="C1694" i="2"/>
  <c r="B1694" i="2"/>
  <c r="J1693" i="2"/>
  <c r="G1693" i="2"/>
  <c r="C1693" i="2"/>
  <c r="B1693" i="2"/>
  <c r="J1692" i="2"/>
  <c r="G1692" i="2"/>
  <c r="C1692" i="2"/>
  <c r="B1692" i="2"/>
  <c r="J1691" i="2"/>
  <c r="G1691" i="2"/>
  <c r="C1691" i="2"/>
  <c r="B1691" i="2"/>
  <c r="J1690" i="2"/>
  <c r="G1690" i="2"/>
  <c r="C1690" i="2"/>
  <c r="B1690" i="2"/>
  <c r="J1689" i="2"/>
  <c r="G1689" i="2"/>
  <c r="C1689" i="2"/>
  <c r="B1689" i="2"/>
  <c r="J1688" i="2"/>
  <c r="G1688" i="2"/>
  <c r="C1688" i="2"/>
  <c r="B1688" i="2"/>
  <c r="J1687" i="2"/>
  <c r="G1687" i="2"/>
  <c r="C1687" i="2"/>
  <c r="B1687" i="2"/>
  <c r="J1686" i="2"/>
  <c r="G1686" i="2"/>
  <c r="C1686" i="2"/>
  <c r="B1686" i="2"/>
  <c r="J1685" i="2"/>
  <c r="G1685" i="2"/>
  <c r="C1685" i="2"/>
  <c r="B1685" i="2"/>
  <c r="J1684" i="2"/>
  <c r="G1684" i="2"/>
  <c r="C1684" i="2"/>
  <c r="B1684" i="2"/>
  <c r="J1683" i="2"/>
  <c r="G1683" i="2"/>
  <c r="C1683" i="2"/>
  <c r="B1683" i="2"/>
  <c r="J1682" i="2"/>
  <c r="G1682" i="2"/>
  <c r="C1682" i="2"/>
  <c r="B1682" i="2"/>
  <c r="J1681" i="2"/>
  <c r="G1681" i="2"/>
  <c r="C1681" i="2"/>
  <c r="B1681" i="2"/>
  <c r="J1680" i="2"/>
  <c r="G1680" i="2"/>
  <c r="C1680" i="2"/>
  <c r="B1680" i="2"/>
  <c r="J1679" i="2"/>
  <c r="G1679" i="2"/>
  <c r="C1679" i="2"/>
  <c r="B1679" i="2"/>
  <c r="J1678" i="2"/>
  <c r="G1678" i="2"/>
  <c r="C1678" i="2"/>
  <c r="B1678" i="2"/>
  <c r="J1677" i="2"/>
  <c r="G1677" i="2"/>
  <c r="C1677" i="2"/>
  <c r="B1677" i="2"/>
  <c r="J1676" i="2"/>
  <c r="G1676" i="2"/>
  <c r="C1676" i="2"/>
  <c r="B1676" i="2"/>
  <c r="J1675" i="2"/>
  <c r="G1675" i="2"/>
  <c r="C1675" i="2"/>
  <c r="B1675" i="2"/>
  <c r="J1674" i="2"/>
  <c r="G1674" i="2"/>
  <c r="C1674" i="2"/>
  <c r="B1674" i="2"/>
  <c r="J1673" i="2"/>
  <c r="G1673" i="2"/>
  <c r="C1673" i="2"/>
  <c r="B1673" i="2"/>
  <c r="J1672" i="2"/>
  <c r="G1672" i="2"/>
  <c r="C1672" i="2"/>
  <c r="B1672" i="2"/>
  <c r="J1671" i="2"/>
  <c r="G1671" i="2"/>
  <c r="C1671" i="2"/>
  <c r="B1671" i="2"/>
  <c r="J1670" i="2"/>
  <c r="G1670" i="2"/>
  <c r="C1670" i="2"/>
  <c r="B1670" i="2"/>
  <c r="J1669" i="2"/>
  <c r="G1669" i="2"/>
  <c r="C1669" i="2"/>
  <c r="B1669" i="2"/>
  <c r="J1668" i="2"/>
  <c r="G1668" i="2"/>
  <c r="C1668" i="2"/>
  <c r="B1668" i="2"/>
  <c r="J1667" i="2"/>
  <c r="G1667" i="2"/>
  <c r="C1667" i="2"/>
  <c r="B1667" i="2"/>
  <c r="J1666" i="2"/>
  <c r="G1666" i="2"/>
  <c r="C1666" i="2"/>
  <c r="B1666" i="2"/>
  <c r="J1665" i="2"/>
  <c r="G1665" i="2"/>
  <c r="C1665" i="2"/>
  <c r="B1665" i="2"/>
  <c r="J1664" i="2"/>
  <c r="G1664" i="2"/>
  <c r="C1664" i="2"/>
  <c r="B1664" i="2"/>
  <c r="J1663" i="2"/>
  <c r="G1663" i="2"/>
  <c r="C1663" i="2"/>
  <c r="B1663" i="2"/>
  <c r="J1662" i="2"/>
  <c r="G1662" i="2"/>
  <c r="C1662" i="2"/>
  <c r="B1662" i="2"/>
  <c r="J1661" i="2"/>
  <c r="G1661" i="2"/>
  <c r="C1661" i="2"/>
  <c r="B1661" i="2"/>
  <c r="J1660" i="2"/>
  <c r="G1660" i="2"/>
  <c r="C1660" i="2"/>
  <c r="B1660" i="2"/>
  <c r="J1659" i="2"/>
  <c r="G1659" i="2"/>
  <c r="C1659" i="2"/>
  <c r="B1659" i="2"/>
  <c r="J1658" i="2"/>
  <c r="G1658" i="2"/>
  <c r="C1658" i="2"/>
  <c r="B1658" i="2"/>
  <c r="J1657" i="2"/>
  <c r="G1657" i="2"/>
  <c r="C1657" i="2"/>
  <c r="B1657" i="2"/>
  <c r="J1656" i="2"/>
  <c r="G1656" i="2"/>
  <c r="C1656" i="2"/>
  <c r="B1656" i="2"/>
  <c r="J1655" i="2"/>
  <c r="G1655" i="2"/>
  <c r="C1655" i="2"/>
  <c r="B1655" i="2"/>
  <c r="J1654" i="2"/>
  <c r="G1654" i="2"/>
  <c r="C1654" i="2"/>
  <c r="B1654" i="2"/>
  <c r="J1653" i="2"/>
  <c r="G1653" i="2"/>
  <c r="C1653" i="2"/>
  <c r="B1653" i="2"/>
  <c r="J1652" i="2"/>
  <c r="G1652" i="2"/>
  <c r="C1652" i="2"/>
  <c r="B1652" i="2"/>
  <c r="J1651" i="2"/>
  <c r="G1651" i="2"/>
  <c r="C1651" i="2"/>
  <c r="B1651" i="2"/>
  <c r="J1650" i="2"/>
  <c r="G1650" i="2"/>
  <c r="C1650" i="2"/>
  <c r="B1650" i="2"/>
  <c r="J1649" i="2"/>
  <c r="G1649" i="2"/>
  <c r="C1649" i="2"/>
  <c r="B1649" i="2"/>
  <c r="J1648" i="2"/>
  <c r="G1648" i="2"/>
  <c r="C1648" i="2"/>
  <c r="B1648" i="2"/>
  <c r="J1647" i="2"/>
  <c r="G1647" i="2"/>
  <c r="C1647" i="2"/>
  <c r="B1647" i="2"/>
  <c r="J1646" i="2"/>
  <c r="G1646" i="2"/>
  <c r="C1646" i="2"/>
  <c r="B1646" i="2"/>
  <c r="J1645" i="2"/>
  <c r="G1645" i="2"/>
  <c r="C1645" i="2"/>
  <c r="B1645" i="2"/>
  <c r="J1644" i="2"/>
  <c r="G1644" i="2"/>
  <c r="C1644" i="2"/>
  <c r="B1644" i="2"/>
  <c r="J1643" i="2"/>
  <c r="G1643" i="2"/>
  <c r="C1643" i="2"/>
  <c r="B1643" i="2"/>
  <c r="J1642" i="2"/>
  <c r="G1642" i="2"/>
  <c r="C1642" i="2"/>
  <c r="B1642" i="2"/>
  <c r="J1641" i="2"/>
  <c r="G1641" i="2"/>
  <c r="C1641" i="2"/>
  <c r="B1641" i="2"/>
  <c r="J1640" i="2"/>
  <c r="G1640" i="2"/>
  <c r="C1640" i="2"/>
  <c r="B1640" i="2"/>
  <c r="J1639" i="2"/>
  <c r="G1639" i="2"/>
  <c r="C1639" i="2"/>
  <c r="B1639" i="2"/>
  <c r="J1638" i="2"/>
  <c r="G1638" i="2"/>
  <c r="C1638" i="2"/>
  <c r="B1638" i="2"/>
  <c r="J1637" i="2"/>
  <c r="G1637" i="2"/>
  <c r="C1637" i="2"/>
  <c r="B1637" i="2"/>
  <c r="J1636" i="2"/>
  <c r="G1636" i="2"/>
  <c r="C1636" i="2"/>
  <c r="B1636" i="2"/>
  <c r="J1635" i="2"/>
  <c r="G1635" i="2"/>
  <c r="C1635" i="2"/>
  <c r="B1635" i="2"/>
  <c r="J1634" i="2"/>
  <c r="G1634" i="2"/>
  <c r="C1634" i="2"/>
  <c r="B1634" i="2"/>
  <c r="J1633" i="2"/>
  <c r="G1633" i="2"/>
  <c r="C1633" i="2"/>
  <c r="B1633" i="2"/>
  <c r="J1632" i="2"/>
  <c r="G1632" i="2"/>
  <c r="C1632" i="2"/>
  <c r="B1632" i="2"/>
  <c r="J1631" i="2"/>
  <c r="G1631" i="2"/>
  <c r="C1631" i="2"/>
  <c r="B1631" i="2"/>
  <c r="J1630" i="2"/>
  <c r="G1630" i="2"/>
  <c r="C1630" i="2"/>
  <c r="B1630" i="2"/>
  <c r="J1629" i="2"/>
  <c r="G1629" i="2"/>
  <c r="C1629" i="2"/>
  <c r="B1629" i="2"/>
  <c r="J1628" i="2"/>
  <c r="G1628" i="2"/>
  <c r="C1628" i="2"/>
  <c r="B1628" i="2"/>
  <c r="J1627" i="2"/>
  <c r="G1627" i="2"/>
  <c r="C1627" i="2"/>
  <c r="B1627" i="2"/>
  <c r="J1626" i="2"/>
  <c r="G1626" i="2"/>
  <c r="C1626" i="2"/>
  <c r="B1626" i="2"/>
  <c r="J1625" i="2"/>
  <c r="G1625" i="2"/>
  <c r="C1625" i="2"/>
  <c r="B1625" i="2"/>
  <c r="J1624" i="2"/>
  <c r="G1624" i="2"/>
  <c r="C1624" i="2"/>
  <c r="B1624" i="2"/>
  <c r="J1623" i="2"/>
  <c r="G1623" i="2"/>
  <c r="C1623" i="2"/>
  <c r="B1623" i="2"/>
  <c r="J1622" i="2"/>
  <c r="G1622" i="2"/>
  <c r="C1622" i="2"/>
  <c r="B1622" i="2"/>
  <c r="J1621" i="2"/>
  <c r="G1621" i="2"/>
  <c r="C1621" i="2"/>
  <c r="B1621" i="2"/>
  <c r="J1620" i="2"/>
  <c r="G1620" i="2"/>
  <c r="C1620" i="2"/>
  <c r="B1620" i="2"/>
  <c r="J1619" i="2"/>
  <c r="G1619" i="2"/>
  <c r="C1619" i="2"/>
  <c r="B1619" i="2"/>
  <c r="J1618" i="2"/>
  <c r="G1618" i="2"/>
  <c r="C1618" i="2"/>
  <c r="B1618" i="2"/>
  <c r="J1617" i="2"/>
  <c r="G1617" i="2"/>
  <c r="C1617" i="2"/>
  <c r="B1617" i="2"/>
  <c r="J1616" i="2"/>
  <c r="G1616" i="2"/>
  <c r="C1616" i="2"/>
  <c r="B1616" i="2"/>
  <c r="J1615" i="2"/>
  <c r="G1615" i="2"/>
  <c r="C1615" i="2"/>
  <c r="B1615" i="2"/>
  <c r="J1614" i="2"/>
  <c r="G1614" i="2"/>
  <c r="C1614" i="2"/>
  <c r="B1614" i="2"/>
  <c r="J1613" i="2"/>
  <c r="G1613" i="2"/>
  <c r="C1613" i="2"/>
  <c r="B1613" i="2"/>
  <c r="J1612" i="2"/>
  <c r="G1612" i="2"/>
  <c r="C1612" i="2"/>
  <c r="B1612" i="2"/>
  <c r="J1611" i="2"/>
  <c r="G1611" i="2"/>
  <c r="C1611" i="2"/>
  <c r="B1611" i="2"/>
  <c r="J1610" i="2"/>
  <c r="G1610" i="2"/>
  <c r="C1610" i="2"/>
  <c r="B1610" i="2"/>
  <c r="J1609" i="2"/>
  <c r="G1609" i="2"/>
  <c r="C1609" i="2"/>
  <c r="B1609" i="2"/>
  <c r="J1608" i="2"/>
  <c r="G1608" i="2"/>
  <c r="C1608" i="2"/>
  <c r="B1608" i="2"/>
  <c r="J1607" i="2"/>
  <c r="G1607" i="2"/>
  <c r="C1607" i="2"/>
  <c r="B1607" i="2"/>
  <c r="J1606" i="2"/>
  <c r="G1606" i="2"/>
  <c r="C1606" i="2"/>
  <c r="B1606" i="2"/>
  <c r="J1605" i="2"/>
  <c r="G1605" i="2"/>
  <c r="C1605" i="2"/>
  <c r="B1605" i="2"/>
  <c r="J1604" i="2"/>
  <c r="G1604" i="2"/>
  <c r="C1604" i="2"/>
  <c r="B1604" i="2"/>
  <c r="J1603" i="2"/>
  <c r="G1603" i="2"/>
  <c r="C1603" i="2"/>
  <c r="B1603" i="2"/>
  <c r="J1602" i="2"/>
  <c r="G1602" i="2"/>
  <c r="C1602" i="2"/>
  <c r="B1602" i="2"/>
  <c r="J1601" i="2"/>
  <c r="G1601" i="2"/>
  <c r="C1601" i="2"/>
  <c r="B1601" i="2"/>
  <c r="J1600" i="2"/>
  <c r="G1600" i="2"/>
  <c r="C1600" i="2"/>
  <c r="B1600" i="2"/>
  <c r="J1599" i="2"/>
  <c r="G1599" i="2"/>
  <c r="C1599" i="2"/>
  <c r="B1599" i="2"/>
  <c r="J1598" i="2"/>
  <c r="G1598" i="2"/>
  <c r="C1598" i="2"/>
  <c r="B1598" i="2"/>
  <c r="J1597" i="2"/>
  <c r="G1597" i="2"/>
  <c r="C1597" i="2"/>
  <c r="B1597" i="2"/>
  <c r="J1596" i="2"/>
  <c r="G1596" i="2"/>
  <c r="C1596" i="2"/>
  <c r="B1596" i="2"/>
  <c r="J1595" i="2"/>
  <c r="G1595" i="2"/>
  <c r="C1595" i="2"/>
  <c r="B1595" i="2"/>
  <c r="J1594" i="2"/>
  <c r="G1594" i="2"/>
  <c r="C1594" i="2"/>
  <c r="B1594" i="2"/>
  <c r="J1593" i="2"/>
  <c r="G1593" i="2"/>
  <c r="C1593" i="2"/>
  <c r="B1593" i="2"/>
  <c r="J1592" i="2"/>
  <c r="G1592" i="2"/>
  <c r="C1592" i="2"/>
  <c r="B1592" i="2"/>
  <c r="J1591" i="2"/>
  <c r="G1591" i="2"/>
  <c r="C1591" i="2"/>
  <c r="B1591" i="2"/>
  <c r="J1590" i="2"/>
  <c r="G1590" i="2"/>
  <c r="C1590" i="2"/>
  <c r="B1590" i="2"/>
  <c r="J1589" i="2"/>
  <c r="G1589" i="2"/>
  <c r="C1589" i="2"/>
  <c r="B1589" i="2"/>
  <c r="J1588" i="2"/>
  <c r="G1588" i="2"/>
  <c r="C1588" i="2"/>
  <c r="B1588" i="2"/>
  <c r="J1587" i="2"/>
  <c r="G1587" i="2"/>
  <c r="C1587" i="2"/>
  <c r="B1587" i="2"/>
  <c r="J1586" i="2"/>
  <c r="G1586" i="2"/>
  <c r="C1586" i="2"/>
  <c r="B1586" i="2"/>
  <c r="J1585" i="2"/>
  <c r="G1585" i="2"/>
  <c r="C1585" i="2"/>
  <c r="B1585" i="2"/>
  <c r="J1584" i="2"/>
  <c r="G1584" i="2"/>
  <c r="C1584" i="2"/>
  <c r="B1584" i="2"/>
  <c r="J1583" i="2"/>
  <c r="G1583" i="2"/>
  <c r="C1583" i="2"/>
  <c r="B1583" i="2"/>
  <c r="J1582" i="2"/>
  <c r="G1582" i="2"/>
  <c r="C1582" i="2"/>
  <c r="B1582" i="2"/>
  <c r="J1581" i="2"/>
  <c r="G1581" i="2"/>
  <c r="C1581" i="2"/>
  <c r="B1581" i="2"/>
  <c r="J1580" i="2"/>
  <c r="G1580" i="2"/>
  <c r="C1580" i="2"/>
  <c r="B1580" i="2"/>
  <c r="J1579" i="2"/>
  <c r="G1579" i="2"/>
  <c r="C1579" i="2"/>
  <c r="B1579" i="2"/>
  <c r="J1578" i="2"/>
  <c r="G1578" i="2"/>
  <c r="C1578" i="2"/>
  <c r="B1578" i="2"/>
  <c r="J1577" i="2"/>
  <c r="G1577" i="2"/>
  <c r="C1577" i="2"/>
  <c r="B1577" i="2"/>
  <c r="J1576" i="2"/>
  <c r="G1576" i="2"/>
  <c r="C1576" i="2"/>
  <c r="B1576" i="2"/>
  <c r="J1575" i="2"/>
  <c r="G1575" i="2"/>
  <c r="C1575" i="2"/>
  <c r="B1575" i="2"/>
  <c r="J1574" i="2"/>
  <c r="G1574" i="2"/>
  <c r="C1574" i="2"/>
  <c r="B1574" i="2"/>
  <c r="J1573" i="2"/>
  <c r="G1573" i="2"/>
  <c r="C1573" i="2"/>
  <c r="B1573" i="2"/>
  <c r="J1572" i="2"/>
  <c r="G1572" i="2"/>
  <c r="C1572" i="2"/>
  <c r="B1572" i="2"/>
  <c r="J1571" i="2"/>
  <c r="G1571" i="2"/>
  <c r="C1571" i="2"/>
  <c r="B1571" i="2"/>
  <c r="J1570" i="2"/>
  <c r="G1570" i="2"/>
  <c r="C1570" i="2"/>
  <c r="B1570" i="2"/>
  <c r="J1569" i="2"/>
  <c r="G1569" i="2"/>
  <c r="C1569" i="2"/>
  <c r="B1569" i="2"/>
  <c r="J1568" i="2"/>
  <c r="G1568" i="2"/>
  <c r="C1568" i="2"/>
  <c r="B1568" i="2"/>
  <c r="J1567" i="2"/>
  <c r="G1567" i="2"/>
  <c r="C1567" i="2"/>
  <c r="B1567" i="2"/>
  <c r="J1566" i="2"/>
  <c r="G1566" i="2"/>
  <c r="C1566" i="2"/>
  <c r="B1566" i="2"/>
  <c r="J1565" i="2"/>
  <c r="G1565" i="2"/>
  <c r="C1565" i="2"/>
  <c r="B1565" i="2"/>
  <c r="J1564" i="2"/>
  <c r="G1564" i="2"/>
  <c r="C1564" i="2"/>
  <c r="B1564" i="2"/>
  <c r="J1563" i="2"/>
  <c r="G1563" i="2"/>
  <c r="C1563" i="2"/>
  <c r="B1563" i="2"/>
  <c r="J1562" i="2"/>
  <c r="G1562" i="2"/>
  <c r="C1562" i="2"/>
  <c r="B1562" i="2"/>
  <c r="J1561" i="2"/>
  <c r="G1561" i="2"/>
  <c r="C1561" i="2"/>
  <c r="B1561" i="2"/>
  <c r="J1560" i="2"/>
  <c r="G1560" i="2"/>
  <c r="C1560" i="2"/>
  <c r="B1560" i="2"/>
  <c r="J1559" i="2"/>
  <c r="G1559" i="2"/>
  <c r="C1559" i="2"/>
  <c r="B1559" i="2"/>
  <c r="J1558" i="2"/>
  <c r="G1558" i="2"/>
  <c r="C1558" i="2"/>
  <c r="B1558" i="2"/>
  <c r="J1557" i="2"/>
  <c r="G1557" i="2"/>
  <c r="C1557" i="2"/>
  <c r="B1557" i="2"/>
  <c r="J1556" i="2"/>
  <c r="G1556" i="2"/>
  <c r="C1556" i="2"/>
  <c r="B1556" i="2"/>
  <c r="J1555" i="2"/>
  <c r="G1555" i="2"/>
  <c r="C1555" i="2"/>
  <c r="B1555" i="2"/>
  <c r="J1554" i="2"/>
  <c r="G1554" i="2"/>
  <c r="C1554" i="2"/>
  <c r="B1554" i="2"/>
  <c r="J1553" i="2"/>
  <c r="G1553" i="2"/>
  <c r="C1553" i="2"/>
  <c r="B1553" i="2"/>
  <c r="J1552" i="2"/>
  <c r="G1552" i="2"/>
  <c r="C1552" i="2"/>
  <c r="B1552" i="2"/>
  <c r="J1551" i="2"/>
  <c r="G1551" i="2"/>
  <c r="C1551" i="2"/>
  <c r="B1551" i="2"/>
  <c r="J1550" i="2"/>
  <c r="G1550" i="2"/>
  <c r="C1550" i="2"/>
  <c r="B1550" i="2"/>
  <c r="J1549" i="2"/>
  <c r="G1549" i="2"/>
  <c r="C1549" i="2"/>
  <c r="B1549" i="2"/>
  <c r="J1548" i="2"/>
  <c r="G1548" i="2"/>
  <c r="C1548" i="2"/>
  <c r="B1548" i="2"/>
  <c r="J1547" i="2"/>
  <c r="G1547" i="2"/>
  <c r="C1547" i="2"/>
  <c r="B1547" i="2"/>
  <c r="J1546" i="2"/>
  <c r="G1546" i="2"/>
  <c r="C1546" i="2"/>
  <c r="B1546" i="2"/>
  <c r="J1545" i="2"/>
  <c r="G1545" i="2"/>
  <c r="C1545" i="2"/>
  <c r="B1545" i="2"/>
  <c r="J1544" i="2"/>
  <c r="G1544" i="2"/>
  <c r="C1544" i="2"/>
  <c r="B1544" i="2"/>
  <c r="J1543" i="2"/>
  <c r="G1543" i="2"/>
  <c r="C1543" i="2"/>
  <c r="B1543" i="2"/>
  <c r="J1542" i="2"/>
  <c r="G1542" i="2"/>
  <c r="C1542" i="2"/>
  <c r="B1542" i="2"/>
  <c r="J1541" i="2"/>
  <c r="G1541" i="2"/>
  <c r="C1541" i="2"/>
  <c r="B1541" i="2"/>
  <c r="J1540" i="2"/>
  <c r="G1540" i="2"/>
  <c r="C1540" i="2"/>
  <c r="B1540" i="2"/>
  <c r="J1539" i="2"/>
  <c r="G1539" i="2"/>
  <c r="C1539" i="2"/>
  <c r="B1539" i="2"/>
  <c r="J1538" i="2"/>
  <c r="G1538" i="2"/>
  <c r="C1538" i="2"/>
  <c r="B1538" i="2"/>
  <c r="J1537" i="2"/>
  <c r="G1537" i="2"/>
  <c r="C1537" i="2"/>
  <c r="B1537" i="2"/>
  <c r="J1536" i="2"/>
  <c r="G1536" i="2"/>
  <c r="C1536" i="2"/>
  <c r="B1536" i="2"/>
  <c r="J1535" i="2"/>
  <c r="G1535" i="2"/>
  <c r="C1535" i="2"/>
  <c r="B1535" i="2"/>
  <c r="J1534" i="2"/>
  <c r="G1534" i="2"/>
  <c r="C1534" i="2"/>
  <c r="B1534" i="2"/>
  <c r="J1533" i="2"/>
  <c r="G1533" i="2"/>
  <c r="C1533" i="2"/>
  <c r="B1533" i="2"/>
  <c r="J1532" i="2"/>
  <c r="G1532" i="2"/>
  <c r="C1532" i="2"/>
  <c r="B1532" i="2"/>
  <c r="J1531" i="2"/>
  <c r="G1531" i="2"/>
  <c r="C1531" i="2"/>
  <c r="B1531" i="2"/>
  <c r="J1530" i="2"/>
  <c r="G1530" i="2"/>
  <c r="C1530" i="2"/>
  <c r="B1530" i="2"/>
  <c r="J1529" i="2"/>
  <c r="G1529" i="2"/>
  <c r="C1529" i="2"/>
  <c r="B1529" i="2"/>
  <c r="J1528" i="2"/>
  <c r="G1528" i="2"/>
  <c r="C1528" i="2"/>
  <c r="B1528" i="2"/>
  <c r="J1527" i="2"/>
  <c r="G1527" i="2"/>
  <c r="C1527" i="2"/>
  <c r="B1527" i="2"/>
  <c r="J1526" i="2"/>
  <c r="G1526" i="2"/>
  <c r="C1526" i="2"/>
  <c r="B1526" i="2"/>
  <c r="J1525" i="2"/>
  <c r="G1525" i="2"/>
  <c r="C1525" i="2"/>
  <c r="B1525" i="2"/>
  <c r="J1524" i="2"/>
  <c r="G1524" i="2"/>
  <c r="C1524" i="2"/>
  <c r="B1524" i="2"/>
  <c r="J1523" i="2"/>
  <c r="G1523" i="2"/>
  <c r="C1523" i="2"/>
  <c r="B1523" i="2"/>
  <c r="J1522" i="2"/>
  <c r="G1522" i="2"/>
  <c r="C1522" i="2"/>
  <c r="B1522" i="2"/>
  <c r="J1521" i="2"/>
  <c r="G1521" i="2"/>
  <c r="C1521" i="2"/>
  <c r="B1521" i="2"/>
  <c r="J1520" i="2"/>
  <c r="G1520" i="2"/>
  <c r="C1520" i="2"/>
  <c r="B1520" i="2"/>
  <c r="J1519" i="2"/>
  <c r="G1519" i="2"/>
  <c r="C1519" i="2"/>
  <c r="B1519" i="2"/>
  <c r="J1518" i="2"/>
  <c r="G1518" i="2"/>
  <c r="C1518" i="2"/>
  <c r="B1518" i="2"/>
  <c r="J1517" i="2"/>
  <c r="G1517" i="2"/>
  <c r="C1517" i="2"/>
  <c r="B1517" i="2"/>
  <c r="J1516" i="2"/>
  <c r="G1516" i="2"/>
  <c r="C1516" i="2"/>
  <c r="B1516" i="2"/>
  <c r="J1515" i="2"/>
  <c r="G1515" i="2"/>
  <c r="C1515" i="2"/>
  <c r="B1515" i="2"/>
  <c r="J1514" i="2"/>
  <c r="G1514" i="2"/>
  <c r="C1514" i="2"/>
  <c r="B1514" i="2"/>
  <c r="J1513" i="2"/>
  <c r="G1513" i="2"/>
  <c r="C1513" i="2"/>
  <c r="B1513" i="2"/>
  <c r="J1512" i="2"/>
  <c r="G1512" i="2"/>
  <c r="C1512" i="2"/>
  <c r="B1512" i="2"/>
  <c r="J1511" i="2"/>
  <c r="G1511" i="2"/>
  <c r="C1511" i="2"/>
  <c r="B1511" i="2"/>
  <c r="J1510" i="2"/>
  <c r="G1510" i="2"/>
  <c r="C1510" i="2"/>
  <c r="B1510" i="2"/>
  <c r="J1509" i="2"/>
  <c r="G1509" i="2"/>
  <c r="C1509" i="2"/>
  <c r="B1509" i="2"/>
  <c r="J1508" i="2"/>
  <c r="G1508" i="2"/>
  <c r="C1508" i="2"/>
  <c r="B1508" i="2"/>
  <c r="J1507" i="2"/>
  <c r="G1507" i="2"/>
  <c r="C1507" i="2"/>
  <c r="B1507" i="2"/>
  <c r="J1506" i="2"/>
  <c r="G1506" i="2"/>
  <c r="C1506" i="2"/>
  <c r="B1506" i="2"/>
  <c r="J1505" i="2"/>
  <c r="G1505" i="2"/>
  <c r="C1505" i="2"/>
  <c r="B1505" i="2"/>
  <c r="J1504" i="2"/>
  <c r="G1504" i="2"/>
  <c r="C1504" i="2"/>
  <c r="B1504" i="2"/>
  <c r="J1503" i="2"/>
  <c r="G1503" i="2"/>
  <c r="C1503" i="2"/>
  <c r="B1503" i="2"/>
  <c r="J1502" i="2"/>
  <c r="G1502" i="2"/>
  <c r="C1502" i="2"/>
  <c r="B1502" i="2"/>
  <c r="J1501" i="2"/>
  <c r="G1501" i="2"/>
  <c r="C1501" i="2"/>
  <c r="B1501" i="2"/>
  <c r="J1500" i="2"/>
  <c r="G1500" i="2"/>
  <c r="C1500" i="2"/>
  <c r="B1500" i="2"/>
  <c r="J1499" i="2"/>
  <c r="G1499" i="2"/>
  <c r="C1499" i="2"/>
  <c r="B1499" i="2"/>
  <c r="J1498" i="2"/>
  <c r="G1498" i="2"/>
  <c r="C1498" i="2"/>
  <c r="B1498" i="2"/>
  <c r="J1497" i="2"/>
  <c r="G1497" i="2"/>
  <c r="C1497" i="2"/>
  <c r="B1497" i="2"/>
  <c r="J1496" i="2"/>
  <c r="G1496" i="2"/>
  <c r="C1496" i="2"/>
  <c r="B1496" i="2"/>
  <c r="J1495" i="2"/>
  <c r="G1495" i="2"/>
  <c r="C1495" i="2"/>
  <c r="B1495" i="2"/>
  <c r="J1494" i="2"/>
  <c r="G1494" i="2"/>
  <c r="C1494" i="2"/>
  <c r="B1494" i="2"/>
  <c r="J1493" i="2"/>
  <c r="G1493" i="2"/>
  <c r="C1493" i="2"/>
  <c r="B1493" i="2"/>
  <c r="J1492" i="2"/>
  <c r="G1492" i="2"/>
  <c r="C1492" i="2"/>
  <c r="B1492" i="2"/>
  <c r="J1491" i="2"/>
  <c r="G1491" i="2"/>
  <c r="C1491" i="2"/>
  <c r="B1491" i="2"/>
  <c r="J1490" i="2"/>
  <c r="G1490" i="2"/>
  <c r="C1490" i="2"/>
  <c r="B1490" i="2"/>
  <c r="J1489" i="2"/>
  <c r="G1489" i="2"/>
  <c r="C1489" i="2"/>
  <c r="B1489" i="2"/>
  <c r="J1488" i="2"/>
  <c r="G1488" i="2"/>
  <c r="C1488" i="2"/>
  <c r="B1488" i="2"/>
  <c r="J1487" i="2"/>
  <c r="G1487" i="2"/>
  <c r="C1487" i="2"/>
  <c r="B1487" i="2"/>
  <c r="J1486" i="2"/>
  <c r="G1486" i="2"/>
  <c r="C1486" i="2"/>
  <c r="B1486" i="2"/>
  <c r="J1485" i="2"/>
  <c r="G1485" i="2"/>
  <c r="C1485" i="2"/>
  <c r="B1485" i="2"/>
  <c r="J1484" i="2"/>
  <c r="G1484" i="2"/>
  <c r="C1484" i="2"/>
  <c r="B1484" i="2"/>
  <c r="J1483" i="2"/>
  <c r="G1483" i="2"/>
  <c r="C1483" i="2"/>
  <c r="B1483" i="2"/>
  <c r="J1482" i="2"/>
  <c r="G1482" i="2"/>
  <c r="C1482" i="2"/>
  <c r="B1482" i="2"/>
  <c r="J1481" i="2"/>
  <c r="G1481" i="2"/>
  <c r="C1481" i="2"/>
  <c r="B1481" i="2"/>
  <c r="J1480" i="2"/>
  <c r="G1480" i="2"/>
  <c r="C1480" i="2"/>
  <c r="B1480" i="2"/>
  <c r="J1479" i="2"/>
  <c r="G1479" i="2"/>
  <c r="C1479" i="2"/>
  <c r="B1479" i="2"/>
  <c r="J1478" i="2"/>
  <c r="G1478" i="2"/>
  <c r="C1478" i="2"/>
  <c r="B1478" i="2"/>
  <c r="J1477" i="2"/>
  <c r="G1477" i="2"/>
  <c r="C1477" i="2"/>
  <c r="B1477" i="2"/>
  <c r="J1476" i="2"/>
  <c r="G1476" i="2"/>
  <c r="C1476" i="2"/>
  <c r="B1476" i="2"/>
  <c r="J1475" i="2"/>
  <c r="G1475" i="2"/>
  <c r="C1475" i="2"/>
  <c r="B1475" i="2"/>
  <c r="J1474" i="2"/>
  <c r="G1474" i="2"/>
  <c r="C1474" i="2"/>
  <c r="B1474" i="2"/>
  <c r="J1473" i="2"/>
  <c r="G1473" i="2"/>
  <c r="C1473" i="2"/>
  <c r="B1473" i="2"/>
  <c r="J1472" i="2"/>
  <c r="G1472" i="2"/>
  <c r="C1472" i="2"/>
  <c r="B1472" i="2"/>
  <c r="J1471" i="2"/>
  <c r="G1471" i="2"/>
  <c r="C1471" i="2"/>
  <c r="B1471" i="2"/>
  <c r="J1470" i="2"/>
  <c r="G1470" i="2"/>
  <c r="C1470" i="2"/>
  <c r="B1470" i="2"/>
  <c r="J1469" i="2"/>
  <c r="G1469" i="2"/>
  <c r="C1469" i="2"/>
  <c r="B1469" i="2"/>
  <c r="J1468" i="2"/>
  <c r="G1468" i="2"/>
  <c r="C1468" i="2"/>
  <c r="B1468" i="2"/>
  <c r="J1467" i="2"/>
  <c r="G1467" i="2"/>
  <c r="C1467" i="2"/>
  <c r="B1467" i="2"/>
  <c r="J1466" i="2"/>
  <c r="G1466" i="2"/>
  <c r="C1466" i="2"/>
  <c r="B1466" i="2"/>
  <c r="J1465" i="2"/>
  <c r="G1465" i="2"/>
  <c r="C1465" i="2"/>
  <c r="B1465" i="2"/>
  <c r="J1464" i="2"/>
  <c r="G1464" i="2"/>
  <c r="C1464" i="2"/>
  <c r="B1464" i="2"/>
  <c r="J1463" i="2"/>
  <c r="G1463" i="2"/>
  <c r="C1463" i="2"/>
  <c r="B1463" i="2"/>
  <c r="J1462" i="2"/>
  <c r="G1462" i="2"/>
  <c r="C1462" i="2"/>
  <c r="B1462" i="2"/>
  <c r="J1461" i="2"/>
  <c r="G1461" i="2"/>
  <c r="C1461" i="2"/>
  <c r="B1461" i="2"/>
  <c r="J1460" i="2"/>
  <c r="G1460" i="2"/>
  <c r="C1460" i="2"/>
  <c r="B1460" i="2"/>
  <c r="J1459" i="2"/>
  <c r="G1459" i="2"/>
  <c r="C1459" i="2"/>
  <c r="B1459" i="2"/>
  <c r="J1458" i="2"/>
  <c r="G1458" i="2"/>
  <c r="C1458" i="2"/>
  <c r="B1458" i="2"/>
  <c r="J1457" i="2"/>
  <c r="G1457" i="2"/>
  <c r="C1457" i="2"/>
  <c r="B1457" i="2"/>
  <c r="J1456" i="2"/>
  <c r="G1456" i="2"/>
  <c r="C1456" i="2"/>
  <c r="B1456" i="2"/>
  <c r="J1455" i="2"/>
  <c r="G1455" i="2"/>
  <c r="C1455" i="2"/>
  <c r="B1455" i="2"/>
  <c r="J1454" i="2"/>
  <c r="G1454" i="2"/>
  <c r="C1454" i="2"/>
  <c r="B1454" i="2"/>
  <c r="J1453" i="2"/>
  <c r="G1453" i="2"/>
  <c r="C1453" i="2"/>
  <c r="B1453" i="2"/>
  <c r="J1452" i="2"/>
  <c r="G1452" i="2"/>
  <c r="C1452" i="2"/>
  <c r="B1452" i="2"/>
  <c r="J1451" i="2"/>
  <c r="G1451" i="2"/>
  <c r="C1451" i="2"/>
  <c r="B1451" i="2"/>
  <c r="J1450" i="2"/>
  <c r="G1450" i="2"/>
  <c r="C1450" i="2"/>
  <c r="B1450" i="2"/>
  <c r="J1449" i="2"/>
  <c r="G1449" i="2"/>
  <c r="C1449" i="2"/>
  <c r="B1449" i="2"/>
  <c r="J1448" i="2"/>
  <c r="G1448" i="2"/>
  <c r="C1448" i="2"/>
  <c r="B1448" i="2"/>
  <c r="J1447" i="2"/>
  <c r="G1447" i="2"/>
  <c r="C1447" i="2"/>
  <c r="B1447" i="2"/>
  <c r="J1446" i="2"/>
  <c r="G1446" i="2"/>
  <c r="C1446" i="2"/>
  <c r="B1446" i="2"/>
  <c r="J1445" i="2"/>
  <c r="G1445" i="2"/>
  <c r="C1445" i="2"/>
  <c r="B1445" i="2"/>
  <c r="J1444" i="2"/>
  <c r="G1444" i="2"/>
  <c r="C1444" i="2"/>
  <c r="B1444" i="2"/>
  <c r="J1443" i="2"/>
  <c r="G1443" i="2"/>
  <c r="C1443" i="2"/>
  <c r="B1443" i="2"/>
  <c r="J1442" i="2"/>
  <c r="G1442" i="2"/>
  <c r="C1442" i="2"/>
  <c r="B1442" i="2"/>
  <c r="J1441" i="2"/>
  <c r="G1441" i="2"/>
  <c r="C1441" i="2"/>
  <c r="B1441" i="2"/>
  <c r="J1440" i="2"/>
  <c r="G1440" i="2"/>
  <c r="C1440" i="2"/>
  <c r="B1440" i="2"/>
  <c r="J1439" i="2"/>
  <c r="G1439" i="2"/>
  <c r="C1439" i="2"/>
  <c r="B1439" i="2"/>
  <c r="J1438" i="2"/>
  <c r="G1438" i="2"/>
  <c r="C1438" i="2"/>
  <c r="B1438" i="2"/>
  <c r="J1437" i="2"/>
  <c r="G1437" i="2"/>
  <c r="C1437" i="2"/>
  <c r="B1437" i="2"/>
  <c r="J1436" i="2"/>
  <c r="G1436" i="2"/>
  <c r="C1436" i="2"/>
  <c r="B1436" i="2"/>
  <c r="J1435" i="2"/>
  <c r="G1435" i="2"/>
  <c r="C1435" i="2"/>
  <c r="B1435" i="2"/>
  <c r="J1434" i="2"/>
  <c r="G1434" i="2"/>
  <c r="C1434" i="2"/>
  <c r="B1434" i="2"/>
  <c r="J1433" i="2"/>
  <c r="G1433" i="2"/>
  <c r="C1433" i="2"/>
  <c r="B1433" i="2"/>
  <c r="J1432" i="2"/>
  <c r="G1432" i="2"/>
  <c r="C1432" i="2"/>
  <c r="B1432" i="2"/>
  <c r="J1431" i="2"/>
  <c r="G1431" i="2"/>
  <c r="C1431" i="2"/>
  <c r="B1431" i="2"/>
  <c r="J1430" i="2"/>
  <c r="G1430" i="2"/>
  <c r="C1430" i="2"/>
  <c r="B1430" i="2"/>
  <c r="J1429" i="2"/>
  <c r="G1429" i="2"/>
  <c r="C1429" i="2"/>
  <c r="B1429" i="2"/>
  <c r="J1428" i="2"/>
  <c r="G1428" i="2"/>
  <c r="C1428" i="2"/>
  <c r="B1428" i="2"/>
  <c r="J1427" i="2"/>
  <c r="G1427" i="2"/>
  <c r="C1427" i="2"/>
  <c r="B1427" i="2"/>
  <c r="J1426" i="2"/>
  <c r="G1426" i="2"/>
  <c r="C1426" i="2"/>
  <c r="B1426" i="2"/>
  <c r="J1425" i="2"/>
  <c r="G1425" i="2"/>
  <c r="C1425" i="2"/>
  <c r="B1425" i="2"/>
  <c r="J1424" i="2"/>
  <c r="G1424" i="2"/>
  <c r="C1424" i="2"/>
  <c r="B1424" i="2"/>
  <c r="J1423" i="2"/>
  <c r="G1423" i="2"/>
  <c r="C1423" i="2"/>
  <c r="B1423" i="2"/>
  <c r="J1422" i="2"/>
  <c r="G1422" i="2"/>
  <c r="C1422" i="2"/>
  <c r="B1422" i="2"/>
  <c r="J1421" i="2"/>
  <c r="G1421" i="2"/>
  <c r="C1421" i="2"/>
  <c r="B1421" i="2"/>
  <c r="J1420" i="2"/>
  <c r="G1420" i="2"/>
  <c r="C1420" i="2"/>
  <c r="B1420" i="2"/>
  <c r="J1419" i="2"/>
  <c r="G1419" i="2"/>
  <c r="C1419" i="2"/>
  <c r="B1419" i="2"/>
  <c r="J1418" i="2"/>
  <c r="G1418" i="2"/>
  <c r="C1418" i="2"/>
  <c r="B1418" i="2"/>
  <c r="J1417" i="2"/>
  <c r="G1417" i="2"/>
  <c r="C1417" i="2"/>
  <c r="B1417" i="2"/>
  <c r="J1416" i="2"/>
  <c r="G1416" i="2"/>
  <c r="C1416" i="2"/>
  <c r="B1416" i="2"/>
  <c r="J1415" i="2"/>
  <c r="G1415" i="2"/>
  <c r="C1415" i="2"/>
  <c r="B1415" i="2"/>
  <c r="J1414" i="2"/>
  <c r="G1414" i="2"/>
  <c r="C1414" i="2"/>
  <c r="B1414" i="2"/>
  <c r="J1413" i="2"/>
  <c r="G1413" i="2"/>
  <c r="C1413" i="2"/>
  <c r="B1413" i="2"/>
  <c r="J1412" i="2"/>
  <c r="G1412" i="2"/>
  <c r="C1412" i="2"/>
  <c r="B1412" i="2"/>
  <c r="J1411" i="2"/>
  <c r="G1411" i="2"/>
  <c r="C1411" i="2"/>
  <c r="B1411" i="2"/>
  <c r="J1410" i="2"/>
  <c r="G1410" i="2"/>
  <c r="C1410" i="2"/>
  <c r="B1410" i="2"/>
  <c r="J1409" i="2"/>
  <c r="G1409" i="2"/>
  <c r="C1409" i="2"/>
  <c r="B1409" i="2"/>
  <c r="J1408" i="2"/>
  <c r="G1408" i="2"/>
  <c r="C1408" i="2"/>
  <c r="B1408" i="2"/>
  <c r="J1407" i="2"/>
  <c r="G1407" i="2"/>
  <c r="C1407" i="2"/>
  <c r="B1407" i="2"/>
  <c r="J1406" i="2"/>
  <c r="G1406" i="2"/>
  <c r="C1406" i="2"/>
  <c r="B1406" i="2"/>
  <c r="J1405" i="2"/>
  <c r="G1405" i="2"/>
  <c r="C1405" i="2"/>
  <c r="B1405" i="2"/>
  <c r="J1404" i="2"/>
  <c r="G1404" i="2"/>
  <c r="C1404" i="2"/>
  <c r="B1404" i="2"/>
  <c r="J1403" i="2"/>
  <c r="G1403" i="2"/>
  <c r="C1403" i="2"/>
  <c r="B1403" i="2"/>
  <c r="J1402" i="2"/>
  <c r="G1402" i="2"/>
  <c r="C1402" i="2"/>
  <c r="B1402" i="2"/>
  <c r="J1401" i="2"/>
  <c r="G1401" i="2"/>
  <c r="C1401" i="2"/>
  <c r="B1401" i="2"/>
  <c r="J1400" i="2"/>
  <c r="G1400" i="2"/>
  <c r="C1400" i="2"/>
  <c r="B1400" i="2"/>
  <c r="J1399" i="2"/>
  <c r="G1399" i="2"/>
  <c r="C1399" i="2"/>
  <c r="B1399" i="2"/>
  <c r="J1398" i="2"/>
  <c r="G1398" i="2"/>
  <c r="C1398" i="2"/>
  <c r="B1398" i="2"/>
  <c r="J1397" i="2"/>
  <c r="G1397" i="2"/>
  <c r="C1397" i="2"/>
  <c r="B1397" i="2"/>
  <c r="J1396" i="2"/>
  <c r="G1396" i="2"/>
  <c r="C1396" i="2"/>
  <c r="B1396" i="2"/>
  <c r="J1395" i="2"/>
  <c r="G1395" i="2"/>
  <c r="C1395" i="2"/>
  <c r="B1395" i="2"/>
  <c r="J1394" i="2"/>
  <c r="G1394" i="2"/>
  <c r="C1394" i="2"/>
  <c r="B1394" i="2"/>
  <c r="J1393" i="2"/>
  <c r="G1393" i="2"/>
  <c r="C1393" i="2"/>
  <c r="B1393" i="2"/>
  <c r="J1392" i="2"/>
  <c r="G1392" i="2"/>
  <c r="C1392" i="2"/>
  <c r="B1392" i="2"/>
  <c r="J1391" i="2"/>
  <c r="G1391" i="2"/>
  <c r="C1391" i="2"/>
  <c r="B1391" i="2"/>
  <c r="J1390" i="2"/>
  <c r="G1390" i="2"/>
  <c r="C1390" i="2"/>
  <c r="B1390" i="2"/>
  <c r="J1389" i="2"/>
  <c r="G1389" i="2"/>
  <c r="C1389" i="2"/>
  <c r="B1389" i="2"/>
  <c r="J1388" i="2"/>
  <c r="G1388" i="2"/>
  <c r="C1388" i="2"/>
  <c r="B1388" i="2"/>
  <c r="J1387" i="2"/>
  <c r="G1387" i="2"/>
  <c r="C1387" i="2"/>
  <c r="B1387" i="2"/>
  <c r="J1386" i="2"/>
  <c r="G1386" i="2"/>
  <c r="C1386" i="2"/>
  <c r="B1386" i="2"/>
  <c r="J1385" i="2"/>
  <c r="G1385" i="2"/>
  <c r="C1385" i="2"/>
  <c r="B1385" i="2"/>
  <c r="J1384" i="2"/>
  <c r="G1384" i="2"/>
  <c r="C1384" i="2"/>
  <c r="B1384" i="2"/>
  <c r="J1383" i="2"/>
  <c r="G1383" i="2"/>
  <c r="C1383" i="2"/>
  <c r="B1383" i="2"/>
  <c r="J1382" i="2"/>
  <c r="G1382" i="2"/>
  <c r="C1382" i="2"/>
  <c r="B1382" i="2"/>
  <c r="J1381" i="2"/>
  <c r="G1381" i="2"/>
  <c r="C1381" i="2"/>
  <c r="B1381" i="2"/>
  <c r="J1380" i="2"/>
  <c r="G1380" i="2"/>
  <c r="C1380" i="2"/>
  <c r="B1380" i="2"/>
  <c r="J1379" i="2"/>
  <c r="G1379" i="2"/>
  <c r="C1379" i="2"/>
  <c r="B1379" i="2"/>
  <c r="J1378" i="2"/>
  <c r="G1378" i="2"/>
  <c r="C1378" i="2"/>
  <c r="B1378" i="2"/>
  <c r="J1377" i="2"/>
  <c r="G1377" i="2"/>
  <c r="C1377" i="2"/>
  <c r="B1377" i="2"/>
  <c r="J1376" i="2"/>
  <c r="G1376" i="2"/>
  <c r="C1376" i="2"/>
  <c r="B1376" i="2"/>
  <c r="J1375" i="2"/>
  <c r="G1375" i="2"/>
  <c r="C1375" i="2"/>
  <c r="B1375" i="2"/>
  <c r="J1374" i="2"/>
  <c r="G1374" i="2"/>
  <c r="C1374" i="2"/>
  <c r="B1374" i="2"/>
  <c r="J1373" i="2"/>
  <c r="G1373" i="2"/>
  <c r="C1373" i="2"/>
  <c r="B1373" i="2"/>
  <c r="J1372" i="2"/>
  <c r="G1372" i="2"/>
  <c r="C1372" i="2"/>
  <c r="B1372" i="2"/>
  <c r="J1371" i="2"/>
  <c r="G1371" i="2"/>
  <c r="C1371" i="2"/>
  <c r="B1371" i="2"/>
  <c r="J1370" i="2"/>
  <c r="G1370" i="2"/>
  <c r="C1370" i="2"/>
  <c r="B1370" i="2"/>
  <c r="J1369" i="2"/>
  <c r="G1369" i="2"/>
  <c r="C1369" i="2"/>
  <c r="B1369" i="2"/>
  <c r="J1368" i="2"/>
  <c r="G1368" i="2"/>
  <c r="C1368" i="2"/>
  <c r="B1368" i="2"/>
  <c r="J1367" i="2"/>
  <c r="G1367" i="2"/>
  <c r="C1367" i="2"/>
  <c r="B1367" i="2"/>
  <c r="J1366" i="2"/>
  <c r="G1366" i="2"/>
  <c r="C1366" i="2"/>
  <c r="B1366" i="2"/>
  <c r="J1365" i="2"/>
  <c r="G1365" i="2"/>
  <c r="C1365" i="2"/>
  <c r="B1365" i="2"/>
  <c r="J1364" i="2"/>
  <c r="G1364" i="2"/>
  <c r="C1364" i="2"/>
  <c r="B1364" i="2"/>
  <c r="J1363" i="2"/>
  <c r="G1363" i="2"/>
  <c r="C1363" i="2"/>
  <c r="B1363" i="2"/>
  <c r="J1362" i="2"/>
  <c r="G1362" i="2"/>
  <c r="C1362" i="2"/>
  <c r="B1362" i="2"/>
  <c r="J1361" i="2"/>
  <c r="G1361" i="2"/>
  <c r="C1361" i="2"/>
  <c r="B1361" i="2"/>
  <c r="J1360" i="2"/>
  <c r="G1360" i="2"/>
  <c r="C1360" i="2"/>
  <c r="B1360" i="2"/>
  <c r="J1359" i="2"/>
  <c r="G1359" i="2"/>
  <c r="C1359" i="2"/>
  <c r="B1359" i="2"/>
  <c r="J1358" i="2"/>
  <c r="G1358" i="2"/>
  <c r="C1358" i="2"/>
  <c r="B1358" i="2"/>
  <c r="J1357" i="2"/>
  <c r="G1357" i="2"/>
  <c r="C1357" i="2"/>
  <c r="B1357" i="2"/>
  <c r="J1356" i="2"/>
  <c r="G1356" i="2"/>
  <c r="C1356" i="2"/>
  <c r="B1356" i="2"/>
  <c r="J1355" i="2"/>
  <c r="G1355" i="2"/>
  <c r="C1355" i="2"/>
  <c r="B1355" i="2"/>
  <c r="J1354" i="2"/>
  <c r="G1354" i="2"/>
  <c r="C1354" i="2"/>
  <c r="B1354" i="2"/>
  <c r="J1353" i="2"/>
  <c r="G1353" i="2"/>
  <c r="C1353" i="2"/>
  <c r="B1353" i="2"/>
  <c r="J1352" i="2"/>
  <c r="G1352" i="2"/>
  <c r="C1352" i="2"/>
  <c r="B1352" i="2"/>
  <c r="J1351" i="2"/>
  <c r="G1351" i="2"/>
  <c r="C1351" i="2"/>
  <c r="B1351" i="2"/>
  <c r="J1350" i="2"/>
  <c r="G1350" i="2"/>
  <c r="C1350" i="2"/>
  <c r="B1350" i="2"/>
  <c r="J1349" i="2"/>
  <c r="G1349" i="2"/>
  <c r="C1349" i="2"/>
  <c r="B1349" i="2"/>
  <c r="J1348" i="2"/>
  <c r="G1348" i="2"/>
  <c r="C1348" i="2"/>
  <c r="B1348" i="2"/>
  <c r="J1347" i="2"/>
  <c r="G1347" i="2"/>
  <c r="C1347" i="2"/>
  <c r="B1347" i="2"/>
  <c r="J1346" i="2"/>
  <c r="G1346" i="2"/>
  <c r="C1346" i="2"/>
  <c r="B1346" i="2"/>
  <c r="J1345" i="2"/>
  <c r="G1345" i="2"/>
  <c r="C1345" i="2"/>
  <c r="B1345" i="2"/>
  <c r="J1344" i="2"/>
  <c r="G1344" i="2"/>
  <c r="C1344" i="2"/>
  <c r="B1344" i="2"/>
  <c r="J1343" i="2"/>
  <c r="G1343" i="2"/>
  <c r="C1343" i="2"/>
  <c r="B1343" i="2"/>
  <c r="J1342" i="2"/>
  <c r="G1342" i="2"/>
  <c r="C1342" i="2"/>
  <c r="B1342" i="2"/>
  <c r="J1341" i="2"/>
  <c r="G1341" i="2"/>
  <c r="C1341" i="2"/>
  <c r="B1341" i="2"/>
  <c r="J1340" i="2"/>
  <c r="G1340" i="2"/>
  <c r="C1340" i="2"/>
  <c r="B1340" i="2"/>
  <c r="J1339" i="2"/>
  <c r="G1339" i="2"/>
  <c r="C1339" i="2"/>
  <c r="B1339" i="2"/>
  <c r="J1338" i="2"/>
  <c r="G1338" i="2"/>
  <c r="C1338" i="2"/>
  <c r="B1338" i="2"/>
  <c r="J1337" i="2"/>
  <c r="G1337" i="2"/>
  <c r="C1337" i="2"/>
  <c r="B1337" i="2"/>
  <c r="J1336" i="2"/>
  <c r="G1336" i="2"/>
  <c r="C1336" i="2"/>
  <c r="B1336" i="2"/>
  <c r="J1335" i="2"/>
  <c r="G1335" i="2"/>
  <c r="C1335" i="2"/>
  <c r="B1335" i="2"/>
  <c r="J1334" i="2"/>
  <c r="G1334" i="2"/>
  <c r="C1334" i="2"/>
  <c r="B1334" i="2"/>
  <c r="J1333" i="2"/>
  <c r="G1333" i="2"/>
  <c r="C1333" i="2"/>
  <c r="B1333" i="2"/>
  <c r="J1332" i="2"/>
  <c r="G1332" i="2"/>
  <c r="C1332" i="2"/>
  <c r="B1332" i="2"/>
  <c r="J1331" i="2"/>
  <c r="G1331" i="2"/>
  <c r="C1331" i="2"/>
  <c r="B1331" i="2"/>
  <c r="J1330" i="2"/>
  <c r="G1330" i="2"/>
  <c r="C1330" i="2"/>
  <c r="B1330" i="2"/>
  <c r="J1329" i="2"/>
  <c r="G1329" i="2"/>
  <c r="C1329" i="2"/>
  <c r="B1329" i="2"/>
  <c r="J1328" i="2"/>
  <c r="G1328" i="2"/>
  <c r="C1328" i="2"/>
  <c r="B1328" i="2"/>
  <c r="J1327" i="2"/>
  <c r="G1327" i="2"/>
  <c r="C1327" i="2"/>
  <c r="B1327" i="2"/>
  <c r="J1326" i="2"/>
  <c r="G1326" i="2"/>
  <c r="C1326" i="2"/>
  <c r="B1326" i="2"/>
  <c r="J1325" i="2"/>
  <c r="G1325" i="2"/>
  <c r="C1325" i="2"/>
  <c r="B1325" i="2"/>
  <c r="J1324" i="2"/>
  <c r="G1324" i="2"/>
  <c r="C1324" i="2"/>
  <c r="B1324" i="2"/>
  <c r="J1323" i="2"/>
  <c r="G1323" i="2"/>
  <c r="C1323" i="2"/>
  <c r="B1323" i="2"/>
  <c r="J1322" i="2"/>
  <c r="G1322" i="2"/>
  <c r="C1322" i="2"/>
  <c r="B1322" i="2"/>
  <c r="J1321" i="2"/>
  <c r="G1321" i="2"/>
  <c r="C1321" i="2"/>
  <c r="B1321" i="2"/>
  <c r="J1320" i="2"/>
  <c r="G1320" i="2"/>
  <c r="C1320" i="2"/>
  <c r="B1320" i="2"/>
  <c r="J1319" i="2"/>
  <c r="G1319" i="2"/>
  <c r="C1319" i="2"/>
  <c r="B1319" i="2"/>
  <c r="J1318" i="2"/>
  <c r="G1318" i="2"/>
  <c r="C1318" i="2"/>
  <c r="B1318" i="2"/>
  <c r="J1317" i="2"/>
  <c r="G1317" i="2"/>
  <c r="C1317" i="2"/>
  <c r="B1317" i="2"/>
  <c r="J1316" i="2"/>
  <c r="G1316" i="2"/>
  <c r="C1316" i="2"/>
  <c r="B1316" i="2"/>
  <c r="J1315" i="2"/>
  <c r="G1315" i="2"/>
  <c r="C1315" i="2"/>
  <c r="B1315" i="2"/>
  <c r="J1314" i="2"/>
  <c r="G1314" i="2"/>
  <c r="C1314" i="2"/>
  <c r="B1314" i="2"/>
  <c r="J1313" i="2"/>
  <c r="G1313" i="2"/>
  <c r="C1313" i="2"/>
  <c r="B1313" i="2"/>
  <c r="J1312" i="2"/>
  <c r="G1312" i="2"/>
  <c r="C1312" i="2"/>
  <c r="B1312" i="2"/>
  <c r="J1311" i="2"/>
  <c r="G1311" i="2"/>
  <c r="C1311" i="2"/>
  <c r="B1311" i="2"/>
  <c r="J1310" i="2"/>
  <c r="G1310" i="2"/>
  <c r="C1310" i="2"/>
  <c r="B1310" i="2"/>
  <c r="J1309" i="2"/>
  <c r="G1309" i="2"/>
  <c r="C1309" i="2"/>
  <c r="B1309" i="2"/>
  <c r="J1308" i="2"/>
  <c r="G1308" i="2"/>
  <c r="C1308" i="2"/>
  <c r="B1308" i="2"/>
  <c r="J1307" i="2"/>
  <c r="G1307" i="2"/>
  <c r="C1307" i="2"/>
  <c r="B1307" i="2"/>
  <c r="J1306" i="2"/>
  <c r="G1306" i="2"/>
  <c r="C1306" i="2"/>
  <c r="B1306" i="2"/>
  <c r="J1305" i="2"/>
  <c r="G1305" i="2"/>
  <c r="C1305" i="2"/>
  <c r="B1305" i="2"/>
  <c r="J1304" i="2"/>
  <c r="G1304" i="2"/>
  <c r="C1304" i="2"/>
  <c r="B1304" i="2"/>
  <c r="J1303" i="2"/>
  <c r="G1303" i="2"/>
  <c r="C1303" i="2"/>
  <c r="B1303" i="2"/>
  <c r="J1302" i="2"/>
  <c r="G1302" i="2"/>
  <c r="C1302" i="2"/>
  <c r="B1302" i="2"/>
  <c r="J1301" i="2"/>
  <c r="G1301" i="2"/>
  <c r="C1301" i="2"/>
  <c r="B1301" i="2"/>
  <c r="J1300" i="2"/>
  <c r="G1300" i="2"/>
  <c r="C1300" i="2"/>
  <c r="B1300" i="2"/>
  <c r="J1299" i="2"/>
  <c r="G1299" i="2"/>
  <c r="C1299" i="2"/>
  <c r="B1299" i="2"/>
  <c r="J1298" i="2"/>
  <c r="G1298" i="2"/>
  <c r="C1298" i="2"/>
  <c r="B1298" i="2"/>
  <c r="J1297" i="2"/>
  <c r="G1297" i="2"/>
  <c r="C1297" i="2"/>
  <c r="B1297" i="2"/>
  <c r="J1296" i="2"/>
  <c r="G1296" i="2"/>
  <c r="C1296" i="2"/>
  <c r="B1296" i="2"/>
  <c r="J1295" i="2"/>
  <c r="G1295" i="2"/>
  <c r="C1295" i="2"/>
  <c r="B1295" i="2"/>
  <c r="J1294" i="2"/>
  <c r="G1294" i="2"/>
  <c r="C1294" i="2"/>
  <c r="B1294" i="2"/>
  <c r="J1293" i="2"/>
  <c r="G1293" i="2"/>
  <c r="C1293" i="2"/>
  <c r="B1293" i="2"/>
  <c r="J1292" i="2"/>
  <c r="G1292" i="2"/>
  <c r="C1292" i="2"/>
  <c r="B1292" i="2"/>
  <c r="J1291" i="2"/>
  <c r="G1291" i="2"/>
  <c r="C1291" i="2"/>
  <c r="B1291" i="2"/>
  <c r="J1290" i="2"/>
  <c r="G1290" i="2"/>
  <c r="C1290" i="2"/>
  <c r="B1290" i="2"/>
  <c r="J1289" i="2"/>
  <c r="G1289" i="2"/>
  <c r="C1289" i="2"/>
  <c r="B1289" i="2"/>
  <c r="J1288" i="2"/>
  <c r="G1288" i="2"/>
  <c r="C1288" i="2"/>
  <c r="B1288" i="2"/>
  <c r="J1287" i="2"/>
  <c r="G1287" i="2"/>
  <c r="C1287" i="2"/>
  <c r="B1287" i="2"/>
  <c r="J1286" i="2"/>
  <c r="G1286" i="2"/>
  <c r="C1286" i="2"/>
  <c r="B1286" i="2"/>
  <c r="J1285" i="2"/>
  <c r="G1285" i="2"/>
  <c r="C1285" i="2"/>
  <c r="B1285" i="2"/>
  <c r="J1284" i="2"/>
  <c r="G1284" i="2"/>
  <c r="C1284" i="2"/>
  <c r="B1284" i="2"/>
  <c r="J1283" i="2"/>
  <c r="G1283" i="2"/>
  <c r="C1283" i="2"/>
  <c r="B1283" i="2"/>
  <c r="J1282" i="2"/>
  <c r="G1282" i="2"/>
  <c r="C1282" i="2"/>
  <c r="B1282" i="2"/>
  <c r="J1281" i="2"/>
  <c r="G1281" i="2"/>
  <c r="C1281" i="2"/>
  <c r="B1281" i="2"/>
  <c r="J1280" i="2"/>
  <c r="G1280" i="2"/>
  <c r="C1280" i="2"/>
  <c r="B1280" i="2"/>
  <c r="J1279" i="2"/>
  <c r="G1279" i="2"/>
  <c r="C1279" i="2"/>
  <c r="B1279" i="2"/>
  <c r="J1278" i="2"/>
  <c r="G1278" i="2"/>
  <c r="C1278" i="2"/>
  <c r="B1278" i="2"/>
  <c r="J1277" i="2"/>
  <c r="G1277" i="2"/>
  <c r="C1277" i="2"/>
  <c r="B1277" i="2"/>
  <c r="J1276" i="2"/>
  <c r="G1276" i="2"/>
  <c r="C1276" i="2"/>
  <c r="B1276" i="2"/>
  <c r="J1275" i="2"/>
  <c r="G1275" i="2"/>
  <c r="C1275" i="2"/>
  <c r="B1275" i="2"/>
  <c r="J1274" i="2"/>
  <c r="G1274" i="2"/>
  <c r="C1274" i="2"/>
  <c r="B1274" i="2"/>
  <c r="J1273" i="2"/>
  <c r="G1273" i="2"/>
  <c r="C1273" i="2"/>
  <c r="B1273" i="2"/>
  <c r="J1272" i="2"/>
  <c r="G1272" i="2"/>
  <c r="C1272" i="2"/>
  <c r="B1272" i="2"/>
  <c r="J1271" i="2"/>
  <c r="G1271" i="2"/>
  <c r="C1271" i="2"/>
  <c r="B1271" i="2"/>
  <c r="J1270" i="2"/>
  <c r="G1270" i="2"/>
  <c r="C1270" i="2"/>
  <c r="B1270" i="2"/>
  <c r="J1269" i="2"/>
  <c r="G1269" i="2"/>
  <c r="C1269" i="2"/>
  <c r="B1269" i="2"/>
  <c r="J1268" i="2"/>
  <c r="G1268" i="2"/>
  <c r="C1268" i="2"/>
  <c r="B1268" i="2"/>
  <c r="J1267" i="2"/>
  <c r="G1267" i="2"/>
  <c r="C1267" i="2"/>
  <c r="B1267" i="2"/>
  <c r="J1266" i="2"/>
  <c r="G1266" i="2"/>
  <c r="C1266" i="2"/>
  <c r="B1266" i="2"/>
  <c r="J1265" i="2"/>
  <c r="G1265" i="2"/>
  <c r="C1265" i="2"/>
  <c r="B1265" i="2"/>
  <c r="J1264" i="2"/>
  <c r="G1264" i="2"/>
  <c r="C1264" i="2"/>
  <c r="B1264" i="2"/>
  <c r="J1263" i="2"/>
  <c r="G1263" i="2"/>
  <c r="C1263" i="2"/>
  <c r="B1263" i="2"/>
  <c r="J1262" i="2"/>
  <c r="G1262" i="2"/>
  <c r="C1262" i="2"/>
  <c r="B1262" i="2"/>
  <c r="J1261" i="2"/>
  <c r="G1261" i="2"/>
  <c r="C1261" i="2"/>
  <c r="B1261" i="2"/>
  <c r="J1260" i="2"/>
  <c r="G1260" i="2"/>
  <c r="C1260" i="2"/>
  <c r="B1260" i="2"/>
  <c r="J1259" i="2"/>
  <c r="G1259" i="2"/>
  <c r="C1259" i="2"/>
  <c r="B1259" i="2"/>
  <c r="J1258" i="2"/>
  <c r="G1258" i="2"/>
  <c r="C1258" i="2"/>
  <c r="B1258" i="2"/>
  <c r="J1257" i="2"/>
  <c r="G1257" i="2"/>
  <c r="C1257" i="2"/>
  <c r="B1257" i="2"/>
  <c r="J1256" i="2"/>
  <c r="G1256" i="2"/>
  <c r="C1256" i="2"/>
  <c r="B1256" i="2"/>
  <c r="J1255" i="2"/>
  <c r="G1255" i="2"/>
  <c r="C1255" i="2"/>
  <c r="B1255" i="2"/>
  <c r="J1254" i="2"/>
  <c r="G1254" i="2"/>
  <c r="C1254" i="2"/>
  <c r="B1254" i="2"/>
  <c r="J1253" i="2"/>
  <c r="G1253" i="2"/>
  <c r="C1253" i="2"/>
  <c r="B1253" i="2"/>
  <c r="J1252" i="2"/>
  <c r="G1252" i="2"/>
  <c r="C1252" i="2"/>
  <c r="B1252" i="2"/>
  <c r="J1251" i="2"/>
  <c r="G1251" i="2"/>
  <c r="C1251" i="2"/>
  <c r="B1251" i="2"/>
  <c r="J1250" i="2"/>
  <c r="G1250" i="2"/>
  <c r="C1250" i="2"/>
  <c r="B1250" i="2"/>
  <c r="J1249" i="2"/>
  <c r="G1249" i="2"/>
  <c r="C1249" i="2"/>
  <c r="B1249" i="2"/>
  <c r="J1248" i="2"/>
  <c r="G1248" i="2"/>
  <c r="C1248" i="2"/>
  <c r="B1248" i="2"/>
  <c r="J1247" i="2"/>
  <c r="G1247" i="2"/>
  <c r="C1247" i="2"/>
  <c r="B1247" i="2"/>
  <c r="J1246" i="2"/>
  <c r="G1246" i="2"/>
  <c r="C1246" i="2"/>
  <c r="B1246" i="2"/>
  <c r="J1245" i="2"/>
  <c r="G1245" i="2"/>
  <c r="C1245" i="2"/>
  <c r="B1245" i="2"/>
  <c r="J1244" i="2"/>
  <c r="G1244" i="2"/>
  <c r="C1244" i="2"/>
  <c r="B1244" i="2"/>
  <c r="J1243" i="2"/>
  <c r="G1243" i="2"/>
  <c r="C1243" i="2"/>
  <c r="B1243" i="2"/>
  <c r="J1242" i="2"/>
  <c r="G1242" i="2"/>
  <c r="C1242" i="2"/>
  <c r="B1242" i="2"/>
  <c r="J1241" i="2"/>
  <c r="G1241" i="2"/>
  <c r="C1241" i="2"/>
  <c r="B1241" i="2"/>
  <c r="J1240" i="2"/>
  <c r="G1240" i="2"/>
  <c r="C1240" i="2"/>
  <c r="B1240" i="2"/>
  <c r="J1239" i="2"/>
  <c r="G1239" i="2"/>
  <c r="C1239" i="2"/>
  <c r="B1239" i="2"/>
  <c r="J1238" i="2"/>
  <c r="G1238" i="2"/>
  <c r="C1238" i="2"/>
  <c r="B1238" i="2"/>
  <c r="J1237" i="2"/>
  <c r="G1237" i="2"/>
  <c r="C1237" i="2"/>
  <c r="B1237" i="2"/>
  <c r="J1236" i="2"/>
  <c r="G1236" i="2"/>
  <c r="C1236" i="2"/>
  <c r="B1236" i="2"/>
  <c r="J1235" i="2"/>
  <c r="G1235" i="2"/>
  <c r="C1235" i="2"/>
  <c r="B1235" i="2"/>
  <c r="J1234" i="2"/>
  <c r="G1234" i="2"/>
  <c r="C1234" i="2"/>
  <c r="B1234" i="2"/>
  <c r="J1233" i="2"/>
  <c r="G1233" i="2"/>
  <c r="C1233" i="2"/>
  <c r="B1233" i="2"/>
  <c r="J1232" i="2"/>
  <c r="G1232" i="2"/>
  <c r="C1232" i="2"/>
  <c r="B1232" i="2"/>
  <c r="J1231" i="2"/>
  <c r="G1231" i="2"/>
  <c r="C1231" i="2"/>
  <c r="B1231" i="2"/>
  <c r="J1230" i="2"/>
  <c r="G1230" i="2"/>
  <c r="C1230" i="2"/>
  <c r="B1230" i="2"/>
  <c r="J1229" i="2"/>
  <c r="G1229" i="2"/>
  <c r="C1229" i="2"/>
  <c r="B1229" i="2"/>
  <c r="J1228" i="2"/>
  <c r="G1228" i="2"/>
  <c r="C1228" i="2"/>
  <c r="B1228" i="2"/>
  <c r="J1227" i="2"/>
  <c r="G1227" i="2"/>
  <c r="C1227" i="2"/>
  <c r="B1227" i="2"/>
  <c r="J1226" i="2"/>
  <c r="G1226" i="2"/>
  <c r="C1226" i="2"/>
  <c r="B1226" i="2"/>
  <c r="J1225" i="2"/>
  <c r="G1225" i="2"/>
  <c r="C1225" i="2"/>
  <c r="B1225" i="2"/>
  <c r="J1224" i="2"/>
  <c r="G1224" i="2"/>
  <c r="C1224" i="2"/>
  <c r="B1224" i="2"/>
  <c r="J1223" i="2"/>
  <c r="G1223" i="2"/>
  <c r="C1223" i="2"/>
  <c r="B1223" i="2"/>
  <c r="J1222" i="2"/>
  <c r="G1222" i="2"/>
  <c r="C1222" i="2"/>
  <c r="B1222" i="2"/>
  <c r="J1221" i="2"/>
  <c r="G1221" i="2"/>
  <c r="C1221" i="2"/>
  <c r="B1221" i="2"/>
  <c r="J1220" i="2"/>
  <c r="G1220" i="2"/>
  <c r="C1220" i="2"/>
  <c r="B1220" i="2"/>
  <c r="J1219" i="2"/>
  <c r="G1219" i="2"/>
  <c r="C1219" i="2"/>
  <c r="B1219" i="2"/>
  <c r="J1218" i="2"/>
  <c r="G1218" i="2"/>
  <c r="C1218" i="2"/>
  <c r="B1218" i="2"/>
  <c r="J1217" i="2"/>
  <c r="G1217" i="2"/>
  <c r="C1217" i="2"/>
  <c r="B1217" i="2"/>
  <c r="J1216" i="2"/>
  <c r="G1216" i="2"/>
  <c r="C1216" i="2"/>
  <c r="B1216" i="2"/>
  <c r="J1215" i="2"/>
  <c r="G1215" i="2"/>
  <c r="C1215" i="2"/>
  <c r="B1215" i="2"/>
  <c r="J1214" i="2"/>
  <c r="G1214" i="2"/>
  <c r="C1214" i="2"/>
  <c r="B1214" i="2"/>
  <c r="J1213" i="2"/>
  <c r="G1213" i="2"/>
  <c r="C1213" i="2"/>
  <c r="B1213" i="2"/>
  <c r="J1212" i="2"/>
  <c r="G1212" i="2"/>
  <c r="C1212" i="2"/>
  <c r="B1212" i="2"/>
  <c r="J1211" i="2"/>
  <c r="G1211" i="2"/>
  <c r="C1211" i="2"/>
  <c r="B1211" i="2"/>
  <c r="J1210" i="2"/>
  <c r="G1210" i="2"/>
  <c r="C1210" i="2"/>
  <c r="B1210" i="2"/>
  <c r="J1209" i="2"/>
  <c r="G1209" i="2"/>
  <c r="C1209" i="2"/>
  <c r="B1209" i="2"/>
  <c r="J1208" i="2"/>
  <c r="G1208" i="2"/>
  <c r="C1208" i="2"/>
  <c r="B1208" i="2"/>
  <c r="J1207" i="2"/>
  <c r="G1207" i="2"/>
  <c r="C1207" i="2"/>
  <c r="B1207" i="2"/>
  <c r="J1206" i="2"/>
  <c r="G1206" i="2"/>
  <c r="C1206" i="2"/>
  <c r="B1206" i="2"/>
  <c r="J1205" i="2"/>
  <c r="G1205" i="2"/>
  <c r="C1205" i="2"/>
  <c r="B1205" i="2"/>
  <c r="J1204" i="2"/>
  <c r="G1204" i="2"/>
  <c r="C1204" i="2"/>
  <c r="B1204" i="2"/>
  <c r="J1203" i="2"/>
  <c r="G1203" i="2"/>
  <c r="C1203" i="2"/>
  <c r="B1203" i="2"/>
  <c r="J1202" i="2"/>
  <c r="G1202" i="2"/>
  <c r="C1202" i="2"/>
  <c r="B1202" i="2"/>
  <c r="J1201" i="2"/>
  <c r="G1201" i="2"/>
  <c r="C1201" i="2"/>
  <c r="B1201" i="2"/>
  <c r="J1200" i="2"/>
  <c r="G1200" i="2"/>
  <c r="C1200" i="2"/>
  <c r="B1200" i="2"/>
  <c r="J1199" i="2"/>
  <c r="G1199" i="2"/>
  <c r="C1199" i="2"/>
  <c r="B1199" i="2"/>
  <c r="J1198" i="2"/>
  <c r="G1198" i="2"/>
  <c r="C1198" i="2"/>
  <c r="B1198" i="2"/>
  <c r="J1197" i="2"/>
  <c r="G1197" i="2"/>
  <c r="C1197" i="2"/>
  <c r="B1197" i="2"/>
  <c r="J1196" i="2"/>
  <c r="G1196" i="2"/>
  <c r="C1196" i="2"/>
  <c r="B1196" i="2"/>
  <c r="J1195" i="2"/>
  <c r="G1195" i="2"/>
  <c r="C1195" i="2"/>
  <c r="B1195" i="2"/>
  <c r="J1194" i="2"/>
  <c r="G1194" i="2"/>
  <c r="C1194" i="2"/>
  <c r="B1194" i="2"/>
  <c r="J1193" i="2"/>
  <c r="G1193" i="2"/>
  <c r="C1193" i="2"/>
  <c r="B1193" i="2"/>
  <c r="J1192" i="2"/>
  <c r="G1192" i="2"/>
  <c r="C1192" i="2"/>
  <c r="B1192" i="2"/>
  <c r="J1191" i="2"/>
  <c r="G1191" i="2"/>
  <c r="C1191" i="2"/>
  <c r="B1191" i="2"/>
  <c r="J1190" i="2"/>
  <c r="G1190" i="2"/>
  <c r="C1190" i="2"/>
  <c r="B1190" i="2"/>
  <c r="J1189" i="2"/>
  <c r="G1189" i="2"/>
  <c r="C1189" i="2"/>
  <c r="B1189" i="2"/>
  <c r="J1188" i="2"/>
  <c r="G1188" i="2"/>
  <c r="C1188" i="2"/>
  <c r="B1188" i="2"/>
  <c r="J1187" i="2"/>
  <c r="G1187" i="2"/>
  <c r="C1187" i="2"/>
  <c r="B1187" i="2"/>
  <c r="J1186" i="2"/>
  <c r="G1186" i="2"/>
  <c r="C1186" i="2"/>
  <c r="B1186" i="2"/>
  <c r="J1185" i="2"/>
  <c r="G1185" i="2"/>
  <c r="C1185" i="2"/>
  <c r="B1185" i="2"/>
  <c r="J1184" i="2"/>
  <c r="G1184" i="2"/>
  <c r="C1184" i="2"/>
  <c r="B1184" i="2"/>
  <c r="J1183" i="2"/>
  <c r="G1183" i="2"/>
  <c r="C1183" i="2"/>
  <c r="B1183" i="2"/>
  <c r="J1182" i="2"/>
  <c r="G1182" i="2"/>
  <c r="C1182" i="2"/>
  <c r="B1182" i="2"/>
  <c r="J1181" i="2"/>
  <c r="G1181" i="2"/>
  <c r="C1181" i="2"/>
  <c r="B1181" i="2"/>
  <c r="J1180" i="2"/>
  <c r="G1180" i="2"/>
  <c r="C1180" i="2"/>
  <c r="B1180" i="2"/>
  <c r="J1179" i="2"/>
  <c r="G1179" i="2"/>
  <c r="C1179" i="2"/>
  <c r="B1179" i="2"/>
  <c r="J1178" i="2"/>
  <c r="G1178" i="2"/>
  <c r="C1178" i="2"/>
  <c r="B1178" i="2"/>
  <c r="J1177" i="2"/>
  <c r="G1177" i="2"/>
  <c r="C1177" i="2"/>
  <c r="B1177" i="2"/>
  <c r="J1176" i="2"/>
  <c r="G1176" i="2"/>
  <c r="C1176" i="2"/>
  <c r="B1176" i="2"/>
  <c r="J1175" i="2"/>
  <c r="G1175" i="2"/>
  <c r="C1175" i="2"/>
  <c r="B1175" i="2"/>
  <c r="J1174" i="2"/>
  <c r="G1174" i="2"/>
  <c r="C1174" i="2"/>
  <c r="B1174" i="2"/>
  <c r="J1173" i="2"/>
  <c r="G1173" i="2"/>
  <c r="C1173" i="2"/>
  <c r="B1173" i="2"/>
  <c r="J1172" i="2"/>
  <c r="G1172" i="2"/>
  <c r="C1172" i="2"/>
  <c r="B1172" i="2"/>
  <c r="J1171" i="2"/>
  <c r="G1171" i="2"/>
  <c r="C1171" i="2"/>
  <c r="B1171" i="2"/>
  <c r="J1170" i="2"/>
  <c r="G1170" i="2"/>
  <c r="C1170" i="2"/>
  <c r="B1170" i="2"/>
  <c r="J1169" i="2"/>
  <c r="G1169" i="2"/>
  <c r="C1169" i="2"/>
  <c r="B1169" i="2"/>
  <c r="J1168" i="2"/>
  <c r="G1168" i="2"/>
  <c r="C1168" i="2"/>
  <c r="B1168" i="2"/>
  <c r="J1167" i="2"/>
  <c r="G1167" i="2"/>
  <c r="C1167" i="2"/>
  <c r="B1167" i="2"/>
  <c r="J1166" i="2"/>
  <c r="G1166" i="2"/>
  <c r="C1166" i="2"/>
  <c r="B1166" i="2"/>
  <c r="J1165" i="2"/>
  <c r="G1165" i="2"/>
  <c r="C1165" i="2"/>
  <c r="B1165" i="2"/>
  <c r="J1164" i="2"/>
  <c r="G1164" i="2"/>
  <c r="C1164" i="2"/>
  <c r="B1164" i="2"/>
  <c r="J1163" i="2"/>
  <c r="G1163" i="2"/>
  <c r="C1163" i="2"/>
  <c r="B1163" i="2"/>
  <c r="J1162" i="2"/>
  <c r="G1162" i="2"/>
  <c r="C1162" i="2"/>
  <c r="B1162" i="2"/>
  <c r="J1161" i="2"/>
  <c r="G1161" i="2"/>
  <c r="C1161" i="2"/>
  <c r="B1161" i="2"/>
  <c r="J1160" i="2"/>
  <c r="G1160" i="2"/>
  <c r="C1160" i="2"/>
  <c r="B1160" i="2"/>
  <c r="J1159" i="2"/>
  <c r="G1159" i="2"/>
  <c r="C1159" i="2"/>
  <c r="B1159" i="2"/>
  <c r="J1158" i="2"/>
  <c r="G1158" i="2"/>
  <c r="C1158" i="2"/>
  <c r="B1158" i="2"/>
  <c r="J1157" i="2"/>
  <c r="G1157" i="2"/>
  <c r="C1157" i="2"/>
  <c r="B1157" i="2"/>
  <c r="J1156" i="2"/>
  <c r="G1156" i="2"/>
  <c r="C1156" i="2"/>
  <c r="B1156" i="2"/>
  <c r="J1155" i="2"/>
  <c r="G1155" i="2"/>
  <c r="C1155" i="2"/>
  <c r="B1155" i="2"/>
  <c r="J1154" i="2"/>
  <c r="G1154" i="2"/>
  <c r="C1154" i="2"/>
  <c r="B1154" i="2"/>
  <c r="J1153" i="2"/>
  <c r="G1153" i="2"/>
  <c r="C1153" i="2"/>
  <c r="B1153" i="2"/>
  <c r="J1152" i="2"/>
  <c r="G1152" i="2"/>
  <c r="C1152" i="2"/>
  <c r="B1152" i="2"/>
  <c r="J1151" i="2"/>
  <c r="G1151" i="2"/>
  <c r="C1151" i="2"/>
  <c r="B1151" i="2"/>
  <c r="J1150" i="2"/>
  <c r="G1150" i="2"/>
  <c r="C1150" i="2"/>
  <c r="B1150" i="2"/>
  <c r="J1149" i="2"/>
  <c r="G1149" i="2"/>
  <c r="C1149" i="2"/>
  <c r="B1149" i="2"/>
  <c r="J1148" i="2"/>
  <c r="G1148" i="2"/>
  <c r="C1148" i="2"/>
  <c r="B1148" i="2"/>
  <c r="J1147" i="2"/>
  <c r="G1147" i="2"/>
  <c r="C1147" i="2"/>
  <c r="B1147" i="2"/>
  <c r="J1146" i="2"/>
  <c r="G1146" i="2"/>
  <c r="C1146" i="2"/>
  <c r="B1146" i="2"/>
  <c r="J1145" i="2"/>
  <c r="G1145" i="2"/>
  <c r="C1145" i="2"/>
  <c r="B1145" i="2"/>
  <c r="J1144" i="2"/>
  <c r="G1144" i="2"/>
  <c r="C1144" i="2"/>
  <c r="B1144" i="2"/>
  <c r="J1143" i="2"/>
  <c r="G1143" i="2"/>
  <c r="C1143" i="2"/>
  <c r="B1143" i="2"/>
  <c r="J1142" i="2"/>
  <c r="G1142" i="2"/>
  <c r="C1142" i="2"/>
  <c r="B1142" i="2"/>
  <c r="J1141" i="2"/>
  <c r="G1141" i="2"/>
  <c r="C1141" i="2"/>
  <c r="B1141" i="2"/>
  <c r="J1140" i="2"/>
  <c r="G1140" i="2"/>
  <c r="C1140" i="2"/>
  <c r="B1140" i="2"/>
  <c r="J1139" i="2"/>
  <c r="G1139" i="2"/>
  <c r="C1139" i="2"/>
  <c r="B1139" i="2"/>
  <c r="J1138" i="2"/>
  <c r="G1138" i="2"/>
  <c r="C1138" i="2"/>
  <c r="B1138" i="2"/>
  <c r="J1137" i="2"/>
  <c r="G1137" i="2"/>
  <c r="C1137" i="2"/>
  <c r="B1137" i="2"/>
  <c r="J1136" i="2"/>
  <c r="G1136" i="2"/>
  <c r="C1136" i="2"/>
  <c r="B1136" i="2"/>
  <c r="J1135" i="2"/>
  <c r="G1135" i="2"/>
  <c r="C1135" i="2"/>
  <c r="B1135" i="2"/>
  <c r="J1134" i="2"/>
  <c r="G1134" i="2"/>
  <c r="C1134" i="2"/>
  <c r="B1134" i="2"/>
  <c r="J1133" i="2"/>
  <c r="G1133" i="2"/>
  <c r="C1133" i="2"/>
  <c r="B1133" i="2"/>
  <c r="J1132" i="2"/>
  <c r="G1132" i="2"/>
  <c r="C1132" i="2"/>
  <c r="B1132" i="2"/>
  <c r="J1131" i="2"/>
  <c r="G1131" i="2"/>
  <c r="C1131" i="2"/>
  <c r="B1131" i="2"/>
  <c r="J1130" i="2"/>
  <c r="G1130" i="2"/>
  <c r="C1130" i="2"/>
  <c r="B1130" i="2"/>
  <c r="J1129" i="2"/>
  <c r="G1129" i="2"/>
  <c r="C1129" i="2"/>
  <c r="B1129" i="2"/>
  <c r="J1128" i="2"/>
  <c r="G1128" i="2"/>
  <c r="C1128" i="2"/>
  <c r="B1128" i="2"/>
  <c r="J1127" i="2"/>
  <c r="G1127" i="2"/>
  <c r="C1127" i="2"/>
  <c r="B1127" i="2"/>
  <c r="J1126" i="2"/>
  <c r="G1126" i="2"/>
  <c r="C1126" i="2"/>
  <c r="B1126" i="2"/>
  <c r="J1125" i="2"/>
  <c r="G1125" i="2"/>
  <c r="C1125" i="2"/>
  <c r="B1125" i="2"/>
  <c r="J1124" i="2"/>
  <c r="G1124" i="2"/>
  <c r="C1124" i="2"/>
  <c r="B1124" i="2"/>
  <c r="J1123" i="2"/>
  <c r="G1123" i="2"/>
  <c r="C1123" i="2"/>
  <c r="B1123" i="2"/>
  <c r="J1122" i="2"/>
  <c r="G1122" i="2"/>
  <c r="C1122" i="2"/>
  <c r="B1122" i="2"/>
  <c r="J1121" i="2"/>
  <c r="G1121" i="2"/>
  <c r="C1121" i="2"/>
  <c r="B1121" i="2"/>
  <c r="J1120" i="2"/>
  <c r="G1120" i="2"/>
  <c r="C1120" i="2"/>
  <c r="B1120" i="2"/>
  <c r="J1119" i="2"/>
  <c r="G1119" i="2"/>
  <c r="C1119" i="2"/>
  <c r="B1119" i="2"/>
  <c r="J1118" i="2"/>
  <c r="G1118" i="2"/>
  <c r="C1118" i="2"/>
  <c r="B1118" i="2"/>
  <c r="J1117" i="2"/>
  <c r="G1117" i="2"/>
  <c r="C1117" i="2"/>
  <c r="B1117" i="2"/>
  <c r="J1116" i="2"/>
  <c r="G1116" i="2"/>
  <c r="C1116" i="2"/>
  <c r="B1116" i="2"/>
  <c r="J1115" i="2"/>
  <c r="G1115" i="2"/>
  <c r="C1115" i="2"/>
  <c r="B1115" i="2"/>
  <c r="J1114" i="2"/>
  <c r="G1114" i="2"/>
  <c r="C1114" i="2"/>
  <c r="B1114" i="2"/>
  <c r="J1113" i="2"/>
  <c r="G1113" i="2"/>
  <c r="C1113" i="2"/>
  <c r="B1113" i="2"/>
  <c r="J1112" i="2"/>
  <c r="G1112" i="2"/>
  <c r="C1112" i="2"/>
  <c r="B1112" i="2"/>
  <c r="J1111" i="2"/>
  <c r="G1111" i="2"/>
  <c r="C1111" i="2"/>
  <c r="B1111" i="2"/>
  <c r="J1110" i="2"/>
  <c r="G1110" i="2"/>
  <c r="C1110" i="2"/>
  <c r="B1110" i="2"/>
  <c r="J1109" i="2"/>
  <c r="G1109" i="2"/>
  <c r="C1109" i="2"/>
  <c r="B1109" i="2"/>
  <c r="J1108" i="2"/>
  <c r="G1108" i="2"/>
  <c r="C1108" i="2"/>
  <c r="B1108" i="2"/>
  <c r="J1107" i="2"/>
  <c r="G1107" i="2"/>
  <c r="C1107" i="2"/>
  <c r="B1107" i="2"/>
  <c r="J1106" i="2"/>
  <c r="G1106" i="2"/>
  <c r="C1106" i="2"/>
  <c r="B1106" i="2"/>
  <c r="J1105" i="2"/>
  <c r="G1105" i="2"/>
  <c r="C1105" i="2"/>
  <c r="B1105" i="2"/>
  <c r="J1104" i="2"/>
  <c r="G1104" i="2"/>
  <c r="C1104" i="2"/>
  <c r="B1104" i="2"/>
  <c r="J1103" i="2"/>
  <c r="G1103" i="2"/>
  <c r="C1103" i="2"/>
  <c r="B1103" i="2"/>
  <c r="J1102" i="2"/>
  <c r="G1102" i="2"/>
  <c r="C1102" i="2"/>
  <c r="B1102" i="2"/>
  <c r="J1101" i="2"/>
  <c r="G1101" i="2"/>
  <c r="C1101" i="2"/>
  <c r="B1101" i="2"/>
  <c r="J1100" i="2"/>
  <c r="G1100" i="2"/>
  <c r="C1100" i="2"/>
  <c r="B1100" i="2"/>
  <c r="J1099" i="2"/>
  <c r="G1099" i="2"/>
  <c r="C1099" i="2"/>
  <c r="B1099" i="2"/>
  <c r="J1098" i="2"/>
  <c r="G1098" i="2"/>
  <c r="C1098" i="2"/>
  <c r="B1098" i="2"/>
  <c r="J1097" i="2"/>
  <c r="G1097" i="2"/>
  <c r="C1097" i="2"/>
  <c r="B1097" i="2"/>
  <c r="J1096" i="2"/>
  <c r="G1096" i="2"/>
  <c r="C1096" i="2"/>
  <c r="B1096" i="2"/>
  <c r="J1095" i="2"/>
  <c r="G1095" i="2"/>
  <c r="C1095" i="2"/>
  <c r="B1095" i="2"/>
  <c r="J1094" i="2"/>
  <c r="G1094" i="2"/>
  <c r="C1094" i="2"/>
  <c r="B1094" i="2"/>
  <c r="J1093" i="2"/>
  <c r="G1093" i="2"/>
  <c r="C1093" i="2"/>
  <c r="B1093" i="2"/>
  <c r="J1092" i="2"/>
  <c r="G1092" i="2"/>
  <c r="C1092" i="2"/>
  <c r="B1092" i="2"/>
  <c r="J1091" i="2"/>
  <c r="G1091" i="2"/>
  <c r="C1091" i="2"/>
  <c r="B1091" i="2"/>
  <c r="J1090" i="2"/>
  <c r="G1090" i="2"/>
  <c r="C1090" i="2"/>
  <c r="B1090" i="2"/>
  <c r="J1089" i="2"/>
  <c r="G1089" i="2"/>
  <c r="C1089" i="2"/>
  <c r="B1089" i="2"/>
  <c r="J1088" i="2"/>
  <c r="G1088" i="2"/>
  <c r="C1088" i="2"/>
  <c r="B1088" i="2"/>
  <c r="J1087" i="2"/>
  <c r="G1087" i="2"/>
  <c r="C1087" i="2"/>
  <c r="B1087" i="2"/>
  <c r="J1086" i="2"/>
  <c r="G1086" i="2"/>
  <c r="C1086" i="2"/>
  <c r="B1086" i="2"/>
  <c r="J1085" i="2"/>
  <c r="G1085" i="2"/>
  <c r="C1085" i="2"/>
  <c r="B1085" i="2"/>
  <c r="J1084" i="2"/>
  <c r="G1084" i="2"/>
  <c r="C1084" i="2"/>
  <c r="B1084" i="2"/>
  <c r="J1083" i="2"/>
  <c r="G1083" i="2"/>
  <c r="C1083" i="2"/>
  <c r="B1083" i="2"/>
  <c r="J1082" i="2"/>
  <c r="G1082" i="2"/>
  <c r="C1082" i="2"/>
  <c r="B1082" i="2"/>
  <c r="J1081" i="2"/>
  <c r="G1081" i="2"/>
  <c r="C1081" i="2"/>
  <c r="B1081" i="2"/>
  <c r="J1080" i="2"/>
  <c r="G1080" i="2"/>
  <c r="C1080" i="2"/>
  <c r="B1080" i="2"/>
  <c r="J1079" i="2"/>
  <c r="G1079" i="2"/>
  <c r="C1079" i="2"/>
  <c r="B1079" i="2"/>
  <c r="J1078" i="2"/>
  <c r="G1078" i="2"/>
  <c r="C1078" i="2"/>
  <c r="B1078" i="2"/>
  <c r="J1077" i="2"/>
  <c r="G1077" i="2"/>
  <c r="C1077" i="2"/>
  <c r="B1077" i="2"/>
  <c r="J1076" i="2"/>
  <c r="G1076" i="2"/>
  <c r="C1076" i="2"/>
  <c r="B1076" i="2"/>
  <c r="J1075" i="2"/>
  <c r="G1075" i="2"/>
  <c r="C1075" i="2"/>
  <c r="B1075" i="2"/>
  <c r="J1074" i="2"/>
  <c r="G1074" i="2"/>
  <c r="C1074" i="2"/>
  <c r="B1074" i="2"/>
  <c r="J1073" i="2"/>
  <c r="G1073" i="2"/>
  <c r="C1073" i="2"/>
  <c r="B1073" i="2"/>
  <c r="J1072" i="2"/>
  <c r="G1072" i="2"/>
  <c r="C1072" i="2"/>
  <c r="B1072" i="2"/>
  <c r="J1071" i="2"/>
  <c r="G1071" i="2"/>
  <c r="C1071" i="2"/>
  <c r="B1071" i="2"/>
  <c r="J1070" i="2"/>
  <c r="G1070" i="2"/>
  <c r="C1070" i="2"/>
  <c r="B1070" i="2"/>
  <c r="J1069" i="2"/>
  <c r="G1069" i="2"/>
  <c r="C1069" i="2"/>
  <c r="B1069" i="2"/>
  <c r="J1068" i="2"/>
  <c r="G1068" i="2"/>
  <c r="C1068" i="2"/>
  <c r="B1068" i="2"/>
  <c r="J1067" i="2"/>
  <c r="G1067" i="2"/>
  <c r="C1067" i="2"/>
  <c r="B1067" i="2"/>
  <c r="J1066" i="2"/>
  <c r="G1066" i="2"/>
  <c r="C1066" i="2"/>
  <c r="B1066" i="2"/>
  <c r="J1065" i="2"/>
  <c r="G1065" i="2"/>
  <c r="C1065" i="2"/>
  <c r="B1065" i="2"/>
  <c r="J1064" i="2"/>
  <c r="G1064" i="2"/>
  <c r="C1064" i="2"/>
  <c r="B1064" i="2"/>
  <c r="J1063" i="2"/>
  <c r="G1063" i="2"/>
  <c r="C1063" i="2"/>
  <c r="B1063" i="2"/>
  <c r="J1062" i="2"/>
  <c r="G1062" i="2"/>
  <c r="C1062" i="2"/>
  <c r="B1062" i="2"/>
  <c r="J1061" i="2"/>
  <c r="G1061" i="2"/>
  <c r="C1061" i="2"/>
  <c r="B1061" i="2"/>
  <c r="J1060" i="2"/>
  <c r="G1060" i="2"/>
  <c r="C1060" i="2"/>
  <c r="B1060" i="2"/>
  <c r="J1059" i="2"/>
  <c r="G1059" i="2"/>
  <c r="C1059" i="2"/>
  <c r="B1059" i="2"/>
  <c r="J1058" i="2"/>
  <c r="G1058" i="2"/>
  <c r="C1058" i="2"/>
  <c r="B1058" i="2"/>
  <c r="J1057" i="2"/>
  <c r="G1057" i="2"/>
  <c r="C1057" i="2"/>
  <c r="B1057" i="2"/>
  <c r="J1056" i="2"/>
  <c r="G1056" i="2"/>
  <c r="C1056" i="2"/>
  <c r="B1056" i="2"/>
  <c r="J1055" i="2"/>
  <c r="G1055" i="2"/>
  <c r="C1055" i="2"/>
  <c r="B1055" i="2"/>
  <c r="J1054" i="2"/>
  <c r="G1054" i="2"/>
  <c r="C1054" i="2"/>
  <c r="B1054" i="2"/>
  <c r="J1053" i="2"/>
  <c r="G1053" i="2"/>
  <c r="C1053" i="2"/>
  <c r="B1053" i="2"/>
  <c r="J1052" i="2"/>
  <c r="G1052" i="2"/>
  <c r="C1052" i="2"/>
  <c r="B1052" i="2"/>
  <c r="J1051" i="2"/>
  <c r="G1051" i="2"/>
  <c r="C1051" i="2"/>
  <c r="B1051" i="2"/>
  <c r="J1050" i="2"/>
  <c r="G1050" i="2"/>
  <c r="C1050" i="2"/>
  <c r="B1050" i="2"/>
  <c r="J1049" i="2"/>
  <c r="G1049" i="2"/>
  <c r="C1049" i="2"/>
  <c r="B1049" i="2"/>
  <c r="J1048" i="2"/>
  <c r="G1048" i="2"/>
  <c r="C1048" i="2"/>
  <c r="B1048" i="2"/>
  <c r="J1047" i="2"/>
  <c r="G1047" i="2"/>
  <c r="C1047" i="2"/>
  <c r="B1047" i="2"/>
  <c r="J1046" i="2"/>
  <c r="G1046" i="2"/>
  <c r="C1046" i="2"/>
  <c r="B1046" i="2"/>
  <c r="J1045" i="2"/>
  <c r="G1045" i="2"/>
  <c r="C1045" i="2"/>
  <c r="B1045" i="2"/>
  <c r="J1044" i="2"/>
  <c r="G1044" i="2"/>
  <c r="C1044" i="2"/>
  <c r="B1044" i="2"/>
  <c r="J1043" i="2"/>
  <c r="G1043" i="2"/>
  <c r="C1043" i="2"/>
  <c r="B1043" i="2"/>
  <c r="J1042" i="2"/>
  <c r="G1042" i="2"/>
  <c r="C1042" i="2"/>
  <c r="B1042" i="2"/>
  <c r="J1041" i="2"/>
  <c r="G1041" i="2"/>
  <c r="C1041" i="2"/>
  <c r="B1041" i="2"/>
  <c r="J1040" i="2"/>
  <c r="G1040" i="2"/>
  <c r="C1040" i="2"/>
  <c r="B1040" i="2"/>
  <c r="J1039" i="2"/>
  <c r="G1039" i="2"/>
  <c r="C1039" i="2"/>
  <c r="B1039" i="2"/>
  <c r="J1038" i="2"/>
  <c r="G1038" i="2"/>
  <c r="C1038" i="2"/>
  <c r="B1038" i="2"/>
  <c r="J1037" i="2"/>
  <c r="G1037" i="2"/>
  <c r="C1037" i="2"/>
  <c r="B1037" i="2"/>
  <c r="J1036" i="2"/>
  <c r="G1036" i="2"/>
  <c r="C1036" i="2"/>
  <c r="B1036" i="2"/>
  <c r="J1035" i="2"/>
  <c r="G1035" i="2"/>
  <c r="C1035" i="2"/>
  <c r="B1035" i="2"/>
  <c r="J1034" i="2"/>
  <c r="G1034" i="2"/>
  <c r="C1034" i="2"/>
  <c r="B1034" i="2"/>
  <c r="J1033" i="2"/>
  <c r="G1033" i="2"/>
  <c r="C1033" i="2"/>
  <c r="B1033" i="2"/>
  <c r="J1032" i="2"/>
  <c r="G1032" i="2"/>
  <c r="C1032" i="2"/>
  <c r="B1032" i="2"/>
  <c r="J1031" i="2"/>
  <c r="G1031" i="2"/>
  <c r="C1031" i="2"/>
  <c r="B1031" i="2"/>
  <c r="J1030" i="2"/>
  <c r="G1030" i="2"/>
  <c r="C1030" i="2"/>
  <c r="B1030" i="2"/>
  <c r="J1029" i="2"/>
  <c r="G1029" i="2"/>
  <c r="C1029" i="2"/>
  <c r="B1029" i="2"/>
  <c r="J1028" i="2"/>
  <c r="G1028" i="2"/>
  <c r="C1028" i="2"/>
  <c r="B1028" i="2"/>
  <c r="J1027" i="2"/>
  <c r="G1027" i="2"/>
  <c r="C1027" i="2"/>
  <c r="B1027" i="2"/>
  <c r="J1026" i="2"/>
  <c r="G1026" i="2"/>
  <c r="C1026" i="2"/>
  <c r="B1026" i="2"/>
  <c r="J1025" i="2"/>
  <c r="G1025" i="2"/>
  <c r="C1025" i="2"/>
  <c r="B1025" i="2"/>
  <c r="J1024" i="2"/>
  <c r="G1024" i="2"/>
  <c r="C1024" i="2"/>
  <c r="B1024" i="2"/>
  <c r="J1023" i="2"/>
  <c r="G1023" i="2"/>
  <c r="C1023" i="2"/>
  <c r="B1023" i="2"/>
  <c r="J1022" i="2"/>
  <c r="G1022" i="2"/>
  <c r="C1022" i="2"/>
  <c r="B1022" i="2"/>
  <c r="J1021" i="2"/>
  <c r="G1021" i="2"/>
  <c r="C1021" i="2"/>
  <c r="B1021" i="2"/>
  <c r="J1020" i="2"/>
  <c r="G1020" i="2"/>
  <c r="C1020" i="2"/>
  <c r="B1020" i="2"/>
  <c r="J1019" i="2"/>
  <c r="G1019" i="2"/>
  <c r="C1019" i="2"/>
  <c r="B1019" i="2"/>
  <c r="J1018" i="2"/>
  <c r="G1018" i="2"/>
  <c r="C1018" i="2"/>
  <c r="B1018" i="2"/>
  <c r="J1017" i="2"/>
  <c r="G1017" i="2"/>
  <c r="C1017" i="2"/>
  <c r="B1017" i="2"/>
  <c r="J1016" i="2"/>
  <c r="G1016" i="2"/>
  <c r="C1016" i="2"/>
  <c r="B1016" i="2"/>
  <c r="J1015" i="2"/>
  <c r="G1015" i="2"/>
  <c r="C1015" i="2"/>
  <c r="B1015" i="2"/>
  <c r="J1014" i="2"/>
  <c r="G1014" i="2"/>
  <c r="C1014" i="2"/>
  <c r="B1014" i="2"/>
  <c r="J1013" i="2"/>
  <c r="G1013" i="2"/>
  <c r="C1013" i="2"/>
  <c r="B1013" i="2"/>
  <c r="J1012" i="2"/>
  <c r="G1012" i="2"/>
  <c r="C1012" i="2"/>
  <c r="B1012" i="2"/>
  <c r="J1011" i="2"/>
  <c r="G1011" i="2"/>
  <c r="C1011" i="2"/>
  <c r="B1011" i="2"/>
  <c r="J1010" i="2"/>
  <c r="G1010" i="2"/>
  <c r="C1010" i="2"/>
  <c r="B1010" i="2"/>
  <c r="J1009" i="2"/>
  <c r="G1009" i="2"/>
  <c r="C1009" i="2"/>
  <c r="B1009" i="2"/>
  <c r="J1008" i="2"/>
  <c r="G1008" i="2"/>
  <c r="C1008" i="2"/>
  <c r="B1008" i="2"/>
  <c r="J1007" i="2"/>
  <c r="G1007" i="2"/>
  <c r="C1007" i="2"/>
  <c r="B1007" i="2"/>
  <c r="J1006" i="2"/>
  <c r="G1006" i="2"/>
  <c r="C1006" i="2"/>
  <c r="B1006" i="2"/>
  <c r="J1005" i="2"/>
  <c r="G1005" i="2"/>
  <c r="C1005" i="2"/>
  <c r="B1005" i="2"/>
  <c r="J1004" i="2"/>
  <c r="G1004" i="2"/>
  <c r="C1004" i="2"/>
  <c r="B1004" i="2"/>
  <c r="J1003" i="2"/>
  <c r="G1003" i="2"/>
  <c r="C1003" i="2"/>
  <c r="B1003" i="2"/>
  <c r="J1002" i="2"/>
  <c r="G1002" i="2"/>
  <c r="C1002" i="2"/>
  <c r="B1002" i="2"/>
  <c r="J1001" i="2"/>
  <c r="G1001" i="2"/>
  <c r="C1001" i="2"/>
  <c r="B1001" i="2"/>
  <c r="J1000" i="2"/>
  <c r="G1000" i="2"/>
  <c r="C1000" i="2"/>
  <c r="B1000" i="2"/>
  <c r="J999" i="2"/>
  <c r="G999" i="2"/>
  <c r="C999" i="2"/>
  <c r="B999" i="2"/>
  <c r="J998" i="2"/>
  <c r="G998" i="2"/>
  <c r="C998" i="2"/>
  <c r="B998" i="2"/>
  <c r="J997" i="2"/>
  <c r="G997" i="2"/>
  <c r="C997" i="2"/>
  <c r="B997" i="2"/>
  <c r="J996" i="2"/>
  <c r="G996" i="2"/>
  <c r="C996" i="2"/>
  <c r="B996" i="2"/>
  <c r="J995" i="2"/>
  <c r="G995" i="2"/>
  <c r="C995" i="2"/>
  <c r="B995" i="2"/>
  <c r="J994" i="2"/>
  <c r="G994" i="2"/>
  <c r="C994" i="2"/>
  <c r="B994" i="2"/>
  <c r="J993" i="2"/>
  <c r="G993" i="2"/>
  <c r="C993" i="2"/>
  <c r="B993" i="2"/>
  <c r="J992" i="2"/>
  <c r="G992" i="2"/>
  <c r="C992" i="2"/>
  <c r="B992" i="2"/>
  <c r="J991" i="2"/>
  <c r="G991" i="2"/>
  <c r="C991" i="2"/>
  <c r="B991" i="2"/>
  <c r="J990" i="2"/>
  <c r="G990" i="2"/>
  <c r="C990" i="2"/>
  <c r="B990" i="2"/>
  <c r="J989" i="2"/>
  <c r="G989" i="2"/>
  <c r="C989" i="2"/>
  <c r="B989" i="2"/>
  <c r="J988" i="2"/>
  <c r="G988" i="2"/>
  <c r="C988" i="2"/>
  <c r="B988" i="2"/>
  <c r="J987" i="2"/>
  <c r="G987" i="2"/>
  <c r="C987" i="2"/>
  <c r="B987" i="2"/>
  <c r="J986" i="2"/>
  <c r="G986" i="2"/>
  <c r="C986" i="2"/>
  <c r="B986" i="2"/>
  <c r="J985" i="2"/>
  <c r="G985" i="2"/>
  <c r="C985" i="2"/>
  <c r="B985" i="2"/>
  <c r="J984" i="2"/>
  <c r="G984" i="2"/>
  <c r="C984" i="2"/>
  <c r="B984" i="2"/>
  <c r="J983" i="2"/>
  <c r="G983" i="2"/>
  <c r="C983" i="2"/>
  <c r="B983" i="2"/>
  <c r="J982" i="2"/>
  <c r="G982" i="2"/>
  <c r="C982" i="2"/>
  <c r="B982" i="2"/>
  <c r="J981" i="2"/>
  <c r="G981" i="2"/>
  <c r="C981" i="2"/>
  <c r="B981" i="2"/>
  <c r="J980" i="2"/>
  <c r="G980" i="2"/>
  <c r="C980" i="2"/>
  <c r="B980" i="2"/>
  <c r="J979" i="2"/>
  <c r="G979" i="2"/>
  <c r="C979" i="2"/>
  <c r="B979" i="2"/>
  <c r="J978" i="2"/>
  <c r="G978" i="2"/>
  <c r="C978" i="2"/>
  <c r="B978" i="2"/>
  <c r="J977" i="2"/>
  <c r="G977" i="2"/>
  <c r="C977" i="2"/>
  <c r="B977" i="2"/>
  <c r="J976" i="2"/>
  <c r="G976" i="2"/>
  <c r="C976" i="2"/>
  <c r="B976" i="2"/>
  <c r="J975" i="2"/>
  <c r="G975" i="2"/>
  <c r="C975" i="2"/>
  <c r="B975" i="2"/>
  <c r="J974" i="2"/>
  <c r="G974" i="2"/>
  <c r="C974" i="2"/>
  <c r="B974" i="2"/>
  <c r="J973" i="2"/>
  <c r="G973" i="2"/>
  <c r="C973" i="2"/>
  <c r="B973" i="2"/>
  <c r="J972" i="2"/>
  <c r="G972" i="2"/>
  <c r="C972" i="2"/>
  <c r="B972" i="2"/>
  <c r="J971" i="2"/>
  <c r="G971" i="2"/>
  <c r="C971" i="2"/>
  <c r="B971" i="2"/>
  <c r="J970" i="2"/>
  <c r="G970" i="2"/>
  <c r="C970" i="2"/>
  <c r="B970" i="2"/>
  <c r="J969" i="2"/>
  <c r="G969" i="2"/>
  <c r="C969" i="2"/>
  <c r="B969" i="2"/>
  <c r="J968" i="2"/>
  <c r="G968" i="2"/>
  <c r="C968" i="2"/>
  <c r="B968" i="2"/>
  <c r="J967" i="2"/>
  <c r="G967" i="2"/>
  <c r="C967" i="2"/>
  <c r="B967" i="2"/>
  <c r="J966" i="2"/>
  <c r="G966" i="2"/>
  <c r="C966" i="2"/>
  <c r="B966" i="2"/>
  <c r="J965" i="2"/>
  <c r="G965" i="2"/>
  <c r="C965" i="2"/>
  <c r="B965" i="2"/>
  <c r="J964" i="2"/>
  <c r="G964" i="2"/>
  <c r="C964" i="2"/>
  <c r="B964" i="2"/>
  <c r="J963" i="2"/>
  <c r="G963" i="2"/>
  <c r="C963" i="2"/>
  <c r="B963" i="2"/>
  <c r="J962" i="2"/>
  <c r="G962" i="2"/>
  <c r="C962" i="2"/>
  <c r="B962" i="2"/>
  <c r="J961" i="2"/>
  <c r="G961" i="2"/>
  <c r="C961" i="2"/>
  <c r="B961" i="2"/>
  <c r="J960" i="2"/>
  <c r="G960" i="2"/>
  <c r="C960" i="2"/>
  <c r="B960" i="2"/>
  <c r="J959" i="2"/>
  <c r="G959" i="2"/>
  <c r="C959" i="2"/>
  <c r="B959" i="2"/>
  <c r="J958" i="2"/>
  <c r="G958" i="2"/>
  <c r="C958" i="2"/>
  <c r="B958" i="2"/>
  <c r="J957" i="2"/>
  <c r="G957" i="2"/>
  <c r="C957" i="2"/>
  <c r="B957" i="2"/>
  <c r="J956" i="2"/>
  <c r="G956" i="2"/>
  <c r="C956" i="2"/>
  <c r="B956" i="2"/>
  <c r="J955" i="2"/>
  <c r="G955" i="2"/>
  <c r="C955" i="2"/>
  <c r="B955" i="2"/>
  <c r="J954" i="2"/>
  <c r="G954" i="2"/>
  <c r="C954" i="2"/>
  <c r="B954" i="2"/>
  <c r="J953" i="2"/>
  <c r="G953" i="2"/>
  <c r="C953" i="2"/>
  <c r="B953" i="2"/>
  <c r="J952" i="2"/>
  <c r="G952" i="2"/>
  <c r="C952" i="2"/>
  <c r="B952" i="2"/>
  <c r="J951" i="2"/>
  <c r="G951" i="2"/>
  <c r="C951" i="2"/>
  <c r="B951" i="2"/>
  <c r="J950" i="2"/>
  <c r="G950" i="2"/>
  <c r="C950" i="2"/>
  <c r="B950" i="2"/>
  <c r="J949" i="2"/>
  <c r="G949" i="2"/>
  <c r="C949" i="2"/>
  <c r="B949" i="2"/>
  <c r="J948" i="2"/>
  <c r="G948" i="2"/>
  <c r="C948" i="2"/>
  <c r="B948" i="2"/>
  <c r="J947" i="2"/>
  <c r="G947" i="2"/>
  <c r="C947" i="2"/>
  <c r="B947" i="2"/>
  <c r="J946" i="2"/>
  <c r="G946" i="2"/>
  <c r="C946" i="2"/>
  <c r="B946" i="2"/>
  <c r="J945" i="2"/>
  <c r="G945" i="2"/>
  <c r="C945" i="2"/>
  <c r="B945" i="2"/>
  <c r="J944" i="2"/>
  <c r="G944" i="2"/>
  <c r="C944" i="2"/>
  <c r="B944" i="2"/>
  <c r="J943" i="2"/>
  <c r="G943" i="2"/>
  <c r="C943" i="2"/>
  <c r="B943" i="2"/>
  <c r="J942" i="2"/>
  <c r="G942" i="2"/>
  <c r="C942" i="2"/>
  <c r="B942" i="2"/>
  <c r="J941" i="2"/>
  <c r="G941" i="2"/>
  <c r="C941" i="2"/>
  <c r="B941" i="2"/>
  <c r="J940" i="2"/>
  <c r="G940" i="2"/>
  <c r="C940" i="2"/>
  <c r="B940" i="2"/>
  <c r="J939" i="2"/>
  <c r="G939" i="2"/>
  <c r="C939" i="2"/>
  <c r="B939" i="2"/>
  <c r="J938" i="2"/>
  <c r="G938" i="2"/>
  <c r="C938" i="2"/>
  <c r="B938" i="2"/>
  <c r="J937" i="2"/>
  <c r="G937" i="2"/>
  <c r="C937" i="2"/>
  <c r="B937" i="2"/>
  <c r="J936" i="2"/>
  <c r="G936" i="2"/>
  <c r="C936" i="2"/>
  <c r="B936" i="2"/>
  <c r="J935" i="2"/>
  <c r="G935" i="2"/>
  <c r="C935" i="2"/>
  <c r="B935" i="2"/>
  <c r="J934" i="2"/>
  <c r="G934" i="2"/>
  <c r="C934" i="2"/>
  <c r="B934" i="2"/>
  <c r="J933" i="2"/>
  <c r="G933" i="2"/>
  <c r="C933" i="2"/>
  <c r="B933" i="2"/>
  <c r="J932" i="2"/>
  <c r="G932" i="2"/>
  <c r="C932" i="2"/>
  <c r="B932" i="2"/>
  <c r="J931" i="2"/>
  <c r="G931" i="2"/>
  <c r="C931" i="2"/>
  <c r="B931" i="2"/>
  <c r="J930" i="2"/>
  <c r="G930" i="2"/>
  <c r="C930" i="2"/>
  <c r="B930" i="2"/>
  <c r="J929" i="2"/>
  <c r="G929" i="2"/>
  <c r="C929" i="2"/>
  <c r="B929" i="2"/>
  <c r="J928" i="2"/>
  <c r="G928" i="2"/>
  <c r="C928" i="2"/>
  <c r="B928" i="2"/>
  <c r="J927" i="2"/>
  <c r="G927" i="2"/>
  <c r="C927" i="2"/>
  <c r="B927" i="2"/>
  <c r="J926" i="2"/>
  <c r="G926" i="2"/>
  <c r="C926" i="2"/>
  <c r="B926" i="2"/>
  <c r="J925" i="2"/>
  <c r="G925" i="2"/>
  <c r="C925" i="2"/>
  <c r="B925" i="2"/>
  <c r="J924" i="2"/>
  <c r="G924" i="2"/>
  <c r="C924" i="2"/>
  <c r="B924" i="2"/>
  <c r="J923" i="2"/>
  <c r="G923" i="2"/>
  <c r="C923" i="2"/>
  <c r="B923" i="2"/>
  <c r="J922" i="2"/>
  <c r="G922" i="2"/>
  <c r="C922" i="2"/>
  <c r="B922" i="2"/>
  <c r="J921" i="2"/>
  <c r="G921" i="2"/>
  <c r="C921" i="2"/>
  <c r="B921" i="2"/>
  <c r="J920" i="2"/>
  <c r="G920" i="2"/>
  <c r="C920" i="2"/>
  <c r="B920" i="2"/>
  <c r="J919" i="2"/>
  <c r="G919" i="2"/>
  <c r="C919" i="2"/>
  <c r="B919" i="2"/>
  <c r="J918" i="2"/>
  <c r="G918" i="2"/>
  <c r="C918" i="2"/>
  <c r="B918" i="2"/>
  <c r="J917" i="2"/>
  <c r="G917" i="2"/>
  <c r="C917" i="2"/>
  <c r="B917" i="2"/>
  <c r="J916" i="2"/>
  <c r="G916" i="2"/>
  <c r="C916" i="2"/>
  <c r="B916" i="2"/>
  <c r="J915" i="2"/>
  <c r="G915" i="2"/>
  <c r="C915" i="2"/>
  <c r="B915" i="2"/>
  <c r="J914" i="2"/>
  <c r="G914" i="2"/>
  <c r="C914" i="2"/>
  <c r="B914" i="2"/>
  <c r="J913" i="2"/>
  <c r="G913" i="2"/>
  <c r="C913" i="2"/>
  <c r="B913" i="2"/>
  <c r="J912" i="2"/>
  <c r="G912" i="2"/>
  <c r="C912" i="2"/>
  <c r="B912" i="2"/>
  <c r="J911" i="2"/>
  <c r="G911" i="2"/>
  <c r="C911" i="2"/>
  <c r="B911" i="2"/>
  <c r="J910" i="2"/>
  <c r="G910" i="2"/>
  <c r="C910" i="2"/>
  <c r="B910" i="2"/>
  <c r="J909" i="2"/>
  <c r="G909" i="2"/>
  <c r="C909" i="2"/>
  <c r="B909" i="2"/>
  <c r="J908" i="2"/>
  <c r="G908" i="2"/>
  <c r="C908" i="2"/>
  <c r="B908" i="2"/>
  <c r="J907" i="2"/>
  <c r="G907" i="2"/>
  <c r="C907" i="2"/>
  <c r="B907" i="2"/>
  <c r="J906" i="2"/>
  <c r="G906" i="2"/>
  <c r="C906" i="2"/>
  <c r="B906" i="2"/>
  <c r="J905" i="2"/>
  <c r="G905" i="2"/>
  <c r="C905" i="2"/>
  <c r="B905" i="2"/>
  <c r="J904" i="2"/>
  <c r="G904" i="2"/>
  <c r="C904" i="2"/>
  <c r="B904" i="2"/>
  <c r="J903" i="2"/>
  <c r="G903" i="2"/>
  <c r="C903" i="2"/>
  <c r="B903" i="2"/>
  <c r="J902" i="2"/>
  <c r="G902" i="2"/>
  <c r="C902" i="2"/>
  <c r="B902" i="2"/>
  <c r="J901" i="2"/>
  <c r="G901" i="2"/>
  <c r="C901" i="2"/>
  <c r="B901" i="2"/>
  <c r="J900" i="2"/>
  <c r="G900" i="2"/>
  <c r="C900" i="2"/>
  <c r="B900" i="2"/>
  <c r="J899" i="2"/>
  <c r="G899" i="2"/>
  <c r="C899" i="2"/>
  <c r="B899" i="2"/>
  <c r="J898" i="2"/>
  <c r="G898" i="2"/>
  <c r="C898" i="2"/>
  <c r="B898" i="2"/>
  <c r="J897" i="2"/>
  <c r="G897" i="2"/>
  <c r="C897" i="2"/>
  <c r="B897" i="2"/>
  <c r="J896" i="2"/>
  <c r="G896" i="2"/>
  <c r="C896" i="2"/>
  <c r="B896" i="2"/>
  <c r="J895" i="2"/>
  <c r="G895" i="2"/>
  <c r="C895" i="2"/>
  <c r="B895" i="2"/>
  <c r="J894" i="2"/>
  <c r="G894" i="2"/>
  <c r="C894" i="2"/>
  <c r="B894" i="2"/>
  <c r="J893" i="2"/>
  <c r="G893" i="2"/>
  <c r="C893" i="2"/>
  <c r="B893" i="2"/>
  <c r="J892" i="2"/>
  <c r="G892" i="2"/>
  <c r="C892" i="2"/>
  <c r="B892" i="2"/>
  <c r="J891" i="2"/>
  <c r="G891" i="2"/>
  <c r="C891" i="2"/>
  <c r="B891" i="2"/>
  <c r="J890" i="2"/>
  <c r="G890" i="2"/>
  <c r="C890" i="2"/>
  <c r="B890" i="2"/>
  <c r="J889" i="2"/>
  <c r="G889" i="2"/>
  <c r="C889" i="2"/>
  <c r="B889" i="2"/>
  <c r="J888" i="2"/>
  <c r="G888" i="2"/>
  <c r="C888" i="2"/>
  <c r="B888" i="2"/>
  <c r="J887" i="2"/>
  <c r="G887" i="2"/>
  <c r="C887" i="2"/>
  <c r="B887" i="2"/>
  <c r="J886" i="2"/>
  <c r="G886" i="2"/>
  <c r="C886" i="2"/>
  <c r="B886" i="2"/>
  <c r="J885" i="2"/>
  <c r="G885" i="2"/>
  <c r="C885" i="2"/>
  <c r="B885" i="2"/>
  <c r="J884" i="2"/>
  <c r="G884" i="2"/>
  <c r="C884" i="2"/>
  <c r="B884" i="2"/>
  <c r="J883" i="2"/>
  <c r="G883" i="2"/>
  <c r="C883" i="2"/>
  <c r="B883" i="2"/>
  <c r="J882" i="2"/>
  <c r="G882" i="2"/>
  <c r="C882" i="2"/>
  <c r="B882" i="2"/>
  <c r="J881" i="2"/>
  <c r="G881" i="2"/>
  <c r="C881" i="2"/>
  <c r="B881" i="2"/>
  <c r="J880" i="2"/>
  <c r="G880" i="2"/>
  <c r="C880" i="2"/>
  <c r="B880" i="2"/>
  <c r="J879" i="2"/>
  <c r="G879" i="2"/>
  <c r="C879" i="2"/>
  <c r="B879" i="2"/>
  <c r="J878" i="2"/>
  <c r="G878" i="2"/>
  <c r="C878" i="2"/>
  <c r="B878" i="2"/>
  <c r="J877" i="2"/>
  <c r="G877" i="2"/>
  <c r="C877" i="2"/>
  <c r="B877" i="2"/>
  <c r="J876" i="2"/>
  <c r="G876" i="2"/>
  <c r="C876" i="2"/>
  <c r="B876" i="2"/>
  <c r="J875" i="2"/>
  <c r="G875" i="2"/>
  <c r="C875" i="2"/>
  <c r="B875" i="2"/>
  <c r="J874" i="2"/>
  <c r="G874" i="2"/>
  <c r="C874" i="2"/>
  <c r="B874" i="2"/>
  <c r="J873" i="2"/>
  <c r="G873" i="2"/>
  <c r="C873" i="2"/>
  <c r="B873" i="2"/>
  <c r="J872" i="2"/>
  <c r="G872" i="2"/>
  <c r="C872" i="2"/>
  <c r="B872" i="2"/>
  <c r="J871" i="2"/>
  <c r="G871" i="2"/>
  <c r="C871" i="2"/>
  <c r="B871" i="2"/>
  <c r="J870" i="2"/>
  <c r="G870" i="2"/>
  <c r="C870" i="2"/>
  <c r="B870" i="2"/>
  <c r="J869" i="2"/>
  <c r="G869" i="2"/>
  <c r="C869" i="2"/>
  <c r="B869" i="2"/>
  <c r="J868" i="2"/>
  <c r="G868" i="2"/>
  <c r="C868" i="2"/>
  <c r="B868" i="2"/>
  <c r="J867" i="2"/>
  <c r="G867" i="2"/>
  <c r="C867" i="2"/>
  <c r="B867" i="2"/>
  <c r="J866" i="2"/>
  <c r="G866" i="2"/>
  <c r="C866" i="2"/>
  <c r="B866" i="2"/>
  <c r="J865" i="2"/>
  <c r="G865" i="2"/>
  <c r="C865" i="2"/>
  <c r="B865" i="2"/>
  <c r="J864" i="2"/>
  <c r="G864" i="2"/>
  <c r="C864" i="2"/>
  <c r="B864" i="2"/>
  <c r="J863" i="2"/>
  <c r="G863" i="2"/>
  <c r="C863" i="2"/>
  <c r="B863" i="2"/>
  <c r="J862" i="2"/>
  <c r="G862" i="2"/>
  <c r="C862" i="2"/>
  <c r="B862" i="2"/>
  <c r="J861" i="2"/>
  <c r="G861" i="2"/>
  <c r="C861" i="2"/>
  <c r="B861" i="2"/>
  <c r="J860" i="2"/>
  <c r="G860" i="2"/>
  <c r="C860" i="2"/>
  <c r="B860" i="2"/>
  <c r="J859" i="2"/>
  <c r="G859" i="2"/>
  <c r="C859" i="2"/>
  <c r="B859" i="2"/>
  <c r="J858" i="2"/>
  <c r="G858" i="2"/>
  <c r="C858" i="2"/>
  <c r="B858" i="2"/>
  <c r="J857" i="2"/>
  <c r="G857" i="2"/>
  <c r="C857" i="2"/>
  <c r="B857" i="2"/>
  <c r="J856" i="2"/>
  <c r="G856" i="2"/>
  <c r="C856" i="2"/>
  <c r="B856" i="2"/>
  <c r="J855" i="2"/>
  <c r="G855" i="2"/>
  <c r="C855" i="2"/>
  <c r="B855" i="2"/>
  <c r="J854" i="2"/>
  <c r="G854" i="2"/>
  <c r="C854" i="2"/>
  <c r="B854" i="2"/>
  <c r="J853" i="2"/>
  <c r="G853" i="2"/>
  <c r="C853" i="2"/>
  <c r="B853" i="2"/>
  <c r="J852" i="2"/>
  <c r="G852" i="2"/>
  <c r="C852" i="2"/>
  <c r="B852" i="2"/>
  <c r="J851" i="2"/>
  <c r="G851" i="2"/>
  <c r="C851" i="2"/>
  <c r="B851" i="2"/>
  <c r="J850" i="2"/>
  <c r="G850" i="2"/>
  <c r="C850" i="2"/>
  <c r="B850" i="2"/>
  <c r="J849" i="2"/>
  <c r="G849" i="2"/>
  <c r="C849" i="2"/>
  <c r="B849" i="2"/>
  <c r="J848" i="2"/>
  <c r="G848" i="2"/>
  <c r="C848" i="2"/>
  <c r="B848" i="2"/>
  <c r="J847" i="2"/>
  <c r="G847" i="2"/>
  <c r="C847" i="2"/>
  <c r="B847" i="2"/>
  <c r="J846" i="2"/>
  <c r="G846" i="2"/>
  <c r="C846" i="2"/>
  <c r="B846" i="2"/>
  <c r="J845" i="2"/>
  <c r="G845" i="2"/>
  <c r="C845" i="2"/>
  <c r="B845" i="2"/>
  <c r="J844" i="2"/>
  <c r="G844" i="2"/>
  <c r="C844" i="2"/>
  <c r="B844" i="2"/>
  <c r="J843" i="2"/>
  <c r="G843" i="2"/>
  <c r="C843" i="2"/>
  <c r="B843" i="2"/>
  <c r="J842" i="2"/>
  <c r="G842" i="2"/>
  <c r="C842" i="2"/>
  <c r="B842" i="2"/>
  <c r="J841" i="2"/>
  <c r="G841" i="2"/>
  <c r="C841" i="2"/>
  <c r="B841" i="2"/>
  <c r="J840" i="2"/>
  <c r="G840" i="2"/>
  <c r="C840" i="2"/>
  <c r="B840" i="2"/>
  <c r="J839" i="2"/>
  <c r="G839" i="2"/>
  <c r="C839" i="2"/>
  <c r="B839" i="2"/>
  <c r="J838" i="2"/>
  <c r="G838" i="2"/>
  <c r="C838" i="2"/>
  <c r="B838" i="2"/>
  <c r="J837" i="2"/>
  <c r="G837" i="2"/>
  <c r="C837" i="2"/>
  <c r="B837" i="2"/>
  <c r="J836" i="2"/>
  <c r="G836" i="2"/>
  <c r="C836" i="2"/>
  <c r="B836" i="2"/>
  <c r="J835" i="2"/>
  <c r="G835" i="2"/>
  <c r="C835" i="2"/>
  <c r="B835" i="2"/>
  <c r="J834" i="2"/>
  <c r="G834" i="2"/>
  <c r="C834" i="2"/>
  <c r="B834" i="2"/>
  <c r="J833" i="2"/>
  <c r="G833" i="2"/>
  <c r="C833" i="2"/>
  <c r="B833" i="2"/>
  <c r="J832" i="2"/>
  <c r="G832" i="2"/>
  <c r="C832" i="2"/>
  <c r="B832" i="2"/>
  <c r="J831" i="2"/>
  <c r="G831" i="2"/>
  <c r="C831" i="2"/>
  <c r="B831" i="2"/>
  <c r="J830" i="2"/>
  <c r="G830" i="2"/>
  <c r="C830" i="2"/>
  <c r="B830" i="2"/>
  <c r="J829" i="2"/>
  <c r="G829" i="2"/>
  <c r="C829" i="2"/>
  <c r="B829" i="2"/>
  <c r="J828" i="2"/>
  <c r="G828" i="2"/>
  <c r="C828" i="2"/>
  <c r="B828" i="2"/>
  <c r="J827" i="2"/>
  <c r="G827" i="2"/>
  <c r="C827" i="2"/>
  <c r="B827" i="2"/>
  <c r="J826" i="2"/>
  <c r="G826" i="2"/>
  <c r="C826" i="2"/>
  <c r="B826" i="2"/>
  <c r="J825" i="2"/>
  <c r="G825" i="2"/>
  <c r="C825" i="2"/>
  <c r="B825" i="2"/>
  <c r="J824" i="2"/>
  <c r="G824" i="2"/>
  <c r="C824" i="2"/>
  <c r="B824" i="2"/>
  <c r="J823" i="2"/>
  <c r="G823" i="2"/>
  <c r="C823" i="2"/>
  <c r="B823" i="2"/>
  <c r="J822" i="2"/>
  <c r="G822" i="2"/>
  <c r="C822" i="2"/>
  <c r="B822" i="2"/>
  <c r="J821" i="2"/>
  <c r="G821" i="2"/>
  <c r="C821" i="2"/>
  <c r="B821" i="2"/>
  <c r="J820" i="2"/>
  <c r="G820" i="2"/>
  <c r="C820" i="2"/>
  <c r="B820" i="2"/>
  <c r="J819" i="2"/>
  <c r="G819" i="2"/>
  <c r="C819" i="2"/>
  <c r="B819" i="2"/>
  <c r="J818" i="2"/>
  <c r="G818" i="2"/>
  <c r="C818" i="2"/>
  <c r="B818" i="2"/>
  <c r="J817" i="2"/>
  <c r="G817" i="2"/>
  <c r="C817" i="2"/>
  <c r="B817" i="2"/>
  <c r="J816" i="2"/>
  <c r="G816" i="2"/>
  <c r="C816" i="2"/>
  <c r="B816" i="2"/>
  <c r="J815" i="2"/>
  <c r="G815" i="2"/>
  <c r="C815" i="2"/>
  <c r="B815" i="2"/>
  <c r="J814" i="2"/>
  <c r="G814" i="2"/>
  <c r="C814" i="2"/>
  <c r="B814" i="2"/>
  <c r="J813" i="2"/>
  <c r="G813" i="2"/>
  <c r="C813" i="2"/>
  <c r="B813" i="2"/>
  <c r="J812" i="2"/>
  <c r="G812" i="2"/>
  <c r="C812" i="2"/>
  <c r="B812" i="2"/>
  <c r="J811" i="2"/>
  <c r="G811" i="2"/>
  <c r="C811" i="2"/>
  <c r="B811" i="2"/>
  <c r="J810" i="2"/>
  <c r="G810" i="2"/>
  <c r="C810" i="2"/>
  <c r="B810" i="2"/>
  <c r="J809" i="2"/>
  <c r="G809" i="2"/>
  <c r="C809" i="2"/>
  <c r="B809" i="2"/>
  <c r="J808" i="2"/>
  <c r="G808" i="2"/>
  <c r="C808" i="2"/>
  <c r="B808" i="2"/>
  <c r="J807" i="2"/>
  <c r="G807" i="2"/>
  <c r="C807" i="2"/>
  <c r="B807" i="2"/>
  <c r="J806" i="2"/>
  <c r="G806" i="2"/>
  <c r="C806" i="2"/>
  <c r="B806" i="2"/>
  <c r="J805" i="2"/>
  <c r="G805" i="2"/>
  <c r="C805" i="2"/>
  <c r="B805" i="2"/>
  <c r="J804" i="2"/>
  <c r="G804" i="2"/>
  <c r="C804" i="2"/>
  <c r="B804" i="2"/>
  <c r="J803" i="2"/>
  <c r="G803" i="2"/>
  <c r="C803" i="2"/>
  <c r="B803" i="2"/>
  <c r="J802" i="2"/>
  <c r="G802" i="2"/>
  <c r="C802" i="2"/>
  <c r="B802" i="2"/>
  <c r="J801" i="2"/>
  <c r="G801" i="2"/>
  <c r="C801" i="2"/>
  <c r="B801" i="2"/>
  <c r="J800" i="2"/>
  <c r="G800" i="2"/>
  <c r="C800" i="2"/>
  <c r="B800" i="2"/>
  <c r="J799" i="2"/>
  <c r="G799" i="2"/>
  <c r="C799" i="2"/>
  <c r="B799" i="2"/>
  <c r="J798" i="2"/>
  <c r="G798" i="2"/>
  <c r="C798" i="2"/>
  <c r="B798" i="2"/>
  <c r="J797" i="2"/>
  <c r="G797" i="2"/>
  <c r="C797" i="2"/>
  <c r="B797" i="2"/>
  <c r="J796" i="2"/>
  <c r="G796" i="2"/>
  <c r="C796" i="2"/>
  <c r="B796" i="2"/>
  <c r="J795" i="2"/>
  <c r="G795" i="2"/>
  <c r="C795" i="2"/>
  <c r="B795" i="2"/>
  <c r="J794" i="2"/>
  <c r="G794" i="2"/>
  <c r="C794" i="2"/>
  <c r="B794" i="2"/>
  <c r="J793" i="2"/>
  <c r="G793" i="2"/>
  <c r="C793" i="2"/>
  <c r="B793" i="2"/>
  <c r="J792" i="2"/>
  <c r="G792" i="2"/>
  <c r="C792" i="2"/>
  <c r="B792" i="2"/>
  <c r="J791" i="2"/>
  <c r="G791" i="2"/>
  <c r="C791" i="2"/>
  <c r="B791" i="2"/>
  <c r="J790" i="2"/>
  <c r="G790" i="2"/>
  <c r="C790" i="2"/>
  <c r="B790" i="2"/>
  <c r="J789" i="2"/>
  <c r="G789" i="2"/>
  <c r="C789" i="2"/>
  <c r="B789" i="2"/>
  <c r="J788" i="2"/>
  <c r="G788" i="2"/>
  <c r="C788" i="2"/>
  <c r="B788" i="2"/>
  <c r="J787" i="2"/>
  <c r="G787" i="2"/>
  <c r="C787" i="2"/>
  <c r="B787" i="2"/>
  <c r="J786" i="2"/>
  <c r="G786" i="2"/>
  <c r="C786" i="2"/>
  <c r="B786" i="2"/>
  <c r="J785" i="2"/>
  <c r="G785" i="2"/>
  <c r="C785" i="2"/>
  <c r="B785" i="2"/>
  <c r="J784" i="2"/>
  <c r="G784" i="2"/>
  <c r="C784" i="2"/>
  <c r="B784" i="2"/>
  <c r="J783" i="2"/>
  <c r="G783" i="2"/>
  <c r="C783" i="2"/>
  <c r="B783" i="2"/>
  <c r="J782" i="2"/>
  <c r="G782" i="2"/>
  <c r="C782" i="2"/>
  <c r="B782" i="2"/>
  <c r="J781" i="2"/>
  <c r="G781" i="2"/>
  <c r="C781" i="2"/>
  <c r="B781" i="2"/>
  <c r="J780" i="2"/>
  <c r="G780" i="2"/>
  <c r="C780" i="2"/>
  <c r="B780" i="2"/>
  <c r="J779" i="2"/>
  <c r="G779" i="2"/>
  <c r="C779" i="2"/>
  <c r="B779" i="2"/>
  <c r="J778" i="2"/>
  <c r="G778" i="2"/>
  <c r="C778" i="2"/>
  <c r="B778" i="2"/>
  <c r="J777" i="2"/>
  <c r="G777" i="2"/>
  <c r="C777" i="2"/>
  <c r="B777" i="2"/>
  <c r="J776" i="2"/>
  <c r="G776" i="2"/>
  <c r="C776" i="2"/>
  <c r="B776" i="2"/>
  <c r="J775" i="2"/>
  <c r="G775" i="2"/>
  <c r="C775" i="2"/>
  <c r="B775" i="2"/>
  <c r="J774" i="2"/>
  <c r="G774" i="2"/>
  <c r="C774" i="2"/>
  <c r="B774" i="2"/>
  <c r="J773" i="2"/>
  <c r="G773" i="2"/>
  <c r="C773" i="2"/>
  <c r="B773" i="2"/>
  <c r="J772" i="2"/>
  <c r="G772" i="2"/>
  <c r="C772" i="2"/>
  <c r="B772" i="2"/>
  <c r="J771" i="2"/>
  <c r="G771" i="2"/>
  <c r="C771" i="2"/>
  <c r="B771" i="2"/>
  <c r="J770" i="2"/>
  <c r="G770" i="2"/>
  <c r="C770" i="2"/>
  <c r="B770" i="2"/>
  <c r="J769" i="2"/>
  <c r="G769" i="2"/>
  <c r="C769" i="2"/>
  <c r="B769" i="2"/>
  <c r="J768" i="2"/>
  <c r="G768" i="2"/>
  <c r="C768" i="2"/>
  <c r="B768" i="2"/>
  <c r="J767" i="2"/>
  <c r="G767" i="2"/>
  <c r="C767" i="2"/>
  <c r="B767" i="2"/>
  <c r="J766" i="2"/>
  <c r="G766" i="2"/>
  <c r="C766" i="2"/>
  <c r="B766" i="2"/>
  <c r="J765" i="2"/>
  <c r="G765" i="2"/>
  <c r="C765" i="2"/>
  <c r="B765" i="2"/>
  <c r="J764" i="2"/>
  <c r="G764" i="2"/>
  <c r="C764" i="2"/>
  <c r="B764" i="2"/>
  <c r="J763" i="2"/>
  <c r="G763" i="2"/>
  <c r="C763" i="2"/>
  <c r="B763" i="2"/>
  <c r="J762" i="2"/>
  <c r="G762" i="2"/>
  <c r="C762" i="2"/>
  <c r="B762" i="2"/>
  <c r="J761" i="2"/>
  <c r="G761" i="2"/>
  <c r="C761" i="2"/>
  <c r="B761" i="2"/>
  <c r="J760" i="2"/>
  <c r="G760" i="2"/>
  <c r="C760" i="2"/>
  <c r="B760" i="2"/>
  <c r="J759" i="2"/>
  <c r="G759" i="2"/>
  <c r="C759" i="2"/>
  <c r="B759" i="2"/>
  <c r="J758" i="2"/>
  <c r="G758" i="2"/>
  <c r="C758" i="2"/>
  <c r="B758" i="2"/>
  <c r="J757" i="2"/>
  <c r="G757" i="2"/>
  <c r="C757" i="2"/>
  <c r="B757" i="2"/>
  <c r="J756" i="2"/>
  <c r="G756" i="2"/>
  <c r="C756" i="2"/>
  <c r="B756" i="2"/>
  <c r="J755" i="2"/>
  <c r="G755" i="2"/>
  <c r="C755" i="2"/>
  <c r="B755" i="2"/>
  <c r="J754" i="2"/>
  <c r="G754" i="2"/>
  <c r="C754" i="2"/>
  <c r="B754" i="2"/>
  <c r="J753" i="2"/>
  <c r="G753" i="2"/>
  <c r="C753" i="2"/>
  <c r="B753" i="2"/>
  <c r="J752" i="2"/>
  <c r="G752" i="2"/>
  <c r="C752" i="2"/>
  <c r="B752" i="2"/>
  <c r="J751" i="2"/>
  <c r="G751" i="2"/>
  <c r="C751" i="2"/>
  <c r="B751" i="2"/>
  <c r="J750" i="2"/>
  <c r="G750" i="2"/>
  <c r="C750" i="2"/>
  <c r="B750" i="2"/>
  <c r="J749" i="2"/>
  <c r="G749" i="2"/>
  <c r="C749" i="2"/>
  <c r="B749" i="2"/>
  <c r="J748" i="2"/>
  <c r="G748" i="2"/>
  <c r="C748" i="2"/>
  <c r="B748" i="2"/>
  <c r="J747" i="2"/>
  <c r="G747" i="2"/>
  <c r="C747" i="2"/>
  <c r="B747" i="2"/>
  <c r="J746" i="2"/>
  <c r="G746" i="2"/>
  <c r="C746" i="2"/>
  <c r="B746" i="2"/>
  <c r="J745" i="2"/>
  <c r="G745" i="2"/>
  <c r="C745" i="2"/>
  <c r="B745" i="2"/>
  <c r="J744" i="2"/>
  <c r="G744" i="2"/>
  <c r="C744" i="2"/>
  <c r="B744" i="2"/>
  <c r="J743" i="2"/>
  <c r="G743" i="2"/>
  <c r="C743" i="2"/>
  <c r="B743" i="2"/>
  <c r="J742" i="2"/>
  <c r="G742" i="2"/>
  <c r="C742" i="2"/>
  <c r="B742" i="2"/>
  <c r="J741" i="2"/>
  <c r="G741" i="2"/>
  <c r="C741" i="2"/>
  <c r="B741" i="2"/>
  <c r="J740" i="2"/>
  <c r="G740" i="2"/>
  <c r="C740" i="2"/>
  <c r="B740" i="2"/>
  <c r="J739" i="2"/>
  <c r="G739" i="2"/>
  <c r="C739" i="2"/>
  <c r="B739" i="2"/>
  <c r="J738" i="2"/>
  <c r="G738" i="2"/>
  <c r="C738" i="2"/>
  <c r="B738" i="2"/>
  <c r="J737" i="2"/>
  <c r="G737" i="2"/>
  <c r="C737" i="2"/>
  <c r="B737" i="2"/>
  <c r="J736" i="2"/>
  <c r="G736" i="2"/>
  <c r="C736" i="2"/>
  <c r="B736" i="2"/>
  <c r="J735" i="2"/>
  <c r="G735" i="2"/>
  <c r="C735" i="2"/>
  <c r="B735" i="2"/>
  <c r="J734" i="2"/>
  <c r="G734" i="2"/>
  <c r="C734" i="2"/>
  <c r="B734" i="2"/>
  <c r="J733" i="2"/>
  <c r="G733" i="2"/>
  <c r="C733" i="2"/>
  <c r="B733" i="2"/>
  <c r="J732" i="2"/>
  <c r="G732" i="2"/>
  <c r="C732" i="2"/>
  <c r="B732" i="2"/>
  <c r="J731" i="2"/>
  <c r="G731" i="2"/>
  <c r="C731" i="2"/>
  <c r="B731" i="2"/>
  <c r="J730" i="2"/>
  <c r="G730" i="2"/>
  <c r="C730" i="2"/>
  <c r="B730" i="2"/>
  <c r="J729" i="2"/>
  <c r="G729" i="2"/>
  <c r="C729" i="2"/>
  <c r="B729" i="2"/>
  <c r="J728" i="2"/>
  <c r="G728" i="2"/>
  <c r="C728" i="2"/>
  <c r="B728" i="2"/>
  <c r="J727" i="2"/>
  <c r="G727" i="2"/>
  <c r="C727" i="2"/>
  <c r="B727" i="2"/>
  <c r="J726" i="2"/>
  <c r="G726" i="2"/>
  <c r="C726" i="2"/>
  <c r="B726" i="2"/>
  <c r="J725" i="2"/>
  <c r="G725" i="2"/>
  <c r="C725" i="2"/>
  <c r="B725" i="2"/>
  <c r="J724" i="2"/>
  <c r="G724" i="2"/>
  <c r="C724" i="2"/>
  <c r="B724" i="2"/>
  <c r="J723" i="2"/>
  <c r="G723" i="2"/>
  <c r="C723" i="2"/>
  <c r="B723" i="2"/>
  <c r="J722" i="2"/>
  <c r="G722" i="2"/>
  <c r="C722" i="2"/>
  <c r="B722" i="2"/>
  <c r="J721" i="2"/>
  <c r="G721" i="2"/>
  <c r="C721" i="2"/>
  <c r="B721" i="2"/>
  <c r="J720" i="2"/>
  <c r="G720" i="2"/>
  <c r="C720" i="2"/>
  <c r="B720" i="2"/>
  <c r="J719" i="2"/>
  <c r="G719" i="2"/>
  <c r="C719" i="2"/>
  <c r="B719" i="2"/>
  <c r="J718" i="2"/>
  <c r="G718" i="2"/>
  <c r="C718" i="2"/>
  <c r="B718" i="2"/>
  <c r="J717" i="2"/>
  <c r="G717" i="2"/>
  <c r="C717" i="2"/>
  <c r="B717" i="2"/>
  <c r="J716" i="2"/>
  <c r="G716" i="2"/>
  <c r="C716" i="2"/>
  <c r="B716" i="2"/>
  <c r="J715" i="2"/>
  <c r="G715" i="2"/>
  <c r="C715" i="2"/>
  <c r="B715" i="2"/>
  <c r="J714" i="2"/>
  <c r="G714" i="2"/>
  <c r="C714" i="2"/>
  <c r="B714" i="2"/>
  <c r="J713" i="2"/>
  <c r="G713" i="2"/>
  <c r="C713" i="2"/>
  <c r="B713" i="2"/>
  <c r="J712" i="2"/>
  <c r="G712" i="2"/>
  <c r="C712" i="2"/>
  <c r="B712" i="2"/>
  <c r="J711" i="2"/>
  <c r="G711" i="2"/>
  <c r="C711" i="2"/>
  <c r="B711" i="2"/>
  <c r="J710" i="2"/>
  <c r="G710" i="2"/>
  <c r="C710" i="2"/>
  <c r="B710" i="2"/>
  <c r="J709" i="2"/>
  <c r="G709" i="2"/>
  <c r="C709" i="2"/>
  <c r="B709" i="2"/>
  <c r="J708" i="2"/>
  <c r="G708" i="2"/>
  <c r="C708" i="2"/>
  <c r="B708" i="2"/>
  <c r="J707" i="2"/>
  <c r="G707" i="2"/>
  <c r="C707" i="2"/>
  <c r="B707" i="2"/>
  <c r="J706" i="2"/>
  <c r="G706" i="2"/>
  <c r="C706" i="2"/>
  <c r="B706" i="2"/>
  <c r="J705" i="2"/>
  <c r="G705" i="2"/>
  <c r="C705" i="2"/>
  <c r="B705" i="2"/>
  <c r="J704" i="2"/>
  <c r="G704" i="2"/>
  <c r="C704" i="2"/>
  <c r="B704" i="2"/>
  <c r="J703" i="2"/>
  <c r="G703" i="2"/>
  <c r="C703" i="2"/>
  <c r="B703" i="2"/>
  <c r="J702" i="2"/>
  <c r="G702" i="2"/>
  <c r="C702" i="2"/>
  <c r="B702" i="2"/>
  <c r="J701" i="2"/>
  <c r="G701" i="2"/>
  <c r="C701" i="2"/>
  <c r="B701" i="2"/>
  <c r="J700" i="2"/>
  <c r="G700" i="2"/>
  <c r="C700" i="2"/>
  <c r="B700" i="2"/>
  <c r="J699" i="2"/>
  <c r="G699" i="2"/>
  <c r="C699" i="2"/>
  <c r="B699" i="2"/>
  <c r="J698" i="2"/>
  <c r="G698" i="2"/>
  <c r="C698" i="2"/>
  <c r="B698" i="2"/>
  <c r="J697" i="2"/>
  <c r="G697" i="2"/>
  <c r="C697" i="2"/>
  <c r="B697" i="2"/>
  <c r="J696" i="2"/>
  <c r="G696" i="2"/>
  <c r="C696" i="2"/>
  <c r="B696" i="2"/>
  <c r="J695" i="2"/>
  <c r="G695" i="2"/>
  <c r="C695" i="2"/>
  <c r="B695" i="2"/>
  <c r="J694" i="2"/>
  <c r="G694" i="2"/>
  <c r="C694" i="2"/>
  <c r="B694" i="2"/>
  <c r="J693" i="2"/>
  <c r="G693" i="2"/>
  <c r="C693" i="2"/>
  <c r="B693" i="2"/>
  <c r="J692" i="2"/>
  <c r="G692" i="2"/>
  <c r="C692" i="2"/>
  <c r="B692" i="2"/>
  <c r="J691" i="2"/>
  <c r="G691" i="2"/>
  <c r="C691" i="2"/>
  <c r="B691" i="2"/>
  <c r="J690" i="2"/>
  <c r="G690" i="2"/>
  <c r="C690" i="2"/>
  <c r="B690" i="2"/>
  <c r="J689" i="2"/>
  <c r="G689" i="2"/>
  <c r="C689" i="2"/>
  <c r="B689" i="2"/>
  <c r="J688" i="2"/>
  <c r="G688" i="2"/>
  <c r="C688" i="2"/>
  <c r="B688" i="2"/>
  <c r="J687" i="2"/>
  <c r="G687" i="2"/>
  <c r="C687" i="2"/>
  <c r="B687" i="2"/>
  <c r="J686" i="2"/>
  <c r="G686" i="2"/>
  <c r="C686" i="2"/>
  <c r="B686" i="2"/>
  <c r="J685" i="2"/>
  <c r="G685" i="2"/>
  <c r="C685" i="2"/>
  <c r="B685" i="2"/>
  <c r="J684" i="2"/>
  <c r="G684" i="2"/>
  <c r="C684" i="2"/>
  <c r="B684" i="2"/>
  <c r="J683" i="2"/>
  <c r="G683" i="2"/>
  <c r="C683" i="2"/>
  <c r="B683" i="2"/>
  <c r="J682" i="2"/>
  <c r="G682" i="2"/>
  <c r="C682" i="2"/>
  <c r="B682" i="2"/>
  <c r="J681" i="2"/>
  <c r="G681" i="2"/>
  <c r="C681" i="2"/>
  <c r="B681" i="2"/>
  <c r="J680" i="2"/>
  <c r="G680" i="2"/>
  <c r="C680" i="2"/>
  <c r="B680" i="2"/>
  <c r="J679" i="2"/>
  <c r="G679" i="2"/>
  <c r="C679" i="2"/>
  <c r="B679" i="2"/>
  <c r="J678" i="2"/>
  <c r="G678" i="2"/>
  <c r="C678" i="2"/>
  <c r="B678" i="2"/>
  <c r="J677" i="2"/>
  <c r="G677" i="2"/>
  <c r="C677" i="2"/>
  <c r="B677" i="2"/>
  <c r="J676" i="2"/>
  <c r="G676" i="2"/>
  <c r="C676" i="2"/>
  <c r="B676" i="2"/>
  <c r="J675" i="2"/>
  <c r="G675" i="2"/>
  <c r="C675" i="2"/>
  <c r="B675" i="2"/>
  <c r="J674" i="2"/>
  <c r="G674" i="2"/>
  <c r="C674" i="2"/>
  <c r="B674" i="2"/>
  <c r="J673" i="2"/>
  <c r="G673" i="2"/>
  <c r="C673" i="2"/>
  <c r="B673" i="2"/>
  <c r="J672" i="2"/>
  <c r="G672" i="2"/>
  <c r="C672" i="2"/>
  <c r="B672" i="2"/>
  <c r="J671" i="2"/>
  <c r="G671" i="2"/>
  <c r="C671" i="2"/>
  <c r="B671" i="2"/>
  <c r="J670" i="2"/>
  <c r="G670" i="2"/>
  <c r="C670" i="2"/>
  <c r="B670" i="2"/>
  <c r="J669" i="2"/>
  <c r="G669" i="2"/>
  <c r="C669" i="2"/>
  <c r="B669" i="2"/>
  <c r="J668" i="2"/>
  <c r="G668" i="2"/>
  <c r="C668" i="2"/>
  <c r="B668" i="2"/>
  <c r="J667" i="2"/>
  <c r="G667" i="2"/>
  <c r="C667" i="2"/>
  <c r="B667" i="2"/>
  <c r="J666" i="2"/>
  <c r="G666" i="2"/>
  <c r="C666" i="2"/>
  <c r="B666" i="2"/>
  <c r="J665" i="2"/>
  <c r="G665" i="2"/>
  <c r="C665" i="2"/>
  <c r="B665" i="2"/>
  <c r="J664" i="2"/>
  <c r="G664" i="2"/>
  <c r="C664" i="2"/>
  <c r="B664" i="2"/>
  <c r="J663" i="2"/>
  <c r="G663" i="2"/>
  <c r="C663" i="2"/>
  <c r="B663" i="2"/>
  <c r="J662" i="2"/>
  <c r="G662" i="2"/>
  <c r="C662" i="2"/>
  <c r="B662" i="2"/>
  <c r="J661" i="2"/>
  <c r="G661" i="2"/>
  <c r="C661" i="2"/>
  <c r="B661" i="2"/>
  <c r="J660" i="2"/>
  <c r="G660" i="2"/>
  <c r="C660" i="2"/>
  <c r="B660" i="2"/>
  <c r="J659" i="2"/>
  <c r="G659" i="2"/>
  <c r="C659" i="2"/>
  <c r="B659" i="2"/>
  <c r="J658" i="2"/>
  <c r="G658" i="2"/>
  <c r="C658" i="2"/>
  <c r="B658" i="2"/>
  <c r="J657" i="2"/>
  <c r="G657" i="2"/>
  <c r="C657" i="2"/>
  <c r="B657" i="2"/>
  <c r="J656" i="2"/>
  <c r="G656" i="2"/>
  <c r="C656" i="2"/>
  <c r="B656" i="2"/>
  <c r="J655" i="2"/>
  <c r="G655" i="2"/>
  <c r="C655" i="2"/>
  <c r="B655" i="2"/>
  <c r="J654" i="2"/>
  <c r="G654" i="2"/>
  <c r="C654" i="2"/>
  <c r="B654" i="2"/>
  <c r="J653" i="2"/>
  <c r="G653" i="2"/>
  <c r="C653" i="2"/>
  <c r="B653" i="2"/>
  <c r="J652" i="2"/>
  <c r="G652" i="2"/>
  <c r="C652" i="2"/>
  <c r="B652" i="2"/>
  <c r="J651" i="2"/>
  <c r="G651" i="2"/>
  <c r="C651" i="2"/>
  <c r="B651" i="2"/>
  <c r="J650" i="2"/>
  <c r="G650" i="2"/>
  <c r="C650" i="2"/>
  <c r="B650" i="2"/>
  <c r="J649" i="2"/>
  <c r="G649" i="2"/>
  <c r="C649" i="2"/>
  <c r="B649" i="2"/>
  <c r="J648" i="2"/>
  <c r="G648" i="2"/>
  <c r="C648" i="2"/>
  <c r="B648" i="2"/>
  <c r="J647" i="2"/>
  <c r="G647" i="2"/>
  <c r="C647" i="2"/>
  <c r="B647" i="2"/>
  <c r="J646" i="2"/>
  <c r="G646" i="2"/>
  <c r="C646" i="2"/>
  <c r="B646" i="2"/>
  <c r="J645" i="2"/>
  <c r="G645" i="2"/>
  <c r="C645" i="2"/>
  <c r="B645" i="2"/>
  <c r="J644" i="2"/>
  <c r="G644" i="2"/>
  <c r="C644" i="2"/>
  <c r="B644" i="2"/>
  <c r="J643" i="2"/>
  <c r="G643" i="2"/>
  <c r="C643" i="2"/>
  <c r="B643" i="2"/>
  <c r="J642" i="2"/>
  <c r="G642" i="2"/>
  <c r="C642" i="2"/>
  <c r="B642" i="2"/>
  <c r="J641" i="2"/>
  <c r="G641" i="2"/>
  <c r="C641" i="2"/>
  <c r="B641" i="2"/>
  <c r="J640" i="2"/>
  <c r="G640" i="2"/>
  <c r="C640" i="2"/>
  <c r="B640" i="2"/>
  <c r="J639" i="2"/>
  <c r="G639" i="2"/>
  <c r="C639" i="2"/>
  <c r="B639" i="2"/>
  <c r="J638" i="2"/>
  <c r="G638" i="2"/>
  <c r="C638" i="2"/>
  <c r="B638" i="2"/>
  <c r="J637" i="2"/>
  <c r="G637" i="2"/>
  <c r="C637" i="2"/>
  <c r="B637" i="2"/>
  <c r="J636" i="2"/>
  <c r="G636" i="2"/>
  <c r="C636" i="2"/>
  <c r="B636" i="2"/>
  <c r="J635" i="2"/>
  <c r="G635" i="2"/>
  <c r="C635" i="2"/>
  <c r="B635" i="2"/>
  <c r="J634" i="2"/>
  <c r="G634" i="2"/>
  <c r="C634" i="2"/>
  <c r="B634" i="2"/>
  <c r="J633" i="2"/>
  <c r="G633" i="2"/>
  <c r="C633" i="2"/>
  <c r="B633" i="2"/>
  <c r="J632" i="2"/>
  <c r="G632" i="2"/>
  <c r="C632" i="2"/>
  <c r="B632" i="2"/>
  <c r="J631" i="2"/>
  <c r="G631" i="2"/>
  <c r="C631" i="2"/>
  <c r="B631" i="2"/>
  <c r="J630" i="2"/>
  <c r="G630" i="2"/>
  <c r="C630" i="2"/>
  <c r="B630" i="2"/>
  <c r="J629" i="2"/>
  <c r="G629" i="2"/>
  <c r="C629" i="2"/>
  <c r="B629" i="2"/>
  <c r="J628" i="2"/>
  <c r="G628" i="2"/>
  <c r="C628" i="2"/>
  <c r="B628" i="2"/>
  <c r="J627" i="2"/>
  <c r="G627" i="2"/>
  <c r="C627" i="2"/>
  <c r="B627" i="2"/>
  <c r="J626" i="2"/>
  <c r="G626" i="2"/>
  <c r="C626" i="2"/>
  <c r="B626" i="2"/>
  <c r="J625" i="2"/>
  <c r="G625" i="2"/>
  <c r="C625" i="2"/>
  <c r="B625" i="2"/>
  <c r="J624" i="2"/>
  <c r="G624" i="2"/>
  <c r="C624" i="2"/>
  <c r="B624" i="2"/>
  <c r="J623" i="2"/>
  <c r="G623" i="2"/>
  <c r="C623" i="2"/>
  <c r="B623" i="2"/>
  <c r="J622" i="2"/>
  <c r="G622" i="2"/>
  <c r="C622" i="2"/>
  <c r="B622" i="2"/>
  <c r="J621" i="2"/>
  <c r="G621" i="2"/>
  <c r="C621" i="2"/>
  <c r="B621" i="2"/>
  <c r="J620" i="2"/>
  <c r="G620" i="2"/>
  <c r="C620" i="2"/>
  <c r="B620" i="2"/>
  <c r="J619" i="2"/>
  <c r="G619" i="2"/>
  <c r="C619" i="2"/>
  <c r="B619" i="2"/>
  <c r="J618" i="2"/>
  <c r="G618" i="2"/>
  <c r="C618" i="2"/>
  <c r="B618" i="2"/>
  <c r="J617" i="2"/>
  <c r="G617" i="2"/>
  <c r="C617" i="2"/>
  <c r="B617" i="2"/>
  <c r="J616" i="2"/>
  <c r="G616" i="2"/>
  <c r="C616" i="2"/>
  <c r="B616" i="2"/>
  <c r="J615" i="2"/>
  <c r="G615" i="2"/>
  <c r="C615" i="2"/>
  <c r="B615" i="2"/>
  <c r="J614" i="2"/>
  <c r="G614" i="2"/>
  <c r="C614" i="2"/>
  <c r="B614" i="2"/>
  <c r="J613" i="2"/>
  <c r="G613" i="2"/>
  <c r="C613" i="2"/>
  <c r="B613" i="2"/>
  <c r="J612" i="2"/>
  <c r="G612" i="2"/>
  <c r="C612" i="2"/>
  <c r="B612" i="2"/>
  <c r="J611" i="2"/>
  <c r="G611" i="2"/>
  <c r="C611" i="2"/>
  <c r="B611" i="2"/>
  <c r="J610" i="2"/>
  <c r="G610" i="2"/>
  <c r="C610" i="2"/>
  <c r="B610" i="2"/>
  <c r="J609" i="2"/>
  <c r="G609" i="2"/>
  <c r="C609" i="2"/>
  <c r="B609" i="2"/>
  <c r="J608" i="2"/>
  <c r="G608" i="2"/>
  <c r="C608" i="2"/>
  <c r="B608" i="2"/>
  <c r="J607" i="2"/>
  <c r="G607" i="2"/>
  <c r="C607" i="2"/>
  <c r="B607" i="2"/>
  <c r="J606" i="2"/>
  <c r="G606" i="2"/>
  <c r="C606" i="2"/>
  <c r="B606" i="2"/>
  <c r="J605" i="2"/>
  <c r="G605" i="2"/>
  <c r="C605" i="2"/>
  <c r="B605" i="2"/>
  <c r="J604" i="2"/>
  <c r="G604" i="2"/>
  <c r="C604" i="2"/>
  <c r="B604" i="2"/>
  <c r="J603" i="2"/>
  <c r="G603" i="2"/>
  <c r="C603" i="2"/>
  <c r="B603" i="2"/>
  <c r="J602" i="2"/>
  <c r="G602" i="2"/>
  <c r="C602" i="2"/>
  <c r="B602" i="2"/>
  <c r="J601" i="2"/>
  <c r="G601" i="2"/>
  <c r="C601" i="2"/>
  <c r="B601" i="2"/>
  <c r="J600" i="2"/>
  <c r="G600" i="2"/>
  <c r="C600" i="2"/>
  <c r="B600" i="2"/>
  <c r="J599" i="2"/>
  <c r="G599" i="2"/>
  <c r="C599" i="2"/>
  <c r="B599" i="2"/>
  <c r="J598" i="2"/>
  <c r="G598" i="2"/>
  <c r="C598" i="2"/>
  <c r="B598" i="2"/>
  <c r="J597" i="2"/>
  <c r="G597" i="2"/>
  <c r="C597" i="2"/>
  <c r="B597" i="2"/>
  <c r="J596" i="2"/>
  <c r="G596" i="2"/>
  <c r="C596" i="2"/>
  <c r="B596" i="2"/>
  <c r="J595" i="2"/>
  <c r="G595" i="2"/>
  <c r="C595" i="2"/>
  <c r="B595" i="2"/>
  <c r="J594" i="2"/>
  <c r="G594" i="2"/>
  <c r="C594" i="2"/>
  <c r="B594" i="2"/>
  <c r="J593" i="2"/>
  <c r="G593" i="2"/>
  <c r="C593" i="2"/>
  <c r="B593" i="2"/>
  <c r="J592" i="2"/>
  <c r="G592" i="2"/>
  <c r="C592" i="2"/>
  <c r="B592" i="2"/>
  <c r="J591" i="2"/>
  <c r="G591" i="2"/>
  <c r="C591" i="2"/>
  <c r="B591" i="2"/>
  <c r="J590" i="2"/>
  <c r="G590" i="2"/>
  <c r="C590" i="2"/>
  <c r="B590" i="2"/>
  <c r="J589" i="2"/>
  <c r="G589" i="2"/>
  <c r="C589" i="2"/>
  <c r="B589" i="2"/>
  <c r="J588" i="2"/>
  <c r="G588" i="2"/>
  <c r="C588" i="2"/>
  <c r="B588" i="2"/>
  <c r="J587" i="2"/>
  <c r="G587" i="2"/>
  <c r="C587" i="2"/>
  <c r="B587" i="2"/>
  <c r="J586" i="2"/>
  <c r="G586" i="2"/>
  <c r="C586" i="2"/>
  <c r="B586" i="2"/>
  <c r="J585" i="2"/>
  <c r="G585" i="2"/>
  <c r="C585" i="2"/>
  <c r="B585" i="2"/>
  <c r="J584" i="2"/>
  <c r="G584" i="2"/>
  <c r="C584" i="2"/>
  <c r="B584" i="2"/>
  <c r="J583" i="2"/>
  <c r="G583" i="2"/>
  <c r="C583" i="2"/>
  <c r="B583" i="2"/>
  <c r="J582" i="2"/>
  <c r="G582" i="2"/>
  <c r="C582" i="2"/>
  <c r="B582" i="2"/>
  <c r="J581" i="2"/>
  <c r="G581" i="2"/>
  <c r="C581" i="2"/>
  <c r="B581" i="2"/>
  <c r="J580" i="2"/>
  <c r="G580" i="2"/>
  <c r="C580" i="2"/>
  <c r="B580" i="2"/>
  <c r="J579" i="2"/>
  <c r="G579" i="2"/>
  <c r="C579" i="2"/>
  <c r="B579" i="2"/>
  <c r="J578" i="2"/>
  <c r="G578" i="2"/>
  <c r="C578" i="2"/>
  <c r="B578" i="2"/>
  <c r="J577" i="2"/>
  <c r="G577" i="2"/>
  <c r="C577" i="2"/>
  <c r="B577" i="2"/>
  <c r="J576" i="2"/>
  <c r="G576" i="2"/>
  <c r="C576" i="2"/>
  <c r="B576" i="2"/>
  <c r="J575" i="2"/>
  <c r="G575" i="2"/>
  <c r="C575" i="2"/>
  <c r="B575" i="2"/>
  <c r="J574" i="2"/>
  <c r="G574" i="2"/>
  <c r="C574" i="2"/>
  <c r="B574" i="2"/>
  <c r="J573" i="2"/>
  <c r="G573" i="2"/>
  <c r="C573" i="2"/>
  <c r="B573" i="2"/>
  <c r="J572" i="2"/>
  <c r="G572" i="2"/>
  <c r="C572" i="2"/>
  <c r="B572" i="2"/>
  <c r="J571" i="2"/>
  <c r="G571" i="2"/>
  <c r="C571" i="2"/>
  <c r="B571" i="2"/>
  <c r="J570" i="2"/>
  <c r="G570" i="2"/>
  <c r="C570" i="2"/>
  <c r="B570" i="2"/>
  <c r="J569" i="2"/>
  <c r="G569" i="2"/>
  <c r="C569" i="2"/>
  <c r="B569" i="2"/>
  <c r="J568" i="2"/>
  <c r="G568" i="2"/>
  <c r="C568" i="2"/>
  <c r="B568" i="2"/>
  <c r="J567" i="2"/>
  <c r="G567" i="2"/>
  <c r="C567" i="2"/>
  <c r="B567" i="2"/>
  <c r="J566" i="2"/>
  <c r="G566" i="2"/>
  <c r="C566" i="2"/>
  <c r="B566" i="2"/>
  <c r="J565" i="2"/>
  <c r="G565" i="2"/>
  <c r="C565" i="2"/>
  <c r="B565" i="2"/>
  <c r="J564" i="2"/>
  <c r="G564" i="2"/>
  <c r="C564" i="2"/>
  <c r="B564" i="2"/>
  <c r="J563" i="2"/>
  <c r="G563" i="2"/>
  <c r="C563" i="2"/>
  <c r="B563" i="2"/>
  <c r="J562" i="2"/>
  <c r="G562" i="2"/>
  <c r="C562" i="2"/>
  <c r="B562" i="2"/>
  <c r="J561" i="2"/>
  <c r="G561" i="2"/>
  <c r="C561" i="2"/>
  <c r="B561" i="2"/>
  <c r="J560" i="2"/>
  <c r="G560" i="2"/>
  <c r="C560" i="2"/>
  <c r="B560" i="2"/>
  <c r="J559" i="2"/>
  <c r="G559" i="2"/>
  <c r="C559" i="2"/>
  <c r="B559" i="2"/>
  <c r="J558" i="2"/>
  <c r="G558" i="2"/>
  <c r="C558" i="2"/>
  <c r="B558" i="2"/>
  <c r="J557" i="2"/>
  <c r="G557" i="2"/>
  <c r="C557" i="2"/>
  <c r="B557" i="2"/>
  <c r="J556" i="2"/>
  <c r="G556" i="2"/>
  <c r="C556" i="2"/>
  <c r="B556" i="2"/>
  <c r="J555" i="2"/>
  <c r="G555" i="2"/>
  <c r="C555" i="2"/>
  <c r="B555" i="2"/>
  <c r="J554" i="2"/>
  <c r="G554" i="2"/>
  <c r="C554" i="2"/>
  <c r="B554" i="2"/>
  <c r="J553" i="2"/>
  <c r="G553" i="2"/>
  <c r="C553" i="2"/>
  <c r="B553" i="2"/>
  <c r="J552" i="2"/>
  <c r="G552" i="2"/>
  <c r="C552" i="2"/>
  <c r="B552" i="2"/>
  <c r="J551" i="2"/>
  <c r="G551" i="2"/>
  <c r="C551" i="2"/>
  <c r="B551" i="2"/>
  <c r="J550" i="2"/>
  <c r="G550" i="2"/>
  <c r="C550" i="2"/>
  <c r="B550" i="2"/>
  <c r="J549" i="2"/>
  <c r="G549" i="2"/>
  <c r="C549" i="2"/>
  <c r="B549" i="2"/>
  <c r="J548" i="2"/>
  <c r="G548" i="2"/>
  <c r="C548" i="2"/>
  <c r="B548" i="2"/>
  <c r="J547" i="2"/>
  <c r="G547" i="2"/>
  <c r="C547" i="2"/>
  <c r="B547" i="2"/>
  <c r="J546" i="2"/>
  <c r="G546" i="2"/>
  <c r="C546" i="2"/>
  <c r="B546" i="2"/>
  <c r="J545" i="2"/>
  <c r="G545" i="2"/>
  <c r="C545" i="2"/>
  <c r="B545" i="2"/>
  <c r="J544" i="2"/>
  <c r="G544" i="2"/>
  <c r="C544" i="2"/>
  <c r="B544" i="2"/>
  <c r="J543" i="2"/>
  <c r="G543" i="2"/>
  <c r="C543" i="2"/>
  <c r="B543" i="2"/>
  <c r="J542" i="2"/>
  <c r="G542" i="2"/>
  <c r="C542" i="2"/>
  <c r="B542" i="2"/>
  <c r="J541" i="2"/>
  <c r="G541" i="2"/>
  <c r="C541" i="2"/>
  <c r="B541" i="2"/>
  <c r="J540" i="2"/>
  <c r="G540" i="2"/>
  <c r="C540" i="2"/>
  <c r="B540" i="2"/>
  <c r="J539" i="2"/>
  <c r="G539" i="2"/>
  <c r="C539" i="2"/>
  <c r="B539" i="2"/>
  <c r="J538" i="2"/>
  <c r="G538" i="2"/>
  <c r="C538" i="2"/>
  <c r="B538" i="2"/>
  <c r="J537" i="2"/>
  <c r="G537" i="2"/>
  <c r="C537" i="2"/>
  <c r="B537" i="2"/>
  <c r="J536" i="2"/>
  <c r="G536" i="2"/>
  <c r="C536" i="2"/>
  <c r="B536" i="2"/>
  <c r="J535" i="2"/>
  <c r="G535" i="2"/>
  <c r="C535" i="2"/>
  <c r="B535" i="2"/>
  <c r="J534" i="2"/>
  <c r="G534" i="2"/>
  <c r="C534" i="2"/>
  <c r="B534" i="2"/>
  <c r="J533" i="2"/>
  <c r="G533" i="2"/>
  <c r="C533" i="2"/>
  <c r="B533" i="2"/>
  <c r="J532" i="2"/>
  <c r="G532" i="2"/>
  <c r="C532" i="2"/>
  <c r="B532" i="2"/>
  <c r="J531" i="2"/>
  <c r="G531" i="2"/>
  <c r="C531" i="2"/>
  <c r="B531" i="2"/>
  <c r="J530" i="2"/>
  <c r="G530" i="2"/>
  <c r="C530" i="2"/>
  <c r="B530" i="2"/>
  <c r="J529" i="2"/>
  <c r="G529" i="2"/>
  <c r="C529" i="2"/>
  <c r="B529" i="2"/>
  <c r="J528" i="2"/>
  <c r="G528" i="2"/>
  <c r="C528" i="2"/>
  <c r="B528" i="2"/>
  <c r="J527" i="2"/>
  <c r="G527" i="2"/>
  <c r="C527" i="2"/>
  <c r="B527" i="2"/>
  <c r="J526" i="2"/>
  <c r="G526" i="2"/>
  <c r="C526" i="2"/>
  <c r="B526" i="2"/>
  <c r="J525" i="2"/>
  <c r="G525" i="2"/>
  <c r="C525" i="2"/>
  <c r="B525" i="2"/>
  <c r="J524" i="2"/>
  <c r="G524" i="2"/>
  <c r="C524" i="2"/>
  <c r="B524" i="2"/>
  <c r="J523" i="2"/>
  <c r="G523" i="2"/>
  <c r="C523" i="2"/>
  <c r="B523" i="2"/>
  <c r="J522" i="2"/>
  <c r="G522" i="2"/>
  <c r="C522" i="2"/>
  <c r="B522" i="2"/>
  <c r="J521" i="2"/>
  <c r="G521" i="2"/>
  <c r="C521" i="2"/>
  <c r="B521" i="2"/>
  <c r="J520" i="2"/>
  <c r="G520" i="2"/>
  <c r="C520" i="2"/>
  <c r="B520" i="2"/>
  <c r="J519" i="2"/>
  <c r="G519" i="2"/>
  <c r="C519" i="2"/>
  <c r="B519" i="2"/>
  <c r="J518" i="2"/>
  <c r="G518" i="2"/>
  <c r="C518" i="2"/>
  <c r="B518" i="2"/>
  <c r="J517" i="2"/>
  <c r="G517" i="2"/>
  <c r="C517" i="2"/>
  <c r="B517" i="2"/>
  <c r="J516" i="2"/>
  <c r="G516" i="2"/>
  <c r="C516" i="2"/>
  <c r="B516" i="2"/>
  <c r="J515" i="2"/>
  <c r="G515" i="2"/>
  <c r="C515" i="2"/>
  <c r="B515" i="2"/>
  <c r="J514" i="2"/>
  <c r="G514" i="2"/>
  <c r="C514" i="2"/>
  <c r="B514" i="2"/>
  <c r="J513" i="2"/>
  <c r="G513" i="2"/>
  <c r="C513" i="2"/>
  <c r="B513" i="2"/>
  <c r="J512" i="2"/>
  <c r="G512" i="2"/>
  <c r="C512" i="2"/>
  <c r="B512" i="2"/>
  <c r="J511" i="2"/>
  <c r="G511" i="2"/>
  <c r="C511" i="2"/>
  <c r="B511" i="2"/>
  <c r="J510" i="2"/>
  <c r="G510" i="2"/>
  <c r="C510" i="2"/>
  <c r="B510" i="2"/>
  <c r="J509" i="2"/>
  <c r="G509" i="2"/>
  <c r="C509" i="2"/>
  <c r="B509" i="2"/>
  <c r="J508" i="2"/>
  <c r="G508" i="2"/>
  <c r="C508" i="2"/>
  <c r="B508" i="2"/>
  <c r="J507" i="2"/>
  <c r="G507" i="2"/>
  <c r="C507" i="2"/>
  <c r="B507" i="2"/>
  <c r="J506" i="2"/>
  <c r="G506" i="2"/>
  <c r="C506" i="2"/>
  <c r="B506" i="2"/>
  <c r="J505" i="2"/>
  <c r="G505" i="2"/>
  <c r="C505" i="2"/>
  <c r="B505" i="2"/>
  <c r="J504" i="2"/>
  <c r="G504" i="2"/>
  <c r="C504" i="2"/>
  <c r="B504" i="2"/>
  <c r="J503" i="2"/>
  <c r="G503" i="2"/>
  <c r="C503" i="2"/>
  <c r="B503" i="2"/>
  <c r="J502" i="2"/>
  <c r="G502" i="2"/>
  <c r="C502" i="2"/>
  <c r="B502" i="2"/>
  <c r="J501" i="2"/>
  <c r="G501" i="2"/>
  <c r="C501" i="2"/>
  <c r="B501" i="2"/>
  <c r="J500" i="2"/>
  <c r="G500" i="2"/>
  <c r="C500" i="2"/>
  <c r="B500" i="2"/>
  <c r="J499" i="2"/>
  <c r="G499" i="2"/>
  <c r="C499" i="2"/>
  <c r="B499" i="2"/>
  <c r="J498" i="2"/>
  <c r="G498" i="2"/>
  <c r="C498" i="2"/>
  <c r="B498" i="2"/>
  <c r="J497" i="2"/>
  <c r="G497" i="2"/>
  <c r="C497" i="2"/>
  <c r="B497" i="2"/>
  <c r="J496" i="2"/>
  <c r="G496" i="2"/>
  <c r="C496" i="2"/>
  <c r="B496" i="2"/>
  <c r="J495" i="2"/>
  <c r="G495" i="2"/>
  <c r="C495" i="2"/>
  <c r="B495" i="2"/>
  <c r="J494" i="2"/>
  <c r="G494" i="2"/>
  <c r="C494" i="2"/>
  <c r="B494" i="2"/>
  <c r="J493" i="2"/>
  <c r="G493" i="2"/>
  <c r="C493" i="2"/>
  <c r="B493" i="2"/>
  <c r="J492" i="2"/>
  <c r="G492" i="2"/>
  <c r="C492" i="2"/>
  <c r="B492" i="2"/>
  <c r="J491" i="2"/>
  <c r="G491" i="2"/>
  <c r="C491" i="2"/>
  <c r="B491" i="2"/>
  <c r="J490" i="2"/>
  <c r="G490" i="2"/>
  <c r="C490" i="2"/>
  <c r="B490" i="2"/>
  <c r="J489" i="2"/>
  <c r="G489" i="2"/>
  <c r="C489" i="2"/>
  <c r="B489" i="2"/>
  <c r="J488" i="2"/>
  <c r="G488" i="2"/>
  <c r="C488" i="2"/>
  <c r="B488" i="2"/>
  <c r="J487" i="2"/>
  <c r="G487" i="2"/>
  <c r="C487" i="2"/>
  <c r="B487" i="2"/>
  <c r="J486" i="2"/>
  <c r="G486" i="2"/>
  <c r="C486" i="2"/>
  <c r="B486" i="2"/>
  <c r="J485" i="2"/>
  <c r="G485" i="2"/>
  <c r="C485" i="2"/>
  <c r="B485" i="2"/>
  <c r="J484" i="2"/>
  <c r="G484" i="2"/>
  <c r="C484" i="2"/>
  <c r="B484" i="2"/>
  <c r="J483" i="2"/>
  <c r="G483" i="2"/>
  <c r="C483" i="2"/>
  <c r="B483" i="2"/>
  <c r="J482" i="2"/>
  <c r="G482" i="2"/>
  <c r="C482" i="2"/>
  <c r="B482" i="2"/>
  <c r="J481" i="2"/>
  <c r="G481" i="2"/>
  <c r="C481" i="2"/>
  <c r="B481" i="2"/>
  <c r="J480" i="2"/>
  <c r="G480" i="2"/>
  <c r="C480" i="2"/>
  <c r="B480" i="2"/>
  <c r="J479" i="2"/>
  <c r="G479" i="2"/>
  <c r="C479" i="2"/>
  <c r="B479" i="2"/>
  <c r="J478" i="2"/>
  <c r="G478" i="2"/>
  <c r="C478" i="2"/>
  <c r="B478" i="2"/>
  <c r="J477" i="2"/>
  <c r="G477" i="2"/>
  <c r="C477" i="2"/>
  <c r="B477" i="2"/>
  <c r="J476" i="2"/>
  <c r="G476" i="2"/>
  <c r="C476" i="2"/>
  <c r="B476" i="2"/>
  <c r="J475" i="2"/>
  <c r="G475" i="2"/>
  <c r="C475" i="2"/>
  <c r="B475" i="2"/>
  <c r="J474" i="2"/>
  <c r="G474" i="2"/>
  <c r="C474" i="2"/>
  <c r="B474" i="2"/>
  <c r="J473" i="2"/>
  <c r="G473" i="2"/>
  <c r="C473" i="2"/>
  <c r="B473" i="2"/>
  <c r="J472" i="2"/>
  <c r="G472" i="2"/>
  <c r="C472" i="2"/>
  <c r="B472" i="2"/>
  <c r="J471" i="2"/>
  <c r="G471" i="2"/>
  <c r="C471" i="2"/>
  <c r="B471" i="2"/>
  <c r="J470" i="2"/>
  <c r="G470" i="2"/>
  <c r="C470" i="2"/>
  <c r="B470" i="2"/>
  <c r="J469" i="2"/>
  <c r="G469" i="2"/>
  <c r="C469" i="2"/>
  <c r="B469" i="2"/>
  <c r="J468" i="2"/>
  <c r="G468" i="2"/>
  <c r="C468" i="2"/>
  <c r="B468" i="2"/>
  <c r="J467" i="2"/>
  <c r="G467" i="2"/>
  <c r="C467" i="2"/>
  <c r="B467" i="2"/>
  <c r="J466" i="2"/>
  <c r="G466" i="2"/>
  <c r="C466" i="2"/>
  <c r="B466" i="2"/>
  <c r="J465" i="2"/>
  <c r="G465" i="2"/>
  <c r="C465" i="2"/>
  <c r="B465" i="2"/>
  <c r="J464" i="2"/>
  <c r="G464" i="2"/>
  <c r="C464" i="2"/>
  <c r="B464" i="2"/>
  <c r="J463" i="2"/>
  <c r="G463" i="2"/>
  <c r="C463" i="2"/>
  <c r="B463" i="2"/>
  <c r="J462" i="2"/>
  <c r="G462" i="2"/>
  <c r="C462" i="2"/>
  <c r="B462" i="2"/>
  <c r="J461" i="2"/>
  <c r="G461" i="2"/>
  <c r="C461" i="2"/>
  <c r="B461" i="2"/>
  <c r="J460" i="2"/>
  <c r="G460" i="2"/>
  <c r="C460" i="2"/>
  <c r="B460" i="2"/>
  <c r="J459" i="2"/>
  <c r="G459" i="2"/>
  <c r="C459" i="2"/>
  <c r="B459" i="2"/>
  <c r="J458" i="2"/>
  <c r="G458" i="2"/>
  <c r="C458" i="2"/>
  <c r="B458" i="2"/>
  <c r="J457" i="2"/>
  <c r="G457" i="2"/>
  <c r="C457" i="2"/>
  <c r="B457" i="2"/>
  <c r="J456" i="2"/>
  <c r="G456" i="2"/>
  <c r="C456" i="2"/>
  <c r="B456" i="2"/>
  <c r="J455" i="2"/>
  <c r="G455" i="2"/>
  <c r="C455" i="2"/>
  <c r="B455" i="2"/>
  <c r="J454" i="2"/>
  <c r="G454" i="2"/>
  <c r="C454" i="2"/>
  <c r="B454" i="2"/>
  <c r="J453" i="2"/>
  <c r="G453" i="2"/>
  <c r="C453" i="2"/>
  <c r="B453" i="2"/>
  <c r="J452" i="2"/>
  <c r="G452" i="2"/>
  <c r="C452" i="2"/>
  <c r="B452" i="2"/>
  <c r="J451" i="2"/>
  <c r="G451" i="2"/>
  <c r="C451" i="2"/>
  <c r="B451" i="2"/>
  <c r="J450" i="2"/>
  <c r="G450" i="2"/>
  <c r="C450" i="2"/>
  <c r="B450" i="2"/>
  <c r="J449" i="2"/>
  <c r="G449" i="2"/>
  <c r="C449" i="2"/>
  <c r="B449" i="2"/>
  <c r="J448" i="2"/>
  <c r="G448" i="2"/>
  <c r="C448" i="2"/>
  <c r="B448" i="2"/>
  <c r="J447" i="2"/>
  <c r="G447" i="2"/>
  <c r="C447" i="2"/>
  <c r="B447" i="2"/>
  <c r="J446" i="2"/>
  <c r="G446" i="2"/>
  <c r="C446" i="2"/>
  <c r="B446" i="2"/>
  <c r="J445" i="2"/>
  <c r="G445" i="2"/>
  <c r="C445" i="2"/>
  <c r="B445" i="2"/>
  <c r="J444" i="2"/>
  <c r="G444" i="2"/>
  <c r="C444" i="2"/>
  <c r="B444" i="2"/>
  <c r="J443" i="2"/>
  <c r="G443" i="2"/>
  <c r="C443" i="2"/>
  <c r="B443" i="2"/>
  <c r="J442" i="2"/>
  <c r="G442" i="2"/>
  <c r="C442" i="2"/>
  <c r="B442" i="2"/>
  <c r="J441" i="2"/>
  <c r="G441" i="2"/>
  <c r="C441" i="2"/>
  <c r="B441" i="2"/>
  <c r="J440" i="2"/>
  <c r="G440" i="2"/>
  <c r="C440" i="2"/>
  <c r="B440" i="2"/>
  <c r="J439" i="2"/>
  <c r="G439" i="2"/>
  <c r="C439" i="2"/>
  <c r="B439" i="2"/>
  <c r="J438" i="2"/>
  <c r="G438" i="2"/>
  <c r="C438" i="2"/>
  <c r="B438" i="2"/>
  <c r="J437" i="2"/>
  <c r="G437" i="2"/>
  <c r="C437" i="2"/>
  <c r="B437" i="2"/>
  <c r="J436" i="2"/>
  <c r="G436" i="2"/>
  <c r="C436" i="2"/>
  <c r="B436" i="2"/>
  <c r="J435" i="2"/>
  <c r="G435" i="2"/>
  <c r="C435" i="2"/>
  <c r="B435" i="2"/>
  <c r="J434" i="2"/>
  <c r="G434" i="2"/>
  <c r="C434" i="2"/>
  <c r="B434" i="2"/>
  <c r="J433" i="2"/>
  <c r="G433" i="2"/>
  <c r="C433" i="2"/>
  <c r="B433" i="2"/>
  <c r="J432" i="2"/>
  <c r="G432" i="2"/>
  <c r="C432" i="2"/>
  <c r="B432" i="2"/>
  <c r="J431" i="2"/>
  <c r="G431" i="2"/>
  <c r="C431" i="2"/>
  <c r="B431" i="2"/>
  <c r="J430" i="2"/>
  <c r="G430" i="2"/>
  <c r="C430" i="2"/>
  <c r="B430" i="2"/>
  <c r="J429" i="2"/>
  <c r="G429" i="2"/>
  <c r="C429" i="2"/>
  <c r="B429" i="2"/>
  <c r="J428" i="2"/>
  <c r="G428" i="2"/>
  <c r="C428" i="2"/>
  <c r="B428" i="2"/>
  <c r="J427" i="2"/>
  <c r="G427" i="2"/>
  <c r="C427" i="2"/>
  <c r="B427" i="2"/>
  <c r="J426" i="2"/>
  <c r="G426" i="2"/>
  <c r="C426" i="2"/>
  <c r="B426" i="2"/>
  <c r="J425" i="2"/>
  <c r="G425" i="2"/>
  <c r="C425" i="2"/>
  <c r="B425" i="2"/>
  <c r="J424" i="2"/>
  <c r="G424" i="2"/>
  <c r="C424" i="2"/>
  <c r="B424" i="2"/>
  <c r="J423" i="2"/>
  <c r="G423" i="2"/>
  <c r="C423" i="2"/>
  <c r="B423" i="2"/>
  <c r="J422" i="2"/>
  <c r="G422" i="2"/>
  <c r="C422" i="2"/>
  <c r="B422" i="2"/>
  <c r="J421" i="2"/>
  <c r="G421" i="2"/>
  <c r="C421" i="2"/>
  <c r="B421" i="2"/>
  <c r="J420" i="2"/>
  <c r="G420" i="2"/>
  <c r="C420" i="2"/>
  <c r="B420" i="2"/>
  <c r="J419" i="2"/>
  <c r="G419" i="2"/>
  <c r="C419" i="2"/>
  <c r="B419" i="2"/>
  <c r="J418" i="2"/>
  <c r="G418" i="2"/>
  <c r="C418" i="2"/>
  <c r="B418" i="2"/>
  <c r="J417" i="2"/>
  <c r="G417" i="2"/>
  <c r="C417" i="2"/>
  <c r="B417" i="2"/>
  <c r="J416" i="2"/>
  <c r="G416" i="2"/>
  <c r="C416" i="2"/>
  <c r="B416" i="2"/>
  <c r="J415" i="2"/>
  <c r="G415" i="2"/>
  <c r="C415" i="2"/>
  <c r="B415" i="2"/>
  <c r="J414" i="2"/>
  <c r="G414" i="2"/>
  <c r="C414" i="2"/>
  <c r="B414" i="2"/>
  <c r="J413" i="2"/>
  <c r="G413" i="2"/>
  <c r="C413" i="2"/>
  <c r="B413" i="2"/>
  <c r="J412" i="2"/>
  <c r="G412" i="2"/>
  <c r="C412" i="2"/>
  <c r="B412" i="2"/>
  <c r="J411" i="2"/>
  <c r="G411" i="2"/>
  <c r="C411" i="2"/>
  <c r="B411" i="2"/>
  <c r="J410" i="2"/>
  <c r="G410" i="2"/>
  <c r="C410" i="2"/>
  <c r="B410" i="2"/>
  <c r="J409" i="2"/>
  <c r="G409" i="2"/>
  <c r="C409" i="2"/>
  <c r="B409" i="2"/>
  <c r="J408" i="2"/>
  <c r="G408" i="2"/>
  <c r="C408" i="2"/>
  <c r="B408" i="2"/>
  <c r="J407" i="2"/>
  <c r="G407" i="2"/>
  <c r="C407" i="2"/>
  <c r="B407" i="2"/>
  <c r="J406" i="2"/>
  <c r="G406" i="2"/>
  <c r="C406" i="2"/>
  <c r="B406" i="2"/>
  <c r="J405" i="2"/>
  <c r="G405" i="2"/>
  <c r="C405" i="2"/>
  <c r="B405" i="2"/>
  <c r="J404" i="2"/>
  <c r="G404" i="2"/>
  <c r="C404" i="2"/>
  <c r="B404" i="2"/>
  <c r="J403" i="2"/>
  <c r="G403" i="2"/>
  <c r="C403" i="2"/>
  <c r="B403" i="2"/>
  <c r="J402" i="2"/>
  <c r="G402" i="2"/>
  <c r="C402" i="2"/>
  <c r="B402" i="2"/>
  <c r="J401" i="2"/>
  <c r="G401" i="2"/>
  <c r="C401" i="2"/>
  <c r="B401" i="2"/>
  <c r="J400" i="2"/>
  <c r="G400" i="2"/>
  <c r="C400" i="2"/>
  <c r="B400" i="2"/>
  <c r="J399" i="2"/>
  <c r="G399" i="2"/>
  <c r="C399" i="2"/>
  <c r="B399" i="2"/>
  <c r="J398" i="2"/>
  <c r="G398" i="2"/>
  <c r="C398" i="2"/>
  <c r="B398" i="2"/>
  <c r="J397" i="2"/>
  <c r="G397" i="2"/>
  <c r="C397" i="2"/>
  <c r="B397" i="2"/>
  <c r="J396" i="2"/>
  <c r="G396" i="2"/>
  <c r="C396" i="2"/>
  <c r="B396" i="2"/>
  <c r="J395" i="2"/>
  <c r="G395" i="2"/>
  <c r="C395" i="2"/>
  <c r="B395" i="2"/>
  <c r="J394" i="2"/>
  <c r="G394" i="2"/>
  <c r="C394" i="2"/>
  <c r="B394" i="2"/>
  <c r="J393" i="2"/>
  <c r="G393" i="2"/>
  <c r="C393" i="2"/>
  <c r="B393" i="2"/>
  <c r="J392" i="2"/>
  <c r="G392" i="2"/>
  <c r="C392" i="2"/>
  <c r="B392" i="2"/>
  <c r="J391" i="2"/>
  <c r="G391" i="2"/>
  <c r="C391" i="2"/>
  <c r="B391" i="2"/>
  <c r="J390" i="2"/>
  <c r="G390" i="2"/>
  <c r="C390" i="2"/>
  <c r="B390" i="2"/>
  <c r="J389" i="2"/>
  <c r="G389" i="2"/>
  <c r="C389" i="2"/>
  <c r="B389" i="2"/>
  <c r="J388" i="2"/>
  <c r="G388" i="2"/>
  <c r="C388" i="2"/>
  <c r="B388" i="2"/>
  <c r="J387" i="2"/>
  <c r="G387" i="2"/>
  <c r="C387" i="2"/>
  <c r="B387" i="2"/>
  <c r="J386" i="2"/>
  <c r="G386" i="2"/>
  <c r="C386" i="2"/>
  <c r="B386" i="2"/>
  <c r="J385" i="2"/>
  <c r="G385" i="2"/>
  <c r="C385" i="2"/>
  <c r="B385" i="2"/>
  <c r="J384" i="2"/>
  <c r="G384" i="2"/>
  <c r="C384" i="2"/>
  <c r="B384" i="2"/>
  <c r="J383" i="2"/>
  <c r="G383" i="2"/>
  <c r="C383" i="2"/>
  <c r="B383" i="2"/>
  <c r="J382" i="2"/>
  <c r="G382" i="2"/>
  <c r="C382" i="2"/>
  <c r="B382" i="2"/>
  <c r="J381" i="2"/>
  <c r="G381" i="2"/>
  <c r="C381" i="2"/>
  <c r="B381" i="2"/>
  <c r="J380" i="2"/>
  <c r="G380" i="2"/>
  <c r="C380" i="2"/>
  <c r="B380" i="2"/>
  <c r="J379" i="2"/>
  <c r="G379" i="2"/>
  <c r="C379" i="2"/>
  <c r="B379" i="2"/>
  <c r="J378" i="2"/>
  <c r="G378" i="2"/>
  <c r="C378" i="2"/>
  <c r="B378" i="2"/>
  <c r="J377" i="2"/>
  <c r="G377" i="2"/>
  <c r="C377" i="2"/>
  <c r="B377" i="2"/>
  <c r="J376" i="2"/>
  <c r="G376" i="2"/>
  <c r="C376" i="2"/>
  <c r="B376" i="2"/>
  <c r="J375" i="2"/>
  <c r="G375" i="2"/>
  <c r="C375" i="2"/>
  <c r="B375" i="2"/>
  <c r="J374" i="2"/>
  <c r="G374" i="2"/>
  <c r="C374" i="2"/>
  <c r="B374" i="2"/>
  <c r="J373" i="2"/>
  <c r="G373" i="2"/>
  <c r="C373" i="2"/>
  <c r="B373" i="2"/>
  <c r="J372" i="2"/>
  <c r="G372" i="2"/>
  <c r="C372" i="2"/>
  <c r="B372" i="2"/>
  <c r="J371" i="2"/>
  <c r="G371" i="2"/>
  <c r="C371" i="2"/>
  <c r="B371" i="2"/>
  <c r="J370" i="2"/>
  <c r="G370" i="2"/>
  <c r="C370" i="2"/>
  <c r="B370" i="2"/>
  <c r="J369" i="2"/>
  <c r="G369" i="2"/>
  <c r="C369" i="2"/>
  <c r="B369" i="2"/>
  <c r="J368" i="2"/>
  <c r="G368" i="2"/>
  <c r="C368" i="2"/>
  <c r="B368" i="2"/>
  <c r="J367" i="2"/>
  <c r="G367" i="2"/>
  <c r="C367" i="2"/>
  <c r="B367" i="2"/>
  <c r="J366" i="2"/>
  <c r="G366" i="2"/>
  <c r="C366" i="2"/>
  <c r="B366" i="2"/>
  <c r="J365" i="2"/>
  <c r="G365" i="2"/>
  <c r="C365" i="2"/>
  <c r="B365" i="2"/>
  <c r="J364" i="2"/>
  <c r="G364" i="2"/>
  <c r="C364" i="2"/>
  <c r="B364" i="2"/>
  <c r="J363" i="2"/>
  <c r="G363" i="2"/>
  <c r="C363" i="2"/>
  <c r="B363" i="2"/>
  <c r="J362" i="2"/>
  <c r="G362" i="2"/>
  <c r="C362" i="2"/>
  <c r="B362" i="2"/>
  <c r="J361" i="2"/>
  <c r="G361" i="2"/>
  <c r="C361" i="2"/>
  <c r="B361" i="2"/>
  <c r="J360" i="2"/>
  <c r="G360" i="2"/>
  <c r="C360" i="2"/>
  <c r="B360" i="2"/>
  <c r="J359" i="2"/>
  <c r="G359" i="2"/>
  <c r="C359" i="2"/>
  <c r="B359" i="2"/>
  <c r="J358" i="2"/>
  <c r="G358" i="2"/>
  <c r="C358" i="2"/>
  <c r="B358" i="2"/>
  <c r="J357" i="2"/>
  <c r="G357" i="2"/>
  <c r="C357" i="2"/>
  <c r="B357" i="2"/>
  <c r="J356" i="2"/>
  <c r="G356" i="2"/>
  <c r="C356" i="2"/>
  <c r="B356" i="2"/>
  <c r="J355" i="2"/>
  <c r="G355" i="2"/>
  <c r="C355" i="2"/>
  <c r="B355" i="2"/>
  <c r="J354" i="2"/>
  <c r="G354" i="2"/>
  <c r="C354" i="2"/>
  <c r="B354" i="2"/>
  <c r="J353" i="2"/>
  <c r="G353" i="2"/>
  <c r="C353" i="2"/>
  <c r="B353" i="2"/>
  <c r="J352" i="2"/>
  <c r="G352" i="2"/>
  <c r="C352" i="2"/>
  <c r="B352" i="2"/>
  <c r="J351" i="2"/>
  <c r="G351" i="2"/>
  <c r="C351" i="2"/>
  <c r="B351" i="2"/>
  <c r="J350" i="2"/>
  <c r="G350" i="2"/>
  <c r="C350" i="2"/>
  <c r="B350" i="2"/>
  <c r="J349" i="2"/>
  <c r="G349" i="2"/>
  <c r="C349" i="2"/>
  <c r="B349" i="2"/>
  <c r="J348" i="2"/>
  <c r="G348" i="2"/>
  <c r="C348" i="2"/>
  <c r="B348" i="2"/>
  <c r="J347" i="2"/>
  <c r="G347" i="2"/>
  <c r="C347" i="2"/>
  <c r="B347" i="2"/>
  <c r="J346" i="2"/>
  <c r="G346" i="2"/>
  <c r="C346" i="2"/>
  <c r="B346" i="2"/>
  <c r="J345" i="2"/>
  <c r="G345" i="2"/>
  <c r="C345" i="2"/>
  <c r="B345" i="2"/>
  <c r="J344" i="2"/>
  <c r="G344" i="2"/>
  <c r="C344" i="2"/>
  <c r="B344" i="2"/>
  <c r="J343" i="2"/>
  <c r="G343" i="2"/>
  <c r="C343" i="2"/>
  <c r="B343" i="2"/>
  <c r="J342" i="2"/>
  <c r="G342" i="2"/>
  <c r="C342" i="2"/>
  <c r="B342" i="2"/>
  <c r="J341" i="2"/>
  <c r="G341" i="2"/>
  <c r="C341" i="2"/>
  <c r="B341" i="2"/>
  <c r="J340" i="2"/>
  <c r="G340" i="2"/>
  <c r="C340" i="2"/>
  <c r="B340" i="2"/>
  <c r="J339" i="2"/>
  <c r="G339" i="2"/>
  <c r="C339" i="2"/>
  <c r="B339" i="2"/>
  <c r="J338" i="2"/>
  <c r="G338" i="2"/>
  <c r="C338" i="2"/>
  <c r="B338" i="2"/>
  <c r="J337" i="2"/>
  <c r="G337" i="2"/>
  <c r="C337" i="2"/>
  <c r="B337" i="2"/>
  <c r="J336" i="2"/>
  <c r="G336" i="2"/>
  <c r="C336" i="2"/>
  <c r="B336" i="2"/>
  <c r="J335" i="2"/>
  <c r="G335" i="2"/>
  <c r="C335" i="2"/>
  <c r="B335" i="2"/>
  <c r="J334" i="2"/>
  <c r="G334" i="2"/>
  <c r="C334" i="2"/>
  <c r="B334" i="2"/>
  <c r="J333" i="2"/>
  <c r="G333" i="2"/>
  <c r="C333" i="2"/>
  <c r="B333" i="2"/>
  <c r="J332" i="2"/>
  <c r="G332" i="2"/>
  <c r="C332" i="2"/>
  <c r="B332" i="2"/>
  <c r="J331" i="2"/>
  <c r="G331" i="2"/>
  <c r="C331" i="2"/>
  <c r="B331" i="2"/>
  <c r="J330" i="2"/>
  <c r="G330" i="2"/>
  <c r="C330" i="2"/>
  <c r="B330" i="2"/>
  <c r="J329" i="2"/>
  <c r="G329" i="2"/>
  <c r="C329" i="2"/>
  <c r="B329" i="2"/>
  <c r="J328" i="2"/>
  <c r="G328" i="2"/>
  <c r="C328" i="2"/>
  <c r="B328" i="2"/>
  <c r="J327" i="2"/>
  <c r="G327" i="2"/>
  <c r="C327" i="2"/>
  <c r="B327" i="2"/>
  <c r="J326" i="2"/>
  <c r="G326" i="2"/>
  <c r="C326" i="2"/>
  <c r="B326" i="2"/>
  <c r="J325" i="2"/>
  <c r="G325" i="2"/>
  <c r="C325" i="2"/>
  <c r="B325" i="2"/>
  <c r="J324" i="2"/>
  <c r="G324" i="2"/>
  <c r="C324" i="2"/>
  <c r="B324" i="2"/>
  <c r="J323" i="2"/>
  <c r="G323" i="2"/>
  <c r="C323" i="2"/>
  <c r="B323" i="2"/>
  <c r="J322" i="2"/>
  <c r="G322" i="2"/>
  <c r="C322" i="2"/>
  <c r="B322" i="2"/>
  <c r="J321" i="2"/>
  <c r="G321" i="2"/>
  <c r="C321" i="2"/>
  <c r="B321" i="2"/>
  <c r="J320" i="2"/>
  <c r="G320" i="2"/>
  <c r="C320" i="2"/>
  <c r="B320" i="2"/>
  <c r="J319" i="2"/>
  <c r="G319" i="2"/>
  <c r="C319" i="2"/>
  <c r="B319" i="2"/>
  <c r="J318" i="2"/>
  <c r="G318" i="2"/>
  <c r="C318" i="2"/>
  <c r="B318" i="2"/>
  <c r="J317" i="2"/>
  <c r="G317" i="2"/>
  <c r="C317" i="2"/>
  <c r="B317" i="2"/>
  <c r="J316" i="2"/>
  <c r="G316" i="2"/>
  <c r="C316" i="2"/>
  <c r="B316" i="2"/>
  <c r="J315" i="2"/>
  <c r="G315" i="2"/>
  <c r="C315" i="2"/>
  <c r="B315" i="2"/>
  <c r="J314" i="2"/>
  <c r="G314" i="2"/>
  <c r="C314" i="2"/>
  <c r="B314" i="2"/>
  <c r="J313" i="2"/>
  <c r="G313" i="2"/>
  <c r="C313" i="2"/>
  <c r="B313" i="2"/>
  <c r="J312" i="2"/>
  <c r="G312" i="2"/>
  <c r="C312" i="2"/>
  <c r="B312" i="2"/>
  <c r="J311" i="2"/>
  <c r="G311" i="2"/>
  <c r="C311" i="2"/>
  <c r="B311" i="2"/>
  <c r="J310" i="2"/>
  <c r="G310" i="2"/>
  <c r="C310" i="2"/>
  <c r="B310" i="2"/>
  <c r="J309" i="2"/>
  <c r="G309" i="2"/>
  <c r="C309" i="2"/>
  <c r="B309" i="2"/>
  <c r="J308" i="2"/>
  <c r="G308" i="2"/>
  <c r="C308" i="2"/>
  <c r="B308" i="2"/>
  <c r="J307" i="2"/>
  <c r="G307" i="2"/>
  <c r="C307" i="2"/>
  <c r="B307" i="2"/>
  <c r="J306" i="2"/>
  <c r="G306" i="2"/>
  <c r="C306" i="2"/>
  <c r="B306" i="2"/>
  <c r="J305" i="2"/>
  <c r="G305" i="2"/>
  <c r="C305" i="2"/>
  <c r="B305" i="2"/>
  <c r="J304" i="2"/>
  <c r="G304" i="2"/>
  <c r="C304" i="2"/>
  <c r="B304" i="2"/>
  <c r="J303" i="2"/>
  <c r="G303" i="2"/>
  <c r="C303" i="2"/>
  <c r="B303" i="2"/>
  <c r="J302" i="2"/>
  <c r="G302" i="2"/>
  <c r="C302" i="2"/>
  <c r="B302" i="2"/>
  <c r="J301" i="2"/>
  <c r="G301" i="2"/>
  <c r="C301" i="2"/>
  <c r="B301" i="2"/>
  <c r="J300" i="2"/>
  <c r="G300" i="2"/>
  <c r="C300" i="2"/>
  <c r="B300" i="2"/>
  <c r="J299" i="2"/>
  <c r="G299" i="2"/>
  <c r="C299" i="2"/>
  <c r="B299" i="2"/>
  <c r="J298" i="2"/>
  <c r="G298" i="2"/>
  <c r="C298" i="2"/>
  <c r="B298" i="2"/>
  <c r="J297" i="2"/>
  <c r="G297" i="2"/>
  <c r="C297" i="2"/>
  <c r="B297" i="2"/>
  <c r="J296" i="2"/>
  <c r="G296" i="2"/>
  <c r="C296" i="2"/>
  <c r="B296" i="2"/>
  <c r="J295" i="2"/>
  <c r="G295" i="2"/>
  <c r="C295" i="2"/>
  <c r="B295" i="2"/>
  <c r="J294" i="2"/>
  <c r="G294" i="2"/>
  <c r="C294" i="2"/>
  <c r="B294" i="2"/>
  <c r="J293" i="2"/>
  <c r="G293" i="2"/>
  <c r="C293" i="2"/>
  <c r="B293" i="2"/>
  <c r="J292" i="2"/>
  <c r="G292" i="2"/>
  <c r="C292" i="2"/>
  <c r="B292" i="2"/>
  <c r="J291" i="2"/>
  <c r="G291" i="2"/>
  <c r="C291" i="2"/>
  <c r="B291" i="2"/>
  <c r="J290" i="2"/>
  <c r="G290" i="2"/>
  <c r="C290" i="2"/>
  <c r="B290" i="2"/>
  <c r="J289" i="2"/>
  <c r="G289" i="2"/>
  <c r="C289" i="2"/>
  <c r="B289" i="2"/>
  <c r="J288" i="2"/>
  <c r="G288" i="2"/>
  <c r="C288" i="2"/>
  <c r="B288" i="2"/>
  <c r="J287" i="2"/>
  <c r="G287" i="2"/>
  <c r="C287" i="2"/>
  <c r="B287" i="2"/>
  <c r="J286" i="2"/>
  <c r="G286" i="2"/>
  <c r="C286" i="2"/>
  <c r="B286" i="2"/>
  <c r="J285" i="2"/>
  <c r="G285" i="2"/>
  <c r="C285" i="2"/>
  <c r="B285" i="2"/>
  <c r="J284" i="2"/>
  <c r="G284" i="2"/>
  <c r="C284" i="2"/>
  <c r="B284" i="2"/>
  <c r="J283" i="2"/>
  <c r="G283" i="2"/>
  <c r="C283" i="2"/>
  <c r="B283" i="2"/>
  <c r="J282" i="2"/>
  <c r="G282" i="2"/>
  <c r="C282" i="2"/>
  <c r="B282" i="2"/>
  <c r="J281" i="2"/>
  <c r="G281" i="2"/>
  <c r="C281" i="2"/>
  <c r="B281" i="2"/>
  <c r="J280" i="2"/>
  <c r="G280" i="2"/>
  <c r="C280" i="2"/>
  <c r="B280" i="2"/>
  <c r="J279" i="2"/>
  <c r="G279" i="2"/>
  <c r="C279" i="2"/>
  <c r="B279" i="2"/>
  <c r="J278" i="2"/>
  <c r="G278" i="2"/>
  <c r="C278" i="2"/>
  <c r="B278" i="2"/>
  <c r="J277" i="2"/>
  <c r="G277" i="2"/>
  <c r="C277" i="2"/>
  <c r="B277" i="2"/>
  <c r="J276" i="2"/>
  <c r="G276" i="2"/>
  <c r="C276" i="2"/>
  <c r="B276" i="2"/>
  <c r="J275" i="2"/>
  <c r="G275" i="2"/>
  <c r="C275" i="2"/>
  <c r="B275" i="2"/>
  <c r="J274" i="2"/>
  <c r="G274" i="2"/>
  <c r="C274" i="2"/>
  <c r="B274" i="2"/>
  <c r="J273" i="2"/>
  <c r="G273" i="2"/>
  <c r="C273" i="2"/>
  <c r="B273" i="2"/>
  <c r="J272" i="2"/>
  <c r="G272" i="2"/>
  <c r="C272" i="2"/>
  <c r="B272" i="2"/>
  <c r="J271" i="2"/>
  <c r="G271" i="2"/>
  <c r="C271" i="2"/>
  <c r="B271" i="2"/>
  <c r="J270" i="2"/>
  <c r="G270" i="2"/>
  <c r="C270" i="2"/>
  <c r="B270" i="2"/>
  <c r="J269" i="2"/>
  <c r="G269" i="2"/>
  <c r="C269" i="2"/>
  <c r="B269" i="2"/>
  <c r="J268" i="2"/>
  <c r="G268" i="2"/>
  <c r="C268" i="2"/>
  <c r="B268" i="2"/>
  <c r="J267" i="2"/>
  <c r="G267" i="2"/>
  <c r="C267" i="2"/>
  <c r="B267" i="2"/>
  <c r="J266" i="2"/>
  <c r="G266" i="2"/>
  <c r="C266" i="2"/>
  <c r="B266" i="2"/>
  <c r="J265" i="2"/>
  <c r="G265" i="2"/>
  <c r="C265" i="2"/>
  <c r="B265" i="2"/>
  <c r="J264" i="2"/>
  <c r="G264" i="2"/>
  <c r="C264" i="2"/>
  <c r="B264" i="2"/>
  <c r="J263" i="2"/>
  <c r="G263" i="2"/>
  <c r="C263" i="2"/>
  <c r="B263" i="2"/>
  <c r="J262" i="2"/>
  <c r="G262" i="2"/>
  <c r="C262" i="2"/>
  <c r="B262" i="2"/>
  <c r="J261" i="2"/>
  <c r="G261" i="2"/>
  <c r="C261" i="2"/>
  <c r="B261" i="2"/>
  <c r="J260" i="2"/>
  <c r="G260" i="2"/>
  <c r="C260" i="2"/>
  <c r="B260" i="2"/>
  <c r="J259" i="2"/>
  <c r="G259" i="2"/>
  <c r="C259" i="2"/>
  <c r="B259" i="2"/>
  <c r="J258" i="2"/>
  <c r="G258" i="2"/>
  <c r="C258" i="2"/>
  <c r="B258" i="2"/>
  <c r="J257" i="2"/>
  <c r="G257" i="2"/>
  <c r="C257" i="2"/>
  <c r="B257" i="2"/>
  <c r="J256" i="2"/>
  <c r="G256" i="2"/>
  <c r="C256" i="2"/>
  <c r="B256" i="2"/>
  <c r="J255" i="2"/>
  <c r="G255" i="2"/>
  <c r="C255" i="2"/>
  <c r="B255" i="2"/>
  <c r="J254" i="2"/>
  <c r="G254" i="2"/>
  <c r="C254" i="2"/>
  <c r="B254" i="2"/>
  <c r="J253" i="2"/>
  <c r="G253" i="2"/>
  <c r="C253" i="2"/>
  <c r="B253" i="2"/>
  <c r="J252" i="2"/>
  <c r="G252" i="2"/>
  <c r="C252" i="2"/>
  <c r="B252" i="2"/>
  <c r="J251" i="2"/>
  <c r="G251" i="2"/>
  <c r="C251" i="2"/>
  <c r="B251" i="2"/>
  <c r="J250" i="2"/>
  <c r="G250" i="2"/>
  <c r="C250" i="2"/>
  <c r="B250" i="2"/>
  <c r="J249" i="2"/>
  <c r="G249" i="2"/>
  <c r="C249" i="2"/>
  <c r="B249" i="2"/>
  <c r="J248" i="2"/>
  <c r="G248" i="2"/>
  <c r="C248" i="2"/>
  <c r="B248" i="2"/>
  <c r="J247" i="2"/>
  <c r="G247" i="2"/>
  <c r="C247" i="2"/>
  <c r="B247" i="2"/>
  <c r="J246" i="2"/>
  <c r="G246" i="2"/>
  <c r="C246" i="2"/>
  <c r="B246" i="2"/>
  <c r="J245" i="2"/>
  <c r="G245" i="2"/>
  <c r="C245" i="2"/>
  <c r="B245" i="2"/>
  <c r="J244" i="2"/>
  <c r="G244" i="2"/>
  <c r="C244" i="2"/>
  <c r="B244" i="2"/>
  <c r="J243" i="2"/>
  <c r="G243" i="2"/>
  <c r="C243" i="2"/>
  <c r="B243" i="2"/>
  <c r="J242" i="2"/>
  <c r="G242" i="2"/>
  <c r="C242" i="2"/>
  <c r="B242" i="2"/>
  <c r="J241" i="2"/>
  <c r="G241" i="2"/>
  <c r="C241" i="2"/>
  <c r="B241" i="2"/>
  <c r="J240" i="2"/>
  <c r="G240" i="2"/>
  <c r="C240" i="2"/>
  <c r="B240" i="2"/>
  <c r="J239" i="2"/>
  <c r="G239" i="2"/>
  <c r="C239" i="2"/>
  <c r="B239" i="2"/>
  <c r="J238" i="2"/>
  <c r="G238" i="2"/>
  <c r="C238" i="2"/>
  <c r="B238" i="2"/>
  <c r="J237" i="2"/>
  <c r="G237" i="2"/>
  <c r="C237" i="2"/>
  <c r="B237" i="2"/>
  <c r="J236" i="2"/>
  <c r="G236" i="2"/>
  <c r="C236" i="2"/>
  <c r="B236" i="2"/>
  <c r="J235" i="2"/>
  <c r="G235" i="2"/>
  <c r="C235" i="2"/>
  <c r="B235" i="2"/>
  <c r="J234" i="2"/>
  <c r="G234" i="2"/>
  <c r="C234" i="2"/>
  <c r="B234" i="2"/>
  <c r="J233" i="2"/>
  <c r="G233" i="2"/>
  <c r="C233" i="2"/>
  <c r="B233" i="2"/>
  <c r="J232" i="2"/>
  <c r="G232" i="2"/>
  <c r="C232" i="2"/>
  <c r="B232" i="2"/>
  <c r="J231" i="2"/>
  <c r="G231" i="2"/>
  <c r="C231" i="2"/>
  <c r="B231" i="2"/>
  <c r="J230" i="2"/>
  <c r="G230" i="2"/>
  <c r="C230" i="2"/>
  <c r="B230" i="2"/>
  <c r="J229" i="2"/>
  <c r="G229" i="2"/>
  <c r="C229" i="2"/>
  <c r="B229" i="2"/>
  <c r="J228" i="2"/>
  <c r="G228" i="2"/>
  <c r="C228" i="2"/>
  <c r="B228" i="2"/>
  <c r="J227" i="2"/>
  <c r="G227" i="2"/>
  <c r="C227" i="2"/>
  <c r="B227" i="2"/>
  <c r="J226" i="2"/>
  <c r="G226" i="2"/>
  <c r="C226" i="2"/>
  <c r="B226" i="2"/>
  <c r="J225" i="2"/>
  <c r="G225" i="2"/>
  <c r="C225" i="2"/>
  <c r="B225" i="2"/>
  <c r="J224" i="2"/>
  <c r="G224" i="2"/>
  <c r="C224" i="2"/>
  <c r="B224" i="2"/>
  <c r="J223" i="2"/>
  <c r="G223" i="2"/>
  <c r="C223" i="2"/>
  <c r="B223" i="2"/>
  <c r="J222" i="2"/>
  <c r="G222" i="2"/>
  <c r="C222" i="2"/>
  <c r="B222" i="2"/>
  <c r="J221" i="2"/>
  <c r="G221" i="2"/>
  <c r="C221" i="2"/>
  <c r="B221" i="2"/>
  <c r="J220" i="2"/>
  <c r="G220" i="2"/>
  <c r="C220" i="2"/>
  <c r="B220" i="2"/>
  <c r="J219" i="2"/>
  <c r="G219" i="2"/>
  <c r="C219" i="2"/>
  <c r="B219" i="2"/>
  <c r="J218" i="2"/>
  <c r="G218" i="2"/>
  <c r="C218" i="2"/>
  <c r="B218" i="2"/>
  <c r="J217" i="2"/>
  <c r="G217" i="2"/>
  <c r="C217" i="2"/>
  <c r="B217" i="2"/>
  <c r="J216" i="2"/>
  <c r="G216" i="2"/>
  <c r="C216" i="2"/>
  <c r="B216" i="2"/>
  <c r="J215" i="2"/>
  <c r="G215" i="2"/>
  <c r="C215" i="2"/>
  <c r="B215" i="2"/>
  <c r="J214" i="2"/>
  <c r="G214" i="2"/>
  <c r="C214" i="2"/>
  <c r="B214" i="2"/>
  <c r="J213" i="2"/>
  <c r="G213" i="2"/>
  <c r="C213" i="2"/>
  <c r="B213" i="2"/>
  <c r="J212" i="2"/>
  <c r="G212" i="2"/>
  <c r="C212" i="2"/>
  <c r="B212" i="2"/>
  <c r="J211" i="2"/>
  <c r="G211" i="2"/>
  <c r="C211" i="2"/>
  <c r="B211" i="2"/>
  <c r="J210" i="2"/>
  <c r="G210" i="2"/>
  <c r="C210" i="2"/>
  <c r="B210" i="2"/>
  <c r="J209" i="2"/>
  <c r="G209" i="2"/>
  <c r="C209" i="2"/>
  <c r="B209" i="2"/>
  <c r="J208" i="2"/>
  <c r="G208" i="2"/>
  <c r="C208" i="2"/>
  <c r="B208" i="2"/>
  <c r="J207" i="2"/>
  <c r="G207" i="2"/>
  <c r="C207" i="2"/>
  <c r="B207" i="2"/>
  <c r="J206" i="2"/>
  <c r="G206" i="2"/>
  <c r="C206" i="2"/>
  <c r="B206" i="2"/>
  <c r="J205" i="2"/>
  <c r="G205" i="2"/>
  <c r="C205" i="2"/>
  <c r="B205" i="2"/>
  <c r="J204" i="2"/>
  <c r="G204" i="2"/>
  <c r="C204" i="2"/>
  <c r="B204" i="2"/>
  <c r="J203" i="2"/>
  <c r="G203" i="2"/>
  <c r="C203" i="2"/>
  <c r="B203" i="2"/>
  <c r="J202" i="2"/>
  <c r="G202" i="2"/>
  <c r="C202" i="2"/>
  <c r="B202" i="2"/>
  <c r="J201" i="2"/>
  <c r="G201" i="2"/>
  <c r="C201" i="2"/>
  <c r="B201" i="2"/>
  <c r="J200" i="2"/>
  <c r="G200" i="2"/>
  <c r="C200" i="2"/>
  <c r="B200" i="2"/>
  <c r="J199" i="2"/>
  <c r="G199" i="2"/>
  <c r="C199" i="2"/>
  <c r="B199" i="2"/>
  <c r="J198" i="2"/>
  <c r="G198" i="2"/>
  <c r="C198" i="2"/>
  <c r="B198" i="2"/>
  <c r="J197" i="2"/>
  <c r="G197" i="2"/>
  <c r="C197" i="2"/>
  <c r="B197" i="2"/>
  <c r="J196" i="2"/>
  <c r="G196" i="2"/>
  <c r="C196" i="2"/>
  <c r="B196" i="2"/>
  <c r="J195" i="2"/>
  <c r="G195" i="2"/>
  <c r="C195" i="2"/>
  <c r="B195" i="2"/>
  <c r="J194" i="2"/>
  <c r="G194" i="2"/>
  <c r="C194" i="2"/>
  <c r="B194" i="2"/>
  <c r="J193" i="2"/>
  <c r="G193" i="2"/>
  <c r="C193" i="2"/>
  <c r="B193" i="2"/>
  <c r="J192" i="2"/>
  <c r="G192" i="2"/>
  <c r="C192" i="2"/>
  <c r="B192" i="2"/>
  <c r="J191" i="2"/>
  <c r="G191" i="2"/>
  <c r="C191" i="2"/>
  <c r="B191" i="2"/>
  <c r="J190" i="2"/>
  <c r="G190" i="2"/>
  <c r="C190" i="2"/>
  <c r="B190" i="2"/>
  <c r="J189" i="2"/>
  <c r="G189" i="2"/>
  <c r="C189" i="2"/>
  <c r="B189" i="2"/>
  <c r="J188" i="2"/>
  <c r="G188" i="2"/>
  <c r="C188" i="2"/>
  <c r="B188" i="2"/>
  <c r="J187" i="2"/>
  <c r="G187" i="2"/>
  <c r="C187" i="2"/>
  <c r="B187" i="2"/>
  <c r="J186" i="2"/>
  <c r="G186" i="2"/>
  <c r="C186" i="2"/>
  <c r="B186" i="2"/>
  <c r="J185" i="2"/>
  <c r="G185" i="2"/>
  <c r="C185" i="2"/>
  <c r="B185" i="2"/>
  <c r="J184" i="2"/>
  <c r="G184" i="2"/>
  <c r="C184" i="2"/>
  <c r="B184" i="2"/>
  <c r="J183" i="2"/>
  <c r="G183" i="2"/>
  <c r="C183" i="2"/>
  <c r="B183" i="2"/>
  <c r="J182" i="2"/>
  <c r="G182" i="2"/>
  <c r="C182" i="2"/>
  <c r="B182" i="2"/>
  <c r="J181" i="2"/>
  <c r="G181" i="2"/>
  <c r="C181" i="2"/>
  <c r="B181" i="2"/>
  <c r="J180" i="2"/>
  <c r="G180" i="2"/>
  <c r="C180" i="2"/>
  <c r="B180" i="2"/>
  <c r="J179" i="2"/>
  <c r="G179" i="2"/>
  <c r="C179" i="2"/>
  <c r="B179" i="2"/>
  <c r="J178" i="2"/>
  <c r="G178" i="2"/>
  <c r="C178" i="2"/>
  <c r="B178" i="2"/>
  <c r="J177" i="2"/>
  <c r="G177" i="2"/>
  <c r="C177" i="2"/>
  <c r="B177" i="2"/>
  <c r="J176" i="2"/>
  <c r="G176" i="2"/>
  <c r="C176" i="2"/>
  <c r="B176" i="2"/>
  <c r="J175" i="2"/>
  <c r="G175" i="2"/>
  <c r="C175" i="2"/>
  <c r="B175" i="2"/>
  <c r="J174" i="2"/>
  <c r="G174" i="2"/>
  <c r="C174" i="2"/>
  <c r="B174" i="2"/>
  <c r="J173" i="2"/>
  <c r="G173" i="2"/>
  <c r="C173" i="2"/>
  <c r="B173" i="2"/>
  <c r="J172" i="2"/>
  <c r="G172" i="2"/>
  <c r="C172" i="2"/>
  <c r="B172" i="2"/>
  <c r="J171" i="2"/>
  <c r="G171" i="2"/>
  <c r="C171" i="2"/>
  <c r="B171" i="2"/>
  <c r="J170" i="2"/>
  <c r="G170" i="2"/>
  <c r="C170" i="2"/>
  <c r="B170" i="2"/>
  <c r="J169" i="2"/>
  <c r="G169" i="2"/>
  <c r="C169" i="2"/>
  <c r="B169" i="2"/>
  <c r="J168" i="2"/>
  <c r="G168" i="2"/>
  <c r="C168" i="2"/>
  <c r="B168" i="2"/>
  <c r="J167" i="2"/>
  <c r="G167" i="2"/>
  <c r="C167" i="2"/>
  <c r="B167" i="2"/>
  <c r="J166" i="2"/>
  <c r="G166" i="2"/>
  <c r="C166" i="2"/>
  <c r="B166" i="2"/>
  <c r="J165" i="2"/>
  <c r="G165" i="2"/>
  <c r="C165" i="2"/>
  <c r="B165" i="2"/>
  <c r="J164" i="2"/>
  <c r="G164" i="2"/>
  <c r="C164" i="2"/>
  <c r="B164" i="2"/>
  <c r="J163" i="2"/>
  <c r="G163" i="2"/>
  <c r="C163" i="2"/>
  <c r="B163" i="2"/>
  <c r="J162" i="2"/>
  <c r="G162" i="2"/>
  <c r="C162" i="2"/>
  <c r="B162" i="2"/>
  <c r="J161" i="2"/>
  <c r="G161" i="2"/>
  <c r="C161" i="2"/>
  <c r="B161" i="2"/>
  <c r="J160" i="2"/>
  <c r="G160" i="2"/>
  <c r="C160" i="2"/>
  <c r="B160" i="2"/>
  <c r="J159" i="2"/>
  <c r="G159" i="2"/>
  <c r="C159" i="2"/>
  <c r="B159" i="2"/>
  <c r="J158" i="2"/>
  <c r="G158" i="2"/>
  <c r="C158" i="2"/>
  <c r="B158" i="2"/>
  <c r="J157" i="2"/>
  <c r="G157" i="2"/>
  <c r="C157" i="2"/>
  <c r="B157" i="2"/>
  <c r="J156" i="2"/>
  <c r="G156" i="2"/>
  <c r="C156" i="2"/>
  <c r="B156" i="2"/>
  <c r="J155" i="2"/>
  <c r="G155" i="2"/>
  <c r="C155" i="2"/>
  <c r="B155" i="2"/>
  <c r="J154" i="2"/>
  <c r="G154" i="2"/>
  <c r="C154" i="2"/>
  <c r="B154" i="2"/>
  <c r="J153" i="2"/>
  <c r="G153" i="2"/>
  <c r="C153" i="2"/>
  <c r="B153" i="2"/>
  <c r="J152" i="2"/>
  <c r="G152" i="2"/>
  <c r="C152" i="2"/>
  <c r="B152" i="2"/>
  <c r="J151" i="2"/>
  <c r="G151" i="2"/>
  <c r="C151" i="2"/>
  <c r="B151" i="2"/>
  <c r="J150" i="2"/>
  <c r="G150" i="2"/>
  <c r="C150" i="2"/>
  <c r="B150" i="2"/>
  <c r="J149" i="2"/>
  <c r="G149" i="2"/>
  <c r="C149" i="2"/>
  <c r="B149" i="2"/>
  <c r="J148" i="2"/>
  <c r="G148" i="2"/>
  <c r="C148" i="2"/>
  <c r="B148" i="2"/>
  <c r="J147" i="2"/>
  <c r="G147" i="2"/>
  <c r="C147" i="2"/>
  <c r="B147" i="2"/>
  <c r="J146" i="2"/>
  <c r="G146" i="2"/>
  <c r="C146" i="2"/>
  <c r="B146" i="2"/>
  <c r="J145" i="2"/>
  <c r="G145" i="2"/>
  <c r="C145" i="2"/>
  <c r="B145" i="2"/>
  <c r="J144" i="2"/>
  <c r="G144" i="2"/>
  <c r="C144" i="2"/>
  <c r="B144" i="2"/>
  <c r="J143" i="2"/>
  <c r="G143" i="2"/>
  <c r="C143" i="2"/>
  <c r="B143" i="2"/>
  <c r="J142" i="2"/>
  <c r="G142" i="2"/>
  <c r="C142" i="2"/>
  <c r="B142" i="2"/>
  <c r="J141" i="2"/>
  <c r="G141" i="2"/>
  <c r="C141" i="2"/>
  <c r="B141" i="2"/>
  <c r="J140" i="2"/>
  <c r="G140" i="2"/>
  <c r="C140" i="2"/>
  <c r="B140" i="2"/>
  <c r="J139" i="2"/>
  <c r="G139" i="2"/>
  <c r="C139" i="2"/>
  <c r="B139" i="2"/>
  <c r="J138" i="2"/>
  <c r="G138" i="2"/>
  <c r="C138" i="2"/>
  <c r="B138" i="2"/>
  <c r="J137" i="2"/>
  <c r="G137" i="2"/>
  <c r="C137" i="2"/>
  <c r="B137" i="2"/>
  <c r="J136" i="2"/>
  <c r="G136" i="2"/>
  <c r="C136" i="2"/>
  <c r="B136" i="2"/>
  <c r="J135" i="2"/>
  <c r="G135" i="2"/>
  <c r="C135" i="2"/>
  <c r="B135" i="2"/>
  <c r="J134" i="2"/>
  <c r="G134" i="2"/>
  <c r="C134" i="2"/>
  <c r="B134" i="2"/>
  <c r="J133" i="2"/>
  <c r="G133" i="2"/>
  <c r="C133" i="2"/>
  <c r="B133" i="2"/>
  <c r="J132" i="2"/>
  <c r="G132" i="2"/>
  <c r="C132" i="2"/>
  <c r="B132" i="2"/>
  <c r="J131" i="2"/>
  <c r="G131" i="2"/>
  <c r="C131" i="2"/>
  <c r="B131" i="2"/>
  <c r="J130" i="2"/>
  <c r="G130" i="2"/>
  <c r="C130" i="2"/>
  <c r="B130" i="2"/>
  <c r="J129" i="2"/>
  <c r="G129" i="2"/>
  <c r="C129" i="2"/>
  <c r="B129" i="2"/>
  <c r="J128" i="2"/>
  <c r="G128" i="2"/>
  <c r="C128" i="2"/>
  <c r="B128" i="2"/>
  <c r="J127" i="2"/>
  <c r="G127" i="2"/>
  <c r="C127" i="2"/>
  <c r="B127" i="2"/>
  <c r="J126" i="2"/>
  <c r="G126" i="2"/>
  <c r="C126" i="2"/>
  <c r="B126" i="2"/>
  <c r="J125" i="2"/>
  <c r="G125" i="2"/>
  <c r="C125" i="2"/>
  <c r="B125" i="2"/>
  <c r="J124" i="2"/>
  <c r="G124" i="2"/>
  <c r="C124" i="2"/>
  <c r="B124" i="2"/>
  <c r="J123" i="2"/>
  <c r="G123" i="2"/>
  <c r="C123" i="2"/>
  <c r="B123" i="2"/>
  <c r="J122" i="2"/>
  <c r="G122" i="2"/>
  <c r="C122" i="2"/>
  <c r="B122" i="2"/>
  <c r="J121" i="2"/>
  <c r="G121" i="2"/>
  <c r="C121" i="2"/>
  <c r="B121" i="2"/>
  <c r="J120" i="2"/>
  <c r="G120" i="2"/>
  <c r="C120" i="2"/>
  <c r="B120" i="2"/>
  <c r="J119" i="2"/>
  <c r="G119" i="2"/>
  <c r="C119" i="2"/>
  <c r="B119" i="2"/>
  <c r="J118" i="2"/>
  <c r="G118" i="2"/>
  <c r="C118" i="2"/>
  <c r="B118" i="2"/>
  <c r="J117" i="2"/>
  <c r="G117" i="2"/>
  <c r="C117" i="2"/>
  <c r="B117" i="2"/>
  <c r="J116" i="2"/>
  <c r="G116" i="2"/>
  <c r="C116" i="2"/>
  <c r="B116" i="2"/>
  <c r="J115" i="2"/>
  <c r="G115" i="2"/>
  <c r="C115" i="2"/>
  <c r="B115" i="2"/>
  <c r="J114" i="2"/>
  <c r="G114" i="2"/>
  <c r="C114" i="2"/>
  <c r="B114" i="2"/>
  <c r="J113" i="2"/>
  <c r="G113" i="2"/>
  <c r="C113" i="2"/>
  <c r="B113" i="2"/>
  <c r="J112" i="2"/>
  <c r="G112" i="2"/>
  <c r="C112" i="2"/>
  <c r="B112" i="2"/>
  <c r="J111" i="2"/>
  <c r="G111" i="2"/>
  <c r="C111" i="2"/>
  <c r="B111" i="2"/>
  <c r="J110" i="2"/>
  <c r="G110" i="2"/>
  <c r="C110" i="2"/>
  <c r="B110" i="2"/>
  <c r="J109" i="2"/>
  <c r="G109" i="2"/>
  <c r="C109" i="2"/>
  <c r="B109" i="2"/>
  <c r="J108" i="2"/>
  <c r="G108" i="2"/>
  <c r="C108" i="2"/>
  <c r="B108" i="2"/>
  <c r="J107" i="2"/>
  <c r="G107" i="2"/>
  <c r="C107" i="2"/>
  <c r="B107" i="2"/>
  <c r="J106" i="2"/>
  <c r="G106" i="2"/>
  <c r="C106" i="2"/>
  <c r="B106" i="2"/>
  <c r="J105" i="2"/>
  <c r="G105" i="2"/>
  <c r="C105" i="2"/>
  <c r="B105" i="2"/>
  <c r="J104" i="2"/>
  <c r="G104" i="2"/>
  <c r="C104" i="2"/>
  <c r="B104" i="2"/>
  <c r="J103" i="2"/>
  <c r="G103" i="2"/>
  <c r="C103" i="2"/>
  <c r="B103" i="2"/>
  <c r="J102" i="2"/>
  <c r="G102" i="2"/>
  <c r="C102" i="2"/>
  <c r="B102" i="2"/>
  <c r="J101" i="2"/>
  <c r="G101" i="2"/>
  <c r="C101" i="2"/>
  <c r="B101" i="2"/>
  <c r="J100" i="2"/>
  <c r="G100" i="2"/>
  <c r="C100" i="2"/>
  <c r="B100" i="2"/>
  <c r="J99" i="2"/>
  <c r="G99" i="2"/>
  <c r="C99" i="2"/>
  <c r="B99" i="2"/>
  <c r="J98" i="2"/>
  <c r="G98" i="2"/>
  <c r="C98" i="2"/>
  <c r="B98" i="2"/>
  <c r="J97" i="2"/>
  <c r="G97" i="2"/>
  <c r="C97" i="2"/>
  <c r="B97" i="2"/>
  <c r="J96" i="2"/>
  <c r="G96" i="2"/>
  <c r="C96" i="2"/>
  <c r="B96" i="2"/>
  <c r="J95" i="2"/>
  <c r="G95" i="2"/>
  <c r="C95" i="2"/>
  <c r="B95" i="2"/>
  <c r="J94" i="2"/>
  <c r="G94" i="2"/>
  <c r="C94" i="2"/>
  <c r="B94" i="2"/>
  <c r="J93" i="2"/>
  <c r="G93" i="2"/>
  <c r="C93" i="2"/>
  <c r="B93" i="2"/>
  <c r="J92" i="2"/>
  <c r="G92" i="2"/>
  <c r="C92" i="2"/>
  <c r="B92" i="2"/>
  <c r="J91" i="2"/>
  <c r="G91" i="2"/>
  <c r="C91" i="2"/>
  <c r="B91" i="2"/>
  <c r="J90" i="2"/>
  <c r="G90" i="2"/>
  <c r="C90" i="2"/>
  <c r="B90" i="2"/>
  <c r="J89" i="2"/>
  <c r="G89" i="2"/>
  <c r="C89" i="2"/>
  <c r="B89" i="2"/>
  <c r="J88" i="2"/>
  <c r="G88" i="2"/>
  <c r="C88" i="2"/>
  <c r="B88" i="2"/>
  <c r="J87" i="2"/>
  <c r="G87" i="2"/>
  <c r="C87" i="2"/>
  <c r="B87" i="2"/>
  <c r="J86" i="2"/>
  <c r="G86" i="2"/>
  <c r="C86" i="2"/>
  <c r="B86" i="2"/>
  <c r="J85" i="2"/>
  <c r="G85" i="2"/>
  <c r="C85" i="2"/>
  <c r="B85" i="2"/>
  <c r="J84" i="2"/>
  <c r="G84" i="2"/>
  <c r="C84" i="2"/>
  <c r="B84" i="2"/>
  <c r="J83" i="2"/>
  <c r="G83" i="2"/>
  <c r="C83" i="2"/>
  <c r="B83" i="2"/>
  <c r="J82" i="2"/>
  <c r="G82" i="2"/>
  <c r="C82" i="2"/>
  <c r="B82" i="2"/>
  <c r="J81" i="2"/>
  <c r="G81" i="2"/>
  <c r="C81" i="2"/>
  <c r="B81" i="2"/>
  <c r="J80" i="2"/>
  <c r="G80" i="2"/>
  <c r="C80" i="2"/>
  <c r="B80" i="2"/>
  <c r="J79" i="2"/>
  <c r="G79" i="2"/>
  <c r="C79" i="2"/>
  <c r="B79" i="2"/>
  <c r="J78" i="2"/>
  <c r="G78" i="2"/>
  <c r="C78" i="2"/>
  <c r="B78" i="2"/>
  <c r="J77" i="2"/>
  <c r="G77" i="2"/>
  <c r="C77" i="2"/>
  <c r="B77" i="2"/>
  <c r="J76" i="2"/>
  <c r="G76" i="2"/>
  <c r="C76" i="2"/>
  <c r="B76" i="2"/>
  <c r="J75" i="2"/>
  <c r="G75" i="2"/>
  <c r="C75" i="2"/>
  <c r="B75" i="2"/>
  <c r="J74" i="2"/>
  <c r="G74" i="2"/>
  <c r="C74" i="2"/>
  <c r="B74" i="2"/>
  <c r="J73" i="2"/>
  <c r="G73" i="2"/>
  <c r="C73" i="2"/>
  <c r="B73" i="2"/>
  <c r="J72" i="2"/>
  <c r="G72" i="2"/>
  <c r="C72" i="2"/>
  <c r="B72" i="2"/>
  <c r="J71" i="2"/>
  <c r="G71" i="2"/>
  <c r="C71" i="2"/>
  <c r="B71" i="2"/>
  <c r="J70" i="2"/>
  <c r="G70" i="2"/>
  <c r="C70" i="2"/>
  <c r="B70" i="2"/>
  <c r="J69" i="2"/>
  <c r="G69" i="2"/>
  <c r="C69" i="2"/>
  <c r="B69" i="2"/>
  <c r="J68" i="2"/>
  <c r="G68" i="2"/>
  <c r="C68" i="2"/>
  <c r="B68" i="2"/>
  <c r="J67" i="2"/>
  <c r="G67" i="2"/>
  <c r="C67" i="2"/>
  <c r="B67" i="2"/>
  <c r="J66" i="2"/>
  <c r="G66" i="2"/>
  <c r="C66" i="2"/>
  <c r="B66" i="2"/>
  <c r="J65" i="2"/>
  <c r="G65" i="2"/>
  <c r="C65" i="2"/>
  <c r="B65" i="2"/>
  <c r="J64" i="2"/>
  <c r="G64" i="2"/>
  <c r="C64" i="2"/>
  <c r="B64" i="2"/>
  <c r="J63" i="2"/>
  <c r="G63" i="2"/>
  <c r="C63" i="2"/>
  <c r="B63" i="2"/>
  <c r="J62" i="2"/>
  <c r="G62" i="2"/>
  <c r="C62" i="2"/>
  <c r="B62" i="2"/>
  <c r="J61" i="2"/>
  <c r="G61" i="2"/>
  <c r="C61" i="2"/>
  <c r="B61" i="2"/>
  <c r="J60" i="2"/>
  <c r="G60" i="2"/>
  <c r="C60" i="2"/>
  <c r="B60" i="2"/>
  <c r="J59" i="2"/>
  <c r="G59" i="2"/>
  <c r="C59" i="2"/>
  <c r="B59" i="2"/>
  <c r="J58" i="2"/>
  <c r="G58" i="2"/>
  <c r="C58" i="2"/>
  <c r="B58" i="2"/>
  <c r="J57" i="2"/>
  <c r="G57" i="2"/>
  <c r="C57" i="2"/>
  <c r="B57" i="2"/>
  <c r="J56" i="2"/>
  <c r="G56" i="2"/>
  <c r="C56" i="2"/>
  <c r="B56" i="2"/>
  <c r="J55" i="2"/>
  <c r="G55" i="2"/>
  <c r="C55" i="2"/>
  <c r="B55" i="2"/>
  <c r="J54" i="2"/>
  <c r="G54" i="2"/>
  <c r="C54" i="2"/>
  <c r="B54" i="2"/>
  <c r="J53" i="2"/>
  <c r="G53" i="2"/>
  <c r="C53" i="2"/>
  <c r="B53" i="2"/>
  <c r="J52" i="2"/>
  <c r="G52" i="2"/>
  <c r="C52" i="2"/>
  <c r="B52" i="2"/>
  <c r="J51" i="2"/>
  <c r="G51" i="2"/>
  <c r="C51" i="2"/>
  <c r="B51" i="2"/>
  <c r="J50" i="2"/>
  <c r="G50" i="2"/>
  <c r="C50" i="2"/>
  <c r="B50" i="2"/>
  <c r="J49" i="2"/>
  <c r="G49" i="2"/>
  <c r="C49" i="2"/>
  <c r="B49" i="2"/>
  <c r="J48" i="2"/>
  <c r="G48" i="2"/>
  <c r="C48" i="2"/>
  <c r="B48" i="2"/>
  <c r="J47" i="2"/>
  <c r="G47" i="2"/>
  <c r="C47" i="2"/>
  <c r="B47" i="2"/>
  <c r="J46" i="2"/>
  <c r="G46" i="2"/>
  <c r="C46" i="2"/>
  <c r="B46" i="2"/>
  <c r="J45" i="2"/>
  <c r="G45" i="2"/>
  <c r="C45" i="2"/>
  <c r="B45" i="2"/>
  <c r="J44" i="2"/>
  <c r="G44" i="2"/>
  <c r="C44" i="2"/>
  <c r="B44" i="2"/>
  <c r="J43" i="2"/>
  <c r="G43" i="2"/>
  <c r="C43" i="2"/>
  <c r="B43" i="2"/>
  <c r="J42" i="2"/>
  <c r="G42" i="2"/>
  <c r="C42" i="2"/>
  <c r="B42" i="2"/>
  <c r="J41" i="2"/>
  <c r="G41" i="2"/>
  <c r="C41" i="2"/>
  <c r="B41" i="2"/>
  <c r="J40" i="2"/>
  <c r="G40" i="2"/>
  <c r="C40" i="2"/>
  <c r="B40" i="2"/>
  <c r="J39" i="2"/>
  <c r="G39" i="2"/>
  <c r="C39" i="2"/>
  <c r="B39" i="2"/>
  <c r="J38" i="2"/>
  <c r="G38" i="2"/>
  <c r="C38" i="2"/>
  <c r="B38" i="2"/>
  <c r="J37" i="2"/>
  <c r="G37" i="2"/>
  <c r="C37" i="2"/>
  <c r="B37" i="2"/>
  <c r="J36" i="2"/>
  <c r="G36" i="2"/>
  <c r="C36" i="2"/>
  <c r="B36" i="2"/>
  <c r="J35" i="2"/>
  <c r="G35" i="2"/>
  <c r="C35" i="2"/>
  <c r="B35" i="2"/>
  <c r="J34" i="2"/>
  <c r="G34" i="2"/>
  <c r="C34" i="2"/>
  <c r="B34" i="2"/>
  <c r="J33" i="2"/>
  <c r="G33" i="2"/>
  <c r="C33" i="2"/>
  <c r="B33" i="2"/>
  <c r="J32" i="2"/>
  <c r="G32" i="2"/>
  <c r="C32" i="2"/>
  <c r="B32" i="2"/>
  <c r="J31" i="2"/>
  <c r="G31" i="2"/>
  <c r="C31" i="2"/>
  <c r="B31" i="2"/>
  <c r="J30" i="2"/>
  <c r="G30" i="2"/>
  <c r="C30" i="2"/>
  <c r="B30" i="2"/>
  <c r="J29" i="2"/>
  <c r="G29" i="2"/>
  <c r="C29" i="2"/>
  <c r="B29" i="2"/>
  <c r="J28" i="2"/>
  <c r="G28" i="2"/>
  <c r="M28" i="2" s="1"/>
  <c r="C28" i="2"/>
  <c r="B28" i="2"/>
  <c r="J27" i="2"/>
  <c r="G27" i="2"/>
  <c r="M27" i="2" s="1"/>
  <c r="C27" i="2"/>
  <c r="B27" i="2"/>
  <c r="J26" i="2"/>
  <c r="G26" i="2"/>
  <c r="M26" i="2" s="1"/>
  <c r="C26" i="2"/>
  <c r="B26" i="2"/>
  <c r="J25" i="2"/>
  <c r="G25" i="2"/>
  <c r="M25" i="2" s="1"/>
  <c r="C25" i="2"/>
  <c r="B25" i="2"/>
  <c r="J24" i="2"/>
  <c r="G24" i="2"/>
  <c r="M24" i="2" s="1"/>
  <c r="C24" i="2"/>
  <c r="B24" i="2"/>
  <c r="J23" i="2"/>
  <c r="G23" i="2"/>
  <c r="M23" i="2" s="1"/>
  <c r="C23" i="2"/>
  <c r="B23" i="2"/>
  <c r="J22" i="2"/>
  <c r="G22" i="2"/>
  <c r="M22" i="2" s="1"/>
  <c r="C22" i="2"/>
  <c r="B22" i="2"/>
  <c r="J21" i="2"/>
  <c r="G21" i="2"/>
  <c r="M21" i="2" s="1"/>
  <c r="C21" i="2"/>
  <c r="B21" i="2"/>
  <c r="J20" i="2"/>
  <c r="G20" i="2"/>
  <c r="C20" i="2"/>
  <c r="B20" i="2"/>
  <c r="J19" i="2"/>
  <c r="G19" i="2"/>
  <c r="M19" i="2" s="1"/>
  <c r="C19" i="2"/>
  <c r="B19" i="2"/>
  <c r="J18" i="2"/>
  <c r="G18" i="2"/>
  <c r="M18" i="2" s="1"/>
  <c r="C18" i="2"/>
  <c r="B18" i="2"/>
  <c r="J17" i="2"/>
  <c r="G17" i="2"/>
  <c r="M17" i="2" s="1"/>
  <c r="C17" i="2"/>
  <c r="B17" i="2"/>
  <c r="J16" i="2"/>
  <c r="G16" i="2"/>
  <c r="M16" i="2" s="1"/>
  <c r="C16" i="2"/>
  <c r="B16" i="2"/>
  <c r="J15" i="2"/>
  <c r="G15" i="2"/>
  <c r="M15" i="2" s="1"/>
  <c r="C15" i="2"/>
  <c r="B15" i="2"/>
  <c r="J14" i="2"/>
  <c r="G14" i="2"/>
  <c r="M14" i="2" s="1"/>
  <c r="C14" i="2"/>
  <c r="B14" i="2"/>
  <c r="J13" i="2"/>
  <c r="G13" i="2"/>
  <c r="M13" i="2" s="1"/>
  <c r="C13" i="2"/>
  <c r="B13" i="2"/>
  <c r="J12" i="2"/>
  <c r="G12" i="2"/>
  <c r="M12" i="2" s="1"/>
  <c r="C12" i="2"/>
  <c r="B12" i="2"/>
  <c r="J11" i="2"/>
  <c r="G11" i="2"/>
  <c r="M11" i="2" s="1"/>
  <c r="C11" i="2"/>
  <c r="B11" i="2"/>
  <c r="J10" i="2"/>
  <c r="G10" i="2"/>
  <c r="M10" i="2" s="1"/>
  <c r="C10" i="2"/>
  <c r="B10" i="2"/>
  <c r="J9" i="2"/>
  <c r="G9" i="2"/>
  <c r="M9" i="2" s="1"/>
  <c r="C9" i="2"/>
  <c r="B9" i="2"/>
  <c r="J8" i="2"/>
  <c r="G8" i="2"/>
  <c r="M8" i="2" s="1"/>
  <c r="C8" i="2"/>
  <c r="B8" i="2"/>
  <c r="J7" i="2"/>
  <c r="G7" i="2"/>
  <c r="M7" i="2" s="1"/>
  <c r="C7" i="2"/>
  <c r="B7" i="2"/>
  <c r="J6" i="2"/>
  <c r="G6" i="2"/>
  <c r="M6" i="2" s="1"/>
  <c r="C6" i="2"/>
  <c r="B6" i="2"/>
  <c r="J5" i="2"/>
  <c r="G5" i="2"/>
  <c r="M5" i="2" s="1"/>
  <c r="C5" i="2"/>
  <c r="B5" i="2"/>
  <c r="J4" i="2"/>
  <c r="G4" i="2"/>
  <c r="M4" i="2" s="1"/>
  <c r="C4" i="2"/>
  <c r="B4" i="2"/>
  <c r="J3" i="2"/>
  <c r="G3" i="2"/>
  <c r="M3" i="2" s="1"/>
  <c r="C3" i="2"/>
  <c r="B3" i="2"/>
  <c r="I4066" i="1"/>
  <c r="H4066" i="1"/>
  <c r="G4066" i="1"/>
  <c r="F4066" i="1"/>
  <c r="I4065" i="1"/>
  <c r="H4065" i="1"/>
  <c r="G4065" i="1"/>
  <c r="F4065" i="1"/>
  <c r="I4064" i="1"/>
  <c r="H4064" i="1"/>
  <c r="G4064" i="1"/>
  <c r="F4064" i="1"/>
  <c r="I4063" i="1"/>
  <c r="H4063" i="1"/>
  <c r="G4063" i="1"/>
  <c r="F4063" i="1"/>
  <c r="I4062" i="1"/>
  <c r="H4062" i="1"/>
  <c r="G4062" i="1"/>
  <c r="F4062" i="1"/>
  <c r="I4061" i="1"/>
  <c r="H4061" i="1"/>
  <c r="G4061" i="1"/>
  <c r="F4061" i="1"/>
  <c r="I4060" i="1"/>
  <c r="H4060" i="1"/>
  <c r="G4060" i="1"/>
  <c r="F4060" i="1"/>
  <c r="I4059" i="1"/>
  <c r="H4059" i="1"/>
  <c r="G4059" i="1"/>
  <c r="F4059" i="1"/>
  <c r="I4058" i="1"/>
  <c r="H4058" i="1"/>
  <c r="G4058" i="1"/>
  <c r="F4058" i="1"/>
  <c r="I4057" i="1"/>
  <c r="H4057" i="1"/>
  <c r="G4057" i="1"/>
  <c r="F4057" i="1"/>
  <c r="I4056" i="1"/>
  <c r="H4056" i="1"/>
  <c r="G4056" i="1"/>
  <c r="F4056" i="1"/>
  <c r="I4055" i="1"/>
  <c r="H4055" i="1"/>
  <c r="G4055" i="1"/>
  <c r="F4055" i="1"/>
  <c r="I4054" i="1"/>
  <c r="H4054" i="1"/>
  <c r="G4054" i="1"/>
  <c r="F4054" i="1"/>
  <c r="I4053" i="1"/>
  <c r="H4053" i="1"/>
  <c r="G4053" i="1"/>
  <c r="F4053" i="1"/>
  <c r="I4052" i="1"/>
  <c r="H4052" i="1"/>
  <c r="G4052" i="1"/>
  <c r="F4052" i="1"/>
  <c r="I4051" i="1"/>
  <c r="H4051" i="1"/>
  <c r="G4051" i="1"/>
  <c r="F4051" i="1"/>
  <c r="I4050" i="1"/>
  <c r="H4050" i="1"/>
  <c r="G4050" i="1"/>
  <c r="F4050" i="1"/>
  <c r="I4049" i="1"/>
  <c r="H4049" i="1"/>
  <c r="G4049" i="1"/>
  <c r="F4049" i="1"/>
  <c r="I4048" i="1"/>
  <c r="H4048" i="1"/>
  <c r="G4048" i="1"/>
  <c r="F4048" i="1"/>
  <c r="I4047" i="1"/>
  <c r="H4047" i="1"/>
  <c r="G4047" i="1"/>
  <c r="F4047" i="1"/>
  <c r="I4046" i="1"/>
  <c r="H4046" i="1"/>
  <c r="G4046" i="1"/>
  <c r="F4046" i="1"/>
  <c r="I4045" i="1"/>
  <c r="H4045" i="1"/>
  <c r="G4045" i="1"/>
  <c r="F4045" i="1"/>
  <c r="I4044" i="1"/>
  <c r="H4044" i="1"/>
  <c r="G4044" i="1"/>
  <c r="F4044" i="1"/>
  <c r="I4043" i="1"/>
  <c r="H4043" i="1"/>
  <c r="G4043" i="1"/>
  <c r="F4043" i="1"/>
  <c r="I4042" i="1"/>
  <c r="H4042" i="1"/>
  <c r="G4042" i="1"/>
  <c r="F4042" i="1"/>
  <c r="I4041" i="1"/>
  <c r="H4041" i="1"/>
  <c r="G4041" i="1"/>
  <c r="F4041" i="1"/>
  <c r="I4040" i="1"/>
  <c r="H4040" i="1"/>
  <c r="G4040" i="1"/>
  <c r="F4040" i="1"/>
  <c r="I4039" i="1"/>
  <c r="H4039" i="1"/>
  <c r="G4039" i="1"/>
  <c r="F4039" i="1"/>
  <c r="I4038" i="1"/>
  <c r="H4038" i="1"/>
  <c r="G4038" i="1"/>
  <c r="F4038" i="1"/>
  <c r="I4037" i="1"/>
  <c r="H4037" i="1"/>
  <c r="G4037" i="1"/>
  <c r="F4037" i="1"/>
  <c r="I4036" i="1"/>
  <c r="H4036" i="1"/>
  <c r="G4036" i="1"/>
  <c r="F4036" i="1"/>
  <c r="I4035" i="1"/>
  <c r="H4035" i="1"/>
  <c r="G4035" i="1"/>
  <c r="F4035" i="1"/>
  <c r="I4034" i="1"/>
  <c r="H4034" i="1"/>
  <c r="G4034" i="1"/>
  <c r="F4034" i="1"/>
  <c r="I4033" i="1"/>
  <c r="H4033" i="1"/>
  <c r="G4033" i="1"/>
  <c r="F4033" i="1"/>
  <c r="I4032" i="1"/>
  <c r="H4032" i="1"/>
  <c r="G4032" i="1"/>
  <c r="F4032" i="1"/>
  <c r="I4031" i="1"/>
  <c r="H4031" i="1"/>
  <c r="G4031" i="1"/>
  <c r="F4031" i="1"/>
  <c r="I4030" i="1"/>
  <c r="H4030" i="1"/>
  <c r="G4030" i="1"/>
  <c r="F4030" i="1"/>
  <c r="I4029" i="1"/>
  <c r="H4029" i="1"/>
  <c r="G4029" i="1"/>
  <c r="F4029" i="1"/>
  <c r="I4028" i="1"/>
  <c r="H4028" i="1"/>
  <c r="G4028" i="1"/>
  <c r="F4028" i="1"/>
  <c r="I4027" i="1"/>
  <c r="H4027" i="1"/>
  <c r="G4027" i="1"/>
  <c r="F4027" i="1"/>
  <c r="I4026" i="1"/>
  <c r="H4026" i="1"/>
  <c r="G4026" i="1"/>
  <c r="F4026" i="1"/>
  <c r="I4025" i="1"/>
  <c r="H4025" i="1"/>
  <c r="G4025" i="1"/>
  <c r="F4025" i="1"/>
  <c r="I4024" i="1"/>
  <c r="H4024" i="1"/>
  <c r="G4024" i="1"/>
  <c r="F4024" i="1"/>
  <c r="I4023" i="1"/>
  <c r="H4023" i="1"/>
  <c r="G4023" i="1"/>
  <c r="F4023" i="1"/>
  <c r="I4022" i="1"/>
  <c r="H4022" i="1"/>
  <c r="G4022" i="1"/>
  <c r="F4022" i="1"/>
  <c r="I4021" i="1"/>
  <c r="H4021" i="1"/>
  <c r="G4021" i="1"/>
  <c r="F4021" i="1"/>
  <c r="I4020" i="1"/>
  <c r="H4020" i="1"/>
  <c r="G4020" i="1"/>
  <c r="F4020" i="1"/>
  <c r="I4019" i="1"/>
  <c r="H4019" i="1"/>
  <c r="G4019" i="1"/>
  <c r="F4019" i="1"/>
  <c r="I4018" i="1"/>
  <c r="H4018" i="1"/>
  <c r="G4018" i="1"/>
  <c r="F4018" i="1"/>
  <c r="I4017" i="1"/>
  <c r="H4017" i="1"/>
  <c r="G4017" i="1"/>
  <c r="F4017" i="1"/>
  <c r="I4016" i="1"/>
  <c r="H4016" i="1"/>
  <c r="G4016" i="1"/>
  <c r="F4016" i="1"/>
  <c r="I4015" i="1"/>
  <c r="H4015" i="1"/>
  <c r="G4015" i="1"/>
  <c r="F4015" i="1"/>
  <c r="I4014" i="1"/>
  <c r="H4014" i="1"/>
  <c r="G4014" i="1"/>
  <c r="F4014" i="1"/>
  <c r="I4013" i="1"/>
  <c r="H4013" i="1"/>
  <c r="G4013" i="1"/>
  <c r="F4013" i="1"/>
  <c r="I4012" i="1"/>
  <c r="H4012" i="1"/>
  <c r="G4012" i="1"/>
  <c r="F4012" i="1"/>
  <c r="I4011" i="1"/>
  <c r="H4011" i="1"/>
  <c r="G4011" i="1"/>
  <c r="F4011" i="1"/>
  <c r="I4010" i="1"/>
  <c r="H4010" i="1"/>
  <c r="G4010" i="1"/>
  <c r="F4010" i="1"/>
  <c r="I4009" i="1"/>
  <c r="H4009" i="1"/>
  <c r="G4009" i="1"/>
  <c r="F4009" i="1"/>
  <c r="I4008" i="1"/>
  <c r="H4008" i="1"/>
  <c r="G4008" i="1"/>
  <c r="F4008" i="1"/>
  <c r="I4007" i="1"/>
  <c r="H4007" i="1"/>
  <c r="G4007" i="1"/>
  <c r="F4007" i="1"/>
  <c r="I4006" i="1"/>
  <c r="H4006" i="1"/>
  <c r="G4006" i="1"/>
  <c r="F4006" i="1"/>
  <c r="I4005" i="1"/>
  <c r="H4005" i="1"/>
  <c r="G4005" i="1"/>
  <c r="F4005" i="1"/>
  <c r="I4004" i="1"/>
  <c r="H4004" i="1"/>
  <c r="G4004" i="1"/>
  <c r="F4004" i="1"/>
  <c r="I4003" i="1"/>
  <c r="H4003" i="1"/>
  <c r="G4003" i="1"/>
  <c r="F4003" i="1"/>
  <c r="I4002" i="1"/>
  <c r="H4002" i="1"/>
  <c r="G4002" i="1"/>
  <c r="F4002" i="1"/>
  <c r="I4001" i="1"/>
  <c r="H4001" i="1"/>
  <c r="G4001" i="1"/>
  <c r="F4001" i="1"/>
  <c r="I4000" i="1"/>
  <c r="H4000" i="1"/>
  <c r="G4000" i="1"/>
  <c r="F4000" i="1"/>
  <c r="I3999" i="1"/>
  <c r="H3999" i="1"/>
  <c r="G3999" i="1"/>
  <c r="F3999" i="1"/>
  <c r="I3998" i="1"/>
  <c r="H3998" i="1"/>
  <c r="G3998" i="1"/>
  <c r="F3998" i="1"/>
  <c r="I3997" i="1"/>
  <c r="H3997" i="1"/>
  <c r="G3997" i="1"/>
  <c r="F3997" i="1"/>
  <c r="I3996" i="1"/>
  <c r="H3996" i="1"/>
  <c r="G3996" i="1"/>
  <c r="F3996" i="1"/>
  <c r="I3995" i="1"/>
  <c r="H3995" i="1"/>
  <c r="G3995" i="1"/>
  <c r="F3995" i="1"/>
  <c r="I3994" i="1"/>
  <c r="H3994" i="1"/>
  <c r="G3994" i="1"/>
  <c r="F3994" i="1"/>
  <c r="I3993" i="1"/>
  <c r="H3993" i="1"/>
  <c r="G3993" i="1"/>
  <c r="F3993" i="1"/>
  <c r="I3992" i="1"/>
  <c r="H3992" i="1"/>
  <c r="G3992" i="1"/>
  <c r="F3992" i="1"/>
  <c r="I3991" i="1"/>
  <c r="H3991" i="1"/>
  <c r="G3991" i="1"/>
  <c r="F3991" i="1"/>
  <c r="I3990" i="1"/>
  <c r="H3990" i="1"/>
  <c r="G3990" i="1"/>
  <c r="F3990" i="1"/>
  <c r="I3989" i="1"/>
  <c r="H3989" i="1"/>
  <c r="G3989" i="1"/>
  <c r="F3989" i="1"/>
  <c r="I3988" i="1"/>
  <c r="H3988" i="1"/>
  <c r="G3988" i="1"/>
  <c r="F3988" i="1"/>
  <c r="I3987" i="1"/>
  <c r="H3987" i="1"/>
  <c r="G3987" i="1"/>
  <c r="F3987" i="1"/>
  <c r="I3986" i="1"/>
  <c r="H3986" i="1"/>
  <c r="G3986" i="1"/>
  <c r="F3986" i="1"/>
  <c r="I3985" i="1"/>
  <c r="H3985" i="1"/>
  <c r="G3985" i="1"/>
  <c r="F3985" i="1"/>
  <c r="I3984" i="1"/>
  <c r="H3984" i="1"/>
  <c r="G3984" i="1"/>
  <c r="F3984" i="1"/>
  <c r="I3983" i="1"/>
  <c r="H3983" i="1"/>
  <c r="G3983" i="1"/>
  <c r="F3983" i="1"/>
  <c r="I3982" i="1"/>
  <c r="H3982" i="1"/>
  <c r="G3982" i="1"/>
  <c r="F3982" i="1"/>
  <c r="I3981" i="1"/>
  <c r="H3981" i="1"/>
  <c r="G3981" i="1"/>
  <c r="F3981" i="1"/>
  <c r="I3980" i="1"/>
  <c r="H3980" i="1"/>
  <c r="G3980" i="1"/>
  <c r="F3980" i="1"/>
  <c r="I3979" i="1"/>
  <c r="H3979" i="1"/>
  <c r="G3979" i="1"/>
  <c r="F3979" i="1"/>
  <c r="I3978" i="1"/>
  <c r="H3978" i="1"/>
  <c r="G3978" i="1"/>
  <c r="F3978" i="1"/>
  <c r="I3977" i="1"/>
  <c r="H3977" i="1"/>
  <c r="G3977" i="1"/>
  <c r="F3977" i="1"/>
  <c r="I3976" i="1"/>
  <c r="H3976" i="1"/>
  <c r="G3976" i="1"/>
  <c r="F3976" i="1"/>
  <c r="I3975" i="1"/>
  <c r="H3975" i="1"/>
  <c r="G3975" i="1"/>
  <c r="F3975" i="1"/>
  <c r="I3974" i="1"/>
  <c r="H3974" i="1"/>
  <c r="G3974" i="1"/>
  <c r="F3974" i="1"/>
  <c r="I3973" i="1"/>
  <c r="H3973" i="1"/>
  <c r="G3973" i="1"/>
  <c r="F3973" i="1"/>
  <c r="I3972" i="1"/>
  <c r="H3972" i="1"/>
  <c r="G3972" i="1"/>
  <c r="F3972" i="1"/>
  <c r="I3971" i="1"/>
  <c r="H3971" i="1"/>
  <c r="G3971" i="1"/>
  <c r="F3971" i="1"/>
  <c r="I3970" i="1"/>
  <c r="H3970" i="1"/>
  <c r="G3970" i="1"/>
  <c r="F3970" i="1"/>
  <c r="I3969" i="1"/>
  <c r="H3969" i="1"/>
  <c r="G3969" i="1"/>
  <c r="F3969" i="1"/>
  <c r="I3968" i="1"/>
  <c r="H3968" i="1"/>
  <c r="G3968" i="1"/>
  <c r="F3968" i="1"/>
  <c r="I3967" i="1"/>
  <c r="H3967" i="1"/>
  <c r="G3967" i="1"/>
  <c r="F3967" i="1"/>
  <c r="I3966" i="1"/>
  <c r="H3966" i="1"/>
  <c r="G3966" i="1"/>
  <c r="F3966" i="1"/>
  <c r="I3965" i="1"/>
  <c r="H3965" i="1"/>
  <c r="G3965" i="1"/>
  <c r="F3965" i="1"/>
  <c r="I3964" i="1"/>
  <c r="H3964" i="1"/>
  <c r="G3964" i="1"/>
  <c r="F3964" i="1"/>
  <c r="I3963" i="1"/>
  <c r="H3963" i="1"/>
  <c r="G3963" i="1"/>
  <c r="F3963" i="1"/>
  <c r="I3962" i="1"/>
  <c r="H3962" i="1"/>
  <c r="G3962" i="1"/>
  <c r="F3962" i="1"/>
  <c r="I3961" i="1"/>
  <c r="H3961" i="1"/>
  <c r="G3961" i="1"/>
  <c r="F3961" i="1"/>
  <c r="I3960" i="1"/>
  <c r="H3960" i="1"/>
  <c r="G3960" i="1"/>
  <c r="F3960" i="1"/>
  <c r="I3959" i="1"/>
  <c r="H3959" i="1"/>
  <c r="G3959" i="1"/>
  <c r="F3959" i="1"/>
  <c r="I3958" i="1"/>
  <c r="H3958" i="1"/>
  <c r="G3958" i="1"/>
  <c r="F3958" i="1"/>
  <c r="I3957" i="1"/>
  <c r="H3957" i="1"/>
  <c r="G3957" i="1"/>
  <c r="F3957" i="1"/>
  <c r="I3956" i="1"/>
  <c r="H3956" i="1"/>
  <c r="G3956" i="1"/>
  <c r="F3956" i="1"/>
  <c r="I3955" i="1"/>
  <c r="H3955" i="1"/>
  <c r="G3955" i="1"/>
  <c r="F3955" i="1"/>
  <c r="I3954" i="1"/>
  <c r="H3954" i="1"/>
  <c r="G3954" i="1"/>
  <c r="F3954" i="1"/>
  <c r="I3953" i="1"/>
  <c r="H3953" i="1"/>
  <c r="G3953" i="1"/>
  <c r="F3953" i="1"/>
  <c r="I3952" i="1"/>
  <c r="H3952" i="1"/>
  <c r="G3952" i="1"/>
  <c r="F3952" i="1"/>
  <c r="I3951" i="1"/>
  <c r="H3951" i="1"/>
  <c r="G3951" i="1"/>
  <c r="F3951" i="1"/>
  <c r="I3950" i="1"/>
  <c r="H3950" i="1"/>
  <c r="G3950" i="1"/>
  <c r="F3950" i="1"/>
  <c r="I3949" i="1"/>
  <c r="H3949" i="1"/>
  <c r="G3949" i="1"/>
  <c r="F3949" i="1"/>
  <c r="I3948" i="1"/>
  <c r="H3948" i="1"/>
  <c r="G3948" i="1"/>
  <c r="F3948" i="1"/>
  <c r="I3947" i="1"/>
  <c r="H3947" i="1"/>
  <c r="G3947" i="1"/>
  <c r="F3947" i="1"/>
  <c r="I3946" i="1"/>
  <c r="H3946" i="1"/>
  <c r="G3946" i="1"/>
  <c r="F3946" i="1"/>
  <c r="I3945" i="1"/>
  <c r="H3945" i="1"/>
  <c r="G3945" i="1"/>
  <c r="F3945" i="1"/>
  <c r="I3944" i="1"/>
  <c r="H3944" i="1"/>
  <c r="G3944" i="1"/>
  <c r="F3944" i="1"/>
  <c r="I3943" i="1"/>
  <c r="H3943" i="1"/>
  <c r="G3943" i="1"/>
  <c r="F3943" i="1"/>
  <c r="I3942" i="1"/>
  <c r="H3942" i="1"/>
  <c r="G3942" i="1"/>
  <c r="F3942" i="1"/>
  <c r="I3941" i="1"/>
  <c r="H3941" i="1"/>
  <c r="G3941" i="1"/>
  <c r="F3941" i="1"/>
  <c r="I3940" i="1"/>
  <c r="H3940" i="1"/>
  <c r="G3940" i="1"/>
  <c r="F3940" i="1"/>
  <c r="I3939" i="1"/>
  <c r="H3939" i="1"/>
  <c r="G3939" i="1"/>
  <c r="F3939" i="1"/>
  <c r="I3938" i="1"/>
  <c r="H3938" i="1"/>
  <c r="G3938" i="1"/>
  <c r="F3938" i="1"/>
  <c r="I3937" i="1"/>
  <c r="H3937" i="1"/>
  <c r="G3937" i="1"/>
  <c r="F3937" i="1"/>
  <c r="I3936" i="1"/>
  <c r="H3936" i="1"/>
  <c r="G3936" i="1"/>
  <c r="F3936" i="1"/>
  <c r="I3935" i="1"/>
  <c r="H3935" i="1"/>
  <c r="G3935" i="1"/>
  <c r="F3935" i="1"/>
  <c r="I3934" i="1"/>
  <c r="H3934" i="1"/>
  <c r="G3934" i="1"/>
  <c r="F3934" i="1"/>
  <c r="I3933" i="1"/>
  <c r="H3933" i="1"/>
  <c r="G3933" i="1"/>
  <c r="F3933" i="1"/>
  <c r="I3932" i="1"/>
  <c r="H3932" i="1"/>
  <c r="G3932" i="1"/>
  <c r="F3932" i="1"/>
  <c r="I3931" i="1"/>
  <c r="H3931" i="1"/>
  <c r="G3931" i="1"/>
  <c r="F3931" i="1"/>
  <c r="I3930" i="1"/>
  <c r="H3930" i="1"/>
  <c r="G3930" i="1"/>
  <c r="F3930" i="1"/>
  <c r="I3929" i="1"/>
  <c r="H3929" i="1"/>
  <c r="G3929" i="1"/>
  <c r="F3929" i="1"/>
  <c r="I3928" i="1"/>
  <c r="H3928" i="1"/>
  <c r="G3928" i="1"/>
  <c r="F3928" i="1"/>
  <c r="I3927" i="1"/>
  <c r="H3927" i="1"/>
  <c r="G3927" i="1"/>
  <c r="F3927" i="1"/>
  <c r="I3926" i="1"/>
  <c r="H3926" i="1"/>
  <c r="G3926" i="1"/>
  <c r="F3926" i="1"/>
  <c r="I3925" i="1"/>
  <c r="H3925" i="1"/>
  <c r="G3925" i="1"/>
  <c r="F3925" i="1"/>
  <c r="I3924" i="1"/>
  <c r="H3924" i="1"/>
  <c r="G3924" i="1"/>
  <c r="F3924" i="1"/>
  <c r="I3923" i="1"/>
  <c r="H3923" i="1"/>
  <c r="G3923" i="1"/>
  <c r="F3923" i="1"/>
  <c r="I3922" i="1"/>
  <c r="H3922" i="1"/>
  <c r="G3922" i="1"/>
  <c r="F3922" i="1"/>
  <c r="I3921" i="1"/>
  <c r="H3921" i="1"/>
  <c r="G3921" i="1"/>
  <c r="F3921" i="1"/>
  <c r="I3920" i="1"/>
  <c r="H3920" i="1"/>
  <c r="G3920" i="1"/>
  <c r="F3920" i="1"/>
  <c r="I3919" i="1"/>
  <c r="H3919" i="1"/>
  <c r="G3919" i="1"/>
  <c r="F3919" i="1"/>
  <c r="I3918" i="1"/>
  <c r="H3918" i="1"/>
  <c r="G3918" i="1"/>
  <c r="F3918" i="1"/>
  <c r="I3917" i="1"/>
  <c r="H3917" i="1"/>
  <c r="G3917" i="1"/>
  <c r="F3917" i="1"/>
  <c r="I3916" i="1"/>
  <c r="H3916" i="1"/>
  <c r="G3916" i="1"/>
  <c r="F3916" i="1"/>
  <c r="I3915" i="1"/>
  <c r="H3915" i="1"/>
  <c r="G3915" i="1"/>
  <c r="F3915" i="1"/>
  <c r="I3914" i="1"/>
  <c r="H3914" i="1"/>
  <c r="G3914" i="1"/>
  <c r="F3914" i="1"/>
  <c r="I3913" i="1"/>
  <c r="H3913" i="1"/>
  <c r="G3913" i="1"/>
  <c r="F3913" i="1"/>
  <c r="I3912" i="1"/>
  <c r="H3912" i="1"/>
  <c r="G3912" i="1"/>
  <c r="F3912" i="1"/>
  <c r="I3911" i="1"/>
  <c r="H3911" i="1"/>
  <c r="G3911" i="1"/>
  <c r="F3911" i="1"/>
  <c r="I3910" i="1"/>
  <c r="H3910" i="1"/>
  <c r="G3910" i="1"/>
  <c r="F3910" i="1"/>
  <c r="I3909" i="1"/>
  <c r="H3909" i="1"/>
  <c r="G3909" i="1"/>
  <c r="F3909" i="1"/>
  <c r="I3908" i="1"/>
  <c r="H3908" i="1"/>
  <c r="G3908" i="1"/>
  <c r="F3908" i="1"/>
  <c r="I3907" i="1"/>
  <c r="H3907" i="1"/>
  <c r="G3907" i="1"/>
  <c r="F3907" i="1"/>
  <c r="I3906" i="1"/>
  <c r="H3906" i="1"/>
  <c r="G3906" i="1"/>
  <c r="F3906" i="1"/>
  <c r="I3905" i="1"/>
  <c r="H3905" i="1"/>
  <c r="G3905" i="1"/>
  <c r="F3905" i="1"/>
  <c r="I3904" i="1"/>
  <c r="H3904" i="1"/>
  <c r="G3904" i="1"/>
  <c r="F3904" i="1"/>
  <c r="I3903" i="1"/>
  <c r="H3903" i="1"/>
  <c r="G3903" i="1"/>
  <c r="F3903" i="1"/>
  <c r="I3902" i="1"/>
  <c r="H3902" i="1"/>
  <c r="G3902" i="1"/>
  <c r="F3902" i="1"/>
  <c r="I3901" i="1"/>
  <c r="H3901" i="1"/>
  <c r="G3901" i="1"/>
  <c r="F3901" i="1"/>
  <c r="I3900" i="1"/>
  <c r="H3900" i="1"/>
  <c r="G3900" i="1"/>
  <c r="F3900" i="1"/>
  <c r="I3899" i="1"/>
  <c r="H3899" i="1"/>
  <c r="G3899" i="1"/>
  <c r="F3899" i="1"/>
  <c r="I3898" i="1"/>
  <c r="H3898" i="1"/>
  <c r="G3898" i="1"/>
  <c r="F3898" i="1"/>
  <c r="I3897" i="1"/>
  <c r="H3897" i="1"/>
  <c r="G3897" i="1"/>
  <c r="F3897" i="1"/>
  <c r="I3896" i="1"/>
  <c r="H3896" i="1"/>
  <c r="G3896" i="1"/>
  <c r="F3896" i="1"/>
  <c r="I3895" i="1"/>
  <c r="H3895" i="1"/>
  <c r="G3895" i="1"/>
  <c r="F3895" i="1"/>
  <c r="I3894" i="1"/>
  <c r="H3894" i="1"/>
  <c r="G3894" i="1"/>
  <c r="F3894" i="1"/>
  <c r="I3893" i="1"/>
  <c r="H3893" i="1"/>
  <c r="G3893" i="1"/>
  <c r="F3893" i="1"/>
  <c r="I3892" i="1"/>
  <c r="H3892" i="1"/>
  <c r="G3892" i="1"/>
  <c r="F3892" i="1"/>
  <c r="I3891" i="1"/>
  <c r="H3891" i="1"/>
  <c r="G3891" i="1"/>
  <c r="F3891" i="1"/>
  <c r="I3890" i="1"/>
  <c r="H3890" i="1"/>
  <c r="G3890" i="1"/>
  <c r="F3890" i="1"/>
  <c r="I3889" i="1"/>
  <c r="H3889" i="1"/>
  <c r="G3889" i="1"/>
  <c r="F3889" i="1"/>
  <c r="I3888" i="1"/>
  <c r="H3888" i="1"/>
  <c r="G3888" i="1"/>
  <c r="F3888" i="1"/>
  <c r="I3887" i="1"/>
  <c r="H3887" i="1"/>
  <c r="G3887" i="1"/>
  <c r="F3887" i="1"/>
  <c r="I3886" i="1"/>
  <c r="H3886" i="1"/>
  <c r="G3886" i="1"/>
  <c r="F3886" i="1"/>
  <c r="I3885" i="1"/>
  <c r="H3885" i="1"/>
  <c r="G3885" i="1"/>
  <c r="F3885" i="1"/>
  <c r="I3884" i="1"/>
  <c r="H3884" i="1"/>
  <c r="G3884" i="1"/>
  <c r="F3884" i="1"/>
  <c r="I3883" i="1"/>
  <c r="H3883" i="1"/>
  <c r="G3883" i="1"/>
  <c r="F3883" i="1"/>
  <c r="I3882" i="1"/>
  <c r="H3882" i="1"/>
  <c r="G3882" i="1"/>
  <c r="F3882" i="1"/>
  <c r="I3881" i="1"/>
  <c r="H3881" i="1"/>
  <c r="G3881" i="1"/>
  <c r="F3881" i="1"/>
  <c r="I3880" i="1"/>
  <c r="H3880" i="1"/>
  <c r="G3880" i="1"/>
  <c r="F3880" i="1"/>
  <c r="I3879" i="1"/>
  <c r="H3879" i="1"/>
  <c r="G3879" i="1"/>
  <c r="F3879" i="1"/>
  <c r="I3878" i="1"/>
  <c r="H3878" i="1"/>
  <c r="G3878" i="1"/>
  <c r="F3878" i="1"/>
  <c r="I3877" i="1"/>
  <c r="H3877" i="1"/>
  <c r="G3877" i="1"/>
  <c r="F3877" i="1"/>
  <c r="I3876" i="1"/>
  <c r="H3876" i="1"/>
  <c r="G3876" i="1"/>
  <c r="F3876" i="1"/>
  <c r="I3875" i="1"/>
  <c r="H3875" i="1"/>
  <c r="G3875" i="1"/>
  <c r="F3875" i="1"/>
  <c r="I3874" i="1"/>
  <c r="H3874" i="1"/>
  <c r="G3874" i="1"/>
  <c r="F3874" i="1"/>
  <c r="I3873" i="1"/>
  <c r="H3873" i="1"/>
  <c r="G3873" i="1"/>
  <c r="F3873" i="1"/>
  <c r="I3872" i="1"/>
  <c r="H3872" i="1"/>
  <c r="G3872" i="1"/>
  <c r="F3872" i="1"/>
  <c r="I3871" i="1"/>
  <c r="H3871" i="1"/>
  <c r="G3871" i="1"/>
  <c r="F3871" i="1"/>
  <c r="I3870" i="1"/>
  <c r="H3870" i="1"/>
  <c r="G3870" i="1"/>
  <c r="F3870" i="1"/>
  <c r="I3869" i="1"/>
  <c r="H3869" i="1"/>
  <c r="G3869" i="1"/>
  <c r="F3869" i="1"/>
  <c r="I3868" i="1"/>
  <c r="H3868" i="1"/>
  <c r="G3868" i="1"/>
  <c r="F3868" i="1"/>
  <c r="I3867" i="1"/>
  <c r="H3867" i="1"/>
  <c r="G3867" i="1"/>
  <c r="F3867" i="1"/>
  <c r="I3866" i="1"/>
  <c r="H3866" i="1"/>
  <c r="G3866" i="1"/>
  <c r="F3866" i="1"/>
  <c r="I3865" i="1"/>
  <c r="H3865" i="1"/>
  <c r="G3865" i="1"/>
  <c r="F3865" i="1"/>
  <c r="I3864" i="1"/>
  <c r="H3864" i="1"/>
  <c r="G3864" i="1"/>
  <c r="F3864" i="1"/>
  <c r="I3863" i="1"/>
  <c r="H3863" i="1"/>
  <c r="G3863" i="1"/>
  <c r="F3863" i="1"/>
  <c r="I3862" i="1"/>
  <c r="H3862" i="1"/>
  <c r="G3862" i="1"/>
  <c r="F3862" i="1"/>
  <c r="I3861" i="1"/>
  <c r="H3861" i="1"/>
  <c r="G3861" i="1"/>
  <c r="F3861" i="1"/>
  <c r="I3860" i="1"/>
  <c r="H3860" i="1"/>
  <c r="G3860" i="1"/>
  <c r="F3860" i="1"/>
  <c r="I3859" i="1"/>
  <c r="H3859" i="1"/>
  <c r="G3859" i="1"/>
  <c r="F3859" i="1"/>
  <c r="I3858" i="1"/>
  <c r="H3858" i="1"/>
  <c r="G3858" i="1"/>
  <c r="F3858" i="1"/>
  <c r="I3857" i="1"/>
  <c r="H3857" i="1"/>
  <c r="G3857" i="1"/>
  <c r="F3857" i="1"/>
  <c r="I3856" i="1"/>
  <c r="H3856" i="1"/>
  <c r="G3856" i="1"/>
  <c r="F3856" i="1"/>
  <c r="I3855" i="1"/>
  <c r="H3855" i="1"/>
  <c r="G3855" i="1"/>
  <c r="F3855" i="1"/>
  <c r="I3854" i="1"/>
  <c r="H3854" i="1"/>
  <c r="G3854" i="1"/>
  <c r="F3854" i="1"/>
  <c r="I3853" i="1"/>
  <c r="H3853" i="1"/>
  <c r="G3853" i="1"/>
  <c r="F3853" i="1"/>
  <c r="I3852" i="1"/>
  <c r="H3852" i="1"/>
  <c r="G3852" i="1"/>
  <c r="F3852" i="1"/>
  <c r="I3851" i="1"/>
  <c r="H3851" i="1"/>
  <c r="G3851" i="1"/>
  <c r="F3851" i="1"/>
  <c r="I3850" i="1"/>
  <c r="H3850" i="1"/>
  <c r="G3850" i="1"/>
  <c r="F3850" i="1"/>
  <c r="I3849" i="1"/>
  <c r="H3849" i="1"/>
  <c r="G3849" i="1"/>
  <c r="F3849" i="1"/>
  <c r="I3848" i="1"/>
  <c r="H3848" i="1"/>
  <c r="G3848" i="1"/>
  <c r="F3848" i="1"/>
  <c r="I3847" i="1"/>
  <c r="H3847" i="1"/>
  <c r="G3847" i="1"/>
  <c r="F3847" i="1"/>
  <c r="I3846" i="1"/>
  <c r="H3846" i="1"/>
  <c r="G3846" i="1"/>
  <c r="F3846" i="1"/>
  <c r="I3845" i="1"/>
  <c r="H3845" i="1"/>
  <c r="G3845" i="1"/>
  <c r="F3845" i="1"/>
  <c r="I3844" i="1"/>
  <c r="H3844" i="1"/>
  <c r="G3844" i="1"/>
  <c r="F3844" i="1"/>
  <c r="I3843" i="1"/>
  <c r="H3843" i="1"/>
  <c r="G3843" i="1"/>
  <c r="F3843" i="1"/>
  <c r="I3842" i="1"/>
  <c r="H3842" i="1"/>
  <c r="G3842" i="1"/>
  <c r="F3842" i="1"/>
  <c r="I3841" i="1"/>
  <c r="H3841" i="1"/>
  <c r="G3841" i="1"/>
  <c r="F3841" i="1"/>
  <c r="I3840" i="1"/>
  <c r="H3840" i="1"/>
  <c r="G3840" i="1"/>
  <c r="F3840" i="1"/>
  <c r="I3839" i="1"/>
  <c r="H3839" i="1"/>
  <c r="G3839" i="1"/>
  <c r="F3839" i="1"/>
  <c r="I3838" i="1"/>
  <c r="H3838" i="1"/>
  <c r="G3838" i="1"/>
  <c r="F3838" i="1"/>
  <c r="I3837" i="1"/>
  <c r="H3837" i="1"/>
  <c r="G3837" i="1"/>
  <c r="F3837" i="1"/>
  <c r="I3836" i="1"/>
  <c r="H3836" i="1"/>
  <c r="G3836" i="1"/>
  <c r="F3836" i="1"/>
  <c r="I3835" i="1"/>
  <c r="H3835" i="1"/>
  <c r="G3835" i="1"/>
  <c r="F3835" i="1"/>
  <c r="I3834" i="1"/>
  <c r="H3834" i="1"/>
  <c r="G3834" i="1"/>
  <c r="F3834" i="1"/>
  <c r="I3833" i="1"/>
  <c r="H3833" i="1"/>
  <c r="G3833" i="1"/>
  <c r="F3833" i="1"/>
  <c r="I3832" i="1"/>
  <c r="H3832" i="1"/>
  <c r="G3832" i="1"/>
  <c r="F3832" i="1"/>
  <c r="I3831" i="1"/>
  <c r="H3831" i="1"/>
  <c r="G3831" i="1"/>
  <c r="F3831" i="1"/>
  <c r="I3830" i="1"/>
  <c r="H3830" i="1"/>
  <c r="G3830" i="1"/>
  <c r="F3830" i="1"/>
  <c r="I3829" i="1"/>
  <c r="H3829" i="1"/>
  <c r="G3829" i="1"/>
  <c r="F3829" i="1"/>
  <c r="I3828" i="1"/>
  <c r="H3828" i="1"/>
  <c r="G3828" i="1"/>
  <c r="F3828" i="1"/>
  <c r="I3827" i="1"/>
  <c r="H3827" i="1"/>
  <c r="G3827" i="1"/>
  <c r="F3827" i="1"/>
  <c r="I3826" i="1"/>
  <c r="H3826" i="1"/>
  <c r="G3826" i="1"/>
  <c r="F3826" i="1"/>
  <c r="I3825" i="1"/>
  <c r="H3825" i="1"/>
  <c r="G3825" i="1"/>
  <c r="F3825" i="1"/>
  <c r="I3824" i="1"/>
  <c r="H3824" i="1"/>
  <c r="G3824" i="1"/>
  <c r="F3824" i="1"/>
  <c r="I3823" i="1"/>
  <c r="H3823" i="1"/>
  <c r="G3823" i="1"/>
  <c r="F3823" i="1"/>
  <c r="I3822" i="1"/>
  <c r="H3822" i="1"/>
  <c r="G3822" i="1"/>
  <c r="F3822" i="1"/>
  <c r="I3821" i="1"/>
  <c r="H3821" i="1"/>
  <c r="G3821" i="1"/>
  <c r="F3821" i="1"/>
  <c r="I3820" i="1"/>
  <c r="H3820" i="1"/>
  <c r="G3820" i="1"/>
  <c r="F3820" i="1"/>
  <c r="I3819" i="1"/>
  <c r="H3819" i="1"/>
  <c r="G3819" i="1"/>
  <c r="F3819" i="1"/>
  <c r="I3818" i="1"/>
  <c r="H3818" i="1"/>
  <c r="G3818" i="1"/>
  <c r="F3818" i="1"/>
  <c r="I3817" i="1"/>
  <c r="H3817" i="1"/>
  <c r="G3817" i="1"/>
  <c r="F3817" i="1"/>
  <c r="I3816" i="1"/>
  <c r="H3816" i="1"/>
  <c r="G3816" i="1"/>
  <c r="F3816" i="1"/>
  <c r="I3815" i="1"/>
  <c r="H3815" i="1"/>
  <c r="G3815" i="1"/>
  <c r="F3815" i="1"/>
  <c r="I3814" i="1"/>
  <c r="H3814" i="1"/>
  <c r="G3814" i="1"/>
  <c r="F3814" i="1"/>
  <c r="I3813" i="1"/>
  <c r="H3813" i="1"/>
  <c r="G3813" i="1"/>
  <c r="F3813" i="1"/>
  <c r="I3812" i="1"/>
  <c r="H3812" i="1"/>
  <c r="G3812" i="1"/>
  <c r="F3812" i="1"/>
  <c r="I3811" i="1"/>
  <c r="H3811" i="1"/>
  <c r="G3811" i="1"/>
  <c r="F3811" i="1"/>
  <c r="I3810" i="1"/>
  <c r="H3810" i="1"/>
  <c r="G3810" i="1"/>
  <c r="F3810" i="1"/>
  <c r="I3809" i="1"/>
  <c r="H3809" i="1"/>
  <c r="G3809" i="1"/>
  <c r="F3809" i="1"/>
  <c r="I3808" i="1"/>
  <c r="H3808" i="1"/>
  <c r="G3808" i="1"/>
  <c r="F3808" i="1"/>
  <c r="I3807" i="1"/>
  <c r="H3807" i="1"/>
  <c r="G3807" i="1"/>
  <c r="F3807" i="1"/>
  <c r="I3806" i="1"/>
  <c r="H3806" i="1"/>
  <c r="G3806" i="1"/>
  <c r="F3806" i="1"/>
  <c r="I3805" i="1"/>
  <c r="H3805" i="1"/>
  <c r="G3805" i="1"/>
  <c r="F3805" i="1"/>
  <c r="I3804" i="1"/>
  <c r="H3804" i="1"/>
  <c r="G3804" i="1"/>
  <c r="F3804" i="1"/>
  <c r="I3803" i="1"/>
  <c r="H3803" i="1"/>
  <c r="G3803" i="1"/>
  <c r="F3803" i="1"/>
  <c r="I3802" i="1"/>
  <c r="H3802" i="1"/>
  <c r="G3802" i="1"/>
  <c r="F3802" i="1"/>
  <c r="I3801" i="1"/>
  <c r="H3801" i="1"/>
  <c r="G3801" i="1"/>
  <c r="F3801" i="1"/>
  <c r="I3800" i="1"/>
  <c r="H3800" i="1"/>
  <c r="G3800" i="1"/>
  <c r="F3800" i="1"/>
  <c r="I3799" i="1"/>
  <c r="H3799" i="1"/>
  <c r="G3799" i="1"/>
  <c r="F3799" i="1"/>
  <c r="I3798" i="1"/>
  <c r="H3798" i="1"/>
  <c r="G3798" i="1"/>
  <c r="F3798" i="1"/>
  <c r="I3797" i="1"/>
  <c r="H3797" i="1"/>
  <c r="G3797" i="1"/>
  <c r="F3797" i="1"/>
  <c r="I3796" i="1"/>
  <c r="H3796" i="1"/>
  <c r="G3796" i="1"/>
  <c r="F3796" i="1"/>
  <c r="I3795" i="1"/>
  <c r="H3795" i="1"/>
  <c r="G3795" i="1"/>
  <c r="F3795" i="1"/>
  <c r="I3794" i="1"/>
  <c r="H3794" i="1"/>
  <c r="G3794" i="1"/>
  <c r="F3794" i="1"/>
  <c r="I3793" i="1"/>
  <c r="H3793" i="1"/>
  <c r="G3793" i="1"/>
  <c r="F3793" i="1"/>
  <c r="I3792" i="1"/>
  <c r="H3792" i="1"/>
  <c r="G3792" i="1"/>
  <c r="F3792" i="1"/>
  <c r="I3791" i="1"/>
  <c r="H3791" i="1"/>
  <c r="G3791" i="1"/>
  <c r="F3791" i="1"/>
  <c r="I3790" i="1"/>
  <c r="H3790" i="1"/>
  <c r="G3790" i="1"/>
  <c r="F3790" i="1"/>
  <c r="I3789" i="1"/>
  <c r="H3789" i="1"/>
  <c r="G3789" i="1"/>
  <c r="F3789" i="1"/>
  <c r="I3788" i="1"/>
  <c r="H3788" i="1"/>
  <c r="G3788" i="1"/>
  <c r="F3788" i="1"/>
  <c r="I3787" i="1"/>
  <c r="H3787" i="1"/>
  <c r="G3787" i="1"/>
  <c r="F3787" i="1"/>
  <c r="I3786" i="1"/>
  <c r="H3786" i="1"/>
  <c r="G3786" i="1"/>
  <c r="F3786" i="1"/>
  <c r="I3785" i="1"/>
  <c r="H3785" i="1"/>
  <c r="G3785" i="1"/>
  <c r="F3785" i="1"/>
  <c r="I3784" i="1"/>
  <c r="H3784" i="1"/>
  <c r="G3784" i="1"/>
  <c r="F3784" i="1"/>
  <c r="I3783" i="1"/>
  <c r="H3783" i="1"/>
  <c r="G3783" i="1"/>
  <c r="F3783" i="1"/>
  <c r="I3782" i="1"/>
  <c r="H3782" i="1"/>
  <c r="G3782" i="1"/>
  <c r="F3782" i="1"/>
  <c r="I3781" i="1"/>
  <c r="H3781" i="1"/>
  <c r="G3781" i="1"/>
  <c r="F3781" i="1"/>
  <c r="I3780" i="1"/>
  <c r="H3780" i="1"/>
  <c r="G3780" i="1"/>
  <c r="F3780" i="1"/>
  <c r="I3779" i="1"/>
  <c r="H3779" i="1"/>
  <c r="G3779" i="1"/>
  <c r="F3779" i="1"/>
  <c r="I3778" i="1"/>
  <c r="H3778" i="1"/>
  <c r="G3778" i="1"/>
  <c r="F3778" i="1"/>
  <c r="I3777" i="1"/>
  <c r="H3777" i="1"/>
  <c r="G3777" i="1"/>
  <c r="F3777" i="1"/>
  <c r="I3776" i="1"/>
  <c r="H3776" i="1"/>
  <c r="G3776" i="1"/>
  <c r="F3776" i="1"/>
  <c r="I3775" i="1"/>
  <c r="H3775" i="1"/>
  <c r="G3775" i="1"/>
  <c r="F3775" i="1"/>
  <c r="I3774" i="1"/>
  <c r="H3774" i="1"/>
  <c r="G3774" i="1"/>
  <c r="F3774" i="1"/>
  <c r="I3773" i="1"/>
  <c r="H3773" i="1"/>
  <c r="G3773" i="1"/>
  <c r="F3773" i="1"/>
  <c r="I3772" i="1"/>
  <c r="H3772" i="1"/>
  <c r="G3772" i="1"/>
  <c r="F3772" i="1"/>
  <c r="I3771" i="1"/>
  <c r="H3771" i="1"/>
  <c r="G3771" i="1"/>
  <c r="F3771" i="1"/>
  <c r="I3770" i="1"/>
  <c r="H3770" i="1"/>
  <c r="G3770" i="1"/>
  <c r="F3770" i="1"/>
  <c r="I3769" i="1"/>
  <c r="H3769" i="1"/>
  <c r="G3769" i="1"/>
  <c r="F3769" i="1"/>
  <c r="I3768" i="1"/>
  <c r="H3768" i="1"/>
  <c r="G3768" i="1"/>
  <c r="F3768" i="1"/>
  <c r="I3767" i="1"/>
  <c r="H3767" i="1"/>
  <c r="G3767" i="1"/>
  <c r="F3767" i="1"/>
  <c r="I3766" i="1"/>
  <c r="H3766" i="1"/>
  <c r="G3766" i="1"/>
  <c r="F3766" i="1"/>
  <c r="I3765" i="1"/>
  <c r="H3765" i="1"/>
  <c r="G3765" i="1"/>
  <c r="F3765" i="1"/>
  <c r="I3764" i="1"/>
  <c r="H3764" i="1"/>
  <c r="G3764" i="1"/>
  <c r="F3764" i="1"/>
  <c r="I3763" i="1"/>
  <c r="H3763" i="1"/>
  <c r="G3763" i="1"/>
  <c r="F3763" i="1"/>
  <c r="I3762" i="1"/>
  <c r="H3762" i="1"/>
  <c r="G3762" i="1"/>
  <c r="F3762" i="1"/>
  <c r="I3761" i="1"/>
  <c r="H3761" i="1"/>
  <c r="G3761" i="1"/>
  <c r="F3761" i="1"/>
  <c r="I3760" i="1"/>
  <c r="H3760" i="1"/>
  <c r="G3760" i="1"/>
  <c r="F3760" i="1"/>
  <c r="I3759" i="1"/>
  <c r="H3759" i="1"/>
  <c r="G3759" i="1"/>
  <c r="F3759" i="1"/>
  <c r="I3758" i="1"/>
  <c r="H3758" i="1"/>
  <c r="G3758" i="1"/>
  <c r="F3758" i="1"/>
  <c r="I3757" i="1"/>
  <c r="H3757" i="1"/>
  <c r="G3757" i="1"/>
  <c r="F3757" i="1"/>
  <c r="I3756" i="1"/>
  <c r="H3756" i="1"/>
  <c r="G3756" i="1"/>
  <c r="F3756" i="1"/>
  <c r="I3755" i="1"/>
  <c r="H3755" i="1"/>
  <c r="G3755" i="1"/>
  <c r="F3755" i="1"/>
  <c r="I3754" i="1"/>
  <c r="H3754" i="1"/>
  <c r="G3754" i="1"/>
  <c r="F3754" i="1"/>
  <c r="I3753" i="1"/>
  <c r="H3753" i="1"/>
  <c r="G3753" i="1"/>
  <c r="F3753" i="1"/>
  <c r="I3752" i="1"/>
  <c r="H3752" i="1"/>
  <c r="G3752" i="1"/>
  <c r="F3752" i="1"/>
  <c r="I3751" i="1"/>
  <c r="H3751" i="1"/>
  <c r="G3751" i="1"/>
  <c r="F3751" i="1"/>
  <c r="I3750" i="1"/>
  <c r="H3750" i="1"/>
  <c r="G3750" i="1"/>
  <c r="F3750" i="1"/>
  <c r="I3749" i="1"/>
  <c r="H3749" i="1"/>
  <c r="G3749" i="1"/>
  <c r="F3749" i="1"/>
  <c r="I3748" i="1"/>
  <c r="H3748" i="1"/>
  <c r="G3748" i="1"/>
  <c r="F3748" i="1"/>
  <c r="I3747" i="1"/>
  <c r="H3747" i="1"/>
  <c r="G3747" i="1"/>
  <c r="F3747" i="1"/>
  <c r="I3746" i="1"/>
  <c r="H3746" i="1"/>
  <c r="G3746" i="1"/>
  <c r="F3746" i="1"/>
  <c r="I3745" i="1"/>
  <c r="H3745" i="1"/>
  <c r="G3745" i="1"/>
  <c r="F3745" i="1"/>
  <c r="I3744" i="1"/>
  <c r="H3744" i="1"/>
  <c r="G3744" i="1"/>
  <c r="F3744" i="1"/>
  <c r="I3743" i="1"/>
  <c r="H3743" i="1"/>
  <c r="G3743" i="1"/>
  <c r="F3743" i="1"/>
  <c r="I3742" i="1"/>
  <c r="H3742" i="1"/>
  <c r="G3742" i="1"/>
  <c r="F3742" i="1"/>
  <c r="I3741" i="1"/>
  <c r="H3741" i="1"/>
  <c r="G3741" i="1"/>
  <c r="F3741" i="1"/>
  <c r="I3740" i="1"/>
  <c r="H3740" i="1"/>
  <c r="G3740" i="1"/>
  <c r="F3740" i="1"/>
  <c r="I3739" i="1"/>
  <c r="H3739" i="1"/>
  <c r="G3739" i="1"/>
  <c r="F3739" i="1"/>
  <c r="I3738" i="1"/>
  <c r="H3738" i="1"/>
  <c r="G3738" i="1"/>
  <c r="F3738" i="1"/>
  <c r="I3737" i="1"/>
  <c r="H3737" i="1"/>
  <c r="G3737" i="1"/>
  <c r="F3737" i="1"/>
  <c r="I3736" i="1"/>
  <c r="H3736" i="1"/>
  <c r="G3736" i="1"/>
  <c r="F3736" i="1"/>
  <c r="I3735" i="1"/>
  <c r="H3735" i="1"/>
  <c r="G3735" i="1"/>
  <c r="F3735" i="1"/>
  <c r="I3734" i="1"/>
  <c r="H3734" i="1"/>
  <c r="G3734" i="1"/>
  <c r="F3734" i="1"/>
  <c r="I3733" i="1"/>
  <c r="H3733" i="1"/>
  <c r="G3733" i="1"/>
  <c r="F3733" i="1"/>
  <c r="I3732" i="1"/>
  <c r="H3732" i="1"/>
  <c r="G3732" i="1"/>
  <c r="F3732" i="1"/>
  <c r="I3731" i="1"/>
  <c r="H3731" i="1"/>
  <c r="G3731" i="1"/>
  <c r="F3731" i="1"/>
  <c r="I3730" i="1"/>
  <c r="H3730" i="1"/>
  <c r="G3730" i="1"/>
  <c r="F3730" i="1"/>
  <c r="I3729" i="1"/>
  <c r="H3729" i="1"/>
  <c r="G3729" i="1"/>
  <c r="F3729" i="1"/>
  <c r="I3728" i="1"/>
  <c r="H3728" i="1"/>
  <c r="G3728" i="1"/>
  <c r="F3728" i="1"/>
  <c r="I3727" i="1"/>
  <c r="H3727" i="1"/>
  <c r="G3727" i="1"/>
  <c r="F3727" i="1"/>
  <c r="I3726" i="1"/>
  <c r="H3726" i="1"/>
  <c r="G3726" i="1"/>
  <c r="F3726" i="1"/>
  <c r="I3725" i="1"/>
  <c r="H3725" i="1"/>
  <c r="G3725" i="1"/>
  <c r="F3725" i="1"/>
  <c r="I3724" i="1"/>
  <c r="H3724" i="1"/>
  <c r="G3724" i="1"/>
  <c r="F3724" i="1"/>
  <c r="I3723" i="1"/>
  <c r="H3723" i="1"/>
  <c r="G3723" i="1"/>
  <c r="F3723" i="1"/>
  <c r="I3722" i="1"/>
  <c r="H3722" i="1"/>
  <c r="G3722" i="1"/>
  <c r="F3722" i="1"/>
  <c r="I3721" i="1"/>
  <c r="H3721" i="1"/>
  <c r="G3721" i="1"/>
  <c r="F3721" i="1"/>
  <c r="I3720" i="1"/>
  <c r="H3720" i="1"/>
  <c r="G3720" i="1"/>
  <c r="F3720" i="1"/>
  <c r="I3719" i="1"/>
  <c r="H3719" i="1"/>
  <c r="G3719" i="1"/>
  <c r="F3719" i="1"/>
  <c r="I3718" i="1"/>
  <c r="H3718" i="1"/>
  <c r="G3718" i="1"/>
  <c r="F3718" i="1"/>
  <c r="I3717" i="1"/>
  <c r="H3717" i="1"/>
  <c r="G3717" i="1"/>
  <c r="F3717" i="1"/>
  <c r="I3716" i="1"/>
  <c r="H3716" i="1"/>
  <c r="G3716" i="1"/>
  <c r="F3716" i="1"/>
  <c r="I3715" i="1"/>
  <c r="H3715" i="1"/>
  <c r="G3715" i="1"/>
  <c r="F3715" i="1"/>
  <c r="I3714" i="1"/>
  <c r="H3714" i="1"/>
  <c r="G3714" i="1"/>
  <c r="F3714" i="1"/>
  <c r="I3713" i="1"/>
  <c r="H3713" i="1"/>
  <c r="G3713" i="1"/>
  <c r="F3713" i="1"/>
  <c r="I3712" i="1"/>
  <c r="H3712" i="1"/>
  <c r="G3712" i="1"/>
  <c r="F3712" i="1"/>
  <c r="I3711" i="1"/>
  <c r="H3711" i="1"/>
  <c r="G3711" i="1"/>
  <c r="F3711" i="1"/>
  <c r="I3710" i="1"/>
  <c r="H3710" i="1"/>
  <c r="G3710" i="1"/>
  <c r="F3710" i="1"/>
  <c r="I3709" i="1"/>
  <c r="H3709" i="1"/>
  <c r="G3709" i="1"/>
  <c r="F3709" i="1"/>
  <c r="I3708" i="1"/>
  <c r="H3708" i="1"/>
  <c r="G3708" i="1"/>
  <c r="F3708" i="1"/>
  <c r="I3707" i="1"/>
  <c r="H3707" i="1"/>
  <c r="G3707" i="1"/>
  <c r="F3707" i="1"/>
  <c r="I3706" i="1"/>
  <c r="H3706" i="1"/>
  <c r="G3706" i="1"/>
  <c r="F3706" i="1"/>
  <c r="I3705" i="1"/>
  <c r="H3705" i="1"/>
  <c r="G3705" i="1"/>
  <c r="F3705" i="1"/>
  <c r="I3704" i="1"/>
  <c r="H3704" i="1"/>
  <c r="G3704" i="1"/>
  <c r="F3704" i="1"/>
  <c r="I3703" i="1"/>
  <c r="H3703" i="1"/>
  <c r="G3703" i="1"/>
  <c r="F3703" i="1"/>
  <c r="I3702" i="1"/>
  <c r="H3702" i="1"/>
  <c r="G3702" i="1"/>
  <c r="F3702" i="1"/>
  <c r="I3701" i="1"/>
  <c r="H3701" i="1"/>
  <c r="G3701" i="1"/>
  <c r="F3701" i="1"/>
  <c r="I3700" i="1"/>
  <c r="H3700" i="1"/>
  <c r="G3700" i="1"/>
  <c r="F3700" i="1"/>
  <c r="I3699" i="1"/>
  <c r="H3699" i="1"/>
  <c r="G3699" i="1"/>
  <c r="F3699" i="1"/>
  <c r="I3698" i="1"/>
  <c r="H3698" i="1"/>
  <c r="G3698" i="1"/>
  <c r="F3698" i="1"/>
  <c r="I3697" i="1"/>
  <c r="H3697" i="1"/>
  <c r="G3697" i="1"/>
  <c r="F3697" i="1"/>
  <c r="I3696" i="1"/>
  <c r="H3696" i="1"/>
  <c r="G3696" i="1"/>
  <c r="F3696" i="1"/>
  <c r="I3695" i="1"/>
  <c r="H3695" i="1"/>
  <c r="G3695" i="1"/>
  <c r="F3695" i="1"/>
  <c r="I3694" i="1"/>
  <c r="H3694" i="1"/>
  <c r="G3694" i="1"/>
  <c r="F3694" i="1"/>
  <c r="I3693" i="1"/>
  <c r="H3693" i="1"/>
  <c r="G3693" i="1"/>
  <c r="F3693" i="1"/>
  <c r="I3692" i="1"/>
  <c r="H3692" i="1"/>
  <c r="G3692" i="1"/>
  <c r="F3692" i="1"/>
  <c r="I3691" i="1"/>
  <c r="H3691" i="1"/>
  <c r="G3691" i="1"/>
  <c r="F3691" i="1"/>
  <c r="I3690" i="1"/>
  <c r="H3690" i="1"/>
  <c r="G3690" i="1"/>
  <c r="F3690" i="1"/>
  <c r="I3689" i="1"/>
  <c r="H3689" i="1"/>
  <c r="G3689" i="1"/>
  <c r="F3689" i="1"/>
  <c r="I3688" i="1"/>
  <c r="H3688" i="1"/>
  <c r="G3688" i="1"/>
  <c r="F3688" i="1"/>
  <c r="I3687" i="1"/>
  <c r="H3687" i="1"/>
  <c r="G3687" i="1"/>
  <c r="F3687" i="1"/>
  <c r="I3686" i="1"/>
  <c r="H3686" i="1"/>
  <c r="G3686" i="1"/>
  <c r="F3686" i="1"/>
  <c r="I3685" i="1"/>
  <c r="H3685" i="1"/>
  <c r="G3685" i="1"/>
  <c r="F3685" i="1"/>
  <c r="I3684" i="1"/>
  <c r="H3684" i="1"/>
  <c r="G3684" i="1"/>
  <c r="F3684" i="1"/>
  <c r="I3683" i="1"/>
  <c r="H3683" i="1"/>
  <c r="G3683" i="1"/>
  <c r="F3683" i="1"/>
  <c r="I3682" i="1"/>
  <c r="H3682" i="1"/>
  <c r="G3682" i="1"/>
  <c r="F3682" i="1"/>
  <c r="I3681" i="1"/>
  <c r="H3681" i="1"/>
  <c r="G3681" i="1"/>
  <c r="F3681" i="1"/>
  <c r="I3680" i="1"/>
  <c r="H3680" i="1"/>
  <c r="G3680" i="1"/>
  <c r="F3680" i="1"/>
  <c r="I3679" i="1"/>
  <c r="H3679" i="1"/>
  <c r="G3679" i="1"/>
  <c r="F3679" i="1"/>
  <c r="I3678" i="1"/>
  <c r="H3678" i="1"/>
  <c r="G3678" i="1"/>
  <c r="F3678" i="1"/>
  <c r="I3677" i="1"/>
  <c r="H3677" i="1"/>
  <c r="G3677" i="1"/>
  <c r="F3677" i="1"/>
  <c r="I3676" i="1"/>
  <c r="H3676" i="1"/>
  <c r="G3676" i="1"/>
  <c r="F3676" i="1"/>
  <c r="I3675" i="1"/>
  <c r="H3675" i="1"/>
  <c r="G3675" i="1"/>
  <c r="F3675" i="1"/>
  <c r="I3674" i="1"/>
  <c r="H3674" i="1"/>
  <c r="G3674" i="1"/>
  <c r="F3674" i="1"/>
  <c r="I3673" i="1"/>
  <c r="H3673" i="1"/>
  <c r="G3673" i="1"/>
  <c r="F3673" i="1"/>
  <c r="I3672" i="1"/>
  <c r="H3672" i="1"/>
  <c r="G3672" i="1"/>
  <c r="F3672" i="1"/>
  <c r="I3671" i="1"/>
  <c r="H3671" i="1"/>
  <c r="G3671" i="1"/>
  <c r="F3671" i="1"/>
  <c r="I3670" i="1"/>
  <c r="H3670" i="1"/>
  <c r="G3670" i="1"/>
  <c r="F3670" i="1"/>
  <c r="I3669" i="1"/>
  <c r="H3669" i="1"/>
  <c r="G3669" i="1"/>
  <c r="F3669" i="1"/>
  <c r="I3668" i="1"/>
  <c r="H3668" i="1"/>
  <c r="G3668" i="1"/>
  <c r="F3668" i="1"/>
  <c r="I3667" i="1"/>
  <c r="H3667" i="1"/>
  <c r="G3667" i="1"/>
  <c r="F3667" i="1"/>
  <c r="I3666" i="1"/>
  <c r="H3666" i="1"/>
  <c r="G3666" i="1"/>
  <c r="F3666" i="1"/>
  <c r="I3665" i="1"/>
  <c r="H3665" i="1"/>
  <c r="G3665" i="1"/>
  <c r="F3665" i="1"/>
  <c r="I3664" i="1"/>
  <c r="H3664" i="1"/>
  <c r="G3664" i="1"/>
  <c r="F3664" i="1"/>
  <c r="I3663" i="1"/>
  <c r="H3663" i="1"/>
  <c r="G3663" i="1"/>
  <c r="F3663" i="1"/>
  <c r="I3662" i="1"/>
  <c r="H3662" i="1"/>
  <c r="G3662" i="1"/>
  <c r="F3662" i="1"/>
  <c r="I3661" i="1"/>
  <c r="H3661" i="1"/>
  <c r="G3661" i="1"/>
  <c r="F3661" i="1"/>
  <c r="I3660" i="1"/>
  <c r="H3660" i="1"/>
  <c r="G3660" i="1"/>
  <c r="F3660" i="1"/>
  <c r="I3659" i="1"/>
  <c r="H3659" i="1"/>
  <c r="G3659" i="1"/>
  <c r="F3659" i="1"/>
  <c r="I3658" i="1"/>
  <c r="H3658" i="1"/>
  <c r="G3658" i="1"/>
  <c r="F3658" i="1"/>
  <c r="I3657" i="1"/>
  <c r="H3657" i="1"/>
  <c r="G3657" i="1"/>
  <c r="F3657" i="1"/>
  <c r="I3656" i="1"/>
  <c r="H3656" i="1"/>
  <c r="G3656" i="1"/>
  <c r="F3656" i="1"/>
  <c r="I3655" i="1"/>
  <c r="H3655" i="1"/>
  <c r="G3655" i="1"/>
  <c r="F3655" i="1"/>
  <c r="I3654" i="1"/>
  <c r="H3654" i="1"/>
  <c r="G3654" i="1"/>
  <c r="F3654" i="1"/>
  <c r="I3653" i="1"/>
  <c r="H3653" i="1"/>
  <c r="G3653" i="1"/>
  <c r="F3653" i="1"/>
  <c r="I3652" i="1"/>
  <c r="H3652" i="1"/>
  <c r="G3652" i="1"/>
  <c r="F3652" i="1"/>
  <c r="I3651" i="1"/>
  <c r="H3651" i="1"/>
  <c r="G3651" i="1"/>
  <c r="F3651" i="1"/>
  <c r="I3650" i="1"/>
  <c r="H3650" i="1"/>
  <c r="G3650" i="1"/>
  <c r="F3650" i="1"/>
  <c r="I3649" i="1"/>
  <c r="H3649" i="1"/>
  <c r="G3649" i="1"/>
  <c r="F3649" i="1"/>
  <c r="I3648" i="1"/>
  <c r="H3648" i="1"/>
  <c r="G3648" i="1"/>
  <c r="F3648" i="1"/>
  <c r="I3647" i="1"/>
  <c r="H3647" i="1"/>
  <c r="G3647" i="1"/>
  <c r="F3647" i="1"/>
  <c r="I3646" i="1"/>
  <c r="H3646" i="1"/>
  <c r="G3646" i="1"/>
  <c r="F3646" i="1"/>
  <c r="I3645" i="1"/>
  <c r="H3645" i="1"/>
  <c r="G3645" i="1"/>
  <c r="F3645" i="1"/>
  <c r="I3644" i="1"/>
  <c r="H3644" i="1"/>
  <c r="G3644" i="1"/>
  <c r="F3644" i="1"/>
  <c r="I3643" i="1"/>
  <c r="H3643" i="1"/>
  <c r="G3643" i="1"/>
  <c r="F3643" i="1"/>
  <c r="I3642" i="1"/>
  <c r="H3642" i="1"/>
  <c r="G3642" i="1"/>
  <c r="F3642" i="1"/>
  <c r="I3641" i="1"/>
  <c r="H3641" i="1"/>
  <c r="G3641" i="1"/>
  <c r="F3641" i="1"/>
  <c r="I3640" i="1"/>
  <c r="H3640" i="1"/>
  <c r="G3640" i="1"/>
  <c r="F3640" i="1"/>
  <c r="I3639" i="1"/>
  <c r="H3639" i="1"/>
  <c r="G3639" i="1"/>
  <c r="F3639" i="1"/>
  <c r="I3638" i="1"/>
  <c r="H3638" i="1"/>
  <c r="G3638" i="1"/>
  <c r="F3638" i="1"/>
  <c r="I3637" i="1"/>
  <c r="H3637" i="1"/>
  <c r="G3637" i="1"/>
  <c r="F3637" i="1"/>
  <c r="I3636" i="1"/>
  <c r="H3636" i="1"/>
  <c r="G3636" i="1"/>
  <c r="F3636" i="1"/>
  <c r="I3635" i="1"/>
  <c r="H3635" i="1"/>
  <c r="G3635" i="1"/>
  <c r="F3635" i="1"/>
  <c r="I3634" i="1"/>
  <c r="H3634" i="1"/>
  <c r="G3634" i="1"/>
  <c r="F3634" i="1"/>
  <c r="I3633" i="1"/>
  <c r="H3633" i="1"/>
  <c r="G3633" i="1"/>
  <c r="F3633" i="1"/>
  <c r="I3632" i="1"/>
  <c r="H3632" i="1"/>
  <c r="G3632" i="1"/>
  <c r="F3632" i="1"/>
  <c r="I3631" i="1"/>
  <c r="H3631" i="1"/>
  <c r="G3631" i="1"/>
  <c r="F3631" i="1"/>
  <c r="I3630" i="1"/>
  <c r="H3630" i="1"/>
  <c r="G3630" i="1"/>
  <c r="F3630" i="1"/>
  <c r="I3629" i="1"/>
  <c r="H3629" i="1"/>
  <c r="G3629" i="1"/>
  <c r="F3629" i="1"/>
  <c r="I3628" i="1"/>
  <c r="H3628" i="1"/>
  <c r="G3628" i="1"/>
  <c r="F3628" i="1"/>
  <c r="I3627" i="1"/>
  <c r="H3627" i="1"/>
  <c r="G3627" i="1"/>
  <c r="F3627" i="1"/>
  <c r="I3626" i="1"/>
  <c r="H3626" i="1"/>
  <c r="G3626" i="1"/>
  <c r="F3626" i="1"/>
  <c r="I3625" i="1"/>
  <c r="H3625" i="1"/>
  <c r="G3625" i="1"/>
  <c r="F3625" i="1"/>
  <c r="I3624" i="1"/>
  <c r="H3624" i="1"/>
  <c r="G3624" i="1"/>
  <c r="F3624" i="1"/>
  <c r="I3623" i="1"/>
  <c r="H3623" i="1"/>
  <c r="G3623" i="1"/>
  <c r="F3623" i="1"/>
  <c r="I3622" i="1"/>
  <c r="H3622" i="1"/>
  <c r="G3622" i="1"/>
  <c r="F3622" i="1"/>
  <c r="I3621" i="1"/>
  <c r="H3621" i="1"/>
  <c r="G3621" i="1"/>
  <c r="F3621" i="1"/>
  <c r="I3620" i="1"/>
  <c r="H3620" i="1"/>
  <c r="G3620" i="1"/>
  <c r="F3620" i="1"/>
  <c r="I3619" i="1"/>
  <c r="H3619" i="1"/>
  <c r="G3619" i="1"/>
  <c r="F3619" i="1"/>
  <c r="I3618" i="1"/>
  <c r="H3618" i="1"/>
  <c r="G3618" i="1"/>
  <c r="F3618" i="1"/>
  <c r="I3617" i="1"/>
  <c r="H3617" i="1"/>
  <c r="G3617" i="1"/>
  <c r="F3617" i="1"/>
  <c r="I3616" i="1"/>
  <c r="H3616" i="1"/>
  <c r="G3616" i="1"/>
  <c r="F3616" i="1"/>
  <c r="I3615" i="1"/>
  <c r="H3615" i="1"/>
  <c r="G3615" i="1"/>
  <c r="F3615" i="1"/>
  <c r="I3614" i="1"/>
  <c r="H3614" i="1"/>
  <c r="G3614" i="1"/>
  <c r="F3614" i="1"/>
  <c r="I3613" i="1"/>
  <c r="H3613" i="1"/>
  <c r="G3613" i="1"/>
  <c r="F3613" i="1"/>
  <c r="I3612" i="1"/>
  <c r="H3612" i="1"/>
  <c r="G3612" i="1"/>
  <c r="F3612" i="1"/>
  <c r="I3611" i="1"/>
  <c r="H3611" i="1"/>
  <c r="G3611" i="1"/>
  <c r="F3611" i="1"/>
  <c r="I3610" i="1"/>
  <c r="H3610" i="1"/>
  <c r="G3610" i="1"/>
  <c r="F3610" i="1"/>
  <c r="I3609" i="1"/>
  <c r="H3609" i="1"/>
  <c r="G3609" i="1"/>
  <c r="F3609" i="1"/>
  <c r="I3608" i="1"/>
  <c r="H3608" i="1"/>
  <c r="G3608" i="1"/>
  <c r="F3608" i="1"/>
  <c r="I3607" i="1"/>
  <c r="H3607" i="1"/>
  <c r="G3607" i="1"/>
  <c r="F3607" i="1"/>
  <c r="I3606" i="1"/>
  <c r="H3606" i="1"/>
  <c r="G3606" i="1"/>
  <c r="F3606" i="1"/>
  <c r="I3605" i="1"/>
  <c r="H3605" i="1"/>
  <c r="G3605" i="1"/>
  <c r="F3605" i="1"/>
  <c r="I3604" i="1"/>
  <c r="H3604" i="1"/>
  <c r="G3604" i="1"/>
  <c r="F3604" i="1"/>
  <c r="I3603" i="1"/>
  <c r="H3603" i="1"/>
  <c r="G3603" i="1"/>
  <c r="F3603" i="1"/>
  <c r="I3602" i="1"/>
  <c r="H3602" i="1"/>
  <c r="G3602" i="1"/>
  <c r="F3602" i="1"/>
  <c r="I3601" i="1"/>
  <c r="H3601" i="1"/>
  <c r="G3601" i="1"/>
  <c r="F3601" i="1"/>
  <c r="I3600" i="1"/>
  <c r="H3600" i="1"/>
  <c r="G3600" i="1"/>
  <c r="F3600" i="1"/>
  <c r="I3599" i="1"/>
  <c r="H3599" i="1"/>
  <c r="G3599" i="1"/>
  <c r="F3599" i="1"/>
  <c r="I3598" i="1"/>
  <c r="H3598" i="1"/>
  <c r="G3598" i="1"/>
  <c r="F3598" i="1"/>
  <c r="I3597" i="1"/>
  <c r="H3597" i="1"/>
  <c r="G3597" i="1"/>
  <c r="F3597" i="1"/>
  <c r="I3596" i="1"/>
  <c r="H3596" i="1"/>
  <c r="G3596" i="1"/>
  <c r="F3596" i="1"/>
  <c r="I3595" i="1"/>
  <c r="H3595" i="1"/>
  <c r="G3595" i="1"/>
  <c r="F3595" i="1"/>
  <c r="I3594" i="1"/>
  <c r="H3594" i="1"/>
  <c r="G3594" i="1"/>
  <c r="F3594" i="1"/>
  <c r="I3593" i="1"/>
  <c r="H3593" i="1"/>
  <c r="G3593" i="1"/>
  <c r="F3593" i="1"/>
  <c r="I3592" i="1"/>
  <c r="H3592" i="1"/>
  <c r="G3592" i="1"/>
  <c r="F3592" i="1"/>
  <c r="I3591" i="1"/>
  <c r="H3591" i="1"/>
  <c r="G3591" i="1"/>
  <c r="F3591" i="1"/>
  <c r="I3590" i="1"/>
  <c r="H3590" i="1"/>
  <c r="G3590" i="1"/>
  <c r="F3590" i="1"/>
  <c r="I3589" i="1"/>
  <c r="H3589" i="1"/>
  <c r="G3589" i="1"/>
  <c r="F3589" i="1"/>
  <c r="I3588" i="1"/>
  <c r="H3588" i="1"/>
  <c r="G3588" i="1"/>
  <c r="F3588" i="1"/>
  <c r="I3587" i="1"/>
  <c r="H3587" i="1"/>
  <c r="G3587" i="1"/>
  <c r="F3587" i="1"/>
  <c r="I3586" i="1"/>
  <c r="H3586" i="1"/>
  <c r="G3586" i="1"/>
  <c r="F3586" i="1"/>
  <c r="I3585" i="1"/>
  <c r="H3585" i="1"/>
  <c r="G3585" i="1"/>
  <c r="F3585" i="1"/>
  <c r="I3584" i="1"/>
  <c r="H3584" i="1"/>
  <c r="G3584" i="1"/>
  <c r="F3584" i="1"/>
  <c r="I3583" i="1"/>
  <c r="H3583" i="1"/>
  <c r="G3583" i="1"/>
  <c r="F3583" i="1"/>
  <c r="I3582" i="1"/>
  <c r="H3582" i="1"/>
  <c r="G3582" i="1"/>
  <c r="F3582" i="1"/>
  <c r="I3581" i="1"/>
  <c r="H3581" i="1"/>
  <c r="G3581" i="1"/>
  <c r="F3581" i="1"/>
  <c r="I3580" i="1"/>
  <c r="H3580" i="1"/>
  <c r="G3580" i="1"/>
  <c r="F3580" i="1"/>
  <c r="I3579" i="1"/>
  <c r="H3579" i="1"/>
  <c r="G3579" i="1"/>
  <c r="F3579" i="1"/>
  <c r="I3578" i="1"/>
  <c r="H3578" i="1"/>
  <c r="G3578" i="1"/>
  <c r="F3578" i="1"/>
  <c r="I3577" i="1"/>
  <c r="H3577" i="1"/>
  <c r="G3577" i="1"/>
  <c r="F3577" i="1"/>
  <c r="I3576" i="1"/>
  <c r="H3576" i="1"/>
  <c r="G3576" i="1"/>
  <c r="F3576" i="1"/>
  <c r="I3575" i="1"/>
  <c r="H3575" i="1"/>
  <c r="G3575" i="1"/>
  <c r="F3575" i="1"/>
  <c r="I3574" i="1"/>
  <c r="H3574" i="1"/>
  <c r="G3574" i="1"/>
  <c r="F3574" i="1"/>
  <c r="I3573" i="1"/>
  <c r="H3573" i="1"/>
  <c r="G3573" i="1"/>
  <c r="F3573" i="1"/>
  <c r="I3572" i="1"/>
  <c r="H3572" i="1"/>
  <c r="G3572" i="1"/>
  <c r="F3572" i="1"/>
  <c r="I3571" i="1"/>
  <c r="H3571" i="1"/>
  <c r="G3571" i="1"/>
  <c r="F3571" i="1"/>
  <c r="I3570" i="1"/>
  <c r="H3570" i="1"/>
  <c r="G3570" i="1"/>
  <c r="F3570" i="1"/>
  <c r="I3569" i="1"/>
  <c r="H3569" i="1"/>
  <c r="G3569" i="1"/>
  <c r="F3569" i="1"/>
  <c r="I3568" i="1"/>
  <c r="H3568" i="1"/>
  <c r="G3568" i="1"/>
  <c r="F3568" i="1"/>
  <c r="I3567" i="1"/>
  <c r="H3567" i="1"/>
  <c r="G3567" i="1"/>
  <c r="F3567" i="1"/>
  <c r="I3566" i="1"/>
  <c r="H3566" i="1"/>
  <c r="G3566" i="1"/>
  <c r="F3566" i="1"/>
  <c r="I3565" i="1"/>
  <c r="H3565" i="1"/>
  <c r="G3565" i="1"/>
  <c r="F3565" i="1"/>
  <c r="I3564" i="1"/>
  <c r="H3564" i="1"/>
  <c r="G3564" i="1"/>
  <c r="F3564" i="1"/>
  <c r="I3563" i="1"/>
  <c r="H3563" i="1"/>
  <c r="G3563" i="1"/>
  <c r="F3563" i="1"/>
  <c r="I3562" i="1"/>
  <c r="H3562" i="1"/>
  <c r="G3562" i="1"/>
  <c r="F3562" i="1"/>
  <c r="I3561" i="1"/>
  <c r="H3561" i="1"/>
  <c r="G3561" i="1"/>
  <c r="F3561" i="1"/>
  <c r="I3560" i="1"/>
  <c r="H3560" i="1"/>
  <c r="G3560" i="1"/>
  <c r="F3560" i="1"/>
  <c r="I3559" i="1"/>
  <c r="H3559" i="1"/>
  <c r="G3559" i="1"/>
  <c r="F3559" i="1"/>
  <c r="I3558" i="1"/>
  <c r="H3558" i="1"/>
  <c r="G3558" i="1"/>
  <c r="F3558" i="1"/>
  <c r="I3557" i="1"/>
  <c r="H3557" i="1"/>
  <c r="G3557" i="1"/>
  <c r="F3557" i="1"/>
  <c r="I3556" i="1"/>
  <c r="H3556" i="1"/>
  <c r="G3556" i="1"/>
  <c r="F3556" i="1"/>
  <c r="I3555" i="1"/>
  <c r="H3555" i="1"/>
  <c r="G3555" i="1"/>
  <c r="F3555" i="1"/>
  <c r="I3554" i="1"/>
  <c r="H3554" i="1"/>
  <c r="G3554" i="1"/>
  <c r="F3554" i="1"/>
  <c r="I3553" i="1"/>
  <c r="H3553" i="1"/>
  <c r="G3553" i="1"/>
  <c r="F3553" i="1"/>
  <c r="I3552" i="1"/>
  <c r="H3552" i="1"/>
  <c r="G3552" i="1"/>
  <c r="F3552" i="1"/>
  <c r="I3551" i="1"/>
  <c r="H3551" i="1"/>
  <c r="G3551" i="1"/>
  <c r="F3551" i="1"/>
  <c r="I3550" i="1"/>
  <c r="H3550" i="1"/>
  <c r="G3550" i="1"/>
  <c r="F3550" i="1"/>
  <c r="I3549" i="1"/>
  <c r="H3549" i="1"/>
  <c r="G3549" i="1"/>
  <c r="F3549" i="1"/>
  <c r="I3548" i="1"/>
  <c r="H3548" i="1"/>
  <c r="G3548" i="1"/>
  <c r="F3548" i="1"/>
  <c r="I3547" i="1"/>
  <c r="H3547" i="1"/>
  <c r="G3547" i="1"/>
  <c r="F3547" i="1"/>
  <c r="I3546" i="1"/>
  <c r="H3546" i="1"/>
  <c r="G3546" i="1"/>
  <c r="F3546" i="1"/>
  <c r="I3545" i="1"/>
  <c r="H3545" i="1"/>
  <c r="G3545" i="1"/>
  <c r="F3545" i="1"/>
  <c r="I3544" i="1"/>
  <c r="H3544" i="1"/>
  <c r="G3544" i="1"/>
  <c r="F3544" i="1"/>
  <c r="I3543" i="1"/>
  <c r="H3543" i="1"/>
  <c r="G3543" i="1"/>
  <c r="F3543" i="1"/>
  <c r="I3542" i="1"/>
  <c r="H3542" i="1"/>
  <c r="G3542" i="1"/>
  <c r="F3542" i="1"/>
  <c r="I3541" i="1"/>
  <c r="H3541" i="1"/>
  <c r="G3541" i="1"/>
  <c r="F3541" i="1"/>
  <c r="I3540" i="1"/>
  <c r="H3540" i="1"/>
  <c r="G3540" i="1"/>
  <c r="F3540" i="1"/>
  <c r="I3539" i="1"/>
  <c r="H3539" i="1"/>
  <c r="G3539" i="1"/>
  <c r="F3539" i="1"/>
  <c r="I3538" i="1"/>
  <c r="H3538" i="1"/>
  <c r="G3538" i="1"/>
  <c r="F3538" i="1"/>
  <c r="I3537" i="1"/>
  <c r="H3537" i="1"/>
  <c r="G3537" i="1"/>
  <c r="F3537" i="1"/>
  <c r="I3536" i="1"/>
  <c r="H3536" i="1"/>
  <c r="G3536" i="1"/>
  <c r="F3536" i="1"/>
  <c r="I3535" i="1"/>
  <c r="H3535" i="1"/>
  <c r="G3535" i="1"/>
  <c r="F3535" i="1"/>
  <c r="I3534" i="1"/>
  <c r="H3534" i="1"/>
  <c r="G3534" i="1"/>
  <c r="F3534" i="1"/>
  <c r="I3533" i="1"/>
  <c r="H3533" i="1"/>
  <c r="G3533" i="1"/>
  <c r="F3533" i="1"/>
  <c r="I3532" i="1"/>
  <c r="H3532" i="1"/>
  <c r="G3532" i="1"/>
  <c r="F3532" i="1"/>
  <c r="I3531" i="1"/>
  <c r="H3531" i="1"/>
  <c r="G3531" i="1"/>
  <c r="F3531" i="1"/>
  <c r="I3530" i="1"/>
  <c r="H3530" i="1"/>
  <c r="G3530" i="1"/>
  <c r="F3530" i="1"/>
  <c r="I3529" i="1"/>
  <c r="H3529" i="1"/>
  <c r="G3529" i="1"/>
  <c r="F3529" i="1"/>
  <c r="I3528" i="1"/>
  <c r="H3528" i="1"/>
  <c r="G3528" i="1"/>
  <c r="F3528" i="1"/>
  <c r="I3527" i="1"/>
  <c r="H3527" i="1"/>
  <c r="G3527" i="1"/>
  <c r="F3527" i="1"/>
  <c r="I3526" i="1"/>
  <c r="H3526" i="1"/>
  <c r="G3526" i="1"/>
  <c r="F3526" i="1"/>
  <c r="I3525" i="1"/>
  <c r="H3525" i="1"/>
  <c r="G3525" i="1"/>
  <c r="F3525" i="1"/>
  <c r="I3524" i="1"/>
  <c r="H3524" i="1"/>
  <c r="G3524" i="1"/>
  <c r="F3524" i="1"/>
  <c r="I3523" i="1"/>
  <c r="H3523" i="1"/>
  <c r="G3523" i="1"/>
  <c r="F3523" i="1"/>
  <c r="I3522" i="1"/>
  <c r="H3522" i="1"/>
  <c r="G3522" i="1"/>
  <c r="F3522" i="1"/>
  <c r="I3521" i="1"/>
  <c r="H3521" i="1"/>
  <c r="G3521" i="1"/>
  <c r="F3521" i="1"/>
  <c r="I3520" i="1"/>
  <c r="H3520" i="1"/>
  <c r="G3520" i="1"/>
  <c r="F3520" i="1"/>
  <c r="I3519" i="1"/>
  <c r="H3519" i="1"/>
  <c r="G3519" i="1"/>
  <c r="F3519" i="1"/>
  <c r="I3518" i="1"/>
  <c r="H3518" i="1"/>
  <c r="G3518" i="1"/>
  <c r="F3518" i="1"/>
  <c r="I3517" i="1"/>
  <c r="H3517" i="1"/>
  <c r="G3517" i="1"/>
  <c r="F3517" i="1"/>
  <c r="I3516" i="1"/>
  <c r="H3516" i="1"/>
  <c r="G3516" i="1"/>
  <c r="F3516" i="1"/>
  <c r="I3515" i="1"/>
  <c r="H3515" i="1"/>
  <c r="G3515" i="1"/>
  <c r="F3515" i="1"/>
  <c r="I3514" i="1"/>
  <c r="H3514" i="1"/>
  <c r="G3514" i="1"/>
  <c r="F3514" i="1"/>
  <c r="I3513" i="1"/>
  <c r="H3513" i="1"/>
  <c r="G3513" i="1"/>
  <c r="F3513" i="1"/>
  <c r="I3512" i="1"/>
  <c r="H3512" i="1"/>
  <c r="G3512" i="1"/>
  <c r="F3512" i="1"/>
  <c r="I3511" i="1"/>
  <c r="H3511" i="1"/>
  <c r="G3511" i="1"/>
  <c r="F3511" i="1"/>
  <c r="I3510" i="1"/>
  <c r="H3510" i="1"/>
  <c r="G3510" i="1"/>
  <c r="F3510" i="1"/>
  <c r="I3509" i="1"/>
  <c r="H3509" i="1"/>
  <c r="G3509" i="1"/>
  <c r="F3509" i="1"/>
  <c r="I3508" i="1"/>
  <c r="H3508" i="1"/>
  <c r="G3508" i="1"/>
  <c r="F3508" i="1"/>
  <c r="I3507" i="1"/>
  <c r="H3507" i="1"/>
  <c r="G3507" i="1"/>
  <c r="F3507" i="1"/>
  <c r="I3506" i="1"/>
  <c r="H3506" i="1"/>
  <c r="G3506" i="1"/>
  <c r="F3506" i="1"/>
  <c r="I3505" i="1"/>
  <c r="H3505" i="1"/>
  <c r="G3505" i="1"/>
  <c r="F3505" i="1"/>
  <c r="I3504" i="1"/>
  <c r="H3504" i="1"/>
  <c r="G3504" i="1"/>
  <c r="F3504" i="1"/>
  <c r="I3503" i="1"/>
  <c r="H3503" i="1"/>
  <c r="G3503" i="1"/>
  <c r="F3503" i="1"/>
  <c r="I3502" i="1"/>
  <c r="H3502" i="1"/>
  <c r="G3502" i="1"/>
  <c r="F3502" i="1"/>
  <c r="I3501" i="1"/>
  <c r="H3501" i="1"/>
  <c r="G3501" i="1"/>
  <c r="F3501" i="1"/>
  <c r="I3500" i="1"/>
  <c r="H3500" i="1"/>
  <c r="G3500" i="1"/>
  <c r="F3500" i="1"/>
  <c r="I3499" i="1"/>
  <c r="H3499" i="1"/>
  <c r="G3499" i="1"/>
  <c r="F3499" i="1"/>
  <c r="I3498" i="1"/>
  <c r="H3498" i="1"/>
  <c r="G3498" i="1"/>
  <c r="F3498" i="1"/>
  <c r="I3497" i="1"/>
  <c r="H3497" i="1"/>
  <c r="G3497" i="1"/>
  <c r="F3497" i="1"/>
  <c r="I3496" i="1"/>
  <c r="H3496" i="1"/>
  <c r="G3496" i="1"/>
  <c r="F3496" i="1"/>
  <c r="I3495" i="1"/>
  <c r="H3495" i="1"/>
  <c r="G3495" i="1"/>
  <c r="F3495" i="1"/>
  <c r="I3494" i="1"/>
  <c r="H3494" i="1"/>
  <c r="G3494" i="1"/>
  <c r="F3494" i="1"/>
  <c r="I3493" i="1"/>
  <c r="H3493" i="1"/>
  <c r="G3493" i="1"/>
  <c r="F3493" i="1"/>
  <c r="I3492" i="1"/>
  <c r="H3492" i="1"/>
  <c r="G3492" i="1"/>
  <c r="F3492" i="1"/>
  <c r="I3491" i="1"/>
  <c r="H3491" i="1"/>
  <c r="G3491" i="1"/>
  <c r="F3491" i="1"/>
  <c r="I3490" i="1"/>
  <c r="H3490" i="1"/>
  <c r="G3490" i="1"/>
  <c r="F3490" i="1"/>
  <c r="I3489" i="1"/>
  <c r="H3489" i="1"/>
  <c r="G3489" i="1"/>
  <c r="F3489" i="1"/>
  <c r="I3488" i="1"/>
  <c r="H3488" i="1"/>
  <c r="G3488" i="1"/>
  <c r="F3488" i="1"/>
  <c r="I3487" i="1"/>
  <c r="H3487" i="1"/>
  <c r="G3487" i="1"/>
  <c r="F3487" i="1"/>
  <c r="I3486" i="1"/>
  <c r="H3486" i="1"/>
  <c r="G3486" i="1"/>
  <c r="F3486" i="1"/>
  <c r="I3485" i="1"/>
  <c r="H3485" i="1"/>
  <c r="G3485" i="1"/>
  <c r="F3485" i="1"/>
  <c r="I3484" i="1"/>
  <c r="H3484" i="1"/>
  <c r="G3484" i="1"/>
  <c r="F3484" i="1"/>
  <c r="I3483" i="1"/>
  <c r="H3483" i="1"/>
  <c r="G3483" i="1"/>
  <c r="F3483" i="1"/>
  <c r="I3482" i="1"/>
  <c r="H3482" i="1"/>
  <c r="G3482" i="1"/>
  <c r="F3482" i="1"/>
  <c r="I3481" i="1"/>
  <c r="H3481" i="1"/>
  <c r="G3481" i="1"/>
  <c r="F3481" i="1"/>
  <c r="I3480" i="1"/>
  <c r="H3480" i="1"/>
  <c r="G3480" i="1"/>
  <c r="F3480" i="1"/>
  <c r="I3479" i="1"/>
  <c r="H3479" i="1"/>
  <c r="G3479" i="1"/>
  <c r="F3479" i="1"/>
  <c r="I3478" i="1"/>
  <c r="H3478" i="1"/>
  <c r="G3478" i="1"/>
  <c r="F3478" i="1"/>
  <c r="I3477" i="1"/>
  <c r="H3477" i="1"/>
  <c r="G3477" i="1"/>
  <c r="F3477" i="1"/>
  <c r="I3476" i="1"/>
  <c r="H3476" i="1"/>
  <c r="G3476" i="1"/>
  <c r="F3476" i="1"/>
  <c r="I3475" i="1"/>
  <c r="H3475" i="1"/>
  <c r="G3475" i="1"/>
  <c r="F3475" i="1"/>
  <c r="I3474" i="1"/>
  <c r="H3474" i="1"/>
  <c r="G3474" i="1"/>
  <c r="F3474" i="1"/>
  <c r="I3473" i="1"/>
  <c r="H3473" i="1"/>
  <c r="G3473" i="1"/>
  <c r="F3473" i="1"/>
  <c r="I3472" i="1"/>
  <c r="H3472" i="1"/>
  <c r="G3472" i="1"/>
  <c r="F3472" i="1"/>
  <c r="I3471" i="1"/>
  <c r="H3471" i="1"/>
  <c r="G3471" i="1"/>
  <c r="F3471" i="1"/>
  <c r="I3470" i="1"/>
  <c r="H3470" i="1"/>
  <c r="G3470" i="1"/>
  <c r="F3470" i="1"/>
  <c r="I3469" i="1"/>
  <c r="H3469" i="1"/>
  <c r="G3469" i="1"/>
  <c r="F3469" i="1"/>
  <c r="I3468" i="1"/>
  <c r="H3468" i="1"/>
  <c r="G3468" i="1"/>
  <c r="F3468" i="1"/>
  <c r="I3467" i="1"/>
  <c r="H3467" i="1"/>
  <c r="G3467" i="1"/>
  <c r="F3467" i="1"/>
  <c r="I3466" i="1"/>
  <c r="H3466" i="1"/>
  <c r="G3466" i="1"/>
  <c r="F3466" i="1"/>
  <c r="I3465" i="1"/>
  <c r="H3465" i="1"/>
  <c r="G3465" i="1"/>
  <c r="F3465" i="1"/>
  <c r="I3464" i="1"/>
  <c r="H3464" i="1"/>
  <c r="G3464" i="1"/>
  <c r="F3464" i="1"/>
  <c r="I3463" i="1"/>
  <c r="H3463" i="1"/>
  <c r="G3463" i="1"/>
  <c r="F3463" i="1"/>
  <c r="I3462" i="1"/>
  <c r="H3462" i="1"/>
  <c r="G3462" i="1"/>
  <c r="F3462" i="1"/>
  <c r="I3461" i="1"/>
  <c r="H3461" i="1"/>
  <c r="G3461" i="1"/>
  <c r="F3461" i="1"/>
  <c r="I3460" i="1"/>
  <c r="H3460" i="1"/>
  <c r="G3460" i="1"/>
  <c r="F3460" i="1"/>
  <c r="I3459" i="1"/>
  <c r="H3459" i="1"/>
  <c r="G3459" i="1"/>
  <c r="F3459" i="1"/>
  <c r="I3458" i="1"/>
  <c r="H3458" i="1"/>
  <c r="G3458" i="1"/>
  <c r="F3458" i="1"/>
  <c r="I3457" i="1"/>
  <c r="H3457" i="1"/>
  <c r="G3457" i="1"/>
  <c r="F3457" i="1"/>
  <c r="I3456" i="1"/>
  <c r="H3456" i="1"/>
  <c r="G3456" i="1"/>
  <c r="F3456" i="1"/>
  <c r="I3455" i="1"/>
  <c r="H3455" i="1"/>
  <c r="G3455" i="1"/>
  <c r="F3455" i="1"/>
  <c r="I3454" i="1"/>
  <c r="H3454" i="1"/>
  <c r="G3454" i="1"/>
  <c r="F3454" i="1"/>
  <c r="I3453" i="1"/>
  <c r="H3453" i="1"/>
  <c r="G3453" i="1"/>
  <c r="F3453" i="1"/>
  <c r="I3452" i="1"/>
  <c r="H3452" i="1"/>
  <c r="G3452" i="1"/>
  <c r="F3452" i="1"/>
  <c r="I3451" i="1"/>
  <c r="H3451" i="1"/>
  <c r="G3451" i="1"/>
  <c r="F3451" i="1"/>
  <c r="I3450" i="1"/>
  <c r="H3450" i="1"/>
  <c r="G3450" i="1"/>
  <c r="F3450" i="1"/>
  <c r="I3449" i="1"/>
  <c r="H3449" i="1"/>
  <c r="G3449" i="1"/>
  <c r="F3449" i="1"/>
  <c r="I3448" i="1"/>
  <c r="H3448" i="1"/>
  <c r="G3448" i="1"/>
  <c r="F3448" i="1"/>
  <c r="I3447" i="1"/>
  <c r="H3447" i="1"/>
  <c r="G3447" i="1"/>
  <c r="F3447" i="1"/>
  <c r="I3446" i="1"/>
  <c r="H3446" i="1"/>
  <c r="G3446" i="1"/>
  <c r="F3446" i="1"/>
  <c r="I3445" i="1"/>
  <c r="H3445" i="1"/>
  <c r="G3445" i="1"/>
  <c r="F3445" i="1"/>
  <c r="I3444" i="1"/>
  <c r="H3444" i="1"/>
  <c r="G3444" i="1"/>
  <c r="F3444" i="1"/>
  <c r="I3443" i="1"/>
  <c r="H3443" i="1"/>
  <c r="G3443" i="1"/>
  <c r="F3443" i="1"/>
  <c r="I3442" i="1"/>
  <c r="H3442" i="1"/>
  <c r="G3442" i="1"/>
  <c r="F3442" i="1"/>
  <c r="I3441" i="1"/>
  <c r="H3441" i="1"/>
  <c r="G3441" i="1"/>
  <c r="F3441" i="1"/>
  <c r="I3440" i="1"/>
  <c r="H3440" i="1"/>
  <c r="G3440" i="1"/>
  <c r="F3440" i="1"/>
  <c r="I3439" i="1"/>
  <c r="H3439" i="1"/>
  <c r="G3439" i="1"/>
  <c r="F3439" i="1"/>
  <c r="I3438" i="1"/>
  <c r="H3438" i="1"/>
  <c r="G3438" i="1"/>
  <c r="F3438" i="1"/>
  <c r="I3437" i="1"/>
  <c r="H3437" i="1"/>
  <c r="G3437" i="1"/>
  <c r="F3437" i="1"/>
  <c r="I3436" i="1"/>
  <c r="H3436" i="1"/>
  <c r="G3436" i="1"/>
  <c r="F3436" i="1"/>
  <c r="I3435" i="1"/>
  <c r="H3435" i="1"/>
  <c r="G3435" i="1"/>
  <c r="F3435" i="1"/>
  <c r="I3434" i="1"/>
  <c r="H3434" i="1"/>
  <c r="G3434" i="1"/>
  <c r="F3434" i="1"/>
  <c r="I3433" i="1"/>
  <c r="H3433" i="1"/>
  <c r="G3433" i="1"/>
  <c r="F3433" i="1"/>
  <c r="I3432" i="1"/>
  <c r="H3432" i="1"/>
  <c r="G3432" i="1"/>
  <c r="F3432" i="1"/>
  <c r="I3431" i="1"/>
  <c r="H3431" i="1"/>
  <c r="G3431" i="1"/>
  <c r="F3431" i="1"/>
  <c r="I3430" i="1"/>
  <c r="H3430" i="1"/>
  <c r="G3430" i="1"/>
  <c r="F3430" i="1"/>
  <c r="I3429" i="1"/>
  <c r="H3429" i="1"/>
  <c r="G3429" i="1"/>
  <c r="F3429" i="1"/>
  <c r="I3428" i="1"/>
  <c r="H3428" i="1"/>
  <c r="G3428" i="1"/>
  <c r="F3428" i="1"/>
  <c r="I3427" i="1"/>
  <c r="H3427" i="1"/>
  <c r="G3427" i="1"/>
  <c r="F3427" i="1"/>
  <c r="I3426" i="1"/>
  <c r="H3426" i="1"/>
  <c r="G3426" i="1"/>
  <c r="F3426" i="1"/>
  <c r="I3425" i="1"/>
  <c r="H3425" i="1"/>
  <c r="G3425" i="1"/>
  <c r="F3425" i="1"/>
  <c r="I3424" i="1"/>
  <c r="H3424" i="1"/>
  <c r="G3424" i="1"/>
  <c r="F3424" i="1"/>
  <c r="I3423" i="1"/>
  <c r="H3423" i="1"/>
  <c r="G3423" i="1"/>
  <c r="F3423" i="1"/>
  <c r="I3422" i="1"/>
  <c r="H3422" i="1"/>
  <c r="G3422" i="1"/>
  <c r="F3422" i="1"/>
  <c r="I3421" i="1"/>
  <c r="H3421" i="1"/>
  <c r="G3421" i="1"/>
  <c r="F3421" i="1"/>
  <c r="I3420" i="1"/>
  <c r="H3420" i="1"/>
  <c r="G3420" i="1"/>
  <c r="F3420" i="1"/>
  <c r="I3419" i="1"/>
  <c r="H3419" i="1"/>
  <c r="G3419" i="1"/>
  <c r="F3419" i="1"/>
  <c r="I3418" i="1"/>
  <c r="H3418" i="1"/>
  <c r="G3418" i="1"/>
  <c r="F3418" i="1"/>
  <c r="I3417" i="1"/>
  <c r="H3417" i="1"/>
  <c r="G3417" i="1"/>
  <c r="F3417" i="1"/>
  <c r="I3416" i="1"/>
  <c r="H3416" i="1"/>
  <c r="G3416" i="1"/>
  <c r="F3416" i="1"/>
  <c r="I3415" i="1"/>
  <c r="H3415" i="1"/>
  <c r="G3415" i="1"/>
  <c r="F3415" i="1"/>
  <c r="I3414" i="1"/>
  <c r="H3414" i="1"/>
  <c r="G3414" i="1"/>
  <c r="F3414" i="1"/>
  <c r="I3413" i="1"/>
  <c r="H3413" i="1"/>
  <c r="G3413" i="1"/>
  <c r="F3413" i="1"/>
  <c r="I3412" i="1"/>
  <c r="H3412" i="1"/>
  <c r="G3412" i="1"/>
  <c r="F3412" i="1"/>
  <c r="I3411" i="1"/>
  <c r="H3411" i="1"/>
  <c r="G3411" i="1"/>
  <c r="F3411" i="1"/>
  <c r="I3410" i="1"/>
  <c r="H3410" i="1"/>
  <c r="G3410" i="1"/>
  <c r="F3410" i="1"/>
  <c r="I3409" i="1"/>
  <c r="H3409" i="1"/>
  <c r="G3409" i="1"/>
  <c r="F3409" i="1"/>
  <c r="I3408" i="1"/>
  <c r="H3408" i="1"/>
  <c r="G3408" i="1"/>
  <c r="F3408" i="1"/>
  <c r="I3407" i="1"/>
  <c r="H3407" i="1"/>
  <c r="G3407" i="1"/>
  <c r="F3407" i="1"/>
  <c r="I3406" i="1"/>
  <c r="H3406" i="1"/>
  <c r="G3406" i="1"/>
  <c r="F3406" i="1"/>
  <c r="I3405" i="1"/>
  <c r="H3405" i="1"/>
  <c r="G3405" i="1"/>
  <c r="F3405" i="1"/>
  <c r="I3404" i="1"/>
  <c r="H3404" i="1"/>
  <c r="G3404" i="1"/>
  <c r="F3404" i="1"/>
  <c r="I3403" i="1"/>
  <c r="H3403" i="1"/>
  <c r="G3403" i="1"/>
  <c r="F3403" i="1"/>
  <c r="I3402" i="1"/>
  <c r="H3402" i="1"/>
  <c r="G3402" i="1"/>
  <c r="F3402" i="1"/>
  <c r="I3401" i="1"/>
  <c r="H3401" i="1"/>
  <c r="G3401" i="1"/>
  <c r="F3401" i="1"/>
  <c r="I3400" i="1"/>
  <c r="H3400" i="1"/>
  <c r="G3400" i="1"/>
  <c r="F3400" i="1"/>
  <c r="I3399" i="1"/>
  <c r="H3399" i="1"/>
  <c r="G3399" i="1"/>
  <c r="F3399" i="1"/>
  <c r="I3398" i="1"/>
  <c r="H3398" i="1"/>
  <c r="G3398" i="1"/>
  <c r="F3398" i="1"/>
  <c r="I3397" i="1"/>
  <c r="H3397" i="1"/>
  <c r="G3397" i="1"/>
  <c r="F3397" i="1"/>
  <c r="I3396" i="1"/>
  <c r="H3396" i="1"/>
  <c r="G3396" i="1"/>
  <c r="F3396" i="1"/>
  <c r="I3395" i="1"/>
  <c r="H3395" i="1"/>
  <c r="G3395" i="1"/>
  <c r="F3395" i="1"/>
  <c r="I3394" i="1"/>
  <c r="H3394" i="1"/>
  <c r="G3394" i="1"/>
  <c r="F3394" i="1"/>
  <c r="I3393" i="1"/>
  <c r="H3393" i="1"/>
  <c r="G3393" i="1"/>
  <c r="F3393" i="1"/>
  <c r="I3392" i="1"/>
  <c r="H3392" i="1"/>
  <c r="G3392" i="1"/>
  <c r="F3392" i="1"/>
  <c r="I3391" i="1"/>
  <c r="H3391" i="1"/>
  <c r="G3391" i="1"/>
  <c r="F3391" i="1"/>
  <c r="I3390" i="1"/>
  <c r="H3390" i="1"/>
  <c r="G3390" i="1"/>
  <c r="F3390" i="1"/>
  <c r="I3389" i="1"/>
  <c r="H3389" i="1"/>
  <c r="G3389" i="1"/>
  <c r="F3389" i="1"/>
  <c r="I3388" i="1"/>
  <c r="H3388" i="1"/>
  <c r="G3388" i="1"/>
  <c r="F3388" i="1"/>
  <c r="I3387" i="1"/>
  <c r="H3387" i="1"/>
  <c r="G3387" i="1"/>
  <c r="F3387" i="1"/>
  <c r="I3386" i="1"/>
  <c r="H3386" i="1"/>
  <c r="G3386" i="1"/>
  <c r="F3386" i="1"/>
  <c r="I3385" i="1"/>
  <c r="H3385" i="1"/>
  <c r="G3385" i="1"/>
  <c r="F3385" i="1"/>
  <c r="I3384" i="1"/>
  <c r="H3384" i="1"/>
  <c r="G3384" i="1"/>
  <c r="F3384" i="1"/>
  <c r="I3383" i="1"/>
  <c r="H3383" i="1"/>
  <c r="G3383" i="1"/>
  <c r="F3383" i="1"/>
  <c r="I3382" i="1"/>
  <c r="H3382" i="1"/>
  <c r="G3382" i="1"/>
  <c r="F3382" i="1"/>
  <c r="I3381" i="1"/>
  <c r="H3381" i="1"/>
  <c r="G3381" i="1"/>
  <c r="F3381" i="1"/>
  <c r="I3380" i="1"/>
  <c r="H3380" i="1"/>
  <c r="G3380" i="1"/>
  <c r="F3380" i="1"/>
  <c r="I3379" i="1"/>
  <c r="H3379" i="1"/>
  <c r="G3379" i="1"/>
  <c r="F3379" i="1"/>
  <c r="I3378" i="1"/>
  <c r="H3378" i="1"/>
  <c r="G3378" i="1"/>
  <c r="F3378" i="1"/>
  <c r="I3377" i="1"/>
  <c r="H3377" i="1"/>
  <c r="G3377" i="1"/>
  <c r="F3377" i="1"/>
  <c r="I3376" i="1"/>
  <c r="H3376" i="1"/>
  <c r="G3376" i="1"/>
  <c r="F3376" i="1"/>
  <c r="I3375" i="1"/>
  <c r="H3375" i="1"/>
  <c r="G3375" i="1"/>
  <c r="F3375" i="1"/>
  <c r="I3374" i="1"/>
  <c r="H3374" i="1"/>
  <c r="G3374" i="1"/>
  <c r="F3374" i="1"/>
  <c r="I3373" i="1"/>
  <c r="H3373" i="1"/>
  <c r="G3373" i="1"/>
  <c r="F3373" i="1"/>
  <c r="I3372" i="1"/>
  <c r="H3372" i="1"/>
  <c r="G3372" i="1"/>
  <c r="F3372" i="1"/>
  <c r="I3371" i="1"/>
  <c r="H3371" i="1"/>
  <c r="G3371" i="1"/>
  <c r="F3371" i="1"/>
  <c r="I3370" i="1"/>
  <c r="H3370" i="1"/>
  <c r="G3370" i="1"/>
  <c r="F3370" i="1"/>
  <c r="I3369" i="1"/>
  <c r="H3369" i="1"/>
  <c r="G3369" i="1"/>
  <c r="F3369" i="1"/>
  <c r="I3368" i="1"/>
  <c r="H3368" i="1"/>
  <c r="G3368" i="1"/>
  <c r="F3368" i="1"/>
  <c r="I3367" i="1"/>
  <c r="H3367" i="1"/>
  <c r="G3367" i="1"/>
  <c r="F3367" i="1"/>
  <c r="I3366" i="1"/>
  <c r="H3366" i="1"/>
  <c r="G3366" i="1"/>
  <c r="F3366" i="1"/>
  <c r="I3365" i="1"/>
  <c r="H3365" i="1"/>
  <c r="G3365" i="1"/>
  <c r="F3365" i="1"/>
  <c r="I3364" i="1"/>
  <c r="H3364" i="1"/>
  <c r="G3364" i="1"/>
  <c r="F3364" i="1"/>
  <c r="I3363" i="1"/>
  <c r="H3363" i="1"/>
  <c r="G3363" i="1"/>
  <c r="F3363" i="1"/>
  <c r="I3362" i="1"/>
  <c r="H3362" i="1"/>
  <c r="G3362" i="1"/>
  <c r="F3362" i="1"/>
  <c r="I3361" i="1"/>
  <c r="H3361" i="1"/>
  <c r="G3361" i="1"/>
  <c r="F3361" i="1"/>
  <c r="I3360" i="1"/>
  <c r="H3360" i="1"/>
  <c r="G3360" i="1"/>
  <c r="F3360" i="1"/>
  <c r="I3359" i="1"/>
  <c r="H3359" i="1"/>
  <c r="G3359" i="1"/>
  <c r="F3359" i="1"/>
  <c r="I3358" i="1"/>
  <c r="H3358" i="1"/>
  <c r="G3358" i="1"/>
  <c r="F3358" i="1"/>
  <c r="I3357" i="1"/>
  <c r="H3357" i="1"/>
  <c r="G3357" i="1"/>
  <c r="F3357" i="1"/>
  <c r="I3356" i="1"/>
  <c r="H3356" i="1"/>
  <c r="G3356" i="1"/>
  <c r="F3356" i="1"/>
  <c r="I3355" i="1"/>
  <c r="H3355" i="1"/>
  <c r="G3355" i="1"/>
  <c r="F3355" i="1"/>
  <c r="I3354" i="1"/>
  <c r="H3354" i="1"/>
  <c r="G3354" i="1"/>
  <c r="F3354" i="1"/>
  <c r="I3353" i="1"/>
  <c r="H3353" i="1"/>
  <c r="G3353" i="1"/>
  <c r="F3353" i="1"/>
  <c r="I3352" i="1"/>
  <c r="H3352" i="1"/>
  <c r="G3352" i="1"/>
  <c r="F3352" i="1"/>
  <c r="I3351" i="1"/>
  <c r="H3351" i="1"/>
  <c r="G3351" i="1"/>
  <c r="F3351" i="1"/>
  <c r="I3350" i="1"/>
  <c r="H3350" i="1"/>
  <c r="G3350" i="1"/>
  <c r="F3350" i="1"/>
  <c r="I3349" i="1"/>
  <c r="H3349" i="1"/>
  <c r="G3349" i="1"/>
  <c r="F3349" i="1"/>
  <c r="I3348" i="1"/>
  <c r="H3348" i="1"/>
  <c r="G3348" i="1"/>
  <c r="F3348" i="1"/>
  <c r="I3347" i="1"/>
  <c r="H3347" i="1"/>
  <c r="G3347" i="1"/>
  <c r="F3347" i="1"/>
  <c r="I3346" i="1"/>
  <c r="H3346" i="1"/>
  <c r="G3346" i="1"/>
  <c r="F3346" i="1"/>
  <c r="I3345" i="1"/>
  <c r="H3345" i="1"/>
  <c r="G3345" i="1"/>
  <c r="F3345" i="1"/>
  <c r="I3344" i="1"/>
  <c r="H3344" i="1"/>
  <c r="G3344" i="1"/>
  <c r="F3344" i="1"/>
  <c r="I3343" i="1"/>
  <c r="H3343" i="1"/>
  <c r="G3343" i="1"/>
  <c r="F3343" i="1"/>
  <c r="I3342" i="1"/>
  <c r="H3342" i="1"/>
  <c r="G3342" i="1"/>
  <c r="F3342" i="1"/>
  <c r="I3341" i="1"/>
  <c r="H3341" i="1"/>
  <c r="G3341" i="1"/>
  <c r="F3341" i="1"/>
  <c r="I3340" i="1"/>
  <c r="H3340" i="1"/>
  <c r="G3340" i="1"/>
  <c r="F3340" i="1"/>
  <c r="I3339" i="1"/>
  <c r="H3339" i="1"/>
  <c r="G3339" i="1"/>
  <c r="F3339" i="1"/>
  <c r="I3338" i="1"/>
  <c r="H3338" i="1"/>
  <c r="G3338" i="1"/>
  <c r="F3338" i="1"/>
  <c r="I3337" i="1"/>
  <c r="H3337" i="1"/>
  <c r="G3337" i="1"/>
  <c r="F3337" i="1"/>
  <c r="I3336" i="1"/>
  <c r="H3336" i="1"/>
  <c r="G3336" i="1"/>
  <c r="F3336" i="1"/>
  <c r="I3335" i="1"/>
  <c r="H3335" i="1"/>
  <c r="G3335" i="1"/>
  <c r="F3335" i="1"/>
  <c r="I3334" i="1"/>
  <c r="H3334" i="1"/>
  <c r="G3334" i="1"/>
  <c r="F3334" i="1"/>
  <c r="I3333" i="1"/>
  <c r="H3333" i="1"/>
  <c r="G3333" i="1"/>
  <c r="F3333" i="1"/>
  <c r="I3332" i="1"/>
  <c r="H3332" i="1"/>
  <c r="G3332" i="1"/>
  <c r="F3332" i="1"/>
  <c r="I3331" i="1"/>
  <c r="H3331" i="1"/>
  <c r="G3331" i="1"/>
  <c r="F3331" i="1"/>
  <c r="I3330" i="1"/>
  <c r="H3330" i="1"/>
  <c r="G3330" i="1"/>
  <c r="F3330" i="1"/>
  <c r="I3329" i="1"/>
  <c r="H3329" i="1"/>
  <c r="G3329" i="1"/>
  <c r="F3329" i="1"/>
  <c r="I3328" i="1"/>
  <c r="H3328" i="1"/>
  <c r="G3328" i="1"/>
  <c r="F3328" i="1"/>
  <c r="I3327" i="1"/>
  <c r="H3327" i="1"/>
  <c r="G3327" i="1"/>
  <c r="F3327" i="1"/>
  <c r="I3326" i="1"/>
  <c r="H3326" i="1"/>
  <c r="G3326" i="1"/>
  <c r="F3326" i="1"/>
  <c r="I3325" i="1"/>
  <c r="H3325" i="1"/>
  <c r="G3325" i="1"/>
  <c r="F3325" i="1"/>
  <c r="I3324" i="1"/>
  <c r="H3324" i="1"/>
  <c r="G3324" i="1"/>
  <c r="F3324" i="1"/>
  <c r="I3323" i="1"/>
  <c r="H3323" i="1"/>
  <c r="G3323" i="1"/>
  <c r="F3323" i="1"/>
  <c r="I3322" i="1"/>
  <c r="H3322" i="1"/>
  <c r="G3322" i="1"/>
  <c r="F3322" i="1"/>
  <c r="I3321" i="1"/>
  <c r="H3321" i="1"/>
  <c r="G3321" i="1"/>
  <c r="F3321" i="1"/>
  <c r="I3320" i="1"/>
  <c r="H3320" i="1"/>
  <c r="G3320" i="1"/>
  <c r="F3320" i="1"/>
  <c r="I3319" i="1"/>
  <c r="H3319" i="1"/>
  <c r="G3319" i="1"/>
  <c r="F3319" i="1"/>
  <c r="I3318" i="1"/>
  <c r="H3318" i="1"/>
  <c r="G3318" i="1"/>
  <c r="F3318" i="1"/>
  <c r="I3317" i="1"/>
  <c r="H3317" i="1"/>
  <c r="G3317" i="1"/>
  <c r="F3317" i="1"/>
  <c r="I3316" i="1"/>
  <c r="H3316" i="1"/>
  <c r="G3316" i="1"/>
  <c r="F3316" i="1"/>
  <c r="I3315" i="1"/>
  <c r="H3315" i="1"/>
  <c r="G3315" i="1"/>
  <c r="F3315" i="1"/>
  <c r="I3314" i="1"/>
  <c r="H3314" i="1"/>
  <c r="G3314" i="1"/>
  <c r="F3314" i="1"/>
  <c r="I3313" i="1"/>
  <c r="H3313" i="1"/>
  <c r="G3313" i="1"/>
  <c r="F3313" i="1"/>
  <c r="I3312" i="1"/>
  <c r="H3312" i="1"/>
  <c r="G3312" i="1"/>
  <c r="F3312" i="1"/>
  <c r="I3311" i="1"/>
  <c r="H3311" i="1"/>
  <c r="G3311" i="1"/>
  <c r="F3311" i="1"/>
  <c r="I3310" i="1"/>
  <c r="H3310" i="1"/>
  <c r="G3310" i="1"/>
  <c r="F3310" i="1"/>
  <c r="I3309" i="1"/>
  <c r="H3309" i="1"/>
  <c r="G3309" i="1"/>
  <c r="F3309" i="1"/>
  <c r="I3308" i="1"/>
  <c r="H3308" i="1"/>
  <c r="G3308" i="1"/>
  <c r="F3308" i="1"/>
  <c r="I3307" i="1"/>
  <c r="H3307" i="1"/>
  <c r="G3307" i="1"/>
  <c r="F3307" i="1"/>
  <c r="I3306" i="1"/>
  <c r="H3306" i="1"/>
  <c r="G3306" i="1"/>
  <c r="F3306" i="1"/>
  <c r="I3305" i="1"/>
  <c r="H3305" i="1"/>
  <c r="G3305" i="1"/>
  <c r="F3305" i="1"/>
  <c r="I3304" i="1"/>
  <c r="H3304" i="1"/>
  <c r="G3304" i="1"/>
  <c r="F3304" i="1"/>
  <c r="I3303" i="1"/>
  <c r="H3303" i="1"/>
  <c r="G3303" i="1"/>
  <c r="F3303" i="1"/>
  <c r="I3302" i="1"/>
  <c r="H3302" i="1"/>
  <c r="G3302" i="1"/>
  <c r="F3302" i="1"/>
  <c r="I3301" i="1"/>
  <c r="H3301" i="1"/>
  <c r="G3301" i="1"/>
  <c r="F3301" i="1"/>
  <c r="I3300" i="1"/>
  <c r="H3300" i="1"/>
  <c r="G3300" i="1"/>
  <c r="F3300" i="1"/>
  <c r="I3299" i="1"/>
  <c r="H3299" i="1"/>
  <c r="G3299" i="1"/>
  <c r="F3299" i="1"/>
  <c r="I3298" i="1"/>
  <c r="H3298" i="1"/>
  <c r="G3298" i="1"/>
  <c r="F3298" i="1"/>
  <c r="I3297" i="1"/>
  <c r="H3297" i="1"/>
  <c r="G3297" i="1"/>
  <c r="F3297" i="1"/>
  <c r="I3296" i="1"/>
  <c r="H3296" i="1"/>
  <c r="G3296" i="1"/>
  <c r="F3296" i="1"/>
  <c r="I3295" i="1"/>
  <c r="H3295" i="1"/>
  <c r="G3295" i="1"/>
  <c r="F3295" i="1"/>
  <c r="I3294" i="1"/>
  <c r="H3294" i="1"/>
  <c r="G3294" i="1"/>
  <c r="F3294" i="1"/>
  <c r="I3293" i="1"/>
  <c r="H3293" i="1"/>
  <c r="G3293" i="1"/>
  <c r="F3293" i="1"/>
  <c r="I3292" i="1"/>
  <c r="H3292" i="1"/>
  <c r="G3292" i="1"/>
  <c r="F3292" i="1"/>
  <c r="I3291" i="1"/>
  <c r="H3291" i="1"/>
  <c r="G3291" i="1"/>
  <c r="F3291" i="1"/>
  <c r="I3290" i="1"/>
  <c r="H3290" i="1"/>
  <c r="G3290" i="1"/>
  <c r="F3290" i="1"/>
  <c r="I3289" i="1"/>
  <c r="H3289" i="1"/>
  <c r="G3289" i="1"/>
  <c r="F3289" i="1"/>
  <c r="I3288" i="1"/>
  <c r="H3288" i="1"/>
  <c r="G3288" i="1"/>
  <c r="F3288" i="1"/>
  <c r="I3287" i="1"/>
  <c r="H3287" i="1"/>
  <c r="G3287" i="1"/>
  <c r="F3287" i="1"/>
  <c r="I3286" i="1"/>
  <c r="H3286" i="1"/>
  <c r="G3286" i="1"/>
  <c r="F3286" i="1"/>
  <c r="I3285" i="1"/>
  <c r="H3285" i="1"/>
  <c r="G3285" i="1"/>
  <c r="F3285" i="1"/>
  <c r="I3284" i="1"/>
  <c r="H3284" i="1"/>
  <c r="G3284" i="1"/>
  <c r="F3284" i="1"/>
  <c r="I3283" i="1"/>
  <c r="H3283" i="1"/>
  <c r="G3283" i="1"/>
  <c r="F3283" i="1"/>
  <c r="I3282" i="1"/>
  <c r="H3282" i="1"/>
  <c r="G3282" i="1"/>
  <c r="F3282" i="1"/>
  <c r="I3281" i="1"/>
  <c r="H3281" i="1"/>
  <c r="G3281" i="1"/>
  <c r="F3281" i="1"/>
  <c r="I3280" i="1"/>
  <c r="H3280" i="1"/>
  <c r="G3280" i="1"/>
  <c r="F3280" i="1"/>
  <c r="I3279" i="1"/>
  <c r="H3279" i="1"/>
  <c r="G3279" i="1"/>
  <c r="F3279" i="1"/>
  <c r="I3278" i="1"/>
  <c r="H3278" i="1"/>
  <c r="G3278" i="1"/>
  <c r="F3278" i="1"/>
  <c r="I3277" i="1"/>
  <c r="H3277" i="1"/>
  <c r="G3277" i="1"/>
  <c r="F3277" i="1"/>
  <c r="I3276" i="1"/>
  <c r="H3276" i="1"/>
  <c r="G3276" i="1"/>
  <c r="F3276" i="1"/>
  <c r="I3275" i="1"/>
  <c r="H3275" i="1"/>
  <c r="G3275" i="1"/>
  <c r="F3275" i="1"/>
  <c r="I3274" i="1"/>
  <c r="H3274" i="1"/>
  <c r="G3274" i="1"/>
  <c r="F3274" i="1"/>
  <c r="I3273" i="1"/>
  <c r="H3273" i="1"/>
  <c r="G3273" i="1"/>
  <c r="F3273" i="1"/>
  <c r="I3272" i="1"/>
  <c r="H3272" i="1"/>
  <c r="G3272" i="1"/>
  <c r="F3272" i="1"/>
  <c r="I3271" i="1"/>
  <c r="H3271" i="1"/>
  <c r="G3271" i="1"/>
  <c r="F3271" i="1"/>
  <c r="I3270" i="1"/>
  <c r="H3270" i="1"/>
  <c r="G3270" i="1"/>
  <c r="F3270" i="1"/>
  <c r="I3269" i="1"/>
  <c r="H3269" i="1"/>
  <c r="G3269" i="1"/>
  <c r="F3269" i="1"/>
  <c r="I3268" i="1"/>
  <c r="H3268" i="1"/>
  <c r="G3268" i="1"/>
  <c r="F3268" i="1"/>
  <c r="I3267" i="1"/>
  <c r="H3267" i="1"/>
  <c r="G3267" i="1"/>
  <c r="F3267" i="1"/>
  <c r="I3266" i="1"/>
  <c r="H3266" i="1"/>
  <c r="G3266" i="1"/>
  <c r="F3266" i="1"/>
  <c r="I3265" i="1"/>
  <c r="H3265" i="1"/>
  <c r="G3265" i="1"/>
  <c r="F3265" i="1"/>
  <c r="I3264" i="1"/>
  <c r="H3264" i="1"/>
  <c r="G3264" i="1"/>
  <c r="F3264" i="1"/>
  <c r="I3263" i="1"/>
  <c r="H3263" i="1"/>
  <c r="G3263" i="1"/>
  <c r="F3263" i="1"/>
  <c r="I3262" i="1"/>
  <c r="H3262" i="1"/>
  <c r="G3262" i="1"/>
  <c r="F3262" i="1"/>
  <c r="I3261" i="1"/>
  <c r="H3261" i="1"/>
  <c r="G3261" i="1"/>
  <c r="F3261" i="1"/>
  <c r="I3260" i="1"/>
  <c r="H3260" i="1"/>
  <c r="G3260" i="1"/>
  <c r="F3260" i="1"/>
  <c r="I3259" i="1"/>
  <c r="H3259" i="1"/>
  <c r="G3259" i="1"/>
  <c r="F3259" i="1"/>
  <c r="I3258" i="1"/>
  <c r="H3258" i="1"/>
  <c r="G3258" i="1"/>
  <c r="F3258" i="1"/>
  <c r="I3257" i="1"/>
  <c r="H3257" i="1"/>
  <c r="G3257" i="1"/>
  <c r="F3257" i="1"/>
  <c r="I3256" i="1"/>
  <c r="H3256" i="1"/>
  <c r="G3256" i="1"/>
  <c r="F3256" i="1"/>
  <c r="I3255" i="1"/>
  <c r="H3255" i="1"/>
  <c r="G3255" i="1"/>
  <c r="F3255" i="1"/>
  <c r="I3254" i="1"/>
  <c r="H3254" i="1"/>
  <c r="G3254" i="1"/>
  <c r="F3254" i="1"/>
  <c r="I3253" i="1"/>
  <c r="H3253" i="1"/>
  <c r="G3253" i="1"/>
  <c r="F3253" i="1"/>
  <c r="I3252" i="1"/>
  <c r="H3252" i="1"/>
  <c r="G3252" i="1"/>
  <c r="F3252" i="1"/>
  <c r="I3251" i="1"/>
  <c r="H3251" i="1"/>
  <c r="G3251" i="1"/>
  <c r="F3251" i="1"/>
  <c r="I3250" i="1"/>
  <c r="H3250" i="1"/>
  <c r="G3250" i="1"/>
  <c r="F3250" i="1"/>
  <c r="I3249" i="1"/>
  <c r="H3249" i="1"/>
  <c r="G3249" i="1"/>
  <c r="F3249" i="1"/>
  <c r="I3248" i="1"/>
  <c r="H3248" i="1"/>
  <c r="G3248" i="1"/>
  <c r="F3248" i="1"/>
  <c r="I3247" i="1"/>
  <c r="H3247" i="1"/>
  <c r="G3247" i="1"/>
  <c r="F3247" i="1"/>
  <c r="I3246" i="1"/>
  <c r="H3246" i="1"/>
  <c r="G3246" i="1"/>
  <c r="F3246" i="1"/>
  <c r="I3245" i="1"/>
  <c r="H3245" i="1"/>
  <c r="G3245" i="1"/>
  <c r="F3245" i="1"/>
  <c r="I3244" i="1"/>
  <c r="H3244" i="1"/>
  <c r="G3244" i="1"/>
  <c r="F3244" i="1"/>
  <c r="I3243" i="1"/>
  <c r="H3243" i="1"/>
  <c r="G3243" i="1"/>
  <c r="F3243" i="1"/>
  <c r="I3242" i="1"/>
  <c r="H3242" i="1"/>
  <c r="G3242" i="1"/>
  <c r="F3242" i="1"/>
  <c r="I3241" i="1"/>
  <c r="H3241" i="1"/>
  <c r="G3241" i="1"/>
  <c r="F3241" i="1"/>
  <c r="I3240" i="1"/>
  <c r="H3240" i="1"/>
  <c r="G3240" i="1"/>
  <c r="F3240" i="1"/>
  <c r="I3239" i="1"/>
  <c r="H3239" i="1"/>
  <c r="G3239" i="1"/>
  <c r="F3239" i="1"/>
  <c r="I3238" i="1"/>
  <c r="H3238" i="1"/>
  <c r="G3238" i="1"/>
  <c r="F3238" i="1"/>
  <c r="I3237" i="1"/>
  <c r="H3237" i="1"/>
  <c r="G3237" i="1"/>
  <c r="F3237" i="1"/>
  <c r="I3236" i="1"/>
  <c r="H3236" i="1"/>
  <c r="G3236" i="1"/>
  <c r="F3236" i="1"/>
  <c r="I3235" i="1"/>
  <c r="H3235" i="1"/>
  <c r="G3235" i="1"/>
  <c r="F3235" i="1"/>
  <c r="I3234" i="1"/>
  <c r="H3234" i="1"/>
  <c r="G3234" i="1"/>
  <c r="F3234" i="1"/>
  <c r="I3233" i="1"/>
  <c r="H3233" i="1"/>
  <c r="G3233" i="1"/>
  <c r="F3233" i="1"/>
  <c r="I3232" i="1"/>
  <c r="H3232" i="1"/>
  <c r="G3232" i="1"/>
  <c r="F3232" i="1"/>
  <c r="I3231" i="1"/>
  <c r="H3231" i="1"/>
  <c r="G3231" i="1"/>
  <c r="F3231" i="1"/>
  <c r="I3230" i="1"/>
  <c r="H3230" i="1"/>
  <c r="G3230" i="1"/>
  <c r="F3230" i="1"/>
  <c r="I3229" i="1"/>
  <c r="H3229" i="1"/>
  <c r="G3229" i="1"/>
  <c r="F3229" i="1"/>
  <c r="I3228" i="1"/>
  <c r="H3228" i="1"/>
  <c r="G3228" i="1"/>
  <c r="F3228" i="1"/>
  <c r="I3227" i="1"/>
  <c r="H3227" i="1"/>
  <c r="G3227" i="1"/>
  <c r="F3227" i="1"/>
  <c r="I3226" i="1"/>
  <c r="H3226" i="1"/>
  <c r="G3226" i="1"/>
  <c r="F3226" i="1"/>
  <c r="I3225" i="1"/>
  <c r="H3225" i="1"/>
  <c r="G3225" i="1"/>
  <c r="F3225" i="1"/>
  <c r="I3224" i="1"/>
  <c r="H3224" i="1"/>
  <c r="G3224" i="1"/>
  <c r="F3224" i="1"/>
  <c r="I3223" i="1"/>
  <c r="H3223" i="1"/>
  <c r="G3223" i="1"/>
  <c r="F3223" i="1"/>
  <c r="I3222" i="1"/>
  <c r="H3222" i="1"/>
  <c r="G3222" i="1"/>
  <c r="F3222" i="1"/>
  <c r="I3221" i="1"/>
  <c r="H3221" i="1"/>
  <c r="G3221" i="1"/>
  <c r="F3221" i="1"/>
  <c r="I3220" i="1"/>
  <c r="H3220" i="1"/>
  <c r="G3220" i="1"/>
  <c r="F3220" i="1"/>
  <c r="I3219" i="1"/>
  <c r="H3219" i="1"/>
  <c r="G3219" i="1"/>
  <c r="F3219" i="1"/>
  <c r="I3218" i="1"/>
  <c r="H3218" i="1"/>
  <c r="G3218" i="1"/>
  <c r="F3218" i="1"/>
  <c r="I3217" i="1"/>
  <c r="H3217" i="1"/>
  <c r="G3217" i="1"/>
  <c r="F3217" i="1"/>
  <c r="I3216" i="1"/>
  <c r="H3216" i="1"/>
  <c r="G3216" i="1"/>
  <c r="F3216" i="1"/>
  <c r="I3215" i="1"/>
  <c r="H3215" i="1"/>
  <c r="G3215" i="1"/>
  <c r="F3215" i="1"/>
  <c r="I3214" i="1"/>
  <c r="H3214" i="1"/>
  <c r="G3214" i="1"/>
  <c r="F3214" i="1"/>
  <c r="I3213" i="1"/>
  <c r="H3213" i="1"/>
  <c r="G3213" i="1"/>
  <c r="F3213" i="1"/>
  <c r="I3212" i="1"/>
  <c r="H3212" i="1"/>
  <c r="G3212" i="1"/>
  <c r="F3212" i="1"/>
  <c r="I3211" i="1"/>
  <c r="H3211" i="1"/>
  <c r="G3211" i="1"/>
  <c r="F3211" i="1"/>
  <c r="I3210" i="1"/>
  <c r="H3210" i="1"/>
  <c r="G3210" i="1"/>
  <c r="F3210" i="1"/>
  <c r="I3209" i="1"/>
  <c r="H3209" i="1"/>
  <c r="G3209" i="1"/>
  <c r="F3209" i="1"/>
  <c r="I3208" i="1"/>
  <c r="H3208" i="1"/>
  <c r="G3208" i="1"/>
  <c r="F3208" i="1"/>
  <c r="I3207" i="1"/>
  <c r="H3207" i="1"/>
  <c r="G3207" i="1"/>
  <c r="F3207" i="1"/>
  <c r="I3206" i="1"/>
  <c r="H3206" i="1"/>
  <c r="G3206" i="1"/>
  <c r="F3206" i="1"/>
  <c r="I3205" i="1"/>
  <c r="H3205" i="1"/>
  <c r="G3205" i="1"/>
  <c r="F3205" i="1"/>
  <c r="I3204" i="1"/>
  <c r="H3204" i="1"/>
  <c r="G3204" i="1"/>
  <c r="F3204" i="1"/>
  <c r="I3203" i="1"/>
  <c r="H3203" i="1"/>
  <c r="G3203" i="1"/>
  <c r="F3203" i="1"/>
  <c r="I3202" i="1"/>
  <c r="H3202" i="1"/>
  <c r="G3202" i="1"/>
  <c r="F3202" i="1"/>
  <c r="I3201" i="1"/>
  <c r="H3201" i="1"/>
  <c r="G3201" i="1"/>
  <c r="F3201" i="1"/>
  <c r="I3200" i="1"/>
  <c r="H3200" i="1"/>
  <c r="G3200" i="1"/>
  <c r="F3200" i="1"/>
  <c r="I3199" i="1"/>
  <c r="H3199" i="1"/>
  <c r="G3199" i="1"/>
  <c r="F3199" i="1"/>
  <c r="I3198" i="1"/>
  <c r="H3198" i="1"/>
  <c r="G3198" i="1"/>
  <c r="F3198" i="1"/>
  <c r="I3197" i="1"/>
  <c r="H3197" i="1"/>
  <c r="G3197" i="1"/>
  <c r="F3197" i="1"/>
  <c r="I3196" i="1"/>
  <c r="H3196" i="1"/>
  <c r="G3196" i="1"/>
  <c r="F3196" i="1"/>
  <c r="I3195" i="1"/>
  <c r="H3195" i="1"/>
  <c r="G3195" i="1"/>
  <c r="F3195" i="1"/>
  <c r="I3194" i="1"/>
  <c r="H3194" i="1"/>
  <c r="G3194" i="1"/>
  <c r="F3194" i="1"/>
  <c r="I3193" i="1"/>
  <c r="H3193" i="1"/>
  <c r="G3193" i="1"/>
  <c r="F3193" i="1"/>
  <c r="I3192" i="1"/>
  <c r="H3192" i="1"/>
  <c r="G3192" i="1"/>
  <c r="F3192" i="1"/>
  <c r="I3191" i="1"/>
  <c r="H3191" i="1"/>
  <c r="G3191" i="1"/>
  <c r="F3191" i="1"/>
  <c r="I3190" i="1"/>
  <c r="H3190" i="1"/>
  <c r="G3190" i="1"/>
  <c r="F3190" i="1"/>
  <c r="I3189" i="1"/>
  <c r="H3189" i="1"/>
  <c r="G3189" i="1"/>
  <c r="F3189" i="1"/>
  <c r="I3188" i="1"/>
  <c r="H3188" i="1"/>
  <c r="G3188" i="1"/>
  <c r="F3188" i="1"/>
  <c r="I3187" i="1"/>
  <c r="H3187" i="1"/>
  <c r="G3187" i="1"/>
  <c r="F3187" i="1"/>
  <c r="I3186" i="1"/>
  <c r="H3186" i="1"/>
  <c r="G3186" i="1"/>
  <c r="F3186" i="1"/>
  <c r="I3185" i="1"/>
  <c r="H3185" i="1"/>
  <c r="G3185" i="1"/>
  <c r="F3185" i="1"/>
  <c r="I3184" i="1"/>
  <c r="H3184" i="1"/>
  <c r="G3184" i="1"/>
  <c r="F3184" i="1"/>
  <c r="I3183" i="1"/>
  <c r="H3183" i="1"/>
  <c r="G3183" i="1"/>
  <c r="F3183" i="1"/>
  <c r="I3182" i="1"/>
  <c r="H3182" i="1"/>
  <c r="G3182" i="1"/>
  <c r="F3182" i="1"/>
  <c r="I3181" i="1"/>
  <c r="H3181" i="1"/>
  <c r="G3181" i="1"/>
  <c r="F3181" i="1"/>
  <c r="I3180" i="1"/>
  <c r="H3180" i="1"/>
  <c r="G3180" i="1"/>
  <c r="F3180" i="1"/>
  <c r="I3179" i="1"/>
  <c r="H3179" i="1"/>
  <c r="G3179" i="1"/>
  <c r="F3179" i="1"/>
  <c r="I3178" i="1"/>
  <c r="H3178" i="1"/>
  <c r="G3178" i="1"/>
  <c r="F3178" i="1"/>
  <c r="I3177" i="1"/>
  <c r="H3177" i="1"/>
  <c r="G3177" i="1"/>
  <c r="F3177" i="1"/>
  <c r="I3176" i="1"/>
  <c r="H3176" i="1"/>
  <c r="G3176" i="1"/>
  <c r="F3176" i="1"/>
  <c r="I3175" i="1"/>
  <c r="H3175" i="1"/>
  <c r="G3175" i="1"/>
  <c r="F3175" i="1"/>
  <c r="I3174" i="1"/>
  <c r="H3174" i="1"/>
  <c r="G3174" i="1"/>
  <c r="F3174" i="1"/>
  <c r="I3173" i="1"/>
  <c r="H3173" i="1"/>
  <c r="G3173" i="1"/>
  <c r="F3173" i="1"/>
  <c r="I3172" i="1"/>
  <c r="H3172" i="1"/>
  <c r="G3172" i="1"/>
  <c r="F3172" i="1"/>
  <c r="I3171" i="1"/>
  <c r="H3171" i="1"/>
  <c r="G3171" i="1"/>
  <c r="F3171" i="1"/>
  <c r="I3170" i="1"/>
  <c r="H3170" i="1"/>
  <c r="G3170" i="1"/>
  <c r="F3170" i="1"/>
  <c r="I3169" i="1"/>
  <c r="H3169" i="1"/>
  <c r="G3169" i="1"/>
  <c r="F3169" i="1"/>
  <c r="I3168" i="1"/>
  <c r="H3168" i="1"/>
  <c r="G3168" i="1"/>
  <c r="F3168" i="1"/>
  <c r="I3167" i="1"/>
  <c r="H3167" i="1"/>
  <c r="G3167" i="1"/>
  <c r="F3167" i="1"/>
  <c r="I3166" i="1"/>
  <c r="H3166" i="1"/>
  <c r="G3166" i="1"/>
  <c r="F3166" i="1"/>
  <c r="I3165" i="1"/>
  <c r="H3165" i="1"/>
  <c r="G3165" i="1"/>
  <c r="F3165" i="1"/>
  <c r="I3164" i="1"/>
  <c r="H3164" i="1"/>
  <c r="G3164" i="1"/>
  <c r="F3164" i="1"/>
  <c r="I3163" i="1"/>
  <c r="H3163" i="1"/>
  <c r="G3163" i="1"/>
  <c r="F3163" i="1"/>
  <c r="I3162" i="1"/>
  <c r="H3162" i="1"/>
  <c r="G3162" i="1"/>
  <c r="F3162" i="1"/>
  <c r="I3161" i="1"/>
  <c r="H3161" i="1"/>
  <c r="G3161" i="1"/>
  <c r="F3161" i="1"/>
  <c r="I3160" i="1"/>
  <c r="H3160" i="1"/>
  <c r="G3160" i="1"/>
  <c r="F3160" i="1"/>
  <c r="I3159" i="1"/>
  <c r="H3159" i="1"/>
  <c r="G3159" i="1"/>
  <c r="F3159" i="1"/>
  <c r="I3158" i="1"/>
  <c r="H3158" i="1"/>
  <c r="G3158" i="1"/>
  <c r="F3158" i="1"/>
  <c r="I3157" i="1"/>
  <c r="H3157" i="1"/>
  <c r="G3157" i="1"/>
  <c r="F3157" i="1"/>
  <c r="I3156" i="1"/>
  <c r="H3156" i="1"/>
  <c r="G3156" i="1"/>
  <c r="F3156" i="1"/>
  <c r="I3155" i="1"/>
  <c r="H3155" i="1"/>
  <c r="G3155" i="1"/>
  <c r="F3155" i="1"/>
  <c r="I3154" i="1"/>
  <c r="H3154" i="1"/>
  <c r="G3154" i="1"/>
  <c r="F3154" i="1"/>
  <c r="I3153" i="1"/>
  <c r="H3153" i="1"/>
  <c r="G3153" i="1"/>
  <c r="F3153" i="1"/>
  <c r="I3152" i="1"/>
  <c r="H3152" i="1"/>
  <c r="G3152" i="1"/>
  <c r="F3152" i="1"/>
  <c r="I3151" i="1"/>
  <c r="H3151" i="1"/>
  <c r="G3151" i="1"/>
  <c r="F3151" i="1"/>
  <c r="I3150" i="1"/>
  <c r="H3150" i="1"/>
  <c r="G3150" i="1"/>
  <c r="F3150" i="1"/>
  <c r="I3149" i="1"/>
  <c r="H3149" i="1"/>
  <c r="G3149" i="1"/>
  <c r="F3149" i="1"/>
  <c r="I3148" i="1"/>
  <c r="H3148" i="1"/>
  <c r="G3148" i="1"/>
  <c r="F3148" i="1"/>
  <c r="I3147" i="1"/>
  <c r="H3147" i="1"/>
  <c r="G3147" i="1"/>
  <c r="F3147" i="1"/>
  <c r="I3146" i="1"/>
  <c r="H3146" i="1"/>
  <c r="G3146" i="1"/>
  <c r="F3146" i="1"/>
  <c r="I3145" i="1"/>
  <c r="H3145" i="1"/>
  <c r="G3145" i="1"/>
  <c r="F3145" i="1"/>
  <c r="I3144" i="1"/>
  <c r="H3144" i="1"/>
  <c r="G3144" i="1"/>
  <c r="F3144" i="1"/>
  <c r="I3143" i="1"/>
  <c r="H3143" i="1"/>
  <c r="G3143" i="1"/>
  <c r="F3143" i="1"/>
  <c r="I3142" i="1"/>
  <c r="H3142" i="1"/>
  <c r="G3142" i="1"/>
  <c r="F3142" i="1"/>
  <c r="I3141" i="1"/>
  <c r="H3141" i="1"/>
  <c r="G3141" i="1"/>
  <c r="F3141" i="1"/>
  <c r="I3140" i="1"/>
  <c r="H3140" i="1"/>
  <c r="G3140" i="1"/>
  <c r="F3140" i="1"/>
  <c r="I3139" i="1"/>
  <c r="H3139" i="1"/>
  <c r="G3139" i="1"/>
  <c r="F3139" i="1"/>
  <c r="I3138" i="1"/>
  <c r="H3138" i="1"/>
  <c r="G3138" i="1"/>
  <c r="F3138" i="1"/>
  <c r="I3137" i="1"/>
  <c r="H3137" i="1"/>
  <c r="G3137" i="1"/>
  <c r="F3137" i="1"/>
  <c r="I3136" i="1"/>
  <c r="H3136" i="1"/>
  <c r="G3136" i="1"/>
  <c r="F3136" i="1"/>
  <c r="I3135" i="1"/>
  <c r="H3135" i="1"/>
  <c r="G3135" i="1"/>
  <c r="F3135" i="1"/>
  <c r="I3134" i="1"/>
  <c r="H3134" i="1"/>
  <c r="G3134" i="1"/>
  <c r="F3134" i="1"/>
  <c r="I3133" i="1"/>
  <c r="H3133" i="1"/>
  <c r="G3133" i="1"/>
  <c r="F3133" i="1"/>
  <c r="I3132" i="1"/>
  <c r="H3132" i="1"/>
  <c r="G3132" i="1"/>
  <c r="F3132" i="1"/>
  <c r="I3131" i="1"/>
  <c r="H3131" i="1"/>
  <c r="G3131" i="1"/>
  <c r="F3131" i="1"/>
  <c r="I3130" i="1"/>
  <c r="H3130" i="1"/>
  <c r="G3130" i="1"/>
  <c r="F3130" i="1"/>
  <c r="I3129" i="1"/>
  <c r="H3129" i="1"/>
  <c r="G3129" i="1"/>
  <c r="F3129" i="1"/>
  <c r="I3128" i="1"/>
  <c r="H3128" i="1"/>
  <c r="G3128" i="1"/>
  <c r="F3128" i="1"/>
  <c r="I3127" i="1"/>
  <c r="H3127" i="1"/>
  <c r="G3127" i="1"/>
  <c r="F3127" i="1"/>
  <c r="I3126" i="1"/>
  <c r="H3126" i="1"/>
  <c r="G3126" i="1"/>
  <c r="F3126" i="1"/>
  <c r="I3125" i="1"/>
  <c r="H3125" i="1"/>
  <c r="G3125" i="1"/>
  <c r="F3125" i="1"/>
  <c r="I3124" i="1"/>
  <c r="H3124" i="1"/>
  <c r="G3124" i="1"/>
  <c r="F3124" i="1"/>
  <c r="I3123" i="1"/>
  <c r="H3123" i="1"/>
  <c r="G3123" i="1"/>
  <c r="F3123" i="1"/>
  <c r="I3122" i="1"/>
  <c r="H3122" i="1"/>
  <c r="G3122" i="1"/>
  <c r="F3122" i="1"/>
  <c r="I3121" i="1"/>
  <c r="H3121" i="1"/>
  <c r="G3121" i="1"/>
  <c r="F3121" i="1"/>
  <c r="I3120" i="1"/>
  <c r="H3120" i="1"/>
  <c r="G3120" i="1"/>
  <c r="F3120" i="1"/>
  <c r="I3119" i="1"/>
  <c r="H3119" i="1"/>
  <c r="G3119" i="1"/>
  <c r="F3119" i="1"/>
  <c r="I3118" i="1"/>
  <c r="H3118" i="1"/>
  <c r="G3118" i="1"/>
  <c r="F3118" i="1"/>
  <c r="I3117" i="1"/>
  <c r="H3117" i="1"/>
  <c r="G3117" i="1"/>
  <c r="F3117" i="1"/>
  <c r="I3116" i="1"/>
  <c r="H3116" i="1"/>
  <c r="G3116" i="1"/>
  <c r="F3116" i="1"/>
  <c r="I3115" i="1"/>
  <c r="H3115" i="1"/>
  <c r="G3115" i="1"/>
  <c r="F3115" i="1"/>
  <c r="I3114" i="1"/>
  <c r="H3114" i="1"/>
  <c r="G3114" i="1"/>
  <c r="F3114" i="1"/>
  <c r="I3113" i="1"/>
  <c r="H3113" i="1"/>
  <c r="G3113" i="1"/>
  <c r="F3113" i="1"/>
  <c r="I3112" i="1"/>
  <c r="H3112" i="1"/>
  <c r="G3112" i="1"/>
  <c r="F3112" i="1"/>
  <c r="I3111" i="1"/>
  <c r="H3111" i="1"/>
  <c r="G3111" i="1"/>
  <c r="F3111" i="1"/>
  <c r="I3110" i="1"/>
  <c r="H3110" i="1"/>
  <c r="G3110" i="1"/>
  <c r="F3110" i="1"/>
  <c r="I3109" i="1"/>
  <c r="H3109" i="1"/>
  <c r="G3109" i="1"/>
  <c r="F3109" i="1"/>
  <c r="I3108" i="1"/>
  <c r="H3108" i="1"/>
  <c r="G3108" i="1"/>
  <c r="F3108" i="1"/>
  <c r="I3107" i="1"/>
  <c r="H3107" i="1"/>
  <c r="G3107" i="1"/>
  <c r="F3107" i="1"/>
  <c r="I3106" i="1"/>
  <c r="H3106" i="1"/>
  <c r="G3106" i="1"/>
  <c r="F3106" i="1"/>
  <c r="I3105" i="1"/>
  <c r="H3105" i="1"/>
  <c r="G3105" i="1"/>
  <c r="F3105" i="1"/>
  <c r="I3104" i="1"/>
  <c r="H3104" i="1"/>
  <c r="G3104" i="1"/>
  <c r="F3104" i="1"/>
  <c r="I3103" i="1"/>
  <c r="H3103" i="1"/>
  <c r="G3103" i="1"/>
  <c r="F3103" i="1"/>
  <c r="I3102" i="1"/>
  <c r="H3102" i="1"/>
  <c r="G3102" i="1"/>
  <c r="F3102" i="1"/>
  <c r="I3101" i="1"/>
  <c r="H3101" i="1"/>
  <c r="G3101" i="1"/>
  <c r="F3101" i="1"/>
  <c r="I3100" i="1"/>
  <c r="H3100" i="1"/>
  <c r="G3100" i="1"/>
  <c r="F3100" i="1"/>
  <c r="I3099" i="1"/>
  <c r="H3099" i="1"/>
  <c r="G3099" i="1"/>
  <c r="F3099" i="1"/>
  <c r="I3098" i="1"/>
  <c r="H3098" i="1"/>
  <c r="G3098" i="1"/>
  <c r="F3098" i="1"/>
  <c r="I3097" i="1"/>
  <c r="H3097" i="1"/>
  <c r="G3097" i="1"/>
  <c r="F3097" i="1"/>
  <c r="I3096" i="1"/>
  <c r="H3096" i="1"/>
  <c r="G3096" i="1"/>
  <c r="F3096" i="1"/>
  <c r="I3095" i="1"/>
  <c r="H3095" i="1"/>
  <c r="G3095" i="1"/>
  <c r="F3095" i="1"/>
  <c r="I3094" i="1"/>
  <c r="H3094" i="1"/>
  <c r="G3094" i="1"/>
  <c r="F3094" i="1"/>
  <c r="I3093" i="1"/>
  <c r="H3093" i="1"/>
  <c r="G3093" i="1"/>
  <c r="F3093" i="1"/>
  <c r="I3092" i="1"/>
  <c r="H3092" i="1"/>
  <c r="G3092" i="1"/>
  <c r="F3092" i="1"/>
  <c r="I3091" i="1"/>
  <c r="H3091" i="1"/>
  <c r="G3091" i="1"/>
  <c r="F3091" i="1"/>
  <c r="I3090" i="1"/>
  <c r="H3090" i="1"/>
  <c r="G3090" i="1"/>
  <c r="F3090" i="1"/>
  <c r="I3089" i="1"/>
  <c r="H3089" i="1"/>
  <c r="G3089" i="1"/>
  <c r="F3089" i="1"/>
  <c r="I3088" i="1"/>
  <c r="H3088" i="1"/>
  <c r="G3088" i="1"/>
  <c r="F3088" i="1"/>
  <c r="I3087" i="1"/>
  <c r="H3087" i="1"/>
  <c r="G3087" i="1"/>
  <c r="F3087" i="1"/>
  <c r="I3086" i="1"/>
  <c r="H3086" i="1"/>
  <c r="G3086" i="1"/>
  <c r="F3086" i="1"/>
  <c r="I3085" i="1"/>
  <c r="H3085" i="1"/>
  <c r="G3085" i="1"/>
  <c r="F3085" i="1"/>
  <c r="I3084" i="1"/>
  <c r="H3084" i="1"/>
  <c r="G3084" i="1"/>
  <c r="F3084" i="1"/>
  <c r="I3083" i="1"/>
  <c r="H3083" i="1"/>
  <c r="G3083" i="1"/>
  <c r="F3083" i="1"/>
  <c r="I3082" i="1"/>
  <c r="H3082" i="1"/>
  <c r="G3082" i="1"/>
  <c r="F3082" i="1"/>
  <c r="I3081" i="1"/>
  <c r="H3081" i="1"/>
  <c r="G3081" i="1"/>
  <c r="F3081" i="1"/>
  <c r="I3080" i="1"/>
  <c r="H3080" i="1"/>
  <c r="G3080" i="1"/>
  <c r="F3080" i="1"/>
  <c r="I3079" i="1"/>
  <c r="H3079" i="1"/>
  <c r="G3079" i="1"/>
  <c r="F3079" i="1"/>
  <c r="I3078" i="1"/>
  <c r="H3078" i="1"/>
  <c r="G3078" i="1"/>
  <c r="F3078" i="1"/>
  <c r="I3077" i="1"/>
  <c r="H3077" i="1"/>
  <c r="G3077" i="1"/>
  <c r="F3077" i="1"/>
  <c r="I3076" i="1"/>
  <c r="H3076" i="1"/>
  <c r="G3076" i="1"/>
  <c r="F3076" i="1"/>
  <c r="I3075" i="1"/>
  <c r="H3075" i="1"/>
  <c r="G3075" i="1"/>
  <c r="F3075" i="1"/>
  <c r="I3074" i="1"/>
  <c r="H3074" i="1"/>
  <c r="G3074" i="1"/>
  <c r="F3074" i="1"/>
  <c r="I3073" i="1"/>
  <c r="H3073" i="1"/>
  <c r="G3073" i="1"/>
  <c r="F3073" i="1"/>
  <c r="I3072" i="1"/>
  <c r="H3072" i="1"/>
  <c r="G3072" i="1"/>
  <c r="F3072" i="1"/>
  <c r="I3071" i="1"/>
  <c r="H3071" i="1"/>
  <c r="G3071" i="1"/>
  <c r="F3071" i="1"/>
  <c r="I3070" i="1"/>
  <c r="H3070" i="1"/>
  <c r="G3070" i="1"/>
  <c r="F3070" i="1"/>
  <c r="I3069" i="1"/>
  <c r="H3069" i="1"/>
  <c r="G3069" i="1"/>
  <c r="F3069" i="1"/>
  <c r="I3068" i="1"/>
  <c r="H3068" i="1"/>
  <c r="G3068" i="1"/>
  <c r="F3068" i="1"/>
  <c r="I3067" i="1"/>
  <c r="H3067" i="1"/>
  <c r="G3067" i="1"/>
  <c r="F3067" i="1"/>
  <c r="I3066" i="1"/>
  <c r="H3066" i="1"/>
  <c r="G3066" i="1"/>
  <c r="F3066" i="1"/>
  <c r="I3065" i="1"/>
  <c r="H3065" i="1"/>
  <c r="G3065" i="1"/>
  <c r="F3065" i="1"/>
  <c r="I3064" i="1"/>
  <c r="H3064" i="1"/>
  <c r="G3064" i="1"/>
  <c r="F3064" i="1"/>
  <c r="I3063" i="1"/>
  <c r="H3063" i="1"/>
  <c r="G3063" i="1"/>
  <c r="F3063" i="1"/>
  <c r="I3062" i="1"/>
  <c r="H3062" i="1"/>
  <c r="G3062" i="1"/>
  <c r="F3062" i="1"/>
  <c r="I3061" i="1"/>
  <c r="H3061" i="1"/>
  <c r="G3061" i="1"/>
  <c r="F3061" i="1"/>
  <c r="I3060" i="1"/>
  <c r="H3060" i="1"/>
  <c r="G3060" i="1"/>
  <c r="F3060" i="1"/>
  <c r="I3059" i="1"/>
  <c r="H3059" i="1"/>
  <c r="G3059" i="1"/>
  <c r="F3059" i="1"/>
  <c r="I3058" i="1"/>
  <c r="H3058" i="1"/>
  <c r="G3058" i="1"/>
  <c r="F3058" i="1"/>
  <c r="I3057" i="1"/>
  <c r="H3057" i="1"/>
  <c r="G3057" i="1"/>
  <c r="F3057" i="1"/>
  <c r="I3056" i="1"/>
  <c r="H3056" i="1"/>
  <c r="G3056" i="1"/>
  <c r="F3056" i="1"/>
  <c r="I3055" i="1"/>
  <c r="H3055" i="1"/>
  <c r="G3055" i="1"/>
  <c r="F3055" i="1"/>
  <c r="I3054" i="1"/>
  <c r="H3054" i="1"/>
  <c r="G3054" i="1"/>
  <c r="F3054" i="1"/>
  <c r="I3053" i="1"/>
  <c r="H3053" i="1"/>
  <c r="G3053" i="1"/>
  <c r="F3053" i="1"/>
  <c r="I3052" i="1"/>
  <c r="H3052" i="1"/>
  <c r="G3052" i="1"/>
  <c r="F3052" i="1"/>
  <c r="I3051" i="1"/>
  <c r="H3051" i="1"/>
  <c r="G3051" i="1"/>
  <c r="F3051" i="1"/>
  <c r="I3050" i="1"/>
  <c r="H3050" i="1"/>
  <c r="G3050" i="1"/>
  <c r="F3050" i="1"/>
  <c r="I3049" i="1"/>
  <c r="H3049" i="1"/>
  <c r="G3049" i="1"/>
  <c r="F3049" i="1"/>
  <c r="I3048" i="1"/>
  <c r="H3048" i="1"/>
  <c r="G3048" i="1"/>
  <c r="F3048" i="1"/>
  <c r="I3047" i="1"/>
  <c r="H3047" i="1"/>
  <c r="G3047" i="1"/>
  <c r="F3047" i="1"/>
  <c r="I3046" i="1"/>
  <c r="H3046" i="1"/>
  <c r="G3046" i="1"/>
  <c r="F3046" i="1"/>
  <c r="I3045" i="1"/>
  <c r="H3045" i="1"/>
  <c r="G3045" i="1"/>
  <c r="F3045" i="1"/>
  <c r="I3044" i="1"/>
  <c r="H3044" i="1"/>
  <c r="G3044" i="1"/>
  <c r="F3044" i="1"/>
  <c r="I3043" i="1"/>
  <c r="H3043" i="1"/>
  <c r="G3043" i="1"/>
  <c r="F3043" i="1"/>
  <c r="I3042" i="1"/>
  <c r="H3042" i="1"/>
  <c r="G3042" i="1"/>
  <c r="F3042" i="1"/>
  <c r="I3041" i="1"/>
  <c r="H3041" i="1"/>
  <c r="G3041" i="1"/>
  <c r="F3041" i="1"/>
  <c r="I3040" i="1"/>
  <c r="H3040" i="1"/>
  <c r="G3040" i="1"/>
  <c r="F3040" i="1"/>
  <c r="I3039" i="1"/>
  <c r="H3039" i="1"/>
  <c r="G3039" i="1"/>
  <c r="F3039" i="1"/>
  <c r="I3038" i="1"/>
  <c r="H3038" i="1"/>
  <c r="G3038" i="1"/>
  <c r="F3038" i="1"/>
  <c r="I3037" i="1"/>
  <c r="H3037" i="1"/>
  <c r="G3037" i="1"/>
  <c r="F3037" i="1"/>
  <c r="I3036" i="1"/>
  <c r="H3036" i="1"/>
  <c r="G3036" i="1"/>
  <c r="F3036" i="1"/>
  <c r="I3035" i="1"/>
  <c r="H3035" i="1"/>
  <c r="G3035" i="1"/>
  <c r="F3035" i="1"/>
  <c r="I3034" i="1"/>
  <c r="H3034" i="1"/>
  <c r="G3034" i="1"/>
  <c r="F3034" i="1"/>
  <c r="I3033" i="1"/>
  <c r="H3033" i="1"/>
  <c r="G3033" i="1"/>
  <c r="F3033" i="1"/>
  <c r="I3032" i="1"/>
  <c r="H3032" i="1"/>
  <c r="G3032" i="1"/>
  <c r="F3032" i="1"/>
  <c r="I3031" i="1"/>
  <c r="H3031" i="1"/>
  <c r="G3031" i="1"/>
  <c r="F3031" i="1"/>
  <c r="I3030" i="1"/>
  <c r="H3030" i="1"/>
  <c r="G3030" i="1"/>
  <c r="F3030" i="1"/>
  <c r="I3029" i="1"/>
  <c r="H3029" i="1"/>
  <c r="G3029" i="1"/>
  <c r="F3029" i="1"/>
  <c r="I3028" i="1"/>
  <c r="H3028" i="1"/>
  <c r="G3028" i="1"/>
  <c r="F3028" i="1"/>
  <c r="I3027" i="1"/>
  <c r="H3027" i="1"/>
  <c r="G3027" i="1"/>
  <c r="F3027" i="1"/>
  <c r="I3026" i="1"/>
  <c r="H3026" i="1"/>
  <c r="G3026" i="1"/>
  <c r="F3026" i="1"/>
  <c r="I3025" i="1"/>
  <c r="H3025" i="1"/>
  <c r="G3025" i="1"/>
  <c r="F3025" i="1"/>
  <c r="I3024" i="1"/>
  <c r="H3024" i="1"/>
  <c r="G3024" i="1"/>
  <c r="F3024" i="1"/>
  <c r="I3023" i="1"/>
  <c r="H3023" i="1"/>
  <c r="G3023" i="1"/>
  <c r="F3023" i="1"/>
  <c r="I3022" i="1"/>
  <c r="H3022" i="1"/>
  <c r="G3022" i="1"/>
  <c r="F3022" i="1"/>
  <c r="I3021" i="1"/>
  <c r="H3021" i="1"/>
  <c r="G3021" i="1"/>
  <c r="F3021" i="1"/>
  <c r="I3020" i="1"/>
  <c r="H3020" i="1"/>
  <c r="G3020" i="1"/>
  <c r="F3020" i="1"/>
  <c r="I3019" i="1"/>
  <c r="H3019" i="1"/>
  <c r="G3019" i="1"/>
  <c r="F3019" i="1"/>
  <c r="I3018" i="1"/>
  <c r="H3018" i="1"/>
  <c r="G3018" i="1"/>
  <c r="F3018" i="1"/>
  <c r="I3017" i="1"/>
  <c r="H3017" i="1"/>
  <c r="G3017" i="1"/>
  <c r="F3017" i="1"/>
  <c r="I3016" i="1"/>
  <c r="H3016" i="1"/>
  <c r="G3016" i="1"/>
  <c r="F3016" i="1"/>
  <c r="I3015" i="1"/>
  <c r="H3015" i="1"/>
  <c r="G3015" i="1"/>
  <c r="F3015" i="1"/>
  <c r="I3014" i="1"/>
  <c r="H3014" i="1"/>
  <c r="G3014" i="1"/>
  <c r="F3014" i="1"/>
  <c r="I3013" i="1"/>
  <c r="H3013" i="1"/>
  <c r="G3013" i="1"/>
  <c r="F3013" i="1"/>
  <c r="I3012" i="1"/>
  <c r="H3012" i="1"/>
  <c r="G3012" i="1"/>
  <c r="F3012" i="1"/>
  <c r="I3011" i="1"/>
  <c r="H3011" i="1"/>
  <c r="G3011" i="1"/>
  <c r="F3011" i="1"/>
  <c r="I3010" i="1"/>
  <c r="H3010" i="1"/>
  <c r="G3010" i="1"/>
  <c r="F3010" i="1"/>
  <c r="I3009" i="1"/>
  <c r="H3009" i="1"/>
  <c r="G3009" i="1"/>
  <c r="F3009" i="1"/>
  <c r="I3008" i="1"/>
  <c r="H3008" i="1"/>
  <c r="G3008" i="1"/>
  <c r="F3008" i="1"/>
  <c r="I3007" i="1"/>
  <c r="H3007" i="1"/>
  <c r="G3007" i="1"/>
  <c r="F3007" i="1"/>
  <c r="I3006" i="1"/>
  <c r="H3006" i="1"/>
  <c r="G3006" i="1"/>
  <c r="F3006" i="1"/>
  <c r="I3005" i="1"/>
  <c r="H3005" i="1"/>
  <c r="G3005" i="1"/>
  <c r="F3005" i="1"/>
  <c r="I3004" i="1"/>
  <c r="H3004" i="1"/>
  <c r="G3004" i="1"/>
  <c r="F3004" i="1"/>
  <c r="I3003" i="1"/>
  <c r="H3003" i="1"/>
  <c r="G3003" i="1"/>
  <c r="F3003" i="1"/>
  <c r="I3002" i="1"/>
  <c r="H3002" i="1"/>
  <c r="G3002" i="1"/>
  <c r="F3002" i="1"/>
  <c r="I3001" i="1"/>
  <c r="H3001" i="1"/>
  <c r="G3001" i="1"/>
  <c r="F3001" i="1"/>
  <c r="I3000" i="1"/>
  <c r="H3000" i="1"/>
  <c r="G3000" i="1"/>
  <c r="F3000" i="1"/>
  <c r="I2999" i="1"/>
  <c r="H2999" i="1"/>
  <c r="G2999" i="1"/>
  <c r="F2999" i="1"/>
  <c r="I2998" i="1"/>
  <c r="H2998" i="1"/>
  <c r="G2998" i="1"/>
  <c r="F2998" i="1"/>
  <c r="I2997" i="1"/>
  <c r="H2997" i="1"/>
  <c r="G2997" i="1"/>
  <c r="F2997" i="1"/>
  <c r="I2996" i="1"/>
  <c r="H2996" i="1"/>
  <c r="G2996" i="1"/>
  <c r="F2996" i="1"/>
  <c r="I2995" i="1"/>
  <c r="H2995" i="1"/>
  <c r="G2995" i="1"/>
  <c r="F2995" i="1"/>
  <c r="I2994" i="1"/>
  <c r="H2994" i="1"/>
  <c r="G2994" i="1"/>
  <c r="F2994" i="1"/>
  <c r="I2993" i="1"/>
  <c r="H2993" i="1"/>
  <c r="G2993" i="1"/>
  <c r="F2993" i="1"/>
  <c r="I2992" i="1"/>
  <c r="H2992" i="1"/>
  <c r="G2992" i="1"/>
  <c r="F2992" i="1"/>
  <c r="I2991" i="1"/>
  <c r="H2991" i="1"/>
  <c r="G2991" i="1"/>
  <c r="F2991" i="1"/>
  <c r="I2990" i="1"/>
  <c r="H2990" i="1"/>
  <c r="G2990" i="1"/>
  <c r="F2990" i="1"/>
  <c r="I2989" i="1"/>
  <c r="H2989" i="1"/>
  <c r="G2989" i="1"/>
  <c r="F2989" i="1"/>
  <c r="I2988" i="1"/>
  <c r="H2988" i="1"/>
  <c r="G2988" i="1"/>
  <c r="F2988" i="1"/>
  <c r="I2987" i="1"/>
  <c r="H2987" i="1"/>
  <c r="G2987" i="1"/>
  <c r="F2987" i="1"/>
  <c r="I2986" i="1"/>
  <c r="H2986" i="1"/>
  <c r="G2986" i="1"/>
  <c r="F2986" i="1"/>
  <c r="I2985" i="1"/>
  <c r="H2985" i="1"/>
  <c r="G2985" i="1"/>
  <c r="F2985" i="1"/>
  <c r="I2984" i="1"/>
  <c r="H2984" i="1"/>
  <c r="G2984" i="1"/>
  <c r="F2984" i="1"/>
  <c r="I2983" i="1"/>
  <c r="H2983" i="1"/>
  <c r="G2983" i="1"/>
  <c r="F2983" i="1"/>
  <c r="I2982" i="1"/>
  <c r="H2982" i="1"/>
  <c r="G2982" i="1"/>
  <c r="F2982" i="1"/>
  <c r="I2981" i="1"/>
  <c r="H2981" i="1"/>
  <c r="G2981" i="1"/>
  <c r="F2981" i="1"/>
  <c r="I2980" i="1"/>
  <c r="H2980" i="1"/>
  <c r="G2980" i="1"/>
  <c r="F2980" i="1"/>
  <c r="I2979" i="1"/>
  <c r="H2979" i="1"/>
  <c r="G2979" i="1"/>
  <c r="F2979" i="1"/>
  <c r="I2978" i="1"/>
  <c r="H2978" i="1"/>
  <c r="G2978" i="1"/>
  <c r="F2978" i="1"/>
  <c r="I2977" i="1"/>
  <c r="H2977" i="1"/>
  <c r="G2977" i="1"/>
  <c r="F2977" i="1"/>
  <c r="I2976" i="1"/>
  <c r="H2976" i="1"/>
  <c r="G2976" i="1"/>
  <c r="F2976" i="1"/>
  <c r="I2975" i="1"/>
  <c r="H2975" i="1"/>
  <c r="G2975" i="1"/>
  <c r="F2975" i="1"/>
  <c r="I2974" i="1"/>
  <c r="H2974" i="1"/>
  <c r="G2974" i="1"/>
  <c r="F2974" i="1"/>
  <c r="I2973" i="1"/>
  <c r="H2973" i="1"/>
  <c r="G2973" i="1"/>
  <c r="F2973" i="1"/>
  <c r="I2972" i="1"/>
  <c r="H2972" i="1"/>
  <c r="G2972" i="1"/>
  <c r="F2972" i="1"/>
  <c r="I2971" i="1"/>
  <c r="H2971" i="1"/>
  <c r="G2971" i="1"/>
  <c r="F2971" i="1"/>
  <c r="I2970" i="1"/>
  <c r="H2970" i="1"/>
  <c r="G2970" i="1"/>
  <c r="F2970" i="1"/>
  <c r="I2969" i="1"/>
  <c r="H2969" i="1"/>
  <c r="G2969" i="1"/>
  <c r="F2969" i="1"/>
  <c r="I2968" i="1"/>
  <c r="H2968" i="1"/>
  <c r="G2968" i="1"/>
  <c r="F2968" i="1"/>
  <c r="I2967" i="1"/>
  <c r="H2967" i="1"/>
  <c r="G2967" i="1"/>
  <c r="F2967" i="1"/>
  <c r="I2966" i="1"/>
  <c r="H2966" i="1"/>
  <c r="G2966" i="1"/>
  <c r="F2966" i="1"/>
  <c r="I2965" i="1"/>
  <c r="H2965" i="1"/>
  <c r="G2965" i="1"/>
  <c r="F2965" i="1"/>
  <c r="I2964" i="1"/>
  <c r="H2964" i="1"/>
  <c r="G2964" i="1"/>
  <c r="F2964" i="1"/>
  <c r="I2963" i="1"/>
  <c r="H2963" i="1"/>
  <c r="G2963" i="1"/>
  <c r="F2963" i="1"/>
  <c r="I2962" i="1"/>
  <c r="H2962" i="1"/>
  <c r="G2962" i="1"/>
  <c r="F2962" i="1"/>
  <c r="I2961" i="1"/>
  <c r="H2961" i="1"/>
  <c r="G2961" i="1"/>
  <c r="F2961" i="1"/>
  <c r="I2960" i="1"/>
  <c r="H2960" i="1"/>
  <c r="G2960" i="1"/>
  <c r="F2960" i="1"/>
  <c r="I2959" i="1"/>
  <c r="H2959" i="1"/>
  <c r="G2959" i="1"/>
  <c r="F2959" i="1"/>
  <c r="I2958" i="1"/>
  <c r="H2958" i="1"/>
  <c r="G2958" i="1"/>
  <c r="F2958" i="1"/>
  <c r="I2957" i="1"/>
  <c r="H2957" i="1"/>
  <c r="G2957" i="1"/>
  <c r="F2957" i="1"/>
  <c r="I2956" i="1"/>
  <c r="H2956" i="1"/>
  <c r="G2956" i="1"/>
  <c r="F2956" i="1"/>
  <c r="I2955" i="1"/>
  <c r="H2955" i="1"/>
  <c r="G2955" i="1"/>
  <c r="F2955" i="1"/>
  <c r="I2954" i="1"/>
  <c r="H2954" i="1"/>
  <c r="G2954" i="1"/>
  <c r="F2954" i="1"/>
  <c r="I2953" i="1"/>
  <c r="H2953" i="1"/>
  <c r="G2953" i="1"/>
  <c r="F2953" i="1"/>
  <c r="I2952" i="1"/>
  <c r="H2952" i="1"/>
  <c r="G2952" i="1"/>
  <c r="F2952" i="1"/>
  <c r="I2951" i="1"/>
  <c r="H2951" i="1"/>
  <c r="G2951" i="1"/>
  <c r="F2951" i="1"/>
  <c r="I2950" i="1"/>
  <c r="H2950" i="1"/>
  <c r="G2950" i="1"/>
  <c r="F2950" i="1"/>
  <c r="I2949" i="1"/>
  <c r="H2949" i="1"/>
  <c r="G2949" i="1"/>
  <c r="F2949" i="1"/>
  <c r="I2948" i="1"/>
  <c r="H2948" i="1"/>
  <c r="G2948" i="1"/>
  <c r="F2948" i="1"/>
  <c r="I2947" i="1"/>
  <c r="H2947" i="1"/>
  <c r="G2947" i="1"/>
  <c r="F2947" i="1"/>
  <c r="I2946" i="1"/>
  <c r="H2946" i="1"/>
  <c r="G2946" i="1"/>
  <c r="F2946" i="1"/>
  <c r="I2945" i="1"/>
  <c r="H2945" i="1"/>
  <c r="G2945" i="1"/>
  <c r="F2945" i="1"/>
  <c r="I2944" i="1"/>
  <c r="H2944" i="1"/>
  <c r="G2944" i="1"/>
  <c r="F2944" i="1"/>
  <c r="I2943" i="1"/>
  <c r="H2943" i="1"/>
  <c r="G2943" i="1"/>
  <c r="F2943" i="1"/>
  <c r="I2942" i="1"/>
  <c r="H2942" i="1"/>
  <c r="G2942" i="1"/>
  <c r="F2942" i="1"/>
  <c r="I2941" i="1"/>
  <c r="H2941" i="1"/>
  <c r="G2941" i="1"/>
  <c r="F2941" i="1"/>
  <c r="I2940" i="1"/>
  <c r="H2940" i="1"/>
  <c r="G2940" i="1"/>
  <c r="F2940" i="1"/>
  <c r="I2939" i="1"/>
  <c r="H2939" i="1"/>
  <c r="G2939" i="1"/>
  <c r="F2939" i="1"/>
  <c r="I2938" i="1"/>
  <c r="H2938" i="1"/>
  <c r="G2938" i="1"/>
  <c r="F2938" i="1"/>
  <c r="I2937" i="1"/>
  <c r="H2937" i="1"/>
  <c r="G2937" i="1"/>
  <c r="F2937" i="1"/>
  <c r="I2936" i="1"/>
  <c r="H2936" i="1"/>
  <c r="G2936" i="1"/>
  <c r="F2936" i="1"/>
  <c r="I2935" i="1"/>
  <c r="H2935" i="1"/>
  <c r="G2935" i="1"/>
  <c r="F2935" i="1"/>
  <c r="I2934" i="1"/>
  <c r="H2934" i="1"/>
  <c r="G2934" i="1"/>
  <c r="F2934" i="1"/>
  <c r="I2933" i="1"/>
  <c r="H2933" i="1"/>
  <c r="G2933" i="1"/>
  <c r="F2933" i="1"/>
  <c r="I2932" i="1"/>
  <c r="H2932" i="1"/>
  <c r="G2932" i="1"/>
  <c r="F2932" i="1"/>
  <c r="I2931" i="1"/>
  <c r="H2931" i="1"/>
  <c r="G2931" i="1"/>
  <c r="F2931" i="1"/>
  <c r="I2930" i="1"/>
  <c r="H2930" i="1"/>
  <c r="G2930" i="1"/>
  <c r="F2930" i="1"/>
  <c r="I2929" i="1"/>
  <c r="H2929" i="1"/>
  <c r="G2929" i="1"/>
  <c r="F2929" i="1"/>
  <c r="I2928" i="1"/>
  <c r="H2928" i="1"/>
  <c r="G2928" i="1"/>
  <c r="F2928" i="1"/>
  <c r="I2927" i="1"/>
  <c r="H2927" i="1"/>
  <c r="G2927" i="1"/>
  <c r="F2927" i="1"/>
  <c r="I2926" i="1"/>
  <c r="H2926" i="1"/>
  <c r="G2926" i="1"/>
  <c r="F2926" i="1"/>
  <c r="I2925" i="1"/>
  <c r="H2925" i="1"/>
  <c r="G2925" i="1"/>
  <c r="F2925" i="1"/>
  <c r="I2924" i="1"/>
  <c r="H2924" i="1"/>
  <c r="G2924" i="1"/>
  <c r="F2924" i="1"/>
  <c r="I2923" i="1"/>
  <c r="H2923" i="1"/>
  <c r="G2923" i="1"/>
  <c r="F2923" i="1"/>
  <c r="I2922" i="1"/>
  <c r="H2922" i="1"/>
  <c r="G2922" i="1"/>
  <c r="F2922" i="1"/>
  <c r="I2921" i="1"/>
  <c r="H2921" i="1"/>
  <c r="G2921" i="1"/>
  <c r="F2921" i="1"/>
  <c r="I2920" i="1"/>
  <c r="H2920" i="1"/>
  <c r="G2920" i="1"/>
  <c r="F2920" i="1"/>
  <c r="I2919" i="1"/>
  <c r="H2919" i="1"/>
  <c r="G2919" i="1"/>
  <c r="F2919" i="1"/>
  <c r="I2918" i="1"/>
  <c r="H2918" i="1"/>
  <c r="G2918" i="1"/>
  <c r="F2918" i="1"/>
  <c r="I2917" i="1"/>
  <c r="H2917" i="1"/>
  <c r="G2917" i="1"/>
  <c r="F2917" i="1"/>
  <c r="I2916" i="1"/>
  <c r="H2916" i="1"/>
  <c r="G2916" i="1"/>
  <c r="F2916" i="1"/>
  <c r="I2915" i="1"/>
  <c r="H2915" i="1"/>
  <c r="G2915" i="1"/>
  <c r="F2915" i="1"/>
  <c r="I2914" i="1"/>
  <c r="H2914" i="1"/>
  <c r="G2914" i="1"/>
  <c r="F2914" i="1"/>
  <c r="I2913" i="1"/>
  <c r="H2913" i="1"/>
  <c r="G2913" i="1"/>
  <c r="F2913" i="1"/>
  <c r="I2912" i="1"/>
  <c r="H2912" i="1"/>
  <c r="G2912" i="1"/>
  <c r="F2912" i="1"/>
  <c r="I2911" i="1"/>
  <c r="H2911" i="1"/>
  <c r="G2911" i="1"/>
  <c r="F2911" i="1"/>
  <c r="I2910" i="1"/>
  <c r="H2910" i="1"/>
  <c r="G2910" i="1"/>
  <c r="F2910" i="1"/>
  <c r="I2909" i="1"/>
  <c r="H2909" i="1"/>
  <c r="G2909" i="1"/>
  <c r="F2909" i="1"/>
  <c r="I2908" i="1"/>
  <c r="H2908" i="1"/>
  <c r="G2908" i="1"/>
  <c r="F2908" i="1"/>
  <c r="I2907" i="1"/>
  <c r="H2907" i="1"/>
  <c r="G2907" i="1"/>
  <c r="F2907" i="1"/>
  <c r="I2906" i="1"/>
  <c r="H2906" i="1"/>
  <c r="G2906" i="1"/>
  <c r="F2906" i="1"/>
  <c r="I2905" i="1"/>
  <c r="H2905" i="1"/>
  <c r="G2905" i="1"/>
  <c r="F2905" i="1"/>
  <c r="I2904" i="1"/>
  <c r="H2904" i="1"/>
  <c r="G2904" i="1"/>
  <c r="F2904" i="1"/>
  <c r="I2903" i="1"/>
  <c r="H2903" i="1"/>
  <c r="G2903" i="1"/>
  <c r="F2903" i="1"/>
  <c r="I2902" i="1"/>
  <c r="H2902" i="1"/>
  <c r="G2902" i="1"/>
  <c r="F2902" i="1"/>
  <c r="I2901" i="1"/>
  <c r="H2901" i="1"/>
  <c r="G2901" i="1"/>
  <c r="F2901" i="1"/>
  <c r="I2900" i="1"/>
  <c r="H2900" i="1"/>
  <c r="G2900" i="1"/>
  <c r="F2900" i="1"/>
  <c r="I2899" i="1"/>
  <c r="H2899" i="1"/>
  <c r="G2899" i="1"/>
  <c r="F2899" i="1"/>
  <c r="I2898" i="1"/>
  <c r="H2898" i="1"/>
  <c r="G2898" i="1"/>
  <c r="F2898" i="1"/>
  <c r="I2897" i="1"/>
  <c r="H2897" i="1"/>
  <c r="G2897" i="1"/>
  <c r="F2897" i="1"/>
  <c r="I2896" i="1"/>
  <c r="H2896" i="1"/>
  <c r="G2896" i="1"/>
  <c r="F2896" i="1"/>
  <c r="I2895" i="1"/>
  <c r="H2895" i="1"/>
  <c r="G2895" i="1"/>
  <c r="F2895" i="1"/>
  <c r="I2894" i="1"/>
  <c r="H2894" i="1"/>
  <c r="G2894" i="1"/>
  <c r="F2894" i="1"/>
  <c r="I2893" i="1"/>
  <c r="H2893" i="1"/>
  <c r="G2893" i="1"/>
  <c r="F2893" i="1"/>
  <c r="I2892" i="1"/>
  <c r="H2892" i="1"/>
  <c r="G2892" i="1"/>
  <c r="F2892" i="1"/>
  <c r="I2891" i="1"/>
  <c r="H2891" i="1"/>
  <c r="G2891" i="1"/>
  <c r="F2891" i="1"/>
  <c r="I2890" i="1"/>
  <c r="H2890" i="1"/>
  <c r="G2890" i="1"/>
  <c r="F2890" i="1"/>
  <c r="I2889" i="1"/>
  <c r="H2889" i="1"/>
  <c r="G2889" i="1"/>
  <c r="F2889" i="1"/>
  <c r="I2888" i="1"/>
  <c r="H2888" i="1"/>
  <c r="G2888" i="1"/>
  <c r="F2888" i="1"/>
  <c r="I2887" i="1"/>
  <c r="H2887" i="1"/>
  <c r="G2887" i="1"/>
  <c r="F2887" i="1"/>
  <c r="I2886" i="1"/>
  <c r="H2886" i="1"/>
  <c r="G2886" i="1"/>
  <c r="F2886" i="1"/>
  <c r="I2885" i="1"/>
  <c r="H2885" i="1"/>
  <c r="G2885" i="1"/>
  <c r="F2885" i="1"/>
  <c r="I2884" i="1"/>
  <c r="H2884" i="1"/>
  <c r="G2884" i="1"/>
  <c r="F2884" i="1"/>
  <c r="I2883" i="1"/>
  <c r="H2883" i="1"/>
  <c r="G2883" i="1"/>
  <c r="F2883" i="1"/>
  <c r="I2882" i="1"/>
  <c r="H2882" i="1"/>
  <c r="G2882" i="1"/>
  <c r="F2882" i="1"/>
  <c r="I2881" i="1"/>
  <c r="H2881" i="1"/>
  <c r="G2881" i="1"/>
  <c r="F2881" i="1"/>
  <c r="I2880" i="1"/>
  <c r="H2880" i="1"/>
  <c r="G2880" i="1"/>
  <c r="F2880" i="1"/>
  <c r="I2879" i="1"/>
  <c r="H2879" i="1"/>
  <c r="G2879" i="1"/>
  <c r="F2879" i="1"/>
  <c r="I2878" i="1"/>
  <c r="H2878" i="1"/>
  <c r="G2878" i="1"/>
  <c r="F2878" i="1"/>
  <c r="I2877" i="1"/>
  <c r="H2877" i="1"/>
  <c r="G2877" i="1"/>
  <c r="F2877" i="1"/>
  <c r="I2876" i="1"/>
  <c r="H2876" i="1"/>
  <c r="G2876" i="1"/>
  <c r="F2876" i="1"/>
  <c r="I2875" i="1"/>
  <c r="H2875" i="1"/>
  <c r="G2875" i="1"/>
  <c r="F2875" i="1"/>
  <c r="I2874" i="1"/>
  <c r="H2874" i="1"/>
  <c r="G2874" i="1"/>
  <c r="F2874" i="1"/>
  <c r="I2873" i="1"/>
  <c r="H2873" i="1"/>
  <c r="G2873" i="1"/>
  <c r="F2873" i="1"/>
  <c r="I2872" i="1"/>
  <c r="H2872" i="1"/>
  <c r="G2872" i="1"/>
  <c r="F2872" i="1"/>
  <c r="I2871" i="1"/>
  <c r="H2871" i="1"/>
  <c r="G2871" i="1"/>
  <c r="F2871" i="1"/>
  <c r="I2870" i="1"/>
  <c r="H2870" i="1"/>
  <c r="G2870" i="1"/>
  <c r="F2870" i="1"/>
  <c r="I2869" i="1"/>
  <c r="H2869" i="1"/>
  <c r="G2869" i="1"/>
  <c r="F2869" i="1"/>
  <c r="I2868" i="1"/>
  <c r="H2868" i="1"/>
  <c r="G2868" i="1"/>
  <c r="F2868" i="1"/>
  <c r="I2867" i="1"/>
  <c r="H2867" i="1"/>
  <c r="G2867" i="1"/>
  <c r="F2867" i="1"/>
  <c r="I2866" i="1"/>
  <c r="H2866" i="1"/>
  <c r="G2866" i="1"/>
  <c r="F2866" i="1"/>
  <c r="I2865" i="1"/>
  <c r="H2865" i="1"/>
  <c r="G2865" i="1"/>
  <c r="F2865" i="1"/>
  <c r="I2864" i="1"/>
  <c r="H2864" i="1"/>
  <c r="G2864" i="1"/>
  <c r="F2864" i="1"/>
  <c r="I2863" i="1"/>
  <c r="H2863" i="1"/>
  <c r="G2863" i="1"/>
  <c r="F2863" i="1"/>
  <c r="I2862" i="1"/>
  <c r="H2862" i="1"/>
  <c r="G2862" i="1"/>
  <c r="F2862" i="1"/>
  <c r="I2861" i="1"/>
  <c r="H2861" i="1"/>
  <c r="G2861" i="1"/>
  <c r="F2861" i="1"/>
  <c r="I2860" i="1"/>
  <c r="H2860" i="1"/>
  <c r="G2860" i="1"/>
  <c r="F2860" i="1"/>
  <c r="I2859" i="1"/>
  <c r="H2859" i="1"/>
  <c r="G2859" i="1"/>
  <c r="F2859" i="1"/>
  <c r="I2858" i="1"/>
  <c r="H2858" i="1"/>
  <c r="G2858" i="1"/>
  <c r="F2858" i="1"/>
  <c r="I2857" i="1"/>
  <c r="H2857" i="1"/>
  <c r="G2857" i="1"/>
  <c r="F2857" i="1"/>
  <c r="I2856" i="1"/>
  <c r="H2856" i="1"/>
  <c r="G2856" i="1"/>
  <c r="F2856" i="1"/>
  <c r="I2855" i="1"/>
  <c r="H2855" i="1"/>
  <c r="G2855" i="1"/>
  <c r="F2855" i="1"/>
  <c r="I2854" i="1"/>
  <c r="H2854" i="1"/>
  <c r="G2854" i="1"/>
  <c r="F2854" i="1"/>
  <c r="I2853" i="1"/>
  <c r="H2853" i="1"/>
  <c r="G2853" i="1"/>
  <c r="F2853" i="1"/>
  <c r="I2852" i="1"/>
  <c r="H2852" i="1"/>
  <c r="G2852" i="1"/>
  <c r="F2852" i="1"/>
  <c r="I2851" i="1"/>
  <c r="H2851" i="1"/>
  <c r="G2851" i="1"/>
  <c r="F2851" i="1"/>
  <c r="I2850" i="1"/>
  <c r="H2850" i="1"/>
  <c r="G2850" i="1"/>
  <c r="F2850" i="1"/>
  <c r="I2849" i="1"/>
  <c r="H2849" i="1"/>
  <c r="G2849" i="1"/>
  <c r="F2849" i="1"/>
  <c r="I2848" i="1"/>
  <c r="H2848" i="1"/>
  <c r="G2848" i="1"/>
  <c r="F2848" i="1"/>
  <c r="I2847" i="1"/>
  <c r="H2847" i="1"/>
  <c r="G2847" i="1"/>
  <c r="F2847" i="1"/>
  <c r="I2846" i="1"/>
  <c r="H2846" i="1"/>
  <c r="G2846" i="1"/>
  <c r="F2846" i="1"/>
  <c r="I2845" i="1"/>
  <c r="H2845" i="1"/>
  <c r="G2845" i="1"/>
  <c r="F2845" i="1"/>
  <c r="I2844" i="1"/>
  <c r="H2844" i="1"/>
  <c r="G2844" i="1"/>
  <c r="F2844" i="1"/>
  <c r="I2843" i="1"/>
  <c r="H2843" i="1"/>
  <c r="G2843" i="1"/>
  <c r="F2843" i="1"/>
  <c r="I2842" i="1"/>
  <c r="H2842" i="1"/>
  <c r="G2842" i="1"/>
  <c r="F2842" i="1"/>
  <c r="I2841" i="1"/>
  <c r="H2841" i="1"/>
  <c r="G2841" i="1"/>
  <c r="F2841" i="1"/>
  <c r="I2840" i="1"/>
  <c r="H2840" i="1"/>
  <c r="G2840" i="1"/>
  <c r="F2840" i="1"/>
  <c r="I2839" i="1"/>
  <c r="H2839" i="1"/>
  <c r="G2839" i="1"/>
  <c r="F2839" i="1"/>
  <c r="I2838" i="1"/>
  <c r="H2838" i="1"/>
  <c r="G2838" i="1"/>
  <c r="F2838" i="1"/>
  <c r="I2837" i="1"/>
  <c r="H2837" i="1"/>
  <c r="G2837" i="1"/>
  <c r="F2837" i="1"/>
  <c r="I2836" i="1"/>
  <c r="H2836" i="1"/>
  <c r="G2836" i="1"/>
  <c r="F2836" i="1"/>
  <c r="I2835" i="1"/>
  <c r="H2835" i="1"/>
  <c r="G2835" i="1"/>
  <c r="F2835" i="1"/>
  <c r="I2834" i="1"/>
  <c r="H2834" i="1"/>
  <c r="G2834" i="1"/>
  <c r="F2834" i="1"/>
  <c r="I2833" i="1"/>
  <c r="H2833" i="1"/>
  <c r="G2833" i="1"/>
  <c r="F2833" i="1"/>
  <c r="I2832" i="1"/>
  <c r="H2832" i="1"/>
  <c r="G2832" i="1"/>
  <c r="F2832" i="1"/>
  <c r="I2831" i="1"/>
  <c r="H2831" i="1"/>
  <c r="G2831" i="1"/>
  <c r="F2831" i="1"/>
  <c r="I2830" i="1"/>
  <c r="H2830" i="1"/>
  <c r="G2830" i="1"/>
  <c r="F2830" i="1"/>
  <c r="I2829" i="1"/>
  <c r="H2829" i="1"/>
  <c r="G2829" i="1"/>
  <c r="F2829" i="1"/>
  <c r="I2828" i="1"/>
  <c r="H2828" i="1"/>
  <c r="G2828" i="1"/>
  <c r="F2828" i="1"/>
  <c r="I2827" i="1"/>
  <c r="H2827" i="1"/>
  <c r="G2827" i="1"/>
  <c r="F2827" i="1"/>
  <c r="I2826" i="1"/>
  <c r="H2826" i="1"/>
  <c r="G2826" i="1"/>
  <c r="F2826" i="1"/>
  <c r="I2825" i="1"/>
  <c r="H2825" i="1"/>
  <c r="G2825" i="1"/>
  <c r="F2825" i="1"/>
  <c r="I2824" i="1"/>
  <c r="H2824" i="1"/>
  <c r="G2824" i="1"/>
  <c r="F2824" i="1"/>
  <c r="I2823" i="1"/>
  <c r="H2823" i="1"/>
  <c r="G2823" i="1"/>
  <c r="F2823" i="1"/>
  <c r="I2822" i="1"/>
  <c r="H2822" i="1"/>
  <c r="G2822" i="1"/>
  <c r="F2822" i="1"/>
  <c r="I2821" i="1"/>
  <c r="H2821" i="1"/>
  <c r="G2821" i="1"/>
  <c r="F2821" i="1"/>
  <c r="I2820" i="1"/>
  <c r="H2820" i="1"/>
  <c r="G2820" i="1"/>
  <c r="F2820" i="1"/>
  <c r="I2819" i="1"/>
  <c r="H2819" i="1"/>
  <c r="G2819" i="1"/>
  <c r="F2819" i="1"/>
  <c r="I2818" i="1"/>
  <c r="H2818" i="1"/>
  <c r="G2818" i="1"/>
  <c r="F2818" i="1"/>
  <c r="I2817" i="1"/>
  <c r="H2817" i="1"/>
  <c r="G2817" i="1"/>
  <c r="F2817" i="1"/>
  <c r="I2816" i="1"/>
  <c r="H2816" i="1"/>
  <c r="G2816" i="1"/>
  <c r="F2816" i="1"/>
  <c r="I2815" i="1"/>
  <c r="H2815" i="1"/>
  <c r="G2815" i="1"/>
  <c r="F2815" i="1"/>
  <c r="I2814" i="1"/>
  <c r="H2814" i="1"/>
  <c r="G2814" i="1"/>
  <c r="F2814" i="1"/>
  <c r="I2813" i="1"/>
  <c r="H2813" i="1"/>
  <c r="G2813" i="1"/>
  <c r="F2813" i="1"/>
  <c r="I2812" i="1"/>
  <c r="H2812" i="1"/>
  <c r="G2812" i="1"/>
  <c r="F2812" i="1"/>
  <c r="I2811" i="1"/>
  <c r="H2811" i="1"/>
  <c r="G2811" i="1"/>
  <c r="F2811" i="1"/>
  <c r="I2810" i="1"/>
  <c r="H2810" i="1"/>
  <c r="G2810" i="1"/>
  <c r="F2810" i="1"/>
  <c r="I2809" i="1"/>
  <c r="H2809" i="1"/>
  <c r="G2809" i="1"/>
  <c r="F2809" i="1"/>
  <c r="I2808" i="1"/>
  <c r="H2808" i="1"/>
  <c r="G2808" i="1"/>
  <c r="F2808" i="1"/>
  <c r="I2807" i="1"/>
  <c r="H2807" i="1"/>
  <c r="G2807" i="1"/>
  <c r="F2807" i="1"/>
  <c r="I2806" i="1"/>
  <c r="H2806" i="1"/>
  <c r="G2806" i="1"/>
  <c r="F2806" i="1"/>
  <c r="I2805" i="1"/>
  <c r="H2805" i="1"/>
  <c r="G2805" i="1"/>
  <c r="F2805" i="1"/>
  <c r="I2804" i="1"/>
  <c r="H2804" i="1"/>
  <c r="G2804" i="1"/>
  <c r="F2804" i="1"/>
  <c r="I2803" i="1"/>
  <c r="H2803" i="1"/>
  <c r="G2803" i="1"/>
  <c r="F2803" i="1"/>
  <c r="I2802" i="1"/>
  <c r="H2802" i="1"/>
  <c r="G2802" i="1"/>
  <c r="F2802" i="1"/>
  <c r="I2801" i="1"/>
  <c r="H2801" i="1"/>
  <c r="G2801" i="1"/>
  <c r="F2801" i="1"/>
  <c r="I2800" i="1"/>
  <c r="H2800" i="1"/>
  <c r="G2800" i="1"/>
  <c r="F2800" i="1"/>
  <c r="I2799" i="1"/>
  <c r="H2799" i="1"/>
  <c r="G2799" i="1"/>
  <c r="F2799" i="1"/>
  <c r="I2798" i="1"/>
  <c r="H2798" i="1"/>
  <c r="G2798" i="1"/>
  <c r="F2798" i="1"/>
  <c r="I2797" i="1"/>
  <c r="H2797" i="1"/>
  <c r="G2797" i="1"/>
  <c r="F2797" i="1"/>
  <c r="I2796" i="1"/>
  <c r="H2796" i="1"/>
  <c r="G2796" i="1"/>
  <c r="F2796" i="1"/>
  <c r="I2795" i="1"/>
  <c r="H2795" i="1"/>
  <c r="G2795" i="1"/>
  <c r="F2795" i="1"/>
  <c r="I2794" i="1"/>
  <c r="H2794" i="1"/>
  <c r="G2794" i="1"/>
  <c r="F2794" i="1"/>
  <c r="I2793" i="1"/>
  <c r="H2793" i="1"/>
  <c r="G2793" i="1"/>
  <c r="F2793" i="1"/>
  <c r="I2792" i="1"/>
  <c r="H2792" i="1"/>
  <c r="G2792" i="1"/>
  <c r="F2792" i="1"/>
  <c r="I2791" i="1"/>
  <c r="H2791" i="1"/>
  <c r="G2791" i="1"/>
  <c r="F2791" i="1"/>
  <c r="I2790" i="1"/>
  <c r="H2790" i="1"/>
  <c r="G2790" i="1"/>
  <c r="F2790" i="1"/>
  <c r="I2789" i="1"/>
  <c r="H2789" i="1"/>
  <c r="G2789" i="1"/>
  <c r="F2789" i="1"/>
  <c r="I2788" i="1"/>
  <c r="H2788" i="1"/>
  <c r="G2788" i="1"/>
  <c r="F2788" i="1"/>
  <c r="I2787" i="1"/>
  <c r="H2787" i="1"/>
  <c r="G2787" i="1"/>
  <c r="F2787" i="1"/>
  <c r="I2786" i="1"/>
  <c r="H2786" i="1"/>
  <c r="G2786" i="1"/>
  <c r="F2786" i="1"/>
  <c r="I2785" i="1"/>
  <c r="H2785" i="1"/>
  <c r="G2785" i="1"/>
  <c r="F2785" i="1"/>
  <c r="I2784" i="1"/>
  <c r="H2784" i="1"/>
  <c r="G2784" i="1"/>
  <c r="F2784" i="1"/>
  <c r="I2783" i="1"/>
  <c r="H2783" i="1"/>
  <c r="G2783" i="1"/>
  <c r="F2783" i="1"/>
  <c r="I2782" i="1"/>
  <c r="H2782" i="1"/>
  <c r="G2782" i="1"/>
  <c r="F2782" i="1"/>
  <c r="I2781" i="1"/>
  <c r="H2781" i="1"/>
  <c r="G2781" i="1"/>
  <c r="F2781" i="1"/>
  <c r="I2780" i="1"/>
  <c r="H2780" i="1"/>
  <c r="G2780" i="1"/>
  <c r="F2780" i="1"/>
  <c r="I2779" i="1"/>
  <c r="H2779" i="1"/>
  <c r="G2779" i="1"/>
  <c r="F2779" i="1"/>
  <c r="I2778" i="1"/>
  <c r="H2778" i="1"/>
  <c r="G2778" i="1"/>
  <c r="F2778" i="1"/>
  <c r="I2777" i="1"/>
  <c r="H2777" i="1"/>
  <c r="G2777" i="1"/>
  <c r="F2777" i="1"/>
  <c r="I2776" i="1"/>
  <c r="H2776" i="1"/>
  <c r="G2776" i="1"/>
  <c r="F2776" i="1"/>
  <c r="I2775" i="1"/>
  <c r="H2775" i="1"/>
  <c r="G2775" i="1"/>
  <c r="F2775" i="1"/>
  <c r="I2774" i="1"/>
  <c r="H2774" i="1"/>
  <c r="G2774" i="1"/>
  <c r="F2774" i="1"/>
  <c r="I2773" i="1"/>
  <c r="H2773" i="1"/>
  <c r="G2773" i="1"/>
  <c r="F2773" i="1"/>
  <c r="I2772" i="1"/>
  <c r="H2772" i="1"/>
  <c r="G2772" i="1"/>
  <c r="F2772" i="1"/>
  <c r="I2771" i="1"/>
  <c r="H2771" i="1"/>
  <c r="G2771" i="1"/>
  <c r="F2771" i="1"/>
  <c r="I2770" i="1"/>
  <c r="H2770" i="1"/>
  <c r="G2770" i="1"/>
  <c r="F2770" i="1"/>
  <c r="I2769" i="1"/>
  <c r="H2769" i="1"/>
  <c r="G2769" i="1"/>
  <c r="F2769" i="1"/>
  <c r="I2768" i="1"/>
  <c r="H2768" i="1"/>
  <c r="G2768" i="1"/>
  <c r="F2768" i="1"/>
  <c r="I2767" i="1"/>
  <c r="H2767" i="1"/>
  <c r="G2767" i="1"/>
  <c r="F2767" i="1"/>
  <c r="I2766" i="1"/>
  <c r="H2766" i="1"/>
  <c r="G2766" i="1"/>
  <c r="F2766" i="1"/>
  <c r="I2765" i="1"/>
  <c r="H2765" i="1"/>
  <c r="G2765" i="1"/>
  <c r="F2765" i="1"/>
  <c r="I2764" i="1"/>
  <c r="H2764" i="1"/>
  <c r="G2764" i="1"/>
  <c r="F2764" i="1"/>
  <c r="I2763" i="1"/>
  <c r="H2763" i="1"/>
  <c r="G2763" i="1"/>
  <c r="F2763" i="1"/>
  <c r="I2762" i="1"/>
  <c r="H2762" i="1"/>
  <c r="G2762" i="1"/>
  <c r="F2762" i="1"/>
  <c r="I2761" i="1"/>
  <c r="H2761" i="1"/>
  <c r="G2761" i="1"/>
  <c r="F2761" i="1"/>
  <c r="I2760" i="1"/>
  <c r="H2760" i="1"/>
  <c r="G2760" i="1"/>
  <c r="F2760" i="1"/>
  <c r="I2759" i="1"/>
  <c r="H2759" i="1"/>
  <c r="G2759" i="1"/>
  <c r="F2759" i="1"/>
  <c r="I2758" i="1"/>
  <c r="H2758" i="1"/>
  <c r="G2758" i="1"/>
  <c r="F2758" i="1"/>
  <c r="I2757" i="1"/>
  <c r="H2757" i="1"/>
  <c r="G2757" i="1"/>
  <c r="F2757" i="1"/>
  <c r="I2756" i="1"/>
  <c r="H2756" i="1"/>
  <c r="G2756" i="1"/>
  <c r="F2756" i="1"/>
  <c r="I2755" i="1"/>
  <c r="H2755" i="1"/>
  <c r="G2755" i="1"/>
  <c r="F2755" i="1"/>
  <c r="I2754" i="1"/>
  <c r="H2754" i="1"/>
  <c r="G2754" i="1"/>
  <c r="F2754" i="1"/>
  <c r="I2753" i="1"/>
  <c r="H2753" i="1"/>
  <c r="G2753" i="1"/>
  <c r="F2753" i="1"/>
  <c r="I2752" i="1"/>
  <c r="H2752" i="1"/>
  <c r="G2752" i="1"/>
  <c r="F2752" i="1"/>
  <c r="I2751" i="1"/>
  <c r="H2751" i="1"/>
  <c r="G2751" i="1"/>
  <c r="F2751" i="1"/>
  <c r="I2750" i="1"/>
  <c r="H2750" i="1"/>
  <c r="G2750" i="1"/>
  <c r="F2750" i="1"/>
  <c r="I2749" i="1"/>
  <c r="H2749" i="1"/>
  <c r="G2749" i="1"/>
  <c r="F2749" i="1"/>
  <c r="I2748" i="1"/>
  <c r="H2748" i="1"/>
  <c r="G2748" i="1"/>
  <c r="F2748" i="1"/>
  <c r="I2747" i="1"/>
  <c r="H2747" i="1"/>
  <c r="G2747" i="1"/>
  <c r="F2747" i="1"/>
  <c r="I2746" i="1"/>
  <c r="H2746" i="1"/>
  <c r="G2746" i="1"/>
  <c r="F2746" i="1"/>
  <c r="I2745" i="1"/>
  <c r="H2745" i="1"/>
  <c r="G2745" i="1"/>
  <c r="F2745" i="1"/>
  <c r="I2744" i="1"/>
  <c r="H2744" i="1"/>
  <c r="G2744" i="1"/>
  <c r="F2744" i="1"/>
  <c r="I2743" i="1"/>
  <c r="H2743" i="1"/>
  <c r="G2743" i="1"/>
  <c r="F2743" i="1"/>
  <c r="I2742" i="1"/>
  <c r="H2742" i="1"/>
  <c r="G2742" i="1"/>
  <c r="F2742" i="1"/>
  <c r="I2741" i="1"/>
  <c r="H2741" i="1"/>
  <c r="G2741" i="1"/>
  <c r="F2741" i="1"/>
  <c r="I2740" i="1"/>
  <c r="H2740" i="1"/>
  <c r="G2740" i="1"/>
  <c r="F2740" i="1"/>
  <c r="I2739" i="1"/>
  <c r="H2739" i="1"/>
  <c r="G2739" i="1"/>
  <c r="F2739" i="1"/>
  <c r="I2738" i="1"/>
  <c r="H2738" i="1"/>
  <c r="G2738" i="1"/>
  <c r="F2738" i="1"/>
  <c r="I2737" i="1"/>
  <c r="H2737" i="1"/>
  <c r="G2737" i="1"/>
  <c r="F2737" i="1"/>
  <c r="I2736" i="1"/>
  <c r="H2736" i="1"/>
  <c r="G2736" i="1"/>
  <c r="F2736" i="1"/>
  <c r="I2735" i="1"/>
  <c r="H2735" i="1"/>
  <c r="G2735" i="1"/>
  <c r="F2735" i="1"/>
  <c r="I2734" i="1"/>
  <c r="H2734" i="1"/>
  <c r="G2734" i="1"/>
  <c r="F2734" i="1"/>
  <c r="I2733" i="1"/>
  <c r="H2733" i="1"/>
  <c r="G2733" i="1"/>
  <c r="F2733" i="1"/>
  <c r="I2732" i="1"/>
  <c r="H2732" i="1"/>
  <c r="G2732" i="1"/>
  <c r="F2732" i="1"/>
  <c r="I2731" i="1"/>
  <c r="H2731" i="1"/>
  <c r="G2731" i="1"/>
  <c r="F2731" i="1"/>
  <c r="I2730" i="1"/>
  <c r="H2730" i="1"/>
  <c r="G2730" i="1"/>
  <c r="F2730" i="1"/>
  <c r="I2729" i="1"/>
  <c r="H2729" i="1"/>
  <c r="G2729" i="1"/>
  <c r="F2729" i="1"/>
  <c r="I2728" i="1"/>
  <c r="H2728" i="1"/>
  <c r="G2728" i="1"/>
  <c r="F2728" i="1"/>
  <c r="I2727" i="1"/>
  <c r="H2727" i="1"/>
  <c r="G2727" i="1"/>
  <c r="F2727" i="1"/>
  <c r="I2726" i="1"/>
  <c r="H2726" i="1"/>
  <c r="G2726" i="1"/>
  <c r="F2726" i="1"/>
  <c r="I2725" i="1"/>
  <c r="H2725" i="1"/>
  <c r="G2725" i="1"/>
  <c r="F2725" i="1"/>
  <c r="I2724" i="1"/>
  <c r="H2724" i="1"/>
  <c r="G2724" i="1"/>
  <c r="F2724" i="1"/>
  <c r="I2723" i="1"/>
  <c r="H2723" i="1"/>
  <c r="G2723" i="1"/>
  <c r="F2723" i="1"/>
  <c r="I2722" i="1"/>
  <c r="H2722" i="1"/>
  <c r="G2722" i="1"/>
  <c r="F2722" i="1"/>
  <c r="I2721" i="1"/>
  <c r="H2721" i="1"/>
  <c r="G2721" i="1"/>
  <c r="F2721" i="1"/>
  <c r="I2720" i="1"/>
  <c r="H2720" i="1"/>
  <c r="G2720" i="1"/>
  <c r="F2720" i="1"/>
  <c r="I2719" i="1"/>
  <c r="H2719" i="1"/>
  <c r="G2719" i="1"/>
  <c r="F2719" i="1"/>
  <c r="I2718" i="1"/>
  <c r="H2718" i="1"/>
  <c r="G2718" i="1"/>
  <c r="F2718" i="1"/>
  <c r="I2717" i="1"/>
  <c r="H2717" i="1"/>
  <c r="G2717" i="1"/>
  <c r="F2717" i="1"/>
  <c r="I2716" i="1"/>
  <c r="H2716" i="1"/>
  <c r="G2716" i="1"/>
  <c r="F2716" i="1"/>
  <c r="I2715" i="1"/>
  <c r="H2715" i="1"/>
  <c r="G2715" i="1"/>
  <c r="F2715" i="1"/>
  <c r="I2714" i="1"/>
  <c r="H2714" i="1"/>
  <c r="G2714" i="1"/>
  <c r="F2714" i="1"/>
  <c r="I2713" i="1"/>
  <c r="H2713" i="1"/>
  <c r="G2713" i="1"/>
  <c r="F2713" i="1"/>
  <c r="I2712" i="1"/>
  <c r="H2712" i="1"/>
  <c r="G2712" i="1"/>
  <c r="F2712" i="1"/>
  <c r="I2711" i="1"/>
  <c r="H2711" i="1"/>
  <c r="G2711" i="1"/>
  <c r="F2711" i="1"/>
  <c r="I2710" i="1"/>
  <c r="H2710" i="1"/>
  <c r="G2710" i="1"/>
  <c r="F2710" i="1"/>
  <c r="I2709" i="1"/>
  <c r="H2709" i="1"/>
  <c r="G2709" i="1"/>
  <c r="F2709" i="1"/>
  <c r="I2708" i="1"/>
  <c r="H2708" i="1"/>
  <c r="G2708" i="1"/>
  <c r="F2708" i="1"/>
  <c r="I2707" i="1"/>
  <c r="H2707" i="1"/>
  <c r="G2707" i="1"/>
  <c r="F2707" i="1"/>
  <c r="I2706" i="1"/>
  <c r="H2706" i="1"/>
  <c r="G2706" i="1"/>
  <c r="F2706" i="1"/>
  <c r="I2705" i="1"/>
  <c r="H2705" i="1"/>
  <c r="G2705" i="1"/>
  <c r="F2705" i="1"/>
  <c r="I2704" i="1"/>
  <c r="H2704" i="1"/>
  <c r="G2704" i="1"/>
  <c r="F2704" i="1"/>
  <c r="I2703" i="1"/>
  <c r="H2703" i="1"/>
  <c r="G2703" i="1"/>
  <c r="F2703" i="1"/>
  <c r="I2702" i="1"/>
  <c r="H2702" i="1"/>
  <c r="G2702" i="1"/>
  <c r="F2702" i="1"/>
  <c r="I2701" i="1"/>
  <c r="H2701" i="1"/>
  <c r="G2701" i="1"/>
  <c r="F2701" i="1"/>
  <c r="I2700" i="1"/>
  <c r="H2700" i="1"/>
  <c r="G2700" i="1"/>
  <c r="F2700" i="1"/>
  <c r="I2699" i="1"/>
  <c r="H2699" i="1"/>
  <c r="G2699" i="1"/>
  <c r="F2699" i="1"/>
  <c r="I2698" i="1"/>
  <c r="H2698" i="1"/>
  <c r="G2698" i="1"/>
  <c r="F2698" i="1"/>
  <c r="I2697" i="1"/>
  <c r="H2697" i="1"/>
  <c r="G2697" i="1"/>
  <c r="F2697" i="1"/>
  <c r="I2696" i="1"/>
  <c r="H2696" i="1"/>
  <c r="G2696" i="1"/>
  <c r="F2696" i="1"/>
  <c r="I2695" i="1"/>
  <c r="H2695" i="1"/>
  <c r="G2695" i="1"/>
  <c r="F2695" i="1"/>
  <c r="I2694" i="1"/>
  <c r="H2694" i="1"/>
  <c r="G2694" i="1"/>
  <c r="F2694" i="1"/>
  <c r="I2693" i="1"/>
  <c r="H2693" i="1"/>
  <c r="G2693" i="1"/>
  <c r="F2693" i="1"/>
  <c r="I2692" i="1"/>
  <c r="H2692" i="1"/>
  <c r="G2692" i="1"/>
  <c r="F2692" i="1"/>
  <c r="I2691" i="1"/>
  <c r="H2691" i="1"/>
  <c r="G2691" i="1"/>
  <c r="F2691" i="1"/>
  <c r="I2690" i="1"/>
  <c r="H2690" i="1"/>
  <c r="G2690" i="1"/>
  <c r="F2690" i="1"/>
  <c r="I2689" i="1"/>
  <c r="H2689" i="1"/>
  <c r="G2689" i="1"/>
  <c r="F2689" i="1"/>
  <c r="I2688" i="1"/>
  <c r="H2688" i="1"/>
  <c r="G2688" i="1"/>
  <c r="F2688" i="1"/>
  <c r="I2687" i="1"/>
  <c r="H2687" i="1"/>
  <c r="G2687" i="1"/>
  <c r="F2687" i="1"/>
  <c r="I2686" i="1"/>
  <c r="H2686" i="1"/>
  <c r="G2686" i="1"/>
  <c r="F2686" i="1"/>
  <c r="I2685" i="1"/>
  <c r="H2685" i="1"/>
  <c r="G2685" i="1"/>
  <c r="F2685" i="1"/>
  <c r="I2684" i="1"/>
  <c r="H2684" i="1"/>
  <c r="G2684" i="1"/>
  <c r="F2684" i="1"/>
  <c r="I2683" i="1"/>
  <c r="H2683" i="1"/>
  <c r="G2683" i="1"/>
  <c r="F2683" i="1"/>
  <c r="I2682" i="1"/>
  <c r="H2682" i="1"/>
  <c r="G2682" i="1"/>
  <c r="F2682" i="1"/>
  <c r="I2681" i="1"/>
  <c r="H2681" i="1"/>
  <c r="G2681" i="1"/>
  <c r="F2681" i="1"/>
  <c r="I2680" i="1"/>
  <c r="H2680" i="1"/>
  <c r="G2680" i="1"/>
  <c r="F2680" i="1"/>
  <c r="I2679" i="1"/>
  <c r="H2679" i="1"/>
  <c r="G2679" i="1"/>
  <c r="F2679" i="1"/>
  <c r="I2678" i="1"/>
  <c r="H2678" i="1"/>
  <c r="G2678" i="1"/>
  <c r="F2678" i="1"/>
  <c r="I2677" i="1"/>
  <c r="H2677" i="1"/>
  <c r="G2677" i="1"/>
  <c r="F2677" i="1"/>
  <c r="I2676" i="1"/>
  <c r="H2676" i="1"/>
  <c r="G2676" i="1"/>
  <c r="F2676" i="1"/>
  <c r="I2675" i="1"/>
  <c r="H2675" i="1"/>
  <c r="G2675" i="1"/>
  <c r="F2675" i="1"/>
  <c r="I2674" i="1"/>
  <c r="H2674" i="1"/>
  <c r="G2674" i="1"/>
  <c r="F2674" i="1"/>
  <c r="I2673" i="1"/>
  <c r="H2673" i="1"/>
  <c r="G2673" i="1"/>
  <c r="F2673" i="1"/>
  <c r="I2672" i="1"/>
  <c r="H2672" i="1"/>
  <c r="G2672" i="1"/>
  <c r="F2672" i="1"/>
  <c r="I2671" i="1"/>
  <c r="H2671" i="1"/>
  <c r="G2671" i="1"/>
  <c r="F2671" i="1"/>
  <c r="I2670" i="1"/>
  <c r="H2670" i="1"/>
  <c r="G2670" i="1"/>
  <c r="F2670" i="1"/>
  <c r="I2669" i="1"/>
  <c r="H2669" i="1"/>
  <c r="G2669" i="1"/>
  <c r="F2669" i="1"/>
  <c r="I2668" i="1"/>
  <c r="H2668" i="1"/>
  <c r="G2668" i="1"/>
  <c r="F2668" i="1"/>
  <c r="I2667" i="1"/>
  <c r="H2667" i="1"/>
  <c r="G2667" i="1"/>
  <c r="F2667" i="1"/>
  <c r="I2666" i="1"/>
  <c r="H2666" i="1"/>
  <c r="G2666" i="1"/>
  <c r="F2666" i="1"/>
  <c r="I2665" i="1"/>
  <c r="H2665" i="1"/>
  <c r="G2665" i="1"/>
  <c r="F2665" i="1"/>
  <c r="I2664" i="1"/>
  <c r="H2664" i="1"/>
  <c r="G2664" i="1"/>
  <c r="F2664" i="1"/>
  <c r="I2663" i="1"/>
  <c r="H2663" i="1"/>
  <c r="G2663" i="1"/>
  <c r="F2663" i="1"/>
  <c r="I2662" i="1"/>
  <c r="H2662" i="1"/>
  <c r="G2662" i="1"/>
  <c r="F2662" i="1"/>
  <c r="I2661" i="1"/>
  <c r="H2661" i="1"/>
  <c r="G2661" i="1"/>
  <c r="F2661" i="1"/>
  <c r="I2660" i="1"/>
  <c r="H2660" i="1"/>
  <c r="G2660" i="1"/>
  <c r="F2660" i="1"/>
  <c r="I2659" i="1"/>
  <c r="H2659" i="1"/>
  <c r="G2659" i="1"/>
  <c r="F2659" i="1"/>
  <c r="I2658" i="1"/>
  <c r="H2658" i="1"/>
  <c r="G2658" i="1"/>
  <c r="F2658" i="1"/>
  <c r="I2657" i="1"/>
  <c r="H2657" i="1"/>
  <c r="G2657" i="1"/>
  <c r="F2657" i="1"/>
  <c r="I2656" i="1"/>
  <c r="H2656" i="1"/>
  <c r="G2656" i="1"/>
  <c r="F2656" i="1"/>
  <c r="I2655" i="1"/>
  <c r="H2655" i="1"/>
  <c r="G2655" i="1"/>
  <c r="F2655" i="1"/>
  <c r="I2654" i="1"/>
  <c r="H2654" i="1"/>
  <c r="G2654" i="1"/>
  <c r="F2654" i="1"/>
  <c r="I2653" i="1"/>
  <c r="H2653" i="1"/>
  <c r="G2653" i="1"/>
  <c r="F2653" i="1"/>
  <c r="I2652" i="1"/>
  <c r="H2652" i="1"/>
  <c r="G2652" i="1"/>
  <c r="F2652" i="1"/>
  <c r="I2651" i="1"/>
  <c r="H2651" i="1"/>
  <c r="G2651" i="1"/>
  <c r="F2651" i="1"/>
  <c r="I2650" i="1"/>
  <c r="H2650" i="1"/>
  <c r="G2650" i="1"/>
  <c r="F2650" i="1"/>
  <c r="I2649" i="1"/>
  <c r="H2649" i="1"/>
  <c r="G2649" i="1"/>
  <c r="F2649" i="1"/>
  <c r="I2648" i="1"/>
  <c r="H2648" i="1"/>
  <c r="G2648" i="1"/>
  <c r="F2648" i="1"/>
  <c r="I2647" i="1"/>
  <c r="H2647" i="1"/>
  <c r="G2647" i="1"/>
  <c r="F2647" i="1"/>
  <c r="I2646" i="1"/>
  <c r="H2646" i="1"/>
  <c r="G2646" i="1"/>
  <c r="F2646" i="1"/>
  <c r="I2645" i="1"/>
  <c r="H2645" i="1"/>
  <c r="G2645" i="1"/>
  <c r="F2645" i="1"/>
  <c r="I2644" i="1"/>
  <c r="H2644" i="1"/>
  <c r="G2644" i="1"/>
  <c r="F2644" i="1"/>
  <c r="I2643" i="1"/>
  <c r="H2643" i="1"/>
  <c r="G2643" i="1"/>
  <c r="F2643" i="1"/>
  <c r="I2642" i="1"/>
  <c r="H2642" i="1"/>
  <c r="G2642" i="1"/>
  <c r="F2642" i="1"/>
  <c r="I2641" i="1"/>
  <c r="H2641" i="1"/>
  <c r="G2641" i="1"/>
  <c r="F2641" i="1"/>
  <c r="I2640" i="1"/>
  <c r="H2640" i="1"/>
  <c r="G2640" i="1"/>
  <c r="F2640" i="1"/>
  <c r="I2639" i="1"/>
  <c r="H2639" i="1"/>
  <c r="G2639" i="1"/>
  <c r="F2639" i="1"/>
  <c r="I2638" i="1"/>
  <c r="H2638" i="1"/>
  <c r="G2638" i="1"/>
  <c r="F2638" i="1"/>
  <c r="I2637" i="1"/>
  <c r="H2637" i="1"/>
  <c r="G2637" i="1"/>
  <c r="F2637" i="1"/>
  <c r="I2636" i="1"/>
  <c r="H2636" i="1"/>
  <c r="G2636" i="1"/>
  <c r="F2636" i="1"/>
  <c r="I2635" i="1"/>
  <c r="H2635" i="1"/>
  <c r="G2635" i="1"/>
  <c r="F2635" i="1"/>
  <c r="I2634" i="1"/>
  <c r="H2634" i="1"/>
  <c r="G2634" i="1"/>
  <c r="F2634" i="1"/>
  <c r="I2633" i="1"/>
  <c r="H2633" i="1"/>
  <c r="G2633" i="1"/>
  <c r="F2633" i="1"/>
  <c r="I2632" i="1"/>
  <c r="H2632" i="1"/>
  <c r="G2632" i="1"/>
  <c r="F2632" i="1"/>
  <c r="I2631" i="1"/>
  <c r="H2631" i="1"/>
  <c r="G2631" i="1"/>
  <c r="F2631" i="1"/>
  <c r="I2630" i="1"/>
  <c r="H2630" i="1"/>
  <c r="G2630" i="1"/>
  <c r="F2630" i="1"/>
  <c r="I2629" i="1"/>
  <c r="H2629" i="1"/>
  <c r="G2629" i="1"/>
  <c r="F2629" i="1"/>
  <c r="I2628" i="1"/>
  <c r="H2628" i="1"/>
  <c r="G2628" i="1"/>
  <c r="F2628" i="1"/>
  <c r="I2627" i="1"/>
  <c r="H2627" i="1"/>
  <c r="G2627" i="1"/>
  <c r="F2627" i="1"/>
  <c r="I2626" i="1"/>
  <c r="H2626" i="1"/>
  <c r="G2626" i="1"/>
  <c r="F2626" i="1"/>
  <c r="I2625" i="1"/>
  <c r="H2625" i="1"/>
  <c r="G2625" i="1"/>
  <c r="F2625" i="1"/>
  <c r="I2624" i="1"/>
  <c r="H2624" i="1"/>
  <c r="G2624" i="1"/>
  <c r="F2624" i="1"/>
  <c r="I2623" i="1"/>
  <c r="H2623" i="1"/>
  <c r="G2623" i="1"/>
  <c r="F2623" i="1"/>
  <c r="I2622" i="1"/>
  <c r="H2622" i="1"/>
  <c r="G2622" i="1"/>
  <c r="F2622" i="1"/>
  <c r="I2621" i="1"/>
  <c r="H2621" i="1"/>
  <c r="G2621" i="1"/>
  <c r="F2621" i="1"/>
  <c r="I2620" i="1"/>
  <c r="H2620" i="1"/>
  <c r="G2620" i="1"/>
  <c r="F2620" i="1"/>
  <c r="I2619" i="1"/>
  <c r="H2619" i="1"/>
  <c r="G2619" i="1"/>
  <c r="F2619" i="1"/>
  <c r="I2618" i="1"/>
  <c r="H2618" i="1"/>
  <c r="G2618" i="1"/>
  <c r="F2618" i="1"/>
  <c r="I2617" i="1"/>
  <c r="H2617" i="1"/>
  <c r="G2617" i="1"/>
  <c r="F2617" i="1"/>
  <c r="I2616" i="1"/>
  <c r="H2616" i="1"/>
  <c r="G2616" i="1"/>
  <c r="F2616" i="1"/>
  <c r="I2615" i="1"/>
  <c r="H2615" i="1"/>
  <c r="G2615" i="1"/>
  <c r="F2615" i="1"/>
  <c r="I2614" i="1"/>
  <c r="H2614" i="1"/>
  <c r="G2614" i="1"/>
  <c r="F2614" i="1"/>
  <c r="I2613" i="1"/>
  <c r="H2613" i="1"/>
  <c r="G2613" i="1"/>
  <c r="F2613" i="1"/>
  <c r="I2612" i="1"/>
  <c r="H2612" i="1"/>
  <c r="G2612" i="1"/>
  <c r="F2612" i="1"/>
  <c r="I2611" i="1"/>
  <c r="H2611" i="1"/>
  <c r="G2611" i="1"/>
  <c r="F2611" i="1"/>
  <c r="I2610" i="1"/>
  <c r="H2610" i="1"/>
  <c r="G2610" i="1"/>
  <c r="F2610" i="1"/>
  <c r="I2609" i="1"/>
  <c r="H2609" i="1"/>
  <c r="G2609" i="1"/>
  <c r="F2609" i="1"/>
  <c r="I2608" i="1"/>
  <c r="H2608" i="1"/>
  <c r="G2608" i="1"/>
  <c r="F2608" i="1"/>
  <c r="I2607" i="1"/>
  <c r="H2607" i="1"/>
  <c r="G2607" i="1"/>
  <c r="F2607" i="1"/>
  <c r="I2606" i="1"/>
  <c r="H2606" i="1"/>
  <c r="G2606" i="1"/>
  <c r="F2606" i="1"/>
  <c r="I2605" i="1"/>
  <c r="H2605" i="1"/>
  <c r="G2605" i="1"/>
  <c r="F2605" i="1"/>
  <c r="I2604" i="1"/>
  <c r="H2604" i="1"/>
  <c r="G2604" i="1"/>
  <c r="F2604" i="1"/>
  <c r="I2603" i="1"/>
  <c r="H2603" i="1"/>
  <c r="G2603" i="1"/>
  <c r="F2603" i="1"/>
  <c r="I2602" i="1"/>
  <c r="H2602" i="1"/>
  <c r="G2602" i="1"/>
  <c r="F2602" i="1"/>
  <c r="I2601" i="1"/>
  <c r="H2601" i="1"/>
  <c r="G2601" i="1"/>
  <c r="F2601" i="1"/>
  <c r="I2600" i="1"/>
  <c r="H2600" i="1"/>
  <c r="G2600" i="1"/>
  <c r="F2600" i="1"/>
  <c r="I2599" i="1"/>
  <c r="H2599" i="1"/>
  <c r="G2599" i="1"/>
  <c r="F2599" i="1"/>
  <c r="I2598" i="1"/>
  <c r="H2598" i="1"/>
  <c r="G2598" i="1"/>
  <c r="F2598" i="1"/>
  <c r="I2597" i="1"/>
  <c r="H2597" i="1"/>
  <c r="G2597" i="1"/>
  <c r="F2597" i="1"/>
  <c r="I2596" i="1"/>
  <c r="H2596" i="1"/>
  <c r="G2596" i="1"/>
  <c r="F2596" i="1"/>
  <c r="I2595" i="1"/>
  <c r="H2595" i="1"/>
  <c r="G2595" i="1"/>
  <c r="F2595" i="1"/>
  <c r="I2594" i="1"/>
  <c r="H2594" i="1"/>
  <c r="G2594" i="1"/>
  <c r="F2594" i="1"/>
  <c r="I2593" i="1"/>
  <c r="H2593" i="1"/>
  <c r="G2593" i="1"/>
  <c r="F2593" i="1"/>
  <c r="I2592" i="1"/>
  <c r="H2592" i="1"/>
  <c r="G2592" i="1"/>
  <c r="F2592" i="1"/>
  <c r="I2591" i="1"/>
  <c r="H2591" i="1"/>
  <c r="G2591" i="1"/>
  <c r="F2591" i="1"/>
  <c r="I2590" i="1"/>
  <c r="H2590" i="1"/>
  <c r="G2590" i="1"/>
  <c r="F2590" i="1"/>
  <c r="I2589" i="1"/>
  <c r="H2589" i="1"/>
  <c r="G2589" i="1"/>
  <c r="F2589" i="1"/>
  <c r="I2588" i="1"/>
  <c r="H2588" i="1"/>
  <c r="G2588" i="1"/>
  <c r="F2588" i="1"/>
  <c r="I2587" i="1"/>
  <c r="H2587" i="1"/>
  <c r="G2587" i="1"/>
  <c r="F2587" i="1"/>
  <c r="I2586" i="1"/>
  <c r="H2586" i="1"/>
  <c r="G2586" i="1"/>
  <c r="F2586" i="1"/>
  <c r="I2585" i="1"/>
  <c r="H2585" i="1"/>
  <c r="G2585" i="1"/>
  <c r="F2585" i="1"/>
  <c r="I2584" i="1"/>
  <c r="H2584" i="1"/>
  <c r="G2584" i="1"/>
  <c r="F2584" i="1"/>
  <c r="I2583" i="1"/>
  <c r="H2583" i="1"/>
  <c r="G2583" i="1"/>
  <c r="F2583" i="1"/>
  <c r="I2582" i="1"/>
  <c r="H2582" i="1"/>
  <c r="G2582" i="1"/>
  <c r="F2582" i="1"/>
  <c r="I2581" i="1"/>
  <c r="H2581" i="1"/>
  <c r="G2581" i="1"/>
  <c r="F2581" i="1"/>
  <c r="I2580" i="1"/>
  <c r="H2580" i="1"/>
  <c r="G2580" i="1"/>
  <c r="F2580" i="1"/>
  <c r="I2579" i="1"/>
  <c r="H2579" i="1"/>
  <c r="G2579" i="1"/>
  <c r="F2579" i="1"/>
  <c r="I2578" i="1"/>
  <c r="H2578" i="1"/>
  <c r="G2578" i="1"/>
  <c r="F2578" i="1"/>
  <c r="I2577" i="1"/>
  <c r="H2577" i="1"/>
  <c r="G2577" i="1"/>
  <c r="F2577" i="1"/>
  <c r="I2576" i="1"/>
  <c r="H2576" i="1"/>
  <c r="G2576" i="1"/>
  <c r="F2576" i="1"/>
  <c r="I2575" i="1"/>
  <c r="H2575" i="1"/>
  <c r="G2575" i="1"/>
  <c r="F2575" i="1"/>
  <c r="I2574" i="1"/>
  <c r="H2574" i="1"/>
  <c r="G2574" i="1"/>
  <c r="F2574" i="1"/>
  <c r="I2573" i="1"/>
  <c r="H2573" i="1"/>
  <c r="G2573" i="1"/>
  <c r="F2573" i="1"/>
  <c r="I2572" i="1"/>
  <c r="H2572" i="1"/>
  <c r="G2572" i="1"/>
  <c r="F2572" i="1"/>
  <c r="I2571" i="1"/>
  <c r="H2571" i="1"/>
  <c r="G2571" i="1"/>
  <c r="F2571" i="1"/>
  <c r="I2570" i="1"/>
  <c r="H2570" i="1"/>
  <c r="G2570" i="1"/>
  <c r="F2570" i="1"/>
  <c r="I2569" i="1"/>
  <c r="H2569" i="1"/>
  <c r="G2569" i="1"/>
  <c r="F2569" i="1"/>
  <c r="I2568" i="1"/>
  <c r="H2568" i="1"/>
  <c r="G2568" i="1"/>
  <c r="F2568" i="1"/>
  <c r="I2567" i="1"/>
  <c r="H2567" i="1"/>
  <c r="G2567" i="1"/>
  <c r="F2567" i="1"/>
  <c r="I2566" i="1"/>
  <c r="H2566" i="1"/>
  <c r="G2566" i="1"/>
  <c r="F2566" i="1"/>
  <c r="I2565" i="1"/>
  <c r="H2565" i="1"/>
  <c r="G2565" i="1"/>
  <c r="F2565" i="1"/>
  <c r="I2564" i="1"/>
  <c r="H2564" i="1"/>
  <c r="G2564" i="1"/>
  <c r="F2564" i="1"/>
  <c r="I2563" i="1"/>
  <c r="H2563" i="1"/>
  <c r="G2563" i="1"/>
  <c r="F2563" i="1"/>
  <c r="I2562" i="1"/>
  <c r="H2562" i="1"/>
  <c r="G2562" i="1"/>
  <c r="F2562" i="1"/>
  <c r="I2561" i="1"/>
  <c r="H2561" i="1"/>
  <c r="G2561" i="1"/>
  <c r="F2561" i="1"/>
  <c r="I2560" i="1"/>
  <c r="H2560" i="1"/>
  <c r="G2560" i="1"/>
  <c r="F2560" i="1"/>
  <c r="I2559" i="1"/>
  <c r="H2559" i="1"/>
  <c r="G2559" i="1"/>
  <c r="F2559" i="1"/>
  <c r="I2558" i="1"/>
  <c r="H2558" i="1"/>
  <c r="G2558" i="1"/>
  <c r="F2558" i="1"/>
  <c r="I2557" i="1"/>
  <c r="H2557" i="1"/>
  <c r="G2557" i="1"/>
  <c r="F2557" i="1"/>
  <c r="I2556" i="1"/>
  <c r="H2556" i="1"/>
  <c r="G2556" i="1"/>
  <c r="F2556" i="1"/>
  <c r="I2555" i="1"/>
  <c r="H2555" i="1"/>
  <c r="G2555" i="1"/>
  <c r="F2555" i="1"/>
  <c r="I2554" i="1"/>
  <c r="H2554" i="1"/>
  <c r="G2554" i="1"/>
  <c r="F2554" i="1"/>
  <c r="I2553" i="1"/>
  <c r="H2553" i="1"/>
  <c r="G2553" i="1"/>
  <c r="F2553" i="1"/>
  <c r="I2552" i="1"/>
  <c r="H2552" i="1"/>
  <c r="G2552" i="1"/>
  <c r="F2552" i="1"/>
  <c r="I2551" i="1"/>
  <c r="H2551" i="1"/>
  <c r="G2551" i="1"/>
  <c r="F2551" i="1"/>
  <c r="I2550" i="1"/>
  <c r="H2550" i="1"/>
  <c r="G2550" i="1"/>
  <c r="F2550" i="1"/>
  <c r="I2549" i="1"/>
  <c r="H2549" i="1"/>
  <c r="G2549" i="1"/>
  <c r="F2549" i="1"/>
  <c r="I2548" i="1"/>
  <c r="H2548" i="1"/>
  <c r="G2548" i="1"/>
  <c r="F2548" i="1"/>
  <c r="I2547" i="1"/>
  <c r="H2547" i="1"/>
  <c r="G2547" i="1"/>
  <c r="F2547" i="1"/>
  <c r="I2546" i="1"/>
  <c r="H2546" i="1"/>
  <c r="G2546" i="1"/>
  <c r="F2546" i="1"/>
  <c r="I2545" i="1"/>
  <c r="H2545" i="1"/>
  <c r="G2545" i="1"/>
  <c r="F2545" i="1"/>
  <c r="I2544" i="1"/>
  <c r="H2544" i="1"/>
  <c r="G2544" i="1"/>
  <c r="F2544" i="1"/>
  <c r="I2543" i="1"/>
  <c r="H2543" i="1"/>
  <c r="G2543" i="1"/>
  <c r="F2543" i="1"/>
  <c r="I2542" i="1"/>
  <c r="H2542" i="1"/>
  <c r="G2542" i="1"/>
  <c r="F2542" i="1"/>
  <c r="I2541" i="1"/>
  <c r="H2541" i="1"/>
  <c r="G2541" i="1"/>
  <c r="F2541" i="1"/>
  <c r="I2540" i="1"/>
  <c r="H2540" i="1"/>
  <c r="G2540" i="1"/>
  <c r="F2540" i="1"/>
  <c r="I2539" i="1"/>
  <c r="H2539" i="1"/>
  <c r="G2539" i="1"/>
  <c r="F2539" i="1"/>
  <c r="I2538" i="1"/>
  <c r="H2538" i="1"/>
  <c r="G2538" i="1"/>
  <c r="F2538" i="1"/>
  <c r="I2537" i="1"/>
  <c r="H2537" i="1"/>
  <c r="G2537" i="1"/>
  <c r="F2537" i="1"/>
  <c r="I2536" i="1"/>
  <c r="H2536" i="1"/>
  <c r="G2536" i="1"/>
  <c r="F2536" i="1"/>
  <c r="I2535" i="1"/>
  <c r="H2535" i="1"/>
  <c r="G2535" i="1"/>
  <c r="F2535" i="1"/>
  <c r="I2534" i="1"/>
  <c r="H2534" i="1"/>
  <c r="G2534" i="1"/>
  <c r="F2534" i="1"/>
  <c r="I2533" i="1"/>
  <c r="H2533" i="1"/>
  <c r="G2533" i="1"/>
  <c r="F2533" i="1"/>
  <c r="I2532" i="1"/>
  <c r="H2532" i="1"/>
  <c r="G2532" i="1"/>
  <c r="F2532" i="1"/>
  <c r="I2531" i="1"/>
  <c r="H2531" i="1"/>
  <c r="G2531" i="1"/>
  <c r="F2531" i="1"/>
  <c r="I2530" i="1"/>
  <c r="H2530" i="1"/>
  <c r="G2530" i="1"/>
  <c r="F2530" i="1"/>
  <c r="I2529" i="1"/>
  <c r="H2529" i="1"/>
  <c r="G2529" i="1"/>
  <c r="F2529" i="1"/>
  <c r="I2528" i="1"/>
  <c r="H2528" i="1"/>
  <c r="G2528" i="1"/>
  <c r="F2528" i="1"/>
  <c r="I2527" i="1"/>
  <c r="H2527" i="1"/>
  <c r="G2527" i="1"/>
  <c r="F2527" i="1"/>
  <c r="I2526" i="1"/>
  <c r="H2526" i="1"/>
  <c r="G2526" i="1"/>
  <c r="F2526" i="1"/>
  <c r="I2525" i="1"/>
  <c r="H2525" i="1"/>
  <c r="G2525" i="1"/>
  <c r="F2525" i="1"/>
  <c r="I2524" i="1"/>
  <c r="H2524" i="1"/>
  <c r="G2524" i="1"/>
  <c r="F2524" i="1"/>
  <c r="I2523" i="1"/>
  <c r="H2523" i="1"/>
  <c r="G2523" i="1"/>
  <c r="F2523" i="1"/>
  <c r="I2522" i="1"/>
  <c r="H2522" i="1"/>
  <c r="G2522" i="1"/>
  <c r="F2522" i="1"/>
  <c r="I2521" i="1"/>
  <c r="H2521" i="1"/>
  <c r="G2521" i="1"/>
  <c r="F2521" i="1"/>
  <c r="I2520" i="1"/>
  <c r="H2520" i="1"/>
  <c r="G2520" i="1"/>
  <c r="F2520" i="1"/>
  <c r="I2519" i="1"/>
  <c r="H2519" i="1"/>
  <c r="G2519" i="1"/>
  <c r="F2519" i="1"/>
  <c r="I2518" i="1"/>
  <c r="H2518" i="1"/>
  <c r="G2518" i="1"/>
  <c r="F2518" i="1"/>
  <c r="I2517" i="1"/>
  <c r="H2517" i="1"/>
  <c r="G2517" i="1"/>
  <c r="F2517" i="1"/>
  <c r="I2516" i="1"/>
  <c r="H2516" i="1"/>
  <c r="G2516" i="1"/>
  <c r="F2516" i="1"/>
  <c r="I2515" i="1"/>
  <c r="H2515" i="1"/>
  <c r="G2515" i="1"/>
  <c r="F2515" i="1"/>
  <c r="I2514" i="1"/>
  <c r="H2514" i="1"/>
  <c r="G2514" i="1"/>
  <c r="F2514" i="1"/>
  <c r="I2513" i="1"/>
  <c r="H2513" i="1"/>
  <c r="G2513" i="1"/>
  <c r="F2513" i="1"/>
  <c r="I2512" i="1"/>
  <c r="H2512" i="1"/>
  <c r="G2512" i="1"/>
  <c r="F2512" i="1"/>
  <c r="I2511" i="1"/>
  <c r="H2511" i="1"/>
  <c r="G2511" i="1"/>
  <c r="F2511" i="1"/>
  <c r="I2510" i="1"/>
  <c r="H2510" i="1"/>
  <c r="G2510" i="1"/>
  <c r="F2510" i="1"/>
  <c r="I2509" i="1"/>
  <c r="H2509" i="1"/>
  <c r="G2509" i="1"/>
  <c r="F2509" i="1"/>
  <c r="I2508" i="1"/>
  <c r="H2508" i="1"/>
  <c r="G2508" i="1"/>
  <c r="F2508" i="1"/>
  <c r="I2507" i="1"/>
  <c r="H2507" i="1"/>
  <c r="G2507" i="1"/>
  <c r="F2507" i="1"/>
  <c r="I2506" i="1"/>
  <c r="H2506" i="1"/>
  <c r="G2506" i="1"/>
  <c r="F2506" i="1"/>
  <c r="I2505" i="1"/>
  <c r="H2505" i="1"/>
  <c r="G2505" i="1"/>
  <c r="F2505" i="1"/>
  <c r="I2504" i="1"/>
  <c r="H2504" i="1"/>
  <c r="G2504" i="1"/>
  <c r="F2504" i="1"/>
  <c r="I2503" i="1"/>
  <c r="H2503" i="1"/>
  <c r="G2503" i="1"/>
  <c r="F2503" i="1"/>
  <c r="I2502" i="1"/>
  <c r="H2502" i="1"/>
  <c r="G2502" i="1"/>
  <c r="F2502" i="1"/>
  <c r="I2501" i="1"/>
  <c r="H2501" i="1"/>
  <c r="G2501" i="1"/>
  <c r="F2501" i="1"/>
  <c r="I2500" i="1"/>
  <c r="H2500" i="1"/>
  <c r="G2500" i="1"/>
  <c r="F2500" i="1"/>
  <c r="I2499" i="1"/>
  <c r="H2499" i="1"/>
  <c r="G2499" i="1"/>
  <c r="F2499" i="1"/>
  <c r="I2498" i="1"/>
  <c r="H2498" i="1"/>
  <c r="G2498" i="1"/>
  <c r="F2498" i="1"/>
  <c r="I2497" i="1"/>
  <c r="H2497" i="1"/>
  <c r="G2497" i="1"/>
  <c r="F2497" i="1"/>
  <c r="I2496" i="1"/>
  <c r="H2496" i="1"/>
  <c r="G2496" i="1"/>
  <c r="F2496" i="1"/>
  <c r="I2495" i="1"/>
  <c r="H2495" i="1"/>
  <c r="G2495" i="1"/>
  <c r="F2495" i="1"/>
  <c r="I2494" i="1"/>
  <c r="H2494" i="1"/>
  <c r="G2494" i="1"/>
  <c r="F2494" i="1"/>
  <c r="I2493" i="1"/>
  <c r="H2493" i="1"/>
  <c r="G2493" i="1"/>
  <c r="F2493" i="1"/>
  <c r="I2492" i="1"/>
  <c r="H2492" i="1"/>
  <c r="G2492" i="1"/>
  <c r="F2492" i="1"/>
  <c r="I2491" i="1"/>
  <c r="H2491" i="1"/>
  <c r="G2491" i="1"/>
  <c r="F2491" i="1"/>
  <c r="I2490" i="1"/>
  <c r="H2490" i="1"/>
  <c r="G2490" i="1"/>
  <c r="F2490" i="1"/>
  <c r="I2489" i="1"/>
  <c r="H2489" i="1"/>
  <c r="G2489" i="1"/>
  <c r="F2489" i="1"/>
  <c r="I2488" i="1"/>
  <c r="H2488" i="1"/>
  <c r="G2488" i="1"/>
  <c r="F2488" i="1"/>
  <c r="I2487" i="1"/>
  <c r="H2487" i="1"/>
  <c r="G2487" i="1"/>
  <c r="F2487" i="1"/>
  <c r="I2486" i="1"/>
  <c r="H2486" i="1"/>
  <c r="G2486" i="1"/>
  <c r="F2486" i="1"/>
  <c r="I2485" i="1"/>
  <c r="H2485" i="1"/>
  <c r="G2485" i="1"/>
  <c r="F2485" i="1"/>
  <c r="I2484" i="1"/>
  <c r="H2484" i="1"/>
  <c r="G2484" i="1"/>
  <c r="F2484" i="1"/>
  <c r="I2483" i="1"/>
  <c r="H2483" i="1"/>
  <c r="G2483" i="1"/>
  <c r="F2483" i="1"/>
  <c r="I2482" i="1"/>
  <c r="H2482" i="1"/>
  <c r="G2482" i="1"/>
  <c r="F2482" i="1"/>
  <c r="I2481" i="1"/>
  <c r="H2481" i="1"/>
  <c r="G2481" i="1"/>
  <c r="F2481" i="1"/>
  <c r="I2480" i="1"/>
  <c r="H2480" i="1"/>
  <c r="G2480" i="1"/>
  <c r="F2480" i="1"/>
  <c r="I2479" i="1"/>
  <c r="H2479" i="1"/>
  <c r="G2479" i="1"/>
  <c r="F2479" i="1"/>
  <c r="I2478" i="1"/>
  <c r="H2478" i="1"/>
  <c r="G2478" i="1"/>
  <c r="F2478" i="1"/>
  <c r="I2477" i="1"/>
  <c r="H2477" i="1"/>
  <c r="G2477" i="1"/>
  <c r="F2477" i="1"/>
  <c r="I2476" i="1"/>
  <c r="H2476" i="1"/>
  <c r="G2476" i="1"/>
  <c r="F2476" i="1"/>
  <c r="I2475" i="1"/>
  <c r="H2475" i="1"/>
  <c r="G2475" i="1"/>
  <c r="F2475" i="1"/>
  <c r="I2474" i="1"/>
  <c r="H2474" i="1"/>
  <c r="G2474" i="1"/>
  <c r="F2474" i="1"/>
  <c r="I2473" i="1"/>
  <c r="H2473" i="1"/>
  <c r="G2473" i="1"/>
  <c r="F2473" i="1"/>
  <c r="I2472" i="1"/>
  <c r="H2472" i="1"/>
  <c r="G2472" i="1"/>
  <c r="F2472" i="1"/>
  <c r="I2471" i="1"/>
  <c r="H2471" i="1"/>
  <c r="G2471" i="1"/>
  <c r="F2471" i="1"/>
  <c r="I2470" i="1"/>
  <c r="H2470" i="1"/>
  <c r="G2470" i="1"/>
  <c r="F2470" i="1"/>
  <c r="I2469" i="1"/>
  <c r="H2469" i="1"/>
  <c r="G2469" i="1"/>
  <c r="F2469" i="1"/>
  <c r="I2468" i="1"/>
  <c r="H2468" i="1"/>
  <c r="G2468" i="1"/>
  <c r="F2468" i="1"/>
  <c r="I2467" i="1"/>
  <c r="H2467" i="1"/>
  <c r="G2467" i="1"/>
  <c r="F2467" i="1"/>
  <c r="I2466" i="1"/>
  <c r="H2466" i="1"/>
  <c r="G2466" i="1"/>
  <c r="F2466" i="1"/>
  <c r="I2465" i="1"/>
  <c r="H2465" i="1"/>
  <c r="G2465" i="1"/>
  <c r="F2465" i="1"/>
  <c r="I2464" i="1"/>
  <c r="H2464" i="1"/>
  <c r="G2464" i="1"/>
  <c r="F2464" i="1"/>
  <c r="I2463" i="1"/>
  <c r="H2463" i="1"/>
  <c r="G2463" i="1"/>
  <c r="F2463" i="1"/>
  <c r="I2462" i="1"/>
  <c r="H2462" i="1"/>
  <c r="G2462" i="1"/>
  <c r="F2462" i="1"/>
  <c r="I2461" i="1"/>
  <c r="H2461" i="1"/>
  <c r="G2461" i="1"/>
  <c r="F2461" i="1"/>
  <c r="I2460" i="1"/>
  <c r="H2460" i="1"/>
  <c r="G2460" i="1"/>
  <c r="F2460" i="1"/>
  <c r="I2459" i="1"/>
  <c r="H2459" i="1"/>
  <c r="G2459" i="1"/>
  <c r="F2459" i="1"/>
  <c r="I2458" i="1"/>
  <c r="H2458" i="1"/>
  <c r="G2458" i="1"/>
  <c r="F2458" i="1"/>
  <c r="I2457" i="1"/>
  <c r="H2457" i="1"/>
  <c r="G2457" i="1"/>
  <c r="F2457" i="1"/>
  <c r="I2456" i="1"/>
  <c r="H2456" i="1"/>
  <c r="G2456" i="1"/>
  <c r="F2456" i="1"/>
  <c r="I2455" i="1"/>
  <c r="H2455" i="1"/>
  <c r="G2455" i="1"/>
  <c r="F2455" i="1"/>
  <c r="I2454" i="1"/>
  <c r="H2454" i="1"/>
  <c r="G2454" i="1"/>
  <c r="F2454" i="1"/>
  <c r="I2453" i="1"/>
  <c r="H2453" i="1"/>
  <c r="G2453" i="1"/>
  <c r="F2453" i="1"/>
  <c r="I2452" i="1"/>
  <c r="H2452" i="1"/>
  <c r="G2452" i="1"/>
  <c r="F2452" i="1"/>
  <c r="I2451" i="1"/>
  <c r="H2451" i="1"/>
  <c r="G2451" i="1"/>
  <c r="F2451" i="1"/>
  <c r="I2450" i="1"/>
  <c r="H2450" i="1"/>
  <c r="G2450" i="1"/>
  <c r="F2450" i="1"/>
  <c r="I2449" i="1"/>
  <c r="H2449" i="1"/>
  <c r="G2449" i="1"/>
  <c r="F2449" i="1"/>
  <c r="I2448" i="1"/>
  <c r="H2448" i="1"/>
  <c r="G2448" i="1"/>
  <c r="F2448" i="1"/>
  <c r="I2447" i="1"/>
  <c r="H2447" i="1"/>
  <c r="G2447" i="1"/>
  <c r="F2447" i="1"/>
  <c r="I2446" i="1"/>
  <c r="H2446" i="1"/>
  <c r="G2446" i="1"/>
  <c r="F2446" i="1"/>
  <c r="I2445" i="1"/>
  <c r="H2445" i="1"/>
  <c r="G2445" i="1"/>
  <c r="F2445" i="1"/>
  <c r="I2444" i="1"/>
  <c r="H2444" i="1"/>
  <c r="G2444" i="1"/>
  <c r="F2444" i="1"/>
  <c r="I2443" i="1"/>
  <c r="H2443" i="1"/>
  <c r="G2443" i="1"/>
  <c r="F2443" i="1"/>
  <c r="I2442" i="1"/>
  <c r="H2442" i="1"/>
  <c r="G2442" i="1"/>
  <c r="F2442" i="1"/>
  <c r="I2441" i="1"/>
  <c r="H2441" i="1"/>
  <c r="G2441" i="1"/>
  <c r="F2441" i="1"/>
  <c r="I2440" i="1"/>
  <c r="H2440" i="1"/>
  <c r="G2440" i="1"/>
  <c r="F2440" i="1"/>
  <c r="I2439" i="1"/>
  <c r="H2439" i="1"/>
  <c r="G2439" i="1"/>
  <c r="F2439" i="1"/>
  <c r="I2438" i="1"/>
  <c r="H2438" i="1"/>
  <c r="G2438" i="1"/>
  <c r="F2438" i="1"/>
  <c r="I2437" i="1"/>
  <c r="H2437" i="1"/>
  <c r="G2437" i="1"/>
  <c r="F2437" i="1"/>
  <c r="I2436" i="1"/>
  <c r="H2436" i="1"/>
  <c r="G2436" i="1"/>
  <c r="F2436" i="1"/>
  <c r="I2435" i="1"/>
  <c r="H2435" i="1"/>
  <c r="G2435" i="1"/>
  <c r="F2435" i="1"/>
  <c r="I2434" i="1"/>
  <c r="H2434" i="1"/>
  <c r="G2434" i="1"/>
  <c r="F2434" i="1"/>
  <c r="I2433" i="1"/>
  <c r="H2433" i="1"/>
  <c r="G2433" i="1"/>
  <c r="F2433" i="1"/>
  <c r="I2432" i="1"/>
  <c r="H2432" i="1"/>
  <c r="G2432" i="1"/>
  <c r="F2432" i="1"/>
  <c r="I2431" i="1"/>
  <c r="H2431" i="1"/>
  <c r="G2431" i="1"/>
  <c r="F2431" i="1"/>
  <c r="I2430" i="1"/>
  <c r="H2430" i="1"/>
  <c r="G2430" i="1"/>
  <c r="F2430" i="1"/>
  <c r="I2429" i="1"/>
  <c r="H2429" i="1"/>
  <c r="G2429" i="1"/>
  <c r="F2429" i="1"/>
  <c r="I2428" i="1"/>
  <c r="H2428" i="1"/>
  <c r="G2428" i="1"/>
  <c r="F2428" i="1"/>
  <c r="I2427" i="1"/>
  <c r="H2427" i="1"/>
  <c r="G2427" i="1"/>
  <c r="F2427" i="1"/>
  <c r="I2426" i="1"/>
  <c r="H2426" i="1"/>
  <c r="G2426" i="1"/>
  <c r="F2426" i="1"/>
  <c r="I2425" i="1"/>
  <c r="H2425" i="1"/>
  <c r="G2425" i="1"/>
  <c r="F2425" i="1"/>
  <c r="I2424" i="1"/>
  <c r="H2424" i="1"/>
  <c r="G2424" i="1"/>
  <c r="F2424" i="1"/>
  <c r="I2423" i="1"/>
  <c r="H2423" i="1"/>
  <c r="G2423" i="1"/>
  <c r="F2423" i="1"/>
  <c r="I2422" i="1"/>
  <c r="H2422" i="1"/>
  <c r="G2422" i="1"/>
  <c r="F2422" i="1"/>
  <c r="I2421" i="1"/>
  <c r="H2421" i="1"/>
  <c r="G2421" i="1"/>
  <c r="F2421" i="1"/>
  <c r="I2420" i="1"/>
  <c r="H2420" i="1"/>
  <c r="G2420" i="1"/>
  <c r="F2420" i="1"/>
  <c r="I2419" i="1"/>
  <c r="H2419" i="1"/>
  <c r="G2419" i="1"/>
  <c r="F2419" i="1"/>
  <c r="I2418" i="1"/>
  <c r="H2418" i="1"/>
  <c r="G2418" i="1"/>
  <c r="F2418" i="1"/>
  <c r="I2417" i="1"/>
  <c r="H2417" i="1"/>
  <c r="G2417" i="1"/>
  <c r="F2417" i="1"/>
  <c r="I2416" i="1"/>
  <c r="H2416" i="1"/>
  <c r="G2416" i="1"/>
  <c r="F2416" i="1"/>
  <c r="I2415" i="1"/>
  <c r="H2415" i="1"/>
  <c r="G2415" i="1"/>
  <c r="F2415" i="1"/>
  <c r="I2414" i="1"/>
  <c r="H2414" i="1"/>
  <c r="G2414" i="1"/>
  <c r="F2414" i="1"/>
  <c r="I2413" i="1"/>
  <c r="H2413" i="1"/>
  <c r="G2413" i="1"/>
  <c r="F2413" i="1"/>
  <c r="I2412" i="1"/>
  <c r="H2412" i="1"/>
  <c r="G2412" i="1"/>
  <c r="F2412" i="1"/>
  <c r="I2411" i="1"/>
  <c r="H2411" i="1"/>
  <c r="G2411" i="1"/>
  <c r="F2411" i="1"/>
  <c r="I2410" i="1"/>
  <c r="H2410" i="1"/>
  <c r="G2410" i="1"/>
  <c r="F2410" i="1"/>
  <c r="I2409" i="1"/>
  <c r="H2409" i="1"/>
  <c r="G2409" i="1"/>
  <c r="F2409" i="1"/>
  <c r="I2408" i="1"/>
  <c r="H2408" i="1"/>
  <c r="G2408" i="1"/>
  <c r="F2408" i="1"/>
  <c r="I2407" i="1"/>
  <c r="H2407" i="1"/>
  <c r="G2407" i="1"/>
  <c r="F2407" i="1"/>
  <c r="I2406" i="1"/>
  <c r="H2406" i="1"/>
  <c r="G2406" i="1"/>
  <c r="F2406" i="1"/>
  <c r="I2405" i="1"/>
  <c r="H2405" i="1"/>
  <c r="G2405" i="1"/>
  <c r="F2405" i="1"/>
  <c r="I2404" i="1"/>
  <c r="H2404" i="1"/>
  <c r="G2404" i="1"/>
  <c r="F2404" i="1"/>
  <c r="I2403" i="1"/>
  <c r="H2403" i="1"/>
  <c r="G2403" i="1"/>
  <c r="F2403" i="1"/>
  <c r="I2402" i="1"/>
  <c r="H2402" i="1"/>
  <c r="G2402" i="1"/>
  <c r="F2402" i="1"/>
  <c r="I2401" i="1"/>
  <c r="H2401" i="1"/>
  <c r="G2401" i="1"/>
  <c r="F2401" i="1"/>
  <c r="I2400" i="1"/>
  <c r="H2400" i="1"/>
  <c r="G2400" i="1"/>
  <c r="F2400" i="1"/>
  <c r="I2399" i="1"/>
  <c r="H2399" i="1"/>
  <c r="G2399" i="1"/>
  <c r="F2399" i="1"/>
  <c r="I2398" i="1"/>
  <c r="H2398" i="1"/>
  <c r="G2398" i="1"/>
  <c r="F2398" i="1"/>
  <c r="I2397" i="1"/>
  <c r="H2397" i="1"/>
  <c r="G2397" i="1"/>
  <c r="F2397" i="1"/>
  <c r="I2396" i="1"/>
  <c r="H2396" i="1"/>
  <c r="G2396" i="1"/>
  <c r="F2396" i="1"/>
  <c r="I2395" i="1"/>
  <c r="H2395" i="1"/>
  <c r="G2395" i="1"/>
  <c r="F2395" i="1"/>
  <c r="I2394" i="1"/>
  <c r="H2394" i="1"/>
  <c r="G2394" i="1"/>
  <c r="F2394" i="1"/>
  <c r="I2393" i="1"/>
  <c r="H2393" i="1"/>
  <c r="G2393" i="1"/>
  <c r="F2393" i="1"/>
  <c r="I2392" i="1"/>
  <c r="H2392" i="1"/>
  <c r="G2392" i="1"/>
  <c r="F2392" i="1"/>
  <c r="I2391" i="1"/>
  <c r="H2391" i="1"/>
  <c r="G2391" i="1"/>
  <c r="F2391" i="1"/>
  <c r="I2390" i="1"/>
  <c r="H2390" i="1"/>
  <c r="G2390" i="1"/>
  <c r="F2390" i="1"/>
  <c r="I2389" i="1"/>
  <c r="H2389" i="1"/>
  <c r="G2389" i="1"/>
  <c r="F2389" i="1"/>
  <c r="I2388" i="1"/>
  <c r="H2388" i="1"/>
  <c r="G2388" i="1"/>
  <c r="F2388" i="1"/>
  <c r="I2387" i="1"/>
  <c r="H2387" i="1"/>
  <c r="G2387" i="1"/>
  <c r="F2387" i="1"/>
  <c r="I2386" i="1"/>
  <c r="H2386" i="1"/>
  <c r="G2386" i="1"/>
  <c r="F2386" i="1"/>
  <c r="I2385" i="1"/>
  <c r="H2385" i="1"/>
  <c r="G2385" i="1"/>
  <c r="F2385" i="1"/>
  <c r="I2384" i="1"/>
  <c r="H2384" i="1"/>
  <c r="G2384" i="1"/>
  <c r="F2384" i="1"/>
  <c r="I2383" i="1"/>
  <c r="H2383" i="1"/>
  <c r="G2383" i="1"/>
  <c r="F2383" i="1"/>
  <c r="I2382" i="1"/>
  <c r="H2382" i="1"/>
  <c r="G2382" i="1"/>
  <c r="F2382" i="1"/>
  <c r="I2381" i="1"/>
  <c r="H2381" i="1"/>
  <c r="G2381" i="1"/>
  <c r="F2381" i="1"/>
  <c r="I2380" i="1"/>
  <c r="H2380" i="1"/>
  <c r="G2380" i="1"/>
  <c r="F2380" i="1"/>
  <c r="I2379" i="1"/>
  <c r="H2379" i="1"/>
  <c r="G2379" i="1"/>
  <c r="F2379" i="1"/>
  <c r="I2378" i="1"/>
  <c r="H2378" i="1"/>
  <c r="G2378" i="1"/>
  <c r="F2378" i="1"/>
  <c r="I2377" i="1"/>
  <c r="H2377" i="1"/>
  <c r="G2377" i="1"/>
  <c r="F2377" i="1"/>
  <c r="I2376" i="1"/>
  <c r="H2376" i="1"/>
  <c r="G2376" i="1"/>
  <c r="F2376" i="1"/>
  <c r="I2375" i="1"/>
  <c r="H2375" i="1"/>
  <c r="G2375" i="1"/>
  <c r="F2375" i="1"/>
  <c r="I2374" i="1"/>
  <c r="H2374" i="1"/>
  <c r="G2374" i="1"/>
  <c r="F2374" i="1"/>
  <c r="I2373" i="1"/>
  <c r="H2373" i="1"/>
  <c r="G2373" i="1"/>
  <c r="F2373" i="1"/>
  <c r="I2372" i="1"/>
  <c r="H2372" i="1"/>
  <c r="G2372" i="1"/>
  <c r="F2372" i="1"/>
  <c r="I2371" i="1"/>
  <c r="H2371" i="1"/>
  <c r="G2371" i="1"/>
  <c r="F2371" i="1"/>
  <c r="I2370" i="1"/>
  <c r="H2370" i="1"/>
  <c r="G2370" i="1"/>
  <c r="F2370" i="1"/>
  <c r="I2369" i="1"/>
  <c r="H2369" i="1"/>
  <c r="G2369" i="1"/>
  <c r="F2369" i="1"/>
  <c r="I2368" i="1"/>
  <c r="H2368" i="1"/>
  <c r="G2368" i="1"/>
  <c r="F2368" i="1"/>
  <c r="I2367" i="1"/>
  <c r="H2367" i="1"/>
  <c r="G2367" i="1"/>
  <c r="F2367" i="1"/>
  <c r="I2366" i="1"/>
  <c r="H2366" i="1"/>
  <c r="G2366" i="1"/>
  <c r="F2366" i="1"/>
  <c r="I2365" i="1"/>
  <c r="H2365" i="1"/>
  <c r="G2365" i="1"/>
  <c r="F2365" i="1"/>
  <c r="I2364" i="1"/>
  <c r="H2364" i="1"/>
  <c r="G2364" i="1"/>
  <c r="F2364" i="1"/>
  <c r="I2363" i="1"/>
  <c r="H2363" i="1"/>
  <c r="G2363" i="1"/>
  <c r="F2363" i="1"/>
  <c r="I2362" i="1"/>
  <c r="H2362" i="1"/>
  <c r="G2362" i="1"/>
  <c r="F2362" i="1"/>
  <c r="I2361" i="1"/>
  <c r="H2361" i="1"/>
  <c r="G2361" i="1"/>
  <c r="F2361" i="1"/>
  <c r="I2360" i="1"/>
  <c r="H2360" i="1"/>
  <c r="G2360" i="1"/>
  <c r="F2360" i="1"/>
  <c r="I2359" i="1"/>
  <c r="H2359" i="1"/>
  <c r="G2359" i="1"/>
  <c r="F2359" i="1"/>
  <c r="I2358" i="1"/>
  <c r="H2358" i="1"/>
  <c r="G2358" i="1"/>
  <c r="F2358" i="1"/>
  <c r="I2357" i="1"/>
  <c r="H2357" i="1"/>
  <c r="G2357" i="1"/>
  <c r="F2357" i="1"/>
  <c r="I2356" i="1"/>
  <c r="H2356" i="1"/>
  <c r="G2356" i="1"/>
  <c r="F2356" i="1"/>
  <c r="I2355" i="1"/>
  <c r="H2355" i="1"/>
  <c r="G2355" i="1"/>
  <c r="F2355" i="1"/>
  <c r="I2354" i="1"/>
  <c r="H2354" i="1"/>
  <c r="G2354" i="1"/>
  <c r="F2354" i="1"/>
  <c r="I2353" i="1"/>
  <c r="H2353" i="1"/>
  <c r="G2353" i="1"/>
  <c r="F2353" i="1"/>
  <c r="I2352" i="1"/>
  <c r="H2352" i="1"/>
  <c r="G2352" i="1"/>
  <c r="F2352" i="1"/>
  <c r="I2351" i="1"/>
  <c r="H2351" i="1"/>
  <c r="G2351" i="1"/>
  <c r="F2351" i="1"/>
  <c r="I2350" i="1"/>
  <c r="H2350" i="1"/>
  <c r="G2350" i="1"/>
  <c r="F2350" i="1"/>
  <c r="I2349" i="1"/>
  <c r="H2349" i="1"/>
  <c r="G2349" i="1"/>
  <c r="F2349" i="1"/>
  <c r="I2348" i="1"/>
  <c r="H2348" i="1"/>
  <c r="G2348" i="1"/>
  <c r="F2348" i="1"/>
  <c r="I2347" i="1"/>
  <c r="H2347" i="1"/>
  <c r="G2347" i="1"/>
  <c r="F2347" i="1"/>
  <c r="I2346" i="1"/>
  <c r="H2346" i="1"/>
  <c r="G2346" i="1"/>
  <c r="F2346" i="1"/>
  <c r="I2345" i="1"/>
  <c r="H2345" i="1"/>
  <c r="G2345" i="1"/>
  <c r="F2345" i="1"/>
  <c r="I2344" i="1"/>
  <c r="H2344" i="1"/>
  <c r="G2344" i="1"/>
  <c r="F2344" i="1"/>
  <c r="I2343" i="1"/>
  <c r="H2343" i="1"/>
  <c r="G2343" i="1"/>
  <c r="F2343" i="1"/>
  <c r="I2342" i="1"/>
  <c r="H2342" i="1"/>
  <c r="G2342" i="1"/>
  <c r="F2342" i="1"/>
  <c r="I2341" i="1"/>
  <c r="H2341" i="1"/>
  <c r="G2341" i="1"/>
  <c r="F2341" i="1"/>
  <c r="I2340" i="1"/>
  <c r="H2340" i="1"/>
  <c r="G2340" i="1"/>
  <c r="F2340" i="1"/>
  <c r="I2339" i="1"/>
  <c r="H2339" i="1"/>
  <c r="G2339" i="1"/>
  <c r="F2339" i="1"/>
  <c r="I2338" i="1"/>
  <c r="H2338" i="1"/>
  <c r="G2338" i="1"/>
  <c r="F2338" i="1"/>
  <c r="I2337" i="1"/>
  <c r="H2337" i="1"/>
  <c r="G2337" i="1"/>
  <c r="F2337" i="1"/>
  <c r="I2336" i="1"/>
  <c r="H2336" i="1"/>
  <c r="G2336" i="1"/>
  <c r="F2336" i="1"/>
  <c r="I2335" i="1"/>
  <c r="H2335" i="1"/>
  <c r="G2335" i="1"/>
  <c r="F2335" i="1"/>
  <c r="I2334" i="1"/>
  <c r="H2334" i="1"/>
  <c r="G2334" i="1"/>
  <c r="F2334" i="1"/>
  <c r="I2333" i="1"/>
  <c r="H2333" i="1"/>
  <c r="G2333" i="1"/>
  <c r="F2333" i="1"/>
  <c r="I2332" i="1"/>
  <c r="H2332" i="1"/>
  <c r="G2332" i="1"/>
  <c r="F2332" i="1"/>
  <c r="I2331" i="1"/>
  <c r="H2331" i="1"/>
  <c r="G2331" i="1"/>
  <c r="F2331" i="1"/>
  <c r="I2330" i="1"/>
  <c r="H2330" i="1"/>
  <c r="G2330" i="1"/>
  <c r="F2330" i="1"/>
  <c r="I2329" i="1"/>
  <c r="H2329" i="1"/>
  <c r="G2329" i="1"/>
  <c r="F2329" i="1"/>
  <c r="I2328" i="1"/>
  <c r="H2328" i="1"/>
  <c r="G2328" i="1"/>
  <c r="F2328" i="1"/>
  <c r="I2327" i="1"/>
  <c r="H2327" i="1"/>
  <c r="G2327" i="1"/>
  <c r="F2327" i="1"/>
  <c r="I2326" i="1"/>
  <c r="H2326" i="1"/>
  <c r="G2326" i="1"/>
  <c r="F2326" i="1"/>
  <c r="I2325" i="1"/>
  <c r="H2325" i="1"/>
  <c r="G2325" i="1"/>
  <c r="F2325" i="1"/>
  <c r="I2324" i="1"/>
  <c r="H2324" i="1"/>
  <c r="G2324" i="1"/>
  <c r="F2324" i="1"/>
  <c r="I2323" i="1"/>
  <c r="H2323" i="1"/>
  <c r="G2323" i="1"/>
  <c r="F2323" i="1"/>
  <c r="I2322" i="1"/>
  <c r="H2322" i="1"/>
  <c r="G2322" i="1"/>
  <c r="F2322" i="1"/>
  <c r="I2321" i="1"/>
  <c r="H2321" i="1"/>
  <c r="G2321" i="1"/>
  <c r="F2321" i="1"/>
  <c r="I2320" i="1"/>
  <c r="H2320" i="1"/>
  <c r="G2320" i="1"/>
  <c r="F2320" i="1"/>
  <c r="I2319" i="1"/>
  <c r="H2319" i="1"/>
  <c r="G2319" i="1"/>
  <c r="F2319" i="1"/>
  <c r="I2318" i="1"/>
  <c r="H2318" i="1"/>
  <c r="G2318" i="1"/>
  <c r="F2318" i="1"/>
  <c r="I2317" i="1"/>
  <c r="H2317" i="1"/>
  <c r="G2317" i="1"/>
  <c r="F2317" i="1"/>
  <c r="I2316" i="1"/>
  <c r="H2316" i="1"/>
  <c r="G2316" i="1"/>
  <c r="F2316" i="1"/>
  <c r="I2315" i="1"/>
  <c r="H2315" i="1"/>
  <c r="G2315" i="1"/>
  <c r="F2315" i="1"/>
  <c r="I2314" i="1"/>
  <c r="H2314" i="1"/>
  <c r="G2314" i="1"/>
  <c r="F2314" i="1"/>
  <c r="I2313" i="1"/>
  <c r="H2313" i="1"/>
  <c r="G2313" i="1"/>
  <c r="F2313" i="1"/>
  <c r="I2312" i="1"/>
  <c r="H2312" i="1"/>
  <c r="G2312" i="1"/>
  <c r="F2312" i="1"/>
  <c r="I2311" i="1"/>
  <c r="H2311" i="1"/>
  <c r="G2311" i="1"/>
  <c r="F2311" i="1"/>
  <c r="I2310" i="1"/>
  <c r="H2310" i="1"/>
  <c r="G2310" i="1"/>
  <c r="F2310" i="1"/>
  <c r="I2309" i="1"/>
  <c r="H2309" i="1"/>
  <c r="G2309" i="1"/>
  <c r="F2309" i="1"/>
  <c r="I2308" i="1"/>
  <c r="H2308" i="1"/>
  <c r="G2308" i="1"/>
  <c r="F2308" i="1"/>
  <c r="I2307" i="1"/>
  <c r="H2307" i="1"/>
  <c r="G2307" i="1"/>
  <c r="F2307" i="1"/>
  <c r="I2306" i="1"/>
  <c r="H2306" i="1"/>
  <c r="G2306" i="1"/>
  <c r="F2306" i="1"/>
  <c r="I2305" i="1"/>
  <c r="H2305" i="1"/>
  <c r="G2305" i="1"/>
  <c r="F2305" i="1"/>
  <c r="I2304" i="1"/>
  <c r="H2304" i="1"/>
  <c r="G2304" i="1"/>
  <c r="F2304" i="1"/>
  <c r="I2303" i="1"/>
  <c r="H2303" i="1"/>
  <c r="G2303" i="1"/>
  <c r="F2303" i="1"/>
  <c r="I2302" i="1"/>
  <c r="H2302" i="1"/>
  <c r="G2302" i="1"/>
  <c r="F2302" i="1"/>
  <c r="I2301" i="1"/>
  <c r="H2301" i="1"/>
  <c r="G2301" i="1"/>
  <c r="F2301" i="1"/>
  <c r="I2300" i="1"/>
  <c r="H2300" i="1"/>
  <c r="G2300" i="1"/>
  <c r="F2300" i="1"/>
  <c r="I2299" i="1"/>
  <c r="H2299" i="1"/>
  <c r="G2299" i="1"/>
  <c r="F2299" i="1"/>
  <c r="I2298" i="1"/>
  <c r="H2298" i="1"/>
  <c r="G2298" i="1"/>
  <c r="F2298" i="1"/>
  <c r="I2297" i="1"/>
  <c r="H2297" i="1"/>
  <c r="G2297" i="1"/>
  <c r="F2297" i="1"/>
  <c r="I2296" i="1"/>
  <c r="H2296" i="1"/>
  <c r="G2296" i="1"/>
  <c r="F2296" i="1"/>
  <c r="I2295" i="1"/>
  <c r="H2295" i="1"/>
  <c r="G2295" i="1"/>
  <c r="F2295" i="1"/>
  <c r="I2294" i="1"/>
  <c r="H2294" i="1"/>
  <c r="G2294" i="1"/>
  <c r="F2294" i="1"/>
  <c r="I2293" i="1"/>
  <c r="H2293" i="1"/>
  <c r="G2293" i="1"/>
  <c r="F2293" i="1"/>
  <c r="I2292" i="1"/>
  <c r="H2292" i="1"/>
  <c r="G2292" i="1"/>
  <c r="F2292" i="1"/>
  <c r="I2291" i="1"/>
  <c r="H2291" i="1"/>
  <c r="G2291" i="1"/>
  <c r="F2291" i="1"/>
  <c r="I2290" i="1"/>
  <c r="H2290" i="1"/>
  <c r="G2290" i="1"/>
  <c r="F2290" i="1"/>
  <c r="I2289" i="1"/>
  <c r="H2289" i="1"/>
  <c r="G2289" i="1"/>
  <c r="F2289" i="1"/>
  <c r="I2288" i="1"/>
  <c r="H2288" i="1"/>
  <c r="G2288" i="1"/>
  <c r="F2288" i="1"/>
  <c r="I2287" i="1"/>
  <c r="H2287" i="1"/>
  <c r="G2287" i="1"/>
  <c r="F2287" i="1"/>
  <c r="I2286" i="1"/>
  <c r="H2286" i="1"/>
  <c r="G2286" i="1"/>
  <c r="F2286" i="1"/>
  <c r="I2285" i="1"/>
  <c r="H2285" i="1"/>
  <c r="G2285" i="1"/>
  <c r="F2285" i="1"/>
  <c r="I2284" i="1"/>
  <c r="H2284" i="1"/>
  <c r="G2284" i="1"/>
  <c r="F2284" i="1"/>
  <c r="I2283" i="1"/>
  <c r="H2283" i="1"/>
  <c r="G2283" i="1"/>
  <c r="F2283" i="1"/>
  <c r="I2282" i="1"/>
  <c r="H2282" i="1"/>
  <c r="G2282" i="1"/>
  <c r="F2282" i="1"/>
  <c r="I2281" i="1"/>
  <c r="H2281" i="1"/>
  <c r="G2281" i="1"/>
  <c r="F2281" i="1"/>
  <c r="I2280" i="1"/>
  <c r="H2280" i="1"/>
  <c r="G2280" i="1"/>
  <c r="F2280" i="1"/>
  <c r="I2279" i="1"/>
  <c r="H2279" i="1"/>
  <c r="G2279" i="1"/>
  <c r="F2279" i="1"/>
  <c r="I2278" i="1"/>
  <c r="H2278" i="1"/>
  <c r="G2278" i="1"/>
  <c r="F2278" i="1"/>
  <c r="I2277" i="1"/>
  <c r="H2277" i="1"/>
  <c r="G2277" i="1"/>
  <c r="F2277" i="1"/>
  <c r="I2276" i="1"/>
  <c r="H2276" i="1"/>
  <c r="G2276" i="1"/>
  <c r="F2276" i="1"/>
  <c r="I2275" i="1"/>
  <c r="H2275" i="1"/>
  <c r="G2275" i="1"/>
  <c r="F2275" i="1"/>
  <c r="I2274" i="1"/>
  <c r="H2274" i="1"/>
  <c r="G2274" i="1"/>
  <c r="F2274" i="1"/>
  <c r="I2273" i="1"/>
  <c r="H2273" i="1"/>
  <c r="G2273" i="1"/>
  <c r="F2273" i="1"/>
  <c r="I2272" i="1"/>
  <c r="H2272" i="1"/>
  <c r="G2272" i="1"/>
  <c r="F2272" i="1"/>
  <c r="I2271" i="1"/>
  <c r="H2271" i="1"/>
  <c r="G2271" i="1"/>
  <c r="F2271" i="1"/>
  <c r="I2270" i="1"/>
  <c r="H2270" i="1"/>
  <c r="G2270" i="1"/>
  <c r="F2270" i="1"/>
  <c r="I2269" i="1"/>
  <c r="H2269" i="1"/>
  <c r="G2269" i="1"/>
  <c r="F2269" i="1"/>
  <c r="I2268" i="1"/>
  <c r="H2268" i="1"/>
  <c r="G2268" i="1"/>
  <c r="F2268" i="1"/>
  <c r="I2267" i="1"/>
  <c r="H2267" i="1"/>
  <c r="G2267" i="1"/>
  <c r="F2267" i="1"/>
  <c r="I2266" i="1"/>
  <c r="H2266" i="1"/>
  <c r="G2266" i="1"/>
  <c r="F2266" i="1"/>
  <c r="I2265" i="1"/>
  <c r="H2265" i="1"/>
  <c r="G2265" i="1"/>
  <c r="F2265" i="1"/>
  <c r="I2264" i="1"/>
  <c r="H2264" i="1"/>
  <c r="G2264" i="1"/>
  <c r="F2264" i="1"/>
  <c r="I2263" i="1"/>
  <c r="H2263" i="1"/>
  <c r="G2263" i="1"/>
  <c r="F2263" i="1"/>
  <c r="I2262" i="1"/>
  <c r="H2262" i="1"/>
  <c r="G2262" i="1"/>
  <c r="F2262" i="1"/>
  <c r="I2261" i="1"/>
  <c r="H2261" i="1"/>
  <c r="G2261" i="1"/>
  <c r="F2261" i="1"/>
  <c r="I2260" i="1"/>
  <c r="H2260" i="1"/>
  <c r="G2260" i="1"/>
  <c r="F2260" i="1"/>
  <c r="I2259" i="1"/>
  <c r="H2259" i="1"/>
  <c r="G2259" i="1"/>
  <c r="F2259" i="1"/>
  <c r="I2258" i="1"/>
  <c r="H2258" i="1"/>
  <c r="G2258" i="1"/>
  <c r="F2258" i="1"/>
  <c r="I2257" i="1"/>
  <c r="H2257" i="1"/>
  <c r="G2257" i="1"/>
  <c r="F2257" i="1"/>
  <c r="I2256" i="1"/>
  <c r="H2256" i="1"/>
  <c r="G2256" i="1"/>
  <c r="F2256" i="1"/>
  <c r="I2255" i="1"/>
  <c r="H2255" i="1"/>
  <c r="G2255" i="1"/>
  <c r="F2255" i="1"/>
  <c r="I2254" i="1"/>
  <c r="H2254" i="1"/>
  <c r="G2254" i="1"/>
  <c r="F2254" i="1"/>
  <c r="I2253" i="1"/>
  <c r="H2253" i="1"/>
  <c r="G2253" i="1"/>
  <c r="F2253" i="1"/>
  <c r="I2252" i="1"/>
  <c r="H2252" i="1"/>
  <c r="G2252" i="1"/>
  <c r="F2252" i="1"/>
  <c r="I2251" i="1"/>
  <c r="H2251" i="1"/>
  <c r="G2251" i="1"/>
  <c r="F2251" i="1"/>
  <c r="I2250" i="1"/>
  <c r="H2250" i="1"/>
  <c r="G2250" i="1"/>
  <c r="F2250" i="1"/>
  <c r="I2249" i="1"/>
  <c r="H2249" i="1"/>
  <c r="G2249" i="1"/>
  <c r="F2249" i="1"/>
  <c r="I2248" i="1"/>
  <c r="H2248" i="1"/>
  <c r="G2248" i="1"/>
  <c r="F2248" i="1"/>
  <c r="I2247" i="1"/>
  <c r="H2247" i="1"/>
  <c r="G2247" i="1"/>
  <c r="F2247" i="1"/>
  <c r="I2246" i="1"/>
  <c r="H2246" i="1"/>
  <c r="G2246" i="1"/>
  <c r="F2246" i="1"/>
  <c r="I2245" i="1"/>
  <c r="H2245" i="1"/>
  <c r="G2245" i="1"/>
  <c r="F2245" i="1"/>
  <c r="I2244" i="1"/>
  <c r="H2244" i="1"/>
  <c r="G2244" i="1"/>
  <c r="F2244" i="1"/>
  <c r="I2243" i="1"/>
  <c r="H2243" i="1"/>
  <c r="G2243" i="1"/>
  <c r="F2243" i="1"/>
  <c r="I2242" i="1"/>
  <c r="H2242" i="1"/>
  <c r="G2242" i="1"/>
  <c r="F2242" i="1"/>
  <c r="I2241" i="1"/>
  <c r="H2241" i="1"/>
  <c r="G2241" i="1"/>
  <c r="F2241" i="1"/>
  <c r="I2240" i="1"/>
  <c r="H2240" i="1"/>
  <c r="G2240" i="1"/>
  <c r="F2240" i="1"/>
  <c r="I2239" i="1"/>
  <c r="H2239" i="1"/>
  <c r="G2239" i="1"/>
  <c r="F2239" i="1"/>
  <c r="I2238" i="1"/>
  <c r="H2238" i="1"/>
  <c r="G2238" i="1"/>
  <c r="F2238" i="1"/>
  <c r="I2237" i="1"/>
  <c r="H2237" i="1"/>
  <c r="G2237" i="1"/>
  <c r="F2237" i="1"/>
  <c r="I2236" i="1"/>
  <c r="H2236" i="1"/>
  <c r="G2236" i="1"/>
  <c r="F2236" i="1"/>
  <c r="I2235" i="1"/>
  <c r="H2235" i="1"/>
  <c r="G2235" i="1"/>
  <c r="F2235" i="1"/>
  <c r="I2234" i="1"/>
  <c r="H2234" i="1"/>
  <c r="G2234" i="1"/>
  <c r="F2234" i="1"/>
  <c r="I2233" i="1"/>
  <c r="H2233" i="1"/>
  <c r="G2233" i="1"/>
  <c r="F2233" i="1"/>
  <c r="I2232" i="1"/>
  <c r="H2232" i="1"/>
  <c r="G2232" i="1"/>
  <c r="F2232" i="1"/>
  <c r="I2231" i="1"/>
  <c r="H2231" i="1"/>
  <c r="G2231" i="1"/>
  <c r="F2231" i="1"/>
  <c r="I2230" i="1"/>
  <c r="H2230" i="1"/>
  <c r="G2230" i="1"/>
  <c r="F2230" i="1"/>
  <c r="I2229" i="1"/>
  <c r="H2229" i="1"/>
  <c r="G2229" i="1"/>
  <c r="F2229" i="1"/>
  <c r="I2228" i="1"/>
  <c r="H2228" i="1"/>
  <c r="G2228" i="1"/>
  <c r="F2228" i="1"/>
  <c r="I2227" i="1"/>
  <c r="H2227" i="1"/>
  <c r="G2227" i="1"/>
  <c r="F2227" i="1"/>
  <c r="I2226" i="1"/>
  <c r="H2226" i="1"/>
  <c r="G2226" i="1"/>
  <c r="F2226" i="1"/>
  <c r="I2225" i="1"/>
  <c r="H2225" i="1"/>
  <c r="G2225" i="1"/>
  <c r="F2225" i="1"/>
  <c r="I2224" i="1"/>
  <c r="H2224" i="1"/>
  <c r="G2224" i="1"/>
  <c r="F2224" i="1"/>
  <c r="I2223" i="1"/>
  <c r="H2223" i="1"/>
  <c r="G2223" i="1"/>
  <c r="F2223" i="1"/>
  <c r="I2222" i="1"/>
  <c r="H2222" i="1"/>
  <c r="G2222" i="1"/>
  <c r="F2222" i="1"/>
  <c r="I2221" i="1"/>
  <c r="H2221" i="1"/>
  <c r="G2221" i="1"/>
  <c r="F2221" i="1"/>
  <c r="I2220" i="1"/>
  <c r="H2220" i="1"/>
  <c r="G2220" i="1"/>
  <c r="F2220" i="1"/>
  <c r="I2219" i="1"/>
  <c r="H2219" i="1"/>
  <c r="G2219" i="1"/>
  <c r="F2219" i="1"/>
  <c r="I2218" i="1"/>
  <c r="H2218" i="1"/>
  <c r="G2218" i="1"/>
  <c r="F2218" i="1"/>
  <c r="I2217" i="1"/>
  <c r="H2217" i="1"/>
  <c r="G2217" i="1"/>
  <c r="F2217" i="1"/>
  <c r="I2216" i="1"/>
  <c r="H2216" i="1"/>
  <c r="G2216" i="1"/>
  <c r="F2216" i="1"/>
  <c r="I2215" i="1"/>
  <c r="H2215" i="1"/>
  <c r="G2215" i="1"/>
  <c r="F2215" i="1"/>
  <c r="I2214" i="1"/>
  <c r="H2214" i="1"/>
  <c r="G2214" i="1"/>
  <c r="F2214" i="1"/>
  <c r="I2213" i="1"/>
  <c r="H2213" i="1"/>
  <c r="G2213" i="1"/>
  <c r="F2213" i="1"/>
  <c r="I2212" i="1"/>
  <c r="H2212" i="1"/>
  <c r="G2212" i="1"/>
  <c r="F2212" i="1"/>
  <c r="I2211" i="1"/>
  <c r="H2211" i="1"/>
  <c r="G2211" i="1"/>
  <c r="F2211" i="1"/>
  <c r="I2210" i="1"/>
  <c r="H2210" i="1"/>
  <c r="G2210" i="1"/>
  <c r="F2210" i="1"/>
  <c r="I2209" i="1"/>
  <c r="H2209" i="1"/>
  <c r="G2209" i="1"/>
  <c r="F2209" i="1"/>
  <c r="I2208" i="1"/>
  <c r="H2208" i="1"/>
  <c r="G2208" i="1"/>
  <c r="F2208" i="1"/>
  <c r="I2207" i="1"/>
  <c r="H2207" i="1"/>
  <c r="G2207" i="1"/>
  <c r="F2207" i="1"/>
  <c r="I2206" i="1"/>
  <c r="H2206" i="1"/>
  <c r="G2206" i="1"/>
  <c r="F2206" i="1"/>
  <c r="I2205" i="1"/>
  <c r="H2205" i="1"/>
  <c r="G2205" i="1"/>
  <c r="F2205" i="1"/>
  <c r="I2204" i="1"/>
  <c r="H2204" i="1"/>
  <c r="G2204" i="1"/>
  <c r="F2204" i="1"/>
  <c r="I2203" i="1"/>
  <c r="H2203" i="1"/>
  <c r="G2203" i="1"/>
  <c r="F2203" i="1"/>
  <c r="I2202" i="1"/>
  <c r="H2202" i="1"/>
  <c r="G2202" i="1"/>
  <c r="F2202" i="1"/>
  <c r="I2201" i="1"/>
  <c r="H2201" i="1"/>
  <c r="G2201" i="1"/>
  <c r="F2201" i="1"/>
  <c r="I2200" i="1"/>
  <c r="H2200" i="1"/>
  <c r="G2200" i="1"/>
  <c r="F2200" i="1"/>
  <c r="I2199" i="1"/>
  <c r="H2199" i="1"/>
  <c r="G2199" i="1"/>
  <c r="F2199" i="1"/>
  <c r="I2198" i="1"/>
  <c r="H2198" i="1"/>
  <c r="G2198" i="1"/>
  <c r="F2198" i="1"/>
  <c r="I2197" i="1"/>
  <c r="H2197" i="1"/>
  <c r="G2197" i="1"/>
  <c r="F2197" i="1"/>
  <c r="I2196" i="1"/>
  <c r="H2196" i="1"/>
  <c r="G2196" i="1"/>
  <c r="F2196" i="1"/>
  <c r="I2195" i="1"/>
  <c r="H2195" i="1"/>
  <c r="G2195" i="1"/>
  <c r="F2195" i="1"/>
  <c r="I2194" i="1"/>
  <c r="H2194" i="1"/>
  <c r="G2194" i="1"/>
  <c r="F2194" i="1"/>
  <c r="I2193" i="1"/>
  <c r="H2193" i="1"/>
  <c r="G2193" i="1"/>
  <c r="F2193" i="1"/>
  <c r="I2192" i="1"/>
  <c r="H2192" i="1"/>
  <c r="G2192" i="1"/>
  <c r="F2192" i="1"/>
  <c r="I2191" i="1"/>
  <c r="H2191" i="1"/>
  <c r="G2191" i="1"/>
  <c r="F2191" i="1"/>
  <c r="I2190" i="1"/>
  <c r="H2190" i="1"/>
  <c r="G2190" i="1"/>
  <c r="F2190" i="1"/>
  <c r="I2189" i="1"/>
  <c r="H2189" i="1"/>
  <c r="G2189" i="1"/>
  <c r="F2189" i="1"/>
  <c r="I2188" i="1"/>
  <c r="H2188" i="1"/>
  <c r="G2188" i="1"/>
  <c r="F2188" i="1"/>
  <c r="I2187" i="1"/>
  <c r="H2187" i="1"/>
  <c r="G2187" i="1"/>
  <c r="F2187" i="1"/>
  <c r="I2186" i="1"/>
  <c r="H2186" i="1"/>
  <c r="G2186" i="1"/>
  <c r="F2186" i="1"/>
  <c r="I2185" i="1"/>
  <c r="H2185" i="1"/>
  <c r="G2185" i="1"/>
  <c r="F2185" i="1"/>
  <c r="I2184" i="1"/>
  <c r="H2184" i="1"/>
  <c r="G2184" i="1"/>
  <c r="F2184" i="1"/>
  <c r="I2183" i="1"/>
  <c r="H2183" i="1"/>
  <c r="G2183" i="1"/>
  <c r="F2183" i="1"/>
  <c r="I2182" i="1"/>
  <c r="H2182" i="1"/>
  <c r="G2182" i="1"/>
  <c r="F2182" i="1"/>
  <c r="I2181" i="1"/>
  <c r="H2181" i="1"/>
  <c r="G2181" i="1"/>
  <c r="F2181" i="1"/>
  <c r="I2180" i="1"/>
  <c r="H2180" i="1"/>
  <c r="G2180" i="1"/>
  <c r="F2180" i="1"/>
  <c r="I2179" i="1"/>
  <c r="H2179" i="1"/>
  <c r="G2179" i="1"/>
  <c r="F2179" i="1"/>
  <c r="I2178" i="1"/>
  <c r="H2178" i="1"/>
  <c r="G2178" i="1"/>
  <c r="F2178" i="1"/>
  <c r="I2177" i="1"/>
  <c r="H2177" i="1"/>
  <c r="G2177" i="1"/>
  <c r="F2177" i="1"/>
  <c r="I2176" i="1"/>
  <c r="H2176" i="1"/>
  <c r="G2176" i="1"/>
  <c r="F2176" i="1"/>
  <c r="I2175" i="1"/>
  <c r="H2175" i="1"/>
  <c r="G2175" i="1"/>
  <c r="F2175" i="1"/>
  <c r="I2174" i="1"/>
  <c r="H2174" i="1"/>
  <c r="G2174" i="1"/>
  <c r="F2174" i="1"/>
  <c r="I2173" i="1"/>
  <c r="H2173" i="1"/>
  <c r="G2173" i="1"/>
  <c r="F2173" i="1"/>
  <c r="I2172" i="1"/>
  <c r="H2172" i="1"/>
  <c r="G2172" i="1"/>
  <c r="F2172" i="1"/>
  <c r="I2171" i="1"/>
  <c r="H2171" i="1"/>
  <c r="G2171" i="1"/>
  <c r="F2171" i="1"/>
  <c r="I2170" i="1"/>
  <c r="H2170" i="1"/>
  <c r="G2170" i="1"/>
  <c r="F2170" i="1"/>
  <c r="I2169" i="1"/>
  <c r="H2169" i="1"/>
  <c r="G2169" i="1"/>
  <c r="F2169" i="1"/>
  <c r="I2168" i="1"/>
  <c r="H2168" i="1"/>
  <c r="G2168" i="1"/>
  <c r="F2168" i="1"/>
  <c r="I2167" i="1"/>
  <c r="H2167" i="1"/>
  <c r="G2167" i="1"/>
  <c r="F2167" i="1"/>
  <c r="I2166" i="1"/>
  <c r="H2166" i="1"/>
  <c r="G2166" i="1"/>
  <c r="F2166" i="1"/>
  <c r="I2165" i="1"/>
  <c r="H2165" i="1"/>
  <c r="G2165" i="1"/>
  <c r="F2165" i="1"/>
  <c r="I2164" i="1"/>
  <c r="H2164" i="1"/>
  <c r="G2164" i="1"/>
  <c r="F2164" i="1"/>
  <c r="I2163" i="1"/>
  <c r="H2163" i="1"/>
  <c r="G2163" i="1"/>
  <c r="F2163" i="1"/>
  <c r="I2162" i="1"/>
  <c r="H2162" i="1"/>
  <c r="G2162" i="1"/>
  <c r="F2162" i="1"/>
  <c r="I2161" i="1"/>
  <c r="H2161" i="1"/>
  <c r="G2161" i="1"/>
  <c r="F2161" i="1"/>
  <c r="I2160" i="1"/>
  <c r="H2160" i="1"/>
  <c r="G2160" i="1"/>
  <c r="F2160" i="1"/>
  <c r="I2159" i="1"/>
  <c r="H2159" i="1"/>
  <c r="G2159" i="1"/>
  <c r="F2159" i="1"/>
  <c r="I2158" i="1"/>
  <c r="H2158" i="1"/>
  <c r="G2158" i="1"/>
  <c r="F2158" i="1"/>
  <c r="I2157" i="1"/>
  <c r="H2157" i="1"/>
  <c r="G2157" i="1"/>
  <c r="F2157" i="1"/>
  <c r="I2156" i="1"/>
  <c r="H2156" i="1"/>
  <c r="G2156" i="1"/>
  <c r="F2156" i="1"/>
  <c r="I2155" i="1"/>
  <c r="H2155" i="1"/>
  <c r="G2155" i="1"/>
  <c r="F2155" i="1"/>
  <c r="I2154" i="1"/>
  <c r="H2154" i="1"/>
  <c r="G2154" i="1"/>
  <c r="F2154" i="1"/>
  <c r="I2153" i="1"/>
  <c r="H2153" i="1"/>
  <c r="G2153" i="1"/>
  <c r="F2153" i="1"/>
  <c r="I2152" i="1"/>
  <c r="H2152" i="1"/>
  <c r="G2152" i="1"/>
  <c r="F2152" i="1"/>
  <c r="I2151" i="1"/>
  <c r="H2151" i="1"/>
  <c r="G2151" i="1"/>
  <c r="F2151" i="1"/>
  <c r="I2150" i="1"/>
  <c r="H2150" i="1"/>
  <c r="G2150" i="1"/>
  <c r="F2150" i="1"/>
  <c r="I2149" i="1"/>
  <c r="H2149" i="1"/>
  <c r="G2149" i="1"/>
  <c r="F2149" i="1"/>
  <c r="I2148" i="1"/>
  <c r="H2148" i="1"/>
  <c r="G2148" i="1"/>
  <c r="F2148" i="1"/>
  <c r="I2147" i="1"/>
  <c r="H2147" i="1"/>
  <c r="G2147" i="1"/>
  <c r="F2147" i="1"/>
  <c r="I2146" i="1"/>
  <c r="H2146" i="1"/>
  <c r="G2146" i="1"/>
  <c r="F2146" i="1"/>
  <c r="I2145" i="1"/>
  <c r="H2145" i="1"/>
  <c r="G2145" i="1"/>
  <c r="F2145" i="1"/>
  <c r="I2144" i="1"/>
  <c r="H2144" i="1"/>
  <c r="G2144" i="1"/>
  <c r="F2144" i="1"/>
  <c r="I2143" i="1"/>
  <c r="H2143" i="1"/>
  <c r="G2143" i="1"/>
  <c r="F2143" i="1"/>
  <c r="I2142" i="1"/>
  <c r="H2142" i="1"/>
  <c r="G2142" i="1"/>
  <c r="F2142" i="1"/>
  <c r="I2141" i="1"/>
  <c r="H2141" i="1"/>
  <c r="G2141" i="1"/>
  <c r="F2141" i="1"/>
  <c r="I2140" i="1"/>
  <c r="H2140" i="1"/>
  <c r="G2140" i="1"/>
  <c r="F2140" i="1"/>
  <c r="I2139" i="1"/>
  <c r="H2139" i="1"/>
  <c r="G2139" i="1"/>
  <c r="F2139" i="1"/>
  <c r="I2138" i="1"/>
  <c r="H2138" i="1"/>
  <c r="G2138" i="1"/>
  <c r="F2138" i="1"/>
  <c r="I2137" i="1"/>
  <c r="H2137" i="1"/>
  <c r="G2137" i="1"/>
  <c r="F2137" i="1"/>
  <c r="I2136" i="1"/>
  <c r="H2136" i="1"/>
  <c r="G2136" i="1"/>
  <c r="F2136" i="1"/>
  <c r="I2135" i="1"/>
  <c r="H2135" i="1"/>
  <c r="G2135" i="1"/>
  <c r="F2135" i="1"/>
  <c r="I2134" i="1"/>
  <c r="H2134" i="1"/>
  <c r="G2134" i="1"/>
  <c r="F2134" i="1"/>
  <c r="I2133" i="1"/>
  <c r="H2133" i="1"/>
  <c r="G2133" i="1"/>
  <c r="F2133" i="1"/>
  <c r="I2132" i="1"/>
  <c r="H2132" i="1"/>
  <c r="G2132" i="1"/>
  <c r="F2132" i="1"/>
  <c r="I2131" i="1"/>
  <c r="H2131" i="1"/>
  <c r="G2131" i="1"/>
  <c r="F2131" i="1"/>
  <c r="I2130" i="1"/>
  <c r="H2130" i="1"/>
  <c r="G2130" i="1"/>
  <c r="F2130" i="1"/>
  <c r="I2129" i="1"/>
  <c r="H2129" i="1"/>
  <c r="G2129" i="1"/>
  <c r="F2129" i="1"/>
  <c r="I2128" i="1"/>
  <c r="H2128" i="1"/>
  <c r="G2128" i="1"/>
  <c r="F2128" i="1"/>
  <c r="I2127" i="1"/>
  <c r="H2127" i="1"/>
  <c r="G2127" i="1"/>
  <c r="F2127" i="1"/>
  <c r="I2126" i="1"/>
  <c r="H2126" i="1"/>
  <c r="G2126" i="1"/>
  <c r="F2126" i="1"/>
  <c r="I2125" i="1"/>
  <c r="H2125" i="1"/>
  <c r="G2125" i="1"/>
  <c r="F2125" i="1"/>
  <c r="I2124" i="1"/>
  <c r="H2124" i="1"/>
  <c r="G2124" i="1"/>
  <c r="F2124" i="1"/>
  <c r="I2123" i="1"/>
  <c r="H2123" i="1"/>
  <c r="G2123" i="1"/>
  <c r="F2123" i="1"/>
  <c r="I2122" i="1"/>
  <c r="H2122" i="1"/>
  <c r="G2122" i="1"/>
  <c r="F2122" i="1"/>
  <c r="I2121" i="1"/>
  <c r="H2121" i="1"/>
  <c r="G2121" i="1"/>
  <c r="F2121" i="1"/>
  <c r="I2120" i="1"/>
  <c r="H2120" i="1"/>
  <c r="G2120" i="1"/>
  <c r="F2120" i="1"/>
  <c r="I2119" i="1"/>
  <c r="H2119" i="1"/>
  <c r="G2119" i="1"/>
  <c r="F2119" i="1"/>
  <c r="I2118" i="1"/>
  <c r="H2118" i="1"/>
  <c r="G2118" i="1"/>
  <c r="F2118" i="1"/>
  <c r="I2117" i="1"/>
  <c r="H2117" i="1"/>
  <c r="G2117" i="1"/>
  <c r="F2117" i="1"/>
  <c r="I2116" i="1"/>
  <c r="H2116" i="1"/>
  <c r="G2116" i="1"/>
  <c r="F2116" i="1"/>
  <c r="I2115" i="1"/>
  <c r="H2115" i="1"/>
  <c r="G2115" i="1"/>
  <c r="F2115" i="1"/>
  <c r="I2114" i="1"/>
  <c r="H2114" i="1"/>
  <c r="G2114" i="1"/>
  <c r="F2114" i="1"/>
  <c r="I2113" i="1"/>
  <c r="H2113" i="1"/>
  <c r="G2113" i="1"/>
  <c r="F2113" i="1"/>
  <c r="I2112" i="1"/>
  <c r="H2112" i="1"/>
  <c r="G2112" i="1"/>
  <c r="F2112" i="1"/>
  <c r="I2111" i="1"/>
  <c r="H2111" i="1"/>
  <c r="G2111" i="1"/>
  <c r="F2111" i="1"/>
  <c r="I2110" i="1"/>
  <c r="H2110" i="1"/>
  <c r="G2110" i="1"/>
  <c r="F2110" i="1"/>
  <c r="I2109" i="1"/>
  <c r="H2109" i="1"/>
  <c r="G2109" i="1"/>
  <c r="F2109" i="1"/>
  <c r="I2108" i="1"/>
  <c r="H2108" i="1"/>
  <c r="G2108" i="1"/>
  <c r="F2108" i="1"/>
  <c r="I2107" i="1"/>
  <c r="H2107" i="1"/>
  <c r="G2107" i="1"/>
  <c r="F2107" i="1"/>
  <c r="I2106" i="1"/>
  <c r="H2106" i="1"/>
  <c r="G2106" i="1"/>
  <c r="F2106" i="1"/>
  <c r="I2105" i="1"/>
  <c r="H2105" i="1"/>
  <c r="G2105" i="1"/>
  <c r="F2105" i="1"/>
  <c r="I2104" i="1"/>
  <c r="H2104" i="1"/>
  <c r="G2104" i="1"/>
  <c r="F2104" i="1"/>
  <c r="I2103" i="1"/>
  <c r="H2103" i="1"/>
  <c r="G2103" i="1"/>
  <c r="F2103" i="1"/>
  <c r="I2102" i="1"/>
  <c r="H2102" i="1"/>
  <c r="G2102" i="1"/>
  <c r="F2102" i="1"/>
  <c r="I2101" i="1"/>
  <c r="H2101" i="1"/>
  <c r="G2101" i="1"/>
  <c r="F2101" i="1"/>
  <c r="I2100" i="1"/>
  <c r="H2100" i="1"/>
  <c r="G2100" i="1"/>
  <c r="F2100" i="1"/>
  <c r="I2099" i="1"/>
  <c r="H2099" i="1"/>
  <c r="G2099" i="1"/>
  <c r="F2099" i="1"/>
  <c r="I2098" i="1"/>
  <c r="H2098" i="1"/>
  <c r="G2098" i="1"/>
  <c r="F2098" i="1"/>
  <c r="I2097" i="1"/>
  <c r="H2097" i="1"/>
  <c r="G2097" i="1"/>
  <c r="F2097" i="1"/>
  <c r="I2096" i="1"/>
  <c r="H2096" i="1"/>
  <c r="G2096" i="1"/>
  <c r="F2096" i="1"/>
  <c r="I2095" i="1"/>
  <c r="H2095" i="1"/>
  <c r="G2095" i="1"/>
  <c r="F2095" i="1"/>
  <c r="I2094" i="1"/>
  <c r="H2094" i="1"/>
  <c r="G2094" i="1"/>
  <c r="F2094" i="1"/>
  <c r="I2093" i="1"/>
  <c r="H2093" i="1"/>
  <c r="G2093" i="1"/>
  <c r="F2093" i="1"/>
  <c r="I2092" i="1"/>
  <c r="H2092" i="1"/>
  <c r="G2092" i="1"/>
  <c r="F2092" i="1"/>
  <c r="I2091" i="1"/>
  <c r="H2091" i="1"/>
  <c r="G2091" i="1"/>
  <c r="F2091" i="1"/>
  <c r="I2090" i="1"/>
  <c r="H2090" i="1"/>
  <c r="G2090" i="1"/>
  <c r="F2090" i="1"/>
  <c r="I2089" i="1"/>
  <c r="H2089" i="1"/>
  <c r="G2089" i="1"/>
  <c r="F2089" i="1"/>
  <c r="I2088" i="1"/>
  <c r="H2088" i="1"/>
  <c r="G2088" i="1"/>
  <c r="F2088" i="1"/>
  <c r="I2087" i="1"/>
  <c r="H2087" i="1"/>
  <c r="G2087" i="1"/>
  <c r="F2087" i="1"/>
  <c r="I2086" i="1"/>
  <c r="H2086" i="1"/>
  <c r="G2086" i="1"/>
  <c r="F2086" i="1"/>
  <c r="I2085" i="1"/>
  <c r="H2085" i="1"/>
  <c r="G2085" i="1"/>
  <c r="F2085" i="1"/>
  <c r="I2084" i="1"/>
  <c r="H2084" i="1"/>
  <c r="G2084" i="1"/>
  <c r="F2084" i="1"/>
  <c r="I2083" i="1"/>
  <c r="H2083" i="1"/>
  <c r="G2083" i="1"/>
  <c r="F2083" i="1"/>
  <c r="I2082" i="1"/>
  <c r="H2082" i="1"/>
  <c r="G2082" i="1"/>
  <c r="F2082" i="1"/>
  <c r="I2081" i="1"/>
  <c r="H2081" i="1"/>
  <c r="G2081" i="1"/>
  <c r="F2081" i="1"/>
  <c r="I2080" i="1"/>
  <c r="H2080" i="1"/>
  <c r="G2080" i="1"/>
  <c r="F2080" i="1"/>
  <c r="I2079" i="1"/>
  <c r="H2079" i="1"/>
  <c r="G2079" i="1"/>
  <c r="F2079" i="1"/>
  <c r="I2078" i="1"/>
  <c r="H2078" i="1"/>
  <c r="G2078" i="1"/>
  <c r="F2078" i="1"/>
  <c r="I2077" i="1"/>
  <c r="H2077" i="1"/>
  <c r="G2077" i="1"/>
  <c r="F2077" i="1"/>
  <c r="I2076" i="1"/>
  <c r="H2076" i="1"/>
  <c r="G2076" i="1"/>
  <c r="F2076" i="1"/>
  <c r="I2075" i="1"/>
  <c r="H2075" i="1"/>
  <c r="G2075" i="1"/>
  <c r="F2075" i="1"/>
  <c r="I2074" i="1"/>
  <c r="H2074" i="1"/>
  <c r="G2074" i="1"/>
  <c r="F2074" i="1"/>
  <c r="I2073" i="1"/>
  <c r="H2073" i="1"/>
  <c r="G2073" i="1"/>
  <c r="F2073" i="1"/>
  <c r="I2072" i="1"/>
  <c r="H2072" i="1"/>
  <c r="G2072" i="1"/>
  <c r="F2072" i="1"/>
  <c r="I2071" i="1"/>
  <c r="H2071" i="1"/>
  <c r="G2071" i="1"/>
  <c r="F2071" i="1"/>
  <c r="I2070" i="1"/>
  <c r="H2070" i="1"/>
  <c r="G2070" i="1"/>
  <c r="F2070" i="1"/>
  <c r="I2069" i="1"/>
  <c r="H2069" i="1"/>
  <c r="G2069" i="1"/>
  <c r="F2069" i="1"/>
  <c r="I2068" i="1"/>
  <c r="H2068" i="1"/>
  <c r="G2068" i="1"/>
  <c r="F2068" i="1"/>
  <c r="I2067" i="1"/>
  <c r="H2067" i="1"/>
  <c r="G2067" i="1"/>
  <c r="F2067" i="1"/>
  <c r="I2066" i="1"/>
  <c r="H2066" i="1"/>
  <c r="G2066" i="1"/>
  <c r="F2066" i="1"/>
  <c r="I2065" i="1"/>
  <c r="H2065" i="1"/>
  <c r="G2065" i="1"/>
  <c r="F2065" i="1"/>
  <c r="I2064" i="1"/>
  <c r="H2064" i="1"/>
  <c r="G2064" i="1"/>
  <c r="F2064" i="1"/>
  <c r="I2063" i="1"/>
  <c r="H2063" i="1"/>
  <c r="G2063" i="1"/>
  <c r="F2063" i="1"/>
  <c r="I2062" i="1"/>
  <c r="H2062" i="1"/>
  <c r="G2062" i="1"/>
  <c r="F2062" i="1"/>
  <c r="I2061" i="1"/>
  <c r="H2061" i="1"/>
  <c r="G2061" i="1"/>
  <c r="F2061" i="1"/>
  <c r="I2060" i="1"/>
  <c r="H2060" i="1"/>
  <c r="G2060" i="1"/>
  <c r="F2060" i="1"/>
  <c r="I2059" i="1"/>
  <c r="H2059" i="1"/>
  <c r="G2059" i="1"/>
  <c r="F2059" i="1"/>
  <c r="I2058" i="1"/>
  <c r="H2058" i="1"/>
  <c r="G2058" i="1"/>
  <c r="F2058" i="1"/>
  <c r="I2057" i="1"/>
  <c r="H2057" i="1"/>
  <c r="G2057" i="1"/>
  <c r="F2057" i="1"/>
  <c r="I2056" i="1"/>
  <c r="H2056" i="1"/>
  <c r="G2056" i="1"/>
  <c r="F2056" i="1"/>
  <c r="I2055" i="1"/>
  <c r="H2055" i="1"/>
  <c r="G2055" i="1"/>
  <c r="F2055" i="1"/>
  <c r="I2054" i="1"/>
  <c r="H2054" i="1"/>
  <c r="G2054" i="1"/>
  <c r="F2054" i="1"/>
  <c r="I2053" i="1"/>
  <c r="H2053" i="1"/>
  <c r="G2053" i="1"/>
  <c r="F2053" i="1"/>
  <c r="I2052" i="1"/>
  <c r="H2052" i="1"/>
  <c r="G2052" i="1"/>
  <c r="F2052" i="1"/>
  <c r="I2051" i="1"/>
  <c r="H2051" i="1"/>
  <c r="G2051" i="1"/>
  <c r="F2051" i="1"/>
  <c r="I2050" i="1"/>
  <c r="H2050" i="1"/>
  <c r="G2050" i="1"/>
  <c r="F2050" i="1"/>
  <c r="I2049" i="1"/>
  <c r="H2049" i="1"/>
  <c r="G2049" i="1"/>
  <c r="F2049" i="1"/>
  <c r="I2048" i="1"/>
  <c r="H2048" i="1"/>
  <c r="G2048" i="1"/>
  <c r="F2048" i="1"/>
  <c r="I2047" i="1"/>
  <c r="H2047" i="1"/>
  <c r="G2047" i="1"/>
  <c r="F2047" i="1"/>
  <c r="I2046" i="1"/>
  <c r="H2046" i="1"/>
  <c r="G2046" i="1"/>
  <c r="F2046" i="1"/>
  <c r="I2045" i="1"/>
  <c r="H2045" i="1"/>
  <c r="G2045" i="1"/>
  <c r="F2045" i="1"/>
  <c r="I2044" i="1"/>
  <c r="H2044" i="1"/>
  <c r="G2044" i="1"/>
  <c r="F2044" i="1"/>
  <c r="I2043" i="1"/>
  <c r="H2043" i="1"/>
  <c r="G2043" i="1"/>
  <c r="F2043" i="1"/>
  <c r="I2042" i="1"/>
  <c r="H2042" i="1"/>
  <c r="G2042" i="1"/>
  <c r="F2042" i="1"/>
  <c r="I2041" i="1"/>
  <c r="H2041" i="1"/>
  <c r="G2041" i="1"/>
  <c r="F2041" i="1"/>
  <c r="I2040" i="1"/>
  <c r="H2040" i="1"/>
  <c r="G2040" i="1"/>
  <c r="F2040" i="1"/>
  <c r="I2039" i="1"/>
  <c r="H2039" i="1"/>
  <c r="G2039" i="1"/>
  <c r="F2039" i="1"/>
  <c r="I2038" i="1"/>
  <c r="H2038" i="1"/>
  <c r="G2038" i="1"/>
  <c r="F2038" i="1"/>
  <c r="I2037" i="1"/>
  <c r="H2037" i="1"/>
  <c r="G2037" i="1"/>
  <c r="F2037" i="1"/>
  <c r="I2036" i="1"/>
  <c r="H2036" i="1"/>
  <c r="G2036" i="1"/>
  <c r="F2036" i="1"/>
  <c r="I2035" i="1"/>
  <c r="H2035" i="1"/>
  <c r="G2035" i="1"/>
  <c r="F2035" i="1"/>
  <c r="I2034" i="1"/>
  <c r="H2034" i="1"/>
  <c r="G2034" i="1"/>
  <c r="F2034" i="1"/>
  <c r="I2033" i="1"/>
  <c r="H2033" i="1"/>
  <c r="G2033" i="1"/>
  <c r="F2033" i="1"/>
  <c r="I2032" i="1"/>
  <c r="H2032" i="1"/>
  <c r="G2032" i="1"/>
  <c r="F2032" i="1"/>
  <c r="I2031" i="1"/>
  <c r="H2031" i="1"/>
  <c r="G2031" i="1"/>
  <c r="F2031" i="1"/>
  <c r="I2030" i="1"/>
  <c r="H2030" i="1"/>
  <c r="G2030" i="1"/>
  <c r="F2030" i="1"/>
  <c r="I2029" i="1"/>
  <c r="H2029" i="1"/>
  <c r="G2029" i="1"/>
  <c r="F2029" i="1"/>
  <c r="I2028" i="1"/>
  <c r="H2028" i="1"/>
  <c r="G2028" i="1"/>
  <c r="F2028" i="1"/>
  <c r="I2027" i="1"/>
  <c r="H2027" i="1"/>
  <c r="G2027" i="1"/>
  <c r="F2027" i="1"/>
  <c r="I2026" i="1"/>
  <c r="H2026" i="1"/>
  <c r="G2026" i="1"/>
  <c r="F2026" i="1"/>
  <c r="I2025" i="1"/>
  <c r="H2025" i="1"/>
  <c r="G2025" i="1"/>
  <c r="F2025" i="1"/>
  <c r="I2024" i="1"/>
  <c r="H2024" i="1"/>
  <c r="G2024" i="1"/>
  <c r="F2024" i="1"/>
  <c r="I2023" i="1"/>
  <c r="H2023" i="1"/>
  <c r="G2023" i="1"/>
  <c r="F2023" i="1"/>
  <c r="I2022" i="1"/>
  <c r="H2022" i="1"/>
  <c r="G2022" i="1"/>
  <c r="F2022" i="1"/>
  <c r="I2021" i="1"/>
  <c r="H2021" i="1"/>
  <c r="G2021" i="1"/>
  <c r="F2021" i="1"/>
  <c r="I2020" i="1"/>
  <c r="H2020" i="1"/>
  <c r="G2020" i="1"/>
  <c r="F2020" i="1"/>
  <c r="I2019" i="1"/>
  <c r="H2019" i="1"/>
  <c r="G2019" i="1"/>
  <c r="F2019" i="1"/>
  <c r="I2018" i="1"/>
  <c r="H2018" i="1"/>
  <c r="G2018" i="1"/>
  <c r="F2018" i="1"/>
  <c r="I2017" i="1"/>
  <c r="H2017" i="1"/>
  <c r="G2017" i="1"/>
  <c r="F2017" i="1"/>
  <c r="I2016" i="1"/>
  <c r="H2016" i="1"/>
  <c r="G2016" i="1"/>
  <c r="F2016" i="1"/>
  <c r="I2015" i="1"/>
  <c r="H2015" i="1"/>
  <c r="G2015" i="1"/>
  <c r="F2015" i="1"/>
  <c r="I2014" i="1"/>
  <c r="H2014" i="1"/>
  <c r="G2014" i="1"/>
  <c r="F2014" i="1"/>
  <c r="I2013" i="1"/>
  <c r="H2013" i="1"/>
  <c r="G2013" i="1"/>
  <c r="F2013" i="1"/>
  <c r="I2012" i="1"/>
  <c r="H2012" i="1"/>
  <c r="G2012" i="1"/>
  <c r="F2012" i="1"/>
  <c r="I2011" i="1"/>
  <c r="H2011" i="1"/>
  <c r="G2011" i="1"/>
  <c r="F2011" i="1"/>
  <c r="I2010" i="1"/>
  <c r="H2010" i="1"/>
  <c r="G2010" i="1"/>
  <c r="F2010" i="1"/>
  <c r="I2009" i="1"/>
  <c r="H2009" i="1"/>
  <c r="G2009" i="1"/>
  <c r="F2009" i="1"/>
  <c r="I2008" i="1"/>
  <c r="H2008" i="1"/>
  <c r="G2008" i="1"/>
  <c r="F2008" i="1"/>
  <c r="I2007" i="1"/>
  <c r="H2007" i="1"/>
  <c r="G2007" i="1"/>
  <c r="F2007" i="1"/>
  <c r="I2006" i="1"/>
  <c r="H2006" i="1"/>
  <c r="G2006" i="1"/>
  <c r="F2006" i="1"/>
  <c r="I2005" i="1"/>
  <c r="H2005" i="1"/>
  <c r="G2005" i="1"/>
  <c r="F2005" i="1"/>
  <c r="I2004" i="1"/>
  <c r="H2004" i="1"/>
  <c r="G2004" i="1"/>
  <c r="F2004" i="1"/>
  <c r="I2003" i="1"/>
  <c r="H2003" i="1"/>
  <c r="G2003" i="1"/>
  <c r="F2003" i="1"/>
  <c r="I2002" i="1"/>
  <c r="H2002" i="1"/>
  <c r="G2002" i="1"/>
  <c r="F2002" i="1"/>
  <c r="I2001" i="1"/>
  <c r="H2001" i="1"/>
  <c r="G2001" i="1"/>
  <c r="F2001" i="1"/>
  <c r="I2000" i="1"/>
  <c r="H2000" i="1"/>
  <c r="G2000" i="1"/>
  <c r="F2000" i="1"/>
  <c r="I1999" i="1"/>
  <c r="H1999" i="1"/>
  <c r="G1999" i="1"/>
  <c r="F1999" i="1"/>
  <c r="I1998" i="1"/>
  <c r="H1998" i="1"/>
  <c r="G1998" i="1"/>
  <c r="F1998" i="1"/>
  <c r="I1997" i="1"/>
  <c r="H1997" i="1"/>
  <c r="G1997" i="1"/>
  <c r="F1997" i="1"/>
  <c r="I1996" i="1"/>
  <c r="H1996" i="1"/>
  <c r="G1996" i="1"/>
  <c r="F1996" i="1"/>
  <c r="I1995" i="1"/>
  <c r="H1995" i="1"/>
  <c r="G1995" i="1"/>
  <c r="F1995" i="1"/>
  <c r="I1994" i="1"/>
  <c r="H1994" i="1"/>
  <c r="G1994" i="1"/>
  <c r="F1994" i="1"/>
  <c r="I1993" i="1"/>
  <c r="H1993" i="1"/>
  <c r="G1993" i="1"/>
  <c r="F1993" i="1"/>
  <c r="I1992" i="1"/>
  <c r="H1992" i="1"/>
  <c r="G1992" i="1"/>
  <c r="F1992" i="1"/>
  <c r="I1991" i="1"/>
  <c r="H1991" i="1"/>
  <c r="G1991" i="1"/>
  <c r="F1991" i="1"/>
  <c r="I1990" i="1"/>
  <c r="H1990" i="1"/>
  <c r="G1990" i="1"/>
  <c r="F1990" i="1"/>
  <c r="I1989" i="1"/>
  <c r="H1989" i="1"/>
  <c r="G1989" i="1"/>
  <c r="F1989" i="1"/>
  <c r="I1988" i="1"/>
  <c r="H1988" i="1"/>
  <c r="G1988" i="1"/>
  <c r="F1988" i="1"/>
  <c r="I1987" i="1"/>
  <c r="H1987" i="1"/>
  <c r="G1987" i="1"/>
  <c r="F1987" i="1"/>
  <c r="I1986" i="1"/>
  <c r="H1986" i="1"/>
  <c r="G1986" i="1"/>
  <c r="F1986" i="1"/>
  <c r="I1985" i="1"/>
  <c r="H1985" i="1"/>
  <c r="G1985" i="1"/>
  <c r="F1985" i="1"/>
  <c r="I1984" i="1"/>
  <c r="H1984" i="1"/>
  <c r="G1984" i="1"/>
  <c r="F1984" i="1"/>
  <c r="I1983" i="1"/>
  <c r="H1983" i="1"/>
  <c r="G1983" i="1"/>
  <c r="F1983" i="1"/>
  <c r="I1982" i="1"/>
  <c r="H1982" i="1"/>
  <c r="G1982" i="1"/>
  <c r="F1982" i="1"/>
  <c r="I1981" i="1"/>
  <c r="H1981" i="1"/>
  <c r="G1981" i="1"/>
  <c r="F1981" i="1"/>
  <c r="I1980" i="1"/>
  <c r="H1980" i="1"/>
  <c r="G1980" i="1"/>
  <c r="F1980" i="1"/>
  <c r="I1979" i="1"/>
  <c r="H1979" i="1"/>
  <c r="G1979" i="1"/>
  <c r="F1979" i="1"/>
  <c r="I1978" i="1"/>
  <c r="H1978" i="1"/>
  <c r="G1978" i="1"/>
  <c r="F1978" i="1"/>
  <c r="I1977" i="1"/>
  <c r="H1977" i="1"/>
  <c r="G1977" i="1"/>
  <c r="F1977" i="1"/>
  <c r="I1976" i="1"/>
  <c r="H1976" i="1"/>
  <c r="G1976" i="1"/>
  <c r="F1976" i="1"/>
  <c r="I1975" i="1"/>
  <c r="H1975" i="1"/>
  <c r="G1975" i="1"/>
  <c r="F1975" i="1"/>
  <c r="I1974" i="1"/>
  <c r="H1974" i="1"/>
  <c r="G1974" i="1"/>
  <c r="F1974" i="1"/>
  <c r="I1973" i="1"/>
  <c r="H1973" i="1"/>
  <c r="G1973" i="1"/>
  <c r="F1973" i="1"/>
  <c r="I1972" i="1"/>
  <c r="H1972" i="1"/>
  <c r="G1972" i="1"/>
  <c r="F1972" i="1"/>
  <c r="I1971" i="1"/>
  <c r="H1971" i="1"/>
  <c r="G1971" i="1"/>
  <c r="F1971" i="1"/>
  <c r="I1970" i="1"/>
  <c r="H1970" i="1"/>
  <c r="G1970" i="1"/>
  <c r="F1970" i="1"/>
  <c r="I1969" i="1"/>
  <c r="H1969" i="1"/>
  <c r="G1969" i="1"/>
  <c r="F1969" i="1"/>
  <c r="I1968" i="1"/>
  <c r="H1968" i="1"/>
  <c r="G1968" i="1"/>
  <c r="F1968" i="1"/>
  <c r="I1967" i="1"/>
  <c r="H1967" i="1"/>
  <c r="G1967" i="1"/>
  <c r="F1967" i="1"/>
  <c r="I1966" i="1"/>
  <c r="H1966" i="1"/>
  <c r="G1966" i="1"/>
  <c r="F1966" i="1"/>
  <c r="I1965" i="1"/>
  <c r="H1965" i="1"/>
  <c r="G1965" i="1"/>
  <c r="F1965" i="1"/>
  <c r="I1964" i="1"/>
  <c r="H1964" i="1"/>
  <c r="G1964" i="1"/>
  <c r="F1964" i="1"/>
  <c r="I1963" i="1"/>
  <c r="H1963" i="1"/>
  <c r="G1963" i="1"/>
  <c r="F1963" i="1"/>
  <c r="I1962" i="1"/>
  <c r="H1962" i="1"/>
  <c r="G1962" i="1"/>
  <c r="F1962" i="1"/>
  <c r="I1961" i="1"/>
  <c r="H1961" i="1"/>
  <c r="G1961" i="1"/>
  <c r="F1961" i="1"/>
  <c r="I1960" i="1"/>
  <c r="H1960" i="1"/>
  <c r="G1960" i="1"/>
  <c r="F1960" i="1"/>
  <c r="I1959" i="1"/>
  <c r="H1959" i="1"/>
  <c r="G1959" i="1"/>
  <c r="F1959" i="1"/>
  <c r="I1958" i="1"/>
  <c r="H1958" i="1"/>
  <c r="G1958" i="1"/>
  <c r="F1958" i="1"/>
  <c r="I1957" i="1"/>
  <c r="H1957" i="1"/>
  <c r="G1957" i="1"/>
  <c r="F1957" i="1"/>
  <c r="I1956" i="1"/>
  <c r="H1956" i="1"/>
  <c r="G1956" i="1"/>
  <c r="F1956" i="1"/>
  <c r="I1955" i="1"/>
  <c r="H1955" i="1"/>
  <c r="G1955" i="1"/>
  <c r="F1955" i="1"/>
  <c r="I1954" i="1"/>
  <c r="H1954" i="1"/>
  <c r="G1954" i="1"/>
  <c r="F1954" i="1"/>
  <c r="I1953" i="1"/>
  <c r="H1953" i="1"/>
  <c r="G1953" i="1"/>
  <c r="F1953" i="1"/>
  <c r="I1952" i="1"/>
  <c r="H1952" i="1"/>
  <c r="G1952" i="1"/>
  <c r="F1952" i="1"/>
  <c r="I1951" i="1"/>
  <c r="H1951" i="1"/>
  <c r="G1951" i="1"/>
  <c r="F1951" i="1"/>
  <c r="I1950" i="1"/>
  <c r="H1950" i="1"/>
  <c r="G1950" i="1"/>
  <c r="F1950" i="1"/>
  <c r="I1949" i="1"/>
  <c r="H1949" i="1"/>
  <c r="G1949" i="1"/>
  <c r="F1949" i="1"/>
  <c r="I1948" i="1"/>
  <c r="H1948" i="1"/>
  <c r="G1948" i="1"/>
  <c r="F1948" i="1"/>
  <c r="I1947" i="1"/>
  <c r="H1947" i="1"/>
  <c r="G1947" i="1"/>
  <c r="F1947" i="1"/>
  <c r="I1946" i="1"/>
  <c r="H1946" i="1"/>
  <c r="G1946" i="1"/>
  <c r="F1946" i="1"/>
  <c r="I1945" i="1"/>
  <c r="H1945" i="1"/>
  <c r="G1945" i="1"/>
  <c r="F1945" i="1"/>
  <c r="I1944" i="1"/>
  <c r="H1944" i="1"/>
  <c r="G1944" i="1"/>
  <c r="F1944" i="1"/>
  <c r="I1943" i="1"/>
  <c r="H1943" i="1"/>
  <c r="G1943" i="1"/>
  <c r="F1943" i="1"/>
  <c r="I1942" i="1"/>
  <c r="H1942" i="1"/>
  <c r="G1942" i="1"/>
  <c r="F1942" i="1"/>
  <c r="I1941" i="1"/>
  <c r="H1941" i="1"/>
  <c r="G1941" i="1"/>
  <c r="F1941" i="1"/>
  <c r="I1940" i="1"/>
  <c r="H1940" i="1"/>
  <c r="G1940" i="1"/>
  <c r="F1940" i="1"/>
  <c r="I1939" i="1"/>
  <c r="H1939" i="1"/>
  <c r="G1939" i="1"/>
  <c r="F1939" i="1"/>
  <c r="I1938" i="1"/>
  <c r="H1938" i="1"/>
  <c r="G1938" i="1"/>
  <c r="F1938" i="1"/>
  <c r="I1937" i="1"/>
  <c r="H1937" i="1"/>
  <c r="G1937" i="1"/>
  <c r="F1937" i="1"/>
  <c r="I1936" i="1"/>
  <c r="H1936" i="1"/>
  <c r="G1936" i="1"/>
  <c r="F1936" i="1"/>
  <c r="I1935" i="1"/>
  <c r="H1935" i="1"/>
  <c r="G1935" i="1"/>
  <c r="F1935" i="1"/>
  <c r="I1934" i="1"/>
  <c r="H1934" i="1"/>
  <c r="G1934" i="1"/>
  <c r="F1934" i="1"/>
  <c r="I1933" i="1"/>
  <c r="H1933" i="1"/>
  <c r="G1933" i="1"/>
  <c r="F1933" i="1"/>
  <c r="I1932" i="1"/>
  <c r="H1932" i="1"/>
  <c r="G1932" i="1"/>
  <c r="F1932" i="1"/>
  <c r="I1931" i="1"/>
  <c r="H1931" i="1"/>
  <c r="G1931" i="1"/>
  <c r="F1931" i="1"/>
  <c r="I1930" i="1"/>
  <c r="H1930" i="1"/>
  <c r="G1930" i="1"/>
  <c r="F1930" i="1"/>
  <c r="I1929" i="1"/>
  <c r="H1929" i="1"/>
  <c r="G1929" i="1"/>
  <c r="F1929" i="1"/>
  <c r="I1928" i="1"/>
  <c r="H1928" i="1"/>
  <c r="G1928" i="1"/>
  <c r="F1928" i="1"/>
  <c r="I1927" i="1"/>
  <c r="H1927" i="1"/>
  <c r="G1927" i="1"/>
  <c r="F1927" i="1"/>
  <c r="I1926" i="1"/>
  <c r="H1926" i="1"/>
  <c r="G1926" i="1"/>
  <c r="F1926" i="1"/>
  <c r="I1925" i="1"/>
  <c r="H1925" i="1"/>
  <c r="G1925" i="1"/>
  <c r="F1925" i="1"/>
  <c r="I1924" i="1"/>
  <c r="H1924" i="1"/>
  <c r="G1924" i="1"/>
  <c r="F1924" i="1"/>
  <c r="I1923" i="1"/>
  <c r="H1923" i="1"/>
  <c r="G1923" i="1"/>
  <c r="F1923" i="1"/>
  <c r="I1922" i="1"/>
  <c r="H1922" i="1"/>
  <c r="G1922" i="1"/>
  <c r="F1922" i="1"/>
  <c r="I1921" i="1"/>
  <c r="H1921" i="1"/>
  <c r="G1921" i="1"/>
  <c r="F1921" i="1"/>
  <c r="I1920" i="1"/>
  <c r="H1920" i="1"/>
  <c r="G1920" i="1"/>
  <c r="F1920" i="1"/>
  <c r="I1919" i="1"/>
  <c r="H1919" i="1"/>
  <c r="G1919" i="1"/>
  <c r="F1919" i="1"/>
  <c r="I1918" i="1"/>
  <c r="H1918" i="1"/>
  <c r="G1918" i="1"/>
  <c r="F1918" i="1"/>
  <c r="I1917" i="1"/>
  <c r="H1917" i="1"/>
  <c r="G1917" i="1"/>
  <c r="F1917" i="1"/>
  <c r="I1916" i="1"/>
  <c r="H1916" i="1"/>
  <c r="G1916" i="1"/>
  <c r="F1916" i="1"/>
  <c r="I1915" i="1"/>
  <c r="H1915" i="1"/>
  <c r="G1915" i="1"/>
  <c r="F1915" i="1"/>
  <c r="I1914" i="1"/>
  <c r="H1914" i="1"/>
  <c r="G1914" i="1"/>
  <c r="F1914" i="1"/>
  <c r="I1913" i="1"/>
  <c r="H1913" i="1"/>
  <c r="G1913" i="1"/>
  <c r="F1913" i="1"/>
  <c r="I1912" i="1"/>
  <c r="H1912" i="1"/>
  <c r="G1912" i="1"/>
  <c r="F1912" i="1"/>
  <c r="I1911" i="1"/>
  <c r="H1911" i="1"/>
  <c r="G1911" i="1"/>
  <c r="F1911" i="1"/>
  <c r="I1910" i="1"/>
  <c r="H1910" i="1"/>
  <c r="G1910" i="1"/>
  <c r="F1910" i="1"/>
  <c r="I1909" i="1"/>
  <c r="H1909" i="1"/>
  <c r="G1909" i="1"/>
  <c r="F1909" i="1"/>
  <c r="I1908" i="1"/>
  <c r="H1908" i="1"/>
  <c r="G1908" i="1"/>
  <c r="F1908" i="1"/>
  <c r="I1907" i="1"/>
  <c r="H1907" i="1"/>
  <c r="G1907" i="1"/>
  <c r="F1907" i="1"/>
  <c r="I1906" i="1"/>
  <c r="H1906" i="1"/>
  <c r="G1906" i="1"/>
  <c r="F1906" i="1"/>
  <c r="I1905" i="1"/>
  <c r="H1905" i="1"/>
  <c r="G1905" i="1"/>
  <c r="F1905" i="1"/>
  <c r="I1904" i="1"/>
  <c r="H1904" i="1"/>
  <c r="G1904" i="1"/>
  <c r="F1904" i="1"/>
  <c r="I1903" i="1"/>
  <c r="H1903" i="1"/>
  <c r="G1903" i="1"/>
  <c r="F1903" i="1"/>
  <c r="I1902" i="1"/>
  <c r="H1902" i="1"/>
  <c r="G1902" i="1"/>
  <c r="F1902" i="1"/>
  <c r="I1901" i="1"/>
  <c r="H1901" i="1"/>
  <c r="G1901" i="1"/>
  <c r="F1901" i="1"/>
  <c r="I1900" i="1"/>
  <c r="H1900" i="1"/>
  <c r="G1900" i="1"/>
  <c r="F1900" i="1"/>
  <c r="I1899" i="1"/>
  <c r="H1899" i="1"/>
  <c r="G1899" i="1"/>
  <c r="F1899" i="1"/>
  <c r="I1898" i="1"/>
  <c r="H1898" i="1"/>
  <c r="G1898" i="1"/>
  <c r="F1898" i="1"/>
  <c r="I1897" i="1"/>
  <c r="H1897" i="1"/>
  <c r="G1897" i="1"/>
  <c r="F1897" i="1"/>
  <c r="I1896" i="1"/>
  <c r="H1896" i="1"/>
  <c r="G1896" i="1"/>
  <c r="F1896" i="1"/>
  <c r="I1895" i="1"/>
  <c r="H1895" i="1"/>
  <c r="G1895" i="1"/>
  <c r="F1895" i="1"/>
  <c r="I1894" i="1"/>
  <c r="H1894" i="1"/>
  <c r="G1894" i="1"/>
  <c r="F1894" i="1"/>
  <c r="I1893" i="1"/>
  <c r="H1893" i="1"/>
  <c r="G1893" i="1"/>
  <c r="F1893" i="1"/>
  <c r="I1892" i="1"/>
  <c r="H1892" i="1"/>
  <c r="G1892" i="1"/>
  <c r="F1892" i="1"/>
  <c r="I1891" i="1"/>
  <c r="H1891" i="1"/>
  <c r="G1891" i="1"/>
  <c r="F1891" i="1"/>
  <c r="I1890" i="1"/>
  <c r="H1890" i="1"/>
  <c r="G1890" i="1"/>
  <c r="F1890" i="1"/>
  <c r="I1889" i="1"/>
  <c r="H1889" i="1"/>
  <c r="G1889" i="1"/>
  <c r="F1889" i="1"/>
  <c r="I1888" i="1"/>
  <c r="H1888" i="1"/>
  <c r="G1888" i="1"/>
  <c r="F1888" i="1"/>
  <c r="I1887" i="1"/>
  <c r="H1887" i="1"/>
  <c r="G1887" i="1"/>
  <c r="F1887" i="1"/>
  <c r="I1886" i="1"/>
  <c r="H1886" i="1"/>
  <c r="G1886" i="1"/>
  <c r="F1886" i="1"/>
  <c r="I1885" i="1"/>
  <c r="H1885" i="1"/>
  <c r="G1885" i="1"/>
  <c r="F1885" i="1"/>
  <c r="I1884" i="1"/>
  <c r="H1884" i="1"/>
  <c r="G1884" i="1"/>
  <c r="F1884" i="1"/>
  <c r="I1883" i="1"/>
  <c r="H1883" i="1"/>
  <c r="G1883" i="1"/>
  <c r="F1883" i="1"/>
  <c r="I1882" i="1"/>
  <c r="H1882" i="1"/>
  <c r="G1882" i="1"/>
  <c r="F1882" i="1"/>
  <c r="I1881" i="1"/>
  <c r="H1881" i="1"/>
  <c r="G1881" i="1"/>
  <c r="F1881" i="1"/>
  <c r="I1880" i="1"/>
  <c r="H1880" i="1"/>
  <c r="G1880" i="1"/>
  <c r="F1880" i="1"/>
  <c r="I1879" i="1"/>
  <c r="H1879" i="1"/>
  <c r="G1879" i="1"/>
  <c r="F1879" i="1"/>
  <c r="I1878" i="1"/>
  <c r="H1878" i="1"/>
  <c r="G1878" i="1"/>
  <c r="F1878" i="1"/>
  <c r="I1877" i="1"/>
  <c r="H1877" i="1"/>
  <c r="G1877" i="1"/>
  <c r="F1877" i="1"/>
  <c r="I1876" i="1"/>
  <c r="H1876" i="1"/>
  <c r="G1876" i="1"/>
  <c r="F1876" i="1"/>
  <c r="I1875" i="1"/>
  <c r="H1875" i="1"/>
  <c r="G1875" i="1"/>
  <c r="F1875" i="1"/>
  <c r="I1874" i="1"/>
  <c r="H1874" i="1"/>
  <c r="G1874" i="1"/>
  <c r="F1874" i="1"/>
  <c r="I1873" i="1"/>
  <c r="H1873" i="1"/>
  <c r="G1873" i="1"/>
  <c r="F1873" i="1"/>
  <c r="I1872" i="1"/>
  <c r="H1872" i="1"/>
  <c r="G1872" i="1"/>
  <c r="F1872" i="1"/>
  <c r="I1871" i="1"/>
  <c r="H1871" i="1"/>
  <c r="G1871" i="1"/>
  <c r="F1871" i="1"/>
  <c r="I1870" i="1"/>
  <c r="H1870" i="1"/>
  <c r="G1870" i="1"/>
  <c r="F1870" i="1"/>
  <c r="I1869" i="1"/>
  <c r="H1869" i="1"/>
  <c r="G1869" i="1"/>
  <c r="F1869" i="1"/>
  <c r="I1868" i="1"/>
  <c r="H1868" i="1"/>
  <c r="G1868" i="1"/>
  <c r="F1868" i="1"/>
  <c r="I1867" i="1"/>
  <c r="H1867" i="1"/>
  <c r="G1867" i="1"/>
  <c r="F1867" i="1"/>
  <c r="I1866" i="1"/>
  <c r="H1866" i="1"/>
  <c r="G1866" i="1"/>
  <c r="F1866" i="1"/>
  <c r="I1865" i="1"/>
  <c r="H1865" i="1"/>
  <c r="G1865" i="1"/>
  <c r="F1865" i="1"/>
  <c r="I1864" i="1"/>
  <c r="H1864" i="1"/>
  <c r="G1864" i="1"/>
  <c r="F1864" i="1"/>
  <c r="I1863" i="1"/>
  <c r="H1863" i="1"/>
  <c r="G1863" i="1"/>
  <c r="F1863" i="1"/>
  <c r="I1862" i="1"/>
  <c r="H1862" i="1"/>
  <c r="G1862" i="1"/>
  <c r="F1862" i="1"/>
  <c r="I1861" i="1"/>
  <c r="H1861" i="1"/>
  <c r="G1861" i="1"/>
  <c r="F1861" i="1"/>
  <c r="I1860" i="1"/>
  <c r="H1860" i="1"/>
  <c r="G1860" i="1"/>
  <c r="F1860" i="1"/>
  <c r="I1859" i="1"/>
  <c r="H1859" i="1"/>
  <c r="G1859" i="1"/>
  <c r="F1859" i="1"/>
  <c r="I1858" i="1"/>
  <c r="H1858" i="1"/>
  <c r="G1858" i="1"/>
  <c r="F1858" i="1"/>
  <c r="I1857" i="1"/>
  <c r="H1857" i="1"/>
  <c r="G1857" i="1"/>
  <c r="F1857" i="1"/>
  <c r="I1856" i="1"/>
  <c r="H1856" i="1"/>
  <c r="G1856" i="1"/>
  <c r="F1856" i="1"/>
  <c r="I1855" i="1"/>
  <c r="H1855" i="1"/>
  <c r="G1855" i="1"/>
  <c r="F1855" i="1"/>
  <c r="I1854" i="1"/>
  <c r="H1854" i="1"/>
  <c r="G1854" i="1"/>
  <c r="F1854" i="1"/>
  <c r="I1853" i="1"/>
  <c r="H1853" i="1"/>
  <c r="G1853" i="1"/>
  <c r="F1853" i="1"/>
  <c r="I1852" i="1"/>
  <c r="H1852" i="1"/>
  <c r="G1852" i="1"/>
  <c r="F1852" i="1"/>
  <c r="I1851" i="1"/>
  <c r="H1851" i="1"/>
  <c r="G1851" i="1"/>
  <c r="F1851" i="1"/>
  <c r="I1850" i="1"/>
  <c r="H1850" i="1"/>
  <c r="G1850" i="1"/>
  <c r="F1850" i="1"/>
  <c r="I1849" i="1"/>
  <c r="H1849" i="1"/>
  <c r="G1849" i="1"/>
  <c r="F1849" i="1"/>
  <c r="I1848" i="1"/>
  <c r="H1848" i="1"/>
  <c r="G1848" i="1"/>
  <c r="F1848" i="1"/>
  <c r="I1847" i="1"/>
  <c r="H1847" i="1"/>
  <c r="G1847" i="1"/>
  <c r="F1847" i="1"/>
  <c r="I1846" i="1"/>
  <c r="H1846" i="1"/>
  <c r="G1846" i="1"/>
  <c r="F1846" i="1"/>
  <c r="I1845" i="1"/>
  <c r="H1845" i="1"/>
  <c r="G1845" i="1"/>
  <c r="F1845" i="1"/>
  <c r="I1844" i="1"/>
  <c r="H1844" i="1"/>
  <c r="G1844" i="1"/>
  <c r="F1844" i="1"/>
  <c r="I1843" i="1"/>
  <c r="H1843" i="1"/>
  <c r="G1843" i="1"/>
  <c r="F1843" i="1"/>
  <c r="I1842" i="1"/>
  <c r="H1842" i="1"/>
  <c r="G1842" i="1"/>
  <c r="F1842" i="1"/>
  <c r="I1841" i="1"/>
  <c r="H1841" i="1"/>
  <c r="G1841" i="1"/>
  <c r="F1841" i="1"/>
  <c r="I1840" i="1"/>
  <c r="H1840" i="1"/>
  <c r="G1840" i="1"/>
  <c r="F1840" i="1"/>
  <c r="I1839" i="1"/>
  <c r="H1839" i="1"/>
  <c r="G1839" i="1"/>
  <c r="F1839" i="1"/>
  <c r="I1838" i="1"/>
  <c r="H1838" i="1"/>
  <c r="G1838" i="1"/>
  <c r="F1838" i="1"/>
  <c r="I1837" i="1"/>
  <c r="H1837" i="1"/>
  <c r="G1837" i="1"/>
  <c r="F1837" i="1"/>
  <c r="I1836" i="1"/>
  <c r="H1836" i="1"/>
  <c r="G1836" i="1"/>
  <c r="F1836" i="1"/>
  <c r="I1835" i="1"/>
  <c r="H1835" i="1"/>
  <c r="G1835" i="1"/>
  <c r="F1835" i="1"/>
  <c r="I1834" i="1"/>
  <c r="H1834" i="1"/>
  <c r="G1834" i="1"/>
  <c r="F1834" i="1"/>
  <c r="I1833" i="1"/>
  <c r="H1833" i="1"/>
  <c r="G1833" i="1"/>
  <c r="F1833" i="1"/>
  <c r="I1832" i="1"/>
  <c r="H1832" i="1"/>
  <c r="G1832" i="1"/>
  <c r="F1832" i="1"/>
  <c r="I1831" i="1"/>
  <c r="H1831" i="1"/>
  <c r="G1831" i="1"/>
  <c r="F1831" i="1"/>
  <c r="I1830" i="1"/>
  <c r="H1830" i="1"/>
  <c r="G1830" i="1"/>
  <c r="F1830" i="1"/>
  <c r="I1829" i="1"/>
  <c r="H1829" i="1"/>
  <c r="G1829" i="1"/>
  <c r="F1829" i="1"/>
  <c r="I1828" i="1"/>
  <c r="H1828" i="1"/>
  <c r="G1828" i="1"/>
  <c r="F1828" i="1"/>
  <c r="I1827" i="1"/>
  <c r="H1827" i="1"/>
  <c r="G1827" i="1"/>
  <c r="F1827" i="1"/>
  <c r="I1826" i="1"/>
  <c r="H1826" i="1"/>
  <c r="G1826" i="1"/>
  <c r="F1826" i="1"/>
  <c r="I1825" i="1"/>
  <c r="H1825" i="1"/>
  <c r="G1825" i="1"/>
  <c r="F1825" i="1"/>
  <c r="I1824" i="1"/>
  <c r="H1824" i="1"/>
  <c r="G1824" i="1"/>
  <c r="F1824" i="1"/>
  <c r="I1823" i="1"/>
  <c r="H1823" i="1"/>
  <c r="G1823" i="1"/>
  <c r="F1823" i="1"/>
  <c r="I1822" i="1"/>
  <c r="H1822" i="1"/>
  <c r="G1822" i="1"/>
  <c r="F1822" i="1"/>
  <c r="I1821" i="1"/>
  <c r="H1821" i="1"/>
  <c r="G1821" i="1"/>
  <c r="F1821" i="1"/>
  <c r="I1820" i="1"/>
  <c r="H1820" i="1"/>
  <c r="G1820" i="1"/>
  <c r="F1820" i="1"/>
  <c r="I1819" i="1"/>
  <c r="H1819" i="1"/>
  <c r="G1819" i="1"/>
  <c r="F1819" i="1"/>
  <c r="I1818" i="1"/>
  <c r="H1818" i="1"/>
  <c r="G1818" i="1"/>
  <c r="F1818" i="1"/>
  <c r="I1817" i="1"/>
  <c r="H1817" i="1"/>
  <c r="G1817" i="1"/>
  <c r="F1817" i="1"/>
  <c r="I1816" i="1"/>
  <c r="H1816" i="1"/>
  <c r="G1816" i="1"/>
  <c r="F1816" i="1"/>
  <c r="I1815" i="1"/>
  <c r="H1815" i="1"/>
  <c r="G1815" i="1"/>
  <c r="F1815" i="1"/>
  <c r="I1814" i="1"/>
  <c r="H1814" i="1"/>
  <c r="G1814" i="1"/>
  <c r="F1814" i="1"/>
  <c r="I1813" i="1"/>
  <c r="H1813" i="1"/>
  <c r="G1813" i="1"/>
  <c r="F1813" i="1"/>
  <c r="I1812" i="1"/>
  <c r="H1812" i="1"/>
  <c r="G1812" i="1"/>
  <c r="F1812" i="1"/>
  <c r="I1811" i="1"/>
  <c r="H1811" i="1"/>
  <c r="G1811" i="1"/>
  <c r="F1811" i="1"/>
  <c r="I1810" i="1"/>
  <c r="H1810" i="1"/>
  <c r="G1810" i="1"/>
  <c r="F1810" i="1"/>
  <c r="I1809" i="1"/>
  <c r="H1809" i="1"/>
  <c r="G1809" i="1"/>
  <c r="F1809" i="1"/>
  <c r="I1808" i="1"/>
  <c r="H1808" i="1"/>
  <c r="G1808" i="1"/>
  <c r="F1808" i="1"/>
  <c r="I1807" i="1"/>
  <c r="H1807" i="1"/>
  <c r="G1807" i="1"/>
  <c r="F1807" i="1"/>
  <c r="I1806" i="1"/>
  <c r="H1806" i="1"/>
  <c r="G1806" i="1"/>
  <c r="F1806" i="1"/>
  <c r="I1805" i="1"/>
  <c r="H1805" i="1"/>
  <c r="G1805" i="1"/>
  <c r="F1805" i="1"/>
  <c r="I1804" i="1"/>
  <c r="H1804" i="1"/>
  <c r="G1804" i="1"/>
  <c r="F1804" i="1"/>
  <c r="I1803" i="1"/>
  <c r="H1803" i="1"/>
  <c r="G1803" i="1"/>
  <c r="F1803" i="1"/>
  <c r="I1802" i="1"/>
  <c r="H1802" i="1"/>
  <c r="G1802" i="1"/>
  <c r="F1802" i="1"/>
  <c r="I1801" i="1"/>
  <c r="H1801" i="1"/>
  <c r="G1801" i="1"/>
  <c r="F1801" i="1"/>
  <c r="I1800" i="1"/>
  <c r="H1800" i="1"/>
  <c r="G1800" i="1"/>
  <c r="F1800" i="1"/>
  <c r="I1799" i="1"/>
  <c r="H1799" i="1"/>
  <c r="G1799" i="1"/>
  <c r="F1799" i="1"/>
  <c r="I1798" i="1"/>
  <c r="H1798" i="1"/>
  <c r="G1798" i="1"/>
  <c r="F1798" i="1"/>
  <c r="I1797" i="1"/>
  <c r="H1797" i="1"/>
  <c r="G1797" i="1"/>
  <c r="F1797" i="1"/>
  <c r="I1796" i="1"/>
  <c r="H1796" i="1"/>
  <c r="G1796" i="1"/>
  <c r="F1796" i="1"/>
  <c r="I1795" i="1"/>
  <c r="H1795" i="1"/>
  <c r="G1795" i="1"/>
  <c r="F1795" i="1"/>
  <c r="I1794" i="1"/>
  <c r="H1794" i="1"/>
  <c r="G1794" i="1"/>
  <c r="F1794" i="1"/>
  <c r="I1793" i="1"/>
  <c r="H1793" i="1"/>
  <c r="G1793" i="1"/>
  <c r="F1793" i="1"/>
  <c r="I1792" i="1"/>
  <c r="H1792" i="1"/>
  <c r="G1792" i="1"/>
  <c r="F1792" i="1"/>
  <c r="I1791" i="1"/>
  <c r="H1791" i="1"/>
  <c r="G1791" i="1"/>
  <c r="F1791" i="1"/>
  <c r="I1790" i="1"/>
  <c r="H1790" i="1"/>
  <c r="G1790" i="1"/>
  <c r="F1790" i="1"/>
  <c r="I1789" i="1"/>
  <c r="H1789" i="1"/>
  <c r="G1789" i="1"/>
  <c r="F1789" i="1"/>
  <c r="I1788" i="1"/>
  <c r="H1788" i="1"/>
  <c r="G1788" i="1"/>
  <c r="F1788" i="1"/>
  <c r="I1787" i="1"/>
  <c r="H1787" i="1"/>
  <c r="G1787" i="1"/>
  <c r="F1787" i="1"/>
  <c r="I1786" i="1"/>
  <c r="H1786" i="1"/>
  <c r="G1786" i="1"/>
  <c r="F1786" i="1"/>
  <c r="I1785" i="1"/>
  <c r="H1785" i="1"/>
  <c r="G1785" i="1"/>
  <c r="F1785" i="1"/>
  <c r="I1784" i="1"/>
  <c r="H1784" i="1"/>
  <c r="G1784" i="1"/>
  <c r="F1784" i="1"/>
  <c r="I1783" i="1"/>
  <c r="H1783" i="1"/>
  <c r="G1783" i="1"/>
  <c r="F1783" i="1"/>
  <c r="I1782" i="1"/>
  <c r="H1782" i="1"/>
  <c r="G1782" i="1"/>
  <c r="F1782" i="1"/>
  <c r="I1781" i="1"/>
  <c r="H1781" i="1"/>
  <c r="G1781" i="1"/>
  <c r="F1781" i="1"/>
  <c r="I1780" i="1"/>
  <c r="H1780" i="1"/>
  <c r="G1780" i="1"/>
  <c r="F1780" i="1"/>
  <c r="I1779" i="1"/>
  <c r="H1779" i="1"/>
  <c r="G1779" i="1"/>
  <c r="F1779" i="1"/>
  <c r="I1778" i="1"/>
  <c r="H1778" i="1"/>
  <c r="G1778" i="1"/>
  <c r="F1778" i="1"/>
  <c r="I1777" i="1"/>
  <c r="H1777" i="1"/>
  <c r="G1777" i="1"/>
  <c r="F1777" i="1"/>
  <c r="I1776" i="1"/>
  <c r="H1776" i="1"/>
  <c r="G1776" i="1"/>
  <c r="F1776" i="1"/>
  <c r="I1775" i="1"/>
  <c r="H1775" i="1"/>
  <c r="G1775" i="1"/>
  <c r="F1775" i="1"/>
  <c r="I1774" i="1"/>
  <c r="H1774" i="1"/>
  <c r="G1774" i="1"/>
  <c r="F1774" i="1"/>
  <c r="I1773" i="1"/>
  <c r="H1773" i="1"/>
  <c r="G1773" i="1"/>
  <c r="F1773" i="1"/>
  <c r="I1772" i="1"/>
  <c r="H1772" i="1"/>
  <c r="G1772" i="1"/>
  <c r="F1772" i="1"/>
  <c r="I1771" i="1"/>
  <c r="H1771" i="1"/>
  <c r="G1771" i="1"/>
  <c r="F1771" i="1"/>
  <c r="I1770" i="1"/>
  <c r="H1770" i="1"/>
  <c r="G1770" i="1"/>
  <c r="F1770" i="1"/>
  <c r="I1769" i="1"/>
  <c r="H1769" i="1"/>
  <c r="G1769" i="1"/>
  <c r="F1769" i="1"/>
  <c r="I1768" i="1"/>
  <c r="H1768" i="1"/>
  <c r="G1768" i="1"/>
  <c r="F1768" i="1"/>
  <c r="I1767" i="1"/>
  <c r="H1767" i="1"/>
  <c r="G1767" i="1"/>
  <c r="F1767" i="1"/>
  <c r="I1766" i="1"/>
  <c r="H1766" i="1"/>
  <c r="G1766" i="1"/>
  <c r="F1766" i="1"/>
  <c r="I1765" i="1"/>
  <c r="H1765" i="1"/>
  <c r="G1765" i="1"/>
  <c r="F1765" i="1"/>
  <c r="I1764" i="1"/>
  <c r="H1764" i="1"/>
  <c r="G1764" i="1"/>
  <c r="F1764" i="1"/>
  <c r="I1763" i="1"/>
  <c r="H1763" i="1"/>
  <c r="G1763" i="1"/>
  <c r="F1763" i="1"/>
  <c r="I1762" i="1"/>
  <c r="H1762" i="1"/>
  <c r="G1762" i="1"/>
  <c r="F1762" i="1"/>
  <c r="I1761" i="1"/>
  <c r="H1761" i="1"/>
  <c r="G1761" i="1"/>
  <c r="F1761" i="1"/>
  <c r="I1760" i="1"/>
  <c r="H1760" i="1"/>
  <c r="G1760" i="1"/>
  <c r="F1760" i="1"/>
  <c r="I1759" i="1"/>
  <c r="H1759" i="1"/>
  <c r="G1759" i="1"/>
  <c r="F1759" i="1"/>
  <c r="I1758" i="1"/>
  <c r="H1758" i="1"/>
  <c r="G1758" i="1"/>
  <c r="F1758" i="1"/>
  <c r="I1757" i="1"/>
  <c r="H1757" i="1"/>
  <c r="G1757" i="1"/>
  <c r="F1757" i="1"/>
  <c r="I1756" i="1"/>
  <c r="H1756" i="1"/>
  <c r="G1756" i="1"/>
  <c r="F1756" i="1"/>
  <c r="I1755" i="1"/>
  <c r="H1755" i="1"/>
  <c r="G1755" i="1"/>
  <c r="F1755" i="1"/>
  <c r="I1754" i="1"/>
  <c r="H1754" i="1"/>
  <c r="G1754" i="1"/>
  <c r="F1754" i="1"/>
  <c r="I1753" i="1"/>
  <c r="H1753" i="1"/>
  <c r="G1753" i="1"/>
  <c r="F1753" i="1"/>
  <c r="I1752" i="1"/>
  <c r="H1752" i="1"/>
  <c r="G1752" i="1"/>
  <c r="F1752" i="1"/>
  <c r="I1751" i="1"/>
  <c r="H1751" i="1"/>
  <c r="G1751" i="1"/>
  <c r="F1751" i="1"/>
  <c r="I1750" i="1"/>
  <c r="H1750" i="1"/>
  <c r="G1750" i="1"/>
  <c r="F1750" i="1"/>
  <c r="I1749" i="1"/>
  <c r="H1749" i="1"/>
  <c r="G1749" i="1"/>
  <c r="F1749" i="1"/>
  <c r="I1748" i="1"/>
  <c r="H1748" i="1"/>
  <c r="G1748" i="1"/>
  <c r="F1748" i="1"/>
  <c r="I1747" i="1"/>
  <c r="H1747" i="1"/>
  <c r="G1747" i="1"/>
  <c r="F1747" i="1"/>
  <c r="I1746" i="1"/>
  <c r="H1746" i="1"/>
  <c r="G1746" i="1"/>
  <c r="F1746" i="1"/>
  <c r="I1745" i="1"/>
  <c r="H1745" i="1"/>
  <c r="G1745" i="1"/>
  <c r="F1745" i="1"/>
  <c r="I1744" i="1"/>
  <c r="H1744" i="1"/>
  <c r="G1744" i="1"/>
  <c r="F1744" i="1"/>
  <c r="I1743" i="1"/>
  <c r="H1743" i="1"/>
  <c r="G1743" i="1"/>
  <c r="F1743" i="1"/>
  <c r="I1742" i="1"/>
  <c r="H1742" i="1"/>
  <c r="G1742" i="1"/>
  <c r="F1742" i="1"/>
  <c r="I1741" i="1"/>
  <c r="H1741" i="1"/>
  <c r="G1741" i="1"/>
  <c r="F1741" i="1"/>
  <c r="I1740" i="1"/>
  <c r="H1740" i="1"/>
  <c r="G1740" i="1"/>
  <c r="F1740" i="1"/>
  <c r="I1739" i="1"/>
  <c r="H1739" i="1"/>
  <c r="G1739" i="1"/>
  <c r="F1739" i="1"/>
  <c r="I1738" i="1"/>
  <c r="H1738" i="1"/>
  <c r="G1738" i="1"/>
  <c r="F1738" i="1"/>
  <c r="I1737" i="1"/>
  <c r="H1737" i="1"/>
  <c r="G1737" i="1"/>
  <c r="F1737" i="1"/>
  <c r="I1736" i="1"/>
  <c r="H1736" i="1"/>
  <c r="G1736" i="1"/>
  <c r="F1736" i="1"/>
  <c r="I1735" i="1"/>
  <c r="H1735" i="1"/>
  <c r="G1735" i="1"/>
  <c r="F1735" i="1"/>
  <c r="I1734" i="1"/>
  <c r="H1734" i="1"/>
  <c r="G1734" i="1"/>
  <c r="F1734" i="1"/>
  <c r="I1733" i="1"/>
  <c r="H1733" i="1"/>
  <c r="G1733" i="1"/>
  <c r="F1733" i="1"/>
  <c r="I1732" i="1"/>
  <c r="H1732" i="1"/>
  <c r="G1732" i="1"/>
  <c r="F1732" i="1"/>
  <c r="I1731" i="1"/>
  <c r="H1731" i="1"/>
  <c r="G1731" i="1"/>
  <c r="F1731" i="1"/>
  <c r="I1730" i="1"/>
  <c r="H1730" i="1"/>
  <c r="G1730" i="1"/>
  <c r="F1730" i="1"/>
  <c r="I1729" i="1"/>
  <c r="H1729" i="1"/>
  <c r="G1729" i="1"/>
  <c r="F1729" i="1"/>
  <c r="I1728" i="1"/>
  <c r="H1728" i="1"/>
  <c r="G1728" i="1"/>
  <c r="F1728" i="1"/>
  <c r="I1727" i="1"/>
  <c r="H1727" i="1"/>
  <c r="G1727" i="1"/>
  <c r="F1727" i="1"/>
  <c r="I1726" i="1"/>
  <c r="H1726" i="1"/>
  <c r="G1726" i="1"/>
  <c r="F1726" i="1"/>
  <c r="I1725" i="1"/>
  <c r="H1725" i="1"/>
  <c r="G1725" i="1"/>
  <c r="F1725" i="1"/>
  <c r="I1724" i="1"/>
  <c r="H1724" i="1"/>
  <c r="G1724" i="1"/>
  <c r="F1724" i="1"/>
  <c r="I1723" i="1"/>
  <c r="H1723" i="1"/>
  <c r="G1723" i="1"/>
  <c r="F1723" i="1"/>
  <c r="I1722" i="1"/>
  <c r="H1722" i="1"/>
  <c r="G1722" i="1"/>
  <c r="F1722" i="1"/>
  <c r="I1721" i="1"/>
  <c r="H1721" i="1"/>
  <c r="G1721" i="1"/>
  <c r="F1721" i="1"/>
  <c r="I1720" i="1"/>
  <c r="H1720" i="1"/>
  <c r="G1720" i="1"/>
  <c r="F1720" i="1"/>
  <c r="I1719" i="1"/>
  <c r="H1719" i="1"/>
  <c r="G1719" i="1"/>
  <c r="F1719" i="1"/>
  <c r="I1718" i="1"/>
  <c r="H1718" i="1"/>
  <c r="G1718" i="1"/>
  <c r="F1718" i="1"/>
  <c r="I1717" i="1"/>
  <c r="H1717" i="1"/>
  <c r="G1717" i="1"/>
  <c r="F1717" i="1"/>
  <c r="I1716" i="1"/>
  <c r="H1716" i="1"/>
  <c r="G1716" i="1"/>
  <c r="F1716" i="1"/>
  <c r="I1715" i="1"/>
  <c r="H1715" i="1"/>
  <c r="G1715" i="1"/>
  <c r="F1715" i="1"/>
  <c r="I1714" i="1"/>
  <c r="H1714" i="1"/>
  <c r="G1714" i="1"/>
  <c r="F1714" i="1"/>
  <c r="I1713" i="1"/>
  <c r="H1713" i="1"/>
  <c r="G1713" i="1"/>
  <c r="F1713" i="1"/>
  <c r="I1712" i="1"/>
  <c r="H1712" i="1"/>
  <c r="G1712" i="1"/>
  <c r="F1712" i="1"/>
  <c r="I1711" i="1"/>
  <c r="H1711" i="1"/>
  <c r="G1711" i="1"/>
  <c r="F1711" i="1"/>
  <c r="I1710" i="1"/>
  <c r="H1710" i="1"/>
  <c r="G1710" i="1"/>
  <c r="F1710" i="1"/>
  <c r="I1709" i="1"/>
  <c r="H1709" i="1"/>
  <c r="G1709" i="1"/>
  <c r="F1709" i="1"/>
  <c r="I1708" i="1"/>
  <c r="H1708" i="1"/>
  <c r="G1708" i="1"/>
  <c r="F1708" i="1"/>
  <c r="I1707" i="1"/>
  <c r="H1707" i="1"/>
  <c r="G1707" i="1"/>
  <c r="F1707" i="1"/>
  <c r="I1706" i="1"/>
  <c r="H1706" i="1"/>
  <c r="G1706" i="1"/>
  <c r="F1706" i="1"/>
  <c r="I1705" i="1"/>
  <c r="H1705" i="1"/>
  <c r="G1705" i="1"/>
  <c r="F1705" i="1"/>
  <c r="I1704" i="1"/>
  <c r="H1704" i="1"/>
  <c r="G1704" i="1"/>
  <c r="F1704" i="1"/>
  <c r="I1703" i="1"/>
  <c r="H1703" i="1"/>
  <c r="G1703" i="1"/>
  <c r="F1703" i="1"/>
  <c r="I1702" i="1"/>
  <c r="H1702" i="1"/>
  <c r="G1702" i="1"/>
  <c r="F1702" i="1"/>
  <c r="I1701" i="1"/>
  <c r="H1701" i="1"/>
  <c r="G1701" i="1"/>
  <c r="F1701" i="1"/>
  <c r="I1700" i="1"/>
  <c r="H1700" i="1"/>
  <c r="G1700" i="1"/>
  <c r="F1700" i="1"/>
  <c r="I1699" i="1"/>
  <c r="H1699" i="1"/>
  <c r="G1699" i="1"/>
  <c r="F1699" i="1"/>
  <c r="I1698" i="1"/>
  <c r="H1698" i="1"/>
  <c r="G1698" i="1"/>
  <c r="F1698" i="1"/>
  <c r="I1697" i="1"/>
  <c r="H1697" i="1"/>
  <c r="G1697" i="1"/>
  <c r="F1697" i="1"/>
  <c r="I1696" i="1"/>
  <c r="H1696" i="1"/>
  <c r="G1696" i="1"/>
  <c r="F1696" i="1"/>
  <c r="I1695" i="1"/>
  <c r="H1695" i="1"/>
  <c r="G1695" i="1"/>
  <c r="F1695" i="1"/>
  <c r="I1694" i="1"/>
  <c r="H1694" i="1"/>
  <c r="G1694" i="1"/>
  <c r="F1694" i="1"/>
  <c r="I1693" i="1"/>
  <c r="H1693" i="1"/>
  <c r="G1693" i="1"/>
  <c r="F1693" i="1"/>
  <c r="I1692" i="1"/>
  <c r="H1692" i="1"/>
  <c r="G1692" i="1"/>
  <c r="F1692" i="1"/>
  <c r="I1691" i="1"/>
  <c r="H1691" i="1"/>
  <c r="G1691" i="1"/>
  <c r="F1691" i="1"/>
  <c r="I1690" i="1"/>
  <c r="H1690" i="1"/>
  <c r="G1690" i="1"/>
  <c r="F1690" i="1"/>
  <c r="I1689" i="1"/>
  <c r="H1689" i="1"/>
  <c r="G1689" i="1"/>
  <c r="F1689" i="1"/>
  <c r="I1688" i="1"/>
  <c r="H1688" i="1"/>
  <c r="G1688" i="1"/>
  <c r="F1688" i="1"/>
  <c r="I1687" i="1"/>
  <c r="H1687" i="1"/>
  <c r="G1687" i="1"/>
  <c r="F1687" i="1"/>
  <c r="I1686" i="1"/>
  <c r="H1686" i="1"/>
  <c r="G1686" i="1"/>
  <c r="F1686" i="1"/>
  <c r="I1685" i="1"/>
  <c r="H1685" i="1"/>
  <c r="G1685" i="1"/>
  <c r="F1685" i="1"/>
  <c r="I1684" i="1"/>
  <c r="H1684" i="1"/>
  <c r="G1684" i="1"/>
  <c r="F1684" i="1"/>
  <c r="I1683" i="1"/>
  <c r="H1683" i="1"/>
  <c r="G1683" i="1"/>
  <c r="F1683" i="1"/>
  <c r="I1682" i="1"/>
  <c r="H1682" i="1"/>
  <c r="G1682" i="1"/>
  <c r="F1682" i="1"/>
  <c r="I1681" i="1"/>
  <c r="H1681" i="1"/>
  <c r="G1681" i="1"/>
  <c r="F1681" i="1"/>
  <c r="I1680" i="1"/>
  <c r="H1680" i="1"/>
  <c r="G1680" i="1"/>
  <c r="F1680" i="1"/>
  <c r="I1679" i="1"/>
  <c r="H1679" i="1"/>
  <c r="G1679" i="1"/>
  <c r="F1679" i="1"/>
  <c r="I1678" i="1"/>
  <c r="H1678" i="1"/>
  <c r="G1678" i="1"/>
  <c r="F1678" i="1"/>
  <c r="I1677" i="1"/>
  <c r="H1677" i="1"/>
  <c r="G1677" i="1"/>
  <c r="F1677" i="1"/>
  <c r="I1676" i="1"/>
  <c r="H1676" i="1"/>
  <c r="G1676" i="1"/>
  <c r="F1676" i="1"/>
  <c r="I1675" i="1"/>
  <c r="H1675" i="1"/>
  <c r="G1675" i="1"/>
  <c r="F1675" i="1"/>
  <c r="I1674" i="1"/>
  <c r="H1674" i="1"/>
  <c r="G1674" i="1"/>
  <c r="F1674" i="1"/>
  <c r="I1673" i="1"/>
  <c r="H1673" i="1"/>
  <c r="G1673" i="1"/>
  <c r="F1673" i="1"/>
  <c r="I1672" i="1"/>
  <c r="H1672" i="1"/>
  <c r="G1672" i="1"/>
  <c r="F1672" i="1"/>
  <c r="I1671" i="1"/>
  <c r="H1671" i="1"/>
  <c r="G1671" i="1"/>
  <c r="F1671" i="1"/>
  <c r="I1670" i="1"/>
  <c r="H1670" i="1"/>
  <c r="G1670" i="1"/>
  <c r="F1670" i="1"/>
  <c r="I1669" i="1"/>
  <c r="H1669" i="1"/>
  <c r="G1669" i="1"/>
  <c r="F1669" i="1"/>
  <c r="I1668" i="1"/>
  <c r="H1668" i="1"/>
  <c r="G1668" i="1"/>
  <c r="F1668" i="1"/>
  <c r="I1667" i="1"/>
  <c r="H1667" i="1"/>
  <c r="G1667" i="1"/>
  <c r="F1667" i="1"/>
  <c r="I1666" i="1"/>
  <c r="H1666" i="1"/>
  <c r="G1666" i="1"/>
  <c r="F1666" i="1"/>
  <c r="I1665" i="1"/>
  <c r="H1665" i="1"/>
  <c r="G1665" i="1"/>
  <c r="F1665" i="1"/>
  <c r="I1664" i="1"/>
  <c r="H1664" i="1"/>
  <c r="G1664" i="1"/>
  <c r="F1664" i="1"/>
  <c r="I1663" i="1"/>
  <c r="H1663" i="1"/>
  <c r="G1663" i="1"/>
  <c r="F1663" i="1"/>
  <c r="I1662" i="1"/>
  <c r="H1662" i="1"/>
  <c r="G1662" i="1"/>
  <c r="F1662" i="1"/>
  <c r="I1661" i="1"/>
  <c r="H1661" i="1"/>
  <c r="G1661" i="1"/>
  <c r="F1661" i="1"/>
  <c r="I1660" i="1"/>
  <c r="H1660" i="1"/>
  <c r="G1660" i="1"/>
  <c r="F1660" i="1"/>
  <c r="I1659" i="1"/>
  <c r="H1659" i="1"/>
  <c r="G1659" i="1"/>
  <c r="F1659" i="1"/>
  <c r="I1658" i="1"/>
  <c r="H1658" i="1"/>
  <c r="G1658" i="1"/>
  <c r="F1658" i="1"/>
  <c r="I1657" i="1"/>
  <c r="H1657" i="1"/>
  <c r="G1657" i="1"/>
  <c r="F1657" i="1"/>
  <c r="I1656" i="1"/>
  <c r="H1656" i="1"/>
  <c r="G1656" i="1"/>
  <c r="F1656" i="1"/>
  <c r="I1655" i="1"/>
  <c r="H1655" i="1"/>
  <c r="G1655" i="1"/>
  <c r="F1655" i="1"/>
  <c r="I1654" i="1"/>
  <c r="H1654" i="1"/>
  <c r="G1654" i="1"/>
  <c r="F1654" i="1"/>
  <c r="I1653" i="1"/>
  <c r="H1653" i="1"/>
  <c r="G1653" i="1"/>
  <c r="F1653" i="1"/>
  <c r="I1652" i="1"/>
  <c r="H1652" i="1"/>
  <c r="G1652" i="1"/>
  <c r="F1652" i="1"/>
  <c r="I1651" i="1"/>
  <c r="H1651" i="1"/>
  <c r="G1651" i="1"/>
  <c r="F1651" i="1"/>
  <c r="I1650" i="1"/>
  <c r="H1650" i="1"/>
  <c r="G1650" i="1"/>
  <c r="F1650" i="1"/>
  <c r="I1649" i="1"/>
  <c r="H1649" i="1"/>
  <c r="G1649" i="1"/>
  <c r="F1649" i="1"/>
  <c r="I1648" i="1"/>
  <c r="H1648" i="1"/>
  <c r="G1648" i="1"/>
  <c r="F1648" i="1"/>
  <c r="I1647" i="1"/>
  <c r="H1647" i="1"/>
  <c r="G1647" i="1"/>
  <c r="F1647" i="1"/>
  <c r="I1646" i="1"/>
  <c r="H1646" i="1"/>
  <c r="G1646" i="1"/>
  <c r="F1646" i="1"/>
  <c r="I1645" i="1"/>
  <c r="H1645" i="1"/>
  <c r="G1645" i="1"/>
  <c r="F1645" i="1"/>
  <c r="I1644" i="1"/>
  <c r="H1644" i="1"/>
  <c r="G1644" i="1"/>
  <c r="F1644" i="1"/>
  <c r="I1643" i="1"/>
  <c r="H1643" i="1"/>
  <c r="G1643" i="1"/>
  <c r="F1643" i="1"/>
  <c r="I1642" i="1"/>
  <c r="H1642" i="1"/>
  <c r="G1642" i="1"/>
  <c r="F1642" i="1"/>
  <c r="I1641" i="1"/>
  <c r="H1641" i="1"/>
  <c r="G1641" i="1"/>
  <c r="F1641" i="1"/>
  <c r="I1640" i="1"/>
  <c r="H1640" i="1"/>
  <c r="G1640" i="1"/>
  <c r="F1640" i="1"/>
  <c r="I1639" i="1"/>
  <c r="H1639" i="1"/>
  <c r="G1639" i="1"/>
  <c r="F1639" i="1"/>
  <c r="I1638" i="1"/>
  <c r="H1638" i="1"/>
  <c r="G1638" i="1"/>
  <c r="F1638" i="1"/>
  <c r="I1637" i="1"/>
  <c r="H1637" i="1"/>
  <c r="G1637" i="1"/>
  <c r="F1637" i="1"/>
  <c r="I1636" i="1"/>
  <c r="H1636" i="1"/>
  <c r="G1636" i="1"/>
  <c r="F1636" i="1"/>
  <c r="I1635" i="1"/>
  <c r="H1635" i="1"/>
  <c r="G1635" i="1"/>
  <c r="F1635" i="1"/>
  <c r="I1634" i="1"/>
  <c r="H1634" i="1"/>
  <c r="G1634" i="1"/>
  <c r="F1634" i="1"/>
  <c r="I1633" i="1"/>
  <c r="H1633" i="1"/>
  <c r="G1633" i="1"/>
  <c r="F1633" i="1"/>
  <c r="I1632" i="1"/>
  <c r="H1632" i="1"/>
  <c r="G1632" i="1"/>
  <c r="F1632" i="1"/>
  <c r="I1631" i="1"/>
  <c r="H1631" i="1"/>
  <c r="G1631" i="1"/>
  <c r="F1631" i="1"/>
  <c r="I1630" i="1"/>
  <c r="H1630" i="1"/>
  <c r="G1630" i="1"/>
  <c r="F1630" i="1"/>
  <c r="I1629" i="1"/>
  <c r="H1629" i="1"/>
  <c r="G1629" i="1"/>
  <c r="F1629" i="1"/>
  <c r="I1628" i="1"/>
  <c r="H1628" i="1"/>
  <c r="G1628" i="1"/>
  <c r="F1628" i="1"/>
  <c r="I1627" i="1"/>
  <c r="H1627" i="1"/>
  <c r="G1627" i="1"/>
  <c r="F1627" i="1"/>
  <c r="I1626" i="1"/>
  <c r="H1626" i="1"/>
  <c r="G1626" i="1"/>
  <c r="F1626" i="1"/>
  <c r="I1625" i="1"/>
  <c r="H1625" i="1"/>
  <c r="G1625" i="1"/>
  <c r="F1625" i="1"/>
  <c r="I1624" i="1"/>
  <c r="H1624" i="1"/>
  <c r="G1624" i="1"/>
  <c r="F1624" i="1"/>
  <c r="I1623" i="1"/>
  <c r="H1623" i="1"/>
  <c r="G1623" i="1"/>
  <c r="F1623" i="1"/>
  <c r="I1622" i="1"/>
  <c r="H1622" i="1"/>
  <c r="G1622" i="1"/>
  <c r="F1622" i="1"/>
  <c r="I1621" i="1"/>
  <c r="H1621" i="1"/>
  <c r="G1621" i="1"/>
  <c r="F1621" i="1"/>
  <c r="I1620" i="1"/>
  <c r="H1620" i="1"/>
  <c r="G1620" i="1"/>
  <c r="F1620" i="1"/>
  <c r="I1619" i="1"/>
  <c r="H1619" i="1"/>
  <c r="G1619" i="1"/>
  <c r="F1619" i="1"/>
  <c r="I1618" i="1"/>
  <c r="H1618" i="1"/>
  <c r="G1618" i="1"/>
  <c r="F1618" i="1"/>
  <c r="I1617" i="1"/>
  <c r="H1617" i="1"/>
  <c r="G1617" i="1"/>
  <c r="F1617" i="1"/>
  <c r="I1616" i="1"/>
  <c r="H1616" i="1"/>
  <c r="G1616" i="1"/>
  <c r="F1616" i="1"/>
  <c r="I1615" i="1"/>
  <c r="H1615" i="1"/>
  <c r="G1615" i="1"/>
  <c r="F1615" i="1"/>
  <c r="I1614" i="1"/>
  <c r="H1614" i="1"/>
  <c r="G1614" i="1"/>
  <c r="F1614" i="1"/>
  <c r="I1613" i="1"/>
  <c r="H1613" i="1"/>
  <c r="G1613" i="1"/>
  <c r="F1613" i="1"/>
  <c r="I1612" i="1"/>
  <c r="H1612" i="1"/>
  <c r="G1612" i="1"/>
  <c r="F1612" i="1"/>
  <c r="I1611" i="1"/>
  <c r="H1611" i="1"/>
  <c r="G1611" i="1"/>
  <c r="F1611" i="1"/>
  <c r="I1610" i="1"/>
  <c r="H1610" i="1"/>
  <c r="G1610" i="1"/>
  <c r="F1610" i="1"/>
  <c r="I1609" i="1"/>
  <c r="H1609" i="1"/>
  <c r="G1609" i="1"/>
  <c r="F1609" i="1"/>
  <c r="I1608" i="1"/>
  <c r="H1608" i="1"/>
  <c r="G1608" i="1"/>
  <c r="F1608" i="1"/>
  <c r="I1607" i="1"/>
  <c r="H1607" i="1"/>
  <c r="G1607" i="1"/>
  <c r="F1607" i="1"/>
  <c r="I1606" i="1"/>
  <c r="H1606" i="1"/>
  <c r="G1606" i="1"/>
  <c r="F1606" i="1"/>
  <c r="I1605" i="1"/>
  <c r="H1605" i="1"/>
  <c r="G1605" i="1"/>
  <c r="F1605" i="1"/>
  <c r="I1604" i="1"/>
  <c r="H1604" i="1"/>
  <c r="G1604" i="1"/>
  <c r="F1604" i="1"/>
  <c r="I1603" i="1"/>
  <c r="H1603" i="1"/>
  <c r="G1603" i="1"/>
  <c r="F1603" i="1"/>
  <c r="I1602" i="1"/>
  <c r="H1602" i="1"/>
  <c r="G1602" i="1"/>
  <c r="F1602" i="1"/>
  <c r="I1601" i="1"/>
  <c r="H1601" i="1"/>
  <c r="G1601" i="1"/>
  <c r="F1601" i="1"/>
  <c r="I1600" i="1"/>
  <c r="H1600" i="1"/>
  <c r="G1600" i="1"/>
  <c r="F1600" i="1"/>
  <c r="I1599" i="1"/>
  <c r="H1599" i="1"/>
  <c r="G1599" i="1"/>
  <c r="F1599" i="1"/>
  <c r="I1598" i="1"/>
  <c r="H1598" i="1"/>
  <c r="G1598" i="1"/>
  <c r="F1598" i="1"/>
  <c r="I1597" i="1"/>
  <c r="H1597" i="1"/>
  <c r="G1597" i="1"/>
  <c r="F1597" i="1"/>
  <c r="I1596" i="1"/>
  <c r="H1596" i="1"/>
  <c r="G1596" i="1"/>
  <c r="F1596" i="1"/>
  <c r="I1595" i="1"/>
  <c r="H1595" i="1"/>
  <c r="G1595" i="1"/>
  <c r="F1595" i="1"/>
  <c r="I1594" i="1"/>
  <c r="H1594" i="1"/>
  <c r="G1594" i="1"/>
  <c r="F1594" i="1"/>
  <c r="I1593" i="1"/>
  <c r="H1593" i="1"/>
  <c r="G1593" i="1"/>
  <c r="F1593" i="1"/>
  <c r="I1592" i="1"/>
  <c r="H1592" i="1"/>
  <c r="G1592" i="1"/>
  <c r="F1592" i="1"/>
  <c r="I1591" i="1"/>
  <c r="H1591" i="1"/>
  <c r="G1591" i="1"/>
  <c r="F1591" i="1"/>
  <c r="I1590" i="1"/>
  <c r="H1590" i="1"/>
  <c r="G1590" i="1"/>
  <c r="F1590" i="1"/>
  <c r="I1589" i="1"/>
  <c r="H1589" i="1"/>
  <c r="G1589" i="1"/>
  <c r="F1589" i="1"/>
  <c r="I1588" i="1"/>
  <c r="H1588" i="1"/>
  <c r="G1588" i="1"/>
  <c r="F1588" i="1"/>
  <c r="I1587" i="1"/>
  <c r="H1587" i="1"/>
  <c r="G1587" i="1"/>
  <c r="F1587" i="1"/>
  <c r="I1586" i="1"/>
  <c r="H1586" i="1"/>
  <c r="G1586" i="1"/>
  <c r="F1586" i="1"/>
  <c r="I1585" i="1"/>
  <c r="H1585" i="1"/>
  <c r="G1585" i="1"/>
  <c r="F1585" i="1"/>
  <c r="I1584" i="1"/>
  <c r="H1584" i="1"/>
  <c r="G1584" i="1"/>
  <c r="F1584" i="1"/>
  <c r="I1583" i="1"/>
  <c r="H1583" i="1"/>
  <c r="G1583" i="1"/>
  <c r="F1583" i="1"/>
  <c r="I1582" i="1"/>
  <c r="H1582" i="1"/>
  <c r="G1582" i="1"/>
  <c r="F1582" i="1"/>
  <c r="I1581" i="1"/>
  <c r="H1581" i="1"/>
  <c r="G1581" i="1"/>
  <c r="F1581" i="1"/>
  <c r="I1580" i="1"/>
  <c r="H1580" i="1"/>
  <c r="G1580" i="1"/>
  <c r="F1580" i="1"/>
  <c r="I1579" i="1"/>
  <c r="H1579" i="1"/>
  <c r="G1579" i="1"/>
  <c r="F1579" i="1"/>
  <c r="I1578" i="1"/>
  <c r="H1578" i="1"/>
  <c r="G1578" i="1"/>
  <c r="F1578" i="1"/>
  <c r="I1577" i="1"/>
  <c r="H1577" i="1"/>
  <c r="G1577" i="1"/>
  <c r="F1577" i="1"/>
  <c r="I1576" i="1"/>
  <c r="H1576" i="1"/>
  <c r="G1576" i="1"/>
  <c r="F1576" i="1"/>
  <c r="I1575" i="1"/>
  <c r="H1575" i="1"/>
  <c r="G1575" i="1"/>
  <c r="F1575" i="1"/>
  <c r="I1574" i="1"/>
  <c r="H1574" i="1"/>
  <c r="G1574" i="1"/>
  <c r="F1574" i="1"/>
  <c r="I1573" i="1"/>
  <c r="H1573" i="1"/>
  <c r="G1573" i="1"/>
  <c r="F1573" i="1"/>
  <c r="I1572" i="1"/>
  <c r="H1572" i="1"/>
  <c r="G1572" i="1"/>
  <c r="F1572" i="1"/>
  <c r="I1571" i="1"/>
  <c r="H1571" i="1"/>
  <c r="G1571" i="1"/>
  <c r="F1571" i="1"/>
  <c r="I1570" i="1"/>
  <c r="H1570" i="1"/>
  <c r="G1570" i="1"/>
  <c r="F1570" i="1"/>
  <c r="I1569" i="1"/>
  <c r="H1569" i="1"/>
  <c r="G1569" i="1"/>
  <c r="F1569" i="1"/>
  <c r="I1568" i="1"/>
  <c r="H1568" i="1"/>
  <c r="G1568" i="1"/>
  <c r="F1568" i="1"/>
  <c r="I1567" i="1"/>
  <c r="H1567" i="1"/>
  <c r="G1567" i="1"/>
  <c r="F1567" i="1"/>
  <c r="I1566" i="1"/>
  <c r="H1566" i="1"/>
  <c r="G1566" i="1"/>
  <c r="F1566" i="1"/>
  <c r="I1565" i="1"/>
  <c r="H1565" i="1"/>
  <c r="G1565" i="1"/>
  <c r="F1565" i="1"/>
  <c r="I1564" i="1"/>
  <c r="H1564" i="1"/>
  <c r="G1564" i="1"/>
  <c r="F1564" i="1"/>
  <c r="I1563" i="1"/>
  <c r="H1563" i="1"/>
  <c r="G1563" i="1"/>
  <c r="F1563" i="1"/>
  <c r="I1562" i="1"/>
  <c r="H1562" i="1"/>
  <c r="G1562" i="1"/>
  <c r="F1562" i="1"/>
  <c r="I1561" i="1"/>
  <c r="H1561" i="1"/>
  <c r="G1561" i="1"/>
  <c r="F1561" i="1"/>
  <c r="I1560" i="1"/>
  <c r="H1560" i="1"/>
  <c r="G1560" i="1"/>
  <c r="F1560" i="1"/>
  <c r="I1559" i="1"/>
  <c r="H1559" i="1"/>
  <c r="G1559" i="1"/>
  <c r="F1559" i="1"/>
  <c r="I1558" i="1"/>
  <c r="H1558" i="1"/>
  <c r="G1558" i="1"/>
  <c r="F1558" i="1"/>
  <c r="I1557" i="1"/>
  <c r="H1557" i="1"/>
  <c r="G1557" i="1"/>
  <c r="F1557" i="1"/>
  <c r="I1556" i="1"/>
  <c r="H1556" i="1"/>
  <c r="G1556" i="1"/>
  <c r="F1556" i="1"/>
  <c r="I1555" i="1"/>
  <c r="H1555" i="1"/>
  <c r="G1555" i="1"/>
  <c r="F1555" i="1"/>
  <c r="I1554" i="1"/>
  <c r="H1554" i="1"/>
  <c r="G1554" i="1"/>
  <c r="F1554" i="1"/>
  <c r="I1553" i="1"/>
  <c r="H1553" i="1"/>
  <c r="G1553" i="1"/>
  <c r="F1553" i="1"/>
  <c r="I1552" i="1"/>
  <c r="H1552" i="1"/>
  <c r="G1552" i="1"/>
  <c r="F1552" i="1"/>
  <c r="I1551" i="1"/>
  <c r="H1551" i="1"/>
  <c r="G1551" i="1"/>
  <c r="F1551" i="1"/>
  <c r="I1550" i="1"/>
  <c r="H1550" i="1"/>
  <c r="G1550" i="1"/>
  <c r="F1550" i="1"/>
  <c r="I1549" i="1"/>
  <c r="H1549" i="1"/>
  <c r="G1549" i="1"/>
  <c r="F1549" i="1"/>
  <c r="I1548" i="1"/>
  <c r="H1548" i="1"/>
  <c r="G1548" i="1"/>
  <c r="F1548" i="1"/>
  <c r="I1547" i="1"/>
  <c r="H1547" i="1"/>
  <c r="G1547" i="1"/>
  <c r="F1547" i="1"/>
  <c r="I1546" i="1"/>
  <c r="H1546" i="1"/>
  <c r="G1546" i="1"/>
  <c r="F1546" i="1"/>
  <c r="I1545" i="1"/>
  <c r="H1545" i="1"/>
  <c r="G1545" i="1"/>
  <c r="F1545" i="1"/>
  <c r="I1544" i="1"/>
  <c r="H1544" i="1"/>
  <c r="G1544" i="1"/>
  <c r="F1544" i="1"/>
  <c r="I1543" i="1"/>
  <c r="H1543" i="1"/>
  <c r="G1543" i="1"/>
  <c r="F1543" i="1"/>
  <c r="I1542" i="1"/>
  <c r="H1542" i="1"/>
  <c r="G1542" i="1"/>
  <c r="F1542" i="1"/>
  <c r="I1541" i="1"/>
  <c r="H1541" i="1"/>
  <c r="G1541" i="1"/>
  <c r="F1541" i="1"/>
  <c r="I1540" i="1"/>
  <c r="H1540" i="1"/>
  <c r="G1540" i="1"/>
  <c r="F1540" i="1"/>
  <c r="I1539" i="1"/>
  <c r="H1539" i="1"/>
  <c r="G1539" i="1"/>
  <c r="F1539" i="1"/>
  <c r="I1538" i="1"/>
  <c r="H1538" i="1"/>
  <c r="G1538" i="1"/>
  <c r="F1538" i="1"/>
  <c r="I1537" i="1"/>
  <c r="H1537" i="1"/>
  <c r="G1537" i="1"/>
  <c r="F1537" i="1"/>
  <c r="I1536" i="1"/>
  <c r="H1536" i="1"/>
  <c r="G1536" i="1"/>
  <c r="F1536" i="1"/>
  <c r="I1535" i="1"/>
  <c r="H1535" i="1"/>
  <c r="G1535" i="1"/>
  <c r="F1535" i="1"/>
  <c r="I1534" i="1"/>
  <c r="H1534" i="1"/>
  <c r="G1534" i="1"/>
  <c r="F1534" i="1"/>
  <c r="I1533" i="1"/>
  <c r="H1533" i="1"/>
  <c r="G1533" i="1"/>
  <c r="F1533" i="1"/>
  <c r="I1532" i="1"/>
  <c r="H1532" i="1"/>
  <c r="G1532" i="1"/>
  <c r="F1532" i="1"/>
  <c r="I1531" i="1"/>
  <c r="H1531" i="1"/>
  <c r="G1531" i="1"/>
  <c r="F1531" i="1"/>
  <c r="I1530" i="1"/>
  <c r="H1530" i="1"/>
  <c r="G1530" i="1"/>
  <c r="F1530" i="1"/>
  <c r="I1529" i="1"/>
  <c r="H1529" i="1"/>
  <c r="G1529" i="1"/>
  <c r="F1529" i="1"/>
  <c r="I1528" i="1"/>
  <c r="H1528" i="1"/>
  <c r="G1528" i="1"/>
  <c r="F1528" i="1"/>
  <c r="I1527" i="1"/>
  <c r="H1527" i="1"/>
  <c r="G1527" i="1"/>
  <c r="F1527" i="1"/>
  <c r="I1526" i="1"/>
  <c r="H1526" i="1"/>
  <c r="G1526" i="1"/>
  <c r="F1526" i="1"/>
  <c r="I1525" i="1"/>
  <c r="H1525" i="1"/>
  <c r="G1525" i="1"/>
  <c r="F1525" i="1"/>
  <c r="I1524" i="1"/>
  <c r="H1524" i="1"/>
  <c r="G1524" i="1"/>
  <c r="F1524" i="1"/>
  <c r="I1523" i="1"/>
  <c r="H1523" i="1"/>
  <c r="G1523" i="1"/>
  <c r="F1523" i="1"/>
  <c r="I1522" i="1"/>
  <c r="H1522" i="1"/>
  <c r="G1522" i="1"/>
  <c r="F1522" i="1"/>
  <c r="I1521" i="1"/>
  <c r="H1521" i="1"/>
  <c r="G1521" i="1"/>
  <c r="F1521" i="1"/>
  <c r="I1520" i="1"/>
  <c r="H1520" i="1"/>
  <c r="G1520" i="1"/>
  <c r="F1520" i="1"/>
  <c r="I1519" i="1"/>
  <c r="H1519" i="1"/>
  <c r="G1519" i="1"/>
  <c r="F1519" i="1"/>
  <c r="I1518" i="1"/>
  <c r="H1518" i="1"/>
  <c r="G1518" i="1"/>
  <c r="F1518" i="1"/>
  <c r="I1517" i="1"/>
  <c r="H1517" i="1"/>
  <c r="G1517" i="1"/>
  <c r="F1517" i="1"/>
  <c r="I1516" i="1"/>
  <c r="H1516" i="1"/>
  <c r="G1516" i="1"/>
  <c r="F1516" i="1"/>
  <c r="I1515" i="1"/>
  <c r="H1515" i="1"/>
  <c r="G1515" i="1"/>
  <c r="F1515" i="1"/>
  <c r="I1514" i="1"/>
  <c r="H1514" i="1"/>
  <c r="G1514" i="1"/>
  <c r="F1514" i="1"/>
  <c r="I1513" i="1"/>
  <c r="H1513" i="1"/>
  <c r="G1513" i="1"/>
  <c r="F1513" i="1"/>
  <c r="I1512" i="1"/>
  <c r="H1512" i="1"/>
  <c r="G1512" i="1"/>
  <c r="F1512" i="1"/>
  <c r="I1511" i="1"/>
  <c r="H1511" i="1"/>
  <c r="G1511" i="1"/>
  <c r="F1511" i="1"/>
  <c r="I1510" i="1"/>
  <c r="H1510" i="1"/>
  <c r="G1510" i="1"/>
  <c r="F1510" i="1"/>
  <c r="I1509" i="1"/>
  <c r="H1509" i="1"/>
  <c r="G1509" i="1"/>
  <c r="F1509" i="1"/>
  <c r="I1508" i="1"/>
  <c r="H1508" i="1"/>
  <c r="G1508" i="1"/>
  <c r="F1508" i="1"/>
  <c r="I1507" i="1"/>
  <c r="H1507" i="1"/>
  <c r="G1507" i="1"/>
  <c r="F1507" i="1"/>
  <c r="I1506" i="1"/>
  <c r="H1506" i="1"/>
  <c r="G1506" i="1"/>
  <c r="F1506" i="1"/>
  <c r="I1505" i="1"/>
  <c r="H1505" i="1"/>
  <c r="G1505" i="1"/>
  <c r="F1505" i="1"/>
  <c r="I1504" i="1"/>
  <c r="H1504" i="1"/>
  <c r="G1504" i="1"/>
  <c r="F1504" i="1"/>
  <c r="I1503" i="1"/>
  <c r="H1503" i="1"/>
  <c r="G1503" i="1"/>
  <c r="F1503" i="1"/>
  <c r="I1502" i="1"/>
  <c r="H1502" i="1"/>
  <c r="G1502" i="1"/>
  <c r="F1502" i="1"/>
  <c r="I1501" i="1"/>
  <c r="H1501" i="1"/>
  <c r="G1501" i="1"/>
  <c r="F1501" i="1"/>
  <c r="I1500" i="1"/>
  <c r="H1500" i="1"/>
  <c r="G1500" i="1"/>
  <c r="F1500" i="1"/>
  <c r="I1499" i="1"/>
  <c r="H1499" i="1"/>
  <c r="G1499" i="1"/>
  <c r="F1499" i="1"/>
  <c r="I1498" i="1"/>
  <c r="H1498" i="1"/>
  <c r="G1498" i="1"/>
  <c r="F1498" i="1"/>
  <c r="I1497" i="1"/>
  <c r="H1497" i="1"/>
  <c r="G1497" i="1"/>
  <c r="F1497" i="1"/>
  <c r="I1496" i="1"/>
  <c r="H1496" i="1"/>
  <c r="G1496" i="1"/>
  <c r="F1496" i="1"/>
  <c r="I1495" i="1"/>
  <c r="H1495" i="1"/>
  <c r="G1495" i="1"/>
  <c r="F1495" i="1"/>
  <c r="I1494" i="1"/>
  <c r="H1494" i="1"/>
  <c r="G1494" i="1"/>
  <c r="F1494" i="1"/>
  <c r="I1493" i="1"/>
  <c r="H1493" i="1"/>
  <c r="G1493" i="1"/>
  <c r="F1493" i="1"/>
  <c r="I1492" i="1"/>
  <c r="H1492" i="1"/>
  <c r="G1492" i="1"/>
  <c r="F1492" i="1"/>
  <c r="I1491" i="1"/>
  <c r="H1491" i="1"/>
  <c r="G1491" i="1"/>
  <c r="F1491" i="1"/>
  <c r="I1490" i="1"/>
  <c r="H1490" i="1"/>
  <c r="G1490" i="1"/>
  <c r="F1490" i="1"/>
  <c r="I1489" i="1"/>
  <c r="H1489" i="1"/>
  <c r="G1489" i="1"/>
  <c r="F1489" i="1"/>
  <c r="I1488" i="1"/>
  <c r="H1488" i="1"/>
  <c r="G1488" i="1"/>
  <c r="F1488" i="1"/>
  <c r="I1487" i="1"/>
  <c r="H1487" i="1"/>
  <c r="G1487" i="1"/>
  <c r="F1487" i="1"/>
  <c r="I1486" i="1"/>
  <c r="H1486" i="1"/>
  <c r="G1486" i="1"/>
  <c r="F1486" i="1"/>
  <c r="I1485" i="1"/>
  <c r="H1485" i="1"/>
  <c r="G1485" i="1"/>
  <c r="F1485" i="1"/>
  <c r="I1484" i="1"/>
  <c r="H1484" i="1"/>
  <c r="G1484" i="1"/>
  <c r="F1484" i="1"/>
  <c r="I1483" i="1"/>
  <c r="H1483" i="1"/>
  <c r="G1483" i="1"/>
  <c r="F1483" i="1"/>
  <c r="I1482" i="1"/>
  <c r="H1482" i="1"/>
  <c r="G1482" i="1"/>
  <c r="F1482" i="1"/>
  <c r="I1481" i="1"/>
  <c r="H1481" i="1"/>
  <c r="G1481" i="1"/>
  <c r="F1481" i="1"/>
  <c r="I1480" i="1"/>
  <c r="H1480" i="1"/>
  <c r="G1480" i="1"/>
  <c r="F1480" i="1"/>
  <c r="I1479" i="1"/>
  <c r="H1479" i="1"/>
  <c r="G1479" i="1"/>
  <c r="F1479" i="1"/>
  <c r="I1478" i="1"/>
  <c r="H1478" i="1"/>
  <c r="G1478" i="1"/>
  <c r="F1478" i="1"/>
  <c r="I1477" i="1"/>
  <c r="H1477" i="1"/>
  <c r="G1477" i="1"/>
  <c r="F1477" i="1"/>
  <c r="I1476" i="1"/>
  <c r="H1476" i="1"/>
  <c r="G1476" i="1"/>
  <c r="F1476" i="1"/>
  <c r="I1475" i="1"/>
  <c r="H1475" i="1"/>
  <c r="G1475" i="1"/>
  <c r="F1475" i="1"/>
  <c r="I1474" i="1"/>
  <c r="H1474" i="1"/>
  <c r="G1474" i="1"/>
  <c r="F1474" i="1"/>
  <c r="I1473" i="1"/>
  <c r="H1473" i="1"/>
  <c r="G1473" i="1"/>
  <c r="F1473" i="1"/>
  <c r="I1472" i="1"/>
  <c r="H1472" i="1"/>
  <c r="G1472" i="1"/>
  <c r="F1472" i="1"/>
  <c r="I1471" i="1"/>
  <c r="H1471" i="1"/>
  <c r="G1471" i="1"/>
  <c r="F1471" i="1"/>
  <c r="I1470" i="1"/>
  <c r="H1470" i="1"/>
  <c r="G1470" i="1"/>
  <c r="F1470" i="1"/>
  <c r="I1469" i="1"/>
  <c r="H1469" i="1"/>
  <c r="G1469" i="1"/>
  <c r="F1469" i="1"/>
  <c r="I1468" i="1"/>
  <c r="H1468" i="1"/>
  <c r="G1468" i="1"/>
  <c r="F1468" i="1"/>
  <c r="I1467" i="1"/>
  <c r="H1467" i="1"/>
  <c r="G1467" i="1"/>
  <c r="F1467" i="1"/>
  <c r="I1466" i="1"/>
  <c r="H1466" i="1"/>
  <c r="G1466" i="1"/>
  <c r="F1466" i="1"/>
  <c r="I1465" i="1"/>
  <c r="H1465" i="1"/>
  <c r="G1465" i="1"/>
  <c r="F1465" i="1"/>
  <c r="I1464" i="1"/>
  <c r="H1464" i="1"/>
  <c r="G1464" i="1"/>
  <c r="F1464" i="1"/>
  <c r="I1463" i="1"/>
  <c r="H1463" i="1"/>
  <c r="G1463" i="1"/>
  <c r="F1463" i="1"/>
  <c r="I1462" i="1"/>
  <c r="H1462" i="1"/>
  <c r="G1462" i="1"/>
  <c r="F1462" i="1"/>
  <c r="I1461" i="1"/>
  <c r="H1461" i="1"/>
  <c r="G1461" i="1"/>
  <c r="F1461" i="1"/>
  <c r="I1460" i="1"/>
  <c r="H1460" i="1"/>
  <c r="G1460" i="1"/>
  <c r="F1460" i="1"/>
  <c r="I1459" i="1"/>
  <c r="H1459" i="1"/>
  <c r="G1459" i="1"/>
  <c r="F1459" i="1"/>
  <c r="I1458" i="1"/>
  <c r="H1458" i="1"/>
  <c r="G1458" i="1"/>
  <c r="F1458" i="1"/>
  <c r="I1457" i="1"/>
  <c r="H1457" i="1"/>
  <c r="G1457" i="1"/>
  <c r="F1457" i="1"/>
  <c r="I1456" i="1"/>
  <c r="H1456" i="1"/>
  <c r="G1456" i="1"/>
  <c r="F1456" i="1"/>
  <c r="I1455" i="1"/>
  <c r="H1455" i="1"/>
  <c r="G1455" i="1"/>
  <c r="F1455" i="1"/>
  <c r="I1454" i="1"/>
  <c r="H1454" i="1"/>
  <c r="G1454" i="1"/>
  <c r="F1454" i="1"/>
  <c r="I1453" i="1"/>
  <c r="H1453" i="1"/>
  <c r="G1453" i="1"/>
  <c r="F1453" i="1"/>
  <c r="I1452" i="1"/>
  <c r="H1452" i="1"/>
  <c r="G1452" i="1"/>
  <c r="F1452" i="1"/>
  <c r="I1451" i="1"/>
  <c r="H1451" i="1"/>
  <c r="G1451" i="1"/>
  <c r="F1451" i="1"/>
  <c r="I1450" i="1"/>
  <c r="H1450" i="1"/>
  <c r="G1450" i="1"/>
  <c r="F1450" i="1"/>
  <c r="I1449" i="1"/>
  <c r="H1449" i="1"/>
  <c r="G1449" i="1"/>
  <c r="F1449" i="1"/>
  <c r="I1448" i="1"/>
  <c r="H1448" i="1"/>
  <c r="G1448" i="1"/>
  <c r="F1448" i="1"/>
  <c r="I1447" i="1"/>
  <c r="H1447" i="1"/>
  <c r="G1447" i="1"/>
  <c r="F1447" i="1"/>
  <c r="I1446" i="1"/>
  <c r="H1446" i="1"/>
  <c r="G1446" i="1"/>
  <c r="F1446" i="1"/>
  <c r="I1445" i="1"/>
  <c r="H1445" i="1"/>
  <c r="G1445" i="1"/>
  <c r="F1445" i="1"/>
  <c r="I1444" i="1"/>
  <c r="H1444" i="1"/>
  <c r="G1444" i="1"/>
  <c r="F1444" i="1"/>
  <c r="I1443" i="1"/>
  <c r="H1443" i="1"/>
  <c r="G1443" i="1"/>
  <c r="F1443" i="1"/>
  <c r="I1442" i="1"/>
  <c r="H1442" i="1"/>
  <c r="G1442" i="1"/>
  <c r="F1442" i="1"/>
  <c r="I1441" i="1"/>
  <c r="H1441" i="1"/>
  <c r="G1441" i="1"/>
  <c r="F1441" i="1"/>
  <c r="I1440" i="1"/>
  <c r="H1440" i="1"/>
  <c r="G1440" i="1"/>
  <c r="F1440" i="1"/>
  <c r="I1439" i="1"/>
  <c r="H1439" i="1"/>
  <c r="G1439" i="1"/>
  <c r="F1439" i="1"/>
  <c r="I1438" i="1"/>
  <c r="H1438" i="1"/>
  <c r="G1438" i="1"/>
  <c r="F1438" i="1"/>
  <c r="I1437" i="1"/>
  <c r="H1437" i="1"/>
  <c r="G1437" i="1"/>
  <c r="F1437" i="1"/>
  <c r="I1436" i="1"/>
  <c r="H1436" i="1"/>
  <c r="G1436" i="1"/>
  <c r="F1436" i="1"/>
  <c r="I1435" i="1"/>
  <c r="H1435" i="1"/>
  <c r="G1435" i="1"/>
  <c r="F1435" i="1"/>
  <c r="I1434" i="1"/>
  <c r="H1434" i="1"/>
  <c r="G1434" i="1"/>
  <c r="F1434" i="1"/>
  <c r="I1433" i="1"/>
  <c r="H1433" i="1"/>
  <c r="G1433" i="1"/>
  <c r="F1433" i="1"/>
  <c r="I1432" i="1"/>
  <c r="H1432" i="1"/>
  <c r="G1432" i="1"/>
  <c r="F1432" i="1"/>
  <c r="I1431" i="1"/>
  <c r="H1431" i="1"/>
  <c r="G1431" i="1"/>
  <c r="F1431" i="1"/>
  <c r="I1430" i="1"/>
  <c r="H1430" i="1"/>
  <c r="G1430" i="1"/>
  <c r="F1430" i="1"/>
  <c r="I1429" i="1"/>
  <c r="H1429" i="1"/>
  <c r="G1429" i="1"/>
  <c r="F1429" i="1"/>
  <c r="I1428" i="1"/>
  <c r="H1428" i="1"/>
  <c r="G1428" i="1"/>
  <c r="F1428" i="1"/>
  <c r="I1427" i="1"/>
  <c r="H1427" i="1"/>
  <c r="G1427" i="1"/>
  <c r="F1427" i="1"/>
  <c r="I1426" i="1"/>
  <c r="H1426" i="1"/>
  <c r="G1426" i="1"/>
  <c r="F1426" i="1"/>
  <c r="I1425" i="1"/>
  <c r="H1425" i="1"/>
  <c r="G1425" i="1"/>
  <c r="F1425" i="1"/>
  <c r="I1424" i="1"/>
  <c r="H1424" i="1"/>
  <c r="G1424" i="1"/>
  <c r="F1424" i="1"/>
  <c r="I1423" i="1"/>
  <c r="H1423" i="1"/>
  <c r="G1423" i="1"/>
  <c r="F1423" i="1"/>
  <c r="I1422" i="1"/>
  <c r="H1422" i="1"/>
  <c r="G1422" i="1"/>
  <c r="F1422" i="1"/>
  <c r="I1421" i="1"/>
  <c r="H1421" i="1"/>
  <c r="G1421" i="1"/>
  <c r="F1421" i="1"/>
  <c r="I1420" i="1"/>
  <c r="H1420" i="1"/>
  <c r="G1420" i="1"/>
  <c r="F1420" i="1"/>
  <c r="I1419" i="1"/>
  <c r="H1419" i="1"/>
  <c r="G1419" i="1"/>
  <c r="F1419" i="1"/>
  <c r="I1418" i="1"/>
  <c r="H1418" i="1"/>
  <c r="G1418" i="1"/>
  <c r="F1418" i="1"/>
  <c r="I1417" i="1"/>
  <c r="H1417" i="1"/>
  <c r="G1417" i="1"/>
  <c r="F1417" i="1"/>
  <c r="I1416" i="1"/>
  <c r="H1416" i="1"/>
  <c r="G1416" i="1"/>
  <c r="F1416" i="1"/>
  <c r="I1415" i="1"/>
  <c r="H1415" i="1"/>
  <c r="G1415" i="1"/>
  <c r="F1415" i="1"/>
  <c r="I1414" i="1"/>
  <c r="H1414" i="1"/>
  <c r="G1414" i="1"/>
  <c r="F1414" i="1"/>
  <c r="I1413" i="1"/>
  <c r="H1413" i="1"/>
  <c r="G1413" i="1"/>
  <c r="F1413" i="1"/>
  <c r="I1412" i="1"/>
  <c r="H1412" i="1"/>
  <c r="G1412" i="1"/>
  <c r="F1412" i="1"/>
  <c r="I1411" i="1"/>
  <c r="H1411" i="1"/>
  <c r="G1411" i="1"/>
  <c r="F1411" i="1"/>
  <c r="I1410" i="1"/>
  <c r="H1410" i="1"/>
  <c r="G1410" i="1"/>
  <c r="F1410" i="1"/>
  <c r="I1409" i="1"/>
  <c r="H1409" i="1"/>
  <c r="G1409" i="1"/>
  <c r="F1409" i="1"/>
  <c r="I1408" i="1"/>
  <c r="H1408" i="1"/>
  <c r="G1408" i="1"/>
  <c r="F1408" i="1"/>
  <c r="I1407" i="1"/>
  <c r="H1407" i="1"/>
  <c r="G1407" i="1"/>
  <c r="F1407" i="1"/>
  <c r="I1406" i="1"/>
  <c r="H1406" i="1"/>
  <c r="G1406" i="1"/>
  <c r="F1406" i="1"/>
  <c r="I1405" i="1"/>
  <c r="H1405" i="1"/>
  <c r="G1405" i="1"/>
  <c r="F1405" i="1"/>
  <c r="I1404" i="1"/>
  <c r="H1404" i="1"/>
  <c r="G1404" i="1"/>
  <c r="F1404" i="1"/>
  <c r="I1403" i="1"/>
  <c r="H1403" i="1"/>
  <c r="G1403" i="1"/>
  <c r="F1403" i="1"/>
  <c r="I1402" i="1"/>
  <c r="H1402" i="1"/>
  <c r="G1402" i="1"/>
  <c r="F1402" i="1"/>
  <c r="I1401" i="1"/>
  <c r="H1401" i="1"/>
  <c r="G1401" i="1"/>
  <c r="F1401" i="1"/>
  <c r="I1400" i="1"/>
  <c r="H1400" i="1"/>
  <c r="G1400" i="1"/>
  <c r="F1400" i="1"/>
  <c r="I1399" i="1"/>
  <c r="H1399" i="1"/>
  <c r="G1399" i="1"/>
  <c r="F1399" i="1"/>
  <c r="I1398" i="1"/>
  <c r="H1398" i="1"/>
  <c r="G1398" i="1"/>
  <c r="F1398" i="1"/>
  <c r="I1397" i="1"/>
  <c r="H1397" i="1"/>
  <c r="G1397" i="1"/>
  <c r="F1397" i="1"/>
  <c r="I1396" i="1"/>
  <c r="H1396" i="1"/>
  <c r="G1396" i="1"/>
  <c r="F1396" i="1"/>
  <c r="I1395" i="1"/>
  <c r="H1395" i="1"/>
  <c r="G1395" i="1"/>
  <c r="F1395" i="1"/>
  <c r="I1394" i="1"/>
  <c r="H1394" i="1"/>
  <c r="G1394" i="1"/>
  <c r="F1394" i="1"/>
  <c r="I1393" i="1"/>
  <c r="H1393" i="1"/>
  <c r="G1393" i="1"/>
  <c r="F1393" i="1"/>
  <c r="I1392" i="1"/>
  <c r="H1392" i="1"/>
  <c r="G1392" i="1"/>
  <c r="F1392" i="1"/>
  <c r="I1391" i="1"/>
  <c r="H1391" i="1"/>
  <c r="G1391" i="1"/>
  <c r="F1391" i="1"/>
  <c r="I1390" i="1"/>
  <c r="H1390" i="1"/>
  <c r="G1390" i="1"/>
  <c r="F1390" i="1"/>
  <c r="I1389" i="1"/>
  <c r="H1389" i="1"/>
  <c r="G1389" i="1"/>
  <c r="F1389" i="1"/>
  <c r="I1388" i="1"/>
  <c r="H1388" i="1"/>
  <c r="G1388" i="1"/>
  <c r="F1388" i="1"/>
  <c r="I1387" i="1"/>
  <c r="H1387" i="1"/>
  <c r="G1387" i="1"/>
  <c r="F1387" i="1"/>
  <c r="I1386" i="1"/>
  <c r="H1386" i="1"/>
  <c r="G1386" i="1"/>
  <c r="F1386" i="1"/>
  <c r="I1385" i="1"/>
  <c r="H1385" i="1"/>
  <c r="G1385" i="1"/>
  <c r="F1385" i="1"/>
  <c r="I1384" i="1"/>
  <c r="H1384" i="1"/>
  <c r="G1384" i="1"/>
  <c r="F1384" i="1"/>
  <c r="I1383" i="1"/>
  <c r="H1383" i="1"/>
  <c r="G1383" i="1"/>
  <c r="F1383" i="1"/>
  <c r="I1382" i="1"/>
  <c r="H1382" i="1"/>
  <c r="G1382" i="1"/>
  <c r="F1382" i="1"/>
  <c r="I1381" i="1"/>
  <c r="H1381" i="1"/>
  <c r="G1381" i="1"/>
  <c r="F1381" i="1"/>
  <c r="I1380" i="1"/>
  <c r="H1380" i="1"/>
  <c r="G1380" i="1"/>
  <c r="F1380" i="1"/>
  <c r="I1379" i="1"/>
  <c r="H1379" i="1"/>
  <c r="G1379" i="1"/>
  <c r="F1379" i="1"/>
  <c r="I1378" i="1"/>
  <c r="H1378" i="1"/>
  <c r="G1378" i="1"/>
  <c r="F1378" i="1"/>
  <c r="I1377" i="1"/>
  <c r="H1377" i="1"/>
  <c r="G1377" i="1"/>
  <c r="F1377" i="1"/>
  <c r="I1376" i="1"/>
  <c r="H1376" i="1"/>
  <c r="G1376" i="1"/>
  <c r="F1376" i="1"/>
  <c r="I1375" i="1"/>
  <c r="H1375" i="1"/>
  <c r="G1375" i="1"/>
  <c r="F1375" i="1"/>
  <c r="I1374" i="1"/>
  <c r="H1374" i="1"/>
  <c r="G1374" i="1"/>
  <c r="F1374" i="1"/>
  <c r="I1373" i="1"/>
  <c r="H1373" i="1"/>
  <c r="G1373" i="1"/>
  <c r="F1373" i="1"/>
  <c r="I1372" i="1"/>
  <c r="H1372" i="1"/>
  <c r="G1372" i="1"/>
  <c r="F1372" i="1"/>
  <c r="I1371" i="1"/>
  <c r="H1371" i="1"/>
  <c r="G1371" i="1"/>
  <c r="F1371" i="1"/>
  <c r="I1370" i="1"/>
  <c r="H1370" i="1"/>
  <c r="G1370" i="1"/>
  <c r="F1370" i="1"/>
  <c r="I1369" i="1"/>
  <c r="H1369" i="1"/>
  <c r="G1369" i="1"/>
  <c r="F1369" i="1"/>
  <c r="I1368" i="1"/>
  <c r="H1368" i="1"/>
  <c r="G1368" i="1"/>
  <c r="F1368" i="1"/>
  <c r="I1367" i="1"/>
  <c r="H1367" i="1"/>
  <c r="G1367" i="1"/>
  <c r="F1367" i="1"/>
  <c r="I1366" i="1"/>
  <c r="H1366" i="1"/>
  <c r="G1366" i="1"/>
  <c r="F1366" i="1"/>
  <c r="I1365" i="1"/>
  <c r="H1365" i="1"/>
  <c r="G1365" i="1"/>
  <c r="F1365" i="1"/>
  <c r="I1364" i="1"/>
  <c r="H1364" i="1"/>
  <c r="G1364" i="1"/>
  <c r="F1364" i="1"/>
  <c r="I1363" i="1"/>
  <c r="H1363" i="1"/>
  <c r="G1363" i="1"/>
  <c r="F1363" i="1"/>
  <c r="I1362" i="1"/>
  <c r="H1362" i="1"/>
  <c r="G1362" i="1"/>
  <c r="F1362" i="1"/>
  <c r="I1361" i="1"/>
  <c r="H1361" i="1"/>
  <c r="G1361" i="1"/>
  <c r="F1361" i="1"/>
  <c r="I1360" i="1"/>
  <c r="H1360" i="1"/>
  <c r="G1360" i="1"/>
  <c r="F1360" i="1"/>
  <c r="I1359" i="1"/>
  <c r="H1359" i="1"/>
  <c r="G1359" i="1"/>
  <c r="F1359" i="1"/>
  <c r="I1358" i="1"/>
  <c r="H1358" i="1"/>
  <c r="G1358" i="1"/>
  <c r="F1358" i="1"/>
  <c r="I1357" i="1"/>
  <c r="H1357" i="1"/>
  <c r="G1357" i="1"/>
  <c r="F1357" i="1"/>
  <c r="I1356" i="1"/>
  <c r="H1356" i="1"/>
  <c r="G1356" i="1"/>
  <c r="F1356" i="1"/>
  <c r="I1355" i="1"/>
  <c r="H1355" i="1"/>
  <c r="G1355" i="1"/>
  <c r="F1355" i="1"/>
  <c r="I1354" i="1"/>
  <c r="H1354" i="1"/>
  <c r="G1354" i="1"/>
  <c r="F1354" i="1"/>
  <c r="I1353" i="1"/>
  <c r="H1353" i="1"/>
  <c r="G1353" i="1"/>
  <c r="F1353" i="1"/>
  <c r="I1352" i="1"/>
  <c r="H1352" i="1"/>
  <c r="G1352" i="1"/>
  <c r="F1352" i="1"/>
  <c r="I1351" i="1"/>
  <c r="H1351" i="1"/>
  <c r="G1351" i="1"/>
  <c r="F1351" i="1"/>
  <c r="I1350" i="1"/>
  <c r="H1350" i="1"/>
  <c r="G1350" i="1"/>
  <c r="F1350" i="1"/>
  <c r="I1349" i="1"/>
  <c r="H1349" i="1"/>
  <c r="G1349" i="1"/>
  <c r="F1349" i="1"/>
  <c r="I1348" i="1"/>
  <c r="H1348" i="1"/>
  <c r="G1348" i="1"/>
  <c r="F1348" i="1"/>
  <c r="I1347" i="1"/>
  <c r="H1347" i="1"/>
  <c r="G1347" i="1"/>
  <c r="F1347" i="1"/>
  <c r="I1346" i="1"/>
  <c r="H1346" i="1"/>
  <c r="G1346" i="1"/>
  <c r="F1346" i="1"/>
  <c r="I1345" i="1"/>
  <c r="H1345" i="1"/>
  <c r="G1345" i="1"/>
  <c r="F1345" i="1"/>
  <c r="I1344" i="1"/>
  <c r="H1344" i="1"/>
  <c r="G1344" i="1"/>
  <c r="F1344" i="1"/>
  <c r="I1343" i="1"/>
  <c r="H1343" i="1"/>
  <c r="G1343" i="1"/>
  <c r="F1343" i="1"/>
  <c r="I1342" i="1"/>
  <c r="H1342" i="1"/>
  <c r="G1342" i="1"/>
  <c r="F1342" i="1"/>
  <c r="I1341" i="1"/>
  <c r="H1341" i="1"/>
  <c r="G1341" i="1"/>
  <c r="F1341" i="1"/>
  <c r="I1340" i="1"/>
  <c r="H1340" i="1"/>
  <c r="G1340" i="1"/>
  <c r="F1340" i="1"/>
  <c r="I1339" i="1"/>
  <c r="H1339" i="1"/>
  <c r="G1339" i="1"/>
  <c r="F1339" i="1"/>
  <c r="I1338" i="1"/>
  <c r="H1338" i="1"/>
  <c r="G1338" i="1"/>
  <c r="F1338" i="1"/>
  <c r="I1337" i="1"/>
  <c r="H1337" i="1"/>
  <c r="G1337" i="1"/>
  <c r="F1337" i="1"/>
  <c r="I1336" i="1"/>
  <c r="H1336" i="1"/>
  <c r="G1336" i="1"/>
  <c r="F1336" i="1"/>
  <c r="I1335" i="1"/>
  <c r="H1335" i="1"/>
  <c r="G1335" i="1"/>
  <c r="F1335" i="1"/>
  <c r="I1334" i="1"/>
  <c r="H1334" i="1"/>
  <c r="G1334" i="1"/>
  <c r="F1334" i="1"/>
  <c r="I1333" i="1"/>
  <c r="H1333" i="1"/>
  <c r="G1333" i="1"/>
  <c r="F1333" i="1"/>
  <c r="I1332" i="1"/>
  <c r="H1332" i="1"/>
  <c r="G1332" i="1"/>
  <c r="F1332" i="1"/>
  <c r="I1331" i="1"/>
  <c r="H1331" i="1"/>
  <c r="G1331" i="1"/>
  <c r="F1331" i="1"/>
  <c r="I1330" i="1"/>
  <c r="H1330" i="1"/>
  <c r="G1330" i="1"/>
  <c r="F1330" i="1"/>
  <c r="I1329" i="1"/>
  <c r="H1329" i="1"/>
  <c r="G1329" i="1"/>
  <c r="F1329" i="1"/>
  <c r="I1328" i="1"/>
  <c r="H1328" i="1"/>
  <c r="G1328" i="1"/>
  <c r="F1328" i="1"/>
  <c r="I1327" i="1"/>
  <c r="H1327" i="1"/>
  <c r="G1327" i="1"/>
  <c r="F1327" i="1"/>
  <c r="I1326" i="1"/>
  <c r="H1326" i="1"/>
  <c r="G1326" i="1"/>
  <c r="F1326" i="1"/>
  <c r="I1325" i="1"/>
  <c r="H1325" i="1"/>
  <c r="G1325" i="1"/>
  <c r="F1325" i="1"/>
  <c r="I1324" i="1"/>
  <c r="H1324" i="1"/>
  <c r="G1324" i="1"/>
  <c r="F1324" i="1"/>
  <c r="I1323" i="1"/>
  <c r="H1323" i="1"/>
  <c r="G1323" i="1"/>
  <c r="F1323" i="1"/>
  <c r="I1322" i="1"/>
  <c r="H1322" i="1"/>
  <c r="G1322" i="1"/>
  <c r="F1322" i="1"/>
  <c r="I1321" i="1"/>
  <c r="H1321" i="1"/>
  <c r="G1321" i="1"/>
  <c r="F1321" i="1"/>
  <c r="I1320" i="1"/>
  <c r="H1320" i="1"/>
  <c r="G1320" i="1"/>
  <c r="F1320" i="1"/>
  <c r="I1319" i="1"/>
  <c r="H1319" i="1"/>
  <c r="G1319" i="1"/>
  <c r="F1319" i="1"/>
  <c r="I1318" i="1"/>
  <c r="H1318" i="1"/>
  <c r="G1318" i="1"/>
  <c r="F1318" i="1"/>
  <c r="I1317" i="1"/>
  <c r="H1317" i="1"/>
  <c r="G1317" i="1"/>
  <c r="F1317" i="1"/>
  <c r="I1316" i="1"/>
  <c r="H1316" i="1"/>
  <c r="G1316" i="1"/>
  <c r="F1316" i="1"/>
  <c r="I1315" i="1"/>
  <c r="H1315" i="1"/>
  <c r="G1315" i="1"/>
  <c r="F1315" i="1"/>
  <c r="I1314" i="1"/>
  <c r="H1314" i="1"/>
  <c r="G1314" i="1"/>
  <c r="F1314" i="1"/>
  <c r="I1313" i="1"/>
  <c r="H1313" i="1"/>
  <c r="G1313" i="1"/>
  <c r="F1313" i="1"/>
  <c r="I1312" i="1"/>
  <c r="H1312" i="1"/>
  <c r="G1312" i="1"/>
  <c r="F1312" i="1"/>
  <c r="I1311" i="1"/>
  <c r="H1311" i="1"/>
  <c r="G1311" i="1"/>
  <c r="F1311" i="1"/>
  <c r="I1310" i="1"/>
  <c r="H1310" i="1"/>
  <c r="G1310" i="1"/>
  <c r="F1310" i="1"/>
  <c r="I1309" i="1"/>
  <c r="H1309" i="1"/>
  <c r="G1309" i="1"/>
  <c r="F1309" i="1"/>
  <c r="I1308" i="1"/>
  <c r="H1308" i="1"/>
  <c r="G1308" i="1"/>
  <c r="F1308" i="1"/>
  <c r="I1307" i="1"/>
  <c r="H1307" i="1"/>
  <c r="G1307" i="1"/>
  <c r="F1307" i="1"/>
  <c r="I1306" i="1"/>
  <c r="H1306" i="1"/>
  <c r="G1306" i="1"/>
  <c r="F1306" i="1"/>
  <c r="I1305" i="1"/>
  <c r="H1305" i="1"/>
  <c r="G1305" i="1"/>
  <c r="F1305" i="1"/>
  <c r="I1304" i="1"/>
  <c r="H1304" i="1"/>
  <c r="G1304" i="1"/>
  <c r="F1304" i="1"/>
  <c r="I1303" i="1"/>
  <c r="H1303" i="1"/>
  <c r="G1303" i="1"/>
  <c r="F1303" i="1"/>
  <c r="I1302" i="1"/>
  <c r="H1302" i="1"/>
  <c r="G1302" i="1"/>
  <c r="F1302" i="1"/>
  <c r="I1301" i="1"/>
  <c r="H1301" i="1"/>
  <c r="G1301" i="1"/>
  <c r="F1301" i="1"/>
  <c r="I1300" i="1"/>
  <c r="H1300" i="1"/>
  <c r="G1300" i="1"/>
  <c r="F1300" i="1"/>
  <c r="I1299" i="1"/>
  <c r="H1299" i="1"/>
  <c r="G1299" i="1"/>
  <c r="F1299" i="1"/>
  <c r="I1298" i="1"/>
  <c r="H1298" i="1"/>
  <c r="G1298" i="1"/>
  <c r="F1298" i="1"/>
  <c r="I1297" i="1"/>
  <c r="H1297" i="1"/>
  <c r="G1297" i="1"/>
  <c r="F1297" i="1"/>
  <c r="I1296" i="1"/>
  <c r="H1296" i="1"/>
  <c r="G1296" i="1"/>
  <c r="F1296" i="1"/>
  <c r="I1295" i="1"/>
  <c r="H1295" i="1"/>
  <c r="G1295" i="1"/>
  <c r="F1295" i="1"/>
  <c r="I1294" i="1"/>
  <c r="H1294" i="1"/>
  <c r="G1294" i="1"/>
  <c r="F1294" i="1"/>
  <c r="I1293" i="1"/>
  <c r="H1293" i="1"/>
  <c r="G1293" i="1"/>
  <c r="F1293" i="1"/>
  <c r="I1292" i="1"/>
  <c r="H1292" i="1"/>
  <c r="G1292" i="1"/>
  <c r="F1292" i="1"/>
  <c r="I1291" i="1"/>
  <c r="H1291" i="1"/>
  <c r="G1291" i="1"/>
  <c r="F1291" i="1"/>
  <c r="I1290" i="1"/>
  <c r="H1290" i="1"/>
  <c r="G1290" i="1"/>
  <c r="F1290" i="1"/>
  <c r="I1289" i="1"/>
  <c r="H1289" i="1"/>
  <c r="G1289" i="1"/>
  <c r="F1289" i="1"/>
  <c r="I1288" i="1"/>
  <c r="H1288" i="1"/>
  <c r="G1288" i="1"/>
  <c r="F1288" i="1"/>
  <c r="I1287" i="1"/>
  <c r="H1287" i="1"/>
  <c r="G1287" i="1"/>
  <c r="F1287" i="1"/>
  <c r="I1286" i="1"/>
  <c r="H1286" i="1"/>
  <c r="G1286" i="1"/>
  <c r="F1286" i="1"/>
  <c r="I1285" i="1"/>
  <c r="H1285" i="1"/>
  <c r="G1285" i="1"/>
  <c r="F1285" i="1"/>
  <c r="I1284" i="1"/>
  <c r="H1284" i="1"/>
  <c r="G1284" i="1"/>
  <c r="F1284" i="1"/>
  <c r="I1283" i="1"/>
  <c r="H1283" i="1"/>
  <c r="G1283" i="1"/>
  <c r="F1283" i="1"/>
  <c r="I1282" i="1"/>
  <c r="H1282" i="1"/>
  <c r="G1282" i="1"/>
  <c r="F1282" i="1"/>
  <c r="I1281" i="1"/>
  <c r="H1281" i="1"/>
  <c r="G1281" i="1"/>
  <c r="F1281" i="1"/>
  <c r="I1280" i="1"/>
  <c r="H1280" i="1"/>
  <c r="G1280" i="1"/>
  <c r="F1280" i="1"/>
  <c r="I1279" i="1"/>
  <c r="H1279" i="1"/>
  <c r="G1279" i="1"/>
  <c r="F1279" i="1"/>
  <c r="I1278" i="1"/>
  <c r="H1278" i="1"/>
  <c r="G1278" i="1"/>
  <c r="F1278" i="1"/>
  <c r="I1277" i="1"/>
  <c r="H1277" i="1"/>
  <c r="G1277" i="1"/>
  <c r="F1277" i="1"/>
  <c r="I1276" i="1"/>
  <c r="H1276" i="1"/>
  <c r="G1276" i="1"/>
  <c r="F1276" i="1"/>
  <c r="I1275" i="1"/>
  <c r="H1275" i="1"/>
  <c r="G1275" i="1"/>
  <c r="F1275" i="1"/>
  <c r="I1274" i="1"/>
  <c r="H1274" i="1"/>
  <c r="G1274" i="1"/>
  <c r="F1274" i="1"/>
  <c r="I1273" i="1"/>
  <c r="H1273" i="1"/>
  <c r="G1273" i="1"/>
  <c r="F1273" i="1"/>
  <c r="I1272" i="1"/>
  <c r="H1272" i="1"/>
  <c r="G1272" i="1"/>
  <c r="F1272" i="1"/>
  <c r="I1271" i="1"/>
  <c r="H1271" i="1"/>
  <c r="G1271" i="1"/>
  <c r="F1271" i="1"/>
  <c r="I1270" i="1"/>
  <c r="H1270" i="1"/>
  <c r="G1270" i="1"/>
  <c r="F1270" i="1"/>
  <c r="I1269" i="1"/>
  <c r="H1269" i="1"/>
  <c r="G1269" i="1"/>
  <c r="F1269" i="1"/>
  <c r="I1268" i="1"/>
  <c r="H1268" i="1"/>
  <c r="G1268" i="1"/>
  <c r="F1268" i="1"/>
  <c r="I1267" i="1"/>
  <c r="H1267" i="1"/>
  <c r="G1267" i="1"/>
  <c r="F1267" i="1"/>
  <c r="I1266" i="1"/>
  <c r="H1266" i="1"/>
  <c r="G1266" i="1"/>
  <c r="F1266" i="1"/>
  <c r="I1265" i="1"/>
  <c r="H1265" i="1"/>
  <c r="G1265" i="1"/>
  <c r="F1265" i="1"/>
  <c r="I1264" i="1"/>
  <c r="H1264" i="1"/>
  <c r="G1264" i="1"/>
  <c r="F1264" i="1"/>
  <c r="I1263" i="1"/>
  <c r="H1263" i="1"/>
  <c r="G1263" i="1"/>
  <c r="F1263" i="1"/>
  <c r="I1262" i="1"/>
  <c r="H1262" i="1"/>
  <c r="G1262" i="1"/>
  <c r="F1262" i="1"/>
  <c r="I1261" i="1"/>
  <c r="H1261" i="1"/>
  <c r="G1261" i="1"/>
  <c r="F1261" i="1"/>
  <c r="I1260" i="1"/>
  <c r="H1260" i="1"/>
  <c r="G1260" i="1"/>
  <c r="F1260" i="1"/>
  <c r="I1259" i="1"/>
  <c r="H1259" i="1"/>
  <c r="G1259" i="1"/>
  <c r="F1259" i="1"/>
  <c r="I1258" i="1"/>
  <c r="H1258" i="1"/>
  <c r="G1258" i="1"/>
  <c r="F1258" i="1"/>
  <c r="I1257" i="1"/>
  <c r="H1257" i="1"/>
  <c r="G1257" i="1"/>
  <c r="F1257" i="1"/>
  <c r="I1256" i="1"/>
  <c r="H1256" i="1"/>
  <c r="G1256" i="1"/>
  <c r="F1256" i="1"/>
  <c r="I1255" i="1"/>
  <c r="H1255" i="1"/>
  <c r="G1255" i="1"/>
  <c r="F1255" i="1"/>
  <c r="I1254" i="1"/>
  <c r="H1254" i="1"/>
  <c r="G1254" i="1"/>
  <c r="F1254" i="1"/>
  <c r="I1253" i="1"/>
  <c r="H1253" i="1"/>
  <c r="G1253" i="1"/>
  <c r="F1253" i="1"/>
  <c r="I1252" i="1"/>
  <c r="H1252" i="1"/>
  <c r="G1252" i="1"/>
  <c r="F1252" i="1"/>
  <c r="I1251" i="1"/>
  <c r="H1251" i="1"/>
  <c r="G1251" i="1"/>
  <c r="F1251" i="1"/>
  <c r="I1250" i="1"/>
  <c r="H1250" i="1"/>
  <c r="G1250" i="1"/>
  <c r="F1250" i="1"/>
  <c r="I1249" i="1"/>
  <c r="H1249" i="1"/>
  <c r="G1249" i="1"/>
  <c r="F1249" i="1"/>
  <c r="I1248" i="1"/>
  <c r="H1248" i="1"/>
  <c r="G1248" i="1"/>
  <c r="F1248" i="1"/>
  <c r="I1247" i="1"/>
  <c r="H1247" i="1"/>
  <c r="G1247" i="1"/>
  <c r="F1247" i="1"/>
  <c r="I1246" i="1"/>
  <c r="H1246" i="1"/>
  <c r="G1246" i="1"/>
  <c r="F1246" i="1"/>
  <c r="I1245" i="1"/>
  <c r="H1245" i="1"/>
  <c r="G1245" i="1"/>
  <c r="F1245" i="1"/>
  <c r="I1244" i="1"/>
  <c r="H1244" i="1"/>
  <c r="G1244" i="1"/>
  <c r="F1244" i="1"/>
  <c r="I1243" i="1"/>
  <c r="H1243" i="1"/>
  <c r="G1243" i="1"/>
  <c r="F1243" i="1"/>
  <c r="I1242" i="1"/>
  <c r="H1242" i="1"/>
  <c r="G1242" i="1"/>
  <c r="F1242" i="1"/>
  <c r="I1241" i="1"/>
  <c r="H1241" i="1"/>
  <c r="G1241" i="1"/>
  <c r="F1241" i="1"/>
  <c r="I1240" i="1"/>
  <c r="H1240" i="1"/>
  <c r="G1240" i="1"/>
  <c r="F1240" i="1"/>
  <c r="I1239" i="1"/>
  <c r="H1239" i="1"/>
  <c r="G1239" i="1"/>
  <c r="F1239" i="1"/>
  <c r="I1238" i="1"/>
  <c r="H1238" i="1"/>
  <c r="G1238" i="1"/>
  <c r="F1238" i="1"/>
  <c r="I1237" i="1"/>
  <c r="H1237" i="1"/>
  <c r="G1237" i="1"/>
  <c r="F1237" i="1"/>
  <c r="I1236" i="1"/>
  <c r="H1236" i="1"/>
  <c r="G1236" i="1"/>
  <c r="F1236" i="1"/>
  <c r="I1235" i="1"/>
  <c r="H1235" i="1"/>
  <c r="G1235" i="1"/>
  <c r="F1235" i="1"/>
  <c r="I1234" i="1"/>
  <c r="H1234" i="1"/>
  <c r="G1234" i="1"/>
  <c r="F1234" i="1"/>
  <c r="I1233" i="1"/>
  <c r="H1233" i="1"/>
  <c r="G1233" i="1"/>
  <c r="F1233" i="1"/>
  <c r="I1232" i="1"/>
  <c r="H1232" i="1"/>
  <c r="G1232" i="1"/>
  <c r="F1232" i="1"/>
  <c r="I1231" i="1"/>
  <c r="H1231" i="1"/>
  <c r="G1231" i="1"/>
  <c r="F1231" i="1"/>
  <c r="I1230" i="1"/>
  <c r="H1230" i="1"/>
  <c r="G1230" i="1"/>
  <c r="F1230" i="1"/>
  <c r="I1229" i="1"/>
  <c r="H1229" i="1"/>
  <c r="G1229" i="1"/>
  <c r="F1229" i="1"/>
  <c r="I1228" i="1"/>
  <c r="H1228" i="1"/>
  <c r="G1228" i="1"/>
  <c r="F1228" i="1"/>
  <c r="I1227" i="1"/>
  <c r="H1227" i="1"/>
  <c r="G1227" i="1"/>
  <c r="F1227" i="1"/>
  <c r="I1226" i="1"/>
  <c r="H1226" i="1"/>
  <c r="G1226" i="1"/>
  <c r="F1226" i="1"/>
  <c r="I1225" i="1"/>
  <c r="H1225" i="1"/>
  <c r="G1225" i="1"/>
  <c r="F1225" i="1"/>
  <c r="I1224" i="1"/>
  <c r="H1224" i="1"/>
  <c r="G1224" i="1"/>
  <c r="F1224" i="1"/>
  <c r="I1223" i="1"/>
  <c r="H1223" i="1"/>
  <c r="G1223" i="1"/>
  <c r="F1223" i="1"/>
  <c r="I1222" i="1"/>
  <c r="H1222" i="1"/>
  <c r="G1222" i="1"/>
  <c r="F1222" i="1"/>
  <c r="I1221" i="1"/>
  <c r="H1221" i="1"/>
  <c r="G1221" i="1"/>
  <c r="F1221" i="1"/>
  <c r="I1220" i="1"/>
  <c r="H1220" i="1"/>
  <c r="G1220" i="1"/>
  <c r="F1220" i="1"/>
  <c r="I1219" i="1"/>
  <c r="H1219" i="1"/>
  <c r="G1219" i="1"/>
  <c r="F1219" i="1"/>
  <c r="I1218" i="1"/>
  <c r="H1218" i="1"/>
  <c r="G1218" i="1"/>
  <c r="F1218" i="1"/>
  <c r="I1217" i="1"/>
  <c r="H1217" i="1"/>
  <c r="G1217" i="1"/>
  <c r="F1217" i="1"/>
  <c r="I1216" i="1"/>
  <c r="H1216" i="1"/>
  <c r="G1216" i="1"/>
  <c r="F1216" i="1"/>
  <c r="I1215" i="1"/>
  <c r="H1215" i="1"/>
  <c r="G1215" i="1"/>
  <c r="F1215" i="1"/>
  <c r="I1214" i="1"/>
  <c r="H1214" i="1"/>
  <c r="G1214" i="1"/>
  <c r="F1214" i="1"/>
  <c r="I1213" i="1"/>
  <c r="H1213" i="1"/>
  <c r="G1213" i="1"/>
  <c r="F1213" i="1"/>
  <c r="I1212" i="1"/>
  <c r="H1212" i="1"/>
  <c r="G1212" i="1"/>
  <c r="F1212" i="1"/>
  <c r="I1211" i="1"/>
  <c r="H1211" i="1"/>
  <c r="G1211" i="1"/>
  <c r="F1211" i="1"/>
  <c r="I1210" i="1"/>
  <c r="H1210" i="1"/>
  <c r="G1210" i="1"/>
  <c r="F1210" i="1"/>
  <c r="I1209" i="1"/>
  <c r="H1209" i="1"/>
  <c r="G1209" i="1"/>
  <c r="F1209" i="1"/>
  <c r="I1208" i="1"/>
  <c r="H1208" i="1"/>
  <c r="G1208" i="1"/>
  <c r="F1208" i="1"/>
  <c r="I1207" i="1"/>
  <c r="H1207" i="1"/>
  <c r="G1207" i="1"/>
  <c r="F1207" i="1"/>
  <c r="I1206" i="1"/>
  <c r="H1206" i="1"/>
  <c r="G1206" i="1"/>
  <c r="F1206" i="1"/>
  <c r="I1205" i="1"/>
  <c r="H1205" i="1"/>
  <c r="G1205" i="1"/>
  <c r="F1205" i="1"/>
  <c r="I1204" i="1"/>
  <c r="H1204" i="1"/>
  <c r="G1204" i="1"/>
  <c r="F1204" i="1"/>
  <c r="I1203" i="1"/>
  <c r="H1203" i="1"/>
  <c r="G1203" i="1"/>
  <c r="F1203" i="1"/>
  <c r="I1202" i="1"/>
  <c r="H1202" i="1"/>
  <c r="G1202" i="1"/>
  <c r="F1202" i="1"/>
  <c r="I1201" i="1"/>
  <c r="H1201" i="1"/>
  <c r="G1201" i="1"/>
  <c r="F1201" i="1"/>
  <c r="I1200" i="1"/>
  <c r="H1200" i="1"/>
  <c r="G1200" i="1"/>
  <c r="F1200" i="1"/>
  <c r="I1199" i="1"/>
  <c r="H1199" i="1"/>
  <c r="G1199" i="1"/>
  <c r="F1199" i="1"/>
  <c r="I1198" i="1"/>
  <c r="H1198" i="1"/>
  <c r="G1198" i="1"/>
  <c r="F1198" i="1"/>
  <c r="I1197" i="1"/>
  <c r="H1197" i="1"/>
  <c r="G1197" i="1"/>
  <c r="F1197" i="1"/>
  <c r="I1196" i="1"/>
  <c r="H1196" i="1"/>
  <c r="G1196" i="1"/>
  <c r="F1196" i="1"/>
  <c r="I1195" i="1"/>
  <c r="H1195" i="1"/>
  <c r="G1195" i="1"/>
  <c r="F1195" i="1"/>
  <c r="I1194" i="1"/>
  <c r="H1194" i="1"/>
  <c r="G1194" i="1"/>
  <c r="F1194" i="1"/>
  <c r="I1193" i="1"/>
  <c r="H1193" i="1"/>
  <c r="G1193" i="1"/>
  <c r="F1193" i="1"/>
  <c r="I1192" i="1"/>
  <c r="H1192" i="1"/>
  <c r="G1192" i="1"/>
  <c r="F1192" i="1"/>
  <c r="I1191" i="1"/>
  <c r="H1191" i="1"/>
  <c r="G1191" i="1"/>
  <c r="F1191" i="1"/>
  <c r="I1190" i="1"/>
  <c r="H1190" i="1"/>
  <c r="G1190" i="1"/>
  <c r="F1190" i="1"/>
  <c r="I1189" i="1"/>
  <c r="H1189" i="1"/>
  <c r="G1189" i="1"/>
  <c r="F1189" i="1"/>
  <c r="I1188" i="1"/>
  <c r="H1188" i="1"/>
  <c r="G1188" i="1"/>
  <c r="F1188" i="1"/>
  <c r="I1187" i="1"/>
  <c r="H1187" i="1"/>
  <c r="G1187" i="1"/>
  <c r="F1187" i="1"/>
  <c r="I1186" i="1"/>
  <c r="H1186" i="1"/>
  <c r="G1186" i="1"/>
  <c r="F1186" i="1"/>
  <c r="I1185" i="1"/>
  <c r="H1185" i="1"/>
  <c r="G1185" i="1"/>
  <c r="F1185" i="1"/>
  <c r="I1184" i="1"/>
  <c r="H1184" i="1"/>
  <c r="G1184" i="1"/>
  <c r="F1184" i="1"/>
  <c r="I1183" i="1"/>
  <c r="H1183" i="1"/>
  <c r="G1183" i="1"/>
  <c r="F1183" i="1"/>
  <c r="I1182" i="1"/>
  <c r="H1182" i="1"/>
  <c r="G1182" i="1"/>
  <c r="F1182" i="1"/>
  <c r="I1181" i="1"/>
  <c r="H1181" i="1"/>
  <c r="G1181" i="1"/>
  <c r="F1181" i="1"/>
  <c r="I1180" i="1"/>
  <c r="H1180" i="1"/>
  <c r="G1180" i="1"/>
  <c r="F1180" i="1"/>
  <c r="I1179" i="1"/>
  <c r="H1179" i="1"/>
  <c r="G1179" i="1"/>
  <c r="F1179" i="1"/>
  <c r="I1178" i="1"/>
  <c r="H1178" i="1"/>
  <c r="G1178" i="1"/>
  <c r="F1178" i="1"/>
  <c r="I1177" i="1"/>
  <c r="H1177" i="1"/>
  <c r="G1177" i="1"/>
  <c r="F1177" i="1"/>
  <c r="I1176" i="1"/>
  <c r="H1176" i="1"/>
  <c r="G1176" i="1"/>
  <c r="F1176" i="1"/>
  <c r="I1175" i="1"/>
  <c r="H1175" i="1"/>
  <c r="G1175" i="1"/>
  <c r="F1175" i="1"/>
  <c r="I1174" i="1"/>
  <c r="H1174" i="1"/>
  <c r="G1174" i="1"/>
  <c r="F1174" i="1"/>
  <c r="I1173" i="1"/>
  <c r="H1173" i="1"/>
  <c r="G1173" i="1"/>
  <c r="F1173" i="1"/>
  <c r="I1172" i="1"/>
  <c r="H1172" i="1"/>
  <c r="G1172" i="1"/>
  <c r="F1172" i="1"/>
  <c r="I1171" i="1"/>
  <c r="H1171" i="1"/>
  <c r="G1171" i="1"/>
  <c r="F1171" i="1"/>
  <c r="I1170" i="1"/>
  <c r="H1170" i="1"/>
  <c r="G1170" i="1"/>
  <c r="F1170" i="1"/>
  <c r="I1169" i="1"/>
  <c r="H1169" i="1"/>
  <c r="G1169" i="1"/>
  <c r="F1169" i="1"/>
  <c r="I1168" i="1"/>
  <c r="H1168" i="1"/>
  <c r="G1168" i="1"/>
  <c r="F1168" i="1"/>
  <c r="I1167" i="1"/>
  <c r="H1167" i="1"/>
  <c r="G1167" i="1"/>
  <c r="F1167" i="1"/>
  <c r="I1166" i="1"/>
  <c r="H1166" i="1"/>
  <c r="G1166" i="1"/>
  <c r="F1166" i="1"/>
  <c r="I1165" i="1"/>
  <c r="H1165" i="1"/>
  <c r="G1165" i="1"/>
  <c r="F1165" i="1"/>
  <c r="I1164" i="1"/>
  <c r="H1164" i="1"/>
  <c r="G1164" i="1"/>
  <c r="F1164" i="1"/>
  <c r="I1163" i="1"/>
  <c r="H1163" i="1"/>
  <c r="G1163" i="1"/>
  <c r="F1163" i="1"/>
  <c r="I1162" i="1"/>
  <c r="H1162" i="1"/>
  <c r="G1162" i="1"/>
  <c r="F1162" i="1"/>
  <c r="I1161" i="1"/>
  <c r="H1161" i="1"/>
  <c r="G1161" i="1"/>
  <c r="F1161" i="1"/>
  <c r="I1160" i="1"/>
  <c r="H1160" i="1"/>
  <c r="G1160" i="1"/>
  <c r="F1160" i="1"/>
  <c r="I1159" i="1"/>
  <c r="H1159" i="1"/>
  <c r="G1159" i="1"/>
  <c r="F1159" i="1"/>
  <c r="I1158" i="1"/>
  <c r="H1158" i="1"/>
  <c r="G1158" i="1"/>
  <c r="F1158" i="1"/>
  <c r="I1157" i="1"/>
  <c r="H1157" i="1"/>
  <c r="G1157" i="1"/>
  <c r="F1157" i="1"/>
  <c r="I1156" i="1"/>
  <c r="H1156" i="1"/>
  <c r="G1156" i="1"/>
  <c r="F1156" i="1"/>
  <c r="I1155" i="1"/>
  <c r="H1155" i="1"/>
  <c r="G1155" i="1"/>
  <c r="F1155" i="1"/>
  <c r="I1154" i="1"/>
  <c r="H1154" i="1"/>
  <c r="G1154" i="1"/>
  <c r="F1154" i="1"/>
  <c r="I1153" i="1"/>
  <c r="H1153" i="1"/>
  <c r="G1153" i="1"/>
  <c r="F1153" i="1"/>
  <c r="I1152" i="1"/>
  <c r="H1152" i="1"/>
  <c r="G1152" i="1"/>
  <c r="F1152" i="1"/>
  <c r="I1151" i="1"/>
  <c r="H1151" i="1"/>
  <c r="G1151" i="1"/>
  <c r="F1151" i="1"/>
  <c r="I1150" i="1"/>
  <c r="H1150" i="1"/>
  <c r="G1150" i="1"/>
  <c r="F1150" i="1"/>
  <c r="I1149" i="1"/>
  <c r="H1149" i="1"/>
  <c r="G1149" i="1"/>
  <c r="F1149" i="1"/>
  <c r="I1148" i="1"/>
  <c r="H1148" i="1"/>
  <c r="G1148" i="1"/>
  <c r="F1148" i="1"/>
  <c r="I1147" i="1"/>
  <c r="H1147" i="1"/>
  <c r="G1147" i="1"/>
  <c r="F1147" i="1"/>
  <c r="I1146" i="1"/>
  <c r="H1146" i="1"/>
  <c r="G1146" i="1"/>
  <c r="F1146" i="1"/>
  <c r="I1145" i="1"/>
  <c r="H1145" i="1"/>
  <c r="G1145" i="1"/>
  <c r="F1145" i="1"/>
  <c r="I1144" i="1"/>
  <c r="H1144" i="1"/>
  <c r="G1144" i="1"/>
  <c r="F1144" i="1"/>
  <c r="I1143" i="1"/>
  <c r="H1143" i="1"/>
  <c r="G1143" i="1"/>
  <c r="F1143" i="1"/>
  <c r="I1142" i="1"/>
  <c r="H1142" i="1"/>
  <c r="G1142" i="1"/>
  <c r="F1142" i="1"/>
  <c r="I1141" i="1"/>
  <c r="H1141" i="1"/>
  <c r="G1141" i="1"/>
  <c r="F1141" i="1"/>
  <c r="I1140" i="1"/>
  <c r="H1140" i="1"/>
  <c r="G1140" i="1"/>
  <c r="F1140" i="1"/>
  <c r="I1139" i="1"/>
  <c r="H1139" i="1"/>
  <c r="G1139" i="1"/>
  <c r="F1139" i="1"/>
  <c r="I1138" i="1"/>
  <c r="H1138" i="1"/>
  <c r="G1138" i="1"/>
  <c r="F1138" i="1"/>
  <c r="I1137" i="1"/>
  <c r="H1137" i="1"/>
  <c r="G1137" i="1"/>
  <c r="F1137" i="1"/>
  <c r="I1136" i="1"/>
  <c r="H1136" i="1"/>
  <c r="G1136" i="1"/>
  <c r="F1136" i="1"/>
  <c r="I1135" i="1"/>
  <c r="H1135" i="1"/>
  <c r="G1135" i="1"/>
  <c r="F1135" i="1"/>
  <c r="I1134" i="1"/>
  <c r="H1134" i="1"/>
  <c r="G1134" i="1"/>
  <c r="F1134" i="1"/>
  <c r="I1133" i="1"/>
  <c r="H1133" i="1"/>
  <c r="G1133" i="1"/>
  <c r="F1133" i="1"/>
  <c r="I1132" i="1"/>
  <c r="H1132" i="1"/>
  <c r="G1132" i="1"/>
  <c r="F1132" i="1"/>
  <c r="I1131" i="1"/>
  <c r="H1131" i="1"/>
  <c r="G1131" i="1"/>
  <c r="F1131" i="1"/>
  <c r="I1130" i="1"/>
  <c r="H1130" i="1"/>
  <c r="G1130" i="1"/>
  <c r="F1130" i="1"/>
  <c r="I1129" i="1"/>
  <c r="H1129" i="1"/>
  <c r="G1129" i="1"/>
  <c r="F1129" i="1"/>
  <c r="I1128" i="1"/>
  <c r="H1128" i="1"/>
  <c r="G1128" i="1"/>
  <c r="F1128" i="1"/>
  <c r="I1127" i="1"/>
  <c r="H1127" i="1"/>
  <c r="G1127" i="1"/>
  <c r="F1127" i="1"/>
  <c r="I1126" i="1"/>
  <c r="H1126" i="1"/>
  <c r="G1126" i="1"/>
  <c r="F1126" i="1"/>
  <c r="I1125" i="1"/>
  <c r="H1125" i="1"/>
  <c r="G1125" i="1"/>
  <c r="F1125" i="1"/>
  <c r="I1124" i="1"/>
  <c r="H1124" i="1"/>
  <c r="G1124" i="1"/>
  <c r="F1124" i="1"/>
  <c r="I1123" i="1"/>
  <c r="H1123" i="1"/>
  <c r="G1123" i="1"/>
  <c r="F1123" i="1"/>
  <c r="I1122" i="1"/>
  <c r="H1122" i="1"/>
  <c r="G1122" i="1"/>
  <c r="F1122" i="1"/>
  <c r="I1121" i="1"/>
  <c r="H1121" i="1"/>
  <c r="G1121" i="1"/>
  <c r="F1121" i="1"/>
  <c r="I1120" i="1"/>
  <c r="H1120" i="1"/>
  <c r="G1120" i="1"/>
  <c r="F1120" i="1"/>
  <c r="I1119" i="1"/>
  <c r="H1119" i="1"/>
  <c r="G1119" i="1"/>
  <c r="F1119" i="1"/>
  <c r="I1118" i="1"/>
  <c r="H1118" i="1"/>
  <c r="G1118" i="1"/>
  <c r="F1118" i="1"/>
  <c r="I1117" i="1"/>
  <c r="H1117" i="1"/>
  <c r="G1117" i="1"/>
  <c r="F1117" i="1"/>
  <c r="I1116" i="1"/>
  <c r="H1116" i="1"/>
  <c r="G1116" i="1"/>
  <c r="F1116" i="1"/>
  <c r="I1115" i="1"/>
  <c r="H1115" i="1"/>
  <c r="G1115" i="1"/>
  <c r="F1115" i="1"/>
  <c r="I1114" i="1"/>
  <c r="H1114" i="1"/>
  <c r="G1114" i="1"/>
  <c r="F1114" i="1"/>
  <c r="I1113" i="1"/>
  <c r="H1113" i="1"/>
  <c r="G1113" i="1"/>
  <c r="F1113" i="1"/>
  <c r="I1112" i="1"/>
  <c r="H1112" i="1"/>
  <c r="G1112" i="1"/>
  <c r="F1112" i="1"/>
  <c r="I1111" i="1"/>
  <c r="H1111" i="1"/>
  <c r="G1111" i="1"/>
  <c r="F1111" i="1"/>
  <c r="I1110" i="1"/>
  <c r="H1110" i="1"/>
  <c r="G1110" i="1"/>
  <c r="F1110" i="1"/>
  <c r="I1109" i="1"/>
  <c r="H1109" i="1"/>
  <c r="G1109" i="1"/>
  <c r="F1109" i="1"/>
  <c r="I1108" i="1"/>
  <c r="H1108" i="1"/>
  <c r="G1108" i="1"/>
  <c r="F1108" i="1"/>
  <c r="I1107" i="1"/>
  <c r="H1107" i="1"/>
  <c r="G1107" i="1"/>
  <c r="F1107" i="1"/>
  <c r="I1106" i="1"/>
  <c r="H1106" i="1"/>
  <c r="G1106" i="1"/>
  <c r="F1106" i="1"/>
  <c r="I1105" i="1"/>
  <c r="H1105" i="1"/>
  <c r="G1105" i="1"/>
  <c r="F1105" i="1"/>
  <c r="I1104" i="1"/>
  <c r="H1104" i="1"/>
  <c r="G1104" i="1"/>
  <c r="F1104" i="1"/>
  <c r="I1103" i="1"/>
  <c r="H1103" i="1"/>
  <c r="G1103" i="1"/>
  <c r="F1103" i="1"/>
  <c r="I1102" i="1"/>
  <c r="H1102" i="1"/>
  <c r="G1102" i="1"/>
  <c r="F1102" i="1"/>
  <c r="I1101" i="1"/>
  <c r="H1101" i="1"/>
  <c r="G1101" i="1"/>
  <c r="F1101" i="1"/>
  <c r="I1100" i="1"/>
  <c r="H1100" i="1"/>
  <c r="G1100" i="1"/>
  <c r="F1100" i="1"/>
  <c r="I1099" i="1"/>
  <c r="H1099" i="1"/>
  <c r="G1099" i="1"/>
  <c r="F1099" i="1"/>
  <c r="I1098" i="1"/>
  <c r="H1098" i="1"/>
  <c r="G1098" i="1"/>
  <c r="F1098" i="1"/>
  <c r="I1097" i="1"/>
  <c r="H1097" i="1"/>
  <c r="G1097" i="1"/>
  <c r="F1097" i="1"/>
  <c r="I1096" i="1"/>
  <c r="H1096" i="1"/>
  <c r="G1096" i="1"/>
  <c r="F1096" i="1"/>
  <c r="I1095" i="1"/>
  <c r="H1095" i="1"/>
  <c r="G1095" i="1"/>
  <c r="F1095" i="1"/>
  <c r="I1094" i="1"/>
  <c r="H1094" i="1"/>
  <c r="G1094" i="1"/>
  <c r="F1094" i="1"/>
  <c r="I1093" i="1"/>
  <c r="H1093" i="1"/>
  <c r="G1093" i="1"/>
  <c r="F1093" i="1"/>
  <c r="I1092" i="1"/>
  <c r="H1092" i="1"/>
  <c r="G1092" i="1"/>
  <c r="F1092" i="1"/>
  <c r="I1091" i="1"/>
  <c r="H1091" i="1"/>
  <c r="G1091" i="1"/>
  <c r="F1091" i="1"/>
  <c r="I1090" i="1"/>
  <c r="H1090" i="1"/>
  <c r="G1090" i="1"/>
  <c r="F1090" i="1"/>
  <c r="I1089" i="1"/>
  <c r="H1089" i="1"/>
  <c r="G1089" i="1"/>
  <c r="F1089" i="1"/>
  <c r="I1088" i="1"/>
  <c r="H1088" i="1"/>
  <c r="G1088" i="1"/>
  <c r="F1088" i="1"/>
  <c r="I1087" i="1"/>
  <c r="H1087" i="1"/>
  <c r="G1087" i="1"/>
  <c r="F1087" i="1"/>
  <c r="I1086" i="1"/>
  <c r="H1086" i="1"/>
  <c r="G1086" i="1"/>
  <c r="F1086" i="1"/>
  <c r="I1085" i="1"/>
  <c r="H1085" i="1"/>
  <c r="G1085" i="1"/>
  <c r="F1085" i="1"/>
  <c r="I1084" i="1"/>
  <c r="H1084" i="1"/>
  <c r="G1084" i="1"/>
  <c r="F1084" i="1"/>
  <c r="I1083" i="1"/>
  <c r="H1083" i="1"/>
  <c r="G1083" i="1"/>
  <c r="F1083" i="1"/>
  <c r="I1082" i="1"/>
  <c r="H1082" i="1"/>
  <c r="G1082" i="1"/>
  <c r="F1082" i="1"/>
  <c r="I1081" i="1"/>
  <c r="H1081" i="1"/>
  <c r="G1081" i="1"/>
  <c r="F1081" i="1"/>
  <c r="I1080" i="1"/>
  <c r="H1080" i="1"/>
  <c r="G1080" i="1"/>
  <c r="F1080" i="1"/>
  <c r="I1079" i="1"/>
  <c r="H1079" i="1"/>
  <c r="G1079" i="1"/>
  <c r="F1079" i="1"/>
  <c r="I1078" i="1"/>
  <c r="H1078" i="1"/>
  <c r="G1078" i="1"/>
  <c r="F1078" i="1"/>
  <c r="I1077" i="1"/>
  <c r="H1077" i="1"/>
  <c r="G1077" i="1"/>
  <c r="F1077" i="1"/>
  <c r="I1076" i="1"/>
  <c r="H1076" i="1"/>
  <c r="G1076" i="1"/>
  <c r="F1076" i="1"/>
  <c r="I1075" i="1"/>
  <c r="H1075" i="1"/>
  <c r="G1075" i="1"/>
  <c r="F1075" i="1"/>
  <c r="I1074" i="1"/>
  <c r="H1074" i="1"/>
  <c r="G1074" i="1"/>
  <c r="F1074" i="1"/>
  <c r="I1073" i="1"/>
  <c r="H1073" i="1"/>
  <c r="G1073" i="1"/>
  <c r="F1073" i="1"/>
  <c r="I1072" i="1"/>
  <c r="H1072" i="1"/>
  <c r="G1072" i="1"/>
  <c r="F1072" i="1"/>
  <c r="I1071" i="1"/>
  <c r="H1071" i="1"/>
  <c r="G1071" i="1"/>
  <c r="F1071" i="1"/>
  <c r="I1070" i="1"/>
  <c r="H1070" i="1"/>
  <c r="G1070" i="1"/>
  <c r="F1070" i="1"/>
  <c r="I1069" i="1"/>
  <c r="H1069" i="1"/>
  <c r="G1069" i="1"/>
  <c r="F1069" i="1"/>
  <c r="I1068" i="1"/>
  <c r="H1068" i="1"/>
  <c r="G1068" i="1"/>
  <c r="F1068" i="1"/>
  <c r="I1067" i="1"/>
  <c r="H1067" i="1"/>
  <c r="G1067" i="1"/>
  <c r="F1067" i="1"/>
  <c r="I1066" i="1"/>
  <c r="H1066" i="1"/>
  <c r="G1066" i="1"/>
  <c r="F1066" i="1"/>
  <c r="I1065" i="1"/>
  <c r="H1065" i="1"/>
  <c r="G1065" i="1"/>
  <c r="F1065" i="1"/>
  <c r="I1064" i="1"/>
  <c r="H1064" i="1"/>
  <c r="G1064" i="1"/>
  <c r="F1064" i="1"/>
  <c r="I1063" i="1"/>
  <c r="H1063" i="1"/>
  <c r="G1063" i="1"/>
  <c r="F1063" i="1"/>
  <c r="I1062" i="1"/>
  <c r="H1062" i="1"/>
  <c r="G1062" i="1"/>
  <c r="F1062" i="1"/>
  <c r="I1061" i="1"/>
  <c r="H1061" i="1"/>
  <c r="G1061" i="1"/>
  <c r="F1061" i="1"/>
  <c r="I1060" i="1"/>
  <c r="H1060" i="1"/>
  <c r="G1060" i="1"/>
  <c r="F1060" i="1"/>
  <c r="I1059" i="1"/>
  <c r="H1059" i="1"/>
  <c r="G1059" i="1"/>
  <c r="F1059" i="1"/>
  <c r="I1058" i="1"/>
  <c r="H1058" i="1"/>
  <c r="G1058" i="1"/>
  <c r="F1058" i="1"/>
  <c r="I1057" i="1"/>
  <c r="H1057" i="1"/>
  <c r="G1057" i="1"/>
  <c r="F1057" i="1"/>
  <c r="I1056" i="1"/>
  <c r="H1056" i="1"/>
  <c r="G1056" i="1"/>
  <c r="F1056" i="1"/>
  <c r="I1055" i="1"/>
  <c r="H1055" i="1"/>
  <c r="G1055" i="1"/>
  <c r="F1055" i="1"/>
  <c r="I1054" i="1"/>
  <c r="H1054" i="1"/>
  <c r="G1054" i="1"/>
  <c r="F1054" i="1"/>
  <c r="I1053" i="1"/>
  <c r="H1053" i="1"/>
  <c r="G1053" i="1"/>
  <c r="F1053" i="1"/>
  <c r="I1052" i="1"/>
  <c r="H1052" i="1"/>
  <c r="G1052" i="1"/>
  <c r="F1052" i="1"/>
  <c r="I1051" i="1"/>
  <c r="H1051" i="1"/>
  <c r="G1051" i="1"/>
  <c r="F1051" i="1"/>
  <c r="I1050" i="1"/>
  <c r="H1050" i="1"/>
  <c r="G1050" i="1"/>
  <c r="F1050" i="1"/>
  <c r="I1049" i="1"/>
  <c r="H1049" i="1"/>
  <c r="G1049" i="1"/>
  <c r="F1049" i="1"/>
  <c r="I1048" i="1"/>
  <c r="H1048" i="1"/>
  <c r="G1048" i="1"/>
  <c r="F1048" i="1"/>
  <c r="I1047" i="1"/>
  <c r="H1047" i="1"/>
  <c r="G1047" i="1"/>
  <c r="F1047" i="1"/>
  <c r="I1046" i="1"/>
  <c r="H1046" i="1"/>
  <c r="G1046" i="1"/>
  <c r="F1046" i="1"/>
  <c r="I1045" i="1"/>
  <c r="H1045" i="1"/>
  <c r="G1045" i="1"/>
  <c r="F1045" i="1"/>
  <c r="I1044" i="1"/>
  <c r="H1044" i="1"/>
  <c r="G1044" i="1"/>
  <c r="F1044" i="1"/>
  <c r="I1043" i="1"/>
  <c r="H1043" i="1"/>
  <c r="G1043" i="1"/>
  <c r="F1043" i="1"/>
  <c r="I1042" i="1"/>
  <c r="H1042" i="1"/>
  <c r="G1042" i="1"/>
  <c r="F1042" i="1"/>
  <c r="I1041" i="1"/>
  <c r="H1041" i="1"/>
  <c r="G1041" i="1"/>
  <c r="F1041" i="1"/>
  <c r="I1040" i="1"/>
  <c r="H1040" i="1"/>
  <c r="G1040" i="1"/>
  <c r="F1040" i="1"/>
  <c r="I1039" i="1"/>
  <c r="H1039" i="1"/>
  <c r="G1039" i="1"/>
  <c r="F1039" i="1"/>
  <c r="I1038" i="1"/>
  <c r="H1038" i="1"/>
  <c r="G1038" i="1"/>
  <c r="F1038" i="1"/>
  <c r="I1037" i="1"/>
  <c r="H1037" i="1"/>
  <c r="G1037" i="1"/>
  <c r="F1037" i="1"/>
  <c r="I1036" i="1"/>
  <c r="H1036" i="1"/>
  <c r="G1036" i="1"/>
  <c r="F1036" i="1"/>
  <c r="I1035" i="1"/>
  <c r="H1035" i="1"/>
  <c r="G1035" i="1"/>
  <c r="F1035" i="1"/>
  <c r="I1034" i="1"/>
  <c r="H1034" i="1"/>
  <c r="G1034" i="1"/>
  <c r="F1034" i="1"/>
  <c r="I1033" i="1"/>
  <c r="H1033" i="1"/>
  <c r="G1033" i="1"/>
  <c r="F1033" i="1"/>
  <c r="I1032" i="1"/>
  <c r="H1032" i="1"/>
  <c r="G1032" i="1"/>
  <c r="F1032" i="1"/>
  <c r="I1031" i="1"/>
  <c r="H1031" i="1"/>
  <c r="G1031" i="1"/>
  <c r="F1031" i="1"/>
  <c r="I1030" i="1"/>
  <c r="H1030" i="1"/>
  <c r="G1030" i="1"/>
  <c r="F1030" i="1"/>
  <c r="I1029" i="1"/>
  <c r="H1029" i="1"/>
  <c r="G1029" i="1"/>
  <c r="F1029" i="1"/>
  <c r="I1028" i="1"/>
  <c r="H1028" i="1"/>
  <c r="G1028" i="1"/>
  <c r="F1028" i="1"/>
  <c r="I1027" i="1"/>
  <c r="H1027" i="1"/>
  <c r="G1027" i="1"/>
  <c r="F1027" i="1"/>
  <c r="I1026" i="1"/>
  <c r="H1026" i="1"/>
  <c r="G1026" i="1"/>
  <c r="F1026" i="1"/>
  <c r="I1025" i="1"/>
  <c r="H1025" i="1"/>
  <c r="G1025" i="1"/>
  <c r="F1025" i="1"/>
  <c r="I1024" i="1"/>
  <c r="H1024" i="1"/>
  <c r="G1024" i="1"/>
  <c r="F1024" i="1"/>
  <c r="I1023" i="1"/>
  <c r="H1023" i="1"/>
  <c r="G1023" i="1"/>
  <c r="F1023" i="1"/>
  <c r="I1022" i="1"/>
  <c r="H1022" i="1"/>
  <c r="G1022" i="1"/>
  <c r="F1022" i="1"/>
  <c r="I1021" i="1"/>
  <c r="H1021" i="1"/>
  <c r="G1021" i="1"/>
  <c r="F1021" i="1"/>
  <c r="I1020" i="1"/>
  <c r="H1020" i="1"/>
  <c r="G1020" i="1"/>
  <c r="F1020" i="1"/>
  <c r="I1019" i="1"/>
  <c r="H1019" i="1"/>
  <c r="G1019" i="1"/>
  <c r="F1019" i="1"/>
  <c r="I1018" i="1"/>
  <c r="H1018" i="1"/>
  <c r="G1018" i="1"/>
  <c r="F1018" i="1"/>
  <c r="I1017" i="1"/>
  <c r="H1017" i="1"/>
  <c r="G1017" i="1"/>
  <c r="F1017" i="1"/>
  <c r="I1016" i="1"/>
  <c r="H1016" i="1"/>
  <c r="G1016" i="1"/>
  <c r="F1016" i="1"/>
  <c r="I1015" i="1"/>
  <c r="H1015" i="1"/>
  <c r="G1015" i="1"/>
  <c r="F1015" i="1"/>
  <c r="I1014" i="1"/>
  <c r="H1014" i="1"/>
  <c r="G1014" i="1"/>
  <c r="F1014" i="1"/>
  <c r="I1013" i="1"/>
  <c r="H1013" i="1"/>
  <c r="G1013" i="1"/>
  <c r="F1013" i="1"/>
  <c r="I1012" i="1"/>
  <c r="H1012" i="1"/>
  <c r="G1012" i="1"/>
  <c r="F1012" i="1"/>
  <c r="I1011" i="1"/>
  <c r="H1011" i="1"/>
  <c r="G1011" i="1"/>
  <c r="F1011" i="1"/>
  <c r="I1010" i="1"/>
  <c r="H1010" i="1"/>
  <c r="G1010" i="1"/>
  <c r="F1010" i="1"/>
  <c r="I1009" i="1"/>
  <c r="H1009" i="1"/>
  <c r="G1009" i="1"/>
  <c r="F1009" i="1"/>
  <c r="I1008" i="1"/>
  <c r="H1008" i="1"/>
  <c r="G1008" i="1"/>
  <c r="F1008" i="1"/>
  <c r="I1007" i="1"/>
  <c r="H1007" i="1"/>
  <c r="G1007" i="1"/>
  <c r="F1007" i="1"/>
  <c r="I1006" i="1"/>
  <c r="H1006" i="1"/>
  <c r="G1006" i="1"/>
  <c r="F1006" i="1"/>
  <c r="I1005" i="1"/>
  <c r="H1005" i="1"/>
  <c r="G1005" i="1"/>
  <c r="F1005" i="1"/>
  <c r="I1004" i="1"/>
  <c r="H1004" i="1"/>
  <c r="G1004" i="1"/>
  <c r="F1004" i="1"/>
  <c r="I1003" i="1"/>
  <c r="H1003" i="1"/>
  <c r="G1003" i="1"/>
  <c r="F1003" i="1"/>
  <c r="I1002" i="1"/>
  <c r="H1002" i="1"/>
  <c r="G1002" i="1"/>
  <c r="F1002" i="1"/>
  <c r="I1001" i="1"/>
  <c r="H1001" i="1"/>
  <c r="G1001" i="1"/>
  <c r="F1001" i="1"/>
  <c r="I1000" i="1"/>
  <c r="H1000" i="1"/>
  <c r="G1000" i="1"/>
  <c r="F1000" i="1"/>
  <c r="I999" i="1"/>
  <c r="H999" i="1"/>
  <c r="G999" i="1"/>
  <c r="F999" i="1"/>
  <c r="I998" i="1"/>
  <c r="H998" i="1"/>
  <c r="G998" i="1"/>
  <c r="F998" i="1"/>
  <c r="I997" i="1"/>
  <c r="H997" i="1"/>
  <c r="G997" i="1"/>
  <c r="F997" i="1"/>
  <c r="I996" i="1"/>
  <c r="H996" i="1"/>
  <c r="G996" i="1"/>
  <c r="F996" i="1"/>
  <c r="I995" i="1"/>
  <c r="H995" i="1"/>
  <c r="G995" i="1"/>
  <c r="F995" i="1"/>
  <c r="I994" i="1"/>
  <c r="H994" i="1"/>
  <c r="G994" i="1"/>
  <c r="F994" i="1"/>
  <c r="I993" i="1"/>
  <c r="H993" i="1"/>
  <c r="G993" i="1"/>
  <c r="F993" i="1"/>
  <c r="I992" i="1"/>
  <c r="H992" i="1"/>
  <c r="G992" i="1"/>
  <c r="F992" i="1"/>
  <c r="I991" i="1"/>
  <c r="H991" i="1"/>
  <c r="G991" i="1"/>
  <c r="F991" i="1"/>
  <c r="I990" i="1"/>
  <c r="H990" i="1"/>
  <c r="G990" i="1"/>
  <c r="F990" i="1"/>
  <c r="I989" i="1"/>
  <c r="H989" i="1"/>
  <c r="G989" i="1"/>
  <c r="F989" i="1"/>
  <c r="I988" i="1"/>
  <c r="H988" i="1"/>
  <c r="G988" i="1"/>
  <c r="F988" i="1"/>
  <c r="I987" i="1"/>
  <c r="H987" i="1"/>
  <c r="G987" i="1"/>
  <c r="F987" i="1"/>
  <c r="I986" i="1"/>
  <c r="H986" i="1"/>
  <c r="G986" i="1"/>
  <c r="F986" i="1"/>
  <c r="I985" i="1"/>
  <c r="H985" i="1"/>
  <c r="G985" i="1"/>
  <c r="F985" i="1"/>
  <c r="I984" i="1"/>
  <c r="H984" i="1"/>
  <c r="G984" i="1"/>
  <c r="F984" i="1"/>
  <c r="I983" i="1"/>
  <c r="H983" i="1"/>
  <c r="G983" i="1"/>
  <c r="F983" i="1"/>
  <c r="I982" i="1"/>
  <c r="H982" i="1"/>
  <c r="G982" i="1"/>
  <c r="F982" i="1"/>
  <c r="I981" i="1"/>
  <c r="H981" i="1"/>
  <c r="G981" i="1"/>
  <c r="F981" i="1"/>
  <c r="I980" i="1"/>
  <c r="H980" i="1"/>
  <c r="G980" i="1"/>
  <c r="F980" i="1"/>
  <c r="I979" i="1"/>
  <c r="H979" i="1"/>
  <c r="G979" i="1"/>
  <c r="F979" i="1"/>
  <c r="I978" i="1"/>
  <c r="H978" i="1"/>
  <c r="G978" i="1"/>
  <c r="F978" i="1"/>
  <c r="I977" i="1"/>
  <c r="H977" i="1"/>
  <c r="G977" i="1"/>
  <c r="F977" i="1"/>
  <c r="I976" i="1"/>
  <c r="H976" i="1"/>
  <c r="G976" i="1"/>
  <c r="F976" i="1"/>
  <c r="I975" i="1"/>
  <c r="H975" i="1"/>
  <c r="G975" i="1"/>
  <c r="F975" i="1"/>
  <c r="I974" i="1"/>
  <c r="H974" i="1"/>
  <c r="G974" i="1"/>
  <c r="F974" i="1"/>
  <c r="I973" i="1"/>
  <c r="H973" i="1"/>
  <c r="G973" i="1"/>
  <c r="F973" i="1"/>
  <c r="I972" i="1"/>
  <c r="H972" i="1"/>
  <c r="G972" i="1"/>
  <c r="F972" i="1"/>
  <c r="I971" i="1"/>
  <c r="H971" i="1"/>
  <c r="G971" i="1"/>
  <c r="F971" i="1"/>
  <c r="I970" i="1"/>
  <c r="H970" i="1"/>
  <c r="G970" i="1"/>
  <c r="F970" i="1"/>
  <c r="I969" i="1"/>
  <c r="H969" i="1"/>
  <c r="G969" i="1"/>
  <c r="F969" i="1"/>
  <c r="I968" i="1"/>
  <c r="H968" i="1"/>
  <c r="G968" i="1"/>
  <c r="F968" i="1"/>
  <c r="I967" i="1"/>
  <c r="H967" i="1"/>
  <c r="G967" i="1"/>
  <c r="F967" i="1"/>
  <c r="I966" i="1"/>
  <c r="H966" i="1"/>
  <c r="G966" i="1"/>
  <c r="F966" i="1"/>
  <c r="I965" i="1"/>
  <c r="H965" i="1"/>
  <c r="G965" i="1"/>
  <c r="F965" i="1"/>
  <c r="I964" i="1"/>
  <c r="H964" i="1"/>
  <c r="G964" i="1"/>
  <c r="F964" i="1"/>
  <c r="I963" i="1"/>
  <c r="H963" i="1"/>
  <c r="G963" i="1"/>
  <c r="F963" i="1"/>
  <c r="I962" i="1"/>
  <c r="H962" i="1"/>
  <c r="G962" i="1"/>
  <c r="F962" i="1"/>
  <c r="I961" i="1"/>
  <c r="H961" i="1"/>
  <c r="G961" i="1"/>
  <c r="F961" i="1"/>
  <c r="I960" i="1"/>
  <c r="H960" i="1"/>
  <c r="G960" i="1"/>
  <c r="F960" i="1"/>
  <c r="I959" i="1"/>
  <c r="H959" i="1"/>
  <c r="G959" i="1"/>
  <c r="F959" i="1"/>
  <c r="I958" i="1"/>
  <c r="H958" i="1"/>
  <c r="G958" i="1"/>
  <c r="F958" i="1"/>
  <c r="I957" i="1"/>
  <c r="H957" i="1"/>
  <c r="G957" i="1"/>
  <c r="F957" i="1"/>
  <c r="I956" i="1"/>
  <c r="H956" i="1"/>
  <c r="G956" i="1"/>
  <c r="F956" i="1"/>
  <c r="I955" i="1"/>
  <c r="H955" i="1"/>
  <c r="G955" i="1"/>
  <c r="F955" i="1"/>
  <c r="I954" i="1"/>
  <c r="H954" i="1"/>
  <c r="G954" i="1"/>
  <c r="F954" i="1"/>
  <c r="I953" i="1"/>
  <c r="H953" i="1"/>
  <c r="G953" i="1"/>
  <c r="F953" i="1"/>
  <c r="I952" i="1"/>
  <c r="H952" i="1"/>
  <c r="G952" i="1"/>
  <c r="F952" i="1"/>
  <c r="I951" i="1"/>
  <c r="H951" i="1"/>
  <c r="G951" i="1"/>
  <c r="F951" i="1"/>
  <c r="I950" i="1"/>
  <c r="H950" i="1"/>
  <c r="G950" i="1"/>
  <c r="F950" i="1"/>
  <c r="I949" i="1"/>
  <c r="H949" i="1"/>
  <c r="G949" i="1"/>
  <c r="F949" i="1"/>
  <c r="I948" i="1"/>
  <c r="H948" i="1"/>
  <c r="G948" i="1"/>
  <c r="F948" i="1"/>
  <c r="I947" i="1"/>
  <c r="H947" i="1"/>
  <c r="G947" i="1"/>
  <c r="F947" i="1"/>
  <c r="I946" i="1"/>
  <c r="H946" i="1"/>
  <c r="G946" i="1"/>
  <c r="F946" i="1"/>
  <c r="I945" i="1"/>
  <c r="H945" i="1"/>
  <c r="G945" i="1"/>
  <c r="F945" i="1"/>
  <c r="I944" i="1"/>
  <c r="H944" i="1"/>
  <c r="G944" i="1"/>
  <c r="F944" i="1"/>
  <c r="I943" i="1"/>
  <c r="H943" i="1"/>
  <c r="G943" i="1"/>
  <c r="F943" i="1"/>
  <c r="I942" i="1"/>
  <c r="H942" i="1"/>
  <c r="G942" i="1"/>
  <c r="F942" i="1"/>
  <c r="I941" i="1"/>
  <c r="H941" i="1"/>
  <c r="G941" i="1"/>
  <c r="F941" i="1"/>
  <c r="I940" i="1"/>
  <c r="H940" i="1"/>
  <c r="G940" i="1"/>
  <c r="F940" i="1"/>
  <c r="I939" i="1"/>
  <c r="H939" i="1"/>
  <c r="G939" i="1"/>
  <c r="F939" i="1"/>
  <c r="I938" i="1"/>
  <c r="H938" i="1"/>
  <c r="G938" i="1"/>
  <c r="F938" i="1"/>
  <c r="I937" i="1"/>
  <c r="H937" i="1"/>
  <c r="G937" i="1"/>
  <c r="F937" i="1"/>
  <c r="I936" i="1"/>
  <c r="H936" i="1"/>
  <c r="G936" i="1"/>
  <c r="F936" i="1"/>
  <c r="I935" i="1"/>
  <c r="H935" i="1"/>
  <c r="G935" i="1"/>
  <c r="F935" i="1"/>
  <c r="I934" i="1"/>
  <c r="H934" i="1"/>
  <c r="G934" i="1"/>
  <c r="F934" i="1"/>
  <c r="I933" i="1"/>
  <c r="H933" i="1"/>
  <c r="G933" i="1"/>
  <c r="F933" i="1"/>
  <c r="I932" i="1"/>
  <c r="H932" i="1"/>
  <c r="G932" i="1"/>
  <c r="F932" i="1"/>
  <c r="I931" i="1"/>
  <c r="H931" i="1"/>
  <c r="G931" i="1"/>
  <c r="F931" i="1"/>
  <c r="I930" i="1"/>
  <c r="H930" i="1"/>
  <c r="G930" i="1"/>
  <c r="F930" i="1"/>
  <c r="I929" i="1"/>
  <c r="H929" i="1"/>
  <c r="G929" i="1"/>
  <c r="F929" i="1"/>
  <c r="I928" i="1"/>
  <c r="H928" i="1"/>
  <c r="G928" i="1"/>
  <c r="F928" i="1"/>
  <c r="I927" i="1"/>
  <c r="H927" i="1"/>
  <c r="G927" i="1"/>
  <c r="F927" i="1"/>
  <c r="I926" i="1"/>
  <c r="H926" i="1"/>
  <c r="G926" i="1"/>
  <c r="F926" i="1"/>
  <c r="I925" i="1"/>
  <c r="H925" i="1"/>
  <c r="G925" i="1"/>
  <c r="F925" i="1"/>
  <c r="I924" i="1"/>
  <c r="H924" i="1"/>
  <c r="G924" i="1"/>
  <c r="F924" i="1"/>
  <c r="I923" i="1"/>
  <c r="H923" i="1"/>
  <c r="G923" i="1"/>
  <c r="F923" i="1"/>
  <c r="I922" i="1"/>
  <c r="H922" i="1"/>
  <c r="G922" i="1"/>
  <c r="F922" i="1"/>
  <c r="I921" i="1"/>
  <c r="H921" i="1"/>
  <c r="G921" i="1"/>
  <c r="F921" i="1"/>
  <c r="I920" i="1"/>
  <c r="H920" i="1"/>
  <c r="G920" i="1"/>
  <c r="F920" i="1"/>
  <c r="I919" i="1"/>
  <c r="H919" i="1"/>
  <c r="G919" i="1"/>
  <c r="F919" i="1"/>
  <c r="I918" i="1"/>
  <c r="H918" i="1"/>
  <c r="G918" i="1"/>
  <c r="F918" i="1"/>
  <c r="I917" i="1"/>
  <c r="H917" i="1"/>
  <c r="G917" i="1"/>
  <c r="F917" i="1"/>
  <c r="I916" i="1"/>
  <c r="H916" i="1"/>
  <c r="G916" i="1"/>
  <c r="F916" i="1"/>
  <c r="I915" i="1"/>
  <c r="H915" i="1"/>
  <c r="G915" i="1"/>
  <c r="F915" i="1"/>
  <c r="I914" i="1"/>
  <c r="H914" i="1"/>
  <c r="G914" i="1"/>
  <c r="F914" i="1"/>
  <c r="I913" i="1"/>
  <c r="H913" i="1"/>
  <c r="G913" i="1"/>
  <c r="F913" i="1"/>
  <c r="I912" i="1"/>
  <c r="H912" i="1"/>
  <c r="G912" i="1"/>
  <c r="F912" i="1"/>
  <c r="I911" i="1"/>
  <c r="H911" i="1"/>
  <c r="G911" i="1"/>
  <c r="F911" i="1"/>
  <c r="I910" i="1"/>
  <c r="H910" i="1"/>
  <c r="G910" i="1"/>
  <c r="F910" i="1"/>
  <c r="I909" i="1"/>
  <c r="H909" i="1"/>
  <c r="G909" i="1"/>
  <c r="F909" i="1"/>
  <c r="I908" i="1"/>
  <c r="H908" i="1"/>
  <c r="G908" i="1"/>
  <c r="F908" i="1"/>
  <c r="I907" i="1"/>
  <c r="H907" i="1"/>
  <c r="G907" i="1"/>
  <c r="F907" i="1"/>
  <c r="I906" i="1"/>
  <c r="H906" i="1"/>
  <c r="G906" i="1"/>
  <c r="F906" i="1"/>
  <c r="I905" i="1"/>
  <c r="H905" i="1"/>
  <c r="G905" i="1"/>
  <c r="F905" i="1"/>
  <c r="I904" i="1"/>
  <c r="H904" i="1"/>
  <c r="G904" i="1"/>
  <c r="F904" i="1"/>
  <c r="I903" i="1"/>
  <c r="H903" i="1"/>
  <c r="G903" i="1"/>
  <c r="F903" i="1"/>
  <c r="I902" i="1"/>
  <c r="H902" i="1"/>
  <c r="G902" i="1"/>
  <c r="F902" i="1"/>
  <c r="I901" i="1"/>
  <c r="H901" i="1"/>
  <c r="G901" i="1"/>
  <c r="F901" i="1"/>
  <c r="I900" i="1"/>
  <c r="H900" i="1"/>
  <c r="G900" i="1"/>
  <c r="F900" i="1"/>
  <c r="I899" i="1"/>
  <c r="H899" i="1"/>
  <c r="G899" i="1"/>
  <c r="F899" i="1"/>
  <c r="I898" i="1"/>
  <c r="H898" i="1"/>
  <c r="G898" i="1"/>
  <c r="F898" i="1"/>
  <c r="I897" i="1"/>
  <c r="H897" i="1"/>
  <c r="G897" i="1"/>
  <c r="F897" i="1"/>
  <c r="I896" i="1"/>
  <c r="H896" i="1"/>
  <c r="G896" i="1"/>
  <c r="F896" i="1"/>
  <c r="I895" i="1"/>
  <c r="H895" i="1"/>
  <c r="G895" i="1"/>
  <c r="F895" i="1"/>
  <c r="I894" i="1"/>
  <c r="H894" i="1"/>
  <c r="G894" i="1"/>
  <c r="F894" i="1"/>
  <c r="I893" i="1"/>
  <c r="H893" i="1"/>
  <c r="G893" i="1"/>
  <c r="F893" i="1"/>
  <c r="I892" i="1"/>
  <c r="H892" i="1"/>
  <c r="G892" i="1"/>
  <c r="F892" i="1"/>
  <c r="I891" i="1"/>
  <c r="H891" i="1"/>
  <c r="G891" i="1"/>
  <c r="F891" i="1"/>
  <c r="I890" i="1"/>
  <c r="H890" i="1"/>
  <c r="G890" i="1"/>
  <c r="F890" i="1"/>
  <c r="I889" i="1"/>
  <c r="H889" i="1"/>
  <c r="G889" i="1"/>
  <c r="F889" i="1"/>
  <c r="I888" i="1"/>
  <c r="H888" i="1"/>
  <c r="G888" i="1"/>
  <c r="F888" i="1"/>
  <c r="I887" i="1"/>
  <c r="H887" i="1"/>
  <c r="G887" i="1"/>
  <c r="F887" i="1"/>
  <c r="I886" i="1"/>
  <c r="H886" i="1"/>
  <c r="G886" i="1"/>
  <c r="F886" i="1"/>
  <c r="I885" i="1"/>
  <c r="H885" i="1"/>
  <c r="G885" i="1"/>
  <c r="F885" i="1"/>
  <c r="I884" i="1"/>
  <c r="H884" i="1"/>
  <c r="G884" i="1"/>
  <c r="F884" i="1"/>
  <c r="I883" i="1"/>
  <c r="H883" i="1"/>
  <c r="G883" i="1"/>
  <c r="F883" i="1"/>
  <c r="I882" i="1"/>
  <c r="H882" i="1"/>
  <c r="G882" i="1"/>
  <c r="F882" i="1"/>
  <c r="I881" i="1"/>
  <c r="H881" i="1"/>
  <c r="G881" i="1"/>
  <c r="F881" i="1"/>
  <c r="I880" i="1"/>
  <c r="H880" i="1"/>
  <c r="G880" i="1"/>
  <c r="F880" i="1"/>
  <c r="I879" i="1"/>
  <c r="H879" i="1"/>
  <c r="G879" i="1"/>
  <c r="F879" i="1"/>
  <c r="I878" i="1"/>
  <c r="H878" i="1"/>
  <c r="G878" i="1"/>
  <c r="F878" i="1"/>
  <c r="I877" i="1"/>
  <c r="H877" i="1"/>
  <c r="G877" i="1"/>
  <c r="F877" i="1"/>
  <c r="I876" i="1"/>
  <c r="H876" i="1"/>
  <c r="G876" i="1"/>
  <c r="F876" i="1"/>
  <c r="I875" i="1"/>
  <c r="H875" i="1"/>
  <c r="G875" i="1"/>
  <c r="F875" i="1"/>
  <c r="I874" i="1"/>
  <c r="H874" i="1"/>
  <c r="G874" i="1"/>
  <c r="F874" i="1"/>
  <c r="I873" i="1"/>
  <c r="H873" i="1"/>
  <c r="G873" i="1"/>
  <c r="F873" i="1"/>
  <c r="I872" i="1"/>
  <c r="H872" i="1"/>
  <c r="G872" i="1"/>
  <c r="F872" i="1"/>
  <c r="I871" i="1"/>
  <c r="H871" i="1"/>
  <c r="G871" i="1"/>
  <c r="F871" i="1"/>
  <c r="I870" i="1"/>
  <c r="H870" i="1"/>
  <c r="G870" i="1"/>
  <c r="F870" i="1"/>
  <c r="I869" i="1"/>
  <c r="H869" i="1"/>
  <c r="G869" i="1"/>
  <c r="F869" i="1"/>
  <c r="I868" i="1"/>
  <c r="H868" i="1"/>
  <c r="G868" i="1"/>
  <c r="F868" i="1"/>
  <c r="I867" i="1"/>
  <c r="H867" i="1"/>
  <c r="G867" i="1"/>
  <c r="F867" i="1"/>
  <c r="I866" i="1"/>
  <c r="H866" i="1"/>
  <c r="G866" i="1"/>
  <c r="F866" i="1"/>
  <c r="I865" i="1"/>
  <c r="H865" i="1"/>
  <c r="G865" i="1"/>
  <c r="F865" i="1"/>
  <c r="I864" i="1"/>
  <c r="H864" i="1"/>
  <c r="G864" i="1"/>
  <c r="F864" i="1"/>
  <c r="I863" i="1"/>
  <c r="H863" i="1"/>
  <c r="G863" i="1"/>
  <c r="F863" i="1"/>
  <c r="I862" i="1"/>
  <c r="H862" i="1"/>
  <c r="G862" i="1"/>
  <c r="F862" i="1"/>
  <c r="I861" i="1"/>
  <c r="H861" i="1"/>
  <c r="G861" i="1"/>
  <c r="F861" i="1"/>
  <c r="I860" i="1"/>
  <c r="H860" i="1"/>
  <c r="G860" i="1"/>
  <c r="F860" i="1"/>
  <c r="I859" i="1"/>
  <c r="H859" i="1"/>
  <c r="G859" i="1"/>
  <c r="F859" i="1"/>
  <c r="I858" i="1"/>
  <c r="H858" i="1"/>
  <c r="G858" i="1"/>
  <c r="F858" i="1"/>
  <c r="I857" i="1"/>
  <c r="H857" i="1"/>
  <c r="G857" i="1"/>
  <c r="F857" i="1"/>
  <c r="I856" i="1"/>
  <c r="H856" i="1"/>
  <c r="G856" i="1"/>
  <c r="F856" i="1"/>
  <c r="I855" i="1"/>
  <c r="H855" i="1"/>
  <c r="G855" i="1"/>
  <c r="F855" i="1"/>
  <c r="I854" i="1"/>
  <c r="H854" i="1"/>
  <c r="G854" i="1"/>
  <c r="F854" i="1"/>
  <c r="I853" i="1"/>
  <c r="H853" i="1"/>
  <c r="G853" i="1"/>
  <c r="F853" i="1"/>
  <c r="I852" i="1"/>
  <c r="H852" i="1"/>
  <c r="G852" i="1"/>
  <c r="F852" i="1"/>
  <c r="I851" i="1"/>
  <c r="H851" i="1"/>
  <c r="G851" i="1"/>
  <c r="F851" i="1"/>
  <c r="I850" i="1"/>
  <c r="H850" i="1"/>
  <c r="G850" i="1"/>
  <c r="F850" i="1"/>
  <c r="I849" i="1"/>
  <c r="H849" i="1"/>
  <c r="G849" i="1"/>
  <c r="F849" i="1"/>
  <c r="I848" i="1"/>
  <c r="H848" i="1"/>
  <c r="G848" i="1"/>
  <c r="F848" i="1"/>
  <c r="I847" i="1"/>
  <c r="H847" i="1"/>
  <c r="G847" i="1"/>
  <c r="F847" i="1"/>
  <c r="I846" i="1"/>
  <c r="H846" i="1"/>
  <c r="G846" i="1"/>
  <c r="F846" i="1"/>
  <c r="I845" i="1"/>
  <c r="H845" i="1"/>
  <c r="G845" i="1"/>
  <c r="F845" i="1"/>
  <c r="I844" i="1"/>
  <c r="H844" i="1"/>
  <c r="G844" i="1"/>
  <c r="F844" i="1"/>
  <c r="I843" i="1"/>
  <c r="H843" i="1"/>
  <c r="G843" i="1"/>
  <c r="F843" i="1"/>
  <c r="I842" i="1"/>
  <c r="H842" i="1"/>
  <c r="G842" i="1"/>
  <c r="F842" i="1"/>
  <c r="I841" i="1"/>
  <c r="H841" i="1"/>
  <c r="G841" i="1"/>
  <c r="F841" i="1"/>
  <c r="I840" i="1"/>
  <c r="H840" i="1"/>
  <c r="G840" i="1"/>
  <c r="F840" i="1"/>
  <c r="I839" i="1"/>
  <c r="H839" i="1"/>
  <c r="G839" i="1"/>
  <c r="F839" i="1"/>
  <c r="I838" i="1"/>
  <c r="H838" i="1"/>
  <c r="G838" i="1"/>
  <c r="F838" i="1"/>
  <c r="I837" i="1"/>
  <c r="H837" i="1"/>
  <c r="G837" i="1"/>
  <c r="F837" i="1"/>
  <c r="I836" i="1"/>
  <c r="H836" i="1"/>
  <c r="G836" i="1"/>
  <c r="F836" i="1"/>
  <c r="I835" i="1"/>
  <c r="H835" i="1"/>
  <c r="G835" i="1"/>
  <c r="F835" i="1"/>
  <c r="I834" i="1"/>
  <c r="H834" i="1"/>
  <c r="G834" i="1"/>
  <c r="F834" i="1"/>
  <c r="I833" i="1"/>
  <c r="H833" i="1"/>
  <c r="G833" i="1"/>
  <c r="F833" i="1"/>
  <c r="I832" i="1"/>
  <c r="H832" i="1"/>
  <c r="G832" i="1"/>
  <c r="F832" i="1"/>
  <c r="I831" i="1"/>
  <c r="H831" i="1"/>
  <c r="G831" i="1"/>
  <c r="F831" i="1"/>
  <c r="I830" i="1"/>
  <c r="H830" i="1"/>
  <c r="G830" i="1"/>
  <c r="F830" i="1"/>
  <c r="I829" i="1"/>
  <c r="H829" i="1"/>
  <c r="G829" i="1"/>
  <c r="F829" i="1"/>
  <c r="I828" i="1"/>
  <c r="H828" i="1"/>
  <c r="G828" i="1"/>
  <c r="F828" i="1"/>
  <c r="I827" i="1"/>
  <c r="H827" i="1"/>
  <c r="G827" i="1"/>
  <c r="F827" i="1"/>
  <c r="I826" i="1"/>
  <c r="H826" i="1"/>
  <c r="G826" i="1"/>
  <c r="F826" i="1"/>
  <c r="I825" i="1"/>
  <c r="H825" i="1"/>
  <c r="G825" i="1"/>
  <c r="F825" i="1"/>
  <c r="I824" i="1"/>
  <c r="H824" i="1"/>
  <c r="G824" i="1"/>
  <c r="F824" i="1"/>
  <c r="I823" i="1"/>
  <c r="H823" i="1"/>
  <c r="G823" i="1"/>
  <c r="F823" i="1"/>
  <c r="I822" i="1"/>
  <c r="H822" i="1"/>
  <c r="G822" i="1"/>
  <c r="F822" i="1"/>
  <c r="I821" i="1"/>
  <c r="H821" i="1"/>
  <c r="G821" i="1"/>
  <c r="F821" i="1"/>
  <c r="I820" i="1"/>
  <c r="H820" i="1"/>
  <c r="G820" i="1"/>
  <c r="F820" i="1"/>
  <c r="I819" i="1"/>
  <c r="H819" i="1"/>
  <c r="G819" i="1"/>
  <c r="F819" i="1"/>
  <c r="I818" i="1"/>
  <c r="H818" i="1"/>
  <c r="G818" i="1"/>
  <c r="F818" i="1"/>
  <c r="I817" i="1"/>
  <c r="H817" i="1"/>
  <c r="G817" i="1"/>
  <c r="F817" i="1"/>
  <c r="I816" i="1"/>
  <c r="H816" i="1"/>
  <c r="G816" i="1"/>
  <c r="F816" i="1"/>
  <c r="I815" i="1"/>
  <c r="H815" i="1"/>
  <c r="G815" i="1"/>
  <c r="F815" i="1"/>
  <c r="I814" i="1"/>
  <c r="H814" i="1"/>
  <c r="G814" i="1"/>
  <c r="F814" i="1"/>
  <c r="I813" i="1"/>
  <c r="H813" i="1"/>
  <c r="G813" i="1"/>
  <c r="F813" i="1"/>
  <c r="I812" i="1"/>
  <c r="H812" i="1"/>
  <c r="G812" i="1"/>
  <c r="F812" i="1"/>
  <c r="I811" i="1"/>
  <c r="H811" i="1"/>
  <c r="G811" i="1"/>
  <c r="F811" i="1"/>
  <c r="I810" i="1"/>
  <c r="H810" i="1"/>
  <c r="G810" i="1"/>
  <c r="F810" i="1"/>
  <c r="I809" i="1"/>
  <c r="H809" i="1"/>
  <c r="G809" i="1"/>
  <c r="F809" i="1"/>
  <c r="I808" i="1"/>
  <c r="H808" i="1"/>
  <c r="G808" i="1"/>
  <c r="F808" i="1"/>
  <c r="I807" i="1"/>
  <c r="H807" i="1"/>
  <c r="G807" i="1"/>
  <c r="F807" i="1"/>
  <c r="I806" i="1"/>
  <c r="H806" i="1"/>
  <c r="G806" i="1"/>
  <c r="F806" i="1"/>
  <c r="I805" i="1"/>
  <c r="H805" i="1"/>
  <c r="G805" i="1"/>
  <c r="F805" i="1"/>
  <c r="I804" i="1"/>
  <c r="H804" i="1"/>
  <c r="G804" i="1"/>
  <c r="F804" i="1"/>
  <c r="I803" i="1"/>
  <c r="H803" i="1"/>
  <c r="G803" i="1"/>
  <c r="F803" i="1"/>
  <c r="I802" i="1"/>
  <c r="H802" i="1"/>
  <c r="G802" i="1"/>
  <c r="F802" i="1"/>
  <c r="I801" i="1"/>
  <c r="H801" i="1"/>
  <c r="G801" i="1"/>
  <c r="F801" i="1"/>
  <c r="I800" i="1"/>
  <c r="H800" i="1"/>
  <c r="G800" i="1"/>
  <c r="F800" i="1"/>
  <c r="I799" i="1"/>
  <c r="H799" i="1"/>
  <c r="G799" i="1"/>
  <c r="F799" i="1"/>
  <c r="I798" i="1"/>
  <c r="H798" i="1"/>
  <c r="G798" i="1"/>
  <c r="F798" i="1"/>
  <c r="I797" i="1"/>
  <c r="H797" i="1"/>
  <c r="G797" i="1"/>
  <c r="F797" i="1"/>
  <c r="I796" i="1"/>
  <c r="H796" i="1"/>
  <c r="G796" i="1"/>
  <c r="F796" i="1"/>
  <c r="I795" i="1"/>
  <c r="H795" i="1"/>
  <c r="G795" i="1"/>
  <c r="F795" i="1"/>
  <c r="I794" i="1"/>
  <c r="H794" i="1"/>
  <c r="G794" i="1"/>
  <c r="F794" i="1"/>
  <c r="I793" i="1"/>
  <c r="H793" i="1"/>
  <c r="G793" i="1"/>
  <c r="F793" i="1"/>
  <c r="I792" i="1"/>
  <c r="H792" i="1"/>
  <c r="G792" i="1"/>
  <c r="F792" i="1"/>
  <c r="I791" i="1"/>
  <c r="H791" i="1"/>
  <c r="G791" i="1"/>
  <c r="F791" i="1"/>
  <c r="I790" i="1"/>
  <c r="H790" i="1"/>
  <c r="G790" i="1"/>
  <c r="F790" i="1"/>
  <c r="I789" i="1"/>
  <c r="H789" i="1"/>
  <c r="G789" i="1"/>
  <c r="F789" i="1"/>
  <c r="I788" i="1"/>
  <c r="H788" i="1"/>
  <c r="G788" i="1"/>
  <c r="F788" i="1"/>
  <c r="I787" i="1"/>
  <c r="H787" i="1"/>
  <c r="G787" i="1"/>
  <c r="F787" i="1"/>
  <c r="I786" i="1"/>
  <c r="H786" i="1"/>
  <c r="G786" i="1"/>
  <c r="F786" i="1"/>
  <c r="I785" i="1"/>
  <c r="H785" i="1"/>
  <c r="G785" i="1"/>
  <c r="F785" i="1"/>
  <c r="I784" i="1"/>
  <c r="H784" i="1"/>
  <c r="G784" i="1"/>
  <c r="F784" i="1"/>
  <c r="I783" i="1"/>
  <c r="H783" i="1"/>
  <c r="G783" i="1"/>
  <c r="F783" i="1"/>
  <c r="I782" i="1"/>
  <c r="H782" i="1"/>
  <c r="G782" i="1"/>
  <c r="F782" i="1"/>
  <c r="I781" i="1"/>
  <c r="H781" i="1"/>
  <c r="G781" i="1"/>
  <c r="F781" i="1"/>
  <c r="I780" i="1"/>
  <c r="H780" i="1"/>
  <c r="G780" i="1"/>
  <c r="F780" i="1"/>
  <c r="I779" i="1"/>
  <c r="H779" i="1"/>
  <c r="G779" i="1"/>
  <c r="F779" i="1"/>
  <c r="I778" i="1"/>
  <c r="H778" i="1"/>
  <c r="G778" i="1"/>
  <c r="F778" i="1"/>
  <c r="I777" i="1"/>
  <c r="H777" i="1"/>
  <c r="G777" i="1"/>
  <c r="F777" i="1"/>
  <c r="I776" i="1"/>
  <c r="H776" i="1"/>
  <c r="G776" i="1"/>
  <c r="F776" i="1"/>
  <c r="I775" i="1"/>
  <c r="H775" i="1"/>
  <c r="G775" i="1"/>
  <c r="F775" i="1"/>
  <c r="I774" i="1"/>
  <c r="H774" i="1"/>
  <c r="G774" i="1"/>
  <c r="F774" i="1"/>
  <c r="I773" i="1"/>
  <c r="H773" i="1"/>
  <c r="G773" i="1"/>
  <c r="F773" i="1"/>
  <c r="I772" i="1"/>
  <c r="H772" i="1"/>
  <c r="G772" i="1"/>
  <c r="F772" i="1"/>
  <c r="I771" i="1"/>
  <c r="H771" i="1"/>
  <c r="G771" i="1"/>
  <c r="F771" i="1"/>
  <c r="I770" i="1"/>
  <c r="H770" i="1"/>
  <c r="G770" i="1"/>
  <c r="F770" i="1"/>
  <c r="I769" i="1"/>
  <c r="H769" i="1"/>
  <c r="G769" i="1"/>
  <c r="F769" i="1"/>
  <c r="I768" i="1"/>
  <c r="H768" i="1"/>
  <c r="G768" i="1"/>
  <c r="F768" i="1"/>
  <c r="I767" i="1"/>
  <c r="H767" i="1"/>
  <c r="G767" i="1"/>
  <c r="F767" i="1"/>
  <c r="I766" i="1"/>
  <c r="H766" i="1"/>
  <c r="G766" i="1"/>
  <c r="F766" i="1"/>
  <c r="I765" i="1"/>
  <c r="H765" i="1"/>
  <c r="G765" i="1"/>
  <c r="F765" i="1"/>
  <c r="I764" i="1"/>
  <c r="H764" i="1"/>
  <c r="G764" i="1"/>
  <c r="F764" i="1"/>
  <c r="I763" i="1"/>
  <c r="H763" i="1"/>
  <c r="G763" i="1"/>
  <c r="F763" i="1"/>
  <c r="I762" i="1"/>
  <c r="H762" i="1"/>
  <c r="G762" i="1"/>
  <c r="F762" i="1"/>
  <c r="I761" i="1"/>
  <c r="H761" i="1"/>
  <c r="G761" i="1"/>
  <c r="F761" i="1"/>
  <c r="I760" i="1"/>
  <c r="H760" i="1"/>
  <c r="G760" i="1"/>
  <c r="F760" i="1"/>
  <c r="I759" i="1"/>
  <c r="H759" i="1"/>
  <c r="G759" i="1"/>
  <c r="F759" i="1"/>
  <c r="I758" i="1"/>
  <c r="H758" i="1"/>
  <c r="G758" i="1"/>
  <c r="F758" i="1"/>
  <c r="I757" i="1"/>
  <c r="H757" i="1"/>
  <c r="G757" i="1"/>
  <c r="F757" i="1"/>
  <c r="I756" i="1"/>
  <c r="H756" i="1"/>
  <c r="G756" i="1"/>
  <c r="F756" i="1"/>
  <c r="I755" i="1"/>
  <c r="H755" i="1"/>
  <c r="G755" i="1"/>
  <c r="F755" i="1"/>
  <c r="I754" i="1"/>
  <c r="H754" i="1"/>
  <c r="G754" i="1"/>
  <c r="F754" i="1"/>
  <c r="I753" i="1"/>
  <c r="H753" i="1"/>
  <c r="G753" i="1"/>
  <c r="F753" i="1"/>
  <c r="I752" i="1"/>
  <c r="H752" i="1"/>
  <c r="G752" i="1"/>
  <c r="F752" i="1"/>
  <c r="I751" i="1"/>
  <c r="H751" i="1"/>
  <c r="G751" i="1"/>
  <c r="F751" i="1"/>
  <c r="I750" i="1"/>
  <c r="H750" i="1"/>
  <c r="G750" i="1"/>
  <c r="F750" i="1"/>
  <c r="I749" i="1"/>
  <c r="H749" i="1"/>
  <c r="G749" i="1"/>
  <c r="F749" i="1"/>
  <c r="I748" i="1"/>
  <c r="H748" i="1"/>
  <c r="G748" i="1"/>
  <c r="F748" i="1"/>
  <c r="I747" i="1"/>
  <c r="H747" i="1"/>
  <c r="G747" i="1"/>
  <c r="F747" i="1"/>
  <c r="I746" i="1"/>
  <c r="H746" i="1"/>
  <c r="G746" i="1"/>
  <c r="F746" i="1"/>
  <c r="I745" i="1"/>
  <c r="H745" i="1"/>
  <c r="G745" i="1"/>
  <c r="F745" i="1"/>
  <c r="I744" i="1"/>
  <c r="H744" i="1"/>
  <c r="G744" i="1"/>
  <c r="F744" i="1"/>
  <c r="I743" i="1"/>
  <c r="H743" i="1"/>
  <c r="G743" i="1"/>
  <c r="F743" i="1"/>
  <c r="I742" i="1"/>
  <c r="H742" i="1"/>
  <c r="G742" i="1"/>
  <c r="F742" i="1"/>
  <c r="I741" i="1"/>
  <c r="H741" i="1"/>
  <c r="G741" i="1"/>
  <c r="F741" i="1"/>
  <c r="I740" i="1"/>
  <c r="H740" i="1"/>
  <c r="G740" i="1"/>
  <c r="F740" i="1"/>
  <c r="I739" i="1"/>
  <c r="H739" i="1"/>
  <c r="G739" i="1"/>
  <c r="F739" i="1"/>
  <c r="I738" i="1"/>
  <c r="H738" i="1"/>
  <c r="G738" i="1"/>
  <c r="F738" i="1"/>
  <c r="I737" i="1"/>
  <c r="H737" i="1"/>
  <c r="G737" i="1"/>
  <c r="F737" i="1"/>
  <c r="I736" i="1"/>
  <c r="H736" i="1"/>
  <c r="G736" i="1"/>
  <c r="F736" i="1"/>
  <c r="I735" i="1"/>
  <c r="H735" i="1"/>
  <c r="G735" i="1"/>
  <c r="F735" i="1"/>
  <c r="I734" i="1"/>
  <c r="H734" i="1"/>
  <c r="G734" i="1"/>
  <c r="F734" i="1"/>
  <c r="I733" i="1"/>
  <c r="H733" i="1"/>
  <c r="G733" i="1"/>
  <c r="F733" i="1"/>
  <c r="I732" i="1"/>
  <c r="H732" i="1"/>
  <c r="G732" i="1"/>
  <c r="F732" i="1"/>
  <c r="I731" i="1"/>
  <c r="H731" i="1"/>
  <c r="G731" i="1"/>
  <c r="F731" i="1"/>
  <c r="I730" i="1"/>
  <c r="H730" i="1"/>
  <c r="G730" i="1"/>
  <c r="F730" i="1"/>
  <c r="I729" i="1"/>
  <c r="H729" i="1"/>
  <c r="G729" i="1"/>
  <c r="F729" i="1"/>
  <c r="I728" i="1"/>
  <c r="H728" i="1"/>
  <c r="G728" i="1"/>
  <c r="F728" i="1"/>
  <c r="I727" i="1"/>
  <c r="H727" i="1"/>
  <c r="G727" i="1"/>
  <c r="F727" i="1"/>
  <c r="I726" i="1"/>
  <c r="H726" i="1"/>
  <c r="G726" i="1"/>
  <c r="F726" i="1"/>
  <c r="I725" i="1"/>
  <c r="H725" i="1"/>
  <c r="G725" i="1"/>
  <c r="F725" i="1"/>
  <c r="I724" i="1"/>
  <c r="H724" i="1"/>
  <c r="G724" i="1"/>
  <c r="F724" i="1"/>
  <c r="I723" i="1"/>
  <c r="H723" i="1"/>
  <c r="G723" i="1"/>
  <c r="F723" i="1"/>
  <c r="I722" i="1"/>
  <c r="H722" i="1"/>
  <c r="G722" i="1"/>
  <c r="F722" i="1"/>
  <c r="I721" i="1"/>
  <c r="H721" i="1"/>
  <c r="G721" i="1"/>
  <c r="F721" i="1"/>
  <c r="I720" i="1"/>
  <c r="H720" i="1"/>
  <c r="G720" i="1"/>
  <c r="F720" i="1"/>
  <c r="I719" i="1"/>
  <c r="H719" i="1"/>
  <c r="G719" i="1"/>
  <c r="F719" i="1"/>
  <c r="I718" i="1"/>
  <c r="H718" i="1"/>
  <c r="G718" i="1"/>
  <c r="F718" i="1"/>
  <c r="I717" i="1"/>
  <c r="H717" i="1"/>
  <c r="G717" i="1"/>
  <c r="F717" i="1"/>
  <c r="I716" i="1"/>
  <c r="H716" i="1"/>
  <c r="G716" i="1"/>
  <c r="F716" i="1"/>
  <c r="I715" i="1"/>
  <c r="H715" i="1"/>
  <c r="G715" i="1"/>
  <c r="F715" i="1"/>
  <c r="I714" i="1"/>
  <c r="H714" i="1"/>
  <c r="G714" i="1"/>
  <c r="F714" i="1"/>
  <c r="I713" i="1"/>
  <c r="H713" i="1"/>
  <c r="G713" i="1"/>
  <c r="F713" i="1"/>
  <c r="I712" i="1"/>
  <c r="H712" i="1"/>
  <c r="G712" i="1"/>
  <c r="F712" i="1"/>
  <c r="I711" i="1"/>
  <c r="H711" i="1"/>
  <c r="G711" i="1"/>
  <c r="F711" i="1"/>
  <c r="I710" i="1"/>
  <c r="H710" i="1"/>
  <c r="G710" i="1"/>
  <c r="F710" i="1"/>
  <c r="I709" i="1"/>
  <c r="H709" i="1"/>
  <c r="G709" i="1"/>
  <c r="F709" i="1"/>
  <c r="I708" i="1"/>
  <c r="H708" i="1"/>
  <c r="G708" i="1"/>
  <c r="F708" i="1"/>
  <c r="I707" i="1"/>
  <c r="H707" i="1"/>
  <c r="G707" i="1"/>
  <c r="F707" i="1"/>
  <c r="I706" i="1"/>
  <c r="H706" i="1"/>
  <c r="G706" i="1"/>
  <c r="F706" i="1"/>
  <c r="I705" i="1"/>
  <c r="H705" i="1"/>
  <c r="G705" i="1"/>
  <c r="F705" i="1"/>
  <c r="I704" i="1"/>
  <c r="H704" i="1"/>
  <c r="G704" i="1"/>
  <c r="F704" i="1"/>
  <c r="I703" i="1"/>
  <c r="H703" i="1"/>
  <c r="G703" i="1"/>
  <c r="F703" i="1"/>
  <c r="I702" i="1"/>
  <c r="H702" i="1"/>
  <c r="G702" i="1"/>
  <c r="F702" i="1"/>
  <c r="I701" i="1"/>
  <c r="H701" i="1"/>
  <c r="G701" i="1"/>
  <c r="F701" i="1"/>
  <c r="I700" i="1"/>
  <c r="H700" i="1"/>
  <c r="G700" i="1"/>
  <c r="F700" i="1"/>
  <c r="I699" i="1"/>
  <c r="H699" i="1"/>
  <c r="G699" i="1"/>
  <c r="F699" i="1"/>
  <c r="I698" i="1"/>
  <c r="H698" i="1"/>
  <c r="G698" i="1"/>
  <c r="F698" i="1"/>
  <c r="I697" i="1"/>
  <c r="H697" i="1"/>
  <c r="G697" i="1"/>
  <c r="F697" i="1"/>
  <c r="I696" i="1"/>
  <c r="H696" i="1"/>
  <c r="G696" i="1"/>
  <c r="F696" i="1"/>
  <c r="I695" i="1"/>
  <c r="H695" i="1"/>
  <c r="G695" i="1"/>
  <c r="F695" i="1"/>
  <c r="I694" i="1"/>
  <c r="H694" i="1"/>
  <c r="G694" i="1"/>
  <c r="F694" i="1"/>
  <c r="I693" i="1"/>
  <c r="H693" i="1"/>
  <c r="G693" i="1"/>
  <c r="F693" i="1"/>
  <c r="I692" i="1"/>
  <c r="H692" i="1"/>
  <c r="G692" i="1"/>
  <c r="F692" i="1"/>
  <c r="I691" i="1"/>
  <c r="H691" i="1"/>
  <c r="G691" i="1"/>
  <c r="F691" i="1"/>
  <c r="I690" i="1"/>
  <c r="H690" i="1"/>
  <c r="G690" i="1"/>
  <c r="F690" i="1"/>
  <c r="I689" i="1"/>
  <c r="H689" i="1"/>
  <c r="G689" i="1"/>
  <c r="F689" i="1"/>
  <c r="I688" i="1"/>
  <c r="H688" i="1"/>
  <c r="G688" i="1"/>
  <c r="F688" i="1"/>
  <c r="I687" i="1"/>
  <c r="H687" i="1"/>
  <c r="G687" i="1"/>
  <c r="F687" i="1"/>
  <c r="I686" i="1"/>
  <c r="H686" i="1"/>
  <c r="G686" i="1"/>
  <c r="F686" i="1"/>
  <c r="I685" i="1"/>
  <c r="H685" i="1"/>
  <c r="G685" i="1"/>
  <c r="F685" i="1"/>
  <c r="I684" i="1"/>
  <c r="H684" i="1"/>
  <c r="G684" i="1"/>
  <c r="F684" i="1"/>
  <c r="I683" i="1"/>
  <c r="H683" i="1"/>
  <c r="G683" i="1"/>
  <c r="F683" i="1"/>
  <c r="I682" i="1"/>
  <c r="H682" i="1"/>
  <c r="G682" i="1"/>
  <c r="F682" i="1"/>
  <c r="I681" i="1"/>
  <c r="H681" i="1"/>
  <c r="G681" i="1"/>
  <c r="F681" i="1"/>
  <c r="I680" i="1"/>
  <c r="H680" i="1"/>
  <c r="G680" i="1"/>
  <c r="F680" i="1"/>
  <c r="I679" i="1"/>
  <c r="H679" i="1"/>
  <c r="G679" i="1"/>
  <c r="F679" i="1"/>
  <c r="I678" i="1"/>
  <c r="H678" i="1"/>
  <c r="G678" i="1"/>
  <c r="F678" i="1"/>
  <c r="I677" i="1"/>
  <c r="H677" i="1"/>
  <c r="G677" i="1"/>
  <c r="F677" i="1"/>
  <c r="I676" i="1"/>
  <c r="H676" i="1"/>
  <c r="G676" i="1"/>
  <c r="F676" i="1"/>
  <c r="I675" i="1"/>
  <c r="H675" i="1"/>
  <c r="G675" i="1"/>
  <c r="F675" i="1"/>
  <c r="I674" i="1"/>
  <c r="H674" i="1"/>
  <c r="G674" i="1"/>
  <c r="F674" i="1"/>
  <c r="I673" i="1"/>
  <c r="H673" i="1"/>
  <c r="G673" i="1"/>
  <c r="F673" i="1"/>
  <c r="I672" i="1"/>
  <c r="H672" i="1"/>
  <c r="G672" i="1"/>
  <c r="F672" i="1"/>
  <c r="I671" i="1"/>
  <c r="H671" i="1"/>
  <c r="G671" i="1"/>
  <c r="F671" i="1"/>
  <c r="I670" i="1"/>
  <c r="H670" i="1"/>
  <c r="G670" i="1"/>
  <c r="F670" i="1"/>
  <c r="I669" i="1"/>
  <c r="H669" i="1"/>
  <c r="G669" i="1"/>
  <c r="F669" i="1"/>
  <c r="I668" i="1"/>
  <c r="H668" i="1"/>
  <c r="G668" i="1"/>
  <c r="F668" i="1"/>
  <c r="I667" i="1"/>
  <c r="H667" i="1"/>
  <c r="G667" i="1"/>
  <c r="F667" i="1"/>
  <c r="I666" i="1"/>
  <c r="H666" i="1"/>
  <c r="G666" i="1"/>
  <c r="F666" i="1"/>
  <c r="I665" i="1"/>
  <c r="H665" i="1"/>
  <c r="G665" i="1"/>
  <c r="F665" i="1"/>
  <c r="I664" i="1"/>
  <c r="H664" i="1"/>
  <c r="G664" i="1"/>
  <c r="F664" i="1"/>
  <c r="I663" i="1"/>
  <c r="H663" i="1"/>
  <c r="G663" i="1"/>
  <c r="F663" i="1"/>
  <c r="I662" i="1"/>
  <c r="H662" i="1"/>
  <c r="G662" i="1"/>
  <c r="F662" i="1"/>
  <c r="I661" i="1"/>
  <c r="H661" i="1"/>
  <c r="G661" i="1"/>
  <c r="F661" i="1"/>
  <c r="I660" i="1"/>
  <c r="H660" i="1"/>
  <c r="G660" i="1"/>
  <c r="F660" i="1"/>
  <c r="I659" i="1"/>
  <c r="H659" i="1"/>
  <c r="G659" i="1"/>
  <c r="F659" i="1"/>
  <c r="I658" i="1"/>
  <c r="H658" i="1"/>
  <c r="G658" i="1"/>
  <c r="F658" i="1"/>
  <c r="I657" i="1"/>
  <c r="H657" i="1"/>
  <c r="G657" i="1"/>
  <c r="F657" i="1"/>
  <c r="I656" i="1"/>
  <c r="H656" i="1"/>
  <c r="G656" i="1"/>
  <c r="F656" i="1"/>
  <c r="I655" i="1"/>
  <c r="H655" i="1"/>
  <c r="G655" i="1"/>
  <c r="F655" i="1"/>
  <c r="I654" i="1"/>
  <c r="H654" i="1"/>
  <c r="G654" i="1"/>
  <c r="F654" i="1"/>
  <c r="I653" i="1"/>
  <c r="H653" i="1"/>
  <c r="G653" i="1"/>
  <c r="F653" i="1"/>
  <c r="I652" i="1"/>
  <c r="H652" i="1"/>
  <c r="G652" i="1"/>
  <c r="F652" i="1"/>
  <c r="I651" i="1"/>
  <c r="H651" i="1"/>
  <c r="G651" i="1"/>
  <c r="F651" i="1"/>
  <c r="I650" i="1"/>
  <c r="H650" i="1"/>
  <c r="G650" i="1"/>
  <c r="F650" i="1"/>
  <c r="I649" i="1"/>
  <c r="H649" i="1"/>
  <c r="G649" i="1"/>
  <c r="F649" i="1"/>
  <c r="I648" i="1"/>
  <c r="H648" i="1"/>
  <c r="G648" i="1"/>
  <c r="F648" i="1"/>
  <c r="I647" i="1"/>
  <c r="H647" i="1"/>
  <c r="G647" i="1"/>
  <c r="F647" i="1"/>
  <c r="I646" i="1"/>
  <c r="H646" i="1"/>
  <c r="G646" i="1"/>
  <c r="F646" i="1"/>
  <c r="I645" i="1"/>
  <c r="H645" i="1"/>
  <c r="G645" i="1"/>
  <c r="F645" i="1"/>
  <c r="I644" i="1"/>
  <c r="H644" i="1"/>
  <c r="G644" i="1"/>
  <c r="F644" i="1"/>
  <c r="I643" i="1"/>
  <c r="H643" i="1"/>
  <c r="G643" i="1"/>
  <c r="F643" i="1"/>
  <c r="I642" i="1"/>
  <c r="H642" i="1"/>
  <c r="G642" i="1"/>
  <c r="F642" i="1"/>
  <c r="I641" i="1"/>
  <c r="H641" i="1"/>
  <c r="G641" i="1"/>
  <c r="F641" i="1"/>
  <c r="I640" i="1"/>
  <c r="H640" i="1"/>
  <c r="G640" i="1"/>
  <c r="F640" i="1"/>
  <c r="I639" i="1"/>
  <c r="H639" i="1"/>
  <c r="G639" i="1"/>
  <c r="F639" i="1"/>
  <c r="I638" i="1"/>
  <c r="H638" i="1"/>
  <c r="G638" i="1"/>
  <c r="F638" i="1"/>
  <c r="I637" i="1"/>
  <c r="H637" i="1"/>
  <c r="G637" i="1"/>
  <c r="F637" i="1"/>
  <c r="I636" i="1"/>
  <c r="H636" i="1"/>
  <c r="G636" i="1"/>
  <c r="F636" i="1"/>
  <c r="I635" i="1"/>
  <c r="H635" i="1"/>
  <c r="G635" i="1"/>
  <c r="F635" i="1"/>
  <c r="I634" i="1"/>
  <c r="H634" i="1"/>
  <c r="G634" i="1"/>
  <c r="F634" i="1"/>
  <c r="I633" i="1"/>
  <c r="H633" i="1"/>
  <c r="G633" i="1"/>
  <c r="F633" i="1"/>
  <c r="I632" i="1"/>
  <c r="H632" i="1"/>
  <c r="G632" i="1"/>
  <c r="F632" i="1"/>
  <c r="I631" i="1"/>
  <c r="H631" i="1"/>
  <c r="G631" i="1"/>
  <c r="F631" i="1"/>
  <c r="I630" i="1"/>
  <c r="H630" i="1"/>
  <c r="G630" i="1"/>
  <c r="F630" i="1"/>
  <c r="I629" i="1"/>
  <c r="H629" i="1"/>
  <c r="G629" i="1"/>
  <c r="F629" i="1"/>
  <c r="I628" i="1"/>
  <c r="H628" i="1"/>
  <c r="G628" i="1"/>
  <c r="F628" i="1"/>
  <c r="I627" i="1"/>
  <c r="H627" i="1"/>
  <c r="G627" i="1"/>
  <c r="F627" i="1"/>
  <c r="I626" i="1"/>
  <c r="H626" i="1"/>
  <c r="G626" i="1"/>
  <c r="F626" i="1"/>
  <c r="I625" i="1"/>
  <c r="H625" i="1"/>
  <c r="G625" i="1"/>
  <c r="F625" i="1"/>
  <c r="I624" i="1"/>
  <c r="H624" i="1"/>
  <c r="G624" i="1"/>
  <c r="F624" i="1"/>
  <c r="I623" i="1"/>
  <c r="H623" i="1"/>
  <c r="G623" i="1"/>
  <c r="F623" i="1"/>
  <c r="I622" i="1"/>
  <c r="H622" i="1"/>
  <c r="G622" i="1"/>
  <c r="F622" i="1"/>
  <c r="I621" i="1"/>
  <c r="H621" i="1"/>
  <c r="G621" i="1"/>
  <c r="F621" i="1"/>
  <c r="I620" i="1"/>
  <c r="H620" i="1"/>
  <c r="G620" i="1"/>
  <c r="F620" i="1"/>
  <c r="I619" i="1"/>
  <c r="H619" i="1"/>
  <c r="G619" i="1"/>
  <c r="F619" i="1"/>
  <c r="I618" i="1"/>
  <c r="H618" i="1"/>
  <c r="G618" i="1"/>
  <c r="F618" i="1"/>
  <c r="I617" i="1"/>
  <c r="H617" i="1"/>
  <c r="G617" i="1"/>
  <c r="F617" i="1"/>
  <c r="I616" i="1"/>
  <c r="H616" i="1"/>
  <c r="G616" i="1"/>
  <c r="F616" i="1"/>
  <c r="I615" i="1"/>
  <c r="H615" i="1"/>
  <c r="G615" i="1"/>
  <c r="F615" i="1"/>
  <c r="I614" i="1"/>
  <c r="H614" i="1"/>
  <c r="G614" i="1"/>
  <c r="F614" i="1"/>
  <c r="I613" i="1"/>
  <c r="H613" i="1"/>
  <c r="G613" i="1"/>
  <c r="F613" i="1"/>
  <c r="I612" i="1"/>
  <c r="H612" i="1"/>
  <c r="G612" i="1"/>
  <c r="F612" i="1"/>
  <c r="I611" i="1"/>
  <c r="H611" i="1"/>
  <c r="G611" i="1"/>
  <c r="F611" i="1"/>
  <c r="I610" i="1"/>
  <c r="H610" i="1"/>
  <c r="G610" i="1"/>
  <c r="F610" i="1"/>
  <c r="I609" i="1"/>
  <c r="H609" i="1"/>
  <c r="G609" i="1"/>
  <c r="F609" i="1"/>
  <c r="I608" i="1"/>
  <c r="H608" i="1"/>
  <c r="G608" i="1"/>
  <c r="F608" i="1"/>
  <c r="I607" i="1"/>
  <c r="H607" i="1"/>
  <c r="G607" i="1"/>
  <c r="F607" i="1"/>
  <c r="I606" i="1"/>
  <c r="H606" i="1"/>
  <c r="G606" i="1"/>
  <c r="F606" i="1"/>
  <c r="I605" i="1"/>
  <c r="H605" i="1"/>
  <c r="G605" i="1"/>
  <c r="F605" i="1"/>
  <c r="I604" i="1"/>
  <c r="H604" i="1"/>
  <c r="G604" i="1"/>
  <c r="F604" i="1"/>
  <c r="I603" i="1"/>
  <c r="H603" i="1"/>
  <c r="G603" i="1"/>
  <c r="F603" i="1"/>
  <c r="I602" i="1"/>
  <c r="H602" i="1"/>
  <c r="G602" i="1"/>
  <c r="F602" i="1"/>
  <c r="I601" i="1"/>
  <c r="H601" i="1"/>
  <c r="G601" i="1"/>
  <c r="F601" i="1"/>
  <c r="I600" i="1"/>
  <c r="H600" i="1"/>
  <c r="G600" i="1"/>
  <c r="F600" i="1"/>
  <c r="I599" i="1"/>
  <c r="H599" i="1"/>
  <c r="G599" i="1"/>
  <c r="F599" i="1"/>
  <c r="I598" i="1"/>
  <c r="H598" i="1"/>
  <c r="G598" i="1"/>
  <c r="F598" i="1"/>
  <c r="I597" i="1"/>
  <c r="H597" i="1"/>
  <c r="G597" i="1"/>
  <c r="F597" i="1"/>
  <c r="I596" i="1"/>
  <c r="H596" i="1"/>
  <c r="G596" i="1"/>
  <c r="F596" i="1"/>
  <c r="I595" i="1"/>
  <c r="H595" i="1"/>
  <c r="G595" i="1"/>
  <c r="F595" i="1"/>
  <c r="I594" i="1"/>
  <c r="H594" i="1"/>
  <c r="G594" i="1"/>
  <c r="F594" i="1"/>
  <c r="I593" i="1"/>
  <c r="H593" i="1"/>
  <c r="G593" i="1"/>
  <c r="F593" i="1"/>
  <c r="I592" i="1"/>
  <c r="H592" i="1"/>
  <c r="G592" i="1"/>
  <c r="F592" i="1"/>
  <c r="I591" i="1"/>
  <c r="H591" i="1"/>
  <c r="G591" i="1"/>
  <c r="F591" i="1"/>
  <c r="I590" i="1"/>
  <c r="H590" i="1"/>
  <c r="G590" i="1"/>
  <c r="F590" i="1"/>
  <c r="I589" i="1"/>
  <c r="H589" i="1"/>
  <c r="G589" i="1"/>
  <c r="F589" i="1"/>
  <c r="I588" i="1"/>
  <c r="H588" i="1"/>
  <c r="G588" i="1"/>
  <c r="F588" i="1"/>
  <c r="I587" i="1"/>
  <c r="H587" i="1"/>
  <c r="G587" i="1"/>
  <c r="F587" i="1"/>
  <c r="I586" i="1"/>
  <c r="H586" i="1"/>
  <c r="G586" i="1"/>
  <c r="F586" i="1"/>
  <c r="I585" i="1"/>
  <c r="H585" i="1"/>
  <c r="G585" i="1"/>
  <c r="F585" i="1"/>
  <c r="I584" i="1"/>
  <c r="H584" i="1"/>
  <c r="G584" i="1"/>
  <c r="F584" i="1"/>
  <c r="I583" i="1"/>
  <c r="H583" i="1"/>
  <c r="G583" i="1"/>
  <c r="F583" i="1"/>
  <c r="I582" i="1"/>
  <c r="H582" i="1"/>
  <c r="G582" i="1"/>
  <c r="F582" i="1"/>
  <c r="I581" i="1"/>
  <c r="H581" i="1"/>
  <c r="G581" i="1"/>
  <c r="F581" i="1"/>
  <c r="I580" i="1"/>
  <c r="H580" i="1"/>
  <c r="G580" i="1"/>
  <c r="F580" i="1"/>
  <c r="I579" i="1"/>
  <c r="H579" i="1"/>
  <c r="G579" i="1"/>
  <c r="F579" i="1"/>
  <c r="I578" i="1"/>
  <c r="H578" i="1"/>
  <c r="G578" i="1"/>
  <c r="F578" i="1"/>
  <c r="I577" i="1"/>
  <c r="H577" i="1"/>
  <c r="G577" i="1"/>
  <c r="F577" i="1"/>
  <c r="I576" i="1"/>
  <c r="H576" i="1"/>
  <c r="G576" i="1"/>
  <c r="F576" i="1"/>
  <c r="I575" i="1"/>
  <c r="H575" i="1"/>
  <c r="G575" i="1"/>
  <c r="F575" i="1"/>
  <c r="I574" i="1"/>
  <c r="H574" i="1"/>
  <c r="G574" i="1"/>
  <c r="F574" i="1"/>
  <c r="I573" i="1"/>
  <c r="H573" i="1"/>
  <c r="G573" i="1"/>
  <c r="F573" i="1"/>
  <c r="I572" i="1"/>
  <c r="H572" i="1"/>
  <c r="G572" i="1"/>
  <c r="F572" i="1"/>
  <c r="I571" i="1"/>
  <c r="H571" i="1"/>
  <c r="G571" i="1"/>
  <c r="F571" i="1"/>
  <c r="I570" i="1"/>
  <c r="H570" i="1"/>
  <c r="G570" i="1"/>
  <c r="F570" i="1"/>
  <c r="I569" i="1"/>
  <c r="H569" i="1"/>
  <c r="G569" i="1"/>
  <c r="F569" i="1"/>
  <c r="I568" i="1"/>
  <c r="H568" i="1"/>
  <c r="G568" i="1"/>
  <c r="F568" i="1"/>
  <c r="I567" i="1"/>
  <c r="H567" i="1"/>
  <c r="G567" i="1"/>
  <c r="F567" i="1"/>
  <c r="I566" i="1"/>
  <c r="H566" i="1"/>
  <c r="G566" i="1"/>
  <c r="F566" i="1"/>
  <c r="I565" i="1"/>
  <c r="H565" i="1"/>
  <c r="G565" i="1"/>
  <c r="F565" i="1"/>
  <c r="I564" i="1"/>
  <c r="H564" i="1"/>
  <c r="G564" i="1"/>
  <c r="F564" i="1"/>
  <c r="I563" i="1"/>
  <c r="H563" i="1"/>
  <c r="G563" i="1"/>
  <c r="F563" i="1"/>
  <c r="I562" i="1"/>
  <c r="H562" i="1"/>
  <c r="G562" i="1"/>
  <c r="F562" i="1"/>
  <c r="I561" i="1"/>
  <c r="H561" i="1"/>
  <c r="G561" i="1"/>
  <c r="F561" i="1"/>
  <c r="I560" i="1"/>
  <c r="H560" i="1"/>
  <c r="G560" i="1"/>
  <c r="F560" i="1"/>
  <c r="I559" i="1"/>
  <c r="H559" i="1"/>
  <c r="G559" i="1"/>
  <c r="F559" i="1"/>
  <c r="I558" i="1"/>
  <c r="H558" i="1"/>
  <c r="G558" i="1"/>
  <c r="F558" i="1"/>
  <c r="I557" i="1"/>
  <c r="H557" i="1"/>
  <c r="G557" i="1"/>
  <c r="F557" i="1"/>
  <c r="I556" i="1"/>
  <c r="H556" i="1"/>
  <c r="G556" i="1"/>
  <c r="F556" i="1"/>
  <c r="I555" i="1"/>
  <c r="H555" i="1"/>
  <c r="G555" i="1"/>
  <c r="F555" i="1"/>
  <c r="I554" i="1"/>
  <c r="H554" i="1"/>
  <c r="G554" i="1"/>
  <c r="F554" i="1"/>
  <c r="I553" i="1"/>
  <c r="H553" i="1"/>
  <c r="G553" i="1"/>
  <c r="F553" i="1"/>
  <c r="I552" i="1"/>
  <c r="H552" i="1"/>
  <c r="G552" i="1"/>
  <c r="F552" i="1"/>
  <c r="I551" i="1"/>
  <c r="H551" i="1"/>
  <c r="G551" i="1"/>
  <c r="F551" i="1"/>
  <c r="I550" i="1"/>
  <c r="H550" i="1"/>
  <c r="G550" i="1"/>
  <c r="F550" i="1"/>
  <c r="I549" i="1"/>
  <c r="H549" i="1"/>
  <c r="G549" i="1"/>
  <c r="F549" i="1"/>
  <c r="I548" i="1"/>
  <c r="H548" i="1"/>
  <c r="G548" i="1"/>
  <c r="F548" i="1"/>
  <c r="I547" i="1"/>
  <c r="H547" i="1"/>
  <c r="G547" i="1"/>
  <c r="F547" i="1"/>
  <c r="I546" i="1"/>
  <c r="H546" i="1"/>
  <c r="G546" i="1"/>
  <c r="F546" i="1"/>
  <c r="I545" i="1"/>
  <c r="H545" i="1"/>
  <c r="G545" i="1"/>
  <c r="F545" i="1"/>
  <c r="I544" i="1"/>
  <c r="H544" i="1"/>
  <c r="G544" i="1"/>
  <c r="F544" i="1"/>
  <c r="I543" i="1"/>
  <c r="H543" i="1"/>
  <c r="G543" i="1"/>
  <c r="F543" i="1"/>
  <c r="I542" i="1"/>
  <c r="H542" i="1"/>
  <c r="G542" i="1"/>
  <c r="F542" i="1"/>
  <c r="I541" i="1"/>
  <c r="H541" i="1"/>
  <c r="G541" i="1"/>
  <c r="F541" i="1"/>
  <c r="I540" i="1"/>
  <c r="H540" i="1"/>
  <c r="G540" i="1"/>
  <c r="F540" i="1"/>
  <c r="I539" i="1"/>
  <c r="H539" i="1"/>
  <c r="G539" i="1"/>
  <c r="F539" i="1"/>
  <c r="I538" i="1"/>
  <c r="H538" i="1"/>
  <c r="G538" i="1"/>
  <c r="F538" i="1"/>
  <c r="I537" i="1"/>
  <c r="H537" i="1"/>
  <c r="G537" i="1"/>
  <c r="F537" i="1"/>
  <c r="I536" i="1"/>
  <c r="H536" i="1"/>
  <c r="G536" i="1"/>
  <c r="F536" i="1"/>
  <c r="I535" i="1"/>
  <c r="H535" i="1"/>
  <c r="G535" i="1"/>
  <c r="F535" i="1"/>
  <c r="I534" i="1"/>
  <c r="H534" i="1"/>
  <c r="G534" i="1"/>
  <c r="F534" i="1"/>
  <c r="I533" i="1"/>
  <c r="H533" i="1"/>
  <c r="G533" i="1"/>
  <c r="F533" i="1"/>
  <c r="I532" i="1"/>
  <c r="H532" i="1"/>
  <c r="G532" i="1"/>
  <c r="F532" i="1"/>
  <c r="I531" i="1"/>
  <c r="H531" i="1"/>
  <c r="G531" i="1"/>
  <c r="F531" i="1"/>
  <c r="I530" i="1"/>
  <c r="H530" i="1"/>
  <c r="G530" i="1"/>
  <c r="F530" i="1"/>
  <c r="I529" i="1"/>
  <c r="H529" i="1"/>
  <c r="G529" i="1"/>
  <c r="F529" i="1"/>
  <c r="I528" i="1"/>
  <c r="H528" i="1"/>
  <c r="G528" i="1"/>
  <c r="F528" i="1"/>
  <c r="I527" i="1"/>
  <c r="H527" i="1"/>
  <c r="G527" i="1"/>
  <c r="F527" i="1"/>
  <c r="I526" i="1"/>
  <c r="H526" i="1"/>
  <c r="G526" i="1"/>
  <c r="F526" i="1"/>
  <c r="I525" i="1"/>
  <c r="H525" i="1"/>
  <c r="G525" i="1"/>
  <c r="F525" i="1"/>
  <c r="I524" i="1"/>
  <c r="H524" i="1"/>
  <c r="G524" i="1"/>
  <c r="F524" i="1"/>
  <c r="I523" i="1"/>
  <c r="H523" i="1"/>
  <c r="G523" i="1"/>
  <c r="F523" i="1"/>
  <c r="I522" i="1"/>
  <c r="H522" i="1"/>
  <c r="G522" i="1"/>
  <c r="F522" i="1"/>
  <c r="I521" i="1"/>
  <c r="H521" i="1"/>
  <c r="G521" i="1"/>
  <c r="F521" i="1"/>
  <c r="I520" i="1"/>
  <c r="H520" i="1"/>
  <c r="G520" i="1"/>
  <c r="F520" i="1"/>
  <c r="I519" i="1"/>
  <c r="H519" i="1"/>
  <c r="G519" i="1"/>
  <c r="F519" i="1"/>
  <c r="I518" i="1"/>
  <c r="H518" i="1"/>
  <c r="G518" i="1"/>
  <c r="F518" i="1"/>
  <c r="I517" i="1"/>
  <c r="H517" i="1"/>
  <c r="G517" i="1"/>
  <c r="F517" i="1"/>
  <c r="I516" i="1"/>
  <c r="H516" i="1"/>
  <c r="G516" i="1"/>
  <c r="F516" i="1"/>
  <c r="I515" i="1"/>
  <c r="H515" i="1"/>
  <c r="G515" i="1"/>
  <c r="F515" i="1"/>
  <c r="I514" i="1"/>
  <c r="H514" i="1"/>
  <c r="G514" i="1"/>
  <c r="F514" i="1"/>
  <c r="I513" i="1"/>
  <c r="H513" i="1"/>
  <c r="G513" i="1"/>
  <c r="F513" i="1"/>
  <c r="I512" i="1"/>
  <c r="H512" i="1"/>
  <c r="G512" i="1"/>
  <c r="F512" i="1"/>
  <c r="I511" i="1"/>
  <c r="H511" i="1"/>
  <c r="G511" i="1"/>
  <c r="F511" i="1"/>
  <c r="I510" i="1"/>
  <c r="H510" i="1"/>
  <c r="G510" i="1"/>
  <c r="F510" i="1"/>
  <c r="I509" i="1"/>
  <c r="H509" i="1"/>
  <c r="G509" i="1"/>
  <c r="F509" i="1"/>
  <c r="I508" i="1"/>
  <c r="H508" i="1"/>
  <c r="G508" i="1"/>
  <c r="F508" i="1"/>
  <c r="I507" i="1"/>
  <c r="H507" i="1"/>
  <c r="G507" i="1"/>
  <c r="F507" i="1"/>
  <c r="I506" i="1"/>
  <c r="H506" i="1"/>
  <c r="G506" i="1"/>
  <c r="F506" i="1"/>
  <c r="I505" i="1"/>
  <c r="H505" i="1"/>
  <c r="G505" i="1"/>
  <c r="F505" i="1"/>
  <c r="I504" i="1"/>
  <c r="H504" i="1"/>
  <c r="G504" i="1"/>
  <c r="F504" i="1"/>
  <c r="I503" i="1"/>
  <c r="H503" i="1"/>
  <c r="G503" i="1"/>
  <c r="F503" i="1"/>
  <c r="I502" i="1"/>
  <c r="H502" i="1"/>
  <c r="G502" i="1"/>
  <c r="F502" i="1"/>
  <c r="I501" i="1"/>
  <c r="H501" i="1"/>
  <c r="G501" i="1"/>
  <c r="F501" i="1"/>
  <c r="I500" i="1"/>
  <c r="H500" i="1"/>
  <c r="G500" i="1"/>
  <c r="F500" i="1"/>
  <c r="I499" i="1"/>
  <c r="H499" i="1"/>
  <c r="G499" i="1"/>
  <c r="F499" i="1"/>
  <c r="I498" i="1"/>
  <c r="H498" i="1"/>
  <c r="G498" i="1"/>
  <c r="F498" i="1"/>
  <c r="I497" i="1"/>
  <c r="H497" i="1"/>
  <c r="G497" i="1"/>
  <c r="F497" i="1"/>
  <c r="I496" i="1"/>
  <c r="H496" i="1"/>
  <c r="G496" i="1"/>
  <c r="F496" i="1"/>
  <c r="I495" i="1"/>
  <c r="H495" i="1"/>
  <c r="G495" i="1"/>
  <c r="F495" i="1"/>
  <c r="I494" i="1"/>
  <c r="H494" i="1"/>
  <c r="G494" i="1"/>
  <c r="F494" i="1"/>
  <c r="I493" i="1"/>
  <c r="H493" i="1"/>
  <c r="G493" i="1"/>
  <c r="F493" i="1"/>
  <c r="I492" i="1"/>
  <c r="H492" i="1"/>
  <c r="G492" i="1"/>
  <c r="F492" i="1"/>
  <c r="I491" i="1"/>
  <c r="H491" i="1"/>
  <c r="G491" i="1"/>
  <c r="F491" i="1"/>
  <c r="I490" i="1"/>
  <c r="H490" i="1"/>
  <c r="G490" i="1"/>
  <c r="F490" i="1"/>
  <c r="I489" i="1"/>
  <c r="H489" i="1"/>
  <c r="G489" i="1"/>
  <c r="F489" i="1"/>
  <c r="I488" i="1"/>
  <c r="H488" i="1"/>
  <c r="G488" i="1"/>
  <c r="F488" i="1"/>
  <c r="I487" i="1"/>
  <c r="H487" i="1"/>
  <c r="G487" i="1"/>
  <c r="F487" i="1"/>
  <c r="I486" i="1"/>
  <c r="H486" i="1"/>
  <c r="G486" i="1"/>
  <c r="F486" i="1"/>
  <c r="I485" i="1"/>
  <c r="H485" i="1"/>
  <c r="G485" i="1"/>
  <c r="F485" i="1"/>
  <c r="I484" i="1"/>
  <c r="H484" i="1"/>
  <c r="G484" i="1"/>
  <c r="F484" i="1"/>
  <c r="I483" i="1"/>
  <c r="H483" i="1"/>
  <c r="G483" i="1"/>
  <c r="F483" i="1"/>
  <c r="I482" i="1"/>
  <c r="H482" i="1"/>
  <c r="G482" i="1"/>
  <c r="F482" i="1"/>
  <c r="I481" i="1"/>
  <c r="H481" i="1"/>
  <c r="G481" i="1"/>
  <c r="F481" i="1"/>
  <c r="I480" i="1"/>
  <c r="H480" i="1"/>
  <c r="G480" i="1"/>
  <c r="F480" i="1"/>
  <c r="I479" i="1"/>
  <c r="H479" i="1"/>
  <c r="G479" i="1"/>
  <c r="F479" i="1"/>
  <c r="I478" i="1"/>
  <c r="H478" i="1"/>
  <c r="G478" i="1"/>
  <c r="F478" i="1"/>
  <c r="I477" i="1"/>
  <c r="H477" i="1"/>
  <c r="G477" i="1"/>
  <c r="F477" i="1"/>
  <c r="I476" i="1"/>
  <c r="H476" i="1"/>
  <c r="G476" i="1"/>
  <c r="F476" i="1"/>
  <c r="I475" i="1"/>
  <c r="H475" i="1"/>
  <c r="G475" i="1"/>
  <c r="F475" i="1"/>
  <c r="I474" i="1"/>
  <c r="H474" i="1"/>
  <c r="G474" i="1"/>
  <c r="F474" i="1"/>
  <c r="I473" i="1"/>
  <c r="H473" i="1"/>
  <c r="G473" i="1"/>
  <c r="F473" i="1"/>
  <c r="I472" i="1"/>
  <c r="H472" i="1"/>
  <c r="G472" i="1"/>
  <c r="F472" i="1"/>
  <c r="I471" i="1"/>
  <c r="H471" i="1"/>
  <c r="G471" i="1"/>
  <c r="F471" i="1"/>
  <c r="I470" i="1"/>
  <c r="H470" i="1"/>
  <c r="G470" i="1"/>
  <c r="F470" i="1"/>
  <c r="I469" i="1"/>
  <c r="H469" i="1"/>
  <c r="G469" i="1"/>
  <c r="F469" i="1"/>
  <c r="I468" i="1"/>
  <c r="H468" i="1"/>
  <c r="G468" i="1"/>
  <c r="F468" i="1"/>
  <c r="I467" i="1"/>
  <c r="H467" i="1"/>
  <c r="G467" i="1"/>
  <c r="F467" i="1"/>
  <c r="I466" i="1"/>
  <c r="H466" i="1"/>
  <c r="G466" i="1"/>
  <c r="F466" i="1"/>
  <c r="I465" i="1"/>
  <c r="H465" i="1"/>
  <c r="G465" i="1"/>
  <c r="F465" i="1"/>
  <c r="I464" i="1"/>
  <c r="H464" i="1"/>
  <c r="G464" i="1"/>
  <c r="F464" i="1"/>
  <c r="I463" i="1"/>
  <c r="H463" i="1"/>
  <c r="G463" i="1"/>
  <c r="F463" i="1"/>
  <c r="I462" i="1"/>
  <c r="H462" i="1"/>
  <c r="G462" i="1"/>
  <c r="F462" i="1"/>
  <c r="I461" i="1"/>
  <c r="H461" i="1"/>
  <c r="G461" i="1"/>
  <c r="F461" i="1"/>
  <c r="I460" i="1"/>
  <c r="H460" i="1"/>
  <c r="G460" i="1"/>
  <c r="F460" i="1"/>
  <c r="I459" i="1"/>
  <c r="H459" i="1"/>
  <c r="G459" i="1"/>
  <c r="F459" i="1"/>
  <c r="I458" i="1"/>
  <c r="H458" i="1"/>
  <c r="G458" i="1"/>
  <c r="F458" i="1"/>
  <c r="I457" i="1"/>
  <c r="H457" i="1"/>
  <c r="G457" i="1"/>
  <c r="F457" i="1"/>
  <c r="I456" i="1"/>
  <c r="H456" i="1"/>
  <c r="G456" i="1"/>
  <c r="F456" i="1"/>
  <c r="I455" i="1"/>
  <c r="H455" i="1"/>
  <c r="G455" i="1"/>
  <c r="F455" i="1"/>
  <c r="I454" i="1"/>
  <c r="H454" i="1"/>
  <c r="G454" i="1"/>
  <c r="F454" i="1"/>
  <c r="I453" i="1"/>
  <c r="H453" i="1"/>
  <c r="G453" i="1"/>
  <c r="F453" i="1"/>
  <c r="I452" i="1"/>
  <c r="H452" i="1"/>
  <c r="G452" i="1"/>
  <c r="F452" i="1"/>
  <c r="I451" i="1"/>
  <c r="H451" i="1"/>
  <c r="G451" i="1"/>
  <c r="F451" i="1"/>
  <c r="I450" i="1"/>
  <c r="H450" i="1"/>
  <c r="G450" i="1"/>
  <c r="F450" i="1"/>
  <c r="I449" i="1"/>
  <c r="H449" i="1"/>
  <c r="G449" i="1"/>
  <c r="F449" i="1"/>
  <c r="I448" i="1"/>
  <c r="H448" i="1"/>
  <c r="G448" i="1"/>
  <c r="F448" i="1"/>
  <c r="I447" i="1"/>
  <c r="H447" i="1"/>
  <c r="G447" i="1"/>
  <c r="F447" i="1"/>
  <c r="I446" i="1"/>
  <c r="H446" i="1"/>
  <c r="G446" i="1"/>
  <c r="F446" i="1"/>
  <c r="I445" i="1"/>
  <c r="H445" i="1"/>
  <c r="G445" i="1"/>
  <c r="F445" i="1"/>
  <c r="I444" i="1"/>
  <c r="H444" i="1"/>
  <c r="G444" i="1"/>
  <c r="F444" i="1"/>
  <c r="I443" i="1"/>
  <c r="H443" i="1"/>
  <c r="G443" i="1"/>
  <c r="F443" i="1"/>
  <c r="I442" i="1"/>
  <c r="H442" i="1"/>
  <c r="G442" i="1"/>
  <c r="F442" i="1"/>
  <c r="I441" i="1"/>
  <c r="H441" i="1"/>
  <c r="G441" i="1"/>
  <c r="F441" i="1"/>
  <c r="I440" i="1"/>
  <c r="H440" i="1"/>
  <c r="G440" i="1"/>
  <c r="F440" i="1"/>
  <c r="I439" i="1"/>
  <c r="H439" i="1"/>
  <c r="G439" i="1"/>
  <c r="F439" i="1"/>
  <c r="I438" i="1"/>
  <c r="H438" i="1"/>
  <c r="G438" i="1"/>
  <c r="F438" i="1"/>
  <c r="I437" i="1"/>
  <c r="H437" i="1"/>
  <c r="G437" i="1"/>
  <c r="F437" i="1"/>
  <c r="I436" i="1"/>
  <c r="H436" i="1"/>
  <c r="G436" i="1"/>
  <c r="F436" i="1"/>
  <c r="I435" i="1"/>
  <c r="H435" i="1"/>
  <c r="G435" i="1"/>
  <c r="F435" i="1"/>
  <c r="I434" i="1"/>
  <c r="H434" i="1"/>
  <c r="G434" i="1"/>
  <c r="F434" i="1"/>
  <c r="I433" i="1"/>
  <c r="H433" i="1"/>
  <c r="G433" i="1"/>
  <c r="F433" i="1"/>
  <c r="I432" i="1"/>
  <c r="H432" i="1"/>
  <c r="G432" i="1"/>
  <c r="F432" i="1"/>
  <c r="I431" i="1"/>
  <c r="H431" i="1"/>
  <c r="G431" i="1"/>
  <c r="F431" i="1"/>
  <c r="I430" i="1"/>
  <c r="H430" i="1"/>
  <c r="G430" i="1"/>
  <c r="F430" i="1"/>
  <c r="I429" i="1"/>
  <c r="H429" i="1"/>
  <c r="G429" i="1"/>
  <c r="F429" i="1"/>
  <c r="I428" i="1"/>
  <c r="H428" i="1"/>
  <c r="G428" i="1"/>
  <c r="F428" i="1"/>
  <c r="I427" i="1"/>
  <c r="H427" i="1"/>
  <c r="G427" i="1"/>
  <c r="F427" i="1"/>
  <c r="I426" i="1"/>
  <c r="H426" i="1"/>
  <c r="G426" i="1"/>
  <c r="F426" i="1"/>
  <c r="I425" i="1"/>
  <c r="H425" i="1"/>
  <c r="G425" i="1"/>
  <c r="F425" i="1"/>
  <c r="I424" i="1"/>
  <c r="H424" i="1"/>
  <c r="G424" i="1"/>
  <c r="F424" i="1"/>
  <c r="I423" i="1"/>
  <c r="H423" i="1"/>
  <c r="G423" i="1"/>
  <c r="F423" i="1"/>
  <c r="I422" i="1"/>
  <c r="H422" i="1"/>
  <c r="G422" i="1"/>
  <c r="F422" i="1"/>
  <c r="I421" i="1"/>
  <c r="H421" i="1"/>
  <c r="G421" i="1"/>
  <c r="F421" i="1"/>
  <c r="I420" i="1"/>
  <c r="H420" i="1"/>
  <c r="G420" i="1"/>
  <c r="F420" i="1"/>
  <c r="I419" i="1"/>
  <c r="H419" i="1"/>
  <c r="G419" i="1"/>
  <c r="F419" i="1"/>
  <c r="I418" i="1"/>
  <c r="H418" i="1"/>
  <c r="G418" i="1"/>
  <c r="F418" i="1"/>
  <c r="I417" i="1"/>
  <c r="H417" i="1"/>
  <c r="G417" i="1"/>
  <c r="F417" i="1"/>
  <c r="I416" i="1"/>
  <c r="H416" i="1"/>
  <c r="G416" i="1"/>
  <c r="F416" i="1"/>
  <c r="I415" i="1"/>
  <c r="H415" i="1"/>
  <c r="G415" i="1"/>
  <c r="F415" i="1"/>
  <c r="I414" i="1"/>
  <c r="H414" i="1"/>
  <c r="G414" i="1"/>
  <c r="F414" i="1"/>
  <c r="I413" i="1"/>
  <c r="H413" i="1"/>
  <c r="G413" i="1"/>
  <c r="F413" i="1"/>
  <c r="I412" i="1"/>
  <c r="H412" i="1"/>
  <c r="G412" i="1"/>
  <c r="F412" i="1"/>
  <c r="I411" i="1"/>
  <c r="H411" i="1"/>
  <c r="G411" i="1"/>
  <c r="F411" i="1"/>
  <c r="I410" i="1"/>
  <c r="H410" i="1"/>
  <c r="G410" i="1"/>
  <c r="F410" i="1"/>
  <c r="C410" i="1"/>
  <c r="B410" i="1"/>
  <c r="I409" i="1"/>
  <c r="H409" i="1"/>
  <c r="G409" i="1"/>
  <c r="F409" i="1"/>
  <c r="C409" i="1"/>
  <c r="B409" i="1"/>
  <c r="I408" i="1"/>
  <c r="H408" i="1"/>
  <c r="G408" i="1"/>
  <c r="F408" i="1"/>
  <c r="C408" i="1"/>
  <c r="B408" i="1"/>
  <c r="I407" i="1"/>
  <c r="H407" i="1"/>
  <c r="G407" i="1"/>
  <c r="F407" i="1"/>
  <c r="C407" i="1"/>
  <c r="B407" i="1"/>
  <c r="I406" i="1"/>
  <c r="H406" i="1"/>
  <c r="G406" i="1"/>
  <c r="F406" i="1"/>
  <c r="C406" i="1"/>
  <c r="B406" i="1"/>
  <c r="I405" i="1"/>
  <c r="H405" i="1"/>
  <c r="G405" i="1"/>
  <c r="F405" i="1"/>
  <c r="C405" i="1"/>
  <c r="B405" i="1"/>
  <c r="I404" i="1"/>
  <c r="H404" i="1"/>
  <c r="G404" i="1"/>
  <c r="F404" i="1"/>
  <c r="C404" i="1"/>
  <c r="B404" i="1"/>
  <c r="I403" i="1"/>
  <c r="H403" i="1"/>
  <c r="G403" i="1"/>
  <c r="F403" i="1"/>
  <c r="C403" i="1"/>
  <c r="B403" i="1"/>
  <c r="I402" i="1"/>
  <c r="H402" i="1"/>
  <c r="G402" i="1"/>
  <c r="F402" i="1"/>
  <c r="C402" i="1"/>
  <c r="B402" i="1"/>
  <c r="I401" i="1"/>
  <c r="H401" i="1"/>
  <c r="G401" i="1"/>
  <c r="F401" i="1"/>
  <c r="C401" i="1"/>
  <c r="B401" i="1"/>
  <c r="I400" i="1"/>
  <c r="H400" i="1"/>
  <c r="G400" i="1"/>
  <c r="F400" i="1"/>
  <c r="C400" i="1"/>
  <c r="B400" i="1"/>
  <c r="I399" i="1"/>
  <c r="H399" i="1"/>
  <c r="G399" i="1"/>
  <c r="F399" i="1"/>
  <c r="C399" i="1"/>
  <c r="B399" i="1"/>
  <c r="I398" i="1"/>
  <c r="H398" i="1"/>
  <c r="G398" i="1"/>
  <c r="F398" i="1"/>
  <c r="C398" i="1"/>
  <c r="B398" i="1"/>
  <c r="I397" i="1"/>
  <c r="H397" i="1"/>
  <c r="G397" i="1"/>
  <c r="F397" i="1"/>
  <c r="C397" i="1"/>
  <c r="B397" i="1"/>
  <c r="I396" i="1"/>
  <c r="H396" i="1"/>
  <c r="G396" i="1"/>
  <c r="F396" i="1"/>
  <c r="C396" i="1"/>
  <c r="B396" i="1"/>
  <c r="I395" i="1"/>
  <c r="H395" i="1"/>
  <c r="G395" i="1"/>
  <c r="F395" i="1"/>
  <c r="C395" i="1"/>
  <c r="B395" i="1"/>
  <c r="I394" i="1"/>
  <c r="H394" i="1"/>
  <c r="G394" i="1"/>
  <c r="F394" i="1"/>
  <c r="C394" i="1"/>
  <c r="B394" i="1"/>
  <c r="I393" i="1"/>
  <c r="H393" i="1"/>
  <c r="G393" i="1"/>
  <c r="F393" i="1"/>
  <c r="C393" i="1"/>
  <c r="B393" i="1"/>
  <c r="I392" i="1"/>
  <c r="H392" i="1"/>
  <c r="G392" i="1"/>
  <c r="F392" i="1"/>
  <c r="C392" i="1"/>
  <c r="B392" i="1"/>
  <c r="I391" i="1"/>
  <c r="H391" i="1"/>
  <c r="G391" i="1"/>
  <c r="F391" i="1"/>
  <c r="C391" i="1"/>
  <c r="B391" i="1"/>
  <c r="I390" i="1"/>
  <c r="H390" i="1"/>
  <c r="G390" i="1"/>
  <c r="F390" i="1"/>
  <c r="C390" i="1"/>
  <c r="B390" i="1"/>
  <c r="I389" i="1"/>
  <c r="H389" i="1"/>
  <c r="G389" i="1"/>
  <c r="F389" i="1"/>
  <c r="C389" i="1"/>
  <c r="B389" i="1"/>
  <c r="I388" i="1"/>
  <c r="H388" i="1"/>
  <c r="G388" i="1"/>
  <c r="F388" i="1"/>
  <c r="C388" i="1"/>
  <c r="B388" i="1"/>
  <c r="I387" i="1"/>
  <c r="H387" i="1"/>
  <c r="G387" i="1"/>
  <c r="F387" i="1"/>
  <c r="C387" i="1"/>
  <c r="B387" i="1"/>
  <c r="I386" i="1"/>
  <c r="H386" i="1"/>
  <c r="G386" i="1"/>
  <c r="F386" i="1"/>
  <c r="C386" i="1"/>
  <c r="B386" i="1"/>
  <c r="I385" i="1"/>
  <c r="H385" i="1"/>
  <c r="G385" i="1"/>
  <c r="F385" i="1"/>
  <c r="C385" i="1"/>
  <c r="B385" i="1"/>
  <c r="I384" i="1"/>
  <c r="H384" i="1"/>
  <c r="G384" i="1"/>
  <c r="F384" i="1"/>
  <c r="C384" i="1"/>
  <c r="B384" i="1"/>
  <c r="I383" i="1"/>
  <c r="H383" i="1"/>
  <c r="G383" i="1"/>
  <c r="F383" i="1"/>
  <c r="C383" i="1"/>
  <c r="B383" i="1"/>
  <c r="I382" i="1"/>
  <c r="H382" i="1"/>
  <c r="G382" i="1"/>
  <c r="F382" i="1"/>
  <c r="C382" i="1"/>
  <c r="B382" i="1"/>
  <c r="I381" i="1"/>
  <c r="H381" i="1"/>
  <c r="G381" i="1"/>
  <c r="F381" i="1"/>
  <c r="C381" i="1"/>
  <c r="B381" i="1"/>
  <c r="I380" i="1"/>
  <c r="H380" i="1"/>
  <c r="G380" i="1"/>
  <c r="F380" i="1"/>
  <c r="C380" i="1"/>
  <c r="B380" i="1"/>
  <c r="I379" i="1"/>
  <c r="H379" i="1"/>
  <c r="G379" i="1"/>
  <c r="F379" i="1"/>
  <c r="C379" i="1"/>
  <c r="B379" i="1"/>
  <c r="I378" i="1"/>
  <c r="H378" i="1"/>
  <c r="G378" i="1"/>
  <c r="F378" i="1"/>
  <c r="C378" i="1"/>
  <c r="B378" i="1"/>
  <c r="I377" i="1"/>
  <c r="H377" i="1"/>
  <c r="G377" i="1"/>
  <c r="F377" i="1"/>
  <c r="C377" i="1"/>
  <c r="B377" i="1"/>
  <c r="I376" i="1"/>
  <c r="H376" i="1"/>
  <c r="G376" i="1"/>
  <c r="F376" i="1"/>
  <c r="C376" i="1"/>
  <c r="B376" i="1"/>
  <c r="I375" i="1"/>
  <c r="H375" i="1"/>
  <c r="G375" i="1"/>
  <c r="F375" i="1"/>
  <c r="C375" i="1"/>
  <c r="B375" i="1"/>
  <c r="I374" i="1"/>
  <c r="H374" i="1"/>
  <c r="G374" i="1"/>
  <c r="F374" i="1"/>
  <c r="C374" i="1"/>
  <c r="B374" i="1"/>
  <c r="I373" i="1"/>
  <c r="H373" i="1"/>
  <c r="G373" i="1"/>
  <c r="F373" i="1"/>
  <c r="C373" i="1"/>
  <c r="B373" i="1"/>
  <c r="I372" i="1"/>
  <c r="H372" i="1"/>
  <c r="G372" i="1"/>
  <c r="F372" i="1"/>
  <c r="C372" i="1"/>
  <c r="B372" i="1"/>
  <c r="I371" i="1"/>
  <c r="H371" i="1"/>
  <c r="G371" i="1"/>
  <c r="F371" i="1"/>
  <c r="C371" i="1"/>
  <c r="B371" i="1"/>
  <c r="I370" i="1"/>
  <c r="H370" i="1"/>
  <c r="G370" i="1"/>
  <c r="F370" i="1"/>
  <c r="C370" i="1"/>
  <c r="B370" i="1"/>
  <c r="I369" i="1"/>
  <c r="H369" i="1"/>
  <c r="G369" i="1"/>
  <c r="F369" i="1"/>
  <c r="C369" i="1"/>
  <c r="B369" i="1"/>
  <c r="I368" i="1"/>
  <c r="H368" i="1"/>
  <c r="G368" i="1"/>
  <c r="F368" i="1"/>
  <c r="C368" i="1"/>
  <c r="B368" i="1"/>
  <c r="I367" i="1"/>
  <c r="H367" i="1"/>
  <c r="G367" i="1"/>
  <c r="F367" i="1"/>
  <c r="C367" i="1"/>
  <c r="B367" i="1"/>
  <c r="I366" i="1"/>
  <c r="H366" i="1"/>
  <c r="G366" i="1"/>
  <c r="F366" i="1"/>
  <c r="C366" i="1"/>
  <c r="B366" i="1"/>
  <c r="I365" i="1"/>
  <c r="H365" i="1"/>
  <c r="G365" i="1"/>
  <c r="F365" i="1"/>
  <c r="C365" i="1"/>
  <c r="B365" i="1"/>
  <c r="I364" i="1"/>
  <c r="H364" i="1"/>
  <c r="G364" i="1"/>
  <c r="F364" i="1"/>
  <c r="C364" i="1"/>
  <c r="B364" i="1"/>
  <c r="I363" i="1"/>
  <c r="H363" i="1"/>
  <c r="G363" i="1"/>
  <c r="F363" i="1"/>
  <c r="C363" i="1"/>
  <c r="B363" i="1"/>
  <c r="I362" i="1"/>
  <c r="H362" i="1"/>
  <c r="G362" i="1"/>
  <c r="F362" i="1"/>
  <c r="C362" i="1"/>
  <c r="B362" i="1"/>
  <c r="I361" i="1"/>
  <c r="H361" i="1"/>
  <c r="G361" i="1"/>
  <c r="F361" i="1"/>
  <c r="C361" i="1"/>
  <c r="B361" i="1"/>
  <c r="I360" i="1"/>
  <c r="H360" i="1"/>
  <c r="G360" i="1"/>
  <c r="F360" i="1"/>
  <c r="C360" i="1"/>
  <c r="B360" i="1"/>
  <c r="I359" i="1"/>
  <c r="H359" i="1"/>
  <c r="G359" i="1"/>
  <c r="F359" i="1"/>
  <c r="C359" i="1"/>
  <c r="B359" i="1"/>
  <c r="I358" i="1"/>
  <c r="H358" i="1"/>
  <c r="G358" i="1"/>
  <c r="F358" i="1"/>
  <c r="C358" i="1"/>
  <c r="B358" i="1"/>
  <c r="I357" i="1"/>
  <c r="H357" i="1"/>
  <c r="G357" i="1"/>
  <c r="F357" i="1"/>
  <c r="C357" i="1"/>
  <c r="B357" i="1"/>
  <c r="I356" i="1"/>
  <c r="H356" i="1"/>
  <c r="G356" i="1"/>
  <c r="F356" i="1"/>
  <c r="C356" i="1"/>
  <c r="B356" i="1"/>
  <c r="I355" i="1"/>
  <c r="H355" i="1"/>
  <c r="G355" i="1"/>
  <c r="F355" i="1"/>
  <c r="C355" i="1"/>
  <c r="B355" i="1"/>
  <c r="I354" i="1"/>
  <c r="H354" i="1"/>
  <c r="G354" i="1"/>
  <c r="F354" i="1"/>
  <c r="C354" i="1"/>
  <c r="B354" i="1"/>
  <c r="I353" i="1"/>
  <c r="H353" i="1"/>
  <c r="G353" i="1"/>
  <c r="F353" i="1"/>
  <c r="C353" i="1"/>
  <c r="B353" i="1"/>
  <c r="I352" i="1"/>
  <c r="H352" i="1"/>
  <c r="G352" i="1"/>
  <c r="F352" i="1"/>
  <c r="C352" i="1"/>
  <c r="B352" i="1"/>
  <c r="I351" i="1"/>
  <c r="H351" i="1"/>
  <c r="G351" i="1"/>
  <c r="F351" i="1"/>
  <c r="C351" i="1"/>
  <c r="B351" i="1"/>
  <c r="I350" i="1"/>
  <c r="H350" i="1"/>
  <c r="G350" i="1"/>
  <c r="F350" i="1"/>
  <c r="C350" i="1"/>
  <c r="B350" i="1"/>
  <c r="I349" i="1"/>
  <c r="H349" i="1"/>
  <c r="G349" i="1"/>
  <c r="F349" i="1"/>
  <c r="C349" i="1"/>
  <c r="B349" i="1"/>
  <c r="I348" i="1"/>
  <c r="H348" i="1"/>
  <c r="G348" i="1"/>
  <c r="F348" i="1"/>
  <c r="C348" i="1"/>
  <c r="B348" i="1"/>
  <c r="I347" i="1"/>
  <c r="H347" i="1"/>
  <c r="G347" i="1"/>
  <c r="F347" i="1"/>
  <c r="C347" i="1"/>
  <c r="B347" i="1"/>
  <c r="I346" i="1"/>
  <c r="H346" i="1"/>
  <c r="G346" i="1"/>
  <c r="F346" i="1"/>
  <c r="C346" i="1"/>
  <c r="B346" i="1"/>
  <c r="I345" i="1"/>
  <c r="H345" i="1"/>
  <c r="G345" i="1"/>
  <c r="F345" i="1"/>
  <c r="C345" i="1"/>
  <c r="B345" i="1"/>
  <c r="I344" i="1"/>
  <c r="H344" i="1"/>
  <c r="G344" i="1"/>
  <c r="F344" i="1"/>
  <c r="C344" i="1"/>
  <c r="B344" i="1"/>
  <c r="I343" i="1"/>
  <c r="H343" i="1"/>
  <c r="G343" i="1"/>
  <c r="F343" i="1"/>
  <c r="C343" i="1"/>
  <c r="B343" i="1"/>
  <c r="I342" i="1"/>
  <c r="H342" i="1"/>
  <c r="G342" i="1"/>
  <c r="F342" i="1"/>
  <c r="C342" i="1"/>
  <c r="B342" i="1"/>
  <c r="I341" i="1"/>
  <c r="H341" i="1"/>
  <c r="G341" i="1"/>
  <c r="F341" i="1"/>
  <c r="C341" i="1"/>
  <c r="B341" i="1"/>
  <c r="I340" i="1"/>
  <c r="H340" i="1"/>
  <c r="G340" i="1"/>
  <c r="F340" i="1"/>
  <c r="C340" i="1"/>
  <c r="B340" i="1"/>
  <c r="I339" i="1"/>
  <c r="H339" i="1"/>
  <c r="G339" i="1"/>
  <c r="F339" i="1"/>
  <c r="C339" i="1"/>
  <c r="B339" i="1"/>
  <c r="I338" i="1"/>
  <c r="H338" i="1"/>
  <c r="G338" i="1"/>
  <c r="F338" i="1"/>
  <c r="C338" i="1"/>
  <c r="B338" i="1"/>
  <c r="I337" i="1"/>
  <c r="H337" i="1"/>
  <c r="G337" i="1"/>
  <c r="F337" i="1"/>
  <c r="C337" i="1"/>
  <c r="B337" i="1"/>
  <c r="I336" i="1"/>
  <c r="H336" i="1"/>
  <c r="G336" i="1"/>
  <c r="F336" i="1"/>
  <c r="C336" i="1"/>
  <c r="B336" i="1"/>
  <c r="I335" i="1"/>
  <c r="H335" i="1"/>
  <c r="G335" i="1"/>
  <c r="F335" i="1"/>
  <c r="C335" i="1"/>
  <c r="B335" i="1"/>
  <c r="I334" i="1"/>
  <c r="H334" i="1"/>
  <c r="G334" i="1"/>
  <c r="F334" i="1"/>
  <c r="C334" i="1"/>
  <c r="B334" i="1"/>
  <c r="I333" i="1"/>
  <c r="H333" i="1"/>
  <c r="G333" i="1"/>
  <c r="F333" i="1"/>
  <c r="C333" i="1"/>
  <c r="B333" i="1"/>
  <c r="I332" i="1"/>
  <c r="H332" i="1"/>
  <c r="G332" i="1"/>
  <c r="F332" i="1"/>
  <c r="C332" i="1"/>
  <c r="B332" i="1"/>
  <c r="I331" i="1"/>
  <c r="H331" i="1"/>
  <c r="G331" i="1"/>
  <c r="F331" i="1"/>
  <c r="C331" i="1"/>
  <c r="B331" i="1"/>
  <c r="I330" i="1"/>
  <c r="H330" i="1"/>
  <c r="G330" i="1"/>
  <c r="F330" i="1"/>
  <c r="C330" i="1"/>
  <c r="B330" i="1"/>
  <c r="I329" i="1"/>
  <c r="H329" i="1"/>
  <c r="G329" i="1"/>
  <c r="F329" i="1"/>
  <c r="C329" i="1"/>
  <c r="B329" i="1"/>
  <c r="I328" i="1"/>
  <c r="H328" i="1"/>
  <c r="G328" i="1"/>
  <c r="F328" i="1"/>
  <c r="C328" i="1"/>
  <c r="B328" i="1"/>
  <c r="I327" i="1"/>
  <c r="H327" i="1"/>
  <c r="G327" i="1"/>
  <c r="F327" i="1"/>
  <c r="C327" i="1"/>
  <c r="B327" i="1"/>
  <c r="I326" i="1"/>
  <c r="H326" i="1"/>
  <c r="G326" i="1"/>
  <c r="F326" i="1"/>
  <c r="C326" i="1"/>
  <c r="B326" i="1"/>
  <c r="I325" i="1"/>
  <c r="H325" i="1"/>
  <c r="G325" i="1"/>
  <c r="F325" i="1"/>
  <c r="C325" i="1"/>
  <c r="B325" i="1"/>
  <c r="I324" i="1"/>
  <c r="H324" i="1"/>
  <c r="G324" i="1"/>
  <c r="F324" i="1"/>
  <c r="C324" i="1"/>
  <c r="B324" i="1"/>
  <c r="I323" i="1"/>
  <c r="H323" i="1"/>
  <c r="G323" i="1"/>
  <c r="F323" i="1"/>
  <c r="C323" i="1"/>
  <c r="B323" i="1"/>
  <c r="I322" i="1"/>
  <c r="H322" i="1"/>
  <c r="G322" i="1"/>
  <c r="F322" i="1"/>
  <c r="C322" i="1"/>
  <c r="B322" i="1"/>
  <c r="I321" i="1"/>
  <c r="H321" i="1"/>
  <c r="G321" i="1"/>
  <c r="F321" i="1"/>
  <c r="C321" i="1"/>
  <c r="B321" i="1"/>
  <c r="I320" i="1"/>
  <c r="H320" i="1"/>
  <c r="G320" i="1"/>
  <c r="F320" i="1"/>
  <c r="C320" i="1"/>
  <c r="B320" i="1"/>
  <c r="I319" i="1"/>
  <c r="H319" i="1"/>
  <c r="G319" i="1"/>
  <c r="F319" i="1"/>
  <c r="C319" i="1"/>
  <c r="B319" i="1"/>
  <c r="I318" i="1"/>
  <c r="H318" i="1"/>
  <c r="G318" i="1"/>
  <c r="F318" i="1"/>
  <c r="C318" i="1"/>
  <c r="B318" i="1"/>
  <c r="I317" i="1"/>
  <c r="H317" i="1"/>
  <c r="G317" i="1"/>
  <c r="F317" i="1"/>
  <c r="C317" i="1"/>
  <c r="B317" i="1"/>
  <c r="I316" i="1"/>
  <c r="H316" i="1"/>
  <c r="G316" i="1"/>
  <c r="F316" i="1"/>
  <c r="C316" i="1"/>
  <c r="B316" i="1"/>
  <c r="I315" i="1"/>
  <c r="H315" i="1"/>
  <c r="G315" i="1"/>
  <c r="F315" i="1"/>
  <c r="C315" i="1"/>
  <c r="B315" i="1"/>
  <c r="I314" i="1"/>
  <c r="H314" i="1"/>
  <c r="G314" i="1"/>
  <c r="F314" i="1"/>
  <c r="C314" i="1"/>
  <c r="B314" i="1"/>
  <c r="I313" i="1"/>
  <c r="H313" i="1"/>
  <c r="G313" i="1"/>
  <c r="F313" i="1"/>
  <c r="C313" i="1"/>
  <c r="B313" i="1"/>
  <c r="I312" i="1"/>
  <c r="H312" i="1"/>
  <c r="G312" i="1"/>
  <c r="F312" i="1"/>
  <c r="C312" i="1"/>
  <c r="B312" i="1"/>
  <c r="I311" i="1"/>
  <c r="H311" i="1"/>
  <c r="G311" i="1"/>
  <c r="F311" i="1"/>
  <c r="C311" i="1"/>
  <c r="B311" i="1"/>
  <c r="I310" i="1"/>
  <c r="H310" i="1"/>
  <c r="G310" i="1"/>
  <c r="F310" i="1"/>
  <c r="C310" i="1"/>
  <c r="B310" i="1"/>
  <c r="I309" i="1"/>
  <c r="H309" i="1"/>
  <c r="G309" i="1"/>
  <c r="F309" i="1"/>
  <c r="C309" i="1"/>
  <c r="B309" i="1"/>
  <c r="I308" i="1"/>
  <c r="H308" i="1"/>
  <c r="G308" i="1"/>
  <c r="F308" i="1"/>
  <c r="C308" i="1"/>
  <c r="B308" i="1"/>
  <c r="I307" i="1"/>
  <c r="H307" i="1"/>
  <c r="G307" i="1"/>
  <c r="F307" i="1"/>
  <c r="C307" i="1"/>
  <c r="B307" i="1"/>
  <c r="I306" i="1"/>
  <c r="H306" i="1"/>
  <c r="G306" i="1"/>
  <c r="F306" i="1"/>
  <c r="C306" i="1"/>
  <c r="B306" i="1"/>
  <c r="I305" i="1"/>
  <c r="H305" i="1"/>
  <c r="G305" i="1"/>
  <c r="F305" i="1"/>
  <c r="C305" i="1"/>
  <c r="B305" i="1"/>
  <c r="I304" i="1"/>
  <c r="H304" i="1"/>
  <c r="G304" i="1"/>
  <c r="F304" i="1"/>
  <c r="C304" i="1"/>
  <c r="B304" i="1"/>
  <c r="I303" i="1"/>
  <c r="H303" i="1"/>
  <c r="G303" i="1"/>
  <c r="F303" i="1"/>
  <c r="C303" i="1"/>
  <c r="B303" i="1"/>
  <c r="I302" i="1"/>
  <c r="H302" i="1"/>
  <c r="G302" i="1"/>
  <c r="F302" i="1"/>
  <c r="C302" i="1"/>
  <c r="B302" i="1"/>
  <c r="I301" i="1"/>
  <c r="H301" i="1"/>
  <c r="G301" i="1"/>
  <c r="F301" i="1"/>
  <c r="C301" i="1"/>
  <c r="B301" i="1"/>
  <c r="I300" i="1"/>
  <c r="H300" i="1"/>
  <c r="G300" i="1"/>
  <c r="F300" i="1"/>
  <c r="C300" i="1"/>
  <c r="B300" i="1"/>
  <c r="I299" i="1"/>
  <c r="H299" i="1"/>
  <c r="G299" i="1"/>
  <c r="F299" i="1"/>
  <c r="C299" i="1"/>
  <c r="B299" i="1"/>
  <c r="I298" i="1"/>
  <c r="H298" i="1"/>
  <c r="G298" i="1"/>
  <c r="F298" i="1"/>
  <c r="C298" i="1"/>
  <c r="B298" i="1"/>
  <c r="I297" i="1"/>
  <c r="H297" i="1"/>
  <c r="G297" i="1"/>
  <c r="F297" i="1"/>
  <c r="C297" i="1"/>
  <c r="B297" i="1"/>
  <c r="I296" i="1"/>
  <c r="H296" i="1"/>
  <c r="G296" i="1"/>
  <c r="F296" i="1"/>
  <c r="C296" i="1"/>
  <c r="B296" i="1"/>
  <c r="I295" i="1"/>
  <c r="H295" i="1"/>
  <c r="G295" i="1"/>
  <c r="F295" i="1"/>
  <c r="C295" i="1"/>
  <c r="B295" i="1"/>
  <c r="I294" i="1"/>
  <c r="H294" i="1"/>
  <c r="G294" i="1"/>
  <c r="F294" i="1"/>
  <c r="C294" i="1"/>
  <c r="B294" i="1"/>
  <c r="I293" i="1"/>
  <c r="H293" i="1"/>
  <c r="G293" i="1"/>
  <c r="F293" i="1"/>
  <c r="C293" i="1"/>
  <c r="B293" i="1"/>
  <c r="I292" i="1"/>
  <c r="H292" i="1"/>
  <c r="G292" i="1"/>
  <c r="F292" i="1"/>
  <c r="C292" i="1"/>
  <c r="B292" i="1"/>
  <c r="I291" i="1"/>
  <c r="H291" i="1"/>
  <c r="G291" i="1"/>
  <c r="F291" i="1"/>
  <c r="C291" i="1"/>
  <c r="B291" i="1"/>
  <c r="I290" i="1"/>
  <c r="H290" i="1"/>
  <c r="G290" i="1"/>
  <c r="F290" i="1"/>
  <c r="C290" i="1"/>
  <c r="B290" i="1"/>
  <c r="I289" i="1"/>
  <c r="H289" i="1"/>
  <c r="G289" i="1"/>
  <c r="F289" i="1"/>
  <c r="C289" i="1"/>
  <c r="B289" i="1"/>
  <c r="I288" i="1"/>
  <c r="H288" i="1"/>
  <c r="G288" i="1"/>
  <c r="F288" i="1"/>
  <c r="C288" i="1"/>
  <c r="B288" i="1"/>
  <c r="I287" i="1"/>
  <c r="H287" i="1"/>
  <c r="G287" i="1"/>
  <c r="F287" i="1"/>
  <c r="C287" i="1"/>
  <c r="B287" i="1"/>
  <c r="I286" i="1"/>
  <c r="H286" i="1"/>
  <c r="G286" i="1"/>
  <c r="F286" i="1"/>
  <c r="C286" i="1"/>
  <c r="B286" i="1"/>
  <c r="I285" i="1"/>
  <c r="H285" i="1"/>
  <c r="G285" i="1"/>
  <c r="F285" i="1"/>
  <c r="C285" i="1"/>
  <c r="B285" i="1"/>
  <c r="I284" i="1"/>
  <c r="H284" i="1"/>
  <c r="G284" i="1"/>
  <c r="F284" i="1"/>
  <c r="C284" i="1"/>
  <c r="B284" i="1"/>
  <c r="I283" i="1"/>
  <c r="H283" i="1"/>
  <c r="G283" i="1"/>
  <c r="F283" i="1"/>
  <c r="C283" i="1"/>
  <c r="B283" i="1"/>
  <c r="I282" i="1"/>
  <c r="H282" i="1"/>
  <c r="G282" i="1"/>
  <c r="F282" i="1"/>
  <c r="C282" i="1"/>
  <c r="B282" i="1"/>
  <c r="I281" i="1"/>
  <c r="H281" i="1"/>
  <c r="G281" i="1"/>
  <c r="F281" i="1"/>
  <c r="C281" i="1"/>
  <c r="B281" i="1"/>
  <c r="I280" i="1"/>
  <c r="H280" i="1"/>
  <c r="G280" i="1"/>
  <c r="F280" i="1"/>
  <c r="C280" i="1"/>
  <c r="B280" i="1"/>
  <c r="I279" i="1"/>
  <c r="H279" i="1"/>
  <c r="G279" i="1"/>
  <c r="F279" i="1"/>
  <c r="C279" i="1"/>
  <c r="B279" i="1"/>
  <c r="I278" i="1"/>
  <c r="H278" i="1"/>
  <c r="G278" i="1"/>
  <c r="F278" i="1"/>
  <c r="C278" i="1"/>
  <c r="B278" i="1"/>
  <c r="I277" i="1"/>
  <c r="H277" i="1"/>
  <c r="G277" i="1"/>
  <c r="F277" i="1"/>
  <c r="C277" i="1"/>
  <c r="B277" i="1"/>
  <c r="I276" i="1"/>
  <c r="H276" i="1"/>
  <c r="G276" i="1"/>
  <c r="F276" i="1"/>
  <c r="C276" i="1"/>
  <c r="B276" i="1"/>
  <c r="I275" i="1"/>
  <c r="H275" i="1"/>
  <c r="G275" i="1"/>
  <c r="F275" i="1"/>
  <c r="C275" i="1"/>
  <c r="B275" i="1"/>
  <c r="I274" i="1"/>
  <c r="H274" i="1"/>
  <c r="G274" i="1"/>
  <c r="F274" i="1"/>
  <c r="C274" i="1"/>
  <c r="B274" i="1"/>
  <c r="I273" i="1"/>
  <c r="H273" i="1"/>
  <c r="G273" i="1"/>
  <c r="F273" i="1"/>
  <c r="C273" i="1"/>
  <c r="B273" i="1"/>
  <c r="I272" i="1"/>
  <c r="H272" i="1"/>
  <c r="G272" i="1"/>
  <c r="F272" i="1"/>
  <c r="C272" i="1"/>
  <c r="B272" i="1"/>
  <c r="I271" i="1"/>
  <c r="H271" i="1"/>
  <c r="G271" i="1"/>
  <c r="F271" i="1"/>
  <c r="C271" i="1"/>
  <c r="B271" i="1"/>
  <c r="I270" i="1"/>
  <c r="H270" i="1"/>
  <c r="G270" i="1"/>
  <c r="F270" i="1"/>
  <c r="C270" i="1"/>
  <c r="B270" i="1"/>
  <c r="I269" i="1"/>
  <c r="H269" i="1"/>
  <c r="G269" i="1"/>
  <c r="F269" i="1"/>
  <c r="C269" i="1"/>
  <c r="B269" i="1"/>
  <c r="I268" i="1"/>
  <c r="H268" i="1"/>
  <c r="G268" i="1"/>
  <c r="F268" i="1"/>
  <c r="C268" i="1"/>
  <c r="B268" i="1"/>
  <c r="I267" i="1"/>
  <c r="H267" i="1"/>
  <c r="G267" i="1"/>
  <c r="F267" i="1"/>
  <c r="C267" i="1"/>
  <c r="B267" i="1"/>
  <c r="I266" i="1"/>
  <c r="H266" i="1"/>
  <c r="G266" i="1"/>
  <c r="F266" i="1"/>
  <c r="C266" i="1"/>
  <c r="B266" i="1"/>
  <c r="I265" i="1"/>
  <c r="H265" i="1"/>
  <c r="G265" i="1"/>
  <c r="F265" i="1"/>
  <c r="C265" i="1"/>
  <c r="B265" i="1"/>
  <c r="I264" i="1"/>
  <c r="H264" i="1"/>
  <c r="G264" i="1"/>
  <c r="F264" i="1"/>
  <c r="C264" i="1"/>
  <c r="B264" i="1"/>
  <c r="I263" i="1"/>
  <c r="H263" i="1"/>
  <c r="G263" i="1"/>
  <c r="F263" i="1"/>
  <c r="C263" i="1"/>
  <c r="B263" i="1"/>
  <c r="I262" i="1"/>
  <c r="H262" i="1"/>
  <c r="G262" i="1"/>
  <c r="F262" i="1"/>
  <c r="C262" i="1"/>
  <c r="B262" i="1"/>
  <c r="I261" i="1"/>
  <c r="H261" i="1"/>
  <c r="G261" i="1"/>
  <c r="F261" i="1"/>
  <c r="C261" i="1"/>
  <c r="B261" i="1"/>
  <c r="I260" i="1"/>
  <c r="H260" i="1"/>
  <c r="G260" i="1"/>
  <c r="F260" i="1"/>
  <c r="C260" i="1"/>
  <c r="B260" i="1"/>
  <c r="I259" i="1"/>
  <c r="H259" i="1"/>
  <c r="G259" i="1"/>
  <c r="F259" i="1"/>
  <c r="C259" i="1"/>
  <c r="B259" i="1"/>
  <c r="I258" i="1"/>
  <c r="H258" i="1"/>
  <c r="G258" i="1"/>
  <c r="F258" i="1"/>
  <c r="C258" i="1"/>
  <c r="B258" i="1"/>
  <c r="I257" i="1"/>
  <c r="H257" i="1"/>
  <c r="G257" i="1"/>
  <c r="F257" i="1"/>
  <c r="C257" i="1"/>
  <c r="B257" i="1"/>
  <c r="I256" i="1"/>
  <c r="H256" i="1"/>
  <c r="G256" i="1"/>
  <c r="F256" i="1"/>
  <c r="C256" i="1"/>
  <c r="B256" i="1"/>
  <c r="I255" i="1"/>
  <c r="H255" i="1"/>
  <c r="G255" i="1"/>
  <c r="F255" i="1"/>
  <c r="C255" i="1"/>
  <c r="B255" i="1"/>
  <c r="I254" i="1"/>
  <c r="H254" i="1"/>
  <c r="G254" i="1"/>
  <c r="F254" i="1"/>
  <c r="C254" i="1"/>
  <c r="B254" i="1"/>
  <c r="I253" i="1"/>
  <c r="H253" i="1"/>
  <c r="G253" i="1"/>
  <c r="F253" i="1"/>
  <c r="C253" i="1"/>
  <c r="B253" i="1"/>
  <c r="I252" i="1"/>
  <c r="H252" i="1"/>
  <c r="G252" i="1"/>
  <c r="F252" i="1"/>
  <c r="C252" i="1"/>
  <c r="B252" i="1"/>
  <c r="I251" i="1"/>
  <c r="H251" i="1"/>
  <c r="G251" i="1"/>
  <c r="F251" i="1"/>
  <c r="C251" i="1"/>
  <c r="B251" i="1"/>
  <c r="I250" i="1"/>
  <c r="H250" i="1"/>
  <c r="G250" i="1"/>
  <c r="F250" i="1"/>
  <c r="C250" i="1"/>
  <c r="B250" i="1"/>
  <c r="I249" i="1"/>
  <c r="H249" i="1"/>
  <c r="G249" i="1"/>
  <c r="F249" i="1"/>
  <c r="C249" i="1"/>
  <c r="B249" i="1"/>
  <c r="I248" i="1"/>
  <c r="H248" i="1"/>
  <c r="G248" i="1"/>
  <c r="F248" i="1"/>
  <c r="C248" i="1"/>
  <c r="B248" i="1"/>
  <c r="I247" i="1"/>
  <c r="H247" i="1"/>
  <c r="G247" i="1"/>
  <c r="F247" i="1"/>
  <c r="C247" i="1"/>
  <c r="B247" i="1"/>
  <c r="I246" i="1"/>
  <c r="H246" i="1"/>
  <c r="G246" i="1"/>
  <c r="F246" i="1"/>
  <c r="C246" i="1"/>
  <c r="B246" i="1"/>
  <c r="I245" i="1"/>
  <c r="H245" i="1"/>
  <c r="G245" i="1"/>
  <c r="F245" i="1"/>
  <c r="C245" i="1"/>
  <c r="B245" i="1"/>
  <c r="I244" i="1"/>
  <c r="H244" i="1"/>
  <c r="G244" i="1"/>
  <c r="F244" i="1"/>
  <c r="C244" i="1"/>
  <c r="B244" i="1"/>
  <c r="I243" i="1"/>
  <c r="H243" i="1"/>
  <c r="G243" i="1"/>
  <c r="F243" i="1"/>
  <c r="C243" i="1"/>
  <c r="B243" i="1"/>
  <c r="I242" i="1"/>
  <c r="H242" i="1"/>
  <c r="G242" i="1"/>
  <c r="F242" i="1"/>
  <c r="C242" i="1"/>
  <c r="B242" i="1"/>
  <c r="I241" i="1"/>
  <c r="H241" i="1"/>
  <c r="G241" i="1"/>
  <c r="F241" i="1"/>
  <c r="C241" i="1"/>
  <c r="B241" i="1"/>
  <c r="I240" i="1"/>
  <c r="H240" i="1"/>
  <c r="G240" i="1"/>
  <c r="F240" i="1"/>
  <c r="C240" i="1"/>
  <c r="B240" i="1"/>
  <c r="I239" i="1"/>
  <c r="H239" i="1"/>
  <c r="G239" i="1"/>
  <c r="F239" i="1"/>
  <c r="C239" i="1"/>
  <c r="B239" i="1"/>
  <c r="I238" i="1"/>
  <c r="H238" i="1"/>
  <c r="G238" i="1"/>
  <c r="F238" i="1"/>
  <c r="C238" i="1"/>
  <c r="B238" i="1"/>
  <c r="I237" i="1"/>
  <c r="H237" i="1"/>
  <c r="G237" i="1"/>
  <c r="F237" i="1"/>
  <c r="C237" i="1"/>
  <c r="B237" i="1"/>
  <c r="I236" i="1"/>
  <c r="H236" i="1"/>
  <c r="G236" i="1"/>
  <c r="F236" i="1"/>
  <c r="C236" i="1"/>
  <c r="B236" i="1"/>
  <c r="I235" i="1"/>
  <c r="H235" i="1"/>
  <c r="G235" i="1"/>
  <c r="F235" i="1"/>
  <c r="C235" i="1"/>
  <c r="B235" i="1"/>
  <c r="I234" i="1"/>
  <c r="H234" i="1"/>
  <c r="G234" i="1"/>
  <c r="F234" i="1"/>
  <c r="C234" i="1"/>
  <c r="B234" i="1"/>
  <c r="I233" i="1"/>
  <c r="H233" i="1"/>
  <c r="G233" i="1"/>
  <c r="F233" i="1"/>
  <c r="C233" i="1"/>
  <c r="B233" i="1"/>
  <c r="I232" i="1"/>
  <c r="H232" i="1"/>
  <c r="G232" i="1"/>
  <c r="F232" i="1"/>
  <c r="C232" i="1"/>
  <c r="B232" i="1"/>
  <c r="I231" i="1"/>
  <c r="H231" i="1"/>
  <c r="G231" i="1"/>
  <c r="F231" i="1"/>
  <c r="C231" i="1"/>
  <c r="B231" i="1"/>
  <c r="I230" i="1"/>
  <c r="H230" i="1"/>
  <c r="G230" i="1"/>
  <c r="F230" i="1"/>
  <c r="C230" i="1"/>
  <c r="B230" i="1"/>
  <c r="I229" i="1"/>
  <c r="H229" i="1"/>
  <c r="G229" i="1"/>
  <c r="F229" i="1"/>
  <c r="C229" i="1"/>
  <c r="B229" i="1"/>
  <c r="I228" i="1"/>
  <c r="H228" i="1"/>
  <c r="G228" i="1"/>
  <c r="F228" i="1"/>
  <c r="C228" i="1"/>
  <c r="B228" i="1"/>
  <c r="I227" i="1"/>
  <c r="H227" i="1"/>
  <c r="G227" i="1"/>
  <c r="F227" i="1"/>
  <c r="C227" i="1"/>
  <c r="B227" i="1"/>
  <c r="I226" i="1"/>
  <c r="H226" i="1"/>
  <c r="G226" i="1"/>
  <c r="F226" i="1"/>
  <c r="C226" i="1"/>
  <c r="B226" i="1"/>
  <c r="I225" i="1"/>
  <c r="H225" i="1"/>
  <c r="G225" i="1"/>
  <c r="F225" i="1"/>
  <c r="C225" i="1"/>
  <c r="B225" i="1"/>
  <c r="I224" i="1"/>
  <c r="H224" i="1"/>
  <c r="G224" i="1"/>
  <c r="F224" i="1"/>
  <c r="C224" i="1"/>
  <c r="B224" i="1"/>
  <c r="I223" i="1"/>
  <c r="H223" i="1"/>
  <c r="G223" i="1"/>
  <c r="F223" i="1"/>
  <c r="C223" i="1"/>
  <c r="B223" i="1"/>
  <c r="I222" i="1"/>
  <c r="H222" i="1"/>
  <c r="G222" i="1"/>
  <c r="F222" i="1"/>
  <c r="C222" i="1"/>
  <c r="B222" i="1"/>
  <c r="I221" i="1"/>
  <c r="H221" i="1"/>
  <c r="G221" i="1"/>
  <c r="F221" i="1"/>
  <c r="C221" i="1"/>
  <c r="B221" i="1"/>
  <c r="I220" i="1"/>
  <c r="H220" i="1"/>
  <c r="G220" i="1"/>
  <c r="F220" i="1"/>
  <c r="C220" i="1"/>
  <c r="B220" i="1"/>
  <c r="I219" i="1"/>
  <c r="H219" i="1"/>
  <c r="G219" i="1"/>
  <c r="F219" i="1"/>
  <c r="C219" i="1"/>
  <c r="B219" i="1"/>
  <c r="I218" i="1"/>
  <c r="H218" i="1"/>
  <c r="G218" i="1"/>
  <c r="F218" i="1"/>
  <c r="C218" i="1"/>
  <c r="B218" i="1"/>
  <c r="I217" i="1"/>
  <c r="H217" i="1"/>
  <c r="G217" i="1"/>
  <c r="F217" i="1"/>
  <c r="C217" i="1"/>
  <c r="B217" i="1"/>
  <c r="I216" i="1"/>
  <c r="H216" i="1"/>
  <c r="G216" i="1"/>
  <c r="F216" i="1"/>
  <c r="C216" i="1"/>
  <c r="B216" i="1"/>
  <c r="I215" i="1"/>
  <c r="H215" i="1"/>
  <c r="G215" i="1"/>
  <c r="F215" i="1"/>
  <c r="C215" i="1"/>
  <c r="B215" i="1"/>
  <c r="I214" i="1"/>
  <c r="H214" i="1"/>
  <c r="G214" i="1"/>
  <c r="F214" i="1"/>
  <c r="C214" i="1"/>
  <c r="B214" i="1"/>
  <c r="I213" i="1"/>
  <c r="H213" i="1"/>
  <c r="G213" i="1"/>
  <c r="F213" i="1"/>
  <c r="C213" i="1"/>
  <c r="B213" i="1"/>
  <c r="I212" i="1"/>
  <c r="H212" i="1"/>
  <c r="G212" i="1"/>
  <c r="F212" i="1"/>
  <c r="C212" i="1"/>
  <c r="B212" i="1"/>
  <c r="I211" i="1"/>
  <c r="H211" i="1"/>
  <c r="G211" i="1"/>
  <c r="F211" i="1"/>
  <c r="C211" i="1"/>
  <c r="B211" i="1"/>
  <c r="I210" i="1"/>
  <c r="H210" i="1"/>
  <c r="G210" i="1"/>
  <c r="F210" i="1"/>
  <c r="C210" i="1"/>
  <c r="B210" i="1"/>
  <c r="I209" i="1"/>
  <c r="H209" i="1"/>
  <c r="G209" i="1"/>
  <c r="F209" i="1"/>
  <c r="C209" i="1"/>
  <c r="B209" i="1"/>
  <c r="I208" i="1"/>
  <c r="H208" i="1"/>
  <c r="G208" i="1"/>
  <c r="F208" i="1"/>
  <c r="C208" i="1"/>
  <c r="B208" i="1"/>
  <c r="I207" i="1"/>
  <c r="H207" i="1"/>
  <c r="G207" i="1"/>
  <c r="F207" i="1"/>
  <c r="C207" i="1"/>
  <c r="B207" i="1"/>
  <c r="I206" i="1"/>
  <c r="H206" i="1"/>
  <c r="G206" i="1"/>
  <c r="F206" i="1"/>
  <c r="C206" i="1"/>
  <c r="B206" i="1"/>
  <c r="I205" i="1"/>
  <c r="H205" i="1"/>
  <c r="G205" i="1"/>
  <c r="F205" i="1"/>
  <c r="C205" i="1"/>
  <c r="B205" i="1"/>
  <c r="I204" i="1"/>
  <c r="H204" i="1"/>
  <c r="G204" i="1"/>
  <c r="F204" i="1"/>
  <c r="C204" i="1"/>
  <c r="B204" i="1"/>
  <c r="I203" i="1"/>
  <c r="H203" i="1"/>
  <c r="G203" i="1"/>
  <c r="F203" i="1"/>
  <c r="C203" i="1"/>
  <c r="B203" i="1"/>
  <c r="I202" i="1"/>
  <c r="H202" i="1"/>
  <c r="G202" i="1"/>
  <c r="F202" i="1"/>
  <c r="C202" i="1"/>
  <c r="B202" i="1"/>
  <c r="I201" i="1"/>
  <c r="H201" i="1"/>
  <c r="G201" i="1"/>
  <c r="F201" i="1"/>
  <c r="C201" i="1"/>
  <c r="B201" i="1"/>
  <c r="I200" i="1"/>
  <c r="H200" i="1"/>
  <c r="G200" i="1"/>
  <c r="F200" i="1"/>
  <c r="C200" i="1"/>
  <c r="B200" i="1"/>
  <c r="I199" i="1"/>
  <c r="H199" i="1"/>
  <c r="G199" i="1"/>
  <c r="F199" i="1"/>
  <c r="C199" i="1"/>
  <c r="B199" i="1"/>
  <c r="I198" i="1"/>
  <c r="H198" i="1"/>
  <c r="G198" i="1"/>
  <c r="F198" i="1"/>
  <c r="C198" i="1"/>
  <c r="B198" i="1"/>
  <c r="I197" i="1"/>
  <c r="H197" i="1"/>
  <c r="G197" i="1"/>
  <c r="F197" i="1"/>
  <c r="C197" i="1"/>
  <c r="B197" i="1"/>
  <c r="I196" i="1"/>
  <c r="H196" i="1"/>
  <c r="G196" i="1"/>
  <c r="F196" i="1"/>
  <c r="C196" i="1"/>
  <c r="B196" i="1"/>
  <c r="I195" i="1"/>
  <c r="H195" i="1"/>
  <c r="G195" i="1"/>
  <c r="F195" i="1"/>
  <c r="C195" i="1"/>
  <c r="B195" i="1"/>
  <c r="I194" i="1"/>
  <c r="H194" i="1"/>
  <c r="G194" i="1"/>
  <c r="F194" i="1"/>
  <c r="C194" i="1"/>
  <c r="B194" i="1"/>
  <c r="I193" i="1"/>
  <c r="H193" i="1"/>
  <c r="G193" i="1"/>
  <c r="F193" i="1"/>
  <c r="C193" i="1"/>
  <c r="B193" i="1"/>
  <c r="I192" i="1"/>
  <c r="H192" i="1"/>
  <c r="G192" i="1"/>
  <c r="F192" i="1"/>
  <c r="C192" i="1"/>
  <c r="B192" i="1"/>
  <c r="I191" i="1"/>
  <c r="H191" i="1"/>
  <c r="G191" i="1"/>
  <c r="F191" i="1"/>
  <c r="C191" i="1"/>
  <c r="B191" i="1"/>
  <c r="I190" i="1"/>
  <c r="H190" i="1"/>
  <c r="G190" i="1"/>
  <c r="F190" i="1"/>
  <c r="C190" i="1"/>
  <c r="B190" i="1"/>
  <c r="I189" i="1"/>
  <c r="H189" i="1"/>
  <c r="G189" i="1"/>
  <c r="F189" i="1"/>
  <c r="C189" i="1"/>
  <c r="B189" i="1"/>
  <c r="I188" i="1"/>
  <c r="H188" i="1"/>
  <c r="G188" i="1"/>
  <c r="F188" i="1"/>
  <c r="C188" i="1"/>
  <c r="B188" i="1"/>
  <c r="I187" i="1"/>
  <c r="H187" i="1"/>
  <c r="G187" i="1"/>
  <c r="F187" i="1"/>
  <c r="C187" i="1"/>
  <c r="B187" i="1"/>
  <c r="I186" i="1"/>
  <c r="H186" i="1"/>
  <c r="G186" i="1"/>
  <c r="F186" i="1"/>
  <c r="C186" i="1"/>
  <c r="B186" i="1"/>
  <c r="I185" i="1"/>
  <c r="H185" i="1"/>
  <c r="G185" i="1"/>
  <c r="F185" i="1"/>
  <c r="C185" i="1"/>
  <c r="B185" i="1"/>
  <c r="I184" i="1"/>
  <c r="H184" i="1"/>
  <c r="G184" i="1"/>
  <c r="F184" i="1"/>
  <c r="C184" i="1"/>
  <c r="B184" i="1"/>
  <c r="I183" i="1"/>
  <c r="H183" i="1"/>
  <c r="G183" i="1"/>
  <c r="F183" i="1"/>
  <c r="C183" i="1"/>
  <c r="B183" i="1"/>
  <c r="I182" i="1"/>
  <c r="H182" i="1"/>
  <c r="G182" i="1"/>
  <c r="F182" i="1"/>
  <c r="C182" i="1"/>
  <c r="B182" i="1"/>
  <c r="I181" i="1"/>
  <c r="H181" i="1"/>
  <c r="G181" i="1"/>
  <c r="F181" i="1"/>
  <c r="C181" i="1"/>
  <c r="B181" i="1"/>
  <c r="I180" i="1"/>
  <c r="H180" i="1"/>
  <c r="G180" i="1"/>
  <c r="F180" i="1"/>
  <c r="C180" i="1"/>
  <c r="B180" i="1"/>
  <c r="I179" i="1"/>
  <c r="H179" i="1"/>
  <c r="G179" i="1"/>
  <c r="F179" i="1"/>
  <c r="C179" i="1"/>
  <c r="B179" i="1"/>
  <c r="I178" i="1"/>
  <c r="H178" i="1"/>
  <c r="G178" i="1"/>
  <c r="F178" i="1"/>
  <c r="C178" i="1"/>
  <c r="B178" i="1"/>
  <c r="I177" i="1"/>
  <c r="H177" i="1"/>
  <c r="G177" i="1"/>
  <c r="F177" i="1"/>
  <c r="C177" i="1"/>
  <c r="B177" i="1"/>
  <c r="I176" i="1"/>
  <c r="H176" i="1"/>
  <c r="G176" i="1"/>
  <c r="F176" i="1"/>
  <c r="C176" i="1"/>
  <c r="B176" i="1"/>
  <c r="I175" i="1"/>
  <c r="H175" i="1"/>
  <c r="G175" i="1"/>
  <c r="F175" i="1"/>
  <c r="C175" i="1"/>
  <c r="B175" i="1"/>
  <c r="I174" i="1"/>
  <c r="H174" i="1"/>
  <c r="G174" i="1"/>
  <c r="F174" i="1"/>
  <c r="C174" i="1"/>
  <c r="B174" i="1"/>
  <c r="I173" i="1"/>
  <c r="H173" i="1"/>
  <c r="G173" i="1"/>
  <c r="F173" i="1"/>
  <c r="C173" i="1"/>
  <c r="B173" i="1"/>
  <c r="I172" i="1"/>
  <c r="H172" i="1"/>
  <c r="G172" i="1"/>
  <c r="F172" i="1"/>
  <c r="C172" i="1"/>
  <c r="B172" i="1"/>
  <c r="I171" i="1"/>
  <c r="H171" i="1"/>
  <c r="G171" i="1"/>
  <c r="F171" i="1"/>
  <c r="C171" i="1"/>
  <c r="B171" i="1"/>
  <c r="I170" i="1"/>
  <c r="H170" i="1"/>
  <c r="G170" i="1"/>
  <c r="F170" i="1"/>
  <c r="C170" i="1"/>
  <c r="B170" i="1"/>
  <c r="I169" i="1"/>
  <c r="H169" i="1"/>
  <c r="G169" i="1"/>
  <c r="F169" i="1"/>
  <c r="C169" i="1"/>
  <c r="B169" i="1"/>
  <c r="I168" i="1"/>
  <c r="H168" i="1"/>
  <c r="G168" i="1"/>
  <c r="F168" i="1"/>
  <c r="C168" i="1"/>
  <c r="B168" i="1"/>
  <c r="I167" i="1"/>
  <c r="H167" i="1"/>
  <c r="G167" i="1"/>
  <c r="F167" i="1"/>
  <c r="C167" i="1"/>
  <c r="B167" i="1"/>
  <c r="I166" i="1"/>
  <c r="H166" i="1"/>
  <c r="G166" i="1"/>
  <c r="F166" i="1"/>
  <c r="C166" i="1"/>
  <c r="B166" i="1"/>
  <c r="I165" i="1"/>
  <c r="H165" i="1"/>
  <c r="G165" i="1"/>
  <c r="F165" i="1"/>
  <c r="C165" i="1"/>
  <c r="B165" i="1"/>
  <c r="I164" i="1"/>
  <c r="H164" i="1"/>
  <c r="G164" i="1"/>
  <c r="F164" i="1"/>
  <c r="C164" i="1"/>
  <c r="B164" i="1"/>
  <c r="I163" i="1"/>
  <c r="H163" i="1"/>
  <c r="G163" i="1"/>
  <c r="F163" i="1"/>
  <c r="C163" i="1"/>
  <c r="B163" i="1"/>
  <c r="I162" i="1"/>
  <c r="H162" i="1"/>
  <c r="G162" i="1"/>
  <c r="F162" i="1"/>
  <c r="C162" i="1"/>
  <c r="B162" i="1"/>
  <c r="I161" i="1"/>
  <c r="H161" i="1"/>
  <c r="G161" i="1"/>
  <c r="F161" i="1"/>
  <c r="C161" i="1"/>
  <c r="B161" i="1"/>
  <c r="I160" i="1"/>
  <c r="H160" i="1"/>
  <c r="G160" i="1"/>
  <c r="F160" i="1"/>
  <c r="C160" i="1"/>
  <c r="B160" i="1"/>
  <c r="I159" i="1"/>
  <c r="H159" i="1"/>
  <c r="G159" i="1"/>
  <c r="F159" i="1"/>
  <c r="C159" i="1"/>
  <c r="B159" i="1"/>
  <c r="I158" i="1"/>
  <c r="H158" i="1"/>
  <c r="G158" i="1"/>
  <c r="F158" i="1"/>
  <c r="C158" i="1"/>
  <c r="B158" i="1"/>
  <c r="I157" i="1"/>
  <c r="H157" i="1"/>
  <c r="G157" i="1"/>
  <c r="F157" i="1"/>
  <c r="C157" i="1"/>
  <c r="B157" i="1"/>
  <c r="I156" i="1"/>
  <c r="H156" i="1"/>
  <c r="G156" i="1"/>
  <c r="F156" i="1"/>
  <c r="C156" i="1"/>
  <c r="B156" i="1"/>
  <c r="I155" i="1"/>
  <c r="H155" i="1"/>
  <c r="G155" i="1"/>
  <c r="F155" i="1"/>
  <c r="C155" i="1"/>
  <c r="B155" i="1"/>
  <c r="I154" i="1"/>
  <c r="H154" i="1"/>
  <c r="G154" i="1"/>
  <c r="F154" i="1"/>
  <c r="C154" i="1"/>
  <c r="B154" i="1"/>
  <c r="I153" i="1"/>
  <c r="H153" i="1"/>
  <c r="G153" i="1"/>
  <c r="F153" i="1"/>
  <c r="C153" i="1"/>
  <c r="B153" i="1"/>
  <c r="I152" i="1"/>
  <c r="H152" i="1"/>
  <c r="G152" i="1"/>
  <c r="F152" i="1"/>
  <c r="C152" i="1"/>
  <c r="B152" i="1"/>
  <c r="I151" i="1"/>
  <c r="H151" i="1"/>
  <c r="G151" i="1"/>
  <c r="F151" i="1"/>
  <c r="C151" i="1"/>
  <c r="B151" i="1"/>
  <c r="I150" i="1"/>
  <c r="H150" i="1"/>
  <c r="G150" i="1"/>
  <c r="F150" i="1"/>
  <c r="C150" i="1"/>
  <c r="B150" i="1"/>
  <c r="I149" i="1"/>
  <c r="H149" i="1"/>
  <c r="G149" i="1"/>
  <c r="F149" i="1"/>
  <c r="C149" i="1"/>
  <c r="B149" i="1"/>
  <c r="I148" i="1"/>
  <c r="H148" i="1"/>
  <c r="G148" i="1"/>
  <c r="F148" i="1"/>
  <c r="C148" i="1"/>
  <c r="B148" i="1"/>
  <c r="I147" i="1"/>
  <c r="H147" i="1"/>
  <c r="G147" i="1"/>
  <c r="F147" i="1"/>
  <c r="C147" i="1"/>
  <c r="B147" i="1"/>
  <c r="I146" i="1"/>
  <c r="H146" i="1"/>
  <c r="G146" i="1"/>
  <c r="F146" i="1"/>
  <c r="C146" i="1"/>
  <c r="B146" i="1"/>
  <c r="I145" i="1"/>
  <c r="H145" i="1"/>
  <c r="G145" i="1"/>
  <c r="F145" i="1"/>
  <c r="C145" i="1"/>
  <c r="B145" i="1"/>
  <c r="I144" i="1"/>
  <c r="H144" i="1"/>
  <c r="G144" i="1"/>
  <c r="F144" i="1"/>
  <c r="C144" i="1"/>
  <c r="B144" i="1"/>
  <c r="I143" i="1"/>
  <c r="H143" i="1"/>
  <c r="G143" i="1"/>
  <c r="F143" i="1"/>
  <c r="C143" i="1"/>
  <c r="B143" i="1"/>
  <c r="I142" i="1"/>
  <c r="H142" i="1"/>
  <c r="G142" i="1"/>
  <c r="F142" i="1"/>
  <c r="C142" i="1"/>
  <c r="B142" i="1"/>
  <c r="I141" i="1"/>
  <c r="H141" i="1"/>
  <c r="G141" i="1"/>
  <c r="F141" i="1"/>
  <c r="C141" i="1"/>
  <c r="B141" i="1"/>
  <c r="I140" i="1"/>
  <c r="H140" i="1"/>
  <c r="G140" i="1"/>
  <c r="F140" i="1"/>
  <c r="C140" i="1"/>
  <c r="B140" i="1"/>
  <c r="I139" i="1"/>
  <c r="H139" i="1"/>
  <c r="G139" i="1"/>
  <c r="F139" i="1"/>
  <c r="C139" i="1"/>
  <c r="B139" i="1"/>
  <c r="I138" i="1"/>
  <c r="H138" i="1"/>
  <c r="G138" i="1"/>
  <c r="F138" i="1"/>
  <c r="C138" i="1"/>
  <c r="B138" i="1"/>
  <c r="I137" i="1"/>
  <c r="H137" i="1"/>
  <c r="G137" i="1"/>
  <c r="F137" i="1"/>
  <c r="C137" i="1"/>
  <c r="B137" i="1"/>
  <c r="I136" i="1"/>
  <c r="H136" i="1"/>
  <c r="G136" i="1"/>
  <c r="F136" i="1"/>
  <c r="C136" i="1"/>
  <c r="B136" i="1"/>
  <c r="I135" i="1"/>
  <c r="H135" i="1"/>
  <c r="G135" i="1"/>
  <c r="F135" i="1"/>
  <c r="C135" i="1"/>
  <c r="B135" i="1"/>
  <c r="I134" i="1"/>
  <c r="H134" i="1"/>
  <c r="G134" i="1"/>
  <c r="F134" i="1"/>
  <c r="C134" i="1"/>
  <c r="B134" i="1"/>
  <c r="I133" i="1"/>
  <c r="H133" i="1"/>
  <c r="G133" i="1"/>
  <c r="F133" i="1"/>
  <c r="C133" i="1"/>
  <c r="B133" i="1"/>
  <c r="I132" i="1"/>
  <c r="H132" i="1"/>
  <c r="G132" i="1"/>
  <c r="F132" i="1"/>
  <c r="C132" i="1"/>
  <c r="B132" i="1"/>
  <c r="I131" i="1"/>
  <c r="H131" i="1"/>
  <c r="G131" i="1"/>
  <c r="F131" i="1"/>
  <c r="C131" i="1"/>
  <c r="B131" i="1"/>
  <c r="I130" i="1"/>
  <c r="H130" i="1"/>
  <c r="G130" i="1"/>
  <c r="F130" i="1"/>
  <c r="C130" i="1"/>
  <c r="B130" i="1"/>
  <c r="I129" i="1"/>
  <c r="H129" i="1"/>
  <c r="G129" i="1"/>
  <c r="F129" i="1"/>
  <c r="C129" i="1"/>
  <c r="B129" i="1"/>
  <c r="I128" i="1"/>
  <c r="H128" i="1"/>
  <c r="G128" i="1"/>
  <c r="F128" i="1"/>
  <c r="C128" i="1"/>
  <c r="B128" i="1"/>
  <c r="I127" i="1"/>
  <c r="H127" i="1"/>
  <c r="G127" i="1"/>
  <c r="F127" i="1"/>
  <c r="C127" i="1"/>
  <c r="B127" i="1"/>
  <c r="I126" i="1"/>
  <c r="H126" i="1"/>
  <c r="G126" i="1"/>
  <c r="F126" i="1"/>
  <c r="C126" i="1"/>
  <c r="B126" i="1"/>
  <c r="I125" i="1"/>
  <c r="H125" i="1"/>
  <c r="G125" i="1"/>
  <c r="F125" i="1"/>
  <c r="C125" i="1"/>
  <c r="B125" i="1"/>
  <c r="I124" i="1"/>
  <c r="H124" i="1"/>
  <c r="G124" i="1"/>
  <c r="F124" i="1"/>
  <c r="C124" i="1"/>
  <c r="B124" i="1"/>
  <c r="I123" i="1"/>
  <c r="H123" i="1"/>
  <c r="G123" i="1"/>
  <c r="F123" i="1"/>
  <c r="C123" i="1"/>
  <c r="B123" i="1"/>
  <c r="I122" i="1"/>
  <c r="H122" i="1"/>
  <c r="G122" i="1"/>
  <c r="F122" i="1"/>
  <c r="C122" i="1"/>
  <c r="B122" i="1"/>
  <c r="I121" i="1"/>
  <c r="H121" i="1"/>
  <c r="G121" i="1"/>
  <c r="F121" i="1"/>
  <c r="C121" i="1"/>
  <c r="B121" i="1"/>
  <c r="I120" i="1"/>
  <c r="H120" i="1"/>
  <c r="G120" i="1"/>
  <c r="F120" i="1"/>
  <c r="C120" i="1"/>
  <c r="B120" i="1"/>
  <c r="I119" i="1"/>
  <c r="H119" i="1"/>
  <c r="G119" i="1"/>
  <c r="F119" i="1"/>
  <c r="C119" i="1"/>
  <c r="B119" i="1"/>
  <c r="I118" i="1"/>
  <c r="H118" i="1"/>
  <c r="G118" i="1"/>
  <c r="F118" i="1"/>
  <c r="C118" i="1"/>
  <c r="B118" i="1"/>
  <c r="I117" i="1"/>
  <c r="H117" i="1"/>
  <c r="G117" i="1"/>
  <c r="F117" i="1"/>
  <c r="C117" i="1"/>
  <c r="B117" i="1"/>
  <c r="I116" i="1"/>
  <c r="H116" i="1"/>
  <c r="G116" i="1"/>
  <c r="F116" i="1"/>
  <c r="C116" i="1"/>
  <c r="B116" i="1"/>
  <c r="I115" i="1"/>
  <c r="H115" i="1"/>
  <c r="G115" i="1"/>
  <c r="F115" i="1"/>
  <c r="C115" i="1"/>
  <c r="B115" i="1"/>
  <c r="I114" i="1"/>
  <c r="H114" i="1"/>
  <c r="G114" i="1"/>
  <c r="F114" i="1"/>
  <c r="C114" i="1"/>
  <c r="B114" i="1"/>
  <c r="I113" i="1"/>
  <c r="H113" i="1"/>
  <c r="G113" i="1"/>
  <c r="F113" i="1"/>
  <c r="C113" i="1"/>
  <c r="B113" i="1"/>
  <c r="I112" i="1"/>
  <c r="H112" i="1"/>
  <c r="G112" i="1"/>
  <c r="F112" i="1"/>
  <c r="C112" i="1"/>
  <c r="B112" i="1"/>
  <c r="I111" i="1"/>
  <c r="H111" i="1"/>
  <c r="G111" i="1"/>
  <c r="F111" i="1"/>
  <c r="C111" i="1"/>
  <c r="B111" i="1"/>
  <c r="I110" i="1"/>
  <c r="H110" i="1"/>
  <c r="G110" i="1"/>
  <c r="F110" i="1"/>
  <c r="C110" i="1"/>
  <c r="B110" i="1"/>
  <c r="I109" i="1"/>
  <c r="H109" i="1"/>
  <c r="G109" i="1"/>
  <c r="F109" i="1"/>
  <c r="C109" i="1"/>
  <c r="B109" i="1"/>
  <c r="I108" i="1"/>
  <c r="H108" i="1"/>
  <c r="G108" i="1"/>
  <c r="F108" i="1"/>
  <c r="C108" i="1"/>
  <c r="B108" i="1"/>
  <c r="I107" i="1"/>
  <c r="H107" i="1"/>
  <c r="G107" i="1"/>
  <c r="F107" i="1"/>
  <c r="C107" i="1"/>
  <c r="B107" i="1"/>
  <c r="I106" i="1"/>
  <c r="H106" i="1"/>
  <c r="G106" i="1"/>
  <c r="F106" i="1"/>
  <c r="C106" i="1"/>
  <c r="B106" i="1"/>
  <c r="I105" i="1"/>
  <c r="H105" i="1"/>
  <c r="G105" i="1"/>
  <c r="F105" i="1"/>
  <c r="C105" i="1"/>
  <c r="B105" i="1"/>
  <c r="I104" i="1"/>
  <c r="H104" i="1"/>
  <c r="G104" i="1"/>
  <c r="F104" i="1"/>
  <c r="C104" i="1"/>
  <c r="B104" i="1"/>
  <c r="I103" i="1"/>
  <c r="H103" i="1"/>
  <c r="G103" i="1"/>
  <c r="F103" i="1"/>
  <c r="C103" i="1"/>
  <c r="B103" i="1"/>
  <c r="I102" i="1"/>
  <c r="H102" i="1"/>
  <c r="G102" i="1"/>
  <c r="F102" i="1"/>
  <c r="C102" i="1"/>
  <c r="B102" i="1"/>
  <c r="I101" i="1"/>
  <c r="H101" i="1"/>
  <c r="G101" i="1"/>
  <c r="F101" i="1"/>
  <c r="C101" i="1"/>
  <c r="B101" i="1"/>
  <c r="I100" i="1"/>
  <c r="H100" i="1"/>
  <c r="G100" i="1"/>
  <c r="F100" i="1"/>
  <c r="C100" i="1"/>
  <c r="B100" i="1"/>
  <c r="I99" i="1"/>
  <c r="H99" i="1"/>
  <c r="G99" i="1"/>
  <c r="F99" i="1"/>
  <c r="C99" i="1"/>
  <c r="B99" i="1"/>
  <c r="I98" i="1"/>
  <c r="H98" i="1"/>
  <c r="G98" i="1"/>
  <c r="F98" i="1"/>
  <c r="C98" i="1"/>
  <c r="B98" i="1"/>
  <c r="I97" i="1"/>
  <c r="H97" i="1"/>
  <c r="G97" i="1"/>
  <c r="F97" i="1"/>
  <c r="C97" i="1"/>
  <c r="B97" i="1"/>
  <c r="I96" i="1"/>
  <c r="H96" i="1"/>
  <c r="G96" i="1"/>
  <c r="F96" i="1"/>
  <c r="C96" i="1"/>
  <c r="B96" i="1"/>
  <c r="I95" i="1"/>
  <c r="H95" i="1"/>
  <c r="G95" i="1"/>
  <c r="F95" i="1"/>
  <c r="C95" i="1"/>
  <c r="B95" i="1"/>
  <c r="I94" i="1"/>
  <c r="H94" i="1"/>
  <c r="G94" i="1"/>
  <c r="F94" i="1"/>
  <c r="C94" i="1"/>
  <c r="B94" i="1"/>
  <c r="I93" i="1"/>
  <c r="H93" i="1"/>
  <c r="G93" i="1"/>
  <c r="F93" i="1"/>
  <c r="C93" i="1"/>
  <c r="B93" i="1"/>
  <c r="I92" i="1"/>
  <c r="H92" i="1"/>
  <c r="G92" i="1"/>
  <c r="F92" i="1"/>
  <c r="C92" i="1"/>
  <c r="B92" i="1"/>
  <c r="I91" i="1"/>
  <c r="H91" i="1"/>
  <c r="G91" i="1"/>
  <c r="F91" i="1"/>
  <c r="C91" i="1"/>
  <c r="B91" i="1"/>
  <c r="I90" i="1"/>
  <c r="H90" i="1"/>
  <c r="G90" i="1"/>
  <c r="F90" i="1"/>
  <c r="C90" i="1"/>
  <c r="B90" i="1"/>
  <c r="I89" i="1"/>
  <c r="H89" i="1"/>
  <c r="G89" i="1"/>
  <c r="F89" i="1"/>
  <c r="C89" i="1"/>
  <c r="B89" i="1"/>
  <c r="I88" i="1"/>
  <c r="H88" i="1"/>
  <c r="G88" i="1"/>
  <c r="F88" i="1"/>
  <c r="C88" i="1"/>
  <c r="B88" i="1"/>
  <c r="I87" i="1"/>
  <c r="H87" i="1"/>
  <c r="G87" i="1"/>
  <c r="F87" i="1"/>
  <c r="C87" i="1"/>
  <c r="B87" i="1"/>
  <c r="I86" i="1"/>
  <c r="H86" i="1"/>
  <c r="G86" i="1"/>
  <c r="F86" i="1"/>
  <c r="C86" i="1"/>
  <c r="B86" i="1"/>
  <c r="I85" i="1"/>
  <c r="H85" i="1"/>
  <c r="G85" i="1"/>
  <c r="F85" i="1"/>
  <c r="C85" i="1"/>
  <c r="B85" i="1"/>
  <c r="I84" i="1"/>
  <c r="H84" i="1"/>
  <c r="G84" i="1"/>
  <c r="F84" i="1"/>
  <c r="C84" i="1"/>
  <c r="B84" i="1"/>
  <c r="I83" i="1"/>
  <c r="H83" i="1"/>
  <c r="G83" i="1"/>
  <c r="F83" i="1"/>
  <c r="C83" i="1"/>
  <c r="B83" i="1"/>
  <c r="I82" i="1"/>
  <c r="H82" i="1"/>
  <c r="G82" i="1"/>
  <c r="F82" i="1"/>
  <c r="C82" i="1"/>
  <c r="B82" i="1"/>
  <c r="I81" i="1"/>
  <c r="H81" i="1"/>
  <c r="G81" i="1"/>
  <c r="F81" i="1"/>
  <c r="C81" i="1"/>
  <c r="B81" i="1"/>
  <c r="I80" i="1"/>
  <c r="H80" i="1"/>
  <c r="G80" i="1"/>
  <c r="F80" i="1"/>
  <c r="C80" i="1"/>
  <c r="B80" i="1"/>
  <c r="I79" i="1"/>
  <c r="H79" i="1"/>
  <c r="G79" i="1"/>
  <c r="F79" i="1"/>
  <c r="C79" i="1"/>
  <c r="B79" i="1"/>
  <c r="I78" i="1"/>
  <c r="H78" i="1"/>
  <c r="G78" i="1"/>
  <c r="F78" i="1"/>
  <c r="C78" i="1"/>
  <c r="B78" i="1"/>
  <c r="I77" i="1"/>
  <c r="H77" i="1"/>
  <c r="G77" i="1"/>
  <c r="F77" i="1"/>
  <c r="C77" i="1"/>
  <c r="B77" i="1"/>
  <c r="I76" i="1"/>
  <c r="H76" i="1"/>
  <c r="G76" i="1"/>
  <c r="F76" i="1"/>
  <c r="C76" i="1"/>
  <c r="B76" i="1"/>
  <c r="I75" i="1"/>
  <c r="H75" i="1"/>
  <c r="G75" i="1"/>
  <c r="F75" i="1"/>
  <c r="C75" i="1"/>
  <c r="B75" i="1"/>
  <c r="I74" i="1"/>
  <c r="H74" i="1"/>
  <c r="G74" i="1"/>
  <c r="F74" i="1"/>
  <c r="C74" i="1"/>
  <c r="B74" i="1"/>
  <c r="I73" i="1"/>
  <c r="H73" i="1"/>
  <c r="G73" i="1"/>
  <c r="F73" i="1"/>
  <c r="C73" i="1"/>
  <c r="B73" i="1"/>
  <c r="I72" i="1"/>
  <c r="H72" i="1"/>
  <c r="G72" i="1"/>
  <c r="F72" i="1"/>
  <c r="C72" i="1"/>
  <c r="B72" i="1"/>
  <c r="I71" i="1"/>
  <c r="H71" i="1"/>
  <c r="G71" i="1"/>
  <c r="F71" i="1"/>
  <c r="C71" i="1"/>
  <c r="B71" i="1"/>
  <c r="I70" i="1"/>
  <c r="H70" i="1"/>
  <c r="G70" i="1"/>
  <c r="F70" i="1"/>
  <c r="C70" i="1"/>
  <c r="B70" i="1"/>
  <c r="I69" i="1"/>
  <c r="H69" i="1"/>
  <c r="G69" i="1"/>
  <c r="F69" i="1"/>
  <c r="C69" i="1"/>
  <c r="B69" i="1"/>
  <c r="I68" i="1"/>
  <c r="H68" i="1"/>
  <c r="G68" i="1"/>
  <c r="F68" i="1"/>
  <c r="C68" i="1"/>
  <c r="B68" i="1"/>
  <c r="I67" i="1"/>
  <c r="H67" i="1"/>
  <c r="G67" i="1"/>
  <c r="F67" i="1"/>
  <c r="C67" i="1"/>
  <c r="B67" i="1"/>
  <c r="I66" i="1"/>
  <c r="H66" i="1"/>
  <c r="G66" i="1"/>
  <c r="F66" i="1"/>
  <c r="C66" i="1"/>
  <c r="B66" i="1"/>
  <c r="I65" i="1"/>
  <c r="H65" i="1"/>
  <c r="G65" i="1"/>
  <c r="F65" i="1"/>
  <c r="C65" i="1"/>
  <c r="B65" i="1"/>
  <c r="I64" i="1"/>
  <c r="H64" i="1"/>
  <c r="G64" i="1"/>
  <c r="F64" i="1"/>
  <c r="C64" i="1"/>
  <c r="B64" i="1"/>
  <c r="I63" i="1"/>
  <c r="H63" i="1"/>
  <c r="G63" i="1"/>
  <c r="F63" i="1"/>
  <c r="C63" i="1"/>
  <c r="B63" i="1"/>
  <c r="I62" i="1"/>
  <c r="H62" i="1"/>
  <c r="G62" i="1"/>
  <c r="F62" i="1"/>
  <c r="C62" i="1"/>
  <c r="B62" i="1"/>
  <c r="I61" i="1"/>
  <c r="H61" i="1"/>
  <c r="G61" i="1"/>
  <c r="F61" i="1"/>
  <c r="C61" i="1"/>
  <c r="B61" i="1"/>
  <c r="I60" i="1"/>
  <c r="H60" i="1"/>
  <c r="G60" i="1"/>
  <c r="F60" i="1"/>
  <c r="C60" i="1"/>
  <c r="B60" i="1"/>
  <c r="I59" i="1"/>
  <c r="H59" i="1"/>
  <c r="G59" i="1"/>
  <c r="F59" i="1"/>
  <c r="C59" i="1"/>
  <c r="B59" i="1"/>
  <c r="I58" i="1"/>
  <c r="H58" i="1"/>
  <c r="G58" i="1"/>
  <c r="F58" i="1"/>
  <c r="C58" i="1"/>
  <c r="B58" i="1"/>
  <c r="I57" i="1"/>
  <c r="H57" i="1"/>
  <c r="G57" i="1"/>
  <c r="F57" i="1"/>
  <c r="C57" i="1"/>
  <c r="B57" i="1"/>
  <c r="I56" i="1"/>
  <c r="H56" i="1"/>
  <c r="G56" i="1"/>
  <c r="F56" i="1"/>
  <c r="C56" i="1"/>
  <c r="B56" i="1"/>
  <c r="I55" i="1"/>
  <c r="H55" i="1"/>
  <c r="G55" i="1"/>
  <c r="F55" i="1"/>
  <c r="C55" i="1"/>
  <c r="B55" i="1"/>
  <c r="I54" i="1"/>
  <c r="H54" i="1"/>
  <c r="G54" i="1"/>
  <c r="F54" i="1"/>
  <c r="C54" i="1"/>
  <c r="B54" i="1"/>
  <c r="I53" i="1"/>
  <c r="H53" i="1"/>
  <c r="G53" i="1"/>
  <c r="F53" i="1"/>
  <c r="C53" i="1"/>
  <c r="B53" i="1"/>
  <c r="I52" i="1"/>
  <c r="H52" i="1"/>
  <c r="G52" i="1"/>
  <c r="F52" i="1"/>
  <c r="C52" i="1"/>
  <c r="B52" i="1"/>
  <c r="I51" i="1"/>
  <c r="H51" i="1"/>
  <c r="G51" i="1"/>
  <c r="F51" i="1"/>
  <c r="C51" i="1"/>
  <c r="B51" i="1"/>
  <c r="I50" i="1"/>
  <c r="H50" i="1"/>
  <c r="G50" i="1"/>
  <c r="F50" i="1"/>
  <c r="C50" i="1"/>
  <c r="B50" i="1"/>
  <c r="I49" i="1"/>
  <c r="H49" i="1"/>
  <c r="G49" i="1"/>
  <c r="F49" i="1"/>
  <c r="C49" i="1"/>
  <c r="B49" i="1"/>
  <c r="I48" i="1"/>
  <c r="H48" i="1"/>
  <c r="G48" i="1"/>
  <c r="F48" i="1"/>
  <c r="C48" i="1"/>
  <c r="B48" i="1"/>
  <c r="I47" i="1"/>
  <c r="H47" i="1"/>
  <c r="G47" i="1"/>
  <c r="F47" i="1"/>
  <c r="C47" i="1"/>
  <c r="B47" i="1"/>
  <c r="I46" i="1"/>
  <c r="H46" i="1"/>
  <c r="G46" i="1"/>
  <c r="F46" i="1"/>
  <c r="C46" i="1"/>
  <c r="B46" i="1"/>
  <c r="I45" i="1"/>
  <c r="H45" i="1"/>
  <c r="G45" i="1"/>
  <c r="F45" i="1"/>
  <c r="C45" i="1"/>
  <c r="B45" i="1"/>
  <c r="I44" i="1"/>
  <c r="H44" i="1"/>
  <c r="G44" i="1"/>
  <c r="F44" i="1"/>
  <c r="C44" i="1"/>
  <c r="B44" i="1"/>
  <c r="I43" i="1"/>
  <c r="H43" i="1"/>
  <c r="G43" i="1"/>
  <c r="F43" i="1"/>
  <c r="C43" i="1"/>
  <c r="B43" i="1"/>
  <c r="I42" i="1"/>
  <c r="H42" i="1"/>
  <c r="G42" i="1"/>
  <c r="F42" i="1"/>
  <c r="C42" i="1"/>
  <c r="B42" i="1"/>
  <c r="I41" i="1"/>
  <c r="H41" i="1"/>
  <c r="G41" i="1"/>
  <c r="F41" i="1"/>
  <c r="C41" i="1"/>
  <c r="B41" i="1"/>
  <c r="I40" i="1"/>
  <c r="H40" i="1"/>
  <c r="G40" i="1"/>
  <c r="F40" i="1"/>
  <c r="C40" i="1"/>
  <c r="B40" i="1"/>
  <c r="I39" i="1"/>
  <c r="H39" i="1"/>
  <c r="G39" i="1"/>
  <c r="F39" i="1"/>
  <c r="C39" i="1"/>
  <c r="B39" i="1"/>
  <c r="I38" i="1"/>
  <c r="H38" i="1"/>
  <c r="G38" i="1"/>
  <c r="F38" i="1"/>
  <c r="C38" i="1"/>
  <c r="B38" i="1"/>
  <c r="I37" i="1"/>
  <c r="H37" i="1"/>
  <c r="G37" i="1"/>
  <c r="F37" i="1"/>
  <c r="C37" i="1"/>
  <c r="B37" i="1"/>
  <c r="I36" i="1"/>
  <c r="H36" i="1"/>
  <c r="G36" i="1"/>
  <c r="F36" i="1"/>
  <c r="C36" i="1"/>
  <c r="B36" i="1"/>
  <c r="I35" i="1"/>
  <c r="H35" i="1"/>
  <c r="G35" i="1"/>
  <c r="F35" i="1"/>
  <c r="C35" i="1"/>
  <c r="B35" i="1"/>
  <c r="I34" i="1"/>
  <c r="H34" i="1"/>
  <c r="G34" i="1"/>
  <c r="F34" i="1"/>
  <c r="C34" i="1"/>
  <c r="B34" i="1"/>
  <c r="I33" i="1"/>
  <c r="H33" i="1"/>
  <c r="G33" i="1"/>
  <c r="F33" i="1"/>
  <c r="C33" i="1"/>
  <c r="B33" i="1"/>
  <c r="I32" i="1"/>
  <c r="H32" i="1"/>
  <c r="G32" i="1"/>
  <c r="F32" i="1"/>
  <c r="C32" i="1"/>
  <c r="B32" i="1"/>
  <c r="I31" i="1"/>
  <c r="H31" i="1"/>
  <c r="G31" i="1"/>
  <c r="F31" i="1"/>
  <c r="C31" i="1"/>
  <c r="B31" i="1"/>
  <c r="I30" i="1"/>
  <c r="H30" i="1"/>
  <c r="G30" i="1"/>
  <c r="F30" i="1"/>
  <c r="C30" i="1"/>
  <c r="B30" i="1"/>
  <c r="I29" i="1"/>
  <c r="H29" i="1"/>
  <c r="G29" i="1"/>
  <c r="F29" i="1"/>
  <c r="C29" i="1"/>
  <c r="B29" i="1"/>
  <c r="I28" i="1"/>
  <c r="H28" i="1"/>
  <c r="G28" i="1"/>
  <c r="F28" i="1"/>
  <c r="C28" i="1"/>
  <c r="B28" i="1"/>
  <c r="I27" i="1"/>
  <c r="H27" i="1"/>
  <c r="G27" i="1"/>
  <c r="F27" i="1"/>
  <c r="C27" i="1"/>
  <c r="B27" i="1"/>
  <c r="I26" i="1"/>
  <c r="H26" i="1"/>
  <c r="G26" i="1"/>
  <c r="F26" i="1"/>
  <c r="C26" i="1"/>
  <c r="B26" i="1"/>
  <c r="I25" i="1"/>
  <c r="H25" i="1"/>
  <c r="G25" i="1"/>
  <c r="F25" i="1"/>
  <c r="C25" i="1"/>
  <c r="B25" i="1"/>
  <c r="I24" i="1"/>
  <c r="H24" i="1"/>
  <c r="G24" i="1"/>
  <c r="F24" i="1"/>
  <c r="C24" i="1"/>
  <c r="B24" i="1"/>
  <c r="I23" i="1"/>
  <c r="H23" i="1"/>
  <c r="G23" i="1"/>
  <c r="F23" i="1"/>
  <c r="C23" i="1"/>
  <c r="B23" i="1"/>
  <c r="I22" i="1"/>
  <c r="H22" i="1"/>
  <c r="G22" i="1"/>
  <c r="F22" i="1"/>
  <c r="C22" i="1"/>
  <c r="B22" i="1"/>
  <c r="I21" i="1"/>
  <c r="H21" i="1"/>
  <c r="G21" i="1"/>
  <c r="F21" i="1"/>
  <c r="C21" i="1"/>
  <c r="B21" i="1"/>
  <c r="I20" i="1"/>
  <c r="H20" i="1"/>
  <c r="G20" i="1"/>
  <c r="F20" i="1"/>
  <c r="C20" i="1"/>
  <c r="B20" i="1"/>
  <c r="I19" i="1"/>
  <c r="H19" i="1"/>
  <c r="G19" i="1"/>
  <c r="F19" i="1"/>
  <c r="C19" i="1"/>
  <c r="B19" i="1"/>
  <c r="I18" i="1"/>
  <c r="H18" i="1"/>
  <c r="G18" i="1"/>
  <c r="F18" i="1"/>
  <c r="C18" i="1"/>
  <c r="B18" i="1"/>
  <c r="I17" i="1"/>
  <c r="H17" i="1"/>
  <c r="G17" i="1"/>
  <c r="F17" i="1"/>
  <c r="C17" i="1"/>
  <c r="B17" i="1"/>
  <c r="I16" i="1"/>
  <c r="H16" i="1"/>
  <c r="G16" i="1"/>
  <c r="F16" i="1"/>
  <c r="C16" i="1"/>
  <c r="B16" i="1"/>
  <c r="I15" i="1"/>
  <c r="H15" i="1"/>
  <c r="G15" i="1"/>
  <c r="F15" i="1"/>
  <c r="C15" i="1"/>
  <c r="B15" i="1"/>
  <c r="I14" i="1"/>
  <c r="H14" i="1"/>
  <c r="G14" i="1"/>
  <c r="F14" i="1"/>
  <c r="C14" i="1"/>
  <c r="B14" i="1"/>
  <c r="I13" i="1"/>
  <c r="H13" i="1"/>
  <c r="G13" i="1"/>
  <c r="F13" i="1"/>
  <c r="C13" i="1"/>
  <c r="B13" i="1"/>
  <c r="I12" i="1"/>
  <c r="H12" i="1"/>
  <c r="G12" i="1"/>
  <c r="F12" i="1"/>
  <c r="C12" i="1"/>
  <c r="B12" i="1"/>
  <c r="I11" i="1"/>
  <c r="H11" i="1"/>
  <c r="G11" i="1"/>
  <c r="F11" i="1"/>
  <c r="C11" i="1"/>
  <c r="B11" i="1"/>
  <c r="I10" i="1"/>
  <c r="H10" i="1"/>
  <c r="G10" i="1"/>
  <c r="F10" i="1"/>
  <c r="C10" i="1"/>
  <c r="B10" i="1"/>
  <c r="I9" i="1"/>
  <c r="H9" i="1"/>
  <c r="G9" i="1"/>
  <c r="F9" i="1"/>
  <c r="C9" i="1"/>
  <c r="B9" i="1"/>
  <c r="I8" i="1"/>
  <c r="H8" i="1"/>
  <c r="G8" i="1"/>
  <c r="F8" i="1"/>
  <c r="C8" i="1"/>
  <c r="B8" i="1"/>
  <c r="I7" i="1"/>
  <c r="H7" i="1"/>
  <c r="G7" i="1"/>
  <c r="F7" i="1"/>
  <c r="C7" i="1"/>
  <c r="B7" i="1"/>
  <c r="I6" i="1"/>
  <c r="H6" i="1"/>
  <c r="G6" i="1"/>
  <c r="F6" i="1"/>
  <c r="C6" i="1"/>
  <c r="B6" i="1"/>
  <c r="I5" i="1"/>
  <c r="H5" i="1"/>
  <c r="G5" i="1"/>
  <c r="F5" i="1"/>
  <c r="C5" i="1"/>
  <c r="B5" i="1"/>
  <c r="I4" i="1"/>
  <c r="H4" i="1"/>
  <c r="G4" i="1"/>
  <c r="F4" i="1"/>
  <c r="C4" i="1"/>
  <c r="B4" i="1"/>
  <c r="I3" i="1"/>
  <c r="H3" i="1"/>
  <c r="G3" i="1"/>
  <c r="F3" i="1"/>
  <c r="C3" i="1"/>
  <c r="B3" i="1"/>
  <c r="I2" i="1"/>
  <c r="H2" i="1"/>
  <c r="G2" i="1"/>
  <c r="F2" i="1"/>
  <c r="D2" i="1"/>
  <c r="C2" i="1"/>
  <c r="B2" i="1"/>
  <c r="I3734" i="2" l="1"/>
  <c r="K33" i="2"/>
  <c r="K152" i="2"/>
  <c r="U284" i="2"/>
  <c r="U406" i="2"/>
  <c r="U464" i="2"/>
  <c r="U470" i="2"/>
  <c r="K529" i="2"/>
  <c r="K535" i="2"/>
  <c r="K553" i="2"/>
  <c r="U601" i="2"/>
  <c r="K617" i="2"/>
  <c r="U644" i="2"/>
  <c r="U738" i="2"/>
  <c r="U740" i="2"/>
  <c r="K844" i="2"/>
  <c r="U1024" i="2"/>
  <c r="U1051" i="2"/>
  <c r="U1116" i="2"/>
  <c r="U1149" i="2"/>
  <c r="U1192" i="2"/>
  <c r="U1474" i="2"/>
  <c r="U1624" i="2"/>
  <c r="U1656" i="2"/>
  <c r="K20" i="2"/>
  <c r="M20" i="2"/>
  <c r="U29" i="2"/>
  <c r="U127" i="2"/>
  <c r="K143" i="2"/>
  <c r="K167" i="2"/>
  <c r="K430" i="2"/>
  <c r="U463" i="2"/>
  <c r="K469" i="2"/>
  <c r="U486" i="2"/>
  <c r="K492" i="2"/>
  <c r="K498" i="2"/>
  <c r="U507" i="2"/>
  <c r="K518" i="2"/>
  <c r="K547" i="2"/>
  <c r="U584" i="2"/>
  <c r="U599" i="2"/>
  <c r="U609" i="2"/>
  <c r="U758" i="2"/>
  <c r="K817" i="2"/>
  <c r="U914" i="2"/>
  <c r="U1451" i="2"/>
  <c r="U1495" i="2"/>
  <c r="U1521" i="2"/>
  <c r="U1882" i="2"/>
  <c r="M1882" i="2"/>
  <c r="U1898" i="2"/>
  <c r="M1898" i="2"/>
  <c r="U1903" i="2"/>
  <c r="M1903" i="2"/>
  <c r="U2060" i="2"/>
  <c r="M2060" i="2"/>
  <c r="U2089" i="2"/>
  <c r="M2089" i="2"/>
  <c r="U2094" i="2"/>
  <c r="M2094" i="2"/>
  <c r="U2148" i="2"/>
  <c r="M2148" i="2"/>
  <c r="U2190" i="2"/>
  <c r="U40" i="2"/>
  <c r="K125" i="2"/>
  <c r="K135" i="2"/>
  <c r="U174" i="2"/>
  <c r="K216" i="2"/>
  <c r="K238" i="2"/>
  <c r="U256" i="2"/>
  <c r="U371" i="2"/>
  <c r="K447" i="2"/>
  <c r="U938" i="2"/>
  <c r="U986" i="2"/>
  <c r="U1077" i="2"/>
  <c r="U1265" i="2"/>
  <c r="U1461" i="2"/>
  <c r="U1547" i="2"/>
  <c r="U1606" i="2"/>
  <c r="U1673" i="2"/>
  <c r="U54" i="2"/>
  <c r="K63" i="2"/>
  <c r="K108" i="2"/>
  <c r="K109" i="2"/>
  <c r="K136" i="2"/>
  <c r="K198" i="2"/>
  <c r="K230" i="2"/>
  <c r="K362" i="2"/>
  <c r="U397" i="2"/>
  <c r="K441" i="2"/>
  <c r="K458" i="2"/>
  <c r="I510" i="2"/>
  <c r="U632" i="2"/>
  <c r="U751" i="2"/>
  <c r="U770" i="2"/>
  <c r="U836" i="2"/>
  <c r="U935" i="2"/>
  <c r="U954" i="2"/>
  <c r="U1046" i="2"/>
  <c r="U1183" i="2"/>
  <c r="U1223" i="2"/>
  <c r="U1257" i="2"/>
  <c r="U1569" i="2"/>
  <c r="U1580" i="2"/>
  <c r="U2213" i="2"/>
  <c r="U2226" i="2"/>
  <c r="U2235" i="2"/>
  <c r="U2259" i="2"/>
  <c r="U2260" i="2"/>
  <c r="U2273" i="2"/>
  <c r="U2322" i="2"/>
  <c r="U2325" i="2"/>
  <c r="U2338" i="2"/>
  <c r="U2344" i="2"/>
  <c r="K2355" i="2"/>
  <c r="U2395" i="2"/>
  <c r="U2415" i="2"/>
  <c r="U2515" i="2"/>
  <c r="U2543" i="2"/>
  <c r="U2581" i="2"/>
  <c r="U2606" i="2"/>
  <c r="U2638" i="2"/>
  <c r="U2756" i="2"/>
  <c r="U2784" i="2"/>
  <c r="M2784" i="2"/>
  <c r="U2801" i="2"/>
  <c r="U2809" i="2"/>
  <c r="U2826" i="2"/>
  <c r="U2898" i="2"/>
  <c r="U2926" i="2"/>
  <c r="M2926" i="2"/>
  <c r="U3010" i="2"/>
  <c r="U3048" i="2"/>
  <c r="U3114" i="2"/>
  <c r="U3126" i="2"/>
  <c r="U3228" i="2"/>
  <c r="U3260" i="2"/>
  <c r="U3280" i="2"/>
  <c r="U3294" i="2"/>
  <c r="U3348" i="2"/>
  <c r="U3422" i="2"/>
  <c r="U3446" i="2"/>
  <c r="U3488" i="2"/>
  <c r="U3514" i="2"/>
  <c r="M3514" i="2"/>
  <c r="U3628" i="2"/>
  <c r="U3658" i="2"/>
  <c r="U3664" i="2"/>
  <c r="M3664" i="2"/>
  <c r="U3676" i="2"/>
  <c r="U3720" i="2"/>
  <c r="U3802" i="2"/>
  <c r="U3949" i="2"/>
  <c r="M3949" i="2"/>
  <c r="U2052" i="2"/>
  <c r="U3834" i="2"/>
  <c r="U3890" i="2"/>
  <c r="H3894" i="2"/>
  <c r="U2865" i="2"/>
  <c r="U3111" i="2"/>
  <c r="M3111" i="2"/>
  <c r="U3115" i="2"/>
  <c r="U3125" i="2"/>
  <c r="M3125" i="2"/>
  <c r="U3143" i="2"/>
  <c r="M3143" i="2"/>
  <c r="U3163" i="2"/>
  <c r="U3205" i="2"/>
  <c r="U3207" i="2"/>
  <c r="U3263" i="2"/>
  <c r="U3297" i="2"/>
  <c r="H3333" i="2"/>
  <c r="U3377" i="2"/>
  <c r="U3415" i="2"/>
  <c r="M3415" i="2"/>
  <c r="U3461" i="2"/>
  <c r="U3515" i="2"/>
  <c r="U3531" i="2"/>
  <c r="U3603" i="2"/>
  <c r="U3631" i="2"/>
  <c r="U3703" i="2"/>
  <c r="H3713" i="2"/>
  <c r="U3777" i="2"/>
  <c r="I4019" i="2"/>
  <c r="I4021" i="2"/>
  <c r="K1955" i="2"/>
  <c r="M1955" i="2"/>
  <c r="K1970" i="2"/>
  <c r="M1970" i="2"/>
  <c r="U1988" i="2"/>
  <c r="M1988" i="2"/>
  <c r="U1996" i="2"/>
  <c r="M1996" i="2"/>
  <c r="U2006" i="2"/>
  <c r="M2006" i="2"/>
  <c r="U2033" i="2"/>
  <c r="M2033" i="2"/>
  <c r="U2036" i="2"/>
  <c r="M2036" i="2"/>
  <c r="U3875" i="2"/>
  <c r="U3903" i="2"/>
  <c r="U4042" i="2"/>
  <c r="H906" i="2"/>
  <c r="I127" i="2"/>
  <c r="U430" i="2"/>
  <c r="H1098" i="2"/>
  <c r="U447" i="2"/>
  <c r="I379" i="2"/>
  <c r="H3443" i="2"/>
  <c r="I1464" i="2"/>
  <c r="I1466" i="2"/>
  <c r="I1467" i="2"/>
  <c r="I1499" i="2"/>
  <c r="H1587" i="2"/>
  <c r="H1605" i="2"/>
  <c r="I1828" i="2"/>
  <c r="I1871" i="2"/>
  <c r="H2833" i="2"/>
  <c r="I3448" i="2"/>
  <c r="H804" i="2"/>
  <c r="U529" i="2"/>
  <c r="I870" i="2"/>
  <c r="I888" i="2"/>
  <c r="H894" i="2"/>
  <c r="I898" i="2"/>
  <c r="I903" i="2"/>
  <c r="I905" i="2"/>
  <c r="I494" i="2"/>
  <c r="H532" i="2"/>
  <c r="I30" i="2"/>
  <c r="I33" i="2"/>
  <c r="H416" i="2"/>
  <c r="H418" i="2"/>
  <c r="H611" i="2"/>
  <c r="I676" i="2"/>
  <c r="H740" i="2"/>
  <c r="I906" i="2"/>
  <c r="H948" i="2"/>
  <c r="I958" i="2"/>
  <c r="H1012" i="2"/>
  <c r="I1015" i="2"/>
  <c r="H2061" i="2"/>
  <c r="H2460" i="2"/>
  <c r="I2483" i="2"/>
  <c r="H2544" i="2"/>
  <c r="H2649" i="2"/>
  <c r="H3136" i="2"/>
  <c r="H143" i="2"/>
  <c r="I373" i="2"/>
  <c r="H579" i="2"/>
  <c r="H600" i="2"/>
  <c r="I1077" i="2"/>
  <c r="H2616" i="2"/>
  <c r="H2938" i="2"/>
  <c r="H2946" i="2"/>
  <c r="I2948" i="2"/>
  <c r="H3115" i="2"/>
  <c r="I3125" i="2"/>
  <c r="H3231" i="2"/>
  <c r="H3268" i="2"/>
  <c r="I3270" i="2"/>
  <c r="H3272" i="2"/>
  <c r="K397" i="2"/>
  <c r="I1357" i="2"/>
  <c r="I1367" i="2"/>
  <c r="H1368" i="2"/>
  <c r="I1371" i="2"/>
  <c r="H1373" i="2"/>
  <c r="I1374" i="2"/>
  <c r="H1375" i="2"/>
  <c r="I1376" i="2"/>
  <c r="I1417" i="2"/>
  <c r="I2300" i="2"/>
  <c r="H2639" i="2"/>
  <c r="I2642" i="2"/>
  <c r="H2646" i="2"/>
  <c r="H2648" i="2"/>
  <c r="I3889" i="2"/>
  <c r="I89" i="2"/>
  <c r="I304" i="2"/>
  <c r="H305" i="2"/>
  <c r="H662" i="2"/>
  <c r="H673" i="2"/>
  <c r="I675" i="2"/>
  <c r="H1169" i="2"/>
  <c r="H1184" i="2"/>
  <c r="I1187" i="2"/>
  <c r="H1191" i="2"/>
  <c r="I1419" i="2"/>
  <c r="I1661" i="2"/>
  <c r="H1681" i="2"/>
  <c r="H1957" i="2"/>
  <c r="H2736" i="2"/>
  <c r="I2737" i="2"/>
  <c r="H2921" i="2"/>
  <c r="H3055" i="2"/>
  <c r="H3171" i="2"/>
  <c r="I3291" i="2"/>
  <c r="U3503" i="2"/>
  <c r="H3555" i="2"/>
  <c r="I3957" i="2"/>
  <c r="U1298" i="2"/>
  <c r="K1298" i="2"/>
  <c r="I276" i="2"/>
  <c r="I467" i="2"/>
  <c r="I489" i="2"/>
  <c r="H489" i="2"/>
  <c r="H760" i="2"/>
  <c r="H766" i="2"/>
  <c r="H767" i="2"/>
  <c r="U1435" i="2"/>
  <c r="H1525" i="2"/>
  <c r="U2281" i="2"/>
  <c r="U679" i="2"/>
  <c r="U2696" i="2"/>
  <c r="U866" i="2"/>
  <c r="K866" i="2"/>
  <c r="H146" i="2"/>
  <c r="H147" i="2"/>
  <c r="H148" i="2"/>
  <c r="K383" i="2"/>
  <c r="U383" i="2"/>
  <c r="H837" i="2"/>
  <c r="H978" i="2"/>
  <c r="H1193" i="2"/>
  <c r="H1674" i="2"/>
  <c r="H1680" i="2"/>
  <c r="H1971" i="2"/>
  <c r="H1974" i="2"/>
  <c r="H1977" i="2"/>
  <c r="I2676" i="2"/>
  <c r="H2683" i="2"/>
  <c r="H2695" i="2"/>
  <c r="I2696" i="2"/>
  <c r="H2802" i="2"/>
  <c r="H2805" i="2"/>
  <c r="H3135" i="2"/>
  <c r="I3282" i="2"/>
  <c r="H3441" i="2"/>
  <c r="I307" i="2"/>
  <c r="I444" i="2"/>
  <c r="I447" i="2"/>
  <c r="I600" i="2"/>
  <c r="H772" i="2"/>
  <c r="I778" i="2"/>
  <c r="I916" i="2"/>
  <c r="H924" i="2"/>
  <c r="H998" i="2"/>
  <c r="H1052" i="2"/>
  <c r="I1061" i="2"/>
  <c r="H1063" i="2"/>
  <c r="I1070" i="2"/>
  <c r="H1119" i="2"/>
  <c r="H1124" i="2"/>
  <c r="I1126" i="2"/>
  <c r="H1168" i="2"/>
  <c r="H1452" i="2"/>
  <c r="I1453" i="2"/>
  <c r="H1454" i="2"/>
  <c r="I1482" i="2"/>
  <c r="I1483" i="2"/>
  <c r="I1484" i="2"/>
  <c r="H1549" i="2"/>
  <c r="H1555" i="2"/>
  <c r="H1561" i="2"/>
  <c r="H1562" i="2"/>
  <c r="H1625" i="2"/>
  <c r="H1626" i="2"/>
  <c r="H1630" i="2"/>
  <c r="I1639" i="2"/>
  <c r="H2007" i="2"/>
  <c r="H2010" i="2"/>
  <c r="H2167" i="2"/>
  <c r="H2190" i="2"/>
  <c r="H2410" i="2"/>
  <c r="H2876" i="2"/>
  <c r="I2888" i="2"/>
  <c r="H2951" i="2"/>
  <c r="I2959" i="2"/>
  <c r="H3027" i="2"/>
  <c r="H3072" i="2"/>
  <c r="I3124" i="2"/>
  <c r="I3240" i="2"/>
  <c r="I3363" i="2"/>
  <c r="I3507" i="2"/>
  <c r="H3606" i="2"/>
  <c r="H3799" i="2"/>
  <c r="I3951" i="2"/>
  <c r="H3953" i="2"/>
  <c r="H4066" i="2"/>
  <c r="I177" i="2"/>
  <c r="H178" i="2"/>
  <c r="H196" i="2"/>
  <c r="H1245" i="2"/>
  <c r="I1325" i="2"/>
  <c r="I1337" i="2"/>
  <c r="I1338" i="2"/>
  <c r="I1344" i="2"/>
  <c r="I1345" i="2"/>
  <c r="I1346" i="2"/>
  <c r="I1348" i="2"/>
  <c r="I1349" i="2"/>
  <c r="I1350" i="2"/>
  <c r="I1351" i="2"/>
  <c r="I1496" i="2"/>
  <c r="I1928" i="2"/>
  <c r="H2095" i="2"/>
  <c r="I2317" i="2"/>
  <c r="I2649" i="2"/>
  <c r="I178" i="2"/>
  <c r="H289" i="2"/>
  <c r="U441" i="2"/>
  <c r="U458" i="2"/>
  <c r="K632" i="2"/>
  <c r="I760" i="2"/>
  <c r="H818" i="2"/>
  <c r="K914" i="2"/>
  <c r="I2167" i="2"/>
  <c r="I2460" i="2"/>
  <c r="H2551" i="2"/>
  <c r="I4050" i="2"/>
  <c r="H4050" i="2"/>
  <c r="I451" i="2"/>
  <c r="H467" i="2"/>
  <c r="H602" i="2"/>
  <c r="I645" i="2"/>
  <c r="I2723" i="2"/>
  <c r="H2723" i="2"/>
  <c r="H3819" i="2"/>
  <c r="H3903" i="2"/>
  <c r="I95" i="2"/>
  <c r="H211" i="2"/>
  <c r="I259" i="2"/>
  <c r="H357" i="2"/>
  <c r="U1739" i="2"/>
  <c r="H2373" i="2"/>
  <c r="I2373" i="2"/>
  <c r="U3559" i="2"/>
  <c r="I3778" i="2"/>
  <c r="I60" i="2"/>
  <c r="H328" i="2"/>
  <c r="H11" i="2"/>
  <c r="H72" i="2"/>
  <c r="H73" i="2"/>
  <c r="I227" i="2"/>
  <c r="H276" i="2"/>
  <c r="I286" i="2"/>
  <c r="H288" i="2"/>
  <c r="I289" i="2"/>
  <c r="I405" i="2"/>
  <c r="I406" i="2"/>
  <c r="I519" i="2"/>
  <c r="H630" i="2"/>
  <c r="H668" i="2"/>
  <c r="H702" i="2"/>
  <c r="H711" i="2"/>
  <c r="H712" i="2"/>
  <c r="I714" i="2"/>
  <c r="H716" i="2"/>
  <c r="H773" i="2"/>
  <c r="I818" i="2"/>
  <c r="I844" i="2"/>
  <c r="H888" i="2"/>
  <c r="I937" i="2"/>
  <c r="I938" i="2"/>
  <c r="H1015" i="2"/>
  <c r="I1030" i="2"/>
  <c r="H1085" i="2"/>
  <c r="I1097" i="2"/>
  <c r="H1142" i="2"/>
  <c r="H1451" i="2"/>
  <c r="I1509" i="2"/>
  <c r="H1516" i="2"/>
  <c r="I1539" i="2"/>
  <c r="H1657" i="2"/>
  <c r="I1739" i="2"/>
  <c r="H2235" i="2"/>
  <c r="H2396" i="2"/>
  <c r="H2405" i="2"/>
  <c r="H3073" i="2"/>
  <c r="I3075" i="2"/>
  <c r="U3558" i="2"/>
  <c r="I3631" i="2"/>
  <c r="H3830" i="2"/>
  <c r="H1828" i="2"/>
  <c r="H2245" i="2"/>
  <c r="H2252" i="2"/>
  <c r="H2483" i="2"/>
  <c r="H2704" i="2"/>
  <c r="H2721" i="2"/>
  <c r="I2722" i="2"/>
  <c r="H2774" i="2"/>
  <c r="I2775" i="2"/>
  <c r="H2776" i="2"/>
  <c r="H2828" i="2"/>
  <c r="H2966" i="2"/>
  <c r="H3000" i="2"/>
  <c r="I3002" i="2"/>
  <c r="I3004" i="2"/>
  <c r="H3017" i="2"/>
  <c r="H3114" i="2"/>
  <c r="H3283" i="2"/>
  <c r="H3287" i="2"/>
  <c r="H3374" i="2"/>
  <c r="I3517" i="2"/>
  <c r="I3519" i="2"/>
  <c r="H3525" i="2"/>
  <c r="I3637" i="2"/>
  <c r="H3645" i="2"/>
  <c r="I3670" i="2"/>
  <c r="I3777" i="2"/>
  <c r="H3868" i="2"/>
  <c r="H3892" i="2"/>
  <c r="I3930" i="2"/>
  <c r="H4051" i="2"/>
  <c r="I4055" i="2"/>
  <c r="I4063" i="2"/>
  <c r="H1764" i="2"/>
  <c r="H1777" i="2"/>
  <c r="H1871" i="2"/>
  <c r="H1922" i="2"/>
  <c r="H1925" i="2"/>
  <c r="H2260" i="2"/>
  <c r="H2424" i="2"/>
  <c r="H2457" i="2"/>
  <c r="I2459" i="2"/>
  <c r="I2516" i="2"/>
  <c r="I2517" i="2"/>
  <c r="H2674" i="2"/>
  <c r="I2889" i="2"/>
  <c r="H2961" i="2"/>
  <c r="I3264" i="2"/>
  <c r="H3275" i="2"/>
  <c r="H3390" i="2"/>
  <c r="I3550" i="2"/>
  <c r="I3676" i="2"/>
  <c r="H3889" i="2"/>
  <c r="I4044" i="2"/>
  <c r="H4048" i="2"/>
  <c r="U38" i="2"/>
  <c r="V66" i="2"/>
  <c r="K69" i="2"/>
  <c r="K71" i="2"/>
  <c r="V153" i="2"/>
  <c r="V156" i="2"/>
  <c r="U159" i="2"/>
  <c r="K182" i="2"/>
  <c r="K403" i="2"/>
  <c r="K512" i="2"/>
  <c r="U514" i="2"/>
  <c r="K618" i="2"/>
  <c r="V620" i="2"/>
  <c r="U4" i="2"/>
  <c r="K6" i="2"/>
  <c r="K7" i="2"/>
  <c r="K38" i="2"/>
  <c r="I40" i="2"/>
  <c r="V41" i="2"/>
  <c r="K42" i="2"/>
  <c r="K43" i="2"/>
  <c r="K44" i="2"/>
  <c r="K45" i="2"/>
  <c r="U47" i="2"/>
  <c r="V48" i="2"/>
  <c r="U50" i="2"/>
  <c r="U51" i="2"/>
  <c r="K52" i="2"/>
  <c r="K53" i="2"/>
  <c r="V54" i="2"/>
  <c r="U71" i="2"/>
  <c r="K91" i="2"/>
  <c r="K92" i="2"/>
  <c r="K93" i="2"/>
  <c r="V94" i="2"/>
  <c r="H121" i="2"/>
  <c r="V126" i="2"/>
  <c r="V127" i="2"/>
  <c r="V137" i="2"/>
  <c r="V138" i="2"/>
  <c r="V139" i="2"/>
  <c r="V140" i="2"/>
  <c r="K141" i="2"/>
  <c r="K142" i="2"/>
  <c r="U142" i="2"/>
  <c r="U143" i="2"/>
  <c r="K159" i="2"/>
  <c r="K168" i="2"/>
  <c r="V169" i="2"/>
  <c r="V170" i="2"/>
  <c r="V171" i="2"/>
  <c r="V172" i="2"/>
  <c r="K173" i="2"/>
  <c r="K174" i="2"/>
  <c r="V217" i="2"/>
  <c r="V218" i="2"/>
  <c r="V219" i="2"/>
  <c r="V220" i="2"/>
  <c r="V221" i="2"/>
  <c r="K222" i="2"/>
  <c r="V290" i="2"/>
  <c r="V291" i="2"/>
  <c r="V292" i="2"/>
  <c r="V293" i="2"/>
  <c r="V294" i="2"/>
  <c r="V295" i="2"/>
  <c r="V296" i="2"/>
  <c r="V297" i="2"/>
  <c r="V298" i="2"/>
  <c r="V299" i="2"/>
  <c r="V300" i="2"/>
  <c r="V301" i="2"/>
  <c r="V302" i="2"/>
  <c r="V303" i="2"/>
  <c r="V304" i="2"/>
  <c r="I385" i="2"/>
  <c r="U386" i="2"/>
  <c r="V387" i="2"/>
  <c r="K388" i="2"/>
  <c r="K389" i="2"/>
  <c r="U390" i="2"/>
  <c r="K390" i="2"/>
  <c r="K391" i="2"/>
  <c r="U393" i="2"/>
  <c r="U403" i="2"/>
  <c r="K408" i="2"/>
  <c r="U410" i="2"/>
  <c r="K410" i="2"/>
  <c r="U411" i="2"/>
  <c r="U412" i="2"/>
  <c r="I435" i="2"/>
  <c r="I449" i="2"/>
  <c r="U452" i="2"/>
  <c r="K455" i="2"/>
  <c r="K465" i="2"/>
  <c r="V467" i="2"/>
  <c r="U499" i="2"/>
  <c r="U500" i="2"/>
  <c r="K633" i="2"/>
  <c r="K634" i="2"/>
  <c r="V635" i="2"/>
  <c r="V636" i="2"/>
  <c r="V677" i="2"/>
  <c r="V987" i="2"/>
  <c r="V988" i="2"/>
  <c r="V990" i="2"/>
  <c r="V991" i="2"/>
  <c r="V993" i="2"/>
  <c r="V994" i="2"/>
  <c r="V996" i="2"/>
  <c r="V997" i="2"/>
  <c r="U997" i="2"/>
  <c r="V1042" i="2"/>
  <c r="H1042" i="2"/>
  <c r="V1150" i="2"/>
  <c r="H1150" i="2"/>
  <c r="H1217" i="2"/>
  <c r="I1217" i="2"/>
  <c r="V1224" i="2"/>
  <c r="U1225" i="2"/>
  <c r="V1228" i="2"/>
  <c r="V1229" i="2"/>
  <c r="H1584" i="2"/>
  <c r="I1584" i="2"/>
  <c r="H1603" i="2"/>
  <c r="I1603" i="2"/>
  <c r="V1608" i="2"/>
  <c r="V1611" i="2"/>
  <c r="V1613" i="2"/>
  <c r="I1613" i="2"/>
  <c r="V1803" i="2"/>
  <c r="U1804" i="2"/>
  <c r="V1805" i="2"/>
  <c r="V1806" i="2"/>
  <c r="U1806" i="2"/>
  <c r="V1808" i="2"/>
  <c r="V1810" i="2"/>
  <c r="V1811" i="2"/>
  <c r="V1813" i="2"/>
  <c r="V1815" i="2"/>
  <c r="V1818" i="2"/>
  <c r="V1820" i="2"/>
  <c r="V1823" i="2"/>
  <c r="V1824" i="2"/>
  <c r="U1824" i="2"/>
  <c r="H1941" i="2"/>
  <c r="I1941" i="2"/>
  <c r="V1946" i="2"/>
  <c r="I1946" i="2"/>
  <c r="H1946" i="2"/>
  <c r="U35" i="2"/>
  <c r="K65" i="2"/>
  <c r="V68" i="2"/>
  <c r="V81" i="2"/>
  <c r="U85" i="2"/>
  <c r="V155" i="2"/>
  <c r="K157" i="2"/>
  <c r="K184" i="2"/>
  <c r="V186" i="2"/>
  <c r="V188" i="2"/>
  <c r="K190" i="2"/>
  <c r="V193" i="2"/>
  <c r="K240" i="2"/>
  <c r="V277" i="2"/>
  <c r="U277" i="2"/>
  <c r="V281" i="2"/>
  <c r="V284" i="2"/>
  <c r="K381" i="2"/>
  <c r="I459" i="2"/>
  <c r="V461" i="2"/>
  <c r="V462" i="2"/>
  <c r="K463" i="2"/>
  <c r="K511" i="2"/>
  <c r="U513" i="2"/>
  <c r="V515" i="2"/>
  <c r="V619" i="2"/>
  <c r="V621" i="2"/>
  <c r="V694" i="2"/>
  <c r="K8" i="2"/>
  <c r="U8" i="2"/>
  <c r="I11" i="2"/>
  <c r="K12" i="2"/>
  <c r="K13" i="2"/>
  <c r="K14" i="2"/>
  <c r="U16" i="2"/>
  <c r="V17" i="2"/>
  <c r="K18" i="2"/>
  <c r="K19" i="2"/>
  <c r="V31" i="2"/>
  <c r="K32" i="2"/>
  <c r="U33" i="2"/>
  <c r="I72" i="2"/>
  <c r="I73" i="2"/>
  <c r="V74" i="2"/>
  <c r="V75" i="2"/>
  <c r="K76" i="2"/>
  <c r="K77" i="2"/>
  <c r="V95" i="2"/>
  <c r="V96" i="2"/>
  <c r="V97" i="2"/>
  <c r="K98" i="2"/>
  <c r="K101" i="2"/>
  <c r="V102" i="2"/>
  <c r="V103" i="2"/>
  <c r="V104" i="2"/>
  <c r="V105" i="2"/>
  <c r="K107" i="2"/>
  <c r="V259" i="2"/>
  <c r="V260" i="2"/>
  <c r="V261" i="2"/>
  <c r="V262" i="2"/>
  <c r="V263" i="2"/>
  <c r="V264" i="2"/>
  <c r="U265" i="2"/>
  <c r="V266" i="2"/>
  <c r="V267" i="2"/>
  <c r="V268" i="2"/>
  <c r="U269" i="2"/>
  <c r="V270" i="2"/>
  <c r="V271" i="2"/>
  <c r="V272" i="2"/>
  <c r="V273" i="2"/>
  <c r="V274" i="2"/>
  <c r="K275" i="2"/>
  <c r="U275" i="2"/>
  <c r="I300" i="2"/>
  <c r="I302" i="2"/>
  <c r="H304" i="2"/>
  <c r="I328" i="2"/>
  <c r="V329" i="2"/>
  <c r="V331" i="2"/>
  <c r="V332" i="2"/>
  <c r="V333" i="2"/>
  <c r="V334" i="2"/>
  <c r="V336" i="2"/>
  <c r="V337" i="2"/>
  <c r="V338" i="2"/>
  <c r="V339" i="2"/>
  <c r="V340" i="2"/>
  <c r="V341" i="2"/>
  <c r="V343" i="2"/>
  <c r="V344" i="2"/>
  <c r="V345" i="2"/>
  <c r="V346" i="2"/>
  <c r="K347" i="2"/>
  <c r="K348" i="2"/>
  <c r="U348" i="2"/>
  <c r="U375" i="2"/>
  <c r="U377" i="2"/>
  <c r="U378" i="2"/>
  <c r="V379" i="2"/>
  <c r="I418" i="2"/>
  <c r="V419" i="2"/>
  <c r="K420" i="2"/>
  <c r="H442" i="2"/>
  <c r="U443" i="2"/>
  <c r="U444" i="2"/>
  <c r="V445" i="2"/>
  <c r="K446" i="2"/>
  <c r="U538" i="2"/>
  <c r="V539" i="2"/>
  <c r="K540" i="2"/>
  <c r="K541" i="2"/>
  <c r="U542" i="2"/>
  <c r="K542" i="2"/>
  <c r="K586" i="2"/>
  <c r="V587" i="2"/>
  <c r="V588" i="2"/>
  <c r="K606" i="2"/>
  <c r="K607" i="2"/>
  <c r="K608" i="2"/>
  <c r="V838" i="2"/>
  <c r="V840" i="2"/>
  <c r="V841" i="2"/>
  <c r="U841" i="2"/>
  <c r="V875" i="2"/>
  <c r="V876" i="2"/>
  <c r="V880" i="2"/>
  <c r="V881" i="2"/>
  <c r="V882" i="2"/>
  <c r="V917" i="2"/>
  <c r="V919" i="2"/>
  <c r="V921" i="2"/>
  <c r="V922" i="2"/>
  <c r="H1266" i="2"/>
  <c r="V1299" i="2"/>
  <c r="H1299" i="2"/>
  <c r="I1527" i="2"/>
  <c r="H1702" i="2"/>
  <c r="I1702" i="2"/>
  <c r="H1722" i="2"/>
  <c r="I1722" i="2"/>
  <c r="K37" i="2"/>
  <c r="U37" i="2"/>
  <c r="U64" i="2"/>
  <c r="V67" i="2"/>
  <c r="K70" i="2"/>
  <c r="V80" i="2"/>
  <c r="K82" i="2"/>
  <c r="K239" i="2"/>
  <c r="V242" i="2"/>
  <c r="V243" i="2"/>
  <c r="V279" i="2"/>
  <c r="V280" i="2"/>
  <c r="V283" i="2"/>
  <c r="I310" i="2"/>
  <c r="H310" i="2"/>
  <c r="K382" i="2"/>
  <c r="U382" i="2"/>
  <c r="U399" i="2"/>
  <c r="K402" i="2"/>
  <c r="U402" i="2"/>
  <c r="V959" i="2"/>
  <c r="V960" i="2"/>
  <c r="V961" i="2"/>
  <c r="V963" i="2"/>
  <c r="U965" i="2"/>
  <c r="K965" i="2"/>
  <c r="V1018" i="2"/>
  <c r="V1020" i="2"/>
  <c r="V1021" i="2"/>
  <c r="U1021" i="2"/>
  <c r="I1127" i="2"/>
  <c r="H1127" i="2"/>
  <c r="V1131" i="2"/>
  <c r="U1131" i="2"/>
  <c r="V1171" i="2"/>
  <c r="V1173" i="2"/>
  <c r="V1174" i="2"/>
  <c r="K1175" i="2"/>
  <c r="U1175" i="2"/>
  <c r="I1339" i="2"/>
  <c r="H1339" i="2"/>
  <c r="V1360" i="2"/>
  <c r="H1360" i="2"/>
  <c r="V1436" i="2"/>
  <c r="H1438" i="2"/>
  <c r="V1469" i="2"/>
  <c r="V1500" i="2"/>
  <c r="V1504" i="2"/>
  <c r="V1505" i="2"/>
  <c r="V1507" i="2"/>
  <c r="U1508" i="2"/>
  <c r="V1572" i="2"/>
  <c r="H1572" i="2"/>
  <c r="H1860" i="2"/>
  <c r="I1860" i="2"/>
  <c r="V1872" i="2"/>
  <c r="V1873" i="2"/>
  <c r="V1874" i="2"/>
  <c r="V1876" i="2"/>
  <c r="V1877" i="2"/>
  <c r="H1879" i="2"/>
  <c r="V1905" i="2"/>
  <c r="I1905" i="2"/>
  <c r="H1905" i="2"/>
  <c r="V36" i="2"/>
  <c r="V154" i="2"/>
  <c r="K158" i="2"/>
  <c r="V179" i="2"/>
  <c r="V180" i="2"/>
  <c r="K183" i="2"/>
  <c r="V185" i="2"/>
  <c r="V187" i="2"/>
  <c r="K189" i="2"/>
  <c r="U191" i="2"/>
  <c r="K192" i="2"/>
  <c r="V241" i="2"/>
  <c r="V244" i="2"/>
  <c r="V278" i="2"/>
  <c r="V282" i="2"/>
  <c r="K380" i="2"/>
  <c r="K398" i="2"/>
  <c r="I21" i="2"/>
  <c r="U23" i="2"/>
  <c r="U25" i="2"/>
  <c r="U26" i="2"/>
  <c r="K27" i="2"/>
  <c r="K28" i="2"/>
  <c r="H38" i="2"/>
  <c r="K39" i="2"/>
  <c r="V72" i="2"/>
  <c r="H80" i="2"/>
  <c r="V110" i="2"/>
  <c r="V111" i="2"/>
  <c r="V112" i="2"/>
  <c r="V113" i="2"/>
  <c r="K114" i="2"/>
  <c r="U117" i="2"/>
  <c r="V118" i="2"/>
  <c r="V119" i="2"/>
  <c r="V120" i="2"/>
  <c r="V121" i="2"/>
  <c r="K123" i="2"/>
  <c r="K124" i="2"/>
  <c r="H159" i="2"/>
  <c r="I185" i="2"/>
  <c r="H188" i="2"/>
  <c r="H241" i="2"/>
  <c r="H243" i="2"/>
  <c r="I244" i="2"/>
  <c r="V245" i="2"/>
  <c r="K246" i="2"/>
  <c r="K247" i="2"/>
  <c r="U248" i="2"/>
  <c r="V249" i="2"/>
  <c r="V250" i="2"/>
  <c r="V251" i="2"/>
  <c r="V252" i="2"/>
  <c r="V253" i="2"/>
  <c r="K254" i="2"/>
  <c r="K255" i="2"/>
  <c r="K256" i="2"/>
  <c r="H322" i="2"/>
  <c r="U363" i="2"/>
  <c r="U364" i="2"/>
  <c r="U365" i="2"/>
  <c r="K368" i="2"/>
  <c r="U369" i="2"/>
  <c r="K369" i="2"/>
  <c r="H403" i="2"/>
  <c r="U431" i="2"/>
  <c r="U432" i="2"/>
  <c r="V435" i="2"/>
  <c r="V437" i="2"/>
  <c r="K438" i="2"/>
  <c r="U439" i="2"/>
  <c r="K440" i="2"/>
  <c r="U440" i="2"/>
  <c r="U450" i="2"/>
  <c r="V451" i="2"/>
  <c r="K471" i="2"/>
  <c r="V475" i="2"/>
  <c r="U522" i="2"/>
  <c r="K522" i="2"/>
  <c r="K554" i="2"/>
  <c r="K555" i="2"/>
  <c r="U558" i="2"/>
  <c r="V559" i="2"/>
  <c r="K561" i="2"/>
  <c r="K562" i="2"/>
  <c r="K563" i="2"/>
  <c r="U563" i="2"/>
  <c r="V670" i="2"/>
  <c r="K671" i="2"/>
  <c r="K672" i="2"/>
  <c r="U672" i="2"/>
  <c r="K781" i="2"/>
  <c r="K784" i="2"/>
  <c r="V786" i="2"/>
  <c r="V787" i="2"/>
  <c r="K791" i="2"/>
  <c r="V792" i="2"/>
  <c r="V793" i="2"/>
  <c r="V794" i="2"/>
  <c r="V796" i="2"/>
  <c r="U797" i="2"/>
  <c r="V798" i="2"/>
  <c r="V799" i="2"/>
  <c r="U846" i="2"/>
  <c r="V848" i="2"/>
  <c r="V849" i="2"/>
  <c r="V851" i="2"/>
  <c r="K852" i="2"/>
  <c r="V855" i="2"/>
  <c r="V856" i="2"/>
  <c r="V857" i="2"/>
  <c r="V859" i="2"/>
  <c r="U860" i="2"/>
  <c r="V1053" i="2"/>
  <c r="V1055" i="2"/>
  <c r="V1057" i="2"/>
  <c r="V1060" i="2"/>
  <c r="U1060" i="2"/>
  <c r="V1246" i="2"/>
  <c r="V1248" i="2"/>
  <c r="V1250" i="2"/>
  <c r="V1252" i="2"/>
  <c r="H1252" i="2"/>
  <c r="V1283" i="2"/>
  <c r="V1284" i="2"/>
  <c r="U1284" i="2"/>
  <c r="V1379" i="2"/>
  <c r="K1380" i="2"/>
  <c r="V1381" i="2"/>
  <c r="K1389" i="2"/>
  <c r="V1396" i="2"/>
  <c r="V1401" i="2"/>
  <c r="V1402" i="2"/>
  <c r="V1457" i="2"/>
  <c r="V1458" i="2"/>
  <c r="U1459" i="2"/>
  <c r="I1520" i="2"/>
  <c r="V1640" i="2"/>
  <c r="V1642" i="2"/>
  <c r="U1644" i="2"/>
  <c r="V1645" i="2"/>
  <c r="V1647" i="2"/>
  <c r="H1648" i="2"/>
  <c r="K144" i="2"/>
  <c r="V145" i="2"/>
  <c r="V146" i="2"/>
  <c r="V147" i="2"/>
  <c r="V148" i="2"/>
  <c r="K150" i="2"/>
  <c r="K151" i="2"/>
  <c r="K160" i="2"/>
  <c r="V161" i="2"/>
  <c r="V162" i="2"/>
  <c r="V163" i="2"/>
  <c r="V164" i="2"/>
  <c r="K166" i="2"/>
  <c r="U175" i="2"/>
  <c r="K176" i="2"/>
  <c r="V177" i="2"/>
  <c r="V178" i="2"/>
  <c r="K199" i="2"/>
  <c r="U200" i="2"/>
  <c r="V201" i="2"/>
  <c r="V202" i="2"/>
  <c r="V203" i="2"/>
  <c r="V204" i="2"/>
  <c r="V205" i="2"/>
  <c r="K206" i="2"/>
  <c r="K207" i="2"/>
  <c r="K208" i="2"/>
  <c r="V209" i="2"/>
  <c r="V210" i="2"/>
  <c r="V211" i="2"/>
  <c r="V212" i="2"/>
  <c r="V213" i="2"/>
  <c r="K214" i="2"/>
  <c r="K215" i="2"/>
  <c r="K231" i="2"/>
  <c r="U232" i="2"/>
  <c r="V233" i="2"/>
  <c r="V234" i="2"/>
  <c r="V235" i="2"/>
  <c r="V236" i="2"/>
  <c r="V237" i="2"/>
  <c r="V257" i="2"/>
  <c r="V258" i="2"/>
  <c r="H284" i="2"/>
  <c r="V285" i="2"/>
  <c r="V286" i="2"/>
  <c r="V287" i="2"/>
  <c r="V288" i="2"/>
  <c r="V289" i="2"/>
  <c r="V311" i="2"/>
  <c r="V312" i="2"/>
  <c r="V313" i="2"/>
  <c r="V314" i="2"/>
  <c r="V315" i="2"/>
  <c r="V316" i="2"/>
  <c r="V317" i="2"/>
  <c r="V318" i="2"/>
  <c r="V319" i="2"/>
  <c r="H320" i="2"/>
  <c r="V328" i="2"/>
  <c r="U359" i="2"/>
  <c r="H360" i="2"/>
  <c r="U362" i="2"/>
  <c r="V372" i="2"/>
  <c r="V373" i="2"/>
  <c r="H464" i="2"/>
  <c r="K470" i="2"/>
  <c r="H483" i="2"/>
  <c r="U487" i="2"/>
  <c r="U488" i="2"/>
  <c r="V489" i="2"/>
  <c r="K493" i="2"/>
  <c r="U494" i="2"/>
  <c r="K496" i="2"/>
  <c r="U498" i="2"/>
  <c r="V510" i="2"/>
  <c r="K530" i="2"/>
  <c r="U531" i="2"/>
  <c r="V532" i="2"/>
  <c r="V533" i="2"/>
  <c r="K534" i="2"/>
  <c r="K552" i="2"/>
  <c r="V582" i="2"/>
  <c r="K583" i="2"/>
  <c r="K584" i="2"/>
  <c r="V600" i="2"/>
  <c r="V603" i="2"/>
  <c r="V612" i="2"/>
  <c r="V614" i="2"/>
  <c r="K616" i="2"/>
  <c r="V646" i="2"/>
  <c r="K648" i="2"/>
  <c r="V650" i="2"/>
  <c r="V651" i="2"/>
  <c r="K654" i="2"/>
  <c r="K655" i="2"/>
  <c r="V656" i="2"/>
  <c r="V657" i="2"/>
  <c r="V658" i="2"/>
  <c r="V659" i="2"/>
  <c r="V668" i="2"/>
  <c r="K674" i="2"/>
  <c r="V675" i="2"/>
  <c r="V676" i="2"/>
  <c r="V680" i="2"/>
  <c r="V681" i="2"/>
  <c r="V682" i="2"/>
  <c r="V683" i="2"/>
  <c r="K684" i="2"/>
  <c r="V687" i="2"/>
  <c r="U688" i="2"/>
  <c r="V690" i="2"/>
  <c r="V691" i="2"/>
  <c r="K759" i="2"/>
  <c r="V760" i="2"/>
  <c r="V776" i="2"/>
  <c r="V778" i="2"/>
  <c r="K806" i="2"/>
  <c r="V808" i="2"/>
  <c r="U809" i="2"/>
  <c r="V811" i="2"/>
  <c r="K812" i="2"/>
  <c r="V815" i="2"/>
  <c r="V867" i="2"/>
  <c r="V868" i="2"/>
  <c r="U869" i="2"/>
  <c r="V870" i="2"/>
  <c r="V872" i="2"/>
  <c r="V873" i="2"/>
  <c r="K874" i="2"/>
  <c r="V896" i="2"/>
  <c r="V897" i="2"/>
  <c r="V898" i="2"/>
  <c r="V915" i="2"/>
  <c r="V916" i="2"/>
  <c r="V936" i="2"/>
  <c r="V937" i="2"/>
  <c r="K938" i="2"/>
  <c r="V977" i="2"/>
  <c r="V978" i="2"/>
  <c r="V980" i="2"/>
  <c r="V983" i="2"/>
  <c r="V985" i="2"/>
  <c r="V986" i="2"/>
  <c r="V1004" i="2"/>
  <c r="V1005" i="2"/>
  <c r="V1006" i="2"/>
  <c r="U1006" i="2"/>
  <c r="V1007" i="2"/>
  <c r="V1008" i="2"/>
  <c r="V1010" i="2"/>
  <c r="U1011" i="2"/>
  <c r="V1012" i="2"/>
  <c r="V1031" i="2"/>
  <c r="V1032" i="2"/>
  <c r="V1036" i="2"/>
  <c r="V1037" i="2"/>
  <c r="V1038" i="2"/>
  <c r="V1039" i="2"/>
  <c r="V1040" i="2"/>
  <c r="V1052" i="2"/>
  <c r="V1100" i="2"/>
  <c r="U1101" i="2"/>
  <c r="V1102" i="2"/>
  <c r="V1105" i="2"/>
  <c r="V1107" i="2"/>
  <c r="V1108" i="2"/>
  <c r="V1110" i="2"/>
  <c r="V1111" i="2"/>
  <c r="V1113" i="2"/>
  <c r="V1115" i="2"/>
  <c r="V1116" i="2"/>
  <c r="H1161" i="2"/>
  <c r="V1169" i="2"/>
  <c r="V1184" i="2"/>
  <c r="V1185" i="2"/>
  <c r="V1194" i="2"/>
  <c r="V1197" i="2"/>
  <c r="V1198" i="2"/>
  <c r="U1198" i="2"/>
  <c r="V1199" i="2"/>
  <c r="V1200" i="2"/>
  <c r="V1219" i="2"/>
  <c r="V1220" i="2"/>
  <c r="V1222" i="2"/>
  <c r="V1223" i="2"/>
  <c r="V1340" i="2"/>
  <c r="V1341" i="2"/>
  <c r="V1343" i="2"/>
  <c r="V1344" i="2"/>
  <c r="V1345" i="2"/>
  <c r="V1346" i="2"/>
  <c r="V1347" i="2"/>
  <c r="V1348" i="2"/>
  <c r="V1349" i="2"/>
  <c r="V1350" i="2"/>
  <c r="V1351" i="2"/>
  <c r="V1352" i="2"/>
  <c r="V1353" i="2"/>
  <c r="V1354" i="2"/>
  <c r="V1356" i="2"/>
  <c r="V1357" i="2"/>
  <c r="V1369" i="2"/>
  <c r="V1371" i="2"/>
  <c r="V1372" i="2"/>
  <c r="V1376" i="2"/>
  <c r="V1453" i="2"/>
  <c r="U1454" i="2"/>
  <c r="V1465" i="2"/>
  <c r="V1466" i="2"/>
  <c r="V1518" i="2"/>
  <c r="K1540" i="2"/>
  <c r="V1542" i="2"/>
  <c r="I1542" i="2"/>
  <c r="V1587" i="2"/>
  <c r="U1587" i="2"/>
  <c r="V1589" i="2"/>
  <c r="V1591" i="2"/>
  <c r="V1593" i="2"/>
  <c r="V1594" i="2"/>
  <c r="U1594" i="2"/>
  <c r="V1631" i="2"/>
  <c r="V1634" i="2"/>
  <c r="V1637" i="2"/>
  <c r="V1639" i="2"/>
  <c r="V1663" i="2"/>
  <c r="V1664" i="2"/>
  <c r="V1666" i="2"/>
  <c r="I1666" i="2"/>
  <c r="I1700" i="2"/>
  <c r="H1700" i="2"/>
  <c r="U1703" i="2"/>
  <c r="V1704" i="2"/>
  <c r="V1708" i="2"/>
  <c r="V1709" i="2"/>
  <c r="V1712" i="2"/>
  <c r="U1712" i="2"/>
  <c r="V1713" i="2"/>
  <c r="V1715" i="2"/>
  <c r="V1716" i="2"/>
  <c r="I1716" i="2"/>
  <c r="H1850" i="2"/>
  <c r="I1850" i="2"/>
  <c r="V1862" i="2"/>
  <c r="K1863" i="2"/>
  <c r="U1864" i="2"/>
  <c r="K1864" i="2"/>
  <c r="V1931" i="2"/>
  <c r="V1933" i="2"/>
  <c r="V1937" i="2"/>
  <c r="U1937" i="2"/>
  <c r="V1957" i="2"/>
  <c r="V2010" i="2"/>
  <c r="V2011" i="2"/>
  <c r="V2013" i="2"/>
  <c r="V2014" i="2"/>
  <c r="U2014" i="2"/>
  <c r="V2018" i="2"/>
  <c r="V2019" i="2"/>
  <c r="V2021" i="2"/>
  <c r="V2022" i="2"/>
  <c r="U2022" i="2"/>
  <c r="V2054" i="2"/>
  <c r="U2055" i="2"/>
  <c r="V2056" i="2"/>
  <c r="V2057" i="2"/>
  <c r="H2059" i="2"/>
  <c r="V2095" i="2"/>
  <c r="H2226" i="2"/>
  <c r="I2226" i="2"/>
  <c r="V2228" i="2"/>
  <c r="U2229" i="2"/>
  <c r="U2230" i="2"/>
  <c r="I2245" i="2"/>
  <c r="V2248" i="2"/>
  <c r="V2250" i="2"/>
  <c r="U2251" i="2"/>
  <c r="U2252" i="2"/>
  <c r="U2253" i="2"/>
  <c r="V2255" i="2"/>
  <c r="V2256" i="2"/>
  <c r="U2257" i="2"/>
  <c r="V2303" i="2"/>
  <c r="V2308" i="2"/>
  <c r="V2309" i="2"/>
  <c r="U2309" i="2"/>
  <c r="V2333" i="2"/>
  <c r="U2333" i="2"/>
  <c r="V2399" i="2"/>
  <c r="U2402" i="2"/>
  <c r="V2405" i="2"/>
  <c r="V2406" i="2"/>
  <c r="V2410" i="2"/>
  <c r="I2410" i="2"/>
  <c r="H2447" i="2"/>
  <c r="I2447" i="2"/>
  <c r="H2510" i="2"/>
  <c r="I2510" i="2"/>
  <c r="V2517" i="2"/>
  <c r="U2517" i="2"/>
  <c r="U2518" i="2"/>
  <c r="V2519" i="2"/>
  <c r="V2521" i="2"/>
  <c r="V2522" i="2"/>
  <c r="V2524" i="2"/>
  <c r="V2526" i="2"/>
  <c r="V2527" i="2"/>
  <c r="V2529" i="2"/>
  <c r="U2529" i="2"/>
  <c r="V2678" i="2"/>
  <c r="V2681" i="2"/>
  <c r="U2681" i="2"/>
  <c r="V2725" i="2"/>
  <c r="V2726" i="2"/>
  <c r="V2728" i="2"/>
  <c r="V2729" i="2"/>
  <c r="I2768" i="2"/>
  <c r="H2768" i="2"/>
  <c r="V2787" i="2"/>
  <c r="V2788" i="2"/>
  <c r="U2791" i="2"/>
  <c r="V2792" i="2"/>
  <c r="V2793" i="2"/>
  <c r="I2793" i="2"/>
  <c r="V2859" i="2"/>
  <c r="H2859" i="2"/>
  <c r="V2890" i="2"/>
  <c r="V2892" i="2"/>
  <c r="H2892" i="2"/>
  <c r="I2911" i="2"/>
  <c r="H2911" i="2"/>
  <c r="V2928" i="2"/>
  <c r="V2936" i="2"/>
  <c r="V2938" i="2"/>
  <c r="V2940" i="2"/>
  <c r="U2946" i="2"/>
  <c r="V2948" i="2"/>
  <c r="V2968" i="2"/>
  <c r="V2974" i="2"/>
  <c r="V2976" i="2"/>
  <c r="V2978" i="2"/>
  <c r="V2982" i="2"/>
  <c r="V2984" i="2"/>
  <c r="V2986" i="2"/>
  <c r="U2986" i="2"/>
  <c r="V2988" i="2"/>
  <c r="V2990" i="2"/>
  <c r="I2990" i="2"/>
  <c r="V3025" i="2"/>
  <c r="V3046" i="2"/>
  <c r="U3046" i="2"/>
  <c r="V3097" i="2"/>
  <c r="V3117" i="2"/>
  <c r="V3213" i="2"/>
  <c r="U3213" i="2"/>
  <c r="V3215" i="2"/>
  <c r="U3219" i="2"/>
  <c r="U3262" i="2"/>
  <c r="V3281" i="2"/>
  <c r="V3331" i="2"/>
  <c r="I3344" i="2"/>
  <c r="V3381" i="2"/>
  <c r="V3803" i="2"/>
  <c r="U3916" i="2"/>
  <c r="V3972" i="2"/>
  <c r="I3976" i="2"/>
  <c r="V1959" i="2"/>
  <c r="V1960" i="2"/>
  <c r="V1963" i="2"/>
  <c r="I1963" i="2"/>
  <c r="V1998" i="2"/>
  <c r="V1999" i="2"/>
  <c r="V2000" i="2"/>
  <c r="I2000" i="2"/>
  <c r="V2096" i="2"/>
  <c r="V2098" i="2"/>
  <c r="V2103" i="2"/>
  <c r="V2105" i="2"/>
  <c r="V2106" i="2"/>
  <c r="V2108" i="2"/>
  <c r="I2108" i="2"/>
  <c r="V2169" i="2"/>
  <c r="U2173" i="2"/>
  <c r="U2283" i="2"/>
  <c r="V2285" i="2"/>
  <c r="V2287" i="2"/>
  <c r="V2288" i="2"/>
  <c r="V2358" i="2"/>
  <c r="V2360" i="2"/>
  <c r="U2361" i="2"/>
  <c r="V2362" i="2"/>
  <c r="V2366" i="2"/>
  <c r="V2367" i="2"/>
  <c r="U2367" i="2"/>
  <c r="V2369" i="2"/>
  <c r="V2370" i="2"/>
  <c r="V2371" i="2"/>
  <c r="V2462" i="2"/>
  <c r="V2463" i="2"/>
  <c r="V2466" i="2"/>
  <c r="V2467" i="2"/>
  <c r="U2588" i="2"/>
  <c r="V2589" i="2"/>
  <c r="V2590" i="2"/>
  <c r="U2590" i="2"/>
  <c r="V2591" i="2"/>
  <c r="V2592" i="2"/>
  <c r="V2597" i="2"/>
  <c r="U2597" i="2"/>
  <c r="I2729" i="2"/>
  <c r="H2729" i="2"/>
  <c r="V2738" i="2"/>
  <c r="V2835" i="2"/>
  <c r="V2836" i="2"/>
  <c r="V2869" i="2"/>
  <c r="V2873" i="2"/>
  <c r="V2875" i="2"/>
  <c r="V2877" i="2"/>
  <c r="U2881" i="2"/>
  <c r="V2883" i="2"/>
  <c r="U2883" i="2"/>
  <c r="V2902" i="2"/>
  <c r="V2904" i="2"/>
  <c r="V2910" i="2"/>
  <c r="V2918" i="2"/>
  <c r="V2920" i="2"/>
  <c r="V2925" i="2"/>
  <c r="V2952" i="2"/>
  <c r="V2958" i="2"/>
  <c r="V2965" i="2"/>
  <c r="H2992" i="2"/>
  <c r="I2992" i="2"/>
  <c r="V3012" i="2"/>
  <c r="U3031" i="2"/>
  <c r="V3057" i="2"/>
  <c r="U3121" i="2"/>
  <c r="V3128" i="2"/>
  <c r="U3132" i="2"/>
  <c r="V3142" i="2"/>
  <c r="U3142" i="2"/>
  <c r="I3155" i="2"/>
  <c r="V3164" i="2"/>
  <c r="H3170" i="2"/>
  <c r="V3187" i="2"/>
  <c r="V3201" i="2"/>
  <c r="U3201" i="2"/>
  <c r="I3206" i="2"/>
  <c r="H3206" i="2"/>
  <c r="V3257" i="2"/>
  <c r="I3262" i="2"/>
  <c r="V3265" i="2"/>
  <c r="V3267" i="2"/>
  <c r="U3267" i="2"/>
  <c r="V3337" i="2"/>
  <c r="V3356" i="2"/>
  <c r="V3366" i="2"/>
  <c r="V3368" i="2"/>
  <c r="U3372" i="2"/>
  <c r="U3757" i="2"/>
  <c r="U3759" i="2"/>
  <c r="U3761" i="2"/>
  <c r="H3763" i="2"/>
  <c r="U3790" i="2"/>
  <c r="U3836" i="2"/>
  <c r="U3838" i="2"/>
  <c r="U3846" i="2"/>
  <c r="V3852" i="2"/>
  <c r="I475" i="2"/>
  <c r="K476" i="2"/>
  <c r="I477" i="2"/>
  <c r="K478" i="2"/>
  <c r="K479" i="2"/>
  <c r="K481" i="2"/>
  <c r="U482" i="2"/>
  <c r="V483" i="2"/>
  <c r="V490" i="2"/>
  <c r="U503" i="2"/>
  <c r="U504" i="2"/>
  <c r="K505" i="2"/>
  <c r="K506" i="2"/>
  <c r="K516" i="2"/>
  <c r="K517" i="2"/>
  <c r="H522" i="2"/>
  <c r="K523" i="2"/>
  <c r="U525" i="2"/>
  <c r="V526" i="2"/>
  <c r="K527" i="2"/>
  <c r="U528" i="2"/>
  <c r="I538" i="2"/>
  <c r="I542" i="2"/>
  <c r="U543" i="2"/>
  <c r="V544" i="2"/>
  <c r="V545" i="2"/>
  <c r="V546" i="2"/>
  <c r="U547" i="2"/>
  <c r="I585" i="2"/>
  <c r="V590" i="2"/>
  <c r="K591" i="2"/>
  <c r="K592" i="2"/>
  <c r="K593" i="2"/>
  <c r="V594" i="2"/>
  <c r="V595" i="2"/>
  <c r="V601" i="2"/>
  <c r="K609" i="2"/>
  <c r="I618" i="2"/>
  <c r="I619" i="2"/>
  <c r="H620" i="2"/>
  <c r="H621" i="2"/>
  <c r="V622" i="2"/>
  <c r="U624" i="2"/>
  <c r="K625" i="2"/>
  <c r="K626" i="2"/>
  <c r="V627" i="2"/>
  <c r="V628" i="2"/>
  <c r="I635" i="2"/>
  <c r="H636" i="2"/>
  <c r="V637" i="2"/>
  <c r="V638" i="2"/>
  <c r="K639" i="2"/>
  <c r="U641" i="2"/>
  <c r="K642" i="2"/>
  <c r="V643" i="2"/>
  <c r="V662" i="2"/>
  <c r="H670" i="2"/>
  <c r="H694" i="2"/>
  <c r="K696" i="2"/>
  <c r="V698" i="2"/>
  <c r="V699" i="2"/>
  <c r="K700" i="2"/>
  <c r="V702" i="2"/>
  <c r="V741" i="2"/>
  <c r="K742" i="2"/>
  <c r="V744" i="2"/>
  <c r="U745" i="2"/>
  <c r="V746" i="2"/>
  <c r="V747" i="2"/>
  <c r="K748" i="2"/>
  <c r="V751" i="2"/>
  <c r="V761" i="2"/>
  <c r="V819" i="2"/>
  <c r="V822" i="2"/>
  <c r="U823" i="2"/>
  <c r="H840" i="2"/>
  <c r="I847" i="2"/>
  <c r="H851" i="2"/>
  <c r="I859" i="2"/>
  <c r="I860" i="2"/>
  <c r="V861" i="2"/>
  <c r="V864" i="2"/>
  <c r="V865" i="2"/>
  <c r="U874" i="2"/>
  <c r="I882" i="2"/>
  <c r="V889" i="2"/>
  <c r="V891" i="2"/>
  <c r="V892" i="2"/>
  <c r="V908" i="2"/>
  <c r="V909" i="2"/>
  <c r="V946" i="2"/>
  <c r="I963" i="2"/>
  <c r="I965" i="2"/>
  <c r="V966" i="2"/>
  <c r="V968" i="2"/>
  <c r="V969" i="2"/>
  <c r="V971" i="2"/>
  <c r="I987" i="2"/>
  <c r="V1022" i="2"/>
  <c r="V1023" i="2"/>
  <c r="V1079" i="2"/>
  <c r="V1080" i="2"/>
  <c r="V1082" i="2"/>
  <c r="V1083" i="2"/>
  <c r="V1084" i="2"/>
  <c r="V1085" i="2"/>
  <c r="V1119" i="2"/>
  <c r="V1132" i="2"/>
  <c r="V1133" i="2"/>
  <c r="V1135" i="2"/>
  <c r="V1151" i="2"/>
  <c r="V1154" i="2"/>
  <c r="V1156" i="2"/>
  <c r="K1157" i="2"/>
  <c r="K1158" i="2"/>
  <c r="U1159" i="2"/>
  <c r="V1160" i="2"/>
  <c r="V1161" i="2"/>
  <c r="V1203" i="2"/>
  <c r="U1205" i="2"/>
  <c r="V1207" i="2"/>
  <c r="V1208" i="2"/>
  <c r="V1209" i="2"/>
  <c r="H1224" i="2"/>
  <c r="H1228" i="2"/>
  <c r="H1231" i="2"/>
  <c r="U1241" i="2"/>
  <c r="H1248" i="2"/>
  <c r="I1251" i="2"/>
  <c r="U1253" i="2"/>
  <c r="V1257" i="2"/>
  <c r="V1267" i="2"/>
  <c r="V1269" i="2"/>
  <c r="V1270" i="2"/>
  <c r="V1271" i="2"/>
  <c r="V1285" i="2"/>
  <c r="V1286" i="2"/>
  <c r="U1287" i="2"/>
  <c r="V1288" i="2"/>
  <c r="V1300" i="2"/>
  <c r="U1303" i="2"/>
  <c r="V1304" i="2"/>
  <c r="V1305" i="2"/>
  <c r="V1307" i="2"/>
  <c r="V1309" i="2"/>
  <c r="V1361" i="2"/>
  <c r="V1362" i="2"/>
  <c r="V1364" i="2"/>
  <c r="V1366" i="2"/>
  <c r="U1378" i="2"/>
  <c r="I1386" i="2"/>
  <c r="I1389" i="2"/>
  <c r="I1394" i="2"/>
  <c r="I1406" i="2"/>
  <c r="U1419" i="2"/>
  <c r="I1436" i="2"/>
  <c r="V1443" i="2"/>
  <c r="K1444" i="2"/>
  <c r="V1445" i="2"/>
  <c r="V1446" i="2"/>
  <c r="I1472" i="2"/>
  <c r="U1479" i="2"/>
  <c r="V1509" i="2"/>
  <c r="U1518" i="2"/>
  <c r="K1521" i="2"/>
  <c r="V1567" i="2"/>
  <c r="I1567" i="2"/>
  <c r="V1616" i="2"/>
  <c r="U1617" i="2"/>
  <c r="V1618" i="2"/>
  <c r="I1618" i="2"/>
  <c r="U1682" i="2"/>
  <c r="V1683" i="2"/>
  <c r="V1684" i="2"/>
  <c r="V1740" i="2"/>
  <c r="V1742" i="2"/>
  <c r="V1744" i="2"/>
  <c r="U1744" i="2"/>
  <c r="V1830" i="2"/>
  <c r="U1831" i="2"/>
  <c r="V1832" i="2"/>
  <c r="V1833" i="2"/>
  <c r="V1835" i="2"/>
  <c r="H1999" i="2"/>
  <c r="H2000" i="2"/>
  <c r="V2038" i="2"/>
  <c r="V2040" i="2"/>
  <c r="V2043" i="2"/>
  <c r="V2044" i="2"/>
  <c r="U2046" i="2"/>
  <c r="V2048" i="2"/>
  <c r="H2048" i="2"/>
  <c r="V2063" i="2"/>
  <c r="V2064" i="2"/>
  <c r="V2066" i="2"/>
  <c r="V2068" i="2"/>
  <c r="V2071" i="2"/>
  <c r="V2072" i="2"/>
  <c r="V2149" i="2"/>
  <c r="V2150" i="2"/>
  <c r="V2152" i="2"/>
  <c r="V2153" i="2"/>
  <c r="V2154" i="2"/>
  <c r="V2155" i="2"/>
  <c r="U2155" i="2"/>
  <c r="H2184" i="2"/>
  <c r="I2184" i="2"/>
  <c r="V2191" i="2"/>
  <c r="I2193" i="2"/>
  <c r="V2198" i="2"/>
  <c r="U2198" i="2"/>
  <c r="V2200" i="2"/>
  <c r="I2202" i="2"/>
  <c r="V2204" i="2"/>
  <c r="V2205" i="2"/>
  <c r="U2205" i="2"/>
  <c r="V2237" i="2"/>
  <c r="V2261" i="2"/>
  <c r="V2264" i="2"/>
  <c r="U2266" i="2"/>
  <c r="V2269" i="2"/>
  <c r="V2272" i="2"/>
  <c r="V2319" i="2"/>
  <c r="V2322" i="2"/>
  <c r="I2322" i="2"/>
  <c r="I2371" i="2"/>
  <c r="H2371" i="2"/>
  <c r="U2374" i="2"/>
  <c r="V2375" i="2"/>
  <c r="V2378" i="2"/>
  <c r="V2380" i="2"/>
  <c r="V2384" i="2"/>
  <c r="V2386" i="2"/>
  <c r="V2387" i="2"/>
  <c r="U2388" i="2"/>
  <c r="K2388" i="2"/>
  <c r="V2485" i="2"/>
  <c r="V2546" i="2"/>
  <c r="V2547" i="2"/>
  <c r="V2651" i="2"/>
  <c r="V2655" i="2"/>
  <c r="V2656" i="2"/>
  <c r="V2658" i="2"/>
  <c r="V2699" i="2"/>
  <c r="V2700" i="2"/>
  <c r="V2702" i="2"/>
  <c r="U2702" i="2"/>
  <c r="H2738" i="2"/>
  <c r="U2739" i="2"/>
  <c r="V2740" i="2"/>
  <c r="V2741" i="2"/>
  <c r="V2743" i="2"/>
  <c r="V2745" i="2"/>
  <c r="V2747" i="2"/>
  <c r="V2749" i="2"/>
  <c r="V2751" i="2"/>
  <c r="V2752" i="2"/>
  <c r="V2810" i="2"/>
  <c r="H2835" i="2"/>
  <c r="I2836" i="2"/>
  <c r="V2838" i="2"/>
  <c r="V2839" i="2"/>
  <c r="V2841" i="2"/>
  <c r="V2844" i="2"/>
  <c r="U2846" i="2"/>
  <c r="V2860" i="2"/>
  <c r="V2893" i="2"/>
  <c r="U2897" i="2"/>
  <c r="V2991" i="2"/>
  <c r="V2995" i="2"/>
  <c r="V2997" i="2"/>
  <c r="U3018" i="2"/>
  <c r="V3047" i="2"/>
  <c r="U3047" i="2"/>
  <c r="H3054" i="2"/>
  <c r="H3094" i="2"/>
  <c r="U3176" i="2"/>
  <c r="V3180" i="2"/>
  <c r="H3205" i="2"/>
  <c r="I3205" i="2"/>
  <c r="U3208" i="2"/>
  <c r="I3242" i="2"/>
  <c r="U3248" i="2"/>
  <c r="V3293" i="2"/>
  <c r="U3293" i="2"/>
  <c r="U3298" i="2"/>
  <c r="V3308" i="2"/>
  <c r="V3318" i="2"/>
  <c r="V3320" i="2"/>
  <c r="U3324" i="2"/>
  <c r="V3421" i="2"/>
  <c r="U3421" i="2"/>
  <c r="H3426" i="2"/>
  <c r="U3430" i="2"/>
  <c r="V3463" i="2"/>
  <c r="U3463" i="2"/>
  <c r="U3477" i="2"/>
  <c r="U3562" i="2"/>
  <c r="H3570" i="2"/>
  <c r="V3578" i="2"/>
  <c r="H3586" i="2"/>
  <c r="U3588" i="2"/>
  <c r="I3590" i="2"/>
  <c r="V3630" i="2"/>
  <c r="I3653" i="2"/>
  <c r="H3653" i="2"/>
  <c r="V3659" i="2"/>
  <c r="U3663" i="2"/>
  <c r="I3827" i="2"/>
  <c r="U9" i="2"/>
  <c r="U10" i="2"/>
  <c r="V11" i="2"/>
  <c r="V30" i="2"/>
  <c r="I51" i="2"/>
  <c r="I54" i="2"/>
  <c r="V55" i="2"/>
  <c r="V56" i="2"/>
  <c r="K58" i="2"/>
  <c r="K59" i="2"/>
  <c r="V60" i="2"/>
  <c r="V61" i="2"/>
  <c r="V73" i="2"/>
  <c r="V88" i="2"/>
  <c r="V89" i="2"/>
  <c r="H127" i="2"/>
  <c r="V128" i="2"/>
  <c r="V129" i="2"/>
  <c r="K130" i="2"/>
  <c r="K133" i="2"/>
  <c r="K134" i="2"/>
  <c r="V194" i="2"/>
  <c r="V195" i="2"/>
  <c r="V196" i="2"/>
  <c r="U216" i="2"/>
  <c r="I219" i="2"/>
  <c r="K223" i="2"/>
  <c r="U224" i="2"/>
  <c r="V225" i="2"/>
  <c r="V226" i="2"/>
  <c r="V227" i="2"/>
  <c r="V228" i="2"/>
  <c r="V229" i="2"/>
  <c r="I252" i="2"/>
  <c r="V276" i="2"/>
  <c r="H278" i="2"/>
  <c r="I280" i="2"/>
  <c r="I281" i="2"/>
  <c r="I282" i="2"/>
  <c r="I284" i="2"/>
  <c r="V305" i="2"/>
  <c r="V306" i="2"/>
  <c r="V307" i="2"/>
  <c r="V308" i="2"/>
  <c r="V309" i="2"/>
  <c r="V310" i="2"/>
  <c r="V323" i="2"/>
  <c r="V324" i="2"/>
  <c r="V325" i="2"/>
  <c r="V326" i="2"/>
  <c r="K349" i="2"/>
  <c r="U350" i="2"/>
  <c r="V351" i="2"/>
  <c r="K352" i="2"/>
  <c r="K353" i="2"/>
  <c r="K354" i="2"/>
  <c r="U355" i="2"/>
  <c r="U357" i="2"/>
  <c r="V358" i="2"/>
  <c r="K370" i="2"/>
  <c r="H379" i="2"/>
  <c r="U395" i="2"/>
  <c r="U396" i="2"/>
  <c r="H413" i="2"/>
  <c r="K414" i="2"/>
  <c r="V418" i="2"/>
  <c r="K421" i="2"/>
  <c r="K422" i="2"/>
  <c r="U423" i="2"/>
  <c r="V424" i="2"/>
  <c r="V425" i="2"/>
  <c r="V426" i="2"/>
  <c r="K427" i="2"/>
  <c r="K428" i="2"/>
  <c r="U429" i="2"/>
  <c r="H451" i="2"/>
  <c r="U457" i="2"/>
  <c r="H463" i="2"/>
  <c r="K468" i="2"/>
  <c r="I483" i="2"/>
  <c r="K484" i="2"/>
  <c r="K485" i="2"/>
  <c r="K486" i="2"/>
  <c r="U492" i="2"/>
  <c r="U519" i="2"/>
  <c r="H547" i="2"/>
  <c r="U548" i="2"/>
  <c r="U549" i="2"/>
  <c r="U564" i="2"/>
  <c r="V565" i="2"/>
  <c r="V566" i="2"/>
  <c r="K568" i="2"/>
  <c r="U571" i="2"/>
  <c r="V572" i="2"/>
  <c r="V573" i="2"/>
  <c r="U576" i="2"/>
  <c r="K577" i="2"/>
  <c r="K578" i="2"/>
  <c r="V579" i="2"/>
  <c r="V580" i="2"/>
  <c r="H590" i="2"/>
  <c r="K596" i="2"/>
  <c r="H601" i="2"/>
  <c r="V602" i="2"/>
  <c r="I609" i="2"/>
  <c r="V611" i="2"/>
  <c r="I624" i="2"/>
  <c r="V629" i="2"/>
  <c r="K631" i="2"/>
  <c r="H638" i="2"/>
  <c r="I643" i="2"/>
  <c r="V645" i="2"/>
  <c r="U661" i="2"/>
  <c r="V663" i="2"/>
  <c r="K666" i="2"/>
  <c r="K673" i="2"/>
  <c r="H698" i="2"/>
  <c r="H700" i="2"/>
  <c r="H706" i="2"/>
  <c r="V707" i="2"/>
  <c r="K708" i="2"/>
  <c r="K710" i="2"/>
  <c r="V711" i="2"/>
  <c r="V712" i="2"/>
  <c r="V714" i="2"/>
  <c r="K716" i="2"/>
  <c r="V718" i="2"/>
  <c r="V720" i="2"/>
  <c r="V721" i="2"/>
  <c r="U722" i="2"/>
  <c r="V723" i="2"/>
  <c r="V724" i="2"/>
  <c r="V725" i="2"/>
  <c r="V727" i="2"/>
  <c r="V730" i="2"/>
  <c r="U731" i="2"/>
  <c r="V732" i="2"/>
  <c r="V733" i="2"/>
  <c r="V734" i="2"/>
  <c r="V735" i="2"/>
  <c r="V738" i="2"/>
  <c r="H761" i="2"/>
  <c r="I761" i="2"/>
  <c r="V772" i="2"/>
  <c r="V804" i="2"/>
  <c r="V805" i="2"/>
  <c r="V824" i="2"/>
  <c r="V828" i="2"/>
  <c r="V830" i="2"/>
  <c r="V832" i="2"/>
  <c r="V833" i="2"/>
  <c r="V834" i="2"/>
  <c r="V835" i="2"/>
  <c r="H842" i="2"/>
  <c r="V843" i="2"/>
  <c r="H911" i="2"/>
  <c r="V925" i="2"/>
  <c r="K928" i="2"/>
  <c r="K929" i="2"/>
  <c r="U930" i="2"/>
  <c r="V931" i="2"/>
  <c r="V932" i="2"/>
  <c r="V934" i="2"/>
  <c r="V935" i="2"/>
  <c r="I946" i="2"/>
  <c r="V949" i="2"/>
  <c r="V950" i="2"/>
  <c r="V951" i="2"/>
  <c r="U952" i="2"/>
  <c r="V953" i="2"/>
  <c r="V954" i="2"/>
  <c r="V999" i="2"/>
  <c r="V1000" i="2"/>
  <c r="V1002" i="2"/>
  <c r="I1042" i="2"/>
  <c r="V1047" i="2"/>
  <c r="V1048" i="2"/>
  <c r="V1050" i="2"/>
  <c r="K1051" i="2"/>
  <c r="H1070" i="2"/>
  <c r="V1072" i="2"/>
  <c r="K1073" i="2"/>
  <c r="V1076" i="2"/>
  <c r="H1079" i="2"/>
  <c r="H1080" i="2"/>
  <c r="H1082" i="2"/>
  <c r="I1084" i="2"/>
  <c r="V1086" i="2"/>
  <c r="V1087" i="2"/>
  <c r="V1089" i="2"/>
  <c r="V1090" i="2"/>
  <c r="U1091" i="2"/>
  <c r="V1092" i="2"/>
  <c r="V1093" i="2"/>
  <c r="V1095" i="2"/>
  <c r="V1097" i="2"/>
  <c r="V1098" i="2"/>
  <c r="V1123" i="2"/>
  <c r="V1124" i="2"/>
  <c r="V1125" i="2"/>
  <c r="V1127" i="2"/>
  <c r="I1135" i="2"/>
  <c r="K1136" i="2"/>
  <c r="V1138" i="2"/>
  <c r="V1140" i="2"/>
  <c r="V1142" i="2"/>
  <c r="I1161" i="2"/>
  <c r="V1162" i="2"/>
  <c r="V1164" i="2"/>
  <c r="U1165" i="2"/>
  <c r="V1167" i="2"/>
  <c r="V1168" i="2"/>
  <c r="V1176" i="2"/>
  <c r="V1177" i="2"/>
  <c r="V1181" i="2"/>
  <c r="V1182" i="2"/>
  <c r="V1183" i="2"/>
  <c r="V1193" i="2"/>
  <c r="H1208" i="2"/>
  <c r="V1210" i="2"/>
  <c r="V1212" i="2"/>
  <c r="U1213" i="2"/>
  <c r="V1214" i="2"/>
  <c r="V1217" i="2"/>
  <c r="I1241" i="2"/>
  <c r="V1243" i="2"/>
  <c r="I1255" i="2"/>
  <c r="H1257" i="2"/>
  <c r="H1269" i="2"/>
  <c r="H1271" i="2"/>
  <c r="I1286" i="2"/>
  <c r="I1287" i="2"/>
  <c r="H1288" i="2"/>
  <c r="V1289" i="2"/>
  <c r="V1293" i="2"/>
  <c r="V1296" i="2"/>
  <c r="K1297" i="2"/>
  <c r="H1309" i="2"/>
  <c r="V1310" i="2"/>
  <c r="V1311" i="2"/>
  <c r="V1312" i="2"/>
  <c r="V1313" i="2"/>
  <c r="V1314" i="2"/>
  <c r="V1315" i="2"/>
  <c r="V1317" i="2"/>
  <c r="V1318" i="2"/>
  <c r="V1319" i="2"/>
  <c r="V1321" i="2"/>
  <c r="V1322" i="2"/>
  <c r="V1323" i="2"/>
  <c r="H1420" i="2"/>
  <c r="V1425" i="2"/>
  <c r="V1426" i="2"/>
  <c r="V1433" i="2"/>
  <c r="H1444" i="2"/>
  <c r="H1446" i="2"/>
  <c r="V1448" i="2"/>
  <c r="V1450" i="2"/>
  <c r="V1451" i="2"/>
  <c r="V1463" i="2"/>
  <c r="K1481" i="2"/>
  <c r="K1482" i="2"/>
  <c r="U1484" i="2"/>
  <c r="V1485" i="2"/>
  <c r="I1487" i="2"/>
  <c r="V1489" i="2"/>
  <c r="V1490" i="2"/>
  <c r="K1493" i="2"/>
  <c r="H1509" i="2"/>
  <c r="H1567" i="2"/>
  <c r="V1660" i="2"/>
  <c r="V1661" i="2"/>
  <c r="I1684" i="2"/>
  <c r="V1685" i="2"/>
  <c r="V1686" i="2"/>
  <c r="V1687" i="2"/>
  <c r="V1690" i="2"/>
  <c r="U1691" i="2"/>
  <c r="V1692" i="2"/>
  <c r="V1694" i="2"/>
  <c r="V1695" i="2"/>
  <c r="U1696" i="2"/>
  <c r="V1698" i="2"/>
  <c r="V1699" i="2"/>
  <c r="V1700" i="2"/>
  <c r="H1756" i="2"/>
  <c r="I1756" i="2"/>
  <c r="I1777" i="2"/>
  <c r="V1779" i="2"/>
  <c r="V1780" i="2"/>
  <c r="V1782" i="2"/>
  <c r="V1785" i="2"/>
  <c r="V1786" i="2"/>
  <c r="U1786" i="2"/>
  <c r="U1788" i="2"/>
  <c r="H1830" i="2"/>
  <c r="H1832" i="2"/>
  <c r="H1835" i="2"/>
  <c r="V1838" i="2"/>
  <c r="V1839" i="2"/>
  <c r="U1840" i="2"/>
  <c r="U1890" i="2"/>
  <c r="K1890" i="2"/>
  <c r="V1891" i="2"/>
  <c r="H1891" i="2"/>
  <c r="I1922" i="2"/>
  <c r="V1923" i="2"/>
  <c r="V1925" i="2"/>
  <c r="V1927" i="2"/>
  <c r="V1928" i="2"/>
  <c r="V1974" i="2"/>
  <c r="V1975" i="2"/>
  <c r="V1977" i="2"/>
  <c r="V1978" i="2"/>
  <c r="U1979" i="2"/>
  <c r="V1981" i="2"/>
  <c r="V1983" i="2"/>
  <c r="V1984" i="2"/>
  <c r="V1987" i="2"/>
  <c r="U2132" i="2"/>
  <c r="V2133" i="2"/>
  <c r="H2133" i="2"/>
  <c r="H2207" i="2"/>
  <c r="I2207" i="2"/>
  <c r="U2214" i="2"/>
  <c r="V2216" i="2"/>
  <c r="I2218" i="2"/>
  <c r="V2220" i="2"/>
  <c r="I2237" i="2"/>
  <c r="V2239" i="2"/>
  <c r="V2240" i="2"/>
  <c r="U2243" i="2"/>
  <c r="U2244" i="2"/>
  <c r="U2289" i="2"/>
  <c r="V2298" i="2"/>
  <c r="V2300" i="2"/>
  <c r="H2346" i="2"/>
  <c r="U2347" i="2"/>
  <c r="V2348" i="2"/>
  <c r="V2349" i="2"/>
  <c r="U2350" i="2"/>
  <c r="V2352" i="2"/>
  <c r="H2384" i="2"/>
  <c r="I2424" i="2"/>
  <c r="V2426" i="2"/>
  <c r="V2427" i="2"/>
  <c r="V2430" i="2"/>
  <c r="V2433" i="2"/>
  <c r="H2433" i="2"/>
  <c r="I2485" i="2"/>
  <c r="U2486" i="2"/>
  <c r="V2487" i="2"/>
  <c r="V2490" i="2"/>
  <c r="V2492" i="2"/>
  <c r="V2494" i="2"/>
  <c r="V2495" i="2"/>
  <c r="U2495" i="2"/>
  <c r="I2551" i="2"/>
  <c r="V2553" i="2"/>
  <c r="V2555" i="2"/>
  <c r="U2558" i="2"/>
  <c r="V2559" i="2"/>
  <c r="V2560" i="2"/>
  <c r="U2560" i="2"/>
  <c r="V2561" i="2"/>
  <c r="H2561" i="2"/>
  <c r="I2616" i="2"/>
  <c r="V2618" i="2"/>
  <c r="V2623" i="2"/>
  <c r="U2623" i="2"/>
  <c r="U2624" i="2"/>
  <c r="V2625" i="2"/>
  <c r="H2625" i="2"/>
  <c r="I2674" i="2"/>
  <c r="V2676" i="2"/>
  <c r="I2752" i="2"/>
  <c r="H2752" i="2"/>
  <c r="V2758" i="2"/>
  <c r="U2758" i="2"/>
  <c r="V2759" i="2"/>
  <c r="V2762" i="2"/>
  <c r="V2763" i="2"/>
  <c r="U2764" i="2"/>
  <c r="V2765" i="2"/>
  <c r="V2767" i="2"/>
  <c r="V2768" i="2"/>
  <c r="H2810" i="2"/>
  <c r="V2811" i="2"/>
  <c r="V2813" i="2"/>
  <c r="V2815" i="2"/>
  <c r="V2816" i="2"/>
  <c r="V2818" i="2"/>
  <c r="V2820" i="2"/>
  <c r="V2821" i="2"/>
  <c r="H2849" i="2"/>
  <c r="I2849" i="2"/>
  <c r="V2884" i="2"/>
  <c r="V2886" i="2"/>
  <c r="V2888" i="2"/>
  <c r="I2991" i="2"/>
  <c r="H3047" i="2"/>
  <c r="H3067" i="2"/>
  <c r="V3081" i="2"/>
  <c r="H3100" i="2"/>
  <c r="I3100" i="2"/>
  <c r="V3102" i="2"/>
  <c r="V3110" i="2"/>
  <c r="U3110" i="2"/>
  <c r="V3124" i="2"/>
  <c r="U3124" i="2"/>
  <c r="V3127" i="2"/>
  <c r="U3127" i="2"/>
  <c r="V3135" i="2"/>
  <c r="U3135" i="2"/>
  <c r="I3137" i="2"/>
  <c r="V3237" i="2"/>
  <c r="U3237" i="2"/>
  <c r="V3268" i="2"/>
  <c r="V3284" i="2"/>
  <c r="V3288" i="2"/>
  <c r="U3392" i="2"/>
  <c r="I3396" i="2"/>
  <c r="U3396" i="2"/>
  <c r="V3406" i="2"/>
  <c r="V3408" i="2"/>
  <c r="U3460" i="2"/>
  <c r="I3509" i="2"/>
  <c r="V3511" i="2"/>
  <c r="U3511" i="2"/>
  <c r="V3513" i="2"/>
  <c r="V3522" i="2"/>
  <c r="V3524" i="2"/>
  <c r="U3526" i="2"/>
  <c r="V3349" i="2"/>
  <c r="H3408" i="2"/>
  <c r="I3408" i="2"/>
  <c r="V3452" i="2"/>
  <c r="H3463" i="2"/>
  <c r="V3487" i="2"/>
  <c r="I3492" i="2"/>
  <c r="V3502" i="2"/>
  <c r="U3545" i="2"/>
  <c r="V3604" i="2"/>
  <c r="U3604" i="2"/>
  <c r="U3642" i="2"/>
  <c r="U3654" i="2"/>
  <c r="U3682" i="2"/>
  <c r="V3684" i="2"/>
  <c r="V3691" i="2"/>
  <c r="U3691" i="2"/>
  <c r="U3742" i="2"/>
  <c r="V3750" i="2"/>
  <c r="I3782" i="2"/>
  <c r="U3870" i="2"/>
  <c r="U3872" i="2"/>
  <c r="U3898" i="2"/>
  <c r="U3900" i="2"/>
  <c r="V3902" i="2"/>
  <c r="V3907" i="2"/>
  <c r="V3942" i="2"/>
  <c r="V3948" i="2"/>
  <c r="V3959" i="2"/>
  <c r="U3990" i="2"/>
  <c r="V3996" i="2"/>
  <c r="U4000" i="2"/>
  <c r="U4002" i="2"/>
  <c r="U4009" i="2"/>
  <c r="U4011" i="2"/>
  <c r="U4030" i="2"/>
  <c r="U4034" i="2"/>
  <c r="V4036" i="2"/>
  <c r="V1529" i="2"/>
  <c r="U1533" i="2"/>
  <c r="H1541" i="2"/>
  <c r="V1547" i="2"/>
  <c r="K1568" i="2"/>
  <c r="V1577" i="2"/>
  <c r="V1578" i="2"/>
  <c r="U1579" i="2"/>
  <c r="V1580" i="2"/>
  <c r="H1588" i="2"/>
  <c r="H1589" i="2"/>
  <c r="H1593" i="2"/>
  <c r="H1594" i="2"/>
  <c r="V1596" i="2"/>
  <c r="V1603" i="2"/>
  <c r="V1621" i="2"/>
  <c r="U1622" i="2"/>
  <c r="H1639" i="2"/>
  <c r="H1645" i="2"/>
  <c r="H1647" i="2"/>
  <c r="V1650" i="2"/>
  <c r="V1651" i="2"/>
  <c r="V1653" i="2"/>
  <c r="U1655" i="2"/>
  <c r="H1656" i="2"/>
  <c r="H1661" i="2"/>
  <c r="V1667" i="2"/>
  <c r="V1671" i="2"/>
  <c r="H1672" i="2"/>
  <c r="V1673" i="2"/>
  <c r="H1684" i="2"/>
  <c r="H1694" i="2"/>
  <c r="H1699" i="2"/>
  <c r="H1713" i="2"/>
  <c r="V1718" i="2"/>
  <c r="V1719" i="2"/>
  <c r="V1720" i="2"/>
  <c r="V1722" i="2"/>
  <c r="H1742" i="2"/>
  <c r="V1745" i="2"/>
  <c r="V1746" i="2"/>
  <c r="U1747" i="2"/>
  <c r="V1749" i="2"/>
  <c r="V1751" i="2"/>
  <c r="V1754" i="2"/>
  <c r="V1755" i="2"/>
  <c r="V1756" i="2"/>
  <c r="U1790" i="2"/>
  <c r="U1791" i="2"/>
  <c r="H1813" i="2"/>
  <c r="V1826" i="2"/>
  <c r="V1827" i="2"/>
  <c r="V1828" i="2"/>
  <c r="V1841" i="2"/>
  <c r="V1842" i="2"/>
  <c r="V1844" i="2"/>
  <c r="V1846" i="2"/>
  <c r="V1847" i="2"/>
  <c r="V1849" i="2"/>
  <c r="V1850" i="2"/>
  <c r="V1866" i="2"/>
  <c r="V1867" i="2"/>
  <c r="V1868" i="2"/>
  <c r="V1869" i="2"/>
  <c r="V1870" i="2"/>
  <c r="V1871" i="2"/>
  <c r="V1880" i="2"/>
  <c r="V1881" i="2"/>
  <c r="V1882" i="2"/>
  <c r="V1893" i="2"/>
  <c r="V1895" i="2"/>
  <c r="V1896" i="2"/>
  <c r="V1897" i="2"/>
  <c r="V1898" i="2"/>
  <c r="V1907" i="2"/>
  <c r="V1908" i="2"/>
  <c r="V1909" i="2"/>
  <c r="V1912" i="2"/>
  <c r="V1915" i="2"/>
  <c r="V1917" i="2"/>
  <c r="V1919" i="2"/>
  <c r="V1920" i="2"/>
  <c r="V1922" i="2"/>
  <c r="H1928" i="2"/>
  <c r="V1939" i="2"/>
  <c r="V1941" i="2"/>
  <c r="V1948" i="2"/>
  <c r="V1949" i="2"/>
  <c r="V1952" i="2"/>
  <c r="V1964" i="2"/>
  <c r="V1966" i="2"/>
  <c r="U1967" i="2"/>
  <c r="V1968" i="2"/>
  <c r="V1969" i="2"/>
  <c r="U1970" i="2"/>
  <c r="V2001" i="2"/>
  <c r="V2002" i="2"/>
  <c r="V2003" i="2"/>
  <c r="V2005" i="2"/>
  <c r="V2006" i="2"/>
  <c r="H2018" i="2"/>
  <c r="H2021" i="2"/>
  <c r="V2024" i="2"/>
  <c r="V2027" i="2"/>
  <c r="V2029" i="2"/>
  <c r="V2032" i="2"/>
  <c r="V2033" i="2"/>
  <c r="U2049" i="2"/>
  <c r="V2051" i="2"/>
  <c r="V2080" i="2"/>
  <c r="V2081" i="2"/>
  <c r="V2083" i="2"/>
  <c r="V2084" i="2"/>
  <c r="V2086" i="2"/>
  <c r="V2089" i="2"/>
  <c r="V2111" i="2"/>
  <c r="V2112" i="2"/>
  <c r="V2113" i="2"/>
  <c r="V2115" i="2"/>
  <c r="V2116" i="2"/>
  <c r="V2118" i="2"/>
  <c r="V2119" i="2"/>
  <c r="U2120" i="2"/>
  <c r="U2134" i="2"/>
  <c r="V2137" i="2"/>
  <c r="V2139" i="2"/>
  <c r="V2141" i="2"/>
  <c r="V2142" i="2"/>
  <c r="H2154" i="2"/>
  <c r="V2157" i="2"/>
  <c r="V2159" i="2"/>
  <c r="V2160" i="2"/>
  <c r="V2162" i="2"/>
  <c r="V2166" i="2"/>
  <c r="V2177" i="2"/>
  <c r="V2184" i="2"/>
  <c r="I2199" i="2"/>
  <c r="V2207" i="2"/>
  <c r="I2216" i="2"/>
  <c r="H2217" i="2"/>
  <c r="H2220" i="2"/>
  <c r="V2226" i="2"/>
  <c r="V2233" i="2"/>
  <c r="H2237" i="2"/>
  <c r="V2245" i="2"/>
  <c r="H2300" i="2"/>
  <c r="V2311" i="2"/>
  <c r="V2335" i="2"/>
  <c r="V2338" i="2"/>
  <c r="H2370" i="2"/>
  <c r="V2390" i="2"/>
  <c r="V2392" i="2"/>
  <c r="V2395" i="2"/>
  <c r="V2412" i="2"/>
  <c r="V2414" i="2"/>
  <c r="V2415" i="2"/>
  <c r="U2434" i="2"/>
  <c r="V2435" i="2"/>
  <c r="V2436" i="2"/>
  <c r="V2438" i="2"/>
  <c r="V2440" i="2"/>
  <c r="V2442" i="2"/>
  <c r="V2446" i="2"/>
  <c r="V2447" i="2"/>
  <c r="H2467" i="2"/>
  <c r="I2468" i="2"/>
  <c r="V2469" i="2"/>
  <c r="U2470" i="2"/>
  <c r="V2471" i="2"/>
  <c r="V2472" i="2"/>
  <c r="V2474" i="2"/>
  <c r="V2476" i="2"/>
  <c r="V2478" i="2"/>
  <c r="V2480" i="2"/>
  <c r="V2482" i="2"/>
  <c r="V2483" i="2"/>
  <c r="H2485" i="2"/>
  <c r="H2494" i="2"/>
  <c r="V2496" i="2"/>
  <c r="V2497" i="2"/>
  <c r="V2499" i="2"/>
  <c r="V2501" i="2"/>
  <c r="U2502" i="2"/>
  <c r="V2505" i="2"/>
  <c r="V2506" i="2"/>
  <c r="V2510" i="2"/>
  <c r="V2530" i="2"/>
  <c r="V2531" i="2"/>
  <c r="V2533" i="2"/>
  <c r="U2534" i="2"/>
  <c r="V2535" i="2"/>
  <c r="V2536" i="2"/>
  <c r="V2538" i="2"/>
  <c r="V2540" i="2"/>
  <c r="V2542" i="2"/>
  <c r="V2543" i="2"/>
  <c r="V2551" i="2"/>
  <c r="V2562" i="2"/>
  <c r="V2564" i="2"/>
  <c r="V2566" i="2"/>
  <c r="V2568" i="2"/>
  <c r="V2570" i="2"/>
  <c r="V2571" i="2"/>
  <c r="U2572" i="2"/>
  <c r="V2573" i="2"/>
  <c r="V2574" i="2"/>
  <c r="V2576" i="2"/>
  <c r="V2578" i="2"/>
  <c r="V2580" i="2"/>
  <c r="V2581" i="2"/>
  <c r="H2591" i="2"/>
  <c r="V2598" i="2"/>
  <c r="V2599" i="2"/>
  <c r="V2601" i="2"/>
  <c r="V2603" i="2"/>
  <c r="V2604" i="2"/>
  <c r="V2606" i="2"/>
  <c r="I2624" i="2"/>
  <c r="V2627" i="2"/>
  <c r="V2628" i="2"/>
  <c r="V2632" i="2"/>
  <c r="V2633" i="2"/>
  <c r="V2635" i="2"/>
  <c r="V2637" i="2"/>
  <c r="V2638" i="2"/>
  <c r="H2658" i="2"/>
  <c r="V2660" i="2"/>
  <c r="V2662" i="2"/>
  <c r="V2663" i="2"/>
  <c r="V2665" i="2"/>
  <c r="V2667" i="2"/>
  <c r="V2669" i="2"/>
  <c r="V2671" i="2"/>
  <c r="V2672" i="2"/>
  <c r="V2674" i="2"/>
  <c r="H2676" i="2"/>
  <c r="V2683" i="2"/>
  <c r="U2703" i="2"/>
  <c r="V2704" i="2"/>
  <c r="H2728" i="2"/>
  <c r="H2749" i="2"/>
  <c r="H2751" i="2"/>
  <c r="H2765" i="2"/>
  <c r="H2767" i="2"/>
  <c r="V2795" i="2"/>
  <c r="V2796" i="2"/>
  <c r="V2798" i="2"/>
  <c r="V2801" i="2"/>
  <c r="H2818" i="2"/>
  <c r="H2820" i="2"/>
  <c r="I2821" i="2"/>
  <c r="V2824" i="2"/>
  <c r="V2826" i="2"/>
  <c r="V2848" i="2"/>
  <c r="V2849" i="2"/>
  <c r="V2861" i="2"/>
  <c r="V2866" i="2"/>
  <c r="V2874" i="2"/>
  <c r="V2876" i="2"/>
  <c r="V2885" i="2"/>
  <c r="H2890" i="2"/>
  <c r="V2899" i="2"/>
  <c r="V2901" i="2"/>
  <c r="V2903" i="2"/>
  <c r="V2909" i="2"/>
  <c r="V2911" i="2"/>
  <c r="U2924" i="2"/>
  <c r="V2927" i="2"/>
  <c r="V2929" i="2"/>
  <c r="V2933" i="2"/>
  <c r="U2935" i="2"/>
  <c r="V2937" i="2"/>
  <c r="V2941" i="2"/>
  <c r="V2945" i="2"/>
  <c r="V2947" i="2"/>
  <c r="H2952" i="2"/>
  <c r="I2954" i="2"/>
  <c r="U2964" i="2"/>
  <c r="V2969" i="2"/>
  <c r="V2979" i="2"/>
  <c r="V2981" i="2"/>
  <c r="V2983" i="2"/>
  <c r="V2985" i="2"/>
  <c r="I2988" i="2"/>
  <c r="V2992" i="2"/>
  <c r="H2995" i="2"/>
  <c r="H2997" i="2"/>
  <c r="U3013" i="2"/>
  <c r="V3022" i="2"/>
  <c r="I3027" i="2"/>
  <c r="I3031" i="2"/>
  <c r="V3037" i="2"/>
  <c r="U3043" i="2"/>
  <c r="H3046" i="2"/>
  <c r="V3049" i="2"/>
  <c r="V3073" i="2"/>
  <c r="V3089" i="2"/>
  <c r="V3105" i="2"/>
  <c r="U3109" i="2"/>
  <c r="V3112" i="2"/>
  <c r="V3114" i="2"/>
  <c r="V3115" i="2"/>
  <c r="V3116" i="2"/>
  <c r="I3121" i="2"/>
  <c r="V3126" i="2"/>
  <c r="I3132" i="2"/>
  <c r="V3134" i="2"/>
  <c r="V3141" i="2"/>
  <c r="V3144" i="2"/>
  <c r="V3163" i="2"/>
  <c r="I3164" i="2"/>
  <c r="V3188" i="2"/>
  <c r="V3194" i="2"/>
  <c r="V3196" i="2"/>
  <c r="V3205" i="2"/>
  <c r="U3206" i="2"/>
  <c r="H3208" i="2"/>
  <c r="U3212" i="2"/>
  <c r="I3237" i="2"/>
  <c r="U3250" i="2"/>
  <c r="V3294" i="2"/>
  <c r="I3310" i="2"/>
  <c r="U3330" i="2"/>
  <c r="U3378" i="2"/>
  <c r="V3384" i="2"/>
  <c r="V3399" i="2"/>
  <c r="U3401" i="2"/>
  <c r="V3407" i="2"/>
  <c r="U3413" i="2"/>
  <c r="H3427" i="2"/>
  <c r="I3436" i="2"/>
  <c r="V3447" i="2"/>
  <c r="U3455" i="2"/>
  <c r="V3464" i="2"/>
  <c r="I3472" i="2"/>
  <c r="I3502" i="2"/>
  <c r="U3538" i="2"/>
  <c r="U3540" i="2"/>
  <c r="I3547" i="2"/>
  <c r="V3554" i="2"/>
  <c r="H3642" i="2"/>
  <c r="V3675" i="2"/>
  <c r="U3675" i="2"/>
  <c r="H3742" i="2"/>
  <c r="I3750" i="2"/>
  <c r="U3754" i="2"/>
  <c r="H3764" i="2"/>
  <c r="U3768" i="2"/>
  <c r="U3770" i="2"/>
  <c r="U3776" i="2"/>
  <c r="H3807" i="2"/>
  <c r="U3861" i="2"/>
  <c r="V3863" i="2"/>
  <c r="U3863" i="2"/>
  <c r="V3867" i="2"/>
  <c r="V3876" i="2"/>
  <c r="V3878" i="2"/>
  <c r="U3880" i="2"/>
  <c r="I3902" i="2"/>
  <c r="H3909" i="2"/>
  <c r="H3944" i="2"/>
  <c r="V3950" i="2"/>
  <c r="U3965" i="2"/>
  <c r="V3977" i="2"/>
  <c r="V3981" i="2"/>
  <c r="V3983" i="2"/>
  <c r="I3992" i="2"/>
  <c r="H3994" i="2"/>
  <c r="H4022" i="2"/>
  <c r="I4022" i="2"/>
  <c r="H718" i="2"/>
  <c r="H720" i="2"/>
  <c r="H721" i="2"/>
  <c r="H723" i="2"/>
  <c r="I725" i="2"/>
  <c r="H727" i="2"/>
  <c r="H730" i="2"/>
  <c r="H732" i="2"/>
  <c r="H733" i="2"/>
  <c r="H734" i="2"/>
  <c r="V740" i="2"/>
  <c r="I744" i="2"/>
  <c r="I746" i="2"/>
  <c r="H747" i="2"/>
  <c r="H750" i="2"/>
  <c r="H751" i="2"/>
  <c r="U752" i="2"/>
  <c r="V754" i="2"/>
  <c r="V755" i="2"/>
  <c r="V758" i="2"/>
  <c r="V764" i="2"/>
  <c r="V766" i="2"/>
  <c r="V770" i="2"/>
  <c r="H778" i="2"/>
  <c r="H784" i="2"/>
  <c r="I786" i="2"/>
  <c r="I787" i="2"/>
  <c r="H789" i="2"/>
  <c r="H790" i="2"/>
  <c r="H814" i="2"/>
  <c r="V818" i="2"/>
  <c r="H825" i="2"/>
  <c r="I832" i="2"/>
  <c r="I833" i="2"/>
  <c r="I834" i="2"/>
  <c r="V837" i="2"/>
  <c r="H881" i="2"/>
  <c r="V883" i="2"/>
  <c r="U884" i="2"/>
  <c r="V885" i="2"/>
  <c r="V886" i="2"/>
  <c r="V888" i="2"/>
  <c r="H897" i="2"/>
  <c r="V899" i="2"/>
  <c r="V900" i="2"/>
  <c r="V901" i="2"/>
  <c r="V902" i="2"/>
  <c r="V903" i="2"/>
  <c r="V904" i="2"/>
  <c r="V906" i="2"/>
  <c r="K912" i="2"/>
  <c r="V924" i="2"/>
  <c r="V939" i="2"/>
  <c r="V940" i="2"/>
  <c r="U941" i="2"/>
  <c r="V942" i="2"/>
  <c r="V944" i="2"/>
  <c r="V945" i="2"/>
  <c r="I953" i="2"/>
  <c r="V955" i="2"/>
  <c r="V956" i="2"/>
  <c r="V958" i="2"/>
  <c r="I971" i="2"/>
  <c r="V972" i="2"/>
  <c r="V975" i="2"/>
  <c r="V976" i="2"/>
  <c r="I1010" i="2"/>
  <c r="I1011" i="2"/>
  <c r="V1013" i="2"/>
  <c r="V1015" i="2"/>
  <c r="V1025" i="2"/>
  <c r="V1026" i="2"/>
  <c r="V1028" i="2"/>
  <c r="V1029" i="2"/>
  <c r="V1030" i="2"/>
  <c r="V1044" i="2"/>
  <c r="V1045" i="2"/>
  <c r="V1046" i="2"/>
  <c r="V1061" i="2"/>
  <c r="V1062" i="2"/>
  <c r="V1063" i="2"/>
  <c r="V1064" i="2"/>
  <c r="V1066" i="2"/>
  <c r="V1067" i="2"/>
  <c r="V1068" i="2"/>
  <c r="V1070" i="2"/>
  <c r="I1098" i="2"/>
  <c r="H1105" i="2"/>
  <c r="U1117" i="2"/>
  <c r="V1118" i="2"/>
  <c r="V1129" i="2"/>
  <c r="I1138" i="2"/>
  <c r="I1140" i="2"/>
  <c r="V1147" i="2"/>
  <c r="V1148" i="2"/>
  <c r="I1154" i="2"/>
  <c r="I1156" i="2"/>
  <c r="I1157" i="2"/>
  <c r="I1175" i="2"/>
  <c r="K1189" i="2"/>
  <c r="V1191" i="2"/>
  <c r="V1192" i="2"/>
  <c r="V1202" i="2"/>
  <c r="V1234" i="2"/>
  <c r="V1235" i="2"/>
  <c r="V1236" i="2"/>
  <c r="V1237" i="2"/>
  <c r="V1239" i="2"/>
  <c r="V1240" i="2"/>
  <c r="V1245" i="2"/>
  <c r="I1257" i="2"/>
  <c r="V1259" i="2"/>
  <c r="V1260" i="2"/>
  <c r="V1261" i="2"/>
  <c r="V1263" i="2"/>
  <c r="V1264" i="2"/>
  <c r="V1272" i="2"/>
  <c r="V1273" i="2"/>
  <c r="U1274" i="2"/>
  <c r="V1275" i="2"/>
  <c r="V1276" i="2"/>
  <c r="V1277" i="2"/>
  <c r="V1278" i="2"/>
  <c r="V1281" i="2"/>
  <c r="U1282" i="2"/>
  <c r="H1317" i="2"/>
  <c r="I1318" i="2"/>
  <c r="V1326" i="2"/>
  <c r="V1328" i="2"/>
  <c r="V1329" i="2"/>
  <c r="V1330" i="2"/>
  <c r="V1331" i="2"/>
  <c r="V1332" i="2"/>
  <c r="V1333" i="2"/>
  <c r="V1334" i="2"/>
  <c r="V1335" i="2"/>
  <c r="V1336" i="2"/>
  <c r="V1337" i="2"/>
  <c r="V1338" i="2"/>
  <c r="V1339" i="2"/>
  <c r="I1360" i="2"/>
  <c r="H1364" i="2"/>
  <c r="V1367" i="2"/>
  <c r="V1368" i="2"/>
  <c r="H1403" i="2"/>
  <c r="H1404" i="2"/>
  <c r="V1413" i="2"/>
  <c r="V1414" i="2"/>
  <c r="U1417" i="2"/>
  <c r="I1423" i="2"/>
  <c r="I1424" i="2"/>
  <c r="H1425" i="2"/>
  <c r="I1426" i="2"/>
  <c r="H1428" i="2"/>
  <c r="I1435" i="2"/>
  <c r="I1446" i="2"/>
  <c r="H1455" i="2"/>
  <c r="H1456" i="2"/>
  <c r="H1468" i="2"/>
  <c r="H1471" i="2"/>
  <c r="V1473" i="2"/>
  <c r="V1474" i="2"/>
  <c r="I1493" i="2"/>
  <c r="I1494" i="2"/>
  <c r="I1495" i="2"/>
  <c r="U1497" i="2"/>
  <c r="U1510" i="2"/>
  <c r="V1512" i="2"/>
  <c r="U1516" i="2"/>
  <c r="H1521" i="2"/>
  <c r="V1523" i="2"/>
  <c r="H1528" i="2"/>
  <c r="H1531" i="2"/>
  <c r="H1532" i="2"/>
  <c r="H1533" i="2"/>
  <c r="V1537" i="2"/>
  <c r="U1538" i="2"/>
  <c r="V1539" i="2"/>
  <c r="H1542" i="2"/>
  <c r="V1549" i="2"/>
  <c r="V1555" i="2"/>
  <c r="U1556" i="2"/>
  <c r="V1557" i="2"/>
  <c r="U1563" i="2"/>
  <c r="V1570" i="2"/>
  <c r="U1571" i="2"/>
  <c r="K1581" i="2"/>
  <c r="K1582" i="2"/>
  <c r="V1584" i="2"/>
  <c r="V1606" i="2"/>
  <c r="H1618" i="2"/>
  <c r="V1628" i="2"/>
  <c r="V1657" i="2"/>
  <c r="H1666" i="2"/>
  <c r="V1674" i="2"/>
  <c r="V1675" i="2"/>
  <c r="V1677" i="2"/>
  <c r="V1678" i="2"/>
  <c r="U1679" i="2"/>
  <c r="V1680" i="2"/>
  <c r="V1702" i="2"/>
  <c r="K1723" i="2"/>
  <c r="V1727" i="2"/>
  <c r="V1728" i="2"/>
  <c r="V1730" i="2"/>
  <c r="V1733" i="2"/>
  <c r="V1736" i="2"/>
  <c r="V1758" i="2"/>
  <c r="V1759" i="2"/>
  <c r="V1761" i="2"/>
  <c r="V1762" i="2"/>
  <c r="U1763" i="2"/>
  <c r="V1764" i="2"/>
  <c r="V1767" i="2"/>
  <c r="V1768" i="2"/>
  <c r="V1770" i="2"/>
  <c r="K1772" i="2"/>
  <c r="V1774" i="2"/>
  <c r="V1775" i="2"/>
  <c r="V1777" i="2"/>
  <c r="I1791" i="2"/>
  <c r="V1793" i="2"/>
  <c r="V1795" i="2"/>
  <c r="V1798" i="2"/>
  <c r="V1799" i="2"/>
  <c r="V1800" i="2"/>
  <c r="H1827" i="2"/>
  <c r="H1846" i="2"/>
  <c r="U1851" i="2"/>
  <c r="V1852" i="2"/>
  <c r="V1855" i="2"/>
  <c r="V1858" i="2"/>
  <c r="V1859" i="2"/>
  <c r="V1860" i="2"/>
  <c r="H1870" i="2"/>
  <c r="V1884" i="2"/>
  <c r="V1887" i="2"/>
  <c r="H1897" i="2"/>
  <c r="U1899" i="2"/>
  <c r="V1901" i="2"/>
  <c r="H1909" i="2"/>
  <c r="U1942" i="2"/>
  <c r="V1943" i="2"/>
  <c r="H1948" i="2"/>
  <c r="H1963" i="2"/>
  <c r="V1971" i="2"/>
  <c r="V1990" i="2"/>
  <c r="V1991" i="2"/>
  <c r="V1993" i="2"/>
  <c r="V1994" i="2"/>
  <c r="V1995" i="2"/>
  <c r="V2007" i="2"/>
  <c r="V2035" i="2"/>
  <c r="V2061" i="2"/>
  <c r="V2091" i="2"/>
  <c r="V2093" i="2"/>
  <c r="V2094" i="2"/>
  <c r="H2118" i="2"/>
  <c r="V2122" i="2"/>
  <c r="V2123" i="2"/>
  <c r="V2124" i="2"/>
  <c r="V2127" i="2"/>
  <c r="V2128" i="2"/>
  <c r="V2129" i="2"/>
  <c r="V2145" i="2"/>
  <c r="V2146" i="2"/>
  <c r="V2147" i="2"/>
  <c r="V2167" i="2"/>
  <c r="H2174" i="2"/>
  <c r="H2179" i="2"/>
  <c r="I2181" i="2"/>
  <c r="H2186" i="2"/>
  <c r="I2211" i="2"/>
  <c r="V2235" i="2"/>
  <c r="U2274" i="2"/>
  <c r="U2275" i="2"/>
  <c r="V2277" i="2"/>
  <c r="V2280" i="2"/>
  <c r="V2290" i="2"/>
  <c r="K2293" i="2"/>
  <c r="V2295" i="2"/>
  <c r="H2297" i="2"/>
  <c r="H2313" i="2"/>
  <c r="V2316" i="2"/>
  <c r="H2322" i="2"/>
  <c r="V2325" i="2"/>
  <c r="U2339" i="2"/>
  <c r="V2340" i="2"/>
  <c r="V2341" i="2"/>
  <c r="V2344" i="2"/>
  <c r="V2373" i="2"/>
  <c r="V2396" i="2"/>
  <c r="H2414" i="2"/>
  <c r="U2418" i="2"/>
  <c r="V2421" i="2"/>
  <c r="V2422" i="2"/>
  <c r="V2424" i="2"/>
  <c r="V2449" i="2"/>
  <c r="V2450" i="2"/>
  <c r="V2452" i="2"/>
  <c r="V2454" i="2"/>
  <c r="V2455" i="2"/>
  <c r="V2457" i="2"/>
  <c r="V2458" i="2"/>
  <c r="V2460" i="2"/>
  <c r="H2480" i="2"/>
  <c r="H2482" i="2"/>
  <c r="V2512" i="2"/>
  <c r="V2515" i="2"/>
  <c r="H2533" i="2"/>
  <c r="I2534" i="2"/>
  <c r="H2535" i="2"/>
  <c r="I2542" i="2"/>
  <c r="V2544" i="2"/>
  <c r="H2571" i="2"/>
  <c r="I2572" i="2"/>
  <c r="H2573" i="2"/>
  <c r="I2580" i="2"/>
  <c r="V2582" i="2"/>
  <c r="V2584" i="2"/>
  <c r="V2585" i="2"/>
  <c r="H2598" i="2"/>
  <c r="V2607" i="2"/>
  <c r="V2608" i="2"/>
  <c r="V2611" i="2"/>
  <c r="V2612" i="2"/>
  <c r="V2616" i="2"/>
  <c r="V2639" i="2"/>
  <c r="V2640" i="2"/>
  <c r="V2644" i="2"/>
  <c r="V2646" i="2"/>
  <c r="V2648" i="2"/>
  <c r="V2649" i="2"/>
  <c r="H2669" i="2"/>
  <c r="H2671" i="2"/>
  <c r="I2682" i="2"/>
  <c r="V2685" i="2"/>
  <c r="V2686" i="2"/>
  <c r="V2688" i="2"/>
  <c r="V2690" i="2"/>
  <c r="V2692" i="2"/>
  <c r="V2693" i="2"/>
  <c r="V2695" i="2"/>
  <c r="I2703" i="2"/>
  <c r="V2709" i="2"/>
  <c r="V2710" i="2"/>
  <c r="V2712" i="2"/>
  <c r="V2714" i="2"/>
  <c r="V2716" i="2"/>
  <c r="V2717" i="2"/>
  <c r="V2720" i="2"/>
  <c r="V2721" i="2"/>
  <c r="V2723" i="2"/>
  <c r="V2731" i="2"/>
  <c r="V2732" i="2"/>
  <c r="V2735" i="2"/>
  <c r="V2736" i="2"/>
  <c r="V2754" i="2"/>
  <c r="V2755" i="2"/>
  <c r="V2770" i="2"/>
  <c r="V2771" i="2"/>
  <c r="V2772" i="2"/>
  <c r="V2774" i="2"/>
  <c r="U2775" i="2"/>
  <c r="V2776" i="2"/>
  <c r="V2777" i="2"/>
  <c r="V2779" i="2"/>
  <c r="V2781" i="2"/>
  <c r="V2783" i="2"/>
  <c r="V2784" i="2"/>
  <c r="H2793" i="2"/>
  <c r="V2802" i="2"/>
  <c r="V2803" i="2"/>
  <c r="U2804" i="2"/>
  <c r="V2805" i="2"/>
  <c r="V2808" i="2"/>
  <c r="V2809" i="2"/>
  <c r="V2828" i="2"/>
  <c r="V2830" i="2"/>
  <c r="V2831" i="2"/>
  <c r="V2833" i="2"/>
  <c r="H2848" i="2"/>
  <c r="V2851" i="2"/>
  <c r="V2852" i="2"/>
  <c r="V2854" i="2"/>
  <c r="U2855" i="2"/>
  <c r="V2856" i="2"/>
  <c r="V2857" i="2"/>
  <c r="V2858" i="2"/>
  <c r="H2874" i="2"/>
  <c r="V2889" i="2"/>
  <c r="V2891" i="2"/>
  <c r="V2898" i="2"/>
  <c r="V2913" i="2"/>
  <c r="V2917" i="2"/>
  <c r="V2921" i="2"/>
  <c r="H2929" i="2"/>
  <c r="H2941" i="2"/>
  <c r="V2949" i="2"/>
  <c r="V2951" i="2"/>
  <c r="V2953" i="2"/>
  <c r="V2957" i="2"/>
  <c r="V2959" i="2"/>
  <c r="V2961" i="2"/>
  <c r="V2966" i="2"/>
  <c r="H2969" i="2"/>
  <c r="I2971" i="2"/>
  <c r="H2979" i="2"/>
  <c r="H2981" i="2"/>
  <c r="I2983" i="2"/>
  <c r="I2985" i="2"/>
  <c r="V2989" i="2"/>
  <c r="V2994" i="2"/>
  <c r="V2996" i="2"/>
  <c r="H2998" i="2"/>
  <c r="V3010" i="2"/>
  <c r="I3013" i="2"/>
  <c r="H3035" i="2"/>
  <c r="H3043" i="2"/>
  <c r="V3048" i="2"/>
  <c r="I3051" i="2"/>
  <c r="I3089" i="2"/>
  <c r="V3111" i="2"/>
  <c r="V3125" i="2"/>
  <c r="I3126" i="2"/>
  <c r="V3136" i="2"/>
  <c r="V3143" i="2"/>
  <c r="I3146" i="2"/>
  <c r="V3152" i="2"/>
  <c r="U3160" i="2"/>
  <c r="I3163" i="2"/>
  <c r="I3165" i="2"/>
  <c r="V3172" i="2"/>
  <c r="I3183" i="2"/>
  <c r="H3188" i="2"/>
  <c r="H3207" i="2"/>
  <c r="V3224" i="2"/>
  <c r="U3236" i="2"/>
  <c r="H3243" i="2"/>
  <c r="U3249" i="2"/>
  <c r="V3266" i="2"/>
  <c r="U3275" i="2"/>
  <c r="V3296" i="2"/>
  <c r="U3299" i="2"/>
  <c r="V3321" i="2"/>
  <c r="H3332" i="2"/>
  <c r="U3342" i="2"/>
  <c r="U3349" i="2"/>
  <c r="H3369" i="2"/>
  <c r="I3378" i="2"/>
  <c r="H3386" i="2"/>
  <c r="U3420" i="2"/>
  <c r="V3424" i="2"/>
  <c r="U3433" i="2"/>
  <c r="V3435" i="2"/>
  <c r="V3446" i="2"/>
  <c r="U3452" i="2"/>
  <c r="V3461" i="2"/>
  <c r="H3464" i="2"/>
  <c r="I3474" i="2"/>
  <c r="I3476" i="2"/>
  <c r="V3478" i="2"/>
  <c r="H3480" i="2"/>
  <c r="U3484" i="2"/>
  <c r="U3487" i="2"/>
  <c r="V3489" i="2"/>
  <c r="I3495" i="2"/>
  <c r="V3501" i="2"/>
  <c r="U3502" i="2"/>
  <c r="U3505" i="2"/>
  <c r="U3533" i="2"/>
  <c r="V3535" i="2"/>
  <c r="V3605" i="2"/>
  <c r="U3613" i="2"/>
  <c r="U3615" i="2"/>
  <c r="V3633" i="2"/>
  <c r="U3637" i="2"/>
  <c r="H3639" i="2"/>
  <c r="U3641" i="2"/>
  <c r="V3653" i="2"/>
  <c r="U3657" i="2"/>
  <c r="U3672" i="2"/>
  <c r="I3675" i="2"/>
  <c r="V3692" i="2"/>
  <c r="V3694" i="2"/>
  <c r="V3709" i="2"/>
  <c r="H3726" i="2"/>
  <c r="U3732" i="2"/>
  <c r="I3732" i="2"/>
  <c r="V3743" i="2"/>
  <c r="U3743" i="2"/>
  <c r="U3749" i="2"/>
  <c r="I3764" i="2"/>
  <c r="I3772" i="2"/>
  <c r="H3795" i="2"/>
  <c r="I3795" i="2"/>
  <c r="I3806" i="2"/>
  <c r="V3919" i="2"/>
  <c r="H3921" i="2"/>
  <c r="V3923" i="2"/>
  <c r="U3923" i="2"/>
  <c r="U3927" i="2"/>
  <c r="U3935" i="2"/>
  <c r="I3941" i="2"/>
  <c r="V3989" i="2"/>
  <c r="U3989" i="2"/>
  <c r="V4019" i="2"/>
  <c r="V4021" i="2"/>
  <c r="U4025" i="2"/>
  <c r="V3537" i="2"/>
  <c r="V3546" i="2"/>
  <c r="U3551" i="2"/>
  <c r="U3560" i="2"/>
  <c r="H3567" i="2"/>
  <c r="V3569" i="2"/>
  <c r="H3579" i="2"/>
  <c r="V3581" i="2"/>
  <c r="U3593" i="2"/>
  <c r="U3597" i="2"/>
  <c r="U3599" i="2"/>
  <c r="V3603" i="2"/>
  <c r="H3618" i="2"/>
  <c r="U3629" i="2"/>
  <c r="V3632" i="2"/>
  <c r="I3641" i="2"/>
  <c r="U3656" i="2"/>
  <c r="V3658" i="2"/>
  <c r="V3667" i="2"/>
  <c r="V3669" i="2"/>
  <c r="V3677" i="2"/>
  <c r="V3693" i="2"/>
  <c r="U3704" i="2"/>
  <c r="U3739" i="2"/>
  <c r="U3756" i="2"/>
  <c r="V3771" i="2"/>
  <c r="U3778" i="2"/>
  <c r="V3779" i="2"/>
  <c r="U3785" i="2"/>
  <c r="V3787" i="2"/>
  <c r="V3795" i="2"/>
  <c r="I3809" i="2"/>
  <c r="V3811" i="2"/>
  <c r="I3826" i="2"/>
  <c r="V3835" i="2"/>
  <c r="V3862" i="2"/>
  <c r="U3869" i="2"/>
  <c r="V3873" i="2"/>
  <c r="V3875" i="2"/>
  <c r="V3890" i="2"/>
  <c r="I3893" i="2"/>
  <c r="U3897" i="2"/>
  <c r="U3901" i="2"/>
  <c r="H3902" i="2"/>
  <c r="U3904" i="2"/>
  <c r="V3906" i="2"/>
  <c r="V3908" i="2"/>
  <c r="I3939" i="2"/>
  <c r="U3947" i="2"/>
  <c r="V3967" i="2"/>
  <c r="V3969" i="2"/>
  <c r="U3978" i="2"/>
  <c r="U3982" i="2"/>
  <c r="V3988" i="2"/>
  <c r="V3991" i="2"/>
  <c r="V3993" i="2"/>
  <c r="U4004" i="2"/>
  <c r="U4017" i="2"/>
  <c r="U4022" i="2"/>
  <c r="V4027" i="2"/>
  <c r="V4029" i="2"/>
  <c r="V4033" i="2"/>
  <c r="V4037" i="2"/>
  <c r="U4039" i="2"/>
  <c r="V4041" i="2"/>
  <c r="V3240" i="2"/>
  <c r="H3241" i="2"/>
  <c r="I3249" i="2"/>
  <c r="U3264" i="2"/>
  <c r="I3267" i="2"/>
  <c r="V3295" i="2"/>
  <c r="H3298" i="2"/>
  <c r="I3311" i="2"/>
  <c r="I3321" i="2"/>
  <c r="V3327" i="2"/>
  <c r="H3339" i="2"/>
  <c r="U3361" i="2"/>
  <c r="I3372" i="2"/>
  <c r="U3390" i="2"/>
  <c r="H3404" i="2"/>
  <c r="V3412" i="2"/>
  <c r="U3417" i="2"/>
  <c r="U3419" i="2"/>
  <c r="H3437" i="2"/>
  <c r="H3451" i="2"/>
  <c r="U3453" i="2"/>
  <c r="I3457" i="2"/>
  <c r="I3459" i="2"/>
  <c r="V3479" i="2"/>
  <c r="V3488" i="2"/>
  <c r="I3497" i="2"/>
  <c r="H3499" i="2"/>
  <c r="V3523" i="2"/>
  <c r="U3548" i="2"/>
  <c r="U3550" i="2"/>
  <c r="H3559" i="2"/>
  <c r="I3577" i="2"/>
  <c r="I3597" i="2"/>
  <c r="U3612" i="2"/>
  <c r="V3631" i="2"/>
  <c r="I3632" i="2"/>
  <c r="I3634" i="2"/>
  <c r="U3649" i="2"/>
  <c r="H3667" i="2"/>
  <c r="V3676" i="2"/>
  <c r="H3677" i="2"/>
  <c r="V3683" i="2"/>
  <c r="V3685" i="2"/>
  <c r="U3687" i="2"/>
  <c r="U3714" i="2"/>
  <c r="U3716" i="2"/>
  <c r="V3720" i="2"/>
  <c r="H3732" i="2"/>
  <c r="V3734" i="2"/>
  <c r="V3744" i="2"/>
  <c r="H3783" i="2"/>
  <c r="H3789" i="2"/>
  <c r="V3819" i="2"/>
  <c r="H3828" i="2"/>
  <c r="U3830" i="2"/>
  <c r="U3847" i="2"/>
  <c r="U3864" i="2"/>
  <c r="V3866" i="2"/>
  <c r="U3868" i="2"/>
  <c r="H3875" i="2"/>
  <c r="V3889" i="2"/>
  <c r="V3892" i="2"/>
  <c r="V3894" i="2"/>
  <c r="V3903" i="2"/>
  <c r="I3920" i="2"/>
  <c r="I3922" i="2"/>
  <c r="V3924" i="2"/>
  <c r="V3928" i="2"/>
  <c r="V3930" i="2"/>
  <c r="V3932" i="2"/>
  <c r="H3941" i="2"/>
  <c r="V3951" i="2"/>
  <c r="V3953" i="2"/>
  <c r="U3957" i="2"/>
  <c r="V4001" i="2"/>
  <c r="V4003" i="2"/>
  <c r="U4016" i="2"/>
  <c r="I4020" i="2"/>
  <c r="I4037" i="2"/>
  <c r="V4043" i="2"/>
  <c r="V4049" i="2"/>
  <c r="V4061" i="2"/>
  <c r="U4063" i="2"/>
  <c r="I4049" i="2"/>
  <c r="U4051" i="2"/>
  <c r="U4056" i="2"/>
  <c r="V4065" i="2"/>
  <c r="U4067" i="2"/>
  <c r="H4042" i="2"/>
  <c r="U4044" i="2"/>
  <c r="U4046" i="2"/>
  <c r="V4048" i="2"/>
  <c r="V4053" i="2"/>
  <c r="V4055" i="2"/>
  <c r="V4060" i="2"/>
  <c r="U4062" i="2"/>
  <c r="U4066" i="2"/>
  <c r="I502" i="2"/>
  <c r="I522" i="2"/>
  <c r="U534" i="2"/>
  <c r="I537" i="2"/>
  <c r="I556" i="2"/>
  <c r="H587" i="2"/>
  <c r="I587" i="2"/>
  <c r="V669" i="2"/>
  <c r="I711" i="2"/>
  <c r="V773" i="2"/>
  <c r="H775" i="2"/>
  <c r="H830" i="2"/>
  <c r="I830" i="2"/>
  <c r="H856" i="2"/>
  <c r="I856" i="2"/>
  <c r="H896" i="2"/>
  <c r="I896" i="2"/>
  <c r="I897" i="2"/>
  <c r="I908" i="2"/>
  <c r="H908" i="2"/>
  <c r="V911" i="2"/>
  <c r="I911" i="2"/>
  <c r="I961" i="2"/>
  <c r="H961" i="2"/>
  <c r="I978" i="2"/>
  <c r="V981" i="2"/>
  <c r="U981" i="2"/>
  <c r="V982" i="2"/>
  <c r="H982" i="2"/>
  <c r="V998" i="2"/>
  <c r="U1065" i="2"/>
  <c r="V1069" i="2"/>
  <c r="H1069" i="2"/>
  <c r="I1080" i="2"/>
  <c r="I1105" i="2"/>
  <c r="U1109" i="2"/>
  <c r="V1121" i="2"/>
  <c r="I1121" i="2"/>
  <c r="U1195" i="2"/>
  <c r="K1195" i="2"/>
  <c r="V1204" i="2"/>
  <c r="V1206" i="2"/>
  <c r="H1206" i="2"/>
  <c r="H1243" i="2"/>
  <c r="I1243" i="2"/>
  <c r="V1254" i="2"/>
  <c r="H1254" i="2"/>
  <c r="V1301" i="2"/>
  <c r="H1301" i="2"/>
  <c r="V1327" i="2"/>
  <c r="H1327" i="2"/>
  <c r="V1359" i="2"/>
  <c r="H1359" i="2"/>
  <c r="U1392" i="2"/>
  <c r="V1393" i="2"/>
  <c r="H1393" i="2"/>
  <c r="I1413" i="2"/>
  <c r="H1413" i="2"/>
  <c r="H1450" i="2"/>
  <c r="I1450" i="2"/>
  <c r="U1491" i="2"/>
  <c r="V1527" i="2"/>
  <c r="U1527" i="2"/>
  <c r="I1557" i="2"/>
  <c r="H1557" i="2"/>
  <c r="H1586" i="2"/>
  <c r="I1645" i="2"/>
  <c r="V1648" i="2"/>
  <c r="I1648" i="2"/>
  <c r="V1705" i="2"/>
  <c r="U1705" i="2"/>
  <c r="V1707" i="2"/>
  <c r="I1707" i="2"/>
  <c r="V1796" i="2"/>
  <c r="U1796" i="2"/>
  <c r="I1969" i="2"/>
  <c r="H1969" i="2"/>
  <c r="V1992" i="2"/>
  <c r="I1992" i="2"/>
  <c r="H1992" i="2"/>
  <c r="I2051" i="2"/>
  <c r="H2051" i="2"/>
  <c r="H2115" i="2"/>
  <c r="I2115" i="2"/>
  <c r="U2125" i="2"/>
  <c r="U2183" i="2"/>
  <c r="I2220" i="2"/>
  <c r="V2221" i="2"/>
  <c r="U2221" i="2"/>
  <c r="U2236" i="2"/>
  <c r="H2276" i="2"/>
  <c r="U2276" i="2"/>
  <c r="V2413" i="2"/>
  <c r="U2413" i="2"/>
  <c r="V2443" i="2"/>
  <c r="U2443" i="2"/>
  <c r="V2444" i="2"/>
  <c r="H2444" i="2"/>
  <c r="V2488" i="2"/>
  <c r="U2488" i="2"/>
  <c r="V2489" i="2"/>
  <c r="H2489" i="2"/>
  <c r="V2630" i="2"/>
  <c r="I2630" i="2"/>
  <c r="V2654" i="2"/>
  <c r="U2654" i="2"/>
  <c r="V2785" i="2"/>
  <c r="H2785" i="2"/>
  <c r="H169" i="2"/>
  <c r="H175" i="2"/>
  <c r="H179" i="2"/>
  <c r="H249" i="2"/>
  <c r="H261" i="2"/>
  <c r="I313" i="2"/>
  <c r="I315" i="2"/>
  <c r="I340" i="2"/>
  <c r="U753" i="2"/>
  <c r="K753" i="2"/>
  <c r="V762" i="2"/>
  <c r="U762" i="2"/>
  <c r="H763" i="2"/>
  <c r="V779" i="2"/>
  <c r="V783" i="2"/>
  <c r="U783" i="2"/>
  <c r="V810" i="2"/>
  <c r="I810" i="2"/>
  <c r="V862" i="2"/>
  <c r="I862" i="2"/>
  <c r="V878" i="2"/>
  <c r="I878" i="2"/>
  <c r="I886" i="2"/>
  <c r="H886" i="2"/>
  <c r="V890" i="2"/>
  <c r="V967" i="2"/>
  <c r="U967" i="2"/>
  <c r="U1016" i="2"/>
  <c r="V1017" i="2"/>
  <c r="H1017" i="2"/>
  <c r="I1028" i="2"/>
  <c r="H1028" i="2"/>
  <c r="V1034" i="2"/>
  <c r="I1034" i="2"/>
  <c r="K1043" i="2"/>
  <c r="U1043" i="2"/>
  <c r="V1088" i="2"/>
  <c r="U1088" i="2"/>
  <c r="H1113" i="2"/>
  <c r="I1113" i="2"/>
  <c r="V1137" i="2"/>
  <c r="H1137" i="2"/>
  <c r="V1153" i="2"/>
  <c r="H1153" i="2"/>
  <c r="V1172" i="2"/>
  <c r="U1172" i="2"/>
  <c r="H1197" i="2"/>
  <c r="I1197" i="2"/>
  <c r="I1267" i="2"/>
  <c r="H1267" i="2"/>
  <c r="V1294" i="2"/>
  <c r="H1294" i="2"/>
  <c r="I1307" i="2"/>
  <c r="H1307" i="2"/>
  <c r="I1336" i="2"/>
  <c r="H1336" i="2"/>
  <c r="V1370" i="2"/>
  <c r="H1370" i="2"/>
  <c r="U1397" i="2"/>
  <c r="U1398" i="2"/>
  <c r="I1418" i="2"/>
  <c r="H1418" i="2"/>
  <c r="U1462" i="2"/>
  <c r="H1462" i="2"/>
  <c r="I1492" i="2"/>
  <c r="H1492" i="2"/>
  <c r="K1522" i="2"/>
  <c r="U1522" i="2"/>
  <c r="U1543" i="2"/>
  <c r="V1544" i="2"/>
  <c r="H1544" i="2"/>
  <c r="I1628" i="2"/>
  <c r="H1628" i="2"/>
  <c r="H1761" i="2"/>
  <c r="I1761" i="2"/>
  <c r="I1800" i="2"/>
  <c r="H1800" i="2"/>
  <c r="V1802" i="2"/>
  <c r="I1802" i="2"/>
  <c r="H1802" i="2"/>
  <c r="V1973" i="2"/>
  <c r="U1973" i="2"/>
  <c r="V2009" i="2"/>
  <c r="U2009" i="2"/>
  <c r="V2037" i="2"/>
  <c r="H2037" i="2"/>
  <c r="U2185" i="2"/>
  <c r="V2232" i="2"/>
  <c r="I2232" i="2"/>
  <c r="H2232" i="2"/>
  <c r="U2265" i="2"/>
  <c r="V2417" i="2"/>
  <c r="U2417" i="2"/>
  <c r="V2419" i="2"/>
  <c r="H2419" i="2"/>
  <c r="I2434" i="2"/>
  <c r="H2435" i="2"/>
  <c r="I2442" i="2"/>
  <c r="H2469" i="2"/>
  <c r="V2479" i="2"/>
  <c r="U2479" i="2"/>
  <c r="H2487" i="2"/>
  <c r="V2504" i="2"/>
  <c r="U2504" i="2"/>
  <c r="V2508" i="2"/>
  <c r="H2508" i="2"/>
  <c r="I2518" i="2"/>
  <c r="H2519" i="2"/>
  <c r="I2585" i="2"/>
  <c r="H2585" i="2"/>
  <c r="V2587" i="2"/>
  <c r="I2587" i="2"/>
  <c r="V2610" i="2"/>
  <c r="U2610" i="2"/>
  <c r="V2614" i="2"/>
  <c r="H2614" i="2"/>
  <c r="H2627" i="2"/>
  <c r="I2629" i="2"/>
  <c r="H2630" i="2"/>
  <c r="V2748" i="2"/>
  <c r="U2748" i="2"/>
  <c r="V2760" i="2"/>
  <c r="H2760" i="2"/>
  <c r="U474" i="2"/>
  <c r="H35" i="2"/>
  <c r="H55" i="2"/>
  <c r="H97" i="2"/>
  <c r="H101" i="2"/>
  <c r="H139" i="2"/>
  <c r="I140" i="2"/>
  <c r="H180" i="2"/>
  <c r="H191" i="2"/>
  <c r="H266" i="2"/>
  <c r="I312" i="2"/>
  <c r="H334" i="2"/>
  <c r="H372" i="2"/>
  <c r="I395" i="2"/>
  <c r="H437" i="2"/>
  <c r="H5" i="2"/>
  <c r="I10" i="2"/>
  <c r="I14" i="2"/>
  <c r="K25" i="2"/>
  <c r="H32" i="2"/>
  <c r="H37" i="2"/>
  <c r="H43" i="2"/>
  <c r="H60" i="2"/>
  <c r="K64" i="2"/>
  <c r="H65" i="2"/>
  <c r="I66" i="2"/>
  <c r="H75" i="2"/>
  <c r="H85" i="2"/>
  <c r="H104" i="2"/>
  <c r="H113" i="2"/>
  <c r="I126" i="2"/>
  <c r="H128" i="2"/>
  <c r="I145" i="2"/>
  <c r="I153" i="2"/>
  <c r="H161" i="2"/>
  <c r="H171" i="2"/>
  <c r="I172" i="2"/>
  <c r="H185" i="2"/>
  <c r="K200" i="2"/>
  <c r="I201" i="2"/>
  <c r="H217" i="2"/>
  <c r="K224" i="2"/>
  <c r="K232" i="2"/>
  <c r="H233" i="2"/>
  <c r="I249" i="2"/>
  <c r="H257" i="2"/>
  <c r="I266" i="2"/>
  <c r="I267" i="2"/>
  <c r="I270" i="2"/>
  <c r="I285" i="2"/>
  <c r="I295" i="2"/>
  <c r="H315" i="2"/>
  <c r="I317" i="2"/>
  <c r="I323" i="2"/>
  <c r="H340" i="2"/>
  <c r="I341" i="2"/>
  <c r="U354" i="2"/>
  <c r="I355" i="2"/>
  <c r="K359" i="2"/>
  <c r="I369" i="2"/>
  <c r="I372" i="2"/>
  <c r="K375" i="2"/>
  <c r="H382" i="2"/>
  <c r="I386" i="2"/>
  <c r="H395" i="2"/>
  <c r="H405" i="2"/>
  <c r="H424" i="2"/>
  <c r="I434" i="2"/>
  <c r="K439" i="2"/>
  <c r="I445" i="2"/>
  <c r="U453" i="2"/>
  <c r="H454" i="2"/>
  <c r="I460" i="2"/>
  <c r="I461" i="2"/>
  <c r="I474" i="2"/>
  <c r="I480" i="2"/>
  <c r="I486" i="2"/>
  <c r="K503" i="2"/>
  <c r="H510" i="2"/>
  <c r="I513" i="2"/>
  <c r="H534" i="2"/>
  <c r="K549" i="2"/>
  <c r="K571" i="2"/>
  <c r="U585" i="2"/>
  <c r="K585" i="2"/>
  <c r="I594" i="2"/>
  <c r="I602" i="2"/>
  <c r="H612" i="2"/>
  <c r="V613" i="2"/>
  <c r="K624" i="2"/>
  <c r="I627" i="2"/>
  <c r="H633" i="2"/>
  <c r="K641" i="2"/>
  <c r="H642" i="2"/>
  <c r="H643" i="2"/>
  <c r="H646" i="2"/>
  <c r="U669" i="2"/>
  <c r="U674" i="2"/>
  <c r="I680" i="2"/>
  <c r="I681" i="2"/>
  <c r="I682" i="2"/>
  <c r="H683" i="2"/>
  <c r="H686" i="2"/>
  <c r="H687" i="2"/>
  <c r="U689" i="2"/>
  <c r="K689" i="2"/>
  <c r="H703" i="2"/>
  <c r="U713" i="2"/>
  <c r="I752" i="2"/>
  <c r="I753" i="2"/>
  <c r="H762" i="2"/>
  <c r="I766" i="2"/>
  <c r="V767" i="2"/>
  <c r="H769" i="2"/>
  <c r="H779" i="2"/>
  <c r="V790" i="2"/>
  <c r="U790" i="2"/>
  <c r="I840" i="2"/>
  <c r="V847" i="2"/>
  <c r="H878" i="2"/>
  <c r="I891" i="2"/>
  <c r="H891" i="2"/>
  <c r="V894" i="2"/>
  <c r="I894" i="2"/>
  <c r="I901" i="2"/>
  <c r="H901" i="2"/>
  <c r="U920" i="2"/>
  <c r="V943" i="2"/>
  <c r="U943" i="2"/>
  <c r="I968" i="2"/>
  <c r="H968" i="2"/>
  <c r="V973" i="2"/>
  <c r="U973" i="2"/>
  <c r="V974" i="2"/>
  <c r="H974" i="2"/>
  <c r="H987" i="2"/>
  <c r="U992" i="2"/>
  <c r="H1034" i="2"/>
  <c r="I1044" i="2"/>
  <c r="H1044" i="2"/>
  <c r="I1053" i="2"/>
  <c r="V1058" i="2"/>
  <c r="H1058" i="2"/>
  <c r="V1078" i="2"/>
  <c r="H1078" i="2"/>
  <c r="I1092" i="2"/>
  <c r="H1092" i="2"/>
  <c r="H1117" i="2"/>
  <c r="V1130" i="2"/>
  <c r="H1130" i="2"/>
  <c r="V1145" i="2"/>
  <c r="H1145" i="2"/>
  <c r="I1174" i="2"/>
  <c r="H1174" i="2"/>
  <c r="V1188" i="2"/>
  <c r="I1188" i="2"/>
  <c r="H1199" i="2"/>
  <c r="V1201" i="2"/>
  <c r="H1201" i="2"/>
  <c r="I1211" i="2"/>
  <c r="H1212" i="2"/>
  <c r="V1215" i="2"/>
  <c r="H1215" i="2"/>
  <c r="I1220" i="2"/>
  <c r="H1220" i="2"/>
  <c r="V1226" i="2"/>
  <c r="V1258" i="2"/>
  <c r="H1258" i="2"/>
  <c r="V1280" i="2"/>
  <c r="H1280" i="2"/>
  <c r="I1310" i="2"/>
  <c r="V1316" i="2"/>
  <c r="U1316" i="2"/>
  <c r="H1341" i="2"/>
  <c r="V1342" i="2"/>
  <c r="I1342" i="2"/>
  <c r="H1397" i="2"/>
  <c r="I1402" i="2"/>
  <c r="H1402" i="2"/>
  <c r="U1441" i="2"/>
  <c r="H1473" i="2"/>
  <c r="V1476" i="2"/>
  <c r="U1476" i="2"/>
  <c r="I1476" i="2"/>
  <c r="V1502" i="2"/>
  <c r="U1502" i="2"/>
  <c r="H1522" i="2"/>
  <c r="U1535" i="2"/>
  <c r="I1591" i="2"/>
  <c r="H1591" i="2"/>
  <c r="H1631" i="2"/>
  <c r="H1633" i="2"/>
  <c r="I1779" i="2"/>
  <c r="H1779" i="2"/>
  <c r="V1787" i="2"/>
  <c r="H1787" i="2"/>
  <c r="V1853" i="2"/>
  <c r="U1853" i="2"/>
  <c r="V1856" i="2"/>
  <c r="U1856" i="2"/>
  <c r="I1868" i="2"/>
  <c r="H1868" i="2"/>
  <c r="H1907" i="2"/>
  <c r="I1907" i="2"/>
  <c r="H1917" i="2"/>
  <c r="I1917" i="2"/>
  <c r="V1944" i="2"/>
  <c r="I1944" i="2"/>
  <c r="U1947" i="2"/>
  <c r="I1960" i="2"/>
  <c r="V1962" i="2"/>
  <c r="V2015" i="2"/>
  <c r="H2015" i="2"/>
  <c r="V2101" i="2"/>
  <c r="U2101" i="2"/>
  <c r="V2102" i="2"/>
  <c r="H2102" i="2"/>
  <c r="I2255" i="2"/>
  <c r="H2255" i="2"/>
  <c r="V2258" i="2"/>
  <c r="I2258" i="2"/>
  <c r="U2307" i="2"/>
  <c r="H2329" i="2"/>
  <c r="V2330" i="2"/>
  <c r="U2330" i="2"/>
  <c r="I2360" i="2"/>
  <c r="V2364" i="2"/>
  <c r="I2364" i="2"/>
  <c r="V2376" i="2"/>
  <c r="U2376" i="2"/>
  <c r="V2383" i="2"/>
  <c r="U2383" i="2"/>
  <c r="V2401" i="2"/>
  <c r="I2401" i="2"/>
  <c r="H2587" i="2"/>
  <c r="I2726" i="2"/>
  <c r="H2726" i="2"/>
  <c r="U126" i="2"/>
  <c r="U372" i="2"/>
  <c r="U434" i="2"/>
  <c r="H9" i="2"/>
  <c r="H41" i="2"/>
  <c r="I75" i="2"/>
  <c r="I102" i="2"/>
  <c r="I113" i="2"/>
  <c r="H126" i="2"/>
  <c r="H153" i="2"/>
  <c r="H294" i="2"/>
  <c r="H359" i="2"/>
  <c r="H374" i="2"/>
  <c r="H407" i="2"/>
  <c r="H434" i="2"/>
  <c r="H436" i="2"/>
  <c r="H445" i="2"/>
  <c r="H474" i="2"/>
  <c r="V703" i="2"/>
  <c r="R89" i="2"/>
  <c r="I8" i="2"/>
  <c r="H18" i="2"/>
  <c r="I27" i="2"/>
  <c r="U32" i="2"/>
  <c r="H33" i="2"/>
  <c r="H48" i="2"/>
  <c r="I49" i="2"/>
  <c r="H68" i="2"/>
  <c r="H71" i="2"/>
  <c r="U72" i="2"/>
  <c r="H78" i="2"/>
  <c r="K85" i="2"/>
  <c r="H87" i="2"/>
  <c r="I94" i="2"/>
  <c r="H105" i="2"/>
  <c r="K117" i="2"/>
  <c r="I121" i="2"/>
  <c r="I146" i="2"/>
  <c r="H156" i="2"/>
  <c r="H164" i="2"/>
  <c r="K175" i="2"/>
  <c r="K191" i="2"/>
  <c r="H193" i="2"/>
  <c r="H204" i="2"/>
  <c r="I209" i="2"/>
  <c r="I211" i="2"/>
  <c r="H218" i="2"/>
  <c r="H226" i="2"/>
  <c r="H236" i="2"/>
  <c r="H250" i="2"/>
  <c r="H251" i="2"/>
  <c r="I257" i="2"/>
  <c r="I258" i="2"/>
  <c r="U276" i="2"/>
  <c r="I277" i="2"/>
  <c r="U285" i="2"/>
  <c r="H286" i="2"/>
  <c r="U304" i="2"/>
  <c r="I305" i="2"/>
  <c r="H317" i="2"/>
  <c r="H323" i="2"/>
  <c r="H341" i="2"/>
  <c r="H346" i="2"/>
  <c r="K355" i="2"/>
  <c r="I357" i="2"/>
  <c r="H369" i="2"/>
  <c r="H383" i="2"/>
  <c r="K395" i="2"/>
  <c r="H409" i="2"/>
  <c r="I416" i="2"/>
  <c r="I417" i="2"/>
  <c r="U418" i="2"/>
  <c r="H419" i="2"/>
  <c r="I420" i="2"/>
  <c r="I430" i="2"/>
  <c r="U442" i="2"/>
  <c r="H461" i="2"/>
  <c r="K464" i="2"/>
  <c r="I466" i="2"/>
  <c r="H469" i="2"/>
  <c r="U489" i="2"/>
  <c r="I490" i="2"/>
  <c r="H497" i="2"/>
  <c r="U505" i="2"/>
  <c r="H508" i="2"/>
  <c r="K513" i="2"/>
  <c r="I529" i="2"/>
  <c r="H535" i="2"/>
  <c r="U541" i="2"/>
  <c r="H542" i="2"/>
  <c r="I547" i="2"/>
  <c r="I563" i="2"/>
  <c r="K576" i="2"/>
  <c r="I579" i="2"/>
  <c r="H585" i="2"/>
  <c r="H594" i="2"/>
  <c r="I601" i="2"/>
  <c r="H613" i="2"/>
  <c r="H627" i="2"/>
  <c r="H628" i="2"/>
  <c r="V630" i="2"/>
  <c r="H635" i="2"/>
  <c r="V644" i="2"/>
  <c r="H650" i="2"/>
  <c r="I659" i="2"/>
  <c r="H677" i="2"/>
  <c r="V678" i="2"/>
  <c r="U687" i="2"/>
  <c r="I688" i="2"/>
  <c r="I689" i="2"/>
  <c r="I798" i="2"/>
  <c r="H798" i="2"/>
  <c r="V802" i="2"/>
  <c r="I802" i="2"/>
  <c r="K816" i="2"/>
  <c r="U816" i="2"/>
  <c r="U817" i="2"/>
  <c r="H817" i="2"/>
  <c r="V825" i="2"/>
  <c r="U825" i="2"/>
  <c r="V827" i="2"/>
  <c r="I827" i="2"/>
  <c r="I841" i="2"/>
  <c r="H841" i="2"/>
  <c r="V842" i="2"/>
  <c r="I842" i="2"/>
  <c r="I851" i="2"/>
  <c r="U854" i="2"/>
  <c r="K854" i="2"/>
  <c r="V871" i="2"/>
  <c r="U871" i="2"/>
  <c r="H880" i="2"/>
  <c r="I880" i="2"/>
  <c r="I881" i="2"/>
  <c r="V907" i="2"/>
  <c r="U907" i="2"/>
  <c r="V927" i="2"/>
  <c r="I927" i="2"/>
  <c r="I945" i="2"/>
  <c r="H945" i="2"/>
  <c r="V948" i="2"/>
  <c r="I948" i="2"/>
  <c r="H1047" i="2"/>
  <c r="I1071" i="2"/>
  <c r="I1072" i="2"/>
  <c r="V1075" i="2"/>
  <c r="H1075" i="2"/>
  <c r="I1100" i="2"/>
  <c r="I1118" i="2"/>
  <c r="H1118" i="2"/>
  <c r="V1166" i="2"/>
  <c r="H1166" i="2"/>
  <c r="V1179" i="2"/>
  <c r="I1179" i="2"/>
  <c r="V1231" i="2"/>
  <c r="I1231" i="2"/>
  <c r="V1242" i="2"/>
  <c r="H1242" i="2"/>
  <c r="U1247" i="2"/>
  <c r="I1260" i="2"/>
  <c r="H1260" i="2"/>
  <c r="V1266" i="2"/>
  <c r="H1349" i="2"/>
  <c r="I1361" i="2"/>
  <c r="H1362" i="2"/>
  <c r="V1363" i="2"/>
  <c r="U1363" i="2"/>
  <c r="H1379" i="2"/>
  <c r="V1382" i="2"/>
  <c r="H1382" i="2"/>
  <c r="I1409" i="2"/>
  <c r="U1412" i="2"/>
  <c r="U1430" i="2"/>
  <c r="U1432" i="2"/>
  <c r="H1466" i="2"/>
  <c r="U1467" i="2"/>
  <c r="V1520" i="2"/>
  <c r="U1520" i="2"/>
  <c r="I1549" i="2"/>
  <c r="V1552" i="2"/>
  <c r="U1552" i="2"/>
  <c r="H1554" i="2"/>
  <c r="H1575" i="2"/>
  <c r="I1575" i="2"/>
  <c r="H1595" i="2"/>
  <c r="U1602" i="2"/>
  <c r="I1616" i="2"/>
  <c r="H1616" i="2"/>
  <c r="H1623" i="2"/>
  <c r="V1658" i="2"/>
  <c r="U1658" i="2"/>
  <c r="V1681" i="2"/>
  <c r="I1681" i="2"/>
  <c r="V1725" i="2"/>
  <c r="H1725" i="2"/>
  <c r="H1745" i="2"/>
  <c r="V1752" i="2"/>
  <c r="U1752" i="2"/>
  <c r="I1813" i="2"/>
  <c r="V1816" i="2"/>
  <c r="U1816" i="2"/>
  <c r="V1821" i="2"/>
  <c r="I1821" i="2"/>
  <c r="I1830" i="2"/>
  <c r="H1852" i="2"/>
  <c r="U1875" i="2"/>
  <c r="U1924" i="2"/>
  <c r="H1943" i="2"/>
  <c r="H1944" i="2"/>
  <c r="V1954" i="2"/>
  <c r="I1954" i="2"/>
  <c r="H1954" i="2"/>
  <c r="U2004" i="2"/>
  <c r="V2077" i="2"/>
  <c r="U2077" i="2"/>
  <c r="V2078" i="2"/>
  <c r="H2078" i="2"/>
  <c r="H2106" i="2"/>
  <c r="I2106" i="2"/>
  <c r="V2109" i="2"/>
  <c r="I2109" i="2"/>
  <c r="I2235" i="2"/>
  <c r="H2258" i="2"/>
  <c r="H2285" i="2"/>
  <c r="I2285" i="2"/>
  <c r="H2302" i="2"/>
  <c r="H2348" i="2"/>
  <c r="I2348" i="2"/>
  <c r="V2354" i="2"/>
  <c r="I2354" i="2"/>
  <c r="H2354" i="2"/>
  <c r="I2566" i="2"/>
  <c r="H2568" i="2"/>
  <c r="V2569" i="2"/>
  <c r="U2569" i="2"/>
  <c r="H2685" i="2"/>
  <c r="H2692" i="2"/>
  <c r="H2693" i="2"/>
  <c r="V2707" i="2"/>
  <c r="H2707" i="2"/>
  <c r="V2823" i="2"/>
  <c r="I2823" i="2"/>
  <c r="V2834" i="2"/>
  <c r="U2834" i="2"/>
  <c r="H2886" i="2"/>
  <c r="I2886" i="2"/>
  <c r="V2919" i="2"/>
  <c r="I2919" i="2"/>
  <c r="I2949" i="2"/>
  <c r="H2949" i="2"/>
  <c r="I2999" i="2"/>
  <c r="V3007" i="2"/>
  <c r="I3007" i="2"/>
  <c r="U3019" i="2"/>
  <c r="I3019" i="2"/>
  <c r="H3031" i="2"/>
  <c r="V3054" i="2"/>
  <c r="U3054" i="2"/>
  <c r="V3065" i="2"/>
  <c r="H3065" i="2"/>
  <c r="V3072" i="2"/>
  <c r="U3072" i="2"/>
  <c r="H3089" i="2"/>
  <c r="I3091" i="2"/>
  <c r="V3123" i="2"/>
  <c r="U3123" i="2"/>
  <c r="I3143" i="2"/>
  <c r="H3143" i="2"/>
  <c r="U3148" i="2"/>
  <c r="H3163" i="2"/>
  <c r="H3164" i="2"/>
  <c r="V3170" i="2"/>
  <c r="U3170" i="2"/>
  <c r="V3193" i="2"/>
  <c r="H3193" i="2"/>
  <c r="V3223" i="2"/>
  <c r="H3223" i="2"/>
  <c r="V3255" i="2"/>
  <c r="I3255" i="2"/>
  <c r="U3274" i="2"/>
  <c r="I3285" i="2"/>
  <c r="H3285" i="2"/>
  <c r="U3291" i="2"/>
  <c r="V3305" i="2"/>
  <c r="H3305" i="2"/>
  <c r="H3308" i="2"/>
  <c r="I3308" i="2"/>
  <c r="U3325" i="2"/>
  <c r="I3325" i="2"/>
  <c r="H3330" i="2"/>
  <c r="I3330" i="2"/>
  <c r="V3332" i="2"/>
  <c r="U3332" i="2"/>
  <c r="V3365" i="2"/>
  <c r="H3365" i="2"/>
  <c r="U3388" i="2"/>
  <c r="H3388" i="2"/>
  <c r="H3400" i="2"/>
  <c r="U3404" i="2"/>
  <c r="V3434" i="2"/>
  <c r="I3434" i="2"/>
  <c r="I3491" i="2"/>
  <c r="H3491" i="2"/>
  <c r="V3499" i="2"/>
  <c r="U3499" i="2"/>
  <c r="I3618" i="2"/>
  <c r="U3627" i="2"/>
  <c r="H3685" i="2"/>
  <c r="I3685" i="2"/>
  <c r="V3722" i="2"/>
  <c r="I3722" i="2"/>
  <c r="V3782" i="2"/>
  <c r="U3782" i="2"/>
  <c r="I3821" i="2"/>
  <c r="H3821" i="2"/>
  <c r="V3842" i="2"/>
  <c r="I3842" i="2"/>
  <c r="H3842" i="2"/>
  <c r="U3844" i="2"/>
  <c r="I3844" i="2"/>
  <c r="V3874" i="2"/>
  <c r="U3874" i="2"/>
  <c r="U3896" i="2"/>
  <c r="H4061" i="2"/>
  <c r="I4061" i="2"/>
  <c r="H2759" i="2"/>
  <c r="V2761" i="2"/>
  <c r="U2761" i="2"/>
  <c r="H2798" i="2"/>
  <c r="H2823" i="2"/>
  <c r="I2851" i="2"/>
  <c r="H2861" i="2"/>
  <c r="V2868" i="2"/>
  <c r="U2868" i="2"/>
  <c r="V2887" i="2"/>
  <c r="I2887" i="2"/>
  <c r="I2910" i="2"/>
  <c r="H2913" i="2"/>
  <c r="V2950" i="2"/>
  <c r="H2950" i="2"/>
  <c r="V2960" i="2"/>
  <c r="H2960" i="2"/>
  <c r="V2987" i="2"/>
  <c r="U2987" i="2"/>
  <c r="U3030" i="2"/>
  <c r="U3033" i="2"/>
  <c r="U3041" i="2"/>
  <c r="V3064" i="2"/>
  <c r="H3064" i="2"/>
  <c r="V3071" i="2"/>
  <c r="U3071" i="2"/>
  <c r="V3088" i="2"/>
  <c r="U3088" i="2"/>
  <c r="I3112" i="2"/>
  <c r="H3112" i="2"/>
  <c r="I3142" i="2"/>
  <c r="H3142" i="2"/>
  <c r="H3160" i="2"/>
  <c r="I3160" i="2"/>
  <c r="V3162" i="2"/>
  <c r="U3162" i="2"/>
  <c r="H3174" i="2"/>
  <c r="I3174" i="2"/>
  <c r="U3220" i="2"/>
  <c r="I3220" i="2"/>
  <c r="U3230" i="2"/>
  <c r="V3239" i="2"/>
  <c r="U3239" i="2"/>
  <c r="V3254" i="2"/>
  <c r="H3254" i="2"/>
  <c r="U3273" i="2"/>
  <c r="I3294" i="2"/>
  <c r="H3294" i="2"/>
  <c r="U3300" i="2"/>
  <c r="H3300" i="2"/>
  <c r="U3357" i="2"/>
  <c r="U3359" i="2"/>
  <c r="H3359" i="2"/>
  <c r="V3423" i="2"/>
  <c r="H3423" i="2"/>
  <c r="V3428" i="2"/>
  <c r="U3428" i="2"/>
  <c r="I3453" i="2"/>
  <c r="H3453" i="2"/>
  <c r="H3488" i="2"/>
  <c r="I3488" i="2"/>
  <c r="V3557" i="2"/>
  <c r="U3557" i="2"/>
  <c r="U3747" i="2"/>
  <c r="U3798" i="2"/>
  <c r="U3814" i="2"/>
  <c r="I3814" i="2"/>
  <c r="I3848" i="2"/>
  <c r="V3850" i="2"/>
  <c r="I3850" i="2"/>
  <c r="H4056" i="2"/>
  <c r="I4056" i="2"/>
  <c r="U600" i="2"/>
  <c r="H610" i="2"/>
  <c r="I655" i="2"/>
  <c r="I656" i="2"/>
  <c r="I657" i="2"/>
  <c r="I658" i="2"/>
  <c r="H663" i="2"/>
  <c r="H674" i="2"/>
  <c r="I690" i="2"/>
  <c r="H691" i="2"/>
  <c r="H707" i="2"/>
  <c r="H738" i="2"/>
  <c r="H739" i="2"/>
  <c r="I743" i="2"/>
  <c r="I754" i="2"/>
  <c r="H755" i="2"/>
  <c r="H783" i="2"/>
  <c r="I791" i="2"/>
  <c r="I792" i="2"/>
  <c r="I793" i="2"/>
  <c r="H794" i="2"/>
  <c r="H796" i="2"/>
  <c r="I821" i="2"/>
  <c r="I837" i="2"/>
  <c r="U840" i="2"/>
  <c r="I873" i="2"/>
  <c r="H882" i="2"/>
  <c r="I885" i="2"/>
  <c r="H898" i="2"/>
  <c r="I900" i="2"/>
  <c r="H916" i="2"/>
  <c r="I919" i="2"/>
  <c r="I920" i="2"/>
  <c r="I924" i="2"/>
  <c r="I942" i="2"/>
  <c r="H958" i="2"/>
  <c r="I960" i="2"/>
  <c r="I998" i="2"/>
  <c r="I1012" i="2"/>
  <c r="I1026" i="2"/>
  <c r="I1047" i="2"/>
  <c r="I1050" i="2"/>
  <c r="H1053" i="2"/>
  <c r="I1057" i="2"/>
  <c r="H1066" i="2"/>
  <c r="I1068" i="2"/>
  <c r="H1072" i="2"/>
  <c r="I1085" i="2"/>
  <c r="I1087" i="2"/>
  <c r="I1102" i="2"/>
  <c r="I1120" i="2"/>
  <c r="I1129" i="2"/>
  <c r="H1135" i="2"/>
  <c r="I1164" i="2"/>
  <c r="I1165" i="2"/>
  <c r="I1169" i="2"/>
  <c r="I1193" i="2"/>
  <c r="I1205" i="2"/>
  <c r="I1212" i="2"/>
  <c r="I1213" i="2"/>
  <c r="I1214" i="2"/>
  <c r="I1245" i="2"/>
  <c r="I1247" i="2"/>
  <c r="I1252" i="2"/>
  <c r="I1253" i="2"/>
  <c r="I1272" i="2"/>
  <c r="I1278" i="2"/>
  <c r="I1279" i="2"/>
  <c r="I1288" i="2"/>
  <c r="I1313" i="2"/>
  <c r="I1314" i="2"/>
  <c r="I1315" i="2"/>
  <c r="I1362" i="2"/>
  <c r="I1368" i="2"/>
  <c r="I1369" i="2"/>
  <c r="I1379" i="2"/>
  <c r="H1380" i="2"/>
  <c r="H1386" i="2"/>
  <c r="I1398" i="2"/>
  <c r="H1412" i="2"/>
  <c r="H1432" i="2"/>
  <c r="I1433" i="2"/>
  <c r="I1475" i="2"/>
  <c r="I1502" i="2"/>
  <c r="I1572" i="2"/>
  <c r="V1575" i="2"/>
  <c r="U1575" i="2"/>
  <c r="U1604" i="2"/>
  <c r="H1620" i="2"/>
  <c r="I1637" i="2"/>
  <c r="H1637" i="2"/>
  <c r="I1663" i="2"/>
  <c r="H1663" i="2"/>
  <c r="V1670" i="2"/>
  <c r="U1670" i="2"/>
  <c r="U1688" i="2"/>
  <c r="V1693" i="2"/>
  <c r="U1693" i="2"/>
  <c r="H1704" i="2"/>
  <c r="H1728" i="2"/>
  <c r="I1728" i="2"/>
  <c r="I1838" i="2"/>
  <c r="H1838" i="2"/>
  <c r="I1862" i="2"/>
  <c r="H1862" i="2"/>
  <c r="V1889" i="2"/>
  <c r="I1889" i="2"/>
  <c r="I1895" i="2"/>
  <c r="H1895" i="2"/>
  <c r="V1900" i="2"/>
  <c r="K1929" i="2"/>
  <c r="U1929" i="2"/>
  <c r="V1930" i="2"/>
  <c r="H1930" i="2"/>
  <c r="V1986" i="2"/>
  <c r="I1986" i="2"/>
  <c r="H1991" i="2"/>
  <c r="V2017" i="2"/>
  <c r="U2017" i="2"/>
  <c r="V2041" i="2"/>
  <c r="I2041" i="2"/>
  <c r="H2081" i="2"/>
  <c r="I2081" i="2"/>
  <c r="V2090" i="2"/>
  <c r="H2123" i="2"/>
  <c r="I2129" i="2"/>
  <c r="H2129" i="2"/>
  <c r="V2131" i="2"/>
  <c r="I2131" i="2"/>
  <c r="H2139" i="2"/>
  <c r="I2139" i="2"/>
  <c r="V2144" i="2"/>
  <c r="I2144" i="2"/>
  <c r="I2152" i="2"/>
  <c r="H2152" i="2"/>
  <c r="V2170" i="2"/>
  <c r="U2170" i="2"/>
  <c r="U2194" i="2"/>
  <c r="V2247" i="2"/>
  <c r="I2247" i="2"/>
  <c r="U2268" i="2"/>
  <c r="V2317" i="2"/>
  <c r="U2317" i="2"/>
  <c r="H2323" i="2"/>
  <c r="H2375" i="2"/>
  <c r="H2399" i="2"/>
  <c r="V2404" i="2"/>
  <c r="U2404" i="2"/>
  <c r="I2416" i="2"/>
  <c r="I2417" i="2"/>
  <c r="V2429" i="2"/>
  <c r="U2429" i="2"/>
  <c r="V2431" i="2"/>
  <c r="H2431" i="2"/>
  <c r="I2449" i="2"/>
  <c r="H2449" i="2"/>
  <c r="H2496" i="2"/>
  <c r="V2513" i="2"/>
  <c r="U2513" i="2"/>
  <c r="V2514" i="2"/>
  <c r="H2514" i="2"/>
  <c r="I2524" i="2"/>
  <c r="H2524" i="2"/>
  <c r="I2547" i="2"/>
  <c r="H2547" i="2"/>
  <c r="V2549" i="2"/>
  <c r="I2549" i="2"/>
  <c r="V2557" i="2"/>
  <c r="U2557" i="2"/>
  <c r="H2607" i="2"/>
  <c r="V2619" i="2"/>
  <c r="U2619" i="2"/>
  <c r="V2620" i="2"/>
  <c r="H2620" i="2"/>
  <c r="V2679" i="2"/>
  <c r="U2679" i="2"/>
  <c r="V2680" i="2"/>
  <c r="H2680" i="2"/>
  <c r="I2706" i="2"/>
  <c r="V2719" i="2"/>
  <c r="U2719" i="2"/>
  <c r="V2734" i="2"/>
  <c r="U2734" i="2"/>
  <c r="I2788" i="2"/>
  <c r="H2788" i="2"/>
  <c r="V2790" i="2"/>
  <c r="I2790" i="2"/>
  <c r="I2813" i="2"/>
  <c r="H2815" i="2"/>
  <c r="H2838" i="2"/>
  <c r="V2882" i="2"/>
  <c r="U2882" i="2"/>
  <c r="V2905" i="2"/>
  <c r="H2905" i="2"/>
  <c r="I2937" i="2"/>
  <c r="V2939" i="2"/>
  <c r="H2939" i="2"/>
  <c r="H2978" i="2"/>
  <c r="V2980" i="2"/>
  <c r="H2980" i="2"/>
  <c r="U3008" i="2"/>
  <c r="V3011" i="2"/>
  <c r="H3011" i="2"/>
  <c r="U3029" i="2"/>
  <c r="H3041" i="2"/>
  <c r="V3053" i="2"/>
  <c r="U3053" i="2"/>
  <c r="V3056" i="2"/>
  <c r="U3056" i="2"/>
  <c r="U3061" i="2"/>
  <c r="I3061" i="2"/>
  <c r="I3066" i="2"/>
  <c r="H3071" i="2"/>
  <c r="U3077" i="2"/>
  <c r="V3095" i="2"/>
  <c r="U3095" i="2"/>
  <c r="I3111" i="2"/>
  <c r="H3111" i="2"/>
  <c r="U3193" i="2"/>
  <c r="U3229" i="2"/>
  <c r="H3229" i="2"/>
  <c r="H3239" i="2"/>
  <c r="U3251" i="2"/>
  <c r="I3251" i="2"/>
  <c r="U3255" i="2"/>
  <c r="I3257" i="2"/>
  <c r="H3270" i="2"/>
  <c r="V3272" i="2"/>
  <c r="U3272" i="2"/>
  <c r="H3273" i="2"/>
  <c r="V3283" i="2"/>
  <c r="U3283" i="2"/>
  <c r="I3284" i="2"/>
  <c r="H3293" i="2"/>
  <c r="I3293" i="2"/>
  <c r="H3296" i="2"/>
  <c r="U3305" i="2"/>
  <c r="U3336" i="2"/>
  <c r="V3340" i="2"/>
  <c r="I3340" i="2"/>
  <c r="U3365" i="2"/>
  <c r="I3371" i="2"/>
  <c r="V3397" i="2"/>
  <c r="U3397" i="2"/>
  <c r="V3405" i="2"/>
  <c r="U3405" i="2"/>
  <c r="V3422" i="2"/>
  <c r="I3422" i="2"/>
  <c r="I3428" i="2"/>
  <c r="U3434" i="2"/>
  <c r="H3452" i="2"/>
  <c r="I3452" i="2"/>
  <c r="H3487" i="2"/>
  <c r="I3487" i="2"/>
  <c r="I3578" i="2"/>
  <c r="H3578" i="2"/>
  <c r="I3656" i="2"/>
  <c r="I3659" i="2"/>
  <c r="H3659" i="2"/>
  <c r="I3697" i="2"/>
  <c r="H3697" i="2"/>
  <c r="U3712" i="2"/>
  <c r="I3747" i="2"/>
  <c r="I3752" i="2"/>
  <c r="H3752" i="2"/>
  <c r="I3759" i="2"/>
  <c r="U3783" i="2"/>
  <c r="U3793" i="2"/>
  <c r="H3796" i="2"/>
  <c r="I3796" i="2"/>
  <c r="I3843" i="2"/>
  <c r="H3843" i="2"/>
  <c r="U3962" i="2"/>
  <c r="U3986" i="2"/>
  <c r="H758" i="2"/>
  <c r="U760" i="2"/>
  <c r="I803" i="2"/>
  <c r="H810" i="2"/>
  <c r="I817" i="2"/>
  <c r="H827" i="2"/>
  <c r="H862" i="2"/>
  <c r="I864" i="2"/>
  <c r="I865" i="2"/>
  <c r="I866" i="2"/>
  <c r="H927" i="2"/>
  <c r="I934" i="2"/>
  <c r="I950" i="2"/>
  <c r="I974" i="2"/>
  <c r="I982" i="2"/>
  <c r="I994" i="2"/>
  <c r="I999" i="2"/>
  <c r="I1002" i="2"/>
  <c r="I1017" i="2"/>
  <c r="I1020" i="2"/>
  <c r="I1036" i="2"/>
  <c r="I1037" i="2"/>
  <c r="I1058" i="2"/>
  <c r="I1059" i="2"/>
  <c r="I1060" i="2"/>
  <c r="H1089" i="2"/>
  <c r="I1090" i="2"/>
  <c r="I1091" i="2"/>
  <c r="I1112" i="2"/>
  <c r="H1121" i="2"/>
  <c r="I1137" i="2"/>
  <c r="I1145" i="2"/>
  <c r="I1149" i="2"/>
  <c r="I1153" i="2"/>
  <c r="I1166" i="2"/>
  <c r="I1173" i="2"/>
  <c r="H1179" i="2"/>
  <c r="H1188" i="2"/>
  <c r="H1196" i="2"/>
  <c r="I1201" i="2"/>
  <c r="I1206" i="2"/>
  <c r="I1233" i="2"/>
  <c r="H1234" i="2"/>
  <c r="I1238" i="2"/>
  <c r="I1239" i="2"/>
  <c r="I1254" i="2"/>
  <c r="I1258" i="2"/>
  <c r="I1280" i="2"/>
  <c r="I1294" i="2"/>
  <c r="I1295" i="2"/>
  <c r="I1296" i="2"/>
  <c r="I1297" i="2"/>
  <c r="I1301" i="2"/>
  <c r="I1327" i="2"/>
  <c r="I1331" i="2"/>
  <c r="I1334" i="2"/>
  <c r="I1335" i="2"/>
  <c r="H1342" i="2"/>
  <c r="I1359" i="2"/>
  <c r="I1370" i="2"/>
  <c r="I1373" i="2"/>
  <c r="I1382" i="2"/>
  <c r="H1383" i="2"/>
  <c r="I1393" i="2"/>
  <c r="H1399" i="2"/>
  <c r="I1400" i="2"/>
  <c r="H1423" i="2"/>
  <c r="H1447" i="2"/>
  <c r="H1448" i="2"/>
  <c r="U1456" i="2"/>
  <c r="H1463" i="2"/>
  <c r="U1472" i="2"/>
  <c r="H1476" i="2"/>
  <c r="H1477" i="2"/>
  <c r="I1480" i="2"/>
  <c r="I1504" i="2"/>
  <c r="H1514" i="2"/>
  <c r="U1541" i="2"/>
  <c r="I1544" i="2"/>
  <c r="V1562" i="2"/>
  <c r="U1562" i="2"/>
  <c r="H1569" i="2"/>
  <c r="U1590" i="2"/>
  <c r="H1607" i="2"/>
  <c r="V1626" i="2"/>
  <c r="U1626" i="2"/>
  <c r="I1642" i="2"/>
  <c r="H1686" i="2"/>
  <c r="I1688" i="2"/>
  <c r="V1741" i="2"/>
  <c r="U1741" i="2"/>
  <c r="I1758" i="2"/>
  <c r="H1758" i="2"/>
  <c r="V1765" i="2"/>
  <c r="U1765" i="2"/>
  <c r="H1841" i="2"/>
  <c r="V1845" i="2"/>
  <c r="U1845" i="2"/>
  <c r="V1879" i="2"/>
  <c r="I1879" i="2"/>
  <c r="H1889" i="2"/>
  <c r="H1900" i="2"/>
  <c r="V1910" i="2"/>
  <c r="U1910" i="2"/>
  <c r="V1913" i="2"/>
  <c r="U1913" i="2"/>
  <c r="I1966" i="2"/>
  <c r="I1985" i="2"/>
  <c r="H1986" i="2"/>
  <c r="V2025" i="2"/>
  <c r="U2025" i="2"/>
  <c r="V2030" i="2"/>
  <c r="U2030" i="2"/>
  <c r="H2043" i="2"/>
  <c r="I2043" i="2"/>
  <c r="I2057" i="2"/>
  <c r="H2057" i="2"/>
  <c r="V2059" i="2"/>
  <c r="I2059" i="2"/>
  <c r="I2066" i="2"/>
  <c r="V2069" i="2"/>
  <c r="I2069" i="2"/>
  <c r="H2090" i="2"/>
  <c r="H2131" i="2"/>
  <c r="H2144" i="2"/>
  <c r="I2162" i="2"/>
  <c r="V2164" i="2"/>
  <c r="I2164" i="2"/>
  <c r="I2195" i="2"/>
  <c r="H2195" i="2"/>
  <c r="U2219" i="2"/>
  <c r="I2239" i="2"/>
  <c r="V2242" i="2"/>
  <c r="I2242" i="2"/>
  <c r="H2250" i="2"/>
  <c r="I2250" i="2"/>
  <c r="H2268" i="2"/>
  <c r="I2340" i="2"/>
  <c r="H2340" i="2"/>
  <c r="V2346" i="2"/>
  <c r="I2346" i="2"/>
  <c r="V2389" i="2"/>
  <c r="H2389" i="2"/>
  <c r="V2465" i="2"/>
  <c r="U2465" i="2"/>
  <c r="H2512" i="2"/>
  <c r="H2530" i="2"/>
  <c r="H2531" i="2"/>
  <c r="H2549" i="2"/>
  <c r="H2582" i="2"/>
  <c r="V2594" i="2"/>
  <c r="U2594" i="2"/>
  <c r="V2596" i="2"/>
  <c r="H2596" i="2"/>
  <c r="H2618" i="2"/>
  <c r="V2642" i="2"/>
  <c r="U2642" i="2"/>
  <c r="V2645" i="2"/>
  <c r="U2645" i="2"/>
  <c r="H2660" i="2"/>
  <c r="V2661" i="2"/>
  <c r="U2661" i="2"/>
  <c r="H2678" i="2"/>
  <c r="V2698" i="2"/>
  <c r="U2698" i="2"/>
  <c r="H2790" i="2"/>
  <c r="U2799" i="2"/>
  <c r="V2806" i="2"/>
  <c r="U2806" i="2"/>
  <c r="V2807" i="2"/>
  <c r="H2807" i="2"/>
  <c r="I2818" i="2"/>
  <c r="U2819" i="2"/>
  <c r="I2841" i="2"/>
  <c r="H2841" i="2"/>
  <c r="U2847" i="2"/>
  <c r="I2878" i="2"/>
  <c r="H2889" i="2"/>
  <c r="I2896" i="2"/>
  <c r="H2920" i="2"/>
  <c r="I2928" i="2"/>
  <c r="V2934" i="2"/>
  <c r="H2934" i="2"/>
  <c r="V2975" i="2"/>
  <c r="U2975" i="2"/>
  <c r="V2977" i="2"/>
  <c r="H2977" i="2"/>
  <c r="H2991" i="2"/>
  <c r="H2994" i="2"/>
  <c r="H3008" i="2"/>
  <c r="H3029" i="2"/>
  <c r="I3046" i="2"/>
  <c r="I3047" i="2"/>
  <c r="V3055" i="2"/>
  <c r="U3055" i="2"/>
  <c r="U3064" i="2"/>
  <c r="V3094" i="2"/>
  <c r="U3094" i="2"/>
  <c r="I3110" i="2"/>
  <c r="H3110" i="2"/>
  <c r="H3124" i="2"/>
  <c r="H3125" i="2"/>
  <c r="H3126" i="2"/>
  <c r="I3144" i="2"/>
  <c r="H3144" i="2"/>
  <c r="I3153" i="2"/>
  <c r="V3171" i="2"/>
  <c r="U3171" i="2"/>
  <c r="H3172" i="2"/>
  <c r="I3199" i="2"/>
  <c r="V3228" i="2"/>
  <c r="I3228" i="2"/>
  <c r="U3231" i="2"/>
  <c r="U3254" i="2"/>
  <c r="V3256" i="2"/>
  <c r="H3256" i="2"/>
  <c r="V3282" i="2"/>
  <c r="U3282" i="2"/>
  <c r="V3306" i="2"/>
  <c r="H3306" i="2"/>
  <c r="V3328" i="2"/>
  <c r="I3328" i="2"/>
  <c r="U3333" i="2"/>
  <c r="H3342" i="2"/>
  <c r="I3342" i="2"/>
  <c r="V3352" i="2"/>
  <c r="I3352" i="2"/>
  <c r="I3438" i="2"/>
  <c r="I3463" i="2"/>
  <c r="I3464" i="2"/>
  <c r="U3468" i="2"/>
  <c r="U3480" i="2"/>
  <c r="U3493" i="2"/>
  <c r="H3502" i="2"/>
  <c r="V3514" i="2"/>
  <c r="H3514" i="2"/>
  <c r="I3531" i="2"/>
  <c r="H3556" i="2"/>
  <c r="U3587" i="2"/>
  <c r="H3631" i="2"/>
  <c r="H3632" i="2"/>
  <c r="U3634" i="2"/>
  <c r="U3644" i="2"/>
  <c r="I3667" i="2"/>
  <c r="U3760" i="2"/>
  <c r="U3815" i="2"/>
  <c r="H3815" i="2"/>
  <c r="U3849" i="2"/>
  <c r="H3849" i="2"/>
  <c r="H3739" i="2"/>
  <c r="I3794" i="2"/>
  <c r="H3798" i="2"/>
  <c r="I3829" i="2"/>
  <c r="H3853" i="2"/>
  <c r="V3891" i="2"/>
  <c r="U3891" i="2"/>
  <c r="H3896" i="2"/>
  <c r="I3929" i="2"/>
  <c r="V3937" i="2"/>
  <c r="U3937" i="2"/>
  <c r="I3942" i="2"/>
  <c r="H3942" i="2"/>
  <c r="H3978" i="2"/>
  <c r="I3993" i="2"/>
  <c r="U4024" i="2"/>
  <c r="H4029" i="2"/>
  <c r="H4039" i="2"/>
  <c r="I4039" i="2"/>
  <c r="U4045" i="2"/>
  <c r="U4054" i="2"/>
  <c r="I4054" i="2"/>
  <c r="H1596" i="2"/>
  <c r="H1598" i="2"/>
  <c r="H1599" i="2"/>
  <c r="H1613" i="2"/>
  <c r="H1642" i="2"/>
  <c r="H1671" i="2"/>
  <c r="H1716" i="2"/>
  <c r="H1799" i="2"/>
  <c r="H1867" i="2"/>
  <c r="H1873" i="2"/>
  <c r="I1875" i="2"/>
  <c r="H1960" i="2"/>
  <c r="H1966" i="2"/>
  <c r="H1968" i="2"/>
  <c r="H2002" i="2"/>
  <c r="I2004" i="2"/>
  <c r="H2029" i="2"/>
  <c r="H2056" i="2"/>
  <c r="H2066" i="2"/>
  <c r="H2108" i="2"/>
  <c r="H2128" i="2"/>
  <c r="H2162" i="2"/>
  <c r="H2169" i="2"/>
  <c r="I2222" i="2"/>
  <c r="H2239" i="2"/>
  <c r="H2307" i="2"/>
  <c r="H2317" i="2"/>
  <c r="H2330" i="2"/>
  <c r="H2360" i="2"/>
  <c r="H2401" i="2"/>
  <c r="H2412" i="2"/>
  <c r="I2418" i="2"/>
  <c r="H2430" i="2"/>
  <c r="I2470" i="2"/>
  <c r="H2471" i="2"/>
  <c r="H2505" i="2"/>
  <c r="I2507" i="2"/>
  <c r="H2521" i="2"/>
  <c r="I2523" i="2"/>
  <c r="I2532" i="2"/>
  <c r="H2546" i="2"/>
  <c r="I2555" i="2"/>
  <c r="H2584" i="2"/>
  <c r="H2611" i="2"/>
  <c r="I2613" i="2"/>
  <c r="H2709" i="2"/>
  <c r="H2725" i="2"/>
  <c r="I2739" i="2"/>
  <c r="H2740" i="2"/>
  <c r="H2754" i="2"/>
  <c r="H2770" i="2"/>
  <c r="I2773" i="2"/>
  <c r="H2787" i="2"/>
  <c r="H2851" i="2"/>
  <c r="H2856" i="2"/>
  <c r="H2858" i="2"/>
  <c r="H2888" i="2"/>
  <c r="H2891" i="2"/>
  <c r="I2920" i="2"/>
  <c r="H2928" i="2"/>
  <c r="I2930" i="2"/>
  <c r="H2953" i="2"/>
  <c r="I2966" i="2"/>
  <c r="H2990" i="2"/>
  <c r="H3001" i="2"/>
  <c r="H3026" i="2"/>
  <c r="I3054" i="2"/>
  <c r="I3055" i="2"/>
  <c r="I3071" i="2"/>
  <c r="I3072" i="2"/>
  <c r="I3073" i="2"/>
  <c r="I3094" i="2"/>
  <c r="H3191" i="2"/>
  <c r="I3194" i="2"/>
  <c r="H3230" i="2"/>
  <c r="I3239" i="2"/>
  <c r="H3240" i="2"/>
  <c r="I3269" i="2"/>
  <c r="I3296" i="2"/>
  <c r="H3311" i="2"/>
  <c r="I3366" i="2"/>
  <c r="I3386" i="2"/>
  <c r="I3470" i="2"/>
  <c r="I3562" i="2"/>
  <c r="H3691" i="2"/>
  <c r="H3692" i="2"/>
  <c r="H3722" i="2"/>
  <c r="I3726" i="2"/>
  <c r="I3729" i="2"/>
  <c r="H3747" i="2"/>
  <c r="I3760" i="2"/>
  <c r="I3783" i="2"/>
  <c r="I3849" i="2"/>
  <c r="H3850" i="2"/>
  <c r="I3852" i="2"/>
  <c r="H3864" i="2"/>
  <c r="H3866" i="2"/>
  <c r="H3926" i="2"/>
  <c r="U3963" i="2"/>
  <c r="V3966" i="2"/>
  <c r="U3966" i="2"/>
  <c r="U3987" i="2"/>
  <c r="V4032" i="2"/>
  <c r="U4032" i="2"/>
  <c r="H1406" i="2"/>
  <c r="I1460" i="2"/>
  <c r="I1488" i="2"/>
  <c r="H1489" i="2"/>
  <c r="I1490" i="2"/>
  <c r="H1491" i="2"/>
  <c r="H1504" i="2"/>
  <c r="H1507" i="2"/>
  <c r="H1511" i="2"/>
  <c r="H1512" i="2"/>
  <c r="H1536" i="2"/>
  <c r="H1650" i="2"/>
  <c r="H1653" i="2"/>
  <c r="I1659" i="2"/>
  <c r="H1660" i="2"/>
  <c r="H1683" i="2"/>
  <c r="H1707" i="2"/>
  <c r="H1755" i="2"/>
  <c r="I1789" i="2"/>
  <c r="H1805" i="2"/>
  <c r="H1821" i="2"/>
  <c r="H1859" i="2"/>
  <c r="H1881" i="2"/>
  <c r="H1994" i="2"/>
  <c r="I1996" i="2"/>
  <c r="H2041" i="2"/>
  <c r="H2069" i="2"/>
  <c r="I2073" i="2"/>
  <c r="H2109" i="2"/>
  <c r="H2146" i="2"/>
  <c r="I2148" i="2"/>
  <c r="H2164" i="2"/>
  <c r="H2202" i="2"/>
  <c r="H2204" i="2"/>
  <c r="H2213" i="2"/>
  <c r="H2242" i="2"/>
  <c r="H2247" i="2"/>
  <c r="H2364" i="2"/>
  <c r="H2421" i="2"/>
  <c r="I2423" i="2"/>
  <c r="I2432" i="2"/>
  <c r="H2446" i="2"/>
  <c r="H2466" i="2"/>
  <c r="I2492" i="2"/>
  <c r="I2558" i="2"/>
  <c r="H2559" i="2"/>
  <c r="H2570" i="2"/>
  <c r="H2589" i="2"/>
  <c r="I2622" i="2"/>
  <c r="I2623" i="2"/>
  <c r="H2637" i="2"/>
  <c r="H2655" i="2"/>
  <c r="H2662" i="2"/>
  <c r="I2667" i="2"/>
  <c r="H2699" i="2"/>
  <c r="I2701" i="2"/>
  <c r="H2720" i="2"/>
  <c r="H2735" i="2"/>
  <c r="H2762" i="2"/>
  <c r="I2764" i="2"/>
  <c r="H2792" i="2"/>
  <c r="I2808" i="2"/>
  <c r="I2826" i="2"/>
  <c r="H2877" i="2"/>
  <c r="I2881" i="2"/>
  <c r="H2887" i="2"/>
  <c r="I2895" i="2"/>
  <c r="H2912" i="2"/>
  <c r="I2914" i="2"/>
  <c r="I2934" i="2"/>
  <c r="I2960" i="2"/>
  <c r="I2977" i="2"/>
  <c r="I2982" i="2"/>
  <c r="I2984" i="2"/>
  <c r="I2986" i="2"/>
  <c r="I2998" i="2"/>
  <c r="I3011" i="2"/>
  <c r="H3018" i="2"/>
  <c r="I3084" i="2"/>
  <c r="H3085" i="2"/>
  <c r="I3181" i="2"/>
  <c r="I3190" i="2"/>
  <c r="I3201" i="2"/>
  <c r="I3213" i="2"/>
  <c r="I3223" i="2"/>
  <c r="H3228" i="2"/>
  <c r="I3229" i="2"/>
  <c r="I3243" i="2"/>
  <c r="I3250" i="2"/>
  <c r="H3251" i="2"/>
  <c r="I3288" i="2"/>
  <c r="I3295" i="2"/>
  <c r="I3305" i="2"/>
  <c r="I3306" i="2"/>
  <c r="I3343" i="2"/>
  <c r="H3348" i="2"/>
  <c r="H3352" i="2"/>
  <c r="H3354" i="2"/>
  <c r="I3365" i="2"/>
  <c r="I3381" i="2"/>
  <c r="H3385" i="2"/>
  <c r="H3422" i="2"/>
  <c r="I3423" i="2"/>
  <c r="I3427" i="2"/>
  <c r="I3447" i="2"/>
  <c r="H3484" i="2"/>
  <c r="I3514" i="2"/>
  <c r="H3534" i="2"/>
  <c r="H3536" i="2"/>
  <c r="I3621" i="2"/>
  <c r="I3626" i="2"/>
  <c r="I3639" i="2"/>
  <c r="I3678" i="2"/>
  <c r="U3683" i="2"/>
  <c r="I3691" i="2"/>
  <c r="I3692" i="2"/>
  <c r="I3716" i="2"/>
  <c r="U3721" i="2"/>
  <c r="H3734" i="2"/>
  <c r="I3736" i="2"/>
  <c r="H3750" i="2"/>
  <c r="H3820" i="2"/>
  <c r="H3852" i="2"/>
  <c r="V3879" i="2"/>
  <c r="U3879" i="2"/>
  <c r="V3881" i="2"/>
  <c r="V3918" i="2"/>
  <c r="U3918" i="2"/>
  <c r="H3923" i="2"/>
  <c r="U3926" i="2"/>
  <c r="H3930" i="2"/>
  <c r="I3959" i="2"/>
  <c r="H3959" i="2"/>
  <c r="H3981" i="2"/>
  <c r="I3981" i="2"/>
  <c r="U4007" i="2"/>
  <c r="H4028" i="2"/>
  <c r="I4028" i="2"/>
  <c r="I4030" i="2"/>
  <c r="H3881" i="2"/>
  <c r="H4007" i="2"/>
  <c r="H4011" i="2"/>
  <c r="I4011" i="2"/>
  <c r="I3923" i="2"/>
  <c r="H3929" i="2"/>
  <c r="H4001" i="2"/>
  <c r="I4029" i="2"/>
  <c r="H4062" i="2"/>
  <c r="I4062" i="2"/>
  <c r="I4004" i="2"/>
  <c r="H4023" i="2"/>
  <c r="I4036" i="2"/>
  <c r="I4038" i="2"/>
  <c r="H4043" i="2"/>
  <c r="H4063" i="2"/>
  <c r="H4067" i="2"/>
  <c r="V5" i="2"/>
  <c r="R5" i="2"/>
  <c r="V10" i="2"/>
  <c r="I18" i="2"/>
  <c r="P18" i="2" s="1"/>
  <c r="Q18" i="2" s="1"/>
  <c r="H24" i="2"/>
  <c r="H25" i="2"/>
  <c r="I25" i="2"/>
  <c r="H30" i="2"/>
  <c r="U30" i="2"/>
  <c r="I31" i="2"/>
  <c r="I35" i="2"/>
  <c r="I41" i="2"/>
  <c r="H44" i="2"/>
  <c r="H54" i="2"/>
  <c r="I55" i="2"/>
  <c r="H61" i="2"/>
  <c r="I61" i="2"/>
  <c r="U65" i="2"/>
  <c r="H66" i="2"/>
  <c r="I67" i="2"/>
  <c r="U70" i="2"/>
  <c r="V78" i="2"/>
  <c r="U78" i="2"/>
  <c r="H79" i="2"/>
  <c r="H86" i="2"/>
  <c r="V87" i="2"/>
  <c r="U87" i="2"/>
  <c r="H88" i="2"/>
  <c r="U94" i="2"/>
  <c r="H95" i="2"/>
  <c r="I96" i="2"/>
  <c r="U101" i="2"/>
  <c r="H102" i="2"/>
  <c r="I103" i="2"/>
  <c r="I105" i="2"/>
  <c r="S106" i="2"/>
  <c r="I110" i="2"/>
  <c r="I111" i="2"/>
  <c r="I112" i="2"/>
  <c r="H117" i="2"/>
  <c r="I118" i="2"/>
  <c r="I119" i="2"/>
  <c r="I120" i="2"/>
  <c r="I128" i="2"/>
  <c r="U133" i="2"/>
  <c r="H138" i="2"/>
  <c r="I139" i="2"/>
  <c r="H145" i="2"/>
  <c r="I147" i="2"/>
  <c r="H155" i="2"/>
  <c r="I155" i="2"/>
  <c r="I156" i="2"/>
  <c r="H163" i="2"/>
  <c r="I163" i="2"/>
  <c r="H170" i="2"/>
  <c r="I171" i="2"/>
  <c r="H177" i="2"/>
  <c r="I179" i="2"/>
  <c r="H187" i="2"/>
  <c r="I187" i="2"/>
  <c r="I188" i="2"/>
  <c r="H195" i="2"/>
  <c r="I195" i="2"/>
  <c r="I202" i="2"/>
  <c r="U208" i="2"/>
  <c r="H209" i="2"/>
  <c r="H212" i="2"/>
  <c r="I225" i="2"/>
  <c r="H235" i="2"/>
  <c r="I235" i="2"/>
  <c r="I236" i="2"/>
  <c r="I241" i="2"/>
  <c r="K248" i="2"/>
  <c r="I250" i="2"/>
  <c r="U258" i="2"/>
  <c r="H259" i="2"/>
  <c r="I260" i="2"/>
  <c r="H271" i="2"/>
  <c r="H277" i="2"/>
  <c r="I278" i="2"/>
  <c r="H285" i="2"/>
  <c r="I294" i="2"/>
  <c r="H299" i="2"/>
  <c r="I318" i="2"/>
  <c r="V327" i="2"/>
  <c r="I327" i="2"/>
  <c r="I329" i="2"/>
  <c r="V330" i="2"/>
  <c r="I330" i="2"/>
  <c r="I346" i="2"/>
  <c r="K360" i="2"/>
  <c r="U361" i="2"/>
  <c r="K361" i="2"/>
  <c r="I366" i="2"/>
  <c r="H366" i="2"/>
  <c r="V367" i="2"/>
  <c r="U374" i="2"/>
  <c r="K374" i="2"/>
  <c r="H390" i="2"/>
  <c r="I390" i="2"/>
  <c r="V394" i="2"/>
  <c r="I394" i="2"/>
  <c r="U409" i="2"/>
  <c r="K409" i="2"/>
  <c r="I419" i="2"/>
  <c r="I423" i="2"/>
  <c r="U436" i="2"/>
  <c r="K436" i="2"/>
  <c r="H440" i="2"/>
  <c r="U456" i="2"/>
  <c r="K456" i="2"/>
  <c r="K477" i="2"/>
  <c r="U480" i="2"/>
  <c r="K480" i="2"/>
  <c r="U491" i="2"/>
  <c r="K491" i="2"/>
  <c r="V501" i="2"/>
  <c r="I501" i="2"/>
  <c r="U501" i="2"/>
  <c r="I516" i="2"/>
  <c r="I520" i="2"/>
  <c r="H520" i="2"/>
  <c r="V521" i="2"/>
  <c r="I521" i="2"/>
  <c r="H526" i="2"/>
  <c r="I526" i="2"/>
  <c r="I545" i="2"/>
  <c r="H545" i="2"/>
  <c r="I550" i="2"/>
  <c r="U550" i="2"/>
  <c r="H550" i="2"/>
  <c r="I572" i="2"/>
  <c r="H572" i="2"/>
  <c r="I573" i="2"/>
  <c r="H573" i="2"/>
  <c r="I576" i="2"/>
  <c r="H576" i="2"/>
  <c r="V589" i="2"/>
  <c r="I589" i="2"/>
  <c r="I5" i="2"/>
  <c r="R11" i="2"/>
  <c r="U44" i="2"/>
  <c r="I48" i="2"/>
  <c r="K49" i="2"/>
  <c r="I68" i="2"/>
  <c r="I78" i="2"/>
  <c r="I80" i="2"/>
  <c r="I87" i="2"/>
  <c r="S90" i="2"/>
  <c r="H94" i="2"/>
  <c r="I97" i="2"/>
  <c r="S100" i="2"/>
  <c r="H129" i="2"/>
  <c r="I129" i="2"/>
  <c r="S132" i="2"/>
  <c r="I161" i="2"/>
  <c r="I193" i="2"/>
  <c r="H203" i="2"/>
  <c r="I203" i="2"/>
  <c r="I204" i="2"/>
  <c r="I218" i="2"/>
  <c r="I226" i="2"/>
  <c r="I233" i="2"/>
  <c r="H242" i="2"/>
  <c r="I242" i="2"/>
  <c r="I243" i="2"/>
  <c r="I251" i="2"/>
  <c r="U257" i="2"/>
  <c r="H258" i="2"/>
  <c r="I261" i="2"/>
  <c r="H267" i="2"/>
  <c r="H270" i="2"/>
  <c r="H279" i="2"/>
  <c r="I279" i="2"/>
  <c r="H287" i="2"/>
  <c r="I287" i="2"/>
  <c r="I288" i="2"/>
  <c r="H311" i="2"/>
  <c r="I311" i="2"/>
  <c r="V322" i="2"/>
  <c r="I322" i="2"/>
  <c r="I324" i="2"/>
  <c r="I325" i="2"/>
  <c r="H327" i="2"/>
  <c r="I334" i="2"/>
  <c r="V335" i="2"/>
  <c r="I335" i="2"/>
  <c r="H355" i="2"/>
  <c r="U360" i="2"/>
  <c r="I362" i="2"/>
  <c r="H362" i="2"/>
  <c r="V364" i="2"/>
  <c r="I364" i="2"/>
  <c r="I375" i="2"/>
  <c r="H375" i="2"/>
  <c r="V400" i="2"/>
  <c r="U400" i="2"/>
  <c r="V407" i="2"/>
  <c r="I407" i="2"/>
  <c r="I410" i="2"/>
  <c r="H410" i="2"/>
  <c r="V412" i="2"/>
  <c r="I412" i="2"/>
  <c r="U417" i="2"/>
  <c r="I424" i="2"/>
  <c r="U428" i="2"/>
  <c r="I437" i="2"/>
  <c r="K442" i="2"/>
  <c r="V444" i="2"/>
  <c r="I448" i="2"/>
  <c r="H448" i="2"/>
  <c r="V454" i="2"/>
  <c r="I454" i="2"/>
  <c r="I456" i="2"/>
  <c r="V460" i="2"/>
  <c r="U460" i="2"/>
  <c r="U466" i="2"/>
  <c r="I470" i="2"/>
  <c r="H491" i="2"/>
  <c r="I492" i="2"/>
  <c r="H492" i="2"/>
  <c r="U497" i="2"/>
  <c r="K497" i="2"/>
  <c r="H501" i="2"/>
  <c r="H503" i="2"/>
  <c r="I503" i="2"/>
  <c r="U512" i="2"/>
  <c r="H513" i="2"/>
  <c r="I527" i="2"/>
  <c r="I532" i="2"/>
  <c r="V551" i="2"/>
  <c r="H603" i="2"/>
  <c r="I603" i="2"/>
  <c r="V24" i="2"/>
  <c r="U49" i="2"/>
  <c r="V79" i="2"/>
  <c r="U79" i="2"/>
  <c r="V86" i="2"/>
  <c r="U86" i="2"/>
  <c r="U103" i="2"/>
  <c r="S122" i="2"/>
  <c r="H133" i="2"/>
  <c r="H137" i="2"/>
  <c r="H210" i="2"/>
  <c r="I210" i="2"/>
  <c r="H301" i="2"/>
  <c r="I301" i="2"/>
  <c r="V321" i="2"/>
  <c r="I321" i="2"/>
  <c r="U321" i="2"/>
  <c r="I377" i="2"/>
  <c r="H377" i="2"/>
  <c r="V378" i="2"/>
  <c r="I400" i="2"/>
  <c r="H400" i="2"/>
  <c r="V401" i="2"/>
  <c r="U415" i="2"/>
  <c r="K415" i="2"/>
  <c r="H425" i="2"/>
  <c r="I425" i="2"/>
  <c r="U459" i="2"/>
  <c r="V495" i="2"/>
  <c r="I495" i="2"/>
  <c r="I498" i="2"/>
  <c r="H498" i="2"/>
  <c r="V500" i="2"/>
  <c r="I500" i="2"/>
  <c r="V509" i="2"/>
  <c r="U509" i="2"/>
  <c r="H553" i="2"/>
  <c r="I553" i="2"/>
  <c r="V567" i="2"/>
  <c r="V581" i="2"/>
  <c r="U581" i="2"/>
  <c r="U589" i="2"/>
  <c r="I9" i="2"/>
  <c r="R30" i="2"/>
  <c r="H17" i="2"/>
  <c r="I17" i="2"/>
  <c r="I24" i="2"/>
  <c r="U27" i="2"/>
  <c r="R34" i="2"/>
  <c r="I44" i="2"/>
  <c r="K51" i="2"/>
  <c r="U66" i="2"/>
  <c r="H67" i="2"/>
  <c r="H74" i="2"/>
  <c r="I74" i="2"/>
  <c r="I79" i="2"/>
  <c r="I81" i="2"/>
  <c r="I86" i="2"/>
  <c r="I88" i="2"/>
  <c r="U95" i="2"/>
  <c r="H96" i="2"/>
  <c r="U102" i="2"/>
  <c r="H103" i="2"/>
  <c r="I104" i="2"/>
  <c r="H110" i="2"/>
  <c r="U110" i="2"/>
  <c r="H111" i="2"/>
  <c r="U111" i="2"/>
  <c r="H112" i="2"/>
  <c r="S116" i="2"/>
  <c r="H118" i="2"/>
  <c r="U118" i="2"/>
  <c r="H119" i="2"/>
  <c r="U119" i="2"/>
  <c r="H120" i="2"/>
  <c r="I137" i="2"/>
  <c r="U158" i="2"/>
  <c r="I162" i="2"/>
  <c r="I169" i="2"/>
  <c r="U190" i="2"/>
  <c r="I194" i="2"/>
  <c r="H201" i="2"/>
  <c r="I212" i="2"/>
  <c r="I217" i="2"/>
  <c r="H219" i="2"/>
  <c r="I220" i="2"/>
  <c r="H225" i="2"/>
  <c r="H228" i="2"/>
  <c r="I228" i="2"/>
  <c r="I234" i="2"/>
  <c r="U240" i="2"/>
  <c r="H244" i="2"/>
  <c r="U259" i="2"/>
  <c r="H260" i="2"/>
  <c r="I271" i="2"/>
  <c r="I290" i="2"/>
  <c r="I299" i="2"/>
  <c r="H306" i="2"/>
  <c r="I306" i="2"/>
  <c r="H316" i="2"/>
  <c r="I316" i="2"/>
  <c r="V320" i="2"/>
  <c r="I320" i="2"/>
  <c r="U320" i="2"/>
  <c r="H321" i="2"/>
  <c r="V342" i="2"/>
  <c r="I342" i="2"/>
  <c r="I351" i="2"/>
  <c r="H351" i="2"/>
  <c r="V366" i="2"/>
  <c r="U366" i="2"/>
  <c r="H385" i="2"/>
  <c r="I387" i="2"/>
  <c r="H387" i="2"/>
  <c r="V413" i="2"/>
  <c r="I413" i="2"/>
  <c r="I415" i="2"/>
  <c r="I426" i="2"/>
  <c r="H426" i="2"/>
  <c r="I431" i="2"/>
  <c r="H431" i="2"/>
  <c r="V432" i="2"/>
  <c r="V453" i="2"/>
  <c r="I453" i="2"/>
  <c r="H459" i="2"/>
  <c r="H476" i="2"/>
  <c r="I487" i="2"/>
  <c r="H487" i="2"/>
  <c r="V488" i="2"/>
  <c r="H495" i="2"/>
  <c r="V502" i="2"/>
  <c r="V508" i="2"/>
  <c r="I508" i="2"/>
  <c r="U508" i="2"/>
  <c r="I509" i="2"/>
  <c r="H515" i="2"/>
  <c r="I515" i="2"/>
  <c r="V520" i="2"/>
  <c r="U520" i="2"/>
  <c r="U527" i="2"/>
  <c r="U535" i="2"/>
  <c r="H537" i="2"/>
  <c r="I539" i="2"/>
  <c r="H539" i="2"/>
  <c r="H544" i="2"/>
  <c r="I544" i="2"/>
  <c r="H559" i="2"/>
  <c r="I559" i="2"/>
  <c r="K560" i="2"/>
  <c r="I560" i="2"/>
  <c r="I564" i="2"/>
  <c r="H564" i="2"/>
  <c r="I565" i="2"/>
  <c r="H565" i="2"/>
  <c r="I566" i="2"/>
  <c r="H566" i="2"/>
  <c r="I571" i="2"/>
  <c r="H571" i="2"/>
  <c r="V574" i="2"/>
  <c r="I574" i="2"/>
  <c r="H582" i="2"/>
  <c r="I582" i="2"/>
  <c r="K599" i="2"/>
  <c r="H599" i="2"/>
  <c r="K610" i="2"/>
  <c r="I612" i="2"/>
  <c r="H624" i="2"/>
  <c r="U629" i="2"/>
  <c r="I630" i="2"/>
  <c r="U633" i="2"/>
  <c r="U642" i="2"/>
  <c r="U645" i="2"/>
  <c r="I646" i="2"/>
  <c r="I650" i="2"/>
  <c r="I663" i="2"/>
  <c r="I668" i="2"/>
  <c r="U673" i="2"/>
  <c r="U676" i="2"/>
  <c r="I677" i="2"/>
  <c r="I694" i="2"/>
  <c r="I698" i="2"/>
  <c r="U699" i="2"/>
  <c r="I703" i="2"/>
  <c r="U710" i="2"/>
  <c r="I720" i="2"/>
  <c r="I723" i="2"/>
  <c r="I727" i="2"/>
  <c r="I730" i="2"/>
  <c r="I732" i="2"/>
  <c r="I733" i="2"/>
  <c r="I734" i="2"/>
  <c r="I738" i="2"/>
  <c r="I758" i="2"/>
  <c r="U759" i="2"/>
  <c r="U765" i="2"/>
  <c r="I772" i="2"/>
  <c r="U777" i="2"/>
  <c r="U944" i="2"/>
  <c r="V1114" i="2"/>
  <c r="U1114" i="2"/>
  <c r="V1122" i="2"/>
  <c r="U1122" i="2"/>
  <c r="V1196" i="2"/>
  <c r="I1202" i="2"/>
  <c r="H1202" i="2"/>
  <c r="V1218" i="2"/>
  <c r="U1218" i="2"/>
  <c r="I1222" i="2"/>
  <c r="H1222" i="2"/>
  <c r="V1233" i="2"/>
  <c r="U1233" i="2"/>
  <c r="I1283" i="2"/>
  <c r="H1283" i="2"/>
  <c r="I1293" i="2"/>
  <c r="H1293" i="2"/>
  <c r="I1304" i="2"/>
  <c r="H1304" i="2"/>
  <c r="I1324" i="2"/>
  <c r="H1324" i="2"/>
  <c r="V1384" i="2"/>
  <c r="U1384" i="2"/>
  <c r="U1422" i="2"/>
  <c r="I551" i="2"/>
  <c r="H567" i="2"/>
  <c r="U580" i="2"/>
  <c r="H581" i="2"/>
  <c r="U588" i="2"/>
  <c r="U610" i="2"/>
  <c r="U637" i="2"/>
  <c r="U724" i="2"/>
  <c r="I807" i="2"/>
  <c r="H815" i="2"/>
  <c r="H822" i="2"/>
  <c r="H824" i="2"/>
  <c r="H826" i="2"/>
  <c r="H838" i="2"/>
  <c r="I846" i="2"/>
  <c r="H848" i="2"/>
  <c r="H855" i="2"/>
  <c r="I858" i="2"/>
  <c r="H872" i="2"/>
  <c r="H909" i="2"/>
  <c r="H915" i="2"/>
  <c r="I918" i="2"/>
  <c r="H925" i="2"/>
  <c r="I928" i="2"/>
  <c r="H936" i="2"/>
  <c r="H944" i="2"/>
  <c r="H955" i="2"/>
  <c r="H969" i="2"/>
  <c r="H972" i="2"/>
  <c r="U976" i="2"/>
  <c r="H977" i="2"/>
  <c r="I979" i="2"/>
  <c r="H980" i="2"/>
  <c r="H990" i="2"/>
  <c r="H993" i="2"/>
  <c r="H996" i="2"/>
  <c r="H1004" i="2"/>
  <c r="U1004" i="2"/>
  <c r="H1005" i="2"/>
  <c r="H1007" i="2"/>
  <c r="H1013" i="2"/>
  <c r="H1022" i="2"/>
  <c r="H1025" i="2"/>
  <c r="H1031" i="2"/>
  <c r="H1045" i="2"/>
  <c r="H1055" i="2"/>
  <c r="I1073" i="2"/>
  <c r="U1078" i="2"/>
  <c r="H1095" i="2"/>
  <c r="H1110" i="2"/>
  <c r="I1115" i="2"/>
  <c r="H1115" i="2"/>
  <c r="V1117" i="2"/>
  <c r="I1123" i="2"/>
  <c r="H1123" i="2"/>
  <c r="H1132" i="2"/>
  <c r="V1146" i="2"/>
  <c r="U1146" i="2"/>
  <c r="V1170" i="2"/>
  <c r="U1170" i="2"/>
  <c r="I1180" i="2"/>
  <c r="H1181" i="2"/>
  <c r="U1181" i="2"/>
  <c r="H1182" i="2"/>
  <c r="V1187" i="2"/>
  <c r="U1187" i="2"/>
  <c r="I1189" i="2"/>
  <c r="H1194" i="2"/>
  <c r="H1203" i="2"/>
  <c r="U1209" i="2"/>
  <c r="I1215" i="2"/>
  <c r="I1219" i="2"/>
  <c r="H1219" i="2"/>
  <c r="V1225" i="2"/>
  <c r="I1228" i="2"/>
  <c r="I1236" i="2"/>
  <c r="H1236" i="2"/>
  <c r="H1239" i="2"/>
  <c r="U1270" i="2"/>
  <c r="I1275" i="2"/>
  <c r="H1275" i="2"/>
  <c r="I1277" i="2"/>
  <c r="H1277" i="2"/>
  <c r="H1278" i="2"/>
  <c r="I1285" i="2"/>
  <c r="H1285" i="2"/>
  <c r="H1286" i="2"/>
  <c r="H1296" i="2"/>
  <c r="V1365" i="2"/>
  <c r="U1365" i="2"/>
  <c r="U1377" i="2"/>
  <c r="H1384" i="2"/>
  <c r="U1387" i="2"/>
  <c r="V1404" i="2"/>
  <c r="U1404" i="2"/>
  <c r="U1424" i="2"/>
  <c r="K1427" i="2"/>
  <c r="U1427" i="2"/>
  <c r="V1434" i="2"/>
  <c r="U1434" i="2"/>
  <c r="U1442" i="2"/>
  <c r="H329" i="2"/>
  <c r="H354" i="2"/>
  <c r="I367" i="2"/>
  <c r="U425" i="2"/>
  <c r="I428" i="2"/>
  <c r="I432" i="2"/>
  <c r="I440" i="2"/>
  <c r="H444" i="2"/>
  <c r="H470" i="2"/>
  <c r="P470" i="2" s="1"/>
  <c r="Q470" i="2" s="1"/>
  <c r="I488" i="2"/>
  <c r="H502" i="2"/>
  <c r="I505" i="2"/>
  <c r="H516" i="2"/>
  <c r="H527" i="2"/>
  <c r="H541" i="2"/>
  <c r="U544" i="2"/>
  <c r="U545" i="2"/>
  <c r="I546" i="2"/>
  <c r="H552" i="2"/>
  <c r="H560" i="2"/>
  <c r="U565" i="2"/>
  <c r="U572" i="2"/>
  <c r="H574" i="2"/>
  <c r="I580" i="2"/>
  <c r="I584" i="2"/>
  <c r="I588" i="2"/>
  <c r="H589" i="2"/>
  <c r="I599" i="2"/>
  <c r="I611" i="2"/>
  <c r="U613" i="2"/>
  <c r="I614" i="2"/>
  <c r="H619" i="2"/>
  <c r="U621" i="2"/>
  <c r="I622" i="2"/>
  <c r="U628" i="2"/>
  <c r="H629" i="2"/>
  <c r="I633" i="2"/>
  <c r="U636" i="2"/>
  <c r="I637" i="2"/>
  <c r="I642" i="2"/>
  <c r="H645" i="2"/>
  <c r="H648" i="2"/>
  <c r="I651" i="2"/>
  <c r="H656" i="2"/>
  <c r="U656" i="2"/>
  <c r="H657" i="2"/>
  <c r="U657" i="2"/>
  <c r="H658" i="2"/>
  <c r="H659" i="2"/>
  <c r="I662" i="2"/>
  <c r="I673" i="2"/>
  <c r="H675" i="2"/>
  <c r="H676" i="2"/>
  <c r="H680" i="2"/>
  <c r="U680" i="2"/>
  <c r="H681" i="2"/>
  <c r="U681" i="2"/>
  <c r="H682" i="2"/>
  <c r="K688" i="2"/>
  <c r="H690" i="2"/>
  <c r="H696" i="2"/>
  <c r="I699" i="2"/>
  <c r="I702" i="2"/>
  <c r="H710" i="2"/>
  <c r="H714" i="2"/>
  <c r="I718" i="2"/>
  <c r="I724" i="2"/>
  <c r="H725" i="2"/>
  <c r="I729" i="2"/>
  <c r="H735" i="2"/>
  <c r="H741" i="2"/>
  <c r="H744" i="2"/>
  <c r="H746" i="2"/>
  <c r="K752" i="2"/>
  <c r="H754" i="2"/>
  <c r="H759" i="2"/>
  <c r="H764" i="2"/>
  <c r="I769" i="2"/>
  <c r="H776" i="2"/>
  <c r="I782" i="2"/>
  <c r="H786" i="2"/>
  <c r="H787" i="2"/>
  <c r="H792" i="2"/>
  <c r="U792" i="2"/>
  <c r="H793" i="2"/>
  <c r="U794" i="2"/>
  <c r="I795" i="2"/>
  <c r="H802" i="2"/>
  <c r="I808" i="2"/>
  <c r="H811" i="2"/>
  <c r="U815" i="2"/>
  <c r="I816" i="2"/>
  <c r="H819" i="2"/>
  <c r="I822" i="2"/>
  <c r="I824" i="2"/>
  <c r="I826" i="2"/>
  <c r="H832" i="2"/>
  <c r="U832" i="2"/>
  <c r="H833" i="2"/>
  <c r="U833" i="2"/>
  <c r="H834" i="2"/>
  <c r="I836" i="2"/>
  <c r="I838" i="2"/>
  <c r="K846" i="2"/>
  <c r="I848" i="2"/>
  <c r="I852" i="2"/>
  <c r="I855" i="2"/>
  <c r="H859" i="2"/>
  <c r="H861" i="2"/>
  <c r="H864" i="2"/>
  <c r="U864" i="2"/>
  <c r="H865" i="2"/>
  <c r="H867" i="2"/>
  <c r="I872" i="2"/>
  <c r="H873" i="2"/>
  <c r="H875" i="2"/>
  <c r="I879" i="2"/>
  <c r="I887" i="2"/>
  <c r="U889" i="2"/>
  <c r="H890" i="2"/>
  <c r="I895" i="2"/>
  <c r="I909" i="2"/>
  <c r="I912" i="2"/>
  <c r="I915" i="2"/>
  <c r="H919" i="2"/>
  <c r="H921" i="2"/>
  <c r="I925" i="2"/>
  <c r="I930" i="2"/>
  <c r="H931" i="2"/>
  <c r="I936" i="2"/>
  <c r="H937" i="2"/>
  <c r="H939" i="2"/>
  <c r="I944" i="2"/>
  <c r="H946" i="2"/>
  <c r="I955" i="2"/>
  <c r="H963" i="2"/>
  <c r="H966" i="2"/>
  <c r="I969" i="2"/>
  <c r="I972" i="2"/>
  <c r="U975" i="2"/>
  <c r="H976" i="2"/>
  <c r="I977" i="2"/>
  <c r="I980" i="2"/>
  <c r="H985" i="2"/>
  <c r="I990" i="2"/>
  <c r="I993" i="2"/>
  <c r="H994" i="2"/>
  <c r="I996" i="2"/>
  <c r="H999" i="2"/>
  <c r="H1002" i="2"/>
  <c r="I1004" i="2"/>
  <c r="I1005" i="2"/>
  <c r="I1007" i="2"/>
  <c r="I1009" i="2"/>
  <c r="H1010" i="2"/>
  <c r="I1013" i="2"/>
  <c r="I1016" i="2"/>
  <c r="H1020" i="2"/>
  <c r="I1022" i="2"/>
  <c r="I1025" i="2"/>
  <c r="H1026" i="2"/>
  <c r="I1031" i="2"/>
  <c r="H1036" i="2"/>
  <c r="U1036" i="2"/>
  <c r="H1037" i="2"/>
  <c r="U1038" i="2"/>
  <c r="H1039" i="2"/>
  <c r="I1043" i="2"/>
  <c r="I1045" i="2"/>
  <c r="H1050" i="2"/>
  <c r="I1055" i="2"/>
  <c r="H1060" i="2"/>
  <c r="H1061" i="2"/>
  <c r="U1062" i="2"/>
  <c r="I1066" i="2"/>
  <c r="U1068" i="2"/>
  <c r="I1079" i="2"/>
  <c r="I1082" i="2"/>
  <c r="I1089" i="2"/>
  <c r="H1090" i="2"/>
  <c r="I1095" i="2"/>
  <c r="V1106" i="2"/>
  <c r="U1106" i="2"/>
  <c r="U1129" i="2"/>
  <c r="U1136" i="2"/>
  <c r="H1140" i="2"/>
  <c r="V1143" i="2"/>
  <c r="I1147" i="2"/>
  <c r="H1147" i="2"/>
  <c r="H1156" i="2"/>
  <c r="U1167" i="2"/>
  <c r="I1171" i="2"/>
  <c r="H1171" i="2"/>
  <c r="I1181" i="2"/>
  <c r="I1182" i="2"/>
  <c r="I1184" i="2"/>
  <c r="I1194" i="2"/>
  <c r="I1196" i="2"/>
  <c r="U1200" i="2"/>
  <c r="I1203" i="2"/>
  <c r="U1207" i="2"/>
  <c r="I1224" i="2"/>
  <c r="H1233" i="2"/>
  <c r="U1259" i="2"/>
  <c r="V1265" i="2"/>
  <c r="V1291" i="2"/>
  <c r="H1291" i="2"/>
  <c r="U1300" i="2"/>
  <c r="V1302" i="2"/>
  <c r="H1302" i="2"/>
  <c r="V1320" i="2"/>
  <c r="H1320" i="2"/>
  <c r="U1326" i="2"/>
  <c r="I1347" i="2"/>
  <c r="H1347" i="2"/>
  <c r="V1355" i="2"/>
  <c r="I1355" i="2"/>
  <c r="I1388" i="2"/>
  <c r="H1388" i="2"/>
  <c r="U1391" i="2"/>
  <c r="K1391" i="2"/>
  <c r="U1407" i="2"/>
  <c r="V1416" i="2"/>
  <c r="U1416" i="2"/>
  <c r="I1443" i="2"/>
  <c r="H1443" i="2"/>
  <c r="I378" i="2"/>
  <c r="H389" i="2"/>
  <c r="I401" i="2"/>
  <c r="I403" i="2"/>
  <c r="S273" i="2"/>
  <c r="I36" i="2"/>
  <c r="I38" i="2"/>
  <c r="H49" i="2"/>
  <c r="H56" i="2"/>
  <c r="S62" i="2"/>
  <c r="H81" i="2"/>
  <c r="S84" i="2"/>
  <c r="H89" i="2"/>
  <c r="H140" i="2"/>
  <c r="H154" i="2"/>
  <c r="H162" i="2"/>
  <c r="H172" i="2"/>
  <c r="H186" i="2"/>
  <c r="H194" i="2"/>
  <c r="H202" i="2"/>
  <c r="H220" i="2"/>
  <c r="H227" i="2"/>
  <c r="H234" i="2"/>
  <c r="H252" i="2"/>
  <c r="H290" i="2"/>
  <c r="I291" i="2"/>
  <c r="H295" i="2"/>
  <c r="I296" i="2"/>
  <c r="I297" i="2"/>
  <c r="H300" i="2"/>
  <c r="H330" i="2"/>
  <c r="I331" i="2"/>
  <c r="H335" i="2"/>
  <c r="I336" i="2"/>
  <c r="I337" i="2"/>
  <c r="I338" i="2"/>
  <c r="U340" i="2"/>
  <c r="H342" i="2"/>
  <c r="I343" i="2"/>
  <c r="I348" i="2"/>
  <c r="I358" i="2"/>
  <c r="I360" i="2"/>
  <c r="H364" i="2"/>
  <c r="H368" i="2"/>
  <c r="I383" i="2"/>
  <c r="H394" i="2"/>
  <c r="I397" i="2"/>
  <c r="H402" i="2"/>
  <c r="H412" i="2"/>
  <c r="H420" i="2"/>
  <c r="P420" i="2" s="1"/>
  <c r="Q420" i="2" s="1"/>
  <c r="U424" i="2"/>
  <c r="H439" i="2"/>
  <c r="I442" i="2"/>
  <c r="H453" i="2"/>
  <c r="I458" i="2"/>
  <c r="U461" i="2"/>
  <c r="I462" i="2"/>
  <c r="I464" i="2"/>
  <c r="H477" i="2"/>
  <c r="H500" i="2"/>
  <c r="H521" i="2"/>
  <c r="U532" i="2"/>
  <c r="I533" i="2"/>
  <c r="I535" i="2"/>
  <c r="H546" i="2"/>
  <c r="I549" i="2"/>
  <c r="H580" i="2"/>
  <c r="H588" i="2"/>
  <c r="I593" i="2"/>
  <c r="H595" i="2"/>
  <c r="I610" i="2"/>
  <c r="U612" i="2"/>
  <c r="I613" i="2"/>
  <c r="H614" i="2"/>
  <c r="U620" i="2"/>
  <c r="I621" i="2"/>
  <c r="H622" i="2"/>
  <c r="I628" i="2"/>
  <c r="I632" i="2"/>
  <c r="I636" i="2"/>
  <c r="H637" i="2"/>
  <c r="I641" i="2"/>
  <c r="H644" i="2"/>
  <c r="H651" i="2"/>
  <c r="I667" i="2"/>
  <c r="U668" i="2"/>
  <c r="H669" i="2"/>
  <c r="I672" i="2"/>
  <c r="U677" i="2"/>
  <c r="H678" i="2"/>
  <c r="H689" i="2"/>
  <c r="I693" i="2"/>
  <c r="H699" i="2"/>
  <c r="I706" i="2"/>
  <c r="I712" i="2"/>
  <c r="H724" i="2"/>
  <c r="U732" i="2"/>
  <c r="U733" i="2"/>
  <c r="I739" i="2"/>
  <c r="H753" i="2"/>
  <c r="I757" i="2"/>
  <c r="I762" i="2"/>
  <c r="I767" i="2"/>
  <c r="H770" i="2"/>
  <c r="U772" i="2"/>
  <c r="I773" i="2"/>
  <c r="I779" i="2"/>
  <c r="I783" i="2"/>
  <c r="I796" i="2"/>
  <c r="H799" i="2"/>
  <c r="U802" i="2"/>
  <c r="H803" i="2"/>
  <c r="U804" i="2"/>
  <c r="H805" i="2"/>
  <c r="H808" i="2"/>
  <c r="I825" i="2"/>
  <c r="H847" i="2"/>
  <c r="I850" i="2"/>
  <c r="I854" i="2"/>
  <c r="I861" i="2"/>
  <c r="I867" i="2"/>
  <c r="I869" i="2"/>
  <c r="H870" i="2"/>
  <c r="I875" i="2"/>
  <c r="I877" i="2"/>
  <c r="U880" i="2"/>
  <c r="U881" i="2"/>
  <c r="I884" i="2"/>
  <c r="H885" i="2"/>
  <c r="I890" i="2"/>
  <c r="I893" i="2"/>
  <c r="U896" i="2"/>
  <c r="U897" i="2"/>
  <c r="U899" i="2"/>
  <c r="H900" i="2"/>
  <c r="U902" i="2"/>
  <c r="H903" i="2"/>
  <c r="I910" i="2"/>
  <c r="I914" i="2"/>
  <c r="I921" i="2"/>
  <c r="I926" i="2"/>
  <c r="I931" i="2"/>
  <c r="H934" i="2"/>
  <c r="I939" i="2"/>
  <c r="I941" i="2"/>
  <c r="H942" i="2"/>
  <c r="U949" i="2"/>
  <c r="H950" i="2"/>
  <c r="H953" i="2"/>
  <c r="U959" i="2"/>
  <c r="H960" i="2"/>
  <c r="I966" i="2"/>
  <c r="H971" i="2"/>
  <c r="I976" i="2"/>
  <c r="I985" i="2"/>
  <c r="I992" i="2"/>
  <c r="I1014" i="2"/>
  <c r="U1029" i="2"/>
  <c r="H1030" i="2"/>
  <c r="I1039" i="2"/>
  <c r="I1041" i="2"/>
  <c r="I1052" i="2"/>
  <c r="H1057" i="2"/>
  <c r="I1063" i="2"/>
  <c r="U1067" i="2"/>
  <c r="H1068" i="2"/>
  <c r="I1069" i="2"/>
  <c r="I1075" i="2"/>
  <c r="I1078" i="2"/>
  <c r="U1083" i="2"/>
  <c r="H1084" i="2"/>
  <c r="U1086" i="2"/>
  <c r="H1087" i="2"/>
  <c r="H1097" i="2"/>
  <c r="H1100" i="2"/>
  <c r="I1101" i="2"/>
  <c r="H1102" i="2"/>
  <c r="V1103" i="2"/>
  <c r="I1107" i="2"/>
  <c r="H1107" i="2"/>
  <c r="I1117" i="2"/>
  <c r="I1119" i="2"/>
  <c r="I1124" i="2"/>
  <c r="I1128" i="2"/>
  <c r="H1129" i="2"/>
  <c r="I1130" i="2"/>
  <c r="H1138" i="2"/>
  <c r="I1142" i="2"/>
  <c r="H1154" i="2"/>
  <c r="I1159" i="2"/>
  <c r="H1160" i="2"/>
  <c r="I1163" i="2"/>
  <c r="H1164" i="2"/>
  <c r="H1173" i="2"/>
  <c r="H1176" i="2"/>
  <c r="H1187" i="2"/>
  <c r="H1214" i="2"/>
  <c r="I1234" i="2"/>
  <c r="V1249" i="2"/>
  <c r="U1249" i="2"/>
  <c r="V1255" i="2"/>
  <c r="H1255" i="2"/>
  <c r="I1263" i="2"/>
  <c r="H1263" i="2"/>
  <c r="I1265" i="2"/>
  <c r="H1265" i="2"/>
  <c r="I1269" i="2"/>
  <c r="H1272" i="2"/>
  <c r="I1291" i="2"/>
  <c r="I1302" i="2"/>
  <c r="H1310" i="2"/>
  <c r="I1312" i="2"/>
  <c r="H1312" i="2"/>
  <c r="H1315" i="2"/>
  <c r="H1318" i="2"/>
  <c r="I1320" i="2"/>
  <c r="V1324" i="2"/>
  <c r="V1325" i="2"/>
  <c r="H1325" i="2"/>
  <c r="I1330" i="2"/>
  <c r="H1330" i="2"/>
  <c r="I1333" i="2"/>
  <c r="H1333" i="2"/>
  <c r="H1334" i="2"/>
  <c r="U1340" i="2"/>
  <c r="I1352" i="2"/>
  <c r="H1352" i="2"/>
  <c r="H1355" i="2"/>
  <c r="V1358" i="2"/>
  <c r="U1358" i="2"/>
  <c r="I1408" i="2"/>
  <c r="H1408" i="2"/>
  <c r="V1411" i="2"/>
  <c r="I1414" i="2"/>
  <c r="H1414" i="2"/>
  <c r="V1431" i="2"/>
  <c r="U1437" i="2"/>
  <c r="I1099" i="2"/>
  <c r="I1110" i="2"/>
  <c r="I1132" i="2"/>
  <c r="I1144" i="2"/>
  <c r="I1150" i="2"/>
  <c r="I1155" i="2"/>
  <c r="I1160" i="2"/>
  <c r="I1168" i="2"/>
  <c r="I1176" i="2"/>
  <c r="I1178" i="2"/>
  <c r="I1191" i="2"/>
  <c r="I1195" i="2"/>
  <c r="I1199" i="2"/>
  <c r="U1201" i="2"/>
  <c r="I1208" i="2"/>
  <c r="I1216" i="2"/>
  <c r="U1235" i="2"/>
  <c r="I1242" i="2"/>
  <c r="I1248" i="2"/>
  <c r="I1256" i="2"/>
  <c r="U1264" i="2"/>
  <c r="I1266" i="2"/>
  <c r="I1271" i="2"/>
  <c r="U1276" i="2"/>
  <c r="I1299" i="2"/>
  <c r="I1303" i="2"/>
  <c r="I1309" i="2"/>
  <c r="I1317" i="2"/>
  <c r="I1321" i="2"/>
  <c r="I1322" i="2"/>
  <c r="I1323" i="2"/>
  <c r="I1326" i="2"/>
  <c r="I1332" i="2"/>
  <c r="I1341" i="2"/>
  <c r="I1353" i="2"/>
  <c r="I1354" i="2"/>
  <c r="I1358" i="2"/>
  <c r="I1364" i="2"/>
  <c r="I1365" i="2"/>
  <c r="I1372" i="2"/>
  <c r="H1377" i="2"/>
  <c r="U1383" i="2"/>
  <c r="H1387" i="2"/>
  <c r="I1390" i="2"/>
  <c r="H1391" i="2"/>
  <c r="U1403" i="2"/>
  <c r="H1407" i="2"/>
  <c r="H1410" i="2"/>
  <c r="I1411" i="2"/>
  <c r="U1414" i="2"/>
  <c r="H1415" i="2"/>
  <c r="I1416" i="2"/>
  <c r="I1421" i="2"/>
  <c r="I1422" i="2"/>
  <c r="U1426" i="2"/>
  <c r="I1427" i="2"/>
  <c r="I1431" i="2"/>
  <c r="I1434" i="2"/>
  <c r="U1436" i="2"/>
  <c r="I1437" i="2"/>
  <c r="I1442" i="2"/>
  <c r="U1443" i="2"/>
  <c r="U1446" i="2"/>
  <c r="U1448" i="2"/>
  <c r="H1449" i="2"/>
  <c r="I1451" i="2"/>
  <c r="I1455" i="2"/>
  <c r="I1458" i="2"/>
  <c r="H1459" i="2"/>
  <c r="H1461" i="2"/>
  <c r="I1463" i="2"/>
  <c r="U1468" i="2"/>
  <c r="I1471" i="2"/>
  <c r="I1474" i="2"/>
  <c r="U1475" i="2"/>
  <c r="V1496" i="2"/>
  <c r="U1496" i="2"/>
  <c r="U1503" i="2"/>
  <c r="H1550" i="2"/>
  <c r="H1551" i="2"/>
  <c r="I1552" i="2"/>
  <c r="H1552" i="2"/>
  <c r="I1562" i="2"/>
  <c r="H1566" i="2"/>
  <c r="H1576" i="2"/>
  <c r="V1624" i="2"/>
  <c r="I1624" i="2"/>
  <c r="H1624" i="2"/>
  <c r="I1751" i="2"/>
  <c r="H1751" i="2"/>
  <c r="V1753" i="2"/>
  <c r="H1753" i="2"/>
  <c r="I1770" i="2"/>
  <c r="H1770" i="2"/>
  <c r="I1384" i="2"/>
  <c r="I1404" i="2"/>
  <c r="U1486" i="2"/>
  <c r="V1515" i="2"/>
  <c r="U1515" i="2"/>
  <c r="V1534" i="2"/>
  <c r="H1534" i="2"/>
  <c r="H1547" i="2"/>
  <c r="I1547" i="2"/>
  <c r="U1548" i="2"/>
  <c r="V1564" i="2"/>
  <c r="H1564" i="2"/>
  <c r="H1580" i="2"/>
  <c r="I1580" i="2"/>
  <c r="V1697" i="2"/>
  <c r="H1697" i="2"/>
  <c r="V1732" i="2"/>
  <c r="H1732" i="2"/>
  <c r="V1735" i="2"/>
  <c r="H1735" i="2"/>
  <c r="V1738" i="2"/>
  <c r="I1738" i="2"/>
  <c r="H1738" i="2"/>
  <c r="U1738" i="2"/>
  <c r="I1311" i="2"/>
  <c r="I1316" i="2"/>
  <c r="I1319" i="2"/>
  <c r="I1328" i="2"/>
  <c r="I1329" i="2"/>
  <c r="I1340" i="2"/>
  <c r="I1343" i="2"/>
  <c r="H1344" i="2"/>
  <c r="I1356" i="2"/>
  <c r="H1357" i="2"/>
  <c r="I1363" i="2"/>
  <c r="I1366" i="2"/>
  <c r="H1371" i="2"/>
  <c r="I1378" i="2"/>
  <c r="U1379" i="2"/>
  <c r="U1382" i="2"/>
  <c r="H1385" i="2"/>
  <c r="I1392" i="2"/>
  <c r="H1395" i="2"/>
  <c r="I1396" i="2"/>
  <c r="U1402" i="2"/>
  <c r="H1405" i="2"/>
  <c r="U1413" i="2"/>
  <c r="I1429" i="2"/>
  <c r="I1430" i="2"/>
  <c r="H1433" i="2"/>
  <c r="I1439" i="2"/>
  <c r="H1441" i="2"/>
  <c r="U1447" i="2"/>
  <c r="H1457" i="2"/>
  <c r="H1460" i="2"/>
  <c r="H1480" i="2"/>
  <c r="I1485" i="2"/>
  <c r="H1486" i="2"/>
  <c r="U1488" i="2"/>
  <c r="H1499" i="2"/>
  <c r="H1500" i="2"/>
  <c r="I1505" i="2"/>
  <c r="U1506" i="2"/>
  <c r="V1510" i="2"/>
  <c r="I1510" i="2"/>
  <c r="V1517" i="2"/>
  <c r="I1517" i="2"/>
  <c r="H1523" i="2"/>
  <c r="I1523" i="2"/>
  <c r="I1525" i="2"/>
  <c r="H1548" i="2"/>
  <c r="U1566" i="2"/>
  <c r="U1641" i="2"/>
  <c r="V1669" i="2"/>
  <c r="H1669" i="2"/>
  <c r="I1884" i="2"/>
  <c r="H1884" i="2"/>
  <c r="I1448" i="2"/>
  <c r="U1450" i="2"/>
  <c r="I1457" i="2"/>
  <c r="U1470" i="2"/>
  <c r="H1487" i="2"/>
  <c r="U1500" i="2"/>
  <c r="H1502" i="2"/>
  <c r="I1507" i="2"/>
  <c r="V1526" i="2"/>
  <c r="I1526" i="2"/>
  <c r="U1534" i="2"/>
  <c r="V1536" i="2"/>
  <c r="V1550" i="2"/>
  <c r="U1550" i="2"/>
  <c r="K1551" i="2"/>
  <c r="U1551" i="2"/>
  <c r="V1558" i="2"/>
  <c r="U1558" i="2"/>
  <c r="V1560" i="2"/>
  <c r="U1560" i="2"/>
  <c r="U1564" i="2"/>
  <c r="H1570" i="2"/>
  <c r="I1570" i="2"/>
  <c r="H1608" i="2"/>
  <c r="I1608" i="2"/>
  <c r="H1615" i="2"/>
  <c r="U1615" i="2"/>
  <c r="H1636" i="2"/>
  <c r="U1636" i="2"/>
  <c r="I1795" i="2"/>
  <c r="H1795" i="2"/>
  <c r="V1797" i="2"/>
  <c r="H1797" i="2"/>
  <c r="I1815" i="2"/>
  <c r="H1815" i="2"/>
  <c r="V1817" i="2"/>
  <c r="H1817" i="2"/>
  <c r="V1836" i="2"/>
  <c r="I1836" i="2"/>
  <c r="H1836" i="2"/>
  <c r="U1836" i="2"/>
  <c r="I1469" i="2"/>
  <c r="H1470" i="2"/>
  <c r="H1479" i="2"/>
  <c r="H1481" i="2"/>
  <c r="I1497" i="2"/>
  <c r="H1498" i="2"/>
  <c r="H1510" i="2"/>
  <c r="H1517" i="2"/>
  <c r="H1518" i="2"/>
  <c r="V1525" i="2"/>
  <c r="U1525" i="2"/>
  <c r="H1526" i="2"/>
  <c r="H1529" i="2"/>
  <c r="V1532" i="2"/>
  <c r="U1532" i="2"/>
  <c r="I1534" i="2"/>
  <c r="H1537" i="2"/>
  <c r="H1539" i="2"/>
  <c r="I1564" i="2"/>
  <c r="U1567" i="2"/>
  <c r="I1593" i="2"/>
  <c r="V1599" i="2"/>
  <c r="U1599" i="2"/>
  <c r="V1601" i="2"/>
  <c r="I1601" i="2"/>
  <c r="H1621" i="2"/>
  <c r="I1626" i="2"/>
  <c r="V1629" i="2"/>
  <c r="U1629" i="2"/>
  <c r="V1649" i="2"/>
  <c r="U1649" i="2"/>
  <c r="I1658" i="2"/>
  <c r="H1658" i="2"/>
  <c r="U1659" i="2"/>
  <c r="V1672" i="2"/>
  <c r="I1672" i="2"/>
  <c r="I1676" i="2"/>
  <c r="V1689" i="2"/>
  <c r="H1689" i="2"/>
  <c r="V1706" i="2"/>
  <c r="H1706" i="2"/>
  <c r="V1717" i="2"/>
  <c r="U1717" i="2"/>
  <c r="I1782" i="2"/>
  <c r="H1782" i="2"/>
  <c r="V1807" i="2"/>
  <c r="H1807" i="2"/>
  <c r="U1809" i="2"/>
  <c r="I1823" i="2"/>
  <c r="H1823" i="2"/>
  <c r="V1825" i="2"/>
  <c r="H1825" i="2"/>
  <c r="I1855" i="2"/>
  <c r="H1855" i="2"/>
  <c r="V1857" i="2"/>
  <c r="H1857" i="2"/>
  <c r="V1911" i="2"/>
  <c r="H1911" i="2"/>
  <c r="V1938" i="2"/>
  <c r="H1938" i="2"/>
  <c r="V1951" i="2"/>
  <c r="I1951" i="2"/>
  <c r="H1951" i="2"/>
  <c r="U1976" i="2"/>
  <c r="V1997" i="2"/>
  <c r="H1997" i="2"/>
  <c r="U2012" i="2"/>
  <c r="U2020" i="2"/>
  <c r="I2032" i="2"/>
  <c r="H2032" i="2"/>
  <c r="V2034" i="2"/>
  <c r="H2034" i="2"/>
  <c r="V2046" i="2"/>
  <c r="I2046" i="2"/>
  <c r="H2046" i="2"/>
  <c r="I2098" i="2"/>
  <c r="H2098" i="2"/>
  <c r="V2126" i="2"/>
  <c r="H2126" i="2"/>
  <c r="I2157" i="2"/>
  <c r="H2157" i="2"/>
  <c r="I2177" i="2"/>
  <c r="H2177" i="2"/>
  <c r="V2182" i="2"/>
  <c r="U2182" i="2"/>
  <c r="V2253" i="2"/>
  <c r="I2253" i="2"/>
  <c r="H2253" i="2"/>
  <c r="V2274" i="2"/>
  <c r="I2274" i="2"/>
  <c r="H2274" i="2"/>
  <c r="I2277" i="2"/>
  <c r="H2277" i="2"/>
  <c r="I2308" i="2"/>
  <c r="H2308" i="2"/>
  <c r="H2333" i="2"/>
  <c r="I2333" i="2"/>
  <c r="H2334" i="2"/>
  <c r="I2362" i="2"/>
  <c r="H2362" i="2"/>
  <c r="I2380" i="2"/>
  <c r="H2380" i="2"/>
  <c r="V2394" i="2"/>
  <c r="I2394" i="2"/>
  <c r="H2394" i="2"/>
  <c r="V2621" i="2"/>
  <c r="U2621" i="2"/>
  <c r="V1605" i="2"/>
  <c r="I1605" i="2"/>
  <c r="H1610" i="2"/>
  <c r="V1625" i="2"/>
  <c r="I1625" i="2"/>
  <c r="H1627" i="2"/>
  <c r="V1654" i="2"/>
  <c r="U1654" i="2"/>
  <c r="V1655" i="2"/>
  <c r="H1655" i="2"/>
  <c r="V1711" i="2"/>
  <c r="I1711" i="2"/>
  <c r="H1711" i="2"/>
  <c r="V1726" i="2"/>
  <c r="U1726" i="2"/>
  <c r="V1748" i="2"/>
  <c r="H1748" i="2"/>
  <c r="V1766" i="2"/>
  <c r="H1766" i="2"/>
  <c r="V1788" i="2"/>
  <c r="I1788" i="2"/>
  <c r="H1788" i="2"/>
  <c r="V1792" i="2"/>
  <c r="H1792" i="2"/>
  <c r="I1808" i="2"/>
  <c r="H1808" i="2"/>
  <c r="U1848" i="2"/>
  <c r="K1848" i="2"/>
  <c r="V1883" i="2"/>
  <c r="H1883" i="2"/>
  <c r="V1886" i="2"/>
  <c r="I1886" i="2"/>
  <c r="H1886" i="2"/>
  <c r="V1903" i="2"/>
  <c r="I1903" i="2"/>
  <c r="H1903" i="2"/>
  <c r="I1912" i="2"/>
  <c r="H1912" i="2"/>
  <c r="V1914" i="2"/>
  <c r="H1914" i="2"/>
  <c r="V1935" i="2"/>
  <c r="I1935" i="2"/>
  <c r="U1935" i="2"/>
  <c r="H1935" i="2"/>
  <c r="V1958" i="2"/>
  <c r="U1958" i="2"/>
  <c r="V1980" i="2"/>
  <c r="H1980" i="2"/>
  <c r="V1989" i="2"/>
  <c r="H1989" i="2"/>
  <c r="V2023" i="2"/>
  <c r="H2023" i="2"/>
  <c r="I2071" i="2"/>
  <c r="H2071" i="2"/>
  <c r="V2074" i="2"/>
  <c r="I2074" i="2"/>
  <c r="H2074" i="2"/>
  <c r="V2079" i="2"/>
  <c r="U2079" i="2"/>
  <c r="U2092" i="2"/>
  <c r="V2110" i="2"/>
  <c r="U2110" i="2"/>
  <c r="V2136" i="2"/>
  <c r="I2136" i="2"/>
  <c r="H2136" i="2"/>
  <c r="V2165" i="2"/>
  <c r="U2165" i="2"/>
  <c r="V2171" i="2"/>
  <c r="H2171" i="2"/>
  <c r="V2189" i="2"/>
  <c r="I2189" i="2"/>
  <c r="H2189" i="2"/>
  <c r="I2191" i="2"/>
  <c r="H2191" i="2"/>
  <c r="U2201" i="2"/>
  <c r="U2241" i="2"/>
  <c r="V2263" i="2"/>
  <c r="I2263" i="2"/>
  <c r="H2263" i="2"/>
  <c r="V2282" i="2"/>
  <c r="I2282" i="2"/>
  <c r="H2282" i="2"/>
  <c r="I2287" i="2"/>
  <c r="H2287" i="2"/>
  <c r="V2301" i="2"/>
  <c r="U2301" i="2"/>
  <c r="I2301" i="2"/>
  <c r="V2314" i="2"/>
  <c r="U2314" i="2"/>
  <c r="V2327" i="2"/>
  <c r="I2327" i="2"/>
  <c r="H2338" i="2"/>
  <c r="I2338" i="2"/>
  <c r="H2339" i="2"/>
  <c r="H2344" i="2"/>
  <c r="I2344" i="2"/>
  <c r="H2345" i="2"/>
  <c r="H2351" i="2"/>
  <c r="I2366" i="2"/>
  <c r="H2366" i="2"/>
  <c r="V2368" i="2"/>
  <c r="H2368" i="2"/>
  <c r="V2385" i="2"/>
  <c r="U2385" i="2"/>
  <c r="I2392" i="2"/>
  <c r="H2392" i="2"/>
  <c r="V2408" i="2"/>
  <c r="I2408" i="2"/>
  <c r="U2408" i="2"/>
  <c r="H2408" i="2"/>
  <c r="V2750" i="2"/>
  <c r="U2750" i="2"/>
  <c r="V2757" i="2"/>
  <c r="H2757" i="2"/>
  <c r="V2766" i="2"/>
  <c r="U2766" i="2"/>
  <c r="V2778" i="2"/>
  <c r="H2778" i="2"/>
  <c r="V1892" i="2"/>
  <c r="I1892" i="2"/>
  <c r="H1892" i="2"/>
  <c r="V1899" i="2"/>
  <c r="H1899" i="2"/>
  <c r="I1901" i="2"/>
  <c r="H1901" i="2"/>
  <c r="V1926" i="2"/>
  <c r="U1926" i="2"/>
  <c r="I1933" i="2"/>
  <c r="H1933" i="2"/>
  <c r="V1936" i="2"/>
  <c r="I1936" i="2"/>
  <c r="H1936" i="2"/>
  <c r="V1961" i="2"/>
  <c r="U1961" i="2"/>
  <c r="V1972" i="2"/>
  <c r="I1972" i="2"/>
  <c r="H1972" i="2"/>
  <c r="I1981" i="2"/>
  <c r="H1981" i="2"/>
  <c r="I1983" i="2"/>
  <c r="H1983" i="2"/>
  <c r="V2008" i="2"/>
  <c r="I2008" i="2"/>
  <c r="H2008" i="2"/>
  <c r="V2016" i="2"/>
  <c r="I2016" i="2"/>
  <c r="H2016" i="2"/>
  <c r="I2024" i="2"/>
  <c r="H2024" i="2"/>
  <c r="V2026" i="2"/>
  <c r="H2026" i="2"/>
  <c r="U2039" i="2"/>
  <c r="V2049" i="2"/>
  <c r="I2049" i="2"/>
  <c r="H2049" i="2"/>
  <c r="V2062" i="2"/>
  <c r="U2062" i="2"/>
  <c r="V2088" i="2"/>
  <c r="I2088" i="2"/>
  <c r="H2088" i="2"/>
  <c r="I2091" i="2"/>
  <c r="H2091" i="2"/>
  <c r="U2104" i="2"/>
  <c r="U2117" i="2"/>
  <c r="U2203" i="2"/>
  <c r="I2203" i="2"/>
  <c r="U2212" i="2"/>
  <c r="V2223" i="2"/>
  <c r="U2223" i="2"/>
  <c r="U2249" i="2"/>
  <c r="I2261" i="2"/>
  <c r="H2261" i="2"/>
  <c r="V2271" i="2"/>
  <c r="I2271" i="2"/>
  <c r="H2271" i="2"/>
  <c r="V2306" i="2"/>
  <c r="U2306" i="2"/>
  <c r="I2306" i="2"/>
  <c r="I2316" i="2"/>
  <c r="H2316" i="2"/>
  <c r="V2357" i="2"/>
  <c r="I2357" i="2"/>
  <c r="H2357" i="2"/>
  <c r="I2387" i="2"/>
  <c r="H2387" i="2"/>
  <c r="V2397" i="2"/>
  <c r="U2397" i="2"/>
  <c r="V2398" i="2"/>
  <c r="H2398" i="2"/>
  <c r="V2498" i="2"/>
  <c r="H2498" i="2"/>
  <c r="V2503" i="2"/>
  <c r="H2503" i="2"/>
  <c r="V2511" i="2"/>
  <c r="U2511" i="2"/>
  <c r="I2526" i="2"/>
  <c r="H2526" i="2"/>
  <c r="I2538" i="2"/>
  <c r="H2538" i="2"/>
  <c r="I2540" i="2"/>
  <c r="H2540" i="2"/>
  <c r="V2677" i="2"/>
  <c r="U2677" i="2"/>
  <c r="V2687" i="2"/>
  <c r="H2687" i="2"/>
  <c r="U2691" i="2"/>
  <c r="V2705" i="2"/>
  <c r="U2705" i="2"/>
  <c r="H1505" i="2"/>
  <c r="U1507" i="2"/>
  <c r="H1515" i="2"/>
  <c r="I1536" i="2"/>
  <c r="U1539" i="2"/>
  <c r="H1558" i="2"/>
  <c r="H1560" i="2"/>
  <c r="I1560" i="2"/>
  <c r="U1561" i="2"/>
  <c r="H1606" i="2"/>
  <c r="I1606" i="2"/>
  <c r="U1607" i="2"/>
  <c r="V1623" i="2"/>
  <c r="I1623" i="2"/>
  <c r="U1623" i="2"/>
  <c r="U1627" i="2"/>
  <c r="H1640" i="2"/>
  <c r="H1644" i="2"/>
  <c r="V1656" i="2"/>
  <c r="U1676" i="2"/>
  <c r="V1714" i="2"/>
  <c r="U1714" i="2"/>
  <c r="I1730" i="2"/>
  <c r="H1730" i="2"/>
  <c r="I1733" i="2"/>
  <c r="H1733" i="2"/>
  <c r="I1736" i="2"/>
  <c r="H1736" i="2"/>
  <c r="V1743" i="2"/>
  <c r="I1743" i="2"/>
  <c r="H1743" i="2"/>
  <c r="U1784" i="2"/>
  <c r="K1784" i="2"/>
  <c r="V1790" i="2"/>
  <c r="I1790" i="2"/>
  <c r="H1790" i="2"/>
  <c r="U1843" i="2"/>
  <c r="V1854" i="2"/>
  <c r="H1854" i="2"/>
  <c r="V1865" i="2"/>
  <c r="H1865" i="2"/>
  <c r="I1919" i="2"/>
  <c r="H1919" i="2"/>
  <c r="V2031" i="2"/>
  <c r="H2031" i="2"/>
  <c r="V2053" i="2"/>
  <c r="H2053" i="2"/>
  <c r="U2074" i="2"/>
  <c r="V2076" i="2"/>
  <c r="I2076" i="2"/>
  <c r="H2076" i="2"/>
  <c r="I2083" i="2"/>
  <c r="H2083" i="2"/>
  <c r="I2086" i="2"/>
  <c r="H2086" i="2"/>
  <c r="V2100" i="2"/>
  <c r="I2100" i="2"/>
  <c r="H2100" i="2"/>
  <c r="I2103" i="2"/>
  <c r="H2103" i="2"/>
  <c r="V2121" i="2"/>
  <c r="H2121" i="2"/>
  <c r="V2134" i="2"/>
  <c r="I2134" i="2"/>
  <c r="H2134" i="2"/>
  <c r="V2156" i="2"/>
  <c r="H2156" i="2"/>
  <c r="V2158" i="2"/>
  <c r="U2158" i="2"/>
  <c r="U2178" i="2"/>
  <c r="I2178" i="2"/>
  <c r="U2189" i="2"/>
  <c r="U2206" i="2"/>
  <c r="V2214" i="2"/>
  <c r="I2214" i="2"/>
  <c r="H2214" i="2"/>
  <c r="V2230" i="2"/>
  <c r="I2230" i="2"/>
  <c r="H2230" i="2"/>
  <c r="V2266" i="2"/>
  <c r="I2266" i="2"/>
  <c r="H2266" i="2"/>
  <c r="I2269" i="2"/>
  <c r="H2269" i="2"/>
  <c r="V2279" i="2"/>
  <c r="I2279" i="2"/>
  <c r="H2279" i="2"/>
  <c r="U2282" i="2"/>
  <c r="U2284" i="2"/>
  <c r="H2284" i="2"/>
  <c r="I2290" i="2"/>
  <c r="H2290" i="2"/>
  <c r="H2295" i="2"/>
  <c r="I2295" i="2"/>
  <c r="V2324" i="2"/>
  <c r="I2324" i="2"/>
  <c r="H2324" i="2"/>
  <c r="V2332" i="2"/>
  <c r="I2332" i="2"/>
  <c r="H2332" i="2"/>
  <c r="U2345" i="2"/>
  <c r="U2363" i="2"/>
  <c r="V2377" i="2"/>
  <c r="H2377" i="2"/>
  <c r="V2382" i="2"/>
  <c r="I2382" i="2"/>
  <c r="H2382" i="2"/>
  <c r="V2411" i="2"/>
  <c r="U2411" i="2"/>
  <c r="I2426" i="2"/>
  <c r="H2426" i="2"/>
  <c r="I2440" i="2"/>
  <c r="H2440" i="2"/>
  <c r="V2464" i="2"/>
  <c r="H2464" i="2"/>
  <c r="V2473" i="2"/>
  <c r="H2473" i="2"/>
  <c r="V2653" i="2"/>
  <c r="H2653" i="2"/>
  <c r="V2800" i="2"/>
  <c r="H2800" i="2"/>
  <c r="I2854" i="2"/>
  <c r="H2854" i="2"/>
  <c r="V2870" i="2"/>
  <c r="I2870" i="2"/>
  <c r="H2870" i="2"/>
  <c r="V2872" i="2"/>
  <c r="I2872" i="2"/>
  <c r="H2872" i="2"/>
  <c r="U2872" i="2"/>
  <c r="I1696" i="2"/>
  <c r="I1710" i="2"/>
  <c r="U1730" i="2"/>
  <c r="U1733" i="2"/>
  <c r="U1736" i="2"/>
  <c r="I1747" i="2"/>
  <c r="U1770" i="2"/>
  <c r="I1772" i="2"/>
  <c r="U1782" i="2"/>
  <c r="I1784" i="2"/>
  <c r="U1808" i="2"/>
  <c r="I1809" i="2"/>
  <c r="I1843" i="2"/>
  <c r="I1848" i="2"/>
  <c r="U1884" i="2"/>
  <c r="U1901" i="2"/>
  <c r="I1902" i="2"/>
  <c r="U1933" i="2"/>
  <c r="I1934" i="2"/>
  <c r="I1976" i="2"/>
  <c r="U1981" i="2"/>
  <c r="I2012" i="2"/>
  <c r="I2020" i="2"/>
  <c r="I2045" i="2"/>
  <c r="U2086" i="2"/>
  <c r="I2087" i="2"/>
  <c r="U2091" i="2"/>
  <c r="U2098" i="2"/>
  <c r="I2099" i="2"/>
  <c r="U2103" i="2"/>
  <c r="I2117" i="2"/>
  <c r="U2191" i="2"/>
  <c r="U2261" i="2"/>
  <c r="U2269" i="2"/>
  <c r="U2277" i="2"/>
  <c r="U2290" i="2"/>
  <c r="H2314" i="2"/>
  <c r="U2323" i="2"/>
  <c r="H2349" i="2"/>
  <c r="U2362" i="2"/>
  <c r="U2380" i="2"/>
  <c r="U2392" i="2"/>
  <c r="I2399" i="2"/>
  <c r="I2407" i="2"/>
  <c r="V2420" i="2"/>
  <c r="U2420" i="2"/>
  <c r="V2445" i="2"/>
  <c r="U2445" i="2"/>
  <c r="I2462" i="2"/>
  <c r="H2462" i="2"/>
  <c r="I2476" i="2"/>
  <c r="H2476" i="2"/>
  <c r="I2478" i="2"/>
  <c r="I2499" i="2"/>
  <c r="H2499" i="2"/>
  <c r="I2501" i="2"/>
  <c r="H2501" i="2"/>
  <c r="V2520" i="2"/>
  <c r="U2520" i="2"/>
  <c r="V2545" i="2"/>
  <c r="U2545" i="2"/>
  <c r="V2575" i="2"/>
  <c r="H2575" i="2"/>
  <c r="V2600" i="2"/>
  <c r="H2600" i="2"/>
  <c r="V2605" i="2"/>
  <c r="H2605" i="2"/>
  <c r="I2621" i="2"/>
  <c r="V2634" i="2"/>
  <c r="H2634" i="2"/>
  <c r="I2644" i="2"/>
  <c r="I2651" i="2"/>
  <c r="H2651" i="2"/>
  <c r="V2664" i="2"/>
  <c r="H2664" i="2"/>
  <c r="I2690" i="2"/>
  <c r="H2690" i="2"/>
  <c r="V2697" i="2"/>
  <c r="H2697" i="2"/>
  <c r="I2705" i="2"/>
  <c r="I2781" i="2"/>
  <c r="H2781" i="2"/>
  <c r="I2783" i="2"/>
  <c r="V2843" i="2"/>
  <c r="I2843" i="2"/>
  <c r="U1608" i="2"/>
  <c r="U1613" i="2"/>
  <c r="U1618" i="2"/>
  <c r="H1629" i="2"/>
  <c r="H1634" i="2"/>
  <c r="U1642" i="2"/>
  <c r="I1665" i="2"/>
  <c r="H1677" i="2"/>
  <c r="I1691" i="2"/>
  <c r="H1692" i="2"/>
  <c r="H1715" i="2"/>
  <c r="H1718" i="2"/>
  <c r="H1727" i="2"/>
  <c r="U1728" i="2"/>
  <c r="I1729" i="2"/>
  <c r="H1740" i="2"/>
  <c r="I1763" i="2"/>
  <c r="I1769" i="2"/>
  <c r="H1774" i="2"/>
  <c r="I1781" i="2"/>
  <c r="H1785" i="2"/>
  <c r="I1794" i="2"/>
  <c r="H1810" i="2"/>
  <c r="U1813" i="2"/>
  <c r="H1820" i="2"/>
  <c r="U1821" i="2"/>
  <c r="I1840" i="2"/>
  <c r="H1844" i="2"/>
  <c r="H1849" i="2"/>
  <c r="U1850" i="2"/>
  <c r="I1851" i="2"/>
  <c r="H1876" i="2"/>
  <c r="U1917" i="2"/>
  <c r="I1918" i="2"/>
  <c r="H1927" i="2"/>
  <c r="U1928" i="2"/>
  <c r="I1929" i="2"/>
  <c r="I1940" i="2"/>
  <c r="U1941" i="2"/>
  <c r="H1959" i="2"/>
  <c r="H1962" i="2"/>
  <c r="I1965" i="2"/>
  <c r="U1966" i="2"/>
  <c r="H2005" i="2"/>
  <c r="H2013" i="2"/>
  <c r="I2028" i="2"/>
  <c r="I2036" i="2"/>
  <c r="H2040" i="2"/>
  <c r="U2041" i="2"/>
  <c r="H2063" i="2"/>
  <c r="U2066" i="2"/>
  <c r="H2068" i="2"/>
  <c r="U2069" i="2"/>
  <c r="H2080" i="2"/>
  <c r="U2081" i="2"/>
  <c r="H2093" i="2"/>
  <c r="H2105" i="2"/>
  <c r="U2106" i="2"/>
  <c r="H2111" i="2"/>
  <c r="U2139" i="2"/>
  <c r="H2141" i="2"/>
  <c r="H2149" i="2"/>
  <c r="H2159" i="2"/>
  <c r="U2162" i="2"/>
  <c r="I2163" i="2"/>
  <c r="H2166" i="2"/>
  <c r="I2173" i="2"/>
  <c r="I2185" i="2"/>
  <c r="I2196" i="2"/>
  <c r="U2207" i="2"/>
  <c r="H2208" i="2"/>
  <c r="H2227" i="2"/>
  <c r="H2236" i="2"/>
  <c r="U2242" i="2"/>
  <c r="H2244" i="2"/>
  <c r="U2250" i="2"/>
  <c r="U2285" i="2"/>
  <c r="H2298" i="2"/>
  <c r="H2301" i="2"/>
  <c r="H2306" i="2"/>
  <c r="I2311" i="2"/>
  <c r="H2318" i="2"/>
  <c r="H2327" i="2"/>
  <c r="U2360" i="2"/>
  <c r="U2364" i="2"/>
  <c r="I2379" i="2"/>
  <c r="H2386" i="2"/>
  <c r="V2403" i="2"/>
  <c r="H2403" i="2"/>
  <c r="V2456" i="2"/>
  <c r="U2456" i="2"/>
  <c r="V2481" i="2"/>
  <c r="U2481" i="2"/>
  <c r="I2553" i="2"/>
  <c r="H2553" i="2"/>
  <c r="I2564" i="2"/>
  <c r="H2564" i="2"/>
  <c r="I2578" i="2"/>
  <c r="H2578" i="2"/>
  <c r="I2601" i="2"/>
  <c r="H2601" i="2"/>
  <c r="I2603" i="2"/>
  <c r="H2603" i="2"/>
  <c r="V2609" i="2"/>
  <c r="H2609" i="2"/>
  <c r="V2617" i="2"/>
  <c r="U2617" i="2"/>
  <c r="I2632" i="2"/>
  <c r="H2632" i="2"/>
  <c r="V2647" i="2"/>
  <c r="U2647" i="2"/>
  <c r="I2665" i="2"/>
  <c r="H2665" i="2"/>
  <c r="V2711" i="2"/>
  <c r="H2711" i="2"/>
  <c r="V2718" i="2"/>
  <c r="H2718" i="2"/>
  <c r="V2733" i="2"/>
  <c r="H2733" i="2"/>
  <c r="V2742" i="2"/>
  <c r="H2742" i="2"/>
  <c r="V2753" i="2"/>
  <c r="U2753" i="2"/>
  <c r="V2769" i="2"/>
  <c r="U2769" i="2"/>
  <c r="V2786" i="2"/>
  <c r="U2786" i="2"/>
  <c r="I2795" i="2"/>
  <c r="H2795" i="2"/>
  <c r="V2829" i="2"/>
  <c r="U2829" i="2"/>
  <c r="V2837" i="2"/>
  <c r="U2837" i="2"/>
  <c r="H1520" i="2"/>
  <c r="U1523" i="2"/>
  <c r="H1527" i="2"/>
  <c r="U1542" i="2"/>
  <c r="U1544" i="2"/>
  <c r="U1570" i="2"/>
  <c r="U1572" i="2"/>
  <c r="H1577" i="2"/>
  <c r="H1578" i="2"/>
  <c r="U1591" i="2"/>
  <c r="H1601" i="2"/>
  <c r="U1603" i="2"/>
  <c r="H1611" i="2"/>
  <c r="U1616" i="2"/>
  <c r="U1637" i="2"/>
  <c r="U1645" i="2"/>
  <c r="U1661" i="2"/>
  <c r="I1662" i="2"/>
  <c r="I1679" i="2"/>
  <c r="U1681" i="2"/>
  <c r="I1682" i="2"/>
  <c r="U1685" i="2"/>
  <c r="U1698" i="2"/>
  <c r="U1700" i="2"/>
  <c r="I1701" i="2"/>
  <c r="U1702" i="2"/>
  <c r="I1703" i="2"/>
  <c r="I1721" i="2"/>
  <c r="U1722" i="2"/>
  <c r="I1723" i="2"/>
  <c r="U1754" i="2"/>
  <c r="U1756" i="2"/>
  <c r="I1757" i="2"/>
  <c r="I1776" i="2"/>
  <c r="U1777" i="2"/>
  <c r="I1778" i="2"/>
  <c r="U1798" i="2"/>
  <c r="U1800" i="2"/>
  <c r="I1801" i="2"/>
  <c r="I1804" i="2"/>
  <c r="I1812" i="2"/>
  <c r="U1826" i="2"/>
  <c r="U1828" i="2"/>
  <c r="I1829" i="2"/>
  <c r="U1830" i="2"/>
  <c r="I1831" i="2"/>
  <c r="U1858" i="2"/>
  <c r="U1860" i="2"/>
  <c r="I1861" i="2"/>
  <c r="U1862" i="2"/>
  <c r="I1863" i="2"/>
  <c r="I1864" i="2"/>
  <c r="U1866" i="2"/>
  <c r="U1869" i="2"/>
  <c r="U1872" i="2"/>
  <c r="U1880" i="2"/>
  <c r="I1888" i="2"/>
  <c r="U1889" i="2"/>
  <c r="U1896" i="2"/>
  <c r="U1905" i="2"/>
  <c r="I1906" i="2"/>
  <c r="U1908" i="2"/>
  <c r="K1942" i="2"/>
  <c r="U1944" i="2"/>
  <c r="U1946" i="2"/>
  <c r="I1947" i="2"/>
  <c r="I1953" i="2"/>
  <c r="U1954" i="2"/>
  <c r="U1969" i="2"/>
  <c r="I1988" i="2"/>
  <c r="U1990" i="2"/>
  <c r="U1993" i="2"/>
  <c r="U1998" i="2"/>
  <c r="U2001" i="2"/>
  <c r="U2028" i="2"/>
  <c r="U2051" i="2"/>
  <c r="I2052" i="2"/>
  <c r="U2057" i="2"/>
  <c r="U2059" i="2"/>
  <c r="I2060" i="2"/>
  <c r="I2065" i="2"/>
  <c r="U2108" i="2"/>
  <c r="U2122" i="2"/>
  <c r="U2127" i="2"/>
  <c r="U2129" i="2"/>
  <c r="I2130" i="2"/>
  <c r="U2131" i="2"/>
  <c r="I2138" i="2"/>
  <c r="I2143" i="2"/>
  <c r="U2145" i="2"/>
  <c r="U2153" i="2"/>
  <c r="U2167" i="2"/>
  <c r="I2198" i="2"/>
  <c r="H2210" i="2"/>
  <c r="U2220" i="2"/>
  <c r="I2221" i="2"/>
  <c r="U2233" i="2"/>
  <c r="U2237" i="2"/>
  <c r="U2245" i="2"/>
  <c r="U2258" i="2"/>
  <c r="U2298" i="2"/>
  <c r="H2311" i="2"/>
  <c r="U2346" i="2"/>
  <c r="U2352" i="2"/>
  <c r="U2354" i="2"/>
  <c r="H2358" i="2"/>
  <c r="U2369" i="2"/>
  <c r="U2371" i="2"/>
  <c r="I2372" i="2"/>
  <c r="U2373" i="2"/>
  <c r="I2374" i="2"/>
  <c r="I2391" i="2"/>
  <c r="I2415" i="2"/>
  <c r="V2428" i="2"/>
  <c r="H2428" i="2"/>
  <c r="V2437" i="2"/>
  <c r="H2437" i="2"/>
  <c r="I2452" i="2"/>
  <c r="H2452" i="2"/>
  <c r="I2454" i="2"/>
  <c r="H2454" i="2"/>
  <c r="I2455" i="2"/>
  <c r="H2455" i="2"/>
  <c r="U2492" i="2"/>
  <c r="I2515" i="2"/>
  <c r="V2528" i="2"/>
  <c r="H2528" i="2"/>
  <c r="V2537" i="2"/>
  <c r="H2537" i="2"/>
  <c r="U2555" i="2"/>
  <c r="I2557" i="2"/>
  <c r="U2566" i="2"/>
  <c r="V2583" i="2"/>
  <c r="U2583" i="2"/>
  <c r="I2594" i="2"/>
  <c r="V2626" i="2"/>
  <c r="U2626" i="2"/>
  <c r="U2667" i="2"/>
  <c r="V2670" i="2"/>
  <c r="U2670" i="2"/>
  <c r="I2681" i="2"/>
  <c r="I2702" i="2"/>
  <c r="I2714" i="2"/>
  <c r="H2714" i="2"/>
  <c r="I2716" i="2"/>
  <c r="H2716" i="2"/>
  <c r="I2731" i="2"/>
  <c r="H2731" i="2"/>
  <c r="I2745" i="2"/>
  <c r="H2745" i="2"/>
  <c r="I2747" i="2"/>
  <c r="U2813" i="2"/>
  <c r="I2873" i="2"/>
  <c r="H2873" i="2"/>
  <c r="V2967" i="2"/>
  <c r="I2967" i="2"/>
  <c r="H2967" i="2"/>
  <c r="I2968" i="2"/>
  <c r="H2968" i="2"/>
  <c r="V2993" i="2"/>
  <c r="I2993" i="2"/>
  <c r="H2993" i="2"/>
  <c r="I3022" i="2"/>
  <c r="H3022" i="2"/>
  <c r="H3024" i="2"/>
  <c r="I3024" i="2"/>
  <c r="V3070" i="2"/>
  <c r="U3070" i="2"/>
  <c r="V3169" i="2"/>
  <c r="U3169" i="2"/>
  <c r="I3196" i="2"/>
  <c r="H3196" i="2"/>
  <c r="V3238" i="2"/>
  <c r="U3238" i="2"/>
  <c r="I3238" i="2"/>
  <c r="I3407" i="2"/>
  <c r="H3407" i="2"/>
  <c r="H3445" i="2"/>
  <c r="I3445" i="2"/>
  <c r="V3498" i="2"/>
  <c r="U3498" i="2"/>
  <c r="H3602" i="2"/>
  <c r="I3602" i="2"/>
  <c r="I3605" i="2"/>
  <c r="H3605" i="2"/>
  <c r="U2399" i="2"/>
  <c r="I2400" i="2"/>
  <c r="U2401" i="2"/>
  <c r="I2402" i="2"/>
  <c r="H2415" i="2"/>
  <c r="H2417" i="2"/>
  <c r="U2427" i="2"/>
  <c r="I2431" i="2"/>
  <c r="I2433" i="2"/>
  <c r="U2436" i="2"/>
  <c r="U2440" i="2"/>
  <c r="H2442" i="2"/>
  <c r="U2452" i="2"/>
  <c r="U2463" i="2"/>
  <c r="I2467" i="2"/>
  <c r="I2469" i="2"/>
  <c r="U2472" i="2"/>
  <c r="U2476" i="2"/>
  <c r="H2478" i="2"/>
  <c r="I2491" i="2"/>
  <c r="H2492" i="2"/>
  <c r="I2494" i="2"/>
  <c r="U2497" i="2"/>
  <c r="U2499" i="2"/>
  <c r="I2500" i="2"/>
  <c r="U2501" i="2"/>
  <c r="I2502" i="2"/>
  <c r="I2508" i="2"/>
  <c r="H2515" i="2"/>
  <c r="H2517" i="2"/>
  <c r="U2527" i="2"/>
  <c r="I2531" i="2"/>
  <c r="I2533" i="2"/>
  <c r="U2536" i="2"/>
  <c r="U2538" i="2"/>
  <c r="I2539" i="2"/>
  <c r="U2540" i="2"/>
  <c r="I2541" i="2"/>
  <c r="H2542" i="2"/>
  <c r="U2553" i="2"/>
  <c r="H2555" i="2"/>
  <c r="H2557" i="2"/>
  <c r="I2563" i="2"/>
  <c r="U2564" i="2"/>
  <c r="I2565" i="2"/>
  <c r="H2566" i="2"/>
  <c r="I2568" i="2"/>
  <c r="I2571" i="2"/>
  <c r="U2574" i="2"/>
  <c r="U2578" i="2"/>
  <c r="H2580" i="2"/>
  <c r="I2593" i="2"/>
  <c r="H2594" i="2"/>
  <c r="I2596" i="2"/>
  <c r="U2599" i="2"/>
  <c r="U2601" i="2"/>
  <c r="I2602" i="2"/>
  <c r="U2604" i="2"/>
  <c r="U2608" i="2"/>
  <c r="I2614" i="2"/>
  <c r="H2621" i="2"/>
  <c r="H2623" i="2"/>
  <c r="U2633" i="2"/>
  <c r="H2642" i="2"/>
  <c r="H2644" i="2"/>
  <c r="U2651" i="2"/>
  <c r="I2658" i="2"/>
  <c r="I2660" i="2"/>
  <c r="U2663" i="2"/>
  <c r="U2665" i="2"/>
  <c r="I2666" i="2"/>
  <c r="H2667" i="2"/>
  <c r="H2681" i="2"/>
  <c r="I2683" i="2"/>
  <c r="U2686" i="2"/>
  <c r="U2690" i="2"/>
  <c r="I2693" i="2"/>
  <c r="I2695" i="2"/>
  <c r="H2702" i="2"/>
  <c r="H2705" i="2"/>
  <c r="I2707" i="2"/>
  <c r="U2710" i="2"/>
  <c r="U2714" i="2"/>
  <c r="U2717" i="2"/>
  <c r="I2721" i="2"/>
  <c r="U2732" i="2"/>
  <c r="I2736" i="2"/>
  <c r="I2738" i="2"/>
  <c r="U2741" i="2"/>
  <c r="U2745" i="2"/>
  <c r="H2747" i="2"/>
  <c r="I2760" i="2"/>
  <c r="I2774" i="2"/>
  <c r="U2777" i="2"/>
  <c r="U2781" i="2"/>
  <c r="H2783" i="2"/>
  <c r="I2798" i="2"/>
  <c r="H2808" i="2"/>
  <c r="I2812" i="2"/>
  <c r="H2813" i="2"/>
  <c r="I2815" i="2"/>
  <c r="H2821" i="2"/>
  <c r="H2830" i="2"/>
  <c r="H2836" i="2"/>
  <c r="V2846" i="2"/>
  <c r="I2846" i="2"/>
  <c r="H2846" i="2"/>
  <c r="H2860" i="2"/>
  <c r="V2867" i="2"/>
  <c r="U2867" i="2"/>
  <c r="H2875" i="2"/>
  <c r="I2903" i="2"/>
  <c r="H2903" i="2"/>
  <c r="V2912" i="2"/>
  <c r="I2912" i="2"/>
  <c r="H2940" i="2"/>
  <c r="V3006" i="2"/>
  <c r="U3006" i="2"/>
  <c r="V3063" i="2"/>
  <c r="U3063" i="2"/>
  <c r="V3103" i="2"/>
  <c r="U3103" i="2"/>
  <c r="I3161" i="2"/>
  <c r="H3161" i="2"/>
  <c r="U3192" i="2"/>
  <c r="V3222" i="2"/>
  <c r="U3222" i="2"/>
  <c r="V3253" i="2"/>
  <c r="H3253" i="2"/>
  <c r="U3253" i="2"/>
  <c r="I3253" i="2"/>
  <c r="I3265" i="2"/>
  <c r="H3265" i="2"/>
  <c r="V3317" i="2"/>
  <c r="H3317" i="2"/>
  <c r="U3317" i="2"/>
  <c r="I3317" i="2"/>
  <c r="V3351" i="2"/>
  <c r="U3351" i="2"/>
  <c r="I3351" i="2"/>
  <c r="I3356" i="2"/>
  <c r="H3356" i="2"/>
  <c r="U3358" i="2"/>
  <c r="H3379" i="2"/>
  <c r="I3379" i="2"/>
  <c r="U3444" i="2"/>
  <c r="K3444" i="2"/>
  <c r="H3467" i="2"/>
  <c r="I3467" i="2"/>
  <c r="U3595" i="2"/>
  <c r="U2387" i="2"/>
  <c r="I2388" i="2"/>
  <c r="U2424" i="2"/>
  <c r="I2439" i="2"/>
  <c r="U2447" i="2"/>
  <c r="I2448" i="2"/>
  <c r="U2454" i="2"/>
  <c r="U2460" i="2"/>
  <c r="I2475" i="2"/>
  <c r="U2483" i="2"/>
  <c r="I2484" i="2"/>
  <c r="U2485" i="2"/>
  <c r="I2486" i="2"/>
  <c r="U2524" i="2"/>
  <c r="U2547" i="2"/>
  <c r="U2549" i="2"/>
  <c r="I2550" i="2"/>
  <c r="U2551" i="2"/>
  <c r="I2552" i="2"/>
  <c r="I2577" i="2"/>
  <c r="U2585" i="2"/>
  <c r="I2586" i="2"/>
  <c r="U2587" i="2"/>
  <c r="I2588" i="2"/>
  <c r="U2630" i="2"/>
  <c r="U2649" i="2"/>
  <c r="I2650" i="2"/>
  <c r="U2674" i="2"/>
  <c r="U2723" i="2"/>
  <c r="U2726" i="2"/>
  <c r="U2729" i="2"/>
  <c r="I2744" i="2"/>
  <c r="I2780" i="2"/>
  <c r="U2788" i="2"/>
  <c r="I2789" i="2"/>
  <c r="U2790" i="2"/>
  <c r="I2791" i="2"/>
  <c r="U2793" i="2"/>
  <c r="I2794" i="2"/>
  <c r="U2818" i="2"/>
  <c r="I2819" i="2"/>
  <c r="I2825" i="2"/>
  <c r="H2826" i="2"/>
  <c r="H2843" i="2"/>
  <c r="V2871" i="2"/>
  <c r="I2871" i="2"/>
  <c r="H2871" i="2"/>
  <c r="H2893" i="2"/>
  <c r="V2900" i="2"/>
  <c r="U2900" i="2"/>
  <c r="V2926" i="2"/>
  <c r="I2926" i="2"/>
  <c r="H2926" i="2"/>
  <c r="I2927" i="2"/>
  <c r="H2927" i="2"/>
  <c r="I2958" i="2"/>
  <c r="H2958" i="2"/>
  <c r="U2967" i="2"/>
  <c r="U2973" i="2"/>
  <c r="I3096" i="2"/>
  <c r="H3096" i="2"/>
  <c r="I3133" i="2"/>
  <c r="H3133" i="2"/>
  <c r="V3157" i="2"/>
  <c r="U3157" i="2"/>
  <c r="V3159" i="2"/>
  <c r="H3263" i="2"/>
  <c r="I3263" i="2"/>
  <c r="V3307" i="2"/>
  <c r="U3307" i="2"/>
  <c r="U3341" i="2"/>
  <c r="H3367" i="2"/>
  <c r="I3367" i="2"/>
  <c r="V3510" i="2"/>
  <c r="U3510" i="2"/>
  <c r="I3560" i="2"/>
  <c r="H3560" i="2"/>
  <c r="V3568" i="2"/>
  <c r="U3568" i="2"/>
  <c r="I3572" i="2"/>
  <c r="H3572" i="2"/>
  <c r="V3580" i="2"/>
  <c r="U3580" i="2"/>
  <c r="I3687" i="2"/>
  <c r="H3687" i="2"/>
  <c r="H3703" i="2"/>
  <c r="I3703" i="2"/>
  <c r="H3708" i="2"/>
  <c r="I3708" i="2"/>
  <c r="V3719" i="2"/>
  <c r="U3719" i="2"/>
  <c r="H3723" i="2"/>
  <c r="I3723" i="2"/>
  <c r="U2431" i="2"/>
  <c r="U2433" i="2"/>
  <c r="U2467" i="2"/>
  <c r="U2469" i="2"/>
  <c r="U2508" i="2"/>
  <c r="U2531" i="2"/>
  <c r="U2533" i="2"/>
  <c r="U2571" i="2"/>
  <c r="U2614" i="2"/>
  <c r="U2658" i="2"/>
  <c r="U2683" i="2"/>
  <c r="U2693" i="2"/>
  <c r="U2695" i="2"/>
  <c r="U2707" i="2"/>
  <c r="U2721" i="2"/>
  <c r="U2736" i="2"/>
  <c r="U2738" i="2"/>
  <c r="U2774" i="2"/>
  <c r="U2798" i="2"/>
  <c r="I2902" i="2"/>
  <c r="H2902" i="2"/>
  <c r="I2904" i="2"/>
  <c r="H2904" i="2"/>
  <c r="U2908" i="2"/>
  <c r="I2918" i="2"/>
  <c r="H2918" i="2"/>
  <c r="V2935" i="2"/>
  <c r="I2935" i="2"/>
  <c r="H2935" i="2"/>
  <c r="I2936" i="2"/>
  <c r="H2936" i="2"/>
  <c r="V2946" i="2"/>
  <c r="I2946" i="2"/>
  <c r="I2947" i="2"/>
  <c r="H2947" i="2"/>
  <c r="I3039" i="2"/>
  <c r="H3039" i="2"/>
  <c r="V3079" i="2"/>
  <c r="U3079" i="2"/>
  <c r="I3086" i="2"/>
  <c r="H3086" i="2"/>
  <c r="I3149" i="2"/>
  <c r="H3149" i="2"/>
  <c r="I3151" i="2"/>
  <c r="H3151" i="2"/>
  <c r="I3178" i="2"/>
  <c r="H3178" i="2"/>
  <c r="I3185" i="2"/>
  <c r="H3185" i="2"/>
  <c r="V3202" i="2"/>
  <c r="U3202" i="2"/>
  <c r="V3204" i="2"/>
  <c r="I3204" i="2"/>
  <c r="U3261" i="2"/>
  <c r="U3301" i="2"/>
  <c r="V3326" i="2"/>
  <c r="U3326" i="2"/>
  <c r="I3382" i="2"/>
  <c r="H3382" i="2"/>
  <c r="U3389" i="2"/>
  <c r="I3412" i="2"/>
  <c r="H3412" i="2"/>
  <c r="V3462" i="2"/>
  <c r="U3462" i="2"/>
  <c r="I3462" i="2"/>
  <c r="H3743" i="2"/>
  <c r="I3743" i="2"/>
  <c r="V3762" i="2"/>
  <c r="H3762" i="2"/>
  <c r="I2853" i="2"/>
  <c r="U2854" i="2"/>
  <c r="I2855" i="2"/>
  <c r="I2863" i="2"/>
  <c r="I2908" i="2"/>
  <c r="U2918" i="2"/>
  <c r="I2923" i="2"/>
  <c r="U2927" i="2"/>
  <c r="U2936" i="2"/>
  <c r="U2947" i="2"/>
  <c r="U2958" i="2"/>
  <c r="I2963" i="2"/>
  <c r="I2973" i="2"/>
  <c r="U2974" i="2"/>
  <c r="I2989" i="2"/>
  <c r="V3000" i="2"/>
  <c r="U3000" i="2"/>
  <c r="I3006" i="2"/>
  <c r="I3012" i="2"/>
  <c r="H3012" i="2"/>
  <c r="H3015" i="2"/>
  <c r="V3023" i="2"/>
  <c r="U3023" i="2"/>
  <c r="I3057" i="2"/>
  <c r="H3057" i="2"/>
  <c r="H3068" i="2"/>
  <c r="I3068" i="2"/>
  <c r="I3079" i="2"/>
  <c r="H3079" i="2"/>
  <c r="V3087" i="2"/>
  <c r="U3087" i="2"/>
  <c r="I3103" i="2"/>
  <c r="H3103" i="2"/>
  <c r="I3105" i="2"/>
  <c r="H3105" i="2"/>
  <c r="I3117" i="2"/>
  <c r="H3117" i="2"/>
  <c r="V3122" i="2"/>
  <c r="U3122" i="2"/>
  <c r="V3150" i="2"/>
  <c r="U3150" i="2"/>
  <c r="I3157" i="2"/>
  <c r="H3157" i="2"/>
  <c r="I3167" i="2"/>
  <c r="V3177" i="2"/>
  <c r="U3177" i="2"/>
  <c r="V3179" i="2"/>
  <c r="U3179" i="2"/>
  <c r="V3186" i="2"/>
  <c r="U3186" i="2"/>
  <c r="U3187" i="2"/>
  <c r="H3192" i="2"/>
  <c r="I3192" i="2"/>
  <c r="V3195" i="2"/>
  <c r="U3195" i="2"/>
  <c r="I3202" i="2"/>
  <c r="H3202" i="2"/>
  <c r="I3215" i="2"/>
  <c r="H3215" i="2"/>
  <c r="H3261" i="2"/>
  <c r="I3261" i="2"/>
  <c r="H3284" i="2"/>
  <c r="H3295" i="2"/>
  <c r="I3301" i="2"/>
  <c r="H3301" i="2"/>
  <c r="I3320" i="2"/>
  <c r="H3320" i="2"/>
  <c r="H3326" i="2"/>
  <c r="I3326" i="2"/>
  <c r="U3329" i="2"/>
  <c r="V3344" i="2"/>
  <c r="H3344" i="2"/>
  <c r="H3358" i="2"/>
  <c r="H3366" i="2"/>
  <c r="H3371" i="2"/>
  <c r="U3379" i="2"/>
  <c r="H3381" i="2"/>
  <c r="V3383" i="2"/>
  <c r="U3383" i="2"/>
  <c r="H3389" i="2"/>
  <c r="U3406" i="2"/>
  <c r="I3409" i="2"/>
  <c r="H3447" i="2"/>
  <c r="I3479" i="2"/>
  <c r="H3479" i="2"/>
  <c r="I3501" i="2"/>
  <c r="H3501" i="2"/>
  <c r="I3513" i="2"/>
  <c r="H3513" i="2"/>
  <c r="U3522" i="2"/>
  <c r="U3529" i="2"/>
  <c r="H3537" i="2"/>
  <c r="I3537" i="2"/>
  <c r="I3546" i="2"/>
  <c r="H3546" i="2"/>
  <c r="H3553" i="2"/>
  <c r="I3553" i="2"/>
  <c r="I3557" i="2"/>
  <c r="H3557" i="2"/>
  <c r="H3568" i="2"/>
  <c r="I3568" i="2"/>
  <c r="U3576" i="2"/>
  <c r="H3583" i="2"/>
  <c r="I3583" i="2"/>
  <c r="H3591" i="2"/>
  <c r="I3591" i="2"/>
  <c r="H3629" i="2"/>
  <c r="I3629" i="2"/>
  <c r="U3630" i="2"/>
  <c r="I3649" i="2"/>
  <c r="H3649" i="2"/>
  <c r="I3660" i="2"/>
  <c r="H3660" i="2"/>
  <c r="H3666" i="2"/>
  <c r="I3666" i="2"/>
  <c r="V3671" i="2"/>
  <c r="U3671" i="2"/>
  <c r="U2849" i="2"/>
  <c r="U2888" i="2"/>
  <c r="U2910" i="2"/>
  <c r="U2919" i="2"/>
  <c r="U2948" i="2"/>
  <c r="U2959" i="2"/>
  <c r="U2990" i="2"/>
  <c r="I2997" i="2"/>
  <c r="U3007" i="2"/>
  <c r="H3020" i="2"/>
  <c r="I3020" i="2"/>
  <c r="I3023" i="2"/>
  <c r="H3023" i="2"/>
  <c r="I3049" i="2"/>
  <c r="V3062" i="2"/>
  <c r="U3062" i="2"/>
  <c r="V3078" i="2"/>
  <c r="U3078" i="2"/>
  <c r="V3080" i="2"/>
  <c r="U3080" i="2"/>
  <c r="I3087" i="2"/>
  <c r="H3087" i="2"/>
  <c r="I3093" i="2"/>
  <c r="I3097" i="2"/>
  <c r="H3097" i="2"/>
  <c r="V3104" i="2"/>
  <c r="U3104" i="2"/>
  <c r="I3107" i="2"/>
  <c r="I3122" i="2"/>
  <c r="H3122" i="2"/>
  <c r="I3128" i="2"/>
  <c r="H3128" i="2"/>
  <c r="I3139" i="2"/>
  <c r="I3150" i="2"/>
  <c r="H3150" i="2"/>
  <c r="V3158" i="2"/>
  <c r="U3158" i="2"/>
  <c r="I3177" i="2"/>
  <c r="H3177" i="2"/>
  <c r="I3179" i="2"/>
  <c r="H3179" i="2"/>
  <c r="I3186" i="2"/>
  <c r="H3186" i="2"/>
  <c r="I3195" i="2"/>
  <c r="H3195" i="2"/>
  <c r="V3203" i="2"/>
  <c r="U3203" i="2"/>
  <c r="H3204" i="2"/>
  <c r="V3214" i="2"/>
  <c r="U3214" i="2"/>
  <c r="V3221" i="2"/>
  <c r="U3221" i="2"/>
  <c r="U3232" i="2"/>
  <c r="H3238" i="2"/>
  <c r="U3252" i="2"/>
  <c r="I3276" i="2"/>
  <c r="H3276" i="2"/>
  <c r="H3292" i="2"/>
  <c r="I3292" i="2"/>
  <c r="I3299" i="2"/>
  <c r="H3299" i="2"/>
  <c r="U3316" i="2"/>
  <c r="V3319" i="2"/>
  <c r="U3319" i="2"/>
  <c r="V3350" i="2"/>
  <c r="U3350" i="2"/>
  <c r="H3351" i="2"/>
  <c r="H3383" i="2"/>
  <c r="I3383" i="2"/>
  <c r="V3398" i="2"/>
  <c r="U3398" i="2"/>
  <c r="H3462" i="2"/>
  <c r="V3500" i="2"/>
  <c r="U3500" i="2"/>
  <c r="V3512" i="2"/>
  <c r="U3512" i="2"/>
  <c r="H3571" i="2"/>
  <c r="H3686" i="2"/>
  <c r="I3686" i="2"/>
  <c r="I3707" i="2"/>
  <c r="H3707" i="2"/>
  <c r="U3808" i="2"/>
  <c r="U2821" i="2"/>
  <c r="I2822" i="2"/>
  <c r="I2840" i="2"/>
  <c r="U2841" i="2"/>
  <c r="I2842" i="2"/>
  <c r="U2857" i="2"/>
  <c r="I2864" i="2"/>
  <c r="U2866" i="2"/>
  <c r="U2884" i="2"/>
  <c r="U2899" i="2"/>
  <c r="I2907" i="2"/>
  <c r="H2910" i="2"/>
  <c r="U2911" i="2"/>
  <c r="H2919" i="2"/>
  <c r="I2924" i="2"/>
  <c r="U2934" i="2"/>
  <c r="H2937" i="2"/>
  <c r="I2942" i="2"/>
  <c r="H2948" i="2"/>
  <c r="H2959" i="2"/>
  <c r="I2964" i="2"/>
  <c r="U2966" i="2"/>
  <c r="I2987" i="2"/>
  <c r="U2988" i="2"/>
  <c r="U2991" i="2"/>
  <c r="H2996" i="2"/>
  <c r="U3005" i="2"/>
  <c r="H3007" i="2"/>
  <c r="I3010" i="2"/>
  <c r="U3020" i="2"/>
  <c r="V3024" i="2"/>
  <c r="U3024" i="2"/>
  <c r="H3030" i="2"/>
  <c r="I3037" i="2"/>
  <c r="H3037" i="2"/>
  <c r="H3049" i="2"/>
  <c r="I3062" i="2"/>
  <c r="H3062" i="2"/>
  <c r="I3078" i="2"/>
  <c r="H3078" i="2"/>
  <c r="I3080" i="2"/>
  <c r="H3080" i="2"/>
  <c r="H3082" i="2"/>
  <c r="I3082" i="2"/>
  <c r="V3086" i="2"/>
  <c r="U3086" i="2"/>
  <c r="U3093" i="2"/>
  <c r="V3096" i="2"/>
  <c r="U3096" i="2"/>
  <c r="I3104" i="2"/>
  <c r="H3104" i="2"/>
  <c r="V3133" i="2"/>
  <c r="U3133" i="2"/>
  <c r="U3134" i="2"/>
  <c r="U3141" i="2"/>
  <c r="V3149" i="2"/>
  <c r="U3149" i="2"/>
  <c r="V3151" i="2"/>
  <c r="U3151" i="2"/>
  <c r="I3158" i="2"/>
  <c r="H3158" i="2"/>
  <c r="V3161" i="2"/>
  <c r="U3161" i="2"/>
  <c r="V3178" i="2"/>
  <c r="U3178" i="2"/>
  <c r="V3185" i="2"/>
  <c r="U3185" i="2"/>
  <c r="I3203" i="2"/>
  <c r="H3203" i="2"/>
  <c r="H3214" i="2"/>
  <c r="I3214" i="2"/>
  <c r="H3221" i="2"/>
  <c r="I3221" i="2"/>
  <c r="I3224" i="2"/>
  <c r="H3224" i="2"/>
  <c r="H3226" i="2"/>
  <c r="H3232" i="2"/>
  <c r="I3252" i="2"/>
  <c r="U3266" i="2"/>
  <c r="I3274" i="2"/>
  <c r="H3274" i="2"/>
  <c r="U3276" i="2"/>
  <c r="U3281" i="2"/>
  <c r="U3292" i="2"/>
  <c r="I3297" i="2"/>
  <c r="H3297" i="2"/>
  <c r="H3309" i="2"/>
  <c r="I3316" i="2"/>
  <c r="H3319" i="2"/>
  <c r="I3319" i="2"/>
  <c r="I3327" i="2"/>
  <c r="H3327" i="2"/>
  <c r="H3331" i="2"/>
  <c r="I3331" i="2"/>
  <c r="U3343" i="2"/>
  <c r="I3350" i="2"/>
  <c r="H3350" i="2"/>
  <c r="V3367" i="2"/>
  <c r="U3367" i="2"/>
  <c r="V3382" i="2"/>
  <c r="U3382" i="2"/>
  <c r="H3398" i="2"/>
  <c r="I3398" i="2"/>
  <c r="I3400" i="2"/>
  <c r="I3415" i="2"/>
  <c r="H3415" i="2"/>
  <c r="H3433" i="2"/>
  <c r="I3433" i="2"/>
  <c r="V3436" i="2"/>
  <c r="H3436" i="2"/>
  <c r="I3437" i="2"/>
  <c r="V3445" i="2"/>
  <c r="U3445" i="2"/>
  <c r="V3448" i="2"/>
  <c r="H3448" i="2"/>
  <c r="I3449" i="2"/>
  <c r="U3467" i="2"/>
  <c r="I3503" i="2"/>
  <c r="H3503" i="2"/>
  <c r="I3515" i="2"/>
  <c r="H3515" i="2"/>
  <c r="V3589" i="2"/>
  <c r="H3589" i="2"/>
  <c r="V3602" i="2"/>
  <c r="U3602" i="2"/>
  <c r="U3617" i="2"/>
  <c r="I3617" i="2"/>
  <c r="V3640" i="2"/>
  <c r="H3640" i="2"/>
  <c r="I3640" i="2"/>
  <c r="H3664" i="2"/>
  <c r="I3664" i="2"/>
  <c r="H3668" i="2"/>
  <c r="I3668" i="2"/>
  <c r="H3682" i="2"/>
  <c r="I3682" i="2"/>
  <c r="H3839" i="2"/>
  <c r="I3839" i="2"/>
  <c r="I3841" i="2"/>
  <c r="H3841" i="2"/>
  <c r="V3851" i="2"/>
  <c r="U3851" i="2"/>
  <c r="H3861" i="2"/>
  <c r="I3861" i="2"/>
  <c r="H3863" i="2"/>
  <c r="I3863" i="2"/>
  <c r="V3865" i="2"/>
  <c r="I3924" i="2"/>
  <c r="H3924" i="2"/>
  <c r="U3934" i="2"/>
  <c r="H3934" i="2"/>
  <c r="H3966" i="2"/>
  <c r="I3966" i="2"/>
  <c r="V3968" i="2"/>
  <c r="U3968" i="2"/>
  <c r="H3968" i="2"/>
  <c r="H3982" i="2"/>
  <c r="I3982" i="2"/>
  <c r="I3984" i="2"/>
  <c r="H3984" i="2"/>
  <c r="H3990" i="2"/>
  <c r="I3990" i="2"/>
  <c r="U3022" i="2"/>
  <c r="H3045" i="2"/>
  <c r="I3098" i="2"/>
  <c r="H3099" i="2"/>
  <c r="I3119" i="2"/>
  <c r="I3141" i="2"/>
  <c r="I3159" i="2"/>
  <c r="I3162" i="2"/>
  <c r="H3173" i="2"/>
  <c r="I3180" i="2"/>
  <c r="U3223" i="2"/>
  <c r="I3225" i="2"/>
  <c r="I3244" i="2"/>
  <c r="U3265" i="2"/>
  <c r="I3392" i="2"/>
  <c r="U3407" i="2"/>
  <c r="U3412" i="2"/>
  <c r="K3482" i="2"/>
  <c r="U3482" i="2"/>
  <c r="H3498" i="2"/>
  <c r="I3498" i="2"/>
  <c r="I3521" i="2"/>
  <c r="I3538" i="2"/>
  <c r="H3538" i="2"/>
  <c r="H3541" i="2"/>
  <c r="V3567" i="2"/>
  <c r="U3567" i="2"/>
  <c r="V3579" i="2"/>
  <c r="U3579" i="2"/>
  <c r="I3595" i="2"/>
  <c r="H3595" i="2"/>
  <c r="H3608" i="2"/>
  <c r="I3610" i="2"/>
  <c r="H3610" i="2"/>
  <c r="V3641" i="2"/>
  <c r="H3641" i="2"/>
  <c r="V3666" i="2"/>
  <c r="U3666" i="2"/>
  <c r="I3672" i="2"/>
  <c r="H3672" i="2"/>
  <c r="H3694" i="2"/>
  <c r="I3694" i="2"/>
  <c r="I3706" i="2"/>
  <c r="V3708" i="2"/>
  <c r="U3708" i="2"/>
  <c r="H3710" i="2"/>
  <c r="H3719" i="2"/>
  <c r="I3719" i="2"/>
  <c r="H3735" i="2"/>
  <c r="I3735" i="2"/>
  <c r="I3745" i="2"/>
  <c r="H3745" i="2"/>
  <c r="H3754" i="2"/>
  <c r="I3754" i="2"/>
  <c r="V3759" i="2"/>
  <c r="H3759" i="2"/>
  <c r="I3765" i="2"/>
  <c r="H3811" i="2"/>
  <c r="I3811" i="2"/>
  <c r="U3840" i="2"/>
  <c r="H3851" i="2"/>
  <c r="I3851" i="2"/>
  <c r="I3865" i="2"/>
  <c r="H3865" i="2"/>
  <c r="H3876" i="2"/>
  <c r="I3876" i="2"/>
  <c r="I3878" i="2"/>
  <c r="H3878" i="2"/>
  <c r="V3895" i="2"/>
  <c r="H3895" i="2"/>
  <c r="I3867" i="2"/>
  <c r="H3867" i="2"/>
  <c r="V3931" i="2"/>
  <c r="U3931" i="2"/>
  <c r="H3931" i="2"/>
  <c r="U2992" i="2"/>
  <c r="H3003" i="2"/>
  <c r="H3005" i="2"/>
  <c r="I3008" i="2"/>
  <c r="U3011" i="2"/>
  <c r="I3025" i="2"/>
  <c r="I3033" i="2"/>
  <c r="I3043" i="2"/>
  <c r="I3059" i="2"/>
  <c r="I3064" i="2"/>
  <c r="I3065" i="2"/>
  <c r="U3102" i="2"/>
  <c r="H3113" i="2"/>
  <c r="I3114" i="2"/>
  <c r="I3115" i="2"/>
  <c r="U3116" i="2"/>
  <c r="I3130" i="2"/>
  <c r="H3131" i="2"/>
  <c r="H3132" i="2"/>
  <c r="I3135" i="2"/>
  <c r="I3136" i="2"/>
  <c r="H3145" i="2"/>
  <c r="H3146" i="2"/>
  <c r="I3152" i="2"/>
  <c r="I3169" i="2"/>
  <c r="I3170" i="2"/>
  <c r="I3171" i="2"/>
  <c r="I3172" i="2"/>
  <c r="I3187" i="2"/>
  <c r="I3188" i="2"/>
  <c r="I3193" i="2"/>
  <c r="U3194" i="2"/>
  <c r="I3197" i="2"/>
  <c r="I3208" i="2"/>
  <c r="H3220" i="2"/>
  <c r="I3222" i="2"/>
  <c r="I3231" i="2"/>
  <c r="H3249" i="2"/>
  <c r="I3254" i="2"/>
  <c r="H3255" i="2"/>
  <c r="I3256" i="2"/>
  <c r="H3267" i="2"/>
  <c r="I3268" i="2"/>
  <c r="H3282" i="2"/>
  <c r="I3283" i="2"/>
  <c r="U3296" i="2"/>
  <c r="U3306" i="2"/>
  <c r="U3318" i="2"/>
  <c r="H3325" i="2"/>
  <c r="U3356" i="2"/>
  <c r="I3359" i="2"/>
  <c r="H3363" i="2"/>
  <c r="U3366" i="2"/>
  <c r="U3381" i="2"/>
  <c r="I3390" i="2"/>
  <c r="I3399" i="2"/>
  <c r="U3423" i="2"/>
  <c r="H3434" i="2"/>
  <c r="U3435" i="2"/>
  <c r="U3447" i="2"/>
  <c r="I3468" i="2"/>
  <c r="U3478" i="2"/>
  <c r="V3480" i="2"/>
  <c r="I3480" i="2"/>
  <c r="V3481" i="2"/>
  <c r="I3481" i="2"/>
  <c r="H3510" i="2"/>
  <c r="I3510" i="2"/>
  <c r="U3517" i="2"/>
  <c r="I3522" i="2"/>
  <c r="H3522" i="2"/>
  <c r="U3523" i="2"/>
  <c r="U3537" i="2"/>
  <c r="U3553" i="2"/>
  <c r="V3566" i="2"/>
  <c r="U3566" i="2"/>
  <c r="I3567" i="2"/>
  <c r="I3579" i="2"/>
  <c r="V3668" i="2"/>
  <c r="U3668" i="2"/>
  <c r="H3671" i="2"/>
  <c r="I3671" i="2"/>
  <c r="U3684" i="2"/>
  <c r="V3686" i="2"/>
  <c r="U3686" i="2"/>
  <c r="V3707" i="2"/>
  <c r="U3707" i="2"/>
  <c r="U3710" i="2"/>
  <c r="H3720" i="2"/>
  <c r="I3720" i="2"/>
  <c r="H3749" i="2"/>
  <c r="I3749" i="2"/>
  <c r="I3788" i="2"/>
  <c r="H3788" i="2"/>
  <c r="I3790" i="2"/>
  <c r="V3814" i="2"/>
  <c r="H3814" i="2"/>
  <c r="U3824" i="2"/>
  <c r="I3824" i="2"/>
  <c r="U3825" i="2"/>
  <c r="V3827" i="2"/>
  <c r="H3827" i="2"/>
  <c r="I3828" i="2"/>
  <c r="U3839" i="2"/>
  <c r="V3841" i="2"/>
  <c r="U3841" i="2"/>
  <c r="H3874" i="2"/>
  <c r="I3874" i="2"/>
  <c r="I3877" i="2"/>
  <c r="H3877" i="2"/>
  <c r="I3879" i="2"/>
  <c r="H3879" i="2"/>
  <c r="V3534" i="2"/>
  <c r="U3534" i="2"/>
  <c r="H3551" i="2"/>
  <c r="I3551" i="2"/>
  <c r="U3578" i="2"/>
  <c r="I3589" i="2"/>
  <c r="I3592" i="2"/>
  <c r="I3606" i="2"/>
  <c r="H3615" i="2"/>
  <c r="I3615" i="2"/>
  <c r="H3617" i="2"/>
  <c r="I3628" i="2"/>
  <c r="V3638" i="2"/>
  <c r="U3638" i="2"/>
  <c r="I3684" i="2"/>
  <c r="H3684" i="2"/>
  <c r="H3737" i="2"/>
  <c r="H3880" i="2"/>
  <c r="I3880" i="2"/>
  <c r="I3895" i="2"/>
  <c r="I3905" i="2"/>
  <c r="H3905" i="2"/>
  <c r="I3907" i="2"/>
  <c r="H3907" i="2"/>
  <c r="V3922" i="2"/>
  <c r="H3922" i="2"/>
  <c r="V3958" i="2"/>
  <c r="I3958" i="2"/>
  <c r="V3940" i="2"/>
  <c r="I3940" i="2"/>
  <c r="H3637" i="2"/>
  <c r="V3639" i="2"/>
  <c r="U3639" i="2"/>
  <c r="H3651" i="2"/>
  <c r="U3653" i="2"/>
  <c r="I3663" i="2"/>
  <c r="H3663" i="2"/>
  <c r="H3670" i="2"/>
  <c r="U3693" i="2"/>
  <c r="U3705" i="2"/>
  <c r="V3761" i="2"/>
  <c r="H3779" i="2"/>
  <c r="I3779" i="2"/>
  <c r="H3782" i="2"/>
  <c r="I3789" i="2"/>
  <c r="H3832" i="2"/>
  <c r="I3832" i="2"/>
  <c r="V3849" i="2"/>
  <c r="U3862" i="2"/>
  <c r="I3866" i="2"/>
  <c r="U3873" i="2"/>
  <c r="H3891" i="2"/>
  <c r="I3891" i="2"/>
  <c r="H3893" i="2"/>
  <c r="H3904" i="2"/>
  <c r="I3904" i="2"/>
  <c r="I3906" i="2"/>
  <c r="H3906" i="2"/>
  <c r="H3908" i="2"/>
  <c r="I3908" i="2"/>
  <c r="U3919" i="2"/>
  <c r="I3931" i="2"/>
  <c r="H3943" i="2"/>
  <c r="H3948" i="2"/>
  <c r="I3948" i="2"/>
  <c r="I3894" i="2"/>
  <c r="U3907" i="2"/>
  <c r="H3917" i="2"/>
  <c r="I3917" i="2"/>
  <c r="U3920" i="2"/>
  <c r="V3920" i="2"/>
  <c r="I3921" i="2"/>
  <c r="I3932" i="2"/>
  <c r="H3932" i="2"/>
  <c r="V3939" i="2"/>
  <c r="U3939" i="2"/>
  <c r="H3965" i="2"/>
  <c r="I3965" i="2"/>
  <c r="I3969" i="2"/>
  <c r="H3969" i="2"/>
  <c r="I3978" i="2"/>
  <c r="H3989" i="2"/>
  <c r="I3989" i="2"/>
  <c r="V3956" i="2"/>
  <c r="U3956" i="2"/>
  <c r="I3968" i="2"/>
  <c r="U3479" i="2"/>
  <c r="H3481" i="2"/>
  <c r="I3484" i="2"/>
  <c r="H3523" i="2"/>
  <c r="H3531" i="2"/>
  <c r="I3540" i="2"/>
  <c r="H3544" i="2"/>
  <c r="I3566" i="2"/>
  <c r="U3632" i="2"/>
  <c r="I3642" i="2"/>
  <c r="U3667" i="2"/>
  <c r="H3675" i="2"/>
  <c r="H3676" i="2"/>
  <c r="I3677" i="2"/>
  <c r="U3692" i="2"/>
  <c r="I3762" i="2"/>
  <c r="H3778" i="2"/>
  <c r="I3815" i="2"/>
  <c r="I3819" i="2"/>
  <c r="V3905" i="2"/>
  <c r="I3919" i="2"/>
  <c r="V3921" i="2"/>
  <c r="V3938" i="2"/>
  <c r="U3938" i="2"/>
  <c r="H3951" i="2"/>
  <c r="I3956" i="2"/>
  <c r="H3970" i="2"/>
  <c r="V3976" i="2"/>
  <c r="U3976" i="2"/>
  <c r="U3984" i="2"/>
  <c r="V3984" i="2"/>
  <c r="U3992" i="2"/>
  <c r="U4020" i="2"/>
  <c r="U4037" i="2"/>
  <c r="V4020" i="2"/>
  <c r="H3992" i="2"/>
  <c r="H4014" i="2"/>
  <c r="H4020" i="2"/>
  <c r="U4021" i="2"/>
  <c r="H4027" i="2"/>
  <c r="H4030" i="2"/>
  <c r="H4037" i="2"/>
  <c r="U4038" i="2"/>
  <c r="U4049" i="2"/>
  <c r="I4051" i="2"/>
  <c r="H4054" i="2"/>
  <c r="H4055" i="2"/>
  <c r="V4056" i="2"/>
  <c r="V4044" i="2"/>
  <c r="V3929" i="2"/>
  <c r="U3889" i="2"/>
  <c r="U3902" i="2"/>
  <c r="U3929" i="2"/>
  <c r="H3938" i="2"/>
  <c r="H3939" i="2"/>
  <c r="H3940" i="2"/>
  <c r="U3948" i="2"/>
  <c r="H3956" i="2"/>
  <c r="H3957" i="2"/>
  <c r="H3958" i="2"/>
  <c r="H3976" i="2"/>
  <c r="U3981" i="2"/>
  <c r="H3993" i="2"/>
  <c r="U4001" i="2"/>
  <c r="H4021" i="2"/>
  <c r="U4028" i="2"/>
  <c r="H4038" i="2"/>
  <c r="H4044" i="2"/>
  <c r="H4049" i="2"/>
  <c r="U4050" i="2"/>
  <c r="U4061" i="2"/>
  <c r="V4067" i="2"/>
  <c r="V4028" i="2"/>
  <c r="V4011" i="2"/>
  <c r="V3992" i="2"/>
  <c r="H3919" i="2"/>
  <c r="H3920" i="2"/>
  <c r="U3930" i="2"/>
  <c r="U3941" i="2"/>
  <c r="H4004" i="2"/>
  <c r="H4019" i="2"/>
  <c r="U4029" i="2"/>
  <c r="U4033" i="2"/>
  <c r="H4036" i="2"/>
  <c r="I4042" i="2"/>
  <c r="I4043" i="2"/>
  <c r="I4048" i="2"/>
  <c r="I4066" i="2"/>
  <c r="I4067" i="2"/>
  <c r="V4063" i="2"/>
  <c r="V4051" i="2"/>
  <c r="V4039" i="2"/>
  <c r="V4004" i="2"/>
  <c r="V3" i="2"/>
  <c r="R3" i="2"/>
  <c r="H3" i="2"/>
  <c r="S3" i="2"/>
  <c r="V4" i="2"/>
  <c r="S4" i="2"/>
  <c r="K4" i="2"/>
  <c r="S5" i="2"/>
  <c r="I6" i="2"/>
  <c r="S6" i="2"/>
  <c r="V7" i="2"/>
  <c r="R7" i="2"/>
  <c r="R9" i="2"/>
  <c r="S11" i="2"/>
  <c r="I12" i="2"/>
  <c r="S12" i="2"/>
  <c r="V13" i="2"/>
  <c r="R13" i="2"/>
  <c r="V15" i="2"/>
  <c r="S15" i="2"/>
  <c r="K15" i="2"/>
  <c r="U15" i="2"/>
  <c r="H16" i="2"/>
  <c r="I19" i="2"/>
  <c r="S19" i="2"/>
  <c r="V20" i="2"/>
  <c r="R20" i="2"/>
  <c r="N20" i="2"/>
  <c r="V22" i="2"/>
  <c r="S22" i="2"/>
  <c r="K22" i="2"/>
  <c r="U22" i="2"/>
  <c r="H23" i="2"/>
  <c r="H26" i="2"/>
  <c r="S26" i="2"/>
  <c r="H28" i="2"/>
  <c r="S28" i="2"/>
  <c r="V29" i="2"/>
  <c r="S29" i="2"/>
  <c r="K29" i="2"/>
  <c r="S30" i="2"/>
  <c r="H34" i="2"/>
  <c r="R35" i="2"/>
  <c r="V39" i="2"/>
  <c r="R39" i="2"/>
  <c r="R41" i="2"/>
  <c r="V42" i="2"/>
  <c r="U42" i="2"/>
  <c r="R42" i="2"/>
  <c r="H45" i="2"/>
  <c r="S45" i="2"/>
  <c r="V46" i="2"/>
  <c r="S46" i="2"/>
  <c r="K46" i="2"/>
  <c r="U46" i="2"/>
  <c r="H47" i="2"/>
  <c r="H50" i="2"/>
  <c r="S50" i="2"/>
  <c r="H52" i="2"/>
  <c r="S52" i="2"/>
  <c r="V53" i="2"/>
  <c r="S53" i="2"/>
  <c r="R53" i="2"/>
  <c r="I53" i="2"/>
  <c r="R56" i="2"/>
  <c r="V57" i="2"/>
  <c r="R57" i="2"/>
  <c r="U57" i="2"/>
  <c r="H58" i="2"/>
  <c r="V59" i="2"/>
  <c r="S59" i="2"/>
  <c r="R59" i="2"/>
  <c r="I59" i="2"/>
  <c r="S61" i="2"/>
  <c r="I62" i="2"/>
  <c r="H62" i="2"/>
  <c r="R67" i="2"/>
  <c r="R73" i="2"/>
  <c r="S76" i="2"/>
  <c r="V77" i="2"/>
  <c r="S77" i="2"/>
  <c r="R77" i="2"/>
  <c r="I77" i="2"/>
  <c r="S82" i="2"/>
  <c r="V83" i="2"/>
  <c r="R83" i="2"/>
  <c r="U83" i="2"/>
  <c r="I84" i="2"/>
  <c r="H84" i="2"/>
  <c r="R87" i="2"/>
  <c r="S89" i="2"/>
  <c r="I90" i="2"/>
  <c r="H90" i="2"/>
  <c r="S92" i="2"/>
  <c r="V93" i="2"/>
  <c r="S93" i="2"/>
  <c r="R93" i="2"/>
  <c r="I93" i="2"/>
  <c r="S98" i="2"/>
  <c r="V99" i="2"/>
  <c r="R99" i="2"/>
  <c r="U99" i="2"/>
  <c r="I100" i="2"/>
  <c r="H100" i="2"/>
  <c r="R103" i="2"/>
  <c r="S105" i="2"/>
  <c r="I106" i="2"/>
  <c r="H106" i="2"/>
  <c r="S108" i="2"/>
  <c r="V109" i="2"/>
  <c r="S109" i="2"/>
  <c r="R109" i="2"/>
  <c r="I109" i="2"/>
  <c r="S114" i="2"/>
  <c r="V115" i="2"/>
  <c r="R115" i="2"/>
  <c r="U115" i="2"/>
  <c r="I116" i="2"/>
  <c r="H116" i="2"/>
  <c r="R119" i="2"/>
  <c r="S121" i="2"/>
  <c r="I122" i="2"/>
  <c r="H122" i="2"/>
  <c r="S124" i="2"/>
  <c r="V125" i="2"/>
  <c r="S125" i="2"/>
  <c r="R125" i="2"/>
  <c r="I125" i="2"/>
  <c r="S130" i="2"/>
  <c r="V131" i="2"/>
  <c r="R131" i="2"/>
  <c r="U131" i="2"/>
  <c r="I132" i="2"/>
  <c r="H132" i="2"/>
  <c r="H134" i="2"/>
  <c r="V135" i="2"/>
  <c r="S135" i="2"/>
  <c r="R135" i="2"/>
  <c r="I135" i="2"/>
  <c r="R138" i="2"/>
  <c r="S139" i="2"/>
  <c r="H144" i="2"/>
  <c r="U144" i="2"/>
  <c r="R145" i="2"/>
  <c r="R148" i="2"/>
  <c r="V149" i="2"/>
  <c r="R149" i="2"/>
  <c r="U149" i="2"/>
  <c r="H150" i="2"/>
  <c r="V151" i="2"/>
  <c r="S151" i="2"/>
  <c r="R151" i="2"/>
  <c r="I151" i="2"/>
  <c r="R154" i="2"/>
  <c r="S155" i="2"/>
  <c r="H160" i="2"/>
  <c r="U160" i="2"/>
  <c r="R161" i="2"/>
  <c r="R164" i="2"/>
  <c r="V165" i="2"/>
  <c r="R165" i="2"/>
  <c r="U165" i="2"/>
  <c r="H166" i="2"/>
  <c r="V167" i="2"/>
  <c r="S167" i="2"/>
  <c r="R167" i="2"/>
  <c r="I167" i="2"/>
  <c r="R170" i="2"/>
  <c r="S171" i="2"/>
  <c r="H176" i="2"/>
  <c r="U176" i="2"/>
  <c r="R177" i="2"/>
  <c r="R180" i="2"/>
  <c r="V181" i="2"/>
  <c r="R181" i="2"/>
  <c r="U181" i="2"/>
  <c r="H182" i="2"/>
  <c r="V183" i="2"/>
  <c r="S183" i="2"/>
  <c r="R183" i="2"/>
  <c r="I183" i="2"/>
  <c r="R186" i="2"/>
  <c r="S187" i="2"/>
  <c r="H192" i="2"/>
  <c r="U192" i="2"/>
  <c r="R193" i="2"/>
  <c r="R196" i="2"/>
  <c r="V197" i="2"/>
  <c r="R197" i="2"/>
  <c r="U197" i="2"/>
  <c r="K197" i="2"/>
  <c r="S264" i="2"/>
  <c r="S268" i="2"/>
  <c r="S272" i="2"/>
  <c r="I273" i="2"/>
  <c r="H273" i="2"/>
  <c r="R384" i="2"/>
  <c r="R536" i="2"/>
  <c r="S598" i="2"/>
  <c r="S605" i="2"/>
  <c r="S780" i="2"/>
  <c r="S1307" i="2"/>
  <c r="I3" i="2"/>
  <c r="U3" i="2"/>
  <c r="H4" i="2"/>
  <c r="H6" i="2"/>
  <c r="I7" i="2"/>
  <c r="S7" i="2"/>
  <c r="V8" i="2"/>
  <c r="R8" i="2"/>
  <c r="N8" i="2"/>
  <c r="H10" i="2"/>
  <c r="R10" i="2"/>
  <c r="H12" i="2"/>
  <c r="P12" i="2" s="1"/>
  <c r="Q12" i="2" s="1"/>
  <c r="U12" i="2"/>
  <c r="H13" i="2"/>
  <c r="S13" i="2"/>
  <c r="V14" i="2"/>
  <c r="S14" i="2"/>
  <c r="U14" i="2"/>
  <c r="H15" i="2"/>
  <c r="I16" i="2"/>
  <c r="R16" i="2"/>
  <c r="H19" i="2"/>
  <c r="U19" i="2"/>
  <c r="H20" i="2"/>
  <c r="S20" i="2"/>
  <c r="V21" i="2"/>
  <c r="S21" i="2"/>
  <c r="K21" i="2"/>
  <c r="U21" i="2"/>
  <c r="H22" i="2"/>
  <c r="I23" i="2"/>
  <c r="R23" i="2"/>
  <c r="I26" i="2"/>
  <c r="V27" i="2"/>
  <c r="R27" i="2"/>
  <c r="I28" i="2"/>
  <c r="U28" i="2"/>
  <c r="H29" i="2"/>
  <c r="H31" i="2"/>
  <c r="R31" i="2"/>
  <c r="V32" i="2"/>
  <c r="R32" i="2"/>
  <c r="I34" i="2"/>
  <c r="H36" i="2"/>
  <c r="R36" i="2"/>
  <c r="V37" i="2"/>
  <c r="R37" i="2"/>
  <c r="H39" i="2"/>
  <c r="S39" i="2"/>
  <c r="V40" i="2"/>
  <c r="S40" i="2"/>
  <c r="K40" i="2"/>
  <c r="S41" i="2"/>
  <c r="I42" i="2"/>
  <c r="S42" i="2"/>
  <c r="V43" i="2"/>
  <c r="U43" i="2"/>
  <c r="R43" i="2"/>
  <c r="I45" i="2"/>
  <c r="U45" i="2"/>
  <c r="H46" i="2"/>
  <c r="I47" i="2"/>
  <c r="R47" i="2"/>
  <c r="I50" i="2"/>
  <c r="V51" i="2"/>
  <c r="R51" i="2"/>
  <c r="I52" i="2"/>
  <c r="U52" i="2"/>
  <c r="H53" i="2"/>
  <c r="U53" i="2"/>
  <c r="R54" i="2"/>
  <c r="S56" i="2"/>
  <c r="I57" i="2"/>
  <c r="H57" i="2"/>
  <c r="U58" i="2"/>
  <c r="H59" i="2"/>
  <c r="P59" i="2" s="1"/>
  <c r="Q59" i="2" s="1"/>
  <c r="U59" i="2"/>
  <c r="R60" i="2"/>
  <c r="K62" i="2"/>
  <c r="S63" i="2"/>
  <c r="V64" i="2"/>
  <c r="R64" i="2"/>
  <c r="I64" i="2"/>
  <c r="S69" i="2"/>
  <c r="V70" i="2"/>
  <c r="S70" i="2"/>
  <c r="R70" i="2"/>
  <c r="I70" i="2"/>
  <c r="R75" i="2"/>
  <c r="V76" i="2"/>
  <c r="R76" i="2"/>
  <c r="U76" i="2"/>
  <c r="H77" i="2"/>
  <c r="U77" i="2"/>
  <c r="R78" i="2"/>
  <c r="R81" i="2"/>
  <c r="V82" i="2"/>
  <c r="R82" i="2"/>
  <c r="U82" i="2"/>
  <c r="I83" i="2"/>
  <c r="H83" i="2"/>
  <c r="K84" i="2"/>
  <c r="R88" i="2"/>
  <c r="K90" i="2"/>
  <c r="S91" i="2"/>
  <c r="V92" i="2"/>
  <c r="R92" i="2"/>
  <c r="U92" i="2"/>
  <c r="H93" i="2"/>
  <c r="U93" i="2"/>
  <c r="R94" i="2"/>
  <c r="R97" i="2"/>
  <c r="V98" i="2"/>
  <c r="R98" i="2"/>
  <c r="U98" i="2"/>
  <c r="I99" i="2"/>
  <c r="H99" i="2"/>
  <c r="K100" i="2"/>
  <c r="R104" i="2"/>
  <c r="K106" i="2"/>
  <c r="S107" i="2"/>
  <c r="V108" i="2"/>
  <c r="R108" i="2"/>
  <c r="U108" i="2"/>
  <c r="H109" i="2"/>
  <c r="P109" i="2" s="1"/>
  <c r="Q109" i="2" s="1"/>
  <c r="U109" i="2"/>
  <c r="R110" i="2"/>
  <c r="R113" i="2"/>
  <c r="V114" i="2"/>
  <c r="R114" i="2"/>
  <c r="U114" i="2"/>
  <c r="I115" i="2"/>
  <c r="H115" i="2"/>
  <c r="K116" i="2"/>
  <c r="R120" i="2"/>
  <c r="K122" i="2"/>
  <c r="S123" i="2"/>
  <c r="V124" i="2"/>
  <c r="R124" i="2"/>
  <c r="U124" i="2"/>
  <c r="H125" i="2"/>
  <c r="U125" i="2"/>
  <c r="R126" i="2"/>
  <c r="R129" i="2"/>
  <c r="V130" i="2"/>
  <c r="R130" i="2"/>
  <c r="U130" i="2"/>
  <c r="I131" i="2"/>
  <c r="H131" i="2"/>
  <c r="K132" i="2"/>
  <c r="U134" i="2"/>
  <c r="H135" i="2"/>
  <c r="V136" i="2"/>
  <c r="S136" i="2"/>
  <c r="R136" i="2"/>
  <c r="I136" i="2"/>
  <c r="S138" i="2"/>
  <c r="S141" i="2"/>
  <c r="V142" i="2"/>
  <c r="S142" i="2"/>
  <c r="R142" i="2"/>
  <c r="I142" i="2"/>
  <c r="R147" i="2"/>
  <c r="S148" i="2"/>
  <c r="I149" i="2"/>
  <c r="H149" i="2"/>
  <c r="U150" i="2"/>
  <c r="H151" i="2"/>
  <c r="V152" i="2"/>
  <c r="S152" i="2"/>
  <c r="R152" i="2"/>
  <c r="I152" i="2"/>
  <c r="S154" i="2"/>
  <c r="S157" i="2"/>
  <c r="V158" i="2"/>
  <c r="S158" i="2"/>
  <c r="R158" i="2"/>
  <c r="I158" i="2"/>
  <c r="R163" i="2"/>
  <c r="S164" i="2"/>
  <c r="I165" i="2"/>
  <c r="H165" i="2"/>
  <c r="U166" i="2"/>
  <c r="H167" i="2"/>
  <c r="V168" i="2"/>
  <c r="S168" i="2"/>
  <c r="R168" i="2"/>
  <c r="I168" i="2"/>
  <c r="S170" i="2"/>
  <c r="S173" i="2"/>
  <c r="V174" i="2"/>
  <c r="S174" i="2"/>
  <c r="R174" i="2"/>
  <c r="I174" i="2"/>
  <c r="R179" i="2"/>
  <c r="S180" i="2"/>
  <c r="I181" i="2"/>
  <c r="H181" i="2"/>
  <c r="U182" i="2"/>
  <c r="H183" i="2"/>
  <c r="V184" i="2"/>
  <c r="S184" i="2"/>
  <c r="R184" i="2"/>
  <c r="I184" i="2"/>
  <c r="S186" i="2"/>
  <c r="S189" i="2"/>
  <c r="V190" i="2"/>
  <c r="S190" i="2"/>
  <c r="R190" i="2"/>
  <c r="I190" i="2"/>
  <c r="R195" i="2"/>
  <c r="S196" i="2"/>
  <c r="I197" i="2"/>
  <c r="H197" i="2"/>
  <c r="V198" i="2"/>
  <c r="S198" i="2"/>
  <c r="R198" i="2"/>
  <c r="I198" i="2"/>
  <c r="U198" i="2"/>
  <c r="H198" i="2"/>
  <c r="V200" i="2"/>
  <c r="S200" i="2"/>
  <c r="R200" i="2"/>
  <c r="I200" i="2"/>
  <c r="H200" i="2"/>
  <c r="R202" i="2"/>
  <c r="R204" i="2"/>
  <c r="I205" i="2"/>
  <c r="H205" i="2"/>
  <c r="V206" i="2"/>
  <c r="S206" i="2"/>
  <c r="R206" i="2"/>
  <c r="I206" i="2"/>
  <c r="U206" i="2"/>
  <c r="H206" i="2"/>
  <c r="V208" i="2"/>
  <c r="S208" i="2"/>
  <c r="R208" i="2"/>
  <c r="I208" i="2"/>
  <c r="H208" i="2"/>
  <c r="R210" i="2"/>
  <c r="R212" i="2"/>
  <c r="I213" i="2"/>
  <c r="H213" i="2"/>
  <c r="V214" i="2"/>
  <c r="S214" i="2"/>
  <c r="R214" i="2"/>
  <c r="I214" i="2"/>
  <c r="U214" i="2"/>
  <c r="H214" i="2"/>
  <c r="V216" i="2"/>
  <c r="S216" i="2"/>
  <c r="R216" i="2"/>
  <c r="I216" i="2"/>
  <c r="H216" i="2"/>
  <c r="R218" i="2"/>
  <c r="R220" i="2"/>
  <c r="I221" i="2"/>
  <c r="H221" i="2"/>
  <c r="V222" i="2"/>
  <c r="S222" i="2"/>
  <c r="R222" i="2"/>
  <c r="I222" i="2"/>
  <c r="U222" i="2"/>
  <c r="H222" i="2"/>
  <c r="V224" i="2"/>
  <c r="S224" i="2"/>
  <c r="R224" i="2"/>
  <c r="I224" i="2"/>
  <c r="H224" i="2"/>
  <c r="R226" i="2"/>
  <c r="R228" i="2"/>
  <c r="I229" i="2"/>
  <c r="H229" i="2"/>
  <c r="V230" i="2"/>
  <c r="S230" i="2"/>
  <c r="R230" i="2"/>
  <c r="I230" i="2"/>
  <c r="U230" i="2"/>
  <c r="H230" i="2"/>
  <c r="V232" i="2"/>
  <c r="S232" i="2"/>
  <c r="R232" i="2"/>
  <c r="I232" i="2"/>
  <c r="H232" i="2"/>
  <c r="R234" i="2"/>
  <c r="R236" i="2"/>
  <c r="I237" i="2"/>
  <c r="H237" i="2"/>
  <c r="V238" i="2"/>
  <c r="S238" i="2"/>
  <c r="R238" i="2"/>
  <c r="I238" i="2"/>
  <c r="U238" i="2"/>
  <c r="H238" i="2"/>
  <c r="V240" i="2"/>
  <c r="S240" i="2"/>
  <c r="R240" i="2"/>
  <c r="I240" i="2"/>
  <c r="P240" i="2" s="1"/>
  <c r="Q240" i="2" s="1"/>
  <c r="H240" i="2"/>
  <c r="R242" i="2"/>
  <c r="R244" i="2"/>
  <c r="I245" i="2"/>
  <c r="H245" i="2"/>
  <c r="V246" i="2"/>
  <c r="S246" i="2"/>
  <c r="R246" i="2"/>
  <c r="I246" i="2"/>
  <c r="U246" i="2"/>
  <c r="H246" i="2"/>
  <c r="V248" i="2"/>
  <c r="S248" i="2"/>
  <c r="R248" i="2"/>
  <c r="I248" i="2"/>
  <c r="H248" i="2"/>
  <c r="R250" i="2"/>
  <c r="R252" i="2"/>
  <c r="I253" i="2"/>
  <c r="H253" i="2"/>
  <c r="V254" i="2"/>
  <c r="S254" i="2"/>
  <c r="R254" i="2"/>
  <c r="I254" i="2"/>
  <c r="U254" i="2"/>
  <c r="H254" i="2"/>
  <c r="V256" i="2"/>
  <c r="S256" i="2"/>
  <c r="R256" i="2"/>
  <c r="I256" i="2"/>
  <c r="H256" i="2"/>
  <c r="R261" i="2"/>
  <c r="I262" i="2"/>
  <c r="H262" i="2"/>
  <c r="K265" i="2"/>
  <c r="K269" i="2"/>
  <c r="I274" i="2"/>
  <c r="H274" i="2"/>
  <c r="V275" i="2"/>
  <c r="S275" i="2"/>
  <c r="R275" i="2"/>
  <c r="I275" i="2"/>
  <c r="H275" i="2"/>
  <c r="R376" i="2"/>
  <c r="S665" i="2"/>
  <c r="S705" i="2"/>
  <c r="K3" i="2"/>
  <c r="R636" i="2"/>
  <c r="S630" i="2"/>
  <c r="R622" i="2"/>
  <c r="S621" i="2"/>
  <c r="S615" i="2"/>
  <c r="R613" i="2"/>
  <c r="S612" i="2"/>
  <c r="R611" i="2"/>
  <c r="S604" i="2"/>
  <c r="R600" i="2"/>
  <c r="S597" i="2"/>
  <c r="R588" i="2"/>
  <c r="S582" i="2"/>
  <c r="R574" i="2"/>
  <c r="R572" i="2"/>
  <c r="S569" i="2"/>
  <c r="S560" i="2"/>
  <c r="S559" i="2"/>
  <c r="R556" i="2"/>
  <c r="S553" i="2"/>
  <c r="S547" i="2"/>
  <c r="S546" i="2"/>
  <c r="S544" i="2"/>
  <c r="S542" i="2"/>
  <c r="R538" i="2"/>
  <c r="S535" i="2"/>
  <c r="R532" i="2"/>
  <c r="S527" i="2"/>
  <c r="S526" i="2"/>
  <c r="S522" i="2"/>
  <c r="S521" i="2"/>
  <c r="R519" i="2"/>
  <c r="S516" i="2"/>
  <c r="S515" i="2"/>
  <c r="S513" i="2"/>
  <c r="R510" i="2"/>
  <c r="R508" i="2"/>
  <c r="S503" i="2"/>
  <c r="S502" i="2"/>
  <c r="S500" i="2"/>
  <c r="S498" i="2"/>
  <c r="R494" i="2"/>
  <c r="S492" i="2"/>
  <c r="R489" i="2"/>
  <c r="R483" i="2"/>
  <c r="S477" i="2"/>
  <c r="S470" i="2"/>
  <c r="R466" i="2"/>
  <c r="S464" i="2"/>
  <c r="R461" i="2"/>
  <c r="S453" i="2"/>
  <c r="R451" i="2"/>
  <c r="R449" i="2"/>
  <c r="S444" i="2"/>
  <c r="S442" i="2"/>
  <c r="S440" i="2"/>
  <c r="S436" i="2"/>
  <c r="S425" i="2"/>
  <c r="R423" i="2"/>
  <c r="S420" i="2"/>
  <c r="S419" i="2"/>
  <c r="R417" i="2"/>
  <c r="S412" i="2"/>
  <c r="S410" i="2"/>
  <c r="R406" i="2"/>
  <c r="S403" i="2"/>
  <c r="R400" i="2"/>
  <c r="S395" i="2"/>
  <c r="S394" i="2"/>
  <c r="S390" i="2"/>
  <c r="R386" i="2"/>
  <c r="S383" i="2"/>
  <c r="R379" i="2"/>
  <c r="S375" i="2"/>
  <c r="R372" i="2"/>
  <c r="S369" i="2"/>
  <c r="R364" i="2"/>
  <c r="S362" i="2"/>
  <c r="S360" i="2"/>
  <c r="S355" i="2"/>
  <c r="R351" i="2"/>
  <c r="S343" i="2"/>
  <c r="R342" i="2"/>
  <c r="S338" i="2"/>
  <c r="S337" i="2"/>
  <c r="S336" i="2"/>
  <c r="R335" i="2"/>
  <c r="S331" i="2"/>
  <c r="R330" i="2"/>
  <c r="R329" i="2"/>
  <c r="R328" i="2"/>
  <c r="S325" i="2"/>
  <c r="S324" i="2"/>
  <c r="R323" i="2"/>
  <c r="S318" i="2"/>
  <c r="R317" i="2"/>
  <c r="R316" i="2"/>
  <c r="S313" i="2"/>
  <c r="S312" i="2"/>
  <c r="R311" i="2"/>
  <c r="S307" i="2"/>
  <c r="R306" i="2"/>
  <c r="S302" i="2"/>
  <c r="R301" i="2"/>
  <c r="R300" i="2"/>
  <c r="S297" i="2"/>
  <c r="S296" i="2"/>
  <c r="R295" i="2"/>
  <c r="S291" i="2"/>
  <c r="R290" i="2"/>
  <c r="R289" i="2"/>
  <c r="R288" i="2"/>
  <c r="S282" i="2"/>
  <c r="S281" i="2"/>
  <c r="S280" i="2"/>
  <c r="R279" i="2"/>
  <c r="R551" i="2"/>
  <c r="S545" i="2"/>
  <c r="S539" i="2"/>
  <c r="R533" i="2"/>
  <c r="S520" i="2"/>
  <c r="R509" i="2"/>
  <c r="S501" i="2"/>
  <c r="S495" i="2"/>
  <c r="R497" i="2"/>
  <c r="R490" i="2"/>
  <c r="R488" i="2"/>
  <c r="R475" i="2"/>
  <c r="S467" i="2"/>
  <c r="R462" i="2"/>
  <c r="R460" i="2"/>
  <c r="S454" i="2"/>
  <c r="S445" i="2"/>
  <c r="S437" i="2"/>
  <c r="R435" i="2"/>
  <c r="S426" i="2"/>
  <c r="S424" i="2"/>
  <c r="R418" i="2"/>
  <c r="S413" i="2"/>
  <c r="S407" i="2"/>
  <c r="R401" i="2"/>
  <c r="S387" i="2"/>
  <c r="R373" i="2"/>
  <c r="R367" i="2"/>
  <c r="R358" i="2"/>
  <c r="S346" i="2"/>
  <c r="S341" i="2"/>
  <c r="S340" i="2"/>
  <c r="S334" i="2"/>
  <c r="S327" i="2"/>
  <c r="S322" i="2"/>
  <c r="S321" i="2"/>
  <c r="S320" i="2"/>
  <c r="S315" i="2"/>
  <c r="S310" i="2"/>
  <c r="S305" i="2"/>
  <c r="S304" i="2"/>
  <c r="S299" i="2"/>
  <c r="S294" i="2"/>
  <c r="S286" i="2"/>
  <c r="S285" i="2"/>
  <c r="S284" i="2"/>
  <c r="S278" i="2"/>
  <c r="S277" i="2"/>
  <c r="S276" i="2"/>
  <c r="S270" i="2"/>
  <c r="S266" i="2"/>
  <c r="S260" i="2"/>
  <c r="S259" i="2"/>
  <c r="S258" i="2"/>
  <c r="R257" i="2"/>
  <c r="S249" i="2"/>
  <c r="S241" i="2"/>
  <c r="S233" i="2"/>
  <c r="S225" i="2"/>
  <c r="S217" i="2"/>
  <c r="S209" i="2"/>
  <c r="S201" i="2"/>
  <c r="S193" i="2"/>
  <c r="S185" i="2"/>
  <c r="S177" i="2"/>
  <c r="S169" i="2"/>
  <c r="S161" i="2"/>
  <c r="S153" i="2"/>
  <c r="S145" i="2"/>
  <c r="S137" i="2"/>
  <c r="S128" i="2"/>
  <c r="S127" i="2"/>
  <c r="S126" i="2"/>
  <c r="S120" i="2"/>
  <c r="S119" i="2"/>
  <c r="S118" i="2"/>
  <c r="S112" i="2"/>
  <c r="S111" i="2"/>
  <c r="S110" i="2"/>
  <c r="S104" i="2"/>
  <c r="S103" i="2"/>
  <c r="S102" i="2"/>
  <c r="S96" i="2"/>
  <c r="S95" i="2"/>
  <c r="S94" i="2"/>
  <c r="S88" i="2"/>
  <c r="S87" i="2"/>
  <c r="T87" i="2" s="1"/>
  <c r="S86" i="2"/>
  <c r="S80" i="2"/>
  <c r="S79" i="2"/>
  <c r="S78" i="2"/>
  <c r="S73" i="2"/>
  <c r="R72" i="2"/>
  <c r="S67" i="2"/>
  <c r="S66" i="2"/>
  <c r="S60" i="2"/>
  <c r="S55" i="2"/>
  <c r="S54" i="2"/>
  <c r="R841" i="2"/>
  <c r="R833" i="2"/>
  <c r="S824" i="2"/>
  <c r="S812" i="2"/>
  <c r="R787" i="2"/>
  <c r="S779" i="2"/>
  <c r="R778" i="2"/>
  <c r="R773" i="2"/>
  <c r="S772" i="2"/>
  <c r="S770" i="2"/>
  <c r="S767" i="2"/>
  <c r="R766" i="2"/>
  <c r="R760" i="2"/>
  <c r="S748" i="2"/>
  <c r="R732" i="2"/>
  <c r="R725" i="2"/>
  <c r="S724" i="2"/>
  <c r="R723" i="2"/>
  <c r="R718" i="2"/>
  <c r="R714" i="2"/>
  <c r="R711" i="2"/>
  <c r="S708" i="2"/>
  <c r="R703" i="2"/>
  <c r="R694" i="2"/>
  <c r="S684" i="2"/>
  <c r="R680" i="2"/>
  <c r="R677" i="2"/>
  <c r="S676" i="2"/>
  <c r="R675" i="2"/>
  <c r="R668" i="2"/>
  <c r="R663" i="2"/>
  <c r="S659" i="2"/>
  <c r="R658" i="2"/>
  <c r="R651" i="2"/>
  <c r="R646" i="2"/>
  <c r="S645" i="2"/>
  <c r="S639" i="2"/>
  <c r="R637" i="2"/>
  <c r="S636" i="2"/>
  <c r="T636" i="2" s="1"/>
  <c r="W636" i="2" s="1"/>
  <c r="R635" i="2"/>
  <c r="R628" i="2"/>
  <c r="S622" i="2"/>
  <c r="R614" i="2"/>
  <c r="S613" i="2"/>
  <c r="T613" i="2" s="1"/>
  <c r="S607" i="2"/>
  <c r="R603" i="2"/>
  <c r="R601" i="2"/>
  <c r="S596" i="2"/>
  <c r="S591" i="2"/>
  <c r="R589" i="2"/>
  <c r="S588" i="2"/>
  <c r="R587" i="2"/>
  <c r="R580" i="2"/>
  <c r="S574" i="2"/>
  <c r="R573" i="2"/>
  <c r="S568" i="2"/>
  <c r="R564" i="2"/>
  <c r="R550" i="2"/>
  <c r="R545" i="2"/>
  <c r="R539" i="2"/>
  <c r="R537" i="2"/>
  <c r="S532" i="2"/>
  <c r="R520" i="2"/>
  <c r="S510" i="2"/>
  <c r="S508" i="2"/>
  <c r="R501" i="2"/>
  <c r="R495" i="2"/>
  <c r="S489" i="2"/>
  <c r="R487" i="2"/>
  <c r="S483" i="2"/>
  <c r="R474" i="2"/>
  <c r="R467" i="2"/>
  <c r="S461" i="2"/>
  <c r="R459" i="2"/>
  <c r="R454" i="2"/>
  <c r="S451" i="2"/>
  <c r="R448" i="2"/>
  <c r="R445" i="2"/>
  <c r="R437" i="2"/>
  <c r="R434" i="2"/>
  <c r="R431" i="2"/>
  <c r="R426" i="2"/>
  <c r="R424" i="2"/>
  <c r="R416" i="2"/>
  <c r="R413" i="2"/>
  <c r="R407" i="2"/>
  <c r="R405" i="2"/>
  <c r="S400" i="2"/>
  <c r="R387" i="2"/>
  <c r="R385" i="2"/>
  <c r="S379" i="2"/>
  <c r="R377" i="2"/>
  <c r="S372" i="2"/>
  <c r="T372" i="2" s="1"/>
  <c r="W372" i="2" s="1"/>
  <c r="R366" i="2"/>
  <c r="R357" i="2"/>
  <c r="S351" i="2"/>
  <c r="R346" i="2"/>
  <c r="S342" i="2"/>
  <c r="R341" i="2"/>
  <c r="R340" i="2"/>
  <c r="S335" i="2"/>
  <c r="R334" i="2"/>
  <c r="S330" i="2"/>
  <c r="S329" i="2"/>
  <c r="S328" i="2"/>
  <c r="R327" i="2"/>
  <c r="S323" i="2"/>
  <c r="R322" i="2"/>
  <c r="R321" i="2"/>
  <c r="R320" i="2"/>
  <c r="S317" i="2"/>
  <c r="S316" i="2"/>
  <c r="R315" i="2"/>
  <c r="S311" i="2"/>
  <c r="R310" i="2"/>
  <c r="S306" i="2"/>
  <c r="R305" i="2"/>
  <c r="R304" i="2"/>
  <c r="S301" i="2"/>
  <c r="S300" i="2"/>
  <c r="R299" i="2"/>
  <c r="S295" i="2"/>
  <c r="R294" i="2"/>
  <c r="S290" i="2"/>
  <c r="S289" i="2"/>
  <c r="S288" i="2"/>
  <c r="R287" i="2"/>
  <c r="R286" i="2"/>
  <c r="R285" i="2"/>
  <c r="R284" i="2"/>
  <c r="S279" i="2"/>
  <c r="R278" i="2"/>
  <c r="R277" i="2"/>
  <c r="R276" i="2"/>
  <c r="S271" i="2"/>
  <c r="R270" i="2"/>
  <c r="S267" i="2"/>
  <c r="R266" i="2"/>
  <c r="S261" i="2"/>
  <c r="R260" i="2"/>
  <c r="R259" i="2"/>
  <c r="R258" i="2"/>
  <c r="S252" i="2"/>
  <c r="S251" i="2"/>
  <c r="S250" i="2"/>
  <c r="R249" i="2"/>
  <c r="S244" i="2"/>
  <c r="S243" i="2"/>
  <c r="S242" i="2"/>
  <c r="R241" i="2"/>
  <c r="S236" i="2"/>
  <c r="S235" i="2"/>
  <c r="S234" i="2"/>
  <c r="R233" i="2"/>
  <c r="S228" i="2"/>
  <c r="S227" i="2"/>
  <c r="S226" i="2"/>
  <c r="R225" i="2"/>
  <c r="S220" i="2"/>
  <c r="S219" i="2"/>
  <c r="S218" i="2"/>
  <c r="R217" i="2"/>
  <c r="S212" i="2"/>
  <c r="S211" i="2"/>
  <c r="S210" i="2"/>
  <c r="R209" i="2"/>
  <c r="S204" i="2"/>
  <c r="S203" i="2"/>
  <c r="S202" i="2"/>
  <c r="R201" i="2"/>
  <c r="I4" i="2"/>
  <c r="R4" i="2"/>
  <c r="H7" i="2"/>
  <c r="P7" i="2" s="1"/>
  <c r="Q7" i="2" s="1"/>
  <c r="U7" i="2"/>
  <c r="H8" i="2"/>
  <c r="S8" i="2"/>
  <c r="V9" i="2"/>
  <c r="S9" i="2"/>
  <c r="K9" i="2"/>
  <c r="S10" i="2"/>
  <c r="I13" i="2"/>
  <c r="P13" i="2" s="1"/>
  <c r="Q13" i="2" s="1"/>
  <c r="U13" i="2"/>
  <c r="H14" i="2"/>
  <c r="I15" i="2"/>
  <c r="R15" i="2"/>
  <c r="R17" i="2"/>
  <c r="V18" i="2"/>
  <c r="U18" i="2"/>
  <c r="R18" i="2"/>
  <c r="I20" i="2"/>
  <c r="U20" i="2"/>
  <c r="H21" i="2"/>
  <c r="I22" i="2"/>
  <c r="R22" i="2"/>
  <c r="R24" i="2"/>
  <c r="V25" i="2"/>
  <c r="R25" i="2"/>
  <c r="K26" i="2"/>
  <c r="H27" i="2"/>
  <c r="S27" i="2"/>
  <c r="I29" i="2"/>
  <c r="R29" i="2"/>
  <c r="S31" i="2"/>
  <c r="I32" i="2"/>
  <c r="S32" i="2"/>
  <c r="V33" i="2"/>
  <c r="R33" i="2"/>
  <c r="V35" i="2"/>
  <c r="S35" i="2"/>
  <c r="T35" i="2" s="1"/>
  <c r="K35" i="2"/>
  <c r="S36" i="2"/>
  <c r="I37" i="2"/>
  <c r="S37" i="2"/>
  <c r="V38" i="2"/>
  <c r="R38" i="2"/>
  <c r="I39" i="2"/>
  <c r="U39" i="2"/>
  <c r="H40" i="2"/>
  <c r="H42" i="2"/>
  <c r="I43" i="2"/>
  <c r="S43" i="2"/>
  <c r="V44" i="2"/>
  <c r="R44" i="2"/>
  <c r="I46" i="2"/>
  <c r="R46" i="2"/>
  <c r="R48" i="2"/>
  <c r="V49" i="2"/>
  <c r="R49" i="2"/>
  <c r="K50" i="2"/>
  <c r="H51" i="2"/>
  <c r="S51" i="2"/>
  <c r="R55" i="2"/>
  <c r="I56" i="2"/>
  <c r="K57" i="2"/>
  <c r="V63" i="2"/>
  <c r="R63" i="2"/>
  <c r="U63" i="2"/>
  <c r="H64" i="2"/>
  <c r="S64" i="2"/>
  <c r="V65" i="2"/>
  <c r="S65" i="2"/>
  <c r="R65" i="2"/>
  <c r="I65" i="2"/>
  <c r="P65" i="2" s="1"/>
  <c r="Q65" i="2" s="1"/>
  <c r="R68" i="2"/>
  <c r="V69" i="2"/>
  <c r="R69" i="2"/>
  <c r="U69" i="2"/>
  <c r="H70" i="2"/>
  <c r="V71" i="2"/>
  <c r="S71" i="2"/>
  <c r="R71" i="2"/>
  <c r="I71" i="2"/>
  <c r="R74" i="2"/>
  <c r="S75" i="2"/>
  <c r="I76" i="2"/>
  <c r="H76" i="2"/>
  <c r="R79" i="2"/>
  <c r="S81" i="2"/>
  <c r="I82" i="2"/>
  <c r="H82" i="2"/>
  <c r="K83" i="2"/>
  <c r="V85" i="2"/>
  <c r="S85" i="2"/>
  <c r="R85" i="2"/>
  <c r="I85" i="2"/>
  <c r="V91" i="2"/>
  <c r="R91" i="2"/>
  <c r="U91" i="2"/>
  <c r="I92" i="2"/>
  <c r="H92" i="2"/>
  <c r="R95" i="2"/>
  <c r="S97" i="2"/>
  <c r="I98" i="2"/>
  <c r="H98" i="2"/>
  <c r="K99" i="2"/>
  <c r="V101" i="2"/>
  <c r="S101" i="2"/>
  <c r="R101" i="2"/>
  <c r="I101" i="2"/>
  <c r="V107" i="2"/>
  <c r="R107" i="2"/>
  <c r="U107" i="2"/>
  <c r="I108" i="2"/>
  <c r="H108" i="2"/>
  <c r="R111" i="2"/>
  <c r="S113" i="2"/>
  <c r="I114" i="2"/>
  <c r="H114" i="2"/>
  <c r="K115" i="2"/>
  <c r="V117" i="2"/>
  <c r="S117" i="2"/>
  <c r="R117" i="2"/>
  <c r="I117" i="2"/>
  <c r="V123" i="2"/>
  <c r="R123" i="2"/>
  <c r="U123" i="2"/>
  <c r="I124" i="2"/>
  <c r="H124" i="2"/>
  <c r="R127" i="2"/>
  <c r="S129" i="2"/>
  <c r="I130" i="2"/>
  <c r="H130" i="2"/>
  <c r="K131" i="2"/>
  <c r="V133" i="2"/>
  <c r="R133" i="2"/>
  <c r="I133" i="2"/>
  <c r="P133" i="2" s="1"/>
  <c r="Q133" i="2" s="1"/>
  <c r="U135" i="2"/>
  <c r="H136" i="2"/>
  <c r="U136" i="2"/>
  <c r="R137" i="2"/>
  <c r="I138" i="2"/>
  <c r="R140" i="2"/>
  <c r="V141" i="2"/>
  <c r="R141" i="2"/>
  <c r="U141" i="2"/>
  <c r="H142" i="2"/>
  <c r="V143" i="2"/>
  <c r="S143" i="2"/>
  <c r="R143" i="2"/>
  <c r="I143" i="2"/>
  <c r="P143" i="2" s="1"/>
  <c r="Q143" i="2" s="1"/>
  <c r="R146" i="2"/>
  <c r="S147" i="2"/>
  <c r="I148" i="2"/>
  <c r="K149" i="2"/>
  <c r="U151" i="2"/>
  <c r="H152" i="2"/>
  <c r="U152" i="2"/>
  <c r="R153" i="2"/>
  <c r="I154" i="2"/>
  <c r="R156" i="2"/>
  <c r="V157" i="2"/>
  <c r="R157" i="2"/>
  <c r="U157" i="2"/>
  <c r="H158" i="2"/>
  <c r="V159" i="2"/>
  <c r="S159" i="2"/>
  <c r="R159" i="2"/>
  <c r="I159" i="2"/>
  <c r="R162" i="2"/>
  <c r="S163" i="2"/>
  <c r="I164" i="2"/>
  <c r="K165" i="2"/>
  <c r="U167" i="2"/>
  <c r="H168" i="2"/>
  <c r="U168" i="2"/>
  <c r="R169" i="2"/>
  <c r="I170" i="2"/>
  <c r="R172" i="2"/>
  <c r="V173" i="2"/>
  <c r="R173" i="2"/>
  <c r="U173" i="2"/>
  <c r="H174" i="2"/>
  <c r="V175" i="2"/>
  <c r="S175" i="2"/>
  <c r="R175" i="2"/>
  <c r="I175" i="2"/>
  <c r="P175" i="2" s="1"/>
  <c r="Q175" i="2" s="1"/>
  <c r="R178" i="2"/>
  <c r="S179" i="2"/>
  <c r="I180" i="2"/>
  <c r="K181" i="2"/>
  <c r="U183" i="2"/>
  <c r="H184" i="2"/>
  <c r="U184" i="2"/>
  <c r="R185" i="2"/>
  <c r="I186" i="2"/>
  <c r="R188" i="2"/>
  <c r="V189" i="2"/>
  <c r="R189" i="2"/>
  <c r="U189" i="2"/>
  <c r="H190" i="2"/>
  <c r="V191" i="2"/>
  <c r="S191" i="2"/>
  <c r="R191" i="2"/>
  <c r="I191" i="2"/>
  <c r="P191" i="2" s="1"/>
  <c r="Q191" i="2" s="1"/>
  <c r="R194" i="2"/>
  <c r="S195" i="2"/>
  <c r="I196" i="2"/>
  <c r="S197" i="2"/>
  <c r="S205" i="2"/>
  <c r="S213" i="2"/>
  <c r="S221" i="2"/>
  <c r="S229" i="2"/>
  <c r="S237" i="2"/>
  <c r="S245" i="2"/>
  <c r="S253" i="2"/>
  <c r="S262" i="2"/>
  <c r="I263" i="2"/>
  <c r="H263" i="2"/>
  <c r="S274" i="2"/>
  <c r="R356" i="2"/>
  <c r="S570" i="2"/>
  <c r="S575" i="2"/>
  <c r="S660" i="2"/>
  <c r="V6" i="2"/>
  <c r="U6" i="2"/>
  <c r="R6" i="2"/>
  <c r="N7" i="2"/>
  <c r="V12" i="2"/>
  <c r="N12" i="2"/>
  <c r="R12" i="2"/>
  <c r="R14" i="2"/>
  <c r="V16" i="2"/>
  <c r="S16" i="2"/>
  <c r="K16" i="2"/>
  <c r="S17" i="2"/>
  <c r="S18" i="2"/>
  <c r="V19" i="2"/>
  <c r="N19" i="2"/>
  <c r="R19" i="2"/>
  <c r="R21" i="2"/>
  <c r="V23" i="2"/>
  <c r="S23" i="2"/>
  <c r="T23" i="2" s="1"/>
  <c r="K23" i="2"/>
  <c r="N23" i="2" s="1"/>
  <c r="S24" i="2"/>
  <c r="S25" i="2"/>
  <c r="V26" i="2"/>
  <c r="R26" i="2"/>
  <c r="V28" i="2"/>
  <c r="R28" i="2"/>
  <c r="N28" i="2"/>
  <c r="S33" i="2"/>
  <c r="V34" i="2"/>
  <c r="S34" i="2"/>
  <c r="K34" i="2"/>
  <c r="U34" i="2"/>
  <c r="S38" i="2"/>
  <c r="R40" i="2"/>
  <c r="S44" i="2"/>
  <c r="V45" i="2"/>
  <c r="R45" i="2"/>
  <c r="V47" i="2"/>
  <c r="S47" i="2"/>
  <c r="K47" i="2"/>
  <c r="S48" i="2"/>
  <c r="S49" i="2"/>
  <c r="V50" i="2"/>
  <c r="R50" i="2"/>
  <c r="V52" i="2"/>
  <c r="R52" i="2"/>
  <c r="S57" i="2"/>
  <c r="V58" i="2"/>
  <c r="S58" i="2"/>
  <c r="R58" i="2"/>
  <c r="I58" i="2"/>
  <c r="R61" i="2"/>
  <c r="V62" i="2"/>
  <c r="R62" i="2"/>
  <c r="U62" i="2"/>
  <c r="I63" i="2"/>
  <c r="H63" i="2"/>
  <c r="R66" i="2"/>
  <c r="S68" i="2"/>
  <c r="I69" i="2"/>
  <c r="H69" i="2"/>
  <c r="S74" i="2"/>
  <c r="R80" i="2"/>
  <c r="S83" i="2"/>
  <c r="V84" i="2"/>
  <c r="R84" i="2"/>
  <c r="U84" i="2"/>
  <c r="R86" i="2"/>
  <c r="V90" i="2"/>
  <c r="R90" i="2"/>
  <c r="U90" i="2"/>
  <c r="I91" i="2"/>
  <c r="H91" i="2"/>
  <c r="R96" i="2"/>
  <c r="S99" i="2"/>
  <c r="V100" i="2"/>
  <c r="R100" i="2"/>
  <c r="U100" i="2"/>
  <c r="R102" i="2"/>
  <c r="R105" i="2"/>
  <c r="V106" i="2"/>
  <c r="R106" i="2"/>
  <c r="U106" i="2"/>
  <c r="I107" i="2"/>
  <c r="H107" i="2"/>
  <c r="R112" i="2"/>
  <c r="S115" i="2"/>
  <c r="V116" i="2"/>
  <c r="R116" i="2"/>
  <c r="U116" i="2"/>
  <c r="R118" i="2"/>
  <c r="R121" i="2"/>
  <c r="V122" i="2"/>
  <c r="R122" i="2"/>
  <c r="U122" i="2"/>
  <c r="I123" i="2"/>
  <c r="H123" i="2"/>
  <c r="R128" i="2"/>
  <c r="S131" i="2"/>
  <c r="V132" i="2"/>
  <c r="R132" i="2"/>
  <c r="U132" i="2"/>
  <c r="S133" i="2"/>
  <c r="V134" i="2"/>
  <c r="S134" i="2"/>
  <c r="R134" i="2"/>
  <c r="I134" i="2"/>
  <c r="R139" i="2"/>
  <c r="S140" i="2"/>
  <c r="I141" i="2"/>
  <c r="H141" i="2"/>
  <c r="V144" i="2"/>
  <c r="S144" i="2"/>
  <c r="R144" i="2"/>
  <c r="I144" i="2"/>
  <c r="S146" i="2"/>
  <c r="S149" i="2"/>
  <c r="V150" i="2"/>
  <c r="S150" i="2"/>
  <c r="R150" i="2"/>
  <c r="I150" i="2"/>
  <c r="R155" i="2"/>
  <c r="S156" i="2"/>
  <c r="I157" i="2"/>
  <c r="H157" i="2"/>
  <c r="V160" i="2"/>
  <c r="S160" i="2"/>
  <c r="R160" i="2"/>
  <c r="I160" i="2"/>
  <c r="S162" i="2"/>
  <c r="S165" i="2"/>
  <c r="V166" i="2"/>
  <c r="S166" i="2"/>
  <c r="R166" i="2"/>
  <c r="I166" i="2"/>
  <c r="R171" i="2"/>
  <c r="S172" i="2"/>
  <c r="I173" i="2"/>
  <c r="H173" i="2"/>
  <c r="V176" i="2"/>
  <c r="S176" i="2"/>
  <c r="R176" i="2"/>
  <c r="I176" i="2"/>
  <c r="S178" i="2"/>
  <c r="S181" i="2"/>
  <c r="V182" i="2"/>
  <c r="S182" i="2"/>
  <c r="R182" i="2"/>
  <c r="I182" i="2"/>
  <c r="R187" i="2"/>
  <c r="S188" i="2"/>
  <c r="I189" i="2"/>
  <c r="H189" i="2"/>
  <c r="V192" i="2"/>
  <c r="S192" i="2"/>
  <c r="R192" i="2"/>
  <c r="I192" i="2"/>
  <c r="S194" i="2"/>
  <c r="V199" i="2"/>
  <c r="S199" i="2"/>
  <c r="R199" i="2"/>
  <c r="I199" i="2"/>
  <c r="U199" i="2"/>
  <c r="H199" i="2"/>
  <c r="R203" i="2"/>
  <c r="V207" i="2"/>
  <c r="S207" i="2"/>
  <c r="R207" i="2"/>
  <c r="I207" i="2"/>
  <c r="U207" i="2"/>
  <c r="H207" i="2"/>
  <c r="R211" i="2"/>
  <c r="V215" i="2"/>
  <c r="S215" i="2"/>
  <c r="R215" i="2"/>
  <c r="I215" i="2"/>
  <c r="U215" i="2"/>
  <c r="H215" i="2"/>
  <c r="R219" i="2"/>
  <c r="V223" i="2"/>
  <c r="S223" i="2"/>
  <c r="R223" i="2"/>
  <c r="I223" i="2"/>
  <c r="U223" i="2"/>
  <c r="H223" i="2"/>
  <c r="R227" i="2"/>
  <c r="V231" i="2"/>
  <c r="S231" i="2"/>
  <c r="R231" i="2"/>
  <c r="I231" i="2"/>
  <c r="U231" i="2"/>
  <c r="H231" i="2"/>
  <c r="R235" i="2"/>
  <c r="V239" i="2"/>
  <c r="S239" i="2"/>
  <c r="R239" i="2"/>
  <c r="I239" i="2"/>
  <c r="U239" i="2"/>
  <c r="H239" i="2"/>
  <c r="R243" i="2"/>
  <c r="V247" i="2"/>
  <c r="S247" i="2"/>
  <c r="R247" i="2"/>
  <c r="I247" i="2"/>
  <c r="U247" i="2"/>
  <c r="H247" i="2"/>
  <c r="R251" i="2"/>
  <c r="V255" i="2"/>
  <c r="S255" i="2"/>
  <c r="R255" i="2"/>
  <c r="I255" i="2"/>
  <c r="U255" i="2"/>
  <c r="H255" i="2"/>
  <c r="S263" i="2"/>
  <c r="I264" i="2"/>
  <c r="H264" i="2"/>
  <c r="V265" i="2"/>
  <c r="S265" i="2"/>
  <c r="R265" i="2"/>
  <c r="I265" i="2"/>
  <c r="H265" i="2"/>
  <c r="R267" i="2"/>
  <c r="I268" i="2"/>
  <c r="H268" i="2"/>
  <c r="V269" i="2"/>
  <c r="S269" i="2"/>
  <c r="R269" i="2"/>
  <c r="I269" i="2"/>
  <c r="H269" i="2"/>
  <c r="R271" i="2"/>
  <c r="I272" i="2"/>
  <c r="H272" i="2"/>
  <c r="R404" i="2"/>
  <c r="R433" i="2"/>
  <c r="R473" i="2"/>
  <c r="S623" i="2"/>
  <c r="S653" i="2"/>
  <c r="K205" i="2"/>
  <c r="U205" i="2"/>
  <c r="K213" i="2"/>
  <c r="U213" i="2"/>
  <c r="K221" i="2"/>
  <c r="U221" i="2"/>
  <c r="K229" i="2"/>
  <c r="U229" i="2"/>
  <c r="K237" i="2"/>
  <c r="U237" i="2"/>
  <c r="K245" i="2"/>
  <c r="U245" i="2"/>
  <c r="K253" i="2"/>
  <c r="U253" i="2"/>
  <c r="K262" i="2"/>
  <c r="K263" i="2"/>
  <c r="K264" i="2"/>
  <c r="U264" i="2"/>
  <c r="K268" i="2"/>
  <c r="U268" i="2"/>
  <c r="K272" i="2"/>
  <c r="K273" i="2"/>
  <c r="K274" i="2"/>
  <c r="U274" i="2"/>
  <c r="K280" i="2"/>
  <c r="K281" i="2"/>
  <c r="K282" i="2"/>
  <c r="U282" i="2"/>
  <c r="H283" i="2"/>
  <c r="K291" i="2"/>
  <c r="U291" i="2"/>
  <c r="H292" i="2"/>
  <c r="U292" i="2"/>
  <c r="H293" i="2"/>
  <c r="K296" i="2"/>
  <c r="K297" i="2"/>
  <c r="U297" i="2"/>
  <c r="H298" i="2"/>
  <c r="K302" i="2"/>
  <c r="U302" i="2"/>
  <c r="H303" i="2"/>
  <c r="K307" i="2"/>
  <c r="U307" i="2"/>
  <c r="H308" i="2"/>
  <c r="U308" i="2"/>
  <c r="H309" i="2"/>
  <c r="K312" i="2"/>
  <c r="K313" i="2"/>
  <c r="U313" i="2"/>
  <c r="H314" i="2"/>
  <c r="K318" i="2"/>
  <c r="U318" i="2"/>
  <c r="H319" i="2"/>
  <c r="K324" i="2"/>
  <c r="K325" i="2"/>
  <c r="U325" i="2"/>
  <c r="H326" i="2"/>
  <c r="K331" i="2"/>
  <c r="U331" i="2"/>
  <c r="H332" i="2"/>
  <c r="U332" i="2"/>
  <c r="H333" i="2"/>
  <c r="K336" i="2"/>
  <c r="K337" i="2"/>
  <c r="K338" i="2"/>
  <c r="U338" i="2"/>
  <c r="H339" i="2"/>
  <c r="K343" i="2"/>
  <c r="U343" i="2"/>
  <c r="H344" i="2"/>
  <c r="U344" i="2"/>
  <c r="H345" i="2"/>
  <c r="U345" i="2"/>
  <c r="V347" i="2"/>
  <c r="R347" i="2"/>
  <c r="H349" i="2"/>
  <c r="S349" i="2"/>
  <c r="V350" i="2"/>
  <c r="S350" i="2"/>
  <c r="K350" i="2"/>
  <c r="I352" i="2"/>
  <c r="S352" i="2"/>
  <c r="V353" i="2"/>
  <c r="U353" i="2"/>
  <c r="R353" i="2"/>
  <c r="H356" i="2"/>
  <c r="V361" i="2"/>
  <c r="R361" i="2"/>
  <c r="H363" i="2"/>
  <c r="V365" i="2"/>
  <c r="S365" i="2"/>
  <c r="K365" i="2"/>
  <c r="H370" i="2"/>
  <c r="S370" i="2"/>
  <c r="V371" i="2"/>
  <c r="S371" i="2"/>
  <c r="K371" i="2"/>
  <c r="H376" i="2"/>
  <c r="I380" i="2"/>
  <c r="S380" i="2"/>
  <c r="V381" i="2"/>
  <c r="U381" i="2"/>
  <c r="R381" i="2"/>
  <c r="H384" i="2"/>
  <c r="V388" i="2"/>
  <c r="U388" i="2"/>
  <c r="R388" i="2"/>
  <c r="H391" i="2"/>
  <c r="S391" i="2"/>
  <c r="V392" i="2"/>
  <c r="S392" i="2"/>
  <c r="K392" i="2"/>
  <c r="U392" i="2"/>
  <c r="H393" i="2"/>
  <c r="H396" i="2"/>
  <c r="S396" i="2"/>
  <c r="H398" i="2"/>
  <c r="S398" i="2"/>
  <c r="V399" i="2"/>
  <c r="S399" i="2"/>
  <c r="K399" i="2"/>
  <c r="H404" i="2"/>
  <c r="V408" i="2"/>
  <c r="U408" i="2"/>
  <c r="R408" i="2"/>
  <c r="H411" i="2"/>
  <c r="V414" i="2"/>
  <c r="R414" i="2"/>
  <c r="I421" i="2"/>
  <c r="S421" i="2"/>
  <c r="V422" i="2"/>
  <c r="R422" i="2"/>
  <c r="V427" i="2"/>
  <c r="R427" i="2"/>
  <c r="H429" i="2"/>
  <c r="S429" i="2"/>
  <c r="H433" i="2"/>
  <c r="V438" i="2"/>
  <c r="U438" i="2"/>
  <c r="V441" i="2"/>
  <c r="R441" i="2"/>
  <c r="H443" i="2"/>
  <c r="V446" i="2"/>
  <c r="R446" i="2"/>
  <c r="V450" i="2"/>
  <c r="S450" i="2"/>
  <c r="K450" i="2"/>
  <c r="I452" i="2"/>
  <c r="R452" i="2"/>
  <c r="V455" i="2"/>
  <c r="R455" i="2"/>
  <c r="H457" i="2"/>
  <c r="S457" i="2"/>
  <c r="V465" i="2"/>
  <c r="R465" i="2"/>
  <c r="V468" i="2"/>
  <c r="U468" i="2"/>
  <c r="R468" i="2"/>
  <c r="H471" i="2"/>
  <c r="S471" i="2"/>
  <c r="V472" i="2"/>
  <c r="S472" i="2"/>
  <c r="K472" i="2"/>
  <c r="U472" i="2"/>
  <c r="H473" i="2"/>
  <c r="I478" i="2"/>
  <c r="R478" i="2"/>
  <c r="V479" i="2"/>
  <c r="R479" i="2"/>
  <c r="H481" i="2"/>
  <c r="S481" i="2"/>
  <c r="V482" i="2"/>
  <c r="S482" i="2"/>
  <c r="K482" i="2"/>
  <c r="I484" i="2"/>
  <c r="S484" i="2"/>
  <c r="V485" i="2"/>
  <c r="R485" i="2"/>
  <c r="V493" i="2"/>
  <c r="R493" i="2"/>
  <c r="V496" i="2"/>
  <c r="U496" i="2"/>
  <c r="R496" i="2"/>
  <c r="H499" i="2"/>
  <c r="H504" i="2"/>
  <c r="S504" i="2"/>
  <c r="H506" i="2"/>
  <c r="S506" i="2"/>
  <c r="V507" i="2"/>
  <c r="S507" i="2"/>
  <c r="K507" i="2"/>
  <c r="I511" i="2"/>
  <c r="S511" i="2"/>
  <c r="V512" i="2"/>
  <c r="R512" i="2"/>
  <c r="H514" i="2"/>
  <c r="I517" i="2"/>
  <c r="S517" i="2"/>
  <c r="V518" i="2"/>
  <c r="R518" i="2"/>
  <c r="H523" i="2"/>
  <c r="S523" i="2"/>
  <c r="V524" i="2"/>
  <c r="S524" i="2"/>
  <c r="K524" i="2"/>
  <c r="U524" i="2"/>
  <c r="H525" i="2"/>
  <c r="H528" i="2"/>
  <c r="S528" i="2"/>
  <c r="H530" i="2"/>
  <c r="S530" i="2"/>
  <c r="V531" i="2"/>
  <c r="S531" i="2"/>
  <c r="K531" i="2"/>
  <c r="H536" i="2"/>
  <c r="V540" i="2"/>
  <c r="U540" i="2"/>
  <c r="R540" i="2"/>
  <c r="H543" i="2"/>
  <c r="P547" i="2"/>
  <c r="Q547" i="2" s="1"/>
  <c r="H548" i="2"/>
  <c r="S548" i="2"/>
  <c r="I554" i="2"/>
  <c r="S554" i="2"/>
  <c r="V555" i="2"/>
  <c r="R555" i="2"/>
  <c r="V557" i="2"/>
  <c r="S557" i="2"/>
  <c r="K557" i="2"/>
  <c r="U557" i="2"/>
  <c r="H558" i="2"/>
  <c r="I561" i="2"/>
  <c r="S561" i="2"/>
  <c r="V562" i="2"/>
  <c r="R562" i="2"/>
  <c r="V569" i="2"/>
  <c r="R569" i="2"/>
  <c r="U569" i="2"/>
  <c r="I570" i="2"/>
  <c r="H570" i="2"/>
  <c r="I575" i="2"/>
  <c r="H575" i="2"/>
  <c r="H577" i="2"/>
  <c r="V578" i="2"/>
  <c r="S578" i="2"/>
  <c r="R578" i="2"/>
  <c r="H586" i="2"/>
  <c r="U586" i="2"/>
  <c r="V592" i="2"/>
  <c r="S592" i="2"/>
  <c r="R592" i="2"/>
  <c r="V597" i="2"/>
  <c r="R597" i="2"/>
  <c r="U597" i="2"/>
  <c r="I598" i="2"/>
  <c r="H598" i="2"/>
  <c r="V604" i="2"/>
  <c r="R604" i="2"/>
  <c r="U604" i="2"/>
  <c r="I605" i="2"/>
  <c r="H605" i="2"/>
  <c r="V608" i="2"/>
  <c r="S608" i="2"/>
  <c r="R608" i="2"/>
  <c r="V615" i="2"/>
  <c r="R615" i="2"/>
  <c r="U615" i="2"/>
  <c r="H616" i="2"/>
  <c r="V617" i="2"/>
  <c r="S617" i="2"/>
  <c r="R617" i="2"/>
  <c r="I623" i="2"/>
  <c r="H623" i="2"/>
  <c r="H625" i="2"/>
  <c r="V626" i="2"/>
  <c r="S626" i="2"/>
  <c r="R626" i="2"/>
  <c r="H634" i="2"/>
  <c r="U634" i="2"/>
  <c r="V640" i="2"/>
  <c r="S640" i="2"/>
  <c r="R640" i="2"/>
  <c r="V647" i="2"/>
  <c r="R647" i="2"/>
  <c r="U647" i="2"/>
  <c r="V649" i="2"/>
  <c r="S649" i="2"/>
  <c r="R649" i="2"/>
  <c r="V652" i="2"/>
  <c r="R652" i="2"/>
  <c r="U652" i="2"/>
  <c r="I653" i="2"/>
  <c r="H653" i="2"/>
  <c r="I660" i="2"/>
  <c r="H660" i="2"/>
  <c r="V664" i="2"/>
  <c r="R664" i="2"/>
  <c r="U664" i="2"/>
  <c r="I665" i="2"/>
  <c r="H665" i="2"/>
  <c r="V685" i="2"/>
  <c r="R685" i="2"/>
  <c r="U685" i="2"/>
  <c r="V695" i="2"/>
  <c r="R695" i="2"/>
  <c r="U695" i="2"/>
  <c r="V697" i="2"/>
  <c r="S697" i="2"/>
  <c r="R697" i="2"/>
  <c r="V701" i="2"/>
  <c r="S701" i="2"/>
  <c r="R701" i="2"/>
  <c r="V704" i="2"/>
  <c r="R704" i="2"/>
  <c r="U704" i="2"/>
  <c r="I705" i="2"/>
  <c r="H705" i="2"/>
  <c r="V709" i="2"/>
  <c r="R709" i="2"/>
  <c r="U709" i="2"/>
  <c r="V715" i="2"/>
  <c r="R715" i="2"/>
  <c r="U715" i="2"/>
  <c r="V717" i="2"/>
  <c r="S717" i="2"/>
  <c r="R717" i="2"/>
  <c r="V719" i="2"/>
  <c r="S719" i="2"/>
  <c r="R719" i="2"/>
  <c r="V726" i="2"/>
  <c r="S726" i="2"/>
  <c r="R726" i="2"/>
  <c r="V737" i="2"/>
  <c r="U737" i="2"/>
  <c r="S737" i="2"/>
  <c r="R737" i="2"/>
  <c r="I745" i="2"/>
  <c r="H745" i="2"/>
  <c r="V749" i="2"/>
  <c r="R749" i="2"/>
  <c r="U749" i="2"/>
  <c r="I768" i="2"/>
  <c r="H768" i="2"/>
  <c r="V771" i="2"/>
  <c r="U771" i="2"/>
  <c r="S771" i="2"/>
  <c r="R771" i="2"/>
  <c r="V774" i="2"/>
  <c r="R774" i="2"/>
  <c r="U774" i="2"/>
  <c r="I780" i="2"/>
  <c r="H780" i="2"/>
  <c r="V785" i="2"/>
  <c r="S785" i="2"/>
  <c r="R785" i="2"/>
  <c r="V788" i="2"/>
  <c r="S788" i="2"/>
  <c r="R788" i="2"/>
  <c r="U788" i="2"/>
  <c r="I797" i="2"/>
  <c r="H797" i="2"/>
  <c r="V801" i="2"/>
  <c r="U801" i="2"/>
  <c r="S801" i="2"/>
  <c r="R801" i="2"/>
  <c r="I809" i="2"/>
  <c r="H809" i="2"/>
  <c r="V813" i="2"/>
  <c r="R813" i="2"/>
  <c r="U813" i="2"/>
  <c r="V845" i="2"/>
  <c r="S845" i="2"/>
  <c r="R845" i="2"/>
  <c r="U845" i="2"/>
  <c r="V853" i="2"/>
  <c r="S853" i="2"/>
  <c r="R853" i="2"/>
  <c r="U853" i="2"/>
  <c r="R870" i="2"/>
  <c r="I871" i="2"/>
  <c r="H871" i="2"/>
  <c r="R880" i="2"/>
  <c r="S883" i="2"/>
  <c r="R885" i="2"/>
  <c r="R896" i="2"/>
  <c r="S901" i="2"/>
  <c r="I902" i="2"/>
  <c r="H902" i="2"/>
  <c r="R908" i="2"/>
  <c r="V913" i="2"/>
  <c r="S913" i="2"/>
  <c r="R913" i="2"/>
  <c r="U913" i="2"/>
  <c r="V923" i="2"/>
  <c r="S923" i="2"/>
  <c r="R923" i="2"/>
  <c r="S925" i="2"/>
  <c r="S927" i="2"/>
  <c r="R931" i="2"/>
  <c r="I932" i="2"/>
  <c r="H932" i="2"/>
  <c r="V933" i="2"/>
  <c r="S933" i="2"/>
  <c r="R933" i="2"/>
  <c r="R936" i="2"/>
  <c r="R942" i="2"/>
  <c r="I943" i="2"/>
  <c r="H943" i="2"/>
  <c r="V947" i="2"/>
  <c r="U947" i="2"/>
  <c r="S947" i="2"/>
  <c r="R947" i="2"/>
  <c r="R950" i="2"/>
  <c r="I951" i="2"/>
  <c r="H951" i="2"/>
  <c r="V962" i="2"/>
  <c r="U962" i="2"/>
  <c r="S962" i="2"/>
  <c r="R962" i="2"/>
  <c r="V964" i="2"/>
  <c r="S964" i="2"/>
  <c r="R964" i="2"/>
  <c r="U964" i="2"/>
  <c r="V970" i="2"/>
  <c r="S970" i="2"/>
  <c r="R970" i="2"/>
  <c r="S972" i="2"/>
  <c r="I973" i="2"/>
  <c r="H973" i="2"/>
  <c r="S978" i="2"/>
  <c r="S980" i="2"/>
  <c r="I981" i="2"/>
  <c r="H981" i="2"/>
  <c r="V984" i="2"/>
  <c r="S984" i="2"/>
  <c r="R984" i="2"/>
  <c r="R987" i="2"/>
  <c r="I988" i="2"/>
  <c r="H988" i="2"/>
  <c r="V989" i="2"/>
  <c r="S989" i="2"/>
  <c r="R989" i="2"/>
  <c r="R1005" i="2"/>
  <c r="I1006" i="2"/>
  <c r="H1006" i="2"/>
  <c r="S1010" i="2"/>
  <c r="R1012" i="2"/>
  <c r="V1019" i="2"/>
  <c r="U1019" i="2"/>
  <c r="S1019" i="2"/>
  <c r="R1019" i="2"/>
  <c r="R1022" i="2"/>
  <c r="I1023" i="2"/>
  <c r="H1023" i="2"/>
  <c r="V1027" i="2"/>
  <c r="U1027" i="2"/>
  <c r="S1027" i="2"/>
  <c r="R1027" i="2"/>
  <c r="R1031" i="2"/>
  <c r="I1032" i="2"/>
  <c r="H1032" i="2"/>
  <c r="V1033" i="2"/>
  <c r="U1033" i="2"/>
  <c r="S1033" i="2"/>
  <c r="R1033" i="2"/>
  <c r="V1035" i="2"/>
  <c r="U1035" i="2"/>
  <c r="S1035" i="2"/>
  <c r="R1035" i="2"/>
  <c r="V1054" i="2"/>
  <c r="U1054" i="2"/>
  <c r="S1054" i="2"/>
  <c r="R1054" i="2"/>
  <c r="V1056" i="2"/>
  <c r="S1056" i="2"/>
  <c r="R1056" i="2"/>
  <c r="S1058" i="2"/>
  <c r="V1074" i="2"/>
  <c r="S1074" i="2"/>
  <c r="R1074" i="2"/>
  <c r="V1081" i="2"/>
  <c r="S1081" i="2"/>
  <c r="R1081" i="2"/>
  <c r="R1084" i="2"/>
  <c r="S1090" i="2"/>
  <c r="R1092" i="2"/>
  <c r="I1093" i="2"/>
  <c r="H1093" i="2"/>
  <c r="V1094" i="2"/>
  <c r="U1094" i="2"/>
  <c r="S1094" i="2"/>
  <c r="R1094" i="2"/>
  <c r="V1096" i="2"/>
  <c r="S1096" i="2"/>
  <c r="R1096" i="2"/>
  <c r="S1098" i="2"/>
  <c r="S1100" i="2"/>
  <c r="R1102" i="2"/>
  <c r="I1103" i="2"/>
  <c r="H1103" i="2"/>
  <c r="S1111" i="2"/>
  <c r="S1113" i="2"/>
  <c r="I1114" i="2"/>
  <c r="H1114" i="2"/>
  <c r="S1119" i="2"/>
  <c r="S1121" i="2"/>
  <c r="I1122" i="2"/>
  <c r="H1122" i="2"/>
  <c r="S1127" i="2"/>
  <c r="V1139" i="2"/>
  <c r="U1139" i="2"/>
  <c r="S1139" i="2"/>
  <c r="R1139" i="2"/>
  <c r="V1141" i="2"/>
  <c r="S1141" i="2"/>
  <c r="R1141" i="2"/>
  <c r="V1152" i="2"/>
  <c r="S1152" i="2"/>
  <c r="R1152" i="2"/>
  <c r="S1154" i="2"/>
  <c r="S1156" i="2"/>
  <c r="S1164" i="2"/>
  <c r="R1166" i="2"/>
  <c r="I1167" i="2"/>
  <c r="H1167" i="2"/>
  <c r="R1173" i="2"/>
  <c r="S1179" i="2"/>
  <c r="V1190" i="2"/>
  <c r="S1190" i="2"/>
  <c r="R1190" i="2"/>
  <c r="R1193" i="2"/>
  <c r="S1204" i="2"/>
  <c r="R1206" i="2"/>
  <c r="I1207" i="2"/>
  <c r="H1207" i="2"/>
  <c r="S1210" i="2"/>
  <c r="S1212" i="2"/>
  <c r="R1214" i="2"/>
  <c r="V1221" i="2"/>
  <c r="S1221" i="2"/>
  <c r="R1221" i="2"/>
  <c r="R1224" i="2"/>
  <c r="I1225" i="2"/>
  <c r="H1225" i="2"/>
  <c r="V1227" i="2"/>
  <c r="U1227" i="2"/>
  <c r="S1227" i="2"/>
  <c r="R1227" i="2"/>
  <c r="R1234" i="2"/>
  <c r="I1235" i="2"/>
  <c r="H1235" i="2"/>
  <c r="S1250" i="2"/>
  <c r="S1252" i="2"/>
  <c r="R1254" i="2"/>
  <c r="R1257" i="2"/>
  <c r="R1260" i="2"/>
  <c r="I1261" i="2"/>
  <c r="H1261" i="2"/>
  <c r="V1262" i="2"/>
  <c r="S1262" i="2"/>
  <c r="R1262" i="2"/>
  <c r="S1278" i="2"/>
  <c r="S1286" i="2"/>
  <c r="R1288" i="2"/>
  <c r="I1289" i="2"/>
  <c r="H1289" i="2"/>
  <c r="V1290" i="2"/>
  <c r="U1290" i="2"/>
  <c r="S1290" i="2"/>
  <c r="R1290" i="2"/>
  <c r="V1292" i="2"/>
  <c r="S1292" i="2"/>
  <c r="R1292" i="2"/>
  <c r="S1294" i="2"/>
  <c r="S1296" i="2"/>
  <c r="S1302" i="2"/>
  <c r="R1304" i="2"/>
  <c r="I1305" i="2"/>
  <c r="H1305" i="2"/>
  <c r="V1306" i="2"/>
  <c r="U1306" i="2"/>
  <c r="S1306" i="2"/>
  <c r="R1306" i="2"/>
  <c r="V1308" i="2"/>
  <c r="S1308" i="2"/>
  <c r="R1308" i="2"/>
  <c r="U1308" i="2"/>
  <c r="K1308" i="2"/>
  <c r="S1420" i="2"/>
  <c r="S1540" i="2"/>
  <c r="S1568" i="2"/>
  <c r="K56" i="2"/>
  <c r="U56" i="2"/>
  <c r="K61" i="2"/>
  <c r="U61" i="2"/>
  <c r="K68" i="2"/>
  <c r="U68" i="2"/>
  <c r="K74" i="2"/>
  <c r="K75" i="2"/>
  <c r="U75" i="2"/>
  <c r="K81" i="2"/>
  <c r="U81" i="2"/>
  <c r="K89" i="2"/>
  <c r="U89" i="2"/>
  <c r="K97" i="2"/>
  <c r="U97" i="2"/>
  <c r="K105" i="2"/>
  <c r="U105" i="2"/>
  <c r="K113" i="2"/>
  <c r="U113" i="2"/>
  <c r="K121" i="2"/>
  <c r="U121" i="2"/>
  <c r="K129" i="2"/>
  <c r="U129" i="2"/>
  <c r="K138" i="2"/>
  <c r="K139" i="2"/>
  <c r="K140" i="2"/>
  <c r="U140" i="2"/>
  <c r="K146" i="2"/>
  <c r="K147" i="2"/>
  <c r="K148" i="2"/>
  <c r="U148" i="2"/>
  <c r="K154" i="2"/>
  <c r="K155" i="2"/>
  <c r="K156" i="2"/>
  <c r="U156" i="2"/>
  <c r="K162" i="2"/>
  <c r="K163" i="2"/>
  <c r="K164" i="2"/>
  <c r="U164" i="2"/>
  <c r="K170" i="2"/>
  <c r="K171" i="2"/>
  <c r="K172" i="2"/>
  <c r="U172" i="2"/>
  <c r="K178" i="2"/>
  <c r="K179" i="2"/>
  <c r="K180" i="2"/>
  <c r="U180" i="2"/>
  <c r="K186" i="2"/>
  <c r="K187" i="2"/>
  <c r="K188" i="2"/>
  <c r="U188" i="2"/>
  <c r="K194" i="2"/>
  <c r="K195" i="2"/>
  <c r="K196" i="2"/>
  <c r="U196" i="2"/>
  <c r="K202" i="2"/>
  <c r="K203" i="2"/>
  <c r="K204" i="2"/>
  <c r="U204" i="2"/>
  <c r="K210" i="2"/>
  <c r="K211" i="2"/>
  <c r="K212" i="2"/>
  <c r="U212" i="2"/>
  <c r="K218" i="2"/>
  <c r="K219" i="2"/>
  <c r="K220" i="2"/>
  <c r="U220" i="2"/>
  <c r="K226" i="2"/>
  <c r="K227" i="2"/>
  <c r="K228" i="2"/>
  <c r="U228" i="2"/>
  <c r="K234" i="2"/>
  <c r="K235" i="2"/>
  <c r="K236" i="2"/>
  <c r="U236" i="2"/>
  <c r="K242" i="2"/>
  <c r="K243" i="2"/>
  <c r="K244" i="2"/>
  <c r="U244" i="2"/>
  <c r="K250" i="2"/>
  <c r="K251" i="2"/>
  <c r="K252" i="2"/>
  <c r="U252" i="2"/>
  <c r="K261" i="2"/>
  <c r="U261" i="2"/>
  <c r="U262" i="2"/>
  <c r="U263" i="2"/>
  <c r="K267" i="2"/>
  <c r="U267" i="2"/>
  <c r="K271" i="2"/>
  <c r="U271" i="2"/>
  <c r="U272" i="2"/>
  <c r="U273" i="2"/>
  <c r="K279" i="2"/>
  <c r="U279" i="2"/>
  <c r="H280" i="2"/>
  <c r="U280" i="2"/>
  <c r="H281" i="2"/>
  <c r="U281" i="2"/>
  <c r="H282" i="2"/>
  <c r="I283" i="2"/>
  <c r="R283" i="2"/>
  <c r="K287" i="2"/>
  <c r="S287" i="2"/>
  <c r="K288" i="2"/>
  <c r="K289" i="2"/>
  <c r="K290" i="2"/>
  <c r="U290" i="2"/>
  <c r="H291" i="2"/>
  <c r="I292" i="2"/>
  <c r="R292" i="2"/>
  <c r="I293" i="2"/>
  <c r="R293" i="2"/>
  <c r="K295" i="2"/>
  <c r="U295" i="2"/>
  <c r="H296" i="2"/>
  <c r="U296" i="2"/>
  <c r="H297" i="2"/>
  <c r="I298" i="2"/>
  <c r="R298" i="2"/>
  <c r="K300" i="2"/>
  <c r="K301" i="2"/>
  <c r="U301" i="2"/>
  <c r="H302" i="2"/>
  <c r="I303" i="2"/>
  <c r="R303" i="2"/>
  <c r="K306" i="2"/>
  <c r="U306" i="2"/>
  <c r="H307" i="2"/>
  <c r="I308" i="2"/>
  <c r="R308" i="2"/>
  <c r="I309" i="2"/>
  <c r="R309" i="2"/>
  <c r="K311" i="2"/>
  <c r="U311" i="2"/>
  <c r="H312" i="2"/>
  <c r="U312" i="2"/>
  <c r="H313" i="2"/>
  <c r="I314" i="2"/>
  <c r="R314" i="2"/>
  <c r="K316" i="2"/>
  <c r="K317" i="2"/>
  <c r="U317" i="2"/>
  <c r="H318" i="2"/>
  <c r="I319" i="2"/>
  <c r="R319" i="2"/>
  <c r="K323" i="2"/>
  <c r="U323" i="2"/>
  <c r="H324" i="2"/>
  <c r="U324" i="2"/>
  <c r="H325" i="2"/>
  <c r="I326" i="2"/>
  <c r="R326" i="2"/>
  <c r="K328" i="2"/>
  <c r="K329" i="2"/>
  <c r="K330" i="2"/>
  <c r="U330" i="2"/>
  <c r="H331" i="2"/>
  <c r="I332" i="2"/>
  <c r="R332" i="2"/>
  <c r="I333" i="2"/>
  <c r="R333" i="2"/>
  <c r="K335" i="2"/>
  <c r="U335" i="2"/>
  <c r="H336" i="2"/>
  <c r="U336" i="2"/>
  <c r="H337" i="2"/>
  <c r="U337" i="2"/>
  <c r="H338" i="2"/>
  <c r="I339" i="2"/>
  <c r="R339" i="2"/>
  <c r="K342" i="2"/>
  <c r="U342" i="2"/>
  <c r="H343" i="2"/>
  <c r="I344" i="2"/>
  <c r="R344" i="2"/>
  <c r="I345" i="2"/>
  <c r="R345" i="2"/>
  <c r="I347" i="2"/>
  <c r="S347" i="2"/>
  <c r="V348" i="2"/>
  <c r="R348" i="2"/>
  <c r="I349" i="2"/>
  <c r="U349" i="2"/>
  <c r="H350" i="2"/>
  <c r="H352" i="2"/>
  <c r="I353" i="2"/>
  <c r="S353" i="2"/>
  <c r="V354" i="2"/>
  <c r="R354" i="2"/>
  <c r="I356" i="2"/>
  <c r="H358" i="2"/>
  <c r="V359" i="2"/>
  <c r="R359" i="2"/>
  <c r="H361" i="2"/>
  <c r="S361" i="2"/>
  <c r="I363" i="2"/>
  <c r="R363" i="2"/>
  <c r="H365" i="2"/>
  <c r="H367" i="2"/>
  <c r="V368" i="2"/>
  <c r="U368" i="2"/>
  <c r="R368" i="2"/>
  <c r="I370" i="2"/>
  <c r="U370" i="2"/>
  <c r="H371" i="2"/>
  <c r="H373" i="2"/>
  <c r="V374" i="2"/>
  <c r="R374" i="2"/>
  <c r="I376" i="2"/>
  <c r="H378" i="2"/>
  <c r="H380" i="2"/>
  <c r="P380" i="2" s="1"/>
  <c r="Q380" i="2" s="1"/>
  <c r="I381" i="2"/>
  <c r="S381" i="2"/>
  <c r="V382" i="2"/>
  <c r="R382" i="2"/>
  <c r="I384" i="2"/>
  <c r="V386" i="2"/>
  <c r="S386" i="2"/>
  <c r="K386" i="2"/>
  <c r="I388" i="2"/>
  <c r="S388" i="2"/>
  <c r="V389" i="2"/>
  <c r="U389" i="2"/>
  <c r="R389" i="2"/>
  <c r="I391" i="2"/>
  <c r="U391" i="2"/>
  <c r="H392" i="2"/>
  <c r="I393" i="2"/>
  <c r="R393" i="2"/>
  <c r="I396" i="2"/>
  <c r="V397" i="2"/>
  <c r="R397" i="2"/>
  <c r="I398" i="2"/>
  <c r="U398" i="2"/>
  <c r="H399" i="2"/>
  <c r="H401" i="2"/>
  <c r="V402" i="2"/>
  <c r="R402" i="2"/>
  <c r="I404" i="2"/>
  <c r="V406" i="2"/>
  <c r="S406" i="2"/>
  <c r="K406" i="2"/>
  <c r="I408" i="2"/>
  <c r="S408" i="2"/>
  <c r="V409" i="2"/>
  <c r="R409" i="2"/>
  <c r="I411" i="2"/>
  <c r="R411" i="2"/>
  <c r="I414" i="2"/>
  <c r="S414" i="2"/>
  <c r="V415" i="2"/>
  <c r="R415" i="2"/>
  <c r="V417" i="2"/>
  <c r="S417" i="2"/>
  <c r="K417" i="2"/>
  <c r="H421" i="2"/>
  <c r="U421" i="2"/>
  <c r="H422" i="2"/>
  <c r="S422" i="2"/>
  <c r="V423" i="2"/>
  <c r="S423" i="2"/>
  <c r="K423" i="2"/>
  <c r="I427" i="2"/>
  <c r="S427" i="2"/>
  <c r="V428" i="2"/>
  <c r="R428" i="2"/>
  <c r="I429" i="2"/>
  <c r="V430" i="2"/>
  <c r="R430" i="2"/>
  <c r="H432" i="2"/>
  <c r="I433" i="2"/>
  <c r="H435" i="2"/>
  <c r="V436" i="2"/>
  <c r="I438" i="2"/>
  <c r="R438" i="2"/>
  <c r="V439" i="2"/>
  <c r="R439" i="2"/>
  <c r="H441" i="2"/>
  <c r="S441" i="2"/>
  <c r="I443" i="2"/>
  <c r="R443" i="2"/>
  <c r="I446" i="2"/>
  <c r="S446" i="2"/>
  <c r="V447" i="2"/>
  <c r="R447" i="2"/>
  <c r="V449" i="2"/>
  <c r="S449" i="2"/>
  <c r="K449" i="2"/>
  <c r="U449" i="2"/>
  <c r="H450" i="2"/>
  <c r="H452" i="2"/>
  <c r="S452" i="2"/>
  <c r="I455" i="2"/>
  <c r="S455" i="2"/>
  <c r="V456" i="2"/>
  <c r="R456" i="2"/>
  <c r="I457" i="2"/>
  <c r="V458" i="2"/>
  <c r="R458" i="2"/>
  <c r="H460" i="2"/>
  <c r="H462" i="2"/>
  <c r="V463" i="2"/>
  <c r="R463" i="2"/>
  <c r="S465" i="2"/>
  <c r="S468" i="2"/>
  <c r="V469" i="2"/>
  <c r="U469" i="2"/>
  <c r="R469" i="2"/>
  <c r="I471" i="2"/>
  <c r="U471" i="2"/>
  <c r="H472" i="2"/>
  <c r="I473" i="2"/>
  <c r="H475" i="2"/>
  <c r="V476" i="2"/>
  <c r="U476" i="2"/>
  <c r="R476" i="2"/>
  <c r="H478" i="2"/>
  <c r="S478" i="2"/>
  <c r="I479" i="2"/>
  <c r="S479" i="2"/>
  <c r="V480" i="2"/>
  <c r="R480" i="2"/>
  <c r="I481" i="2"/>
  <c r="U481" i="2"/>
  <c r="H482" i="2"/>
  <c r="H484" i="2"/>
  <c r="I485" i="2"/>
  <c r="S485" i="2"/>
  <c r="V486" i="2"/>
  <c r="R486" i="2"/>
  <c r="H488" i="2"/>
  <c r="H490" i="2"/>
  <c r="V491" i="2"/>
  <c r="R491" i="2"/>
  <c r="V494" i="2"/>
  <c r="S494" i="2"/>
  <c r="K494" i="2"/>
  <c r="H554" i="2"/>
  <c r="U554" i="2"/>
  <c r="H555" i="2"/>
  <c r="S555" i="2"/>
  <c r="V556" i="2"/>
  <c r="S556" i="2"/>
  <c r="K556" i="2"/>
  <c r="U556" i="2"/>
  <c r="H557" i="2"/>
  <c r="I558" i="2"/>
  <c r="R558" i="2"/>
  <c r="H561" i="2"/>
  <c r="I562" i="2"/>
  <c r="S562" i="2"/>
  <c r="V563" i="2"/>
  <c r="R563" i="2"/>
  <c r="R565" i="2"/>
  <c r="R567" i="2"/>
  <c r="V568" i="2"/>
  <c r="R568" i="2"/>
  <c r="U568" i="2"/>
  <c r="I569" i="2"/>
  <c r="H569" i="2"/>
  <c r="K570" i="2"/>
  <c r="K575" i="2"/>
  <c r="I577" i="2"/>
  <c r="U577" i="2"/>
  <c r="H578" i="2"/>
  <c r="U578" i="2"/>
  <c r="R579" i="2"/>
  <c r="S580" i="2"/>
  <c r="R581" i="2"/>
  <c r="S583" i="2"/>
  <c r="V584" i="2"/>
  <c r="S584" i="2"/>
  <c r="R584" i="2"/>
  <c r="I586" i="2"/>
  <c r="S589" i="2"/>
  <c r="R590" i="2"/>
  <c r="V591" i="2"/>
  <c r="R591" i="2"/>
  <c r="U591" i="2"/>
  <c r="H592" i="2"/>
  <c r="V593" i="2"/>
  <c r="S593" i="2"/>
  <c r="R593" i="2"/>
  <c r="R595" i="2"/>
  <c r="V596" i="2"/>
  <c r="R596" i="2"/>
  <c r="U596" i="2"/>
  <c r="I597" i="2"/>
  <c r="H597" i="2"/>
  <c r="K598" i="2"/>
  <c r="R602" i="2"/>
  <c r="S603" i="2"/>
  <c r="I604" i="2"/>
  <c r="H604" i="2"/>
  <c r="K605" i="2"/>
  <c r="R606" i="2"/>
  <c r="V607" i="2"/>
  <c r="R607" i="2"/>
  <c r="U607" i="2"/>
  <c r="H608" i="2"/>
  <c r="V609" i="2"/>
  <c r="S609" i="2"/>
  <c r="R609" i="2"/>
  <c r="S614" i="2"/>
  <c r="I615" i="2"/>
  <c r="H615" i="2"/>
  <c r="I616" i="2"/>
  <c r="U616" i="2"/>
  <c r="H617" i="2"/>
  <c r="V618" i="2"/>
  <c r="S618" i="2"/>
  <c r="R618" i="2"/>
  <c r="R620" i="2"/>
  <c r="K623" i="2"/>
  <c r="P624" i="2"/>
  <c r="Q624" i="2" s="1"/>
  <c r="I625" i="2"/>
  <c r="U625" i="2"/>
  <c r="H626" i="2"/>
  <c r="U626" i="2"/>
  <c r="R627" i="2"/>
  <c r="S628" i="2"/>
  <c r="R629" i="2"/>
  <c r="S631" i="2"/>
  <c r="V632" i="2"/>
  <c r="S632" i="2"/>
  <c r="R632" i="2"/>
  <c r="I634" i="2"/>
  <c r="S637" i="2"/>
  <c r="R638" i="2"/>
  <c r="V639" i="2"/>
  <c r="R639" i="2"/>
  <c r="U639" i="2"/>
  <c r="H640" i="2"/>
  <c r="V641" i="2"/>
  <c r="S641" i="2"/>
  <c r="R641" i="2"/>
  <c r="S646" i="2"/>
  <c r="I647" i="2"/>
  <c r="H647" i="2"/>
  <c r="I648" i="2"/>
  <c r="U648" i="2"/>
  <c r="H649" i="2"/>
  <c r="U649" i="2"/>
  <c r="R650" i="2"/>
  <c r="S651" i="2"/>
  <c r="I652" i="2"/>
  <c r="H652" i="2"/>
  <c r="K653" i="2"/>
  <c r="S654" i="2"/>
  <c r="V655" i="2"/>
  <c r="S655" i="2"/>
  <c r="R655" i="2"/>
  <c r="K660" i="2"/>
  <c r="R662" i="2"/>
  <c r="S663" i="2"/>
  <c r="I664" i="2"/>
  <c r="H664" i="2"/>
  <c r="K665" i="2"/>
  <c r="S666" i="2"/>
  <c r="V667" i="2"/>
  <c r="U667" i="2"/>
  <c r="S667" i="2"/>
  <c r="R667" i="2"/>
  <c r="S668" i="2"/>
  <c r="R669" i="2"/>
  <c r="S671" i="2"/>
  <c r="V672" i="2"/>
  <c r="S672" i="2"/>
  <c r="R672" i="2"/>
  <c r="I674" i="2"/>
  <c r="S677" i="2"/>
  <c r="R678" i="2"/>
  <c r="V679" i="2"/>
  <c r="S679" i="2"/>
  <c r="R679" i="2"/>
  <c r="R681" i="2"/>
  <c r="R683" i="2"/>
  <c r="V684" i="2"/>
  <c r="R684" i="2"/>
  <c r="U684" i="2"/>
  <c r="I685" i="2"/>
  <c r="H685" i="2"/>
  <c r="I686" i="2"/>
  <c r="S687" i="2"/>
  <c r="V688" i="2"/>
  <c r="S688" i="2"/>
  <c r="R688" i="2"/>
  <c r="V693" i="2"/>
  <c r="U693" i="2"/>
  <c r="S693" i="2"/>
  <c r="R693" i="2"/>
  <c r="S694" i="2"/>
  <c r="I695" i="2"/>
  <c r="H695" i="2"/>
  <c r="I696" i="2"/>
  <c r="U696" i="2"/>
  <c r="H697" i="2"/>
  <c r="U697" i="2"/>
  <c r="R698" i="2"/>
  <c r="I700" i="2"/>
  <c r="U700" i="2"/>
  <c r="H701" i="2"/>
  <c r="U701" i="2"/>
  <c r="R702" i="2"/>
  <c r="S703" i="2"/>
  <c r="I704" i="2"/>
  <c r="H704" i="2"/>
  <c r="K705" i="2"/>
  <c r="R707" i="2"/>
  <c r="V708" i="2"/>
  <c r="R708" i="2"/>
  <c r="U708" i="2"/>
  <c r="I709" i="2"/>
  <c r="H709" i="2"/>
  <c r="I710" i="2"/>
  <c r="S714" i="2"/>
  <c r="I715" i="2"/>
  <c r="H715" i="2"/>
  <c r="I716" i="2"/>
  <c r="U716" i="2"/>
  <c r="H717" i="2"/>
  <c r="U717" i="2"/>
  <c r="S718" i="2"/>
  <c r="I719" i="2"/>
  <c r="H719" i="2"/>
  <c r="S721" i="2"/>
  <c r="V722" i="2"/>
  <c r="S722" i="2"/>
  <c r="R722" i="2"/>
  <c r="S725" i="2"/>
  <c r="I726" i="2"/>
  <c r="H726" i="2"/>
  <c r="V729" i="2"/>
  <c r="S729" i="2"/>
  <c r="R729" i="2"/>
  <c r="R730" i="2"/>
  <c r="V731" i="2"/>
  <c r="S731" i="2"/>
  <c r="R731" i="2"/>
  <c r="R733" i="2"/>
  <c r="R735" i="2"/>
  <c r="V736" i="2"/>
  <c r="S736" i="2"/>
  <c r="R736" i="2"/>
  <c r="U736" i="2"/>
  <c r="H737" i="2"/>
  <c r="R740" i="2"/>
  <c r="S742" i="2"/>
  <c r="V743" i="2"/>
  <c r="U743" i="2"/>
  <c r="S743" i="2"/>
  <c r="R743" i="2"/>
  <c r="R747" i="2"/>
  <c r="V748" i="2"/>
  <c r="R748" i="2"/>
  <c r="U748" i="2"/>
  <c r="I749" i="2"/>
  <c r="H749" i="2"/>
  <c r="I750" i="2"/>
  <c r="S751" i="2"/>
  <c r="V752" i="2"/>
  <c r="S752" i="2"/>
  <c r="R752" i="2"/>
  <c r="V757" i="2"/>
  <c r="U757" i="2"/>
  <c r="S757" i="2"/>
  <c r="R757" i="2"/>
  <c r="I759" i="2"/>
  <c r="R761" i="2"/>
  <c r="I763" i="2"/>
  <c r="S764" i="2"/>
  <c r="V765" i="2"/>
  <c r="S765" i="2"/>
  <c r="R765" i="2"/>
  <c r="H771" i="2"/>
  <c r="S773" i="2"/>
  <c r="I774" i="2"/>
  <c r="H774" i="2"/>
  <c r="I775" i="2"/>
  <c r="S776" i="2"/>
  <c r="V777" i="2"/>
  <c r="S777" i="2"/>
  <c r="R777" i="2"/>
  <c r="K780" i="2"/>
  <c r="S781" i="2"/>
  <c r="V782" i="2"/>
  <c r="U782" i="2"/>
  <c r="S782" i="2"/>
  <c r="R782" i="2"/>
  <c r="I784" i="2"/>
  <c r="U784" i="2"/>
  <c r="H785" i="2"/>
  <c r="U785" i="2"/>
  <c r="R786" i="2"/>
  <c r="S787" i="2"/>
  <c r="I788" i="2"/>
  <c r="H788" i="2"/>
  <c r="I789" i="2"/>
  <c r="S790" i="2"/>
  <c r="V791" i="2"/>
  <c r="S791" i="2"/>
  <c r="R791" i="2"/>
  <c r="S794" i="2"/>
  <c r="V795" i="2"/>
  <c r="U795" i="2"/>
  <c r="S795" i="2"/>
  <c r="R795" i="2"/>
  <c r="R799" i="2"/>
  <c r="V800" i="2"/>
  <c r="S800" i="2"/>
  <c r="R800" i="2"/>
  <c r="U800" i="2"/>
  <c r="H801" i="2"/>
  <c r="R804" i="2"/>
  <c r="S806" i="2"/>
  <c r="V807" i="2"/>
  <c r="U807" i="2"/>
  <c r="S807" i="2"/>
  <c r="R807" i="2"/>
  <c r="R811" i="2"/>
  <c r="V812" i="2"/>
  <c r="R812" i="2"/>
  <c r="U812" i="2"/>
  <c r="I813" i="2"/>
  <c r="H813" i="2"/>
  <c r="I814" i="2"/>
  <c r="S815" i="2"/>
  <c r="V816" i="2"/>
  <c r="S816" i="2"/>
  <c r="R816" i="2"/>
  <c r="V821" i="2"/>
  <c r="S821" i="2"/>
  <c r="R821" i="2"/>
  <c r="R822" i="2"/>
  <c r="V823" i="2"/>
  <c r="S823" i="2"/>
  <c r="R823" i="2"/>
  <c r="R827" i="2"/>
  <c r="I828" i="2"/>
  <c r="H828" i="2"/>
  <c r="V829" i="2"/>
  <c r="U829" i="2"/>
  <c r="S829" i="2"/>
  <c r="R829" i="2"/>
  <c r="V831" i="2"/>
  <c r="U831" i="2"/>
  <c r="S831" i="2"/>
  <c r="R831" i="2"/>
  <c r="R834" i="2"/>
  <c r="I835" i="2"/>
  <c r="H835" i="2"/>
  <c r="V839" i="2"/>
  <c r="U839" i="2"/>
  <c r="S839" i="2"/>
  <c r="R839" i="2"/>
  <c r="R842" i="2"/>
  <c r="I843" i="2"/>
  <c r="H843" i="2"/>
  <c r="I845" i="2"/>
  <c r="I853" i="2"/>
  <c r="V863" i="2"/>
  <c r="U863" i="2"/>
  <c r="S863" i="2"/>
  <c r="R863" i="2"/>
  <c r="V874" i="2"/>
  <c r="S874" i="2"/>
  <c r="R874" i="2"/>
  <c r="R881" i="2"/>
  <c r="R897" i="2"/>
  <c r="R900" i="2"/>
  <c r="R906" i="2"/>
  <c r="I907" i="2"/>
  <c r="H907" i="2"/>
  <c r="I913" i="2"/>
  <c r="S922" i="2"/>
  <c r="I923" i="2"/>
  <c r="R924" i="2"/>
  <c r="V929" i="2"/>
  <c r="S929" i="2"/>
  <c r="R929" i="2"/>
  <c r="U929" i="2"/>
  <c r="K930" i="2"/>
  <c r="I933" i="2"/>
  <c r="R934" i="2"/>
  <c r="I935" i="2"/>
  <c r="H935" i="2"/>
  <c r="S946" i="2"/>
  <c r="I947" i="2"/>
  <c r="S948" i="2"/>
  <c r="I949" i="2"/>
  <c r="H949" i="2"/>
  <c r="V952" i="2"/>
  <c r="S952" i="2"/>
  <c r="R952" i="2"/>
  <c r="R955" i="2"/>
  <c r="I956" i="2"/>
  <c r="H956" i="2"/>
  <c r="V957" i="2"/>
  <c r="U957" i="2"/>
  <c r="S957" i="2"/>
  <c r="R957" i="2"/>
  <c r="S961" i="2"/>
  <c r="I962" i="2"/>
  <c r="S963" i="2"/>
  <c r="I964" i="2"/>
  <c r="S969" i="2"/>
  <c r="I970" i="2"/>
  <c r="S983" i="2"/>
  <c r="I984" i="2"/>
  <c r="R985" i="2"/>
  <c r="I986" i="2"/>
  <c r="H986" i="2"/>
  <c r="I989" i="2"/>
  <c r="R990" i="2"/>
  <c r="I991" i="2"/>
  <c r="H991" i="2"/>
  <c r="V995" i="2"/>
  <c r="U995" i="2"/>
  <c r="S995" i="2"/>
  <c r="R995" i="2"/>
  <c r="R999" i="2"/>
  <c r="I1000" i="2"/>
  <c r="H1000" i="2"/>
  <c r="V1001" i="2"/>
  <c r="U1001" i="2"/>
  <c r="S1001" i="2"/>
  <c r="R1001" i="2"/>
  <c r="V1003" i="2"/>
  <c r="U1003" i="2"/>
  <c r="S1003" i="2"/>
  <c r="R1003" i="2"/>
  <c r="K1011" i="2"/>
  <c r="S1018" i="2"/>
  <c r="I1019" i="2"/>
  <c r="S1020" i="2"/>
  <c r="I1021" i="2"/>
  <c r="H1021" i="2"/>
  <c r="V1024" i="2"/>
  <c r="S1024" i="2"/>
  <c r="R1024" i="2"/>
  <c r="S1026" i="2"/>
  <c r="I1027" i="2"/>
  <c r="S1028" i="2"/>
  <c r="I1029" i="2"/>
  <c r="H1029" i="2"/>
  <c r="I1033" i="2"/>
  <c r="S1034" i="2"/>
  <c r="I1035" i="2"/>
  <c r="R1047" i="2"/>
  <c r="I1048" i="2"/>
  <c r="H1048" i="2"/>
  <c r="V1049" i="2"/>
  <c r="U1049" i="2"/>
  <c r="S1049" i="2"/>
  <c r="R1049" i="2"/>
  <c r="V1051" i="2"/>
  <c r="S1051" i="2"/>
  <c r="R1051" i="2"/>
  <c r="S1053" i="2"/>
  <c r="I1054" i="2"/>
  <c r="S1055" i="2"/>
  <c r="I1056" i="2"/>
  <c r="R1057" i="2"/>
  <c r="R1060" i="2"/>
  <c r="R1063" i="2"/>
  <c r="I1064" i="2"/>
  <c r="H1064" i="2"/>
  <c r="V1065" i="2"/>
  <c r="S1065" i="2"/>
  <c r="R1065" i="2"/>
  <c r="I1074" i="2"/>
  <c r="R1075" i="2"/>
  <c r="I1076" i="2"/>
  <c r="H1076" i="2"/>
  <c r="S1080" i="2"/>
  <c r="I1081" i="2"/>
  <c r="R1082" i="2"/>
  <c r="I1083" i="2"/>
  <c r="H1083" i="2"/>
  <c r="R1089" i="2"/>
  <c r="K1091" i="2"/>
  <c r="I1094" i="2"/>
  <c r="S1095" i="2"/>
  <c r="I1096" i="2"/>
  <c r="R1097" i="2"/>
  <c r="V1104" i="2"/>
  <c r="U1104" i="2"/>
  <c r="S1104" i="2"/>
  <c r="R1104" i="2"/>
  <c r="R1107" i="2"/>
  <c r="I1108" i="2"/>
  <c r="H1108" i="2"/>
  <c r="V1109" i="2"/>
  <c r="S1109" i="2"/>
  <c r="R1109" i="2"/>
  <c r="R1129" i="2"/>
  <c r="R1132" i="2"/>
  <c r="I1133" i="2"/>
  <c r="H1133" i="2"/>
  <c r="V1134" i="2"/>
  <c r="U1134" i="2"/>
  <c r="S1134" i="2"/>
  <c r="R1134" i="2"/>
  <c r="V1136" i="2"/>
  <c r="S1136" i="2"/>
  <c r="R1136" i="2"/>
  <c r="S1138" i="2"/>
  <c r="I1139" i="2"/>
  <c r="S1140" i="2"/>
  <c r="I1141" i="2"/>
  <c r="R1142" i="2"/>
  <c r="I1143" i="2"/>
  <c r="H1143" i="2"/>
  <c r="S1151" i="2"/>
  <c r="I1152" i="2"/>
  <c r="R1153" i="2"/>
  <c r="V1158" i="2"/>
  <c r="S1158" i="2"/>
  <c r="R1158" i="2"/>
  <c r="U1158" i="2"/>
  <c r="K1159" i="2"/>
  <c r="R1171" i="2"/>
  <c r="I1172" i="2"/>
  <c r="H1172" i="2"/>
  <c r="R1181" i="2"/>
  <c r="R1184" i="2"/>
  <c r="I1185" i="2"/>
  <c r="H1185" i="2"/>
  <c r="V1186" i="2"/>
  <c r="U1186" i="2"/>
  <c r="S1186" i="2"/>
  <c r="R1186" i="2"/>
  <c r="I1190" i="2"/>
  <c r="R1191" i="2"/>
  <c r="I1192" i="2"/>
  <c r="H1192" i="2"/>
  <c r="R1199" i="2"/>
  <c r="I1200" i="2"/>
  <c r="H1200" i="2"/>
  <c r="S1209" i="2"/>
  <c r="S1220" i="2"/>
  <c r="I1221" i="2"/>
  <c r="R1222" i="2"/>
  <c r="I1223" i="2"/>
  <c r="H1223" i="2"/>
  <c r="S1226" i="2"/>
  <c r="I1227" i="2"/>
  <c r="S1228" i="2"/>
  <c r="I1229" i="2"/>
  <c r="H1229" i="2"/>
  <c r="V1230" i="2"/>
  <c r="U1230" i="2"/>
  <c r="S1230" i="2"/>
  <c r="R1230" i="2"/>
  <c r="V1232" i="2"/>
  <c r="U1232" i="2"/>
  <c r="S1232" i="2"/>
  <c r="R1232" i="2"/>
  <c r="R1239" i="2"/>
  <c r="I1240" i="2"/>
  <c r="H1240" i="2"/>
  <c r="V1244" i="2"/>
  <c r="U1244" i="2"/>
  <c r="S1244" i="2"/>
  <c r="R1244" i="2"/>
  <c r="S1249" i="2"/>
  <c r="R1258" i="2"/>
  <c r="I1259" i="2"/>
  <c r="H1259" i="2"/>
  <c r="I1262" i="2"/>
  <c r="R1263" i="2"/>
  <c r="I1264" i="2"/>
  <c r="H1264" i="2"/>
  <c r="V1268" i="2"/>
  <c r="U1268" i="2"/>
  <c r="S1268" i="2"/>
  <c r="R1268" i="2"/>
  <c r="R1272" i="2"/>
  <c r="I1273" i="2"/>
  <c r="H1273" i="2"/>
  <c r="V1274" i="2"/>
  <c r="S1274" i="2"/>
  <c r="R1274" i="2"/>
  <c r="R1277" i="2"/>
  <c r="R1280" i="2"/>
  <c r="I1281" i="2"/>
  <c r="H1281" i="2"/>
  <c r="V1282" i="2"/>
  <c r="S1282" i="2"/>
  <c r="R1282" i="2"/>
  <c r="R1285" i="2"/>
  <c r="K1287" i="2"/>
  <c r="I1290" i="2"/>
  <c r="S1291" i="2"/>
  <c r="I1292" i="2"/>
  <c r="R1293" i="2"/>
  <c r="V1298" i="2"/>
  <c r="S1298" i="2"/>
  <c r="R1298" i="2"/>
  <c r="R1301" i="2"/>
  <c r="K1303" i="2"/>
  <c r="I1306" i="2"/>
  <c r="I1308" i="2"/>
  <c r="R2305" i="2"/>
  <c r="H465" i="2"/>
  <c r="V466" i="2"/>
  <c r="S466" i="2"/>
  <c r="K466" i="2"/>
  <c r="I468" i="2"/>
  <c r="H493" i="2"/>
  <c r="S493" i="2"/>
  <c r="I496" i="2"/>
  <c r="S496" i="2"/>
  <c r="V497" i="2"/>
  <c r="I499" i="2"/>
  <c r="R499" i="2"/>
  <c r="I504" i="2"/>
  <c r="V505" i="2"/>
  <c r="R505" i="2"/>
  <c r="I506" i="2"/>
  <c r="U506" i="2"/>
  <c r="H507" i="2"/>
  <c r="H509" i="2"/>
  <c r="H511" i="2"/>
  <c r="U511" i="2"/>
  <c r="H512" i="2"/>
  <c r="S512" i="2"/>
  <c r="I514" i="2"/>
  <c r="R514" i="2"/>
  <c r="H517" i="2"/>
  <c r="U517" i="2"/>
  <c r="H518" i="2"/>
  <c r="S518" i="2"/>
  <c r="V519" i="2"/>
  <c r="S519" i="2"/>
  <c r="K519" i="2"/>
  <c r="I523" i="2"/>
  <c r="U523" i="2"/>
  <c r="H524" i="2"/>
  <c r="I525" i="2"/>
  <c r="R525" i="2"/>
  <c r="I528" i="2"/>
  <c r="V529" i="2"/>
  <c r="R529" i="2"/>
  <c r="I530" i="2"/>
  <c r="U530" i="2"/>
  <c r="H531" i="2"/>
  <c r="H533" i="2"/>
  <c r="V534" i="2"/>
  <c r="R534" i="2"/>
  <c r="I536" i="2"/>
  <c r="V538" i="2"/>
  <c r="S538" i="2"/>
  <c r="K538" i="2"/>
  <c r="I540" i="2"/>
  <c r="S540" i="2"/>
  <c r="V541" i="2"/>
  <c r="R541" i="2"/>
  <c r="I543" i="2"/>
  <c r="R543" i="2"/>
  <c r="I548" i="2"/>
  <c r="V549" i="2"/>
  <c r="R549" i="2"/>
  <c r="H551" i="2"/>
  <c r="V552" i="2"/>
  <c r="U552" i="2"/>
  <c r="R552" i="2"/>
  <c r="R3920" i="2"/>
  <c r="R3919" i="2"/>
  <c r="R3918" i="2"/>
  <c r="R3904" i="2"/>
  <c r="R3903" i="2"/>
  <c r="R3902" i="2"/>
  <c r="R3892" i="2"/>
  <c r="R3891" i="2"/>
  <c r="R3890" i="2"/>
  <c r="R3876" i="2"/>
  <c r="R3875" i="2"/>
  <c r="R3874" i="2"/>
  <c r="R3864" i="2"/>
  <c r="R3863" i="2"/>
  <c r="R3862" i="2"/>
  <c r="S4067" i="2"/>
  <c r="S4063" i="2"/>
  <c r="S4056" i="2"/>
  <c r="S4051" i="2"/>
  <c r="S4050" i="2"/>
  <c r="S4049" i="2"/>
  <c r="S4044" i="2"/>
  <c r="S4039" i="2"/>
  <c r="S4038" i="2"/>
  <c r="S4037" i="2"/>
  <c r="S4066" i="2"/>
  <c r="S4062" i="2"/>
  <c r="S4054" i="2"/>
  <c r="S4048" i="2"/>
  <c r="S4042" i="2"/>
  <c r="S4036" i="2"/>
  <c r="S4030" i="2"/>
  <c r="R4029" i="2"/>
  <c r="S4022" i="2"/>
  <c r="R4021" i="2"/>
  <c r="R4011" i="2"/>
  <c r="R4004" i="2"/>
  <c r="S3993" i="2"/>
  <c r="R3992" i="2"/>
  <c r="S3989" i="2"/>
  <c r="R3984" i="2"/>
  <c r="S3981" i="2"/>
  <c r="R3978" i="2"/>
  <c r="S3969" i="2"/>
  <c r="R3968" i="2"/>
  <c r="S3965" i="2"/>
  <c r="S3959" i="2"/>
  <c r="S3957" i="2"/>
  <c r="S3941" i="2"/>
  <c r="S3939" i="2"/>
  <c r="S3930" i="2"/>
  <c r="R3929" i="2"/>
  <c r="R3922" i="2"/>
  <c r="S3920" i="2"/>
  <c r="S3907" i="2"/>
  <c r="S3905" i="2"/>
  <c r="S3903" i="2"/>
  <c r="T3903" i="2" s="1"/>
  <c r="W3903" i="2" s="1"/>
  <c r="R3894" i="2"/>
  <c r="S3892" i="2"/>
  <c r="S3879" i="2"/>
  <c r="S3877" i="2"/>
  <c r="S3875" i="2"/>
  <c r="R3866" i="2"/>
  <c r="S3864" i="2"/>
  <c r="S3851" i="2"/>
  <c r="R3850" i="2"/>
  <c r="S3840" i="2"/>
  <c r="R3835" i="2"/>
  <c r="S3811" i="2"/>
  <c r="R3803" i="2"/>
  <c r="S3779" i="2"/>
  <c r="R3771" i="2"/>
  <c r="S3761" i="2"/>
  <c r="R3760" i="2"/>
  <c r="S4061" i="2"/>
  <c r="R4050" i="2"/>
  <c r="R4038" i="2"/>
  <c r="R4030" i="2"/>
  <c r="S4027" i="2"/>
  <c r="R4022" i="2"/>
  <c r="S4019" i="2"/>
  <c r="S4003" i="2"/>
  <c r="R3993" i="2"/>
  <c r="R3969" i="2"/>
  <c r="R3959" i="2"/>
  <c r="S3956" i="2"/>
  <c r="S3950" i="2"/>
  <c r="S3942" i="2"/>
  <c r="R3941" i="2"/>
  <c r="T3941" i="2" s="1"/>
  <c r="S3938" i="2"/>
  <c r="S3931" i="2"/>
  <c r="R3930" i="2"/>
  <c r="S3923" i="2"/>
  <c r="S3921" i="2"/>
  <c r="S3919" i="2"/>
  <c r="R4067" i="2"/>
  <c r="R4063" i="2"/>
  <c r="S4055" i="2"/>
  <c r="R4051" i="2"/>
  <c r="R4049" i="2"/>
  <c r="R4056" i="2"/>
  <c r="R4039" i="2"/>
  <c r="R4028" i="2"/>
  <c r="S4020" i="2"/>
  <c r="S4004" i="2"/>
  <c r="T4004" i="2" s="1"/>
  <c r="R3951" i="2"/>
  <c r="R3931" i="2"/>
  <c r="S3928" i="2"/>
  <c r="R3924" i="2"/>
  <c r="R3921" i="2"/>
  <c r="R3905" i="2"/>
  <c r="S3901" i="2"/>
  <c r="S3893" i="2"/>
  <c r="S3890" i="2"/>
  <c r="S3889" i="2"/>
  <c r="R3877" i="2"/>
  <c r="S3873" i="2"/>
  <c r="S3865" i="2"/>
  <c r="S3862" i="2"/>
  <c r="S3861" i="2"/>
  <c r="S3842" i="2"/>
  <c r="R3841" i="2"/>
  <c r="S3835" i="2"/>
  <c r="S3827" i="2"/>
  <c r="R3819" i="2"/>
  <c r="R3811" i="2"/>
  <c r="R3789" i="2"/>
  <c r="S3787" i="2"/>
  <c r="R3764" i="2"/>
  <c r="S3762" i="2"/>
  <c r="S3750" i="2"/>
  <c r="S3743" i="2"/>
  <c r="S3720" i="2"/>
  <c r="R3719" i="2"/>
  <c r="S3709" i="2"/>
  <c r="R3708" i="2"/>
  <c r="S3694" i="2"/>
  <c r="R3693" i="2"/>
  <c r="S3683" i="2"/>
  <c r="S3676" i="2"/>
  <c r="R3675" i="2"/>
  <c r="S3668" i="2"/>
  <c r="R3667" i="2"/>
  <c r="R3649" i="2"/>
  <c r="S3638" i="2"/>
  <c r="R3633" i="2"/>
  <c r="S3630" i="2"/>
  <c r="S3603" i="2"/>
  <c r="R3602" i="2"/>
  <c r="S3580" i="2"/>
  <c r="R3579" i="2"/>
  <c r="S3569" i="2"/>
  <c r="R3568" i="2"/>
  <c r="S3554" i="2"/>
  <c r="S4029" i="2"/>
  <c r="R4023" i="2"/>
  <c r="R4020" i="2"/>
  <c r="R4012" i="2"/>
  <c r="S4011" i="2"/>
  <c r="R4044" i="2"/>
  <c r="S4021" i="2"/>
  <c r="S4010" i="2"/>
  <c r="S3992" i="2"/>
  <c r="S3984" i="2"/>
  <c r="S3978" i="2"/>
  <c r="S3968" i="2"/>
  <c r="S3940" i="2"/>
  <c r="R3932" i="2"/>
  <c r="R3923" i="2"/>
  <c r="S3918" i="2"/>
  <c r="S3917" i="2"/>
  <c r="S3908" i="2"/>
  <c r="S3906" i="2"/>
  <c r="S3904" i="2"/>
  <c r="R3895" i="2"/>
  <c r="S3880" i="2"/>
  <c r="S3878" i="2"/>
  <c r="S3876" i="2"/>
  <c r="R3867" i="2"/>
  <c r="S4043" i="2"/>
  <c r="R4037" i="2"/>
  <c r="S4028" i="2"/>
  <c r="S3991" i="2"/>
  <c r="S3990" i="2"/>
  <c r="S3983" i="2"/>
  <c r="S3982" i="2"/>
  <c r="S3977" i="2"/>
  <c r="S3976" i="2"/>
  <c r="S3967" i="2"/>
  <c r="S3966" i="2"/>
  <c r="S3958" i="2"/>
  <c r="S3951" i="2"/>
  <c r="R3945" i="2"/>
  <c r="R3944" i="2"/>
  <c r="R3942" i="2"/>
  <c r="S3937" i="2"/>
  <c r="S3929" i="2"/>
  <c r="S3924" i="2"/>
  <c r="S3922" i="2"/>
  <c r="R3908" i="2"/>
  <c r="R3906" i="2"/>
  <c r="S3902" i="2"/>
  <c r="S3894" i="2"/>
  <c r="S3891" i="2"/>
  <c r="R3880" i="2"/>
  <c r="R3878" i="2"/>
  <c r="S3874" i="2"/>
  <c r="S3866" i="2"/>
  <c r="S3863" i="2"/>
  <c r="R3852" i="2"/>
  <c r="S3850" i="2"/>
  <c r="S3841" i="2"/>
  <c r="R3821" i="2"/>
  <c r="S3819" i="2"/>
  <c r="S3932" i="2"/>
  <c r="R3879" i="2"/>
  <c r="S3852" i="2"/>
  <c r="R3847" i="2"/>
  <c r="R3842" i="2"/>
  <c r="R3838" i="2"/>
  <c r="R3971" i="2"/>
  <c r="R3970" i="2"/>
  <c r="S3949" i="2"/>
  <c r="S3948" i="2"/>
  <c r="S3895" i="2"/>
  <c r="S3849" i="2"/>
  <c r="S3828" i="2"/>
  <c r="S3818" i="2"/>
  <c r="R3795" i="2"/>
  <c r="S3782" i="2"/>
  <c r="S3764" i="2"/>
  <c r="R3762" i="2"/>
  <c r="R3759" i="2"/>
  <c r="S3734" i="2"/>
  <c r="R3723" i="2"/>
  <c r="S3719" i="2"/>
  <c r="S3692" i="2"/>
  <c r="R3691" i="2"/>
  <c r="S3684" i="2"/>
  <c r="R3676" i="2"/>
  <c r="S3671" i="2"/>
  <c r="S3667" i="2"/>
  <c r="R3660" i="2"/>
  <c r="R3653" i="2"/>
  <c r="S3639" i="2"/>
  <c r="S3632" i="2"/>
  <c r="R3631" i="2"/>
  <c r="S3618" i="2"/>
  <c r="R3617" i="2"/>
  <c r="S3604" i="2"/>
  <c r="R3583" i="2"/>
  <c r="S3581" i="2"/>
  <c r="R3572" i="2"/>
  <c r="S3566" i="2"/>
  <c r="R3557" i="2"/>
  <c r="S3534" i="2"/>
  <c r="S3523" i="2"/>
  <c r="R3522" i="2"/>
  <c r="S3511" i="2"/>
  <c r="R3510" i="2"/>
  <c r="S3499" i="2"/>
  <c r="R3498" i="2"/>
  <c r="S3488" i="2"/>
  <c r="R3487" i="2"/>
  <c r="S3481" i="2"/>
  <c r="R3480" i="2"/>
  <c r="S3464" i="2"/>
  <c r="R3463" i="2"/>
  <c r="R3448" i="2"/>
  <c r="S3445" i="2"/>
  <c r="S3434" i="2"/>
  <c r="S3424" i="2"/>
  <c r="R3423" i="2"/>
  <c r="R3408" i="2"/>
  <c r="S3405" i="2"/>
  <c r="S3398" i="2"/>
  <c r="R3397" i="2"/>
  <c r="S3383" i="2"/>
  <c r="R3382" i="2"/>
  <c r="S3368" i="2"/>
  <c r="R3367" i="2"/>
  <c r="R3352" i="2"/>
  <c r="S3349" i="2"/>
  <c r="R3344" i="2"/>
  <c r="R3907" i="2"/>
  <c r="R3893" i="2"/>
  <c r="R3884" i="2"/>
  <c r="S3867" i="2"/>
  <c r="R3851" i="2"/>
  <c r="R3849" i="2"/>
  <c r="S3843" i="2"/>
  <c r="R3840" i="2"/>
  <c r="R3828" i="2"/>
  <c r="S3814" i="2"/>
  <c r="S3809" i="2"/>
  <c r="S3797" i="2"/>
  <c r="S3796" i="2"/>
  <c r="S3789" i="2"/>
  <c r="R3787" i="2"/>
  <c r="R3782" i="2"/>
  <c r="S3771" i="2"/>
  <c r="R3761" i="2"/>
  <c r="S3760" i="2"/>
  <c r="S3744" i="2"/>
  <c r="S3735" i="2"/>
  <c r="R3734" i="2"/>
  <c r="R3729" i="2"/>
  <c r="R3728" i="2"/>
  <c r="S3721" i="2"/>
  <c r="S3707" i="2"/>
  <c r="R3694" i="2"/>
  <c r="R3692" i="2"/>
  <c r="S3690" i="2"/>
  <c r="S3685" i="2"/>
  <c r="R3684" i="2"/>
  <c r="S3675" i="2"/>
  <c r="R3671" i="2"/>
  <c r="S3669" i="2"/>
  <c r="R3663" i="2"/>
  <c r="R3662" i="2"/>
  <c r="S3658" i="2"/>
  <c r="S3640" i="2"/>
  <c r="R3639" i="2"/>
  <c r="R3632" i="2"/>
  <c r="R3630" i="2"/>
  <c r="R3625" i="2"/>
  <c r="R3618" i="2"/>
  <c r="R3610" i="2"/>
  <c r="S3605" i="2"/>
  <c r="R3604" i="2"/>
  <c r="S3591" i="2"/>
  <c r="R3581" i="2"/>
  <c r="S3578" i="2"/>
  <c r="R3574" i="2"/>
  <c r="S3567" i="2"/>
  <c r="R3566" i="2"/>
  <c r="S3544" i="2"/>
  <c r="S3543" i="2"/>
  <c r="S3535" i="2"/>
  <c r="R3534" i="2"/>
  <c r="S3524" i="2"/>
  <c r="R3523" i="2"/>
  <c r="S3512" i="2"/>
  <c r="R3511" i="2"/>
  <c r="S3500" i="2"/>
  <c r="R3499" i="2"/>
  <c r="S3489" i="2"/>
  <c r="R3488" i="2"/>
  <c r="R3481" i="2"/>
  <c r="S3478" i="2"/>
  <c r="R3464" i="2"/>
  <c r="S3461" i="2"/>
  <c r="S3446" i="2"/>
  <c r="R3445" i="2"/>
  <c r="T3445" i="2" s="1"/>
  <c r="S3435" i="2"/>
  <c r="R3434" i="2"/>
  <c r="R3424" i="2"/>
  <c r="S3421" i="2"/>
  <c r="S3406" i="2"/>
  <c r="R3405" i="2"/>
  <c r="R3865" i="2"/>
  <c r="R3856" i="2"/>
  <c r="R3855" i="2"/>
  <c r="S3803" i="2"/>
  <c r="R3791" i="2"/>
  <c r="S3745" i="2"/>
  <c r="R3741" i="2"/>
  <c r="R3722" i="2"/>
  <c r="S3718" i="2"/>
  <c r="S3686" i="2"/>
  <c r="R3683" i="2"/>
  <c r="R3680" i="2"/>
  <c r="S3678" i="2"/>
  <c r="S3677" i="2"/>
  <c r="R3670" i="2"/>
  <c r="R3666" i="2"/>
  <c r="S3660" i="2"/>
  <c r="R3658" i="2"/>
  <c r="S3649" i="2"/>
  <c r="S3647" i="2"/>
  <c r="S3641" i="2"/>
  <c r="R3638" i="2"/>
  <c r="R3623" i="2"/>
  <c r="S3621" i="2"/>
  <c r="R3606" i="2"/>
  <c r="S3601" i="2"/>
  <c r="S3599" i="2"/>
  <c r="R3591" i="2"/>
  <c r="S3565" i="2"/>
  <c r="S3563" i="2"/>
  <c r="S3513" i="2"/>
  <c r="S3502" i="2"/>
  <c r="R3491" i="2"/>
  <c r="S3479" i="2"/>
  <c r="S3463" i="2"/>
  <c r="S3452" i="2"/>
  <c r="R3446" i="2"/>
  <c r="R3436" i="2"/>
  <c r="S3428" i="2"/>
  <c r="S3427" i="2"/>
  <c r="R3421" i="2"/>
  <c r="R3412" i="2"/>
  <c r="S3407" i="2"/>
  <c r="S3400" i="2"/>
  <c r="R3399" i="2"/>
  <c r="S3386" i="2"/>
  <c r="S3382" i="2"/>
  <c r="R3371" i="2"/>
  <c r="S3365" i="2"/>
  <c r="R3356" i="2"/>
  <c r="S3350" i="2"/>
  <c r="R3327" i="2"/>
  <c r="R3320" i="2"/>
  <c r="S3317" i="2"/>
  <c r="S3311" i="2"/>
  <c r="S3306" i="2"/>
  <c r="R3305" i="2"/>
  <c r="S3296" i="2"/>
  <c r="S3295" i="2"/>
  <c r="R3294" i="2"/>
  <c r="S3285" i="2"/>
  <c r="S3284" i="2"/>
  <c r="R3283" i="2"/>
  <c r="S3270" i="2"/>
  <c r="R3268" i="2"/>
  <c r="S3265" i="2"/>
  <c r="R3256" i="2"/>
  <c r="S3253" i="2"/>
  <c r="S3243" i="2"/>
  <c r="S3238" i="2"/>
  <c r="R3237" i="2"/>
  <c r="S3228" i="2"/>
  <c r="S3223" i="2"/>
  <c r="R3222" i="2"/>
  <c r="R3215" i="2"/>
  <c r="S3205" i="2"/>
  <c r="S3204" i="2"/>
  <c r="R3203" i="2"/>
  <c r="S3196" i="2"/>
  <c r="S3195" i="2"/>
  <c r="S3194" i="2"/>
  <c r="S3193" i="2"/>
  <c r="S3180" i="2"/>
  <c r="S3179" i="2"/>
  <c r="S3178" i="2"/>
  <c r="S3177" i="2"/>
  <c r="S3164" i="2"/>
  <c r="S3163" i="2"/>
  <c r="S3162" i="2"/>
  <c r="S3161" i="2"/>
  <c r="S3152" i="2"/>
  <c r="S3151" i="2"/>
  <c r="S3150" i="2"/>
  <c r="S3149" i="2"/>
  <c r="S3136" i="2"/>
  <c r="S3135" i="2"/>
  <c r="S3134" i="2"/>
  <c r="S3133" i="2"/>
  <c r="S3117" i="2"/>
  <c r="S3116" i="2"/>
  <c r="S3115" i="2"/>
  <c r="S3114" i="2"/>
  <c r="S3105" i="2"/>
  <c r="S3104" i="2"/>
  <c r="S3103" i="2"/>
  <c r="S3102" i="2"/>
  <c r="S3089" i="2"/>
  <c r="S3088" i="2"/>
  <c r="S3087" i="2"/>
  <c r="S3086" i="2"/>
  <c r="S3073" i="2"/>
  <c r="S3072" i="2"/>
  <c r="S3071" i="2"/>
  <c r="S3070" i="2"/>
  <c r="S3057" i="2"/>
  <c r="S3056" i="2"/>
  <c r="S3055" i="2"/>
  <c r="S3054" i="2"/>
  <c r="S3049" i="2"/>
  <c r="R3843" i="2"/>
  <c r="R3837" i="2"/>
  <c r="S3821" i="2"/>
  <c r="S3804" i="2"/>
  <c r="S3788" i="2"/>
  <c r="S3752" i="2"/>
  <c r="R3746" i="2"/>
  <c r="R3745" i="2"/>
  <c r="R3735" i="2"/>
  <c r="S3726" i="2"/>
  <c r="R3707" i="2"/>
  <c r="S3697" i="2"/>
  <c r="R3686" i="2"/>
  <c r="R3681" i="2"/>
  <c r="R3677" i="2"/>
  <c r="R3669" i="2"/>
  <c r="R3668" i="2"/>
  <c r="S3659" i="2"/>
  <c r="S3648" i="2"/>
  <c r="R3641" i="2"/>
  <c r="S3633" i="2"/>
  <c r="R3624" i="2"/>
  <c r="S3617" i="2"/>
  <c r="R3605" i="2"/>
  <c r="S3590" i="2"/>
  <c r="S3589" i="2"/>
  <c r="S3583" i="2"/>
  <c r="R3578" i="2"/>
  <c r="R3569" i="2"/>
  <c r="S3568" i="2"/>
  <c r="T3568" i="2" s="1"/>
  <c r="S3557" i="2"/>
  <c r="R3549" i="2"/>
  <c r="S3547" i="2"/>
  <c r="S3546" i="2"/>
  <c r="R3535" i="2"/>
  <c r="R3524" i="2"/>
  <c r="S3522" i="2"/>
  <c r="R3513" i="2"/>
  <c r="S3509" i="2"/>
  <c r="S3507" i="2"/>
  <c r="R3502" i="2"/>
  <c r="R3500" i="2"/>
  <c r="S3498" i="2"/>
  <c r="R3483" i="2"/>
  <c r="R3479" i="2"/>
  <c r="R3467" i="2"/>
  <c r="R3461" i="2"/>
  <c r="S3459" i="2"/>
  <c r="S3457" i="2"/>
  <c r="R3456" i="2"/>
  <c r="R3452" i="2"/>
  <c r="S3447" i="2"/>
  <c r="R3443" i="2"/>
  <c r="R3441" i="2"/>
  <c r="S3438" i="2"/>
  <c r="S3437" i="2"/>
  <c r="R3427" i="2"/>
  <c r="S3422" i="2"/>
  <c r="R3414" i="2"/>
  <c r="S3409" i="2"/>
  <c r="R3407" i="2"/>
  <c r="R3400" i="2"/>
  <c r="R3398" i="2"/>
  <c r="S3396" i="2"/>
  <c r="S3395" i="2"/>
  <c r="R3386" i="2"/>
  <c r="S3384" i="2"/>
  <c r="R3374" i="2"/>
  <c r="R3373" i="2"/>
  <c r="S3366" i="2"/>
  <c r="R3365" i="2"/>
  <c r="S3351" i="2"/>
  <c r="R3350" i="2"/>
  <c r="S3344" i="2"/>
  <c r="S3337" i="2"/>
  <c r="S3318" i="2"/>
  <c r="R3317" i="2"/>
  <c r="R3311" i="2"/>
  <c r="S3307" i="2"/>
  <c r="R3306" i="2"/>
  <c r="R3296" i="2"/>
  <c r="R3295" i="2"/>
  <c r="R3285" i="2"/>
  <c r="R3284" i="2"/>
  <c r="S3281" i="2"/>
  <c r="R3270" i="2"/>
  <c r="S3266" i="2"/>
  <c r="R3265" i="2"/>
  <c r="R3827" i="2"/>
  <c r="R3814" i="2"/>
  <c r="S3800" i="2"/>
  <c r="R3796" i="2"/>
  <c r="R3788" i="2"/>
  <c r="S3786" i="2"/>
  <c r="S3784" i="2"/>
  <c r="R3779" i="2"/>
  <c r="S3769" i="2"/>
  <c r="S3759" i="2"/>
  <c r="T3759" i="2" s="1"/>
  <c r="R3753" i="2"/>
  <c r="R3752" i="2"/>
  <c r="R3744" i="2"/>
  <c r="R3743" i="2"/>
  <c r="R3727" i="2"/>
  <c r="R3726" i="2"/>
  <c r="S3724" i="2"/>
  <c r="S3723" i="2"/>
  <c r="R3721" i="2"/>
  <c r="R3720" i="2"/>
  <c r="R3711" i="2"/>
  <c r="R3697" i="2"/>
  <c r="S3693" i="2"/>
  <c r="T3693" i="2" s="1"/>
  <c r="W3693" i="2" s="1"/>
  <c r="S3689" i="2"/>
  <c r="R3685" i="2"/>
  <c r="R3659" i="2"/>
  <c r="S3653" i="2"/>
  <c r="R3640" i="2"/>
  <c r="S3631" i="2"/>
  <c r="R3589" i="2"/>
  <c r="R3586" i="2"/>
  <c r="R3546" i="2"/>
  <c r="S3537" i="2"/>
  <c r="S3514" i="2"/>
  <c r="S3501" i="2"/>
  <c r="R3489" i="2"/>
  <c r="S3487" i="2"/>
  <c r="S3480" i="2"/>
  <c r="S3462" i="2"/>
  <c r="S3449" i="2"/>
  <c r="R3447" i="2"/>
  <c r="R3437" i="2"/>
  <c r="R3435" i="2"/>
  <c r="R3422" i="2"/>
  <c r="S3408" i="2"/>
  <c r="S3397" i="2"/>
  <c r="T3397" i="2" s="1"/>
  <c r="R3384" i="2"/>
  <c r="S3381" i="2"/>
  <c r="R3368" i="2"/>
  <c r="R3366" i="2"/>
  <c r="R3351" i="2"/>
  <c r="R3349" i="2"/>
  <c r="T3349" i="2" s="1"/>
  <c r="W3349" i="2" s="1"/>
  <c r="R3337" i="2"/>
  <c r="S3331" i="2"/>
  <c r="S3326" i="2"/>
  <c r="S3319" i="2"/>
  <c r="R3318" i="2"/>
  <c r="S3308" i="2"/>
  <c r="R3307" i="2"/>
  <c r="S3293" i="2"/>
  <c r="S3282" i="2"/>
  <c r="R3281" i="2"/>
  <c r="S3267" i="2"/>
  <c r="R3266" i="2"/>
  <c r="S3255" i="2"/>
  <c r="R3254" i="2"/>
  <c r="S3240" i="2"/>
  <c r="R3239" i="2"/>
  <c r="R3224" i="2"/>
  <c r="S3221" i="2"/>
  <c r="S3214" i="2"/>
  <c r="R3213" i="2"/>
  <c r="S4002" i="2"/>
  <c r="S4001" i="2"/>
  <c r="R3995" i="2"/>
  <c r="R3994" i="2"/>
  <c r="R3781" i="2"/>
  <c r="R3780" i="2"/>
  <c r="S3768" i="2"/>
  <c r="R3740" i="2"/>
  <c r="S3670" i="2"/>
  <c r="R3613" i="2"/>
  <c r="S3606" i="2"/>
  <c r="S3600" i="2"/>
  <c r="R3554" i="2"/>
  <c r="S3542" i="2"/>
  <c r="S3521" i="2"/>
  <c r="S3510" i="2"/>
  <c r="R3478" i="2"/>
  <c r="S3470" i="2"/>
  <c r="S3448" i="2"/>
  <c r="S3423" i="2"/>
  <c r="S3412" i="2"/>
  <c r="R3385" i="2"/>
  <c r="R3381" i="2"/>
  <c r="S3371" i="2"/>
  <c r="S3321" i="2"/>
  <c r="S3320" i="2"/>
  <c r="R3282" i="2"/>
  <c r="R3255" i="2"/>
  <c r="R3248" i="2"/>
  <c r="R3240" i="2"/>
  <c r="S3237" i="2"/>
  <c r="S3235" i="2"/>
  <c r="R3226" i="2"/>
  <c r="S3222" i="2"/>
  <c r="R3219" i="2"/>
  <c r="S3213" i="2"/>
  <c r="S3211" i="2"/>
  <c r="R3204" i="2"/>
  <c r="R3201" i="2"/>
  <c r="R3194" i="2"/>
  <c r="R3187" i="2"/>
  <c r="R3180" i="2"/>
  <c r="R3169" i="2"/>
  <c r="R3162" i="2"/>
  <c r="R3152" i="2"/>
  <c r="R3141" i="2"/>
  <c r="R3134" i="2"/>
  <c r="R3127" i="2"/>
  <c r="R3123" i="2"/>
  <c r="R3116" i="2"/>
  <c r="R3102" i="2"/>
  <c r="R3095" i="2"/>
  <c r="R3088" i="2"/>
  <c r="R3081" i="2"/>
  <c r="R3070" i="2"/>
  <c r="R3063" i="2"/>
  <c r="R3056" i="2"/>
  <c r="S3795" i="2"/>
  <c r="S3785" i="2"/>
  <c r="S3770" i="2"/>
  <c r="R3750" i="2"/>
  <c r="S3722" i="2"/>
  <c r="S3717" i="2"/>
  <c r="R3709" i="2"/>
  <c r="S3708" i="2"/>
  <c r="S3666" i="2"/>
  <c r="R3603" i="2"/>
  <c r="S3602" i="2"/>
  <c r="S3530" i="2"/>
  <c r="R3512" i="2"/>
  <c r="S3495" i="2"/>
  <c r="R3494" i="2"/>
  <c r="S3492" i="2"/>
  <c r="S3491" i="2"/>
  <c r="S3472" i="2"/>
  <c r="R3462" i="2"/>
  <c r="S3436" i="2"/>
  <c r="S3387" i="2"/>
  <c r="S3352" i="2"/>
  <c r="R3319" i="2"/>
  <c r="S3310" i="2"/>
  <c r="R3309" i="2"/>
  <c r="R3308" i="2"/>
  <c r="R3290" i="2"/>
  <c r="S3254" i="2"/>
  <c r="R3245" i="2"/>
  <c r="R3243" i="2"/>
  <c r="S3239" i="2"/>
  <c r="T3239" i="2" s="1"/>
  <c r="S3236" i="2"/>
  <c r="S3224" i="2"/>
  <c r="R3221" i="2"/>
  <c r="S3212" i="2"/>
  <c r="R3193" i="2"/>
  <c r="R3186" i="2"/>
  <c r="R3179" i="2"/>
  <c r="R3172" i="2"/>
  <c r="R3161" i="2"/>
  <c r="R3158" i="2"/>
  <c r="R3151" i="2"/>
  <c r="R3144" i="2"/>
  <c r="R3609" i="2"/>
  <c r="R3596" i="2"/>
  <c r="R3501" i="2"/>
  <c r="S3497" i="2"/>
  <c r="S3474" i="2"/>
  <c r="R3406" i="2"/>
  <c r="S3399" i="2"/>
  <c r="R3332" i="2"/>
  <c r="R3331" i="2"/>
  <c r="S3328" i="2"/>
  <c r="S3327" i="2"/>
  <c r="S3305" i="2"/>
  <c r="S3294" i="2"/>
  <c r="T3294" i="2" s="1"/>
  <c r="W3294" i="2" s="1"/>
  <c r="S3288" i="2"/>
  <c r="R3287" i="2"/>
  <c r="S3269" i="2"/>
  <c r="S3268" i="2"/>
  <c r="R3253" i="2"/>
  <c r="R3238" i="2"/>
  <c r="R3228" i="2"/>
  <c r="R3223" i="2"/>
  <c r="S3215" i="2"/>
  <c r="R3205" i="2"/>
  <c r="S3203" i="2"/>
  <c r="R3196" i="2"/>
  <c r="R3185" i="2"/>
  <c r="R3178" i="2"/>
  <c r="R3171" i="2"/>
  <c r="R3164" i="2"/>
  <c r="R3157" i="2"/>
  <c r="R3150" i="2"/>
  <c r="R3143" i="2"/>
  <c r="R3136" i="2"/>
  <c r="R3125" i="2"/>
  <c r="R3114" i="2"/>
  <c r="R3111" i="2"/>
  <c r="R3104" i="2"/>
  <c r="R3097" i="2"/>
  <c r="R3086" i="2"/>
  <c r="R3079" i="2"/>
  <c r="R3072" i="2"/>
  <c r="R3065" i="2"/>
  <c r="R3054" i="2"/>
  <c r="S3047" i="2"/>
  <c r="R3046" i="2"/>
  <c r="S3024" i="2"/>
  <c r="R3023" i="2"/>
  <c r="R3012" i="2"/>
  <c r="R3767" i="2"/>
  <c r="S3691" i="2"/>
  <c r="S3598" i="2"/>
  <c r="R3580" i="2"/>
  <c r="S3579" i="2"/>
  <c r="S3573" i="2"/>
  <c r="S3572" i="2"/>
  <c r="R3567" i="2"/>
  <c r="R3541" i="2"/>
  <c r="R3537" i="2"/>
  <c r="S3519" i="2"/>
  <c r="R3514" i="2"/>
  <c r="S3476" i="2"/>
  <c r="R3402" i="2"/>
  <c r="R3383" i="2"/>
  <c r="S3367" i="2"/>
  <c r="S3363" i="2"/>
  <c r="S3362" i="2"/>
  <c r="S3356" i="2"/>
  <c r="S3340" i="2"/>
  <c r="R3339" i="2"/>
  <c r="R3326" i="2"/>
  <c r="R3293" i="2"/>
  <c r="S3283" i="2"/>
  <c r="R3272" i="2"/>
  <c r="R3267" i="2"/>
  <c r="S3257" i="2"/>
  <c r="S3256" i="2"/>
  <c r="R3241" i="2"/>
  <c r="R3214" i="2"/>
  <c r="R3202" i="2"/>
  <c r="R3195" i="2"/>
  <c r="R3188" i="2"/>
  <c r="R3177" i="2"/>
  <c r="R3170" i="2"/>
  <c r="R3163" i="2"/>
  <c r="S3159" i="2"/>
  <c r="R3149" i="2"/>
  <c r="R3142" i="2"/>
  <c r="R3135" i="2"/>
  <c r="R3128" i="2"/>
  <c r="R3124" i="2"/>
  <c r="R3117" i="2"/>
  <c r="R3110" i="2"/>
  <c r="R3103" i="2"/>
  <c r="R3096" i="2"/>
  <c r="R3089" i="2"/>
  <c r="R3078" i="2"/>
  <c r="R3071" i="2"/>
  <c r="R3064" i="2"/>
  <c r="R3057" i="2"/>
  <c r="S3053" i="2"/>
  <c r="S3048" i="2"/>
  <c r="R3047" i="2"/>
  <c r="S3129" i="2"/>
  <c r="R3087" i="2"/>
  <c r="R3080" i="2"/>
  <c r="S3069" i="2"/>
  <c r="S3058" i="2"/>
  <c r="R3039" i="2"/>
  <c r="S3037" i="2"/>
  <c r="R3026" i="2"/>
  <c r="R3024" i="2"/>
  <c r="R3022" i="2"/>
  <c r="R3011" i="2"/>
  <c r="S3009" i="2"/>
  <c r="R3007" i="2"/>
  <c r="S2999" i="2"/>
  <c r="R2998" i="2"/>
  <c r="R2997" i="2"/>
  <c r="R2993" i="2"/>
  <c r="R2992" i="2"/>
  <c r="R2991" i="2"/>
  <c r="R2990" i="2"/>
  <c r="S2989" i="2"/>
  <c r="S2988" i="2"/>
  <c r="S2987" i="2"/>
  <c r="S2986" i="2"/>
  <c r="R2977" i="2"/>
  <c r="S2976" i="2"/>
  <c r="S2975" i="2"/>
  <c r="S2974" i="2"/>
  <c r="R2968" i="2"/>
  <c r="R2967" i="2"/>
  <c r="R2966" i="2"/>
  <c r="S2965" i="2"/>
  <c r="R2960" i="2"/>
  <c r="R2959" i="2"/>
  <c r="R2958" i="2"/>
  <c r="S2957" i="2"/>
  <c r="R2949" i="2"/>
  <c r="R2948" i="2"/>
  <c r="R2947" i="2"/>
  <c r="R2946" i="2"/>
  <c r="S2945" i="2"/>
  <c r="R2937" i="2"/>
  <c r="R2936" i="2"/>
  <c r="R2935" i="2"/>
  <c r="R2934" i="2"/>
  <c r="S2933" i="2"/>
  <c r="R2928" i="2"/>
  <c r="R2927" i="2"/>
  <c r="R2926" i="2"/>
  <c r="S2925" i="2"/>
  <c r="R2920" i="2"/>
  <c r="R2919" i="2"/>
  <c r="R2918" i="2"/>
  <c r="S2917" i="2"/>
  <c r="R2912" i="2"/>
  <c r="R2911" i="2"/>
  <c r="R2910" i="2"/>
  <c r="S2909" i="2"/>
  <c r="R2904" i="2"/>
  <c r="R2903" i="2"/>
  <c r="R2902" i="2"/>
  <c r="S2901" i="2"/>
  <c r="S2900" i="2"/>
  <c r="S2899" i="2"/>
  <c r="S2898" i="2"/>
  <c r="R2889" i="2"/>
  <c r="R2888" i="2"/>
  <c r="R2887" i="2"/>
  <c r="R2886" i="2"/>
  <c r="S2885" i="2"/>
  <c r="S2884" i="2"/>
  <c r="S2883" i="2"/>
  <c r="S2882" i="2"/>
  <c r="R2873" i="2"/>
  <c r="R2872" i="2"/>
  <c r="R2871" i="2"/>
  <c r="R2870" i="2"/>
  <c r="S2869" i="2"/>
  <c r="S2868" i="2"/>
  <c r="S2867" i="2"/>
  <c r="S2866" i="2"/>
  <c r="S2857" i="2"/>
  <c r="R2854" i="2"/>
  <c r="S2852" i="2"/>
  <c r="R2851" i="2"/>
  <c r="R2849" i="2"/>
  <c r="R2846" i="2"/>
  <c r="S2844" i="2"/>
  <c r="R2843" i="2"/>
  <c r="R2841" i="2"/>
  <c r="S2839" i="2"/>
  <c r="S2837" i="2"/>
  <c r="R2836" i="2"/>
  <c r="S2834" i="2"/>
  <c r="S2831" i="2"/>
  <c r="S2829" i="2"/>
  <c r="R2826" i="2"/>
  <c r="S2824" i="2"/>
  <c r="R2823" i="2"/>
  <c r="R2821" i="2"/>
  <c r="R2818" i="2"/>
  <c r="S2816" i="2"/>
  <c r="R2815" i="2"/>
  <c r="R2813" i="2"/>
  <c r="S2811" i="2"/>
  <c r="S2809" i="2"/>
  <c r="R2808" i="2"/>
  <c r="S2806" i="2"/>
  <c r="S2803" i="2"/>
  <c r="S2801" i="2"/>
  <c r="R2798" i="2"/>
  <c r="S2796" i="2"/>
  <c r="R2795" i="2"/>
  <c r="R2793" i="2"/>
  <c r="R2790" i="2"/>
  <c r="R2788" i="2"/>
  <c r="S2786" i="2"/>
  <c r="S2784" i="2"/>
  <c r="R2783" i="2"/>
  <c r="R2781" i="2"/>
  <c r="S2779" i="2"/>
  <c r="S2777" i="2"/>
  <c r="R2774" i="2"/>
  <c r="S2772" i="2"/>
  <c r="R2771" i="2"/>
  <c r="S2769" i="2"/>
  <c r="R2768" i="2"/>
  <c r="S2766" i="2"/>
  <c r="S2763" i="2"/>
  <c r="S2761" i="2"/>
  <c r="R2760" i="2"/>
  <c r="S2758" i="2"/>
  <c r="S2755" i="2"/>
  <c r="S2753" i="2"/>
  <c r="R2752" i="2"/>
  <c r="S2750" i="2"/>
  <c r="S2748" i="2"/>
  <c r="R2747" i="2"/>
  <c r="R2745" i="2"/>
  <c r="S2743" i="2"/>
  <c r="S2741" i="2"/>
  <c r="R2738" i="2"/>
  <c r="R2736" i="2"/>
  <c r="S2734" i="2"/>
  <c r="S2732" i="2"/>
  <c r="R2731" i="2"/>
  <c r="R2729" i="2"/>
  <c r="R2726" i="2"/>
  <c r="R2723" i="2"/>
  <c r="R2721" i="2"/>
  <c r="S2719" i="2"/>
  <c r="S2717" i="2"/>
  <c r="R2716" i="2"/>
  <c r="R2714" i="2"/>
  <c r="S2712" i="2"/>
  <c r="S2710" i="2"/>
  <c r="R2707" i="2"/>
  <c r="R2705" i="2"/>
  <c r="R2702" i="2"/>
  <c r="S2700" i="2"/>
  <c r="S2698" i="2"/>
  <c r="R2695" i="2"/>
  <c r="R2693" i="2"/>
  <c r="R2690" i="2"/>
  <c r="S2688" i="2"/>
  <c r="S2686" i="2"/>
  <c r="R2683" i="2"/>
  <c r="R2681" i="2"/>
  <c r="S2679" i="2"/>
  <c r="S2677" i="2"/>
  <c r="R2676" i="2"/>
  <c r="R2674" i="2"/>
  <c r="S2672" i="2"/>
  <c r="S2670" i="2"/>
  <c r="R2667" i="2"/>
  <c r="R2665" i="2"/>
  <c r="S2663" i="2"/>
  <c r="S2661" i="2"/>
  <c r="R2660" i="2"/>
  <c r="R2658" i="2"/>
  <c r="S2656" i="2"/>
  <c r="S2654" i="2"/>
  <c r="R2651" i="2"/>
  <c r="R2649" i="2"/>
  <c r="S2647" i="2"/>
  <c r="S2645" i="2"/>
  <c r="R2644" i="2"/>
  <c r="R2642" i="2"/>
  <c r="S2640" i="2"/>
  <c r="S2638" i="2"/>
  <c r="S2635" i="2"/>
  <c r="S2633" i="2"/>
  <c r="R2632" i="2"/>
  <c r="R2630" i="2"/>
  <c r="S2628" i="2"/>
  <c r="S2626" i="2"/>
  <c r="R2623" i="2"/>
  <c r="R2621" i="2"/>
  <c r="S2619" i="2"/>
  <c r="S2617" i="2"/>
  <c r="R2616" i="2"/>
  <c r="R2614" i="2"/>
  <c r="S2612" i="2"/>
  <c r="S2610" i="2"/>
  <c r="S2608" i="2"/>
  <c r="S2606" i="2"/>
  <c r="S2604" i="2"/>
  <c r="R2603" i="2"/>
  <c r="R2601" i="2"/>
  <c r="S2599" i="2"/>
  <c r="S2597" i="2"/>
  <c r="R2596" i="2"/>
  <c r="R2594" i="2"/>
  <c r="S2592" i="2"/>
  <c r="S2590" i="2"/>
  <c r="R2587" i="2"/>
  <c r="R2585" i="2"/>
  <c r="S2583" i="2"/>
  <c r="S2581" i="2"/>
  <c r="R2580" i="2"/>
  <c r="R2578" i="2"/>
  <c r="S2576" i="2"/>
  <c r="S2574" i="2"/>
  <c r="R2571" i="2"/>
  <c r="S2569" i="2"/>
  <c r="R2568" i="2"/>
  <c r="R2566" i="2"/>
  <c r="R2564" i="2"/>
  <c r="S2562" i="2"/>
  <c r="S2560" i="2"/>
  <c r="R2557" i="2"/>
  <c r="R2555" i="2"/>
  <c r="R2553" i="2"/>
  <c r="R2551" i="2"/>
  <c r="R2549" i="2"/>
  <c r="R2547" i="2"/>
  <c r="S2545" i="2"/>
  <c r="S2543" i="2"/>
  <c r="R2542" i="2"/>
  <c r="R2540" i="2"/>
  <c r="R2538" i="2"/>
  <c r="S2536" i="2"/>
  <c r="R2533" i="2"/>
  <c r="R2531" i="2"/>
  <c r="S2529" i="2"/>
  <c r="S2527" i="2"/>
  <c r="R2526" i="2"/>
  <c r="R2524" i="2"/>
  <c r="S2522" i="2"/>
  <c r="S2520" i="2"/>
  <c r="R2517" i="2"/>
  <c r="R2515" i="2"/>
  <c r="S2513" i="2"/>
  <c r="S2511" i="2"/>
  <c r="R2510" i="2"/>
  <c r="R2508" i="2"/>
  <c r="S2506" i="2"/>
  <c r="S2504" i="2"/>
  <c r="R2501" i="2"/>
  <c r="R2499" i="2"/>
  <c r="S2497" i="2"/>
  <c r="S2495" i="2"/>
  <c r="R2494" i="2"/>
  <c r="R2492" i="2"/>
  <c r="S2490" i="2"/>
  <c r="S2488" i="2"/>
  <c r="R2485" i="2"/>
  <c r="R2483" i="2"/>
  <c r="S2481" i="2"/>
  <c r="S2479" i="2"/>
  <c r="R2478" i="2"/>
  <c r="R2476" i="2"/>
  <c r="S2474" i="2"/>
  <c r="S2472" i="2"/>
  <c r="R2469" i="2"/>
  <c r="R2467" i="2"/>
  <c r="S2465" i="2"/>
  <c r="S2463" i="2"/>
  <c r="R2462" i="2"/>
  <c r="R2460" i="2"/>
  <c r="S2458" i="2"/>
  <c r="S2456" i="2"/>
  <c r="R2452" i="2"/>
  <c r="S2450" i="2"/>
  <c r="R2447" i="2"/>
  <c r="S2445" i="2"/>
  <c r="S2443" i="2"/>
  <c r="R2442" i="2"/>
  <c r="R2440" i="2"/>
  <c r="S2438" i="2"/>
  <c r="S2436" i="2"/>
  <c r="R2433" i="2"/>
  <c r="R2431" i="2"/>
  <c r="S2429" i="2"/>
  <c r="S2427" i="2"/>
  <c r="R2426" i="2"/>
  <c r="R2424" i="2"/>
  <c r="S2422" i="2"/>
  <c r="S2420" i="2"/>
  <c r="R2417" i="2"/>
  <c r="R2415" i="2"/>
  <c r="S2413" i="2"/>
  <c r="S2411" i="2"/>
  <c r="R2410" i="2"/>
  <c r="R2408" i="2"/>
  <c r="S2406" i="2"/>
  <c r="S2404" i="2"/>
  <c r="R2401" i="2"/>
  <c r="R2399" i="2"/>
  <c r="S2397" i="2"/>
  <c r="S2395" i="2"/>
  <c r="R2394" i="2"/>
  <c r="R2392" i="2"/>
  <c r="S2390" i="2"/>
  <c r="R2387" i="2"/>
  <c r="S2385" i="2"/>
  <c r="S2383" i="2"/>
  <c r="R2382" i="2"/>
  <c r="R2380" i="2"/>
  <c r="S2378" i="2"/>
  <c r="S2376" i="2"/>
  <c r="R2373" i="2"/>
  <c r="R2371" i="2"/>
  <c r="S2369" i="2"/>
  <c r="S2367" i="2"/>
  <c r="R2366" i="2"/>
  <c r="R2364" i="2"/>
  <c r="R3133" i="2"/>
  <c r="R3073" i="2"/>
  <c r="R3062" i="2"/>
  <c r="R3048" i="2"/>
  <c r="S3046" i="2"/>
  <c r="R3037" i="2"/>
  <c r="S3027" i="2"/>
  <c r="S3023" i="2"/>
  <c r="S3012" i="2"/>
  <c r="R2901" i="2"/>
  <c r="R2900" i="2"/>
  <c r="R2885" i="2"/>
  <c r="R2884" i="2"/>
  <c r="R2869" i="2"/>
  <c r="R2868" i="2"/>
  <c r="R3126" i="2"/>
  <c r="R3122" i="2"/>
  <c r="R3112" i="2"/>
  <c r="R3055" i="2"/>
  <c r="S3036" i="2"/>
  <c r="R3027" i="2"/>
  <c r="S3025" i="2"/>
  <c r="R3015" i="2"/>
  <c r="R3014" i="2"/>
  <c r="S3010" i="2"/>
  <c r="S3006" i="2"/>
  <c r="R3000" i="2"/>
  <c r="S2455" i="2"/>
  <c r="S2454" i="2"/>
  <c r="S2449" i="2"/>
  <c r="R3115" i="2"/>
  <c r="R3105" i="2"/>
  <c r="R3094" i="2"/>
  <c r="S3076" i="2"/>
  <c r="S3052" i="2"/>
  <c r="R3049" i="2"/>
  <c r="S3039" i="2"/>
  <c r="R3025" i="2"/>
  <c r="S3022" i="2"/>
  <c r="S3011" i="2"/>
  <c r="T3011" i="2" s="1"/>
  <c r="R3010" i="2"/>
  <c r="S3007" i="2"/>
  <c r="R3006" i="2"/>
  <c r="S2998" i="2"/>
  <c r="S2997" i="2"/>
  <c r="R2996" i="2"/>
  <c r="R2995" i="2"/>
  <c r="R2994" i="2"/>
  <c r="S2993" i="2"/>
  <c r="S2992" i="2"/>
  <c r="S2991" i="2"/>
  <c r="S2990" i="2"/>
  <c r="S2967" i="2"/>
  <c r="R2961" i="2"/>
  <c r="S2960" i="2"/>
  <c r="S2958" i="2"/>
  <c r="S2948" i="2"/>
  <c r="S2946" i="2"/>
  <c r="S2936" i="2"/>
  <c r="S2934" i="2"/>
  <c r="S2927" i="2"/>
  <c r="R2921" i="2"/>
  <c r="S2920" i="2"/>
  <c r="S2918" i="2"/>
  <c r="S2911" i="2"/>
  <c r="T2911" i="2" s="1"/>
  <c r="R2905" i="2"/>
  <c r="S2904" i="2"/>
  <c r="R2893" i="2"/>
  <c r="R2892" i="2"/>
  <c r="R2891" i="2"/>
  <c r="R2890" i="2"/>
  <c r="S2889" i="2"/>
  <c r="S2886" i="2"/>
  <c r="S2872" i="2"/>
  <c r="R2861" i="2"/>
  <c r="R2860" i="2"/>
  <c r="R2859" i="2"/>
  <c r="R2858" i="2"/>
  <c r="S2854" i="2"/>
  <c r="S2841" i="2"/>
  <c r="S2836" i="2"/>
  <c r="S2823" i="2"/>
  <c r="R2820" i="2"/>
  <c r="R2810" i="2"/>
  <c r="S2793" i="2"/>
  <c r="S2790" i="2"/>
  <c r="R2787" i="2"/>
  <c r="R2778" i="2"/>
  <c r="S2774" i="2"/>
  <c r="R2767" i="2"/>
  <c r="R2762" i="2"/>
  <c r="R2751" i="2"/>
  <c r="R2742" i="2"/>
  <c r="S2738" i="2"/>
  <c r="R2735" i="2"/>
  <c r="S2721" i="2"/>
  <c r="S2705" i="2"/>
  <c r="S2702" i="2"/>
  <c r="R2697" i="2"/>
  <c r="S2681" i="2"/>
  <c r="S2665" i="2"/>
  <c r="S2649" i="2"/>
  <c r="R2627" i="2"/>
  <c r="S2623" i="2"/>
  <c r="R2620" i="2"/>
  <c r="R2611" i="2"/>
  <c r="S2603" i="2"/>
  <c r="R2600" i="2"/>
  <c r="R2591" i="2"/>
  <c r="S2587" i="2"/>
  <c r="R2584" i="2"/>
  <c r="R2575" i="2"/>
  <c r="S2571" i="2"/>
  <c r="S2564" i="2"/>
  <c r="R2559" i="2"/>
  <c r="S2551" i="2"/>
  <c r="R2544" i="2"/>
  <c r="S2540" i="2"/>
  <c r="R2537" i="2"/>
  <c r="S2533" i="2"/>
  <c r="R2530" i="2"/>
  <c r="R2521" i="2"/>
  <c r="S2517" i="2"/>
  <c r="R2514" i="2"/>
  <c r="R2505" i="2"/>
  <c r="S2501" i="2"/>
  <c r="R2498" i="2"/>
  <c r="R2489" i="2"/>
  <c r="S2485" i="2"/>
  <c r="R2482" i="2"/>
  <c r="R2473" i="2"/>
  <c r="S2469" i="2"/>
  <c r="T2469" i="2" s="1"/>
  <c r="W2469" i="2" s="1"/>
  <c r="R2466" i="2"/>
  <c r="R2457" i="2"/>
  <c r="R2454" i="2"/>
  <c r="R2446" i="2"/>
  <c r="R2437" i="2"/>
  <c r="S2433" i="2"/>
  <c r="R2430" i="2"/>
  <c r="R2421" i="2"/>
  <c r="S2417" i="2"/>
  <c r="T2417" i="2" s="1"/>
  <c r="R2414" i="2"/>
  <c r="R2405" i="2"/>
  <c r="S2401" i="2"/>
  <c r="R2398" i="2"/>
  <c r="R2389" i="2"/>
  <c r="R2386" i="2"/>
  <c r="R2377" i="2"/>
  <c r="S2373" i="2"/>
  <c r="R2370" i="2"/>
  <c r="S2360" i="2"/>
  <c r="S2346" i="2"/>
  <c r="S2340" i="2"/>
  <c r="S2333" i="2"/>
  <c r="S2327" i="2"/>
  <c r="S2324" i="2"/>
  <c r="S2317" i="2"/>
  <c r="S2311" i="2"/>
  <c r="S2308" i="2"/>
  <c r="S2301" i="2"/>
  <c r="S2295" i="2"/>
  <c r="R2290" i="2"/>
  <c r="S2287" i="2"/>
  <c r="R2285" i="2"/>
  <c r="R2282" i="2"/>
  <c r="S2279" i="2"/>
  <c r="R2277" i="2"/>
  <c r="R2274" i="2"/>
  <c r="S2271" i="2"/>
  <c r="R2269" i="2"/>
  <c r="R2266" i="2"/>
  <c r="S2263" i="2"/>
  <c r="R2261" i="2"/>
  <c r="R2258" i="2"/>
  <c r="S2255" i="2"/>
  <c r="R2253" i="2"/>
  <c r="R2250" i="2"/>
  <c r="S2247" i="2"/>
  <c r="R2245" i="2"/>
  <c r="R2242" i="2"/>
  <c r="S2239" i="2"/>
  <c r="R2237" i="2"/>
  <c r="S2235" i="2"/>
  <c r="S2232" i="2"/>
  <c r="R2230" i="2"/>
  <c r="S2226" i="2"/>
  <c r="R2220" i="2"/>
  <c r="S2218" i="2"/>
  <c r="R2214" i="2"/>
  <c r="S2211" i="2"/>
  <c r="S2207" i="2"/>
  <c r="R2202" i="2"/>
  <c r="R2195" i="2"/>
  <c r="S2193" i="2"/>
  <c r="R2191" i="2"/>
  <c r="S2189" i="2"/>
  <c r="S2184" i="2"/>
  <c r="R2177" i="2"/>
  <c r="S2172" i="2"/>
  <c r="S2170" i="2"/>
  <c r="R2167" i="2"/>
  <c r="S2165" i="2"/>
  <c r="R2164" i="2"/>
  <c r="R2162" i="2"/>
  <c r="S2160" i="2"/>
  <c r="S2158" i="2"/>
  <c r="S2155" i="2"/>
  <c r="S2153" i="2"/>
  <c r="R2152" i="2"/>
  <c r="R2150" i="2"/>
  <c r="S2147" i="2"/>
  <c r="S2145" i="2"/>
  <c r="R2144" i="2"/>
  <c r="R2142" i="2"/>
  <c r="R2139" i="2"/>
  <c r="S2137" i="2"/>
  <c r="R2136" i="2"/>
  <c r="R2134" i="2"/>
  <c r="R2131" i="2"/>
  <c r="R2129" i="2"/>
  <c r="S2127" i="2"/>
  <c r="S2124" i="2"/>
  <c r="S2122" i="2"/>
  <c r="R2119" i="2"/>
  <c r="S2116" i="2"/>
  <c r="R2115" i="2"/>
  <c r="R2113" i="2"/>
  <c r="R2112" i="2"/>
  <c r="S2110" i="2"/>
  <c r="R2109" i="2"/>
  <c r="R2106" i="2"/>
  <c r="R2103" i="2"/>
  <c r="S2101" i="2"/>
  <c r="R2100" i="2"/>
  <c r="R2098" i="2"/>
  <c r="S2096" i="2"/>
  <c r="S2094" i="2"/>
  <c r="R2091" i="2"/>
  <c r="S2089" i="2"/>
  <c r="R2088" i="2"/>
  <c r="R2086" i="2"/>
  <c r="S2084" i="2"/>
  <c r="R2081" i="2"/>
  <c r="S2079" i="2"/>
  <c r="S2077" i="2"/>
  <c r="R2076" i="2"/>
  <c r="R2074" i="2"/>
  <c r="S2072" i="2"/>
  <c r="R2071" i="2"/>
  <c r="R2069" i="2"/>
  <c r="R2066" i="2"/>
  <c r="S2064" i="2"/>
  <c r="S2062" i="2"/>
  <c r="R2059" i="2"/>
  <c r="R2057" i="2"/>
  <c r="R2054" i="2"/>
  <c r="R2051" i="2"/>
  <c r="R2049" i="2"/>
  <c r="R2046" i="2"/>
  <c r="S2044" i="2"/>
  <c r="R2043" i="2"/>
  <c r="R2041" i="2"/>
  <c r="R2038" i="2"/>
  <c r="S2035" i="2"/>
  <c r="S2033" i="2"/>
  <c r="R2032" i="2"/>
  <c r="S2030" i="2"/>
  <c r="S2027" i="2"/>
  <c r="S2025" i="2"/>
  <c r="R2024" i="2"/>
  <c r="S2022" i="2"/>
  <c r="S2019" i="2"/>
  <c r="S2017" i="2"/>
  <c r="R2016" i="2"/>
  <c r="S2014" i="2"/>
  <c r="S2011" i="2"/>
  <c r="S2009" i="2"/>
  <c r="R2008" i="2"/>
  <c r="S2006" i="2"/>
  <c r="S2003" i="2"/>
  <c r="S2001" i="2"/>
  <c r="R2000" i="2"/>
  <c r="S1998" i="2"/>
  <c r="S1995" i="2"/>
  <c r="S1993" i="2"/>
  <c r="R1992" i="2"/>
  <c r="S1990" i="2"/>
  <c r="S1987" i="2"/>
  <c r="S1984" i="2"/>
  <c r="R1983" i="2"/>
  <c r="R1981" i="2"/>
  <c r="R1978" i="2"/>
  <c r="S1975" i="2"/>
  <c r="S1973" i="2"/>
  <c r="R1972" i="2"/>
  <c r="R1969" i="2"/>
  <c r="R1966" i="2"/>
  <c r="S1964" i="2"/>
  <c r="R1963" i="2"/>
  <c r="S1961" i="2"/>
  <c r="R1960" i="2"/>
  <c r="S1958" i="2"/>
  <c r="R1954" i="2"/>
  <c r="S1952" i="2"/>
  <c r="R1951" i="2"/>
  <c r="R1949" i="2"/>
  <c r="R1946" i="2"/>
  <c r="R1944" i="2"/>
  <c r="R1941" i="2"/>
  <c r="S1939" i="2"/>
  <c r="S1937" i="2"/>
  <c r="R1933" i="2"/>
  <c r="S1931" i="2"/>
  <c r="R1928" i="2"/>
  <c r="S1926" i="2"/>
  <c r="S1923" i="2"/>
  <c r="S1920" i="2"/>
  <c r="R1919" i="2"/>
  <c r="R1917" i="2"/>
  <c r="S1915" i="2"/>
  <c r="S1913" i="2"/>
  <c r="R1912" i="2"/>
  <c r="S1910" i="2"/>
  <c r="S1908" i="2"/>
  <c r="R1907" i="2"/>
  <c r="R1905" i="2"/>
  <c r="R1903" i="2"/>
  <c r="R1901" i="2"/>
  <c r="S1898" i="2"/>
  <c r="S1896" i="2"/>
  <c r="R1895" i="2"/>
  <c r="S1893" i="2"/>
  <c r="R1892" i="2"/>
  <c r="R1889" i="2"/>
  <c r="S1887" i="2"/>
  <c r="R1886" i="2"/>
  <c r="R1884" i="2"/>
  <c r="S1882" i="2"/>
  <c r="S1880" i="2"/>
  <c r="R1879" i="2"/>
  <c r="S1877" i="2"/>
  <c r="R1874" i="2"/>
  <c r="S1872" i="2"/>
  <c r="R1871" i="2"/>
  <c r="S1869" i="2"/>
  <c r="R1868" i="2"/>
  <c r="S1866" i="2"/>
  <c r="R1862" i="2"/>
  <c r="R1860" i="2"/>
  <c r="S1858" i="2"/>
  <c r="S1856" i="2"/>
  <c r="R1855" i="2"/>
  <c r="S1853" i="2"/>
  <c r="R1850" i="2"/>
  <c r="S1847" i="2"/>
  <c r="S1845" i="2"/>
  <c r="R1842" i="2"/>
  <c r="S1839" i="2"/>
  <c r="R1838" i="2"/>
  <c r="R1836" i="2"/>
  <c r="R1833" i="2"/>
  <c r="R1830" i="2"/>
  <c r="R1828" i="2"/>
  <c r="S1826" i="2"/>
  <c r="S1824" i="2"/>
  <c r="R1823" i="2"/>
  <c r="R1821" i="2"/>
  <c r="R1818" i="2"/>
  <c r="S1816" i="2"/>
  <c r="R1815" i="2"/>
  <c r="R1813" i="2"/>
  <c r="S1811" i="2"/>
  <c r="R1808" i="2"/>
  <c r="S1806" i="2"/>
  <c r="S1803" i="2"/>
  <c r="R1800" i="2"/>
  <c r="S1798" i="2"/>
  <c r="S1796" i="2"/>
  <c r="R1795" i="2"/>
  <c r="R1793" i="2"/>
  <c r="R1790" i="2"/>
  <c r="R1788" i="2"/>
  <c r="S1786" i="2"/>
  <c r="R1782" i="2"/>
  <c r="S1780" i="2"/>
  <c r="R1779" i="2"/>
  <c r="R1777" i="2"/>
  <c r="S1775" i="2"/>
  <c r="R1770" i="2"/>
  <c r="R1768" i="2"/>
  <c r="R1767" i="2"/>
  <c r="S1765" i="2"/>
  <c r="R1762" i="2"/>
  <c r="S1759" i="2"/>
  <c r="R1756" i="2"/>
  <c r="S1754" i="2"/>
  <c r="S1752" i="2"/>
  <c r="R1751" i="2"/>
  <c r="R1749" i="2"/>
  <c r="R1746" i="2"/>
  <c r="S1744" i="2"/>
  <c r="R1743" i="2"/>
  <c r="S1741" i="2"/>
  <c r="R1738" i="2"/>
  <c r="R1736" i="2"/>
  <c r="R1733" i="2"/>
  <c r="R1730" i="2"/>
  <c r="R1728" i="2"/>
  <c r="S1726" i="2"/>
  <c r="R1722" i="2"/>
  <c r="R1720" i="2"/>
  <c r="R1719" i="2"/>
  <c r="S1717" i="2"/>
  <c r="R1716" i="2"/>
  <c r="S1714" i="2"/>
  <c r="S1712" i="2"/>
  <c r="R1711" i="2"/>
  <c r="R1709" i="2"/>
  <c r="R1708" i="2"/>
  <c r="R1707" i="2"/>
  <c r="S1705" i="2"/>
  <c r="R1702" i="2"/>
  <c r="R1700" i="2"/>
  <c r="S1698" i="2"/>
  <c r="S1695" i="2"/>
  <c r="S1693" i="2"/>
  <c r="R1690" i="2"/>
  <c r="S1687" i="2"/>
  <c r="S1685" i="2"/>
  <c r="R1684" i="2"/>
  <c r="R1681" i="2"/>
  <c r="R1678" i="2"/>
  <c r="S1675" i="2"/>
  <c r="S1673" i="2"/>
  <c r="R1672" i="2"/>
  <c r="S1670" i="2"/>
  <c r="S1667" i="2"/>
  <c r="S1664" i="2"/>
  <c r="R1663" i="2"/>
  <c r="R1661" i="2"/>
  <c r="R1658" i="2"/>
  <c r="S1654" i="2"/>
  <c r="S1651" i="2"/>
  <c r="S1649" i="2"/>
  <c r="R1648" i="2"/>
  <c r="S2903" i="2"/>
  <c r="S2871" i="2"/>
  <c r="S2851" i="2"/>
  <c r="R2848" i="2"/>
  <c r="R2838" i="2"/>
  <c r="S2821" i="2"/>
  <c r="S2818" i="2"/>
  <c r="R2805" i="2"/>
  <c r="R2800" i="2"/>
  <c r="S2788" i="2"/>
  <c r="S2771" i="2"/>
  <c r="S2768" i="2"/>
  <c r="R2757" i="2"/>
  <c r="S2752" i="2"/>
  <c r="S2736" i="2"/>
  <c r="T2736" i="2" s="1"/>
  <c r="W2736" i="2" s="1"/>
  <c r="S2716" i="2"/>
  <c r="R2699" i="2"/>
  <c r="S2695" i="2"/>
  <c r="R2692" i="2"/>
  <c r="S2676" i="2"/>
  <c r="S2660" i="2"/>
  <c r="S2644" i="2"/>
  <c r="S2621" i="2"/>
  <c r="R2605" i="2"/>
  <c r="S2601" i="2"/>
  <c r="S2585" i="2"/>
  <c r="R2561" i="2"/>
  <c r="S2557" i="2"/>
  <c r="S2549" i="2"/>
  <c r="R2546" i="2"/>
  <c r="S2538" i="2"/>
  <c r="S2531" i="2"/>
  <c r="T2531" i="2" s="1"/>
  <c r="W2531" i="2" s="1"/>
  <c r="S2515" i="2"/>
  <c r="S2499" i="2"/>
  <c r="S2483" i="2"/>
  <c r="S2467" i="2"/>
  <c r="T2467" i="2" s="1"/>
  <c r="W2467" i="2" s="1"/>
  <c r="S2447" i="2"/>
  <c r="S2431" i="2"/>
  <c r="S2415" i="2"/>
  <c r="S2399" i="2"/>
  <c r="S2387" i="2"/>
  <c r="S2371" i="2"/>
  <c r="S2362" i="2"/>
  <c r="R2360" i="2"/>
  <c r="S2357" i="2"/>
  <c r="S2354" i="2"/>
  <c r="S2348" i="2"/>
  <c r="R2346" i="2"/>
  <c r="S2344" i="2"/>
  <c r="R2340" i="2"/>
  <c r="S2338" i="2"/>
  <c r="R2324" i="2"/>
  <c r="S2322" i="2"/>
  <c r="R2308" i="2"/>
  <c r="S2306" i="2"/>
  <c r="R2287" i="2"/>
  <c r="R2279" i="2"/>
  <c r="R2271" i="2"/>
  <c r="R2263" i="2"/>
  <c r="R2255" i="2"/>
  <c r="R2247" i="2"/>
  <c r="R2239" i="2"/>
  <c r="R2232" i="2"/>
  <c r="S2223" i="2"/>
  <c r="R2207" i="2"/>
  <c r="S2205" i="2"/>
  <c r="S2200" i="2"/>
  <c r="R2189" i="2"/>
  <c r="R2184" i="2"/>
  <c r="S2182" i="2"/>
  <c r="R2969" i="2"/>
  <c r="S2968" i="2"/>
  <c r="S2966" i="2"/>
  <c r="S2959" i="2"/>
  <c r="R2953" i="2"/>
  <c r="R2952" i="2"/>
  <c r="R2951" i="2"/>
  <c r="R2950" i="2"/>
  <c r="S2949" i="2"/>
  <c r="S2947" i="2"/>
  <c r="R2941" i="2"/>
  <c r="R2940" i="2"/>
  <c r="R2939" i="2"/>
  <c r="R2938" i="2"/>
  <c r="S2937" i="2"/>
  <c r="S2935" i="2"/>
  <c r="R2929" i="2"/>
  <c r="S2928" i="2"/>
  <c r="S2926" i="2"/>
  <c r="S2919" i="2"/>
  <c r="R2913" i="2"/>
  <c r="S2912" i="2"/>
  <c r="S2910" i="2"/>
  <c r="S2902" i="2"/>
  <c r="S2888" i="2"/>
  <c r="T2888" i="2" s="1"/>
  <c r="R2877" i="2"/>
  <c r="R2876" i="2"/>
  <c r="R2875" i="2"/>
  <c r="R2874" i="2"/>
  <c r="S2873" i="2"/>
  <c r="S2870" i="2"/>
  <c r="S2849" i="2"/>
  <c r="T2849" i="2" s="1"/>
  <c r="W2849" i="2" s="1"/>
  <c r="S2846" i="2"/>
  <c r="R2833" i="2"/>
  <c r="R2828" i="2"/>
  <c r="S2815" i="2"/>
  <c r="R2807" i="2"/>
  <c r="R2802" i="2"/>
  <c r="S2798" i="2"/>
  <c r="S2783" i="2"/>
  <c r="R2770" i="2"/>
  <c r="R2759" i="2"/>
  <c r="R2754" i="2"/>
  <c r="S2747" i="2"/>
  <c r="S2731" i="2"/>
  <c r="R2728" i="2"/>
  <c r="R2725" i="2"/>
  <c r="R2718" i="2"/>
  <c r="S2714" i="2"/>
  <c r="R2709" i="2"/>
  <c r="S2693" i="2"/>
  <c r="S2690" i="2"/>
  <c r="R2685" i="2"/>
  <c r="R2678" i="2"/>
  <c r="S2674" i="2"/>
  <c r="R2669" i="2"/>
  <c r="R2662" i="2"/>
  <c r="S2658" i="2"/>
  <c r="R2653" i="2"/>
  <c r="R2646" i="2"/>
  <c r="S2642" i="2"/>
  <c r="R2637" i="2"/>
  <c r="S2632" i="2"/>
  <c r="S2616" i="2"/>
  <c r="R2607" i="2"/>
  <c r="S2596" i="2"/>
  <c r="S2580" i="2"/>
  <c r="S2568" i="2"/>
  <c r="S2555" i="2"/>
  <c r="S2547" i="2"/>
  <c r="T2547" i="2" s="1"/>
  <c r="S2526" i="2"/>
  <c r="S2510" i="2"/>
  <c r="S2494" i="2"/>
  <c r="S2478" i="2"/>
  <c r="S2462" i="2"/>
  <c r="S2452" i="2"/>
  <c r="S2442" i="2"/>
  <c r="S2426" i="2"/>
  <c r="S2410" i="2"/>
  <c r="S2394" i="2"/>
  <c r="S2382" i="2"/>
  <c r="S2366" i="2"/>
  <c r="R2362" i="2"/>
  <c r="R2357" i="2"/>
  <c r="S2355" i="2"/>
  <c r="R2354" i="2"/>
  <c r="S2352" i="2"/>
  <c r="R2348" i="2"/>
  <c r="S2341" i="2"/>
  <c r="S2335" i="2"/>
  <c r="S2332" i="2"/>
  <c r="S2325" i="2"/>
  <c r="S2319" i="2"/>
  <c r="S2316" i="2"/>
  <c r="S2309" i="2"/>
  <c r="S2303" i="2"/>
  <c r="S2300" i="2"/>
  <c r="S2293" i="2"/>
  <c r="S2288" i="2"/>
  <c r="S2280" i="2"/>
  <c r="S2272" i="2"/>
  <c r="S2264" i="2"/>
  <c r="S2256" i="2"/>
  <c r="S2248" i="2"/>
  <c r="S2240" i="2"/>
  <c r="S2233" i="2"/>
  <c r="S2228" i="2"/>
  <c r="R2223" i="2"/>
  <c r="S2221" i="2"/>
  <c r="S2216" i="2"/>
  <c r="R2205" i="2"/>
  <c r="R2200" i="2"/>
  <c r="S2198" i="2"/>
  <c r="R2182" i="2"/>
  <c r="S2157" i="2"/>
  <c r="S2108" i="2"/>
  <c r="S2083" i="2"/>
  <c r="S1986" i="2"/>
  <c r="S1936" i="2"/>
  <c r="S1935" i="2"/>
  <c r="S1922" i="2"/>
  <c r="S1802" i="2"/>
  <c r="S1761" i="2"/>
  <c r="S1758" i="2"/>
  <c r="S1666" i="2"/>
  <c r="S1625" i="2"/>
  <c r="S1624" i="2"/>
  <c r="S1623" i="2"/>
  <c r="S1536" i="2"/>
  <c r="S1526" i="2"/>
  <c r="S1525" i="2"/>
  <c r="R2981" i="2"/>
  <c r="R2980" i="2"/>
  <c r="R2979" i="2"/>
  <c r="R2978" i="2"/>
  <c r="S2977" i="2"/>
  <c r="S2887" i="2"/>
  <c r="R2856" i="2"/>
  <c r="S2843" i="2"/>
  <c r="R2835" i="2"/>
  <c r="R2830" i="2"/>
  <c r="S2826" i="2"/>
  <c r="S2813" i="2"/>
  <c r="S2808" i="2"/>
  <c r="S2795" i="2"/>
  <c r="R2792" i="2"/>
  <c r="R2785" i="2"/>
  <c r="S2781" i="2"/>
  <c r="R2776" i="2"/>
  <c r="R2765" i="2"/>
  <c r="S2760" i="2"/>
  <c r="R2749" i="2"/>
  <c r="S2745" i="2"/>
  <c r="R2740" i="2"/>
  <c r="R2733" i="2"/>
  <c r="S2729" i="2"/>
  <c r="S2726" i="2"/>
  <c r="S2723" i="2"/>
  <c r="R2720" i="2"/>
  <c r="R2711" i="2"/>
  <c r="S2707" i="2"/>
  <c r="R2704" i="2"/>
  <c r="R2687" i="2"/>
  <c r="S2683" i="2"/>
  <c r="R2680" i="2"/>
  <c r="R2671" i="2"/>
  <c r="S2667" i="2"/>
  <c r="R2664" i="2"/>
  <c r="R2655" i="2"/>
  <c r="S2651" i="2"/>
  <c r="R2648" i="2"/>
  <c r="R2639" i="2"/>
  <c r="R2634" i="2"/>
  <c r="S2630" i="2"/>
  <c r="R2618" i="2"/>
  <c r="R2609" i="2"/>
  <c r="S2578" i="2"/>
  <c r="S2524" i="2"/>
  <c r="R2496" i="2"/>
  <c r="R2487" i="2"/>
  <c r="S2460" i="2"/>
  <c r="R2444" i="2"/>
  <c r="R2435" i="2"/>
  <c r="S2408" i="2"/>
  <c r="S2364" i="2"/>
  <c r="R2337" i="2"/>
  <c r="S2314" i="2"/>
  <c r="R2300" i="2"/>
  <c r="S2274" i="2"/>
  <c r="S2269" i="2"/>
  <c r="S2242" i="2"/>
  <c r="S2237" i="2"/>
  <c r="S2230" i="2"/>
  <c r="R2192" i="2"/>
  <c r="R2186" i="2"/>
  <c r="R2179" i="2"/>
  <c r="S2177" i="2"/>
  <c r="S2152" i="2"/>
  <c r="S2150" i="2"/>
  <c r="S2136" i="2"/>
  <c r="R2133" i="2"/>
  <c r="R2126" i="2"/>
  <c r="R2121" i="2"/>
  <c r="S2119" i="2"/>
  <c r="R2111" i="2"/>
  <c r="R2105" i="2"/>
  <c r="S2098" i="2"/>
  <c r="R2093" i="2"/>
  <c r="S2086" i="2"/>
  <c r="S2076" i="2"/>
  <c r="R2063" i="2"/>
  <c r="S2059" i="2"/>
  <c r="R2056" i="2"/>
  <c r="S2054" i="2"/>
  <c r="S2043" i="2"/>
  <c r="R2040" i="2"/>
  <c r="S2038" i="2"/>
  <c r="R2031" i="2"/>
  <c r="R2026" i="2"/>
  <c r="R2015" i="2"/>
  <c r="R2010" i="2"/>
  <c r="R1999" i="2"/>
  <c r="R1994" i="2"/>
  <c r="S1983" i="2"/>
  <c r="R1980" i="2"/>
  <c r="S1978" i="2"/>
  <c r="R1971" i="2"/>
  <c r="R1968" i="2"/>
  <c r="S1960" i="2"/>
  <c r="S1946" i="2"/>
  <c r="R1943" i="2"/>
  <c r="S1933" i="2"/>
  <c r="R1925" i="2"/>
  <c r="S1917" i="2"/>
  <c r="S1912" i="2"/>
  <c r="S1901" i="2"/>
  <c r="S1895" i="2"/>
  <c r="R1891" i="2"/>
  <c r="S1879" i="2"/>
  <c r="R1870" i="2"/>
  <c r="S1862" i="2"/>
  <c r="R1859" i="2"/>
  <c r="R1852" i="2"/>
  <c r="R1849" i="2"/>
  <c r="R1844" i="2"/>
  <c r="S1842" i="2"/>
  <c r="S1830" i="2"/>
  <c r="R1827" i="2"/>
  <c r="R1810" i="2"/>
  <c r="R1807" i="2"/>
  <c r="R1802" i="2"/>
  <c r="R1797" i="2"/>
  <c r="R1792" i="2"/>
  <c r="R1785" i="2"/>
  <c r="S1779" i="2"/>
  <c r="S1767" i="2"/>
  <c r="R1764" i="2"/>
  <c r="S1762" i="2"/>
  <c r="R1755" i="2"/>
  <c r="R1745" i="2"/>
  <c r="S1728" i="2"/>
  <c r="T1728" i="2" s="1"/>
  <c r="R1713" i="2"/>
  <c r="S1708" i="2"/>
  <c r="S1702" i="2"/>
  <c r="R1699" i="2"/>
  <c r="R1694" i="2"/>
  <c r="R1689" i="2"/>
  <c r="S1684" i="2"/>
  <c r="S1681" i="2"/>
  <c r="R1677" i="2"/>
  <c r="S1672" i="2"/>
  <c r="R1645" i="2"/>
  <c r="R1642" i="2"/>
  <c r="S1639" i="2"/>
  <c r="R1637" i="2"/>
  <c r="S1631" i="2"/>
  <c r="S1628" i="2"/>
  <c r="R1624" i="2"/>
  <c r="S1621" i="2"/>
  <c r="S1616" i="2"/>
  <c r="S1613" i="2"/>
  <c r="S1608" i="2"/>
  <c r="R1605" i="2"/>
  <c r="R1596" i="2"/>
  <c r="S1593" i="2"/>
  <c r="R1591" i="2"/>
  <c r="S1587" i="2"/>
  <c r="R1578" i="2"/>
  <c r="S1562" i="2"/>
  <c r="R1555" i="2"/>
  <c r="S1549" i="2"/>
  <c r="S1537" i="2"/>
  <c r="R1525" i="2"/>
  <c r="R1523" i="2"/>
  <c r="R1509" i="2"/>
  <c r="R1504" i="2"/>
  <c r="S1497" i="2"/>
  <c r="R1492" i="2"/>
  <c r="R1487" i="2"/>
  <c r="S1481" i="2"/>
  <c r="S1480" i="2"/>
  <c r="S1476" i="2"/>
  <c r="R1471" i="2"/>
  <c r="S1466" i="2"/>
  <c r="S1460" i="2"/>
  <c r="R1457" i="2"/>
  <c r="S1455" i="2"/>
  <c r="R1451" i="2"/>
  <c r="S1450" i="2"/>
  <c r="R1448" i="2"/>
  <c r="S1446" i="2"/>
  <c r="S1443" i="2"/>
  <c r="R1433" i="2"/>
  <c r="S1431" i="2"/>
  <c r="S1427" i="2"/>
  <c r="R1423" i="2"/>
  <c r="R1418" i="2"/>
  <c r="R1414" i="2"/>
  <c r="S1413" i="2"/>
  <c r="R1408" i="2"/>
  <c r="S1406" i="2"/>
  <c r="R1404" i="2"/>
  <c r="S1402" i="2"/>
  <c r="S1393" i="2"/>
  <c r="R1388" i="2"/>
  <c r="S1386" i="2"/>
  <c r="R1384" i="2"/>
  <c r="S1382" i="2"/>
  <c r="S1379" i="2"/>
  <c r="S1373" i="2"/>
  <c r="R1371" i="2"/>
  <c r="R1368" i="2"/>
  <c r="R1366" i="2"/>
  <c r="R1365" i="2"/>
  <c r="S1363" i="2"/>
  <c r="R1360" i="2"/>
  <c r="S1358" i="2"/>
  <c r="R1357" i="2"/>
  <c r="R1355" i="2"/>
  <c r="S1353" i="2"/>
  <c r="S1350" i="2"/>
  <c r="R1349" i="2"/>
  <c r="R1347" i="2"/>
  <c r="S1345" i="2"/>
  <c r="R1342" i="2"/>
  <c r="S1340" i="2"/>
  <c r="R1336" i="2"/>
  <c r="R1334" i="2"/>
  <c r="R1331" i="2"/>
  <c r="S1328" i="2"/>
  <c r="S1326" i="2"/>
  <c r="R1325" i="2"/>
  <c r="R1320" i="2"/>
  <c r="R1318" i="2"/>
  <c r="S1316" i="2"/>
  <c r="S1313" i="2"/>
  <c r="R1310" i="2"/>
  <c r="R1307" i="2"/>
  <c r="S1305" i="2"/>
  <c r="R1302" i="2"/>
  <c r="S1300" i="2"/>
  <c r="R1296" i="2"/>
  <c r="R1294" i="2"/>
  <c r="R1291" i="2"/>
  <c r="S1289" i="2"/>
  <c r="R1286" i="2"/>
  <c r="S1284" i="2"/>
  <c r="S1281" i="2"/>
  <c r="R1278" i="2"/>
  <c r="S1276" i="2"/>
  <c r="S1273" i="2"/>
  <c r="S1270" i="2"/>
  <c r="R1269" i="2"/>
  <c r="R1267" i="2"/>
  <c r="S1264" i="2"/>
  <c r="S1261" i="2"/>
  <c r="S1259" i="2"/>
  <c r="R1255" i="2"/>
  <c r="R1252" i="2"/>
  <c r="R1250" i="2"/>
  <c r="R1249" i="2"/>
  <c r="S1246" i="2"/>
  <c r="R1245" i="2"/>
  <c r="R1243" i="2"/>
  <c r="R1240" i="2"/>
  <c r="S1237" i="2"/>
  <c r="S1235" i="2"/>
  <c r="R1231" i="2"/>
  <c r="S1229" i="2"/>
  <c r="R1228" i="2"/>
  <c r="R1226" i="2"/>
  <c r="R1225" i="2"/>
  <c r="S1223" i="2"/>
  <c r="R1220" i="2"/>
  <c r="S1218" i="2"/>
  <c r="R1217" i="2"/>
  <c r="R1215" i="2"/>
  <c r="R1212" i="2"/>
  <c r="R1210" i="2"/>
  <c r="R1209" i="2"/>
  <c r="S1207" i="2"/>
  <c r="R1204" i="2"/>
  <c r="R1203" i="2"/>
  <c r="S1200" i="2"/>
  <c r="S1198" i="2"/>
  <c r="R1197" i="2"/>
  <c r="R1194" i="2"/>
  <c r="S1192" i="2"/>
  <c r="R1188" i="2"/>
  <c r="S1185" i="2"/>
  <c r="S1183" i="2"/>
  <c r="R1179" i="2"/>
  <c r="S1177" i="2"/>
  <c r="R1174" i="2"/>
  <c r="S1172" i="2"/>
  <c r="S1170" i="2"/>
  <c r="R1169" i="2"/>
  <c r="S1167" i="2"/>
  <c r="R1164" i="2"/>
  <c r="S1162" i="2"/>
  <c r="R1161" i="2"/>
  <c r="R1156" i="2"/>
  <c r="R1154" i="2"/>
  <c r="R1151" i="2"/>
  <c r="S1148" i="2"/>
  <c r="S1146" i="2"/>
  <c r="R1145" i="2"/>
  <c r="R1143" i="2"/>
  <c r="R1140" i="2"/>
  <c r="R1138" i="2"/>
  <c r="R1135" i="2"/>
  <c r="S1133" i="2"/>
  <c r="S1131" i="2"/>
  <c r="R1127" i="2"/>
  <c r="S1125" i="2"/>
  <c r="S1122" i="2"/>
  <c r="R1121" i="2"/>
  <c r="R1119" i="2"/>
  <c r="S1116" i="2"/>
  <c r="S1114" i="2"/>
  <c r="R1113" i="2"/>
  <c r="R1111" i="2"/>
  <c r="S1108" i="2"/>
  <c r="S1106" i="2"/>
  <c r="R1105" i="2"/>
  <c r="R1103" i="2"/>
  <c r="R1100" i="2"/>
  <c r="R1098" i="2"/>
  <c r="R1095" i="2"/>
  <c r="S1093" i="2"/>
  <c r="R1090" i="2"/>
  <c r="S1088" i="2"/>
  <c r="S1086" i="2"/>
  <c r="R1085" i="2"/>
  <c r="S1083" i="2"/>
  <c r="R1080" i="2"/>
  <c r="R1076" i="2"/>
  <c r="R1072" i="2"/>
  <c r="R1070" i="2"/>
  <c r="S1067" i="2"/>
  <c r="S1064" i="2"/>
  <c r="S1062" i="2"/>
  <c r="R1058" i="2"/>
  <c r="R1055" i="2"/>
  <c r="R1053" i="2"/>
  <c r="R1050" i="2"/>
  <c r="S1048" i="2"/>
  <c r="S1046" i="2"/>
  <c r="R1045" i="2"/>
  <c r="R1042" i="2"/>
  <c r="S1040" i="2"/>
  <c r="S1038" i="2"/>
  <c r="R1034" i="2"/>
  <c r="S1032" i="2"/>
  <c r="S1029" i="2"/>
  <c r="R1028" i="2"/>
  <c r="R1026" i="2"/>
  <c r="R1023" i="2"/>
  <c r="S1021" i="2"/>
  <c r="R1020" i="2"/>
  <c r="R1018" i="2"/>
  <c r="R1015" i="2"/>
  <c r="R1013" i="2"/>
  <c r="R1010" i="2"/>
  <c r="S1008" i="2"/>
  <c r="S1006" i="2"/>
  <c r="R1002" i="2"/>
  <c r="S1000" i="2"/>
  <c r="S997" i="2"/>
  <c r="R996" i="2"/>
  <c r="R994" i="2"/>
  <c r="R991" i="2"/>
  <c r="S988" i="2"/>
  <c r="S986" i="2"/>
  <c r="R983" i="2"/>
  <c r="S981" i="2"/>
  <c r="R980" i="2"/>
  <c r="R978" i="2"/>
  <c r="S975" i="2"/>
  <c r="S973" i="2"/>
  <c r="R972" i="2"/>
  <c r="R969" i="2"/>
  <c r="S967" i="2"/>
  <c r="R963" i="2"/>
  <c r="R961" i="2"/>
  <c r="S959" i="2"/>
  <c r="S956" i="2"/>
  <c r="S954" i="2"/>
  <c r="R951" i="2"/>
  <c r="S949" i="2"/>
  <c r="R948" i="2"/>
  <c r="R946" i="2"/>
  <c r="S943" i="2"/>
  <c r="S940" i="2"/>
  <c r="R937" i="2"/>
  <c r="S935" i="2"/>
  <c r="S932" i="2"/>
  <c r="R927" i="2"/>
  <c r="R925" i="2"/>
  <c r="R922" i="2"/>
  <c r="R919" i="2"/>
  <c r="S917" i="2"/>
  <c r="R916" i="2"/>
  <c r="R911" i="2"/>
  <c r="R909" i="2"/>
  <c r="S907" i="2"/>
  <c r="S904" i="2"/>
  <c r="S902" i="2"/>
  <c r="R901" i="2"/>
  <c r="S899" i="2"/>
  <c r="R894" i="2"/>
  <c r="S892" i="2"/>
  <c r="S889" i="2"/>
  <c r="R888" i="2"/>
  <c r="R886" i="2"/>
  <c r="R883" i="2"/>
  <c r="R878" i="2"/>
  <c r="S876" i="2"/>
  <c r="R873" i="2"/>
  <c r="S871" i="2"/>
  <c r="S868" i="2"/>
  <c r="R865" i="2"/>
  <c r="R862" i="2"/>
  <c r="R859" i="2"/>
  <c r="S857" i="2"/>
  <c r="R856" i="2"/>
  <c r="R851" i="2"/>
  <c r="S849" i="2"/>
  <c r="R848" i="2"/>
  <c r="R843" i="2"/>
  <c r="R838" i="2"/>
  <c r="R835" i="2"/>
  <c r="R830" i="2"/>
  <c r="S828" i="2"/>
  <c r="R2625" i="2"/>
  <c r="S2594" i="2"/>
  <c r="S2566" i="2"/>
  <c r="S2553" i="2"/>
  <c r="R2512" i="2"/>
  <c r="R2503" i="2"/>
  <c r="S2476" i="2"/>
  <c r="S2424" i="2"/>
  <c r="R2396" i="2"/>
  <c r="S2380" i="2"/>
  <c r="R2331" i="2"/>
  <c r="R2321" i="2"/>
  <c r="S2298" i="2"/>
  <c r="S2282" i="2"/>
  <c r="S2277" i="2"/>
  <c r="S2250" i="2"/>
  <c r="S2245" i="2"/>
  <c r="R2221" i="2"/>
  <c r="S2214" i="2"/>
  <c r="S2164" i="2"/>
  <c r="R2154" i="2"/>
  <c r="R2149" i="2"/>
  <c r="S2144" i="2"/>
  <c r="S2142" i="2"/>
  <c r="S2134" i="2"/>
  <c r="S2131" i="2"/>
  <c r="R2128" i="2"/>
  <c r="R2123" i="2"/>
  <c r="R2118" i="2"/>
  <c r="S2106" i="2"/>
  <c r="S2103" i="2"/>
  <c r="T2103" i="2" s="1"/>
  <c r="W2103" i="2" s="1"/>
  <c r="R2095" i="2"/>
  <c r="S2091" i="2"/>
  <c r="R2083" i="2"/>
  <c r="R2078" i="2"/>
  <c r="S2074" i="2"/>
  <c r="S2057" i="2"/>
  <c r="R2053" i="2"/>
  <c r="S2041" i="2"/>
  <c r="R2037" i="2"/>
  <c r="S2032" i="2"/>
  <c r="R2021" i="2"/>
  <c r="S2016" i="2"/>
  <c r="R2005" i="2"/>
  <c r="S2000" i="2"/>
  <c r="R1989" i="2"/>
  <c r="S1981" i="2"/>
  <c r="R1977" i="2"/>
  <c r="S1972" i="2"/>
  <c r="S1969" i="2"/>
  <c r="S1966" i="2"/>
  <c r="S1954" i="2"/>
  <c r="S1944" i="2"/>
  <c r="S1941" i="2"/>
  <c r="R1936" i="2"/>
  <c r="R1930" i="2"/>
  <c r="R1927" i="2"/>
  <c r="R1922" i="2"/>
  <c r="R1914" i="2"/>
  <c r="S1907" i="2"/>
  <c r="R1897" i="2"/>
  <c r="S1892" i="2"/>
  <c r="S1889" i="2"/>
  <c r="R1881" i="2"/>
  <c r="R1876" i="2"/>
  <c r="S1874" i="2"/>
  <c r="S1871" i="2"/>
  <c r="R1865" i="2"/>
  <c r="S1860" i="2"/>
  <c r="R1854" i="2"/>
  <c r="S1850" i="2"/>
  <c r="R1846" i="2"/>
  <c r="R1841" i="2"/>
  <c r="S1828" i="2"/>
  <c r="T1828" i="2" s="1"/>
  <c r="S1808" i="2"/>
  <c r="R1799" i="2"/>
  <c r="S1790" i="2"/>
  <c r="R1787" i="2"/>
  <c r="S1777" i="2"/>
  <c r="R1766" i="2"/>
  <c r="R1761" i="2"/>
  <c r="S1756" i="2"/>
  <c r="R1740" i="2"/>
  <c r="S1722" i="2"/>
  <c r="S1720" i="2"/>
  <c r="R1715" i="2"/>
  <c r="S1707" i="2"/>
  <c r="S1700" i="2"/>
  <c r="R1686" i="2"/>
  <c r="R1674" i="2"/>
  <c r="S1663" i="2"/>
  <c r="R1660" i="2"/>
  <c r="R1647" i="2"/>
  <c r="R1639" i="2"/>
  <c r="R1628" i="2"/>
  <c r="S1626" i="2"/>
  <c r="R1623" i="2"/>
  <c r="S1618" i="2"/>
  <c r="R1616" i="2"/>
  <c r="R1613" i="2"/>
  <c r="R1608" i="2"/>
  <c r="S1606" i="2"/>
  <c r="S1601" i="2"/>
  <c r="R1593" i="2"/>
  <c r="S1584" i="2"/>
  <c r="S1580" i="2"/>
  <c r="S1575" i="2"/>
  <c r="S1570" i="2"/>
  <c r="S1567" i="2"/>
  <c r="S1564" i="2"/>
  <c r="R1562" i="2"/>
  <c r="S1560" i="2"/>
  <c r="S1557" i="2"/>
  <c r="S1552" i="2"/>
  <c r="R1549" i="2"/>
  <c r="S1547" i="2"/>
  <c r="S1542" i="2"/>
  <c r="S1539" i="2"/>
  <c r="S1534" i="2"/>
  <c r="S1527" i="2"/>
  <c r="S1520" i="2"/>
  <c r="S1517" i="2"/>
  <c r="S1510" i="2"/>
  <c r="S1505" i="2"/>
  <c r="R1499" i="2"/>
  <c r="S1496" i="2"/>
  <c r="S1490" i="2"/>
  <c r="S1485" i="2"/>
  <c r="R1480" i="2"/>
  <c r="R1476" i="2"/>
  <c r="S1474" i="2"/>
  <c r="S1469" i="2"/>
  <c r="R1466" i="2"/>
  <c r="R1460" i="2"/>
  <c r="R1455" i="2"/>
  <c r="R1450" i="2"/>
  <c r="R1446" i="2"/>
  <c r="R1443" i="2"/>
  <c r="S1436" i="2"/>
  <c r="R1431" i="2"/>
  <c r="S1426" i="2"/>
  <c r="R1413" i="2"/>
  <c r="S1411" i="2"/>
  <c r="R1406" i="2"/>
  <c r="R1402" i="2"/>
  <c r="S1396" i="2"/>
  <c r="R1393" i="2"/>
  <c r="S1391" i="2"/>
  <c r="R1386" i="2"/>
  <c r="R1382" i="2"/>
  <c r="R1379" i="2"/>
  <c r="S1376" i="2"/>
  <c r="R1363" i="2"/>
  <c r="T1363" i="2" s="1"/>
  <c r="R1358" i="2"/>
  <c r="R1353" i="2"/>
  <c r="R1350" i="2"/>
  <c r="R1345" i="2"/>
  <c r="R1340" i="2"/>
  <c r="R1328" i="2"/>
  <c r="R1326" i="2"/>
  <c r="R1316" i="2"/>
  <c r="T1316" i="2" s="1"/>
  <c r="R1313" i="2"/>
  <c r="R1305" i="2"/>
  <c r="R1300" i="2"/>
  <c r="R1289" i="2"/>
  <c r="R1284" i="2"/>
  <c r="R1281" i="2"/>
  <c r="R1276" i="2"/>
  <c r="T1276" i="2" s="1"/>
  <c r="W1276" i="2" s="1"/>
  <c r="R1273" i="2"/>
  <c r="R1270" i="2"/>
  <c r="R1264" i="2"/>
  <c r="R1261" i="2"/>
  <c r="R1259" i="2"/>
  <c r="R1246" i="2"/>
  <c r="R1237" i="2"/>
  <c r="R1235" i="2"/>
  <c r="R1229" i="2"/>
  <c r="R1223" i="2"/>
  <c r="R1218" i="2"/>
  <c r="R1207" i="2"/>
  <c r="R1200" i="2"/>
  <c r="R1198" i="2"/>
  <c r="R1192" i="2"/>
  <c r="R1185" i="2"/>
  <c r="R1183" i="2"/>
  <c r="R1177" i="2"/>
  <c r="R1172" i="2"/>
  <c r="R1170" i="2"/>
  <c r="R1167" i="2"/>
  <c r="R1162" i="2"/>
  <c r="R1148" i="2"/>
  <c r="R1146" i="2"/>
  <c r="R1133" i="2"/>
  <c r="R1131" i="2"/>
  <c r="R1125" i="2"/>
  <c r="R1122" i="2"/>
  <c r="R1116" i="2"/>
  <c r="T1116" i="2" s="1"/>
  <c r="W1116" i="2" s="1"/>
  <c r="R1114" i="2"/>
  <c r="R1108" i="2"/>
  <c r="R1106" i="2"/>
  <c r="R1093" i="2"/>
  <c r="R1088" i="2"/>
  <c r="R1086" i="2"/>
  <c r="R1083" i="2"/>
  <c r="R1067" i="2"/>
  <c r="R1064" i="2"/>
  <c r="R1062" i="2"/>
  <c r="R1048" i="2"/>
  <c r="R1046" i="2"/>
  <c r="R1040" i="2"/>
  <c r="R1038" i="2"/>
  <c r="R1032" i="2"/>
  <c r="R1029" i="2"/>
  <c r="R1021" i="2"/>
  <c r="R1008" i="2"/>
  <c r="R1006" i="2"/>
  <c r="R1000" i="2"/>
  <c r="R997" i="2"/>
  <c r="R988" i="2"/>
  <c r="R986" i="2"/>
  <c r="R981" i="2"/>
  <c r="R975" i="2"/>
  <c r="R973" i="2"/>
  <c r="R967" i="2"/>
  <c r="R959" i="2"/>
  <c r="R956" i="2"/>
  <c r="R954" i="2"/>
  <c r="R949" i="2"/>
  <c r="R943" i="2"/>
  <c r="R940" i="2"/>
  <c r="R935" i="2"/>
  <c r="R932" i="2"/>
  <c r="R917" i="2"/>
  <c r="R907" i="2"/>
  <c r="R904" i="2"/>
  <c r="R902" i="2"/>
  <c r="R899" i="2"/>
  <c r="R892" i="2"/>
  <c r="R889" i="2"/>
  <c r="R876" i="2"/>
  <c r="R871" i="2"/>
  <c r="R868" i="2"/>
  <c r="R857" i="2"/>
  <c r="R849" i="2"/>
  <c r="R828" i="2"/>
  <c r="R825" i="2"/>
  <c r="R815" i="2"/>
  <c r="T815" i="2" s="1"/>
  <c r="W815" i="2" s="1"/>
  <c r="R808" i="2"/>
  <c r="R802" i="2"/>
  <c r="R796" i="2"/>
  <c r="R794" i="2"/>
  <c r="R790" i="2"/>
  <c r="R783" i="2"/>
  <c r="R776" i="2"/>
  <c r="R770" i="2"/>
  <c r="T770" i="2" s="1"/>
  <c r="W770" i="2" s="1"/>
  <c r="R764" i="2"/>
  <c r="R762" i="2"/>
  <c r="R758" i="2"/>
  <c r="R751" i="2"/>
  <c r="T751" i="2" s="1"/>
  <c r="W751" i="2" s="1"/>
  <c r="R744" i="2"/>
  <c r="R738" i="2"/>
  <c r="R721" i="2"/>
  <c r="R712" i="2"/>
  <c r="R699" i="2"/>
  <c r="R687" i="2"/>
  <c r="T687" i="2" s="1"/>
  <c r="W687" i="2" s="1"/>
  <c r="S2614" i="2"/>
  <c r="R2582" i="2"/>
  <c r="R2573" i="2"/>
  <c r="R2528" i="2"/>
  <c r="R2519" i="2"/>
  <c r="S2492" i="2"/>
  <c r="R2464" i="2"/>
  <c r="R2455" i="2"/>
  <c r="R2449" i="2"/>
  <c r="S2440" i="2"/>
  <c r="R2412" i="2"/>
  <c r="R2403" i="2"/>
  <c r="R2368" i="2"/>
  <c r="R2332" i="2"/>
  <c r="S2290" i="2"/>
  <c r="S2285" i="2"/>
  <c r="S2258" i="2"/>
  <c r="S2253" i="2"/>
  <c r="R2216" i="2"/>
  <c r="R2198" i="2"/>
  <c r="S2195" i="2"/>
  <c r="S2191" i="2"/>
  <c r="R2174" i="2"/>
  <c r="R2169" i="2"/>
  <c r="S2162" i="2"/>
  <c r="R2157" i="2"/>
  <c r="R2156" i="2"/>
  <c r="R2146" i="2"/>
  <c r="R2141" i="2"/>
  <c r="S2129" i="2"/>
  <c r="T2129" i="2" s="1"/>
  <c r="S2115" i="2"/>
  <c r="S2113" i="2"/>
  <c r="R2080" i="2"/>
  <c r="S2071" i="2"/>
  <c r="R2068" i="2"/>
  <c r="S2051" i="2"/>
  <c r="R2048" i="2"/>
  <c r="R2034" i="2"/>
  <c r="R2023" i="2"/>
  <c r="R2018" i="2"/>
  <c r="R2007" i="2"/>
  <c r="R2002" i="2"/>
  <c r="R1991" i="2"/>
  <c r="R1986" i="2"/>
  <c r="R1974" i="2"/>
  <c r="S1963" i="2"/>
  <c r="R1957" i="2"/>
  <c r="S1951" i="2"/>
  <c r="S1949" i="2"/>
  <c r="R1938" i="2"/>
  <c r="R1935" i="2"/>
  <c r="S1928" i="2"/>
  <c r="T1928" i="2" s="1"/>
  <c r="W1928" i="2" s="1"/>
  <c r="R1909" i="2"/>
  <c r="S1905" i="2"/>
  <c r="S1886" i="2"/>
  <c r="R1883" i="2"/>
  <c r="R1873" i="2"/>
  <c r="R1867" i="2"/>
  <c r="S1855" i="2"/>
  <c r="S1838" i="2"/>
  <c r="R1835" i="2"/>
  <c r="S1833" i="2"/>
  <c r="S1823" i="2"/>
  <c r="R1820" i="2"/>
  <c r="S1818" i="2"/>
  <c r="S1815" i="2"/>
  <c r="S1800" i="2"/>
  <c r="S1788" i="2"/>
  <c r="T1788" i="2" s="1"/>
  <c r="R1774" i="2"/>
  <c r="S1751" i="2"/>
  <c r="S1749" i="2"/>
  <c r="R1742" i="2"/>
  <c r="S1738" i="2"/>
  <c r="R1735" i="2"/>
  <c r="R1732" i="2"/>
  <c r="R1725" i="2"/>
  <c r="S1719" i="2"/>
  <c r="S1716" i="2"/>
  <c r="R1669" i="2"/>
  <c r="S1661" i="2"/>
  <c r="S1658" i="2"/>
  <c r="R1653" i="2"/>
  <c r="S1648" i="2"/>
  <c r="S1640" i="2"/>
  <c r="S1634" i="2"/>
  <c r="S1629" i="2"/>
  <c r="R1618" i="2"/>
  <c r="S1603" i="2"/>
  <c r="S1594" i="2"/>
  <c r="S1589" i="2"/>
  <c r="R1580" i="2"/>
  <c r="S1577" i="2"/>
  <c r="S1572" i="2"/>
  <c r="R1570" i="2"/>
  <c r="R1567" i="2"/>
  <c r="R1564" i="2"/>
  <c r="R1557" i="2"/>
  <c r="R1552" i="2"/>
  <c r="S1550" i="2"/>
  <c r="S1544" i="2"/>
  <c r="R1542" i="2"/>
  <c r="R1539" i="2"/>
  <c r="R1536" i="2"/>
  <c r="R1534" i="2"/>
  <c r="S1532" i="2"/>
  <c r="R1517" i="2"/>
  <c r="S1515" i="2"/>
  <c r="S1512" i="2"/>
  <c r="S1507" i="2"/>
  <c r="S1502" i="2"/>
  <c r="R1496" i="2"/>
  <c r="R1490" i="2"/>
  <c r="R1485" i="2"/>
  <c r="R1474" i="2"/>
  <c r="R1469" i="2"/>
  <c r="S1463" i="2"/>
  <c r="S1458" i="2"/>
  <c r="S1453" i="2"/>
  <c r="R1436" i="2"/>
  <c r="S1434" i="2"/>
  <c r="R1426" i="2"/>
  <c r="S1416" i="2"/>
  <c r="R1411" i="2"/>
  <c r="R1396" i="2"/>
  <c r="R1376" i="2"/>
  <c r="R2598" i="2"/>
  <c r="R2589" i="2"/>
  <c r="R2570" i="2"/>
  <c r="S2542" i="2"/>
  <c r="R2535" i="2"/>
  <c r="S2508" i="2"/>
  <c r="R2480" i="2"/>
  <c r="R2471" i="2"/>
  <c r="R2428" i="2"/>
  <c r="R2419" i="2"/>
  <c r="S2392" i="2"/>
  <c r="R2384" i="2"/>
  <c r="R2375" i="2"/>
  <c r="S2358" i="2"/>
  <c r="S2349" i="2"/>
  <c r="S2330" i="2"/>
  <c r="R2316" i="2"/>
  <c r="S2266" i="2"/>
  <c r="S2261" i="2"/>
  <c r="S2220" i="2"/>
  <c r="R2215" i="2"/>
  <c r="R2204" i="2"/>
  <c r="S2202" i="2"/>
  <c r="R2197" i="2"/>
  <c r="S2187" i="2"/>
  <c r="S2180" i="2"/>
  <c r="R2171" i="2"/>
  <c r="S2167" i="2"/>
  <c r="R2159" i="2"/>
  <c r="S2139" i="2"/>
  <c r="S2112" i="2"/>
  <c r="S2109" i="2"/>
  <c r="R2108" i="2"/>
  <c r="S2100" i="2"/>
  <c r="S2088" i="2"/>
  <c r="S2081" i="2"/>
  <c r="S2069" i="2"/>
  <c r="S2066" i="2"/>
  <c r="R2061" i="2"/>
  <c r="S2049" i="2"/>
  <c r="S2046" i="2"/>
  <c r="R2029" i="2"/>
  <c r="S2024" i="2"/>
  <c r="R2013" i="2"/>
  <c r="S2008" i="2"/>
  <c r="R1997" i="2"/>
  <c r="S1992" i="2"/>
  <c r="R1959" i="2"/>
  <c r="R1948" i="2"/>
  <c r="S1919" i="2"/>
  <c r="R1911" i="2"/>
  <c r="S1903" i="2"/>
  <c r="T1903" i="2" s="1"/>
  <c r="S1884" i="2"/>
  <c r="S1868" i="2"/>
  <c r="R1857" i="2"/>
  <c r="S1836" i="2"/>
  <c r="R1832" i="2"/>
  <c r="R1825" i="2"/>
  <c r="S1821" i="2"/>
  <c r="R1817" i="2"/>
  <c r="S1813" i="2"/>
  <c r="R1805" i="2"/>
  <c r="S1795" i="2"/>
  <c r="S1793" i="2"/>
  <c r="S1782" i="2"/>
  <c r="S1770" i="2"/>
  <c r="S1768" i="2"/>
  <c r="R1758" i="2"/>
  <c r="R1753" i="2"/>
  <c r="R1748" i="2"/>
  <c r="S1746" i="2"/>
  <c r="S1743" i="2"/>
  <c r="S1736" i="2"/>
  <c r="S1733" i="2"/>
  <c r="S1730" i="2"/>
  <c r="R1727" i="2"/>
  <c r="R1718" i="2"/>
  <c r="S1711" i="2"/>
  <c r="S1709" i="2"/>
  <c r="R1704" i="2"/>
  <c r="R1697" i="2"/>
  <c r="R1692" i="2"/>
  <c r="S1690" i="2"/>
  <c r="R1683" i="2"/>
  <c r="R1680" i="2"/>
  <c r="S1678" i="2"/>
  <c r="R1671" i="2"/>
  <c r="R1666" i="2"/>
  <c r="R1650" i="2"/>
  <c r="S1645" i="2"/>
  <c r="S1642" i="2"/>
  <c r="S1637" i="2"/>
  <c r="R1634" i="2"/>
  <c r="R1625" i="2"/>
  <c r="S1611" i="2"/>
  <c r="S1605" i="2"/>
  <c r="R1603" i="2"/>
  <c r="S1599" i="2"/>
  <c r="S1596" i="2"/>
  <c r="S1591" i="2"/>
  <c r="S1582" i="2"/>
  <c r="S1578" i="2"/>
  <c r="R1577" i="2"/>
  <c r="R1572" i="2"/>
  <c r="S1558" i="2"/>
  <c r="S1555" i="2"/>
  <c r="R1544" i="2"/>
  <c r="S1529" i="2"/>
  <c r="R1526" i="2"/>
  <c r="S1523" i="2"/>
  <c r="S1518" i="2"/>
  <c r="R1512" i="2"/>
  <c r="S1509" i="2"/>
  <c r="R1507" i="2"/>
  <c r="S1504" i="2"/>
  <c r="R1502" i="2"/>
  <c r="S1500" i="2"/>
  <c r="S1493" i="2"/>
  <c r="S1492" i="2"/>
  <c r="R1489" i="2"/>
  <c r="S1487" i="2"/>
  <c r="S1482" i="2"/>
  <c r="R1473" i="2"/>
  <c r="S1471" i="2"/>
  <c r="R1463" i="2"/>
  <c r="R1458" i="2"/>
  <c r="S1457" i="2"/>
  <c r="R1453" i="2"/>
  <c r="S1451" i="2"/>
  <c r="S1448" i="2"/>
  <c r="S1444" i="2"/>
  <c r="R1438" i="2"/>
  <c r="R1434" i="2"/>
  <c r="S1433" i="2"/>
  <c r="R1428" i="2"/>
  <c r="R1425" i="2"/>
  <c r="S1423" i="2"/>
  <c r="R1420" i="2"/>
  <c r="S1418" i="2"/>
  <c r="R1416" i="2"/>
  <c r="S1414" i="2"/>
  <c r="S1408" i="2"/>
  <c r="S1404" i="2"/>
  <c r="R1399" i="2"/>
  <c r="S1389" i="2"/>
  <c r="S1388" i="2"/>
  <c r="S1384" i="2"/>
  <c r="S1380" i="2"/>
  <c r="S1371" i="2"/>
  <c r="R1370" i="2"/>
  <c r="S1368" i="2"/>
  <c r="S1366" i="2"/>
  <c r="S1365" i="2"/>
  <c r="R1364" i="2"/>
  <c r="R1362" i="2"/>
  <c r="S1360" i="2"/>
  <c r="S1357" i="2"/>
  <c r="S1355" i="2"/>
  <c r="R1352" i="2"/>
  <c r="S1349" i="2"/>
  <c r="S1347" i="2"/>
  <c r="R1344" i="2"/>
  <c r="S1342" i="2"/>
  <c r="R1341" i="2"/>
  <c r="R1339" i="2"/>
  <c r="S1336" i="2"/>
  <c r="S1334" i="2"/>
  <c r="R1333" i="2"/>
  <c r="S1331" i="2"/>
  <c r="R1330" i="2"/>
  <c r="R1327" i="2"/>
  <c r="S1325" i="2"/>
  <c r="S1320" i="2"/>
  <c r="S1318" i="2"/>
  <c r="R1317" i="2"/>
  <c r="R1315" i="2"/>
  <c r="R1312" i="2"/>
  <c r="S1310" i="2"/>
  <c r="R1309" i="2"/>
  <c r="K5" i="2"/>
  <c r="U5" i="2"/>
  <c r="T5" i="2" s="1"/>
  <c r="K10" i="2"/>
  <c r="K11" i="2"/>
  <c r="U11" i="2"/>
  <c r="K17" i="2"/>
  <c r="U17" i="2"/>
  <c r="K24" i="2"/>
  <c r="N24" i="2" s="1"/>
  <c r="U24" i="2"/>
  <c r="K30" i="2"/>
  <c r="K31" i="2"/>
  <c r="U31" i="2"/>
  <c r="K36" i="2"/>
  <c r="U36" i="2"/>
  <c r="K41" i="2"/>
  <c r="U41" i="2"/>
  <c r="K48" i="2"/>
  <c r="U48" i="2"/>
  <c r="K54" i="2"/>
  <c r="K55" i="2"/>
  <c r="U55" i="2"/>
  <c r="K60" i="2"/>
  <c r="U60" i="2"/>
  <c r="K66" i="2"/>
  <c r="K67" i="2"/>
  <c r="U67" i="2"/>
  <c r="K72" i="2"/>
  <c r="S72" i="2"/>
  <c r="K73" i="2"/>
  <c r="U73" i="2"/>
  <c r="U74" i="2"/>
  <c r="K78" i="2"/>
  <c r="P78" i="2" s="1"/>
  <c r="Q78" i="2" s="1"/>
  <c r="K79" i="2"/>
  <c r="K80" i="2"/>
  <c r="U80" i="2"/>
  <c r="K86" i="2"/>
  <c r="K87" i="2"/>
  <c r="K88" i="2"/>
  <c r="U88" i="2"/>
  <c r="K94" i="2"/>
  <c r="K95" i="2"/>
  <c r="K96" i="2"/>
  <c r="U96" i="2"/>
  <c r="K102" i="2"/>
  <c r="K103" i="2"/>
  <c r="K104" i="2"/>
  <c r="U104" i="2"/>
  <c r="K110" i="2"/>
  <c r="P110" i="2" s="1"/>
  <c r="Q110" i="2" s="1"/>
  <c r="K111" i="2"/>
  <c r="K112" i="2"/>
  <c r="U112" i="2"/>
  <c r="K118" i="2"/>
  <c r="K119" i="2"/>
  <c r="K120" i="2"/>
  <c r="U120" i="2"/>
  <c r="K126" i="2"/>
  <c r="K127" i="2"/>
  <c r="K128" i="2"/>
  <c r="U128" i="2"/>
  <c r="K137" i="2"/>
  <c r="U137" i="2"/>
  <c r="U138" i="2"/>
  <c r="U139" i="2"/>
  <c r="K145" i="2"/>
  <c r="U145" i="2"/>
  <c r="U146" i="2"/>
  <c r="U147" i="2"/>
  <c r="K153" i="2"/>
  <c r="U153" i="2"/>
  <c r="U154" i="2"/>
  <c r="U155" i="2"/>
  <c r="K161" i="2"/>
  <c r="U161" i="2"/>
  <c r="U162" i="2"/>
  <c r="U163" i="2"/>
  <c r="K169" i="2"/>
  <c r="U169" i="2"/>
  <c r="U170" i="2"/>
  <c r="U171" i="2"/>
  <c r="K177" i="2"/>
  <c r="U177" i="2"/>
  <c r="U178" i="2"/>
  <c r="U179" i="2"/>
  <c r="K185" i="2"/>
  <c r="U185" i="2"/>
  <c r="U186" i="2"/>
  <c r="U187" i="2"/>
  <c r="K193" i="2"/>
  <c r="U193" i="2"/>
  <c r="U194" i="2"/>
  <c r="U195" i="2"/>
  <c r="K201" i="2"/>
  <c r="U201" i="2"/>
  <c r="U202" i="2"/>
  <c r="U203" i="2"/>
  <c r="R205" i="2"/>
  <c r="K209" i="2"/>
  <c r="U209" i="2"/>
  <c r="U210" i="2"/>
  <c r="U211" i="2"/>
  <c r="R213" i="2"/>
  <c r="K217" i="2"/>
  <c r="U217" i="2"/>
  <c r="U218" i="2"/>
  <c r="U219" i="2"/>
  <c r="R221" i="2"/>
  <c r="K225" i="2"/>
  <c r="U225" i="2"/>
  <c r="U226" i="2"/>
  <c r="U227" i="2"/>
  <c r="R229" i="2"/>
  <c r="K233" i="2"/>
  <c r="U233" i="2"/>
  <c r="U234" i="2"/>
  <c r="U235" i="2"/>
  <c r="R237" i="2"/>
  <c r="K241" i="2"/>
  <c r="U241" i="2"/>
  <c r="U242" i="2"/>
  <c r="U243" i="2"/>
  <c r="R245" i="2"/>
  <c r="K249" i="2"/>
  <c r="U249" i="2"/>
  <c r="U250" i="2"/>
  <c r="U251" i="2"/>
  <c r="R253" i="2"/>
  <c r="K257" i="2"/>
  <c r="S257" i="2"/>
  <c r="K258" i="2"/>
  <c r="K259" i="2"/>
  <c r="K260" i="2"/>
  <c r="U260" i="2"/>
  <c r="R262" i="2"/>
  <c r="R263" i="2"/>
  <c r="R264" i="2"/>
  <c r="K266" i="2"/>
  <c r="U266" i="2"/>
  <c r="R268" i="2"/>
  <c r="K270" i="2"/>
  <c r="U270" i="2"/>
  <c r="R272" i="2"/>
  <c r="R273" i="2"/>
  <c r="T273" i="2" s="1"/>
  <c r="W273" i="2" s="1"/>
  <c r="R274" i="2"/>
  <c r="K276" i="2"/>
  <c r="K277" i="2"/>
  <c r="K278" i="2"/>
  <c r="U278" i="2"/>
  <c r="R280" i="2"/>
  <c r="R281" i="2"/>
  <c r="R282" i="2"/>
  <c r="S283" i="2"/>
  <c r="K284" i="2"/>
  <c r="K285" i="2"/>
  <c r="K286" i="2"/>
  <c r="U286" i="2"/>
  <c r="U287" i="2"/>
  <c r="U288" i="2"/>
  <c r="U289" i="2"/>
  <c r="R291" i="2"/>
  <c r="S292" i="2"/>
  <c r="T292" i="2" s="1"/>
  <c r="W292" i="2" s="1"/>
  <c r="S293" i="2"/>
  <c r="K294" i="2"/>
  <c r="U294" i="2"/>
  <c r="R296" i="2"/>
  <c r="R297" i="2"/>
  <c r="S298" i="2"/>
  <c r="K299" i="2"/>
  <c r="U299" i="2"/>
  <c r="U300" i="2"/>
  <c r="R302" i="2"/>
  <c r="S303" i="2"/>
  <c r="K304" i="2"/>
  <c r="P304" i="2" s="1"/>
  <c r="Q304" i="2" s="1"/>
  <c r="K305" i="2"/>
  <c r="U305" i="2"/>
  <c r="R307" i="2"/>
  <c r="S308" i="2"/>
  <c r="T308" i="2" s="1"/>
  <c r="W308" i="2" s="1"/>
  <c r="S309" i="2"/>
  <c r="K310" i="2"/>
  <c r="U310" i="2"/>
  <c r="R312" i="2"/>
  <c r="R313" i="2"/>
  <c r="S314" i="2"/>
  <c r="K315" i="2"/>
  <c r="U315" i="2"/>
  <c r="U316" i="2"/>
  <c r="R318" i="2"/>
  <c r="S319" i="2"/>
  <c r="K320" i="2"/>
  <c r="P320" i="2" s="1"/>
  <c r="Q320" i="2" s="1"/>
  <c r="K321" i="2"/>
  <c r="K322" i="2"/>
  <c r="U322" i="2"/>
  <c r="R324" i="2"/>
  <c r="R325" i="2"/>
  <c r="S326" i="2"/>
  <c r="K327" i="2"/>
  <c r="U327" i="2"/>
  <c r="U328" i="2"/>
  <c r="U329" i="2"/>
  <c r="R331" i="2"/>
  <c r="S332" i="2"/>
  <c r="S333" i="2"/>
  <c r="K334" i="2"/>
  <c r="U334" i="2"/>
  <c r="R336" i="2"/>
  <c r="R337" i="2"/>
  <c r="R338" i="2"/>
  <c r="S339" i="2"/>
  <c r="K340" i="2"/>
  <c r="P340" i="2" s="1"/>
  <c r="Q340" i="2" s="1"/>
  <c r="K341" i="2"/>
  <c r="U341" i="2"/>
  <c r="R343" i="2"/>
  <c r="S344" i="2"/>
  <c r="T344" i="2" s="1"/>
  <c r="W344" i="2" s="1"/>
  <c r="S345" i="2"/>
  <c r="H347" i="2"/>
  <c r="U347" i="2"/>
  <c r="H348" i="2"/>
  <c r="S348" i="2"/>
  <c r="I350" i="2"/>
  <c r="R350" i="2"/>
  <c r="T350" i="2" s="1"/>
  <c r="H353" i="2"/>
  <c r="I354" i="2"/>
  <c r="S354" i="2"/>
  <c r="V355" i="2"/>
  <c r="R355" i="2"/>
  <c r="V357" i="2"/>
  <c r="S357" i="2"/>
  <c r="K357" i="2"/>
  <c r="S358" i="2"/>
  <c r="I359" i="2"/>
  <c r="S359" i="2"/>
  <c r="V360" i="2"/>
  <c r="R360" i="2"/>
  <c r="I361" i="2"/>
  <c r="V362" i="2"/>
  <c r="R362" i="2"/>
  <c r="I365" i="2"/>
  <c r="R365" i="2"/>
  <c r="S367" i="2"/>
  <c r="I368" i="2"/>
  <c r="S368" i="2"/>
  <c r="V369" i="2"/>
  <c r="R369" i="2"/>
  <c r="I371" i="2"/>
  <c r="R371" i="2"/>
  <c r="S373" i="2"/>
  <c r="I374" i="2"/>
  <c r="S374" i="2"/>
  <c r="V375" i="2"/>
  <c r="R375" i="2"/>
  <c r="V377" i="2"/>
  <c r="S377" i="2"/>
  <c r="K377" i="2"/>
  <c r="R378" i="2"/>
  <c r="H381" i="2"/>
  <c r="I382" i="2"/>
  <c r="S382" i="2"/>
  <c r="V383" i="2"/>
  <c r="R383" i="2"/>
  <c r="V385" i="2"/>
  <c r="S385" i="2"/>
  <c r="K385" i="2"/>
  <c r="U385" i="2"/>
  <c r="H386" i="2"/>
  <c r="H388" i="2"/>
  <c r="I389" i="2"/>
  <c r="S389" i="2"/>
  <c r="V390" i="2"/>
  <c r="R390" i="2"/>
  <c r="I392" i="2"/>
  <c r="R392" i="2"/>
  <c r="R394" i="2"/>
  <c r="V395" i="2"/>
  <c r="R395" i="2"/>
  <c r="K396" i="2"/>
  <c r="H397" i="2"/>
  <c r="S397" i="2"/>
  <c r="I399" i="2"/>
  <c r="R399" i="2"/>
  <c r="S401" i="2"/>
  <c r="I402" i="2"/>
  <c r="S402" i="2"/>
  <c r="V403" i="2"/>
  <c r="R403" i="2"/>
  <c r="V405" i="2"/>
  <c r="S405" i="2"/>
  <c r="K405" i="2"/>
  <c r="U405" i="2"/>
  <c r="H406" i="2"/>
  <c r="H408" i="2"/>
  <c r="I409" i="2"/>
  <c r="S409" i="2"/>
  <c r="V410" i="2"/>
  <c r="R410" i="2"/>
  <c r="T410" i="2" s="1"/>
  <c r="R412" i="2"/>
  <c r="H414" i="2"/>
  <c r="U414" i="2"/>
  <c r="H415" i="2"/>
  <c r="S415" i="2"/>
  <c r="V416" i="2"/>
  <c r="S416" i="2"/>
  <c r="K416" i="2"/>
  <c r="U416" i="2"/>
  <c r="H417" i="2"/>
  <c r="R419" i="2"/>
  <c r="V420" i="2"/>
  <c r="U420" i="2"/>
  <c r="R420" i="2"/>
  <c r="I422" i="2"/>
  <c r="U422" i="2"/>
  <c r="H423" i="2"/>
  <c r="R425" i="2"/>
  <c r="H427" i="2"/>
  <c r="U427" i="2"/>
  <c r="H428" i="2"/>
  <c r="S428" i="2"/>
  <c r="K429" i="2"/>
  <c r="H430" i="2"/>
  <c r="S430" i="2"/>
  <c r="V431" i="2"/>
  <c r="S431" i="2"/>
  <c r="K431" i="2"/>
  <c r="R432" i="2"/>
  <c r="V434" i="2"/>
  <c r="S434" i="2"/>
  <c r="K434" i="2"/>
  <c r="S435" i="2"/>
  <c r="I436" i="2"/>
  <c r="R436" i="2"/>
  <c r="H438" i="2"/>
  <c r="S438" i="2"/>
  <c r="I439" i="2"/>
  <c r="S439" i="2"/>
  <c r="V440" i="2"/>
  <c r="R440" i="2"/>
  <c r="I441" i="2"/>
  <c r="V442" i="2"/>
  <c r="R442" i="2"/>
  <c r="R444" i="2"/>
  <c r="H446" i="2"/>
  <c r="U446" i="2"/>
  <c r="H447" i="2"/>
  <c r="S447" i="2"/>
  <c r="V448" i="2"/>
  <c r="S448" i="2"/>
  <c r="K448" i="2"/>
  <c r="U448" i="2"/>
  <c r="H449" i="2"/>
  <c r="I450" i="2"/>
  <c r="R450" i="2"/>
  <c r="K452" i="2"/>
  <c r="R453" i="2"/>
  <c r="H455" i="2"/>
  <c r="U455" i="2"/>
  <c r="H456" i="2"/>
  <c r="S456" i="2"/>
  <c r="K457" i="2"/>
  <c r="H458" i="2"/>
  <c r="S458" i="2"/>
  <c r="V459" i="2"/>
  <c r="S459" i="2"/>
  <c r="K459" i="2"/>
  <c r="S460" i="2"/>
  <c r="S462" i="2"/>
  <c r="I463" i="2"/>
  <c r="S463" i="2"/>
  <c r="V464" i="2"/>
  <c r="R464" i="2"/>
  <c r="I465" i="2"/>
  <c r="U465" i="2"/>
  <c r="H466" i="2"/>
  <c r="H468" i="2"/>
  <c r="P468" i="2" s="1"/>
  <c r="Q468" i="2" s="1"/>
  <c r="I469" i="2"/>
  <c r="S469" i="2"/>
  <c r="V470" i="2"/>
  <c r="R470" i="2"/>
  <c r="I472" i="2"/>
  <c r="R472" i="2"/>
  <c r="V474" i="2"/>
  <c r="S474" i="2"/>
  <c r="K474" i="2"/>
  <c r="S475" i="2"/>
  <c r="I476" i="2"/>
  <c r="S476" i="2"/>
  <c r="V477" i="2"/>
  <c r="U477" i="2"/>
  <c r="R477" i="2"/>
  <c r="H479" i="2"/>
  <c r="U479" i="2"/>
  <c r="H480" i="2"/>
  <c r="S480" i="2"/>
  <c r="I482" i="2"/>
  <c r="R482" i="2"/>
  <c r="H485" i="2"/>
  <c r="U485" i="2"/>
  <c r="H486" i="2"/>
  <c r="S486" i="2"/>
  <c r="V487" i="2"/>
  <c r="S487" i="2"/>
  <c r="K487" i="2"/>
  <c r="S488" i="2"/>
  <c r="S490" i="2"/>
  <c r="I491" i="2"/>
  <c r="S491" i="2"/>
  <c r="V492" i="2"/>
  <c r="R492" i="2"/>
  <c r="I493" i="2"/>
  <c r="U493" i="2"/>
  <c r="H494" i="2"/>
  <c r="H496" i="2"/>
  <c r="I497" i="2"/>
  <c r="S497" i="2"/>
  <c r="V498" i="2"/>
  <c r="R498" i="2"/>
  <c r="T498" i="2" s="1"/>
  <c r="R500" i="2"/>
  <c r="R502" i="2"/>
  <c r="V503" i="2"/>
  <c r="R503" i="2"/>
  <c r="K504" i="2"/>
  <c r="H505" i="2"/>
  <c r="S505" i="2"/>
  <c r="I507" i="2"/>
  <c r="R507" i="2"/>
  <c r="S509" i="2"/>
  <c r="I512" i="2"/>
  <c r="V513" i="2"/>
  <c r="R513" i="2"/>
  <c r="R515" i="2"/>
  <c r="V516" i="2"/>
  <c r="U516" i="2"/>
  <c r="R516" i="2"/>
  <c r="I518" i="2"/>
  <c r="U518" i="2"/>
  <c r="H519" i="2"/>
  <c r="R521" i="2"/>
  <c r="V522" i="2"/>
  <c r="R522" i="2"/>
  <c r="I524" i="2"/>
  <c r="R524" i="2"/>
  <c r="R526" i="2"/>
  <c r="V527" i="2"/>
  <c r="R527" i="2"/>
  <c r="T527" i="2" s="1"/>
  <c r="K528" i="2"/>
  <c r="H529" i="2"/>
  <c r="S529" i="2"/>
  <c r="T529" i="2" s="1"/>
  <c r="I531" i="2"/>
  <c r="R531" i="2"/>
  <c r="S533" i="2"/>
  <c r="I534" i="2"/>
  <c r="S534" i="2"/>
  <c r="V535" i="2"/>
  <c r="R535" i="2"/>
  <c r="V537" i="2"/>
  <c r="S537" i="2"/>
  <c r="K537" i="2"/>
  <c r="U537" i="2"/>
  <c r="H538" i="2"/>
  <c r="H540" i="2"/>
  <c r="I541" i="2"/>
  <c r="S541" i="2"/>
  <c r="V542" i="2"/>
  <c r="R542" i="2"/>
  <c r="R544" i="2"/>
  <c r="R546" i="2"/>
  <c r="V547" i="2"/>
  <c r="R547" i="2"/>
  <c r="K548" i="2"/>
  <c r="H549" i="2"/>
  <c r="S549" i="2"/>
  <c r="V550" i="2"/>
  <c r="S550" i="2"/>
  <c r="K550" i="2"/>
  <c r="S551" i="2"/>
  <c r="I552" i="2"/>
  <c r="S552" i="2"/>
  <c r="V553" i="2"/>
  <c r="U553" i="2"/>
  <c r="R553" i="2"/>
  <c r="I555" i="2"/>
  <c r="U555" i="2"/>
  <c r="H556" i="2"/>
  <c r="I557" i="2"/>
  <c r="R557" i="2"/>
  <c r="R559" i="2"/>
  <c r="V560" i="2"/>
  <c r="U560" i="2"/>
  <c r="R560" i="2"/>
  <c r="H562" i="2"/>
  <c r="U562" i="2"/>
  <c r="H563" i="2"/>
  <c r="S563" i="2"/>
  <c r="V564" i="2"/>
  <c r="S564" i="2"/>
  <c r="K564" i="2"/>
  <c r="R566" i="2"/>
  <c r="I567" i="2"/>
  <c r="S567" i="2"/>
  <c r="I568" i="2"/>
  <c r="H568" i="2"/>
  <c r="K569" i="2"/>
  <c r="V571" i="2"/>
  <c r="S571" i="2"/>
  <c r="R571" i="2"/>
  <c r="V576" i="2"/>
  <c r="S576" i="2"/>
  <c r="R576" i="2"/>
  <c r="I578" i="2"/>
  <c r="I581" i="2"/>
  <c r="S581" i="2"/>
  <c r="T581" i="2" s="1"/>
  <c r="R582" i="2"/>
  <c r="V583" i="2"/>
  <c r="R583" i="2"/>
  <c r="U583" i="2"/>
  <c r="H584" i="2"/>
  <c r="V585" i="2"/>
  <c r="S585" i="2"/>
  <c r="R585" i="2"/>
  <c r="I590" i="2"/>
  <c r="S590" i="2"/>
  <c r="I591" i="2"/>
  <c r="H591" i="2"/>
  <c r="I592" i="2"/>
  <c r="U592" i="2"/>
  <c r="H593" i="2"/>
  <c r="U593" i="2"/>
  <c r="R594" i="2"/>
  <c r="I595" i="2"/>
  <c r="S595" i="2"/>
  <c r="I596" i="2"/>
  <c r="H596" i="2"/>
  <c r="K597" i="2"/>
  <c r="V599" i="2"/>
  <c r="S599" i="2"/>
  <c r="R599" i="2"/>
  <c r="K604" i="2"/>
  <c r="V606" i="2"/>
  <c r="U606" i="2"/>
  <c r="S606" i="2"/>
  <c r="I607" i="2"/>
  <c r="H607" i="2"/>
  <c r="I608" i="2"/>
  <c r="U608" i="2"/>
  <c r="H609" i="2"/>
  <c r="V610" i="2"/>
  <c r="S610" i="2"/>
  <c r="R610" i="2"/>
  <c r="R612" i="2"/>
  <c r="K615" i="2"/>
  <c r="I617" i="2"/>
  <c r="U617" i="2"/>
  <c r="H618" i="2"/>
  <c r="U618" i="2"/>
  <c r="R619" i="2"/>
  <c r="I620" i="2"/>
  <c r="S620" i="2"/>
  <c r="R621" i="2"/>
  <c r="V624" i="2"/>
  <c r="S624" i="2"/>
  <c r="R624" i="2"/>
  <c r="I626" i="2"/>
  <c r="I629" i="2"/>
  <c r="S629" i="2"/>
  <c r="T629" i="2" s="1"/>
  <c r="R630" i="2"/>
  <c r="V631" i="2"/>
  <c r="R631" i="2"/>
  <c r="U631" i="2"/>
  <c r="H632" i="2"/>
  <c r="V633" i="2"/>
  <c r="S633" i="2"/>
  <c r="R633" i="2"/>
  <c r="I638" i="2"/>
  <c r="S638" i="2"/>
  <c r="I639" i="2"/>
  <c r="H639" i="2"/>
  <c r="I640" i="2"/>
  <c r="U640" i="2"/>
  <c r="H641" i="2"/>
  <c r="V642" i="2"/>
  <c r="S642" i="2"/>
  <c r="R642" i="2"/>
  <c r="R644" i="2"/>
  <c r="K647" i="2"/>
  <c r="I649" i="2"/>
  <c r="K652" i="2"/>
  <c r="V654" i="2"/>
  <c r="R654" i="2"/>
  <c r="U654" i="2"/>
  <c r="H655" i="2"/>
  <c r="U655" i="2"/>
  <c r="R656" i="2"/>
  <c r="V661" i="2"/>
  <c r="S661" i="2"/>
  <c r="R661" i="2"/>
  <c r="K664" i="2"/>
  <c r="V666" i="2"/>
  <c r="R666" i="2"/>
  <c r="U666" i="2"/>
  <c r="H667" i="2"/>
  <c r="I669" i="2"/>
  <c r="S669" i="2"/>
  <c r="R670" i="2"/>
  <c r="V671" i="2"/>
  <c r="R671" i="2"/>
  <c r="U671" i="2"/>
  <c r="H672" i="2"/>
  <c r="V673" i="2"/>
  <c r="S673" i="2"/>
  <c r="R673" i="2"/>
  <c r="I678" i="2"/>
  <c r="S678" i="2"/>
  <c r="I679" i="2"/>
  <c r="H679" i="2"/>
  <c r="R682" i="2"/>
  <c r="I683" i="2"/>
  <c r="S683" i="2"/>
  <c r="I684" i="2"/>
  <c r="H684" i="2"/>
  <c r="K685" i="2"/>
  <c r="H688" i="2"/>
  <c r="V689" i="2"/>
  <c r="S689" i="2"/>
  <c r="R689" i="2"/>
  <c r="R691" i="2"/>
  <c r="V692" i="2"/>
  <c r="S692" i="2"/>
  <c r="R692" i="2"/>
  <c r="U692" i="2"/>
  <c r="H693" i="2"/>
  <c r="K695" i="2"/>
  <c r="I697" i="2"/>
  <c r="I701" i="2"/>
  <c r="K704" i="2"/>
  <c r="V706" i="2"/>
  <c r="U706" i="2"/>
  <c r="S706" i="2"/>
  <c r="R706" i="2"/>
  <c r="I707" i="2"/>
  <c r="S707" i="2"/>
  <c r="I708" i="2"/>
  <c r="H708" i="2"/>
  <c r="K709" i="2"/>
  <c r="S712" i="2"/>
  <c r="V713" i="2"/>
  <c r="S713" i="2"/>
  <c r="R713" i="2"/>
  <c r="K715" i="2"/>
  <c r="I717" i="2"/>
  <c r="R720" i="2"/>
  <c r="I722" i="2"/>
  <c r="H722" i="2"/>
  <c r="R727" i="2"/>
  <c r="V728" i="2"/>
  <c r="S728" i="2"/>
  <c r="R728" i="2"/>
  <c r="U728" i="2"/>
  <c r="H729" i="2"/>
  <c r="U729" i="2"/>
  <c r="S730" i="2"/>
  <c r="I731" i="2"/>
  <c r="H731" i="2"/>
  <c r="R734" i="2"/>
  <c r="I735" i="2"/>
  <c r="S735" i="2"/>
  <c r="I736" i="2"/>
  <c r="H736" i="2"/>
  <c r="I737" i="2"/>
  <c r="S738" i="2"/>
  <c r="V739" i="2"/>
  <c r="U739" i="2"/>
  <c r="S739" i="2"/>
  <c r="R739" i="2"/>
  <c r="I740" i="2"/>
  <c r="S740" i="2"/>
  <c r="R741" i="2"/>
  <c r="V742" i="2"/>
  <c r="R742" i="2"/>
  <c r="U742" i="2"/>
  <c r="H743" i="2"/>
  <c r="R746" i="2"/>
  <c r="I747" i="2"/>
  <c r="S747" i="2"/>
  <c r="I748" i="2"/>
  <c r="H748" i="2"/>
  <c r="K749" i="2"/>
  <c r="H752" i="2"/>
  <c r="V753" i="2"/>
  <c r="S753" i="2"/>
  <c r="R753" i="2"/>
  <c r="R755" i="2"/>
  <c r="V756" i="2"/>
  <c r="S756" i="2"/>
  <c r="R756" i="2"/>
  <c r="U756" i="2"/>
  <c r="H757" i="2"/>
  <c r="I765" i="2"/>
  <c r="H765" i="2"/>
  <c r="V769" i="2"/>
  <c r="U769" i="2"/>
  <c r="S769" i="2"/>
  <c r="R769" i="2"/>
  <c r="I770" i="2"/>
  <c r="I771" i="2"/>
  <c r="K774" i="2"/>
  <c r="I777" i="2"/>
  <c r="H777" i="2"/>
  <c r="V781" i="2"/>
  <c r="R781" i="2"/>
  <c r="U781" i="2"/>
  <c r="H782" i="2"/>
  <c r="I785" i="2"/>
  <c r="H791" i="2"/>
  <c r="U791" i="2"/>
  <c r="R792" i="2"/>
  <c r="H795" i="2"/>
  <c r="R798" i="2"/>
  <c r="I799" i="2"/>
  <c r="S799" i="2"/>
  <c r="I800" i="2"/>
  <c r="H800" i="2"/>
  <c r="I801" i="2"/>
  <c r="S802" i="2"/>
  <c r="V803" i="2"/>
  <c r="U803" i="2"/>
  <c r="S803" i="2"/>
  <c r="R803" i="2"/>
  <c r="I804" i="2"/>
  <c r="S804" i="2"/>
  <c r="R805" i="2"/>
  <c r="V806" i="2"/>
  <c r="R806" i="2"/>
  <c r="U806" i="2"/>
  <c r="H807" i="2"/>
  <c r="R810" i="2"/>
  <c r="I811" i="2"/>
  <c r="S811" i="2"/>
  <c r="I812" i="2"/>
  <c r="H812" i="2"/>
  <c r="K813" i="2"/>
  <c r="H816" i="2"/>
  <c r="V817" i="2"/>
  <c r="S817" i="2"/>
  <c r="R817" i="2"/>
  <c r="R819" i="2"/>
  <c r="V820" i="2"/>
  <c r="S820" i="2"/>
  <c r="R820" i="2"/>
  <c r="U820" i="2"/>
  <c r="H821" i="2"/>
  <c r="U821" i="2"/>
  <c r="S822" i="2"/>
  <c r="I823" i="2"/>
  <c r="H823" i="2"/>
  <c r="S825" i="2"/>
  <c r="V826" i="2"/>
  <c r="U826" i="2"/>
  <c r="K826" i="2"/>
  <c r="S826" i="2"/>
  <c r="R826" i="2"/>
  <c r="I829" i="2"/>
  <c r="S830" i="2"/>
  <c r="I831" i="2"/>
  <c r="V836" i="2"/>
  <c r="S836" i="2"/>
  <c r="R836" i="2"/>
  <c r="S838" i="2"/>
  <c r="I839" i="2"/>
  <c r="V844" i="2"/>
  <c r="S844" i="2"/>
  <c r="R844" i="2"/>
  <c r="U844" i="2"/>
  <c r="K845" i="2"/>
  <c r="V846" i="2"/>
  <c r="S846" i="2"/>
  <c r="R846" i="2"/>
  <c r="S848" i="2"/>
  <c r="I849" i="2"/>
  <c r="H849" i="2"/>
  <c r="V850" i="2"/>
  <c r="U850" i="2"/>
  <c r="S850" i="2"/>
  <c r="R850" i="2"/>
  <c r="V852" i="2"/>
  <c r="S852" i="2"/>
  <c r="R852" i="2"/>
  <c r="U852" i="2"/>
  <c r="K853" i="2"/>
  <c r="V854" i="2"/>
  <c r="S854" i="2"/>
  <c r="R854" i="2"/>
  <c r="S856" i="2"/>
  <c r="I857" i="2"/>
  <c r="H857" i="2"/>
  <c r="V858" i="2"/>
  <c r="U858" i="2"/>
  <c r="S858" i="2"/>
  <c r="R858" i="2"/>
  <c r="V860" i="2"/>
  <c r="S860" i="2"/>
  <c r="R860" i="2"/>
  <c r="S862" i="2"/>
  <c r="I863" i="2"/>
  <c r="V866" i="2"/>
  <c r="S866" i="2"/>
  <c r="R866" i="2"/>
  <c r="S873" i="2"/>
  <c r="I874" i="2"/>
  <c r="R875" i="2"/>
  <c r="I876" i="2"/>
  <c r="H876" i="2"/>
  <c r="V877" i="2"/>
  <c r="U877" i="2"/>
  <c r="S877" i="2"/>
  <c r="R877" i="2"/>
  <c r="V879" i="2"/>
  <c r="U879" i="2"/>
  <c r="S879" i="2"/>
  <c r="R879" i="2"/>
  <c r="R882" i="2"/>
  <c r="I883" i="2"/>
  <c r="H883" i="2"/>
  <c r="V887" i="2"/>
  <c r="U887" i="2"/>
  <c r="S887" i="2"/>
  <c r="R887" i="2"/>
  <c r="R891" i="2"/>
  <c r="I892" i="2"/>
  <c r="H892" i="2"/>
  <c r="V893" i="2"/>
  <c r="U893" i="2"/>
  <c r="S893" i="2"/>
  <c r="R893" i="2"/>
  <c r="V895" i="2"/>
  <c r="U895" i="2"/>
  <c r="S895" i="2"/>
  <c r="R895" i="2"/>
  <c r="R898" i="2"/>
  <c r="I899" i="2"/>
  <c r="H899" i="2"/>
  <c r="V910" i="2"/>
  <c r="U910" i="2"/>
  <c r="S910" i="2"/>
  <c r="R910" i="2"/>
  <c r="V912" i="2"/>
  <c r="S912" i="2"/>
  <c r="R912" i="2"/>
  <c r="U912" i="2"/>
  <c r="K913" i="2"/>
  <c r="V914" i="2"/>
  <c r="S914" i="2"/>
  <c r="R914" i="2"/>
  <c r="S916" i="2"/>
  <c r="I917" i="2"/>
  <c r="H917" i="2"/>
  <c r="V918" i="2"/>
  <c r="U918" i="2"/>
  <c r="S918" i="2"/>
  <c r="R918" i="2"/>
  <c r="V920" i="2"/>
  <c r="S920" i="2"/>
  <c r="R920" i="2"/>
  <c r="K923" i="2"/>
  <c r="I929" i="2"/>
  <c r="V938" i="2"/>
  <c r="S938" i="2"/>
  <c r="R938" i="2"/>
  <c r="S951" i="2"/>
  <c r="I952" i="2"/>
  <c r="R953" i="2"/>
  <c r="I954" i="2"/>
  <c r="H954" i="2"/>
  <c r="I957" i="2"/>
  <c r="R960" i="2"/>
  <c r="K964" i="2"/>
  <c r="V965" i="2"/>
  <c r="S965" i="2"/>
  <c r="R965" i="2"/>
  <c r="R968" i="2"/>
  <c r="K970" i="2"/>
  <c r="V992" i="2"/>
  <c r="S992" i="2"/>
  <c r="R992" i="2"/>
  <c r="S994" i="2"/>
  <c r="I995" i="2"/>
  <c r="S996" i="2"/>
  <c r="I997" i="2"/>
  <c r="H997" i="2"/>
  <c r="I1001" i="2"/>
  <c r="S1002" i="2"/>
  <c r="I1003" i="2"/>
  <c r="V1014" i="2"/>
  <c r="U1014" i="2"/>
  <c r="S1014" i="2"/>
  <c r="R1014" i="2"/>
  <c r="V1016" i="2"/>
  <c r="S1016" i="2"/>
  <c r="R1016" i="2"/>
  <c r="S1023" i="2"/>
  <c r="I1024" i="2"/>
  <c r="R1025" i="2"/>
  <c r="R1036" i="2"/>
  <c r="R1039" i="2"/>
  <c r="I1040" i="2"/>
  <c r="H1040" i="2"/>
  <c r="V1041" i="2"/>
  <c r="U1041" i="2"/>
  <c r="S1041" i="2"/>
  <c r="R1041" i="2"/>
  <c r="V1043" i="2"/>
  <c r="S1043" i="2"/>
  <c r="R1043" i="2"/>
  <c r="S1045" i="2"/>
  <c r="I1046" i="2"/>
  <c r="H1046" i="2"/>
  <c r="I1049" i="2"/>
  <c r="S1050" i="2"/>
  <c r="I1051" i="2"/>
  <c r="R1052" i="2"/>
  <c r="R1061" i="2"/>
  <c r="I1062" i="2"/>
  <c r="H1062" i="2"/>
  <c r="I1065" i="2"/>
  <c r="R1066" i="2"/>
  <c r="I1067" i="2"/>
  <c r="H1067" i="2"/>
  <c r="V1071" i="2"/>
  <c r="U1071" i="2"/>
  <c r="S1071" i="2"/>
  <c r="R1071" i="2"/>
  <c r="V1073" i="2"/>
  <c r="S1073" i="2"/>
  <c r="R1073" i="2"/>
  <c r="U1073" i="2"/>
  <c r="V1077" i="2"/>
  <c r="S1077" i="2"/>
  <c r="R1077" i="2"/>
  <c r="R1087" i="2"/>
  <c r="I1088" i="2"/>
  <c r="H1088" i="2"/>
  <c r="K1096" i="2"/>
  <c r="S1103" i="2"/>
  <c r="I1104" i="2"/>
  <c r="S1105" i="2"/>
  <c r="I1106" i="2"/>
  <c r="H1106" i="2"/>
  <c r="I1109" i="2"/>
  <c r="R1110" i="2"/>
  <c r="I1111" i="2"/>
  <c r="H1111" i="2"/>
  <c r="R1130" i="2"/>
  <c r="I1131" i="2"/>
  <c r="H1131" i="2"/>
  <c r="I1134" i="2"/>
  <c r="S1135" i="2"/>
  <c r="I1136" i="2"/>
  <c r="R1137" i="2"/>
  <c r="V1144" i="2"/>
  <c r="U1144" i="2"/>
  <c r="S1144" i="2"/>
  <c r="R1144" i="2"/>
  <c r="R1147" i="2"/>
  <c r="I1148" i="2"/>
  <c r="H1148" i="2"/>
  <c r="V1149" i="2"/>
  <c r="S1149" i="2"/>
  <c r="R1149" i="2"/>
  <c r="K1152" i="2"/>
  <c r="I1158" i="2"/>
  <c r="S1169" i="2"/>
  <c r="I1170" i="2"/>
  <c r="H1170" i="2"/>
  <c r="V1175" i="2"/>
  <c r="S1175" i="2"/>
  <c r="R1175" i="2"/>
  <c r="R1182" i="2"/>
  <c r="I1183" i="2"/>
  <c r="H1183" i="2"/>
  <c r="I1186" i="2"/>
  <c r="V1189" i="2"/>
  <c r="S1189" i="2"/>
  <c r="R1189" i="2"/>
  <c r="U1189" i="2"/>
  <c r="K1190" i="2"/>
  <c r="V1195" i="2"/>
  <c r="S1195" i="2"/>
  <c r="R1195" i="2"/>
  <c r="S1197" i="2"/>
  <c r="I1198" i="2"/>
  <c r="H1198" i="2"/>
  <c r="S1203" i="2"/>
  <c r="I1204" i="2"/>
  <c r="H1204" i="2"/>
  <c r="I1210" i="2"/>
  <c r="H1210" i="2"/>
  <c r="V1216" i="2"/>
  <c r="U1216" i="2"/>
  <c r="S1216" i="2"/>
  <c r="R1216" i="2"/>
  <c r="S1225" i="2"/>
  <c r="I1230" i="2"/>
  <c r="S1231" i="2"/>
  <c r="I1232" i="2"/>
  <c r="V1241" i="2"/>
  <c r="S1241" i="2"/>
  <c r="R1241" i="2"/>
  <c r="S1243" i="2"/>
  <c r="I1244" i="2"/>
  <c r="S1245" i="2"/>
  <c r="I1246" i="2"/>
  <c r="H1246" i="2"/>
  <c r="V1247" i="2"/>
  <c r="S1247" i="2"/>
  <c r="R1247" i="2"/>
  <c r="I1250" i="2"/>
  <c r="H1250" i="2"/>
  <c r="V1256" i="2"/>
  <c r="U1256" i="2"/>
  <c r="S1256" i="2"/>
  <c r="R1256" i="2"/>
  <c r="S1267" i="2"/>
  <c r="I1268" i="2"/>
  <c r="S1269" i="2"/>
  <c r="I1270" i="2"/>
  <c r="H1270" i="2"/>
  <c r="I1274" i="2"/>
  <c r="R1275" i="2"/>
  <c r="I1276" i="2"/>
  <c r="H1276" i="2"/>
  <c r="I1282" i="2"/>
  <c r="R1283" i="2"/>
  <c r="I1284" i="2"/>
  <c r="H1284" i="2"/>
  <c r="K1292" i="2"/>
  <c r="I1298" i="2"/>
  <c r="R1299" i="2"/>
  <c r="I1300" i="2"/>
  <c r="H1300" i="2"/>
  <c r="S1428" i="2"/>
  <c r="S1438" i="2"/>
  <c r="S1581" i="2"/>
  <c r="S1609" i="2"/>
  <c r="R2315" i="2"/>
  <c r="K283" i="2"/>
  <c r="U283" i="2"/>
  <c r="K292" i="2"/>
  <c r="K293" i="2"/>
  <c r="U293" i="2"/>
  <c r="K298" i="2"/>
  <c r="U298" i="2"/>
  <c r="K303" i="2"/>
  <c r="U303" i="2"/>
  <c r="P305" i="2"/>
  <c r="Q305" i="2" s="1"/>
  <c r="K308" i="2"/>
  <c r="K309" i="2"/>
  <c r="U309" i="2"/>
  <c r="K314" i="2"/>
  <c r="U314" i="2"/>
  <c r="K319" i="2"/>
  <c r="U319" i="2"/>
  <c r="K326" i="2"/>
  <c r="U326" i="2"/>
  <c r="K332" i="2"/>
  <c r="K333" i="2"/>
  <c r="U333" i="2"/>
  <c r="K339" i="2"/>
  <c r="U339" i="2"/>
  <c r="K344" i="2"/>
  <c r="K345" i="2"/>
  <c r="V349" i="2"/>
  <c r="R349" i="2"/>
  <c r="V352" i="2"/>
  <c r="U352" i="2"/>
  <c r="R352" i="2"/>
  <c r="V356" i="2"/>
  <c r="S356" i="2"/>
  <c r="K356" i="2"/>
  <c r="U356" i="2"/>
  <c r="V363" i="2"/>
  <c r="S363" i="2"/>
  <c r="K363" i="2"/>
  <c r="V370" i="2"/>
  <c r="R370" i="2"/>
  <c r="V376" i="2"/>
  <c r="S376" i="2"/>
  <c r="K376" i="2"/>
  <c r="U376" i="2"/>
  <c r="V380" i="2"/>
  <c r="U380" i="2"/>
  <c r="R380" i="2"/>
  <c r="V384" i="2"/>
  <c r="S384" i="2"/>
  <c r="K384" i="2"/>
  <c r="U384" i="2"/>
  <c r="V391" i="2"/>
  <c r="R391" i="2"/>
  <c r="V393" i="2"/>
  <c r="S393" i="2"/>
  <c r="K393" i="2"/>
  <c r="P393" i="2" s="1"/>
  <c r="Q393" i="2" s="1"/>
  <c r="V396" i="2"/>
  <c r="R396" i="2"/>
  <c r="V398" i="2"/>
  <c r="R398" i="2"/>
  <c r="T398" i="2" s="1"/>
  <c r="V404" i="2"/>
  <c r="S404" i="2"/>
  <c r="K404" i="2"/>
  <c r="P404" i="2" s="1"/>
  <c r="Q404" i="2" s="1"/>
  <c r="U404" i="2"/>
  <c r="V411" i="2"/>
  <c r="S411" i="2"/>
  <c r="K411" i="2"/>
  <c r="V421" i="2"/>
  <c r="R421" i="2"/>
  <c r="V429" i="2"/>
  <c r="R429" i="2"/>
  <c r="V433" i="2"/>
  <c r="S433" i="2"/>
  <c r="K433" i="2"/>
  <c r="U433" i="2"/>
  <c r="V443" i="2"/>
  <c r="S443" i="2"/>
  <c r="K443" i="2"/>
  <c r="V452" i="2"/>
  <c r="V457" i="2"/>
  <c r="R457" i="2"/>
  <c r="V471" i="2"/>
  <c r="R471" i="2"/>
  <c r="V473" i="2"/>
  <c r="S473" i="2"/>
  <c r="K473" i="2"/>
  <c r="U473" i="2"/>
  <c r="V478" i="2"/>
  <c r="U478" i="2"/>
  <c r="V481" i="2"/>
  <c r="R481" i="2"/>
  <c r="V484" i="2"/>
  <c r="U484" i="2"/>
  <c r="R484" i="2"/>
  <c r="V499" i="2"/>
  <c r="S499" i="2"/>
  <c r="K499" i="2"/>
  <c r="V504" i="2"/>
  <c r="R504" i="2"/>
  <c r="V506" i="2"/>
  <c r="R506" i="2"/>
  <c r="V511" i="2"/>
  <c r="R511" i="2"/>
  <c r="V514" i="2"/>
  <c r="S514" i="2"/>
  <c r="K514" i="2"/>
  <c r="V517" i="2"/>
  <c r="R517" i="2"/>
  <c r="V523" i="2"/>
  <c r="R523" i="2"/>
  <c r="V525" i="2"/>
  <c r="S525" i="2"/>
  <c r="K525" i="2"/>
  <c r="V528" i="2"/>
  <c r="R528" i="2"/>
  <c r="V530" i="2"/>
  <c r="R530" i="2"/>
  <c r="V536" i="2"/>
  <c r="S536" i="2"/>
  <c r="K536" i="2"/>
  <c r="U536" i="2"/>
  <c r="V543" i="2"/>
  <c r="S543" i="2"/>
  <c r="K543" i="2"/>
  <c r="V548" i="2"/>
  <c r="R548" i="2"/>
  <c r="V554" i="2"/>
  <c r="R554" i="2"/>
  <c r="V558" i="2"/>
  <c r="S558" i="2"/>
  <c r="K558" i="2"/>
  <c r="V561" i="2"/>
  <c r="U561" i="2"/>
  <c r="R561" i="2"/>
  <c r="V570" i="2"/>
  <c r="R570" i="2"/>
  <c r="U570" i="2"/>
  <c r="V575" i="2"/>
  <c r="R575" i="2"/>
  <c r="U575" i="2"/>
  <c r="V577" i="2"/>
  <c r="S577" i="2"/>
  <c r="R577" i="2"/>
  <c r="I583" i="2"/>
  <c r="H583" i="2"/>
  <c r="V586" i="2"/>
  <c r="S586" i="2"/>
  <c r="R586" i="2"/>
  <c r="V598" i="2"/>
  <c r="R598" i="2"/>
  <c r="U598" i="2"/>
  <c r="V605" i="2"/>
  <c r="R605" i="2"/>
  <c r="U605" i="2"/>
  <c r="I606" i="2"/>
  <c r="H606" i="2"/>
  <c r="V616" i="2"/>
  <c r="S616" i="2"/>
  <c r="R616" i="2"/>
  <c r="V623" i="2"/>
  <c r="R623" i="2"/>
  <c r="U623" i="2"/>
  <c r="V625" i="2"/>
  <c r="S625" i="2"/>
  <c r="R625" i="2"/>
  <c r="I631" i="2"/>
  <c r="H631" i="2"/>
  <c r="V634" i="2"/>
  <c r="S634" i="2"/>
  <c r="R634" i="2"/>
  <c r="K640" i="2"/>
  <c r="R643" i="2"/>
  <c r="I644" i="2"/>
  <c r="S644" i="2"/>
  <c r="R645" i="2"/>
  <c r="S647" i="2"/>
  <c r="V648" i="2"/>
  <c r="S648" i="2"/>
  <c r="R648" i="2"/>
  <c r="K649" i="2"/>
  <c r="S652" i="2"/>
  <c r="V653" i="2"/>
  <c r="R653" i="2"/>
  <c r="U653" i="2"/>
  <c r="I654" i="2"/>
  <c r="H654" i="2"/>
  <c r="R657" i="2"/>
  <c r="R659" i="2"/>
  <c r="V660" i="2"/>
  <c r="R660" i="2"/>
  <c r="U660" i="2"/>
  <c r="I661" i="2"/>
  <c r="H661" i="2"/>
  <c r="S664" i="2"/>
  <c r="V665" i="2"/>
  <c r="R665" i="2"/>
  <c r="U665" i="2"/>
  <c r="I666" i="2"/>
  <c r="H666" i="2"/>
  <c r="I670" i="2"/>
  <c r="S670" i="2"/>
  <c r="I671" i="2"/>
  <c r="H671" i="2"/>
  <c r="V674" i="2"/>
  <c r="S674" i="2"/>
  <c r="R674" i="2"/>
  <c r="R676" i="2"/>
  <c r="S685" i="2"/>
  <c r="V686" i="2"/>
  <c r="U686" i="2"/>
  <c r="S686" i="2"/>
  <c r="R686" i="2"/>
  <c r="I687" i="2"/>
  <c r="R690" i="2"/>
  <c r="I691" i="2"/>
  <c r="S691" i="2"/>
  <c r="I692" i="2"/>
  <c r="H692" i="2"/>
  <c r="S695" i="2"/>
  <c r="V696" i="2"/>
  <c r="S696" i="2"/>
  <c r="R696" i="2"/>
  <c r="K697" i="2"/>
  <c r="S699" i="2"/>
  <c r="V700" i="2"/>
  <c r="S700" i="2"/>
  <c r="R700" i="2"/>
  <c r="K701" i="2"/>
  <c r="S704" i="2"/>
  <c r="V705" i="2"/>
  <c r="R705" i="2"/>
  <c r="U705" i="2"/>
  <c r="S709" i="2"/>
  <c r="V710" i="2"/>
  <c r="S710" i="2"/>
  <c r="R710" i="2"/>
  <c r="I713" i="2"/>
  <c r="H713" i="2"/>
  <c r="S715" i="2"/>
  <c r="V716" i="2"/>
  <c r="S716" i="2"/>
  <c r="R716" i="2"/>
  <c r="K717" i="2"/>
  <c r="U719" i="2"/>
  <c r="S720" i="2"/>
  <c r="I721" i="2"/>
  <c r="R724" i="2"/>
  <c r="U726" i="2"/>
  <c r="S727" i="2"/>
  <c r="I728" i="2"/>
  <c r="H728" i="2"/>
  <c r="I741" i="2"/>
  <c r="S741" i="2"/>
  <c r="I742" i="2"/>
  <c r="H742" i="2"/>
  <c r="S744" i="2"/>
  <c r="V745" i="2"/>
  <c r="S745" i="2"/>
  <c r="R745" i="2"/>
  <c r="S749" i="2"/>
  <c r="V750" i="2"/>
  <c r="U750" i="2"/>
  <c r="S750" i="2"/>
  <c r="R750" i="2"/>
  <c r="I751" i="2"/>
  <c r="R754" i="2"/>
  <c r="I755" i="2"/>
  <c r="S755" i="2"/>
  <c r="I756" i="2"/>
  <c r="H756" i="2"/>
  <c r="S758" i="2"/>
  <c r="V759" i="2"/>
  <c r="S759" i="2"/>
  <c r="R759" i="2"/>
  <c r="S762" i="2"/>
  <c r="V763" i="2"/>
  <c r="U763" i="2"/>
  <c r="S763" i="2"/>
  <c r="R763" i="2"/>
  <c r="I764" i="2"/>
  <c r="R767" i="2"/>
  <c r="V768" i="2"/>
  <c r="S768" i="2"/>
  <c r="R768" i="2"/>
  <c r="U768" i="2"/>
  <c r="R772" i="2"/>
  <c r="S774" i="2"/>
  <c r="V775" i="2"/>
  <c r="U775" i="2"/>
  <c r="S775" i="2"/>
  <c r="R775" i="2"/>
  <c r="I776" i="2"/>
  <c r="R779" i="2"/>
  <c r="V780" i="2"/>
  <c r="R780" i="2"/>
  <c r="U780" i="2"/>
  <c r="I781" i="2"/>
  <c r="H781" i="2"/>
  <c r="S783" i="2"/>
  <c r="V784" i="2"/>
  <c r="S784" i="2"/>
  <c r="R784" i="2"/>
  <c r="K785" i="2"/>
  <c r="V789" i="2"/>
  <c r="U789" i="2"/>
  <c r="S789" i="2"/>
  <c r="R789" i="2"/>
  <c r="I790" i="2"/>
  <c r="R793" i="2"/>
  <c r="I794" i="2"/>
  <c r="S796" i="2"/>
  <c r="V797" i="2"/>
  <c r="S797" i="2"/>
  <c r="R797" i="2"/>
  <c r="I805" i="2"/>
  <c r="S805" i="2"/>
  <c r="I806" i="2"/>
  <c r="H806" i="2"/>
  <c r="S808" i="2"/>
  <c r="V809" i="2"/>
  <c r="S809" i="2"/>
  <c r="R809" i="2"/>
  <c r="S813" i="2"/>
  <c r="V814" i="2"/>
  <c r="U814" i="2"/>
  <c r="S814" i="2"/>
  <c r="R814" i="2"/>
  <c r="I815" i="2"/>
  <c r="R818" i="2"/>
  <c r="I819" i="2"/>
  <c r="S819" i="2"/>
  <c r="I820" i="2"/>
  <c r="H820" i="2"/>
  <c r="R824" i="2"/>
  <c r="R832" i="2"/>
  <c r="S835" i="2"/>
  <c r="R837" i="2"/>
  <c r="R840" i="2"/>
  <c r="S843" i="2"/>
  <c r="S851" i="2"/>
  <c r="S859" i="2"/>
  <c r="R861" i="2"/>
  <c r="R864" i="2"/>
  <c r="S865" i="2"/>
  <c r="R867" i="2"/>
  <c r="I868" i="2"/>
  <c r="H868" i="2"/>
  <c r="V869" i="2"/>
  <c r="S869" i="2"/>
  <c r="R869" i="2"/>
  <c r="R872" i="2"/>
  <c r="S878" i="2"/>
  <c r="V884" i="2"/>
  <c r="S884" i="2"/>
  <c r="R884" i="2"/>
  <c r="S886" i="2"/>
  <c r="S888" i="2"/>
  <c r="I889" i="2"/>
  <c r="H889" i="2"/>
  <c r="S894" i="2"/>
  <c r="R903" i="2"/>
  <c r="I904" i="2"/>
  <c r="H904" i="2"/>
  <c r="V905" i="2"/>
  <c r="U905" i="2"/>
  <c r="S905" i="2"/>
  <c r="R905" i="2"/>
  <c r="S909" i="2"/>
  <c r="S911" i="2"/>
  <c r="S919" i="2"/>
  <c r="R921" i="2"/>
  <c r="I922" i="2"/>
  <c r="H922" i="2"/>
  <c r="U923" i="2"/>
  <c r="V926" i="2"/>
  <c r="U926" i="2"/>
  <c r="S926" i="2"/>
  <c r="R926" i="2"/>
  <c r="V928" i="2"/>
  <c r="S928" i="2"/>
  <c r="R928" i="2"/>
  <c r="U928" i="2"/>
  <c r="V930" i="2"/>
  <c r="S930" i="2"/>
  <c r="R930" i="2"/>
  <c r="U933" i="2"/>
  <c r="S937" i="2"/>
  <c r="R939" i="2"/>
  <c r="I940" i="2"/>
  <c r="H940" i="2"/>
  <c r="V941" i="2"/>
  <c r="S941" i="2"/>
  <c r="R941" i="2"/>
  <c r="R958" i="2"/>
  <c r="I959" i="2"/>
  <c r="H959" i="2"/>
  <c r="R966" i="2"/>
  <c r="I967" i="2"/>
  <c r="H967" i="2"/>
  <c r="U970" i="2"/>
  <c r="R974" i="2"/>
  <c r="I975" i="2"/>
  <c r="H975" i="2"/>
  <c r="V979" i="2"/>
  <c r="U979" i="2"/>
  <c r="S979" i="2"/>
  <c r="R979" i="2"/>
  <c r="R982" i="2"/>
  <c r="I983" i="2"/>
  <c r="H983" i="2"/>
  <c r="U984" i="2"/>
  <c r="U989" i="2"/>
  <c r="S991" i="2"/>
  <c r="R993" i="2"/>
  <c r="R1004" i="2"/>
  <c r="R1007" i="2"/>
  <c r="I1008" i="2"/>
  <c r="H1008" i="2"/>
  <c r="V1009" i="2"/>
  <c r="U1009" i="2"/>
  <c r="S1009" i="2"/>
  <c r="R1009" i="2"/>
  <c r="V1011" i="2"/>
  <c r="S1011" i="2"/>
  <c r="R1011" i="2"/>
  <c r="S1013" i="2"/>
  <c r="S1015" i="2"/>
  <c r="R1017" i="2"/>
  <c r="I1018" i="2"/>
  <c r="H1018" i="2"/>
  <c r="R1037" i="2"/>
  <c r="I1038" i="2"/>
  <c r="H1038" i="2"/>
  <c r="S1042" i="2"/>
  <c r="R1044" i="2"/>
  <c r="U1056" i="2"/>
  <c r="V1059" i="2"/>
  <c r="U1059" i="2"/>
  <c r="S1059" i="2"/>
  <c r="R1059" i="2"/>
  <c r="S1070" i="2"/>
  <c r="S1072" i="2"/>
  <c r="U1074" i="2"/>
  <c r="S1076" i="2"/>
  <c r="U1081" i="2"/>
  <c r="S1085" i="2"/>
  <c r="I1086" i="2"/>
  <c r="H1086" i="2"/>
  <c r="V1091" i="2"/>
  <c r="S1091" i="2"/>
  <c r="R1091" i="2"/>
  <c r="U1096" i="2"/>
  <c r="V1099" i="2"/>
  <c r="U1099" i="2"/>
  <c r="S1099" i="2"/>
  <c r="R1099" i="2"/>
  <c r="V1101" i="2"/>
  <c r="S1101" i="2"/>
  <c r="R1101" i="2"/>
  <c r="V1112" i="2"/>
  <c r="U1112" i="2"/>
  <c r="S1112" i="2"/>
  <c r="R1112" i="2"/>
  <c r="R1115" i="2"/>
  <c r="I1116" i="2"/>
  <c r="H1116" i="2"/>
  <c r="V1120" i="2"/>
  <c r="U1120" i="2"/>
  <c r="S1120" i="2"/>
  <c r="R1120" i="2"/>
  <c r="R1124" i="2"/>
  <c r="I1125" i="2"/>
  <c r="H1125" i="2"/>
  <c r="V1126" i="2"/>
  <c r="U1126" i="2"/>
  <c r="S1126" i="2"/>
  <c r="R1126" i="2"/>
  <c r="V1128" i="2"/>
  <c r="U1128" i="2"/>
  <c r="S1128" i="2"/>
  <c r="R1128" i="2"/>
  <c r="U1141" i="2"/>
  <c r="S1143" i="2"/>
  <c r="S1145" i="2"/>
  <c r="I1146" i="2"/>
  <c r="H1146" i="2"/>
  <c r="R1150" i="2"/>
  <c r="I1151" i="2"/>
  <c r="H1151" i="2"/>
  <c r="U1152" i="2"/>
  <c r="V1155" i="2"/>
  <c r="U1155" i="2"/>
  <c r="S1155" i="2"/>
  <c r="R1155" i="2"/>
  <c r="V1157" i="2"/>
  <c r="S1157" i="2"/>
  <c r="R1157" i="2"/>
  <c r="U1157" i="2"/>
  <c r="V1159" i="2"/>
  <c r="S1159" i="2"/>
  <c r="R1159" i="2"/>
  <c r="S1161" i="2"/>
  <c r="I1162" i="2"/>
  <c r="H1162" i="2"/>
  <c r="V1163" i="2"/>
  <c r="U1163" i="2"/>
  <c r="S1163" i="2"/>
  <c r="R1163" i="2"/>
  <c r="V1165" i="2"/>
  <c r="S1165" i="2"/>
  <c r="R1165" i="2"/>
  <c r="S1174" i="2"/>
  <c r="R1176" i="2"/>
  <c r="I1177" i="2"/>
  <c r="H1177" i="2"/>
  <c r="V1178" i="2"/>
  <c r="U1178" i="2"/>
  <c r="S1178" i="2"/>
  <c r="R1178" i="2"/>
  <c r="V1180" i="2"/>
  <c r="U1180" i="2"/>
  <c r="S1180" i="2"/>
  <c r="R1180" i="2"/>
  <c r="R1187" i="2"/>
  <c r="S1188" i="2"/>
  <c r="U1190" i="2"/>
  <c r="S1194" i="2"/>
  <c r="V1205" i="2"/>
  <c r="S1205" i="2"/>
  <c r="R1205" i="2"/>
  <c r="R1208" i="2"/>
  <c r="I1209" i="2"/>
  <c r="H1209" i="2"/>
  <c r="V1211" i="2"/>
  <c r="U1211" i="2"/>
  <c r="S1211" i="2"/>
  <c r="R1211" i="2"/>
  <c r="V1213" i="2"/>
  <c r="S1213" i="2"/>
  <c r="R1213" i="2"/>
  <c r="S1215" i="2"/>
  <c r="S1217" i="2"/>
  <c r="I1218" i="2"/>
  <c r="H1218" i="2"/>
  <c r="U1221" i="2"/>
  <c r="I1226" i="2"/>
  <c r="H1226" i="2"/>
  <c r="R1233" i="2"/>
  <c r="R1236" i="2"/>
  <c r="I1237" i="2"/>
  <c r="H1237" i="2"/>
  <c r="V1238" i="2"/>
  <c r="U1238" i="2"/>
  <c r="S1238" i="2"/>
  <c r="R1238" i="2"/>
  <c r="S1240" i="2"/>
  <c r="R1242" i="2"/>
  <c r="R1248" i="2"/>
  <c r="I1249" i="2"/>
  <c r="H1249" i="2"/>
  <c r="V1251" i="2"/>
  <c r="U1251" i="2"/>
  <c r="S1251" i="2"/>
  <c r="R1251" i="2"/>
  <c r="V1253" i="2"/>
  <c r="S1253" i="2"/>
  <c r="R1253" i="2"/>
  <c r="S1255" i="2"/>
  <c r="U1262" i="2"/>
  <c r="V1279" i="2"/>
  <c r="U1279" i="2"/>
  <c r="S1279" i="2"/>
  <c r="R1279" i="2"/>
  <c r="V1287" i="2"/>
  <c r="S1287" i="2"/>
  <c r="R1287" i="2"/>
  <c r="U1292" i="2"/>
  <c r="V1295" i="2"/>
  <c r="U1295" i="2"/>
  <c r="S1295" i="2"/>
  <c r="R1295" i="2"/>
  <c r="V1297" i="2"/>
  <c r="S1297" i="2"/>
  <c r="R1297" i="2"/>
  <c r="U1297" i="2"/>
  <c r="V1303" i="2"/>
  <c r="S1303" i="2"/>
  <c r="R1303" i="2"/>
  <c r="S1399" i="2"/>
  <c r="R2299" i="2"/>
  <c r="R2343" i="2"/>
  <c r="U1311" i="2"/>
  <c r="K1321" i="2"/>
  <c r="K1322" i="2"/>
  <c r="K1323" i="2"/>
  <c r="U1323" i="2"/>
  <c r="U1329" i="2"/>
  <c r="K1332" i="2"/>
  <c r="U1332" i="2"/>
  <c r="K1337" i="2"/>
  <c r="K1338" i="2"/>
  <c r="U1338" i="2"/>
  <c r="U1361" i="2"/>
  <c r="U1369" i="2"/>
  <c r="V1375" i="2"/>
  <c r="S1375" i="2"/>
  <c r="R1375" i="2"/>
  <c r="V1385" i="2"/>
  <c r="S1385" i="2"/>
  <c r="R1385" i="2"/>
  <c r="V1390" i="2"/>
  <c r="U1390" i="2"/>
  <c r="R1390" i="2"/>
  <c r="V1395" i="2"/>
  <c r="S1395" i="2"/>
  <c r="R1395" i="2"/>
  <c r="V1400" i="2"/>
  <c r="R1400" i="2"/>
  <c r="S1400" i="2"/>
  <c r="V1405" i="2"/>
  <c r="S1405" i="2"/>
  <c r="R1405" i="2"/>
  <c r="V1410" i="2"/>
  <c r="S1410" i="2"/>
  <c r="R1410" i="2"/>
  <c r="V1415" i="2"/>
  <c r="S1415" i="2"/>
  <c r="R1415" i="2"/>
  <c r="V1421" i="2"/>
  <c r="R1421" i="2"/>
  <c r="S1421" i="2"/>
  <c r="V1429" i="2"/>
  <c r="R1429" i="2"/>
  <c r="S1429" i="2"/>
  <c r="V1439" i="2"/>
  <c r="R1439" i="2"/>
  <c r="S1439" i="2"/>
  <c r="V1440" i="2"/>
  <c r="U1440" i="2"/>
  <c r="V1449" i="2"/>
  <c r="S1449" i="2"/>
  <c r="R1449" i="2"/>
  <c r="V1452" i="2"/>
  <c r="S1452" i="2"/>
  <c r="R1452" i="2"/>
  <c r="V1464" i="2"/>
  <c r="R1464" i="2"/>
  <c r="S1464" i="2"/>
  <c r="V1478" i="2"/>
  <c r="U1478" i="2"/>
  <c r="V1483" i="2"/>
  <c r="R1483" i="2"/>
  <c r="V1494" i="2"/>
  <c r="R1494" i="2"/>
  <c r="V1498" i="2"/>
  <c r="R1498" i="2"/>
  <c r="V1501" i="2"/>
  <c r="S1501" i="2"/>
  <c r="I1501" i="2"/>
  <c r="R1501" i="2"/>
  <c r="V1513" i="2"/>
  <c r="S1513" i="2"/>
  <c r="R1513" i="2"/>
  <c r="U1513" i="2"/>
  <c r="V1519" i="2"/>
  <c r="U1519" i="2"/>
  <c r="S1519" i="2"/>
  <c r="I1519" i="2"/>
  <c r="R1519" i="2"/>
  <c r="V1524" i="2"/>
  <c r="S1524" i="2"/>
  <c r="R1524" i="2"/>
  <c r="V1530" i="2"/>
  <c r="S1530" i="2"/>
  <c r="R1530" i="2"/>
  <c r="U1530" i="2"/>
  <c r="I1538" i="2"/>
  <c r="H1538" i="2"/>
  <c r="V1546" i="2"/>
  <c r="U1546" i="2"/>
  <c r="S1546" i="2"/>
  <c r="I1546" i="2"/>
  <c r="R1546" i="2"/>
  <c r="I1556" i="2"/>
  <c r="H1556" i="2"/>
  <c r="V1559" i="2"/>
  <c r="U1559" i="2"/>
  <c r="S1559" i="2"/>
  <c r="I1559" i="2"/>
  <c r="R1559" i="2"/>
  <c r="I1563" i="2"/>
  <c r="H1563" i="2"/>
  <c r="V1574" i="2"/>
  <c r="U1574" i="2"/>
  <c r="S1574" i="2"/>
  <c r="I1574" i="2"/>
  <c r="R1574" i="2"/>
  <c r="I1579" i="2"/>
  <c r="H1579" i="2"/>
  <c r="V1583" i="2"/>
  <c r="U1583" i="2"/>
  <c r="S1583" i="2"/>
  <c r="I1583" i="2"/>
  <c r="R1583" i="2"/>
  <c r="V1592" i="2"/>
  <c r="S1592" i="2"/>
  <c r="R1592" i="2"/>
  <c r="I1597" i="2"/>
  <c r="H1597" i="2"/>
  <c r="V1600" i="2"/>
  <c r="U1600" i="2"/>
  <c r="S1600" i="2"/>
  <c r="I1600" i="2"/>
  <c r="R1600" i="2"/>
  <c r="I1609" i="2"/>
  <c r="H1609" i="2"/>
  <c r="V1612" i="2"/>
  <c r="S1612" i="2"/>
  <c r="R1612" i="2"/>
  <c r="I1614" i="2"/>
  <c r="H1614" i="2"/>
  <c r="I1617" i="2"/>
  <c r="H1617" i="2"/>
  <c r="I1622" i="2"/>
  <c r="H1622" i="2"/>
  <c r="I1632" i="2"/>
  <c r="H1632" i="2"/>
  <c r="V1635" i="2"/>
  <c r="S1635" i="2"/>
  <c r="R1635" i="2"/>
  <c r="U1635" i="2"/>
  <c r="V1638" i="2"/>
  <c r="S1638" i="2"/>
  <c r="R1638" i="2"/>
  <c r="V1643" i="2"/>
  <c r="S1643" i="2"/>
  <c r="R1643" i="2"/>
  <c r="U1643" i="2"/>
  <c r="V1646" i="2"/>
  <c r="R1646" i="2"/>
  <c r="U1646" i="2"/>
  <c r="I1651" i="2"/>
  <c r="H1651" i="2"/>
  <c r="V1652" i="2"/>
  <c r="S1652" i="2"/>
  <c r="R1652" i="2"/>
  <c r="I1667" i="2"/>
  <c r="H1667" i="2"/>
  <c r="V1668" i="2"/>
  <c r="S1668" i="2"/>
  <c r="R1668" i="2"/>
  <c r="I1693" i="2"/>
  <c r="H1693" i="2"/>
  <c r="I1698" i="2"/>
  <c r="H1698" i="2"/>
  <c r="I1705" i="2"/>
  <c r="H1705" i="2"/>
  <c r="I1712" i="2"/>
  <c r="H1712" i="2"/>
  <c r="I1719" i="2"/>
  <c r="H1719" i="2"/>
  <c r="V1724" i="2"/>
  <c r="S1724" i="2"/>
  <c r="R1724" i="2"/>
  <c r="V1731" i="2"/>
  <c r="S1731" i="2"/>
  <c r="R1731" i="2"/>
  <c r="V1734" i="2"/>
  <c r="S1734" i="2"/>
  <c r="R1734" i="2"/>
  <c r="V1737" i="2"/>
  <c r="U1737" i="2"/>
  <c r="S1737" i="2"/>
  <c r="R1737" i="2"/>
  <c r="I1744" i="2"/>
  <c r="H1744" i="2"/>
  <c r="I1749" i="2"/>
  <c r="H1749" i="2"/>
  <c r="V1750" i="2"/>
  <c r="U1750" i="2"/>
  <c r="S1750" i="2"/>
  <c r="R1750" i="2"/>
  <c r="I1754" i="2"/>
  <c r="H1754" i="2"/>
  <c r="I1759" i="2"/>
  <c r="H1759" i="2"/>
  <c r="V1760" i="2"/>
  <c r="U1760" i="2"/>
  <c r="S1760" i="2"/>
  <c r="R1760" i="2"/>
  <c r="V1771" i="2"/>
  <c r="S1771" i="2"/>
  <c r="R1771" i="2"/>
  <c r="U1771" i="2"/>
  <c r="V1773" i="2"/>
  <c r="S1773" i="2"/>
  <c r="R1773" i="2"/>
  <c r="V1783" i="2"/>
  <c r="S1783" i="2"/>
  <c r="R1783" i="2"/>
  <c r="U1783" i="2"/>
  <c r="I1796" i="2"/>
  <c r="H1796" i="2"/>
  <c r="I1806" i="2"/>
  <c r="H1806" i="2"/>
  <c r="V1814" i="2"/>
  <c r="U1814" i="2"/>
  <c r="S1814" i="2"/>
  <c r="R1814" i="2"/>
  <c r="I1818" i="2"/>
  <c r="H1818" i="2"/>
  <c r="V1819" i="2"/>
  <c r="S1819" i="2"/>
  <c r="R1819" i="2"/>
  <c r="V1822" i="2"/>
  <c r="U1822" i="2"/>
  <c r="S1822" i="2"/>
  <c r="R1822" i="2"/>
  <c r="I1826" i="2"/>
  <c r="H1826" i="2"/>
  <c r="I1833" i="2"/>
  <c r="H1833" i="2"/>
  <c r="V1834" i="2"/>
  <c r="S1834" i="2"/>
  <c r="R1834" i="2"/>
  <c r="V1837" i="2"/>
  <c r="U1837" i="2"/>
  <c r="S1837" i="2"/>
  <c r="R1837" i="2"/>
  <c r="I1858" i="2"/>
  <c r="H1858" i="2"/>
  <c r="I1869" i="2"/>
  <c r="H1869" i="2"/>
  <c r="V1885" i="2"/>
  <c r="U1885" i="2"/>
  <c r="S1885" i="2"/>
  <c r="R1885" i="2"/>
  <c r="V1904" i="2"/>
  <c r="U1904" i="2"/>
  <c r="S1904" i="2"/>
  <c r="R1904" i="2"/>
  <c r="I1920" i="2"/>
  <c r="H1920" i="2"/>
  <c r="V1921" i="2"/>
  <c r="U1921" i="2"/>
  <c r="S1921" i="2"/>
  <c r="R1921" i="2"/>
  <c r="I1949" i="2"/>
  <c r="H1949" i="2"/>
  <c r="V1950" i="2"/>
  <c r="U1950" i="2"/>
  <c r="S1950" i="2"/>
  <c r="R1950" i="2"/>
  <c r="V1956" i="2"/>
  <c r="S1956" i="2"/>
  <c r="R1956" i="2"/>
  <c r="I1993" i="2"/>
  <c r="H1993" i="2"/>
  <c r="I1998" i="2"/>
  <c r="H1998" i="2"/>
  <c r="I2009" i="2"/>
  <c r="H2009" i="2"/>
  <c r="I2014" i="2"/>
  <c r="H2014" i="2"/>
  <c r="I2025" i="2"/>
  <c r="H2025" i="2"/>
  <c r="I2030" i="2"/>
  <c r="H2030" i="2"/>
  <c r="V2047" i="2"/>
  <c r="S2047" i="2"/>
  <c r="R2047" i="2"/>
  <c r="V2050" i="2"/>
  <c r="U2050" i="2"/>
  <c r="S2050" i="2"/>
  <c r="R2050" i="2"/>
  <c r="I2062" i="2"/>
  <c r="H2062" i="2"/>
  <c r="V2067" i="2"/>
  <c r="S2067" i="2"/>
  <c r="R2067" i="2"/>
  <c r="V2070" i="2"/>
  <c r="U2070" i="2"/>
  <c r="S2070" i="2"/>
  <c r="R2070" i="2"/>
  <c r="V2082" i="2"/>
  <c r="U2082" i="2"/>
  <c r="S2082" i="2"/>
  <c r="R2082" i="2"/>
  <c r="I2089" i="2"/>
  <c r="H2089" i="2"/>
  <c r="I2101" i="2"/>
  <c r="H2101" i="2"/>
  <c r="I2110" i="2"/>
  <c r="H2110" i="2"/>
  <c r="I2113" i="2"/>
  <c r="H2113" i="2"/>
  <c r="V2114" i="2"/>
  <c r="U2114" i="2"/>
  <c r="S2114" i="2"/>
  <c r="R2114" i="2"/>
  <c r="V2140" i="2"/>
  <c r="S2140" i="2"/>
  <c r="R2140" i="2"/>
  <c r="I2160" i="2"/>
  <c r="H2160" i="2"/>
  <c r="V2161" i="2"/>
  <c r="U2161" i="2"/>
  <c r="S2161" i="2"/>
  <c r="R2161" i="2"/>
  <c r="V2168" i="2"/>
  <c r="S2168" i="2"/>
  <c r="R2168" i="2"/>
  <c r="I2172" i="2"/>
  <c r="H2172" i="2"/>
  <c r="V2175" i="2"/>
  <c r="R2175" i="2"/>
  <c r="U2175" i="2"/>
  <c r="I2175" i="2"/>
  <c r="S2179" i="2"/>
  <c r="S2186" i="2"/>
  <c r="H2194" i="2"/>
  <c r="I2194" i="2"/>
  <c r="I2205" i="2"/>
  <c r="H2205" i="2"/>
  <c r="I2223" i="2"/>
  <c r="H2223" i="2"/>
  <c r="H2256" i="2"/>
  <c r="I2256" i="2"/>
  <c r="V2262" i="2"/>
  <c r="S2262" i="2"/>
  <c r="R2262" i="2"/>
  <c r="U2262" i="2"/>
  <c r="V2267" i="2"/>
  <c r="S2267" i="2"/>
  <c r="R2267" i="2"/>
  <c r="H2288" i="2"/>
  <c r="I2288" i="2"/>
  <c r="H2309" i="2"/>
  <c r="I2309" i="2"/>
  <c r="I2312" i="2"/>
  <c r="H2312" i="2"/>
  <c r="V2321" i="2"/>
  <c r="U2321" i="2"/>
  <c r="S2321" i="2"/>
  <c r="I2321" i="2"/>
  <c r="H2321" i="2"/>
  <c r="V2331" i="2"/>
  <c r="S2331" i="2"/>
  <c r="I2331" i="2"/>
  <c r="U2331" i="2"/>
  <c r="H2331" i="2"/>
  <c r="H2335" i="2"/>
  <c r="I2335" i="2"/>
  <c r="I2376" i="2"/>
  <c r="H2376" i="2"/>
  <c r="I2385" i="2"/>
  <c r="H2385" i="2"/>
  <c r="V2393" i="2"/>
  <c r="U2393" i="2"/>
  <c r="S2393" i="2"/>
  <c r="R2393" i="2"/>
  <c r="I2420" i="2"/>
  <c r="H2420" i="2"/>
  <c r="I2429" i="2"/>
  <c r="H2429" i="2"/>
  <c r="V2451" i="2"/>
  <c r="U2451" i="2"/>
  <c r="S2451" i="2"/>
  <c r="R2451" i="2"/>
  <c r="I2472" i="2"/>
  <c r="H2472" i="2"/>
  <c r="I2481" i="2"/>
  <c r="H2481" i="2"/>
  <c r="V2509" i="2"/>
  <c r="U2509" i="2"/>
  <c r="S2509" i="2"/>
  <c r="R2509" i="2"/>
  <c r="I2536" i="2"/>
  <c r="H2536" i="2"/>
  <c r="I2543" i="2"/>
  <c r="H2543" i="2"/>
  <c r="I2590" i="2"/>
  <c r="H2590" i="2"/>
  <c r="I2599" i="2"/>
  <c r="H2599" i="2"/>
  <c r="K346" i="2"/>
  <c r="U346" i="2"/>
  <c r="K351" i="2"/>
  <c r="U351" i="2"/>
  <c r="K358" i="2"/>
  <c r="U358" i="2"/>
  <c r="K364" i="2"/>
  <c r="P364" i="2" s="1"/>
  <c r="Q364" i="2" s="1"/>
  <c r="S364" i="2"/>
  <c r="T364" i="2" s="1"/>
  <c r="K366" i="2"/>
  <c r="S366" i="2"/>
  <c r="K367" i="2"/>
  <c r="U367" i="2"/>
  <c r="K372" i="2"/>
  <c r="P372" i="2" s="1"/>
  <c r="Q372" i="2" s="1"/>
  <c r="K373" i="2"/>
  <c r="U373" i="2"/>
  <c r="K378" i="2"/>
  <c r="S378" i="2"/>
  <c r="K379" i="2"/>
  <c r="U379" i="2"/>
  <c r="K387" i="2"/>
  <c r="U387" i="2"/>
  <c r="K394" i="2"/>
  <c r="U394" i="2"/>
  <c r="K400" i="2"/>
  <c r="K401" i="2"/>
  <c r="U401" i="2"/>
  <c r="K407" i="2"/>
  <c r="U407" i="2"/>
  <c r="K412" i="2"/>
  <c r="K413" i="2"/>
  <c r="U413" i="2"/>
  <c r="K418" i="2"/>
  <c r="S418" i="2"/>
  <c r="K419" i="2"/>
  <c r="U419" i="2"/>
  <c r="K424" i="2"/>
  <c r="K425" i="2"/>
  <c r="K426" i="2"/>
  <c r="U426" i="2"/>
  <c r="K432" i="2"/>
  <c r="S432" i="2"/>
  <c r="K435" i="2"/>
  <c r="U435" i="2"/>
  <c r="K437" i="2"/>
  <c r="U437" i="2"/>
  <c r="K444" i="2"/>
  <c r="P444" i="2" s="1"/>
  <c r="Q444" i="2" s="1"/>
  <c r="K445" i="2"/>
  <c r="U445" i="2"/>
  <c r="K451" i="2"/>
  <c r="U451" i="2"/>
  <c r="K453" i="2"/>
  <c r="K454" i="2"/>
  <c r="U454" i="2"/>
  <c r="K460" i="2"/>
  <c r="K461" i="2"/>
  <c r="K462" i="2"/>
  <c r="U462" i="2"/>
  <c r="K467" i="2"/>
  <c r="U467" i="2"/>
  <c r="K475" i="2"/>
  <c r="U475" i="2"/>
  <c r="K483" i="2"/>
  <c r="U483" i="2"/>
  <c r="K488" i="2"/>
  <c r="K489" i="2"/>
  <c r="K490" i="2"/>
  <c r="U490" i="2"/>
  <c r="K495" i="2"/>
  <c r="U495" i="2"/>
  <c r="K500" i="2"/>
  <c r="P500" i="2" s="1"/>
  <c r="Q500" i="2" s="1"/>
  <c r="K501" i="2"/>
  <c r="K502" i="2"/>
  <c r="U502" i="2"/>
  <c r="K508" i="2"/>
  <c r="K509" i="2"/>
  <c r="K510" i="2"/>
  <c r="U510" i="2"/>
  <c r="K515" i="2"/>
  <c r="U515" i="2"/>
  <c r="K520" i="2"/>
  <c r="K521" i="2"/>
  <c r="U521" i="2"/>
  <c r="K526" i="2"/>
  <c r="U526" i="2"/>
  <c r="K532" i="2"/>
  <c r="K533" i="2"/>
  <c r="U533" i="2"/>
  <c r="K539" i="2"/>
  <c r="U539" i="2"/>
  <c r="K544" i="2"/>
  <c r="K545" i="2"/>
  <c r="K546" i="2"/>
  <c r="U546" i="2"/>
  <c r="K551" i="2"/>
  <c r="U551" i="2"/>
  <c r="K559" i="2"/>
  <c r="U559" i="2"/>
  <c r="S565" i="2"/>
  <c r="S566" i="2"/>
  <c r="K567" i="2"/>
  <c r="U567" i="2"/>
  <c r="S572" i="2"/>
  <c r="S573" i="2"/>
  <c r="K574" i="2"/>
  <c r="U574" i="2"/>
  <c r="S579" i="2"/>
  <c r="K580" i="2"/>
  <c r="K581" i="2"/>
  <c r="K582" i="2"/>
  <c r="U582" i="2"/>
  <c r="S587" i="2"/>
  <c r="K588" i="2"/>
  <c r="K589" i="2"/>
  <c r="K590" i="2"/>
  <c r="U590" i="2"/>
  <c r="S594" i="2"/>
  <c r="K595" i="2"/>
  <c r="U595" i="2"/>
  <c r="S600" i="2"/>
  <c r="S601" i="2"/>
  <c r="T601" i="2" s="1"/>
  <c r="S602" i="2"/>
  <c r="K603" i="2"/>
  <c r="U603" i="2"/>
  <c r="S611" i="2"/>
  <c r="K612" i="2"/>
  <c r="K613" i="2"/>
  <c r="K614" i="2"/>
  <c r="U614" i="2"/>
  <c r="S619" i="2"/>
  <c r="K620" i="2"/>
  <c r="K621" i="2"/>
  <c r="K622" i="2"/>
  <c r="U622" i="2"/>
  <c r="S627" i="2"/>
  <c r="K628" i="2"/>
  <c r="K629" i="2"/>
  <c r="K630" i="2"/>
  <c r="U630" i="2"/>
  <c r="S635" i="2"/>
  <c r="K636" i="2"/>
  <c r="K637" i="2"/>
  <c r="K638" i="2"/>
  <c r="U638" i="2"/>
  <c r="S643" i="2"/>
  <c r="K644" i="2"/>
  <c r="K645" i="2"/>
  <c r="K646" i="2"/>
  <c r="U646" i="2"/>
  <c r="S650" i="2"/>
  <c r="K651" i="2"/>
  <c r="U651" i="2"/>
  <c r="S656" i="2"/>
  <c r="S657" i="2"/>
  <c r="S658" i="2"/>
  <c r="K659" i="2"/>
  <c r="U659" i="2"/>
  <c r="S662" i="2"/>
  <c r="K663" i="2"/>
  <c r="U663" i="2"/>
  <c r="K668" i="2"/>
  <c r="K669" i="2"/>
  <c r="K670" i="2"/>
  <c r="U670" i="2"/>
  <c r="S675" i="2"/>
  <c r="K676" i="2"/>
  <c r="K677" i="2"/>
  <c r="K678" i="2"/>
  <c r="U678" i="2"/>
  <c r="S680" i="2"/>
  <c r="T680" i="2" s="1"/>
  <c r="S681" i="2"/>
  <c r="S682" i="2"/>
  <c r="K683" i="2"/>
  <c r="U683" i="2"/>
  <c r="S690" i="2"/>
  <c r="K691" i="2"/>
  <c r="U691" i="2"/>
  <c r="K694" i="2"/>
  <c r="U694" i="2"/>
  <c r="S698" i="2"/>
  <c r="S702" i="2"/>
  <c r="K703" i="2"/>
  <c r="U703" i="2"/>
  <c r="K707" i="2"/>
  <c r="P707" i="2" s="1"/>
  <c r="Q707" i="2" s="1"/>
  <c r="U707" i="2"/>
  <c r="S711" i="2"/>
  <c r="U712" i="2"/>
  <c r="U714" i="2"/>
  <c r="U718" i="2"/>
  <c r="U721" i="2"/>
  <c r="S723" i="2"/>
  <c r="K724" i="2"/>
  <c r="K725" i="2"/>
  <c r="U725" i="2"/>
  <c r="U727" i="2"/>
  <c r="U730" i="2"/>
  <c r="S732" i="2"/>
  <c r="T732" i="2" s="1"/>
  <c r="S733" i="2"/>
  <c r="S734" i="2"/>
  <c r="K735" i="2"/>
  <c r="U735" i="2"/>
  <c r="K740" i="2"/>
  <c r="K741" i="2"/>
  <c r="U741" i="2"/>
  <c r="U744" i="2"/>
  <c r="S746" i="2"/>
  <c r="K747" i="2"/>
  <c r="U747" i="2"/>
  <c r="S754" i="2"/>
  <c r="K755" i="2"/>
  <c r="U755" i="2"/>
  <c r="S760" i="2"/>
  <c r="S761" i="2"/>
  <c r="U764" i="2"/>
  <c r="S766" i="2"/>
  <c r="K767" i="2"/>
  <c r="U767" i="2"/>
  <c r="K772" i="2"/>
  <c r="K773" i="2"/>
  <c r="U773" i="2"/>
  <c r="U776" i="2"/>
  <c r="S778" i="2"/>
  <c r="K779" i="2"/>
  <c r="U779" i="2"/>
  <c r="S786" i="2"/>
  <c r="K787" i="2"/>
  <c r="U787" i="2"/>
  <c r="S792" i="2"/>
  <c r="S793" i="2"/>
  <c r="U796" i="2"/>
  <c r="S798" i="2"/>
  <c r="K799" i="2"/>
  <c r="U799" i="2"/>
  <c r="K804" i="2"/>
  <c r="K805" i="2"/>
  <c r="U805" i="2"/>
  <c r="U808" i="2"/>
  <c r="S810" i="2"/>
  <c r="K811" i="2"/>
  <c r="U811" i="2"/>
  <c r="S818" i="2"/>
  <c r="K819" i="2"/>
  <c r="U819" i="2"/>
  <c r="U822" i="2"/>
  <c r="S827" i="2"/>
  <c r="U828" i="2"/>
  <c r="H829" i="2"/>
  <c r="U830" i="2"/>
  <c r="H831" i="2"/>
  <c r="S832" i="2"/>
  <c r="S833" i="2"/>
  <c r="T833" i="2" s="1"/>
  <c r="W833" i="2" s="1"/>
  <c r="S834" i="2"/>
  <c r="K835" i="2"/>
  <c r="U835" i="2"/>
  <c r="H836" i="2"/>
  <c r="S837" i="2"/>
  <c r="U838" i="2"/>
  <c r="H839" i="2"/>
  <c r="S840" i="2"/>
  <c r="S841" i="2"/>
  <c r="S842" i="2"/>
  <c r="K843" i="2"/>
  <c r="U843" i="2"/>
  <c r="H844" i="2"/>
  <c r="H845" i="2"/>
  <c r="H846" i="2"/>
  <c r="R847" i="2"/>
  <c r="U849" i="2"/>
  <c r="H850" i="2"/>
  <c r="U851" i="2"/>
  <c r="H852" i="2"/>
  <c r="H853" i="2"/>
  <c r="H854" i="2"/>
  <c r="R855" i="2"/>
  <c r="U857" i="2"/>
  <c r="H858" i="2"/>
  <c r="U859" i="2"/>
  <c r="H860" i="2"/>
  <c r="S861" i="2"/>
  <c r="U862" i="2"/>
  <c r="H863" i="2"/>
  <c r="S864" i="2"/>
  <c r="U865" i="2"/>
  <c r="H866" i="2"/>
  <c r="S867" i="2"/>
  <c r="U868" i="2"/>
  <c r="H869" i="2"/>
  <c r="S870" i="2"/>
  <c r="S872" i="2"/>
  <c r="U873" i="2"/>
  <c r="H874" i="2"/>
  <c r="S875" i="2"/>
  <c r="U876" i="2"/>
  <c r="H877" i="2"/>
  <c r="U878" i="2"/>
  <c r="H879" i="2"/>
  <c r="S880" i="2"/>
  <c r="S881" i="2"/>
  <c r="S882" i="2"/>
  <c r="K883" i="2"/>
  <c r="U883" i="2"/>
  <c r="H884" i="2"/>
  <c r="S885" i="2"/>
  <c r="U886" i="2"/>
  <c r="H887" i="2"/>
  <c r="R890" i="2"/>
  <c r="S891" i="2"/>
  <c r="U892" i="2"/>
  <c r="H893" i="2"/>
  <c r="U894" i="2"/>
  <c r="H895" i="2"/>
  <c r="S896" i="2"/>
  <c r="S897" i="2"/>
  <c r="S898" i="2"/>
  <c r="S900" i="2"/>
  <c r="S903" i="2"/>
  <c r="U904" i="2"/>
  <c r="H905" i="2"/>
  <c r="S906" i="2"/>
  <c r="S908" i="2"/>
  <c r="U909" i="2"/>
  <c r="H910" i="2"/>
  <c r="U911" i="2"/>
  <c r="H912" i="2"/>
  <c r="H913" i="2"/>
  <c r="H914" i="2"/>
  <c r="R915" i="2"/>
  <c r="U917" i="2"/>
  <c r="H918" i="2"/>
  <c r="U919" i="2"/>
  <c r="H920" i="2"/>
  <c r="S921" i="2"/>
  <c r="K922" i="2"/>
  <c r="U922" i="2"/>
  <c r="H923" i="2"/>
  <c r="S924" i="2"/>
  <c r="U925" i="2"/>
  <c r="H926" i="2"/>
  <c r="U927" i="2"/>
  <c r="H928" i="2"/>
  <c r="H929" i="2"/>
  <c r="H930" i="2"/>
  <c r="S931" i="2"/>
  <c r="U932" i="2"/>
  <c r="H933" i="2"/>
  <c r="S934" i="2"/>
  <c r="S936" i="2"/>
  <c r="U937" i="2"/>
  <c r="H938" i="2"/>
  <c r="S939" i="2"/>
  <c r="U940" i="2"/>
  <c r="H941" i="2"/>
  <c r="S942" i="2"/>
  <c r="R944" i="2"/>
  <c r="R945" i="2"/>
  <c r="U946" i="2"/>
  <c r="H947" i="2"/>
  <c r="S950" i="2"/>
  <c r="K951" i="2"/>
  <c r="U951" i="2"/>
  <c r="H952" i="2"/>
  <c r="S953" i="2"/>
  <c r="S955" i="2"/>
  <c r="U956" i="2"/>
  <c r="H957" i="2"/>
  <c r="S958" i="2"/>
  <c r="S960" i="2"/>
  <c r="U961" i="2"/>
  <c r="H962" i="2"/>
  <c r="U963" i="2"/>
  <c r="H964" i="2"/>
  <c r="H965" i="2"/>
  <c r="S966" i="2"/>
  <c r="S968" i="2"/>
  <c r="U969" i="2"/>
  <c r="H970" i="2"/>
  <c r="R971" i="2"/>
  <c r="S974" i="2"/>
  <c r="R976" i="2"/>
  <c r="R977" i="2"/>
  <c r="U978" i="2"/>
  <c r="H979" i="2"/>
  <c r="S982" i="2"/>
  <c r="K983" i="2"/>
  <c r="U983" i="2"/>
  <c r="H984" i="2"/>
  <c r="S985" i="2"/>
  <c r="S987" i="2"/>
  <c r="U988" i="2"/>
  <c r="H989" i="2"/>
  <c r="S990" i="2"/>
  <c r="K991" i="2"/>
  <c r="U991" i="2"/>
  <c r="H992" i="2"/>
  <c r="S993" i="2"/>
  <c r="U994" i="2"/>
  <c r="H995" i="2"/>
  <c r="R998" i="2"/>
  <c r="S999" i="2"/>
  <c r="U1000" i="2"/>
  <c r="H1001" i="2"/>
  <c r="U1002" i="2"/>
  <c r="H1003" i="2"/>
  <c r="S1004" i="2"/>
  <c r="S1005" i="2"/>
  <c r="S1007" i="2"/>
  <c r="U1008" i="2"/>
  <c r="H1009" i="2"/>
  <c r="U1010" i="2"/>
  <c r="H1011" i="2"/>
  <c r="S1012" i="2"/>
  <c r="U1013" i="2"/>
  <c r="H1014" i="2"/>
  <c r="U1015" i="2"/>
  <c r="H1016" i="2"/>
  <c r="S1017" i="2"/>
  <c r="K1018" i="2"/>
  <c r="U1018" i="2"/>
  <c r="H1019" i="2"/>
  <c r="S1022" i="2"/>
  <c r="K1023" i="2"/>
  <c r="U1023" i="2"/>
  <c r="H1024" i="2"/>
  <c r="S1025" i="2"/>
  <c r="U1026" i="2"/>
  <c r="H1027" i="2"/>
  <c r="R1030" i="2"/>
  <c r="S1031" i="2"/>
  <c r="U1032" i="2"/>
  <c r="H1033" i="2"/>
  <c r="U1034" i="2"/>
  <c r="H1035" i="2"/>
  <c r="S1036" i="2"/>
  <c r="S1037" i="2"/>
  <c r="S1039" i="2"/>
  <c r="U1040" i="2"/>
  <c r="H1041" i="2"/>
  <c r="U1042" i="2"/>
  <c r="H1043" i="2"/>
  <c r="S1044" i="2"/>
  <c r="S1047" i="2"/>
  <c r="U1048" i="2"/>
  <c r="H1049" i="2"/>
  <c r="U1050" i="2"/>
  <c r="H1051" i="2"/>
  <c r="S1052" i="2"/>
  <c r="U1053" i="2"/>
  <c r="H1054" i="2"/>
  <c r="U1055" i="2"/>
  <c r="H1056" i="2"/>
  <c r="S1057" i="2"/>
  <c r="U1058" i="2"/>
  <c r="H1059" i="2"/>
  <c r="S1060" i="2"/>
  <c r="T1060" i="2" s="1"/>
  <c r="W1060" i="2" s="1"/>
  <c r="S1061" i="2"/>
  <c r="S1063" i="2"/>
  <c r="U1064" i="2"/>
  <c r="H1065" i="2"/>
  <c r="S1066" i="2"/>
  <c r="R1068" i="2"/>
  <c r="R1069" i="2"/>
  <c r="U1070" i="2"/>
  <c r="H1071" i="2"/>
  <c r="U1072" i="2"/>
  <c r="H1073" i="2"/>
  <c r="P1073" i="2" s="1"/>
  <c r="Q1073" i="2" s="1"/>
  <c r="H1074" i="2"/>
  <c r="S1075" i="2"/>
  <c r="K1076" i="2"/>
  <c r="U1076" i="2"/>
  <c r="H1077" i="2"/>
  <c r="R1078" i="2"/>
  <c r="R1079" i="2"/>
  <c r="U1080" i="2"/>
  <c r="H1081" i="2"/>
  <c r="S1082" i="2"/>
  <c r="S1084" i="2"/>
  <c r="S1087" i="2"/>
  <c r="S1089" i="2"/>
  <c r="U1090" i="2"/>
  <c r="H1091" i="2"/>
  <c r="S1092" i="2"/>
  <c r="U1093" i="2"/>
  <c r="H1094" i="2"/>
  <c r="U1095" i="2"/>
  <c r="H1096" i="2"/>
  <c r="S1097" i="2"/>
  <c r="U1098" i="2"/>
  <c r="H1099" i="2"/>
  <c r="U1100" i="2"/>
  <c r="H1101" i="2"/>
  <c r="S1102" i="2"/>
  <c r="K1103" i="2"/>
  <c r="U1103" i="2"/>
  <c r="H1104" i="2"/>
  <c r="S1107" i="2"/>
  <c r="U1108" i="2"/>
  <c r="H1109" i="2"/>
  <c r="S1110" i="2"/>
  <c r="K1111" i="2"/>
  <c r="U1111" i="2"/>
  <c r="H1112" i="2"/>
  <c r="S1115" i="2"/>
  <c r="R1117" i="2"/>
  <c r="R1118" i="2"/>
  <c r="U1119" i="2"/>
  <c r="H1120" i="2"/>
  <c r="R1123" i="2"/>
  <c r="S1124" i="2"/>
  <c r="U1125" i="2"/>
  <c r="H1126" i="2"/>
  <c r="U1127" i="2"/>
  <c r="H1128" i="2"/>
  <c r="S1129" i="2"/>
  <c r="S1130" i="2"/>
  <c r="S1132" i="2"/>
  <c r="U1133" i="2"/>
  <c r="H1134" i="2"/>
  <c r="U1135" i="2"/>
  <c r="H1136" i="2"/>
  <c r="S1137" i="2"/>
  <c r="U1138" i="2"/>
  <c r="H1139" i="2"/>
  <c r="U1140" i="2"/>
  <c r="H1141" i="2"/>
  <c r="S1142" i="2"/>
  <c r="K1143" i="2"/>
  <c r="U1143" i="2"/>
  <c r="H1144" i="2"/>
  <c r="S1147" i="2"/>
  <c r="U1148" i="2"/>
  <c r="H1149" i="2"/>
  <c r="S1150" i="2"/>
  <c r="K1151" i="2"/>
  <c r="U1151" i="2"/>
  <c r="H1152" i="2"/>
  <c r="S1153" i="2"/>
  <c r="U1154" i="2"/>
  <c r="H1155" i="2"/>
  <c r="U1156" i="2"/>
  <c r="H1157" i="2"/>
  <c r="H1158" i="2"/>
  <c r="H1159" i="2"/>
  <c r="R1160" i="2"/>
  <c r="U1162" i="2"/>
  <c r="H1163" i="2"/>
  <c r="U1164" i="2"/>
  <c r="H1165" i="2"/>
  <c r="S1166" i="2"/>
  <c r="R1168" i="2"/>
  <c r="S1171" i="2"/>
  <c r="S1173" i="2"/>
  <c r="U1174" i="2"/>
  <c r="H1175" i="2"/>
  <c r="S1176" i="2"/>
  <c r="U1177" i="2"/>
  <c r="H1178" i="2"/>
  <c r="U1179" i="2"/>
  <c r="H1180" i="2"/>
  <c r="S1181" i="2"/>
  <c r="T1181" i="2" s="1"/>
  <c r="W1181" i="2" s="1"/>
  <c r="S1182" i="2"/>
  <c r="S1184" i="2"/>
  <c r="U1185" i="2"/>
  <c r="H1186" i="2"/>
  <c r="S1187" i="2"/>
  <c r="U1188" i="2"/>
  <c r="H1189" i="2"/>
  <c r="H1190" i="2"/>
  <c r="S1191" i="2"/>
  <c r="S1193" i="2"/>
  <c r="U1194" i="2"/>
  <c r="H1195" i="2"/>
  <c r="R1196" i="2"/>
  <c r="S1199" i="2"/>
  <c r="R1201" i="2"/>
  <c r="R1202" i="2"/>
  <c r="K1204" i="2"/>
  <c r="U1204" i="2"/>
  <c r="H1205" i="2"/>
  <c r="S1206" i="2"/>
  <c r="S1208" i="2"/>
  <c r="K1209" i="2"/>
  <c r="K1210" i="2"/>
  <c r="U1210" i="2"/>
  <c r="H1211" i="2"/>
  <c r="U1212" i="2"/>
  <c r="H1213" i="2"/>
  <c r="S1214" i="2"/>
  <c r="U1215" i="2"/>
  <c r="H1216" i="2"/>
  <c r="R1219" i="2"/>
  <c r="U1220" i="2"/>
  <c r="H1221" i="2"/>
  <c r="S1222" i="2"/>
  <c r="S1224" i="2"/>
  <c r="K1225" i="2"/>
  <c r="K1226" i="2"/>
  <c r="U1226" i="2"/>
  <c r="H1227" i="2"/>
  <c r="U1229" i="2"/>
  <c r="H1230" i="2"/>
  <c r="U1231" i="2"/>
  <c r="H1232" i="2"/>
  <c r="S1233" i="2"/>
  <c r="S1234" i="2"/>
  <c r="S1236" i="2"/>
  <c r="U1237" i="2"/>
  <c r="H1238" i="2"/>
  <c r="S1239" i="2"/>
  <c r="K1240" i="2"/>
  <c r="U1240" i="2"/>
  <c r="H1241" i="2"/>
  <c r="S1242" i="2"/>
  <c r="U1243" i="2"/>
  <c r="H1244" i="2"/>
  <c r="U1246" i="2"/>
  <c r="H1247" i="2"/>
  <c r="S1248" i="2"/>
  <c r="K1249" i="2"/>
  <c r="K1250" i="2"/>
  <c r="U1250" i="2"/>
  <c r="H1251" i="2"/>
  <c r="U1252" i="2"/>
  <c r="H1253" i="2"/>
  <c r="S1254" i="2"/>
  <c r="U1255" i="2"/>
  <c r="H1256" i="2"/>
  <c r="S1257" i="2"/>
  <c r="S1258" i="2"/>
  <c r="S1260" i="2"/>
  <c r="U1261" i="2"/>
  <c r="H1262" i="2"/>
  <c r="S1263" i="2"/>
  <c r="R1265" i="2"/>
  <c r="R1266" i="2"/>
  <c r="U1267" i="2"/>
  <c r="H1268" i="2"/>
  <c r="R1271" i="2"/>
  <c r="S1272" i="2"/>
  <c r="U1273" i="2"/>
  <c r="H1274" i="2"/>
  <c r="S1275" i="2"/>
  <c r="S1277" i="2"/>
  <c r="U1278" i="2"/>
  <c r="H1279" i="2"/>
  <c r="S1280" i="2"/>
  <c r="U1281" i="2"/>
  <c r="H1282" i="2"/>
  <c r="S1283" i="2"/>
  <c r="S1285" i="2"/>
  <c r="U1286" i="2"/>
  <c r="H1287" i="2"/>
  <c r="S1288" i="2"/>
  <c r="U1289" i="2"/>
  <c r="H1290" i="2"/>
  <c r="U1291" i="2"/>
  <c r="H1292" i="2"/>
  <c r="S1293" i="2"/>
  <c r="U1294" i="2"/>
  <c r="H1295" i="2"/>
  <c r="U1296" i="2"/>
  <c r="H1297" i="2"/>
  <c r="H1298" i="2"/>
  <c r="S1299" i="2"/>
  <c r="S1301" i="2"/>
  <c r="U1302" i="2"/>
  <c r="H1303" i="2"/>
  <c r="S1304" i="2"/>
  <c r="U1305" i="2"/>
  <c r="H1306" i="2"/>
  <c r="U1307" i="2"/>
  <c r="H1308" i="2"/>
  <c r="S1309" i="2"/>
  <c r="U1310" i="2"/>
  <c r="H1311" i="2"/>
  <c r="R1311" i="2"/>
  <c r="S1312" i="2"/>
  <c r="U1313" i="2"/>
  <c r="H1314" i="2"/>
  <c r="R1314" i="2"/>
  <c r="S1315" i="2"/>
  <c r="S1317" i="2"/>
  <c r="U1318" i="2"/>
  <c r="H1319" i="2"/>
  <c r="R1319" i="2"/>
  <c r="U1320" i="2"/>
  <c r="H1321" i="2"/>
  <c r="U1321" i="2"/>
  <c r="H1322" i="2"/>
  <c r="U1322" i="2"/>
  <c r="H1323" i="2"/>
  <c r="R1324" i="2"/>
  <c r="S1327" i="2"/>
  <c r="U1328" i="2"/>
  <c r="H1329" i="2"/>
  <c r="R1329" i="2"/>
  <c r="S1330" i="2"/>
  <c r="K1331" i="2"/>
  <c r="U1331" i="2"/>
  <c r="H1332" i="2"/>
  <c r="S1333" i="2"/>
  <c r="U1334" i="2"/>
  <c r="H1335" i="2"/>
  <c r="R1335" i="2"/>
  <c r="U1336" i="2"/>
  <c r="H1337" i="2"/>
  <c r="U1337" i="2"/>
  <c r="H1338" i="2"/>
  <c r="S1339" i="2"/>
  <c r="S1341" i="2"/>
  <c r="U1342" i="2"/>
  <c r="H1343" i="2"/>
  <c r="R1343" i="2"/>
  <c r="S1344" i="2"/>
  <c r="U1345" i="2"/>
  <c r="H1346" i="2"/>
  <c r="R1346" i="2"/>
  <c r="U1347" i="2"/>
  <c r="H1348" i="2"/>
  <c r="R1348" i="2"/>
  <c r="U1350" i="2"/>
  <c r="H1351" i="2"/>
  <c r="R1351" i="2"/>
  <c r="S1352" i="2"/>
  <c r="U1353" i="2"/>
  <c r="H1354" i="2"/>
  <c r="R1354" i="2"/>
  <c r="U1355" i="2"/>
  <c r="H1356" i="2"/>
  <c r="R1356" i="2"/>
  <c r="R1359" i="2"/>
  <c r="U1360" i="2"/>
  <c r="H1361" i="2"/>
  <c r="R1361" i="2"/>
  <c r="S1362" i="2"/>
  <c r="S1364" i="2"/>
  <c r="K1365" i="2"/>
  <c r="K1366" i="2"/>
  <c r="U1366" i="2"/>
  <c r="H1367" i="2"/>
  <c r="R1367" i="2"/>
  <c r="U1368" i="2"/>
  <c r="H1369" i="2"/>
  <c r="R1369" i="2"/>
  <c r="S1370" i="2"/>
  <c r="U1371" i="2"/>
  <c r="H1372" i="2"/>
  <c r="R1372" i="2"/>
  <c r="H1374" i="2"/>
  <c r="U1374" i="2"/>
  <c r="U1375" i="2"/>
  <c r="H1376" i="2"/>
  <c r="V1377" i="2"/>
  <c r="R1377" i="2"/>
  <c r="S1377" i="2"/>
  <c r="I1380" i="2"/>
  <c r="U1380" i="2"/>
  <c r="H1381" i="2"/>
  <c r="R1381" i="2"/>
  <c r="I1383" i="2"/>
  <c r="V1386" i="2"/>
  <c r="U1386" i="2"/>
  <c r="H1389" i="2"/>
  <c r="S1390" i="2"/>
  <c r="V1391" i="2"/>
  <c r="R1391" i="2"/>
  <c r="H1394" i="2"/>
  <c r="U1394" i="2"/>
  <c r="U1395" i="2"/>
  <c r="H1396" i="2"/>
  <c r="V1397" i="2"/>
  <c r="R1397" i="2"/>
  <c r="S1397" i="2"/>
  <c r="I1399" i="2"/>
  <c r="U1400" i="2"/>
  <c r="H1401" i="2"/>
  <c r="R1401" i="2"/>
  <c r="I1403" i="2"/>
  <c r="V1406" i="2"/>
  <c r="U1406" i="2"/>
  <c r="H1409" i="2"/>
  <c r="U1409" i="2"/>
  <c r="U1410" i="2"/>
  <c r="H1411" i="2"/>
  <c r="V1412" i="2"/>
  <c r="R1412" i="2"/>
  <c r="S1412" i="2"/>
  <c r="U1415" i="2"/>
  <c r="H1416" i="2"/>
  <c r="V1417" i="2"/>
  <c r="S1417" i="2"/>
  <c r="R1417" i="2"/>
  <c r="H1419" i="2"/>
  <c r="I1420" i="2"/>
  <c r="V1422" i="2"/>
  <c r="S1422" i="2"/>
  <c r="R1422" i="2"/>
  <c r="H1424" i="2"/>
  <c r="I1425" i="2"/>
  <c r="S1425" i="2"/>
  <c r="I1428" i="2"/>
  <c r="V1430" i="2"/>
  <c r="S1430" i="2"/>
  <c r="R1430" i="2"/>
  <c r="U1433" i="2"/>
  <c r="H1434" i="2"/>
  <c r="V1435" i="2"/>
  <c r="S1435" i="2"/>
  <c r="R1435" i="2"/>
  <c r="I1438" i="2"/>
  <c r="U1439" i="2"/>
  <c r="H1440" i="2"/>
  <c r="R1440" i="2"/>
  <c r="V1441" i="2"/>
  <c r="R1441" i="2"/>
  <c r="S1441" i="2"/>
  <c r="I1444" i="2"/>
  <c r="U1444" i="2"/>
  <c r="H1445" i="2"/>
  <c r="R1445" i="2"/>
  <c r="I1447" i="2"/>
  <c r="U1452" i="2"/>
  <c r="H1453" i="2"/>
  <c r="V1454" i="2"/>
  <c r="R1454" i="2"/>
  <c r="S1454" i="2"/>
  <c r="V1455" i="2"/>
  <c r="U1455" i="2"/>
  <c r="U1457" i="2"/>
  <c r="H1458" i="2"/>
  <c r="V1459" i="2"/>
  <c r="R1459" i="2"/>
  <c r="S1459" i="2"/>
  <c r="V1460" i="2"/>
  <c r="U1460" i="2"/>
  <c r="I1462" i="2"/>
  <c r="U1464" i="2"/>
  <c r="H1465" i="2"/>
  <c r="R1465" i="2"/>
  <c r="H1467" i="2"/>
  <c r="I1468" i="2"/>
  <c r="R1468" i="2"/>
  <c r="H1472" i="2"/>
  <c r="I1473" i="2"/>
  <c r="S1473" i="2"/>
  <c r="I1477" i="2"/>
  <c r="U1477" i="2"/>
  <c r="H1478" i="2"/>
  <c r="R1478" i="2"/>
  <c r="V1479" i="2"/>
  <c r="R1479" i="2"/>
  <c r="S1479" i="2"/>
  <c r="V1480" i="2"/>
  <c r="U1480" i="2"/>
  <c r="H1482" i="2"/>
  <c r="S1483" i="2"/>
  <c r="V1484" i="2"/>
  <c r="S1484" i="2"/>
  <c r="R1484" i="2"/>
  <c r="H1488" i="2"/>
  <c r="I1489" i="2"/>
  <c r="S1489" i="2"/>
  <c r="H1493" i="2"/>
  <c r="S1494" i="2"/>
  <c r="V1495" i="2"/>
  <c r="S1495" i="2"/>
  <c r="R1495" i="2"/>
  <c r="K1497" i="2"/>
  <c r="S1498" i="2"/>
  <c r="V1499" i="2"/>
  <c r="U1499" i="2"/>
  <c r="S1499" i="2"/>
  <c r="H1501" i="2"/>
  <c r="U1501" i="2"/>
  <c r="V1503" i="2"/>
  <c r="S1503" i="2"/>
  <c r="R1503" i="2"/>
  <c r="V1508" i="2"/>
  <c r="S1508" i="2"/>
  <c r="R1508" i="2"/>
  <c r="I1513" i="2"/>
  <c r="H1513" i="2"/>
  <c r="V1516" i="2"/>
  <c r="S1516" i="2"/>
  <c r="I1516" i="2"/>
  <c r="R1516" i="2"/>
  <c r="H1519" i="2"/>
  <c r="I1524" i="2"/>
  <c r="H1524" i="2"/>
  <c r="I1530" i="2"/>
  <c r="H1530" i="2"/>
  <c r="V1533" i="2"/>
  <c r="S1533" i="2"/>
  <c r="I1533" i="2"/>
  <c r="R1533" i="2"/>
  <c r="I1537" i="2"/>
  <c r="V1541" i="2"/>
  <c r="S1541" i="2"/>
  <c r="I1541" i="2"/>
  <c r="R1541" i="2"/>
  <c r="V1545" i="2"/>
  <c r="S1545" i="2"/>
  <c r="R1545" i="2"/>
  <c r="U1545" i="2"/>
  <c r="H1546" i="2"/>
  <c r="V1551" i="2"/>
  <c r="S1551" i="2"/>
  <c r="R1551" i="2"/>
  <c r="I1551" i="2"/>
  <c r="V1554" i="2"/>
  <c r="U1554" i="2"/>
  <c r="S1554" i="2"/>
  <c r="I1554" i="2"/>
  <c r="R1554" i="2"/>
  <c r="I1555" i="2"/>
  <c r="H1559" i="2"/>
  <c r="V1566" i="2"/>
  <c r="S1566" i="2"/>
  <c r="I1566" i="2"/>
  <c r="R1566" i="2"/>
  <c r="V1569" i="2"/>
  <c r="S1569" i="2"/>
  <c r="I1569" i="2"/>
  <c r="R1569" i="2"/>
  <c r="V1573" i="2"/>
  <c r="S1573" i="2"/>
  <c r="R1573" i="2"/>
  <c r="U1573" i="2"/>
  <c r="H1574" i="2"/>
  <c r="I1578" i="2"/>
  <c r="V1582" i="2"/>
  <c r="R1582" i="2"/>
  <c r="U1582" i="2"/>
  <c r="H1583" i="2"/>
  <c r="V1586" i="2"/>
  <c r="U1586" i="2"/>
  <c r="S1586" i="2"/>
  <c r="I1586" i="2"/>
  <c r="R1586" i="2"/>
  <c r="I1587" i="2"/>
  <c r="V1590" i="2"/>
  <c r="S1590" i="2"/>
  <c r="R1590" i="2"/>
  <c r="I1592" i="2"/>
  <c r="H1592" i="2"/>
  <c r="V1595" i="2"/>
  <c r="U1595" i="2"/>
  <c r="S1595" i="2"/>
  <c r="I1595" i="2"/>
  <c r="R1595" i="2"/>
  <c r="I1596" i="2"/>
  <c r="H1600" i="2"/>
  <c r="V1604" i="2"/>
  <c r="S1604" i="2"/>
  <c r="R1604" i="2"/>
  <c r="K1609" i="2"/>
  <c r="I1612" i="2"/>
  <c r="H1612" i="2"/>
  <c r="V1620" i="2"/>
  <c r="U1620" i="2"/>
  <c r="S1620" i="2"/>
  <c r="I1620" i="2"/>
  <c r="R1620" i="2"/>
  <c r="I1621" i="2"/>
  <c r="V1630" i="2"/>
  <c r="U1630" i="2"/>
  <c r="S1630" i="2"/>
  <c r="I1630" i="2"/>
  <c r="R1630" i="2"/>
  <c r="I1631" i="2"/>
  <c r="I1635" i="2"/>
  <c r="H1635" i="2"/>
  <c r="I1638" i="2"/>
  <c r="H1638" i="2"/>
  <c r="V1641" i="2"/>
  <c r="S1641" i="2"/>
  <c r="R1641" i="2"/>
  <c r="I1643" i="2"/>
  <c r="H1643" i="2"/>
  <c r="I1646" i="2"/>
  <c r="H1646" i="2"/>
  <c r="I1649" i="2"/>
  <c r="H1649" i="2"/>
  <c r="I1652" i="2"/>
  <c r="I1654" i="2"/>
  <c r="H1654" i="2"/>
  <c r="V1659" i="2"/>
  <c r="S1659" i="2"/>
  <c r="R1659" i="2"/>
  <c r="V1662" i="2"/>
  <c r="U1662" i="2"/>
  <c r="S1662" i="2"/>
  <c r="R1662" i="2"/>
  <c r="I1668" i="2"/>
  <c r="I1670" i="2"/>
  <c r="H1670" i="2"/>
  <c r="I1717" i="2"/>
  <c r="H1717" i="2"/>
  <c r="I1720" i="2"/>
  <c r="H1720" i="2"/>
  <c r="V1721" i="2"/>
  <c r="U1721" i="2"/>
  <c r="S1721" i="2"/>
  <c r="R1721" i="2"/>
  <c r="I1724" i="2"/>
  <c r="I1726" i="2"/>
  <c r="H1726" i="2"/>
  <c r="I1731" i="2"/>
  <c r="I1734" i="2"/>
  <c r="I1737" i="2"/>
  <c r="V1739" i="2"/>
  <c r="S1739" i="2"/>
  <c r="R1739" i="2"/>
  <c r="I1750" i="2"/>
  <c r="I1752" i="2"/>
  <c r="H1752" i="2"/>
  <c r="I1760" i="2"/>
  <c r="I1771" i="2"/>
  <c r="I1773" i="2"/>
  <c r="I1775" i="2"/>
  <c r="H1775" i="2"/>
  <c r="V1776" i="2"/>
  <c r="U1776" i="2"/>
  <c r="S1776" i="2"/>
  <c r="R1776" i="2"/>
  <c r="I1783" i="2"/>
  <c r="V1789" i="2"/>
  <c r="U1789" i="2"/>
  <c r="S1789" i="2"/>
  <c r="R1789" i="2"/>
  <c r="V1801" i="2"/>
  <c r="U1801" i="2"/>
  <c r="S1801" i="2"/>
  <c r="R1801" i="2"/>
  <c r="I1814" i="2"/>
  <c r="I1816" i="2"/>
  <c r="H1816" i="2"/>
  <c r="I1819" i="2"/>
  <c r="I1822" i="2"/>
  <c r="I1824" i="2"/>
  <c r="H1824" i="2"/>
  <c r="I1834" i="2"/>
  <c r="I1837" i="2"/>
  <c r="I1839" i="2"/>
  <c r="H1839" i="2"/>
  <c r="V1840" i="2"/>
  <c r="S1840" i="2"/>
  <c r="R1840" i="2"/>
  <c r="I1856" i="2"/>
  <c r="H1856" i="2"/>
  <c r="V1864" i="2"/>
  <c r="S1864" i="2"/>
  <c r="R1864" i="2"/>
  <c r="N1864" i="2"/>
  <c r="I1874" i="2"/>
  <c r="H1874" i="2"/>
  <c r="V1875" i="2"/>
  <c r="S1875" i="2"/>
  <c r="R1875" i="2"/>
  <c r="I1885" i="2"/>
  <c r="I1887" i="2"/>
  <c r="H1887" i="2"/>
  <c r="V1888" i="2"/>
  <c r="U1888" i="2"/>
  <c r="S1888" i="2"/>
  <c r="R1888" i="2"/>
  <c r="I1904" i="2"/>
  <c r="V1906" i="2"/>
  <c r="U1906" i="2"/>
  <c r="S1906" i="2"/>
  <c r="R1906" i="2"/>
  <c r="I1910" i="2"/>
  <c r="H1910" i="2"/>
  <c r="I1921" i="2"/>
  <c r="V1929" i="2"/>
  <c r="S1929" i="2"/>
  <c r="R1929" i="2"/>
  <c r="N1929" i="2"/>
  <c r="I1939" i="2"/>
  <c r="H1939" i="2"/>
  <c r="V1940" i="2"/>
  <c r="U1940" i="2"/>
  <c r="S1940" i="2"/>
  <c r="R1940" i="2"/>
  <c r="I1950" i="2"/>
  <c r="I1952" i="2"/>
  <c r="H1952" i="2"/>
  <c r="V1953" i="2"/>
  <c r="U1953" i="2"/>
  <c r="S1953" i="2"/>
  <c r="R1953" i="2"/>
  <c r="I1956" i="2"/>
  <c r="I1958" i="2"/>
  <c r="H1958" i="2"/>
  <c r="I1964" i="2"/>
  <c r="H1964" i="2"/>
  <c r="V1965" i="2"/>
  <c r="U1965" i="2"/>
  <c r="S1965" i="2"/>
  <c r="R1965" i="2"/>
  <c r="I1975" i="2"/>
  <c r="H1975" i="2"/>
  <c r="V1976" i="2"/>
  <c r="S1976" i="2"/>
  <c r="R1976" i="2"/>
  <c r="I1987" i="2"/>
  <c r="H1987" i="2"/>
  <c r="V1988" i="2"/>
  <c r="S1988" i="2"/>
  <c r="R1988" i="2"/>
  <c r="I2003" i="2"/>
  <c r="H2003" i="2"/>
  <c r="V2004" i="2"/>
  <c r="S2004" i="2"/>
  <c r="R2004" i="2"/>
  <c r="I2019" i="2"/>
  <c r="H2019" i="2"/>
  <c r="V2020" i="2"/>
  <c r="S2020" i="2"/>
  <c r="R2020" i="2"/>
  <c r="I2035" i="2"/>
  <c r="H2035" i="2"/>
  <c r="V2036" i="2"/>
  <c r="S2036" i="2"/>
  <c r="R2036" i="2"/>
  <c r="I2047" i="2"/>
  <c r="I2050" i="2"/>
  <c r="V2052" i="2"/>
  <c r="S2052" i="2"/>
  <c r="R2052" i="2"/>
  <c r="I2067" i="2"/>
  <c r="I2070" i="2"/>
  <c r="I2072" i="2"/>
  <c r="H2072" i="2"/>
  <c r="V2073" i="2"/>
  <c r="U2073" i="2"/>
  <c r="S2073" i="2"/>
  <c r="R2073" i="2"/>
  <c r="I2082" i="2"/>
  <c r="I2114" i="2"/>
  <c r="I2116" i="2"/>
  <c r="H2116" i="2"/>
  <c r="V2117" i="2"/>
  <c r="S2117" i="2"/>
  <c r="R2117" i="2"/>
  <c r="V2130" i="2"/>
  <c r="U2130" i="2"/>
  <c r="S2130" i="2"/>
  <c r="R2130" i="2"/>
  <c r="I2140" i="2"/>
  <c r="I2142" i="2"/>
  <c r="H2142" i="2"/>
  <c r="V2143" i="2"/>
  <c r="U2143" i="2"/>
  <c r="S2143" i="2"/>
  <c r="R2143" i="2"/>
  <c r="I2147" i="2"/>
  <c r="H2147" i="2"/>
  <c r="V2148" i="2"/>
  <c r="S2148" i="2"/>
  <c r="R2148" i="2"/>
  <c r="I2158" i="2"/>
  <c r="H2158" i="2"/>
  <c r="I2161" i="2"/>
  <c r="V2163" i="2"/>
  <c r="U2163" i="2"/>
  <c r="S2163" i="2"/>
  <c r="R2163" i="2"/>
  <c r="I2168" i="2"/>
  <c r="I2170" i="2"/>
  <c r="H2170" i="2"/>
  <c r="V2176" i="2"/>
  <c r="U2176" i="2"/>
  <c r="S2176" i="2"/>
  <c r="I2176" i="2"/>
  <c r="R2176" i="2"/>
  <c r="H2176" i="2"/>
  <c r="I2182" i="2"/>
  <c r="H2182" i="2"/>
  <c r="V2192" i="2"/>
  <c r="S2192" i="2"/>
  <c r="U2192" i="2"/>
  <c r="H2192" i="2"/>
  <c r="I2206" i="2"/>
  <c r="H2206" i="2"/>
  <c r="H2248" i="2"/>
  <c r="I2248" i="2"/>
  <c r="V2254" i="2"/>
  <c r="S2254" i="2"/>
  <c r="R2254" i="2"/>
  <c r="U2254" i="2"/>
  <c r="V2259" i="2"/>
  <c r="S2259" i="2"/>
  <c r="R2259" i="2"/>
  <c r="H2280" i="2"/>
  <c r="I2280" i="2"/>
  <c r="V2286" i="2"/>
  <c r="S2286" i="2"/>
  <c r="R2286" i="2"/>
  <c r="U2286" i="2"/>
  <c r="V2291" i="2"/>
  <c r="R2291" i="2"/>
  <c r="U2291" i="2"/>
  <c r="S2291" i="2"/>
  <c r="K2291" i="2"/>
  <c r="H2325" i="2"/>
  <c r="I2325" i="2"/>
  <c r="I2328" i="2"/>
  <c r="H2328" i="2"/>
  <c r="V2337" i="2"/>
  <c r="U2337" i="2"/>
  <c r="S2337" i="2"/>
  <c r="I2337" i="2"/>
  <c r="H2337" i="2"/>
  <c r="I2347" i="2"/>
  <c r="H2347" i="2"/>
  <c r="I2369" i="2"/>
  <c r="H2369" i="2"/>
  <c r="I2404" i="2"/>
  <c r="H2404" i="2"/>
  <c r="I2413" i="2"/>
  <c r="H2413" i="2"/>
  <c r="V2441" i="2"/>
  <c r="U2441" i="2"/>
  <c r="S2441" i="2"/>
  <c r="R2441" i="2"/>
  <c r="I2450" i="2"/>
  <c r="H2450" i="2"/>
  <c r="I2456" i="2"/>
  <c r="H2456" i="2"/>
  <c r="I2465" i="2"/>
  <c r="H2465" i="2"/>
  <c r="V2493" i="2"/>
  <c r="U2493" i="2"/>
  <c r="S2493" i="2"/>
  <c r="R2493" i="2"/>
  <c r="I2520" i="2"/>
  <c r="H2520" i="2"/>
  <c r="I2529" i="2"/>
  <c r="H2529" i="2"/>
  <c r="I2574" i="2"/>
  <c r="H2574" i="2"/>
  <c r="I2583" i="2"/>
  <c r="H2583" i="2"/>
  <c r="V2615" i="2"/>
  <c r="U2615" i="2"/>
  <c r="S2615" i="2"/>
  <c r="R2615" i="2"/>
  <c r="K565" i="2"/>
  <c r="K566" i="2"/>
  <c r="U566" i="2"/>
  <c r="K572" i="2"/>
  <c r="K573" i="2"/>
  <c r="U573" i="2"/>
  <c r="K579" i="2"/>
  <c r="U579" i="2"/>
  <c r="K587" i="2"/>
  <c r="U587" i="2"/>
  <c r="K594" i="2"/>
  <c r="U594" i="2"/>
  <c r="K600" i="2"/>
  <c r="K601" i="2"/>
  <c r="K602" i="2"/>
  <c r="U602" i="2"/>
  <c r="K611" i="2"/>
  <c r="U611" i="2"/>
  <c r="K619" i="2"/>
  <c r="U619" i="2"/>
  <c r="K627" i="2"/>
  <c r="U627" i="2"/>
  <c r="K635" i="2"/>
  <c r="U635" i="2"/>
  <c r="K643" i="2"/>
  <c r="U643" i="2"/>
  <c r="K650" i="2"/>
  <c r="U650" i="2"/>
  <c r="K656" i="2"/>
  <c r="K657" i="2"/>
  <c r="K658" i="2"/>
  <c r="U658" i="2"/>
  <c r="K662" i="2"/>
  <c r="U662" i="2"/>
  <c r="K675" i="2"/>
  <c r="U675" i="2"/>
  <c r="K680" i="2"/>
  <c r="K681" i="2"/>
  <c r="K682" i="2"/>
  <c r="U682" i="2"/>
  <c r="K690" i="2"/>
  <c r="U690" i="2"/>
  <c r="K698" i="2"/>
  <c r="U698" i="2"/>
  <c r="K702" i="2"/>
  <c r="U702" i="2"/>
  <c r="K711" i="2"/>
  <c r="U711" i="2"/>
  <c r="U720" i="2"/>
  <c r="K723" i="2"/>
  <c r="U723" i="2"/>
  <c r="K732" i="2"/>
  <c r="K733" i="2"/>
  <c r="K734" i="2"/>
  <c r="U734" i="2"/>
  <c r="K746" i="2"/>
  <c r="U746" i="2"/>
  <c r="K754" i="2"/>
  <c r="U754" i="2"/>
  <c r="K760" i="2"/>
  <c r="K761" i="2"/>
  <c r="U761" i="2"/>
  <c r="K766" i="2"/>
  <c r="U766" i="2"/>
  <c r="K778" i="2"/>
  <c r="U778" i="2"/>
  <c r="K786" i="2"/>
  <c r="U786" i="2"/>
  <c r="K792" i="2"/>
  <c r="K793" i="2"/>
  <c r="U793" i="2"/>
  <c r="K798" i="2"/>
  <c r="U798" i="2"/>
  <c r="K810" i="2"/>
  <c r="U810" i="2"/>
  <c r="K818" i="2"/>
  <c r="U818" i="2"/>
  <c r="U824" i="2"/>
  <c r="K827" i="2"/>
  <c r="U827" i="2"/>
  <c r="K832" i="2"/>
  <c r="K833" i="2"/>
  <c r="K834" i="2"/>
  <c r="U834" i="2"/>
  <c r="K840" i="2"/>
  <c r="K841" i="2"/>
  <c r="K842" i="2"/>
  <c r="U842" i="2"/>
  <c r="S847" i="2"/>
  <c r="U848" i="2"/>
  <c r="S855" i="2"/>
  <c r="U856" i="2"/>
  <c r="K864" i="2"/>
  <c r="U867" i="2"/>
  <c r="U870" i="2"/>
  <c r="U875" i="2"/>
  <c r="K880" i="2"/>
  <c r="K881" i="2"/>
  <c r="K882" i="2"/>
  <c r="U882" i="2"/>
  <c r="U888" i="2"/>
  <c r="S890" i="2"/>
  <c r="K891" i="2"/>
  <c r="U891" i="2"/>
  <c r="K896" i="2"/>
  <c r="K897" i="2"/>
  <c r="K898" i="2"/>
  <c r="U898" i="2"/>
  <c r="U901" i="2"/>
  <c r="U903" i="2"/>
  <c r="K906" i="2"/>
  <c r="U906" i="2"/>
  <c r="S915" i="2"/>
  <c r="U916" i="2"/>
  <c r="U921" i="2"/>
  <c r="U931" i="2"/>
  <c r="U934" i="2"/>
  <c r="U939" i="2"/>
  <c r="U942" i="2"/>
  <c r="S944" i="2"/>
  <c r="S945" i="2"/>
  <c r="U948" i="2"/>
  <c r="U950" i="2"/>
  <c r="U953" i="2"/>
  <c r="U955" i="2"/>
  <c r="K958" i="2"/>
  <c r="U958" i="2"/>
  <c r="U966" i="2"/>
  <c r="S971" i="2"/>
  <c r="U972" i="2"/>
  <c r="U974" i="2"/>
  <c r="S976" i="2"/>
  <c r="S977" i="2"/>
  <c r="U980" i="2"/>
  <c r="U982" i="2"/>
  <c r="U985" i="2"/>
  <c r="U987" i="2"/>
  <c r="U990" i="2"/>
  <c r="U996" i="2"/>
  <c r="S998" i="2"/>
  <c r="K999" i="2"/>
  <c r="U999" i="2"/>
  <c r="K1004" i="2"/>
  <c r="K1005" i="2"/>
  <c r="U1005" i="2"/>
  <c r="U1007" i="2"/>
  <c r="U1017" i="2"/>
  <c r="U1020" i="2"/>
  <c r="U1022" i="2"/>
  <c r="U1028" i="2"/>
  <c r="S1030" i="2"/>
  <c r="K1031" i="2"/>
  <c r="U1031" i="2"/>
  <c r="K1036" i="2"/>
  <c r="K1037" i="2"/>
  <c r="U1037" i="2"/>
  <c r="U1039" i="2"/>
  <c r="U1045" i="2"/>
  <c r="U1047" i="2"/>
  <c r="K1060" i="2"/>
  <c r="K1061" i="2"/>
  <c r="U1061" i="2"/>
  <c r="U1063" i="2"/>
  <c r="U1066" i="2"/>
  <c r="S1068" i="2"/>
  <c r="T1068" i="2" s="1"/>
  <c r="W1068" i="2" s="1"/>
  <c r="S1069" i="2"/>
  <c r="U1075" i="2"/>
  <c r="S1078" i="2"/>
  <c r="S1079" i="2"/>
  <c r="U1082" i="2"/>
  <c r="U1085" i="2"/>
  <c r="U1087" i="2"/>
  <c r="U1092" i="2"/>
  <c r="U1102" i="2"/>
  <c r="U1105" i="2"/>
  <c r="U1107" i="2"/>
  <c r="U1110" i="2"/>
  <c r="U1113" i="2"/>
  <c r="U1115" i="2"/>
  <c r="S1117" i="2"/>
  <c r="S1118" i="2"/>
  <c r="U1121" i="2"/>
  <c r="S1123" i="2"/>
  <c r="K1124" i="2"/>
  <c r="U1124" i="2"/>
  <c r="K1129" i="2"/>
  <c r="K1130" i="2"/>
  <c r="U1130" i="2"/>
  <c r="U1132" i="2"/>
  <c r="U1142" i="2"/>
  <c r="U1145" i="2"/>
  <c r="U1147" i="2"/>
  <c r="U1150" i="2"/>
  <c r="S1160" i="2"/>
  <c r="U1161" i="2"/>
  <c r="U1166" i="2"/>
  <c r="S1168" i="2"/>
  <c r="U1169" i="2"/>
  <c r="U1171" i="2"/>
  <c r="U1176" i="2"/>
  <c r="K1181" i="2"/>
  <c r="K1182" i="2"/>
  <c r="U1182" i="2"/>
  <c r="U1184" i="2"/>
  <c r="K1187" i="2"/>
  <c r="U1191" i="2"/>
  <c r="S1196" i="2"/>
  <c r="U1197" i="2"/>
  <c r="U1199" i="2"/>
  <c r="S1201" i="2"/>
  <c r="S1202" i="2"/>
  <c r="U1203" i="2"/>
  <c r="U1206" i="2"/>
  <c r="U1208" i="2"/>
  <c r="U1217" i="2"/>
  <c r="S1219" i="2"/>
  <c r="U1222" i="2"/>
  <c r="U1224" i="2"/>
  <c r="U1228" i="2"/>
  <c r="K1233" i="2"/>
  <c r="K1234" i="2"/>
  <c r="U1234" i="2"/>
  <c r="U1236" i="2"/>
  <c r="K1239" i="2"/>
  <c r="U1239" i="2"/>
  <c r="U1245" i="2"/>
  <c r="U1248" i="2"/>
  <c r="K1257" i="2"/>
  <c r="K1258" i="2"/>
  <c r="U1258" i="2"/>
  <c r="U1260" i="2"/>
  <c r="U1263" i="2"/>
  <c r="S1265" i="2"/>
  <c r="S1266" i="2"/>
  <c r="U1269" i="2"/>
  <c r="S1271" i="2"/>
  <c r="K1272" i="2"/>
  <c r="U1272" i="2"/>
  <c r="U1275" i="2"/>
  <c r="K1280" i="2"/>
  <c r="U1280" i="2"/>
  <c r="U1283" i="2"/>
  <c r="U1288" i="2"/>
  <c r="U1299" i="2"/>
  <c r="U1304" i="2"/>
  <c r="S1311" i="2"/>
  <c r="U1312" i="2"/>
  <c r="H1313" i="2"/>
  <c r="S1314" i="2"/>
  <c r="K1315" i="2"/>
  <c r="U1315" i="2"/>
  <c r="H1316" i="2"/>
  <c r="S1319" i="2"/>
  <c r="R1321" i="2"/>
  <c r="R1322" i="2"/>
  <c r="R1323" i="2"/>
  <c r="S1324" i="2"/>
  <c r="U1325" i="2"/>
  <c r="H1326" i="2"/>
  <c r="U1327" i="2"/>
  <c r="H1328" i="2"/>
  <c r="S1329" i="2"/>
  <c r="U1330" i="2"/>
  <c r="H1331" i="2"/>
  <c r="R1332" i="2"/>
  <c r="S1335" i="2"/>
  <c r="R1337" i="2"/>
  <c r="R1338" i="2"/>
  <c r="U1339" i="2"/>
  <c r="H1340" i="2"/>
  <c r="S1343" i="2"/>
  <c r="K1344" i="2"/>
  <c r="U1344" i="2"/>
  <c r="H1345" i="2"/>
  <c r="S1346" i="2"/>
  <c r="S1348" i="2"/>
  <c r="U1349" i="2"/>
  <c r="H1350" i="2"/>
  <c r="S1351" i="2"/>
  <c r="K1352" i="2"/>
  <c r="U1352" i="2"/>
  <c r="H1353" i="2"/>
  <c r="S1354" i="2"/>
  <c r="S1356" i="2"/>
  <c r="U1357" i="2"/>
  <c r="H1358" i="2"/>
  <c r="S1359" i="2"/>
  <c r="S1361" i="2"/>
  <c r="U1362" i="2"/>
  <c r="H1363" i="2"/>
  <c r="U1364" i="2"/>
  <c r="H1365" i="2"/>
  <c r="H1366" i="2"/>
  <c r="S1367" i="2"/>
  <c r="S1369" i="2"/>
  <c r="S1372" i="2"/>
  <c r="V1373" i="2"/>
  <c r="U1373" i="2"/>
  <c r="R1373" i="2"/>
  <c r="I1375" i="2"/>
  <c r="I1377" i="2"/>
  <c r="V1378" i="2"/>
  <c r="S1378" i="2"/>
  <c r="R1378" i="2"/>
  <c r="I1381" i="2"/>
  <c r="S1381" i="2"/>
  <c r="I1385" i="2"/>
  <c r="U1385" i="2"/>
  <c r="V1387" i="2"/>
  <c r="R1387" i="2"/>
  <c r="S1387" i="2"/>
  <c r="V1388" i="2"/>
  <c r="U1388" i="2"/>
  <c r="H1390" i="2"/>
  <c r="I1391" i="2"/>
  <c r="P1391" i="2" s="1"/>
  <c r="Q1391" i="2" s="1"/>
  <c r="V1392" i="2"/>
  <c r="S1392" i="2"/>
  <c r="R1392" i="2"/>
  <c r="I1395" i="2"/>
  <c r="I1397" i="2"/>
  <c r="V1398" i="2"/>
  <c r="S1398" i="2"/>
  <c r="R1398" i="2"/>
  <c r="H1400" i="2"/>
  <c r="I1401" i="2"/>
  <c r="S1401" i="2"/>
  <c r="I1405" i="2"/>
  <c r="U1405" i="2"/>
  <c r="V1407" i="2"/>
  <c r="R1407" i="2"/>
  <c r="S1407" i="2"/>
  <c r="V1408" i="2"/>
  <c r="U1408" i="2"/>
  <c r="I1410" i="2"/>
  <c r="I1412" i="2"/>
  <c r="I1415" i="2"/>
  <c r="H1417" i="2"/>
  <c r="V1418" i="2"/>
  <c r="U1418" i="2"/>
  <c r="H1421" i="2"/>
  <c r="U1421" i="2"/>
  <c r="H1422" i="2"/>
  <c r="V1423" i="2"/>
  <c r="U1423" i="2"/>
  <c r="U1425" i="2"/>
  <c r="H1426" i="2"/>
  <c r="V1427" i="2"/>
  <c r="R1427" i="2"/>
  <c r="H1429" i="2"/>
  <c r="U1429" i="2"/>
  <c r="H1430" i="2"/>
  <c r="H1431" i="2"/>
  <c r="V1432" i="2"/>
  <c r="R1432" i="2"/>
  <c r="S1432" i="2"/>
  <c r="H1435" i="2"/>
  <c r="H1436" i="2"/>
  <c r="V1437" i="2"/>
  <c r="S1437" i="2"/>
  <c r="R1437" i="2"/>
  <c r="H1439" i="2"/>
  <c r="I1440" i="2"/>
  <c r="S1440" i="2"/>
  <c r="I1441" i="2"/>
  <c r="V1442" i="2"/>
  <c r="S1442" i="2"/>
  <c r="R1442" i="2"/>
  <c r="I1445" i="2"/>
  <c r="S1445" i="2"/>
  <c r="I1449" i="2"/>
  <c r="U1449" i="2"/>
  <c r="I1452" i="2"/>
  <c r="I1454" i="2"/>
  <c r="V1456" i="2"/>
  <c r="R1456" i="2"/>
  <c r="S1456" i="2"/>
  <c r="I1459" i="2"/>
  <c r="V1461" i="2"/>
  <c r="R1461" i="2"/>
  <c r="S1461" i="2"/>
  <c r="H1464" i="2"/>
  <c r="I1465" i="2"/>
  <c r="S1465" i="2"/>
  <c r="H1469" i="2"/>
  <c r="V1470" i="2"/>
  <c r="R1470" i="2"/>
  <c r="S1470" i="2"/>
  <c r="V1471" i="2"/>
  <c r="U1471" i="2"/>
  <c r="U1473" i="2"/>
  <c r="H1474" i="2"/>
  <c r="V1475" i="2"/>
  <c r="S1475" i="2"/>
  <c r="R1475" i="2"/>
  <c r="I1478" i="2"/>
  <c r="S1478" i="2"/>
  <c r="I1479" i="2"/>
  <c r="V1481" i="2"/>
  <c r="U1481" i="2"/>
  <c r="R1481" i="2"/>
  <c r="H1483" i="2"/>
  <c r="U1483" i="2"/>
  <c r="H1484" i="2"/>
  <c r="H1485" i="2"/>
  <c r="V1486" i="2"/>
  <c r="R1486" i="2"/>
  <c r="S1486" i="2"/>
  <c r="V1487" i="2"/>
  <c r="U1487" i="2"/>
  <c r="U1489" i="2"/>
  <c r="H1490" i="2"/>
  <c r="V1491" i="2"/>
  <c r="R1491" i="2"/>
  <c r="S1491" i="2"/>
  <c r="V1492" i="2"/>
  <c r="U1492" i="2"/>
  <c r="H1494" i="2"/>
  <c r="U1494" i="2"/>
  <c r="H1495" i="2"/>
  <c r="H1496" i="2"/>
  <c r="V1497" i="2"/>
  <c r="R1497" i="2"/>
  <c r="I1498" i="2"/>
  <c r="U1498" i="2"/>
  <c r="I1500" i="2"/>
  <c r="I1503" i="2"/>
  <c r="H1503" i="2"/>
  <c r="V1506" i="2"/>
  <c r="S1506" i="2"/>
  <c r="R1506" i="2"/>
  <c r="I1508" i="2"/>
  <c r="H1508" i="2"/>
  <c r="V1511" i="2"/>
  <c r="U1511" i="2"/>
  <c r="S1511" i="2"/>
  <c r="I1511" i="2"/>
  <c r="R1511" i="2"/>
  <c r="I1512" i="2"/>
  <c r="I1518" i="2"/>
  <c r="V1521" i="2"/>
  <c r="S1521" i="2"/>
  <c r="R1521" i="2"/>
  <c r="I1521" i="2"/>
  <c r="V1528" i="2"/>
  <c r="U1528" i="2"/>
  <c r="S1528" i="2"/>
  <c r="I1528" i="2"/>
  <c r="R1528" i="2"/>
  <c r="I1529" i="2"/>
  <c r="V1535" i="2"/>
  <c r="S1535" i="2"/>
  <c r="R1535" i="2"/>
  <c r="V1540" i="2"/>
  <c r="R1540" i="2"/>
  <c r="U1540" i="2"/>
  <c r="V1543" i="2"/>
  <c r="S1543" i="2"/>
  <c r="R1543" i="2"/>
  <c r="I1545" i="2"/>
  <c r="H1545" i="2"/>
  <c r="V1548" i="2"/>
  <c r="S1548" i="2"/>
  <c r="I1548" i="2"/>
  <c r="R1548" i="2"/>
  <c r="V1553" i="2"/>
  <c r="S1553" i="2"/>
  <c r="R1553" i="2"/>
  <c r="U1553" i="2"/>
  <c r="I1558" i="2"/>
  <c r="V1561" i="2"/>
  <c r="S1561" i="2"/>
  <c r="I1561" i="2"/>
  <c r="R1561" i="2"/>
  <c r="V1565" i="2"/>
  <c r="S1565" i="2"/>
  <c r="R1565" i="2"/>
  <c r="U1565" i="2"/>
  <c r="V1568" i="2"/>
  <c r="R1568" i="2"/>
  <c r="U1568" i="2"/>
  <c r="V1571" i="2"/>
  <c r="S1571" i="2"/>
  <c r="R1571" i="2"/>
  <c r="I1573" i="2"/>
  <c r="H1573" i="2"/>
  <c r="V1576" i="2"/>
  <c r="U1576" i="2"/>
  <c r="S1576" i="2"/>
  <c r="I1576" i="2"/>
  <c r="R1576" i="2"/>
  <c r="I1577" i="2"/>
  <c r="V1581" i="2"/>
  <c r="R1581" i="2"/>
  <c r="U1581" i="2"/>
  <c r="I1582" i="2"/>
  <c r="H1582" i="2"/>
  <c r="V1585" i="2"/>
  <c r="S1585" i="2"/>
  <c r="R1585" i="2"/>
  <c r="U1585" i="2"/>
  <c r="I1590" i="2"/>
  <c r="H1590" i="2"/>
  <c r="V1598" i="2"/>
  <c r="U1598" i="2"/>
  <c r="S1598" i="2"/>
  <c r="I1598" i="2"/>
  <c r="R1598" i="2"/>
  <c r="I1599" i="2"/>
  <c r="V1602" i="2"/>
  <c r="S1602" i="2"/>
  <c r="R1602" i="2"/>
  <c r="I1604" i="2"/>
  <c r="H1604" i="2"/>
  <c r="V1607" i="2"/>
  <c r="S1607" i="2"/>
  <c r="I1607" i="2"/>
  <c r="R1607" i="2"/>
  <c r="V1610" i="2"/>
  <c r="U1610" i="2"/>
  <c r="S1610" i="2"/>
  <c r="I1610" i="2"/>
  <c r="R1610" i="2"/>
  <c r="I1611" i="2"/>
  <c r="V1615" i="2"/>
  <c r="S1615" i="2"/>
  <c r="I1615" i="2"/>
  <c r="R1615" i="2"/>
  <c r="V1619" i="2"/>
  <c r="S1619" i="2"/>
  <c r="R1619" i="2"/>
  <c r="U1619" i="2"/>
  <c r="V1627" i="2"/>
  <c r="S1627" i="2"/>
  <c r="I1627" i="2"/>
  <c r="R1627" i="2"/>
  <c r="V1633" i="2"/>
  <c r="U1633" i="2"/>
  <c r="S1633" i="2"/>
  <c r="I1633" i="2"/>
  <c r="R1633" i="2"/>
  <c r="I1634" i="2"/>
  <c r="I1641" i="2"/>
  <c r="H1641" i="2"/>
  <c r="K1646" i="2"/>
  <c r="I1664" i="2"/>
  <c r="H1664" i="2"/>
  <c r="V1665" i="2"/>
  <c r="U1665" i="2"/>
  <c r="S1665" i="2"/>
  <c r="R1665" i="2"/>
  <c r="I1675" i="2"/>
  <c r="H1675" i="2"/>
  <c r="V1676" i="2"/>
  <c r="S1676" i="2"/>
  <c r="R1676" i="2"/>
  <c r="I1687" i="2"/>
  <c r="H1687" i="2"/>
  <c r="V1688" i="2"/>
  <c r="S1688" i="2"/>
  <c r="R1688" i="2"/>
  <c r="V1701" i="2"/>
  <c r="U1701" i="2"/>
  <c r="S1701" i="2"/>
  <c r="R1701" i="2"/>
  <c r="I1708" i="2"/>
  <c r="H1708" i="2"/>
  <c r="V1723" i="2"/>
  <c r="S1723" i="2"/>
  <c r="R1723" i="2"/>
  <c r="U1723" i="2"/>
  <c r="K1724" i="2"/>
  <c r="K1734" i="2"/>
  <c r="I1741" i="2"/>
  <c r="H1741" i="2"/>
  <c r="V1757" i="2"/>
  <c r="U1757" i="2"/>
  <c r="S1757" i="2"/>
  <c r="R1757" i="2"/>
  <c r="I1762" i="2"/>
  <c r="H1762" i="2"/>
  <c r="V1763" i="2"/>
  <c r="S1763" i="2"/>
  <c r="R1763" i="2"/>
  <c r="I1767" i="2"/>
  <c r="H1767" i="2"/>
  <c r="K1771" i="2"/>
  <c r="V1772" i="2"/>
  <c r="S1772" i="2"/>
  <c r="R1772" i="2"/>
  <c r="U1772" i="2"/>
  <c r="K1773" i="2"/>
  <c r="N1773" i="2" s="1"/>
  <c r="V1778" i="2"/>
  <c r="U1778" i="2"/>
  <c r="S1778" i="2"/>
  <c r="R1778" i="2"/>
  <c r="K1783" i="2"/>
  <c r="V1784" i="2"/>
  <c r="S1784" i="2"/>
  <c r="R1784" i="2"/>
  <c r="N1784" i="2"/>
  <c r="V1791" i="2"/>
  <c r="S1791" i="2"/>
  <c r="R1791" i="2"/>
  <c r="V1809" i="2"/>
  <c r="S1809" i="2"/>
  <c r="R1809" i="2"/>
  <c r="V1829" i="2"/>
  <c r="U1829" i="2"/>
  <c r="S1829" i="2"/>
  <c r="R1829" i="2"/>
  <c r="K1834" i="2"/>
  <c r="I1842" i="2"/>
  <c r="H1842" i="2"/>
  <c r="V1843" i="2"/>
  <c r="S1843" i="2"/>
  <c r="R1843" i="2"/>
  <c r="I1847" i="2"/>
  <c r="H1847" i="2"/>
  <c r="V1848" i="2"/>
  <c r="S1848" i="2"/>
  <c r="R1848" i="2"/>
  <c r="V1851" i="2"/>
  <c r="S1851" i="2"/>
  <c r="R1851" i="2"/>
  <c r="V1861" i="2"/>
  <c r="U1861" i="2"/>
  <c r="S1861" i="2"/>
  <c r="R1861" i="2"/>
  <c r="I1866" i="2"/>
  <c r="H1866" i="2"/>
  <c r="I1872" i="2"/>
  <c r="H1872" i="2"/>
  <c r="I1877" i="2"/>
  <c r="H1877" i="2"/>
  <c r="V1878" i="2"/>
  <c r="U1878" i="2"/>
  <c r="S1878" i="2"/>
  <c r="R1878" i="2"/>
  <c r="I1882" i="2"/>
  <c r="H1882" i="2"/>
  <c r="V1890" i="2"/>
  <c r="S1890" i="2"/>
  <c r="R1890" i="2"/>
  <c r="I1893" i="2"/>
  <c r="H1893" i="2"/>
  <c r="V1894" i="2"/>
  <c r="U1894" i="2"/>
  <c r="S1894" i="2"/>
  <c r="R1894" i="2"/>
  <c r="I1898" i="2"/>
  <c r="H1898" i="2"/>
  <c r="I1908" i="2"/>
  <c r="H1908" i="2"/>
  <c r="I1915" i="2"/>
  <c r="H1915" i="2"/>
  <c r="V1916" i="2"/>
  <c r="U1916" i="2"/>
  <c r="S1916" i="2"/>
  <c r="R1916" i="2"/>
  <c r="I1923" i="2"/>
  <c r="H1923" i="2"/>
  <c r="V1924" i="2"/>
  <c r="S1924" i="2"/>
  <c r="R1924" i="2"/>
  <c r="I1931" i="2"/>
  <c r="H1931" i="2"/>
  <c r="V1932" i="2"/>
  <c r="U1932" i="2"/>
  <c r="S1932" i="2"/>
  <c r="R1932" i="2"/>
  <c r="I1937" i="2"/>
  <c r="H1937" i="2"/>
  <c r="V1942" i="2"/>
  <c r="S1942" i="2"/>
  <c r="R1942" i="2"/>
  <c r="V1945" i="2"/>
  <c r="U1945" i="2"/>
  <c r="S1945" i="2"/>
  <c r="R1945" i="2"/>
  <c r="V1955" i="2"/>
  <c r="S1955" i="2"/>
  <c r="R1955" i="2"/>
  <c r="U1955" i="2"/>
  <c r="K1956" i="2"/>
  <c r="V1967" i="2"/>
  <c r="S1967" i="2"/>
  <c r="R1967" i="2"/>
  <c r="V1970" i="2"/>
  <c r="S1970" i="2"/>
  <c r="R1970" i="2"/>
  <c r="N1970" i="2"/>
  <c r="I1973" i="2"/>
  <c r="H1973" i="2"/>
  <c r="I1978" i="2"/>
  <c r="H1978" i="2"/>
  <c r="V1979" i="2"/>
  <c r="S1979" i="2"/>
  <c r="R1979" i="2"/>
  <c r="V1982" i="2"/>
  <c r="U1982" i="2"/>
  <c r="S1982" i="2"/>
  <c r="R1982" i="2"/>
  <c r="I1990" i="2"/>
  <c r="H1990" i="2"/>
  <c r="I2001" i="2"/>
  <c r="H2001" i="2"/>
  <c r="I2006" i="2"/>
  <c r="H2006" i="2"/>
  <c r="I2017" i="2"/>
  <c r="H2017" i="2"/>
  <c r="I2022" i="2"/>
  <c r="H2022" i="2"/>
  <c r="I2033" i="2"/>
  <c r="H2033" i="2"/>
  <c r="I2038" i="2"/>
  <c r="H2038" i="2"/>
  <c r="V2039" i="2"/>
  <c r="S2039" i="2"/>
  <c r="R2039" i="2"/>
  <c r="V2042" i="2"/>
  <c r="U2042" i="2"/>
  <c r="S2042" i="2"/>
  <c r="R2042" i="2"/>
  <c r="I2054" i="2"/>
  <c r="H2054" i="2"/>
  <c r="V2055" i="2"/>
  <c r="S2055" i="2"/>
  <c r="R2055" i="2"/>
  <c r="V2058" i="2"/>
  <c r="U2058" i="2"/>
  <c r="S2058" i="2"/>
  <c r="R2058" i="2"/>
  <c r="K2067" i="2"/>
  <c r="V2075" i="2"/>
  <c r="U2075" i="2"/>
  <c r="S2075" i="2"/>
  <c r="R2075" i="2"/>
  <c r="I2079" i="2"/>
  <c r="H2079" i="2"/>
  <c r="I2084" i="2"/>
  <c r="H2084" i="2"/>
  <c r="V2085" i="2"/>
  <c r="U2085" i="2"/>
  <c r="S2085" i="2"/>
  <c r="R2085" i="2"/>
  <c r="V2092" i="2"/>
  <c r="S2092" i="2"/>
  <c r="R2092" i="2"/>
  <c r="I2096" i="2"/>
  <c r="H2096" i="2"/>
  <c r="V2097" i="2"/>
  <c r="U2097" i="2"/>
  <c r="S2097" i="2"/>
  <c r="R2097" i="2"/>
  <c r="V2104" i="2"/>
  <c r="S2104" i="2"/>
  <c r="R2104" i="2"/>
  <c r="V2107" i="2"/>
  <c r="U2107" i="2"/>
  <c r="S2107" i="2"/>
  <c r="R2107" i="2"/>
  <c r="I2119" i="2"/>
  <c r="H2119" i="2"/>
  <c r="V2120" i="2"/>
  <c r="S2120" i="2"/>
  <c r="R2120" i="2"/>
  <c r="I2124" i="2"/>
  <c r="H2124" i="2"/>
  <c r="V2125" i="2"/>
  <c r="S2125" i="2"/>
  <c r="R2125" i="2"/>
  <c r="V2132" i="2"/>
  <c r="S2132" i="2"/>
  <c r="R2132" i="2"/>
  <c r="V2135" i="2"/>
  <c r="U2135" i="2"/>
  <c r="S2135" i="2"/>
  <c r="R2135" i="2"/>
  <c r="I2145" i="2"/>
  <c r="H2145" i="2"/>
  <c r="I2150" i="2"/>
  <c r="H2150" i="2"/>
  <c r="V2151" i="2"/>
  <c r="U2151" i="2"/>
  <c r="S2151" i="2"/>
  <c r="R2151" i="2"/>
  <c r="I2155" i="2"/>
  <c r="H2155" i="2"/>
  <c r="I2165" i="2"/>
  <c r="H2165" i="2"/>
  <c r="S2174" i="2"/>
  <c r="S2175" i="2"/>
  <c r="V2180" i="2"/>
  <c r="R2180" i="2"/>
  <c r="U2180" i="2"/>
  <c r="I2180" i="2"/>
  <c r="I2183" i="2"/>
  <c r="H2183" i="2"/>
  <c r="V2187" i="2"/>
  <c r="R2187" i="2"/>
  <c r="U2187" i="2"/>
  <c r="I2187" i="2"/>
  <c r="V2197" i="2"/>
  <c r="S2197" i="2"/>
  <c r="U2197" i="2"/>
  <c r="H2197" i="2"/>
  <c r="V2215" i="2"/>
  <c r="S2215" i="2"/>
  <c r="U2215" i="2"/>
  <c r="H2215" i="2"/>
  <c r="H2228" i="2"/>
  <c r="I2228" i="2"/>
  <c r="H2233" i="2"/>
  <c r="I2233" i="2"/>
  <c r="H2240" i="2"/>
  <c r="I2240" i="2"/>
  <c r="V2246" i="2"/>
  <c r="S2246" i="2"/>
  <c r="R2246" i="2"/>
  <c r="U2246" i="2"/>
  <c r="V2251" i="2"/>
  <c r="S2251" i="2"/>
  <c r="R2251" i="2"/>
  <c r="U2267" i="2"/>
  <c r="H2272" i="2"/>
  <c r="I2272" i="2"/>
  <c r="V2278" i="2"/>
  <c r="S2278" i="2"/>
  <c r="R2278" i="2"/>
  <c r="U2278" i="2"/>
  <c r="V2283" i="2"/>
  <c r="S2283" i="2"/>
  <c r="R2283" i="2"/>
  <c r="S2292" i="2"/>
  <c r="V2299" i="2"/>
  <c r="S2299" i="2"/>
  <c r="I2299" i="2"/>
  <c r="U2299" i="2"/>
  <c r="H2299" i="2"/>
  <c r="H2303" i="2"/>
  <c r="I2303" i="2"/>
  <c r="H2341" i="2"/>
  <c r="I2341" i="2"/>
  <c r="H2352" i="2"/>
  <c r="I2352" i="2"/>
  <c r="V2381" i="2"/>
  <c r="U2381" i="2"/>
  <c r="S2381" i="2"/>
  <c r="R2381" i="2"/>
  <c r="I2397" i="2"/>
  <c r="H2397" i="2"/>
  <c r="V2425" i="2"/>
  <c r="U2425" i="2"/>
  <c r="S2425" i="2"/>
  <c r="R2425" i="2"/>
  <c r="V2477" i="2"/>
  <c r="U2477" i="2"/>
  <c r="S2477" i="2"/>
  <c r="R2477" i="2"/>
  <c r="I2504" i="2"/>
  <c r="H2504" i="2"/>
  <c r="I2513" i="2"/>
  <c r="H2513" i="2"/>
  <c r="V2554" i="2"/>
  <c r="U2554" i="2"/>
  <c r="S2554" i="2"/>
  <c r="R2554" i="2"/>
  <c r="V2567" i="2"/>
  <c r="U2567" i="2"/>
  <c r="S2567" i="2"/>
  <c r="R2567" i="2"/>
  <c r="V2595" i="2"/>
  <c r="U2595" i="2"/>
  <c r="S2595" i="2"/>
  <c r="R2595" i="2"/>
  <c r="I2626" i="2"/>
  <c r="H2626" i="2"/>
  <c r="U837" i="2"/>
  <c r="K847" i="2"/>
  <c r="U847" i="2"/>
  <c r="K855" i="2"/>
  <c r="U855" i="2"/>
  <c r="U861" i="2"/>
  <c r="U872" i="2"/>
  <c r="U885" i="2"/>
  <c r="K890" i="2"/>
  <c r="U890" i="2"/>
  <c r="U900" i="2"/>
  <c r="U908" i="2"/>
  <c r="K915" i="2"/>
  <c r="U915" i="2"/>
  <c r="U924" i="2"/>
  <c r="U936" i="2"/>
  <c r="K944" i="2"/>
  <c r="K945" i="2"/>
  <c r="U945" i="2"/>
  <c r="U960" i="2"/>
  <c r="U968" i="2"/>
  <c r="K971" i="2"/>
  <c r="U971" i="2"/>
  <c r="K976" i="2"/>
  <c r="K977" i="2"/>
  <c r="U977" i="2"/>
  <c r="U993" i="2"/>
  <c r="K998" i="2"/>
  <c r="U998" i="2"/>
  <c r="U1012" i="2"/>
  <c r="U1025" i="2"/>
  <c r="K1030" i="2"/>
  <c r="U1030" i="2"/>
  <c r="U1044" i="2"/>
  <c r="U1052" i="2"/>
  <c r="U1057" i="2"/>
  <c r="K1068" i="2"/>
  <c r="K1069" i="2"/>
  <c r="U1069" i="2"/>
  <c r="K1078" i="2"/>
  <c r="P1078" i="2" s="1"/>
  <c r="Q1078" i="2" s="1"/>
  <c r="K1079" i="2"/>
  <c r="U1079" i="2"/>
  <c r="U1084" i="2"/>
  <c r="U1089" i="2"/>
  <c r="U1097" i="2"/>
  <c r="K1117" i="2"/>
  <c r="K1118" i="2"/>
  <c r="U1118" i="2"/>
  <c r="K1123" i="2"/>
  <c r="U1123" i="2"/>
  <c r="U1137" i="2"/>
  <c r="U1153" i="2"/>
  <c r="K1160" i="2"/>
  <c r="U1160" i="2"/>
  <c r="K1168" i="2"/>
  <c r="U1168" i="2"/>
  <c r="U1173" i="2"/>
  <c r="U1193" i="2"/>
  <c r="K1196" i="2"/>
  <c r="P1196" i="2" s="1"/>
  <c r="Q1196" i="2" s="1"/>
  <c r="U1196" i="2"/>
  <c r="K1201" i="2"/>
  <c r="K1202" i="2"/>
  <c r="U1202" i="2"/>
  <c r="U1214" i="2"/>
  <c r="K1219" i="2"/>
  <c r="U1219" i="2"/>
  <c r="U1242" i="2"/>
  <c r="U1254" i="2"/>
  <c r="K1265" i="2"/>
  <c r="K1266" i="2"/>
  <c r="U1266" i="2"/>
  <c r="K1271" i="2"/>
  <c r="U1271" i="2"/>
  <c r="U1277" i="2"/>
  <c r="U1285" i="2"/>
  <c r="U1293" i="2"/>
  <c r="U1301" i="2"/>
  <c r="U1309" i="2"/>
  <c r="U1314" i="2"/>
  <c r="U1317" i="2"/>
  <c r="U1319" i="2"/>
  <c r="S1321" i="2"/>
  <c r="S1322" i="2"/>
  <c r="S1323" i="2"/>
  <c r="K1324" i="2"/>
  <c r="U1324" i="2"/>
  <c r="S1332" i="2"/>
  <c r="U1333" i="2"/>
  <c r="U1335" i="2"/>
  <c r="S1337" i="2"/>
  <c r="S1338" i="2"/>
  <c r="T1338" i="2" s="1"/>
  <c r="U1341" i="2"/>
  <c r="U1343" i="2"/>
  <c r="U1346" i="2"/>
  <c r="U1348" i="2"/>
  <c r="U1351" i="2"/>
  <c r="U1354" i="2"/>
  <c r="U1356" i="2"/>
  <c r="K1359" i="2"/>
  <c r="U1359" i="2"/>
  <c r="U1367" i="2"/>
  <c r="U1370" i="2"/>
  <c r="U1372" i="2"/>
  <c r="V1374" i="2"/>
  <c r="R1374" i="2"/>
  <c r="S1374" i="2"/>
  <c r="H1378" i="2"/>
  <c r="V1380" i="2"/>
  <c r="R1380" i="2"/>
  <c r="U1381" i="2"/>
  <c r="V1383" i="2"/>
  <c r="S1383" i="2"/>
  <c r="R1383" i="2"/>
  <c r="I1387" i="2"/>
  <c r="V1389" i="2"/>
  <c r="U1389" i="2"/>
  <c r="R1389" i="2"/>
  <c r="K1390" i="2"/>
  <c r="H1392" i="2"/>
  <c r="V1394" i="2"/>
  <c r="R1394" i="2"/>
  <c r="S1394" i="2"/>
  <c r="H1398" i="2"/>
  <c r="V1399" i="2"/>
  <c r="U1399" i="2"/>
  <c r="U1401" i="2"/>
  <c r="V1403" i="2"/>
  <c r="S1403" i="2"/>
  <c r="R1403" i="2"/>
  <c r="I1407" i="2"/>
  <c r="V1409" i="2"/>
  <c r="R1409" i="2"/>
  <c r="S1409" i="2"/>
  <c r="V1419" i="2"/>
  <c r="R1419" i="2"/>
  <c r="S1419" i="2"/>
  <c r="V1420" i="2"/>
  <c r="U1420" i="2"/>
  <c r="V1424" i="2"/>
  <c r="R1424" i="2"/>
  <c r="S1424" i="2"/>
  <c r="H1427" i="2"/>
  <c r="V1428" i="2"/>
  <c r="U1428" i="2"/>
  <c r="I1432" i="2"/>
  <c r="H1437" i="2"/>
  <c r="V1438" i="2"/>
  <c r="U1438" i="2"/>
  <c r="H1442" i="2"/>
  <c r="V1444" i="2"/>
  <c r="R1444" i="2"/>
  <c r="U1445" i="2"/>
  <c r="V1447" i="2"/>
  <c r="S1447" i="2"/>
  <c r="R1447" i="2"/>
  <c r="I1456" i="2"/>
  <c r="I1461" i="2"/>
  <c r="V1462" i="2"/>
  <c r="S1462" i="2"/>
  <c r="R1462" i="2"/>
  <c r="U1465" i="2"/>
  <c r="V1467" i="2"/>
  <c r="R1467" i="2"/>
  <c r="S1467" i="2"/>
  <c r="V1468" i="2"/>
  <c r="S1468" i="2"/>
  <c r="K1468" i="2"/>
  <c r="I1470" i="2"/>
  <c r="V1472" i="2"/>
  <c r="R1472" i="2"/>
  <c r="S1472" i="2"/>
  <c r="H1475" i="2"/>
  <c r="V1477" i="2"/>
  <c r="S1477" i="2"/>
  <c r="R1477" i="2"/>
  <c r="I1481" i="2"/>
  <c r="V1482" i="2"/>
  <c r="U1482" i="2"/>
  <c r="R1482" i="2"/>
  <c r="K1483" i="2"/>
  <c r="I1486" i="2"/>
  <c r="V1488" i="2"/>
  <c r="R1488" i="2"/>
  <c r="S1488" i="2"/>
  <c r="I1491" i="2"/>
  <c r="V1493" i="2"/>
  <c r="U1493" i="2"/>
  <c r="R1493" i="2"/>
  <c r="K1494" i="2"/>
  <c r="H1497" i="2"/>
  <c r="K1498" i="2"/>
  <c r="I1506" i="2"/>
  <c r="H1506" i="2"/>
  <c r="V1514" i="2"/>
  <c r="U1514" i="2"/>
  <c r="S1514" i="2"/>
  <c r="I1514" i="2"/>
  <c r="R1514" i="2"/>
  <c r="I1515" i="2"/>
  <c r="V1522" i="2"/>
  <c r="S1522" i="2"/>
  <c r="R1522" i="2"/>
  <c r="I1522" i="2"/>
  <c r="U1524" i="2"/>
  <c r="V1531" i="2"/>
  <c r="U1531" i="2"/>
  <c r="S1531" i="2"/>
  <c r="I1531" i="2"/>
  <c r="R1531" i="2"/>
  <c r="I1532" i="2"/>
  <c r="I1535" i="2"/>
  <c r="H1535" i="2"/>
  <c r="V1538" i="2"/>
  <c r="S1538" i="2"/>
  <c r="R1538" i="2"/>
  <c r="I1540" i="2"/>
  <c r="H1540" i="2"/>
  <c r="I1543" i="2"/>
  <c r="H1543" i="2"/>
  <c r="I1550" i="2"/>
  <c r="I1553" i="2"/>
  <c r="H1553" i="2"/>
  <c r="V1556" i="2"/>
  <c r="S1556" i="2"/>
  <c r="R1556" i="2"/>
  <c r="V1563" i="2"/>
  <c r="S1563" i="2"/>
  <c r="R1563" i="2"/>
  <c r="I1565" i="2"/>
  <c r="H1565" i="2"/>
  <c r="I1568" i="2"/>
  <c r="H1568" i="2"/>
  <c r="I1571" i="2"/>
  <c r="H1571" i="2"/>
  <c r="V1579" i="2"/>
  <c r="S1579" i="2"/>
  <c r="R1579" i="2"/>
  <c r="I1581" i="2"/>
  <c r="H1581" i="2"/>
  <c r="I1585" i="2"/>
  <c r="H1585" i="2"/>
  <c r="V1588" i="2"/>
  <c r="U1588" i="2"/>
  <c r="S1588" i="2"/>
  <c r="I1588" i="2"/>
  <c r="R1588" i="2"/>
  <c r="I1589" i="2"/>
  <c r="U1592" i="2"/>
  <c r="I1594" i="2"/>
  <c r="V1597" i="2"/>
  <c r="S1597" i="2"/>
  <c r="R1597" i="2"/>
  <c r="U1597" i="2"/>
  <c r="I1602" i="2"/>
  <c r="H1602" i="2"/>
  <c r="V1609" i="2"/>
  <c r="R1609" i="2"/>
  <c r="U1609" i="2"/>
  <c r="U1612" i="2"/>
  <c r="V1614" i="2"/>
  <c r="S1614" i="2"/>
  <c r="R1614" i="2"/>
  <c r="U1614" i="2"/>
  <c r="V1617" i="2"/>
  <c r="S1617" i="2"/>
  <c r="R1617" i="2"/>
  <c r="I1619" i="2"/>
  <c r="H1619" i="2"/>
  <c r="V1622" i="2"/>
  <c r="S1622" i="2"/>
  <c r="R1622" i="2"/>
  <c r="I1629" i="2"/>
  <c r="V1632" i="2"/>
  <c r="S1632" i="2"/>
  <c r="R1632" i="2"/>
  <c r="U1632" i="2"/>
  <c r="V1636" i="2"/>
  <c r="S1636" i="2"/>
  <c r="I1636" i="2"/>
  <c r="R1636" i="2"/>
  <c r="U1638" i="2"/>
  <c r="I1640" i="2"/>
  <c r="V1644" i="2"/>
  <c r="S1644" i="2"/>
  <c r="I1644" i="2"/>
  <c r="R1644" i="2"/>
  <c r="S1646" i="2"/>
  <c r="U1652" i="2"/>
  <c r="U1668" i="2"/>
  <c r="I1673" i="2"/>
  <c r="H1673" i="2"/>
  <c r="I1678" i="2"/>
  <c r="H1678" i="2"/>
  <c r="V1679" i="2"/>
  <c r="S1679" i="2"/>
  <c r="R1679" i="2"/>
  <c r="V1682" i="2"/>
  <c r="S1682" i="2"/>
  <c r="R1682" i="2"/>
  <c r="I1685" i="2"/>
  <c r="H1685" i="2"/>
  <c r="I1690" i="2"/>
  <c r="H1690" i="2"/>
  <c r="V1691" i="2"/>
  <c r="S1691" i="2"/>
  <c r="R1691" i="2"/>
  <c r="I1695" i="2"/>
  <c r="H1695" i="2"/>
  <c r="V1696" i="2"/>
  <c r="S1696" i="2"/>
  <c r="R1696" i="2"/>
  <c r="V1703" i="2"/>
  <c r="S1703" i="2"/>
  <c r="R1703" i="2"/>
  <c r="I1709" i="2"/>
  <c r="H1709" i="2"/>
  <c r="V1710" i="2"/>
  <c r="U1710" i="2"/>
  <c r="S1710" i="2"/>
  <c r="R1710" i="2"/>
  <c r="I1714" i="2"/>
  <c r="H1714" i="2"/>
  <c r="U1724" i="2"/>
  <c r="V1729" i="2"/>
  <c r="U1729" i="2"/>
  <c r="S1729" i="2"/>
  <c r="R1729" i="2"/>
  <c r="U1731" i="2"/>
  <c r="U1734" i="2"/>
  <c r="I1746" i="2"/>
  <c r="H1746" i="2"/>
  <c r="V1747" i="2"/>
  <c r="S1747" i="2"/>
  <c r="R1747" i="2"/>
  <c r="I1765" i="2"/>
  <c r="H1765" i="2"/>
  <c r="I1768" i="2"/>
  <c r="H1768" i="2"/>
  <c r="V1769" i="2"/>
  <c r="U1769" i="2"/>
  <c r="S1769" i="2"/>
  <c r="R1769" i="2"/>
  <c r="U1773" i="2"/>
  <c r="I1780" i="2"/>
  <c r="H1780" i="2"/>
  <c r="V1781" i="2"/>
  <c r="U1781" i="2"/>
  <c r="S1781" i="2"/>
  <c r="R1781" i="2"/>
  <c r="I1786" i="2"/>
  <c r="H1786" i="2"/>
  <c r="I1793" i="2"/>
  <c r="H1793" i="2"/>
  <c r="V1794" i="2"/>
  <c r="U1794" i="2"/>
  <c r="S1794" i="2"/>
  <c r="R1794" i="2"/>
  <c r="I1798" i="2"/>
  <c r="H1798" i="2"/>
  <c r="I1803" i="2"/>
  <c r="H1803" i="2"/>
  <c r="V1804" i="2"/>
  <c r="S1804" i="2"/>
  <c r="R1804" i="2"/>
  <c r="I1811" i="2"/>
  <c r="H1811" i="2"/>
  <c r="V1812" i="2"/>
  <c r="U1812" i="2"/>
  <c r="S1812" i="2"/>
  <c r="R1812" i="2"/>
  <c r="U1819" i="2"/>
  <c r="V1831" i="2"/>
  <c r="S1831" i="2"/>
  <c r="R1831" i="2"/>
  <c r="U1834" i="2"/>
  <c r="I1845" i="2"/>
  <c r="H1845" i="2"/>
  <c r="I1853" i="2"/>
  <c r="H1853" i="2"/>
  <c r="V1863" i="2"/>
  <c r="S1863" i="2"/>
  <c r="R1863" i="2"/>
  <c r="U1863" i="2"/>
  <c r="I1878" i="2"/>
  <c r="I1880" i="2"/>
  <c r="H1880" i="2"/>
  <c r="I1890" i="2"/>
  <c r="I1894" i="2"/>
  <c r="I1896" i="2"/>
  <c r="H1896" i="2"/>
  <c r="V1902" i="2"/>
  <c r="U1902" i="2"/>
  <c r="S1902" i="2"/>
  <c r="R1902" i="2"/>
  <c r="I1913" i="2"/>
  <c r="H1913" i="2"/>
  <c r="I1916" i="2"/>
  <c r="V1918" i="2"/>
  <c r="U1918" i="2"/>
  <c r="S1918" i="2"/>
  <c r="R1918" i="2"/>
  <c r="I1924" i="2"/>
  <c r="I1926" i="2"/>
  <c r="H1926" i="2"/>
  <c r="I1932" i="2"/>
  <c r="V1934" i="2"/>
  <c r="U1934" i="2"/>
  <c r="S1934" i="2"/>
  <c r="R1934" i="2"/>
  <c r="I1942" i="2"/>
  <c r="I1945" i="2"/>
  <c r="V1947" i="2"/>
  <c r="S1947" i="2"/>
  <c r="R1947" i="2"/>
  <c r="I1955" i="2"/>
  <c r="U1956" i="2"/>
  <c r="I1961" i="2"/>
  <c r="H1961" i="2"/>
  <c r="I1967" i="2"/>
  <c r="I1970" i="2"/>
  <c r="I1979" i="2"/>
  <c r="I1982" i="2"/>
  <c r="I1984" i="2"/>
  <c r="H1984" i="2"/>
  <c r="V1985" i="2"/>
  <c r="U1985" i="2"/>
  <c r="S1985" i="2"/>
  <c r="R1985" i="2"/>
  <c r="I1995" i="2"/>
  <c r="H1995" i="2"/>
  <c r="V1996" i="2"/>
  <c r="S1996" i="2"/>
  <c r="R1996" i="2"/>
  <c r="I2011" i="2"/>
  <c r="H2011" i="2"/>
  <c r="V2012" i="2"/>
  <c r="S2012" i="2"/>
  <c r="R2012" i="2"/>
  <c r="I2027" i="2"/>
  <c r="H2027" i="2"/>
  <c r="V2028" i="2"/>
  <c r="S2028" i="2"/>
  <c r="R2028" i="2"/>
  <c r="I2039" i="2"/>
  <c r="I2042" i="2"/>
  <c r="I2044" i="2"/>
  <c r="H2044" i="2"/>
  <c r="V2045" i="2"/>
  <c r="U2045" i="2"/>
  <c r="S2045" i="2"/>
  <c r="R2045" i="2"/>
  <c r="U2047" i="2"/>
  <c r="I2055" i="2"/>
  <c r="I2058" i="2"/>
  <c r="V2060" i="2"/>
  <c r="S2060" i="2"/>
  <c r="R2060" i="2"/>
  <c r="I2064" i="2"/>
  <c r="H2064" i="2"/>
  <c r="V2065" i="2"/>
  <c r="U2065" i="2"/>
  <c r="S2065" i="2"/>
  <c r="R2065" i="2"/>
  <c r="U2067" i="2"/>
  <c r="I2075" i="2"/>
  <c r="I2077" i="2"/>
  <c r="H2077" i="2"/>
  <c r="I2085" i="2"/>
  <c r="V2087" i="2"/>
  <c r="U2087" i="2"/>
  <c r="S2087" i="2"/>
  <c r="R2087" i="2"/>
  <c r="I2092" i="2"/>
  <c r="I2094" i="2"/>
  <c r="H2094" i="2"/>
  <c r="I2097" i="2"/>
  <c r="V2099" i="2"/>
  <c r="U2099" i="2"/>
  <c r="S2099" i="2"/>
  <c r="R2099" i="2"/>
  <c r="I2104" i="2"/>
  <c r="I2107" i="2"/>
  <c r="I2112" i="2"/>
  <c r="H2112" i="2"/>
  <c r="I2120" i="2"/>
  <c r="I2122" i="2"/>
  <c r="H2122" i="2"/>
  <c r="I2125" i="2"/>
  <c r="I2127" i="2"/>
  <c r="H2127" i="2"/>
  <c r="I2132" i="2"/>
  <c r="I2135" i="2"/>
  <c r="I2137" i="2"/>
  <c r="H2137" i="2"/>
  <c r="V2138" i="2"/>
  <c r="U2138" i="2"/>
  <c r="S2138" i="2"/>
  <c r="R2138" i="2"/>
  <c r="U2140" i="2"/>
  <c r="I2151" i="2"/>
  <c r="I2153" i="2"/>
  <c r="H2153" i="2"/>
  <c r="U2168" i="2"/>
  <c r="V2188" i="2"/>
  <c r="U2188" i="2"/>
  <c r="S2188" i="2"/>
  <c r="I2188" i="2"/>
  <c r="R2188" i="2"/>
  <c r="H2188" i="2"/>
  <c r="I2200" i="2"/>
  <c r="H2200" i="2"/>
  <c r="H2201" i="2"/>
  <c r="I2201" i="2"/>
  <c r="V2209" i="2"/>
  <c r="U2209" i="2"/>
  <c r="S2209" i="2"/>
  <c r="I2209" i="2"/>
  <c r="R2209" i="2"/>
  <c r="H2209" i="2"/>
  <c r="H2212" i="2"/>
  <c r="I2212" i="2"/>
  <c r="H2219" i="2"/>
  <c r="I2219" i="2"/>
  <c r="V2231" i="2"/>
  <c r="S2231" i="2"/>
  <c r="R2231" i="2"/>
  <c r="U2231" i="2"/>
  <c r="V2238" i="2"/>
  <c r="S2238" i="2"/>
  <c r="R2238" i="2"/>
  <c r="U2238" i="2"/>
  <c r="V2243" i="2"/>
  <c r="S2243" i="2"/>
  <c r="R2243" i="2"/>
  <c r="H2264" i="2"/>
  <c r="I2264" i="2"/>
  <c r="V2270" i="2"/>
  <c r="S2270" i="2"/>
  <c r="R2270" i="2"/>
  <c r="U2270" i="2"/>
  <c r="V2275" i="2"/>
  <c r="S2275" i="2"/>
  <c r="R2275" i="2"/>
  <c r="I2292" i="2"/>
  <c r="H2292" i="2"/>
  <c r="I2296" i="2"/>
  <c r="H2296" i="2"/>
  <c r="V2305" i="2"/>
  <c r="U2305" i="2"/>
  <c r="S2305" i="2"/>
  <c r="I2305" i="2"/>
  <c r="H2305" i="2"/>
  <c r="V2315" i="2"/>
  <c r="S2315" i="2"/>
  <c r="I2315" i="2"/>
  <c r="U2315" i="2"/>
  <c r="H2315" i="2"/>
  <c r="H2319" i="2"/>
  <c r="I2319" i="2"/>
  <c r="V2343" i="2"/>
  <c r="U2343" i="2"/>
  <c r="S2343" i="2"/>
  <c r="I2343" i="2"/>
  <c r="H2343" i="2"/>
  <c r="V2350" i="2"/>
  <c r="S2350" i="2"/>
  <c r="R2350" i="2"/>
  <c r="V2359" i="2"/>
  <c r="S2359" i="2"/>
  <c r="R2359" i="2"/>
  <c r="U2359" i="2"/>
  <c r="I2361" i="2"/>
  <c r="H2361" i="2"/>
  <c r="V2365" i="2"/>
  <c r="U2365" i="2"/>
  <c r="S2365" i="2"/>
  <c r="R2365" i="2"/>
  <c r="V2409" i="2"/>
  <c r="U2409" i="2"/>
  <c r="S2409" i="2"/>
  <c r="R2409" i="2"/>
  <c r="I2436" i="2"/>
  <c r="H2436" i="2"/>
  <c r="I2445" i="2"/>
  <c r="H2445" i="2"/>
  <c r="V2461" i="2"/>
  <c r="U2461" i="2"/>
  <c r="S2461" i="2"/>
  <c r="R2461" i="2"/>
  <c r="I2488" i="2"/>
  <c r="H2488" i="2"/>
  <c r="I2497" i="2"/>
  <c r="H2497" i="2"/>
  <c r="V2525" i="2"/>
  <c r="U2525" i="2"/>
  <c r="S2525" i="2"/>
  <c r="R2525" i="2"/>
  <c r="V2579" i="2"/>
  <c r="U2579" i="2"/>
  <c r="S2579" i="2"/>
  <c r="R2579" i="2"/>
  <c r="I2610" i="2"/>
  <c r="H2610" i="2"/>
  <c r="I2619" i="2"/>
  <c r="H2619" i="2"/>
  <c r="V2631" i="2"/>
  <c r="U2631" i="2"/>
  <c r="S2631" i="2"/>
  <c r="R2631" i="2"/>
  <c r="I2635" i="2"/>
  <c r="H2635" i="2"/>
  <c r="V2636" i="2"/>
  <c r="S2636" i="2"/>
  <c r="R2636" i="2"/>
  <c r="I2640" i="2"/>
  <c r="H2640" i="2"/>
  <c r="V2641" i="2"/>
  <c r="U2641" i="2"/>
  <c r="S2641" i="2"/>
  <c r="R2641" i="2"/>
  <c r="V2652" i="2"/>
  <c r="S2652" i="2"/>
  <c r="R2652" i="2"/>
  <c r="I2656" i="2"/>
  <c r="H2656" i="2"/>
  <c r="V2657" i="2"/>
  <c r="U2657" i="2"/>
  <c r="S2657" i="2"/>
  <c r="R2657" i="2"/>
  <c r="V2668" i="2"/>
  <c r="S2668" i="2"/>
  <c r="R2668" i="2"/>
  <c r="I2672" i="2"/>
  <c r="H2672" i="2"/>
  <c r="V2673" i="2"/>
  <c r="U2673" i="2"/>
  <c r="S2673" i="2"/>
  <c r="R2673" i="2"/>
  <c r="V2684" i="2"/>
  <c r="S2684" i="2"/>
  <c r="R2684" i="2"/>
  <c r="I2688" i="2"/>
  <c r="H2688" i="2"/>
  <c r="V2689" i="2"/>
  <c r="U2689" i="2"/>
  <c r="S2689" i="2"/>
  <c r="R2689" i="2"/>
  <c r="V2708" i="2"/>
  <c r="S2708" i="2"/>
  <c r="R2708" i="2"/>
  <c r="I2712" i="2"/>
  <c r="H2712" i="2"/>
  <c r="V2713" i="2"/>
  <c r="U2713" i="2"/>
  <c r="S2713" i="2"/>
  <c r="R2713" i="2"/>
  <c r="V2724" i="2"/>
  <c r="S2724" i="2"/>
  <c r="R2724" i="2"/>
  <c r="V2727" i="2"/>
  <c r="S2727" i="2"/>
  <c r="R2727" i="2"/>
  <c r="V2730" i="2"/>
  <c r="U2730" i="2"/>
  <c r="S2730" i="2"/>
  <c r="R2730" i="2"/>
  <c r="I2734" i="2"/>
  <c r="H2734" i="2"/>
  <c r="I2741" i="2"/>
  <c r="H2741" i="2"/>
  <c r="V2746" i="2"/>
  <c r="U2746" i="2"/>
  <c r="S2746" i="2"/>
  <c r="R2746" i="2"/>
  <c r="I2750" i="2"/>
  <c r="H2750" i="2"/>
  <c r="I2761" i="2"/>
  <c r="H2761" i="2"/>
  <c r="I2766" i="2"/>
  <c r="H2766" i="2"/>
  <c r="I2777" i="2"/>
  <c r="H2777" i="2"/>
  <c r="V2782" i="2"/>
  <c r="U2782" i="2"/>
  <c r="S2782" i="2"/>
  <c r="R2782" i="2"/>
  <c r="I2786" i="2"/>
  <c r="H2786" i="2"/>
  <c r="I2796" i="2"/>
  <c r="H2796" i="2"/>
  <c r="V2797" i="2"/>
  <c r="U2797" i="2"/>
  <c r="S2797" i="2"/>
  <c r="R2797" i="2"/>
  <c r="I2809" i="2"/>
  <c r="H2809" i="2"/>
  <c r="V2814" i="2"/>
  <c r="U2814" i="2"/>
  <c r="S2814" i="2"/>
  <c r="R2814" i="2"/>
  <c r="V2827" i="2"/>
  <c r="S2827" i="2"/>
  <c r="R2827" i="2"/>
  <c r="I2831" i="2"/>
  <c r="H2831" i="2"/>
  <c r="V2832" i="2"/>
  <c r="S2832" i="2"/>
  <c r="R2832" i="2"/>
  <c r="I2844" i="2"/>
  <c r="H2844" i="2"/>
  <c r="V2845" i="2"/>
  <c r="U2845" i="2"/>
  <c r="S2845" i="2"/>
  <c r="R2845" i="2"/>
  <c r="I2857" i="2"/>
  <c r="H2857" i="2"/>
  <c r="V2862" i="2"/>
  <c r="U2862" i="2"/>
  <c r="S2862" i="2"/>
  <c r="R2862" i="2"/>
  <c r="I2868" i="2"/>
  <c r="H2868" i="2"/>
  <c r="V2880" i="2"/>
  <c r="U2880" i="2"/>
  <c r="S2880" i="2"/>
  <c r="R2880" i="2"/>
  <c r="I2882" i="2"/>
  <c r="H2882" i="2"/>
  <c r="V2894" i="2"/>
  <c r="U2894" i="2"/>
  <c r="S2894" i="2"/>
  <c r="R2894" i="2"/>
  <c r="I2900" i="2"/>
  <c r="H2900" i="2"/>
  <c r="V2906" i="2"/>
  <c r="U2906" i="2"/>
  <c r="S2906" i="2"/>
  <c r="R2906" i="2"/>
  <c r="V2916" i="2"/>
  <c r="S2916" i="2"/>
  <c r="R2916" i="2"/>
  <c r="V2922" i="2"/>
  <c r="U2922" i="2"/>
  <c r="S2922" i="2"/>
  <c r="R2922" i="2"/>
  <c r="V2932" i="2"/>
  <c r="S2932" i="2"/>
  <c r="R2932" i="2"/>
  <c r="V2944" i="2"/>
  <c r="S2944" i="2"/>
  <c r="R2944" i="2"/>
  <c r="V2956" i="2"/>
  <c r="S2956" i="2"/>
  <c r="R2956" i="2"/>
  <c r="V2962" i="2"/>
  <c r="U2962" i="2"/>
  <c r="S2962" i="2"/>
  <c r="R2962" i="2"/>
  <c r="V2972" i="2"/>
  <c r="U2972" i="2"/>
  <c r="S2972" i="2"/>
  <c r="R2972" i="2"/>
  <c r="I2974" i="2"/>
  <c r="H2974" i="2"/>
  <c r="R3016" i="2"/>
  <c r="S3035" i="2"/>
  <c r="U1505" i="2"/>
  <c r="K1512" i="2"/>
  <c r="U1512" i="2"/>
  <c r="U1529" i="2"/>
  <c r="U1537" i="2"/>
  <c r="K1555" i="2"/>
  <c r="U1555" i="2"/>
  <c r="K1577" i="2"/>
  <c r="K1578" i="2"/>
  <c r="U1578" i="2"/>
  <c r="U1584" i="2"/>
  <c r="U1589" i="2"/>
  <c r="K1596" i="2"/>
  <c r="U1596" i="2"/>
  <c r="U1601" i="2"/>
  <c r="U1611" i="2"/>
  <c r="U1621" i="2"/>
  <c r="U1631" i="2"/>
  <c r="K1634" i="2"/>
  <c r="U1634" i="2"/>
  <c r="U1640" i="2"/>
  <c r="I1647" i="2"/>
  <c r="S1647" i="2"/>
  <c r="I1650" i="2"/>
  <c r="S1650" i="2"/>
  <c r="U1651" i="2"/>
  <c r="H1652" i="2"/>
  <c r="I1653" i="2"/>
  <c r="S1653" i="2"/>
  <c r="I1655" i="2"/>
  <c r="R1655" i="2"/>
  <c r="I1656" i="2"/>
  <c r="R1656" i="2"/>
  <c r="I1657" i="2"/>
  <c r="R1657" i="2"/>
  <c r="H1659" i="2"/>
  <c r="I1660" i="2"/>
  <c r="S1660" i="2"/>
  <c r="H1662" i="2"/>
  <c r="U1664" i="2"/>
  <c r="H1665" i="2"/>
  <c r="U1667" i="2"/>
  <c r="H1668" i="2"/>
  <c r="I1669" i="2"/>
  <c r="S1669" i="2"/>
  <c r="I1671" i="2"/>
  <c r="S1671" i="2"/>
  <c r="I1674" i="2"/>
  <c r="S1674" i="2"/>
  <c r="U1675" i="2"/>
  <c r="H1676" i="2"/>
  <c r="I1677" i="2"/>
  <c r="S1677" i="2"/>
  <c r="K1678" i="2"/>
  <c r="U1678" i="2"/>
  <c r="H1679" i="2"/>
  <c r="I1680" i="2"/>
  <c r="S1680" i="2"/>
  <c r="H1682" i="2"/>
  <c r="I1683" i="2"/>
  <c r="S1683" i="2"/>
  <c r="I1686" i="2"/>
  <c r="S1686" i="2"/>
  <c r="U1687" i="2"/>
  <c r="H1688" i="2"/>
  <c r="I1689" i="2"/>
  <c r="S1689" i="2"/>
  <c r="K1690" i="2"/>
  <c r="U1690" i="2"/>
  <c r="H1691" i="2"/>
  <c r="I1692" i="2"/>
  <c r="S1692" i="2"/>
  <c r="I1694" i="2"/>
  <c r="S1694" i="2"/>
  <c r="U1695" i="2"/>
  <c r="H1696" i="2"/>
  <c r="I1697" i="2"/>
  <c r="S1697" i="2"/>
  <c r="I1699" i="2"/>
  <c r="S1699" i="2"/>
  <c r="H1701" i="2"/>
  <c r="H1703" i="2"/>
  <c r="I1704" i="2"/>
  <c r="S1704" i="2"/>
  <c r="I1706" i="2"/>
  <c r="R1706" i="2"/>
  <c r="K1708" i="2"/>
  <c r="K1709" i="2"/>
  <c r="U1709" i="2"/>
  <c r="H1710" i="2"/>
  <c r="I1713" i="2"/>
  <c r="S1713" i="2"/>
  <c r="I1715" i="2"/>
  <c r="S1715" i="2"/>
  <c r="I1718" i="2"/>
  <c r="S1718" i="2"/>
  <c r="K1719" i="2"/>
  <c r="K1720" i="2"/>
  <c r="U1720" i="2"/>
  <c r="H1721" i="2"/>
  <c r="H1723" i="2"/>
  <c r="H1724" i="2"/>
  <c r="I1725" i="2"/>
  <c r="S1725" i="2"/>
  <c r="I1727" i="2"/>
  <c r="S1727" i="2"/>
  <c r="H1729" i="2"/>
  <c r="H1731" i="2"/>
  <c r="I1732" i="2"/>
  <c r="S1732" i="2"/>
  <c r="H1734" i="2"/>
  <c r="I1735" i="2"/>
  <c r="S1735" i="2"/>
  <c r="H1737" i="2"/>
  <c r="H1739" i="2"/>
  <c r="I1740" i="2"/>
  <c r="S1740" i="2"/>
  <c r="I1742" i="2"/>
  <c r="S1742" i="2"/>
  <c r="I1745" i="2"/>
  <c r="S1745" i="2"/>
  <c r="K1746" i="2"/>
  <c r="U1746" i="2"/>
  <c r="H1747" i="2"/>
  <c r="I1748" i="2"/>
  <c r="S1748" i="2"/>
  <c r="K1749" i="2"/>
  <c r="U1749" i="2"/>
  <c r="H1750" i="2"/>
  <c r="I1753" i="2"/>
  <c r="S1753" i="2"/>
  <c r="I1755" i="2"/>
  <c r="S1755" i="2"/>
  <c r="H1757" i="2"/>
  <c r="U1759" i="2"/>
  <c r="H1760" i="2"/>
  <c r="K1762" i="2"/>
  <c r="U1762" i="2"/>
  <c r="H1763" i="2"/>
  <c r="I1764" i="2"/>
  <c r="S1764" i="2"/>
  <c r="I1766" i="2"/>
  <c r="S1766" i="2"/>
  <c r="K1767" i="2"/>
  <c r="K1768" i="2"/>
  <c r="U1768" i="2"/>
  <c r="H1769" i="2"/>
  <c r="H1771" i="2"/>
  <c r="H1772" i="2"/>
  <c r="H1773" i="2"/>
  <c r="I1774" i="2"/>
  <c r="S1774" i="2"/>
  <c r="U1775" i="2"/>
  <c r="H1776" i="2"/>
  <c r="H1778" i="2"/>
  <c r="U1780" i="2"/>
  <c r="H1781" i="2"/>
  <c r="H1783" i="2"/>
  <c r="H1784" i="2"/>
  <c r="I1785" i="2"/>
  <c r="S1785" i="2"/>
  <c r="I1787" i="2"/>
  <c r="S1787" i="2"/>
  <c r="H1789" i="2"/>
  <c r="H1791" i="2"/>
  <c r="I1792" i="2"/>
  <c r="S1792" i="2"/>
  <c r="K1793" i="2"/>
  <c r="U1793" i="2"/>
  <c r="H1794" i="2"/>
  <c r="I1797" i="2"/>
  <c r="S1797" i="2"/>
  <c r="I1799" i="2"/>
  <c r="S1799" i="2"/>
  <c r="H1801" i="2"/>
  <c r="U1803" i="2"/>
  <c r="H1804" i="2"/>
  <c r="I1805" i="2"/>
  <c r="S1805" i="2"/>
  <c r="I1807" i="2"/>
  <c r="S1807" i="2"/>
  <c r="H1809" i="2"/>
  <c r="I1810" i="2"/>
  <c r="S1810" i="2"/>
  <c r="U1811" i="2"/>
  <c r="H1812" i="2"/>
  <c r="H1814" i="2"/>
  <c r="I1817" i="2"/>
  <c r="S1817" i="2"/>
  <c r="K1818" i="2"/>
  <c r="U1818" i="2"/>
  <c r="H1819" i="2"/>
  <c r="I1820" i="2"/>
  <c r="S1820" i="2"/>
  <c r="H1822" i="2"/>
  <c r="I1825" i="2"/>
  <c r="S1825" i="2"/>
  <c r="I1827" i="2"/>
  <c r="S1827" i="2"/>
  <c r="H1829" i="2"/>
  <c r="H1831" i="2"/>
  <c r="I1832" i="2"/>
  <c r="S1832" i="2"/>
  <c r="K1833" i="2"/>
  <c r="U1833" i="2"/>
  <c r="H1834" i="2"/>
  <c r="I1835" i="2"/>
  <c r="S1835" i="2"/>
  <c r="H1837" i="2"/>
  <c r="U1839" i="2"/>
  <c r="H1840" i="2"/>
  <c r="I1841" i="2"/>
  <c r="S1841" i="2"/>
  <c r="K1842" i="2"/>
  <c r="U1842" i="2"/>
  <c r="H1843" i="2"/>
  <c r="I1844" i="2"/>
  <c r="S1844" i="2"/>
  <c r="I1846" i="2"/>
  <c r="S1846" i="2"/>
  <c r="U1847" i="2"/>
  <c r="H1848" i="2"/>
  <c r="I1849" i="2"/>
  <c r="S1849" i="2"/>
  <c r="H1851" i="2"/>
  <c r="I1852" i="2"/>
  <c r="S1852" i="2"/>
  <c r="I1854" i="2"/>
  <c r="S1854" i="2"/>
  <c r="I1857" i="2"/>
  <c r="S1857" i="2"/>
  <c r="I1859" i="2"/>
  <c r="S1859" i="2"/>
  <c r="H1861" i="2"/>
  <c r="H1863" i="2"/>
  <c r="P1863" i="2" s="1"/>
  <c r="Q1863" i="2" s="1"/>
  <c r="H1864" i="2"/>
  <c r="I1865" i="2"/>
  <c r="S1865" i="2"/>
  <c r="I1867" i="2"/>
  <c r="S1867" i="2"/>
  <c r="I1870" i="2"/>
  <c r="S1870" i="2"/>
  <c r="I1873" i="2"/>
  <c r="S1873" i="2"/>
  <c r="K1874" i="2"/>
  <c r="U1874" i="2"/>
  <c r="H1875" i="2"/>
  <c r="I1876" i="2"/>
  <c r="S1876" i="2"/>
  <c r="U1877" i="2"/>
  <c r="H1878" i="2"/>
  <c r="I1881" i="2"/>
  <c r="S1881" i="2"/>
  <c r="I1883" i="2"/>
  <c r="S1883" i="2"/>
  <c r="H1885" i="2"/>
  <c r="U1887" i="2"/>
  <c r="H1888" i="2"/>
  <c r="H1890" i="2"/>
  <c r="I1891" i="2"/>
  <c r="S1891" i="2"/>
  <c r="U1893" i="2"/>
  <c r="H1894" i="2"/>
  <c r="I1897" i="2"/>
  <c r="S1897" i="2"/>
  <c r="I1899" i="2"/>
  <c r="R1899" i="2"/>
  <c r="I1900" i="2"/>
  <c r="R1900" i="2"/>
  <c r="H1902" i="2"/>
  <c r="H1904" i="2"/>
  <c r="H1906" i="2"/>
  <c r="I1909" i="2"/>
  <c r="S1909" i="2"/>
  <c r="I1911" i="2"/>
  <c r="S1911" i="2"/>
  <c r="I1914" i="2"/>
  <c r="S1914" i="2"/>
  <c r="U1915" i="2"/>
  <c r="H1916" i="2"/>
  <c r="H1918" i="2"/>
  <c r="U1920" i="2"/>
  <c r="H1921" i="2"/>
  <c r="U1923" i="2"/>
  <c r="H1924" i="2"/>
  <c r="I1925" i="2"/>
  <c r="S1925" i="2"/>
  <c r="I1927" i="2"/>
  <c r="S1927" i="2"/>
  <c r="H1929" i="2"/>
  <c r="P1929" i="2" s="1"/>
  <c r="Q1929" i="2" s="1"/>
  <c r="I1930" i="2"/>
  <c r="S1930" i="2"/>
  <c r="U1931" i="2"/>
  <c r="H1932" i="2"/>
  <c r="H1934" i="2"/>
  <c r="I1938" i="2"/>
  <c r="S1938" i="2"/>
  <c r="U1939" i="2"/>
  <c r="H1940" i="2"/>
  <c r="H1942" i="2"/>
  <c r="I1943" i="2"/>
  <c r="S1943" i="2"/>
  <c r="H1945" i="2"/>
  <c r="H1947" i="2"/>
  <c r="I1948" i="2"/>
  <c r="S1948" i="2"/>
  <c r="K1949" i="2"/>
  <c r="U1949" i="2"/>
  <c r="H1950" i="2"/>
  <c r="U1952" i="2"/>
  <c r="H1953" i="2"/>
  <c r="H1955" i="2"/>
  <c r="H1956" i="2"/>
  <c r="I1957" i="2"/>
  <c r="S1957" i="2"/>
  <c r="I1959" i="2"/>
  <c r="S1959" i="2"/>
  <c r="I1962" i="2"/>
  <c r="R1962" i="2"/>
  <c r="U1964" i="2"/>
  <c r="H1965" i="2"/>
  <c r="H1967" i="2"/>
  <c r="I1968" i="2"/>
  <c r="S1968" i="2"/>
  <c r="H1970" i="2"/>
  <c r="I1971" i="2"/>
  <c r="S1971" i="2"/>
  <c r="I1974" i="2"/>
  <c r="S1974" i="2"/>
  <c r="U1975" i="2"/>
  <c r="H1976" i="2"/>
  <c r="I1977" i="2"/>
  <c r="S1977" i="2"/>
  <c r="K1978" i="2"/>
  <c r="U1978" i="2"/>
  <c r="H1979" i="2"/>
  <c r="I1980" i="2"/>
  <c r="S1980" i="2"/>
  <c r="H1982" i="2"/>
  <c r="U1984" i="2"/>
  <c r="H1985" i="2"/>
  <c r="U1987" i="2"/>
  <c r="H1988" i="2"/>
  <c r="I1989" i="2"/>
  <c r="S1989" i="2"/>
  <c r="I1991" i="2"/>
  <c r="S1991" i="2"/>
  <c r="I1994" i="2"/>
  <c r="S1994" i="2"/>
  <c r="U1995" i="2"/>
  <c r="H1996" i="2"/>
  <c r="I1997" i="2"/>
  <c r="S1997" i="2"/>
  <c r="I1999" i="2"/>
  <c r="S1999" i="2"/>
  <c r="I2002" i="2"/>
  <c r="S2002" i="2"/>
  <c r="U2003" i="2"/>
  <c r="H2004" i="2"/>
  <c r="I2005" i="2"/>
  <c r="S2005" i="2"/>
  <c r="I2007" i="2"/>
  <c r="S2007" i="2"/>
  <c r="I2010" i="2"/>
  <c r="S2010" i="2"/>
  <c r="U2011" i="2"/>
  <c r="H2012" i="2"/>
  <c r="I2013" i="2"/>
  <c r="S2013" i="2"/>
  <c r="I2015" i="2"/>
  <c r="S2015" i="2"/>
  <c r="I2018" i="2"/>
  <c r="S2018" i="2"/>
  <c r="U2019" i="2"/>
  <c r="H2020" i="2"/>
  <c r="I2021" i="2"/>
  <c r="S2021" i="2"/>
  <c r="I2023" i="2"/>
  <c r="S2023" i="2"/>
  <c r="I2026" i="2"/>
  <c r="S2026" i="2"/>
  <c r="U2027" i="2"/>
  <c r="H2028" i="2"/>
  <c r="I2029" i="2"/>
  <c r="S2029" i="2"/>
  <c r="I2031" i="2"/>
  <c r="S2031" i="2"/>
  <c r="I2034" i="2"/>
  <c r="S2034" i="2"/>
  <c r="U2035" i="2"/>
  <c r="H2036" i="2"/>
  <c r="I2037" i="2"/>
  <c r="S2037" i="2"/>
  <c r="K2038" i="2"/>
  <c r="U2038" i="2"/>
  <c r="H2039" i="2"/>
  <c r="I2040" i="2"/>
  <c r="S2040" i="2"/>
  <c r="H2042" i="2"/>
  <c r="U2044" i="2"/>
  <c r="H2045" i="2"/>
  <c r="H2047" i="2"/>
  <c r="I2048" i="2"/>
  <c r="S2048" i="2"/>
  <c r="H2050" i="2"/>
  <c r="H2052" i="2"/>
  <c r="I2053" i="2"/>
  <c r="S2053" i="2"/>
  <c r="K2054" i="2"/>
  <c r="U2054" i="2"/>
  <c r="H2055" i="2"/>
  <c r="I2056" i="2"/>
  <c r="S2056" i="2"/>
  <c r="H2058" i="2"/>
  <c r="H2060" i="2"/>
  <c r="I2061" i="2"/>
  <c r="S2061" i="2"/>
  <c r="I2063" i="2"/>
  <c r="S2063" i="2"/>
  <c r="U2064" i="2"/>
  <c r="H2065" i="2"/>
  <c r="H2067" i="2"/>
  <c r="I2068" i="2"/>
  <c r="S2068" i="2"/>
  <c r="H2070" i="2"/>
  <c r="U2072" i="2"/>
  <c r="H2073" i="2"/>
  <c r="H2075" i="2"/>
  <c r="I2078" i="2"/>
  <c r="S2078" i="2"/>
  <c r="I2080" i="2"/>
  <c r="S2080" i="2"/>
  <c r="H2082" i="2"/>
  <c r="U2084" i="2"/>
  <c r="H2085" i="2"/>
  <c r="H2087" i="2"/>
  <c r="I2090" i="2"/>
  <c r="R2090" i="2"/>
  <c r="H2092" i="2"/>
  <c r="I2093" i="2"/>
  <c r="S2093" i="2"/>
  <c r="I2095" i="2"/>
  <c r="S2095" i="2"/>
  <c r="U2096" i="2"/>
  <c r="H2097" i="2"/>
  <c r="H2099" i="2"/>
  <c r="I2102" i="2"/>
  <c r="R2102" i="2"/>
  <c r="H2104" i="2"/>
  <c r="I2105" i="2"/>
  <c r="S2105" i="2"/>
  <c r="H2107" i="2"/>
  <c r="I2111" i="2"/>
  <c r="S2111" i="2"/>
  <c r="K2112" i="2"/>
  <c r="K2113" i="2"/>
  <c r="U2113" i="2"/>
  <c r="H2114" i="2"/>
  <c r="U2116" i="2"/>
  <c r="H2117" i="2"/>
  <c r="I2118" i="2"/>
  <c r="S2118" i="2"/>
  <c r="K2119" i="2"/>
  <c r="U2119" i="2"/>
  <c r="H2120" i="2"/>
  <c r="I2121" i="2"/>
  <c r="S2121" i="2"/>
  <c r="I2123" i="2"/>
  <c r="S2123" i="2"/>
  <c r="U2124" i="2"/>
  <c r="H2125" i="2"/>
  <c r="I2126" i="2"/>
  <c r="S2126" i="2"/>
  <c r="I2128" i="2"/>
  <c r="S2128" i="2"/>
  <c r="H2130" i="2"/>
  <c r="H2132" i="2"/>
  <c r="I2133" i="2"/>
  <c r="S2133" i="2"/>
  <c r="H2135" i="2"/>
  <c r="U2137" i="2"/>
  <c r="H2138" i="2"/>
  <c r="H2140" i="2"/>
  <c r="I2141" i="2"/>
  <c r="S2141" i="2"/>
  <c r="K2142" i="2"/>
  <c r="U2142" i="2"/>
  <c r="H2143" i="2"/>
  <c r="I2146" i="2"/>
  <c r="S2146" i="2"/>
  <c r="U2147" i="2"/>
  <c r="H2148" i="2"/>
  <c r="I2149" i="2"/>
  <c r="S2149" i="2"/>
  <c r="K2150" i="2"/>
  <c r="U2150" i="2"/>
  <c r="H2151" i="2"/>
  <c r="I2154" i="2"/>
  <c r="S2154" i="2"/>
  <c r="I2156" i="2"/>
  <c r="S2156" i="2"/>
  <c r="I2159" i="2"/>
  <c r="S2159" i="2"/>
  <c r="U2160" i="2"/>
  <c r="H2161" i="2"/>
  <c r="H2163" i="2"/>
  <c r="I2166" i="2"/>
  <c r="R2166" i="2"/>
  <c r="H2168" i="2"/>
  <c r="I2169" i="2"/>
  <c r="S2169" i="2"/>
  <c r="I2171" i="2"/>
  <c r="S2171" i="2"/>
  <c r="V2172" i="2"/>
  <c r="U2172" i="2"/>
  <c r="H2173" i="2"/>
  <c r="I2174" i="2"/>
  <c r="H2178" i="2"/>
  <c r="I2179" i="2"/>
  <c r="V2181" i="2"/>
  <c r="S2181" i="2"/>
  <c r="R2181" i="2"/>
  <c r="H2185" i="2"/>
  <c r="I2186" i="2"/>
  <c r="I2190" i="2"/>
  <c r="V2193" i="2"/>
  <c r="U2193" i="2"/>
  <c r="H2196" i="2"/>
  <c r="U2196" i="2"/>
  <c r="H2198" i="2"/>
  <c r="V2199" i="2"/>
  <c r="S2199" i="2"/>
  <c r="R2199" i="2"/>
  <c r="H2203" i="2"/>
  <c r="I2204" i="2"/>
  <c r="S2204" i="2"/>
  <c r="I2208" i="2"/>
  <c r="U2208" i="2"/>
  <c r="V2210" i="2"/>
  <c r="R2210" i="2"/>
  <c r="S2210" i="2"/>
  <c r="V2211" i="2"/>
  <c r="U2211" i="2"/>
  <c r="I2213" i="2"/>
  <c r="H2216" i="2"/>
  <c r="V2217" i="2"/>
  <c r="R2217" i="2"/>
  <c r="S2217" i="2"/>
  <c r="V2218" i="2"/>
  <c r="U2218" i="2"/>
  <c r="H2221" i="2"/>
  <c r="V2222" i="2"/>
  <c r="S2222" i="2"/>
  <c r="R2222" i="2"/>
  <c r="V2225" i="2"/>
  <c r="U2225" i="2"/>
  <c r="S2225" i="2"/>
  <c r="I2225" i="2"/>
  <c r="R2225" i="2"/>
  <c r="V2229" i="2"/>
  <c r="S2229" i="2"/>
  <c r="R2229" i="2"/>
  <c r="I2231" i="2"/>
  <c r="H2231" i="2"/>
  <c r="V2234" i="2"/>
  <c r="U2234" i="2"/>
  <c r="S2234" i="2"/>
  <c r="I2234" i="2"/>
  <c r="R2234" i="2"/>
  <c r="I2238" i="2"/>
  <c r="H2238" i="2"/>
  <c r="V2241" i="2"/>
  <c r="S2241" i="2"/>
  <c r="R2241" i="2"/>
  <c r="I2243" i="2"/>
  <c r="H2243" i="2"/>
  <c r="I2246" i="2"/>
  <c r="H2246" i="2"/>
  <c r="V2249" i="2"/>
  <c r="S2249" i="2"/>
  <c r="R2249" i="2"/>
  <c r="I2251" i="2"/>
  <c r="H2251" i="2"/>
  <c r="I2254" i="2"/>
  <c r="H2254" i="2"/>
  <c r="V2257" i="2"/>
  <c r="S2257" i="2"/>
  <c r="R2257" i="2"/>
  <c r="I2259" i="2"/>
  <c r="H2259" i="2"/>
  <c r="I2262" i="2"/>
  <c r="H2262" i="2"/>
  <c r="V2265" i="2"/>
  <c r="S2265" i="2"/>
  <c r="R2265" i="2"/>
  <c r="I2267" i="2"/>
  <c r="H2267" i="2"/>
  <c r="I2270" i="2"/>
  <c r="H2270" i="2"/>
  <c r="V2273" i="2"/>
  <c r="S2273" i="2"/>
  <c r="R2273" i="2"/>
  <c r="I2275" i="2"/>
  <c r="H2275" i="2"/>
  <c r="I2278" i="2"/>
  <c r="H2278" i="2"/>
  <c r="V2281" i="2"/>
  <c r="S2281" i="2"/>
  <c r="R2281" i="2"/>
  <c r="I2283" i="2"/>
  <c r="H2283" i="2"/>
  <c r="I2286" i="2"/>
  <c r="H2286" i="2"/>
  <c r="V2289" i="2"/>
  <c r="S2289" i="2"/>
  <c r="R2289" i="2"/>
  <c r="I2291" i="2"/>
  <c r="H2291" i="2"/>
  <c r="K2292" i="2"/>
  <c r="V2294" i="2"/>
  <c r="U2294" i="2"/>
  <c r="S2294" i="2"/>
  <c r="I2294" i="2"/>
  <c r="R2294" i="2"/>
  <c r="V2304" i="2"/>
  <c r="S2304" i="2"/>
  <c r="R2304" i="2"/>
  <c r="U2304" i="2"/>
  <c r="V2310" i="2"/>
  <c r="U2310" i="2"/>
  <c r="S2310" i="2"/>
  <c r="I2310" i="2"/>
  <c r="R2310" i="2"/>
  <c r="V2320" i="2"/>
  <c r="S2320" i="2"/>
  <c r="R2320" i="2"/>
  <c r="U2320" i="2"/>
  <c r="V2326" i="2"/>
  <c r="U2326" i="2"/>
  <c r="S2326" i="2"/>
  <c r="I2326" i="2"/>
  <c r="R2326" i="2"/>
  <c r="V2336" i="2"/>
  <c r="S2336" i="2"/>
  <c r="R2336" i="2"/>
  <c r="U2336" i="2"/>
  <c r="V2342" i="2"/>
  <c r="S2342" i="2"/>
  <c r="R2342" i="2"/>
  <c r="U2342" i="2"/>
  <c r="I2350" i="2"/>
  <c r="H2350" i="2"/>
  <c r="V2353" i="2"/>
  <c r="S2353" i="2"/>
  <c r="I2353" i="2"/>
  <c r="R2353" i="2"/>
  <c r="V2356" i="2"/>
  <c r="S2356" i="2"/>
  <c r="I2356" i="2"/>
  <c r="R2356" i="2"/>
  <c r="I2359" i="2"/>
  <c r="H2359" i="2"/>
  <c r="I2365" i="2"/>
  <c r="I2367" i="2"/>
  <c r="H2367" i="2"/>
  <c r="I2381" i="2"/>
  <c r="I2383" i="2"/>
  <c r="H2383" i="2"/>
  <c r="I2393" i="2"/>
  <c r="I2395" i="2"/>
  <c r="H2395" i="2"/>
  <c r="I2409" i="2"/>
  <c r="I2411" i="2"/>
  <c r="H2411" i="2"/>
  <c r="I2425" i="2"/>
  <c r="I2427" i="2"/>
  <c r="H2427" i="2"/>
  <c r="I2441" i="2"/>
  <c r="I2443" i="2"/>
  <c r="H2443" i="2"/>
  <c r="I2451" i="2"/>
  <c r="V2453" i="2"/>
  <c r="U2453" i="2"/>
  <c r="S2453" i="2"/>
  <c r="R2453" i="2"/>
  <c r="I2461" i="2"/>
  <c r="I2463" i="2"/>
  <c r="H2463" i="2"/>
  <c r="I2477" i="2"/>
  <c r="I2479" i="2"/>
  <c r="H2479" i="2"/>
  <c r="I2493" i="2"/>
  <c r="I2495" i="2"/>
  <c r="H2495" i="2"/>
  <c r="I2509" i="2"/>
  <c r="I2511" i="2"/>
  <c r="H2511" i="2"/>
  <c r="I2525" i="2"/>
  <c r="I2527" i="2"/>
  <c r="H2527" i="2"/>
  <c r="V2548" i="2"/>
  <c r="U2548" i="2"/>
  <c r="S2548" i="2"/>
  <c r="R2548" i="2"/>
  <c r="I2554" i="2"/>
  <c r="V2556" i="2"/>
  <c r="U2556" i="2"/>
  <c r="S2556" i="2"/>
  <c r="R2556" i="2"/>
  <c r="I2567" i="2"/>
  <c r="I2569" i="2"/>
  <c r="H2569" i="2"/>
  <c r="I2579" i="2"/>
  <c r="I2581" i="2"/>
  <c r="H2581" i="2"/>
  <c r="I2595" i="2"/>
  <c r="I2597" i="2"/>
  <c r="H2597" i="2"/>
  <c r="I2608" i="2"/>
  <c r="H2608" i="2"/>
  <c r="I2615" i="2"/>
  <c r="I2617" i="2"/>
  <c r="H2617" i="2"/>
  <c r="I2631" i="2"/>
  <c r="I2633" i="2"/>
  <c r="H2633" i="2"/>
  <c r="I2636" i="2"/>
  <c r="I2638" i="2"/>
  <c r="H2638" i="2"/>
  <c r="I2641" i="2"/>
  <c r="V2643" i="2"/>
  <c r="U2643" i="2"/>
  <c r="S2643" i="2"/>
  <c r="R2643" i="2"/>
  <c r="I2647" i="2"/>
  <c r="H2647" i="2"/>
  <c r="I2652" i="2"/>
  <c r="I2654" i="2"/>
  <c r="H2654" i="2"/>
  <c r="I2657" i="2"/>
  <c r="V2659" i="2"/>
  <c r="U2659" i="2"/>
  <c r="S2659" i="2"/>
  <c r="R2659" i="2"/>
  <c r="I2663" i="2"/>
  <c r="H2663" i="2"/>
  <c r="I2668" i="2"/>
  <c r="I2670" i="2"/>
  <c r="H2670" i="2"/>
  <c r="I2673" i="2"/>
  <c r="V2675" i="2"/>
  <c r="U2675" i="2"/>
  <c r="S2675" i="2"/>
  <c r="R2675" i="2"/>
  <c r="I2679" i="2"/>
  <c r="H2679" i="2"/>
  <c r="I2684" i="2"/>
  <c r="I2686" i="2"/>
  <c r="H2686" i="2"/>
  <c r="I2689" i="2"/>
  <c r="V2691" i="2"/>
  <c r="S2691" i="2"/>
  <c r="R2691" i="2"/>
  <c r="V2694" i="2"/>
  <c r="U2694" i="2"/>
  <c r="S2694" i="2"/>
  <c r="R2694" i="2"/>
  <c r="K2703" i="2"/>
  <c r="I2708" i="2"/>
  <c r="I2710" i="2"/>
  <c r="H2710" i="2"/>
  <c r="I2713" i="2"/>
  <c r="V2715" i="2"/>
  <c r="U2715" i="2"/>
  <c r="S2715" i="2"/>
  <c r="R2715" i="2"/>
  <c r="I2719" i="2"/>
  <c r="H2719" i="2"/>
  <c r="I2724" i="2"/>
  <c r="I2727" i="2"/>
  <c r="I2730" i="2"/>
  <c r="I2732" i="2"/>
  <c r="H2732" i="2"/>
  <c r="I2746" i="2"/>
  <c r="I2748" i="2"/>
  <c r="H2748" i="2"/>
  <c r="I2755" i="2"/>
  <c r="H2755" i="2"/>
  <c r="V2756" i="2"/>
  <c r="S2756" i="2"/>
  <c r="R2756" i="2"/>
  <c r="I2771" i="2"/>
  <c r="H2771" i="2"/>
  <c r="I2782" i="2"/>
  <c r="I2784" i="2"/>
  <c r="H2784" i="2"/>
  <c r="I2797" i="2"/>
  <c r="V2799" i="2"/>
  <c r="S2799" i="2"/>
  <c r="R2799" i="2"/>
  <c r="I2803" i="2"/>
  <c r="H2803" i="2"/>
  <c r="V2804" i="2"/>
  <c r="S2804" i="2"/>
  <c r="R2804" i="2"/>
  <c r="I2814" i="2"/>
  <c r="I2816" i="2"/>
  <c r="H2816" i="2"/>
  <c r="V2817" i="2"/>
  <c r="U2817" i="2"/>
  <c r="S2817" i="2"/>
  <c r="R2817" i="2"/>
  <c r="I2827" i="2"/>
  <c r="I2829" i="2"/>
  <c r="H2829" i="2"/>
  <c r="I2832" i="2"/>
  <c r="I2834" i="2"/>
  <c r="H2834" i="2"/>
  <c r="I2845" i="2"/>
  <c r="V2847" i="2"/>
  <c r="S2847" i="2"/>
  <c r="R2847" i="2"/>
  <c r="V2850" i="2"/>
  <c r="U2850" i="2"/>
  <c r="S2850" i="2"/>
  <c r="R2850" i="2"/>
  <c r="I2862" i="2"/>
  <c r="V2865" i="2"/>
  <c r="S2865" i="2"/>
  <c r="R2865" i="2"/>
  <c r="I2867" i="2"/>
  <c r="H2867" i="2"/>
  <c r="V2879" i="2"/>
  <c r="U2879" i="2"/>
  <c r="S2879" i="2"/>
  <c r="R2879" i="2"/>
  <c r="I2880" i="2"/>
  <c r="I2885" i="2"/>
  <c r="H2885" i="2"/>
  <c r="I2894" i="2"/>
  <c r="V2897" i="2"/>
  <c r="S2897" i="2"/>
  <c r="R2897" i="2"/>
  <c r="I2899" i="2"/>
  <c r="H2899" i="2"/>
  <c r="I2906" i="2"/>
  <c r="V2915" i="2"/>
  <c r="U2915" i="2"/>
  <c r="S2915" i="2"/>
  <c r="R2915" i="2"/>
  <c r="I2916" i="2"/>
  <c r="I2917" i="2"/>
  <c r="H2917" i="2"/>
  <c r="I2922" i="2"/>
  <c r="V2931" i="2"/>
  <c r="U2931" i="2"/>
  <c r="S2931" i="2"/>
  <c r="R2931" i="2"/>
  <c r="I2932" i="2"/>
  <c r="I2933" i="2"/>
  <c r="H2933" i="2"/>
  <c r="V2943" i="2"/>
  <c r="U2943" i="2"/>
  <c r="S2943" i="2"/>
  <c r="R2943" i="2"/>
  <c r="I2944" i="2"/>
  <c r="I2945" i="2"/>
  <c r="H2945" i="2"/>
  <c r="V2955" i="2"/>
  <c r="U2955" i="2"/>
  <c r="S2955" i="2"/>
  <c r="R2955" i="2"/>
  <c r="I2956" i="2"/>
  <c r="I2957" i="2"/>
  <c r="H2957" i="2"/>
  <c r="I2962" i="2"/>
  <c r="V2971" i="2"/>
  <c r="U2971" i="2"/>
  <c r="S2971" i="2"/>
  <c r="R2971" i="2"/>
  <c r="I2972" i="2"/>
  <c r="S3034" i="2"/>
  <c r="S3090" i="2"/>
  <c r="K1376" i="2"/>
  <c r="P1376" i="2" s="1"/>
  <c r="Q1376" i="2" s="1"/>
  <c r="U1376" i="2"/>
  <c r="U1393" i="2"/>
  <c r="K1396" i="2"/>
  <c r="U1396" i="2"/>
  <c r="K1411" i="2"/>
  <c r="U1411" i="2"/>
  <c r="K1431" i="2"/>
  <c r="U1431" i="2"/>
  <c r="U1453" i="2"/>
  <c r="U1458" i="2"/>
  <c r="K1463" i="2"/>
  <c r="U1463" i="2"/>
  <c r="U1466" i="2"/>
  <c r="U1469" i="2"/>
  <c r="U1485" i="2"/>
  <c r="U1490" i="2"/>
  <c r="R1500" i="2"/>
  <c r="U1504" i="2"/>
  <c r="R1505" i="2"/>
  <c r="U1509" i="2"/>
  <c r="R1510" i="2"/>
  <c r="R1515" i="2"/>
  <c r="T1515" i="2" s="1"/>
  <c r="U1517" i="2"/>
  <c r="R1518" i="2"/>
  <c r="R1520" i="2"/>
  <c r="T1520" i="2" s="1"/>
  <c r="K1525" i="2"/>
  <c r="K1526" i="2"/>
  <c r="U1526" i="2"/>
  <c r="R1527" i="2"/>
  <c r="R1529" i="2"/>
  <c r="R1532" i="2"/>
  <c r="K1536" i="2"/>
  <c r="U1536" i="2"/>
  <c r="R1537" i="2"/>
  <c r="R1547" i="2"/>
  <c r="U1549" i="2"/>
  <c r="R1550" i="2"/>
  <c r="U1557" i="2"/>
  <c r="R1558" i="2"/>
  <c r="R1560" i="2"/>
  <c r="T1560" i="2" s="1"/>
  <c r="R1575" i="2"/>
  <c r="U1577" i="2"/>
  <c r="R1584" i="2"/>
  <c r="R1587" i="2"/>
  <c r="T1587" i="2" s="1"/>
  <c r="W1587" i="2" s="1"/>
  <c r="R1589" i="2"/>
  <c r="U1593" i="2"/>
  <c r="R1594" i="2"/>
  <c r="R1599" i="2"/>
  <c r="R1601" i="2"/>
  <c r="U1605" i="2"/>
  <c r="R1606" i="2"/>
  <c r="R1611" i="2"/>
  <c r="R1621" i="2"/>
  <c r="K1623" i="2"/>
  <c r="K1624" i="2"/>
  <c r="K1625" i="2"/>
  <c r="U1625" i="2"/>
  <c r="R1626" i="2"/>
  <c r="U1628" i="2"/>
  <c r="R1629" i="2"/>
  <c r="R1631" i="2"/>
  <c r="U1639" i="2"/>
  <c r="R1640" i="2"/>
  <c r="U1648" i="2"/>
  <c r="R1649" i="2"/>
  <c r="U1650" i="2"/>
  <c r="R1651" i="2"/>
  <c r="U1653" i="2"/>
  <c r="R1654" i="2"/>
  <c r="S1655" i="2"/>
  <c r="S1656" i="2"/>
  <c r="S1657" i="2"/>
  <c r="U1663" i="2"/>
  <c r="R1664" i="2"/>
  <c r="K1666" i="2"/>
  <c r="U1666" i="2"/>
  <c r="R1667" i="2"/>
  <c r="U1669" i="2"/>
  <c r="R1670" i="2"/>
  <c r="U1672" i="2"/>
  <c r="R1673" i="2"/>
  <c r="U1674" i="2"/>
  <c r="R1675" i="2"/>
  <c r="U1677" i="2"/>
  <c r="U1684" i="2"/>
  <c r="R1685" i="2"/>
  <c r="U1686" i="2"/>
  <c r="R1687" i="2"/>
  <c r="U1689" i="2"/>
  <c r="U1692" i="2"/>
  <c r="R1693" i="2"/>
  <c r="T1693" i="2" s="1"/>
  <c r="U1694" i="2"/>
  <c r="R1695" i="2"/>
  <c r="U1697" i="2"/>
  <c r="R1698" i="2"/>
  <c r="U1704" i="2"/>
  <c r="R1705" i="2"/>
  <c r="S1706" i="2"/>
  <c r="U1707" i="2"/>
  <c r="U1708" i="2"/>
  <c r="U1711" i="2"/>
  <c r="R1712" i="2"/>
  <c r="U1713" i="2"/>
  <c r="R1714" i="2"/>
  <c r="U1716" i="2"/>
  <c r="R1717" i="2"/>
  <c r="T1717" i="2" s="1"/>
  <c r="U1718" i="2"/>
  <c r="U1719" i="2"/>
  <c r="U1725" i="2"/>
  <c r="R1726" i="2"/>
  <c r="T1726" i="2" s="1"/>
  <c r="U1740" i="2"/>
  <c r="R1741" i="2"/>
  <c r="U1743" i="2"/>
  <c r="R1744" i="2"/>
  <c r="U1745" i="2"/>
  <c r="U1748" i="2"/>
  <c r="U1751" i="2"/>
  <c r="R1752" i="2"/>
  <c r="U1753" i="2"/>
  <c r="R1754" i="2"/>
  <c r="K1758" i="2"/>
  <c r="P1758" i="2" s="1"/>
  <c r="Q1758" i="2" s="1"/>
  <c r="U1758" i="2"/>
  <c r="R1759" i="2"/>
  <c r="K1761" i="2"/>
  <c r="U1761" i="2"/>
  <c r="T1761" i="2" s="1"/>
  <c r="U1764" i="2"/>
  <c r="R1765" i="2"/>
  <c r="T1765" i="2" s="1"/>
  <c r="U1766" i="2"/>
  <c r="U1767" i="2"/>
  <c r="U1774" i="2"/>
  <c r="R1775" i="2"/>
  <c r="U1779" i="2"/>
  <c r="R1780" i="2"/>
  <c r="U1785" i="2"/>
  <c r="R1786" i="2"/>
  <c r="U1792" i="2"/>
  <c r="U1795" i="2"/>
  <c r="R1796" i="2"/>
  <c r="U1797" i="2"/>
  <c r="R1798" i="2"/>
  <c r="K1802" i="2"/>
  <c r="N1802" i="2" s="1"/>
  <c r="U1802" i="2"/>
  <c r="R1803" i="2"/>
  <c r="U1805" i="2"/>
  <c r="R1806" i="2"/>
  <c r="U1810" i="2"/>
  <c r="R1811" i="2"/>
  <c r="U1815" i="2"/>
  <c r="R1816" i="2"/>
  <c r="U1817" i="2"/>
  <c r="U1823" i="2"/>
  <c r="R1824" i="2"/>
  <c r="U1825" i="2"/>
  <c r="R1826" i="2"/>
  <c r="T1826" i="2" s="1"/>
  <c r="W1826" i="2" s="1"/>
  <c r="U1832" i="2"/>
  <c r="U1838" i="2"/>
  <c r="R1839" i="2"/>
  <c r="U1841" i="2"/>
  <c r="U1844" i="2"/>
  <c r="R1845" i="2"/>
  <c r="U1846" i="2"/>
  <c r="R1847" i="2"/>
  <c r="U1852" i="2"/>
  <c r="R1853" i="2"/>
  <c r="U1855" i="2"/>
  <c r="R1856" i="2"/>
  <c r="U1857" i="2"/>
  <c r="R1858" i="2"/>
  <c r="T1858" i="2" s="1"/>
  <c r="W1858" i="2" s="1"/>
  <c r="U1865" i="2"/>
  <c r="R1866" i="2"/>
  <c r="U1868" i="2"/>
  <c r="R1869" i="2"/>
  <c r="U1871" i="2"/>
  <c r="R1872" i="2"/>
  <c r="U1873" i="2"/>
  <c r="U1876" i="2"/>
  <c r="R1877" i="2"/>
  <c r="U1879" i="2"/>
  <c r="R1880" i="2"/>
  <c r="U1881" i="2"/>
  <c r="R1882" i="2"/>
  <c r="T1882" i="2" s="1"/>
  <c r="U1886" i="2"/>
  <c r="R1887" i="2"/>
  <c r="U1892" i="2"/>
  <c r="R1893" i="2"/>
  <c r="U1895" i="2"/>
  <c r="R1896" i="2"/>
  <c r="U1897" i="2"/>
  <c r="R1898" i="2"/>
  <c r="S1899" i="2"/>
  <c r="S1900" i="2"/>
  <c r="U1907" i="2"/>
  <c r="R1908" i="2"/>
  <c r="U1909" i="2"/>
  <c r="R1910" i="2"/>
  <c r="U1912" i="2"/>
  <c r="R1913" i="2"/>
  <c r="U1914" i="2"/>
  <c r="R1915" i="2"/>
  <c r="U1919" i="2"/>
  <c r="R1920" i="2"/>
  <c r="K1922" i="2"/>
  <c r="U1922" i="2"/>
  <c r="R1923" i="2"/>
  <c r="U1925" i="2"/>
  <c r="R1926" i="2"/>
  <c r="U1930" i="2"/>
  <c r="R1931" i="2"/>
  <c r="K1935" i="2"/>
  <c r="K1936" i="2"/>
  <c r="N1936" i="2" s="1"/>
  <c r="U1936" i="2"/>
  <c r="R1937" i="2"/>
  <c r="U1938" i="2"/>
  <c r="R1939" i="2"/>
  <c r="U1948" i="2"/>
  <c r="U1951" i="2"/>
  <c r="R1952" i="2"/>
  <c r="U1957" i="2"/>
  <c r="R1958" i="2"/>
  <c r="U1960" i="2"/>
  <c r="R1961" i="2"/>
  <c r="S1962" i="2"/>
  <c r="U1963" i="2"/>
  <c r="R1964" i="2"/>
  <c r="U1972" i="2"/>
  <c r="R1973" i="2"/>
  <c r="T1973" i="2" s="1"/>
  <c r="U1974" i="2"/>
  <c r="R1975" i="2"/>
  <c r="U1977" i="2"/>
  <c r="U1983" i="2"/>
  <c r="R1984" i="2"/>
  <c r="K1986" i="2"/>
  <c r="U1986" i="2"/>
  <c r="R1987" i="2"/>
  <c r="U1989" i="2"/>
  <c r="R1990" i="2"/>
  <c r="U1992" i="2"/>
  <c r="R1993" i="2"/>
  <c r="U1994" i="2"/>
  <c r="R1995" i="2"/>
  <c r="U1997" i="2"/>
  <c r="R1998" i="2"/>
  <c r="U2000" i="2"/>
  <c r="R2001" i="2"/>
  <c r="U2002" i="2"/>
  <c r="R2003" i="2"/>
  <c r="U2005" i="2"/>
  <c r="R2006" i="2"/>
  <c r="U2008" i="2"/>
  <c r="R2009" i="2"/>
  <c r="U2010" i="2"/>
  <c r="R2011" i="2"/>
  <c r="U2013" i="2"/>
  <c r="R2014" i="2"/>
  <c r="T2014" i="2" s="1"/>
  <c r="W2014" i="2" s="1"/>
  <c r="U2016" i="2"/>
  <c r="R2017" i="2"/>
  <c r="U2018" i="2"/>
  <c r="R2019" i="2"/>
  <c r="U2021" i="2"/>
  <c r="R2022" i="2"/>
  <c r="U2024" i="2"/>
  <c r="R2025" i="2"/>
  <c r="U2026" i="2"/>
  <c r="R2027" i="2"/>
  <c r="U2029" i="2"/>
  <c r="R2030" i="2"/>
  <c r="U2032" i="2"/>
  <c r="R2033" i="2"/>
  <c r="U2034" i="2"/>
  <c r="R2035" i="2"/>
  <c r="U2037" i="2"/>
  <c r="U2043" i="2"/>
  <c r="R2044" i="2"/>
  <c r="U2053" i="2"/>
  <c r="U2061" i="2"/>
  <c r="R2062" i="2"/>
  <c r="U2063" i="2"/>
  <c r="R2064" i="2"/>
  <c r="U2071" i="2"/>
  <c r="R2072" i="2"/>
  <c r="U2076" i="2"/>
  <c r="R2077" i="2"/>
  <c r="U2078" i="2"/>
  <c r="R2079" i="2"/>
  <c r="K2083" i="2"/>
  <c r="U2083" i="2"/>
  <c r="R2084" i="2"/>
  <c r="U2088" i="2"/>
  <c r="R2089" i="2"/>
  <c r="S2090" i="2"/>
  <c r="U2093" i="2"/>
  <c r="R2094" i="2"/>
  <c r="T2094" i="2" s="1"/>
  <c r="W2094" i="2" s="1"/>
  <c r="U2095" i="2"/>
  <c r="R2096" i="2"/>
  <c r="U2100" i="2"/>
  <c r="R2101" i="2"/>
  <c r="S2102" i="2"/>
  <c r="K2108" i="2"/>
  <c r="N2108" i="2" s="1"/>
  <c r="U2109" i="2"/>
  <c r="R2110" i="2"/>
  <c r="T2110" i="2" s="1"/>
  <c r="U2111" i="2"/>
  <c r="U2112" i="2"/>
  <c r="U2115" i="2"/>
  <c r="R2116" i="2"/>
  <c r="U2118" i="2"/>
  <c r="U2121" i="2"/>
  <c r="R2122" i="2"/>
  <c r="U2123" i="2"/>
  <c r="R2124" i="2"/>
  <c r="U2126" i="2"/>
  <c r="R2127" i="2"/>
  <c r="U2136" i="2"/>
  <c r="R2137" i="2"/>
  <c r="U2141" i="2"/>
  <c r="U2144" i="2"/>
  <c r="R2145" i="2"/>
  <c r="U2146" i="2"/>
  <c r="R2147" i="2"/>
  <c r="U2149" i="2"/>
  <c r="U2152" i="2"/>
  <c r="R2153" i="2"/>
  <c r="U2154" i="2"/>
  <c r="R2155" i="2"/>
  <c r="K2157" i="2"/>
  <c r="U2157" i="2"/>
  <c r="R2158" i="2"/>
  <c r="T2158" i="2" s="1"/>
  <c r="U2159" i="2"/>
  <c r="R2160" i="2"/>
  <c r="U2164" i="2"/>
  <c r="R2165" i="2"/>
  <c r="S2166" i="2"/>
  <c r="U2169" i="2"/>
  <c r="R2170" i="2"/>
  <c r="U2171" i="2"/>
  <c r="R2172" i="2"/>
  <c r="H2175" i="2"/>
  <c r="H2180" i="2"/>
  <c r="H2181" i="2"/>
  <c r="U2181" i="2"/>
  <c r="V2183" i="2"/>
  <c r="S2183" i="2"/>
  <c r="R2183" i="2"/>
  <c r="H2187" i="2"/>
  <c r="I2192" i="2"/>
  <c r="H2193" i="2"/>
  <c r="R2193" i="2"/>
  <c r="V2194" i="2"/>
  <c r="R2194" i="2"/>
  <c r="S2194" i="2"/>
  <c r="V2195" i="2"/>
  <c r="U2195" i="2"/>
  <c r="I2197" i="2"/>
  <c r="H2199" i="2"/>
  <c r="U2199" i="2"/>
  <c r="V2201" i="2"/>
  <c r="R2201" i="2"/>
  <c r="S2201" i="2"/>
  <c r="V2202" i="2"/>
  <c r="U2202" i="2"/>
  <c r="U2204" i="2"/>
  <c r="V2206" i="2"/>
  <c r="S2206" i="2"/>
  <c r="R2206" i="2"/>
  <c r="I2210" i="2"/>
  <c r="U2210" i="2"/>
  <c r="H2211" i="2"/>
  <c r="R2211" i="2"/>
  <c r="V2212" i="2"/>
  <c r="R2212" i="2"/>
  <c r="S2212" i="2"/>
  <c r="I2215" i="2"/>
  <c r="I2217" i="2"/>
  <c r="U2217" i="2"/>
  <c r="H2218" i="2"/>
  <c r="R2218" i="2"/>
  <c r="V2219" i="2"/>
  <c r="R2219" i="2"/>
  <c r="S2219" i="2"/>
  <c r="H2222" i="2"/>
  <c r="U2222" i="2"/>
  <c r="V2224" i="2"/>
  <c r="S2224" i="2"/>
  <c r="R2224" i="2"/>
  <c r="U2224" i="2"/>
  <c r="H2225" i="2"/>
  <c r="I2229" i="2"/>
  <c r="H2229" i="2"/>
  <c r="H2234" i="2"/>
  <c r="I2241" i="2"/>
  <c r="H2241" i="2"/>
  <c r="I2249" i="2"/>
  <c r="H2249" i="2"/>
  <c r="I2257" i="2"/>
  <c r="H2257" i="2"/>
  <c r="I2265" i="2"/>
  <c r="H2265" i="2"/>
  <c r="I2273" i="2"/>
  <c r="H2273" i="2"/>
  <c r="I2281" i="2"/>
  <c r="H2281" i="2"/>
  <c r="I2289" i="2"/>
  <c r="H2289" i="2"/>
  <c r="V2293" i="2"/>
  <c r="R2293" i="2"/>
  <c r="U2293" i="2"/>
  <c r="H2294" i="2"/>
  <c r="V2297" i="2"/>
  <c r="U2297" i="2"/>
  <c r="S2297" i="2"/>
  <c r="I2297" i="2"/>
  <c r="R2297" i="2"/>
  <c r="I2298" i="2"/>
  <c r="I2304" i="2"/>
  <c r="H2304" i="2"/>
  <c r="V2307" i="2"/>
  <c r="S2307" i="2"/>
  <c r="I2307" i="2"/>
  <c r="R2307" i="2"/>
  <c r="H2310" i="2"/>
  <c r="V2313" i="2"/>
  <c r="U2313" i="2"/>
  <c r="S2313" i="2"/>
  <c r="I2313" i="2"/>
  <c r="R2313" i="2"/>
  <c r="I2314" i="2"/>
  <c r="I2320" i="2"/>
  <c r="H2320" i="2"/>
  <c r="V2323" i="2"/>
  <c r="S2323" i="2"/>
  <c r="I2323" i="2"/>
  <c r="R2323" i="2"/>
  <c r="H2326" i="2"/>
  <c r="V2329" i="2"/>
  <c r="U2329" i="2"/>
  <c r="S2329" i="2"/>
  <c r="I2329" i="2"/>
  <c r="R2329" i="2"/>
  <c r="I2330" i="2"/>
  <c r="I2336" i="2"/>
  <c r="H2336" i="2"/>
  <c r="V2339" i="2"/>
  <c r="S2339" i="2"/>
  <c r="I2339" i="2"/>
  <c r="R2339" i="2"/>
  <c r="I2342" i="2"/>
  <c r="H2342" i="2"/>
  <c r="V2345" i="2"/>
  <c r="S2345" i="2"/>
  <c r="I2345" i="2"/>
  <c r="R2345" i="2"/>
  <c r="I2349" i="2"/>
  <c r="H2353" i="2"/>
  <c r="U2353" i="2"/>
  <c r="V2355" i="2"/>
  <c r="R2355" i="2"/>
  <c r="U2355" i="2"/>
  <c r="H2356" i="2"/>
  <c r="U2356" i="2"/>
  <c r="I2358" i="2"/>
  <c r="V2363" i="2"/>
  <c r="S2363" i="2"/>
  <c r="R2363" i="2"/>
  <c r="V2372" i="2"/>
  <c r="U2372" i="2"/>
  <c r="S2372" i="2"/>
  <c r="R2372" i="2"/>
  <c r="V2388" i="2"/>
  <c r="S2388" i="2"/>
  <c r="R2388" i="2"/>
  <c r="V2400" i="2"/>
  <c r="U2400" i="2"/>
  <c r="S2400" i="2"/>
  <c r="R2400" i="2"/>
  <c r="V2416" i="2"/>
  <c r="U2416" i="2"/>
  <c r="S2416" i="2"/>
  <c r="R2416" i="2"/>
  <c r="V2432" i="2"/>
  <c r="U2432" i="2"/>
  <c r="S2432" i="2"/>
  <c r="R2432" i="2"/>
  <c r="V2448" i="2"/>
  <c r="U2448" i="2"/>
  <c r="S2448" i="2"/>
  <c r="R2448" i="2"/>
  <c r="I2453" i="2"/>
  <c r="V2468" i="2"/>
  <c r="U2468" i="2"/>
  <c r="S2468" i="2"/>
  <c r="R2468" i="2"/>
  <c r="V2484" i="2"/>
  <c r="U2484" i="2"/>
  <c r="S2484" i="2"/>
  <c r="R2484" i="2"/>
  <c r="V2500" i="2"/>
  <c r="U2500" i="2"/>
  <c r="S2500" i="2"/>
  <c r="R2500" i="2"/>
  <c r="V2516" i="2"/>
  <c r="U2516" i="2"/>
  <c r="S2516" i="2"/>
  <c r="R2516" i="2"/>
  <c r="V2532" i="2"/>
  <c r="U2532" i="2"/>
  <c r="S2532" i="2"/>
  <c r="R2532" i="2"/>
  <c r="V2539" i="2"/>
  <c r="U2539" i="2"/>
  <c r="S2539" i="2"/>
  <c r="R2539" i="2"/>
  <c r="I2548" i="2"/>
  <c r="V2550" i="2"/>
  <c r="U2550" i="2"/>
  <c r="S2550" i="2"/>
  <c r="R2550" i="2"/>
  <c r="I2556" i="2"/>
  <c r="V2558" i="2"/>
  <c r="S2558" i="2"/>
  <c r="R2558" i="2"/>
  <c r="I2562" i="2"/>
  <c r="H2562" i="2"/>
  <c r="V2563" i="2"/>
  <c r="U2563" i="2"/>
  <c r="S2563" i="2"/>
  <c r="R2563" i="2"/>
  <c r="V2586" i="2"/>
  <c r="U2586" i="2"/>
  <c r="S2586" i="2"/>
  <c r="R2586" i="2"/>
  <c r="V2602" i="2"/>
  <c r="U2602" i="2"/>
  <c r="S2602" i="2"/>
  <c r="R2602" i="2"/>
  <c r="I2606" i="2"/>
  <c r="H2606" i="2"/>
  <c r="V2622" i="2"/>
  <c r="U2622" i="2"/>
  <c r="S2622" i="2"/>
  <c r="R2622" i="2"/>
  <c r="I2643" i="2"/>
  <c r="I2645" i="2"/>
  <c r="H2645" i="2"/>
  <c r="I2659" i="2"/>
  <c r="I2661" i="2"/>
  <c r="H2661" i="2"/>
  <c r="I2675" i="2"/>
  <c r="I2677" i="2"/>
  <c r="H2677" i="2"/>
  <c r="I2691" i="2"/>
  <c r="I2694" i="2"/>
  <c r="V2696" i="2"/>
  <c r="S2696" i="2"/>
  <c r="R2696" i="2"/>
  <c r="I2700" i="2"/>
  <c r="H2700" i="2"/>
  <c r="V2701" i="2"/>
  <c r="U2701" i="2"/>
  <c r="S2701" i="2"/>
  <c r="R2701" i="2"/>
  <c r="I2715" i="2"/>
  <c r="I2717" i="2"/>
  <c r="H2717" i="2"/>
  <c r="V2737" i="2"/>
  <c r="U2737" i="2"/>
  <c r="S2737" i="2"/>
  <c r="R2737" i="2"/>
  <c r="I2753" i="2"/>
  <c r="H2753" i="2"/>
  <c r="I2756" i="2"/>
  <c r="I2758" i="2"/>
  <c r="H2758" i="2"/>
  <c r="I2769" i="2"/>
  <c r="H2769" i="2"/>
  <c r="I2772" i="2"/>
  <c r="H2772" i="2"/>
  <c r="V2773" i="2"/>
  <c r="U2773" i="2"/>
  <c r="S2773" i="2"/>
  <c r="R2773" i="2"/>
  <c r="V2789" i="2"/>
  <c r="U2789" i="2"/>
  <c r="S2789" i="2"/>
  <c r="R2789" i="2"/>
  <c r="I2799" i="2"/>
  <c r="I2801" i="2"/>
  <c r="H2801" i="2"/>
  <c r="I2804" i="2"/>
  <c r="I2806" i="2"/>
  <c r="H2806" i="2"/>
  <c r="I2817" i="2"/>
  <c r="V2819" i="2"/>
  <c r="S2819" i="2"/>
  <c r="R2819" i="2"/>
  <c r="V2822" i="2"/>
  <c r="U2822" i="2"/>
  <c r="S2822" i="2"/>
  <c r="R2822" i="2"/>
  <c r="I2839" i="2"/>
  <c r="H2839" i="2"/>
  <c r="V2840" i="2"/>
  <c r="U2840" i="2"/>
  <c r="S2840" i="2"/>
  <c r="R2840" i="2"/>
  <c r="I2847" i="2"/>
  <c r="I2850" i="2"/>
  <c r="I2852" i="2"/>
  <c r="H2852" i="2"/>
  <c r="V2853" i="2"/>
  <c r="U2853" i="2"/>
  <c r="S2853" i="2"/>
  <c r="R2853" i="2"/>
  <c r="V2864" i="2"/>
  <c r="U2864" i="2"/>
  <c r="S2864" i="2"/>
  <c r="R2864" i="2"/>
  <c r="I2865" i="2"/>
  <c r="I2866" i="2"/>
  <c r="H2866" i="2"/>
  <c r="V2878" i="2"/>
  <c r="U2878" i="2"/>
  <c r="S2878" i="2"/>
  <c r="R2878" i="2"/>
  <c r="I2879" i="2"/>
  <c r="I2884" i="2"/>
  <c r="H2884" i="2"/>
  <c r="V2896" i="2"/>
  <c r="U2896" i="2"/>
  <c r="S2896" i="2"/>
  <c r="R2896" i="2"/>
  <c r="I2897" i="2"/>
  <c r="I2898" i="2"/>
  <c r="H2898" i="2"/>
  <c r="V2908" i="2"/>
  <c r="S2908" i="2"/>
  <c r="R2908" i="2"/>
  <c r="V2914" i="2"/>
  <c r="U2914" i="2"/>
  <c r="S2914" i="2"/>
  <c r="R2914" i="2"/>
  <c r="I2915" i="2"/>
  <c r="V2924" i="2"/>
  <c r="S2924" i="2"/>
  <c r="R2924" i="2"/>
  <c r="V2930" i="2"/>
  <c r="U2930" i="2"/>
  <c r="S2930" i="2"/>
  <c r="R2930" i="2"/>
  <c r="I2931" i="2"/>
  <c r="V2942" i="2"/>
  <c r="U2942" i="2"/>
  <c r="S2942" i="2"/>
  <c r="R2942" i="2"/>
  <c r="I2943" i="2"/>
  <c r="V2954" i="2"/>
  <c r="U2954" i="2"/>
  <c r="S2954" i="2"/>
  <c r="R2954" i="2"/>
  <c r="I2955" i="2"/>
  <c r="V2964" i="2"/>
  <c r="S2964" i="2"/>
  <c r="R2964" i="2"/>
  <c r="V2970" i="2"/>
  <c r="U2970" i="2"/>
  <c r="S2970" i="2"/>
  <c r="R2970" i="2"/>
  <c r="I2976" i="2"/>
  <c r="H2976" i="2"/>
  <c r="R3017" i="2"/>
  <c r="S3101" i="2"/>
  <c r="U1647" i="2"/>
  <c r="K1655" i="2"/>
  <c r="K1656" i="2"/>
  <c r="K1657" i="2"/>
  <c r="U1657" i="2"/>
  <c r="U1660" i="2"/>
  <c r="U1671" i="2"/>
  <c r="U1680" i="2"/>
  <c r="U1683" i="2"/>
  <c r="U1699" i="2"/>
  <c r="K1706" i="2"/>
  <c r="U1706" i="2"/>
  <c r="U1715" i="2"/>
  <c r="U1727" i="2"/>
  <c r="U1732" i="2"/>
  <c r="U1735" i="2"/>
  <c r="U1742" i="2"/>
  <c r="U1755" i="2"/>
  <c r="U1787" i="2"/>
  <c r="U1799" i="2"/>
  <c r="U1807" i="2"/>
  <c r="U1820" i="2"/>
  <c r="U1827" i="2"/>
  <c r="U1835" i="2"/>
  <c r="U1849" i="2"/>
  <c r="U1854" i="2"/>
  <c r="U1859" i="2"/>
  <c r="U1867" i="2"/>
  <c r="U1870" i="2"/>
  <c r="U1883" i="2"/>
  <c r="U1891" i="2"/>
  <c r="K1899" i="2"/>
  <c r="K1900" i="2"/>
  <c r="P1900" i="2" s="1"/>
  <c r="Q1900" i="2" s="1"/>
  <c r="U1900" i="2"/>
  <c r="U1911" i="2"/>
  <c r="U1927" i="2"/>
  <c r="U1943" i="2"/>
  <c r="U1959" i="2"/>
  <c r="K1962" i="2"/>
  <c r="N1962" i="2" s="1"/>
  <c r="U1962" i="2"/>
  <c r="U1968" i="2"/>
  <c r="U1971" i="2"/>
  <c r="U1980" i="2"/>
  <c r="U1991" i="2"/>
  <c r="U1999" i="2"/>
  <c r="U2007" i="2"/>
  <c r="U2015" i="2"/>
  <c r="U2023" i="2"/>
  <c r="U2031" i="2"/>
  <c r="U2040" i="2"/>
  <c r="U2048" i="2"/>
  <c r="U2056" i="2"/>
  <c r="U2068" i="2"/>
  <c r="U2080" i="2"/>
  <c r="K2090" i="2"/>
  <c r="N2090" i="2" s="1"/>
  <c r="U2090" i="2"/>
  <c r="K2102" i="2"/>
  <c r="U2102" i="2"/>
  <c r="U2105" i="2"/>
  <c r="U2128" i="2"/>
  <c r="U2133" i="2"/>
  <c r="U2156" i="2"/>
  <c r="K2166" i="2"/>
  <c r="U2166" i="2"/>
  <c r="V2173" i="2"/>
  <c r="R2173" i="2"/>
  <c r="S2173" i="2"/>
  <c r="V2174" i="2"/>
  <c r="U2174" i="2"/>
  <c r="V2178" i="2"/>
  <c r="R2178" i="2"/>
  <c r="S2178" i="2"/>
  <c r="V2179" i="2"/>
  <c r="U2179" i="2"/>
  <c r="V2185" i="2"/>
  <c r="R2185" i="2"/>
  <c r="S2185" i="2"/>
  <c r="V2186" i="2"/>
  <c r="U2186" i="2"/>
  <c r="V2190" i="2"/>
  <c r="S2190" i="2"/>
  <c r="R2190" i="2"/>
  <c r="V2196" i="2"/>
  <c r="R2196" i="2"/>
  <c r="S2196" i="2"/>
  <c r="V2203" i="2"/>
  <c r="R2203" i="2"/>
  <c r="S2203" i="2"/>
  <c r="V2208" i="2"/>
  <c r="S2208" i="2"/>
  <c r="R2208" i="2"/>
  <c r="V2213" i="2"/>
  <c r="S2213" i="2"/>
  <c r="R2213" i="2"/>
  <c r="I2224" i="2"/>
  <c r="H2224" i="2"/>
  <c r="V2227" i="2"/>
  <c r="U2227" i="2"/>
  <c r="S2227" i="2"/>
  <c r="I2227" i="2"/>
  <c r="R2227" i="2"/>
  <c r="V2236" i="2"/>
  <c r="S2236" i="2"/>
  <c r="I2236" i="2"/>
  <c r="R2236" i="2"/>
  <c r="V2244" i="2"/>
  <c r="S2244" i="2"/>
  <c r="I2244" i="2"/>
  <c r="R2244" i="2"/>
  <c r="V2252" i="2"/>
  <c r="S2252" i="2"/>
  <c r="I2252" i="2"/>
  <c r="R2252" i="2"/>
  <c r="V2260" i="2"/>
  <c r="S2260" i="2"/>
  <c r="I2260" i="2"/>
  <c r="R2260" i="2"/>
  <c r="V2268" i="2"/>
  <c r="S2268" i="2"/>
  <c r="I2268" i="2"/>
  <c r="R2268" i="2"/>
  <c r="V2276" i="2"/>
  <c r="S2276" i="2"/>
  <c r="I2276" i="2"/>
  <c r="R2276" i="2"/>
  <c r="V2284" i="2"/>
  <c r="S2284" i="2"/>
  <c r="I2284" i="2"/>
  <c r="R2284" i="2"/>
  <c r="V2292" i="2"/>
  <c r="R2292" i="2"/>
  <c r="U2292" i="2"/>
  <c r="I2293" i="2"/>
  <c r="H2293" i="2"/>
  <c r="V2296" i="2"/>
  <c r="S2296" i="2"/>
  <c r="R2296" i="2"/>
  <c r="U2296" i="2"/>
  <c r="V2302" i="2"/>
  <c r="U2302" i="2"/>
  <c r="S2302" i="2"/>
  <c r="I2302" i="2"/>
  <c r="R2302" i="2"/>
  <c r="V2312" i="2"/>
  <c r="S2312" i="2"/>
  <c r="R2312" i="2"/>
  <c r="U2312" i="2"/>
  <c r="V2318" i="2"/>
  <c r="U2318" i="2"/>
  <c r="S2318" i="2"/>
  <c r="I2318" i="2"/>
  <c r="R2318" i="2"/>
  <c r="V2328" i="2"/>
  <c r="S2328" i="2"/>
  <c r="R2328" i="2"/>
  <c r="U2328" i="2"/>
  <c r="V2334" i="2"/>
  <c r="U2334" i="2"/>
  <c r="S2334" i="2"/>
  <c r="I2334" i="2"/>
  <c r="R2334" i="2"/>
  <c r="V2347" i="2"/>
  <c r="S2347" i="2"/>
  <c r="R2347" i="2"/>
  <c r="V2351" i="2"/>
  <c r="U2351" i="2"/>
  <c r="S2351" i="2"/>
  <c r="I2351" i="2"/>
  <c r="R2351" i="2"/>
  <c r="I2355" i="2"/>
  <c r="H2355" i="2"/>
  <c r="V2361" i="2"/>
  <c r="S2361" i="2"/>
  <c r="R2361" i="2"/>
  <c r="I2363" i="2"/>
  <c r="H2363" i="2"/>
  <c r="V2374" i="2"/>
  <c r="S2374" i="2"/>
  <c r="R2374" i="2"/>
  <c r="I2378" i="2"/>
  <c r="H2378" i="2"/>
  <c r="V2379" i="2"/>
  <c r="U2379" i="2"/>
  <c r="S2379" i="2"/>
  <c r="R2379" i="2"/>
  <c r="I2390" i="2"/>
  <c r="H2390" i="2"/>
  <c r="V2391" i="2"/>
  <c r="U2391" i="2"/>
  <c r="S2391" i="2"/>
  <c r="R2391" i="2"/>
  <c r="V2402" i="2"/>
  <c r="S2402" i="2"/>
  <c r="R2402" i="2"/>
  <c r="I2406" i="2"/>
  <c r="H2406" i="2"/>
  <c r="V2407" i="2"/>
  <c r="U2407" i="2"/>
  <c r="S2407" i="2"/>
  <c r="R2407" i="2"/>
  <c r="V2418" i="2"/>
  <c r="S2418" i="2"/>
  <c r="R2418" i="2"/>
  <c r="I2422" i="2"/>
  <c r="H2422" i="2"/>
  <c r="V2423" i="2"/>
  <c r="U2423" i="2"/>
  <c r="S2423" i="2"/>
  <c r="R2423" i="2"/>
  <c r="V2434" i="2"/>
  <c r="S2434" i="2"/>
  <c r="R2434" i="2"/>
  <c r="I2438" i="2"/>
  <c r="H2438" i="2"/>
  <c r="V2439" i="2"/>
  <c r="U2439" i="2"/>
  <c r="S2439" i="2"/>
  <c r="R2439" i="2"/>
  <c r="I2458" i="2"/>
  <c r="H2458" i="2"/>
  <c r="V2459" i="2"/>
  <c r="U2459" i="2"/>
  <c r="S2459" i="2"/>
  <c r="R2459" i="2"/>
  <c r="V2470" i="2"/>
  <c r="S2470" i="2"/>
  <c r="R2470" i="2"/>
  <c r="I2474" i="2"/>
  <c r="H2474" i="2"/>
  <c r="V2475" i="2"/>
  <c r="U2475" i="2"/>
  <c r="S2475" i="2"/>
  <c r="R2475" i="2"/>
  <c r="V2486" i="2"/>
  <c r="S2486" i="2"/>
  <c r="R2486" i="2"/>
  <c r="I2490" i="2"/>
  <c r="H2490" i="2"/>
  <c r="V2491" i="2"/>
  <c r="U2491" i="2"/>
  <c r="S2491" i="2"/>
  <c r="R2491" i="2"/>
  <c r="V2502" i="2"/>
  <c r="S2502" i="2"/>
  <c r="R2502" i="2"/>
  <c r="I2506" i="2"/>
  <c r="H2506" i="2"/>
  <c r="V2507" i="2"/>
  <c r="U2507" i="2"/>
  <c r="S2507" i="2"/>
  <c r="R2507" i="2"/>
  <c r="V2518" i="2"/>
  <c r="S2518" i="2"/>
  <c r="R2518" i="2"/>
  <c r="I2522" i="2"/>
  <c r="H2522" i="2"/>
  <c r="V2523" i="2"/>
  <c r="U2523" i="2"/>
  <c r="S2523" i="2"/>
  <c r="R2523" i="2"/>
  <c r="V2534" i="2"/>
  <c r="S2534" i="2"/>
  <c r="R2534" i="2"/>
  <c r="V2541" i="2"/>
  <c r="U2541" i="2"/>
  <c r="S2541" i="2"/>
  <c r="R2541" i="2"/>
  <c r="I2545" i="2"/>
  <c r="H2545" i="2"/>
  <c r="V2552" i="2"/>
  <c r="U2552" i="2"/>
  <c r="S2552" i="2"/>
  <c r="R2552" i="2"/>
  <c r="I2560" i="2"/>
  <c r="H2560" i="2"/>
  <c r="V2565" i="2"/>
  <c r="U2565" i="2"/>
  <c r="S2565" i="2"/>
  <c r="R2565" i="2"/>
  <c r="V2572" i="2"/>
  <c r="S2572" i="2"/>
  <c r="R2572" i="2"/>
  <c r="I2576" i="2"/>
  <c r="H2576" i="2"/>
  <c r="V2577" i="2"/>
  <c r="U2577" i="2"/>
  <c r="S2577" i="2"/>
  <c r="R2577" i="2"/>
  <c r="V2588" i="2"/>
  <c r="S2588" i="2"/>
  <c r="R2588" i="2"/>
  <c r="I2592" i="2"/>
  <c r="H2592" i="2"/>
  <c r="V2593" i="2"/>
  <c r="U2593" i="2"/>
  <c r="S2593" i="2"/>
  <c r="R2593" i="2"/>
  <c r="I2604" i="2"/>
  <c r="H2604" i="2"/>
  <c r="I2612" i="2"/>
  <c r="H2612" i="2"/>
  <c r="V2613" i="2"/>
  <c r="U2613" i="2"/>
  <c r="S2613" i="2"/>
  <c r="R2613" i="2"/>
  <c r="V2624" i="2"/>
  <c r="S2624" i="2"/>
  <c r="R2624" i="2"/>
  <c r="I2628" i="2"/>
  <c r="H2628" i="2"/>
  <c r="V2629" i="2"/>
  <c r="U2629" i="2"/>
  <c r="S2629" i="2"/>
  <c r="R2629" i="2"/>
  <c r="U2636" i="2"/>
  <c r="V2650" i="2"/>
  <c r="U2650" i="2"/>
  <c r="S2650" i="2"/>
  <c r="R2650" i="2"/>
  <c r="U2652" i="2"/>
  <c r="V2666" i="2"/>
  <c r="U2666" i="2"/>
  <c r="S2666" i="2"/>
  <c r="R2666" i="2"/>
  <c r="U2668" i="2"/>
  <c r="V2682" i="2"/>
  <c r="U2682" i="2"/>
  <c r="S2682" i="2"/>
  <c r="R2682" i="2"/>
  <c r="U2684" i="2"/>
  <c r="I2698" i="2"/>
  <c r="H2698" i="2"/>
  <c r="V2703" i="2"/>
  <c r="S2703" i="2"/>
  <c r="R2703" i="2"/>
  <c r="V2706" i="2"/>
  <c r="U2706" i="2"/>
  <c r="S2706" i="2"/>
  <c r="R2706" i="2"/>
  <c r="U2708" i="2"/>
  <c r="V2722" i="2"/>
  <c r="U2722" i="2"/>
  <c r="S2722" i="2"/>
  <c r="R2722" i="2"/>
  <c r="U2724" i="2"/>
  <c r="U2727" i="2"/>
  <c r="V2739" i="2"/>
  <c r="S2739" i="2"/>
  <c r="R2739" i="2"/>
  <c r="I2743" i="2"/>
  <c r="H2743" i="2"/>
  <c r="V2744" i="2"/>
  <c r="U2744" i="2"/>
  <c r="S2744" i="2"/>
  <c r="R2744" i="2"/>
  <c r="I2763" i="2"/>
  <c r="H2763" i="2"/>
  <c r="V2764" i="2"/>
  <c r="S2764" i="2"/>
  <c r="R2764" i="2"/>
  <c r="V2775" i="2"/>
  <c r="S2775" i="2"/>
  <c r="R2775" i="2"/>
  <c r="I2779" i="2"/>
  <c r="H2779" i="2"/>
  <c r="V2780" i="2"/>
  <c r="U2780" i="2"/>
  <c r="S2780" i="2"/>
  <c r="R2780" i="2"/>
  <c r="V2791" i="2"/>
  <c r="S2791" i="2"/>
  <c r="R2791" i="2"/>
  <c r="V2794" i="2"/>
  <c r="U2794" i="2"/>
  <c r="S2794" i="2"/>
  <c r="R2794" i="2"/>
  <c r="I2811" i="2"/>
  <c r="H2811" i="2"/>
  <c r="V2812" i="2"/>
  <c r="U2812" i="2"/>
  <c r="S2812" i="2"/>
  <c r="R2812" i="2"/>
  <c r="I2824" i="2"/>
  <c r="H2824" i="2"/>
  <c r="V2825" i="2"/>
  <c r="U2825" i="2"/>
  <c r="S2825" i="2"/>
  <c r="R2825" i="2"/>
  <c r="U2827" i="2"/>
  <c r="U2832" i="2"/>
  <c r="I2837" i="2"/>
  <c r="H2837" i="2"/>
  <c r="V2842" i="2"/>
  <c r="U2842" i="2"/>
  <c r="S2842" i="2"/>
  <c r="R2842" i="2"/>
  <c r="V2855" i="2"/>
  <c r="S2855" i="2"/>
  <c r="R2855" i="2"/>
  <c r="V2863" i="2"/>
  <c r="U2863" i="2"/>
  <c r="S2863" i="2"/>
  <c r="R2863" i="2"/>
  <c r="I2869" i="2"/>
  <c r="H2869" i="2"/>
  <c r="V2881" i="2"/>
  <c r="S2881" i="2"/>
  <c r="R2881" i="2"/>
  <c r="I2883" i="2"/>
  <c r="H2883" i="2"/>
  <c r="V2895" i="2"/>
  <c r="U2895" i="2"/>
  <c r="S2895" i="2"/>
  <c r="R2895" i="2"/>
  <c r="I2901" i="2"/>
  <c r="H2901" i="2"/>
  <c r="V2907" i="2"/>
  <c r="U2907" i="2"/>
  <c r="S2907" i="2"/>
  <c r="R2907" i="2"/>
  <c r="I2909" i="2"/>
  <c r="H2909" i="2"/>
  <c r="U2916" i="2"/>
  <c r="V2923" i="2"/>
  <c r="U2923" i="2"/>
  <c r="S2923" i="2"/>
  <c r="R2923" i="2"/>
  <c r="I2925" i="2"/>
  <c r="H2925" i="2"/>
  <c r="U2932" i="2"/>
  <c r="U2944" i="2"/>
  <c r="U2956" i="2"/>
  <c r="V2963" i="2"/>
  <c r="U2963" i="2"/>
  <c r="S2963" i="2"/>
  <c r="R2963" i="2"/>
  <c r="I2965" i="2"/>
  <c r="H2965" i="2"/>
  <c r="I2970" i="2"/>
  <c r="V2973" i="2"/>
  <c r="S2973" i="2"/>
  <c r="R2973" i="2"/>
  <c r="I2975" i="2"/>
  <c r="H2975" i="2"/>
  <c r="S3026" i="2"/>
  <c r="S3045" i="2"/>
  <c r="S3083" i="2"/>
  <c r="U2985" i="2"/>
  <c r="V3001" i="2"/>
  <c r="S3001" i="2"/>
  <c r="R3001" i="2"/>
  <c r="U3002" i="2"/>
  <c r="U3004" i="2"/>
  <c r="V3009" i="2"/>
  <c r="R3009" i="2"/>
  <c r="U3009" i="2"/>
  <c r="V3013" i="2"/>
  <c r="R3013" i="2"/>
  <c r="H3013" i="2"/>
  <c r="S3013" i="2"/>
  <c r="I3015" i="2"/>
  <c r="I3016" i="2"/>
  <c r="H3016" i="2"/>
  <c r="U3017" i="2"/>
  <c r="I3026" i="2"/>
  <c r="I3028" i="2"/>
  <c r="V3029" i="2"/>
  <c r="S3029" i="2"/>
  <c r="I3029" i="2"/>
  <c r="R3029" i="2"/>
  <c r="H3033" i="2"/>
  <c r="V3038" i="2"/>
  <c r="U3038" i="2"/>
  <c r="V3042" i="2"/>
  <c r="S3042" i="2"/>
  <c r="R3042" i="2"/>
  <c r="H3044" i="2"/>
  <c r="I3056" i="2"/>
  <c r="H3056" i="2"/>
  <c r="V3108" i="2"/>
  <c r="R3108" i="2"/>
  <c r="H3108" i="2"/>
  <c r="U3108" i="2"/>
  <c r="I3108" i="2"/>
  <c r="V3118" i="2"/>
  <c r="R3118" i="2"/>
  <c r="H3118" i="2"/>
  <c r="U3118" i="2"/>
  <c r="I3118" i="2"/>
  <c r="I3123" i="2"/>
  <c r="H3123" i="2"/>
  <c r="I3127" i="2"/>
  <c r="H3127" i="2"/>
  <c r="R3218" i="2"/>
  <c r="R3259" i="2"/>
  <c r="S3277" i="2"/>
  <c r="S3279" i="2"/>
  <c r="S3302" i="2"/>
  <c r="S3304" i="2"/>
  <c r="S3335" i="2"/>
  <c r="R3466" i="2"/>
  <c r="U2228" i="2"/>
  <c r="U2240" i="2"/>
  <c r="U2248" i="2"/>
  <c r="U2256" i="2"/>
  <c r="U2264" i="2"/>
  <c r="U2272" i="2"/>
  <c r="U2280" i="2"/>
  <c r="U2288" i="2"/>
  <c r="U2295" i="2"/>
  <c r="U2303" i="2"/>
  <c r="U2311" i="2"/>
  <c r="U2319" i="2"/>
  <c r="U2327" i="2"/>
  <c r="U2335" i="2"/>
  <c r="U2341" i="2"/>
  <c r="U2349" i="2"/>
  <c r="U2358" i="2"/>
  <c r="H2365" i="2"/>
  <c r="I2368" i="2"/>
  <c r="S2368" i="2"/>
  <c r="I2370" i="2"/>
  <c r="S2370" i="2"/>
  <c r="H2372" i="2"/>
  <c r="H2374" i="2"/>
  <c r="I2375" i="2"/>
  <c r="S2375" i="2"/>
  <c r="I2377" i="2"/>
  <c r="S2377" i="2"/>
  <c r="U2378" i="2"/>
  <c r="H2379" i="2"/>
  <c r="H2381" i="2"/>
  <c r="I2384" i="2"/>
  <c r="S2384" i="2"/>
  <c r="I2386" i="2"/>
  <c r="S2386" i="2"/>
  <c r="H2388" i="2"/>
  <c r="I2389" i="2"/>
  <c r="S2389" i="2"/>
  <c r="U2390" i="2"/>
  <c r="H2391" i="2"/>
  <c r="H2393" i="2"/>
  <c r="I2396" i="2"/>
  <c r="S2396" i="2"/>
  <c r="I2398" i="2"/>
  <c r="S2398" i="2"/>
  <c r="H2400" i="2"/>
  <c r="H2402" i="2"/>
  <c r="I2403" i="2"/>
  <c r="S2403" i="2"/>
  <c r="I2405" i="2"/>
  <c r="S2405" i="2"/>
  <c r="U2406" i="2"/>
  <c r="H2407" i="2"/>
  <c r="H2409" i="2"/>
  <c r="I2412" i="2"/>
  <c r="S2412" i="2"/>
  <c r="I2414" i="2"/>
  <c r="S2414" i="2"/>
  <c r="H2416" i="2"/>
  <c r="H2418" i="2"/>
  <c r="I2419" i="2"/>
  <c r="S2419" i="2"/>
  <c r="I2421" i="2"/>
  <c r="S2421" i="2"/>
  <c r="U2422" i="2"/>
  <c r="H2423" i="2"/>
  <c r="H2425" i="2"/>
  <c r="I2428" i="2"/>
  <c r="S2428" i="2"/>
  <c r="I2430" i="2"/>
  <c r="S2430" i="2"/>
  <c r="H2432" i="2"/>
  <c r="H2434" i="2"/>
  <c r="I2435" i="2"/>
  <c r="S2435" i="2"/>
  <c r="I2437" i="2"/>
  <c r="S2437" i="2"/>
  <c r="U2438" i="2"/>
  <c r="H2439" i="2"/>
  <c r="H2441" i="2"/>
  <c r="I2444" i="2"/>
  <c r="S2444" i="2"/>
  <c r="I2446" i="2"/>
  <c r="S2446" i="2"/>
  <c r="H2448" i="2"/>
  <c r="U2450" i="2"/>
  <c r="H2451" i="2"/>
  <c r="H2453" i="2"/>
  <c r="I2457" i="2"/>
  <c r="S2457" i="2"/>
  <c r="U2458" i="2"/>
  <c r="H2459" i="2"/>
  <c r="H2461" i="2"/>
  <c r="I2464" i="2"/>
  <c r="S2464" i="2"/>
  <c r="I2466" i="2"/>
  <c r="S2466" i="2"/>
  <c r="H2468" i="2"/>
  <c r="H2470" i="2"/>
  <c r="I2471" i="2"/>
  <c r="S2471" i="2"/>
  <c r="I2473" i="2"/>
  <c r="S2473" i="2"/>
  <c r="U2474" i="2"/>
  <c r="H2475" i="2"/>
  <c r="H2477" i="2"/>
  <c r="I2480" i="2"/>
  <c r="S2480" i="2"/>
  <c r="I2482" i="2"/>
  <c r="S2482" i="2"/>
  <c r="H2484" i="2"/>
  <c r="H2486" i="2"/>
  <c r="I2487" i="2"/>
  <c r="S2487" i="2"/>
  <c r="I2489" i="2"/>
  <c r="S2489" i="2"/>
  <c r="U2490" i="2"/>
  <c r="H2491" i="2"/>
  <c r="H2493" i="2"/>
  <c r="I2496" i="2"/>
  <c r="S2496" i="2"/>
  <c r="I2498" i="2"/>
  <c r="S2498" i="2"/>
  <c r="H2500" i="2"/>
  <c r="H2502" i="2"/>
  <c r="I2503" i="2"/>
  <c r="S2503" i="2"/>
  <c r="I2505" i="2"/>
  <c r="S2505" i="2"/>
  <c r="U2506" i="2"/>
  <c r="H2507" i="2"/>
  <c r="H2509" i="2"/>
  <c r="I2512" i="2"/>
  <c r="S2512" i="2"/>
  <c r="I2514" i="2"/>
  <c r="S2514" i="2"/>
  <c r="H2516" i="2"/>
  <c r="H2518" i="2"/>
  <c r="I2519" i="2"/>
  <c r="S2519" i="2"/>
  <c r="I2521" i="2"/>
  <c r="S2521" i="2"/>
  <c r="U2522" i="2"/>
  <c r="H2523" i="2"/>
  <c r="H2525" i="2"/>
  <c r="I2528" i="2"/>
  <c r="S2528" i="2"/>
  <c r="I2530" i="2"/>
  <c r="S2530" i="2"/>
  <c r="H2532" i="2"/>
  <c r="H2534" i="2"/>
  <c r="I2535" i="2"/>
  <c r="S2535" i="2"/>
  <c r="I2537" i="2"/>
  <c r="S2537" i="2"/>
  <c r="H2539" i="2"/>
  <c r="H2541" i="2"/>
  <c r="I2544" i="2"/>
  <c r="S2544" i="2"/>
  <c r="I2546" i="2"/>
  <c r="S2546" i="2"/>
  <c r="H2548" i="2"/>
  <c r="H2550" i="2"/>
  <c r="H2552" i="2"/>
  <c r="H2554" i="2"/>
  <c r="H2556" i="2"/>
  <c r="H2558" i="2"/>
  <c r="I2559" i="2"/>
  <c r="S2559" i="2"/>
  <c r="I2561" i="2"/>
  <c r="S2561" i="2"/>
  <c r="U2562" i="2"/>
  <c r="H2563" i="2"/>
  <c r="H2565" i="2"/>
  <c r="H2567" i="2"/>
  <c r="I2570" i="2"/>
  <c r="S2570" i="2"/>
  <c r="H2572" i="2"/>
  <c r="I2573" i="2"/>
  <c r="S2573" i="2"/>
  <c r="I2575" i="2"/>
  <c r="S2575" i="2"/>
  <c r="U2576" i="2"/>
  <c r="H2577" i="2"/>
  <c r="H2579" i="2"/>
  <c r="I2582" i="2"/>
  <c r="S2582" i="2"/>
  <c r="I2584" i="2"/>
  <c r="S2584" i="2"/>
  <c r="H2586" i="2"/>
  <c r="H2588" i="2"/>
  <c r="I2589" i="2"/>
  <c r="S2589" i="2"/>
  <c r="I2591" i="2"/>
  <c r="S2591" i="2"/>
  <c r="U2592" i="2"/>
  <c r="H2593" i="2"/>
  <c r="H2595" i="2"/>
  <c r="I2598" i="2"/>
  <c r="S2598" i="2"/>
  <c r="I2600" i="2"/>
  <c r="S2600" i="2"/>
  <c r="H2602" i="2"/>
  <c r="I2605" i="2"/>
  <c r="S2605" i="2"/>
  <c r="I2607" i="2"/>
  <c r="S2607" i="2"/>
  <c r="I2609" i="2"/>
  <c r="S2609" i="2"/>
  <c r="I2611" i="2"/>
  <c r="S2611" i="2"/>
  <c r="U2612" i="2"/>
  <c r="H2613" i="2"/>
  <c r="H2615" i="2"/>
  <c r="I2618" i="2"/>
  <c r="S2618" i="2"/>
  <c r="I2620" i="2"/>
  <c r="S2620" i="2"/>
  <c r="H2622" i="2"/>
  <c r="H2624" i="2"/>
  <c r="I2625" i="2"/>
  <c r="S2625" i="2"/>
  <c r="I2627" i="2"/>
  <c r="S2627" i="2"/>
  <c r="U2628" i="2"/>
  <c r="H2629" i="2"/>
  <c r="H2631" i="2"/>
  <c r="I2634" i="2"/>
  <c r="S2634" i="2"/>
  <c r="U2635" i="2"/>
  <c r="H2636" i="2"/>
  <c r="I2637" i="2"/>
  <c r="S2637" i="2"/>
  <c r="I2639" i="2"/>
  <c r="S2639" i="2"/>
  <c r="U2640" i="2"/>
  <c r="H2641" i="2"/>
  <c r="H2643" i="2"/>
  <c r="I2646" i="2"/>
  <c r="S2646" i="2"/>
  <c r="I2648" i="2"/>
  <c r="S2648" i="2"/>
  <c r="H2650" i="2"/>
  <c r="H2652" i="2"/>
  <c r="I2653" i="2"/>
  <c r="S2653" i="2"/>
  <c r="I2655" i="2"/>
  <c r="S2655" i="2"/>
  <c r="U2656" i="2"/>
  <c r="H2657" i="2"/>
  <c r="H2659" i="2"/>
  <c r="I2662" i="2"/>
  <c r="S2662" i="2"/>
  <c r="I2664" i="2"/>
  <c r="S2664" i="2"/>
  <c r="H2666" i="2"/>
  <c r="H2668" i="2"/>
  <c r="I2669" i="2"/>
  <c r="S2669" i="2"/>
  <c r="I2671" i="2"/>
  <c r="S2671" i="2"/>
  <c r="U2672" i="2"/>
  <c r="H2673" i="2"/>
  <c r="H2675" i="2"/>
  <c r="I2678" i="2"/>
  <c r="S2678" i="2"/>
  <c r="I2680" i="2"/>
  <c r="S2680" i="2"/>
  <c r="H2682" i="2"/>
  <c r="H2684" i="2"/>
  <c r="I2685" i="2"/>
  <c r="S2685" i="2"/>
  <c r="I2687" i="2"/>
  <c r="S2687" i="2"/>
  <c r="U2688" i="2"/>
  <c r="H2689" i="2"/>
  <c r="H2691" i="2"/>
  <c r="I2692" i="2"/>
  <c r="S2692" i="2"/>
  <c r="H2694" i="2"/>
  <c r="H2696" i="2"/>
  <c r="I2697" i="2"/>
  <c r="S2697" i="2"/>
  <c r="I2699" i="2"/>
  <c r="S2699" i="2"/>
  <c r="U2700" i="2"/>
  <c r="H2701" i="2"/>
  <c r="H2703" i="2"/>
  <c r="P2703" i="2" s="1"/>
  <c r="Q2703" i="2" s="1"/>
  <c r="I2704" i="2"/>
  <c r="S2704" i="2"/>
  <c r="H2706" i="2"/>
  <c r="H2708" i="2"/>
  <c r="I2709" i="2"/>
  <c r="S2709" i="2"/>
  <c r="I2711" i="2"/>
  <c r="S2711" i="2"/>
  <c r="U2712" i="2"/>
  <c r="H2713" i="2"/>
  <c r="H2715" i="2"/>
  <c r="I2718" i="2"/>
  <c r="S2718" i="2"/>
  <c r="I2720" i="2"/>
  <c r="S2720" i="2"/>
  <c r="H2722" i="2"/>
  <c r="H2724" i="2"/>
  <c r="I2725" i="2"/>
  <c r="S2725" i="2"/>
  <c r="H2727" i="2"/>
  <c r="I2728" i="2"/>
  <c r="S2728" i="2"/>
  <c r="H2730" i="2"/>
  <c r="I2733" i="2"/>
  <c r="S2733" i="2"/>
  <c r="I2735" i="2"/>
  <c r="S2735" i="2"/>
  <c r="H2737" i="2"/>
  <c r="H2739" i="2"/>
  <c r="I2740" i="2"/>
  <c r="S2740" i="2"/>
  <c r="I2742" i="2"/>
  <c r="S2742" i="2"/>
  <c r="U2743" i="2"/>
  <c r="H2744" i="2"/>
  <c r="H2746" i="2"/>
  <c r="I2749" i="2"/>
  <c r="S2749" i="2"/>
  <c r="I2751" i="2"/>
  <c r="S2751" i="2"/>
  <c r="I2754" i="2"/>
  <c r="S2754" i="2"/>
  <c r="U2755" i="2"/>
  <c r="H2756" i="2"/>
  <c r="I2757" i="2"/>
  <c r="S2757" i="2"/>
  <c r="I2759" i="2"/>
  <c r="S2759" i="2"/>
  <c r="I2762" i="2"/>
  <c r="S2762" i="2"/>
  <c r="U2763" i="2"/>
  <c r="H2764" i="2"/>
  <c r="I2765" i="2"/>
  <c r="S2765" i="2"/>
  <c r="I2767" i="2"/>
  <c r="S2767" i="2"/>
  <c r="I2770" i="2"/>
  <c r="S2770" i="2"/>
  <c r="K2771" i="2"/>
  <c r="U2772" i="2"/>
  <c r="H2773" i="2"/>
  <c r="H2775" i="2"/>
  <c r="I2776" i="2"/>
  <c r="S2776" i="2"/>
  <c r="I2778" i="2"/>
  <c r="S2778" i="2"/>
  <c r="U2779" i="2"/>
  <c r="H2780" i="2"/>
  <c r="H2782" i="2"/>
  <c r="I2785" i="2"/>
  <c r="S2785" i="2"/>
  <c r="I2787" i="2"/>
  <c r="S2787" i="2"/>
  <c r="H2789" i="2"/>
  <c r="H2791" i="2"/>
  <c r="I2792" i="2"/>
  <c r="S2792" i="2"/>
  <c r="H2794" i="2"/>
  <c r="U2796" i="2"/>
  <c r="H2797" i="2"/>
  <c r="H2799" i="2"/>
  <c r="I2800" i="2"/>
  <c r="S2800" i="2"/>
  <c r="I2802" i="2"/>
  <c r="S2802" i="2"/>
  <c r="U2803" i="2"/>
  <c r="H2804" i="2"/>
  <c r="I2805" i="2"/>
  <c r="S2805" i="2"/>
  <c r="I2807" i="2"/>
  <c r="S2807" i="2"/>
  <c r="I2810" i="2"/>
  <c r="S2810" i="2"/>
  <c r="U2811" i="2"/>
  <c r="H2812" i="2"/>
  <c r="H2814" i="2"/>
  <c r="U2816" i="2"/>
  <c r="H2817" i="2"/>
  <c r="H2819" i="2"/>
  <c r="I2820" i="2"/>
  <c r="S2820" i="2"/>
  <c r="H2822" i="2"/>
  <c r="U2824" i="2"/>
  <c r="H2825" i="2"/>
  <c r="H2827" i="2"/>
  <c r="I2828" i="2"/>
  <c r="S2828" i="2"/>
  <c r="I2830" i="2"/>
  <c r="S2830" i="2"/>
  <c r="U2831" i="2"/>
  <c r="H2832" i="2"/>
  <c r="I2833" i="2"/>
  <c r="S2833" i="2"/>
  <c r="I2835" i="2"/>
  <c r="S2835" i="2"/>
  <c r="I2838" i="2"/>
  <c r="S2838" i="2"/>
  <c r="U2839" i="2"/>
  <c r="H2840" i="2"/>
  <c r="H2842" i="2"/>
  <c r="U2844" i="2"/>
  <c r="H2845" i="2"/>
  <c r="H2847" i="2"/>
  <c r="I2848" i="2"/>
  <c r="S2848" i="2"/>
  <c r="H2850" i="2"/>
  <c r="U2852" i="2"/>
  <c r="H2853" i="2"/>
  <c r="H2855" i="2"/>
  <c r="I2856" i="2"/>
  <c r="S2856" i="2"/>
  <c r="I2858" i="2"/>
  <c r="S2858" i="2"/>
  <c r="I2859" i="2"/>
  <c r="S2859" i="2"/>
  <c r="I2860" i="2"/>
  <c r="S2860" i="2"/>
  <c r="I2861" i="2"/>
  <c r="S2861" i="2"/>
  <c r="H2862" i="2"/>
  <c r="H2863" i="2"/>
  <c r="H2864" i="2"/>
  <c r="H2865" i="2"/>
  <c r="U2869" i="2"/>
  <c r="U2870" i="2"/>
  <c r="U2871" i="2"/>
  <c r="I2874" i="2"/>
  <c r="S2874" i="2"/>
  <c r="I2875" i="2"/>
  <c r="S2875" i="2"/>
  <c r="I2876" i="2"/>
  <c r="S2876" i="2"/>
  <c r="I2877" i="2"/>
  <c r="S2877" i="2"/>
  <c r="H2878" i="2"/>
  <c r="H2879" i="2"/>
  <c r="H2880" i="2"/>
  <c r="H2881" i="2"/>
  <c r="U2885" i="2"/>
  <c r="U2886" i="2"/>
  <c r="U2887" i="2"/>
  <c r="I2890" i="2"/>
  <c r="S2890" i="2"/>
  <c r="I2891" i="2"/>
  <c r="S2891" i="2"/>
  <c r="I2892" i="2"/>
  <c r="S2892" i="2"/>
  <c r="I2893" i="2"/>
  <c r="S2893" i="2"/>
  <c r="H2894" i="2"/>
  <c r="H2895" i="2"/>
  <c r="H2896" i="2"/>
  <c r="H2897" i="2"/>
  <c r="U2901" i="2"/>
  <c r="U2902" i="2"/>
  <c r="U2903" i="2"/>
  <c r="I2905" i="2"/>
  <c r="S2905" i="2"/>
  <c r="H2906" i="2"/>
  <c r="H2907" i="2"/>
  <c r="H2908" i="2"/>
  <c r="U2909" i="2"/>
  <c r="I2913" i="2"/>
  <c r="S2913" i="2"/>
  <c r="H2914" i="2"/>
  <c r="H2915" i="2"/>
  <c r="H2916" i="2"/>
  <c r="U2917" i="2"/>
  <c r="I2921" i="2"/>
  <c r="S2921" i="2"/>
  <c r="H2922" i="2"/>
  <c r="H2923" i="2"/>
  <c r="H2924" i="2"/>
  <c r="U2925" i="2"/>
  <c r="I2929" i="2"/>
  <c r="S2929" i="2"/>
  <c r="H2930" i="2"/>
  <c r="H2931" i="2"/>
  <c r="H2932" i="2"/>
  <c r="U2933" i="2"/>
  <c r="I2938" i="2"/>
  <c r="S2938" i="2"/>
  <c r="I2939" i="2"/>
  <c r="S2939" i="2"/>
  <c r="I2940" i="2"/>
  <c r="S2940" i="2"/>
  <c r="I2941" i="2"/>
  <c r="S2941" i="2"/>
  <c r="H2942" i="2"/>
  <c r="H2943" i="2"/>
  <c r="H2944" i="2"/>
  <c r="U2945" i="2"/>
  <c r="I2950" i="2"/>
  <c r="S2950" i="2"/>
  <c r="I2951" i="2"/>
  <c r="S2951" i="2"/>
  <c r="I2952" i="2"/>
  <c r="S2952" i="2"/>
  <c r="I2953" i="2"/>
  <c r="S2953" i="2"/>
  <c r="H2954" i="2"/>
  <c r="H2955" i="2"/>
  <c r="H2956" i="2"/>
  <c r="U2957" i="2"/>
  <c r="I2961" i="2"/>
  <c r="S2961" i="2"/>
  <c r="H2962" i="2"/>
  <c r="H2963" i="2"/>
  <c r="H2964" i="2"/>
  <c r="U2965" i="2"/>
  <c r="I2969" i="2"/>
  <c r="S2969" i="2"/>
  <c r="H2970" i="2"/>
  <c r="H2971" i="2"/>
  <c r="H2972" i="2"/>
  <c r="H2973" i="2"/>
  <c r="U2976" i="2"/>
  <c r="I2978" i="2"/>
  <c r="S2978" i="2"/>
  <c r="I2979" i="2"/>
  <c r="S2979" i="2"/>
  <c r="I2980" i="2"/>
  <c r="S2980" i="2"/>
  <c r="I2981" i="2"/>
  <c r="S2981" i="2"/>
  <c r="H2982" i="2"/>
  <c r="R2982" i="2"/>
  <c r="H2983" i="2"/>
  <c r="R2983" i="2"/>
  <c r="H2984" i="2"/>
  <c r="R2984" i="2"/>
  <c r="H2985" i="2"/>
  <c r="R2985" i="2"/>
  <c r="U2989" i="2"/>
  <c r="I2994" i="2"/>
  <c r="S2994" i="2"/>
  <c r="I2995" i="2"/>
  <c r="S2995" i="2"/>
  <c r="I2996" i="2"/>
  <c r="S2996" i="2"/>
  <c r="V2999" i="2"/>
  <c r="U2999" i="2"/>
  <c r="H3002" i="2"/>
  <c r="V3003" i="2"/>
  <c r="R3003" i="2"/>
  <c r="S3003" i="2"/>
  <c r="H3004" i="2"/>
  <c r="V3005" i="2"/>
  <c r="R3005" i="2"/>
  <c r="S3005" i="2"/>
  <c r="H3006" i="2"/>
  <c r="H3009" i="2"/>
  <c r="I3009" i="2"/>
  <c r="I3017" i="2"/>
  <c r="V3021" i="2"/>
  <c r="R3021" i="2"/>
  <c r="U3021" i="2"/>
  <c r="S3021" i="2"/>
  <c r="V3032" i="2"/>
  <c r="S3032" i="2"/>
  <c r="R3032" i="2"/>
  <c r="V3034" i="2"/>
  <c r="R3034" i="2"/>
  <c r="U3034" i="2"/>
  <c r="V3035" i="2"/>
  <c r="R3035" i="2"/>
  <c r="U3035" i="2"/>
  <c r="H3038" i="2"/>
  <c r="R3038" i="2"/>
  <c r="V3040" i="2"/>
  <c r="U3040" i="2"/>
  <c r="R3040" i="2"/>
  <c r="H3040" i="2"/>
  <c r="S3040" i="2"/>
  <c r="H3042" i="2"/>
  <c r="U3042" i="2"/>
  <c r="V3045" i="2"/>
  <c r="R3045" i="2"/>
  <c r="U3045" i="2"/>
  <c r="I3048" i="2"/>
  <c r="H3048" i="2"/>
  <c r="V3052" i="2"/>
  <c r="R3052" i="2"/>
  <c r="H3052" i="2"/>
  <c r="U3052" i="2"/>
  <c r="V3058" i="2"/>
  <c r="R3058" i="2"/>
  <c r="H3058" i="2"/>
  <c r="U3058" i="2"/>
  <c r="I3058" i="2"/>
  <c r="I3063" i="2"/>
  <c r="H3063" i="2"/>
  <c r="V3069" i="2"/>
  <c r="R3069" i="2"/>
  <c r="U3069" i="2"/>
  <c r="I3069" i="2"/>
  <c r="I3070" i="2"/>
  <c r="H3070" i="2"/>
  <c r="V3129" i="2"/>
  <c r="U3129" i="2"/>
  <c r="R3129" i="2"/>
  <c r="I3129" i="2"/>
  <c r="I3134" i="2"/>
  <c r="H3134" i="2"/>
  <c r="S3209" i="2"/>
  <c r="S3233" i="2"/>
  <c r="R3246" i="2"/>
  <c r="R3313" i="2"/>
  <c r="R3315" i="2"/>
  <c r="K2177" i="2"/>
  <c r="U2177" i="2"/>
  <c r="U2184" i="2"/>
  <c r="U2200" i="2"/>
  <c r="U2216" i="2"/>
  <c r="R2226" i="2"/>
  <c r="T2226" i="2" s="1"/>
  <c r="R2228" i="2"/>
  <c r="U2232" i="2"/>
  <c r="R2233" i="2"/>
  <c r="R2235" i="2"/>
  <c r="U2239" i="2"/>
  <c r="R2240" i="2"/>
  <c r="U2247" i="2"/>
  <c r="R2248" i="2"/>
  <c r="U2255" i="2"/>
  <c r="R2256" i="2"/>
  <c r="U2263" i="2"/>
  <c r="R2264" i="2"/>
  <c r="U2271" i="2"/>
  <c r="R2272" i="2"/>
  <c r="U2279" i="2"/>
  <c r="R2280" i="2"/>
  <c r="U2287" i="2"/>
  <c r="R2288" i="2"/>
  <c r="R2295" i="2"/>
  <c r="R2298" i="2"/>
  <c r="T2298" i="2" s="1"/>
  <c r="W2298" i="2" s="1"/>
  <c r="U2300" i="2"/>
  <c r="R2301" i="2"/>
  <c r="R2303" i="2"/>
  <c r="R2306" i="2"/>
  <c r="T2306" i="2" s="1"/>
  <c r="U2308" i="2"/>
  <c r="R2309" i="2"/>
  <c r="R2311" i="2"/>
  <c r="R2314" i="2"/>
  <c r="U2316" i="2"/>
  <c r="R2317" i="2"/>
  <c r="R2319" i="2"/>
  <c r="R2322" i="2"/>
  <c r="T2322" i="2" s="1"/>
  <c r="W2322" i="2" s="1"/>
  <c r="U2324" i="2"/>
  <c r="R2325" i="2"/>
  <c r="R2327" i="2"/>
  <c r="R2330" i="2"/>
  <c r="U2332" i="2"/>
  <c r="R2333" i="2"/>
  <c r="R2335" i="2"/>
  <c r="R2338" i="2"/>
  <c r="T2338" i="2" s="1"/>
  <c r="W2338" i="2" s="1"/>
  <c r="U2340" i="2"/>
  <c r="R2341" i="2"/>
  <c r="R2344" i="2"/>
  <c r="T2344" i="2" s="1"/>
  <c r="U2348" i="2"/>
  <c r="R2349" i="2"/>
  <c r="R2352" i="2"/>
  <c r="U2357" i="2"/>
  <c r="R2358" i="2"/>
  <c r="U2366" i="2"/>
  <c r="R2367" i="2"/>
  <c r="U2368" i="2"/>
  <c r="R2369" i="2"/>
  <c r="U2375" i="2"/>
  <c r="R2376" i="2"/>
  <c r="T2376" i="2" s="1"/>
  <c r="U2377" i="2"/>
  <c r="R2378" i="2"/>
  <c r="U2382" i="2"/>
  <c r="R2383" i="2"/>
  <c r="U2384" i="2"/>
  <c r="R2385" i="2"/>
  <c r="U2389" i="2"/>
  <c r="R2390" i="2"/>
  <c r="U2394" i="2"/>
  <c r="R2395" i="2"/>
  <c r="U2396" i="2"/>
  <c r="R2397" i="2"/>
  <c r="U2403" i="2"/>
  <c r="R2404" i="2"/>
  <c r="U2405" i="2"/>
  <c r="R2406" i="2"/>
  <c r="U2410" i="2"/>
  <c r="R2411" i="2"/>
  <c r="U2412" i="2"/>
  <c r="R2413" i="2"/>
  <c r="U2419" i="2"/>
  <c r="R2420" i="2"/>
  <c r="U2421" i="2"/>
  <c r="R2422" i="2"/>
  <c r="U2426" i="2"/>
  <c r="R2427" i="2"/>
  <c r="U2428" i="2"/>
  <c r="R2429" i="2"/>
  <c r="U2435" i="2"/>
  <c r="R2436" i="2"/>
  <c r="U2437" i="2"/>
  <c r="R2438" i="2"/>
  <c r="U2442" i="2"/>
  <c r="R2443" i="2"/>
  <c r="U2444" i="2"/>
  <c r="R2445" i="2"/>
  <c r="K2449" i="2"/>
  <c r="U2449" i="2"/>
  <c r="R2450" i="2"/>
  <c r="K2454" i="2"/>
  <c r="K2455" i="2"/>
  <c r="P2455" i="2" s="1"/>
  <c r="Q2455" i="2" s="1"/>
  <c r="U2455" i="2"/>
  <c r="R2456" i="2"/>
  <c r="U2457" i="2"/>
  <c r="R2458" i="2"/>
  <c r="U2462" i="2"/>
  <c r="R2463" i="2"/>
  <c r="U2464" i="2"/>
  <c r="R2465" i="2"/>
  <c r="U2471" i="2"/>
  <c r="R2472" i="2"/>
  <c r="U2473" i="2"/>
  <c r="R2474" i="2"/>
  <c r="U2478" i="2"/>
  <c r="R2479" i="2"/>
  <c r="U2480" i="2"/>
  <c r="R2481" i="2"/>
  <c r="U2487" i="2"/>
  <c r="R2488" i="2"/>
  <c r="U2489" i="2"/>
  <c r="R2490" i="2"/>
  <c r="U2494" i="2"/>
  <c r="R2495" i="2"/>
  <c r="U2496" i="2"/>
  <c r="R2497" i="2"/>
  <c r="U2503" i="2"/>
  <c r="R2504" i="2"/>
  <c r="U2505" i="2"/>
  <c r="R2506" i="2"/>
  <c r="U2510" i="2"/>
  <c r="R2511" i="2"/>
  <c r="U2512" i="2"/>
  <c r="R2513" i="2"/>
  <c r="U2519" i="2"/>
  <c r="R2520" i="2"/>
  <c r="U2521" i="2"/>
  <c r="R2522" i="2"/>
  <c r="U2526" i="2"/>
  <c r="R2527" i="2"/>
  <c r="U2528" i="2"/>
  <c r="R2529" i="2"/>
  <c r="U2535" i="2"/>
  <c r="R2536" i="2"/>
  <c r="U2542" i="2"/>
  <c r="R2543" i="2"/>
  <c r="U2544" i="2"/>
  <c r="R2545" i="2"/>
  <c r="U2559" i="2"/>
  <c r="R2560" i="2"/>
  <c r="U2561" i="2"/>
  <c r="R2562" i="2"/>
  <c r="U2568" i="2"/>
  <c r="R2569" i="2"/>
  <c r="U2573" i="2"/>
  <c r="R2574" i="2"/>
  <c r="T2574" i="2" s="1"/>
  <c r="W2574" i="2" s="1"/>
  <c r="U2575" i="2"/>
  <c r="R2576" i="2"/>
  <c r="U2580" i="2"/>
  <c r="R2581" i="2"/>
  <c r="U2582" i="2"/>
  <c r="R2583" i="2"/>
  <c r="U2589" i="2"/>
  <c r="R2590" i="2"/>
  <c r="T2590" i="2" s="1"/>
  <c r="W2590" i="2" s="1"/>
  <c r="U2591" i="2"/>
  <c r="R2592" i="2"/>
  <c r="U2596" i="2"/>
  <c r="R2597" i="2"/>
  <c r="U2598" i="2"/>
  <c r="R2599" i="2"/>
  <c r="U2603" i="2"/>
  <c r="R2604" i="2"/>
  <c r="T2604" i="2" s="1"/>
  <c r="W2604" i="2" s="1"/>
  <c r="U2605" i="2"/>
  <c r="R2606" i="2"/>
  <c r="U2607" i="2"/>
  <c r="R2608" i="2"/>
  <c r="T2608" i="2" s="1"/>
  <c r="U2609" i="2"/>
  <c r="R2610" i="2"/>
  <c r="T2610" i="2" s="1"/>
  <c r="U2611" i="2"/>
  <c r="R2612" i="2"/>
  <c r="U2616" i="2"/>
  <c r="R2617" i="2"/>
  <c r="U2618" i="2"/>
  <c r="R2619" i="2"/>
  <c r="U2625" i="2"/>
  <c r="R2626" i="2"/>
  <c r="T2626" i="2" s="1"/>
  <c r="U2627" i="2"/>
  <c r="R2628" i="2"/>
  <c r="U2632" i="2"/>
  <c r="R2633" i="2"/>
  <c r="U2634" i="2"/>
  <c r="R2635" i="2"/>
  <c r="U2637" i="2"/>
  <c r="R2638" i="2"/>
  <c r="U2639" i="2"/>
  <c r="R2640" i="2"/>
  <c r="U2644" i="2"/>
  <c r="R2645" i="2"/>
  <c r="U2646" i="2"/>
  <c r="R2647" i="2"/>
  <c r="U2653" i="2"/>
  <c r="R2654" i="2"/>
  <c r="U2655" i="2"/>
  <c r="R2656" i="2"/>
  <c r="U2660" i="2"/>
  <c r="R2661" i="2"/>
  <c r="U2662" i="2"/>
  <c r="R2663" i="2"/>
  <c r="U2669" i="2"/>
  <c r="R2670" i="2"/>
  <c r="U2671" i="2"/>
  <c r="R2672" i="2"/>
  <c r="U2676" i="2"/>
  <c r="R2677" i="2"/>
  <c r="U2678" i="2"/>
  <c r="R2679" i="2"/>
  <c r="U2685" i="2"/>
  <c r="R2686" i="2"/>
  <c r="U2687" i="2"/>
  <c r="R2688" i="2"/>
  <c r="U2697" i="2"/>
  <c r="R2698" i="2"/>
  <c r="T2698" i="2" s="1"/>
  <c r="U2699" i="2"/>
  <c r="R2700" i="2"/>
  <c r="U2709" i="2"/>
  <c r="R2710" i="2"/>
  <c r="T2710" i="2" s="1"/>
  <c r="W2710" i="2" s="1"/>
  <c r="U2711" i="2"/>
  <c r="R2712" i="2"/>
  <c r="U2716" i="2"/>
  <c r="R2717" i="2"/>
  <c r="U2718" i="2"/>
  <c r="R2719" i="2"/>
  <c r="U2731" i="2"/>
  <c r="R2732" i="2"/>
  <c r="U2733" i="2"/>
  <c r="R2734" i="2"/>
  <c r="T2734" i="2" s="1"/>
  <c r="U2740" i="2"/>
  <c r="R2741" i="2"/>
  <c r="T2741" i="2" s="1"/>
  <c r="W2741" i="2" s="1"/>
  <c r="U2742" i="2"/>
  <c r="R2743" i="2"/>
  <c r="U2747" i="2"/>
  <c r="R2748" i="2"/>
  <c r="U2749" i="2"/>
  <c r="R2750" i="2"/>
  <c r="T2750" i="2" s="1"/>
  <c r="U2752" i="2"/>
  <c r="R2753" i="2"/>
  <c r="U2754" i="2"/>
  <c r="R2755" i="2"/>
  <c r="U2757" i="2"/>
  <c r="R2758" i="2"/>
  <c r="T2758" i="2" s="1"/>
  <c r="U2760" i="2"/>
  <c r="R2761" i="2"/>
  <c r="T2761" i="2" s="1"/>
  <c r="U2762" i="2"/>
  <c r="R2763" i="2"/>
  <c r="U2765" i="2"/>
  <c r="R2766" i="2"/>
  <c r="U2768" i="2"/>
  <c r="R2769" i="2"/>
  <c r="U2770" i="2"/>
  <c r="U2771" i="2"/>
  <c r="R2772" i="2"/>
  <c r="U2776" i="2"/>
  <c r="R2777" i="2"/>
  <c r="U2778" i="2"/>
  <c r="R2779" i="2"/>
  <c r="U2783" i="2"/>
  <c r="R2784" i="2"/>
  <c r="U2785" i="2"/>
  <c r="R2786" i="2"/>
  <c r="T2786" i="2" s="1"/>
  <c r="U2795" i="2"/>
  <c r="R2796" i="2"/>
  <c r="U2800" i="2"/>
  <c r="R2801" i="2"/>
  <c r="U2802" i="2"/>
  <c r="R2803" i="2"/>
  <c r="U2805" i="2"/>
  <c r="R2806" i="2"/>
  <c r="T2806" i="2" s="1"/>
  <c r="U2808" i="2"/>
  <c r="R2809" i="2"/>
  <c r="U2810" i="2"/>
  <c r="R2811" i="2"/>
  <c r="U2815" i="2"/>
  <c r="R2816" i="2"/>
  <c r="U2823" i="2"/>
  <c r="R2824" i="2"/>
  <c r="U2828" i="2"/>
  <c r="R2829" i="2"/>
  <c r="T2829" i="2" s="1"/>
  <c r="U2830" i="2"/>
  <c r="R2831" i="2"/>
  <c r="U2833" i="2"/>
  <c r="R2834" i="2"/>
  <c r="T2834" i="2" s="1"/>
  <c r="U2836" i="2"/>
  <c r="R2837" i="2"/>
  <c r="U2838" i="2"/>
  <c r="R2839" i="2"/>
  <c r="U2843" i="2"/>
  <c r="R2844" i="2"/>
  <c r="U2851" i="2"/>
  <c r="R2852" i="2"/>
  <c r="U2856" i="2"/>
  <c r="R2857" i="2"/>
  <c r="U2858" i="2"/>
  <c r="U2859" i="2"/>
  <c r="U2860" i="2"/>
  <c r="R2866" i="2"/>
  <c r="T2866" i="2" s="1"/>
  <c r="W2866" i="2" s="1"/>
  <c r="R2867" i="2"/>
  <c r="T2867" i="2" s="1"/>
  <c r="U2873" i="2"/>
  <c r="U2874" i="2"/>
  <c r="U2875" i="2"/>
  <c r="U2876" i="2"/>
  <c r="R2882" i="2"/>
  <c r="T2882" i="2" s="1"/>
  <c r="R2883" i="2"/>
  <c r="U2889" i="2"/>
  <c r="U2890" i="2"/>
  <c r="U2891" i="2"/>
  <c r="U2892" i="2"/>
  <c r="R2898" i="2"/>
  <c r="T2898" i="2" s="1"/>
  <c r="W2898" i="2" s="1"/>
  <c r="R2899" i="2"/>
  <c r="T2899" i="2" s="1"/>
  <c r="W2899" i="2" s="1"/>
  <c r="U2904" i="2"/>
  <c r="R2909" i="2"/>
  <c r="U2912" i="2"/>
  <c r="R2917" i="2"/>
  <c r="U2920" i="2"/>
  <c r="R2925" i="2"/>
  <c r="U2928" i="2"/>
  <c r="R2933" i="2"/>
  <c r="U2937" i="2"/>
  <c r="U2938" i="2"/>
  <c r="U2939" i="2"/>
  <c r="U2940" i="2"/>
  <c r="R2945" i="2"/>
  <c r="U2949" i="2"/>
  <c r="U2950" i="2"/>
  <c r="U2951" i="2"/>
  <c r="U2952" i="2"/>
  <c r="R2957" i="2"/>
  <c r="U2960" i="2"/>
  <c r="R2965" i="2"/>
  <c r="U2968" i="2"/>
  <c r="R2974" i="2"/>
  <c r="T2974" i="2" s="1"/>
  <c r="W2974" i="2" s="1"/>
  <c r="R2975" i="2"/>
  <c r="T2975" i="2" s="1"/>
  <c r="R2976" i="2"/>
  <c r="U2977" i="2"/>
  <c r="U2978" i="2"/>
  <c r="U2979" i="2"/>
  <c r="U2980" i="2"/>
  <c r="S2982" i="2"/>
  <c r="S2983" i="2"/>
  <c r="S2984" i="2"/>
  <c r="S2985" i="2"/>
  <c r="H2986" i="2"/>
  <c r="R2986" i="2"/>
  <c r="T2986" i="2" s="1"/>
  <c r="W2986" i="2" s="1"/>
  <c r="H2987" i="2"/>
  <c r="R2987" i="2"/>
  <c r="H2988" i="2"/>
  <c r="R2988" i="2"/>
  <c r="H2989" i="2"/>
  <c r="R2989" i="2"/>
  <c r="U2993" i="2"/>
  <c r="U2994" i="2"/>
  <c r="U2995" i="2"/>
  <c r="U2996" i="2"/>
  <c r="V2998" i="2"/>
  <c r="U2998" i="2"/>
  <c r="H2999" i="2"/>
  <c r="R2999" i="2"/>
  <c r="I3000" i="2"/>
  <c r="S3000" i="2"/>
  <c r="T3000" i="2" s="1"/>
  <c r="I3001" i="2"/>
  <c r="U3001" i="2"/>
  <c r="I3003" i="2"/>
  <c r="U3003" i="2"/>
  <c r="I3005" i="2"/>
  <c r="H3010" i="2"/>
  <c r="V3014" i="2"/>
  <c r="S3014" i="2"/>
  <c r="U3014" i="2"/>
  <c r="V3015" i="2"/>
  <c r="S3015" i="2"/>
  <c r="U3015" i="2"/>
  <c r="I3018" i="2"/>
  <c r="V3019" i="2"/>
  <c r="R3019" i="2"/>
  <c r="S3019" i="2"/>
  <c r="I3021" i="2"/>
  <c r="H3025" i="2"/>
  <c r="V3026" i="2"/>
  <c r="U3026" i="2"/>
  <c r="V3030" i="2"/>
  <c r="S3030" i="2"/>
  <c r="R3030" i="2"/>
  <c r="H3032" i="2"/>
  <c r="U3032" i="2"/>
  <c r="H3034" i="2"/>
  <c r="I3034" i="2"/>
  <c r="I3035" i="2"/>
  <c r="V3036" i="2"/>
  <c r="R3036" i="2"/>
  <c r="U3036" i="2"/>
  <c r="I3038" i="2"/>
  <c r="S3038" i="2"/>
  <c r="I3040" i="2"/>
  <c r="V3041" i="2"/>
  <c r="S3041" i="2"/>
  <c r="I3041" i="2"/>
  <c r="R3041" i="2"/>
  <c r="I3045" i="2"/>
  <c r="I3052" i="2"/>
  <c r="V3076" i="2"/>
  <c r="R3076" i="2"/>
  <c r="H3076" i="2"/>
  <c r="U3076" i="2"/>
  <c r="I3076" i="2"/>
  <c r="I3081" i="2"/>
  <c r="H3081" i="2"/>
  <c r="I3088" i="2"/>
  <c r="H3088" i="2"/>
  <c r="S3108" i="2"/>
  <c r="S3118" i="2"/>
  <c r="R3217" i="2"/>
  <c r="U2370" i="2"/>
  <c r="U2386" i="2"/>
  <c r="U2398" i="2"/>
  <c r="U2414" i="2"/>
  <c r="U2430" i="2"/>
  <c r="U2446" i="2"/>
  <c r="U2466" i="2"/>
  <c r="U2482" i="2"/>
  <c r="U2498" i="2"/>
  <c r="U2514" i="2"/>
  <c r="U2530" i="2"/>
  <c r="U2537" i="2"/>
  <c r="U2546" i="2"/>
  <c r="U2570" i="2"/>
  <c r="U2584" i="2"/>
  <c r="U2600" i="2"/>
  <c r="U2620" i="2"/>
  <c r="U2648" i="2"/>
  <c r="U2664" i="2"/>
  <c r="U2680" i="2"/>
  <c r="U2692" i="2"/>
  <c r="U2704" i="2"/>
  <c r="U2720" i="2"/>
  <c r="U2725" i="2"/>
  <c r="U2728" i="2"/>
  <c r="U2735" i="2"/>
  <c r="U2751" i="2"/>
  <c r="U2759" i="2"/>
  <c r="U2767" i="2"/>
  <c r="U2787" i="2"/>
  <c r="U2792" i="2"/>
  <c r="U2807" i="2"/>
  <c r="U2820" i="2"/>
  <c r="U2835" i="2"/>
  <c r="U2848" i="2"/>
  <c r="U2861" i="2"/>
  <c r="U2877" i="2"/>
  <c r="U2893" i="2"/>
  <c r="U2905" i="2"/>
  <c r="U2913" i="2"/>
  <c r="U2921" i="2"/>
  <c r="U2929" i="2"/>
  <c r="U2941" i="2"/>
  <c r="U2953" i="2"/>
  <c r="U2961" i="2"/>
  <c r="U2969" i="2"/>
  <c r="U2981" i="2"/>
  <c r="U2982" i="2"/>
  <c r="U2983" i="2"/>
  <c r="U2984" i="2"/>
  <c r="V3002" i="2"/>
  <c r="R3002" i="2"/>
  <c r="S3002" i="2"/>
  <c r="V3004" i="2"/>
  <c r="R3004" i="2"/>
  <c r="S3004" i="2"/>
  <c r="I3014" i="2"/>
  <c r="H3014" i="2"/>
  <c r="V3016" i="2"/>
  <c r="S3016" i="2"/>
  <c r="U3016" i="2"/>
  <c r="V3017" i="2"/>
  <c r="S3017" i="2"/>
  <c r="V3028" i="2"/>
  <c r="U3028" i="2"/>
  <c r="R3028" i="2"/>
  <c r="H3028" i="2"/>
  <c r="S3028" i="2"/>
  <c r="H3036" i="2"/>
  <c r="I3036" i="2"/>
  <c r="V3044" i="2"/>
  <c r="S3044" i="2"/>
  <c r="U3044" i="2"/>
  <c r="R3044" i="2"/>
  <c r="I3053" i="2"/>
  <c r="H3053" i="2"/>
  <c r="V3083" i="2"/>
  <c r="U3083" i="2"/>
  <c r="R3083" i="2"/>
  <c r="I3083" i="2"/>
  <c r="V3090" i="2"/>
  <c r="R3090" i="2"/>
  <c r="H3090" i="2"/>
  <c r="U3090" i="2"/>
  <c r="I3090" i="2"/>
  <c r="I3095" i="2"/>
  <c r="H3095" i="2"/>
  <c r="V3101" i="2"/>
  <c r="R3101" i="2"/>
  <c r="U3101" i="2"/>
  <c r="I3101" i="2"/>
  <c r="I3102" i="2"/>
  <c r="H3102" i="2"/>
  <c r="I3116" i="2"/>
  <c r="H3116" i="2"/>
  <c r="S3210" i="2"/>
  <c r="S3234" i="2"/>
  <c r="R3247" i="2"/>
  <c r="R3323" i="2"/>
  <c r="S3345" i="2"/>
  <c r="V3050" i="2"/>
  <c r="R3050" i="2"/>
  <c r="H3050" i="2"/>
  <c r="U3050" i="2"/>
  <c r="S3050" i="2"/>
  <c r="V3060" i="2"/>
  <c r="R3060" i="2"/>
  <c r="H3060" i="2"/>
  <c r="U3060" i="2"/>
  <c r="S3060" i="2"/>
  <c r="V3067" i="2"/>
  <c r="U3067" i="2"/>
  <c r="R3067" i="2"/>
  <c r="S3067" i="2"/>
  <c r="H3069" i="2"/>
  <c r="V3074" i="2"/>
  <c r="R3074" i="2"/>
  <c r="H3074" i="2"/>
  <c r="U3074" i="2"/>
  <c r="S3074" i="2"/>
  <c r="I3077" i="2"/>
  <c r="H3083" i="2"/>
  <c r="V3085" i="2"/>
  <c r="R3085" i="2"/>
  <c r="S3085" i="2"/>
  <c r="V3092" i="2"/>
  <c r="R3092" i="2"/>
  <c r="H3092" i="2"/>
  <c r="U3092" i="2"/>
  <c r="S3092" i="2"/>
  <c r="V3099" i="2"/>
  <c r="U3099" i="2"/>
  <c r="R3099" i="2"/>
  <c r="S3099" i="2"/>
  <c r="H3101" i="2"/>
  <c r="V3106" i="2"/>
  <c r="R3106" i="2"/>
  <c r="H3106" i="2"/>
  <c r="U3106" i="2"/>
  <c r="S3106" i="2"/>
  <c r="I3109" i="2"/>
  <c r="V3113" i="2"/>
  <c r="R3113" i="2"/>
  <c r="S3113" i="2"/>
  <c r="V3120" i="2"/>
  <c r="R3120" i="2"/>
  <c r="H3120" i="2"/>
  <c r="U3120" i="2"/>
  <c r="S3120" i="2"/>
  <c r="H3129" i="2"/>
  <c r="V3131" i="2"/>
  <c r="U3131" i="2"/>
  <c r="R3131" i="2"/>
  <c r="S3131" i="2"/>
  <c r="V3138" i="2"/>
  <c r="R3138" i="2"/>
  <c r="H3138" i="2"/>
  <c r="U3138" i="2"/>
  <c r="S3138" i="2"/>
  <c r="V3145" i="2"/>
  <c r="U3145" i="2"/>
  <c r="R3145" i="2"/>
  <c r="S3145" i="2"/>
  <c r="H3147" i="2"/>
  <c r="I3148" i="2"/>
  <c r="V3156" i="2"/>
  <c r="R3156" i="2"/>
  <c r="H3156" i="2"/>
  <c r="S3156" i="2"/>
  <c r="V3166" i="2"/>
  <c r="R3166" i="2"/>
  <c r="H3166" i="2"/>
  <c r="U3166" i="2"/>
  <c r="S3166" i="2"/>
  <c r="V3173" i="2"/>
  <c r="U3173" i="2"/>
  <c r="R3173" i="2"/>
  <c r="S3173" i="2"/>
  <c r="H3175" i="2"/>
  <c r="I3176" i="2"/>
  <c r="V3184" i="2"/>
  <c r="R3184" i="2"/>
  <c r="H3184" i="2"/>
  <c r="S3184" i="2"/>
  <c r="H3189" i="2"/>
  <c r="V3191" i="2"/>
  <c r="U3191" i="2"/>
  <c r="R3191" i="2"/>
  <c r="S3191" i="2"/>
  <c r="V3198" i="2"/>
  <c r="R3198" i="2"/>
  <c r="H3198" i="2"/>
  <c r="U3198" i="2"/>
  <c r="S3198" i="2"/>
  <c r="H3209" i="2"/>
  <c r="I3209" i="2"/>
  <c r="V3212" i="2"/>
  <c r="R3212" i="2"/>
  <c r="I3217" i="2"/>
  <c r="H3217" i="2"/>
  <c r="S3226" i="2"/>
  <c r="V3227" i="2"/>
  <c r="U3227" i="2"/>
  <c r="R3227" i="2"/>
  <c r="H3227" i="2"/>
  <c r="S3227" i="2"/>
  <c r="H3233" i="2"/>
  <c r="I3233" i="2"/>
  <c r="V3236" i="2"/>
  <c r="R3236" i="2"/>
  <c r="V3245" i="2"/>
  <c r="S3245" i="2"/>
  <c r="U3245" i="2"/>
  <c r="I3246" i="2"/>
  <c r="H3246" i="2"/>
  <c r="H3259" i="2"/>
  <c r="I3279" i="2"/>
  <c r="V3290" i="2"/>
  <c r="S3290" i="2"/>
  <c r="U3290" i="2"/>
  <c r="I3304" i="2"/>
  <c r="H3315" i="2"/>
  <c r="R3347" i="2"/>
  <c r="H3349" i="2"/>
  <c r="I3349" i="2"/>
  <c r="V3370" i="2"/>
  <c r="U3370" i="2"/>
  <c r="S3370" i="2"/>
  <c r="I3370" i="2"/>
  <c r="R3370" i="2"/>
  <c r="H3370" i="2"/>
  <c r="V3376" i="2"/>
  <c r="S3376" i="2"/>
  <c r="R3376" i="2"/>
  <c r="U3376" i="2"/>
  <c r="H3377" i="2"/>
  <c r="I3377" i="2"/>
  <c r="S3385" i="2"/>
  <c r="V3387" i="2"/>
  <c r="U3387" i="2"/>
  <c r="R3387" i="2"/>
  <c r="H3387" i="2"/>
  <c r="I3387" i="2"/>
  <c r="S3394" i="2"/>
  <c r="V3416" i="2"/>
  <c r="S3416" i="2"/>
  <c r="U3416" i="2"/>
  <c r="H3416" i="2"/>
  <c r="R3416" i="2"/>
  <c r="V3419" i="2"/>
  <c r="R3419" i="2"/>
  <c r="S3419" i="2"/>
  <c r="I3419" i="2"/>
  <c r="I3435" i="2"/>
  <c r="H3435" i="2"/>
  <c r="R3454" i="2"/>
  <c r="I3455" i="2"/>
  <c r="H3455" i="2"/>
  <c r="V3485" i="2"/>
  <c r="S3485" i="2"/>
  <c r="U3485" i="2"/>
  <c r="H3485" i="2"/>
  <c r="R3485" i="2"/>
  <c r="R3504" i="2"/>
  <c r="I3505" i="2"/>
  <c r="H3505" i="2"/>
  <c r="V3528" i="2"/>
  <c r="S3528" i="2"/>
  <c r="R3528" i="2"/>
  <c r="H3528" i="2"/>
  <c r="S3532" i="2"/>
  <c r="H3533" i="2"/>
  <c r="I3533" i="2"/>
  <c r="V3564" i="2"/>
  <c r="R3564" i="2"/>
  <c r="I3564" i="2"/>
  <c r="U3564" i="2"/>
  <c r="S3564" i="2"/>
  <c r="V3575" i="2"/>
  <c r="R3575" i="2"/>
  <c r="S3575" i="2"/>
  <c r="I3575" i="2"/>
  <c r="I3587" i="2"/>
  <c r="H3587" i="2"/>
  <c r="H3588" i="2"/>
  <c r="I3588" i="2"/>
  <c r="S3616" i="2"/>
  <c r="S3626" i="2"/>
  <c r="H3627" i="2"/>
  <c r="I3627" i="2"/>
  <c r="R3643" i="2"/>
  <c r="I3693" i="2"/>
  <c r="H3693" i="2"/>
  <c r="I3712" i="2"/>
  <c r="H3712" i="2"/>
  <c r="I3721" i="2"/>
  <c r="H3721" i="2"/>
  <c r="V3730" i="2"/>
  <c r="S3730" i="2"/>
  <c r="R3730" i="2"/>
  <c r="U3730" i="2"/>
  <c r="R3737" i="2"/>
  <c r="I3744" i="2"/>
  <c r="H3744" i="2"/>
  <c r="V3748" i="2"/>
  <c r="R3748" i="2"/>
  <c r="U3748" i="2"/>
  <c r="I3748" i="2"/>
  <c r="S3748" i="2"/>
  <c r="R3766" i="2"/>
  <c r="V3774" i="2"/>
  <c r="U3774" i="2"/>
  <c r="S3774" i="2"/>
  <c r="I3774" i="2"/>
  <c r="R3774" i="2"/>
  <c r="H3774" i="2"/>
  <c r="R3792" i="2"/>
  <c r="V3792" i="2"/>
  <c r="I3792" i="2"/>
  <c r="U3792" i="2"/>
  <c r="S3792" i="2"/>
  <c r="S3822" i="2"/>
  <c r="U2997" i="2"/>
  <c r="V3008" i="2"/>
  <c r="S3008" i="2"/>
  <c r="R3008" i="2"/>
  <c r="V3018" i="2"/>
  <c r="R3018" i="2"/>
  <c r="S3018" i="2"/>
  <c r="H3019" i="2"/>
  <c r="V3020" i="2"/>
  <c r="R3020" i="2"/>
  <c r="S3020" i="2"/>
  <c r="H3021" i="2"/>
  <c r="V3027" i="2"/>
  <c r="U3027" i="2"/>
  <c r="I3030" i="2"/>
  <c r="V3031" i="2"/>
  <c r="S3031" i="2"/>
  <c r="R3031" i="2"/>
  <c r="I3032" i="2"/>
  <c r="V3033" i="2"/>
  <c r="S3033" i="2"/>
  <c r="R3033" i="2"/>
  <c r="V3039" i="2"/>
  <c r="U3039" i="2"/>
  <c r="I3042" i="2"/>
  <c r="V3043" i="2"/>
  <c r="S3043" i="2"/>
  <c r="R3043" i="2"/>
  <c r="I3044" i="2"/>
  <c r="I3050" i="2"/>
  <c r="V3051" i="2"/>
  <c r="R3051" i="2"/>
  <c r="H3051" i="2"/>
  <c r="U3051" i="2"/>
  <c r="S3051" i="2"/>
  <c r="I3060" i="2"/>
  <c r="V3061" i="2"/>
  <c r="R3061" i="2"/>
  <c r="H3061" i="2"/>
  <c r="S3061" i="2"/>
  <c r="H3066" i="2"/>
  <c r="I3067" i="2"/>
  <c r="V3068" i="2"/>
  <c r="U3068" i="2"/>
  <c r="R3068" i="2"/>
  <c r="S3068" i="2"/>
  <c r="I3074" i="2"/>
  <c r="V3075" i="2"/>
  <c r="R3075" i="2"/>
  <c r="H3075" i="2"/>
  <c r="U3075" i="2"/>
  <c r="S3075" i="2"/>
  <c r="V3082" i="2"/>
  <c r="U3082" i="2"/>
  <c r="R3082" i="2"/>
  <c r="S3082" i="2"/>
  <c r="H3084" i="2"/>
  <c r="I3085" i="2"/>
  <c r="U3085" i="2"/>
  <c r="I3092" i="2"/>
  <c r="V3093" i="2"/>
  <c r="R3093" i="2"/>
  <c r="H3093" i="2"/>
  <c r="S3093" i="2"/>
  <c r="H3098" i="2"/>
  <c r="I3099" i="2"/>
  <c r="V3100" i="2"/>
  <c r="U3100" i="2"/>
  <c r="R3100" i="2"/>
  <c r="S3100" i="2"/>
  <c r="I3106" i="2"/>
  <c r="V3107" i="2"/>
  <c r="R3107" i="2"/>
  <c r="H3107" i="2"/>
  <c r="U3107" i="2"/>
  <c r="S3107" i="2"/>
  <c r="I3113" i="2"/>
  <c r="U3113" i="2"/>
  <c r="I3120" i="2"/>
  <c r="V3121" i="2"/>
  <c r="R3121" i="2"/>
  <c r="H3121" i="2"/>
  <c r="S3121" i="2"/>
  <c r="H3130" i="2"/>
  <c r="I3131" i="2"/>
  <c r="V3132" i="2"/>
  <c r="R3132" i="2"/>
  <c r="S3132" i="2"/>
  <c r="I3138" i="2"/>
  <c r="V3139" i="2"/>
  <c r="R3139" i="2"/>
  <c r="H3139" i="2"/>
  <c r="U3139" i="2"/>
  <c r="S3139" i="2"/>
  <c r="H3141" i="2"/>
  <c r="I3145" i="2"/>
  <c r="V3146" i="2"/>
  <c r="U3146" i="2"/>
  <c r="R3146" i="2"/>
  <c r="S3146" i="2"/>
  <c r="H3148" i="2"/>
  <c r="H3152" i="2"/>
  <c r="V3153" i="2"/>
  <c r="R3153" i="2"/>
  <c r="H3153" i="2"/>
  <c r="U3153" i="2"/>
  <c r="S3153" i="2"/>
  <c r="I3156" i="2"/>
  <c r="U3156" i="2"/>
  <c r="H3159" i="2"/>
  <c r="V3160" i="2"/>
  <c r="R3160" i="2"/>
  <c r="S3160" i="2"/>
  <c r="H3162" i="2"/>
  <c r="I3166" i="2"/>
  <c r="V3167" i="2"/>
  <c r="R3167" i="2"/>
  <c r="H3167" i="2"/>
  <c r="U3167" i="2"/>
  <c r="S3167" i="2"/>
  <c r="H3169" i="2"/>
  <c r="I3173" i="2"/>
  <c r="V3174" i="2"/>
  <c r="U3174" i="2"/>
  <c r="R3174" i="2"/>
  <c r="S3174" i="2"/>
  <c r="H3176" i="2"/>
  <c r="H3180" i="2"/>
  <c r="V3181" i="2"/>
  <c r="R3181" i="2"/>
  <c r="H3181" i="2"/>
  <c r="U3181" i="2"/>
  <c r="S3181" i="2"/>
  <c r="I3184" i="2"/>
  <c r="U3184" i="2"/>
  <c r="H3187" i="2"/>
  <c r="H3190" i="2"/>
  <c r="I3191" i="2"/>
  <c r="V3192" i="2"/>
  <c r="R3192" i="2"/>
  <c r="S3192" i="2"/>
  <c r="H3194" i="2"/>
  <c r="I3198" i="2"/>
  <c r="V3199" i="2"/>
  <c r="R3199" i="2"/>
  <c r="H3199" i="2"/>
  <c r="U3199" i="2"/>
  <c r="S3199" i="2"/>
  <c r="H3201" i="2"/>
  <c r="V3211" i="2"/>
  <c r="R3211" i="2"/>
  <c r="U3211" i="2"/>
  <c r="H3212" i="2"/>
  <c r="I3212" i="2"/>
  <c r="H3213" i="2"/>
  <c r="V3219" i="2"/>
  <c r="S3219" i="2"/>
  <c r="T3219" i="2" s="1"/>
  <c r="H3222" i="2"/>
  <c r="I3227" i="2"/>
  <c r="V3235" i="2"/>
  <c r="R3235" i="2"/>
  <c r="U3235" i="2"/>
  <c r="H3236" i="2"/>
  <c r="I3236" i="2"/>
  <c r="H3237" i="2"/>
  <c r="S3241" i="2"/>
  <c r="V3242" i="2"/>
  <c r="U3242" i="2"/>
  <c r="R3242" i="2"/>
  <c r="H3242" i="2"/>
  <c r="S3242" i="2"/>
  <c r="I3245" i="2"/>
  <c r="H3245" i="2"/>
  <c r="V3248" i="2"/>
  <c r="S3248" i="2"/>
  <c r="H3290" i="2"/>
  <c r="I3307" i="2"/>
  <c r="H3307" i="2"/>
  <c r="I3318" i="2"/>
  <c r="H3318" i="2"/>
  <c r="I3322" i="2"/>
  <c r="H3322" i="2"/>
  <c r="H3334" i="2"/>
  <c r="I3334" i="2"/>
  <c r="I3337" i="2"/>
  <c r="H3337" i="2"/>
  <c r="S3339" i="2"/>
  <c r="R3346" i="2"/>
  <c r="I3347" i="2"/>
  <c r="H3347" i="2"/>
  <c r="V3355" i="2"/>
  <c r="U3355" i="2"/>
  <c r="S3355" i="2"/>
  <c r="I3355" i="2"/>
  <c r="R3355" i="2"/>
  <c r="H3355" i="2"/>
  <c r="S3364" i="2"/>
  <c r="H3376" i="2"/>
  <c r="S3393" i="2"/>
  <c r="H3394" i="2"/>
  <c r="I3394" i="2"/>
  <c r="I3397" i="2"/>
  <c r="H3397" i="2"/>
  <c r="H3405" i="2"/>
  <c r="I3405" i="2"/>
  <c r="V3430" i="2"/>
  <c r="S3430" i="2"/>
  <c r="R3430" i="2"/>
  <c r="H3430" i="2"/>
  <c r="I3604" i="2"/>
  <c r="H3604" i="2"/>
  <c r="V3611" i="2"/>
  <c r="S3611" i="2"/>
  <c r="U3611" i="2"/>
  <c r="R3611" i="2"/>
  <c r="V3620" i="2"/>
  <c r="U3620" i="2"/>
  <c r="S3620" i="2"/>
  <c r="I3620" i="2"/>
  <c r="H3620" i="2"/>
  <c r="R3620" i="2"/>
  <c r="V3635" i="2"/>
  <c r="S3635" i="2"/>
  <c r="U3635" i="2"/>
  <c r="R3635" i="2"/>
  <c r="V3652" i="2"/>
  <c r="U3652" i="2"/>
  <c r="S3652" i="2"/>
  <c r="I3652" i="2"/>
  <c r="H3652" i="2"/>
  <c r="V3661" i="2"/>
  <c r="R3661" i="2"/>
  <c r="H3661" i="2"/>
  <c r="U3661" i="2"/>
  <c r="I3661" i="2"/>
  <c r="S3661" i="2"/>
  <c r="V3679" i="2"/>
  <c r="S3679" i="2"/>
  <c r="H3679" i="2"/>
  <c r="U3679" i="2"/>
  <c r="R3679" i="2"/>
  <c r="H3689" i="2"/>
  <c r="I3689" i="2"/>
  <c r="R3695" i="2"/>
  <c r="V3701" i="2"/>
  <c r="S3701" i="2"/>
  <c r="U3701" i="2"/>
  <c r="R3701" i="2"/>
  <c r="V3733" i="2"/>
  <c r="R3733" i="2"/>
  <c r="U3733" i="2"/>
  <c r="S3733" i="2"/>
  <c r="I3733" i="2"/>
  <c r="S3765" i="2"/>
  <c r="I3771" i="2"/>
  <c r="H3771" i="2"/>
  <c r="V3140" i="2"/>
  <c r="R3140" i="2"/>
  <c r="H3140" i="2"/>
  <c r="S3140" i="2"/>
  <c r="V3147" i="2"/>
  <c r="U3147" i="2"/>
  <c r="R3147" i="2"/>
  <c r="S3147" i="2"/>
  <c r="V3154" i="2"/>
  <c r="R3154" i="2"/>
  <c r="H3154" i="2"/>
  <c r="U3154" i="2"/>
  <c r="S3154" i="2"/>
  <c r="V3168" i="2"/>
  <c r="R3168" i="2"/>
  <c r="H3168" i="2"/>
  <c r="S3168" i="2"/>
  <c r="V3175" i="2"/>
  <c r="U3175" i="2"/>
  <c r="R3175" i="2"/>
  <c r="S3175" i="2"/>
  <c r="V3182" i="2"/>
  <c r="R3182" i="2"/>
  <c r="H3182" i="2"/>
  <c r="U3182" i="2"/>
  <c r="S3182" i="2"/>
  <c r="V3189" i="2"/>
  <c r="U3189" i="2"/>
  <c r="R3189" i="2"/>
  <c r="S3189" i="2"/>
  <c r="V3200" i="2"/>
  <c r="R3200" i="2"/>
  <c r="H3200" i="2"/>
  <c r="S3200" i="2"/>
  <c r="V3210" i="2"/>
  <c r="R3210" i="2"/>
  <c r="U3210" i="2"/>
  <c r="H3211" i="2"/>
  <c r="I3211" i="2"/>
  <c r="V3216" i="2"/>
  <c r="R3216" i="2"/>
  <c r="H3216" i="2"/>
  <c r="U3216" i="2"/>
  <c r="S3216" i="2"/>
  <c r="V3218" i="2"/>
  <c r="S3218" i="2"/>
  <c r="U3218" i="2"/>
  <c r="I3219" i="2"/>
  <c r="H3219" i="2"/>
  <c r="V3234" i="2"/>
  <c r="R3234" i="2"/>
  <c r="U3234" i="2"/>
  <c r="H3235" i="2"/>
  <c r="I3235" i="2"/>
  <c r="V3247" i="2"/>
  <c r="S3247" i="2"/>
  <c r="U3247" i="2"/>
  <c r="I3248" i="2"/>
  <c r="H3248" i="2"/>
  <c r="I3258" i="2"/>
  <c r="H3258" i="2"/>
  <c r="V3271" i="2"/>
  <c r="U3271" i="2"/>
  <c r="S3271" i="2"/>
  <c r="I3271" i="2"/>
  <c r="R3271" i="2"/>
  <c r="H3271" i="2"/>
  <c r="V3277" i="2"/>
  <c r="R3277" i="2"/>
  <c r="U3277" i="2"/>
  <c r="H3278" i="2"/>
  <c r="I3278" i="2"/>
  <c r="I3281" i="2"/>
  <c r="H3281" i="2"/>
  <c r="S3287" i="2"/>
  <c r="V3302" i="2"/>
  <c r="R3302" i="2"/>
  <c r="U3302" i="2"/>
  <c r="H3303" i="2"/>
  <c r="I3303" i="2"/>
  <c r="V3313" i="2"/>
  <c r="S3313" i="2"/>
  <c r="U3313" i="2"/>
  <c r="I3314" i="2"/>
  <c r="H3314" i="2"/>
  <c r="V3323" i="2"/>
  <c r="S3323" i="2"/>
  <c r="U3323" i="2"/>
  <c r="I3324" i="2"/>
  <c r="H3324" i="2"/>
  <c r="V3335" i="2"/>
  <c r="R3335" i="2"/>
  <c r="U3335" i="2"/>
  <c r="H3336" i="2"/>
  <c r="I3336" i="2"/>
  <c r="V3338" i="2"/>
  <c r="U3338" i="2"/>
  <c r="S3338" i="2"/>
  <c r="I3338" i="2"/>
  <c r="R3338" i="2"/>
  <c r="H3338" i="2"/>
  <c r="I3341" i="2"/>
  <c r="H3341" i="2"/>
  <c r="V3345" i="2"/>
  <c r="R3345" i="2"/>
  <c r="H3345" i="2"/>
  <c r="U3345" i="2"/>
  <c r="I3345" i="2"/>
  <c r="V3361" i="2"/>
  <c r="R3361" i="2"/>
  <c r="S3361" i="2"/>
  <c r="I3373" i="2"/>
  <c r="H3373" i="2"/>
  <c r="V3375" i="2"/>
  <c r="S3375" i="2"/>
  <c r="U3375" i="2"/>
  <c r="R3375" i="2"/>
  <c r="V3401" i="2"/>
  <c r="S3401" i="2"/>
  <c r="R3401" i="2"/>
  <c r="I3413" i="2"/>
  <c r="H3413" i="2"/>
  <c r="V3417" i="2"/>
  <c r="R3417" i="2"/>
  <c r="S3417" i="2"/>
  <c r="I3417" i="2"/>
  <c r="H3424" i="2"/>
  <c r="I3424" i="2"/>
  <c r="V3486" i="2"/>
  <c r="R3486" i="2"/>
  <c r="U3486" i="2"/>
  <c r="S3486" i="2"/>
  <c r="I3486" i="2"/>
  <c r="H3511" i="2"/>
  <c r="I3511" i="2"/>
  <c r="V3526" i="2"/>
  <c r="S3526" i="2"/>
  <c r="R3526" i="2"/>
  <c r="H3526" i="2"/>
  <c r="U3528" i="2"/>
  <c r="H3545" i="2"/>
  <c r="I3545" i="2"/>
  <c r="U3575" i="2"/>
  <c r="V3622" i="2"/>
  <c r="S3622" i="2"/>
  <c r="H3622" i="2"/>
  <c r="U3622" i="2"/>
  <c r="R3622" i="2"/>
  <c r="I3625" i="2"/>
  <c r="H3625" i="2"/>
  <c r="V3646" i="2"/>
  <c r="R3646" i="2"/>
  <c r="I3646" i="2"/>
  <c r="U3646" i="2"/>
  <c r="S3646" i="2"/>
  <c r="I3654" i="2"/>
  <c r="H3654" i="2"/>
  <c r="H3655" i="2"/>
  <c r="I3655" i="2"/>
  <c r="R3688" i="2"/>
  <c r="V3704" i="2"/>
  <c r="R3704" i="2"/>
  <c r="S3704" i="2"/>
  <c r="I3704" i="2"/>
  <c r="V3715" i="2"/>
  <c r="R3715" i="2"/>
  <c r="U3715" i="2"/>
  <c r="S3715" i="2"/>
  <c r="I3727" i="2"/>
  <c r="H3727" i="2"/>
  <c r="S3731" i="2"/>
  <c r="V3775" i="2"/>
  <c r="S3775" i="2"/>
  <c r="R3775" i="2"/>
  <c r="H3775" i="2"/>
  <c r="U3775" i="2"/>
  <c r="R3812" i="2"/>
  <c r="V3059" i="2"/>
  <c r="R3059" i="2"/>
  <c r="H3059" i="2"/>
  <c r="U3059" i="2"/>
  <c r="S3059" i="2"/>
  <c r="V3066" i="2"/>
  <c r="U3066" i="2"/>
  <c r="R3066" i="2"/>
  <c r="S3066" i="2"/>
  <c r="V3077" i="2"/>
  <c r="R3077" i="2"/>
  <c r="H3077" i="2"/>
  <c r="S3077" i="2"/>
  <c r="V3084" i="2"/>
  <c r="U3084" i="2"/>
  <c r="R3084" i="2"/>
  <c r="S3084" i="2"/>
  <c r="V3091" i="2"/>
  <c r="R3091" i="2"/>
  <c r="H3091" i="2"/>
  <c r="U3091" i="2"/>
  <c r="S3091" i="2"/>
  <c r="V3098" i="2"/>
  <c r="U3098" i="2"/>
  <c r="R3098" i="2"/>
  <c r="S3098" i="2"/>
  <c r="V3109" i="2"/>
  <c r="R3109" i="2"/>
  <c r="H3109" i="2"/>
  <c r="S3109" i="2"/>
  <c r="V3119" i="2"/>
  <c r="R3119" i="2"/>
  <c r="H3119" i="2"/>
  <c r="U3119" i="2"/>
  <c r="S3119" i="2"/>
  <c r="V3130" i="2"/>
  <c r="U3130" i="2"/>
  <c r="R3130" i="2"/>
  <c r="S3130" i="2"/>
  <c r="V3137" i="2"/>
  <c r="R3137" i="2"/>
  <c r="H3137" i="2"/>
  <c r="U3137" i="2"/>
  <c r="S3137" i="2"/>
  <c r="I3140" i="2"/>
  <c r="U3140" i="2"/>
  <c r="I3147" i="2"/>
  <c r="V3148" i="2"/>
  <c r="R3148" i="2"/>
  <c r="S3148" i="2"/>
  <c r="I3154" i="2"/>
  <c r="V3155" i="2"/>
  <c r="R3155" i="2"/>
  <c r="H3155" i="2"/>
  <c r="U3155" i="2"/>
  <c r="S3155" i="2"/>
  <c r="V3165" i="2"/>
  <c r="R3165" i="2"/>
  <c r="H3165" i="2"/>
  <c r="U3165" i="2"/>
  <c r="S3165" i="2"/>
  <c r="I3168" i="2"/>
  <c r="U3168" i="2"/>
  <c r="I3175" i="2"/>
  <c r="V3176" i="2"/>
  <c r="R3176" i="2"/>
  <c r="S3176" i="2"/>
  <c r="I3182" i="2"/>
  <c r="V3183" i="2"/>
  <c r="R3183" i="2"/>
  <c r="H3183" i="2"/>
  <c r="U3183" i="2"/>
  <c r="S3183" i="2"/>
  <c r="I3189" i="2"/>
  <c r="V3190" i="2"/>
  <c r="U3190" i="2"/>
  <c r="R3190" i="2"/>
  <c r="S3190" i="2"/>
  <c r="V3197" i="2"/>
  <c r="R3197" i="2"/>
  <c r="H3197" i="2"/>
  <c r="U3197" i="2"/>
  <c r="S3197" i="2"/>
  <c r="I3200" i="2"/>
  <c r="U3200" i="2"/>
  <c r="V3209" i="2"/>
  <c r="R3209" i="2"/>
  <c r="U3209" i="2"/>
  <c r="H3210" i="2"/>
  <c r="I3210" i="2"/>
  <c r="I3216" i="2"/>
  <c r="V3217" i="2"/>
  <c r="S3217" i="2"/>
  <c r="U3217" i="2"/>
  <c r="I3218" i="2"/>
  <c r="H3218" i="2"/>
  <c r="V3225" i="2"/>
  <c r="U3225" i="2"/>
  <c r="R3225" i="2"/>
  <c r="H3225" i="2"/>
  <c r="S3225" i="2"/>
  <c r="V3233" i="2"/>
  <c r="R3233" i="2"/>
  <c r="U3233" i="2"/>
  <c r="H3234" i="2"/>
  <c r="I3234" i="2"/>
  <c r="V3244" i="2"/>
  <c r="U3244" i="2"/>
  <c r="R3244" i="2"/>
  <c r="H3244" i="2"/>
  <c r="S3244" i="2"/>
  <c r="V3246" i="2"/>
  <c r="S3246" i="2"/>
  <c r="U3246" i="2"/>
  <c r="I3247" i="2"/>
  <c r="H3247" i="2"/>
  <c r="V3259" i="2"/>
  <c r="S3259" i="2"/>
  <c r="U3259" i="2"/>
  <c r="I3260" i="2"/>
  <c r="H3260" i="2"/>
  <c r="I3266" i="2"/>
  <c r="H3266" i="2"/>
  <c r="I3277" i="2"/>
  <c r="V3279" i="2"/>
  <c r="R3279" i="2"/>
  <c r="U3279" i="2"/>
  <c r="H3280" i="2"/>
  <c r="I3280" i="2"/>
  <c r="V3286" i="2"/>
  <c r="U3286" i="2"/>
  <c r="S3286" i="2"/>
  <c r="I3286" i="2"/>
  <c r="R3286" i="2"/>
  <c r="H3286" i="2"/>
  <c r="I3289" i="2"/>
  <c r="H3289" i="2"/>
  <c r="I3302" i="2"/>
  <c r="V3304" i="2"/>
  <c r="R3304" i="2"/>
  <c r="U3304" i="2"/>
  <c r="S3309" i="2"/>
  <c r="V3312" i="2"/>
  <c r="U3312" i="2"/>
  <c r="S3312" i="2"/>
  <c r="I3312" i="2"/>
  <c r="R3312" i="2"/>
  <c r="H3312" i="2"/>
  <c r="H3313" i="2"/>
  <c r="V3315" i="2"/>
  <c r="S3315" i="2"/>
  <c r="U3315" i="2"/>
  <c r="H3323" i="2"/>
  <c r="I3329" i="2"/>
  <c r="H3329" i="2"/>
  <c r="I3335" i="2"/>
  <c r="I3357" i="2"/>
  <c r="H3357" i="2"/>
  <c r="I3361" i="2"/>
  <c r="H3368" i="2"/>
  <c r="I3368" i="2"/>
  <c r="I3384" i="2"/>
  <c r="H3384" i="2"/>
  <c r="H3395" i="2"/>
  <c r="I3395" i="2"/>
  <c r="H3401" i="2"/>
  <c r="V3432" i="2"/>
  <c r="S3432" i="2"/>
  <c r="U3432" i="2"/>
  <c r="R3432" i="2"/>
  <c r="H3432" i="2"/>
  <c r="V3466" i="2"/>
  <c r="U3466" i="2"/>
  <c r="S3466" i="2"/>
  <c r="I3466" i="2"/>
  <c r="H3466" i="2"/>
  <c r="I3489" i="2"/>
  <c r="H3489" i="2"/>
  <c r="V3516" i="2"/>
  <c r="S3516" i="2"/>
  <c r="U3516" i="2"/>
  <c r="H3516" i="2"/>
  <c r="R3516" i="2"/>
  <c r="V3539" i="2"/>
  <c r="S3539" i="2"/>
  <c r="U3539" i="2"/>
  <c r="H3539" i="2"/>
  <c r="R3539" i="2"/>
  <c r="I3581" i="2"/>
  <c r="H3581" i="2"/>
  <c r="S3584" i="2"/>
  <c r="V3593" i="2"/>
  <c r="S3593" i="2"/>
  <c r="I3593" i="2"/>
  <c r="R3593" i="2"/>
  <c r="H3593" i="2"/>
  <c r="V3609" i="2"/>
  <c r="U3609" i="2"/>
  <c r="S3609" i="2"/>
  <c r="I3609" i="2"/>
  <c r="H3609" i="2"/>
  <c r="V3619" i="2"/>
  <c r="U3619" i="2"/>
  <c r="R3619" i="2"/>
  <c r="H3619" i="2"/>
  <c r="S3619" i="2"/>
  <c r="I3619" i="2"/>
  <c r="H3630" i="2"/>
  <c r="I3630" i="2"/>
  <c r="I3644" i="2"/>
  <c r="H3644" i="2"/>
  <c r="R3652" i="2"/>
  <c r="V3700" i="2"/>
  <c r="S3700" i="2"/>
  <c r="R3700" i="2"/>
  <c r="U3700" i="2"/>
  <c r="H3700" i="2"/>
  <c r="R3702" i="2"/>
  <c r="R3713" i="2"/>
  <c r="I3753" i="2"/>
  <c r="H3753" i="2"/>
  <c r="I3787" i="2"/>
  <c r="H3787" i="2"/>
  <c r="R3799" i="2"/>
  <c r="H3800" i="2"/>
  <c r="I3800" i="2"/>
  <c r="H3808" i="2"/>
  <c r="I3808" i="2"/>
  <c r="R3816" i="2"/>
  <c r="V3816" i="2"/>
  <c r="U3816" i="2"/>
  <c r="S3816" i="2"/>
  <c r="H3833" i="2"/>
  <c r="I3833" i="2"/>
  <c r="H3840" i="2"/>
  <c r="I3840" i="2"/>
  <c r="H3901" i="2"/>
  <c r="I3901" i="2"/>
  <c r="V3997" i="2"/>
  <c r="S3997" i="2"/>
  <c r="R3997" i="2"/>
  <c r="U3997" i="2"/>
  <c r="S3999" i="2"/>
  <c r="R3999" i="2"/>
  <c r="V3999" i="2"/>
  <c r="U3999" i="2"/>
  <c r="R4015" i="2"/>
  <c r="U3012" i="2"/>
  <c r="U3025" i="2"/>
  <c r="U3037" i="2"/>
  <c r="U3049" i="2"/>
  <c r="R3053" i="2"/>
  <c r="U3057" i="2"/>
  <c r="S3062" i="2"/>
  <c r="S3063" i="2"/>
  <c r="T3063" i="2" s="1"/>
  <c r="S3064" i="2"/>
  <c r="T3064" i="2" s="1"/>
  <c r="S3065" i="2"/>
  <c r="U3073" i="2"/>
  <c r="S3078" i="2"/>
  <c r="S3079" i="2"/>
  <c r="S3080" i="2"/>
  <c r="S3081" i="2"/>
  <c r="U3089" i="2"/>
  <c r="S3094" i="2"/>
  <c r="S3095" i="2"/>
  <c r="S3096" i="2"/>
  <c r="T3096" i="2" s="1"/>
  <c r="S3097" i="2"/>
  <c r="U3105" i="2"/>
  <c r="S3110" i="2"/>
  <c r="S3111" i="2"/>
  <c r="S3112" i="2"/>
  <c r="U3117" i="2"/>
  <c r="S3122" i="2"/>
  <c r="S3123" i="2"/>
  <c r="S3124" i="2"/>
  <c r="S3125" i="2"/>
  <c r="T3125" i="2" s="1"/>
  <c r="W3125" i="2" s="1"/>
  <c r="S3126" i="2"/>
  <c r="S3127" i="2"/>
  <c r="S3128" i="2"/>
  <c r="U3136" i="2"/>
  <c r="S3141" i="2"/>
  <c r="T3141" i="2" s="1"/>
  <c r="W3141" i="2" s="1"/>
  <c r="S3142" i="2"/>
  <c r="S3143" i="2"/>
  <c r="T3143" i="2" s="1"/>
  <c r="W3143" i="2" s="1"/>
  <c r="S3144" i="2"/>
  <c r="U3152" i="2"/>
  <c r="S3157" i="2"/>
  <c r="T3157" i="2" s="1"/>
  <c r="S3158" i="2"/>
  <c r="R3159" i="2"/>
  <c r="U3164" i="2"/>
  <c r="S3169" i="2"/>
  <c r="T3169" i="2" s="1"/>
  <c r="S3170" i="2"/>
  <c r="S3171" i="2"/>
  <c r="S3172" i="2"/>
  <c r="U3180" i="2"/>
  <c r="S3185" i="2"/>
  <c r="T3185" i="2" s="1"/>
  <c r="S3186" i="2"/>
  <c r="S3187" i="2"/>
  <c r="S3188" i="2"/>
  <c r="U3196" i="2"/>
  <c r="S3201" i="2"/>
  <c r="S3202" i="2"/>
  <c r="V3206" i="2"/>
  <c r="S3206" i="2"/>
  <c r="R3206" i="2"/>
  <c r="I3207" i="2"/>
  <c r="V3208" i="2"/>
  <c r="S3208" i="2"/>
  <c r="R3208" i="2"/>
  <c r="V3220" i="2"/>
  <c r="R3220" i="2"/>
  <c r="S3220" i="2"/>
  <c r="I3226" i="2"/>
  <c r="V3229" i="2"/>
  <c r="S3229" i="2"/>
  <c r="R3229" i="2"/>
  <c r="I3230" i="2"/>
  <c r="V3231" i="2"/>
  <c r="S3231" i="2"/>
  <c r="R3231" i="2"/>
  <c r="I3232" i="2"/>
  <c r="I3241" i="2"/>
  <c r="V3243" i="2"/>
  <c r="U3243" i="2"/>
  <c r="V3249" i="2"/>
  <c r="R3249" i="2"/>
  <c r="S3249" i="2"/>
  <c r="H3250" i="2"/>
  <c r="V3251" i="2"/>
  <c r="R3251" i="2"/>
  <c r="S3251" i="2"/>
  <c r="H3252" i="2"/>
  <c r="U3257" i="2"/>
  <c r="V3261" i="2"/>
  <c r="R3261" i="2"/>
  <c r="S3261" i="2"/>
  <c r="H3262" i="2"/>
  <c r="V3263" i="2"/>
  <c r="R3263" i="2"/>
  <c r="S3263" i="2"/>
  <c r="H3264" i="2"/>
  <c r="V3270" i="2"/>
  <c r="U3270" i="2"/>
  <c r="I3272" i="2"/>
  <c r="S3272" i="2"/>
  <c r="I3273" i="2"/>
  <c r="V3274" i="2"/>
  <c r="S3274" i="2"/>
  <c r="R3274" i="2"/>
  <c r="I3275" i="2"/>
  <c r="V3276" i="2"/>
  <c r="S3276" i="2"/>
  <c r="R3276" i="2"/>
  <c r="V3285" i="2"/>
  <c r="U3285" i="2"/>
  <c r="I3287" i="2"/>
  <c r="U3288" i="2"/>
  <c r="H3291" i="2"/>
  <c r="V3292" i="2"/>
  <c r="R3292" i="2"/>
  <c r="S3292" i="2"/>
  <c r="V3297" i="2"/>
  <c r="S3297" i="2"/>
  <c r="R3297" i="2"/>
  <c r="I3298" i="2"/>
  <c r="V3299" i="2"/>
  <c r="S3299" i="2"/>
  <c r="R3299" i="2"/>
  <c r="I3300" i="2"/>
  <c r="V3301" i="2"/>
  <c r="S3301" i="2"/>
  <c r="R3301" i="2"/>
  <c r="I3309" i="2"/>
  <c r="V3311" i="2"/>
  <c r="U3311" i="2"/>
  <c r="H3316" i="2"/>
  <c r="U3321" i="2"/>
  <c r="V3325" i="2"/>
  <c r="R3325" i="2"/>
  <c r="S3325" i="2"/>
  <c r="U3328" i="2"/>
  <c r="V3330" i="2"/>
  <c r="R3330" i="2"/>
  <c r="S3330" i="2"/>
  <c r="I3332" i="2"/>
  <c r="S3332" i="2"/>
  <c r="I3333" i="2"/>
  <c r="I3339" i="2"/>
  <c r="U3340" i="2"/>
  <c r="V3342" i="2"/>
  <c r="R3342" i="2"/>
  <c r="S3342" i="2"/>
  <c r="H3343" i="2"/>
  <c r="I3348" i="2"/>
  <c r="V3362" i="2"/>
  <c r="R3362" i="2"/>
  <c r="U3362" i="2"/>
  <c r="V3363" i="2"/>
  <c r="R3363" i="2"/>
  <c r="U3363" i="2"/>
  <c r="V3372" i="2"/>
  <c r="R3372" i="2"/>
  <c r="H3372" i="2"/>
  <c r="S3372" i="2"/>
  <c r="I3374" i="2"/>
  <c r="I3375" i="2"/>
  <c r="H3375" i="2"/>
  <c r="I3385" i="2"/>
  <c r="V3388" i="2"/>
  <c r="S3388" i="2"/>
  <c r="I3388" i="2"/>
  <c r="R3388" i="2"/>
  <c r="H3392" i="2"/>
  <c r="H3396" i="2"/>
  <c r="H3399" i="2"/>
  <c r="V3400" i="2"/>
  <c r="U3400" i="2"/>
  <c r="V3402" i="2"/>
  <c r="S3402" i="2"/>
  <c r="U3402" i="2"/>
  <c r="I3404" i="2"/>
  <c r="V3426" i="2"/>
  <c r="U3426" i="2"/>
  <c r="S3426" i="2"/>
  <c r="I3426" i="2"/>
  <c r="R3426" i="2"/>
  <c r="I3442" i="2"/>
  <c r="H3442" i="2"/>
  <c r="I3444" i="2"/>
  <c r="H3444" i="2"/>
  <c r="V3451" i="2"/>
  <c r="U3451" i="2"/>
  <c r="S3451" i="2"/>
  <c r="I3451" i="2"/>
  <c r="R3451" i="2"/>
  <c r="H3458" i="2"/>
  <c r="I3458" i="2"/>
  <c r="H3460" i="2"/>
  <c r="I3460" i="2"/>
  <c r="I3461" i="2"/>
  <c r="H3461" i="2"/>
  <c r="V3465" i="2"/>
  <c r="U3465" i="2"/>
  <c r="S3465" i="2"/>
  <c r="I3465" i="2"/>
  <c r="R3465" i="2"/>
  <c r="H3465" i="2"/>
  <c r="H3468" i="2"/>
  <c r="V3470" i="2"/>
  <c r="R3470" i="2"/>
  <c r="U3470" i="2"/>
  <c r="V3472" i="2"/>
  <c r="R3472" i="2"/>
  <c r="U3472" i="2"/>
  <c r="V3474" i="2"/>
  <c r="R3474" i="2"/>
  <c r="U3474" i="2"/>
  <c r="V3476" i="2"/>
  <c r="R3476" i="2"/>
  <c r="U3476" i="2"/>
  <c r="V3493" i="2"/>
  <c r="S3493" i="2"/>
  <c r="I3493" i="2"/>
  <c r="R3493" i="2"/>
  <c r="H3493" i="2"/>
  <c r="V3494" i="2"/>
  <c r="S3494" i="2"/>
  <c r="U3494" i="2"/>
  <c r="H3494" i="2"/>
  <c r="V3495" i="2"/>
  <c r="R3495" i="2"/>
  <c r="U3495" i="2"/>
  <c r="V3497" i="2"/>
  <c r="R3497" i="2"/>
  <c r="U3497" i="2"/>
  <c r="I3499" i="2"/>
  <c r="I3500" i="2"/>
  <c r="H3500" i="2"/>
  <c r="H3506" i="2"/>
  <c r="I3506" i="2"/>
  <c r="H3508" i="2"/>
  <c r="I3508" i="2"/>
  <c r="H3517" i="2"/>
  <c r="V3519" i="2"/>
  <c r="R3519" i="2"/>
  <c r="U3519" i="2"/>
  <c r="V3521" i="2"/>
  <c r="R3521" i="2"/>
  <c r="U3521" i="2"/>
  <c r="I3523" i="2"/>
  <c r="I3524" i="2"/>
  <c r="H3524" i="2"/>
  <c r="V3530" i="2"/>
  <c r="R3530" i="2"/>
  <c r="U3530" i="2"/>
  <c r="I3530" i="2"/>
  <c r="I3534" i="2"/>
  <c r="I3535" i="2"/>
  <c r="H3535" i="2"/>
  <c r="H3540" i="2"/>
  <c r="V3541" i="2"/>
  <c r="S3541" i="2"/>
  <c r="U3541" i="2"/>
  <c r="I3544" i="2"/>
  <c r="R3548" i="2"/>
  <c r="V3556" i="2"/>
  <c r="U3556" i="2"/>
  <c r="S3556" i="2"/>
  <c r="I3556" i="2"/>
  <c r="R3556" i="2"/>
  <c r="I3558" i="2"/>
  <c r="H3558" i="2"/>
  <c r="V3562" i="2"/>
  <c r="R3562" i="2"/>
  <c r="S3562" i="2"/>
  <c r="V3563" i="2"/>
  <c r="R3563" i="2"/>
  <c r="U3563" i="2"/>
  <c r="H3566" i="2"/>
  <c r="H3569" i="2"/>
  <c r="I3569" i="2"/>
  <c r="V3573" i="2"/>
  <c r="R3573" i="2"/>
  <c r="H3573" i="2"/>
  <c r="U3573" i="2"/>
  <c r="I3573" i="2"/>
  <c r="V3582" i="2"/>
  <c r="U3582" i="2"/>
  <c r="S3582" i="2"/>
  <c r="I3582" i="2"/>
  <c r="R3582" i="2"/>
  <c r="V3596" i="2"/>
  <c r="S3596" i="2"/>
  <c r="U3596" i="2"/>
  <c r="H3596" i="2"/>
  <c r="V3599" i="2"/>
  <c r="R3599" i="2"/>
  <c r="I3599" i="2"/>
  <c r="I3611" i="2"/>
  <c r="H3611" i="2"/>
  <c r="I3624" i="2"/>
  <c r="H3624" i="2"/>
  <c r="I3633" i="2"/>
  <c r="H3633" i="2"/>
  <c r="H3648" i="2"/>
  <c r="I3648" i="2"/>
  <c r="V3656" i="2"/>
  <c r="R3656" i="2"/>
  <c r="S3656" i="2"/>
  <c r="R3657" i="2"/>
  <c r="V3657" i="2"/>
  <c r="I3662" i="2"/>
  <c r="H3662" i="2"/>
  <c r="I3669" i="2"/>
  <c r="H3669" i="2"/>
  <c r="I3681" i="2"/>
  <c r="H3681" i="2"/>
  <c r="I3714" i="2"/>
  <c r="H3714" i="2"/>
  <c r="H3715" i="2"/>
  <c r="I3715" i="2"/>
  <c r="V3718" i="2"/>
  <c r="R3718" i="2"/>
  <c r="U3718" i="2"/>
  <c r="I3718" i="2"/>
  <c r="I3730" i="2"/>
  <c r="H3730" i="2"/>
  <c r="V3741" i="2"/>
  <c r="S3741" i="2"/>
  <c r="U3741" i="2"/>
  <c r="H3741" i="2"/>
  <c r="I3746" i="2"/>
  <c r="H3746" i="2"/>
  <c r="V3756" i="2"/>
  <c r="S3756" i="2"/>
  <c r="R3756" i="2"/>
  <c r="V3757" i="2"/>
  <c r="S3757" i="2"/>
  <c r="H3761" i="2"/>
  <c r="I3761" i="2"/>
  <c r="V3773" i="2"/>
  <c r="U3773" i="2"/>
  <c r="S3773" i="2"/>
  <c r="I3773" i="2"/>
  <c r="R3773" i="2"/>
  <c r="V3781" i="2"/>
  <c r="U3781" i="2"/>
  <c r="S3781" i="2"/>
  <c r="I3781" i="2"/>
  <c r="H3781" i="2"/>
  <c r="V3802" i="2"/>
  <c r="R3802" i="2"/>
  <c r="S3802" i="2"/>
  <c r="I3802" i="2"/>
  <c r="R3824" i="2"/>
  <c r="V3824" i="2"/>
  <c r="S3824" i="2"/>
  <c r="V3834" i="2"/>
  <c r="R3834" i="2"/>
  <c r="S3834" i="2"/>
  <c r="I3834" i="2"/>
  <c r="S3836" i="2"/>
  <c r="I3845" i="2"/>
  <c r="H3845" i="2"/>
  <c r="V3258" i="2"/>
  <c r="S3258" i="2"/>
  <c r="R3258" i="2"/>
  <c r="I3259" i="2"/>
  <c r="V3260" i="2"/>
  <c r="S3260" i="2"/>
  <c r="R3260" i="2"/>
  <c r="V3269" i="2"/>
  <c r="U3269" i="2"/>
  <c r="H3277" i="2"/>
  <c r="V3278" i="2"/>
  <c r="R3278" i="2"/>
  <c r="S3278" i="2"/>
  <c r="H3279" i="2"/>
  <c r="V3280" i="2"/>
  <c r="R3280" i="2"/>
  <c r="S3280" i="2"/>
  <c r="V3289" i="2"/>
  <c r="S3289" i="2"/>
  <c r="R3289" i="2"/>
  <c r="I3290" i="2"/>
  <c r="H3302" i="2"/>
  <c r="V3303" i="2"/>
  <c r="R3303" i="2"/>
  <c r="S3303" i="2"/>
  <c r="H3304" i="2"/>
  <c r="V3310" i="2"/>
  <c r="U3310" i="2"/>
  <c r="I3313" i="2"/>
  <c r="V3314" i="2"/>
  <c r="S3314" i="2"/>
  <c r="R3314" i="2"/>
  <c r="I3315" i="2"/>
  <c r="V3322" i="2"/>
  <c r="S3322" i="2"/>
  <c r="R3322" i="2"/>
  <c r="I3323" i="2"/>
  <c r="V3324" i="2"/>
  <c r="S3324" i="2"/>
  <c r="R3324" i="2"/>
  <c r="V3329" i="2"/>
  <c r="S3329" i="2"/>
  <c r="R3329" i="2"/>
  <c r="V3334" i="2"/>
  <c r="R3334" i="2"/>
  <c r="S3334" i="2"/>
  <c r="H3335" i="2"/>
  <c r="V3336" i="2"/>
  <c r="R3336" i="2"/>
  <c r="S3336" i="2"/>
  <c r="V3341" i="2"/>
  <c r="S3341" i="2"/>
  <c r="R3341" i="2"/>
  <c r="V3346" i="2"/>
  <c r="S3346" i="2"/>
  <c r="U3346" i="2"/>
  <c r="V3347" i="2"/>
  <c r="S3347" i="2"/>
  <c r="V3353" i="2"/>
  <c r="U3353" i="2"/>
  <c r="R3353" i="2"/>
  <c r="H3353" i="2"/>
  <c r="S3353" i="2"/>
  <c r="V3360" i="2"/>
  <c r="S3360" i="2"/>
  <c r="U3360" i="2"/>
  <c r="R3360" i="2"/>
  <c r="H3361" i="2"/>
  <c r="H3362" i="2"/>
  <c r="I3362" i="2"/>
  <c r="V3364" i="2"/>
  <c r="R3364" i="2"/>
  <c r="U3364" i="2"/>
  <c r="I3376" i="2"/>
  <c r="V3380" i="2"/>
  <c r="R3380" i="2"/>
  <c r="U3380" i="2"/>
  <c r="S3380" i="2"/>
  <c r="V3391" i="2"/>
  <c r="S3391" i="2"/>
  <c r="R3391" i="2"/>
  <c r="V3393" i="2"/>
  <c r="R3393" i="2"/>
  <c r="U3393" i="2"/>
  <c r="V3394" i="2"/>
  <c r="R3394" i="2"/>
  <c r="U3394" i="2"/>
  <c r="I3401" i="2"/>
  <c r="I3402" i="2"/>
  <c r="H3402" i="2"/>
  <c r="V3403" i="2"/>
  <c r="R3403" i="2"/>
  <c r="S3403" i="2"/>
  <c r="V3411" i="2"/>
  <c r="U3411" i="2"/>
  <c r="S3411" i="2"/>
  <c r="I3411" i="2"/>
  <c r="R3411" i="2"/>
  <c r="H3418" i="2"/>
  <c r="I3418" i="2"/>
  <c r="H3420" i="2"/>
  <c r="I3420" i="2"/>
  <c r="I3421" i="2"/>
  <c r="H3421" i="2"/>
  <c r="V3425" i="2"/>
  <c r="U3425" i="2"/>
  <c r="S3425" i="2"/>
  <c r="I3425" i="2"/>
  <c r="R3425" i="2"/>
  <c r="H3425" i="2"/>
  <c r="I3429" i="2"/>
  <c r="H3429" i="2"/>
  <c r="I3431" i="2"/>
  <c r="H3431" i="2"/>
  <c r="V3440" i="2"/>
  <c r="U3440" i="2"/>
  <c r="S3440" i="2"/>
  <c r="I3440" i="2"/>
  <c r="R3440" i="2"/>
  <c r="I3446" i="2"/>
  <c r="H3446" i="2"/>
  <c r="V3450" i="2"/>
  <c r="U3450" i="2"/>
  <c r="S3450" i="2"/>
  <c r="I3450" i="2"/>
  <c r="R3450" i="2"/>
  <c r="H3450" i="2"/>
  <c r="V3454" i="2"/>
  <c r="S3454" i="2"/>
  <c r="U3454" i="2"/>
  <c r="H3454" i="2"/>
  <c r="V3490" i="2"/>
  <c r="U3490" i="2"/>
  <c r="S3490" i="2"/>
  <c r="I3490" i="2"/>
  <c r="R3490" i="2"/>
  <c r="V3504" i="2"/>
  <c r="S3504" i="2"/>
  <c r="U3504" i="2"/>
  <c r="H3504" i="2"/>
  <c r="I3527" i="2"/>
  <c r="H3527" i="2"/>
  <c r="I3529" i="2"/>
  <c r="H3529" i="2"/>
  <c r="V3532" i="2"/>
  <c r="R3532" i="2"/>
  <c r="U3532" i="2"/>
  <c r="I3532" i="2"/>
  <c r="H3543" i="2"/>
  <c r="I3543" i="2"/>
  <c r="I3574" i="2"/>
  <c r="H3574" i="2"/>
  <c r="H3576" i="2"/>
  <c r="I3576" i="2"/>
  <c r="H3582" i="2"/>
  <c r="V3586" i="2"/>
  <c r="S3586" i="2"/>
  <c r="U3586" i="2"/>
  <c r="H3597" i="2"/>
  <c r="V3598" i="2"/>
  <c r="R3598" i="2"/>
  <c r="U3598" i="2"/>
  <c r="H3601" i="2"/>
  <c r="I3601" i="2"/>
  <c r="V3612" i="2"/>
  <c r="S3612" i="2"/>
  <c r="R3612" i="2"/>
  <c r="V3613" i="2"/>
  <c r="S3613" i="2"/>
  <c r="T3613" i="2" s="1"/>
  <c r="V3616" i="2"/>
  <c r="R3616" i="2"/>
  <c r="U3616" i="2"/>
  <c r="I3616" i="2"/>
  <c r="V3626" i="2"/>
  <c r="R3626" i="2"/>
  <c r="U3626" i="2"/>
  <c r="H3638" i="2"/>
  <c r="I3638" i="2"/>
  <c r="V3643" i="2"/>
  <c r="S3643" i="2"/>
  <c r="U3643" i="2"/>
  <c r="I3658" i="2"/>
  <c r="H3658" i="2"/>
  <c r="V3674" i="2"/>
  <c r="R3674" i="2"/>
  <c r="S3674" i="2"/>
  <c r="U3674" i="2"/>
  <c r="H3683" i="2"/>
  <c r="I3683" i="2"/>
  <c r="V3688" i="2"/>
  <c r="S3688" i="2"/>
  <c r="U3688" i="2"/>
  <c r="V3695" i="2"/>
  <c r="U3695" i="2"/>
  <c r="S3695" i="2"/>
  <c r="I3695" i="2"/>
  <c r="V3696" i="2"/>
  <c r="U3696" i="2"/>
  <c r="S3696" i="2"/>
  <c r="I3696" i="2"/>
  <c r="R3696" i="2"/>
  <c r="H3696" i="2"/>
  <c r="V3699" i="2"/>
  <c r="S3699" i="2"/>
  <c r="U3699" i="2"/>
  <c r="R3699" i="2"/>
  <c r="H3705" i="2"/>
  <c r="I3705" i="2"/>
  <c r="V3711" i="2"/>
  <c r="S3711" i="2"/>
  <c r="U3711" i="2"/>
  <c r="H3711" i="2"/>
  <c r="P3711" i="2" s="1"/>
  <c r="Q3711" i="2" s="1"/>
  <c r="V3716" i="2"/>
  <c r="R3716" i="2"/>
  <c r="S3716" i="2"/>
  <c r="V3717" i="2"/>
  <c r="R3717" i="2"/>
  <c r="U3717" i="2"/>
  <c r="V3724" i="2"/>
  <c r="U3724" i="2"/>
  <c r="R3724" i="2"/>
  <c r="H3724" i="2"/>
  <c r="I3724" i="2"/>
  <c r="H3729" i="2"/>
  <c r="V3739" i="2"/>
  <c r="S3739" i="2"/>
  <c r="R3739" i="2"/>
  <c r="V3740" i="2"/>
  <c r="S3740" i="2"/>
  <c r="U3740" i="2"/>
  <c r="I3742" i="2"/>
  <c r="H3756" i="2"/>
  <c r="V3763" i="2"/>
  <c r="U3763" i="2"/>
  <c r="S3763" i="2"/>
  <c r="I3763" i="2"/>
  <c r="R3763" i="2"/>
  <c r="V3767" i="2"/>
  <c r="S3767" i="2"/>
  <c r="U3767" i="2"/>
  <c r="H3767" i="2"/>
  <c r="H3773" i="2"/>
  <c r="V3780" i="2"/>
  <c r="U3780" i="2"/>
  <c r="S3780" i="2"/>
  <c r="I3780" i="2"/>
  <c r="H3780" i="2"/>
  <c r="R3785" i="2"/>
  <c r="V3785" i="2"/>
  <c r="I3785" i="2"/>
  <c r="V3799" i="2"/>
  <c r="S3799" i="2"/>
  <c r="U3799" i="2"/>
  <c r="H3803" i="2"/>
  <c r="I3803" i="2"/>
  <c r="V3807" i="2"/>
  <c r="S3807" i="2"/>
  <c r="R3807" i="2"/>
  <c r="U3807" i="2"/>
  <c r="V3812" i="2"/>
  <c r="U3812" i="2"/>
  <c r="S3812" i="2"/>
  <c r="I3812" i="2"/>
  <c r="H3812" i="2"/>
  <c r="R3817" i="2"/>
  <c r="V3817" i="2"/>
  <c r="U3817" i="2"/>
  <c r="S3817" i="2"/>
  <c r="V3831" i="2"/>
  <c r="S3831" i="2"/>
  <c r="U3831" i="2"/>
  <c r="H3831" i="2"/>
  <c r="R3831" i="2"/>
  <c r="H3835" i="2"/>
  <c r="I3835" i="2"/>
  <c r="I3872" i="2"/>
  <c r="H3872" i="2"/>
  <c r="I3887" i="2"/>
  <c r="H3887" i="2"/>
  <c r="K3053" i="2"/>
  <c r="U3065" i="2"/>
  <c r="U3081" i="2"/>
  <c r="U3097" i="2"/>
  <c r="U3112" i="2"/>
  <c r="U3128" i="2"/>
  <c r="U3144" i="2"/>
  <c r="K3159" i="2"/>
  <c r="U3159" i="2"/>
  <c r="U3172" i="2"/>
  <c r="U3188" i="2"/>
  <c r="V3207" i="2"/>
  <c r="S3207" i="2"/>
  <c r="R3207" i="2"/>
  <c r="V3226" i="2"/>
  <c r="U3226" i="2"/>
  <c r="V3230" i="2"/>
  <c r="S3230" i="2"/>
  <c r="R3230" i="2"/>
  <c r="V3232" i="2"/>
  <c r="S3232" i="2"/>
  <c r="R3232" i="2"/>
  <c r="V3241" i="2"/>
  <c r="U3241" i="2"/>
  <c r="V3250" i="2"/>
  <c r="R3250" i="2"/>
  <c r="S3250" i="2"/>
  <c r="V3252" i="2"/>
  <c r="R3252" i="2"/>
  <c r="S3252" i="2"/>
  <c r="H3257" i="2"/>
  <c r="R3257" i="2"/>
  <c r="U3258" i="2"/>
  <c r="V3262" i="2"/>
  <c r="R3262" i="2"/>
  <c r="S3262" i="2"/>
  <c r="V3264" i="2"/>
  <c r="R3264" i="2"/>
  <c r="S3264" i="2"/>
  <c r="H3269" i="2"/>
  <c r="R3269" i="2"/>
  <c r="V3273" i="2"/>
  <c r="S3273" i="2"/>
  <c r="R3273" i="2"/>
  <c r="V3275" i="2"/>
  <c r="S3275" i="2"/>
  <c r="R3275" i="2"/>
  <c r="U3278" i="2"/>
  <c r="V3287" i="2"/>
  <c r="U3287" i="2"/>
  <c r="H3288" i="2"/>
  <c r="R3288" i="2"/>
  <c r="U3289" i="2"/>
  <c r="V3291" i="2"/>
  <c r="R3291" i="2"/>
  <c r="S3291" i="2"/>
  <c r="V3298" i="2"/>
  <c r="S3298" i="2"/>
  <c r="R3298" i="2"/>
  <c r="T3298" i="2" s="1"/>
  <c r="V3300" i="2"/>
  <c r="S3300" i="2"/>
  <c r="R3300" i="2"/>
  <c r="U3303" i="2"/>
  <c r="V3309" i="2"/>
  <c r="U3309" i="2"/>
  <c r="H3310" i="2"/>
  <c r="R3310" i="2"/>
  <c r="U3314" i="2"/>
  <c r="V3316" i="2"/>
  <c r="R3316" i="2"/>
  <c r="S3316" i="2"/>
  <c r="H3321" i="2"/>
  <c r="R3321" i="2"/>
  <c r="U3322" i="2"/>
  <c r="H3328" i="2"/>
  <c r="R3328" i="2"/>
  <c r="V3333" i="2"/>
  <c r="S3333" i="2"/>
  <c r="R3333" i="2"/>
  <c r="U3334" i="2"/>
  <c r="V3339" i="2"/>
  <c r="U3339" i="2"/>
  <c r="H3340" i="2"/>
  <c r="R3340" i="2"/>
  <c r="V3343" i="2"/>
  <c r="R3343" i="2"/>
  <c r="S3343" i="2"/>
  <c r="I3346" i="2"/>
  <c r="H3346" i="2"/>
  <c r="U3347" i="2"/>
  <c r="I3353" i="2"/>
  <c r="V3354" i="2"/>
  <c r="U3354" i="2"/>
  <c r="S3354" i="2"/>
  <c r="I3354" i="2"/>
  <c r="R3354" i="2"/>
  <c r="V3358" i="2"/>
  <c r="S3358" i="2"/>
  <c r="R3358" i="2"/>
  <c r="H3360" i="2"/>
  <c r="H3364" i="2"/>
  <c r="I3364" i="2"/>
  <c r="V3369" i="2"/>
  <c r="U3369" i="2"/>
  <c r="S3369" i="2"/>
  <c r="I3369" i="2"/>
  <c r="R3369" i="2"/>
  <c r="V3373" i="2"/>
  <c r="S3373" i="2"/>
  <c r="U3373" i="2"/>
  <c r="V3374" i="2"/>
  <c r="S3374" i="2"/>
  <c r="U3374" i="2"/>
  <c r="V3378" i="2"/>
  <c r="R3378" i="2"/>
  <c r="S3378" i="2"/>
  <c r="I3380" i="2"/>
  <c r="V3385" i="2"/>
  <c r="U3385" i="2"/>
  <c r="V3389" i="2"/>
  <c r="S3389" i="2"/>
  <c r="R3389" i="2"/>
  <c r="H3391" i="2"/>
  <c r="U3391" i="2"/>
  <c r="H3393" i="2"/>
  <c r="I3393" i="2"/>
  <c r="V3395" i="2"/>
  <c r="R3395" i="2"/>
  <c r="U3395" i="2"/>
  <c r="V3396" i="2"/>
  <c r="R3396" i="2"/>
  <c r="I3403" i="2"/>
  <c r="U3403" i="2"/>
  <c r="I3406" i="2"/>
  <c r="H3406" i="2"/>
  <c r="V3410" i="2"/>
  <c r="U3410" i="2"/>
  <c r="S3410" i="2"/>
  <c r="I3410" i="2"/>
  <c r="R3410" i="2"/>
  <c r="H3410" i="2"/>
  <c r="H3411" i="2"/>
  <c r="V3414" i="2"/>
  <c r="S3414" i="2"/>
  <c r="U3414" i="2"/>
  <c r="H3414" i="2"/>
  <c r="V3439" i="2"/>
  <c r="U3439" i="2"/>
  <c r="S3439" i="2"/>
  <c r="I3439" i="2"/>
  <c r="R3439" i="2"/>
  <c r="H3439" i="2"/>
  <c r="H3440" i="2"/>
  <c r="V3441" i="2"/>
  <c r="S3441" i="2"/>
  <c r="U3441" i="2"/>
  <c r="V3443" i="2"/>
  <c r="S3443" i="2"/>
  <c r="U3443" i="2"/>
  <c r="V3456" i="2"/>
  <c r="S3456" i="2"/>
  <c r="U3456" i="2"/>
  <c r="H3456" i="2"/>
  <c r="V3457" i="2"/>
  <c r="R3457" i="2"/>
  <c r="U3457" i="2"/>
  <c r="V3459" i="2"/>
  <c r="R3459" i="2"/>
  <c r="U3459" i="2"/>
  <c r="H3469" i="2"/>
  <c r="I3469" i="2"/>
  <c r="H3471" i="2"/>
  <c r="I3471" i="2"/>
  <c r="H3473" i="2"/>
  <c r="I3473" i="2"/>
  <c r="H3475" i="2"/>
  <c r="I3475" i="2"/>
  <c r="H3477" i="2"/>
  <c r="I3477" i="2"/>
  <c r="I3478" i="2"/>
  <c r="H3478" i="2"/>
  <c r="V3482" i="2"/>
  <c r="S3482" i="2"/>
  <c r="R3482" i="2"/>
  <c r="I3482" i="2"/>
  <c r="P3482" i="2" s="1"/>
  <c r="Q3482" i="2" s="1"/>
  <c r="H3482" i="2"/>
  <c r="V3483" i="2"/>
  <c r="S3483" i="2"/>
  <c r="U3483" i="2"/>
  <c r="H3483" i="2"/>
  <c r="H3490" i="2"/>
  <c r="H3496" i="2"/>
  <c r="I3496" i="2"/>
  <c r="V3507" i="2"/>
  <c r="R3507" i="2"/>
  <c r="U3507" i="2"/>
  <c r="V3509" i="2"/>
  <c r="R3509" i="2"/>
  <c r="U3509" i="2"/>
  <c r="I3512" i="2"/>
  <c r="H3512" i="2"/>
  <c r="H3518" i="2"/>
  <c r="I3518" i="2"/>
  <c r="H3520" i="2"/>
  <c r="I3520" i="2"/>
  <c r="V3525" i="2"/>
  <c r="U3525" i="2"/>
  <c r="S3525" i="2"/>
  <c r="I3525" i="2"/>
  <c r="R3525" i="2"/>
  <c r="V3536" i="2"/>
  <c r="U3536" i="2"/>
  <c r="S3536" i="2"/>
  <c r="I3536" i="2"/>
  <c r="R3536" i="2"/>
  <c r="H3542" i="2"/>
  <c r="I3542" i="2"/>
  <c r="R3545" i="2"/>
  <c r="V3545" i="2"/>
  <c r="S3545" i="2"/>
  <c r="V3548" i="2"/>
  <c r="S3548" i="2"/>
  <c r="H3548" i="2"/>
  <c r="H3554" i="2"/>
  <c r="I3554" i="2"/>
  <c r="V3571" i="2"/>
  <c r="U3571" i="2"/>
  <c r="S3571" i="2"/>
  <c r="I3571" i="2"/>
  <c r="R3571" i="2"/>
  <c r="H3580" i="2"/>
  <c r="I3580" i="2"/>
  <c r="V3584" i="2"/>
  <c r="U3584" i="2"/>
  <c r="R3584" i="2"/>
  <c r="H3584" i="2"/>
  <c r="I3584" i="2"/>
  <c r="V3588" i="2"/>
  <c r="R3588" i="2"/>
  <c r="S3588" i="2"/>
  <c r="H3603" i="2"/>
  <c r="I3603" i="2"/>
  <c r="H3612" i="2"/>
  <c r="H3643" i="2"/>
  <c r="V3655" i="2"/>
  <c r="R3655" i="2"/>
  <c r="U3655" i="2"/>
  <c r="S3655" i="2"/>
  <c r="S3657" i="2"/>
  <c r="I3674" i="2"/>
  <c r="H3688" i="2"/>
  <c r="H3690" i="2"/>
  <c r="I3690" i="2"/>
  <c r="H3695" i="2"/>
  <c r="I3699" i="2"/>
  <c r="H3699" i="2"/>
  <c r="V3702" i="2"/>
  <c r="S3702" i="2"/>
  <c r="U3702" i="2"/>
  <c r="H3702" i="2"/>
  <c r="H3709" i="2"/>
  <c r="I3709" i="2"/>
  <c r="S3713" i="2"/>
  <c r="V3713" i="2"/>
  <c r="U3713" i="2"/>
  <c r="I3728" i="2"/>
  <c r="H3728" i="2"/>
  <c r="V3731" i="2"/>
  <c r="R3731" i="2"/>
  <c r="U3731" i="2"/>
  <c r="I3731" i="2"/>
  <c r="U3737" i="2"/>
  <c r="V3737" i="2"/>
  <c r="S3737" i="2"/>
  <c r="I3737" i="2"/>
  <c r="V3738" i="2"/>
  <c r="U3738" i="2"/>
  <c r="S3738" i="2"/>
  <c r="I3738" i="2"/>
  <c r="R3738" i="2"/>
  <c r="H3738" i="2"/>
  <c r="V3755" i="2"/>
  <c r="S3755" i="2"/>
  <c r="U3755" i="2"/>
  <c r="R3755" i="2"/>
  <c r="R3757" i="2"/>
  <c r="V3765" i="2"/>
  <c r="U3765" i="2"/>
  <c r="R3765" i="2"/>
  <c r="H3765" i="2"/>
  <c r="V3766" i="2"/>
  <c r="S3766" i="2"/>
  <c r="I3766" i="2"/>
  <c r="U3766" i="2"/>
  <c r="H3766" i="2"/>
  <c r="H3770" i="2"/>
  <c r="I3770" i="2"/>
  <c r="H3810" i="2"/>
  <c r="I3810" i="2"/>
  <c r="V3822" i="2"/>
  <c r="R3822" i="2"/>
  <c r="H3822" i="2"/>
  <c r="U3822" i="2"/>
  <c r="I3822" i="2"/>
  <c r="V3836" i="2"/>
  <c r="R3836" i="2"/>
  <c r="H3836" i="2"/>
  <c r="I3836" i="2"/>
  <c r="V3854" i="2"/>
  <c r="U3854" i="2"/>
  <c r="S3854" i="2"/>
  <c r="I3854" i="2"/>
  <c r="H3854" i="2"/>
  <c r="R3854" i="2"/>
  <c r="V3858" i="2"/>
  <c r="S3858" i="2"/>
  <c r="R3858" i="2"/>
  <c r="U3858" i="2"/>
  <c r="H3862" i="2"/>
  <c r="I3862" i="2"/>
  <c r="R3883" i="2"/>
  <c r="V3409" i="2"/>
  <c r="U3409" i="2"/>
  <c r="H3417" i="2"/>
  <c r="V3418" i="2"/>
  <c r="R3418" i="2"/>
  <c r="S3418" i="2"/>
  <c r="H3419" i="2"/>
  <c r="V3420" i="2"/>
  <c r="R3420" i="2"/>
  <c r="S3420" i="2"/>
  <c r="V3429" i="2"/>
  <c r="S3429" i="2"/>
  <c r="R3429" i="2"/>
  <c r="I3430" i="2"/>
  <c r="V3431" i="2"/>
  <c r="S3431" i="2"/>
  <c r="R3431" i="2"/>
  <c r="I3432" i="2"/>
  <c r="V3438" i="2"/>
  <c r="U3438" i="2"/>
  <c r="I3441" i="2"/>
  <c r="V3442" i="2"/>
  <c r="S3442" i="2"/>
  <c r="R3442" i="2"/>
  <c r="I3443" i="2"/>
  <c r="V3444" i="2"/>
  <c r="R3444" i="2"/>
  <c r="V3449" i="2"/>
  <c r="U3449" i="2"/>
  <c r="H3457" i="2"/>
  <c r="V3458" i="2"/>
  <c r="R3458" i="2"/>
  <c r="S3458" i="2"/>
  <c r="H3459" i="2"/>
  <c r="V3460" i="2"/>
  <c r="R3460" i="2"/>
  <c r="S3460" i="2"/>
  <c r="V3469" i="2"/>
  <c r="R3469" i="2"/>
  <c r="S3469" i="2"/>
  <c r="H3470" i="2"/>
  <c r="V3471" i="2"/>
  <c r="R3471" i="2"/>
  <c r="S3471" i="2"/>
  <c r="H3472" i="2"/>
  <c r="V3473" i="2"/>
  <c r="R3473" i="2"/>
  <c r="S3473" i="2"/>
  <c r="H3474" i="2"/>
  <c r="V3475" i="2"/>
  <c r="R3475" i="2"/>
  <c r="S3475" i="2"/>
  <c r="H3476" i="2"/>
  <c r="V3477" i="2"/>
  <c r="R3477" i="2"/>
  <c r="S3477" i="2"/>
  <c r="H3486" i="2"/>
  <c r="V3492" i="2"/>
  <c r="U3492" i="2"/>
  <c r="H3495" i="2"/>
  <c r="V3496" i="2"/>
  <c r="R3496" i="2"/>
  <c r="S3496" i="2"/>
  <c r="H3497" i="2"/>
  <c r="V3506" i="2"/>
  <c r="R3506" i="2"/>
  <c r="S3506" i="2"/>
  <c r="H3507" i="2"/>
  <c r="V3508" i="2"/>
  <c r="R3508" i="2"/>
  <c r="S3508" i="2"/>
  <c r="H3509" i="2"/>
  <c r="V3518" i="2"/>
  <c r="R3518" i="2"/>
  <c r="S3518" i="2"/>
  <c r="H3519" i="2"/>
  <c r="V3520" i="2"/>
  <c r="R3520" i="2"/>
  <c r="S3520" i="2"/>
  <c r="H3521" i="2"/>
  <c r="I3526" i="2"/>
  <c r="V3527" i="2"/>
  <c r="S3527" i="2"/>
  <c r="R3527" i="2"/>
  <c r="I3528" i="2"/>
  <c r="V3529" i="2"/>
  <c r="S3529" i="2"/>
  <c r="R3529" i="2"/>
  <c r="V3542" i="2"/>
  <c r="R3542" i="2"/>
  <c r="U3542" i="2"/>
  <c r="V3547" i="2"/>
  <c r="U3547" i="2"/>
  <c r="V3549" i="2"/>
  <c r="S3549" i="2"/>
  <c r="U3549" i="2"/>
  <c r="V3552" i="2"/>
  <c r="R3552" i="2"/>
  <c r="S3552" i="2"/>
  <c r="S3561" i="2"/>
  <c r="V3561" i="2"/>
  <c r="U3561" i="2"/>
  <c r="R3561" i="2"/>
  <c r="H3562" i="2"/>
  <c r="H3563" i="2"/>
  <c r="I3563" i="2"/>
  <c r="V3565" i="2"/>
  <c r="R3565" i="2"/>
  <c r="U3565" i="2"/>
  <c r="V3585" i="2"/>
  <c r="S3585" i="2"/>
  <c r="I3585" i="2"/>
  <c r="R3585" i="2"/>
  <c r="V3590" i="2"/>
  <c r="U3590" i="2"/>
  <c r="V3594" i="2"/>
  <c r="S3594" i="2"/>
  <c r="R3594" i="2"/>
  <c r="H3598" i="2"/>
  <c r="I3598" i="2"/>
  <c r="V3600" i="2"/>
  <c r="R3600" i="2"/>
  <c r="U3600" i="2"/>
  <c r="V3601" i="2"/>
  <c r="R3601" i="2"/>
  <c r="V3607" i="2"/>
  <c r="U3607" i="2"/>
  <c r="R3607" i="2"/>
  <c r="H3607" i="2"/>
  <c r="S3607" i="2"/>
  <c r="I3612" i="2"/>
  <c r="I3613" i="2"/>
  <c r="H3613" i="2"/>
  <c r="V3614" i="2"/>
  <c r="R3614" i="2"/>
  <c r="S3614" i="2"/>
  <c r="V3621" i="2"/>
  <c r="U3621" i="2"/>
  <c r="V3623" i="2"/>
  <c r="S3623" i="2"/>
  <c r="U3623" i="2"/>
  <c r="V3624" i="2"/>
  <c r="S3624" i="2"/>
  <c r="U3624" i="2"/>
  <c r="I3635" i="2"/>
  <c r="H3635" i="2"/>
  <c r="V3636" i="2"/>
  <c r="R3636" i="2"/>
  <c r="S3636" i="2"/>
  <c r="V3647" i="2"/>
  <c r="R3647" i="2"/>
  <c r="U3647" i="2"/>
  <c r="V3648" i="2"/>
  <c r="R3648" i="2"/>
  <c r="V3650" i="2"/>
  <c r="U3650" i="2"/>
  <c r="R3650" i="2"/>
  <c r="H3650" i="2"/>
  <c r="S3650" i="2"/>
  <c r="H3656" i="2"/>
  <c r="H3657" i="2"/>
  <c r="I3657" i="2"/>
  <c r="V3665" i="2"/>
  <c r="R3665" i="2"/>
  <c r="U3665" i="2"/>
  <c r="S3665" i="2"/>
  <c r="S3673" i="2"/>
  <c r="V3673" i="2"/>
  <c r="U3673" i="2"/>
  <c r="R3673" i="2"/>
  <c r="H3674" i="2"/>
  <c r="V3678" i="2"/>
  <c r="U3678" i="2"/>
  <c r="V3680" i="2"/>
  <c r="S3680" i="2"/>
  <c r="U3680" i="2"/>
  <c r="S3681" i="2"/>
  <c r="V3681" i="2"/>
  <c r="R3689" i="2"/>
  <c r="V3689" i="2"/>
  <c r="U3689" i="2"/>
  <c r="V3698" i="2"/>
  <c r="R3698" i="2"/>
  <c r="H3698" i="2"/>
  <c r="S3698" i="2"/>
  <c r="I3700" i="2"/>
  <c r="I3701" i="2"/>
  <c r="H3701" i="2"/>
  <c r="H3716" i="2"/>
  <c r="H3717" i="2"/>
  <c r="I3717" i="2"/>
  <c r="V3725" i="2"/>
  <c r="U3725" i="2"/>
  <c r="S3725" i="2"/>
  <c r="I3725" i="2"/>
  <c r="R3725" i="2"/>
  <c r="V3727" i="2"/>
  <c r="S3727" i="2"/>
  <c r="U3727" i="2"/>
  <c r="I3739" i="2"/>
  <c r="I3740" i="2"/>
  <c r="H3740" i="2"/>
  <c r="V3746" i="2"/>
  <c r="S3746" i="2"/>
  <c r="V3751" i="2"/>
  <c r="U3751" i="2"/>
  <c r="S3751" i="2"/>
  <c r="I3751" i="2"/>
  <c r="R3751" i="2"/>
  <c r="S3753" i="2"/>
  <c r="V3753" i="2"/>
  <c r="I3755" i="2"/>
  <c r="H3755" i="2"/>
  <c r="R3768" i="2"/>
  <c r="T3768" i="2" s="1"/>
  <c r="V3768" i="2"/>
  <c r="R3784" i="2"/>
  <c r="V3784" i="2"/>
  <c r="U3784" i="2"/>
  <c r="V3786" i="2"/>
  <c r="R3786" i="2"/>
  <c r="U3786" i="2"/>
  <c r="I3791" i="2"/>
  <c r="P3791" i="2" s="1"/>
  <c r="Q3791" i="2" s="1"/>
  <c r="H3791" i="2"/>
  <c r="R3801" i="2"/>
  <c r="U3801" i="2"/>
  <c r="V3801" i="2"/>
  <c r="S3801" i="2"/>
  <c r="V3804" i="2"/>
  <c r="U3804" i="2"/>
  <c r="R3804" i="2"/>
  <c r="H3804" i="2"/>
  <c r="V3805" i="2"/>
  <c r="U3805" i="2"/>
  <c r="S3805" i="2"/>
  <c r="I3805" i="2"/>
  <c r="R3805" i="2"/>
  <c r="V3813" i="2"/>
  <c r="U3813" i="2"/>
  <c r="R3813" i="2"/>
  <c r="H3813" i="2"/>
  <c r="S3813" i="2"/>
  <c r="I3813" i="2"/>
  <c r="I3823" i="2"/>
  <c r="H3823" i="2"/>
  <c r="H3825" i="2"/>
  <c r="I3825" i="2"/>
  <c r="V3846" i="2"/>
  <c r="S3846" i="2"/>
  <c r="R3846" i="2"/>
  <c r="V3847" i="2"/>
  <c r="S3847" i="2"/>
  <c r="T3847" i="2" s="1"/>
  <c r="V3871" i="2"/>
  <c r="S3871" i="2"/>
  <c r="R3871" i="2"/>
  <c r="U3871" i="2"/>
  <c r="V3882" i="2"/>
  <c r="U3882" i="2"/>
  <c r="S3882" i="2"/>
  <c r="I3882" i="2"/>
  <c r="H3882" i="2"/>
  <c r="R3882" i="2"/>
  <c r="V3886" i="2"/>
  <c r="S3886" i="2"/>
  <c r="R3886" i="2"/>
  <c r="U3886" i="2"/>
  <c r="H3890" i="2"/>
  <c r="I3890" i="2"/>
  <c r="I3900" i="2"/>
  <c r="H3900" i="2"/>
  <c r="V3911" i="2"/>
  <c r="U3911" i="2"/>
  <c r="S3911" i="2"/>
  <c r="I3911" i="2"/>
  <c r="H3911" i="2"/>
  <c r="R3911" i="2"/>
  <c r="H3950" i="2"/>
  <c r="I3950" i="2"/>
  <c r="U3960" i="2"/>
  <c r="S3960" i="2"/>
  <c r="I3960" i="2"/>
  <c r="V3960" i="2"/>
  <c r="H3960" i="2"/>
  <c r="R3960" i="2"/>
  <c r="V3985" i="2"/>
  <c r="S3985" i="2"/>
  <c r="I3985" i="2"/>
  <c r="U3985" i="2"/>
  <c r="H3985" i="2"/>
  <c r="R3985" i="2"/>
  <c r="V3348" i="2"/>
  <c r="R3348" i="2"/>
  <c r="S3348" i="2"/>
  <c r="V3357" i="2"/>
  <c r="S3357" i="2"/>
  <c r="R3357" i="2"/>
  <c r="I3358" i="2"/>
  <c r="V3359" i="2"/>
  <c r="S3359" i="2"/>
  <c r="R3359" i="2"/>
  <c r="I3360" i="2"/>
  <c r="V3371" i="2"/>
  <c r="U3371" i="2"/>
  <c r="V3377" i="2"/>
  <c r="R3377" i="2"/>
  <c r="S3377" i="2"/>
  <c r="H3378" i="2"/>
  <c r="V3379" i="2"/>
  <c r="R3379" i="2"/>
  <c r="S3379" i="2"/>
  <c r="H3380" i="2"/>
  <c r="V3386" i="2"/>
  <c r="U3386" i="2"/>
  <c r="I3389" i="2"/>
  <c r="V3390" i="2"/>
  <c r="S3390" i="2"/>
  <c r="R3390" i="2"/>
  <c r="I3391" i="2"/>
  <c r="V3392" i="2"/>
  <c r="S3392" i="2"/>
  <c r="R3392" i="2"/>
  <c r="H3403" i="2"/>
  <c r="V3404" i="2"/>
  <c r="R3404" i="2"/>
  <c r="S3404" i="2"/>
  <c r="H3409" i="2"/>
  <c r="R3409" i="2"/>
  <c r="V3413" i="2"/>
  <c r="S3413" i="2"/>
  <c r="R3413" i="2"/>
  <c r="I3414" i="2"/>
  <c r="V3415" i="2"/>
  <c r="S3415" i="2"/>
  <c r="R3415" i="2"/>
  <c r="I3416" i="2"/>
  <c r="U3418" i="2"/>
  <c r="V3427" i="2"/>
  <c r="U3427" i="2"/>
  <c r="H3428" i="2"/>
  <c r="R3428" i="2"/>
  <c r="U3429" i="2"/>
  <c r="U3431" i="2"/>
  <c r="V3433" i="2"/>
  <c r="R3433" i="2"/>
  <c r="S3433" i="2"/>
  <c r="V3437" i="2"/>
  <c r="U3437" i="2"/>
  <c r="H3438" i="2"/>
  <c r="R3438" i="2"/>
  <c r="U3442" i="2"/>
  <c r="S3444" i="2"/>
  <c r="T3444" i="2" s="1"/>
  <c r="H3449" i="2"/>
  <c r="R3449" i="2"/>
  <c r="V3453" i="2"/>
  <c r="S3453" i="2"/>
  <c r="R3453" i="2"/>
  <c r="I3454" i="2"/>
  <c r="V3455" i="2"/>
  <c r="S3455" i="2"/>
  <c r="R3455" i="2"/>
  <c r="I3456" i="2"/>
  <c r="U3458" i="2"/>
  <c r="V3467" i="2"/>
  <c r="S3467" i="2"/>
  <c r="T3467" i="2" s="1"/>
  <c r="K3467" i="2"/>
  <c r="V3468" i="2"/>
  <c r="S3468" i="2"/>
  <c r="R3468" i="2"/>
  <c r="U3469" i="2"/>
  <c r="U3471" i="2"/>
  <c r="U3473" i="2"/>
  <c r="U3475" i="2"/>
  <c r="I3483" i="2"/>
  <c r="V3484" i="2"/>
  <c r="S3484" i="2"/>
  <c r="R3484" i="2"/>
  <c r="I3485" i="2"/>
  <c r="V3491" i="2"/>
  <c r="U3491" i="2"/>
  <c r="T3491" i="2" s="1"/>
  <c r="H3492" i="2"/>
  <c r="R3492" i="2"/>
  <c r="I3494" i="2"/>
  <c r="U3496" i="2"/>
  <c r="V3503" i="2"/>
  <c r="S3503" i="2"/>
  <c r="R3503" i="2"/>
  <c r="I3504" i="2"/>
  <c r="V3505" i="2"/>
  <c r="S3505" i="2"/>
  <c r="R3505" i="2"/>
  <c r="U3506" i="2"/>
  <c r="U3508" i="2"/>
  <c r="V3515" i="2"/>
  <c r="S3515" i="2"/>
  <c r="R3515" i="2"/>
  <c r="I3516" i="2"/>
  <c r="V3517" i="2"/>
  <c r="S3517" i="2"/>
  <c r="R3517" i="2"/>
  <c r="U3518" i="2"/>
  <c r="U3520" i="2"/>
  <c r="U3527" i="2"/>
  <c r="H3530" i="2"/>
  <c r="V3531" i="2"/>
  <c r="R3531" i="2"/>
  <c r="S3531" i="2"/>
  <c r="H3532" i="2"/>
  <c r="V3533" i="2"/>
  <c r="R3533" i="2"/>
  <c r="S3533" i="2"/>
  <c r="V3538" i="2"/>
  <c r="S3538" i="2"/>
  <c r="R3538" i="2"/>
  <c r="V3543" i="2"/>
  <c r="R3543" i="2"/>
  <c r="U3543" i="2"/>
  <c r="V3544" i="2"/>
  <c r="R3544" i="2"/>
  <c r="U3544" i="2"/>
  <c r="H3547" i="2"/>
  <c r="R3547" i="2"/>
  <c r="I3548" i="2"/>
  <c r="I3549" i="2"/>
  <c r="H3549" i="2"/>
  <c r="V3550" i="2"/>
  <c r="R3550" i="2"/>
  <c r="S3550" i="2"/>
  <c r="I3552" i="2"/>
  <c r="U3552" i="2"/>
  <c r="V3555" i="2"/>
  <c r="U3555" i="2"/>
  <c r="S3555" i="2"/>
  <c r="I3555" i="2"/>
  <c r="R3555" i="2"/>
  <c r="V3559" i="2"/>
  <c r="S3559" i="2"/>
  <c r="R3559" i="2"/>
  <c r="H3561" i="2"/>
  <c r="H3564" i="2"/>
  <c r="H3565" i="2"/>
  <c r="I3565" i="2"/>
  <c r="V3570" i="2"/>
  <c r="U3570" i="2"/>
  <c r="S3570" i="2"/>
  <c r="I3570" i="2"/>
  <c r="R3570" i="2"/>
  <c r="V3574" i="2"/>
  <c r="S3574" i="2"/>
  <c r="U3574" i="2"/>
  <c r="R3577" i="2"/>
  <c r="V3577" i="2"/>
  <c r="U3577" i="2"/>
  <c r="S3577" i="2"/>
  <c r="H3585" i="2"/>
  <c r="U3585" i="2"/>
  <c r="H3590" i="2"/>
  <c r="R3590" i="2"/>
  <c r="V3592" i="2"/>
  <c r="U3592" i="2"/>
  <c r="R3592" i="2"/>
  <c r="H3592" i="2"/>
  <c r="S3592" i="2"/>
  <c r="H3594" i="2"/>
  <c r="U3594" i="2"/>
  <c r="H3599" i="2"/>
  <c r="H3600" i="2"/>
  <c r="I3600" i="2"/>
  <c r="U3601" i="2"/>
  <c r="I3607" i="2"/>
  <c r="V3608" i="2"/>
  <c r="U3608" i="2"/>
  <c r="S3608" i="2"/>
  <c r="I3608" i="2"/>
  <c r="R3608" i="2"/>
  <c r="V3610" i="2"/>
  <c r="S3610" i="2"/>
  <c r="U3610" i="2"/>
  <c r="I3614" i="2"/>
  <c r="U3614" i="2"/>
  <c r="H3621" i="2"/>
  <c r="R3621" i="2"/>
  <c r="I3622" i="2"/>
  <c r="I3623" i="2"/>
  <c r="H3623" i="2"/>
  <c r="S3625" i="2"/>
  <c r="V3625" i="2"/>
  <c r="U3625" i="2"/>
  <c r="V3628" i="2"/>
  <c r="R3628" i="2"/>
  <c r="S3628" i="2"/>
  <c r="V3634" i="2"/>
  <c r="R3634" i="2"/>
  <c r="H3634" i="2"/>
  <c r="S3634" i="2"/>
  <c r="I3636" i="2"/>
  <c r="U3636" i="2"/>
  <c r="V3645" i="2"/>
  <c r="S3645" i="2"/>
  <c r="U3645" i="2"/>
  <c r="R3645" i="2"/>
  <c r="H3646" i="2"/>
  <c r="H3647" i="2"/>
  <c r="I3647" i="2"/>
  <c r="U3648" i="2"/>
  <c r="I3650" i="2"/>
  <c r="V3651" i="2"/>
  <c r="U3651" i="2"/>
  <c r="S3651" i="2"/>
  <c r="I3651" i="2"/>
  <c r="R3651" i="2"/>
  <c r="V3662" i="2"/>
  <c r="S3662" i="2"/>
  <c r="U3662" i="2"/>
  <c r="V3663" i="2"/>
  <c r="S3663" i="2"/>
  <c r="I3665" i="2"/>
  <c r="V3670" i="2"/>
  <c r="U3670" i="2"/>
  <c r="H3673" i="2"/>
  <c r="H3678" i="2"/>
  <c r="R3678" i="2"/>
  <c r="I3679" i="2"/>
  <c r="I3680" i="2"/>
  <c r="H3680" i="2"/>
  <c r="U3681" i="2"/>
  <c r="V3690" i="2"/>
  <c r="R3690" i="2"/>
  <c r="U3690" i="2"/>
  <c r="I3698" i="2"/>
  <c r="U3698" i="2"/>
  <c r="I3702" i="2"/>
  <c r="V3706" i="2"/>
  <c r="R3706" i="2"/>
  <c r="U3706" i="2"/>
  <c r="S3706" i="2"/>
  <c r="V3710" i="2"/>
  <c r="S3710" i="2"/>
  <c r="I3710" i="2"/>
  <c r="R3710" i="2"/>
  <c r="H3718" i="2"/>
  <c r="H3725" i="2"/>
  <c r="V3726" i="2"/>
  <c r="U3726" i="2"/>
  <c r="V3728" i="2"/>
  <c r="S3728" i="2"/>
  <c r="U3728" i="2"/>
  <c r="V3729" i="2"/>
  <c r="S3729" i="2"/>
  <c r="U3729" i="2"/>
  <c r="V3736" i="2"/>
  <c r="U3736" i="2"/>
  <c r="R3736" i="2"/>
  <c r="H3736" i="2"/>
  <c r="S3736" i="2"/>
  <c r="I3741" i="2"/>
  <c r="V3745" i="2"/>
  <c r="U3745" i="2"/>
  <c r="U3746" i="2"/>
  <c r="H3751" i="2"/>
  <c r="V3752" i="2"/>
  <c r="U3752" i="2"/>
  <c r="U3753" i="2"/>
  <c r="H3768" i="2"/>
  <c r="I3768" i="2"/>
  <c r="H3769" i="2"/>
  <c r="I3769" i="2"/>
  <c r="I3775" i="2"/>
  <c r="H3776" i="2"/>
  <c r="I3776" i="2"/>
  <c r="H3784" i="2"/>
  <c r="I3784" i="2"/>
  <c r="V3788" i="2"/>
  <c r="U3788" i="2"/>
  <c r="V3790" i="2"/>
  <c r="R3790" i="2"/>
  <c r="H3790" i="2"/>
  <c r="S3790" i="2"/>
  <c r="H3793" i="2"/>
  <c r="I3793" i="2"/>
  <c r="V3797" i="2"/>
  <c r="U3797" i="2"/>
  <c r="R3797" i="2"/>
  <c r="H3797" i="2"/>
  <c r="I3797" i="2"/>
  <c r="H3801" i="2"/>
  <c r="I3801" i="2"/>
  <c r="H3802" i="2"/>
  <c r="I3804" i="2"/>
  <c r="H3805" i="2"/>
  <c r="V3806" i="2"/>
  <c r="U3806" i="2"/>
  <c r="R3806" i="2"/>
  <c r="H3806" i="2"/>
  <c r="S3806" i="2"/>
  <c r="R3809" i="2"/>
  <c r="V3809" i="2"/>
  <c r="U3809" i="2"/>
  <c r="V3820" i="2"/>
  <c r="U3820" i="2"/>
  <c r="S3820" i="2"/>
  <c r="I3820" i="2"/>
  <c r="R3820" i="2"/>
  <c r="R3833" i="2"/>
  <c r="U3833" i="2"/>
  <c r="V3833" i="2"/>
  <c r="S3833" i="2"/>
  <c r="I3838" i="2"/>
  <c r="H3838" i="2"/>
  <c r="H3846" i="2"/>
  <c r="V3855" i="2"/>
  <c r="U3855" i="2"/>
  <c r="S3855" i="2"/>
  <c r="I3855" i="2"/>
  <c r="H3855" i="2"/>
  <c r="H3873" i="2"/>
  <c r="I3873" i="2"/>
  <c r="V3899" i="2"/>
  <c r="S3899" i="2"/>
  <c r="R3899" i="2"/>
  <c r="U3899" i="2"/>
  <c r="V3973" i="2"/>
  <c r="S3973" i="2"/>
  <c r="R3973" i="2"/>
  <c r="U3973" i="2"/>
  <c r="S3975" i="2"/>
  <c r="R3975" i="2"/>
  <c r="V3975" i="2"/>
  <c r="U3975" i="2"/>
  <c r="S3979" i="2"/>
  <c r="I3979" i="2"/>
  <c r="V3979" i="2"/>
  <c r="U3979" i="2"/>
  <c r="H3979" i="2"/>
  <c r="R3979" i="2"/>
  <c r="V3845" i="2"/>
  <c r="S3845" i="2"/>
  <c r="U3845" i="2"/>
  <c r="R3845" i="2"/>
  <c r="I3859" i="2"/>
  <c r="H3859" i="2"/>
  <c r="V3883" i="2"/>
  <c r="U3883" i="2"/>
  <c r="S3883" i="2"/>
  <c r="I3883" i="2"/>
  <c r="H3883" i="2"/>
  <c r="V3910" i="2"/>
  <c r="U3910" i="2"/>
  <c r="S3910" i="2"/>
  <c r="I3910" i="2"/>
  <c r="H3910" i="2"/>
  <c r="R3910" i="2"/>
  <c r="I3913" i="2"/>
  <c r="H3913" i="2"/>
  <c r="I3915" i="2"/>
  <c r="H3915" i="2"/>
  <c r="R3917" i="2"/>
  <c r="H3928" i="2"/>
  <c r="I3928" i="2"/>
  <c r="S3936" i="2"/>
  <c r="R3936" i="2"/>
  <c r="V3936" i="2"/>
  <c r="U3936" i="2"/>
  <c r="S3961" i="2"/>
  <c r="I3961" i="2"/>
  <c r="U3961" i="2"/>
  <c r="H3961" i="2"/>
  <c r="V3961" i="2"/>
  <c r="R3961" i="2"/>
  <c r="H4003" i="2"/>
  <c r="I4003" i="2"/>
  <c r="H3817" i="2"/>
  <c r="H3818" i="2"/>
  <c r="I3818" i="2"/>
  <c r="V3823" i="2"/>
  <c r="S3823" i="2"/>
  <c r="U3823" i="2"/>
  <c r="V3826" i="2"/>
  <c r="R3826" i="2"/>
  <c r="U3826" i="2"/>
  <c r="S3826" i="2"/>
  <c r="V3830" i="2"/>
  <c r="S3830" i="2"/>
  <c r="I3830" i="2"/>
  <c r="R3830" i="2"/>
  <c r="R3832" i="2"/>
  <c r="V3832" i="2"/>
  <c r="U3832" i="2"/>
  <c r="I3837" i="2"/>
  <c r="H3837" i="2"/>
  <c r="I3857" i="2"/>
  <c r="H3857" i="2"/>
  <c r="V3860" i="2"/>
  <c r="S3860" i="2"/>
  <c r="R3860" i="2"/>
  <c r="R3861" i="2"/>
  <c r="S3869" i="2"/>
  <c r="V3869" i="2"/>
  <c r="R3869" i="2"/>
  <c r="I3870" i="2"/>
  <c r="H3870" i="2"/>
  <c r="I3885" i="2"/>
  <c r="H3885" i="2"/>
  <c r="S3888" i="2"/>
  <c r="R3888" i="2"/>
  <c r="V3888" i="2"/>
  <c r="R3889" i="2"/>
  <c r="T3889" i="2" s="1"/>
  <c r="W3889" i="2" s="1"/>
  <c r="S3897" i="2"/>
  <c r="R3897" i="2"/>
  <c r="V3897" i="2"/>
  <c r="I3898" i="2"/>
  <c r="H3898" i="2"/>
  <c r="I3914" i="2"/>
  <c r="H3914" i="2"/>
  <c r="I3916" i="2"/>
  <c r="H3916" i="2"/>
  <c r="H3918" i="2"/>
  <c r="I3918" i="2"/>
  <c r="V3947" i="2"/>
  <c r="S3947" i="2"/>
  <c r="R3947" i="2"/>
  <c r="V3954" i="2"/>
  <c r="S3954" i="2"/>
  <c r="I3954" i="2"/>
  <c r="U3954" i="2"/>
  <c r="S3974" i="2"/>
  <c r="V3974" i="2"/>
  <c r="R3974" i="2"/>
  <c r="U3974" i="2"/>
  <c r="S3998" i="2"/>
  <c r="V3998" i="2"/>
  <c r="R3998" i="2"/>
  <c r="U3998" i="2"/>
  <c r="S4000" i="2"/>
  <c r="R4000" i="2"/>
  <c r="V4000" i="2"/>
  <c r="V4005" i="2"/>
  <c r="U4005" i="2"/>
  <c r="S4005" i="2"/>
  <c r="I4005" i="2"/>
  <c r="H4005" i="2"/>
  <c r="S4008" i="2"/>
  <c r="R4008" i="2"/>
  <c r="H4010" i="2"/>
  <c r="I4010" i="2"/>
  <c r="S4031" i="2"/>
  <c r="I4031" i="2"/>
  <c r="V4031" i="2"/>
  <c r="R4031" i="2"/>
  <c r="H4031" i="2"/>
  <c r="U4031" i="2"/>
  <c r="S4040" i="2"/>
  <c r="I4040" i="2"/>
  <c r="R4040" i="2"/>
  <c r="H4040" i="2"/>
  <c r="S4052" i="2"/>
  <c r="I4052" i="2"/>
  <c r="R4052" i="2"/>
  <c r="H4052" i="2"/>
  <c r="V4052" i="2"/>
  <c r="U4052" i="2"/>
  <c r="R4055" i="2"/>
  <c r="I4060" i="2"/>
  <c r="H4060" i="2"/>
  <c r="S4064" i="2"/>
  <c r="I4064" i="2"/>
  <c r="R4064" i="2"/>
  <c r="H4064" i="2"/>
  <c r="V4064" i="2"/>
  <c r="U4064" i="2"/>
  <c r="V3859" i="2"/>
  <c r="S3859" i="2"/>
  <c r="R3859" i="2"/>
  <c r="U3859" i="2"/>
  <c r="I3860" i="2"/>
  <c r="H3860" i="2"/>
  <c r="I3869" i="2"/>
  <c r="H3869" i="2"/>
  <c r="S3872" i="2"/>
  <c r="R3872" i="2"/>
  <c r="V3872" i="2"/>
  <c r="R3873" i="2"/>
  <c r="V3887" i="2"/>
  <c r="S3887" i="2"/>
  <c r="R3887" i="2"/>
  <c r="U3887" i="2"/>
  <c r="I3888" i="2"/>
  <c r="H3888" i="2"/>
  <c r="I3897" i="2"/>
  <c r="H3897" i="2"/>
  <c r="V3900" i="2"/>
  <c r="S3900" i="2"/>
  <c r="R3900" i="2"/>
  <c r="R3901" i="2"/>
  <c r="S3913" i="2"/>
  <c r="R3913" i="2"/>
  <c r="U3913" i="2"/>
  <c r="V3913" i="2"/>
  <c r="V3915" i="2"/>
  <c r="S3915" i="2"/>
  <c r="R3915" i="2"/>
  <c r="U3915" i="2"/>
  <c r="V3927" i="2"/>
  <c r="S3927" i="2"/>
  <c r="R3927" i="2"/>
  <c r="U3944" i="2"/>
  <c r="S3944" i="2"/>
  <c r="I3944" i="2"/>
  <c r="V3944" i="2"/>
  <c r="U3945" i="2"/>
  <c r="S3945" i="2"/>
  <c r="I3945" i="2"/>
  <c r="V3945" i="2"/>
  <c r="H3945" i="2"/>
  <c r="I3947" i="2"/>
  <c r="H3947" i="2"/>
  <c r="H3949" i="2"/>
  <c r="I3949" i="2"/>
  <c r="H3954" i="2"/>
  <c r="R3957" i="2"/>
  <c r="R3965" i="2"/>
  <c r="I3974" i="2"/>
  <c r="H3974" i="2"/>
  <c r="R3976" i="2"/>
  <c r="R3982" i="2"/>
  <c r="R3990" i="2"/>
  <c r="I3998" i="2"/>
  <c r="H3998" i="2"/>
  <c r="I4000" i="2"/>
  <c r="H4000" i="2"/>
  <c r="H4002" i="2"/>
  <c r="I4002" i="2"/>
  <c r="I4027" i="2"/>
  <c r="R4036" i="2"/>
  <c r="R4042" i="2"/>
  <c r="T4042" i="2" s="1"/>
  <c r="R4043" i="2"/>
  <c r="S4047" i="2"/>
  <c r="V4040" i="2"/>
  <c r="U4008" i="2"/>
  <c r="S4015" i="2"/>
  <c r="I4015" i="2"/>
  <c r="V4015" i="2"/>
  <c r="U4015" i="2"/>
  <c r="S4032" i="2"/>
  <c r="I4033" i="2"/>
  <c r="H4033" i="2"/>
  <c r="U4040" i="2"/>
  <c r="V4008" i="2"/>
  <c r="U3204" i="2"/>
  <c r="U3215" i="2"/>
  <c r="U3224" i="2"/>
  <c r="U3240" i="2"/>
  <c r="U3256" i="2"/>
  <c r="U3268" i="2"/>
  <c r="U3284" i="2"/>
  <c r="U3295" i="2"/>
  <c r="U3308" i="2"/>
  <c r="U3320" i="2"/>
  <c r="U3327" i="2"/>
  <c r="U3331" i="2"/>
  <c r="U3337" i="2"/>
  <c r="U3344" i="2"/>
  <c r="U3352" i="2"/>
  <c r="U3368" i="2"/>
  <c r="U3384" i="2"/>
  <c r="U3399" i="2"/>
  <c r="U3408" i="2"/>
  <c r="U3424" i="2"/>
  <c r="U3436" i="2"/>
  <c r="U3448" i="2"/>
  <c r="U3464" i="2"/>
  <c r="U3481" i="2"/>
  <c r="U3489" i="2"/>
  <c r="U3501" i="2"/>
  <c r="U3513" i="2"/>
  <c r="U3524" i="2"/>
  <c r="U3535" i="2"/>
  <c r="I3539" i="2"/>
  <c r="V3540" i="2"/>
  <c r="S3540" i="2"/>
  <c r="R3540" i="2"/>
  <c r="I3541" i="2"/>
  <c r="H3550" i="2"/>
  <c r="V3551" i="2"/>
  <c r="R3551" i="2"/>
  <c r="S3551" i="2"/>
  <c r="H3552" i="2"/>
  <c r="R3553" i="2"/>
  <c r="V3553" i="2"/>
  <c r="S3553" i="2"/>
  <c r="V3558" i="2"/>
  <c r="S3558" i="2"/>
  <c r="R3558" i="2"/>
  <c r="I3559" i="2"/>
  <c r="V3560" i="2"/>
  <c r="S3560" i="2"/>
  <c r="R3560" i="2"/>
  <c r="I3561" i="2"/>
  <c r="V3572" i="2"/>
  <c r="U3572" i="2"/>
  <c r="H3575" i="2"/>
  <c r="V3576" i="2"/>
  <c r="R3576" i="2"/>
  <c r="S3576" i="2"/>
  <c r="H3577" i="2"/>
  <c r="V3583" i="2"/>
  <c r="U3583" i="2"/>
  <c r="I3586" i="2"/>
  <c r="V3587" i="2"/>
  <c r="S3587" i="2"/>
  <c r="R3587" i="2"/>
  <c r="V3591" i="2"/>
  <c r="U3591" i="2"/>
  <c r="T3591" i="2" s="1"/>
  <c r="I3594" i="2"/>
  <c r="V3595" i="2"/>
  <c r="S3595" i="2"/>
  <c r="R3595" i="2"/>
  <c r="I3596" i="2"/>
  <c r="V3597" i="2"/>
  <c r="S3597" i="2"/>
  <c r="R3597" i="2"/>
  <c r="V3606" i="2"/>
  <c r="U3606" i="2"/>
  <c r="H3614" i="2"/>
  <c r="V3615" i="2"/>
  <c r="R3615" i="2"/>
  <c r="S3615" i="2"/>
  <c r="H3616" i="2"/>
  <c r="V3618" i="2"/>
  <c r="U3618" i="2"/>
  <c r="H3626" i="2"/>
  <c r="V3627" i="2"/>
  <c r="R3627" i="2"/>
  <c r="S3627" i="2"/>
  <c r="H3628" i="2"/>
  <c r="V3629" i="2"/>
  <c r="R3629" i="2"/>
  <c r="S3629" i="2"/>
  <c r="H3636" i="2"/>
  <c r="V3637" i="2"/>
  <c r="R3637" i="2"/>
  <c r="S3637" i="2"/>
  <c r="V3642" i="2"/>
  <c r="S3642" i="2"/>
  <c r="R3642" i="2"/>
  <c r="I3643" i="2"/>
  <c r="P3643" i="2" s="1"/>
  <c r="Q3643" i="2" s="1"/>
  <c r="V3644" i="2"/>
  <c r="S3644" i="2"/>
  <c r="R3644" i="2"/>
  <c r="I3645" i="2"/>
  <c r="V3654" i="2"/>
  <c r="S3654" i="2"/>
  <c r="R3654" i="2"/>
  <c r="V3660" i="2"/>
  <c r="U3660" i="2"/>
  <c r="V3664" i="2"/>
  <c r="R3664" i="2"/>
  <c r="S3664" i="2"/>
  <c r="H3665" i="2"/>
  <c r="V3672" i="2"/>
  <c r="S3672" i="2"/>
  <c r="R3672" i="2"/>
  <c r="I3673" i="2"/>
  <c r="V3682" i="2"/>
  <c r="R3682" i="2"/>
  <c r="S3682" i="2"/>
  <c r="V3687" i="2"/>
  <c r="S3687" i="2"/>
  <c r="R3687" i="2"/>
  <c r="I3688" i="2"/>
  <c r="V3697" i="2"/>
  <c r="U3697" i="2"/>
  <c r="V3703" i="2"/>
  <c r="R3703" i="2"/>
  <c r="S3703" i="2"/>
  <c r="H3704" i="2"/>
  <c r="R3705" i="2"/>
  <c r="V3705" i="2"/>
  <c r="S3705" i="2"/>
  <c r="H3706" i="2"/>
  <c r="I3711" i="2"/>
  <c r="V3712" i="2"/>
  <c r="S3712" i="2"/>
  <c r="R3712" i="2"/>
  <c r="I3713" i="2"/>
  <c r="V3714" i="2"/>
  <c r="S3714" i="2"/>
  <c r="R3714" i="2"/>
  <c r="V3723" i="2"/>
  <c r="U3723" i="2"/>
  <c r="H3731" i="2"/>
  <c r="V3732" i="2"/>
  <c r="R3732" i="2"/>
  <c r="S3732" i="2"/>
  <c r="H3733" i="2"/>
  <c r="V3735" i="2"/>
  <c r="U3735" i="2"/>
  <c r="V3742" i="2"/>
  <c r="R3742" i="2"/>
  <c r="S3742" i="2"/>
  <c r="V3747" i="2"/>
  <c r="R3747" i="2"/>
  <c r="S3747" i="2"/>
  <c r="H3748" i="2"/>
  <c r="V3749" i="2"/>
  <c r="R3749" i="2"/>
  <c r="S3749" i="2"/>
  <c r="V3754" i="2"/>
  <c r="R3754" i="2"/>
  <c r="S3754" i="2"/>
  <c r="I3756" i="2"/>
  <c r="I3757" i="2"/>
  <c r="H3757" i="2"/>
  <c r="V3758" i="2"/>
  <c r="R3758" i="2"/>
  <c r="U3758" i="2"/>
  <c r="S3758" i="2"/>
  <c r="R3769" i="2"/>
  <c r="U3769" i="2"/>
  <c r="V3769" i="2"/>
  <c r="V3770" i="2"/>
  <c r="R3770" i="2"/>
  <c r="V3772" i="2"/>
  <c r="U3772" i="2"/>
  <c r="R3772" i="2"/>
  <c r="H3772" i="2"/>
  <c r="S3772" i="2"/>
  <c r="R3777" i="2"/>
  <c r="V3777" i="2"/>
  <c r="S3777" i="2"/>
  <c r="H3785" i="2"/>
  <c r="H3786" i="2"/>
  <c r="I3786" i="2"/>
  <c r="V3791" i="2"/>
  <c r="S3791" i="2"/>
  <c r="U3791" i="2"/>
  <c r="V3794" i="2"/>
  <c r="R3794" i="2"/>
  <c r="U3794" i="2"/>
  <c r="S3794" i="2"/>
  <c r="V3798" i="2"/>
  <c r="S3798" i="2"/>
  <c r="I3798" i="2"/>
  <c r="R3798" i="2"/>
  <c r="R3800" i="2"/>
  <c r="V3800" i="2"/>
  <c r="U3800" i="2"/>
  <c r="I3807" i="2"/>
  <c r="H3816" i="2"/>
  <c r="I3816" i="2"/>
  <c r="I3817" i="2"/>
  <c r="V3818" i="2"/>
  <c r="R3818" i="2"/>
  <c r="U3818" i="2"/>
  <c r="R3823" i="2"/>
  <c r="V3829" i="2"/>
  <c r="U3829" i="2"/>
  <c r="R3829" i="2"/>
  <c r="H3829" i="2"/>
  <c r="S3829" i="2"/>
  <c r="S3832" i="2"/>
  <c r="H3834" i="2"/>
  <c r="V3837" i="2"/>
  <c r="S3837" i="2"/>
  <c r="U3837" i="2"/>
  <c r="V3838" i="2"/>
  <c r="S3838" i="2"/>
  <c r="V3844" i="2"/>
  <c r="R3844" i="2"/>
  <c r="H3844" i="2"/>
  <c r="S3844" i="2"/>
  <c r="I3846" i="2"/>
  <c r="I3847" i="2"/>
  <c r="H3847" i="2"/>
  <c r="R3848" i="2"/>
  <c r="V3848" i="2"/>
  <c r="U3848" i="2"/>
  <c r="S3848" i="2"/>
  <c r="S3856" i="2"/>
  <c r="I3856" i="2"/>
  <c r="V3856" i="2"/>
  <c r="U3856" i="2"/>
  <c r="H3856" i="2"/>
  <c r="S3857" i="2"/>
  <c r="R3857" i="2"/>
  <c r="V3857" i="2"/>
  <c r="U3857" i="2"/>
  <c r="I3858" i="2"/>
  <c r="H3858" i="2"/>
  <c r="U3860" i="2"/>
  <c r="I3864" i="2"/>
  <c r="V3870" i="2"/>
  <c r="S3870" i="2"/>
  <c r="R3870" i="2"/>
  <c r="I3871" i="2"/>
  <c r="H3871" i="2"/>
  <c r="I3875" i="2"/>
  <c r="V3884" i="2"/>
  <c r="S3884" i="2"/>
  <c r="I3884" i="2"/>
  <c r="U3884" i="2"/>
  <c r="H3884" i="2"/>
  <c r="S3885" i="2"/>
  <c r="V3885" i="2"/>
  <c r="R3885" i="2"/>
  <c r="U3885" i="2"/>
  <c r="I3886" i="2"/>
  <c r="H3886" i="2"/>
  <c r="U3888" i="2"/>
  <c r="I3892" i="2"/>
  <c r="V3898" i="2"/>
  <c r="S3898" i="2"/>
  <c r="R3898" i="2"/>
  <c r="I3899" i="2"/>
  <c r="H3899" i="2"/>
  <c r="I3903" i="2"/>
  <c r="V3914" i="2"/>
  <c r="S3914" i="2"/>
  <c r="R3914" i="2"/>
  <c r="U3914" i="2"/>
  <c r="V3916" i="2"/>
  <c r="S3916" i="2"/>
  <c r="R3916" i="2"/>
  <c r="V3935" i="2"/>
  <c r="S3935" i="2"/>
  <c r="R3935" i="2"/>
  <c r="H3937" i="2"/>
  <c r="I3937" i="2"/>
  <c r="I3938" i="2"/>
  <c r="R3954" i="2"/>
  <c r="I3962" i="2"/>
  <c r="H3962" i="2"/>
  <c r="I3963" i="2"/>
  <c r="H3963" i="2"/>
  <c r="I3964" i="2"/>
  <c r="H3964" i="2"/>
  <c r="H3967" i="2"/>
  <c r="I3967" i="2"/>
  <c r="U3970" i="2"/>
  <c r="V3970" i="2"/>
  <c r="S3970" i="2"/>
  <c r="I3970" i="2"/>
  <c r="U3971" i="2"/>
  <c r="S3971" i="2"/>
  <c r="I3971" i="2"/>
  <c r="V3971" i="2"/>
  <c r="H3971" i="2"/>
  <c r="I3973" i="2"/>
  <c r="H3973" i="2"/>
  <c r="I3975" i="2"/>
  <c r="H3975" i="2"/>
  <c r="H3977" i="2"/>
  <c r="I3977" i="2"/>
  <c r="I3980" i="2"/>
  <c r="H3980" i="2"/>
  <c r="H3983" i="2"/>
  <c r="I3983" i="2"/>
  <c r="I3986" i="2"/>
  <c r="H3986" i="2"/>
  <c r="I3987" i="2"/>
  <c r="H3987" i="2"/>
  <c r="I3988" i="2"/>
  <c r="H3988" i="2"/>
  <c r="H3991" i="2"/>
  <c r="I3991" i="2"/>
  <c r="U3994" i="2"/>
  <c r="V3994" i="2"/>
  <c r="S3994" i="2"/>
  <c r="I3994" i="2"/>
  <c r="U3995" i="2"/>
  <c r="S3995" i="2"/>
  <c r="I3995" i="2"/>
  <c r="V3995" i="2"/>
  <c r="H3995" i="2"/>
  <c r="I3997" i="2"/>
  <c r="H3997" i="2"/>
  <c r="I3999" i="2"/>
  <c r="H3999" i="2"/>
  <c r="R4005" i="2"/>
  <c r="V4009" i="2"/>
  <c r="S4009" i="2"/>
  <c r="R4009" i="2"/>
  <c r="U4012" i="2"/>
  <c r="S4012" i="2"/>
  <c r="I4012" i="2"/>
  <c r="V4012" i="2"/>
  <c r="H4012" i="2"/>
  <c r="H4015" i="2"/>
  <c r="S4023" i="2"/>
  <c r="I4023" i="2"/>
  <c r="V4023" i="2"/>
  <c r="U4023" i="2"/>
  <c r="I4032" i="2"/>
  <c r="H4032" i="2"/>
  <c r="S4035" i="2"/>
  <c r="R4048" i="2"/>
  <c r="U4058" i="2"/>
  <c r="V4058" i="2"/>
  <c r="S4058" i="2"/>
  <c r="I4058" i="2"/>
  <c r="R4058" i="2"/>
  <c r="H4058" i="2"/>
  <c r="R4054" i="2"/>
  <c r="S4059" i="2"/>
  <c r="I4059" i="2"/>
  <c r="V4059" i="2"/>
  <c r="R4059" i="2"/>
  <c r="H4059" i="2"/>
  <c r="S4060" i="2"/>
  <c r="R4062" i="2"/>
  <c r="R4066" i="2"/>
  <c r="T4066" i="2" s="1"/>
  <c r="V3721" i="2"/>
  <c r="V3649" i="2"/>
  <c r="V3617" i="2"/>
  <c r="S3912" i="2"/>
  <c r="I3912" i="2"/>
  <c r="V3912" i="2"/>
  <c r="R3912" i="2"/>
  <c r="U3925" i="2"/>
  <c r="V3925" i="2"/>
  <c r="S3925" i="2"/>
  <c r="I3925" i="2"/>
  <c r="R3925" i="2"/>
  <c r="I3927" i="2"/>
  <c r="P3927" i="2" s="1"/>
  <c r="Q3927" i="2" s="1"/>
  <c r="H3927" i="2"/>
  <c r="R3928" i="2"/>
  <c r="U3933" i="2"/>
  <c r="V3933" i="2"/>
  <c r="S3933" i="2"/>
  <c r="I3933" i="2"/>
  <c r="R3933" i="2"/>
  <c r="I3935" i="2"/>
  <c r="H3935" i="2"/>
  <c r="I3936" i="2"/>
  <c r="H3936" i="2"/>
  <c r="R3937" i="2"/>
  <c r="V3946" i="2"/>
  <c r="S3946" i="2"/>
  <c r="I3946" i="2"/>
  <c r="R3946" i="2"/>
  <c r="R3949" i="2"/>
  <c r="U3952" i="2"/>
  <c r="S3952" i="2"/>
  <c r="I3952" i="2"/>
  <c r="V3952" i="2"/>
  <c r="R3952" i="2"/>
  <c r="V3955" i="2"/>
  <c r="S3955" i="2"/>
  <c r="R3955" i="2"/>
  <c r="U3955" i="2"/>
  <c r="R3967" i="2"/>
  <c r="S3972" i="2"/>
  <c r="I3972" i="2"/>
  <c r="R3972" i="2"/>
  <c r="R3983" i="2"/>
  <c r="R3991" i="2"/>
  <c r="S3996" i="2"/>
  <c r="I3996" i="2"/>
  <c r="R3996" i="2"/>
  <c r="R4002" i="2"/>
  <c r="T4002" i="2" s="1"/>
  <c r="U4006" i="2"/>
  <c r="V4006" i="2"/>
  <c r="S4006" i="2"/>
  <c r="I4006" i="2"/>
  <c r="P4006" i="2" s="1"/>
  <c r="Q4006" i="2" s="1"/>
  <c r="R4006" i="2"/>
  <c r="I4008" i="2"/>
  <c r="H4008" i="2"/>
  <c r="I4009" i="2"/>
  <c r="H4009" i="2"/>
  <c r="R4010" i="2"/>
  <c r="V4013" i="2"/>
  <c r="U4013" i="2"/>
  <c r="S4013" i="2"/>
  <c r="I4013" i="2"/>
  <c r="R4013" i="2"/>
  <c r="S4016" i="2"/>
  <c r="R4016" i="2"/>
  <c r="V4017" i="2"/>
  <c r="S4017" i="2"/>
  <c r="R4017" i="2"/>
  <c r="S4018" i="2"/>
  <c r="V4018" i="2"/>
  <c r="R4018" i="2"/>
  <c r="U4018" i="2"/>
  <c r="S4024" i="2"/>
  <c r="R4024" i="2"/>
  <c r="V4025" i="2"/>
  <c r="S4025" i="2"/>
  <c r="T4025" i="2" s="1"/>
  <c r="R4025" i="2"/>
  <c r="S4026" i="2"/>
  <c r="V4026" i="2"/>
  <c r="R4026" i="2"/>
  <c r="U4026" i="2"/>
  <c r="S4034" i="2"/>
  <c r="I4035" i="2"/>
  <c r="H4035" i="2"/>
  <c r="I4041" i="2"/>
  <c r="H4041" i="2"/>
  <c r="V4045" i="2"/>
  <c r="S4045" i="2"/>
  <c r="I4045" i="2"/>
  <c r="R4045" i="2"/>
  <c r="H4045" i="2"/>
  <c r="S4046" i="2"/>
  <c r="I4047" i="2"/>
  <c r="H4047" i="2"/>
  <c r="I4053" i="2"/>
  <c r="H4053" i="2"/>
  <c r="V4057" i="2"/>
  <c r="U4057" i="2"/>
  <c r="S4057" i="2"/>
  <c r="I4057" i="2"/>
  <c r="R4057" i="2"/>
  <c r="H4057" i="2"/>
  <c r="I4065" i="2"/>
  <c r="H4065" i="2"/>
  <c r="V4016" i="2"/>
  <c r="U3546" i="2"/>
  <c r="U3554" i="2"/>
  <c r="U3569" i="2"/>
  <c r="U3581" i="2"/>
  <c r="U3589" i="2"/>
  <c r="U3605" i="2"/>
  <c r="U3633" i="2"/>
  <c r="U3640" i="2"/>
  <c r="U3659" i="2"/>
  <c r="U3669" i="2"/>
  <c r="U3677" i="2"/>
  <c r="U3685" i="2"/>
  <c r="U3694" i="2"/>
  <c r="U3709" i="2"/>
  <c r="U3722" i="2"/>
  <c r="U3734" i="2"/>
  <c r="U3744" i="2"/>
  <c r="U3750" i="2"/>
  <c r="H3758" i="2"/>
  <c r="V3764" i="2"/>
  <c r="U3764" i="2"/>
  <c r="I3767" i="2"/>
  <c r="R3776" i="2"/>
  <c r="V3776" i="2"/>
  <c r="S3776" i="2"/>
  <c r="H3777" i="2"/>
  <c r="V3778" i="2"/>
  <c r="R3778" i="2"/>
  <c r="S3778" i="2"/>
  <c r="V3783" i="2"/>
  <c r="S3783" i="2"/>
  <c r="R3783" i="2"/>
  <c r="V3789" i="2"/>
  <c r="U3789" i="2"/>
  <c r="H3792" i="2"/>
  <c r="R3793" i="2"/>
  <c r="S3793" i="2"/>
  <c r="H3794" i="2"/>
  <c r="V3796" i="2"/>
  <c r="U3796" i="2"/>
  <c r="I3799" i="2"/>
  <c r="R3808" i="2"/>
  <c r="V3808" i="2"/>
  <c r="S3808" i="2"/>
  <c r="H3809" i="2"/>
  <c r="V3810" i="2"/>
  <c r="R3810" i="2"/>
  <c r="S3810" i="2"/>
  <c r="V3815" i="2"/>
  <c r="S3815" i="2"/>
  <c r="R3815" i="2"/>
  <c r="V3821" i="2"/>
  <c r="U3821" i="2"/>
  <c r="H3824" i="2"/>
  <c r="R3825" i="2"/>
  <c r="S3825" i="2"/>
  <c r="H3826" i="2"/>
  <c r="V3828" i="2"/>
  <c r="U3828" i="2"/>
  <c r="I3831" i="2"/>
  <c r="V3839" i="2"/>
  <c r="R3839" i="2"/>
  <c r="S3839" i="2"/>
  <c r="V3843" i="2"/>
  <c r="U3843" i="2"/>
  <c r="H3848" i="2"/>
  <c r="U3853" i="2"/>
  <c r="V3853" i="2"/>
  <c r="S3853" i="2"/>
  <c r="I3853" i="2"/>
  <c r="R3853" i="2"/>
  <c r="V3868" i="2"/>
  <c r="S3868" i="2"/>
  <c r="I3868" i="2"/>
  <c r="R3868" i="2"/>
  <c r="U3881" i="2"/>
  <c r="S3881" i="2"/>
  <c r="I3881" i="2"/>
  <c r="R3881" i="2"/>
  <c r="S3896" i="2"/>
  <c r="I3896" i="2"/>
  <c r="V3896" i="2"/>
  <c r="R3896" i="2"/>
  <c r="U3909" i="2"/>
  <c r="V3909" i="2"/>
  <c r="S3909" i="2"/>
  <c r="I3909" i="2"/>
  <c r="R3909" i="2"/>
  <c r="H3912" i="2"/>
  <c r="U3912" i="2"/>
  <c r="H3925" i="2"/>
  <c r="V3926" i="2"/>
  <c r="S3926" i="2"/>
  <c r="I3926" i="2"/>
  <c r="R3926" i="2"/>
  <c r="H3933" i="2"/>
  <c r="V3934" i="2"/>
  <c r="S3934" i="2"/>
  <c r="I3934" i="2"/>
  <c r="R3934" i="2"/>
  <c r="V3943" i="2"/>
  <c r="U3943" i="2"/>
  <c r="S3943" i="2"/>
  <c r="I3943" i="2"/>
  <c r="R3943" i="2"/>
  <c r="H3946" i="2"/>
  <c r="U3946" i="2"/>
  <c r="H3952" i="2"/>
  <c r="U3953" i="2"/>
  <c r="S3953" i="2"/>
  <c r="I3953" i="2"/>
  <c r="R3953" i="2"/>
  <c r="I3955" i="2"/>
  <c r="H3955" i="2"/>
  <c r="V3962" i="2"/>
  <c r="S3962" i="2"/>
  <c r="R3962" i="2"/>
  <c r="V3963" i="2"/>
  <c r="S3963" i="2"/>
  <c r="R3963" i="2"/>
  <c r="V3964" i="2"/>
  <c r="S3964" i="2"/>
  <c r="R3964" i="2"/>
  <c r="U3964" i="2"/>
  <c r="H3972" i="2"/>
  <c r="U3972" i="2"/>
  <c r="S3980" i="2"/>
  <c r="R3980" i="2"/>
  <c r="U3980" i="2"/>
  <c r="S3986" i="2"/>
  <c r="V3986" i="2"/>
  <c r="R3986" i="2"/>
  <c r="S3987" i="2"/>
  <c r="R3987" i="2"/>
  <c r="V3987" i="2"/>
  <c r="S3988" i="2"/>
  <c r="R3988" i="2"/>
  <c r="U3988" i="2"/>
  <c r="H3996" i="2"/>
  <c r="U3996" i="2"/>
  <c r="R4003" i="2"/>
  <c r="H4006" i="2"/>
  <c r="S4007" i="2"/>
  <c r="I4007" i="2"/>
  <c r="V4007" i="2"/>
  <c r="R4007" i="2"/>
  <c r="H4013" i="2"/>
  <c r="U4014" i="2"/>
  <c r="V4014" i="2"/>
  <c r="S4014" i="2"/>
  <c r="I4014" i="2"/>
  <c r="R4014" i="2"/>
  <c r="I4016" i="2"/>
  <c r="H4016" i="2"/>
  <c r="I4017" i="2"/>
  <c r="H4017" i="2"/>
  <c r="I4018" i="2"/>
  <c r="H4018" i="2"/>
  <c r="R4019" i="2"/>
  <c r="I4024" i="2"/>
  <c r="H4024" i="2"/>
  <c r="I4025" i="2"/>
  <c r="H4025" i="2"/>
  <c r="I4026" i="2"/>
  <c r="H4026" i="2"/>
  <c r="R4027" i="2"/>
  <c r="I4034" i="2"/>
  <c r="H4034" i="2"/>
  <c r="I4046" i="2"/>
  <c r="H4046" i="2"/>
  <c r="U4059" i="2"/>
  <c r="V4024" i="2"/>
  <c r="V3980" i="2"/>
  <c r="V3825" i="2"/>
  <c r="V3793" i="2"/>
  <c r="U4035" i="2"/>
  <c r="U4041" i="2"/>
  <c r="U4047" i="2"/>
  <c r="U4053" i="2"/>
  <c r="U4060" i="2"/>
  <c r="U4065" i="2"/>
  <c r="V4047" i="2"/>
  <c r="V4035" i="2"/>
  <c r="V3904" i="2"/>
  <c r="V3880" i="2"/>
  <c r="V3864" i="2"/>
  <c r="V3840" i="2"/>
  <c r="V3760" i="2"/>
  <c r="U3762" i="2"/>
  <c r="U3771" i="2"/>
  <c r="N3779" i="2"/>
  <c r="O3779" i="2" s="1"/>
  <c r="U3779" i="2"/>
  <c r="U3787" i="2"/>
  <c r="U3795" i="2"/>
  <c r="U3803" i="2"/>
  <c r="U3811" i="2"/>
  <c r="U3819" i="2"/>
  <c r="U3827" i="2"/>
  <c r="U3835" i="2"/>
  <c r="U3842" i="2"/>
  <c r="U3850" i="2"/>
  <c r="U3865" i="2"/>
  <c r="U3866" i="2"/>
  <c r="U3876" i="2"/>
  <c r="U3877" i="2"/>
  <c r="U3878" i="2"/>
  <c r="U3892" i="2"/>
  <c r="U3893" i="2"/>
  <c r="U3894" i="2"/>
  <c r="U3905" i="2"/>
  <c r="U3906" i="2"/>
  <c r="U3921" i="2"/>
  <c r="U3922" i="2"/>
  <c r="U3928" i="2"/>
  <c r="U3940" i="2"/>
  <c r="U3950" i="2"/>
  <c r="U3958" i="2"/>
  <c r="U3967" i="2"/>
  <c r="U3977" i="2"/>
  <c r="U3983" i="2"/>
  <c r="U3991" i="2"/>
  <c r="K4004" i="2"/>
  <c r="U4010" i="2"/>
  <c r="U4019" i="2"/>
  <c r="U4027" i="2"/>
  <c r="R4032" i="2"/>
  <c r="R4033" i="2"/>
  <c r="R4034" i="2"/>
  <c r="R4035" i="2"/>
  <c r="U4036" i="2"/>
  <c r="R4041" i="2"/>
  <c r="U4043" i="2"/>
  <c r="R4046" i="2"/>
  <c r="R4047" i="2"/>
  <c r="U4048" i="2"/>
  <c r="R4053" i="2"/>
  <c r="U4055" i="2"/>
  <c r="R4060" i="2"/>
  <c r="K4063" i="2"/>
  <c r="R4065" i="2"/>
  <c r="K4067" i="2"/>
  <c r="V4066" i="2"/>
  <c r="V4062" i="2"/>
  <c r="V4054" i="2"/>
  <c r="V4050" i="2"/>
  <c r="V4046" i="2"/>
  <c r="V4042" i="2"/>
  <c r="V4038" i="2"/>
  <c r="V4034" i="2"/>
  <c r="V4030" i="2"/>
  <c r="V4022" i="2"/>
  <c r="V4010" i="2"/>
  <c r="V4002" i="2"/>
  <c r="V3990" i="2"/>
  <c r="V3982" i="2"/>
  <c r="V3978" i="2"/>
  <c r="V3965" i="2"/>
  <c r="V3957" i="2"/>
  <c r="V3949" i="2"/>
  <c r="V3941" i="2"/>
  <c r="W3941" i="2" s="1"/>
  <c r="V3917" i="2"/>
  <c r="V3901" i="2"/>
  <c r="V3893" i="2"/>
  <c r="V3877" i="2"/>
  <c r="V3861" i="2"/>
  <c r="U3852" i="2"/>
  <c r="U3867" i="2"/>
  <c r="U3895" i="2"/>
  <c r="U3908" i="2"/>
  <c r="U3924" i="2"/>
  <c r="U3932" i="2"/>
  <c r="R3938" i="2"/>
  <c r="T3938" i="2" s="1"/>
  <c r="R3939" i="2"/>
  <c r="R3940" i="2"/>
  <c r="U3942" i="2"/>
  <c r="R3948" i="2"/>
  <c r="R3950" i="2"/>
  <c r="U3951" i="2"/>
  <c r="R3956" i="2"/>
  <c r="R3958" i="2"/>
  <c r="U3959" i="2"/>
  <c r="R3966" i="2"/>
  <c r="U3969" i="2"/>
  <c r="R3977" i="2"/>
  <c r="R3981" i="2"/>
  <c r="T3981" i="2" s="1"/>
  <c r="W3981" i="2" s="1"/>
  <c r="R3989" i="2"/>
  <c r="U3993" i="2"/>
  <c r="R4001" i="2"/>
  <c r="T4001" i="2" s="1"/>
  <c r="W4001" i="2" s="1"/>
  <c r="S4033" i="2"/>
  <c r="S4041" i="2"/>
  <c r="S4053" i="2"/>
  <c r="R4061" i="2"/>
  <c r="T4061" i="2" s="1"/>
  <c r="W4061" i="2" s="1"/>
  <c r="S4065" i="2"/>
  <c r="P70" i="2"/>
  <c r="Q70" i="2" s="1"/>
  <c r="P71" i="2"/>
  <c r="Q71" i="2" s="1"/>
  <c r="P150" i="2"/>
  <c r="Q150" i="2" s="1"/>
  <c r="P159" i="2"/>
  <c r="Q159" i="2" s="1"/>
  <c r="P166" i="2"/>
  <c r="Q166" i="2" s="1"/>
  <c r="P167" i="2"/>
  <c r="Q167" i="2" s="1"/>
  <c r="P168" i="2"/>
  <c r="Q168" i="2" s="1"/>
  <c r="P176" i="2"/>
  <c r="Q176" i="2" s="1"/>
  <c r="P284" i="2"/>
  <c r="Q284" i="2" s="1"/>
  <c r="P294" i="2"/>
  <c r="Q294" i="2" s="1"/>
  <c r="P445" i="2"/>
  <c r="Q445" i="2" s="1"/>
  <c r="P454" i="2"/>
  <c r="Q454" i="2" s="1"/>
  <c r="P475" i="2"/>
  <c r="Q475" i="2" s="1"/>
  <c r="P526" i="2"/>
  <c r="Q526" i="2" s="1"/>
  <c r="P716" i="2"/>
  <c r="Q716" i="2" s="1"/>
  <c r="P245" i="2"/>
  <c r="Q245" i="2" s="1"/>
  <c r="P253" i="2"/>
  <c r="Q253" i="2" s="1"/>
  <c r="P318" i="2"/>
  <c r="Q318" i="2" s="1"/>
  <c r="P326" i="2"/>
  <c r="Q326" i="2" s="1"/>
  <c r="P344" i="2"/>
  <c r="Q344" i="2" s="1"/>
  <c r="P346" i="2"/>
  <c r="Q346" i="2" s="1"/>
  <c r="P351" i="2"/>
  <c r="Q351" i="2" s="1"/>
  <c r="P396" i="2"/>
  <c r="Q396" i="2" s="1"/>
  <c r="P398" i="2"/>
  <c r="Q398" i="2" s="1"/>
  <c r="P410" i="2"/>
  <c r="Q410" i="2" s="1"/>
  <c r="P516" i="2"/>
  <c r="Q516" i="2" s="1"/>
  <c r="P643" i="2"/>
  <c r="Q643" i="2" s="1"/>
  <c r="P31" i="2"/>
  <c r="Q31" i="2" s="1"/>
  <c r="P42" i="2"/>
  <c r="Q42" i="2" s="1"/>
  <c r="P44" i="2"/>
  <c r="Q44" i="2" s="1"/>
  <c r="P49" i="2"/>
  <c r="Q49" i="2" s="1"/>
  <c r="P214" i="2"/>
  <c r="Q214" i="2" s="1"/>
  <c r="P215" i="2"/>
  <c r="Q215" i="2" s="1"/>
  <c r="P216" i="2"/>
  <c r="Q216" i="2" s="1"/>
  <c r="P222" i="2"/>
  <c r="Q222" i="2" s="1"/>
  <c r="P223" i="2"/>
  <c r="Q223" i="2" s="1"/>
  <c r="P251" i="2"/>
  <c r="Q251" i="2" s="1"/>
  <c r="P263" i="2"/>
  <c r="Q263" i="2" s="1"/>
  <c r="P264" i="2"/>
  <c r="Q264" i="2" s="1"/>
  <c r="P408" i="2"/>
  <c r="Q408" i="2" s="1"/>
  <c r="P472" i="2"/>
  <c r="Q472" i="2" s="1"/>
  <c r="P473" i="2"/>
  <c r="Q473" i="2" s="1"/>
  <c r="P564" i="2"/>
  <c r="Q564" i="2" s="1"/>
  <c r="P569" i="2"/>
  <c r="Q569" i="2" s="1"/>
  <c r="P570" i="2"/>
  <c r="Q570" i="2" s="1"/>
  <c r="P585" i="2"/>
  <c r="Q585" i="2" s="1"/>
  <c r="P586" i="2"/>
  <c r="Q586" i="2" s="1"/>
  <c r="P631" i="2"/>
  <c r="Q631" i="2" s="1"/>
  <c r="P642" i="2"/>
  <c r="Q642" i="2" s="1"/>
  <c r="P656" i="2"/>
  <c r="Q656" i="2" s="1"/>
  <c r="P658" i="2"/>
  <c r="Q658" i="2" s="1"/>
  <c r="P691" i="2"/>
  <c r="Q691" i="2" s="1"/>
  <c r="N13" i="2"/>
  <c r="P35" i="2"/>
  <c r="Q35" i="2" s="1"/>
  <c r="P86" i="2"/>
  <c r="Q86" i="2" s="1"/>
  <c r="P87" i="2"/>
  <c r="Q87" i="2" s="1"/>
  <c r="P88" i="2"/>
  <c r="Q88" i="2" s="1"/>
  <c r="P95" i="2"/>
  <c r="Q95" i="2" s="1"/>
  <c r="P96" i="2"/>
  <c r="Q96" i="2" s="1"/>
  <c r="P102" i="2"/>
  <c r="Q102" i="2" s="1"/>
  <c r="P111" i="2"/>
  <c r="Q111" i="2" s="1"/>
  <c r="P213" i="2"/>
  <c r="Q213" i="2" s="1"/>
  <c r="P334" i="2"/>
  <c r="Q334" i="2" s="1"/>
  <c r="P378" i="2"/>
  <c r="Q378" i="2" s="1"/>
  <c r="P438" i="2"/>
  <c r="Q438" i="2" s="1"/>
  <c r="P518" i="2"/>
  <c r="Q518" i="2" s="1"/>
  <c r="P606" i="2"/>
  <c r="Q606" i="2" s="1"/>
  <c r="P609" i="2"/>
  <c r="Q609" i="2" s="1"/>
  <c r="P610" i="2"/>
  <c r="Q610" i="2" s="1"/>
  <c r="P622" i="2"/>
  <c r="Q622" i="2" s="1"/>
  <c r="P755" i="2"/>
  <c r="Q755" i="2" s="1"/>
  <c r="N18" i="2"/>
  <c r="P25" i="2"/>
  <c r="Q25" i="2" s="1"/>
  <c r="N25" i="2"/>
  <c r="P54" i="2"/>
  <c r="Q54" i="2" s="1"/>
  <c r="P55" i="2"/>
  <c r="Q55" i="2" s="1"/>
  <c r="P81" i="2"/>
  <c r="Q81" i="2" s="1"/>
  <c r="P119" i="2"/>
  <c r="Q119" i="2" s="1"/>
  <c r="P120" i="2"/>
  <c r="Q120" i="2" s="1"/>
  <c r="P126" i="2"/>
  <c r="Q126" i="2" s="1"/>
  <c r="P127" i="2"/>
  <c r="Q127" i="2" s="1"/>
  <c r="P173" i="2"/>
  <c r="Q173" i="2" s="1"/>
  <c r="P181" i="2"/>
  <c r="Q181" i="2" s="1"/>
  <c r="P182" i="2"/>
  <c r="Q182" i="2" s="1"/>
  <c r="P221" i="2"/>
  <c r="Q221" i="2" s="1"/>
  <c r="P267" i="2"/>
  <c r="Q267" i="2" s="1"/>
  <c r="P271" i="2"/>
  <c r="Q271" i="2" s="1"/>
  <c r="P308" i="2"/>
  <c r="Q308" i="2" s="1"/>
  <c r="P322" i="2"/>
  <c r="Q322" i="2" s="1"/>
  <c r="P331" i="2"/>
  <c r="Q331" i="2" s="1"/>
  <c r="P348" i="2"/>
  <c r="Q348" i="2" s="1"/>
  <c r="P368" i="2"/>
  <c r="Q368" i="2" s="1"/>
  <c r="P374" i="2"/>
  <c r="Q374" i="2" s="1"/>
  <c r="P382" i="2"/>
  <c r="Q382" i="2" s="1"/>
  <c r="P383" i="2"/>
  <c r="Q383" i="2" s="1"/>
  <c r="P546" i="2"/>
  <c r="Q546" i="2" s="1"/>
  <c r="P685" i="2"/>
  <c r="Q685" i="2" s="1"/>
  <c r="P698" i="2"/>
  <c r="Q698" i="2" s="1"/>
  <c r="P724" i="2"/>
  <c r="Q724" i="2" s="1"/>
  <c r="P760" i="2"/>
  <c r="Q760" i="2" s="1"/>
  <c r="P761" i="2"/>
  <c r="Q761" i="2" s="1"/>
  <c r="P8" i="2"/>
  <c r="Q8" i="2" s="1"/>
  <c r="P9" i="2"/>
  <c r="Q9" i="2" s="1"/>
  <c r="P24" i="2"/>
  <c r="Q24" i="2" s="1"/>
  <c r="P38" i="2"/>
  <c r="Q38" i="2" s="1"/>
  <c r="P39" i="2"/>
  <c r="Q39" i="2" s="1"/>
  <c r="P45" i="2"/>
  <c r="Q45" i="2" s="1"/>
  <c r="P125" i="2"/>
  <c r="Q125" i="2" s="1"/>
  <c r="P135" i="2"/>
  <c r="Q135" i="2" s="1"/>
  <c r="P136" i="2"/>
  <c r="Q136" i="2" s="1"/>
  <c r="P199" i="2"/>
  <c r="Q199" i="2" s="1"/>
  <c r="P200" i="2"/>
  <c r="Q200" i="2" s="1"/>
  <c r="P207" i="2"/>
  <c r="Q207" i="2" s="1"/>
  <c r="P231" i="2"/>
  <c r="Q231" i="2" s="1"/>
  <c r="P232" i="2"/>
  <c r="Q232" i="2" s="1"/>
  <c r="P239" i="2"/>
  <c r="Q239" i="2" s="1"/>
  <c r="P276" i="2"/>
  <c r="Q276" i="2" s="1"/>
  <c r="P298" i="2"/>
  <c r="Q298" i="2" s="1"/>
  <c r="P306" i="2"/>
  <c r="Q306" i="2" s="1"/>
  <c r="P366" i="2"/>
  <c r="Q366" i="2" s="1"/>
  <c r="K4061" i="2"/>
  <c r="K4059" i="2"/>
  <c r="K4054" i="2"/>
  <c r="K4050" i="2"/>
  <c r="K4045" i="2"/>
  <c r="K4043" i="2"/>
  <c r="P4043" i="2" s="1"/>
  <c r="Q4043" i="2" s="1"/>
  <c r="K4038" i="2"/>
  <c r="K4036" i="2"/>
  <c r="P4036" i="2" s="1"/>
  <c r="Q4036" i="2" s="1"/>
  <c r="K4031" i="2"/>
  <c r="K4029" i="2"/>
  <c r="K4018" i="2"/>
  <c r="K4015" i="2"/>
  <c r="K4008" i="2"/>
  <c r="K4005" i="2"/>
  <c r="K4002" i="2"/>
  <c r="K3999" i="2"/>
  <c r="K3996" i="2"/>
  <c r="K3991" i="2"/>
  <c r="K3988" i="2"/>
  <c r="K3984" i="2"/>
  <c r="K3982" i="2"/>
  <c r="P3982" i="2" s="1"/>
  <c r="Q3982" i="2" s="1"/>
  <c r="K3973" i="2"/>
  <c r="K3971" i="2"/>
  <c r="N3971" i="2" s="1"/>
  <c r="O3971" i="2" s="1"/>
  <c r="K3967" i="2"/>
  <c r="K3964" i="2"/>
  <c r="K3959" i="2"/>
  <c r="K3956" i="2"/>
  <c r="P3956" i="2" s="1"/>
  <c r="Q3956" i="2" s="1"/>
  <c r="K3954" i="2"/>
  <c r="K3949" i="2"/>
  <c r="K3947" i="2"/>
  <c r="K3944" i="2"/>
  <c r="K3941" i="2"/>
  <c r="N3941" i="2" s="1"/>
  <c r="O3941" i="2" s="1"/>
  <c r="K3930" i="2"/>
  <c r="K3928" i="2"/>
  <c r="K3922" i="2"/>
  <c r="K3920" i="2"/>
  <c r="K3915" i="2"/>
  <c r="K3910" i="2"/>
  <c r="K3907" i="2"/>
  <c r="P3907" i="2" s="1"/>
  <c r="Q3907" i="2" s="1"/>
  <c r="K3904" i="2"/>
  <c r="K3901" i="2"/>
  <c r="K3899" i="2"/>
  <c r="K3896" i="2"/>
  <c r="N3896" i="2" s="1"/>
  <c r="O3896" i="2" s="1"/>
  <c r="K3893" i="2"/>
  <c r="P3893" i="2" s="1"/>
  <c r="Q3893" i="2" s="1"/>
  <c r="K3890" i="2"/>
  <c r="K3887" i="2"/>
  <c r="K3877" i="2"/>
  <c r="K3870" i="2"/>
  <c r="K3868" i="2"/>
  <c r="K3866" i="2"/>
  <c r="P3866" i="2" s="1"/>
  <c r="Q3866" i="2" s="1"/>
  <c r="K4066" i="2"/>
  <c r="P4066" i="2" s="1"/>
  <c r="Q4066" i="2" s="1"/>
  <c r="K4064" i="2"/>
  <c r="K4058" i="2"/>
  <c r="K4056" i="2"/>
  <c r="P4056" i="2" s="1"/>
  <c r="Q4056" i="2" s="1"/>
  <c r="K4048" i="2"/>
  <c r="P4048" i="2" s="1"/>
  <c r="Q4048" i="2" s="1"/>
  <c r="K4042" i="2"/>
  <c r="K4040" i="2"/>
  <c r="K4025" i="2"/>
  <c r="K4020" i="2"/>
  <c r="K4007" i="2"/>
  <c r="K4003" i="2"/>
  <c r="K3998" i="2"/>
  <c r="K3994" i="2"/>
  <c r="P3994" i="2" s="1"/>
  <c r="Q3994" i="2" s="1"/>
  <c r="K3987" i="2"/>
  <c r="K3985" i="2"/>
  <c r="K3983" i="2"/>
  <c r="K3975" i="2"/>
  <c r="K3972" i="2"/>
  <c r="K3966" i="2"/>
  <c r="K3960" i="2"/>
  <c r="K3957" i="2"/>
  <c r="P3957" i="2" s="1"/>
  <c r="Q3957" i="2" s="1"/>
  <c r="K3953" i="2"/>
  <c r="K3951" i="2"/>
  <c r="K3943" i="2"/>
  <c r="K3940" i="2"/>
  <c r="K3937" i="2"/>
  <c r="K3935" i="2"/>
  <c r="K3933" i="2"/>
  <c r="K3931" i="2"/>
  <c r="K3921" i="2"/>
  <c r="K3918" i="2"/>
  <c r="K3916" i="2"/>
  <c r="K3912" i="2"/>
  <c r="K3908" i="2"/>
  <c r="K3903" i="2"/>
  <c r="K3882" i="2"/>
  <c r="K3880" i="2"/>
  <c r="K3876" i="2"/>
  <c r="P3876" i="2" s="1"/>
  <c r="Q3876" i="2" s="1"/>
  <c r="K3873" i="2"/>
  <c r="K3871" i="2"/>
  <c r="K3865" i="2"/>
  <c r="K3863" i="2"/>
  <c r="P3863" i="2" s="1"/>
  <c r="Q3863" i="2" s="1"/>
  <c r="K3853" i="2"/>
  <c r="K3848" i="2"/>
  <c r="K3845" i="2"/>
  <c r="K3843" i="2"/>
  <c r="K3841" i="2"/>
  <c r="K3839" i="2"/>
  <c r="K3835" i="2"/>
  <c r="K3832" i="2"/>
  <c r="P3832" i="2" s="1"/>
  <c r="Q3832" i="2" s="1"/>
  <c r="K4053" i="2"/>
  <c r="K4051" i="2"/>
  <c r="P4051" i="2" s="1"/>
  <c r="Q4051" i="2" s="1"/>
  <c r="K4033" i="2"/>
  <c r="K4027" i="2"/>
  <c r="P4027" i="2" s="1"/>
  <c r="Q4027" i="2" s="1"/>
  <c r="K4024" i="2"/>
  <c r="K4022" i="2"/>
  <c r="P4022" i="2" s="1"/>
  <c r="Q4022" i="2" s="1"/>
  <c r="K4014" i="2"/>
  <c r="K4011" i="2"/>
  <c r="K4006" i="2"/>
  <c r="K4001" i="2"/>
  <c r="P4001" i="2" s="1"/>
  <c r="Q4001" i="2" s="1"/>
  <c r="K3997" i="2"/>
  <c r="K3990" i="2"/>
  <c r="P3990" i="2" s="1"/>
  <c r="Q3990" i="2" s="1"/>
  <c r="K3981" i="2"/>
  <c r="P3981" i="2" s="1"/>
  <c r="Q3981" i="2" s="1"/>
  <c r="K3979" i="2"/>
  <c r="K4065" i="2"/>
  <c r="K4062" i="2"/>
  <c r="P4062" i="2" s="1"/>
  <c r="Q4062" i="2" s="1"/>
  <c r="K4055" i="2"/>
  <c r="K4052" i="2"/>
  <c r="K4041" i="2"/>
  <c r="K4037" i="2"/>
  <c r="K4034" i="2"/>
  <c r="K4013" i="2"/>
  <c r="K4010" i="2"/>
  <c r="K3992" i="2"/>
  <c r="P3992" i="2" s="1"/>
  <c r="Q3992" i="2" s="1"/>
  <c r="K3986" i="2"/>
  <c r="K3976" i="2"/>
  <c r="K3969" i="2"/>
  <c r="K3958" i="2"/>
  <c r="P3958" i="2" s="1"/>
  <c r="Q3958" i="2" s="1"/>
  <c r="K3952" i="2"/>
  <c r="K3948" i="2"/>
  <c r="P3948" i="2" s="1"/>
  <c r="Q3948" i="2" s="1"/>
  <c r="K3945" i="2"/>
  <c r="K3939" i="2"/>
  <c r="P3939" i="2" s="1"/>
  <c r="Q3939" i="2" s="1"/>
  <c r="K3934" i="2"/>
  <c r="K3929" i="2"/>
  <c r="K3927" i="2"/>
  <c r="K3925" i="2"/>
  <c r="N3925" i="2" s="1"/>
  <c r="O3925" i="2" s="1"/>
  <c r="K3923" i="2"/>
  <c r="P3923" i="2" s="1"/>
  <c r="Q3923" i="2" s="1"/>
  <c r="K3919" i="2"/>
  <c r="K3914" i="2"/>
  <c r="K3909" i="2"/>
  <c r="K3900" i="2"/>
  <c r="K3892" i="2"/>
  <c r="K3888" i="2"/>
  <c r="N3888" i="2" s="1"/>
  <c r="O3888" i="2" s="1"/>
  <c r="K3884" i="2"/>
  <c r="K3862" i="2"/>
  <c r="K3860" i="2"/>
  <c r="K3857" i="2"/>
  <c r="K3855" i="2"/>
  <c r="K3851" i="2"/>
  <c r="P3851" i="2" s="1"/>
  <c r="Q3851" i="2" s="1"/>
  <c r="K3836" i="2"/>
  <c r="K3833" i="2"/>
  <c r="K3830" i="2"/>
  <c r="K3826" i="2"/>
  <c r="K3821" i="2"/>
  <c r="P3821" i="2" s="1"/>
  <c r="Q3821" i="2" s="1"/>
  <c r="K3819" i="2"/>
  <c r="K3812" i="2"/>
  <c r="K3808" i="2"/>
  <c r="K3806" i="2"/>
  <c r="K3801" i="2"/>
  <c r="K3799" i="2"/>
  <c r="K3779" i="2"/>
  <c r="K3777" i="2"/>
  <c r="K3775" i="2"/>
  <c r="K3773" i="2"/>
  <c r="K3771" i="2"/>
  <c r="K3768" i="2"/>
  <c r="K3766" i="2"/>
  <c r="K3763" i="2"/>
  <c r="K3758" i="2"/>
  <c r="K3755" i="2"/>
  <c r="K3753" i="2"/>
  <c r="K3751" i="2"/>
  <c r="K3747" i="2"/>
  <c r="K3745" i="2"/>
  <c r="K3743" i="2"/>
  <c r="P3743" i="2" s="1"/>
  <c r="Q3743" i="2" s="1"/>
  <c r="K3741" i="2"/>
  <c r="K3738" i="2"/>
  <c r="K3735" i="2"/>
  <c r="K3731" i="2"/>
  <c r="K3728" i="2"/>
  <c r="K3725" i="2"/>
  <c r="K3722" i="2"/>
  <c r="K3719" i="2"/>
  <c r="K3717" i="2"/>
  <c r="K3711" i="2"/>
  <c r="K3703" i="2"/>
  <c r="K3696" i="2"/>
  <c r="K3693" i="2"/>
  <c r="K3688" i="2"/>
  <c r="K3683" i="2"/>
  <c r="K3677" i="2"/>
  <c r="K3674" i="2"/>
  <c r="K3672" i="2"/>
  <c r="K3670" i="2"/>
  <c r="K3669" i="2"/>
  <c r="K3666" i="2"/>
  <c r="P3666" i="2" s="1"/>
  <c r="Q3666" i="2" s="1"/>
  <c r="K3664" i="2"/>
  <c r="N3664" i="2" s="1"/>
  <c r="O3664" i="2" s="1"/>
  <c r="K3662" i="2"/>
  <c r="K3657" i="2"/>
  <c r="K3652" i="2"/>
  <c r="K3649" i="2"/>
  <c r="P3649" i="2" s="1"/>
  <c r="Q3649" i="2" s="1"/>
  <c r="K3647" i="2"/>
  <c r="K3644" i="2"/>
  <c r="K3640" i="2"/>
  <c r="K3630" i="2"/>
  <c r="K3628" i="2"/>
  <c r="K3625" i="2"/>
  <c r="K4060" i="2"/>
  <c r="K4047" i="2"/>
  <c r="K4044" i="2"/>
  <c r="P4044" i="2" s="1"/>
  <c r="Q4044" i="2" s="1"/>
  <c r="K4035" i="2"/>
  <c r="K4030" i="2"/>
  <c r="K4026" i="2"/>
  <c r="N4026" i="2" s="1"/>
  <c r="O4026" i="2" s="1"/>
  <c r="K4021" i="2"/>
  <c r="K4017" i="2"/>
  <c r="K4000" i="2"/>
  <c r="K3993" i="2"/>
  <c r="K3978" i="2"/>
  <c r="K3974" i="2"/>
  <c r="K3946" i="2"/>
  <c r="K3938" i="2"/>
  <c r="K3932" i="2"/>
  <c r="K3917" i="2"/>
  <c r="P3917" i="2" s="1"/>
  <c r="Q3917" i="2" s="1"/>
  <c r="K3905" i="2"/>
  <c r="K3891" i="2"/>
  <c r="K3885" i="2"/>
  <c r="K3881" i="2"/>
  <c r="K3849" i="2"/>
  <c r="P3849" i="2" s="1"/>
  <c r="Q3849" i="2" s="1"/>
  <c r="K3846" i="2"/>
  <c r="K3831" i="2"/>
  <c r="K3825" i="2"/>
  <c r="K3823" i="2"/>
  <c r="K3810" i="2"/>
  <c r="K3807" i="2"/>
  <c r="K3804" i="2"/>
  <c r="K3802" i="2"/>
  <c r="K3798" i="2"/>
  <c r="K3793" i="2"/>
  <c r="K3791" i="2"/>
  <c r="K3772" i="2"/>
  <c r="K3769" i="2"/>
  <c r="K3765" i="2"/>
  <c r="K3761" i="2"/>
  <c r="N3761" i="2" s="1"/>
  <c r="O3761" i="2" s="1"/>
  <c r="K3750" i="2"/>
  <c r="K3748" i="2"/>
  <c r="K3742" i="2"/>
  <c r="K3733" i="2"/>
  <c r="K3730" i="2"/>
  <c r="K3726" i="2"/>
  <c r="K3721" i="2"/>
  <c r="K3709" i="2"/>
  <c r="K3706" i="2"/>
  <c r="K3702" i="2"/>
  <c r="K3699" i="2"/>
  <c r="K3697" i="2"/>
  <c r="P3697" i="2" s="1"/>
  <c r="Q3697" i="2" s="1"/>
  <c r="K3694" i="2"/>
  <c r="K3687" i="2"/>
  <c r="K3685" i="2"/>
  <c r="K3679" i="2"/>
  <c r="K3660" i="2"/>
  <c r="K3654" i="2"/>
  <c r="K3650" i="2"/>
  <c r="K3643" i="2"/>
  <c r="K3637" i="2"/>
  <c r="K3635" i="2"/>
  <c r="K3633" i="2"/>
  <c r="K3629" i="2"/>
  <c r="K3622" i="2"/>
  <c r="K3620" i="2"/>
  <c r="K3613" i="2"/>
  <c r="K3610" i="2"/>
  <c r="K3607" i="2"/>
  <c r="K3604" i="2"/>
  <c r="K3597" i="2"/>
  <c r="K3594" i="2"/>
  <c r="K3591" i="2"/>
  <c r="K3586" i="2"/>
  <c r="K3579" i="2"/>
  <c r="K3574" i="2"/>
  <c r="K3572" i="2"/>
  <c r="K3566" i="2"/>
  <c r="K3564" i="2"/>
  <c r="K3561" i="2"/>
  <c r="N3561" i="2" s="1"/>
  <c r="O3561" i="2" s="1"/>
  <c r="K3558" i="2"/>
  <c r="K3556" i="2"/>
  <c r="K3554" i="2"/>
  <c r="K3552" i="2"/>
  <c r="K3546" i="2"/>
  <c r="P3546" i="2" s="1"/>
  <c r="Q3546" i="2" s="1"/>
  <c r="K3538" i="2"/>
  <c r="P3538" i="2" s="1"/>
  <c r="Q3538" i="2" s="1"/>
  <c r="K3536" i="2"/>
  <c r="K3531" i="2"/>
  <c r="K3528" i="2"/>
  <c r="K3519" i="2"/>
  <c r="K3516" i="2"/>
  <c r="K3514" i="2"/>
  <c r="K3512" i="2"/>
  <c r="K3506" i="2"/>
  <c r="K3504" i="2"/>
  <c r="K3499" i="2"/>
  <c r="K3494" i="2"/>
  <c r="K3491" i="2"/>
  <c r="K3488" i="2"/>
  <c r="K3486" i="2"/>
  <c r="K3478" i="2"/>
  <c r="K4049" i="2"/>
  <c r="K4046" i="2"/>
  <c r="K4039" i="2"/>
  <c r="K4032" i="2"/>
  <c r="K4028" i="2"/>
  <c r="K4016" i="2"/>
  <c r="K3980" i="2"/>
  <c r="K3968" i="2"/>
  <c r="K3963" i="2"/>
  <c r="K3961" i="2"/>
  <c r="K3955" i="2"/>
  <c r="N3955" i="2" s="1"/>
  <c r="O3955" i="2" s="1"/>
  <c r="K3950" i="2"/>
  <c r="K3924" i="2"/>
  <c r="K3911" i="2"/>
  <c r="K3898" i="2"/>
  <c r="K3895" i="2"/>
  <c r="P3895" i="2" s="1"/>
  <c r="Q3895" i="2" s="1"/>
  <c r="K3889" i="2"/>
  <c r="P3889" i="2" s="1"/>
  <c r="Q3889" i="2" s="1"/>
  <c r="K3875" i="2"/>
  <c r="K3872" i="2"/>
  <c r="K3867" i="2"/>
  <c r="K3864" i="2"/>
  <c r="K3859" i="2"/>
  <c r="K3852" i="2"/>
  <c r="P3852" i="2" s="1"/>
  <c r="Q3852" i="2" s="1"/>
  <c r="K3842" i="2"/>
  <c r="P3842" i="2" s="1"/>
  <c r="Q3842" i="2" s="1"/>
  <c r="K3838" i="2"/>
  <c r="K3827" i="2"/>
  <c r="K3816" i="2"/>
  <c r="N3816" i="2" s="1"/>
  <c r="O3816" i="2" s="1"/>
  <c r="K3814" i="2"/>
  <c r="P3814" i="2" s="1"/>
  <c r="Q3814" i="2" s="1"/>
  <c r="K3811" i="2"/>
  <c r="P3811" i="2" s="1"/>
  <c r="Q3811" i="2" s="1"/>
  <c r="K3809" i="2"/>
  <c r="K3800" i="2"/>
  <c r="K3797" i="2"/>
  <c r="K3795" i="2"/>
  <c r="P3795" i="2" s="1"/>
  <c r="Q3795" i="2" s="1"/>
  <c r="K3788" i="2"/>
  <c r="K3786" i="2"/>
  <c r="K3783" i="2"/>
  <c r="K3781" i="2"/>
  <c r="K3764" i="2"/>
  <c r="K3754" i="2"/>
  <c r="P3754" i="2" s="1"/>
  <c r="Q3754" i="2" s="1"/>
  <c r="K3752" i="2"/>
  <c r="P3752" i="2" s="1"/>
  <c r="Q3752" i="2" s="1"/>
  <c r="K3737" i="2"/>
  <c r="K3729" i="2"/>
  <c r="K3724" i="2"/>
  <c r="K3718" i="2"/>
  <c r="K4012" i="2"/>
  <c r="K4009" i="2"/>
  <c r="K3926" i="2"/>
  <c r="K3886" i="2"/>
  <c r="K3874" i="2"/>
  <c r="P3874" i="2" s="1"/>
  <c r="Q3874" i="2" s="1"/>
  <c r="K3856" i="2"/>
  <c r="K3850" i="2"/>
  <c r="K3840" i="2"/>
  <c r="K3813" i="2"/>
  <c r="K3784" i="2"/>
  <c r="K3778" i="2"/>
  <c r="K3774" i="2"/>
  <c r="K3762" i="2"/>
  <c r="K3744" i="2"/>
  <c r="K3739" i="2"/>
  <c r="K3734" i="2"/>
  <c r="P3734" i="2" s="1"/>
  <c r="Q3734" i="2" s="1"/>
  <c r="K3727" i="2"/>
  <c r="K3720" i="2"/>
  <c r="K3715" i="2"/>
  <c r="K3712" i="2"/>
  <c r="K3705" i="2"/>
  <c r="K3698" i="2"/>
  <c r="K3689" i="2"/>
  <c r="K3678" i="2"/>
  <c r="K3675" i="2"/>
  <c r="K3667" i="2"/>
  <c r="K3656" i="2"/>
  <c r="K3653" i="2"/>
  <c r="P3653" i="2" s="1"/>
  <c r="Q3653" i="2" s="1"/>
  <c r="K3648" i="2"/>
  <c r="K3645" i="2"/>
  <c r="K3636" i="2"/>
  <c r="K3634" i="2"/>
  <c r="K3624" i="2"/>
  <c r="K3612" i="2"/>
  <c r="K3608" i="2"/>
  <c r="K3603" i="2"/>
  <c r="K3600" i="2"/>
  <c r="K3593" i="2"/>
  <c r="K3589" i="2"/>
  <c r="K3587" i="2"/>
  <c r="K3578" i="2"/>
  <c r="K3576" i="2"/>
  <c r="K3562" i="2"/>
  <c r="K3559" i="2"/>
  <c r="K3555" i="2"/>
  <c r="K3553" i="2"/>
  <c r="K3549" i="2"/>
  <c r="K3547" i="2"/>
  <c r="K3544" i="2"/>
  <c r="K3539" i="2"/>
  <c r="K3533" i="2"/>
  <c r="K3524" i="2"/>
  <c r="K3521" i="2"/>
  <c r="K3510" i="2"/>
  <c r="P3510" i="2" s="1"/>
  <c r="Q3510" i="2" s="1"/>
  <c r="K3507" i="2"/>
  <c r="K3503" i="2"/>
  <c r="K3501" i="2"/>
  <c r="K3497" i="2"/>
  <c r="K3490" i="2"/>
  <c r="K3475" i="2"/>
  <c r="K3471" i="2"/>
  <c r="K3464" i="2"/>
  <c r="P3464" i="2" s="1"/>
  <c r="Q3464" i="2" s="1"/>
  <c r="K3458" i="2"/>
  <c r="K3455" i="2"/>
  <c r="K3452" i="2"/>
  <c r="K3446" i="2"/>
  <c r="K3443" i="2"/>
  <c r="P3443" i="2" s="1"/>
  <c r="Q3443" i="2" s="1"/>
  <c r="K3440" i="2"/>
  <c r="K3437" i="2"/>
  <c r="K3435" i="2"/>
  <c r="K3433" i="2"/>
  <c r="K3431" i="2"/>
  <c r="K3426" i="2"/>
  <c r="K3423" i="2"/>
  <c r="P3423" i="2" s="1"/>
  <c r="Q3423" i="2" s="1"/>
  <c r="K3420" i="2"/>
  <c r="K3417" i="2"/>
  <c r="K3415" i="2"/>
  <c r="N3415" i="2" s="1"/>
  <c r="O3415" i="2" s="1"/>
  <c r="K3409" i="2"/>
  <c r="K3406" i="2"/>
  <c r="K3401" i="2"/>
  <c r="K3393" i="2"/>
  <c r="K3386" i="2"/>
  <c r="K3377" i="2"/>
  <c r="K3374" i="2"/>
  <c r="K4057" i="2"/>
  <c r="K4019" i="2"/>
  <c r="K3989" i="2"/>
  <c r="K3965" i="2"/>
  <c r="K3936" i="2"/>
  <c r="K3906" i="2"/>
  <c r="P3906" i="2" s="1"/>
  <c r="Q3906" i="2" s="1"/>
  <c r="K3894" i="2"/>
  <c r="K3879" i="2"/>
  <c r="P3879" i="2" s="1"/>
  <c r="Q3879" i="2" s="1"/>
  <c r="K3854" i="2"/>
  <c r="K3844" i="2"/>
  <c r="K3794" i="2"/>
  <c r="K3790" i="2"/>
  <c r="K3787" i="2"/>
  <c r="K3780" i="2"/>
  <c r="K3776" i="2"/>
  <c r="K3767" i="2"/>
  <c r="K3760" i="2"/>
  <c r="K3757" i="2"/>
  <c r="K3746" i="2"/>
  <c r="K3708" i="2"/>
  <c r="K3704" i="2"/>
  <c r="K3700" i="2"/>
  <c r="K3695" i="2"/>
  <c r="K3691" i="2"/>
  <c r="K3684" i="2"/>
  <c r="K3681" i="2"/>
  <c r="K3663" i="2"/>
  <c r="K3659" i="2"/>
  <c r="K3655" i="2"/>
  <c r="K3651" i="2"/>
  <c r="K3642" i="2"/>
  <c r="K3639" i="2"/>
  <c r="K3627" i="2"/>
  <c r="K3621" i="2"/>
  <c r="K3617" i="2"/>
  <c r="K3615" i="2"/>
  <c r="K3611" i="2"/>
  <c r="K3606" i="2"/>
  <c r="P3606" i="2" s="1"/>
  <c r="Q3606" i="2" s="1"/>
  <c r="K3602" i="2"/>
  <c r="K3596" i="2"/>
  <c r="K3592" i="2"/>
  <c r="K3583" i="2"/>
  <c r="K3581" i="2"/>
  <c r="K3575" i="2"/>
  <c r="K3573" i="2"/>
  <c r="K3569" i="2"/>
  <c r="K3565" i="2"/>
  <c r="K3551" i="2"/>
  <c r="K3535" i="2"/>
  <c r="K3529" i="2"/>
  <c r="K3525" i="2"/>
  <c r="K3523" i="2"/>
  <c r="K3520" i="2"/>
  <c r="K3517" i="2"/>
  <c r="K3500" i="2"/>
  <c r="K3483" i="2"/>
  <c r="K3481" i="2"/>
  <c r="P3481" i="2" s="1"/>
  <c r="Q3481" i="2" s="1"/>
  <c r="K3477" i="2"/>
  <c r="K3474" i="2"/>
  <c r="K3466" i="2"/>
  <c r="K3463" i="2"/>
  <c r="K3460" i="2"/>
  <c r="K3457" i="2"/>
  <c r="N3457" i="2" s="1"/>
  <c r="O3457" i="2" s="1"/>
  <c r="K3454" i="2"/>
  <c r="K3451" i="2"/>
  <c r="K3448" i="2"/>
  <c r="P3448" i="2" s="1"/>
  <c r="Q3448" i="2" s="1"/>
  <c r="K3445" i="2"/>
  <c r="K3442" i="2"/>
  <c r="K3439" i="2"/>
  <c r="K3428" i="2"/>
  <c r="K3425" i="2"/>
  <c r="K3422" i="2"/>
  <c r="P3422" i="2" s="1"/>
  <c r="Q3422" i="2" s="1"/>
  <c r="K3419" i="2"/>
  <c r="P3419" i="2" s="1"/>
  <c r="Q3419" i="2" s="1"/>
  <c r="K3412" i="2"/>
  <c r="K3405" i="2"/>
  <c r="K3403" i="2"/>
  <c r="K3399" i="2"/>
  <c r="K3396" i="2"/>
  <c r="K3390" i="2"/>
  <c r="K3388" i="2"/>
  <c r="K3385" i="2"/>
  <c r="K3970" i="2"/>
  <c r="K3962" i="2"/>
  <c r="K3913" i="2"/>
  <c r="K3902" i="2"/>
  <c r="K3883" i="2"/>
  <c r="K3858" i="2"/>
  <c r="K3837" i="2"/>
  <c r="K3834" i="2"/>
  <c r="K3828" i="2"/>
  <c r="K3803" i="2"/>
  <c r="K3796" i="2"/>
  <c r="K3756" i="2"/>
  <c r="K3736" i="2"/>
  <c r="K3713" i="2"/>
  <c r="P3713" i="2" s="1"/>
  <c r="Q3713" i="2" s="1"/>
  <c r="K3701" i="2"/>
  <c r="K3690" i="2"/>
  <c r="K3680" i="2"/>
  <c r="K3671" i="2"/>
  <c r="K3658" i="2"/>
  <c r="K3632" i="2"/>
  <c r="K3619" i="2"/>
  <c r="K3616" i="2"/>
  <c r="K3582" i="2"/>
  <c r="K3570" i="2"/>
  <c r="K3548" i="2"/>
  <c r="K3545" i="2"/>
  <c r="K3541" i="2"/>
  <c r="K3532" i="2"/>
  <c r="K3526" i="2"/>
  <c r="K3522" i="2"/>
  <c r="K3515" i="2"/>
  <c r="K3511" i="2"/>
  <c r="K3502" i="2"/>
  <c r="K3496" i="2"/>
  <c r="K3493" i="2"/>
  <c r="K3487" i="2"/>
  <c r="K3484" i="2"/>
  <c r="K3476" i="2"/>
  <c r="K3469" i="2"/>
  <c r="K3461" i="2"/>
  <c r="K3450" i="2"/>
  <c r="K3434" i="2"/>
  <c r="K3430" i="2"/>
  <c r="K3418" i="2"/>
  <c r="K3413" i="2"/>
  <c r="K3404" i="2"/>
  <c r="P3404" i="2" s="1"/>
  <c r="Q3404" i="2" s="1"/>
  <c r="K3398" i="2"/>
  <c r="K3394" i="2"/>
  <c r="K3387" i="2"/>
  <c r="K3370" i="2"/>
  <c r="K3367" i="2"/>
  <c r="K3361" i="2"/>
  <c r="K3359" i="2"/>
  <c r="K3356" i="2"/>
  <c r="K3353" i="2"/>
  <c r="K3343" i="2"/>
  <c r="K3338" i="2"/>
  <c r="K3336" i="2"/>
  <c r="K3333" i="2"/>
  <c r="P3333" i="2" s="1"/>
  <c r="Q3333" i="2" s="1"/>
  <c r="K3331" i="2"/>
  <c r="K3329" i="2"/>
  <c r="K3327" i="2"/>
  <c r="P3327" i="2" s="1"/>
  <c r="Q3327" i="2" s="1"/>
  <c r="K3314" i="2"/>
  <c r="K3311" i="2"/>
  <c r="N3311" i="2" s="1"/>
  <c r="O3311" i="2" s="1"/>
  <c r="K3306" i="2"/>
  <c r="K3298" i="2"/>
  <c r="K3293" i="2"/>
  <c r="P3293" i="2" s="1"/>
  <c r="Q3293" i="2" s="1"/>
  <c r="K3286" i="2"/>
  <c r="K3283" i="2"/>
  <c r="K3280" i="2"/>
  <c r="K3277" i="2"/>
  <c r="K3274" i="2"/>
  <c r="N3274" i="2" s="1"/>
  <c r="O3274" i="2" s="1"/>
  <c r="K3271" i="2"/>
  <c r="K3268" i="2"/>
  <c r="P3268" i="2" s="1"/>
  <c r="Q3268" i="2" s="1"/>
  <c r="K3265" i="2"/>
  <c r="P3265" i="2" s="1"/>
  <c r="Q3265" i="2" s="1"/>
  <c r="K3262" i="2"/>
  <c r="K3259" i="2"/>
  <c r="K3257" i="2"/>
  <c r="K3254" i="2"/>
  <c r="K3251" i="2"/>
  <c r="K3248" i="2"/>
  <c r="K3245" i="2"/>
  <c r="P3245" i="2" s="1"/>
  <c r="Q3245" i="2" s="1"/>
  <c r="K3242" i="2"/>
  <c r="K3239" i="2"/>
  <c r="P3239" i="2" s="1"/>
  <c r="Q3239" i="2" s="1"/>
  <c r="K3234" i="2"/>
  <c r="K3231" i="2"/>
  <c r="N3231" i="2" s="1"/>
  <c r="O3231" i="2" s="1"/>
  <c r="K3225" i="2"/>
  <c r="K3220" i="2"/>
  <c r="K3217" i="2"/>
  <c r="K3215" i="2"/>
  <c r="P3215" i="2" s="1"/>
  <c r="Q3215" i="2" s="1"/>
  <c r="K3212" i="2"/>
  <c r="K3209" i="2"/>
  <c r="K3200" i="2"/>
  <c r="K3193" i="2"/>
  <c r="P3193" i="2" s="1"/>
  <c r="Q3193" i="2" s="1"/>
  <c r="K3190" i="2"/>
  <c r="K3188" i="2"/>
  <c r="K3182" i="2"/>
  <c r="K3180" i="2"/>
  <c r="K3177" i="2"/>
  <c r="K3175" i="2"/>
  <c r="K3170" i="2"/>
  <c r="K3167" i="2"/>
  <c r="P3167" i="2" s="1"/>
  <c r="Q3167" i="2" s="1"/>
  <c r="K3161" i="2"/>
  <c r="K3154" i="2"/>
  <c r="K3152" i="2"/>
  <c r="K3149" i="2"/>
  <c r="K3147" i="2"/>
  <c r="K3142" i="2"/>
  <c r="K3137" i="2"/>
  <c r="K3134" i="2"/>
  <c r="K3131" i="2"/>
  <c r="K3128" i="2"/>
  <c r="K3125" i="2"/>
  <c r="K3119" i="2"/>
  <c r="K3114" i="2"/>
  <c r="K3112" i="2"/>
  <c r="P3112" i="2" s="1"/>
  <c r="Q3112" i="2" s="1"/>
  <c r="K3109" i="2"/>
  <c r="K3102" i="2"/>
  <c r="K3095" i="2"/>
  <c r="K3093" i="2"/>
  <c r="K3090" i="2"/>
  <c r="K3088" i="2"/>
  <c r="K3083" i="2"/>
  <c r="K3078" i="2"/>
  <c r="K3075" i="2"/>
  <c r="K3072" i="2"/>
  <c r="P3072" i="2" s="1"/>
  <c r="Q3072" i="2" s="1"/>
  <c r="K3069" i="2"/>
  <c r="K3066" i="2"/>
  <c r="K3064" i="2"/>
  <c r="P3064" i="2" s="1"/>
  <c r="Q3064" i="2" s="1"/>
  <c r="K3055" i="2"/>
  <c r="K3047" i="2"/>
  <c r="K3045" i="2"/>
  <c r="K3043" i="2"/>
  <c r="K3040" i="2"/>
  <c r="K3037" i="2"/>
  <c r="K3034" i="2"/>
  <c r="K3031" i="2"/>
  <c r="K3028" i="2"/>
  <c r="K3023" i="2"/>
  <c r="K3020" i="2"/>
  <c r="K3015" i="2"/>
  <c r="K3010" i="2"/>
  <c r="K3006" i="2"/>
  <c r="P3006" i="2" s="1"/>
  <c r="Q3006" i="2" s="1"/>
  <c r="K3004" i="2"/>
  <c r="K3001" i="2"/>
  <c r="K2998" i="2"/>
  <c r="P2998" i="2" s="1"/>
  <c r="Q2998" i="2" s="1"/>
  <c r="K2993" i="2"/>
  <c r="K2987" i="2"/>
  <c r="K2984" i="2"/>
  <c r="K2979" i="2"/>
  <c r="K4023" i="2"/>
  <c r="K3977" i="2"/>
  <c r="K3805" i="2"/>
  <c r="K3782" i="2"/>
  <c r="K3770" i="2"/>
  <c r="K3759" i="2"/>
  <c r="K3716" i="2"/>
  <c r="K3707" i="2"/>
  <c r="P3707" i="2" s="1"/>
  <c r="Q3707" i="2" s="1"/>
  <c r="K3692" i="2"/>
  <c r="P3692" i="2" s="1"/>
  <c r="Q3692" i="2" s="1"/>
  <c r="K3641" i="2"/>
  <c r="K3631" i="2"/>
  <c r="K3623" i="2"/>
  <c r="K3618" i="2"/>
  <c r="K3609" i="2"/>
  <c r="K3601" i="2"/>
  <c r="K3595" i="2"/>
  <c r="K3585" i="2"/>
  <c r="K3563" i="2"/>
  <c r="N3563" i="2" s="1"/>
  <c r="O3563" i="2" s="1"/>
  <c r="K3543" i="2"/>
  <c r="K3540" i="2"/>
  <c r="N3540" i="2" s="1"/>
  <c r="O3540" i="2" s="1"/>
  <c r="K3530" i="2"/>
  <c r="K3505" i="2"/>
  <c r="K3495" i="2"/>
  <c r="K3492" i="2"/>
  <c r="K3480" i="2"/>
  <c r="P3480" i="2" s="1"/>
  <c r="Q3480" i="2" s="1"/>
  <c r="K3473" i="2"/>
  <c r="K3465" i="2"/>
  <c r="K3456" i="2"/>
  <c r="K3449" i="2"/>
  <c r="K3438" i="2"/>
  <c r="K3429" i="2"/>
  <c r="K3424" i="2"/>
  <c r="K3408" i="2"/>
  <c r="K3400" i="2"/>
  <c r="K3397" i="2"/>
  <c r="K3389" i="2"/>
  <c r="K3383" i="2"/>
  <c r="K3380" i="2"/>
  <c r="K3376" i="2"/>
  <c r="K3372" i="2"/>
  <c r="K3369" i="2"/>
  <c r="N3369" i="2" s="1"/>
  <c r="O3369" i="2" s="1"/>
  <c r="K3364" i="2"/>
  <c r="K3358" i="2"/>
  <c r="K3355" i="2"/>
  <c r="K3350" i="2"/>
  <c r="K3348" i="2"/>
  <c r="P3348" i="2" s="1"/>
  <c r="Q3348" i="2" s="1"/>
  <c r="K3346" i="2"/>
  <c r="K3344" i="2"/>
  <c r="P3344" i="2" s="1"/>
  <c r="Q3344" i="2" s="1"/>
  <c r="K3342" i="2"/>
  <c r="K3335" i="2"/>
  <c r="K3326" i="2"/>
  <c r="K3324" i="2"/>
  <c r="P3324" i="2" s="1"/>
  <c r="Q3324" i="2" s="1"/>
  <c r="K3321" i="2"/>
  <c r="K3319" i="2"/>
  <c r="K3316" i="2"/>
  <c r="K3313" i="2"/>
  <c r="P3313" i="2" s="1"/>
  <c r="Q3313" i="2" s="1"/>
  <c r="K3308" i="2"/>
  <c r="K3305" i="2"/>
  <c r="K3303" i="2"/>
  <c r="K3301" i="2"/>
  <c r="K3297" i="2"/>
  <c r="K3295" i="2"/>
  <c r="K3288" i="2"/>
  <c r="K3285" i="2"/>
  <c r="P3285" i="2" s="1"/>
  <c r="Q3285" i="2" s="1"/>
  <c r="K3282" i="2"/>
  <c r="K3279" i="2"/>
  <c r="K3273" i="2"/>
  <c r="K3270" i="2"/>
  <c r="K3267" i="2"/>
  <c r="P3267" i="2" s="1"/>
  <c r="Q3267" i="2" s="1"/>
  <c r="K3261" i="2"/>
  <c r="K3253" i="2"/>
  <c r="K3250" i="2"/>
  <c r="K3247" i="2"/>
  <c r="K3241" i="2"/>
  <c r="K3236" i="2"/>
  <c r="K3233" i="2"/>
  <c r="N3233" i="2" s="1"/>
  <c r="O3233" i="2" s="1"/>
  <c r="K3228" i="2"/>
  <c r="P3228" i="2" s="1"/>
  <c r="Q3228" i="2" s="1"/>
  <c r="K3222" i="2"/>
  <c r="K3214" i="2"/>
  <c r="K3211" i="2"/>
  <c r="K3206" i="2"/>
  <c r="K3202" i="2"/>
  <c r="K3199" i="2"/>
  <c r="K3196" i="2"/>
  <c r="K3189" i="2"/>
  <c r="K3187" i="2"/>
  <c r="K3184" i="2"/>
  <c r="N3184" i="2" s="1"/>
  <c r="O3184" i="2" s="1"/>
  <c r="K3181" i="2"/>
  <c r="N3181" i="2" s="1"/>
  <c r="O3181" i="2" s="1"/>
  <c r="K3179" i="2"/>
  <c r="P3179" i="2" s="1"/>
  <c r="Q3179" i="2" s="1"/>
  <c r="K3174" i="2"/>
  <c r="K3169" i="2"/>
  <c r="K3166" i="2"/>
  <c r="K3164" i="2"/>
  <c r="K3158" i="2"/>
  <c r="K3156" i="2"/>
  <c r="K3153" i="2"/>
  <c r="K3151" i="2"/>
  <c r="K3141" i="2"/>
  <c r="K3140" i="2"/>
  <c r="K3133" i="2"/>
  <c r="P3133" i="2" s="1"/>
  <c r="Q3133" i="2" s="1"/>
  <c r="K3130" i="2"/>
  <c r="K3127" i="2"/>
  <c r="K3124" i="2"/>
  <c r="P3124" i="2" s="1"/>
  <c r="Q3124" i="2" s="1"/>
  <c r="K3118" i="2"/>
  <c r="K3117" i="2"/>
  <c r="K3111" i="2"/>
  <c r="K3108" i="2"/>
  <c r="K3105" i="2"/>
  <c r="K3099" i="2"/>
  <c r="K3097" i="2"/>
  <c r="K3094" i="2"/>
  <c r="P3094" i="2" s="1"/>
  <c r="Q3094" i="2" s="1"/>
  <c r="K3092" i="2"/>
  <c r="K3082" i="2"/>
  <c r="K3081" i="2"/>
  <c r="K3074" i="2"/>
  <c r="K3071" i="2"/>
  <c r="K3068" i="2"/>
  <c r="P3068" i="2" s="1"/>
  <c r="Q3068" i="2" s="1"/>
  <c r="K3059" i="2"/>
  <c r="K3057" i="2"/>
  <c r="K3054" i="2"/>
  <c r="P3054" i="2" s="1"/>
  <c r="Q3054" i="2" s="1"/>
  <c r="K3052" i="2"/>
  <c r="K3049" i="2"/>
  <c r="K3046" i="2"/>
  <c r="K3042" i="2"/>
  <c r="K3039" i="2"/>
  <c r="K3030" i="2"/>
  <c r="K3022" i="2"/>
  <c r="K3017" i="2"/>
  <c r="K3014" i="2"/>
  <c r="K3012" i="2"/>
  <c r="K3008" i="2"/>
  <c r="K3003" i="2"/>
  <c r="K2995" i="2"/>
  <c r="K2992" i="2"/>
  <c r="K2989" i="2"/>
  <c r="K2986" i="2"/>
  <c r="P2986" i="2" s="1"/>
  <c r="Q2986" i="2" s="1"/>
  <c r="K2978" i="2"/>
  <c r="K2976" i="2"/>
  <c r="K2973" i="2"/>
  <c r="K2970" i="2"/>
  <c r="K2966" i="2"/>
  <c r="K2964" i="2"/>
  <c r="K2959" i="2"/>
  <c r="K2954" i="2"/>
  <c r="K2949" i="2"/>
  <c r="K2946" i="2"/>
  <c r="P2946" i="2" s="1"/>
  <c r="Q2946" i="2" s="1"/>
  <c r="K2942" i="2"/>
  <c r="K2939" i="2"/>
  <c r="K2936" i="2"/>
  <c r="P2936" i="2" s="1"/>
  <c r="Q2936" i="2" s="1"/>
  <c r="K2929" i="2"/>
  <c r="K2926" i="2"/>
  <c r="K2924" i="2"/>
  <c r="K2921" i="2"/>
  <c r="P2921" i="2" s="1"/>
  <c r="Q2921" i="2" s="1"/>
  <c r="K2918" i="2"/>
  <c r="K2916" i="2"/>
  <c r="K2913" i="2"/>
  <c r="P2913" i="2" s="1"/>
  <c r="Q2913" i="2" s="1"/>
  <c r="K2911" i="2"/>
  <c r="K2909" i="2"/>
  <c r="K2907" i="2"/>
  <c r="K2905" i="2"/>
  <c r="K2903" i="2"/>
  <c r="K2900" i="2"/>
  <c r="K2895" i="2"/>
  <c r="K2892" i="2"/>
  <c r="K2885" i="2"/>
  <c r="K2879" i="2"/>
  <c r="K2876" i="2"/>
  <c r="K2873" i="2"/>
  <c r="K2867" i="2"/>
  <c r="K2865" i="2"/>
  <c r="K2859" i="2"/>
  <c r="K2857" i="2"/>
  <c r="K2842" i="2"/>
  <c r="K2837" i="2"/>
  <c r="K2836" i="2"/>
  <c r="K2835" i="2"/>
  <c r="K2828" i="2"/>
  <c r="K2827" i="2"/>
  <c r="K2817" i="2"/>
  <c r="K2816" i="2"/>
  <c r="K2814" i="2"/>
  <c r="K2806" i="2"/>
  <c r="K2800" i="2"/>
  <c r="K2799" i="2"/>
  <c r="K2793" i="2"/>
  <c r="K2792" i="2"/>
  <c r="K2790" i="2"/>
  <c r="K2784" i="2"/>
  <c r="K2782" i="2"/>
  <c r="K2781" i="2"/>
  <c r="K3942" i="2"/>
  <c r="P3942" i="2" s="1"/>
  <c r="Q3942" i="2" s="1"/>
  <c r="K3897" i="2"/>
  <c r="K3789" i="2"/>
  <c r="K3785" i="2"/>
  <c r="K3673" i="2"/>
  <c r="K3598" i="2"/>
  <c r="K3580" i="2"/>
  <c r="K3557" i="2"/>
  <c r="K3542" i="2"/>
  <c r="K3509" i="2"/>
  <c r="K3470" i="2"/>
  <c r="K3459" i="2"/>
  <c r="K3432" i="2"/>
  <c r="K3421" i="2"/>
  <c r="K3414" i="2"/>
  <c r="K3402" i="2"/>
  <c r="K3391" i="2"/>
  <c r="K3381" i="2"/>
  <c r="K3371" i="2"/>
  <c r="K3366" i="2"/>
  <c r="K3362" i="2"/>
  <c r="K3357" i="2"/>
  <c r="K3352" i="2"/>
  <c r="P3352" i="2" s="1"/>
  <c r="Q3352" i="2" s="1"/>
  <c r="K3337" i="2"/>
  <c r="K3330" i="2"/>
  <c r="K3323" i="2"/>
  <c r="K3320" i="2"/>
  <c r="P3320" i="2" s="1"/>
  <c r="Q3320" i="2" s="1"/>
  <c r="K3312" i="2"/>
  <c r="K3307" i="2"/>
  <c r="K3300" i="2"/>
  <c r="K3291" i="2"/>
  <c r="K3284" i="2"/>
  <c r="K3272" i="2"/>
  <c r="K3260" i="2"/>
  <c r="K3256" i="2"/>
  <c r="P3256" i="2" s="1"/>
  <c r="Q3256" i="2" s="1"/>
  <c r="K3249" i="2"/>
  <c r="K3244" i="2"/>
  <c r="K3238" i="2"/>
  <c r="K3229" i="2"/>
  <c r="K3221" i="2"/>
  <c r="K3218" i="2"/>
  <c r="K3213" i="2"/>
  <c r="K3208" i="2"/>
  <c r="K3205" i="2"/>
  <c r="K3197" i="2"/>
  <c r="K3183" i="2"/>
  <c r="K3178" i="2"/>
  <c r="K3160" i="2"/>
  <c r="K3148" i="2"/>
  <c r="K3144" i="2"/>
  <c r="K3136" i="2"/>
  <c r="K3129" i="2"/>
  <c r="K3122" i="2"/>
  <c r="P3122" i="2" s="1"/>
  <c r="Q3122" i="2" s="1"/>
  <c r="K3115" i="2"/>
  <c r="K3110" i="2"/>
  <c r="K3101" i="2"/>
  <c r="K3089" i="2"/>
  <c r="K3085" i="2"/>
  <c r="N3085" i="2" s="1"/>
  <c r="O3085" i="2" s="1"/>
  <c r="K3077" i="2"/>
  <c r="K3070" i="2"/>
  <c r="K3065" i="2"/>
  <c r="K3061" i="2"/>
  <c r="K3050" i="2"/>
  <c r="K3029" i="2"/>
  <c r="P3029" i="2" s="1"/>
  <c r="Q3029" i="2" s="1"/>
  <c r="K3025" i="2"/>
  <c r="K3019" i="2"/>
  <c r="K3011" i="2"/>
  <c r="K3007" i="2"/>
  <c r="K2994" i="2"/>
  <c r="K2983" i="2"/>
  <c r="K2980" i="2"/>
  <c r="K2975" i="2"/>
  <c r="K2969" i="2"/>
  <c r="K2967" i="2"/>
  <c r="K2963" i="2"/>
  <c r="K2957" i="2"/>
  <c r="K2951" i="2"/>
  <c r="K2945" i="2"/>
  <c r="K2943" i="2"/>
  <c r="K2938" i="2"/>
  <c r="K2934" i="2"/>
  <c r="P2934" i="2" s="1"/>
  <c r="Q2934" i="2" s="1"/>
  <c r="K2932" i="2"/>
  <c r="K2922" i="2"/>
  <c r="K2919" i="2"/>
  <c r="K2915" i="2"/>
  <c r="K2912" i="2"/>
  <c r="K2906" i="2"/>
  <c r="K2901" i="2"/>
  <c r="K2897" i="2"/>
  <c r="K3878" i="2"/>
  <c r="K3829" i="2"/>
  <c r="K3740" i="2"/>
  <c r="K3732" i="2"/>
  <c r="K3646" i="2"/>
  <c r="K3638" i="2"/>
  <c r="K3614" i="2"/>
  <c r="K3605" i="2"/>
  <c r="K3588" i="2"/>
  <c r="P3588" i="2" s="1"/>
  <c r="Q3588" i="2" s="1"/>
  <c r="K3534" i="2"/>
  <c r="P3534" i="2" s="1"/>
  <c r="Q3534" i="2" s="1"/>
  <c r="K3518" i="2"/>
  <c r="K3513" i="2"/>
  <c r="K3472" i="2"/>
  <c r="K3447" i="2"/>
  <c r="K3441" i="2"/>
  <c r="K3407" i="2"/>
  <c r="K3375" i="2"/>
  <c r="K3368" i="2"/>
  <c r="K3354" i="2"/>
  <c r="K3349" i="2"/>
  <c r="K3340" i="2"/>
  <c r="P3340" i="2" s="1"/>
  <c r="Q3340" i="2" s="1"/>
  <c r="K3334" i="2"/>
  <c r="K3328" i="2"/>
  <c r="K3318" i="2"/>
  <c r="K3315" i="2"/>
  <c r="K3302" i="2"/>
  <c r="P3302" i="2" s="1"/>
  <c r="Q3302" i="2" s="1"/>
  <c r="K3289" i="2"/>
  <c r="K3269" i="2"/>
  <c r="K3264" i="2"/>
  <c r="K3252" i="2"/>
  <c r="K3243" i="2"/>
  <c r="P3243" i="2" s="1"/>
  <c r="Q3243" i="2" s="1"/>
  <c r="K3232" i="2"/>
  <c r="K3226" i="2"/>
  <c r="P3226" i="2" s="1"/>
  <c r="Q3226" i="2" s="1"/>
  <c r="K3210" i="2"/>
  <c r="K3192" i="2"/>
  <c r="K3186" i="2"/>
  <c r="K3168" i="2"/>
  <c r="K3163" i="2"/>
  <c r="P3163" i="2" s="1"/>
  <c r="Q3163" i="2" s="1"/>
  <c r="K3146" i="2"/>
  <c r="K3138" i="2"/>
  <c r="K3132" i="2"/>
  <c r="K3100" i="2"/>
  <c r="K3096" i="2"/>
  <c r="K3084" i="2"/>
  <c r="K3080" i="2"/>
  <c r="P3080" i="2" s="1"/>
  <c r="Q3080" i="2" s="1"/>
  <c r="K3060" i="2"/>
  <c r="K3056" i="2"/>
  <c r="K3027" i="2"/>
  <c r="K3016" i="2"/>
  <c r="K2997" i="2"/>
  <c r="K2991" i="2"/>
  <c r="K2981" i="2"/>
  <c r="K2974" i="2"/>
  <c r="P2974" i="2" s="1"/>
  <c r="Q2974" i="2" s="1"/>
  <c r="K2971" i="2"/>
  <c r="K2968" i="2"/>
  <c r="P2968" i="2" s="1"/>
  <c r="Q2968" i="2" s="1"/>
  <c r="K2953" i="2"/>
  <c r="K2933" i="2"/>
  <c r="K2917" i="2"/>
  <c r="P2917" i="2" s="1"/>
  <c r="Q2917" i="2" s="1"/>
  <c r="K2902" i="2"/>
  <c r="K2893" i="2"/>
  <c r="K2889" i="2"/>
  <c r="P2889" i="2" s="1"/>
  <c r="Q2889" i="2" s="1"/>
  <c r="K2886" i="2"/>
  <c r="K2882" i="2"/>
  <c r="K2875" i="2"/>
  <c r="K2871" i="2"/>
  <c r="K2868" i="2"/>
  <c r="K2858" i="2"/>
  <c r="P2858" i="2" s="1"/>
  <c r="Q2858" i="2" s="1"/>
  <c r="K2854" i="2"/>
  <c r="K2852" i="2"/>
  <c r="P2852" i="2" s="1"/>
  <c r="Q2852" i="2" s="1"/>
  <c r="K2851" i="2"/>
  <c r="K2838" i="2"/>
  <c r="K2822" i="2"/>
  <c r="K2815" i="2"/>
  <c r="P2815" i="2" s="1"/>
  <c r="Q2815" i="2" s="1"/>
  <c r="K2812" i="2"/>
  <c r="K2811" i="2"/>
  <c r="K2805" i="2"/>
  <c r="K2804" i="2"/>
  <c r="K2803" i="2"/>
  <c r="K2794" i="2"/>
  <c r="K2783" i="2"/>
  <c r="K2780" i="2"/>
  <c r="K2779" i="2"/>
  <c r="K2750" i="2"/>
  <c r="K2749" i="2"/>
  <c r="K2747" i="2"/>
  <c r="P2747" i="2" s="1"/>
  <c r="Q2747" i="2" s="1"/>
  <c r="K2740" i="2"/>
  <c r="P2740" i="2" s="1"/>
  <c r="Q2740" i="2" s="1"/>
  <c r="K2739" i="2"/>
  <c r="K2734" i="2"/>
  <c r="K2733" i="2"/>
  <c r="K2727" i="2"/>
  <c r="K2726" i="2"/>
  <c r="K2725" i="2"/>
  <c r="K2724" i="2"/>
  <c r="N2724" i="2" s="1"/>
  <c r="O2724" i="2" s="1"/>
  <c r="K2718" i="2"/>
  <c r="K2711" i="2"/>
  <c r="K2705" i="2"/>
  <c r="K2704" i="2"/>
  <c r="K2699" i="2"/>
  <c r="K2698" i="2"/>
  <c r="K2693" i="2"/>
  <c r="P2693" i="2" s="1"/>
  <c r="Q2693" i="2" s="1"/>
  <c r="K2692" i="2"/>
  <c r="K2691" i="2"/>
  <c r="K2690" i="2"/>
  <c r="K2685" i="2"/>
  <c r="K2684" i="2"/>
  <c r="K2678" i="2"/>
  <c r="K2673" i="2"/>
  <c r="K2672" i="2"/>
  <c r="K2662" i="2"/>
  <c r="K2657" i="2"/>
  <c r="P2657" i="2" s="1"/>
  <c r="Q2657" i="2" s="1"/>
  <c r="K2656" i="2"/>
  <c r="K2646" i="2"/>
  <c r="K2641" i="2"/>
  <c r="K2640" i="2"/>
  <c r="K2626" i="2"/>
  <c r="K2621" i="2"/>
  <c r="K2620" i="2"/>
  <c r="K2610" i="2"/>
  <c r="K2605" i="2"/>
  <c r="K2604" i="2"/>
  <c r="K2603" i="2"/>
  <c r="K2598" i="2"/>
  <c r="K2593" i="2"/>
  <c r="K2592" i="2"/>
  <c r="K2585" i="2"/>
  <c r="K2584" i="2"/>
  <c r="K2579" i="2"/>
  <c r="K2573" i="2"/>
  <c r="K2571" i="2"/>
  <c r="P2571" i="2" s="1"/>
  <c r="Q2571" i="2" s="1"/>
  <c r="K2569" i="2"/>
  <c r="K2567" i="2"/>
  <c r="K2563" i="2"/>
  <c r="K2562" i="2"/>
  <c r="K2557" i="2"/>
  <c r="P2557" i="2" s="1"/>
  <c r="Q2557" i="2" s="1"/>
  <c r="K2556" i="2"/>
  <c r="K2552" i="2"/>
  <c r="K2547" i="2"/>
  <c r="K2545" i="2"/>
  <c r="K2540" i="2"/>
  <c r="K2533" i="2"/>
  <c r="K2532" i="2"/>
  <c r="K2530" i="2"/>
  <c r="N2530" i="2" s="1"/>
  <c r="O2530" i="2" s="1"/>
  <c r="K2525" i="2"/>
  <c r="K2520" i="2"/>
  <c r="P2520" i="2" s="1"/>
  <c r="Q2520" i="2" s="1"/>
  <c r="K2512" i="2"/>
  <c r="K2507" i="2"/>
  <c r="P2507" i="2" s="1"/>
  <c r="Q2507" i="2" s="1"/>
  <c r="K2506" i="2"/>
  <c r="K2501" i="2"/>
  <c r="K2500" i="2"/>
  <c r="K2498" i="2"/>
  <c r="K2493" i="2"/>
  <c r="K2488" i="2"/>
  <c r="K2480" i="2"/>
  <c r="K2475" i="2"/>
  <c r="K2474" i="2"/>
  <c r="K2469" i="2"/>
  <c r="K2468" i="2"/>
  <c r="K2466" i="2"/>
  <c r="N2466" i="2" s="1"/>
  <c r="O2466" i="2" s="1"/>
  <c r="K2461" i="2"/>
  <c r="K2456" i="2"/>
  <c r="K2448" i="2"/>
  <c r="K2443" i="2"/>
  <c r="K2442" i="2"/>
  <c r="K2437" i="2"/>
  <c r="K2436" i="2"/>
  <c r="K2434" i="2"/>
  <c r="K2429" i="2"/>
  <c r="K2424" i="2"/>
  <c r="K2416" i="2"/>
  <c r="K2411" i="2"/>
  <c r="P2411" i="2" s="1"/>
  <c r="Q2411" i="2" s="1"/>
  <c r="K2410" i="2"/>
  <c r="K2405" i="2"/>
  <c r="K2404" i="2"/>
  <c r="K2402" i="2"/>
  <c r="P2402" i="2" s="1"/>
  <c r="Q2402" i="2" s="1"/>
  <c r="K2397" i="2"/>
  <c r="K3749" i="2"/>
  <c r="P3749" i="2" s="1"/>
  <c r="Q3749" i="2" s="1"/>
  <c r="K3710" i="2"/>
  <c r="K3682" i="2"/>
  <c r="K3676" i="2"/>
  <c r="K3665" i="2"/>
  <c r="K3661" i="2"/>
  <c r="K3590" i="2"/>
  <c r="K3568" i="2"/>
  <c r="K3560" i="2"/>
  <c r="K3537" i="2"/>
  <c r="K3453" i="2"/>
  <c r="K3411" i="2"/>
  <c r="K3392" i="2"/>
  <c r="K3384" i="2"/>
  <c r="K3379" i="2"/>
  <c r="K3373" i="2"/>
  <c r="K3365" i="2"/>
  <c r="K3360" i="2"/>
  <c r="K3339" i="2"/>
  <c r="N3339" i="2" s="1"/>
  <c r="O3339" i="2" s="1"/>
  <c r="K3322" i="2"/>
  <c r="K3317" i="2"/>
  <c r="P3317" i="2" s="1"/>
  <c r="Q3317" i="2" s="1"/>
  <c r="K3296" i="2"/>
  <c r="K3292" i="2"/>
  <c r="P3292" i="2" s="1"/>
  <c r="Q3292" i="2" s="1"/>
  <c r="K3281" i="2"/>
  <c r="K3276" i="2"/>
  <c r="K3263" i="2"/>
  <c r="P3263" i="2" s="1"/>
  <c r="Q3263" i="2" s="1"/>
  <c r="K3235" i="2"/>
  <c r="K3230" i="2"/>
  <c r="K3216" i="2"/>
  <c r="K3201" i="2"/>
  <c r="K3195" i="2"/>
  <c r="K3191" i="2"/>
  <c r="P3191" i="2" s="1"/>
  <c r="Q3191" i="2" s="1"/>
  <c r="K3185" i="2"/>
  <c r="K3172" i="2"/>
  <c r="K3165" i="2"/>
  <c r="K3162" i="2"/>
  <c r="K3157" i="2"/>
  <c r="K3145" i="2"/>
  <c r="N3145" i="2" s="1"/>
  <c r="O3145" i="2" s="1"/>
  <c r="K3121" i="2"/>
  <c r="K3116" i="2"/>
  <c r="K3104" i="2"/>
  <c r="N3104" i="2" s="1"/>
  <c r="O3104" i="2" s="1"/>
  <c r="K3087" i="2"/>
  <c r="K3079" i="2"/>
  <c r="N3079" i="2" s="1"/>
  <c r="O3079" i="2" s="1"/>
  <c r="K3073" i="2"/>
  <c r="K3063" i="2"/>
  <c r="K3051" i="2"/>
  <c r="K3033" i="2"/>
  <c r="K3026" i="2"/>
  <c r="P3026" i="2" s="1"/>
  <c r="Q3026" i="2" s="1"/>
  <c r="K3021" i="2"/>
  <c r="K3005" i="2"/>
  <c r="P3005" i="2" s="1"/>
  <c r="Q3005" i="2" s="1"/>
  <c r="K3000" i="2"/>
  <c r="K2996" i="2"/>
  <c r="K2990" i="2"/>
  <c r="K2985" i="2"/>
  <c r="K2962" i="2"/>
  <c r="K2960" i="2"/>
  <c r="P2960" i="2" s="1"/>
  <c r="Q2960" i="2" s="1"/>
  <c r="K2956" i="2"/>
  <c r="K2952" i="2"/>
  <c r="K2948" i="2"/>
  <c r="K2937" i="2"/>
  <c r="P2937" i="2" s="1"/>
  <c r="Q2937" i="2" s="1"/>
  <c r="K2925" i="2"/>
  <c r="K2910" i="2"/>
  <c r="K2908" i="2"/>
  <c r="K2896" i="2"/>
  <c r="P2896" i="2" s="1"/>
  <c r="Q2896" i="2" s="1"/>
  <c r="K2891" i="2"/>
  <c r="K2888" i="2"/>
  <c r="P2888" i="2" s="1"/>
  <c r="Q2888" i="2" s="1"/>
  <c r="K2878" i="2"/>
  <c r="P2878" i="2" s="1"/>
  <c r="Q2878" i="2" s="1"/>
  <c r="K2874" i="2"/>
  <c r="K2870" i="2"/>
  <c r="K2864" i="2"/>
  <c r="K2861" i="2"/>
  <c r="P2861" i="2" s="1"/>
  <c r="Q2861" i="2" s="1"/>
  <c r="K2856" i="2"/>
  <c r="K2855" i="2"/>
  <c r="K2845" i="2"/>
  <c r="K2844" i="2"/>
  <c r="N2844" i="2" s="1"/>
  <c r="O2844" i="2" s="1"/>
  <c r="K2843" i="2"/>
  <c r="K2840" i="2"/>
  <c r="K2839" i="2"/>
  <c r="K2829" i="2"/>
  <c r="K2826" i="2"/>
  <c r="K2825" i="2"/>
  <c r="K2824" i="2"/>
  <c r="K2823" i="2"/>
  <c r="K2813" i="2"/>
  <c r="K2797" i="2"/>
  <c r="K2796" i="2"/>
  <c r="K2795" i="2"/>
  <c r="K2786" i="2"/>
  <c r="K2785" i="2"/>
  <c r="K2776" i="2"/>
  <c r="K2761" i="2"/>
  <c r="K2760" i="2"/>
  <c r="K2754" i="2"/>
  <c r="K2753" i="2"/>
  <c r="K2752" i="2"/>
  <c r="P2752" i="2" s="1"/>
  <c r="Q2752" i="2" s="1"/>
  <c r="K2751" i="2"/>
  <c r="K2741" i="2"/>
  <c r="K2736" i="2"/>
  <c r="K2735" i="2"/>
  <c r="P2735" i="2" s="1"/>
  <c r="Q2735" i="2" s="1"/>
  <c r="K2719" i="2"/>
  <c r="K2713" i="2"/>
  <c r="K2712" i="2"/>
  <c r="K2707" i="2"/>
  <c r="P2707" i="2" s="1"/>
  <c r="Q2707" i="2" s="1"/>
  <c r="K2706" i="2"/>
  <c r="K2701" i="2"/>
  <c r="N2701" i="2" s="1"/>
  <c r="O2701" i="2" s="1"/>
  <c r="K2700" i="2"/>
  <c r="P2700" i="2" s="1"/>
  <c r="Q2700" i="2" s="1"/>
  <c r="K2694" i="2"/>
  <c r="K2686" i="2"/>
  <c r="K2679" i="2"/>
  <c r="P2679" i="2" s="1"/>
  <c r="Q2679" i="2" s="1"/>
  <c r="K2674" i="2"/>
  <c r="K2665" i="2"/>
  <c r="K2663" i="2"/>
  <c r="K2658" i="2"/>
  <c r="K2649" i="2"/>
  <c r="K2647" i="2"/>
  <c r="K2642" i="2"/>
  <c r="K2629" i="2"/>
  <c r="K2627" i="2"/>
  <c r="K2622" i="2"/>
  <c r="K2613" i="2"/>
  <c r="K2611" i="2"/>
  <c r="K2607" i="2"/>
  <c r="P2607" i="2" s="1"/>
  <c r="Q2607" i="2" s="1"/>
  <c r="K2606" i="2"/>
  <c r="K2599" i="2"/>
  <c r="P2599" i="2" s="1"/>
  <c r="Q2599" i="2" s="1"/>
  <c r="K2594" i="2"/>
  <c r="K2586" i="2"/>
  <c r="K2581" i="2"/>
  <c r="K2580" i="2"/>
  <c r="K2575" i="2"/>
  <c r="K2574" i="2"/>
  <c r="K2572" i="2"/>
  <c r="K2570" i="2"/>
  <c r="K2568" i="2"/>
  <c r="K2564" i="2"/>
  <c r="K2559" i="2"/>
  <c r="P2559" i="2" s="1"/>
  <c r="Q2559" i="2" s="1"/>
  <c r="K2558" i="2"/>
  <c r="K2553" i="2"/>
  <c r="K3995" i="2"/>
  <c r="K3847" i="2"/>
  <c r="K3822" i="2"/>
  <c r="K3818" i="2"/>
  <c r="K3815" i="2"/>
  <c r="P3815" i="2" s="1"/>
  <c r="Q3815" i="2" s="1"/>
  <c r="K3792" i="2"/>
  <c r="K3686" i="2"/>
  <c r="K3668" i="2"/>
  <c r="K3626" i="2"/>
  <c r="N3626" i="2" s="1"/>
  <c r="O3626" i="2" s="1"/>
  <c r="K3599" i="2"/>
  <c r="K3567" i="2"/>
  <c r="K3550" i="2"/>
  <c r="K3508" i="2"/>
  <c r="K3498" i="2"/>
  <c r="K3485" i="2"/>
  <c r="K3479" i="2"/>
  <c r="K3468" i="2"/>
  <c r="K3462" i="2"/>
  <c r="K3410" i="2"/>
  <c r="K3378" i="2"/>
  <c r="K3351" i="2"/>
  <c r="P3351" i="2" s="1"/>
  <c r="Q3351" i="2" s="1"/>
  <c r="K3345" i="2"/>
  <c r="K3341" i="2"/>
  <c r="K3310" i="2"/>
  <c r="K3304" i="2"/>
  <c r="P3304" i="2" s="1"/>
  <c r="Q3304" i="2" s="1"/>
  <c r="K3287" i="2"/>
  <c r="P3287" i="2" s="1"/>
  <c r="Q3287" i="2" s="1"/>
  <c r="K3275" i="2"/>
  <c r="K3266" i="2"/>
  <c r="K3255" i="2"/>
  <c r="P3255" i="2" s="1"/>
  <c r="Q3255" i="2" s="1"/>
  <c r="K3246" i="2"/>
  <c r="K3240" i="2"/>
  <c r="P3240" i="2" s="1"/>
  <c r="Q3240" i="2" s="1"/>
  <c r="K3224" i="2"/>
  <c r="K3207" i="2"/>
  <c r="K3204" i="2"/>
  <c r="K3194" i="2"/>
  <c r="K3176" i="2"/>
  <c r="K3171" i="2"/>
  <c r="P3171" i="2" s="1"/>
  <c r="Q3171" i="2" s="1"/>
  <c r="K3150" i="2"/>
  <c r="K3135" i="2"/>
  <c r="K3126" i="2"/>
  <c r="K3120" i="2"/>
  <c r="K3107" i="2"/>
  <c r="K3103" i="2"/>
  <c r="K3098" i="2"/>
  <c r="K3086" i="2"/>
  <c r="K3062" i="2"/>
  <c r="K3058" i="2"/>
  <c r="K3041" i="2"/>
  <c r="K3036" i="2"/>
  <c r="K3032" i="2"/>
  <c r="K3018" i="2"/>
  <c r="K3009" i="2"/>
  <c r="K3002" i="2"/>
  <c r="K2999" i="2"/>
  <c r="K2982" i="2"/>
  <c r="K2977" i="2"/>
  <c r="K2972" i="2"/>
  <c r="K2958" i="2"/>
  <c r="K2955" i="2"/>
  <c r="K2941" i="2"/>
  <c r="K2935" i="2"/>
  <c r="K2931" i="2"/>
  <c r="K2928" i="2"/>
  <c r="P2928" i="2" s="1"/>
  <c r="Q2928" i="2" s="1"/>
  <c r="K2920" i="2"/>
  <c r="K2914" i="2"/>
  <c r="K2899" i="2"/>
  <c r="N2899" i="2" s="1"/>
  <c r="O2899" i="2" s="1"/>
  <c r="K2894" i="2"/>
  <c r="K2890" i="2"/>
  <c r="K2884" i="2"/>
  <c r="K2881" i="2"/>
  <c r="K2866" i="2"/>
  <c r="N2866" i="2" s="1"/>
  <c r="O2866" i="2" s="1"/>
  <c r="K2863" i="2"/>
  <c r="K2860" i="2"/>
  <c r="P2860" i="2" s="1"/>
  <c r="Q2860" i="2" s="1"/>
  <c r="K2849" i="2"/>
  <c r="K2846" i="2"/>
  <c r="K2841" i="2"/>
  <c r="K2833" i="2"/>
  <c r="K2832" i="2"/>
  <c r="K2830" i="2"/>
  <c r="K2818" i="2"/>
  <c r="K2801" i="2"/>
  <c r="K2798" i="2"/>
  <c r="K2791" i="2"/>
  <c r="K2788" i="2"/>
  <c r="P2788" i="2" s="1"/>
  <c r="Q2788" i="2" s="1"/>
  <c r="K2787" i="2"/>
  <c r="P2787" i="2" s="1"/>
  <c r="Q2787" i="2" s="1"/>
  <c r="K2777" i="2"/>
  <c r="P2777" i="2" s="1"/>
  <c r="Q2777" i="2" s="1"/>
  <c r="K2774" i="2"/>
  <c r="K2773" i="2"/>
  <c r="K2772" i="2"/>
  <c r="K2770" i="2"/>
  <c r="K2769" i="2"/>
  <c r="K2768" i="2"/>
  <c r="K2766" i="2"/>
  <c r="K2765" i="2"/>
  <c r="K2764" i="2"/>
  <c r="K2762" i="2"/>
  <c r="K2758" i="2"/>
  <c r="K2757" i="2"/>
  <c r="K2756" i="2"/>
  <c r="K2755" i="2"/>
  <c r="K2742" i="2"/>
  <c r="K2737" i="2"/>
  <c r="K2729" i="2"/>
  <c r="K2728" i="2"/>
  <c r="K2721" i="2"/>
  <c r="K2720" i="2"/>
  <c r="K2715" i="2"/>
  <c r="K2714" i="2"/>
  <c r="K2709" i="2"/>
  <c r="K2708" i="2"/>
  <c r="K2702" i="2"/>
  <c r="K2695" i="2"/>
  <c r="P2695" i="2" s="1"/>
  <c r="Q2695" i="2" s="1"/>
  <c r="K2687" i="2"/>
  <c r="K2681" i="2"/>
  <c r="K2680" i="2"/>
  <c r="K2675" i="2"/>
  <c r="K2669" i="2"/>
  <c r="K2667" i="2"/>
  <c r="K2666" i="2"/>
  <c r="K2664" i="2"/>
  <c r="K2659" i="2"/>
  <c r="K2653" i="2"/>
  <c r="P2653" i="2" s="1"/>
  <c r="Q2653" i="2" s="1"/>
  <c r="K2651" i="2"/>
  <c r="K2650" i="2"/>
  <c r="K2648" i="2"/>
  <c r="K2643" i="2"/>
  <c r="P2643" i="2" s="1"/>
  <c r="Q2643" i="2" s="1"/>
  <c r="K2637" i="2"/>
  <c r="K2633" i="2"/>
  <c r="K2631" i="2"/>
  <c r="P2631" i="2" s="1"/>
  <c r="Q2631" i="2" s="1"/>
  <c r="K2630" i="2"/>
  <c r="K2628" i="2"/>
  <c r="K2623" i="2"/>
  <c r="P2623" i="2" s="1"/>
  <c r="Q2623" i="2" s="1"/>
  <c r="K2617" i="2"/>
  <c r="K2615" i="2"/>
  <c r="P2615" i="2" s="1"/>
  <c r="Q2615" i="2" s="1"/>
  <c r="K2614" i="2"/>
  <c r="K2612" i="2"/>
  <c r="K2608" i="2"/>
  <c r="K2601" i="2"/>
  <c r="K2600" i="2"/>
  <c r="K2595" i="2"/>
  <c r="K2589" i="2"/>
  <c r="K2587" i="2"/>
  <c r="K2582" i="2"/>
  <c r="K2577" i="2"/>
  <c r="K2576" i="2"/>
  <c r="K2565" i="2"/>
  <c r="P2565" i="2" s="1"/>
  <c r="Q2565" i="2" s="1"/>
  <c r="K2560" i="2"/>
  <c r="K2554" i="2"/>
  <c r="K2550" i="2"/>
  <c r="K2543" i="2"/>
  <c r="K2542" i="2"/>
  <c r="K2536" i="2"/>
  <c r="K2528" i="2"/>
  <c r="K2523" i="2"/>
  <c r="K2522" i="2"/>
  <c r="K2517" i="2"/>
  <c r="K2516" i="2"/>
  <c r="K2514" i="2"/>
  <c r="K2509" i="2"/>
  <c r="K2504" i="2"/>
  <c r="K2496" i="2"/>
  <c r="K2491" i="2"/>
  <c r="K2490" i="2"/>
  <c r="K2485" i="2"/>
  <c r="K2484" i="2"/>
  <c r="K3489" i="2"/>
  <c r="P3489" i="2" s="1"/>
  <c r="Q3489" i="2" s="1"/>
  <c r="K3363" i="2"/>
  <c r="K3325" i="2"/>
  <c r="K3223" i="2"/>
  <c r="K3219" i="2"/>
  <c r="K3035" i="2"/>
  <c r="K3024" i="2"/>
  <c r="P3024" i="2" s="1"/>
  <c r="Q3024" i="2" s="1"/>
  <c r="K3013" i="2"/>
  <c r="K2944" i="2"/>
  <c r="P2944" i="2" s="1"/>
  <c r="Q2944" i="2" s="1"/>
  <c r="K2872" i="2"/>
  <c r="P2872" i="2" s="1"/>
  <c r="Q2872" i="2" s="1"/>
  <c r="K2809" i="2"/>
  <c r="K2808" i="2"/>
  <c r="P2808" i="2" s="1"/>
  <c r="Q2808" i="2" s="1"/>
  <c r="K2807" i="2"/>
  <c r="P2807" i="2" s="1"/>
  <c r="Q2807" i="2" s="1"/>
  <c r="K2778" i="2"/>
  <c r="K2775" i="2"/>
  <c r="K2759" i="2"/>
  <c r="K2748" i="2"/>
  <c r="P2748" i="2" s="1"/>
  <c r="Q2748" i="2" s="1"/>
  <c r="K2744" i="2"/>
  <c r="K2743" i="2"/>
  <c r="K2738" i="2"/>
  <c r="P2738" i="2" s="1"/>
  <c r="Q2738" i="2" s="1"/>
  <c r="K2723" i="2"/>
  <c r="P2723" i="2" s="1"/>
  <c r="Q2723" i="2" s="1"/>
  <c r="K2670" i="2"/>
  <c r="P2670" i="2" s="1"/>
  <c r="Q2670" i="2" s="1"/>
  <c r="K2636" i="2"/>
  <c r="K2635" i="2"/>
  <c r="K2618" i="2"/>
  <c r="K2588" i="2"/>
  <c r="K2583" i="2"/>
  <c r="K2578" i="2"/>
  <c r="K2551" i="2"/>
  <c r="K2546" i="2"/>
  <c r="K2529" i="2"/>
  <c r="K2513" i="2"/>
  <c r="P2513" i="2" s="1"/>
  <c r="Q2513" i="2" s="1"/>
  <c r="K2497" i="2"/>
  <c r="N2497" i="2" s="1"/>
  <c r="O2497" i="2" s="1"/>
  <c r="K2476" i="2"/>
  <c r="K2473" i="2"/>
  <c r="K2464" i="2"/>
  <c r="K2460" i="2"/>
  <c r="K2451" i="2"/>
  <c r="K2450" i="2"/>
  <c r="K2447" i="2"/>
  <c r="K2446" i="2"/>
  <c r="K2439" i="2"/>
  <c r="K2438" i="2"/>
  <c r="K2435" i="2"/>
  <c r="K2425" i="2"/>
  <c r="K2421" i="2"/>
  <c r="K2412" i="2"/>
  <c r="K2409" i="2"/>
  <c r="K2400" i="2"/>
  <c r="K2396" i="2"/>
  <c r="K2391" i="2"/>
  <c r="K2390" i="2"/>
  <c r="K2383" i="2"/>
  <c r="K2382" i="2"/>
  <c r="K2377" i="2"/>
  <c r="K2372" i="2"/>
  <c r="K2367" i="2"/>
  <c r="K2366" i="2"/>
  <c r="K2362" i="2"/>
  <c r="K2356" i="2"/>
  <c r="K2351" i="2"/>
  <c r="K2350" i="2"/>
  <c r="K2349" i="2"/>
  <c r="K2346" i="2"/>
  <c r="K2345" i="2"/>
  <c r="K2326" i="2"/>
  <c r="K2310" i="2"/>
  <c r="K2294" i="2"/>
  <c r="K2278" i="2"/>
  <c r="K2262" i="2"/>
  <c r="K2246" i="2"/>
  <c r="K2234" i="2"/>
  <c r="K2232" i="2"/>
  <c r="K2226" i="2"/>
  <c r="K2224" i="2"/>
  <c r="K2218" i="2"/>
  <c r="K2213" i="2"/>
  <c r="K2212" i="2"/>
  <c r="K2207" i="2"/>
  <c r="P2207" i="2" s="1"/>
  <c r="Q2207" i="2" s="1"/>
  <c r="K2202" i="2"/>
  <c r="K2193" i="2"/>
  <c r="K2192" i="2"/>
  <c r="K2185" i="2"/>
  <c r="K2183" i="2"/>
  <c r="K2182" i="2"/>
  <c r="K2181" i="2"/>
  <c r="K2179" i="2"/>
  <c r="K2178" i="2"/>
  <c r="K2175" i="2"/>
  <c r="K2174" i="2"/>
  <c r="K2171" i="2"/>
  <c r="K2170" i="2"/>
  <c r="K2168" i="2"/>
  <c r="K2163" i="2"/>
  <c r="K2158" i="2"/>
  <c r="K2156" i="2"/>
  <c r="K2151" i="2"/>
  <c r="K2145" i="2"/>
  <c r="K2144" i="2"/>
  <c r="K2131" i="2"/>
  <c r="K2126" i="2"/>
  <c r="N2126" i="2" s="1"/>
  <c r="K2125" i="2"/>
  <c r="N2125" i="2" s="1"/>
  <c r="K2122" i="2"/>
  <c r="K2114" i="2"/>
  <c r="K2106" i="2"/>
  <c r="N2106" i="2" s="1"/>
  <c r="K2105" i="2"/>
  <c r="K2103" i="2"/>
  <c r="P2103" i="2" s="1"/>
  <c r="Q2103" i="2" s="1"/>
  <c r="K2097" i="2"/>
  <c r="N2097" i="2" s="1"/>
  <c r="K2095" i="2"/>
  <c r="P2095" i="2" s="1"/>
  <c r="Q2095" i="2" s="1"/>
  <c r="K2094" i="2"/>
  <c r="N2094" i="2" s="1"/>
  <c r="K2092" i="2"/>
  <c r="K2087" i="2"/>
  <c r="K2081" i="2"/>
  <c r="N2081" i="2" s="1"/>
  <c r="K2080" i="2"/>
  <c r="K2075" i="2"/>
  <c r="N2075" i="2" s="1"/>
  <c r="K2069" i="2"/>
  <c r="K2068" i="2"/>
  <c r="N2068" i="2" s="1"/>
  <c r="K2061" i="2"/>
  <c r="K2060" i="2"/>
  <c r="K2051" i="2"/>
  <c r="P2051" i="2" s="1"/>
  <c r="Q2051" i="2" s="1"/>
  <c r="K2045" i="2"/>
  <c r="N2045" i="2" s="1"/>
  <c r="K2044" i="2"/>
  <c r="K2043" i="2"/>
  <c r="P2043" i="2" s="1"/>
  <c r="Q2043" i="2" s="1"/>
  <c r="K2042" i="2"/>
  <c r="N2042" i="2" s="1"/>
  <c r="K2030" i="2"/>
  <c r="N2030" i="2" s="1"/>
  <c r="K2021" i="2"/>
  <c r="K2017" i="2"/>
  <c r="K2013" i="2"/>
  <c r="K2012" i="2"/>
  <c r="N2012" i="2" s="1"/>
  <c r="K2011" i="2"/>
  <c r="K2010" i="2"/>
  <c r="K2002" i="2"/>
  <c r="K1994" i="2"/>
  <c r="N1994" i="2" s="1"/>
  <c r="K1974" i="2"/>
  <c r="K1966" i="2"/>
  <c r="N1966" i="2" s="1"/>
  <c r="K1958" i="2"/>
  <c r="N1958" i="2" s="1"/>
  <c r="K1950" i="2"/>
  <c r="P1950" i="2" s="1"/>
  <c r="Q1950" i="2" s="1"/>
  <c r="K1944" i="2"/>
  <c r="N1944" i="2" s="1"/>
  <c r="K1943" i="2"/>
  <c r="K1938" i="2"/>
  <c r="N1938" i="2" s="1"/>
  <c r="K1937" i="2"/>
  <c r="N1937" i="2" s="1"/>
  <c r="K1932" i="2"/>
  <c r="K1931" i="2"/>
  <c r="K1925" i="2"/>
  <c r="N1925" i="2" s="1"/>
  <c r="K1924" i="2"/>
  <c r="N1924" i="2" s="1"/>
  <c r="K1923" i="2"/>
  <c r="K1914" i="2"/>
  <c r="K1906" i="2"/>
  <c r="N1906" i="2" s="1"/>
  <c r="K1902" i="2"/>
  <c r="P1902" i="2" s="1"/>
  <c r="Q1902" i="2" s="1"/>
  <c r="K1901" i="2"/>
  <c r="K1896" i="2"/>
  <c r="K1895" i="2"/>
  <c r="K1884" i="2"/>
  <c r="N1884" i="2" s="1"/>
  <c r="K1883" i="2"/>
  <c r="N1883" i="2" s="1"/>
  <c r="K1878" i="2"/>
  <c r="K1876" i="2"/>
  <c r="K1875" i="2"/>
  <c r="K1869" i="2"/>
  <c r="N1869" i="2" s="1"/>
  <c r="K1868" i="2"/>
  <c r="K1867" i="2"/>
  <c r="K1861" i="2"/>
  <c r="N1861" i="2" s="1"/>
  <c r="K1856" i="2"/>
  <c r="K1855" i="2"/>
  <c r="K1854" i="2"/>
  <c r="N1854" i="2" s="1"/>
  <c r="K1853" i="2"/>
  <c r="N1853" i="2" s="1"/>
  <c r="K1851" i="2"/>
  <c r="K1849" i="2"/>
  <c r="N1849" i="2" s="1"/>
  <c r="K1847" i="2"/>
  <c r="P1847" i="2" s="1"/>
  <c r="Q1847" i="2" s="1"/>
  <c r="K1841" i="2"/>
  <c r="P1841" i="2" s="1"/>
  <c r="Q1841" i="2" s="1"/>
  <c r="K1840" i="2"/>
  <c r="N1840" i="2" s="1"/>
  <c r="K1839" i="2"/>
  <c r="K1838" i="2"/>
  <c r="K1832" i="2"/>
  <c r="K1830" i="2"/>
  <c r="K1829" i="2"/>
  <c r="N1829" i="2" s="1"/>
  <c r="K1824" i="2"/>
  <c r="K1823" i="2"/>
  <c r="K1814" i="2"/>
  <c r="K1808" i="2"/>
  <c r="N1808" i="2" s="1"/>
  <c r="K1807" i="2"/>
  <c r="K1797" i="2"/>
  <c r="K1788" i="2"/>
  <c r="N1788" i="2" s="1"/>
  <c r="K1787" i="2"/>
  <c r="K1782" i="2"/>
  <c r="K1781" i="2"/>
  <c r="N1781" i="2" s="1"/>
  <c r="K1780" i="2"/>
  <c r="N1780" i="2" s="1"/>
  <c r="K1779" i="2"/>
  <c r="K1769" i="2"/>
  <c r="K1760" i="2"/>
  <c r="K1759" i="2"/>
  <c r="K1754" i="2"/>
  <c r="K1753" i="2"/>
  <c r="K1748" i="2"/>
  <c r="K1747" i="2"/>
  <c r="K1740" i="2"/>
  <c r="K1738" i="2"/>
  <c r="K1737" i="2"/>
  <c r="K1730" i="2"/>
  <c r="K1729" i="2"/>
  <c r="K1722" i="2"/>
  <c r="K1717" i="2"/>
  <c r="K1716" i="2"/>
  <c r="K1715" i="2"/>
  <c r="K1704" i="2"/>
  <c r="K1703" i="2"/>
  <c r="P1703" i="2" s="1"/>
  <c r="Q1703" i="2" s="1"/>
  <c r="K1694" i="2"/>
  <c r="K1689" i="2"/>
  <c r="K1688" i="2"/>
  <c r="K1687" i="2"/>
  <c r="K1677" i="2"/>
  <c r="K1676" i="2"/>
  <c r="K1675" i="2"/>
  <c r="P1675" i="2" s="1"/>
  <c r="Q1675" i="2" s="1"/>
  <c r="K1669" i="2"/>
  <c r="K1668" i="2"/>
  <c r="K1667" i="2"/>
  <c r="K1661" i="2"/>
  <c r="K1660" i="2"/>
  <c r="K1659" i="2"/>
  <c r="P1659" i="2" s="1"/>
  <c r="Q1659" i="2" s="1"/>
  <c r="K1653" i="2"/>
  <c r="K1652" i="2"/>
  <c r="K1651" i="2"/>
  <c r="P1651" i="2" s="1"/>
  <c r="Q1651" i="2" s="1"/>
  <c r="K1645" i="2"/>
  <c r="K1644" i="2"/>
  <c r="K1643" i="2"/>
  <c r="K1637" i="2"/>
  <c r="K1636" i="2"/>
  <c r="K1635" i="2"/>
  <c r="K1629" i="2"/>
  <c r="K1628" i="2"/>
  <c r="K1627" i="2"/>
  <c r="K1620" i="2"/>
  <c r="K1619" i="2"/>
  <c r="P1619" i="2" s="1"/>
  <c r="Q1619" i="2" s="1"/>
  <c r="K1613" i="2"/>
  <c r="K1608" i="2"/>
  <c r="P1608" i="2" s="1"/>
  <c r="Q1608" i="2" s="1"/>
  <c r="K1606" i="2"/>
  <c r="K1605" i="2"/>
  <c r="K1600" i="2"/>
  <c r="K1599" i="2"/>
  <c r="K1594" i="2"/>
  <c r="K1593" i="2"/>
  <c r="P1593" i="2" s="1"/>
  <c r="Q1593" i="2" s="1"/>
  <c r="K1587" i="2"/>
  <c r="K1580" i="2"/>
  <c r="K1579" i="2"/>
  <c r="K1574" i="2"/>
  <c r="K1573" i="2"/>
  <c r="K1567" i="2"/>
  <c r="K1566" i="2"/>
  <c r="K1565" i="2"/>
  <c r="P1565" i="2" s="1"/>
  <c r="Q1565" i="2" s="1"/>
  <c r="K1559" i="2"/>
  <c r="K1552" i="2"/>
  <c r="K1546" i="2"/>
  <c r="K1545" i="2"/>
  <c r="K1539" i="2"/>
  <c r="K1532" i="2"/>
  <c r="P1532" i="2" s="1"/>
  <c r="Q1532" i="2" s="1"/>
  <c r="K1524" i="2"/>
  <c r="K1518" i="2"/>
  <c r="K1517" i="2"/>
  <c r="K1516" i="2"/>
  <c r="K1515" i="2"/>
  <c r="K1510" i="2"/>
  <c r="P1510" i="2" s="1"/>
  <c r="Q1510" i="2" s="1"/>
  <c r="K1509" i="2"/>
  <c r="K1502" i="2"/>
  <c r="K1501" i="2"/>
  <c r="K1495" i="2"/>
  <c r="K1486" i="2"/>
  <c r="K1485" i="2"/>
  <c r="K1478" i="2"/>
  <c r="K1477" i="2"/>
  <c r="K1472" i="2"/>
  <c r="K1471" i="2"/>
  <c r="K1464" i="2"/>
  <c r="K1456" i="2"/>
  <c r="K1448" i="2"/>
  <c r="K1447" i="2"/>
  <c r="K1442" i="2"/>
  <c r="K1441" i="2"/>
  <c r="K1435" i="2"/>
  <c r="K1428" i="2"/>
  <c r="K1420" i="2"/>
  <c r="K1414" i="2"/>
  <c r="K1413" i="2"/>
  <c r="P1413" i="2" s="1"/>
  <c r="Q1413" i="2" s="1"/>
  <c r="K1408" i="2"/>
  <c r="K1407" i="2"/>
  <c r="K1402" i="2"/>
  <c r="K1401" i="2"/>
  <c r="P1401" i="2" s="1"/>
  <c r="Q1401" i="2" s="1"/>
  <c r="K1392" i="2"/>
  <c r="P1392" i="2" s="1"/>
  <c r="Q1392" i="2" s="1"/>
  <c r="K1386" i="2"/>
  <c r="K1385" i="2"/>
  <c r="K1379" i="2"/>
  <c r="K1371" i="2"/>
  <c r="K1370" i="2"/>
  <c r="P1370" i="2" s="1"/>
  <c r="Q1370" i="2" s="1"/>
  <c r="K3869" i="2"/>
  <c r="K3861" i="2"/>
  <c r="K3817" i="2"/>
  <c r="K3584" i="2"/>
  <c r="K3577" i="2"/>
  <c r="K3571" i="2"/>
  <c r="K3527" i="2"/>
  <c r="K3332" i="2"/>
  <c r="K3290" i="2"/>
  <c r="K3278" i="2"/>
  <c r="K3139" i="2"/>
  <c r="K3123" i="2"/>
  <c r="K3106" i="2"/>
  <c r="K3038" i="2"/>
  <c r="K2947" i="2"/>
  <c r="K2923" i="2"/>
  <c r="K2904" i="2"/>
  <c r="K2883" i="2"/>
  <c r="K2862" i="2"/>
  <c r="K2848" i="2"/>
  <c r="K2847" i="2"/>
  <c r="K2834" i="2"/>
  <c r="K2810" i="2"/>
  <c r="K2802" i="2"/>
  <c r="K2789" i="2"/>
  <c r="K2763" i="2"/>
  <c r="K2745" i="2"/>
  <c r="K2730" i="2"/>
  <c r="K2710" i="2"/>
  <c r="K2697" i="2"/>
  <c r="K2696" i="2"/>
  <c r="K2682" i="2"/>
  <c r="K2677" i="2"/>
  <c r="K2676" i="2"/>
  <c r="K2671" i="2"/>
  <c r="K2654" i="2"/>
  <c r="K2632" i="2"/>
  <c r="K2625" i="2"/>
  <c r="P2625" i="2" s="1"/>
  <c r="Q2625" i="2" s="1"/>
  <c r="K2624" i="2"/>
  <c r="K2619" i="2"/>
  <c r="K2566" i="2"/>
  <c r="K2561" i="2"/>
  <c r="P2561" i="2" s="1"/>
  <c r="Q2561" i="2" s="1"/>
  <c r="K2549" i="2"/>
  <c r="K2548" i="2"/>
  <c r="K2544" i="2"/>
  <c r="K2541" i="2"/>
  <c r="P2541" i="2" s="1"/>
  <c r="Q2541" i="2" s="1"/>
  <c r="K2527" i="2"/>
  <c r="K2526" i="2"/>
  <c r="K2511" i="2"/>
  <c r="N2511" i="2" s="1"/>
  <c r="O2511" i="2" s="1"/>
  <c r="K2510" i="2"/>
  <c r="K2495" i="2"/>
  <c r="K2494" i="2"/>
  <c r="K2481" i="2"/>
  <c r="P2481" i="2" s="1"/>
  <c r="Q2481" i="2" s="1"/>
  <c r="K2477" i="2"/>
  <c r="K2465" i="2"/>
  <c r="K2452" i="2"/>
  <c r="K2440" i="2"/>
  <c r="P2440" i="2" s="1"/>
  <c r="Q2440" i="2" s="1"/>
  <c r="K2431" i="2"/>
  <c r="P2431" i="2" s="1"/>
  <c r="Q2431" i="2" s="1"/>
  <c r="K2430" i="2"/>
  <c r="K2427" i="2"/>
  <c r="P2427" i="2" s="1"/>
  <c r="Q2427" i="2" s="1"/>
  <c r="K2426" i="2"/>
  <c r="K2423" i="2"/>
  <c r="P2423" i="2" s="1"/>
  <c r="Q2423" i="2" s="1"/>
  <c r="K2422" i="2"/>
  <c r="K2417" i="2"/>
  <c r="K2413" i="2"/>
  <c r="K2401" i="2"/>
  <c r="P2401" i="2" s="1"/>
  <c r="Q2401" i="2" s="1"/>
  <c r="K2392" i="2"/>
  <c r="K2384" i="2"/>
  <c r="K2379" i="2"/>
  <c r="K2378" i="2"/>
  <c r="K2373" i="2"/>
  <c r="K2368" i="2"/>
  <c r="K2363" i="2"/>
  <c r="P2363" i="2" s="1"/>
  <c r="Q2363" i="2" s="1"/>
  <c r="K2359" i="2"/>
  <c r="K2352" i="2"/>
  <c r="K2348" i="2"/>
  <c r="K2347" i="2"/>
  <c r="K2337" i="2"/>
  <c r="K2333" i="2"/>
  <c r="K2329" i="2"/>
  <c r="K2328" i="2"/>
  <c r="K2327" i="2"/>
  <c r="K2321" i="2"/>
  <c r="K2317" i="2"/>
  <c r="K2313" i="2"/>
  <c r="K2312" i="2"/>
  <c r="K2311" i="2"/>
  <c r="K2305" i="2"/>
  <c r="K2301" i="2"/>
  <c r="K2297" i="2"/>
  <c r="K2296" i="2"/>
  <c r="K2295" i="2"/>
  <c r="P2295" i="2" s="1"/>
  <c r="Q2295" i="2" s="1"/>
  <c r="K2289" i="2"/>
  <c r="K2285" i="2"/>
  <c r="K2281" i="2"/>
  <c r="K2280" i="2"/>
  <c r="K2279" i="2"/>
  <c r="P2279" i="2" s="1"/>
  <c r="Q2279" i="2" s="1"/>
  <c r="K2273" i="2"/>
  <c r="K2269" i="2"/>
  <c r="K2265" i="2"/>
  <c r="K2264" i="2"/>
  <c r="K2263" i="2"/>
  <c r="K2257" i="2"/>
  <c r="K2253" i="2"/>
  <c r="K2249" i="2"/>
  <c r="K2248" i="2"/>
  <c r="K2247" i="2"/>
  <c r="K2241" i="2"/>
  <c r="K2237" i="2"/>
  <c r="K2235" i="2"/>
  <c r="K2229" i="2"/>
  <c r="K2227" i="2"/>
  <c r="P2227" i="2" s="1"/>
  <c r="Q2227" i="2" s="1"/>
  <c r="K2221" i="2"/>
  <c r="K2219" i="2"/>
  <c r="K2214" i="2"/>
  <c r="K2209" i="2"/>
  <c r="K2208" i="2"/>
  <c r="K2203" i="2"/>
  <c r="K2195" i="2"/>
  <c r="K2194" i="2"/>
  <c r="K2187" i="2"/>
  <c r="K2186" i="2"/>
  <c r="K2184" i="2"/>
  <c r="K2180" i="2"/>
  <c r="K2176" i="2"/>
  <c r="K2172" i="2"/>
  <c r="K2165" i="2"/>
  <c r="K2164" i="2"/>
  <c r="P2164" i="2" s="1"/>
  <c r="Q2164" i="2" s="1"/>
  <c r="K2159" i="2"/>
  <c r="K2153" i="2"/>
  <c r="N2153" i="2" s="1"/>
  <c r="K2152" i="2"/>
  <c r="K2146" i="2"/>
  <c r="K2139" i="2"/>
  <c r="K2138" i="2"/>
  <c r="N2138" i="2" s="1"/>
  <c r="K2137" i="2"/>
  <c r="K2135" i="2"/>
  <c r="K2134" i="2"/>
  <c r="N2134" i="2" s="1"/>
  <c r="K2133" i="2"/>
  <c r="P2133" i="2" s="1"/>
  <c r="Q2133" i="2" s="1"/>
  <c r="K2132" i="2"/>
  <c r="K2127" i="2"/>
  <c r="K2123" i="2"/>
  <c r="N2123" i="2" s="1"/>
  <c r="K2118" i="2"/>
  <c r="K2117" i="2"/>
  <c r="K2116" i="2"/>
  <c r="K2115" i="2"/>
  <c r="K2110" i="2"/>
  <c r="N2110" i="2" s="1"/>
  <c r="K2109" i="2"/>
  <c r="N2109" i="2" s="1"/>
  <c r="K2107" i="2"/>
  <c r="N2107" i="2" s="1"/>
  <c r="K2104" i="2"/>
  <c r="K2099" i="2"/>
  <c r="P2099" i="2" s="1"/>
  <c r="Q2099" i="2" s="1"/>
  <c r="K2098" i="2"/>
  <c r="N2098" i="2" s="1"/>
  <c r="K2096" i="2"/>
  <c r="K2089" i="2"/>
  <c r="P2089" i="2" s="1"/>
  <c r="Q2089" i="2" s="1"/>
  <c r="K2088" i="2"/>
  <c r="N2088" i="2" s="1"/>
  <c r="K2082" i="2"/>
  <c r="K2077" i="2"/>
  <c r="P2077" i="2" s="1"/>
  <c r="Q2077" i="2" s="1"/>
  <c r="K2076" i="2"/>
  <c r="K2070" i="2"/>
  <c r="N2070" i="2" s="1"/>
  <c r="K2063" i="2"/>
  <c r="K2062" i="2"/>
  <c r="K2053" i="2"/>
  <c r="K2052" i="2"/>
  <c r="N2052" i="2" s="1"/>
  <c r="K2046" i="2"/>
  <c r="N2046" i="2" s="1"/>
  <c r="K2033" i="2"/>
  <c r="K2032" i="2"/>
  <c r="K2031" i="2"/>
  <c r="N2031" i="2" s="1"/>
  <c r="K2025" i="2"/>
  <c r="N2025" i="2" s="1"/>
  <c r="K2024" i="2"/>
  <c r="K2023" i="2"/>
  <c r="K2022" i="2"/>
  <c r="N2022" i="2" s="1"/>
  <c r="K2020" i="2"/>
  <c r="K2019" i="2"/>
  <c r="K2018" i="2"/>
  <c r="N2018" i="2" s="1"/>
  <c r="K2016" i="2"/>
  <c r="K2015" i="2"/>
  <c r="K2014" i="2"/>
  <c r="K2005" i="2"/>
  <c r="K2004" i="2"/>
  <c r="N2004" i="2" s="1"/>
  <c r="K2003" i="2"/>
  <c r="K1997" i="2"/>
  <c r="K1996" i="2"/>
  <c r="K1995" i="2"/>
  <c r="N1995" i="2" s="1"/>
  <c r="K1977" i="2"/>
  <c r="K1976" i="2"/>
  <c r="K1975" i="2"/>
  <c r="K1969" i="2"/>
  <c r="K1968" i="2"/>
  <c r="K1967" i="2"/>
  <c r="N1967" i="2" s="1"/>
  <c r="K1961" i="2"/>
  <c r="K1960" i="2"/>
  <c r="K1959" i="2"/>
  <c r="K1954" i="2"/>
  <c r="K1953" i="2"/>
  <c r="N1953" i="2" s="1"/>
  <c r="K1952" i="2"/>
  <c r="P1952" i="2" s="1"/>
  <c r="Q1952" i="2" s="1"/>
  <c r="K1951" i="2"/>
  <c r="K1946" i="2"/>
  <c r="K1945" i="2"/>
  <c r="K1940" i="2"/>
  <c r="N1940" i="2" s="1"/>
  <c r="K1939" i="2"/>
  <c r="P1939" i="2" s="1"/>
  <c r="Q1939" i="2" s="1"/>
  <c r="K1933" i="2"/>
  <c r="N1933" i="2" s="1"/>
  <c r="K1926" i="2"/>
  <c r="K1916" i="2"/>
  <c r="N1916" i="2" s="1"/>
  <c r="K1915" i="2"/>
  <c r="K1908" i="2"/>
  <c r="K1907" i="2"/>
  <c r="P1907" i="2" s="1"/>
  <c r="Q1907" i="2" s="1"/>
  <c r="K1903" i="2"/>
  <c r="P1903" i="2" s="1"/>
  <c r="Q1903" i="2" s="1"/>
  <c r="K1897" i="2"/>
  <c r="K1888" i="2"/>
  <c r="K1887" i="2"/>
  <c r="K1886" i="2"/>
  <c r="P1886" i="2" s="1"/>
  <c r="Q1886" i="2" s="1"/>
  <c r="K1885" i="2"/>
  <c r="N1885" i="2" s="1"/>
  <c r="K1880" i="2"/>
  <c r="K1879" i="2"/>
  <c r="P1879" i="2" s="1"/>
  <c r="Q1879" i="2" s="1"/>
  <c r="K1877" i="2"/>
  <c r="N1877" i="2" s="1"/>
  <c r="K1872" i="2"/>
  <c r="N1872" i="2" s="1"/>
  <c r="K1871" i="2"/>
  <c r="K1870" i="2"/>
  <c r="K1862" i="2"/>
  <c r="P1862" i="2" s="1"/>
  <c r="Q1862" i="2" s="1"/>
  <c r="K1857" i="2"/>
  <c r="K3820" i="2"/>
  <c r="K3436" i="2"/>
  <c r="P3436" i="2" s="1"/>
  <c r="Q3436" i="2" s="1"/>
  <c r="K3427" i="2"/>
  <c r="K3416" i="2"/>
  <c r="P3416" i="2" s="1"/>
  <c r="Q3416" i="2" s="1"/>
  <c r="K3395" i="2"/>
  <c r="K3382" i="2"/>
  <c r="K3347" i="2"/>
  <c r="K3294" i="2"/>
  <c r="K3237" i="2"/>
  <c r="K3227" i="2"/>
  <c r="K3198" i="2"/>
  <c r="K3173" i="2"/>
  <c r="P3173" i="2" s="1"/>
  <c r="Q3173" i="2" s="1"/>
  <c r="K3155" i="2"/>
  <c r="K3113" i="2"/>
  <c r="K3091" i="2"/>
  <c r="K3067" i="2"/>
  <c r="K3048" i="2"/>
  <c r="K3044" i="2"/>
  <c r="K2988" i="2"/>
  <c r="K2961" i="2"/>
  <c r="P2961" i="2" s="1"/>
  <c r="Q2961" i="2" s="1"/>
  <c r="K2927" i="2"/>
  <c r="K2877" i="2"/>
  <c r="K2869" i="2"/>
  <c r="K2853" i="2"/>
  <c r="K2831" i="2"/>
  <c r="K2767" i="2"/>
  <c r="K2746" i="2"/>
  <c r="K2732" i="2"/>
  <c r="K2731" i="2"/>
  <c r="K2689" i="2"/>
  <c r="K2688" i="2"/>
  <c r="K2683" i="2"/>
  <c r="P2683" i="2" s="1"/>
  <c r="Q2683" i="2" s="1"/>
  <c r="K2668" i="2"/>
  <c r="K2661" i="2"/>
  <c r="K2660" i="2"/>
  <c r="K2655" i="2"/>
  <c r="K2638" i="2"/>
  <c r="K2616" i="2"/>
  <c r="K2609" i="2"/>
  <c r="K2590" i="2"/>
  <c r="K2539" i="2"/>
  <c r="N2539" i="2" s="1"/>
  <c r="O2539" i="2" s="1"/>
  <c r="K2538" i="2"/>
  <c r="K2537" i="2"/>
  <c r="P2537" i="2" s="1"/>
  <c r="Q2537" i="2" s="1"/>
  <c r="K2531" i="2"/>
  <c r="K2524" i="2"/>
  <c r="K2521" i="2"/>
  <c r="K2515" i="2"/>
  <c r="K2508" i="2"/>
  <c r="K2505" i="2"/>
  <c r="K2499" i="2"/>
  <c r="P2499" i="2" s="1"/>
  <c r="Q2499" i="2" s="1"/>
  <c r="K2492" i="2"/>
  <c r="K2489" i="2"/>
  <c r="K2483" i="2"/>
  <c r="P2483" i="2" s="1"/>
  <c r="Q2483" i="2" s="1"/>
  <c r="K2482" i="2"/>
  <c r="K2479" i="2"/>
  <c r="P2479" i="2" s="1"/>
  <c r="Q2479" i="2" s="1"/>
  <c r="K2478" i="2"/>
  <c r="K2471" i="2"/>
  <c r="K2470" i="2"/>
  <c r="K2467" i="2"/>
  <c r="P2467" i="2" s="1"/>
  <c r="Q2467" i="2" s="1"/>
  <c r="K2457" i="2"/>
  <c r="K2453" i="2"/>
  <c r="K2444" i="2"/>
  <c r="K2441" i="2"/>
  <c r="P2441" i="2" s="1"/>
  <c r="Q2441" i="2" s="1"/>
  <c r="K2432" i="2"/>
  <c r="K2428" i="2"/>
  <c r="K2419" i="2"/>
  <c r="K2418" i="2"/>
  <c r="K2415" i="2"/>
  <c r="P2415" i="2" s="1"/>
  <c r="Q2415" i="2" s="1"/>
  <c r="K2414" i="2"/>
  <c r="K2407" i="2"/>
  <c r="P2407" i="2" s="1"/>
  <c r="Q2407" i="2" s="1"/>
  <c r="K2406" i="2"/>
  <c r="K2403" i="2"/>
  <c r="K2393" i="2"/>
  <c r="K2387" i="2"/>
  <c r="P2387" i="2" s="1"/>
  <c r="Q2387" i="2" s="1"/>
  <c r="K2385" i="2"/>
  <c r="P2385" i="2" s="1"/>
  <c r="Q2385" i="2" s="1"/>
  <c r="K2380" i="2"/>
  <c r="K2375" i="2"/>
  <c r="K2374" i="2"/>
  <c r="K2369" i="2"/>
  <c r="K2364" i="2"/>
  <c r="K2360" i="2"/>
  <c r="K2358" i="2"/>
  <c r="K2354" i="2"/>
  <c r="K2353" i="2"/>
  <c r="K2343" i="2"/>
  <c r="K2342" i="2"/>
  <c r="K2338" i="2"/>
  <c r="K2336" i="2"/>
  <c r="K2335" i="2"/>
  <c r="K2334" i="2"/>
  <c r="K2332" i="2"/>
  <c r="K2331" i="2"/>
  <c r="P2331" i="2" s="1"/>
  <c r="Q2331" i="2" s="1"/>
  <c r="K2330" i="2"/>
  <c r="K2322" i="2"/>
  <c r="K2320" i="2"/>
  <c r="K2319" i="2"/>
  <c r="K2318" i="2"/>
  <c r="K2316" i="2"/>
  <c r="K2315" i="2"/>
  <c r="P2315" i="2" s="1"/>
  <c r="Q2315" i="2" s="1"/>
  <c r="K2314" i="2"/>
  <c r="K2306" i="2"/>
  <c r="K2304" i="2"/>
  <c r="K2303" i="2"/>
  <c r="P2303" i="2" s="1"/>
  <c r="Q2303" i="2" s="1"/>
  <c r="K2302" i="2"/>
  <c r="K2300" i="2"/>
  <c r="K2299" i="2"/>
  <c r="K2298" i="2"/>
  <c r="K2290" i="2"/>
  <c r="K2288" i="2"/>
  <c r="K2287" i="2"/>
  <c r="K2286" i="2"/>
  <c r="K2284" i="2"/>
  <c r="K2283" i="2"/>
  <c r="K2282" i="2"/>
  <c r="K2274" i="2"/>
  <c r="K2272" i="2"/>
  <c r="K2271" i="2"/>
  <c r="K2270" i="2"/>
  <c r="K2268" i="2"/>
  <c r="K2267" i="2"/>
  <c r="K2266" i="2"/>
  <c r="K2258" i="2"/>
  <c r="K2256" i="2"/>
  <c r="K2255" i="2"/>
  <c r="K2254" i="2"/>
  <c r="K2252" i="2"/>
  <c r="K2251" i="2"/>
  <c r="P2251" i="2" s="1"/>
  <c r="Q2251" i="2" s="1"/>
  <c r="K2250" i="2"/>
  <c r="K2242" i="2"/>
  <c r="K2240" i="2"/>
  <c r="K2239" i="2"/>
  <c r="P2239" i="2" s="1"/>
  <c r="Q2239" i="2" s="1"/>
  <c r="K2238" i="2"/>
  <c r="K2236" i="2"/>
  <c r="K2230" i="2"/>
  <c r="K2228" i="2"/>
  <c r="K2222" i="2"/>
  <c r="K2220" i="2"/>
  <c r="K2215" i="2"/>
  <c r="P2215" i="2" s="1"/>
  <c r="Q2215" i="2" s="1"/>
  <c r="K2210" i="2"/>
  <c r="K2205" i="2"/>
  <c r="K2204" i="2"/>
  <c r="P2204" i="2" s="1"/>
  <c r="Q2204" i="2" s="1"/>
  <c r="K2199" i="2"/>
  <c r="K2198" i="2"/>
  <c r="K2197" i="2"/>
  <c r="K2196" i="2"/>
  <c r="P818" i="2"/>
  <c r="Q818" i="2" s="1"/>
  <c r="P819" i="2"/>
  <c r="Q819" i="2" s="1"/>
  <c r="P855" i="2"/>
  <c r="Q855" i="2" s="1"/>
  <c r="K865" i="2"/>
  <c r="P866" i="2"/>
  <c r="Q866" i="2" s="1"/>
  <c r="K872" i="2"/>
  <c r="P872" i="2" s="1"/>
  <c r="Q872" i="2" s="1"/>
  <c r="K873" i="2"/>
  <c r="K878" i="2"/>
  <c r="K879" i="2"/>
  <c r="K888" i="2"/>
  <c r="P888" i="2" s="1"/>
  <c r="Q888" i="2" s="1"/>
  <c r="K889" i="2"/>
  <c r="P891" i="2"/>
  <c r="Q891" i="2" s="1"/>
  <c r="K895" i="2"/>
  <c r="P897" i="2"/>
  <c r="Q897" i="2" s="1"/>
  <c r="P898" i="2"/>
  <c r="Q898" i="2" s="1"/>
  <c r="K904" i="2"/>
  <c r="K905" i="2"/>
  <c r="K910" i="2"/>
  <c r="K911" i="2"/>
  <c r="P911" i="2" s="1"/>
  <c r="Q911" i="2" s="1"/>
  <c r="K920" i="2"/>
  <c r="K921" i="2"/>
  <c r="P922" i="2"/>
  <c r="Q922" i="2" s="1"/>
  <c r="P923" i="2"/>
  <c r="Q923" i="2" s="1"/>
  <c r="K927" i="2"/>
  <c r="P928" i="2"/>
  <c r="Q928" i="2" s="1"/>
  <c r="P930" i="2"/>
  <c r="Q930" i="2" s="1"/>
  <c r="K936" i="2"/>
  <c r="P936" i="2" s="1"/>
  <c r="Q936" i="2" s="1"/>
  <c r="K937" i="2"/>
  <c r="K943" i="2"/>
  <c r="P944" i="2"/>
  <c r="Q944" i="2" s="1"/>
  <c r="P945" i="2"/>
  <c r="Q945" i="2" s="1"/>
  <c r="K950" i="2"/>
  <c r="P951" i="2"/>
  <c r="Q951" i="2" s="1"/>
  <c r="K956" i="2"/>
  <c r="K957" i="2"/>
  <c r="P958" i="2"/>
  <c r="Q958" i="2" s="1"/>
  <c r="K962" i="2"/>
  <c r="K963" i="2"/>
  <c r="P963" i="2" s="1"/>
  <c r="Q963" i="2" s="1"/>
  <c r="K968" i="2"/>
  <c r="K969" i="2"/>
  <c r="K975" i="2"/>
  <c r="P975" i="2" s="1"/>
  <c r="Q975" i="2" s="1"/>
  <c r="P977" i="2"/>
  <c r="Q977" i="2" s="1"/>
  <c r="K982" i="2"/>
  <c r="P983" i="2"/>
  <c r="Q983" i="2" s="1"/>
  <c r="K988" i="2"/>
  <c r="K989" i="2"/>
  <c r="K990" i="2"/>
  <c r="K996" i="2"/>
  <c r="K997" i="2"/>
  <c r="K1003" i="2"/>
  <c r="P1003" i="2" s="1"/>
  <c r="Q1003" i="2" s="1"/>
  <c r="P1004" i="2"/>
  <c r="Q1004" i="2" s="1"/>
  <c r="K1010" i="2"/>
  <c r="P1011" i="2"/>
  <c r="Q1011" i="2" s="1"/>
  <c r="K1016" i="2"/>
  <c r="K1017" i="2"/>
  <c r="P1018" i="2"/>
  <c r="Q1018" i="2" s="1"/>
  <c r="K1022" i="2"/>
  <c r="K1028" i="2"/>
  <c r="P1028" i="2" s="1"/>
  <c r="Q1028" i="2" s="1"/>
  <c r="K1029" i="2"/>
  <c r="P1030" i="2"/>
  <c r="Q1030" i="2" s="1"/>
  <c r="P1031" i="2"/>
  <c r="Q1031" i="2" s="1"/>
  <c r="K1035" i="2"/>
  <c r="P1035" i="2" s="1"/>
  <c r="Q1035" i="2" s="1"/>
  <c r="P1036" i="2"/>
  <c r="Q1036" i="2" s="1"/>
  <c r="P1037" i="2"/>
  <c r="Q1037" i="2" s="1"/>
  <c r="K1042" i="2"/>
  <c r="K1050" i="2"/>
  <c r="K1056" i="2"/>
  <c r="K1057" i="2"/>
  <c r="K1058" i="2"/>
  <c r="K1059" i="2"/>
  <c r="P1059" i="2" s="1"/>
  <c r="Q1059" i="2" s="1"/>
  <c r="K1064" i="2"/>
  <c r="K1065" i="2"/>
  <c r="K1066" i="2"/>
  <c r="K1067" i="2"/>
  <c r="P1068" i="2"/>
  <c r="Q1068" i="2" s="1"/>
  <c r="P1069" i="2"/>
  <c r="Q1069" i="2" s="1"/>
  <c r="K1072" i="2"/>
  <c r="P1072" i="2" s="1"/>
  <c r="Q1072" i="2" s="1"/>
  <c r="K1074" i="2"/>
  <c r="K1075" i="2"/>
  <c r="K1089" i="2"/>
  <c r="K1090" i="2"/>
  <c r="P1090" i="2" s="1"/>
  <c r="Q1090" i="2" s="1"/>
  <c r="K1095" i="2"/>
  <c r="P1096" i="2"/>
  <c r="Q1096" i="2" s="1"/>
  <c r="K1101" i="2"/>
  <c r="K1102" i="2"/>
  <c r="P1102" i="2" s="1"/>
  <c r="Q1102" i="2" s="1"/>
  <c r="P1103" i="2"/>
  <c r="Q1103" i="2" s="1"/>
  <c r="K1107" i="2"/>
  <c r="K1108" i="2"/>
  <c r="K1109" i="2"/>
  <c r="P1109" i="2" s="1"/>
  <c r="Q1109" i="2" s="1"/>
  <c r="K1110" i="2"/>
  <c r="K1115" i="2"/>
  <c r="K1116" i="2"/>
  <c r="P1118" i="2"/>
  <c r="Q1118" i="2" s="1"/>
  <c r="K1121" i="2"/>
  <c r="K1122" i="2"/>
  <c r="P1123" i="2"/>
  <c r="Q1123" i="2" s="1"/>
  <c r="P1124" i="2"/>
  <c r="Q1124" i="2" s="1"/>
  <c r="K1128" i="2"/>
  <c r="P1129" i="2"/>
  <c r="Q1129" i="2" s="1"/>
  <c r="P1130" i="2"/>
  <c r="Q1130" i="2" s="1"/>
  <c r="K1135" i="2"/>
  <c r="K1141" i="2"/>
  <c r="P1141" i="2" s="1"/>
  <c r="Q1141" i="2" s="1"/>
  <c r="K1142" i="2"/>
  <c r="K1147" i="2"/>
  <c r="K1148" i="2"/>
  <c r="K1149" i="2"/>
  <c r="P1149" i="2" s="1"/>
  <c r="Q1149" i="2" s="1"/>
  <c r="K1150" i="2"/>
  <c r="K1156" i="2"/>
  <c r="P1158" i="2"/>
  <c r="Q1158" i="2" s="1"/>
  <c r="P1159" i="2"/>
  <c r="Q1159" i="2" s="1"/>
  <c r="K1167" i="2"/>
  <c r="P1168" i="2"/>
  <c r="Q1168" i="2" s="1"/>
  <c r="K1173" i="2"/>
  <c r="P1173" i="2" s="1"/>
  <c r="Q1173" i="2" s="1"/>
  <c r="K1174" i="2"/>
  <c r="P1175" i="2"/>
  <c r="Q1175" i="2" s="1"/>
  <c r="K1179" i="2"/>
  <c r="K1180" i="2"/>
  <c r="P1180" i="2" s="1"/>
  <c r="Q1180" i="2" s="1"/>
  <c r="K1185" i="2"/>
  <c r="K1186" i="2"/>
  <c r="K1188" i="2"/>
  <c r="K1193" i="2"/>
  <c r="K1194" i="2"/>
  <c r="P1195" i="2"/>
  <c r="Q1195" i="2" s="1"/>
  <c r="K1200" i="2"/>
  <c r="P1201" i="2"/>
  <c r="Q1201" i="2" s="1"/>
  <c r="P1202" i="2"/>
  <c r="Q1202" i="2" s="1"/>
  <c r="P1204" i="2"/>
  <c r="Q1204" i="2" s="1"/>
  <c r="K1208" i="2"/>
  <c r="P1209" i="2"/>
  <c r="Q1209" i="2" s="1"/>
  <c r="K1217" i="2"/>
  <c r="K1218" i="2"/>
  <c r="P1219" i="2"/>
  <c r="Q1219" i="2" s="1"/>
  <c r="K1223" i="2"/>
  <c r="K1224" i="2"/>
  <c r="K1231" i="2"/>
  <c r="K1232" i="2"/>
  <c r="P1232" i="2" s="1"/>
  <c r="Q1232" i="2" s="1"/>
  <c r="K1237" i="2"/>
  <c r="P1237" i="2" s="1"/>
  <c r="Q1237" i="2" s="1"/>
  <c r="K1238" i="2"/>
  <c r="P1240" i="2"/>
  <c r="Q1240" i="2" s="1"/>
  <c r="K1245" i="2"/>
  <c r="P1245" i="2" s="1"/>
  <c r="Q1245" i="2" s="1"/>
  <c r="K1246" i="2"/>
  <c r="K1247" i="2"/>
  <c r="K1248" i="2"/>
  <c r="P1248" i="2" s="1"/>
  <c r="Q1248" i="2" s="1"/>
  <c r="P1249" i="2"/>
  <c r="Q1249" i="2" s="1"/>
  <c r="K1253" i="2"/>
  <c r="K1254" i="2"/>
  <c r="K1255" i="2"/>
  <c r="K1256" i="2"/>
  <c r="K1261" i="2"/>
  <c r="P1261" i="2" s="1"/>
  <c r="Q1261" i="2" s="1"/>
  <c r="K1262" i="2"/>
  <c r="K1263" i="2"/>
  <c r="K1264" i="2"/>
  <c r="P1265" i="2"/>
  <c r="Q1265" i="2" s="1"/>
  <c r="P1266" i="2"/>
  <c r="Q1266" i="2" s="1"/>
  <c r="K1269" i="2"/>
  <c r="K1270" i="2"/>
  <c r="K1279" i="2"/>
  <c r="P1280" i="2"/>
  <c r="Q1280" i="2" s="1"/>
  <c r="K1285" i="2"/>
  <c r="K1286" i="2"/>
  <c r="K1291" i="2"/>
  <c r="K1296" i="2"/>
  <c r="P1297" i="2"/>
  <c r="Q1297" i="2" s="1"/>
  <c r="P1298" i="2"/>
  <c r="Q1298" i="2" s="1"/>
  <c r="K1301" i="2"/>
  <c r="K1302" i="2"/>
  <c r="K1307" i="2"/>
  <c r="K1313" i="2"/>
  <c r="K1314" i="2"/>
  <c r="P1315" i="2"/>
  <c r="Q1315" i="2" s="1"/>
  <c r="K1319" i="2"/>
  <c r="K1320" i="2"/>
  <c r="P1320" i="2" s="1"/>
  <c r="Q1320" i="2" s="1"/>
  <c r="K1328" i="2"/>
  <c r="K1329" i="2"/>
  <c r="K1330" i="2"/>
  <c r="P1331" i="2"/>
  <c r="Q1331" i="2" s="1"/>
  <c r="P1332" i="2"/>
  <c r="Q1332" i="2" s="1"/>
  <c r="K1336" i="2"/>
  <c r="K1343" i="2"/>
  <c r="K1349" i="2"/>
  <c r="P1349" i="2" s="1"/>
  <c r="Q1349" i="2" s="1"/>
  <c r="K1350" i="2"/>
  <c r="K1351" i="2"/>
  <c r="K1357" i="2"/>
  <c r="K1358" i="2"/>
  <c r="K1363" i="2"/>
  <c r="K1364" i="2"/>
  <c r="K1369" i="2"/>
  <c r="P1369" i="2" s="1"/>
  <c r="Q1369" i="2" s="1"/>
  <c r="K1373" i="2"/>
  <c r="K1374" i="2"/>
  <c r="K1375" i="2"/>
  <c r="K1388" i="2"/>
  <c r="P1389" i="2"/>
  <c r="Q1389" i="2" s="1"/>
  <c r="P1390" i="2"/>
  <c r="Q1390" i="2" s="1"/>
  <c r="K1393" i="2"/>
  <c r="K1394" i="2"/>
  <c r="P1394" i="2" s="1"/>
  <c r="Q1394" i="2" s="1"/>
  <c r="K1395" i="2"/>
  <c r="K1405" i="2"/>
  <c r="K1406" i="2"/>
  <c r="K1409" i="2"/>
  <c r="P1409" i="2" s="1"/>
  <c r="Q1409" i="2" s="1"/>
  <c r="K1410" i="2"/>
  <c r="K1419" i="2"/>
  <c r="K1425" i="2"/>
  <c r="K1426" i="2"/>
  <c r="P1426" i="2" s="1"/>
  <c r="Q1426" i="2" s="1"/>
  <c r="K1429" i="2"/>
  <c r="K1430" i="2"/>
  <c r="K1439" i="2"/>
  <c r="K1440" i="2"/>
  <c r="P1440" i="2" s="1"/>
  <c r="Q1440" i="2" s="1"/>
  <c r="K1443" i="2"/>
  <c r="K1455" i="2"/>
  <c r="K1461" i="2"/>
  <c r="P1461" i="2" s="1"/>
  <c r="Q1461" i="2" s="1"/>
  <c r="K1462" i="2"/>
  <c r="K1465" i="2"/>
  <c r="K1466" i="2"/>
  <c r="K1467" i="2"/>
  <c r="P1468" i="2"/>
  <c r="Q1468" i="2" s="1"/>
  <c r="K1476" i="2"/>
  <c r="P1476" i="2" s="1"/>
  <c r="Q1476" i="2" s="1"/>
  <c r="K1479" i="2"/>
  <c r="K1480" i="2"/>
  <c r="K1492" i="2"/>
  <c r="K1496" i="2"/>
  <c r="P1496" i="2" s="1"/>
  <c r="Q1496" i="2" s="1"/>
  <c r="K1507" i="2"/>
  <c r="K1508" i="2"/>
  <c r="K1511" i="2"/>
  <c r="K1519" i="2"/>
  <c r="K1520" i="2"/>
  <c r="K1529" i="2"/>
  <c r="P1529" i="2" s="1"/>
  <c r="Q1529" i="2" s="1"/>
  <c r="K1530" i="2"/>
  <c r="K1531" i="2"/>
  <c r="K1535" i="2"/>
  <c r="K1548" i="2"/>
  <c r="K1549" i="2"/>
  <c r="P1549" i="2" s="1"/>
  <c r="Q1549" i="2" s="1"/>
  <c r="K1550" i="2"/>
  <c r="K1553" i="2"/>
  <c r="K1554" i="2"/>
  <c r="P1555" i="2"/>
  <c r="Q1555" i="2" s="1"/>
  <c r="K1563" i="2"/>
  <c r="K1564" i="2"/>
  <c r="K1576" i="2"/>
  <c r="P1578" i="2"/>
  <c r="Q1578" i="2" s="1"/>
  <c r="K1591" i="2"/>
  <c r="K1592" i="2"/>
  <c r="K1595" i="2"/>
  <c r="P1596" i="2"/>
  <c r="Q1596" i="2" s="1"/>
  <c r="K1604" i="2"/>
  <c r="K1607" i="2"/>
  <c r="K1618" i="2"/>
  <c r="P1618" i="2" s="1"/>
  <c r="Q1618" i="2" s="1"/>
  <c r="K1621" i="2"/>
  <c r="K1622" i="2"/>
  <c r="P1622" i="2" s="1"/>
  <c r="Q1622" i="2" s="1"/>
  <c r="K1631" i="2"/>
  <c r="K1632" i="2"/>
  <c r="K1633" i="2"/>
  <c r="P1634" i="2"/>
  <c r="Q1634" i="2" s="1"/>
  <c r="K1642" i="2"/>
  <c r="P1642" i="2" s="1"/>
  <c r="Q1642" i="2" s="1"/>
  <c r="K1654" i="2"/>
  <c r="P1654" i="2" s="1"/>
  <c r="Q1654" i="2" s="1"/>
  <c r="P1657" i="2"/>
  <c r="Q1657" i="2" s="1"/>
  <c r="K1663" i="2"/>
  <c r="P1663" i="2" s="1"/>
  <c r="Q1663" i="2" s="1"/>
  <c r="K1664" i="2"/>
  <c r="K1665" i="2"/>
  <c r="K1674" i="2"/>
  <c r="P1674" i="2" s="1"/>
  <c r="Q1674" i="2" s="1"/>
  <c r="K1686" i="2"/>
  <c r="P1686" i="2" s="1"/>
  <c r="Q1686" i="2" s="1"/>
  <c r="K1701" i="2"/>
  <c r="K1702" i="2"/>
  <c r="K1705" i="2"/>
  <c r="P1709" i="2"/>
  <c r="Q1709" i="2" s="1"/>
  <c r="K1718" i="2"/>
  <c r="P1720" i="2"/>
  <c r="Q1720" i="2" s="1"/>
  <c r="K1727" i="2"/>
  <c r="K1728" i="2"/>
  <c r="K1731" i="2"/>
  <c r="P1731" i="2" s="1"/>
  <c r="Q1731" i="2" s="1"/>
  <c r="K1732" i="2"/>
  <c r="K1733" i="2"/>
  <c r="K1745" i="2"/>
  <c r="K1757" i="2"/>
  <c r="K1766" i="2"/>
  <c r="K1770" i="2"/>
  <c r="P1770" i="2" s="1"/>
  <c r="Q1770" i="2" s="1"/>
  <c r="K1791" i="2"/>
  <c r="K1792" i="2"/>
  <c r="N1792" i="2" s="1"/>
  <c r="P1793" i="2"/>
  <c r="Q1793" i="2" s="1"/>
  <c r="K1801" i="2"/>
  <c r="N1801" i="2" s="1"/>
  <c r="K1813" i="2"/>
  <c r="K1817" i="2"/>
  <c r="N1818" i="2"/>
  <c r="K1827" i="2"/>
  <c r="K1828" i="2"/>
  <c r="K1831" i="2"/>
  <c r="K1846" i="2"/>
  <c r="N1846" i="2" s="1"/>
  <c r="K1859" i="2"/>
  <c r="P1859" i="2" s="1"/>
  <c r="Q1859" i="2" s="1"/>
  <c r="K1860" i="2"/>
  <c r="N1860" i="2" s="1"/>
  <c r="K1873" i="2"/>
  <c r="P1874" i="2"/>
  <c r="Q1874" i="2" s="1"/>
  <c r="N1874" i="2"/>
  <c r="K1889" i="2"/>
  <c r="N1889" i="2" s="1"/>
  <c r="K1898" i="2"/>
  <c r="K1905" i="2"/>
  <c r="K1911" i="2"/>
  <c r="K1912" i="2"/>
  <c r="K1913" i="2"/>
  <c r="K1919" i="2"/>
  <c r="K1920" i="2"/>
  <c r="N1920" i="2" s="1"/>
  <c r="K1921" i="2"/>
  <c r="N1921" i="2" s="1"/>
  <c r="P1922" i="2"/>
  <c r="Q1922" i="2" s="1"/>
  <c r="N1922" i="2"/>
  <c r="K1927" i="2"/>
  <c r="P1927" i="2" s="1"/>
  <c r="Q1927" i="2" s="1"/>
  <c r="K1928" i="2"/>
  <c r="N1928" i="2" s="1"/>
  <c r="K1934" i="2"/>
  <c r="N1934" i="2" s="1"/>
  <c r="N1935" i="2"/>
  <c r="K1941" i="2"/>
  <c r="K1947" i="2"/>
  <c r="N1947" i="2" s="1"/>
  <c r="K1948" i="2"/>
  <c r="P1948" i="2" s="1"/>
  <c r="Q1948" i="2" s="1"/>
  <c r="K1983" i="2"/>
  <c r="K1984" i="2"/>
  <c r="K1985" i="2"/>
  <c r="N1985" i="2" s="1"/>
  <c r="K1991" i="2"/>
  <c r="K1992" i="2"/>
  <c r="P1992" i="2" s="1"/>
  <c r="Q1992" i="2" s="1"/>
  <c r="K1993" i="2"/>
  <c r="N1993" i="2" s="1"/>
  <c r="K1999" i="2"/>
  <c r="K2000" i="2"/>
  <c r="K2001" i="2"/>
  <c r="P2001" i="2" s="1"/>
  <c r="Q2001" i="2" s="1"/>
  <c r="K2007" i="2"/>
  <c r="K2008" i="2"/>
  <c r="N2008" i="2" s="1"/>
  <c r="K2009" i="2"/>
  <c r="K2027" i="2"/>
  <c r="K2028" i="2"/>
  <c r="N2028" i="2" s="1"/>
  <c r="K2029" i="2"/>
  <c r="K2035" i="2"/>
  <c r="K2036" i="2"/>
  <c r="K2037" i="2"/>
  <c r="P2037" i="2" s="1"/>
  <c r="Q2037" i="2" s="1"/>
  <c r="K2059" i="2"/>
  <c r="K2066" i="2"/>
  <c r="N2066" i="2" s="1"/>
  <c r="N2067" i="2"/>
  <c r="K2074" i="2"/>
  <c r="N2074" i="2" s="1"/>
  <c r="K2100" i="2"/>
  <c r="K2101" i="2"/>
  <c r="P2101" i="2" s="1"/>
  <c r="Q2101" i="2" s="1"/>
  <c r="K2111" i="2"/>
  <c r="N2111" i="2" s="1"/>
  <c r="K2130" i="2"/>
  <c r="N2130" i="2" s="1"/>
  <c r="K2136" i="2"/>
  <c r="K2140" i="2"/>
  <c r="K2141" i="2"/>
  <c r="P2142" i="2"/>
  <c r="Q2142" i="2" s="1"/>
  <c r="K2147" i="2"/>
  <c r="P2147" i="2" s="1"/>
  <c r="Q2147" i="2" s="1"/>
  <c r="K2148" i="2"/>
  <c r="N2148" i="2" s="1"/>
  <c r="K2149" i="2"/>
  <c r="P2149" i="2" s="1"/>
  <c r="Q2149" i="2" s="1"/>
  <c r="K2155" i="2"/>
  <c r="K2191" i="2"/>
  <c r="K2223" i="2"/>
  <c r="K2231" i="2"/>
  <c r="K2275" i="2"/>
  <c r="K2276" i="2"/>
  <c r="K2277" i="2"/>
  <c r="K2339" i="2"/>
  <c r="K2340" i="2"/>
  <c r="K2341" i="2"/>
  <c r="P2341" i="2" s="1"/>
  <c r="Q2341" i="2" s="1"/>
  <c r="K2361" i="2"/>
  <c r="K2433" i="2"/>
  <c r="K2502" i="2"/>
  <c r="K2503" i="2"/>
  <c r="P2503" i="2" s="1"/>
  <c r="Q2503" i="2" s="1"/>
  <c r="K2534" i="2"/>
  <c r="K2535" i="2"/>
  <c r="K2887" i="2"/>
  <c r="K2898" i="2"/>
  <c r="K2930" i="2"/>
  <c r="K2940" i="2"/>
  <c r="K2965" i="2"/>
  <c r="K3258" i="2"/>
  <c r="K3714" i="2"/>
  <c r="K3723" i="2"/>
  <c r="P480" i="2"/>
  <c r="Q480" i="2" s="1"/>
  <c r="P486" i="2"/>
  <c r="Q486" i="2" s="1"/>
  <c r="P504" i="2"/>
  <c r="Q504" i="2" s="1"/>
  <c r="P505" i="2"/>
  <c r="Q505" i="2" s="1"/>
  <c r="P506" i="2"/>
  <c r="Q506" i="2" s="1"/>
  <c r="P507" i="2"/>
  <c r="Q507" i="2" s="1"/>
  <c r="P534" i="2"/>
  <c r="Q534" i="2" s="1"/>
  <c r="P535" i="2"/>
  <c r="Q535" i="2" s="1"/>
  <c r="P562" i="2"/>
  <c r="Q562" i="2" s="1"/>
  <c r="P588" i="2"/>
  <c r="Q588" i="2" s="1"/>
  <c r="P590" i="2"/>
  <c r="Q590" i="2" s="1"/>
  <c r="P600" i="2"/>
  <c r="Q600" i="2" s="1"/>
  <c r="P627" i="2"/>
  <c r="Q627" i="2" s="1"/>
  <c r="P655" i="2"/>
  <c r="Q655" i="2" s="1"/>
  <c r="P683" i="2"/>
  <c r="Q683" i="2" s="1"/>
  <c r="P708" i="2"/>
  <c r="Q708" i="2" s="1"/>
  <c r="P709" i="2"/>
  <c r="Q709" i="2" s="1"/>
  <c r="K714" i="2"/>
  <c r="P715" i="2"/>
  <c r="Q715" i="2" s="1"/>
  <c r="K720" i="2"/>
  <c r="K721" i="2"/>
  <c r="K722" i="2"/>
  <c r="K728" i="2"/>
  <c r="K729" i="2"/>
  <c r="K730" i="2"/>
  <c r="K731" i="2"/>
  <c r="K738" i="2"/>
  <c r="K739" i="2"/>
  <c r="K744" i="2"/>
  <c r="K745" i="2"/>
  <c r="P747" i="2"/>
  <c r="Q747" i="2" s="1"/>
  <c r="K751" i="2"/>
  <c r="P753" i="2"/>
  <c r="Q753" i="2" s="1"/>
  <c r="K758" i="2"/>
  <c r="K764" i="2"/>
  <c r="P764" i="2" s="1"/>
  <c r="Q764" i="2" s="1"/>
  <c r="K765" i="2"/>
  <c r="K770" i="2"/>
  <c r="K771" i="2"/>
  <c r="K776" i="2"/>
  <c r="K777" i="2"/>
  <c r="P778" i="2"/>
  <c r="Q778" i="2" s="1"/>
  <c r="P779" i="2"/>
  <c r="Q779" i="2" s="1"/>
  <c r="K783" i="2"/>
  <c r="P783" i="2" s="1"/>
  <c r="Q783" i="2" s="1"/>
  <c r="P784" i="2"/>
  <c r="Q784" i="2" s="1"/>
  <c r="P785" i="2"/>
  <c r="Q785" i="2" s="1"/>
  <c r="K790" i="2"/>
  <c r="K796" i="2"/>
  <c r="K797" i="2"/>
  <c r="K802" i="2"/>
  <c r="K803" i="2"/>
  <c r="K808" i="2"/>
  <c r="P808" i="2" s="1"/>
  <c r="Q808" i="2" s="1"/>
  <c r="K809" i="2"/>
  <c r="P810" i="2"/>
  <c r="Q810" i="2" s="1"/>
  <c r="P811" i="2"/>
  <c r="Q811" i="2" s="1"/>
  <c r="K815" i="2"/>
  <c r="P817" i="2"/>
  <c r="Q817" i="2" s="1"/>
  <c r="K824" i="2"/>
  <c r="P824" i="2" s="1"/>
  <c r="Q824" i="2" s="1"/>
  <c r="K825" i="2"/>
  <c r="P826" i="2"/>
  <c r="Q826" i="2" s="1"/>
  <c r="K830" i="2"/>
  <c r="K831" i="2"/>
  <c r="P831" i="2" s="1"/>
  <c r="Q831" i="2" s="1"/>
  <c r="K839" i="2"/>
  <c r="P842" i="2"/>
  <c r="Q842" i="2" s="1"/>
  <c r="P843" i="2"/>
  <c r="Q843" i="2" s="1"/>
  <c r="K851" i="2"/>
  <c r="P851" i="2" s="1"/>
  <c r="Q851" i="2" s="1"/>
  <c r="P852" i="2"/>
  <c r="Q852" i="2" s="1"/>
  <c r="P853" i="2"/>
  <c r="Q853" i="2" s="1"/>
  <c r="P854" i="2"/>
  <c r="Q854" i="2" s="1"/>
  <c r="K860" i="2"/>
  <c r="K861" i="2"/>
  <c r="K862" i="2"/>
  <c r="K863" i="2"/>
  <c r="P863" i="2" s="1"/>
  <c r="Q863" i="2" s="1"/>
  <c r="K868" i="2"/>
  <c r="K869" i="2"/>
  <c r="K870" i="2"/>
  <c r="K871" i="2"/>
  <c r="K876" i="2"/>
  <c r="K877" i="2"/>
  <c r="K887" i="2"/>
  <c r="K894" i="2"/>
  <c r="K900" i="2"/>
  <c r="P900" i="2" s="1"/>
  <c r="Q900" i="2" s="1"/>
  <c r="K901" i="2"/>
  <c r="K902" i="2"/>
  <c r="K903" i="2"/>
  <c r="P903" i="2" s="1"/>
  <c r="Q903" i="2" s="1"/>
  <c r="K908" i="2"/>
  <c r="K909" i="2"/>
  <c r="K919" i="2"/>
  <c r="P919" i="2" s="1"/>
  <c r="Q919" i="2" s="1"/>
  <c r="K926" i="2"/>
  <c r="K932" i="2"/>
  <c r="P932" i="2" s="1"/>
  <c r="Q932" i="2" s="1"/>
  <c r="K933" i="2"/>
  <c r="K934" i="2"/>
  <c r="K935" i="2"/>
  <c r="K940" i="2"/>
  <c r="P940" i="2" s="1"/>
  <c r="Q940" i="2" s="1"/>
  <c r="K941" i="2"/>
  <c r="K942" i="2"/>
  <c r="K948" i="2"/>
  <c r="K949" i="2"/>
  <c r="K954" i="2"/>
  <c r="K955" i="2"/>
  <c r="K960" i="2"/>
  <c r="K961" i="2"/>
  <c r="K967" i="2"/>
  <c r="K974" i="2"/>
  <c r="K980" i="2"/>
  <c r="P980" i="2" s="1"/>
  <c r="Q980" i="2" s="1"/>
  <c r="K981" i="2"/>
  <c r="K986" i="2"/>
  <c r="K987" i="2"/>
  <c r="K995" i="2"/>
  <c r="P995" i="2" s="1"/>
  <c r="Q995" i="2" s="1"/>
  <c r="K1002" i="2"/>
  <c r="K1008" i="2"/>
  <c r="P1008" i="2" s="1"/>
  <c r="Q1008" i="2" s="1"/>
  <c r="K1009" i="2"/>
  <c r="K1014" i="2"/>
  <c r="K1015" i="2"/>
  <c r="P1015" i="2" s="1"/>
  <c r="Q1015" i="2" s="1"/>
  <c r="K1020" i="2"/>
  <c r="P1020" i="2" s="1"/>
  <c r="Q1020" i="2" s="1"/>
  <c r="K1021" i="2"/>
  <c r="K1027" i="2"/>
  <c r="P1027" i="2" s="1"/>
  <c r="Q1027" i="2" s="1"/>
  <c r="K1034" i="2"/>
  <c r="K1040" i="2"/>
  <c r="P1040" i="2" s="1"/>
  <c r="Q1040" i="2" s="1"/>
  <c r="K1041" i="2"/>
  <c r="K1048" i="2"/>
  <c r="K1049" i="2"/>
  <c r="K1054" i="2"/>
  <c r="K1055" i="2"/>
  <c r="K1063" i="2"/>
  <c r="K1071" i="2"/>
  <c r="P1071" i="2" s="1"/>
  <c r="Q1071" i="2" s="1"/>
  <c r="K1081" i="2"/>
  <c r="P1081" i="2" s="1"/>
  <c r="Q1081" i="2" s="1"/>
  <c r="K1083" i="2"/>
  <c r="K1084" i="2"/>
  <c r="P1084" i="2" s="1"/>
  <c r="Q1084" i="2" s="1"/>
  <c r="K1085" i="2"/>
  <c r="P1085" i="2" s="1"/>
  <c r="Q1085" i="2" s="1"/>
  <c r="K1087" i="2"/>
  <c r="K1088" i="2"/>
  <c r="K1093" i="2"/>
  <c r="P1093" i="2" s="1"/>
  <c r="Q1093" i="2" s="1"/>
  <c r="K1094" i="2"/>
  <c r="P1094" i="2" s="1"/>
  <c r="Q1094" i="2" s="1"/>
  <c r="K1099" i="2"/>
  <c r="K1100" i="2"/>
  <c r="K1105" i="2"/>
  <c r="P1105" i="2" s="1"/>
  <c r="Q1105" i="2" s="1"/>
  <c r="K1106" i="2"/>
  <c r="K1113" i="2"/>
  <c r="P1113" i="2" s="1"/>
  <c r="Q1113" i="2" s="1"/>
  <c r="K1114" i="2"/>
  <c r="K1120" i="2"/>
  <c r="P1120" i="2" s="1"/>
  <c r="Q1120" i="2" s="1"/>
  <c r="K1127" i="2"/>
  <c r="K1133" i="2"/>
  <c r="K1134" i="2"/>
  <c r="K1139" i="2"/>
  <c r="K1140" i="2"/>
  <c r="P1140" i="2" s="1"/>
  <c r="Q1140" i="2" s="1"/>
  <c r="K1145" i="2"/>
  <c r="K1146" i="2"/>
  <c r="K1155" i="2"/>
  <c r="K1165" i="2"/>
  <c r="K1166" i="2"/>
  <c r="K1171" i="2"/>
  <c r="K1172" i="2"/>
  <c r="K1177" i="2"/>
  <c r="K1178" i="2"/>
  <c r="K1184" i="2"/>
  <c r="K1192" i="2"/>
  <c r="K1199" i="2"/>
  <c r="K1207" i="2"/>
  <c r="P1207" i="2" s="1"/>
  <c r="Q1207" i="2" s="1"/>
  <c r="K1213" i="2"/>
  <c r="P1213" i="2" s="1"/>
  <c r="Q1213" i="2" s="1"/>
  <c r="K1214" i="2"/>
  <c r="K1215" i="2"/>
  <c r="K1216" i="2"/>
  <c r="P1216" i="2" s="1"/>
  <c r="Q1216" i="2" s="1"/>
  <c r="K1221" i="2"/>
  <c r="P1221" i="2" s="1"/>
  <c r="Q1221" i="2" s="1"/>
  <c r="K1222" i="2"/>
  <c r="K1228" i="2"/>
  <c r="K1229" i="2"/>
  <c r="P1229" i="2" s="1"/>
  <c r="Q1229" i="2" s="1"/>
  <c r="K1230" i="2"/>
  <c r="K1236" i="2"/>
  <c r="P1236" i="2" s="1"/>
  <c r="Q1236" i="2" s="1"/>
  <c r="K1244" i="2"/>
  <c r="K1252" i="2"/>
  <c r="K1260" i="2"/>
  <c r="K1268" i="2"/>
  <c r="P1268" i="2" s="1"/>
  <c r="Q1268" i="2" s="1"/>
  <c r="K1277" i="2"/>
  <c r="P1277" i="2" s="1"/>
  <c r="Q1277" i="2" s="1"/>
  <c r="K1278" i="2"/>
  <c r="K1284" i="2"/>
  <c r="K1289" i="2"/>
  <c r="K1290" i="2"/>
  <c r="K1295" i="2"/>
  <c r="K1300" i="2"/>
  <c r="K1305" i="2"/>
  <c r="P1305" i="2" s="1"/>
  <c r="Q1305" i="2" s="1"/>
  <c r="K1306" i="2"/>
  <c r="K1311" i="2"/>
  <c r="K1312" i="2"/>
  <c r="K1317" i="2"/>
  <c r="K1318" i="2"/>
  <c r="K1327" i="2"/>
  <c r="K1335" i="2"/>
  <c r="K1341" i="2"/>
  <c r="K1342" i="2"/>
  <c r="K1347" i="2"/>
  <c r="K1348" i="2"/>
  <c r="K1355" i="2"/>
  <c r="K1356" i="2"/>
  <c r="K1361" i="2"/>
  <c r="K1362" i="2"/>
  <c r="K1368" i="2"/>
  <c r="P1368" i="2" s="1"/>
  <c r="Q1368" i="2" s="1"/>
  <c r="K1372" i="2"/>
  <c r="P1372" i="2" s="1"/>
  <c r="Q1372" i="2" s="1"/>
  <c r="K1383" i="2"/>
  <c r="K1384" i="2"/>
  <c r="K1387" i="2"/>
  <c r="K1404" i="2"/>
  <c r="K1417" i="2"/>
  <c r="P1417" i="2" s="1"/>
  <c r="Q1417" i="2" s="1"/>
  <c r="K1418" i="2"/>
  <c r="K1421" i="2"/>
  <c r="K1422" i="2"/>
  <c r="P1422" i="2" s="1"/>
  <c r="Q1422" i="2" s="1"/>
  <c r="K1423" i="2"/>
  <c r="K1424" i="2"/>
  <c r="P1424" i="2" s="1"/>
  <c r="Q1424" i="2" s="1"/>
  <c r="K1433" i="2"/>
  <c r="K1434" i="2"/>
  <c r="P1434" i="2" s="1"/>
  <c r="Q1434" i="2" s="1"/>
  <c r="K1437" i="2"/>
  <c r="K1438" i="2"/>
  <c r="K1453" i="2"/>
  <c r="K1454" i="2"/>
  <c r="K1457" i="2"/>
  <c r="P1457" i="2" s="1"/>
  <c r="Q1457" i="2" s="1"/>
  <c r="K1458" i="2"/>
  <c r="K1459" i="2"/>
  <c r="K1460" i="2"/>
  <c r="K1475" i="2"/>
  <c r="K1489" i="2"/>
  <c r="K1490" i="2"/>
  <c r="K1491" i="2"/>
  <c r="K1504" i="2"/>
  <c r="P1504" i="2" s="1"/>
  <c r="Q1504" i="2" s="1"/>
  <c r="K1505" i="2"/>
  <c r="K1506" i="2"/>
  <c r="P1506" i="2" s="1"/>
  <c r="Q1506" i="2" s="1"/>
  <c r="K1528" i="2"/>
  <c r="K1533" i="2"/>
  <c r="K1534" i="2"/>
  <c r="K1543" i="2"/>
  <c r="K1544" i="2"/>
  <c r="K1547" i="2"/>
  <c r="K1557" i="2"/>
  <c r="K1558" i="2"/>
  <c r="K1561" i="2"/>
  <c r="K1562" i="2"/>
  <c r="K1571" i="2"/>
  <c r="K1572" i="2"/>
  <c r="K1575" i="2"/>
  <c r="K1584" i="2"/>
  <c r="K1585" i="2"/>
  <c r="K1586" i="2"/>
  <c r="K1589" i="2"/>
  <c r="K1590" i="2"/>
  <c r="K1603" i="2"/>
  <c r="K1611" i="2"/>
  <c r="K1612" i="2"/>
  <c r="K1617" i="2"/>
  <c r="K1630" i="2"/>
  <c r="K1639" i="2"/>
  <c r="P1639" i="2" s="1"/>
  <c r="Q1639" i="2" s="1"/>
  <c r="K1640" i="2"/>
  <c r="K1641" i="2"/>
  <c r="P1641" i="2" s="1"/>
  <c r="Q1641" i="2" s="1"/>
  <c r="K1650" i="2"/>
  <c r="K1662" i="2"/>
  <c r="K1671" i="2"/>
  <c r="P1671" i="2" s="1"/>
  <c r="Q1671" i="2" s="1"/>
  <c r="K1672" i="2"/>
  <c r="K1673" i="2"/>
  <c r="K1682" i="2"/>
  <c r="K1683" i="2"/>
  <c r="P1683" i="2" s="1"/>
  <c r="Q1683" i="2" s="1"/>
  <c r="K1684" i="2"/>
  <c r="K1685" i="2"/>
  <c r="K1693" i="2"/>
  <c r="K1699" i="2"/>
  <c r="P1699" i="2" s="1"/>
  <c r="Q1699" i="2" s="1"/>
  <c r="K1700" i="2"/>
  <c r="K1711" i="2"/>
  <c r="K1713" i="2"/>
  <c r="K1714" i="2"/>
  <c r="P1714" i="2" s="1"/>
  <c r="Q1714" i="2" s="1"/>
  <c r="K1726" i="2"/>
  <c r="K1741" i="2"/>
  <c r="K1742" i="2"/>
  <c r="K1743" i="2"/>
  <c r="K1744" i="2"/>
  <c r="K1751" i="2"/>
  <c r="P1751" i="2" s="1"/>
  <c r="Q1751" i="2" s="1"/>
  <c r="K1752" i="2"/>
  <c r="K1755" i="2"/>
  <c r="P1755" i="2" s="1"/>
  <c r="Q1755" i="2" s="1"/>
  <c r="K1756" i="2"/>
  <c r="K1765" i="2"/>
  <c r="K1775" i="2"/>
  <c r="P1775" i="2" s="1"/>
  <c r="Q1775" i="2" s="1"/>
  <c r="K1777" i="2"/>
  <c r="N1777" i="2" s="1"/>
  <c r="K1778" i="2"/>
  <c r="P1778" i="2" s="1"/>
  <c r="Q1778" i="2" s="1"/>
  <c r="K1786" i="2"/>
  <c r="K1789" i="2"/>
  <c r="K1790" i="2"/>
  <c r="N1790" i="2" s="1"/>
  <c r="K1795" i="2"/>
  <c r="P1795" i="2" s="1"/>
  <c r="Q1795" i="2" s="1"/>
  <c r="K1796" i="2"/>
  <c r="N1796" i="2" s="1"/>
  <c r="K1799" i="2"/>
  <c r="P1799" i="2" s="1"/>
  <c r="Q1799" i="2" s="1"/>
  <c r="K1800" i="2"/>
  <c r="N1800" i="2" s="1"/>
  <c r="K1811" i="2"/>
  <c r="K1812" i="2"/>
  <c r="N1812" i="2" s="1"/>
  <c r="K1815" i="2"/>
  <c r="N1815" i="2" s="1"/>
  <c r="K1816" i="2"/>
  <c r="N1816" i="2" s="1"/>
  <c r="K1826" i="2"/>
  <c r="N1826" i="2" s="1"/>
  <c r="K1837" i="2"/>
  <c r="K1845" i="2"/>
  <c r="N1845" i="2" s="1"/>
  <c r="K1852" i="2"/>
  <c r="K1858" i="2"/>
  <c r="N1858" i="2" s="1"/>
  <c r="K1866" i="2"/>
  <c r="K1882" i="2"/>
  <c r="K1904" i="2"/>
  <c r="N1904" i="2" s="1"/>
  <c r="K1910" i="2"/>
  <c r="K1918" i="2"/>
  <c r="K1982" i="2"/>
  <c r="N1982" i="2" s="1"/>
  <c r="K1990" i="2"/>
  <c r="N1990" i="2" s="1"/>
  <c r="K1998" i="2"/>
  <c r="K2006" i="2"/>
  <c r="K2026" i="2"/>
  <c r="N2026" i="2" s="1"/>
  <c r="K2034" i="2"/>
  <c r="N2034" i="2" s="1"/>
  <c r="K2050" i="2"/>
  <c r="K2058" i="2"/>
  <c r="K2064" i="2"/>
  <c r="N2064" i="2" s="1"/>
  <c r="K2065" i="2"/>
  <c r="N2065" i="2" s="1"/>
  <c r="K2071" i="2"/>
  <c r="P2071" i="2" s="1"/>
  <c r="Q2071" i="2" s="1"/>
  <c r="K2072" i="2"/>
  <c r="K2073" i="2"/>
  <c r="K2079" i="2"/>
  <c r="N2079" i="2" s="1"/>
  <c r="K2086" i="2"/>
  <c r="N2086" i="2" s="1"/>
  <c r="K2093" i="2"/>
  <c r="P2093" i="2" s="1"/>
  <c r="Q2093" i="2" s="1"/>
  <c r="K2124" i="2"/>
  <c r="K2128" i="2"/>
  <c r="P2128" i="2" s="1"/>
  <c r="Q2128" i="2" s="1"/>
  <c r="K2129" i="2"/>
  <c r="N2129" i="2" s="1"/>
  <c r="K2154" i="2"/>
  <c r="K2162" i="2"/>
  <c r="K2169" i="2"/>
  <c r="K2190" i="2"/>
  <c r="K2259" i="2"/>
  <c r="K2260" i="2"/>
  <c r="K2261" i="2"/>
  <c r="K2323" i="2"/>
  <c r="K2324" i="2"/>
  <c r="K2325" i="2"/>
  <c r="K2344" i="2"/>
  <c r="K2357" i="2"/>
  <c r="K2365" i="2"/>
  <c r="K2370" i="2"/>
  <c r="K2371" i="2"/>
  <c r="P2371" i="2" s="1"/>
  <c r="Q2371" i="2" s="1"/>
  <c r="K2376" i="2"/>
  <c r="K2381" i="2"/>
  <c r="K2386" i="2"/>
  <c r="K2398" i="2"/>
  <c r="K2399" i="2"/>
  <c r="K2445" i="2"/>
  <c r="K2462" i="2"/>
  <c r="K2463" i="2"/>
  <c r="K2555" i="2"/>
  <c r="K2591" i="2"/>
  <c r="K2596" i="2"/>
  <c r="K2597" i="2"/>
  <c r="K2602" i="2"/>
  <c r="K2634" i="2"/>
  <c r="K2716" i="2"/>
  <c r="P2716" i="2" s="1"/>
  <c r="Q2716" i="2" s="1"/>
  <c r="K2717" i="2"/>
  <c r="K2722" i="2"/>
  <c r="K2880" i="2"/>
  <c r="K2950" i="2"/>
  <c r="K3143" i="2"/>
  <c r="P3143" i="2" s="1"/>
  <c r="Q3143" i="2" s="1"/>
  <c r="K3203" i="2"/>
  <c r="P3203" i="2" s="1"/>
  <c r="Q3203" i="2" s="1"/>
  <c r="K3299" i="2"/>
  <c r="K3309" i="2"/>
  <c r="N3309" i="2" s="1"/>
  <c r="O3309" i="2" s="1"/>
  <c r="K3824" i="2"/>
  <c r="P413" i="2"/>
  <c r="Q413" i="2" s="1"/>
  <c r="P418" i="2"/>
  <c r="Q418" i="2" s="1"/>
  <c r="P421" i="2"/>
  <c r="Q421" i="2" s="1"/>
  <c r="P442" i="2"/>
  <c r="Q442" i="2" s="1"/>
  <c r="P460" i="2"/>
  <c r="Q460" i="2" s="1"/>
  <c r="P461" i="2"/>
  <c r="Q461" i="2" s="1"/>
  <c r="P462" i="2"/>
  <c r="Q462" i="2" s="1"/>
  <c r="P463" i="2"/>
  <c r="Q463" i="2" s="1"/>
  <c r="P476" i="2"/>
  <c r="Q476" i="2" s="1"/>
  <c r="P478" i="2"/>
  <c r="Q478" i="2" s="1"/>
  <c r="P503" i="2"/>
  <c r="Q503" i="2" s="1"/>
  <c r="P533" i="2"/>
  <c r="Q533" i="2" s="1"/>
  <c r="P548" i="2"/>
  <c r="Q548" i="2" s="1"/>
  <c r="P587" i="2"/>
  <c r="Q587" i="2" s="1"/>
  <c r="P625" i="2"/>
  <c r="Q625" i="2" s="1"/>
  <c r="P626" i="2"/>
  <c r="Q626" i="2" s="1"/>
  <c r="P645" i="2"/>
  <c r="Q645" i="2" s="1"/>
  <c r="P647" i="2"/>
  <c r="Q647" i="2" s="1"/>
  <c r="P652" i="2"/>
  <c r="Q652" i="2" s="1"/>
  <c r="P653" i="2"/>
  <c r="Q653" i="2" s="1"/>
  <c r="P654" i="2"/>
  <c r="Q654" i="2" s="1"/>
  <c r="K661" i="2"/>
  <c r="K667" i="2"/>
  <c r="P668" i="2"/>
  <c r="Q668" i="2" s="1"/>
  <c r="P669" i="2"/>
  <c r="Q669" i="2" s="1"/>
  <c r="P670" i="2"/>
  <c r="Q670" i="2" s="1"/>
  <c r="P671" i="2"/>
  <c r="Q671" i="2" s="1"/>
  <c r="K679" i="2"/>
  <c r="P679" i="2" s="1"/>
  <c r="Q679" i="2" s="1"/>
  <c r="P680" i="2"/>
  <c r="Q680" i="2" s="1"/>
  <c r="P681" i="2"/>
  <c r="Q681" i="2" s="1"/>
  <c r="P682" i="2"/>
  <c r="Q682" i="2" s="1"/>
  <c r="K686" i="2"/>
  <c r="K687" i="2"/>
  <c r="K692" i="2"/>
  <c r="P692" i="2" s="1"/>
  <c r="Q692" i="2" s="1"/>
  <c r="K693" i="2"/>
  <c r="K699" i="2"/>
  <c r="P700" i="2"/>
  <c r="Q700" i="2" s="1"/>
  <c r="P701" i="2"/>
  <c r="Q701" i="2" s="1"/>
  <c r="K706" i="2"/>
  <c r="K712" i="2"/>
  <c r="K713" i="2"/>
  <c r="K718" i="2"/>
  <c r="K719" i="2"/>
  <c r="P719" i="2" s="1"/>
  <c r="Q719" i="2" s="1"/>
  <c r="K726" i="2"/>
  <c r="K727" i="2"/>
  <c r="K736" i="2"/>
  <c r="K737" i="2"/>
  <c r="K743" i="2"/>
  <c r="K750" i="2"/>
  <c r="K756" i="2"/>
  <c r="K757" i="2"/>
  <c r="K762" i="2"/>
  <c r="K763" i="2"/>
  <c r="P763" i="2" s="1"/>
  <c r="Q763" i="2" s="1"/>
  <c r="K768" i="2"/>
  <c r="K769" i="2"/>
  <c r="K775" i="2"/>
  <c r="P775" i="2" s="1"/>
  <c r="Q775" i="2" s="1"/>
  <c r="K782" i="2"/>
  <c r="K788" i="2"/>
  <c r="P788" i="2" s="1"/>
  <c r="Q788" i="2" s="1"/>
  <c r="K789" i="2"/>
  <c r="K794" i="2"/>
  <c r="K795" i="2"/>
  <c r="K800" i="2"/>
  <c r="K801" i="2"/>
  <c r="K807" i="2"/>
  <c r="K814" i="2"/>
  <c r="K820" i="2"/>
  <c r="K821" i="2"/>
  <c r="K822" i="2"/>
  <c r="K823" i="2"/>
  <c r="K828" i="2"/>
  <c r="P828" i="2" s="1"/>
  <c r="Q828" i="2" s="1"/>
  <c r="K829" i="2"/>
  <c r="K836" i="2"/>
  <c r="P836" i="2" s="1"/>
  <c r="Q836" i="2" s="1"/>
  <c r="K837" i="2"/>
  <c r="K838" i="2"/>
  <c r="K848" i="2"/>
  <c r="P848" i="2" s="1"/>
  <c r="Q848" i="2" s="1"/>
  <c r="K849" i="2"/>
  <c r="K850" i="2"/>
  <c r="K856" i="2"/>
  <c r="K857" i="2"/>
  <c r="K858" i="2"/>
  <c r="K859" i="2"/>
  <c r="K867" i="2"/>
  <c r="K875" i="2"/>
  <c r="P875" i="2" s="1"/>
  <c r="Q875" i="2" s="1"/>
  <c r="K884" i="2"/>
  <c r="K885" i="2"/>
  <c r="K886" i="2"/>
  <c r="K892" i="2"/>
  <c r="K893" i="2"/>
  <c r="K899" i="2"/>
  <c r="P899" i="2" s="1"/>
  <c r="Q899" i="2" s="1"/>
  <c r="K907" i="2"/>
  <c r="P907" i="2" s="1"/>
  <c r="Q907" i="2" s="1"/>
  <c r="K916" i="2"/>
  <c r="K917" i="2"/>
  <c r="K918" i="2"/>
  <c r="K924" i="2"/>
  <c r="K925" i="2"/>
  <c r="K931" i="2"/>
  <c r="K939" i="2"/>
  <c r="K946" i="2"/>
  <c r="K947" i="2"/>
  <c r="P947" i="2" s="1"/>
  <c r="Q947" i="2" s="1"/>
  <c r="K952" i="2"/>
  <c r="K953" i="2"/>
  <c r="K959" i="2"/>
  <c r="K966" i="2"/>
  <c r="K972" i="2"/>
  <c r="K973" i="2"/>
  <c r="K978" i="2"/>
  <c r="K979" i="2"/>
  <c r="K984" i="2"/>
  <c r="P984" i="2" s="1"/>
  <c r="Q984" i="2" s="1"/>
  <c r="K985" i="2"/>
  <c r="K992" i="2"/>
  <c r="K993" i="2"/>
  <c r="K994" i="2"/>
  <c r="K1000" i="2"/>
  <c r="P1000" i="2" s="1"/>
  <c r="Q1000" i="2" s="1"/>
  <c r="K1001" i="2"/>
  <c r="K1006" i="2"/>
  <c r="K1007" i="2"/>
  <c r="K1012" i="2"/>
  <c r="P1012" i="2" s="1"/>
  <c r="Q1012" i="2" s="1"/>
  <c r="K1013" i="2"/>
  <c r="K1019" i="2"/>
  <c r="K1024" i="2"/>
  <c r="K1025" i="2"/>
  <c r="K1026" i="2"/>
  <c r="K1032" i="2"/>
  <c r="P1032" i="2" s="1"/>
  <c r="Q1032" i="2" s="1"/>
  <c r="K1033" i="2"/>
  <c r="K1038" i="2"/>
  <c r="K1039" i="2"/>
  <c r="K1044" i="2"/>
  <c r="K1045" i="2"/>
  <c r="K1046" i="2"/>
  <c r="K1047" i="2"/>
  <c r="P1047" i="2" s="1"/>
  <c r="Q1047" i="2" s="1"/>
  <c r="K1052" i="2"/>
  <c r="K1053" i="2"/>
  <c r="K1062" i="2"/>
  <c r="K1070" i="2"/>
  <c r="K1077" i="2"/>
  <c r="P1077" i="2" s="1"/>
  <c r="Q1077" i="2" s="1"/>
  <c r="K1080" i="2"/>
  <c r="P1080" i="2" s="1"/>
  <c r="Q1080" i="2" s="1"/>
  <c r="K1082" i="2"/>
  <c r="K1086" i="2"/>
  <c r="P1086" i="2" s="1"/>
  <c r="Q1086" i="2" s="1"/>
  <c r="K1092" i="2"/>
  <c r="K1097" i="2"/>
  <c r="K1098" i="2"/>
  <c r="P1098" i="2" s="1"/>
  <c r="Q1098" i="2" s="1"/>
  <c r="K1104" i="2"/>
  <c r="P1104" i="2" s="1"/>
  <c r="Q1104" i="2" s="1"/>
  <c r="K1112" i="2"/>
  <c r="K1119" i="2"/>
  <c r="K1125" i="2"/>
  <c r="P1125" i="2" s="1"/>
  <c r="Q1125" i="2" s="1"/>
  <c r="K1126" i="2"/>
  <c r="K1131" i="2"/>
  <c r="K1132" i="2"/>
  <c r="P1132" i="2" s="1"/>
  <c r="Q1132" i="2" s="1"/>
  <c r="K1137" i="2"/>
  <c r="K1138" i="2"/>
  <c r="K1144" i="2"/>
  <c r="K1153" i="2"/>
  <c r="P1153" i="2" s="1"/>
  <c r="Q1153" i="2" s="1"/>
  <c r="K1154" i="2"/>
  <c r="K1161" i="2"/>
  <c r="K1162" i="2"/>
  <c r="K1163" i="2"/>
  <c r="K1164" i="2"/>
  <c r="K1169" i="2"/>
  <c r="P1169" i="2" s="1"/>
  <c r="Q1169" i="2" s="1"/>
  <c r="K1170" i="2"/>
  <c r="K1176" i="2"/>
  <c r="K1183" i="2"/>
  <c r="K1191" i="2"/>
  <c r="K1197" i="2"/>
  <c r="K1198" i="2"/>
  <c r="K1203" i="2"/>
  <c r="K1205" i="2"/>
  <c r="P1205" i="2" s="1"/>
  <c r="Q1205" i="2" s="1"/>
  <c r="K1206" i="2"/>
  <c r="K1211" i="2"/>
  <c r="K1212" i="2"/>
  <c r="P1212" i="2" s="1"/>
  <c r="Q1212" i="2" s="1"/>
  <c r="K1220" i="2"/>
  <c r="K1227" i="2"/>
  <c r="K1235" i="2"/>
  <c r="K1241" i="2"/>
  <c r="P1241" i="2" s="1"/>
  <c r="Q1241" i="2" s="1"/>
  <c r="K1242" i="2"/>
  <c r="K1243" i="2"/>
  <c r="K1251" i="2"/>
  <c r="K1259" i="2"/>
  <c r="K1267" i="2"/>
  <c r="K1273" i="2"/>
  <c r="P1273" i="2" s="1"/>
  <c r="Q1273" i="2" s="1"/>
  <c r="K1274" i="2"/>
  <c r="K1275" i="2"/>
  <c r="K1276" i="2"/>
  <c r="P1276" i="2" s="1"/>
  <c r="Q1276" i="2" s="1"/>
  <c r="K1281" i="2"/>
  <c r="P1281" i="2" s="1"/>
  <c r="Q1281" i="2" s="1"/>
  <c r="K1282" i="2"/>
  <c r="K1283" i="2"/>
  <c r="K1288" i="2"/>
  <c r="P1288" i="2" s="1"/>
  <c r="Q1288" i="2" s="1"/>
  <c r="K1293" i="2"/>
  <c r="K1294" i="2"/>
  <c r="K1299" i="2"/>
  <c r="K1304" i="2"/>
  <c r="K1309" i="2"/>
  <c r="K1310" i="2"/>
  <c r="K1316" i="2"/>
  <c r="P1316" i="2" s="1"/>
  <c r="Q1316" i="2" s="1"/>
  <c r="K1325" i="2"/>
  <c r="K1326" i="2"/>
  <c r="K1333" i="2"/>
  <c r="P1333" i="2" s="1"/>
  <c r="Q1333" i="2" s="1"/>
  <c r="K1334" i="2"/>
  <c r="K1339" i="2"/>
  <c r="K1340" i="2"/>
  <c r="K1345" i="2"/>
  <c r="P1345" i="2" s="1"/>
  <c r="Q1345" i="2" s="1"/>
  <c r="K1346" i="2"/>
  <c r="K1353" i="2"/>
  <c r="P1353" i="2" s="1"/>
  <c r="Q1353" i="2" s="1"/>
  <c r="K1354" i="2"/>
  <c r="K1360" i="2"/>
  <c r="P1360" i="2" s="1"/>
  <c r="Q1360" i="2" s="1"/>
  <c r="K1367" i="2"/>
  <c r="K1377" i="2"/>
  <c r="P1377" i="2" s="1"/>
  <c r="Q1377" i="2" s="1"/>
  <c r="K1378" i="2"/>
  <c r="K1381" i="2"/>
  <c r="K1382" i="2"/>
  <c r="P1382" i="2" s="1"/>
  <c r="Q1382" i="2" s="1"/>
  <c r="K1397" i="2"/>
  <c r="K1398" i="2"/>
  <c r="K1399" i="2"/>
  <c r="K1400" i="2"/>
  <c r="K1403" i="2"/>
  <c r="K1412" i="2"/>
  <c r="K1415" i="2"/>
  <c r="K1416" i="2"/>
  <c r="K1432" i="2"/>
  <c r="K1436" i="2"/>
  <c r="K1445" i="2"/>
  <c r="K1446" i="2"/>
  <c r="K1449" i="2"/>
  <c r="K1450" i="2"/>
  <c r="K1451" i="2"/>
  <c r="K1452" i="2"/>
  <c r="P1452" i="2" s="1"/>
  <c r="Q1452" i="2" s="1"/>
  <c r="K1469" i="2"/>
  <c r="K1470" i="2"/>
  <c r="K1473" i="2"/>
  <c r="P1473" i="2" s="1"/>
  <c r="Q1473" i="2" s="1"/>
  <c r="K1474" i="2"/>
  <c r="K1484" i="2"/>
  <c r="P1484" i="2" s="1"/>
  <c r="Q1484" i="2" s="1"/>
  <c r="K1487" i="2"/>
  <c r="K1488" i="2"/>
  <c r="P1488" i="2" s="1"/>
  <c r="Q1488" i="2" s="1"/>
  <c r="K1499" i="2"/>
  <c r="K1500" i="2"/>
  <c r="K1503" i="2"/>
  <c r="K1513" i="2"/>
  <c r="P1513" i="2" s="1"/>
  <c r="Q1513" i="2" s="1"/>
  <c r="K1514" i="2"/>
  <c r="K1523" i="2"/>
  <c r="K1527" i="2"/>
  <c r="K1537" i="2"/>
  <c r="P1537" i="2" s="1"/>
  <c r="Q1537" i="2" s="1"/>
  <c r="K1538" i="2"/>
  <c r="K1541" i="2"/>
  <c r="P1541" i="2" s="1"/>
  <c r="Q1541" i="2" s="1"/>
  <c r="K1542" i="2"/>
  <c r="K1556" i="2"/>
  <c r="K1560" i="2"/>
  <c r="K1569" i="2"/>
  <c r="K1570" i="2"/>
  <c r="K1583" i="2"/>
  <c r="K1588" i="2"/>
  <c r="P1588" i="2" s="1"/>
  <c r="Q1588" i="2" s="1"/>
  <c r="K1597" i="2"/>
  <c r="K1598" i="2"/>
  <c r="K1601" i="2"/>
  <c r="P1601" i="2" s="1"/>
  <c r="Q1601" i="2" s="1"/>
  <c r="K1602" i="2"/>
  <c r="K1610" i="2"/>
  <c r="K1614" i="2"/>
  <c r="K1615" i="2"/>
  <c r="P1615" i="2" s="1"/>
  <c r="Q1615" i="2" s="1"/>
  <c r="K1616" i="2"/>
  <c r="K1626" i="2"/>
  <c r="K1638" i="2"/>
  <c r="P1638" i="2" s="1"/>
  <c r="Q1638" i="2" s="1"/>
  <c r="K1647" i="2"/>
  <c r="P1647" i="2" s="1"/>
  <c r="Q1647" i="2" s="1"/>
  <c r="K1648" i="2"/>
  <c r="K1649" i="2"/>
  <c r="K1658" i="2"/>
  <c r="K1670" i="2"/>
  <c r="P1670" i="2" s="1"/>
  <c r="Q1670" i="2" s="1"/>
  <c r="K1679" i="2"/>
  <c r="K1680" i="2"/>
  <c r="P1680" i="2" s="1"/>
  <c r="Q1680" i="2" s="1"/>
  <c r="K1681" i="2"/>
  <c r="K1691" i="2"/>
  <c r="P1691" i="2" s="1"/>
  <c r="Q1691" i="2" s="1"/>
  <c r="K1692" i="2"/>
  <c r="K1695" i="2"/>
  <c r="P1695" i="2" s="1"/>
  <c r="Q1695" i="2" s="1"/>
  <c r="K1696" i="2"/>
  <c r="K1697" i="2"/>
  <c r="K1698" i="2"/>
  <c r="P1698" i="2" s="1"/>
  <c r="Q1698" i="2" s="1"/>
  <c r="K1707" i="2"/>
  <c r="P1707" i="2" s="1"/>
  <c r="Q1707" i="2" s="1"/>
  <c r="K1710" i="2"/>
  <c r="K1712" i="2"/>
  <c r="K1721" i="2"/>
  <c r="K1725" i="2"/>
  <c r="K1735" i="2"/>
  <c r="P1735" i="2" s="1"/>
  <c r="Q1735" i="2" s="1"/>
  <c r="K1736" i="2"/>
  <c r="K1739" i="2"/>
  <c r="K1750" i="2"/>
  <c r="K1763" i="2"/>
  <c r="P1763" i="2" s="1"/>
  <c r="Q1763" i="2" s="1"/>
  <c r="K1764" i="2"/>
  <c r="K1774" i="2"/>
  <c r="N1774" i="2" s="1"/>
  <c r="K1776" i="2"/>
  <c r="N1776" i="2" s="1"/>
  <c r="K1785" i="2"/>
  <c r="N1785" i="2" s="1"/>
  <c r="K1794" i="2"/>
  <c r="N1794" i="2" s="1"/>
  <c r="K1798" i="2"/>
  <c r="N1798" i="2" s="1"/>
  <c r="K1803" i="2"/>
  <c r="P1803" i="2" s="1"/>
  <c r="Q1803" i="2" s="1"/>
  <c r="K1804" i="2"/>
  <c r="N1804" i="2" s="1"/>
  <c r="K1805" i="2"/>
  <c r="N1805" i="2" s="1"/>
  <c r="K1806" i="2"/>
  <c r="N1806" i="2" s="1"/>
  <c r="K1809" i="2"/>
  <c r="N1809" i="2" s="1"/>
  <c r="K1810" i="2"/>
  <c r="K1819" i="2"/>
  <c r="P1819" i="2" s="1"/>
  <c r="Q1819" i="2" s="1"/>
  <c r="K1820" i="2"/>
  <c r="K1821" i="2"/>
  <c r="N1821" i="2" s="1"/>
  <c r="K1822" i="2"/>
  <c r="N1822" i="2" s="1"/>
  <c r="K1825" i="2"/>
  <c r="N1825" i="2" s="1"/>
  <c r="K1835" i="2"/>
  <c r="P1835" i="2" s="1"/>
  <c r="Q1835" i="2" s="1"/>
  <c r="K1836" i="2"/>
  <c r="N1836" i="2" s="1"/>
  <c r="K1843" i="2"/>
  <c r="N1843" i="2" s="1"/>
  <c r="K1844" i="2"/>
  <c r="K1850" i="2"/>
  <c r="N1850" i="2" s="1"/>
  <c r="K1865" i="2"/>
  <c r="N1865" i="2" s="1"/>
  <c r="K1881" i="2"/>
  <c r="N1881" i="2" s="1"/>
  <c r="K1891" i="2"/>
  <c r="P1891" i="2" s="1"/>
  <c r="Q1891" i="2" s="1"/>
  <c r="K1892" i="2"/>
  <c r="N1892" i="2" s="1"/>
  <c r="K1893" i="2"/>
  <c r="N1893" i="2" s="1"/>
  <c r="K1894" i="2"/>
  <c r="N1894" i="2" s="1"/>
  <c r="K1909" i="2"/>
  <c r="N1909" i="2" s="1"/>
  <c r="K1917" i="2"/>
  <c r="K1930" i="2"/>
  <c r="P1930" i="2" s="1"/>
  <c r="Q1930" i="2" s="1"/>
  <c r="K1957" i="2"/>
  <c r="N1957" i="2" s="1"/>
  <c r="K1963" i="2"/>
  <c r="N1963" i="2" s="1"/>
  <c r="K1964" i="2"/>
  <c r="K1965" i="2"/>
  <c r="N1965" i="2" s="1"/>
  <c r="K1971" i="2"/>
  <c r="P1971" i="2" s="1"/>
  <c r="Q1971" i="2" s="1"/>
  <c r="K1972" i="2"/>
  <c r="K1973" i="2"/>
  <c r="N1973" i="2" s="1"/>
  <c r="K1979" i="2"/>
  <c r="N1979" i="2" s="1"/>
  <c r="K1980" i="2"/>
  <c r="N1980" i="2" s="1"/>
  <c r="K1981" i="2"/>
  <c r="N1981" i="2" s="1"/>
  <c r="K1987" i="2"/>
  <c r="P1987" i="2" s="1"/>
  <c r="Q1987" i="2" s="1"/>
  <c r="K1988" i="2"/>
  <c r="K1989" i="2"/>
  <c r="N1989" i="2" s="1"/>
  <c r="K2039" i="2"/>
  <c r="P2039" i="2" s="1"/>
  <c r="Q2039" i="2" s="1"/>
  <c r="K2040" i="2"/>
  <c r="K2041" i="2"/>
  <c r="N2041" i="2" s="1"/>
  <c r="K2047" i="2"/>
  <c r="N2047" i="2" s="1"/>
  <c r="K2048" i="2"/>
  <c r="N2048" i="2" s="1"/>
  <c r="K2049" i="2"/>
  <c r="K2055" i="2"/>
  <c r="N2055" i="2" s="1"/>
  <c r="K2056" i="2"/>
  <c r="K2057" i="2"/>
  <c r="P2057" i="2" s="1"/>
  <c r="Q2057" i="2" s="1"/>
  <c r="K2078" i="2"/>
  <c r="K2084" i="2"/>
  <c r="K2085" i="2"/>
  <c r="P2085" i="2" s="1"/>
  <c r="Q2085" i="2" s="1"/>
  <c r="K2091" i="2"/>
  <c r="P2091" i="2" s="1"/>
  <c r="Q2091" i="2" s="1"/>
  <c r="K2120" i="2"/>
  <c r="N2120" i="2" s="1"/>
  <c r="K2121" i="2"/>
  <c r="K2143" i="2"/>
  <c r="N2143" i="2" s="1"/>
  <c r="K2160" i="2"/>
  <c r="K2161" i="2"/>
  <c r="P2161" i="2" s="1"/>
  <c r="Q2161" i="2" s="1"/>
  <c r="K2167" i="2"/>
  <c r="K2173" i="2"/>
  <c r="K2188" i="2"/>
  <c r="P2188" i="2" s="1"/>
  <c r="Q2188" i="2" s="1"/>
  <c r="K2189" i="2"/>
  <c r="K2200" i="2"/>
  <c r="K2201" i="2"/>
  <c r="P2201" i="2" s="1"/>
  <c r="Q2201" i="2" s="1"/>
  <c r="K2206" i="2"/>
  <c r="K2211" i="2"/>
  <c r="K2216" i="2"/>
  <c r="K2217" i="2"/>
  <c r="P2217" i="2" s="1"/>
  <c r="Q2217" i="2" s="1"/>
  <c r="K2225" i="2"/>
  <c r="K2233" i="2"/>
  <c r="K2243" i="2"/>
  <c r="K2244" i="2"/>
  <c r="K2245" i="2"/>
  <c r="K2307" i="2"/>
  <c r="K2308" i="2"/>
  <c r="K2309" i="2"/>
  <c r="K2389" i="2"/>
  <c r="K2394" i="2"/>
  <c r="K2395" i="2"/>
  <c r="P2395" i="2" s="1"/>
  <c r="Q2395" i="2" s="1"/>
  <c r="K2408" i="2"/>
  <c r="K2420" i="2"/>
  <c r="K2458" i="2"/>
  <c r="K2459" i="2"/>
  <c r="K2472" i="2"/>
  <c r="K2486" i="2"/>
  <c r="K2487" i="2"/>
  <c r="K2518" i="2"/>
  <c r="K2519" i="2"/>
  <c r="K2639" i="2"/>
  <c r="K2644" i="2"/>
  <c r="K2645" i="2"/>
  <c r="K2652" i="2"/>
  <c r="K2819" i="2"/>
  <c r="K2820" i="2"/>
  <c r="K2821" i="2"/>
  <c r="K2850" i="2"/>
  <c r="K3076" i="2"/>
  <c r="P2292" i="2"/>
  <c r="Q2292" i="2" s="1"/>
  <c r="P2388" i="2"/>
  <c r="Q2388" i="2" s="1"/>
  <c r="P1890" i="2"/>
  <c r="Q1890" i="2" s="1"/>
  <c r="N1890" i="2"/>
  <c r="P1955" i="2"/>
  <c r="Q1955" i="2" s="1"/>
  <c r="N1955" i="2"/>
  <c r="P1956" i="2"/>
  <c r="Q1956" i="2" s="1"/>
  <c r="P1978" i="2"/>
  <c r="Q1978" i="2" s="1"/>
  <c r="P2083" i="2"/>
  <c r="Q2083" i="2" s="1"/>
  <c r="N2083" i="2"/>
  <c r="P2108" i="2"/>
  <c r="Q2108" i="2" s="1"/>
  <c r="P1581" i="2"/>
  <c r="Q1581" i="2" s="1"/>
  <c r="P1582" i="2"/>
  <c r="Q1582" i="2" s="1"/>
  <c r="P1609" i="2"/>
  <c r="Q1609" i="2" s="1"/>
  <c r="P1623" i="2"/>
  <c r="Q1623" i="2" s="1"/>
  <c r="P1723" i="2"/>
  <c r="Q1723" i="2" s="1"/>
  <c r="P1724" i="2"/>
  <c r="Q1724" i="2" s="1"/>
  <c r="P1749" i="2"/>
  <c r="Q1749" i="2" s="1"/>
  <c r="P1773" i="2"/>
  <c r="Q1773" i="2" s="1"/>
  <c r="P1784" i="2"/>
  <c r="Q1784" i="2" s="1"/>
  <c r="P1833" i="2"/>
  <c r="Q1833" i="2" s="1"/>
  <c r="N1834" i="2"/>
  <c r="P2413" i="2"/>
  <c r="Q2413" i="2" s="1"/>
  <c r="N3167" i="2"/>
  <c r="O3167" i="2" s="1"/>
  <c r="P3085" i="2"/>
  <c r="Q3085" i="2" s="1"/>
  <c r="P3739" i="2"/>
  <c r="Q3739" i="2" s="1"/>
  <c r="P3434" i="2"/>
  <c r="Q3434" i="2" s="1"/>
  <c r="N3506" i="2"/>
  <c r="O3506" i="2" s="1"/>
  <c r="P3617" i="2"/>
  <c r="Q3617" i="2" s="1"/>
  <c r="P3671" i="2"/>
  <c r="Q3671" i="2" s="1"/>
  <c r="P3922" i="2"/>
  <c r="Q3922" i="2" s="1"/>
  <c r="P3914" i="2"/>
  <c r="Q3914" i="2" s="1"/>
  <c r="P3969" i="2"/>
  <c r="Q3969" i="2" s="1"/>
  <c r="P433" i="2"/>
  <c r="Q433" i="2" s="1"/>
  <c r="P434" i="2"/>
  <c r="Q434" i="2" s="1"/>
  <c r="P6" i="2"/>
  <c r="Q6" i="2" s="1"/>
  <c r="N6" i="2"/>
  <c r="P14" i="2"/>
  <c r="Q14" i="2" s="1"/>
  <c r="N14" i="2"/>
  <c r="P17" i="2"/>
  <c r="Q17" i="2" s="1"/>
  <c r="N17" i="2"/>
  <c r="P26" i="2"/>
  <c r="Q26" i="2" s="1"/>
  <c r="N26" i="2"/>
  <c r="P27" i="2"/>
  <c r="Q27" i="2" s="1"/>
  <c r="P28" i="2"/>
  <c r="Q28" i="2" s="1"/>
  <c r="P37" i="2"/>
  <c r="Q37" i="2" s="1"/>
  <c r="P46" i="2"/>
  <c r="Q46" i="2" s="1"/>
  <c r="P47" i="2"/>
  <c r="Q47" i="2" s="1"/>
  <c r="P56" i="2"/>
  <c r="Q56" i="2" s="1"/>
  <c r="P57" i="2"/>
  <c r="Q57" i="2" s="1"/>
  <c r="P64" i="2"/>
  <c r="Q64" i="2" s="1"/>
  <c r="P72" i="2"/>
  <c r="Q72" i="2" s="1"/>
  <c r="P73" i="2"/>
  <c r="Q73" i="2" s="1"/>
  <c r="P84" i="2"/>
  <c r="Q84" i="2" s="1"/>
  <c r="P85" i="2"/>
  <c r="Q85" i="2" s="1"/>
  <c r="P97" i="2"/>
  <c r="Q97" i="2" s="1"/>
  <c r="P98" i="2"/>
  <c r="Q98" i="2" s="1"/>
  <c r="P99" i="2"/>
  <c r="Q99" i="2" s="1"/>
  <c r="P100" i="2"/>
  <c r="Q100" i="2" s="1"/>
  <c r="P113" i="2"/>
  <c r="Q113" i="2" s="1"/>
  <c r="P115" i="2"/>
  <c r="Q115" i="2" s="1"/>
  <c r="P129" i="2"/>
  <c r="Q129" i="2" s="1"/>
  <c r="P131" i="2"/>
  <c r="Q131" i="2" s="1"/>
  <c r="P145" i="2"/>
  <c r="Q145" i="2" s="1"/>
  <c r="P146" i="2"/>
  <c r="Q146" i="2" s="1"/>
  <c r="P147" i="2"/>
  <c r="Q147" i="2" s="1"/>
  <c r="P161" i="2"/>
  <c r="Q161" i="2" s="1"/>
  <c r="P162" i="2"/>
  <c r="Q162" i="2" s="1"/>
  <c r="P164" i="2"/>
  <c r="Q164" i="2" s="1"/>
  <c r="P177" i="2"/>
  <c r="Q177" i="2" s="1"/>
  <c r="P178" i="2"/>
  <c r="Q178" i="2" s="1"/>
  <c r="P179" i="2"/>
  <c r="Q179" i="2" s="1"/>
  <c r="P193" i="2"/>
  <c r="Q193" i="2" s="1"/>
  <c r="P194" i="2"/>
  <c r="Q194" i="2" s="1"/>
  <c r="P195" i="2"/>
  <c r="Q195" i="2" s="1"/>
  <c r="P209" i="2"/>
  <c r="Q209" i="2" s="1"/>
  <c r="P210" i="2"/>
  <c r="Q210" i="2" s="1"/>
  <c r="P211" i="2"/>
  <c r="Q211" i="2" s="1"/>
  <c r="P212" i="2"/>
  <c r="Q212" i="2" s="1"/>
  <c r="P225" i="2"/>
  <c r="Q225" i="2" s="1"/>
  <c r="P226" i="2"/>
  <c r="Q226" i="2" s="1"/>
  <c r="P227" i="2"/>
  <c r="Q227" i="2" s="1"/>
  <c r="P228" i="2"/>
  <c r="Q228" i="2" s="1"/>
  <c r="P241" i="2"/>
  <c r="Q241" i="2" s="1"/>
  <c r="P242" i="2"/>
  <c r="Q242" i="2" s="1"/>
  <c r="P243" i="2"/>
  <c r="Q243" i="2" s="1"/>
  <c r="P265" i="2"/>
  <c r="Q265" i="2" s="1"/>
  <c r="P266" i="2"/>
  <c r="Q266" i="2" s="1"/>
  <c r="P280" i="2"/>
  <c r="Q280" i="2" s="1"/>
  <c r="P292" i="2"/>
  <c r="Q292" i="2" s="1"/>
  <c r="P293" i="2"/>
  <c r="Q293" i="2" s="1"/>
  <c r="P302" i="2"/>
  <c r="Q302" i="2" s="1"/>
  <c r="P361" i="2"/>
  <c r="Q361" i="2" s="1"/>
  <c r="P362" i="2"/>
  <c r="Q362" i="2" s="1"/>
  <c r="P403" i="2"/>
  <c r="Q403" i="2" s="1"/>
  <c r="P405" i="2"/>
  <c r="Q405" i="2" s="1"/>
  <c r="P406" i="2"/>
  <c r="Q406" i="2" s="1"/>
  <c r="P428" i="2"/>
  <c r="Q428" i="2" s="1"/>
  <c r="P430" i="2"/>
  <c r="Q430" i="2" s="1"/>
  <c r="P450" i="2"/>
  <c r="Q450" i="2" s="1"/>
  <c r="P459" i="2"/>
  <c r="Q459" i="2" s="1"/>
  <c r="P10" i="2"/>
  <c r="Q10" i="2" s="1"/>
  <c r="N10" i="2"/>
  <c r="P11" i="2"/>
  <c r="Q11" i="2" s="1"/>
  <c r="P22" i="2"/>
  <c r="Q22" i="2" s="1"/>
  <c r="N22" i="2"/>
  <c r="P32" i="2"/>
  <c r="Q32" i="2" s="1"/>
  <c r="P33" i="2"/>
  <c r="Q33" i="2" s="1"/>
  <c r="P40" i="2"/>
  <c r="Q40" i="2" s="1"/>
  <c r="P41" i="2"/>
  <c r="Q41" i="2" s="1"/>
  <c r="P50" i="2"/>
  <c r="Q50" i="2" s="1"/>
  <c r="P51" i="2"/>
  <c r="Q51" i="2" s="1"/>
  <c r="P53" i="2"/>
  <c r="Q53" i="2" s="1"/>
  <c r="P60" i="2"/>
  <c r="Q60" i="2" s="1"/>
  <c r="P68" i="2"/>
  <c r="Q68" i="2" s="1"/>
  <c r="P69" i="2"/>
  <c r="Q69" i="2" s="1"/>
  <c r="P89" i="2"/>
  <c r="Q89" i="2" s="1"/>
  <c r="P91" i="2"/>
  <c r="Q91" i="2" s="1"/>
  <c r="P105" i="2"/>
  <c r="Q105" i="2" s="1"/>
  <c r="P107" i="2"/>
  <c r="Q107" i="2" s="1"/>
  <c r="P121" i="2"/>
  <c r="Q121" i="2" s="1"/>
  <c r="P123" i="2"/>
  <c r="Q123" i="2" s="1"/>
  <c r="P137" i="2"/>
  <c r="Q137" i="2" s="1"/>
  <c r="P138" i="2"/>
  <c r="Q138" i="2" s="1"/>
  <c r="P139" i="2"/>
  <c r="Q139" i="2" s="1"/>
  <c r="P140" i="2"/>
  <c r="Q140" i="2" s="1"/>
  <c r="P153" i="2"/>
  <c r="Q153" i="2" s="1"/>
  <c r="P155" i="2"/>
  <c r="Q155" i="2" s="1"/>
  <c r="P156" i="2"/>
  <c r="Q156" i="2" s="1"/>
  <c r="P169" i="2"/>
  <c r="Q169" i="2" s="1"/>
  <c r="P170" i="2"/>
  <c r="Q170" i="2" s="1"/>
  <c r="P171" i="2"/>
  <c r="Q171" i="2" s="1"/>
  <c r="P172" i="2"/>
  <c r="Q172" i="2" s="1"/>
  <c r="P185" i="2"/>
  <c r="Q185" i="2" s="1"/>
  <c r="P187" i="2"/>
  <c r="Q187" i="2" s="1"/>
  <c r="P188" i="2"/>
  <c r="Q188" i="2" s="1"/>
  <c r="P201" i="2"/>
  <c r="Q201" i="2" s="1"/>
  <c r="P202" i="2"/>
  <c r="Q202" i="2" s="1"/>
  <c r="P203" i="2"/>
  <c r="Q203" i="2" s="1"/>
  <c r="P204" i="2"/>
  <c r="Q204" i="2" s="1"/>
  <c r="P217" i="2"/>
  <c r="Q217" i="2" s="1"/>
  <c r="P218" i="2"/>
  <c r="Q218" i="2" s="1"/>
  <c r="P219" i="2"/>
  <c r="Q219" i="2" s="1"/>
  <c r="P233" i="2"/>
  <c r="Q233" i="2" s="1"/>
  <c r="P234" i="2"/>
  <c r="Q234" i="2" s="1"/>
  <c r="P235" i="2"/>
  <c r="Q235" i="2" s="1"/>
  <c r="P236" i="2"/>
  <c r="Q236" i="2" s="1"/>
  <c r="P246" i="2"/>
  <c r="Q246" i="2" s="1"/>
  <c r="P247" i="2"/>
  <c r="Q247" i="2" s="1"/>
  <c r="P248" i="2"/>
  <c r="Q248" i="2" s="1"/>
  <c r="P261" i="2"/>
  <c r="Q261" i="2" s="1"/>
  <c r="P329" i="2"/>
  <c r="Q329" i="2" s="1"/>
  <c r="P388" i="2"/>
  <c r="Q388" i="2" s="1"/>
  <c r="P390" i="2"/>
  <c r="Q390" i="2" s="1"/>
  <c r="P435" i="2"/>
  <c r="Q435" i="2" s="1"/>
  <c r="P457" i="2"/>
  <c r="Q457" i="2" s="1"/>
  <c r="P458" i="2"/>
  <c r="Q458" i="2" s="1"/>
  <c r="P494" i="2"/>
  <c r="Q494" i="2" s="1"/>
  <c r="P495" i="2"/>
  <c r="Q495" i="2" s="1"/>
  <c r="P508" i="2"/>
  <c r="Q508" i="2" s="1"/>
  <c r="P510" i="2"/>
  <c r="Q510" i="2" s="1"/>
  <c r="P522" i="2"/>
  <c r="Q522" i="2" s="1"/>
  <c r="P523" i="2"/>
  <c r="Q523" i="2" s="1"/>
  <c r="P536" i="2"/>
  <c r="Q536" i="2" s="1"/>
  <c r="P538" i="2"/>
  <c r="Q538" i="2" s="1"/>
  <c r="P553" i="2"/>
  <c r="Q553" i="2" s="1"/>
  <c r="P554" i="2"/>
  <c r="Q554" i="2" s="1"/>
  <c r="P555" i="2"/>
  <c r="Q555" i="2" s="1"/>
  <c r="P572" i="2"/>
  <c r="Q572" i="2" s="1"/>
  <c r="P573" i="2"/>
  <c r="Q573" i="2" s="1"/>
  <c r="P594" i="2"/>
  <c r="Q594" i="2" s="1"/>
  <c r="P612" i="2"/>
  <c r="Q612" i="2" s="1"/>
  <c r="P613" i="2"/>
  <c r="Q613" i="2" s="1"/>
  <c r="P614" i="2"/>
  <c r="Q614" i="2" s="1"/>
  <c r="P615" i="2"/>
  <c r="Q615" i="2" s="1"/>
  <c r="P632" i="2"/>
  <c r="Q632" i="2" s="1"/>
  <c r="P634" i="2"/>
  <c r="Q634" i="2" s="1"/>
  <c r="P648" i="2"/>
  <c r="Q648" i="2" s="1"/>
  <c r="P649" i="2"/>
  <c r="Q649" i="2" s="1"/>
  <c r="P660" i="2"/>
  <c r="Q660" i="2" s="1"/>
  <c r="P672" i="2"/>
  <c r="Q672" i="2" s="1"/>
  <c r="P673" i="2"/>
  <c r="Q673" i="2" s="1"/>
  <c r="P674" i="2"/>
  <c r="Q674" i="2" s="1"/>
  <c r="P675" i="2"/>
  <c r="Q675" i="2" s="1"/>
  <c r="P694" i="2"/>
  <c r="Q694" i="2" s="1"/>
  <c r="P695" i="2"/>
  <c r="Q695" i="2" s="1"/>
  <c r="P702" i="2"/>
  <c r="Q702" i="2" s="1"/>
  <c r="P703" i="2"/>
  <c r="Q703" i="2" s="1"/>
  <c r="P710" i="2"/>
  <c r="Q710" i="2" s="1"/>
  <c r="P711" i="2"/>
  <c r="Q711" i="2" s="1"/>
  <c r="P740" i="2"/>
  <c r="Q740" i="2" s="1"/>
  <c r="P741" i="2"/>
  <c r="Q741" i="2" s="1"/>
  <c r="P748" i="2"/>
  <c r="Q748" i="2" s="1"/>
  <c r="P749" i="2"/>
  <c r="Q749" i="2" s="1"/>
  <c r="P772" i="2"/>
  <c r="Q772" i="2" s="1"/>
  <c r="P773" i="2"/>
  <c r="Q773" i="2" s="1"/>
  <c r="P780" i="2"/>
  <c r="Q780" i="2" s="1"/>
  <c r="P781" i="2"/>
  <c r="Q781" i="2" s="1"/>
  <c r="P804" i="2"/>
  <c r="Q804" i="2" s="1"/>
  <c r="P812" i="2"/>
  <c r="Q812" i="2" s="1"/>
  <c r="P813" i="2"/>
  <c r="Q813" i="2" s="1"/>
  <c r="P844" i="2"/>
  <c r="Q844" i="2" s="1"/>
  <c r="P845" i="2"/>
  <c r="Q845" i="2" s="1"/>
  <c r="P846" i="2"/>
  <c r="Q846" i="2" s="1"/>
  <c r="P847" i="2"/>
  <c r="Q847" i="2" s="1"/>
  <c r="P880" i="2"/>
  <c r="Q880" i="2" s="1"/>
  <c r="P881" i="2"/>
  <c r="Q881" i="2" s="1"/>
  <c r="P882" i="2"/>
  <c r="Q882" i="2" s="1"/>
  <c r="P883" i="2"/>
  <c r="Q883" i="2" s="1"/>
  <c r="P912" i="2"/>
  <c r="Q912" i="2" s="1"/>
  <c r="P913" i="2"/>
  <c r="Q913" i="2" s="1"/>
  <c r="P914" i="2"/>
  <c r="Q914" i="2" s="1"/>
  <c r="P915" i="2"/>
  <c r="Q915" i="2" s="1"/>
  <c r="P970" i="2"/>
  <c r="Q970" i="2" s="1"/>
  <c r="P971" i="2"/>
  <c r="Q971" i="2" s="1"/>
  <c r="P998" i="2"/>
  <c r="Q998" i="2" s="1"/>
  <c r="P999" i="2"/>
  <c r="Q999" i="2" s="1"/>
  <c r="P1023" i="2"/>
  <c r="Q1023" i="2" s="1"/>
  <c r="P1051" i="2"/>
  <c r="Q1051" i="2" s="1"/>
  <c r="P1060" i="2"/>
  <c r="Q1060" i="2" s="1"/>
  <c r="P1061" i="2"/>
  <c r="Q1061" i="2" s="1"/>
  <c r="P1091" i="2"/>
  <c r="Q1091" i="2" s="1"/>
  <c r="P1111" i="2"/>
  <c r="Q1111" i="2" s="1"/>
  <c r="P1136" i="2"/>
  <c r="Q1136" i="2" s="1"/>
  <c r="P1143" i="2"/>
  <c r="Q1143" i="2" s="1"/>
  <c r="P1181" i="2"/>
  <c r="Q1181" i="2" s="1"/>
  <c r="P1225" i="2"/>
  <c r="Q1225" i="2" s="1"/>
  <c r="P1226" i="2"/>
  <c r="Q1226" i="2" s="1"/>
  <c r="P1151" i="2"/>
  <c r="Q1151" i="2" s="1"/>
  <c r="P1152" i="2"/>
  <c r="Q1152" i="2" s="1"/>
  <c r="P1187" i="2"/>
  <c r="Q1187" i="2" s="1"/>
  <c r="P1189" i="2"/>
  <c r="Q1189" i="2" s="1"/>
  <c r="P1190" i="2"/>
  <c r="Q1190" i="2" s="1"/>
  <c r="P244" i="2"/>
  <c r="Q244" i="2" s="1"/>
  <c r="P257" i="2"/>
  <c r="Q257" i="2" s="1"/>
  <c r="P258" i="2"/>
  <c r="Q258" i="2" s="1"/>
  <c r="P259" i="2"/>
  <c r="Q259" i="2" s="1"/>
  <c r="P260" i="2"/>
  <c r="Q260" i="2" s="1"/>
  <c r="P268" i="2"/>
  <c r="Q268" i="2" s="1"/>
  <c r="P272" i="2"/>
  <c r="Q272" i="2" s="1"/>
  <c r="P288" i="2"/>
  <c r="Q288" i="2" s="1"/>
  <c r="P310" i="2"/>
  <c r="Q310" i="2" s="1"/>
  <c r="P313" i="2"/>
  <c r="Q313" i="2" s="1"/>
  <c r="P324" i="2"/>
  <c r="Q324" i="2" s="1"/>
  <c r="P343" i="2"/>
  <c r="Q343" i="2" s="1"/>
  <c r="P356" i="2"/>
  <c r="Q356" i="2" s="1"/>
  <c r="P370" i="2"/>
  <c r="Q370" i="2" s="1"/>
  <c r="P371" i="2"/>
  <c r="Q371" i="2" s="1"/>
  <c r="P373" i="2"/>
  <c r="Q373" i="2" s="1"/>
  <c r="P384" i="2"/>
  <c r="Q384" i="2" s="1"/>
  <c r="P386" i="2"/>
  <c r="Q386" i="2" s="1"/>
  <c r="P414" i="2"/>
  <c r="Q414" i="2" s="1"/>
  <c r="P424" i="2"/>
  <c r="Q424" i="2" s="1"/>
  <c r="P426" i="2"/>
  <c r="Q426" i="2" s="1"/>
  <c r="P446" i="2"/>
  <c r="Q446" i="2" s="1"/>
  <c r="P447" i="2"/>
  <c r="Q447" i="2" s="1"/>
  <c r="P466" i="2"/>
  <c r="Q466" i="2" s="1"/>
  <c r="P469" i="2"/>
  <c r="Q469" i="2" s="1"/>
  <c r="P471" i="2"/>
  <c r="Q471" i="2" s="1"/>
  <c r="P482" i="2"/>
  <c r="Q482" i="2" s="1"/>
  <c r="P483" i="2"/>
  <c r="Q483" i="2" s="1"/>
  <c r="P485" i="2"/>
  <c r="Q485" i="2" s="1"/>
  <c r="P496" i="2"/>
  <c r="Q496" i="2" s="1"/>
  <c r="P514" i="2"/>
  <c r="Q514" i="2" s="1"/>
  <c r="P515" i="2"/>
  <c r="Q515" i="2" s="1"/>
  <c r="P524" i="2"/>
  <c r="Q524" i="2" s="1"/>
  <c r="P525" i="2"/>
  <c r="Q525" i="2" s="1"/>
  <c r="P542" i="2"/>
  <c r="Q542" i="2" s="1"/>
  <c r="P543" i="2"/>
  <c r="Q543" i="2" s="1"/>
  <c r="P556" i="2"/>
  <c r="Q556" i="2" s="1"/>
  <c r="P557" i="2"/>
  <c r="Q557" i="2" s="1"/>
  <c r="P558" i="2"/>
  <c r="Q558" i="2" s="1"/>
  <c r="P559" i="2"/>
  <c r="Q559" i="2" s="1"/>
  <c r="P578" i="2"/>
  <c r="Q578" i="2" s="1"/>
  <c r="P582" i="2"/>
  <c r="Q582" i="2" s="1"/>
  <c r="P583" i="2"/>
  <c r="Q583" i="2" s="1"/>
  <c r="P596" i="2"/>
  <c r="Q596" i="2" s="1"/>
  <c r="P597" i="2"/>
  <c r="Q597" i="2" s="1"/>
  <c r="P598" i="2"/>
  <c r="Q598" i="2" s="1"/>
  <c r="P599" i="2"/>
  <c r="Q599" i="2" s="1"/>
  <c r="P616" i="2"/>
  <c r="Q616" i="2" s="1"/>
  <c r="P618" i="2"/>
  <c r="Q618" i="2" s="1"/>
  <c r="P636" i="2"/>
  <c r="Q636" i="2" s="1"/>
  <c r="P638" i="2"/>
  <c r="Q638" i="2" s="1"/>
  <c r="P639" i="2"/>
  <c r="Q639" i="2" s="1"/>
  <c r="P650" i="2"/>
  <c r="Q650" i="2" s="1"/>
  <c r="P651" i="2"/>
  <c r="Q651" i="2" s="1"/>
  <c r="P662" i="2"/>
  <c r="Q662" i="2" s="1"/>
  <c r="P676" i="2"/>
  <c r="Q676" i="2" s="1"/>
  <c r="P678" i="2"/>
  <c r="Q678" i="2" s="1"/>
  <c r="P688" i="2"/>
  <c r="Q688" i="2" s="1"/>
  <c r="P689" i="2"/>
  <c r="Q689" i="2" s="1"/>
  <c r="P696" i="2"/>
  <c r="Q696" i="2" s="1"/>
  <c r="P697" i="2"/>
  <c r="Q697" i="2" s="1"/>
  <c r="P704" i="2"/>
  <c r="Q704" i="2" s="1"/>
  <c r="P705" i="2"/>
  <c r="Q705" i="2" s="1"/>
  <c r="P723" i="2"/>
  <c r="Q723" i="2" s="1"/>
  <c r="P732" i="2"/>
  <c r="Q732" i="2" s="1"/>
  <c r="P733" i="2"/>
  <c r="Q733" i="2" s="1"/>
  <c r="P734" i="2"/>
  <c r="Q734" i="2" s="1"/>
  <c r="P735" i="2"/>
  <c r="Q735" i="2" s="1"/>
  <c r="P742" i="2"/>
  <c r="Q742" i="2" s="1"/>
  <c r="P759" i="2"/>
  <c r="Q759" i="2" s="1"/>
  <c r="P766" i="2"/>
  <c r="Q766" i="2" s="1"/>
  <c r="P767" i="2"/>
  <c r="Q767" i="2" s="1"/>
  <c r="P774" i="2"/>
  <c r="Q774" i="2" s="1"/>
  <c r="P791" i="2"/>
  <c r="Q791" i="2" s="1"/>
  <c r="P798" i="2"/>
  <c r="Q798" i="2" s="1"/>
  <c r="P799" i="2"/>
  <c r="Q799" i="2" s="1"/>
  <c r="P806" i="2"/>
  <c r="Q806" i="2" s="1"/>
  <c r="P832" i="2"/>
  <c r="Q832" i="2" s="1"/>
  <c r="P833" i="2"/>
  <c r="Q833" i="2" s="1"/>
  <c r="P834" i="2"/>
  <c r="Q834" i="2" s="1"/>
  <c r="P835" i="2"/>
  <c r="Q835" i="2" s="1"/>
  <c r="P864" i="2"/>
  <c r="Q864" i="2" s="1"/>
  <c r="P874" i="2"/>
  <c r="Q874" i="2" s="1"/>
  <c r="P906" i="2"/>
  <c r="Q906" i="2" s="1"/>
  <c r="P938" i="2"/>
  <c r="Q938" i="2" s="1"/>
  <c r="P964" i="2"/>
  <c r="Q964" i="2" s="1"/>
  <c r="P965" i="2"/>
  <c r="Q965" i="2" s="1"/>
  <c r="P991" i="2"/>
  <c r="Q991" i="2" s="1"/>
  <c r="P1043" i="2"/>
  <c r="Q1043" i="2" s="1"/>
  <c r="P1076" i="2"/>
  <c r="Q1076" i="2" s="1"/>
  <c r="P1079" i="2"/>
  <c r="Q1079" i="2" s="1"/>
  <c r="P1271" i="2"/>
  <c r="Q1271" i="2" s="1"/>
  <c r="P1272" i="2"/>
  <c r="Q1272" i="2" s="1"/>
  <c r="P1292" i="2"/>
  <c r="Q1292" i="2" s="1"/>
  <c r="P1308" i="2"/>
  <c r="Q1308" i="2" s="1"/>
  <c r="P1337" i="2"/>
  <c r="Q1337" i="2" s="1"/>
  <c r="P1338" i="2"/>
  <c r="Q1338" i="2" s="1"/>
  <c r="P1396" i="2"/>
  <c r="Q1396" i="2" s="1"/>
  <c r="P1423" i="2"/>
  <c r="Q1423" i="2" s="1"/>
  <c r="P1497" i="2"/>
  <c r="Q1497" i="2" s="1"/>
  <c r="P1526" i="2"/>
  <c r="Q1526" i="2" s="1"/>
  <c r="P1536" i="2"/>
  <c r="Q1536" i="2" s="1"/>
  <c r="P1646" i="2"/>
  <c r="Q1646" i="2" s="1"/>
  <c r="P1666" i="2"/>
  <c r="Q1666" i="2" s="1"/>
  <c r="P1678" i="2"/>
  <c r="Q1678" i="2" s="1"/>
  <c r="P1761" i="2"/>
  <c r="Q1761" i="2" s="1"/>
  <c r="N1771" i="2"/>
  <c r="P1802" i="2"/>
  <c r="Q1802" i="2" s="1"/>
  <c r="P1829" i="2"/>
  <c r="Q1829" i="2" s="1"/>
  <c r="N1863" i="2"/>
  <c r="P1899" i="2"/>
  <c r="Q1899" i="2" s="1"/>
  <c r="N1899" i="2"/>
  <c r="P1962" i="2"/>
  <c r="Q1962" i="2" s="1"/>
  <c r="P2038" i="2"/>
  <c r="Q2038" i="2" s="1"/>
  <c r="P2054" i="2"/>
  <c r="Q2054" i="2" s="1"/>
  <c r="P2130" i="2"/>
  <c r="Q2130" i="2" s="1"/>
  <c r="P2177" i="2"/>
  <c r="Q2177" i="2" s="1"/>
  <c r="P1233" i="2"/>
  <c r="Q1233" i="2" s="1"/>
  <c r="P1234" i="2"/>
  <c r="Q1234" i="2" s="1"/>
  <c r="P1257" i="2"/>
  <c r="Q1257" i="2" s="1"/>
  <c r="P1258" i="2"/>
  <c r="Q1258" i="2" s="1"/>
  <c r="P1287" i="2"/>
  <c r="Q1287" i="2" s="1"/>
  <c r="P1303" i="2"/>
  <c r="Q1303" i="2" s="1"/>
  <c r="P1321" i="2"/>
  <c r="Q1321" i="2" s="1"/>
  <c r="P1322" i="2"/>
  <c r="Q1322" i="2" s="1"/>
  <c r="P1324" i="2"/>
  <c r="Q1324" i="2" s="1"/>
  <c r="P1352" i="2"/>
  <c r="Q1352" i="2" s="1"/>
  <c r="P1359" i="2"/>
  <c r="Q1359" i="2" s="1"/>
  <c r="P1380" i="2"/>
  <c r="Q1380" i="2" s="1"/>
  <c r="P1427" i="2"/>
  <c r="Q1427" i="2" s="1"/>
  <c r="P1444" i="2"/>
  <c r="Q1444" i="2" s="1"/>
  <c r="P1481" i="2"/>
  <c r="Q1481" i="2" s="1"/>
  <c r="P1482" i="2"/>
  <c r="Q1482" i="2" s="1"/>
  <c r="P1483" i="2"/>
  <c r="Q1483" i="2" s="1"/>
  <c r="P1493" i="2"/>
  <c r="Q1493" i="2" s="1"/>
  <c r="P1494" i="2"/>
  <c r="Q1494" i="2" s="1"/>
  <c r="P1512" i="2"/>
  <c r="Q1512" i="2" s="1"/>
  <c r="P1521" i="2"/>
  <c r="Q1521" i="2" s="1"/>
  <c r="P1522" i="2"/>
  <c r="Q1522" i="2" s="1"/>
  <c r="P1540" i="2"/>
  <c r="Q1540" i="2" s="1"/>
  <c r="P1568" i="2"/>
  <c r="Q1568" i="2" s="1"/>
  <c r="P1767" i="2"/>
  <c r="Q1767" i="2" s="1"/>
  <c r="N1783" i="2"/>
  <c r="P1842" i="2"/>
  <c r="Q1842" i="2" s="1"/>
  <c r="N1842" i="2"/>
  <c r="P1970" i="2"/>
  <c r="Q1970" i="2" s="1"/>
  <c r="P2090" i="2"/>
  <c r="Q2090" i="2" s="1"/>
  <c r="P2102" i="2"/>
  <c r="Q2102" i="2" s="1"/>
  <c r="P2112" i="2"/>
  <c r="Q2112" i="2" s="1"/>
  <c r="N2119" i="2"/>
  <c r="P2166" i="2"/>
  <c r="Q2166" i="2" s="1"/>
  <c r="P1986" i="2"/>
  <c r="Q1986" i="2" s="1"/>
  <c r="P2150" i="2"/>
  <c r="Q2150" i="2" s="1"/>
  <c r="P2504" i="2"/>
  <c r="Q2504" i="2" s="1"/>
  <c r="P2578" i="2"/>
  <c r="Q2578" i="2" s="1"/>
  <c r="P2449" i="2"/>
  <c r="Q2449" i="2" s="1"/>
  <c r="P2895" i="2"/>
  <c r="Q2895" i="2" s="1"/>
  <c r="P2836" i="2"/>
  <c r="Q2836" i="2" s="1"/>
  <c r="P2839" i="2"/>
  <c r="Q2839" i="2" s="1"/>
  <c r="N2846" i="2"/>
  <c r="O2846" i="2" s="1"/>
  <c r="P2891" i="2"/>
  <c r="Q2891" i="2" s="1"/>
  <c r="N2913" i="2"/>
  <c r="O2913" i="2" s="1"/>
  <c r="N2973" i="2"/>
  <c r="O2973" i="2" s="1"/>
  <c r="P3063" i="2"/>
  <c r="Q3063" i="2" s="1"/>
  <c r="P3119" i="2"/>
  <c r="Q3119" i="2" s="1"/>
  <c r="P3127" i="2"/>
  <c r="Q3127" i="2" s="1"/>
  <c r="P3159" i="2"/>
  <c r="Q3159" i="2" s="1"/>
  <c r="P3426" i="2"/>
  <c r="Q3426" i="2" s="1"/>
  <c r="P3174" i="2"/>
  <c r="Q3174" i="2" s="1"/>
  <c r="P3779" i="2"/>
  <c r="Q3779" i="2" s="1"/>
  <c r="P3531" i="2"/>
  <c r="Q3531" i="2" s="1"/>
  <c r="P3611" i="2"/>
  <c r="Q3611" i="2" s="1"/>
  <c r="P3803" i="2"/>
  <c r="Q3803" i="2" s="1"/>
  <c r="N3521" i="2"/>
  <c r="O3521" i="2" s="1"/>
  <c r="P3563" i="2"/>
  <c r="Q3563" i="2" s="1"/>
  <c r="P3572" i="2"/>
  <c r="Q3572" i="2" s="1"/>
  <c r="P3735" i="2"/>
  <c r="Q3735" i="2" s="1"/>
  <c r="P3828" i="2"/>
  <c r="Q3828" i="2" s="1"/>
  <c r="P3854" i="2"/>
  <c r="Q3854" i="2" s="1"/>
  <c r="P3949" i="2"/>
  <c r="Q3949" i="2" s="1"/>
  <c r="P3951" i="2"/>
  <c r="Q3951" i="2" s="1"/>
  <c r="P4004" i="2"/>
  <c r="Q4004" i="2" s="1"/>
  <c r="P4063" i="2"/>
  <c r="Q4063" i="2" s="1"/>
  <c r="P4067" i="2"/>
  <c r="Q4067" i="2" s="1"/>
  <c r="P3827" i="2"/>
  <c r="Q3827" i="2" s="1"/>
  <c r="P3924" i="2"/>
  <c r="Q3924" i="2" s="1"/>
  <c r="P3932" i="2"/>
  <c r="Q3932" i="2" s="1"/>
  <c r="P274" i="2"/>
  <c r="Q274" i="2" s="1"/>
  <c r="P277" i="2"/>
  <c r="Q277" i="2" s="1"/>
  <c r="P278" i="2"/>
  <c r="Q278" i="2" s="1"/>
  <c r="P281" i="2"/>
  <c r="Q281" i="2" s="1"/>
  <c r="P282" i="2"/>
  <c r="Q282" i="2" s="1"/>
  <c r="P285" i="2"/>
  <c r="Q285" i="2" s="1"/>
  <c r="P286" i="2"/>
  <c r="Q286" i="2" s="1"/>
  <c r="P289" i="2"/>
  <c r="Q289" i="2" s="1"/>
  <c r="P290" i="2"/>
  <c r="Q290" i="2" s="1"/>
  <c r="P295" i="2"/>
  <c r="Q295" i="2" s="1"/>
  <c r="P303" i="2"/>
  <c r="Q303" i="2" s="1"/>
  <c r="P309" i="2"/>
  <c r="Q309" i="2" s="1"/>
  <c r="P311" i="2"/>
  <c r="Q311" i="2" s="1"/>
  <c r="P317" i="2"/>
  <c r="Q317" i="2" s="1"/>
  <c r="P319" i="2"/>
  <c r="Q319" i="2" s="1"/>
  <c r="P337" i="2"/>
  <c r="Q337" i="2" s="1"/>
  <c r="T338" i="2"/>
  <c r="W338" i="2" s="1"/>
  <c r="P349" i="2"/>
  <c r="Q349" i="2" s="1"/>
  <c r="P369" i="2"/>
  <c r="Q369" i="2" s="1"/>
  <c r="P377" i="2"/>
  <c r="Q377" i="2" s="1"/>
  <c r="P401" i="2"/>
  <c r="Q401" i="2" s="1"/>
  <c r="P429" i="2"/>
  <c r="Q429" i="2" s="1"/>
  <c r="P441" i="2"/>
  <c r="Q441" i="2" s="1"/>
  <c r="P453" i="2"/>
  <c r="Q453" i="2" s="1"/>
  <c r="T454" i="2"/>
  <c r="P481" i="2"/>
  <c r="Q481" i="2" s="1"/>
  <c r="P489" i="2"/>
  <c r="Q489" i="2" s="1"/>
  <c r="P513" i="2"/>
  <c r="Q513" i="2" s="1"/>
  <c r="P521" i="2"/>
  <c r="Q521" i="2" s="1"/>
  <c r="P529" i="2"/>
  <c r="Q529" i="2" s="1"/>
  <c r="T530" i="2"/>
  <c r="P541" i="2"/>
  <c r="Q541" i="2" s="1"/>
  <c r="T550" i="2"/>
  <c r="P565" i="2"/>
  <c r="Q565" i="2" s="1"/>
  <c r="T566" i="2"/>
  <c r="W566" i="2" s="1"/>
  <c r="P577" i="2"/>
  <c r="Q577" i="2" s="1"/>
  <c r="T578" i="2"/>
  <c r="P593" i="2"/>
  <c r="Q593" i="2" s="1"/>
  <c r="T603" i="2"/>
  <c r="W603" i="2" s="1"/>
  <c r="P605" i="2"/>
  <c r="Q605" i="2" s="1"/>
  <c r="T606" i="2"/>
  <c r="P621" i="2"/>
  <c r="Q621" i="2" s="1"/>
  <c r="P637" i="2"/>
  <c r="Q637" i="2" s="1"/>
  <c r="P275" i="2"/>
  <c r="Q275" i="2" s="1"/>
  <c r="P279" i="2"/>
  <c r="Q279" i="2" s="1"/>
  <c r="P283" i="2"/>
  <c r="Q283" i="2" s="1"/>
  <c r="P287" i="2"/>
  <c r="Q287" i="2" s="1"/>
  <c r="P291" i="2"/>
  <c r="Q291" i="2" s="1"/>
  <c r="P325" i="2"/>
  <c r="Q325" i="2" s="1"/>
  <c r="P339" i="2"/>
  <c r="Q339" i="2" s="1"/>
  <c r="P345" i="2"/>
  <c r="Q345" i="2" s="1"/>
  <c r="T346" i="2"/>
  <c r="W346" i="2" s="1"/>
  <c r="P357" i="2"/>
  <c r="Q357" i="2" s="1"/>
  <c r="P359" i="2"/>
  <c r="Q359" i="2" s="1"/>
  <c r="T374" i="2"/>
  <c r="P385" i="2"/>
  <c r="Q385" i="2" s="1"/>
  <c r="P391" i="2"/>
  <c r="Q391" i="2" s="1"/>
  <c r="P397" i="2"/>
  <c r="Q397" i="2" s="1"/>
  <c r="P409" i="2"/>
  <c r="Q409" i="2" s="1"/>
  <c r="P411" i="2"/>
  <c r="Q411" i="2" s="1"/>
  <c r="P417" i="2"/>
  <c r="Q417" i="2" s="1"/>
  <c r="P419" i="2"/>
  <c r="Q419" i="2" s="1"/>
  <c r="P425" i="2"/>
  <c r="Q425" i="2" s="1"/>
  <c r="T426" i="2"/>
  <c r="W426" i="2" s="1"/>
  <c r="P431" i="2"/>
  <c r="Q431" i="2" s="1"/>
  <c r="P443" i="2"/>
  <c r="Q443" i="2" s="1"/>
  <c r="P449" i="2"/>
  <c r="Q449" i="2" s="1"/>
  <c r="T450" i="2"/>
  <c r="P455" i="2"/>
  <c r="Q455" i="2" s="1"/>
  <c r="P465" i="2"/>
  <c r="Q465" i="2" s="1"/>
  <c r="P467" i="2"/>
  <c r="Q467" i="2" s="1"/>
  <c r="P477" i="2"/>
  <c r="Q477" i="2" s="1"/>
  <c r="P491" i="2"/>
  <c r="Q491" i="2" s="1"/>
  <c r="P497" i="2"/>
  <c r="Q497" i="2" s="1"/>
  <c r="P499" i="2"/>
  <c r="Q499" i="2" s="1"/>
  <c r="P509" i="2"/>
  <c r="Q509" i="2" s="1"/>
  <c r="T510" i="2"/>
  <c r="W510" i="2" s="1"/>
  <c r="T518" i="2"/>
  <c r="P531" i="2"/>
  <c r="Q531" i="2" s="1"/>
  <c r="P537" i="2"/>
  <c r="Q537" i="2" s="1"/>
  <c r="T538" i="2"/>
  <c r="P549" i="2"/>
  <c r="Q549" i="2" s="1"/>
  <c r="P561" i="2"/>
  <c r="Q561" i="2" s="1"/>
  <c r="P567" i="2"/>
  <c r="Q567" i="2" s="1"/>
  <c r="P579" i="2"/>
  <c r="Q579" i="2" s="1"/>
  <c r="P589" i="2"/>
  <c r="Q589" i="2" s="1"/>
  <c r="T590" i="2"/>
  <c r="W590" i="2" s="1"/>
  <c r="P601" i="2"/>
  <c r="Q601" i="2" s="1"/>
  <c r="P607" i="2"/>
  <c r="Q607" i="2" s="1"/>
  <c r="P617" i="2"/>
  <c r="Q617" i="2" s="1"/>
  <c r="T618" i="2"/>
  <c r="P623" i="2"/>
  <c r="Q623" i="2" s="1"/>
  <c r="P633" i="2"/>
  <c r="Q633" i="2" s="1"/>
  <c r="T634" i="2"/>
  <c r="P270" i="2"/>
  <c r="Q270" i="2" s="1"/>
  <c r="P307" i="2"/>
  <c r="Q307" i="2" s="1"/>
  <c r="P315" i="2"/>
  <c r="Q315" i="2" s="1"/>
  <c r="P335" i="2"/>
  <c r="Q335" i="2" s="1"/>
  <c r="P347" i="2"/>
  <c r="Q347" i="2" s="1"/>
  <c r="P367" i="2"/>
  <c r="Q367" i="2" s="1"/>
  <c r="P375" i="2"/>
  <c r="Q375" i="2" s="1"/>
  <c r="P387" i="2"/>
  <c r="Q387" i="2" s="1"/>
  <c r="P399" i="2"/>
  <c r="Q399" i="2" s="1"/>
  <c r="P427" i="2"/>
  <c r="Q427" i="2" s="1"/>
  <c r="P439" i="2"/>
  <c r="Q439" i="2" s="1"/>
  <c r="P451" i="2"/>
  <c r="Q451" i="2" s="1"/>
  <c r="P479" i="2"/>
  <c r="Q479" i="2" s="1"/>
  <c r="P487" i="2"/>
  <c r="Q487" i="2" s="1"/>
  <c r="P511" i="2"/>
  <c r="Q511" i="2" s="1"/>
  <c r="P519" i="2"/>
  <c r="Q519" i="2" s="1"/>
  <c r="P527" i="2"/>
  <c r="Q527" i="2" s="1"/>
  <c r="P539" i="2"/>
  <c r="Q539" i="2" s="1"/>
  <c r="P545" i="2"/>
  <c r="Q545" i="2" s="1"/>
  <c r="P563" i="2"/>
  <c r="Q563" i="2" s="1"/>
  <c r="P575" i="2"/>
  <c r="Q575" i="2" s="1"/>
  <c r="P591" i="2"/>
  <c r="Q591" i="2" s="1"/>
  <c r="P603" i="2"/>
  <c r="Q603" i="2" s="1"/>
  <c r="P619" i="2"/>
  <c r="Q619" i="2" s="1"/>
  <c r="P635" i="2"/>
  <c r="Q635" i="2" s="1"/>
  <c r="T1087" i="2"/>
  <c r="W1087" i="2" s="1"/>
  <c r="T1076" i="2"/>
  <c r="W1076" i="2" s="1"/>
  <c r="T1080" i="2"/>
  <c r="W1080" i="2" s="1"/>
  <c r="T1091" i="2"/>
  <c r="T1613" i="2"/>
  <c r="W1613" i="2" s="1"/>
  <c r="P1690" i="2"/>
  <c r="Q1690" i="2" s="1"/>
  <c r="T1697" i="2"/>
  <c r="T1705" i="2"/>
  <c r="T1745" i="2"/>
  <c r="W1745" i="2" s="1"/>
  <c r="T1769" i="2"/>
  <c r="T1781" i="2"/>
  <c r="T1789" i="2"/>
  <c r="P1706" i="2"/>
  <c r="Q1706" i="2" s="1"/>
  <c r="P1746" i="2"/>
  <c r="Q1746" i="2" s="1"/>
  <c r="P1762" i="2"/>
  <c r="Q1762" i="2" s="1"/>
  <c r="P1818" i="2"/>
  <c r="Q1818" i="2" s="1"/>
  <c r="T1833" i="2"/>
  <c r="W1833" i="2" s="1"/>
  <c r="T1845" i="2"/>
  <c r="T1609" i="2"/>
  <c r="P1624" i="2"/>
  <c r="Q1624" i="2" s="1"/>
  <c r="T1625" i="2"/>
  <c r="T1629" i="2"/>
  <c r="P1656" i="2"/>
  <c r="Q1656" i="2" s="1"/>
  <c r="P1676" i="2"/>
  <c r="Q1676" i="2" s="1"/>
  <c r="P1734" i="2"/>
  <c r="Q1734" i="2" s="1"/>
  <c r="P1834" i="2"/>
  <c r="Q1834" i="2" s="1"/>
  <c r="T1689" i="2"/>
  <c r="P1708" i="2"/>
  <c r="Q1708" i="2" s="1"/>
  <c r="P1772" i="2"/>
  <c r="Q1772" i="2" s="1"/>
  <c r="T1966" i="2"/>
  <c r="W1966" i="2" s="1"/>
  <c r="P2157" i="2"/>
  <c r="Q2157" i="2" s="1"/>
  <c r="P2265" i="2"/>
  <c r="Q2265" i="2" s="1"/>
  <c r="P2113" i="2"/>
  <c r="Q2113" i="2" s="1"/>
  <c r="N2113" i="2"/>
  <c r="P2119" i="2"/>
  <c r="Q2119" i="2" s="1"/>
  <c r="P2199" i="2"/>
  <c r="Q2199" i="2" s="1"/>
  <c r="P2291" i="2"/>
  <c r="Q2291" i="2" s="1"/>
  <c r="T2359" i="2"/>
  <c r="P2355" i="2"/>
  <c r="Q2355" i="2" s="1"/>
  <c r="T2805" i="2"/>
  <c r="W2805" i="2" s="1"/>
  <c r="T2726" i="2"/>
  <c r="W2726" i="2" s="1"/>
  <c r="T2729" i="2"/>
  <c r="W2729" i="2" s="1"/>
  <c r="T3002" i="2"/>
  <c r="T3007" i="2"/>
  <c r="T3035" i="2"/>
  <c r="T3047" i="2"/>
  <c r="W3047" i="2" s="1"/>
  <c r="T2841" i="2"/>
  <c r="W2841" i="2" s="1"/>
  <c r="T2854" i="2"/>
  <c r="W2854" i="2" s="1"/>
  <c r="P2890" i="2"/>
  <c r="Q2890" i="2" s="1"/>
  <c r="T2915" i="2"/>
  <c r="T2963" i="2"/>
  <c r="T3023" i="2"/>
  <c r="T3042" i="2"/>
  <c r="T3070" i="2"/>
  <c r="P3147" i="2"/>
  <c r="Q3147" i="2" s="1"/>
  <c r="P3257" i="2"/>
  <c r="Q3257" i="2" s="1"/>
  <c r="T3270" i="2"/>
  <c r="P3187" i="2"/>
  <c r="Q3187" i="2" s="1"/>
  <c r="P3199" i="2"/>
  <c r="Q3199" i="2" s="1"/>
  <c r="P3231" i="2"/>
  <c r="Q3231" i="2" s="1"/>
  <c r="N3239" i="2"/>
  <c r="O3239" i="2" s="1"/>
  <c r="P3253" i="2"/>
  <c r="Q3253" i="2" s="1"/>
  <c r="T3306" i="2"/>
  <c r="T3346" i="2"/>
  <c r="N3407" i="2"/>
  <c r="O3407" i="2" s="1"/>
  <c r="P3415" i="2"/>
  <c r="Q3415" i="2" s="1"/>
  <c r="T3434" i="2"/>
  <c r="T3450" i="2"/>
  <c r="P3311" i="2"/>
  <c r="Q3311" i="2" s="1"/>
  <c r="T3326" i="2"/>
  <c r="T3338" i="2"/>
  <c r="T3354" i="2"/>
  <c r="T3386" i="2"/>
  <c r="T3422" i="2"/>
  <c r="P3445" i="2"/>
  <c r="Q3445" i="2" s="1"/>
  <c r="P3463" i="2"/>
  <c r="Q3463" i="2" s="1"/>
  <c r="P3397" i="2"/>
  <c r="Q3397" i="2" s="1"/>
  <c r="T3511" i="2"/>
  <c r="W3511" i="2" s="1"/>
  <c r="T3531" i="2"/>
  <c r="T3639" i="2"/>
  <c r="T3479" i="2"/>
  <c r="W3479" i="2" s="1"/>
  <c r="T3499" i="2"/>
  <c r="P3560" i="2"/>
  <c r="Q3560" i="2" s="1"/>
  <c r="T3570" i="2"/>
  <c r="T3579" i="2"/>
  <c r="T3599" i="2"/>
  <c r="P3630" i="2"/>
  <c r="Q3630" i="2" s="1"/>
  <c r="P3632" i="2"/>
  <c r="Q3632" i="2" s="1"/>
  <c r="T3475" i="2"/>
  <c r="T3487" i="2"/>
  <c r="W3487" i="2" s="1"/>
  <c r="T3527" i="2"/>
  <c r="P3544" i="2"/>
  <c r="Q3544" i="2" s="1"/>
  <c r="P3642" i="2"/>
  <c r="Q3642" i="2" s="1"/>
  <c r="P3644" i="2"/>
  <c r="Q3644" i="2" s="1"/>
  <c r="P3727" i="2"/>
  <c r="Q3727" i="2" s="1"/>
  <c r="P3761" i="2"/>
  <c r="Q3761" i="2" s="1"/>
  <c r="T3676" i="2"/>
  <c r="W3676" i="2" s="1"/>
  <c r="P3684" i="2"/>
  <c r="Q3684" i="2" s="1"/>
  <c r="T3684" i="2"/>
  <c r="W3684" i="2" s="1"/>
  <c r="P3688" i="2"/>
  <c r="Q3688" i="2" s="1"/>
  <c r="T3692" i="2"/>
  <c r="W3692" i="2" s="1"/>
  <c r="P3753" i="2"/>
  <c r="Q3753" i="2" s="1"/>
  <c r="T3756" i="2"/>
  <c r="T3824" i="2"/>
  <c r="T3788" i="2"/>
  <c r="T3804" i="2"/>
  <c r="T3764" i="2"/>
  <c r="P3813" i="2"/>
  <c r="Q3813" i="2" s="1"/>
  <c r="P3865" i="2"/>
  <c r="Q3865" i="2" s="1"/>
  <c r="P3885" i="2"/>
  <c r="Q3885" i="2" s="1"/>
  <c r="N3923" i="2"/>
  <c r="O3923" i="2" s="1"/>
  <c r="N3935" i="2"/>
  <c r="O3935" i="2" s="1"/>
  <c r="P3877" i="2"/>
  <c r="Q3877" i="2" s="1"/>
  <c r="T3956" i="2"/>
  <c r="T3948" i="2"/>
  <c r="W3948" i="2" s="1"/>
  <c r="P4028" i="2"/>
  <c r="Q4028" i="2" s="1"/>
  <c r="P3183" i="2" l="1"/>
  <c r="Q3183" i="2" s="1"/>
  <c r="P3421" i="2"/>
  <c r="Q3421" i="2" s="1"/>
  <c r="P3424" i="2"/>
  <c r="Q3424" i="2" s="1"/>
  <c r="P3562" i="2"/>
  <c r="Q3562" i="2" s="1"/>
  <c r="P3656" i="2"/>
  <c r="Q3656" i="2" s="1"/>
  <c r="P3913" i="2"/>
  <c r="Q3913" i="2" s="1"/>
  <c r="P3475" i="2"/>
  <c r="Q3475" i="2" s="1"/>
  <c r="T3539" i="2"/>
  <c r="P174" i="2"/>
  <c r="Q174" i="2" s="1"/>
  <c r="P142" i="2"/>
  <c r="Q142" i="2" s="1"/>
  <c r="P15" i="2"/>
  <c r="Q15" i="2" s="1"/>
  <c r="P21" i="2"/>
  <c r="Q21" i="2" s="1"/>
  <c r="P4058" i="2"/>
  <c r="Q4058" i="2" s="1"/>
  <c r="P3987" i="2"/>
  <c r="Q3987" i="2" s="1"/>
  <c r="P3717" i="2"/>
  <c r="Q3717" i="2" s="1"/>
  <c r="T2923" i="2"/>
  <c r="P238" i="2"/>
  <c r="Q238" i="2" s="1"/>
  <c r="P3485" i="2"/>
  <c r="Q3485" i="2" s="1"/>
  <c r="P3461" i="2"/>
  <c r="Q3461" i="2" s="1"/>
  <c r="T3740" i="2"/>
  <c r="P2771" i="2"/>
  <c r="Q2771" i="2" s="1"/>
  <c r="P1498" i="2"/>
  <c r="Q1498" i="2" s="1"/>
  <c r="P1365" i="2"/>
  <c r="Q1365" i="2" s="1"/>
  <c r="P224" i="2"/>
  <c r="Q224" i="2" s="1"/>
  <c r="P132" i="2"/>
  <c r="Q132" i="2" s="1"/>
  <c r="P395" i="2"/>
  <c r="Q395" i="2" s="1"/>
  <c r="P3295" i="2"/>
  <c r="Q3295" i="2" s="1"/>
  <c r="N3295" i="2"/>
  <c r="O3295" i="2" s="1"/>
  <c r="P1627" i="2"/>
  <c r="Q1627" i="2" s="1"/>
  <c r="P3991" i="2"/>
  <c r="Q3991" i="2" s="1"/>
  <c r="P2259" i="2"/>
  <c r="Q2259" i="2" s="1"/>
  <c r="P1508" i="2"/>
  <c r="Q1508" i="2" s="1"/>
  <c r="P3457" i="2"/>
  <c r="Q3457" i="2" s="1"/>
  <c r="P3662" i="2"/>
  <c r="Q3662" i="2" s="1"/>
  <c r="P3343" i="2"/>
  <c r="Q3343" i="2" s="1"/>
  <c r="P3051" i="2"/>
  <c r="Q3051" i="2" s="1"/>
  <c r="P3052" i="2"/>
  <c r="Q3052" i="2" s="1"/>
  <c r="P2811" i="2"/>
  <c r="Q2811" i="2" s="1"/>
  <c r="P189" i="2"/>
  <c r="Q189" i="2" s="1"/>
  <c r="T8" i="2"/>
  <c r="T54" i="2"/>
  <c r="W54" i="2" s="1"/>
  <c r="P262" i="2"/>
  <c r="Q262" i="2" s="1"/>
  <c r="P23" i="2"/>
  <c r="Q23" i="2" s="1"/>
  <c r="P492" i="2"/>
  <c r="Q492" i="2" s="1"/>
  <c r="P3825" i="2"/>
  <c r="Q3825" i="2" s="1"/>
  <c r="P3526" i="2"/>
  <c r="Q3526" i="2" s="1"/>
  <c r="P3476" i="2"/>
  <c r="Q3476" i="2" s="1"/>
  <c r="P3580" i="2"/>
  <c r="Q3580" i="2" s="1"/>
  <c r="T3310" i="2"/>
  <c r="P3845" i="2"/>
  <c r="Q3845" i="2" s="1"/>
  <c r="P3528" i="2"/>
  <c r="Q3528" i="2" s="1"/>
  <c r="P640" i="2"/>
  <c r="Q640" i="2" s="1"/>
  <c r="P208" i="2"/>
  <c r="Q208" i="2" s="1"/>
  <c r="P206" i="2"/>
  <c r="Q206" i="2" s="1"/>
  <c r="P440" i="2"/>
  <c r="Q440" i="2" s="1"/>
  <c r="P2814" i="2"/>
  <c r="Q2814" i="2" s="1"/>
  <c r="P3247" i="2"/>
  <c r="Q3247" i="2" s="1"/>
  <c r="P3830" i="2"/>
  <c r="Q3830" i="2" s="1"/>
  <c r="P3855" i="2"/>
  <c r="Q3855" i="2" s="1"/>
  <c r="P3937" i="2"/>
  <c r="Q3937" i="2" s="1"/>
  <c r="T4041" i="2"/>
  <c r="W4041" i="2" s="1"/>
  <c r="T3503" i="2"/>
  <c r="P3823" i="2"/>
  <c r="Q3823" i="2" s="1"/>
  <c r="P3695" i="2"/>
  <c r="Q3695" i="2" s="1"/>
  <c r="P3439" i="2"/>
  <c r="Q3439" i="2" s="1"/>
  <c r="P3406" i="2"/>
  <c r="Q3406" i="2" s="1"/>
  <c r="T3322" i="2"/>
  <c r="P3773" i="2"/>
  <c r="Q3773" i="2" s="1"/>
  <c r="P3425" i="2"/>
  <c r="Q3425" i="2" s="1"/>
  <c r="P3901" i="2"/>
  <c r="Q3901" i="2" s="1"/>
  <c r="P3833" i="2"/>
  <c r="Q3833" i="2" s="1"/>
  <c r="T3704" i="2"/>
  <c r="P3625" i="2"/>
  <c r="Q3625" i="2" s="1"/>
  <c r="T3302" i="2"/>
  <c r="T1857" i="2"/>
  <c r="T1440" i="2"/>
  <c r="P604" i="2"/>
  <c r="Q604" i="2" s="1"/>
  <c r="P83" i="2"/>
  <c r="Q83" i="2" s="1"/>
  <c r="P3549" i="2"/>
  <c r="Q3549" i="2" s="1"/>
  <c r="P4026" i="2"/>
  <c r="Q4026" i="2" s="1"/>
  <c r="P3945" i="2"/>
  <c r="Q3945" i="2" s="1"/>
  <c r="P3516" i="2"/>
  <c r="Q3516" i="2" s="1"/>
  <c r="P3725" i="2"/>
  <c r="Q3725" i="2" s="1"/>
  <c r="T3334" i="2"/>
  <c r="P3556" i="2"/>
  <c r="Q3556" i="2" s="1"/>
  <c r="T3619" i="2"/>
  <c r="P3225" i="2"/>
  <c r="Q3225" i="2" s="1"/>
  <c r="P3654" i="2"/>
  <c r="Q3654" i="2" s="1"/>
  <c r="P2502" i="2"/>
  <c r="Q2502" i="2" s="1"/>
  <c r="P2293" i="2"/>
  <c r="Q2293" i="2" s="1"/>
  <c r="T2931" i="2"/>
  <c r="P1768" i="2"/>
  <c r="Q1768" i="2" s="1"/>
  <c r="P34" i="2"/>
  <c r="Q34" i="2" s="1"/>
  <c r="P4032" i="2"/>
  <c r="Q4032" i="2" s="1"/>
  <c r="P2603" i="2"/>
  <c r="Q2603" i="2" s="1"/>
  <c r="P2970" i="2"/>
  <c r="Q2970" i="2" s="1"/>
  <c r="N3514" i="2"/>
  <c r="O3514" i="2" s="1"/>
  <c r="P3657" i="2"/>
  <c r="Q3657" i="2" s="1"/>
  <c r="P3507" i="2"/>
  <c r="Q3507" i="2" s="1"/>
  <c r="P3574" i="2"/>
  <c r="Q3574" i="2" s="1"/>
  <c r="P3453" i="2"/>
  <c r="Q3453" i="2" s="1"/>
  <c r="P3514" i="2"/>
  <c r="Q3514" i="2" s="1"/>
  <c r="P3181" i="2"/>
  <c r="Q3181" i="2" s="1"/>
  <c r="P2202" i="2"/>
  <c r="Q2202" i="2" s="1"/>
  <c r="P2724" i="2"/>
  <c r="Q2724" i="2" s="1"/>
  <c r="P1533" i="2"/>
  <c r="Q1533" i="2" s="1"/>
  <c r="P2819" i="2"/>
  <c r="Q2819" i="2" s="1"/>
  <c r="P2225" i="2"/>
  <c r="Q2225" i="2" s="1"/>
  <c r="N1972" i="2"/>
  <c r="N2880" i="2"/>
  <c r="O2880" i="2" s="1"/>
  <c r="P2381" i="2"/>
  <c r="Q2381" i="2" s="1"/>
  <c r="N1898" i="2"/>
  <c r="P3763" i="2"/>
  <c r="Q3763" i="2" s="1"/>
  <c r="P1431" i="2"/>
  <c r="Q1431" i="2" s="1"/>
  <c r="P3921" i="2"/>
  <c r="Q3921" i="2" s="1"/>
  <c r="N3921" i="2"/>
  <c r="O3921" i="2" s="1"/>
  <c r="P3524" i="2"/>
  <c r="Q3524" i="2" s="1"/>
  <c r="P1684" i="2"/>
  <c r="Q1684" i="2" s="1"/>
  <c r="P2737" i="2"/>
  <c r="Q2737" i="2" s="1"/>
  <c r="P3405" i="2"/>
  <c r="Q3405" i="2" s="1"/>
  <c r="P3709" i="2"/>
  <c r="Q3709" i="2" s="1"/>
  <c r="P2443" i="2"/>
  <c r="Q2443" i="2" s="1"/>
  <c r="P3384" i="2"/>
  <c r="Q3384" i="2" s="1"/>
  <c r="P2684" i="2"/>
  <c r="Q2684" i="2" s="1"/>
  <c r="P2873" i="2"/>
  <c r="Q2873" i="2" s="1"/>
  <c r="P3377" i="2"/>
  <c r="Q3377" i="2" s="1"/>
  <c r="P4039" i="2"/>
  <c r="Q4039" i="2" s="1"/>
  <c r="P3955" i="2"/>
  <c r="Q3955" i="2" s="1"/>
  <c r="P3594" i="2"/>
  <c r="Q3594" i="2" s="1"/>
  <c r="P3433" i="2"/>
  <c r="Q3433" i="2" s="1"/>
  <c r="P2497" i="2"/>
  <c r="Q2497" i="2" s="1"/>
  <c r="P1463" i="2"/>
  <c r="Q1463" i="2" s="1"/>
  <c r="P1590" i="2"/>
  <c r="Q1590" i="2" s="1"/>
  <c r="P3458" i="2"/>
  <c r="Q3458" i="2" s="1"/>
  <c r="P2647" i="2"/>
  <c r="Q2647" i="2" s="1"/>
  <c r="P2141" i="2"/>
  <c r="Q2141" i="2" s="1"/>
  <c r="P1949" i="2"/>
  <c r="Q1949" i="2" s="1"/>
  <c r="P1250" i="2"/>
  <c r="Q1250" i="2" s="1"/>
  <c r="P350" i="2"/>
  <c r="Q350" i="2" s="1"/>
  <c r="P2887" i="2"/>
  <c r="Q2887" i="2" s="1"/>
  <c r="P2233" i="2"/>
  <c r="Q2233" i="2" s="1"/>
  <c r="N2078" i="2"/>
  <c r="N2049" i="2"/>
  <c r="N1964" i="2"/>
  <c r="N1820" i="2"/>
  <c r="P2950" i="2"/>
  <c r="Q2950" i="2" s="1"/>
  <c r="N1882" i="2"/>
  <c r="P841" i="2"/>
  <c r="Q841" i="2" s="1"/>
  <c r="P602" i="2"/>
  <c r="Q602" i="2" s="1"/>
  <c r="N2100" i="2"/>
  <c r="N2059" i="2"/>
  <c r="N2029" i="2"/>
  <c r="N1999" i="2"/>
  <c r="N1828" i="2"/>
  <c r="N1813" i="2"/>
  <c r="P1791" i="2"/>
  <c r="Q1791" i="2" s="1"/>
  <c r="T3551" i="2"/>
  <c r="T3187" i="2"/>
  <c r="W3187" i="2" s="1"/>
  <c r="T3080" i="2"/>
  <c r="P490" i="2"/>
  <c r="Q490" i="2" s="1"/>
  <c r="T44" i="2"/>
  <c r="N2072" i="2"/>
  <c r="N1866" i="2"/>
  <c r="N1786" i="2"/>
  <c r="P1585" i="2"/>
  <c r="Q1585" i="2" s="1"/>
  <c r="N1941" i="2"/>
  <c r="P1911" i="2"/>
  <c r="Q1911" i="2" s="1"/>
  <c r="P2319" i="2"/>
  <c r="Q2319" i="2" s="1"/>
  <c r="P2353" i="2"/>
  <c r="Q2353" i="2" s="1"/>
  <c r="P2489" i="2"/>
  <c r="Q2489" i="2" s="1"/>
  <c r="P2732" i="2"/>
  <c r="Q2732" i="2" s="1"/>
  <c r="N1857" i="2"/>
  <c r="N1977" i="2"/>
  <c r="N2015" i="2"/>
  <c r="P2132" i="2"/>
  <c r="Q2132" i="2" s="1"/>
  <c r="N2152" i="2"/>
  <c r="N2311" i="2"/>
  <c r="O2311" i="2" s="1"/>
  <c r="P2810" i="2"/>
  <c r="Q2810" i="2" s="1"/>
  <c r="P3139" i="2"/>
  <c r="Q3139" i="2" s="1"/>
  <c r="P1747" i="2"/>
  <c r="Q1747" i="2" s="1"/>
  <c r="P1923" i="2"/>
  <c r="Q1923" i="2" s="1"/>
  <c r="N1974" i="2"/>
  <c r="N2011" i="2"/>
  <c r="N2044" i="2"/>
  <c r="N2061" i="2"/>
  <c r="N2105" i="2"/>
  <c r="P2192" i="2"/>
  <c r="Q2192" i="2" s="1"/>
  <c r="P2451" i="2"/>
  <c r="Q2451" i="2" s="1"/>
  <c r="P2509" i="2"/>
  <c r="Q2509" i="2" s="1"/>
  <c r="P2637" i="2"/>
  <c r="Q2637" i="2" s="1"/>
  <c r="N2982" i="2"/>
  <c r="O2982" i="2" s="1"/>
  <c r="P2613" i="2"/>
  <c r="Q2613" i="2" s="1"/>
  <c r="P2719" i="2"/>
  <c r="Q2719" i="2" s="1"/>
  <c r="P2996" i="2"/>
  <c r="Q2996" i="2" s="1"/>
  <c r="P2579" i="2"/>
  <c r="Q2579" i="2" s="1"/>
  <c r="P2711" i="2"/>
  <c r="Q2711" i="2" s="1"/>
  <c r="P3056" i="2"/>
  <c r="Q3056" i="2" s="1"/>
  <c r="P2901" i="2"/>
  <c r="Q2901" i="2" s="1"/>
  <c r="P2957" i="2"/>
  <c r="Q2957" i="2" s="1"/>
  <c r="P2900" i="2"/>
  <c r="Q2900" i="2" s="1"/>
  <c r="P2909" i="2"/>
  <c r="Q2909" i="2" s="1"/>
  <c r="P2929" i="2"/>
  <c r="Q2929" i="2" s="1"/>
  <c r="P332" i="2"/>
  <c r="Q332" i="2" s="1"/>
  <c r="T531" i="2"/>
  <c r="P196" i="2"/>
  <c r="Q196" i="2" s="1"/>
  <c r="P180" i="2"/>
  <c r="Q180" i="2" s="1"/>
  <c r="P148" i="2"/>
  <c r="Q148" i="2" s="1"/>
  <c r="P130" i="2"/>
  <c r="Q130" i="2" s="1"/>
  <c r="P124" i="2"/>
  <c r="Q124" i="2" s="1"/>
  <c r="P114" i="2"/>
  <c r="Q114" i="2" s="1"/>
  <c r="P108" i="2"/>
  <c r="Q108" i="2" s="1"/>
  <c r="P92" i="2"/>
  <c r="Q92" i="2" s="1"/>
  <c r="P82" i="2"/>
  <c r="Q82" i="2" s="1"/>
  <c r="P76" i="2"/>
  <c r="Q76" i="2" s="1"/>
  <c r="T266" i="2"/>
  <c r="W266" i="2" s="1"/>
  <c r="T386" i="2"/>
  <c r="T442" i="2"/>
  <c r="P237" i="2"/>
  <c r="Q237" i="2" s="1"/>
  <c r="P230" i="2"/>
  <c r="Q230" i="2" s="1"/>
  <c r="P229" i="2"/>
  <c r="Q229" i="2" s="1"/>
  <c r="P205" i="2"/>
  <c r="Q205" i="2" s="1"/>
  <c r="P198" i="2"/>
  <c r="Q198" i="2" s="1"/>
  <c r="P197" i="2"/>
  <c r="Q197" i="2" s="1"/>
  <c r="P184" i="2"/>
  <c r="Q184" i="2" s="1"/>
  <c r="P183" i="2"/>
  <c r="Q183" i="2" s="1"/>
  <c r="P165" i="2"/>
  <c r="Q165" i="2" s="1"/>
  <c r="P152" i="2"/>
  <c r="Q152" i="2" s="1"/>
  <c r="P151" i="2"/>
  <c r="Q151" i="2" s="1"/>
  <c r="P90" i="2"/>
  <c r="Q90" i="2" s="1"/>
  <c r="P77" i="2"/>
  <c r="Q77" i="2" s="1"/>
  <c r="P36" i="2"/>
  <c r="Q36" i="2" s="1"/>
  <c r="P20" i="2"/>
  <c r="Q20" i="2" s="1"/>
  <c r="P273" i="2"/>
  <c r="Q273" i="2" s="1"/>
  <c r="P116" i="2"/>
  <c r="Q116" i="2" s="1"/>
  <c r="P106" i="2"/>
  <c r="Q106" i="2" s="1"/>
  <c r="P93" i="2"/>
  <c r="Q93" i="2" s="1"/>
  <c r="P58" i="2"/>
  <c r="Q58" i="2" s="1"/>
  <c r="P52" i="2"/>
  <c r="Q52" i="2" s="1"/>
  <c r="P19" i="2"/>
  <c r="Q19" i="2" s="1"/>
  <c r="P4" i="2"/>
  <c r="Q4" i="2" s="1"/>
  <c r="P3" i="2"/>
  <c r="P4054" i="2"/>
  <c r="Q4054" i="2" s="1"/>
  <c r="P4020" i="2"/>
  <c r="Q4020" i="2" s="1"/>
  <c r="P3989" i="2"/>
  <c r="Q3989" i="2" s="1"/>
  <c r="P3940" i="2"/>
  <c r="Q3940" i="2" s="1"/>
  <c r="P3905" i="2"/>
  <c r="Q3905" i="2" s="1"/>
  <c r="P3390" i="2"/>
  <c r="Q3390" i="2" s="1"/>
  <c r="P3931" i="2"/>
  <c r="Q3931" i="2" s="1"/>
  <c r="P3867" i="2"/>
  <c r="Q3867" i="2" s="1"/>
  <c r="T3708" i="2"/>
  <c r="P3610" i="2"/>
  <c r="Q3610" i="2" s="1"/>
  <c r="P3331" i="2"/>
  <c r="Q3331" i="2" s="1"/>
  <c r="P3186" i="2"/>
  <c r="Q3186" i="2" s="1"/>
  <c r="P3660" i="2"/>
  <c r="Q3660" i="2" s="1"/>
  <c r="T3406" i="2"/>
  <c r="W3406" i="2" s="1"/>
  <c r="P3467" i="2"/>
  <c r="Q3467" i="2" s="1"/>
  <c r="P1864" i="2"/>
  <c r="Q1864" i="2" s="1"/>
  <c r="P1577" i="2"/>
  <c r="Q1577" i="2" s="1"/>
  <c r="P2757" i="2"/>
  <c r="Q2757" i="2" s="1"/>
  <c r="P1935" i="2"/>
  <c r="Q1935" i="2" s="1"/>
  <c r="P1848" i="2"/>
  <c r="Q1848" i="2" s="1"/>
  <c r="P1551" i="2"/>
  <c r="Q1551" i="2" s="1"/>
  <c r="P1525" i="2"/>
  <c r="Q1525" i="2" s="1"/>
  <c r="P1366" i="2"/>
  <c r="Q1366" i="2" s="1"/>
  <c r="P1344" i="2"/>
  <c r="Q1344" i="2" s="1"/>
  <c r="P1311" i="2"/>
  <c r="Q1311" i="2" s="1"/>
  <c r="P1410" i="2"/>
  <c r="Q1410" i="2" s="1"/>
  <c r="P1323" i="2"/>
  <c r="Q1323" i="2" s="1"/>
  <c r="P1160" i="2"/>
  <c r="Q1160" i="2" s="1"/>
  <c r="P805" i="2"/>
  <c r="Q805" i="2" s="1"/>
  <c r="P644" i="2"/>
  <c r="Q644" i="2" s="1"/>
  <c r="P595" i="2"/>
  <c r="Q595" i="2" s="1"/>
  <c r="P464" i="2"/>
  <c r="Q464" i="2" s="1"/>
  <c r="P402" i="2"/>
  <c r="Q402" i="2" s="1"/>
  <c r="P360" i="2"/>
  <c r="Q360" i="2" s="1"/>
  <c r="P342" i="2"/>
  <c r="Q342" i="2" s="1"/>
  <c r="P300" i="2"/>
  <c r="Q300" i="2" s="1"/>
  <c r="P252" i="2"/>
  <c r="Q252" i="2" s="1"/>
  <c r="P220" i="2"/>
  <c r="Q220" i="2" s="1"/>
  <c r="P186" i="2"/>
  <c r="Q186" i="2" s="1"/>
  <c r="P154" i="2"/>
  <c r="Q154" i="2" s="1"/>
  <c r="P389" i="2"/>
  <c r="Q389" i="2" s="1"/>
  <c r="P1005" i="2"/>
  <c r="Q1005" i="2" s="1"/>
  <c r="P976" i="2"/>
  <c r="Q976" i="2" s="1"/>
  <c r="P787" i="2"/>
  <c r="Q787" i="2" s="1"/>
  <c r="P754" i="2"/>
  <c r="Q754" i="2" s="1"/>
  <c r="P725" i="2"/>
  <c r="Q725" i="2" s="1"/>
  <c r="P690" i="2"/>
  <c r="Q690" i="2" s="1"/>
  <c r="P629" i="2"/>
  <c r="Q629" i="2" s="1"/>
  <c r="P611" i="2"/>
  <c r="Q611" i="2" s="1"/>
  <c r="P574" i="2"/>
  <c r="Q574" i="2" s="1"/>
  <c r="P1239" i="2"/>
  <c r="Q1239" i="2" s="1"/>
  <c r="P1182" i="2"/>
  <c r="Q1182" i="2" s="1"/>
  <c r="P581" i="2"/>
  <c r="Q581" i="2" s="1"/>
  <c r="P551" i="2"/>
  <c r="Q551" i="2" s="1"/>
  <c r="P677" i="2"/>
  <c r="Q677" i="2" s="1"/>
  <c r="P663" i="2"/>
  <c r="Q663" i="2" s="1"/>
  <c r="P646" i="2"/>
  <c r="Q646" i="2" s="1"/>
  <c r="P571" i="2"/>
  <c r="Q571" i="2" s="1"/>
  <c r="P560" i="2"/>
  <c r="Q560" i="2" s="1"/>
  <c r="P544" i="2"/>
  <c r="Q544" i="2" s="1"/>
  <c r="P415" i="2"/>
  <c r="Q415" i="2" s="1"/>
  <c r="P321" i="2"/>
  <c r="Q321" i="2" s="1"/>
  <c r="P299" i="2"/>
  <c r="Q299" i="2" s="1"/>
  <c r="P118" i="2"/>
  <c r="Q118" i="2" s="1"/>
  <c r="P74" i="2"/>
  <c r="Q74" i="2" s="1"/>
  <c r="P498" i="2"/>
  <c r="Q498" i="2" s="1"/>
  <c r="P400" i="2"/>
  <c r="Q400" i="2" s="1"/>
  <c r="P301" i="2"/>
  <c r="Q301" i="2" s="1"/>
  <c r="P448" i="2"/>
  <c r="Q448" i="2" s="1"/>
  <c r="P437" i="2"/>
  <c r="Q437" i="2" s="1"/>
  <c r="P327" i="2"/>
  <c r="Q327" i="2" s="1"/>
  <c r="P94" i="2"/>
  <c r="Q94" i="2" s="1"/>
  <c r="P80" i="2"/>
  <c r="Q80" i="2" s="1"/>
  <c r="P576" i="2"/>
  <c r="Q576" i="2" s="1"/>
  <c r="P550" i="2"/>
  <c r="Q550" i="2" s="1"/>
  <c r="P330" i="2"/>
  <c r="Q330" i="2" s="1"/>
  <c r="P163" i="2"/>
  <c r="Q163" i="2" s="1"/>
  <c r="P112" i="2"/>
  <c r="Q112" i="2" s="1"/>
  <c r="P79" i="2"/>
  <c r="Q79" i="2" s="1"/>
  <c r="P67" i="2"/>
  <c r="Q67" i="2" s="1"/>
  <c r="P61" i="2"/>
  <c r="Q61" i="2" s="1"/>
  <c r="P30" i="2"/>
  <c r="Q30" i="2" s="1"/>
  <c r="N9" i="2"/>
  <c r="P827" i="2"/>
  <c r="Q827" i="2" s="1"/>
  <c r="P659" i="2"/>
  <c r="Q659" i="2" s="1"/>
  <c r="P323" i="2"/>
  <c r="Q323" i="2" s="1"/>
  <c r="P250" i="2"/>
  <c r="Q250" i="2" s="1"/>
  <c r="P117" i="2"/>
  <c r="Q117" i="2" s="1"/>
  <c r="P474" i="2"/>
  <c r="Q474" i="2" s="1"/>
  <c r="P75" i="2"/>
  <c r="Q75" i="2" s="1"/>
  <c r="P752" i="2"/>
  <c r="Q752" i="2" s="1"/>
  <c r="P641" i="2"/>
  <c r="Q641" i="2" s="1"/>
  <c r="P249" i="2"/>
  <c r="Q249" i="2" s="1"/>
  <c r="P104" i="2"/>
  <c r="Q104" i="2" s="1"/>
  <c r="P66" i="2"/>
  <c r="Q66" i="2" s="1"/>
  <c r="P43" i="2"/>
  <c r="Q43" i="2" s="1"/>
  <c r="P896" i="2"/>
  <c r="Q896" i="2" s="1"/>
  <c r="P1157" i="2"/>
  <c r="Q1157" i="2" s="1"/>
  <c r="P746" i="2"/>
  <c r="Q746" i="2" s="1"/>
  <c r="P422" i="2"/>
  <c r="Q422" i="2" s="1"/>
  <c r="P379" i="2"/>
  <c r="Q379" i="2" s="1"/>
  <c r="P134" i="2"/>
  <c r="Q134" i="2" s="1"/>
  <c r="P840" i="2"/>
  <c r="Q840" i="2" s="1"/>
  <c r="P620" i="2"/>
  <c r="Q620" i="2" s="1"/>
  <c r="P530" i="2"/>
  <c r="Q530" i="2" s="1"/>
  <c r="P101" i="2"/>
  <c r="Q101" i="2" s="1"/>
  <c r="P381" i="2"/>
  <c r="Q381" i="2" s="1"/>
  <c r="P3589" i="2"/>
  <c r="Q3589" i="2" s="1"/>
  <c r="P1942" i="2"/>
  <c r="Q1942" i="2" s="1"/>
  <c r="N1942" i="2"/>
  <c r="N1911" i="2"/>
  <c r="N21" i="2"/>
  <c r="N1870" i="2"/>
  <c r="P1870" i="2"/>
  <c r="Q1870" i="2" s="1"/>
  <c r="N1996" i="2"/>
  <c r="P1996" i="2"/>
  <c r="Q1996" i="2" s="1"/>
  <c r="P2766" i="2"/>
  <c r="Q2766" i="2" s="1"/>
  <c r="P3201" i="2"/>
  <c r="Q3201" i="2" s="1"/>
  <c r="P3537" i="2"/>
  <c r="Q3537" i="2" s="1"/>
  <c r="P2804" i="2"/>
  <c r="Q2804" i="2" s="1"/>
  <c r="P2799" i="2"/>
  <c r="Q2799" i="2" s="1"/>
  <c r="P2924" i="2"/>
  <c r="Q2924" i="2" s="1"/>
  <c r="P3149" i="2"/>
  <c r="Q3149" i="2" s="1"/>
  <c r="P3356" i="2"/>
  <c r="Q3356" i="2" s="1"/>
  <c r="P3778" i="2"/>
  <c r="Q3778" i="2" s="1"/>
  <c r="P3629" i="2"/>
  <c r="Q3629" i="2" s="1"/>
  <c r="P3677" i="2"/>
  <c r="Q3677" i="2" s="1"/>
  <c r="P3719" i="2"/>
  <c r="Q3719" i="2" s="1"/>
  <c r="P3819" i="2"/>
  <c r="Q3819" i="2" s="1"/>
  <c r="P29" i="2"/>
  <c r="Q29" i="2" s="1"/>
  <c r="P16" i="2"/>
  <c r="Q16" i="2" s="1"/>
  <c r="P122" i="2"/>
  <c r="Q122" i="2" s="1"/>
  <c r="P2031" i="2"/>
  <c r="Q2031" i="2" s="1"/>
  <c r="P2659" i="2"/>
  <c r="Q2659" i="2" s="1"/>
  <c r="P1652" i="2"/>
  <c r="Q1652" i="2" s="1"/>
  <c r="P3646" i="2"/>
  <c r="Q3646" i="2" s="1"/>
  <c r="P1643" i="2"/>
  <c r="Q1643" i="2" s="1"/>
  <c r="P796" i="2"/>
  <c r="Q796" i="2" s="1"/>
  <c r="P628" i="2"/>
  <c r="Q628" i="2" s="1"/>
  <c r="P407" i="2"/>
  <c r="Q407" i="2" s="1"/>
  <c r="P1117" i="2"/>
  <c r="Q1117" i="2" s="1"/>
  <c r="P3912" i="2"/>
  <c r="Q3912" i="2" s="1"/>
  <c r="P3786" i="2"/>
  <c r="Q3786" i="2" s="1"/>
  <c r="P3801" i="2"/>
  <c r="Q3801" i="2" s="1"/>
  <c r="T3490" i="2"/>
  <c r="P3715" i="2"/>
  <c r="Q3715" i="2" s="1"/>
  <c r="P3500" i="2"/>
  <c r="Q3500" i="2" s="1"/>
  <c r="P3385" i="2"/>
  <c r="Q3385" i="2" s="1"/>
  <c r="T3362" i="2"/>
  <c r="P3775" i="2"/>
  <c r="Q3775" i="2" s="1"/>
  <c r="P667" i="2"/>
  <c r="Q667" i="2" s="1"/>
  <c r="P3299" i="2"/>
  <c r="Q3299" i="2" s="1"/>
  <c r="P1918" i="2"/>
  <c r="Q1918" i="2" s="1"/>
  <c r="P1711" i="2"/>
  <c r="Q1711" i="2" s="1"/>
  <c r="P1534" i="2"/>
  <c r="Q1534" i="2" s="1"/>
  <c r="P1055" i="2"/>
  <c r="Q1055" i="2" s="1"/>
  <c r="P744" i="2"/>
  <c r="Q744" i="2" s="1"/>
  <c r="P1429" i="2"/>
  <c r="Q1429" i="2" s="1"/>
  <c r="T4054" i="2"/>
  <c r="W4054" i="2" s="1"/>
  <c r="T3123" i="2"/>
  <c r="P2121" i="2"/>
  <c r="Q2121" i="2" s="1"/>
  <c r="P1325" i="2"/>
  <c r="Q1325" i="2" s="1"/>
  <c r="P699" i="2"/>
  <c r="Q699" i="2" s="1"/>
  <c r="N2093" i="2"/>
  <c r="P2072" i="2"/>
  <c r="Q2072" i="2" s="1"/>
  <c r="P2189" i="2"/>
  <c r="Q2189" i="2" s="1"/>
  <c r="P1416" i="2"/>
  <c r="Q1416" i="2" s="1"/>
  <c r="P815" i="2"/>
  <c r="Q815" i="2" s="1"/>
  <c r="P720" i="2"/>
  <c r="Q720" i="2" s="1"/>
  <c r="P1373" i="2"/>
  <c r="Q1373" i="2" s="1"/>
  <c r="P1193" i="2"/>
  <c r="Q1193" i="2" s="1"/>
  <c r="P1089" i="2"/>
  <c r="Q1089" i="2" s="1"/>
  <c r="P2403" i="2"/>
  <c r="Q2403" i="2" s="1"/>
  <c r="P2531" i="2"/>
  <c r="Q2531" i="2" s="1"/>
  <c r="P2117" i="2"/>
  <c r="Q2117" i="2" s="1"/>
  <c r="P1730" i="2"/>
  <c r="Q1730" i="2" s="1"/>
  <c r="P2080" i="2"/>
  <c r="Q2080" i="2" s="1"/>
  <c r="P2791" i="2"/>
  <c r="Q2791" i="2" s="1"/>
  <c r="P2846" i="2"/>
  <c r="Q2846" i="2" s="1"/>
  <c r="P2843" i="2"/>
  <c r="Q2843" i="2" s="1"/>
  <c r="P2856" i="2"/>
  <c r="Q2856" i="2" s="1"/>
  <c r="P2838" i="2"/>
  <c r="Q2838" i="2" s="1"/>
  <c r="P2902" i="2"/>
  <c r="Q2902" i="2" s="1"/>
  <c r="P3096" i="2"/>
  <c r="Q3096" i="2" s="1"/>
  <c r="P2792" i="2"/>
  <c r="Q2792" i="2" s="1"/>
  <c r="P3012" i="2"/>
  <c r="Q3012" i="2" s="1"/>
  <c r="P3305" i="2"/>
  <c r="Q3305" i="2" s="1"/>
  <c r="P3759" i="2"/>
  <c r="Q3759" i="2" s="1"/>
  <c r="P3020" i="2"/>
  <c r="Q3020" i="2" s="1"/>
  <c r="P3045" i="2"/>
  <c r="Q3045" i="2" s="1"/>
  <c r="P3251" i="2"/>
  <c r="Q3251" i="2" s="1"/>
  <c r="P3437" i="2"/>
  <c r="Q3437" i="2" s="1"/>
  <c r="P3452" i="2"/>
  <c r="Q3452" i="2" s="1"/>
  <c r="P3578" i="2"/>
  <c r="Q3578" i="2" s="1"/>
  <c r="P3762" i="2"/>
  <c r="Q3762" i="2" s="1"/>
  <c r="P3726" i="2"/>
  <c r="Q3726" i="2" s="1"/>
  <c r="P3891" i="2"/>
  <c r="Q3891" i="2" s="1"/>
  <c r="P3993" i="2"/>
  <c r="Q3993" i="2" s="1"/>
  <c r="P584" i="2"/>
  <c r="Q584" i="2" s="1"/>
  <c r="T2837" i="2"/>
  <c r="W2608" i="2"/>
  <c r="W2344" i="2"/>
  <c r="W2226" i="2"/>
  <c r="N1986" i="2"/>
  <c r="P890" i="2"/>
  <c r="Q890" i="2" s="1"/>
  <c r="P566" i="2"/>
  <c r="Q566" i="2" s="1"/>
  <c r="P929" i="2"/>
  <c r="Q929" i="2" s="1"/>
  <c r="W680" i="2"/>
  <c r="P630" i="2"/>
  <c r="Q630" i="2" s="1"/>
  <c r="P532" i="2"/>
  <c r="Q532" i="2" s="1"/>
  <c r="P412" i="2"/>
  <c r="Q412" i="2" s="1"/>
  <c r="P358" i="2"/>
  <c r="Q358" i="2" s="1"/>
  <c r="P3861" i="2"/>
  <c r="Q3861" i="2" s="1"/>
  <c r="P1448" i="2"/>
  <c r="Q1448" i="2" s="1"/>
  <c r="P1517" i="2"/>
  <c r="Q1517" i="2" s="1"/>
  <c r="P1823" i="2"/>
  <c r="Q1823" i="2" s="1"/>
  <c r="N1875" i="2"/>
  <c r="P2523" i="2"/>
  <c r="Q2523" i="2" s="1"/>
  <c r="P2667" i="2"/>
  <c r="Q2667" i="2" s="1"/>
  <c r="P2770" i="2"/>
  <c r="Q2770" i="2" s="1"/>
  <c r="P2881" i="2"/>
  <c r="Q2881" i="2" s="1"/>
  <c r="P2999" i="2"/>
  <c r="Q2999" i="2" s="1"/>
  <c r="P2665" i="2"/>
  <c r="Q2665" i="2" s="1"/>
  <c r="P3165" i="2"/>
  <c r="Q3165" i="2" s="1"/>
  <c r="P3682" i="2"/>
  <c r="Q3682" i="2" s="1"/>
  <c r="P2997" i="2"/>
  <c r="Q2997" i="2" s="1"/>
  <c r="P3100" i="2"/>
  <c r="Q3100" i="2" s="1"/>
  <c r="P3447" i="2"/>
  <c r="Q3447" i="2" s="1"/>
  <c r="P3208" i="2"/>
  <c r="Q3208" i="2" s="1"/>
  <c r="P3371" i="2"/>
  <c r="Q3371" i="2" s="1"/>
  <c r="P3082" i="2"/>
  <c r="Q3082" i="2" s="1"/>
  <c r="P3151" i="2"/>
  <c r="Q3151" i="2" s="1"/>
  <c r="P3308" i="2"/>
  <c r="Q3308" i="2" s="1"/>
  <c r="P3408" i="2"/>
  <c r="Q3408" i="2" s="1"/>
  <c r="P3618" i="2"/>
  <c r="Q3618" i="2" s="1"/>
  <c r="P3037" i="2"/>
  <c r="Q3037" i="2" s="1"/>
  <c r="P3161" i="2"/>
  <c r="Q3161" i="2" s="1"/>
  <c r="P3796" i="2"/>
  <c r="Q3796" i="2" s="1"/>
  <c r="P3678" i="2"/>
  <c r="Q3678" i="2" s="1"/>
  <c r="P3968" i="2"/>
  <c r="Q3968" i="2" s="1"/>
  <c r="P3694" i="2"/>
  <c r="Q3694" i="2" s="1"/>
  <c r="P3750" i="2"/>
  <c r="Q3750" i="2" s="1"/>
  <c r="P4030" i="2"/>
  <c r="Q4030" i="2" s="1"/>
  <c r="P4011" i="2"/>
  <c r="Q4011" i="2" s="1"/>
  <c r="N3953" i="2"/>
  <c r="O3953" i="2" s="1"/>
  <c r="P4042" i="2"/>
  <c r="Q4042" i="2" s="1"/>
  <c r="P3904" i="2"/>
  <c r="Q3904" i="2" s="1"/>
  <c r="P3984" i="2"/>
  <c r="Q3984" i="2" s="1"/>
  <c r="N3931" i="2"/>
  <c r="O3931" i="2" s="1"/>
  <c r="N3981" i="2"/>
  <c r="O3981" i="2" s="1"/>
  <c r="P3926" i="2"/>
  <c r="Q3926" i="2" s="1"/>
  <c r="P4041" i="2"/>
  <c r="Q4041" i="2" s="1"/>
  <c r="T4062" i="2"/>
  <c r="W4062" i="2" s="1"/>
  <c r="T3901" i="2"/>
  <c r="T3663" i="2"/>
  <c r="P3636" i="2"/>
  <c r="Q3636" i="2" s="1"/>
  <c r="T3555" i="2"/>
  <c r="N2102" i="2"/>
  <c r="T1899" i="2"/>
  <c r="T1754" i="2"/>
  <c r="W1754" i="2" s="1"/>
  <c r="T1698" i="2"/>
  <c r="W1698" i="2" s="1"/>
  <c r="P1039" i="2"/>
  <c r="Q1039" i="2" s="1"/>
  <c r="P867" i="2"/>
  <c r="Q867" i="2" s="1"/>
  <c r="P820" i="2"/>
  <c r="Q820" i="2" s="1"/>
  <c r="P756" i="2"/>
  <c r="Q756" i="2" s="1"/>
  <c r="P2555" i="2"/>
  <c r="Q2555" i="2" s="1"/>
  <c r="P2399" i="2"/>
  <c r="Q2399" i="2" s="1"/>
  <c r="P2357" i="2"/>
  <c r="Q2357" i="2" s="1"/>
  <c r="P1811" i="2"/>
  <c r="Q1811" i="2" s="1"/>
  <c r="P967" i="2"/>
  <c r="Q967" i="2" s="1"/>
  <c r="P776" i="2"/>
  <c r="Q776" i="2" s="1"/>
  <c r="P728" i="2"/>
  <c r="Q728" i="2" s="1"/>
  <c r="P3714" i="2"/>
  <c r="Q3714" i="2" s="1"/>
  <c r="P2223" i="2"/>
  <c r="Q2223" i="2" s="1"/>
  <c r="N2140" i="2"/>
  <c r="N2000" i="2"/>
  <c r="N1873" i="2"/>
  <c r="P1328" i="2"/>
  <c r="Q1328" i="2" s="1"/>
  <c r="P1218" i="2"/>
  <c r="Q1218" i="2" s="1"/>
  <c r="P1208" i="2"/>
  <c r="Q1208" i="2" s="1"/>
  <c r="P2271" i="2"/>
  <c r="Q2271" i="2" s="1"/>
  <c r="P2283" i="2"/>
  <c r="Q2283" i="2" s="1"/>
  <c r="P3237" i="2"/>
  <c r="Q3237" i="2" s="1"/>
  <c r="P1967" i="2"/>
  <c r="Q1967" i="2" s="1"/>
  <c r="N1976" i="2"/>
  <c r="P3123" i="2"/>
  <c r="Q3123" i="2" s="1"/>
  <c r="P1754" i="2"/>
  <c r="Q1754" i="2" s="1"/>
  <c r="N1878" i="2"/>
  <c r="P1943" i="2"/>
  <c r="Q1943" i="2" s="1"/>
  <c r="N2060" i="2"/>
  <c r="P2714" i="2"/>
  <c r="Q2714" i="2" s="1"/>
  <c r="P2920" i="2"/>
  <c r="Q2920" i="2" s="1"/>
  <c r="P3479" i="2"/>
  <c r="Q3479" i="2" s="1"/>
  <c r="P2855" i="2"/>
  <c r="Q2855" i="2" s="1"/>
  <c r="P2870" i="2"/>
  <c r="Q2870" i="2" s="1"/>
  <c r="N2891" i="2"/>
  <c r="O2891" i="2" s="1"/>
  <c r="P3104" i="2"/>
  <c r="Q3104" i="2" s="1"/>
  <c r="P2424" i="2"/>
  <c r="Q2424" i="2" s="1"/>
  <c r="P2533" i="2"/>
  <c r="Q2533" i="2" s="1"/>
  <c r="P2749" i="2"/>
  <c r="Q2749" i="2" s="1"/>
  <c r="P2854" i="2"/>
  <c r="Q2854" i="2" s="1"/>
  <c r="P2893" i="2"/>
  <c r="Q2893" i="2" s="1"/>
  <c r="P3407" i="2"/>
  <c r="Q3407" i="2" s="1"/>
  <c r="P2951" i="2"/>
  <c r="Q2951" i="2" s="1"/>
  <c r="N2926" i="2"/>
  <c r="O2926" i="2" s="1"/>
  <c r="P2942" i="2"/>
  <c r="Q2942" i="2" s="1"/>
  <c r="P3214" i="2"/>
  <c r="Q3214" i="2" s="1"/>
  <c r="P3125" i="2"/>
  <c r="Q3125" i="2" s="1"/>
  <c r="P3170" i="2"/>
  <c r="Q3170" i="2" s="1"/>
  <c r="P3412" i="2"/>
  <c r="Q3412" i="2" s="1"/>
  <c r="P3583" i="2"/>
  <c r="Q3583" i="2" s="1"/>
  <c r="P4019" i="2"/>
  <c r="Q4019" i="2" s="1"/>
  <c r="P3788" i="2"/>
  <c r="Q3788" i="2" s="1"/>
  <c r="P3488" i="2"/>
  <c r="Q3488" i="2" s="1"/>
  <c r="P3685" i="2"/>
  <c r="Q3685" i="2" s="1"/>
  <c r="P4021" i="2"/>
  <c r="Q4021" i="2" s="1"/>
  <c r="P3670" i="2"/>
  <c r="Q3670" i="2" s="1"/>
  <c r="P3722" i="2"/>
  <c r="Q3722" i="2" s="1"/>
  <c r="N3929" i="2"/>
  <c r="O3929" i="2" s="1"/>
  <c r="P3976" i="2"/>
  <c r="Q3976" i="2" s="1"/>
  <c r="P4029" i="2"/>
  <c r="Q4029" i="2" s="1"/>
  <c r="P717" i="2"/>
  <c r="Q717" i="2" s="1"/>
  <c r="P684" i="2"/>
  <c r="Q684" i="2" s="1"/>
  <c r="P608" i="2"/>
  <c r="Q608" i="2" s="1"/>
  <c r="P552" i="2"/>
  <c r="Q552" i="2" s="1"/>
  <c r="T487" i="2"/>
  <c r="T470" i="2"/>
  <c r="T460" i="2"/>
  <c r="P456" i="2"/>
  <c r="Q456" i="2" s="1"/>
  <c r="T355" i="2"/>
  <c r="W2129" i="2"/>
  <c r="T2253" i="2"/>
  <c r="W1728" i="2"/>
  <c r="W2888" i="2"/>
  <c r="T3534" i="2"/>
  <c r="T3891" i="2"/>
  <c r="W1338" i="2"/>
  <c r="W732" i="2"/>
  <c r="W601" i="2"/>
  <c r="P520" i="2"/>
  <c r="Q520" i="2" s="1"/>
  <c r="P314" i="2"/>
  <c r="Q314" i="2" s="1"/>
  <c r="P1210" i="2"/>
  <c r="Q1210" i="2" s="1"/>
  <c r="P816" i="2"/>
  <c r="Q816" i="2" s="1"/>
  <c r="W629" i="2"/>
  <c r="P592" i="2"/>
  <c r="Q592" i="2" s="1"/>
  <c r="T549" i="2"/>
  <c r="P103" i="2"/>
  <c r="Q103" i="2" s="1"/>
  <c r="P5" i="2"/>
  <c r="Q5" i="2" s="1"/>
  <c r="T1756" i="2"/>
  <c r="W1756" i="2" s="1"/>
  <c r="W1828" i="2"/>
  <c r="T3283" i="2"/>
  <c r="T3213" i="2"/>
  <c r="W3213" i="2" s="1"/>
  <c r="T3382" i="2"/>
  <c r="P488" i="2"/>
  <c r="Q488" i="2" s="1"/>
  <c r="P333" i="2"/>
  <c r="Q333" i="2" s="1"/>
  <c r="P328" i="2"/>
  <c r="Q328" i="2" s="1"/>
  <c r="P316" i="2"/>
  <c r="Q316" i="2" s="1"/>
  <c r="P517" i="2"/>
  <c r="Q517" i="2" s="1"/>
  <c r="T181" i="2"/>
  <c r="T165" i="2"/>
  <c r="P157" i="2"/>
  <c r="Q157" i="2" s="1"/>
  <c r="T149" i="2"/>
  <c r="W149" i="2" s="1"/>
  <c r="P190" i="2"/>
  <c r="Q190" i="2" s="1"/>
  <c r="P158" i="2"/>
  <c r="Q158" i="2" s="1"/>
  <c r="P192" i="2"/>
  <c r="Q192" i="2" s="1"/>
  <c r="P160" i="2"/>
  <c r="Q160" i="2" s="1"/>
  <c r="P144" i="2"/>
  <c r="Q144" i="2" s="1"/>
  <c r="T3989" i="2"/>
  <c r="W3989" i="2" s="1"/>
  <c r="T3838" i="2"/>
  <c r="T3965" i="2"/>
  <c r="W3965" i="2" s="1"/>
  <c r="T3272" i="2"/>
  <c r="T3094" i="2"/>
  <c r="T3248" i="2"/>
  <c r="W3248" i="2" s="1"/>
  <c r="T2987" i="2"/>
  <c r="W2758" i="2"/>
  <c r="T2719" i="2"/>
  <c r="T2436" i="2"/>
  <c r="W2436" i="2" s="1"/>
  <c r="T2420" i="2"/>
  <c r="T2404" i="2"/>
  <c r="T2218" i="2"/>
  <c r="T2170" i="2"/>
  <c r="T1961" i="2"/>
  <c r="T1670" i="2"/>
  <c r="N1848" i="2"/>
  <c r="N1772" i="2"/>
  <c r="T760" i="2"/>
  <c r="W760" i="2" s="1"/>
  <c r="P580" i="2"/>
  <c r="Q580" i="2" s="1"/>
  <c r="P436" i="2"/>
  <c r="Q436" i="2" s="1"/>
  <c r="N11" i="2"/>
  <c r="T2091" i="2"/>
  <c r="W2091" i="2" s="1"/>
  <c r="T2601" i="2"/>
  <c r="W2601" i="2" s="1"/>
  <c r="P3620" i="2"/>
  <c r="Q3620" i="2" s="1"/>
  <c r="T3430" i="2"/>
  <c r="P3113" i="2"/>
  <c r="Q3113" i="2" s="1"/>
  <c r="P3088" i="2"/>
  <c r="Q3088" i="2" s="1"/>
  <c r="T3003" i="2"/>
  <c r="T2883" i="2"/>
  <c r="W2883" i="2" s="1"/>
  <c r="T2352" i="2"/>
  <c r="W2352" i="2" s="1"/>
  <c r="T2314" i="2"/>
  <c r="P3002" i="2"/>
  <c r="Q3002" i="2" s="1"/>
  <c r="P2602" i="2"/>
  <c r="Q2602" i="2" s="1"/>
  <c r="N1900" i="2"/>
  <c r="W1882" i="2"/>
  <c r="T1817" i="2"/>
  <c r="T1806" i="2"/>
  <c r="W1806" i="2" s="1"/>
  <c r="W1761" i="2"/>
  <c r="T1654" i="2"/>
  <c r="P2880" i="2"/>
  <c r="Q2880" i="2" s="1"/>
  <c r="T1257" i="2"/>
  <c r="W1257" i="2" s="1"/>
  <c r="T880" i="2"/>
  <c r="W880" i="2" s="1"/>
  <c r="T572" i="2"/>
  <c r="W572" i="2" s="1"/>
  <c r="P354" i="2"/>
  <c r="Q354" i="2" s="1"/>
  <c r="W2547" i="2"/>
  <c r="W2911" i="2"/>
  <c r="T2927" i="2"/>
  <c r="W2927" i="2" s="1"/>
  <c r="N27" i="2"/>
  <c r="P128" i="2"/>
  <c r="Q128" i="2" s="1"/>
  <c r="P48" i="2"/>
  <c r="Q48" i="2" s="1"/>
  <c r="P3941" i="2"/>
  <c r="Q3941" i="2" s="1"/>
  <c r="P3841" i="2"/>
  <c r="Q3841" i="2" s="1"/>
  <c r="P3664" i="2"/>
  <c r="Q3664" i="2" s="1"/>
  <c r="P3114" i="2"/>
  <c r="Q3114" i="2" s="1"/>
  <c r="P2958" i="2"/>
  <c r="Q2958" i="2" s="1"/>
  <c r="P2812" i="2"/>
  <c r="Q2812" i="2" s="1"/>
  <c r="P1826" i="2"/>
  <c r="Q1826" i="2" s="1"/>
  <c r="P1625" i="2"/>
  <c r="Q1625" i="2" s="1"/>
  <c r="P2879" i="2"/>
  <c r="Q2879" i="2" s="1"/>
  <c r="P2694" i="2"/>
  <c r="Q2694" i="2" s="1"/>
  <c r="P1947" i="2"/>
  <c r="Q1947" i="2" s="1"/>
  <c r="P1562" i="2"/>
  <c r="Q1562" i="2" s="1"/>
  <c r="P955" i="2"/>
  <c r="Q955" i="2" s="1"/>
  <c r="P2211" i="2"/>
  <c r="Q2211" i="2" s="1"/>
  <c r="N2040" i="2"/>
  <c r="N1852" i="2"/>
  <c r="P839" i="2"/>
  <c r="Q839" i="2" s="1"/>
  <c r="N2035" i="2"/>
  <c r="N2009" i="2"/>
  <c r="P1991" i="2"/>
  <c r="Q1991" i="2" s="1"/>
  <c r="P3044" i="2"/>
  <c r="Q3044" i="2" s="1"/>
  <c r="N1975" i="2"/>
  <c r="P2023" i="2"/>
  <c r="Q2023" i="2" s="1"/>
  <c r="N2053" i="2"/>
  <c r="P2677" i="2"/>
  <c r="Q2677" i="2" s="1"/>
  <c r="P2409" i="2"/>
  <c r="Q2409" i="2" s="1"/>
  <c r="P2435" i="2"/>
  <c r="Q2435" i="2" s="1"/>
  <c r="P2914" i="2"/>
  <c r="Q2914" i="2" s="1"/>
  <c r="P2972" i="2"/>
  <c r="Q2972" i="2" s="1"/>
  <c r="N2839" i="2"/>
  <c r="O2839" i="2" s="1"/>
  <c r="P2985" i="2"/>
  <c r="Q2985" i="2" s="1"/>
  <c r="P2692" i="2"/>
  <c r="Q2692" i="2" s="1"/>
  <c r="P2780" i="2"/>
  <c r="Q2780" i="2" s="1"/>
  <c r="N2871" i="2"/>
  <c r="O2871" i="2" s="1"/>
  <c r="P2892" i="2"/>
  <c r="Q2892" i="2" s="1"/>
  <c r="P2954" i="2"/>
  <c r="Q2954" i="2" s="1"/>
  <c r="P3017" i="2"/>
  <c r="Q3017" i="2" s="1"/>
  <c r="P3040" i="2"/>
  <c r="Q3040" i="2" s="1"/>
  <c r="P3102" i="2"/>
  <c r="Q3102" i="2" s="1"/>
  <c r="T514" i="2"/>
  <c r="T1036" i="2"/>
  <c r="W1036" i="2" s="1"/>
  <c r="P394" i="2"/>
  <c r="Q394" i="2" s="1"/>
  <c r="P1610" i="2"/>
  <c r="Q1610" i="2" s="1"/>
  <c r="N3567" i="2"/>
  <c r="O3567" i="2" s="1"/>
  <c r="P3328" i="2"/>
  <c r="Q3328" i="2" s="1"/>
  <c r="N2992" i="2"/>
  <c r="O2992" i="2" s="1"/>
  <c r="N3111" i="2"/>
  <c r="O3111" i="2" s="1"/>
  <c r="N3977" i="2"/>
  <c r="O3977" i="2" s="1"/>
  <c r="N3142" i="2"/>
  <c r="O3142" i="2" s="1"/>
  <c r="P3655" i="2"/>
  <c r="Q3655" i="2" s="1"/>
  <c r="P3787" i="2"/>
  <c r="Q3787" i="2" s="1"/>
  <c r="N3951" i="2"/>
  <c r="O3951" i="2" s="1"/>
  <c r="N3949" i="2"/>
  <c r="O3949" i="2" s="1"/>
  <c r="P1465" i="2"/>
  <c r="Q1465" i="2" s="1"/>
  <c r="P1101" i="2"/>
  <c r="Q1101" i="2" s="1"/>
  <c r="P2375" i="2"/>
  <c r="Q2375" i="2" s="1"/>
  <c r="N1908" i="2"/>
  <c r="P1997" i="2"/>
  <c r="Q1997" i="2" s="1"/>
  <c r="P2019" i="2"/>
  <c r="Q2019" i="2" s="1"/>
  <c r="P2127" i="2"/>
  <c r="Q2127" i="2" s="1"/>
  <c r="P2848" i="2"/>
  <c r="Q2848" i="2" s="1"/>
  <c r="P1689" i="2"/>
  <c r="Q1689" i="2" s="1"/>
  <c r="P1839" i="2"/>
  <c r="Q1839" i="2" s="1"/>
  <c r="P1896" i="2"/>
  <c r="Q1896" i="2" s="1"/>
  <c r="P2075" i="2"/>
  <c r="Q2075" i="2" s="1"/>
  <c r="P2529" i="2"/>
  <c r="Q2529" i="2" s="1"/>
  <c r="P2633" i="2"/>
  <c r="Q2633" i="2" s="1"/>
  <c r="P2456" i="2"/>
  <c r="Q2456" i="2" s="1"/>
  <c r="P2573" i="2"/>
  <c r="Q2573" i="2" s="1"/>
  <c r="P2672" i="2"/>
  <c r="Q2672" i="2" s="1"/>
  <c r="P3318" i="2"/>
  <c r="Q3318" i="2" s="1"/>
  <c r="P2859" i="2"/>
  <c r="Q2859" i="2" s="1"/>
  <c r="N3234" i="2"/>
  <c r="O3234" i="2" s="1"/>
  <c r="P3413" i="2"/>
  <c r="Q3413" i="2" s="1"/>
  <c r="P3435" i="2"/>
  <c r="Q3435" i="2" s="1"/>
  <c r="T3062" i="2"/>
  <c r="T3027" i="2"/>
  <c r="T2801" i="2"/>
  <c r="W2801" i="2" s="1"/>
  <c r="T2686" i="2"/>
  <c r="W2686" i="2" s="1"/>
  <c r="T2670" i="2"/>
  <c r="T2654" i="2"/>
  <c r="T2638" i="2"/>
  <c r="W2638" i="2" s="1"/>
  <c r="T2122" i="2"/>
  <c r="W2122" i="2" s="1"/>
  <c r="T2022" i="2"/>
  <c r="W2022" i="2" s="1"/>
  <c r="T1990" i="2"/>
  <c r="W1990" i="2" s="1"/>
  <c r="T1910" i="2"/>
  <c r="T804" i="2"/>
  <c r="W804" i="2" s="1"/>
  <c r="T505" i="2"/>
  <c r="T428" i="2"/>
  <c r="T415" i="2"/>
  <c r="T354" i="2"/>
  <c r="T332" i="2"/>
  <c r="W332" i="2" s="1"/>
  <c r="T3110" i="2"/>
  <c r="W3110" i="2" s="1"/>
  <c r="T2999" i="2"/>
  <c r="T2809" i="2"/>
  <c r="W2809" i="2" s="1"/>
  <c r="T2777" i="2"/>
  <c r="W2777" i="2" s="1"/>
  <c r="T2536" i="2"/>
  <c r="W2536" i="2" s="1"/>
  <c r="T2520" i="2"/>
  <c r="T2504" i="2"/>
  <c r="T2488" i="2"/>
  <c r="T2472" i="2"/>
  <c r="W2472" i="2" s="1"/>
  <c r="T2456" i="2"/>
  <c r="T2330" i="2"/>
  <c r="T2030" i="2"/>
  <c r="T1998" i="2"/>
  <c r="W1998" i="2" s="1"/>
  <c r="T704" i="2"/>
  <c r="T282" i="2"/>
  <c r="W282" i="2" s="1"/>
  <c r="P3816" i="2"/>
  <c r="Q3816" i="2" s="1"/>
  <c r="P3918" i="2"/>
  <c r="Q3918" i="2" s="1"/>
  <c r="P3776" i="2"/>
  <c r="Q3776" i="2" s="1"/>
  <c r="P3835" i="2"/>
  <c r="Q3835" i="2" s="1"/>
  <c r="T3332" i="2"/>
  <c r="T2753" i="2"/>
  <c r="T2606" i="2"/>
  <c r="W2606" i="2" s="1"/>
  <c r="T2560" i="2"/>
  <c r="W2560" i="2" s="1"/>
  <c r="T2006" i="2"/>
  <c r="W2006" i="2" s="1"/>
  <c r="T1926" i="2"/>
  <c r="T1866" i="2"/>
  <c r="W1866" i="2" s="1"/>
  <c r="T1786" i="2"/>
  <c r="W1786" i="2" s="1"/>
  <c r="T1714" i="2"/>
  <c r="T1655" i="2"/>
  <c r="T1129" i="2"/>
  <c r="W1129" i="2" s="1"/>
  <c r="T896" i="2"/>
  <c r="W896" i="2" s="1"/>
  <c r="T740" i="2"/>
  <c r="W740" i="2" s="1"/>
  <c r="T480" i="2"/>
  <c r="P423" i="2"/>
  <c r="Q423" i="2" s="1"/>
  <c r="T371" i="2"/>
  <c r="P353" i="2"/>
  <c r="Q353" i="2" s="1"/>
  <c r="T318" i="2"/>
  <c r="W318" i="2" s="1"/>
  <c r="T302" i="2"/>
  <c r="W302" i="2" s="1"/>
  <c r="T794" i="2"/>
  <c r="W794" i="2" s="1"/>
  <c r="P2263" i="2"/>
  <c r="Q2263" i="2" s="1"/>
  <c r="N1832" i="2"/>
  <c r="P1832" i="2"/>
  <c r="Q1832" i="2" s="1"/>
  <c r="P2551" i="2"/>
  <c r="Q2551" i="2" s="1"/>
  <c r="P2601" i="2"/>
  <c r="Q2601" i="2" s="1"/>
  <c r="P2475" i="2"/>
  <c r="Q2475" i="2" s="1"/>
  <c r="P2885" i="2"/>
  <c r="Q2885" i="2" s="1"/>
  <c r="P3455" i="2"/>
  <c r="Q3455" i="2" s="1"/>
  <c r="P3229" i="2"/>
  <c r="Q3229" i="2" s="1"/>
  <c r="P2980" i="2"/>
  <c r="Q2980" i="2" s="1"/>
  <c r="P2842" i="2"/>
  <c r="Q2842" i="2" s="1"/>
  <c r="P2203" i="2"/>
  <c r="Q2203" i="2" s="1"/>
  <c r="P1985" i="2"/>
  <c r="Q1985" i="2" s="1"/>
  <c r="P1742" i="2"/>
  <c r="Q1742" i="2" s="1"/>
  <c r="P3590" i="2"/>
  <c r="Q3590" i="2" s="1"/>
  <c r="P3442" i="2"/>
  <c r="Q3442" i="2" s="1"/>
  <c r="N3068" i="2"/>
  <c r="O3068" i="2" s="1"/>
  <c r="P2993" i="2"/>
  <c r="Q2993" i="2" s="1"/>
  <c r="P3099" i="2"/>
  <c r="Q3099" i="2" s="1"/>
  <c r="P1453" i="2"/>
  <c r="Q1453" i="2" s="1"/>
  <c r="P1737" i="2"/>
  <c r="Q1737" i="2" s="1"/>
  <c r="P972" i="2"/>
  <c r="Q972" i="2" s="1"/>
  <c r="P2995" i="2"/>
  <c r="Q2995" i="2" s="1"/>
  <c r="P3210" i="2"/>
  <c r="Q3210" i="2" s="1"/>
  <c r="P2243" i="2"/>
  <c r="Q2243" i="2" s="1"/>
  <c r="P1161" i="2"/>
  <c r="Q1161" i="2" s="1"/>
  <c r="N2050" i="2"/>
  <c r="P2050" i="2"/>
  <c r="Q2050" i="2" s="1"/>
  <c r="N1983" i="2"/>
  <c r="P1983" i="2"/>
  <c r="Q1983" i="2" s="1"/>
  <c r="N1912" i="2"/>
  <c r="P1912" i="2"/>
  <c r="Q1912" i="2" s="1"/>
  <c r="P1631" i="2"/>
  <c r="Q1631" i="2" s="1"/>
  <c r="P2510" i="2"/>
  <c r="Q2510" i="2" s="1"/>
  <c r="P3195" i="2"/>
  <c r="Q3195" i="2" s="1"/>
  <c r="P2898" i="2"/>
  <c r="Q2898" i="2" s="1"/>
  <c r="P2327" i="2"/>
  <c r="Q2327" i="2" s="1"/>
  <c r="P2153" i="2"/>
  <c r="Q2153" i="2" s="1"/>
  <c r="P2045" i="2"/>
  <c r="Q2045" i="2" s="1"/>
  <c r="P2844" i="2"/>
  <c r="Q2844" i="2" s="1"/>
  <c r="P1860" i="2"/>
  <c r="Q1860" i="2" s="1"/>
  <c r="P3189" i="2"/>
  <c r="Q3189" i="2" s="1"/>
  <c r="P2761" i="2"/>
  <c r="Q2761" i="2" s="1"/>
  <c r="P2943" i="2"/>
  <c r="Q2943" i="2" s="1"/>
  <c r="N1952" i="2"/>
  <c r="P2830" i="2"/>
  <c r="Q2830" i="2" s="1"/>
  <c r="P3275" i="2"/>
  <c r="Q3275" i="2" s="1"/>
  <c r="P2826" i="2"/>
  <c r="Q2826" i="2" s="1"/>
  <c r="P3129" i="2"/>
  <c r="Q3129" i="2" s="1"/>
  <c r="P3279" i="2"/>
  <c r="Q3279" i="2" s="1"/>
  <c r="P3400" i="2"/>
  <c r="Q3400" i="2" s="1"/>
  <c r="P3078" i="2"/>
  <c r="Q3078" i="2" s="1"/>
  <c r="P3627" i="2"/>
  <c r="Q3627" i="2" s="1"/>
  <c r="P3604" i="2"/>
  <c r="Q3604" i="2" s="1"/>
  <c r="N3630" i="2"/>
  <c r="O3630" i="2" s="1"/>
  <c r="P4024" i="2"/>
  <c r="Q4024" i="2" s="1"/>
  <c r="P3873" i="2"/>
  <c r="Q3873" i="2" s="1"/>
  <c r="N4008" i="2"/>
  <c r="O4008" i="2" s="1"/>
  <c r="P4031" i="2"/>
  <c r="Q4031" i="2" s="1"/>
  <c r="P1637" i="2"/>
  <c r="Q1637" i="2" s="1"/>
  <c r="P2446" i="2"/>
  <c r="Q2446" i="2" s="1"/>
  <c r="P2851" i="2"/>
  <c r="Q2851" i="2" s="1"/>
  <c r="P2978" i="2"/>
  <c r="Q2978" i="2" s="1"/>
  <c r="P3712" i="2"/>
  <c r="Q3712" i="2" s="1"/>
  <c r="P3637" i="2"/>
  <c r="Q3637" i="2" s="1"/>
  <c r="P4060" i="2"/>
  <c r="Q4060" i="2" s="1"/>
  <c r="P3369" i="2"/>
  <c r="Q3369" i="2" s="1"/>
  <c r="P3638" i="2"/>
  <c r="Q3638" i="2" s="1"/>
  <c r="P1713" i="2"/>
  <c r="Q1713" i="2" s="1"/>
  <c r="P1393" i="2"/>
  <c r="Q1393" i="2" s="1"/>
  <c r="P2337" i="2"/>
  <c r="Q2337" i="2" s="1"/>
  <c r="P2151" i="2"/>
  <c r="Q2151" i="2" s="1"/>
  <c r="N2151" i="2"/>
  <c r="P3107" i="2"/>
  <c r="Q3107" i="2" s="1"/>
  <c r="P2795" i="2"/>
  <c r="Q2795" i="2" s="1"/>
  <c r="P3297" i="2"/>
  <c r="Q3297" i="2" s="1"/>
  <c r="P2235" i="2"/>
  <c r="Q2235" i="2" s="1"/>
  <c r="P1999" i="2"/>
  <c r="Q1999" i="2" s="1"/>
  <c r="P2081" i="2"/>
  <c r="Q2081" i="2" s="1"/>
  <c r="P3077" i="2"/>
  <c r="Q3077" i="2" s="1"/>
  <c r="P3014" i="2"/>
  <c r="Q3014" i="2" s="1"/>
  <c r="N2507" i="2"/>
  <c r="O2507" i="2" s="1"/>
  <c r="P1748" i="2"/>
  <c r="Q1748" i="2" s="1"/>
  <c r="P3130" i="2"/>
  <c r="Q3130" i="2" s="1"/>
  <c r="P1928" i="2"/>
  <c r="Q1928" i="2" s="1"/>
  <c r="P925" i="2"/>
  <c r="Q925" i="2" s="1"/>
  <c r="P2591" i="2"/>
  <c r="Q2591" i="2" s="1"/>
  <c r="N2006" i="2"/>
  <c r="P2006" i="2"/>
  <c r="Q2006" i="2" s="1"/>
  <c r="P887" i="2"/>
  <c r="Q887" i="2" s="1"/>
  <c r="N2115" i="2"/>
  <c r="P2115" i="2"/>
  <c r="Q2115" i="2" s="1"/>
  <c r="P3106" i="2"/>
  <c r="Q3106" i="2" s="1"/>
  <c r="P1441" i="2"/>
  <c r="Q1441" i="2" s="1"/>
  <c r="P2884" i="2"/>
  <c r="Q2884" i="2" s="1"/>
  <c r="P2935" i="2"/>
  <c r="Q2935" i="2" s="1"/>
  <c r="P3626" i="2"/>
  <c r="Q3626" i="2" s="1"/>
  <c r="P2674" i="2"/>
  <c r="Q2674" i="2" s="1"/>
  <c r="N2864" i="2"/>
  <c r="O2864" i="2" s="1"/>
  <c r="P2864" i="2"/>
  <c r="Q2864" i="2" s="1"/>
  <c r="P3061" i="2"/>
  <c r="Q3061" i="2" s="1"/>
  <c r="P3048" i="2"/>
  <c r="Q3048" i="2" s="1"/>
  <c r="N2377" i="2"/>
  <c r="O2377" i="2" s="1"/>
  <c r="P2728" i="2"/>
  <c r="Q2728" i="2" s="1"/>
  <c r="P2941" i="2"/>
  <c r="Q2941" i="2" s="1"/>
  <c r="N2785" i="2"/>
  <c r="O2785" i="2" s="1"/>
  <c r="P3392" i="2"/>
  <c r="Q3392" i="2" s="1"/>
  <c r="P2805" i="2"/>
  <c r="Q2805" i="2" s="1"/>
  <c r="P3349" i="2"/>
  <c r="Q3349" i="2" s="1"/>
  <c r="P3542" i="2"/>
  <c r="Q3542" i="2" s="1"/>
  <c r="P2800" i="2"/>
  <c r="Q2800" i="2" s="1"/>
  <c r="N2836" i="2"/>
  <c r="O2836" i="2" s="1"/>
  <c r="P2973" i="2"/>
  <c r="Q2973" i="2" s="1"/>
  <c r="P3429" i="2"/>
  <c r="Q3429" i="2" s="1"/>
  <c r="N3495" i="2"/>
  <c r="O3495" i="2" s="1"/>
  <c r="P3716" i="2"/>
  <c r="Q3716" i="2" s="1"/>
  <c r="P3001" i="2"/>
  <c r="Q3001" i="2" s="1"/>
  <c r="P3259" i="2"/>
  <c r="Q3259" i="2" s="1"/>
  <c r="P3970" i="2"/>
  <c r="Q3970" i="2" s="1"/>
  <c r="N3396" i="2"/>
  <c r="O3396" i="2" s="1"/>
  <c r="P3529" i="2"/>
  <c r="Q3529" i="2" s="1"/>
  <c r="P3569" i="2"/>
  <c r="Q3569" i="2" s="1"/>
  <c r="N3497" i="2"/>
  <c r="O3497" i="2" s="1"/>
  <c r="P3744" i="2"/>
  <c r="Q3744" i="2" s="1"/>
  <c r="P3729" i="2"/>
  <c r="Q3729" i="2" s="1"/>
  <c r="N3961" i="2"/>
  <c r="O3961" i="2" s="1"/>
  <c r="P4046" i="2"/>
  <c r="Q4046" i="2" s="1"/>
  <c r="P3597" i="2"/>
  <c r="Q3597" i="2" s="1"/>
  <c r="P3633" i="2"/>
  <c r="Q3633" i="2" s="1"/>
  <c r="P3699" i="2"/>
  <c r="Q3699" i="2" s="1"/>
  <c r="P3765" i="2"/>
  <c r="Q3765" i="2" s="1"/>
  <c r="N3831" i="2"/>
  <c r="O3831" i="2" s="1"/>
  <c r="P3683" i="2"/>
  <c r="Q3683" i="2" s="1"/>
  <c r="P3768" i="2"/>
  <c r="Q3768" i="2" s="1"/>
  <c r="P3836" i="2"/>
  <c r="Q3836" i="2" s="1"/>
  <c r="P3892" i="2"/>
  <c r="Q3892" i="2" s="1"/>
  <c r="N3919" i="2"/>
  <c r="O3919" i="2" s="1"/>
  <c r="N4052" i="2"/>
  <c r="O4052" i="2" s="1"/>
  <c r="P3979" i="2"/>
  <c r="Q3979" i="2" s="1"/>
  <c r="P3871" i="2"/>
  <c r="Q3871" i="2" s="1"/>
  <c r="P3882" i="2"/>
  <c r="Q3882" i="2" s="1"/>
  <c r="P3960" i="2"/>
  <c r="Q3960" i="2" s="1"/>
  <c r="P3983" i="2"/>
  <c r="Q3983" i="2" s="1"/>
  <c r="P3887" i="2"/>
  <c r="Q3887" i="2" s="1"/>
  <c r="P3899" i="2"/>
  <c r="Q3899" i="2" s="1"/>
  <c r="P3910" i="2"/>
  <c r="Q3910" i="2" s="1"/>
  <c r="P3928" i="2"/>
  <c r="Q3928" i="2" s="1"/>
  <c r="N3947" i="2"/>
  <c r="O3947" i="2" s="1"/>
  <c r="P3973" i="2"/>
  <c r="Q3973" i="2" s="1"/>
  <c r="P4059" i="2"/>
  <c r="Q4059" i="2" s="1"/>
  <c r="N3969" i="2"/>
  <c r="O3969" i="2" s="1"/>
  <c r="P4034" i="2"/>
  <c r="Q4034" i="2" s="1"/>
  <c r="P4025" i="2"/>
  <c r="Q4025" i="2" s="1"/>
  <c r="P4014" i="2"/>
  <c r="Q4014" i="2" s="1"/>
  <c r="P3953" i="2"/>
  <c r="Q3953" i="2" s="1"/>
  <c r="P3934" i="2"/>
  <c r="Q3934" i="2" s="1"/>
  <c r="P4045" i="2"/>
  <c r="Q4045" i="2" s="1"/>
  <c r="P4008" i="2"/>
  <c r="Q4008" i="2" s="1"/>
  <c r="T4006" i="2"/>
  <c r="W4006" i="2" s="1"/>
  <c r="P3946" i="2"/>
  <c r="Q3946" i="2" s="1"/>
  <c r="P3936" i="2"/>
  <c r="Q3936" i="2" s="1"/>
  <c r="P3986" i="2"/>
  <c r="Q3986" i="2" s="1"/>
  <c r="P3975" i="2"/>
  <c r="Q3975" i="2" s="1"/>
  <c r="P3971" i="2"/>
  <c r="Q3971" i="2" s="1"/>
  <c r="P3962" i="2"/>
  <c r="Q3962" i="2" s="1"/>
  <c r="P3903" i="2"/>
  <c r="Q3903" i="2" s="1"/>
  <c r="P3884" i="2"/>
  <c r="Q3884" i="2" s="1"/>
  <c r="N3739" i="2"/>
  <c r="O3739" i="2" s="1"/>
  <c r="W3838" i="2"/>
  <c r="W3467" i="2"/>
  <c r="T3647" i="2"/>
  <c r="T3341" i="2"/>
  <c r="T3260" i="2"/>
  <c r="T3563" i="2"/>
  <c r="T3494" i="2"/>
  <c r="T3402" i="2"/>
  <c r="T3276" i="2"/>
  <c r="T3466" i="2"/>
  <c r="W3466" i="2" s="1"/>
  <c r="T3217" i="2"/>
  <c r="P3858" i="2"/>
  <c r="Q3858" i="2" s="1"/>
  <c r="P3846" i="2"/>
  <c r="Q3846" i="2" s="1"/>
  <c r="T3672" i="2"/>
  <c r="T3615" i="2"/>
  <c r="P3561" i="2"/>
  <c r="Q3561" i="2" s="1"/>
  <c r="P3559" i="2"/>
  <c r="Q3559" i="2" s="1"/>
  <c r="P3552" i="2"/>
  <c r="Q3552" i="2" s="1"/>
  <c r="P4033" i="2"/>
  <c r="Q4033" i="2" s="1"/>
  <c r="P4002" i="2"/>
  <c r="Q4002" i="2" s="1"/>
  <c r="P3974" i="2"/>
  <c r="Q3974" i="2" s="1"/>
  <c r="P3954" i="2"/>
  <c r="Q3954" i="2" s="1"/>
  <c r="T3945" i="2"/>
  <c r="W3945" i="2" s="1"/>
  <c r="P4010" i="2"/>
  <c r="Q4010" i="2" s="1"/>
  <c r="P3870" i="2"/>
  <c r="Q3870" i="2" s="1"/>
  <c r="P3837" i="2"/>
  <c r="Q3837" i="2" s="1"/>
  <c r="P4003" i="2"/>
  <c r="Q4003" i="2" s="1"/>
  <c r="P3915" i="2"/>
  <c r="Q3915" i="2" s="1"/>
  <c r="T3820" i="2"/>
  <c r="W3820" i="2" s="1"/>
  <c r="P3805" i="2"/>
  <c r="Q3805" i="2" s="1"/>
  <c r="P3769" i="2"/>
  <c r="Q3769" i="2" s="1"/>
  <c r="T3736" i="2"/>
  <c r="P3679" i="2"/>
  <c r="Q3679" i="2" s="1"/>
  <c r="T3651" i="2"/>
  <c r="P3608" i="2"/>
  <c r="Q3608" i="2" s="1"/>
  <c r="P3607" i="2"/>
  <c r="Q3607" i="2" s="1"/>
  <c r="P3592" i="2"/>
  <c r="Q3592" i="2" s="1"/>
  <c r="P3530" i="2"/>
  <c r="Q3530" i="2" s="1"/>
  <c r="P3409" i="2"/>
  <c r="Q3409" i="2" s="1"/>
  <c r="T3607" i="2"/>
  <c r="P3486" i="2"/>
  <c r="Q3486" i="2" s="1"/>
  <c r="P3474" i="2"/>
  <c r="Q3474" i="2" s="1"/>
  <c r="T3442" i="2"/>
  <c r="P3862" i="2"/>
  <c r="Q3862" i="2" s="1"/>
  <c r="P3731" i="2"/>
  <c r="Q3731" i="2" s="1"/>
  <c r="T3657" i="2"/>
  <c r="T3571" i="2"/>
  <c r="P3512" i="2"/>
  <c r="Q3512" i="2" s="1"/>
  <c r="T3507" i="2"/>
  <c r="P3490" i="2"/>
  <c r="Q3490" i="2" s="1"/>
  <c r="P3440" i="2"/>
  <c r="Q3440" i="2" s="1"/>
  <c r="T3414" i="2"/>
  <c r="T3378" i="2"/>
  <c r="P3616" i="2"/>
  <c r="Q3616" i="2" s="1"/>
  <c r="P3420" i="2"/>
  <c r="Q3420" i="2" s="1"/>
  <c r="T3394" i="2"/>
  <c r="P3781" i="2"/>
  <c r="Q3781" i="2" s="1"/>
  <c r="P3648" i="2"/>
  <c r="Q3648" i="2" s="1"/>
  <c r="P3566" i="2"/>
  <c r="Q3566" i="2" s="1"/>
  <c r="P3535" i="2"/>
  <c r="Q3535" i="2" s="1"/>
  <c r="P3800" i="2"/>
  <c r="Q3800" i="2" s="1"/>
  <c r="P3345" i="2"/>
  <c r="Q3345" i="2" s="1"/>
  <c r="P3336" i="2"/>
  <c r="Q3336" i="2" s="1"/>
  <c r="P3771" i="2"/>
  <c r="Q3771" i="2" s="1"/>
  <c r="P3222" i="2"/>
  <c r="Q3222" i="2" s="1"/>
  <c r="T3051" i="2"/>
  <c r="P3370" i="2"/>
  <c r="Q3370" i="2" s="1"/>
  <c r="P3050" i="2"/>
  <c r="Q3050" i="2" s="1"/>
  <c r="P3134" i="2"/>
  <c r="Q3134" i="2" s="1"/>
  <c r="P2931" i="2"/>
  <c r="Q2931" i="2" s="1"/>
  <c r="T2175" i="2"/>
  <c r="T1117" i="2"/>
  <c r="T1078" i="2"/>
  <c r="T1187" i="2"/>
  <c r="T792" i="2"/>
  <c r="W792" i="2" s="1"/>
  <c r="T733" i="2"/>
  <c r="W733" i="2" s="1"/>
  <c r="T564" i="2"/>
  <c r="T488" i="2"/>
  <c r="T1321" i="2"/>
  <c r="W1321" i="2" s="1"/>
  <c r="T1004" i="2"/>
  <c r="W1004" i="2" s="1"/>
  <c r="T897" i="2"/>
  <c r="W897" i="2" s="1"/>
  <c r="T864" i="2"/>
  <c r="W864" i="2" s="1"/>
  <c r="T841" i="2"/>
  <c r="W841" i="2" s="1"/>
  <c r="T656" i="2"/>
  <c r="W656" i="2" s="1"/>
  <c r="T469" i="2"/>
  <c r="T456" i="2"/>
  <c r="T397" i="2"/>
  <c r="T274" i="2"/>
  <c r="W274" i="2" s="1"/>
  <c r="T253" i="2"/>
  <c r="W253" i="2" s="1"/>
  <c r="T2051" i="2"/>
  <c r="W2051" i="2" s="1"/>
  <c r="T628" i="2"/>
  <c r="W628" i="2" s="1"/>
  <c r="T580" i="2"/>
  <c r="W580" i="2" s="1"/>
  <c r="T29" i="2"/>
  <c r="T3210" i="2"/>
  <c r="W3219" i="2"/>
  <c r="T3008" i="2"/>
  <c r="P1655" i="2"/>
  <c r="Q1655" i="2" s="1"/>
  <c r="T1444" i="2"/>
  <c r="T1265" i="2"/>
  <c r="P2194" i="2"/>
  <c r="Q2194" i="2" s="1"/>
  <c r="P1606" i="2"/>
  <c r="Q1606" i="2" s="1"/>
  <c r="P3009" i="2"/>
  <c r="Q3009" i="2" s="1"/>
  <c r="P2658" i="2"/>
  <c r="Q2658" i="2" s="1"/>
  <c r="P2825" i="2"/>
  <c r="Q2825" i="2" s="1"/>
  <c r="P2488" i="2"/>
  <c r="Q2488" i="2" s="1"/>
  <c r="P3084" i="2"/>
  <c r="Q3084" i="2" s="1"/>
  <c r="P3362" i="2"/>
  <c r="Q3362" i="2" s="1"/>
  <c r="P3378" i="2"/>
  <c r="Q3378" i="2" s="1"/>
  <c r="P3497" i="2"/>
  <c r="Q3497" i="2" s="1"/>
  <c r="P2196" i="2"/>
  <c r="Q2196" i="2" s="1"/>
  <c r="P2266" i="2"/>
  <c r="Q2266" i="2" s="1"/>
  <c r="P2335" i="2"/>
  <c r="Q2335" i="2" s="1"/>
  <c r="N1888" i="2"/>
  <c r="P1888" i="2"/>
  <c r="Q1888" i="2" s="1"/>
  <c r="P1501" i="2"/>
  <c r="Q1501" i="2" s="1"/>
  <c r="P1620" i="2"/>
  <c r="Q1620" i="2" s="1"/>
  <c r="P2650" i="2"/>
  <c r="Q2650" i="2" s="1"/>
  <c r="P2773" i="2"/>
  <c r="Q2773" i="2" s="1"/>
  <c r="P2841" i="2"/>
  <c r="Q2841" i="2" s="1"/>
  <c r="P3668" i="2"/>
  <c r="Q3668" i="2" s="1"/>
  <c r="P2840" i="2"/>
  <c r="Q2840" i="2" s="1"/>
  <c r="P2990" i="2"/>
  <c r="Q2990" i="2" s="1"/>
  <c r="N2990" i="2"/>
  <c r="O2990" i="2" s="1"/>
  <c r="P2783" i="2"/>
  <c r="Q2783" i="2" s="1"/>
  <c r="N2783" i="2"/>
  <c r="O2783" i="2" s="1"/>
  <c r="P3043" i="2"/>
  <c r="Q3043" i="2" s="1"/>
  <c r="P3075" i="2"/>
  <c r="Q3075" i="2" s="1"/>
  <c r="N3217" i="2"/>
  <c r="O3217" i="2" s="1"/>
  <c r="P3217" i="2"/>
  <c r="Q3217" i="2" s="1"/>
  <c r="P3736" i="2"/>
  <c r="Q3736" i="2" s="1"/>
  <c r="P3477" i="2"/>
  <c r="Q3477" i="2" s="1"/>
  <c r="P3911" i="2"/>
  <c r="Q3911" i="2" s="1"/>
  <c r="P3721" i="2"/>
  <c r="Q3721" i="2" s="1"/>
  <c r="P3647" i="2"/>
  <c r="Q3647" i="2" s="1"/>
  <c r="P3839" i="2"/>
  <c r="Q3839" i="2" s="1"/>
  <c r="P3943" i="2"/>
  <c r="Q3943" i="2" s="1"/>
  <c r="N3943" i="2"/>
  <c r="O3943" i="2" s="1"/>
  <c r="P4013" i="2"/>
  <c r="Q4013" i="2" s="1"/>
  <c r="P4052" i="2"/>
  <c r="Q4052" i="2" s="1"/>
  <c r="P3961" i="2"/>
  <c r="Q3961" i="2" s="1"/>
  <c r="P3883" i="2"/>
  <c r="Q3883" i="2" s="1"/>
  <c r="P4005" i="2"/>
  <c r="Q4005" i="2" s="1"/>
  <c r="P3978" i="2"/>
  <c r="Q3978" i="2" s="1"/>
  <c r="P3919" i="2"/>
  <c r="Q3919" i="2" s="1"/>
  <c r="P3929" i="2"/>
  <c r="Q3929" i="2" s="1"/>
  <c r="P3502" i="2"/>
  <c r="Q3502" i="2" s="1"/>
  <c r="P3359" i="2"/>
  <c r="Q3359" i="2" s="1"/>
  <c r="P2926" i="2"/>
  <c r="Q2926" i="2" s="1"/>
  <c r="P2994" i="2"/>
  <c r="Q2994" i="2" s="1"/>
  <c r="P2802" i="2"/>
  <c r="Q2802" i="2" s="1"/>
  <c r="P1808" i="2"/>
  <c r="Q1808" i="2" s="1"/>
  <c r="P3332" i="2"/>
  <c r="Q3332" i="2" s="1"/>
  <c r="P3074" i="2"/>
  <c r="Q3074" i="2" s="1"/>
  <c r="P2563" i="2"/>
  <c r="Q2563" i="2" s="1"/>
  <c r="P2384" i="2"/>
  <c r="Q2384" i="2" s="1"/>
  <c r="P2158" i="2"/>
  <c r="Q2158" i="2" s="1"/>
  <c r="P3933" i="2"/>
  <c r="Q3933" i="2" s="1"/>
  <c r="P3745" i="2"/>
  <c r="Q3745" i="2" s="1"/>
  <c r="P3182" i="2"/>
  <c r="Q3182" i="2" s="1"/>
  <c r="P1632" i="2"/>
  <c r="Q1632" i="2" s="1"/>
  <c r="P1548" i="2"/>
  <c r="Q1548" i="2" s="1"/>
  <c r="P904" i="2"/>
  <c r="Q904" i="2" s="1"/>
  <c r="P865" i="2"/>
  <c r="Q865" i="2" s="1"/>
  <c r="P2831" i="2"/>
  <c r="Q2831" i="2" s="1"/>
  <c r="P1871" i="2"/>
  <c r="Q1871" i="2" s="1"/>
  <c r="N1871" i="2"/>
  <c r="P2135" i="2"/>
  <c r="Q2135" i="2" s="1"/>
  <c r="N2135" i="2"/>
  <c r="P2494" i="2"/>
  <c r="Q2494" i="2" s="1"/>
  <c r="P2923" i="2"/>
  <c r="Q2923" i="2" s="1"/>
  <c r="P1644" i="2"/>
  <c r="Q1644" i="2" s="1"/>
  <c r="N1914" i="2"/>
  <c r="P1914" i="2"/>
  <c r="Q1914" i="2" s="1"/>
  <c r="N2017" i="2"/>
  <c r="P2017" i="2"/>
  <c r="Q2017" i="2" s="1"/>
  <c r="P2362" i="2"/>
  <c r="Q2362" i="2" s="1"/>
  <c r="P2595" i="2"/>
  <c r="Q2595" i="2" s="1"/>
  <c r="P2977" i="2"/>
  <c r="Q2977" i="2" s="1"/>
  <c r="P3216" i="2"/>
  <c r="Q3216" i="2" s="1"/>
  <c r="P3365" i="2"/>
  <c r="Q3365" i="2" s="1"/>
  <c r="P3732" i="2"/>
  <c r="Q3732" i="2" s="1"/>
  <c r="P3197" i="2"/>
  <c r="Q3197" i="2" s="1"/>
  <c r="P2790" i="2"/>
  <c r="Q2790" i="2" s="1"/>
  <c r="P3008" i="2"/>
  <c r="Q3008" i="2" s="1"/>
  <c r="P3875" i="2"/>
  <c r="Q3875" i="2" s="1"/>
  <c r="N3504" i="2"/>
  <c r="O3504" i="2" s="1"/>
  <c r="P3504" i="2"/>
  <c r="Q3504" i="2" s="1"/>
  <c r="P3628" i="2"/>
  <c r="Q3628" i="2" s="1"/>
  <c r="P3848" i="2"/>
  <c r="Q3848" i="2" s="1"/>
  <c r="P3831" i="2"/>
  <c r="Q3831" i="2" s="1"/>
  <c r="P3777" i="2"/>
  <c r="Q3777" i="2" s="1"/>
  <c r="P3856" i="2"/>
  <c r="Q3856" i="2" s="1"/>
  <c r="P4016" i="2"/>
  <c r="Q4016" i="2" s="1"/>
  <c r="N2800" i="2"/>
  <c r="O2800" i="2" s="1"/>
  <c r="P2730" i="2"/>
  <c r="Q2730" i="2" s="1"/>
  <c r="P2185" i="2"/>
  <c r="Q2185" i="2" s="1"/>
  <c r="N2077" i="2"/>
  <c r="P1798" i="2"/>
  <c r="Q1798" i="2" s="1"/>
  <c r="P3495" i="2"/>
  <c r="Q3495" i="2" s="1"/>
  <c r="P3358" i="2"/>
  <c r="Q3358" i="2" s="1"/>
  <c r="P3428" i="2"/>
  <c r="Q3428" i="2" s="1"/>
  <c r="P3138" i="2"/>
  <c r="Q3138" i="2" s="1"/>
  <c r="P2554" i="2"/>
  <c r="Q2554" i="2" s="1"/>
  <c r="P2594" i="2"/>
  <c r="Q2594" i="2" s="1"/>
  <c r="P3564" i="2"/>
  <c r="Q3564" i="2" s="1"/>
  <c r="P2956" i="2"/>
  <c r="Q2956" i="2" s="1"/>
  <c r="P1561" i="2"/>
  <c r="Q1561" i="2" s="1"/>
  <c r="P1553" i="2"/>
  <c r="Q1553" i="2" s="1"/>
  <c r="P1480" i="2"/>
  <c r="Q1480" i="2" s="1"/>
  <c r="P1388" i="2"/>
  <c r="Q1388" i="2" s="1"/>
  <c r="P1329" i="2"/>
  <c r="Q1329" i="2" s="1"/>
  <c r="P957" i="2"/>
  <c r="Q957" i="2" s="1"/>
  <c r="P2360" i="2"/>
  <c r="Q2360" i="2" s="1"/>
  <c r="N2014" i="2"/>
  <c r="P2014" i="2"/>
  <c r="Q2014" i="2" s="1"/>
  <c r="N2116" i="2"/>
  <c r="P2116" i="2"/>
  <c r="Q2116" i="2" s="1"/>
  <c r="P2305" i="2"/>
  <c r="Q2305" i="2" s="1"/>
  <c r="P2417" i="2"/>
  <c r="Q2417" i="2" s="1"/>
  <c r="P2526" i="2"/>
  <c r="Q2526" i="2" s="1"/>
  <c r="N2144" i="2"/>
  <c r="P2144" i="2"/>
  <c r="Q2144" i="2" s="1"/>
  <c r="P2536" i="2"/>
  <c r="Q2536" i="2" s="1"/>
  <c r="P2612" i="2"/>
  <c r="Q2612" i="2" s="1"/>
  <c r="P2664" i="2"/>
  <c r="Q2664" i="2" s="1"/>
  <c r="P2685" i="2"/>
  <c r="Q2685" i="2" s="1"/>
  <c r="P2875" i="2"/>
  <c r="Q2875" i="2" s="1"/>
  <c r="P3269" i="2"/>
  <c r="Q3269" i="2" s="1"/>
  <c r="P3022" i="2"/>
  <c r="Q3022" i="2" s="1"/>
  <c r="P3303" i="2"/>
  <c r="Q3303" i="2" s="1"/>
  <c r="P3346" i="2"/>
  <c r="Q3346" i="2" s="1"/>
  <c r="N3338" i="2"/>
  <c r="O3338" i="2" s="1"/>
  <c r="P3338" i="2"/>
  <c r="Q3338" i="2" s="1"/>
  <c r="P3450" i="2"/>
  <c r="Q3450" i="2" s="1"/>
  <c r="P3517" i="2"/>
  <c r="Q3517" i="2" s="1"/>
  <c r="P3859" i="2"/>
  <c r="Q3859" i="2" s="1"/>
  <c r="P3536" i="2"/>
  <c r="Q3536" i="2" s="1"/>
  <c r="N3742" i="2"/>
  <c r="O3742" i="2" s="1"/>
  <c r="P3742" i="2"/>
  <c r="Q3742" i="2" s="1"/>
  <c r="P3703" i="2"/>
  <c r="Q3703" i="2" s="1"/>
  <c r="P3959" i="2"/>
  <c r="Q3959" i="2" s="1"/>
  <c r="N3959" i="2"/>
  <c r="O3959" i="2" s="1"/>
  <c r="P3757" i="2"/>
  <c r="Q3757" i="2" s="1"/>
  <c r="P3550" i="2"/>
  <c r="Q3550" i="2" s="1"/>
  <c r="P3998" i="2"/>
  <c r="Q3998" i="2" s="1"/>
  <c r="P3395" i="2"/>
  <c r="Q3395" i="2" s="1"/>
  <c r="P2876" i="2"/>
  <c r="Q2876" i="2" s="1"/>
  <c r="P3764" i="2"/>
  <c r="Q3764" i="2" s="1"/>
  <c r="P3554" i="2"/>
  <c r="Q3554" i="2" s="1"/>
  <c r="P3484" i="2"/>
  <c r="Q3484" i="2" s="1"/>
  <c r="P3185" i="2"/>
  <c r="Q3185" i="2" s="1"/>
  <c r="P2984" i="2"/>
  <c r="Q2984" i="2" s="1"/>
  <c r="P2107" i="2"/>
  <c r="Q2107" i="2" s="1"/>
  <c r="P2171" i="2"/>
  <c r="Q2171" i="2" s="1"/>
  <c r="P3234" i="2"/>
  <c r="Q3234" i="2" s="1"/>
  <c r="P3152" i="2"/>
  <c r="Q3152" i="2" s="1"/>
  <c r="P2907" i="2"/>
  <c r="Q2907" i="2" s="1"/>
  <c r="P2863" i="2"/>
  <c r="Q2863" i="2" s="1"/>
  <c r="P2604" i="2"/>
  <c r="Q2604" i="2" s="1"/>
  <c r="P2473" i="2"/>
  <c r="Q2473" i="2" s="1"/>
  <c r="P1878" i="2"/>
  <c r="Q1878" i="2" s="1"/>
  <c r="P3780" i="2"/>
  <c r="Q3780" i="2" s="1"/>
  <c r="P3543" i="2"/>
  <c r="Q3543" i="2" s="1"/>
  <c r="P3376" i="2"/>
  <c r="Q3376" i="2" s="1"/>
  <c r="P3218" i="2"/>
  <c r="Q3218" i="2" s="1"/>
  <c r="P3109" i="2"/>
  <c r="Q3109" i="2" s="1"/>
  <c r="P3387" i="2"/>
  <c r="Q3387" i="2" s="1"/>
  <c r="P3184" i="2"/>
  <c r="Q3184" i="2" s="1"/>
  <c r="P3090" i="2"/>
  <c r="Q3090" i="2" s="1"/>
  <c r="P1535" i="2"/>
  <c r="Q1535" i="2" s="1"/>
  <c r="N2082" i="2"/>
  <c r="P2082" i="2"/>
  <c r="Q2082" i="2" s="1"/>
  <c r="P2323" i="2"/>
  <c r="Q2323" i="2" s="1"/>
  <c r="P2167" i="2"/>
  <c r="Q2167" i="2" s="1"/>
  <c r="P2129" i="2"/>
  <c r="Q2129" i="2" s="1"/>
  <c r="P1584" i="2"/>
  <c r="Q1584" i="2" s="1"/>
  <c r="P1597" i="2"/>
  <c r="Q1597" i="2" s="1"/>
  <c r="N2149" i="2"/>
  <c r="P2287" i="2"/>
  <c r="Q2287" i="2" s="1"/>
  <c r="P2521" i="2"/>
  <c r="Q2521" i="2" s="1"/>
  <c r="N1961" i="2"/>
  <c r="P1961" i="2"/>
  <c r="Q1961" i="2" s="1"/>
  <c r="P2632" i="2"/>
  <c r="Q2632" i="2" s="1"/>
  <c r="P2822" i="2"/>
  <c r="Q2822" i="2" s="1"/>
  <c r="P2797" i="2"/>
  <c r="Q2797" i="2" s="1"/>
  <c r="P2785" i="2"/>
  <c r="Q2785" i="2" s="1"/>
  <c r="P2636" i="2"/>
  <c r="Q2636" i="2" s="1"/>
  <c r="P2592" i="2"/>
  <c r="Q2592" i="2" s="1"/>
  <c r="T2062" i="2"/>
  <c r="T1993" i="2"/>
  <c r="W1993" i="2" s="1"/>
  <c r="T1913" i="2"/>
  <c r="T1798" i="2"/>
  <c r="W1798" i="2" s="1"/>
  <c r="T1626" i="2"/>
  <c r="T716" i="2"/>
  <c r="W716" i="2" s="1"/>
  <c r="T696" i="2"/>
  <c r="T648" i="2"/>
  <c r="P568" i="2"/>
  <c r="Q568" i="2" s="1"/>
  <c r="T547" i="2"/>
  <c r="T476" i="2"/>
  <c r="T2533" i="2"/>
  <c r="W2533" i="2" s="1"/>
  <c r="T677" i="2"/>
  <c r="W677" i="2" s="1"/>
  <c r="P2506" i="2"/>
  <c r="Q2506" i="2" s="1"/>
  <c r="N3347" i="2"/>
  <c r="O3347" i="2" s="1"/>
  <c r="N1960" i="2"/>
  <c r="N1969" i="2"/>
  <c r="N2118" i="2"/>
  <c r="N1797" i="2"/>
  <c r="N1841" i="2"/>
  <c r="P2213" i="2"/>
  <c r="Q2213" i="2" s="1"/>
  <c r="P2367" i="2"/>
  <c r="Q2367" i="2" s="1"/>
  <c r="P2708" i="2"/>
  <c r="Q2708" i="2" s="1"/>
  <c r="P2581" i="2"/>
  <c r="Q2581" i="2" s="1"/>
  <c r="P2569" i="2"/>
  <c r="Q2569" i="2" s="1"/>
  <c r="P2803" i="2"/>
  <c r="Q2803" i="2" s="1"/>
  <c r="P2868" i="2"/>
  <c r="Q2868" i="2" s="1"/>
  <c r="P3469" i="2"/>
  <c r="Q3469" i="2" s="1"/>
  <c r="P3582" i="2"/>
  <c r="Q3582" i="2" s="1"/>
  <c r="N3674" i="2"/>
  <c r="O3674" i="2" s="1"/>
  <c r="T2033" i="2"/>
  <c r="W2033" i="2" s="1"/>
  <c r="T1898" i="2"/>
  <c r="W1898" i="2" s="1"/>
  <c r="T832" i="2"/>
  <c r="W832" i="2" s="1"/>
  <c r="T497" i="2"/>
  <c r="T357" i="2"/>
  <c r="W357" i="2" s="1"/>
  <c r="T3992" i="2"/>
  <c r="P4065" i="2"/>
  <c r="Q4065" i="2" s="1"/>
  <c r="T1853" i="2"/>
  <c r="T1478" i="2"/>
  <c r="T1391" i="2"/>
  <c r="T657" i="2"/>
  <c r="W657" i="2" s="1"/>
  <c r="T432" i="2"/>
  <c r="T1225" i="2"/>
  <c r="T1016" i="2"/>
  <c r="T825" i="2"/>
  <c r="W825" i="2" s="1"/>
  <c r="T673" i="2"/>
  <c r="T624" i="2"/>
  <c r="T307" i="2"/>
  <c r="W307" i="2" s="1"/>
  <c r="T291" i="2"/>
  <c r="W291" i="2" s="1"/>
  <c r="T1564" i="2"/>
  <c r="T871" i="2"/>
  <c r="T1067" i="2"/>
  <c r="W1067" i="2" s="1"/>
  <c r="T1200" i="2"/>
  <c r="W1200" i="2" s="1"/>
  <c r="T2992" i="2"/>
  <c r="W2992" i="2" s="1"/>
  <c r="T3557" i="2"/>
  <c r="T3875" i="2"/>
  <c r="W3875" i="2" s="1"/>
  <c r="T47" i="2"/>
  <c r="P2534" i="2"/>
  <c r="Q2534" i="2" s="1"/>
  <c r="N1913" i="2"/>
  <c r="P1913" i="2"/>
  <c r="Q1913" i="2" s="1"/>
  <c r="P3700" i="2"/>
  <c r="Q3700" i="2" s="1"/>
  <c r="P3035" i="2"/>
  <c r="Q3035" i="2" s="1"/>
  <c r="P1743" i="2"/>
  <c r="Q1743" i="2" s="1"/>
  <c r="P1800" i="2"/>
  <c r="Q1800" i="2" s="1"/>
  <c r="P1640" i="2"/>
  <c r="Q1640" i="2" s="1"/>
  <c r="P1710" i="2"/>
  <c r="Q1710" i="2" s="1"/>
  <c r="P2660" i="2"/>
  <c r="Q2660" i="2" s="1"/>
  <c r="P1048" i="2"/>
  <c r="Q1048" i="2" s="1"/>
  <c r="P751" i="2"/>
  <c r="Q751" i="2" s="1"/>
  <c r="P2560" i="2"/>
  <c r="Q2560" i="2" s="1"/>
  <c r="P3116" i="2"/>
  <c r="Q3116" i="2" s="1"/>
  <c r="P3373" i="2"/>
  <c r="Q3373" i="2" s="1"/>
  <c r="P3312" i="2"/>
  <c r="Q3312" i="2" s="1"/>
  <c r="N3785" i="2"/>
  <c r="O3785" i="2" s="1"/>
  <c r="P3380" i="2"/>
  <c r="Q3380" i="2" s="1"/>
  <c r="P3505" i="2"/>
  <c r="Q3505" i="2" s="1"/>
  <c r="P3609" i="2"/>
  <c r="Q3609" i="2" s="1"/>
  <c r="P3175" i="2"/>
  <c r="Q3175" i="2" s="1"/>
  <c r="P3487" i="2"/>
  <c r="Q3487" i="2" s="1"/>
  <c r="P3570" i="2"/>
  <c r="Q3570" i="2" s="1"/>
  <c r="P3690" i="2"/>
  <c r="Q3690" i="2" s="1"/>
  <c r="N3756" i="2"/>
  <c r="O3756" i="2" s="1"/>
  <c r="P3399" i="2"/>
  <c r="Q3399" i="2" s="1"/>
  <c r="P3521" i="2"/>
  <c r="Q3521" i="2" s="1"/>
  <c r="P4012" i="2"/>
  <c r="Q4012" i="2" s="1"/>
  <c r="P3737" i="2"/>
  <c r="Q3737" i="2" s="1"/>
  <c r="P3864" i="2"/>
  <c r="Q3864" i="2" s="1"/>
  <c r="P3586" i="2"/>
  <c r="Q3586" i="2" s="1"/>
  <c r="P3702" i="2"/>
  <c r="Q3702" i="2" s="1"/>
  <c r="P3938" i="2"/>
  <c r="Q3938" i="2" s="1"/>
  <c r="P3672" i="2"/>
  <c r="Q3672" i="2" s="1"/>
  <c r="P3758" i="2"/>
  <c r="Q3758" i="2" s="1"/>
  <c r="P1544" i="2"/>
  <c r="Q1544" i="2" s="1"/>
  <c r="P939" i="2"/>
  <c r="Q939" i="2" s="1"/>
  <c r="P1658" i="2"/>
  <c r="Q1658" i="2" s="1"/>
  <c r="P1092" i="2"/>
  <c r="Q1092" i="2" s="1"/>
  <c r="P1531" i="2"/>
  <c r="Q1531" i="2" s="1"/>
  <c r="P1374" i="2"/>
  <c r="Q1374" i="2" s="1"/>
  <c r="P2869" i="2"/>
  <c r="Q2869" i="2" s="1"/>
  <c r="N2869" i="2"/>
  <c r="O2869" i="2" s="1"/>
  <c r="P1995" i="2"/>
  <c r="Q1995" i="2" s="1"/>
  <c r="P2105" i="2"/>
  <c r="Q2105" i="2" s="1"/>
  <c r="P2059" i="2"/>
  <c r="Q2059" i="2" s="1"/>
  <c r="P1969" i="2"/>
  <c r="Q1969" i="2" s="1"/>
  <c r="P2454" i="2"/>
  <c r="Q2454" i="2" s="1"/>
  <c r="P2148" i="2"/>
  <c r="Q2148" i="2" s="1"/>
  <c r="N2101" i="2"/>
  <c r="P1940" i="2"/>
  <c r="Q1940" i="2" s="1"/>
  <c r="P2004" i="2"/>
  <c r="Q2004" i="2" s="1"/>
  <c r="P1941" i="2"/>
  <c r="Q1941" i="2" s="1"/>
  <c r="P1421" i="2"/>
  <c r="Q1421" i="2" s="1"/>
  <c r="P2477" i="2"/>
  <c r="Q2477" i="2" s="1"/>
  <c r="P2425" i="2"/>
  <c r="Q2425" i="2" s="1"/>
  <c r="P3219" i="2"/>
  <c r="Q3219" i="2" s="1"/>
  <c r="P2491" i="2"/>
  <c r="Q2491" i="2" s="1"/>
  <c r="N2999" i="2"/>
  <c r="O2999" i="2" s="1"/>
  <c r="P3032" i="2"/>
  <c r="Q3032" i="2" s="1"/>
  <c r="P2962" i="2"/>
  <c r="Q2962" i="2" s="1"/>
  <c r="P3000" i="2"/>
  <c r="Q3000" i="2" s="1"/>
  <c r="P3033" i="2"/>
  <c r="Q3033" i="2" s="1"/>
  <c r="P2545" i="2"/>
  <c r="Q2545" i="2" s="1"/>
  <c r="P2691" i="2"/>
  <c r="Q2691" i="2" s="1"/>
  <c r="P2699" i="2"/>
  <c r="Q2699" i="2" s="1"/>
  <c r="P2779" i="2"/>
  <c r="Q2779" i="2" s="1"/>
  <c r="P3060" i="2"/>
  <c r="Q3060" i="2" s="1"/>
  <c r="P3252" i="2"/>
  <c r="Q3252" i="2" s="1"/>
  <c r="P3368" i="2"/>
  <c r="Q3368" i="2" s="1"/>
  <c r="P3291" i="2"/>
  <c r="Q3291" i="2" s="1"/>
  <c r="N3177" i="2"/>
  <c r="O3177" i="2" s="1"/>
  <c r="P3658" i="2"/>
  <c r="Q3658" i="2" s="1"/>
  <c r="P3388" i="2"/>
  <c r="Q3388" i="2" s="1"/>
  <c r="N3999" i="2"/>
  <c r="O3999" i="2" s="1"/>
  <c r="P2720" i="2"/>
  <c r="Q2720" i="2" s="1"/>
  <c r="N2037" i="2"/>
  <c r="P1936" i="2"/>
  <c r="Q1936" i="2" s="1"/>
  <c r="P1411" i="2"/>
  <c r="Q1411" i="2" s="1"/>
  <c r="P2419" i="2"/>
  <c r="Q2419" i="2" s="1"/>
  <c r="P2661" i="2"/>
  <c r="Q2661" i="2" s="1"/>
  <c r="P2187" i="2"/>
  <c r="Q2187" i="2" s="1"/>
  <c r="P2221" i="2"/>
  <c r="Q2221" i="2" s="1"/>
  <c r="P2379" i="2"/>
  <c r="Q2379" i="2" s="1"/>
  <c r="P2847" i="2"/>
  <c r="Q2847" i="2" s="1"/>
  <c r="N1782" i="2"/>
  <c r="N2013" i="2"/>
  <c r="P3013" i="2"/>
  <c r="Q3013" i="2" s="1"/>
  <c r="P2617" i="2"/>
  <c r="Q2617" i="2" s="1"/>
  <c r="P2742" i="2"/>
  <c r="Q2742" i="2" s="1"/>
  <c r="P2758" i="2"/>
  <c r="Q2758" i="2" s="1"/>
  <c r="P2772" i="2"/>
  <c r="Q2772" i="2" s="1"/>
  <c r="P3120" i="2"/>
  <c r="Q3120" i="2" s="1"/>
  <c r="P3207" i="2"/>
  <c r="Q3207" i="2" s="1"/>
  <c r="P2796" i="2"/>
  <c r="Q2796" i="2" s="1"/>
  <c r="P3145" i="2"/>
  <c r="Q3145" i="2" s="1"/>
  <c r="P3661" i="2"/>
  <c r="Q3661" i="2" s="1"/>
  <c r="N2852" i="2"/>
  <c r="O2852" i="2" s="1"/>
  <c r="P2932" i="2"/>
  <c r="Q2932" i="2" s="1"/>
  <c r="P2835" i="2"/>
  <c r="Q2835" i="2" s="1"/>
  <c r="P2905" i="2"/>
  <c r="Q2905" i="2" s="1"/>
  <c r="P3118" i="2"/>
  <c r="Q3118" i="2" s="1"/>
  <c r="P3372" i="2"/>
  <c r="Q3372" i="2" s="1"/>
  <c r="P3533" i="2"/>
  <c r="Q3533" i="2" s="1"/>
  <c r="P657" i="2"/>
  <c r="Q657" i="2" s="1"/>
  <c r="P1719" i="2"/>
  <c r="Q1719" i="2" s="1"/>
  <c r="T620" i="2"/>
  <c r="W620" i="2" s="1"/>
  <c r="T197" i="2"/>
  <c r="P2940" i="2"/>
  <c r="Q2940" i="2" s="1"/>
  <c r="N2927" i="2"/>
  <c r="O2927" i="2" s="1"/>
  <c r="N1997" i="2"/>
  <c r="N1943" i="2"/>
  <c r="N2043" i="2"/>
  <c r="N2103" i="2"/>
  <c r="P2349" i="2"/>
  <c r="Q2349" i="2" s="1"/>
  <c r="P2675" i="2"/>
  <c r="Q2675" i="2" s="1"/>
  <c r="P2755" i="2"/>
  <c r="Q2755" i="2" s="1"/>
  <c r="N2693" i="2"/>
  <c r="O2693" i="2" s="1"/>
  <c r="P2916" i="2"/>
  <c r="Q2916" i="2" s="1"/>
  <c r="P3997" i="2"/>
  <c r="Q3997" i="2" s="1"/>
  <c r="P3733" i="2"/>
  <c r="Q3733" i="2" s="1"/>
  <c r="N3927" i="2"/>
  <c r="O3927" i="2" s="1"/>
  <c r="T3016" i="2"/>
  <c r="P2067" i="2"/>
  <c r="Q2067" i="2" s="1"/>
  <c r="T1323" i="2"/>
  <c r="W1323" i="2" s="1"/>
  <c r="T1369" i="2"/>
  <c r="W1369" i="2" s="1"/>
  <c r="T1361" i="2"/>
  <c r="W1361" i="2" s="1"/>
  <c r="T1390" i="2"/>
  <c r="T681" i="2"/>
  <c r="W681" i="2" s="1"/>
  <c r="T565" i="2"/>
  <c r="W565" i="2" s="1"/>
  <c r="T652" i="2"/>
  <c r="T644" i="2"/>
  <c r="T669" i="2"/>
  <c r="T482" i="2"/>
  <c r="W482" i="2" s="1"/>
  <c r="T409" i="2"/>
  <c r="P1633" i="2"/>
  <c r="Q1633" i="2" s="1"/>
  <c r="N1948" i="2"/>
  <c r="P1406" i="2"/>
  <c r="Q1406" i="2" s="1"/>
  <c r="P782" i="2"/>
  <c r="Q782" i="2" s="1"/>
  <c r="P731" i="2"/>
  <c r="Q731" i="2" s="1"/>
  <c r="P2307" i="2"/>
  <c r="Q2307" i="2" s="1"/>
  <c r="P2609" i="2"/>
  <c r="Q2609" i="2" s="1"/>
  <c r="P1934" i="2"/>
  <c r="Q1934" i="2" s="1"/>
  <c r="P1313" i="2"/>
  <c r="Q1313" i="2" s="1"/>
  <c r="P1317" i="2"/>
  <c r="Q1317" i="2" s="1"/>
  <c r="P1075" i="2"/>
  <c r="Q1075" i="2" s="1"/>
  <c r="P894" i="2"/>
  <c r="Q894" i="2" s="1"/>
  <c r="P2273" i="2"/>
  <c r="Q2273" i="2" s="1"/>
  <c r="P1916" i="2"/>
  <c r="Q1916" i="2" s="1"/>
  <c r="P2369" i="2"/>
  <c r="Q2369" i="2" s="1"/>
  <c r="P2100" i="2"/>
  <c r="Q2100" i="2" s="1"/>
  <c r="P1114" i="2"/>
  <c r="Q1114" i="2" s="1"/>
  <c r="P1921" i="2"/>
  <c r="Q1921" i="2" s="1"/>
  <c r="N1902" i="2"/>
  <c r="P4007" i="2"/>
  <c r="Q4007" i="2" s="1"/>
  <c r="P3967" i="2"/>
  <c r="Q3967" i="2" s="1"/>
  <c r="T1579" i="2"/>
  <c r="T1643" i="2"/>
  <c r="T1583" i="2"/>
  <c r="W1583" i="2" s="1"/>
  <c r="P2029" i="2"/>
  <c r="Q2029" i="2" s="1"/>
  <c r="P3258" i="2"/>
  <c r="Q3258" i="2" s="1"/>
  <c r="P1443" i="2"/>
  <c r="Q1443" i="2" s="1"/>
  <c r="P1387" i="2"/>
  <c r="Q1387" i="2" s="1"/>
  <c r="P1367" i="2"/>
  <c r="Q1367" i="2" s="1"/>
  <c r="P1341" i="2"/>
  <c r="Q1341" i="2" s="1"/>
  <c r="P1682" i="2"/>
  <c r="Q1682" i="2" s="1"/>
  <c r="P1554" i="2"/>
  <c r="Q1554" i="2" s="1"/>
  <c r="P1006" i="2"/>
  <c r="Q1006" i="2" s="1"/>
  <c r="N1862" i="2"/>
  <c r="P2198" i="2"/>
  <c r="Q2198" i="2" s="1"/>
  <c r="W3768" i="2"/>
  <c r="P3444" i="2"/>
  <c r="Q3444" i="2" s="1"/>
  <c r="T2050" i="2"/>
  <c r="W2050" i="2" s="1"/>
  <c r="T1574" i="2"/>
  <c r="P1718" i="2"/>
  <c r="Q1718" i="2" s="1"/>
  <c r="P1702" i="2"/>
  <c r="Q1702" i="2" s="1"/>
  <c r="T30" i="2"/>
  <c r="W30" i="2" s="1"/>
  <c r="P2261" i="2"/>
  <c r="Q2261" i="2" s="1"/>
  <c r="P2169" i="2"/>
  <c r="Q2169" i="2" s="1"/>
  <c r="N2057" i="2"/>
  <c r="P1812" i="2"/>
  <c r="Q1812" i="2" s="1"/>
  <c r="P1822" i="2"/>
  <c r="Q1822" i="2" s="1"/>
  <c r="P1736" i="2"/>
  <c r="Q1736" i="2" s="1"/>
  <c r="N2091" i="2"/>
  <c r="P1882" i="2"/>
  <c r="Q1882" i="2" s="1"/>
  <c r="P1602" i="2"/>
  <c r="Q1602" i="2" s="1"/>
  <c r="P1845" i="2"/>
  <c r="Q1845" i="2" s="1"/>
  <c r="P1459" i="2"/>
  <c r="Q1459" i="2" s="1"/>
  <c r="P1144" i="2"/>
  <c r="Q1144" i="2" s="1"/>
  <c r="P686" i="2"/>
  <c r="Q686" i="2" s="1"/>
  <c r="P1612" i="2"/>
  <c r="Q1612" i="2" s="1"/>
  <c r="W398" i="2"/>
  <c r="T571" i="2"/>
  <c r="T1451" i="2"/>
  <c r="W1451" i="2" s="1"/>
  <c r="T1813" i="2"/>
  <c r="W1813" i="2" s="1"/>
  <c r="T2069" i="2"/>
  <c r="W2069" i="2" s="1"/>
  <c r="T1552" i="2"/>
  <c r="T1905" i="2"/>
  <c r="W1905" i="2" s="1"/>
  <c r="T2191" i="2"/>
  <c r="W2191" i="2" s="1"/>
  <c r="T935" i="2"/>
  <c r="W935" i="2" s="1"/>
  <c r="T954" i="2"/>
  <c r="W954" i="2" s="1"/>
  <c r="T1192" i="2"/>
  <c r="W1192" i="2" s="1"/>
  <c r="T1889" i="2"/>
  <c r="T2041" i="2"/>
  <c r="W2041" i="2" s="1"/>
  <c r="T2277" i="2"/>
  <c r="W2277" i="2" s="1"/>
  <c r="T1681" i="2"/>
  <c r="T2415" i="2"/>
  <c r="W2415" i="2" s="1"/>
  <c r="T2551" i="2"/>
  <c r="W2551" i="2" s="1"/>
  <c r="T2721" i="2"/>
  <c r="W2721" i="2" s="1"/>
  <c r="T3631" i="2"/>
  <c r="W3631" i="2" s="1"/>
  <c r="T496" i="2"/>
  <c r="W2218" i="2"/>
  <c r="P1963" i="2"/>
  <c r="Q1963" i="2" s="1"/>
  <c r="N2117" i="2"/>
  <c r="P1796" i="2"/>
  <c r="Q1796" i="2" s="1"/>
  <c r="P2465" i="2"/>
  <c r="Q2465" i="2" s="1"/>
  <c r="P2433" i="2"/>
  <c r="Q2433" i="2" s="1"/>
  <c r="N1891" i="2"/>
  <c r="P1786" i="2"/>
  <c r="Q1786" i="2" s="1"/>
  <c r="P1295" i="2"/>
  <c r="Q1295" i="2" s="1"/>
  <c r="P1697" i="2"/>
  <c r="Q1697" i="2" s="1"/>
  <c r="P1589" i="2"/>
  <c r="Q1589" i="2" s="1"/>
  <c r="P1460" i="2"/>
  <c r="Q1460" i="2" s="1"/>
  <c r="P1395" i="2"/>
  <c r="Q1395" i="2" s="1"/>
  <c r="P1197" i="2"/>
  <c r="Q1197" i="2" s="1"/>
  <c r="P986" i="2"/>
  <c r="Q986" i="2" s="1"/>
  <c r="P1021" i="2"/>
  <c r="Q1021" i="2" s="1"/>
  <c r="T512" i="2"/>
  <c r="T49" i="2"/>
  <c r="T18" i="2"/>
  <c r="W18" i="2" s="1"/>
  <c r="T94" i="2"/>
  <c r="W94" i="2" s="1"/>
  <c r="P416" i="2"/>
  <c r="Q416" i="2" s="1"/>
  <c r="T541" i="2"/>
  <c r="W498" i="2"/>
  <c r="T1365" i="2"/>
  <c r="T1414" i="2"/>
  <c r="W1414" i="2" s="1"/>
  <c r="T1736" i="2"/>
  <c r="W1736" i="2" s="1"/>
  <c r="T1884" i="2"/>
  <c r="W1884" i="2" s="1"/>
  <c r="T1808" i="2"/>
  <c r="W1808" i="2" s="1"/>
  <c r="T2555" i="2"/>
  <c r="W2555" i="2" s="1"/>
  <c r="T2483" i="2"/>
  <c r="W2483" i="2" s="1"/>
  <c r="T2401" i="2"/>
  <c r="W2401" i="2" s="1"/>
  <c r="T3071" i="2"/>
  <c r="T3103" i="2"/>
  <c r="P512" i="2"/>
  <c r="Q512" i="2" s="1"/>
  <c r="T668" i="2"/>
  <c r="W668" i="2" s="1"/>
  <c r="W469" i="2"/>
  <c r="T441" i="2"/>
  <c r="T353" i="2"/>
  <c r="W353" i="2" s="1"/>
  <c r="T1308" i="2"/>
  <c r="W531" i="2"/>
  <c r="T99" i="2"/>
  <c r="W99" i="2" s="1"/>
  <c r="P355" i="2"/>
  <c r="Q355" i="2" s="1"/>
  <c r="N3012" i="2"/>
  <c r="O3012" i="2" s="1"/>
  <c r="P2567" i="2"/>
  <c r="Q2567" i="2" s="1"/>
  <c r="P2277" i="2"/>
  <c r="Q2277" i="2" s="1"/>
  <c r="P2964" i="2"/>
  <c r="Q2964" i="2" s="1"/>
  <c r="P2651" i="2"/>
  <c r="Q2651" i="2" s="1"/>
  <c r="P2459" i="2"/>
  <c r="Q2459" i="2" s="1"/>
  <c r="P1944" i="2"/>
  <c r="Q1944" i="2" s="1"/>
  <c r="P1356" i="2"/>
  <c r="Q1356" i="2" s="1"/>
  <c r="N3965" i="2"/>
  <c r="O3965" i="2" s="1"/>
  <c r="P3751" i="2"/>
  <c r="Q3751" i="2" s="1"/>
  <c r="P3909" i="2"/>
  <c r="Q3909" i="2" s="1"/>
  <c r="W4042" i="2"/>
  <c r="T3781" i="2"/>
  <c r="T3251" i="2"/>
  <c r="W3251" i="2" s="1"/>
  <c r="T3206" i="2"/>
  <c r="T3609" i="2"/>
  <c r="W3609" i="2" s="1"/>
  <c r="T1656" i="2"/>
  <c r="T1461" i="2"/>
  <c r="W1461" i="2" s="1"/>
  <c r="T797" i="2"/>
  <c r="T577" i="2"/>
  <c r="T1591" i="2"/>
  <c r="W1591" i="2" s="1"/>
  <c r="T2167" i="2"/>
  <c r="W2167" i="2" s="1"/>
  <c r="T1340" i="2"/>
  <c r="W1340" i="2" s="1"/>
  <c r="T1476" i="2"/>
  <c r="W1476" i="2" s="1"/>
  <c r="T1941" i="2"/>
  <c r="W1941" i="2" s="1"/>
  <c r="T2919" i="2"/>
  <c r="T2788" i="2"/>
  <c r="W2788" i="2" s="1"/>
  <c r="T3115" i="2"/>
  <c r="W3115" i="2" s="1"/>
  <c r="T3367" i="2"/>
  <c r="T3162" i="2"/>
  <c r="T3423" i="2"/>
  <c r="T361" i="2"/>
  <c r="W361" i="2" s="1"/>
  <c r="T84" i="2"/>
  <c r="T16" i="2"/>
  <c r="T65" i="2"/>
  <c r="T51" i="2"/>
  <c r="T43" i="2"/>
  <c r="T27" i="2"/>
  <c r="T10" i="2"/>
  <c r="W10" i="2" s="1"/>
  <c r="T489" i="2"/>
  <c r="W489" i="2" s="1"/>
  <c r="W197" i="2"/>
  <c r="W181" i="2"/>
  <c r="W165" i="2"/>
  <c r="W29" i="2"/>
  <c r="W3759" i="2"/>
  <c r="W3382" i="2"/>
  <c r="P3249" i="2"/>
  <c r="Q3249" i="2" s="1"/>
  <c r="P2874" i="2"/>
  <c r="Q2874" i="2" s="1"/>
  <c r="N2732" i="2"/>
  <c r="O2732" i="2" s="1"/>
  <c r="P2361" i="2"/>
  <c r="Q2361" i="2" s="1"/>
  <c r="P2061" i="2"/>
  <c r="Q2061" i="2" s="1"/>
  <c r="P1668" i="2"/>
  <c r="Q1668" i="2" s="1"/>
  <c r="P2656" i="2"/>
  <c r="Q2656" i="2" s="1"/>
  <c r="P2025" i="2"/>
  <c r="Q2025" i="2" s="1"/>
  <c r="N1835" i="2"/>
  <c r="P1342" i="2"/>
  <c r="Q1342" i="2" s="1"/>
  <c r="P2065" i="2"/>
  <c r="Q2065" i="2" s="1"/>
  <c r="P981" i="2"/>
  <c r="Q981" i="2" s="1"/>
  <c r="P3817" i="2"/>
  <c r="Q3817" i="2" s="1"/>
  <c r="P3785" i="2"/>
  <c r="Q3785" i="2" s="1"/>
  <c r="P3221" i="2"/>
  <c r="Q3221" i="2" s="1"/>
  <c r="P2311" i="2"/>
  <c r="Q2311" i="2" s="1"/>
  <c r="P2079" i="2"/>
  <c r="Q2079" i="2" s="1"/>
  <c r="P2125" i="2"/>
  <c r="Q2125" i="2" s="1"/>
  <c r="P1694" i="2"/>
  <c r="Q1694" i="2" s="1"/>
  <c r="N3175" i="2"/>
  <c r="O3175" i="2" s="1"/>
  <c r="P3142" i="2"/>
  <c r="Q3142" i="2" s="1"/>
  <c r="N3143" i="2"/>
  <c r="O3143" i="2" s="1"/>
  <c r="P2930" i="2"/>
  <c r="Q2930" i="2" s="1"/>
  <c r="P2750" i="2"/>
  <c r="Q2750" i="2" s="1"/>
  <c r="P2645" i="2"/>
  <c r="Q2645" i="2" s="1"/>
  <c r="P2344" i="2"/>
  <c r="Q2344" i="2" s="1"/>
  <c r="N2019" i="2"/>
  <c r="P2330" i="2"/>
  <c r="Q2330" i="2" s="1"/>
  <c r="P1976" i="2"/>
  <c r="Q1976" i="2" s="1"/>
  <c r="N1819" i="2"/>
  <c r="P1733" i="2"/>
  <c r="Q1733" i="2" s="1"/>
  <c r="N2141" i="2"/>
  <c r="P1801" i="2"/>
  <c r="Q1801" i="2" s="1"/>
  <c r="P1650" i="2"/>
  <c r="Q1650" i="2" s="1"/>
  <c r="P1630" i="2"/>
  <c r="Q1630" i="2" s="1"/>
  <c r="P1580" i="2"/>
  <c r="Q1580" i="2" s="1"/>
  <c r="P1543" i="2"/>
  <c r="Q1543" i="2" s="1"/>
  <c r="P1458" i="2"/>
  <c r="Q1458" i="2" s="1"/>
  <c r="P1355" i="2"/>
  <c r="Q1355" i="2" s="1"/>
  <c r="P1026" i="2"/>
  <c r="Q1026" i="2" s="1"/>
  <c r="P926" i="2"/>
  <c r="Q926" i="2" s="1"/>
  <c r="P884" i="2"/>
  <c r="Q884" i="2" s="1"/>
  <c r="P1014" i="2"/>
  <c r="Q1014" i="2" s="1"/>
  <c r="P2654" i="2"/>
  <c r="Q2654" i="2" s="1"/>
  <c r="P1520" i="2"/>
  <c r="Q1520" i="2" s="1"/>
  <c r="P3577" i="2"/>
  <c r="Q3577" i="2" s="1"/>
  <c r="P3710" i="2"/>
  <c r="Q3710" i="2" s="1"/>
  <c r="N3238" i="2"/>
  <c r="O3238" i="2" s="1"/>
  <c r="P3509" i="2"/>
  <c r="Q3509" i="2" s="1"/>
  <c r="P3456" i="2"/>
  <c r="Q3456" i="2" s="1"/>
  <c r="N3500" i="2"/>
  <c r="O3500" i="2" s="1"/>
  <c r="P3525" i="2"/>
  <c r="Q3525" i="2" s="1"/>
  <c r="P3565" i="2"/>
  <c r="Q3565" i="2" s="1"/>
  <c r="P3980" i="2"/>
  <c r="Q3980" i="2" s="1"/>
  <c r="P3881" i="2"/>
  <c r="Q3881" i="2" s="1"/>
  <c r="P3857" i="2"/>
  <c r="Q3857" i="2" s="1"/>
  <c r="N3975" i="2"/>
  <c r="O3975" i="2" s="1"/>
  <c r="N3907" i="2"/>
  <c r="O3907" i="2" s="1"/>
  <c r="P3944" i="2"/>
  <c r="Q3944" i="2" s="1"/>
  <c r="P3988" i="2"/>
  <c r="Q3988" i="2" s="1"/>
  <c r="N4002" i="2"/>
  <c r="O4002" i="2" s="1"/>
  <c r="P540" i="2"/>
  <c r="Q540" i="2" s="1"/>
  <c r="T2261" i="2"/>
  <c r="W2261" i="2" s="1"/>
  <c r="T899" i="2"/>
  <c r="W899" i="2" s="1"/>
  <c r="T1860" i="2"/>
  <c r="W1860" i="2" s="1"/>
  <c r="T2515" i="2"/>
  <c r="W2515" i="2" s="1"/>
  <c r="T2433" i="2"/>
  <c r="W2433" i="2" s="1"/>
  <c r="T2564" i="2"/>
  <c r="W2564" i="2" s="1"/>
  <c r="T2587" i="2"/>
  <c r="T2649" i="2"/>
  <c r="W2649" i="2" s="1"/>
  <c r="T3150" i="2"/>
  <c r="T3134" i="2"/>
  <c r="W3134" i="2" s="1"/>
  <c r="T3365" i="2"/>
  <c r="T3638" i="2"/>
  <c r="W3638" i="2" s="1"/>
  <c r="T408" i="2"/>
  <c r="W408" i="2" s="1"/>
  <c r="W512" i="2"/>
  <c r="T103" i="2"/>
  <c r="W103" i="2" s="1"/>
  <c r="P1557" i="2"/>
  <c r="Q1557" i="2" s="1"/>
  <c r="P2140" i="2"/>
  <c r="Q2140" i="2" s="1"/>
  <c r="P1571" i="2"/>
  <c r="Q1571" i="2" s="1"/>
  <c r="P1034" i="2"/>
  <c r="Q1034" i="2" s="1"/>
  <c r="P1503" i="2"/>
  <c r="Q1503" i="2" s="1"/>
  <c r="P2386" i="2"/>
  <c r="Q2386" i="2" s="1"/>
  <c r="P4017" i="2"/>
  <c r="Q4017" i="2" s="1"/>
  <c r="P3952" i="2"/>
  <c r="Q3952" i="2" s="1"/>
  <c r="P4053" i="2"/>
  <c r="Q4053" i="2" s="1"/>
  <c r="P4035" i="2"/>
  <c r="Q4035" i="2" s="1"/>
  <c r="P3935" i="2"/>
  <c r="Q3935" i="2" s="1"/>
  <c r="P3977" i="2"/>
  <c r="Q3977" i="2" s="1"/>
  <c r="P3807" i="2"/>
  <c r="Q3807" i="2" s="1"/>
  <c r="P3947" i="2"/>
  <c r="Q3947" i="2" s="1"/>
  <c r="P4040" i="2"/>
  <c r="Q4040" i="2" s="1"/>
  <c r="T3998" i="2"/>
  <c r="T3974" i="2"/>
  <c r="P3898" i="2"/>
  <c r="Q3898" i="2" s="1"/>
  <c r="N3883" i="2"/>
  <c r="O3883" i="2" s="1"/>
  <c r="P3793" i="2"/>
  <c r="Q3793" i="2" s="1"/>
  <c r="P3680" i="2"/>
  <c r="Q3680" i="2" s="1"/>
  <c r="P3651" i="2"/>
  <c r="Q3651" i="2" s="1"/>
  <c r="P3600" i="2"/>
  <c r="Q3600" i="2" s="1"/>
  <c r="P3755" i="2"/>
  <c r="Q3755" i="2" s="1"/>
  <c r="P3650" i="2"/>
  <c r="Q3650" i="2" s="1"/>
  <c r="P3613" i="2"/>
  <c r="Q3613" i="2" s="1"/>
  <c r="W3475" i="2"/>
  <c r="P3738" i="2"/>
  <c r="Q3738" i="2" s="1"/>
  <c r="P3518" i="2"/>
  <c r="Q3518" i="2" s="1"/>
  <c r="P3496" i="2"/>
  <c r="Q3496" i="2" s="1"/>
  <c r="P3471" i="2"/>
  <c r="Q3471" i="2" s="1"/>
  <c r="P3414" i="2"/>
  <c r="Q3414" i="2" s="1"/>
  <c r="P3411" i="2"/>
  <c r="Q3411" i="2" s="1"/>
  <c r="P3391" i="2"/>
  <c r="Q3391" i="2" s="1"/>
  <c r="N3272" i="2"/>
  <c r="O3272" i="2" s="1"/>
  <c r="N3127" i="2"/>
  <c r="O3127" i="2" s="1"/>
  <c r="P3872" i="2"/>
  <c r="Q3872" i="2" s="1"/>
  <c r="P3724" i="2"/>
  <c r="Q3724" i="2" s="1"/>
  <c r="P3431" i="2"/>
  <c r="Q3431" i="2" s="1"/>
  <c r="W3781" i="2"/>
  <c r="P3746" i="2"/>
  <c r="Q3746" i="2" s="1"/>
  <c r="P3624" i="2"/>
  <c r="Q3624" i="2" s="1"/>
  <c r="P3241" i="2"/>
  <c r="Q3241" i="2" s="1"/>
  <c r="W3206" i="2"/>
  <c r="T3997" i="2"/>
  <c r="P3539" i="2"/>
  <c r="Q3539" i="2" s="1"/>
  <c r="T3516" i="2"/>
  <c r="T3148" i="2"/>
  <c r="P3137" i="2"/>
  <c r="Q3137" i="2" s="1"/>
  <c r="T3130" i="2"/>
  <c r="P3341" i="2"/>
  <c r="Q3341" i="2" s="1"/>
  <c r="T3175" i="2"/>
  <c r="T3701" i="2"/>
  <c r="W3701" i="2" s="1"/>
  <c r="T3192" i="2"/>
  <c r="W3192" i="2" s="1"/>
  <c r="T3181" i="2"/>
  <c r="T3174" i="2"/>
  <c r="P3169" i="2"/>
  <c r="Q3169" i="2" s="1"/>
  <c r="T3160" i="2"/>
  <c r="P3131" i="2"/>
  <c r="Q3131" i="2" s="1"/>
  <c r="T3031" i="2"/>
  <c r="T3020" i="2"/>
  <c r="W3020" i="2" s="1"/>
  <c r="T3792" i="2"/>
  <c r="T3485" i="2"/>
  <c r="T3416" i="2"/>
  <c r="T3370" i="2"/>
  <c r="T3191" i="2"/>
  <c r="W3191" i="2" s="1"/>
  <c r="P3166" i="2"/>
  <c r="Q3166" i="2" s="1"/>
  <c r="T3074" i="2"/>
  <c r="T3083" i="2"/>
  <c r="W3083" i="2" s="1"/>
  <c r="P3053" i="2"/>
  <c r="Q3053" i="2" s="1"/>
  <c r="T3004" i="2"/>
  <c r="T2984" i="2"/>
  <c r="W2984" i="2" s="1"/>
  <c r="T2838" i="2"/>
  <c r="W2838" i="2" s="1"/>
  <c r="T2203" i="2"/>
  <c r="T2185" i="2"/>
  <c r="T2173" i="2"/>
  <c r="T2219" i="2"/>
  <c r="T2212" i="2"/>
  <c r="W2175" i="2"/>
  <c r="N3086" i="2"/>
  <c r="O3086" i="2" s="1"/>
  <c r="P3581" i="2"/>
  <c r="Q3581" i="2" s="1"/>
  <c r="P3689" i="2"/>
  <c r="Q3689" i="2" s="1"/>
  <c r="P3766" i="2"/>
  <c r="Q3766" i="2" s="1"/>
  <c r="N3945" i="2"/>
  <c r="O3945" i="2" s="1"/>
  <c r="P3363" i="2"/>
  <c r="Q3363" i="2" s="1"/>
  <c r="N3139" i="2"/>
  <c r="O3139" i="2" s="1"/>
  <c r="P2982" i="2"/>
  <c r="Q2982" i="2" s="1"/>
  <c r="P2938" i="2"/>
  <c r="Q2938" i="2" s="1"/>
  <c r="P2882" i="2"/>
  <c r="Q2882" i="2" s="1"/>
  <c r="P3070" i="2"/>
  <c r="Q3070" i="2" s="1"/>
  <c r="P2774" i="2"/>
  <c r="Q2774" i="2" s="1"/>
  <c r="P3319" i="2"/>
  <c r="Q3319" i="2" s="1"/>
  <c r="P2992" i="2"/>
  <c r="Q2992" i="2" s="1"/>
  <c r="P2866" i="2"/>
  <c r="Q2866" i="2" s="1"/>
  <c r="P2918" i="2"/>
  <c r="Q2918" i="2" s="1"/>
  <c r="P2894" i="2"/>
  <c r="Q2894" i="2" s="1"/>
  <c r="P2862" i="2"/>
  <c r="Q2862" i="2" s="1"/>
  <c r="P2247" i="2"/>
  <c r="Q2247" i="2" s="1"/>
  <c r="P2109" i="2"/>
  <c r="Q2109" i="2" s="1"/>
  <c r="P2350" i="2"/>
  <c r="Q2350" i="2" s="1"/>
  <c r="P2205" i="2"/>
  <c r="Q2205" i="2" s="1"/>
  <c r="P1846" i="2"/>
  <c r="Q1846" i="2" s="1"/>
  <c r="P1788" i="2"/>
  <c r="Q1788" i="2" s="1"/>
  <c r="P1780" i="2"/>
  <c r="Q1780" i="2" s="1"/>
  <c r="P1716" i="2"/>
  <c r="Q1716" i="2" s="1"/>
  <c r="P1696" i="2"/>
  <c r="Q1696" i="2" s="1"/>
  <c r="P3902" i="2"/>
  <c r="Q3902" i="2" s="1"/>
  <c r="P3704" i="2"/>
  <c r="Q3704" i="2" s="1"/>
  <c r="P3567" i="2"/>
  <c r="Q3567" i="2" s="1"/>
  <c r="P3459" i="2"/>
  <c r="Q3459" i="2" s="1"/>
  <c r="P3361" i="2"/>
  <c r="Q3361" i="2" s="1"/>
  <c r="P3209" i="2"/>
  <c r="Q3209" i="2" s="1"/>
  <c r="P3158" i="2"/>
  <c r="Q3158" i="2" s="1"/>
  <c r="N3419" i="2"/>
  <c r="O3419" i="2" s="1"/>
  <c r="P3410" i="2"/>
  <c r="Q3410" i="2" s="1"/>
  <c r="P3393" i="2"/>
  <c r="Q3393" i="2" s="1"/>
  <c r="P3309" i="2"/>
  <c r="Q3309" i="2" s="1"/>
  <c r="P3284" i="2"/>
  <c r="Q3284" i="2" s="1"/>
  <c r="P3274" i="2"/>
  <c r="Q3274" i="2" s="1"/>
  <c r="P3262" i="2"/>
  <c r="Q3262" i="2" s="1"/>
  <c r="P3030" i="2"/>
  <c r="Q3030" i="2" s="1"/>
  <c r="P3093" i="2"/>
  <c r="Q3093" i="2" s="1"/>
  <c r="P3058" i="2"/>
  <c r="Q3058" i="2" s="1"/>
  <c r="P2794" i="2"/>
  <c r="Q2794" i="2" s="1"/>
  <c r="N2929" i="2"/>
  <c r="O2929" i="2" s="1"/>
  <c r="P2806" i="2"/>
  <c r="Q2806" i="2" s="1"/>
  <c r="P2786" i="2"/>
  <c r="Q2786" i="2" s="1"/>
  <c r="P2764" i="2"/>
  <c r="Q2764" i="2" s="1"/>
  <c r="P2605" i="2"/>
  <c r="Q2605" i="2" s="1"/>
  <c r="P2600" i="2"/>
  <c r="Q2600" i="2" s="1"/>
  <c r="P2702" i="2"/>
  <c r="Q2702" i="2" s="1"/>
  <c r="P2642" i="2"/>
  <c r="Q2642" i="2" s="1"/>
  <c r="N1939" i="2"/>
  <c r="P2267" i="2"/>
  <c r="Q2267" i="2" s="1"/>
  <c r="P1567" i="2"/>
  <c r="Q1567" i="2" s="1"/>
  <c r="P2041" i="2"/>
  <c r="Q2041" i="2" s="1"/>
  <c r="P2035" i="2"/>
  <c r="Q2035" i="2" s="1"/>
  <c r="N1930" i="2"/>
  <c r="N1778" i="2"/>
  <c r="P1725" i="2"/>
  <c r="Q1725" i="2" s="1"/>
  <c r="P1052" i="2"/>
  <c r="Q1052" i="2" s="1"/>
  <c r="P1025" i="2"/>
  <c r="Q1025" i="2" s="1"/>
  <c r="P3966" i="2"/>
  <c r="Q3966" i="2" s="1"/>
  <c r="P3740" i="2"/>
  <c r="Q3740" i="2" s="1"/>
  <c r="P3687" i="2"/>
  <c r="Q3687" i="2" s="1"/>
  <c r="P3834" i="2"/>
  <c r="Q3834" i="2" s="1"/>
  <c r="P3756" i="2"/>
  <c r="Q3756" i="2" s="1"/>
  <c r="N2810" i="2"/>
  <c r="O2810" i="2" s="1"/>
  <c r="P1611" i="2"/>
  <c r="Q1611" i="2" s="1"/>
  <c r="P3360" i="2"/>
  <c r="Q3360" i="2" s="1"/>
  <c r="P3264" i="2"/>
  <c r="Q3264" i="2" s="1"/>
  <c r="P3357" i="2"/>
  <c r="Q3357" i="2" s="1"/>
  <c r="N3071" i="2"/>
  <c r="O3071" i="2" s="1"/>
  <c r="P3211" i="2"/>
  <c r="Q3211" i="2" s="1"/>
  <c r="P3280" i="2"/>
  <c r="Q3280" i="2" s="1"/>
  <c r="P4038" i="2"/>
  <c r="Q4038" i="2" s="1"/>
  <c r="P4018" i="2"/>
  <c r="Q4018" i="2" s="1"/>
  <c r="P3747" i="2"/>
  <c r="Q3747" i="2" s="1"/>
  <c r="P3723" i="2"/>
  <c r="Q3723" i="2" s="1"/>
  <c r="P3602" i="2"/>
  <c r="Q3602" i="2" s="1"/>
  <c r="P3522" i="2"/>
  <c r="Q3522" i="2" s="1"/>
  <c r="P3568" i="2"/>
  <c r="Q3568" i="2" s="1"/>
  <c r="P3520" i="2"/>
  <c r="Q3520" i="2" s="1"/>
  <c r="P3335" i="2"/>
  <c r="Q3335" i="2" s="1"/>
  <c r="P3379" i="2"/>
  <c r="Q3379" i="2" s="1"/>
  <c r="P3339" i="2"/>
  <c r="Q3339" i="2" s="1"/>
  <c r="P3223" i="2"/>
  <c r="Q3223" i="2" s="1"/>
  <c r="P3177" i="2"/>
  <c r="Q3177" i="2" s="1"/>
  <c r="P3110" i="2"/>
  <c r="Q3110" i="2" s="1"/>
  <c r="P2912" i="2"/>
  <c r="Q2912" i="2" s="1"/>
  <c r="P2966" i="2"/>
  <c r="Q2966" i="2" s="1"/>
  <c r="N2888" i="2"/>
  <c r="O2888" i="2" s="1"/>
  <c r="P2729" i="2"/>
  <c r="Q2729" i="2" s="1"/>
  <c r="P2798" i="2"/>
  <c r="Q2798" i="2" s="1"/>
  <c r="P2231" i="2"/>
  <c r="Q2231" i="2" s="1"/>
  <c r="P2111" i="2"/>
  <c r="Q2111" i="2" s="1"/>
  <c r="P1979" i="2"/>
  <c r="Q1979" i="2" s="1"/>
  <c r="P2325" i="2"/>
  <c r="Q2325" i="2" s="1"/>
  <c r="P2245" i="2"/>
  <c r="Q2245" i="2" s="1"/>
  <c r="P2047" i="2"/>
  <c r="Q2047" i="2" s="1"/>
  <c r="P2015" i="2"/>
  <c r="Q2015" i="2" s="1"/>
  <c r="P1981" i="2"/>
  <c r="Q1981" i="2" s="1"/>
  <c r="P2281" i="2"/>
  <c r="Q2281" i="2" s="1"/>
  <c r="P1820" i="2"/>
  <c r="Q1820" i="2" s="1"/>
  <c r="P1756" i="2"/>
  <c r="Q1756" i="2" s="1"/>
  <c r="P1685" i="2"/>
  <c r="Q1685" i="2" s="1"/>
  <c r="P1672" i="2"/>
  <c r="Q1672" i="2" s="1"/>
  <c r="P1636" i="2"/>
  <c r="Q1636" i="2" s="1"/>
  <c r="P1816" i="2"/>
  <c r="Q1816" i="2" s="1"/>
  <c r="P1726" i="2"/>
  <c r="Q1726" i="2" s="1"/>
  <c r="P1616" i="2"/>
  <c r="Q1616" i="2" s="1"/>
  <c r="P1774" i="2"/>
  <c r="Q1774" i="2" s="1"/>
  <c r="P1738" i="2"/>
  <c r="Q1738" i="2" s="1"/>
  <c r="P1082" i="2"/>
  <c r="Q1082" i="2" s="1"/>
  <c r="P3783" i="2"/>
  <c r="Q3783" i="2" s="1"/>
  <c r="P3894" i="2"/>
  <c r="Q3894" i="2" s="1"/>
  <c r="P3850" i="2"/>
  <c r="Q3850" i="2" s="1"/>
  <c r="N3565" i="2"/>
  <c r="O3565" i="2" s="1"/>
  <c r="P3491" i="2"/>
  <c r="Q3491" i="2" s="1"/>
  <c r="P3418" i="2"/>
  <c r="Q3418" i="2" s="1"/>
  <c r="P3499" i="2"/>
  <c r="Q3499" i="2" s="1"/>
  <c r="P3454" i="2"/>
  <c r="Q3454" i="2" s="1"/>
  <c r="P3321" i="2"/>
  <c r="Q3321" i="2" s="1"/>
  <c r="P3246" i="2"/>
  <c r="Q3246" i="2" s="1"/>
  <c r="P3202" i="2"/>
  <c r="Q3202" i="2" s="1"/>
  <c r="P3353" i="2"/>
  <c r="Q3353" i="2" s="1"/>
  <c r="P3298" i="2"/>
  <c r="Q3298" i="2" s="1"/>
  <c r="P3281" i="2"/>
  <c r="Q3281" i="2" s="1"/>
  <c r="P3111" i="2"/>
  <c r="Q3111" i="2" s="1"/>
  <c r="P3023" i="2"/>
  <c r="Q3023" i="2" s="1"/>
  <c r="P3007" i="2"/>
  <c r="Q3007" i="2" s="1"/>
  <c r="P3073" i="2"/>
  <c r="Q3073" i="2" s="1"/>
  <c r="P3036" i="2"/>
  <c r="Q3036" i="2" s="1"/>
  <c r="N2905" i="2"/>
  <c r="O2905" i="2" s="1"/>
  <c r="P2919" i="2"/>
  <c r="Q2919" i="2" s="1"/>
  <c r="P2614" i="2"/>
  <c r="Q2614" i="2" s="1"/>
  <c r="P2587" i="2"/>
  <c r="Q2587" i="2" s="1"/>
  <c r="P2542" i="2"/>
  <c r="Q2542" i="2" s="1"/>
  <c r="P2515" i="2"/>
  <c r="Q2515" i="2" s="1"/>
  <c r="P2736" i="2"/>
  <c r="Q2736" i="2" s="1"/>
  <c r="P2640" i="2"/>
  <c r="Q2640" i="2" s="1"/>
  <c r="P2408" i="2"/>
  <c r="Q2408" i="2" s="1"/>
  <c r="P2392" i="2"/>
  <c r="Q2392" i="2" s="1"/>
  <c r="P2373" i="2"/>
  <c r="Q2373" i="2" s="1"/>
  <c r="P2210" i="2"/>
  <c r="Q2210" i="2" s="1"/>
  <c r="P1993" i="2"/>
  <c r="Q1993" i="2" s="1"/>
  <c r="P1982" i="2"/>
  <c r="Q1982" i="2" s="1"/>
  <c r="P2088" i="2"/>
  <c r="Q2088" i="2" s="1"/>
  <c r="P2000" i="2"/>
  <c r="Q2000" i="2" s="1"/>
  <c r="P1925" i="2"/>
  <c r="Q1925" i="2" s="1"/>
  <c r="P1869" i="2"/>
  <c r="Q1869" i="2" s="1"/>
  <c r="P1825" i="2"/>
  <c r="Q1825" i="2" s="1"/>
  <c r="P1614" i="2"/>
  <c r="Q1614" i="2" s="1"/>
  <c r="P1576" i="2"/>
  <c r="Q1576" i="2" s="1"/>
  <c r="P1454" i="2"/>
  <c r="Q1454" i="2" s="1"/>
  <c r="P1243" i="2"/>
  <c r="Q1243" i="2" s="1"/>
  <c r="P2152" i="2"/>
  <c r="Q2152" i="2" s="1"/>
  <c r="P2078" i="2"/>
  <c r="Q2078" i="2" s="1"/>
  <c r="N2039" i="2"/>
  <c r="P1875" i="2"/>
  <c r="Q1875" i="2" s="1"/>
  <c r="P1777" i="2"/>
  <c r="Q1777" i="2" s="1"/>
  <c r="P1752" i="2"/>
  <c r="Q1752" i="2" s="1"/>
  <c r="P1700" i="2"/>
  <c r="Q1700" i="2" s="1"/>
  <c r="P1518" i="2"/>
  <c r="Q1518" i="2" s="1"/>
  <c r="P1252" i="2"/>
  <c r="Q1252" i="2" s="1"/>
  <c r="P1009" i="2"/>
  <c r="Q1009" i="2" s="1"/>
  <c r="P721" i="2"/>
  <c r="Q721" i="2" s="1"/>
  <c r="P1164" i="2"/>
  <c r="Q1164" i="2" s="1"/>
  <c r="P1166" i="2"/>
  <c r="Q1166" i="2" s="1"/>
  <c r="P1119" i="2"/>
  <c r="Q1119" i="2" s="1"/>
  <c r="P1070" i="2"/>
  <c r="Q1070" i="2" s="1"/>
  <c r="P946" i="2"/>
  <c r="Q946" i="2" s="1"/>
  <c r="P730" i="2"/>
  <c r="Q730" i="2" s="1"/>
  <c r="P3888" i="2"/>
  <c r="Q3888" i="2" s="1"/>
  <c r="N3754" i="2"/>
  <c r="O3754" i="2" s="1"/>
  <c r="P3696" i="2"/>
  <c r="Q3696" i="2" s="1"/>
  <c r="P3663" i="2"/>
  <c r="Q3663" i="2" s="1"/>
  <c r="P3498" i="2"/>
  <c r="Q3498" i="2" s="1"/>
  <c r="P3808" i="2"/>
  <c r="Q3808" i="2" s="1"/>
  <c r="P3571" i="2"/>
  <c r="Q3571" i="2" s="1"/>
  <c r="P3519" i="2"/>
  <c r="Q3519" i="2" s="1"/>
  <c r="P3804" i="2"/>
  <c r="Q3804" i="2" s="1"/>
  <c r="P2906" i="2"/>
  <c r="Q2906" i="2" s="1"/>
  <c r="P3896" i="2"/>
  <c r="Q3896" i="2" s="1"/>
  <c r="P2823" i="2"/>
  <c r="Q2823" i="2" s="1"/>
  <c r="P2649" i="2"/>
  <c r="Q2649" i="2" s="1"/>
  <c r="P3545" i="2"/>
  <c r="Q3545" i="2" s="1"/>
  <c r="P3286" i="2"/>
  <c r="Q3286" i="2" s="1"/>
  <c r="P2834" i="2"/>
  <c r="Q2834" i="2" s="1"/>
  <c r="P2744" i="2"/>
  <c r="Q2744" i="2" s="1"/>
  <c r="P2639" i="2"/>
  <c r="Q2639" i="2" s="1"/>
  <c r="P3315" i="2"/>
  <c r="Q3315" i="2" s="1"/>
  <c r="P1953" i="2"/>
  <c r="Q1953" i="2" s="1"/>
  <c r="P1415" i="2"/>
  <c r="Q1415" i="2" s="1"/>
  <c r="P2322" i="2"/>
  <c r="Q2322" i="2" s="1"/>
  <c r="P1898" i="2"/>
  <c r="Q1898" i="2" s="1"/>
  <c r="P2042" i="2"/>
  <c r="Q2042" i="2" s="1"/>
  <c r="P1665" i="2"/>
  <c r="Q1665" i="2" s="1"/>
  <c r="P1472" i="2"/>
  <c r="Q1472" i="2" s="1"/>
  <c r="P2106" i="2"/>
  <c r="Q2106" i="2" s="1"/>
  <c r="W4002" i="2"/>
  <c r="W3764" i="2"/>
  <c r="W3551" i="2"/>
  <c r="W3570" i="2"/>
  <c r="W3555" i="2"/>
  <c r="W3531" i="2"/>
  <c r="W3386" i="2"/>
  <c r="W3450" i="2"/>
  <c r="W3322" i="2"/>
  <c r="W3181" i="2"/>
  <c r="W3074" i="2"/>
  <c r="W2963" i="2"/>
  <c r="P3676" i="2"/>
  <c r="Q3676" i="2" s="1"/>
  <c r="P2011" i="2"/>
  <c r="Q2011" i="2" s="1"/>
  <c r="P2352" i="2"/>
  <c r="Q2352" i="2" s="1"/>
  <c r="P1965" i="2"/>
  <c r="Q1965" i="2" s="1"/>
  <c r="P2049" i="2"/>
  <c r="Q2049" i="2" s="1"/>
  <c r="P1858" i="2"/>
  <c r="Q1858" i="2" s="1"/>
  <c r="P3220" i="2"/>
  <c r="Q3220" i="2" s="1"/>
  <c r="P3322" i="2"/>
  <c r="Q3322" i="2" s="1"/>
  <c r="P3162" i="2"/>
  <c r="Q3162" i="2" s="1"/>
  <c r="P3154" i="2"/>
  <c r="Q3154" i="2" s="1"/>
  <c r="N2909" i="2"/>
  <c r="O2909" i="2" s="1"/>
  <c r="P2462" i="2"/>
  <c r="Q2462" i="2" s="1"/>
  <c r="P2751" i="2"/>
  <c r="Q2751" i="2" s="1"/>
  <c r="P2558" i="2"/>
  <c r="Q2558" i="2" s="1"/>
  <c r="P2457" i="2"/>
  <c r="Q2457" i="2" s="1"/>
  <c r="P2314" i="2"/>
  <c r="Q2314" i="2" s="1"/>
  <c r="N2132" i="2"/>
  <c r="P2026" i="2"/>
  <c r="Q2026" i="2" s="1"/>
  <c r="P1893" i="2"/>
  <c r="Q1893" i="2" s="1"/>
  <c r="N1795" i="2"/>
  <c r="P1550" i="2"/>
  <c r="Q1550" i="2" s="1"/>
  <c r="P1428" i="2"/>
  <c r="Q1428" i="2" s="1"/>
  <c r="P895" i="2"/>
  <c r="Q895" i="2" s="1"/>
  <c r="P743" i="2"/>
  <c r="Q743" i="2" s="1"/>
  <c r="P712" i="2"/>
  <c r="Q712" i="2" s="1"/>
  <c r="P1174" i="2"/>
  <c r="Q1174" i="2" s="1"/>
  <c r="P979" i="2"/>
  <c r="Q979" i="2" s="1"/>
  <c r="P4049" i="2"/>
  <c r="Q4049" i="2" s="1"/>
  <c r="P3394" i="2"/>
  <c r="Q3394" i="2" s="1"/>
  <c r="P3128" i="2"/>
  <c r="Q3128" i="2" s="1"/>
  <c r="N2950" i="2"/>
  <c r="O2950" i="2" s="1"/>
  <c r="P2955" i="2"/>
  <c r="Q2955" i="2" s="1"/>
  <c r="P2397" i="2"/>
  <c r="Q2397" i="2" s="1"/>
  <c r="P2260" i="2"/>
  <c r="Q2260" i="2" s="1"/>
  <c r="P2174" i="2"/>
  <c r="Q2174" i="2" s="1"/>
  <c r="P1260" i="2"/>
  <c r="Q1260" i="2" s="1"/>
  <c r="P3847" i="2"/>
  <c r="Q3847" i="2" s="1"/>
  <c r="N3178" i="2"/>
  <c r="O3178" i="2" s="1"/>
  <c r="P3449" i="2"/>
  <c r="Q3449" i="2" s="1"/>
  <c r="P3585" i="2"/>
  <c r="Q3585" i="2" s="1"/>
  <c r="P3770" i="2"/>
  <c r="Q3770" i="2" s="1"/>
  <c r="P4023" i="2"/>
  <c r="Q4023" i="2" s="1"/>
  <c r="N3254" i="2"/>
  <c r="O3254" i="2" s="1"/>
  <c r="P3493" i="2"/>
  <c r="Q3493" i="2" s="1"/>
  <c r="P3634" i="2"/>
  <c r="Q3634" i="2" s="1"/>
  <c r="P3774" i="2"/>
  <c r="Q3774" i="2" s="1"/>
  <c r="P3494" i="2"/>
  <c r="Q3494" i="2" s="1"/>
  <c r="P3706" i="2"/>
  <c r="Q3706" i="2" s="1"/>
  <c r="P3730" i="2"/>
  <c r="Q3730" i="2" s="1"/>
  <c r="P3693" i="2"/>
  <c r="Q3693" i="2" s="1"/>
  <c r="W4025" i="2"/>
  <c r="W3591" i="2"/>
  <c r="T3590" i="2"/>
  <c r="W3590" i="2" s="1"/>
  <c r="W3503" i="2"/>
  <c r="W3491" i="2"/>
  <c r="W3672" i="2"/>
  <c r="W3615" i="2"/>
  <c r="W3998" i="2"/>
  <c r="W3847" i="2"/>
  <c r="W3804" i="2"/>
  <c r="W3444" i="2"/>
  <c r="W3442" i="2"/>
  <c r="W3571" i="2"/>
  <c r="W3507" i="2"/>
  <c r="W3378" i="2"/>
  <c r="W3490" i="2"/>
  <c r="W3394" i="2"/>
  <c r="W3346" i="2"/>
  <c r="W3657" i="2"/>
  <c r="W3362" i="2"/>
  <c r="W3997" i="2"/>
  <c r="W3619" i="2"/>
  <c r="W3148" i="2"/>
  <c r="W3130" i="2"/>
  <c r="W3175" i="2"/>
  <c r="W3174" i="2"/>
  <c r="W3160" i="2"/>
  <c r="W3051" i="2"/>
  <c r="W3031" i="2"/>
  <c r="W3027" i="2"/>
  <c r="W3370" i="2"/>
  <c r="W3004" i="2"/>
  <c r="W2203" i="2"/>
  <c r="W2185" i="2"/>
  <c r="W2173" i="2"/>
  <c r="W2219" i="2"/>
  <c r="W2212" i="2"/>
  <c r="W1769" i="2"/>
  <c r="W1609" i="2"/>
  <c r="W1579" i="2"/>
  <c r="T1329" i="2"/>
  <c r="W1329" i="2" s="1"/>
  <c r="W1390" i="2"/>
  <c r="T941" i="2"/>
  <c r="T525" i="2"/>
  <c r="N2027" i="2"/>
  <c r="N2001" i="2"/>
  <c r="N1992" i="2"/>
  <c r="P2393" i="2"/>
  <c r="Q2393" i="2" s="1"/>
  <c r="P2453" i="2"/>
  <c r="Q2453" i="2" s="1"/>
  <c r="P2505" i="2"/>
  <c r="Q2505" i="2" s="1"/>
  <c r="P2539" i="2"/>
  <c r="Q2539" i="2" s="1"/>
  <c r="P3155" i="2"/>
  <c r="Q3155" i="2" s="1"/>
  <c r="N3237" i="2"/>
  <c r="O3237" i="2" s="1"/>
  <c r="N2024" i="2"/>
  <c r="N2033" i="2"/>
  <c r="N2127" i="2"/>
  <c r="N2146" i="2"/>
  <c r="N1896" i="2"/>
  <c r="P2179" i="2"/>
  <c r="Q2179" i="2" s="1"/>
  <c r="P2925" i="2"/>
  <c r="Q2925" i="2" s="1"/>
  <c r="P2734" i="2"/>
  <c r="Q2734" i="2" s="1"/>
  <c r="P3244" i="2"/>
  <c r="Q3244" i="2" s="1"/>
  <c r="P3272" i="2"/>
  <c r="Q3272" i="2" s="1"/>
  <c r="P2989" i="2"/>
  <c r="Q2989" i="2" s="1"/>
  <c r="P3288" i="2"/>
  <c r="Q3288" i="2" s="1"/>
  <c r="P3316" i="2"/>
  <c r="Q3316" i="2" s="1"/>
  <c r="P3601" i="2"/>
  <c r="Q3601" i="2" s="1"/>
  <c r="P3460" i="2"/>
  <c r="Q3460" i="2" s="1"/>
  <c r="P3593" i="2"/>
  <c r="Q3593" i="2" s="1"/>
  <c r="N3516" i="2"/>
  <c r="O3516" i="2" s="1"/>
  <c r="P3806" i="2"/>
  <c r="Q3806" i="2" s="1"/>
  <c r="N3979" i="2"/>
  <c r="O3979" i="2" s="1"/>
  <c r="N3973" i="2"/>
  <c r="O3973" i="2" s="1"/>
  <c r="W3901" i="2"/>
  <c r="W4066" i="2"/>
  <c r="T3749" i="2"/>
  <c r="W3749" i="2" s="1"/>
  <c r="T3747" i="2"/>
  <c r="W3747" i="2" s="1"/>
  <c r="W3974" i="2"/>
  <c r="W3788" i="2"/>
  <c r="W3736" i="2"/>
  <c r="W3663" i="2"/>
  <c r="W3651" i="2"/>
  <c r="W3607" i="2"/>
  <c r="W3527" i="2"/>
  <c r="W3414" i="2"/>
  <c r="W3298" i="2"/>
  <c r="T3264" i="2"/>
  <c r="W3264" i="2" s="1"/>
  <c r="T3250" i="2"/>
  <c r="W3250" i="2" s="1"/>
  <c r="T3695" i="2"/>
  <c r="W3695" i="2" s="1"/>
  <c r="W3613" i="2"/>
  <c r="W3756" i="2"/>
  <c r="W3599" i="2"/>
  <c r="W3270" i="2"/>
  <c r="W3539" i="2"/>
  <c r="W3338" i="2"/>
  <c r="W3302" i="2"/>
  <c r="W3430" i="2"/>
  <c r="W3792" i="2"/>
  <c r="T2985" i="2"/>
  <c r="W2985" i="2" s="1"/>
  <c r="W3003" i="2"/>
  <c r="W2999" i="2"/>
  <c r="T2964" i="2"/>
  <c r="W2964" i="2" s="1"/>
  <c r="T2908" i="2"/>
  <c r="W2908" i="2" s="1"/>
  <c r="T2183" i="2"/>
  <c r="W2183" i="2" s="1"/>
  <c r="T2799" i="2"/>
  <c r="W2799" i="2" s="1"/>
  <c r="T2756" i="2"/>
  <c r="W2756" i="2" s="1"/>
  <c r="T2273" i="2"/>
  <c r="W2273" i="2" s="1"/>
  <c r="T2241" i="2"/>
  <c r="W2241" i="2" s="1"/>
  <c r="T2229" i="2"/>
  <c r="W2229" i="2" s="1"/>
  <c r="T2243" i="2"/>
  <c r="W1781" i="2"/>
  <c r="T1337" i="2"/>
  <c r="W1337" i="2" s="1"/>
  <c r="T2052" i="2"/>
  <c r="W2052" i="2" s="1"/>
  <c r="T1988" i="2"/>
  <c r="W1988" i="2" s="1"/>
  <c r="W1789" i="2"/>
  <c r="W1391" i="2"/>
  <c r="T1233" i="2"/>
  <c r="W1233" i="2" s="1"/>
  <c r="P341" i="2"/>
  <c r="Q341" i="2" s="1"/>
  <c r="T692" i="2"/>
  <c r="W692" i="2" s="1"/>
  <c r="W606" i="2"/>
  <c r="W571" i="2"/>
  <c r="W547" i="2"/>
  <c r="T535" i="2"/>
  <c r="W535" i="2" s="1"/>
  <c r="W527" i="2"/>
  <c r="W470" i="2"/>
  <c r="T385" i="2"/>
  <c r="T2198" i="2"/>
  <c r="W2198" i="2" s="1"/>
  <c r="T2285" i="2"/>
  <c r="W2285" i="2" s="1"/>
  <c r="W2243" i="2"/>
  <c r="W1091" i="2"/>
  <c r="W27" i="2"/>
  <c r="W3534" i="2"/>
  <c r="W3708" i="2"/>
  <c r="W3070" i="2"/>
  <c r="W2670" i="2"/>
  <c r="W2837" i="2"/>
  <c r="W2314" i="2"/>
  <c r="W1654" i="2"/>
  <c r="W1625" i="2"/>
  <c r="W1689" i="2"/>
  <c r="W1817" i="2"/>
  <c r="W3647" i="2"/>
  <c r="W3354" i="2"/>
  <c r="T3230" i="2"/>
  <c r="W3230" i="2" s="1"/>
  <c r="T3799" i="2"/>
  <c r="W3799" i="2" s="1"/>
  <c r="T3767" i="2"/>
  <c r="W3767" i="2" s="1"/>
  <c r="W3740" i="2"/>
  <c r="T3454" i="2"/>
  <c r="W3454" i="2" s="1"/>
  <c r="W3341" i="2"/>
  <c r="W3334" i="2"/>
  <c r="W3310" i="2"/>
  <c r="W3260" i="2"/>
  <c r="W3824" i="2"/>
  <c r="W3563" i="2"/>
  <c r="W3494" i="2"/>
  <c r="W3402" i="2"/>
  <c r="W3276" i="2"/>
  <c r="W3516" i="2"/>
  <c r="W3217" i="2"/>
  <c r="W3704" i="2"/>
  <c r="W3210" i="2"/>
  <c r="W3008" i="2"/>
  <c r="W3485" i="2"/>
  <c r="W3416" i="2"/>
  <c r="T3017" i="2"/>
  <c r="W3017" i="2" s="1"/>
  <c r="W3016" i="2"/>
  <c r="W3002" i="2"/>
  <c r="W3035" i="2"/>
  <c r="W3042" i="2"/>
  <c r="W2923" i="2"/>
  <c r="W2931" i="2"/>
  <c r="W2915" i="2"/>
  <c r="W2359" i="2"/>
  <c r="W1444" i="2"/>
  <c r="N1956" i="2"/>
  <c r="T1311" i="2"/>
  <c r="W1311" i="2" s="1"/>
  <c r="W1643" i="2"/>
  <c r="W1440" i="2"/>
  <c r="W550" i="2"/>
  <c r="W442" i="2"/>
  <c r="T390" i="2"/>
  <c r="W390" i="2" s="1"/>
  <c r="T377" i="2"/>
  <c r="W377" i="2" s="1"/>
  <c r="W450" i="2"/>
  <c r="W441" i="2"/>
  <c r="W3306" i="2"/>
  <c r="T959" i="2"/>
  <c r="W959" i="2" s="1"/>
  <c r="T1259" i="2"/>
  <c r="W1259" i="2" s="1"/>
  <c r="T1944" i="2"/>
  <c r="T2245" i="2"/>
  <c r="W2245" i="2" s="1"/>
  <c r="T2362" i="2"/>
  <c r="W2362" i="2" s="1"/>
  <c r="T2966" i="2"/>
  <c r="W2966" i="2" s="1"/>
  <c r="T2387" i="2"/>
  <c r="W2387" i="2" s="1"/>
  <c r="T2447" i="2"/>
  <c r="W2447" i="2" s="1"/>
  <c r="T2549" i="2"/>
  <c r="T2501" i="2"/>
  <c r="W2501" i="2" s="1"/>
  <c r="T2872" i="2"/>
  <c r="T3356" i="2"/>
  <c r="W3356" i="2" s="1"/>
  <c r="T3178" i="2"/>
  <c r="T3151" i="2"/>
  <c r="T3282" i="2"/>
  <c r="T3381" i="2"/>
  <c r="W3381" i="2" s="1"/>
  <c r="T3653" i="2"/>
  <c r="W3653" i="2" s="1"/>
  <c r="T3617" i="2"/>
  <c r="W3617" i="2" s="1"/>
  <c r="T3904" i="2"/>
  <c r="W3904" i="2" s="1"/>
  <c r="T540" i="2"/>
  <c r="W540" i="2" s="1"/>
  <c r="W538" i="2"/>
  <c r="W529" i="2"/>
  <c r="W505" i="2"/>
  <c r="W480" i="2"/>
  <c r="W476" i="2"/>
  <c r="W456" i="2"/>
  <c r="W428" i="2"/>
  <c r="T417" i="2"/>
  <c r="W417" i="2" s="1"/>
  <c r="W415" i="2"/>
  <c r="W397" i="2"/>
  <c r="T388" i="2"/>
  <c r="W388" i="2" s="1"/>
  <c r="W386" i="2"/>
  <c r="W374" i="2"/>
  <c r="P352" i="2"/>
  <c r="Q352" i="2" s="1"/>
  <c r="W1308" i="2"/>
  <c r="W371" i="2"/>
  <c r="T83" i="2"/>
  <c r="T57" i="2"/>
  <c r="W57" i="2" s="1"/>
  <c r="W65" i="2"/>
  <c r="N3" i="2"/>
  <c r="W43" i="2"/>
  <c r="W3938" i="2"/>
  <c r="W3367" i="2"/>
  <c r="W3096" i="2"/>
  <c r="W3169" i="2"/>
  <c r="W2829" i="2"/>
  <c r="W2786" i="2"/>
  <c r="W2753" i="2"/>
  <c r="W2456" i="2"/>
  <c r="W2520" i="2"/>
  <c r="W2872" i="2"/>
  <c r="W3094" i="2"/>
  <c r="T881" i="2"/>
  <c r="W881" i="2" s="1"/>
  <c r="T600" i="2"/>
  <c r="W600" i="2" s="1"/>
  <c r="W1574" i="2"/>
  <c r="W1478" i="2"/>
  <c r="T1303" i="2"/>
  <c r="W1303" i="2" s="1"/>
  <c r="T1253" i="2"/>
  <c r="W1253" i="2" s="1"/>
  <c r="T1165" i="2"/>
  <c r="W1165" i="2" s="1"/>
  <c r="W941" i="2"/>
  <c r="T930" i="2"/>
  <c r="W930" i="2" s="1"/>
  <c r="T884" i="2"/>
  <c r="W884" i="2" s="1"/>
  <c r="T813" i="2"/>
  <c r="W797" i="2"/>
  <c r="T749" i="2"/>
  <c r="W749" i="2" s="1"/>
  <c r="W634" i="2"/>
  <c r="W530" i="2"/>
  <c r="T523" i="2"/>
  <c r="W523" i="2" s="1"/>
  <c r="W514" i="2"/>
  <c r="T393" i="2"/>
  <c r="W393" i="2" s="1"/>
  <c r="W1016" i="2"/>
  <c r="T844" i="2"/>
  <c r="W844" i="2" s="1"/>
  <c r="T817" i="2"/>
  <c r="W817" i="2" s="1"/>
  <c r="T806" i="2"/>
  <c r="W806" i="2" s="1"/>
  <c r="T713" i="2"/>
  <c r="W713" i="2" s="1"/>
  <c r="T706" i="2"/>
  <c r="W706" i="2" s="1"/>
  <c r="T689" i="2"/>
  <c r="W689" i="2" s="1"/>
  <c r="W673" i="2"/>
  <c r="T671" i="2"/>
  <c r="W671" i="2" s="1"/>
  <c r="T666" i="2"/>
  <c r="W666" i="2" s="1"/>
  <c r="T661" i="2"/>
  <c r="W661" i="2" s="1"/>
  <c r="W624" i="2"/>
  <c r="W564" i="2"/>
  <c r="T552" i="2"/>
  <c r="T537" i="2"/>
  <c r="W537" i="2" s="1"/>
  <c r="P528" i="2"/>
  <c r="Q528" i="2" s="1"/>
  <c r="T509" i="2"/>
  <c r="W509" i="2" s="1"/>
  <c r="T389" i="2"/>
  <c r="W389" i="2" s="1"/>
  <c r="W385" i="2"/>
  <c r="T382" i="2"/>
  <c r="W382" i="2" s="1"/>
  <c r="T375" i="2"/>
  <c r="W375" i="2" s="1"/>
  <c r="T348" i="2"/>
  <c r="W348" i="2" s="1"/>
  <c r="T345" i="2"/>
  <c r="W345" i="2" s="1"/>
  <c r="T331" i="2"/>
  <c r="W331" i="2" s="1"/>
  <c r="T1645" i="2"/>
  <c r="W1645" i="2" s="1"/>
  <c r="T1733" i="2"/>
  <c r="W1733" i="2" s="1"/>
  <c r="T2139" i="2"/>
  <c r="W2139" i="2" s="1"/>
  <c r="T1496" i="2"/>
  <c r="T1580" i="2"/>
  <c r="W1580" i="2" s="1"/>
  <c r="T1618" i="2"/>
  <c r="W1618" i="2" s="1"/>
  <c r="T1800" i="2"/>
  <c r="W1800" i="2" s="1"/>
  <c r="T790" i="2"/>
  <c r="W790" i="2" s="1"/>
  <c r="T1207" i="2"/>
  <c r="W1207" i="2" s="1"/>
  <c r="T1300" i="2"/>
  <c r="W1300" i="2" s="1"/>
  <c r="T1700" i="2"/>
  <c r="W1700" i="2" s="1"/>
  <c r="T1954" i="2"/>
  <c r="T2553" i="2"/>
  <c r="W2553" i="2" s="1"/>
  <c r="T1946" i="2"/>
  <c r="W1946" i="2" s="1"/>
  <c r="T2269" i="2"/>
  <c r="W2269" i="2" s="1"/>
  <c r="T2182" i="2"/>
  <c r="W2182" i="2" s="1"/>
  <c r="T2354" i="2"/>
  <c r="W2354" i="2" s="1"/>
  <c r="T2346" i="2"/>
  <c r="W2346" i="2" s="1"/>
  <c r="T2360" i="2"/>
  <c r="W2360" i="2" s="1"/>
  <c r="T2399" i="2"/>
  <c r="W2399" i="2" s="1"/>
  <c r="T2557" i="2"/>
  <c r="W2557" i="2" s="1"/>
  <c r="T2373" i="2"/>
  <c r="W2373" i="2" s="1"/>
  <c r="T2485" i="2"/>
  <c r="W2485" i="2" s="1"/>
  <c r="T2571" i="2"/>
  <c r="W2571" i="2" s="1"/>
  <c r="T2705" i="2"/>
  <c r="W2705" i="2" s="1"/>
  <c r="T2948" i="2"/>
  <c r="W2948" i="2" s="1"/>
  <c r="T2967" i="2"/>
  <c r="W2967" i="2" s="1"/>
  <c r="T3691" i="2"/>
  <c r="W3691" i="2" s="1"/>
  <c r="T3666" i="2"/>
  <c r="W3666" i="2" s="1"/>
  <c r="T3480" i="2"/>
  <c r="W3480" i="2" s="1"/>
  <c r="T3630" i="2"/>
  <c r="W3630" i="2" s="1"/>
  <c r="T3929" i="2"/>
  <c r="T3978" i="2"/>
  <c r="W3978" i="2" s="1"/>
  <c r="T4021" i="2"/>
  <c r="W4021" i="2" s="1"/>
  <c r="T4020" i="2"/>
  <c r="W4020" i="2" s="1"/>
  <c r="W552" i="2"/>
  <c r="W549" i="2"/>
  <c r="W497" i="2"/>
  <c r="T1244" i="2"/>
  <c r="W1244" i="2" s="1"/>
  <c r="T1136" i="2"/>
  <c r="W1136" i="2" s="1"/>
  <c r="T823" i="2"/>
  <c r="T777" i="2"/>
  <c r="W777" i="2" s="1"/>
  <c r="T757" i="2"/>
  <c r="W757" i="2" s="1"/>
  <c r="T641" i="2"/>
  <c r="W641" i="2" s="1"/>
  <c r="T637" i="2"/>
  <c r="W637" i="2" s="1"/>
  <c r="W618" i="2"/>
  <c r="T589" i="2"/>
  <c r="W589" i="2" s="1"/>
  <c r="T584" i="2"/>
  <c r="W584" i="2" s="1"/>
  <c r="T494" i="2"/>
  <c r="W494" i="2" s="1"/>
  <c r="P484" i="2"/>
  <c r="Q484" i="2" s="1"/>
  <c r="T381" i="2"/>
  <c r="W381" i="2" s="1"/>
  <c r="W354" i="2"/>
  <c r="P338" i="2"/>
  <c r="Q338" i="2" s="1"/>
  <c r="T964" i="2"/>
  <c r="W964" i="2" s="1"/>
  <c r="T853" i="2"/>
  <c r="W853" i="2" s="1"/>
  <c r="W704" i="2"/>
  <c r="W518" i="2"/>
  <c r="W350" i="2"/>
  <c r="T192" i="2"/>
  <c r="W192" i="2" s="1"/>
  <c r="T176" i="2"/>
  <c r="W176" i="2" s="1"/>
  <c r="T160" i="2"/>
  <c r="W160" i="2" s="1"/>
  <c r="T144" i="2"/>
  <c r="W144" i="2" s="1"/>
  <c r="T131" i="2"/>
  <c r="W131" i="2" s="1"/>
  <c r="T122" i="2"/>
  <c r="W122" i="2" s="1"/>
  <c r="T115" i="2"/>
  <c r="W115" i="2" s="1"/>
  <c r="T106" i="2"/>
  <c r="W106" i="2" s="1"/>
  <c r="T90" i="2"/>
  <c r="W90" i="2" s="1"/>
  <c r="T45" i="2"/>
  <c r="W45" i="2" s="1"/>
  <c r="W23" i="2"/>
  <c r="N16" i="2"/>
  <c r="T64" i="2"/>
  <c r="W64" i="2" s="1"/>
  <c r="W44" i="2"/>
  <c r="W35" i="2"/>
  <c r="T461" i="2"/>
  <c r="W461" i="2" s="1"/>
  <c r="T508" i="2"/>
  <c r="W508" i="2" s="1"/>
  <c r="T78" i="2"/>
  <c r="W78" i="2" s="1"/>
  <c r="T110" i="2"/>
  <c r="W110" i="2" s="1"/>
  <c r="T119" i="2"/>
  <c r="W119" i="2" s="1"/>
  <c r="T501" i="2"/>
  <c r="W501" i="2" s="1"/>
  <c r="P256" i="2"/>
  <c r="Q256" i="2" s="1"/>
  <c r="W51" i="2"/>
  <c r="T42" i="2"/>
  <c r="W42" i="2" s="1"/>
  <c r="W4004" i="2"/>
  <c r="W3929" i="2"/>
  <c r="W3445" i="2"/>
  <c r="T709" i="2"/>
  <c r="W709" i="2" s="1"/>
  <c r="W696" i="2"/>
  <c r="T685" i="2"/>
  <c r="W685" i="2" s="1"/>
  <c r="T664" i="2"/>
  <c r="W664" i="2" s="1"/>
  <c r="W648" i="2"/>
  <c r="W577" i="2"/>
  <c r="W525" i="2"/>
  <c r="T503" i="2"/>
  <c r="W503" i="2" s="1"/>
  <c r="W487" i="2"/>
  <c r="T434" i="2"/>
  <c r="W434" i="2" s="1"/>
  <c r="W410" i="2"/>
  <c r="T368" i="2"/>
  <c r="W368" i="2" s="1"/>
  <c r="W355" i="2"/>
  <c r="T343" i="2"/>
  <c r="W343" i="2" s="1"/>
  <c r="T1416" i="2"/>
  <c r="W1416" i="2" s="1"/>
  <c r="T1572" i="2"/>
  <c r="W1572" i="2" s="1"/>
  <c r="T1836" i="2"/>
  <c r="W1836" i="2" s="1"/>
  <c r="T2220" i="2"/>
  <c r="W2220" i="2" s="1"/>
  <c r="T1969" i="2"/>
  <c r="W1969" i="2" s="1"/>
  <c r="T2131" i="2"/>
  <c r="W2131" i="2" s="1"/>
  <c r="T1933" i="2"/>
  <c r="W1933" i="2" s="1"/>
  <c r="T2059" i="2"/>
  <c r="T2237" i="2"/>
  <c r="W2237" i="2" s="1"/>
  <c r="T2683" i="2"/>
  <c r="W2683" i="2" s="1"/>
  <c r="T2959" i="2"/>
  <c r="W2959" i="2" s="1"/>
  <c r="T2371" i="2"/>
  <c r="W2371" i="2" s="1"/>
  <c r="T2431" i="2"/>
  <c r="W2431" i="2" s="1"/>
  <c r="T2499" i="2"/>
  <c r="W2499" i="2" s="1"/>
  <c r="T2585" i="2"/>
  <c r="W2585" i="2" s="1"/>
  <c r="T2517" i="2"/>
  <c r="W2517" i="2" s="1"/>
  <c r="T2936" i="2"/>
  <c r="W2936" i="2" s="1"/>
  <c r="T3022" i="2"/>
  <c r="W3022" i="2" s="1"/>
  <c r="T3087" i="2"/>
  <c r="W3087" i="2" s="1"/>
  <c r="T3135" i="2"/>
  <c r="W3135" i="2" s="1"/>
  <c r="T3203" i="2"/>
  <c r="W3203" i="2" s="1"/>
  <c r="T3194" i="2"/>
  <c r="W3194" i="2" s="1"/>
  <c r="T3463" i="2"/>
  <c r="W3463" i="2" s="1"/>
  <c r="T3649" i="2"/>
  <c r="W3649" i="2" s="1"/>
  <c r="T4011" i="2"/>
  <c r="W4011" i="2" s="1"/>
  <c r="W541" i="2"/>
  <c r="T1298" i="2"/>
  <c r="W1298" i="2" s="1"/>
  <c r="T1274" i="2"/>
  <c r="W1274" i="2" s="1"/>
  <c r="T1065" i="2"/>
  <c r="W1065" i="2" s="1"/>
  <c r="W823" i="2"/>
  <c r="T468" i="2"/>
  <c r="W468" i="2" s="1"/>
  <c r="T452" i="2"/>
  <c r="W452" i="2" s="1"/>
  <c r="W409" i="2"/>
  <c r="P336" i="2"/>
  <c r="Q336" i="2" s="1"/>
  <c r="P297" i="2"/>
  <c r="Q297" i="2" s="1"/>
  <c r="T1139" i="2"/>
  <c r="W1139" i="2" s="1"/>
  <c r="W813" i="2"/>
  <c r="T801" i="2"/>
  <c r="W801" i="2" s="1"/>
  <c r="W652" i="2"/>
  <c r="W578" i="2"/>
  <c r="W496" i="2"/>
  <c r="T269" i="2"/>
  <c r="W269" i="2" s="1"/>
  <c r="P141" i="2"/>
  <c r="Q141" i="2" s="1"/>
  <c r="W84" i="2"/>
  <c r="W47" i="2"/>
  <c r="W16" i="2"/>
  <c r="W49" i="2"/>
  <c r="P254" i="2"/>
  <c r="Q254" i="2" s="1"/>
  <c r="T240" i="2"/>
  <c r="W240" i="2" s="1"/>
  <c r="T208" i="2"/>
  <c r="W208" i="2" s="1"/>
  <c r="W8" i="2"/>
  <c r="W83" i="2"/>
  <c r="W3992" i="2"/>
  <c r="W3956" i="2"/>
  <c r="W3639" i="2"/>
  <c r="W3579" i="2"/>
  <c r="W3178" i="2"/>
  <c r="W3023" i="2"/>
  <c r="W3326" i="2"/>
  <c r="W3103" i="2"/>
  <c r="W2867" i="2"/>
  <c r="W2158" i="2"/>
  <c r="W2110" i="2"/>
  <c r="W1903" i="2"/>
  <c r="W1726" i="2"/>
  <c r="W1857" i="2"/>
  <c r="W1496" i="2"/>
  <c r="W1225" i="2"/>
  <c r="W581" i="2"/>
  <c r="W460" i="2"/>
  <c r="W454" i="2"/>
  <c r="W87" i="2"/>
  <c r="W5" i="2"/>
  <c r="W1913" i="2"/>
  <c r="W1626" i="2"/>
  <c r="W3422" i="2"/>
  <c r="W2882" i="2"/>
  <c r="W2719" i="2"/>
  <c r="W1670" i="2"/>
  <c r="W2987" i="2"/>
  <c r="W3365" i="2"/>
  <c r="W3123" i="2"/>
  <c r="W1520" i="2"/>
  <c r="W1853" i="2"/>
  <c r="W1705" i="2"/>
  <c r="W1714" i="2"/>
  <c r="W1656" i="2"/>
  <c r="W2306" i="2"/>
  <c r="W1926" i="2"/>
  <c r="W2750" i="2"/>
  <c r="W1655" i="2"/>
  <c r="W1697" i="2"/>
  <c r="W1564" i="2"/>
  <c r="W1515" i="2"/>
  <c r="W1187" i="2"/>
  <c r="W1117" i="2"/>
  <c r="W488" i="2"/>
  <c r="W432" i="2"/>
  <c r="W2975" i="2"/>
  <c r="W2806" i="2"/>
  <c r="W1765" i="2"/>
  <c r="W3071" i="2"/>
  <c r="W1954" i="2"/>
  <c r="W1681" i="2"/>
  <c r="W3185" i="2"/>
  <c r="W3151" i="2"/>
  <c r="W3080" i="2"/>
  <c r="W3062" i="2"/>
  <c r="W3150" i="2"/>
  <c r="W3000" i="2"/>
  <c r="W3568" i="2"/>
  <c r="W3157" i="2"/>
  <c r="W3063" i="2"/>
  <c r="W2626" i="2"/>
  <c r="W2420" i="2"/>
  <c r="W2062" i="2"/>
  <c r="W1961" i="2"/>
  <c r="W1899" i="2"/>
  <c r="W1788" i="2"/>
  <c r="W2253" i="2"/>
  <c r="W1717" i="2"/>
  <c r="W1629" i="2"/>
  <c r="W1560" i="2"/>
  <c r="W1265" i="2"/>
  <c r="W1365" i="2"/>
  <c r="W364" i="2"/>
  <c r="W3891" i="2"/>
  <c r="W2698" i="2"/>
  <c r="W2030" i="2"/>
  <c r="W1845" i="2"/>
  <c r="W3272" i="2"/>
  <c r="W2404" i="2"/>
  <c r="W2170" i="2"/>
  <c r="W1944" i="2"/>
  <c r="W3282" i="2"/>
  <c r="W2059" i="2"/>
  <c r="W1910" i="2"/>
  <c r="W3283" i="2"/>
  <c r="W3423" i="2"/>
  <c r="W2761" i="2"/>
  <c r="W3007" i="2"/>
  <c r="W2834" i="2"/>
  <c r="W613" i="2"/>
  <c r="W2654" i="2"/>
  <c r="W1552" i="2"/>
  <c r="W871" i="2"/>
  <c r="W1316" i="2"/>
  <c r="W2417" i="2"/>
  <c r="W3397" i="2"/>
  <c r="W3011" i="2"/>
  <c r="W2549" i="2"/>
  <c r="W3239" i="2"/>
  <c r="W3499" i="2"/>
  <c r="W3434" i="2"/>
  <c r="W2919" i="2"/>
  <c r="W644" i="2"/>
  <c r="W2376" i="2"/>
  <c r="W2330" i="2"/>
  <c r="W1078" i="2"/>
  <c r="W2610" i="2"/>
  <c r="W2587" i="2"/>
  <c r="W2488" i="2"/>
  <c r="W669" i="2"/>
  <c r="W2734" i="2"/>
  <c r="W1889" i="2"/>
  <c r="W1693" i="2"/>
  <c r="W3557" i="2"/>
  <c r="W3162" i="2"/>
  <c r="W3064" i="2"/>
  <c r="W3332" i="2"/>
  <c r="W1363" i="2"/>
  <c r="W2504" i="2"/>
  <c r="W1973" i="2"/>
  <c r="P1487" i="2"/>
  <c r="Q1487" i="2" s="1"/>
  <c r="P1145" i="2"/>
  <c r="Q1145" i="2" s="1"/>
  <c r="P2191" i="2"/>
  <c r="Q2191" i="2" s="1"/>
  <c r="P1224" i="2"/>
  <c r="Q1224" i="2" s="1"/>
  <c r="P1217" i="2"/>
  <c r="Q1217" i="2" s="1"/>
  <c r="N2470" i="2"/>
  <c r="O2470" i="2" s="1"/>
  <c r="P2470" i="2"/>
  <c r="Q2470" i="2" s="1"/>
  <c r="P1887" i="2"/>
  <c r="Q1887" i="2" s="1"/>
  <c r="N1887" i="2"/>
  <c r="P1926" i="2"/>
  <c r="Q1926" i="2" s="1"/>
  <c r="N1926" i="2"/>
  <c r="N2005" i="2"/>
  <c r="P2005" i="2"/>
  <c r="Q2005" i="2" s="1"/>
  <c r="N2032" i="2"/>
  <c r="P2032" i="2"/>
  <c r="Q2032" i="2" s="1"/>
  <c r="N2076" i="2"/>
  <c r="P2076" i="2"/>
  <c r="Q2076" i="2" s="1"/>
  <c r="P2139" i="2"/>
  <c r="Q2139" i="2" s="1"/>
  <c r="N2139" i="2"/>
  <c r="P2237" i="2"/>
  <c r="Q2237" i="2" s="1"/>
  <c r="P1385" i="2"/>
  <c r="Q1385" i="2" s="1"/>
  <c r="P1838" i="2"/>
  <c r="Q1838" i="2" s="1"/>
  <c r="N1838" i="2"/>
  <c r="N1876" i="2"/>
  <c r="P1876" i="2"/>
  <c r="Q1876" i="2" s="1"/>
  <c r="N2002" i="2"/>
  <c r="P2002" i="2"/>
  <c r="Q2002" i="2" s="1"/>
  <c r="N2069" i="2"/>
  <c r="P2069" i="2"/>
  <c r="Q2069" i="2" s="1"/>
  <c r="N2131" i="2"/>
  <c r="P2131" i="2"/>
  <c r="Q2131" i="2" s="1"/>
  <c r="P2234" i="2"/>
  <c r="Q2234" i="2" s="1"/>
  <c r="P2346" i="2"/>
  <c r="Q2346" i="2" s="1"/>
  <c r="P2372" i="2"/>
  <c r="Q2372" i="2" s="1"/>
  <c r="P2635" i="2"/>
  <c r="Q2635" i="2" s="1"/>
  <c r="P2516" i="2"/>
  <c r="Q2516" i="2" s="1"/>
  <c r="P2801" i="2"/>
  <c r="Q2801" i="2" s="1"/>
  <c r="P3468" i="2"/>
  <c r="Q3468" i="2" s="1"/>
  <c r="P2627" i="2"/>
  <c r="Q2627" i="2" s="1"/>
  <c r="P2712" i="2"/>
  <c r="Q2712" i="2" s="1"/>
  <c r="P3296" i="2"/>
  <c r="Q3296" i="2" s="1"/>
  <c r="P2468" i="2"/>
  <c r="Q2468" i="2" s="1"/>
  <c r="P2562" i="2"/>
  <c r="Q2562" i="2" s="1"/>
  <c r="P2662" i="2"/>
  <c r="Q2662" i="2" s="1"/>
  <c r="P2704" i="2"/>
  <c r="Q2704" i="2" s="1"/>
  <c r="P3016" i="2"/>
  <c r="Q3016" i="2" s="1"/>
  <c r="P2945" i="2"/>
  <c r="Q2945" i="2" s="1"/>
  <c r="P3144" i="2"/>
  <c r="Q3144" i="2" s="1"/>
  <c r="P3260" i="2"/>
  <c r="Q3260" i="2" s="1"/>
  <c r="P2857" i="2"/>
  <c r="Q2857" i="2" s="1"/>
  <c r="P2939" i="2"/>
  <c r="Q2939" i="2" s="1"/>
  <c r="P3270" i="2"/>
  <c r="Q3270" i="2" s="1"/>
  <c r="P3623" i="2"/>
  <c r="Q3623" i="2" s="1"/>
  <c r="P3782" i="2"/>
  <c r="Q3782" i="2" s="1"/>
  <c r="P3897" i="2"/>
  <c r="Q3897" i="2" s="1"/>
  <c r="P3540" i="2"/>
  <c r="Q3540" i="2" s="1"/>
  <c r="P3389" i="2"/>
  <c r="Q3389" i="2" s="1"/>
  <c r="P3153" i="2"/>
  <c r="Q3153" i="2" s="1"/>
  <c r="P3233" i="2"/>
  <c r="Q3233" i="2" s="1"/>
  <c r="P3010" i="2"/>
  <c r="Q3010" i="2" s="1"/>
  <c r="P2910" i="2"/>
  <c r="Q2910" i="2" s="1"/>
  <c r="P3086" i="2"/>
  <c r="Q3086" i="2" s="1"/>
  <c r="P2816" i="2"/>
  <c r="Q2816" i="2" s="1"/>
  <c r="P2347" i="2"/>
  <c r="Q2347" i="2" s="1"/>
  <c r="P2183" i="2"/>
  <c r="Q2183" i="2" s="1"/>
  <c r="P2123" i="2"/>
  <c r="Q2123" i="2" s="1"/>
  <c r="P2249" i="2"/>
  <c r="Q2249" i="2" s="1"/>
  <c r="P1629" i="2"/>
  <c r="Q1629" i="2" s="1"/>
  <c r="P1828" i="2"/>
  <c r="Q1828" i="2" s="1"/>
  <c r="P3472" i="2"/>
  <c r="Q3472" i="2" s="1"/>
  <c r="N3372" i="2"/>
  <c r="O3372" i="2" s="1"/>
  <c r="P3382" i="2"/>
  <c r="Q3382" i="2" s="1"/>
  <c r="P3250" i="2"/>
  <c r="Q3250" i="2" s="1"/>
  <c r="P2979" i="2"/>
  <c r="Q2979" i="2" s="1"/>
  <c r="P3019" i="2"/>
  <c r="Q3019" i="2" s="1"/>
  <c r="P2789" i="2"/>
  <c r="Q2789" i="2" s="1"/>
  <c r="P2586" i="2"/>
  <c r="Q2586" i="2" s="1"/>
  <c r="P2547" i="2"/>
  <c r="Q2547" i="2" s="1"/>
  <c r="N2499" i="2"/>
  <c r="O2499" i="2" s="1"/>
  <c r="N2481" i="2"/>
  <c r="O2481" i="2" s="1"/>
  <c r="P2464" i="2"/>
  <c r="Q2464" i="2" s="1"/>
  <c r="P2710" i="2"/>
  <c r="Q2710" i="2" s="1"/>
  <c r="P2608" i="2"/>
  <c r="Q2608" i="2" s="1"/>
  <c r="P2538" i="2"/>
  <c r="Q2538" i="2" s="1"/>
  <c r="P2472" i="2"/>
  <c r="Q2472" i="2" s="1"/>
  <c r="P2358" i="2"/>
  <c r="Q2358" i="2" s="1"/>
  <c r="N2147" i="2"/>
  <c r="P2134" i="2"/>
  <c r="Q2134" i="2" s="1"/>
  <c r="P2018" i="2"/>
  <c r="Q2018" i="2" s="1"/>
  <c r="P1958" i="2"/>
  <c r="Q1958" i="2" s="1"/>
  <c r="P1722" i="2"/>
  <c r="Q1722" i="2" s="1"/>
  <c r="P1477" i="2"/>
  <c r="Q1477" i="2" s="1"/>
  <c r="P1414" i="2"/>
  <c r="Q1414" i="2" s="1"/>
  <c r="P1016" i="2"/>
  <c r="Q1016" i="2" s="1"/>
  <c r="P905" i="2"/>
  <c r="Q905" i="2" s="1"/>
  <c r="P3878" i="2"/>
  <c r="Q3878" i="2" s="1"/>
  <c r="P3003" i="2"/>
  <c r="Q3003" i="2" s="1"/>
  <c r="P2983" i="2"/>
  <c r="Q2983" i="2" s="1"/>
  <c r="P2753" i="2"/>
  <c r="Q2753" i="2" s="1"/>
  <c r="P2574" i="2"/>
  <c r="Q2574" i="2" s="1"/>
  <c r="P3028" i="2"/>
  <c r="Q3028" i="2" s="1"/>
  <c r="P2616" i="2"/>
  <c r="Q2616" i="2" s="1"/>
  <c r="N2279" i="2"/>
  <c r="O2279" i="2" s="1"/>
  <c r="P2482" i="2"/>
  <c r="Q2482" i="2" s="1"/>
  <c r="P2258" i="2"/>
  <c r="Q2258" i="2" s="1"/>
  <c r="P2500" i="2"/>
  <c r="Q2500" i="2" s="1"/>
  <c r="P2404" i="2"/>
  <c r="Q2404" i="2" s="1"/>
  <c r="P2200" i="2"/>
  <c r="Q2200" i="2" s="1"/>
  <c r="P2160" i="2"/>
  <c r="Q2160" i="2" s="1"/>
  <c r="P2097" i="2"/>
  <c r="Q2097" i="2" s="1"/>
  <c r="P1469" i="2"/>
  <c r="Q1469" i="2" s="1"/>
  <c r="P924" i="2"/>
  <c r="Q924" i="2" s="1"/>
  <c r="P893" i="2"/>
  <c r="Q893" i="2" s="1"/>
  <c r="P822" i="2"/>
  <c r="Q822" i="2" s="1"/>
  <c r="P807" i="2"/>
  <c r="Q807" i="2" s="1"/>
  <c r="P713" i="2"/>
  <c r="Q713" i="2" s="1"/>
  <c r="P3824" i="2"/>
  <c r="Q3824" i="2" s="1"/>
  <c r="P2597" i="2"/>
  <c r="Q2597" i="2" s="1"/>
  <c r="P729" i="2"/>
  <c r="Q729" i="2" s="1"/>
  <c r="P2535" i="2"/>
  <c r="Q2535" i="2" s="1"/>
  <c r="P2447" i="2"/>
  <c r="Q2447" i="2" s="1"/>
  <c r="N1919" i="2"/>
  <c r="P1919" i="2"/>
  <c r="Q1919" i="2" s="1"/>
  <c r="P1906" i="2"/>
  <c r="Q1906" i="2" s="1"/>
  <c r="P1507" i="2"/>
  <c r="Q1507" i="2" s="1"/>
  <c r="P1007" i="2"/>
  <c r="Q1007" i="2" s="1"/>
  <c r="P987" i="2"/>
  <c r="Q987" i="2" s="1"/>
  <c r="P1405" i="2"/>
  <c r="Q1405" i="2" s="1"/>
  <c r="P1135" i="2"/>
  <c r="Q1135" i="2" s="1"/>
  <c r="P1057" i="2"/>
  <c r="Q1057" i="2" s="1"/>
  <c r="P997" i="2"/>
  <c r="Q997" i="2" s="1"/>
  <c r="P969" i="2"/>
  <c r="Q969" i="2" s="1"/>
  <c r="P921" i="2"/>
  <c r="Q921" i="2" s="1"/>
  <c r="N2230" i="2"/>
  <c r="O2230" i="2" s="1"/>
  <c r="P2230" i="2"/>
  <c r="Q2230" i="2" s="1"/>
  <c r="P2334" i="2"/>
  <c r="Q2334" i="2" s="1"/>
  <c r="P2374" i="2"/>
  <c r="Q2374" i="2" s="1"/>
  <c r="N1945" i="2"/>
  <c r="P1945" i="2"/>
  <c r="Q1945" i="2" s="1"/>
  <c r="P2208" i="2"/>
  <c r="Q2208" i="2" s="1"/>
  <c r="P2289" i="2"/>
  <c r="Q2289" i="2" s="1"/>
  <c r="P2301" i="2"/>
  <c r="Q2301" i="2" s="1"/>
  <c r="P2566" i="2"/>
  <c r="Q2566" i="2" s="1"/>
  <c r="P1704" i="2"/>
  <c r="Q1704" i="2" s="1"/>
  <c r="P1807" i="2"/>
  <c r="Q1807" i="2" s="1"/>
  <c r="N1807" i="2"/>
  <c r="P1867" i="2"/>
  <c r="Q1867" i="2" s="1"/>
  <c r="N1867" i="2"/>
  <c r="P1895" i="2"/>
  <c r="Q1895" i="2" s="1"/>
  <c r="N1895" i="2"/>
  <c r="N2087" i="2"/>
  <c r="P2087" i="2"/>
  <c r="Q2087" i="2" s="1"/>
  <c r="N2114" i="2"/>
  <c r="P2114" i="2"/>
  <c r="Q2114" i="2" s="1"/>
  <c r="P2170" i="2"/>
  <c r="Q2170" i="2" s="1"/>
  <c r="P2218" i="2"/>
  <c r="Q2218" i="2" s="1"/>
  <c r="P2390" i="2"/>
  <c r="Q2390" i="2" s="1"/>
  <c r="P2496" i="2"/>
  <c r="Q2496" i="2" s="1"/>
  <c r="P2576" i="2"/>
  <c r="Q2576" i="2" s="1"/>
  <c r="P2687" i="2"/>
  <c r="Q2687" i="2" s="1"/>
  <c r="P2721" i="2"/>
  <c r="Q2721" i="2" s="1"/>
  <c r="P2833" i="2"/>
  <c r="Q2833" i="2" s="1"/>
  <c r="P2776" i="2"/>
  <c r="Q2776" i="2" s="1"/>
  <c r="P2480" i="2"/>
  <c r="Q2480" i="2" s="1"/>
  <c r="P2733" i="2"/>
  <c r="Q2733" i="2" s="1"/>
  <c r="P3381" i="2"/>
  <c r="Q3381" i="2" s="1"/>
  <c r="P3323" i="2"/>
  <c r="Q3323" i="2" s="1"/>
  <c r="P3213" i="2"/>
  <c r="Q3213" i="2" s="1"/>
  <c r="P3227" i="2"/>
  <c r="Q3227" i="2" s="1"/>
  <c r="P2824" i="2"/>
  <c r="Q2824" i="2" s="1"/>
  <c r="P2013" i="2"/>
  <c r="Q2013" i="2" s="1"/>
  <c r="P2313" i="2"/>
  <c r="Q2313" i="2" s="1"/>
  <c r="P1854" i="2"/>
  <c r="Q1854" i="2" s="1"/>
  <c r="P1664" i="2"/>
  <c r="Q1664" i="2" s="1"/>
  <c r="P1782" i="2"/>
  <c r="Q1782" i="2" s="1"/>
  <c r="P3168" i="2"/>
  <c r="Q3168" i="2" s="1"/>
  <c r="P3132" i="2"/>
  <c r="Q3132" i="2" s="1"/>
  <c r="P3105" i="2"/>
  <c r="Q3105" i="2" s="1"/>
  <c r="P2669" i="2"/>
  <c r="Q2669" i="2" s="1"/>
  <c r="P2544" i="2"/>
  <c r="Q2544" i="2" s="1"/>
  <c r="P2528" i="2"/>
  <c r="Q2528" i="2" s="1"/>
  <c r="N2051" i="2"/>
  <c r="P2282" i="2"/>
  <c r="Q2282" i="2" s="1"/>
  <c r="P1975" i="2"/>
  <c r="Q1975" i="2" s="1"/>
  <c r="P1881" i="2"/>
  <c r="Q1881" i="2" s="1"/>
  <c r="P1547" i="2"/>
  <c r="Q1547" i="2" s="1"/>
  <c r="P2159" i="2"/>
  <c r="Q2159" i="2" s="1"/>
  <c r="P1938" i="2"/>
  <c r="Q1938" i="2" s="1"/>
  <c r="N1907" i="2"/>
  <c r="P1815" i="2"/>
  <c r="Q1815" i="2" s="1"/>
  <c r="P1470" i="2"/>
  <c r="Q1470" i="2" s="1"/>
  <c r="P1128" i="2"/>
  <c r="Q1128" i="2" s="1"/>
  <c r="P2967" i="2"/>
  <c r="Q2967" i="2" s="1"/>
  <c r="P2564" i="2"/>
  <c r="Q2564" i="2" s="1"/>
  <c r="P3598" i="2"/>
  <c r="Q3598" i="2" s="1"/>
  <c r="P2709" i="2"/>
  <c r="Q2709" i="2" s="1"/>
  <c r="P2689" i="2"/>
  <c r="Q2689" i="2" s="1"/>
  <c r="P2641" i="2"/>
  <c r="Q2641" i="2" s="1"/>
  <c r="N2089" i="2"/>
  <c r="P2484" i="2"/>
  <c r="Q2484" i="2" s="1"/>
  <c r="P2190" i="2"/>
  <c r="Q2190" i="2" s="1"/>
  <c r="P1304" i="2"/>
  <c r="Q1304" i="2" s="1"/>
  <c r="P1154" i="2"/>
  <c r="Q1154" i="2" s="1"/>
  <c r="P2162" i="2"/>
  <c r="Q2162" i="2" s="1"/>
  <c r="P1744" i="2"/>
  <c r="Q1744" i="2" s="1"/>
  <c r="P1662" i="2"/>
  <c r="Q1662" i="2" s="1"/>
  <c r="P1300" i="2"/>
  <c r="Q1300" i="2" s="1"/>
  <c r="P1284" i="2"/>
  <c r="Q1284" i="2" s="1"/>
  <c r="P1192" i="2"/>
  <c r="Q1192" i="2" s="1"/>
  <c r="P1172" i="2"/>
  <c r="Q1172" i="2" s="1"/>
  <c r="P1065" i="2"/>
  <c r="Q1065" i="2" s="1"/>
  <c r="P1745" i="2"/>
  <c r="Q1745" i="2" s="1"/>
  <c r="P1307" i="2"/>
  <c r="Q1307" i="2" s="1"/>
  <c r="P1238" i="2"/>
  <c r="Q1238" i="2" s="1"/>
  <c r="P1179" i="2"/>
  <c r="Q1179" i="2" s="1"/>
  <c r="P1148" i="2"/>
  <c r="Q1148" i="2" s="1"/>
  <c r="P988" i="2"/>
  <c r="Q988" i="2" s="1"/>
  <c r="P927" i="2"/>
  <c r="Q927" i="2" s="1"/>
  <c r="P879" i="2"/>
  <c r="Q879" i="2" s="1"/>
  <c r="P2270" i="2"/>
  <c r="Q2270" i="2" s="1"/>
  <c r="P2342" i="2"/>
  <c r="Q2342" i="2" s="1"/>
  <c r="N2104" i="2"/>
  <c r="P2104" i="2"/>
  <c r="Q2104" i="2" s="1"/>
  <c r="P2264" i="2"/>
  <c r="Q2264" i="2" s="1"/>
  <c r="P2426" i="2"/>
  <c r="Q2426" i="2" s="1"/>
  <c r="P1402" i="2"/>
  <c r="Q1402" i="2" s="1"/>
  <c r="P1456" i="2"/>
  <c r="Q1456" i="2" s="1"/>
  <c r="P1545" i="2"/>
  <c r="Q1545" i="2" s="1"/>
  <c r="P1574" i="2"/>
  <c r="Q1574" i="2" s="1"/>
  <c r="P1605" i="2"/>
  <c r="Q1605" i="2" s="1"/>
  <c r="P1661" i="2"/>
  <c r="Q1661" i="2" s="1"/>
  <c r="P1753" i="2"/>
  <c r="Q1753" i="2" s="1"/>
  <c r="N1824" i="2"/>
  <c r="P1824" i="2"/>
  <c r="Q1824" i="2" s="1"/>
  <c r="P3300" i="2"/>
  <c r="Q3300" i="2" s="1"/>
  <c r="N2784" i="2"/>
  <c r="O2784" i="2" s="1"/>
  <c r="P2784" i="2"/>
  <c r="Q2784" i="2" s="1"/>
  <c r="P3092" i="2"/>
  <c r="Q3092" i="2" s="1"/>
  <c r="N3092" i="2"/>
  <c r="O3092" i="2" s="1"/>
  <c r="P3055" i="2"/>
  <c r="Q3055" i="2" s="1"/>
  <c r="P3869" i="2"/>
  <c r="Q3869" i="2" s="1"/>
  <c r="P3508" i="2"/>
  <c r="Q3508" i="2" s="1"/>
  <c r="P3375" i="2"/>
  <c r="Q3375" i="2" s="1"/>
  <c r="P3355" i="2"/>
  <c r="Q3355" i="2" s="1"/>
  <c r="P3042" i="2"/>
  <c r="Q3042" i="2" s="1"/>
  <c r="P2904" i="2"/>
  <c r="Q2904" i="2" s="1"/>
  <c r="P2309" i="2"/>
  <c r="Q2309" i="2" s="1"/>
  <c r="P1688" i="2"/>
  <c r="Q1688" i="2" s="1"/>
  <c r="P1074" i="2"/>
  <c r="Q1074" i="2" s="1"/>
  <c r="P3995" i="2"/>
  <c r="Q3995" i="2" s="1"/>
  <c r="P3595" i="2"/>
  <c r="Q3595" i="2" s="1"/>
  <c r="P3290" i="2"/>
  <c r="Q3290" i="2" s="1"/>
  <c r="P3196" i="2"/>
  <c r="Q3196" i="2" s="1"/>
  <c r="P3115" i="2"/>
  <c r="Q3115" i="2" s="1"/>
  <c r="P2845" i="2"/>
  <c r="Q2845" i="2" s="1"/>
  <c r="P2952" i="2"/>
  <c r="Q2952" i="2" s="1"/>
  <c r="P2648" i="2"/>
  <c r="Q2648" i="2" s="1"/>
  <c r="P2589" i="2"/>
  <c r="Q2589" i="2" s="1"/>
  <c r="P2512" i="2"/>
  <c r="Q2512" i="2" s="1"/>
  <c r="P2448" i="2"/>
  <c r="Q2448" i="2" s="1"/>
  <c r="P2416" i="2"/>
  <c r="Q2416" i="2" s="1"/>
  <c r="P2620" i="2"/>
  <c r="Q2620" i="2" s="1"/>
  <c r="P2550" i="2"/>
  <c r="Q2550" i="2" s="1"/>
  <c r="N2023" i="2"/>
  <c r="P2299" i="2"/>
  <c r="Q2299" i="2" s="1"/>
  <c r="P1330" i="2"/>
  <c r="Q1330" i="2" s="1"/>
  <c r="P1262" i="2"/>
  <c r="Q1262" i="2" s="1"/>
  <c r="P3492" i="2"/>
  <c r="Q3492" i="2" s="1"/>
  <c r="P3071" i="2"/>
  <c r="Q3071" i="2" s="1"/>
  <c r="P3238" i="2"/>
  <c r="Q3238" i="2" s="1"/>
  <c r="P3087" i="2"/>
  <c r="Q3087" i="2" s="1"/>
  <c r="P2933" i="2"/>
  <c r="Q2933" i="2" s="1"/>
  <c r="N2607" i="2"/>
  <c r="O2607" i="2" s="1"/>
  <c r="P2444" i="2"/>
  <c r="Q2444" i="2" s="1"/>
  <c r="P2877" i="2"/>
  <c r="Q2877" i="2" s="1"/>
  <c r="P2511" i="2"/>
  <c r="Q2511" i="2" s="1"/>
  <c r="P2436" i="2"/>
  <c r="Q2436" i="2" s="1"/>
  <c r="P2328" i="2"/>
  <c r="Q2328" i="2" s="1"/>
  <c r="P2053" i="2"/>
  <c r="Q2053" i="2" s="1"/>
  <c r="N1879" i="2"/>
  <c r="P2585" i="2"/>
  <c r="Q2585" i="2" s="1"/>
  <c r="P2532" i="2"/>
  <c r="Q2532" i="2" s="1"/>
  <c r="P2486" i="2"/>
  <c r="Q2486" i="2" s="1"/>
  <c r="P1692" i="2"/>
  <c r="Q1692" i="2" s="1"/>
  <c r="P1346" i="2"/>
  <c r="Q1346" i="2" s="1"/>
  <c r="P978" i="2"/>
  <c r="Q978" i="2" s="1"/>
  <c r="P1505" i="2"/>
  <c r="Q1505" i="2" s="1"/>
  <c r="P1489" i="2"/>
  <c r="Q1489" i="2" s="1"/>
  <c r="P1433" i="2"/>
  <c r="Q1433" i="2" s="1"/>
  <c r="P1134" i="2"/>
  <c r="Q1134" i="2" s="1"/>
  <c r="P948" i="2"/>
  <c r="Q948" i="2" s="1"/>
  <c r="P1591" i="2"/>
  <c r="Q1591" i="2" s="1"/>
  <c r="T2104" i="2"/>
  <c r="W2104" i="2" s="1"/>
  <c r="T1955" i="2"/>
  <c r="W1955" i="2" s="1"/>
  <c r="T1924" i="2"/>
  <c r="W1924" i="2" s="1"/>
  <c r="T1851" i="2"/>
  <c r="W1851" i="2" s="1"/>
  <c r="T1848" i="2"/>
  <c r="W1848" i="2" s="1"/>
  <c r="T1676" i="2"/>
  <c r="W1676" i="2" s="1"/>
  <c r="T1442" i="2"/>
  <c r="W1442" i="2" s="1"/>
  <c r="T976" i="2"/>
  <c r="W976" i="2" s="1"/>
  <c r="T2259" i="2"/>
  <c r="W2259" i="2" s="1"/>
  <c r="T2020" i="2"/>
  <c r="W2020" i="2" s="1"/>
  <c r="T1840" i="2"/>
  <c r="W1840" i="2" s="1"/>
  <c r="T1508" i="2"/>
  <c r="W1508" i="2" s="1"/>
  <c r="T1435" i="2"/>
  <c r="W1435" i="2" s="1"/>
  <c r="T1422" i="2"/>
  <c r="W1422" i="2" s="1"/>
  <c r="T1771" i="2"/>
  <c r="W1771" i="2" s="1"/>
  <c r="T869" i="2"/>
  <c r="W869" i="2" s="1"/>
  <c r="T809" i="2"/>
  <c r="W809" i="2" s="1"/>
  <c r="T745" i="2"/>
  <c r="W745" i="2" s="1"/>
  <c r="T625" i="2"/>
  <c r="W625" i="2" s="1"/>
  <c r="T616" i="2"/>
  <c r="W616" i="2" s="1"/>
  <c r="T586" i="2"/>
  <c r="W586" i="2" s="1"/>
  <c r="T1247" i="2"/>
  <c r="W1247" i="2" s="1"/>
  <c r="T1241" i="2"/>
  <c r="W1241" i="2" s="1"/>
  <c r="T1189" i="2"/>
  <c r="W1189" i="2" s="1"/>
  <c r="T1175" i="2"/>
  <c r="W1175" i="2" s="1"/>
  <c r="T1149" i="2"/>
  <c r="W1149" i="2" s="1"/>
  <c r="T1073" i="2"/>
  <c r="W1073" i="2" s="1"/>
  <c r="T918" i="2"/>
  <c r="W918" i="2" s="1"/>
  <c r="T914" i="2"/>
  <c r="W914" i="2" s="1"/>
  <c r="T910" i="2"/>
  <c r="W910" i="2" s="1"/>
  <c r="T893" i="2"/>
  <c r="W893" i="2" s="1"/>
  <c r="T866" i="2"/>
  <c r="W866" i="2" s="1"/>
  <c r="T858" i="2"/>
  <c r="W858" i="2" s="1"/>
  <c r="T854" i="2"/>
  <c r="W854" i="2" s="1"/>
  <c r="T836" i="2"/>
  <c r="W836" i="2" s="1"/>
  <c r="T803" i="2"/>
  <c r="W803" i="2" s="1"/>
  <c r="T816" i="2"/>
  <c r="W816" i="2" s="1"/>
  <c r="T782" i="2"/>
  <c r="W782" i="2" s="1"/>
  <c r="T688" i="2"/>
  <c r="W688" i="2" s="1"/>
  <c r="T672" i="2"/>
  <c r="W672" i="2" s="1"/>
  <c r="T639" i="2"/>
  <c r="W639" i="2" s="1"/>
  <c r="T609" i="2"/>
  <c r="W609" i="2" s="1"/>
  <c r="T556" i="2"/>
  <c r="W556" i="2" s="1"/>
  <c r="T1027" i="2"/>
  <c r="W1027" i="2" s="1"/>
  <c r="T771" i="2"/>
  <c r="W771" i="2" s="1"/>
  <c r="T239" i="2"/>
  <c r="W239" i="2" s="1"/>
  <c r="T207" i="2"/>
  <c r="W207" i="2" s="1"/>
  <c r="T182" i="2"/>
  <c r="W182" i="2" s="1"/>
  <c r="T166" i="2"/>
  <c r="W166" i="2" s="1"/>
  <c r="T150" i="2"/>
  <c r="W150" i="2" s="1"/>
  <c r="T134" i="2"/>
  <c r="W134" i="2" s="1"/>
  <c r="T58" i="2"/>
  <c r="W58" i="2" s="1"/>
  <c r="T117" i="2"/>
  <c r="W117" i="2" s="1"/>
  <c r="T101" i="2"/>
  <c r="W101" i="2" s="1"/>
  <c r="T85" i="2"/>
  <c r="W85" i="2" s="1"/>
  <c r="T400" i="2"/>
  <c r="W400" i="2" s="1"/>
  <c r="T79" i="2"/>
  <c r="W79" i="2" s="1"/>
  <c r="T111" i="2"/>
  <c r="W111" i="2" s="1"/>
  <c r="T545" i="2"/>
  <c r="W545" i="2" s="1"/>
  <c r="T70" i="2"/>
  <c r="W70" i="2" s="1"/>
  <c r="T125" i="2"/>
  <c r="W125" i="2" s="1"/>
  <c r="T77" i="2"/>
  <c r="W77" i="2" s="1"/>
  <c r="N2128" i="2"/>
  <c r="P885" i="2"/>
  <c r="Q885" i="2" s="1"/>
  <c r="P850" i="2"/>
  <c r="Q850" i="2" s="1"/>
  <c r="P1165" i="2"/>
  <c r="Q1165" i="2" s="1"/>
  <c r="P823" i="2"/>
  <c r="Q823" i="2" s="1"/>
  <c r="P718" i="2"/>
  <c r="Q718" i="2" s="1"/>
  <c r="P1866" i="2"/>
  <c r="Q1866" i="2" s="1"/>
  <c r="P1106" i="2"/>
  <c r="Q1106" i="2" s="1"/>
  <c r="P1559" i="2"/>
  <c r="Q1559" i="2" s="1"/>
  <c r="N3125" i="2"/>
  <c r="O3125" i="2" s="1"/>
  <c r="N3744" i="2"/>
  <c r="O3744" i="2" s="1"/>
  <c r="T3943" i="2"/>
  <c r="W3943" i="2" s="1"/>
  <c r="T3926" i="2"/>
  <c r="W3926" i="2" s="1"/>
  <c r="T3881" i="2"/>
  <c r="W3881" i="2" s="1"/>
  <c r="T3868" i="2"/>
  <c r="W3868" i="2" s="1"/>
  <c r="T3853" i="2"/>
  <c r="W3853" i="2" s="1"/>
  <c r="T3783" i="2"/>
  <c r="W3783" i="2" s="1"/>
  <c r="T4057" i="2"/>
  <c r="W4057" i="2" s="1"/>
  <c r="T4018" i="2"/>
  <c r="W4018" i="2" s="1"/>
  <c r="T3996" i="2"/>
  <c r="W3996" i="2" s="1"/>
  <c r="T3933" i="2"/>
  <c r="W3933" i="2" s="1"/>
  <c r="T3925" i="2"/>
  <c r="W3925" i="2" s="1"/>
  <c r="T3848" i="2"/>
  <c r="W3848" i="2" s="1"/>
  <c r="T3798" i="2"/>
  <c r="W3798" i="2" s="1"/>
  <c r="T3777" i="2"/>
  <c r="W3777" i="2" s="1"/>
  <c r="T3587" i="2"/>
  <c r="W3587" i="2" s="1"/>
  <c r="T3560" i="2"/>
  <c r="W3560" i="2" s="1"/>
  <c r="T3915" i="2"/>
  <c r="W3915" i="2" s="1"/>
  <c r="T3872" i="2"/>
  <c r="W3872" i="2" s="1"/>
  <c r="T3823" i="2"/>
  <c r="W3823" i="2" s="1"/>
  <c r="T3883" i="2"/>
  <c r="W3883" i="2" s="1"/>
  <c r="T3979" i="2"/>
  <c r="W3979" i="2" s="1"/>
  <c r="T3973" i="2"/>
  <c r="W3973" i="2" s="1"/>
  <c r="T3645" i="2"/>
  <c r="W3645" i="2" s="1"/>
  <c r="T3634" i="2"/>
  <c r="W3634" i="2" s="1"/>
  <c r="T3628" i="2"/>
  <c r="W3628" i="2" s="1"/>
  <c r="T3449" i="2"/>
  <c r="W3449" i="2" s="1"/>
  <c r="T3392" i="2"/>
  <c r="W3392" i="2" s="1"/>
  <c r="T3377" i="2"/>
  <c r="W3377" i="2" s="1"/>
  <c r="T3846" i="2"/>
  <c r="W3846" i="2" s="1"/>
  <c r="T3801" i="2"/>
  <c r="W3801" i="2" s="1"/>
  <c r="T3753" i="2"/>
  <c r="W3753" i="2" s="1"/>
  <c r="T3673" i="2"/>
  <c r="W3673" i="2" s="1"/>
  <c r="T3561" i="2"/>
  <c r="W3561" i="2" s="1"/>
  <c r="T3542" i="2"/>
  <c r="W3542" i="2" s="1"/>
  <c r="T3518" i="2"/>
  <c r="W3518" i="2" s="1"/>
  <c r="T3506" i="2"/>
  <c r="W3506" i="2" s="1"/>
  <c r="T3854" i="2"/>
  <c r="W3854" i="2" s="1"/>
  <c r="T3655" i="2"/>
  <c r="W3655" i="2" s="1"/>
  <c r="T3548" i="2"/>
  <c r="W3548" i="2" s="1"/>
  <c r="T3456" i="2"/>
  <c r="W3456" i="2" s="1"/>
  <c r="T3443" i="2"/>
  <c r="W3443" i="2" s="1"/>
  <c r="T3441" i="2"/>
  <c r="W3441" i="2" s="1"/>
  <c r="T3358" i="2"/>
  <c r="W3358" i="2" s="1"/>
  <c r="T3300" i="2"/>
  <c r="W3300" i="2" s="1"/>
  <c r="T3275" i="2"/>
  <c r="W3275" i="2" s="1"/>
  <c r="T3262" i="2"/>
  <c r="W3262" i="2" s="1"/>
  <c r="T3207" i="2"/>
  <c r="W3207" i="2" s="1"/>
  <c r="T3807" i="2"/>
  <c r="W3807" i="2" s="1"/>
  <c r="T3626" i="2"/>
  <c r="W3626" i="2" s="1"/>
  <c r="T3411" i="2"/>
  <c r="W3411" i="2" s="1"/>
  <c r="T3360" i="2"/>
  <c r="W3360" i="2" s="1"/>
  <c r="T3353" i="2"/>
  <c r="W3353" i="2" s="1"/>
  <c r="T3757" i="2"/>
  <c r="W3757" i="2" s="1"/>
  <c r="T3596" i="2"/>
  <c r="W3596" i="2" s="1"/>
  <c r="T3556" i="2"/>
  <c r="W3556" i="2" s="1"/>
  <c r="T3451" i="2"/>
  <c r="W3451" i="2" s="1"/>
  <c r="T3388" i="2"/>
  <c r="W3388" i="2" s="1"/>
  <c r="T3297" i="2"/>
  <c r="W3297" i="2" s="1"/>
  <c r="T3292" i="2"/>
  <c r="W3292" i="2" s="1"/>
  <c r="T3249" i="2"/>
  <c r="W3249" i="2" s="1"/>
  <c r="T3432" i="2"/>
  <c r="W3432" i="2" s="1"/>
  <c r="T3312" i="2"/>
  <c r="W3312" i="2" s="1"/>
  <c r="T3286" i="2"/>
  <c r="W3286" i="2" s="1"/>
  <c r="T3246" i="2"/>
  <c r="W3246" i="2" s="1"/>
  <c r="T3137" i="2"/>
  <c r="W3137" i="2" s="1"/>
  <c r="T3119" i="2"/>
  <c r="W3119" i="2" s="1"/>
  <c r="T3526" i="2"/>
  <c r="W3526" i="2" s="1"/>
  <c r="T3375" i="2"/>
  <c r="W3375" i="2" s="1"/>
  <c r="T3323" i="2"/>
  <c r="W3323" i="2" s="1"/>
  <c r="T3200" i="2"/>
  <c r="W3200" i="2" s="1"/>
  <c r="T3189" i="2"/>
  <c r="W3189" i="2" s="1"/>
  <c r="T3154" i="2"/>
  <c r="W3154" i="2" s="1"/>
  <c r="T3153" i="2"/>
  <c r="W3153" i="2" s="1"/>
  <c r="T3146" i="2"/>
  <c r="W3146" i="2" s="1"/>
  <c r="T3139" i="2"/>
  <c r="W3139" i="2" s="1"/>
  <c r="T3121" i="2"/>
  <c r="W3121" i="2" s="1"/>
  <c r="T3043" i="2"/>
  <c r="W3043" i="2" s="1"/>
  <c r="T3748" i="2"/>
  <c r="W3748" i="2" s="1"/>
  <c r="T3290" i="2"/>
  <c r="W3290" i="2" s="1"/>
  <c r="T3245" i="2"/>
  <c r="W3245" i="2" s="1"/>
  <c r="T3173" i="2"/>
  <c r="W3173" i="2" s="1"/>
  <c r="T3131" i="2"/>
  <c r="W3131" i="2" s="1"/>
  <c r="T3092" i="2"/>
  <c r="W3092" i="2" s="1"/>
  <c r="T3060" i="2"/>
  <c r="W3060" i="2" s="1"/>
  <c r="T3050" i="2"/>
  <c r="W3050" i="2" s="1"/>
  <c r="T3108" i="2"/>
  <c r="W3108" i="2" s="1"/>
  <c r="T2921" i="2"/>
  <c r="W2921" i="2" s="1"/>
  <c r="T2521" i="2"/>
  <c r="W2521" i="2" s="1"/>
  <c r="T2457" i="2"/>
  <c r="W2457" i="2" s="1"/>
  <c r="T2446" i="2"/>
  <c r="W2446" i="2" s="1"/>
  <c r="T2881" i="2"/>
  <c r="W2881" i="2" s="1"/>
  <c r="T2863" i="2"/>
  <c r="W2863" i="2" s="1"/>
  <c r="T2794" i="2"/>
  <c r="W2794" i="2" s="1"/>
  <c r="T2791" i="2"/>
  <c r="W2791" i="2" s="1"/>
  <c r="T2764" i="2"/>
  <c r="W2764" i="2" s="1"/>
  <c r="T2722" i="2"/>
  <c r="W2722" i="2" s="1"/>
  <c r="T2706" i="2"/>
  <c r="W2706" i="2" s="1"/>
  <c r="T2666" i="2"/>
  <c r="W2666" i="2" s="1"/>
  <c r="T2613" i="2"/>
  <c r="W2613" i="2" s="1"/>
  <c r="T2593" i="2"/>
  <c r="W2593" i="2" s="1"/>
  <c r="T2502" i="2"/>
  <c r="W2502" i="2" s="1"/>
  <c r="T2475" i="2"/>
  <c r="W2475" i="2" s="1"/>
  <c r="T2423" i="2"/>
  <c r="W2423" i="2" s="1"/>
  <c r="T2379" i="2"/>
  <c r="W2379" i="2" s="1"/>
  <c r="T2318" i="2"/>
  <c r="W2318" i="2" s="1"/>
  <c r="T2296" i="2"/>
  <c r="W2296" i="2" s="1"/>
  <c r="T2213" i="2"/>
  <c r="W2213" i="2" s="1"/>
  <c r="T2190" i="2"/>
  <c r="W2190" i="2" s="1"/>
  <c r="T2363" i="2"/>
  <c r="W2363" i="2" s="1"/>
  <c r="T2339" i="2"/>
  <c r="W2339" i="2" s="1"/>
  <c r="T2897" i="2"/>
  <c r="W2897" i="2" s="1"/>
  <c r="T2804" i="2"/>
  <c r="W2804" i="2" s="1"/>
  <c r="T2326" i="2"/>
  <c r="W2326" i="2" s="1"/>
  <c r="T2304" i="2"/>
  <c r="W2304" i="2" s="1"/>
  <c r="T2265" i="2"/>
  <c r="W2265" i="2" s="1"/>
  <c r="T2060" i="2"/>
  <c r="W2060" i="2" s="1"/>
  <c r="T1996" i="2"/>
  <c r="W1996" i="2" s="1"/>
  <c r="T1804" i="2"/>
  <c r="W1804" i="2" s="1"/>
  <c r="T1679" i="2"/>
  <c r="W1679" i="2" s="1"/>
  <c r="T1538" i="2"/>
  <c r="W1538" i="2" s="1"/>
  <c r="T1488" i="2"/>
  <c r="W1488" i="2" s="1"/>
  <c r="T2283" i="2"/>
  <c r="W2283" i="2" s="1"/>
  <c r="T2278" i="2"/>
  <c r="W2278" i="2" s="1"/>
  <c r="T2251" i="2"/>
  <c r="W2251" i="2" s="1"/>
  <c r="T2246" i="2"/>
  <c r="W2246" i="2" s="1"/>
  <c r="T2215" i="2"/>
  <c r="W2215" i="2" s="1"/>
  <c r="T2135" i="2"/>
  <c r="W2135" i="2" s="1"/>
  <c r="T2125" i="2"/>
  <c r="W2125" i="2" s="1"/>
  <c r="T2092" i="2"/>
  <c r="W2092" i="2" s="1"/>
  <c r="T2075" i="2"/>
  <c r="W2075" i="2" s="1"/>
  <c r="T2042" i="2"/>
  <c r="W2042" i="2" s="1"/>
  <c r="T1942" i="2"/>
  <c r="W1942" i="2" s="1"/>
  <c r="T1878" i="2"/>
  <c r="W1878" i="2" s="1"/>
  <c r="T1843" i="2"/>
  <c r="W1843" i="2" s="1"/>
  <c r="T1778" i="2"/>
  <c r="W1778" i="2" s="1"/>
  <c r="T1772" i="2"/>
  <c r="W1772" i="2" s="1"/>
  <c r="T1757" i="2"/>
  <c r="W1757" i="2" s="1"/>
  <c r="T1607" i="2"/>
  <c r="W1607" i="2" s="1"/>
  <c r="T1553" i="2"/>
  <c r="W1553" i="2" s="1"/>
  <c r="T1548" i="2"/>
  <c r="W1548" i="2" s="1"/>
  <c r="T1535" i="2"/>
  <c r="W1535" i="2" s="1"/>
  <c r="T1511" i="2"/>
  <c r="W1511" i="2" s="1"/>
  <c r="T1407" i="2"/>
  <c r="W1407" i="2" s="1"/>
  <c r="T1398" i="2"/>
  <c r="W1398" i="2" s="1"/>
  <c r="T1378" i="2"/>
  <c r="W1378" i="2" s="1"/>
  <c r="T1372" i="2"/>
  <c r="W1372" i="2" s="1"/>
  <c r="T1367" i="2"/>
  <c r="W1367" i="2" s="1"/>
  <c r="T1346" i="2"/>
  <c r="W1346" i="2" s="1"/>
  <c r="T1201" i="2"/>
  <c r="W1201" i="2" s="1"/>
  <c r="T2004" i="2"/>
  <c r="W2004" i="2" s="1"/>
  <c r="T1875" i="2"/>
  <c r="W1875" i="2" s="1"/>
  <c r="T1573" i="2"/>
  <c r="W1573" i="2" s="1"/>
  <c r="T1569" i="2"/>
  <c r="W1569" i="2" s="1"/>
  <c r="T1566" i="2"/>
  <c r="W1566" i="2" s="1"/>
  <c r="T1430" i="2"/>
  <c r="W1430" i="2" s="1"/>
  <c r="T1417" i="2"/>
  <c r="W1417" i="2" s="1"/>
  <c r="T1287" i="2"/>
  <c r="W1287" i="2" s="1"/>
  <c r="T1213" i="2"/>
  <c r="W1213" i="2" s="1"/>
  <c r="T1159" i="2"/>
  <c r="W1159" i="2" s="1"/>
  <c r="T1101" i="2"/>
  <c r="W1101" i="2" s="1"/>
  <c r="T775" i="2"/>
  <c r="W775" i="2" s="1"/>
  <c r="T710" i="2"/>
  <c r="W710" i="2" s="1"/>
  <c r="T700" i="2"/>
  <c r="W700" i="2" s="1"/>
  <c r="T433" i="2"/>
  <c r="W433" i="2" s="1"/>
  <c r="T356" i="2"/>
  <c r="W356" i="2" s="1"/>
  <c r="T1195" i="2"/>
  <c r="W1195" i="2" s="1"/>
  <c r="T405" i="2"/>
  <c r="W405" i="2" s="1"/>
  <c r="T3318" i="2"/>
  <c r="W3318" i="2" s="1"/>
  <c r="T3447" i="2"/>
  <c r="W3447" i="2" s="1"/>
  <c r="T3350" i="2"/>
  <c r="W3350" i="2" s="1"/>
  <c r="T3407" i="2"/>
  <c r="W3407" i="2" s="1"/>
  <c r="T3488" i="2"/>
  <c r="W3488" i="2" s="1"/>
  <c r="T4029" i="2"/>
  <c r="W4029" i="2" s="1"/>
  <c r="T800" i="2"/>
  <c r="W800" i="2" s="1"/>
  <c r="T795" i="2"/>
  <c r="W795" i="2" s="1"/>
  <c r="T667" i="2"/>
  <c r="W667" i="2" s="1"/>
  <c r="T607" i="2"/>
  <c r="W607" i="2" s="1"/>
  <c r="T1035" i="2"/>
  <c r="W1035" i="2" s="1"/>
  <c r="T132" i="2"/>
  <c r="W132" i="2" s="1"/>
  <c r="T116" i="2"/>
  <c r="W116" i="2" s="1"/>
  <c r="T100" i="2"/>
  <c r="W100" i="2" s="1"/>
  <c r="P1110" i="2"/>
  <c r="Q1110" i="2" s="1"/>
  <c r="P3473" i="2"/>
  <c r="Q3473" i="2" s="1"/>
  <c r="N3655" i="2"/>
  <c r="O3655" i="2" s="1"/>
  <c r="P3506" i="2"/>
  <c r="Q3506" i="2" s="1"/>
  <c r="P3853" i="2"/>
  <c r="Q3853" i="2" s="1"/>
  <c r="N3918" i="2"/>
  <c r="O3918" i="2" s="1"/>
  <c r="P3985" i="2"/>
  <c r="Q3985" i="2" s="1"/>
  <c r="P3964" i="2"/>
  <c r="Q3964" i="2" s="1"/>
  <c r="P3996" i="2"/>
  <c r="Q3996" i="2" s="1"/>
  <c r="T3963" i="2"/>
  <c r="W3963" i="2" s="1"/>
  <c r="T3909" i="2"/>
  <c r="W3909" i="2" s="1"/>
  <c r="T3896" i="2"/>
  <c r="W3896" i="2" s="1"/>
  <c r="T3810" i="2"/>
  <c r="W3810" i="2" s="1"/>
  <c r="T3776" i="2"/>
  <c r="W3776" i="2" s="1"/>
  <c r="T4046" i="2"/>
  <c r="W4046" i="2" s="1"/>
  <c r="T4045" i="2"/>
  <c r="W4045" i="2" s="1"/>
  <c r="T3972" i="2"/>
  <c r="W3972" i="2" s="1"/>
  <c r="T4059" i="2"/>
  <c r="W4059" i="2" s="1"/>
  <c r="T4058" i="2"/>
  <c r="W4058" i="2" s="1"/>
  <c r="T4005" i="2"/>
  <c r="W4005" i="2" s="1"/>
  <c r="T3995" i="2"/>
  <c r="W3995" i="2" s="1"/>
  <c r="T3994" i="2"/>
  <c r="W3994" i="2" s="1"/>
  <c r="T3971" i="2"/>
  <c r="W3971" i="2" s="1"/>
  <c r="T3970" i="2"/>
  <c r="W3970" i="2" s="1"/>
  <c r="T3884" i="2"/>
  <c r="W3884" i="2" s="1"/>
  <c r="T3857" i="2"/>
  <c r="W3857" i="2" s="1"/>
  <c r="T3772" i="2"/>
  <c r="W3772" i="2" s="1"/>
  <c r="T3754" i="2"/>
  <c r="W3754" i="2" s="1"/>
  <c r="T3682" i="2"/>
  <c r="W3682" i="2" s="1"/>
  <c r="T3642" i="2"/>
  <c r="W3642" i="2" s="1"/>
  <c r="T3637" i="2"/>
  <c r="W3637" i="2" s="1"/>
  <c r="T3629" i="2"/>
  <c r="W3629" i="2" s="1"/>
  <c r="T4052" i="2"/>
  <c r="W4052" i="2" s="1"/>
  <c r="T3830" i="2"/>
  <c r="W3830" i="2" s="1"/>
  <c r="T3855" i="2"/>
  <c r="W3855" i="2" s="1"/>
  <c r="T3797" i="2"/>
  <c r="W3797" i="2" s="1"/>
  <c r="T3706" i="2"/>
  <c r="W3706" i="2" s="1"/>
  <c r="T3625" i="2"/>
  <c r="W3625" i="2" s="1"/>
  <c r="T3433" i="2"/>
  <c r="W3433" i="2" s="1"/>
  <c r="T3409" i="2"/>
  <c r="W3409" i="2" s="1"/>
  <c r="T3911" i="2"/>
  <c r="W3911" i="2" s="1"/>
  <c r="T3882" i="2"/>
  <c r="W3882" i="2" s="1"/>
  <c r="T3681" i="2"/>
  <c r="W3681" i="2" s="1"/>
  <c r="T3665" i="2"/>
  <c r="W3665" i="2" s="1"/>
  <c r="T3594" i="2"/>
  <c r="W3594" i="2" s="1"/>
  <c r="T3420" i="2"/>
  <c r="W3420" i="2" s="1"/>
  <c r="T3418" i="2"/>
  <c r="W3418" i="2" s="1"/>
  <c r="T3702" i="2"/>
  <c r="W3702" i="2" s="1"/>
  <c r="T3588" i="2"/>
  <c r="W3588" i="2" s="1"/>
  <c r="T3739" i="2"/>
  <c r="W3739" i="2" s="1"/>
  <c r="T3716" i="2"/>
  <c r="W3716" i="2" s="1"/>
  <c r="T3834" i="2"/>
  <c r="W3834" i="2" s="1"/>
  <c r="T3575" i="2"/>
  <c r="W3575" i="2" s="1"/>
  <c r="T2969" i="2"/>
  <c r="W2969" i="2" s="1"/>
  <c r="T2952" i="2"/>
  <c r="W2952" i="2" s="1"/>
  <c r="T2861" i="2"/>
  <c r="W2861" i="2" s="1"/>
  <c r="T2828" i="2"/>
  <c r="W2828" i="2" s="1"/>
  <c r="T2505" i="2"/>
  <c r="W2505" i="2" s="1"/>
  <c r="T2375" i="2"/>
  <c r="W2375" i="2" s="1"/>
  <c r="T2895" i="2"/>
  <c r="W2895" i="2" s="1"/>
  <c r="T2703" i="2"/>
  <c r="W2703" i="2" s="1"/>
  <c r="T2650" i="2"/>
  <c r="W2650" i="2" s="1"/>
  <c r="T2351" i="2"/>
  <c r="W2351" i="2" s="1"/>
  <c r="T2196" i="2"/>
  <c r="W2196" i="2" s="1"/>
  <c r="T2914" i="2"/>
  <c r="W2914" i="2" s="1"/>
  <c r="T2853" i="2"/>
  <c r="W2853" i="2" s="1"/>
  <c r="T2822" i="2"/>
  <c r="W2822" i="2" s="1"/>
  <c r="T2789" i="2"/>
  <c r="W2789" i="2" s="1"/>
  <c r="T2701" i="2"/>
  <c r="W2701" i="2" s="1"/>
  <c r="T2622" i="2"/>
  <c r="W2622" i="2" s="1"/>
  <c r="T2550" i="2"/>
  <c r="W2550" i="2" s="1"/>
  <c r="T2323" i="2"/>
  <c r="W2323" i="2" s="1"/>
  <c r="T2297" i="2"/>
  <c r="W2297" i="2" s="1"/>
  <c r="T2224" i="2"/>
  <c r="W2224" i="2" s="1"/>
  <c r="T2206" i="2"/>
  <c r="W2206" i="2" s="1"/>
  <c r="T2694" i="2"/>
  <c r="W2694" i="2" s="1"/>
  <c r="T2659" i="2"/>
  <c r="W2659" i="2" s="1"/>
  <c r="T2310" i="2"/>
  <c r="W2310" i="2" s="1"/>
  <c r="T2234" i="2"/>
  <c r="W2234" i="2" s="1"/>
  <c r="T2225" i="2"/>
  <c r="W2225" i="2" s="1"/>
  <c r="N2150" i="2"/>
  <c r="T2141" i="2"/>
  <c r="W2141" i="2" s="1"/>
  <c r="T2894" i="2"/>
  <c r="W2894" i="2" s="1"/>
  <c r="T2862" i="2"/>
  <c r="W2862" i="2" s="1"/>
  <c r="T2814" i="2"/>
  <c r="W2814" i="2" s="1"/>
  <c r="T2657" i="2"/>
  <c r="W2657" i="2" s="1"/>
  <c r="T2631" i="2"/>
  <c r="W2631" i="2" s="1"/>
  <c r="T2409" i="2"/>
  <c r="W2409" i="2" s="1"/>
  <c r="T2305" i="2"/>
  <c r="W2305" i="2" s="1"/>
  <c r="T2238" i="2"/>
  <c r="W2238" i="2" s="1"/>
  <c r="T2099" i="2"/>
  <c r="W2099" i="2" s="1"/>
  <c r="T2087" i="2"/>
  <c r="W2087" i="2" s="1"/>
  <c r="T1985" i="2"/>
  <c r="W1985" i="2" s="1"/>
  <c r="T1918" i="2"/>
  <c r="W1918" i="2" s="1"/>
  <c r="T1696" i="2"/>
  <c r="W1696" i="2" s="1"/>
  <c r="T1682" i="2"/>
  <c r="W1682" i="2" s="1"/>
  <c r="T1636" i="2"/>
  <c r="W1636" i="2" s="1"/>
  <c r="T1632" i="2"/>
  <c r="W1632" i="2" s="1"/>
  <c r="T1563" i="2"/>
  <c r="W1563" i="2" s="1"/>
  <c r="T1424" i="2"/>
  <c r="W1424" i="2" s="1"/>
  <c r="T1409" i="2"/>
  <c r="W1409" i="2" s="1"/>
  <c r="T1970" i="2"/>
  <c r="W1970" i="2" s="1"/>
  <c r="T1627" i="2"/>
  <c r="W1627" i="2" s="1"/>
  <c r="T1615" i="2"/>
  <c r="W1615" i="2" s="1"/>
  <c r="T1470" i="2"/>
  <c r="W1470" i="2" s="1"/>
  <c r="T944" i="2"/>
  <c r="W944" i="2" s="1"/>
  <c r="T2337" i="2"/>
  <c r="W2337" i="2" s="1"/>
  <c r="T2291" i="2"/>
  <c r="W2291" i="2" s="1"/>
  <c r="T2192" i="2"/>
  <c r="W2192" i="2" s="1"/>
  <c r="T2130" i="2"/>
  <c r="W2130" i="2" s="1"/>
  <c r="T1929" i="2"/>
  <c r="W1929" i="2" s="1"/>
  <c r="T1888" i="2"/>
  <c r="W1888" i="2" s="1"/>
  <c r="T1739" i="2"/>
  <c r="W1739" i="2" s="1"/>
  <c r="T1662" i="2"/>
  <c r="W1662" i="2" s="1"/>
  <c r="T1641" i="2"/>
  <c r="W1641" i="2" s="1"/>
  <c r="T1630" i="2"/>
  <c r="W1630" i="2" s="1"/>
  <c r="T1604" i="2"/>
  <c r="W1604" i="2" s="1"/>
  <c r="T1551" i="2"/>
  <c r="W1551" i="2" s="1"/>
  <c r="T1533" i="2"/>
  <c r="W1533" i="2" s="1"/>
  <c r="T1495" i="2"/>
  <c r="W1495" i="2" s="1"/>
  <c r="T1484" i="2"/>
  <c r="W1484" i="2" s="1"/>
  <c r="T1479" i="2"/>
  <c r="W1479" i="2" s="1"/>
  <c r="T1412" i="2"/>
  <c r="W1412" i="2" s="1"/>
  <c r="T840" i="2"/>
  <c r="W840" i="2" s="1"/>
  <c r="T1238" i="2"/>
  <c r="W1238" i="2" s="1"/>
  <c r="T1178" i="2"/>
  <c r="W1178" i="2" s="1"/>
  <c r="T1128" i="2"/>
  <c r="W1128" i="2" s="1"/>
  <c r="T1120" i="2"/>
  <c r="W1120" i="2" s="1"/>
  <c r="T926" i="2"/>
  <c r="W926" i="2" s="1"/>
  <c r="T905" i="2"/>
  <c r="W905" i="2" s="1"/>
  <c r="T814" i="2"/>
  <c r="W814" i="2" s="1"/>
  <c r="T1434" i="2"/>
  <c r="W1434" i="2" s="1"/>
  <c r="T1603" i="2"/>
  <c r="W1603" i="2" s="1"/>
  <c r="T1426" i="2"/>
  <c r="W1426" i="2" s="1"/>
  <c r="T1542" i="2"/>
  <c r="W1542" i="2" s="1"/>
  <c r="T1567" i="2"/>
  <c r="W1567" i="2" s="1"/>
  <c r="T1021" i="2"/>
  <c r="W1021" i="2" s="1"/>
  <c r="T1083" i="2"/>
  <c r="W1083" i="2" s="1"/>
  <c r="T1218" i="2"/>
  <c r="W1218" i="2" s="1"/>
  <c r="T1326" i="2"/>
  <c r="W1326" i="2" s="1"/>
  <c r="T1413" i="2"/>
  <c r="W1413" i="2" s="1"/>
  <c r="T1525" i="2"/>
  <c r="W1525" i="2" s="1"/>
  <c r="T1624" i="2"/>
  <c r="W1624" i="2" s="1"/>
  <c r="T2934" i="2"/>
  <c r="W2934" i="2" s="1"/>
  <c r="T3214" i="2"/>
  <c r="W3214" i="2" s="1"/>
  <c r="T3267" i="2"/>
  <c r="W3267" i="2" s="1"/>
  <c r="T3462" i="2"/>
  <c r="W3462" i="2" s="1"/>
  <c r="T3161" i="2"/>
  <c r="W3161" i="2" s="1"/>
  <c r="T3193" i="2"/>
  <c r="W3193" i="2" s="1"/>
  <c r="T3222" i="2"/>
  <c r="W3222" i="2" s="1"/>
  <c r="T3265" i="2"/>
  <c r="W3265" i="2" s="1"/>
  <c r="T3296" i="2"/>
  <c r="W3296" i="2" s="1"/>
  <c r="T3686" i="2"/>
  <c r="W3686" i="2" s="1"/>
  <c r="T3421" i="2"/>
  <c r="W3421" i="2" s="1"/>
  <c r="T3522" i="2"/>
  <c r="W3522" i="2" s="1"/>
  <c r="T3566" i="2"/>
  <c r="W3566" i="2" s="1"/>
  <c r="T3632" i="2"/>
  <c r="W3632" i="2" s="1"/>
  <c r="T3782" i="2"/>
  <c r="W3782" i="2" s="1"/>
  <c r="T3968" i="2"/>
  <c r="W3968" i="2" s="1"/>
  <c r="T3668" i="2"/>
  <c r="W3668" i="2" s="1"/>
  <c r="T3920" i="2"/>
  <c r="W3920" i="2" s="1"/>
  <c r="T4022" i="2"/>
  <c r="W4022" i="2" s="1"/>
  <c r="T4044" i="2"/>
  <c r="W4044" i="2" s="1"/>
  <c r="T4056" i="2"/>
  <c r="W4056" i="2" s="1"/>
  <c r="T1282" i="2"/>
  <c r="W1282" i="2" s="1"/>
  <c r="T1268" i="2"/>
  <c r="W1268" i="2" s="1"/>
  <c r="T1232" i="2"/>
  <c r="W1232" i="2" s="1"/>
  <c r="T1158" i="2"/>
  <c r="W1158" i="2" s="1"/>
  <c r="T952" i="2"/>
  <c r="W952" i="2" s="1"/>
  <c r="T929" i="2"/>
  <c r="W929" i="2" s="1"/>
  <c r="P269" i="2"/>
  <c r="Q269" i="2" s="1"/>
  <c r="T265" i="2"/>
  <c r="W265" i="2" s="1"/>
  <c r="T62" i="2"/>
  <c r="W62" i="2" s="1"/>
  <c r="T95" i="2"/>
  <c r="W95" i="2" s="1"/>
  <c r="T256" i="2"/>
  <c r="W256" i="2" s="1"/>
  <c r="T254" i="2"/>
  <c r="W254" i="2" s="1"/>
  <c r="T232" i="2"/>
  <c r="W232" i="2" s="1"/>
  <c r="T222" i="2"/>
  <c r="W222" i="2" s="1"/>
  <c r="T200" i="2"/>
  <c r="W200" i="2" s="1"/>
  <c r="T190" i="2"/>
  <c r="W190" i="2" s="1"/>
  <c r="T158" i="2"/>
  <c r="W158" i="2" s="1"/>
  <c r="P3541" i="2"/>
  <c r="Q3541" i="2" s="1"/>
  <c r="P3790" i="2"/>
  <c r="Q3790" i="2" s="1"/>
  <c r="N3752" i="2"/>
  <c r="O3752" i="2" s="1"/>
  <c r="T4007" i="2"/>
  <c r="W4007" i="2" s="1"/>
  <c r="T3952" i="2"/>
  <c r="W3952" i="2" s="1"/>
  <c r="T3912" i="2"/>
  <c r="W3912" i="2" s="1"/>
  <c r="T3898" i="2"/>
  <c r="W3898" i="2" s="1"/>
  <c r="T3732" i="2"/>
  <c r="W3732" i="2" s="1"/>
  <c r="T3703" i="2"/>
  <c r="W3703" i="2" s="1"/>
  <c r="T3664" i="2"/>
  <c r="W3664" i="2" s="1"/>
  <c r="T3910" i="2"/>
  <c r="W3910" i="2" s="1"/>
  <c r="T3357" i="2"/>
  <c r="W3357" i="2" s="1"/>
  <c r="T3348" i="2"/>
  <c r="W3348" i="2" s="1"/>
  <c r="T3460" i="2"/>
  <c r="W3460" i="2" s="1"/>
  <c r="T3765" i="2"/>
  <c r="W3765" i="2" s="1"/>
  <c r="T3482" i="2"/>
  <c r="W3482" i="2" s="1"/>
  <c r="T3389" i="2"/>
  <c r="W3389" i="2" s="1"/>
  <c r="T3812" i="2"/>
  <c r="W3812" i="2" s="1"/>
  <c r="T3280" i="2"/>
  <c r="W3280" i="2" s="1"/>
  <c r="T3773" i="2"/>
  <c r="W3773" i="2" s="1"/>
  <c r="T3128" i="2"/>
  <c r="W3128" i="2" s="1"/>
  <c r="T3112" i="2"/>
  <c r="W3112" i="2" s="1"/>
  <c r="T3097" i="2"/>
  <c r="W3097" i="2" s="1"/>
  <c r="T2905" i="2"/>
  <c r="W2905" i="2" s="1"/>
  <c r="T2810" i="2"/>
  <c r="W2810" i="2" s="1"/>
  <c r="P1364" i="2"/>
  <c r="Q1364" i="2" s="1"/>
  <c r="P1318" i="2"/>
  <c r="Q1318" i="2" s="1"/>
  <c r="N1811" i="2"/>
  <c r="P1283" i="2"/>
  <c r="Q1283" i="2" s="1"/>
  <c r="P1163" i="2"/>
  <c r="Q1163" i="2" s="1"/>
  <c r="P1112" i="2"/>
  <c r="Q1112" i="2" s="1"/>
  <c r="P849" i="2"/>
  <c r="Q849" i="2" s="1"/>
  <c r="P1572" i="2"/>
  <c r="Q1572" i="2" s="1"/>
  <c r="P1383" i="2"/>
  <c r="Q1383" i="2" s="1"/>
  <c r="P1184" i="2"/>
  <c r="Q1184" i="2" s="1"/>
  <c r="N1917" i="2"/>
  <c r="P1917" i="2"/>
  <c r="Q1917" i="2" s="1"/>
  <c r="P1810" i="2"/>
  <c r="Q1810" i="2" s="1"/>
  <c r="N1810" i="2"/>
  <c r="P973" i="2"/>
  <c r="Q973" i="2" s="1"/>
  <c r="P892" i="2"/>
  <c r="Q892" i="2" s="1"/>
  <c r="P2445" i="2"/>
  <c r="Q2445" i="2" s="1"/>
  <c r="P2073" i="2"/>
  <c r="Q2073" i="2" s="1"/>
  <c r="N2073" i="2"/>
  <c r="P1617" i="2"/>
  <c r="Q1617" i="2" s="1"/>
  <c r="P1306" i="2"/>
  <c r="Q1306" i="2" s="1"/>
  <c r="P1244" i="2"/>
  <c r="Q1244" i="2" s="1"/>
  <c r="P1228" i="2"/>
  <c r="Q1228" i="2" s="1"/>
  <c r="P1215" i="2"/>
  <c r="Q1215" i="2" s="1"/>
  <c r="P1199" i="2"/>
  <c r="Q1199" i="2" s="1"/>
  <c r="P1301" i="2"/>
  <c r="Q1301" i="2" s="1"/>
  <c r="P1269" i="2"/>
  <c r="Q1269" i="2" s="1"/>
  <c r="P956" i="2"/>
  <c r="Q956" i="2" s="1"/>
  <c r="P2302" i="2"/>
  <c r="Q2302" i="2" s="1"/>
  <c r="P3294" i="2"/>
  <c r="Q3294" i="2" s="1"/>
  <c r="N1951" i="2"/>
  <c r="P1951" i="2"/>
  <c r="Q1951" i="2" s="1"/>
  <c r="P1959" i="2"/>
  <c r="Q1959" i="2" s="1"/>
  <c r="N1959" i="2"/>
  <c r="N1968" i="2"/>
  <c r="P1968" i="2"/>
  <c r="Q1968" i="2" s="1"/>
  <c r="N2137" i="2"/>
  <c r="P2137" i="2"/>
  <c r="Q2137" i="2" s="1"/>
  <c r="P2165" i="2"/>
  <c r="Q2165" i="2" s="1"/>
  <c r="P2527" i="2"/>
  <c r="Q2527" i="2" s="1"/>
  <c r="P2549" i="2"/>
  <c r="Q2549" i="2" s="1"/>
  <c r="P2947" i="2"/>
  <c r="Q2947" i="2" s="1"/>
  <c r="P1447" i="2"/>
  <c r="Q1447" i="2" s="1"/>
  <c r="P1502" i="2"/>
  <c r="Q1502" i="2" s="1"/>
  <c r="P1516" i="2"/>
  <c r="Q1516" i="2" s="1"/>
  <c r="P1759" i="2"/>
  <c r="Q1759" i="2" s="1"/>
  <c r="N1830" i="2"/>
  <c r="P1830" i="2"/>
  <c r="Q1830" i="2" s="1"/>
  <c r="P2382" i="2"/>
  <c r="Q2382" i="2" s="1"/>
  <c r="P2628" i="2"/>
  <c r="Q2628" i="2" s="1"/>
  <c r="P2666" i="2"/>
  <c r="Q2666" i="2" s="1"/>
  <c r="P2756" i="2"/>
  <c r="Q2756" i="2" s="1"/>
  <c r="N1987" i="2"/>
  <c r="P1296" i="2"/>
  <c r="Q1296" i="2" s="1"/>
  <c r="P2634" i="2"/>
  <c r="Q2634" i="2" s="1"/>
  <c r="P2420" i="2"/>
  <c r="Q2420" i="2" s="1"/>
  <c r="P2389" i="2"/>
  <c r="Q2389" i="2" s="1"/>
  <c r="N2056" i="2"/>
  <c r="P2056" i="2"/>
  <c r="Q2056" i="2" s="1"/>
  <c r="P1001" i="2"/>
  <c r="Q1001" i="2" s="1"/>
  <c r="P870" i="2"/>
  <c r="Q870" i="2" s="1"/>
  <c r="P862" i="2"/>
  <c r="Q862" i="2" s="1"/>
  <c r="P830" i="2"/>
  <c r="Q830" i="2" s="1"/>
  <c r="P714" i="2"/>
  <c r="Q714" i="2" s="1"/>
  <c r="P2965" i="2"/>
  <c r="Q2965" i="2" s="1"/>
  <c r="N1817" i="2"/>
  <c r="P1817" i="2"/>
  <c r="Q1817" i="2" s="1"/>
  <c r="P1757" i="2"/>
  <c r="Q1757" i="2" s="1"/>
  <c r="P1430" i="2"/>
  <c r="Q1430" i="2" s="1"/>
  <c r="N2085" i="2"/>
  <c r="P2255" i="2"/>
  <c r="Q2255" i="2" s="1"/>
  <c r="P1892" i="2"/>
  <c r="Q1892" i="2" s="1"/>
  <c r="P1264" i="2"/>
  <c r="Q1264" i="2" s="1"/>
  <c r="P1200" i="2"/>
  <c r="Q1200" i="2" s="1"/>
  <c r="P2195" i="2"/>
  <c r="Q2195" i="2" s="1"/>
  <c r="P2394" i="2"/>
  <c r="Q2394" i="2" s="1"/>
  <c r="P1436" i="2"/>
  <c r="Q1436" i="2" s="1"/>
  <c r="P1432" i="2"/>
  <c r="Q1432" i="2" s="1"/>
  <c r="P1403" i="2"/>
  <c r="Q1403" i="2" s="1"/>
  <c r="P1033" i="2"/>
  <c r="Q1033" i="2" s="1"/>
  <c r="P1024" i="2"/>
  <c r="Q1024" i="2" s="1"/>
  <c r="P770" i="2"/>
  <c r="Q770" i="2" s="1"/>
  <c r="N1789" i="2"/>
  <c r="P1789" i="2"/>
  <c r="Q1789" i="2" s="1"/>
  <c r="P1335" i="2"/>
  <c r="Q1335" i="2" s="1"/>
  <c r="P974" i="2"/>
  <c r="Q974" i="2" s="1"/>
  <c r="P960" i="2"/>
  <c r="Q960" i="2" s="1"/>
  <c r="P935" i="2"/>
  <c r="Q935" i="2" s="1"/>
  <c r="P908" i="2"/>
  <c r="Q908" i="2" s="1"/>
  <c r="P3822" i="2"/>
  <c r="Q3822" i="2" s="1"/>
  <c r="P1558" i="2"/>
  <c r="Q1558" i="2" s="1"/>
  <c r="P1278" i="2"/>
  <c r="Q1278" i="2" s="1"/>
  <c r="P1214" i="2"/>
  <c r="Q1214" i="2" s="1"/>
  <c r="P1852" i="2"/>
  <c r="Q1852" i="2" s="1"/>
  <c r="P1063" i="2"/>
  <c r="Q1063" i="2" s="1"/>
  <c r="P916" i="2"/>
  <c r="Q916" i="2" s="1"/>
  <c r="P1162" i="2"/>
  <c r="Q1162" i="2" s="1"/>
  <c r="P1127" i="2"/>
  <c r="Q1127" i="2" s="1"/>
  <c r="P687" i="2"/>
  <c r="Q687" i="2" s="1"/>
  <c r="P3261" i="2"/>
  <c r="Q3261" i="2" s="1"/>
  <c r="P2706" i="2"/>
  <c r="Q2706" i="2" s="1"/>
  <c r="P2663" i="2"/>
  <c r="Q2663" i="2" s="1"/>
  <c r="P2652" i="2"/>
  <c r="Q2652" i="2" s="1"/>
  <c r="P2461" i="2"/>
  <c r="Q2461" i="2" s="1"/>
  <c r="P1809" i="2"/>
  <c r="Q1809" i="2" s="1"/>
  <c r="P1178" i="2"/>
  <c r="Q1178" i="2" s="1"/>
  <c r="P1002" i="2"/>
  <c r="Q1002" i="2" s="1"/>
  <c r="N1859" i="2"/>
  <c r="P1797" i="2"/>
  <c r="Q1797" i="2" s="1"/>
  <c r="P1669" i="2"/>
  <c r="Q1669" i="2" s="1"/>
  <c r="P1573" i="2"/>
  <c r="Q1573" i="2" s="1"/>
  <c r="P1336" i="2"/>
  <c r="Q1336" i="2" s="1"/>
  <c r="P1319" i="2"/>
  <c r="Q1319" i="2" s="1"/>
  <c r="P1286" i="2"/>
  <c r="Q1286" i="2" s="1"/>
  <c r="P1246" i="2"/>
  <c r="Q1246" i="2" s="1"/>
  <c r="P1188" i="2"/>
  <c r="Q1188" i="2" s="1"/>
  <c r="P1066" i="2"/>
  <c r="Q1066" i="2" s="1"/>
  <c r="P3432" i="2"/>
  <c r="Q3432" i="2" s="1"/>
  <c r="P3396" i="2"/>
  <c r="Q3396" i="2" s="1"/>
  <c r="N4021" i="2"/>
  <c r="O4021" i="2" s="1"/>
  <c r="N4022" i="2"/>
  <c r="O4022" i="2" s="1"/>
  <c r="N3983" i="2"/>
  <c r="O3983" i="2" s="1"/>
  <c r="P795" i="2"/>
  <c r="Q795" i="2" s="1"/>
  <c r="T4065" i="2"/>
  <c r="W4065" i="2" s="1"/>
  <c r="T4053" i="2"/>
  <c r="W4053" i="2" s="1"/>
  <c r="T4014" i="2"/>
  <c r="W4014" i="2" s="1"/>
  <c r="T3987" i="2"/>
  <c r="W3987" i="2" s="1"/>
  <c r="T3986" i="2"/>
  <c r="W3986" i="2" s="1"/>
  <c r="T3964" i="2"/>
  <c r="W3964" i="2" s="1"/>
  <c r="T3953" i="2"/>
  <c r="W3953" i="2" s="1"/>
  <c r="T3934" i="2"/>
  <c r="W3934" i="2" s="1"/>
  <c r="T3839" i="2"/>
  <c r="W3839" i="2" s="1"/>
  <c r="T3825" i="2"/>
  <c r="W3825" i="2" s="1"/>
  <c r="T3808" i="2"/>
  <c r="W3808" i="2" s="1"/>
  <c r="T3778" i="2"/>
  <c r="W3778" i="2" s="1"/>
  <c r="T4034" i="2"/>
  <c r="W4034" i="2" s="1"/>
  <c r="T4026" i="2"/>
  <c r="W4026" i="2" s="1"/>
  <c r="T4024" i="2"/>
  <c r="W4024" i="2" s="1"/>
  <c r="T3946" i="2"/>
  <c r="W3946" i="2" s="1"/>
  <c r="T4035" i="2"/>
  <c r="W4035" i="2" s="1"/>
  <c r="T4012" i="2"/>
  <c r="W4012" i="2" s="1"/>
  <c r="T4009" i="2"/>
  <c r="W4009" i="2" s="1"/>
  <c r="T3935" i="2"/>
  <c r="W3935" i="2" s="1"/>
  <c r="T3916" i="2"/>
  <c r="W3916" i="2" s="1"/>
  <c r="T3914" i="2"/>
  <c r="W3914" i="2" s="1"/>
  <c r="T3885" i="2"/>
  <c r="W3885" i="2" s="1"/>
  <c r="T3870" i="2"/>
  <c r="W3870" i="2" s="1"/>
  <c r="T3856" i="2"/>
  <c r="W3856" i="2" s="1"/>
  <c r="T3844" i="2"/>
  <c r="W3844" i="2" s="1"/>
  <c r="T3791" i="2"/>
  <c r="W3791" i="2" s="1"/>
  <c r="T3742" i="2"/>
  <c r="W3742" i="2" s="1"/>
  <c r="T3576" i="2"/>
  <c r="W3576" i="2" s="1"/>
  <c r="T3558" i="2"/>
  <c r="W3558" i="2" s="1"/>
  <c r="T3553" i="2"/>
  <c r="W3553" i="2" s="1"/>
  <c r="T3944" i="2"/>
  <c r="W3944" i="2" s="1"/>
  <c r="T3927" i="2"/>
  <c r="W3927" i="2" s="1"/>
  <c r="T3859" i="2"/>
  <c r="W3859" i="2" s="1"/>
  <c r="T4064" i="2"/>
  <c r="W4064" i="2" s="1"/>
  <c r="T4000" i="2"/>
  <c r="W4000" i="2" s="1"/>
  <c r="T3826" i="2"/>
  <c r="W3826" i="2" s="1"/>
  <c r="T3833" i="2"/>
  <c r="W3833" i="2" s="1"/>
  <c r="T3729" i="2"/>
  <c r="W3729" i="2" s="1"/>
  <c r="T3710" i="2"/>
  <c r="W3710" i="2" s="1"/>
  <c r="T3608" i="2"/>
  <c r="W3608" i="2" s="1"/>
  <c r="T3574" i="2"/>
  <c r="W3574" i="2" s="1"/>
  <c r="T3559" i="2"/>
  <c r="W3559" i="2" s="1"/>
  <c r="T3538" i="2"/>
  <c r="W3538" i="2" s="1"/>
  <c r="T3533" i="2"/>
  <c r="W3533" i="2" s="1"/>
  <c r="T3517" i="2"/>
  <c r="W3517" i="2" s="1"/>
  <c r="T3515" i="2"/>
  <c r="W3515" i="2" s="1"/>
  <c r="T3404" i="2"/>
  <c r="W3404" i="2" s="1"/>
  <c r="T3390" i="2"/>
  <c r="W3390" i="2" s="1"/>
  <c r="T3379" i="2"/>
  <c r="W3379" i="2" s="1"/>
  <c r="T3359" i="2"/>
  <c r="W3359" i="2" s="1"/>
  <c r="T3871" i="2"/>
  <c r="W3871" i="2" s="1"/>
  <c r="T3751" i="2"/>
  <c r="W3751" i="2" s="1"/>
  <c r="T3746" i="2"/>
  <c r="W3746" i="2" s="1"/>
  <c r="T3698" i="2"/>
  <c r="W3698" i="2" s="1"/>
  <c r="T3680" i="2"/>
  <c r="W3680" i="2" s="1"/>
  <c r="T3636" i="2"/>
  <c r="W3636" i="2" s="1"/>
  <c r="T3614" i="2"/>
  <c r="W3614" i="2" s="1"/>
  <c r="T3529" i="2"/>
  <c r="W3529" i="2" s="1"/>
  <c r="T3520" i="2"/>
  <c r="W3520" i="2" s="1"/>
  <c r="T3508" i="2"/>
  <c r="W3508" i="2" s="1"/>
  <c r="T3496" i="2"/>
  <c r="W3496" i="2" s="1"/>
  <c r="T3477" i="2"/>
  <c r="W3477" i="2" s="1"/>
  <c r="T3473" i="2"/>
  <c r="W3473" i="2" s="1"/>
  <c r="T3471" i="2"/>
  <c r="W3471" i="2" s="1"/>
  <c r="T3469" i="2"/>
  <c r="W3469" i="2" s="1"/>
  <c r="T3458" i="2"/>
  <c r="W3458" i="2" s="1"/>
  <c r="T3737" i="2"/>
  <c r="W3737" i="2" s="1"/>
  <c r="T3713" i="2"/>
  <c r="W3713" i="2" s="1"/>
  <c r="T3545" i="2"/>
  <c r="W3545" i="2" s="1"/>
  <c r="T3525" i="2"/>
  <c r="W3525" i="2" s="1"/>
  <c r="T3369" i="2"/>
  <c r="W3369" i="2" s="1"/>
  <c r="T3343" i="2"/>
  <c r="W3343" i="2" s="1"/>
  <c r="T3273" i="2"/>
  <c r="W3273" i="2" s="1"/>
  <c r="T3232" i="2"/>
  <c r="W3232" i="2" s="1"/>
  <c r="T3817" i="2"/>
  <c r="W3817" i="2" s="1"/>
  <c r="T3780" i="2"/>
  <c r="W3780" i="2" s="1"/>
  <c r="T3711" i="2"/>
  <c r="W3711" i="2" s="1"/>
  <c r="T3612" i="2"/>
  <c r="W3612" i="2" s="1"/>
  <c r="T3440" i="2"/>
  <c r="W3440" i="2" s="1"/>
  <c r="T3403" i="2"/>
  <c r="W3403" i="2" s="1"/>
  <c r="T3380" i="2"/>
  <c r="W3380" i="2" s="1"/>
  <c r="T3289" i="2"/>
  <c r="W3289" i="2" s="1"/>
  <c r="T3278" i="2"/>
  <c r="W3278" i="2" s="1"/>
  <c r="T3836" i="2"/>
  <c r="W3836" i="2" s="1"/>
  <c r="T3741" i="2"/>
  <c r="W3741" i="2" s="1"/>
  <c r="T3541" i="2"/>
  <c r="W3541" i="2" s="1"/>
  <c r="T3530" i="2"/>
  <c r="W3530" i="2" s="1"/>
  <c r="T3493" i="2"/>
  <c r="W3493" i="2" s="1"/>
  <c r="T3476" i="2"/>
  <c r="W3476" i="2" s="1"/>
  <c r="T3474" i="2"/>
  <c r="W3474" i="2" s="1"/>
  <c r="T3470" i="2"/>
  <c r="W3470" i="2" s="1"/>
  <c r="T3426" i="2"/>
  <c r="W3426" i="2" s="1"/>
  <c r="T3342" i="2"/>
  <c r="W3342" i="2" s="1"/>
  <c r="T3330" i="2"/>
  <c r="W3330" i="2" s="1"/>
  <c r="T3325" i="2"/>
  <c r="W3325" i="2" s="1"/>
  <c r="T3263" i="2"/>
  <c r="W3263" i="2" s="1"/>
  <c r="T3261" i="2"/>
  <c r="W3261" i="2" s="1"/>
  <c r="T3188" i="2"/>
  <c r="W3188" i="2" s="1"/>
  <c r="T3081" i="2"/>
  <c r="W3081" i="2" s="1"/>
  <c r="T3999" i="2"/>
  <c r="W3999" i="2" s="1"/>
  <c r="T3816" i="2"/>
  <c r="W3816" i="2" s="1"/>
  <c r="T3700" i="2"/>
  <c r="W3700" i="2" s="1"/>
  <c r="T3593" i="2"/>
  <c r="W3593" i="2" s="1"/>
  <c r="T3233" i="2"/>
  <c r="W3233" i="2" s="1"/>
  <c r="T3190" i="2"/>
  <c r="W3190" i="2" s="1"/>
  <c r="T3183" i="2"/>
  <c r="W3183" i="2" s="1"/>
  <c r="T3165" i="2"/>
  <c r="W3165" i="2" s="1"/>
  <c r="T3155" i="2"/>
  <c r="W3155" i="2" s="1"/>
  <c r="T3084" i="2"/>
  <c r="W3084" i="2" s="1"/>
  <c r="T3077" i="2"/>
  <c r="W3077" i="2" s="1"/>
  <c r="T3066" i="2"/>
  <c r="W3066" i="2" s="1"/>
  <c r="T3731" i="2"/>
  <c r="W3731" i="2" s="1"/>
  <c r="T3715" i="2"/>
  <c r="W3715" i="2" s="1"/>
  <c r="T3486" i="2"/>
  <c r="W3486" i="2" s="1"/>
  <c r="T3417" i="2"/>
  <c r="W3417" i="2" s="1"/>
  <c r="T3401" i="2"/>
  <c r="W3401" i="2" s="1"/>
  <c r="T3247" i="2"/>
  <c r="W3247" i="2" s="1"/>
  <c r="T3218" i="2"/>
  <c r="W3218" i="2" s="1"/>
  <c r="T3182" i="2"/>
  <c r="W3182" i="2" s="1"/>
  <c r="T3679" i="2"/>
  <c r="W3679" i="2" s="1"/>
  <c r="T3652" i="2"/>
  <c r="W3652" i="2" s="1"/>
  <c r="T3620" i="2"/>
  <c r="W3620" i="2" s="1"/>
  <c r="T3199" i="2"/>
  <c r="W3199" i="2" s="1"/>
  <c r="T3167" i="2"/>
  <c r="W3167" i="2" s="1"/>
  <c r="T3132" i="2"/>
  <c r="W3132" i="2" s="1"/>
  <c r="T3093" i="2"/>
  <c r="W3093" i="2" s="1"/>
  <c r="T3082" i="2"/>
  <c r="W3082" i="2" s="1"/>
  <c r="T3061" i="2"/>
  <c r="W3061" i="2" s="1"/>
  <c r="T3033" i="2"/>
  <c r="W3033" i="2" s="1"/>
  <c r="T3018" i="2"/>
  <c r="W3018" i="2" s="1"/>
  <c r="T3774" i="2"/>
  <c r="W3774" i="2" s="1"/>
  <c r="T3730" i="2"/>
  <c r="W3730" i="2" s="1"/>
  <c r="T3616" i="2"/>
  <c r="W3616" i="2" s="1"/>
  <c r="T3385" i="2"/>
  <c r="W3385" i="2" s="1"/>
  <c r="T3227" i="2"/>
  <c r="W3227" i="2" s="1"/>
  <c r="T3198" i="2"/>
  <c r="W3198" i="2" s="1"/>
  <c r="T3166" i="2"/>
  <c r="W3166" i="2" s="1"/>
  <c r="T3145" i="2"/>
  <c r="W3145" i="2" s="1"/>
  <c r="T3118" i="2"/>
  <c r="W3118" i="2" s="1"/>
  <c r="T3041" i="2"/>
  <c r="W3041" i="2" s="1"/>
  <c r="T3005" i="2"/>
  <c r="W3005" i="2" s="1"/>
  <c r="T2982" i="2"/>
  <c r="W2982" i="2" s="1"/>
  <c r="T2980" i="2"/>
  <c r="W2980" i="2" s="1"/>
  <c r="T2953" i="2"/>
  <c r="W2953" i="2" s="1"/>
  <c r="T2913" i="2"/>
  <c r="W2913" i="2" s="1"/>
  <c r="T2893" i="2"/>
  <c r="W2893" i="2" s="1"/>
  <c r="T2891" i="2"/>
  <c r="W2891" i="2" s="1"/>
  <c r="T2860" i="2"/>
  <c r="W2860" i="2" s="1"/>
  <c r="T2792" i="2"/>
  <c r="W2792" i="2" s="1"/>
  <c r="T2787" i="2"/>
  <c r="W2787" i="2" s="1"/>
  <c r="T2749" i="2"/>
  <c r="W2749" i="2" s="1"/>
  <c r="T2725" i="2"/>
  <c r="W2725" i="2" s="1"/>
  <c r="T2720" i="2"/>
  <c r="W2720" i="2" s="1"/>
  <c r="T2687" i="2"/>
  <c r="W2687" i="2" s="1"/>
  <c r="T2669" i="2"/>
  <c r="W2669" i="2" s="1"/>
  <c r="T2664" i="2"/>
  <c r="W2664" i="2" s="1"/>
  <c r="T2605" i="2"/>
  <c r="W2605" i="2" s="1"/>
  <c r="T2600" i="2"/>
  <c r="W2600" i="2" s="1"/>
  <c r="T2559" i="2"/>
  <c r="W2559" i="2" s="1"/>
  <c r="T2546" i="2"/>
  <c r="W2546" i="2" s="1"/>
  <c r="T2537" i="2"/>
  <c r="W2537" i="2" s="1"/>
  <c r="T2519" i="2"/>
  <c r="W2519" i="2" s="1"/>
  <c r="T2514" i="2"/>
  <c r="W2514" i="2" s="1"/>
  <c r="T2473" i="2"/>
  <c r="W2473" i="2" s="1"/>
  <c r="T2421" i="2"/>
  <c r="W2421" i="2" s="1"/>
  <c r="T2403" i="2"/>
  <c r="W2403" i="2" s="1"/>
  <c r="T2398" i="2"/>
  <c r="W2398" i="2" s="1"/>
  <c r="T3335" i="2"/>
  <c r="W3335" i="2" s="1"/>
  <c r="T3277" i="2"/>
  <c r="W3277" i="2" s="1"/>
  <c r="T2907" i="2"/>
  <c r="W2907" i="2" s="1"/>
  <c r="T2842" i="2"/>
  <c r="W2842" i="2" s="1"/>
  <c r="T2825" i="2"/>
  <c r="W2825" i="2" s="1"/>
  <c r="T2780" i="2"/>
  <c r="W2780" i="2" s="1"/>
  <c r="T2739" i="2"/>
  <c r="W2739" i="2" s="1"/>
  <c r="T2682" i="2"/>
  <c r="W2682" i="2" s="1"/>
  <c r="T2572" i="2"/>
  <c r="W2572" i="2" s="1"/>
  <c r="T2552" i="2"/>
  <c r="W2552" i="2" s="1"/>
  <c r="T2518" i="2"/>
  <c r="W2518" i="2" s="1"/>
  <c r="T2491" i="2"/>
  <c r="W2491" i="2" s="1"/>
  <c r="T2439" i="2"/>
  <c r="W2439" i="2" s="1"/>
  <c r="T2402" i="2"/>
  <c r="W2402" i="2" s="1"/>
  <c r="T2361" i="2"/>
  <c r="W2361" i="2" s="1"/>
  <c r="T2334" i="2"/>
  <c r="W2334" i="2" s="1"/>
  <c r="T2312" i="2"/>
  <c r="W2312" i="2" s="1"/>
  <c r="T2208" i="2"/>
  <c r="W2208" i="2" s="1"/>
  <c r="T3101" i="2"/>
  <c r="W3101" i="2" s="1"/>
  <c r="T2924" i="2"/>
  <c r="W2924" i="2" s="1"/>
  <c r="T2696" i="2"/>
  <c r="W2696" i="2" s="1"/>
  <c r="T2602" i="2"/>
  <c r="W2602" i="2" s="1"/>
  <c r="T2586" i="2"/>
  <c r="W2586" i="2" s="1"/>
  <c r="T2448" i="2"/>
  <c r="W2448" i="2" s="1"/>
  <c r="T2432" i="2"/>
  <c r="W2432" i="2" s="1"/>
  <c r="T2416" i="2"/>
  <c r="W2416" i="2" s="1"/>
  <c r="T2400" i="2"/>
  <c r="W2400" i="2" s="1"/>
  <c r="T2372" i="2"/>
  <c r="W2372" i="2" s="1"/>
  <c r="T2329" i="2"/>
  <c r="W2329" i="2" s="1"/>
  <c r="T1900" i="2"/>
  <c r="W1900" i="2" s="1"/>
  <c r="T1657" i="2"/>
  <c r="W1657" i="2" s="1"/>
  <c r="T3090" i="2"/>
  <c r="W3090" i="2" s="1"/>
  <c r="T2879" i="2"/>
  <c r="W2879" i="2" s="1"/>
  <c r="T2847" i="2"/>
  <c r="W2847" i="2" s="1"/>
  <c r="T2675" i="2"/>
  <c r="W2675" i="2" s="1"/>
  <c r="T2643" i="2"/>
  <c r="W2643" i="2" s="1"/>
  <c r="T2548" i="2"/>
  <c r="W2548" i="2" s="1"/>
  <c r="T2356" i="2"/>
  <c r="W2356" i="2" s="1"/>
  <c r="T2353" i="2"/>
  <c r="W2353" i="2" s="1"/>
  <c r="T2320" i="2"/>
  <c r="W2320" i="2" s="1"/>
  <c r="T2289" i="2"/>
  <c r="W2289" i="2" s="1"/>
  <c r="T2257" i="2"/>
  <c r="W2257" i="2" s="1"/>
  <c r="T2217" i="2"/>
  <c r="W2217" i="2" s="1"/>
  <c r="T2166" i="2"/>
  <c r="W2166" i="2" s="1"/>
  <c r="T2121" i="2"/>
  <c r="W2121" i="2" s="1"/>
  <c r="T2095" i="2"/>
  <c r="W2095" i="2" s="1"/>
  <c r="T2048" i="2"/>
  <c r="W2048" i="2" s="1"/>
  <c r="T2037" i="2"/>
  <c r="W2037" i="2" s="1"/>
  <c r="T2031" i="2"/>
  <c r="W2031" i="2" s="1"/>
  <c r="T2005" i="2"/>
  <c r="W2005" i="2" s="1"/>
  <c r="T1999" i="2"/>
  <c r="W1999" i="2" s="1"/>
  <c r="T1977" i="2"/>
  <c r="W1977" i="2" s="1"/>
  <c r="T1971" i="2"/>
  <c r="W1971" i="2" s="1"/>
  <c r="T1959" i="2"/>
  <c r="W1959" i="2" s="1"/>
  <c r="N1949" i="2"/>
  <c r="T1925" i="2"/>
  <c r="W1925" i="2" s="1"/>
  <c r="T1854" i="2"/>
  <c r="W1854" i="2" s="1"/>
  <c r="T1807" i="2"/>
  <c r="W1807" i="2" s="1"/>
  <c r="T1764" i="2"/>
  <c r="W1764" i="2" s="1"/>
  <c r="T1732" i="2"/>
  <c r="W1732" i="2" s="1"/>
  <c r="T1727" i="2"/>
  <c r="W1727" i="2" s="1"/>
  <c r="T1706" i="2"/>
  <c r="W1706" i="2" s="1"/>
  <c r="T2962" i="2"/>
  <c r="W2962" i="2" s="1"/>
  <c r="T2944" i="2"/>
  <c r="W2944" i="2" s="1"/>
  <c r="T2827" i="2"/>
  <c r="W2827" i="2" s="1"/>
  <c r="T2782" i="2"/>
  <c r="W2782" i="2" s="1"/>
  <c r="T2746" i="2"/>
  <c r="W2746" i="2" s="1"/>
  <c r="T2730" i="2"/>
  <c r="W2730" i="2" s="1"/>
  <c r="T2724" i="2"/>
  <c r="W2724" i="2" s="1"/>
  <c r="T2689" i="2"/>
  <c r="W2689" i="2" s="1"/>
  <c r="T2673" i="2"/>
  <c r="W2673" i="2" s="1"/>
  <c r="T2652" i="2"/>
  <c r="W2652" i="2" s="1"/>
  <c r="T2525" i="2"/>
  <c r="W2525" i="2" s="1"/>
  <c r="T2343" i="2"/>
  <c r="W2343" i="2" s="1"/>
  <c r="T2231" i="2"/>
  <c r="W2231" i="2" s="1"/>
  <c r="T2012" i="2"/>
  <c r="W2012" i="2" s="1"/>
  <c r="T1947" i="2"/>
  <c r="W1947" i="2" s="1"/>
  <c r="T1902" i="2"/>
  <c r="W1902" i="2" s="1"/>
  <c r="T1710" i="2"/>
  <c r="W1710" i="2" s="1"/>
  <c r="T1644" i="2"/>
  <c r="W1644" i="2" s="1"/>
  <c r="T1588" i="2"/>
  <c r="W1588" i="2" s="1"/>
  <c r="T1531" i="2"/>
  <c r="W1531" i="2" s="1"/>
  <c r="T1472" i="2"/>
  <c r="W1472" i="2" s="1"/>
  <c r="T1462" i="2"/>
  <c r="W1462" i="2" s="1"/>
  <c r="T1403" i="2"/>
  <c r="W1403" i="2" s="1"/>
  <c r="T1383" i="2"/>
  <c r="W1383" i="2" s="1"/>
  <c r="T1322" i="2"/>
  <c r="W1322" i="2" s="1"/>
  <c r="T2595" i="2"/>
  <c r="W2595" i="2" s="1"/>
  <c r="T2425" i="2"/>
  <c r="W2425" i="2" s="1"/>
  <c r="T2381" i="2"/>
  <c r="W2381" i="2" s="1"/>
  <c r="T2107" i="2"/>
  <c r="W2107" i="2" s="1"/>
  <c r="T2097" i="2"/>
  <c r="W2097" i="2" s="1"/>
  <c r="T2085" i="2"/>
  <c r="W2085" i="2" s="1"/>
  <c r="T2055" i="2"/>
  <c r="W2055" i="2" s="1"/>
  <c r="T1979" i="2"/>
  <c r="W1979" i="2" s="1"/>
  <c r="T1890" i="2"/>
  <c r="W1890" i="2" s="1"/>
  <c r="T1809" i="2"/>
  <c r="W1809" i="2" s="1"/>
  <c r="P1771" i="2"/>
  <c r="Q1771" i="2" s="1"/>
  <c r="T1763" i="2"/>
  <c r="W1763" i="2" s="1"/>
  <c r="T1701" i="2"/>
  <c r="W1701" i="2" s="1"/>
  <c r="T1688" i="2"/>
  <c r="W1688" i="2" s="1"/>
  <c r="T1633" i="2"/>
  <c r="W1633" i="2" s="1"/>
  <c r="T1598" i="2"/>
  <c r="W1598" i="2" s="1"/>
  <c r="T1585" i="2"/>
  <c r="W1585" i="2" s="1"/>
  <c r="T1571" i="2"/>
  <c r="W1571" i="2" s="1"/>
  <c r="T1528" i="2"/>
  <c r="W1528" i="2" s="1"/>
  <c r="T1506" i="2"/>
  <c r="W1506" i="2" s="1"/>
  <c r="T1475" i="2"/>
  <c r="W1475" i="2" s="1"/>
  <c r="T1456" i="2"/>
  <c r="W1456" i="2" s="1"/>
  <c r="T1437" i="2"/>
  <c r="W1437" i="2" s="1"/>
  <c r="T1354" i="2"/>
  <c r="W1354" i="2" s="1"/>
  <c r="T1351" i="2"/>
  <c r="W1351" i="2" s="1"/>
  <c r="T1219" i="2"/>
  <c r="W1219" i="2" s="1"/>
  <c r="T1123" i="2"/>
  <c r="W1123" i="2" s="1"/>
  <c r="T1118" i="2"/>
  <c r="W1118" i="2" s="1"/>
  <c r="T1079" i="2"/>
  <c r="W1079" i="2" s="1"/>
  <c r="T977" i="2"/>
  <c r="W977" i="2" s="1"/>
  <c r="T2148" i="2"/>
  <c r="W2148" i="2" s="1"/>
  <c r="T2117" i="2"/>
  <c r="W2117" i="2" s="1"/>
  <c r="T2036" i="2"/>
  <c r="W2036" i="2" s="1"/>
  <c r="T1976" i="2"/>
  <c r="W1976" i="2" s="1"/>
  <c r="T1864" i="2"/>
  <c r="W1864" i="2" s="1"/>
  <c r="T1721" i="2"/>
  <c r="W1721" i="2" s="1"/>
  <c r="T1659" i="2"/>
  <c r="W1659" i="2" s="1"/>
  <c r="T1620" i="2"/>
  <c r="W1620" i="2" s="1"/>
  <c r="T1595" i="2"/>
  <c r="W1595" i="2" s="1"/>
  <c r="T1590" i="2"/>
  <c r="W1590" i="2" s="1"/>
  <c r="T1516" i="2"/>
  <c r="W1516" i="2" s="1"/>
  <c r="T1503" i="2"/>
  <c r="W1503" i="2" s="1"/>
  <c r="T1498" i="2"/>
  <c r="W1498" i="2" s="1"/>
  <c r="T1468" i="2"/>
  <c r="W1468" i="2" s="1"/>
  <c r="T1370" i="2"/>
  <c r="W1370" i="2" s="1"/>
  <c r="T1341" i="2"/>
  <c r="W1341" i="2" s="1"/>
  <c r="T1333" i="2"/>
  <c r="W1333" i="2" s="1"/>
  <c r="T1324" i="2"/>
  <c r="W1324" i="2" s="1"/>
  <c r="T1309" i="2"/>
  <c r="W1309" i="2" s="1"/>
  <c r="T1283" i="2"/>
  <c r="W1283" i="2" s="1"/>
  <c r="T1242" i="2"/>
  <c r="W1242" i="2" s="1"/>
  <c r="T1196" i="2"/>
  <c r="W1196" i="2" s="1"/>
  <c r="T1153" i="2"/>
  <c r="W1153" i="2" s="1"/>
  <c r="T1150" i="2"/>
  <c r="W1150" i="2" s="1"/>
  <c r="T1147" i="2"/>
  <c r="W1147" i="2" s="1"/>
  <c r="T1097" i="2"/>
  <c r="W1097" i="2" s="1"/>
  <c r="T1066" i="2"/>
  <c r="W1066" i="2" s="1"/>
  <c r="T1017" i="2"/>
  <c r="W1017" i="2" s="1"/>
  <c r="T971" i="2"/>
  <c r="W971" i="2" s="1"/>
  <c r="T915" i="2"/>
  <c r="W915" i="2" s="1"/>
  <c r="T793" i="2"/>
  <c r="W793" i="2" s="1"/>
  <c r="T734" i="2"/>
  <c r="W734" i="2" s="1"/>
  <c r="T627" i="2"/>
  <c r="W627" i="2" s="1"/>
  <c r="T2509" i="2"/>
  <c r="W2509" i="2" s="1"/>
  <c r="T2331" i="2"/>
  <c r="W2331" i="2" s="1"/>
  <c r="T2047" i="2"/>
  <c r="W2047" i="2" s="1"/>
  <c r="T1950" i="2"/>
  <c r="W1950" i="2" s="1"/>
  <c r="T1904" i="2"/>
  <c r="W1904" i="2" s="1"/>
  <c r="T1885" i="2"/>
  <c r="W1885" i="2" s="1"/>
  <c r="T1822" i="2"/>
  <c r="W1822" i="2" s="1"/>
  <c r="T1652" i="2"/>
  <c r="W1652" i="2" s="1"/>
  <c r="T1638" i="2"/>
  <c r="W1638" i="2" s="1"/>
  <c r="T1612" i="2"/>
  <c r="W1612" i="2" s="1"/>
  <c r="T1600" i="2"/>
  <c r="W1600" i="2" s="1"/>
  <c r="T1524" i="2"/>
  <c r="W1524" i="2" s="1"/>
  <c r="T1519" i="2"/>
  <c r="W1519" i="2" s="1"/>
  <c r="T1429" i="2"/>
  <c r="W1429" i="2" s="1"/>
  <c r="T1400" i="2"/>
  <c r="W1400" i="2" s="1"/>
  <c r="T1395" i="2"/>
  <c r="W1395" i="2" s="1"/>
  <c r="T1385" i="2"/>
  <c r="W1385" i="2" s="1"/>
  <c r="T1375" i="2"/>
  <c r="W1375" i="2" s="1"/>
  <c r="T1399" i="2"/>
  <c r="W1399" i="2" s="1"/>
  <c r="T1295" i="2"/>
  <c r="W1295" i="2" s="1"/>
  <c r="T1236" i="2"/>
  <c r="W1236" i="2" s="1"/>
  <c r="T1215" i="2"/>
  <c r="W1215" i="2" s="1"/>
  <c r="T1205" i="2"/>
  <c r="W1205" i="2" s="1"/>
  <c r="T1176" i="2"/>
  <c r="W1176" i="2" s="1"/>
  <c r="T1157" i="2"/>
  <c r="W1157" i="2" s="1"/>
  <c r="T1145" i="2"/>
  <c r="W1145" i="2" s="1"/>
  <c r="T1126" i="2"/>
  <c r="W1126" i="2" s="1"/>
  <c r="T1070" i="2"/>
  <c r="W1070" i="2" s="1"/>
  <c r="T979" i="2"/>
  <c r="W979" i="2" s="1"/>
  <c r="T903" i="2"/>
  <c r="W903" i="2" s="1"/>
  <c r="T888" i="2"/>
  <c r="W888" i="2" s="1"/>
  <c r="T796" i="2"/>
  <c r="W796" i="2" s="1"/>
  <c r="T784" i="2"/>
  <c r="W784" i="2" s="1"/>
  <c r="T768" i="2"/>
  <c r="W768" i="2" s="1"/>
  <c r="T763" i="2"/>
  <c r="W763" i="2" s="1"/>
  <c r="T750" i="2"/>
  <c r="W750" i="2" s="1"/>
  <c r="T744" i="2"/>
  <c r="W744" i="2" s="1"/>
  <c r="T720" i="2"/>
  <c r="W720" i="2" s="1"/>
  <c r="P666" i="2"/>
  <c r="Q666" i="2" s="1"/>
  <c r="T536" i="2"/>
  <c r="W536" i="2" s="1"/>
  <c r="T473" i="2"/>
  <c r="W473" i="2" s="1"/>
  <c r="T404" i="2"/>
  <c r="W404" i="2" s="1"/>
  <c r="T384" i="2"/>
  <c r="W384" i="2" s="1"/>
  <c r="T376" i="2"/>
  <c r="W376" i="2" s="1"/>
  <c r="T1269" i="2"/>
  <c r="W1269" i="2" s="1"/>
  <c r="T1256" i="2"/>
  <c r="W1256" i="2" s="1"/>
  <c r="T1216" i="2"/>
  <c r="W1216" i="2" s="1"/>
  <c r="T1144" i="2"/>
  <c r="W1144" i="2" s="1"/>
  <c r="T1135" i="2"/>
  <c r="W1135" i="2" s="1"/>
  <c r="T1050" i="2"/>
  <c r="W1050" i="2" s="1"/>
  <c r="T1045" i="2"/>
  <c r="W1045" i="2" s="1"/>
  <c r="T1014" i="2"/>
  <c r="W1014" i="2" s="1"/>
  <c r="T1002" i="2"/>
  <c r="W1002" i="2" s="1"/>
  <c r="T996" i="2"/>
  <c r="W996" i="2" s="1"/>
  <c r="T992" i="2"/>
  <c r="W992" i="2" s="1"/>
  <c r="T965" i="2"/>
  <c r="W965" i="2" s="1"/>
  <c r="T920" i="2"/>
  <c r="W920" i="2" s="1"/>
  <c r="T916" i="2"/>
  <c r="W916" i="2" s="1"/>
  <c r="T891" i="2"/>
  <c r="W891" i="2" s="1"/>
  <c r="T879" i="2"/>
  <c r="W879" i="2" s="1"/>
  <c r="T873" i="2"/>
  <c r="W873" i="2" s="1"/>
  <c r="T860" i="2"/>
  <c r="W860" i="2" s="1"/>
  <c r="T856" i="2"/>
  <c r="W856" i="2" s="1"/>
  <c r="T850" i="2"/>
  <c r="W850" i="2" s="1"/>
  <c r="T846" i="2"/>
  <c r="W846" i="2" s="1"/>
  <c r="T826" i="2"/>
  <c r="W826" i="2" s="1"/>
  <c r="T822" i="2"/>
  <c r="W822" i="2" s="1"/>
  <c r="P792" i="2"/>
  <c r="Q792" i="2" s="1"/>
  <c r="T769" i="2"/>
  <c r="W769" i="2" s="1"/>
  <c r="T756" i="2"/>
  <c r="W756" i="2" s="1"/>
  <c r="T728" i="2"/>
  <c r="W728" i="2" s="1"/>
  <c r="T691" i="2"/>
  <c r="W691" i="2" s="1"/>
  <c r="T630" i="2"/>
  <c r="W630" i="2" s="1"/>
  <c r="T610" i="2"/>
  <c r="W610" i="2" s="1"/>
  <c r="T585" i="2"/>
  <c r="W585" i="2" s="1"/>
  <c r="T559" i="2"/>
  <c r="W559" i="2" s="1"/>
  <c r="T416" i="2"/>
  <c r="W416" i="2" s="1"/>
  <c r="T401" i="2"/>
  <c r="W401" i="2" s="1"/>
  <c r="T309" i="2"/>
  <c r="W309" i="2" s="1"/>
  <c r="T293" i="2"/>
  <c r="W293" i="2" s="1"/>
  <c r="T1312" i="2"/>
  <c r="W1312" i="2" s="1"/>
  <c r="T1331" i="2"/>
  <c r="W1331" i="2" s="1"/>
  <c r="T1347" i="2"/>
  <c r="W1347" i="2" s="1"/>
  <c r="T1357" i="2"/>
  <c r="W1357" i="2" s="1"/>
  <c r="T1371" i="2"/>
  <c r="W1371" i="2" s="1"/>
  <c r="T1389" i="2"/>
  <c r="W1389" i="2" s="1"/>
  <c r="T1423" i="2"/>
  <c r="W1423" i="2" s="1"/>
  <c r="T1487" i="2"/>
  <c r="W1487" i="2" s="1"/>
  <c r="T1500" i="2"/>
  <c r="W1500" i="2" s="1"/>
  <c r="T1509" i="2"/>
  <c r="W1509" i="2" s="1"/>
  <c r="T1558" i="2"/>
  <c r="W1558" i="2" s="1"/>
  <c r="T1582" i="2"/>
  <c r="W1582" i="2" s="1"/>
  <c r="T1634" i="2"/>
  <c r="W1634" i="2" s="1"/>
  <c r="T1650" i="2"/>
  <c r="W1650" i="2" s="1"/>
  <c r="T1718" i="2"/>
  <c r="W1718" i="2" s="1"/>
  <c r="T1753" i="2"/>
  <c r="W1753" i="2" s="1"/>
  <c r="T2008" i="2"/>
  <c r="W2008" i="2" s="1"/>
  <c r="T2187" i="2"/>
  <c r="W2187" i="2" s="1"/>
  <c r="T2428" i="2"/>
  <c r="W2428" i="2" s="1"/>
  <c r="T2598" i="2"/>
  <c r="W2598" i="2" s="1"/>
  <c r="T1453" i="2"/>
  <c r="W1453" i="2" s="1"/>
  <c r="T1502" i="2"/>
  <c r="W1502" i="2" s="1"/>
  <c r="T1589" i="2"/>
  <c r="W1589" i="2" s="1"/>
  <c r="T1716" i="2"/>
  <c r="W1716" i="2" s="1"/>
  <c r="T1751" i="2"/>
  <c r="W1751" i="2" s="1"/>
  <c r="T1815" i="2"/>
  <c r="W1815" i="2" s="1"/>
  <c r="T1938" i="2"/>
  <c r="W1938" i="2" s="1"/>
  <c r="T1963" i="2"/>
  <c r="W1963" i="2" s="1"/>
  <c r="T2002" i="2"/>
  <c r="W2002" i="2" s="1"/>
  <c r="T2034" i="2"/>
  <c r="W2034" i="2" s="1"/>
  <c r="T2071" i="2"/>
  <c r="W2071" i="2" s="1"/>
  <c r="T2582" i="2"/>
  <c r="W2582" i="2" s="1"/>
  <c r="T1172" i="2"/>
  <c r="W1172" i="2" s="1"/>
  <c r="T1264" i="2"/>
  <c r="W1264" i="2" s="1"/>
  <c r="T1436" i="2"/>
  <c r="W1436" i="2" s="1"/>
  <c r="T1474" i="2"/>
  <c r="W1474" i="2" s="1"/>
  <c r="T1490" i="2"/>
  <c r="W1490" i="2" s="1"/>
  <c r="T1510" i="2"/>
  <c r="W1510" i="2" s="1"/>
  <c r="T1534" i="2"/>
  <c r="W1534" i="2" s="1"/>
  <c r="T1575" i="2"/>
  <c r="W1575" i="2" s="1"/>
  <c r="T1601" i="2"/>
  <c r="W1601" i="2" s="1"/>
  <c r="T1663" i="2"/>
  <c r="W1663" i="2" s="1"/>
  <c r="T1707" i="2"/>
  <c r="W1707" i="2" s="1"/>
  <c r="T1871" i="2"/>
  <c r="W1871" i="2" s="1"/>
  <c r="T1914" i="2"/>
  <c r="W1914" i="2" s="1"/>
  <c r="T2016" i="2"/>
  <c r="W2016" i="2" s="1"/>
  <c r="T2078" i="2"/>
  <c r="W2078" i="2" s="1"/>
  <c r="T2144" i="2"/>
  <c r="W2144" i="2" s="1"/>
  <c r="T830" i="2"/>
  <c r="W830" i="2" s="1"/>
  <c r="T857" i="2"/>
  <c r="W857" i="2" s="1"/>
  <c r="T868" i="2"/>
  <c r="W868" i="2" s="1"/>
  <c r="T878" i="2"/>
  <c r="W878" i="2" s="1"/>
  <c r="T889" i="2"/>
  <c r="W889" i="2" s="1"/>
  <c r="T919" i="2"/>
  <c r="W919" i="2" s="1"/>
  <c r="T932" i="2"/>
  <c r="W932" i="2" s="1"/>
  <c r="T943" i="2"/>
  <c r="W943" i="2" s="1"/>
  <c r="T988" i="2"/>
  <c r="W988" i="2" s="1"/>
  <c r="T997" i="2"/>
  <c r="W997" i="2" s="1"/>
  <c r="T1008" i="2"/>
  <c r="W1008" i="2" s="1"/>
  <c r="T1026" i="2"/>
  <c r="W1026" i="2" s="1"/>
  <c r="T1064" i="2"/>
  <c r="W1064" i="2" s="1"/>
  <c r="T1086" i="2"/>
  <c r="W1086" i="2" s="1"/>
  <c r="T1131" i="2"/>
  <c r="W1131" i="2" s="1"/>
  <c r="T1140" i="2"/>
  <c r="W1140" i="2" s="1"/>
  <c r="T1148" i="2"/>
  <c r="W1148" i="2" s="1"/>
  <c r="T1177" i="2"/>
  <c r="W1177" i="2" s="1"/>
  <c r="T1188" i="2"/>
  <c r="W1188" i="2" s="1"/>
  <c r="T1198" i="2"/>
  <c r="W1198" i="2" s="1"/>
  <c r="T1223" i="2"/>
  <c r="W1223" i="2" s="1"/>
  <c r="T1229" i="2"/>
  <c r="W1229" i="2" s="1"/>
  <c r="T1240" i="2"/>
  <c r="W1240" i="2" s="1"/>
  <c r="T1289" i="2"/>
  <c r="W1289" i="2" s="1"/>
  <c r="T1320" i="2"/>
  <c r="W1320" i="2" s="1"/>
  <c r="T1350" i="2"/>
  <c r="W1350" i="2" s="1"/>
  <c r="T1358" i="2"/>
  <c r="W1358" i="2" s="1"/>
  <c r="T1379" i="2"/>
  <c r="W1379" i="2" s="1"/>
  <c r="T1406" i="2"/>
  <c r="W1406" i="2" s="1"/>
  <c r="T1450" i="2"/>
  <c r="W1450" i="2" s="1"/>
  <c r="T1497" i="2"/>
  <c r="W1497" i="2" s="1"/>
  <c r="T1562" i="2"/>
  <c r="W1562" i="2" s="1"/>
  <c r="T1593" i="2"/>
  <c r="W1593" i="2" s="1"/>
  <c r="T1628" i="2"/>
  <c r="W1628" i="2" s="1"/>
  <c r="T1642" i="2"/>
  <c r="W1642" i="2" s="1"/>
  <c r="T1810" i="2"/>
  <c r="W1810" i="2" s="1"/>
  <c r="T1895" i="2"/>
  <c r="W1895" i="2" s="1"/>
  <c r="T1960" i="2"/>
  <c r="W1960" i="2" s="1"/>
  <c r="T2010" i="2"/>
  <c r="W2010" i="2" s="1"/>
  <c r="T2111" i="2"/>
  <c r="W2111" i="2" s="1"/>
  <c r="T2177" i="2"/>
  <c r="W2177" i="2" s="1"/>
  <c r="T2634" i="2"/>
  <c r="W2634" i="2" s="1"/>
  <c r="T2795" i="2"/>
  <c r="W2795" i="2" s="1"/>
  <c r="T2830" i="2"/>
  <c r="W2830" i="2" s="1"/>
  <c r="T1536" i="2"/>
  <c r="W1536" i="2" s="1"/>
  <c r="T2083" i="2"/>
  <c r="W2083" i="2" s="1"/>
  <c r="T2221" i="2"/>
  <c r="W2221" i="2" s="1"/>
  <c r="T2240" i="2"/>
  <c r="W2240" i="2" s="1"/>
  <c r="T2272" i="2"/>
  <c r="W2272" i="2" s="1"/>
  <c r="T2300" i="2"/>
  <c r="W2300" i="2" s="1"/>
  <c r="T2319" i="2"/>
  <c r="W2319" i="2" s="1"/>
  <c r="T2341" i="2"/>
  <c r="W2341" i="2" s="1"/>
  <c r="T2355" i="2"/>
  <c r="W2355" i="2" s="1"/>
  <c r="T2382" i="2"/>
  <c r="W2382" i="2" s="1"/>
  <c r="T2442" i="2"/>
  <c r="W2442" i="2" s="1"/>
  <c r="T2494" i="2"/>
  <c r="W2494" i="2" s="1"/>
  <c r="T2662" i="2"/>
  <c r="W2662" i="2" s="1"/>
  <c r="T2685" i="2"/>
  <c r="W2685" i="2" s="1"/>
  <c r="T2731" i="2"/>
  <c r="W2731" i="2" s="1"/>
  <c r="T2770" i="2"/>
  <c r="W2770" i="2" s="1"/>
  <c r="T2874" i="2"/>
  <c r="W2874" i="2" s="1"/>
  <c r="T2949" i="2"/>
  <c r="W2949" i="2" s="1"/>
  <c r="T2200" i="2"/>
  <c r="W2200" i="2" s="1"/>
  <c r="T2348" i="2"/>
  <c r="W2348" i="2" s="1"/>
  <c r="T2771" i="2"/>
  <c r="W2771" i="2" s="1"/>
  <c r="T2851" i="2"/>
  <c r="W2851" i="2" s="1"/>
  <c r="T1649" i="2"/>
  <c r="W1649" i="2" s="1"/>
  <c r="T1661" i="2"/>
  <c r="W1661" i="2" s="1"/>
  <c r="T1678" i="2"/>
  <c r="W1678" i="2" s="1"/>
  <c r="T1687" i="2"/>
  <c r="W1687" i="2" s="1"/>
  <c r="T1712" i="2"/>
  <c r="W1712" i="2" s="1"/>
  <c r="T1738" i="2"/>
  <c r="W1738" i="2" s="1"/>
  <c r="T1746" i="2"/>
  <c r="W1746" i="2" s="1"/>
  <c r="T1775" i="2"/>
  <c r="W1775" i="2" s="1"/>
  <c r="T1782" i="2"/>
  <c r="W1782" i="2" s="1"/>
  <c r="T1811" i="2"/>
  <c r="W1811" i="2" s="1"/>
  <c r="T1818" i="2"/>
  <c r="W1818" i="2" s="1"/>
  <c r="T1862" i="2"/>
  <c r="W1862" i="2" s="1"/>
  <c r="T1893" i="2"/>
  <c r="W1893" i="2" s="1"/>
  <c r="T1901" i="2"/>
  <c r="W1901" i="2" s="1"/>
  <c r="T1908" i="2"/>
  <c r="W1908" i="2" s="1"/>
  <c r="T1915" i="2"/>
  <c r="W1915" i="2" s="1"/>
  <c r="T1923" i="2"/>
  <c r="W1923" i="2" s="1"/>
  <c r="T1952" i="2"/>
  <c r="W1952" i="2" s="1"/>
  <c r="T1978" i="2"/>
  <c r="W1978" i="2" s="1"/>
  <c r="T1987" i="2"/>
  <c r="W1987" i="2" s="1"/>
  <c r="T1995" i="2"/>
  <c r="W1995" i="2" s="1"/>
  <c r="T2003" i="2"/>
  <c r="W2003" i="2" s="1"/>
  <c r="T2011" i="2"/>
  <c r="W2011" i="2" s="1"/>
  <c r="T2019" i="2"/>
  <c r="W2019" i="2" s="1"/>
  <c r="T2027" i="2"/>
  <c r="W2027" i="2" s="1"/>
  <c r="T2035" i="2"/>
  <c r="W2035" i="2" s="1"/>
  <c r="T2044" i="2"/>
  <c r="W2044" i="2" s="1"/>
  <c r="T2054" i="2"/>
  <c r="W2054" i="2" s="1"/>
  <c r="T2064" i="2"/>
  <c r="W2064" i="2" s="1"/>
  <c r="T2072" i="2"/>
  <c r="W2072" i="2" s="1"/>
  <c r="T2079" i="2"/>
  <c r="W2079" i="2" s="1"/>
  <c r="T2096" i="2"/>
  <c r="W2096" i="2" s="1"/>
  <c r="T2137" i="2"/>
  <c r="W2137" i="2" s="1"/>
  <c r="T2145" i="2"/>
  <c r="W2145" i="2" s="1"/>
  <c r="T2153" i="2"/>
  <c r="W2153" i="2" s="1"/>
  <c r="T2162" i="2"/>
  <c r="W2162" i="2" s="1"/>
  <c r="T2189" i="2"/>
  <c r="W2189" i="2" s="1"/>
  <c r="T2202" i="2"/>
  <c r="W2202" i="2" s="1"/>
  <c r="T2232" i="2"/>
  <c r="W2232" i="2" s="1"/>
  <c r="T2242" i="2"/>
  <c r="W2242" i="2" s="1"/>
  <c r="T2263" i="2"/>
  <c r="W2263" i="2" s="1"/>
  <c r="T2274" i="2"/>
  <c r="W2274" i="2" s="1"/>
  <c r="T2301" i="2"/>
  <c r="W2301" i="2" s="1"/>
  <c r="T2324" i="2"/>
  <c r="W2324" i="2" s="1"/>
  <c r="T2623" i="2"/>
  <c r="W2623" i="2" s="1"/>
  <c r="T2778" i="2"/>
  <c r="W2778" i="2" s="1"/>
  <c r="T2889" i="2"/>
  <c r="W2889" i="2" s="1"/>
  <c r="T2918" i="2"/>
  <c r="W2918" i="2" s="1"/>
  <c r="T2994" i="2"/>
  <c r="W2994" i="2" s="1"/>
  <c r="T2455" i="2"/>
  <c r="W2455" i="2" s="1"/>
  <c r="T3014" i="2"/>
  <c r="W3014" i="2" s="1"/>
  <c r="T3036" i="2"/>
  <c r="W3036" i="2" s="1"/>
  <c r="T3126" i="2"/>
  <c r="W3126" i="2" s="1"/>
  <c r="T2364" i="2"/>
  <c r="W2364" i="2" s="1"/>
  <c r="T2380" i="2"/>
  <c r="W2380" i="2" s="1"/>
  <c r="T2395" i="2"/>
  <c r="W2395" i="2" s="1"/>
  <c r="T2411" i="2"/>
  <c r="W2411" i="2" s="1"/>
  <c r="T2427" i="2"/>
  <c r="W2427" i="2" s="1"/>
  <c r="T2443" i="2"/>
  <c r="W2443" i="2" s="1"/>
  <c r="T2452" i="2"/>
  <c r="W2452" i="2" s="1"/>
  <c r="T2566" i="2"/>
  <c r="W2566" i="2" s="1"/>
  <c r="T2581" i="2"/>
  <c r="W2581" i="2" s="1"/>
  <c r="T2597" i="2"/>
  <c r="W2597" i="2" s="1"/>
  <c r="T2612" i="2"/>
  <c r="W2612" i="2" s="1"/>
  <c r="T2619" i="2"/>
  <c r="W2619" i="2" s="1"/>
  <c r="T2628" i="2"/>
  <c r="W2628" i="2" s="1"/>
  <c r="T2635" i="2"/>
  <c r="W2635" i="2" s="1"/>
  <c r="T2651" i="2"/>
  <c r="W2651" i="2" s="1"/>
  <c r="T2667" i="2"/>
  <c r="W2667" i="2" s="1"/>
  <c r="T2693" i="2"/>
  <c r="W2693" i="2" s="1"/>
  <c r="T2702" i="2"/>
  <c r="W2702" i="2" s="1"/>
  <c r="T2712" i="2"/>
  <c r="W2712" i="2" s="1"/>
  <c r="T2745" i="2"/>
  <c r="W2745" i="2" s="1"/>
  <c r="T2774" i="2"/>
  <c r="W2774" i="2" s="1"/>
  <c r="T2790" i="2"/>
  <c r="W2790" i="2" s="1"/>
  <c r="T2798" i="2"/>
  <c r="W2798" i="2" s="1"/>
  <c r="T2831" i="2"/>
  <c r="W2831" i="2" s="1"/>
  <c r="T2839" i="2"/>
  <c r="W2839" i="2" s="1"/>
  <c r="T2846" i="2"/>
  <c r="W2846" i="2" s="1"/>
  <c r="T2868" i="2"/>
  <c r="W2868" i="2" s="1"/>
  <c r="T2884" i="2"/>
  <c r="W2884" i="2" s="1"/>
  <c r="T2900" i="2"/>
  <c r="W2900" i="2" s="1"/>
  <c r="T2947" i="2"/>
  <c r="W2947" i="2" s="1"/>
  <c r="T2958" i="2"/>
  <c r="W2958" i="2" s="1"/>
  <c r="T2991" i="2"/>
  <c r="W2991" i="2" s="1"/>
  <c r="T2998" i="2"/>
  <c r="W2998" i="2" s="1"/>
  <c r="T3037" i="2"/>
  <c r="W3037" i="2" s="1"/>
  <c r="T3048" i="2"/>
  <c r="W3048" i="2" s="1"/>
  <c r="T3241" i="2"/>
  <c r="W3241" i="2" s="1"/>
  <c r="T3363" i="2"/>
  <c r="W3363" i="2" s="1"/>
  <c r="T3046" i="2"/>
  <c r="W3046" i="2" s="1"/>
  <c r="T3268" i="2"/>
  <c r="W3268" i="2" s="1"/>
  <c r="T3236" i="2"/>
  <c r="W3236" i="2" s="1"/>
  <c r="T3254" i="2"/>
  <c r="W3254" i="2" s="1"/>
  <c r="T3436" i="2"/>
  <c r="W3436" i="2" s="1"/>
  <c r="T3492" i="2"/>
  <c r="W3492" i="2" s="1"/>
  <c r="T3211" i="2"/>
  <c r="W3211" i="2" s="1"/>
  <c r="T3321" i="2"/>
  <c r="W3321" i="2" s="1"/>
  <c r="T3412" i="2"/>
  <c r="W3412" i="2" s="1"/>
  <c r="T3478" i="2"/>
  <c r="W3478" i="2" s="1"/>
  <c r="T3670" i="2"/>
  <c r="W3670" i="2" s="1"/>
  <c r="T3255" i="2"/>
  <c r="W3255" i="2" s="1"/>
  <c r="T3408" i="2"/>
  <c r="W3408" i="2" s="1"/>
  <c r="T3537" i="2"/>
  <c r="W3537" i="2" s="1"/>
  <c r="T3724" i="2"/>
  <c r="W3724" i="2" s="1"/>
  <c r="T3769" i="2"/>
  <c r="W3769" i="2" s="1"/>
  <c r="T3281" i="2"/>
  <c r="W3281" i="2" s="1"/>
  <c r="T3317" i="2"/>
  <c r="W3317" i="2" s="1"/>
  <c r="T3373" i="2"/>
  <c r="W3373" i="2" s="1"/>
  <c r="T3395" i="2"/>
  <c r="W3395" i="2" s="1"/>
  <c r="T3457" i="2"/>
  <c r="W3457" i="2" s="1"/>
  <c r="T3547" i="2"/>
  <c r="W3547" i="2" s="1"/>
  <c r="T3633" i="2"/>
  <c r="W3633" i="2" s="1"/>
  <c r="T3056" i="2"/>
  <c r="W3056" i="2" s="1"/>
  <c r="T3072" i="2"/>
  <c r="W3072" i="2" s="1"/>
  <c r="T3088" i="2"/>
  <c r="W3088" i="2" s="1"/>
  <c r="T3104" i="2"/>
  <c r="W3104" i="2" s="1"/>
  <c r="T3116" i="2"/>
  <c r="W3116" i="2" s="1"/>
  <c r="T3163" i="2"/>
  <c r="W3163" i="2" s="1"/>
  <c r="T3179" i="2"/>
  <c r="W3179" i="2" s="1"/>
  <c r="T3195" i="2"/>
  <c r="W3195" i="2" s="1"/>
  <c r="T3205" i="2"/>
  <c r="W3205" i="2" s="1"/>
  <c r="T3228" i="2"/>
  <c r="W3228" i="2" s="1"/>
  <c r="T3253" i="2"/>
  <c r="W3253" i="2" s="1"/>
  <c r="T3400" i="2"/>
  <c r="W3400" i="2" s="1"/>
  <c r="T3427" i="2"/>
  <c r="W3427" i="2" s="1"/>
  <c r="T3452" i="2"/>
  <c r="W3452" i="2" s="1"/>
  <c r="T3502" i="2"/>
  <c r="W3502" i="2" s="1"/>
  <c r="T3621" i="2"/>
  <c r="W3621" i="2" s="1"/>
  <c r="T3803" i="2"/>
  <c r="W3803" i="2" s="1"/>
  <c r="T3405" i="2"/>
  <c r="W3405" i="2" s="1"/>
  <c r="T3461" i="2"/>
  <c r="W3461" i="2" s="1"/>
  <c r="T3610" i="2"/>
  <c r="W3610" i="2" s="1"/>
  <c r="T3675" i="2"/>
  <c r="W3675" i="2" s="1"/>
  <c r="T3744" i="2"/>
  <c r="W3744" i="2" s="1"/>
  <c r="T3840" i="2"/>
  <c r="W3840" i="2" s="1"/>
  <c r="T3867" i="2"/>
  <c r="W3867" i="2" s="1"/>
  <c r="T3368" i="2"/>
  <c r="W3368" i="2" s="1"/>
  <c r="T3398" i="2"/>
  <c r="W3398" i="2" s="1"/>
  <c r="T3424" i="2"/>
  <c r="W3424" i="2" s="1"/>
  <c r="T3510" i="2"/>
  <c r="W3510" i="2" s="1"/>
  <c r="T3581" i="2"/>
  <c r="W3581" i="2" s="1"/>
  <c r="T3719" i="2"/>
  <c r="W3719" i="2" s="1"/>
  <c r="T3818" i="2"/>
  <c r="W3818" i="2" s="1"/>
  <c r="T3841" i="2"/>
  <c r="W3841" i="2" s="1"/>
  <c r="T3937" i="2"/>
  <c r="W3937" i="2" s="1"/>
  <c r="T3951" i="2"/>
  <c r="W3951" i="2" s="1"/>
  <c r="T3976" i="2"/>
  <c r="W3976" i="2" s="1"/>
  <c r="T3990" i="2"/>
  <c r="W3990" i="2" s="1"/>
  <c r="T4043" i="2"/>
  <c r="W4043" i="2" s="1"/>
  <c r="T3880" i="2"/>
  <c r="W3880" i="2" s="1"/>
  <c r="T3908" i="2"/>
  <c r="W3908" i="2" s="1"/>
  <c r="T3984" i="2"/>
  <c r="W3984" i="2" s="1"/>
  <c r="T3569" i="2"/>
  <c r="W3569" i="2" s="1"/>
  <c r="T3603" i="2"/>
  <c r="W3603" i="2" s="1"/>
  <c r="T3743" i="2"/>
  <c r="W3743" i="2" s="1"/>
  <c r="T3787" i="2"/>
  <c r="W3787" i="2" s="1"/>
  <c r="T3827" i="2"/>
  <c r="W3827" i="2" s="1"/>
  <c r="T3861" i="2"/>
  <c r="W3861" i="2" s="1"/>
  <c r="T3928" i="2"/>
  <c r="W3928" i="2" s="1"/>
  <c r="T4049" i="2"/>
  <c r="W4049" i="2" s="1"/>
  <c r="T3930" i="2"/>
  <c r="W3930" i="2" s="1"/>
  <c r="T3942" i="2"/>
  <c r="W3942" i="2" s="1"/>
  <c r="T3864" i="2"/>
  <c r="W3864" i="2" s="1"/>
  <c r="T3879" i="2"/>
  <c r="W3879" i="2" s="1"/>
  <c r="T3905" i="2"/>
  <c r="W3905" i="2" s="1"/>
  <c r="T3957" i="2"/>
  <c r="W3957" i="2" s="1"/>
  <c r="T3969" i="2"/>
  <c r="W3969" i="2" s="1"/>
  <c r="T4030" i="2"/>
  <c r="W4030" i="2" s="1"/>
  <c r="T4038" i="2"/>
  <c r="W4038" i="2" s="1"/>
  <c r="T4050" i="2"/>
  <c r="W4050" i="2" s="1"/>
  <c r="T4067" i="2"/>
  <c r="W4067" i="2" s="1"/>
  <c r="T3874" i="2"/>
  <c r="W3874" i="2" s="1"/>
  <c r="T1263" i="2"/>
  <c r="W1263" i="2" s="1"/>
  <c r="T1228" i="2"/>
  <c r="W1228" i="2" s="1"/>
  <c r="T1184" i="2"/>
  <c r="W1184" i="2" s="1"/>
  <c r="T1132" i="2"/>
  <c r="W1132" i="2" s="1"/>
  <c r="T1034" i="2"/>
  <c r="W1034" i="2" s="1"/>
  <c r="T1028" i="2"/>
  <c r="W1028" i="2" s="1"/>
  <c r="T1024" i="2"/>
  <c r="W1024" i="2" s="1"/>
  <c r="T1020" i="2"/>
  <c r="W1020" i="2" s="1"/>
  <c r="T1003" i="2"/>
  <c r="W1003" i="2" s="1"/>
  <c r="T955" i="2"/>
  <c r="W955" i="2" s="1"/>
  <c r="T946" i="2"/>
  <c r="W946" i="2" s="1"/>
  <c r="T874" i="2"/>
  <c r="W874" i="2" s="1"/>
  <c r="T863" i="2"/>
  <c r="W863" i="2" s="1"/>
  <c r="T831" i="2"/>
  <c r="W831" i="2" s="1"/>
  <c r="T821" i="2"/>
  <c r="W821" i="2" s="1"/>
  <c r="T799" i="2"/>
  <c r="W799" i="2" s="1"/>
  <c r="T776" i="2"/>
  <c r="W776" i="2" s="1"/>
  <c r="T773" i="2"/>
  <c r="W773" i="2" s="1"/>
  <c r="T752" i="2"/>
  <c r="W752" i="2" s="1"/>
  <c r="T743" i="2"/>
  <c r="W743" i="2" s="1"/>
  <c r="T730" i="2"/>
  <c r="W730" i="2" s="1"/>
  <c r="T722" i="2"/>
  <c r="W722" i="2" s="1"/>
  <c r="T714" i="2"/>
  <c r="W714" i="2" s="1"/>
  <c r="T707" i="2"/>
  <c r="W707" i="2" s="1"/>
  <c r="T678" i="2"/>
  <c r="W678" i="2" s="1"/>
  <c r="T662" i="2"/>
  <c r="W662" i="2" s="1"/>
  <c r="T593" i="2"/>
  <c r="W593" i="2" s="1"/>
  <c r="T567" i="2"/>
  <c r="W567" i="2" s="1"/>
  <c r="T558" i="2"/>
  <c r="W558" i="2" s="1"/>
  <c r="T491" i="2"/>
  <c r="W491" i="2" s="1"/>
  <c r="T485" i="2"/>
  <c r="W485" i="2" s="1"/>
  <c r="T463" i="2"/>
  <c r="W463" i="2" s="1"/>
  <c r="T449" i="2"/>
  <c r="W449" i="2" s="1"/>
  <c r="T439" i="2"/>
  <c r="W439" i="2" s="1"/>
  <c r="T363" i="2"/>
  <c r="W363" i="2" s="1"/>
  <c r="T326" i="2"/>
  <c r="W326" i="2" s="1"/>
  <c r="T314" i="2"/>
  <c r="W314" i="2" s="1"/>
  <c r="T298" i="2"/>
  <c r="W298" i="2" s="1"/>
  <c r="T1304" i="2"/>
  <c r="W1304" i="2" s="1"/>
  <c r="T1278" i="2"/>
  <c r="W1278" i="2" s="1"/>
  <c r="T1121" i="2"/>
  <c r="W1121" i="2" s="1"/>
  <c r="T1113" i="2"/>
  <c r="W1113" i="2" s="1"/>
  <c r="T1094" i="2"/>
  <c r="W1094" i="2" s="1"/>
  <c r="T1074" i="2"/>
  <c r="W1074" i="2" s="1"/>
  <c r="T1054" i="2"/>
  <c r="W1054" i="2" s="1"/>
  <c r="T1033" i="2"/>
  <c r="W1033" i="2" s="1"/>
  <c r="T1022" i="2"/>
  <c r="W1022" i="2" s="1"/>
  <c r="T970" i="2"/>
  <c r="W970" i="2" s="1"/>
  <c r="T947" i="2"/>
  <c r="W947" i="2" s="1"/>
  <c r="T913" i="2"/>
  <c r="W913" i="2" s="1"/>
  <c r="T845" i="2"/>
  <c r="W845" i="2" s="1"/>
  <c r="T774" i="2"/>
  <c r="W774" i="2" s="1"/>
  <c r="T737" i="2"/>
  <c r="W737" i="2" s="1"/>
  <c r="T726" i="2"/>
  <c r="W726" i="2" s="1"/>
  <c r="P665" i="2"/>
  <c r="Q665" i="2" s="1"/>
  <c r="T626" i="2"/>
  <c r="W626" i="2" s="1"/>
  <c r="T617" i="2"/>
  <c r="W617" i="2" s="1"/>
  <c r="T557" i="2"/>
  <c r="W557" i="2" s="1"/>
  <c r="T528" i="2"/>
  <c r="W528" i="2" s="1"/>
  <c r="T511" i="2"/>
  <c r="W511" i="2" s="1"/>
  <c r="T484" i="2"/>
  <c r="W484" i="2" s="1"/>
  <c r="T472" i="2"/>
  <c r="W472" i="2" s="1"/>
  <c r="T455" i="2"/>
  <c r="W455" i="2" s="1"/>
  <c r="T427" i="2"/>
  <c r="W427" i="2" s="1"/>
  <c r="T414" i="2"/>
  <c r="W414" i="2" s="1"/>
  <c r="T392" i="2"/>
  <c r="W392" i="2" s="1"/>
  <c r="T380" i="2"/>
  <c r="W380" i="2" s="1"/>
  <c r="T370" i="2"/>
  <c r="W370" i="2" s="1"/>
  <c r="T347" i="2"/>
  <c r="W347" i="2" s="1"/>
  <c r="T653" i="2"/>
  <c r="W653" i="2" s="1"/>
  <c r="T263" i="2"/>
  <c r="W263" i="2" s="1"/>
  <c r="T255" i="2"/>
  <c r="W255" i="2" s="1"/>
  <c r="T223" i="2"/>
  <c r="W223" i="2" s="1"/>
  <c r="T133" i="2"/>
  <c r="W133" i="2" s="1"/>
  <c r="P63" i="2"/>
  <c r="Q63" i="2" s="1"/>
  <c r="T34" i="2"/>
  <c r="W34" i="2" s="1"/>
  <c r="P502" i="2"/>
  <c r="Q502" i="2" s="1"/>
  <c r="T262" i="2"/>
  <c r="W262" i="2" s="1"/>
  <c r="T229" i="2"/>
  <c r="W229" i="2" s="1"/>
  <c r="T141" i="2"/>
  <c r="W141" i="2" s="1"/>
  <c r="T71" i="2"/>
  <c r="W71" i="2" s="1"/>
  <c r="T48" i="2"/>
  <c r="W48" i="2" s="1"/>
  <c r="T204" i="2"/>
  <c r="W204" i="2" s="1"/>
  <c r="T212" i="2"/>
  <c r="W212" i="2" s="1"/>
  <c r="T220" i="2"/>
  <c r="W220" i="2" s="1"/>
  <c r="T228" i="2"/>
  <c r="W228" i="2" s="1"/>
  <c r="T236" i="2"/>
  <c r="W236" i="2" s="1"/>
  <c r="T244" i="2"/>
  <c r="W244" i="2" s="1"/>
  <c r="T252" i="2"/>
  <c r="W252" i="2" s="1"/>
  <c r="T287" i="2"/>
  <c r="W287" i="2" s="1"/>
  <c r="T294" i="2"/>
  <c r="W294" i="2" s="1"/>
  <c r="T301" i="2"/>
  <c r="W301" i="2" s="1"/>
  <c r="T310" i="2"/>
  <c r="W310" i="2" s="1"/>
  <c r="T317" i="2"/>
  <c r="W317" i="2" s="1"/>
  <c r="T330" i="2"/>
  <c r="W330" i="2" s="1"/>
  <c r="T379" i="2"/>
  <c r="W379" i="2" s="1"/>
  <c r="T474" i="2"/>
  <c r="W474" i="2" s="1"/>
  <c r="T495" i="2"/>
  <c r="W495" i="2" s="1"/>
  <c r="T588" i="2"/>
  <c r="W588" i="2" s="1"/>
  <c r="T614" i="2"/>
  <c r="W614" i="2" s="1"/>
  <c r="T663" i="2"/>
  <c r="W663" i="2" s="1"/>
  <c r="T703" i="2"/>
  <c r="W703" i="2" s="1"/>
  <c r="T718" i="2"/>
  <c r="W718" i="2" s="1"/>
  <c r="T778" i="2"/>
  <c r="W778" i="2" s="1"/>
  <c r="T824" i="2"/>
  <c r="W824" i="2" s="1"/>
  <c r="T55" i="2"/>
  <c r="W55" i="2" s="1"/>
  <c r="T72" i="2"/>
  <c r="W72" i="2" s="1"/>
  <c r="T80" i="2"/>
  <c r="W80" i="2" s="1"/>
  <c r="T112" i="2"/>
  <c r="W112" i="2" s="1"/>
  <c r="T126" i="2"/>
  <c r="W126" i="2" s="1"/>
  <c r="T145" i="2"/>
  <c r="W145" i="2" s="1"/>
  <c r="T177" i="2"/>
  <c r="W177" i="2" s="1"/>
  <c r="T209" i="2"/>
  <c r="W209" i="2" s="1"/>
  <c r="T241" i="2"/>
  <c r="W241" i="2" s="1"/>
  <c r="T259" i="2"/>
  <c r="W259" i="2" s="1"/>
  <c r="T276" i="2"/>
  <c r="W276" i="2" s="1"/>
  <c r="T285" i="2"/>
  <c r="W285" i="2" s="1"/>
  <c r="T304" i="2"/>
  <c r="W304" i="2" s="1"/>
  <c r="T320" i="2"/>
  <c r="W320" i="2" s="1"/>
  <c r="T358" i="2"/>
  <c r="W358" i="2" s="1"/>
  <c r="T424" i="2"/>
  <c r="W424" i="2" s="1"/>
  <c r="T445" i="2"/>
  <c r="W445" i="2" s="1"/>
  <c r="T467" i="2"/>
  <c r="W467" i="2" s="1"/>
  <c r="T520" i="2"/>
  <c r="W520" i="2" s="1"/>
  <c r="T551" i="2"/>
  <c r="W551" i="2" s="1"/>
  <c r="T324" i="2"/>
  <c r="W324" i="2" s="1"/>
  <c r="T337" i="2"/>
  <c r="W337" i="2" s="1"/>
  <c r="T351" i="2"/>
  <c r="W351" i="2" s="1"/>
  <c r="T406" i="2"/>
  <c r="W406" i="2" s="1"/>
  <c r="T436" i="2"/>
  <c r="W436" i="2" s="1"/>
  <c r="T464" i="2"/>
  <c r="W464" i="2" s="1"/>
  <c r="T516" i="2"/>
  <c r="W516" i="2" s="1"/>
  <c r="T560" i="2"/>
  <c r="W560" i="2" s="1"/>
  <c r="T604" i="2"/>
  <c r="W604" i="2" s="1"/>
  <c r="T615" i="2"/>
  <c r="W615" i="2" s="1"/>
  <c r="T705" i="2"/>
  <c r="W705" i="2" s="1"/>
  <c r="T248" i="2"/>
  <c r="W248" i="2" s="1"/>
  <c r="T238" i="2"/>
  <c r="W238" i="2" s="1"/>
  <c r="T216" i="2"/>
  <c r="W216" i="2" s="1"/>
  <c r="T206" i="2"/>
  <c r="W206" i="2" s="1"/>
  <c r="T189" i="2"/>
  <c r="W189" i="2" s="1"/>
  <c r="T174" i="2"/>
  <c r="W174" i="2" s="1"/>
  <c r="T157" i="2"/>
  <c r="W157" i="2" s="1"/>
  <c r="T152" i="2"/>
  <c r="W152" i="2" s="1"/>
  <c r="T142" i="2"/>
  <c r="W142" i="2" s="1"/>
  <c r="T97" i="2"/>
  <c r="W97" i="2" s="1"/>
  <c r="T91" i="2"/>
  <c r="W91" i="2" s="1"/>
  <c r="T76" i="2"/>
  <c r="W76" i="2" s="1"/>
  <c r="T39" i="2"/>
  <c r="W39" i="2" s="1"/>
  <c r="T32" i="2"/>
  <c r="W32" i="2" s="1"/>
  <c r="T1307" i="2"/>
  <c r="W1307" i="2" s="1"/>
  <c r="T183" i="2"/>
  <c r="W183" i="2" s="1"/>
  <c r="T171" i="2"/>
  <c r="W171" i="2" s="1"/>
  <c r="T151" i="2"/>
  <c r="W151" i="2" s="1"/>
  <c r="T139" i="2"/>
  <c r="W139" i="2" s="1"/>
  <c r="T121" i="2"/>
  <c r="W121" i="2" s="1"/>
  <c r="T114" i="2"/>
  <c r="W114" i="2" s="1"/>
  <c r="T109" i="2"/>
  <c r="W109" i="2" s="1"/>
  <c r="T93" i="2"/>
  <c r="W93" i="2" s="1"/>
  <c r="T56" i="2"/>
  <c r="W56" i="2" s="1"/>
  <c r="T53" i="2"/>
  <c r="W53" i="2" s="1"/>
  <c r="T50" i="2"/>
  <c r="W50" i="2" s="1"/>
  <c r="T19" i="2"/>
  <c r="W19" i="2" s="1"/>
  <c r="T4060" i="2"/>
  <c r="W4060" i="2" s="1"/>
  <c r="T4047" i="2"/>
  <c r="W4047" i="2" s="1"/>
  <c r="T3347" i="2"/>
  <c r="W3347" i="2" s="1"/>
  <c r="T3172" i="2"/>
  <c r="W3172" i="2" s="1"/>
  <c r="T3065" i="2"/>
  <c r="W3065" i="2" s="1"/>
  <c r="T3393" i="2"/>
  <c r="W3393" i="2" s="1"/>
  <c r="T3339" i="2"/>
  <c r="W3339" i="2" s="1"/>
  <c r="T3822" i="2"/>
  <c r="W3822" i="2" s="1"/>
  <c r="T3226" i="2"/>
  <c r="W3226" i="2" s="1"/>
  <c r="T3032" i="2"/>
  <c r="W3032" i="2" s="1"/>
  <c r="T2995" i="2"/>
  <c r="W2995" i="2" s="1"/>
  <c r="T2961" i="2"/>
  <c r="W2961" i="2" s="1"/>
  <c r="T2941" i="2"/>
  <c r="W2941" i="2" s="1"/>
  <c r="T2939" i="2"/>
  <c r="W2939" i="2" s="1"/>
  <c r="T2876" i="2"/>
  <c r="W2876" i="2" s="1"/>
  <c r="T2820" i="2"/>
  <c r="W2820" i="2" s="1"/>
  <c r="T2800" i="2"/>
  <c r="W2800" i="2" s="1"/>
  <c r="T2776" i="2"/>
  <c r="W2776" i="2" s="1"/>
  <c r="T2751" i="2"/>
  <c r="W2751" i="2" s="1"/>
  <c r="T2728" i="2"/>
  <c r="W2728" i="2" s="1"/>
  <c r="T2709" i="2"/>
  <c r="W2709" i="2" s="1"/>
  <c r="T2704" i="2"/>
  <c r="W2704" i="2" s="1"/>
  <c r="T2671" i="2"/>
  <c r="W2671" i="2" s="1"/>
  <c r="T2653" i="2"/>
  <c r="W2653" i="2" s="1"/>
  <c r="T2648" i="2"/>
  <c r="W2648" i="2" s="1"/>
  <c r="T2620" i="2"/>
  <c r="W2620" i="2" s="1"/>
  <c r="T2607" i="2"/>
  <c r="W2607" i="2" s="1"/>
  <c r="T2589" i="2"/>
  <c r="W2589" i="2" s="1"/>
  <c r="T2584" i="2"/>
  <c r="W2584" i="2" s="1"/>
  <c r="T2570" i="2"/>
  <c r="W2570" i="2" s="1"/>
  <c r="T2561" i="2"/>
  <c r="W2561" i="2" s="1"/>
  <c r="T2503" i="2"/>
  <c r="W2503" i="2" s="1"/>
  <c r="T2498" i="2"/>
  <c r="W2498" i="2" s="1"/>
  <c r="T2405" i="2"/>
  <c r="W2405" i="2" s="1"/>
  <c r="T2386" i="2"/>
  <c r="W2386" i="2" s="1"/>
  <c r="T3304" i="2"/>
  <c r="W3304" i="2" s="1"/>
  <c r="T3001" i="2"/>
  <c r="W3001" i="2" s="1"/>
  <c r="T2970" i="2"/>
  <c r="W2970" i="2" s="1"/>
  <c r="T2942" i="2"/>
  <c r="W2942" i="2" s="1"/>
  <c r="T2896" i="2"/>
  <c r="W2896" i="2" s="1"/>
  <c r="T2878" i="2"/>
  <c r="W2878" i="2" s="1"/>
  <c r="T2864" i="2"/>
  <c r="W2864" i="2" s="1"/>
  <c r="T2737" i="2"/>
  <c r="W2737" i="2" s="1"/>
  <c r="T2563" i="2"/>
  <c r="W2563" i="2" s="1"/>
  <c r="T2388" i="2"/>
  <c r="W2388" i="2" s="1"/>
  <c r="T2313" i="2"/>
  <c r="W2313" i="2" s="1"/>
  <c r="T2201" i="2"/>
  <c r="W2201" i="2" s="1"/>
  <c r="T2817" i="2"/>
  <c r="W2817" i="2" s="1"/>
  <c r="T2715" i="2"/>
  <c r="W2715" i="2" s="1"/>
  <c r="T2453" i="2"/>
  <c r="W2453" i="2" s="1"/>
  <c r="T2222" i="2"/>
  <c r="W2222" i="2" s="1"/>
  <c r="T2210" i="2"/>
  <c r="W2210" i="2" s="1"/>
  <c r="T2204" i="2"/>
  <c r="W2204" i="2" s="1"/>
  <c r="T2199" i="2"/>
  <c r="W2199" i="2" s="1"/>
  <c r="T2181" i="2"/>
  <c r="W2181" i="2" s="1"/>
  <c r="T2169" i="2"/>
  <c r="W2169" i="2" s="1"/>
  <c r="N2142" i="2"/>
  <c r="T2133" i="2"/>
  <c r="W2133" i="2" s="1"/>
  <c r="T2128" i="2"/>
  <c r="W2128" i="2" s="1"/>
  <c r="T2123" i="2"/>
  <c r="W2123" i="2" s="1"/>
  <c r="N2112" i="2"/>
  <c r="T2102" i="2"/>
  <c r="W2102" i="2" s="1"/>
  <c r="T2068" i="2"/>
  <c r="W2068" i="2" s="1"/>
  <c r="T2013" i="2"/>
  <c r="W2013" i="2" s="1"/>
  <c r="T2007" i="2"/>
  <c r="W2007" i="2" s="1"/>
  <c r="T1962" i="2"/>
  <c r="W1962" i="2" s="1"/>
  <c r="T1948" i="2"/>
  <c r="W1948" i="2" s="1"/>
  <c r="T1943" i="2"/>
  <c r="W1943" i="2" s="1"/>
  <c r="T1927" i="2"/>
  <c r="W1927" i="2" s="1"/>
  <c r="T1897" i="2"/>
  <c r="W1897" i="2" s="1"/>
  <c r="T1865" i="2"/>
  <c r="W1865" i="2" s="1"/>
  <c r="T1835" i="2"/>
  <c r="W1835" i="2" s="1"/>
  <c r="N1833" i="2"/>
  <c r="T1820" i="2"/>
  <c r="W1820" i="2" s="1"/>
  <c r="T1799" i="2"/>
  <c r="W1799" i="2" s="1"/>
  <c r="N1793" i="2"/>
  <c r="T1785" i="2"/>
  <c r="W1785" i="2" s="1"/>
  <c r="T1755" i="2"/>
  <c r="W1755" i="2" s="1"/>
  <c r="T1740" i="2"/>
  <c r="W1740" i="2" s="1"/>
  <c r="T1735" i="2"/>
  <c r="W1735" i="2" s="1"/>
  <c r="T1713" i="2"/>
  <c r="W1713" i="2" s="1"/>
  <c r="T1653" i="2"/>
  <c r="W1653" i="2" s="1"/>
  <c r="T1647" i="2"/>
  <c r="W1647" i="2" s="1"/>
  <c r="T2972" i="2"/>
  <c r="W2972" i="2" s="1"/>
  <c r="T2956" i="2"/>
  <c r="W2956" i="2" s="1"/>
  <c r="T2922" i="2"/>
  <c r="W2922" i="2" s="1"/>
  <c r="T2906" i="2"/>
  <c r="W2906" i="2" s="1"/>
  <c r="T2880" i="2"/>
  <c r="W2880" i="2" s="1"/>
  <c r="T2845" i="2"/>
  <c r="W2845" i="2" s="1"/>
  <c r="T2797" i="2"/>
  <c r="W2797" i="2" s="1"/>
  <c r="T2727" i="2"/>
  <c r="W2727" i="2" s="1"/>
  <c r="T2708" i="2"/>
  <c r="W2708" i="2" s="1"/>
  <c r="T2636" i="2"/>
  <c r="W2636" i="2" s="1"/>
  <c r="T2461" i="2"/>
  <c r="W2461" i="2" s="1"/>
  <c r="T2315" i="2"/>
  <c r="W2315" i="2" s="1"/>
  <c r="T2209" i="2"/>
  <c r="W2209" i="2" s="1"/>
  <c r="T1934" i="2"/>
  <c r="W1934" i="2" s="1"/>
  <c r="T1729" i="2"/>
  <c r="W1729" i="2" s="1"/>
  <c r="T1622" i="2"/>
  <c r="W1622" i="2" s="1"/>
  <c r="T1556" i="2"/>
  <c r="W1556" i="2" s="1"/>
  <c r="T1514" i="2"/>
  <c r="W1514" i="2" s="1"/>
  <c r="T1419" i="2"/>
  <c r="W1419" i="2" s="1"/>
  <c r="T1394" i="2"/>
  <c r="W1394" i="2" s="1"/>
  <c r="T1374" i="2"/>
  <c r="W1374" i="2" s="1"/>
  <c r="T2567" i="2"/>
  <c r="W2567" i="2" s="1"/>
  <c r="T2554" i="2"/>
  <c r="W2554" i="2" s="1"/>
  <c r="T2299" i="2"/>
  <c r="W2299" i="2" s="1"/>
  <c r="T2151" i="2"/>
  <c r="W2151" i="2" s="1"/>
  <c r="T1945" i="2"/>
  <c r="W1945" i="2" s="1"/>
  <c r="T1894" i="2"/>
  <c r="W1894" i="2" s="1"/>
  <c r="T1861" i="2"/>
  <c r="W1861" i="2" s="1"/>
  <c r="T1829" i="2"/>
  <c r="W1829" i="2" s="1"/>
  <c r="P1783" i="2"/>
  <c r="Q1783" i="2" s="1"/>
  <c r="T1576" i="2"/>
  <c r="W1576" i="2" s="1"/>
  <c r="T1568" i="2"/>
  <c r="W1568" i="2" s="1"/>
  <c r="T1565" i="2"/>
  <c r="W1565" i="2" s="1"/>
  <c r="T1561" i="2"/>
  <c r="W1561" i="2" s="1"/>
  <c r="T1491" i="2"/>
  <c r="W1491" i="2" s="1"/>
  <c r="T1486" i="2"/>
  <c r="W1486" i="2" s="1"/>
  <c r="T1432" i="2"/>
  <c r="W1432" i="2" s="1"/>
  <c r="T1319" i="2"/>
  <c r="W1319" i="2" s="1"/>
  <c r="T1202" i="2"/>
  <c r="W1202" i="2" s="1"/>
  <c r="T1069" i="2"/>
  <c r="W1069" i="2" s="1"/>
  <c r="T998" i="2"/>
  <c r="W998" i="2" s="1"/>
  <c r="T2615" i="2"/>
  <c r="W2615" i="2" s="1"/>
  <c r="T2441" i="2"/>
  <c r="W2441" i="2" s="1"/>
  <c r="T2254" i="2"/>
  <c r="W2254" i="2" s="1"/>
  <c r="T2163" i="2"/>
  <c r="W2163" i="2" s="1"/>
  <c r="T2143" i="2"/>
  <c r="W2143" i="2" s="1"/>
  <c r="T1965" i="2"/>
  <c r="W1965" i="2" s="1"/>
  <c r="T1940" i="2"/>
  <c r="W1940" i="2" s="1"/>
  <c r="T1906" i="2"/>
  <c r="W1906" i="2" s="1"/>
  <c r="T1801" i="2"/>
  <c r="W1801" i="2" s="1"/>
  <c r="T1586" i="2"/>
  <c r="W1586" i="2" s="1"/>
  <c r="T1545" i="2"/>
  <c r="W1545" i="2" s="1"/>
  <c r="T1541" i="2"/>
  <c r="W1541" i="2" s="1"/>
  <c r="T1499" i="2"/>
  <c r="W1499" i="2" s="1"/>
  <c r="T1494" i="2"/>
  <c r="W1494" i="2" s="1"/>
  <c r="T1483" i="2"/>
  <c r="W1483" i="2" s="1"/>
  <c r="T1473" i="2"/>
  <c r="W1473" i="2" s="1"/>
  <c r="T1441" i="2"/>
  <c r="W1441" i="2" s="1"/>
  <c r="T1425" i="2"/>
  <c r="W1425" i="2" s="1"/>
  <c r="T1364" i="2"/>
  <c r="W1364" i="2" s="1"/>
  <c r="T1356" i="2"/>
  <c r="W1356" i="2" s="1"/>
  <c r="T1348" i="2"/>
  <c r="W1348" i="2" s="1"/>
  <c r="T1335" i="2"/>
  <c r="W1335" i="2" s="1"/>
  <c r="T1330" i="2"/>
  <c r="W1330" i="2" s="1"/>
  <c r="T1317" i="2"/>
  <c r="W1317" i="2" s="1"/>
  <c r="T1301" i="2"/>
  <c r="W1301" i="2" s="1"/>
  <c r="T1293" i="2"/>
  <c r="W1293" i="2" s="1"/>
  <c r="T1275" i="2"/>
  <c r="W1275" i="2" s="1"/>
  <c r="T1224" i="2"/>
  <c r="W1224" i="2" s="1"/>
  <c r="T1191" i="2"/>
  <c r="W1191" i="2" s="1"/>
  <c r="T1173" i="2"/>
  <c r="W1173" i="2" s="1"/>
  <c r="T1168" i="2"/>
  <c r="W1168" i="2" s="1"/>
  <c r="T1160" i="2"/>
  <c r="W1160" i="2" s="1"/>
  <c r="T1142" i="2"/>
  <c r="W1142" i="2" s="1"/>
  <c r="T1115" i="2"/>
  <c r="W1115" i="2" s="1"/>
  <c r="T1089" i="2"/>
  <c r="W1089" i="2" s="1"/>
  <c r="T1084" i="2"/>
  <c r="W1084" i="2" s="1"/>
  <c r="T1012" i="2"/>
  <c r="W1012" i="2" s="1"/>
  <c r="T1005" i="2"/>
  <c r="W1005" i="2" s="1"/>
  <c r="T993" i="2"/>
  <c r="W993" i="2" s="1"/>
  <c r="T990" i="2"/>
  <c r="W990" i="2" s="1"/>
  <c r="T966" i="2"/>
  <c r="W966" i="2" s="1"/>
  <c r="T958" i="2"/>
  <c r="W958" i="2" s="1"/>
  <c r="T936" i="2"/>
  <c r="W936" i="2" s="1"/>
  <c r="T898" i="2"/>
  <c r="W898" i="2" s="1"/>
  <c r="T872" i="2"/>
  <c r="W872" i="2" s="1"/>
  <c r="T861" i="2"/>
  <c r="W861" i="2" s="1"/>
  <c r="T842" i="2"/>
  <c r="W842" i="2" s="1"/>
  <c r="T619" i="2"/>
  <c r="W619" i="2" s="1"/>
  <c r="T2451" i="2"/>
  <c r="W2451" i="2" s="1"/>
  <c r="T2321" i="2"/>
  <c r="W2321" i="2" s="1"/>
  <c r="T2267" i="2"/>
  <c r="W2267" i="2" s="1"/>
  <c r="T2262" i="2"/>
  <c r="W2262" i="2" s="1"/>
  <c r="T2179" i="2"/>
  <c r="W2179" i="2" s="1"/>
  <c r="T2161" i="2"/>
  <c r="W2161" i="2" s="1"/>
  <c r="T2114" i="2"/>
  <c r="W2114" i="2" s="1"/>
  <c r="T2082" i="2"/>
  <c r="W2082" i="2" s="1"/>
  <c r="T2070" i="2"/>
  <c r="W2070" i="2" s="1"/>
  <c r="T1956" i="2"/>
  <c r="W1956" i="2" s="1"/>
  <c r="T1837" i="2"/>
  <c r="W1837" i="2" s="1"/>
  <c r="T1834" i="2"/>
  <c r="W1834" i="2" s="1"/>
  <c r="T1819" i="2"/>
  <c r="W1819" i="2" s="1"/>
  <c r="T1814" i="2"/>
  <c r="W1814" i="2" s="1"/>
  <c r="T1783" i="2"/>
  <c r="W1783" i="2" s="1"/>
  <c r="T1773" i="2"/>
  <c r="W1773" i="2" s="1"/>
  <c r="T1750" i="2"/>
  <c r="W1750" i="2" s="1"/>
  <c r="T1737" i="2"/>
  <c r="W1737" i="2" s="1"/>
  <c r="T1635" i="2"/>
  <c r="W1635" i="2" s="1"/>
  <c r="T1530" i="2"/>
  <c r="W1530" i="2" s="1"/>
  <c r="T1513" i="2"/>
  <c r="W1513" i="2" s="1"/>
  <c r="T1501" i="2"/>
  <c r="W1501" i="2" s="1"/>
  <c r="T1464" i="2"/>
  <c r="W1464" i="2" s="1"/>
  <c r="T1405" i="2"/>
  <c r="W1405" i="2" s="1"/>
  <c r="T1297" i="2"/>
  <c r="W1297" i="2" s="1"/>
  <c r="T1279" i="2"/>
  <c r="W1279" i="2" s="1"/>
  <c r="T1255" i="2"/>
  <c r="W1255" i="2" s="1"/>
  <c r="T1211" i="2"/>
  <c r="W1211" i="2" s="1"/>
  <c r="T1174" i="2"/>
  <c r="W1174" i="2" s="1"/>
  <c r="T1143" i="2"/>
  <c r="W1143" i="2" s="1"/>
  <c r="T1124" i="2"/>
  <c r="W1124" i="2" s="1"/>
  <c r="T1099" i="2"/>
  <c r="W1099" i="2" s="1"/>
  <c r="T1059" i="2"/>
  <c r="W1059" i="2" s="1"/>
  <c r="T1011" i="2"/>
  <c r="W1011" i="2" s="1"/>
  <c r="T1009" i="2"/>
  <c r="W1009" i="2" s="1"/>
  <c r="T928" i="2"/>
  <c r="W928" i="2" s="1"/>
  <c r="T909" i="2"/>
  <c r="W909" i="2" s="1"/>
  <c r="T886" i="2"/>
  <c r="W886" i="2" s="1"/>
  <c r="T779" i="2"/>
  <c r="W779" i="2" s="1"/>
  <c r="T674" i="2"/>
  <c r="W674" i="2" s="1"/>
  <c r="T659" i="2"/>
  <c r="W659" i="2" s="1"/>
  <c r="T598" i="2"/>
  <c r="W598" i="2" s="1"/>
  <c r="T575" i="2"/>
  <c r="W575" i="2" s="1"/>
  <c r="T1438" i="2"/>
  <c r="W1438" i="2" s="1"/>
  <c r="T1243" i="2"/>
  <c r="W1243" i="2" s="1"/>
  <c r="T1103" i="2"/>
  <c r="W1103" i="2" s="1"/>
  <c r="T1077" i="2"/>
  <c r="W1077" i="2" s="1"/>
  <c r="T1071" i="2"/>
  <c r="W1071" i="2" s="1"/>
  <c r="T938" i="2"/>
  <c r="W938" i="2" s="1"/>
  <c r="T912" i="2"/>
  <c r="W912" i="2" s="1"/>
  <c r="T887" i="2"/>
  <c r="W887" i="2" s="1"/>
  <c r="T877" i="2"/>
  <c r="W877" i="2" s="1"/>
  <c r="T852" i="2"/>
  <c r="W852" i="2" s="1"/>
  <c r="T848" i="2"/>
  <c r="W848" i="2" s="1"/>
  <c r="T838" i="2"/>
  <c r="W838" i="2" s="1"/>
  <c r="T820" i="2"/>
  <c r="W820" i="2" s="1"/>
  <c r="T798" i="2"/>
  <c r="W798" i="2" s="1"/>
  <c r="T753" i="2"/>
  <c r="W753" i="2" s="1"/>
  <c r="T746" i="2"/>
  <c r="W746" i="2" s="1"/>
  <c r="T742" i="2"/>
  <c r="W742" i="2" s="1"/>
  <c r="T712" i="2"/>
  <c r="W712" i="2" s="1"/>
  <c r="T670" i="2"/>
  <c r="W670" i="2" s="1"/>
  <c r="T642" i="2"/>
  <c r="W642" i="2" s="1"/>
  <c r="T638" i="2"/>
  <c r="W638" i="2" s="1"/>
  <c r="T633" i="2"/>
  <c r="W633" i="2" s="1"/>
  <c r="T599" i="2"/>
  <c r="W599" i="2" s="1"/>
  <c r="T583" i="2"/>
  <c r="W583" i="2" s="1"/>
  <c r="T576" i="2"/>
  <c r="W576" i="2" s="1"/>
  <c r="T394" i="2"/>
  <c r="W394" i="2" s="1"/>
  <c r="T333" i="2"/>
  <c r="W333" i="2" s="1"/>
  <c r="T1315" i="2"/>
  <c r="W1315" i="2" s="1"/>
  <c r="T1325" i="2"/>
  <c r="W1325" i="2" s="1"/>
  <c r="T1349" i="2"/>
  <c r="W1349" i="2" s="1"/>
  <c r="T1360" i="2"/>
  <c r="W1360" i="2" s="1"/>
  <c r="T1366" i="2"/>
  <c r="W1366" i="2" s="1"/>
  <c r="T1380" i="2"/>
  <c r="W1380" i="2" s="1"/>
  <c r="T1471" i="2"/>
  <c r="W1471" i="2" s="1"/>
  <c r="T1529" i="2"/>
  <c r="W1529" i="2" s="1"/>
  <c r="T1605" i="2"/>
  <c r="W1605" i="2" s="1"/>
  <c r="T1666" i="2"/>
  <c r="W1666" i="2" s="1"/>
  <c r="T1743" i="2"/>
  <c r="W1743" i="2" s="1"/>
  <c r="T1758" i="2"/>
  <c r="W1758" i="2" s="1"/>
  <c r="T1793" i="2"/>
  <c r="W1793" i="2" s="1"/>
  <c r="T2109" i="2"/>
  <c r="W2109" i="2" s="1"/>
  <c r="T2384" i="2"/>
  <c r="W2384" i="2" s="1"/>
  <c r="T2542" i="2"/>
  <c r="W2542" i="2" s="1"/>
  <c r="T1458" i="2"/>
  <c r="W1458" i="2" s="1"/>
  <c r="T1507" i="2"/>
  <c r="W1507" i="2" s="1"/>
  <c r="T1532" i="2"/>
  <c r="W1532" i="2" s="1"/>
  <c r="T1594" i="2"/>
  <c r="W1594" i="2" s="1"/>
  <c r="T1719" i="2"/>
  <c r="W1719" i="2" s="1"/>
  <c r="T1774" i="2"/>
  <c r="W1774" i="2" s="1"/>
  <c r="T1873" i="2"/>
  <c r="W1873" i="2" s="1"/>
  <c r="T1909" i="2"/>
  <c r="W1909" i="2" s="1"/>
  <c r="T1949" i="2"/>
  <c r="W1949" i="2" s="1"/>
  <c r="T1974" i="2"/>
  <c r="W1974" i="2" s="1"/>
  <c r="T2195" i="2"/>
  <c r="W2195" i="2" s="1"/>
  <c r="T2368" i="2"/>
  <c r="W2368" i="2" s="1"/>
  <c r="T758" i="2"/>
  <c r="W758" i="2" s="1"/>
  <c r="T975" i="2"/>
  <c r="W975" i="2" s="1"/>
  <c r="T1284" i="2"/>
  <c r="W1284" i="2" s="1"/>
  <c r="T1396" i="2"/>
  <c r="W1396" i="2" s="1"/>
  <c r="T1460" i="2"/>
  <c r="W1460" i="2" s="1"/>
  <c r="T1517" i="2"/>
  <c r="W1517" i="2" s="1"/>
  <c r="T1539" i="2"/>
  <c r="W1539" i="2" s="1"/>
  <c r="T1606" i="2"/>
  <c r="W1606" i="2" s="1"/>
  <c r="T1674" i="2"/>
  <c r="W1674" i="2" s="1"/>
  <c r="T1892" i="2"/>
  <c r="W1892" i="2" s="1"/>
  <c r="T1922" i="2"/>
  <c r="W1922" i="2" s="1"/>
  <c r="T1989" i="2"/>
  <c r="W1989" i="2" s="1"/>
  <c r="T2053" i="2"/>
  <c r="W2053" i="2" s="1"/>
  <c r="T835" i="2"/>
  <c r="W835" i="2" s="1"/>
  <c r="T849" i="2"/>
  <c r="W849" i="2" s="1"/>
  <c r="T859" i="2"/>
  <c r="W859" i="2" s="1"/>
  <c r="T883" i="2"/>
  <c r="W883" i="2" s="1"/>
  <c r="T892" i="2"/>
  <c r="W892" i="2" s="1"/>
  <c r="T902" i="2"/>
  <c r="W902" i="2" s="1"/>
  <c r="T911" i="2"/>
  <c r="W911" i="2" s="1"/>
  <c r="T922" i="2"/>
  <c r="W922" i="2" s="1"/>
  <c r="T963" i="2"/>
  <c r="W963" i="2" s="1"/>
  <c r="T973" i="2"/>
  <c r="W973" i="2" s="1"/>
  <c r="T981" i="2"/>
  <c r="W981" i="2" s="1"/>
  <c r="T991" i="2"/>
  <c r="W991" i="2" s="1"/>
  <c r="T1000" i="2"/>
  <c r="W1000" i="2" s="1"/>
  <c r="T1038" i="2"/>
  <c r="W1038" i="2" s="1"/>
  <c r="T1046" i="2"/>
  <c r="W1046" i="2" s="1"/>
  <c r="T1055" i="2"/>
  <c r="W1055" i="2" s="1"/>
  <c r="T1088" i="2"/>
  <c r="W1088" i="2" s="1"/>
  <c r="T1106" i="2"/>
  <c r="W1106" i="2" s="1"/>
  <c r="T1114" i="2"/>
  <c r="W1114" i="2" s="1"/>
  <c r="T1122" i="2"/>
  <c r="W1122" i="2" s="1"/>
  <c r="T1133" i="2"/>
  <c r="W1133" i="2" s="1"/>
  <c r="T1162" i="2"/>
  <c r="W1162" i="2" s="1"/>
  <c r="T1170" i="2"/>
  <c r="W1170" i="2" s="1"/>
  <c r="T1261" i="2"/>
  <c r="W1261" i="2" s="1"/>
  <c r="T1270" i="2"/>
  <c r="W1270" i="2" s="1"/>
  <c r="T1281" i="2"/>
  <c r="W1281" i="2" s="1"/>
  <c r="T1313" i="2"/>
  <c r="W1313" i="2" s="1"/>
  <c r="T1345" i="2"/>
  <c r="W1345" i="2" s="1"/>
  <c r="T1353" i="2"/>
  <c r="W1353" i="2" s="1"/>
  <c r="T1382" i="2"/>
  <c r="W1382" i="2" s="1"/>
  <c r="T1393" i="2"/>
  <c r="W1393" i="2" s="1"/>
  <c r="T1408" i="2"/>
  <c r="W1408" i="2" s="1"/>
  <c r="T1443" i="2"/>
  <c r="W1443" i="2" s="1"/>
  <c r="T1466" i="2"/>
  <c r="W1466" i="2" s="1"/>
  <c r="T1481" i="2"/>
  <c r="W1481" i="2" s="1"/>
  <c r="T1537" i="2"/>
  <c r="W1537" i="2" s="1"/>
  <c r="T1596" i="2"/>
  <c r="W1596" i="2" s="1"/>
  <c r="T1616" i="2"/>
  <c r="W1616" i="2" s="1"/>
  <c r="T1631" i="2"/>
  <c r="W1631" i="2" s="1"/>
  <c r="T1684" i="2"/>
  <c r="W1684" i="2" s="1"/>
  <c r="T1767" i="2"/>
  <c r="W1767" i="2" s="1"/>
  <c r="T1797" i="2"/>
  <c r="W1797" i="2" s="1"/>
  <c r="T1983" i="2"/>
  <c r="W1983" i="2" s="1"/>
  <c r="T2093" i="2"/>
  <c r="W2093" i="2" s="1"/>
  <c r="T2119" i="2"/>
  <c r="W2119" i="2" s="1"/>
  <c r="T2136" i="2"/>
  <c r="W2136" i="2" s="1"/>
  <c r="T2609" i="2"/>
  <c r="W2609" i="2" s="1"/>
  <c r="T2711" i="2"/>
  <c r="W2711" i="2" s="1"/>
  <c r="T2808" i="2"/>
  <c r="W2808" i="2" s="1"/>
  <c r="T2977" i="2"/>
  <c r="W2977" i="2" s="1"/>
  <c r="T1623" i="2"/>
  <c r="W1623" i="2" s="1"/>
  <c r="T1935" i="2"/>
  <c r="W1935" i="2" s="1"/>
  <c r="T2108" i="2"/>
  <c r="W2108" i="2" s="1"/>
  <c r="T2248" i="2"/>
  <c r="W2248" i="2" s="1"/>
  <c r="T2280" i="2"/>
  <c r="W2280" i="2" s="1"/>
  <c r="T2303" i="2"/>
  <c r="W2303" i="2" s="1"/>
  <c r="T2325" i="2"/>
  <c r="W2325" i="2" s="1"/>
  <c r="T2394" i="2"/>
  <c r="W2394" i="2" s="1"/>
  <c r="T2510" i="2"/>
  <c r="W2510" i="2" s="1"/>
  <c r="T2568" i="2"/>
  <c r="W2568" i="2" s="1"/>
  <c r="T2616" i="2"/>
  <c r="W2616" i="2" s="1"/>
  <c r="T2646" i="2"/>
  <c r="W2646" i="2" s="1"/>
  <c r="T2718" i="2"/>
  <c r="W2718" i="2" s="1"/>
  <c r="T2747" i="2"/>
  <c r="W2747" i="2" s="1"/>
  <c r="T2783" i="2"/>
  <c r="W2783" i="2" s="1"/>
  <c r="T2815" i="2"/>
  <c r="W2815" i="2" s="1"/>
  <c r="T2950" i="2"/>
  <c r="W2950" i="2" s="1"/>
  <c r="T2205" i="2"/>
  <c r="W2205" i="2" s="1"/>
  <c r="T2644" i="2"/>
  <c r="W2644" i="2" s="1"/>
  <c r="T2752" i="2"/>
  <c r="W2752" i="2" s="1"/>
  <c r="T2871" i="2"/>
  <c r="W2871" i="2" s="1"/>
  <c r="T1651" i="2"/>
  <c r="W1651" i="2" s="1"/>
  <c r="T1690" i="2"/>
  <c r="W1690" i="2" s="1"/>
  <c r="T1730" i="2"/>
  <c r="W1730" i="2" s="1"/>
  <c r="T1741" i="2"/>
  <c r="W1741" i="2" s="1"/>
  <c r="T1777" i="2"/>
  <c r="W1777" i="2" s="1"/>
  <c r="T1803" i="2"/>
  <c r="W1803" i="2" s="1"/>
  <c r="T1821" i="2"/>
  <c r="W1821" i="2" s="1"/>
  <c r="T1847" i="2"/>
  <c r="W1847" i="2" s="1"/>
  <c r="T1856" i="2"/>
  <c r="W1856" i="2" s="1"/>
  <c r="T1872" i="2"/>
  <c r="W1872" i="2" s="1"/>
  <c r="T1880" i="2"/>
  <c r="W1880" i="2" s="1"/>
  <c r="T1887" i="2"/>
  <c r="W1887" i="2" s="1"/>
  <c r="T1917" i="2"/>
  <c r="W1917" i="2" s="1"/>
  <c r="T1937" i="2"/>
  <c r="W1937" i="2" s="1"/>
  <c r="T1981" i="2"/>
  <c r="W1981" i="2" s="1"/>
  <c r="T2038" i="2"/>
  <c r="W2038" i="2" s="1"/>
  <c r="T2046" i="2"/>
  <c r="W2046" i="2" s="1"/>
  <c r="T2057" i="2"/>
  <c r="W2057" i="2" s="1"/>
  <c r="T2066" i="2"/>
  <c r="W2066" i="2" s="1"/>
  <c r="T2074" i="2"/>
  <c r="W2074" i="2" s="1"/>
  <c r="T2081" i="2"/>
  <c r="W2081" i="2" s="1"/>
  <c r="T2089" i="2"/>
  <c r="W2089" i="2" s="1"/>
  <c r="T2098" i="2"/>
  <c r="W2098" i="2" s="1"/>
  <c r="T2106" i="2"/>
  <c r="W2106" i="2" s="1"/>
  <c r="T2147" i="2"/>
  <c r="W2147" i="2" s="1"/>
  <c r="T2155" i="2"/>
  <c r="W2155" i="2" s="1"/>
  <c r="T2172" i="2"/>
  <c r="W2172" i="2" s="1"/>
  <c r="T2207" i="2"/>
  <c r="W2207" i="2" s="1"/>
  <c r="T2235" i="2"/>
  <c r="W2235" i="2" s="1"/>
  <c r="T2255" i="2"/>
  <c r="W2255" i="2" s="1"/>
  <c r="T2266" i="2"/>
  <c r="W2266" i="2" s="1"/>
  <c r="T2287" i="2"/>
  <c r="W2287" i="2" s="1"/>
  <c r="T2308" i="2"/>
  <c r="W2308" i="2" s="1"/>
  <c r="T2327" i="2"/>
  <c r="W2327" i="2" s="1"/>
  <c r="T2603" i="2"/>
  <c r="W2603" i="2" s="1"/>
  <c r="T2890" i="2"/>
  <c r="W2890" i="2" s="1"/>
  <c r="T2904" i="2"/>
  <c r="W2904" i="2" s="1"/>
  <c r="T2920" i="2"/>
  <c r="W2920" i="2" s="1"/>
  <c r="T2960" i="2"/>
  <c r="W2960" i="2" s="1"/>
  <c r="T3006" i="2"/>
  <c r="W3006" i="2" s="1"/>
  <c r="T3052" i="2"/>
  <c r="W3052" i="2" s="1"/>
  <c r="T3015" i="2"/>
  <c r="W3015" i="2" s="1"/>
  <c r="T2390" i="2"/>
  <c r="W2390" i="2" s="1"/>
  <c r="T2397" i="2"/>
  <c r="W2397" i="2" s="1"/>
  <c r="T2406" i="2"/>
  <c r="W2406" i="2" s="1"/>
  <c r="T2413" i="2"/>
  <c r="W2413" i="2" s="1"/>
  <c r="T2422" i="2"/>
  <c r="W2422" i="2" s="1"/>
  <c r="T2429" i="2"/>
  <c r="W2429" i="2" s="1"/>
  <c r="T2438" i="2"/>
  <c r="W2438" i="2" s="1"/>
  <c r="T2445" i="2"/>
  <c r="W2445" i="2" s="1"/>
  <c r="T2463" i="2"/>
  <c r="W2463" i="2" s="1"/>
  <c r="T2479" i="2"/>
  <c r="W2479" i="2" s="1"/>
  <c r="T2495" i="2"/>
  <c r="W2495" i="2" s="1"/>
  <c r="T2511" i="2"/>
  <c r="W2511" i="2" s="1"/>
  <c r="T2527" i="2"/>
  <c r="W2527" i="2" s="1"/>
  <c r="T2543" i="2"/>
  <c r="W2543" i="2" s="1"/>
  <c r="T2576" i="2"/>
  <c r="W2576" i="2" s="1"/>
  <c r="T2583" i="2"/>
  <c r="W2583" i="2" s="1"/>
  <c r="T2592" i="2"/>
  <c r="W2592" i="2" s="1"/>
  <c r="T2599" i="2"/>
  <c r="W2599" i="2" s="1"/>
  <c r="T2614" i="2"/>
  <c r="W2614" i="2" s="1"/>
  <c r="T2621" i="2"/>
  <c r="W2621" i="2" s="1"/>
  <c r="T2630" i="2"/>
  <c r="W2630" i="2" s="1"/>
  <c r="T2645" i="2"/>
  <c r="W2645" i="2" s="1"/>
  <c r="T2661" i="2"/>
  <c r="W2661" i="2" s="1"/>
  <c r="T2677" i="2"/>
  <c r="W2677" i="2" s="1"/>
  <c r="T2695" i="2"/>
  <c r="W2695" i="2" s="1"/>
  <c r="T2714" i="2"/>
  <c r="W2714" i="2" s="1"/>
  <c r="T2738" i="2"/>
  <c r="W2738" i="2" s="1"/>
  <c r="T2769" i="2"/>
  <c r="W2769" i="2" s="1"/>
  <c r="T2784" i="2"/>
  <c r="W2784" i="2" s="1"/>
  <c r="T2793" i="2"/>
  <c r="W2793" i="2" s="1"/>
  <c r="T2816" i="2"/>
  <c r="W2816" i="2" s="1"/>
  <c r="T2824" i="2"/>
  <c r="W2824" i="2" s="1"/>
  <c r="T2857" i="2"/>
  <c r="W2857" i="2" s="1"/>
  <c r="T2869" i="2"/>
  <c r="W2869" i="2" s="1"/>
  <c r="T2885" i="2"/>
  <c r="W2885" i="2" s="1"/>
  <c r="T2901" i="2"/>
  <c r="W2901" i="2" s="1"/>
  <c r="T2909" i="2"/>
  <c r="W2909" i="2" s="1"/>
  <c r="T2917" i="2"/>
  <c r="W2917" i="2" s="1"/>
  <c r="T2925" i="2"/>
  <c r="W2925" i="2" s="1"/>
  <c r="T2933" i="2"/>
  <c r="W2933" i="2" s="1"/>
  <c r="T2976" i="2"/>
  <c r="W2976" i="2" s="1"/>
  <c r="T2988" i="2"/>
  <c r="W2988" i="2" s="1"/>
  <c r="T3053" i="2"/>
  <c r="W3053" i="2" s="1"/>
  <c r="T3078" i="2"/>
  <c r="W3078" i="2" s="1"/>
  <c r="T3256" i="2"/>
  <c r="W3256" i="2" s="1"/>
  <c r="T3340" i="2"/>
  <c r="W3340" i="2" s="1"/>
  <c r="T3079" i="2"/>
  <c r="W3079" i="2" s="1"/>
  <c r="T3111" i="2"/>
  <c r="W3111" i="2" s="1"/>
  <c r="T3171" i="2"/>
  <c r="W3171" i="2" s="1"/>
  <c r="T3269" i="2"/>
  <c r="W3269" i="2" s="1"/>
  <c r="T3497" i="2"/>
  <c r="W3497" i="2" s="1"/>
  <c r="T3212" i="2"/>
  <c r="W3212" i="2" s="1"/>
  <c r="T3770" i="2"/>
  <c r="W3770" i="2" s="1"/>
  <c r="T3095" i="2"/>
  <c r="W3095" i="2" s="1"/>
  <c r="T3127" i="2"/>
  <c r="W3127" i="2" s="1"/>
  <c r="T3235" i="2"/>
  <c r="W3235" i="2" s="1"/>
  <c r="T3371" i="2"/>
  <c r="W3371" i="2" s="1"/>
  <c r="T3600" i="2"/>
  <c r="W3600" i="2" s="1"/>
  <c r="T3266" i="2"/>
  <c r="W3266" i="2" s="1"/>
  <c r="T3293" i="2"/>
  <c r="W3293" i="2" s="1"/>
  <c r="T3319" i="2"/>
  <c r="W3319" i="2" s="1"/>
  <c r="T3689" i="2"/>
  <c r="W3689" i="2" s="1"/>
  <c r="T3351" i="2"/>
  <c r="W3351" i="2" s="1"/>
  <c r="T3396" i="2"/>
  <c r="W3396" i="2" s="1"/>
  <c r="T3459" i="2"/>
  <c r="W3459" i="2" s="1"/>
  <c r="T3697" i="2"/>
  <c r="W3697" i="2" s="1"/>
  <c r="T3049" i="2"/>
  <c r="W3049" i="2" s="1"/>
  <c r="T3057" i="2"/>
  <c r="W3057" i="2" s="1"/>
  <c r="T3073" i="2"/>
  <c r="W3073" i="2" s="1"/>
  <c r="T3089" i="2"/>
  <c r="W3089" i="2" s="1"/>
  <c r="T3105" i="2"/>
  <c r="W3105" i="2" s="1"/>
  <c r="T3117" i="2"/>
  <c r="W3117" i="2" s="1"/>
  <c r="T3136" i="2"/>
  <c r="W3136" i="2" s="1"/>
  <c r="T3152" i="2"/>
  <c r="W3152" i="2" s="1"/>
  <c r="T3164" i="2"/>
  <c r="W3164" i="2" s="1"/>
  <c r="T3180" i="2"/>
  <c r="W3180" i="2" s="1"/>
  <c r="T3196" i="2"/>
  <c r="W3196" i="2" s="1"/>
  <c r="T3237" i="2"/>
  <c r="W3237" i="2" s="1"/>
  <c r="T3295" i="2"/>
  <c r="W3295" i="2" s="1"/>
  <c r="T3311" i="2"/>
  <c r="W3311" i="2" s="1"/>
  <c r="T3428" i="2"/>
  <c r="W3428" i="2" s="1"/>
  <c r="T3513" i="2"/>
  <c r="W3513" i="2" s="1"/>
  <c r="T3435" i="2"/>
  <c r="W3435" i="2" s="1"/>
  <c r="T3489" i="2"/>
  <c r="W3489" i="2" s="1"/>
  <c r="T3512" i="2"/>
  <c r="W3512" i="2" s="1"/>
  <c r="T3535" i="2"/>
  <c r="W3535" i="2" s="1"/>
  <c r="T3567" i="2"/>
  <c r="W3567" i="2" s="1"/>
  <c r="T3618" i="2"/>
  <c r="W3618" i="2" s="1"/>
  <c r="T3760" i="2"/>
  <c r="W3760" i="2" s="1"/>
  <c r="T3809" i="2"/>
  <c r="W3809" i="2" s="1"/>
  <c r="T3843" i="2"/>
  <c r="W3843" i="2" s="1"/>
  <c r="T3464" i="2"/>
  <c r="W3464" i="2" s="1"/>
  <c r="T3723" i="2"/>
  <c r="W3723" i="2" s="1"/>
  <c r="T3828" i="2"/>
  <c r="W3828" i="2" s="1"/>
  <c r="T3949" i="2"/>
  <c r="W3949" i="2" s="1"/>
  <c r="T3932" i="2"/>
  <c r="W3932" i="2" s="1"/>
  <c r="T3850" i="2"/>
  <c r="W3850" i="2" s="1"/>
  <c r="T3958" i="2"/>
  <c r="W3958" i="2" s="1"/>
  <c r="T3977" i="2"/>
  <c r="W3977" i="2" s="1"/>
  <c r="T3991" i="2"/>
  <c r="W3991" i="2" s="1"/>
  <c r="T3917" i="2"/>
  <c r="W3917" i="2" s="1"/>
  <c r="T3940" i="2"/>
  <c r="W3940" i="2" s="1"/>
  <c r="T3667" i="2"/>
  <c r="W3667" i="2" s="1"/>
  <c r="T3683" i="2"/>
  <c r="W3683" i="2" s="1"/>
  <c r="T3709" i="2"/>
  <c r="W3709" i="2" s="1"/>
  <c r="T3750" i="2"/>
  <c r="W3750" i="2" s="1"/>
  <c r="T3835" i="2"/>
  <c r="W3835" i="2" s="1"/>
  <c r="T4028" i="2"/>
  <c r="W4028" i="2" s="1"/>
  <c r="T3919" i="2"/>
  <c r="W3919" i="2" s="1"/>
  <c r="T3931" i="2"/>
  <c r="W3931" i="2" s="1"/>
  <c r="T3950" i="2"/>
  <c r="W3950" i="2" s="1"/>
  <c r="T4027" i="2"/>
  <c r="W4027" i="2" s="1"/>
  <c r="T3779" i="2"/>
  <c r="W3779" i="2" s="1"/>
  <c r="T3866" i="2"/>
  <c r="W3866" i="2" s="1"/>
  <c r="T3892" i="2"/>
  <c r="W3892" i="2" s="1"/>
  <c r="T3907" i="2"/>
  <c r="W3907" i="2" s="1"/>
  <c r="T3959" i="2"/>
  <c r="W3959" i="2" s="1"/>
  <c r="T4036" i="2"/>
  <c r="W4036" i="2" s="1"/>
  <c r="T4039" i="2"/>
  <c r="W4039" i="2" s="1"/>
  <c r="T4051" i="2"/>
  <c r="W4051" i="2" s="1"/>
  <c r="T3862" i="2"/>
  <c r="W3862" i="2" s="1"/>
  <c r="T3918" i="2"/>
  <c r="W3918" i="2" s="1"/>
  <c r="T543" i="2"/>
  <c r="W543" i="2" s="1"/>
  <c r="T534" i="2"/>
  <c r="W534" i="2" s="1"/>
  <c r="T493" i="2"/>
  <c r="W493" i="2" s="1"/>
  <c r="T1291" i="2"/>
  <c r="W1291" i="2" s="1"/>
  <c r="T1272" i="2"/>
  <c r="W1272" i="2" s="1"/>
  <c r="T1239" i="2"/>
  <c r="W1239" i="2" s="1"/>
  <c r="T1209" i="2"/>
  <c r="W1209" i="2" s="1"/>
  <c r="T1138" i="2"/>
  <c r="W1138" i="2" s="1"/>
  <c r="T1104" i="2"/>
  <c r="W1104" i="2" s="1"/>
  <c r="T1063" i="2"/>
  <c r="W1063" i="2" s="1"/>
  <c r="T1051" i="2"/>
  <c r="W1051" i="2" s="1"/>
  <c r="T1049" i="2"/>
  <c r="W1049" i="2" s="1"/>
  <c r="T1001" i="2"/>
  <c r="W1001" i="2" s="1"/>
  <c r="T969" i="2"/>
  <c r="W969" i="2" s="1"/>
  <c r="T961" i="2"/>
  <c r="W961" i="2" s="1"/>
  <c r="T839" i="2"/>
  <c r="W839" i="2" s="1"/>
  <c r="T829" i="2"/>
  <c r="W829" i="2" s="1"/>
  <c r="T807" i="2"/>
  <c r="W807" i="2" s="1"/>
  <c r="T791" i="2"/>
  <c r="W791" i="2" s="1"/>
  <c r="T786" i="2"/>
  <c r="W786" i="2" s="1"/>
  <c r="T764" i="2"/>
  <c r="W764" i="2" s="1"/>
  <c r="T736" i="2"/>
  <c r="W736" i="2" s="1"/>
  <c r="T731" i="2"/>
  <c r="W731" i="2" s="1"/>
  <c r="T702" i="2"/>
  <c r="W702" i="2" s="1"/>
  <c r="T679" i="2"/>
  <c r="W679" i="2" s="1"/>
  <c r="P664" i="2"/>
  <c r="Q664" i="2" s="1"/>
  <c r="T631" i="2"/>
  <c r="W631" i="2" s="1"/>
  <c r="T602" i="2"/>
  <c r="W602" i="2" s="1"/>
  <c r="T595" i="2"/>
  <c r="W595" i="2" s="1"/>
  <c r="T591" i="2"/>
  <c r="W591" i="2" s="1"/>
  <c r="T446" i="2"/>
  <c r="W446" i="2" s="1"/>
  <c r="P432" i="2"/>
  <c r="Q432" i="2" s="1"/>
  <c r="T319" i="2"/>
  <c r="W319" i="2" s="1"/>
  <c r="T303" i="2"/>
  <c r="W303" i="2" s="1"/>
  <c r="T283" i="2"/>
  <c r="W283" i="2" s="1"/>
  <c r="T1540" i="2"/>
  <c r="W1540" i="2" s="1"/>
  <c r="T1302" i="2"/>
  <c r="W1302" i="2" s="1"/>
  <c r="T1292" i="2"/>
  <c r="W1292" i="2" s="1"/>
  <c r="T1290" i="2"/>
  <c r="W1290" i="2" s="1"/>
  <c r="T1212" i="2"/>
  <c r="W1212" i="2" s="1"/>
  <c r="T1179" i="2"/>
  <c r="W1179" i="2" s="1"/>
  <c r="T1154" i="2"/>
  <c r="W1154" i="2" s="1"/>
  <c r="T1127" i="2"/>
  <c r="W1127" i="2" s="1"/>
  <c r="T1119" i="2"/>
  <c r="W1119" i="2" s="1"/>
  <c r="T1111" i="2"/>
  <c r="W1111" i="2" s="1"/>
  <c r="T1100" i="2"/>
  <c r="W1100" i="2" s="1"/>
  <c r="T1096" i="2"/>
  <c r="W1096" i="2" s="1"/>
  <c r="T1081" i="2"/>
  <c r="W1081" i="2" s="1"/>
  <c r="T1056" i="2"/>
  <c r="W1056" i="2" s="1"/>
  <c r="T1031" i="2"/>
  <c r="W1031" i="2" s="1"/>
  <c r="T1019" i="2"/>
  <c r="W1019" i="2" s="1"/>
  <c r="T984" i="2"/>
  <c r="W984" i="2" s="1"/>
  <c r="T980" i="2"/>
  <c r="W980" i="2" s="1"/>
  <c r="T972" i="2"/>
  <c r="W972" i="2" s="1"/>
  <c r="T962" i="2"/>
  <c r="W962" i="2" s="1"/>
  <c r="T933" i="2"/>
  <c r="W933" i="2" s="1"/>
  <c r="T931" i="2"/>
  <c r="W931" i="2" s="1"/>
  <c r="T923" i="2"/>
  <c r="W923" i="2" s="1"/>
  <c r="T901" i="2"/>
  <c r="W901" i="2" s="1"/>
  <c r="T788" i="2"/>
  <c r="W788" i="2" s="1"/>
  <c r="T785" i="2"/>
  <c r="W785" i="2" s="1"/>
  <c r="T701" i="2"/>
  <c r="W701" i="2" s="1"/>
  <c r="T697" i="2"/>
  <c r="W697" i="2" s="1"/>
  <c r="T695" i="2"/>
  <c r="W695" i="2" s="1"/>
  <c r="T649" i="2"/>
  <c r="W649" i="2" s="1"/>
  <c r="T647" i="2"/>
  <c r="W647" i="2" s="1"/>
  <c r="T608" i="2"/>
  <c r="W608" i="2" s="1"/>
  <c r="T554" i="2"/>
  <c r="W554" i="2" s="1"/>
  <c r="T548" i="2"/>
  <c r="W548" i="2" s="1"/>
  <c r="T517" i="2"/>
  <c r="W517" i="2" s="1"/>
  <c r="T506" i="2"/>
  <c r="W506" i="2" s="1"/>
  <c r="P501" i="2"/>
  <c r="Q501" i="2" s="1"/>
  <c r="T481" i="2"/>
  <c r="W481" i="2" s="1"/>
  <c r="T457" i="2"/>
  <c r="W457" i="2" s="1"/>
  <c r="T352" i="2"/>
  <c r="W352" i="2" s="1"/>
  <c r="P312" i="2"/>
  <c r="Q312" i="2" s="1"/>
  <c r="P296" i="2"/>
  <c r="Q296" i="2" s="1"/>
  <c r="T247" i="2"/>
  <c r="W247" i="2" s="1"/>
  <c r="T215" i="2"/>
  <c r="W215" i="2" s="1"/>
  <c r="T194" i="2"/>
  <c r="W194" i="2" s="1"/>
  <c r="T188" i="2"/>
  <c r="W188" i="2" s="1"/>
  <c r="T178" i="2"/>
  <c r="W178" i="2" s="1"/>
  <c r="T172" i="2"/>
  <c r="W172" i="2" s="1"/>
  <c r="T162" i="2"/>
  <c r="W162" i="2" s="1"/>
  <c r="T146" i="2"/>
  <c r="W146" i="2" s="1"/>
  <c r="T140" i="2"/>
  <c r="W140" i="2" s="1"/>
  <c r="T38" i="2"/>
  <c r="W38" i="2" s="1"/>
  <c r="T570" i="2"/>
  <c r="W570" i="2" s="1"/>
  <c r="T221" i="2"/>
  <c r="W221" i="2" s="1"/>
  <c r="T69" i="2"/>
  <c r="W69" i="2" s="1"/>
  <c r="T25" i="2"/>
  <c r="W25" i="2" s="1"/>
  <c r="T249" i="2"/>
  <c r="W249" i="2" s="1"/>
  <c r="T288" i="2"/>
  <c r="W288" i="2" s="1"/>
  <c r="T327" i="2"/>
  <c r="W327" i="2" s="1"/>
  <c r="T334" i="2"/>
  <c r="W334" i="2" s="1"/>
  <c r="T366" i="2"/>
  <c r="W366" i="2" s="1"/>
  <c r="T407" i="2"/>
  <c r="W407" i="2" s="1"/>
  <c r="T459" i="2"/>
  <c r="W459" i="2" s="1"/>
  <c r="T483" i="2"/>
  <c r="W483" i="2" s="1"/>
  <c r="T532" i="2"/>
  <c r="W532" i="2" s="1"/>
  <c r="T651" i="2"/>
  <c r="W651" i="2" s="1"/>
  <c r="T708" i="2"/>
  <c r="W708" i="2" s="1"/>
  <c r="T723" i="2"/>
  <c r="W723" i="2" s="1"/>
  <c r="T748" i="2"/>
  <c r="W748" i="2" s="1"/>
  <c r="T73" i="2"/>
  <c r="W73" i="2" s="1"/>
  <c r="T86" i="2"/>
  <c r="W86" i="2" s="1"/>
  <c r="T118" i="2"/>
  <c r="W118" i="2" s="1"/>
  <c r="T127" i="2"/>
  <c r="W127" i="2" s="1"/>
  <c r="T153" i="2"/>
  <c r="W153" i="2" s="1"/>
  <c r="T185" i="2"/>
  <c r="W185" i="2" s="1"/>
  <c r="T217" i="2"/>
  <c r="W217" i="2" s="1"/>
  <c r="T277" i="2"/>
  <c r="W277" i="2" s="1"/>
  <c r="T305" i="2"/>
  <c r="W305" i="2" s="1"/>
  <c r="T321" i="2"/>
  <c r="W321" i="2" s="1"/>
  <c r="T340" i="2"/>
  <c r="W340" i="2" s="1"/>
  <c r="T367" i="2"/>
  <c r="W367" i="2" s="1"/>
  <c r="T279" i="2"/>
  <c r="W279" i="2" s="1"/>
  <c r="T295" i="2"/>
  <c r="W295" i="2" s="1"/>
  <c r="T311" i="2"/>
  <c r="W311" i="2" s="1"/>
  <c r="T325" i="2"/>
  <c r="W325" i="2" s="1"/>
  <c r="T369" i="2"/>
  <c r="W369" i="2" s="1"/>
  <c r="T383" i="2"/>
  <c r="W383" i="2" s="1"/>
  <c r="T395" i="2"/>
  <c r="W395" i="2" s="1"/>
  <c r="T420" i="2"/>
  <c r="W420" i="2" s="1"/>
  <c r="T440" i="2"/>
  <c r="W440" i="2" s="1"/>
  <c r="T451" i="2"/>
  <c r="W451" i="2" s="1"/>
  <c r="T466" i="2"/>
  <c r="W466" i="2" s="1"/>
  <c r="T500" i="2"/>
  <c r="W500" i="2" s="1"/>
  <c r="T519" i="2"/>
  <c r="W519" i="2" s="1"/>
  <c r="T542" i="2"/>
  <c r="W542" i="2" s="1"/>
  <c r="T553" i="2"/>
  <c r="W553" i="2" s="1"/>
  <c r="T569" i="2"/>
  <c r="W569" i="2" s="1"/>
  <c r="T621" i="2"/>
  <c r="W621" i="2" s="1"/>
  <c r="T665" i="2"/>
  <c r="W665" i="2" s="1"/>
  <c r="T275" i="2"/>
  <c r="W275" i="2" s="1"/>
  <c r="T230" i="2"/>
  <c r="W230" i="2" s="1"/>
  <c r="T198" i="2"/>
  <c r="W198" i="2" s="1"/>
  <c r="T196" i="2"/>
  <c r="W196" i="2" s="1"/>
  <c r="T186" i="2"/>
  <c r="W186" i="2" s="1"/>
  <c r="T184" i="2"/>
  <c r="W184" i="2" s="1"/>
  <c r="T164" i="2"/>
  <c r="W164" i="2" s="1"/>
  <c r="T154" i="2"/>
  <c r="W154" i="2" s="1"/>
  <c r="P149" i="2"/>
  <c r="Q149" i="2" s="1"/>
  <c r="T107" i="2"/>
  <c r="W107" i="2" s="1"/>
  <c r="T63" i="2"/>
  <c r="W63" i="2" s="1"/>
  <c r="T36" i="2"/>
  <c r="W36" i="2" s="1"/>
  <c r="T7" i="2"/>
  <c r="W7" i="2" s="1"/>
  <c r="T780" i="2"/>
  <c r="W780" i="2" s="1"/>
  <c r="T272" i="2"/>
  <c r="W272" i="2" s="1"/>
  <c r="T124" i="2"/>
  <c r="W124" i="2" s="1"/>
  <c r="T105" i="2"/>
  <c r="W105" i="2" s="1"/>
  <c r="T98" i="2"/>
  <c r="W98" i="2" s="1"/>
  <c r="T61" i="2"/>
  <c r="W61" i="2" s="1"/>
  <c r="T59" i="2"/>
  <c r="W59" i="2" s="1"/>
  <c r="T26" i="2"/>
  <c r="W26" i="2" s="1"/>
  <c r="N15" i="2"/>
  <c r="T13" i="2"/>
  <c r="W13" i="2" s="1"/>
  <c r="T11" i="2"/>
  <c r="W11" i="2" s="1"/>
  <c r="T3" i="2"/>
  <c r="W3" i="2" s="1"/>
  <c r="P3417" i="2"/>
  <c r="Q3417" i="2" s="1"/>
  <c r="P3718" i="2"/>
  <c r="Q3718" i="2" s="1"/>
  <c r="P3950" i="2"/>
  <c r="Q3950" i="2" s="1"/>
  <c r="P3622" i="2"/>
  <c r="Q3622" i="2" s="1"/>
  <c r="P3802" i="2"/>
  <c r="Q3802" i="2" s="1"/>
  <c r="P4000" i="2"/>
  <c r="Q4000" i="2" s="1"/>
  <c r="P3799" i="2"/>
  <c r="Q3799" i="2" s="1"/>
  <c r="P3972" i="2"/>
  <c r="Q3972" i="2" s="1"/>
  <c r="P4064" i="2"/>
  <c r="Q4064" i="2" s="1"/>
  <c r="N3967" i="2"/>
  <c r="O3967" i="2" s="1"/>
  <c r="P4015" i="2"/>
  <c r="Q4015" i="2" s="1"/>
  <c r="T4032" i="2"/>
  <c r="W4032" i="2" s="1"/>
  <c r="T3988" i="2"/>
  <c r="W3988" i="2" s="1"/>
  <c r="T3962" i="2"/>
  <c r="W3962" i="2" s="1"/>
  <c r="T4016" i="2"/>
  <c r="W4016" i="2" s="1"/>
  <c r="T3955" i="2"/>
  <c r="W3955" i="2" s="1"/>
  <c r="T3654" i="2"/>
  <c r="W3654" i="2" s="1"/>
  <c r="T3597" i="2"/>
  <c r="W3597" i="2" s="1"/>
  <c r="T3595" i="2"/>
  <c r="W3595" i="2" s="1"/>
  <c r="T3540" i="2"/>
  <c r="W3540" i="2" s="1"/>
  <c r="T4015" i="2"/>
  <c r="W4015" i="2" s="1"/>
  <c r="T4031" i="2"/>
  <c r="W4031" i="2" s="1"/>
  <c r="T3954" i="2"/>
  <c r="W3954" i="2" s="1"/>
  <c r="T3947" i="2"/>
  <c r="W3947" i="2" s="1"/>
  <c r="T3860" i="2"/>
  <c r="W3860" i="2" s="1"/>
  <c r="T3961" i="2"/>
  <c r="W3961" i="2" s="1"/>
  <c r="T3845" i="2"/>
  <c r="W3845" i="2" s="1"/>
  <c r="T3975" i="2"/>
  <c r="W3975" i="2" s="1"/>
  <c r="T3806" i="2"/>
  <c r="W3806" i="2" s="1"/>
  <c r="T3592" i="2"/>
  <c r="W3592" i="2" s="1"/>
  <c r="T3550" i="2"/>
  <c r="W3550" i="2" s="1"/>
  <c r="T3505" i="2"/>
  <c r="W3505" i="2" s="1"/>
  <c r="T3484" i="2"/>
  <c r="W3484" i="2" s="1"/>
  <c r="T3468" i="2"/>
  <c r="W3468" i="2" s="1"/>
  <c r="T3455" i="2"/>
  <c r="W3455" i="2" s="1"/>
  <c r="T3453" i="2"/>
  <c r="W3453" i="2" s="1"/>
  <c r="T3960" i="2"/>
  <c r="W3960" i="2" s="1"/>
  <c r="T3813" i="2"/>
  <c r="W3813" i="2" s="1"/>
  <c r="T3623" i="2"/>
  <c r="W3623" i="2" s="1"/>
  <c r="T3585" i="2"/>
  <c r="W3585" i="2" s="1"/>
  <c r="T3552" i="2"/>
  <c r="W3552" i="2" s="1"/>
  <c r="T3549" i="2"/>
  <c r="W3549" i="2" s="1"/>
  <c r="T3858" i="2"/>
  <c r="W3858" i="2" s="1"/>
  <c r="T3755" i="2"/>
  <c r="W3755" i="2" s="1"/>
  <c r="T3483" i="2"/>
  <c r="W3483" i="2" s="1"/>
  <c r="T3410" i="2"/>
  <c r="W3410" i="2" s="1"/>
  <c r="T3333" i="2"/>
  <c r="W3333" i="2" s="1"/>
  <c r="T3316" i="2"/>
  <c r="W3316" i="2" s="1"/>
  <c r="T3291" i="2"/>
  <c r="W3291" i="2" s="1"/>
  <c r="T3252" i="2"/>
  <c r="W3252" i="2" s="1"/>
  <c r="T3831" i="2"/>
  <c r="W3831" i="2" s="1"/>
  <c r="T3696" i="2"/>
  <c r="W3696" i="2" s="1"/>
  <c r="T3688" i="2"/>
  <c r="W3688" i="2" s="1"/>
  <c r="T3598" i="2"/>
  <c r="W3598" i="2" s="1"/>
  <c r="T3504" i="2"/>
  <c r="W3504" i="2" s="1"/>
  <c r="T3425" i="2"/>
  <c r="W3425" i="2" s="1"/>
  <c r="T3391" i="2"/>
  <c r="W3391" i="2" s="1"/>
  <c r="T3336" i="2"/>
  <c r="W3336" i="2" s="1"/>
  <c r="T3329" i="2"/>
  <c r="W3329" i="2" s="1"/>
  <c r="T3324" i="2"/>
  <c r="W3324" i="2" s="1"/>
  <c r="T3314" i="2"/>
  <c r="W3314" i="2" s="1"/>
  <c r="T3303" i="2"/>
  <c r="W3303" i="2" s="1"/>
  <c r="T3258" i="2"/>
  <c r="W3258" i="2" s="1"/>
  <c r="T3582" i="2"/>
  <c r="W3582" i="2" s="1"/>
  <c r="T3465" i="2"/>
  <c r="W3465" i="2" s="1"/>
  <c r="T3301" i="2"/>
  <c r="W3301" i="2" s="1"/>
  <c r="T3299" i="2"/>
  <c r="W3299" i="2" s="1"/>
  <c r="T3274" i="2"/>
  <c r="W3274" i="2" s="1"/>
  <c r="T3231" i="2"/>
  <c r="W3231" i="2" s="1"/>
  <c r="T3229" i="2"/>
  <c r="W3229" i="2" s="1"/>
  <c r="T3220" i="2"/>
  <c r="W3220" i="2" s="1"/>
  <c r="T3208" i="2"/>
  <c r="W3208" i="2" s="1"/>
  <c r="T3159" i="2"/>
  <c r="W3159" i="2" s="1"/>
  <c r="T3144" i="2"/>
  <c r="W3144" i="2" s="1"/>
  <c r="T3584" i="2"/>
  <c r="W3584" i="2" s="1"/>
  <c r="T3225" i="2"/>
  <c r="W3225" i="2" s="1"/>
  <c r="T3197" i="2"/>
  <c r="W3197" i="2" s="1"/>
  <c r="T3176" i="2"/>
  <c r="W3176" i="2" s="1"/>
  <c r="T3091" i="2"/>
  <c r="W3091" i="2" s="1"/>
  <c r="T3775" i="2"/>
  <c r="W3775" i="2" s="1"/>
  <c r="T3646" i="2"/>
  <c r="W3646" i="2" s="1"/>
  <c r="T3622" i="2"/>
  <c r="W3622" i="2" s="1"/>
  <c r="T3216" i="2"/>
  <c r="W3216" i="2" s="1"/>
  <c r="T3168" i="2"/>
  <c r="W3168" i="2" s="1"/>
  <c r="T3635" i="2"/>
  <c r="W3635" i="2" s="1"/>
  <c r="T3611" i="2"/>
  <c r="W3611" i="2" s="1"/>
  <c r="T3242" i="2"/>
  <c r="W3242" i="2" s="1"/>
  <c r="T3100" i="2"/>
  <c r="W3100" i="2" s="1"/>
  <c r="T3068" i="2"/>
  <c r="W3068" i="2" s="1"/>
  <c r="T3564" i="2"/>
  <c r="W3564" i="2" s="1"/>
  <c r="T3532" i="2"/>
  <c r="W3532" i="2" s="1"/>
  <c r="T3528" i="2"/>
  <c r="W3528" i="2" s="1"/>
  <c r="T3376" i="2"/>
  <c r="W3376" i="2" s="1"/>
  <c r="T3156" i="2"/>
  <c r="W3156" i="2" s="1"/>
  <c r="T3120" i="2"/>
  <c r="W3120" i="2" s="1"/>
  <c r="T3106" i="2"/>
  <c r="W3106" i="2" s="1"/>
  <c r="T3099" i="2"/>
  <c r="W3099" i="2" s="1"/>
  <c r="T3085" i="2"/>
  <c r="W3085" i="2" s="1"/>
  <c r="T3067" i="2"/>
  <c r="W3067" i="2" s="1"/>
  <c r="T3234" i="2"/>
  <c r="W3234" i="2" s="1"/>
  <c r="T3044" i="2"/>
  <c r="W3044" i="2" s="1"/>
  <c r="T3028" i="2"/>
  <c r="W3028" i="2" s="1"/>
  <c r="T3030" i="2"/>
  <c r="W3030" i="2" s="1"/>
  <c r="T3019" i="2"/>
  <c r="W3019" i="2" s="1"/>
  <c r="T3209" i="2"/>
  <c r="W3209" i="2" s="1"/>
  <c r="T3040" i="2"/>
  <c r="W3040" i="2" s="1"/>
  <c r="T3034" i="2"/>
  <c r="W3034" i="2" s="1"/>
  <c r="T2983" i="2"/>
  <c r="W2983" i="2" s="1"/>
  <c r="T2981" i="2"/>
  <c r="W2981" i="2" s="1"/>
  <c r="T2979" i="2"/>
  <c r="W2979" i="2" s="1"/>
  <c r="T2929" i="2"/>
  <c r="W2929" i="2" s="1"/>
  <c r="T2892" i="2"/>
  <c r="W2892" i="2" s="1"/>
  <c r="T2848" i="2"/>
  <c r="W2848" i="2" s="1"/>
  <c r="T2807" i="2"/>
  <c r="W2807" i="2" s="1"/>
  <c r="T2759" i="2"/>
  <c r="W2759" i="2" s="1"/>
  <c r="T2740" i="2"/>
  <c r="W2740" i="2" s="1"/>
  <c r="T2735" i="2"/>
  <c r="W2735" i="2" s="1"/>
  <c r="T2697" i="2"/>
  <c r="W2697" i="2" s="1"/>
  <c r="T2692" i="2"/>
  <c r="W2692" i="2" s="1"/>
  <c r="T2655" i="2"/>
  <c r="W2655" i="2" s="1"/>
  <c r="T2637" i="2"/>
  <c r="W2637" i="2" s="1"/>
  <c r="T2627" i="2"/>
  <c r="W2627" i="2" s="1"/>
  <c r="T2591" i="2"/>
  <c r="W2591" i="2" s="1"/>
  <c r="T2573" i="2"/>
  <c r="W2573" i="2" s="1"/>
  <c r="T2487" i="2"/>
  <c r="W2487" i="2" s="1"/>
  <c r="T2482" i="2"/>
  <c r="W2482" i="2" s="1"/>
  <c r="T2435" i="2"/>
  <c r="W2435" i="2" s="1"/>
  <c r="T2430" i="2"/>
  <c r="W2430" i="2" s="1"/>
  <c r="T2389" i="2"/>
  <c r="W2389" i="2" s="1"/>
  <c r="T2370" i="2"/>
  <c r="W2370" i="2" s="1"/>
  <c r="T3045" i="2"/>
  <c r="W3045" i="2" s="1"/>
  <c r="T2855" i="2"/>
  <c r="W2855" i="2" s="1"/>
  <c r="T2775" i="2"/>
  <c r="W2775" i="2" s="1"/>
  <c r="T2744" i="2"/>
  <c r="W2744" i="2" s="1"/>
  <c r="T2624" i="2"/>
  <c r="W2624" i="2" s="1"/>
  <c r="T2577" i="2"/>
  <c r="W2577" i="2" s="1"/>
  <c r="T2523" i="2"/>
  <c r="W2523" i="2" s="1"/>
  <c r="T2486" i="2"/>
  <c r="W2486" i="2" s="1"/>
  <c r="T2459" i="2"/>
  <c r="W2459" i="2" s="1"/>
  <c r="T2434" i="2"/>
  <c r="W2434" i="2" s="1"/>
  <c r="T2407" i="2"/>
  <c r="W2407" i="2" s="1"/>
  <c r="T2347" i="2"/>
  <c r="W2347" i="2" s="1"/>
  <c r="T2302" i="2"/>
  <c r="W2302" i="2" s="1"/>
  <c r="T2178" i="2"/>
  <c r="W2178" i="2" s="1"/>
  <c r="T2171" i="2"/>
  <c r="W2171" i="2" s="1"/>
  <c r="T2156" i="2"/>
  <c r="W2156" i="2" s="1"/>
  <c r="T2105" i="2"/>
  <c r="W2105" i="2" s="1"/>
  <c r="T2090" i="2"/>
  <c r="W2090" i="2" s="1"/>
  <c r="T2080" i="2"/>
  <c r="W2080" i="2" s="1"/>
  <c r="T2061" i="2"/>
  <c r="W2061" i="2" s="1"/>
  <c r="T2056" i="2"/>
  <c r="W2056" i="2" s="1"/>
  <c r="N2054" i="2"/>
  <c r="T2021" i="2"/>
  <c r="W2021" i="2" s="1"/>
  <c r="T2015" i="2"/>
  <c r="W2015" i="2" s="1"/>
  <c r="T1883" i="2"/>
  <c r="W1883" i="2" s="1"/>
  <c r="T1867" i="2"/>
  <c r="W1867" i="2" s="1"/>
  <c r="T1859" i="2"/>
  <c r="W1859" i="2" s="1"/>
  <c r="T1849" i="2"/>
  <c r="W1849" i="2" s="1"/>
  <c r="T1844" i="2"/>
  <c r="W1844" i="2" s="1"/>
  <c r="T1832" i="2"/>
  <c r="W1832" i="2" s="1"/>
  <c r="T1827" i="2"/>
  <c r="W1827" i="2" s="1"/>
  <c r="T1792" i="2"/>
  <c r="W1792" i="2" s="1"/>
  <c r="T1787" i="2"/>
  <c r="W1787" i="2" s="1"/>
  <c r="T1748" i="2"/>
  <c r="W1748" i="2" s="1"/>
  <c r="T1742" i="2"/>
  <c r="W1742" i="2" s="1"/>
  <c r="T1715" i="2"/>
  <c r="W1715" i="2" s="1"/>
  <c r="T1692" i="2"/>
  <c r="W1692" i="2" s="1"/>
  <c r="T1680" i="2"/>
  <c r="W1680" i="2" s="1"/>
  <c r="T1669" i="2"/>
  <c r="W1669" i="2" s="1"/>
  <c r="T2916" i="2"/>
  <c r="W2916" i="2" s="1"/>
  <c r="T2684" i="2"/>
  <c r="W2684" i="2" s="1"/>
  <c r="T1445" i="2"/>
  <c r="W1445" i="2" s="1"/>
  <c r="T1401" i="2"/>
  <c r="W1401" i="2" s="1"/>
  <c r="T1359" i="2"/>
  <c r="W1359" i="2" s="1"/>
  <c r="T1343" i="2"/>
  <c r="W1343" i="2" s="1"/>
  <c r="T1314" i="2"/>
  <c r="W1314" i="2" s="1"/>
  <c r="T945" i="2"/>
  <c r="W945" i="2" s="1"/>
  <c r="T890" i="2"/>
  <c r="W890" i="2" s="1"/>
  <c r="T2493" i="2"/>
  <c r="W2493" i="2" s="1"/>
  <c r="T2286" i="2"/>
  <c r="W2286" i="2" s="1"/>
  <c r="T2176" i="2"/>
  <c r="W2176" i="2" s="1"/>
  <c r="T2073" i="2"/>
  <c r="W2073" i="2" s="1"/>
  <c r="T1953" i="2"/>
  <c r="W1953" i="2" s="1"/>
  <c r="T1776" i="2"/>
  <c r="W1776" i="2" s="1"/>
  <c r="T1554" i="2"/>
  <c r="W1554" i="2" s="1"/>
  <c r="T1459" i="2"/>
  <c r="W1459" i="2" s="1"/>
  <c r="T1454" i="2"/>
  <c r="W1454" i="2" s="1"/>
  <c r="T1397" i="2"/>
  <c r="W1397" i="2" s="1"/>
  <c r="T1377" i="2"/>
  <c r="W1377" i="2" s="1"/>
  <c r="T1339" i="2"/>
  <c r="W1339" i="2" s="1"/>
  <c r="T1327" i="2"/>
  <c r="W1327" i="2" s="1"/>
  <c r="T1285" i="2"/>
  <c r="W1285" i="2" s="1"/>
  <c r="T1234" i="2"/>
  <c r="W1234" i="2" s="1"/>
  <c r="T1214" i="2"/>
  <c r="W1214" i="2" s="1"/>
  <c r="T1199" i="2"/>
  <c r="W1199" i="2" s="1"/>
  <c r="T1137" i="2"/>
  <c r="W1137" i="2" s="1"/>
  <c r="T1130" i="2"/>
  <c r="W1130" i="2" s="1"/>
  <c r="T1110" i="2"/>
  <c r="W1110" i="2" s="1"/>
  <c r="T1107" i="2"/>
  <c r="W1107" i="2" s="1"/>
  <c r="T1092" i="2"/>
  <c r="W1092" i="2" s="1"/>
  <c r="T1061" i="2"/>
  <c r="W1061" i="2" s="1"/>
  <c r="T1057" i="2"/>
  <c r="W1057" i="2" s="1"/>
  <c r="T974" i="2"/>
  <c r="W974" i="2" s="1"/>
  <c r="T942" i="2"/>
  <c r="W942" i="2" s="1"/>
  <c r="T924" i="2"/>
  <c r="W924" i="2" s="1"/>
  <c r="T921" i="2"/>
  <c r="W921" i="2" s="1"/>
  <c r="T885" i="2"/>
  <c r="W885" i="2" s="1"/>
  <c r="T882" i="2"/>
  <c r="W882" i="2" s="1"/>
  <c r="T837" i="2"/>
  <c r="W837" i="2" s="1"/>
  <c r="T834" i="2"/>
  <c r="W834" i="2" s="1"/>
  <c r="T761" i="2"/>
  <c r="W761" i="2" s="1"/>
  <c r="T611" i="2"/>
  <c r="W611" i="2" s="1"/>
  <c r="T594" i="2"/>
  <c r="W594" i="2" s="1"/>
  <c r="T2393" i="2"/>
  <c r="W2393" i="2" s="1"/>
  <c r="T2168" i="2"/>
  <c r="W2168" i="2" s="1"/>
  <c r="T1921" i="2"/>
  <c r="W1921" i="2" s="1"/>
  <c r="T1760" i="2"/>
  <c r="W1760" i="2" s="1"/>
  <c r="T1734" i="2"/>
  <c r="W1734" i="2" s="1"/>
  <c r="T1731" i="2"/>
  <c r="W1731" i="2" s="1"/>
  <c r="T1724" i="2"/>
  <c r="W1724" i="2" s="1"/>
  <c r="T1646" i="2"/>
  <c r="W1646" i="2" s="1"/>
  <c r="T1559" i="2"/>
  <c r="W1559" i="2" s="1"/>
  <c r="T1546" i="2"/>
  <c r="W1546" i="2" s="1"/>
  <c r="T1439" i="2"/>
  <c r="W1439" i="2" s="1"/>
  <c r="T1410" i="2"/>
  <c r="W1410" i="2" s="1"/>
  <c r="T1251" i="2"/>
  <c r="W1251" i="2" s="1"/>
  <c r="T1208" i="2"/>
  <c r="W1208" i="2" s="1"/>
  <c r="T1194" i="2"/>
  <c r="W1194" i="2" s="1"/>
  <c r="T1180" i="2"/>
  <c r="W1180" i="2" s="1"/>
  <c r="T1163" i="2"/>
  <c r="W1163" i="2" s="1"/>
  <c r="T1155" i="2"/>
  <c r="W1155" i="2" s="1"/>
  <c r="T1112" i="2"/>
  <c r="W1112" i="2" s="1"/>
  <c r="T1007" i="2"/>
  <c r="W1007" i="2" s="1"/>
  <c r="T982" i="2"/>
  <c r="W982" i="2" s="1"/>
  <c r="T939" i="2"/>
  <c r="W939" i="2" s="1"/>
  <c r="T865" i="2"/>
  <c r="W865" i="2" s="1"/>
  <c r="T805" i="2"/>
  <c r="W805" i="2" s="1"/>
  <c r="T789" i="2"/>
  <c r="W789" i="2" s="1"/>
  <c r="T767" i="2"/>
  <c r="W767" i="2" s="1"/>
  <c r="T759" i="2"/>
  <c r="W759" i="2" s="1"/>
  <c r="T754" i="2"/>
  <c r="W754" i="2" s="1"/>
  <c r="T686" i="2"/>
  <c r="W686" i="2" s="1"/>
  <c r="T1428" i="2"/>
  <c r="W1428" i="2" s="1"/>
  <c r="T1267" i="2"/>
  <c r="W1267" i="2" s="1"/>
  <c r="T1231" i="2"/>
  <c r="W1231" i="2" s="1"/>
  <c r="T1197" i="2"/>
  <c r="W1197" i="2" s="1"/>
  <c r="T1043" i="2"/>
  <c r="W1043" i="2" s="1"/>
  <c r="T1041" i="2"/>
  <c r="W1041" i="2" s="1"/>
  <c r="T994" i="2"/>
  <c r="W994" i="2" s="1"/>
  <c r="T951" i="2"/>
  <c r="W951" i="2" s="1"/>
  <c r="T895" i="2"/>
  <c r="W895" i="2" s="1"/>
  <c r="T875" i="2"/>
  <c r="W875" i="2" s="1"/>
  <c r="T862" i="2"/>
  <c r="W862" i="2" s="1"/>
  <c r="T810" i="2"/>
  <c r="W810" i="2" s="1"/>
  <c r="T755" i="2"/>
  <c r="W755" i="2" s="1"/>
  <c r="T739" i="2"/>
  <c r="W739" i="2" s="1"/>
  <c r="T727" i="2"/>
  <c r="W727" i="2" s="1"/>
  <c r="T533" i="2"/>
  <c r="W533" i="2" s="1"/>
  <c r="T475" i="2"/>
  <c r="W475" i="2" s="1"/>
  <c r="T378" i="2"/>
  <c r="W378" i="2" s="1"/>
  <c r="T1334" i="2"/>
  <c r="W1334" i="2" s="1"/>
  <c r="T1342" i="2"/>
  <c r="W1342" i="2" s="1"/>
  <c r="T1352" i="2"/>
  <c r="W1352" i="2" s="1"/>
  <c r="T1368" i="2"/>
  <c r="W1368" i="2" s="1"/>
  <c r="T1418" i="2"/>
  <c r="W1418" i="2" s="1"/>
  <c r="T1457" i="2"/>
  <c r="W1457" i="2" s="1"/>
  <c r="T1504" i="2"/>
  <c r="W1504" i="2" s="1"/>
  <c r="T1518" i="2"/>
  <c r="W1518" i="2" s="1"/>
  <c r="T1611" i="2"/>
  <c r="W1611" i="2" s="1"/>
  <c r="T1709" i="2"/>
  <c r="W1709" i="2" s="1"/>
  <c r="T1768" i="2"/>
  <c r="W1768" i="2" s="1"/>
  <c r="T1795" i="2"/>
  <c r="W1795" i="2" s="1"/>
  <c r="T1992" i="2"/>
  <c r="W1992" i="2" s="1"/>
  <c r="T2024" i="2"/>
  <c r="W2024" i="2" s="1"/>
  <c r="T2088" i="2"/>
  <c r="W2088" i="2" s="1"/>
  <c r="T2112" i="2"/>
  <c r="W2112" i="2" s="1"/>
  <c r="T2349" i="2"/>
  <c r="W2349" i="2" s="1"/>
  <c r="T2480" i="2"/>
  <c r="W2480" i="2" s="1"/>
  <c r="T1463" i="2"/>
  <c r="W1463" i="2" s="1"/>
  <c r="T1512" i="2"/>
  <c r="W1512" i="2" s="1"/>
  <c r="T1544" i="2"/>
  <c r="W1544" i="2" s="1"/>
  <c r="T1577" i="2"/>
  <c r="W1577" i="2" s="1"/>
  <c r="T1640" i="2"/>
  <c r="W1640" i="2" s="1"/>
  <c r="T1725" i="2"/>
  <c r="W1725" i="2" s="1"/>
  <c r="T1838" i="2"/>
  <c r="W1838" i="2" s="1"/>
  <c r="T1951" i="2"/>
  <c r="W1951" i="2" s="1"/>
  <c r="T1986" i="2"/>
  <c r="W1986" i="2" s="1"/>
  <c r="T2018" i="2"/>
  <c r="W2018" i="2" s="1"/>
  <c r="T2113" i="2"/>
  <c r="W2113" i="2" s="1"/>
  <c r="T2146" i="2"/>
  <c r="W2146" i="2" s="1"/>
  <c r="T2528" i="2"/>
  <c r="W2528" i="2" s="1"/>
  <c r="T738" i="2"/>
  <c r="W738" i="2" s="1"/>
  <c r="T762" i="2"/>
  <c r="W762" i="2" s="1"/>
  <c r="T783" i="2"/>
  <c r="W783" i="2" s="1"/>
  <c r="T802" i="2"/>
  <c r="W802" i="2" s="1"/>
  <c r="T1480" i="2"/>
  <c r="W1480" i="2" s="1"/>
  <c r="T1557" i="2"/>
  <c r="W1557" i="2" s="1"/>
  <c r="T1584" i="2"/>
  <c r="W1584" i="2" s="1"/>
  <c r="T1686" i="2"/>
  <c r="W1686" i="2" s="1"/>
  <c r="T1720" i="2"/>
  <c r="W1720" i="2" s="1"/>
  <c r="T1841" i="2"/>
  <c r="W1841" i="2" s="1"/>
  <c r="T1972" i="2"/>
  <c r="W1972" i="2" s="1"/>
  <c r="T2000" i="2"/>
  <c r="W2000" i="2" s="1"/>
  <c r="T2032" i="2"/>
  <c r="W2032" i="2" s="1"/>
  <c r="T2118" i="2"/>
  <c r="W2118" i="2" s="1"/>
  <c r="T2154" i="2"/>
  <c r="W2154" i="2" s="1"/>
  <c r="T2396" i="2"/>
  <c r="W2396" i="2" s="1"/>
  <c r="T2512" i="2"/>
  <c r="W2512" i="2" s="1"/>
  <c r="T2625" i="2"/>
  <c r="W2625" i="2" s="1"/>
  <c r="T851" i="2"/>
  <c r="W851" i="2" s="1"/>
  <c r="T894" i="2"/>
  <c r="W894" i="2" s="1"/>
  <c r="T904" i="2"/>
  <c r="W904" i="2" s="1"/>
  <c r="T956" i="2"/>
  <c r="W956" i="2" s="1"/>
  <c r="T983" i="2"/>
  <c r="W983" i="2" s="1"/>
  <c r="T1029" i="2"/>
  <c r="W1029" i="2" s="1"/>
  <c r="T1040" i="2"/>
  <c r="W1040" i="2" s="1"/>
  <c r="T1048" i="2"/>
  <c r="W1048" i="2" s="1"/>
  <c r="T1108" i="2"/>
  <c r="W1108" i="2" s="1"/>
  <c r="T1125" i="2"/>
  <c r="W1125" i="2" s="1"/>
  <c r="T1164" i="2"/>
  <c r="W1164" i="2" s="1"/>
  <c r="T1183" i="2"/>
  <c r="W1183" i="2" s="1"/>
  <c r="T1252" i="2"/>
  <c r="W1252" i="2" s="1"/>
  <c r="T1273" i="2"/>
  <c r="W1273" i="2" s="1"/>
  <c r="T1305" i="2"/>
  <c r="W1305" i="2" s="1"/>
  <c r="T1336" i="2"/>
  <c r="W1336" i="2" s="1"/>
  <c r="T1384" i="2"/>
  <c r="W1384" i="2" s="1"/>
  <c r="T1402" i="2"/>
  <c r="W1402" i="2" s="1"/>
  <c r="T1427" i="2"/>
  <c r="W1427" i="2" s="1"/>
  <c r="T1446" i="2"/>
  <c r="W1446" i="2" s="1"/>
  <c r="T1455" i="2"/>
  <c r="W1455" i="2" s="1"/>
  <c r="T1549" i="2"/>
  <c r="W1549" i="2" s="1"/>
  <c r="T1621" i="2"/>
  <c r="W1621" i="2" s="1"/>
  <c r="T1637" i="2"/>
  <c r="W1637" i="2" s="1"/>
  <c r="T1672" i="2"/>
  <c r="W1672" i="2" s="1"/>
  <c r="T1708" i="2"/>
  <c r="W1708" i="2" s="1"/>
  <c r="T1779" i="2"/>
  <c r="W1779" i="2" s="1"/>
  <c r="T1802" i="2"/>
  <c r="W1802" i="2" s="1"/>
  <c r="T1879" i="2"/>
  <c r="W1879" i="2" s="1"/>
  <c r="T1912" i="2"/>
  <c r="W1912" i="2" s="1"/>
  <c r="T1994" i="2"/>
  <c r="W1994" i="2" s="1"/>
  <c r="T2026" i="2"/>
  <c r="W2026" i="2" s="1"/>
  <c r="T2043" i="2"/>
  <c r="W2043" i="2" s="1"/>
  <c r="T2186" i="2"/>
  <c r="W2186" i="2" s="1"/>
  <c r="T2496" i="2"/>
  <c r="W2496" i="2" s="1"/>
  <c r="T2618" i="2"/>
  <c r="W2618" i="2" s="1"/>
  <c r="T2733" i="2"/>
  <c r="W2733" i="2" s="1"/>
  <c r="T2760" i="2"/>
  <c r="W2760" i="2" s="1"/>
  <c r="T2785" i="2"/>
  <c r="W2785" i="2" s="1"/>
  <c r="T2843" i="2"/>
  <c r="W2843" i="2" s="1"/>
  <c r="T2978" i="2"/>
  <c r="W2978" i="2" s="1"/>
  <c r="T1936" i="2"/>
  <c r="W1936" i="2" s="1"/>
  <c r="T2157" i="2"/>
  <c r="W2157" i="2" s="1"/>
  <c r="T2228" i="2"/>
  <c r="W2228" i="2" s="1"/>
  <c r="T2256" i="2"/>
  <c r="W2256" i="2" s="1"/>
  <c r="T2288" i="2"/>
  <c r="W2288" i="2" s="1"/>
  <c r="T2309" i="2"/>
  <c r="W2309" i="2" s="1"/>
  <c r="T2332" i="2"/>
  <c r="W2332" i="2" s="1"/>
  <c r="T2410" i="2"/>
  <c r="W2410" i="2" s="1"/>
  <c r="T2462" i="2"/>
  <c r="W2462" i="2" s="1"/>
  <c r="T2526" i="2"/>
  <c r="W2526" i="2" s="1"/>
  <c r="T2580" i="2"/>
  <c r="W2580" i="2" s="1"/>
  <c r="T2632" i="2"/>
  <c r="W2632" i="2" s="1"/>
  <c r="T2754" i="2"/>
  <c r="W2754" i="2" s="1"/>
  <c r="T2937" i="2"/>
  <c r="W2937" i="2" s="1"/>
  <c r="T2951" i="2"/>
  <c r="W2951" i="2" s="1"/>
  <c r="T2357" i="2"/>
  <c r="W2357" i="2" s="1"/>
  <c r="T2660" i="2"/>
  <c r="W2660" i="2" s="1"/>
  <c r="T2699" i="2"/>
  <c r="W2699" i="2" s="1"/>
  <c r="T2757" i="2"/>
  <c r="W2757" i="2" s="1"/>
  <c r="T2903" i="2"/>
  <c r="W2903" i="2" s="1"/>
  <c r="T1664" i="2"/>
  <c r="W1664" i="2" s="1"/>
  <c r="T1673" i="2"/>
  <c r="W1673" i="2" s="1"/>
  <c r="T1702" i="2"/>
  <c r="W1702" i="2" s="1"/>
  <c r="T1722" i="2"/>
  <c r="W1722" i="2" s="1"/>
  <c r="T1759" i="2"/>
  <c r="W1759" i="2" s="1"/>
  <c r="T1796" i="2"/>
  <c r="W1796" i="2" s="1"/>
  <c r="T1830" i="2"/>
  <c r="W1830" i="2" s="1"/>
  <c r="T1839" i="2"/>
  <c r="W1839" i="2" s="1"/>
  <c r="T1850" i="2"/>
  <c r="W1850" i="2" s="1"/>
  <c r="T1874" i="2"/>
  <c r="W1874" i="2" s="1"/>
  <c r="T1896" i="2"/>
  <c r="W1896" i="2" s="1"/>
  <c r="T1939" i="2"/>
  <c r="W1939" i="2" s="1"/>
  <c r="T1958" i="2"/>
  <c r="W1958" i="2" s="1"/>
  <c r="T1964" i="2"/>
  <c r="W1964" i="2" s="1"/>
  <c r="T2049" i="2"/>
  <c r="W2049" i="2" s="1"/>
  <c r="T2084" i="2"/>
  <c r="W2084" i="2" s="1"/>
  <c r="T2124" i="2"/>
  <c r="W2124" i="2" s="1"/>
  <c r="T2134" i="2"/>
  <c r="W2134" i="2" s="1"/>
  <c r="T2142" i="2"/>
  <c r="W2142" i="2" s="1"/>
  <c r="T2150" i="2"/>
  <c r="W2150" i="2" s="1"/>
  <c r="T2165" i="2"/>
  <c r="W2165" i="2" s="1"/>
  <c r="T2193" i="2"/>
  <c r="W2193" i="2" s="1"/>
  <c r="T2211" i="2"/>
  <c r="W2211" i="2" s="1"/>
  <c r="T2247" i="2"/>
  <c r="W2247" i="2" s="1"/>
  <c r="T2258" i="2"/>
  <c r="W2258" i="2" s="1"/>
  <c r="T2279" i="2"/>
  <c r="W2279" i="2" s="1"/>
  <c r="T2290" i="2"/>
  <c r="W2290" i="2" s="1"/>
  <c r="T2311" i="2"/>
  <c r="W2311" i="2" s="1"/>
  <c r="T2333" i="2"/>
  <c r="W2333" i="2" s="1"/>
  <c r="T2823" i="2"/>
  <c r="W2823" i="2" s="1"/>
  <c r="T2858" i="2"/>
  <c r="W2858" i="2" s="1"/>
  <c r="T3076" i="2"/>
  <c r="W3076" i="2" s="1"/>
  <c r="T2449" i="2"/>
  <c r="W2449" i="2" s="1"/>
  <c r="T3025" i="2"/>
  <c r="W3025" i="2" s="1"/>
  <c r="T2367" i="2"/>
  <c r="W2367" i="2" s="1"/>
  <c r="T2383" i="2"/>
  <c r="W2383" i="2" s="1"/>
  <c r="T2392" i="2"/>
  <c r="W2392" i="2" s="1"/>
  <c r="T2408" i="2"/>
  <c r="W2408" i="2" s="1"/>
  <c r="T2424" i="2"/>
  <c r="W2424" i="2" s="1"/>
  <c r="T2440" i="2"/>
  <c r="W2440" i="2" s="1"/>
  <c r="T2458" i="2"/>
  <c r="W2458" i="2" s="1"/>
  <c r="T2465" i="2"/>
  <c r="W2465" i="2" s="1"/>
  <c r="T2474" i="2"/>
  <c r="W2474" i="2" s="1"/>
  <c r="T2481" i="2"/>
  <c r="W2481" i="2" s="1"/>
  <c r="T2490" i="2"/>
  <c r="W2490" i="2" s="1"/>
  <c r="T2497" i="2"/>
  <c r="W2497" i="2" s="1"/>
  <c r="T2506" i="2"/>
  <c r="W2506" i="2" s="1"/>
  <c r="T2513" i="2"/>
  <c r="W2513" i="2" s="1"/>
  <c r="T2522" i="2"/>
  <c r="W2522" i="2" s="1"/>
  <c r="T2529" i="2"/>
  <c r="W2529" i="2" s="1"/>
  <c r="T2538" i="2"/>
  <c r="W2538" i="2" s="1"/>
  <c r="T2545" i="2"/>
  <c r="W2545" i="2" s="1"/>
  <c r="T2562" i="2"/>
  <c r="W2562" i="2" s="1"/>
  <c r="T2569" i="2"/>
  <c r="W2569" i="2" s="1"/>
  <c r="T2578" i="2"/>
  <c r="W2578" i="2" s="1"/>
  <c r="T2594" i="2"/>
  <c r="W2594" i="2" s="1"/>
  <c r="T2640" i="2"/>
  <c r="W2640" i="2" s="1"/>
  <c r="T2647" i="2"/>
  <c r="W2647" i="2" s="1"/>
  <c r="T2656" i="2"/>
  <c r="W2656" i="2" s="1"/>
  <c r="T2663" i="2"/>
  <c r="W2663" i="2" s="1"/>
  <c r="T2672" i="2"/>
  <c r="W2672" i="2" s="1"/>
  <c r="T2679" i="2"/>
  <c r="W2679" i="2" s="1"/>
  <c r="T2688" i="2"/>
  <c r="W2688" i="2" s="1"/>
  <c r="T2707" i="2"/>
  <c r="W2707" i="2" s="1"/>
  <c r="T2723" i="2"/>
  <c r="W2723" i="2" s="1"/>
  <c r="T2732" i="2"/>
  <c r="W2732" i="2" s="1"/>
  <c r="T2748" i="2"/>
  <c r="W2748" i="2" s="1"/>
  <c r="T2755" i="2"/>
  <c r="W2755" i="2" s="1"/>
  <c r="T2763" i="2"/>
  <c r="W2763" i="2" s="1"/>
  <c r="T2779" i="2"/>
  <c r="W2779" i="2" s="1"/>
  <c r="T2803" i="2"/>
  <c r="W2803" i="2" s="1"/>
  <c r="T2811" i="2"/>
  <c r="W2811" i="2" s="1"/>
  <c r="T2818" i="2"/>
  <c r="W2818" i="2" s="1"/>
  <c r="T2826" i="2"/>
  <c r="W2826" i="2" s="1"/>
  <c r="T2870" i="2"/>
  <c r="W2870" i="2" s="1"/>
  <c r="T2886" i="2"/>
  <c r="W2886" i="2" s="1"/>
  <c r="T2902" i="2"/>
  <c r="W2902" i="2" s="1"/>
  <c r="T2910" i="2"/>
  <c r="W2910" i="2" s="1"/>
  <c r="T2926" i="2"/>
  <c r="W2926" i="2" s="1"/>
  <c r="T2945" i="2"/>
  <c r="W2945" i="2" s="1"/>
  <c r="T2989" i="2"/>
  <c r="W2989" i="2" s="1"/>
  <c r="T3129" i="2"/>
  <c r="W3129" i="2" s="1"/>
  <c r="T3142" i="2"/>
  <c r="W3142" i="2" s="1"/>
  <c r="T3170" i="2"/>
  <c r="W3170" i="2" s="1"/>
  <c r="T3202" i="2"/>
  <c r="W3202" i="2" s="1"/>
  <c r="T3257" i="2"/>
  <c r="W3257" i="2" s="1"/>
  <c r="T3519" i="2"/>
  <c r="W3519" i="2" s="1"/>
  <c r="T3572" i="2"/>
  <c r="W3572" i="2" s="1"/>
  <c r="T3327" i="2"/>
  <c r="W3327" i="2" s="1"/>
  <c r="T3399" i="2"/>
  <c r="W3399" i="2" s="1"/>
  <c r="T3352" i="2"/>
  <c r="W3352" i="2" s="1"/>
  <c r="T3472" i="2"/>
  <c r="W3472" i="2" s="1"/>
  <c r="T3495" i="2"/>
  <c r="W3495" i="2" s="1"/>
  <c r="T3717" i="2"/>
  <c r="W3717" i="2" s="1"/>
  <c r="T3785" i="2"/>
  <c r="W3785" i="2" s="1"/>
  <c r="T3201" i="2"/>
  <c r="W3201" i="2" s="1"/>
  <c r="T3448" i="2"/>
  <c r="W3448" i="2" s="1"/>
  <c r="T3521" i="2"/>
  <c r="W3521" i="2" s="1"/>
  <c r="T3240" i="2"/>
  <c r="W3240" i="2" s="1"/>
  <c r="T3501" i="2"/>
  <c r="W3501" i="2" s="1"/>
  <c r="T3586" i="2"/>
  <c r="W3586" i="2" s="1"/>
  <c r="T3784" i="2"/>
  <c r="W3784" i="2" s="1"/>
  <c r="T3800" i="2"/>
  <c r="W3800" i="2" s="1"/>
  <c r="T3307" i="2"/>
  <c r="W3307" i="2" s="1"/>
  <c r="T3337" i="2"/>
  <c r="W3337" i="2" s="1"/>
  <c r="T3384" i="2"/>
  <c r="W3384" i="2" s="1"/>
  <c r="T3438" i="2"/>
  <c r="W3438" i="2" s="1"/>
  <c r="T3509" i="2"/>
  <c r="W3509" i="2" s="1"/>
  <c r="T3583" i="2"/>
  <c r="W3583" i="2" s="1"/>
  <c r="T3648" i="2"/>
  <c r="W3648" i="2" s="1"/>
  <c r="T3821" i="2"/>
  <c r="W3821" i="2" s="1"/>
  <c r="T3054" i="2"/>
  <c r="W3054" i="2" s="1"/>
  <c r="T3086" i="2"/>
  <c r="W3086" i="2" s="1"/>
  <c r="T3102" i="2"/>
  <c r="W3102" i="2" s="1"/>
  <c r="T3114" i="2"/>
  <c r="W3114" i="2" s="1"/>
  <c r="T3133" i="2"/>
  <c r="W3133" i="2" s="1"/>
  <c r="T3149" i="2"/>
  <c r="W3149" i="2" s="1"/>
  <c r="T3177" i="2"/>
  <c r="W3177" i="2" s="1"/>
  <c r="T3238" i="2"/>
  <c r="W3238" i="2" s="1"/>
  <c r="T3284" i="2"/>
  <c r="W3284" i="2" s="1"/>
  <c r="T3601" i="2"/>
  <c r="W3601" i="2" s="1"/>
  <c r="T3677" i="2"/>
  <c r="W3677" i="2" s="1"/>
  <c r="T3745" i="2"/>
  <c r="W3745" i="2" s="1"/>
  <c r="T3543" i="2"/>
  <c r="W3543" i="2" s="1"/>
  <c r="T3640" i="2"/>
  <c r="W3640" i="2" s="1"/>
  <c r="T3669" i="2"/>
  <c r="W3669" i="2" s="1"/>
  <c r="T3685" i="2"/>
  <c r="W3685" i="2" s="1"/>
  <c r="T3707" i="2"/>
  <c r="W3707" i="2" s="1"/>
  <c r="T3789" i="2"/>
  <c r="W3789" i="2" s="1"/>
  <c r="T3814" i="2"/>
  <c r="W3814" i="2" s="1"/>
  <c r="T3383" i="2"/>
  <c r="W3383" i="2" s="1"/>
  <c r="T3498" i="2"/>
  <c r="W3498" i="2" s="1"/>
  <c r="T3604" i="2"/>
  <c r="W3604" i="2" s="1"/>
  <c r="T3734" i="2"/>
  <c r="W3734" i="2" s="1"/>
  <c r="T3849" i="2"/>
  <c r="W3849" i="2" s="1"/>
  <c r="T3819" i="2"/>
  <c r="W3819" i="2" s="1"/>
  <c r="T3878" i="2"/>
  <c r="W3878" i="2" s="1"/>
  <c r="T3924" i="2"/>
  <c r="W3924" i="2" s="1"/>
  <c r="T3966" i="2"/>
  <c r="W3966" i="2" s="1"/>
  <c r="T3982" i="2"/>
  <c r="W3982" i="2" s="1"/>
  <c r="T3876" i="2"/>
  <c r="W3876" i="2" s="1"/>
  <c r="T4010" i="2"/>
  <c r="W4010" i="2" s="1"/>
  <c r="T3554" i="2"/>
  <c r="W3554" i="2" s="1"/>
  <c r="T3580" i="2"/>
  <c r="W3580" i="2" s="1"/>
  <c r="T3762" i="2"/>
  <c r="W3762" i="2" s="1"/>
  <c r="T3865" i="2"/>
  <c r="W3865" i="2" s="1"/>
  <c r="T4055" i="2"/>
  <c r="W4055" i="2" s="1"/>
  <c r="T3921" i="2"/>
  <c r="W3921" i="2" s="1"/>
  <c r="T4003" i="2"/>
  <c r="W4003" i="2" s="1"/>
  <c r="T3894" i="2"/>
  <c r="W3894" i="2" s="1"/>
  <c r="T3939" i="2"/>
  <c r="W3939" i="2" s="1"/>
  <c r="T3993" i="2"/>
  <c r="W3993" i="2" s="1"/>
  <c r="T3902" i="2"/>
  <c r="W3902" i="2" s="1"/>
  <c r="T499" i="2"/>
  <c r="W499" i="2" s="1"/>
  <c r="P493" i="2"/>
  <c r="Q493" i="2" s="1"/>
  <c r="T1280" i="2"/>
  <c r="W1280" i="2" s="1"/>
  <c r="T1249" i="2"/>
  <c r="W1249" i="2" s="1"/>
  <c r="T1226" i="2"/>
  <c r="W1226" i="2" s="1"/>
  <c r="T1151" i="2"/>
  <c r="W1151" i="2" s="1"/>
  <c r="T1047" i="2"/>
  <c r="W1047" i="2" s="1"/>
  <c r="T1018" i="2"/>
  <c r="W1018" i="2" s="1"/>
  <c r="T999" i="2"/>
  <c r="W999" i="2" s="1"/>
  <c r="T948" i="2"/>
  <c r="W948" i="2" s="1"/>
  <c r="T906" i="2"/>
  <c r="W906" i="2" s="1"/>
  <c r="T827" i="2"/>
  <c r="W827" i="2" s="1"/>
  <c r="P786" i="2"/>
  <c r="Q786" i="2" s="1"/>
  <c r="T747" i="2"/>
  <c r="W747" i="2" s="1"/>
  <c r="T729" i="2"/>
  <c r="W729" i="2" s="1"/>
  <c r="T725" i="2"/>
  <c r="W725" i="2" s="1"/>
  <c r="T721" i="2"/>
  <c r="W721" i="2" s="1"/>
  <c r="T698" i="2"/>
  <c r="W698" i="2" s="1"/>
  <c r="T654" i="2"/>
  <c r="W654" i="2" s="1"/>
  <c r="T646" i="2"/>
  <c r="W646" i="2" s="1"/>
  <c r="T579" i="2"/>
  <c r="W579" i="2" s="1"/>
  <c r="T486" i="2"/>
  <c r="W486" i="2" s="1"/>
  <c r="T458" i="2"/>
  <c r="W458" i="2" s="1"/>
  <c r="T422" i="2"/>
  <c r="W422" i="2" s="1"/>
  <c r="T359" i="2"/>
  <c r="W359" i="2" s="1"/>
  <c r="T339" i="2"/>
  <c r="W339" i="2" s="1"/>
  <c r="T1288" i="2"/>
  <c r="W1288" i="2" s="1"/>
  <c r="T1262" i="2"/>
  <c r="W1262" i="2" s="1"/>
  <c r="T1260" i="2"/>
  <c r="W1260" i="2" s="1"/>
  <c r="T1250" i="2"/>
  <c r="W1250" i="2" s="1"/>
  <c r="T1221" i="2"/>
  <c r="W1221" i="2" s="1"/>
  <c r="T1210" i="2"/>
  <c r="W1210" i="2" s="1"/>
  <c r="T1098" i="2"/>
  <c r="W1098" i="2" s="1"/>
  <c r="T1090" i="2"/>
  <c r="W1090" i="2" s="1"/>
  <c r="T1010" i="2"/>
  <c r="W1010" i="2" s="1"/>
  <c r="T950" i="2"/>
  <c r="W950" i="2" s="1"/>
  <c r="T719" i="2"/>
  <c r="W719" i="2" s="1"/>
  <c r="T640" i="2"/>
  <c r="W640" i="2" s="1"/>
  <c r="T592" i="2"/>
  <c r="W592" i="2" s="1"/>
  <c r="T561" i="2"/>
  <c r="W561" i="2" s="1"/>
  <c r="T524" i="2"/>
  <c r="W524" i="2" s="1"/>
  <c r="T478" i="2"/>
  <c r="W478" i="2" s="1"/>
  <c r="T471" i="2"/>
  <c r="W471" i="2" s="1"/>
  <c r="T429" i="2"/>
  <c r="W429" i="2" s="1"/>
  <c r="T421" i="2"/>
  <c r="W421" i="2" s="1"/>
  <c r="T399" i="2"/>
  <c r="W399" i="2" s="1"/>
  <c r="T396" i="2"/>
  <c r="W396" i="2" s="1"/>
  <c r="T391" i="2"/>
  <c r="W391" i="2" s="1"/>
  <c r="P363" i="2"/>
  <c r="Q363" i="2" s="1"/>
  <c r="T349" i="2"/>
  <c r="W349" i="2" s="1"/>
  <c r="T623" i="2"/>
  <c r="W623" i="2" s="1"/>
  <c r="T271" i="2"/>
  <c r="W271" i="2" s="1"/>
  <c r="T68" i="2"/>
  <c r="W68" i="2" s="1"/>
  <c r="T24" i="2"/>
  <c r="W24" i="2" s="1"/>
  <c r="T660" i="2"/>
  <c r="W660" i="2" s="1"/>
  <c r="T245" i="2"/>
  <c r="W245" i="2" s="1"/>
  <c r="T213" i="2"/>
  <c r="W213" i="2" s="1"/>
  <c r="T195" i="2"/>
  <c r="W195" i="2" s="1"/>
  <c r="T179" i="2"/>
  <c r="W179" i="2" s="1"/>
  <c r="T163" i="2"/>
  <c r="W163" i="2" s="1"/>
  <c r="T156" i="2"/>
  <c r="W156" i="2" s="1"/>
  <c r="T147" i="2"/>
  <c r="W147" i="2" s="1"/>
  <c r="N5" i="2"/>
  <c r="T202" i="2"/>
  <c r="W202" i="2" s="1"/>
  <c r="T210" i="2"/>
  <c r="W210" i="2" s="1"/>
  <c r="T218" i="2"/>
  <c r="W218" i="2" s="1"/>
  <c r="T226" i="2"/>
  <c r="W226" i="2" s="1"/>
  <c r="T234" i="2"/>
  <c r="W234" i="2" s="1"/>
  <c r="T242" i="2"/>
  <c r="W242" i="2" s="1"/>
  <c r="T250" i="2"/>
  <c r="W250" i="2" s="1"/>
  <c r="T289" i="2"/>
  <c r="W289" i="2" s="1"/>
  <c r="T299" i="2"/>
  <c r="W299" i="2" s="1"/>
  <c r="T315" i="2"/>
  <c r="W315" i="2" s="1"/>
  <c r="T328" i="2"/>
  <c r="W328" i="2" s="1"/>
  <c r="T431" i="2"/>
  <c r="W431" i="2" s="1"/>
  <c r="T658" i="2"/>
  <c r="W658" i="2" s="1"/>
  <c r="T675" i="2"/>
  <c r="W675" i="2" s="1"/>
  <c r="T684" i="2"/>
  <c r="W684" i="2" s="1"/>
  <c r="T711" i="2"/>
  <c r="W711" i="2" s="1"/>
  <c r="T724" i="2"/>
  <c r="W724" i="2" s="1"/>
  <c r="T772" i="2"/>
  <c r="W772" i="2" s="1"/>
  <c r="T787" i="2"/>
  <c r="W787" i="2" s="1"/>
  <c r="T66" i="2"/>
  <c r="W66" i="2" s="1"/>
  <c r="T96" i="2"/>
  <c r="W96" i="2" s="1"/>
  <c r="T128" i="2"/>
  <c r="W128" i="2" s="1"/>
  <c r="T161" i="2"/>
  <c r="W161" i="2" s="1"/>
  <c r="T193" i="2"/>
  <c r="W193" i="2" s="1"/>
  <c r="T225" i="2"/>
  <c r="W225" i="2" s="1"/>
  <c r="T257" i="2"/>
  <c r="W257" i="2" s="1"/>
  <c r="T322" i="2"/>
  <c r="W322" i="2" s="1"/>
  <c r="T341" i="2"/>
  <c r="W341" i="2" s="1"/>
  <c r="T413" i="2"/>
  <c r="W413" i="2" s="1"/>
  <c r="T435" i="2"/>
  <c r="W435" i="2" s="1"/>
  <c r="T280" i="2"/>
  <c r="W280" i="2" s="1"/>
  <c r="T296" i="2"/>
  <c r="W296" i="2" s="1"/>
  <c r="T312" i="2"/>
  <c r="W312" i="2" s="1"/>
  <c r="T335" i="2"/>
  <c r="W335" i="2" s="1"/>
  <c r="T342" i="2"/>
  <c r="W342" i="2" s="1"/>
  <c r="T360" i="2"/>
  <c r="W360" i="2" s="1"/>
  <c r="T412" i="2"/>
  <c r="W412" i="2" s="1"/>
  <c r="T423" i="2"/>
  <c r="W423" i="2" s="1"/>
  <c r="T453" i="2"/>
  <c r="W453" i="2" s="1"/>
  <c r="T492" i="2"/>
  <c r="W492" i="2" s="1"/>
  <c r="T502" i="2"/>
  <c r="W502" i="2" s="1"/>
  <c r="T513" i="2"/>
  <c r="W513" i="2" s="1"/>
  <c r="T521" i="2"/>
  <c r="W521" i="2" s="1"/>
  <c r="T544" i="2"/>
  <c r="W544" i="2" s="1"/>
  <c r="T597" i="2"/>
  <c r="W597" i="2" s="1"/>
  <c r="T612" i="2"/>
  <c r="W612" i="2" s="1"/>
  <c r="T622" i="2"/>
  <c r="W622" i="2" s="1"/>
  <c r="T261" i="2"/>
  <c r="W261" i="2" s="1"/>
  <c r="T173" i="2"/>
  <c r="W173" i="2" s="1"/>
  <c r="T129" i="2"/>
  <c r="W129" i="2" s="1"/>
  <c r="T123" i="2"/>
  <c r="W123" i="2" s="1"/>
  <c r="T40" i="2"/>
  <c r="W40" i="2" s="1"/>
  <c r="T37" i="2"/>
  <c r="W37" i="2" s="1"/>
  <c r="T14" i="2"/>
  <c r="W14" i="2" s="1"/>
  <c r="T605" i="2"/>
  <c r="W605" i="2" s="1"/>
  <c r="T268" i="2"/>
  <c r="W268" i="2" s="1"/>
  <c r="T187" i="2"/>
  <c r="W187" i="2" s="1"/>
  <c r="T167" i="2"/>
  <c r="W167" i="2" s="1"/>
  <c r="T155" i="2"/>
  <c r="W155" i="2" s="1"/>
  <c r="T135" i="2"/>
  <c r="W135" i="2" s="1"/>
  <c r="T108" i="2"/>
  <c r="W108" i="2" s="1"/>
  <c r="T89" i="2"/>
  <c r="W89" i="2" s="1"/>
  <c r="T82" i="2"/>
  <c r="W82" i="2" s="1"/>
  <c r="T52" i="2"/>
  <c r="W52" i="2" s="1"/>
  <c r="T46" i="2"/>
  <c r="W46" i="2" s="1"/>
  <c r="T41" i="2"/>
  <c r="W41" i="2" s="1"/>
  <c r="T28" i="2"/>
  <c r="W28" i="2" s="1"/>
  <c r="T20" i="2"/>
  <c r="W20" i="2" s="1"/>
  <c r="T15" i="2"/>
  <c r="W15" i="2" s="1"/>
  <c r="T9" i="2"/>
  <c r="W9" i="2" s="1"/>
  <c r="N4" i="2"/>
  <c r="F1" i="2"/>
  <c r="P821" i="2"/>
  <c r="Q821" i="2" s="1"/>
  <c r="P757" i="2"/>
  <c r="Q757" i="2" s="1"/>
  <c r="P3049" i="2"/>
  <c r="Q3049" i="2" s="1"/>
  <c r="P3018" i="2"/>
  <c r="Q3018" i="2" s="1"/>
  <c r="P2686" i="2"/>
  <c r="Q2686" i="2" s="1"/>
  <c r="P2722" i="2"/>
  <c r="Q2722" i="2" s="1"/>
  <c r="P1449" i="2"/>
  <c r="Q1449" i="2" s="1"/>
  <c r="P1290" i="2"/>
  <c r="Q1290" i="2" s="1"/>
  <c r="P1813" i="2"/>
  <c r="Q1813" i="2" s="1"/>
  <c r="N1791" i="2"/>
  <c r="P3794" i="2"/>
  <c r="Q3794" i="2" s="1"/>
  <c r="N3833" i="2"/>
  <c r="O3833" i="2" s="1"/>
  <c r="N3957" i="2"/>
  <c r="O3957" i="2" s="1"/>
  <c r="T4033" i="2"/>
  <c r="W4033" i="2" s="1"/>
  <c r="T3980" i="2"/>
  <c r="W3980" i="2" s="1"/>
  <c r="T3815" i="2"/>
  <c r="W3815" i="2" s="1"/>
  <c r="T3793" i="2"/>
  <c r="W3793" i="2" s="1"/>
  <c r="T4017" i="2"/>
  <c r="W4017" i="2" s="1"/>
  <c r="T4013" i="2"/>
  <c r="W4013" i="2" s="1"/>
  <c r="T4023" i="2"/>
  <c r="W4023" i="2" s="1"/>
  <c r="T3829" i="2"/>
  <c r="W3829" i="2" s="1"/>
  <c r="T3794" i="2"/>
  <c r="W3794" i="2" s="1"/>
  <c r="T3758" i="2"/>
  <c r="W3758" i="2" s="1"/>
  <c r="T3714" i="2"/>
  <c r="W3714" i="2" s="1"/>
  <c r="T3712" i="2"/>
  <c r="W3712" i="2" s="1"/>
  <c r="T3705" i="2"/>
  <c r="W3705" i="2" s="1"/>
  <c r="T3687" i="2"/>
  <c r="W3687" i="2" s="1"/>
  <c r="T3644" i="2"/>
  <c r="W3644" i="2" s="1"/>
  <c r="T3627" i="2"/>
  <c r="W3627" i="2" s="1"/>
  <c r="T3913" i="2"/>
  <c r="W3913" i="2" s="1"/>
  <c r="T3900" i="2"/>
  <c r="W3900" i="2" s="1"/>
  <c r="T3887" i="2"/>
  <c r="W3887" i="2" s="1"/>
  <c r="T4040" i="2"/>
  <c r="W4040" i="2" s="1"/>
  <c r="T4008" i="2"/>
  <c r="W4008" i="2" s="1"/>
  <c r="T3897" i="2"/>
  <c r="W3897" i="2" s="1"/>
  <c r="T3888" i="2"/>
  <c r="W3888" i="2" s="1"/>
  <c r="T3869" i="2"/>
  <c r="W3869" i="2" s="1"/>
  <c r="T3832" i="2"/>
  <c r="W3832" i="2" s="1"/>
  <c r="T3936" i="2"/>
  <c r="W3936" i="2" s="1"/>
  <c r="T3899" i="2"/>
  <c r="W3899" i="2" s="1"/>
  <c r="T3790" i="2"/>
  <c r="W3790" i="2" s="1"/>
  <c r="T3728" i="2"/>
  <c r="W3728" i="2" s="1"/>
  <c r="T3662" i="2"/>
  <c r="W3662" i="2" s="1"/>
  <c r="T3577" i="2"/>
  <c r="W3577" i="2" s="1"/>
  <c r="T3415" i="2"/>
  <c r="W3415" i="2" s="1"/>
  <c r="T3413" i="2"/>
  <c r="W3413" i="2" s="1"/>
  <c r="T3985" i="2"/>
  <c r="W3985" i="2" s="1"/>
  <c r="T3886" i="2"/>
  <c r="W3886" i="2" s="1"/>
  <c r="T3805" i="2"/>
  <c r="W3805" i="2" s="1"/>
  <c r="T3727" i="2"/>
  <c r="W3727" i="2" s="1"/>
  <c r="T3725" i="2"/>
  <c r="W3725" i="2" s="1"/>
  <c r="T3650" i="2"/>
  <c r="W3650" i="2" s="1"/>
  <c r="T3624" i="2"/>
  <c r="W3624" i="2" s="1"/>
  <c r="T3431" i="2"/>
  <c r="W3431" i="2" s="1"/>
  <c r="T3429" i="2"/>
  <c r="W3429" i="2" s="1"/>
  <c r="T3766" i="2"/>
  <c r="W3766" i="2" s="1"/>
  <c r="T3738" i="2"/>
  <c r="W3738" i="2" s="1"/>
  <c r="T3536" i="2"/>
  <c r="W3536" i="2" s="1"/>
  <c r="T3439" i="2"/>
  <c r="W3439" i="2" s="1"/>
  <c r="T3374" i="2"/>
  <c r="W3374" i="2" s="1"/>
  <c r="T3763" i="2"/>
  <c r="W3763" i="2" s="1"/>
  <c r="T3699" i="2"/>
  <c r="W3699" i="2" s="1"/>
  <c r="T3674" i="2"/>
  <c r="W3674" i="2" s="1"/>
  <c r="T3643" i="2"/>
  <c r="W3643" i="2" s="1"/>
  <c r="T3802" i="2"/>
  <c r="W3802" i="2" s="1"/>
  <c r="T3656" i="2"/>
  <c r="W3656" i="2" s="1"/>
  <c r="T3562" i="2"/>
  <c r="W3562" i="2" s="1"/>
  <c r="T3372" i="2"/>
  <c r="W3372" i="2" s="1"/>
  <c r="T3315" i="2"/>
  <c r="W3315" i="2" s="1"/>
  <c r="T3259" i="2"/>
  <c r="W3259" i="2" s="1"/>
  <c r="T3244" i="2"/>
  <c r="W3244" i="2" s="1"/>
  <c r="T3109" i="2"/>
  <c r="W3109" i="2" s="1"/>
  <c r="T3098" i="2"/>
  <c r="W3098" i="2" s="1"/>
  <c r="T3059" i="2"/>
  <c r="W3059" i="2" s="1"/>
  <c r="T3361" i="2"/>
  <c r="W3361" i="2" s="1"/>
  <c r="T3287" i="2"/>
  <c r="W3287" i="2" s="1"/>
  <c r="T3271" i="2"/>
  <c r="W3271" i="2" s="1"/>
  <c r="T3147" i="2"/>
  <c r="W3147" i="2" s="1"/>
  <c r="T3140" i="2"/>
  <c r="W3140" i="2" s="1"/>
  <c r="T3733" i="2"/>
  <c r="W3733" i="2" s="1"/>
  <c r="T3661" i="2"/>
  <c r="W3661" i="2" s="1"/>
  <c r="T3364" i="2"/>
  <c r="W3364" i="2" s="1"/>
  <c r="T3355" i="2"/>
  <c r="W3355" i="2" s="1"/>
  <c r="T3107" i="2"/>
  <c r="W3107" i="2" s="1"/>
  <c r="T3075" i="2"/>
  <c r="W3075" i="2" s="1"/>
  <c r="T3419" i="2"/>
  <c r="W3419" i="2" s="1"/>
  <c r="T3184" i="2"/>
  <c r="W3184" i="2" s="1"/>
  <c r="T3138" i="2"/>
  <c r="W3138" i="2" s="1"/>
  <c r="T3113" i="2"/>
  <c r="W3113" i="2" s="1"/>
  <c r="T3345" i="2"/>
  <c r="W3345" i="2" s="1"/>
  <c r="T3313" i="2"/>
  <c r="W3313" i="2" s="1"/>
  <c r="T3058" i="2"/>
  <c r="W3058" i="2" s="1"/>
  <c r="T3038" i="2"/>
  <c r="W3038" i="2" s="1"/>
  <c r="T3021" i="2"/>
  <c r="W3021" i="2" s="1"/>
  <c r="T2996" i="2"/>
  <c r="W2996" i="2" s="1"/>
  <c r="T2940" i="2"/>
  <c r="W2940" i="2" s="1"/>
  <c r="T2877" i="2"/>
  <c r="W2877" i="2" s="1"/>
  <c r="T2875" i="2"/>
  <c r="W2875" i="2" s="1"/>
  <c r="T2856" i="2"/>
  <c r="W2856" i="2" s="1"/>
  <c r="T2835" i="2"/>
  <c r="W2835" i="2" s="1"/>
  <c r="T2767" i="2"/>
  <c r="W2767" i="2" s="1"/>
  <c r="T2762" i="2"/>
  <c r="W2762" i="2" s="1"/>
  <c r="T2680" i="2"/>
  <c r="W2680" i="2" s="1"/>
  <c r="T2639" i="2"/>
  <c r="W2639" i="2" s="1"/>
  <c r="T2611" i="2"/>
  <c r="W2611" i="2" s="1"/>
  <c r="T2575" i="2"/>
  <c r="W2575" i="2" s="1"/>
  <c r="T2535" i="2"/>
  <c r="W2535" i="2" s="1"/>
  <c r="T2530" i="2"/>
  <c r="W2530" i="2" s="1"/>
  <c r="T2489" i="2"/>
  <c r="W2489" i="2" s="1"/>
  <c r="T2471" i="2"/>
  <c r="W2471" i="2" s="1"/>
  <c r="T2466" i="2"/>
  <c r="W2466" i="2" s="1"/>
  <c r="T2437" i="2"/>
  <c r="W2437" i="2" s="1"/>
  <c r="T2419" i="2"/>
  <c r="W2419" i="2" s="1"/>
  <c r="T2414" i="2"/>
  <c r="W2414" i="2" s="1"/>
  <c r="T2377" i="2"/>
  <c r="W2377" i="2" s="1"/>
  <c r="T3279" i="2"/>
  <c r="W3279" i="2" s="1"/>
  <c r="T3029" i="2"/>
  <c r="W3029" i="2" s="1"/>
  <c r="T3013" i="2"/>
  <c r="W3013" i="2" s="1"/>
  <c r="T3026" i="2"/>
  <c r="W3026" i="2" s="1"/>
  <c r="T2973" i="2"/>
  <c r="W2973" i="2" s="1"/>
  <c r="T2812" i="2"/>
  <c r="W2812" i="2" s="1"/>
  <c r="T2629" i="2"/>
  <c r="W2629" i="2" s="1"/>
  <c r="T2588" i="2"/>
  <c r="W2588" i="2" s="1"/>
  <c r="T2565" i="2"/>
  <c r="W2565" i="2" s="1"/>
  <c r="T2541" i="2"/>
  <c r="W2541" i="2" s="1"/>
  <c r="T2534" i="2"/>
  <c r="W2534" i="2" s="1"/>
  <c r="T2507" i="2"/>
  <c r="W2507" i="2" s="1"/>
  <c r="T2470" i="2"/>
  <c r="W2470" i="2" s="1"/>
  <c r="T2418" i="2"/>
  <c r="W2418" i="2" s="1"/>
  <c r="T2391" i="2"/>
  <c r="W2391" i="2" s="1"/>
  <c r="T2374" i="2"/>
  <c r="W2374" i="2" s="1"/>
  <c r="T2328" i="2"/>
  <c r="W2328" i="2" s="1"/>
  <c r="T2284" i="2"/>
  <c r="W2284" i="2" s="1"/>
  <c r="T2276" i="2"/>
  <c r="W2276" i="2" s="1"/>
  <c r="T2268" i="2"/>
  <c r="W2268" i="2" s="1"/>
  <c r="T2260" i="2"/>
  <c r="W2260" i="2" s="1"/>
  <c r="T2252" i="2"/>
  <c r="W2252" i="2" s="1"/>
  <c r="T2244" i="2"/>
  <c r="W2244" i="2" s="1"/>
  <c r="T2236" i="2"/>
  <c r="W2236" i="2" s="1"/>
  <c r="T2227" i="2"/>
  <c r="W2227" i="2" s="1"/>
  <c r="T2954" i="2"/>
  <c r="W2954" i="2" s="1"/>
  <c r="T2930" i="2"/>
  <c r="W2930" i="2" s="1"/>
  <c r="T2840" i="2"/>
  <c r="W2840" i="2" s="1"/>
  <c r="T2819" i="2"/>
  <c r="W2819" i="2" s="1"/>
  <c r="T2773" i="2"/>
  <c r="W2773" i="2" s="1"/>
  <c r="T2558" i="2"/>
  <c r="W2558" i="2" s="1"/>
  <c r="T2539" i="2"/>
  <c r="W2539" i="2" s="1"/>
  <c r="T2532" i="2"/>
  <c r="W2532" i="2" s="1"/>
  <c r="T2516" i="2"/>
  <c r="W2516" i="2" s="1"/>
  <c r="T2500" i="2"/>
  <c r="W2500" i="2" s="1"/>
  <c r="T2484" i="2"/>
  <c r="W2484" i="2" s="1"/>
  <c r="T2468" i="2"/>
  <c r="W2468" i="2" s="1"/>
  <c r="T2345" i="2"/>
  <c r="W2345" i="2" s="1"/>
  <c r="T2307" i="2"/>
  <c r="W2307" i="2" s="1"/>
  <c r="T2194" i="2"/>
  <c r="W2194" i="2" s="1"/>
  <c r="T2971" i="2"/>
  <c r="W2971" i="2" s="1"/>
  <c r="T2955" i="2"/>
  <c r="W2955" i="2" s="1"/>
  <c r="T2943" i="2"/>
  <c r="W2943" i="2" s="1"/>
  <c r="T2865" i="2"/>
  <c r="W2865" i="2" s="1"/>
  <c r="T2850" i="2"/>
  <c r="W2850" i="2" s="1"/>
  <c r="T2691" i="2"/>
  <c r="W2691" i="2" s="1"/>
  <c r="T2556" i="2"/>
  <c r="W2556" i="2" s="1"/>
  <c r="T2342" i="2"/>
  <c r="W2342" i="2" s="1"/>
  <c r="T2336" i="2"/>
  <c r="W2336" i="2" s="1"/>
  <c r="T2294" i="2"/>
  <c r="W2294" i="2" s="1"/>
  <c r="T2281" i="2"/>
  <c r="W2281" i="2" s="1"/>
  <c r="T2249" i="2"/>
  <c r="W2249" i="2" s="1"/>
  <c r="T2159" i="2"/>
  <c r="W2159" i="2" s="1"/>
  <c r="T2149" i="2"/>
  <c r="W2149" i="2" s="1"/>
  <c r="T2063" i="2"/>
  <c r="W2063" i="2" s="1"/>
  <c r="T2040" i="2"/>
  <c r="W2040" i="2" s="1"/>
  <c r="N2038" i="2"/>
  <c r="T2023" i="2"/>
  <c r="W2023" i="2" s="1"/>
  <c r="T1997" i="2"/>
  <c r="W1997" i="2" s="1"/>
  <c r="T1991" i="2"/>
  <c r="W1991" i="2" s="1"/>
  <c r="T1980" i="2"/>
  <c r="W1980" i="2" s="1"/>
  <c r="N1978" i="2"/>
  <c r="T1968" i="2"/>
  <c r="W1968" i="2" s="1"/>
  <c r="T1957" i="2"/>
  <c r="W1957" i="2" s="1"/>
  <c r="T1911" i="2"/>
  <c r="W1911" i="2" s="1"/>
  <c r="T1891" i="2"/>
  <c r="W1891" i="2" s="1"/>
  <c r="T1876" i="2"/>
  <c r="W1876" i="2" s="1"/>
  <c r="T1870" i="2"/>
  <c r="W1870" i="2" s="1"/>
  <c r="T1852" i="2"/>
  <c r="W1852" i="2" s="1"/>
  <c r="T1704" i="2"/>
  <c r="W1704" i="2" s="1"/>
  <c r="T1699" i="2"/>
  <c r="W1699" i="2" s="1"/>
  <c r="T1683" i="2"/>
  <c r="W1683" i="2" s="1"/>
  <c r="T1677" i="2"/>
  <c r="W1677" i="2" s="1"/>
  <c r="T1671" i="2"/>
  <c r="W1671" i="2" s="1"/>
  <c r="T1660" i="2"/>
  <c r="W1660" i="2" s="1"/>
  <c r="T2932" i="2"/>
  <c r="W2932" i="2" s="1"/>
  <c r="T2832" i="2"/>
  <c r="W2832" i="2" s="1"/>
  <c r="T2713" i="2"/>
  <c r="W2713" i="2" s="1"/>
  <c r="T2668" i="2"/>
  <c r="W2668" i="2" s="1"/>
  <c r="T2641" i="2"/>
  <c r="W2641" i="2" s="1"/>
  <c r="T2579" i="2"/>
  <c r="W2579" i="2" s="1"/>
  <c r="T2365" i="2"/>
  <c r="W2365" i="2" s="1"/>
  <c r="T2350" i="2"/>
  <c r="W2350" i="2" s="1"/>
  <c r="T2275" i="2"/>
  <c r="W2275" i="2" s="1"/>
  <c r="T2270" i="2"/>
  <c r="W2270" i="2" s="1"/>
  <c r="T2188" i="2"/>
  <c r="W2188" i="2" s="1"/>
  <c r="T2138" i="2"/>
  <c r="W2138" i="2" s="1"/>
  <c r="T2065" i="2"/>
  <c r="W2065" i="2" s="1"/>
  <c r="T2045" i="2"/>
  <c r="W2045" i="2" s="1"/>
  <c r="T2028" i="2"/>
  <c r="W2028" i="2" s="1"/>
  <c r="T1863" i="2"/>
  <c r="W1863" i="2" s="1"/>
  <c r="T1831" i="2"/>
  <c r="W1831" i="2" s="1"/>
  <c r="T1812" i="2"/>
  <c r="W1812" i="2" s="1"/>
  <c r="T1794" i="2"/>
  <c r="W1794" i="2" s="1"/>
  <c r="T1747" i="2"/>
  <c r="W1747" i="2" s="1"/>
  <c r="T1703" i="2"/>
  <c r="W1703" i="2" s="1"/>
  <c r="T1691" i="2"/>
  <c r="W1691" i="2" s="1"/>
  <c r="T1617" i="2"/>
  <c r="W1617" i="2" s="1"/>
  <c r="T1614" i="2"/>
  <c r="W1614" i="2" s="1"/>
  <c r="T1597" i="2"/>
  <c r="W1597" i="2" s="1"/>
  <c r="T1522" i="2"/>
  <c r="W1522" i="2" s="1"/>
  <c r="T1477" i="2"/>
  <c r="W1477" i="2" s="1"/>
  <c r="T1467" i="2"/>
  <c r="W1467" i="2" s="1"/>
  <c r="T1447" i="2"/>
  <c r="W1447" i="2" s="1"/>
  <c r="T2477" i="2"/>
  <c r="W2477" i="2" s="1"/>
  <c r="T2292" i="2"/>
  <c r="W2292" i="2" s="1"/>
  <c r="T2197" i="2"/>
  <c r="W2197" i="2" s="1"/>
  <c r="T2132" i="2"/>
  <c r="W2132" i="2" s="1"/>
  <c r="T2120" i="2"/>
  <c r="W2120" i="2" s="1"/>
  <c r="T2058" i="2"/>
  <c r="W2058" i="2" s="1"/>
  <c r="T2039" i="2"/>
  <c r="W2039" i="2" s="1"/>
  <c r="T1982" i="2"/>
  <c r="W1982" i="2" s="1"/>
  <c r="T1967" i="2"/>
  <c r="W1967" i="2" s="1"/>
  <c r="T1932" i="2"/>
  <c r="W1932" i="2" s="1"/>
  <c r="T1916" i="2"/>
  <c r="W1916" i="2" s="1"/>
  <c r="T1791" i="2"/>
  <c r="W1791" i="2" s="1"/>
  <c r="T1784" i="2"/>
  <c r="W1784" i="2" s="1"/>
  <c r="T1723" i="2"/>
  <c r="W1723" i="2" s="1"/>
  <c r="T1665" i="2"/>
  <c r="W1665" i="2" s="1"/>
  <c r="T1619" i="2"/>
  <c r="W1619" i="2" s="1"/>
  <c r="T1610" i="2"/>
  <c r="W1610" i="2" s="1"/>
  <c r="T1602" i="2"/>
  <c r="W1602" i="2" s="1"/>
  <c r="T1543" i="2"/>
  <c r="W1543" i="2" s="1"/>
  <c r="T1521" i="2"/>
  <c r="W1521" i="2" s="1"/>
  <c r="T1465" i="2"/>
  <c r="W1465" i="2" s="1"/>
  <c r="T1392" i="2"/>
  <c r="W1392" i="2" s="1"/>
  <c r="T1387" i="2"/>
  <c r="W1387" i="2" s="1"/>
  <c r="T1381" i="2"/>
  <c r="W1381" i="2" s="1"/>
  <c r="T1332" i="2"/>
  <c r="W1332" i="2" s="1"/>
  <c r="T1271" i="2"/>
  <c r="W1271" i="2" s="1"/>
  <c r="T1266" i="2"/>
  <c r="W1266" i="2" s="1"/>
  <c r="T1030" i="2"/>
  <c r="W1030" i="2" s="1"/>
  <c r="T1489" i="2"/>
  <c r="W1489" i="2" s="1"/>
  <c r="T1362" i="2"/>
  <c r="W1362" i="2" s="1"/>
  <c r="T1299" i="2"/>
  <c r="W1299" i="2" s="1"/>
  <c r="T1277" i="2"/>
  <c r="W1277" i="2" s="1"/>
  <c r="T1258" i="2"/>
  <c r="W1258" i="2" s="1"/>
  <c r="T1254" i="2"/>
  <c r="W1254" i="2" s="1"/>
  <c r="T1222" i="2"/>
  <c r="W1222" i="2" s="1"/>
  <c r="T1206" i="2"/>
  <c r="W1206" i="2" s="1"/>
  <c r="T1193" i="2"/>
  <c r="W1193" i="2" s="1"/>
  <c r="T1182" i="2"/>
  <c r="W1182" i="2" s="1"/>
  <c r="T1171" i="2"/>
  <c r="W1171" i="2" s="1"/>
  <c r="T1166" i="2"/>
  <c r="W1166" i="2" s="1"/>
  <c r="T1102" i="2"/>
  <c r="W1102" i="2" s="1"/>
  <c r="T1082" i="2"/>
  <c r="W1082" i="2" s="1"/>
  <c r="T1075" i="2"/>
  <c r="W1075" i="2" s="1"/>
  <c r="T1052" i="2"/>
  <c r="W1052" i="2" s="1"/>
  <c r="T1044" i="2"/>
  <c r="W1044" i="2" s="1"/>
  <c r="T1037" i="2"/>
  <c r="W1037" i="2" s="1"/>
  <c r="T1025" i="2"/>
  <c r="W1025" i="2" s="1"/>
  <c r="T985" i="2"/>
  <c r="W985" i="2" s="1"/>
  <c r="T968" i="2"/>
  <c r="W968" i="2" s="1"/>
  <c r="T960" i="2"/>
  <c r="W960" i="2" s="1"/>
  <c r="T953" i="2"/>
  <c r="W953" i="2" s="1"/>
  <c r="T934" i="2"/>
  <c r="W934" i="2" s="1"/>
  <c r="T908" i="2"/>
  <c r="W908" i="2" s="1"/>
  <c r="T900" i="2"/>
  <c r="W900" i="2" s="1"/>
  <c r="T870" i="2"/>
  <c r="W870" i="2" s="1"/>
  <c r="T867" i="2"/>
  <c r="W867" i="2" s="1"/>
  <c r="T855" i="2"/>
  <c r="W855" i="2" s="1"/>
  <c r="T847" i="2"/>
  <c r="W847" i="2" s="1"/>
  <c r="T818" i="2"/>
  <c r="W818" i="2" s="1"/>
  <c r="T690" i="2"/>
  <c r="W690" i="2" s="1"/>
  <c r="T682" i="2"/>
  <c r="W682" i="2" s="1"/>
  <c r="T573" i="2"/>
  <c r="W573" i="2" s="1"/>
  <c r="T2140" i="2"/>
  <c r="W2140" i="2" s="1"/>
  <c r="T2067" i="2"/>
  <c r="W2067" i="2" s="1"/>
  <c r="T1668" i="2"/>
  <c r="W1668" i="2" s="1"/>
  <c r="T1592" i="2"/>
  <c r="W1592" i="2" s="1"/>
  <c r="T1452" i="2"/>
  <c r="W1452" i="2" s="1"/>
  <c r="T1449" i="2"/>
  <c r="W1449" i="2" s="1"/>
  <c r="T1421" i="2"/>
  <c r="W1421" i="2" s="1"/>
  <c r="T1415" i="2"/>
  <c r="W1415" i="2" s="1"/>
  <c r="T1248" i="2"/>
  <c r="W1248" i="2" s="1"/>
  <c r="T1217" i="2"/>
  <c r="W1217" i="2" s="1"/>
  <c r="T1161" i="2"/>
  <c r="W1161" i="2" s="1"/>
  <c r="T1085" i="2"/>
  <c r="W1085" i="2" s="1"/>
  <c r="T1072" i="2"/>
  <c r="W1072" i="2" s="1"/>
  <c r="T1042" i="2"/>
  <c r="W1042" i="2" s="1"/>
  <c r="T1013" i="2"/>
  <c r="W1013" i="2" s="1"/>
  <c r="T937" i="2"/>
  <c r="W937" i="2" s="1"/>
  <c r="T808" i="2"/>
  <c r="W808" i="2" s="1"/>
  <c r="P793" i="2"/>
  <c r="Q793" i="2" s="1"/>
  <c r="T741" i="2"/>
  <c r="W741" i="2" s="1"/>
  <c r="T643" i="2"/>
  <c r="W643" i="2" s="1"/>
  <c r="T1581" i="2"/>
  <c r="W1581" i="2" s="1"/>
  <c r="T1245" i="2"/>
  <c r="W1245" i="2" s="1"/>
  <c r="T1203" i="2"/>
  <c r="W1203" i="2" s="1"/>
  <c r="T1169" i="2"/>
  <c r="W1169" i="2" s="1"/>
  <c r="T1105" i="2"/>
  <c r="W1105" i="2" s="1"/>
  <c r="T1039" i="2"/>
  <c r="W1039" i="2" s="1"/>
  <c r="T819" i="2"/>
  <c r="W819" i="2" s="1"/>
  <c r="T582" i="2"/>
  <c r="W582" i="2" s="1"/>
  <c r="T526" i="2"/>
  <c r="W526" i="2" s="1"/>
  <c r="T462" i="2"/>
  <c r="W462" i="2" s="1"/>
  <c r="T448" i="2"/>
  <c r="W448" i="2" s="1"/>
  <c r="T419" i="2"/>
  <c r="W419" i="2" s="1"/>
  <c r="T373" i="2"/>
  <c r="W373" i="2" s="1"/>
  <c r="T1310" i="2"/>
  <c r="W1310" i="2" s="1"/>
  <c r="T1318" i="2"/>
  <c r="W1318" i="2" s="1"/>
  <c r="T1344" i="2"/>
  <c r="W1344" i="2" s="1"/>
  <c r="T1355" i="2"/>
  <c r="W1355" i="2" s="1"/>
  <c r="T1388" i="2"/>
  <c r="W1388" i="2" s="1"/>
  <c r="T1433" i="2"/>
  <c r="W1433" i="2" s="1"/>
  <c r="T1482" i="2"/>
  <c r="W1482" i="2" s="1"/>
  <c r="T1493" i="2"/>
  <c r="W1493" i="2" s="1"/>
  <c r="T1555" i="2"/>
  <c r="W1555" i="2" s="1"/>
  <c r="T1578" i="2"/>
  <c r="W1578" i="2" s="1"/>
  <c r="T1599" i="2"/>
  <c r="W1599" i="2" s="1"/>
  <c r="T1711" i="2"/>
  <c r="W1711" i="2" s="1"/>
  <c r="T1805" i="2"/>
  <c r="W1805" i="2" s="1"/>
  <c r="T1825" i="2"/>
  <c r="W1825" i="2" s="1"/>
  <c r="T1868" i="2"/>
  <c r="W1868" i="2" s="1"/>
  <c r="T1919" i="2"/>
  <c r="W1919" i="2" s="1"/>
  <c r="T2029" i="2"/>
  <c r="W2029" i="2" s="1"/>
  <c r="T2100" i="2"/>
  <c r="W2100" i="2" s="1"/>
  <c r="T2180" i="2"/>
  <c r="W2180" i="2" s="1"/>
  <c r="T2358" i="2"/>
  <c r="W2358" i="2" s="1"/>
  <c r="T1411" i="2"/>
  <c r="W1411" i="2" s="1"/>
  <c r="T1550" i="2"/>
  <c r="W1550" i="2" s="1"/>
  <c r="T1648" i="2"/>
  <c r="W1648" i="2" s="1"/>
  <c r="T1749" i="2"/>
  <c r="W1749" i="2" s="1"/>
  <c r="T1823" i="2"/>
  <c r="W1823" i="2" s="1"/>
  <c r="T1855" i="2"/>
  <c r="W1855" i="2" s="1"/>
  <c r="T1886" i="2"/>
  <c r="W1886" i="2" s="1"/>
  <c r="T2115" i="2"/>
  <c r="W2115" i="2" s="1"/>
  <c r="T2174" i="2"/>
  <c r="W2174" i="2" s="1"/>
  <c r="T2412" i="2"/>
  <c r="W2412" i="2" s="1"/>
  <c r="T2464" i="2"/>
  <c r="W2464" i="2" s="1"/>
  <c r="T699" i="2"/>
  <c r="W699" i="2" s="1"/>
  <c r="T967" i="2"/>
  <c r="W967" i="2" s="1"/>
  <c r="T1235" i="2"/>
  <c r="W1235" i="2" s="1"/>
  <c r="T1376" i="2"/>
  <c r="W1376" i="2" s="1"/>
  <c r="T1469" i="2"/>
  <c r="W1469" i="2" s="1"/>
  <c r="T1485" i="2"/>
  <c r="W1485" i="2" s="1"/>
  <c r="T1505" i="2"/>
  <c r="W1505" i="2" s="1"/>
  <c r="T1527" i="2"/>
  <c r="W1527" i="2" s="1"/>
  <c r="T1547" i="2"/>
  <c r="W1547" i="2" s="1"/>
  <c r="T1570" i="2"/>
  <c r="W1570" i="2" s="1"/>
  <c r="T1766" i="2"/>
  <c r="W1766" i="2" s="1"/>
  <c r="T1846" i="2"/>
  <c r="W1846" i="2" s="1"/>
  <c r="T1881" i="2"/>
  <c r="W1881" i="2" s="1"/>
  <c r="T1907" i="2"/>
  <c r="W1907" i="2" s="1"/>
  <c r="T1930" i="2"/>
  <c r="W1930" i="2" s="1"/>
  <c r="T2164" i="2"/>
  <c r="W2164" i="2" s="1"/>
  <c r="T828" i="2"/>
  <c r="W828" i="2" s="1"/>
  <c r="T843" i="2"/>
  <c r="W843" i="2" s="1"/>
  <c r="T876" i="2"/>
  <c r="W876" i="2" s="1"/>
  <c r="T907" i="2"/>
  <c r="W907" i="2" s="1"/>
  <c r="T917" i="2"/>
  <c r="W917" i="2" s="1"/>
  <c r="T927" i="2"/>
  <c r="W927" i="2" s="1"/>
  <c r="T940" i="2"/>
  <c r="W940" i="2" s="1"/>
  <c r="T949" i="2"/>
  <c r="W949" i="2" s="1"/>
  <c r="T978" i="2"/>
  <c r="W978" i="2" s="1"/>
  <c r="T986" i="2"/>
  <c r="W986" i="2" s="1"/>
  <c r="T1006" i="2"/>
  <c r="W1006" i="2" s="1"/>
  <c r="T1015" i="2"/>
  <c r="W1015" i="2" s="1"/>
  <c r="T1023" i="2"/>
  <c r="W1023" i="2" s="1"/>
  <c r="T1032" i="2"/>
  <c r="W1032" i="2" s="1"/>
  <c r="T1062" i="2"/>
  <c r="W1062" i="2" s="1"/>
  <c r="T1093" i="2"/>
  <c r="W1093" i="2" s="1"/>
  <c r="T1146" i="2"/>
  <c r="W1146" i="2" s="1"/>
  <c r="T1156" i="2"/>
  <c r="W1156" i="2" s="1"/>
  <c r="T1167" i="2"/>
  <c r="W1167" i="2" s="1"/>
  <c r="T1185" i="2"/>
  <c r="W1185" i="2" s="1"/>
  <c r="T1204" i="2"/>
  <c r="W1204" i="2" s="1"/>
  <c r="T1237" i="2"/>
  <c r="W1237" i="2" s="1"/>
  <c r="T1246" i="2"/>
  <c r="W1246" i="2" s="1"/>
  <c r="T1296" i="2"/>
  <c r="W1296" i="2" s="1"/>
  <c r="T1328" i="2"/>
  <c r="W1328" i="2" s="1"/>
  <c r="T1373" i="2"/>
  <c r="W1373" i="2" s="1"/>
  <c r="T1386" i="2"/>
  <c r="W1386" i="2" s="1"/>
  <c r="T1404" i="2"/>
  <c r="W1404" i="2" s="1"/>
  <c r="T1431" i="2"/>
  <c r="W1431" i="2" s="1"/>
  <c r="T1448" i="2"/>
  <c r="W1448" i="2" s="1"/>
  <c r="T1492" i="2"/>
  <c r="W1492" i="2" s="1"/>
  <c r="T1523" i="2"/>
  <c r="W1523" i="2" s="1"/>
  <c r="T1608" i="2"/>
  <c r="W1608" i="2" s="1"/>
  <c r="T1639" i="2"/>
  <c r="W1639" i="2" s="1"/>
  <c r="T1694" i="2"/>
  <c r="W1694" i="2" s="1"/>
  <c r="T2076" i="2"/>
  <c r="W2076" i="2" s="1"/>
  <c r="T2126" i="2"/>
  <c r="W2126" i="2" s="1"/>
  <c r="T2152" i="2"/>
  <c r="W2152" i="2" s="1"/>
  <c r="T2444" i="2"/>
  <c r="W2444" i="2" s="1"/>
  <c r="T2765" i="2"/>
  <c r="W2765" i="2" s="1"/>
  <c r="T1526" i="2"/>
  <c r="W1526" i="2" s="1"/>
  <c r="T2216" i="2"/>
  <c r="W2216" i="2" s="1"/>
  <c r="T2233" i="2"/>
  <c r="W2233" i="2" s="1"/>
  <c r="T2264" i="2"/>
  <c r="W2264" i="2" s="1"/>
  <c r="T2293" i="2"/>
  <c r="W2293" i="2" s="1"/>
  <c r="T2316" i="2"/>
  <c r="W2316" i="2" s="1"/>
  <c r="T2335" i="2"/>
  <c r="W2335" i="2" s="1"/>
  <c r="T2366" i="2"/>
  <c r="W2366" i="2" s="1"/>
  <c r="T2426" i="2"/>
  <c r="W2426" i="2" s="1"/>
  <c r="T2478" i="2"/>
  <c r="W2478" i="2" s="1"/>
  <c r="T2596" i="2"/>
  <c r="W2596" i="2" s="1"/>
  <c r="T2678" i="2"/>
  <c r="W2678" i="2" s="1"/>
  <c r="T2802" i="2"/>
  <c r="W2802" i="2" s="1"/>
  <c r="T2833" i="2"/>
  <c r="W2833" i="2" s="1"/>
  <c r="T2873" i="2"/>
  <c r="W2873" i="2" s="1"/>
  <c r="T2912" i="2"/>
  <c r="W2912" i="2" s="1"/>
  <c r="T2928" i="2"/>
  <c r="W2928" i="2" s="1"/>
  <c r="T2938" i="2"/>
  <c r="W2938" i="2" s="1"/>
  <c r="T2968" i="2"/>
  <c r="W2968" i="2" s="1"/>
  <c r="T2223" i="2"/>
  <c r="W2223" i="2" s="1"/>
  <c r="T2676" i="2"/>
  <c r="W2676" i="2" s="1"/>
  <c r="T2716" i="2"/>
  <c r="W2716" i="2" s="1"/>
  <c r="T2768" i="2"/>
  <c r="W2768" i="2" s="1"/>
  <c r="T1658" i="2"/>
  <c r="W1658" i="2" s="1"/>
  <c r="T1667" i="2"/>
  <c r="W1667" i="2" s="1"/>
  <c r="T1675" i="2"/>
  <c r="W1675" i="2" s="1"/>
  <c r="T1685" i="2"/>
  <c r="W1685" i="2" s="1"/>
  <c r="T1695" i="2"/>
  <c r="W1695" i="2" s="1"/>
  <c r="T1744" i="2"/>
  <c r="W1744" i="2" s="1"/>
  <c r="T1752" i="2"/>
  <c r="W1752" i="2" s="1"/>
  <c r="T1762" i="2"/>
  <c r="W1762" i="2" s="1"/>
  <c r="T1770" i="2"/>
  <c r="W1770" i="2" s="1"/>
  <c r="T1780" i="2"/>
  <c r="W1780" i="2" s="1"/>
  <c r="T1790" i="2"/>
  <c r="W1790" i="2" s="1"/>
  <c r="T1816" i="2"/>
  <c r="W1816" i="2" s="1"/>
  <c r="T1824" i="2"/>
  <c r="W1824" i="2" s="1"/>
  <c r="T1842" i="2"/>
  <c r="W1842" i="2" s="1"/>
  <c r="T1869" i="2"/>
  <c r="W1869" i="2" s="1"/>
  <c r="T1877" i="2"/>
  <c r="W1877" i="2" s="1"/>
  <c r="T1920" i="2"/>
  <c r="W1920" i="2" s="1"/>
  <c r="T1931" i="2"/>
  <c r="W1931" i="2" s="1"/>
  <c r="T1975" i="2"/>
  <c r="W1975" i="2" s="1"/>
  <c r="T1984" i="2"/>
  <c r="W1984" i="2" s="1"/>
  <c r="T2001" i="2"/>
  <c r="W2001" i="2" s="1"/>
  <c r="T2009" i="2"/>
  <c r="W2009" i="2" s="1"/>
  <c r="T2017" i="2"/>
  <c r="W2017" i="2" s="1"/>
  <c r="T2025" i="2"/>
  <c r="W2025" i="2" s="1"/>
  <c r="T2077" i="2"/>
  <c r="W2077" i="2" s="1"/>
  <c r="T2086" i="2"/>
  <c r="W2086" i="2" s="1"/>
  <c r="T2101" i="2"/>
  <c r="W2101" i="2" s="1"/>
  <c r="T2116" i="2"/>
  <c r="W2116" i="2" s="1"/>
  <c r="T2127" i="2"/>
  <c r="W2127" i="2" s="1"/>
  <c r="T2160" i="2"/>
  <c r="W2160" i="2" s="1"/>
  <c r="T2184" i="2"/>
  <c r="W2184" i="2" s="1"/>
  <c r="T2214" i="2"/>
  <c r="W2214" i="2" s="1"/>
  <c r="T2230" i="2"/>
  <c r="W2230" i="2" s="1"/>
  <c r="T2239" i="2"/>
  <c r="W2239" i="2" s="1"/>
  <c r="T2250" i="2"/>
  <c r="W2250" i="2" s="1"/>
  <c r="T2271" i="2"/>
  <c r="W2271" i="2" s="1"/>
  <c r="T2282" i="2"/>
  <c r="W2282" i="2" s="1"/>
  <c r="T2295" i="2"/>
  <c r="W2295" i="2" s="1"/>
  <c r="T2317" i="2"/>
  <c r="W2317" i="2" s="1"/>
  <c r="T2340" i="2"/>
  <c r="W2340" i="2" s="1"/>
  <c r="T2544" i="2"/>
  <c r="W2544" i="2" s="1"/>
  <c r="T2742" i="2"/>
  <c r="W2742" i="2" s="1"/>
  <c r="T2836" i="2"/>
  <c r="W2836" i="2" s="1"/>
  <c r="T2859" i="2"/>
  <c r="W2859" i="2" s="1"/>
  <c r="T2993" i="2"/>
  <c r="W2993" i="2" s="1"/>
  <c r="T2997" i="2"/>
  <c r="W2997" i="2" s="1"/>
  <c r="T3039" i="2"/>
  <c r="W3039" i="2" s="1"/>
  <c r="T2454" i="2"/>
  <c r="W2454" i="2" s="1"/>
  <c r="T3010" i="2"/>
  <c r="W3010" i="2" s="1"/>
  <c r="T3122" i="2"/>
  <c r="W3122" i="2" s="1"/>
  <c r="T3012" i="2"/>
  <c r="W3012" i="2" s="1"/>
  <c r="T2369" i="2"/>
  <c r="W2369" i="2" s="1"/>
  <c r="T2378" i="2"/>
  <c r="W2378" i="2" s="1"/>
  <c r="T2385" i="2"/>
  <c r="W2385" i="2" s="1"/>
  <c r="T2450" i="2"/>
  <c r="W2450" i="2" s="1"/>
  <c r="T2460" i="2"/>
  <c r="W2460" i="2" s="1"/>
  <c r="T2476" i="2"/>
  <c r="W2476" i="2" s="1"/>
  <c r="T2492" i="2"/>
  <c r="W2492" i="2" s="1"/>
  <c r="T2508" i="2"/>
  <c r="W2508" i="2" s="1"/>
  <c r="T2524" i="2"/>
  <c r="W2524" i="2" s="1"/>
  <c r="T2540" i="2"/>
  <c r="W2540" i="2" s="1"/>
  <c r="T2617" i="2"/>
  <c r="W2617" i="2" s="1"/>
  <c r="T2633" i="2"/>
  <c r="W2633" i="2" s="1"/>
  <c r="T2642" i="2"/>
  <c r="W2642" i="2" s="1"/>
  <c r="T2658" i="2"/>
  <c r="W2658" i="2" s="1"/>
  <c r="T2665" i="2"/>
  <c r="W2665" i="2" s="1"/>
  <c r="T2674" i="2"/>
  <c r="W2674" i="2" s="1"/>
  <c r="T2681" i="2"/>
  <c r="W2681" i="2" s="1"/>
  <c r="T2690" i="2"/>
  <c r="W2690" i="2" s="1"/>
  <c r="T2700" i="2"/>
  <c r="W2700" i="2" s="1"/>
  <c r="T2717" i="2"/>
  <c r="W2717" i="2" s="1"/>
  <c r="T2743" i="2"/>
  <c r="W2743" i="2" s="1"/>
  <c r="T2766" i="2"/>
  <c r="W2766" i="2" s="1"/>
  <c r="T2772" i="2"/>
  <c r="W2772" i="2" s="1"/>
  <c r="T2781" i="2"/>
  <c r="W2781" i="2" s="1"/>
  <c r="T2796" i="2"/>
  <c r="W2796" i="2" s="1"/>
  <c r="T2813" i="2"/>
  <c r="W2813" i="2" s="1"/>
  <c r="T2821" i="2"/>
  <c r="W2821" i="2" s="1"/>
  <c r="T2844" i="2"/>
  <c r="W2844" i="2" s="1"/>
  <c r="T2852" i="2"/>
  <c r="W2852" i="2" s="1"/>
  <c r="T2887" i="2"/>
  <c r="W2887" i="2" s="1"/>
  <c r="T2935" i="2"/>
  <c r="W2935" i="2" s="1"/>
  <c r="T2946" i="2"/>
  <c r="W2946" i="2" s="1"/>
  <c r="T2957" i="2"/>
  <c r="W2957" i="2" s="1"/>
  <c r="T2965" i="2"/>
  <c r="W2965" i="2" s="1"/>
  <c r="T2990" i="2"/>
  <c r="W2990" i="2" s="1"/>
  <c r="T3009" i="2"/>
  <c r="W3009" i="2" s="1"/>
  <c r="T3069" i="2"/>
  <c r="W3069" i="2" s="1"/>
  <c r="T3124" i="2"/>
  <c r="W3124" i="2" s="1"/>
  <c r="T3573" i="2"/>
  <c r="W3573" i="2" s="1"/>
  <c r="T3024" i="2"/>
  <c r="W3024" i="2" s="1"/>
  <c r="T3215" i="2"/>
  <c r="W3215" i="2" s="1"/>
  <c r="T3288" i="2"/>
  <c r="W3288" i="2" s="1"/>
  <c r="T3328" i="2"/>
  <c r="W3328" i="2" s="1"/>
  <c r="T3158" i="2"/>
  <c r="W3158" i="2" s="1"/>
  <c r="T3186" i="2"/>
  <c r="W3186" i="2" s="1"/>
  <c r="T3224" i="2"/>
  <c r="W3224" i="2" s="1"/>
  <c r="T3309" i="2"/>
  <c r="W3309" i="2" s="1"/>
  <c r="T3387" i="2"/>
  <c r="W3387" i="2" s="1"/>
  <c r="T3722" i="2"/>
  <c r="W3722" i="2" s="1"/>
  <c r="T3795" i="2"/>
  <c r="W3795" i="2" s="1"/>
  <c r="T3320" i="2"/>
  <c r="W3320" i="2" s="1"/>
  <c r="T3221" i="2"/>
  <c r="W3221" i="2" s="1"/>
  <c r="T3308" i="2"/>
  <c r="W3308" i="2" s="1"/>
  <c r="T3331" i="2"/>
  <c r="W3331" i="2" s="1"/>
  <c r="T3437" i="2"/>
  <c r="W3437" i="2" s="1"/>
  <c r="T3514" i="2"/>
  <c r="W3514" i="2" s="1"/>
  <c r="T3786" i="2"/>
  <c r="W3786" i="2" s="1"/>
  <c r="T3344" i="2"/>
  <c r="W3344" i="2" s="1"/>
  <c r="T3366" i="2"/>
  <c r="W3366" i="2" s="1"/>
  <c r="T3546" i="2"/>
  <c r="W3546" i="2" s="1"/>
  <c r="T3589" i="2"/>
  <c r="W3589" i="2" s="1"/>
  <c r="T3659" i="2"/>
  <c r="W3659" i="2" s="1"/>
  <c r="T3726" i="2"/>
  <c r="W3726" i="2" s="1"/>
  <c r="T3752" i="2"/>
  <c r="W3752" i="2" s="1"/>
  <c r="T3837" i="2"/>
  <c r="W3837" i="2" s="1"/>
  <c r="T3055" i="2"/>
  <c r="W3055" i="2" s="1"/>
  <c r="T3204" i="2"/>
  <c r="W3204" i="2" s="1"/>
  <c r="T3223" i="2"/>
  <c r="W3223" i="2" s="1"/>
  <c r="T3243" i="2"/>
  <c r="W3243" i="2" s="1"/>
  <c r="T3285" i="2"/>
  <c r="W3285" i="2" s="1"/>
  <c r="T3305" i="2"/>
  <c r="W3305" i="2" s="1"/>
  <c r="T3565" i="2"/>
  <c r="W3565" i="2" s="1"/>
  <c r="T3606" i="2"/>
  <c r="W3606" i="2" s="1"/>
  <c r="T3641" i="2"/>
  <c r="W3641" i="2" s="1"/>
  <c r="T3660" i="2"/>
  <c r="W3660" i="2" s="1"/>
  <c r="T3678" i="2"/>
  <c r="W3678" i="2" s="1"/>
  <c r="T3718" i="2"/>
  <c r="W3718" i="2" s="1"/>
  <c r="T3446" i="2"/>
  <c r="W3446" i="2" s="1"/>
  <c r="T3500" i="2"/>
  <c r="W3500" i="2" s="1"/>
  <c r="T3524" i="2"/>
  <c r="W3524" i="2" s="1"/>
  <c r="T3544" i="2"/>
  <c r="W3544" i="2" s="1"/>
  <c r="T3578" i="2"/>
  <c r="W3578" i="2" s="1"/>
  <c r="T3605" i="2"/>
  <c r="W3605" i="2" s="1"/>
  <c r="T3658" i="2"/>
  <c r="W3658" i="2" s="1"/>
  <c r="T3690" i="2"/>
  <c r="W3690" i="2" s="1"/>
  <c r="T3721" i="2"/>
  <c r="W3721" i="2" s="1"/>
  <c r="T3735" i="2"/>
  <c r="W3735" i="2" s="1"/>
  <c r="T3771" i="2"/>
  <c r="W3771" i="2" s="1"/>
  <c r="T3796" i="2"/>
  <c r="W3796" i="2" s="1"/>
  <c r="T3481" i="2"/>
  <c r="W3481" i="2" s="1"/>
  <c r="T3523" i="2"/>
  <c r="W3523" i="2" s="1"/>
  <c r="T3671" i="2"/>
  <c r="W3671" i="2" s="1"/>
  <c r="T3895" i="2"/>
  <c r="W3895" i="2" s="1"/>
  <c r="T3852" i="2"/>
  <c r="W3852" i="2" s="1"/>
  <c r="T3863" i="2"/>
  <c r="W3863" i="2" s="1"/>
  <c r="T3906" i="2"/>
  <c r="W3906" i="2" s="1"/>
  <c r="T3967" i="2"/>
  <c r="W3967" i="2" s="1"/>
  <c r="T3983" i="2"/>
  <c r="W3983" i="2" s="1"/>
  <c r="T3602" i="2"/>
  <c r="W3602" i="2" s="1"/>
  <c r="T3694" i="2"/>
  <c r="W3694" i="2" s="1"/>
  <c r="T3720" i="2"/>
  <c r="W3720" i="2" s="1"/>
  <c r="T3842" i="2"/>
  <c r="W3842" i="2" s="1"/>
  <c r="T3873" i="2"/>
  <c r="W3873" i="2" s="1"/>
  <c r="T3893" i="2"/>
  <c r="W3893" i="2" s="1"/>
  <c r="T3923" i="2"/>
  <c r="W3923" i="2" s="1"/>
  <c r="T4019" i="2"/>
  <c r="W4019" i="2" s="1"/>
  <c r="T3761" i="2"/>
  <c r="W3761" i="2" s="1"/>
  <c r="T3811" i="2"/>
  <c r="W3811" i="2" s="1"/>
  <c r="T3851" i="2"/>
  <c r="W3851" i="2" s="1"/>
  <c r="T3877" i="2"/>
  <c r="W3877" i="2" s="1"/>
  <c r="T3922" i="2"/>
  <c r="W3922" i="2" s="1"/>
  <c r="T4048" i="2"/>
  <c r="W4048" i="2" s="1"/>
  <c r="T4037" i="2"/>
  <c r="W4037" i="2" s="1"/>
  <c r="T4063" i="2"/>
  <c r="W4063" i="2" s="1"/>
  <c r="T3890" i="2"/>
  <c r="W3890" i="2" s="1"/>
  <c r="T1230" i="2"/>
  <c r="W1230" i="2" s="1"/>
  <c r="T1220" i="2"/>
  <c r="W1220" i="2" s="1"/>
  <c r="T1186" i="2"/>
  <c r="W1186" i="2" s="1"/>
  <c r="T1134" i="2"/>
  <c r="W1134" i="2" s="1"/>
  <c r="T1109" i="2"/>
  <c r="W1109" i="2" s="1"/>
  <c r="T1095" i="2"/>
  <c r="W1095" i="2" s="1"/>
  <c r="T1053" i="2"/>
  <c r="W1053" i="2" s="1"/>
  <c r="T995" i="2"/>
  <c r="W995" i="2" s="1"/>
  <c r="T957" i="2"/>
  <c r="W957" i="2" s="1"/>
  <c r="T811" i="2"/>
  <c r="W811" i="2" s="1"/>
  <c r="T781" i="2"/>
  <c r="W781" i="2" s="1"/>
  <c r="T765" i="2"/>
  <c r="W765" i="2" s="1"/>
  <c r="T735" i="2"/>
  <c r="W735" i="2" s="1"/>
  <c r="T693" i="2"/>
  <c r="W693" i="2" s="1"/>
  <c r="T683" i="2"/>
  <c r="W683" i="2" s="1"/>
  <c r="T655" i="2"/>
  <c r="W655" i="2" s="1"/>
  <c r="T650" i="2"/>
  <c r="W650" i="2" s="1"/>
  <c r="T632" i="2"/>
  <c r="W632" i="2" s="1"/>
  <c r="T563" i="2"/>
  <c r="W563" i="2" s="1"/>
  <c r="T465" i="2"/>
  <c r="W465" i="2" s="1"/>
  <c r="P452" i="2"/>
  <c r="Q452" i="2" s="1"/>
  <c r="T447" i="2"/>
  <c r="W447" i="2" s="1"/>
  <c r="T443" i="2"/>
  <c r="W443" i="2" s="1"/>
  <c r="T438" i="2"/>
  <c r="W438" i="2" s="1"/>
  <c r="T430" i="2"/>
  <c r="W430" i="2" s="1"/>
  <c r="T411" i="2"/>
  <c r="W411" i="2" s="1"/>
  <c r="T402" i="2"/>
  <c r="W402" i="2" s="1"/>
  <c r="P365" i="2"/>
  <c r="Q365" i="2" s="1"/>
  <c r="T1420" i="2"/>
  <c r="W1420" i="2" s="1"/>
  <c r="T1306" i="2"/>
  <c r="W1306" i="2" s="1"/>
  <c r="T1294" i="2"/>
  <c r="W1294" i="2" s="1"/>
  <c r="T1286" i="2"/>
  <c r="W1286" i="2" s="1"/>
  <c r="T1227" i="2"/>
  <c r="W1227" i="2" s="1"/>
  <c r="T1190" i="2"/>
  <c r="W1190" i="2" s="1"/>
  <c r="T1152" i="2"/>
  <c r="W1152" i="2" s="1"/>
  <c r="T1141" i="2"/>
  <c r="W1141" i="2" s="1"/>
  <c r="T1058" i="2"/>
  <c r="W1058" i="2" s="1"/>
  <c r="T989" i="2"/>
  <c r="W989" i="2" s="1"/>
  <c r="T987" i="2"/>
  <c r="W987" i="2" s="1"/>
  <c r="T925" i="2"/>
  <c r="W925" i="2" s="1"/>
  <c r="T717" i="2"/>
  <c r="W717" i="2" s="1"/>
  <c r="T715" i="2"/>
  <c r="W715" i="2" s="1"/>
  <c r="T562" i="2"/>
  <c r="W562" i="2" s="1"/>
  <c r="T555" i="2"/>
  <c r="W555" i="2" s="1"/>
  <c r="T507" i="2"/>
  <c r="W507" i="2" s="1"/>
  <c r="T504" i="2"/>
  <c r="W504" i="2" s="1"/>
  <c r="T479" i="2"/>
  <c r="W479" i="2" s="1"/>
  <c r="P392" i="2"/>
  <c r="Q392" i="2" s="1"/>
  <c r="P376" i="2"/>
  <c r="Q376" i="2" s="1"/>
  <c r="T365" i="2"/>
  <c r="W365" i="2" s="1"/>
  <c r="T267" i="2"/>
  <c r="W267" i="2" s="1"/>
  <c r="P255" i="2"/>
  <c r="Q255" i="2" s="1"/>
  <c r="T231" i="2"/>
  <c r="W231" i="2" s="1"/>
  <c r="T199" i="2"/>
  <c r="W199" i="2" s="1"/>
  <c r="T74" i="2"/>
  <c r="W74" i="2" s="1"/>
  <c r="T237" i="2"/>
  <c r="W237" i="2" s="1"/>
  <c r="T205" i="2"/>
  <c r="W205" i="2" s="1"/>
  <c r="T191" i="2"/>
  <c r="W191" i="2" s="1"/>
  <c r="T175" i="2"/>
  <c r="W175" i="2" s="1"/>
  <c r="T159" i="2"/>
  <c r="W159" i="2" s="1"/>
  <c r="T143" i="2"/>
  <c r="W143" i="2" s="1"/>
  <c r="T113" i="2"/>
  <c r="W113" i="2" s="1"/>
  <c r="T81" i="2"/>
  <c r="W81" i="2" s="1"/>
  <c r="T75" i="2"/>
  <c r="W75" i="2" s="1"/>
  <c r="T33" i="2"/>
  <c r="W33" i="2" s="1"/>
  <c r="T31" i="2"/>
  <c r="W31" i="2" s="1"/>
  <c r="T17" i="2"/>
  <c r="W17" i="2" s="1"/>
  <c r="T203" i="2"/>
  <c r="W203" i="2" s="1"/>
  <c r="T211" i="2"/>
  <c r="W211" i="2" s="1"/>
  <c r="T219" i="2"/>
  <c r="W219" i="2" s="1"/>
  <c r="T227" i="2"/>
  <c r="W227" i="2" s="1"/>
  <c r="T235" i="2"/>
  <c r="W235" i="2" s="1"/>
  <c r="T243" i="2"/>
  <c r="W243" i="2" s="1"/>
  <c r="T251" i="2"/>
  <c r="W251" i="2" s="1"/>
  <c r="T260" i="2"/>
  <c r="W260" i="2" s="1"/>
  <c r="T270" i="2"/>
  <c r="W270" i="2" s="1"/>
  <c r="T278" i="2"/>
  <c r="W278" i="2" s="1"/>
  <c r="T286" i="2"/>
  <c r="W286" i="2" s="1"/>
  <c r="T300" i="2"/>
  <c r="W300" i="2" s="1"/>
  <c r="T316" i="2"/>
  <c r="W316" i="2" s="1"/>
  <c r="T329" i="2"/>
  <c r="W329" i="2" s="1"/>
  <c r="T539" i="2"/>
  <c r="W539" i="2" s="1"/>
  <c r="T568" i="2"/>
  <c r="W568" i="2" s="1"/>
  <c r="T587" i="2"/>
  <c r="W587" i="2" s="1"/>
  <c r="T596" i="2"/>
  <c r="W596" i="2" s="1"/>
  <c r="T635" i="2"/>
  <c r="W635" i="2" s="1"/>
  <c r="T645" i="2"/>
  <c r="W645" i="2" s="1"/>
  <c r="T676" i="2"/>
  <c r="W676" i="2" s="1"/>
  <c r="T694" i="2"/>
  <c r="W694" i="2" s="1"/>
  <c r="T766" i="2"/>
  <c r="W766" i="2" s="1"/>
  <c r="T812" i="2"/>
  <c r="W812" i="2" s="1"/>
  <c r="T67" i="2"/>
  <c r="W67" i="2" s="1"/>
  <c r="T88" i="2"/>
  <c r="W88" i="2" s="1"/>
  <c r="T102" i="2"/>
  <c r="W102" i="2" s="1"/>
  <c r="T120" i="2"/>
  <c r="W120" i="2" s="1"/>
  <c r="T137" i="2"/>
  <c r="W137" i="2" s="1"/>
  <c r="T169" i="2"/>
  <c r="W169" i="2" s="1"/>
  <c r="T201" i="2"/>
  <c r="W201" i="2" s="1"/>
  <c r="T233" i="2"/>
  <c r="W233" i="2" s="1"/>
  <c r="T258" i="2"/>
  <c r="W258" i="2" s="1"/>
  <c r="T284" i="2"/>
  <c r="W284" i="2" s="1"/>
  <c r="T387" i="2"/>
  <c r="W387" i="2" s="1"/>
  <c r="T418" i="2"/>
  <c r="W418" i="2" s="1"/>
  <c r="T437" i="2"/>
  <c r="W437" i="2" s="1"/>
  <c r="T490" i="2"/>
  <c r="W490" i="2" s="1"/>
  <c r="T281" i="2"/>
  <c r="W281" i="2" s="1"/>
  <c r="T290" i="2"/>
  <c r="W290" i="2" s="1"/>
  <c r="T297" i="2"/>
  <c r="W297" i="2" s="1"/>
  <c r="T306" i="2"/>
  <c r="W306" i="2" s="1"/>
  <c r="T313" i="2"/>
  <c r="W313" i="2" s="1"/>
  <c r="T323" i="2"/>
  <c r="W323" i="2" s="1"/>
  <c r="T336" i="2"/>
  <c r="W336" i="2" s="1"/>
  <c r="T362" i="2"/>
  <c r="W362" i="2" s="1"/>
  <c r="T403" i="2"/>
  <c r="W403" i="2" s="1"/>
  <c r="T425" i="2"/>
  <c r="W425" i="2" s="1"/>
  <c r="T444" i="2"/>
  <c r="W444" i="2" s="1"/>
  <c r="T477" i="2"/>
  <c r="W477" i="2" s="1"/>
  <c r="T515" i="2"/>
  <c r="W515" i="2" s="1"/>
  <c r="T522" i="2"/>
  <c r="W522" i="2" s="1"/>
  <c r="T546" i="2"/>
  <c r="W546" i="2" s="1"/>
  <c r="T574" i="2"/>
  <c r="W574" i="2" s="1"/>
  <c r="T246" i="2"/>
  <c r="W246" i="2" s="1"/>
  <c r="T224" i="2"/>
  <c r="W224" i="2" s="1"/>
  <c r="T214" i="2"/>
  <c r="W214" i="2" s="1"/>
  <c r="T180" i="2"/>
  <c r="W180" i="2" s="1"/>
  <c r="T170" i="2"/>
  <c r="W170" i="2" s="1"/>
  <c r="T168" i="2"/>
  <c r="W168" i="2" s="1"/>
  <c r="T138" i="2"/>
  <c r="W138" i="2" s="1"/>
  <c r="T136" i="2"/>
  <c r="W136" i="2" s="1"/>
  <c r="T104" i="2"/>
  <c r="W104" i="2" s="1"/>
  <c r="T60" i="2"/>
  <c r="W60" i="2" s="1"/>
  <c r="T21" i="2"/>
  <c r="W21" i="2" s="1"/>
  <c r="T264" i="2"/>
  <c r="W264" i="2" s="1"/>
  <c r="T148" i="2"/>
  <c r="W148" i="2" s="1"/>
  <c r="T130" i="2"/>
  <c r="W130" i="2" s="1"/>
  <c r="T92" i="2"/>
  <c r="W92" i="2" s="1"/>
  <c r="P62" i="2"/>
  <c r="Q62" i="2" s="1"/>
  <c r="T22" i="2"/>
  <c r="W22" i="2" s="1"/>
  <c r="T12" i="2"/>
  <c r="W12" i="2" s="1"/>
  <c r="T6" i="2"/>
  <c r="W6" i="2" s="1"/>
  <c r="T4" i="2"/>
  <c r="W4" i="2" s="1"/>
  <c r="P1739" i="2"/>
  <c r="Q1739" i="2" s="1"/>
  <c r="P1721" i="2"/>
  <c r="Q1721" i="2" s="1"/>
  <c r="P2717" i="2"/>
  <c r="Q2717" i="2" s="1"/>
  <c r="P2463" i="2"/>
  <c r="Q2463" i="2" s="1"/>
  <c r="P876" i="2"/>
  <c r="Q876" i="2" s="1"/>
  <c r="P868" i="2"/>
  <c r="Q868" i="2" s="1"/>
  <c r="P860" i="2"/>
  <c r="Q860" i="2" s="1"/>
  <c r="P802" i="2"/>
  <c r="Q802" i="2" s="1"/>
  <c r="P1176" i="2"/>
  <c r="Q1176" i="2" s="1"/>
  <c r="P1404" i="2"/>
  <c r="Q1404" i="2" s="1"/>
  <c r="P1361" i="2"/>
  <c r="Q1361" i="2" s="1"/>
  <c r="P1607" i="2"/>
  <c r="Q1607" i="2" s="1"/>
  <c r="P1595" i="2"/>
  <c r="Q1595" i="2" s="1"/>
  <c r="P1357" i="2"/>
  <c r="Q1357" i="2" s="1"/>
  <c r="P1285" i="2"/>
  <c r="Q1285" i="2" s="1"/>
  <c r="P1270" i="2"/>
  <c r="Q1270" i="2" s="1"/>
  <c r="P1253" i="2"/>
  <c r="Q1253" i="2" s="1"/>
  <c r="P1156" i="2"/>
  <c r="Q1156" i="2" s="1"/>
  <c r="P1147" i="2"/>
  <c r="Q1147" i="2" s="1"/>
  <c r="P1121" i="2"/>
  <c r="Q1121" i="2" s="1"/>
  <c r="P1116" i="2"/>
  <c r="Q1116" i="2" s="1"/>
  <c r="P1064" i="2"/>
  <c r="Q1064" i="2" s="1"/>
  <c r="P1056" i="2"/>
  <c r="Q1056" i="2" s="1"/>
  <c r="P1022" i="2"/>
  <c r="Q1022" i="2" s="1"/>
  <c r="P996" i="2"/>
  <c r="Q996" i="2" s="1"/>
  <c r="P968" i="2"/>
  <c r="Q968" i="2" s="1"/>
  <c r="P950" i="2"/>
  <c r="Q950" i="2" s="1"/>
  <c r="P943" i="2"/>
  <c r="Q943" i="2" s="1"/>
  <c r="P920" i="2"/>
  <c r="Q920" i="2" s="1"/>
  <c r="P2242" i="2"/>
  <c r="Q2242" i="2" s="1"/>
  <c r="P2306" i="2"/>
  <c r="Q2306" i="2" s="1"/>
  <c r="P2428" i="2"/>
  <c r="Q2428" i="2" s="1"/>
  <c r="P2471" i="2"/>
  <c r="Q2471" i="2" s="1"/>
  <c r="P2524" i="2"/>
  <c r="Q2524" i="2" s="1"/>
  <c r="P2638" i="2"/>
  <c r="Q2638" i="2" s="1"/>
  <c r="P2668" i="2"/>
  <c r="Q2668" i="2" s="1"/>
  <c r="P2731" i="2"/>
  <c r="Q2731" i="2" s="1"/>
  <c r="N1880" i="2"/>
  <c r="P1880" i="2"/>
  <c r="Q1880" i="2" s="1"/>
  <c r="P1946" i="2"/>
  <c r="Q1946" i="2" s="1"/>
  <c r="N1946" i="2"/>
  <c r="N1954" i="2"/>
  <c r="P1954" i="2"/>
  <c r="Q1954" i="2" s="1"/>
  <c r="N2062" i="2"/>
  <c r="P2062" i="2"/>
  <c r="Q2062" i="2" s="1"/>
  <c r="P2180" i="2"/>
  <c r="Q2180" i="2" s="1"/>
  <c r="P2209" i="2"/>
  <c r="Q2209" i="2" s="1"/>
  <c r="P2241" i="2"/>
  <c r="Q2241" i="2" s="1"/>
  <c r="P2317" i="2"/>
  <c r="Q2317" i="2" s="1"/>
  <c r="P2368" i="2"/>
  <c r="Q2368" i="2" s="1"/>
  <c r="P2452" i="2"/>
  <c r="Q2452" i="2" s="1"/>
  <c r="P2548" i="2"/>
  <c r="Q2548" i="2" s="1"/>
  <c r="P2619" i="2"/>
  <c r="Q2619" i="2" s="1"/>
  <c r="P2682" i="2"/>
  <c r="Q2682" i="2" s="1"/>
  <c r="P1386" i="2"/>
  <c r="Q1386" i="2" s="1"/>
  <c r="P1407" i="2"/>
  <c r="Q1407" i="2" s="1"/>
  <c r="P1420" i="2"/>
  <c r="Q1420" i="2" s="1"/>
  <c r="P1515" i="2"/>
  <c r="Q1515" i="2" s="1"/>
  <c r="P1524" i="2"/>
  <c r="Q1524" i="2" s="1"/>
  <c r="P1546" i="2"/>
  <c r="Q1546" i="2" s="1"/>
  <c r="P1566" i="2"/>
  <c r="Q1566" i="2" s="1"/>
  <c r="P1579" i="2"/>
  <c r="Q1579" i="2" s="1"/>
  <c r="P1594" i="2"/>
  <c r="Q1594" i="2" s="1"/>
  <c r="P1635" i="2"/>
  <c r="Q1635" i="2" s="1"/>
  <c r="P1667" i="2"/>
  <c r="Q1667" i="2" s="1"/>
  <c r="P1715" i="2"/>
  <c r="Q1715" i="2" s="1"/>
  <c r="P1729" i="2"/>
  <c r="Q1729" i="2" s="1"/>
  <c r="P1740" i="2"/>
  <c r="Q1740" i="2" s="1"/>
  <c r="N1779" i="2"/>
  <c r="P1779" i="2"/>
  <c r="Q1779" i="2" s="1"/>
  <c r="N1787" i="2"/>
  <c r="P1787" i="2"/>
  <c r="Q1787" i="2" s="1"/>
  <c r="P1855" i="2"/>
  <c r="Q1855" i="2" s="1"/>
  <c r="N1855" i="2"/>
  <c r="N1868" i="2"/>
  <c r="P1868" i="2"/>
  <c r="Q1868" i="2" s="1"/>
  <c r="N1931" i="2"/>
  <c r="P1931" i="2"/>
  <c r="Q1931" i="2" s="1"/>
  <c r="N2010" i="2"/>
  <c r="P2010" i="2"/>
  <c r="Q2010" i="2" s="1"/>
  <c r="N2092" i="2"/>
  <c r="P2092" i="2"/>
  <c r="Q2092" i="2" s="1"/>
  <c r="N2122" i="2"/>
  <c r="P2122" i="2"/>
  <c r="Q2122" i="2" s="1"/>
  <c r="P2246" i="2"/>
  <c r="Q2246" i="2" s="1"/>
  <c r="P2310" i="2"/>
  <c r="Q2310" i="2" s="1"/>
  <c r="N2391" i="2"/>
  <c r="O2391" i="2" s="1"/>
  <c r="P2391" i="2"/>
  <c r="Q2391" i="2" s="1"/>
  <c r="P2412" i="2"/>
  <c r="Q2412" i="2" s="1"/>
  <c r="P2583" i="2"/>
  <c r="Q2583" i="2" s="1"/>
  <c r="P2743" i="2"/>
  <c r="Q2743" i="2" s="1"/>
  <c r="P2809" i="2"/>
  <c r="Q2809" i="2" s="1"/>
  <c r="P3325" i="2"/>
  <c r="Q3325" i="2" s="1"/>
  <c r="P2485" i="2"/>
  <c r="Q2485" i="2" s="1"/>
  <c r="P2517" i="2"/>
  <c r="Q2517" i="2" s="1"/>
  <c r="P2577" i="2"/>
  <c r="Q2577" i="2" s="1"/>
  <c r="P2768" i="2"/>
  <c r="Q2768" i="2" s="1"/>
  <c r="P2818" i="2"/>
  <c r="Q2818" i="2" s="1"/>
  <c r="P3041" i="2"/>
  <c r="Q3041" i="2" s="1"/>
  <c r="P3098" i="2"/>
  <c r="Q3098" i="2" s="1"/>
  <c r="P3176" i="2"/>
  <c r="Q3176" i="2" s="1"/>
  <c r="P3224" i="2"/>
  <c r="Q3224" i="2" s="1"/>
  <c r="N3266" i="2"/>
  <c r="O3266" i="2" s="1"/>
  <c r="P3266" i="2"/>
  <c r="Q3266" i="2" s="1"/>
  <c r="P3310" i="2"/>
  <c r="Q3310" i="2" s="1"/>
  <c r="P3818" i="2"/>
  <c r="Q3818" i="2" s="1"/>
  <c r="P2553" i="2"/>
  <c r="Q2553" i="2" s="1"/>
  <c r="P2568" i="2"/>
  <c r="Q2568" i="2" s="1"/>
  <c r="P2575" i="2"/>
  <c r="Q2575" i="2" s="1"/>
  <c r="P2611" i="2"/>
  <c r="Q2611" i="2" s="1"/>
  <c r="P2629" i="2"/>
  <c r="Q2629" i="2" s="1"/>
  <c r="P2713" i="2"/>
  <c r="Q2713" i="2" s="1"/>
  <c r="P2741" i="2"/>
  <c r="Q2741" i="2" s="1"/>
  <c r="P2754" i="2"/>
  <c r="Q2754" i="2" s="1"/>
  <c r="P3021" i="2"/>
  <c r="Q3021" i="2" s="1"/>
  <c r="P3157" i="2"/>
  <c r="Q3157" i="2" s="1"/>
  <c r="P3276" i="2"/>
  <c r="Q3276" i="2" s="1"/>
  <c r="P3665" i="2"/>
  <c r="Q3665" i="2" s="1"/>
  <c r="P2405" i="2"/>
  <c r="Q2405" i="2" s="1"/>
  <c r="P2437" i="2"/>
  <c r="Q2437" i="2" s="1"/>
  <c r="P2469" i="2"/>
  <c r="Q2469" i="2" s="1"/>
  <c r="N2469" i="2"/>
  <c r="O2469" i="2" s="1"/>
  <c r="N2501" i="2"/>
  <c r="O2501" i="2" s="1"/>
  <c r="P2501" i="2"/>
  <c r="Q2501" i="2" s="1"/>
  <c r="N2552" i="2"/>
  <c r="O2552" i="2" s="1"/>
  <c r="P2552" i="2"/>
  <c r="Q2552" i="2" s="1"/>
  <c r="P2621" i="2"/>
  <c r="Q2621" i="2" s="1"/>
  <c r="P2646" i="2"/>
  <c r="Q2646" i="2" s="1"/>
  <c r="P2705" i="2"/>
  <c r="Q2705" i="2" s="1"/>
  <c r="P2725" i="2"/>
  <c r="Q2725" i="2" s="1"/>
  <c r="P2953" i="2"/>
  <c r="Q2953" i="2" s="1"/>
  <c r="P2981" i="2"/>
  <c r="Q2981" i="2" s="1"/>
  <c r="P3027" i="2"/>
  <c r="Q3027" i="2" s="1"/>
  <c r="P3232" i="2"/>
  <c r="Q3232" i="2" s="1"/>
  <c r="P3513" i="2"/>
  <c r="Q3513" i="2" s="1"/>
  <c r="P3605" i="2"/>
  <c r="Q3605" i="2" s="1"/>
  <c r="P2897" i="2"/>
  <c r="Q2897" i="2" s="1"/>
  <c r="N2915" i="2"/>
  <c r="O2915" i="2" s="1"/>
  <c r="P2915" i="2"/>
  <c r="Q2915" i="2" s="1"/>
  <c r="P2969" i="2"/>
  <c r="Q2969" i="2" s="1"/>
  <c r="P3025" i="2"/>
  <c r="Q3025" i="2" s="1"/>
  <c r="P3307" i="2"/>
  <c r="Q3307" i="2" s="1"/>
  <c r="P3330" i="2"/>
  <c r="Q3330" i="2" s="1"/>
  <c r="P2817" i="2"/>
  <c r="Q2817" i="2" s="1"/>
  <c r="P2959" i="2"/>
  <c r="Q2959" i="2" s="1"/>
  <c r="P3046" i="2"/>
  <c r="Q3046" i="2" s="1"/>
  <c r="P3108" i="2"/>
  <c r="Q3108" i="2" s="1"/>
  <c r="P3236" i="2"/>
  <c r="Q3236" i="2" s="1"/>
  <c r="N3236" i="2"/>
  <c r="O3236" i="2" s="1"/>
  <c r="P3273" i="2"/>
  <c r="Q3273" i="2" s="1"/>
  <c r="P3326" i="2"/>
  <c r="Q3326" i="2" s="1"/>
  <c r="P3631" i="2"/>
  <c r="Q3631" i="2" s="1"/>
  <c r="P3015" i="2"/>
  <c r="Q3015" i="2" s="1"/>
  <c r="P3031" i="2"/>
  <c r="Q3031" i="2" s="1"/>
  <c r="P3200" i="2"/>
  <c r="Q3200" i="2" s="1"/>
  <c r="P3248" i="2"/>
  <c r="Q3248" i="2" s="1"/>
  <c r="P3271" i="2"/>
  <c r="Q3271" i="2" s="1"/>
  <c r="P3283" i="2"/>
  <c r="Q3283" i="2" s="1"/>
  <c r="P3306" i="2"/>
  <c r="Q3306" i="2" s="1"/>
  <c r="P3329" i="2"/>
  <c r="Q3329" i="2" s="1"/>
  <c r="N3329" i="2"/>
  <c r="O3329" i="2" s="1"/>
  <c r="P3548" i="2"/>
  <c r="Q3548" i="2" s="1"/>
  <c r="P3619" i="2"/>
  <c r="Q3619" i="2" s="1"/>
  <c r="P3621" i="2"/>
  <c r="Q3621" i="2" s="1"/>
  <c r="P3681" i="2"/>
  <c r="Q3681" i="2" s="1"/>
  <c r="P3844" i="2"/>
  <c r="Q3844" i="2" s="1"/>
  <c r="P3386" i="2"/>
  <c r="Q3386" i="2" s="1"/>
  <c r="P3446" i="2"/>
  <c r="Q3446" i="2" s="1"/>
  <c r="P3553" i="2"/>
  <c r="Q3553" i="2" s="1"/>
  <c r="P3576" i="2"/>
  <c r="Q3576" i="2" s="1"/>
  <c r="P3612" i="2"/>
  <c r="Q3612" i="2" s="1"/>
  <c r="P3645" i="2"/>
  <c r="Q3645" i="2" s="1"/>
  <c r="N3667" i="2"/>
  <c r="O3667" i="2" s="1"/>
  <c r="P3667" i="2"/>
  <c r="Q3667" i="2" s="1"/>
  <c r="P3698" i="2"/>
  <c r="Q3698" i="2" s="1"/>
  <c r="P3720" i="2"/>
  <c r="Q3720" i="2" s="1"/>
  <c r="P3784" i="2"/>
  <c r="Q3784" i="2" s="1"/>
  <c r="P1191" i="2"/>
  <c r="Q1191" i="2" s="1"/>
  <c r="P2343" i="2"/>
  <c r="Q2343" i="2" s="1"/>
  <c r="P2329" i="2"/>
  <c r="Q2329" i="2" s="1"/>
  <c r="P2033" i="2"/>
  <c r="Q2033" i="2" s="1"/>
  <c r="P3584" i="2"/>
  <c r="Q3584" i="2" s="1"/>
  <c r="P3126" i="2"/>
  <c r="Q3126" i="2" s="1"/>
  <c r="P2927" i="2"/>
  <c r="Q2927" i="2" s="1"/>
  <c r="P2414" i="2"/>
  <c r="Q2414" i="2" s="1"/>
  <c r="P2438" i="2"/>
  <c r="Q2438" i="2" s="1"/>
  <c r="P2146" i="2"/>
  <c r="Q2146" i="2" s="1"/>
  <c r="P2024" i="2"/>
  <c r="Q2024" i="2" s="1"/>
  <c r="P2398" i="2"/>
  <c r="Q2398" i="2" s="1"/>
  <c r="P2318" i="2"/>
  <c r="Q2318" i="2" s="1"/>
  <c r="P1966" i="2"/>
  <c r="Q1966" i="2" s="1"/>
  <c r="P1933" i="2"/>
  <c r="Q1933" i="2" s="1"/>
  <c r="P1583" i="2"/>
  <c r="Q1583" i="2" s="1"/>
  <c r="P1464" i="2"/>
  <c r="Q1464" i="2" s="1"/>
  <c r="P1223" i="2"/>
  <c r="Q1223" i="2" s="1"/>
  <c r="P2060" i="2"/>
  <c r="Q2060" i="2" s="1"/>
  <c r="P1908" i="2"/>
  <c r="Q1908" i="2" s="1"/>
  <c r="P1478" i="2"/>
  <c r="Q1478" i="2" s="1"/>
  <c r="P3465" i="2"/>
  <c r="Q3465" i="2" s="1"/>
  <c r="P3673" i="2"/>
  <c r="Q3673" i="2" s="1"/>
  <c r="P2701" i="2"/>
  <c r="Q2701" i="2" s="1"/>
  <c r="P2762" i="2"/>
  <c r="Q2762" i="2" s="1"/>
  <c r="N2227" i="2"/>
  <c r="O2227" i="2" s="1"/>
  <c r="P1564" i="2"/>
  <c r="Q1564" i="2" s="1"/>
  <c r="P1528" i="2"/>
  <c r="Q1528" i="2" s="1"/>
  <c r="P1831" i="2"/>
  <c r="Q1831" i="2" s="1"/>
  <c r="N1831" i="2"/>
  <c r="P2254" i="2"/>
  <c r="Q2254" i="2" s="1"/>
  <c r="P949" i="2"/>
  <c r="Q949" i="2" s="1"/>
  <c r="P3820" i="2"/>
  <c r="Q3820" i="2" s="1"/>
  <c r="P2280" i="2"/>
  <c r="Q2280" i="2" s="1"/>
  <c r="P2253" i="2"/>
  <c r="Q2253" i="2" s="1"/>
  <c r="P1133" i="2"/>
  <c r="Q1133" i="2" s="1"/>
  <c r="P2377" i="2"/>
  <c r="Q2377" i="2" s="1"/>
  <c r="P2365" i="2"/>
  <c r="Q2365" i="2" s="1"/>
  <c r="P2324" i="2"/>
  <c r="Q2324" i="2" s="1"/>
  <c r="P2154" i="2"/>
  <c r="Q2154" i="2" s="1"/>
  <c r="N1998" i="2"/>
  <c r="P1998" i="2"/>
  <c r="Q1998" i="2" s="1"/>
  <c r="P1108" i="2"/>
  <c r="Q1108" i="2" s="1"/>
  <c r="P1049" i="2"/>
  <c r="Q1049" i="2" s="1"/>
  <c r="P1170" i="2"/>
  <c r="Q1170" i="2" s="1"/>
  <c r="P1603" i="2"/>
  <c r="Q1603" i="2" s="1"/>
  <c r="P1437" i="2"/>
  <c r="Q1437" i="2" s="1"/>
  <c r="P871" i="2"/>
  <c r="Q871" i="2" s="1"/>
  <c r="P771" i="2"/>
  <c r="Q771" i="2" s="1"/>
  <c r="P1378" i="2"/>
  <c r="Q1378" i="2" s="1"/>
  <c r="P3809" i="2"/>
  <c r="Q3809" i="2" s="1"/>
  <c r="P2850" i="2"/>
  <c r="Q2850" i="2" s="1"/>
  <c r="N2850" i="2"/>
  <c r="O2850" i="2" s="1"/>
  <c r="P959" i="2"/>
  <c r="Q959" i="2" s="1"/>
  <c r="P1673" i="2"/>
  <c r="Q1673" i="2" s="1"/>
  <c r="P1155" i="2"/>
  <c r="Q1155" i="2" s="1"/>
  <c r="P934" i="2"/>
  <c r="Q934" i="2" s="1"/>
  <c r="P2376" i="2"/>
  <c r="Q2376" i="2" s="1"/>
  <c r="P2519" i="2"/>
  <c r="Q2519" i="2" s="1"/>
  <c r="N1844" i="2"/>
  <c r="P1844" i="2"/>
  <c r="Q1844" i="2" s="1"/>
  <c r="P1100" i="2"/>
  <c r="Q1100" i="2" s="1"/>
  <c r="P941" i="2"/>
  <c r="Q941" i="2" s="1"/>
  <c r="P933" i="2"/>
  <c r="Q933" i="2" s="1"/>
  <c r="P1519" i="2"/>
  <c r="Q1519" i="2" s="1"/>
  <c r="P1466" i="2"/>
  <c r="Q1466" i="2" s="1"/>
  <c r="N3579" i="2"/>
  <c r="O3579" i="2" s="1"/>
  <c r="P3579" i="2"/>
  <c r="Q3579" i="2" s="1"/>
  <c r="P1542" i="2"/>
  <c r="Q1542" i="2" s="1"/>
  <c r="P1873" i="2"/>
  <c r="Q1873" i="2" s="1"/>
  <c r="P738" i="2"/>
  <c r="Q738" i="2" s="1"/>
  <c r="P1358" i="2"/>
  <c r="Q1358" i="2" s="1"/>
  <c r="P1254" i="2"/>
  <c r="Q1254" i="2" s="1"/>
  <c r="P1122" i="2"/>
  <c r="Q1122" i="2" s="1"/>
  <c r="P1095" i="2"/>
  <c r="Q1095" i="2" s="1"/>
  <c r="P1279" i="2"/>
  <c r="Q1279" i="2" s="1"/>
  <c r="P1177" i="2"/>
  <c r="Q1177" i="2" s="1"/>
  <c r="P877" i="2"/>
  <c r="Q877" i="2" s="1"/>
  <c r="P869" i="2"/>
  <c r="Q869" i="2" s="1"/>
  <c r="P803" i="2"/>
  <c r="Q803" i="2" s="1"/>
  <c r="P777" i="2"/>
  <c r="Q777" i="2" s="1"/>
  <c r="P765" i="2"/>
  <c r="Q765" i="2" s="1"/>
  <c r="P739" i="2"/>
  <c r="Q739" i="2" s="1"/>
  <c r="P1227" i="2"/>
  <c r="Q1227" i="2" s="1"/>
  <c r="P1910" i="2"/>
  <c r="Q1910" i="2" s="1"/>
  <c r="N1910" i="2"/>
  <c r="P1312" i="2"/>
  <c r="Q1312" i="2" s="1"/>
  <c r="P2173" i="2"/>
  <c r="Q2173" i="2" s="1"/>
  <c r="P1850" i="2"/>
  <c r="Q1850" i="2" s="1"/>
  <c r="P3067" i="2"/>
  <c r="Q3067" i="2" s="1"/>
  <c r="P2432" i="2"/>
  <c r="Q2432" i="2" s="1"/>
  <c r="P2214" i="2"/>
  <c r="Q2214" i="2" s="1"/>
  <c r="P2206" i="2"/>
  <c r="Q2206" i="2" s="1"/>
  <c r="P2098" i="2"/>
  <c r="Q2098" i="2" s="1"/>
  <c r="N2403" i="2"/>
  <c r="O2403" i="2" s="1"/>
  <c r="P2380" i="2"/>
  <c r="Q2380" i="2" s="1"/>
  <c r="P2250" i="2"/>
  <c r="Q2250" i="2" s="1"/>
  <c r="N2080" i="2"/>
  <c r="N1923" i="2"/>
  <c r="P1857" i="2"/>
  <c r="Q1857" i="2" s="1"/>
  <c r="P1840" i="2"/>
  <c r="Q1840" i="2" s="1"/>
  <c r="P1267" i="2"/>
  <c r="Q1267" i="2" s="1"/>
  <c r="P1384" i="2"/>
  <c r="Q1384" i="2" s="1"/>
  <c r="P1375" i="2"/>
  <c r="Q1375" i="2" s="1"/>
  <c r="P1251" i="2"/>
  <c r="Q1251" i="2" s="1"/>
  <c r="P790" i="2"/>
  <c r="Q790" i="2" s="1"/>
  <c r="P1050" i="2"/>
  <c r="Q1050" i="2" s="1"/>
  <c r="P861" i="2"/>
  <c r="Q861" i="2" s="1"/>
  <c r="P3527" i="2"/>
  <c r="Q3527" i="2" s="1"/>
  <c r="N3485" i="2"/>
  <c r="O3485" i="2" s="1"/>
  <c r="P2495" i="2"/>
  <c r="Q2495" i="2" s="1"/>
  <c r="P2593" i="2"/>
  <c r="Q2593" i="2" s="1"/>
  <c r="P1560" i="2"/>
  <c r="Q1560" i="2" s="1"/>
  <c r="P1348" i="2"/>
  <c r="Q1348" i="2" s="1"/>
  <c r="P1309" i="2"/>
  <c r="Q1309" i="2" s="1"/>
  <c r="P1206" i="2"/>
  <c r="Q1206" i="2" s="1"/>
  <c r="P2326" i="2"/>
  <c r="Q2326" i="2" s="1"/>
  <c r="P2262" i="2"/>
  <c r="Q2262" i="2" s="1"/>
  <c r="P1592" i="2"/>
  <c r="Q1592" i="2" s="1"/>
  <c r="P1438" i="2"/>
  <c r="Q1438" i="2" s="1"/>
  <c r="P1235" i="2"/>
  <c r="Q1235" i="2" s="1"/>
  <c r="P1693" i="2"/>
  <c r="Q1693" i="2" s="1"/>
  <c r="P1289" i="2"/>
  <c r="Q1289" i="2" s="1"/>
  <c r="P2055" i="2"/>
  <c r="Q2055" i="2" s="1"/>
  <c r="P1648" i="2"/>
  <c r="Q1648" i="2" s="1"/>
  <c r="P2478" i="2"/>
  <c r="Q2478" i="2" s="1"/>
  <c r="P2430" i="2"/>
  <c r="Q2430" i="2" s="1"/>
  <c r="P2422" i="2"/>
  <c r="Q2422" i="2" s="1"/>
  <c r="P2396" i="2"/>
  <c r="Q2396" i="2" s="1"/>
  <c r="P2046" i="2"/>
  <c r="Q2046" i="2" s="1"/>
  <c r="P2366" i="2"/>
  <c r="Q2366" i="2" s="1"/>
  <c r="P1972" i="2"/>
  <c r="Q1972" i="2" s="1"/>
  <c r="P1977" i="2"/>
  <c r="Q1977" i="2" s="1"/>
  <c r="P1974" i="2"/>
  <c r="Q1974" i="2" s="1"/>
  <c r="P1872" i="2"/>
  <c r="Q1872" i="2" s="1"/>
  <c r="P1732" i="2"/>
  <c r="Q1732" i="2" s="1"/>
  <c r="P1530" i="2"/>
  <c r="Q1530" i="2" s="1"/>
  <c r="P1511" i="2"/>
  <c r="Q1511" i="2" s="1"/>
  <c r="P1351" i="2"/>
  <c r="Q1351" i="2" s="1"/>
  <c r="P1314" i="2"/>
  <c r="Q1314" i="2" s="1"/>
  <c r="P1885" i="2"/>
  <c r="Q1885" i="2" s="1"/>
  <c r="P917" i="2"/>
  <c r="Q917" i="2" s="1"/>
  <c r="P937" i="2"/>
  <c r="Q937" i="2" s="1"/>
  <c r="P873" i="2"/>
  <c r="Q873" i="2" s="1"/>
  <c r="P3230" i="2"/>
  <c r="Q3230" i="2" s="1"/>
  <c r="P2476" i="2"/>
  <c r="Q2476" i="2" s="1"/>
  <c r="P3686" i="2"/>
  <c r="Q3686" i="2" s="1"/>
  <c r="P2827" i="2"/>
  <c r="Q2827" i="2" s="1"/>
  <c r="P2769" i="2"/>
  <c r="Q2769" i="2" s="1"/>
  <c r="P2976" i="2"/>
  <c r="Q2976" i="2" s="1"/>
  <c r="P2745" i="2"/>
  <c r="Q2745" i="2" s="1"/>
  <c r="P2590" i="2"/>
  <c r="Q2590" i="2" s="1"/>
  <c r="P3289" i="2"/>
  <c r="Q3289" i="2" s="1"/>
  <c r="P2229" i="2"/>
  <c r="Q2229" i="2" s="1"/>
  <c r="P2525" i="2"/>
  <c r="Q2525" i="2" s="1"/>
  <c r="P3076" i="2"/>
  <c r="Q3076" i="2" s="1"/>
  <c r="P2644" i="2"/>
  <c r="Q2644" i="2" s="1"/>
  <c r="N2509" i="2"/>
  <c r="O2509" i="2" s="1"/>
  <c r="P1679" i="2"/>
  <c r="Q1679" i="2" s="1"/>
  <c r="P1451" i="2"/>
  <c r="Q1451" i="2" s="1"/>
  <c r="P1445" i="2"/>
  <c r="Q1445" i="2" s="1"/>
  <c r="P1400" i="2"/>
  <c r="Q1400" i="2" s="1"/>
  <c r="K1" i="2"/>
  <c r="P1146" i="2"/>
  <c r="Q1146" i="2" s="1"/>
  <c r="P1766" i="2"/>
  <c r="Q1766" i="2" s="1"/>
  <c r="P1727" i="2"/>
  <c r="Q1727" i="2" s="1"/>
  <c r="P1701" i="2"/>
  <c r="Q1701" i="2" s="1"/>
  <c r="P1604" i="2"/>
  <c r="Q1604" i="2" s="1"/>
  <c r="P1492" i="2"/>
  <c r="Q1492" i="2" s="1"/>
  <c r="P1455" i="2"/>
  <c r="Q1455" i="2" s="1"/>
  <c r="P1439" i="2"/>
  <c r="Q1439" i="2" s="1"/>
  <c r="P1425" i="2"/>
  <c r="Q1425" i="2" s="1"/>
  <c r="P1256" i="2"/>
  <c r="Q1256" i="2" s="1"/>
  <c r="P1247" i="2"/>
  <c r="Q1247" i="2" s="1"/>
  <c r="P1194" i="2"/>
  <c r="Q1194" i="2" s="1"/>
  <c r="P1185" i="2"/>
  <c r="Q1185" i="2" s="1"/>
  <c r="P1150" i="2"/>
  <c r="Q1150" i="2" s="1"/>
  <c r="P1142" i="2"/>
  <c r="Q1142" i="2" s="1"/>
  <c r="P1067" i="2"/>
  <c r="Q1067" i="2" s="1"/>
  <c r="P990" i="2"/>
  <c r="Q990" i="2" s="1"/>
  <c r="P889" i="2"/>
  <c r="Q889" i="2" s="1"/>
  <c r="P2197" i="2"/>
  <c r="Q2197" i="2" s="1"/>
  <c r="P2222" i="2"/>
  <c r="Q2222" i="2" s="1"/>
  <c r="P2238" i="2"/>
  <c r="Q2238" i="2" s="1"/>
  <c r="P2508" i="2"/>
  <c r="Q2508" i="2" s="1"/>
  <c r="P2655" i="2"/>
  <c r="Q2655" i="2" s="1"/>
  <c r="P2853" i="2"/>
  <c r="Q2853" i="2" s="1"/>
  <c r="N1897" i="2"/>
  <c r="P1897" i="2"/>
  <c r="Q1897" i="2" s="1"/>
  <c r="N1915" i="2"/>
  <c r="P1915" i="2"/>
  <c r="Q1915" i="2" s="1"/>
  <c r="N2003" i="2"/>
  <c r="P2003" i="2"/>
  <c r="Q2003" i="2" s="1"/>
  <c r="N2063" i="2"/>
  <c r="P2063" i="2"/>
  <c r="Q2063" i="2" s="1"/>
  <c r="P2184" i="2"/>
  <c r="Q2184" i="2" s="1"/>
  <c r="P2257" i="2"/>
  <c r="Q2257" i="2" s="1"/>
  <c r="P2296" i="2"/>
  <c r="Q2296" i="2" s="1"/>
  <c r="P2321" i="2"/>
  <c r="Q2321" i="2" s="1"/>
  <c r="P2624" i="2"/>
  <c r="Q2624" i="2" s="1"/>
  <c r="P2671" i="2"/>
  <c r="Q2671" i="2" s="1"/>
  <c r="P2696" i="2"/>
  <c r="Q2696" i="2" s="1"/>
  <c r="P1408" i="2"/>
  <c r="Q1408" i="2" s="1"/>
  <c r="P1485" i="2"/>
  <c r="Q1485" i="2" s="1"/>
  <c r="P1552" i="2"/>
  <c r="Q1552" i="2" s="1"/>
  <c r="P1599" i="2"/>
  <c r="Q1599" i="2" s="1"/>
  <c r="P1677" i="2"/>
  <c r="Q1677" i="2" s="1"/>
  <c r="N1814" i="2"/>
  <c r="P1814" i="2"/>
  <c r="Q1814" i="2" s="1"/>
  <c r="P1851" i="2"/>
  <c r="Q1851" i="2" s="1"/>
  <c r="N1851" i="2"/>
  <c r="N1856" i="2"/>
  <c r="P1856" i="2"/>
  <c r="Q1856" i="2" s="1"/>
  <c r="N1901" i="2"/>
  <c r="P1901" i="2"/>
  <c r="Q1901" i="2" s="1"/>
  <c r="N1932" i="2"/>
  <c r="P1932" i="2"/>
  <c r="Q1932" i="2" s="1"/>
  <c r="N2021" i="2"/>
  <c r="P2021" i="2"/>
  <c r="Q2021" i="2" s="1"/>
  <c r="N2145" i="2"/>
  <c r="P2145" i="2"/>
  <c r="Q2145" i="2" s="1"/>
  <c r="P2163" i="2"/>
  <c r="Q2163" i="2" s="1"/>
  <c r="N2163" i="2"/>
  <c r="O2163" i="2" s="1"/>
  <c r="P2212" i="2"/>
  <c r="Q2212" i="2" s="1"/>
  <c r="P2226" i="2"/>
  <c r="Q2226" i="2" s="1"/>
  <c r="P2421" i="2"/>
  <c r="Q2421" i="2" s="1"/>
  <c r="N2439" i="2"/>
  <c r="O2439" i="2" s="1"/>
  <c r="P2439" i="2"/>
  <c r="Q2439" i="2" s="1"/>
  <c r="P2546" i="2"/>
  <c r="Q2546" i="2" s="1"/>
  <c r="P2588" i="2"/>
  <c r="Q2588" i="2" s="1"/>
  <c r="P2778" i="2"/>
  <c r="Q2778" i="2" s="1"/>
  <c r="P2490" i="2"/>
  <c r="Q2490" i="2" s="1"/>
  <c r="P2522" i="2"/>
  <c r="Q2522" i="2" s="1"/>
  <c r="P2582" i="2"/>
  <c r="Q2582" i="2" s="1"/>
  <c r="P2680" i="2"/>
  <c r="Q2680" i="2" s="1"/>
  <c r="P2715" i="2"/>
  <c r="Q2715" i="2" s="1"/>
  <c r="P3103" i="2"/>
  <c r="Q3103" i="2" s="1"/>
  <c r="P3135" i="2"/>
  <c r="Q3135" i="2" s="1"/>
  <c r="P3194" i="2"/>
  <c r="Q3194" i="2" s="1"/>
  <c r="P2570" i="2"/>
  <c r="Q2570" i="2" s="1"/>
  <c r="P2580" i="2"/>
  <c r="Q2580" i="2" s="1"/>
  <c r="P2760" i="2"/>
  <c r="Q2760" i="2" s="1"/>
  <c r="P2813" i="2"/>
  <c r="Q2813" i="2" s="1"/>
  <c r="P2410" i="2"/>
  <c r="Q2410" i="2" s="1"/>
  <c r="P2429" i="2"/>
  <c r="Q2429" i="2" s="1"/>
  <c r="P2442" i="2"/>
  <c r="Q2442" i="2" s="1"/>
  <c r="P2474" i="2"/>
  <c r="Q2474" i="2" s="1"/>
  <c r="N2493" i="2"/>
  <c r="O2493" i="2" s="1"/>
  <c r="P2493" i="2"/>
  <c r="Q2493" i="2" s="1"/>
  <c r="P2540" i="2"/>
  <c r="Q2540" i="2" s="1"/>
  <c r="P2556" i="2"/>
  <c r="Q2556" i="2" s="1"/>
  <c r="P2626" i="2"/>
  <c r="Q2626" i="2" s="1"/>
  <c r="P2673" i="2"/>
  <c r="Q2673" i="2" s="1"/>
  <c r="P2690" i="2"/>
  <c r="Q2690" i="2" s="1"/>
  <c r="P2698" i="2"/>
  <c r="Q2698" i="2" s="1"/>
  <c r="P2726" i="2"/>
  <c r="Q2726" i="2" s="1"/>
  <c r="P2739" i="2"/>
  <c r="Q2739" i="2" s="1"/>
  <c r="P2991" i="2"/>
  <c r="Q2991" i="2" s="1"/>
  <c r="P3146" i="2"/>
  <c r="Q3146" i="2" s="1"/>
  <c r="P3192" i="2"/>
  <c r="Q3192" i="2" s="1"/>
  <c r="P3354" i="2"/>
  <c r="Q3354" i="2" s="1"/>
  <c r="P3441" i="2"/>
  <c r="Q3441" i="2" s="1"/>
  <c r="P3614" i="2"/>
  <c r="Q3614" i="2" s="1"/>
  <c r="P2975" i="2"/>
  <c r="Q2975" i="2" s="1"/>
  <c r="P3101" i="2"/>
  <c r="Q3101" i="2" s="1"/>
  <c r="P3160" i="2"/>
  <c r="Q3160" i="2" s="1"/>
  <c r="P3205" i="2"/>
  <c r="Q3205" i="2" s="1"/>
  <c r="P3337" i="2"/>
  <c r="Q3337" i="2" s="1"/>
  <c r="P3366" i="2"/>
  <c r="Q3366" i="2" s="1"/>
  <c r="P3402" i="2"/>
  <c r="Q3402" i="2" s="1"/>
  <c r="P3557" i="2"/>
  <c r="Q3557" i="2" s="1"/>
  <c r="P2781" i="2"/>
  <c r="Q2781" i="2" s="1"/>
  <c r="P2837" i="2"/>
  <c r="Q2837" i="2" s="1"/>
  <c r="P2865" i="2"/>
  <c r="Q2865" i="2" s="1"/>
  <c r="P3059" i="2"/>
  <c r="Q3059" i="2" s="1"/>
  <c r="P3141" i="2"/>
  <c r="Q3141" i="2" s="1"/>
  <c r="P3364" i="2"/>
  <c r="Q3364" i="2" s="1"/>
  <c r="P3438" i="2"/>
  <c r="Q3438" i="2" s="1"/>
  <c r="P3641" i="2"/>
  <c r="Q3641" i="2" s="1"/>
  <c r="P2987" i="2"/>
  <c r="Q2987" i="2" s="1"/>
  <c r="P3004" i="2"/>
  <c r="Q3004" i="2" s="1"/>
  <c r="P3034" i="2"/>
  <c r="Q3034" i="2" s="1"/>
  <c r="P3066" i="2"/>
  <c r="Q3066" i="2" s="1"/>
  <c r="P3511" i="2"/>
  <c r="Q3511" i="2" s="1"/>
  <c r="P3532" i="2"/>
  <c r="Q3532" i="2" s="1"/>
  <c r="P3451" i="2"/>
  <c r="Q3451" i="2" s="1"/>
  <c r="P3573" i="2"/>
  <c r="Q3573" i="2" s="1"/>
  <c r="P3760" i="2"/>
  <c r="Q3760" i="2" s="1"/>
  <c r="P4057" i="2"/>
  <c r="Q4057" i="2" s="1"/>
  <c r="P3501" i="2"/>
  <c r="Q3501" i="2" s="1"/>
  <c r="P3555" i="2"/>
  <c r="Q3555" i="2" s="1"/>
  <c r="P3675" i="2"/>
  <c r="Q3675" i="2" s="1"/>
  <c r="P3705" i="2"/>
  <c r="Q3705" i="2" s="1"/>
  <c r="P3838" i="2"/>
  <c r="Q3838" i="2" s="1"/>
  <c r="N3963" i="2"/>
  <c r="O3963" i="2" s="1"/>
  <c r="P3963" i="2"/>
  <c r="Q3963" i="2" s="1"/>
  <c r="P3635" i="2"/>
  <c r="Q3635" i="2" s="1"/>
  <c r="P3748" i="2"/>
  <c r="Q3748" i="2" s="1"/>
  <c r="P3798" i="2"/>
  <c r="Q3798" i="2" s="1"/>
  <c r="P3810" i="2"/>
  <c r="Q3810" i="2" s="1"/>
  <c r="P4047" i="2"/>
  <c r="Q4047" i="2" s="1"/>
  <c r="P4061" i="2"/>
  <c r="Q4061" i="2" s="1"/>
  <c r="P3890" i="2"/>
  <c r="Q3890" i="2" s="1"/>
  <c r="P2487" i="2"/>
  <c r="Q2487" i="2" s="1"/>
  <c r="P1412" i="2"/>
  <c r="Q1412" i="2" s="1"/>
  <c r="P727" i="2"/>
  <c r="Q727" i="2" s="1"/>
  <c r="N2058" i="2"/>
  <c r="P2058" i="2"/>
  <c r="Q2058" i="2" s="1"/>
  <c r="N1837" i="2"/>
  <c r="P1837" i="2"/>
  <c r="Q1837" i="2" s="1"/>
  <c r="P1765" i="2"/>
  <c r="Q1765" i="2" s="1"/>
  <c r="P1222" i="2"/>
  <c r="Q1222" i="2" s="1"/>
  <c r="P942" i="2"/>
  <c r="Q942" i="2" s="1"/>
  <c r="N2007" i="2"/>
  <c r="P2007" i="2"/>
  <c r="Q2007" i="2" s="1"/>
  <c r="N1905" i="2"/>
  <c r="P1905" i="2"/>
  <c r="Q1905" i="2" s="1"/>
  <c r="P1827" i="2"/>
  <c r="Q1827" i="2" s="1"/>
  <c r="N1827" i="2"/>
  <c r="P3930" i="2"/>
  <c r="Q3930" i="2" s="1"/>
  <c r="P4055" i="2"/>
  <c r="Q4055" i="2" s="1"/>
  <c r="P3868" i="2"/>
  <c r="Q3868" i="2" s="1"/>
  <c r="P1499" i="2"/>
  <c r="Q1499" i="2" s="1"/>
  <c r="P1490" i="2"/>
  <c r="Q1490" i="2" s="1"/>
  <c r="P1099" i="2"/>
  <c r="Q1099" i="2" s="1"/>
  <c r="P1088" i="2"/>
  <c r="Q1088" i="2" s="1"/>
  <c r="N1847" i="2"/>
  <c r="P1805" i="2"/>
  <c r="Q1805" i="2" s="1"/>
  <c r="P1310" i="2"/>
  <c r="Q1310" i="2" s="1"/>
  <c r="P856" i="2"/>
  <c r="Q856" i="2" s="1"/>
  <c r="P1038" i="2"/>
  <c r="Q1038" i="2" s="1"/>
  <c r="P1354" i="2"/>
  <c r="Q1354" i="2" s="1"/>
  <c r="P2871" i="2"/>
  <c r="Q2871" i="2" s="1"/>
  <c r="N1803" i="2"/>
  <c r="P1019" i="2"/>
  <c r="Q1019" i="2" s="1"/>
  <c r="P1220" i="2"/>
  <c r="Q1220" i="2" s="1"/>
  <c r="P1137" i="2"/>
  <c r="Q1137" i="2" s="1"/>
  <c r="P1259" i="2"/>
  <c r="Q1259" i="2" s="1"/>
  <c r="P768" i="2"/>
  <c r="Q768" i="2" s="1"/>
  <c r="N2036" i="2"/>
  <c r="P2036" i="2"/>
  <c r="Q2036" i="2" s="1"/>
  <c r="P2268" i="2"/>
  <c r="Q2268" i="2" s="1"/>
  <c r="P2320" i="2"/>
  <c r="Q2320" i="2" s="1"/>
  <c r="P2172" i="2"/>
  <c r="Q2172" i="2" s="1"/>
  <c r="P2727" i="2"/>
  <c r="Q2727" i="2" s="1"/>
  <c r="P3117" i="2"/>
  <c r="Q3117" i="2" s="1"/>
  <c r="P2182" i="2"/>
  <c r="Q2182" i="2" s="1"/>
  <c r="P1750" i="2"/>
  <c r="Q1750" i="2" s="1"/>
  <c r="P1712" i="2"/>
  <c r="Q1712" i="2" s="1"/>
  <c r="P1044" i="2"/>
  <c r="Q1044" i="2" s="1"/>
  <c r="P2193" i="2"/>
  <c r="Q2193" i="2" s="1"/>
  <c r="P1781" i="2"/>
  <c r="Q1781" i="2" s="1"/>
  <c r="P1626" i="2"/>
  <c r="Q1626" i="2" s="1"/>
  <c r="P857" i="2"/>
  <c r="Q857" i="2" s="1"/>
  <c r="P1570" i="2"/>
  <c r="Q1570" i="2" s="1"/>
  <c r="P1013" i="2"/>
  <c r="Q1013" i="2" s="1"/>
  <c r="N2095" i="2"/>
  <c r="P2256" i="2"/>
  <c r="Q2256" i="2" s="1"/>
  <c r="P2332" i="2"/>
  <c r="Q2332" i="2" s="1"/>
  <c r="P2763" i="2"/>
  <c r="Q2763" i="2" s="1"/>
  <c r="P3204" i="2"/>
  <c r="Q3204" i="2" s="1"/>
  <c r="P3164" i="2"/>
  <c r="Q3164" i="2" s="1"/>
  <c r="P3843" i="2"/>
  <c r="Q3843" i="2" s="1"/>
  <c r="P3829" i="2"/>
  <c r="Q3829" i="2" s="1"/>
  <c r="P3797" i="2"/>
  <c r="Q3797" i="2" s="1"/>
  <c r="P3558" i="2"/>
  <c r="Q3558" i="2" s="1"/>
  <c r="P3235" i="2"/>
  <c r="Q3235" i="2" s="1"/>
  <c r="P3062" i="2"/>
  <c r="Q3062" i="2" s="1"/>
  <c r="P2988" i="2"/>
  <c r="Q2988" i="2" s="1"/>
  <c r="P2828" i="2"/>
  <c r="Q2828" i="2" s="1"/>
  <c r="P2359" i="2"/>
  <c r="Q2359" i="2" s="1"/>
  <c r="P2345" i="2"/>
  <c r="Q2345" i="2" s="1"/>
  <c r="P2027" i="2"/>
  <c r="Q2027" i="2" s="1"/>
  <c r="P2219" i="2"/>
  <c r="Q2219" i="2" s="1"/>
  <c r="P2155" i="2"/>
  <c r="Q2155" i="2" s="1"/>
  <c r="P2297" i="2"/>
  <c r="Q2297" i="2" s="1"/>
  <c r="P1660" i="2"/>
  <c r="Q1660" i="2" s="1"/>
  <c r="P1790" i="2"/>
  <c r="Q1790" i="2" s="1"/>
  <c r="P3965" i="2"/>
  <c r="Q3965" i="2" s="1"/>
  <c r="N3939" i="2"/>
  <c r="O3939" i="2" s="1"/>
  <c r="P3908" i="2"/>
  <c r="Q3908" i="2" s="1"/>
  <c r="P3812" i="2"/>
  <c r="Q3812" i="2" s="1"/>
  <c r="P3591" i="2"/>
  <c r="Q3591" i="2" s="1"/>
  <c r="P3427" i="2"/>
  <c r="Q3427" i="2" s="1"/>
  <c r="P3374" i="2"/>
  <c r="Q3374" i="2" s="1"/>
  <c r="N3449" i="2"/>
  <c r="O3449" i="2" s="1"/>
  <c r="P3350" i="2"/>
  <c r="Q3350" i="2" s="1"/>
  <c r="P3334" i="2"/>
  <c r="Q3334" i="2" s="1"/>
  <c r="P3136" i="2"/>
  <c r="Q3136" i="2" s="1"/>
  <c r="P3083" i="2"/>
  <c r="Q3083" i="2" s="1"/>
  <c r="P3011" i="2"/>
  <c r="Q3011" i="2" s="1"/>
  <c r="P3095" i="2"/>
  <c r="Q3095" i="2" s="1"/>
  <c r="P3047" i="2"/>
  <c r="Q3047" i="2" s="1"/>
  <c r="P2911" i="2"/>
  <c r="Q2911" i="2" s="1"/>
  <c r="P2832" i="2"/>
  <c r="Q2832" i="2" s="1"/>
  <c r="P2821" i="2"/>
  <c r="Q2821" i="2" s="1"/>
  <c r="P2765" i="2"/>
  <c r="Q2765" i="2" s="1"/>
  <c r="P2622" i="2"/>
  <c r="Q2622" i="2" s="1"/>
  <c r="P2406" i="2"/>
  <c r="Q2406" i="2" s="1"/>
  <c r="P2370" i="2"/>
  <c r="Q2370" i="2" s="1"/>
  <c r="N2133" i="2"/>
  <c r="N2099" i="2"/>
  <c r="N2071" i="2"/>
  <c r="P2022" i="2"/>
  <c r="Q2022" i="2" s="1"/>
  <c r="N1991" i="2"/>
  <c r="P2378" i="2"/>
  <c r="Q2378" i="2" s="1"/>
  <c r="P2286" i="2"/>
  <c r="Q2286" i="2" s="1"/>
  <c r="P2048" i="2"/>
  <c r="Q2048" i="2" s="1"/>
  <c r="N1971" i="2"/>
  <c r="P1924" i="2"/>
  <c r="Q1924" i="2" s="1"/>
  <c r="P1586" i="2"/>
  <c r="Q1586" i="2" s="1"/>
  <c r="P1575" i="2"/>
  <c r="Q1575" i="2" s="1"/>
  <c r="P1474" i="2"/>
  <c r="Q1474" i="2" s="1"/>
  <c r="P1379" i="2"/>
  <c r="Q1379" i="2" s="1"/>
  <c r="P1334" i="2"/>
  <c r="Q1334" i="2" s="1"/>
  <c r="P1242" i="2"/>
  <c r="Q1242" i="2" s="1"/>
  <c r="P2086" i="2"/>
  <c r="Q2086" i="2" s="1"/>
  <c r="P2064" i="2"/>
  <c r="Q2064" i="2" s="1"/>
  <c r="P2034" i="2"/>
  <c r="Q2034" i="2" s="1"/>
  <c r="N1950" i="2"/>
  <c r="P1937" i="2"/>
  <c r="Q1937" i="2" s="1"/>
  <c r="N1918" i="2"/>
  <c r="N1886" i="2"/>
  <c r="N1799" i="2"/>
  <c r="P1728" i="2"/>
  <c r="Q1728" i="2" s="1"/>
  <c r="P1687" i="2"/>
  <c r="Q1687" i="2" s="1"/>
  <c r="P1681" i="2"/>
  <c r="Q1681" i="2" s="1"/>
  <c r="P1327" i="2"/>
  <c r="Q1327" i="2" s="1"/>
  <c r="P1291" i="2"/>
  <c r="Q1291" i="2" s="1"/>
  <c r="P1282" i="2"/>
  <c r="Q1282" i="2" s="1"/>
  <c r="P1263" i="2"/>
  <c r="Q1263" i="2" s="1"/>
  <c r="P1062" i="2"/>
  <c r="Q1062" i="2" s="1"/>
  <c r="P1017" i="2"/>
  <c r="Q1017" i="2" s="1"/>
  <c r="P989" i="2"/>
  <c r="Q989" i="2" s="1"/>
  <c r="P825" i="2"/>
  <c r="Q825" i="2" s="1"/>
  <c r="P1041" i="2"/>
  <c r="Q1041" i="2" s="1"/>
  <c r="P954" i="2"/>
  <c r="Q954" i="2" s="1"/>
  <c r="P4050" i="2"/>
  <c r="Q4050" i="2" s="1"/>
  <c r="P3792" i="2"/>
  <c r="Q3792" i="2" s="1"/>
  <c r="P3767" i="2"/>
  <c r="Q3767" i="2" s="1"/>
  <c r="P3659" i="2"/>
  <c r="Q3659" i="2" s="1"/>
  <c r="P3708" i="2"/>
  <c r="Q3708" i="2" s="1"/>
  <c r="P3483" i="2"/>
  <c r="Q3483" i="2" s="1"/>
  <c r="P3674" i="2"/>
  <c r="Q3674" i="2" s="1"/>
  <c r="P3466" i="2"/>
  <c r="Q3466" i="2" s="1"/>
  <c r="P3398" i="2"/>
  <c r="Q3398" i="2" s="1"/>
  <c r="P3282" i="2"/>
  <c r="Q3282" i="2" s="1"/>
  <c r="P3640" i="2"/>
  <c r="Q3640" i="2" s="1"/>
  <c r="P2948" i="2"/>
  <c r="Q2948" i="2" s="1"/>
  <c r="P3603" i="2"/>
  <c r="Q3603" i="2" s="1"/>
  <c r="P3254" i="2"/>
  <c r="Q3254" i="2" s="1"/>
  <c r="P2971" i="2"/>
  <c r="Q2971" i="2" s="1"/>
  <c r="P3652" i="2"/>
  <c r="Q3652" i="2" s="1"/>
  <c r="P2867" i="2"/>
  <c r="Q2867" i="2" s="1"/>
  <c r="N2503" i="2"/>
  <c r="O2503" i="2" s="1"/>
  <c r="N2431" i="2"/>
  <c r="O2431" i="2" s="1"/>
  <c r="P3150" i="2"/>
  <c r="Q3150" i="2" s="1"/>
  <c r="P2849" i="2"/>
  <c r="Q2849" i="2" s="1"/>
  <c r="N2770" i="2"/>
  <c r="O2770" i="2" s="1"/>
  <c r="P2681" i="2"/>
  <c r="Q2681" i="2" s="1"/>
  <c r="P3277" i="2"/>
  <c r="Q3277" i="2" s="1"/>
  <c r="P2618" i="2"/>
  <c r="Q2618" i="2" s="1"/>
  <c r="P2514" i="2"/>
  <c r="Q2514" i="2" s="1"/>
  <c r="P2333" i="2"/>
  <c r="Q2333" i="2" s="1"/>
  <c r="P2285" i="2"/>
  <c r="Q2285" i="2" s="1"/>
  <c r="P2269" i="2"/>
  <c r="Q2269" i="2" s="1"/>
  <c r="P2138" i="2"/>
  <c r="Q2138" i="2" s="1"/>
  <c r="P1705" i="2"/>
  <c r="Q1705" i="2" s="1"/>
  <c r="P1621" i="2"/>
  <c r="Q1621" i="2" s="1"/>
  <c r="P1479" i="2"/>
  <c r="Q1479" i="2" s="1"/>
  <c r="P1450" i="2"/>
  <c r="Q1450" i="2" s="1"/>
  <c r="P2678" i="2"/>
  <c r="Q2678" i="2" s="1"/>
  <c r="P2418" i="2"/>
  <c r="Q2418" i="2" s="1"/>
  <c r="P2364" i="2"/>
  <c r="Q2364" i="2" s="1"/>
  <c r="P2290" i="2"/>
  <c r="Q2290" i="2" s="1"/>
  <c r="P2228" i="2"/>
  <c r="Q2228" i="2" s="1"/>
  <c r="P1989" i="2"/>
  <c r="Q1989" i="2" s="1"/>
  <c r="N1927" i="2"/>
  <c r="P1909" i="2"/>
  <c r="Q1909" i="2" s="1"/>
  <c r="P2543" i="2"/>
  <c r="Q2543" i="2" s="1"/>
  <c r="N2381" i="2"/>
  <c r="O2381" i="2" s="1"/>
  <c r="P2340" i="2"/>
  <c r="Q2340" i="2" s="1"/>
  <c r="P2308" i="2"/>
  <c r="Q2308" i="2" s="1"/>
  <c r="P2276" i="2"/>
  <c r="Q2276" i="2" s="1"/>
  <c r="P2244" i="2"/>
  <c r="Q2244" i="2" s="1"/>
  <c r="P2460" i="2"/>
  <c r="Q2460" i="2" s="1"/>
  <c r="P2168" i="2"/>
  <c r="Q2168" i="2" s="1"/>
  <c r="N1988" i="2"/>
  <c r="P1988" i="2"/>
  <c r="Q1988" i="2" s="1"/>
  <c r="P1645" i="2"/>
  <c r="Q1645" i="2" s="1"/>
  <c r="P1471" i="2"/>
  <c r="Q1471" i="2" s="1"/>
  <c r="P1362" i="2"/>
  <c r="Q1362" i="2" s="1"/>
  <c r="P1347" i="2"/>
  <c r="Q1347" i="2" s="1"/>
  <c r="P1230" i="2"/>
  <c r="Q1230" i="2" s="1"/>
  <c r="P1139" i="2"/>
  <c r="Q1139" i="2" s="1"/>
  <c r="P1087" i="2"/>
  <c r="Q1087" i="2" s="1"/>
  <c r="P902" i="2"/>
  <c r="Q902" i="2" s="1"/>
  <c r="P809" i="2"/>
  <c r="Q809" i="2" s="1"/>
  <c r="P745" i="2"/>
  <c r="Q745" i="2" s="1"/>
  <c r="P2175" i="2"/>
  <c r="Q2175" i="2" s="1"/>
  <c r="P2094" i="2"/>
  <c r="Q2094" i="2" s="1"/>
  <c r="P2028" i="2"/>
  <c r="Q2028" i="2" s="1"/>
  <c r="P2009" i="2"/>
  <c r="Q2009" i="2" s="1"/>
  <c r="P1920" i="2"/>
  <c r="Q1920" i="2" s="1"/>
  <c r="P1883" i="2"/>
  <c r="Q1883" i="2" s="1"/>
  <c r="P1600" i="2"/>
  <c r="Q1600" i="2" s="1"/>
  <c r="P1563" i="2"/>
  <c r="Q1563" i="2" s="1"/>
  <c r="P1462" i="2"/>
  <c r="Q1462" i="2" s="1"/>
  <c r="P1343" i="2"/>
  <c r="Q1343" i="2" s="1"/>
  <c r="P1302" i="2"/>
  <c r="Q1302" i="2" s="1"/>
  <c r="P1186" i="2"/>
  <c r="Q1186" i="2" s="1"/>
  <c r="P1167" i="2"/>
  <c r="Q1167" i="2" s="1"/>
  <c r="P1115" i="2"/>
  <c r="Q1115" i="2" s="1"/>
  <c r="P1107" i="2"/>
  <c r="Q1107" i="2" s="1"/>
  <c r="P878" i="2"/>
  <c r="Q878" i="2" s="1"/>
  <c r="P2434" i="2"/>
  <c r="Q2434" i="2" s="1"/>
  <c r="P2383" i="2"/>
  <c r="Q2383" i="2" s="1"/>
  <c r="P2278" i="2"/>
  <c r="Q2278" i="2" s="1"/>
  <c r="P2232" i="2"/>
  <c r="Q2232" i="2" s="1"/>
  <c r="P2181" i="2"/>
  <c r="Q2181" i="2" s="1"/>
  <c r="P2044" i="2"/>
  <c r="Q2044" i="2" s="1"/>
  <c r="P1994" i="2"/>
  <c r="Q1994" i="2" s="1"/>
  <c r="P1884" i="2"/>
  <c r="Q1884" i="2" s="1"/>
  <c r="P1509" i="2"/>
  <c r="Q1509" i="2" s="1"/>
  <c r="P1371" i="2"/>
  <c r="Q1371" i="2" s="1"/>
  <c r="P2240" i="2"/>
  <c r="Q2240" i="2" s="1"/>
  <c r="P2252" i="2"/>
  <c r="Q2252" i="2" s="1"/>
  <c r="P2304" i="2"/>
  <c r="Q2304" i="2" s="1"/>
  <c r="P2316" i="2"/>
  <c r="Q2316" i="2" s="1"/>
  <c r="P2767" i="2"/>
  <c r="Q2767" i="2" s="1"/>
  <c r="P2176" i="2"/>
  <c r="Q2176" i="2" s="1"/>
  <c r="P2156" i="2"/>
  <c r="Q2156" i="2" s="1"/>
  <c r="P2356" i="2"/>
  <c r="Q2356" i="2" s="1"/>
  <c r="P2759" i="2"/>
  <c r="Q2759" i="2" s="1"/>
  <c r="N2759" i="2"/>
  <c r="O2759" i="2" s="1"/>
  <c r="P3172" i="2"/>
  <c r="Q3172" i="2" s="1"/>
  <c r="P3301" i="2"/>
  <c r="Q3301" i="2" s="1"/>
  <c r="P3180" i="2"/>
  <c r="Q3180" i="2" s="1"/>
  <c r="P3669" i="2"/>
  <c r="Q3669" i="2" s="1"/>
  <c r="P3880" i="2"/>
  <c r="Q3880" i="2" s="1"/>
  <c r="P2143" i="2"/>
  <c r="Q2143" i="2" s="1"/>
  <c r="P1843" i="2"/>
  <c r="Q1843" i="2" s="1"/>
  <c r="P1794" i="2"/>
  <c r="Q1794" i="2" s="1"/>
  <c r="P1717" i="2"/>
  <c r="Q1717" i="2" s="1"/>
  <c r="P1653" i="2"/>
  <c r="Q1653" i="2" s="1"/>
  <c r="P1293" i="2"/>
  <c r="Q1293" i="2" s="1"/>
  <c r="P1097" i="2"/>
  <c r="Q1097" i="2" s="1"/>
  <c r="P953" i="2"/>
  <c r="Q953" i="2" s="1"/>
  <c r="P837" i="2"/>
  <c r="Q837" i="2" s="1"/>
  <c r="P769" i="2"/>
  <c r="Q769" i="2" s="1"/>
  <c r="P1556" i="2"/>
  <c r="Q1556" i="2" s="1"/>
  <c r="P931" i="2"/>
  <c r="Q931" i="2" s="1"/>
  <c r="P838" i="2"/>
  <c r="Q838" i="2" s="1"/>
  <c r="P736" i="2"/>
  <c r="Q736" i="2" s="1"/>
  <c r="P1442" i="2"/>
  <c r="Q1442" i="2" s="1"/>
  <c r="P952" i="2"/>
  <c r="Q952" i="2" s="1"/>
  <c r="P762" i="2"/>
  <c r="Q762" i="2" s="1"/>
  <c r="P2178" i="2"/>
  <c r="Q2178" i="2" s="1"/>
  <c r="P1569" i="2"/>
  <c r="Q1569" i="2" s="1"/>
  <c r="P1126" i="2"/>
  <c r="Q1126" i="2" s="1"/>
  <c r="P737" i="2"/>
  <c r="Q737" i="2" s="1"/>
  <c r="P1397" i="2"/>
  <c r="Q1397" i="2" s="1"/>
  <c r="P966" i="2"/>
  <c r="Q966" i="2" s="1"/>
  <c r="P726" i="2"/>
  <c r="Q726" i="2" s="1"/>
  <c r="P1973" i="2"/>
  <c r="Q1973" i="2" s="1"/>
  <c r="P1894" i="2"/>
  <c r="Q1894" i="2" s="1"/>
  <c r="N2136" i="2"/>
  <c r="P2136" i="2"/>
  <c r="Q2136" i="2" s="1"/>
  <c r="N2016" i="2"/>
  <c r="P2016" i="2"/>
  <c r="Q2016" i="2" s="1"/>
  <c r="P3789" i="2"/>
  <c r="Q3789" i="2" s="1"/>
  <c r="P3691" i="2"/>
  <c r="Q3691" i="2" s="1"/>
  <c r="P3383" i="2"/>
  <c r="Q3383" i="2" s="1"/>
  <c r="P3367" i="2"/>
  <c r="Q3367" i="2" s="1"/>
  <c r="P3401" i="2"/>
  <c r="Q3401" i="2" s="1"/>
  <c r="P3038" i="2"/>
  <c r="Q3038" i="2" s="1"/>
  <c r="P2886" i="2"/>
  <c r="Q2886" i="2" s="1"/>
  <c r="P2746" i="2"/>
  <c r="Q2746" i="2" s="1"/>
  <c r="P2351" i="2"/>
  <c r="Q2351" i="2" s="1"/>
  <c r="P2339" i="2"/>
  <c r="Q2339" i="2" s="1"/>
  <c r="P2275" i="2"/>
  <c r="Q2275" i="2" s="1"/>
  <c r="N2121" i="2"/>
  <c r="P1628" i="2"/>
  <c r="Q1628" i="2" s="1"/>
  <c r="P1804" i="2"/>
  <c r="Q1804" i="2" s="1"/>
  <c r="P1613" i="2"/>
  <c r="Q1613" i="2" s="1"/>
  <c r="P3886" i="2"/>
  <c r="Q3886" i="2" s="1"/>
  <c r="P4037" i="2"/>
  <c r="Q4037" i="2" s="1"/>
  <c r="P3587" i="2"/>
  <c r="Q3587" i="2" s="1"/>
  <c r="P3523" i="2"/>
  <c r="Q3523" i="2" s="1"/>
  <c r="P3462" i="2"/>
  <c r="Q3462" i="2" s="1"/>
  <c r="P3575" i="2"/>
  <c r="Q3575" i="2" s="1"/>
  <c r="P3503" i="2"/>
  <c r="Q3503" i="2" s="1"/>
  <c r="P3212" i="2"/>
  <c r="Q3212" i="2" s="1"/>
  <c r="P3190" i="2"/>
  <c r="Q3190" i="2" s="1"/>
  <c r="P3079" i="2"/>
  <c r="Q3079" i="2" s="1"/>
  <c r="P3039" i="2"/>
  <c r="Q3039" i="2" s="1"/>
  <c r="P2793" i="2"/>
  <c r="Q2793" i="2" s="1"/>
  <c r="P2630" i="2"/>
  <c r="Q2630" i="2" s="1"/>
  <c r="P2584" i="2"/>
  <c r="Q2584" i="2" s="1"/>
  <c r="P2070" i="2"/>
  <c r="Q2070" i="2" s="1"/>
  <c r="P1960" i="2"/>
  <c r="Q1960" i="2" s="1"/>
  <c r="P1957" i="2"/>
  <c r="Q1957" i="2" s="1"/>
  <c r="P2400" i="2"/>
  <c r="Q2400" i="2" s="1"/>
  <c r="P2354" i="2"/>
  <c r="Q2354" i="2" s="1"/>
  <c r="P2298" i="2"/>
  <c r="Q2298" i="2" s="1"/>
  <c r="N2251" i="2"/>
  <c r="O2251" i="2" s="1"/>
  <c r="N1903" i="2"/>
  <c r="N1823" i="2"/>
  <c r="P2110" i="2"/>
  <c r="Q2110" i="2" s="1"/>
  <c r="P1792" i="2"/>
  <c r="Q1792" i="2" s="1"/>
  <c r="P1598" i="2"/>
  <c r="Q1598" i="2" s="1"/>
  <c r="P1363" i="2"/>
  <c r="Q1363" i="2" s="1"/>
  <c r="P1299" i="2"/>
  <c r="Q1299" i="2" s="1"/>
  <c r="P1053" i="2"/>
  <c r="Q1053" i="2" s="1"/>
  <c r="P814" i="2"/>
  <c r="Q814" i="2" s="1"/>
  <c r="P750" i="2"/>
  <c r="Q750" i="2" s="1"/>
  <c r="P722" i="2"/>
  <c r="Q722" i="2" s="1"/>
  <c r="P1198" i="2"/>
  <c r="Q1198" i="2" s="1"/>
  <c r="P1171" i="2"/>
  <c r="Q1171" i="2" s="1"/>
  <c r="P962" i="2"/>
  <c r="Q962" i="2" s="1"/>
  <c r="P789" i="2"/>
  <c r="Q789" i="2" s="1"/>
  <c r="P661" i="2"/>
  <c r="Q661" i="2" s="1"/>
  <c r="N3879" i="2"/>
  <c r="O3879" i="2" s="1"/>
  <c r="P3741" i="2"/>
  <c r="Q3741" i="2" s="1"/>
  <c r="P3639" i="2"/>
  <c r="Q3639" i="2" s="1"/>
  <c r="P3615" i="2"/>
  <c r="Q3615" i="2" s="1"/>
  <c r="N3541" i="2"/>
  <c r="O3541" i="2" s="1"/>
  <c r="P3925" i="2"/>
  <c r="Q3925" i="2" s="1"/>
  <c r="P3840" i="2"/>
  <c r="Q3840" i="2" s="1"/>
  <c r="N3750" i="2"/>
  <c r="O3750" i="2" s="1"/>
  <c r="P3596" i="2"/>
  <c r="Q3596" i="2" s="1"/>
  <c r="P3551" i="2"/>
  <c r="Q3551" i="2" s="1"/>
  <c r="P3403" i="2"/>
  <c r="Q3403" i="2" s="1"/>
  <c r="N3585" i="2"/>
  <c r="O3585" i="2" s="1"/>
  <c r="P3342" i="2"/>
  <c r="Q3342" i="2" s="1"/>
  <c r="P3206" i="2"/>
  <c r="Q3206" i="2" s="1"/>
  <c r="P3920" i="2"/>
  <c r="Q3920" i="2" s="1"/>
  <c r="P3772" i="2"/>
  <c r="Q3772" i="2" s="1"/>
  <c r="P3121" i="2"/>
  <c r="Q3121" i="2" s="1"/>
  <c r="P2903" i="2"/>
  <c r="Q2903" i="2" s="1"/>
  <c r="P2572" i="2"/>
  <c r="Q2572" i="2" s="1"/>
  <c r="P3091" i="2"/>
  <c r="Q3091" i="2" s="1"/>
  <c r="P2922" i="2"/>
  <c r="Q2922" i="2" s="1"/>
  <c r="P2312" i="2"/>
  <c r="Q2312" i="2" s="1"/>
  <c r="P2248" i="2"/>
  <c r="Q2248" i="2" s="1"/>
  <c r="P2186" i="2"/>
  <c r="Q2186" i="2" s="1"/>
  <c r="P2118" i="2"/>
  <c r="Q2118" i="2" s="1"/>
  <c r="P2052" i="2"/>
  <c r="Q2052" i="2" s="1"/>
  <c r="P1467" i="2"/>
  <c r="Q1467" i="2" s="1"/>
  <c r="P2338" i="2"/>
  <c r="Q2338" i="2" s="1"/>
  <c r="P2274" i="2"/>
  <c r="Q2274" i="2" s="1"/>
  <c r="P1980" i="2"/>
  <c r="Q1980" i="2" s="1"/>
  <c r="P1904" i="2"/>
  <c r="Q1904" i="2" s="1"/>
  <c r="P2610" i="2"/>
  <c r="Q2610" i="2" s="1"/>
  <c r="P2458" i="2"/>
  <c r="Q2458" i="2" s="1"/>
  <c r="P2216" i="2"/>
  <c r="Q2216" i="2" s="1"/>
  <c r="P2012" i="2"/>
  <c r="Q2012" i="2" s="1"/>
  <c r="P1760" i="2"/>
  <c r="Q1760" i="2" s="1"/>
  <c r="P1491" i="2"/>
  <c r="Q1491" i="2" s="1"/>
  <c r="P1475" i="2"/>
  <c r="Q1475" i="2" s="1"/>
  <c r="P1083" i="2"/>
  <c r="Q1083" i="2" s="1"/>
  <c r="P961" i="2"/>
  <c r="Q961" i="2" s="1"/>
  <c r="P901" i="2"/>
  <c r="Q901" i="2" s="1"/>
  <c r="P2949" i="2"/>
  <c r="Q2949" i="2" s="1"/>
  <c r="P2598" i="2"/>
  <c r="Q2598" i="2" s="1"/>
  <c r="P2066" i="2"/>
  <c r="Q2066" i="2" s="1"/>
  <c r="P2008" i="2"/>
  <c r="Q2008" i="2" s="1"/>
  <c r="P1853" i="2"/>
  <c r="Q1853" i="2" s="1"/>
  <c r="P1255" i="2"/>
  <c r="Q1255" i="2" s="1"/>
  <c r="P1029" i="2"/>
  <c r="Q1029" i="2" s="1"/>
  <c r="P1010" i="2"/>
  <c r="Q1010" i="2" s="1"/>
  <c r="P982" i="2"/>
  <c r="Q982" i="2" s="1"/>
  <c r="P2963" i="2"/>
  <c r="Q2963" i="2" s="1"/>
  <c r="N1984" i="2"/>
  <c r="P1984" i="2"/>
  <c r="Q1984" i="2" s="1"/>
  <c r="P1861" i="2"/>
  <c r="Q1861" i="2" s="1"/>
  <c r="P2220" i="2"/>
  <c r="Q2220" i="2" s="1"/>
  <c r="P2236" i="2"/>
  <c r="Q2236" i="2" s="1"/>
  <c r="P2288" i="2"/>
  <c r="Q2288" i="2" s="1"/>
  <c r="P2300" i="2"/>
  <c r="Q2300" i="2" s="1"/>
  <c r="N2096" i="2"/>
  <c r="P2096" i="2"/>
  <c r="Q2096" i="2" s="1"/>
  <c r="P2348" i="2"/>
  <c r="Q2348" i="2" s="1"/>
  <c r="P2224" i="2"/>
  <c r="Q2224" i="2" s="1"/>
  <c r="P2775" i="2"/>
  <c r="Q2775" i="2" s="1"/>
  <c r="P3065" i="2"/>
  <c r="Q3065" i="2" s="1"/>
  <c r="P3089" i="2"/>
  <c r="Q3089" i="2" s="1"/>
  <c r="P3148" i="2"/>
  <c r="Q3148" i="2" s="1"/>
  <c r="P3057" i="2"/>
  <c r="Q3057" i="2" s="1"/>
  <c r="P3140" i="2"/>
  <c r="Q3140" i="2" s="1"/>
  <c r="P3156" i="2"/>
  <c r="Q3156" i="2" s="1"/>
  <c r="P4009" i="2"/>
  <c r="Q4009" i="2" s="1"/>
  <c r="P3860" i="2"/>
  <c r="Q3860" i="2" s="1"/>
  <c r="P3916" i="2"/>
  <c r="Q3916" i="2" s="1"/>
  <c r="P3999" i="2"/>
  <c r="Q3999" i="2" s="1"/>
  <c r="P2450" i="2"/>
  <c r="Q2450" i="2" s="1"/>
  <c r="N1839" i="2"/>
  <c r="P1769" i="2"/>
  <c r="Q1769" i="2" s="1"/>
  <c r="P1523" i="2"/>
  <c r="Q1523" i="2" s="1"/>
  <c r="P1398" i="2"/>
  <c r="Q1398" i="2" s="1"/>
  <c r="P1275" i="2"/>
  <c r="Q1275" i="2" s="1"/>
  <c r="P1138" i="2"/>
  <c r="Q1138" i="2" s="1"/>
  <c r="P1500" i="2"/>
  <c r="Q1500" i="2" s="1"/>
  <c r="P1399" i="2"/>
  <c r="Q1399" i="2" s="1"/>
  <c r="P1294" i="2"/>
  <c r="Q1294" i="2" s="1"/>
  <c r="P1131" i="2"/>
  <c r="Q1131" i="2" s="1"/>
  <c r="P800" i="2"/>
  <c r="Q800" i="2" s="1"/>
  <c r="P994" i="2"/>
  <c r="Q994" i="2" s="1"/>
  <c r="P1381" i="2"/>
  <c r="Q1381" i="2" s="1"/>
  <c r="P1340" i="2"/>
  <c r="Q1340" i="2" s="1"/>
  <c r="P1045" i="2"/>
  <c r="Q1045" i="2" s="1"/>
  <c r="P993" i="2"/>
  <c r="Q993" i="2" s="1"/>
  <c r="P801" i="2"/>
  <c r="Q801" i="2" s="1"/>
  <c r="P1776" i="2"/>
  <c r="Q1776" i="2" s="1"/>
  <c r="P1183" i="2"/>
  <c r="Q1183" i="2" s="1"/>
  <c r="P1964" i="2"/>
  <c r="Q1964" i="2" s="1"/>
  <c r="P1806" i="2"/>
  <c r="Q1806" i="2" s="1"/>
  <c r="P1764" i="2"/>
  <c r="Q1764" i="2" s="1"/>
  <c r="P1836" i="2"/>
  <c r="Q1836" i="2" s="1"/>
  <c r="P3278" i="2"/>
  <c r="Q3278" i="2" s="1"/>
  <c r="P3198" i="2"/>
  <c r="Q3198" i="2" s="1"/>
  <c r="P2829" i="2"/>
  <c r="Q2829" i="2" s="1"/>
  <c r="P2908" i="2"/>
  <c r="Q2908" i="2" s="1"/>
  <c r="P2718" i="2"/>
  <c r="Q2718" i="2" s="1"/>
  <c r="P2518" i="2"/>
  <c r="Q2518" i="2" s="1"/>
  <c r="P2074" i="2"/>
  <c r="Q2074" i="2" s="1"/>
  <c r="P2068" i="2"/>
  <c r="Q2068" i="2" s="1"/>
  <c r="P1990" i="2"/>
  <c r="Q1990" i="2" s="1"/>
  <c r="P2126" i="2"/>
  <c r="Q2126" i="2" s="1"/>
  <c r="P1785" i="2"/>
  <c r="Q1785" i="2" s="1"/>
  <c r="P1539" i="2"/>
  <c r="Q1539" i="2" s="1"/>
  <c r="P1435" i="2"/>
  <c r="Q1435" i="2" s="1"/>
  <c r="P1418" i="2"/>
  <c r="Q1418" i="2" s="1"/>
  <c r="P1350" i="2"/>
  <c r="Q1350" i="2" s="1"/>
  <c r="P2040" i="2"/>
  <c r="Q2040" i="2" s="1"/>
  <c r="P2030" i="2"/>
  <c r="Q2030" i="2" s="1"/>
  <c r="N1775" i="2"/>
  <c r="P1042" i="2"/>
  <c r="Q1042" i="2" s="1"/>
  <c r="P918" i="2"/>
  <c r="Q918" i="2" s="1"/>
  <c r="P886" i="2"/>
  <c r="Q886" i="2" s="1"/>
  <c r="P758" i="2"/>
  <c r="Q758" i="2" s="1"/>
  <c r="P797" i="2"/>
  <c r="Q797" i="2" s="1"/>
  <c r="P3728" i="2"/>
  <c r="Q3728" i="2" s="1"/>
  <c r="P3701" i="2"/>
  <c r="Q3701" i="2" s="1"/>
  <c r="P3599" i="2"/>
  <c r="Q3599" i="2" s="1"/>
  <c r="P3515" i="2"/>
  <c r="Q3515" i="2" s="1"/>
  <c r="P3470" i="2"/>
  <c r="Q3470" i="2" s="1"/>
  <c r="P3430" i="2"/>
  <c r="Q3430" i="2" s="1"/>
  <c r="P3547" i="2"/>
  <c r="Q3547" i="2" s="1"/>
  <c r="P3478" i="2"/>
  <c r="Q3478" i="2" s="1"/>
  <c r="P3242" i="2"/>
  <c r="Q3242" i="2" s="1"/>
  <c r="P3069" i="2"/>
  <c r="Q3069" i="2" s="1"/>
  <c r="P2899" i="2"/>
  <c r="Q2899" i="2" s="1"/>
  <c r="P2606" i="2"/>
  <c r="Q2606" i="2" s="1"/>
  <c r="P2782" i="2"/>
  <c r="Q2782" i="2" s="1"/>
  <c r="P3347" i="2"/>
  <c r="Q3347" i="2" s="1"/>
  <c r="P2883" i="2"/>
  <c r="Q2883" i="2" s="1"/>
  <c r="P2820" i="2"/>
  <c r="Q2820" i="2" s="1"/>
  <c r="P2697" i="2"/>
  <c r="Q2697" i="2" s="1"/>
  <c r="P2688" i="2"/>
  <c r="Q2688" i="2" s="1"/>
  <c r="P2676" i="2"/>
  <c r="Q2676" i="2" s="1"/>
  <c r="P2596" i="2"/>
  <c r="Q2596" i="2" s="1"/>
  <c r="P2492" i="2"/>
  <c r="Q2492" i="2" s="1"/>
  <c r="P3314" i="2"/>
  <c r="Q3314" i="2" s="1"/>
  <c r="P2530" i="2"/>
  <c r="Q2530" i="2" s="1"/>
  <c r="P2498" i="2"/>
  <c r="Q2498" i="2" s="1"/>
  <c r="P1877" i="2"/>
  <c r="Q1877" i="2" s="1"/>
  <c r="P1741" i="2"/>
  <c r="Q1741" i="2" s="1"/>
  <c r="P2466" i="2"/>
  <c r="Q2466" i="2" s="1"/>
  <c r="P1889" i="2"/>
  <c r="Q1889" i="2" s="1"/>
  <c r="P3178" i="2"/>
  <c r="Q3178" i="2" s="1"/>
  <c r="P2084" i="2"/>
  <c r="Q2084" i="2" s="1"/>
  <c r="N2084" i="2"/>
  <c r="P1054" i="2"/>
  <c r="Q1054" i="2" s="1"/>
  <c r="P909" i="2"/>
  <c r="Q909" i="2" s="1"/>
  <c r="N2124" i="2"/>
  <c r="P2124" i="2"/>
  <c r="Q2124" i="2" s="1"/>
  <c r="P1587" i="2"/>
  <c r="Q1587" i="2" s="1"/>
  <c r="P1486" i="2"/>
  <c r="Q1486" i="2" s="1"/>
  <c r="P1419" i="2"/>
  <c r="Q1419" i="2" s="1"/>
  <c r="P1231" i="2"/>
  <c r="Q1231" i="2" s="1"/>
  <c r="P1058" i="2"/>
  <c r="Q1058" i="2" s="1"/>
  <c r="P910" i="2"/>
  <c r="Q910" i="2" s="1"/>
  <c r="P2272" i="2"/>
  <c r="Q2272" i="2" s="1"/>
  <c r="P2284" i="2"/>
  <c r="Q2284" i="2" s="1"/>
  <c r="P2336" i="2"/>
  <c r="Q2336" i="2" s="1"/>
  <c r="N2020" i="2"/>
  <c r="P2020" i="2"/>
  <c r="Q2020" i="2" s="1"/>
  <c r="P3081" i="2"/>
  <c r="Q3081" i="2" s="1"/>
  <c r="P3097" i="2"/>
  <c r="Q3097" i="2" s="1"/>
  <c r="P3188" i="2"/>
  <c r="Q3188" i="2" s="1"/>
  <c r="P3826" i="2"/>
  <c r="Q3826" i="2" s="1"/>
  <c r="P3900" i="2"/>
  <c r="Q3900" i="2" s="1"/>
  <c r="P1865" i="2"/>
  <c r="Q1865" i="2" s="1"/>
  <c r="P1339" i="2"/>
  <c r="Q1339" i="2" s="1"/>
  <c r="P1211" i="2"/>
  <c r="Q1211" i="2" s="1"/>
  <c r="P829" i="2"/>
  <c r="Q829" i="2" s="1"/>
  <c r="P2120" i="2"/>
  <c r="Q2120" i="2" s="1"/>
  <c r="P1849" i="2"/>
  <c r="Q1849" i="2" s="1"/>
  <c r="P1527" i="2"/>
  <c r="Q1527" i="2" s="1"/>
  <c r="P1446" i="2"/>
  <c r="Q1446" i="2" s="1"/>
  <c r="P992" i="2"/>
  <c r="Q992" i="2" s="1"/>
  <c r="P859" i="2"/>
  <c r="Q859" i="2" s="1"/>
  <c r="P794" i="2"/>
  <c r="Q794" i="2" s="1"/>
  <c r="P706" i="2"/>
  <c r="Q706" i="2" s="1"/>
  <c r="P1514" i="2"/>
  <c r="Q1514" i="2" s="1"/>
  <c r="P1046" i="2"/>
  <c r="Q1046" i="2" s="1"/>
  <c r="P985" i="2"/>
  <c r="Q985" i="2" s="1"/>
  <c r="P2294" i="2"/>
  <c r="Q2294" i="2" s="1"/>
  <c r="P1821" i="2"/>
  <c r="Q1821" i="2" s="1"/>
  <c r="P1649" i="2"/>
  <c r="Q1649" i="2" s="1"/>
  <c r="P1538" i="2"/>
  <c r="Q1538" i="2" s="1"/>
  <c r="P1495" i="2"/>
  <c r="Q1495" i="2" s="1"/>
  <c r="P1326" i="2"/>
  <c r="Q1326" i="2" s="1"/>
  <c r="P1203" i="2"/>
  <c r="Q1203" i="2" s="1"/>
  <c r="P693" i="2"/>
  <c r="Q693" i="2" s="1"/>
  <c r="P1274" i="2"/>
  <c r="Q1274" i="2" s="1"/>
  <c r="P858" i="2"/>
  <c r="Q858" i="2" s="1"/>
  <c r="Q3" i="2" l="1"/>
  <c r="P1" i="2" a="1"/>
  <c r="P1" i="2" s="1"/>
  <c r="M32" i="2"/>
  <c r="N32" i="2" s="1"/>
  <c r="M42" i="2"/>
  <c r="N42" i="2" s="1"/>
  <c r="M57" i="2"/>
  <c r="N57" i="2" s="1"/>
  <c r="M77" i="2"/>
  <c r="N77" i="2" s="1"/>
  <c r="M92" i="2"/>
  <c r="N92" i="2" s="1"/>
  <c r="M110" i="2"/>
  <c r="N110" i="2" s="1"/>
  <c r="M128" i="2"/>
  <c r="N128" i="2" s="1"/>
  <c r="M146" i="2"/>
  <c r="N146" i="2" s="1"/>
  <c r="M157" i="2"/>
  <c r="N157" i="2" s="1"/>
  <c r="M175" i="2"/>
  <c r="N175" i="2" s="1"/>
  <c r="M191" i="2"/>
  <c r="N191" i="2" s="1"/>
  <c r="M210" i="2"/>
  <c r="N210" i="2" s="1"/>
  <c r="M226" i="2"/>
  <c r="N226" i="2" s="1"/>
  <c r="M244" i="2"/>
  <c r="N244" i="2" s="1"/>
  <c r="M261" i="2"/>
  <c r="N261" i="2" s="1"/>
  <c r="M277" i="2"/>
  <c r="N277" i="2" s="1"/>
  <c r="M288" i="2"/>
  <c r="N288" i="2" s="1"/>
  <c r="M304" i="2"/>
  <c r="N304" i="2" s="1"/>
  <c r="M320" i="2"/>
  <c r="N320" i="2" s="1"/>
  <c r="M338" i="2"/>
  <c r="N338" i="2" s="1"/>
  <c r="M355" i="2"/>
  <c r="N355" i="2" s="1"/>
  <c r="M374" i="2"/>
  <c r="N374" i="2" s="1"/>
  <c r="M391" i="2"/>
  <c r="N391" i="2" s="1"/>
  <c r="M417" i="2"/>
  <c r="N417" i="2" s="1"/>
  <c r="M434" i="2"/>
  <c r="N434" i="2" s="1"/>
  <c r="M457" i="2"/>
  <c r="N457" i="2" s="1"/>
  <c r="M467" i="2"/>
  <c r="N467" i="2" s="1"/>
  <c r="M478" i="2"/>
  <c r="N478" i="2" s="1"/>
  <c r="M495" i="2"/>
  <c r="N495" i="2" s="1"/>
  <c r="M513" i="2"/>
  <c r="N513" i="2" s="1"/>
  <c r="M528" i="2"/>
  <c r="N528" i="2" s="1"/>
  <c r="M548" i="2"/>
  <c r="N548" i="2" s="1"/>
  <c r="M557" i="2"/>
  <c r="N557" i="2" s="1"/>
  <c r="M573" i="2"/>
  <c r="N573" i="2" s="1"/>
  <c r="M587" i="2"/>
  <c r="N587" i="2" s="1"/>
  <c r="M616" i="2"/>
  <c r="N616" i="2" s="1"/>
  <c r="M625" i="2"/>
  <c r="N625" i="2" s="1"/>
  <c r="M642" i="2"/>
  <c r="N642" i="2" s="1"/>
  <c r="M651" i="2"/>
  <c r="N651" i="2" s="1"/>
  <c r="M667" i="2"/>
  <c r="N667" i="2" s="1"/>
  <c r="M681" i="2"/>
  <c r="N681" i="2" s="1"/>
  <c r="M697" i="2"/>
  <c r="N697" i="2" s="1"/>
  <c r="M712" i="2"/>
  <c r="N712" i="2" s="1"/>
  <c r="M729" i="2"/>
  <c r="N729" i="2" s="1"/>
  <c r="M738" i="2"/>
  <c r="N738" i="2" s="1"/>
  <c r="M748" i="2"/>
  <c r="N748" i="2" s="1"/>
  <c r="M765" i="2"/>
  <c r="N765" i="2" s="1"/>
  <c r="M781" i="2"/>
  <c r="N781" i="2" s="1"/>
  <c r="M797" i="2"/>
  <c r="N797" i="2" s="1"/>
  <c r="M813" i="2"/>
  <c r="N813" i="2" s="1"/>
  <c r="M830" i="2"/>
  <c r="N830" i="2" s="1"/>
  <c r="M857" i="2"/>
  <c r="N857" i="2" s="1"/>
  <c r="M872" i="2"/>
  <c r="N872" i="2" s="1"/>
  <c r="M888" i="2"/>
  <c r="N888" i="2" s="1"/>
  <c r="M905" i="2"/>
  <c r="N905" i="2" s="1"/>
  <c r="M920" i="2"/>
  <c r="N920" i="2" s="1"/>
  <c r="M937" i="2"/>
  <c r="N937" i="2" s="1"/>
  <c r="M958" i="2"/>
  <c r="N958" i="2" s="1"/>
  <c r="M974" i="2"/>
  <c r="N974" i="2" s="1"/>
  <c r="M991" i="2"/>
  <c r="N991" i="2" s="1"/>
  <c r="M1007" i="2"/>
  <c r="N1007" i="2" s="1"/>
  <c r="M1021" i="2"/>
  <c r="N1021" i="2" s="1"/>
  <c r="M1033" i="2"/>
  <c r="N1033" i="2" s="1"/>
  <c r="M1049" i="2"/>
  <c r="N1049" i="2" s="1"/>
  <c r="M1059" i="2"/>
  <c r="N1059" i="2" s="1"/>
  <c r="M1074" i="2"/>
  <c r="N1074" i="2" s="1"/>
  <c r="M1091" i="2"/>
  <c r="N1091" i="2" s="1"/>
  <c r="M1107" i="2"/>
  <c r="N1107" i="2" s="1"/>
  <c r="M1116" i="2"/>
  <c r="N1116" i="2" s="1"/>
  <c r="M1132" i="2"/>
  <c r="N1132" i="2" s="1"/>
  <c r="M1148" i="2"/>
  <c r="N1148" i="2" s="1"/>
  <c r="M1158" i="2"/>
  <c r="N1158" i="2" s="1"/>
  <c r="M1174" i="2"/>
  <c r="N1174" i="2" s="1"/>
  <c r="M1190" i="2"/>
  <c r="N1190" i="2" s="1"/>
  <c r="M1200" i="2"/>
  <c r="N1200" i="2" s="1"/>
  <c r="M1215" i="2"/>
  <c r="N1215" i="2" s="1"/>
  <c r="M1232" i="2"/>
  <c r="N1232" i="2" s="1"/>
  <c r="M1245" i="2"/>
  <c r="N1245" i="2" s="1"/>
  <c r="M1261" i="2"/>
  <c r="N1261" i="2" s="1"/>
  <c r="M1278" i="2"/>
  <c r="N1278" i="2" s="1"/>
  <c r="M1295" i="2"/>
  <c r="N1295" i="2" s="1"/>
  <c r="M1311" i="2"/>
  <c r="N1311" i="2" s="1"/>
  <c r="M1326" i="2"/>
  <c r="N1326" i="2" s="1"/>
  <c r="M1342" i="2"/>
  <c r="N1342" i="2" s="1"/>
  <c r="M1359" i="2"/>
  <c r="N1359" i="2" s="1"/>
  <c r="M1375" i="2"/>
  <c r="N1375" i="2" s="1"/>
  <c r="M1391" i="2"/>
  <c r="N1391" i="2" s="1"/>
  <c r="M1406" i="2"/>
  <c r="N1406" i="2" s="1"/>
  <c r="M1422" i="2"/>
  <c r="N1422" i="2" s="1"/>
  <c r="M1439" i="2"/>
  <c r="N1439" i="2" s="1"/>
  <c r="M1455" i="2"/>
  <c r="N1455" i="2" s="1"/>
  <c r="M1471" i="2"/>
  <c r="N1471" i="2" s="1"/>
  <c r="M1482" i="2"/>
  <c r="N1482" i="2" s="1"/>
  <c r="M1497" i="2"/>
  <c r="N1497" i="2" s="1"/>
  <c r="M1514" i="2"/>
  <c r="N1514" i="2" s="1"/>
  <c r="M1530" i="2"/>
  <c r="N1530" i="2" s="1"/>
  <c r="M1545" i="2"/>
  <c r="N1545" i="2" s="1"/>
  <c r="M1562" i="2"/>
  <c r="N1562" i="2" s="1"/>
  <c r="M1579" i="2"/>
  <c r="N1579" i="2" s="1"/>
  <c r="M1595" i="2"/>
  <c r="N1595" i="2" s="1"/>
  <c r="M1613" i="2"/>
  <c r="N1613" i="2" s="1"/>
  <c r="M1636" i="2"/>
  <c r="N1636" i="2" s="1"/>
  <c r="M1653" i="2"/>
  <c r="N1653" i="2" s="1"/>
  <c r="M1662" i="2"/>
  <c r="N1662" i="2" s="1"/>
  <c r="M1680" i="2"/>
  <c r="N1680" i="2" s="1"/>
  <c r="M89" i="2"/>
  <c r="N89" i="2" s="1"/>
  <c r="M106" i="2"/>
  <c r="N106" i="2" s="1"/>
  <c r="M124" i="2"/>
  <c r="N124" i="2" s="1"/>
  <c r="M137" i="2"/>
  <c r="N137" i="2" s="1"/>
  <c r="M147" i="2"/>
  <c r="N147" i="2" s="1"/>
  <c r="M163" i="2"/>
  <c r="N163" i="2" s="1"/>
  <c r="M176" i="2"/>
  <c r="N176" i="2" s="1"/>
  <c r="M192" i="2"/>
  <c r="N192" i="2" s="1"/>
  <c r="M209" i="2"/>
  <c r="N209" i="2" s="1"/>
  <c r="M227" i="2"/>
  <c r="N227" i="2" s="1"/>
  <c r="M245" i="2"/>
  <c r="N245" i="2" s="1"/>
  <c r="M264" i="2"/>
  <c r="N264" i="2" s="1"/>
  <c r="M280" i="2"/>
  <c r="N280" i="2" s="1"/>
  <c r="M297" i="2"/>
  <c r="N297" i="2" s="1"/>
  <c r="M313" i="2"/>
  <c r="N313" i="2" s="1"/>
  <c r="M331" i="2"/>
  <c r="N331" i="2" s="1"/>
  <c r="M347" i="2"/>
  <c r="N347" i="2" s="1"/>
  <c r="M363" i="2"/>
  <c r="N363" i="2" s="1"/>
  <c r="M382" i="2"/>
  <c r="N382" i="2" s="1"/>
  <c r="M400" i="2"/>
  <c r="N400" i="2" s="1"/>
  <c r="M416" i="2"/>
  <c r="N416" i="2" s="1"/>
  <c r="M444" i="2"/>
  <c r="N444" i="2" s="1"/>
  <c r="M469" i="2"/>
  <c r="N469" i="2" s="1"/>
  <c r="M484" i="2"/>
  <c r="N484" i="2" s="1"/>
  <c r="M498" i="2"/>
  <c r="N498" i="2" s="1"/>
  <c r="M507" i="2"/>
  <c r="N507" i="2" s="1"/>
  <c r="M518" i="2"/>
  <c r="N518" i="2" s="1"/>
  <c r="M534" i="2"/>
  <c r="N534" i="2" s="1"/>
  <c r="M560" i="2"/>
  <c r="N560" i="2" s="1"/>
  <c r="M574" i="2"/>
  <c r="N574" i="2" s="1"/>
  <c r="M584" i="2"/>
  <c r="N584" i="2" s="1"/>
  <c r="M622" i="2"/>
  <c r="N622" i="2" s="1"/>
  <c r="M639" i="2"/>
  <c r="N639" i="2" s="1"/>
  <c r="M656" i="2"/>
  <c r="N656" i="2" s="1"/>
  <c r="M672" i="2"/>
  <c r="N672" i="2" s="1"/>
  <c r="M685" i="2"/>
  <c r="N685" i="2" s="1"/>
  <c r="M702" i="2"/>
  <c r="N702" i="2" s="1"/>
  <c r="M718" i="2"/>
  <c r="N718" i="2" s="1"/>
  <c r="M734" i="2"/>
  <c r="N734" i="2" s="1"/>
  <c r="M752" i="2"/>
  <c r="N752" i="2" s="1"/>
  <c r="M762" i="2"/>
  <c r="N762" i="2" s="1"/>
  <c r="M780" i="2"/>
  <c r="N780" i="2" s="1"/>
  <c r="M796" i="2"/>
  <c r="N796" i="2" s="1"/>
  <c r="M811" i="2"/>
  <c r="N811" i="2" s="1"/>
  <c r="M821" i="2"/>
  <c r="N821" i="2" s="1"/>
  <c r="M837" i="2"/>
  <c r="N837" i="2" s="1"/>
  <c r="M855" i="2"/>
  <c r="N855" i="2" s="1"/>
  <c r="M870" i="2"/>
  <c r="N870" i="2" s="1"/>
  <c r="M886" i="2"/>
  <c r="N886" i="2" s="1"/>
  <c r="M903" i="2"/>
  <c r="N903" i="2" s="1"/>
  <c r="M914" i="2"/>
  <c r="N914" i="2" s="1"/>
  <c r="M930" i="2"/>
  <c r="N930" i="2" s="1"/>
  <c r="M945" i="2"/>
  <c r="N945" i="2" s="1"/>
  <c r="M961" i="2"/>
  <c r="N961" i="2" s="1"/>
  <c r="M977" i="2"/>
  <c r="N977" i="2" s="1"/>
  <c r="M994" i="2"/>
  <c r="N994" i="2" s="1"/>
  <c r="M1009" i="2"/>
  <c r="N1009" i="2" s="1"/>
  <c r="M1026" i="2"/>
  <c r="N1026" i="2" s="1"/>
  <c r="M1042" i="2"/>
  <c r="N1042" i="2" s="1"/>
  <c r="M1061" i="2"/>
  <c r="N1061" i="2" s="1"/>
  <c r="M1078" i="2"/>
  <c r="N1078" i="2" s="1"/>
  <c r="M1093" i="2"/>
  <c r="N1093" i="2" s="1"/>
  <c r="M1110" i="2"/>
  <c r="N1110" i="2" s="1"/>
  <c r="M1126" i="2"/>
  <c r="N1126" i="2" s="1"/>
  <c r="M1142" i="2"/>
  <c r="N1142" i="2" s="1"/>
  <c r="M1160" i="2"/>
  <c r="N1160" i="2" s="1"/>
  <c r="M1175" i="2"/>
  <c r="N1175" i="2" s="1"/>
  <c r="M1193" i="2"/>
  <c r="N1193" i="2" s="1"/>
  <c r="M1209" i="2"/>
  <c r="N1209" i="2" s="1"/>
  <c r="M1225" i="2"/>
  <c r="N1225" i="2" s="1"/>
  <c r="M1246" i="2"/>
  <c r="N1246" i="2" s="1"/>
  <c r="M1264" i="2"/>
  <c r="N1264" i="2" s="1"/>
  <c r="M1281" i="2"/>
  <c r="N1281" i="2" s="1"/>
  <c r="M1296" i="2"/>
  <c r="N1296" i="2" s="1"/>
  <c r="M1312" i="2"/>
  <c r="N1312" i="2" s="1"/>
  <c r="M1329" i="2"/>
  <c r="N1329" i="2" s="1"/>
  <c r="M1344" i="2"/>
  <c r="N1344" i="2" s="1"/>
  <c r="M1360" i="2"/>
  <c r="N1360" i="2" s="1"/>
  <c r="M1376" i="2"/>
  <c r="N1376" i="2" s="1"/>
  <c r="M1393" i="2"/>
  <c r="N1393" i="2" s="1"/>
  <c r="M1409" i="2"/>
  <c r="N1409" i="2" s="1"/>
  <c r="M1425" i="2"/>
  <c r="N1425" i="2" s="1"/>
  <c r="M1441" i="2"/>
  <c r="N1441" i="2" s="1"/>
  <c r="M1451" i="2"/>
  <c r="N1451" i="2" s="1"/>
  <c r="M1469" i="2"/>
  <c r="N1469" i="2" s="1"/>
  <c r="M1484" i="2"/>
  <c r="N1484" i="2" s="1"/>
  <c r="M1495" i="2"/>
  <c r="N1495" i="2" s="1"/>
  <c r="M1511" i="2"/>
  <c r="N1511" i="2" s="1"/>
  <c r="M1521" i="2"/>
  <c r="N1521" i="2" s="1"/>
  <c r="M1538" i="2"/>
  <c r="N1538" i="2" s="1"/>
  <c r="M1553" i="2"/>
  <c r="N1553" i="2" s="1"/>
  <c r="M1571" i="2"/>
  <c r="N1571" i="2" s="1"/>
  <c r="M1586" i="2"/>
  <c r="N1586" i="2" s="1"/>
  <c r="M1602" i="2"/>
  <c r="N1602" i="2" s="1"/>
  <c r="M1622" i="2"/>
  <c r="N1622" i="2" s="1"/>
  <c r="M1638" i="2"/>
  <c r="N1638" i="2" s="1"/>
  <c r="M1654" i="2"/>
  <c r="N1654" i="2" s="1"/>
  <c r="M1672" i="2"/>
  <c r="N1672" i="2" s="1"/>
  <c r="M1685" i="2"/>
  <c r="N1685" i="2" s="1"/>
  <c r="M1698" i="2"/>
  <c r="N1698" i="2" s="1"/>
  <c r="M1710" i="2"/>
  <c r="N1710" i="2" s="1"/>
  <c r="M1723" i="2"/>
  <c r="N1723" i="2" s="1"/>
  <c r="M1736" i="2"/>
  <c r="N1736" i="2" s="1"/>
  <c r="M1748" i="2"/>
  <c r="N1748" i="2" s="1"/>
  <c r="M1759" i="2"/>
  <c r="N1759" i="2" s="1"/>
  <c r="M2156" i="2"/>
  <c r="N2156" i="2" s="1"/>
  <c r="O2156" i="2" s="1"/>
  <c r="M2160" i="2"/>
  <c r="N2160" i="2" s="1"/>
  <c r="O2160" i="2" s="1"/>
  <c r="M2165" i="2"/>
  <c r="N2165" i="2" s="1"/>
  <c r="O2165" i="2" s="1"/>
  <c r="M2169" i="2"/>
  <c r="N2169" i="2" s="1"/>
  <c r="O2169" i="2" s="1"/>
  <c r="M2173" i="2"/>
  <c r="N2173" i="2" s="1"/>
  <c r="O2173" i="2" s="1"/>
  <c r="M2177" i="2"/>
  <c r="N2177" i="2" s="1"/>
  <c r="O2177" i="2" s="1"/>
  <c r="M2181" i="2"/>
  <c r="N2181" i="2" s="1"/>
  <c r="O2181" i="2" s="1"/>
  <c r="M2185" i="2"/>
  <c r="N2185" i="2" s="1"/>
  <c r="O2185" i="2" s="1"/>
  <c r="M2189" i="2"/>
  <c r="N2189" i="2" s="1"/>
  <c r="O2189" i="2" s="1"/>
  <c r="M2192" i="2"/>
  <c r="N2192" i="2" s="1"/>
  <c r="O2192" i="2" s="1"/>
  <c r="M2196" i="2"/>
  <c r="N2196" i="2" s="1"/>
  <c r="O2196" i="2" s="1"/>
  <c r="M2200" i="2"/>
  <c r="N2200" i="2" s="1"/>
  <c r="O2200" i="2" s="1"/>
  <c r="M2204" i="2"/>
  <c r="N2204" i="2" s="1"/>
  <c r="O2204" i="2" s="1"/>
  <c r="M2208" i="2"/>
  <c r="N2208" i="2" s="1"/>
  <c r="O2208" i="2" s="1"/>
  <c r="M38" i="2"/>
  <c r="N38" i="2" s="1"/>
  <c r="M46" i="2"/>
  <c r="N46" i="2" s="1"/>
  <c r="M58" i="2"/>
  <c r="N58" i="2" s="1"/>
  <c r="M68" i="2"/>
  <c r="N68" i="2" s="1"/>
  <c r="M79" i="2"/>
  <c r="N79" i="2" s="1"/>
  <c r="M91" i="2"/>
  <c r="N91" i="2" s="1"/>
  <c r="M107" i="2"/>
  <c r="N107" i="2" s="1"/>
  <c r="M123" i="2"/>
  <c r="N123" i="2" s="1"/>
  <c r="M133" i="2"/>
  <c r="N133" i="2" s="1"/>
  <c r="M145" i="2"/>
  <c r="N145" i="2" s="1"/>
  <c r="M161" i="2"/>
  <c r="N161" i="2" s="1"/>
  <c r="M186" i="2"/>
  <c r="N186" i="2" s="1"/>
  <c r="M203" i="2"/>
  <c r="N203" i="2" s="1"/>
  <c r="M228" i="2"/>
  <c r="N228" i="2" s="1"/>
  <c r="M238" i="2"/>
  <c r="N238" i="2" s="1"/>
  <c r="M253" i="2"/>
  <c r="N253" i="2" s="1"/>
  <c r="M262" i="2"/>
  <c r="N262" i="2" s="1"/>
  <c r="M278" i="2"/>
  <c r="N278" i="2" s="1"/>
  <c r="M294" i="2"/>
  <c r="N294" i="2" s="1"/>
  <c r="M310" i="2"/>
  <c r="N310" i="2" s="1"/>
  <c r="M324" i="2"/>
  <c r="N324" i="2" s="1"/>
  <c r="M341" i="2"/>
  <c r="N341" i="2" s="1"/>
  <c r="M356" i="2"/>
  <c r="N356" i="2" s="1"/>
  <c r="M381" i="2"/>
  <c r="N381" i="2" s="1"/>
  <c r="M398" i="2"/>
  <c r="N398" i="2" s="1"/>
  <c r="M414" i="2"/>
  <c r="N414" i="2" s="1"/>
  <c r="M429" i="2"/>
  <c r="N429" i="2" s="1"/>
  <c r="M445" i="2"/>
  <c r="N445" i="2" s="1"/>
  <c r="M451" i="2"/>
  <c r="N451" i="2" s="1"/>
  <c r="M465" i="2"/>
  <c r="N465" i="2" s="1"/>
  <c r="M483" i="2"/>
  <c r="N483" i="2" s="1"/>
  <c r="M501" i="2"/>
  <c r="N501" i="2" s="1"/>
  <c r="M523" i="2"/>
  <c r="N523" i="2" s="1"/>
  <c r="M540" i="2"/>
  <c r="N540" i="2" s="1"/>
  <c r="M559" i="2"/>
  <c r="N559" i="2" s="1"/>
  <c r="M576" i="2"/>
  <c r="N576" i="2" s="1"/>
  <c r="M593" i="2"/>
  <c r="N593" i="2" s="1"/>
  <c r="M611" i="2"/>
  <c r="N611" i="2" s="1"/>
  <c r="M628" i="2"/>
  <c r="N628" i="2" s="1"/>
  <c r="M645" i="2"/>
  <c r="N645" i="2" s="1"/>
  <c r="M662" i="2"/>
  <c r="N662" i="2" s="1"/>
  <c r="M679" i="2"/>
  <c r="N679" i="2" s="1"/>
  <c r="M695" i="2"/>
  <c r="N695" i="2" s="1"/>
  <c r="M711" i="2"/>
  <c r="N711" i="2" s="1"/>
  <c r="M727" i="2"/>
  <c r="N727" i="2" s="1"/>
  <c r="M745" i="2"/>
  <c r="N745" i="2" s="1"/>
  <c r="M763" i="2"/>
  <c r="N763" i="2" s="1"/>
  <c r="M779" i="2"/>
  <c r="N779" i="2" s="1"/>
  <c r="M795" i="2"/>
  <c r="N795" i="2" s="1"/>
  <c r="M812" i="2"/>
  <c r="N812" i="2" s="1"/>
  <c r="M829" i="2"/>
  <c r="N829" i="2" s="1"/>
  <c r="M846" i="2"/>
  <c r="N846" i="2" s="1"/>
  <c r="M862" i="2"/>
  <c r="N862" i="2" s="1"/>
  <c r="M879" i="2"/>
  <c r="N879" i="2" s="1"/>
  <c r="M894" i="2"/>
  <c r="N894" i="2" s="1"/>
  <c r="M910" i="2"/>
  <c r="N910" i="2" s="1"/>
  <c r="M927" i="2"/>
  <c r="N927" i="2" s="1"/>
  <c r="M938" i="2"/>
  <c r="N938" i="2" s="1"/>
  <c r="M952" i="2"/>
  <c r="N952" i="2" s="1"/>
  <c r="M968" i="2"/>
  <c r="N968" i="2" s="1"/>
  <c r="M984" i="2"/>
  <c r="N984" i="2" s="1"/>
  <c r="M993" i="2"/>
  <c r="N993" i="2" s="1"/>
  <c r="M1010" i="2"/>
  <c r="N1010" i="2" s="1"/>
  <c r="M1027" i="2"/>
  <c r="N1027" i="2" s="1"/>
  <c r="M1043" i="2"/>
  <c r="N1043" i="2" s="1"/>
  <c r="M1060" i="2"/>
  <c r="N1060" i="2" s="1"/>
  <c r="M1076" i="2"/>
  <c r="N1076" i="2" s="1"/>
  <c r="M1085" i="2"/>
  <c r="N1085" i="2" s="1"/>
  <c r="M1102" i="2"/>
  <c r="N1102" i="2" s="1"/>
  <c r="M1119" i="2"/>
  <c r="N1119" i="2" s="1"/>
  <c r="M1135" i="2"/>
  <c r="N1135" i="2" s="1"/>
  <c r="M1152" i="2"/>
  <c r="N1152" i="2" s="1"/>
  <c r="M1168" i="2"/>
  <c r="N1168" i="2" s="1"/>
  <c r="M1185" i="2"/>
  <c r="N1185" i="2" s="1"/>
  <c r="M1202" i="2"/>
  <c r="N1202" i="2" s="1"/>
  <c r="M1222" i="2"/>
  <c r="N1222" i="2" s="1"/>
  <c r="M1238" i="2"/>
  <c r="N1238" i="2" s="1"/>
  <c r="M1254" i="2"/>
  <c r="N1254" i="2" s="1"/>
  <c r="M1265" i="2"/>
  <c r="N1265" i="2" s="1"/>
  <c r="M1280" i="2"/>
  <c r="N1280" i="2" s="1"/>
  <c r="M1297" i="2"/>
  <c r="N1297" i="2" s="1"/>
  <c r="M1313" i="2"/>
  <c r="N1313" i="2" s="1"/>
  <c r="M1328" i="2"/>
  <c r="N1328" i="2" s="1"/>
  <c r="M1345" i="2"/>
  <c r="N1345" i="2" s="1"/>
  <c r="M1361" i="2"/>
  <c r="N1361" i="2" s="1"/>
  <c r="M1377" i="2"/>
  <c r="N1377" i="2" s="1"/>
  <c r="M1392" i="2"/>
  <c r="N1392" i="2" s="1"/>
  <c r="M1408" i="2"/>
  <c r="N1408" i="2" s="1"/>
  <c r="M1424" i="2"/>
  <c r="N1424" i="2" s="1"/>
  <c r="M1440" i="2"/>
  <c r="N1440" i="2" s="1"/>
  <c r="M1457" i="2"/>
  <c r="N1457" i="2" s="1"/>
  <c r="M1468" i="2"/>
  <c r="N1468" i="2" s="1"/>
  <c r="M1486" i="2"/>
  <c r="N1486" i="2" s="1"/>
  <c r="M1504" i="2"/>
  <c r="N1504" i="2" s="1"/>
  <c r="M1520" i="2"/>
  <c r="N1520" i="2" s="1"/>
  <c r="M1536" i="2"/>
  <c r="N1536" i="2" s="1"/>
  <c r="M1547" i="2"/>
  <c r="N1547" i="2" s="1"/>
  <c r="M1563" i="2"/>
  <c r="N1563" i="2" s="1"/>
  <c r="M1581" i="2"/>
  <c r="N1581" i="2" s="1"/>
  <c r="M1597" i="2"/>
  <c r="N1597" i="2" s="1"/>
  <c r="M1606" i="2"/>
  <c r="N1606" i="2" s="1"/>
  <c r="M1621" i="2"/>
  <c r="N1621" i="2" s="1"/>
  <c r="M1639" i="2"/>
  <c r="N1639" i="2" s="1"/>
  <c r="M1655" i="2"/>
  <c r="N1655" i="2" s="1"/>
  <c r="M1670" i="2"/>
  <c r="N1670" i="2" s="1"/>
  <c r="M1681" i="2"/>
  <c r="N1681" i="2" s="1"/>
  <c r="M1693" i="2"/>
  <c r="N1693" i="2" s="1"/>
  <c r="M1705" i="2"/>
  <c r="N1705" i="2" s="1"/>
  <c r="M1716" i="2"/>
  <c r="N1716" i="2" s="1"/>
  <c r="M1728" i="2"/>
  <c r="N1728" i="2" s="1"/>
  <c r="M1741" i="2"/>
  <c r="N1741" i="2" s="1"/>
  <c r="M1753" i="2"/>
  <c r="N1753" i="2" s="1"/>
  <c r="M1766" i="2"/>
  <c r="N1766" i="2" s="1"/>
  <c r="M39" i="2"/>
  <c r="N39" i="2" s="1"/>
  <c r="M52" i="2"/>
  <c r="N52" i="2" s="1"/>
  <c r="M59" i="2"/>
  <c r="N59" i="2" s="1"/>
  <c r="M65" i="2"/>
  <c r="N65" i="2" s="1"/>
  <c r="M75" i="2"/>
  <c r="N75" i="2" s="1"/>
  <c r="M86" i="2"/>
  <c r="N86" i="2" s="1"/>
  <c r="M101" i="2"/>
  <c r="N101" i="2" s="1"/>
  <c r="M121" i="2"/>
  <c r="N121" i="2" s="1"/>
  <c r="M148" i="2"/>
  <c r="N148" i="2" s="1"/>
  <c r="M164" i="2"/>
  <c r="N164" i="2" s="1"/>
  <c r="M181" i="2"/>
  <c r="N181" i="2" s="1"/>
  <c r="M197" i="2"/>
  <c r="N197" i="2" s="1"/>
  <c r="M206" i="2"/>
  <c r="N206" i="2" s="1"/>
  <c r="M221" i="2"/>
  <c r="N221" i="2" s="1"/>
  <c r="M230" i="2"/>
  <c r="N230" i="2" s="1"/>
  <c r="M247" i="2"/>
  <c r="N247" i="2" s="1"/>
  <c r="M263" i="2"/>
  <c r="N263" i="2" s="1"/>
  <c r="M279" i="2"/>
  <c r="N279" i="2" s="1"/>
  <c r="M295" i="2"/>
  <c r="N295" i="2" s="1"/>
  <c r="M311" i="2"/>
  <c r="N311" i="2" s="1"/>
  <c r="M326" i="2"/>
  <c r="N326" i="2" s="1"/>
  <c r="M340" i="2"/>
  <c r="N340" i="2" s="1"/>
  <c r="M357" i="2"/>
  <c r="N357" i="2" s="1"/>
  <c r="M366" i="2"/>
  <c r="N366" i="2" s="1"/>
  <c r="M380" i="2"/>
  <c r="N380" i="2" s="1"/>
  <c r="M396" i="2"/>
  <c r="N396" i="2" s="1"/>
  <c r="M405" i="2"/>
  <c r="N405" i="2" s="1"/>
  <c r="M423" i="2"/>
  <c r="N423" i="2" s="1"/>
  <c r="M439" i="2"/>
  <c r="N439" i="2" s="1"/>
  <c r="M454" i="2"/>
  <c r="N454" i="2" s="1"/>
  <c r="M462" i="2"/>
  <c r="N462" i="2" s="1"/>
  <c r="M481" i="2"/>
  <c r="N481" i="2" s="1"/>
  <c r="M499" i="2"/>
  <c r="N499" i="2" s="1"/>
  <c r="M510" i="2"/>
  <c r="N510" i="2" s="1"/>
  <c r="M526" i="2"/>
  <c r="N526" i="2" s="1"/>
  <c r="M545" i="2"/>
  <c r="N545" i="2" s="1"/>
  <c r="M562" i="2"/>
  <c r="N562" i="2" s="1"/>
  <c r="M580" i="2"/>
  <c r="N580" i="2" s="1"/>
  <c r="M597" i="2"/>
  <c r="N597" i="2" s="1"/>
  <c r="M614" i="2"/>
  <c r="N614" i="2" s="1"/>
  <c r="M631" i="2"/>
  <c r="N631" i="2" s="1"/>
  <c r="M641" i="2"/>
  <c r="N641" i="2" s="1"/>
  <c r="M657" i="2"/>
  <c r="N657" i="2" s="1"/>
  <c r="M675" i="2"/>
  <c r="N675" i="2" s="1"/>
  <c r="M691" i="2"/>
  <c r="N691" i="2" s="1"/>
  <c r="M708" i="2"/>
  <c r="N708" i="2" s="1"/>
  <c r="M724" i="2"/>
  <c r="N724" i="2" s="1"/>
  <c r="M742" i="2"/>
  <c r="N742" i="2" s="1"/>
  <c r="M751" i="2"/>
  <c r="N751" i="2" s="1"/>
  <c r="M768" i="2"/>
  <c r="N768" i="2" s="1"/>
  <c r="M778" i="2"/>
  <c r="N778" i="2" s="1"/>
  <c r="M794" i="2"/>
  <c r="N794" i="2" s="1"/>
  <c r="M809" i="2"/>
  <c r="N809" i="2" s="1"/>
  <c r="M827" i="2"/>
  <c r="N827" i="2" s="1"/>
  <c r="M836" i="2"/>
  <c r="N836" i="2" s="1"/>
  <c r="M853" i="2"/>
  <c r="N853" i="2" s="1"/>
  <c r="M869" i="2"/>
  <c r="N869" i="2" s="1"/>
  <c r="M884" i="2"/>
  <c r="N884" i="2" s="1"/>
  <c r="M900" i="2"/>
  <c r="N900" i="2" s="1"/>
  <c r="M917" i="2"/>
  <c r="N917" i="2" s="1"/>
  <c r="M933" i="2"/>
  <c r="N933" i="2" s="1"/>
  <c r="M943" i="2"/>
  <c r="N943" i="2" s="1"/>
  <c r="M954" i="2"/>
  <c r="N954" i="2" s="1"/>
  <c r="M971" i="2"/>
  <c r="N971" i="2" s="1"/>
  <c r="M988" i="2"/>
  <c r="N988" i="2" s="1"/>
  <c r="M1004" i="2"/>
  <c r="N1004" i="2" s="1"/>
  <c r="M1020" i="2"/>
  <c r="N1020" i="2" s="1"/>
  <c r="M1036" i="2"/>
  <c r="N1036" i="2" s="1"/>
  <c r="M1046" i="2"/>
  <c r="N1046" i="2" s="1"/>
  <c r="M1063" i="2"/>
  <c r="N1063" i="2" s="1"/>
  <c r="M1080" i="2"/>
  <c r="N1080" i="2" s="1"/>
  <c r="M1096" i="2"/>
  <c r="N1096" i="2" s="1"/>
  <c r="M1112" i="2"/>
  <c r="N1112" i="2" s="1"/>
  <c r="M1129" i="2"/>
  <c r="N1129" i="2" s="1"/>
  <c r="M1145" i="2"/>
  <c r="N1145" i="2" s="1"/>
  <c r="M1161" i="2"/>
  <c r="N1161" i="2" s="1"/>
  <c r="M1177" i="2"/>
  <c r="N1177" i="2" s="1"/>
  <c r="M1187" i="2"/>
  <c r="N1187" i="2" s="1"/>
  <c r="M1203" i="2"/>
  <c r="N1203" i="2" s="1"/>
  <c r="M1217" i="2"/>
  <c r="N1217" i="2" s="1"/>
  <c r="M1227" i="2"/>
  <c r="N1227" i="2" s="1"/>
  <c r="M1240" i="2"/>
  <c r="N1240" i="2" s="1"/>
  <c r="M1256" i="2"/>
  <c r="N1256" i="2" s="1"/>
  <c r="M1266" i="2"/>
  <c r="N1266" i="2" s="1"/>
  <c r="M1282" i="2"/>
  <c r="N1282" i="2" s="1"/>
  <c r="M1299" i="2"/>
  <c r="N1299" i="2" s="1"/>
  <c r="M1315" i="2"/>
  <c r="N1315" i="2" s="1"/>
  <c r="M1330" i="2"/>
  <c r="N1330" i="2" s="1"/>
  <c r="M1346" i="2"/>
  <c r="N1346" i="2" s="1"/>
  <c r="M1362" i="2"/>
  <c r="N1362" i="2" s="1"/>
  <c r="M1379" i="2"/>
  <c r="N1379" i="2" s="1"/>
  <c r="M1395" i="2"/>
  <c r="N1395" i="2" s="1"/>
  <c r="M1411" i="2"/>
  <c r="N1411" i="2" s="1"/>
  <c r="M1427" i="2"/>
  <c r="N1427" i="2" s="1"/>
  <c r="M1442" i="2"/>
  <c r="N1442" i="2" s="1"/>
  <c r="M1458" i="2"/>
  <c r="N1458" i="2" s="1"/>
  <c r="M1475" i="2"/>
  <c r="N1475" i="2" s="1"/>
  <c r="M1491" i="2"/>
  <c r="N1491" i="2" s="1"/>
  <c r="M1505" i="2"/>
  <c r="N1505" i="2" s="1"/>
  <c r="M1523" i="2"/>
  <c r="N1523" i="2" s="1"/>
  <c r="M1539" i="2"/>
  <c r="N1539" i="2" s="1"/>
  <c r="M1556" i="2"/>
  <c r="N1556" i="2" s="1"/>
  <c r="M1592" i="2"/>
  <c r="N1592" i="2" s="1"/>
  <c r="M1608" i="2"/>
  <c r="N1608" i="2" s="1"/>
  <c r="M1625" i="2"/>
  <c r="N1625" i="2" s="1"/>
  <c r="M1641" i="2"/>
  <c r="N1641" i="2" s="1"/>
  <c r="M1657" i="2"/>
  <c r="N1657" i="2" s="1"/>
  <c r="M1674" i="2"/>
  <c r="N1674" i="2" s="1"/>
  <c r="M1691" i="2"/>
  <c r="N1691" i="2" s="1"/>
  <c r="M1703" i="2"/>
  <c r="N1703" i="2" s="1"/>
  <c r="M1715" i="2"/>
  <c r="N1715" i="2" s="1"/>
  <c r="M1727" i="2"/>
  <c r="N1727" i="2" s="1"/>
  <c r="M1738" i="2"/>
  <c r="N1738" i="2" s="1"/>
  <c r="M1749" i="2"/>
  <c r="N1749" i="2" s="1"/>
  <c r="M1761" i="2"/>
  <c r="N1761" i="2" s="1"/>
  <c r="M2210" i="2"/>
  <c r="N2210" i="2" s="1"/>
  <c r="O2210" i="2" s="1"/>
  <c r="M2213" i="2"/>
  <c r="N2213" i="2" s="1"/>
  <c r="O2213" i="2" s="1"/>
  <c r="M2217" i="2"/>
  <c r="N2217" i="2" s="1"/>
  <c r="O2217" i="2" s="1"/>
  <c r="M2221" i="2"/>
  <c r="N2221" i="2" s="1"/>
  <c r="O2221" i="2" s="1"/>
  <c r="M2225" i="2"/>
  <c r="N2225" i="2" s="1"/>
  <c r="O2225" i="2" s="1"/>
  <c r="M2229" i="2"/>
  <c r="N2229" i="2" s="1"/>
  <c r="O2229" i="2" s="1"/>
  <c r="M2234" i="2"/>
  <c r="N2234" i="2" s="1"/>
  <c r="O2234" i="2" s="1"/>
  <c r="M2237" i="2"/>
  <c r="N2237" i="2" s="1"/>
  <c r="O2237" i="2" s="1"/>
  <c r="M2241" i="2"/>
  <c r="N2241" i="2" s="1"/>
  <c r="O2241" i="2" s="1"/>
  <c r="M2245" i="2"/>
  <c r="N2245" i="2" s="1"/>
  <c r="O2245" i="2" s="1"/>
  <c r="M2249" i="2"/>
  <c r="N2249" i="2" s="1"/>
  <c r="O2249" i="2" s="1"/>
  <c r="M2254" i="2"/>
  <c r="N2254" i="2" s="1"/>
  <c r="O2254" i="2" s="1"/>
  <c r="M2258" i="2"/>
  <c r="N2258" i="2" s="1"/>
  <c r="O2258" i="2" s="1"/>
  <c r="M2260" i="2"/>
  <c r="N2260" i="2" s="1"/>
  <c r="O2260" i="2" s="1"/>
  <c r="M2264" i="2"/>
  <c r="N2264" i="2" s="1"/>
  <c r="O2264" i="2" s="1"/>
  <c r="M2268" i="2"/>
  <c r="N2268" i="2" s="1"/>
  <c r="O2268" i="2" s="1"/>
  <c r="M2272" i="2"/>
  <c r="N2272" i="2" s="1"/>
  <c r="O2272" i="2" s="1"/>
  <c r="M2275" i="2"/>
  <c r="N2275" i="2" s="1"/>
  <c r="O2275" i="2" s="1"/>
  <c r="M2280" i="2"/>
  <c r="N2280" i="2" s="1"/>
  <c r="O2280" i="2" s="1"/>
  <c r="M2284" i="2"/>
  <c r="N2284" i="2" s="1"/>
  <c r="O2284" i="2" s="1"/>
  <c r="M2288" i="2"/>
  <c r="N2288" i="2" s="1"/>
  <c r="O2288" i="2" s="1"/>
  <c r="M2292" i="2"/>
  <c r="N2292" i="2" s="1"/>
  <c r="O2292" i="2" s="1"/>
  <c r="M2296" i="2"/>
  <c r="N2296" i="2" s="1"/>
  <c r="O2296" i="2" s="1"/>
  <c r="M2300" i="2"/>
  <c r="N2300" i="2" s="1"/>
  <c r="O2300" i="2" s="1"/>
  <c r="M2304" i="2"/>
  <c r="N2304" i="2" s="1"/>
  <c r="O2304" i="2" s="1"/>
  <c r="M2308" i="2"/>
  <c r="N2308" i="2" s="1"/>
  <c r="O2308" i="2" s="1"/>
  <c r="M2313" i="2"/>
  <c r="N2313" i="2" s="1"/>
  <c r="O2313" i="2" s="1"/>
  <c r="M2317" i="2"/>
  <c r="N2317" i="2" s="1"/>
  <c r="O2317" i="2" s="1"/>
  <c r="M2321" i="2"/>
  <c r="N2321" i="2" s="1"/>
  <c r="O2321" i="2" s="1"/>
  <c r="M2324" i="2"/>
  <c r="N2324" i="2" s="1"/>
  <c r="O2324" i="2" s="1"/>
  <c r="M2327" i="2"/>
  <c r="N2327" i="2" s="1"/>
  <c r="O2327" i="2" s="1"/>
  <c r="M2331" i="2"/>
  <c r="N2331" i="2" s="1"/>
  <c r="O2331" i="2" s="1"/>
  <c r="M2335" i="2"/>
  <c r="N2335" i="2" s="1"/>
  <c r="O2335" i="2" s="1"/>
  <c r="M2338" i="2"/>
  <c r="N2338" i="2" s="1"/>
  <c r="O2338" i="2" s="1"/>
  <c r="M2342" i="2"/>
  <c r="N2342" i="2" s="1"/>
  <c r="O2342" i="2" s="1"/>
  <c r="M2345" i="2"/>
  <c r="N2345" i="2" s="1"/>
  <c r="O2345" i="2" s="1"/>
  <c r="M2349" i="2"/>
  <c r="N2349" i="2" s="1"/>
  <c r="O2349" i="2" s="1"/>
  <c r="M2353" i="2"/>
  <c r="N2353" i="2" s="1"/>
  <c r="O2353" i="2" s="1"/>
  <c r="M2356" i="2"/>
  <c r="N2356" i="2" s="1"/>
  <c r="O2356" i="2" s="1"/>
  <c r="M2360" i="2"/>
  <c r="N2360" i="2" s="1"/>
  <c r="O2360" i="2" s="1"/>
  <c r="M2364" i="2"/>
  <c r="N2364" i="2" s="1"/>
  <c r="O2364" i="2" s="1"/>
  <c r="M2368" i="2"/>
  <c r="N2368" i="2" s="1"/>
  <c r="O2368" i="2" s="1"/>
  <c r="M2372" i="2"/>
  <c r="N2372" i="2" s="1"/>
  <c r="O2372" i="2" s="1"/>
  <c r="M2376" i="2"/>
  <c r="N2376" i="2" s="1"/>
  <c r="O2376" i="2" s="1"/>
  <c r="M2382" i="2"/>
  <c r="N2382" i="2" s="1"/>
  <c r="O2382" i="2" s="1"/>
  <c r="M2386" i="2"/>
  <c r="N2386" i="2" s="1"/>
  <c r="O2386" i="2" s="1"/>
  <c r="M2390" i="2"/>
  <c r="N2390" i="2" s="1"/>
  <c r="O2390" i="2" s="1"/>
  <c r="M2398" i="2"/>
  <c r="N2398" i="2" s="1"/>
  <c r="O2398" i="2" s="1"/>
  <c r="M2402" i="2"/>
  <c r="N2402" i="2" s="1"/>
  <c r="O2402" i="2" s="1"/>
  <c r="M2407" i="2"/>
  <c r="N2407" i="2" s="1"/>
  <c r="O2407" i="2" s="1"/>
  <c r="M2411" i="2"/>
  <c r="N2411" i="2" s="1"/>
  <c r="O2411" i="2" s="1"/>
  <c r="M2418" i="2"/>
  <c r="N2418" i="2" s="1"/>
  <c r="O2418" i="2" s="1"/>
  <c r="M2422" i="2"/>
  <c r="N2422" i="2" s="1"/>
  <c r="O2422" i="2" s="1"/>
  <c r="M2426" i="2"/>
  <c r="N2426" i="2" s="1"/>
  <c r="O2426" i="2" s="1"/>
  <c r="M2430" i="2"/>
  <c r="N2430" i="2" s="1"/>
  <c r="O2430" i="2" s="1"/>
  <c r="M2435" i="2"/>
  <c r="N2435" i="2" s="1"/>
  <c r="O2435" i="2" s="1"/>
  <c r="M2440" i="2"/>
  <c r="N2440" i="2" s="1"/>
  <c r="O2440" i="2" s="1"/>
  <c r="M2444" i="2"/>
  <c r="N2444" i="2" s="1"/>
  <c r="O2444" i="2" s="1"/>
  <c r="M2448" i="2"/>
  <c r="N2448" i="2" s="1"/>
  <c r="O2448" i="2" s="1"/>
  <c r="M2452" i="2"/>
  <c r="N2452" i="2" s="1"/>
  <c r="O2452" i="2" s="1"/>
  <c r="M2456" i="2"/>
  <c r="N2456" i="2" s="1"/>
  <c r="O2456" i="2" s="1"/>
  <c r="M2460" i="2"/>
  <c r="N2460" i="2" s="1"/>
  <c r="O2460" i="2" s="1"/>
  <c r="M2464" i="2"/>
  <c r="N2464" i="2" s="1"/>
  <c r="O2464" i="2" s="1"/>
  <c r="M2471" i="2"/>
  <c r="N2471" i="2" s="1"/>
  <c r="O2471" i="2" s="1"/>
  <c r="M2475" i="2"/>
  <c r="N2475" i="2" s="1"/>
  <c r="O2475" i="2" s="1"/>
  <c r="M2479" i="2"/>
  <c r="N2479" i="2" s="1"/>
  <c r="O2479" i="2" s="1"/>
  <c r="M2484" i="2"/>
  <c r="N2484" i="2" s="1"/>
  <c r="O2484" i="2" s="1"/>
  <c r="M2488" i="2"/>
  <c r="N2488" i="2" s="1"/>
  <c r="O2488" i="2" s="1"/>
  <c r="M2492" i="2"/>
  <c r="N2492" i="2" s="1"/>
  <c r="O2492" i="2" s="1"/>
  <c r="M2498" i="2"/>
  <c r="N2498" i="2" s="1"/>
  <c r="O2498" i="2" s="1"/>
  <c r="M2505" i="2"/>
  <c r="N2505" i="2" s="1"/>
  <c r="O2505" i="2" s="1"/>
  <c r="M2512" i="2"/>
  <c r="N2512" i="2" s="1"/>
  <c r="O2512" i="2" s="1"/>
  <c r="M2515" i="2"/>
  <c r="N2515" i="2" s="1"/>
  <c r="O2515" i="2" s="1"/>
  <c r="M2519" i="2"/>
  <c r="N2519" i="2" s="1"/>
  <c r="O2519" i="2" s="1"/>
  <c r="M2523" i="2"/>
  <c r="N2523" i="2" s="1"/>
  <c r="O2523" i="2" s="1"/>
  <c r="M2527" i="2"/>
  <c r="N2527" i="2" s="1"/>
  <c r="O2527" i="2" s="1"/>
  <c r="M2532" i="2"/>
  <c r="N2532" i="2" s="1"/>
  <c r="O2532" i="2" s="1"/>
  <c r="M2536" i="2"/>
  <c r="N2536" i="2" s="1"/>
  <c r="O2536" i="2" s="1"/>
  <c r="M2541" i="2"/>
  <c r="N2541" i="2" s="1"/>
  <c r="O2541" i="2" s="1"/>
  <c r="M2544" i="2"/>
  <c r="N2544" i="2" s="1"/>
  <c r="O2544" i="2" s="1"/>
  <c r="M2548" i="2"/>
  <c r="N2548" i="2" s="1"/>
  <c r="O2548" i="2" s="1"/>
  <c r="M2553" i="2"/>
  <c r="N2553" i="2" s="1"/>
  <c r="O2553" i="2" s="1"/>
  <c r="M2557" i="2"/>
  <c r="N2557" i="2" s="1"/>
  <c r="O2557" i="2" s="1"/>
  <c r="M2561" i="2"/>
  <c r="N2561" i="2" s="1"/>
  <c r="O2561" i="2" s="1"/>
  <c r="M2565" i="2"/>
  <c r="N2565" i="2" s="1"/>
  <c r="O2565" i="2" s="1"/>
  <c r="M2569" i="2"/>
  <c r="N2569" i="2" s="1"/>
  <c r="O2569" i="2" s="1"/>
  <c r="M2573" i="2"/>
  <c r="N2573" i="2" s="1"/>
  <c r="O2573" i="2" s="1"/>
  <c r="M2577" i="2"/>
  <c r="N2577" i="2" s="1"/>
  <c r="O2577" i="2" s="1"/>
  <c r="M2584" i="2"/>
  <c r="N2584" i="2" s="1"/>
  <c r="O2584" i="2" s="1"/>
  <c r="M2588" i="2"/>
  <c r="N2588" i="2" s="1"/>
  <c r="O2588" i="2" s="1"/>
  <c r="M2592" i="2"/>
  <c r="N2592" i="2" s="1"/>
  <c r="O2592" i="2" s="1"/>
  <c r="M2596" i="2"/>
  <c r="N2596" i="2" s="1"/>
  <c r="O2596" i="2" s="1"/>
  <c r="M2600" i="2"/>
  <c r="N2600" i="2" s="1"/>
  <c r="O2600" i="2" s="1"/>
  <c r="M2604" i="2"/>
  <c r="N2604" i="2" s="1"/>
  <c r="O2604" i="2" s="1"/>
  <c r="M2608" i="2"/>
  <c r="N2608" i="2" s="1"/>
  <c r="O2608" i="2" s="1"/>
  <c r="M2612" i="2"/>
  <c r="N2612" i="2" s="1"/>
  <c r="O2612" i="2" s="1"/>
  <c r="M2616" i="2"/>
  <c r="N2616" i="2" s="1"/>
  <c r="O2616" i="2" s="1"/>
  <c r="M2620" i="2"/>
  <c r="N2620" i="2" s="1"/>
  <c r="O2620" i="2" s="1"/>
  <c r="M2624" i="2"/>
  <c r="N2624" i="2" s="1"/>
  <c r="O2624" i="2" s="1"/>
  <c r="M2628" i="2"/>
  <c r="N2628" i="2" s="1"/>
  <c r="O2628" i="2" s="1"/>
  <c r="M2632" i="2"/>
  <c r="N2632" i="2" s="1"/>
  <c r="O2632" i="2" s="1"/>
  <c r="M2636" i="2"/>
  <c r="N2636" i="2" s="1"/>
  <c r="O2636" i="2" s="1"/>
  <c r="M2639" i="2"/>
  <c r="N2639" i="2" s="1"/>
  <c r="O2639" i="2" s="1"/>
  <c r="M2643" i="2"/>
  <c r="N2643" i="2" s="1"/>
  <c r="O2643" i="2" s="1"/>
  <c r="M2647" i="2"/>
  <c r="N2647" i="2" s="1"/>
  <c r="O2647" i="2" s="1"/>
  <c r="M2651" i="2"/>
  <c r="N2651" i="2" s="1"/>
  <c r="O2651" i="2" s="1"/>
  <c r="M2655" i="2"/>
  <c r="N2655" i="2" s="1"/>
  <c r="O2655" i="2" s="1"/>
  <c r="M2659" i="2"/>
  <c r="N2659" i="2" s="1"/>
  <c r="O2659" i="2" s="1"/>
  <c r="M2663" i="2"/>
  <c r="N2663" i="2" s="1"/>
  <c r="O2663" i="2" s="1"/>
  <c r="M2667" i="2"/>
  <c r="N2667" i="2" s="1"/>
  <c r="O2667" i="2" s="1"/>
  <c r="M2671" i="2"/>
  <c r="N2671" i="2" s="1"/>
  <c r="O2671" i="2" s="1"/>
  <c r="M2675" i="2"/>
  <c r="N2675" i="2" s="1"/>
  <c r="O2675" i="2" s="1"/>
  <c r="M2679" i="2"/>
  <c r="N2679" i="2" s="1"/>
  <c r="O2679" i="2" s="1"/>
  <c r="M2683" i="2"/>
  <c r="N2683" i="2" s="1"/>
  <c r="O2683" i="2" s="1"/>
  <c r="M2687" i="2"/>
  <c r="N2687" i="2" s="1"/>
  <c r="O2687" i="2" s="1"/>
  <c r="M2691" i="2"/>
  <c r="N2691" i="2" s="1"/>
  <c r="O2691" i="2" s="1"/>
  <c r="M2696" i="2"/>
  <c r="N2696" i="2" s="1"/>
  <c r="O2696" i="2" s="1"/>
  <c r="M2700" i="2"/>
  <c r="N2700" i="2" s="1"/>
  <c r="O2700" i="2" s="1"/>
  <c r="M2705" i="2"/>
  <c r="N2705" i="2" s="1"/>
  <c r="O2705" i="2" s="1"/>
  <c r="M2709" i="2"/>
  <c r="N2709" i="2" s="1"/>
  <c r="O2709" i="2" s="1"/>
  <c r="M2713" i="2"/>
  <c r="N2713" i="2" s="1"/>
  <c r="O2713" i="2" s="1"/>
  <c r="M2717" i="2"/>
  <c r="N2717" i="2" s="1"/>
  <c r="O2717" i="2" s="1"/>
  <c r="M2721" i="2"/>
  <c r="N2721" i="2" s="1"/>
  <c r="O2721" i="2" s="1"/>
  <c r="M2726" i="2"/>
  <c r="N2726" i="2" s="1"/>
  <c r="O2726" i="2" s="1"/>
  <c r="M2730" i="2"/>
  <c r="N2730" i="2" s="1"/>
  <c r="O2730" i="2" s="1"/>
  <c r="M2735" i="2"/>
  <c r="N2735" i="2" s="1"/>
  <c r="O2735" i="2" s="1"/>
  <c r="M2739" i="2"/>
  <c r="N2739" i="2" s="1"/>
  <c r="O2739" i="2" s="1"/>
  <c r="M2743" i="2"/>
  <c r="N2743" i="2" s="1"/>
  <c r="O2743" i="2" s="1"/>
  <c r="M2747" i="2"/>
  <c r="N2747" i="2" s="1"/>
  <c r="O2747" i="2" s="1"/>
  <c r="M2751" i="2"/>
  <c r="N2751" i="2" s="1"/>
  <c r="O2751" i="2" s="1"/>
  <c r="M2755" i="2"/>
  <c r="N2755" i="2" s="1"/>
  <c r="O2755" i="2" s="1"/>
  <c r="M2758" i="2"/>
  <c r="N2758" i="2" s="1"/>
  <c r="O2758" i="2" s="1"/>
  <c r="M2763" i="2"/>
  <c r="N2763" i="2" s="1"/>
  <c r="O2763" i="2" s="1"/>
  <c r="M2767" i="2"/>
  <c r="N2767" i="2" s="1"/>
  <c r="O2767" i="2" s="1"/>
  <c r="M2772" i="2"/>
  <c r="N2772" i="2" s="1"/>
  <c r="O2772" i="2" s="1"/>
  <c r="M2776" i="2"/>
  <c r="N2776" i="2" s="1"/>
  <c r="O2776" i="2" s="1"/>
  <c r="M2780" i="2"/>
  <c r="N2780" i="2" s="1"/>
  <c r="O2780" i="2" s="1"/>
  <c r="M2789" i="2"/>
  <c r="N2789" i="2" s="1"/>
  <c r="O2789" i="2" s="1"/>
  <c r="M2793" i="2"/>
  <c r="N2793" i="2" s="1"/>
  <c r="O2793" i="2" s="1"/>
  <c r="M2797" i="2"/>
  <c r="N2797" i="2" s="1"/>
  <c r="O2797" i="2" s="1"/>
  <c r="M2801" i="2"/>
  <c r="N2801" i="2" s="1"/>
  <c r="O2801" i="2" s="1"/>
  <c r="M2805" i="2"/>
  <c r="N2805" i="2" s="1"/>
  <c r="O2805" i="2" s="1"/>
  <c r="M2813" i="2"/>
  <c r="N2813" i="2" s="1"/>
  <c r="O2813" i="2" s="1"/>
  <c r="M2817" i="2"/>
  <c r="N2817" i="2" s="1"/>
  <c r="O2817" i="2" s="1"/>
  <c r="M2821" i="2"/>
  <c r="N2821" i="2" s="1"/>
  <c r="O2821" i="2" s="1"/>
  <c r="M2825" i="2"/>
  <c r="N2825" i="2" s="1"/>
  <c r="O2825" i="2" s="1"/>
  <c r="M2828" i="2"/>
  <c r="N2828" i="2" s="1"/>
  <c r="O2828" i="2" s="1"/>
  <c r="M2832" i="2"/>
  <c r="N2832" i="2" s="1"/>
  <c r="O2832" i="2" s="1"/>
  <c r="M2837" i="2"/>
  <c r="N2837" i="2" s="1"/>
  <c r="O2837" i="2" s="1"/>
  <c r="M2842" i="2"/>
  <c r="N2842" i="2" s="1"/>
  <c r="O2842" i="2" s="1"/>
  <c r="M2848" i="2"/>
  <c r="N2848" i="2" s="1"/>
  <c r="O2848" i="2" s="1"/>
  <c r="M2854" i="2"/>
  <c r="N2854" i="2" s="1"/>
  <c r="O2854" i="2" s="1"/>
  <c r="M2858" i="2"/>
  <c r="N2858" i="2" s="1"/>
  <c r="O2858" i="2" s="1"/>
  <c r="M2870" i="2"/>
  <c r="N2870" i="2" s="1"/>
  <c r="O2870" i="2" s="1"/>
  <c r="M2878" i="2"/>
  <c r="N2878" i="2" s="1"/>
  <c r="O2878" i="2" s="1"/>
  <c r="M2890" i="2"/>
  <c r="N2890" i="2" s="1"/>
  <c r="O2890" i="2" s="1"/>
  <c r="M2904" i="2"/>
  <c r="N2904" i="2" s="1"/>
  <c r="O2904" i="2" s="1"/>
  <c r="M2912" i="2"/>
  <c r="N2912" i="2" s="1"/>
  <c r="O2912" i="2" s="1"/>
  <c r="M2920" i="2"/>
  <c r="N2920" i="2" s="1"/>
  <c r="O2920" i="2" s="1"/>
  <c r="M2934" i="2"/>
  <c r="N2934" i="2" s="1"/>
  <c r="O2934" i="2" s="1"/>
  <c r="M2942" i="2"/>
  <c r="N2942" i="2" s="1"/>
  <c r="O2942" i="2" s="1"/>
  <c r="M2952" i="2"/>
  <c r="N2952" i="2" s="1"/>
  <c r="O2952" i="2" s="1"/>
  <c r="M2960" i="2"/>
  <c r="N2960" i="2" s="1"/>
  <c r="O2960" i="2" s="1"/>
  <c r="M2968" i="2"/>
  <c r="N2968" i="2" s="1"/>
  <c r="O2968" i="2" s="1"/>
  <c r="M2976" i="2"/>
  <c r="N2976" i="2" s="1"/>
  <c r="O2976" i="2" s="1"/>
  <c r="M2986" i="2"/>
  <c r="N2986" i="2" s="1"/>
  <c r="O2986" i="2" s="1"/>
  <c r="M2998" i="2"/>
  <c r="N2998" i="2" s="1"/>
  <c r="O2998" i="2" s="1"/>
  <c r="M3006" i="2"/>
  <c r="N3006" i="2" s="1"/>
  <c r="O3006" i="2" s="1"/>
  <c r="M3014" i="2"/>
  <c r="N3014" i="2" s="1"/>
  <c r="O3014" i="2" s="1"/>
  <c r="M3022" i="2"/>
  <c r="N3022" i="2" s="1"/>
  <c r="O3022" i="2" s="1"/>
  <c r="M3030" i="2"/>
  <c r="N3030" i="2" s="1"/>
  <c r="O3030" i="2" s="1"/>
  <c r="M3038" i="2"/>
  <c r="N3038" i="2" s="1"/>
  <c r="O3038" i="2" s="1"/>
  <c r="M3046" i="2"/>
  <c r="N3046" i="2" s="1"/>
  <c r="O3046" i="2" s="1"/>
  <c r="M3052" i="2"/>
  <c r="N3052" i="2" s="1"/>
  <c r="O3052" i="2" s="1"/>
  <c r="M3060" i="2"/>
  <c r="N3060" i="2" s="1"/>
  <c r="O3060" i="2" s="1"/>
  <c r="M3070" i="2"/>
  <c r="N3070" i="2" s="1"/>
  <c r="O3070" i="2" s="1"/>
  <c r="M3078" i="2"/>
  <c r="N3078" i="2" s="1"/>
  <c r="O3078" i="2" s="1"/>
  <c r="M3088" i="2"/>
  <c r="N3088" i="2" s="1"/>
  <c r="O3088" i="2" s="1"/>
  <c r="M3098" i="2"/>
  <c r="N3098" i="2" s="1"/>
  <c r="O3098" i="2" s="1"/>
  <c r="M3108" i="2"/>
  <c r="N3108" i="2" s="1"/>
  <c r="O3108" i="2" s="1"/>
  <c r="M3114" i="2"/>
  <c r="N3114" i="2" s="1"/>
  <c r="O3114" i="2" s="1"/>
  <c r="M3122" i="2"/>
  <c r="N3122" i="2" s="1"/>
  <c r="O3122" i="2" s="1"/>
  <c r="M3128" i="2"/>
  <c r="N3128" i="2" s="1"/>
  <c r="O3128" i="2" s="1"/>
  <c r="M3136" i="2"/>
  <c r="N3136" i="2" s="1"/>
  <c r="O3136" i="2" s="1"/>
  <c r="M3146" i="2"/>
  <c r="N3146" i="2" s="1"/>
  <c r="O3146" i="2" s="1"/>
  <c r="M3154" i="2"/>
  <c r="N3154" i="2" s="1"/>
  <c r="O3154" i="2" s="1"/>
  <c r="M3162" i="2"/>
  <c r="N3162" i="2" s="1"/>
  <c r="O3162" i="2" s="1"/>
  <c r="M3170" i="2"/>
  <c r="N3170" i="2" s="1"/>
  <c r="O3170" i="2" s="1"/>
  <c r="M3180" i="2"/>
  <c r="N3180" i="2" s="1"/>
  <c r="O3180" i="2" s="1"/>
  <c r="M3190" i="2"/>
  <c r="N3190" i="2" s="1"/>
  <c r="O3190" i="2" s="1"/>
  <c r="M3198" i="2"/>
  <c r="N3198" i="2" s="1"/>
  <c r="O3198" i="2" s="1"/>
  <c r="M3206" i="2"/>
  <c r="N3206" i="2" s="1"/>
  <c r="O3206" i="2" s="1"/>
  <c r="M3214" i="2"/>
  <c r="N3214" i="2" s="1"/>
  <c r="O3214" i="2" s="1"/>
  <c r="M3222" i="2"/>
  <c r="N3222" i="2" s="1"/>
  <c r="O3222" i="2" s="1"/>
  <c r="M3228" i="2"/>
  <c r="N3228" i="2" s="1"/>
  <c r="O3228" i="2" s="1"/>
  <c r="M3242" i="2"/>
  <c r="N3242" i="2" s="1"/>
  <c r="O3242" i="2" s="1"/>
  <c r="M3250" i="2"/>
  <c r="N3250" i="2" s="1"/>
  <c r="O3250" i="2" s="1"/>
  <c r="M3268" i="2"/>
  <c r="N3268" i="2" s="1"/>
  <c r="O3268" i="2" s="1"/>
  <c r="M3286" i="2"/>
  <c r="N3286" i="2" s="1"/>
  <c r="O3286" i="2" s="1"/>
  <c r="M3300" i="2"/>
  <c r="N3300" i="2" s="1"/>
  <c r="O3300" i="2" s="1"/>
  <c r="M3308" i="2"/>
  <c r="N3308" i="2" s="1"/>
  <c r="O3308" i="2" s="1"/>
  <c r="M3316" i="2"/>
  <c r="N3316" i="2" s="1"/>
  <c r="O3316" i="2" s="1"/>
  <c r="M3324" i="2"/>
  <c r="N3324" i="2" s="1"/>
  <c r="O3324" i="2" s="1"/>
  <c r="M3332" i="2"/>
  <c r="N3332" i="2" s="1"/>
  <c r="O3332" i="2" s="1"/>
  <c r="M3342" i="2"/>
  <c r="N3342" i="2" s="1"/>
  <c r="O3342" i="2" s="1"/>
  <c r="M3348" i="2"/>
  <c r="N3348" i="2" s="1"/>
  <c r="O3348" i="2" s="1"/>
  <c r="M3356" i="2"/>
  <c r="N3356" i="2" s="1"/>
  <c r="O3356" i="2" s="1"/>
  <c r="M3364" i="2"/>
  <c r="N3364" i="2" s="1"/>
  <c r="O3364" i="2" s="1"/>
  <c r="M3374" i="2"/>
  <c r="N3374" i="2" s="1"/>
  <c r="O3374" i="2" s="1"/>
  <c r="M3382" i="2"/>
  <c r="N3382" i="2" s="1"/>
  <c r="O3382" i="2" s="1"/>
  <c r="M3390" i="2"/>
  <c r="N3390" i="2" s="1"/>
  <c r="O3390" i="2" s="1"/>
  <c r="M3400" i="2"/>
  <c r="N3400" i="2" s="1"/>
  <c r="O3400" i="2" s="1"/>
  <c r="M3408" i="2"/>
  <c r="N3408" i="2" s="1"/>
  <c r="O3408" i="2" s="1"/>
  <c r="M3416" i="2"/>
  <c r="N3416" i="2" s="1"/>
  <c r="O3416" i="2" s="1"/>
  <c r="M3422" i="2"/>
  <c r="N3422" i="2" s="1"/>
  <c r="O3422" i="2" s="1"/>
  <c r="M3430" i="2"/>
  <c r="N3430" i="2" s="1"/>
  <c r="O3430" i="2" s="1"/>
  <c r="M3438" i="2"/>
  <c r="N3438" i="2" s="1"/>
  <c r="O3438" i="2" s="1"/>
  <c r="M3452" i="2"/>
  <c r="N3452" i="2" s="1"/>
  <c r="O3452" i="2" s="1"/>
  <c r="M3460" i="2"/>
  <c r="N3460" i="2" s="1"/>
  <c r="O3460" i="2" s="1"/>
  <c r="M3468" i="2"/>
  <c r="N3468" i="2" s="1"/>
  <c r="O3468" i="2" s="1"/>
  <c r="M3476" i="2"/>
  <c r="N3476" i="2" s="1"/>
  <c r="O3476" i="2" s="1"/>
  <c r="M3484" i="2"/>
  <c r="N3484" i="2" s="1"/>
  <c r="O3484" i="2" s="1"/>
  <c r="M3490" i="2"/>
  <c r="N3490" i="2" s="1"/>
  <c r="O3490" i="2" s="1"/>
  <c r="M3498" i="2"/>
  <c r="N3498" i="2" s="1"/>
  <c r="O3498" i="2" s="1"/>
  <c r="M3512" i="2"/>
  <c r="N3512" i="2" s="1"/>
  <c r="O3512" i="2" s="1"/>
  <c r="M3520" i="2"/>
  <c r="N3520" i="2" s="1"/>
  <c r="O3520" i="2" s="1"/>
  <c r="M3528" i="2"/>
  <c r="N3528" i="2" s="1"/>
  <c r="O3528" i="2" s="1"/>
  <c r="M3536" i="2"/>
  <c r="N3536" i="2" s="1"/>
  <c r="O3536" i="2" s="1"/>
  <c r="M3546" i="2"/>
  <c r="N3546" i="2" s="1"/>
  <c r="O3546" i="2" s="1"/>
  <c r="M3554" i="2"/>
  <c r="N3554" i="2" s="1"/>
  <c r="O3554" i="2" s="1"/>
  <c r="M45" i="2"/>
  <c r="N45" i="2" s="1"/>
  <c r="M60" i="2"/>
  <c r="N60" i="2" s="1"/>
  <c r="M80" i="2"/>
  <c r="N80" i="2" s="1"/>
  <c r="M96" i="2"/>
  <c r="N96" i="2" s="1"/>
  <c r="M114" i="2"/>
  <c r="N114" i="2" s="1"/>
  <c r="M132" i="2"/>
  <c r="N132" i="2" s="1"/>
  <c r="M150" i="2"/>
  <c r="N150" i="2" s="1"/>
  <c r="M162" i="2"/>
  <c r="N162" i="2" s="1"/>
  <c r="M179" i="2"/>
  <c r="N179" i="2" s="1"/>
  <c r="M195" i="2"/>
  <c r="N195" i="2" s="1"/>
  <c r="M213" i="2"/>
  <c r="N213" i="2" s="1"/>
  <c r="M231" i="2"/>
  <c r="N231" i="2" s="1"/>
  <c r="M248" i="2"/>
  <c r="N248" i="2" s="1"/>
  <c r="M265" i="2"/>
  <c r="N265" i="2" s="1"/>
  <c r="M283" i="2"/>
  <c r="N283" i="2" s="1"/>
  <c r="M292" i="2"/>
  <c r="N292" i="2" s="1"/>
  <c r="M308" i="2"/>
  <c r="N308" i="2" s="1"/>
  <c r="M325" i="2"/>
  <c r="N325" i="2" s="1"/>
  <c r="M343" i="2"/>
  <c r="N343" i="2" s="1"/>
  <c r="M358" i="2"/>
  <c r="N358" i="2" s="1"/>
  <c r="M379" i="2"/>
  <c r="N379" i="2" s="1"/>
  <c r="M395" i="2"/>
  <c r="N395" i="2" s="1"/>
  <c r="M406" i="2"/>
  <c r="N406" i="2" s="1"/>
  <c r="M421" i="2"/>
  <c r="N421" i="2" s="1"/>
  <c r="M438" i="2"/>
  <c r="N438" i="2" s="1"/>
  <c r="M461" i="2"/>
  <c r="N461" i="2" s="1"/>
  <c r="M482" i="2"/>
  <c r="N482" i="2" s="1"/>
  <c r="M500" i="2"/>
  <c r="N500" i="2" s="1"/>
  <c r="M517" i="2"/>
  <c r="N517" i="2" s="1"/>
  <c r="M535" i="2"/>
  <c r="N535" i="2" s="1"/>
  <c r="M552" i="2"/>
  <c r="N552" i="2" s="1"/>
  <c r="M561" i="2"/>
  <c r="N561" i="2" s="1"/>
  <c r="M577" i="2"/>
  <c r="N577" i="2" s="1"/>
  <c r="M592" i="2"/>
  <c r="N592" i="2" s="1"/>
  <c r="M601" i="2"/>
  <c r="N601" i="2" s="1"/>
  <c r="M629" i="2"/>
  <c r="N629" i="2" s="1"/>
  <c r="M655" i="2"/>
  <c r="N655" i="2" s="1"/>
  <c r="M671" i="2"/>
  <c r="N671" i="2" s="1"/>
  <c r="M686" i="2"/>
  <c r="N686" i="2" s="1"/>
  <c r="M701" i="2"/>
  <c r="N701" i="2" s="1"/>
  <c r="M716" i="2"/>
  <c r="N716" i="2" s="1"/>
  <c r="M732" i="2"/>
  <c r="N732" i="2" s="1"/>
  <c r="M753" i="2"/>
  <c r="N753" i="2" s="1"/>
  <c r="M769" i="2"/>
  <c r="N769" i="2" s="1"/>
  <c r="M785" i="2"/>
  <c r="N785" i="2" s="1"/>
  <c r="M801" i="2"/>
  <c r="N801" i="2" s="1"/>
  <c r="M818" i="2"/>
  <c r="N818" i="2" s="1"/>
  <c r="M834" i="2"/>
  <c r="N834" i="2" s="1"/>
  <c r="M844" i="2"/>
  <c r="N844" i="2" s="1"/>
  <c r="M860" i="2"/>
  <c r="N860" i="2" s="1"/>
  <c r="M877" i="2"/>
  <c r="N877" i="2" s="1"/>
  <c r="M893" i="2"/>
  <c r="N893" i="2" s="1"/>
  <c r="M908" i="2"/>
  <c r="N908" i="2" s="1"/>
  <c r="M924" i="2"/>
  <c r="N924" i="2" s="1"/>
  <c r="M946" i="2"/>
  <c r="N946" i="2" s="1"/>
  <c r="M962" i="2"/>
  <c r="N962" i="2" s="1"/>
  <c r="M979" i="2"/>
  <c r="N979" i="2" s="1"/>
  <c r="M996" i="2"/>
  <c r="N996" i="2" s="1"/>
  <c r="M1011" i="2"/>
  <c r="N1011" i="2" s="1"/>
  <c r="M1037" i="2"/>
  <c r="N1037" i="2" s="1"/>
  <c r="M1062" i="2"/>
  <c r="N1062" i="2" s="1"/>
  <c r="M1079" i="2"/>
  <c r="N1079" i="2" s="1"/>
  <c r="M1095" i="2"/>
  <c r="N1095" i="2" s="1"/>
  <c r="M1111" i="2"/>
  <c r="N1111" i="2" s="1"/>
  <c r="M1121" i="2"/>
  <c r="N1121" i="2" s="1"/>
  <c r="M1136" i="2"/>
  <c r="N1136" i="2" s="1"/>
  <c r="M1162" i="2"/>
  <c r="N1162" i="2" s="1"/>
  <c r="M1178" i="2"/>
  <c r="N1178" i="2" s="1"/>
  <c r="M1204" i="2"/>
  <c r="N1204" i="2" s="1"/>
  <c r="M1219" i="2"/>
  <c r="N1219" i="2" s="1"/>
  <c r="M1234" i="2"/>
  <c r="N1234" i="2" s="1"/>
  <c r="M1249" i="2"/>
  <c r="N1249" i="2" s="1"/>
  <c r="M1267" i="2"/>
  <c r="N1267" i="2" s="1"/>
  <c r="M1283" i="2"/>
  <c r="N1283" i="2" s="1"/>
  <c r="M1298" i="2"/>
  <c r="N1298" i="2" s="1"/>
  <c r="M1314" i="2"/>
  <c r="N1314" i="2" s="1"/>
  <c r="M1331" i="2"/>
  <c r="N1331" i="2" s="1"/>
  <c r="M1347" i="2"/>
  <c r="N1347" i="2" s="1"/>
  <c r="M1363" i="2"/>
  <c r="N1363" i="2" s="1"/>
  <c r="M1378" i="2"/>
  <c r="N1378" i="2" s="1"/>
  <c r="M1394" i="2"/>
  <c r="N1394" i="2" s="1"/>
  <c r="M1410" i="2"/>
  <c r="N1410" i="2" s="1"/>
  <c r="M1426" i="2"/>
  <c r="N1426" i="2" s="1"/>
  <c r="M1443" i="2"/>
  <c r="N1443" i="2" s="1"/>
  <c r="M1459" i="2"/>
  <c r="N1459" i="2" s="1"/>
  <c r="M1485" i="2"/>
  <c r="N1485" i="2" s="1"/>
  <c r="M1501" i="2"/>
  <c r="N1501" i="2" s="1"/>
  <c r="M1517" i="2"/>
  <c r="N1517" i="2" s="1"/>
  <c r="M1534" i="2"/>
  <c r="N1534" i="2" s="1"/>
  <c r="M1549" i="2"/>
  <c r="N1549" i="2" s="1"/>
  <c r="M1566" i="2"/>
  <c r="N1566" i="2" s="1"/>
  <c r="M1584" i="2"/>
  <c r="N1584" i="2" s="1"/>
  <c r="M1600" i="2"/>
  <c r="N1600" i="2" s="1"/>
  <c r="M1615" i="2"/>
  <c r="N1615" i="2" s="1"/>
  <c r="M1624" i="2"/>
  <c r="N1624" i="2" s="1"/>
  <c r="M1640" i="2"/>
  <c r="N1640" i="2" s="1"/>
  <c r="M1666" i="2"/>
  <c r="N1666" i="2" s="1"/>
  <c r="M1686" i="2"/>
  <c r="N1686" i="2" s="1"/>
  <c r="M29" i="2"/>
  <c r="M93" i="2"/>
  <c r="N93" i="2" s="1"/>
  <c r="M112" i="2"/>
  <c r="N112" i="2" s="1"/>
  <c r="M141" i="2"/>
  <c r="N141" i="2" s="1"/>
  <c r="M151" i="2"/>
  <c r="N151" i="2" s="1"/>
  <c r="M180" i="2"/>
  <c r="N180" i="2" s="1"/>
  <c r="M196" i="2"/>
  <c r="N196" i="2" s="1"/>
  <c r="M214" i="2"/>
  <c r="N214" i="2" s="1"/>
  <c r="M232" i="2"/>
  <c r="N232" i="2" s="1"/>
  <c r="M250" i="2"/>
  <c r="N250" i="2" s="1"/>
  <c r="M268" i="2"/>
  <c r="N268" i="2" s="1"/>
  <c r="M285" i="2"/>
  <c r="N285" i="2" s="1"/>
  <c r="M301" i="2"/>
  <c r="N301" i="2" s="1"/>
  <c r="M318" i="2"/>
  <c r="N318" i="2" s="1"/>
  <c r="M335" i="2"/>
  <c r="N335" i="2" s="1"/>
  <c r="M350" i="2"/>
  <c r="N350" i="2" s="1"/>
  <c r="M368" i="2"/>
  <c r="N368" i="2" s="1"/>
  <c r="M387" i="2"/>
  <c r="N387" i="2" s="1"/>
  <c r="M404" i="2"/>
  <c r="N404" i="2" s="1"/>
  <c r="M420" i="2"/>
  <c r="N420" i="2" s="1"/>
  <c r="M430" i="2"/>
  <c r="N430" i="2" s="1"/>
  <c r="M448" i="2"/>
  <c r="N448" i="2" s="1"/>
  <c r="M463" i="2"/>
  <c r="N463" i="2" s="1"/>
  <c r="M473" i="2"/>
  <c r="N473" i="2" s="1"/>
  <c r="M492" i="2"/>
  <c r="N492" i="2" s="1"/>
  <c r="M502" i="2"/>
  <c r="N502" i="2" s="1"/>
  <c r="M512" i="2"/>
  <c r="N512" i="2" s="1"/>
  <c r="M521" i="2"/>
  <c r="N521" i="2" s="1"/>
  <c r="M538" i="2"/>
  <c r="N538" i="2" s="1"/>
  <c r="M547" i="2"/>
  <c r="N547" i="2" s="1"/>
  <c r="M563" i="2"/>
  <c r="N563" i="2" s="1"/>
  <c r="M578" i="2"/>
  <c r="N578" i="2" s="1"/>
  <c r="M588" i="2"/>
  <c r="N588" i="2" s="1"/>
  <c r="M599" i="2"/>
  <c r="N599" i="2" s="1"/>
  <c r="M609" i="2"/>
  <c r="N609" i="2" s="1"/>
  <c r="M626" i="2"/>
  <c r="N626" i="2" s="1"/>
  <c r="M643" i="2"/>
  <c r="N643" i="2" s="1"/>
  <c r="M660" i="2"/>
  <c r="N660" i="2" s="1"/>
  <c r="M673" i="2"/>
  <c r="N673" i="2" s="1"/>
  <c r="M689" i="2"/>
  <c r="N689" i="2" s="1"/>
  <c r="M705" i="2"/>
  <c r="N705" i="2" s="1"/>
  <c r="M722" i="2"/>
  <c r="N722" i="2" s="1"/>
  <c r="M739" i="2"/>
  <c r="N739" i="2" s="1"/>
  <c r="M756" i="2"/>
  <c r="N756" i="2" s="1"/>
  <c r="M766" i="2"/>
  <c r="N766" i="2" s="1"/>
  <c r="M784" i="2"/>
  <c r="N784" i="2" s="1"/>
  <c r="M799" i="2"/>
  <c r="N799" i="2" s="1"/>
  <c r="M815" i="2"/>
  <c r="N815" i="2" s="1"/>
  <c r="M825" i="2"/>
  <c r="N825" i="2" s="1"/>
  <c r="M841" i="2"/>
  <c r="N841" i="2" s="1"/>
  <c r="M858" i="2"/>
  <c r="N858" i="2" s="1"/>
  <c r="M874" i="2"/>
  <c r="N874" i="2" s="1"/>
  <c r="M890" i="2"/>
  <c r="N890" i="2" s="1"/>
  <c r="M907" i="2"/>
  <c r="N907" i="2" s="1"/>
  <c r="M918" i="2"/>
  <c r="N918" i="2" s="1"/>
  <c r="M934" i="2"/>
  <c r="N934" i="2" s="1"/>
  <c r="M949" i="2"/>
  <c r="N949" i="2" s="1"/>
  <c r="M965" i="2"/>
  <c r="N965" i="2" s="1"/>
  <c r="M981" i="2"/>
  <c r="N981" i="2" s="1"/>
  <c r="M998" i="2"/>
  <c r="N998" i="2" s="1"/>
  <c r="M1013" i="2"/>
  <c r="N1013" i="2" s="1"/>
  <c r="M1030" i="2"/>
  <c r="N1030" i="2" s="1"/>
  <c r="M1047" i="2"/>
  <c r="N1047" i="2" s="1"/>
  <c r="M1065" i="2"/>
  <c r="N1065" i="2" s="1"/>
  <c r="M1082" i="2"/>
  <c r="N1082" i="2" s="1"/>
  <c r="M1097" i="2"/>
  <c r="N1097" i="2" s="1"/>
  <c r="M1114" i="2"/>
  <c r="N1114" i="2" s="1"/>
  <c r="M1130" i="2"/>
  <c r="N1130" i="2" s="1"/>
  <c r="M1146" i="2"/>
  <c r="N1146" i="2" s="1"/>
  <c r="M1163" i="2"/>
  <c r="N1163" i="2" s="1"/>
  <c r="M1179" i="2"/>
  <c r="N1179" i="2" s="1"/>
  <c r="M1197" i="2"/>
  <c r="N1197" i="2" s="1"/>
  <c r="M1213" i="2"/>
  <c r="N1213" i="2" s="1"/>
  <c r="M1229" i="2"/>
  <c r="N1229" i="2" s="1"/>
  <c r="M1251" i="2"/>
  <c r="N1251" i="2" s="1"/>
  <c r="M1268" i="2"/>
  <c r="N1268" i="2" s="1"/>
  <c r="M1285" i="2"/>
  <c r="N1285" i="2" s="1"/>
  <c r="M1300" i="2"/>
  <c r="N1300" i="2" s="1"/>
  <c r="M1316" i="2"/>
  <c r="N1316" i="2" s="1"/>
  <c r="M1333" i="2"/>
  <c r="N1333" i="2" s="1"/>
  <c r="M1348" i="2"/>
  <c r="N1348" i="2" s="1"/>
  <c r="M1364" i="2"/>
  <c r="N1364" i="2" s="1"/>
  <c r="M1380" i="2"/>
  <c r="N1380" i="2" s="1"/>
  <c r="M1396" i="2"/>
  <c r="N1396" i="2" s="1"/>
  <c r="M1413" i="2"/>
  <c r="N1413" i="2" s="1"/>
  <c r="M1429" i="2"/>
  <c r="N1429" i="2" s="1"/>
  <c r="M1445" i="2"/>
  <c r="N1445" i="2" s="1"/>
  <c r="M1456" i="2"/>
  <c r="N1456" i="2" s="1"/>
  <c r="M1473" i="2"/>
  <c r="N1473" i="2" s="1"/>
  <c r="M1488" i="2"/>
  <c r="N1488" i="2" s="1"/>
  <c r="M1499" i="2"/>
  <c r="N1499" i="2" s="1"/>
  <c r="M1515" i="2"/>
  <c r="N1515" i="2" s="1"/>
  <c r="M1525" i="2"/>
  <c r="N1525" i="2" s="1"/>
  <c r="M1542" i="2"/>
  <c r="N1542" i="2" s="1"/>
  <c r="M1557" i="2"/>
  <c r="N1557" i="2" s="1"/>
  <c r="M1574" i="2"/>
  <c r="N1574" i="2" s="1"/>
  <c r="M1590" i="2"/>
  <c r="N1590" i="2" s="1"/>
  <c r="M1607" i="2"/>
  <c r="N1607" i="2" s="1"/>
  <c r="M1626" i="2"/>
  <c r="N1626" i="2" s="1"/>
  <c r="M1642" i="2"/>
  <c r="N1642" i="2" s="1"/>
  <c r="M1659" i="2"/>
  <c r="N1659" i="2" s="1"/>
  <c r="M1675" i="2"/>
  <c r="N1675" i="2" s="1"/>
  <c r="M1689" i="2"/>
  <c r="N1689" i="2" s="1"/>
  <c r="M1701" i="2"/>
  <c r="N1701" i="2" s="1"/>
  <c r="M1714" i="2"/>
  <c r="N1714" i="2" s="1"/>
  <c r="M1726" i="2"/>
  <c r="N1726" i="2" s="1"/>
  <c r="M1739" i="2"/>
  <c r="N1739" i="2" s="1"/>
  <c r="M1751" i="2"/>
  <c r="N1751" i="2" s="1"/>
  <c r="M1764" i="2"/>
  <c r="N1764" i="2" s="1"/>
  <c r="M2157" i="2"/>
  <c r="N2157" i="2" s="1"/>
  <c r="O2157" i="2" s="1"/>
  <c r="M2161" i="2"/>
  <c r="N2161" i="2" s="1"/>
  <c r="O2161" i="2" s="1"/>
  <c r="M2166" i="2"/>
  <c r="N2166" i="2" s="1"/>
  <c r="O2166" i="2" s="1"/>
  <c r="M2170" i="2"/>
  <c r="N2170" i="2" s="1"/>
  <c r="O2170" i="2" s="1"/>
  <c r="M2174" i="2"/>
  <c r="N2174" i="2" s="1"/>
  <c r="O2174" i="2" s="1"/>
  <c r="M2178" i="2"/>
  <c r="N2178" i="2" s="1"/>
  <c r="O2178" i="2" s="1"/>
  <c r="M2182" i="2"/>
  <c r="N2182" i="2" s="1"/>
  <c r="O2182" i="2" s="1"/>
  <c r="M2186" i="2"/>
  <c r="N2186" i="2" s="1"/>
  <c r="O2186" i="2" s="1"/>
  <c r="M2193" i="2"/>
  <c r="N2193" i="2" s="1"/>
  <c r="O2193" i="2" s="1"/>
  <c r="M2197" i="2"/>
  <c r="N2197" i="2" s="1"/>
  <c r="O2197" i="2" s="1"/>
  <c r="M2201" i="2"/>
  <c r="N2201" i="2" s="1"/>
  <c r="O2201" i="2" s="1"/>
  <c r="M2205" i="2"/>
  <c r="N2205" i="2" s="1"/>
  <c r="O2205" i="2" s="1"/>
  <c r="M2209" i="2"/>
  <c r="N2209" i="2" s="1"/>
  <c r="O2209" i="2" s="1"/>
  <c r="M50" i="2"/>
  <c r="N50" i="2" s="1"/>
  <c r="M61" i="2"/>
  <c r="N61" i="2" s="1"/>
  <c r="M71" i="2"/>
  <c r="N71" i="2" s="1"/>
  <c r="M82" i="2"/>
  <c r="N82" i="2" s="1"/>
  <c r="M95" i="2"/>
  <c r="N95" i="2" s="1"/>
  <c r="M111" i="2"/>
  <c r="N111" i="2" s="1"/>
  <c r="M149" i="2"/>
  <c r="N149" i="2" s="1"/>
  <c r="M165" i="2"/>
  <c r="N165" i="2" s="1"/>
  <c r="M174" i="2"/>
  <c r="N174" i="2" s="1"/>
  <c r="M190" i="2"/>
  <c r="N190" i="2" s="1"/>
  <c r="M207" i="2"/>
  <c r="N207" i="2" s="1"/>
  <c r="M216" i="2"/>
  <c r="N216" i="2" s="1"/>
  <c r="M233" i="2"/>
  <c r="N233" i="2" s="1"/>
  <c r="M242" i="2"/>
  <c r="N242" i="2" s="1"/>
  <c r="M267" i="2"/>
  <c r="N267" i="2" s="1"/>
  <c r="M282" i="2"/>
  <c r="N282" i="2" s="1"/>
  <c r="M299" i="2"/>
  <c r="N299" i="2" s="1"/>
  <c r="M314" i="2"/>
  <c r="N314" i="2" s="1"/>
  <c r="M328" i="2"/>
  <c r="N328" i="2" s="1"/>
  <c r="M344" i="2"/>
  <c r="N344" i="2" s="1"/>
  <c r="M360" i="2"/>
  <c r="N360" i="2" s="1"/>
  <c r="M371" i="2"/>
  <c r="N371" i="2" s="1"/>
  <c r="M385" i="2"/>
  <c r="N385" i="2" s="1"/>
  <c r="M402" i="2"/>
  <c r="N402" i="2" s="1"/>
  <c r="M418" i="2"/>
  <c r="N418" i="2" s="1"/>
  <c r="M433" i="2"/>
  <c r="N433" i="2" s="1"/>
  <c r="M453" i="2"/>
  <c r="N453" i="2" s="1"/>
  <c r="M471" i="2"/>
  <c r="N471" i="2" s="1"/>
  <c r="M488" i="2"/>
  <c r="N488" i="2" s="1"/>
  <c r="M505" i="2"/>
  <c r="N505" i="2" s="1"/>
  <c r="M527" i="2"/>
  <c r="N527" i="2" s="1"/>
  <c r="M546" i="2"/>
  <c r="N546" i="2" s="1"/>
  <c r="M564" i="2"/>
  <c r="N564" i="2" s="1"/>
  <c r="M579" i="2"/>
  <c r="N579" i="2" s="1"/>
  <c r="M598" i="2"/>
  <c r="N598" i="2" s="1"/>
  <c r="M615" i="2"/>
  <c r="N615" i="2" s="1"/>
  <c r="M633" i="2"/>
  <c r="N633" i="2" s="1"/>
  <c r="M650" i="2"/>
  <c r="N650" i="2" s="1"/>
  <c r="M666" i="2"/>
  <c r="N666" i="2" s="1"/>
  <c r="M684" i="2"/>
  <c r="N684" i="2" s="1"/>
  <c r="M699" i="2"/>
  <c r="N699" i="2" s="1"/>
  <c r="M715" i="2"/>
  <c r="N715" i="2" s="1"/>
  <c r="M731" i="2"/>
  <c r="N731" i="2" s="1"/>
  <c r="M749" i="2"/>
  <c r="N749" i="2" s="1"/>
  <c r="M767" i="2"/>
  <c r="N767" i="2" s="1"/>
  <c r="M783" i="2"/>
  <c r="N783" i="2" s="1"/>
  <c r="M800" i="2"/>
  <c r="N800" i="2" s="1"/>
  <c r="M816" i="2"/>
  <c r="N816" i="2" s="1"/>
  <c r="M833" i="2"/>
  <c r="N833" i="2" s="1"/>
  <c r="M850" i="2"/>
  <c r="N850" i="2" s="1"/>
  <c r="M867" i="2"/>
  <c r="N867" i="2" s="1"/>
  <c r="M882" i="2"/>
  <c r="N882" i="2" s="1"/>
  <c r="M899" i="2"/>
  <c r="N899" i="2" s="1"/>
  <c r="M915" i="2"/>
  <c r="N915" i="2" s="1"/>
  <c r="M931" i="2"/>
  <c r="N931" i="2" s="1"/>
  <c r="M941" i="2"/>
  <c r="N941" i="2" s="1"/>
  <c r="M956" i="2"/>
  <c r="N956" i="2" s="1"/>
  <c r="M972" i="2"/>
  <c r="N972" i="2" s="1"/>
  <c r="M997" i="2"/>
  <c r="N997" i="2" s="1"/>
  <c r="M1014" i="2"/>
  <c r="N1014" i="2" s="1"/>
  <c r="M1031" i="2"/>
  <c r="N1031" i="2" s="1"/>
  <c r="M1048" i="2"/>
  <c r="N1048" i="2" s="1"/>
  <c r="M1064" i="2"/>
  <c r="N1064" i="2" s="1"/>
  <c r="M1089" i="2"/>
  <c r="N1089" i="2" s="1"/>
  <c r="M1105" i="2"/>
  <c r="N1105" i="2" s="1"/>
  <c r="M1122" i="2"/>
  <c r="N1122" i="2" s="1"/>
  <c r="M1139" i="2"/>
  <c r="N1139" i="2" s="1"/>
  <c r="M1156" i="2"/>
  <c r="N1156" i="2" s="1"/>
  <c r="M1172" i="2"/>
  <c r="N1172" i="2" s="1"/>
  <c r="M1189" i="2"/>
  <c r="N1189" i="2" s="1"/>
  <c r="M1206" i="2"/>
  <c r="N1206" i="2" s="1"/>
  <c r="M1226" i="2"/>
  <c r="N1226" i="2" s="1"/>
  <c r="M1243" i="2"/>
  <c r="N1243" i="2" s="1"/>
  <c r="M1259" i="2"/>
  <c r="N1259" i="2" s="1"/>
  <c r="M1269" i="2"/>
  <c r="N1269" i="2" s="1"/>
  <c r="M1284" i="2"/>
  <c r="N1284" i="2" s="1"/>
  <c r="M1301" i="2"/>
  <c r="N1301" i="2" s="1"/>
  <c r="M1317" i="2"/>
  <c r="N1317" i="2" s="1"/>
  <c r="M1332" i="2"/>
  <c r="N1332" i="2" s="1"/>
  <c r="M1349" i="2"/>
  <c r="N1349" i="2" s="1"/>
  <c r="M1365" i="2"/>
  <c r="N1365" i="2" s="1"/>
  <c r="M1381" i="2"/>
  <c r="N1381" i="2" s="1"/>
  <c r="M1397" i="2"/>
  <c r="N1397" i="2" s="1"/>
  <c r="M1412" i="2"/>
  <c r="N1412" i="2" s="1"/>
  <c r="M1428" i="2"/>
  <c r="N1428" i="2" s="1"/>
  <c r="M1444" i="2"/>
  <c r="N1444" i="2" s="1"/>
  <c r="M1472" i="2"/>
  <c r="N1472" i="2" s="1"/>
  <c r="M1490" i="2"/>
  <c r="N1490" i="2" s="1"/>
  <c r="M1508" i="2"/>
  <c r="N1508" i="2" s="1"/>
  <c r="M1524" i="2"/>
  <c r="N1524" i="2" s="1"/>
  <c r="M1540" i="2"/>
  <c r="N1540" i="2" s="1"/>
  <c r="M1551" i="2"/>
  <c r="N1551" i="2" s="1"/>
  <c r="M1567" i="2"/>
  <c r="N1567" i="2" s="1"/>
  <c r="M1585" i="2"/>
  <c r="N1585" i="2" s="1"/>
  <c r="M1601" i="2"/>
  <c r="N1601" i="2" s="1"/>
  <c r="M1610" i="2"/>
  <c r="N1610" i="2" s="1"/>
  <c r="M1627" i="2"/>
  <c r="N1627" i="2" s="1"/>
  <c r="M1643" i="2"/>
  <c r="N1643" i="2" s="1"/>
  <c r="M1660" i="2"/>
  <c r="N1660" i="2" s="1"/>
  <c r="M1684" i="2"/>
  <c r="N1684" i="2" s="1"/>
  <c r="M1696" i="2"/>
  <c r="N1696" i="2" s="1"/>
  <c r="M1708" i="2"/>
  <c r="N1708" i="2" s="1"/>
  <c r="M1719" i="2"/>
  <c r="N1719" i="2" s="1"/>
  <c r="M1731" i="2"/>
  <c r="N1731" i="2" s="1"/>
  <c r="M1744" i="2"/>
  <c r="N1744" i="2" s="1"/>
  <c r="M1756" i="2"/>
  <c r="N1756" i="2" s="1"/>
  <c r="M1769" i="2"/>
  <c r="N1769" i="2" s="1"/>
  <c r="M43" i="2"/>
  <c r="N43" i="2" s="1"/>
  <c r="M62" i="2"/>
  <c r="N62" i="2" s="1"/>
  <c r="M67" i="2"/>
  <c r="N67" i="2" s="1"/>
  <c r="M78" i="2"/>
  <c r="N78" i="2" s="1"/>
  <c r="M90" i="2"/>
  <c r="N90" i="2" s="1"/>
  <c r="M105" i="2"/>
  <c r="N105" i="2" s="1"/>
  <c r="M109" i="2"/>
  <c r="N109" i="2" s="1"/>
  <c r="M126" i="2"/>
  <c r="N126" i="2" s="1"/>
  <c r="M136" i="2"/>
  <c r="N136" i="2" s="1"/>
  <c r="M153" i="2"/>
  <c r="N153" i="2" s="1"/>
  <c r="M168" i="2"/>
  <c r="N168" i="2" s="1"/>
  <c r="M185" i="2"/>
  <c r="N185" i="2" s="1"/>
  <c r="M208" i="2"/>
  <c r="N208" i="2" s="1"/>
  <c r="M225" i="2"/>
  <c r="N225" i="2" s="1"/>
  <c r="M234" i="2"/>
  <c r="N234" i="2" s="1"/>
  <c r="M251" i="2"/>
  <c r="N251" i="2" s="1"/>
  <c r="M266" i="2"/>
  <c r="N266" i="2" s="1"/>
  <c r="M281" i="2"/>
  <c r="N281" i="2" s="1"/>
  <c r="M298" i="2"/>
  <c r="N298" i="2" s="1"/>
  <c r="M315" i="2"/>
  <c r="N315" i="2" s="1"/>
  <c r="M330" i="2"/>
  <c r="N330" i="2" s="1"/>
  <c r="M345" i="2"/>
  <c r="N345" i="2" s="1"/>
  <c r="M361" i="2"/>
  <c r="N361" i="2" s="1"/>
  <c r="M370" i="2"/>
  <c r="N370" i="2" s="1"/>
  <c r="M384" i="2"/>
  <c r="N384" i="2" s="1"/>
  <c r="M412" i="2"/>
  <c r="N412" i="2" s="1"/>
  <c r="M427" i="2"/>
  <c r="N427" i="2" s="1"/>
  <c r="M456" i="2"/>
  <c r="N456" i="2" s="1"/>
  <c r="M468" i="2"/>
  <c r="N468" i="2" s="1"/>
  <c r="M485" i="2"/>
  <c r="N485" i="2" s="1"/>
  <c r="M503" i="2"/>
  <c r="N503" i="2" s="1"/>
  <c r="M514" i="2"/>
  <c r="N514" i="2" s="1"/>
  <c r="M531" i="2"/>
  <c r="N531" i="2" s="1"/>
  <c r="M549" i="2"/>
  <c r="N549" i="2" s="1"/>
  <c r="M566" i="2"/>
  <c r="N566" i="2" s="1"/>
  <c r="M585" i="2"/>
  <c r="N585" i="2" s="1"/>
  <c r="M603" i="2"/>
  <c r="N603" i="2" s="1"/>
  <c r="M619" i="2"/>
  <c r="N619" i="2" s="1"/>
  <c r="M646" i="2"/>
  <c r="N646" i="2" s="1"/>
  <c r="M661" i="2"/>
  <c r="N661" i="2" s="1"/>
  <c r="M680" i="2"/>
  <c r="N680" i="2" s="1"/>
  <c r="M696" i="2"/>
  <c r="N696" i="2" s="1"/>
  <c r="M713" i="2"/>
  <c r="N713" i="2" s="1"/>
  <c r="M728" i="2"/>
  <c r="N728" i="2" s="1"/>
  <c r="M746" i="2"/>
  <c r="N746" i="2" s="1"/>
  <c r="M755" i="2"/>
  <c r="N755" i="2" s="1"/>
  <c r="M782" i="2"/>
  <c r="N782" i="2" s="1"/>
  <c r="M798" i="2"/>
  <c r="N798" i="2" s="1"/>
  <c r="M814" i="2"/>
  <c r="N814" i="2" s="1"/>
  <c r="M831" i="2"/>
  <c r="N831" i="2" s="1"/>
  <c r="M840" i="2"/>
  <c r="N840" i="2" s="1"/>
  <c r="M856" i="2"/>
  <c r="N856" i="2" s="1"/>
  <c r="M873" i="2"/>
  <c r="N873" i="2" s="1"/>
  <c r="M889" i="2"/>
  <c r="N889" i="2" s="1"/>
  <c r="M904" i="2"/>
  <c r="N904" i="2" s="1"/>
  <c r="M921" i="2"/>
  <c r="N921" i="2" s="1"/>
  <c r="M947" i="2"/>
  <c r="N947" i="2" s="1"/>
  <c r="M959" i="2"/>
  <c r="N959" i="2" s="1"/>
  <c r="M975" i="2"/>
  <c r="N975" i="2" s="1"/>
  <c r="M992" i="2"/>
  <c r="N992" i="2" s="1"/>
  <c r="M1008" i="2"/>
  <c r="N1008" i="2" s="1"/>
  <c r="M1025" i="2"/>
  <c r="N1025" i="2" s="1"/>
  <c r="M1040" i="2"/>
  <c r="N1040" i="2" s="1"/>
  <c r="M1050" i="2"/>
  <c r="N1050" i="2" s="1"/>
  <c r="M1067" i="2"/>
  <c r="N1067" i="2" s="1"/>
  <c r="M1084" i="2"/>
  <c r="N1084" i="2" s="1"/>
  <c r="M1100" i="2"/>
  <c r="N1100" i="2" s="1"/>
  <c r="M1117" i="2"/>
  <c r="N1117" i="2" s="1"/>
  <c r="M1133" i="2"/>
  <c r="N1133" i="2" s="1"/>
  <c r="M1150" i="2"/>
  <c r="N1150" i="2" s="1"/>
  <c r="M1165" i="2"/>
  <c r="N1165" i="2" s="1"/>
  <c r="M1181" i="2"/>
  <c r="N1181" i="2" s="1"/>
  <c r="M1191" i="2"/>
  <c r="N1191" i="2" s="1"/>
  <c r="M1207" i="2"/>
  <c r="N1207" i="2" s="1"/>
  <c r="M1221" i="2"/>
  <c r="N1221" i="2" s="1"/>
  <c r="M1231" i="2"/>
  <c r="N1231" i="2" s="1"/>
  <c r="M1244" i="2"/>
  <c r="N1244" i="2" s="1"/>
  <c r="M1271" i="2"/>
  <c r="N1271" i="2" s="1"/>
  <c r="M1287" i="2"/>
  <c r="N1287" i="2" s="1"/>
  <c r="M1303" i="2"/>
  <c r="N1303" i="2" s="1"/>
  <c r="M1319" i="2"/>
  <c r="N1319" i="2" s="1"/>
  <c r="M1334" i="2"/>
  <c r="N1334" i="2" s="1"/>
  <c r="M1350" i="2"/>
  <c r="N1350" i="2" s="1"/>
  <c r="M1366" i="2"/>
  <c r="N1366" i="2" s="1"/>
  <c r="M1382" i="2"/>
  <c r="N1382" i="2" s="1"/>
  <c r="M1399" i="2"/>
  <c r="N1399" i="2" s="1"/>
  <c r="M1415" i="2"/>
  <c r="N1415" i="2" s="1"/>
  <c r="M1431" i="2"/>
  <c r="N1431" i="2" s="1"/>
  <c r="M1446" i="2"/>
  <c r="N1446" i="2" s="1"/>
  <c r="M1462" i="2"/>
  <c r="N1462" i="2" s="1"/>
  <c r="M1479" i="2"/>
  <c r="N1479" i="2" s="1"/>
  <c r="M1494" i="2"/>
  <c r="N1494" i="2" s="1"/>
  <c r="M1510" i="2"/>
  <c r="N1510" i="2" s="1"/>
  <c r="M1527" i="2"/>
  <c r="N1527" i="2" s="1"/>
  <c r="M1543" i="2"/>
  <c r="N1543" i="2" s="1"/>
  <c r="M1560" i="2"/>
  <c r="N1560" i="2" s="1"/>
  <c r="M1569" i="2"/>
  <c r="N1569" i="2" s="1"/>
  <c r="M1580" i="2"/>
  <c r="N1580" i="2" s="1"/>
  <c r="M1596" i="2"/>
  <c r="N1596" i="2" s="1"/>
  <c r="M1611" i="2"/>
  <c r="N1611" i="2" s="1"/>
  <c r="M1629" i="2"/>
  <c r="N1629" i="2" s="1"/>
  <c r="M33" i="2"/>
  <c r="N33" i="2" s="1"/>
  <c r="M48" i="2"/>
  <c r="N48" i="2" s="1"/>
  <c r="M69" i="2"/>
  <c r="N69" i="2" s="1"/>
  <c r="M84" i="2"/>
  <c r="N84" i="2" s="1"/>
  <c r="M100" i="2"/>
  <c r="N100" i="2" s="1"/>
  <c r="M118" i="2"/>
  <c r="N118" i="2" s="1"/>
  <c r="M138" i="2"/>
  <c r="N138" i="2" s="1"/>
  <c r="M166" i="2"/>
  <c r="N166" i="2" s="1"/>
  <c r="M183" i="2"/>
  <c r="N183" i="2" s="1"/>
  <c r="M200" i="2"/>
  <c r="N200" i="2" s="1"/>
  <c r="M218" i="2"/>
  <c r="N218" i="2" s="1"/>
  <c r="M235" i="2"/>
  <c r="N235" i="2" s="1"/>
  <c r="M252" i="2"/>
  <c r="N252" i="2" s="1"/>
  <c r="M269" i="2"/>
  <c r="N269" i="2" s="1"/>
  <c r="M296" i="2"/>
  <c r="N296" i="2" s="1"/>
  <c r="M312" i="2"/>
  <c r="N312" i="2" s="1"/>
  <c r="M329" i="2"/>
  <c r="N329" i="2" s="1"/>
  <c r="M346" i="2"/>
  <c r="N346" i="2" s="1"/>
  <c r="M365" i="2"/>
  <c r="N365" i="2" s="1"/>
  <c r="M383" i="2"/>
  <c r="N383" i="2" s="1"/>
  <c r="M399" i="2"/>
  <c r="N399" i="2" s="1"/>
  <c r="M409" i="2"/>
  <c r="N409" i="2" s="1"/>
  <c r="M426" i="2"/>
  <c r="N426" i="2" s="1"/>
  <c r="M443" i="2"/>
  <c r="N443" i="2" s="1"/>
  <c r="M470" i="2"/>
  <c r="N470" i="2" s="1"/>
  <c r="M487" i="2"/>
  <c r="N487" i="2" s="1"/>
  <c r="M504" i="2"/>
  <c r="N504" i="2" s="1"/>
  <c r="M520" i="2"/>
  <c r="N520" i="2" s="1"/>
  <c r="M529" i="2"/>
  <c r="N529" i="2" s="1"/>
  <c r="M539" i="2"/>
  <c r="N539" i="2" s="1"/>
  <c r="M565" i="2"/>
  <c r="N565" i="2" s="1"/>
  <c r="M581" i="2"/>
  <c r="N581" i="2" s="1"/>
  <c r="M595" i="2"/>
  <c r="N595" i="2" s="1"/>
  <c r="M608" i="2"/>
  <c r="N608" i="2" s="1"/>
  <c r="M617" i="2"/>
  <c r="N617" i="2" s="1"/>
  <c r="M634" i="2"/>
  <c r="N634" i="2" s="1"/>
  <c r="M644" i="2"/>
  <c r="N644" i="2" s="1"/>
  <c r="M659" i="2"/>
  <c r="N659" i="2" s="1"/>
  <c r="M674" i="2"/>
  <c r="N674" i="2" s="1"/>
  <c r="M690" i="2"/>
  <c r="N690" i="2" s="1"/>
  <c r="M706" i="2"/>
  <c r="N706" i="2" s="1"/>
  <c r="M721" i="2"/>
  <c r="N721" i="2" s="1"/>
  <c r="M736" i="2"/>
  <c r="N736" i="2" s="1"/>
  <c r="M740" i="2"/>
  <c r="N740" i="2" s="1"/>
  <c r="M757" i="2"/>
  <c r="N757" i="2" s="1"/>
  <c r="M773" i="2"/>
  <c r="N773" i="2" s="1"/>
  <c r="M789" i="2"/>
  <c r="N789" i="2" s="1"/>
  <c r="M805" i="2"/>
  <c r="N805" i="2" s="1"/>
  <c r="M822" i="2"/>
  <c r="N822" i="2" s="1"/>
  <c r="M839" i="2"/>
  <c r="N839" i="2" s="1"/>
  <c r="M849" i="2"/>
  <c r="N849" i="2" s="1"/>
  <c r="M864" i="2"/>
  <c r="N864" i="2" s="1"/>
  <c r="M880" i="2"/>
  <c r="N880" i="2" s="1"/>
  <c r="M897" i="2"/>
  <c r="N897" i="2" s="1"/>
  <c r="M912" i="2"/>
  <c r="N912" i="2" s="1"/>
  <c r="M928" i="2"/>
  <c r="N928" i="2" s="1"/>
  <c r="M950" i="2"/>
  <c r="N950" i="2" s="1"/>
  <c r="M966" i="2"/>
  <c r="N966" i="2" s="1"/>
  <c r="M982" i="2"/>
  <c r="N982" i="2" s="1"/>
  <c r="M999" i="2"/>
  <c r="N999" i="2" s="1"/>
  <c r="M1015" i="2"/>
  <c r="N1015" i="2" s="1"/>
  <c r="M1024" i="2"/>
  <c r="N1024" i="2" s="1"/>
  <c r="M1041" i="2"/>
  <c r="N1041" i="2" s="1"/>
  <c r="M1051" i="2"/>
  <c r="N1051" i="2" s="1"/>
  <c r="M1066" i="2"/>
  <c r="N1066" i="2" s="1"/>
  <c r="M1083" i="2"/>
  <c r="N1083" i="2" s="1"/>
  <c r="M1099" i="2"/>
  <c r="N1099" i="2" s="1"/>
  <c r="M1115" i="2"/>
  <c r="N1115" i="2" s="1"/>
  <c r="M1124" i="2"/>
  <c r="N1124" i="2" s="1"/>
  <c r="M1140" i="2"/>
  <c r="N1140" i="2" s="1"/>
  <c r="M1149" i="2"/>
  <c r="N1149" i="2" s="1"/>
  <c r="M1166" i="2"/>
  <c r="N1166" i="2" s="1"/>
  <c r="M1182" i="2"/>
  <c r="N1182" i="2" s="1"/>
  <c r="M1192" i="2"/>
  <c r="N1192" i="2" s="1"/>
  <c r="M1208" i="2"/>
  <c r="N1208" i="2" s="1"/>
  <c r="M1224" i="2"/>
  <c r="N1224" i="2" s="1"/>
  <c r="M1237" i="2"/>
  <c r="N1237" i="2" s="1"/>
  <c r="M1253" i="2"/>
  <c r="N1253" i="2" s="1"/>
  <c r="M1270" i="2"/>
  <c r="N1270" i="2" s="1"/>
  <c r="M1286" i="2"/>
  <c r="N1286" i="2" s="1"/>
  <c r="M1302" i="2"/>
  <c r="N1302" i="2" s="1"/>
  <c r="M1318" i="2"/>
  <c r="N1318" i="2" s="1"/>
  <c r="M1335" i="2"/>
  <c r="N1335" i="2" s="1"/>
  <c r="M1351" i="2"/>
  <c r="N1351" i="2" s="1"/>
  <c r="M1367" i="2"/>
  <c r="N1367" i="2" s="1"/>
  <c r="M1383" i="2"/>
  <c r="N1383" i="2" s="1"/>
  <c r="M1398" i="2"/>
  <c r="N1398" i="2" s="1"/>
  <c r="M1414" i="2"/>
  <c r="N1414" i="2" s="1"/>
  <c r="M1430" i="2"/>
  <c r="N1430" i="2" s="1"/>
  <c r="M1447" i="2"/>
  <c r="N1447" i="2" s="1"/>
  <c r="M1463" i="2"/>
  <c r="N1463" i="2" s="1"/>
  <c r="M1474" i="2"/>
  <c r="N1474" i="2" s="1"/>
  <c r="M1489" i="2"/>
  <c r="N1489" i="2" s="1"/>
  <c r="M1506" i="2"/>
  <c r="N1506" i="2" s="1"/>
  <c r="M1522" i="2"/>
  <c r="N1522" i="2" s="1"/>
  <c r="M1537" i="2"/>
  <c r="N1537" i="2" s="1"/>
  <c r="M1554" i="2"/>
  <c r="N1554" i="2" s="1"/>
  <c r="M1570" i="2"/>
  <c r="N1570" i="2" s="1"/>
  <c r="M1587" i="2"/>
  <c r="N1587" i="2" s="1"/>
  <c r="M1604" i="2"/>
  <c r="N1604" i="2" s="1"/>
  <c r="M1619" i="2"/>
  <c r="N1619" i="2" s="1"/>
  <c r="M1628" i="2"/>
  <c r="N1628" i="2" s="1"/>
  <c r="M1644" i="2"/>
  <c r="N1644" i="2" s="1"/>
  <c r="M1656" i="2"/>
  <c r="N1656" i="2" s="1"/>
  <c r="M1671" i="2"/>
  <c r="N1671" i="2" s="1"/>
  <c r="M34" i="2"/>
  <c r="N34" i="2" s="1"/>
  <c r="M98" i="2"/>
  <c r="N98" i="2" s="1"/>
  <c r="M116" i="2"/>
  <c r="N116" i="2" s="1"/>
  <c r="M127" i="2"/>
  <c r="N127" i="2" s="1"/>
  <c r="M155" i="2"/>
  <c r="N155" i="2" s="1"/>
  <c r="M167" i="2"/>
  <c r="N167" i="2" s="1"/>
  <c r="M184" i="2"/>
  <c r="N184" i="2" s="1"/>
  <c r="M201" i="2"/>
  <c r="N201" i="2" s="1"/>
  <c r="M219" i="2"/>
  <c r="N219" i="2" s="1"/>
  <c r="M237" i="2"/>
  <c r="N237" i="2" s="1"/>
  <c r="M254" i="2"/>
  <c r="N254" i="2" s="1"/>
  <c r="M272" i="2"/>
  <c r="N272" i="2" s="1"/>
  <c r="M289" i="2"/>
  <c r="N289" i="2" s="1"/>
  <c r="M305" i="2"/>
  <c r="N305" i="2" s="1"/>
  <c r="M323" i="2"/>
  <c r="N323" i="2" s="1"/>
  <c r="M339" i="2"/>
  <c r="N339" i="2" s="1"/>
  <c r="M354" i="2"/>
  <c r="N354" i="2" s="1"/>
  <c r="M373" i="2"/>
  <c r="N373" i="2" s="1"/>
  <c r="M390" i="2"/>
  <c r="N390" i="2" s="1"/>
  <c r="M408" i="2"/>
  <c r="N408" i="2" s="1"/>
  <c r="M424" i="2"/>
  <c r="N424" i="2" s="1"/>
  <c r="M435" i="2"/>
  <c r="N435" i="2" s="1"/>
  <c r="M452" i="2"/>
  <c r="N452" i="2" s="1"/>
  <c r="M466" i="2"/>
  <c r="N466" i="2" s="1"/>
  <c r="M476" i="2"/>
  <c r="N476" i="2" s="1"/>
  <c r="M486" i="2"/>
  <c r="N486" i="2" s="1"/>
  <c r="M496" i="2"/>
  <c r="N496" i="2" s="1"/>
  <c r="M506" i="2"/>
  <c r="N506" i="2" s="1"/>
  <c r="M516" i="2"/>
  <c r="N516" i="2" s="1"/>
  <c r="M525" i="2"/>
  <c r="N525" i="2" s="1"/>
  <c r="M542" i="2"/>
  <c r="N542" i="2" s="1"/>
  <c r="M551" i="2"/>
  <c r="N551" i="2" s="1"/>
  <c r="M567" i="2"/>
  <c r="N567" i="2" s="1"/>
  <c r="M582" i="2"/>
  <c r="N582" i="2" s="1"/>
  <c r="M591" i="2"/>
  <c r="N591" i="2" s="1"/>
  <c r="M604" i="2"/>
  <c r="N604" i="2" s="1"/>
  <c r="M613" i="2"/>
  <c r="N613" i="2" s="1"/>
  <c r="M630" i="2"/>
  <c r="N630" i="2" s="1"/>
  <c r="M648" i="2"/>
  <c r="N648" i="2" s="1"/>
  <c r="M664" i="2"/>
  <c r="N664" i="2" s="1"/>
  <c r="M677" i="2"/>
  <c r="N677" i="2" s="1"/>
  <c r="M693" i="2"/>
  <c r="N693" i="2" s="1"/>
  <c r="M710" i="2"/>
  <c r="N710" i="2" s="1"/>
  <c r="M726" i="2"/>
  <c r="N726" i="2" s="1"/>
  <c r="M743" i="2"/>
  <c r="N743" i="2" s="1"/>
  <c r="M771" i="2"/>
  <c r="N771" i="2" s="1"/>
  <c r="M787" i="2"/>
  <c r="N787" i="2" s="1"/>
  <c r="M803" i="2"/>
  <c r="N803" i="2" s="1"/>
  <c r="M828" i="2"/>
  <c r="N828" i="2" s="1"/>
  <c r="M847" i="2"/>
  <c r="N847" i="2" s="1"/>
  <c r="M863" i="2"/>
  <c r="N863" i="2" s="1"/>
  <c r="M878" i="2"/>
  <c r="N878" i="2" s="1"/>
  <c r="M895" i="2"/>
  <c r="N895" i="2" s="1"/>
  <c r="M911" i="2"/>
  <c r="N911" i="2" s="1"/>
  <c r="M922" i="2"/>
  <c r="N922" i="2" s="1"/>
  <c r="M939" i="2"/>
  <c r="N939" i="2" s="1"/>
  <c r="M953" i="2"/>
  <c r="N953" i="2" s="1"/>
  <c r="M969" i="2"/>
  <c r="N969" i="2" s="1"/>
  <c r="M985" i="2"/>
  <c r="N985" i="2" s="1"/>
  <c r="M1002" i="2"/>
  <c r="N1002" i="2" s="1"/>
  <c r="M1017" i="2"/>
  <c r="N1017" i="2" s="1"/>
  <c r="M1034" i="2"/>
  <c r="N1034" i="2" s="1"/>
  <c r="M1052" i="2"/>
  <c r="N1052" i="2" s="1"/>
  <c r="M1069" i="2"/>
  <c r="N1069" i="2" s="1"/>
  <c r="M1086" i="2"/>
  <c r="N1086" i="2" s="1"/>
  <c r="M1101" i="2"/>
  <c r="N1101" i="2" s="1"/>
  <c r="M1118" i="2"/>
  <c r="N1118" i="2" s="1"/>
  <c r="M1134" i="2"/>
  <c r="N1134" i="2" s="1"/>
  <c r="M1151" i="2"/>
  <c r="N1151" i="2" s="1"/>
  <c r="M1167" i="2"/>
  <c r="N1167" i="2" s="1"/>
  <c r="M1184" i="2"/>
  <c r="N1184" i="2" s="1"/>
  <c r="M1201" i="2"/>
  <c r="N1201" i="2" s="1"/>
  <c r="M1216" i="2"/>
  <c r="N1216" i="2" s="1"/>
  <c r="M1239" i="2"/>
  <c r="N1239" i="2" s="1"/>
  <c r="M1255" i="2"/>
  <c r="N1255" i="2" s="1"/>
  <c r="M1272" i="2"/>
  <c r="N1272" i="2" s="1"/>
  <c r="M1289" i="2"/>
  <c r="N1289" i="2" s="1"/>
  <c r="M1304" i="2"/>
  <c r="N1304" i="2" s="1"/>
  <c r="M1321" i="2"/>
  <c r="N1321" i="2" s="1"/>
  <c r="M1336" i="2"/>
  <c r="N1336" i="2" s="1"/>
  <c r="M1352" i="2"/>
  <c r="N1352" i="2" s="1"/>
  <c r="M1368" i="2"/>
  <c r="N1368" i="2" s="1"/>
  <c r="M1384" i="2"/>
  <c r="N1384" i="2" s="1"/>
  <c r="M1401" i="2"/>
  <c r="N1401" i="2" s="1"/>
  <c r="M1417" i="2"/>
  <c r="N1417" i="2" s="1"/>
  <c r="M1432" i="2"/>
  <c r="N1432" i="2" s="1"/>
  <c r="M1448" i="2"/>
  <c r="N1448" i="2" s="1"/>
  <c r="M1460" i="2"/>
  <c r="N1460" i="2" s="1"/>
  <c r="M1476" i="2"/>
  <c r="N1476" i="2" s="1"/>
  <c r="M1492" i="2"/>
  <c r="N1492" i="2" s="1"/>
  <c r="M1503" i="2"/>
  <c r="N1503" i="2" s="1"/>
  <c r="M1519" i="2"/>
  <c r="N1519" i="2" s="1"/>
  <c r="M1529" i="2"/>
  <c r="N1529" i="2" s="1"/>
  <c r="M1546" i="2"/>
  <c r="N1546" i="2" s="1"/>
  <c r="M1561" i="2"/>
  <c r="N1561" i="2" s="1"/>
  <c r="M1578" i="2"/>
  <c r="N1578" i="2" s="1"/>
  <c r="M1594" i="2"/>
  <c r="N1594" i="2" s="1"/>
  <c r="M1612" i="2"/>
  <c r="N1612" i="2" s="1"/>
  <c r="M1630" i="2"/>
  <c r="N1630" i="2" s="1"/>
  <c r="M1646" i="2"/>
  <c r="N1646" i="2" s="1"/>
  <c r="M1663" i="2"/>
  <c r="N1663" i="2" s="1"/>
  <c r="M1679" i="2"/>
  <c r="N1679" i="2" s="1"/>
  <c r="M1692" i="2"/>
  <c r="N1692" i="2" s="1"/>
  <c r="M1704" i="2"/>
  <c r="N1704" i="2" s="1"/>
  <c r="M1717" i="2"/>
  <c r="N1717" i="2" s="1"/>
  <c r="M1730" i="2"/>
  <c r="N1730" i="2" s="1"/>
  <c r="M1742" i="2"/>
  <c r="N1742" i="2" s="1"/>
  <c r="M1754" i="2"/>
  <c r="N1754" i="2" s="1"/>
  <c r="M1767" i="2"/>
  <c r="N1767" i="2" s="1"/>
  <c r="M2154" i="2"/>
  <c r="N2154" i="2" s="1"/>
  <c r="O2154" i="2" s="1"/>
  <c r="M2158" i="2"/>
  <c r="N2158" i="2" s="1"/>
  <c r="O2158" i="2" s="1"/>
  <c r="M2162" i="2"/>
  <c r="N2162" i="2" s="1"/>
  <c r="O2162" i="2" s="1"/>
  <c r="M2167" i="2"/>
  <c r="N2167" i="2" s="1"/>
  <c r="O2167" i="2" s="1"/>
  <c r="M2171" i="2"/>
  <c r="N2171" i="2" s="1"/>
  <c r="O2171" i="2" s="1"/>
  <c r="M2175" i="2"/>
  <c r="N2175" i="2" s="1"/>
  <c r="O2175" i="2" s="1"/>
  <c r="M2179" i="2"/>
  <c r="N2179" i="2" s="1"/>
  <c r="O2179" i="2" s="1"/>
  <c r="M2183" i="2"/>
  <c r="N2183" i="2" s="1"/>
  <c r="O2183" i="2" s="1"/>
  <c r="M2187" i="2"/>
  <c r="N2187" i="2" s="1"/>
  <c r="O2187" i="2" s="1"/>
  <c r="M2190" i="2"/>
  <c r="N2190" i="2" s="1"/>
  <c r="O2190" i="2" s="1"/>
  <c r="M2194" i="2"/>
  <c r="N2194" i="2" s="1"/>
  <c r="O2194" i="2" s="1"/>
  <c r="M2198" i="2"/>
  <c r="N2198" i="2" s="1"/>
  <c r="O2198" i="2" s="1"/>
  <c r="M2202" i="2"/>
  <c r="N2202" i="2" s="1"/>
  <c r="O2202" i="2" s="1"/>
  <c r="M2206" i="2"/>
  <c r="N2206" i="2" s="1"/>
  <c r="O2206" i="2" s="1"/>
  <c r="M30" i="2"/>
  <c r="N30" i="2" s="1"/>
  <c r="M40" i="2"/>
  <c r="N40" i="2" s="1"/>
  <c r="M53" i="2"/>
  <c r="N53" i="2" s="1"/>
  <c r="M64" i="2"/>
  <c r="N64" i="2" s="1"/>
  <c r="M74" i="2"/>
  <c r="N74" i="2" s="1"/>
  <c r="M85" i="2"/>
  <c r="N85" i="2" s="1"/>
  <c r="M99" i="2"/>
  <c r="N99" i="2" s="1"/>
  <c r="M115" i="2"/>
  <c r="N115" i="2" s="1"/>
  <c r="M125" i="2"/>
  <c r="N125" i="2" s="1"/>
  <c r="M135" i="2"/>
  <c r="N135" i="2" s="1"/>
  <c r="M154" i="2"/>
  <c r="N154" i="2" s="1"/>
  <c r="M169" i="2"/>
  <c r="N169" i="2" s="1"/>
  <c r="M178" i="2"/>
  <c r="N178" i="2" s="1"/>
  <c r="M194" i="2"/>
  <c r="N194" i="2" s="1"/>
  <c r="M211" i="2"/>
  <c r="N211" i="2" s="1"/>
  <c r="M220" i="2"/>
  <c r="N220" i="2" s="1"/>
  <c r="M236" i="2"/>
  <c r="N236" i="2" s="1"/>
  <c r="M246" i="2"/>
  <c r="N246" i="2" s="1"/>
  <c r="M256" i="2"/>
  <c r="N256" i="2" s="1"/>
  <c r="M270" i="2"/>
  <c r="N270" i="2" s="1"/>
  <c r="M286" i="2"/>
  <c r="N286" i="2" s="1"/>
  <c r="M302" i="2"/>
  <c r="N302" i="2" s="1"/>
  <c r="M317" i="2"/>
  <c r="N317" i="2" s="1"/>
  <c r="M332" i="2"/>
  <c r="N332" i="2" s="1"/>
  <c r="M348" i="2"/>
  <c r="N348" i="2" s="1"/>
  <c r="M364" i="2"/>
  <c r="N364" i="2" s="1"/>
  <c r="M375" i="2"/>
  <c r="N375" i="2" s="1"/>
  <c r="M389" i="2"/>
  <c r="N389" i="2" s="1"/>
  <c r="M407" i="2"/>
  <c r="N407" i="2" s="1"/>
  <c r="M422" i="2"/>
  <c r="N422" i="2" s="1"/>
  <c r="M437" i="2"/>
  <c r="N437" i="2" s="1"/>
  <c r="M447" i="2"/>
  <c r="N447" i="2" s="1"/>
  <c r="M455" i="2"/>
  <c r="N455" i="2" s="1"/>
  <c r="M475" i="2"/>
  <c r="N475" i="2" s="1"/>
  <c r="M493" i="2"/>
  <c r="N493" i="2" s="1"/>
  <c r="M511" i="2"/>
  <c r="N511" i="2" s="1"/>
  <c r="M532" i="2"/>
  <c r="N532" i="2" s="1"/>
  <c r="M550" i="2"/>
  <c r="N550" i="2" s="1"/>
  <c r="M568" i="2"/>
  <c r="N568" i="2" s="1"/>
  <c r="M586" i="2"/>
  <c r="N586" i="2" s="1"/>
  <c r="M602" i="2"/>
  <c r="N602" i="2" s="1"/>
  <c r="M620" i="2"/>
  <c r="N620" i="2" s="1"/>
  <c r="M637" i="2"/>
  <c r="N637" i="2" s="1"/>
  <c r="M653" i="2"/>
  <c r="N653" i="2" s="1"/>
  <c r="M669" i="2"/>
  <c r="N669" i="2" s="1"/>
  <c r="M688" i="2"/>
  <c r="N688" i="2" s="1"/>
  <c r="M703" i="2"/>
  <c r="N703" i="2" s="1"/>
  <c r="M719" i="2"/>
  <c r="N719" i="2" s="1"/>
  <c r="M735" i="2"/>
  <c r="N735" i="2" s="1"/>
  <c r="M754" i="2"/>
  <c r="N754" i="2" s="1"/>
  <c r="M772" i="2"/>
  <c r="N772" i="2" s="1"/>
  <c r="M788" i="2"/>
  <c r="N788" i="2" s="1"/>
  <c r="M804" i="2"/>
  <c r="N804" i="2" s="1"/>
  <c r="M820" i="2"/>
  <c r="N820" i="2" s="1"/>
  <c r="M838" i="2"/>
  <c r="N838" i="2" s="1"/>
  <c r="M854" i="2"/>
  <c r="N854" i="2" s="1"/>
  <c r="M871" i="2"/>
  <c r="N871" i="2" s="1"/>
  <c r="M887" i="2"/>
  <c r="N887" i="2" s="1"/>
  <c r="M902" i="2"/>
  <c r="N902" i="2" s="1"/>
  <c r="M919" i="2"/>
  <c r="N919" i="2" s="1"/>
  <c r="M936" i="2"/>
  <c r="N936" i="2" s="1"/>
  <c r="M944" i="2"/>
  <c r="N944" i="2" s="1"/>
  <c r="M960" i="2"/>
  <c r="N960" i="2" s="1"/>
  <c r="M976" i="2"/>
  <c r="N976" i="2" s="1"/>
  <c r="M986" i="2"/>
  <c r="N986" i="2" s="1"/>
  <c r="M1001" i="2"/>
  <c r="N1001" i="2" s="1"/>
  <c r="M1018" i="2"/>
  <c r="N1018" i="2" s="1"/>
  <c r="M1035" i="2"/>
  <c r="N1035" i="2" s="1"/>
  <c r="M1053" i="2"/>
  <c r="N1053" i="2" s="1"/>
  <c r="M1068" i="2"/>
  <c r="N1068" i="2" s="1"/>
  <c r="M1077" i="2"/>
  <c r="N1077" i="2" s="1"/>
  <c r="M1094" i="2"/>
  <c r="N1094" i="2" s="1"/>
  <c r="M1109" i="2"/>
  <c r="N1109" i="2" s="1"/>
  <c r="M1127" i="2"/>
  <c r="N1127" i="2" s="1"/>
  <c r="M1143" i="2"/>
  <c r="N1143" i="2" s="1"/>
  <c r="M1159" i="2"/>
  <c r="N1159" i="2" s="1"/>
  <c r="M1176" i="2"/>
  <c r="N1176" i="2" s="1"/>
  <c r="M1194" i="2"/>
  <c r="N1194" i="2" s="1"/>
  <c r="M1210" i="2"/>
  <c r="N1210" i="2" s="1"/>
  <c r="M1230" i="2"/>
  <c r="N1230" i="2" s="1"/>
  <c r="M1247" i="2"/>
  <c r="N1247" i="2" s="1"/>
  <c r="M1263" i="2"/>
  <c r="N1263" i="2" s="1"/>
  <c r="M1273" i="2"/>
  <c r="N1273" i="2" s="1"/>
  <c r="M1288" i="2"/>
  <c r="N1288" i="2" s="1"/>
  <c r="M1305" i="2"/>
  <c r="N1305" i="2" s="1"/>
  <c r="M1320" i="2"/>
  <c r="N1320" i="2" s="1"/>
  <c r="M1337" i="2"/>
  <c r="N1337" i="2" s="1"/>
  <c r="M1353" i="2"/>
  <c r="N1353" i="2" s="1"/>
  <c r="M1369" i="2"/>
  <c r="N1369" i="2" s="1"/>
  <c r="M1385" i="2"/>
  <c r="N1385" i="2" s="1"/>
  <c r="M1400" i="2"/>
  <c r="N1400" i="2" s="1"/>
  <c r="M1416" i="2"/>
  <c r="N1416" i="2" s="1"/>
  <c r="M1433" i="2"/>
  <c r="N1433" i="2" s="1"/>
  <c r="M1449" i="2"/>
  <c r="N1449" i="2" s="1"/>
  <c r="M1461" i="2"/>
  <c r="N1461" i="2" s="1"/>
  <c r="M1477" i="2"/>
  <c r="N1477" i="2" s="1"/>
  <c r="M1496" i="2"/>
  <c r="N1496" i="2" s="1"/>
  <c r="M1512" i="2"/>
  <c r="N1512" i="2" s="1"/>
  <c r="M1528" i="2"/>
  <c r="N1528" i="2" s="1"/>
  <c r="M1544" i="2"/>
  <c r="N1544" i="2" s="1"/>
  <c r="M1555" i="2"/>
  <c r="N1555" i="2" s="1"/>
  <c r="M1572" i="2"/>
  <c r="N1572" i="2" s="1"/>
  <c r="M1589" i="2"/>
  <c r="N1589" i="2" s="1"/>
  <c r="M1605" i="2"/>
  <c r="N1605" i="2" s="1"/>
  <c r="M1614" i="2"/>
  <c r="N1614" i="2" s="1"/>
  <c r="M1631" i="2"/>
  <c r="N1631" i="2" s="1"/>
  <c r="M1647" i="2"/>
  <c r="N1647" i="2" s="1"/>
  <c r="M1664" i="2"/>
  <c r="N1664" i="2" s="1"/>
  <c r="M1673" i="2"/>
  <c r="N1673" i="2" s="1"/>
  <c r="M1687" i="2"/>
  <c r="N1687" i="2" s="1"/>
  <c r="M1699" i="2"/>
  <c r="N1699" i="2" s="1"/>
  <c r="M1711" i="2"/>
  <c r="N1711" i="2" s="1"/>
  <c r="M1722" i="2"/>
  <c r="N1722" i="2" s="1"/>
  <c r="M1734" i="2"/>
  <c r="N1734" i="2" s="1"/>
  <c r="M1747" i="2"/>
  <c r="N1747" i="2" s="1"/>
  <c r="M1760" i="2"/>
  <c r="N1760" i="2" s="1"/>
  <c r="M31" i="2"/>
  <c r="N31" i="2" s="1"/>
  <c r="M47" i="2"/>
  <c r="N47" i="2" s="1"/>
  <c r="M54" i="2"/>
  <c r="N54" i="2" s="1"/>
  <c r="M70" i="2"/>
  <c r="N70" i="2" s="1"/>
  <c r="M81" i="2"/>
  <c r="N81" i="2" s="1"/>
  <c r="M94" i="2"/>
  <c r="N94" i="2" s="1"/>
  <c r="M113" i="2"/>
  <c r="N113" i="2" s="1"/>
  <c r="M130" i="2"/>
  <c r="N130" i="2" s="1"/>
  <c r="M139" i="2"/>
  <c r="N139" i="2" s="1"/>
  <c r="M156" i="2"/>
  <c r="N156" i="2" s="1"/>
  <c r="M172" i="2"/>
  <c r="N172" i="2" s="1"/>
  <c r="M189" i="2"/>
  <c r="N189" i="2" s="1"/>
  <c r="M198" i="2"/>
  <c r="N198" i="2" s="1"/>
  <c r="M212" i="2"/>
  <c r="N212" i="2" s="1"/>
  <c r="M229" i="2"/>
  <c r="N229" i="2" s="1"/>
  <c r="M239" i="2"/>
  <c r="N239" i="2" s="1"/>
  <c r="M255" i="2"/>
  <c r="N255" i="2" s="1"/>
  <c r="M271" i="2"/>
  <c r="N271" i="2" s="1"/>
  <c r="M287" i="2"/>
  <c r="N287" i="2" s="1"/>
  <c r="M303" i="2"/>
  <c r="N303" i="2" s="1"/>
  <c r="M319" i="2"/>
  <c r="N319" i="2" s="1"/>
  <c r="M333" i="2"/>
  <c r="N333" i="2" s="1"/>
  <c r="M349" i="2"/>
  <c r="N349" i="2" s="1"/>
  <c r="M372" i="2"/>
  <c r="N372" i="2" s="1"/>
  <c r="M388" i="2"/>
  <c r="N388" i="2" s="1"/>
  <c r="M397" i="2"/>
  <c r="N397" i="2" s="1"/>
  <c r="M415" i="2"/>
  <c r="N415" i="2" s="1"/>
  <c r="M432" i="2"/>
  <c r="N432" i="2" s="1"/>
  <c r="M441" i="2"/>
  <c r="N441" i="2" s="1"/>
  <c r="M472" i="2"/>
  <c r="N472" i="2" s="1"/>
  <c r="M489" i="2"/>
  <c r="N489" i="2" s="1"/>
  <c r="M508" i="2"/>
  <c r="N508" i="2" s="1"/>
  <c r="M519" i="2"/>
  <c r="N519" i="2" s="1"/>
  <c r="M536" i="2"/>
  <c r="N536" i="2" s="1"/>
  <c r="M554" i="2"/>
  <c r="N554" i="2" s="1"/>
  <c r="M571" i="2"/>
  <c r="N571" i="2" s="1"/>
  <c r="M589" i="2"/>
  <c r="N589" i="2" s="1"/>
  <c r="M606" i="2"/>
  <c r="N606" i="2" s="1"/>
  <c r="M623" i="2"/>
  <c r="N623" i="2" s="1"/>
  <c r="M632" i="2"/>
  <c r="N632" i="2" s="1"/>
  <c r="M649" i="2"/>
  <c r="N649" i="2" s="1"/>
  <c r="M665" i="2"/>
  <c r="N665" i="2" s="1"/>
  <c r="M683" i="2"/>
  <c r="N683" i="2" s="1"/>
  <c r="M700" i="2"/>
  <c r="N700" i="2" s="1"/>
  <c r="M717" i="2"/>
  <c r="N717" i="2" s="1"/>
  <c r="M733" i="2"/>
  <c r="N733" i="2" s="1"/>
  <c r="M750" i="2"/>
  <c r="N750" i="2" s="1"/>
  <c r="M760" i="2"/>
  <c r="N760" i="2" s="1"/>
  <c r="M770" i="2"/>
  <c r="N770" i="2" s="1"/>
  <c r="M786" i="2"/>
  <c r="N786" i="2" s="1"/>
  <c r="M802" i="2"/>
  <c r="N802" i="2" s="1"/>
  <c r="M819" i="2"/>
  <c r="N819" i="2" s="1"/>
  <c r="M835" i="2"/>
  <c r="N835" i="2" s="1"/>
  <c r="M845" i="2"/>
  <c r="N845" i="2" s="1"/>
  <c r="M861" i="2"/>
  <c r="N861" i="2" s="1"/>
  <c r="M876" i="2"/>
  <c r="N876" i="2" s="1"/>
  <c r="M892" i="2"/>
  <c r="N892" i="2" s="1"/>
  <c r="M909" i="2"/>
  <c r="N909" i="2" s="1"/>
  <c r="M925" i="2"/>
  <c r="N925" i="2" s="1"/>
  <c r="M935" i="2"/>
  <c r="N935" i="2" s="1"/>
  <c r="M951" i="2"/>
  <c r="N951" i="2" s="1"/>
  <c r="M963" i="2"/>
  <c r="N963" i="2" s="1"/>
  <c r="M978" i="2"/>
  <c r="N978" i="2" s="1"/>
  <c r="M995" i="2"/>
  <c r="N995" i="2" s="1"/>
  <c r="M1012" i="2"/>
  <c r="N1012" i="2" s="1"/>
  <c r="M1029" i="2"/>
  <c r="N1029" i="2" s="1"/>
  <c r="M1044" i="2"/>
  <c r="N1044" i="2" s="1"/>
  <c r="M1054" i="2"/>
  <c r="N1054" i="2" s="1"/>
  <c r="M1071" i="2"/>
  <c r="N1071" i="2" s="1"/>
  <c r="M1088" i="2"/>
  <c r="N1088" i="2" s="1"/>
  <c r="M1104" i="2"/>
  <c r="N1104" i="2" s="1"/>
  <c r="M1120" i="2"/>
  <c r="N1120" i="2" s="1"/>
  <c r="M1137" i="2"/>
  <c r="N1137" i="2" s="1"/>
  <c r="M1154" i="2"/>
  <c r="N1154" i="2" s="1"/>
  <c r="M1169" i="2"/>
  <c r="N1169" i="2" s="1"/>
  <c r="M1195" i="2"/>
  <c r="N1195" i="2" s="1"/>
  <c r="M1211" i="2"/>
  <c r="N1211" i="2" s="1"/>
  <c r="M1233" i="2"/>
  <c r="N1233" i="2" s="1"/>
  <c r="M1248" i="2"/>
  <c r="N1248" i="2" s="1"/>
  <c r="M1257" i="2"/>
  <c r="N1257" i="2" s="1"/>
  <c r="M1275" i="2"/>
  <c r="N1275" i="2" s="1"/>
  <c r="M1291" i="2"/>
  <c r="N1291" i="2" s="1"/>
  <c r="M1307" i="2"/>
  <c r="N1307" i="2" s="1"/>
  <c r="M1322" i="2"/>
  <c r="N1322" i="2" s="1"/>
  <c r="M1338" i="2"/>
  <c r="N1338" i="2" s="1"/>
  <c r="M1354" i="2"/>
  <c r="N1354" i="2" s="1"/>
  <c r="M1370" i="2"/>
  <c r="N1370" i="2" s="1"/>
  <c r="M1387" i="2"/>
  <c r="N1387" i="2" s="1"/>
  <c r="M1403" i="2"/>
  <c r="N1403" i="2" s="1"/>
  <c r="M1419" i="2"/>
  <c r="N1419" i="2" s="1"/>
  <c r="M1435" i="2"/>
  <c r="N1435" i="2" s="1"/>
  <c r="M1450" i="2"/>
  <c r="N1450" i="2" s="1"/>
  <c r="M1466" i="2"/>
  <c r="N1466" i="2" s="1"/>
  <c r="M1483" i="2"/>
  <c r="N1483" i="2" s="1"/>
  <c r="M1498" i="2"/>
  <c r="N1498" i="2" s="1"/>
  <c r="M1513" i="2"/>
  <c r="N1513" i="2" s="1"/>
  <c r="M1531" i="2"/>
  <c r="N1531" i="2" s="1"/>
  <c r="M1548" i="2"/>
  <c r="N1548" i="2" s="1"/>
  <c r="M1564" i="2"/>
  <c r="N1564" i="2" s="1"/>
  <c r="M1573" i="2"/>
  <c r="N1573" i="2" s="1"/>
  <c r="M1583" i="2"/>
  <c r="N1583" i="2" s="1"/>
  <c r="M1599" i="2"/>
  <c r="N1599" i="2" s="1"/>
  <c r="M1616" i="2"/>
  <c r="N1616" i="2" s="1"/>
  <c r="M1633" i="2"/>
  <c r="N1633" i="2" s="1"/>
  <c r="M1649" i="2"/>
  <c r="N1649" i="2" s="1"/>
  <c r="M1665" i="2"/>
  <c r="N1665" i="2" s="1"/>
  <c r="M1682" i="2"/>
  <c r="N1682" i="2" s="1"/>
  <c r="M1697" i="2"/>
  <c r="N1697" i="2" s="1"/>
  <c r="M1709" i="2"/>
  <c r="N1709" i="2" s="1"/>
  <c r="M1721" i="2"/>
  <c r="N1721" i="2" s="1"/>
  <c r="M1732" i="2"/>
  <c r="N1732" i="2" s="1"/>
  <c r="M1743" i="2"/>
  <c r="N1743" i="2" s="1"/>
  <c r="M1755" i="2"/>
  <c r="N1755" i="2" s="1"/>
  <c r="M1765" i="2"/>
  <c r="N1765" i="2" s="1"/>
  <c r="M2212" i="2"/>
  <c r="N2212" i="2" s="1"/>
  <c r="O2212" i="2" s="1"/>
  <c r="M2215" i="2"/>
  <c r="N2215" i="2" s="1"/>
  <c r="O2215" i="2" s="1"/>
  <c r="M2219" i="2"/>
  <c r="N2219" i="2" s="1"/>
  <c r="O2219" i="2" s="1"/>
  <c r="M2223" i="2"/>
  <c r="N2223" i="2" s="1"/>
  <c r="O2223" i="2" s="1"/>
  <c r="M2226" i="2"/>
  <c r="N2226" i="2" s="1"/>
  <c r="O2226" i="2" s="1"/>
  <c r="M2232" i="2"/>
  <c r="N2232" i="2" s="1"/>
  <c r="O2232" i="2" s="1"/>
  <c r="M2235" i="2"/>
  <c r="N2235" i="2" s="1"/>
  <c r="O2235" i="2" s="1"/>
  <c r="M2239" i="2"/>
  <c r="N2239" i="2" s="1"/>
  <c r="O2239" i="2" s="1"/>
  <c r="M2243" i="2"/>
  <c r="N2243" i="2" s="1"/>
  <c r="O2243" i="2" s="1"/>
  <c r="M2247" i="2"/>
  <c r="N2247" i="2" s="1"/>
  <c r="O2247" i="2" s="1"/>
  <c r="M2252" i="2"/>
  <c r="N2252" i="2" s="1"/>
  <c r="O2252" i="2" s="1"/>
  <c r="M2256" i="2"/>
  <c r="N2256" i="2" s="1"/>
  <c r="O2256" i="2" s="1"/>
  <c r="M2259" i="2"/>
  <c r="N2259" i="2" s="1"/>
  <c r="O2259" i="2" s="1"/>
  <c r="M2262" i="2"/>
  <c r="N2262" i="2" s="1"/>
  <c r="O2262" i="2" s="1"/>
  <c r="M2266" i="2"/>
  <c r="N2266" i="2" s="1"/>
  <c r="O2266" i="2" s="1"/>
  <c r="M2270" i="2"/>
  <c r="N2270" i="2" s="1"/>
  <c r="O2270" i="2" s="1"/>
  <c r="M2273" i="2"/>
  <c r="N2273" i="2" s="1"/>
  <c r="O2273" i="2" s="1"/>
  <c r="M2277" i="2"/>
  <c r="N2277" i="2" s="1"/>
  <c r="O2277" i="2" s="1"/>
  <c r="M2282" i="2"/>
  <c r="N2282" i="2" s="1"/>
  <c r="O2282" i="2" s="1"/>
  <c r="M2286" i="2"/>
  <c r="N2286" i="2" s="1"/>
  <c r="O2286" i="2" s="1"/>
  <c r="M2290" i="2"/>
  <c r="N2290" i="2" s="1"/>
  <c r="O2290" i="2" s="1"/>
  <c r="M2294" i="2"/>
  <c r="N2294" i="2" s="1"/>
  <c r="O2294" i="2" s="1"/>
  <c r="M2298" i="2"/>
  <c r="N2298" i="2" s="1"/>
  <c r="O2298" i="2" s="1"/>
  <c r="M2302" i="2"/>
  <c r="N2302" i="2" s="1"/>
  <c r="O2302" i="2" s="1"/>
  <c r="M2306" i="2"/>
  <c r="N2306" i="2" s="1"/>
  <c r="O2306" i="2" s="1"/>
  <c r="M2310" i="2"/>
  <c r="N2310" i="2" s="1"/>
  <c r="O2310" i="2" s="1"/>
  <c r="M2315" i="2"/>
  <c r="N2315" i="2" s="1"/>
  <c r="O2315" i="2" s="1"/>
  <c r="M2319" i="2"/>
  <c r="N2319" i="2" s="1"/>
  <c r="O2319" i="2" s="1"/>
  <c r="M2322" i="2"/>
  <c r="N2322" i="2" s="1"/>
  <c r="O2322" i="2" s="1"/>
  <c r="M2325" i="2"/>
  <c r="N2325" i="2" s="1"/>
  <c r="O2325" i="2" s="1"/>
  <c r="M2329" i="2"/>
  <c r="N2329" i="2" s="1"/>
  <c r="O2329" i="2" s="1"/>
  <c r="M2333" i="2"/>
  <c r="N2333" i="2" s="1"/>
  <c r="O2333" i="2" s="1"/>
  <c r="M2337" i="2"/>
  <c r="N2337" i="2" s="1"/>
  <c r="O2337" i="2" s="1"/>
  <c r="M2340" i="2"/>
  <c r="N2340" i="2" s="1"/>
  <c r="O2340" i="2" s="1"/>
  <c r="M2347" i="2"/>
  <c r="N2347" i="2" s="1"/>
  <c r="O2347" i="2" s="1"/>
  <c r="M2351" i="2"/>
  <c r="N2351" i="2" s="1"/>
  <c r="O2351" i="2" s="1"/>
  <c r="M2358" i="2"/>
  <c r="N2358" i="2" s="1"/>
  <c r="O2358" i="2" s="1"/>
  <c r="M2362" i="2"/>
  <c r="N2362" i="2" s="1"/>
  <c r="O2362" i="2" s="1"/>
  <c r="M2366" i="2"/>
  <c r="N2366" i="2" s="1"/>
  <c r="O2366" i="2" s="1"/>
  <c r="M2370" i="2"/>
  <c r="N2370" i="2" s="1"/>
  <c r="O2370" i="2" s="1"/>
  <c r="M2374" i="2"/>
  <c r="N2374" i="2" s="1"/>
  <c r="O2374" i="2" s="1"/>
  <c r="M2379" i="2"/>
  <c r="N2379" i="2" s="1"/>
  <c r="O2379" i="2" s="1"/>
  <c r="M2384" i="2"/>
  <c r="N2384" i="2" s="1"/>
  <c r="O2384" i="2" s="1"/>
  <c r="M2388" i="2"/>
  <c r="N2388" i="2" s="1"/>
  <c r="O2388" i="2" s="1"/>
  <c r="M2393" i="2"/>
  <c r="N2393" i="2" s="1"/>
  <c r="O2393" i="2" s="1"/>
  <c r="M2396" i="2"/>
  <c r="N2396" i="2" s="1"/>
  <c r="O2396" i="2" s="1"/>
  <c r="M2400" i="2"/>
  <c r="N2400" i="2" s="1"/>
  <c r="O2400" i="2" s="1"/>
  <c r="M2405" i="2"/>
  <c r="N2405" i="2" s="1"/>
  <c r="O2405" i="2" s="1"/>
  <c r="M2409" i="2"/>
  <c r="N2409" i="2" s="1"/>
  <c r="O2409" i="2" s="1"/>
  <c r="M2413" i="2"/>
  <c r="N2413" i="2" s="1"/>
  <c r="O2413" i="2" s="1"/>
  <c r="M2416" i="2"/>
  <c r="N2416" i="2" s="1"/>
  <c r="O2416" i="2" s="1"/>
  <c r="M2420" i="2"/>
  <c r="N2420" i="2" s="1"/>
  <c r="O2420" i="2" s="1"/>
  <c r="M2424" i="2"/>
  <c r="N2424" i="2" s="1"/>
  <c r="O2424" i="2" s="1"/>
  <c r="M2428" i="2"/>
  <c r="N2428" i="2" s="1"/>
  <c r="O2428" i="2" s="1"/>
  <c r="M37" i="2"/>
  <c r="N37" i="2" s="1"/>
  <c r="M51" i="2"/>
  <c r="N51" i="2" s="1"/>
  <c r="M72" i="2"/>
  <c r="N72" i="2" s="1"/>
  <c r="M88" i="2"/>
  <c r="N88" i="2" s="1"/>
  <c r="M104" i="2"/>
  <c r="N104" i="2" s="1"/>
  <c r="M122" i="2"/>
  <c r="N122" i="2" s="1"/>
  <c r="M142" i="2"/>
  <c r="N142" i="2" s="1"/>
  <c r="M152" i="2"/>
  <c r="N152" i="2" s="1"/>
  <c r="M171" i="2"/>
  <c r="N171" i="2" s="1"/>
  <c r="M187" i="2"/>
  <c r="N187" i="2" s="1"/>
  <c r="M205" i="2"/>
  <c r="N205" i="2" s="1"/>
  <c r="M222" i="2"/>
  <c r="N222" i="2" s="1"/>
  <c r="M240" i="2"/>
  <c r="N240" i="2" s="1"/>
  <c r="M257" i="2"/>
  <c r="N257" i="2" s="1"/>
  <c r="M273" i="2"/>
  <c r="N273" i="2" s="1"/>
  <c r="M284" i="2"/>
  <c r="N284" i="2" s="1"/>
  <c r="M300" i="2"/>
  <c r="N300" i="2" s="1"/>
  <c r="M316" i="2"/>
  <c r="N316" i="2" s="1"/>
  <c r="M334" i="2"/>
  <c r="N334" i="2" s="1"/>
  <c r="M351" i="2"/>
  <c r="N351" i="2" s="1"/>
  <c r="M369" i="2"/>
  <c r="N369" i="2" s="1"/>
  <c r="M386" i="2"/>
  <c r="N386" i="2" s="1"/>
  <c r="M403" i="2"/>
  <c r="N403" i="2" s="1"/>
  <c r="M413" i="2"/>
  <c r="N413" i="2" s="1"/>
  <c r="M431" i="2"/>
  <c r="N431" i="2" s="1"/>
  <c r="M449" i="2"/>
  <c r="N449" i="2" s="1"/>
  <c r="M464" i="2"/>
  <c r="N464" i="2" s="1"/>
  <c r="M474" i="2"/>
  <c r="N474" i="2" s="1"/>
  <c r="M491" i="2"/>
  <c r="N491" i="2" s="1"/>
  <c r="M509" i="2"/>
  <c r="N509" i="2" s="1"/>
  <c r="M524" i="2"/>
  <c r="N524" i="2" s="1"/>
  <c r="M533" i="2"/>
  <c r="N533" i="2" s="1"/>
  <c r="M543" i="2"/>
  <c r="N543" i="2" s="1"/>
  <c r="M553" i="2"/>
  <c r="N553" i="2" s="1"/>
  <c r="M569" i="2"/>
  <c r="N569" i="2" s="1"/>
  <c r="M583" i="2"/>
  <c r="N583" i="2" s="1"/>
  <c r="M600" i="2"/>
  <c r="N600" i="2" s="1"/>
  <c r="M612" i="2"/>
  <c r="N612" i="2" s="1"/>
  <c r="M621" i="2"/>
  <c r="N621" i="2" s="1"/>
  <c r="M638" i="2"/>
  <c r="N638" i="2" s="1"/>
  <c r="M647" i="2"/>
  <c r="N647" i="2" s="1"/>
  <c r="M663" i="2"/>
  <c r="N663" i="2" s="1"/>
  <c r="M678" i="2"/>
  <c r="N678" i="2" s="1"/>
  <c r="M694" i="2"/>
  <c r="N694" i="2" s="1"/>
  <c r="M709" i="2"/>
  <c r="N709" i="2" s="1"/>
  <c r="M725" i="2"/>
  <c r="N725" i="2" s="1"/>
  <c r="M744" i="2"/>
  <c r="N744" i="2" s="1"/>
  <c r="M761" i="2"/>
  <c r="N761" i="2" s="1"/>
  <c r="M777" i="2"/>
  <c r="N777" i="2" s="1"/>
  <c r="M793" i="2"/>
  <c r="N793" i="2" s="1"/>
  <c r="M810" i="2"/>
  <c r="N810" i="2" s="1"/>
  <c r="M826" i="2"/>
  <c r="N826" i="2" s="1"/>
  <c r="M843" i="2"/>
  <c r="N843" i="2" s="1"/>
  <c r="M852" i="2"/>
  <c r="N852" i="2" s="1"/>
  <c r="M868" i="2"/>
  <c r="N868" i="2" s="1"/>
  <c r="M885" i="2"/>
  <c r="N885" i="2" s="1"/>
  <c r="M901" i="2"/>
  <c r="N901" i="2" s="1"/>
  <c r="M916" i="2"/>
  <c r="N916" i="2" s="1"/>
  <c r="M932" i="2"/>
  <c r="N932" i="2" s="1"/>
  <c r="M955" i="2"/>
  <c r="N955" i="2" s="1"/>
  <c r="M970" i="2"/>
  <c r="N970" i="2" s="1"/>
  <c r="M987" i="2"/>
  <c r="N987" i="2" s="1"/>
  <c r="M1003" i="2"/>
  <c r="N1003" i="2" s="1"/>
  <c r="M1019" i="2"/>
  <c r="N1019" i="2" s="1"/>
  <c r="M1028" i="2"/>
  <c r="N1028" i="2" s="1"/>
  <c r="M1045" i="2"/>
  <c r="N1045" i="2" s="1"/>
  <c r="M1055" i="2"/>
  <c r="N1055" i="2" s="1"/>
  <c r="M1070" i="2"/>
  <c r="N1070" i="2" s="1"/>
  <c r="M1087" i="2"/>
  <c r="N1087" i="2" s="1"/>
  <c r="M1103" i="2"/>
  <c r="N1103" i="2" s="1"/>
  <c r="M1128" i="2"/>
  <c r="N1128" i="2" s="1"/>
  <c r="M1144" i="2"/>
  <c r="N1144" i="2" s="1"/>
  <c r="M1153" i="2"/>
  <c r="N1153" i="2" s="1"/>
  <c r="M1170" i="2"/>
  <c r="N1170" i="2" s="1"/>
  <c r="M1186" i="2"/>
  <c r="N1186" i="2" s="1"/>
  <c r="M1196" i="2"/>
  <c r="N1196" i="2" s="1"/>
  <c r="M1212" i="2"/>
  <c r="N1212" i="2" s="1"/>
  <c r="M1228" i="2"/>
  <c r="N1228" i="2" s="1"/>
  <c r="M1241" i="2"/>
  <c r="N1241" i="2" s="1"/>
  <c r="M1258" i="2"/>
  <c r="N1258" i="2" s="1"/>
  <c r="M1274" i="2"/>
  <c r="N1274" i="2" s="1"/>
  <c r="M1290" i="2"/>
  <c r="N1290" i="2" s="1"/>
  <c r="M1306" i="2"/>
  <c r="N1306" i="2" s="1"/>
  <c r="M1323" i="2"/>
  <c r="N1323" i="2" s="1"/>
  <c r="M1339" i="2"/>
  <c r="N1339" i="2" s="1"/>
  <c r="M1355" i="2"/>
  <c r="N1355" i="2" s="1"/>
  <c r="M1371" i="2"/>
  <c r="N1371" i="2" s="1"/>
  <c r="M1386" i="2"/>
  <c r="N1386" i="2" s="1"/>
  <c r="M1402" i="2"/>
  <c r="N1402" i="2" s="1"/>
  <c r="M1418" i="2"/>
  <c r="N1418" i="2" s="1"/>
  <c r="M1434" i="2"/>
  <c r="N1434" i="2" s="1"/>
  <c r="M1452" i="2"/>
  <c r="N1452" i="2" s="1"/>
  <c r="M1467" i="2"/>
  <c r="N1467" i="2" s="1"/>
  <c r="M1478" i="2"/>
  <c r="N1478" i="2" s="1"/>
  <c r="M1493" i="2"/>
  <c r="N1493" i="2" s="1"/>
  <c r="M1509" i="2"/>
  <c r="N1509" i="2" s="1"/>
  <c r="M1526" i="2"/>
  <c r="N1526" i="2" s="1"/>
  <c r="M1541" i="2"/>
  <c r="N1541" i="2" s="1"/>
  <c r="M1558" i="2"/>
  <c r="N1558" i="2" s="1"/>
  <c r="M1575" i="2"/>
  <c r="N1575" i="2" s="1"/>
  <c r="M1591" i="2"/>
  <c r="N1591" i="2" s="1"/>
  <c r="M1609" i="2"/>
  <c r="N1609" i="2" s="1"/>
  <c r="M1623" i="2"/>
  <c r="N1623" i="2" s="1"/>
  <c r="M1632" i="2"/>
  <c r="N1632" i="2" s="1"/>
  <c r="M1648" i="2"/>
  <c r="N1648" i="2" s="1"/>
  <c r="M1658" i="2"/>
  <c r="N1658" i="2" s="1"/>
  <c r="M1676" i="2"/>
  <c r="N1676" i="2" s="1"/>
  <c r="M41" i="2"/>
  <c r="N41" i="2" s="1"/>
  <c r="M102" i="2"/>
  <c r="N102" i="2" s="1"/>
  <c r="M120" i="2"/>
  <c r="N120" i="2" s="1"/>
  <c r="M131" i="2"/>
  <c r="N131" i="2" s="1"/>
  <c r="M143" i="2"/>
  <c r="N143" i="2" s="1"/>
  <c r="M159" i="2"/>
  <c r="N159" i="2" s="1"/>
  <c r="M170" i="2"/>
  <c r="N170" i="2" s="1"/>
  <c r="M188" i="2"/>
  <c r="N188" i="2" s="1"/>
  <c r="M204" i="2"/>
  <c r="N204" i="2" s="1"/>
  <c r="M223" i="2"/>
  <c r="N223" i="2" s="1"/>
  <c r="M241" i="2"/>
  <c r="N241" i="2" s="1"/>
  <c r="M258" i="2"/>
  <c r="N258" i="2" s="1"/>
  <c r="M276" i="2"/>
  <c r="N276" i="2" s="1"/>
  <c r="M293" i="2"/>
  <c r="N293" i="2" s="1"/>
  <c r="M309" i="2"/>
  <c r="N309" i="2" s="1"/>
  <c r="M327" i="2"/>
  <c r="N327" i="2" s="1"/>
  <c r="M342" i="2"/>
  <c r="N342" i="2" s="1"/>
  <c r="M359" i="2"/>
  <c r="N359" i="2" s="1"/>
  <c r="M378" i="2"/>
  <c r="N378" i="2" s="1"/>
  <c r="M394" i="2"/>
  <c r="N394" i="2" s="1"/>
  <c r="M411" i="2"/>
  <c r="N411" i="2" s="1"/>
  <c r="M428" i="2"/>
  <c r="N428" i="2" s="1"/>
  <c r="M440" i="2"/>
  <c r="N440" i="2" s="1"/>
  <c r="M460" i="2"/>
  <c r="N460" i="2" s="1"/>
  <c r="M480" i="2"/>
  <c r="N480" i="2" s="1"/>
  <c r="M490" i="2"/>
  <c r="N490" i="2" s="1"/>
  <c r="M530" i="2"/>
  <c r="N530" i="2" s="1"/>
  <c r="M544" i="2"/>
  <c r="N544" i="2" s="1"/>
  <c r="M556" i="2"/>
  <c r="N556" i="2" s="1"/>
  <c r="M570" i="2"/>
  <c r="N570" i="2" s="1"/>
  <c r="M596" i="2"/>
  <c r="N596" i="2" s="1"/>
  <c r="M607" i="2"/>
  <c r="N607" i="2" s="1"/>
  <c r="M618" i="2"/>
  <c r="N618" i="2" s="1"/>
  <c r="M635" i="2"/>
  <c r="N635" i="2" s="1"/>
  <c r="M652" i="2"/>
  <c r="N652" i="2" s="1"/>
  <c r="M668" i="2"/>
  <c r="N668" i="2" s="1"/>
  <c r="M682" i="2"/>
  <c r="N682" i="2" s="1"/>
  <c r="M698" i="2"/>
  <c r="N698" i="2" s="1"/>
  <c r="M714" i="2"/>
  <c r="N714" i="2" s="1"/>
  <c r="M730" i="2"/>
  <c r="N730" i="2" s="1"/>
  <c r="M747" i="2"/>
  <c r="N747" i="2" s="1"/>
  <c r="M758" i="2"/>
  <c r="N758" i="2" s="1"/>
  <c r="M776" i="2"/>
  <c r="N776" i="2" s="1"/>
  <c r="M791" i="2"/>
  <c r="N791" i="2" s="1"/>
  <c r="M807" i="2"/>
  <c r="N807" i="2" s="1"/>
  <c r="M817" i="2"/>
  <c r="N817" i="2" s="1"/>
  <c r="M832" i="2"/>
  <c r="N832" i="2" s="1"/>
  <c r="M851" i="2"/>
  <c r="N851" i="2" s="1"/>
  <c r="M866" i="2"/>
  <c r="N866" i="2" s="1"/>
  <c r="M883" i="2"/>
  <c r="N883" i="2" s="1"/>
  <c r="M898" i="2"/>
  <c r="N898" i="2" s="1"/>
  <c r="M926" i="2"/>
  <c r="N926" i="2" s="1"/>
  <c r="M942" i="2"/>
  <c r="N942" i="2" s="1"/>
  <c r="M957" i="2"/>
  <c r="N957" i="2" s="1"/>
  <c r="M973" i="2"/>
  <c r="N973" i="2" s="1"/>
  <c r="M989" i="2"/>
  <c r="N989" i="2" s="1"/>
  <c r="M1005" i="2"/>
  <c r="N1005" i="2" s="1"/>
  <c r="M1022" i="2"/>
  <c r="N1022" i="2" s="1"/>
  <c r="M1038" i="2"/>
  <c r="N1038" i="2" s="1"/>
  <c r="M1057" i="2"/>
  <c r="N1057" i="2" s="1"/>
  <c r="M1073" i="2"/>
  <c r="N1073" i="2" s="1"/>
  <c r="M1090" i="2"/>
  <c r="N1090" i="2" s="1"/>
  <c r="M1106" i="2"/>
  <c r="N1106" i="2" s="1"/>
  <c r="M1123" i="2"/>
  <c r="N1123" i="2" s="1"/>
  <c r="M1138" i="2"/>
  <c r="N1138" i="2" s="1"/>
  <c r="M1155" i="2"/>
  <c r="N1155" i="2" s="1"/>
  <c r="M1171" i="2"/>
  <c r="N1171" i="2" s="1"/>
  <c r="M1188" i="2"/>
  <c r="N1188" i="2" s="1"/>
  <c r="M1205" i="2"/>
  <c r="N1205" i="2" s="1"/>
  <c r="M1220" i="2"/>
  <c r="N1220" i="2" s="1"/>
  <c r="M1242" i="2"/>
  <c r="N1242" i="2" s="1"/>
  <c r="M1260" i="2"/>
  <c r="N1260" i="2" s="1"/>
  <c r="M1276" i="2"/>
  <c r="N1276" i="2" s="1"/>
  <c r="M1292" i="2"/>
  <c r="N1292" i="2" s="1"/>
  <c r="M1308" i="2"/>
  <c r="N1308" i="2" s="1"/>
  <c r="M1325" i="2"/>
  <c r="N1325" i="2" s="1"/>
  <c r="M1340" i="2"/>
  <c r="N1340" i="2" s="1"/>
  <c r="M1356" i="2"/>
  <c r="N1356" i="2" s="1"/>
  <c r="M1372" i="2"/>
  <c r="N1372" i="2" s="1"/>
  <c r="M1388" i="2"/>
  <c r="N1388" i="2" s="1"/>
  <c r="M1405" i="2"/>
  <c r="N1405" i="2" s="1"/>
  <c r="M1420" i="2"/>
  <c r="N1420" i="2" s="1"/>
  <c r="M1437" i="2"/>
  <c r="N1437" i="2" s="1"/>
  <c r="M1465" i="2"/>
  <c r="N1465" i="2" s="1"/>
  <c r="M1480" i="2"/>
  <c r="N1480" i="2" s="1"/>
  <c r="M1507" i="2"/>
  <c r="N1507" i="2" s="1"/>
  <c r="M1533" i="2"/>
  <c r="N1533" i="2" s="1"/>
  <c r="M1550" i="2"/>
  <c r="N1550" i="2" s="1"/>
  <c r="M1565" i="2"/>
  <c r="N1565" i="2" s="1"/>
  <c r="M1582" i="2"/>
  <c r="N1582" i="2" s="1"/>
  <c r="M1598" i="2"/>
  <c r="N1598" i="2" s="1"/>
  <c r="M1617" i="2"/>
  <c r="N1617" i="2" s="1"/>
  <c r="M1634" i="2"/>
  <c r="N1634" i="2" s="1"/>
  <c r="M1650" i="2"/>
  <c r="N1650" i="2" s="1"/>
  <c r="M1668" i="2"/>
  <c r="N1668" i="2" s="1"/>
  <c r="M1683" i="2"/>
  <c r="N1683" i="2" s="1"/>
  <c r="M1695" i="2"/>
  <c r="N1695" i="2" s="1"/>
  <c r="M1707" i="2"/>
  <c r="N1707" i="2" s="1"/>
  <c r="M1720" i="2"/>
  <c r="N1720" i="2" s="1"/>
  <c r="M1733" i="2"/>
  <c r="N1733" i="2" s="1"/>
  <c r="M1745" i="2"/>
  <c r="N1745" i="2" s="1"/>
  <c r="M1757" i="2"/>
  <c r="N1757" i="2" s="1"/>
  <c r="M1768" i="2"/>
  <c r="N1768" i="2" s="1"/>
  <c r="M2155" i="2"/>
  <c r="N2155" i="2" s="1"/>
  <c r="O2155" i="2" s="1"/>
  <c r="M2159" i="2"/>
  <c r="N2159" i="2" s="1"/>
  <c r="O2159" i="2" s="1"/>
  <c r="M2164" i="2"/>
  <c r="N2164" i="2" s="1"/>
  <c r="O2164" i="2" s="1"/>
  <c r="M2168" i="2"/>
  <c r="N2168" i="2" s="1"/>
  <c r="O2168" i="2" s="1"/>
  <c r="M2172" i="2"/>
  <c r="N2172" i="2" s="1"/>
  <c r="O2172" i="2" s="1"/>
  <c r="M2176" i="2"/>
  <c r="N2176" i="2" s="1"/>
  <c r="O2176" i="2" s="1"/>
  <c r="M2180" i="2"/>
  <c r="N2180" i="2" s="1"/>
  <c r="O2180" i="2" s="1"/>
  <c r="M2184" i="2"/>
  <c r="N2184" i="2" s="1"/>
  <c r="O2184" i="2" s="1"/>
  <c r="M2188" i="2"/>
  <c r="N2188" i="2" s="1"/>
  <c r="O2188" i="2" s="1"/>
  <c r="M2191" i="2"/>
  <c r="N2191" i="2" s="1"/>
  <c r="O2191" i="2" s="1"/>
  <c r="M2195" i="2"/>
  <c r="N2195" i="2" s="1"/>
  <c r="O2195" i="2" s="1"/>
  <c r="M2199" i="2"/>
  <c r="N2199" i="2" s="1"/>
  <c r="O2199" i="2" s="1"/>
  <c r="M2203" i="2"/>
  <c r="N2203" i="2" s="1"/>
  <c r="O2203" i="2" s="1"/>
  <c r="M2207" i="2"/>
  <c r="N2207" i="2" s="1"/>
  <c r="O2207" i="2" s="1"/>
  <c r="M35" i="2"/>
  <c r="N35" i="2" s="1"/>
  <c r="M44" i="2"/>
  <c r="N44" i="2" s="1"/>
  <c r="M55" i="2"/>
  <c r="N55" i="2" s="1"/>
  <c r="M66" i="2"/>
  <c r="N66" i="2" s="1"/>
  <c r="M76" i="2"/>
  <c r="N76" i="2" s="1"/>
  <c r="M87" i="2"/>
  <c r="N87" i="2" s="1"/>
  <c r="M103" i="2"/>
  <c r="N103" i="2" s="1"/>
  <c r="M119" i="2"/>
  <c r="N119" i="2" s="1"/>
  <c r="M129" i="2"/>
  <c r="N129" i="2" s="1"/>
  <c r="M140" i="2"/>
  <c r="N140" i="2" s="1"/>
  <c r="M158" i="2"/>
  <c r="N158" i="2" s="1"/>
  <c r="M173" i="2"/>
  <c r="N173" i="2" s="1"/>
  <c r="M182" i="2"/>
  <c r="N182" i="2" s="1"/>
  <c r="M199" i="2"/>
  <c r="N199" i="2" s="1"/>
  <c r="M215" i="2"/>
  <c r="N215" i="2" s="1"/>
  <c r="M224" i="2"/>
  <c r="N224" i="2" s="1"/>
  <c r="M249" i="2"/>
  <c r="N249" i="2" s="1"/>
  <c r="M260" i="2"/>
  <c r="N260" i="2" s="1"/>
  <c r="M274" i="2"/>
  <c r="N274" i="2" s="1"/>
  <c r="M290" i="2"/>
  <c r="N290" i="2" s="1"/>
  <c r="M306" i="2"/>
  <c r="N306" i="2" s="1"/>
  <c r="M321" i="2"/>
  <c r="N321" i="2" s="1"/>
  <c r="M337" i="2"/>
  <c r="N337" i="2" s="1"/>
  <c r="M353" i="2"/>
  <c r="N353" i="2" s="1"/>
  <c r="M367" i="2"/>
  <c r="N367" i="2" s="1"/>
  <c r="M377" i="2"/>
  <c r="N377" i="2" s="1"/>
  <c r="M393" i="2"/>
  <c r="N393" i="2" s="1"/>
  <c r="M410" i="2"/>
  <c r="N410" i="2" s="1"/>
  <c r="M425" i="2"/>
  <c r="N425" i="2" s="1"/>
  <c r="M442" i="2"/>
  <c r="N442" i="2" s="1"/>
  <c r="M450" i="2"/>
  <c r="N450" i="2" s="1"/>
  <c r="M459" i="2"/>
  <c r="N459" i="2" s="1"/>
  <c r="M479" i="2"/>
  <c r="N479" i="2" s="1"/>
  <c r="M497" i="2"/>
  <c r="N497" i="2" s="1"/>
  <c r="M515" i="2"/>
  <c r="N515" i="2" s="1"/>
  <c r="M537" i="2"/>
  <c r="N537" i="2" s="1"/>
  <c r="M555" i="2"/>
  <c r="N555" i="2" s="1"/>
  <c r="M572" i="2"/>
  <c r="N572" i="2" s="1"/>
  <c r="M590" i="2"/>
  <c r="N590" i="2" s="1"/>
  <c r="M605" i="2"/>
  <c r="N605" i="2" s="1"/>
  <c r="M624" i="2"/>
  <c r="N624" i="2" s="1"/>
  <c r="M640" i="2"/>
  <c r="N640" i="2" s="1"/>
  <c r="M658" i="2"/>
  <c r="N658" i="2" s="1"/>
  <c r="M676" i="2"/>
  <c r="N676" i="2" s="1"/>
  <c r="M692" i="2"/>
  <c r="N692" i="2" s="1"/>
  <c r="M707" i="2"/>
  <c r="N707" i="2" s="1"/>
  <c r="M723" i="2"/>
  <c r="N723" i="2" s="1"/>
  <c r="M741" i="2"/>
  <c r="N741" i="2" s="1"/>
  <c r="M759" i="2"/>
  <c r="N759" i="2" s="1"/>
  <c r="M775" i="2"/>
  <c r="N775" i="2" s="1"/>
  <c r="M792" i="2"/>
  <c r="N792" i="2" s="1"/>
  <c r="M808" i="2"/>
  <c r="N808" i="2" s="1"/>
  <c r="M824" i="2"/>
  <c r="N824" i="2" s="1"/>
  <c r="M842" i="2"/>
  <c r="N842" i="2" s="1"/>
  <c r="M859" i="2"/>
  <c r="N859" i="2" s="1"/>
  <c r="M875" i="2"/>
  <c r="N875" i="2" s="1"/>
  <c r="M891" i="2"/>
  <c r="N891" i="2" s="1"/>
  <c r="M906" i="2"/>
  <c r="N906" i="2" s="1"/>
  <c r="M923" i="2"/>
  <c r="N923" i="2" s="1"/>
  <c r="M948" i="2"/>
  <c r="N948" i="2" s="1"/>
  <c r="M964" i="2"/>
  <c r="N964" i="2" s="1"/>
  <c r="M980" i="2"/>
  <c r="N980" i="2" s="1"/>
  <c r="M990" i="2"/>
  <c r="N990" i="2" s="1"/>
  <c r="M1006" i="2"/>
  <c r="N1006" i="2" s="1"/>
  <c r="M1023" i="2"/>
  <c r="N1023" i="2" s="1"/>
  <c r="M1039" i="2"/>
  <c r="N1039" i="2" s="1"/>
  <c r="M1056" i="2"/>
  <c r="N1056" i="2" s="1"/>
  <c r="M1072" i="2"/>
  <c r="N1072" i="2" s="1"/>
  <c r="M1081" i="2"/>
  <c r="N1081" i="2" s="1"/>
  <c r="M1098" i="2"/>
  <c r="N1098" i="2" s="1"/>
  <c r="M1113" i="2"/>
  <c r="N1113" i="2" s="1"/>
  <c r="M1131" i="2"/>
  <c r="N1131" i="2" s="1"/>
  <c r="M1147" i="2"/>
  <c r="N1147" i="2" s="1"/>
  <c r="M1164" i="2"/>
  <c r="N1164" i="2" s="1"/>
  <c r="M1180" i="2"/>
  <c r="N1180" i="2" s="1"/>
  <c r="M1198" i="2"/>
  <c r="N1198" i="2" s="1"/>
  <c r="M1218" i="2"/>
  <c r="N1218" i="2" s="1"/>
  <c r="M1235" i="2"/>
  <c r="N1235" i="2" s="1"/>
  <c r="M1250" i="2"/>
  <c r="N1250" i="2" s="1"/>
  <c r="M1277" i="2"/>
  <c r="N1277" i="2" s="1"/>
  <c r="M1293" i="2"/>
  <c r="N1293" i="2" s="1"/>
  <c r="M1309" i="2"/>
  <c r="N1309" i="2" s="1"/>
  <c r="M1324" i="2"/>
  <c r="N1324" i="2" s="1"/>
  <c r="M1341" i="2"/>
  <c r="N1341" i="2" s="1"/>
  <c r="M1357" i="2"/>
  <c r="N1357" i="2" s="1"/>
  <c r="M1373" i="2"/>
  <c r="N1373" i="2" s="1"/>
  <c r="M1389" i="2"/>
  <c r="N1389" i="2" s="1"/>
  <c r="M1404" i="2"/>
  <c r="N1404" i="2" s="1"/>
  <c r="M1421" i="2"/>
  <c r="N1421" i="2" s="1"/>
  <c r="M1436" i="2"/>
  <c r="N1436" i="2" s="1"/>
  <c r="M1453" i="2"/>
  <c r="N1453" i="2" s="1"/>
  <c r="M1464" i="2"/>
  <c r="N1464" i="2" s="1"/>
  <c r="M1481" i="2"/>
  <c r="N1481" i="2" s="1"/>
  <c r="M1500" i="2"/>
  <c r="N1500" i="2" s="1"/>
  <c r="M1516" i="2"/>
  <c r="N1516" i="2" s="1"/>
  <c r="M1532" i="2"/>
  <c r="N1532" i="2" s="1"/>
  <c r="M1559" i="2"/>
  <c r="N1559" i="2" s="1"/>
  <c r="M1576" i="2"/>
  <c r="N1576" i="2" s="1"/>
  <c r="M1593" i="2"/>
  <c r="N1593" i="2" s="1"/>
  <c r="M1618" i="2"/>
  <c r="N1618" i="2" s="1"/>
  <c r="M1635" i="2"/>
  <c r="N1635" i="2" s="1"/>
  <c r="M1651" i="2"/>
  <c r="N1651" i="2" s="1"/>
  <c r="M1667" i="2"/>
  <c r="N1667" i="2" s="1"/>
  <c r="M1678" i="2"/>
  <c r="N1678" i="2" s="1"/>
  <c r="M1690" i="2"/>
  <c r="N1690" i="2" s="1"/>
  <c r="M1702" i="2"/>
  <c r="N1702" i="2" s="1"/>
  <c r="M1713" i="2"/>
  <c r="N1713" i="2" s="1"/>
  <c r="M1725" i="2"/>
  <c r="N1725" i="2" s="1"/>
  <c r="M1737" i="2"/>
  <c r="N1737" i="2" s="1"/>
  <c r="M1750" i="2"/>
  <c r="N1750" i="2" s="1"/>
  <c r="M1763" i="2"/>
  <c r="N1763" i="2" s="1"/>
  <c r="M36" i="2"/>
  <c r="N36" i="2" s="1"/>
  <c r="M49" i="2"/>
  <c r="N49" i="2" s="1"/>
  <c r="M56" i="2"/>
  <c r="N56" i="2" s="1"/>
  <c r="M63" i="2"/>
  <c r="N63" i="2" s="1"/>
  <c r="M73" i="2"/>
  <c r="N73" i="2" s="1"/>
  <c r="M83" i="2"/>
  <c r="N83" i="2" s="1"/>
  <c r="M97" i="2"/>
  <c r="N97" i="2" s="1"/>
  <c r="M108" i="2"/>
  <c r="N108" i="2" s="1"/>
  <c r="M117" i="2"/>
  <c r="N117" i="2" s="1"/>
  <c r="M134" i="2"/>
  <c r="N134" i="2" s="1"/>
  <c r="M144" i="2"/>
  <c r="N144" i="2" s="1"/>
  <c r="M160" i="2"/>
  <c r="N160" i="2" s="1"/>
  <c r="M177" i="2"/>
  <c r="N177" i="2" s="1"/>
  <c r="M193" i="2"/>
  <c r="N193" i="2" s="1"/>
  <c r="M202" i="2"/>
  <c r="N202" i="2" s="1"/>
  <c r="M217" i="2"/>
  <c r="N217" i="2" s="1"/>
  <c r="M243" i="2"/>
  <c r="N243" i="2" s="1"/>
  <c r="M259" i="2"/>
  <c r="N259" i="2" s="1"/>
  <c r="M275" i="2"/>
  <c r="N275" i="2" s="1"/>
  <c r="M291" i="2"/>
  <c r="N291" i="2" s="1"/>
  <c r="M307" i="2"/>
  <c r="N307" i="2" s="1"/>
  <c r="M322" i="2"/>
  <c r="N322" i="2" s="1"/>
  <c r="M336" i="2"/>
  <c r="N336" i="2" s="1"/>
  <c r="M352" i="2"/>
  <c r="N352" i="2" s="1"/>
  <c r="M362" i="2"/>
  <c r="N362" i="2" s="1"/>
  <c r="M376" i="2"/>
  <c r="N376" i="2" s="1"/>
  <c r="M392" i="2"/>
  <c r="N392" i="2" s="1"/>
  <c r="M401" i="2"/>
  <c r="N401" i="2" s="1"/>
  <c r="M419" i="2"/>
  <c r="N419" i="2" s="1"/>
  <c r="M436" i="2"/>
  <c r="N436" i="2" s="1"/>
  <c r="M446" i="2"/>
  <c r="N446" i="2" s="1"/>
  <c r="M458" i="2"/>
  <c r="N458" i="2" s="1"/>
  <c r="M477" i="2"/>
  <c r="N477" i="2" s="1"/>
  <c r="M494" i="2"/>
  <c r="N494" i="2" s="1"/>
  <c r="M522" i="2"/>
  <c r="N522" i="2" s="1"/>
  <c r="M541" i="2"/>
  <c r="N541" i="2" s="1"/>
  <c r="M558" i="2"/>
  <c r="N558" i="2" s="1"/>
  <c r="M575" i="2"/>
  <c r="N575" i="2" s="1"/>
  <c r="M594" i="2"/>
  <c r="N594" i="2" s="1"/>
  <c r="M610" i="2"/>
  <c r="N610" i="2" s="1"/>
  <c r="M627" i="2"/>
  <c r="N627" i="2" s="1"/>
  <c r="M636" i="2"/>
  <c r="N636" i="2" s="1"/>
  <c r="M654" i="2"/>
  <c r="N654" i="2" s="1"/>
  <c r="M670" i="2"/>
  <c r="N670" i="2" s="1"/>
  <c r="M687" i="2"/>
  <c r="N687" i="2" s="1"/>
  <c r="M704" i="2"/>
  <c r="N704" i="2" s="1"/>
  <c r="M720" i="2"/>
  <c r="N720" i="2" s="1"/>
  <c r="M737" i="2"/>
  <c r="N737" i="2" s="1"/>
  <c r="M764" i="2"/>
  <c r="N764" i="2" s="1"/>
  <c r="M774" i="2"/>
  <c r="N774" i="2" s="1"/>
  <c r="M790" i="2"/>
  <c r="N790" i="2" s="1"/>
  <c r="M806" i="2"/>
  <c r="N806" i="2" s="1"/>
  <c r="M823" i="2"/>
  <c r="N823" i="2" s="1"/>
  <c r="M848" i="2"/>
  <c r="N848" i="2" s="1"/>
  <c r="M865" i="2"/>
  <c r="N865" i="2" s="1"/>
  <c r="M881" i="2"/>
  <c r="N881" i="2" s="1"/>
  <c r="M896" i="2"/>
  <c r="N896" i="2" s="1"/>
  <c r="M913" i="2"/>
  <c r="N913" i="2" s="1"/>
  <c r="M929" i="2"/>
  <c r="N929" i="2" s="1"/>
  <c r="M940" i="2"/>
  <c r="N940" i="2" s="1"/>
  <c r="M967" i="2"/>
  <c r="N967" i="2" s="1"/>
  <c r="M983" i="2"/>
  <c r="N983" i="2" s="1"/>
  <c r="M1000" i="2"/>
  <c r="N1000" i="2" s="1"/>
  <c r="M1016" i="2"/>
  <c r="N1016" i="2" s="1"/>
  <c r="M1032" i="2"/>
  <c r="N1032" i="2" s="1"/>
  <c r="M1058" i="2"/>
  <c r="N1058" i="2" s="1"/>
  <c r="M1075" i="2"/>
  <c r="N1075" i="2" s="1"/>
  <c r="M1092" i="2"/>
  <c r="N1092" i="2" s="1"/>
  <c r="M1108" i="2"/>
  <c r="N1108" i="2" s="1"/>
  <c r="M1125" i="2"/>
  <c r="N1125" i="2" s="1"/>
  <c r="M1141" i="2"/>
  <c r="N1141" i="2" s="1"/>
  <c r="M1157" i="2"/>
  <c r="N1157" i="2" s="1"/>
  <c r="M1173" i="2"/>
  <c r="N1173" i="2" s="1"/>
  <c r="M1183" i="2"/>
  <c r="N1183" i="2" s="1"/>
  <c r="M1199" i="2"/>
  <c r="N1199" i="2" s="1"/>
  <c r="M1214" i="2"/>
  <c r="N1214" i="2" s="1"/>
  <c r="M1223" i="2"/>
  <c r="N1223" i="2" s="1"/>
  <c r="M1236" i="2"/>
  <c r="N1236" i="2" s="1"/>
  <c r="M1252" i="2"/>
  <c r="N1252" i="2" s="1"/>
  <c r="M1262" i="2"/>
  <c r="N1262" i="2" s="1"/>
  <c r="M1279" i="2"/>
  <c r="N1279" i="2" s="1"/>
  <c r="M1294" i="2"/>
  <c r="N1294" i="2" s="1"/>
  <c r="M1310" i="2"/>
  <c r="N1310" i="2" s="1"/>
  <c r="M1327" i="2"/>
  <c r="N1327" i="2" s="1"/>
  <c r="M1343" i="2"/>
  <c r="N1343" i="2" s="1"/>
  <c r="M1358" i="2"/>
  <c r="N1358" i="2" s="1"/>
  <c r="M1374" i="2"/>
  <c r="N1374" i="2" s="1"/>
  <c r="M1390" i="2"/>
  <c r="N1390" i="2" s="1"/>
  <c r="M1407" i="2"/>
  <c r="N1407" i="2" s="1"/>
  <c r="M1423" i="2"/>
  <c r="N1423" i="2" s="1"/>
  <c r="M1438" i="2"/>
  <c r="N1438" i="2" s="1"/>
  <c r="M1454" i="2"/>
  <c r="N1454" i="2" s="1"/>
  <c r="M1470" i="2"/>
  <c r="N1470" i="2" s="1"/>
  <c r="M1487" i="2"/>
  <c r="N1487" i="2" s="1"/>
  <c r="M1502" i="2"/>
  <c r="N1502" i="2" s="1"/>
  <c r="M1518" i="2"/>
  <c r="N1518" i="2" s="1"/>
  <c r="M1535" i="2"/>
  <c r="N1535" i="2" s="1"/>
  <c r="M1552" i="2"/>
  <c r="N1552" i="2" s="1"/>
  <c r="M1568" i="2"/>
  <c r="N1568" i="2" s="1"/>
  <c r="M1577" i="2"/>
  <c r="N1577" i="2" s="1"/>
  <c r="M1588" i="2"/>
  <c r="N1588" i="2" s="1"/>
  <c r="M1603" i="2"/>
  <c r="N1603" i="2" s="1"/>
  <c r="M1620" i="2"/>
  <c r="N1620" i="2" s="1"/>
  <c r="M1637" i="2"/>
  <c r="N1637" i="2" s="1"/>
  <c r="M1652" i="2"/>
  <c r="N1652" i="2" s="1"/>
  <c r="M1669" i="2"/>
  <c r="N1669" i="2" s="1"/>
  <c r="M1688" i="2"/>
  <c r="N1688" i="2" s="1"/>
  <c r="M1700" i="2"/>
  <c r="N1700" i="2" s="1"/>
  <c r="M1712" i="2"/>
  <c r="N1712" i="2" s="1"/>
  <c r="M1724" i="2"/>
  <c r="N1724" i="2" s="1"/>
  <c r="M1735" i="2"/>
  <c r="N1735" i="2" s="1"/>
  <c r="M1746" i="2"/>
  <c r="N1746" i="2" s="1"/>
  <c r="M1758" i="2"/>
  <c r="N1758" i="2" s="1"/>
  <c r="M1770" i="2"/>
  <c r="N1770" i="2" s="1"/>
  <c r="M2216" i="2"/>
  <c r="N2216" i="2" s="1"/>
  <c r="O2216" i="2" s="1"/>
  <c r="M2220" i="2"/>
  <c r="N2220" i="2" s="1"/>
  <c r="O2220" i="2" s="1"/>
  <c r="M2224" i="2"/>
  <c r="N2224" i="2" s="1"/>
  <c r="O2224" i="2" s="1"/>
  <c r="M2228" i="2"/>
  <c r="N2228" i="2" s="1"/>
  <c r="O2228" i="2" s="1"/>
  <c r="M2233" i="2"/>
  <c r="N2233" i="2" s="1"/>
  <c r="O2233" i="2" s="1"/>
  <c r="M2236" i="2"/>
  <c r="N2236" i="2" s="1"/>
  <c r="O2236" i="2" s="1"/>
  <c r="M2240" i="2"/>
  <c r="N2240" i="2" s="1"/>
  <c r="O2240" i="2" s="1"/>
  <c r="M2244" i="2"/>
  <c r="N2244" i="2" s="1"/>
  <c r="O2244" i="2" s="1"/>
  <c r="M2248" i="2"/>
  <c r="N2248" i="2" s="1"/>
  <c r="O2248" i="2" s="1"/>
  <c r="M2253" i="2"/>
  <c r="N2253" i="2" s="1"/>
  <c r="O2253" i="2" s="1"/>
  <c r="M2257" i="2"/>
  <c r="N2257" i="2" s="1"/>
  <c r="O2257" i="2" s="1"/>
  <c r="M2263" i="2"/>
  <c r="N2263" i="2" s="1"/>
  <c r="O2263" i="2" s="1"/>
  <c r="M2267" i="2"/>
  <c r="N2267" i="2" s="1"/>
  <c r="O2267" i="2" s="1"/>
  <c r="M2271" i="2"/>
  <c r="N2271" i="2" s="1"/>
  <c r="O2271" i="2" s="1"/>
  <c r="M2274" i="2"/>
  <c r="N2274" i="2" s="1"/>
  <c r="O2274" i="2" s="1"/>
  <c r="M2278" i="2"/>
  <c r="N2278" i="2" s="1"/>
  <c r="O2278" i="2" s="1"/>
  <c r="M2283" i="2"/>
  <c r="N2283" i="2" s="1"/>
  <c r="O2283" i="2" s="1"/>
  <c r="M2287" i="2"/>
  <c r="N2287" i="2" s="1"/>
  <c r="O2287" i="2" s="1"/>
  <c r="M2291" i="2"/>
  <c r="N2291" i="2" s="1"/>
  <c r="O2291" i="2" s="1"/>
  <c r="M2295" i="2"/>
  <c r="N2295" i="2" s="1"/>
  <c r="O2295" i="2" s="1"/>
  <c r="M2299" i="2"/>
  <c r="N2299" i="2" s="1"/>
  <c r="O2299" i="2" s="1"/>
  <c r="M2303" i="2"/>
  <c r="N2303" i="2" s="1"/>
  <c r="O2303" i="2" s="1"/>
  <c r="M2307" i="2"/>
  <c r="N2307" i="2" s="1"/>
  <c r="O2307" i="2" s="1"/>
  <c r="M2312" i="2"/>
  <c r="N2312" i="2" s="1"/>
  <c r="O2312" i="2" s="1"/>
  <c r="M2316" i="2"/>
  <c r="N2316" i="2" s="1"/>
  <c r="O2316" i="2" s="1"/>
  <c r="M2320" i="2"/>
  <c r="N2320" i="2" s="1"/>
  <c r="O2320" i="2" s="1"/>
  <c r="M2323" i="2"/>
  <c r="N2323" i="2" s="1"/>
  <c r="O2323" i="2" s="1"/>
  <c r="M2326" i="2"/>
  <c r="N2326" i="2" s="1"/>
  <c r="O2326" i="2" s="1"/>
  <c r="M2330" i="2"/>
  <c r="N2330" i="2" s="1"/>
  <c r="O2330" i="2" s="1"/>
  <c r="M2334" i="2"/>
  <c r="N2334" i="2" s="1"/>
  <c r="O2334" i="2" s="1"/>
  <c r="M2341" i="2"/>
  <c r="N2341" i="2" s="1"/>
  <c r="O2341" i="2" s="1"/>
  <c r="M2344" i="2"/>
  <c r="N2344" i="2" s="1"/>
  <c r="O2344" i="2" s="1"/>
  <c r="M2348" i="2"/>
  <c r="N2348" i="2" s="1"/>
  <c r="O2348" i="2" s="1"/>
  <c r="M2352" i="2"/>
  <c r="N2352" i="2" s="1"/>
  <c r="O2352" i="2" s="1"/>
  <c r="M2355" i="2"/>
  <c r="N2355" i="2" s="1"/>
  <c r="O2355" i="2" s="1"/>
  <c r="M2359" i="2"/>
  <c r="N2359" i="2" s="1"/>
  <c r="O2359" i="2" s="1"/>
  <c r="M2363" i="2"/>
  <c r="N2363" i="2" s="1"/>
  <c r="O2363" i="2" s="1"/>
  <c r="M2367" i="2"/>
  <c r="N2367" i="2" s="1"/>
  <c r="O2367" i="2" s="1"/>
  <c r="M2371" i="2"/>
  <c r="N2371" i="2" s="1"/>
  <c r="O2371" i="2" s="1"/>
  <c r="M2375" i="2"/>
  <c r="N2375" i="2" s="1"/>
  <c r="O2375" i="2" s="1"/>
  <c r="M2380" i="2"/>
  <c r="N2380" i="2" s="1"/>
  <c r="O2380" i="2" s="1"/>
  <c r="M2385" i="2"/>
  <c r="N2385" i="2" s="1"/>
  <c r="O2385" i="2" s="1"/>
  <c r="M2389" i="2"/>
  <c r="N2389" i="2" s="1"/>
  <c r="O2389" i="2" s="1"/>
  <c r="M2394" i="2"/>
  <c r="N2394" i="2" s="1"/>
  <c r="O2394" i="2" s="1"/>
  <c r="M2397" i="2"/>
  <c r="N2397" i="2" s="1"/>
  <c r="O2397" i="2" s="1"/>
  <c r="M2401" i="2"/>
  <c r="N2401" i="2" s="1"/>
  <c r="O2401" i="2" s="1"/>
  <c r="M2406" i="2"/>
  <c r="N2406" i="2" s="1"/>
  <c r="O2406" i="2" s="1"/>
  <c r="M2410" i="2"/>
  <c r="N2410" i="2" s="1"/>
  <c r="O2410" i="2" s="1"/>
  <c r="M2414" i="2"/>
  <c r="N2414" i="2" s="1"/>
  <c r="O2414" i="2" s="1"/>
  <c r="M2417" i="2"/>
  <c r="N2417" i="2" s="1"/>
  <c r="O2417" i="2" s="1"/>
  <c r="M2421" i="2"/>
  <c r="N2421" i="2" s="1"/>
  <c r="O2421" i="2" s="1"/>
  <c r="M2425" i="2"/>
  <c r="N2425" i="2" s="1"/>
  <c r="O2425" i="2" s="1"/>
  <c r="M2429" i="2"/>
  <c r="N2429" i="2" s="1"/>
  <c r="O2429" i="2" s="1"/>
  <c r="M2434" i="2"/>
  <c r="N2434" i="2" s="1"/>
  <c r="O2434" i="2" s="1"/>
  <c r="M2438" i="2"/>
  <c r="N2438" i="2" s="1"/>
  <c r="O2438" i="2" s="1"/>
  <c r="M2443" i="2"/>
  <c r="N2443" i="2" s="1"/>
  <c r="O2443" i="2" s="1"/>
  <c r="M2447" i="2"/>
  <c r="N2447" i="2" s="1"/>
  <c r="O2447" i="2" s="1"/>
  <c r="M2451" i="2"/>
  <c r="N2451" i="2" s="1"/>
  <c r="O2451" i="2" s="1"/>
  <c r="M2455" i="2"/>
  <c r="N2455" i="2" s="1"/>
  <c r="O2455" i="2" s="1"/>
  <c r="M2459" i="2"/>
  <c r="N2459" i="2" s="1"/>
  <c r="O2459" i="2" s="1"/>
  <c r="M2463" i="2"/>
  <c r="N2463" i="2" s="1"/>
  <c r="O2463" i="2" s="1"/>
  <c r="M2468" i="2"/>
  <c r="N2468" i="2" s="1"/>
  <c r="O2468" i="2" s="1"/>
  <c r="M2474" i="2"/>
  <c r="N2474" i="2" s="1"/>
  <c r="O2474" i="2" s="1"/>
  <c r="M2478" i="2"/>
  <c r="N2478" i="2" s="1"/>
  <c r="O2478" i="2" s="1"/>
  <c r="M2483" i="2"/>
  <c r="N2483" i="2" s="1"/>
  <c r="O2483" i="2" s="1"/>
  <c r="M2487" i="2"/>
  <c r="N2487" i="2" s="1"/>
  <c r="O2487" i="2" s="1"/>
  <c r="M2491" i="2"/>
  <c r="N2491" i="2" s="1"/>
  <c r="O2491" i="2" s="1"/>
  <c r="M2496" i="2"/>
  <c r="N2496" i="2" s="1"/>
  <c r="O2496" i="2" s="1"/>
  <c r="M2504" i="2"/>
  <c r="N2504" i="2" s="1"/>
  <c r="O2504" i="2" s="1"/>
  <c r="M2510" i="2"/>
  <c r="N2510" i="2" s="1"/>
  <c r="O2510" i="2" s="1"/>
  <c r="M2518" i="2"/>
  <c r="N2518" i="2" s="1"/>
  <c r="O2518" i="2" s="1"/>
  <c r="M2522" i="2"/>
  <c r="N2522" i="2" s="1"/>
  <c r="O2522" i="2" s="1"/>
  <c r="M2526" i="2"/>
  <c r="N2526" i="2" s="1"/>
  <c r="O2526" i="2" s="1"/>
  <c r="M2531" i="2"/>
  <c r="N2531" i="2" s="1"/>
  <c r="O2531" i="2" s="1"/>
  <c r="M2535" i="2"/>
  <c r="N2535" i="2" s="1"/>
  <c r="O2535" i="2" s="1"/>
  <c r="M2540" i="2"/>
  <c r="N2540" i="2" s="1"/>
  <c r="O2540" i="2" s="1"/>
  <c r="M2543" i="2"/>
  <c r="N2543" i="2" s="1"/>
  <c r="O2543" i="2" s="1"/>
  <c r="M2547" i="2"/>
  <c r="N2547" i="2" s="1"/>
  <c r="O2547" i="2" s="1"/>
  <c r="M2551" i="2"/>
  <c r="N2551" i="2" s="1"/>
  <c r="O2551" i="2" s="1"/>
  <c r="M2556" i="2"/>
  <c r="N2556" i="2" s="1"/>
  <c r="O2556" i="2" s="1"/>
  <c r="M2560" i="2"/>
  <c r="N2560" i="2" s="1"/>
  <c r="O2560" i="2" s="1"/>
  <c r="M2564" i="2"/>
  <c r="N2564" i="2" s="1"/>
  <c r="O2564" i="2" s="1"/>
  <c r="M2568" i="2"/>
  <c r="N2568" i="2" s="1"/>
  <c r="O2568" i="2" s="1"/>
  <c r="M2572" i="2"/>
  <c r="N2572" i="2" s="1"/>
  <c r="O2572" i="2" s="1"/>
  <c r="M2576" i="2"/>
  <c r="N2576" i="2" s="1"/>
  <c r="O2576" i="2" s="1"/>
  <c r="M2580" i="2"/>
  <c r="N2580" i="2" s="1"/>
  <c r="O2580" i="2" s="1"/>
  <c r="M2583" i="2"/>
  <c r="N2583" i="2" s="1"/>
  <c r="O2583" i="2" s="1"/>
  <c r="M2587" i="2"/>
  <c r="N2587" i="2" s="1"/>
  <c r="O2587" i="2" s="1"/>
  <c r="M2591" i="2"/>
  <c r="N2591" i="2" s="1"/>
  <c r="O2591" i="2" s="1"/>
  <c r="M2595" i="2"/>
  <c r="N2595" i="2" s="1"/>
  <c r="O2595" i="2" s="1"/>
  <c r="M2599" i="2"/>
  <c r="N2599" i="2" s="1"/>
  <c r="O2599" i="2" s="1"/>
  <c r="M2603" i="2"/>
  <c r="N2603" i="2" s="1"/>
  <c r="O2603" i="2" s="1"/>
  <c r="M2606" i="2"/>
  <c r="N2606" i="2" s="1"/>
  <c r="O2606" i="2" s="1"/>
  <c r="M2611" i="2"/>
  <c r="N2611" i="2" s="1"/>
  <c r="O2611" i="2" s="1"/>
  <c r="M2615" i="2"/>
  <c r="N2615" i="2" s="1"/>
  <c r="O2615" i="2" s="1"/>
  <c r="M2619" i="2"/>
  <c r="N2619" i="2" s="1"/>
  <c r="O2619" i="2" s="1"/>
  <c r="M2623" i="2"/>
  <c r="N2623" i="2" s="1"/>
  <c r="O2623" i="2" s="1"/>
  <c r="M2627" i="2"/>
  <c r="N2627" i="2" s="1"/>
  <c r="O2627" i="2" s="1"/>
  <c r="M2631" i="2"/>
  <c r="N2631" i="2" s="1"/>
  <c r="O2631" i="2" s="1"/>
  <c r="M2635" i="2"/>
  <c r="N2635" i="2" s="1"/>
  <c r="O2635" i="2" s="1"/>
  <c r="M2638" i="2"/>
  <c r="N2638" i="2" s="1"/>
  <c r="O2638" i="2" s="1"/>
  <c r="M2642" i="2"/>
  <c r="N2642" i="2" s="1"/>
  <c r="O2642" i="2" s="1"/>
  <c r="M2646" i="2"/>
  <c r="N2646" i="2" s="1"/>
  <c r="O2646" i="2" s="1"/>
  <c r="M2650" i="2"/>
  <c r="N2650" i="2" s="1"/>
  <c r="O2650" i="2" s="1"/>
  <c r="M2654" i="2"/>
  <c r="N2654" i="2" s="1"/>
  <c r="O2654" i="2" s="1"/>
  <c r="M2658" i="2"/>
  <c r="N2658" i="2" s="1"/>
  <c r="O2658" i="2" s="1"/>
  <c r="M2662" i="2"/>
  <c r="N2662" i="2" s="1"/>
  <c r="O2662" i="2" s="1"/>
  <c r="M2666" i="2"/>
  <c r="N2666" i="2" s="1"/>
  <c r="O2666" i="2" s="1"/>
  <c r="M2670" i="2"/>
  <c r="N2670" i="2" s="1"/>
  <c r="O2670" i="2" s="1"/>
  <c r="M2674" i="2"/>
  <c r="N2674" i="2" s="1"/>
  <c r="O2674" i="2" s="1"/>
  <c r="M2678" i="2"/>
  <c r="N2678" i="2" s="1"/>
  <c r="O2678" i="2" s="1"/>
  <c r="M2682" i="2"/>
  <c r="N2682" i="2" s="1"/>
  <c r="O2682" i="2" s="1"/>
  <c r="M2686" i="2"/>
  <c r="N2686" i="2" s="1"/>
  <c r="O2686" i="2" s="1"/>
  <c r="M2690" i="2"/>
  <c r="N2690" i="2" s="1"/>
  <c r="O2690" i="2" s="1"/>
  <c r="M2695" i="2"/>
  <c r="N2695" i="2" s="1"/>
  <c r="O2695" i="2" s="1"/>
  <c r="M2699" i="2"/>
  <c r="N2699" i="2" s="1"/>
  <c r="O2699" i="2" s="1"/>
  <c r="M2704" i="2"/>
  <c r="N2704" i="2" s="1"/>
  <c r="O2704" i="2" s="1"/>
  <c r="M2708" i="2"/>
  <c r="N2708" i="2" s="1"/>
  <c r="O2708" i="2" s="1"/>
  <c r="M2712" i="2"/>
  <c r="N2712" i="2" s="1"/>
  <c r="O2712" i="2" s="1"/>
  <c r="M2716" i="2"/>
  <c r="N2716" i="2" s="1"/>
  <c r="O2716" i="2" s="1"/>
  <c r="M2720" i="2"/>
  <c r="N2720" i="2" s="1"/>
  <c r="O2720" i="2" s="1"/>
  <c r="M2725" i="2"/>
  <c r="N2725" i="2" s="1"/>
  <c r="O2725" i="2" s="1"/>
  <c r="M2729" i="2"/>
  <c r="N2729" i="2" s="1"/>
  <c r="O2729" i="2" s="1"/>
  <c r="M2734" i="2"/>
  <c r="N2734" i="2" s="1"/>
  <c r="O2734" i="2" s="1"/>
  <c r="M2738" i="2"/>
  <c r="N2738" i="2" s="1"/>
  <c r="O2738" i="2" s="1"/>
  <c r="M2742" i="2"/>
  <c r="N2742" i="2" s="1"/>
  <c r="O2742" i="2" s="1"/>
  <c r="M2746" i="2"/>
  <c r="N2746" i="2" s="1"/>
  <c r="O2746" i="2" s="1"/>
  <c r="M2750" i="2"/>
  <c r="N2750" i="2" s="1"/>
  <c r="O2750" i="2" s="1"/>
  <c r="M2754" i="2"/>
  <c r="N2754" i="2" s="1"/>
  <c r="O2754" i="2" s="1"/>
  <c r="M2757" i="2"/>
  <c r="N2757" i="2" s="1"/>
  <c r="O2757" i="2" s="1"/>
  <c r="M2762" i="2"/>
  <c r="N2762" i="2" s="1"/>
  <c r="O2762" i="2" s="1"/>
  <c r="M2766" i="2"/>
  <c r="N2766" i="2" s="1"/>
  <c r="O2766" i="2" s="1"/>
  <c r="M2771" i="2"/>
  <c r="N2771" i="2" s="1"/>
  <c r="O2771" i="2" s="1"/>
  <c r="M2775" i="2"/>
  <c r="N2775" i="2" s="1"/>
  <c r="O2775" i="2" s="1"/>
  <c r="M2779" i="2"/>
  <c r="N2779" i="2" s="1"/>
  <c r="O2779" i="2" s="1"/>
  <c r="M2788" i="2"/>
  <c r="N2788" i="2" s="1"/>
  <c r="O2788" i="2" s="1"/>
  <c r="M2792" i="2"/>
  <c r="N2792" i="2" s="1"/>
  <c r="O2792" i="2" s="1"/>
  <c r="M2796" i="2"/>
  <c r="N2796" i="2" s="1"/>
  <c r="O2796" i="2" s="1"/>
  <c r="M2804" i="2"/>
  <c r="N2804" i="2" s="1"/>
  <c r="O2804" i="2" s="1"/>
  <c r="M2808" i="2"/>
  <c r="N2808" i="2" s="1"/>
  <c r="O2808" i="2" s="1"/>
  <c r="M2812" i="2"/>
  <c r="N2812" i="2" s="1"/>
  <c r="O2812" i="2" s="1"/>
  <c r="M2816" i="2"/>
  <c r="N2816" i="2" s="1"/>
  <c r="O2816" i="2" s="1"/>
  <c r="M2820" i="2"/>
  <c r="N2820" i="2" s="1"/>
  <c r="O2820" i="2" s="1"/>
  <c r="M2824" i="2"/>
  <c r="N2824" i="2" s="1"/>
  <c r="O2824" i="2" s="1"/>
  <c r="M2827" i="2"/>
  <c r="N2827" i="2" s="1"/>
  <c r="O2827" i="2" s="1"/>
  <c r="M2831" i="2"/>
  <c r="N2831" i="2" s="1"/>
  <c r="O2831" i="2" s="1"/>
  <c r="M2835" i="2"/>
  <c r="N2835" i="2" s="1"/>
  <c r="O2835" i="2" s="1"/>
  <c r="M2841" i="2"/>
  <c r="N2841" i="2" s="1"/>
  <c r="O2841" i="2" s="1"/>
  <c r="M2847" i="2"/>
  <c r="N2847" i="2" s="1"/>
  <c r="O2847" i="2" s="1"/>
  <c r="M2853" i="2"/>
  <c r="N2853" i="2" s="1"/>
  <c r="O2853" i="2" s="1"/>
  <c r="M2857" i="2"/>
  <c r="N2857" i="2" s="1"/>
  <c r="O2857" i="2" s="1"/>
  <c r="M2868" i="2"/>
  <c r="N2868" i="2" s="1"/>
  <c r="O2868" i="2" s="1"/>
  <c r="M2876" i="2"/>
  <c r="N2876" i="2" s="1"/>
  <c r="O2876" i="2" s="1"/>
  <c r="M2886" i="2"/>
  <c r="N2886" i="2" s="1"/>
  <c r="O2886" i="2" s="1"/>
  <c r="M2896" i="2"/>
  <c r="N2896" i="2" s="1"/>
  <c r="O2896" i="2" s="1"/>
  <c r="M2902" i="2"/>
  <c r="N2902" i="2" s="1"/>
  <c r="O2902" i="2" s="1"/>
  <c r="M2910" i="2"/>
  <c r="N2910" i="2" s="1"/>
  <c r="O2910" i="2" s="1"/>
  <c r="M2918" i="2"/>
  <c r="N2918" i="2" s="1"/>
  <c r="O2918" i="2" s="1"/>
  <c r="M2932" i="2"/>
  <c r="N2932" i="2" s="1"/>
  <c r="O2932" i="2" s="1"/>
  <c r="M2940" i="2"/>
  <c r="N2940" i="2" s="1"/>
  <c r="O2940" i="2" s="1"/>
  <c r="M2948" i="2"/>
  <c r="N2948" i="2" s="1"/>
  <c r="O2948" i="2" s="1"/>
  <c r="M2958" i="2"/>
  <c r="N2958" i="2" s="1"/>
  <c r="O2958" i="2" s="1"/>
  <c r="M2966" i="2"/>
  <c r="N2966" i="2" s="1"/>
  <c r="O2966" i="2" s="1"/>
  <c r="M2974" i="2"/>
  <c r="N2974" i="2" s="1"/>
  <c r="O2974" i="2" s="1"/>
  <c r="M2984" i="2"/>
  <c r="N2984" i="2" s="1"/>
  <c r="O2984" i="2" s="1"/>
  <c r="M2996" i="2"/>
  <c r="N2996" i="2" s="1"/>
  <c r="O2996" i="2" s="1"/>
  <c r="M3004" i="2"/>
  <c r="N3004" i="2" s="1"/>
  <c r="O3004" i="2" s="1"/>
  <c r="M3010" i="2"/>
  <c r="N3010" i="2" s="1"/>
  <c r="O3010" i="2" s="1"/>
  <c r="M3020" i="2"/>
  <c r="N3020" i="2" s="1"/>
  <c r="O3020" i="2" s="1"/>
  <c r="M3028" i="2"/>
  <c r="N3028" i="2" s="1"/>
  <c r="O3028" i="2" s="1"/>
  <c r="M3036" i="2"/>
  <c r="N3036" i="2" s="1"/>
  <c r="O3036" i="2" s="1"/>
  <c r="M3044" i="2"/>
  <c r="N3044" i="2" s="1"/>
  <c r="O3044" i="2" s="1"/>
  <c r="M3050" i="2"/>
  <c r="N3050" i="2" s="1"/>
  <c r="O3050" i="2" s="1"/>
  <c r="M3058" i="2"/>
  <c r="N3058" i="2" s="1"/>
  <c r="O3058" i="2" s="1"/>
  <c r="M3066" i="2"/>
  <c r="N3066" i="2" s="1"/>
  <c r="O3066" i="2" s="1"/>
  <c r="M3076" i="2"/>
  <c r="N3076" i="2" s="1"/>
  <c r="O3076" i="2" s="1"/>
  <c r="M3084" i="2"/>
  <c r="N3084" i="2" s="1"/>
  <c r="O3084" i="2" s="1"/>
  <c r="M3096" i="2"/>
  <c r="N3096" i="2" s="1"/>
  <c r="O3096" i="2" s="1"/>
  <c r="M3106" i="2"/>
  <c r="N3106" i="2" s="1"/>
  <c r="O3106" i="2" s="1"/>
  <c r="M3120" i="2"/>
  <c r="N3120" i="2" s="1"/>
  <c r="O3120" i="2" s="1"/>
  <c r="M3126" i="2"/>
  <c r="N3126" i="2" s="1"/>
  <c r="O3126" i="2" s="1"/>
  <c r="M3134" i="2"/>
  <c r="N3134" i="2" s="1"/>
  <c r="O3134" i="2" s="1"/>
  <c r="M3144" i="2"/>
  <c r="N3144" i="2" s="1"/>
  <c r="O3144" i="2" s="1"/>
  <c r="M3152" i="2"/>
  <c r="N3152" i="2" s="1"/>
  <c r="O3152" i="2" s="1"/>
  <c r="M3160" i="2"/>
  <c r="N3160" i="2" s="1"/>
  <c r="O3160" i="2" s="1"/>
  <c r="M3168" i="2"/>
  <c r="N3168" i="2" s="1"/>
  <c r="O3168" i="2" s="1"/>
  <c r="M3176" i="2"/>
  <c r="N3176" i="2" s="1"/>
  <c r="O3176" i="2" s="1"/>
  <c r="M3188" i="2"/>
  <c r="N3188" i="2" s="1"/>
  <c r="O3188" i="2" s="1"/>
  <c r="M3196" i="2"/>
  <c r="N3196" i="2" s="1"/>
  <c r="O3196" i="2" s="1"/>
  <c r="M3204" i="2"/>
  <c r="N3204" i="2" s="1"/>
  <c r="O3204" i="2" s="1"/>
  <c r="M3212" i="2"/>
  <c r="N3212" i="2" s="1"/>
  <c r="O3212" i="2" s="1"/>
  <c r="M3220" i="2"/>
  <c r="N3220" i="2" s="1"/>
  <c r="O3220" i="2" s="1"/>
  <c r="M3240" i="2"/>
  <c r="N3240" i="2" s="1"/>
  <c r="O3240" i="2" s="1"/>
  <c r="M3248" i="2"/>
  <c r="N3248" i="2" s="1"/>
  <c r="O3248" i="2" s="1"/>
  <c r="M3258" i="2"/>
  <c r="N3258" i="2" s="1"/>
  <c r="O3258" i="2" s="1"/>
  <c r="M3264" i="2"/>
  <c r="N3264" i="2" s="1"/>
  <c r="O3264" i="2" s="1"/>
  <c r="M3278" i="2"/>
  <c r="N3278" i="2" s="1"/>
  <c r="O3278" i="2" s="1"/>
  <c r="M3284" i="2"/>
  <c r="N3284" i="2" s="1"/>
  <c r="O3284" i="2" s="1"/>
  <c r="M3292" i="2"/>
  <c r="N3292" i="2" s="1"/>
  <c r="O3292" i="2" s="1"/>
  <c r="M3298" i="2"/>
  <c r="N3298" i="2" s="1"/>
  <c r="O3298" i="2" s="1"/>
  <c r="M3306" i="2"/>
  <c r="N3306" i="2" s="1"/>
  <c r="O3306" i="2" s="1"/>
  <c r="M3314" i="2"/>
  <c r="N3314" i="2" s="1"/>
  <c r="O3314" i="2" s="1"/>
  <c r="M3322" i="2"/>
  <c r="N3322" i="2" s="1"/>
  <c r="O3322" i="2" s="1"/>
  <c r="M3330" i="2"/>
  <c r="N3330" i="2" s="1"/>
  <c r="O3330" i="2" s="1"/>
  <c r="M3340" i="2"/>
  <c r="N3340" i="2" s="1"/>
  <c r="O3340" i="2" s="1"/>
  <c r="M3354" i="2"/>
  <c r="N3354" i="2" s="1"/>
  <c r="O3354" i="2" s="1"/>
  <c r="M3362" i="2"/>
  <c r="N3362" i="2" s="1"/>
  <c r="O3362" i="2" s="1"/>
  <c r="M3370" i="2"/>
  <c r="N3370" i="2" s="1"/>
  <c r="O3370" i="2" s="1"/>
  <c r="M3380" i="2"/>
  <c r="N3380" i="2" s="1"/>
  <c r="O3380" i="2" s="1"/>
  <c r="M3388" i="2"/>
  <c r="N3388" i="2" s="1"/>
  <c r="O3388" i="2" s="1"/>
  <c r="M3398" i="2"/>
  <c r="N3398" i="2" s="1"/>
  <c r="O3398" i="2" s="1"/>
  <c r="M3406" i="2"/>
  <c r="N3406" i="2" s="1"/>
  <c r="O3406" i="2" s="1"/>
  <c r="M3414" i="2"/>
  <c r="N3414" i="2" s="1"/>
  <c r="O3414" i="2" s="1"/>
  <c r="M3428" i="2"/>
  <c r="N3428" i="2" s="1"/>
  <c r="O3428" i="2" s="1"/>
  <c r="M3436" i="2"/>
  <c r="N3436" i="2" s="1"/>
  <c r="O3436" i="2" s="1"/>
  <c r="M3444" i="2"/>
  <c r="N3444" i="2" s="1"/>
  <c r="O3444" i="2" s="1"/>
  <c r="M3450" i="2"/>
  <c r="N3450" i="2" s="1"/>
  <c r="O3450" i="2" s="1"/>
  <c r="M3458" i="2"/>
  <c r="N3458" i="2" s="1"/>
  <c r="O3458" i="2" s="1"/>
  <c r="M3466" i="2"/>
  <c r="N3466" i="2" s="1"/>
  <c r="O3466" i="2" s="1"/>
  <c r="M3474" i="2"/>
  <c r="N3474" i="2" s="1"/>
  <c r="O3474" i="2" s="1"/>
  <c r="M3482" i="2"/>
  <c r="N3482" i="2" s="1"/>
  <c r="O3482" i="2" s="1"/>
  <c r="M3488" i="2"/>
  <c r="N3488" i="2" s="1"/>
  <c r="O3488" i="2" s="1"/>
  <c r="M3496" i="2"/>
  <c r="N3496" i="2" s="1"/>
  <c r="O3496" i="2" s="1"/>
  <c r="M3510" i="2"/>
  <c r="N3510" i="2" s="1"/>
  <c r="O3510" i="2" s="1"/>
  <c r="M3518" i="2"/>
  <c r="N3518" i="2" s="1"/>
  <c r="O3518" i="2" s="1"/>
  <c r="M3526" i="2"/>
  <c r="N3526" i="2" s="1"/>
  <c r="O3526" i="2" s="1"/>
  <c r="M3534" i="2"/>
  <c r="N3534" i="2" s="1"/>
  <c r="O3534" i="2" s="1"/>
  <c r="M3544" i="2"/>
  <c r="N3544" i="2" s="1"/>
  <c r="O3544" i="2" s="1"/>
  <c r="M3552" i="2"/>
  <c r="N3552" i="2" s="1"/>
  <c r="O3552" i="2" s="1"/>
  <c r="M3560" i="2"/>
  <c r="N3560" i="2" s="1"/>
  <c r="O3560" i="2" s="1"/>
  <c r="M3568" i="2"/>
  <c r="N3568" i="2" s="1"/>
  <c r="O3568" i="2" s="1"/>
  <c r="M3576" i="2"/>
  <c r="N3576" i="2" s="1"/>
  <c r="O3576" i="2" s="1"/>
  <c r="M3584" i="2"/>
  <c r="N3584" i="2" s="1"/>
  <c r="O3584" i="2" s="1"/>
  <c r="M3592" i="2"/>
  <c r="N3592" i="2" s="1"/>
  <c r="O3592" i="2" s="1"/>
  <c r="M3600" i="2"/>
  <c r="N3600" i="2" s="1"/>
  <c r="O3600" i="2" s="1"/>
  <c r="M3608" i="2"/>
  <c r="N3608" i="2" s="1"/>
  <c r="O3608" i="2" s="1"/>
  <c r="M3616" i="2"/>
  <c r="N3616" i="2" s="1"/>
  <c r="O3616" i="2" s="1"/>
  <c r="M3624" i="2"/>
  <c r="N3624" i="2" s="1"/>
  <c r="O3624" i="2" s="1"/>
  <c r="M3634" i="2"/>
  <c r="N3634" i="2" s="1"/>
  <c r="O3634" i="2" s="1"/>
  <c r="M3642" i="2"/>
  <c r="N3642" i="2" s="1"/>
  <c r="O3642" i="2" s="1"/>
  <c r="M3650" i="2"/>
  <c r="N3650" i="2" s="1"/>
  <c r="O3650" i="2" s="1"/>
  <c r="M3670" i="2"/>
  <c r="N3670" i="2" s="1"/>
  <c r="O3670" i="2" s="1"/>
  <c r="M3678" i="2"/>
  <c r="N3678" i="2" s="1"/>
  <c r="O3678" i="2" s="1"/>
  <c r="M3686" i="2"/>
  <c r="N3686" i="2" s="1"/>
  <c r="O3686" i="2" s="1"/>
  <c r="M3694" i="2"/>
  <c r="N3694" i="2" s="1"/>
  <c r="O3694" i="2" s="1"/>
  <c r="M3702" i="2"/>
  <c r="N3702" i="2" s="1"/>
  <c r="O3702" i="2" s="1"/>
  <c r="M3710" i="2"/>
  <c r="N3710" i="2" s="1"/>
  <c r="O3710" i="2" s="1"/>
  <c r="M3718" i="2"/>
  <c r="N3718" i="2" s="1"/>
  <c r="O3718" i="2" s="1"/>
  <c r="M3724" i="2"/>
  <c r="N3724" i="2" s="1"/>
  <c r="O3724" i="2" s="1"/>
  <c r="M3732" i="2"/>
  <c r="N3732" i="2" s="1"/>
  <c r="O3732" i="2" s="1"/>
  <c r="M3740" i="2"/>
  <c r="N3740" i="2" s="1"/>
  <c r="O3740" i="2" s="1"/>
  <c r="M3760" i="2"/>
  <c r="N3760" i="2" s="1"/>
  <c r="O3760" i="2" s="1"/>
  <c r="M3768" i="2"/>
  <c r="N3768" i="2" s="1"/>
  <c r="O3768" i="2" s="1"/>
  <c r="M3776" i="2"/>
  <c r="N3776" i="2" s="1"/>
  <c r="O3776" i="2" s="1"/>
  <c r="M3784" i="2"/>
  <c r="N3784" i="2" s="1"/>
  <c r="O3784" i="2" s="1"/>
  <c r="M3792" i="2"/>
  <c r="N3792" i="2" s="1"/>
  <c r="O3792" i="2" s="1"/>
  <c r="M3800" i="2"/>
  <c r="N3800" i="2" s="1"/>
  <c r="O3800" i="2" s="1"/>
  <c r="M3806" i="2"/>
  <c r="N3806" i="2" s="1"/>
  <c r="O3806" i="2" s="1"/>
  <c r="M3937" i="2"/>
  <c r="N3937" i="2" s="1"/>
  <c r="O3937" i="2" s="1"/>
  <c r="M3987" i="2"/>
  <c r="N3987" i="2" s="1"/>
  <c r="O3987" i="2" s="1"/>
  <c r="M3995" i="2"/>
  <c r="N3995" i="2" s="1"/>
  <c r="O3995" i="2" s="1"/>
  <c r="M3820" i="2"/>
  <c r="N3820" i="2" s="1"/>
  <c r="O3820" i="2" s="1"/>
  <c r="M3828" i="2"/>
  <c r="N3828" i="2" s="1"/>
  <c r="O3828" i="2" s="1"/>
  <c r="M3834" i="2"/>
  <c r="N3834" i="2" s="1"/>
  <c r="O3834" i="2" s="1"/>
  <c r="M3842" i="2"/>
  <c r="N3842" i="2" s="1"/>
  <c r="O3842" i="2" s="1"/>
  <c r="M3850" i="2"/>
  <c r="N3850" i="2" s="1"/>
  <c r="O3850" i="2" s="1"/>
  <c r="M3858" i="2"/>
  <c r="N3858" i="2" s="1"/>
  <c r="O3858" i="2" s="1"/>
  <c r="M3866" i="2"/>
  <c r="N3866" i="2" s="1"/>
  <c r="O3866" i="2" s="1"/>
  <c r="M3874" i="2"/>
  <c r="N3874" i="2" s="1"/>
  <c r="O3874" i="2" s="1"/>
  <c r="M3882" i="2"/>
  <c r="N3882" i="2" s="1"/>
  <c r="O3882" i="2" s="1"/>
  <c r="M3890" i="2"/>
  <c r="N3890" i="2" s="1"/>
  <c r="O3890" i="2" s="1"/>
  <c r="M3898" i="2"/>
  <c r="N3898" i="2" s="1"/>
  <c r="O3898" i="2" s="1"/>
  <c r="M3906" i="2"/>
  <c r="N3906" i="2" s="1"/>
  <c r="O3906" i="2" s="1"/>
  <c r="M3914" i="2"/>
  <c r="N3914" i="2" s="1"/>
  <c r="O3914" i="2" s="1"/>
  <c r="M4009" i="2"/>
  <c r="N4009" i="2" s="1"/>
  <c r="O4009" i="2" s="1"/>
  <c r="M4017" i="2"/>
  <c r="N4017" i="2" s="1"/>
  <c r="O4017" i="2" s="1"/>
  <c r="M4027" i="2"/>
  <c r="N4027" i="2" s="1"/>
  <c r="O4027" i="2" s="1"/>
  <c r="M4035" i="2"/>
  <c r="N4035" i="2" s="1"/>
  <c r="O4035" i="2" s="1"/>
  <c r="M4043" i="2"/>
  <c r="N4043" i="2" s="1"/>
  <c r="O4043" i="2" s="1"/>
  <c r="M4051" i="2"/>
  <c r="N4051" i="2" s="1"/>
  <c r="O4051" i="2" s="1"/>
  <c r="M4059" i="2"/>
  <c r="N4059" i="2" s="1"/>
  <c r="O4059" i="2" s="1"/>
  <c r="M4067" i="2"/>
  <c r="N4067" i="2" s="1"/>
  <c r="O4067" i="2" s="1"/>
  <c r="M2875" i="2"/>
  <c r="N2875" i="2" s="1"/>
  <c r="O2875" i="2" s="1"/>
  <c r="M2883" i="2"/>
  <c r="N2883" i="2" s="1"/>
  <c r="O2883" i="2" s="1"/>
  <c r="M2893" i="2"/>
  <c r="N2893" i="2" s="1"/>
  <c r="O2893" i="2" s="1"/>
  <c r="M2903" i="2"/>
  <c r="N2903" i="2" s="1"/>
  <c r="O2903" i="2" s="1"/>
  <c r="M2919" i="2"/>
  <c r="N2919" i="2" s="1"/>
  <c r="O2919" i="2" s="1"/>
  <c r="M2931" i="2"/>
  <c r="N2931" i="2" s="1"/>
  <c r="O2931" i="2" s="1"/>
  <c r="M2939" i="2"/>
  <c r="N2939" i="2" s="1"/>
  <c r="O2939" i="2" s="1"/>
  <c r="M2947" i="2"/>
  <c r="N2947" i="2" s="1"/>
  <c r="O2947" i="2" s="1"/>
  <c r="M2955" i="2"/>
  <c r="N2955" i="2" s="1"/>
  <c r="O2955" i="2" s="1"/>
  <c r="M2963" i="2"/>
  <c r="N2963" i="2" s="1"/>
  <c r="O2963" i="2" s="1"/>
  <c r="M2971" i="2"/>
  <c r="N2971" i="2" s="1"/>
  <c r="O2971" i="2" s="1"/>
  <c r="M2981" i="2"/>
  <c r="N2981" i="2" s="1"/>
  <c r="O2981" i="2" s="1"/>
  <c r="M2989" i="2"/>
  <c r="N2989" i="2" s="1"/>
  <c r="O2989" i="2" s="1"/>
  <c r="M2997" i="2"/>
  <c r="N2997" i="2" s="1"/>
  <c r="O2997" i="2" s="1"/>
  <c r="M3007" i="2"/>
  <c r="N3007" i="2" s="1"/>
  <c r="O3007" i="2" s="1"/>
  <c r="M3015" i="2"/>
  <c r="N3015" i="2" s="1"/>
  <c r="O3015" i="2" s="1"/>
  <c r="M3023" i="2"/>
  <c r="N3023" i="2" s="1"/>
  <c r="O3023" i="2" s="1"/>
  <c r="M3031" i="2"/>
  <c r="N3031" i="2" s="1"/>
  <c r="O3031" i="2" s="1"/>
  <c r="M3039" i="2"/>
  <c r="N3039" i="2" s="1"/>
  <c r="O3039" i="2" s="1"/>
  <c r="M3047" i="2"/>
  <c r="N3047" i="2" s="1"/>
  <c r="O3047" i="2" s="1"/>
  <c r="M3055" i="2"/>
  <c r="N3055" i="2" s="1"/>
  <c r="O3055" i="2" s="1"/>
  <c r="M3063" i="2"/>
  <c r="N3063" i="2" s="1"/>
  <c r="O3063" i="2" s="1"/>
  <c r="M3073" i="2"/>
  <c r="N3073" i="2" s="1"/>
  <c r="O3073" i="2" s="1"/>
  <c r="M3083" i="2"/>
  <c r="N3083" i="2" s="1"/>
  <c r="O3083" i="2" s="1"/>
  <c r="M3093" i="2"/>
  <c r="N3093" i="2" s="1"/>
  <c r="O3093" i="2" s="1"/>
  <c r="M3101" i="2"/>
  <c r="N3101" i="2" s="1"/>
  <c r="O3101" i="2" s="1"/>
  <c r="M3109" i="2"/>
  <c r="N3109" i="2" s="1"/>
  <c r="O3109" i="2" s="1"/>
  <c r="M3121" i="2"/>
  <c r="N3121" i="2" s="1"/>
  <c r="O3121" i="2" s="1"/>
  <c r="M3129" i="2"/>
  <c r="N3129" i="2" s="1"/>
  <c r="O3129" i="2" s="1"/>
  <c r="M3137" i="2"/>
  <c r="N3137" i="2" s="1"/>
  <c r="O3137" i="2" s="1"/>
  <c r="M3147" i="2"/>
  <c r="N3147" i="2" s="1"/>
  <c r="O3147" i="2" s="1"/>
  <c r="M3155" i="2"/>
  <c r="N3155" i="2" s="1"/>
  <c r="O3155" i="2" s="1"/>
  <c r="M3171" i="2"/>
  <c r="N3171" i="2" s="1"/>
  <c r="O3171" i="2" s="1"/>
  <c r="M3185" i="2"/>
  <c r="N3185" i="2" s="1"/>
  <c r="O3185" i="2" s="1"/>
  <c r="M3193" i="2"/>
  <c r="N3193" i="2" s="1"/>
  <c r="O3193" i="2" s="1"/>
  <c r="M3201" i="2"/>
  <c r="N3201" i="2" s="1"/>
  <c r="O3201" i="2" s="1"/>
  <c r="M3213" i="2"/>
  <c r="N3213" i="2" s="1"/>
  <c r="O3213" i="2" s="1"/>
  <c r="M3223" i="2"/>
  <c r="N3223" i="2" s="1"/>
  <c r="O3223" i="2" s="1"/>
  <c r="M3235" i="2"/>
  <c r="N3235" i="2" s="1"/>
  <c r="O3235" i="2" s="1"/>
  <c r="M3247" i="2"/>
  <c r="N3247" i="2" s="1"/>
  <c r="O3247" i="2" s="1"/>
  <c r="M3255" i="2"/>
  <c r="N3255" i="2" s="1"/>
  <c r="O3255" i="2" s="1"/>
  <c r="M3269" i="2"/>
  <c r="N3269" i="2" s="1"/>
  <c r="O3269" i="2" s="1"/>
  <c r="M3277" i="2"/>
  <c r="N3277" i="2" s="1"/>
  <c r="O3277" i="2" s="1"/>
  <c r="M3285" i="2"/>
  <c r="N3285" i="2" s="1"/>
  <c r="O3285" i="2" s="1"/>
  <c r="M3293" i="2"/>
  <c r="N3293" i="2" s="1"/>
  <c r="O3293" i="2" s="1"/>
  <c r="M3301" i="2"/>
  <c r="N3301" i="2" s="1"/>
  <c r="O3301" i="2" s="1"/>
  <c r="M3313" i="2"/>
  <c r="N3313" i="2" s="1"/>
  <c r="O3313" i="2" s="1"/>
  <c r="M3321" i="2"/>
  <c r="N3321" i="2" s="1"/>
  <c r="O3321" i="2" s="1"/>
  <c r="M3331" i="2"/>
  <c r="N3331" i="2" s="1"/>
  <c r="O3331" i="2" s="1"/>
  <c r="M3337" i="2"/>
  <c r="N3337" i="2" s="1"/>
  <c r="O3337" i="2" s="1"/>
  <c r="M3349" i="2"/>
  <c r="N3349" i="2" s="1"/>
  <c r="O3349" i="2" s="1"/>
  <c r="M3357" i="2"/>
  <c r="N3357" i="2" s="1"/>
  <c r="O3357" i="2" s="1"/>
  <c r="M3365" i="2"/>
  <c r="N3365" i="2" s="1"/>
  <c r="O3365" i="2" s="1"/>
  <c r="M3375" i="2"/>
  <c r="N3375" i="2" s="1"/>
  <c r="O3375" i="2" s="1"/>
  <c r="M3381" i="2"/>
  <c r="N3381" i="2" s="1"/>
  <c r="O3381" i="2" s="1"/>
  <c r="M3389" i="2"/>
  <c r="N3389" i="2" s="1"/>
  <c r="O3389" i="2" s="1"/>
  <c r="M3397" i="2"/>
  <c r="N3397" i="2" s="1"/>
  <c r="O3397" i="2" s="1"/>
  <c r="M3405" i="2"/>
  <c r="N3405" i="2" s="1"/>
  <c r="O3405" i="2" s="1"/>
  <c r="M3423" i="2"/>
  <c r="N3423" i="2" s="1"/>
  <c r="O3423" i="2" s="1"/>
  <c r="M3431" i="2"/>
  <c r="N3431" i="2" s="1"/>
  <c r="O3431" i="2" s="1"/>
  <c r="M3439" i="2"/>
  <c r="N3439" i="2" s="1"/>
  <c r="O3439" i="2" s="1"/>
  <c r="M3447" i="2"/>
  <c r="N3447" i="2" s="1"/>
  <c r="O3447" i="2" s="1"/>
  <c r="M3459" i="2"/>
  <c r="N3459" i="2" s="1"/>
  <c r="O3459" i="2" s="1"/>
  <c r="M3465" i="2"/>
  <c r="N3465" i="2" s="1"/>
  <c r="O3465" i="2" s="1"/>
  <c r="M3473" i="2"/>
  <c r="N3473" i="2" s="1"/>
  <c r="O3473" i="2" s="1"/>
  <c r="M3481" i="2"/>
  <c r="N3481" i="2" s="1"/>
  <c r="O3481" i="2" s="1"/>
  <c r="M3491" i="2"/>
  <c r="N3491" i="2" s="1"/>
  <c r="O3491" i="2" s="1"/>
  <c r="M3503" i="2"/>
  <c r="N3503" i="2" s="1"/>
  <c r="O3503" i="2" s="1"/>
  <c r="M3511" i="2"/>
  <c r="N3511" i="2" s="1"/>
  <c r="O3511" i="2" s="1"/>
  <c r="M3517" i="2"/>
  <c r="N3517" i="2" s="1"/>
  <c r="O3517" i="2" s="1"/>
  <c r="M3527" i="2"/>
  <c r="N3527" i="2" s="1"/>
  <c r="O3527" i="2" s="1"/>
  <c r="M3533" i="2"/>
  <c r="N3533" i="2" s="1"/>
  <c r="O3533" i="2" s="1"/>
  <c r="M3543" i="2"/>
  <c r="N3543" i="2" s="1"/>
  <c r="O3543" i="2" s="1"/>
  <c r="M3551" i="2"/>
  <c r="N3551" i="2" s="1"/>
  <c r="O3551" i="2" s="1"/>
  <c r="M3559" i="2"/>
  <c r="N3559" i="2" s="1"/>
  <c r="O3559" i="2" s="1"/>
  <c r="M3575" i="2"/>
  <c r="N3575" i="2" s="1"/>
  <c r="O3575" i="2" s="1"/>
  <c r="M3587" i="2"/>
  <c r="N3587" i="2" s="1"/>
  <c r="O3587" i="2" s="1"/>
  <c r="M3595" i="2"/>
  <c r="N3595" i="2" s="1"/>
  <c r="O3595" i="2" s="1"/>
  <c r="M3609" i="2"/>
  <c r="N3609" i="2" s="1"/>
  <c r="O3609" i="2" s="1"/>
  <c r="M3617" i="2"/>
  <c r="N3617" i="2" s="1"/>
  <c r="O3617" i="2" s="1"/>
  <c r="M3625" i="2"/>
  <c r="N3625" i="2" s="1"/>
  <c r="O3625" i="2" s="1"/>
  <c r="M3631" i="2"/>
  <c r="N3631" i="2" s="1"/>
  <c r="O3631" i="2" s="1"/>
  <c r="M3639" i="2"/>
  <c r="N3639" i="2" s="1"/>
  <c r="O3639" i="2" s="1"/>
  <c r="M3647" i="2"/>
  <c r="N3647" i="2" s="1"/>
  <c r="O3647" i="2" s="1"/>
  <c r="M3657" i="2"/>
  <c r="N3657" i="2" s="1"/>
  <c r="O3657" i="2" s="1"/>
  <c r="M3665" i="2"/>
  <c r="N3665" i="2" s="1"/>
  <c r="O3665" i="2" s="1"/>
  <c r="M3675" i="2"/>
  <c r="N3675" i="2" s="1"/>
  <c r="O3675" i="2" s="1"/>
  <c r="M3683" i="2"/>
  <c r="N3683" i="2" s="1"/>
  <c r="O3683" i="2" s="1"/>
  <c r="M1661" i="2"/>
  <c r="N1661" i="2" s="1"/>
  <c r="M1718" i="2"/>
  <c r="N1718" i="2" s="1"/>
  <c r="M1762" i="2"/>
  <c r="N1762" i="2" s="1"/>
  <c r="M2218" i="2"/>
  <c r="N2218" i="2" s="1"/>
  <c r="O2218" i="2" s="1"/>
  <c r="M2250" i="2"/>
  <c r="N2250" i="2" s="1"/>
  <c r="O2250" i="2" s="1"/>
  <c r="M2261" i="2"/>
  <c r="N2261" i="2" s="1"/>
  <c r="O2261" i="2" s="1"/>
  <c r="M2276" i="2"/>
  <c r="N2276" i="2" s="1"/>
  <c r="O2276" i="2" s="1"/>
  <c r="M2293" i="2"/>
  <c r="N2293" i="2" s="1"/>
  <c r="O2293" i="2" s="1"/>
  <c r="M2309" i="2"/>
  <c r="N2309" i="2" s="1"/>
  <c r="O2309" i="2" s="1"/>
  <c r="M2346" i="2"/>
  <c r="N2346" i="2" s="1"/>
  <c r="O2346" i="2" s="1"/>
  <c r="M2357" i="2"/>
  <c r="N2357" i="2" s="1"/>
  <c r="O2357" i="2" s="1"/>
  <c r="M2373" i="2"/>
  <c r="N2373" i="2" s="1"/>
  <c r="O2373" i="2" s="1"/>
  <c r="M2392" i="2"/>
  <c r="N2392" i="2" s="1"/>
  <c r="O2392" i="2" s="1"/>
  <c r="M2404" i="2"/>
  <c r="N2404" i="2" s="1"/>
  <c r="O2404" i="2" s="1"/>
  <c r="M2415" i="2"/>
  <c r="N2415" i="2" s="1"/>
  <c r="O2415" i="2" s="1"/>
  <c r="M2432" i="2"/>
  <c r="N2432" i="2" s="1"/>
  <c r="O2432" i="2" s="1"/>
  <c r="M2441" i="2"/>
  <c r="N2441" i="2" s="1"/>
  <c r="O2441" i="2" s="1"/>
  <c r="M2449" i="2"/>
  <c r="N2449" i="2" s="1"/>
  <c r="O2449" i="2" s="1"/>
  <c r="M2457" i="2"/>
  <c r="N2457" i="2" s="1"/>
  <c r="O2457" i="2" s="1"/>
  <c r="M2465" i="2"/>
  <c r="N2465" i="2" s="1"/>
  <c r="O2465" i="2" s="1"/>
  <c r="M2476" i="2"/>
  <c r="N2476" i="2" s="1"/>
  <c r="O2476" i="2" s="1"/>
  <c r="M2485" i="2"/>
  <c r="N2485" i="2" s="1"/>
  <c r="O2485" i="2" s="1"/>
  <c r="M2494" i="2"/>
  <c r="N2494" i="2" s="1"/>
  <c r="O2494" i="2" s="1"/>
  <c r="M2506" i="2"/>
  <c r="N2506" i="2" s="1"/>
  <c r="O2506" i="2" s="1"/>
  <c r="M2521" i="2"/>
  <c r="N2521" i="2" s="1"/>
  <c r="O2521" i="2" s="1"/>
  <c r="M2529" i="2"/>
  <c r="N2529" i="2" s="1"/>
  <c r="O2529" i="2" s="1"/>
  <c r="M2538" i="2"/>
  <c r="N2538" i="2" s="1"/>
  <c r="O2538" i="2" s="1"/>
  <c r="M2546" i="2"/>
  <c r="N2546" i="2" s="1"/>
  <c r="O2546" i="2" s="1"/>
  <c r="M2555" i="2"/>
  <c r="N2555" i="2" s="1"/>
  <c r="O2555" i="2" s="1"/>
  <c r="M2563" i="2"/>
  <c r="N2563" i="2" s="1"/>
  <c r="O2563" i="2" s="1"/>
  <c r="M2571" i="2"/>
  <c r="N2571" i="2" s="1"/>
  <c r="O2571" i="2" s="1"/>
  <c r="M2579" i="2"/>
  <c r="N2579" i="2" s="1"/>
  <c r="O2579" i="2" s="1"/>
  <c r="M2585" i="2"/>
  <c r="N2585" i="2" s="1"/>
  <c r="O2585" i="2" s="1"/>
  <c r="M2593" i="2"/>
  <c r="N2593" i="2" s="1"/>
  <c r="O2593" i="2" s="1"/>
  <c r="M2601" i="2"/>
  <c r="N2601" i="2" s="1"/>
  <c r="O2601" i="2" s="1"/>
  <c r="M2609" i="2"/>
  <c r="N2609" i="2" s="1"/>
  <c r="O2609" i="2" s="1"/>
  <c r="M2617" i="2"/>
  <c r="N2617" i="2" s="1"/>
  <c r="O2617" i="2" s="1"/>
  <c r="M2625" i="2"/>
  <c r="N2625" i="2" s="1"/>
  <c r="O2625" i="2" s="1"/>
  <c r="M2633" i="2"/>
  <c r="N2633" i="2" s="1"/>
  <c r="O2633" i="2" s="1"/>
  <c r="M2640" i="2"/>
  <c r="N2640" i="2" s="1"/>
  <c r="O2640" i="2" s="1"/>
  <c r="M2648" i="2"/>
  <c r="N2648" i="2" s="1"/>
  <c r="O2648" i="2" s="1"/>
  <c r="M2656" i="2"/>
  <c r="N2656" i="2" s="1"/>
  <c r="O2656" i="2" s="1"/>
  <c r="M2664" i="2"/>
  <c r="N2664" i="2" s="1"/>
  <c r="O2664" i="2" s="1"/>
  <c r="M2672" i="2"/>
  <c r="N2672" i="2" s="1"/>
  <c r="O2672" i="2" s="1"/>
  <c r="M2680" i="2"/>
  <c r="N2680" i="2" s="1"/>
  <c r="O2680" i="2" s="1"/>
  <c r="M2688" i="2"/>
  <c r="N2688" i="2" s="1"/>
  <c r="O2688" i="2" s="1"/>
  <c r="M2697" i="2"/>
  <c r="N2697" i="2" s="1"/>
  <c r="O2697" i="2" s="1"/>
  <c r="M2706" i="2"/>
  <c r="N2706" i="2" s="1"/>
  <c r="O2706" i="2" s="1"/>
  <c r="M2714" i="2"/>
  <c r="N2714" i="2" s="1"/>
  <c r="O2714" i="2" s="1"/>
  <c r="M2722" i="2"/>
  <c r="N2722" i="2" s="1"/>
  <c r="O2722" i="2" s="1"/>
  <c r="M2731" i="2"/>
  <c r="N2731" i="2" s="1"/>
  <c r="O2731" i="2" s="1"/>
  <c r="M2740" i="2"/>
  <c r="N2740" i="2" s="1"/>
  <c r="O2740" i="2" s="1"/>
  <c r="M2748" i="2"/>
  <c r="N2748" i="2" s="1"/>
  <c r="O2748" i="2" s="1"/>
  <c r="M2764" i="2"/>
  <c r="N2764" i="2" s="1"/>
  <c r="O2764" i="2" s="1"/>
  <c r="M2773" i="2"/>
  <c r="N2773" i="2" s="1"/>
  <c r="O2773" i="2" s="1"/>
  <c r="M2781" i="2"/>
  <c r="N2781" i="2" s="1"/>
  <c r="O2781" i="2" s="1"/>
  <c r="M2786" i="2"/>
  <c r="N2786" i="2" s="1"/>
  <c r="O2786" i="2" s="1"/>
  <c r="M2794" i="2"/>
  <c r="N2794" i="2" s="1"/>
  <c r="O2794" i="2" s="1"/>
  <c r="M2807" i="2"/>
  <c r="N2807" i="2" s="1"/>
  <c r="O2807" i="2" s="1"/>
  <c r="M2814" i="2"/>
  <c r="N2814" i="2" s="1"/>
  <c r="O2814" i="2" s="1"/>
  <c r="M2822" i="2"/>
  <c r="N2822" i="2" s="1"/>
  <c r="O2822" i="2" s="1"/>
  <c r="M2829" i="2"/>
  <c r="N2829" i="2" s="1"/>
  <c r="O2829" i="2" s="1"/>
  <c r="M2838" i="2"/>
  <c r="N2838" i="2" s="1"/>
  <c r="O2838" i="2" s="1"/>
  <c r="M2849" i="2"/>
  <c r="N2849" i="2" s="1"/>
  <c r="O2849" i="2" s="1"/>
  <c r="M2860" i="2"/>
  <c r="N2860" i="2" s="1"/>
  <c r="O2860" i="2" s="1"/>
  <c r="M2882" i="2"/>
  <c r="N2882" i="2" s="1"/>
  <c r="O2882" i="2" s="1"/>
  <c r="M2908" i="2"/>
  <c r="N2908" i="2" s="1"/>
  <c r="O2908" i="2" s="1"/>
  <c r="M2924" i="2"/>
  <c r="N2924" i="2" s="1"/>
  <c r="O2924" i="2" s="1"/>
  <c r="M2930" i="2"/>
  <c r="N2930" i="2" s="1"/>
  <c r="O2930" i="2" s="1"/>
  <c r="M2946" i="2"/>
  <c r="N2946" i="2" s="1"/>
  <c r="O2946" i="2" s="1"/>
  <c r="M2964" i="2"/>
  <c r="N2964" i="2" s="1"/>
  <c r="O2964" i="2" s="1"/>
  <c r="M2980" i="2"/>
  <c r="N2980" i="2" s="1"/>
  <c r="O2980" i="2" s="1"/>
  <c r="M3002" i="2"/>
  <c r="N3002" i="2" s="1"/>
  <c r="O3002" i="2" s="1"/>
  <c r="M3018" i="2"/>
  <c r="N3018" i="2" s="1"/>
  <c r="O3018" i="2" s="1"/>
  <c r="M3034" i="2"/>
  <c r="N3034" i="2" s="1"/>
  <c r="O3034" i="2" s="1"/>
  <c r="M3048" i="2"/>
  <c r="N3048" i="2" s="1"/>
  <c r="O3048" i="2" s="1"/>
  <c r="M3064" i="2"/>
  <c r="N3064" i="2" s="1"/>
  <c r="O3064" i="2" s="1"/>
  <c r="M3082" i="2"/>
  <c r="N3082" i="2" s="1"/>
  <c r="O3082" i="2" s="1"/>
  <c r="M3102" i="2"/>
  <c r="N3102" i="2" s="1"/>
  <c r="O3102" i="2" s="1"/>
  <c r="M3116" i="2"/>
  <c r="N3116" i="2" s="1"/>
  <c r="O3116" i="2" s="1"/>
  <c r="M3130" i="2"/>
  <c r="N3130" i="2" s="1"/>
  <c r="O3130" i="2" s="1"/>
  <c r="M3148" i="2"/>
  <c r="N3148" i="2" s="1"/>
  <c r="O3148" i="2" s="1"/>
  <c r="M3164" i="2"/>
  <c r="N3164" i="2" s="1"/>
  <c r="O3164" i="2" s="1"/>
  <c r="M3182" i="2"/>
  <c r="N3182" i="2" s="1"/>
  <c r="O3182" i="2" s="1"/>
  <c r="M3200" i="2"/>
  <c r="N3200" i="2" s="1"/>
  <c r="O3200" i="2" s="1"/>
  <c r="M3216" i="2"/>
  <c r="N3216" i="2" s="1"/>
  <c r="O3216" i="2" s="1"/>
  <c r="M3246" i="2"/>
  <c r="N3246" i="2" s="1"/>
  <c r="O3246" i="2" s="1"/>
  <c r="M3260" i="2"/>
  <c r="N3260" i="2" s="1"/>
  <c r="O3260" i="2" s="1"/>
  <c r="M3290" i="2"/>
  <c r="N3290" i="2" s="1"/>
  <c r="O3290" i="2" s="1"/>
  <c r="M3302" i="2"/>
  <c r="N3302" i="2" s="1"/>
  <c r="O3302" i="2" s="1"/>
  <c r="M3318" i="2"/>
  <c r="N3318" i="2" s="1"/>
  <c r="O3318" i="2" s="1"/>
  <c r="M3334" i="2"/>
  <c r="N3334" i="2" s="1"/>
  <c r="O3334" i="2" s="1"/>
  <c r="M3360" i="2"/>
  <c r="N3360" i="2" s="1"/>
  <c r="O3360" i="2" s="1"/>
  <c r="M3378" i="2"/>
  <c r="N3378" i="2" s="1"/>
  <c r="O3378" i="2" s="1"/>
  <c r="M3394" i="2"/>
  <c r="N3394" i="2" s="1"/>
  <c r="O3394" i="2" s="1"/>
  <c r="M3412" i="2"/>
  <c r="N3412" i="2" s="1"/>
  <c r="O3412" i="2" s="1"/>
  <c r="M3424" i="2"/>
  <c r="N3424" i="2" s="1"/>
  <c r="O3424" i="2" s="1"/>
  <c r="M3440" i="2"/>
  <c r="N3440" i="2" s="1"/>
  <c r="O3440" i="2" s="1"/>
  <c r="M3448" i="2"/>
  <c r="N3448" i="2" s="1"/>
  <c r="O3448" i="2" s="1"/>
  <c r="M3464" i="2"/>
  <c r="N3464" i="2" s="1"/>
  <c r="O3464" i="2" s="1"/>
  <c r="M3480" i="2"/>
  <c r="N3480" i="2" s="1"/>
  <c r="O3480" i="2" s="1"/>
  <c r="M3494" i="2"/>
  <c r="N3494" i="2" s="1"/>
  <c r="O3494" i="2" s="1"/>
  <c r="M3532" i="2"/>
  <c r="N3532" i="2" s="1"/>
  <c r="O3532" i="2" s="1"/>
  <c r="M3550" i="2"/>
  <c r="N3550" i="2" s="1"/>
  <c r="O3550" i="2" s="1"/>
  <c r="M3564" i="2"/>
  <c r="N3564" i="2" s="1"/>
  <c r="O3564" i="2" s="1"/>
  <c r="M3574" i="2"/>
  <c r="N3574" i="2" s="1"/>
  <c r="O3574" i="2" s="1"/>
  <c r="M3586" i="2"/>
  <c r="N3586" i="2" s="1"/>
  <c r="O3586" i="2" s="1"/>
  <c r="M3596" i="2"/>
  <c r="N3596" i="2" s="1"/>
  <c r="O3596" i="2" s="1"/>
  <c r="M3606" i="2"/>
  <c r="N3606" i="2" s="1"/>
  <c r="O3606" i="2" s="1"/>
  <c r="M3618" i="2"/>
  <c r="N3618" i="2" s="1"/>
  <c r="O3618" i="2" s="1"/>
  <c r="M3628" i="2"/>
  <c r="N3628" i="2" s="1"/>
  <c r="O3628" i="2" s="1"/>
  <c r="M3640" i="2"/>
  <c r="N3640" i="2" s="1"/>
  <c r="O3640" i="2" s="1"/>
  <c r="M3652" i="2"/>
  <c r="N3652" i="2" s="1"/>
  <c r="O3652" i="2" s="1"/>
  <c r="M3658" i="2"/>
  <c r="N3658" i="2" s="1"/>
  <c r="O3658" i="2" s="1"/>
  <c r="M3684" i="2"/>
  <c r="N3684" i="2" s="1"/>
  <c r="O3684" i="2" s="1"/>
  <c r="M3696" i="2"/>
  <c r="N3696" i="2" s="1"/>
  <c r="O3696" i="2" s="1"/>
  <c r="M3706" i="2"/>
  <c r="N3706" i="2" s="1"/>
  <c r="O3706" i="2" s="1"/>
  <c r="M3716" i="2"/>
  <c r="N3716" i="2" s="1"/>
  <c r="O3716" i="2" s="1"/>
  <c r="M3726" i="2"/>
  <c r="N3726" i="2" s="1"/>
  <c r="O3726" i="2" s="1"/>
  <c r="M3736" i="2"/>
  <c r="N3736" i="2" s="1"/>
  <c r="O3736" i="2" s="1"/>
  <c r="M3758" i="2"/>
  <c r="N3758" i="2" s="1"/>
  <c r="O3758" i="2" s="1"/>
  <c r="M3770" i="2"/>
  <c r="N3770" i="2" s="1"/>
  <c r="O3770" i="2" s="1"/>
  <c r="M3780" i="2"/>
  <c r="N3780" i="2" s="1"/>
  <c r="O3780" i="2" s="1"/>
  <c r="M3790" i="2"/>
  <c r="N3790" i="2" s="1"/>
  <c r="O3790" i="2" s="1"/>
  <c r="M3810" i="2"/>
  <c r="N3810" i="2" s="1"/>
  <c r="O3810" i="2" s="1"/>
  <c r="M3985" i="2"/>
  <c r="N3985" i="2" s="1"/>
  <c r="O3985" i="2" s="1"/>
  <c r="M3997" i="2"/>
  <c r="N3997" i="2" s="1"/>
  <c r="O3997" i="2" s="1"/>
  <c r="M3812" i="2"/>
  <c r="N3812" i="2" s="1"/>
  <c r="O3812" i="2" s="1"/>
  <c r="M3824" i="2"/>
  <c r="N3824" i="2" s="1"/>
  <c r="O3824" i="2" s="1"/>
  <c r="M3844" i="2"/>
  <c r="N3844" i="2" s="1"/>
  <c r="O3844" i="2" s="1"/>
  <c r="M3854" i="2"/>
  <c r="N3854" i="2" s="1"/>
  <c r="O3854" i="2" s="1"/>
  <c r="M3864" i="2"/>
  <c r="N3864" i="2" s="1"/>
  <c r="O3864" i="2" s="1"/>
  <c r="M3876" i="2"/>
  <c r="N3876" i="2" s="1"/>
  <c r="O3876" i="2" s="1"/>
  <c r="M3886" i="2"/>
  <c r="N3886" i="2" s="1"/>
  <c r="O3886" i="2" s="1"/>
  <c r="M3894" i="2"/>
  <c r="N3894" i="2" s="1"/>
  <c r="O3894" i="2" s="1"/>
  <c r="M3908" i="2"/>
  <c r="N3908" i="2" s="1"/>
  <c r="O3908" i="2" s="1"/>
  <c r="M4005" i="2"/>
  <c r="N4005" i="2" s="1"/>
  <c r="O4005" i="2" s="1"/>
  <c r="M4015" i="2"/>
  <c r="N4015" i="2" s="1"/>
  <c r="O4015" i="2" s="1"/>
  <c r="M4029" i="2"/>
  <c r="N4029" i="2" s="1"/>
  <c r="O4029" i="2" s="1"/>
  <c r="M4039" i="2"/>
  <c r="N4039" i="2" s="1"/>
  <c r="O4039" i="2" s="1"/>
  <c r="M4049" i="2"/>
  <c r="N4049" i="2" s="1"/>
  <c r="O4049" i="2" s="1"/>
  <c r="M4061" i="2"/>
  <c r="N4061" i="2" s="1"/>
  <c r="O4061" i="2" s="1"/>
  <c r="M2861" i="2"/>
  <c r="N2861" i="2" s="1"/>
  <c r="O2861" i="2" s="1"/>
  <c r="M2867" i="2"/>
  <c r="N2867" i="2" s="1"/>
  <c r="O2867" i="2" s="1"/>
  <c r="M2881" i="2"/>
  <c r="N2881" i="2" s="1"/>
  <c r="O2881" i="2" s="1"/>
  <c r="M2895" i="2"/>
  <c r="N2895" i="2" s="1"/>
  <c r="O2895" i="2" s="1"/>
  <c r="M2911" i="2"/>
  <c r="N2911" i="2" s="1"/>
  <c r="O2911" i="2" s="1"/>
  <c r="M2925" i="2"/>
  <c r="N2925" i="2" s="1"/>
  <c r="O2925" i="2" s="1"/>
  <c r="M2941" i="2"/>
  <c r="N2941" i="2" s="1"/>
  <c r="O2941" i="2" s="1"/>
  <c r="M2951" i="2"/>
  <c r="N2951" i="2" s="1"/>
  <c r="O2951" i="2" s="1"/>
  <c r="M2961" i="2"/>
  <c r="N2961" i="2" s="1"/>
  <c r="O2961" i="2" s="1"/>
  <c r="M2975" i="2"/>
  <c r="N2975" i="2" s="1"/>
  <c r="O2975" i="2" s="1"/>
  <c r="M2985" i="2"/>
  <c r="N2985" i="2" s="1"/>
  <c r="O2985" i="2" s="1"/>
  <c r="M2995" i="2"/>
  <c r="N2995" i="2" s="1"/>
  <c r="O2995" i="2" s="1"/>
  <c r="M3009" i="2"/>
  <c r="N3009" i="2" s="1"/>
  <c r="O3009" i="2" s="1"/>
  <c r="M3019" i="2"/>
  <c r="N3019" i="2" s="1"/>
  <c r="O3019" i="2" s="1"/>
  <c r="M3029" i="2"/>
  <c r="N3029" i="2" s="1"/>
  <c r="O3029" i="2" s="1"/>
  <c r="M3041" i="2"/>
  <c r="N3041" i="2" s="1"/>
  <c r="O3041" i="2" s="1"/>
  <c r="M3051" i="2"/>
  <c r="N3051" i="2" s="1"/>
  <c r="O3051" i="2" s="1"/>
  <c r="M3061" i="2"/>
  <c r="N3061" i="2" s="1"/>
  <c r="O3061" i="2" s="1"/>
  <c r="M3075" i="2"/>
  <c r="N3075" i="2" s="1"/>
  <c r="O3075" i="2" s="1"/>
  <c r="M3089" i="2"/>
  <c r="N3089" i="2" s="1"/>
  <c r="O3089" i="2" s="1"/>
  <c r="M3099" i="2"/>
  <c r="N3099" i="2" s="1"/>
  <c r="O3099" i="2" s="1"/>
  <c r="M3115" i="2"/>
  <c r="N3115" i="2" s="1"/>
  <c r="O3115" i="2" s="1"/>
  <c r="M3135" i="2"/>
  <c r="N3135" i="2" s="1"/>
  <c r="O3135" i="2" s="1"/>
  <c r="M3149" i="2"/>
  <c r="N3149" i="2" s="1"/>
  <c r="O3149" i="2" s="1"/>
  <c r="M3159" i="2"/>
  <c r="N3159" i="2" s="1"/>
  <c r="O3159" i="2" s="1"/>
  <c r="M3165" i="2"/>
  <c r="N3165" i="2" s="1"/>
  <c r="O3165" i="2" s="1"/>
  <c r="M3183" i="2"/>
  <c r="N3183" i="2" s="1"/>
  <c r="O3183" i="2" s="1"/>
  <c r="M3195" i="2"/>
  <c r="N3195" i="2" s="1"/>
  <c r="O3195" i="2" s="1"/>
  <c r="M3209" i="2"/>
  <c r="N3209" i="2" s="1"/>
  <c r="O3209" i="2" s="1"/>
  <c r="M3221" i="2"/>
  <c r="N3221" i="2" s="1"/>
  <c r="O3221" i="2" s="1"/>
  <c r="M3241" i="2"/>
  <c r="N3241" i="2" s="1"/>
  <c r="O3241" i="2" s="1"/>
  <c r="M3251" i="2"/>
  <c r="N3251" i="2" s="1"/>
  <c r="O3251" i="2" s="1"/>
  <c r="M3261" i="2"/>
  <c r="N3261" i="2" s="1"/>
  <c r="O3261" i="2" s="1"/>
  <c r="M3267" i="2"/>
  <c r="N3267" i="2" s="1"/>
  <c r="O3267" i="2" s="1"/>
  <c r="M3279" i="2"/>
  <c r="N3279" i="2" s="1"/>
  <c r="O3279" i="2" s="1"/>
  <c r="M3289" i="2"/>
  <c r="N3289" i="2" s="1"/>
  <c r="O3289" i="2" s="1"/>
  <c r="M3299" i="2"/>
  <c r="N3299" i="2" s="1"/>
  <c r="O3299" i="2" s="1"/>
  <c r="M3315" i="2"/>
  <c r="N3315" i="2" s="1"/>
  <c r="O3315" i="2" s="1"/>
  <c r="M3325" i="2"/>
  <c r="N3325" i="2" s="1"/>
  <c r="O3325" i="2" s="1"/>
  <c r="M3335" i="2"/>
  <c r="N3335" i="2" s="1"/>
  <c r="O3335" i="2" s="1"/>
  <c r="M3351" i="2"/>
  <c r="N3351" i="2" s="1"/>
  <c r="O3351" i="2" s="1"/>
  <c r="M3361" i="2"/>
  <c r="N3361" i="2" s="1"/>
  <c r="O3361" i="2" s="1"/>
  <c r="M3373" i="2"/>
  <c r="N3373" i="2" s="1"/>
  <c r="O3373" i="2" s="1"/>
  <c r="M3383" i="2"/>
  <c r="N3383" i="2" s="1"/>
  <c r="O3383" i="2" s="1"/>
  <c r="M3393" i="2"/>
  <c r="N3393" i="2" s="1"/>
  <c r="O3393" i="2" s="1"/>
  <c r="M3403" i="2"/>
  <c r="N3403" i="2" s="1"/>
  <c r="O3403" i="2" s="1"/>
  <c r="M3425" i="2"/>
  <c r="N3425" i="2" s="1"/>
  <c r="O3425" i="2" s="1"/>
  <c r="M3435" i="2"/>
  <c r="N3435" i="2" s="1"/>
  <c r="O3435" i="2" s="1"/>
  <c r="M3445" i="2"/>
  <c r="N3445" i="2" s="1"/>
  <c r="O3445" i="2" s="1"/>
  <c r="M3469" i="2"/>
  <c r="N3469" i="2" s="1"/>
  <c r="O3469" i="2" s="1"/>
  <c r="M3479" i="2"/>
  <c r="N3479" i="2" s="1"/>
  <c r="O3479" i="2" s="1"/>
  <c r="M3493" i="2"/>
  <c r="N3493" i="2" s="1"/>
  <c r="O3493" i="2" s="1"/>
  <c r="M3507" i="2"/>
  <c r="N3507" i="2" s="1"/>
  <c r="O3507" i="2" s="1"/>
  <c r="M3515" i="2"/>
  <c r="N3515" i="2" s="1"/>
  <c r="O3515" i="2" s="1"/>
  <c r="M3529" i="2"/>
  <c r="N3529" i="2" s="1"/>
  <c r="O3529" i="2" s="1"/>
  <c r="M3537" i="2"/>
  <c r="N3537" i="2" s="1"/>
  <c r="O3537" i="2" s="1"/>
  <c r="M3549" i="2"/>
  <c r="N3549" i="2" s="1"/>
  <c r="O3549" i="2" s="1"/>
  <c r="M3569" i="2"/>
  <c r="N3569" i="2" s="1"/>
  <c r="O3569" i="2" s="1"/>
  <c r="M3581" i="2"/>
  <c r="N3581" i="2" s="1"/>
  <c r="O3581" i="2" s="1"/>
  <c r="M3593" i="2"/>
  <c r="N3593" i="2" s="1"/>
  <c r="O3593" i="2" s="1"/>
  <c r="M3611" i="2"/>
  <c r="N3611" i="2" s="1"/>
  <c r="O3611" i="2" s="1"/>
  <c r="M3621" i="2"/>
  <c r="N3621" i="2" s="1"/>
  <c r="O3621" i="2" s="1"/>
  <c r="M3641" i="2"/>
  <c r="N3641" i="2" s="1"/>
  <c r="O3641" i="2" s="1"/>
  <c r="M3651" i="2"/>
  <c r="N3651" i="2" s="1"/>
  <c r="O3651" i="2" s="1"/>
  <c r="M3663" i="2"/>
  <c r="N3663" i="2" s="1"/>
  <c r="O3663" i="2" s="1"/>
  <c r="M3677" i="2"/>
  <c r="N3677" i="2" s="1"/>
  <c r="O3677" i="2" s="1"/>
  <c r="M3687" i="2"/>
  <c r="N3687" i="2" s="1"/>
  <c r="O3687" i="2" s="1"/>
  <c r="M3695" i="2"/>
  <c r="N3695" i="2" s="1"/>
  <c r="O3695" i="2" s="1"/>
  <c r="M3709" i="2"/>
  <c r="N3709" i="2" s="1"/>
  <c r="O3709" i="2" s="1"/>
  <c r="M3715" i="2"/>
  <c r="N3715" i="2" s="1"/>
  <c r="O3715" i="2" s="1"/>
  <c r="M3723" i="2"/>
  <c r="N3723" i="2" s="1"/>
  <c r="O3723" i="2" s="1"/>
  <c r="M3731" i="2"/>
  <c r="N3731" i="2" s="1"/>
  <c r="O3731" i="2" s="1"/>
  <c r="M3741" i="2"/>
  <c r="N3741" i="2" s="1"/>
  <c r="O3741" i="2" s="1"/>
  <c r="M3749" i="2"/>
  <c r="N3749" i="2" s="1"/>
  <c r="O3749" i="2" s="1"/>
  <c r="M3757" i="2"/>
  <c r="N3757" i="2" s="1"/>
  <c r="O3757" i="2" s="1"/>
  <c r="M3767" i="2"/>
  <c r="N3767" i="2" s="1"/>
  <c r="O3767" i="2" s="1"/>
  <c r="M3775" i="2"/>
  <c r="N3775" i="2" s="1"/>
  <c r="O3775" i="2" s="1"/>
  <c r="M3783" i="2"/>
  <c r="N3783" i="2" s="1"/>
  <c r="O3783" i="2" s="1"/>
  <c r="M3793" i="2"/>
  <c r="N3793" i="2" s="1"/>
  <c r="O3793" i="2" s="1"/>
  <c r="M3801" i="2"/>
  <c r="N3801" i="2" s="1"/>
  <c r="O3801" i="2" s="1"/>
  <c r="M3809" i="2"/>
  <c r="N3809" i="2" s="1"/>
  <c r="O3809" i="2" s="1"/>
  <c r="M3926" i="2"/>
  <c r="N3926" i="2" s="1"/>
  <c r="O3926" i="2" s="1"/>
  <c r="M3934" i="2"/>
  <c r="N3934" i="2" s="1"/>
  <c r="O3934" i="2" s="1"/>
  <c r="M3942" i="2"/>
  <c r="N3942" i="2" s="1"/>
  <c r="O3942" i="2" s="1"/>
  <c r="M3950" i="2"/>
  <c r="N3950" i="2" s="1"/>
  <c r="O3950" i="2" s="1"/>
  <c r="M3958" i="2"/>
  <c r="N3958" i="2" s="1"/>
  <c r="O3958" i="2" s="1"/>
  <c r="M3966" i="2"/>
  <c r="N3966" i="2" s="1"/>
  <c r="O3966" i="2" s="1"/>
  <c r="M3974" i="2"/>
  <c r="N3974" i="2" s="1"/>
  <c r="O3974" i="2" s="1"/>
  <c r="M3982" i="2"/>
  <c r="N3982" i="2" s="1"/>
  <c r="O3982" i="2" s="1"/>
  <c r="M3990" i="2"/>
  <c r="N3990" i="2" s="1"/>
  <c r="O3990" i="2" s="1"/>
  <c r="M3998" i="2"/>
  <c r="N3998" i="2" s="1"/>
  <c r="O3998" i="2" s="1"/>
  <c r="M3815" i="2"/>
  <c r="N3815" i="2" s="1"/>
  <c r="O3815" i="2" s="1"/>
  <c r="M3823" i="2"/>
  <c r="N3823" i="2" s="1"/>
  <c r="O3823" i="2" s="1"/>
  <c r="M3835" i="2"/>
  <c r="N3835" i="2" s="1"/>
  <c r="O3835" i="2" s="1"/>
  <c r="M3843" i="2"/>
  <c r="N3843" i="2" s="1"/>
  <c r="O3843" i="2" s="1"/>
  <c r="M3851" i="2"/>
  <c r="N3851" i="2" s="1"/>
  <c r="O3851" i="2" s="1"/>
  <c r="M3859" i="2"/>
  <c r="N3859" i="2" s="1"/>
  <c r="O3859" i="2" s="1"/>
  <c r="M3867" i="2"/>
  <c r="N3867" i="2" s="1"/>
  <c r="O3867" i="2" s="1"/>
  <c r="M3885" i="2"/>
  <c r="N3885" i="2" s="1"/>
  <c r="O3885" i="2" s="1"/>
  <c r="M3893" i="2"/>
  <c r="N3893" i="2" s="1"/>
  <c r="O3893" i="2" s="1"/>
  <c r="M3901" i="2"/>
  <c r="N3901" i="2" s="1"/>
  <c r="O3901" i="2" s="1"/>
  <c r="M3909" i="2"/>
  <c r="N3909" i="2" s="1"/>
  <c r="O3909" i="2" s="1"/>
  <c r="M3917" i="2"/>
  <c r="N3917" i="2" s="1"/>
  <c r="O3917" i="2" s="1"/>
  <c r="M4012" i="2"/>
  <c r="N4012" i="2" s="1"/>
  <c r="O4012" i="2" s="1"/>
  <c r="M4020" i="2"/>
  <c r="N4020" i="2" s="1"/>
  <c r="O4020" i="2" s="1"/>
  <c r="M4032" i="2"/>
  <c r="N4032" i="2" s="1"/>
  <c r="O4032" i="2" s="1"/>
  <c r="M4040" i="2"/>
  <c r="N4040" i="2" s="1"/>
  <c r="O4040" i="2" s="1"/>
  <c r="M4046" i="2"/>
  <c r="N4046" i="2" s="1"/>
  <c r="O4046" i="2" s="1"/>
  <c r="M4056" i="2"/>
  <c r="N4056" i="2" s="1"/>
  <c r="O4056" i="2" s="1"/>
  <c r="M4064" i="2"/>
  <c r="N4064" i="2" s="1"/>
  <c r="O4064" i="2" s="1"/>
  <c r="M1677" i="2"/>
  <c r="N1677" i="2" s="1"/>
  <c r="M1729" i="2"/>
  <c r="N1729" i="2" s="1"/>
  <c r="M2211" i="2"/>
  <c r="N2211" i="2" s="1"/>
  <c r="O2211" i="2" s="1"/>
  <c r="M2222" i="2"/>
  <c r="N2222" i="2" s="1"/>
  <c r="O2222" i="2" s="1"/>
  <c r="M2238" i="2"/>
  <c r="N2238" i="2" s="1"/>
  <c r="O2238" i="2" s="1"/>
  <c r="M2255" i="2"/>
  <c r="N2255" i="2" s="1"/>
  <c r="O2255" i="2" s="1"/>
  <c r="M2265" i="2"/>
  <c r="N2265" i="2" s="1"/>
  <c r="O2265" i="2" s="1"/>
  <c r="M2281" i="2"/>
  <c r="N2281" i="2" s="1"/>
  <c r="O2281" i="2" s="1"/>
  <c r="M2297" i="2"/>
  <c r="N2297" i="2" s="1"/>
  <c r="O2297" i="2" s="1"/>
  <c r="M2314" i="2"/>
  <c r="N2314" i="2" s="1"/>
  <c r="O2314" i="2" s="1"/>
  <c r="M2328" i="2"/>
  <c r="N2328" i="2" s="1"/>
  <c r="O2328" i="2" s="1"/>
  <c r="M2339" i="2"/>
  <c r="N2339" i="2" s="1"/>
  <c r="O2339" i="2" s="1"/>
  <c r="M2350" i="2"/>
  <c r="N2350" i="2" s="1"/>
  <c r="O2350" i="2" s="1"/>
  <c r="M2361" i="2"/>
  <c r="N2361" i="2" s="1"/>
  <c r="O2361" i="2" s="1"/>
  <c r="M2378" i="2"/>
  <c r="N2378" i="2" s="1"/>
  <c r="O2378" i="2" s="1"/>
  <c r="M2408" i="2"/>
  <c r="N2408" i="2" s="1"/>
  <c r="O2408" i="2" s="1"/>
  <c r="M2419" i="2"/>
  <c r="N2419" i="2" s="1"/>
  <c r="O2419" i="2" s="1"/>
  <c r="M2433" i="2"/>
  <c r="N2433" i="2" s="1"/>
  <c r="O2433" i="2" s="1"/>
  <c r="M2442" i="2"/>
  <c r="N2442" i="2" s="1"/>
  <c r="O2442" i="2" s="1"/>
  <c r="M2450" i="2"/>
  <c r="N2450" i="2" s="1"/>
  <c r="O2450" i="2" s="1"/>
  <c r="M2458" i="2"/>
  <c r="N2458" i="2" s="1"/>
  <c r="O2458" i="2" s="1"/>
  <c r="M2467" i="2"/>
  <c r="N2467" i="2" s="1"/>
  <c r="O2467" i="2" s="1"/>
  <c r="M2477" i="2"/>
  <c r="N2477" i="2" s="1"/>
  <c r="O2477" i="2" s="1"/>
  <c r="M2486" i="2"/>
  <c r="N2486" i="2" s="1"/>
  <c r="O2486" i="2" s="1"/>
  <c r="M2495" i="2"/>
  <c r="N2495" i="2" s="1"/>
  <c r="O2495" i="2" s="1"/>
  <c r="M2508" i="2"/>
  <c r="N2508" i="2" s="1"/>
  <c r="O2508" i="2" s="1"/>
  <c r="M2516" i="2"/>
  <c r="N2516" i="2" s="1"/>
  <c r="O2516" i="2" s="1"/>
  <c r="M2524" i="2"/>
  <c r="N2524" i="2" s="1"/>
  <c r="O2524" i="2" s="1"/>
  <c r="M2533" i="2"/>
  <c r="N2533" i="2" s="1"/>
  <c r="O2533" i="2" s="1"/>
  <c r="M2542" i="2"/>
  <c r="N2542" i="2" s="1"/>
  <c r="O2542" i="2" s="1"/>
  <c r="M2549" i="2"/>
  <c r="N2549" i="2" s="1"/>
  <c r="O2549" i="2" s="1"/>
  <c r="M2558" i="2"/>
  <c r="N2558" i="2" s="1"/>
  <c r="O2558" i="2" s="1"/>
  <c r="M2566" i="2"/>
  <c r="N2566" i="2" s="1"/>
  <c r="O2566" i="2" s="1"/>
  <c r="M2574" i="2"/>
  <c r="N2574" i="2" s="1"/>
  <c r="O2574" i="2" s="1"/>
  <c r="M2586" i="2"/>
  <c r="N2586" i="2" s="1"/>
  <c r="O2586" i="2" s="1"/>
  <c r="M2594" i="2"/>
  <c r="N2594" i="2" s="1"/>
  <c r="O2594" i="2" s="1"/>
  <c r="M2602" i="2"/>
  <c r="N2602" i="2" s="1"/>
  <c r="O2602" i="2" s="1"/>
  <c r="M2610" i="2"/>
  <c r="N2610" i="2" s="1"/>
  <c r="O2610" i="2" s="1"/>
  <c r="M2618" i="2"/>
  <c r="N2618" i="2" s="1"/>
  <c r="O2618" i="2" s="1"/>
  <c r="M2626" i="2"/>
  <c r="N2626" i="2" s="1"/>
  <c r="O2626" i="2" s="1"/>
  <c r="M2634" i="2"/>
  <c r="N2634" i="2" s="1"/>
  <c r="O2634" i="2" s="1"/>
  <c r="M2641" i="2"/>
  <c r="N2641" i="2" s="1"/>
  <c r="O2641" i="2" s="1"/>
  <c r="M2649" i="2"/>
  <c r="N2649" i="2" s="1"/>
  <c r="O2649" i="2" s="1"/>
  <c r="M2657" i="2"/>
  <c r="N2657" i="2" s="1"/>
  <c r="O2657" i="2" s="1"/>
  <c r="M2665" i="2"/>
  <c r="N2665" i="2" s="1"/>
  <c r="O2665" i="2" s="1"/>
  <c r="M2673" i="2"/>
  <c r="N2673" i="2" s="1"/>
  <c r="O2673" i="2" s="1"/>
  <c r="M2681" i="2"/>
  <c r="N2681" i="2" s="1"/>
  <c r="O2681" i="2" s="1"/>
  <c r="M2689" i="2"/>
  <c r="N2689" i="2" s="1"/>
  <c r="O2689" i="2" s="1"/>
  <c r="M2698" i="2"/>
  <c r="N2698" i="2" s="1"/>
  <c r="O2698" i="2" s="1"/>
  <c r="M2707" i="2"/>
  <c r="N2707" i="2" s="1"/>
  <c r="O2707" i="2" s="1"/>
  <c r="M2715" i="2"/>
  <c r="N2715" i="2" s="1"/>
  <c r="O2715" i="2" s="1"/>
  <c r="M2723" i="2"/>
  <c r="N2723" i="2" s="1"/>
  <c r="O2723" i="2" s="1"/>
  <c r="M2733" i="2"/>
  <c r="N2733" i="2" s="1"/>
  <c r="O2733" i="2" s="1"/>
  <c r="M2741" i="2"/>
  <c r="N2741" i="2" s="1"/>
  <c r="O2741" i="2" s="1"/>
  <c r="M2749" i="2"/>
  <c r="N2749" i="2" s="1"/>
  <c r="O2749" i="2" s="1"/>
  <c r="M2756" i="2"/>
  <c r="N2756" i="2" s="1"/>
  <c r="O2756" i="2" s="1"/>
  <c r="M2765" i="2"/>
  <c r="N2765" i="2" s="1"/>
  <c r="O2765" i="2" s="1"/>
  <c r="M2774" i="2"/>
  <c r="N2774" i="2" s="1"/>
  <c r="O2774" i="2" s="1"/>
  <c r="M2782" i="2"/>
  <c r="N2782" i="2" s="1"/>
  <c r="O2782" i="2" s="1"/>
  <c r="M2787" i="2"/>
  <c r="N2787" i="2" s="1"/>
  <c r="O2787" i="2" s="1"/>
  <c r="M2795" i="2"/>
  <c r="N2795" i="2" s="1"/>
  <c r="O2795" i="2" s="1"/>
  <c r="M2802" i="2"/>
  <c r="N2802" i="2" s="1"/>
  <c r="O2802" i="2" s="1"/>
  <c r="M2815" i="2"/>
  <c r="N2815" i="2" s="1"/>
  <c r="O2815" i="2" s="1"/>
  <c r="M2823" i="2"/>
  <c r="N2823" i="2" s="1"/>
  <c r="O2823" i="2" s="1"/>
  <c r="M2830" i="2"/>
  <c r="N2830" i="2" s="1"/>
  <c r="O2830" i="2" s="1"/>
  <c r="M2840" i="2"/>
  <c r="N2840" i="2" s="1"/>
  <c r="O2840" i="2" s="1"/>
  <c r="M2851" i="2"/>
  <c r="N2851" i="2" s="1"/>
  <c r="O2851" i="2" s="1"/>
  <c r="M2862" i="2"/>
  <c r="N2862" i="2" s="1"/>
  <c r="O2862" i="2" s="1"/>
  <c r="M2884" i="2"/>
  <c r="N2884" i="2" s="1"/>
  <c r="O2884" i="2" s="1"/>
  <c r="M2898" i="2"/>
  <c r="N2898" i="2" s="1"/>
  <c r="O2898" i="2" s="1"/>
  <c r="M2914" i="2"/>
  <c r="N2914" i="2" s="1"/>
  <c r="O2914" i="2" s="1"/>
  <c r="M2936" i="2"/>
  <c r="N2936" i="2" s="1"/>
  <c r="O2936" i="2" s="1"/>
  <c r="M2954" i="2"/>
  <c r="N2954" i="2" s="1"/>
  <c r="O2954" i="2" s="1"/>
  <c r="M2970" i="2"/>
  <c r="N2970" i="2" s="1"/>
  <c r="O2970" i="2" s="1"/>
  <c r="M2988" i="2"/>
  <c r="N2988" i="2" s="1"/>
  <c r="O2988" i="2" s="1"/>
  <c r="M3008" i="2"/>
  <c r="N3008" i="2" s="1"/>
  <c r="O3008" i="2" s="1"/>
  <c r="M3024" i="2"/>
  <c r="N3024" i="2" s="1"/>
  <c r="O3024" i="2" s="1"/>
  <c r="M3040" i="2"/>
  <c r="N3040" i="2" s="1"/>
  <c r="O3040" i="2" s="1"/>
  <c r="M3054" i="2"/>
  <c r="N3054" i="2" s="1"/>
  <c r="O3054" i="2" s="1"/>
  <c r="M3072" i="2"/>
  <c r="N3072" i="2" s="1"/>
  <c r="O3072" i="2" s="1"/>
  <c r="M3090" i="2"/>
  <c r="N3090" i="2" s="1"/>
  <c r="O3090" i="2" s="1"/>
  <c r="M3110" i="2"/>
  <c r="N3110" i="2" s="1"/>
  <c r="O3110" i="2" s="1"/>
  <c r="M3118" i="2"/>
  <c r="N3118" i="2" s="1"/>
  <c r="O3118" i="2" s="1"/>
  <c r="M3132" i="2"/>
  <c r="N3132" i="2" s="1"/>
  <c r="O3132" i="2" s="1"/>
  <c r="M3150" i="2"/>
  <c r="N3150" i="2" s="1"/>
  <c r="O3150" i="2" s="1"/>
  <c r="M3166" i="2"/>
  <c r="N3166" i="2" s="1"/>
  <c r="O3166" i="2" s="1"/>
  <c r="M3186" i="2"/>
  <c r="N3186" i="2" s="1"/>
  <c r="O3186" i="2" s="1"/>
  <c r="M3202" i="2"/>
  <c r="N3202" i="2" s="1"/>
  <c r="O3202" i="2" s="1"/>
  <c r="M3218" i="2"/>
  <c r="N3218" i="2" s="1"/>
  <c r="O3218" i="2" s="1"/>
  <c r="M3230" i="2"/>
  <c r="N3230" i="2" s="1"/>
  <c r="O3230" i="2" s="1"/>
  <c r="M3252" i="2"/>
  <c r="N3252" i="2" s="1"/>
  <c r="O3252" i="2" s="1"/>
  <c r="M3262" i="2"/>
  <c r="N3262" i="2" s="1"/>
  <c r="O3262" i="2" s="1"/>
  <c r="M3280" i="2"/>
  <c r="N3280" i="2" s="1"/>
  <c r="O3280" i="2" s="1"/>
  <c r="M3304" i="2"/>
  <c r="N3304" i="2" s="1"/>
  <c r="O3304" i="2" s="1"/>
  <c r="M3320" i="2"/>
  <c r="N3320" i="2" s="1"/>
  <c r="O3320" i="2" s="1"/>
  <c r="M3336" i="2"/>
  <c r="N3336" i="2" s="1"/>
  <c r="O3336" i="2" s="1"/>
  <c r="M3350" i="2"/>
  <c r="N3350" i="2" s="1"/>
  <c r="O3350" i="2" s="1"/>
  <c r="M3366" i="2"/>
  <c r="N3366" i="2" s="1"/>
  <c r="O3366" i="2" s="1"/>
  <c r="M3384" i="2"/>
  <c r="N3384" i="2" s="1"/>
  <c r="O3384" i="2" s="1"/>
  <c r="M3402" i="2"/>
  <c r="N3402" i="2" s="1"/>
  <c r="O3402" i="2" s="1"/>
  <c r="M3418" i="2"/>
  <c r="N3418" i="2" s="1"/>
  <c r="O3418" i="2" s="1"/>
  <c r="M3426" i="2"/>
  <c r="N3426" i="2" s="1"/>
  <c r="O3426" i="2" s="1"/>
  <c r="M3442" i="2"/>
  <c r="N3442" i="2" s="1"/>
  <c r="O3442" i="2" s="1"/>
  <c r="M3454" i="2"/>
  <c r="N3454" i="2" s="1"/>
  <c r="O3454" i="2" s="1"/>
  <c r="M3470" i="2"/>
  <c r="N3470" i="2" s="1"/>
  <c r="O3470" i="2" s="1"/>
  <c r="M3486" i="2"/>
  <c r="N3486" i="2" s="1"/>
  <c r="O3486" i="2" s="1"/>
  <c r="M3502" i="2"/>
  <c r="N3502" i="2" s="1"/>
  <c r="O3502" i="2" s="1"/>
  <c r="M3522" i="2"/>
  <c r="N3522" i="2" s="1"/>
  <c r="O3522" i="2" s="1"/>
  <c r="M3538" i="2"/>
  <c r="N3538" i="2" s="1"/>
  <c r="O3538" i="2" s="1"/>
  <c r="M3556" i="2"/>
  <c r="N3556" i="2" s="1"/>
  <c r="O3556" i="2" s="1"/>
  <c r="M3566" i="2"/>
  <c r="N3566" i="2" s="1"/>
  <c r="O3566" i="2" s="1"/>
  <c r="M3578" i="2"/>
  <c r="N3578" i="2" s="1"/>
  <c r="O3578" i="2" s="1"/>
  <c r="M3588" i="2"/>
  <c r="N3588" i="2" s="1"/>
  <c r="O3588" i="2" s="1"/>
  <c r="M3598" i="2"/>
  <c r="N3598" i="2" s="1"/>
  <c r="O3598" i="2" s="1"/>
  <c r="M3610" i="2"/>
  <c r="N3610" i="2" s="1"/>
  <c r="O3610" i="2" s="1"/>
  <c r="M3620" i="2"/>
  <c r="N3620" i="2" s="1"/>
  <c r="O3620" i="2" s="1"/>
  <c r="M3632" i="2"/>
  <c r="N3632" i="2" s="1"/>
  <c r="O3632" i="2" s="1"/>
  <c r="M3644" i="2"/>
  <c r="N3644" i="2" s="1"/>
  <c r="O3644" i="2" s="1"/>
  <c r="M3654" i="2"/>
  <c r="N3654" i="2" s="1"/>
  <c r="O3654" i="2" s="1"/>
  <c r="M3660" i="2"/>
  <c r="N3660" i="2" s="1"/>
  <c r="O3660" i="2" s="1"/>
  <c r="M3666" i="2"/>
  <c r="N3666" i="2" s="1"/>
  <c r="O3666" i="2" s="1"/>
  <c r="M3676" i="2"/>
  <c r="N3676" i="2" s="1"/>
  <c r="O3676" i="2" s="1"/>
  <c r="M3688" i="2"/>
  <c r="N3688" i="2" s="1"/>
  <c r="O3688" i="2" s="1"/>
  <c r="M3698" i="2"/>
  <c r="N3698" i="2" s="1"/>
  <c r="O3698" i="2" s="1"/>
  <c r="M3708" i="2"/>
  <c r="N3708" i="2" s="1"/>
  <c r="O3708" i="2" s="1"/>
  <c r="M3728" i="2"/>
  <c r="N3728" i="2" s="1"/>
  <c r="O3728" i="2" s="1"/>
  <c r="M3738" i="2"/>
  <c r="N3738" i="2" s="1"/>
  <c r="O3738" i="2" s="1"/>
  <c r="M3762" i="2"/>
  <c r="N3762" i="2" s="1"/>
  <c r="O3762" i="2" s="1"/>
  <c r="M3772" i="2"/>
  <c r="N3772" i="2" s="1"/>
  <c r="O3772" i="2" s="1"/>
  <c r="M3782" i="2"/>
  <c r="N3782" i="2" s="1"/>
  <c r="O3782" i="2" s="1"/>
  <c r="M3794" i="2"/>
  <c r="N3794" i="2" s="1"/>
  <c r="O3794" i="2" s="1"/>
  <c r="M3802" i="2"/>
  <c r="N3802" i="2" s="1"/>
  <c r="O3802" i="2" s="1"/>
  <c r="M3933" i="2"/>
  <c r="N3933" i="2" s="1"/>
  <c r="O3933" i="2" s="1"/>
  <c r="M3989" i="2"/>
  <c r="N3989" i="2" s="1"/>
  <c r="O3989" i="2" s="1"/>
  <c r="M4001" i="2"/>
  <c r="N4001" i="2" s="1"/>
  <c r="O4001" i="2" s="1"/>
  <c r="M3814" i="2"/>
  <c r="N3814" i="2" s="1"/>
  <c r="O3814" i="2" s="1"/>
  <c r="M3826" i="2"/>
  <c r="N3826" i="2" s="1"/>
  <c r="O3826" i="2" s="1"/>
  <c r="M3836" i="2"/>
  <c r="N3836" i="2" s="1"/>
  <c r="O3836" i="2" s="1"/>
  <c r="M3846" i="2"/>
  <c r="N3846" i="2" s="1"/>
  <c r="O3846" i="2" s="1"/>
  <c r="M3856" i="2"/>
  <c r="N3856" i="2" s="1"/>
  <c r="O3856" i="2" s="1"/>
  <c r="M3868" i="2"/>
  <c r="N3868" i="2" s="1"/>
  <c r="O3868" i="2" s="1"/>
  <c r="M3878" i="2"/>
  <c r="N3878" i="2" s="1"/>
  <c r="O3878" i="2" s="1"/>
  <c r="M3900" i="2"/>
  <c r="N3900" i="2" s="1"/>
  <c r="O3900" i="2" s="1"/>
  <c r="M3910" i="2"/>
  <c r="N3910" i="2" s="1"/>
  <c r="O3910" i="2" s="1"/>
  <c r="M4007" i="2"/>
  <c r="N4007" i="2" s="1"/>
  <c r="O4007" i="2" s="1"/>
  <c r="M4019" i="2"/>
  <c r="N4019" i="2" s="1"/>
  <c r="O4019" i="2" s="1"/>
  <c r="M4031" i="2"/>
  <c r="N4031" i="2" s="1"/>
  <c r="O4031" i="2" s="1"/>
  <c r="M4041" i="2"/>
  <c r="N4041" i="2" s="1"/>
  <c r="O4041" i="2" s="1"/>
  <c r="M4053" i="2"/>
  <c r="N4053" i="2" s="1"/>
  <c r="O4053" i="2" s="1"/>
  <c r="M4063" i="2"/>
  <c r="N4063" i="2" s="1"/>
  <c r="O4063" i="2" s="1"/>
  <c r="M2863" i="2"/>
  <c r="N2863" i="2" s="1"/>
  <c r="O2863" i="2" s="1"/>
  <c r="M2873" i="2"/>
  <c r="N2873" i="2" s="1"/>
  <c r="O2873" i="2" s="1"/>
  <c r="M2885" i="2"/>
  <c r="N2885" i="2" s="1"/>
  <c r="O2885" i="2" s="1"/>
  <c r="M2897" i="2"/>
  <c r="N2897" i="2" s="1"/>
  <c r="O2897" i="2" s="1"/>
  <c r="M2917" i="2"/>
  <c r="N2917" i="2" s="1"/>
  <c r="O2917" i="2" s="1"/>
  <c r="M2933" i="2"/>
  <c r="N2933" i="2" s="1"/>
  <c r="O2933" i="2" s="1"/>
  <c r="M2943" i="2"/>
  <c r="N2943" i="2" s="1"/>
  <c r="O2943" i="2" s="1"/>
  <c r="M2953" i="2"/>
  <c r="N2953" i="2" s="1"/>
  <c r="O2953" i="2" s="1"/>
  <c r="M2965" i="2"/>
  <c r="N2965" i="2" s="1"/>
  <c r="O2965" i="2" s="1"/>
  <c r="M2977" i="2"/>
  <c r="N2977" i="2" s="1"/>
  <c r="O2977" i="2" s="1"/>
  <c r="M2987" i="2"/>
  <c r="N2987" i="2" s="1"/>
  <c r="O2987" i="2" s="1"/>
  <c r="M3001" i="2"/>
  <c r="N3001" i="2" s="1"/>
  <c r="O3001" i="2" s="1"/>
  <c r="M3011" i="2"/>
  <c r="N3011" i="2" s="1"/>
  <c r="O3011" i="2" s="1"/>
  <c r="M3021" i="2"/>
  <c r="N3021" i="2" s="1"/>
  <c r="O3021" i="2" s="1"/>
  <c r="M3033" i="2"/>
  <c r="N3033" i="2" s="1"/>
  <c r="O3033" i="2" s="1"/>
  <c r="M3043" i="2"/>
  <c r="N3043" i="2" s="1"/>
  <c r="O3043" i="2" s="1"/>
  <c r="M3053" i="2"/>
  <c r="N3053" i="2" s="1"/>
  <c r="O3053" i="2" s="1"/>
  <c r="M3065" i="2"/>
  <c r="N3065" i="2" s="1"/>
  <c r="O3065" i="2" s="1"/>
  <c r="M3077" i="2"/>
  <c r="N3077" i="2" s="1"/>
  <c r="O3077" i="2" s="1"/>
  <c r="M3091" i="2"/>
  <c r="N3091" i="2" s="1"/>
  <c r="O3091" i="2" s="1"/>
  <c r="M3103" i="2"/>
  <c r="N3103" i="2" s="1"/>
  <c r="O3103" i="2" s="1"/>
  <c r="M3117" i="2"/>
  <c r="N3117" i="2" s="1"/>
  <c r="O3117" i="2" s="1"/>
  <c r="M3141" i="2"/>
  <c r="N3141" i="2" s="1"/>
  <c r="O3141" i="2" s="1"/>
  <c r="M3151" i="2"/>
  <c r="N3151" i="2" s="1"/>
  <c r="O3151" i="2" s="1"/>
  <c r="M3161" i="2"/>
  <c r="N3161" i="2" s="1"/>
  <c r="O3161" i="2" s="1"/>
  <c r="M3169" i="2"/>
  <c r="N3169" i="2" s="1"/>
  <c r="O3169" i="2" s="1"/>
  <c r="M3187" i="2"/>
  <c r="N3187" i="2" s="1"/>
  <c r="O3187" i="2" s="1"/>
  <c r="M3197" i="2"/>
  <c r="N3197" i="2" s="1"/>
  <c r="O3197" i="2" s="1"/>
  <c r="M3205" i="2"/>
  <c r="N3205" i="2" s="1"/>
  <c r="O3205" i="2" s="1"/>
  <c r="M3211" i="2"/>
  <c r="N3211" i="2" s="1"/>
  <c r="O3211" i="2" s="1"/>
  <c r="M3225" i="2"/>
  <c r="N3225" i="2" s="1"/>
  <c r="O3225" i="2" s="1"/>
  <c r="M3243" i="2"/>
  <c r="N3243" i="2" s="1"/>
  <c r="O3243" i="2" s="1"/>
  <c r="M3253" i="2"/>
  <c r="N3253" i="2" s="1"/>
  <c r="O3253" i="2" s="1"/>
  <c r="M3271" i="2"/>
  <c r="N3271" i="2" s="1"/>
  <c r="O3271" i="2" s="1"/>
  <c r="M3281" i="2"/>
  <c r="N3281" i="2" s="1"/>
  <c r="O3281" i="2" s="1"/>
  <c r="M3291" i="2"/>
  <c r="N3291" i="2" s="1"/>
  <c r="O3291" i="2" s="1"/>
  <c r="M3303" i="2"/>
  <c r="N3303" i="2" s="1"/>
  <c r="O3303" i="2" s="1"/>
  <c r="M3317" i="2"/>
  <c r="N3317" i="2" s="1"/>
  <c r="O3317" i="2" s="1"/>
  <c r="M3327" i="2"/>
  <c r="N3327" i="2" s="1"/>
  <c r="O3327" i="2" s="1"/>
  <c r="M3341" i="2"/>
  <c r="N3341" i="2" s="1"/>
  <c r="O3341" i="2" s="1"/>
  <c r="M3353" i="2"/>
  <c r="N3353" i="2" s="1"/>
  <c r="O3353" i="2" s="1"/>
  <c r="M3363" i="2"/>
  <c r="N3363" i="2" s="1"/>
  <c r="O3363" i="2" s="1"/>
  <c r="M3385" i="2"/>
  <c r="N3385" i="2" s="1"/>
  <c r="O3385" i="2" s="1"/>
  <c r="M3395" i="2"/>
  <c r="N3395" i="2" s="1"/>
  <c r="O3395" i="2" s="1"/>
  <c r="M3409" i="2"/>
  <c r="N3409" i="2" s="1"/>
  <c r="O3409" i="2" s="1"/>
  <c r="M3427" i="2"/>
  <c r="N3427" i="2" s="1"/>
  <c r="O3427" i="2" s="1"/>
  <c r="M3437" i="2"/>
  <c r="N3437" i="2" s="1"/>
  <c r="O3437" i="2" s="1"/>
  <c r="M3451" i="2"/>
  <c r="N3451" i="2" s="1"/>
  <c r="O3451" i="2" s="1"/>
  <c r="M3461" i="2"/>
  <c r="N3461" i="2" s="1"/>
  <c r="O3461" i="2" s="1"/>
  <c r="M3471" i="2"/>
  <c r="N3471" i="2" s="1"/>
  <c r="O3471" i="2" s="1"/>
  <c r="M3483" i="2"/>
  <c r="N3483" i="2" s="1"/>
  <c r="O3483" i="2" s="1"/>
  <c r="M3499" i="2"/>
  <c r="N3499" i="2" s="1"/>
  <c r="O3499" i="2" s="1"/>
  <c r="M3509" i="2"/>
  <c r="N3509" i="2" s="1"/>
  <c r="O3509" i="2" s="1"/>
  <c r="M3519" i="2"/>
  <c r="N3519" i="2" s="1"/>
  <c r="O3519" i="2" s="1"/>
  <c r="M3539" i="2"/>
  <c r="N3539" i="2" s="1"/>
  <c r="O3539" i="2" s="1"/>
  <c r="M3553" i="2"/>
  <c r="N3553" i="2" s="1"/>
  <c r="O3553" i="2" s="1"/>
  <c r="M3571" i="2"/>
  <c r="N3571" i="2" s="1"/>
  <c r="O3571" i="2" s="1"/>
  <c r="M3583" i="2"/>
  <c r="N3583" i="2" s="1"/>
  <c r="O3583" i="2" s="1"/>
  <c r="M3597" i="2"/>
  <c r="N3597" i="2" s="1"/>
  <c r="O3597" i="2" s="1"/>
  <c r="M3603" i="2"/>
  <c r="N3603" i="2" s="1"/>
  <c r="O3603" i="2" s="1"/>
  <c r="M3613" i="2"/>
  <c r="N3613" i="2" s="1"/>
  <c r="O3613" i="2" s="1"/>
  <c r="M3623" i="2"/>
  <c r="N3623" i="2" s="1"/>
  <c r="O3623" i="2" s="1"/>
  <c r="M3633" i="2"/>
  <c r="N3633" i="2" s="1"/>
  <c r="O3633" i="2" s="1"/>
  <c r="M3643" i="2"/>
  <c r="N3643" i="2" s="1"/>
  <c r="O3643" i="2" s="1"/>
  <c r="M3653" i="2"/>
  <c r="N3653" i="2" s="1"/>
  <c r="O3653" i="2" s="1"/>
  <c r="M3669" i="2"/>
  <c r="N3669" i="2" s="1"/>
  <c r="O3669" i="2" s="1"/>
  <c r="M3679" i="2"/>
  <c r="N3679" i="2" s="1"/>
  <c r="O3679" i="2" s="1"/>
  <c r="M3689" i="2"/>
  <c r="N3689" i="2" s="1"/>
  <c r="O3689" i="2" s="1"/>
  <c r="M3697" i="2"/>
  <c r="N3697" i="2" s="1"/>
  <c r="O3697" i="2" s="1"/>
  <c r="M3703" i="2"/>
  <c r="N3703" i="2" s="1"/>
  <c r="O3703" i="2" s="1"/>
  <c r="M3711" i="2"/>
  <c r="N3711" i="2" s="1"/>
  <c r="O3711" i="2" s="1"/>
  <c r="M3717" i="2"/>
  <c r="N3717" i="2" s="1"/>
  <c r="O3717" i="2" s="1"/>
  <c r="M3725" i="2"/>
  <c r="N3725" i="2" s="1"/>
  <c r="O3725" i="2" s="1"/>
  <c r="M3733" i="2"/>
  <c r="N3733" i="2" s="1"/>
  <c r="O3733" i="2" s="1"/>
  <c r="M3743" i="2"/>
  <c r="N3743" i="2" s="1"/>
  <c r="O3743" i="2" s="1"/>
  <c r="M3751" i="2"/>
  <c r="N3751" i="2" s="1"/>
  <c r="O3751" i="2" s="1"/>
  <c r="M3759" i="2"/>
  <c r="N3759" i="2" s="1"/>
  <c r="O3759" i="2" s="1"/>
  <c r="M3769" i="2"/>
  <c r="N3769" i="2" s="1"/>
  <c r="O3769" i="2" s="1"/>
  <c r="M3787" i="2"/>
  <c r="N3787" i="2" s="1"/>
  <c r="O3787" i="2" s="1"/>
  <c r="M3795" i="2"/>
  <c r="N3795" i="2" s="1"/>
  <c r="O3795" i="2" s="1"/>
  <c r="M3803" i="2"/>
  <c r="N3803" i="2" s="1"/>
  <c r="O3803" i="2" s="1"/>
  <c r="M3920" i="2"/>
  <c r="N3920" i="2" s="1"/>
  <c r="O3920" i="2" s="1"/>
  <c r="M3928" i="2"/>
  <c r="N3928" i="2" s="1"/>
  <c r="O3928" i="2" s="1"/>
  <c r="M3936" i="2"/>
  <c r="N3936" i="2" s="1"/>
  <c r="O3936" i="2" s="1"/>
  <c r="M3944" i="2"/>
  <c r="N3944" i="2" s="1"/>
  <c r="O3944" i="2" s="1"/>
  <c r="M3952" i="2"/>
  <c r="N3952" i="2" s="1"/>
  <c r="O3952" i="2" s="1"/>
  <c r="M3960" i="2"/>
  <c r="N3960" i="2" s="1"/>
  <c r="O3960" i="2" s="1"/>
  <c r="M3968" i="2"/>
  <c r="N3968" i="2" s="1"/>
  <c r="O3968" i="2" s="1"/>
  <c r="M3976" i="2"/>
  <c r="N3976" i="2" s="1"/>
  <c r="O3976" i="2" s="1"/>
  <c r="M3984" i="2"/>
  <c r="N3984" i="2" s="1"/>
  <c r="O3984" i="2" s="1"/>
  <c r="M3992" i="2"/>
  <c r="N3992" i="2" s="1"/>
  <c r="O3992" i="2" s="1"/>
  <c r="M4000" i="2"/>
  <c r="N4000" i="2" s="1"/>
  <c r="O4000" i="2" s="1"/>
  <c r="M3817" i="2"/>
  <c r="N3817" i="2" s="1"/>
  <c r="O3817" i="2" s="1"/>
  <c r="M3825" i="2"/>
  <c r="N3825" i="2" s="1"/>
  <c r="O3825" i="2" s="1"/>
  <c r="M3837" i="2"/>
  <c r="N3837" i="2" s="1"/>
  <c r="O3837" i="2" s="1"/>
  <c r="M3845" i="2"/>
  <c r="N3845" i="2" s="1"/>
  <c r="O3845" i="2" s="1"/>
  <c r="M3853" i="2"/>
  <c r="N3853" i="2" s="1"/>
  <c r="O3853" i="2" s="1"/>
  <c r="M3861" i="2"/>
  <c r="N3861" i="2" s="1"/>
  <c r="O3861" i="2" s="1"/>
  <c r="M3869" i="2"/>
  <c r="N3869" i="2" s="1"/>
  <c r="O3869" i="2" s="1"/>
  <c r="M3875" i="2"/>
  <c r="N3875" i="2" s="1"/>
  <c r="O3875" i="2" s="1"/>
  <c r="M3887" i="2"/>
  <c r="N3887" i="2" s="1"/>
  <c r="O3887" i="2" s="1"/>
  <c r="M3895" i="2"/>
  <c r="N3895" i="2" s="1"/>
  <c r="O3895" i="2" s="1"/>
  <c r="M3911" i="2"/>
  <c r="N3911" i="2" s="1"/>
  <c r="O3911" i="2" s="1"/>
  <c r="M4004" i="2"/>
  <c r="N4004" i="2" s="1"/>
  <c r="O4004" i="2" s="1"/>
  <c r="M4014" i="2"/>
  <c r="N4014" i="2" s="1"/>
  <c r="O4014" i="2" s="1"/>
  <c r="M4024" i="2"/>
  <c r="N4024" i="2" s="1"/>
  <c r="O4024" i="2" s="1"/>
  <c r="M4034" i="2"/>
  <c r="N4034" i="2" s="1"/>
  <c r="O4034" i="2" s="1"/>
  <c r="M4048" i="2"/>
  <c r="N4048" i="2" s="1"/>
  <c r="O4048" i="2" s="1"/>
  <c r="M4058" i="2"/>
  <c r="N4058" i="2" s="1"/>
  <c r="O4058" i="2" s="1"/>
  <c r="M4066" i="2"/>
  <c r="N4066" i="2" s="1"/>
  <c r="O4066" i="2" s="1"/>
  <c r="M1694" i="2"/>
  <c r="N1694" i="2" s="1"/>
  <c r="M1740" i="2"/>
  <c r="N1740" i="2" s="1"/>
  <c r="M2242" i="2"/>
  <c r="N2242" i="2" s="1"/>
  <c r="O2242" i="2" s="1"/>
  <c r="M2269" i="2"/>
  <c r="N2269" i="2" s="1"/>
  <c r="O2269" i="2" s="1"/>
  <c r="M2285" i="2"/>
  <c r="N2285" i="2" s="1"/>
  <c r="O2285" i="2" s="1"/>
  <c r="M2301" i="2"/>
  <c r="N2301" i="2" s="1"/>
  <c r="O2301" i="2" s="1"/>
  <c r="M2318" i="2"/>
  <c r="N2318" i="2" s="1"/>
  <c r="O2318" i="2" s="1"/>
  <c r="M2332" i="2"/>
  <c r="N2332" i="2" s="1"/>
  <c r="O2332" i="2" s="1"/>
  <c r="M2343" i="2"/>
  <c r="N2343" i="2" s="1"/>
  <c r="O2343" i="2" s="1"/>
  <c r="M2354" i="2"/>
  <c r="N2354" i="2" s="1"/>
  <c r="O2354" i="2" s="1"/>
  <c r="M2365" i="2"/>
  <c r="N2365" i="2" s="1"/>
  <c r="O2365" i="2" s="1"/>
  <c r="M2383" i="2"/>
  <c r="N2383" i="2" s="1"/>
  <c r="O2383" i="2" s="1"/>
  <c r="M2395" i="2"/>
  <c r="N2395" i="2" s="1"/>
  <c r="O2395" i="2" s="1"/>
  <c r="M2412" i="2"/>
  <c r="N2412" i="2" s="1"/>
  <c r="O2412" i="2" s="1"/>
  <c r="M2423" i="2"/>
  <c r="N2423" i="2" s="1"/>
  <c r="O2423" i="2" s="1"/>
  <c r="M2436" i="2"/>
  <c r="N2436" i="2" s="1"/>
  <c r="O2436" i="2" s="1"/>
  <c r="M2445" i="2"/>
  <c r="N2445" i="2" s="1"/>
  <c r="O2445" i="2" s="1"/>
  <c r="M2453" i="2"/>
  <c r="N2453" i="2" s="1"/>
  <c r="O2453" i="2" s="1"/>
  <c r="M2461" i="2"/>
  <c r="N2461" i="2" s="1"/>
  <c r="O2461" i="2" s="1"/>
  <c r="M2472" i="2"/>
  <c r="N2472" i="2" s="1"/>
  <c r="O2472" i="2" s="1"/>
  <c r="M2480" i="2"/>
  <c r="N2480" i="2" s="1"/>
  <c r="O2480" i="2" s="1"/>
  <c r="M2489" i="2"/>
  <c r="N2489" i="2" s="1"/>
  <c r="O2489" i="2" s="1"/>
  <c r="M2500" i="2"/>
  <c r="N2500" i="2" s="1"/>
  <c r="O2500" i="2" s="1"/>
  <c r="M2513" i="2"/>
  <c r="N2513" i="2" s="1"/>
  <c r="O2513" i="2" s="1"/>
  <c r="M2517" i="2"/>
  <c r="N2517" i="2" s="1"/>
  <c r="O2517" i="2" s="1"/>
  <c r="M2525" i="2"/>
  <c r="N2525" i="2" s="1"/>
  <c r="O2525" i="2" s="1"/>
  <c r="M2534" i="2"/>
  <c r="N2534" i="2" s="1"/>
  <c r="O2534" i="2" s="1"/>
  <c r="M2550" i="2"/>
  <c r="N2550" i="2" s="1"/>
  <c r="O2550" i="2" s="1"/>
  <c r="M2559" i="2"/>
  <c r="N2559" i="2" s="1"/>
  <c r="O2559" i="2" s="1"/>
  <c r="M2567" i="2"/>
  <c r="N2567" i="2" s="1"/>
  <c r="O2567" i="2" s="1"/>
  <c r="M2575" i="2"/>
  <c r="N2575" i="2" s="1"/>
  <c r="O2575" i="2" s="1"/>
  <c r="M2581" i="2"/>
  <c r="N2581" i="2" s="1"/>
  <c r="O2581" i="2" s="1"/>
  <c r="M2589" i="2"/>
  <c r="N2589" i="2" s="1"/>
  <c r="O2589" i="2" s="1"/>
  <c r="M2597" i="2"/>
  <c r="N2597" i="2" s="1"/>
  <c r="O2597" i="2" s="1"/>
  <c r="M2605" i="2"/>
  <c r="N2605" i="2" s="1"/>
  <c r="O2605" i="2" s="1"/>
  <c r="M2613" i="2"/>
  <c r="N2613" i="2" s="1"/>
  <c r="O2613" i="2" s="1"/>
  <c r="M2621" i="2"/>
  <c r="N2621" i="2" s="1"/>
  <c r="O2621" i="2" s="1"/>
  <c r="M2629" i="2"/>
  <c r="N2629" i="2" s="1"/>
  <c r="O2629" i="2" s="1"/>
  <c r="M2637" i="2"/>
  <c r="N2637" i="2" s="1"/>
  <c r="O2637" i="2" s="1"/>
  <c r="M2644" i="2"/>
  <c r="N2644" i="2" s="1"/>
  <c r="O2644" i="2" s="1"/>
  <c r="M2652" i="2"/>
  <c r="N2652" i="2" s="1"/>
  <c r="O2652" i="2" s="1"/>
  <c r="M2660" i="2"/>
  <c r="N2660" i="2" s="1"/>
  <c r="O2660" i="2" s="1"/>
  <c r="M2668" i="2"/>
  <c r="N2668" i="2" s="1"/>
  <c r="O2668" i="2" s="1"/>
  <c r="M2676" i="2"/>
  <c r="N2676" i="2" s="1"/>
  <c r="O2676" i="2" s="1"/>
  <c r="M2684" i="2"/>
  <c r="N2684" i="2" s="1"/>
  <c r="O2684" i="2" s="1"/>
  <c r="M2692" i="2"/>
  <c r="N2692" i="2" s="1"/>
  <c r="O2692" i="2" s="1"/>
  <c r="M2702" i="2"/>
  <c r="N2702" i="2" s="1"/>
  <c r="O2702" i="2" s="1"/>
  <c r="M2710" i="2"/>
  <c r="N2710" i="2" s="1"/>
  <c r="O2710" i="2" s="1"/>
  <c r="M2718" i="2"/>
  <c r="N2718" i="2" s="1"/>
  <c r="O2718" i="2" s="1"/>
  <c r="M2727" i="2"/>
  <c r="N2727" i="2" s="1"/>
  <c r="O2727" i="2" s="1"/>
  <c r="M2736" i="2"/>
  <c r="N2736" i="2" s="1"/>
  <c r="O2736" i="2" s="1"/>
  <c r="M2744" i="2"/>
  <c r="N2744" i="2" s="1"/>
  <c r="O2744" i="2" s="1"/>
  <c r="M2752" i="2"/>
  <c r="N2752" i="2" s="1"/>
  <c r="O2752" i="2" s="1"/>
  <c r="M2760" i="2"/>
  <c r="N2760" i="2" s="1"/>
  <c r="O2760" i="2" s="1"/>
  <c r="M2768" i="2"/>
  <c r="N2768" i="2" s="1"/>
  <c r="O2768" i="2" s="1"/>
  <c r="M2777" i="2"/>
  <c r="N2777" i="2" s="1"/>
  <c r="O2777" i="2" s="1"/>
  <c r="M2790" i="2"/>
  <c r="N2790" i="2" s="1"/>
  <c r="O2790" i="2" s="1"/>
  <c r="M2798" i="2"/>
  <c r="N2798" i="2" s="1"/>
  <c r="O2798" i="2" s="1"/>
  <c r="M2803" i="2"/>
  <c r="N2803" i="2" s="1"/>
  <c r="O2803" i="2" s="1"/>
  <c r="M2809" i="2"/>
  <c r="N2809" i="2" s="1"/>
  <c r="O2809" i="2" s="1"/>
  <c r="M2818" i="2"/>
  <c r="N2818" i="2" s="1"/>
  <c r="O2818" i="2" s="1"/>
  <c r="M2833" i="2"/>
  <c r="N2833" i="2" s="1"/>
  <c r="O2833" i="2" s="1"/>
  <c r="M2843" i="2"/>
  <c r="N2843" i="2" s="1"/>
  <c r="O2843" i="2" s="1"/>
  <c r="M2855" i="2"/>
  <c r="N2855" i="2" s="1"/>
  <c r="O2855" i="2" s="1"/>
  <c r="M2872" i="2"/>
  <c r="N2872" i="2" s="1"/>
  <c r="O2872" i="2" s="1"/>
  <c r="M2892" i="2"/>
  <c r="N2892" i="2" s="1"/>
  <c r="O2892" i="2" s="1"/>
  <c r="M2900" i="2"/>
  <c r="N2900" i="2" s="1"/>
  <c r="O2900" i="2" s="1"/>
  <c r="M2916" i="2"/>
  <c r="N2916" i="2" s="1"/>
  <c r="O2916" i="2" s="1"/>
  <c r="M2938" i="2"/>
  <c r="N2938" i="2" s="1"/>
  <c r="O2938" i="2" s="1"/>
  <c r="M2956" i="2"/>
  <c r="N2956" i="2" s="1"/>
  <c r="O2956" i="2" s="1"/>
  <c r="M2972" i="2"/>
  <c r="N2972" i="2" s="1"/>
  <c r="O2972" i="2" s="1"/>
  <c r="M2994" i="2"/>
  <c r="N2994" i="2" s="1"/>
  <c r="O2994" i="2" s="1"/>
  <c r="M3026" i="2"/>
  <c r="N3026" i="2" s="1"/>
  <c r="O3026" i="2" s="1"/>
  <c r="M3042" i="2"/>
  <c r="N3042" i="2" s="1"/>
  <c r="O3042" i="2" s="1"/>
  <c r="M3056" i="2"/>
  <c r="N3056" i="2" s="1"/>
  <c r="O3056" i="2" s="1"/>
  <c r="M3074" i="2"/>
  <c r="N3074" i="2" s="1"/>
  <c r="O3074" i="2" s="1"/>
  <c r="M3094" i="2"/>
  <c r="N3094" i="2" s="1"/>
  <c r="O3094" i="2" s="1"/>
  <c r="M3112" i="2"/>
  <c r="N3112" i="2" s="1"/>
  <c r="O3112" i="2" s="1"/>
  <c r="M3124" i="2"/>
  <c r="N3124" i="2" s="1"/>
  <c r="O3124" i="2" s="1"/>
  <c r="M3138" i="2"/>
  <c r="N3138" i="2" s="1"/>
  <c r="O3138" i="2" s="1"/>
  <c r="M3156" i="2"/>
  <c r="N3156" i="2" s="1"/>
  <c r="O3156" i="2" s="1"/>
  <c r="M3172" i="2"/>
  <c r="N3172" i="2" s="1"/>
  <c r="O3172" i="2" s="1"/>
  <c r="M3192" i="2"/>
  <c r="N3192" i="2" s="1"/>
  <c r="O3192" i="2" s="1"/>
  <c r="M3208" i="2"/>
  <c r="N3208" i="2" s="1"/>
  <c r="O3208" i="2" s="1"/>
  <c r="M3224" i="2"/>
  <c r="N3224" i="2" s="1"/>
  <c r="O3224" i="2" s="1"/>
  <c r="M3232" i="2"/>
  <c r="N3232" i="2" s="1"/>
  <c r="O3232" i="2" s="1"/>
  <c r="M3256" i="2"/>
  <c r="N3256" i="2" s="1"/>
  <c r="O3256" i="2" s="1"/>
  <c r="M3270" i="2"/>
  <c r="N3270" i="2" s="1"/>
  <c r="O3270" i="2" s="1"/>
  <c r="M3282" i="2"/>
  <c r="N3282" i="2" s="1"/>
  <c r="O3282" i="2" s="1"/>
  <c r="M3294" i="2"/>
  <c r="N3294" i="2" s="1"/>
  <c r="O3294" i="2" s="1"/>
  <c r="M3310" i="2"/>
  <c r="N3310" i="2" s="1"/>
  <c r="O3310" i="2" s="1"/>
  <c r="M3326" i="2"/>
  <c r="N3326" i="2" s="1"/>
  <c r="O3326" i="2" s="1"/>
  <c r="M3344" i="2"/>
  <c r="N3344" i="2" s="1"/>
  <c r="O3344" i="2" s="1"/>
  <c r="M3352" i="2"/>
  <c r="N3352" i="2" s="1"/>
  <c r="O3352" i="2" s="1"/>
  <c r="M3368" i="2"/>
  <c r="N3368" i="2" s="1"/>
  <c r="O3368" i="2" s="1"/>
  <c r="M3386" i="2"/>
  <c r="N3386" i="2" s="1"/>
  <c r="O3386" i="2" s="1"/>
  <c r="M3404" i="2"/>
  <c r="N3404" i="2" s="1"/>
  <c r="O3404" i="2" s="1"/>
  <c r="M3420" i="2"/>
  <c r="N3420" i="2" s="1"/>
  <c r="O3420" i="2" s="1"/>
  <c r="M3432" i="2"/>
  <c r="N3432" i="2" s="1"/>
  <c r="O3432" i="2" s="1"/>
  <c r="M3456" i="2"/>
  <c r="N3456" i="2" s="1"/>
  <c r="O3456" i="2" s="1"/>
  <c r="M3472" i="2"/>
  <c r="N3472" i="2" s="1"/>
  <c r="O3472" i="2" s="1"/>
  <c r="M3508" i="2"/>
  <c r="N3508" i="2" s="1"/>
  <c r="O3508" i="2" s="1"/>
  <c r="M3524" i="2"/>
  <c r="N3524" i="2" s="1"/>
  <c r="O3524" i="2" s="1"/>
  <c r="M3542" i="2"/>
  <c r="N3542" i="2" s="1"/>
  <c r="O3542" i="2" s="1"/>
  <c r="M3558" i="2"/>
  <c r="N3558" i="2" s="1"/>
  <c r="O3558" i="2" s="1"/>
  <c r="M3570" i="2"/>
  <c r="N3570" i="2" s="1"/>
  <c r="O3570" i="2" s="1"/>
  <c r="M3580" i="2"/>
  <c r="N3580" i="2" s="1"/>
  <c r="O3580" i="2" s="1"/>
  <c r="M3590" i="2"/>
  <c r="N3590" i="2" s="1"/>
  <c r="O3590" i="2" s="1"/>
  <c r="M3602" i="2"/>
  <c r="N3602" i="2" s="1"/>
  <c r="O3602" i="2" s="1"/>
  <c r="M3612" i="2"/>
  <c r="N3612" i="2" s="1"/>
  <c r="O3612" i="2" s="1"/>
  <c r="M3622" i="2"/>
  <c r="N3622" i="2" s="1"/>
  <c r="O3622" i="2" s="1"/>
  <c r="M3636" i="2"/>
  <c r="N3636" i="2" s="1"/>
  <c r="O3636" i="2" s="1"/>
  <c r="M3646" i="2"/>
  <c r="N3646" i="2" s="1"/>
  <c r="O3646" i="2" s="1"/>
  <c r="M3656" i="2"/>
  <c r="N3656" i="2" s="1"/>
  <c r="O3656" i="2" s="1"/>
  <c r="M3662" i="2"/>
  <c r="N3662" i="2" s="1"/>
  <c r="O3662" i="2" s="1"/>
  <c r="M3668" i="2"/>
  <c r="N3668" i="2" s="1"/>
  <c r="O3668" i="2" s="1"/>
  <c r="M3680" i="2"/>
  <c r="N3680" i="2" s="1"/>
  <c r="O3680" i="2" s="1"/>
  <c r="M3690" i="2"/>
  <c r="N3690" i="2" s="1"/>
  <c r="O3690" i="2" s="1"/>
  <c r="M3700" i="2"/>
  <c r="N3700" i="2" s="1"/>
  <c r="O3700" i="2" s="1"/>
  <c r="M3712" i="2"/>
  <c r="N3712" i="2" s="1"/>
  <c r="O3712" i="2" s="1"/>
  <c r="M3720" i="2"/>
  <c r="N3720" i="2" s="1"/>
  <c r="O3720" i="2" s="1"/>
  <c r="M3730" i="2"/>
  <c r="N3730" i="2" s="1"/>
  <c r="O3730" i="2" s="1"/>
  <c r="M3746" i="2"/>
  <c r="N3746" i="2" s="1"/>
  <c r="O3746" i="2" s="1"/>
  <c r="M3764" i="2"/>
  <c r="N3764" i="2" s="1"/>
  <c r="O3764" i="2" s="1"/>
  <c r="M3774" i="2"/>
  <c r="N3774" i="2" s="1"/>
  <c r="O3774" i="2" s="1"/>
  <c r="M3786" i="2"/>
  <c r="N3786" i="2" s="1"/>
  <c r="O3786" i="2" s="1"/>
  <c r="M3796" i="2"/>
  <c r="N3796" i="2" s="1"/>
  <c r="O3796" i="2" s="1"/>
  <c r="M3804" i="2"/>
  <c r="N3804" i="2" s="1"/>
  <c r="O3804" i="2" s="1"/>
  <c r="M3991" i="2"/>
  <c r="N3991" i="2" s="1"/>
  <c r="O3991" i="2" s="1"/>
  <c r="M4003" i="2"/>
  <c r="N4003" i="2" s="1"/>
  <c r="O4003" i="2" s="1"/>
  <c r="M3818" i="2"/>
  <c r="N3818" i="2" s="1"/>
  <c r="O3818" i="2" s="1"/>
  <c r="M3830" i="2"/>
  <c r="N3830" i="2" s="1"/>
  <c r="O3830" i="2" s="1"/>
  <c r="M3838" i="2"/>
  <c r="N3838" i="2" s="1"/>
  <c r="O3838" i="2" s="1"/>
  <c r="M3848" i="2"/>
  <c r="N3848" i="2" s="1"/>
  <c r="O3848" i="2" s="1"/>
  <c r="M3860" i="2"/>
  <c r="N3860" i="2" s="1"/>
  <c r="O3860" i="2" s="1"/>
  <c r="M3870" i="2"/>
  <c r="N3870" i="2" s="1"/>
  <c r="O3870" i="2" s="1"/>
  <c r="M3880" i="2"/>
  <c r="N3880" i="2" s="1"/>
  <c r="O3880" i="2" s="1"/>
  <c r="M3892" i="2"/>
  <c r="N3892" i="2" s="1"/>
  <c r="O3892" i="2" s="1"/>
  <c r="M3902" i="2"/>
  <c r="N3902" i="2" s="1"/>
  <c r="O3902" i="2" s="1"/>
  <c r="M3912" i="2"/>
  <c r="N3912" i="2" s="1"/>
  <c r="O3912" i="2" s="1"/>
  <c r="M4011" i="2"/>
  <c r="N4011" i="2" s="1"/>
  <c r="O4011" i="2" s="1"/>
  <c r="M4023" i="2"/>
  <c r="N4023" i="2" s="1"/>
  <c r="O4023" i="2" s="1"/>
  <c r="M4033" i="2"/>
  <c r="N4033" i="2" s="1"/>
  <c r="O4033" i="2" s="1"/>
  <c r="M4045" i="2"/>
  <c r="N4045" i="2" s="1"/>
  <c r="O4045" i="2" s="1"/>
  <c r="M4055" i="2"/>
  <c r="N4055" i="2" s="1"/>
  <c r="O4055" i="2" s="1"/>
  <c r="M4065" i="2"/>
  <c r="N4065" i="2" s="1"/>
  <c r="O4065" i="2" s="1"/>
  <c r="M2877" i="2"/>
  <c r="N2877" i="2" s="1"/>
  <c r="O2877" i="2" s="1"/>
  <c r="M2887" i="2"/>
  <c r="N2887" i="2" s="1"/>
  <c r="O2887" i="2" s="1"/>
  <c r="M2901" i="2"/>
  <c r="N2901" i="2" s="1"/>
  <c r="O2901" i="2" s="1"/>
  <c r="M2921" i="2"/>
  <c r="N2921" i="2" s="1"/>
  <c r="O2921" i="2" s="1"/>
  <c r="M2935" i="2"/>
  <c r="N2935" i="2" s="1"/>
  <c r="O2935" i="2" s="1"/>
  <c r="M2945" i="2"/>
  <c r="N2945" i="2" s="1"/>
  <c r="O2945" i="2" s="1"/>
  <c r="M2957" i="2"/>
  <c r="N2957" i="2" s="1"/>
  <c r="O2957" i="2" s="1"/>
  <c r="M2967" i="2"/>
  <c r="N2967" i="2" s="1"/>
  <c r="O2967" i="2" s="1"/>
  <c r="M2979" i="2"/>
  <c r="N2979" i="2" s="1"/>
  <c r="O2979" i="2" s="1"/>
  <c r="M2991" i="2"/>
  <c r="N2991" i="2" s="1"/>
  <c r="O2991" i="2" s="1"/>
  <c r="M3003" i="2"/>
  <c r="N3003" i="2" s="1"/>
  <c r="O3003" i="2" s="1"/>
  <c r="M3013" i="2"/>
  <c r="N3013" i="2" s="1"/>
  <c r="O3013" i="2" s="1"/>
  <c r="M3025" i="2"/>
  <c r="N3025" i="2" s="1"/>
  <c r="O3025" i="2" s="1"/>
  <c r="M3035" i="2"/>
  <c r="N3035" i="2" s="1"/>
  <c r="O3035" i="2" s="1"/>
  <c r="M3045" i="2"/>
  <c r="N3045" i="2" s="1"/>
  <c r="O3045" i="2" s="1"/>
  <c r="M3057" i="2"/>
  <c r="N3057" i="2" s="1"/>
  <c r="O3057" i="2" s="1"/>
  <c r="M3067" i="2"/>
  <c r="N3067" i="2" s="1"/>
  <c r="O3067" i="2" s="1"/>
  <c r="M3081" i="2"/>
  <c r="N3081" i="2" s="1"/>
  <c r="O3081" i="2" s="1"/>
  <c r="M3095" i="2"/>
  <c r="N3095" i="2" s="1"/>
  <c r="O3095" i="2" s="1"/>
  <c r="M3105" i="2"/>
  <c r="N3105" i="2" s="1"/>
  <c r="O3105" i="2" s="1"/>
  <c r="M3113" i="2"/>
  <c r="N3113" i="2" s="1"/>
  <c r="O3113" i="2" s="1"/>
  <c r="M3119" i="2"/>
  <c r="N3119" i="2" s="1"/>
  <c r="O3119" i="2" s="1"/>
  <c r="M3131" i="2"/>
  <c r="N3131" i="2" s="1"/>
  <c r="O3131" i="2" s="1"/>
  <c r="M3153" i="2"/>
  <c r="N3153" i="2" s="1"/>
  <c r="O3153" i="2" s="1"/>
  <c r="M3173" i="2"/>
  <c r="N3173" i="2" s="1"/>
  <c r="O3173" i="2" s="1"/>
  <c r="M3189" i="2"/>
  <c r="N3189" i="2" s="1"/>
  <c r="O3189" i="2" s="1"/>
  <c r="M3199" i="2"/>
  <c r="N3199" i="2" s="1"/>
  <c r="O3199" i="2" s="1"/>
  <c r="M3215" i="2"/>
  <c r="N3215" i="2" s="1"/>
  <c r="O3215" i="2" s="1"/>
  <c r="M3227" i="2"/>
  <c r="N3227" i="2" s="1"/>
  <c r="O3227" i="2" s="1"/>
  <c r="M3245" i="2"/>
  <c r="N3245" i="2" s="1"/>
  <c r="O3245" i="2" s="1"/>
  <c r="M3257" i="2"/>
  <c r="N3257" i="2" s="1"/>
  <c r="O3257" i="2" s="1"/>
  <c r="M3263" i="2"/>
  <c r="N3263" i="2" s="1"/>
  <c r="O3263" i="2" s="1"/>
  <c r="M3273" i="2"/>
  <c r="N3273" i="2" s="1"/>
  <c r="O3273" i="2" s="1"/>
  <c r="M3283" i="2"/>
  <c r="N3283" i="2" s="1"/>
  <c r="O3283" i="2" s="1"/>
  <c r="M3305" i="2"/>
  <c r="N3305" i="2" s="1"/>
  <c r="O3305" i="2" s="1"/>
  <c r="M3319" i="2"/>
  <c r="N3319" i="2" s="1"/>
  <c r="O3319" i="2" s="1"/>
  <c r="M3343" i="2"/>
  <c r="N3343" i="2" s="1"/>
  <c r="O3343" i="2" s="1"/>
  <c r="M3355" i="2"/>
  <c r="N3355" i="2" s="1"/>
  <c r="O3355" i="2" s="1"/>
  <c r="M3367" i="2"/>
  <c r="N3367" i="2" s="1"/>
  <c r="O3367" i="2" s="1"/>
  <c r="M3377" i="2"/>
  <c r="N3377" i="2" s="1"/>
  <c r="O3377" i="2" s="1"/>
  <c r="M3387" i="2"/>
  <c r="N3387" i="2" s="1"/>
  <c r="O3387" i="2" s="1"/>
  <c r="M3399" i="2"/>
  <c r="N3399" i="2" s="1"/>
  <c r="O3399" i="2" s="1"/>
  <c r="M3411" i="2"/>
  <c r="N3411" i="2" s="1"/>
  <c r="O3411" i="2" s="1"/>
  <c r="M3417" i="2"/>
  <c r="N3417" i="2" s="1"/>
  <c r="O3417" i="2" s="1"/>
  <c r="M3429" i="2"/>
  <c r="N3429" i="2" s="1"/>
  <c r="O3429" i="2" s="1"/>
  <c r="M3441" i="2"/>
  <c r="N3441" i="2" s="1"/>
  <c r="O3441" i="2" s="1"/>
  <c r="M3453" i="2"/>
  <c r="N3453" i="2" s="1"/>
  <c r="O3453" i="2" s="1"/>
  <c r="M3463" i="2"/>
  <c r="N3463" i="2" s="1"/>
  <c r="O3463" i="2" s="1"/>
  <c r="M3475" i="2"/>
  <c r="N3475" i="2" s="1"/>
  <c r="O3475" i="2" s="1"/>
  <c r="M3487" i="2"/>
  <c r="N3487" i="2" s="1"/>
  <c r="O3487" i="2" s="1"/>
  <c r="M3501" i="2"/>
  <c r="N3501" i="2" s="1"/>
  <c r="O3501" i="2" s="1"/>
  <c r="M3513" i="2"/>
  <c r="N3513" i="2" s="1"/>
  <c r="O3513" i="2" s="1"/>
  <c r="M3523" i="2"/>
  <c r="N3523" i="2" s="1"/>
  <c r="O3523" i="2" s="1"/>
  <c r="M3531" i="2"/>
  <c r="N3531" i="2" s="1"/>
  <c r="O3531" i="2" s="1"/>
  <c r="M3545" i="2"/>
  <c r="N3545" i="2" s="1"/>
  <c r="O3545" i="2" s="1"/>
  <c r="M3555" i="2"/>
  <c r="N3555" i="2" s="1"/>
  <c r="O3555" i="2" s="1"/>
  <c r="M3573" i="2"/>
  <c r="N3573" i="2" s="1"/>
  <c r="O3573" i="2" s="1"/>
  <c r="M3589" i="2"/>
  <c r="N3589" i="2" s="1"/>
  <c r="O3589" i="2" s="1"/>
  <c r="M3599" i="2"/>
  <c r="N3599" i="2" s="1"/>
  <c r="O3599" i="2" s="1"/>
  <c r="M3605" i="2"/>
  <c r="N3605" i="2" s="1"/>
  <c r="O3605" i="2" s="1"/>
  <c r="M3615" i="2"/>
  <c r="N3615" i="2" s="1"/>
  <c r="O3615" i="2" s="1"/>
  <c r="M3627" i="2"/>
  <c r="N3627" i="2" s="1"/>
  <c r="O3627" i="2" s="1"/>
  <c r="M3635" i="2"/>
  <c r="N3635" i="2" s="1"/>
  <c r="O3635" i="2" s="1"/>
  <c r="M3645" i="2"/>
  <c r="N3645" i="2" s="1"/>
  <c r="O3645" i="2" s="1"/>
  <c r="M3659" i="2"/>
  <c r="N3659" i="2" s="1"/>
  <c r="O3659" i="2" s="1"/>
  <c r="M3671" i="2"/>
  <c r="N3671" i="2" s="1"/>
  <c r="O3671" i="2" s="1"/>
  <c r="M3681" i="2"/>
  <c r="N3681" i="2" s="1"/>
  <c r="O3681" i="2" s="1"/>
  <c r="M3691" i="2"/>
  <c r="N3691" i="2" s="1"/>
  <c r="O3691" i="2" s="1"/>
  <c r="M3699" i="2"/>
  <c r="N3699" i="2" s="1"/>
  <c r="O3699" i="2" s="1"/>
  <c r="M3705" i="2"/>
  <c r="N3705" i="2" s="1"/>
  <c r="O3705" i="2" s="1"/>
  <c r="M3719" i="2"/>
  <c r="N3719" i="2" s="1"/>
  <c r="O3719" i="2" s="1"/>
  <c r="M3727" i="2"/>
  <c r="N3727" i="2" s="1"/>
  <c r="O3727" i="2" s="1"/>
  <c r="M3735" i="2"/>
  <c r="N3735" i="2" s="1"/>
  <c r="O3735" i="2" s="1"/>
  <c r="M3745" i="2"/>
  <c r="N3745" i="2" s="1"/>
  <c r="O3745" i="2" s="1"/>
  <c r="M3753" i="2"/>
  <c r="N3753" i="2" s="1"/>
  <c r="O3753" i="2" s="1"/>
  <c r="M3763" i="2"/>
  <c r="N3763" i="2" s="1"/>
  <c r="O3763" i="2" s="1"/>
  <c r="M3771" i="2"/>
  <c r="N3771" i="2" s="1"/>
  <c r="O3771" i="2" s="1"/>
  <c r="M3777" i="2"/>
  <c r="N3777" i="2" s="1"/>
  <c r="O3777" i="2" s="1"/>
  <c r="M3789" i="2"/>
  <c r="N3789" i="2" s="1"/>
  <c r="O3789" i="2" s="1"/>
  <c r="M3797" i="2"/>
  <c r="N3797" i="2" s="1"/>
  <c r="O3797" i="2" s="1"/>
  <c r="M3805" i="2"/>
  <c r="N3805" i="2" s="1"/>
  <c r="O3805" i="2" s="1"/>
  <c r="M3922" i="2"/>
  <c r="N3922" i="2" s="1"/>
  <c r="O3922" i="2" s="1"/>
  <c r="M3930" i="2"/>
  <c r="N3930" i="2" s="1"/>
  <c r="O3930" i="2" s="1"/>
  <c r="M3938" i="2"/>
  <c r="N3938" i="2" s="1"/>
  <c r="O3938" i="2" s="1"/>
  <c r="M3946" i="2"/>
  <c r="N3946" i="2" s="1"/>
  <c r="O3946" i="2" s="1"/>
  <c r="M3954" i="2"/>
  <c r="N3954" i="2" s="1"/>
  <c r="O3954" i="2" s="1"/>
  <c r="M3962" i="2"/>
  <c r="N3962" i="2" s="1"/>
  <c r="O3962" i="2" s="1"/>
  <c r="M3970" i="2"/>
  <c r="N3970" i="2" s="1"/>
  <c r="O3970" i="2" s="1"/>
  <c r="M3978" i="2"/>
  <c r="N3978" i="2" s="1"/>
  <c r="O3978" i="2" s="1"/>
  <c r="M3986" i="2"/>
  <c r="N3986" i="2" s="1"/>
  <c r="O3986" i="2" s="1"/>
  <c r="M3994" i="2"/>
  <c r="N3994" i="2" s="1"/>
  <c r="O3994" i="2" s="1"/>
  <c r="M3811" i="2"/>
  <c r="N3811" i="2" s="1"/>
  <c r="O3811" i="2" s="1"/>
  <c r="M3819" i="2"/>
  <c r="N3819" i="2" s="1"/>
  <c r="O3819" i="2" s="1"/>
  <c r="M3827" i="2"/>
  <c r="N3827" i="2" s="1"/>
  <c r="O3827" i="2" s="1"/>
  <c r="M3839" i="2"/>
  <c r="N3839" i="2" s="1"/>
  <c r="O3839" i="2" s="1"/>
  <c r="M3847" i="2"/>
  <c r="N3847" i="2" s="1"/>
  <c r="O3847" i="2" s="1"/>
  <c r="M3855" i="2"/>
  <c r="N3855" i="2" s="1"/>
  <c r="O3855" i="2" s="1"/>
  <c r="M3863" i="2"/>
  <c r="N3863" i="2" s="1"/>
  <c r="O3863" i="2" s="1"/>
  <c r="M3871" i="2"/>
  <c r="N3871" i="2" s="1"/>
  <c r="O3871" i="2" s="1"/>
  <c r="M3877" i="2"/>
  <c r="N3877" i="2" s="1"/>
  <c r="O3877" i="2" s="1"/>
  <c r="M3889" i="2"/>
  <c r="N3889" i="2" s="1"/>
  <c r="O3889" i="2" s="1"/>
  <c r="M3897" i="2"/>
  <c r="N3897" i="2" s="1"/>
  <c r="O3897" i="2" s="1"/>
  <c r="M3903" i="2"/>
  <c r="N3903" i="2" s="1"/>
  <c r="O3903" i="2" s="1"/>
  <c r="M3913" i="2"/>
  <c r="N3913" i="2" s="1"/>
  <c r="O3913" i="2" s="1"/>
  <c r="M4006" i="2"/>
  <c r="N4006" i="2" s="1"/>
  <c r="O4006" i="2" s="1"/>
  <c r="M4016" i="2"/>
  <c r="N4016" i="2" s="1"/>
  <c r="O4016" i="2" s="1"/>
  <c r="M4028" i="2"/>
  <c r="N4028" i="2" s="1"/>
  <c r="O4028" i="2" s="1"/>
  <c r="M4036" i="2"/>
  <c r="N4036" i="2" s="1"/>
  <c r="O4036" i="2" s="1"/>
  <c r="M4042" i="2"/>
  <c r="N4042" i="2" s="1"/>
  <c r="O4042" i="2" s="1"/>
  <c r="M4050" i="2"/>
  <c r="N4050" i="2" s="1"/>
  <c r="O4050" i="2" s="1"/>
  <c r="M4060" i="2"/>
  <c r="N4060" i="2" s="1"/>
  <c r="O4060" i="2" s="1"/>
  <c r="M1645" i="2"/>
  <c r="N1645" i="2" s="1"/>
  <c r="M1706" i="2"/>
  <c r="N1706" i="2" s="1"/>
  <c r="M1752" i="2"/>
  <c r="N1752" i="2" s="1"/>
  <c r="M2214" i="2"/>
  <c r="N2214" i="2" s="1"/>
  <c r="O2214" i="2" s="1"/>
  <c r="M2231" i="2"/>
  <c r="N2231" i="2" s="1"/>
  <c r="O2231" i="2" s="1"/>
  <c r="M2246" i="2"/>
  <c r="N2246" i="2" s="1"/>
  <c r="O2246" i="2" s="1"/>
  <c r="M2289" i="2"/>
  <c r="N2289" i="2" s="1"/>
  <c r="O2289" i="2" s="1"/>
  <c r="M2305" i="2"/>
  <c r="N2305" i="2" s="1"/>
  <c r="O2305" i="2" s="1"/>
  <c r="M2336" i="2"/>
  <c r="N2336" i="2" s="1"/>
  <c r="O2336" i="2" s="1"/>
  <c r="M2369" i="2"/>
  <c r="N2369" i="2" s="1"/>
  <c r="O2369" i="2" s="1"/>
  <c r="M2387" i="2"/>
  <c r="N2387" i="2" s="1"/>
  <c r="O2387" i="2" s="1"/>
  <c r="M2399" i="2"/>
  <c r="N2399" i="2" s="1"/>
  <c r="O2399" i="2" s="1"/>
  <c r="M2427" i="2"/>
  <c r="N2427" i="2" s="1"/>
  <c r="O2427" i="2" s="1"/>
  <c r="M2437" i="2"/>
  <c r="N2437" i="2" s="1"/>
  <c r="O2437" i="2" s="1"/>
  <c r="M2446" i="2"/>
  <c r="N2446" i="2" s="1"/>
  <c r="O2446" i="2" s="1"/>
  <c r="M2454" i="2"/>
  <c r="N2454" i="2" s="1"/>
  <c r="O2454" i="2" s="1"/>
  <c r="M2462" i="2"/>
  <c r="N2462" i="2" s="1"/>
  <c r="O2462" i="2" s="1"/>
  <c r="M2473" i="2"/>
  <c r="N2473" i="2" s="1"/>
  <c r="O2473" i="2" s="1"/>
  <c r="M2482" i="2"/>
  <c r="N2482" i="2" s="1"/>
  <c r="O2482" i="2" s="1"/>
  <c r="M2490" i="2"/>
  <c r="N2490" i="2" s="1"/>
  <c r="O2490" i="2" s="1"/>
  <c r="M2502" i="2"/>
  <c r="N2502" i="2" s="1"/>
  <c r="O2502" i="2" s="1"/>
  <c r="M2514" i="2"/>
  <c r="N2514" i="2" s="1"/>
  <c r="O2514" i="2" s="1"/>
  <c r="M2520" i="2"/>
  <c r="N2520" i="2" s="1"/>
  <c r="O2520" i="2" s="1"/>
  <c r="M2528" i="2"/>
  <c r="N2528" i="2" s="1"/>
  <c r="O2528" i="2" s="1"/>
  <c r="M2537" i="2"/>
  <c r="N2537" i="2" s="1"/>
  <c r="O2537" i="2" s="1"/>
  <c r="M2545" i="2"/>
  <c r="N2545" i="2" s="1"/>
  <c r="O2545" i="2" s="1"/>
  <c r="M2554" i="2"/>
  <c r="N2554" i="2" s="1"/>
  <c r="O2554" i="2" s="1"/>
  <c r="M2562" i="2"/>
  <c r="N2562" i="2" s="1"/>
  <c r="O2562" i="2" s="1"/>
  <c r="M2570" i="2"/>
  <c r="N2570" i="2" s="1"/>
  <c r="O2570" i="2" s="1"/>
  <c r="M2578" i="2"/>
  <c r="N2578" i="2" s="1"/>
  <c r="O2578" i="2" s="1"/>
  <c r="M2582" i="2"/>
  <c r="N2582" i="2" s="1"/>
  <c r="O2582" i="2" s="1"/>
  <c r="M2590" i="2"/>
  <c r="N2590" i="2" s="1"/>
  <c r="O2590" i="2" s="1"/>
  <c r="M2598" i="2"/>
  <c r="N2598" i="2" s="1"/>
  <c r="O2598" i="2" s="1"/>
  <c r="M2614" i="2"/>
  <c r="N2614" i="2" s="1"/>
  <c r="O2614" i="2" s="1"/>
  <c r="M2622" i="2"/>
  <c r="N2622" i="2" s="1"/>
  <c r="O2622" i="2" s="1"/>
  <c r="M2630" i="2"/>
  <c r="N2630" i="2" s="1"/>
  <c r="O2630" i="2" s="1"/>
  <c r="M2645" i="2"/>
  <c r="N2645" i="2" s="1"/>
  <c r="O2645" i="2" s="1"/>
  <c r="M2653" i="2"/>
  <c r="N2653" i="2" s="1"/>
  <c r="O2653" i="2" s="1"/>
  <c r="M2661" i="2"/>
  <c r="N2661" i="2" s="1"/>
  <c r="O2661" i="2" s="1"/>
  <c r="M2669" i="2"/>
  <c r="N2669" i="2" s="1"/>
  <c r="O2669" i="2" s="1"/>
  <c r="M2677" i="2"/>
  <c r="N2677" i="2" s="1"/>
  <c r="O2677" i="2" s="1"/>
  <c r="M2685" i="2"/>
  <c r="N2685" i="2" s="1"/>
  <c r="O2685" i="2" s="1"/>
  <c r="M2694" i="2"/>
  <c r="N2694" i="2" s="1"/>
  <c r="O2694" i="2" s="1"/>
  <c r="M2703" i="2"/>
  <c r="N2703" i="2" s="1"/>
  <c r="O2703" i="2" s="1"/>
  <c r="M2711" i="2"/>
  <c r="N2711" i="2" s="1"/>
  <c r="O2711" i="2" s="1"/>
  <c r="M2719" i="2"/>
  <c r="N2719" i="2" s="1"/>
  <c r="O2719" i="2" s="1"/>
  <c r="M2728" i="2"/>
  <c r="N2728" i="2" s="1"/>
  <c r="O2728" i="2" s="1"/>
  <c r="M2737" i="2"/>
  <c r="N2737" i="2" s="1"/>
  <c r="O2737" i="2" s="1"/>
  <c r="M2745" i="2"/>
  <c r="N2745" i="2" s="1"/>
  <c r="O2745" i="2" s="1"/>
  <c r="M2753" i="2"/>
  <c r="N2753" i="2" s="1"/>
  <c r="O2753" i="2" s="1"/>
  <c r="M2761" i="2"/>
  <c r="N2761" i="2" s="1"/>
  <c r="O2761" i="2" s="1"/>
  <c r="M2769" i="2"/>
  <c r="N2769" i="2" s="1"/>
  <c r="O2769" i="2" s="1"/>
  <c r="M2778" i="2"/>
  <c r="N2778" i="2" s="1"/>
  <c r="O2778" i="2" s="1"/>
  <c r="M2791" i="2"/>
  <c r="N2791" i="2" s="1"/>
  <c r="O2791" i="2" s="1"/>
  <c r="M2799" i="2"/>
  <c r="N2799" i="2" s="1"/>
  <c r="O2799" i="2" s="1"/>
  <c r="M2806" i="2"/>
  <c r="N2806" i="2" s="1"/>
  <c r="O2806" i="2" s="1"/>
  <c r="M2811" i="2"/>
  <c r="N2811" i="2" s="1"/>
  <c r="O2811" i="2" s="1"/>
  <c r="M2819" i="2"/>
  <c r="N2819" i="2" s="1"/>
  <c r="O2819" i="2" s="1"/>
  <c r="M2826" i="2"/>
  <c r="N2826" i="2" s="1"/>
  <c r="O2826" i="2" s="1"/>
  <c r="M2834" i="2"/>
  <c r="N2834" i="2" s="1"/>
  <c r="O2834" i="2" s="1"/>
  <c r="M2845" i="2"/>
  <c r="N2845" i="2" s="1"/>
  <c r="O2845" i="2" s="1"/>
  <c r="M2856" i="2"/>
  <c r="N2856" i="2" s="1"/>
  <c r="O2856" i="2" s="1"/>
  <c r="M2874" i="2"/>
  <c r="N2874" i="2" s="1"/>
  <c r="O2874" i="2" s="1"/>
  <c r="M2894" i="2"/>
  <c r="N2894" i="2" s="1"/>
  <c r="O2894" i="2" s="1"/>
  <c r="M2906" i="2"/>
  <c r="N2906" i="2" s="1"/>
  <c r="O2906" i="2" s="1"/>
  <c r="M2922" i="2"/>
  <c r="N2922" i="2" s="1"/>
  <c r="O2922" i="2" s="1"/>
  <c r="M2928" i="2"/>
  <c r="N2928" i="2" s="1"/>
  <c r="O2928" i="2" s="1"/>
  <c r="M2944" i="2"/>
  <c r="N2944" i="2" s="1"/>
  <c r="O2944" i="2" s="1"/>
  <c r="M2962" i="2"/>
  <c r="N2962" i="2" s="1"/>
  <c r="O2962" i="2" s="1"/>
  <c r="M2978" i="2"/>
  <c r="N2978" i="2" s="1"/>
  <c r="O2978" i="2" s="1"/>
  <c r="M3000" i="2"/>
  <c r="N3000" i="2" s="1"/>
  <c r="O3000" i="2" s="1"/>
  <c r="M3016" i="2"/>
  <c r="N3016" i="2" s="1"/>
  <c r="O3016" i="2" s="1"/>
  <c r="M3032" i="2"/>
  <c r="N3032" i="2" s="1"/>
  <c r="O3032" i="2" s="1"/>
  <c r="M3062" i="2"/>
  <c r="N3062" i="2" s="1"/>
  <c r="O3062" i="2" s="1"/>
  <c r="M3080" i="2"/>
  <c r="N3080" i="2" s="1"/>
  <c r="O3080" i="2" s="1"/>
  <c r="M3100" i="2"/>
  <c r="N3100" i="2" s="1"/>
  <c r="O3100" i="2" s="1"/>
  <c r="M3140" i="2"/>
  <c r="N3140" i="2" s="1"/>
  <c r="O3140" i="2" s="1"/>
  <c r="M3158" i="2"/>
  <c r="N3158" i="2" s="1"/>
  <c r="O3158" i="2" s="1"/>
  <c r="M3174" i="2"/>
  <c r="N3174" i="2" s="1"/>
  <c r="O3174" i="2" s="1"/>
  <c r="M3194" i="2"/>
  <c r="N3194" i="2" s="1"/>
  <c r="O3194" i="2" s="1"/>
  <c r="M3210" i="2"/>
  <c r="N3210" i="2" s="1"/>
  <c r="O3210" i="2" s="1"/>
  <c r="M3226" i="2"/>
  <c r="N3226" i="2" s="1"/>
  <c r="O3226" i="2" s="1"/>
  <c r="M3244" i="2"/>
  <c r="N3244" i="2" s="1"/>
  <c r="O3244" i="2" s="1"/>
  <c r="M3276" i="2"/>
  <c r="N3276" i="2" s="1"/>
  <c r="O3276" i="2" s="1"/>
  <c r="M3288" i="2"/>
  <c r="N3288" i="2" s="1"/>
  <c r="O3288" i="2" s="1"/>
  <c r="M3296" i="2"/>
  <c r="N3296" i="2" s="1"/>
  <c r="O3296" i="2" s="1"/>
  <c r="M3312" i="2"/>
  <c r="N3312" i="2" s="1"/>
  <c r="O3312" i="2" s="1"/>
  <c r="M3328" i="2"/>
  <c r="N3328" i="2" s="1"/>
  <c r="O3328" i="2" s="1"/>
  <c r="M3346" i="2"/>
  <c r="N3346" i="2" s="1"/>
  <c r="O3346" i="2" s="1"/>
  <c r="M3358" i="2"/>
  <c r="N3358" i="2" s="1"/>
  <c r="O3358" i="2" s="1"/>
  <c r="M3376" i="2"/>
  <c r="N3376" i="2" s="1"/>
  <c r="O3376" i="2" s="1"/>
  <c r="M3392" i="2"/>
  <c r="N3392" i="2" s="1"/>
  <c r="O3392" i="2" s="1"/>
  <c r="M3410" i="2"/>
  <c r="N3410" i="2" s="1"/>
  <c r="O3410" i="2" s="1"/>
  <c r="M3434" i="2"/>
  <c r="N3434" i="2" s="1"/>
  <c r="O3434" i="2" s="1"/>
  <c r="M3446" i="2"/>
  <c r="N3446" i="2" s="1"/>
  <c r="O3446" i="2" s="1"/>
  <c r="M3462" i="2"/>
  <c r="N3462" i="2" s="1"/>
  <c r="O3462" i="2" s="1"/>
  <c r="M3478" i="2"/>
  <c r="N3478" i="2" s="1"/>
  <c r="O3478" i="2" s="1"/>
  <c r="M3492" i="2"/>
  <c r="N3492" i="2" s="1"/>
  <c r="O3492" i="2" s="1"/>
  <c r="M3530" i="2"/>
  <c r="N3530" i="2" s="1"/>
  <c r="O3530" i="2" s="1"/>
  <c r="M3548" i="2"/>
  <c r="N3548" i="2" s="1"/>
  <c r="O3548" i="2" s="1"/>
  <c r="M3562" i="2"/>
  <c r="N3562" i="2" s="1"/>
  <c r="O3562" i="2" s="1"/>
  <c r="M3572" i="2"/>
  <c r="N3572" i="2" s="1"/>
  <c r="O3572" i="2" s="1"/>
  <c r="M3582" i="2"/>
  <c r="N3582" i="2" s="1"/>
  <c r="O3582" i="2" s="1"/>
  <c r="M3594" i="2"/>
  <c r="N3594" i="2" s="1"/>
  <c r="O3594" i="2" s="1"/>
  <c r="M3604" i="2"/>
  <c r="N3604" i="2" s="1"/>
  <c r="O3604" i="2" s="1"/>
  <c r="M3614" i="2"/>
  <c r="N3614" i="2" s="1"/>
  <c r="O3614" i="2" s="1"/>
  <c r="M3638" i="2"/>
  <c r="N3638" i="2" s="1"/>
  <c r="O3638" i="2" s="1"/>
  <c r="M3648" i="2"/>
  <c r="N3648" i="2" s="1"/>
  <c r="O3648" i="2" s="1"/>
  <c r="M3672" i="2"/>
  <c r="N3672" i="2" s="1"/>
  <c r="O3672" i="2" s="1"/>
  <c r="M3682" i="2"/>
  <c r="N3682" i="2" s="1"/>
  <c r="O3682" i="2" s="1"/>
  <c r="M3692" i="2"/>
  <c r="N3692" i="2" s="1"/>
  <c r="O3692" i="2" s="1"/>
  <c r="M3704" i="2"/>
  <c r="N3704" i="2" s="1"/>
  <c r="O3704" i="2" s="1"/>
  <c r="M3714" i="2"/>
  <c r="N3714" i="2" s="1"/>
  <c r="O3714" i="2" s="1"/>
  <c r="M3722" i="2"/>
  <c r="N3722" i="2" s="1"/>
  <c r="O3722" i="2" s="1"/>
  <c r="M3734" i="2"/>
  <c r="N3734" i="2" s="1"/>
  <c r="O3734" i="2" s="1"/>
  <c r="M3748" i="2"/>
  <c r="N3748" i="2" s="1"/>
  <c r="O3748" i="2" s="1"/>
  <c r="M3766" i="2"/>
  <c r="N3766" i="2" s="1"/>
  <c r="O3766" i="2" s="1"/>
  <c r="M3778" i="2"/>
  <c r="N3778" i="2" s="1"/>
  <c r="O3778" i="2" s="1"/>
  <c r="M3788" i="2"/>
  <c r="N3788" i="2" s="1"/>
  <c r="O3788" i="2" s="1"/>
  <c r="M3798" i="2"/>
  <c r="N3798" i="2" s="1"/>
  <c r="O3798" i="2" s="1"/>
  <c r="M3808" i="2"/>
  <c r="N3808" i="2" s="1"/>
  <c r="O3808" i="2" s="1"/>
  <c r="M3993" i="2"/>
  <c r="N3993" i="2" s="1"/>
  <c r="O3993" i="2" s="1"/>
  <c r="M3822" i="2"/>
  <c r="N3822" i="2" s="1"/>
  <c r="O3822" i="2" s="1"/>
  <c r="M3832" i="2"/>
  <c r="N3832" i="2" s="1"/>
  <c r="O3832" i="2" s="1"/>
  <c r="M3840" i="2"/>
  <c r="N3840" i="2" s="1"/>
  <c r="O3840" i="2" s="1"/>
  <c r="M3852" i="2"/>
  <c r="N3852" i="2" s="1"/>
  <c r="O3852" i="2" s="1"/>
  <c r="M3862" i="2"/>
  <c r="N3862" i="2" s="1"/>
  <c r="O3862" i="2" s="1"/>
  <c r="M3872" i="2"/>
  <c r="N3872" i="2" s="1"/>
  <c r="O3872" i="2" s="1"/>
  <c r="M3884" i="2"/>
  <c r="N3884" i="2" s="1"/>
  <c r="O3884" i="2" s="1"/>
  <c r="M3904" i="2"/>
  <c r="N3904" i="2" s="1"/>
  <c r="O3904" i="2" s="1"/>
  <c r="M3916" i="2"/>
  <c r="N3916" i="2" s="1"/>
  <c r="O3916" i="2" s="1"/>
  <c r="M4013" i="2"/>
  <c r="N4013" i="2" s="1"/>
  <c r="O4013" i="2" s="1"/>
  <c r="M4025" i="2"/>
  <c r="N4025" i="2" s="1"/>
  <c r="O4025" i="2" s="1"/>
  <c r="M4037" i="2"/>
  <c r="N4037" i="2" s="1"/>
  <c r="O4037" i="2" s="1"/>
  <c r="M4047" i="2"/>
  <c r="N4047" i="2" s="1"/>
  <c r="O4047" i="2" s="1"/>
  <c r="M4057" i="2"/>
  <c r="N4057" i="2" s="1"/>
  <c r="O4057" i="2" s="1"/>
  <c r="M2859" i="2"/>
  <c r="N2859" i="2" s="1"/>
  <c r="O2859" i="2" s="1"/>
  <c r="M2865" i="2"/>
  <c r="N2865" i="2" s="1"/>
  <c r="O2865" i="2" s="1"/>
  <c r="M2879" i="2"/>
  <c r="N2879" i="2" s="1"/>
  <c r="O2879" i="2" s="1"/>
  <c r="M2889" i="2"/>
  <c r="N2889" i="2" s="1"/>
  <c r="O2889" i="2" s="1"/>
  <c r="M2907" i="2"/>
  <c r="N2907" i="2" s="1"/>
  <c r="O2907" i="2" s="1"/>
  <c r="M2923" i="2"/>
  <c r="N2923" i="2" s="1"/>
  <c r="O2923" i="2" s="1"/>
  <c r="M2937" i="2"/>
  <c r="N2937" i="2" s="1"/>
  <c r="O2937" i="2" s="1"/>
  <c r="M2949" i="2"/>
  <c r="N2949" i="2" s="1"/>
  <c r="O2949" i="2" s="1"/>
  <c r="M2959" i="2"/>
  <c r="N2959" i="2" s="1"/>
  <c r="O2959" i="2" s="1"/>
  <c r="M2969" i="2"/>
  <c r="N2969" i="2" s="1"/>
  <c r="O2969" i="2" s="1"/>
  <c r="M2983" i="2"/>
  <c r="N2983" i="2" s="1"/>
  <c r="O2983" i="2" s="1"/>
  <c r="M2993" i="2"/>
  <c r="N2993" i="2" s="1"/>
  <c r="O2993" i="2" s="1"/>
  <c r="M3005" i="2"/>
  <c r="N3005" i="2" s="1"/>
  <c r="O3005" i="2" s="1"/>
  <c r="M3017" i="2"/>
  <c r="N3017" i="2" s="1"/>
  <c r="O3017" i="2" s="1"/>
  <c r="M3027" i="2"/>
  <c r="N3027" i="2" s="1"/>
  <c r="O3027" i="2" s="1"/>
  <c r="M3037" i="2"/>
  <c r="N3037" i="2" s="1"/>
  <c r="O3037" i="2" s="1"/>
  <c r="M3049" i="2"/>
  <c r="N3049" i="2" s="1"/>
  <c r="O3049" i="2" s="1"/>
  <c r="M3059" i="2"/>
  <c r="N3059" i="2" s="1"/>
  <c r="O3059" i="2" s="1"/>
  <c r="M3069" i="2"/>
  <c r="N3069" i="2" s="1"/>
  <c r="O3069" i="2" s="1"/>
  <c r="M3087" i="2"/>
  <c r="N3087" i="2" s="1"/>
  <c r="O3087" i="2" s="1"/>
  <c r="M3097" i="2"/>
  <c r="N3097" i="2" s="1"/>
  <c r="O3097" i="2" s="1"/>
  <c r="M3107" i="2"/>
  <c r="N3107" i="2" s="1"/>
  <c r="O3107" i="2" s="1"/>
  <c r="M3123" i="2"/>
  <c r="N3123" i="2" s="1"/>
  <c r="O3123" i="2" s="1"/>
  <c r="M3133" i="2"/>
  <c r="N3133" i="2" s="1"/>
  <c r="O3133" i="2" s="1"/>
  <c r="M3157" i="2"/>
  <c r="N3157" i="2" s="1"/>
  <c r="O3157" i="2" s="1"/>
  <c r="M3163" i="2"/>
  <c r="N3163" i="2" s="1"/>
  <c r="O3163" i="2" s="1"/>
  <c r="M3179" i="2"/>
  <c r="N3179" i="2" s="1"/>
  <c r="O3179" i="2" s="1"/>
  <c r="M3191" i="2"/>
  <c r="N3191" i="2" s="1"/>
  <c r="O3191" i="2" s="1"/>
  <c r="M3203" i="2"/>
  <c r="N3203" i="2" s="1"/>
  <c r="O3203" i="2" s="1"/>
  <c r="M3207" i="2"/>
  <c r="N3207" i="2" s="1"/>
  <c r="O3207" i="2" s="1"/>
  <c r="M3219" i="2"/>
  <c r="N3219" i="2" s="1"/>
  <c r="O3219" i="2" s="1"/>
  <c r="M3229" i="2"/>
  <c r="N3229" i="2" s="1"/>
  <c r="O3229" i="2" s="1"/>
  <c r="M3249" i="2"/>
  <c r="N3249" i="2" s="1"/>
  <c r="O3249" i="2" s="1"/>
  <c r="M3259" i="2"/>
  <c r="N3259" i="2" s="1"/>
  <c r="O3259" i="2" s="1"/>
  <c r="M3265" i="2"/>
  <c r="N3265" i="2" s="1"/>
  <c r="O3265" i="2" s="1"/>
  <c r="M3275" i="2"/>
  <c r="N3275" i="2" s="1"/>
  <c r="O3275" i="2" s="1"/>
  <c r="M3287" i="2"/>
  <c r="N3287" i="2" s="1"/>
  <c r="O3287" i="2" s="1"/>
  <c r="M3297" i="2"/>
  <c r="N3297" i="2" s="1"/>
  <c r="O3297" i="2" s="1"/>
  <c r="M3307" i="2"/>
  <c r="N3307" i="2" s="1"/>
  <c r="O3307" i="2" s="1"/>
  <c r="M3323" i="2"/>
  <c r="N3323" i="2" s="1"/>
  <c r="O3323" i="2" s="1"/>
  <c r="M3333" i="2"/>
  <c r="N3333" i="2" s="1"/>
  <c r="O3333" i="2" s="1"/>
  <c r="M3345" i="2"/>
  <c r="N3345" i="2" s="1"/>
  <c r="O3345" i="2" s="1"/>
  <c r="M3359" i="2"/>
  <c r="N3359" i="2" s="1"/>
  <c r="O3359" i="2" s="1"/>
  <c r="M3371" i="2"/>
  <c r="N3371" i="2" s="1"/>
  <c r="O3371" i="2" s="1"/>
  <c r="M3379" i="2"/>
  <c r="N3379" i="2" s="1"/>
  <c r="O3379" i="2" s="1"/>
  <c r="M3391" i="2"/>
  <c r="N3391" i="2" s="1"/>
  <c r="O3391" i="2" s="1"/>
  <c r="M3401" i="2"/>
  <c r="N3401" i="2" s="1"/>
  <c r="O3401" i="2" s="1"/>
  <c r="M3413" i="2"/>
  <c r="N3413" i="2" s="1"/>
  <c r="O3413" i="2" s="1"/>
  <c r="M3421" i="2"/>
  <c r="N3421" i="2" s="1"/>
  <c r="O3421" i="2" s="1"/>
  <c r="M3433" i="2"/>
  <c r="N3433" i="2" s="1"/>
  <c r="O3433" i="2" s="1"/>
  <c r="M3443" i="2"/>
  <c r="N3443" i="2" s="1"/>
  <c r="O3443" i="2" s="1"/>
  <c r="M3455" i="2"/>
  <c r="N3455" i="2" s="1"/>
  <c r="O3455" i="2" s="1"/>
  <c r="M3467" i="2"/>
  <c r="N3467" i="2" s="1"/>
  <c r="O3467" i="2" s="1"/>
  <c r="M3477" i="2"/>
  <c r="N3477" i="2" s="1"/>
  <c r="O3477" i="2" s="1"/>
  <c r="M3489" i="2"/>
  <c r="N3489" i="2" s="1"/>
  <c r="O3489" i="2" s="1"/>
  <c r="M3505" i="2"/>
  <c r="N3505" i="2" s="1"/>
  <c r="O3505" i="2" s="1"/>
  <c r="M3525" i="2"/>
  <c r="N3525" i="2" s="1"/>
  <c r="O3525" i="2" s="1"/>
  <c r="M3535" i="2"/>
  <c r="N3535" i="2" s="1"/>
  <c r="O3535" i="2" s="1"/>
  <c r="M3547" i="2"/>
  <c r="N3547" i="2" s="1"/>
  <c r="O3547" i="2" s="1"/>
  <c r="M3557" i="2"/>
  <c r="N3557" i="2" s="1"/>
  <c r="O3557" i="2" s="1"/>
  <c r="M3577" i="2"/>
  <c r="N3577" i="2" s="1"/>
  <c r="O3577" i="2" s="1"/>
  <c r="M3591" i="2"/>
  <c r="N3591" i="2" s="1"/>
  <c r="O3591" i="2" s="1"/>
  <c r="M3601" i="2"/>
  <c r="N3601" i="2" s="1"/>
  <c r="O3601" i="2" s="1"/>
  <c r="M3607" i="2"/>
  <c r="N3607" i="2" s="1"/>
  <c r="O3607" i="2" s="1"/>
  <c r="M3619" i="2"/>
  <c r="N3619" i="2" s="1"/>
  <c r="O3619" i="2" s="1"/>
  <c r="M3629" i="2"/>
  <c r="N3629" i="2" s="1"/>
  <c r="O3629" i="2" s="1"/>
  <c r="M3637" i="2"/>
  <c r="N3637" i="2" s="1"/>
  <c r="O3637" i="2" s="1"/>
  <c r="M3649" i="2"/>
  <c r="N3649" i="2" s="1"/>
  <c r="O3649" i="2" s="1"/>
  <c r="M3661" i="2"/>
  <c r="N3661" i="2" s="1"/>
  <c r="O3661" i="2" s="1"/>
  <c r="M3673" i="2"/>
  <c r="N3673" i="2" s="1"/>
  <c r="O3673" i="2" s="1"/>
  <c r="M3685" i="2"/>
  <c r="N3685" i="2" s="1"/>
  <c r="O3685" i="2" s="1"/>
  <c r="M3693" i="2"/>
  <c r="N3693" i="2" s="1"/>
  <c r="O3693" i="2" s="1"/>
  <c r="M3701" i="2"/>
  <c r="N3701" i="2" s="1"/>
  <c r="O3701" i="2" s="1"/>
  <c r="M3707" i="2"/>
  <c r="N3707" i="2" s="1"/>
  <c r="O3707" i="2" s="1"/>
  <c r="M3713" i="2"/>
  <c r="N3713" i="2" s="1"/>
  <c r="O3713" i="2" s="1"/>
  <c r="M3721" i="2"/>
  <c r="N3721" i="2" s="1"/>
  <c r="O3721" i="2" s="1"/>
  <c r="M3729" i="2"/>
  <c r="N3729" i="2" s="1"/>
  <c r="O3729" i="2" s="1"/>
  <c r="M3737" i="2"/>
  <c r="N3737" i="2" s="1"/>
  <c r="O3737" i="2" s="1"/>
  <c r="M3747" i="2"/>
  <c r="N3747" i="2" s="1"/>
  <c r="O3747" i="2" s="1"/>
  <c r="M3755" i="2"/>
  <c r="N3755" i="2" s="1"/>
  <c r="O3755" i="2" s="1"/>
  <c r="M3765" i="2"/>
  <c r="N3765" i="2" s="1"/>
  <c r="O3765" i="2" s="1"/>
  <c r="M3773" i="2"/>
  <c r="N3773" i="2" s="1"/>
  <c r="O3773" i="2" s="1"/>
  <c r="M3781" i="2"/>
  <c r="N3781" i="2" s="1"/>
  <c r="O3781" i="2" s="1"/>
  <c r="M3791" i="2"/>
  <c r="N3791" i="2" s="1"/>
  <c r="O3791" i="2" s="1"/>
  <c r="M3799" i="2"/>
  <c r="N3799" i="2" s="1"/>
  <c r="O3799" i="2" s="1"/>
  <c r="M3807" i="2"/>
  <c r="N3807" i="2" s="1"/>
  <c r="O3807" i="2" s="1"/>
  <c r="M3924" i="2"/>
  <c r="N3924" i="2" s="1"/>
  <c r="O3924" i="2" s="1"/>
  <c r="M3932" i="2"/>
  <c r="N3932" i="2" s="1"/>
  <c r="O3932" i="2" s="1"/>
  <c r="M3940" i="2"/>
  <c r="N3940" i="2" s="1"/>
  <c r="O3940" i="2" s="1"/>
  <c r="M3948" i="2"/>
  <c r="N3948" i="2" s="1"/>
  <c r="O3948" i="2" s="1"/>
  <c r="M3956" i="2"/>
  <c r="N3956" i="2" s="1"/>
  <c r="O3956" i="2" s="1"/>
  <c r="M3964" i="2"/>
  <c r="N3964" i="2" s="1"/>
  <c r="O3964" i="2" s="1"/>
  <c r="M3972" i="2"/>
  <c r="N3972" i="2" s="1"/>
  <c r="O3972" i="2" s="1"/>
  <c r="M3980" i="2"/>
  <c r="N3980" i="2" s="1"/>
  <c r="O3980" i="2" s="1"/>
  <c r="M3988" i="2"/>
  <c r="N3988" i="2" s="1"/>
  <c r="O3988" i="2" s="1"/>
  <c r="M3996" i="2"/>
  <c r="N3996" i="2" s="1"/>
  <c r="O3996" i="2" s="1"/>
  <c r="M3813" i="2"/>
  <c r="N3813" i="2" s="1"/>
  <c r="O3813" i="2" s="1"/>
  <c r="M3821" i="2"/>
  <c r="N3821" i="2" s="1"/>
  <c r="O3821" i="2" s="1"/>
  <c r="M3829" i="2"/>
  <c r="N3829" i="2" s="1"/>
  <c r="O3829" i="2" s="1"/>
  <c r="M3841" i="2"/>
  <c r="N3841" i="2" s="1"/>
  <c r="O3841" i="2" s="1"/>
  <c r="M3849" i="2"/>
  <c r="N3849" i="2" s="1"/>
  <c r="O3849" i="2" s="1"/>
  <c r="M3857" i="2"/>
  <c r="N3857" i="2" s="1"/>
  <c r="O3857" i="2" s="1"/>
  <c r="M3865" i="2"/>
  <c r="N3865" i="2" s="1"/>
  <c r="O3865" i="2" s="1"/>
  <c r="M3873" i="2"/>
  <c r="N3873" i="2" s="1"/>
  <c r="O3873" i="2" s="1"/>
  <c r="M3881" i="2"/>
  <c r="N3881" i="2" s="1"/>
  <c r="O3881" i="2" s="1"/>
  <c r="M3891" i="2"/>
  <c r="N3891" i="2" s="1"/>
  <c r="O3891" i="2" s="1"/>
  <c r="M3899" i="2"/>
  <c r="N3899" i="2" s="1"/>
  <c r="O3899" i="2" s="1"/>
  <c r="M3905" i="2"/>
  <c r="N3905" i="2" s="1"/>
  <c r="O3905" i="2" s="1"/>
  <c r="M3915" i="2"/>
  <c r="N3915" i="2" s="1"/>
  <c r="O3915" i="2" s="1"/>
  <c r="M4010" i="2"/>
  <c r="N4010" i="2" s="1"/>
  <c r="O4010" i="2" s="1"/>
  <c r="M4018" i="2"/>
  <c r="N4018" i="2" s="1"/>
  <c r="O4018" i="2" s="1"/>
  <c r="M4030" i="2"/>
  <c r="N4030" i="2" s="1"/>
  <c r="O4030" i="2" s="1"/>
  <c r="M4038" i="2"/>
  <c r="N4038" i="2" s="1"/>
  <c r="O4038" i="2" s="1"/>
  <c r="M4044" i="2"/>
  <c r="N4044" i="2" s="1"/>
  <c r="O4044" i="2" s="1"/>
  <c r="M4054" i="2"/>
  <c r="N4054" i="2" s="1"/>
  <c r="O4054" i="2" s="1"/>
  <c r="M4062" i="2"/>
  <c r="N4062" i="2" s="1"/>
  <c r="O4062" i="2" s="1"/>
  <c r="L4056" i="2"/>
  <c r="L4040" i="2"/>
  <c r="L4024" i="2"/>
  <c r="L4008" i="2"/>
  <c r="L4053" i="2"/>
  <c r="L4037" i="2"/>
  <c r="L4021" i="2"/>
  <c r="L4062" i="2"/>
  <c r="L4046" i="2"/>
  <c r="L4030" i="2"/>
  <c r="L4014" i="2"/>
  <c r="L4059" i="2"/>
  <c r="L4015" i="2"/>
  <c r="L3998" i="2"/>
  <c r="L3982" i="2"/>
  <c r="L3966" i="2"/>
  <c r="L4043" i="2"/>
  <c r="L4011" i="2"/>
  <c r="L3995" i="2"/>
  <c r="L3984" i="2"/>
  <c r="L3955" i="2"/>
  <c r="L3973" i="2"/>
  <c r="L3963" i="2"/>
  <c r="L3948" i="2"/>
  <c r="L4000" i="2"/>
  <c r="L3988" i="2"/>
  <c r="L3957" i="2"/>
  <c r="L3977" i="2"/>
  <c r="L3943" i="2"/>
  <c r="L3929" i="2"/>
  <c r="L3913" i="2"/>
  <c r="L3897" i="2"/>
  <c r="L3881" i="2"/>
  <c r="L3865" i="2"/>
  <c r="L3849" i="2"/>
  <c r="L3958" i="2"/>
  <c r="L3926" i="2"/>
  <c r="L3910" i="2"/>
  <c r="L3894" i="2"/>
  <c r="L3878" i="2"/>
  <c r="L3862" i="2"/>
  <c r="L3846" i="2"/>
  <c r="L3942" i="2"/>
  <c r="L3927" i="2"/>
  <c r="L3911" i="2"/>
  <c r="L3895" i="2"/>
  <c r="L3879" i="2"/>
  <c r="L3863" i="2"/>
  <c r="L3847" i="2"/>
  <c r="L3946" i="2"/>
  <c r="L3908" i="2"/>
  <c r="L3848" i="2"/>
  <c r="L3827" i="2"/>
  <c r="L3811" i="2"/>
  <c r="L3795" i="2"/>
  <c r="L3779" i="2"/>
  <c r="L3912" i="2"/>
  <c r="L3856" i="2"/>
  <c r="L3836" i="2"/>
  <c r="L3820" i="2"/>
  <c r="L3804" i="2"/>
  <c r="L3788" i="2"/>
  <c r="L3772" i="2"/>
  <c r="L3900" i="2"/>
  <c r="L3837" i="2"/>
  <c r="L3821" i="2"/>
  <c r="L3805" i="2"/>
  <c r="L3789" i="2"/>
  <c r="L3773" i="2"/>
  <c r="L3806" i="2"/>
  <c r="L3763" i="2"/>
  <c r="L3747" i="2"/>
  <c r="L3731" i="2"/>
  <c r="L3715" i="2"/>
  <c r="L3699" i="2"/>
  <c r="L3683" i="2"/>
  <c r="L3928" i="2"/>
  <c r="L3794" i="2"/>
  <c r="L3760" i="2"/>
  <c r="L3744" i="2"/>
  <c r="L3728" i="2"/>
  <c r="L3712" i="2"/>
  <c r="L3696" i="2"/>
  <c r="L3680" i="2"/>
  <c r="L3864" i="2"/>
  <c r="L3782" i="2"/>
  <c r="L3749" i="2"/>
  <c r="L3733" i="2"/>
  <c r="L3717" i="2"/>
  <c r="L3701" i="2"/>
  <c r="L3746" i="2"/>
  <c r="L3714" i="2"/>
  <c r="L3678" i="2"/>
  <c r="L3662" i="2"/>
  <c r="L3646" i="2"/>
  <c r="L3630" i="2"/>
  <c r="L3614" i="2"/>
  <c r="L3598" i="2"/>
  <c r="L3582" i="2"/>
  <c r="L3566" i="2"/>
  <c r="L3550" i="2"/>
  <c r="L3534" i="2"/>
  <c r="L3518" i="2"/>
  <c r="L3502" i="2"/>
  <c r="L3486" i="2"/>
  <c r="L3786" i="2"/>
  <c r="L3706" i="2"/>
  <c r="L3677" i="2"/>
  <c r="L3663" i="2"/>
  <c r="L3647" i="2"/>
  <c r="L3631" i="2"/>
  <c r="L3615" i="2"/>
  <c r="L3599" i="2"/>
  <c r="L3583" i="2"/>
  <c r="L3567" i="2"/>
  <c r="L3551" i="2"/>
  <c r="L3535" i="2"/>
  <c r="L3519" i="2"/>
  <c r="L3503" i="2"/>
  <c r="L3487" i="2"/>
  <c r="L3838" i="2"/>
  <c r="L3710" i="2"/>
  <c r="L3660" i="2"/>
  <c r="L3644" i="2"/>
  <c r="L3628" i="2"/>
  <c r="L3612" i="2"/>
  <c r="L3596" i="2"/>
  <c r="L3580" i="2"/>
  <c r="L3564" i="2"/>
  <c r="L3548" i="2"/>
  <c r="L3532" i="2"/>
  <c r="L3516" i="2"/>
  <c r="L3500" i="2"/>
  <c r="L3484" i="2"/>
  <c r="L3802" i="2"/>
  <c r="L3641" i="2"/>
  <c r="L3581" i="2"/>
  <c r="L3501" i="2"/>
  <c r="L3461" i="2"/>
  <c r="L3445" i="2"/>
  <c r="L3429" i="2"/>
  <c r="L3413" i="2"/>
  <c r="L3397" i="2"/>
  <c r="L3381" i="2"/>
  <c r="L3365" i="2"/>
  <c r="L3349" i="2"/>
  <c r="L3333" i="2"/>
  <c r="L3317" i="2"/>
  <c r="L3669" i="2"/>
  <c r="L3573" i="2"/>
  <c r="L3525" i="2"/>
  <c r="L3473" i="2"/>
  <c r="L3458" i="2"/>
  <c r="L3442" i="2"/>
  <c r="L3426" i="2"/>
  <c r="L3410" i="2"/>
  <c r="L3394" i="2"/>
  <c r="L3378" i="2"/>
  <c r="L3362" i="2"/>
  <c r="L3346" i="2"/>
  <c r="L3330" i="2"/>
  <c r="L3314" i="2"/>
  <c r="L3657" i="2"/>
  <c r="L3597" i="2"/>
  <c r="L3549" i="2"/>
  <c r="L3497" i="2"/>
  <c r="L3467" i="2"/>
  <c r="L3451" i="2"/>
  <c r="L3435" i="2"/>
  <c r="L3419" i="2"/>
  <c r="L3403" i="2"/>
  <c r="L3387" i="2"/>
  <c r="L3371" i="2"/>
  <c r="L3355" i="2"/>
  <c r="L3339" i="2"/>
  <c r="L3323" i="2"/>
  <c r="L3307" i="2"/>
  <c r="L3633" i="2"/>
  <c r="L3416" i="2"/>
  <c r="L3380" i="2"/>
  <c r="L3348" i="2"/>
  <c r="L3297" i="2"/>
  <c r="L3281" i="2"/>
  <c r="L3265" i="2"/>
  <c r="L3249" i="2"/>
  <c r="L3233" i="2"/>
  <c r="L3217" i="2"/>
  <c r="L3201" i="2"/>
  <c r="L3185" i="2"/>
  <c r="L3169" i="2"/>
  <c r="L3153" i="2"/>
  <c r="L3137" i="2"/>
  <c r="L3561" i="2"/>
  <c r="L3468" i="2"/>
  <c r="L3436" i="2"/>
  <c r="L3301" i="2"/>
  <c r="L3286" i="2"/>
  <c r="L3270" i="2"/>
  <c r="L3254" i="2"/>
  <c r="L3238" i="2"/>
  <c r="L3222" i="2"/>
  <c r="L3206" i="2"/>
  <c r="L3190" i="2"/>
  <c r="L3174" i="2"/>
  <c r="L3158" i="2"/>
  <c r="L3142" i="2"/>
  <c r="L3126" i="2"/>
  <c r="L3428" i="2"/>
  <c r="L3392" i="2"/>
  <c r="L3360" i="2"/>
  <c r="L3299" i="2"/>
  <c r="L3283" i="2"/>
  <c r="L3267" i="2"/>
  <c r="L3251" i="2"/>
  <c r="L3235" i="2"/>
  <c r="L3219" i="2"/>
  <c r="L3203" i="2"/>
  <c r="L3187" i="2"/>
  <c r="L3171" i="2"/>
  <c r="L3155" i="2"/>
  <c r="L3139" i="2"/>
  <c r="L3123" i="2"/>
  <c r="L3244" i="2"/>
  <c r="L3204" i="2"/>
  <c r="L3148" i="2"/>
  <c r="L3114" i="2"/>
  <c r="L3098" i="2"/>
  <c r="L3082" i="2"/>
  <c r="L3066" i="2"/>
  <c r="L3050" i="2"/>
  <c r="L3034" i="2"/>
  <c r="L3018" i="2"/>
  <c r="L3002" i="2"/>
  <c r="L2986" i="2"/>
  <c r="L2970" i="2"/>
  <c r="L2954" i="2"/>
  <c r="L2938" i="2"/>
  <c r="L2922" i="2"/>
  <c r="L2906" i="2"/>
  <c r="L2890" i="2"/>
  <c r="L2874" i="2"/>
  <c r="L2858" i="2"/>
  <c r="L2842" i="2"/>
  <c r="L2826" i="2"/>
  <c r="L2810" i="2"/>
  <c r="L2794" i="2"/>
  <c r="L2778" i="2"/>
  <c r="L2762" i="2"/>
  <c r="L2746" i="2"/>
  <c r="L2730" i="2"/>
  <c r="L3312" i="2"/>
  <c r="L3280" i="2"/>
  <c r="L3216" i="2"/>
  <c r="L3152" i="2"/>
  <c r="L3111" i="2"/>
  <c r="L3095" i="2"/>
  <c r="L3079" i="2"/>
  <c r="L3063" i="2"/>
  <c r="L3047" i="2"/>
  <c r="L3031" i="2"/>
  <c r="L3015" i="2"/>
  <c r="L2999" i="2"/>
  <c r="L2983" i="2"/>
  <c r="L2967" i="2"/>
  <c r="L2951" i="2"/>
  <c r="L2935" i="2"/>
  <c r="L2919" i="2"/>
  <c r="L2903" i="2"/>
  <c r="L2887" i="2"/>
  <c r="L2871" i="2"/>
  <c r="L2857" i="2"/>
  <c r="L2841" i="2"/>
  <c r="L2825" i="2"/>
  <c r="L2809" i="2"/>
  <c r="L2793" i="2"/>
  <c r="L2777" i="2"/>
  <c r="L2761" i="2"/>
  <c r="L2745" i="2"/>
  <c r="L2729" i="2"/>
  <c r="L3256" i="2"/>
  <c r="L3224" i="2"/>
  <c r="L3156" i="2"/>
  <c r="L3116" i="2"/>
  <c r="L3100" i="2"/>
  <c r="L3084" i="2"/>
  <c r="L3068" i="2"/>
  <c r="L3052" i="2"/>
  <c r="L3036" i="2"/>
  <c r="L3020" i="2"/>
  <c r="L3004" i="2"/>
  <c r="L2988" i="2"/>
  <c r="L2972" i="2"/>
  <c r="L2956" i="2"/>
  <c r="L2940" i="2"/>
  <c r="L2924" i="2"/>
  <c r="L2908" i="2"/>
  <c r="L2892" i="2"/>
  <c r="L2876" i="2"/>
  <c r="L2860" i="2"/>
  <c r="L2844" i="2"/>
  <c r="L2828" i="2"/>
  <c r="L2812" i="2"/>
  <c r="L2796" i="2"/>
  <c r="L2780" i="2"/>
  <c r="L2764" i="2"/>
  <c r="L2748" i="2"/>
  <c r="L2732" i="2"/>
  <c r="L3105" i="2"/>
  <c r="L3037" i="2"/>
  <c r="L2981" i="2"/>
  <c r="L2909" i="2"/>
  <c r="L2873" i="2"/>
  <c r="L3456" i="2"/>
  <c r="L3192" i="2"/>
  <c r="L3093" i="2"/>
  <c r="L3029" i="2"/>
  <c r="L2973" i="2"/>
  <c r="L2913" i="2"/>
  <c r="L3176" i="2"/>
  <c r="L3065" i="2"/>
  <c r="L2985" i="2"/>
  <c r="L2933" i="2"/>
  <c r="L2885" i="2"/>
  <c r="L2855" i="2"/>
  <c r="L3121" i="2"/>
  <c r="L3045" i="2"/>
  <c r="L3005" i="2"/>
  <c r="L2921" i="2"/>
  <c r="L2747" i="2"/>
  <c r="L2719" i="2"/>
  <c r="L2703" i="2"/>
  <c r="L2687" i="2"/>
  <c r="L2671" i="2"/>
  <c r="L2655" i="2"/>
  <c r="L2639" i="2"/>
  <c r="L2623" i="2"/>
  <c r="L4052" i="2"/>
  <c r="L4032" i="2"/>
  <c r="L4012" i="2"/>
  <c r="L4049" i="2"/>
  <c r="L4029" i="2"/>
  <c r="L4066" i="2"/>
  <c r="L4042" i="2"/>
  <c r="L4022" i="2"/>
  <c r="L4063" i="2"/>
  <c r="L4009" i="2"/>
  <c r="L3990" i="2"/>
  <c r="L3970" i="2"/>
  <c r="L4039" i="2"/>
  <c r="L4001" i="2"/>
  <c r="L3987" i="2"/>
  <c r="L3951" i="2"/>
  <c r="L3968" i="2"/>
  <c r="L3952" i="2"/>
  <c r="L3996" i="2"/>
  <c r="L3983" i="2"/>
  <c r="L3945" i="2"/>
  <c r="L3941" i="2"/>
  <c r="L3921" i="2"/>
  <c r="L3901" i="2"/>
  <c r="L3877" i="2"/>
  <c r="L3857" i="2"/>
  <c r="L3972" i="2"/>
  <c r="L3922" i="2"/>
  <c r="L3902" i="2"/>
  <c r="L3882" i="2"/>
  <c r="L3858" i="2"/>
  <c r="L3975" i="2"/>
  <c r="L3931" i="2"/>
  <c r="L3907" i="2"/>
  <c r="L3887" i="2"/>
  <c r="L3867" i="2"/>
  <c r="L3843" i="2"/>
  <c r="L3932" i="2"/>
  <c r="L3852" i="2"/>
  <c r="L3823" i="2"/>
  <c r="L3803" i="2"/>
  <c r="L3783" i="2"/>
  <c r="L3896" i="2"/>
  <c r="L3842" i="2"/>
  <c r="L3824" i="2"/>
  <c r="L3800" i="2"/>
  <c r="L3780" i="2"/>
  <c r="L3916" i="2"/>
  <c r="L3833" i="2"/>
  <c r="L3813" i="2"/>
  <c r="L3793" i="2"/>
  <c r="L3769" i="2"/>
  <c r="L3774" i="2"/>
  <c r="L3751" i="2"/>
  <c r="L3727" i="2"/>
  <c r="L3707" i="2"/>
  <c r="L3687" i="2"/>
  <c r="L3868" i="2"/>
  <c r="L3766" i="2"/>
  <c r="L3748" i="2"/>
  <c r="L3724" i="2"/>
  <c r="L3704" i="2"/>
  <c r="L3684" i="2"/>
  <c r="L3830" i="2"/>
  <c r="L3757" i="2"/>
  <c r="L3737" i="2"/>
  <c r="L3713" i="2"/>
  <c r="L3693" i="2"/>
  <c r="L3722" i="2"/>
  <c r="L3674" i="2"/>
  <c r="L3654" i="2"/>
  <c r="L3634" i="2"/>
  <c r="L3610" i="2"/>
  <c r="L3590" i="2"/>
  <c r="L3570" i="2"/>
  <c r="L3546" i="2"/>
  <c r="L3526" i="2"/>
  <c r="L3506" i="2"/>
  <c r="L3482" i="2"/>
  <c r="L3750" i="2"/>
  <c r="L3681" i="2"/>
  <c r="L3659" i="2"/>
  <c r="L3639" i="2"/>
  <c r="L3619" i="2"/>
  <c r="L3595" i="2"/>
  <c r="L3575" i="2"/>
  <c r="L3555" i="2"/>
  <c r="L3531" i="2"/>
  <c r="L3511" i="2"/>
  <c r="L3491" i="2"/>
  <c r="L3758" i="2"/>
  <c r="L3668" i="2"/>
  <c r="L3648" i="2"/>
  <c r="L3624" i="2"/>
  <c r="L3604" i="2"/>
  <c r="L3584" i="2"/>
  <c r="L3560" i="2"/>
  <c r="L3540" i="2"/>
  <c r="L3520" i="2"/>
  <c r="L3496" i="2"/>
  <c r="L3476" i="2"/>
  <c r="L3665" i="2"/>
  <c r="L3553" i="2"/>
  <c r="L3469" i="2"/>
  <c r="L3449" i="2"/>
  <c r="L3425" i="2"/>
  <c r="L3405" i="2"/>
  <c r="L3385" i="2"/>
  <c r="L3361" i="2"/>
  <c r="L3341" i="2"/>
  <c r="L3321" i="2"/>
  <c r="L3653" i="2"/>
  <c r="L3557" i="2"/>
  <c r="L3493" i="2"/>
  <c r="L3454" i="2"/>
  <c r="L3434" i="2"/>
  <c r="L3414" i="2"/>
  <c r="L3390" i="2"/>
  <c r="L3370" i="2"/>
  <c r="L3350" i="2"/>
  <c r="L3326" i="2"/>
  <c r="L3306" i="2"/>
  <c r="L3605" i="2"/>
  <c r="L3545" i="2"/>
  <c r="L3477" i="2"/>
  <c r="L3455" i="2"/>
  <c r="L3431" i="2"/>
  <c r="L3411" i="2"/>
  <c r="L3391" i="2"/>
  <c r="L3367" i="2"/>
  <c r="L3347" i="2"/>
  <c r="L3327" i="2"/>
  <c r="L3738" i="2"/>
  <c r="L3432" i="2"/>
  <c r="L3388" i="2"/>
  <c r="L3344" i="2"/>
  <c r="L3289" i="2"/>
  <c r="L3269" i="2"/>
  <c r="L3245" i="2"/>
  <c r="L3225" i="2"/>
  <c r="L3205" i="2"/>
  <c r="L3181" i="2"/>
  <c r="L3161" i="2"/>
  <c r="L3141" i="2"/>
  <c r="L3529" i="2"/>
  <c r="L3452" i="2"/>
  <c r="L3304" i="2"/>
  <c r="L3282" i="2"/>
  <c r="L3262" i="2"/>
  <c r="L3242" i="2"/>
  <c r="L3218" i="2"/>
  <c r="L3198" i="2"/>
  <c r="L3178" i="2"/>
  <c r="L3154" i="2"/>
  <c r="L3134" i="2"/>
  <c r="L3569" i="2"/>
  <c r="L3384" i="2"/>
  <c r="L3332" i="2"/>
  <c r="L3287" i="2"/>
  <c r="L3263" i="2"/>
  <c r="L3243" i="2"/>
  <c r="L3223" i="2"/>
  <c r="L3199" i="2"/>
  <c r="L3179" i="2"/>
  <c r="L3159" i="2"/>
  <c r="L3135" i="2"/>
  <c r="L3324" i="2"/>
  <c r="L3208" i="2"/>
  <c r="L3132" i="2"/>
  <c r="L3106" i="2"/>
  <c r="L3086" i="2"/>
  <c r="L3062" i="2"/>
  <c r="L3042" i="2"/>
  <c r="L3022" i="2"/>
  <c r="L2998" i="2"/>
  <c r="L2978" i="2"/>
  <c r="L2958" i="2"/>
  <c r="L2934" i="2"/>
  <c r="L2914" i="2"/>
  <c r="L2894" i="2"/>
  <c r="L2870" i="2"/>
  <c r="L2850" i="2"/>
  <c r="L2830" i="2"/>
  <c r="L2806" i="2"/>
  <c r="L2786" i="2"/>
  <c r="L2766" i="2"/>
  <c r="L2742" i="2"/>
  <c r="L3464" i="2"/>
  <c r="L3288" i="2"/>
  <c r="L3212" i="2"/>
  <c r="L3119" i="2"/>
  <c r="L3099" i="2"/>
  <c r="L3075" i="2"/>
  <c r="L3055" i="2"/>
  <c r="L3035" i="2"/>
  <c r="L3011" i="2"/>
  <c r="L2991" i="2"/>
  <c r="L2971" i="2"/>
  <c r="L2947" i="2"/>
  <c r="L2927" i="2"/>
  <c r="L2907" i="2"/>
  <c r="L2883" i="2"/>
  <c r="L2863" i="2"/>
  <c r="L2845" i="2"/>
  <c r="L2821" i="2"/>
  <c r="L2801" i="2"/>
  <c r="L2781" i="2"/>
  <c r="L2757" i="2"/>
  <c r="L2737" i="2"/>
  <c r="L3292" i="2"/>
  <c r="L3200" i="2"/>
  <c r="L3124" i="2"/>
  <c r="L3104" i="2"/>
  <c r="L3080" i="2"/>
  <c r="L3060" i="2"/>
  <c r="L3040" i="2"/>
  <c r="L3016" i="2"/>
  <c r="L2996" i="2"/>
  <c r="L2976" i="2"/>
  <c r="L2952" i="2"/>
  <c r="L2932" i="2"/>
  <c r="L2912" i="2"/>
  <c r="L2888" i="2"/>
  <c r="L2868" i="2"/>
  <c r="L2848" i="2"/>
  <c r="L2824" i="2"/>
  <c r="L2804" i="2"/>
  <c r="L2784" i="2"/>
  <c r="L2760" i="2"/>
  <c r="L2740" i="2"/>
  <c r="L3144" i="2"/>
  <c r="L3009" i="2"/>
  <c r="L2937" i="2"/>
  <c r="L2881" i="2"/>
  <c r="L3328" i="2"/>
  <c r="L3113" i="2"/>
  <c r="L3049" i="2"/>
  <c r="L2961" i="2"/>
  <c r="L2839" i="2"/>
  <c r="L3081" i="2"/>
  <c r="L2977" i="2"/>
  <c r="L2901" i="2"/>
  <c r="L2861" i="2"/>
  <c r="L3101" i="2"/>
  <c r="L3025" i="2"/>
  <c r="L2945" i="2"/>
  <c r="L2739" i="2"/>
  <c r="L2711" i="2"/>
  <c r="L2691" i="2"/>
  <c r="L2667" i="2"/>
  <c r="L2647" i="2"/>
  <c r="L2627" i="2"/>
  <c r="L2607" i="2"/>
  <c r="L2591" i="2"/>
  <c r="L2575" i="2"/>
  <c r="L2803" i="2"/>
  <c r="L2727" i="2"/>
  <c r="L2714" i="2"/>
  <c r="L2698" i="2"/>
  <c r="L2682" i="2"/>
  <c r="L2666" i="2"/>
  <c r="L2650" i="2"/>
  <c r="L2634" i="2"/>
  <c r="L2618" i="2"/>
  <c r="L2602" i="2"/>
  <c r="L2586" i="2"/>
  <c r="L2831" i="2"/>
  <c r="L2775" i="2"/>
  <c r="L2759" i="2"/>
  <c r="L2735" i="2"/>
  <c r="L2713" i="2"/>
  <c r="L2697" i="2"/>
  <c r="L2681" i="2"/>
  <c r="L2665" i="2"/>
  <c r="L2649" i="2"/>
  <c r="L2633" i="2"/>
  <c r="L2617" i="2"/>
  <c r="L2601" i="2"/>
  <c r="L2585" i="2"/>
  <c r="L2569" i="2"/>
  <c r="L2799" i="2"/>
  <c r="L2720" i="2"/>
  <c r="L2704" i="2"/>
  <c r="L2688" i="2"/>
  <c r="L2672" i="2"/>
  <c r="L2656" i="2"/>
  <c r="L2640" i="2"/>
  <c r="L2624" i="2"/>
  <c r="L2608" i="2"/>
  <c r="L2592" i="2"/>
  <c r="L2576" i="2"/>
  <c r="L2566" i="2"/>
  <c r="L2550" i="2"/>
  <c r="L2534" i="2"/>
  <c r="L2518" i="2"/>
  <c r="L2502" i="2"/>
  <c r="L2486" i="2"/>
  <c r="L2470" i="2"/>
  <c r="L2454" i="2"/>
  <c r="L2438" i="2"/>
  <c r="L2422" i="2"/>
  <c r="L2406" i="2"/>
  <c r="L2390" i="2"/>
  <c r="L2374" i="2"/>
  <c r="L2553" i="2"/>
  <c r="L2537" i="2"/>
  <c r="L2521" i="2"/>
  <c r="L2505" i="2"/>
  <c r="L2489" i="2"/>
  <c r="L2473" i="2"/>
  <c r="L2457" i="2"/>
  <c r="L2441" i="2"/>
  <c r="L2425" i="2"/>
  <c r="L2409" i="2"/>
  <c r="L2393" i="2"/>
  <c r="L2377" i="2"/>
  <c r="L2564" i="2"/>
  <c r="L2548" i="2"/>
  <c r="L2532" i="2"/>
  <c r="L2516" i="2"/>
  <c r="L2500" i="2"/>
  <c r="L2484" i="2"/>
  <c r="L2468" i="2"/>
  <c r="L2452" i="2"/>
  <c r="L2436" i="2"/>
  <c r="L2420" i="2"/>
  <c r="L2404" i="2"/>
  <c r="L2388" i="2"/>
  <c r="L2372" i="2"/>
  <c r="L2555" i="2"/>
  <c r="L2539" i="2"/>
  <c r="L2523" i="2"/>
  <c r="L2507" i="2"/>
  <c r="L2491" i="2"/>
  <c r="L2475" i="2"/>
  <c r="L2459" i="2"/>
  <c r="L2443" i="2"/>
  <c r="L2427" i="2"/>
  <c r="L2411" i="2"/>
  <c r="L2395" i="2"/>
  <c r="L2379" i="2"/>
  <c r="L2363" i="2"/>
  <c r="L2347" i="2"/>
  <c r="L2361" i="2"/>
  <c r="L2352" i="2"/>
  <c r="L2339" i="2"/>
  <c r="L2323" i="2"/>
  <c r="L2307" i="2"/>
  <c r="L2291" i="2"/>
  <c r="L2275" i="2"/>
  <c r="L2259" i="2"/>
  <c r="L2243" i="2"/>
  <c r="L2227" i="2"/>
  <c r="L2211" i="2"/>
  <c r="L2195" i="2"/>
  <c r="L2179" i="2"/>
  <c r="L2163" i="2"/>
  <c r="L2147" i="2"/>
  <c r="L2131" i="2"/>
  <c r="L2115" i="2"/>
  <c r="L2099" i="2"/>
  <c r="L2083" i="2"/>
  <c r="L2067" i="2"/>
  <c r="L2051" i="2"/>
  <c r="L2035" i="2"/>
  <c r="L2019" i="2"/>
  <c r="L2003" i="2"/>
  <c r="L1987" i="2"/>
  <c r="L1971" i="2"/>
  <c r="L2338" i="2"/>
  <c r="L2322" i="2"/>
  <c r="L2306" i="2"/>
  <c r="L2290" i="2"/>
  <c r="L2274" i="2"/>
  <c r="L2258" i="2"/>
  <c r="L2242" i="2"/>
  <c r="L2226" i="2"/>
  <c r="L2210" i="2"/>
  <c r="L2194" i="2"/>
  <c r="L2178" i="2"/>
  <c r="L2162" i="2"/>
  <c r="L2146" i="2"/>
  <c r="L2130" i="2"/>
  <c r="L2114" i="2"/>
  <c r="L2098" i="2"/>
  <c r="L2082" i="2"/>
  <c r="L2066" i="2"/>
  <c r="L2050" i="2"/>
  <c r="L2034" i="2"/>
  <c r="L2018" i="2"/>
  <c r="L2002" i="2"/>
  <c r="L1986" i="2"/>
  <c r="L1970" i="2"/>
  <c r="L1954" i="2"/>
  <c r="L1938" i="2"/>
  <c r="L1922" i="2"/>
  <c r="L1906" i="2"/>
  <c r="L2356" i="2"/>
  <c r="L2342" i="2"/>
  <c r="L2329" i="2"/>
  <c r="L2313" i="2"/>
  <c r="L2297" i="2"/>
  <c r="L2281" i="2"/>
  <c r="L2265" i="2"/>
  <c r="L2249" i="2"/>
  <c r="L2233" i="2"/>
  <c r="L2217" i="2"/>
  <c r="L2201" i="2"/>
  <c r="L2185" i="2"/>
  <c r="L2169" i="2"/>
  <c r="L2153" i="2"/>
  <c r="L2137" i="2"/>
  <c r="L2121" i="2"/>
  <c r="L2105" i="2"/>
  <c r="L2089" i="2"/>
  <c r="L2073" i="2"/>
  <c r="L2057" i="2"/>
  <c r="L2041" i="2"/>
  <c r="L2025" i="2"/>
  <c r="L2009" i="2"/>
  <c r="L1993" i="2"/>
  <c r="L1977" i="2"/>
  <c r="L1961" i="2"/>
  <c r="L1945" i="2"/>
  <c r="L1929" i="2"/>
  <c r="L1913" i="2"/>
  <c r="L2312" i="2"/>
  <c r="L2248" i="2"/>
  <c r="L2184" i="2"/>
  <c r="L2116" i="2"/>
  <c r="L2092" i="2"/>
  <c r="L2016" i="2"/>
  <c r="L1904" i="2"/>
  <c r="L1894" i="2"/>
  <c r="L1878" i="2"/>
  <c r="L1862" i="2"/>
  <c r="L1846" i="2"/>
  <c r="L1830" i="2"/>
  <c r="L1814" i="2"/>
  <c r="L1798" i="2"/>
  <c r="L1782" i="2"/>
  <c r="L1766" i="2"/>
  <c r="L1750" i="2"/>
  <c r="L1734" i="2"/>
  <c r="L1718" i="2"/>
  <c r="L1702" i="2"/>
  <c r="L1686" i="2"/>
  <c r="L1670" i="2"/>
  <c r="L1654" i="2"/>
  <c r="L1638" i="2"/>
  <c r="L1622" i="2"/>
  <c r="L2316" i="2"/>
  <c r="L2252" i="2"/>
  <c r="L2188" i="2"/>
  <c r="L2124" i="2"/>
  <c r="L2036" i="2"/>
  <c r="L1972" i="2"/>
  <c r="L1889" i="2"/>
  <c r="L1873" i="2"/>
  <c r="L1857" i="2"/>
  <c r="L1841" i="2"/>
  <c r="L1825" i="2"/>
  <c r="L1809" i="2"/>
  <c r="L1793" i="2"/>
  <c r="L1777" i="2"/>
  <c r="L1761" i="2"/>
  <c r="L1745" i="2"/>
  <c r="L1729" i="2"/>
  <c r="L1713" i="2"/>
  <c r="L1697" i="2"/>
  <c r="L1681" i="2"/>
  <c r="L1665" i="2"/>
  <c r="L1649" i="2"/>
  <c r="L1633" i="2"/>
  <c r="L1617" i="2"/>
  <c r="L2320" i="2"/>
  <c r="L2256" i="2"/>
  <c r="L2192" i="2"/>
  <c r="L2136" i="2"/>
  <c r="L2052" i="2"/>
  <c r="L1992" i="2"/>
  <c r="L1951" i="2"/>
  <c r="L1935" i="2"/>
  <c r="L1919" i="2"/>
  <c r="L1900" i="2"/>
  <c r="L1884" i="2"/>
  <c r="L1868" i="2"/>
  <c r="L1852" i="2"/>
  <c r="L1836" i="2"/>
  <c r="L1820" i="2"/>
  <c r="L1804" i="2"/>
  <c r="L1788" i="2"/>
  <c r="L1772" i="2"/>
  <c r="L1756" i="2"/>
  <c r="L1740" i="2"/>
  <c r="L1724" i="2"/>
  <c r="L1708" i="2"/>
  <c r="L1692" i="2"/>
  <c r="L2292" i="2"/>
  <c r="L2228" i="2"/>
  <c r="L2164" i="2"/>
  <c r="L2088" i="2"/>
  <c r="L2044" i="2"/>
  <c r="L1980" i="2"/>
  <c r="L1948" i="2"/>
  <c r="L1932" i="2"/>
  <c r="L1916" i="2"/>
  <c r="L1895" i="2"/>
  <c r="L1879" i="2"/>
  <c r="L1863" i="2"/>
  <c r="L1787" i="2"/>
  <c r="L1743" i="2"/>
  <c r="L1680" i="2"/>
  <c r="L1664" i="2"/>
  <c r="L1648" i="2"/>
  <c r="L1632" i="2"/>
  <c r="L1615" i="2"/>
  <c r="L1599" i="2"/>
  <c r="L1583" i="2"/>
  <c r="L1567" i="2"/>
  <c r="L1551" i="2"/>
  <c r="L1535" i="2"/>
  <c r="L1519" i="2"/>
  <c r="L1503" i="2"/>
  <c r="L1487" i="2"/>
  <c r="L1471" i="2"/>
  <c r="L1455" i="2"/>
  <c r="L1439" i="2"/>
  <c r="L1423" i="2"/>
  <c r="L1407" i="2"/>
  <c r="L1391" i="2"/>
  <c r="L1375" i="2"/>
  <c r="L1359" i="2"/>
  <c r="L1343" i="2"/>
  <c r="L1327" i="2"/>
  <c r="L1311" i="2"/>
  <c r="L1295" i="2"/>
  <c r="L1279" i="2"/>
  <c r="L1263" i="2"/>
  <c r="L1247" i="2"/>
  <c r="L1231" i="2"/>
  <c r="L1215" i="2"/>
  <c r="L1199" i="2"/>
  <c r="L1183" i="2"/>
  <c r="L1167" i="2"/>
  <c r="L1151" i="2"/>
  <c r="L1135" i="2"/>
  <c r="L1119" i="2"/>
  <c r="L1103" i="2"/>
  <c r="L1087" i="2"/>
  <c r="L1859" i="2"/>
  <c r="L1807" i="2"/>
  <c r="L1695" i="2"/>
  <c r="L1606" i="2"/>
  <c r="L1590" i="2"/>
  <c r="L1574" i="2"/>
  <c r="L1558" i="2"/>
  <c r="L1542" i="2"/>
  <c r="L1526" i="2"/>
  <c r="L1510" i="2"/>
  <c r="L1494" i="2"/>
  <c r="L1478" i="2"/>
  <c r="L1462" i="2"/>
  <c r="L1446" i="2"/>
  <c r="L1430" i="2"/>
  <c r="L1414" i="2"/>
  <c r="L1398" i="2"/>
  <c r="L1382" i="2"/>
  <c r="L1366" i="2"/>
  <c r="L1350" i="2"/>
  <c r="L1334" i="2"/>
  <c r="L1318" i="2"/>
  <c r="L1302" i="2"/>
  <c r="L1286" i="2"/>
  <c r="L1270" i="2"/>
  <c r="L1254" i="2"/>
  <c r="L1238" i="2"/>
  <c r="L1222" i="2"/>
  <c r="L1206" i="2"/>
  <c r="L1190" i="2"/>
  <c r="L1174" i="2"/>
  <c r="L1158" i="2"/>
  <c r="L1142" i="2"/>
  <c r="L1126" i="2"/>
  <c r="L1110" i="2"/>
  <c r="L1094" i="2"/>
  <c r="L1851" i="2"/>
  <c r="L1799" i="2"/>
  <c r="L1763" i="2"/>
  <c r="L1719" i="2"/>
  <c r="L1683" i="2"/>
  <c r="L1597" i="2"/>
  <c r="L1581" i="2"/>
  <c r="L1565" i="2"/>
  <c r="L1549" i="2"/>
  <c r="L1533" i="2"/>
  <c r="L1517" i="2"/>
  <c r="L1501" i="2"/>
  <c r="L1485" i="2"/>
  <c r="L1469" i="2"/>
  <c r="L1453" i="2"/>
  <c r="L1437" i="2"/>
  <c r="L1421" i="2"/>
  <c r="L1405" i="2"/>
  <c r="L1389" i="2"/>
  <c r="L1373" i="2"/>
  <c r="L1357" i="2"/>
  <c r="L1341" i="2"/>
  <c r="L1325" i="2"/>
  <c r="L1309" i="2"/>
  <c r="L1293" i="2"/>
  <c r="L1277" i="2"/>
  <c r="L1261" i="2"/>
  <c r="L1245" i="2"/>
  <c r="L1229" i="2"/>
  <c r="L1213" i="2"/>
  <c r="L1197" i="2"/>
  <c r="L1181" i="2"/>
  <c r="L1165" i="2"/>
  <c r="L1149" i="2"/>
  <c r="L1133" i="2"/>
  <c r="L1117" i="2"/>
  <c r="L1101" i="2"/>
  <c r="L1831" i="2"/>
  <c r="L1711" i="2"/>
  <c r="L1679" i="2"/>
  <c r="L1663" i="2"/>
  <c r="L1647" i="2"/>
  <c r="L1631" i="2"/>
  <c r="L1604" i="2"/>
  <c r="L1588" i="2"/>
  <c r="L1572" i="2"/>
  <c r="L1556" i="2"/>
  <c r="L1540" i="2"/>
  <c r="L1524" i="2"/>
  <c r="L1508" i="2"/>
  <c r="L1492" i="2"/>
  <c r="L1476" i="2"/>
  <c r="L1460" i="2"/>
  <c r="L1444" i="2"/>
  <c r="L1428" i="2"/>
  <c r="L1412" i="2"/>
  <c r="L1396" i="2"/>
  <c r="L1380" i="2"/>
  <c r="L1364" i="2"/>
  <c r="L1348" i="2"/>
  <c r="L1332" i="2"/>
  <c r="L1316" i="2"/>
  <c r="L1300" i="2"/>
  <c r="L1284" i="2"/>
  <c r="L1268" i="2"/>
  <c r="L1252" i="2"/>
  <c r="L1236" i="2"/>
  <c r="L1220" i="2"/>
  <c r="L1204" i="2"/>
  <c r="L1188" i="2"/>
  <c r="L1172" i="2"/>
  <c r="L1156" i="2"/>
  <c r="L1140" i="2"/>
  <c r="L1124" i="2"/>
  <c r="L1108" i="2"/>
  <c r="L1092" i="2"/>
  <c r="L1076" i="2"/>
  <c r="L1069" i="2"/>
  <c r="L1053" i="2"/>
  <c r="L1037" i="2"/>
  <c r="L1021" i="2"/>
  <c r="L1005" i="2"/>
  <c r="L989" i="2"/>
  <c r="L973" i="2"/>
  <c r="L957" i="2"/>
  <c r="L941" i="2"/>
  <c r="L925" i="2"/>
  <c r="L909" i="2"/>
  <c r="L893" i="2"/>
  <c r="L877" i="2"/>
  <c r="L861" i="2"/>
  <c r="L845" i="2"/>
  <c r="L829" i="2"/>
  <c r="L813" i="2"/>
  <c r="L797" i="2"/>
  <c r="L781" i="2"/>
  <c r="L765" i="2"/>
  <c r="L749" i="2"/>
  <c r="L733" i="2"/>
  <c r="L717" i="2"/>
  <c r="L701" i="2"/>
  <c r="L685" i="2"/>
  <c r="L669" i="2"/>
  <c r="L653" i="2"/>
  <c r="L637" i="2"/>
  <c r="L621" i="2"/>
  <c r="L605" i="2"/>
  <c r="L589" i="2"/>
  <c r="L573" i="2"/>
  <c r="L557" i="2"/>
  <c r="L541" i="2"/>
  <c r="L525" i="2"/>
  <c r="L509" i="2"/>
  <c r="L493" i="2"/>
  <c r="L477" i="2"/>
  <c r="L461" i="2"/>
  <c r="L445" i="2"/>
  <c r="L429" i="2"/>
  <c r="L413" i="2"/>
  <c r="L397" i="2"/>
  <c r="L381" i="2"/>
  <c r="L365" i="2"/>
  <c r="L349" i="2"/>
  <c r="L333" i="2"/>
  <c r="L317" i="2"/>
  <c r="L301" i="2"/>
  <c r="L1064" i="2"/>
  <c r="L1048" i="2"/>
  <c r="L1032" i="2"/>
  <c r="L1016" i="2"/>
  <c r="L1000" i="2"/>
  <c r="L984" i="2"/>
  <c r="L968" i="2"/>
  <c r="L952" i="2"/>
  <c r="L936" i="2"/>
  <c r="L920" i="2"/>
  <c r="L904" i="2"/>
  <c r="L888" i="2"/>
  <c r="L872" i="2"/>
  <c r="L856" i="2"/>
  <c r="L840" i="2"/>
  <c r="L824" i="2"/>
  <c r="L808" i="2"/>
  <c r="L792" i="2"/>
  <c r="L776" i="2"/>
  <c r="L760" i="2"/>
  <c r="L744" i="2"/>
  <c r="L728" i="2"/>
  <c r="L712" i="2"/>
  <c r="L696" i="2"/>
  <c r="L680" i="2"/>
  <c r="L664" i="2"/>
  <c r="L648" i="2"/>
  <c r="L1067" i="2"/>
  <c r="L1051" i="2"/>
  <c r="L1035" i="2"/>
  <c r="L1019" i="2"/>
  <c r="L1003" i="2"/>
  <c r="L987" i="2"/>
  <c r="L971" i="2"/>
  <c r="L955" i="2"/>
  <c r="L939" i="2"/>
  <c r="L923" i="2"/>
  <c r="L907" i="2"/>
  <c r="L891" i="2"/>
  <c r="L875" i="2"/>
  <c r="L859" i="2"/>
  <c r="L843" i="2"/>
  <c r="L827" i="2"/>
  <c r="L811" i="2"/>
  <c r="L795" i="2"/>
  <c r="L779" i="2"/>
  <c r="L763" i="2"/>
  <c r="L747" i="2"/>
  <c r="L731" i="2"/>
  <c r="L715" i="2"/>
  <c r="L699" i="2"/>
  <c r="L683" i="2"/>
  <c r="L667" i="2"/>
  <c r="L651" i="2"/>
  <c r="L635" i="2"/>
  <c r="L619" i="2"/>
  <c r="L603" i="2"/>
  <c r="L587" i="2"/>
  <c r="L571" i="2"/>
  <c r="L555" i="2"/>
  <c r="L539" i="2"/>
  <c r="L523" i="2"/>
  <c r="L507" i="2"/>
  <c r="L491" i="2"/>
  <c r="L475" i="2"/>
  <c r="L459" i="2"/>
  <c r="L443" i="2"/>
  <c r="L427" i="2"/>
  <c r="L411" i="2"/>
  <c r="L395" i="2"/>
  <c r="L379" i="2"/>
  <c r="L363" i="2"/>
  <c r="L347" i="2"/>
  <c r="L331" i="2"/>
  <c r="L315" i="2"/>
  <c r="L299" i="2"/>
  <c r="L283" i="2"/>
  <c r="L1085" i="2"/>
  <c r="L1070" i="2"/>
  <c r="L1054" i="2"/>
  <c r="L1038" i="2"/>
  <c r="L1022" i="2"/>
  <c r="L1006" i="2"/>
  <c r="L990" i="2"/>
  <c r="L974" i="2"/>
  <c r="L958" i="2"/>
  <c r="L942" i="2"/>
  <c r="L926" i="2"/>
  <c r="L910" i="2"/>
  <c r="L894" i="2"/>
  <c r="L878" i="2"/>
  <c r="L862" i="2"/>
  <c r="L846" i="2"/>
  <c r="L830" i="2"/>
  <c r="L814" i="2"/>
  <c r="L798" i="2"/>
  <c r="L782" i="2"/>
  <c r="L766" i="2"/>
  <c r="L750" i="2"/>
  <c r="L734" i="2"/>
  <c r="L718" i="2"/>
  <c r="L702" i="2"/>
  <c r="L686" i="2"/>
  <c r="L670" i="2"/>
  <c r="L654" i="2"/>
  <c r="L638" i="2"/>
  <c r="L622" i="2"/>
  <c r="L606" i="2"/>
  <c r="L590" i="2"/>
  <c r="L574" i="2"/>
  <c r="L558" i="2"/>
  <c r="L542" i="2"/>
  <c r="L526" i="2"/>
  <c r="L510" i="2"/>
  <c r="L494" i="2"/>
  <c r="L478" i="2"/>
  <c r="L462" i="2"/>
  <c r="L446" i="2"/>
  <c r="L430" i="2"/>
  <c r="L414" i="2"/>
  <c r="L398" i="2"/>
  <c r="L382" i="2"/>
  <c r="L366" i="2"/>
  <c r="L350" i="2"/>
  <c r="L334" i="2"/>
  <c r="L318" i="2"/>
  <c r="L302" i="2"/>
  <c r="L286" i="2"/>
  <c r="L270" i="2"/>
  <c r="L592" i="2"/>
  <c r="L528" i="2"/>
  <c r="L480" i="2"/>
  <c r="L400" i="2"/>
  <c r="L348" i="2"/>
  <c r="L300" i="2"/>
  <c r="L280" i="2"/>
  <c r="L268" i="2"/>
  <c r="L258" i="2"/>
  <c r="L242" i="2"/>
  <c r="L226" i="2"/>
  <c r="L210" i="2"/>
  <c r="L194" i="2"/>
  <c r="L178" i="2"/>
  <c r="L162" i="2"/>
  <c r="L146" i="2"/>
  <c r="L130" i="2"/>
  <c r="L114" i="2"/>
  <c r="L98" i="2"/>
  <c r="L82" i="2"/>
  <c r="L66" i="2"/>
  <c r="L50" i="2"/>
  <c r="L34" i="2"/>
  <c r="L18" i="2"/>
  <c r="L624" i="2"/>
  <c r="L552" i="2"/>
  <c r="L468" i="2"/>
  <c r="L420" i="2"/>
  <c r="L340" i="2"/>
  <c r="L285" i="2"/>
  <c r="L265" i="2"/>
  <c r="L249" i="2"/>
  <c r="L233" i="2"/>
  <c r="L217" i="2"/>
  <c r="L201" i="2"/>
  <c r="L185" i="2"/>
  <c r="L169" i="2"/>
  <c r="L153" i="2"/>
  <c r="L137" i="2"/>
  <c r="L121" i="2"/>
  <c r="L105" i="2"/>
  <c r="L89" i="2"/>
  <c r="L73" i="2"/>
  <c r="L57" i="2"/>
  <c r="L41" i="2"/>
  <c r="L25" i="2"/>
  <c r="L9" i="2"/>
  <c r="L596" i="2"/>
  <c r="L544" i="2"/>
  <c r="L484" i="2"/>
  <c r="L404" i="2"/>
  <c r="L352" i="2"/>
  <c r="L304" i="2"/>
  <c r="L260" i="2"/>
  <c r="L244" i="2"/>
  <c r="L228" i="2"/>
  <c r="L212" i="2"/>
  <c r="L196" i="2"/>
  <c r="L180" i="2"/>
  <c r="L164" i="2"/>
  <c r="L148" i="2"/>
  <c r="L132" i="2"/>
  <c r="L116" i="2"/>
  <c r="L100" i="2"/>
  <c r="L84" i="2"/>
  <c r="L68" i="2"/>
  <c r="L52" i="2"/>
  <c r="L36" i="2"/>
  <c r="L20" i="2"/>
  <c r="L4" i="2"/>
  <c r="L588" i="2"/>
  <c r="L508" i="2"/>
  <c r="L448" i="2"/>
  <c r="L396" i="2"/>
  <c r="L324" i="2"/>
  <c r="L251" i="2"/>
  <c r="L235" i="2"/>
  <c r="L219" i="2"/>
  <c r="L203" i="2"/>
  <c r="L187" i="2"/>
  <c r="L171" i="2"/>
  <c r="L155" i="2"/>
  <c r="L139" i="2"/>
  <c r="L123" i="2"/>
  <c r="L107" i="2"/>
  <c r="L91" i="2"/>
  <c r="L75" i="2"/>
  <c r="L59" i="2"/>
  <c r="L43" i="2"/>
  <c r="L27" i="2"/>
  <c r="L11" i="2"/>
  <c r="L4017" i="2"/>
  <c r="L4051" i="2"/>
  <c r="L4035" i="2"/>
  <c r="L3992" i="2"/>
  <c r="L3976" i="2"/>
  <c r="L3991" i="2"/>
  <c r="L3909" i="2"/>
  <c r="L3845" i="2"/>
  <c r="L3890" i="2"/>
  <c r="L3919" i="2"/>
  <c r="L3964" i="2"/>
  <c r="L3771" i="2"/>
  <c r="L3812" i="2"/>
  <c r="L3860" i="2"/>
  <c r="L3781" i="2"/>
  <c r="L3719" i="2"/>
  <c r="L3736" i="2"/>
  <c r="L3745" i="2"/>
  <c r="L3686" i="2"/>
  <c r="L3602" i="2"/>
  <c r="L3514" i="2"/>
  <c r="L3671" i="2"/>
  <c r="L3587" i="2"/>
  <c r="L3499" i="2"/>
  <c r="L3636" i="2"/>
  <c r="L3552" i="2"/>
  <c r="L3601" i="2"/>
  <c r="L3417" i="2"/>
  <c r="L3353" i="2"/>
  <c r="L3513" i="2"/>
  <c r="L3402" i="2"/>
  <c r="L3318" i="2"/>
  <c r="L3517" i="2"/>
  <c r="L3443" i="2"/>
  <c r="L3379" i="2"/>
  <c r="L3335" i="2"/>
  <c r="L3408" i="2"/>
  <c r="L3316" i="2"/>
  <c r="L3237" i="2"/>
  <c r="L3193" i="2"/>
  <c r="L3129" i="2"/>
  <c r="L3400" i="2"/>
  <c r="L3250" i="2"/>
  <c r="L3210" i="2"/>
  <c r="L3649" i="2"/>
  <c r="L3295" i="2"/>
  <c r="L3231" i="2"/>
  <c r="L3147" i="2"/>
  <c r="L3118" i="2"/>
  <c r="L3030" i="2"/>
  <c r="L2946" i="2"/>
  <c r="L2862" i="2"/>
  <c r="L2774" i="2"/>
  <c r="L3264" i="2"/>
  <c r="L3067" i="2"/>
  <c r="L2979" i="2"/>
  <c r="L2895" i="2"/>
  <c r="L2813" i="2"/>
  <c r="L3637" i="2"/>
  <c r="L3092" i="2"/>
  <c r="L3008" i="2"/>
  <c r="L2920" i="2"/>
  <c r="L2836" i="2"/>
  <c r="L2752" i="2"/>
  <c r="L2897" i="2"/>
  <c r="L3013" i="2"/>
  <c r="L3041" i="2"/>
  <c r="L3268" i="2"/>
  <c r="L2723" i="2"/>
  <c r="L2635" i="2"/>
  <c r="L2567" i="2"/>
  <c r="L2706" i="2"/>
  <c r="L2642" i="2"/>
  <c r="L2578" i="2"/>
  <c r="L2721" i="2"/>
  <c r="L2641" i="2"/>
  <c r="L2593" i="2"/>
  <c r="L2696" i="2"/>
  <c r="L2616" i="2"/>
  <c r="L2542" i="2"/>
  <c r="L2462" i="2"/>
  <c r="L2561" i="2"/>
  <c r="L2547" i="2"/>
  <c r="L2451" i="2"/>
  <c r="L2387" i="2"/>
  <c r="L2354" i="2"/>
  <c r="L2299" i="2"/>
  <c r="L2235" i="2"/>
  <c r="L2171" i="2"/>
  <c r="L2107" i="2"/>
  <c r="L2043" i="2"/>
  <c r="L1979" i="2"/>
  <c r="L2298" i="2"/>
  <c r="L2234" i="2"/>
  <c r="L2170" i="2"/>
  <c r="L2106" i="2"/>
  <c r="L2042" i="2"/>
  <c r="L1978" i="2"/>
  <c r="L1914" i="2"/>
  <c r="L2321" i="2"/>
  <c r="L2257" i="2"/>
  <c r="L2177" i="2"/>
  <c r="L2113" i="2"/>
  <c r="L2065" i="2"/>
  <c r="L2001" i="2"/>
  <c r="L1905" i="2"/>
  <c r="L2108" i="2"/>
  <c r="L1886" i="2"/>
  <c r="L1822" i="2"/>
  <c r="L1758" i="2"/>
  <c r="L1694" i="2"/>
  <c r="L1630" i="2"/>
  <c r="L2220" i="2"/>
  <c r="L1897" i="2"/>
  <c r="L1833" i="2"/>
  <c r="L1769" i="2"/>
  <c r="L1705" i="2"/>
  <c r="L1657" i="2"/>
  <c r="L2288" i="2"/>
  <c r="L1960" i="2"/>
  <c r="L1911" i="2"/>
  <c r="L1844" i="2"/>
  <c r="L1780" i="2"/>
  <c r="L1716" i="2"/>
  <c r="L2068" i="2"/>
  <c r="L1924" i="2"/>
  <c r="L1803" i="2"/>
  <c r="L1640" i="2"/>
  <c r="L1575" i="2"/>
  <c r="L1527" i="2"/>
  <c r="L1463" i="2"/>
  <c r="L1399" i="2"/>
  <c r="L1335" i="2"/>
  <c r="L1271" i="2"/>
  <c r="L1207" i="2"/>
  <c r="L1143" i="2"/>
  <c r="L1079" i="2"/>
  <c r="L1598" i="2"/>
  <c r="L1534" i="2"/>
  <c r="L1454" i="2"/>
  <c r="L1390" i="2"/>
  <c r="L1326" i="2"/>
  <c r="L1246" i="2"/>
  <c r="L1182" i="2"/>
  <c r="L1134" i="2"/>
  <c r="L1086" i="2"/>
  <c r="L1783" i="2"/>
  <c r="L1605" i="2"/>
  <c r="L1557" i="2"/>
  <c r="L1525" i="2"/>
  <c r="L1477" i="2"/>
  <c r="L1445" i="2"/>
  <c r="L1397" i="2"/>
  <c r="L1349" i="2"/>
  <c r="L1301" i="2"/>
  <c r="L1269" i="2"/>
  <c r="L1205" i="2"/>
  <c r="L1141" i="2"/>
  <c r="L1855" i="2"/>
  <c r="L1671" i="2"/>
  <c r="L1623" i="2"/>
  <c r="L1548" i="2"/>
  <c r="L1484" i="2"/>
  <c r="L1404" i="2"/>
  <c r="L1340" i="2"/>
  <c r="L1276" i="2"/>
  <c r="L1212" i="2"/>
  <c r="L1148" i="2"/>
  <c r="L1084" i="2"/>
  <c r="L1013" i="2"/>
  <c r="L965" i="2"/>
  <c r="L901" i="2"/>
  <c r="L837" i="2"/>
  <c r="L773" i="2"/>
  <c r="L709" i="2"/>
  <c r="L645" i="2"/>
  <c r="L581" i="2"/>
  <c r="L517" i="2"/>
  <c r="L469" i="2"/>
  <c r="L373" i="2"/>
  <c r="L309" i="2"/>
  <c r="L1008" i="2"/>
  <c r="L944" i="2"/>
  <c r="L864" i="2"/>
  <c r="L800" i="2"/>
  <c r="L736" i="2"/>
  <c r="L688" i="2"/>
  <c r="L1059" i="2"/>
  <c r="L995" i="2"/>
  <c r="L947" i="2"/>
  <c r="L899" i="2"/>
  <c r="L867" i="2"/>
  <c r="L819" i="2"/>
  <c r="L787" i="2"/>
  <c r="L739" i="2"/>
  <c r="L707" i="2"/>
  <c r="L675" i="2"/>
  <c r="L643" i="2"/>
  <c r="L579" i="2"/>
  <c r="L547" i="2"/>
  <c r="L483" i="2"/>
  <c r="L419" i="2"/>
  <c r="L355" i="2"/>
  <c r="L307" i="2"/>
  <c r="L1062" i="2"/>
  <c r="L998" i="2"/>
  <c r="L934" i="2"/>
  <c r="L886" i="2"/>
  <c r="L822" i="2"/>
  <c r="L758" i="2"/>
  <c r="L694" i="2"/>
  <c r="L630" i="2"/>
  <c r="L550" i="2"/>
  <c r="L518" i="2"/>
  <c r="L470" i="2"/>
  <c r="L422" i="2"/>
  <c r="L358" i="2"/>
  <c r="L310" i="2"/>
  <c r="L512" i="2"/>
  <c r="L288" i="2"/>
  <c r="L234" i="2"/>
  <c r="L170" i="2"/>
  <c r="L106" i="2"/>
  <c r="L42" i="2"/>
  <c r="L500" i="2"/>
  <c r="L277" i="2"/>
  <c r="L193" i="2"/>
  <c r="L113" i="2"/>
  <c r="L33" i="2"/>
  <c r="L460" i="2"/>
  <c r="L220" i="2"/>
  <c r="L140" i="2"/>
  <c r="L76" i="2"/>
  <c r="L12" i="2"/>
  <c r="L416" i="2"/>
  <c r="L211" i="2"/>
  <c r="L147" i="2"/>
  <c r="L83" i="2"/>
  <c r="L19" i="2"/>
  <c r="L4048" i="2"/>
  <c r="L4028" i="2"/>
  <c r="L4065" i="2"/>
  <c r="L4045" i="2"/>
  <c r="L4025" i="2"/>
  <c r="L4058" i="2"/>
  <c r="L4038" i="2"/>
  <c r="L4018" i="2"/>
  <c r="L4055" i="2"/>
  <c r="L4006" i="2"/>
  <c r="L3986" i="2"/>
  <c r="L3962" i="2"/>
  <c r="L4027" i="2"/>
  <c r="L3997" i="2"/>
  <c r="L3981" i="2"/>
  <c r="L3947" i="2"/>
  <c r="L3965" i="2"/>
  <c r="L3944" i="2"/>
  <c r="L3993" i="2"/>
  <c r="L3980" i="2"/>
  <c r="L3967" i="2"/>
  <c r="L3937" i="2"/>
  <c r="L3917" i="2"/>
  <c r="L3893" i="2"/>
  <c r="L3873" i="2"/>
  <c r="L3853" i="2"/>
  <c r="L3938" i="2"/>
  <c r="L3918" i="2"/>
  <c r="L3898" i="2"/>
  <c r="L3874" i="2"/>
  <c r="L3854" i="2"/>
  <c r="L3969" i="2"/>
  <c r="L3923" i="2"/>
  <c r="L3903" i="2"/>
  <c r="L3883" i="2"/>
  <c r="L3859" i="2"/>
  <c r="L3999" i="2"/>
  <c r="L3924" i="2"/>
  <c r="L3839" i="2"/>
  <c r="L3819" i="2"/>
  <c r="L3799" i="2"/>
  <c r="L3775" i="2"/>
  <c r="L3892" i="2"/>
  <c r="L3840" i="2"/>
  <c r="L3816" i="2"/>
  <c r="L3796" i="2"/>
  <c r="L3776" i="2"/>
  <c r="L3880" i="2"/>
  <c r="L3829" i="2"/>
  <c r="L3809" i="2"/>
  <c r="L3785" i="2"/>
  <c r="L3884" i="2"/>
  <c r="L3767" i="2"/>
  <c r="L3743" i="2"/>
  <c r="L3723" i="2"/>
  <c r="L3703" i="2"/>
  <c r="L3679" i="2"/>
  <c r="L3826" i="2"/>
  <c r="L3765" i="2"/>
  <c r="L3740" i="2"/>
  <c r="L3720" i="2"/>
  <c r="L3700" i="2"/>
  <c r="L3676" i="2"/>
  <c r="L3814" i="2"/>
  <c r="L3753" i="2"/>
  <c r="L3729" i="2"/>
  <c r="L3709" i="2"/>
  <c r="L3762" i="2"/>
  <c r="L3689" i="2"/>
  <c r="L3670" i="2"/>
  <c r="L3650" i="2"/>
  <c r="L3626" i="2"/>
  <c r="L3606" i="2"/>
  <c r="L3586" i="2"/>
  <c r="L3562" i="2"/>
  <c r="L3542" i="2"/>
  <c r="L3522" i="2"/>
  <c r="L3498" i="2"/>
  <c r="L3478" i="2"/>
  <c r="L3734" i="2"/>
  <c r="L3673" i="2"/>
  <c r="L3655" i="2"/>
  <c r="L3635" i="2"/>
  <c r="L3611" i="2"/>
  <c r="L3591" i="2"/>
  <c r="L3571" i="2"/>
  <c r="L3547" i="2"/>
  <c r="L3527" i="2"/>
  <c r="L3507" i="2"/>
  <c r="L3483" i="2"/>
  <c r="L3726" i="2"/>
  <c r="L3664" i="2"/>
  <c r="L3640" i="2"/>
  <c r="L3620" i="2"/>
  <c r="L3600" i="2"/>
  <c r="L3576" i="2"/>
  <c r="L3556" i="2"/>
  <c r="L3536" i="2"/>
  <c r="L3512" i="2"/>
  <c r="L3492" i="2"/>
  <c r="L3834" i="2"/>
  <c r="L3609" i="2"/>
  <c r="L3541" i="2"/>
  <c r="L3465" i="2"/>
  <c r="L3441" i="2"/>
  <c r="L3421" i="2"/>
  <c r="L3401" i="2"/>
  <c r="L3377" i="2"/>
  <c r="L3357" i="2"/>
  <c r="L3337" i="2"/>
  <c r="L3313" i="2"/>
  <c r="L3629" i="2"/>
  <c r="L3533" i="2"/>
  <c r="L3470" i="2"/>
  <c r="L3450" i="2"/>
  <c r="L3430" i="2"/>
  <c r="L3406" i="2"/>
  <c r="L3386" i="2"/>
  <c r="L3366" i="2"/>
  <c r="L3342" i="2"/>
  <c r="L3322" i="2"/>
  <c r="L3302" i="2"/>
  <c r="L3589" i="2"/>
  <c r="L3537" i="2"/>
  <c r="L3471" i="2"/>
  <c r="L3447" i="2"/>
  <c r="L3427" i="2"/>
  <c r="L3407" i="2"/>
  <c r="L3383" i="2"/>
  <c r="L3363" i="2"/>
  <c r="L3343" i="2"/>
  <c r="L3319" i="2"/>
  <c r="L3694" i="2"/>
  <c r="L3424" i="2"/>
  <c r="L3372" i="2"/>
  <c r="L3340" i="2"/>
  <c r="L3285" i="2"/>
  <c r="L3261" i="2"/>
  <c r="L3241" i="2"/>
  <c r="L3221" i="2"/>
  <c r="L3197" i="2"/>
  <c r="L3177" i="2"/>
  <c r="L3157" i="2"/>
  <c r="L3133" i="2"/>
  <c r="L3509" i="2"/>
  <c r="L3444" i="2"/>
  <c r="L3298" i="2"/>
  <c r="L3278" i="2"/>
  <c r="L3258" i="2"/>
  <c r="L3234" i="2"/>
  <c r="L3214" i="2"/>
  <c r="L3194" i="2"/>
  <c r="L3170" i="2"/>
  <c r="L3150" i="2"/>
  <c r="L3130" i="2"/>
  <c r="L3420" i="2"/>
  <c r="L3376" i="2"/>
  <c r="L3320" i="2"/>
  <c r="L3279" i="2"/>
  <c r="L3259" i="2"/>
  <c r="L3239" i="2"/>
  <c r="L3215" i="2"/>
  <c r="L3195" i="2"/>
  <c r="L3175" i="2"/>
  <c r="L3151" i="2"/>
  <c r="L3131" i="2"/>
  <c r="L3252" i="2"/>
  <c r="L3196" i="2"/>
  <c r="L3122" i="2"/>
  <c r="L3102" i="2"/>
  <c r="L3078" i="2"/>
  <c r="L3058" i="2"/>
  <c r="L3038" i="2"/>
  <c r="L3014" i="2"/>
  <c r="L2994" i="2"/>
  <c r="L2974" i="2"/>
  <c r="L2950" i="2"/>
  <c r="L2930" i="2"/>
  <c r="L2910" i="2"/>
  <c r="L2886" i="2"/>
  <c r="L2866" i="2"/>
  <c r="L2846" i="2"/>
  <c r="L2822" i="2"/>
  <c r="L2802" i="2"/>
  <c r="L2782" i="2"/>
  <c r="L2758" i="2"/>
  <c r="L2738" i="2"/>
  <c r="L3448" i="2"/>
  <c r="L3272" i="2"/>
  <c r="L3184" i="2"/>
  <c r="L3115" i="2"/>
  <c r="L3091" i="2"/>
  <c r="L3071" i="2"/>
  <c r="L3051" i="2"/>
  <c r="L3027" i="2"/>
  <c r="L3007" i="2"/>
  <c r="L2987" i="2"/>
  <c r="L2963" i="2"/>
  <c r="L2943" i="2"/>
  <c r="L2923" i="2"/>
  <c r="L2899" i="2"/>
  <c r="L2879" i="2"/>
  <c r="L2859" i="2"/>
  <c r="L2837" i="2"/>
  <c r="L2817" i="2"/>
  <c r="L2797" i="2"/>
  <c r="L2773" i="2"/>
  <c r="L2753" i="2"/>
  <c r="L2733" i="2"/>
  <c r="L3248" i="2"/>
  <c r="L3188" i="2"/>
  <c r="L3120" i="2"/>
  <c r="L3096" i="2"/>
  <c r="L3076" i="2"/>
  <c r="L3056" i="2"/>
  <c r="L3032" i="2"/>
  <c r="L3012" i="2"/>
  <c r="L2992" i="2"/>
  <c r="L2968" i="2"/>
  <c r="L2948" i="2"/>
  <c r="L2928" i="2"/>
  <c r="L2904" i="2"/>
  <c r="L2884" i="2"/>
  <c r="L2864" i="2"/>
  <c r="L2840" i="2"/>
  <c r="L2820" i="2"/>
  <c r="L2800" i="2"/>
  <c r="L2776" i="2"/>
  <c r="L2756" i="2"/>
  <c r="L2736" i="2"/>
  <c r="L3089" i="2"/>
  <c r="L2997" i="2"/>
  <c r="L2925" i="2"/>
  <c r="L2865" i="2"/>
  <c r="L3276" i="2"/>
  <c r="L3109" i="2"/>
  <c r="L3021" i="2"/>
  <c r="L2949" i="2"/>
  <c r="L3472" i="2"/>
  <c r="L3053" i="2"/>
  <c r="L2965" i="2"/>
  <c r="L2893" i="2"/>
  <c r="L3284" i="2"/>
  <c r="L3085" i="2"/>
  <c r="L3017" i="2"/>
  <c r="L2905" i="2"/>
  <c r="L2731" i="2"/>
  <c r="L2707" i="2"/>
  <c r="L2683" i="2"/>
  <c r="L2663" i="2"/>
  <c r="L2643" i="2"/>
  <c r="L2619" i="2"/>
  <c r="L2603" i="2"/>
  <c r="L2587" i="2"/>
  <c r="L2571" i="2"/>
  <c r="L2791" i="2"/>
  <c r="L2726" i="2"/>
  <c r="L2710" i="2"/>
  <c r="L2694" i="2"/>
  <c r="L2678" i="2"/>
  <c r="L2662" i="2"/>
  <c r="L2646" i="2"/>
  <c r="L2630" i="2"/>
  <c r="L2614" i="2"/>
  <c r="L2598" i="2"/>
  <c r="L2582" i="2"/>
  <c r="L2819" i="2"/>
  <c r="L2771" i="2"/>
  <c r="L2755" i="2"/>
  <c r="L2725" i="2"/>
  <c r="L2709" i="2"/>
  <c r="L2693" i="2"/>
  <c r="L2677" i="2"/>
  <c r="L2661" i="2"/>
  <c r="L2645" i="2"/>
  <c r="L2629" i="2"/>
  <c r="L2613" i="2"/>
  <c r="L2597" i="2"/>
  <c r="L2581" i="2"/>
  <c r="L2565" i="2"/>
  <c r="L2787" i="2"/>
  <c r="L2716" i="2"/>
  <c r="L2700" i="2"/>
  <c r="L2684" i="2"/>
  <c r="L2668" i="2"/>
  <c r="L2652" i="2"/>
  <c r="L2636" i="2"/>
  <c r="L2620" i="2"/>
  <c r="L2604" i="2"/>
  <c r="L2588" i="2"/>
  <c r="L2572" i="2"/>
  <c r="L2562" i="2"/>
  <c r="L2546" i="2"/>
  <c r="L2530" i="2"/>
  <c r="L2514" i="2"/>
  <c r="L2498" i="2"/>
  <c r="L2482" i="2"/>
  <c r="L2466" i="2"/>
  <c r="L2450" i="2"/>
  <c r="L2434" i="2"/>
  <c r="L2418" i="2"/>
  <c r="L2402" i="2"/>
  <c r="L2386" i="2"/>
  <c r="L2370" i="2"/>
  <c r="L2549" i="2"/>
  <c r="L2533" i="2"/>
  <c r="L2517" i="2"/>
  <c r="L2501" i="2"/>
  <c r="L2485" i="2"/>
  <c r="L2469" i="2"/>
  <c r="L2453" i="2"/>
  <c r="L2437" i="2"/>
  <c r="L2421" i="2"/>
  <c r="L2405" i="2"/>
  <c r="L2389" i="2"/>
  <c r="L2373" i="2"/>
  <c r="L2560" i="2"/>
  <c r="L2544" i="2"/>
  <c r="L2528" i="2"/>
  <c r="L2512" i="2"/>
  <c r="L2496" i="2"/>
  <c r="L2480" i="2"/>
  <c r="L2464" i="2"/>
  <c r="L2448" i="2"/>
  <c r="L2432" i="2"/>
  <c r="L2416" i="2"/>
  <c r="L2400" i="2"/>
  <c r="L2384" i="2"/>
  <c r="L2368" i="2"/>
  <c r="L2551" i="2"/>
  <c r="L2535" i="2"/>
  <c r="L2519" i="2"/>
  <c r="L2503" i="2"/>
  <c r="L2487" i="2"/>
  <c r="L2471" i="2"/>
  <c r="L2455" i="2"/>
  <c r="L2439" i="2"/>
  <c r="L2423" i="2"/>
  <c r="L2407" i="2"/>
  <c r="L2391" i="2"/>
  <c r="L2375" i="2"/>
  <c r="L2359" i="2"/>
  <c r="L2343" i="2"/>
  <c r="L2360" i="2"/>
  <c r="L2346" i="2"/>
  <c r="L2335" i="2"/>
  <c r="L2319" i="2"/>
  <c r="L2303" i="2"/>
  <c r="L2287" i="2"/>
  <c r="L2271" i="2"/>
  <c r="L2255" i="2"/>
  <c r="L2239" i="2"/>
  <c r="L2223" i="2"/>
  <c r="L2207" i="2"/>
  <c r="L2191" i="2"/>
  <c r="L2175" i="2"/>
  <c r="L2159" i="2"/>
  <c r="L2143" i="2"/>
  <c r="L2127" i="2"/>
  <c r="L2111" i="2"/>
  <c r="L2095" i="2"/>
  <c r="L2079" i="2"/>
  <c r="L2063" i="2"/>
  <c r="L2047" i="2"/>
  <c r="L2031" i="2"/>
  <c r="L2015" i="2"/>
  <c r="L1999" i="2"/>
  <c r="L1983" i="2"/>
  <c r="L1967" i="2"/>
  <c r="L2334" i="2"/>
  <c r="L2318" i="2"/>
  <c r="L2302" i="2"/>
  <c r="L2286" i="2"/>
  <c r="L2270" i="2"/>
  <c r="L2254" i="2"/>
  <c r="L2238" i="2"/>
  <c r="L2222" i="2"/>
  <c r="L2206" i="2"/>
  <c r="L2190" i="2"/>
  <c r="L2174" i="2"/>
  <c r="L2158" i="2"/>
  <c r="L2142" i="2"/>
  <c r="L2126" i="2"/>
  <c r="L2110" i="2"/>
  <c r="L2094" i="2"/>
  <c r="L2078" i="2"/>
  <c r="L2062" i="2"/>
  <c r="L2046" i="2"/>
  <c r="L2030" i="2"/>
  <c r="L2014" i="2"/>
  <c r="L1998" i="2"/>
  <c r="L1982" i="2"/>
  <c r="L1966" i="2"/>
  <c r="L1950" i="2"/>
  <c r="L1934" i="2"/>
  <c r="L1918" i="2"/>
  <c r="L2366" i="2"/>
  <c r="L2350" i="2"/>
  <c r="L2341" i="2"/>
  <c r="L2325" i="2"/>
  <c r="L2309" i="2"/>
  <c r="L2293" i="2"/>
  <c r="L2277" i="2"/>
  <c r="L2261" i="2"/>
  <c r="L2245" i="2"/>
  <c r="L2229" i="2"/>
  <c r="L2213" i="2"/>
  <c r="L2197" i="2"/>
  <c r="L2181" i="2"/>
  <c r="L2165" i="2"/>
  <c r="L2149" i="2"/>
  <c r="L2133" i="2"/>
  <c r="L2117" i="2"/>
  <c r="L2101" i="2"/>
  <c r="L2085" i="2"/>
  <c r="L2069" i="2"/>
  <c r="L2053" i="2"/>
  <c r="L2037" i="2"/>
  <c r="L2021" i="2"/>
  <c r="L2005" i="2"/>
  <c r="L1989" i="2"/>
  <c r="L1973" i="2"/>
  <c r="L1957" i="2"/>
  <c r="L1941" i="2"/>
  <c r="L1925" i="2"/>
  <c r="L1909" i="2"/>
  <c r="L2296" i="2"/>
  <c r="L2232" i="2"/>
  <c r="L2168" i="2"/>
  <c r="L2112" i="2"/>
  <c r="L2076" i="2"/>
  <c r="L2000" i="2"/>
  <c r="L1903" i="2"/>
  <c r="L1890" i="2"/>
  <c r="L1874" i="2"/>
  <c r="L1858" i="2"/>
  <c r="L1842" i="2"/>
  <c r="L1826" i="2"/>
  <c r="L1810" i="2"/>
  <c r="L1794" i="2"/>
  <c r="L1778" i="2"/>
  <c r="L1762" i="2"/>
  <c r="L1746" i="2"/>
  <c r="L1730" i="2"/>
  <c r="L1714" i="2"/>
  <c r="L1698" i="2"/>
  <c r="L1682" i="2"/>
  <c r="L1666" i="2"/>
  <c r="L1650" i="2"/>
  <c r="L1634" i="2"/>
  <c r="L1618" i="2"/>
  <c r="L2300" i="2"/>
  <c r="L2236" i="2"/>
  <c r="L2172" i="2"/>
  <c r="L2096" i="2"/>
  <c r="L2020" i="2"/>
  <c r="L1901" i="2"/>
  <c r="L1885" i="2"/>
  <c r="L1869" i="2"/>
  <c r="L1853" i="2"/>
  <c r="L1837" i="2"/>
  <c r="L1821" i="2"/>
  <c r="L1805" i="2"/>
  <c r="L1789" i="2"/>
  <c r="L1773" i="2"/>
  <c r="L1757" i="2"/>
  <c r="L1741" i="2"/>
  <c r="L1725" i="2"/>
  <c r="L1709" i="2"/>
  <c r="L1693" i="2"/>
  <c r="L1677" i="2"/>
  <c r="L1661" i="2"/>
  <c r="L1645" i="2"/>
  <c r="L1629" i="2"/>
  <c r="L1613" i="2"/>
  <c r="L2304" i="2"/>
  <c r="L2240" i="2"/>
  <c r="L2176" i="2"/>
  <c r="L2132" i="2"/>
  <c r="L2040" i="2"/>
  <c r="L1976" i="2"/>
  <c r="L1947" i="2"/>
  <c r="L1931" i="2"/>
  <c r="L1915" i="2"/>
  <c r="L1896" i="2"/>
  <c r="L1880" i="2"/>
  <c r="L1864" i="2"/>
  <c r="L1848" i="2"/>
  <c r="L1832" i="2"/>
  <c r="L1816" i="2"/>
  <c r="L1800" i="2"/>
  <c r="L1784" i="2"/>
  <c r="L1768" i="2"/>
  <c r="L1752" i="2"/>
  <c r="L1736" i="2"/>
  <c r="L1720" i="2"/>
  <c r="L1704" i="2"/>
  <c r="L2340" i="2"/>
  <c r="L2276" i="2"/>
  <c r="L2212" i="2"/>
  <c r="L2148" i="2"/>
  <c r="L2072" i="2"/>
  <c r="L2028" i="2"/>
  <c r="L1964" i="2"/>
  <c r="L1944" i="2"/>
  <c r="L1928" i="2"/>
  <c r="L1912" i="2"/>
  <c r="L1891" i="2"/>
  <c r="L1875" i="2"/>
  <c r="L1815" i="2"/>
  <c r="L1767" i="2"/>
  <c r="L1731" i="2"/>
  <c r="L1676" i="2"/>
  <c r="L1660" i="2"/>
  <c r="L1644" i="2"/>
  <c r="L1628" i="2"/>
  <c r="L1610" i="2"/>
  <c r="L1595" i="2"/>
  <c r="L1579" i="2"/>
  <c r="L1563" i="2"/>
  <c r="L1547" i="2"/>
  <c r="L1531" i="2"/>
  <c r="L1515" i="2"/>
  <c r="L1499" i="2"/>
  <c r="L1483" i="2"/>
  <c r="L1467" i="2"/>
  <c r="L1451" i="2"/>
  <c r="L1435" i="2"/>
  <c r="L1419" i="2"/>
  <c r="L1403" i="2"/>
  <c r="L1387" i="2"/>
  <c r="L1371" i="2"/>
  <c r="L1355" i="2"/>
  <c r="L1339" i="2"/>
  <c r="L1323" i="2"/>
  <c r="L1307" i="2"/>
  <c r="L1291" i="2"/>
  <c r="L1275" i="2"/>
  <c r="L1259" i="2"/>
  <c r="L1243" i="2"/>
  <c r="L1227" i="2"/>
  <c r="L1211" i="2"/>
  <c r="L1195" i="2"/>
  <c r="L1179" i="2"/>
  <c r="L1163" i="2"/>
  <c r="L1147" i="2"/>
  <c r="L1131" i="2"/>
  <c r="L1115" i="2"/>
  <c r="L1099" i="2"/>
  <c r="L1083" i="2"/>
  <c r="L1847" i="2"/>
  <c r="L1779" i="2"/>
  <c r="L1620" i="2"/>
  <c r="L1602" i="2"/>
  <c r="L1586" i="2"/>
  <c r="L1570" i="2"/>
  <c r="L1554" i="2"/>
  <c r="L1538" i="2"/>
  <c r="L1522" i="2"/>
  <c r="L1506" i="2"/>
  <c r="L1490" i="2"/>
  <c r="L1474" i="2"/>
  <c r="L1458" i="2"/>
  <c r="L1442" i="2"/>
  <c r="L1426" i="2"/>
  <c r="L1410" i="2"/>
  <c r="L1394" i="2"/>
  <c r="L1378" i="2"/>
  <c r="L1362" i="2"/>
  <c r="L1346" i="2"/>
  <c r="L1330" i="2"/>
  <c r="L1314" i="2"/>
  <c r="L1298" i="2"/>
  <c r="L1282" i="2"/>
  <c r="L1266" i="2"/>
  <c r="L1250" i="2"/>
  <c r="L1234" i="2"/>
  <c r="L1218" i="2"/>
  <c r="L1202" i="2"/>
  <c r="L1186" i="2"/>
  <c r="L1170" i="2"/>
  <c r="L1154" i="2"/>
  <c r="L1138" i="2"/>
  <c r="L1122" i="2"/>
  <c r="L1106" i="2"/>
  <c r="L1090" i="2"/>
  <c r="L1839" i="2"/>
  <c r="L1791" i="2"/>
  <c r="L1755" i="2"/>
  <c r="L1707" i="2"/>
  <c r="L1612" i="2"/>
  <c r="L1593" i="2"/>
  <c r="L1577" i="2"/>
  <c r="L1561" i="2"/>
  <c r="L1545" i="2"/>
  <c r="L1529" i="2"/>
  <c r="L1513" i="2"/>
  <c r="L1497" i="2"/>
  <c r="L1481" i="2"/>
  <c r="L1465" i="2"/>
  <c r="L1449" i="2"/>
  <c r="L1433" i="2"/>
  <c r="L1417" i="2"/>
  <c r="L1401" i="2"/>
  <c r="L1385" i="2"/>
  <c r="L1369" i="2"/>
  <c r="L1353" i="2"/>
  <c r="L1337" i="2"/>
  <c r="L1321" i="2"/>
  <c r="L1305" i="2"/>
  <c r="L1289" i="2"/>
  <c r="L1273" i="2"/>
  <c r="L1257" i="2"/>
  <c r="L1241" i="2"/>
  <c r="L1225" i="2"/>
  <c r="L1209" i="2"/>
  <c r="L1193" i="2"/>
  <c r="L1177" i="2"/>
  <c r="L1161" i="2"/>
  <c r="L1145" i="2"/>
  <c r="L1129" i="2"/>
  <c r="L1113" i="2"/>
  <c r="L1097" i="2"/>
  <c r="L1823" i="2"/>
  <c r="L1691" i="2"/>
  <c r="L1675" i="2"/>
  <c r="L1659" i="2"/>
  <c r="L1643" i="2"/>
  <c r="L1627" i="2"/>
  <c r="L1600" i="2"/>
  <c r="L1584" i="2"/>
  <c r="L1568" i="2"/>
  <c r="L1552" i="2"/>
  <c r="L1536" i="2"/>
  <c r="L1520" i="2"/>
  <c r="L1504" i="2"/>
  <c r="L1488" i="2"/>
  <c r="L1472" i="2"/>
  <c r="L1456" i="2"/>
  <c r="L1440" i="2"/>
  <c r="L1424" i="2"/>
  <c r="L1408" i="2"/>
  <c r="L1392" i="2"/>
  <c r="L1376" i="2"/>
  <c r="L1360" i="2"/>
  <c r="L1344" i="2"/>
  <c r="L1328" i="2"/>
  <c r="L1312" i="2"/>
  <c r="L1296" i="2"/>
  <c r="L1280" i="2"/>
  <c r="L1264" i="2"/>
  <c r="L1248" i="2"/>
  <c r="L1232" i="2"/>
  <c r="L1216" i="2"/>
  <c r="L1200" i="2"/>
  <c r="L1184" i="2"/>
  <c r="L1168" i="2"/>
  <c r="L1152" i="2"/>
  <c r="L1136" i="2"/>
  <c r="L1120" i="2"/>
  <c r="L1104" i="2"/>
  <c r="L1088" i="2"/>
  <c r="L1072" i="2"/>
  <c r="L1065" i="2"/>
  <c r="L1049" i="2"/>
  <c r="L1033" i="2"/>
  <c r="L1017" i="2"/>
  <c r="L1001" i="2"/>
  <c r="L985" i="2"/>
  <c r="L969" i="2"/>
  <c r="L953" i="2"/>
  <c r="L937" i="2"/>
  <c r="L921" i="2"/>
  <c r="L905" i="2"/>
  <c r="L889" i="2"/>
  <c r="L873" i="2"/>
  <c r="L857" i="2"/>
  <c r="L841" i="2"/>
  <c r="L825" i="2"/>
  <c r="L809" i="2"/>
  <c r="L793" i="2"/>
  <c r="L777" i="2"/>
  <c r="L761" i="2"/>
  <c r="L745" i="2"/>
  <c r="L729" i="2"/>
  <c r="L713" i="2"/>
  <c r="L697" i="2"/>
  <c r="L681" i="2"/>
  <c r="L665" i="2"/>
  <c r="L649" i="2"/>
  <c r="L633" i="2"/>
  <c r="L617" i="2"/>
  <c r="L601" i="2"/>
  <c r="L585" i="2"/>
  <c r="L569" i="2"/>
  <c r="L553" i="2"/>
  <c r="L537" i="2"/>
  <c r="L521" i="2"/>
  <c r="L505" i="2"/>
  <c r="L489" i="2"/>
  <c r="L473" i="2"/>
  <c r="L457" i="2"/>
  <c r="L441" i="2"/>
  <c r="L425" i="2"/>
  <c r="L409" i="2"/>
  <c r="L393" i="2"/>
  <c r="L377" i="2"/>
  <c r="L361" i="2"/>
  <c r="L345" i="2"/>
  <c r="L329" i="2"/>
  <c r="L313" i="2"/>
  <c r="L297" i="2"/>
  <c r="L1060" i="2"/>
  <c r="L1044" i="2"/>
  <c r="L1028" i="2"/>
  <c r="L1012" i="2"/>
  <c r="L996" i="2"/>
  <c r="L980" i="2"/>
  <c r="L964" i="2"/>
  <c r="L948" i="2"/>
  <c r="L932" i="2"/>
  <c r="L916" i="2"/>
  <c r="L900" i="2"/>
  <c r="L884" i="2"/>
  <c r="L868" i="2"/>
  <c r="L852" i="2"/>
  <c r="L836" i="2"/>
  <c r="L820" i="2"/>
  <c r="L804" i="2"/>
  <c r="L788" i="2"/>
  <c r="L772" i="2"/>
  <c r="L756" i="2"/>
  <c r="L740" i="2"/>
  <c r="L724" i="2"/>
  <c r="L708" i="2"/>
  <c r="L692" i="2"/>
  <c r="L676" i="2"/>
  <c r="L660" i="2"/>
  <c r="L644" i="2"/>
  <c r="L1063" i="2"/>
  <c r="L1047" i="2"/>
  <c r="L1031" i="2"/>
  <c r="L1015" i="2"/>
  <c r="L999" i="2"/>
  <c r="L983" i="2"/>
  <c r="L967" i="2"/>
  <c r="L951" i="2"/>
  <c r="L935" i="2"/>
  <c r="L919" i="2"/>
  <c r="L903" i="2"/>
  <c r="L887" i="2"/>
  <c r="L871" i="2"/>
  <c r="L855" i="2"/>
  <c r="L839" i="2"/>
  <c r="L823" i="2"/>
  <c r="L807" i="2"/>
  <c r="L791" i="2"/>
  <c r="L775" i="2"/>
  <c r="L759" i="2"/>
  <c r="L743" i="2"/>
  <c r="L727" i="2"/>
  <c r="L711" i="2"/>
  <c r="L695" i="2"/>
  <c r="L679" i="2"/>
  <c r="L663" i="2"/>
  <c r="L647" i="2"/>
  <c r="L631" i="2"/>
  <c r="L615" i="2"/>
  <c r="L599" i="2"/>
  <c r="L583" i="2"/>
  <c r="L567" i="2"/>
  <c r="L551" i="2"/>
  <c r="L535" i="2"/>
  <c r="L519" i="2"/>
  <c r="L503" i="2"/>
  <c r="L487" i="2"/>
  <c r="L471" i="2"/>
  <c r="L455" i="2"/>
  <c r="L439" i="2"/>
  <c r="L423" i="2"/>
  <c r="L407" i="2"/>
  <c r="L391" i="2"/>
  <c r="L375" i="2"/>
  <c r="L359" i="2"/>
  <c r="L343" i="2"/>
  <c r="L327" i="2"/>
  <c r="L311" i="2"/>
  <c r="L295" i="2"/>
  <c r="L279" i="2"/>
  <c r="L1081" i="2"/>
  <c r="L1066" i="2"/>
  <c r="L1050" i="2"/>
  <c r="L1034" i="2"/>
  <c r="L1018" i="2"/>
  <c r="L1002" i="2"/>
  <c r="L986" i="2"/>
  <c r="L970" i="2"/>
  <c r="L954" i="2"/>
  <c r="L938" i="2"/>
  <c r="L922" i="2"/>
  <c r="L906" i="2"/>
  <c r="L890" i="2"/>
  <c r="L874" i="2"/>
  <c r="L858" i="2"/>
  <c r="L842" i="2"/>
  <c r="L826" i="2"/>
  <c r="L810" i="2"/>
  <c r="L794" i="2"/>
  <c r="L778" i="2"/>
  <c r="L762" i="2"/>
  <c r="L746" i="2"/>
  <c r="L730" i="2"/>
  <c r="L714" i="2"/>
  <c r="L698" i="2"/>
  <c r="L682" i="2"/>
  <c r="L666" i="2"/>
  <c r="L650" i="2"/>
  <c r="L634" i="2"/>
  <c r="L618" i="2"/>
  <c r="L602" i="2"/>
  <c r="L586" i="2"/>
  <c r="L570" i="2"/>
  <c r="L554" i="2"/>
  <c r="L538" i="2"/>
  <c r="L522" i="2"/>
  <c r="L506" i="2"/>
  <c r="L490" i="2"/>
  <c r="L474" i="2"/>
  <c r="L458" i="2"/>
  <c r="L442" i="2"/>
  <c r="L426" i="2"/>
  <c r="L410" i="2"/>
  <c r="L394" i="2"/>
  <c r="L378" i="2"/>
  <c r="L362" i="2"/>
  <c r="L346" i="2"/>
  <c r="L330" i="2"/>
  <c r="L314" i="2"/>
  <c r="L298" i="2"/>
  <c r="L282" i="2"/>
  <c r="L636" i="2"/>
  <c r="L576" i="2"/>
  <c r="L520" i="2"/>
  <c r="L452" i="2"/>
  <c r="L388" i="2"/>
  <c r="L336" i="2"/>
  <c r="L292" i="2"/>
  <c r="L276" i="2"/>
  <c r="L267" i="2"/>
  <c r="L254" i="2"/>
  <c r="L238" i="2"/>
  <c r="L222" i="2"/>
  <c r="L206" i="2"/>
  <c r="L190" i="2"/>
  <c r="L174" i="2"/>
  <c r="L158" i="2"/>
  <c r="L142" i="2"/>
  <c r="L126" i="2"/>
  <c r="L110" i="2"/>
  <c r="L94" i="2"/>
  <c r="L78" i="2"/>
  <c r="L62" i="2"/>
  <c r="L46" i="2"/>
  <c r="L30" i="2"/>
  <c r="L14" i="2"/>
  <c r="L608" i="2"/>
  <c r="L532" i="2"/>
  <c r="L456" i="2"/>
  <c r="L412" i="2"/>
  <c r="L328" i="2"/>
  <c r="L281" i="2"/>
  <c r="L261" i="2"/>
  <c r="L245" i="2"/>
  <c r="L229" i="2"/>
  <c r="L213" i="2"/>
  <c r="L197" i="2"/>
  <c r="L181" i="2"/>
  <c r="L165" i="2"/>
  <c r="L149" i="2"/>
  <c r="L133" i="2"/>
  <c r="L117" i="2"/>
  <c r="L101" i="2"/>
  <c r="L85" i="2"/>
  <c r="L69" i="2"/>
  <c r="L53" i="2"/>
  <c r="L37" i="2"/>
  <c r="L21" i="2"/>
  <c r="L5" i="2"/>
  <c r="L584" i="2"/>
  <c r="L524" i="2"/>
  <c r="L472" i="2"/>
  <c r="L380" i="2"/>
  <c r="L332" i="2"/>
  <c r="L296" i="2"/>
  <c r="L256" i="2"/>
  <c r="L240" i="2"/>
  <c r="L224" i="2"/>
  <c r="L208" i="2"/>
  <c r="L192" i="2"/>
  <c r="L176" i="2"/>
  <c r="L160" i="2"/>
  <c r="L144" i="2"/>
  <c r="L128" i="2"/>
  <c r="L112" i="2"/>
  <c r="L96" i="2"/>
  <c r="L80" i="2"/>
  <c r="L64" i="2"/>
  <c r="L48" i="2"/>
  <c r="L32" i="2"/>
  <c r="L16" i="2"/>
  <c r="L632" i="2"/>
  <c r="L560" i="2"/>
  <c r="L496" i="2"/>
  <c r="L424" i="2"/>
  <c r="L384" i="2"/>
  <c r="L263" i="2"/>
  <c r="L247" i="2"/>
  <c r="L231" i="2"/>
  <c r="L215" i="2"/>
  <c r="L199" i="2"/>
  <c r="L183" i="2"/>
  <c r="L167" i="2"/>
  <c r="L151" i="2"/>
  <c r="L135" i="2"/>
  <c r="L119" i="2"/>
  <c r="L103" i="2"/>
  <c r="L87" i="2"/>
  <c r="L71" i="2"/>
  <c r="L55" i="2"/>
  <c r="L39" i="2"/>
  <c r="L23" i="2"/>
  <c r="L7" i="2"/>
  <c r="L4002" i="2"/>
  <c r="L3960" i="2"/>
  <c r="L3961" i="2"/>
  <c r="L3869" i="2"/>
  <c r="L3870" i="2"/>
  <c r="L3899" i="2"/>
  <c r="L3888" i="2"/>
  <c r="L3815" i="2"/>
  <c r="L3832" i="2"/>
  <c r="L3825" i="2"/>
  <c r="L3759" i="2"/>
  <c r="L3675" i="2"/>
  <c r="L3756" i="2"/>
  <c r="L3920" i="2"/>
  <c r="L3705" i="2"/>
  <c r="L3642" i="2"/>
  <c r="L3558" i="2"/>
  <c r="L3818" i="2"/>
  <c r="L3627" i="2"/>
  <c r="L3543" i="2"/>
  <c r="L3656" i="2"/>
  <c r="L3572" i="2"/>
  <c r="L3488" i="2"/>
  <c r="L3457" i="2"/>
  <c r="L3393" i="2"/>
  <c r="L3309" i="2"/>
  <c r="L3466" i="2"/>
  <c r="L3382" i="2"/>
  <c r="L3294" i="2"/>
  <c r="L3146" i="2"/>
  <c r="L3275" i="2"/>
  <c r="L3167" i="2"/>
  <c r="L3180" i="2"/>
  <c r="L3054" i="2"/>
  <c r="L2990" i="2"/>
  <c r="L2902" i="2"/>
  <c r="L2818" i="2"/>
  <c r="L2734" i="2"/>
  <c r="L3107" i="2"/>
  <c r="L3023" i="2"/>
  <c r="L2939" i="2"/>
  <c r="L2853" i="2"/>
  <c r="L2769" i="2"/>
  <c r="L3112" i="2"/>
  <c r="L3028" i="2"/>
  <c r="L2944" i="2"/>
  <c r="L2856" i="2"/>
  <c r="L2772" i="2"/>
  <c r="L2989" i="2"/>
  <c r="L3077" i="2"/>
  <c r="L2941" i="2"/>
  <c r="L2969" i="2"/>
  <c r="L2679" i="2"/>
  <c r="L2599" i="2"/>
  <c r="L2722" i="2"/>
  <c r="L2674" i="2"/>
  <c r="L2594" i="2"/>
  <c r="L2751" i="2"/>
  <c r="L2689" i="2"/>
  <c r="L2657" i="2"/>
  <c r="L2625" i="2"/>
  <c r="L2577" i="2"/>
  <c r="L2779" i="2"/>
  <c r="L2680" i="2"/>
  <c r="L2632" i="2"/>
  <c r="L2584" i="2"/>
  <c r="L2558" i="2"/>
  <c r="L2510" i="2"/>
  <c r="L2478" i="2"/>
  <c r="L2430" i="2"/>
  <c r="L2382" i="2"/>
  <c r="L2529" i="2"/>
  <c r="L2481" i="2"/>
  <c r="L2449" i="2"/>
  <c r="L2417" i="2"/>
  <c r="L2385" i="2"/>
  <c r="L2540" i="2"/>
  <c r="L2508" i="2"/>
  <c r="L2460" i="2"/>
  <c r="L2412" i="2"/>
  <c r="L2563" i="2"/>
  <c r="L2515" i="2"/>
  <c r="L2467" i="2"/>
  <c r="L2403" i="2"/>
  <c r="L2364" i="2"/>
  <c r="L2315" i="2"/>
  <c r="L2251" i="2"/>
  <c r="L2187" i="2"/>
  <c r="L2123" i="2"/>
  <c r="L2059" i="2"/>
  <c r="L1995" i="2"/>
  <c r="L2330" i="2"/>
  <c r="L2266" i="2"/>
  <c r="L2202" i="2"/>
  <c r="L2138" i="2"/>
  <c r="L2074" i="2"/>
  <c r="L2010" i="2"/>
  <c r="L1946" i="2"/>
  <c r="L2349" i="2"/>
  <c r="L2289" i="2"/>
  <c r="L2225" i="2"/>
  <c r="L2161" i="2"/>
  <c r="L2097" i="2"/>
  <c r="L2033" i="2"/>
  <c r="L1985" i="2"/>
  <c r="L1937" i="2"/>
  <c r="L2216" i="2"/>
  <c r="L1984" i="2"/>
  <c r="L1854" i="2"/>
  <c r="L1790" i="2"/>
  <c r="L1726" i="2"/>
  <c r="L1662" i="2"/>
  <c r="L2284" i="2"/>
  <c r="L2004" i="2"/>
  <c r="L1849" i="2"/>
  <c r="L1785" i="2"/>
  <c r="L1737" i="2"/>
  <c r="L1673" i="2"/>
  <c r="L1625" i="2"/>
  <c r="L2084" i="2"/>
  <c r="L1927" i="2"/>
  <c r="L1860" i="2"/>
  <c r="L1812" i="2"/>
  <c r="L1748" i="2"/>
  <c r="L1700" i="2"/>
  <c r="L2144" i="2"/>
  <c r="L1940" i="2"/>
  <c r="L1871" i="2"/>
  <c r="L1672" i="2"/>
  <c r="L1607" i="2"/>
  <c r="L1543" i="2"/>
  <c r="L1479" i="2"/>
  <c r="L1415" i="2"/>
  <c r="L1351" i="2"/>
  <c r="L1287" i="2"/>
  <c r="L1239" i="2"/>
  <c r="L1159" i="2"/>
  <c r="L1095" i="2"/>
  <c r="L1735" i="2"/>
  <c r="L1566" i="2"/>
  <c r="L1518" i="2"/>
  <c r="L1470" i="2"/>
  <c r="L1406" i="2"/>
  <c r="L1342" i="2"/>
  <c r="L1278" i="2"/>
  <c r="L1214" i="2"/>
  <c r="L1166" i="2"/>
  <c r="L1102" i="2"/>
  <c r="L1699" i="2"/>
  <c r="L1573" i="2"/>
  <c r="L1509" i="2"/>
  <c r="L1413" i="2"/>
  <c r="L1317" i="2"/>
  <c r="L1237" i="2"/>
  <c r="L1157" i="2"/>
  <c r="L1109" i="2"/>
  <c r="L1655" i="2"/>
  <c r="L1580" i="2"/>
  <c r="L1532" i="2"/>
  <c r="L1468" i="2"/>
  <c r="L1420" i="2"/>
  <c r="L1356" i="2"/>
  <c r="L1292" i="2"/>
  <c r="L1228" i="2"/>
  <c r="L1164" i="2"/>
  <c r="L1116" i="2"/>
  <c r="L1061" i="2"/>
  <c r="L997" i="2"/>
  <c r="L933" i="2"/>
  <c r="L869" i="2"/>
  <c r="L805" i="2"/>
  <c r="L741" i="2"/>
  <c r="L677" i="2"/>
  <c r="L613" i="2"/>
  <c r="L565" i="2"/>
  <c r="L501" i="2"/>
  <c r="L437" i="2"/>
  <c r="L405" i="2"/>
  <c r="L341" i="2"/>
  <c r="L1056" i="2"/>
  <c r="L992" i="2"/>
  <c r="L928" i="2"/>
  <c r="L880" i="2"/>
  <c r="L832" i="2"/>
  <c r="L768" i="2"/>
  <c r="L704" i="2"/>
  <c r="L656" i="2"/>
  <c r="L1027" i="2"/>
  <c r="L627" i="2"/>
  <c r="L531" i="2"/>
  <c r="L467" i="2"/>
  <c r="L403" i="2"/>
  <c r="L339" i="2"/>
  <c r="L275" i="2"/>
  <c r="L1030" i="2"/>
  <c r="L966" i="2"/>
  <c r="L902" i="2"/>
  <c r="L838" i="2"/>
  <c r="L790" i="2"/>
  <c r="L742" i="2"/>
  <c r="L678" i="2"/>
  <c r="L614" i="2"/>
  <c r="L534" i="2"/>
  <c r="L502" i="2"/>
  <c r="L438" i="2"/>
  <c r="L390" i="2"/>
  <c r="L294" i="2"/>
  <c r="L376" i="2"/>
  <c r="L266" i="2"/>
  <c r="L202" i="2"/>
  <c r="L138" i="2"/>
  <c r="L74" i="2"/>
  <c r="L10" i="2"/>
  <c r="L293" i="2"/>
  <c r="L257" i="2"/>
  <c r="L225" i="2"/>
  <c r="L177" i="2"/>
  <c r="L145" i="2"/>
  <c r="L97" i="2"/>
  <c r="L65" i="2"/>
  <c r="L17" i="2"/>
  <c r="L572" i="2"/>
  <c r="L372" i="2"/>
  <c r="L252" i="2"/>
  <c r="L204" i="2"/>
  <c r="L156" i="2"/>
  <c r="L92" i="2"/>
  <c r="L28" i="2"/>
  <c r="L476" i="2"/>
  <c r="L243" i="2"/>
  <c r="L195" i="2"/>
  <c r="L131" i="2"/>
  <c r="L67" i="2"/>
  <c r="L3" i="2"/>
  <c r="L4010" i="2"/>
  <c r="L4023" i="2"/>
  <c r="L3933" i="2"/>
  <c r="L3934" i="2"/>
  <c r="L3939" i="2"/>
  <c r="L3855" i="2"/>
  <c r="L3791" i="2"/>
  <c r="L3792" i="2"/>
  <c r="L3801" i="2"/>
  <c r="L3739" i="2"/>
  <c r="L3810" i="2"/>
  <c r="L3692" i="2"/>
  <c r="L3798" i="2"/>
  <c r="L3742" i="2"/>
  <c r="L3622" i="2"/>
  <c r="L3538" i="2"/>
  <c r="L3698" i="2"/>
  <c r="L3607" i="2"/>
  <c r="L3523" i="2"/>
  <c r="L3718" i="2"/>
  <c r="L3592" i="2"/>
  <c r="L3508" i="2"/>
  <c r="L3521" i="2"/>
  <c r="L3373" i="2"/>
  <c r="L3621" i="2"/>
  <c r="L3422" i="2"/>
  <c r="L3338" i="2"/>
  <c r="L3585" i="2"/>
  <c r="L3423" i="2"/>
  <c r="L3315" i="2"/>
  <c r="L3277" i="2"/>
  <c r="L3173" i="2"/>
  <c r="L3274" i="2"/>
  <c r="L3166" i="2"/>
  <c r="L3368" i="2"/>
  <c r="L3211" i="2"/>
  <c r="L3236" i="2"/>
  <c r="L3074" i="2"/>
  <c r="L2966" i="2"/>
  <c r="L2882" i="2"/>
  <c r="L2798" i="2"/>
  <c r="L3303" i="2"/>
  <c r="L3087" i="2"/>
  <c r="L3003" i="2"/>
  <c r="L2915" i="2"/>
  <c r="L2833" i="2"/>
  <c r="L2749" i="2"/>
  <c r="L3172" i="2"/>
  <c r="L3048" i="2"/>
  <c r="L2964" i="2"/>
  <c r="L2880" i="2"/>
  <c r="L2792" i="2"/>
  <c r="L3073" i="2"/>
  <c r="L3260" i="2"/>
  <c r="L3117" i="2"/>
  <c r="L3069" i="2"/>
  <c r="L2699" i="2"/>
  <c r="L2615" i="2"/>
  <c r="L2783" i="2"/>
  <c r="L2658" i="2"/>
  <c r="L2610" i="2"/>
  <c r="L2767" i="2"/>
  <c r="L2705" i="2"/>
  <c r="L2673" i="2"/>
  <c r="L2609" i="2"/>
  <c r="L2823" i="2"/>
  <c r="L2712" i="2"/>
  <c r="L2664" i="2"/>
  <c r="L2648" i="2"/>
  <c r="L2600" i="2"/>
  <c r="L2570" i="2"/>
  <c r="L2526" i="2"/>
  <c r="L2494" i="2"/>
  <c r="L2446" i="2"/>
  <c r="L2398" i="2"/>
  <c r="L2545" i="2"/>
  <c r="L2497" i="2"/>
  <c r="L2465" i="2"/>
  <c r="L2401" i="2"/>
  <c r="L2369" i="2"/>
  <c r="L2524" i="2"/>
  <c r="L2492" i="2"/>
  <c r="L2444" i="2"/>
  <c r="L2428" i="2"/>
  <c r="L2380" i="2"/>
  <c r="L2531" i="2"/>
  <c r="L2483" i="2"/>
  <c r="L2419" i="2"/>
  <c r="L2355" i="2"/>
  <c r="L2331" i="2"/>
  <c r="L2267" i="2"/>
  <c r="L2203" i="2"/>
  <c r="L2139" i="2"/>
  <c r="L2075" i="2"/>
  <c r="L2011" i="2"/>
  <c r="L2314" i="2"/>
  <c r="L2250" i="2"/>
  <c r="L2186" i="2"/>
  <c r="L2122" i="2"/>
  <c r="L2058" i="2"/>
  <c r="L1994" i="2"/>
  <c r="L1930" i="2"/>
  <c r="L2337" i="2"/>
  <c r="L2273" i="2"/>
  <c r="L2209" i="2"/>
  <c r="L2145" i="2"/>
  <c r="L2081" i="2"/>
  <c r="L2017" i="2"/>
  <c r="L1969" i="2"/>
  <c r="L1921" i="2"/>
  <c r="L2152" i="2"/>
  <c r="L1902" i="2"/>
  <c r="L1838" i="2"/>
  <c r="L1774" i="2"/>
  <c r="L1710" i="2"/>
  <c r="L1646" i="2"/>
  <c r="L2156" i="2"/>
  <c r="L1881" i="2"/>
  <c r="L1817" i="2"/>
  <c r="L1753" i="2"/>
  <c r="L1689" i="2"/>
  <c r="L1609" i="2"/>
  <c r="L2160" i="2"/>
  <c r="L1943" i="2"/>
  <c r="L1876" i="2"/>
  <c r="L1796" i="2"/>
  <c r="L1732" i="2"/>
  <c r="L2324" i="2"/>
  <c r="L2196" i="2"/>
  <c r="L1956" i="2"/>
  <c r="L1887" i="2"/>
  <c r="L1723" i="2"/>
  <c r="L1624" i="2"/>
  <c r="L1559" i="2"/>
  <c r="L1495" i="2"/>
  <c r="L1431" i="2"/>
  <c r="L1367" i="2"/>
  <c r="L1303" i="2"/>
  <c r="L1223" i="2"/>
  <c r="L1175" i="2"/>
  <c r="L1111" i="2"/>
  <c r="L1616" i="2"/>
  <c r="L1550" i="2"/>
  <c r="L1486" i="2"/>
  <c r="L1422" i="2"/>
  <c r="L1358" i="2"/>
  <c r="L1294" i="2"/>
  <c r="L1262" i="2"/>
  <c r="L1198" i="2"/>
  <c r="L1365" i="2"/>
  <c r="L1253" i="2"/>
  <c r="L1173" i="2"/>
  <c r="L1775" i="2"/>
  <c r="L1639" i="2"/>
  <c r="L1564" i="2"/>
  <c r="L1500" i="2"/>
  <c r="L1436" i="2"/>
  <c r="L1372" i="2"/>
  <c r="L1308" i="2"/>
  <c r="L1244" i="2"/>
  <c r="L1180" i="2"/>
  <c r="L1100" i="2"/>
  <c r="L1045" i="2"/>
  <c r="L981" i="2"/>
  <c r="L917" i="2"/>
  <c r="L853" i="2"/>
  <c r="L789" i="2"/>
  <c r="L725" i="2"/>
  <c r="L661" i="2"/>
  <c r="L597" i="2"/>
  <c r="L533" i="2"/>
  <c r="L453" i="2"/>
  <c r="L357" i="2"/>
  <c r="L1089" i="2"/>
  <c r="L1024" i="2"/>
  <c r="L960" i="2"/>
  <c r="L912" i="2"/>
  <c r="L848" i="2"/>
  <c r="L784" i="2"/>
  <c r="L720" i="2"/>
  <c r="L640" i="2"/>
  <c r="L1011" i="2"/>
  <c r="L963" i="2"/>
  <c r="L915" i="2"/>
  <c r="L851" i="2"/>
  <c r="L771" i="2"/>
  <c r="L691" i="2"/>
  <c r="L595" i="2"/>
  <c r="L499" i="2"/>
  <c r="L435" i="2"/>
  <c r="L371" i="2"/>
  <c r="L291" i="2"/>
  <c r="L1046" i="2"/>
  <c r="L982" i="2"/>
  <c r="L918" i="2"/>
  <c r="L854" i="2"/>
  <c r="L774" i="2"/>
  <c r="L726" i="2"/>
  <c r="L662" i="2"/>
  <c r="L598" i="2"/>
  <c r="L566" i="2"/>
  <c r="L454" i="2"/>
  <c r="L374" i="2"/>
  <c r="L342" i="2"/>
  <c r="L278" i="2"/>
  <c r="L564" i="2"/>
  <c r="L316" i="2"/>
  <c r="L250" i="2"/>
  <c r="L186" i="2"/>
  <c r="L122" i="2"/>
  <c r="L58" i="2"/>
  <c r="L580" i="2"/>
  <c r="L392" i="2"/>
  <c r="L241" i="2"/>
  <c r="L209" i="2"/>
  <c r="L161" i="2"/>
  <c r="L129" i="2"/>
  <c r="L81" i="2"/>
  <c r="L49" i="2"/>
  <c r="L628" i="2"/>
  <c r="L516" i="2"/>
  <c r="L271" i="2"/>
  <c r="L236" i="2"/>
  <c r="L172" i="2"/>
  <c r="L124" i="2"/>
  <c r="L60" i="2"/>
  <c r="L616" i="2"/>
  <c r="L356" i="2"/>
  <c r="L227" i="2"/>
  <c r="L163" i="2"/>
  <c r="L99" i="2"/>
  <c r="L35" i="2"/>
  <c r="L4060" i="2"/>
  <c r="L4036" i="2"/>
  <c r="L4016" i="2"/>
  <c r="L4057" i="2"/>
  <c r="L4033" i="2"/>
  <c r="L4013" i="2"/>
  <c r="L4050" i="2"/>
  <c r="L4026" i="2"/>
  <c r="L4067" i="2"/>
  <c r="L4019" i="2"/>
  <c r="L3994" i="2"/>
  <c r="L3974" i="2"/>
  <c r="L4047" i="2"/>
  <c r="L4005" i="2"/>
  <c r="L3989" i="2"/>
  <c r="L3959" i="2"/>
  <c r="L3971" i="2"/>
  <c r="L3956" i="2"/>
  <c r="L4004" i="2"/>
  <c r="L3985" i="2"/>
  <c r="L3949" i="2"/>
  <c r="L3954" i="2"/>
  <c r="L3925" i="2"/>
  <c r="L3905" i="2"/>
  <c r="L3885" i="2"/>
  <c r="L3861" i="2"/>
  <c r="L4007" i="2"/>
  <c r="L3930" i="2"/>
  <c r="L3906" i="2"/>
  <c r="L3886" i="2"/>
  <c r="L3866" i="2"/>
  <c r="L4003" i="2"/>
  <c r="L3935" i="2"/>
  <c r="L3915" i="2"/>
  <c r="L3891" i="2"/>
  <c r="L3871" i="2"/>
  <c r="L3851" i="2"/>
  <c r="L3936" i="2"/>
  <c r="L3872" i="2"/>
  <c r="L3831" i="2"/>
  <c r="L3807" i="2"/>
  <c r="L3787" i="2"/>
  <c r="L3940" i="2"/>
  <c r="L3844" i="2"/>
  <c r="L3828" i="2"/>
  <c r="L3808" i="2"/>
  <c r="L3784" i="2"/>
  <c r="L3764" i="2"/>
  <c r="L3841" i="2"/>
  <c r="L3817" i="2"/>
  <c r="L3797" i="2"/>
  <c r="L3777" i="2"/>
  <c r="L3790" i="2"/>
  <c r="L3755" i="2"/>
  <c r="L3735" i="2"/>
  <c r="L3711" i="2"/>
  <c r="L3691" i="2"/>
  <c r="L3950" i="2"/>
  <c r="L3778" i="2"/>
  <c r="L3752" i="2"/>
  <c r="L3732" i="2"/>
  <c r="L3708" i="2"/>
  <c r="L3688" i="2"/>
  <c r="L3904" i="2"/>
  <c r="L3761" i="2"/>
  <c r="L3741" i="2"/>
  <c r="L3721" i="2"/>
  <c r="L3697" i="2"/>
  <c r="L3730" i="2"/>
  <c r="L3682" i="2"/>
  <c r="L3658" i="2"/>
  <c r="L3638" i="2"/>
  <c r="L3618" i="2"/>
  <c r="L3594" i="2"/>
  <c r="L3574" i="2"/>
  <c r="L3554" i="2"/>
  <c r="L3530" i="2"/>
  <c r="L3510" i="2"/>
  <c r="L3490" i="2"/>
  <c r="L3754" i="2"/>
  <c r="L3685" i="2"/>
  <c r="L3667" i="2"/>
  <c r="L3643" i="2"/>
  <c r="L3623" i="2"/>
  <c r="L3603" i="2"/>
  <c r="L3579" i="2"/>
  <c r="L3559" i="2"/>
  <c r="L3539" i="2"/>
  <c r="L3515" i="2"/>
  <c r="L3495" i="2"/>
  <c r="L3475" i="2"/>
  <c r="L3672" i="2"/>
  <c r="L3652" i="2"/>
  <c r="L3632" i="2"/>
  <c r="L3608" i="2"/>
  <c r="L3588" i="2"/>
  <c r="L3568" i="2"/>
  <c r="L3544" i="2"/>
  <c r="L3524" i="2"/>
  <c r="L3504" i="2"/>
  <c r="L3480" i="2"/>
  <c r="L3702" i="2"/>
  <c r="L3593" i="2"/>
  <c r="L3481" i="2"/>
  <c r="L3453" i="2"/>
  <c r="L3433" i="2"/>
  <c r="L3409" i="2"/>
  <c r="L3389" i="2"/>
  <c r="L3369" i="2"/>
  <c r="L3345" i="2"/>
  <c r="L3325" i="2"/>
  <c r="L3305" i="2"/>
  <c r="L3565" i="2"/>
  <c r="L3505" i="2"/>
  <c r="L3462" i="2"/>
  <c r="L3438" i="2"/>
  <c r="L3418" i="2"/>
  <c r="L3398" i="2"/>
  <c r="L3374" i="2"/>
  <c r="L3354" i="2"/>
  <c r="L3334" i="2"/>
  <c r="L3310" i="2"/>
  <c r="L3613" i="2"/>
  <c r="L3577" i="2"/>
  <c r="L3485" i="2"/>
  <c r="L3459" i="2"/>
  <c r="L3439" i="2"/>
  <c r="L3415" i="2"/>
  <c r="L3395" i="2"/>
  <c r="L3375" i="2"/>
  <c r="L3351" i="2"/>
  <c r="L3331" i="2"/>
  <c r="L3311" i="2"/>
  <c r="L3489" i="2"/>
  <c r="L3396" i="2"/>
  <c r="L3356" i="2"/>
  <c r="L3293" i="2"/>
  <c r="L3273" i="2"/>
  <c r="L3253" i="2"/>
  <c r="L3229" i="2"/>
  <c r="L3209" i="2"/>
  <c r="L3189" i="2"/>
  <c r="L3165" i="2"/>
  <c r="L3145" i="2"/>
  <c r="L3125" i="2"/>
  <c r="L3460" i="2"/>
  <c r="L3308" i="2"/>
  <c r="L3290" i="2"/>
  <c r="L3266" i="2"/>
  <c r="L3246" i="2"/>
  <c r="L3226" i="2"/>
  <c r="L3202" i="2"/>
  <c r="L3182" i="2"/>
  <c r="L3162" i="2"/>
  <c r="L3138" i="2"/>
  <c r="L3617" i="2"/>
  <c r="L3404" i="2"/>
  <c r="L3352" i="2"/>
  <c r="L3291" i="2"/>
  <c r="L3271" i="2"/>
  <c r="L3247" i="2"/>
  <c r="L3227" i="2"/>
  <c r="L3207" i="2"/>
  <c r="L3183" i="2"/>
  <c r="L3163" i="2"/>
  <c r="L3143" i="2"/>
  <c r="L3661" i="2"/>
  <c r="L3228" i="2"/>
  <c r="L3164" i="2"/>
  <c r="L3110" i="2"/>
  <c r="L3090" i="2"/>
  <c r="L3070" i="2"/>
  <c r="L3046" i="2"/>
  <c r="L3026" i="2"/>
  <c r="L3006" i="2"/>
  <c r="L2982" i="2"/>
  <c r="L2962" i="2"/>
  <c r="L2942" i="2"/>
  <c r="L2918" i="2"/>
  <c r="L2898" i="2"/>
  <c r="L2878" i="2"/>
  <c r="L2854" i="2"/>
  <c r="L2834" i="2"/>
  <c r="L2814" i="2"/>
  <c r="L2790" i="2"/>
  <c r="L2770" i="2"/>
  <c r="L2750" i="2"/>
  <c r="L3625" i="2"/>
  <c r="L3300" i="2"/>
  <c r="L3220" i="2"/>
  <c r="L3136" i="2"/>
  <c r="L3103" i="2"/>
  <c r="L3083" i="2"/>
  <c r="L3059" i="2"/>
  <c r="L3039" i="2"/>
  <c r="L3019" i="2"/>
  <c r="L2995" i="2"/>
  <c r="L2975" i="2"/>
  <c r="L2955" i="2"/>
  <c r="L2931" i="2"/>
  <c r="L2911" i="2"/>
  <c r="L2891" i="2"/>
  <c r="L2867" i="2"/>
  <c r="L2849" i="2"/>
  <c r="L2829" i="2"/>
  <c r="L2805" i="2"/>
  <c r="L2785" i="2"/>
  <c r="L2765" i="2"/>
  <c r="L2741" i="2"/>
  <c r="L3336" i="2"/>
  <c r="L3232" i="2"/>
  <c r="L3140" i="2"/>
  <c r="L3108" i="2"/>
  <c r="L3088" i="2"/>
  <c r="L3064" i="2"/>
  <c r="L3044" i="2"/>
  <c r="L3024" i="2"/>
  <c r="L3000" i="2"/>
  <c r="L2980" i="2"/>
  <c r="L2960" i="2"/>
  <c r="L2936" i="2"/>
  <c r="L2916" i="2"/>
  <c r="L2896" i="2"/>
  <c r="L2872" i="2"/>
  <c r="L2852" i="2"/>
  <c r="L2832" i="2"/>
  <c r="L2808" i="2"/>
  <c r="L2788" i="2"/>
  <c r="L2768" i="2"/>
  <c r="L2744" i="2"/>
  <c r="L3296" i="2"/>
  <c r="L3057" i="2"/>
  <c r="L2957" i="2"/>
  <c r="L2889" i="2"/>
  <c r="L2835" i="2"/>
  <c r="L3128" i="2"/>
  <c r="L3061" i="2"/>
  <c r="L3001" i="2"/>
  <c r="L2851" i="2"/>
  <c r="L3097" i="2"/>
  <c r="L2993" i="2"/>
  <c r="L2917" i="2"/>
  <c r="L2869" i="2"/>
  <c r="L3160" i="2"/>
  <c r="L3033" i="2"/>
  <c r="L2953" i="2"/>
  <c r="L2827" i="2"/>
  <c r="L2715" i="2"/>
  <c r="L2695" i="2"/>
  <c r="L2675" i="2"/>
  <c r="L2651" i="2"/>
  <c r="L2631" i="2"/>
  <c r="L2611" i="2"/>
  <c r="L2595" i="2"/>
  <c r="L2579" i="2"/>
  <c r="L2815" i="2"/>
  <c r="L2728" i="2"/>
  <c r="L2718" i="2"/>
  <c r="L2702" i="2"/>
  <c r="L2686" i="2"/>
  <c r="L2670" i="2"/>
  <c r="L2654" i="2"/>
  <c r="L2638" i="2"/>
  <c r="L2622" i="2"/>
  <c r="L2606" i="2"/>
  <c r="L2590" i="2"/>
  <c r="L2574" i="2"/>
  <c r="L2795" i="2"/>
  <c r="L2763" i="2"/>
  <c r="L2743" i="2"/>
  <c r="L2717" i="2"/>
  <c r="L2701" i="2"/>
  <c r="L2685" i="2"/>
  <c r="L2669" i="2"/>
  <c r="L2653" i="2"/>
  <c r="L2637" i="2"/>
  <c r="L2621" i="2"/>
  <c r="L2605" i="2"/>
  <c r="L2589" i="2"/>
  <c r="L2573" i="2"/>
  <c r="L2811" i="2"/>
  <c r="L2724" i="2"/>
  <c r="L2708" i="2"/>
  <c r="L2692" i="2"/>
  <c r="L2676" i="2"/>
  <c r="L2660" i="2"/>
  <c r="L2644" i="2"/>
  <c r="L2628" i="2"/>
  <c r="L2612" i="2"/>
  <c r="L2596" i="2"/>
  <c r="L2580" i="2"/>
  <c r="L2568" i="2"/>
  <c r="L2554" i="2"/>
  <c r="L2538" i="2"/>
  <c r="L2522" i="2"/>
  <c r="L2506" i="2"/>
  <c r="L2490" i="2"/>
  <c r="L2474" i="2"/>
  <c r="L2458" i="2"/>
  <c r="L2442" i="2"/>
  <c r="L2426" i="2"/>
  <c r="L2410" i="2"/>
  <c r="L2394" i="2"/>
  <c r="L2378" i="2"/>
  <c r="L2557" i="2"/>
  <c r="L2541" i="2"/>
  <c r="L2525" i="2"/>
  <c r="L2509" i="2"/>
  <c r="L2493" i="2"/>
  <c r="L2477" i="2"/>
  <c r="L2461" i="2"/>
  <c r="L2445" i="2"/>
  <c r="L2429" i="2"/>
  <c r="L2413" i="2"/>
  <c r="L2397" i="2"/>
  <c r="L2381" i="2"/>
  <c r="L2365" i="2"/>
  <c r="L2552" i="2"/>
  <c r="L2536" i="2"/>
  <c r="L2520" i="2"/>
  <c r="L2504" i="2"/>
  <c r="L2488" i="2"/>
  <c r="L2472" i="2"/>
  <c r="L2456" i="2"/>
  <c r="L2440" i="2"/>
  <c r="L2424" i="2"/>
  <c r="L2408" i="2"/>
  <c r="L2392" i="2"/>
  <c r="L2376" i="2"/>
  <c r="L2559" i="2"/>
  <c r="L2543" i="2"/>
  <c r="L2527" i="2"/>
  <c r="L2511" i="2"/>
  <c r="L2495" i="2"/>
  <c r="L2479" i="2"/>
  <c r="L2463" i="2"/>
  <c r="L2447" i="2"/>
  <c r="L2431" i="2"/>
  <c r="L2415" i="2"/>
  <c r="L2399" i="2"/>
  <c r="L2383" i="2"/>
  <c r="L2367" i="2"/>
  <c r="L2351" i="2"/>
  <c r="L2362" i="2"/>
  <c r="L2353" i="2"/>
  <c r="L2344" i="2"/>
  <c r="L2327" i="2"/>
  <c r="L2311" i="2"/>
  <c r="L2295" i="2"/>
  <c r="L2279" i="2"/>
  <c r="L2263" i="2"/>
  <c r="L2247" i="2"/>
  <c r="L2231" i="2"/>
  <c r="L2215" i="2"/>
  <c r="L2199" i="2"/>
  <c r="L2183" i="2"/>
  <c r="L2167" i="2"/>
  <c r="L2151" i="2"/>
  <c r="L2135" i="2"/>
  <c r="L2119" i="2"/>
  <c r="L2103" i="2"/>
  <c r="L2087" i="2"/>
  <c r="L2071" i="2"/>
  <c r="L2055" i="2"/>
  <c r="L2039" i="2"/>
  <c r="L2023" i="2"/>
  <c r="L2007" i="2"/>
  <c r="L1991" i="2"/>
  <c r="L1975" i="2"/>
  <c r="L1959" i="2"/>
  <c r="L2326" i="2"/>
  <c r="L2310" i="2"/>
  <c r="L2294" i="2"/>
  <c r="L2278" i="2"/>
  <c r="L2262" i="2"/>
  <c r="L2246" i="2"/>
  <c r="L2230" i="2"/>
  <c r="L2214" i="2"/>
  <c r="L2198" i="2"/>
  <c r="L2182" i="2"/>
  <c r="L2166" i="2"/>
  <c r="L2150" i="2"/>
  <c r="L2134" i="2"/>
  <c r="L2118" i="2"/>
  <c r="L2102" i="2"/>
  <c r="L2086" i="2"/>
  <c r="L2070" i="2"/>
  <c r="L2054" i="2"/>
  <c r="L2038" i="2"/>
  <c r="L2022" i="2"/>
  <c r="L2006" i="2"/>
  <c r="L1990" i="2"/>
  <c r="L1974" i="2"/>
  <c r="L1958" i="2"/>
  <c r="L1942" i="2"/>
  <c r="L1926" i="2"/>
  <c r="L1910" i="2"/>
  <c r="L2357" i="2"/>
  <c r="L2348" i="2"/>
  <c r="L2333" i="2"/>
  <c r="L2317" i="2"/>
  <c r="L2301" i="2"/>
  <c r="L2285" i="2"/>
  <c r="L2269" i="2"/>
  <c r="L2253" i="2"/>
  <c r="L2237" i="2"/>
  <c r="L2221" i="2"/>
  <c r="L2205" i="2"/>
  <c r="L2189" i="2"/>
  <c r="L2173" i="2"/>
  <c r="L2157" i="2"/>
  <c r="L2141" i="2"/>
  <c r="L2125" i="2"/>
  <c r="L2109" i="2"/>
  <c r="L2093" i="2"/>
  <c r="L2077" i="2"/>
  <c r="L2061" i="2"/>
  <c r="L2045" i="2"/>
  <c r="L2029" i="2"/>
  <c r="L2013" i="2"/>
  <c r="L1997" i="2"/>
  <c r="L1981" i="2"/>
  <c r="L1965" i="2"/>
  <c r="L1949" i="2"/>
  <c r="L1933" i="2"/>
  <c r="L1917" i="2"/>
  <c r="L2328" i="2"/>
  <c r="L2264" i="2"/>
  <c r="L2200" i="2"/>
  <c r="L2120" i="2"/>
  <c r="L2104" i="2"/>
  <c r="L2032" i="2"/>
  <c r="L1968" i="2"/>
  <c r="L1898" i="2"/>
  <c r="L1882" i="2"/>
  <c r="L1866" i="2"/>
  <c r="L1850" i="2"/>
  <c r="L1834" i="2"/>
  <c r="L1818" i="2"/>
  <c r="L1802" i="2"/>
  <c r="L1786" i="2"/>
  <c r="L1770" i="2"/>
  <c r="L1754" i="2"/>
  <c r="L1738" i="2"/>
  <c r="L1722" i="2"/>
  <c r="L1706" i="2"/>
  <c r="L1690" i="2"/>
  <c r="L1674" i="2"/>
  <c r="L1658" i="2"/>
  <c r="L1642" i="2"/>
  <c r="L1626" i="2"/>
  <c r="L2332" i="2"/>
  <c r="L2268" i="2"/>
  <c r="L2204" i="2"/>
  <c r="L2128" i="2"/>
  <c r="L2060" i="2"/>
  <c r="L1988" i="2"/>
  <c r="L1893" i="2"/>
  <c r="L1877" i="2"/>
  <c r="L1861" i="2"/>
  <c r="L1845" i="2"/>
  <c r="L1829" i="2"/>
  <c r="L1813" i="2"/>
  <c r="L1797" i="2"/>
  <c r="L1781" i="2"/>
  <c r="L1765" i="2"/>
  <c r="L1749" i="2"/>
  <c r="L1733" i="2"/>
  <c r="L1717" i="2"/>
  <c r="L1701" i="2"/>
  <c r="L1685" i="2"/>
  <c r="L1669" i="2"/>
  <c r="L1653" i="2"/>
  <c r="L1637" i="2"/>
  <c r="L1621" i="2"/>
  <c r="L2336" i="2"/>
  <c r="L2272" i="2"/>
  <c r="L2208" i="2"/>
  <c r="L2140" i="2"/>
  <c r="L2064" i="2"/>
  <c r="L2008" i="2"/>
  <c r="L1955" i="2"/>
  <c r="L1939" i="2"/>
  <c r="L1923" i="2"/>
  <c r="L1907" i="2"/>
  <c r="L1888" i="2"/>
  <c r="L1872" i="2"/>
  <c r="L1856" i="2"/>
  <c r="L1840" i="2"/>
  <c r="L1824" i="2"/>
  <c r="L1808" i="2"/>
  <c r="L1792" i="2"/>
  <c r="L1776" i="2"/>
  <c r="L1760" i="2"/>
  <c r="L1744" i="2"/>
  <c r="L1728" i="2"/>
  <c r="L1712" i="2"/>
  <c r="L1696" i="2"/>
  <c r="L2308" i="2"/>
  <c r="L2244" i="2"/>
  <c r="L2180" i="2"/>
  <c r="L2100" i="2"/>
  <c r="L2056" i="2"/>
  <c r="L1996" i="2"/>
  <c r="L1952" i="2"/>
  <c r="L1936" i="2"/>
  <c r="L1920" i="2"/>
  <c r="L1899" i="2"/>
  <c r="L1883" i="2"/>
  <c r="L1867" i="2"/>
  <c r="L1795" i="2"/>
  <c r="L1751" i="2"/>
  <c r="L1703" i="2"/>
  <c r="L1668" i="2"/>
  <c r="L1652" i="2"/>
  <c r="L1636" i="2"/>
  <c r="L1619" i="2"/>
  <c r="L1603" i="2"/>
  <c r="L1587" i="2"/>
  <c r="L1571" i="2"/>
  <c r="L1555" i="2"/>
  <c r="L1539" i="2"/>
  <c r="L1523" i="2"/>
  <c r="L1507" i="2"/>
  <c r="L1491" i="2"/>
  <c r="L1475" i="2"/>
  <c r="L1459" i="2"/>
  <c r="L1443" i="2"/>
  <c r="L1427" i="2"/>
  <c r="L1411" i="2"/>
  <c r="L1395" i="2"/>
  <c r="L1379" i="2"/>
  <c r="L1363" i="2"/>
  <c r="L1347" i="2"/>
  <c r="L1331" i="2"/>
  <c r="L1315" i="2"/>
  <c r="L1299" i="2"/>
  <c r="L1283" i="2"/>
  <c r="L1267" i="2"/>
  <c r="L1251" i="2"/>
  <c r="L1235" i="2"/>
  <c r="L1219" i="2"/>
  <c r="L1203" i="2"/>
  <c r="L1187" i="2"/>
  <c r="L1171" i="2"/>
  <c r="L1155" i="2"/>
  <c r="L1139" i="2"/>
  <c r="L1123" i="2"/>
  <c r="L1107" i="2"/>
  <c r="L1091" i="2"/>
  <c r="L1075" i="2"/>
  <c r="L1827" i="2"/>
  <c r="L1715" i="2"/>
  <c r="L1611" i="2"/>
  <c r="L1594" i="2"/>
  <c r="L1578" i="2"/>
  <c r="L1562" i="2"/>
  <c r="L1546" i="2"/>
  <c r="L1530" i="2"/>
  <c r="L1514" i="2"/>
  <c r="L1498" i="2"/>
  <c r="L1482" i="2"/>
  <c r="L1466" i="2"/>
  <c r="L1450" i="2"/>
  <c r="L1434" i="2"/>
  <c r="L1418" i="2"/>
  <c r="L1402" i="2"/>
  <c r="L1386" i="2"/>
  <c r="L1370" i="2"/>
  <c r="L1354" i="2"/>
  <c r="L1338" i="2"/>
  <c r="L1322" i="2"/>
  <c r="L1306" i="2"/>
  <c r="L1290" i="2"/>
  <c r="L1274" i="2"/>
  <c r="L1258" i="2"/>
  <c r="L1242" i="2"/>
  <c r="L1226" i="2"/>
  <c r="L1210" i="2"/>
  <c r="L1194" i="2"/>
  <c r="L1178" i="2"/>
  <c r="L1162" i="2"/>
  <c r="L1146" i="2"/>
  <c r="L1130" i="2"/>
  <c r="L1114" i="2"/>
  <c r="L1098" i="2"/>
  <c r="L1082" i="2"/>
  <c r="L1811" i="2"/>
  <c r="L1771" i="2"/>
  <c r="L1727" i="2"/>
  <c r="L1687" i="2"/>
  <c r="L1601" i="2"/>
  <c r="L1585" i="2"/>
  <c r="L1569" i="2"/>
  <c r="L1553" i="2"/>
  <c r="L1537" i="2"/>
  <c r="L1521" i="2"/>
  <c r="L1505" i="2"/>
  <c r="L1489" i="2"/>
  <c r="L1473" i="2"/>
  <c r="L1457" i="2"/>
  <c r="L1441" i="2"/>
  <c r="L1425" i="2"/>
  <c r="L1409" i="2"/>
  <c r="L1393" i="2"/>
  <c r="L1377" i="2"/>
  <c r="L1361" i="2"/>
  <c r="L1345" i="2"/>
  <c r="L1329" i="2"/>
  <c r="L1313" i="2"/>
  <c r="L1297" i="2"/>
  <c r="L1281" i="2"/>
  <c r="L1265" i="2"/>
  <c r="L1249" i="2"/>
  <c r="L1233" i="2"/>
  <c r="L1217" i="2"/>
  <c r="L1201" i="2"/>
  <c r="L1185" i="2"/>
  <c r="L1169" i="2"/>
  <c r="L1153" i="2"/>
  <c r="L1137" i="2"/>
  <c r="L1121" i="2"/>
  <c r="L1105" i="2"/>
  <c r="L1843" i="2"/>
  <c r="L1739" i="2"/>
  <c r="L1684" i="2"/>
  <c r="L1667" i="2"/>
  <c r="L1651" i="2"/>
  <c r="L1635" i="2"/>
  <c r="L1608" i="2"/>
  <c r="L1592" i="2"/>
  <c r="L1576" i="2"/>
  <c r="L1560" i="2"/>
  <c r="L1544" i="2"/>
  <c r="L1528" i="2"/>
  <c r="L1512" i="2"/>
  <c r="L1496" i="2"/>
  <c r="L1480" i="2"/>
  <c r="L1464" i="2"/>
  <c r="L1448" i="2"/>
  <c r="L1432" i="2"/>
  <c r="L1416" i="2"/>
  <c r="L1400" i="2"/>
  <c r="L1384" i="2"/>
  <c r="L1368" i="2"/>
  <c r="L1352" i="2"/>
  <c r="L1336" i="2"/>
  <c r="L1320" i="2"/>
  <c r="L1304" i="2"/>
  <c r="L1288" i="2"/>
  <c r="L1272" i="2"/>
  <c r="L1256" i="2"/>
  <c r="L1240" i="2"/>
  <c r="L1224" i="2"/>
  <c r="L1208" i="2"/>
  <c r="L1192" i="2"/>
  <c r="L1176" i="2"/>
  <c r="L1160" i="2"/>
  <c r="L1144" i="2"/>
  <c r="L1128" i="2"/>
  <c r="L1112" i="2"/>
  <c r="L1096" i="2"/>
  <c r="L1080" i="2"/>
  <c r="L1074" i="2"/>
  <c r="L1057" i="2"/>
  <c r="L1041" i="2"/>
  <c r="L1025" i="2"/>
  <c r="L1009" i="2"/>
  <c r="L993" i="2"/>
  <c r="L977" i="2"/>
  <c r="L961" i="2"/>
  <c r="L945" i="2"/>
  <c r="L929" i="2"/>
  <c r="L913" i="2"/>
  <c r="L897" i="2"/>
  <c r="L881" i="2"/>
  <c r="L865" i="2"/>
  <c r="L849" i="2"/>
  <c r="L833" i="2"/>
  <c r="L817" i="2"/>
  <c r="L801" i="2"/>
  <c r="L785" i="2"/>
  <c r="L769" i="2"/>
  <c r="L753" i="2"/>
  <c r="L737" i="2"/>
  <c r="L721" i="2"/>
  <c r="L705" i="2"/>
  <c r="L689" i="2"/>
  <c r="L673" i="2"/>
  <c r="L657" i="2"/>
  <c r="L641" i="2"/>
  <c r="L625" i="2"/>
  <c r="L609" i="2"/>
  <c r="L593" i="2"/>
  <c r="L577" i="2"/>
  <c r="L561" i="2"/>
  <c r="L545" i="2"/>
  <c r="L529" i="2"/>
  <c r="L513" i="2"/>
  <c r="L497" i="2"/>
  <c r="L481" i="2"/>
  <c r="L465" i="2"/>
  <c r="L449" i="2"/>
  <c r="L433" i="2"/>
  <c r="L417" i="2"/>
  <c r="L401" i="2"/>
  <c r="L385" i="2"/>
  <c r="L369" i="2"/>
  <c r="L353" i="2"/>
  <c r="L337" i="2"/>
  <c r="L321" i="2"/>
  <c r="L305" i="2"/>
  <c r="L1068" i="2"/>
  <c r="L1052" i="2"/>
  <c r="L1036" i="2"/>
  <c r="L1020" i="2"/>
  <c r="L1004" i="2"/>
  <c r="L988" i="2"/>
  <c r="L972" i="2"/>
  <c r="L956" i="2"/>
  <c r="L940" i="2"/>
  <c r="L924" i="2"/>
  <c r="L908" i="2"/>
  <c r="L892" i="2"/>
  <c r="L876" i="2"/>
  <c r="L860" i="2"/>
  <c r="L844" i="2"/>
  <c r="L828" i="2"/>
  <c r="L812" i="2"/>
  <c r="L796" i="2"/>
  <c r="L780" i="2"/>
  <c r="L764" i="2"/>
  <c r="L748" i="2"/>
  <c r="L732" i="2"/>
  <c r="L716" i="2"/>
  <c r="L700" i="2"/>
  <c r="L684" i="2"/>
  <c r="L668" i="2"/>
  <c r="L652" i="2"/>
  <c r="L1071" i="2"/>
  <c r="L1055" i="2"/>
  <c r="L1039" i="2"/>
  <c r="L1023" i="2"/>
  <c r="L1007" i="2"/>
  <c r="L991" i="2"/>
  <c r="L975" i="2"/>
  <c r="L959" i="2"/>
  <c r="L943" i="2"/>
  <c r="L927" i="2"/>
  <c r="L911" i="2"/>
  <c r="L895" i="2"/>
  <c r="L879" i="2"/>
  <c r="L863" i="2"/>
  <c r="L847" i="2"/>
  <c r="L831" i="2"/>
  <c r="L815" i="2"/>
  <c r="L799" i="2"/>
  <c r="L783" i="2"/>
  <c r="L767" i="2"/>
  <c r="L751" i="2"/>
  <c r="L735" i="2"/>
  <c r="L719" i="2"/>
  <c r="L703" i="2"/>
  <c r="L687" i="2"/>
  <c r="L671" i="2"/>
  <c r="L655" i="2"/>
  <c r="L639" i="2"/>
  <c r="L623" i="2"/>
  <c r="L607" i="2"/>
  <c r="L591" i="2"/>
  <c r="L575" i="2"/>
  <c r="L559" i="2"/>
  <c r="L543" i="2"/>
  <c r="L527" i="2"/>
  <c r="L511" i="2"/>
  <c r="L495" i="2"/>
  <c r="L479" i="2"/>
  <c r="L463" i="2"/>
  <c r="L447" i="2"/>
  <c r="L431" i="2"/>
  <c r="L415" i="2"/>
  <c r="L399" i="2"/>
  <c r="L383" i="2"/>
  <c r="L367" i="2"/>
  <c r="L351" i="2"/>
  <c r="L335" i="2"/>
  <c r="L319" i="2"/>
  <c r="L303" i="2"/>
  <c r="L287" i="2"/>
  <c r="L1093" i="2"/>
  <c r="L1073" i="2"/>
  <c r="L1058" i="2"/>
  <c r="L1042" i="2"/>
  <c r="L1026" i="2"/>
  <c r="L1010" i="2"/>
  <c r="L994" i="2"/>
  <c r="L978" i="2"/>
  <c r="L962" i="2"/>
  <c r="L946" i="2"/>
  <c r="L930" i="2"/>
  <c r="L914" i="2"/>
  <c r="L898" i="2"/>
  <c r="L882" i="2"/>
  <c r="L866" i="2"/>
  <c r="L850" i="2"/>
  <c r="L834" i="2"/>
  <c r="L818" i="2"/>
  <c r="L802" i="2"/>
  <c r="L786" i="2"/>
  <c r="L770" i="2"/>
  <c r="L754" i="2"/>
  <c r="L738" i="2"/>
  <c r="L722" i="2"/>
  <c r="L706" i="2"/>
  <c r="L690" i="2"/>
  <c r="L674" i="2"/>
  <c r="L658" i="2"/>
  <c r="L642" i="2"/>
  <c r="L626" i="2"/>
  <c r="L610" i="2"/>
  <c r="L594" i="2"/>
  <c r="L578" i="2"/>
  <c r="L562" i="2"/>
  <c r="L546" i="2"/>
  <c r="L530" i="2"/>
  <c r="L514" i="2"/>
  <c r="L498" i="2"/>
  <c r="L482" i="2"/>
  <c r="L466" i="2"/>
  <c r="L450" i="2"/>
  <c r="L434" i="2"/>
  <c r="L418" i="2"/>
  <c r="L402" i="2"/>
  <c r="L386" i="2"/>
  <c r="L370" i="2"/>
  <c r="L354" i="2"/>
  <c r="L338" i="2"/>
  <c r="L322" i="2"/>
  <c r="L306" i="2"/>
  <c r="L290" i="2"/>
  <c r="L274" i="2"/>
  <c r="L604" i="2"/>
  <c r="L540" i="2"/>
  <c r="L488" i="2"/>
  <c r="L428" i="2"/>
  <c r="L368" i="2"/>
  <c r="L308" i="2"/>
  <c r="L284" i="2"/>
  <c r="L269" i="2"/>
  <c r="L262" i="2"/>
  <c r="L246" i="2"/>
  <c r="L230" i="2"/>
  <c r="L214" i="2"/>
  <c r="L198" i="2"/>
  <c r="L182" i="2"/>
  <c r="L166" i="2"/>
  <c r="L150" i="2"/>
  <c r="L134" i="2"/>
  <c r="L118" i="2"/>
  <c r="L102" i="2"/>
  <c r="L86" i="2"/>
  <c r="L70" i="2"/>
  <c r="L54" i="2"/>
  <c r="L38" i="2"/>
  <c r="L22" i="2"/>
  <c r="L6" i="2"/>
  <c r="L568" i="2"/>
  <c r="L492" i="2"/>
  <c r="L432" i="2"/>
  <c r="L360" i="2"/>
  <c r="L289" i="2"/>
  <c r="L273" i="2"/>
  <c r="L253" i="2"/>
  <c r="L237" i="2"/>
  <c r="L221" i="2"/>
  <c r="L205" i="2"/>
  <c r="L189" i="2"/>
  <c r="L173" i="2"/>
  <c r="L157" i="2"/>
  <c r="L141" i="2"/>
  <c r="L125" i="2"/>
  <c r="L109" i="2"/>
  <c r="L93" i="2"/>
  <c r="L77" i="2"/>
  <c r="L61" i="2"/>
  <c r="L45" i="2"/>
  <c r="L29" i="2"/>
  <c r="L13" i="2"/>
  <c r="L612" i="2"/>
  <c r="L556" i="2"/>
  <c r="L504" i="2"/>
  <c r="L436" i="2"/>
  <c r="L364" i="2"/>
  <c r="L312" i="2"/>
  <c r="L264" i="2"/>
  <c r="L248" i="2"/>
  <c r="L232" i="2"/>
  <c r="L216" i="2"/>
  <c r="L200" i="2"/>
  <c r="L184" i="2"/>
  <c r="L168" i="2"/>
  <c r="L152" i="2"/>
  <c r="L136" i="2"/>
  <c r="L120" i="2"/>
  <c r="L104" i="2"/>
  <c r="L88" i="2"/>
  <c r="L72" i="2"/>
  <c r="L56" i="2"/>
  <c r="L40" i="2"/>
  <c r="L24" i="2"/>
  <c r="L8" i="2"/>
  <c r="L600" i="2"/>
  <c r="L536" i="2"/>
  <c r="L464" i="2"/>
  <c r="L408" i="2"/>
  <c r="L344" i="2"/>
  <c r="L255" i="2"/>
  <c r="L239" i="2"/>
  <c r="L223" i="2"/>
  <c r="L207" i="2"/>
  <c r="L191" i="2"/>
  <c r="L175" i="2"/>
  <c r="L159" i="2"/>
  <c r="L143" i="2"/>
  <c r="L127" i="2"/>
  <c r="L111" i="2"/>
  <c r="L95" i="2"/>
  <c r="L79" i="2"/>
  <c r="L63" i="2"/>
  <c r="L47" i="2"/>
  <c r="L31" i="2"/>
  <c r="L15" i="2"/>
  <c r="L4064" i="2"/>
  <c r="L4044" i="2"/>
  <c r="L4020" i="2"/>
  <c r="L4061" i="2"/>
  <c r="L4041" i="2"/>
  <c r="L4054" i="2"/>
  <c r="L4034" i="2"/>
  <c r="L3978" i="2"/>
  <c r="L4031" i="2"/>
  <c r="L3979" i="2"/>
  <c r="L3953" i="2"/>
  <c r="L3889" i="2"/>
  <c r="L3914" i="2"/>
  <c r="L3850" i="2"/>
  <c r="L3875" i="2"/>
  <c r="L3835" i="2"/>
  <c r="L3876" i="2"/>
  <c r="L3768" i="2"/>
  <c r="L3822" i="2"/>
  <c r="L3695" i="2"/>
  <c r="L3716" i="2"/>
  <c r="L3725" i="2"/>
  <c r="L3666" i="2"/>
  <c r="L3578" i="2"/>
  <c r="L3494" i="2"/>
  <c r="L3651" i="2"/>
  <c r="L3563" i="2"/>
  <c r="L3479" i="2"/>
  <c r="L3616" i="2"/>
  <c r="L3528" i="2"/>
  <c r="L3770" i="2"/>
  <c r="L3437" i="2"/>
  <c r="L3329" i="2"/>
  <c r="L3446" i="2"/>
  <c r="L3358" i="2"/>
  <c r="L3645" i="2"/>
  <c r="L3463" i="2"/>
  <c r="L3399" i="2"/>
  <c r="L3359" i="2"/>
  <c r="L3690" i="2"/>
  <c r="L3364" i="2"/>
  <c r="L3257" i="2"/>
  <c r="L3213" i="2"/>
  <c r="L3149" i="2"/>
  <c r="L3474" i="2"/>
  <c r="L3230" i="2"/>
  <c r="L3186" i="2"/>
  <c r="L3412" i="2"/>
  <c r="L3255" i="2"/>
  <c r="L3191" i="2"/>
  <c r="L3127" i="2"/>
  <c r="L3094" i="2"/>
  <c r="L3010" i="2"/>
  <c r="L2926" i="2"/>
  <c r="L2838" i="2"/>
  <c r="L2754" i="2"/>
  <c r="L3168" i="2"/>
  <c r="L3043" i="2"/>
  <c r="L2959" i="2"/>
  <c r="L2875" i="2"/>
  <c r="L2789" i="2"/>
  <c r="L3240" i="2"/>
  <c r="L3072" i="2"/>
  <c r="L2984" i="2"/>
  <c r="L2900" i="2"/>
  <c r="L2816" i="2"/>
  <c r="L3440" i="2"/>
  <c r="L2847" i="2"/>
  <c r="L2929" i="2"/>
  <c r="L2877" i="2"/>
  <c r="L2843" i="2"/>
  <c r="L2659" i="2"/>
  <c r="L2583" i="2"/>
  <c r="L2690" i="2"/>
  <c r="L2626" i="2"/>
  <c r="L2807" i="2"/>
  <c r="L2414" i="2"/>
  <c r="L2513" i="2"/>
  <c r="L2433" i="2"/>
  <c r="L2556" i="2"/>
  <c r="L2476" i="2"/>
  <c r="L2396" i="2"/>
  <c r="L2499" i="2"/>
  <c r="L2435" i="2"/>
  <c r="L2371" i="2"/>
  <c r="L2345" i="2"/>
  <c r="L2283" i="2"/>
  <c r="L2219" i="2"/>
  <c r="L2155" i="2"/>
  <c r="L2091" i="2"/>
  <c r="L2027" i="2"/>
  <c r="L1963" i="2"/>
  <c r="L2282" i="2"/>
  <c r="L2218" i="2"/>
  <c r="L2154" i="2"/>
  <c r="L2090" i="2"/>
  <c r="L2026" i="2"/>
  <c r="L1962" i="2"/>
  <c r="L2358" i="2"/>
  <c r="L2305" i="2"/>
  <c r="L2241" i="2"/>
  <c r="L2193" i="2"/>
  <c r="L2129" i="2"/>
  <c r="L2049" i="2"/>
  <c r="L1953" i="2"/>
  <c r="L2280" i="2"/>
  <c r="L2048" i="2"/>
  <c r="L1870" i="2"/>
  <c r="L1806" i="2"/>
  <c r="L1742" i="2"/>
  <c r="L1678" i="2"/>
  <c r="L1614" i="2"/>
  <c r="L2080" i="2"/>
  <c r="L1865" i="2"/>
  <c r="L1801" i="2"/>
  <c r="L1721" i="2"/>
  <c r="L1641" i="2"/>
  <c r="L2224" i="2"/>
  <c r="L2024" i="2"/>
  <c r="L1892" i="2"/>
  <c r="L1828" i="2"/>
  <c r="L1764" i="2"/>
  <c r="L2260" i="2"/>
  <c r="L2012" i="2"/>
  <c r="L1908" i="2"/>
  <c r="L1759" i="2"/>
  <c r="L1656" i="2"/>
  <c r="L1591" i="2"/>
  <c r="L1511" i="2"/>
  <c r="L1447" i="2"/>
  <c r="L1383" i="2"/>
  <c r="L1319" i="2"/>
  <c r="L1255" i="2"/>
  <c r="L1191" i="2"/>
  <c r="L1127" i="2"/>
  <c r="L1835" i="2"/>
  <c r="L1582" i="2"/>
  <c r="L1502" i="2"/>
  <c r="L1438" i="2"/>
  <c r="L1374" i="2"/>
  <c r="L1310" i="2"/>
  <c r="L1230" i="2"/>
  <c r="L1150" i="2"/>
  <c r="L1118" i="2"/>
  <c r="L1819" i="2"/>
  <c r="L1747" i="2"/>
  <c r="L1589" i="2"/>
  <c r="L1541" i="2"/>
  <c r="L1493" i="2"/>
  <c r="L1461" i="2"/>
  <c r="L1429" i="2"/>
  <c r="L1381" i="2"/>
  <c r="L1333" i="2"/>
  <c r="L1285" i="2"/>
  <c r="L1221" i="2"/>
  <c r="L1189" i="2"/>
  <c r="L1125" i="2"/>
  <c r="L1688" i="2"/>
  <c r="L1596" i="2"/>
  <c r="L1516" i="2"/>
  <c r="L1452" i="2"/>
  <c r="L1388" i="2"/>
  <c r="L1324" i="2"/>
  <c r="L1260" i="2"/>
  <c r="L1196" i="2"/>
  <c r="L1132" i="2"/>
  <c r="L1078" i="2"/>
  <c r="L1029" i="2"/>
  <c r="L949" i="2"/>
  <c r="L885" i="2"/>
  <c r="L821" i="2"/>
  <c r="L757" i="2"/>
  <c r="L693" i="2"/>
  <c r="L629" i="2"/>
  <c r="L549" i="2"/>
  <c r="L485" i="2"/>
  <c r="L421" i="2"/>
  <c r="L389" i="2"/>
  <c r="L325" i="2"/>
  <c r="L1040" i="2"/>
  <c r="L976" i="2"/>
  <c r="L896" i="2"/>
  <c r="L816" i="2"/>
  <c r="L752" i="2"/>
  <c r="L672" i="2"/>
  <c r="L1043" i="2"/>
  <c r="L979" i="2"/>
  <c r="L931" i="2"/>
  <c r="L883" i="2"/>
  <c r="L835" i="2"/>
  <c r="L803" i="2"/>
  <c r="L755" i="2"/>
  <c r="L723" i="2"/>
  <c r="L659" i="2"/>
  <c r="L611" i="2"/>
  <c r="L563" i="2"/>
  <c r="L515" i="2"/>
  <c r="L451" i="2"/>
  <c r="L387" i="2"/>
  <c r="L323" i="2"/>
  <c r="L1077" i="2"/>
  <c r="L1014" i="2"/>
  <c r="L950" i="2"/>
  <c r="L870" i="2"/>
  <c r="L806" i="2"/>
  <c r="L710" i="2"/>
  <c r="L646" i="2"/>
  <c r="L582" i="2"/>
  <c r="L486" i="2"/>
  <c r="L406" i="2"/>
  <c r="L326" i="2"/>
  <c r="L620" i="2"/>
  <c r="L440" i="2"/>
  <c r="L272" i="2"/>
  <c r="L218" i="2"/>
  <c r="L154" i="2"/>
  <c r="L90" i="2"/>
  <c r="L26" i="2"/>
  <c r="L444" i="2"/>
  <c r="L320" i="2"/>
  <c r="L188" i="2"/>
  <c r="L108" i="2"/>
  <c r="L44" i="2"/>
  <c r="L548" i="2"/>
  <c r="L259" i="2"/>
  <c r="L179" i="2"/>
  <c r="L115" i="2"/>
  <c r="L51" i="2"/>
  <c r="N29" i="2" l="1"/>
  <c r="M1" i="2"/>
  <c r="N1" i="2" l="1"/>
  <c r="O29" i="2" s="1"/>
  <c r="O2093" i="2" l="1"/>
  <c r="O2061" i="2"/>
  <c r="O2129" i="2"/>
  <c r="O513" i="2"/>
  <c r="O2005" i="2"/>
  <c r="O2145" i="2"/>
  <c r="O2069" i="2"/>
  <c r="O2009" i="2"/>
  <c r="O1856" i="2"/>
  <c r="O1776" i="2"/>
  <c r="O1612" i="2"/>
  <c r="O1788" i="2"/>
  <c r="O1744" i="2"/>
  <c r="O1688" i="2"/>
  <c r="O1632" i="2"/>
  <c r="O1840" i="2"/>
  <c r="O425" i="2"/>
  <c r="O357" i="2"/>
  <c r="O569" i="2"/>
  <c r="O493" i="2"/>
  <c r="O629" i="2"/>
  <c r="O573" i="2"/>
  <c r="O517" i="2"/>
  <c r="O461" i="2"/>
  <c r="O373" i="2"/>
  <c r="O321" i="2"/>
  <c r="O293" i="2"/>
  <c r="O277" i="2"/>
  <c r="O38" i="2"/>
  <c r="O89" i="2"/>
  <c r="O153" i="2"/>
  <c r="O217" i="2"/>
  <c r="O393" i="2"/>
  <c r="O65" i="2"/>
  <c r="O133" i="2"/>
  <c r="O197" i="2"/>
  <c r="O268" i="2"/>
  <c r="O5" i="2"/>
  <c r="O62" i="2"/>
  <c r="O111" i="2"/>
  <c r="O175" i="2"/>
  <c r="O239" i="2"/>
  <c r="O593" i="2"/>
  <c r="O61" i="2"/>
  <c r="O136" i="2"/>
  <c r="O200" i="2"/>
  <c r="O263" i="2"/>
  <c r="O280" i="2"/>
  <c r="O355" i="2"/>
  <c r="O438" i="2"/>
  <c r="O520" i="2"/>
  <c r="O602" i="2"/>
  <c r="O667" i="2"/>
  <c r="O733" i="2"/>
  <c r="O794" i="2"/>
  <c r="O858" i="2"/>
  <c r="O922" i="2"/>
  <c r="O989" i="2"/>
  <c r="O1053" i="2"/>
  <c r="O351" i="2"/>
  <c r="O422" i="2"/>
  <c r="O534" i="2"/>
  <c r="O586" i="2"/>
  <c r="O642" i="2"/>
  <c r="O706" i="2"/>
  <c r="O773" i="2"/>
  <c r="O835" i="2"/>
  <c r="O898" i="2"/>
  <c r="O964" i="2"/>
  <c r="O1027" i="2"/>
  <c r="O302" i="2"/>
  <c r="O352" i="2"/>
  <c r="O443" i="2"/>
  <c r="O514" i="2"/>
  <c r="O596" i="2"/>
  <c r="O657" i="2"/>
  <c r="O719" i="2"/>
  <c r="O782" i="2"/>
  <c r="O847" i="2"/>
  <c r="O912" i="2"/>
  <c r="O977" i="2"/>
  <c r="O1040" i="2"/>
  <c r="O287" i="2"/>
  <c r="O390" i="2"/>
  <c r="O530" i="2"/>
  <c r="O608" i="2"/>
  <c r="O674" i="2"/>
  <c r="O739" i="2"/>
  <c r="O803" i="2"/>
  <c r="O868" i="2"/>
  <c r="O932" i="2"/>
  <c r="O996" i="2"/>
  <c r="O1059" i="2"/>
  <c r="O1138" i="2"/>
  <c r="O1194" i="2"/>
  <c r="O1257" i="2"/>
  <c r="O1321" i="2"/>
  <c r="O1401" i="2"/>
  <c r="O1473" i="2"/>
  <c r="O1546" i="2"/>
  <c r="O1601" i="2"/>
  <c r="O1073" i="2"/>
  <c r="O1156" i="2"/>
  <c r="O1221" i="2"/>
  <c r="O1287" i="2"/>
  <c r="O1348" i="2"/>
  <c r="O1408" i="2"/>
  <c r="O1470" i="2"/>
  <c r="O1537" i="2"/>
  <c r="O1598" i="2"/>
  <c r="O1088" i="2"/>
  <c r="O1153" i="2"/>
  <c r="O1226" i="2"/>
  <c r="O1284" i="2"/>
  <c r="O1347" i="2"/>
  <c r="O1415" i="2"/>
  <c r="O1486" i="2"/>
  <c r="O1553" i="2"/>
  <c r="O1629" i="2"/>
  <c r="O1662" i="2"/>
  <c r="O1772" i="2"/>
  <c r="O1135" i="2"/>
  <c r="O1199" i="2"/>
  <c r="O1260" i="2"/>
  <c r="O1325" i="2"/>
  <c r="O1382" i="2"/>
  <c r="O1437" i="2"/>
  <c r="O1496" i="2"/>
  <c r="O1552" i="2"/>
  <c r="O1626" i="2"/>
  <c r="O1793" i="2"/>
  <c r="O1904" i="2"/>
  <c r="O1639" i="2"/>
  <c r="O1706" i="2"/>
  <c r="O1770" i="2"/>
  <c r="O1841" i="2"/>
  <c r="O1908" i="2"/>
  <c r="O2045" i="2"/>
  <c r="O1727" i="2"/>
  <c r="O1783" i="2"/>
  <c r="O1851" i="2"/>
  <c r="O1918" i="2"/>
  <c r="O1713" i="2"/>
  <c r="O1825" i="2"/>
  <c r="O1885" i="2"/>
  <c r="O1997" i="2"/>
  <c r="O2008" i="2"/>
  <c r="O2090" i="2"/>
  <c r="O1990" i="2"/>
  <c r="O2092" i="2"/>
  <c r="O1915" i="2"/>
  <c r="O2000" i="2"/>
  <c r="O2082" i="2"/>
  <c r="O1980" i="2"/>
  <c r="O2044" i="2"/>
  <c r="O2119" i="2"/>
  <c r="O1603" i="2"/>
  <c r="O1159" i="2"/>
  <c r="O1293" i="2"/>
  <c r="O1414" i="2"/>
  <c r="O1538" i="2"/>
  <c r="O1094" i="2"/>
  <c r="O1228" i="2"/>
  <c r="O1354" i="2"/>
  <c r="O1488" i="2"/>
  <c r="O1630" i="2"/>
  <c r="O1800" i="2"/>
  <c r="O1158" i="2"/>
  <c r="O1297" i="2"/>
  <c r="O1412" i="2"/>
  <c r="O1524" i="2"/>
  <c r="O1808" i="2"/>
  <c r="O1610" i="2"/>
  <c r="O1894" i="2"/>
  <c r="O1761" i="2"/>
  <c r="O1872" i="2"/>
  <c r="O1992" i="2"/>
  <c r="O2112" i="2"/>
  <c r="O1966" i="2"/>
  <c r="O2046" i="2"/>
  <c r="O9" i="2"/>
  <c r="O67" i="2"/>
  <c r="O132" i="2"/>
  <c r="O196" i="2"/>
  <c r="O259" i="2"/>
  <c r="O26" i="2"/>
  <c r="O112" i="2"/>
  <c r="O176" i="2"/>
  <c r="O240" i="2"/>
  <c r="O441" i="2"/>
  <c r="O36" i="2"/>
  <c r="O84" i="2"/>
  <c r="O145" i="2"/>
  <c r="O209" i="2"/>
  <c r="O349" i="2"/>
  <c r="O50" i="2"/>
  <c r="O122" i="2"/>
  <c r="O186" i="2"/>
  <c r="O248" i="2"/>
  <c r="O284" i="2"/>
  <c r="O366" i="2"/>
  <c r="O440" i="2"/>
  <c r="O526" i="2"/>
  <c r="O604" i="2"/>
  <c r="O670" i="2"/>
  <c r="O736" i="2"/>
  <c r="O800" i="2"/>
  <c r="O865" i="2"/>
  <c r="O928" i="2"/>
  <c r="O992" i="2"/>
  <c r="O1055" i="2"/>
  <c r="O342" i="2"/>
  <c r="O396" i="2"/>
  <c r="O496" i="2"/>
  <c r="O560" i="2"/>
  <c r="O649" i="2"/>
  <c r="O712" i="2"/>
  <c r="O775" i="2"/>
  <c r="O838" i="2"/>
  <c r="O905" i="2"/>
  <c r="O966" i="2"/>
  <c r="O1033" i="2"/>
  <c r="O304" i="2"/>
  <c r="O378" i="2"/>
  <c r="O458" i="2"/>
  <c r="O516" i="2"/>
  <c r="O628" i="2"/>
  <c r="O693" i="2"/>
  <c r="O756" i="2"/>
  <c r="O820" i="2"/>
  <c r="O883" i="2"/>
  <c r="O947" i="2"/>
  <c r="O1013" i="2"/>
  <c r="O1075" i="2"/>
  <c r="O328" i="2"/>
  <c r="O392" i="2"/>
  <c r="O451" i="2"/>
  <c r="O519" i="2"/>
  <c r="O578" i="2"/>
  <c r="O710" i="2"/>
  <c r="O777" i="2"/>
  <c r="O840" i="2"/>
  <c r="O903" i="2"/>
  <c r="O968" i="2"/>
  <c r="O1031" i="2"/>
  <c r="O1097" i="2"/>
  <c r="O1151" i="2"/>
  <c r="O1213" i="2"/>
  <c r="O1277" i="2"/>
  <c r="O1343" i="2"/>
  <c r="O1419" i="2"/>
  <c r="O1493" i="2"/>
  <c r="O1576" i="2"/>
  <c r="O1091" i="2"/>
  <c r="O1210" i="2"/>
  <c r="O1338" i="2"/>
  <c r="O1458" i="2"/>
  <c r="O1583" i="2"/>
  <c r="O1136" i="2"/>
  <c r="O1272" i="2"/>
  <c r="O1405" i="2"/>
  <c r="O1536" i="2"/>
  <c r="O1658" i="2"/>
  <c r="O1206" i="2"/>
  <c r="O1314" i="2"/>
  <c r="O1429" i="2"/>
  <c r="O1541" i="2"/>
  <c r="O1710" i="2"/>
  <c r="O1813" i="2"/>
  <c r="O1905" i="2"/>
  <c r="O1773" i="2"/>
  <c r="O1850" i="2"/>
  <c r="O1948" i="2"/>
  <c r="O1789" i="2"/>
  <c r="O1901" i="2"/>
  <c r="O1695" i="2"/>
  <c r="O1777" i="2"/>
  <c r="O2001" i="2"/>
  <c r="O2099" i="2"/>
  <c r="O1919" i="2"/>
  <c r="O2002" i="2"/>
  <c r="O2095" i="2"/>
  <c r="O2140" i="2"/>
  <c r="O59" i="2"/>
  <c r="O118" i="2"/>
  <c r="O182" i="2"/>
  <c r="O244" i="2"/>
  <c r="O8" i="2"/>
  <c r="O98" i="2"/>
  <c r="O162" i="2"/>
  <c r="O226" i="2"/>
  <c r="O341" i="2"/>
  <c r="O28" i="2"/>
  <c r="O78" i="2"/>
  <c r="O140" i="2"/>
  <c r="O204" i="2"/>
  <c r="O267" i="2"/>
  <c r="O21" i="2"/>
  <c r="O91" i="2"/>
  <c r="O155" i="2"/>
  <c r="O219" i="2"/>
  <c r="O389" i="2"/>
  <c r="O306" i="2"/>
  <c r="O386" i="2"/>
  <c r="O475" i="2"/>
  <c r="O547" i="2"/>
  <c r="O634" i="2"/>
  <c r="O691" i="2"/>
  <c r="O754" i="2"/>
  <c r="O818" i="2"/>
  <c r="O885" i="2"/>
  <c r="O949" i="2"/>
  <c r="O1011" i="2"/>
  <c r="O1082" i="2"/>
  <c r="O356" i="2"/>
  <c r="O459" i="2"/>
  <c r="O611" i="2"/>
  <c r="O698" i="2"/>
  <c r="O765" i="2"/>
  <c r="O826" i="2"/>
  <c r="O893" i="2"/>
  <c r="O956" i="2"/>
  <c r="O1018" i="2"/>
  <c r="O1086" i="2"/>
  <c r="O370" i="2"/>
  <c r="O436" i="2"/>
  <c r="O531" i="2"/>
  <c r="O579" i="2"/>
  <c r="O678" i="2"/>
  <c r="O742" i="2"/>
  <c r="O806" i="2"/>
  <c r="O872" i="2"/>
  <c r="O936" i="2"/>
  <c r="O999" i="2"/>
  <c r="O1062" i="2"/>
  <c r="O430" i="2"/>
  <c r="O552" i="2"/>
  <c r="O619" i="2"/>
  <c r="O684" i="2"/>
  <c r="O747" i="2"/>
  <c r="O811" i="2"/>
  <c r="O877" i="2"/>
  <c r="O941" i="2"/>
  <c r="O1004" i="2"/>
  <c r="O1068" i="2"/>
  <c r="O1146" i="2"/>
  <c r="O1202" i="2"/>
  <c r="O1266" i="2"/>
  <c r="O1333" i="2"/>
  <c r="O1409" i="2"/>
  <c r="O1481" i="2"/>
  <c r="O1549" i="2"/>
  <c r="O1614" i="2"/>
  <c r="O1081" i="2"/>
  <c r="O1147" i="2"/>
  <c r="O1212" i="2"/>
  <c r="O1282" i="2"/>
  <c r="O1340" i="2"/>
  <c r="O1400" i="2"/>
  <c r="O1461" i="2"/>
  <c r="O1528" i="2"/>
  <c r="O1590" i="2"/>
  <c r="O1848" i="2"/>
  <c r="O1142" i="2"/>
  <c r="O1211" i="2"/>
  <c r="O1275" i="2"/>
  <c r="O1339" i="2"/>
  <c r="O1407" i="2"/>
  <c r="O1477" i="2"/>
  <c r="O1542" i="2"/>
  <c r="O1607" i="2"/>
  <c r="O1660" i="2"/>
  <c r="O1708" i="2"/>
  <c r="O1111" i="2"/>
  <c r="O1178" i="2"/>
  <c r="O1236" i="2"/>
  <c r="O1299" i="2"/>
  <c r="O1363" i="2"/>
  <c r="O1418" i="2"/>
  <c r="O1474" i="2"/>
  <c r="O1533" i="2"/>
  <c r="O1594" i="2"/>
  <c r="O1615" i="2"/>
  <c r="O1738" i="2"/>
  <c r="O1787" i="2"/>
  <c r="O1867" i="2"/>
  <c r="O1942" i="2"/>
  <c r="O1679" i="2"/>
  <c r="O1746" i="2"/>
  <c r="O1810" i="2"/>
  <c r="O1888" i="2"/>
  <c r="O1949" i="2"/>
  <c r="O1707" i="2"/>
  <c r="O1763" i="2"/>
  <c r="O1826" i="2"/>
  <c r="O1909" i="2"/>
  <c r="O1702" i="2"/>
  <c r="O1802" i="2"/>
  <c r="O1874" i="2"/>
  <c r="O1965" i="2"/>
  <c r="O1994" i="2"/>
  <c r="O2080" i="2"/>
  <c r="O1971" i="2"/>
  <c r="O2035" i="2"/>
  <c r="O2098" i="2"/>
  <c r="O1923" i="2"/>
  <c r="O1983" i="2"/>
  <c r="O2068" i="2"/>
  <c r="O2144" i="2"/>
  <c r="O2114" i="2"/>
  <c r="O350" i="2"/>
  <c r="O499" i="2"/>
  <c r="O582" i="2"/>
  <c r="O701" i="2"/>
  <c r="O829" i="2"/>
  <c r="O938" i="2"/>
  <c r="O387" i="2"/>
  <c r="O511" i="2"/>
  <c r="O753" i="2"/>
  <c r="O862" i="2"/>
  <c r="O993" i="2"/>
  <c r="O1160" i="2"/>
  <c r="O1286" i="2"/>
  <c r="O1436" i="2"/>
  <c r="O1568" i="2"/>
  <c r="O1085" i="2"/>
  <c r="O1215" i="2"/>
  <c r="O1346" i="2"/>
  <c r="O1463" i="2"/>
  <c r="O1592" i="2"/>
  <c r="O1112" i="2"/>
  <c r="O1220" i="2"/>
  <c r="O1317" i="2"/>
  <c r="O1448" i="2"/>
  <c r="O1599" i="2"/>
  <c r="O1677" i="2"/>
  <c r="O1214" i="2"/>
  <c r="O1353" i="2"/>
  <c r="O1445" i="2"/>
  <c r="O1566" i="2"/>
  <c r="O1731" i="2"/>
  <c r="O1830" i="2"/>
  <c r="O1686" i="2"/>
  <c r="O1940" i="2"/>
  <c r="O1797" i="2"/>
  <c r="O1835" i="2"/>
  <c r="O1898" i="2"/>
  <c r="O2007" i="2"/>
  <c r="O1972" i="2"/>
  <c r="O2086" i="2"/>
  <c r="O1943" i="2"/>
  <c r="O1963" i="2"/>
  <c r="O2027" i="2"/>
  <c r="O18" i="2"/>
  <c r="O74" i="2"/>
  <c r="O135" i="2"/>
  <c r="O199" i="2"/>
  <c r="O262" i="2"/>
  <c r="O37" i="2"/>
  <c r="O115" i="2"/>
  <c r="O179" i="2"/>
  <c r="O245" i="2"/>
  <c r="O509" i="2"/>
  <c r="O56" i="2"/>
  <c r="O110" i="2"/>
  <c r="O174" i="2"/>
  <c r="O238" i="2"/>
  <c r="O589" i="2"/>
  <c r="O53" i="2"/>
  <c r="O125" i="2"/>
  <c r="O189" i="2"/>
  <c r="O253" i="2"/>
  <c r="O276" i="2"/>
  <c r="O348" i="2"/>
  <c r="O428" i="2"/>
  <c r="O518" i="2"/>
  <c r="O599" i="2"/>
  <c r="O664" i="2"/>
  <c r="O726" i="2"/>
  <c r="O792" i="2"/>
  <c r="O855" i="2"/>
  <c r="O920" i="2"/>
  <c r="O983" i="2"/>
  <c r="O1047" i="2"/>
  <c r="O403" i="2"/>
  <c r="O462" i="2"/>
  <c r="O543" i="2"/>
  <c r="O614" i="2"/>
  <c r="O673" i="2"/>
  <c r="O735" i="2"/>
  <c r="O799" i="2"/>
  <c r="O864" i="2"/>
  <c r="O927" i="2"/>
  <c r="O991" i="2"/>
  <c r="O1054" i="2"/>
  <c r="O717" i="2"/>
  <c r="O844" i="2"/>
  <c r="O987" i="2"/>
  <c r="O283" i="2"/>
  <c r="O347" i="2"/>
  <c r="O456" i="2"/>
  <c r="O622" i="2"/>
  <c r="O702" i="2"/>
  <c r="O846" i="2"/>
  <c r="O976" i="2"/>
  <c r="O1099" i="2"/>
  <c r="O1205" i="2"/>
  <c r="O1335" i="2"/>
  <c r="O1484" i="2"/>
  <c r="O1616" i="2"/>
  <c r="O1168" i="2"/>
  <c r="O1301" i="2"/>
  <c r="O1425" i="2"/>
  <c r="O1545" i="2"/>
  <c r="O1198" i="2"/>
  <c r="O1362" i="2"/>
  <c r="O1479" i="2"/>
  <c r="O1608" i="2"/>
  <c r="O1736" i="2"/>
  <c r="O1164" i="2"/>
  <c r="O1271" i="2"/>
  <c r="O1390" i="2"/>
  <c r="O1515" i="2"/>
  <c r="O1836" i="2"/>
  <c r="O1903" i="2"/>
  <c r="O1823" i="2"/>
  <c r="O1922" i="2"/>
  <c r="O1697" i="2"/>
  <c r="O1846" i="2"/>
  <c r="O1916" i="2"/>
  <c r="O1786" i="2"/>
  <c r="O2024" i="2"/>
  <c r="O1988" i="2"/>
  <c r="O1970" i="2"/>
  <c r="O2048" i="2"/>
  <c r="O2094" i="2"/>
  <c r="O621" i="2"/>
  <c r="O481" i="2"/>
  <c r="O2109" i="2"/>
  <c r="O1989" i="2"/>
  <c r="O2101" i="2"/>
  <c r="O2053" i="2"/>
  <c r="O1993" i="2"/>
  <c r="O1844" i="2"/>
  <c r="O1740" i="2"/>
  <c r="O1816" i="2"/>
  <c r="O1768" i="2"/>
  <c r="O1684" i="2"/>
  <c r="O633" i="2"/>
  <c r="O345" i="2"/>
  <c r="O469" i="2"/>
  <c r="O557" i="2"/>
  <c r="O505" i="2"/>
  <c r="O365" i="2"/>
  <c r="O289" i="2"/>
  <c r="O52" i="2"/>
  <c r="O169" i="2"/>
  <c r="O625" i="2"/>
  <c r="O149" i="2"/>
  <c r="O309" i="2"/>
  <c r="O71" i="2"/>
  <c r="O191" i="2"/>
  <c r="O12" i="2"/>
  <c r="O152" i="2"/>
  <c r="O329" i="2"/>
  <c r="O376" i="2"/>
  <c r="O538" i="2"/>
  <c r="O683" i="2"/>
  <c r="O810" i="2"/>
  <c r="O940" i="2"/>
  <c r="O1067" i="2"/>
  <c r="O546" i="2"/>
  <c r="O661" i="2"/>
  <c r="O789" i="2"/>
  <c r="O916" i="2"/>
  <c r="O1043" i="2"/>
  <c r="O362" i="2"/>
  <c r="O524" i="2"/>
  <c r="O672" i="2"/>
  <c r="O798" i="2"/>
  <c r="O926" i="2"/>
  <c r="O1057" i="2"/>
  <c r="O410" i="2"/>
  <c r="O624" i="2"/>
  <c r="O755" i="2"/>
  <c r="O819" i="2"/>
  <c r="O946" i="2"/>
  <c r="O1092" i="2"/>
  <c r="O1207" i="2"/>
  <c r="O1341" i="2"/>
  <c r="O1490" i="2"/>
  <c r="O1557" i="2"/>
  <c r="O1104" i="2"/>
  <c r="O1238" i="2"/>
  <c r="O1365" i="2"/>
  <c r="O1483" i="2"/>
  <c r="O1617" i="2"/>
  <c r="O1167" i="2"/>
  <c r="O1300" i="2"/>
  <c r="O1498" i="2"/>
  <c r="O1646" i="2"/>
  <c r="O1089" i="2"/>
  <c r="O1217" i="2"/>
  <c r="O1342" i="2"/>
  <c r="O1447" i="2"/>
  <c r="O1569" i="2"/>
  <c r="O1853" i="2"/>
  <c r="O1655" i="2"/>
  <c r="O1782" i="2"/>
  <c r="O1864" i="2"/>
  <c r="O1687" i="2"/>
  <c r="O1865" i="2"/>
  <c r="O1936" i="2"/>
  <c r="O1906" i="2"/>
  <c r="O2026" i="2"/>
  <c r="O2006" i="2"/>
  <c r="O1931" i="2"/>
  <c r="O2123" i="2"/>
  <c r="O2056" i="2"/>
  <c r="O1689" i="2"/>
  <c r="O1320" i="2"/>
  <c r="O1567" i="2"/>
  <c r="O1255" i="2"/>
  <c r="O1517" i="2"/>
  <c r="O1109" i="2"/>
  <c r="O1327" i="2"/>
  <c r="O1558" i="2"/>
  <c r="O1932" i="2"/>
  <c r="O1912" i="2"/>
  <c r="O2135" i="2"/>
  <c r="O2103" i="2"/>
  <c r="O76" i="2"/>
  <c r="O212" i="2"/>
  <c r="O47" i="2"/>
  <c r="O256" i="2"/>
  <c r="O54" i="2"/>
  <c r="O161" i="2"/>
  <c r="O549" i="2"/>
  <c r="O138" i="2"/>
  <c r="O264" i="2"/>
  <c r="O383" i="2"/>
  <c r="O540" i="2"/>
  <c r="O631" i="2"/>
  <c r="O752" i="2"/>
  <c r="O878" i="2"/>
  <c r="O1009" i="2"/>
  <c r="O354" i="2"/>
  <c r="O523" i="2"/>
  <c r="O663" i="2"/>
  <c r="O791" i="2"/>
  <c r="O919" i="2"/>
  <c r="O1046" i="2"/>
  <c r="O402" i="2"/>
  <c r="O542" i="2"/>
  <c r="O709" i="2"/>
  <c r="O834" i="2"/>
  <c r="O963" i="2"/>
  <c r="O275" i="2"/>
  <c r="O412" i="2"/>
  <c r="O647" i="2"/>
  <c r="O793" i="2"/>
  <c r="O921" i="2"/>
  <c r="O1048" i="2"/>
  <c r="O1169" i="2"/>
  <c r="O1294" i="2"/>
  <c r="O1444" i="2"/>
  <c r="O1587" i="2"/>
  <c r="O1240" i="2"/>
  <c r="O1489" i="2"/>
  <c r="O1173" i="2"/>
  <c r="O1440" i="2"/>
  <c r="O1669" i="2"/>
  <c r="O1344" i="2"/>
  <c r="O1571" i="2"/>
  <c r="O1822" i="2"/>
  <c r="O1818" i="2"/>
  <c r="O1806" i="2"/>
  <c r="O1715" i="2"/>
  <c r="O1975" i="2"/>
  <c r="O1935" i="2"/>
  <c r="O2016" i="2"/>
  <c r="O15" i="2"/>
  <c r="O134" i="2"/>
  <c r="O260" i="2"/>
  <c r="O114" i="2"/>
  <c r="O242" i="2"/>
  <c r="O42" i="2"/>
  <c r="O156" i="2"/>
  <c r="O421" i="2"/>
  <c r="O107" i="2"/>
  <c r="O235" i="2"/>
  <c r="O400" i="2"/>
  <c r="O574" i="2"/>
  <c r="O770" i="2"/>
  <c r="O899" i="2"/>
  <c r="O1028" i="2"/>
  <c r="O384" i="2"/>
  <c r="O714" i="2"/>
  <c r="O845" i="2"/>
  <c r="O907" i="2"/>
  <c r="O294" i="2"/>
  <c r="O460" i="2"/>
  <c r="O612" i="2"/>
  <c r="O758" i="2"/>
  <c r="O886" i="2"/>
  <c r="O1015" i="2"/>
  <c r="O442" i="2"/>
  <c r="O635" i="2"/>
  <c r="O763" i="2"/>
  <c r="O891" i="2"/>
  <c r="O1020" i="2"/>
  <c r="O1157" i="2"/>
  <c r="O1279" i="2"/>
  <c r="O1428" i="2"/>
  <c r="O1565" i="2"/>
  <c r="O1093" i="2"/>
  <c r="O1230" i="2"/>
  <c r="O1416" i="2"/>
  <c r="O1478" i="2"/>
  <c r="O1609" i="2"/>
  <c r="O1229" i="2"/>
  <c r="O1356" i="2"/>
  <c r="O1491" i="2"/>
  <c r="O1644" i="2"/>
  <c r="O1828" i="2"/>
  <c r="O1191" i="2"/>
  <c r="O1316" i="2"/>
  <c r="O1430" i="2"/>
  <c r="O1543" i="2"/>
  <c r="O1690" i="2"/>
  <c r="O1801" i="2"/>
  <c r="O1631" i="2"/>
  <c r="O1821" i="2"/>
  <c r="O1900" i="2"/>
  <c r="O1719" i="2"/>
  <c r="O1858" i="2"/>
  <c r="O1722" i="2"/>
  <c r="O1896" i="2"/>
  <c r="O2023" i="2"/>
  <c r="O1987" i="2"/>
  <c r="O2116" i="2"/>
  <c r="O2018" i="2"/>
  <c r="O2064" i="2"/>
  <c r="O359" i="2"/>
  <c r="O594" i="2"/>
  <c r="O860" i="2"/>
  <c r="O420" i="2"/>
  <c r="O785" i="2"/>
  <c r="O1022" i="2"/>
  <c r="O1467" i="2"/>
  <c r="O1121" i="2"/>
  <c r="O1378" i="2"/>
  <c r="O1613" i="2"/>
  <c r="O1231" i="2"/>
  <c r="O1497" i="2"/>
  <c r="O1117" i="2"/>
  <c r="O1381" i="2"/>
  <c r="O1596" i="2"/>
  <c r="O1635" i="2"/>
  <c r="O2017" i="2"/>
  <c r="O1930" i="2"/>
  <c r="O1924" i="2"/>
  <c r="O2004" i="2"/>
  <c r="O2072" i="2"/>
  <c r="O2043" i="2"/>
  <c r="O87" i="2"/>
  <c r="O215" i="2"/>
  <c r="O57" i="2"/>
  <c r="O195" i="2"/>
  <c r="O16" i="2"/>
  <c r="O126" i="2"/>
  <c r="O252" i="2"/>
  <c r="O80" i="2"/>
  <c r="O205" i="2"/>
  <c r="O292" i="2"/>
  <c r="O450" i="2"/>
  <c r="O618" i="2"/>
  <c r="O744" i="2"/>
  <c r="O870" i="2"/>
  <c r="O1001" i="2"/>
  <c r="O416" i="2"/>
  <c r="O555" i="2"/>
  <c r="O688" i="2"/>
  <c r="O815" i="2"/>
  <c r="O942" i="2"/>
  <c r="O1072" i="2"/>
  <c r="O874" i="2"/>
  <c r="O299" i="2"/>
  <c r="O492" i="2"/>
  <c r="O737" i="2"/>
  <c r="O1006" i="2"/>
  <c r="O1241" i="2"/>
  <c r="O1523" i="2"/>
  <c r="O1203" i="2"/>
  <c r="O1449" i="2"/>
  <c r="O1250" i="2"/>
  <c r="O1514" i="2"/>
  <c r="O1087" i="2"/>
  <c r="O1305" i="2"/>
  <c r="O1550" i="2"/>
  <c r="O1920" i="2"/>
  <c r="O1956" i="2"/>
  <c r="O1863" i="2"/>
  <c r="O1945" i="2"/>
  <c r="O2020" i="2"/>
  <c r="O2148" i="2"/>
  <c r="O2121" i="2"/>
  <c r="O2105" i="2"/>
  <c r="O1973" i="2"/>
  <c r="O1977" i="2"/>
  <c r="O1712" i="2"/>
  <c r="O1760" i="2"/>
  <c r="O1624" i="2"/>
  <c r="O325" i="2"/>
  <c r="O457" i="2"/>
  <c r="O485" i="2"/>
  <c r="O305" i="2"/>
  <c r="O7" i="2"/>
  <c r="O185" i="2"/>
  <c r="O101" i="2"/>
  <c r="O413" i="2"/>
  <c r="O81" i="2"/>
  <c r="O317" i="2"/>
  <c r="O104" i="2"/>
  <c r="O232" i="2"/>
  <c r="O314" i="2"/>
  <c r="O480" i="2"/>
  <c r="O637" i="2"/>
  <c r="O762" i="2"/>
  <c r="O890" i="2"/>
  <c r="O311" i="2"/>
  <c r="O494" i="2"/>
  <c r="O616" i="2"/>
  <c r="O805" i="2"/>
  <c r="O930" i="2"/>
  <c r="O327" i="2"/>
  <c r="O491" i="2"/>
  <c r="O687" i="2"/>
  <c r="O880" i="2"/>
  <c r="O1007" i="2"/>
  <c r="O466" i="2"/>
  <c r="O644" i="2"/>
  <c r="O837" i="2"/>
  <c r="O962" i="2"/>
  <c r="O1105" i="2"/>
  <c r="O1288" i="2"/>
  <c r="O1503" i="2"/>
  <c r="O1123" i="2"/>
  <c r="O1318" i="2"/>
  <c r="O1564" i="2"/>
  <c r="O1118" i="2"/>
  <c r="O1319" i="2"/>
  <c r="O1451" i="2"/>
  <c r="O1652" i="2"/>
  <c r="O1170" i="2"/>
  <c r="O1355" i="2"/>
  <c r="O1465" i="2"/>
  <c r="O1586" i="2"/>
  <c r="O1671" i="2"/>
  <c r="O1879" i="2"/>
  <c r="O1755" i="2"/>
  <c r="O2097" i="2"/>
  <c r="O1857" i="2"/>
  <c r="O2052" i="2"/>
  <c r="O2131" i="2"/>
  <c r="O2050" i="2"/>
  <c r="O2071" i="2"/>
  <c r="O1223" i="2"/>
  <c r="O1600" i="2"/>
  <c r="O1290" i="2"/>
  <c r="O1664" i="2"/>
  <c r="O1361" i="2"/>
  <c r="O1861" i="2"/>
  <c r="O1985" i="2"/>
  <c r="O2074" i="2"/>
  <c r="O2122" i="2"/>
  <c r="O164" i="2"/>
  <c r="O401" i="2"/>
  <c r="O208" i="2"/>
  <c r="O63" i="2"/>
  <c r="O177" i="2"/>
  <c r="O218" i="2"/>
  <c r="O316" i="2"/>
  <c r="O564" i="2"/>
  <c r="O768" i="2"/>
  <c r="O1025" i="2"/>
  <c r="O371" i="2"/>
  <c r="O536" i="2"/>
  <c r="O743" i="2"/>
  <c r="O937" i="2"/>
  <c r="O1063" i="2"/>
  <c r="O411" i="2"/>
  <c r="O660" i="2"/>
  <c r="O915" i="2"/>
  <c r="O1042" i="2"/>
  <c r="O427" i="2"/>
  <c r="O665" i="2"/>
  <c r="O871" i="2"/>
  <c r="O998" i="2"/>
  <c r="O1185" i="2"/>
  <c r="O1380" i="2"/>
  <c r="O1621" i="2"/>
  <c r="O1398" i="2"/>
  <c r="O1792" i="2"/>
  <c r="O1471" i="2"/>
  <c r="O1263" i="2"/>
  <c r="O1485" i="2"/>
  <c r="O1838" i="2"/>
  <c r="O1831" i="2"/>
  <c r="O1705" i="2"/>
  <c r="O1938" i="2"/>
  <c r="O2010" i="2"/>
  <c r="O1951" i="2"/>
  <c r="O30" i="2"/>
  <c r="O214" i="2"/>
  <c r="O290" i="2"/>
  <c r="O194" i="2"/>
  <c r="O55" i="2"/>
  <c r="O236" i="2"/>
  <c r="O123" i="2"/>
  <c r="O272" i="2"/>
  <c r="O512" i="2"/>
  <c r="O724" i="2"/>
  <c r="O917" i="2"/>
  <c r="O331" i="2"/>
  <c r="O666" i="2"/>
  <c r="O797" i="2"/>
  <c r="O988" i="2"/>
  <c r="O391" i="2"/>
  <c r="O648" i="2"/>
  <c r="O774" i="2"/>
  <c r="O969" i="2"/>
  <c r="O454" i="2"/>
  <c r="O716" i="2"/>
  <c r="O843" i="2"/>
  <c r="O970" i="2"/>
  <c r="O1171" i="2"/>
  <c r="O1366" i="2"/>
  <c r="O1521" i="2"/>
  <c r="O1115" i="2"/>
  <c r="O1243" i="2"/>
  <c r="O1433" i="2"/>
  <c r="O1556" i="2"/>
  <c r="O1175" i="2"/>
  <c r="O1446" i="2"/>
  <c r="O1649" i="2"/>
  <c r="O1143" i="2"/>
  <c r="O1334" i="2"/>
  <c r="O1439" i="2"/>
  <c r="O1642" i="2"/>
  <c r="O1815" i="2"/>
  <c r="O1711" i="2"/>
  <c r="O1855" i="2"/>
  <c r="O1734" i="2"/>
  <c r="O1946" i="2"/>
  <c r="O1917" i="2"/>
  <c r="O2040" i="2"/>
  <c r="O2003" i="2"/>
  <c r="O1955" i="2"/>
  <c r="O2115" i="2"/>
  <c r="O372" i="2"/>
  <c r="O764" i="2"/>
  <c r="O1021" i="2"/>
  <c r="O801" i="2"/>
  <c r="O1222" i="2"/>
  <c r="O1637" i="2"/>
  <c r="O1285" i="2"/>
  <c r="O1728" i="2"/>
  <c r="O1396" i="2"/>
  <c r="O1150" i="2"/>
  <c r="O1404" i="2"/>
  <c r="O1767" i="2"/>
  <c r="O1753" i="2"/>
  <c r="O1969" i="2"/>
  <c r="O2120" i="2"/>
  <c r="O1995" i="2"/>
  <c r="O103" i="2"/>
  <c r="O577" i="2"/>
  <c r="O286" i="2"/>
  <c r="O142" i="2"/>
  <c r="O282" i="2"/>
  <c r="O157" i="2"/>
  <c r="O308" i="2"/>
  <c r="O559" i="2"/>
  <c r="O697" i="2"/>
  <c r="O888" i="2"/>
  <c r="O319" i="2"/>
  <c r="O435" i="2"/>
  <c r="O639" i="2"/>
  <c r="O832" i="2"/>
  <c r="O1024" i="2"/>
  <c r="O780" i="2"/>
  <c r="O399" i="2"/>
  <c r="O769" i="2"/>
  <c r="O1148" i="2"/>
  <c r="O1551" i="2"/>
  <c r="O1359" i="2"/>
  <c r="O1281" i="2"/>
  <c r="O1661" i="2"/>
  <c r="O1225" i="2"/>
  <c r="O1579" i="2"/>
  <c r="O1849" i="2"/>
  <c r="O1878" i="2"/>
  <c r="O2033" i="2"/>
  <c r="O1999" i="2"/>
  <c r="O1078" i="2"/>
  <c r="O605" i="2"/>
  <c r="O2077" i="2"/>
  <c r="O2149" i="2"/>
  <c r="O1961" i="2"/>
  <c r="O1796" i="2"/>
  <c r="O1852" i="2"/>
  <c r="O501" i="2"/>
  <c r="O473" i="2"/>
  <c r="O281" i="2"/>
  <c r="O201" i="2"/>
  <c r="O255" i="2"/>
  <c r="O159" i="2"/>
  <c r="O120" i="2"/>
  <c r="O336" i="2"/>
  <c r="O652" i="2"/>
  <c r="O842" i="2"/>
  <c r="O322" i="2"/>
  <c r="O630" i="2"/>
  <c r="O884" i="2"/>
  <c r="O339" i="2"/>
  <c r="O502" i="2"/>
  <c r="O766" i="2"/>
  <c r="O1023" i="2"/>
  <c r="O591" i="2"/>
  <c r="O853" i="2"/>
  <c r="O1045" i="2"/>
  <c r="O1304" i="2"/>
  <c r="O1585" i="2"/>
  <c r="O1273" i="2"/>
  <c r="O1452" i="2"/>
  <c r="O1134" i="2"/>
  <c r="O1399" i="2"/>
  <c r="O1657" i="2"/>
  <c r="O1307" i="2"/>
  <c r="O1535" i="2"/>
  <c r="O1754" i="2"/>
  <c r="O1771" i="2"/>
  <c r="O1807" i="2"/>
  <c r="O2070" i="2"/>
  <c r="O2059" i="2"/>
  <c r="O1113" i="2"/>
  <c r="O1696" i="2"/>
  <c r="O1457" i="2"/>
  <c r="O1141" i="2"/>
  <c r="O1604" i="2"/>
  <c r="O1847" i="2"/>
  <c r="O2014" i="2"/>
  <c r="O180" i="2"/>
  <c r="O160" i="2"/>
  <c r="O25" i="2"/>
  <c r="O257" i="2"/>
  <c r="O449" i="2"/>
  <c r="O590" i="2"/>
  <c r="O784" i="2"/>
  <c r="O324" i="2"/>
  <c r="O632" i="2"/>
  <c r="O887" i="2"/>
  <c r="O1080" i="2"/>
  <c r="O504" i="2"/>
  <c r="O804" i="2"/>
  <c r="O307" i="2"/>
  <c r="O566" i="2"/>
  <c r="O889" i="2"/>
  <c r="O1140" i="2"/>
  <c r="O1324" i="2"/>
  <c r="O1780" i="2"/>
  <c r="O1103" i="2"/>
  <c r="O1648" i="2"/>
  <c r="O1395" i="2"/>
  <c r="O1873" i="2"/>
  <c r="O1886" i="2"/>
  <c r="O2054" i="2"/>
  <c r="O1967" i="2"/>
  <c r="O40" i="2"/>
  <c r="O497" i="2"/>
  <c r="O270" i="2"/>
  <c r="O124" i="2"/>
  <c r="O139" i="2"/>
  <c r="O266" i="2"/>
  <c r="O447" i="2"/>
  <c r="O802" i="2"/>
  <c r="O1058" i="2"/>
  <c r="O682" i="2"/>
  <c r="O939" i="2"/>
  <c r="O404" i="2"/>
  <c r="O728" i="2"/>
  <c r="O1049" i="2"/>
  <c r="O603" i="2"/>
  <c r="O730" i="2"/>
  <c r="O859" i="2"/>
  <c r="O1050" i="2"/>
  <c r="O1248" i="2"/>
  <c r="O1388" i="2"/>
  <c r="O1593" i="2"/>
  <c r="O1131" i="2"/>
  <c r="O1323" i="2"/>
  <c r="O1443" i="2"/>
  <c r="O1700" i="2"/>
  <c r="O1261" i="2"/>
  <c r="O1460" i="2"/>
  <c r="O1654" i="2"/>
  <c r="O1100" i="2"/>
  <c r="O1283" i="2"/>
  <c r="O1456" i="2"/>
  <c r="O1577" i="2"/>
  <c r="O1774" i="2"/>
  <c r="O1842" i="2"/>
  <c r="O1726" i="2"/>
  <c r="O1933" i="2"/>
  <c r="O1747" i="2"/>
  <c r="O1611" i="2"/>
  <c r="O1860" i="2"/>
  <c r="O2060" i="2"/>
  <c r="O2019" i="2"/>
  <c r="O1968" i="2"/>
  <c r="O2047" i="2"/>
  <c r="O312" i="2"/>
  <c r="O796" i="2"/>
  <c r="O479" i="2"/>
  <c r="O830" i="2"/>
  <c r="O1132" i="2"/>
  <c r="O1391" i="2"/>
  <c r="O1820" i="2"/>
  <c r="O1434" i="2"/>
  <c r="O1101" i="2"/>
  <c r="O1413" i="2"/>
  <c r="O1666" i="2"/>
  <c r="O1420" i="2"/>
  <c r="O1803" i="2"/>
  <c r="O1902" i="2"/>
  <c r="O1883" i="2"/>
  <c r="O2128" i="2"/>
  <c r="O2130" i="2"/>
  <c r="O60" i="2"/>
  <c r="O183" i="2"/>
  <c r="O99" i="2"/>
  <c r="O369" i="2"/>
  <c r="O94" i="2"/>
  <c r="O489" i="2"/>
  <c r="O109" i="2"/>
  <c r="O529" i="2"/>
  <c r="O407" i="2"/>
  <c r="O646" i="2"/>
  <c r="O839" i="2"/>
  <c r="O967" i="2"/>
  <c r="O448" i="2"/>
  <c r="O595" i="2"/>
  <c r="O783" i="2"/>
  <c r="O913" i="2"/>
  <c r="O685" i="2"/>
  <c r="O335" i="2"/>
  <c r="O606" i="2"/>
  <c r="O944" i="2"/>
  <c r="O1177" i="2"/>
  <c r="O1584" i="2"/>
  <c r="O1267" i="2"/>
  <c r="O1144" i="2"/>
  <c r="O1580" i="2"/>
  <c r="O1133" i="2"/>
  <c r="O1494" i="2"/>
  <c r="O1790" i="2"/>
  <c r="O1683" i="2"/>
  <c r="O1750" i="2"/>
  <c r="O1927" i="2"/>
  <c r="O2078" i="2"/>
  <c r="O377" i="2"/>
  <c r="O2081" i="2"/>
  <c r="O397" i="2"/>
  <c r="O1732" i="2"/>
  <c r="O1628" i="2"/>
  <c r="O417" i="2"/>
  <c r="O553" i="2"/>
  <c r="O613" i="2"/>
  <c r="O437" i="2"/>
  <c r="O313" i="2"/>
  <c r="O273" i="2"/>
  <c r="O105" i="2"/>
  <c r="O233" i="2"/>
  <c r="O85" i="2"/>
  <c r="O213" i="2"/>
  <c r="O23" i="2"/>
  <c r="O127" i="2"/>
  <c r="O254" i="2"/>
  <c r="O88" i="2"/>
  <c r="O216" i="2"/>
  <c r="O298" i="2"/>
  <c r="O452" i="2"/>
  <c r="O620" i="2"/>
  <c r="O746" i="2"/>
  <c r="O876" i="2"/>
  <c r="O1003" i="2"/>
  <c r="O379" i="2"/>
  <c r="O464" i="2"/>
  <c r="O598" i="2"/>
  <c r="O723" i="2"/>
  <c r="O851" i="2"/>
  <c r="O980" i="2"/>
  <c r="O318" i="2"/>
  <c r="O455" i="2"/>
  <c r="O607" i="2"/>
  <c r="O734" i="2"/>
  <c r="O863" i="2"/>
  <c r="O990" i="2"/>
  <c r="O326" i="2"/>
  <c r="O563" i="2"/>
  <c r="O692" i="2"/>
  <c r="O882" i="2"/>
  <c r="O1012" i="2"/>
  <c r="O1149" i="2"/>
  <c r="O1274" i="2"/>
  <c r="O1417" i="2"/>
  <c r="O1618" i="2"/>
  <c r="O1174" i="2"/>
  <c r="O1303" i="2"/>
  <c r="O1426" i="2"/>
  <c r="O1547" i="2"/>
  <c r="O1102" i="2"/>
  <c r="O1237" i="2"/>
  <c r="O1364" i="2"/>
  <c r="O1432" i="2"/>
  <c r="O1570" i="2"/>
  <c r="O1668" i="2"/>
  <c r="O1152" i="2"/>
  <c r="O1278" i="2"/>
  <c r="O1392" i="2"/>
  <c r="O1506" i="2"/>
  <c r="O1748" i="2"/>
  <c r="O1926" i="2"/>
  <c r="O1718" i="2"/>
  <c r="O1925" i="2"/>
  <c r="O1742" i="2"/>
  <c r="O1799" i="2"/>
  <c r="O1733" i="2"/>
  <c r="O1845" i="2"/>
  <c r="O2065" i="2"/>
  <c r="O2110" i="2"/>
  <c r="O2108" i="2"/>
  <c r="O2015" i="2"/>
  <c r="O1996" i="2"/>
  <c r="O2136" i="2"/>
  <c r="O1195" i="2"/>
  <c r="O1441" i="2"/>
  <c r="O1120" i="2"/>
  <c r="O1393" i="2"/>
  <c r="O1653" i="2"/>
  <c r="O1189" i="2"/>
  <c r="O1438" i="2"/>
  <c r="O1749" i="2"/>
  <c r="O1643" i="2"/>
  <c r="O1839" i="2"/>
  <c r="O2039" i="2"/>
  <c r="O1982" i="2"/>
  <c r="O27" i="2"/>
  <c r="O148" i="2"/>
  <c r="O274" i="2"/>
  <c r="O128" i="2"/>
  <c r="O192" i="2"/>
  <c r="O541" i="2"/>
  <c r="O97" i="2"/>
  <c r="O225" i="2"/>
  <c r="O69" i="2"/>
  <c r="O202" i="2"/>
  <c r="O300" i="2"/>
  <c r="O463" i="2"/>
  <c r="O689" i="2"/>
  <c r="O816" i="2"/>
  <c r="O943" i="2"/>
  <c r="O1074" i="2"/>
  <c r="O408" i="2"/>
  <c r="O588" i="2"/>
  <c r="O729" i="2"/>
  <c r="O854" i="2"/>
  <c r="O982" i="2"/>
  <c r="O320" i="2"/>
  <c r="O467" i="2"/>
  <c r="O645" i="2"/>
  <c r="O772" i="2"/>
  <c r="O901" i="2"/>
  <c r="O1026" i="2"/>
  <c r="O340" i="2"/>
  <c r="O468" i="2"/>
  <c r="O532" i="2"/>
  <c r="O727" i="2"/>
  <c r="O856" i="2"/>
  <c r="O984" i="2"/>
  <c r="O1107" i="2"/>
  <c r="O1233" i="2"/>
  <c r="O1360" i="2"/>
  <c r="O1512" i="2"/>
  <c r="O1129" i="2"/>
  <c r="O1367" i="2"/>
  <c r="O1633" i="2"/>
  <c r="O1306" i="2"/>
  <c r="O1572" i="2"/>
  <c r="O1234" i="2"/>
  <c r="O1454" i="2"/>
  <c r="O1723" i="2"/>
  <c r="O1934" i="2"/>
  <c r="O1866" i="2"/>
  <c r="O2049" i="2"/>
  <c r="O1921" i="2"/>
  <c r="O1859" i="2"/>
  <c r="O2146" i="2"/>
  <c r="O2030" i="2"/>
  <c r="O68" i="2"/>
  <c r="O198" i="2"/>
  <c r="O178" i="2"/>
  <c r="O465" i="2"/>
  <c r="O92" i="2"/>
  <c r="O220" i="2"/>
  <c r="O33" i="2"/>
  <c r="O171" i="2"/>
  <c r="O453" i="2"/>
  <c r="O323" i="2"/>
  <c r="O488" i="2"/>
  <c r="O643" i="2"/>
  <c r="O707" i="2"/>
  <c r="O836" i="2"/>
  <c r="O965" i="2"/>
  <c r="O295" i="2"/>
  <c r="O474" i="2"/>
  <c r="O651" i="2"/>
  <c r="O781" i="2"/>
  <c r="O972" i="2"/>
  <c r="O1035" i="2"/>
  <c r="O380" i="2"/>
  <c r="O544" i="2"/>
  <c r="O695" i="2"/>
  <c r="O823" i="2"/>
  <c r="O953" i="2"/>
  <c r="O1079" i="2"/>
  <c r="O568" i="2"/>
  <c r="O700" i="2"/>
  <c r="O828" i="2"/>
  <c r="O954" i="2"/>
  <c r="O1098" i="2"/>
  <c r="O1216" i="2"/>
  <c r="O1349" i="2"/>
  <c r="O1495" i="2"/>
  <c r="O1622" i="2"/>
  <c r="O1166" i="2"/>
  <c r="O1295" i="2"/>
  <c r="O1357" i="2"/>
  <c r="O1539" i="2"/>
  <c r="O1095" i="2"/>
  <c r="O1162" i="2"/>
  <c r="O1292" i="2"/>
  <c r="O1422" i="2"/>
  <c r="O1561" i="2"/>
  <c r="O1665" i="2"/>
  <c r="O1127" i="2"/>
  <c r="O1251" i="2"/>
  <c r="O1375" i="2"/>
  <c r="O1487" i="2"/>
  <c r="O1620" i="2"/>
  <c r="O1751" i="2"/>
  <c r="O1880" i="2"/>
  <c r="O1698" i="2"/>
  <c r="O1762" i="2"/>
  <c r="O2013" i="2"/>
  <c r="O1778" i="2"/>
  <c r="O1928" i="2"/>
  <c r="O1814" i="2"/>
  <c r="O2029" i="2"/>
  <c r="O2102" i="2"/>
  <c r="O2051" i="2"/>
  <c r="O1939" i="2"/>
  <c r="O2100" i="2"/>
  <c r="O2126" i="2"/>
  <c r="O522" i="2"/>
  <c r="O731" i="2"/>
  <c r="O971" i="2"/>
  <c r="O539" i="2"/>
  <c r="O897" i="2"/>
  <c r="O1188" i="2"/>
  <c r="O1315" i="2"/>
  <c r="O1595" i="2"/>
  <c r="O1253" i="2"/>
  <c r="O1500" i="2"/>
  <c r="O1128" i="2"/>
  <c r="O1345" i="2"/>
  <c r="O1645" i="2"/>
  <c r="O1242" i="2"/>
  <c r="O1476" i="2"/>
  <c r="O1743" i="2"/>
  <c r="O1737" i="2"/>
  <c r="O1854" i="2"/>
  <c r="O2042" i="2"/>
  <c r="O2104" i="2"/>
  <c r="O1979" i="2"/>
  <c r="O32" i="2"/>
  <c r="O151" i="2"/>
  <c r="O301" i="2"/>
  <c r="O131" i="2"/>
  <c r="O261" i="2"/>
  <c r="O70" i="2"/>
  <c r="O190" i="2"/>
  <c r="O10" i="2"/>
  <c r="O141" i="2"/>
  <c r="O278" i="2"/>
  <c r="O374" i="2"/>
  <c r="O535" i="2"/>
  <c r="O680" i="2"/>
  <c r="O808" i="2"/>
  <c r="O934" i="2"/>
  <c r="O1064" i="2"/>
  <c r="O476" i="2"/>
  <c r="O627" i="2"/>
  <c r="O751" i="2"/>
  <c r="O881" i="2"/>
  <c r="O1008" i="2"/>
  <c r="O748" i="2"/>
  <c r="O1005" i="2"/>
  <c r="O367" i="2"/>
  <c r="O641" i="2"/>
  <c r="O879" i="2"/>
  <c r="O1116" i="2"/>
  <c r="O1368" i="2"/>
  <c r="O1720" i="2"/>
  <c r="O1330" i="2"/>
  <c r="O1575" i="2"/>
  <c r="O1376" i="2"/>
  <c r="O1650" i="2"/>
  <c r="O1197" i="2"/>
  <c r="O1431" i="2"/>
  <c r="O1757" i="2"/>
  <c r="O1837" i="2"/>
  <c r="O1725" i="2"/>
  <c r="O1957" i="2"/>
  <c r="O2067" i="2"/>
  <c r="O1984" i="2"/>
  <c r="O2107" i="2"/>
  <c r="O601" i="2"/>
  <c r="O2125" i="2"/>
  <c r="O2037" i="2"/>
  <c r="O2041" i="2"/>
  <c r="O1804" i="2"/>
  <c r="O1724" i="2"/>
  <c r="O561" i="2"/>
  <c r="O533" i="2"/>
  <c r="O597" i="2"/>
  <c r="O405" i="2"/>
  <c r="O285" i="2"/>
  <c r="O121" i="2"/>
  <c r="O249" i="2"/>
  <c r="O165" i="2"/>
  <c r="O35" i="2"/>
  <c r="O207" i="2"/>
  <c r="O24" i="2"/>
  <c r="O168" i="2"/>
  <c r="O433" i="2"/>
  <c r="O395" i="2"/>
  <c r="O562" i="2"/>
  <c r="O699" i="2"/>
  <c r="O827" i="2"/>
  <c r="O1019" i="2"/>
  <c r="O394" i="2"/>
  <c r="O558" i="2"/>
  <c r="O741" i="2"/>
  <c r="O866" i="2"/>
  <c r="O1061" i="2"/>
  <c r="O419" i="2"/>
  <c r="O626" i="2"/>
  <c r="O750" i="2"/>
  <c r="O945" i="2"/>
  <c r="O338" i="2"/>
  <c r="O575" i="2"/>
  <c r="O771" i="2"/>
  <c r="O1029" i="2"/>
  <c r="O1224" i="2"/>
  <c r="O1358" i="2"/>
  <c r="O1574" i="2"/>
  <c r="O1193" i="2"/>
  <c r="O1379" i="2"/>
  <c r="O1509" i="2"/>
  <c r="O1685" i="2"/>
  <c r="O1252" i="2"/>
  <c r="O1384" i="2"/>
  <c r="O1589" i="2"/>
  <c r="O1108" i="2"/>
  <c r="O1291" i="2"/>
  <c r="O1522" i="2"/>
  <c r="O1721" i="2"/>
  <c r="O1953" i="2"/>
  <c r="O1809" i="2"/>
  <c r="O1699" i="2"/>
  <c r="O1819" i="2"/>
  <c r="O1794" i="2"/>
  <c r="O1962" i="2"/>
  <c r="O2143" i="2"/>
  <c r="O1947" i="2"/>
  <c r="O2134" i="2"/>
  <c r="O694" i="2"/>
  <c r="O1351" i="2"/>
  <c r="O1155" i="2"/>
  <c r="O1555" i="2"/>
  <c r="O1125" i="2"/>
  <c r="O1468" i="2"/>
  <c r="O1675" i="2"/>
  <c r="O1954" i="2"/>
  <c r="O2031" i="2"/>
  <c r="O39" i="2"/>
  <c r="O228" i="2"/>
  <c r="O73" i="2"/>
  <c r="O269" i="2"/>
  <c r="O113" i="2"/>
  <c r="O19" i="2"/>
  <c r="O90" i="2"/>
  <c r="O361" i="2"/>
  <c r="O398" i="2"/>
  <c r="O640" i="2"/>
  <c r="O833" i="2"/>
  <c r="O959" i="2"/>
  <c r="O424" i="2"/>
  <c r="O679" i="2"/>
  <c r="O807" i="2"/>
  <c r="O1000" i="2"/>
  <c r="O482" i="2"/>
  <c r="O722" i="2"/>
  <c r="O788" i="2"/>
  <c r="O979" i="2"/>
  <c r="O360" i="2"/>
  <c r="O487" i="2"/>
  <c r="O745" i="2"/>
  <c r="O935" i="2"/>
  <c r="O1065" i="2"/>
  <c r="O1247" i="2"/>
  <c r="O1462" i="2"/>
  <c r="O1145" i="2"/>
  <c r="O1526" i="2"/>
  <c r="O1209" i="2"/>
  <c r="O1606" i="2"/>
  <c r="O1372" i="2"/>
  <c r="O1641" i="2"/>
  <c r="O2058" i="2"/>
  <c r="O150" i="2"/>
  <c r="O48" i="2"/>
  <c r="O258" i="2"/>
  <c r="O108" i="2"/>
  <c r="O565" i="2"/>
  <c r="O187" i="2"/>
  <c r="O250" i="2"/>
  <c r="O426" i="2"/>
  <c r="O658" i="2"/>
  <c r="O852" i="2"/>
  <c r="O1044" i="2"/>
  <c r="O414" i="2"/>
  <c r="O732" i="2"/>
  <c r="O925" i="2"/>
  <c r="O1052" i="2"/>
  <c r="O470" i="2"/>
  <c r="O711" i="2"/>
  <c r="O904" i="2"/>
  <c r="O279" i="2"/>
  <c r="O653" i="2"/>
  <c r="O909" i="2"/>
  <c r="O1037" i="2"/>
  <c r="O1235" i="2"/>
  <c r="O1450" i="2"/>
  <c r="O1716" i="2"/>
  <c r="O1311" i="2"/>
  <c r="O1492" i="2"/>
  <c r="O1110" i="2"/>
  <c r="O1246" i="2"/>
  <c r="O1374" i="2"/>
  <c r="O1578" i="2"/>
  <c r="O1084" i="2"/>
  <c r="O1208" i="2"/>
  <c r="O1389" i="2"/>
  <c r="O1560" i="2"/>
  <c r="O1765" i="2"/>
  <c r="O1897" i="2"/>
  <c r="O1775" i="2"/>
  <c r="O2085" i="2"/>
  <c r="O1877" i="2"/>
  <c r="O1741" i="2"/>
  <c r="O1959" i="2"/>
  <c r="O2066" i="2"/>
  <c r="O2032" i="2"/>
  <c r="O2075" i="2"/>
  <c r="O556" i="2"/>
  <c r="O892" i="2"/>
  <c r="O686" i="2"/>
  <c r="O929" i="2"/>
  <c r="O1352" i="2"/>
  <c r="O1154" i="2"/>
  <c r="O1531" i="2"/>
  <c r="O1165" i="2"/>
  <c r="O1525" i="2"/>
  <c r="O1289" i="2"/>
  <c r="O1681" i="2"/>
  <c r="O1651" i="2"/>
  <c r="O1766" i="2"/>
  <c r="O2087" i="2"/>
  <c r="O2079" i="2"/>
  <c r="O2132" i="2"/>
  <c r="O167" i="2"/>
  <c r="O83" i="2"/>
  <c r="O211" i="2"/>
  <c r="O79" i="2"/>
  <c r="O206" i="2"/>
  <c r="O93" i="2"/>
  <c r="O429" i="2"/>
  <c r="O388" i="2"/>
  <c r="O636" i="2"/>
  <c r="O825" i="2"/>
  <c r="O1017" i="2"/>
  <c r="O506" i="2"/>
  <c r="O704" i="2"/>
  <c r="O895" i="2"/>
  <c r="O623" i="2"/>
  <c r="O1034" i="2"/>
  <c r="O315" i="2"/>
  <c r="O656" i="2"/>
  <c r="O1039" i="2"/>
  <c r="O1411" i="2"/>
  <c r="O1232" i="2"/>
  <c r="O1680" i="2"/>
  <c r="O1424" i="2"/>
  <c r="O1106" i="2"/>
  <c r="O1459" i="2"/>
  <c r="O1950" i="2"/>
  <c r="O2133" i="2"/>
  <c r="O1730" i="2"/>
  <c r="O2142" i="2"/>
  <c r="O2055" i="2"/>
  <c r="O1090" i="2"/>
  <c r="O2025" i="2"/>
  <c r="O1752" i="2"/>
  <c r="O385" i="2"/>
  <c r="O585" i="2"/>
  <c r="O333" i="2"/>
  <c r="O75" i="2"/>
  <c r="O46" i="2"/>
  <c r="O537" i="2"/>
  <c r="O223" i="2"/>
  <c r="O184" i="2"/>
  <c r="O415" i="2"/>
  <c r="O715" i="2"/>
  <c r="O908" i="2"/>
  <c r="O406" i="2"/>
  <c r="O690" i="2"/>
  <c r="O948" i="2"/>
  <c r="O431" i="2"/>
  <c r="O703" i="2"/>
  <c r="O894" i="2"/>
  <c r="O358" i="2"/>
  <c r="O725" i="2"/>
  <c r="O978" i="2"/>
  <c r="O1244" i="2"/>
  <c r="O1529" i="2"/>
  <c r="O1204" i="2"/>
  <c r="O1520" i="2"/>
  <c r="O1200" i="2"/>
  <c r="O1469" i="2"/>
  <c r="O1691" i="2"/>
  <c r="O1981" i="2"/>
  <c r="O1693" i="2"/>
  <c r="O1991" i="2"/>
  <c r="O2152" i="2"/>
  <c r="O2028" i="2"/>
  <c r="O1262" i="2"/>
  <c r="O1190" i="2"/>
  <c r="O1674" i="2"/>
  <c r="O1502" i="2"/>
  <c r="O1745" i="2"/>
  <c r="O2138" i="2"/>
  <c r="O116" i="2"/>
  <c r="O96" i="2"/>
  <c r="O72" i="2"/>
  <c r="O31" i="2"/>
  <c r="O234" i="2"/>
  <c r="O510" i="2"/>
  <c r="O849" i="2"/>
  <c r="O1038" i="2"/>
  <c r="O548" i="2"/>
  <c r="O759" i="2"/>
  <c r="O1016" i="2"/>
  <c r="O610" i="2"/>
  <c r="O869" i="2"/>
  <c r="O1060" i="2"/>
  <c r="O500" i="2"/>
  <c r="O822" i="2"/>
  <c r="O1083" i="2"/>
  <c r="O1403" i="2"/>
  <c r="O1176" i="2"/>
  <c r="O1554" i="2"/>
  <c r="O1499" i="2"/>
  <c r="O1507" i="2"/>
  <c r="O1659" i="2"/>
  <c r="O1758" i="2"/>
  <c r="O2111" i="2"/>
  <c r="O230" i="2"/>
  <c r="O210" i="2"/>
  <c r="O188" i="2"/>
  <c r="O77" i="2"/>
  <c r="O288" i="2"/>
  <c r="O615" i="2"/>
  <c r="O867" i="2"/>
  <c r="O344" i="2"/>
  <c r="O749" i="2"/>
  <c r="O1002" i="2"/>
  <c r="O484" i="2"/>
  <c r="O790" i="2"/>
  <c r="O985" i="2"/>
  <c r="O490" i="2"/>
  <c r="O795" i="2"/>
  <c r="O986" i="2"/>
  <c r="O1130" i="2"/>
  <c r="O1313" i="2"/>
  <c r="O1464" i="2"/>
  <c r="O1784" i="2"/>
  <c r="O1201" i="2"/>
  <c r="O1386" i="2"/>
  <c r="O1511" i="2"/>
  <c r="O1126" i="2"/>
  <c r="O1192" i="2"/>
  <c r="O1394" i="2"/>
  <c r="O1597" i="2"/>
  <c r="O1676" i="2"/>
  <c r="O1219" i="2"/>
  <c r="O1402" i="2"/>
  <c r="O1513" i="2"/>
  <c r="O1729" i="2"/>
  <c r="O1663" i="2"/>
  <c r="O1798" i="2"/>
  <c r="O1694" i="2"/>
  <c r="O1811" i="2"/>
  <c r="O1779" i="2"/>
  <c r="O1976" i="2"/>
  <c r="O2150" i="2"/>
  <c r="O1907" i="2"/>
  <c r="O2127" i="2"/>
  <c r="O472" i="2"/>
  <c r="O669" i="2"/>
  <c r="O906" i="2"/>
  <c r="O718" i="2"/>
  <c r="O1254" i="2"/>
  <c r="O1184" i="2"/>
  <c r="O1562" i="2"/>
  <c r="O1298" i="2"/>
  <c r="O1563" i="2"/>
  <c r="O1322" i="2"/>
  <c r="O1534" i="2"/>
  <c r="O1667" i="2"/>
  <c r="O1769" i="2"/>
  <c r="O1960" i="2"/>
  <c r="O1911" i="2"/>
  <c r="O2011" i="2"/>
  <c r="O119" i="2"/>
  <c r="O246" i="2"/>
  <c r="O163" i="2"/>
  <c r="O43" i="2"/>
  <c r="O158" i="2"/>
  <c r="O41" i="2"/>
  <c r="O173" i="2"/>
  <c r="O334" i="2"/>
  <c r="O576" i="2"/>
  <c r="O713" i="2"/>
  <c r="O902" i="2"/>
  <c r="O1030" i="2"/>
  <c r="O515" i="2"/>
  <c r="O654" i="2"/>
  <c r="O848" i="2"/>
  <c r="O974" i="2"/>
  <c r="O812" i="2"/>
  <c r="O1069" i="2"/>
  <c r="O432" i="2"/>
  <c r="O817" i="2"/>
  <c r="O1070" i="2"/>
  <c r="O1453" i="2"/>
  <c r="O1137" i="2"/>
  <c r="O1518" i="2"/>
  <c r="O1466" i="2"/>
  <c r="O1672" i="2"/>
  <c r="O1369" i="2"/>
  <c r="O1625" i="2"/>
  <c r="O1890" i="2"/>
  <c r="O1889" i="2"/>
  <c r="O1978" i="2"/>
  <c r="O2034" i="2"/>
  <c r="O2153" i="2"/>
  <c r="O617" i="2"/>
  <c r="O2089" i="2"/>
  <c r="O1832" i="2"/>
  <c r="O1640" i="2"/>
  <c r="O409" i="2"/>
  <c r="O545" i="2"/>
  <c r="O353" i="2"/>
  <c r="O66" i="2"/>
  <c r="O17" i="2"/>
  <c r="O229" i="2"/>
  <c r="O143" i="2"/>
  <c r="O957" i="2"/>
  <c r="O676" i="2"/>
  <c r="O994" i="2"/>
  <c r="O572" i="2"/>
  <c r="O814" i="2"/>
  <c r="O1071" i="2"/>
  <c r="O708" i="2"/>
  <c r="O900" i="2"/>
  <c r="O1163" i="2"/>
  <c r="O1442" i="2"/>
  <c r="O1638" i="2"/>
  <c r="O1256" i="2"/>
  <c r="O1435" i="2"/>
  <c r="O1183" i="2"/>
  <c r="O1516" i="2"/>
  <c r="O1673" i="2"/>
  <c r="O1227" i="2"/>
  <c r="O1410" i="2"/>
  <c r="O1871" i="2"/>
  <c r="O1739" i="2"/>
  <c r="O1941" i="2"/>
  <c r="O1884" i="2"/>
  <c r="O1929" i="2"/>
  <c r="O2022" i="2"/>
  <c r="O2012" i="2"/>
  <c r="O1077" i="2"/>
  <c r="O1472" i="2"/>
  <c r="O1421" i="2"/>
  <c r="O1218" i="2"/>
  <c r="O1588" i="2"/>
  <c r="O1827" i="2"/>
  <c r="O1998" i="2"/>
  <c r="O100" i="2"/>
  <c r="O144" i="2"/>
  <c r="O11" i="2"/>
  <c r="O241" i="2"/>
  <c r="O154" i="2"/>
  <c r="O486" i="2"/>
  <c r="O705" i="2"/>
  <c r="O896" i="2"/>
  <c r="O303" i="2"/>
  <c r="O600" i="2"/>
  <c r="O873" i="2"/>
  <c r="O330" i="2"/>
  <c r="O551" i="2"/>
  <c r="O850" i="2"/>
  <c r="O291" i="2"/>
  <c r="O550" i="2"/>
  <c r="O809" i="2"/>
  <c r="O1124" i="2"/>
  <c r="O1310" i="2"/>
  <c r="O1530" i="2"/>
  <c r="O1276" i="2"/>
  <c r="O1337" i="2"/>
  <c r="O1682" i="2"/>
  <c r="O1785" i="2"/>
  <c r="O1627" i="2"/>
  <c r="O1881" i="2"/>
  <c r="O1875" i="2"/>
  <c r="O1735" i="2"/>
  <c r="O1892" i="2"/>
  <c r="O2063" i="2"/>
  <c r="O2062" i="2"/>
  <c r="O86" i="2"/>
  <c r="O130" i="2"/>
  <c r="O3" i="2"/>
  <c r="O172" i="2"/>
  <c r="O51" i="2"/>
  <c r="O346" i="2"/>
  <c r="O592" i="2"/>
  <c r="O786" i="2"/>
  <c r="O981" i="2"/>
  <c r="O483" i="2"/>
  <c r="O861" i="2"/>
  <c r="O310" i="2"/>
  <c r="O554" i="2"/>
  <c r="O841" i="2"/>
  <c r="O1032" i="2"/>
  <c r="O580" i="2"/>
  <c r="O779" i="2"/>
  <c r="O1114" i="2"/>
  <c r="O1296" i="2"/>
  <c r="O1582" i="2"/>
  <c r="O1182" i="2"/>
  <c r="O1377" i="2"/>
  <c r="O1634" i="2"/>
  <c r="O1308" i="2"/>
  <c r="O1508" i="2"/>
  <c r="O1670" i="2"/>
  <c r="O1269" i="2"/>
  <c r="O1504" i="2"/>
  <c r="O1703" i="2"/>
  <c r="O1647" i="2"/>
  <c r="O1913" i="2"/>
  <c r="O1791" i="2"/>
  <c r="O1833" i="2"/>
  <c r="O2124" i="2"/>
  <c r="O2139" i="2"/>
  <c r="O296" i="2"/>
  <c r="O650" i="2"/>
  <c r="O444" i="2"/>
  <c r="O1056" i="2"/>
  <c r="O1501" i="2"/>
  <c r="O1406" i="2"/>
  <c r="O1264" i="2"/>
  <c r="O1656" i="2"/>
  <c r="O1505" i="2"/>
  <c r="O1876" i="2"/>
  <c r="O1862" i="2"/>
  <c r="O2036" i="2"/>
  <c r="O49" i="2"/>
  <c r="O231" i="2"/>
  <c r="O147" i="2"/>
  <c r="O34" i="2"/>
  <c r="O22" i="2"/>
  <c r="O221" i="2"/>
  <c r="O478" i="2"/>
  <c r="O760" i="2"/>
  <c r="O951" i="2"/>
  <c r="O583" i="2"/>
  <c r="O767" i="2"/>
  <c r="O958" i="2"/>
  <c r="O924" i="2"/>
  <c r="O527" i="2"/>
  <c r="O911" i="2"/>
  <c r="O1268" i="2"/>
  <c r="O1096" i="2"/>
  <c r="O1480" i="2"/>
  <c r="O1544" i="2"/>
  <c r="O1336" i="2"/>
  <c r="O1870" i="2"/>
  <c r="O1781" i="2"/>
  <c r="O2106" i="2"/>
  <c r="O2113" i="2"/>
  <c r="O2057" i="2"/>
  <c r="O2073" i="2"/>
  <c r="O1692" i="2"/>
  <c r="O1704" i="2"/>
  <c r="O477" i="2"/>
  <c r="O445" i="2"/>
  <c r="O381" i="2"/>
  <c r="O20" i="2"/>
  <c r="O265" i="2"/>
  <c r="O181" i="2"/>
  <c r="O95" i="2"/>
  <c r="O521" i="2"/>
  <c r="O247" i="2"/>
  <c r="O507" i="2"/>
  <c r="O778" i="2"/>
  <c r="O1036" i="2"/>
  <c r="O571" i="2"/>
  <c r="O821" i="2"/>
  <c r="O1076" i="2"/>
  <c r="O584" i="2"/>
  <c r="O831" i="2"/>
  <c r="O271" i="2"/>
  <c r="O659" i="2"/>
  <c r="O914" i="2"/>
  <c r="O1179" i="2"/>
  <c r="O1455" i="2"/>
  <c r="O1139" i="2"/>
  <c r="O1332" i="2"/>
  <c r="O1581" i="2"/>
  <c r="O1270" i="2"/>
  <c r="O1527" i="2"/>
  <c r="O1678" i="2"/>
  <c r="O1186" i="2"/>
  <c r="O1370" i="2"/>
  <c r="O1482" i="2"/>
  <c r="O1759" i="2"/>
  <c r="O1623" i="2"/>
  <c r="O1893" i="2"/>
  <c r="O1714" i="2"/>
  <c r="O1899" i="2"/>
  <c r="O1952" i="2"/>
  <c r="O2038" i="2"/>
  <c r="O1964" i="2"/>
  <c r="O1548" i="2"/>
  <c r="O1385" i="2"/>
  <c r="O1326" i="2"/>
  <c r="O1249" i="2"/>
  <c r="O1895" i="2"/>
  <c r="O2141" i="2"/>
  <c r="O2151" i="2"/>
  <c r="O243" i="2"/>
  <c r="O224" i="2"/>
  <c r="O129" i="2"/>
  <c r="O170" i="2"/>
  <c r="O423" i="2"/>
  <c r="O655" i="2"/>
  <c r="O910" i="2"/>
  <c r="O382" i="2"/>
  <c r="O696" i="2"/>
  <c r="O950" i="2"/>
  <c r="O434" i="2"/>
  <c r="O740" i="2"/>
  <c r="O997" i="2"/>
  <c r="O439" i="2"/>
  <c r="O681" i="2"/>
  <c r="O1014" i="2"/>
  <c r="O1196" i="2"/>
  <c r="O1475" i="2"/>
  <c r="O1309" i="2"/>
  <c r="O1239" i="2"/>
  <c r="O1172" i="2"/>
  <c r="O1701" i="2"/>
  <c r="O1843" i="2"/>
  <c r="O1717" i="2"/>
  <c r="O2137" i="2"/>
  <c r="O2096" i="2"/>
  <c r="O102" i="2"/>
  <c r="O82" i="2"/>
  <c r="O13" i="2"/>
  <c r="O251" i="2"/>
  <c r="O203" i="2"/>
  <c r="O528" i="2"/>
  <c r="O738" i="2"/>
  <c r="O995" i="2"/>
  <c r="O503" i="2"/>
  <c r="O875" i="2"/>
  <c r="O1066" i="2"/>
  <c r="O662" i="2"/>
  <c r="O918" i="2"/>
  <c r="O2021" i="2"/>
  <c r="O1824" i="2"/>
  <c r="O1636" i="2"/>
  <c r="O581" i="2"/>
  <c r="O525" i="2"/>
  <c r="O297" i="2"/>
  <c r="O137" i="2"/>
  <c r="O117" i="2"/>
  <c r="O45" i="2"/>
  <c r="O44" i="2"/>
  <c r="O609" i="2"/>
  <c r="O587" i="2"/>
  <c r="O973" i="2"/>
  <c r="O508" i="2"/>
  <c r="O757" i="2"/>
  <c r="O1010" i="2"/>
  <c r="O638" i="2"/>
  <c r="O961" i="2"/>
  <c r="O498" i="2"/>
  <c r="O787" i="2"/>
  <c r="O1122" i="2"/>
  <c r="O1371" i="2"/>
  <c r="O1756" i="2"/>
  <c r="O1397" i="2"/>
  <c r="O1764" i="2"/>
  <c r="O1331" i="2"/>
  <c r="O1605" i="2"/>
  <c r="O1119" i="2"/>
  <c r="O1245" i="2"/>
  <c r="O1423" i="2"/>
  <c r="O1602" i="2"/>
  <c r="O1891" i="2"/>
  <c r="O1829" i="2"/>
  <c r="O1834" i="2"/>
  <c r="O1868" i="2"/>
  <c r="O1974" i="2"/>
  <c r="O1986" i="2"/>
  <c r="O2084" i="2"/>
  <c r="O1510" i="2"/>
  <c r="O1591" i="2"/>
  <c r="O1383" i="2"/>
  <c r="O1709" i="2"/>
  <c r="O2118" i="2"/>
  <c r="O58" i="2"/>
  <c r="O6" i="2"/>
  <c r="O337" i="2"/>
  <c r="O193" i="2"/>
  <c r="O106" i="2"/>
  <c r="O343" i="2"/>
  <c r="O721" i="2"/>
  <c r="O975" i="2"/>
  <c r="O471" i="2"/>
  <c r="O824" i="2"/>
  <c r="O364" i="2"/>
  <c r="O675" i="2"/>
  <c r="O933" i="2"/>
  <c r="O375" i="2"/>
  <c r="O761" i="2"/>
  <c r="O952" i="2"/>
  <c r="O1259" i="2"/>
  <c r="O1559" i="2"/>
  <c r="O1427" i="2"/>
  <c r="O1373" i="2"/>
  <c r="O1280" i="2"/>
  <c r="O1795" i="2"/>
  <c r="O1910" i="2"/>
  <c r="O1937" i="2"/>
  <c r="O2088" i="2"/>
  <c r="O166" i="2"/>
  <c r="O146" i="2"/>
  <c r="O64" i="2"/>
  <c r="O4" i="2"/>
  <c r="O368" i="2"/>
  <c r="O677" i="2"/>
  <c r="O931" i="2"/>
  <c r="O446" i="2"/>
  <c r="O813" i="2"/>
  <c r="O332" i="2"/>
  <c r="O567" i="2"/>
  <c r="O857" i="2"/>
  <c r="O418" i="2"/>
  <c r="O668" i="2"/>
  <c r="O923" i="2"/>
  <c r="O1187" i="2"/>
  <c r="O1532" i="2"/>
  <c r="O1265" i="2"/>
  <c r="O1573" i="2"/>
  <c r="O1328" i="2"/>
  <c r="O1519" i="2"/>
  <c r="O1161" i="2"/>
  <c r="O1350" i="2"/>
  <c r="O1812" i="2"/>
  <c r="O1914" i="2"/>
  <c r="O1869" i="2"/>
  <c r="O1887" i="2"/>
  <c r="O1944" i="2"/>
  <c r="O2083" i="2"/>
  <c r="O2091" i="2"/>
  <c r="O570" i="2"/>
  <c r="O1051" i="2"/>
  <c r="O960" i="2"/>
  <c r="O1540" i="2"/>
  <c r="O1312" i="2"/>
  <c r="O1181" i="2"/>
  <c r="O1180" i="2"/>
  <c r="O1619" i="2"/>
  <c r="O1805" i="2"/>
  <c r="O2076" i="2"/>
  <c r="O2147" i="2"/>
  <c r="O14" i="2"/>
  <c r="O227" i="2"/>
  <c r="O222" i="2"/>
  <c r="O237" i="2"/>
  <c r="O495" i="2"/>
  <c r="O776" i="2"/>
  <c r="O363" i="2"/>
  <c r="O720" i="2"/>
  <c r="O1041" i="2"/>
  <c r="O955" i="2"/>
  <c r="O671" i="2"/>
  <c r="O1302" i="2"/>
  <c r="O1387" i="2"/>
  <c r="O1329" i="2"/>
  <c r="O1258" i="2"/>
  <c r="O1882" i="2"/>
  <c r="O1817" i="2"/>
  <c r="O1958" i="2"/>
  <c r="O2117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<sst xmlns="http://schemas.openxmlformats.org/spreadsheetml/2006/main" count="19212" uniqueCount="19204">
  <si>
    <t>RXN-GHMT2r_c_FWD-rt1299 1.4148155372583746</t>
  </si>
  <si>
    <t>RXN-PRPPS_c_FWD-PRS23   11.559943859352595</t>
  </si>
  <si>
    <t>RXN-3DSPHR_r_FWD-rt1611 6.207332641746262</t>
  </si>
  <si>
    <t>RXN-ASPK_c_FWD-rt6294   0.008842111739323115</t>
  </si>
  <si>
    <t>RXN-ADPT_c_FWD-rt7825   0.006322870564986268</t>
  </si>
  <si>
    <t>RXN-PSERT_c_FWD-rt7036  10.586521677430998</t>
  </si>
  <si>
    <t>RXN-IG3PS_c_FWD-rt0716  0.001165339207391675</t>
  </si>
  <si>
    <t>RXN-CDPDAGS_rm_FWD-rt4513_rm    59.51938319711324</t>
  </si>
  <si>
    <t>RXN-UMPK_c_FWD-rt4822_c 14.465958687291032</t>
  </si>
  <si>
    <t>RXN-PTPAT_c_FWD-rt6481  0.4235238422769417</t>
  </si>
  <si>
    <t>RXN-GPIA9a_r_FWD-rt4069 22.20713258571096</t>
  </si>
  <si>
    <t>RXN-UPP3MT_2_c_FWD-rt2682       2.918687244738801e-06</t>
  </si>
  <si>
    <t>RXN-TMDPK_c_FWD-rt8116  1.0168671006519632</t>
  </si>
  <si>
    <t>RXN-ATPPRT_c_FWD-rt1520 0.0004983073214925981</t>
  </si>
  <si>
    <t>RXN-ACGAMPM_c_FWD-rt4597        4.205871836367822</t>
  </si>
  <si>
    <t>RXN-ABTD4Dx_c_REV-rt1622_c      8475.559148689697</t>
  </si>
  <si>
    <t>RXN-ICDHx_m_FWD-IDH12   281.91550360310407</t>
  </si>
  <si>
    <t>RXN-ALATA_L_m_REV-rt1267        0.012950122095227593</t>
  </si>
  <si>
    <t>RXN-NGLYCANS1_c_FWD-rt2834      32.07430637277608</t>
  </si>
  <si>
    <t>RXN-PYK_c_FWD-rt4634    38.00227217632088</t>
  </si>
  <si>
    <t>RXN-GLNS_c_FWD-rt3476   29.797291561297914</t>
  </si>
  <si>
    <t>RXN-MDH_m_FWD-rt2810    45.44585081461506</t>
  </si>
  <si>
    <t>RXN-SUCFUMt_c_m_FWD-rt4237      36.40893123210469</t>
  </si>
  <si>
    <t>RXN-G6PDH2i_c_FWD-rt1632        1.9759022506627475</t>
  </si>
  <si>
    <t>RXN-LEUTRS_c_FWD-rt1776 0.0024930079929505328</t>
  </si>
  <si>
    <t>RXN-UPPDC1_c_FWD-rt5811 0.021450596006566593</t>
  </si>
  <si>
    <t>RXN-MTAP_c_FWD-rt0004   0.004935554879191339</t>
  </si>
  <si>
    <t>RXN-CHORM_c_FWD-rt1336  0.005339442249445971</t>
  </si>
  <si>
    <t>RXN-MAN1PT_c_FWD-rt6588 2.5835270073111367</t>
  </si>
  <si>
    <t>RXN-ANS_c_FWD-TRP23     0.0032874101393779013</t>
  </si>
  <si>
    <t>RXN-NNATi_c_FWD-rt2062_c        0.3049692902421241</t>
  </si>
  <si>
    <t>RXN-CYSTGL_c_FWD-rt1131 0.03481614856852381</t>
  </si>
  <si>
    <t>RXN-AFAT_c_FWD-rt3174_c 0.04344724722007883</t>
  </si>
  <si>
    <t>RXN-CYSS_c_FWD-rt3663   0.0002897435221966391</t>
  </si>
  <si>
    <t>RXN-FCLT_m_FWD-rt7907   0.04084661716061183</t>
  </si>
  <si>
    <t>RXN-CTPS1_c_FWD-rt8107  2.884527964429846</t>
  </si>
  <si>
    <t>RXN-PPA_c_FWD-rt7511    11.13538993859854</t>
  </si>
  <si>
    <t>RXN-SQLS_c_FWD-rt8223   5.213233843797917</t>
  </si>
  <si>
    <t>RXN-HSTPT_c_FWD-rt4862  0.0013184608338916183</t>
  </si>
  <si>
    <t>RXN-CYSTS_c_FWD-rt7344  0.03685741633458561</t>
  </si>
  <si>
    <t>RXN-ORNtpa_m_FWD-rt4951 0.24152362388398307</t>
  </si>
  <si>
    <t>RXN-DKMEOX_c_FWD-rt7962_c       0.0023139769127011986</t>
  </si>
  <si>
    <t>RXN-HCITS_m_FWD-rt6488_m        0.00138121482401744</t>
  </si>
  <si>
    <t>RXN-MAN6PI_c_REV-rt0239 8.588257366347731</t>
  </si>
  <si>
    <t>RXN-IMPD_c_FWD-rt0027   3.7474430395506375</t>
  </si>
  <si>
    <t>RXN-PYRtps_m_FWD-MPC13  904.0216239980358</t>
  </si>
  <si>
    <t>RXN-PDH_m_FWD-PDHCPLX   309.10752497197547</t>
  </si>
  <si>
    <t>RXN-PGI_c_FWD-rt1221    58.10469562033965</t>
  </si>
  <si>
    <t>RXN-ARGSL_c_FWD-rt3236  0.0012209138448773893</t>
  </si>
  <si>
    <t>RXN-THRTRS_c_FWD-rt7480 0.0020094154672277375</t>
  </si>
  <si>
    <t>RXN-C14STR_c_FWD-rt0303 38.94383188697832</t>
  </si>
  <si>
    <t>RXN-PFK_c_FWD-rt0499    2853.7110851713305</t>
  </si>
  <si>
    <t>RXN-NACt_c_e_FWD-rt3853 1.5818752913080658</t>
  </si>
  <si>
    <t>RXN-MTHFR3_c_FWD-MET1213        14.994563519744348</t>
  </si>
  <si>
    <t>RXN-RPI_c_FWD-rt4920    8.099389630843001</t>
  </si>
  <si>
    <t>RXN-NAMNPP_c_FWD-rt1924_c       0.035719042983213115</t>
  </si>
  <si>
    <t>RXN-HMGCOAS_c_FWD-rt3754_c      19.196022805637963</t>
  </si>
  <si>
    <t>RXN-ASNS1_c_FWD-rt6769  0.0005104712272156315</t>
  </si>
  <si>
    <t>RXN-PSSA_rm_FWD-rt3215  48.56117853606173</t>
  </si>
  <si>
    <t>RXN-GALUi_c_FWD-rt3384  11.538276949199911</t>
  </si>
  <si>
    <t>RXN-TRPTRS_c_FWD-rt6341 0.0005067409721622964</t>
  </si>
  <si>
    <t>RXN-ASAD_c_FWD-rt1962   0.0033536704187340323</t>
  </si>
  <si>
    <t>RXN-CHORS_c_FWD-rt5669  0.0028615677681944583</t>
  </si>
  <si>
    <t>RXN-FMNAT_m_FWD-rt3174_m        3.382413270061302e-05</t>
  </si>
  <si>
    <t>RXN-MTHFD_c_FWD-rt6998  1.9968655717217354</t>
  </si>
  <si>
    <t>RXN-VALTRS_c_FWD-rt8160_c       0.007660591371743047</t>
  </si>
  <si>
    <t>RXN-GMPS2_c_FWD-rt7388  0.8849585733720471</t>
  </si>
  <si>
    <t>RXN-GPIA10a_r_FWD-rt0563        9.102618139655574</t>
  </si>
  <si>
    <t>RXN-DPMVD_c_FWD-rt3542  31.114419571226758</t>
  </si>
  <si>
    <t>RXN-PItps_e_FWD-rt1948  547.6147692096401</t>
  </si>
  <si>
    <t>RXN-SUCCt2_m_FWD-rt5142 0.034878500051435175</t>
  </si>
  <si>
    <t>RXN-ACS_c_FWD-rt6229_c  1.141143183998125</t>
  </si>
  <si>
    <t>RXN-IPPS_c_FWD-rt7120   0.0012771098622177512</t>
  </si>
  <si>
    <t>RXN-TRDR_c_FWD-rt1320   0.5937559599226229</t>
  </si>
  <si>
    <t>RXN-SERAT_c_FWD-rt6880  0.006352450687694218</t>
  </si>
  <si>
    <t>RXN-ALATRS_c_FWD-rt3605 0.005208476393922309</t>
  </si>
  <si>
    <t>RXN-ASPTRS_c_FWD-rt5890 0.001375478755215664</t>
  </si>
  <si>
    <t>RXN-SUCOAS_m_FWD-LSC12  72.5574947032727</t>
  </si>
  <si>
    <t>RXN-PPNDH_c_FWD-rt5827  0.04986828859096083</t>
  </si>
  <si>
    <t>RXN-PKETF_c_FWD-rt5014  0.008727035945768753</t>
  </si>
  <si>
    <t>RXN-HSERTA_c_FWD-rt4145 0.02341701270527883</t>
  </si>
  <si>
    <t>RXN-ADPATPt_c_m_FWD-rt4336      160.38604818507562</t>
  </si>
  <si>
    <t>RXN-ICDHyi_m_FWD-rt2761 0.0025836695389112752</t>
  </si>
  <si>
    <t>RXN-METTRS_c_FWD-rt4772 0.0018918871691770284</t>
  </si>
  <si>
    <t>RXN-PROTRS_c_FWD-rt3118 0.0006565689006594161</t>
  </si>
  <si>
    <t>RXN-SUCDq9_m_FWD-SDH1234        579.4999586461677</t>
  </si>
  <si>
    <t>RXN-FUM_c_FWD-rt5633_c  3.065251815099601</t>
  </si>
  <si>
    <t>RXN-LYSTRS_c_FWD-rt3577 0.0015904713824910388</t>
  </si>
  <si>
    <t>RXN-AIRC1_c_FWD-rt3764  3.432591995111723</t>
  </si>
  <si>
    <t>RXN-DRAPPRy_c_FWD-rt8469        0.5327643646172511</t>
  </si>
  <si>
    <t>RXN-ADMDC_c_FWD-rt2849  0.013610046855709833</t>
  </si>
  <si>
    <t>RXN-NADS2_c_FWD-rt0915_c        0.09604960307193157</t>
  </si>
  <si>
    <t>RXN-PPND2_c_FWD-rt7857  0.008055062083744178</t>
  </si>
  <si>
    <t>RXN-SO4t_c_e_FWD-rt7368 17.92514646216241</t>
  </si>
  <si>
    <t>RXN-TYRTRS_c_FWD-rt8273 0.0015313959852942464</t>
  </si>
  <si>
    <t>RXN-GLYTRS_c_FWD-rt7136 0.002514950128505832</t>
  </si>
  <si>
    <t>RXN-ANPRT_c_FWD-rt1532  0.007270011842226226</t>
  </si>
  <si>
    <t>RXN-ORPT_c_REV-rt2348   3.8658458983986708</t>
  </si>
  <si>
    <t>RXN-ACOTAi_m_FWD-rt6510 0.009358634303766</t>
  </si>
  <si>
    <t>RXN-RBFSa_c_FWD-rt0910  0.017798889008807616</t>
  </si>
  <si>
    <t>RXN-MDH_c_REV-rt2246    32.204778125710995</t>
  </si>
  <si>
    <t>RXN-PGL_c_FWD-rt6131    2.4494055961025034</t>
  </si>
  <si>
    <t>RXN-PAILS_rm_FWD-rt6753 4.263888100945786</t>
  </si>
  <si>
    <t>RXN-ASNTRS_c_FWD-rt0799 0.0017075139858161864</t>
  </si>
  <si>
    <t>RXN-DB4PS_c_FWD-rt8298  0.04714644009865389</t>
  </si>
  <si>
    <t>RXN-G5SDy_c_FWD-rt7905  0.001787056268972373</t>
  </si>
  <si>
    <t>RXN-SERPT_r_FWD-rt10571935      1.4868713398893822</t>
  </si>
  <si>
    <t>RXN-ACKr_c_REV-rt5015   0.09502178428540638</t>
  </si>
  <si>
    <t>RXN-PDAGATpc_rm_REV-rt8109      3.8295317220426113</t>
  </si>
  <si>
    <t>RXN-GLNTRS_c_FWD-rt5012 0.002425587567268235</t>
  </si>
  <si>
    <t>RXN-NH4t_c_e_FWD-rt4558 123.09893080182826</t>
  </si>
  <si>
    <t>RXN-PPBNGS_1_c_FWD-rt5026       0.18469902087167459</t>
  </si>
  <si>
    <t>RXN-DHORDfum_c_FWD-rt6498       5.09949447648759</t>
  </si>
  <si>
    <t>RXN-FMNRx_c_FWD-rt8485  3.8264369697906474e-07</t>
  </si>
  <si>
    <t>RXN-NADHq9_c_FWD-rt0604 42.73710538658154</t>
  </si>
  <si>
    <t>RXN-SADT_c_FWD-rt5075   0.012897309142052421</t>
  </si>
  <si>
    <t>RXN-SERt_c_m_REV-rt7910 8.031221016212783</t>
  </si>
  <si>
    <t>RXN-CYSTRS_c_FWD-rt1487 0.0013108121120469684</t>
  </si>
  <si>
    <t>RXN-UAGDP_c_FWD-rt0711  2.329183099913506</t>
  </si>
  <si>
    <t>RXN-HOMOX_m_FWD-COX15ARH1YAH1   0.02215103125731304</t>
  </si>
  <si>
    <t>RXN-DTMPK_c_FWD-rt6884  1.0519950483899827</t>
  </si>
  <si>
    <t>RXN-MDRPD_c_FWD-rt7461  0.005842620486997154</t>
  </si>
  <si>
    <t>RXN-TPI_c_FWD-rt0932    71.18183462477667</t>
  </si>
  <si>
    <t>RXN-OMPDC_c_FWD-rt3750  2.8837501123345066</t>
  </si>
  <si>
    <t>RXN-ADSS_c_FWD-rt3802   1.0486584149374152</t>
  </si>
  <si>
    <t>RXN-PNTOtps_e_FWD-rt3985        7.64533037258299</t>
  </si>
  <si>
    <t>RXN-IPCS_g_FWD-rt4559   4.035357476111646</t>
  </si>
  <si>
    <t>RXN-ARGSS_c_FWD-rt7828  0.0008153300994365819</t>
  </si>
  <si>
    <t>RXN-PPBNGD_c_FWD-rt6350 0.046425737519027316</t>
  </si>
  <si>
    <t>RXN-AHCi_c_FWD-rt4544   1.8346879109200833</t>
  </si>
  <si>
    <t>RXN-MTRI_c_FWD-rt5017   0.005032104772828998</t>
  </si>
  <si>
    <t>RXN-GLYCL_m_FWD-GCV123LPD1      5.09154799172178</t>
  </si>
  <si>
    <t>RXN-THRS_c_FWD-rt1374   0.0018721742150217466</t>
  </si>
  <si>
    <t>RXN-RBFSb_c_FWD-rt4127  0.006638969141450011</t>
  </si>
  <si>
    <t>RXN-PMANM_c_REV-rt0873  5.422099165171293</t>
  </si>
  <si>
    <t>RXN-RBFK_m_FWD-rt0930_m 4.430054553214839e-06</t>
  </si>
  <si>
    <t>RXN-METS_c_FWD-rt1457   0.33868305161665896</t>
  </si>
  <si>
    <t>RXN-ACOADS180_rm_FWD-rt1362     14.921939218962024</t>
  </si>
  <si>
    <t>RXN-PMEVK_c_FWD-rt0334  181.08821250322976</t>
  </si>
  <si>
    <t>RXN-PPNCL2_c_FWD-rt0510 0.009693435723750409</t>
  </si>
  <si>
    <t>RXN-ORNTACi_m_FWD-rt7840        0.008272262813919037</t>
  </si>
  <si>
    <t>RXN-GLUTRS_c_FWD-rt2385 0.0028116255176840153</t>
  </si>
  <si>
    <t>RXN-DOLPMT_c_FWD-rt5116 37.81712592511494</t>
  </si>
  <si>
    <t>RXN-PNTK_c_FWD-rt5817   0.02451484719665467</t>
  </si>
  <si>
    <t>RXN-HICITD_m_FWD-rt2060 0.000724414030594445</t>
  </si>
  <si>
    <t>RXN-13GS_c_FWD-rt7616   252.79397090363352</t>
  </si>
  <si>
    <t>RXN-PHETRS_c_FWD-FRS12  0.0036086626703548</t>
  </si>
  <si>
    <t>RXN-GTPCII2_c_FWD-rt4183        0.06687447859183372</t>
  </si>
  <si>
    <t>RXN-PRMICI_c_FWD-rt3242_c       0.005943068502318582</t>
  </si>
  <si>
    <t>RXN-ASPCT_c_FWD-rt8313  2.010157485782411</t>
  </si>
  <si>
    <t>RXN-ACGAM6PS_c_FWD-rt4107       14.081020792491099</t>
  </si>
  <si>
    <t>RXN-DHORTS_c_REV-rt3923 6.175759504695084</t>
  </si>
  <si>
    <t>RXN-GLU5K_c_FWD-rt6820  0.020882588701312856</t>
  </si>
  <si>
    <t>RXN-PGMT_c_FWD-rt1591   9.626235224010241</t>
  </si>
  <si>
    <t>RXN-ASPTA_c_REV-rt0568_c        36.440831898928735</t>
  </si>
  <si>
    <t>RXN-ILETRS_c_FWD-rt5078 0.002262537639353786</t>
  </si>
  <si>
    <t>RXN-IGPDH_c_FWD-rt0339  0.0036244328453509953</t>
  </si>
  <si>
    <t>RXN-FE2t_c_e_FWD-rt0996 0.01627857545385882</t>
  </si>
  <si>
    <t>RXN-NGLYCANS2_c_FWD-ALG1314     3270.3424459682888</t>
  </si>
  <si>
    <t>RXN-P5CR_c_FWD-rt5064   0.005838402080107672</t>
  </si>
  <si>
    <t>RXN-ACITL_c_FWD-rt1358  96.65676181014327</t>
  </si>
  <si>
    <t>RXN-ALAS_m_FWD-rt0309   0.19209105025714848</t>
  </si>
  <si>
    <t>RXN-OCBT_c_FWD-rt4934   0.001787035196567217</t>
  </si>
  <si>
    <t>RXN-ATPS_m_FWD-ATPSCPLX 789.4034054973115</t>
  </si>
  <si>
    <t>RXN-LNS14DMy_c_FWD-ERG11NCP1    7.28817989323959</t>
  </si>
  <si>
    <t>RXN-DPCOAK_c_FWD-rt2746 0.11327483398264442</t>
  </si>
  <si>
    <t>RXN-FACOAL220_rm_FWD-rt1544_rm  0.05961024183301755</t>
  </si>
  <si>
    <t>RXN-METAT_c_FWD-rt5403  0.5304118061396905</t>
  </si>
  <si>
    <t>RXN-PLAA2pc_rm_FWD-rt5941       1.4772239322024157</t>
  </si>
  <si>
    <t>RXN-MEVK1_c_FWD-rt0390  17.458986088854946</t>
  </si>
  <si>
    <t>RXN-AHSERL2_c_FWD-rt8250        0.3848778386247294</t>
  </si>
  <si>
    <t>RXN-ORNDC_c_FWD-rt4267  0.029755197465451903</t>
  </si>
  <si>
    <t>RXN-HMGCOAR_c_FWD-rt1206        262.2650835890715</t>
  </si>
  <si>
    <t>RXN-AASADy_c_FWD-LYS25  3.2941842454782466</t>
  </si>
  <si>
    <t>RXN-TMDS_c_FWD-rt2477   0.35505225695808046</t>
  </si>
  <si>
    <t>RXN-PRFGS_c_FWD-rt6665  2.2217115900734923</t>
  </si>
  <si>
    <t>RXN-ACCOAC_c_FWD-rt0271 78.16966577158077</t>
  </si>
  <si>
    <t>RXN-SAM24MT_c_FWD-rt4692        3.881524090730936</t>
  </si>
  <si>
    <t>RXN-BPNT_c_FWD-rt2305   0.004138379437623717</t>
  </si>
  <si>
    <t>RXN-ACACT40ir_c_FWD-rt0310      6.548522608118462</t>
  </si>
  <si>
    <t>RXN-FECRq9_m_FWD-FECRq9CPLX     2961.3536184915665</t>
  </si>
  <si>
    <t>RXN-NADHK1_c_FWD-rt1814_c       0.1772975045790665</t>
  </si>
  <si>
    <t>RXN-ADSK_c_FWD-rt0341   0.006027606580665449</t>
  </si>
  <si>
    <t>RXN-PGK_c_FWD-rt7353    58.860102935312106</t>
  </si>
  <si>
    <t>RXN-HISTRS_c_FWD-rt0207_c       0.0036156095360754467</t>
  </si>
  <si>
    <t>RXN-HISTP_c_FWD-rt1838  0.016431184895719386</t>
  </si>
  <si>
    <t>RXN-HSK_c_FWD-rt0283    0.007896616009116508</t>
  </si>
  <si>
    <t>RXN-FE3t_c_e_FWD-rt74770996     2.5552692249814655e-07</t>
  </si>
  <si>
    <t>RXN-CPPPGO_c_FWD-rt5829 0.04836308910708692</t>
  </si>
  <si>
    <t>RXN-ENO_c_FWD-rt0669    30.273507695666773</t>
  </si>
  <si>
    <t>RXN-PPPGO_m_FWD-rt3499  0.04640937539222174</t>
  </si>
  <si>
    <t>RXN-ARGTRS_c_FWD-rt1711 0.0018084048626242997</t>
  </si>
  <si>
    <t>RXN-SQLEy_r_FWD-rt5361  40.24721017995222</t>
  </si>
  <si>
    <t>RXN-PYDX5PS_c_FWD-SNZ1SNO1      0.2673780755687541</t>
  </si>
  <si>
    <t>RXN-PRASCSi_c_FWD-rt0852        1.6515042423517965</t>
  </si>
  <si>
    <t>RXN-GPIA2_c_FWD-rt1519  8.161443134521672</t>
  </si>
  <si>
    <t>RXN-NGLYCANS3_c_FWD-rt6298      26.09450026452217</t>
  </si>
  <si>
    <t>RXN-FBA_c_FWD-rt7052    22.74548548987572</t>
  </si>
  <si>
    <t>RXN-IPMD_c_FWD-rt5526   0.0022425763622418602</t>
  </si>
  <si>
    <t>RXN-IPDDI_c_FWD-rt7835  10.054463859190735</t>
  </si>
  <si>
    <t>RXN-HSDx_c_FWD-rt3712   0.02120217617229446</t>
  </si>
  <si>
    <t>RXN-C8STI_c_FWD-rt1745  7.28847613151329</t>
  </si>
  <si>
    <t>RXN-TRPS1_c_FWD-rt0894  0.0006216372246731667</t>
  </si>
  <si>
    <t>RXN-FUM_m_FWD-rt5633_m  163.36164481357758</t>
  </si>
  <si>
    <t>RXN-ABTD4Dy_c_FWD-rt8084        5680.226160926206</t>
  </si>
  <si>
    <t>RXN-RBFK_c_FWD-rt0930_c 0.005496416350420767</t>
  </si>
  <si>
    <t>RXN-LNSTLS_c_FWD-rt0872 28.1174958302657</t>
  </si>
  <si>
    <t>RXN-GLUDy_c_FWD-rt3880  10.967203787576718</t>
  </si>
  <si>
    <t>RXN-SO3R_c_FWD-rt20063076       0.015229554903829087</t>
  </si>
  <si>
    <t>RXN-GARFT_c_FWD-rt5227  7.020559159900722</t>
  </si>
  <si>
    <t>RXN-GLUPRT_c_FWD-rt6932 4.197551016537004</t>
  </si>
  <si>
    <t>RXN-DAGK_rm_FWD-rt1788  66.3416385770745</t>
  </si>
  <si>
    <t>RXN-DHPPDA2_c_FWD-rt7138        0.5245763748805758</t>
  </si>
  <si>
    <t>RXN-ADNK1_c_FWD-rt0017  2.1609177179886943</t>
  </si>
  <si>
    <t>RXN-HCO3E_c_FWD-rt4213  38.976443171561776</t>
  </si>
  <si>
    <t>RXN-KARA1i_m_FWD-rt0808 0.001092953467865426</t>
  </si>
  <si>
    <t>RXN-KARA2i_m_FWD-rt0808 0.001092953467865426</t>
  </si>
  <si>
    <t>RXN-HISTD_c_FWD-rt3278  0.005277896696993671</t>
  </si>
  <si>
    <t>RXN-PRAMPC_c_FWD-rt3278 0.005277896696993671</t>
  </si>
  <si>
    <t>RXN-PRATPP_c_FWD-rt3278 0.005277896696993671</t>
  </si>
  <si>
    <t>RXN-AGPRi_m_FWD-rt1009  0.004826945758891871</t>
  </si>
  <si>
    <t>RXN-ACGK_m_FWD-rt1009   0.004826945758891871</t>
  </si>
  <si>
    <t>RXN-3HACD200_rm_FWD-rt2309      7.5392438313555585</t>
  </si>
  <si>
    <t>RXN-3HACD220_rm_FWD-rt2309      7.5392438313555585</t>
  </si>
  <si>
    <t>RXN-3HACD240_rm_FWD-rt2309      7.5392438313555585</t>
  </si>
  <si>
    <t>RXN-3HACD260_rm_FWD-rt2309      7.5392438313555585</t>
  </si>
  <si>
    <t>RXN-ACOADS182_rm_FWD-rt0477     4.801773430583105</t>
  </si>
  <si>
    <t>RXN-ACOADS181_rm_FWD-rt0477     4.801773430583105</t>
  </si>
  <si>
    <t>RXN-NGLYCANS5_c_FWD-rt1727      13.823463017055044</t>
  </si>
  <si>
    <t>RXN-NGLYCANS4_c_FWD-rt1727      13.823463017055044</t>
  </si>
  <si>
    <t>RXN-DMATT_c_FWD-rt4576  11.625130337488512</t>
  </si>
  <si>
    <t>RXN-GRTT_c_FWD-rt4576   11.625130337488512</t>
  </si>
  <si>
    <t>RXN-ECOAR200_rm_FWD-rt7873      7.533860578041298</t>
  </si>
  <si>
    <t>RXN-ECOAR220_rm_FWD-rt7873      7.533860578041298</t>
  </si>
  <si>
    <t>RXN-ECOAR240_rm_FWD-rt7873      7.533860578041298</t>
  </si>
  <si>
    <t>RXN-ECOAR260_rm_FWD-rt7873      7.533860578041298</t>
  </si>
  <si>
    <t>RXN-DHAD2_m_FWD-rt1321  0.005850855852281313</t>
  </si>
  <si>
    <t>RXN-DHAD1_m_FWD-rt1321  0.005850855852281313</t>
  </si>
  <si>
    <t>RXN-CERS126_c_FWD-rt3023_c      11.039359515700784</t>
  </si>
  <si>
    <t>RXN-CERS124_c_FWD-rt3023_c      11.039359515700784</t>
  </si>
  <si>
    <t>RXN-IPPMIa_c_REV-rt6546 0.005339135372701993</t>
  </si>
  <si>
    <t>RXN-IPPMIb_c_REV-rt6546 0.005339135372701993</t>
  </si>
  <si>
    <t>RXN-FACOAL180_rm_FWD-rt2799_rm  0.7811713696679377</t>
  </si>
  <si>
    <t>RXN-FACOAL182_rm_FWD-rt2799_rm  0.7811713696679377</t>
  </si>
  <si>
    <t>RXN-FACOAL183_rm_FWD-rt2799_rm  0.7811713696679377</t>
  </si>
  <si>
    <t>RXN-FACOAL160_rm_FWD-rt2799_rm  0.7811713696679377</t>
  </si>
  <si>
    <t>RXN-FACOAL181_rm_FWD-rt2799_rm  0.7811713696679377</t>
  </si>
  <si>
    <t>RXN-VALTA_m_REV-rt6242_m        0.01696450861303953</t>
  </si>
  <si>
    <t>RXN-ILETA_m_REV-rt6242_m        0.01696450861303953</t>
  </si>
  <si>
    <t>RXN-C4STMO4_c_FWD-rt8272        207.7080261215692</t>
  </si>
  <si>
    <t>RXN-C4STMO3_c_FWD-rt8272        207.7080261215692</t>
  </si>
  <si>
    <t>RXN-C4STMO1_c_FWD-rt8272        207.7080261215692</t>
  </si>
  <si>
    <t>RXN-C4STMO2_c_FWD-rt8272        207.7080261215692</t>
  </si>
  <si>
    <t>RXN-PRAIS_c_FWD-rt5891  2.8047872749914537</t>
  </si>
  <si>
    <t>RXN-PRAGSi_c_FWD-rt5891 2.8047872749914537</t>
  </si>
  <si>
    <t>RXN-CERH126A_r_FWD-rt6946       3.9692282212189145</t>
  </si>
  <si>
    <t>RXN-CERH124A_r_FWD-rt6946       3.9692282212189145</t>
  </si>
  <si>
    <t>RXN-IGPS_c_FWD-rt8196   0.001714688123976933</t>
  </si>
  <si>
    <t>RXN-PRAIi_c_FWD-rt8196  0.001714688123976933</t>
  </si>
  <si>
    <t>RXN-CITMALta_m_FWD-rt2146       501.9141378930218</t>
  </si>
  <si>
    <t>RXN-CITt3_m_REV-rt2146  501.9141378930218</t>
  </si>
  <si>
    <t>RXN-AKGMALta_m_FWD-rt2267       0.03896600920368032</t>
  </si>
  <si>
    <t>RXN-2OXOADPt_c_m_FWD-rt2267     0.03896600920368032</t>
  </si>
  <si>
    <t>RXN-IMPC_c_FWD-rt4053   1.4959405540718946</t>
  </si>
  <si>
    <t>RXN-AICART_c_FWD-rt4053 1.4959405540718946</t>
  </si>
  <si>
    <t>RXN-PRENT20_l_FWD-rt4281        106.98392364135891</t>
  </si>
  <si>
    <t>RXN-GGTT_l_FWD-rt4281   106.98392364135891</t>
  </si>
  <si>
    <t>RXN-PRENT13_l_FWD-rt4281        106.98392364135891</t>
  </si>
  <si>
    <t>RXN-PRENT18_l_FWD-rt4281        106.98392364135891</t>
  </si>
  <si>
    <t>RXN-PRENT6_l_FWD-rt4281 106.98392364135891</t>
  </si>
  <si>
    <t>RXN-PRENT11_l_FWD-rt4281        106.98392364135891</t>
  </si>
  <si>
    <t>RXN-PRENT17_l_FWD-rt4281        106.98392364135891</t>
  </si>
  <si>
    <t>RXN-PRENT16_l_FWD-rt4281        106.98392364135891</t>
  </si>
  <si>
    <t>RXN-PRENT15_l_FWD-rt4281        106.98392364135891</t>
  </si>
  <si>
    <t>RXN-PRENT14_l_FWD-rt4281        106.98392364135891</t>
  </si>
  <si>
    <t>RXN-PRENT21_l_FWD-rt4281        106.98392364135891</t>
  </si>
  <si>
    <t>RXN-PRENT12_l_FWD-rt4281        106.98392364135891</t>
  </si>
  <si>
    <t>RXN-PPTT_l_FWD-rt4281   106.98392364135891</t>
  </si>
  <si>
    <t>RXN-PRENT7_l_FWD-rt4281 106.98392364135891</t>
  </si>
  <si>
    <t>RXN-PRENT8_l_FWD-rt4281 106.98392364135891</t>
  </si>
  <si>
    <t>RXN-FRTT_l_FWD-rt4281   106.98392364135891</t>
  </si>
  <si>
    <t>RXN-PRENT10_l_FWD-rt4281        106.98392364135891</t>
  </si>
  <si>
    <t>RXN-PRENT19_l_FWD-rt4281        106.98392364135891</t>
  </si>
  <si>
    <t>RXN-PRENT9_l_FWD-rt4281 106.98392364135891</t>
  </si>
  <si>
    <t>RXN-NGLYCANS7_c_FWD-rt1577      145.02554413537183</t>
  </si>
  <si>
    <t>RXN-NGLYCANS6_c_FWD-rt1577      145.02554413537183</t>
  </si>
  <si>
    <t>RXN-SHCHF_c_FWD-rt5201  9.716089789305665e-06</t>
  </si>
  <si>
    <t>RXN-SHCHD2_c_FWD-rt5201 9.716089789305665e-06</t>
  </si>
  <si>
    <t>RXN-NDPK7_c_FWD-rt7311  3.520430693571866</t>
  </si>
  <si>
    <t>RXN-NDPK4_c_FWD-rt7311  3.520430693571866</t>
  </si>
  <si>
    <t>RXN-NDPK2_c_FWD-rt7311  3.520430693571866</t>
  </si>
  <si>
    <t>RXN-NDPK3_c_FWD-rt7311  3.520430693571866</t>
  </si>
  <si>
    <t>RXN-NDPK5_c_FWD-rt7311  3.520430693571866</t>
  </si>
  <si>
    <t>RXN-NDPK1_c_FWD-rt7311  3.520430693571866</t>
  </si>
  <si>
    <t>RXN-NDPK8_c_FWD-rt7311  3.520430693571866</t>
  </si>
  <si>
    <t>RXN-FOLR_c_FWD-rt3791_c 0.4754942218313618</t>
  </si>
  <si>
    <t>RXN-DHFRi_c_FWD-rt3791_c        0.4754942218313618</t>
  </si>
  <si>
    <t>RXN-RNDR2_c_FWD-RNR124  18.84528561656774</t>
  </si>
  <si>
    <t>RXN-RNDR3_c_FWD-RNR124  18.84528561656774</t>
  </si>
  <si>
    <t>RXN-RNDR1_c_FWD-RNR124  18.84528561656774</t>
  </si>
  <si>
    <t>RXN-3OACR200_rm_FWD-rt8327      5.4353896587755</t>
  </si>
  <si>
    <t>RXN-3OACR260_rm_FWD-rt8327      5.4353896587755</t>
  </si>
  <si>
    <t>RXN-3OACR240_rm_FWD-rt8327      5.4353896587755</t>
  </si>
  <si>
    <t>RXN-3OACR220_rm_FWD-rt8327      5.4353896587755</t>
  </si>
  <si>
    <t>RXN-ADSL1r_c_FWD-rt7437 10.266430063445515</t>
  </si>
  <si>
    <t>RXN-ADSL2i_c_FWD-rt7437 10.266430063445515</t>
  </si>
  <si>
    <t>RXN-OGLYCANS4_g_FWD-rt4112      54.2373363678721</t>
  </si>
  <si>
    <t>RXN-OGLYCANS5_g_FWD-rt4112      54.2373363678721</t>
  </si>
  <si>
    <t>RXN-NADHcplxI_c_m_FWD-NADHCPLX0 2989.0290289770464</t>
  </si>
  <si>
    <t>RXN-NADHcplxI_c_m_FWD-NADHCPLX2 2989.0290289770464</t>
  </si>
  <si>
    <t>RXN-NADHcplxI_c_m_FWD-NADHCPLX1 2989.0290289770464</t>
  </si>
  <si>
    <t>RXN-NADHcplxI_c_m_FWD-NADHCPLX8 2989.0290289770464</t>
  </si>
  <si>
    <t>RXN-NADHcplxI_c_m_FWD-NADHCPLX5 2989.0290289770464</t>
  </si>
  <si>
    <t>RXN-NADHcplxI_c_m_FWD-NADHCPLX3 2989.0290289770464</t>
  </si>
  <si>
    <t>RXN-NADHcplxI_c_m_FWD-NADHCPLX4 2989.0290289770464</t>
  </si>
  <si>
    <t>RXN-NADHcplxI_c_m_FWD-NADHCPLX6 2989.0290289770464</t>
  </si>
  <si>
    <t>RXN-NADHcplxI_c_m_FWD-NADHCPLX7 2989.0290289770464</t>
  </si>
  <si>
    <t>RXN-PSD_mm_FWD-rt6186   16.753249787316665</t>
  </si>
  <si>
    <t>RXN-PSD_mm_FWD-rt2136   16.753249787316665</t>
  </si>
  <si>
    <t>RXN-ADK1_m_FWD-rt7128_m 1.1469902514062462e-06</t>
  </si>
  <si>
    <t>RXN-ADK1_m_FWD-rt6761   1.1469902514062462e-06</t>
  </si>
  <si>
    <t>RXN-CBPS_c_FWD-CPA12    2.0118353157569606</t>
  </si>
  <si>
    <t>RXN-CBPS_c_FWD-rt3934   2.0118353157569606</t>
  </si>
  <si>
    <t>RXN-PGM_c_FWD-rt7057    33.98415373443344</t>
  </si>
  <si>
    <t>RXN-PGM_c_FWD-rt1542    33.98415373443344</t>
  </si>
  <si>
    <t>RXN-GND_c_FWD-rt6799    1.1641936178527914</t>
  </si>
  <si>
    <t>RXN-GND_c_FWD-rt2224    1.1641936178527914</t>
  </si>
  <si>
    <t>RXN-GLYt_c_m_FWD-rt4150 10.918708050248659</t>
  </si>
  <si>
    <t>RXN-GLYt_c_m_FWD-rt0066 10.918708050248659</t>
  </si>
  <si>
    <t>RXN-CHTNS_c_FWD-rt0144  5.533790466410868</t>
  </si>
  <si>
    <t>RXN-CHTNS_c_FWD-rt1343  5.533790466410868</t>
  </si>
  <si>
    <t>RXN-CHTNS_c_FWD-rt6592  5.533790466410868</t>
  </si>
  <si>
    <t>RXN-CHTNS_c_FWD-rt6173  5.533790466410868</t>
  </si>
  <si>
    <t>RXN-CHTNS_c_FWD-rt1388  5.533790466410868</t>
  </si>
  <si>
    <t>RXN-CHTNS_c_FWD-rt0540  5.533790466410868</t>
  </si>
  <si>
    <t>RXN-CHTNS_c_FWD-rt0073  5.533790466410868</t>
  </si>
  <si>
    <t>RXN-CHTNS_c_FWD-rt7460  5.533790466410868</t>
  </si>
  <si>
    <t>RXN-PHETA1_c_REV-rt7697 0.0018307028722508894</t>
  </si>
  <si>
    <t>RXN-PHETA1_c_REV-rt1784_c       0.0018307028722508894</t>
  </si>
  <si>
    <t>RXN-PHETA1_c_REV-rt7471 0.0018307028722508894</t>
  </si>
  <si>
    <t>RXN-DDPA_m_FWD-rt3787_m 0.0033681620955619733</t>
  </si>
  <si>
    <t>RXN-DDPA_m_FWD-rt2234_m 0.0033681620955619733</t>
  </si>
  <si>
    <t>RXN-DHQS_c_FWD-rt3937   0.008400591299219651</t>
  </si>
  <si>
    <t>RXN-DHQS_c_FWD-rt5884   0.008400591299219651</t>
  </si>
  <si>
    <t>RXN-ADK1_c_FWD-rt7128_c 9.076957039094715</t>
  </si>
  <si>
    <t>RXN-ADK1_c_FWD-rt3932   9.076957039094715</t>
  </si>
  <si>
    <t>RXN-FECOOR_m_FWD-FECOORCPLX1    150931.3989549293</t>
  </si>
  <si>
    <t>RXN-FECOOR_m_FWD-FECOORCPLX3    150931.3989549293</t>
  </si>
  <si>
    <t>RXN-FECOOR_m_FWD-FECOORCPLX4    150931.3989549293</t>
  </si>
  <si>
    <t>RXN-FECOOR_m_FWD-FECOORCPLX2    150931.3989549293</t>
  </si>
  <si>
    <t>RXN-PAPSR_c_FWD-MET16TRX2       0.015842390915327086</t>
  </si>
  <si>
    <t>RXN-PAPSR_c_FWD-MET16TRX1       0.015842390915327086</t>
  </si>
  <si>
    <t>RXN-HEX1_c_FWD-rt1896   140.69433902534374</t>
  </si>
  <si>
    <t>RXN-HEX1_c_FWD-rt3614   140.69433902534374</t>
  </si>
  <si>
    <t>RXN-UNK3_c_FWD-rt5646   0.002484461750633167</t>
  </si>
  <si>
    <t>RXN-UNK3_c_FWD-rt7697   0.002484461750633167</t>
  </si>
  <si>
    <t>RXN-UNK3_c_FWD-rt7471   0.002484461750633167</t>
  </si>
  <si>
    <t>RXN-UNK3_c_FWD-rt6242_c 0.002484461750633167</t>
  </si>
  <si>
    <t>RXN-GAPD_c_FWD-rt2245   71.03261093202404</t>
  </si>
  <si>
    <t>RXN-GAPD_c_FWD-rt3311   71.03261093202404</t>
  </si>
  <si>
    <t>RXN-ATPASEP2e_c_FWD-rt0602_c    5.0474969337210265</t>
  </si>
  <si>
    <t>RXN-ATPASEP2e_c_FWD-rt5249      5.0474969337210265</t>
  </si>
  <si>
    <t>RXN-CS_m_FWD-rt2960     41.11949082847504</t>
  </si>
  <si>
    <t>RXN-CS_m_FWD-rt2963     41.11949082847504</t>
  </si>
  <si>
    <t>RXN-CS_m_FWD-CIT13      41.11949082847504</t>
  </si>
  <si>
    <t>RXN-DHQTi_c_FWD-rt5884  0.008400591299219651</t>
  </si>
  <si>
    <t>RXN-DHQTi_c_FWD-rt2204  0.008400591299219651</t>
  </si>
  <si>
    <t>RXN-SACCD2_c_FWD-rt5719 0.0010084449386021065</t>
  </si>
  <si>
    <t>RXN-SACCD2_c_FWD-rt8465 0.0010084449386021065</t>
  </si>
  <si>
    <t>RXN-PC_c_FWD-rt7325     0.7832671827612169</t>
  </si>
  <si>
    <t>RXN-PC_c_FWD-rt8262     0.7832671827612169</t>
  </si>
  <si>
    <t>RXN-OGLYCANS1_r_FWD-rt3753      13.532715356746275</t>
  </si>
  <si>
    <t>RXN-OGLYCANS1_r_FWD-PMT12       13.532715356746275</t>
  </si>
  <si>
    <t>RXN-SERTRS_c_FWD-rt1878 0.001979672186847663</t>
  </si>
  <si>
    <t>RXN-SERTRS_c_FWD-rt5857 0.001979672186847663</t>
  </si>
  <si>
    <t>RXN-AKGDH_m_FWD-KGDCPLX 330.5191533143079</t>
  </si>
  <si>
    <t>RXN-AKGDH_m_FWD-KGDCPLX2        330.5191533143079</t>
  </si>
  <si>
    <t>RXN-GK1_c_FWD-rt3670    0.943952036607488</t>
  </si>
  <si>
    <t>RXN-GK1_c_FWD-rt3157    0.943952036607488</t>
  </si>
  <si>
    <t>RXN-AATA_c_FWD-rt0172   0.0057348221512089495</t>
  </si>
  <si>
    <t>RXN-AATA_c_FWD-rt4039   0.0057348221512089495</t>
  </si>
  <si>
    <t>RXN-AATA_c_FWD-rt7471   0.0057348221512089495</t>
  </si>
  <si>
    <t>RXN-GLCt_c_e_FWD-rt2336 222.93839467181118</t>
  </si>
  <si>
    <t>RXN-GLCt_c_e_FWD-rt4674 222.93839467181118</t>
  </si>
  <si>
    <t>RXN-GLCt_c_e_FWD-rt7817 222.93839467181118</t>
  </si>
  <si>
    <t>RXN-GLCt_c_e_FWD-rt2833 222.93839467181118</t>
  </si>
  <si>
    <t>RXN-GLCt_c_e_FWD-rt3556 222.93839467181118</t>
  </si>
  <si>
    <t>RXN-GLCt_c_e_FWD-rt2707 222.93839467181118</t>
  </si>
  <si>
    <t>RXN-G3PD1r_c_FWD-rt3786_c       6.5525232680020915</t>
  </si>
  <si>
    <t>RXN-G3PD1r_c_FWD-rt6208_c       6.5525232680020915</t>
  </si>
  <si>
    <t>RXN-PGCD_c_FWD-rt1147   3.7725825512371043</t>
  </si>
  <si>
    <t>RXN-PGCD_c_FWD-rt3683   3.7725825512371043</t>
  </si>
  <si>
    <t>RXN-PGCD_c_FWD-rt0717   3.7725825512371043</t>
  </si>
  <si>
    <t>RXN-PItps_m_FWD-rt0521  452.4550371218646</t>
  </si>
  <si>
    <t>RXN-PItps_m_FWD-rt7506  452.4550371218646</t>
  </si>
  <si>
    <t>RXN-AGPAT_rm_FWD-rt7662 54.27060074777428</t>
  </si>
  <si>
    <t>RXN-AGPAT_rm_FWD-rt2059_rm      54.27060074777428</t>
  </si>
  <si>
    <t>RXN-DCMPDA_c_FWD-rt8268 3.7234343232635925</t>
  </si>
  <si>
    <t>RXN-DCMPDA_c_FWD-rt0757 3.7234343232635925</t>
  </si>
  <si>
    <t>RXN-FACOAE183_c_FWD-rt0088      0.0016568473540351143</t>
  </si>
  <si>
    <t>RXN-FACOAE183_c_FWD-rt4680      0.0016568473540351143</t>
  </si>
  <si>
    <t>RXN-G3PAT_rm_FWD-rt7067 32.55831182999327</t>
  </si>
  <si>
    <t>RXN-G3PAT_rm_FWD-rt2297_rm      32.55831182999327</t>
  </si>
  <si>
    <t>RXN-16GS_c_FWD-rt0150   27.48059704265946</t>
  </si>
  <si>
    <t>RXN-16GS_c_FWD-rt3279   27.48059704265946</t>
  </si>
  <si>
    <t>RXN-GLUt_c_m_FWD-rt8431 0.04461465207645093</t>
  </si>
  <si>
    <t>RXN-GLUt_c_m_FWD-rt4150 0.04461465207645093</t>
  </si>
  <si>
    <t>RXN-PEMT_rm_FWD-rt2279  0.9204317939961859</t>
  </si>
  <si>
    <t>RXN-PEMT_rm_FWD-rt4380  0.9204317939961859</t>
  </si>
  <si>
    <t>'RXN-EX_13BDglucan_e_FWD-SPONT' 12673.550496858717</t>
  </si>
  <si>
    <t>'RXN-EX_13BDglucan_e_REV-SPONT' 12673.550496858717</t>
  </si>
  <si>
    <t>'RXN-EX_crn_e_FWD-SPONT'        12673.550496858717</t>
  </si>
  <si>
    <t>'RXN-EX_crn_e_REV-SPONT'        12673.550496858717</t>
  </si>
  <si>
    <t>'RXN-EX_lac__D_e_FWD-SPONT'     12673.550496858717</t>
  </si>
  <si>
    <t>'RXN-EX_lac__D_e_REV-SPONT'     12673.550496858717</t>
  </si>
  <si>
    <t>'RXN-EX_mev__R_e_FWD-SPONT'     12673.550496858717</t>
  </si>
  <si>
    <t>'RXN-EX_mev__R_e_REV-SPONT'     12673.550496858717</t>
  </si>
  <si>
    <t>'RXN-EX_pnto__R_e_FWD-SPONT'    12673.550496858717</t>
  </si>
  <si>
    <t>'RXN-EX_pnto__R_e_REV-SPONT'    12673.550496858717</t>
  </si>
  <si>
    <t>'RXN-EX_btd_e_FWD-SPONT'        12673.550496858717</t>
  </si>
  <si>
    <t>'RXN-EX_btd_e_REV-SPONT'        12673.550496858717</t>
  </si>
  <si>
    <t>'RXN-EX_3mop_e_FWD-SPONT'       12673.550496858717</t>
  </si>
  <si>
    <t>'RXN-EX_3mop_e_REV-SPONT'       12673.550496858717</t>
  </si>
  <si>
    <t>'RXN-EX_lac__L_e_FWD-SPONT'     12673.550496858717</t>
  </si>
  <si>
    <t>'RXN-EX_lac__L_e_REV-SPONT'     12673.550496858717</t>
  </si>
  <si>
    <t>'RXN-EX_mal__L_e_FWD-SPONT'     12673.550496858717</t>
  </si>
  <si>
    <t>'RXN-EX_mal__L_e_REV-SPONT'     12673.550496858717</t>
  </si>
  <si>
    <t>'RXN-EX_g3pi_e_FWD-SPONT'       12673.550496858717</t>
  </si>
  <si>
    <t>'RXN-EX_g3pi_e_REV-SPONT'       12673.550496858717</t>
  </si>
  <si>
    <t>'RXN-EX_dad_2_e_FWD-SPONT'      12673.550496858717</t>
  </si>
  <si>
    <t>'RXN-EX_dad_2_e_REV-SPONT'      12673.550496858717</t>
  </si>
  <si>
    <t>'RXN-EX_dgsn_e_FWD-SPONT'       12673.550496858717</t>
  </si>
  <si>
    <t>'RXN-EX_dgsn_e_REV-SPONT'       12673.550496858717</t>
  </si>
  <si>
    <t>'RXN-EX_din_e_FWD-SPONT'        12673.550496858717</t>
  </si>
  <si>
    <t>'RXN-EX_din_e_REV-SPONT'        12673.550496858717</t>
  </si>
  <si>
    <t>'RXN-EX_duri_e_FWD-SPONT'       12673.550496858717</t>
  </si>
  <si>
    <t>'RXN-EX_duri_e_REV-SPONT'       12673.550496858717</t>
  </si>
  <si>
    <t>'RXN-EX_3c3hmp_e_FWD-SPONT'     12673.550496858717</t>
  </si>
  <si>
    <t>'RXN-EX_3c3hmp_e_REV-SPONT'     12673.550496858717</t>
  </si>
  <si>
    <t>'RXN-EX_2mbald_e_FWD-SPONT'     12673.550496858717</t>
  </si>
  <si>
    <t>'RXN-EX_2mbald_e_REV-SPONT'     12673.550496858717</t>
  </si>
  <si>
    <t>'RXN-EX_2mbtoh_e_FWD-SPONT'     12673.550496858717</t>
  </si>
  <si>
    <t>'RXN-EX_2mbtoh_e_REV-SPONT'     12673.550496858717</t>
  </si>
  <si>
    <t>'RXN-EX_2mbac_e_FWD-SPONT'      12673.550496858717</t>
  </si>
  <si>
    <t>'RXN-EX_2mbac_e_REV-SPONT'      12673.550496858717</t>
  </si>
  <si>
    <t>'RXN-EX_akg_e_FWD-SPONT'        12673.550496858717</t>
  </si>
  <si>
    <t>'RXN-EX_akg_e_REV-SPONT'        12673.550496858717</t>
  </si>
  <si>
    <t>'RXN-EX_2phetoh_e_FWD-SPONT'    12673.550496858717</t>
  </si>
  <si>
    <t>'RXN-EX_2phetoh_e_REV-SPONT'    12673.550496858717</t>
  </si>
  <si>
    <t>'RXN-EX_3mbald_e_FWD-SPONT'     12673.550496858717</t>
  </si>
  <si>
    <t>'RXN-EX_3mbald_e_REV-SPONT'     12673.550496858717</t>
  </si>
  <si>
    <t>'RXN-EX_4abz_e_FWD-SPONT'       12673.550496858717</t>
  </si>
  <si>
    <t>'RXN-EX_4abz_e_REV-SPONT'       12673.550496858717</t>
  </si>
  <si>
    <t>'RXN-EX_5aop_e_FWD-SPONT'       12673.550496858717</t>
  </si>
  <si>
    <t>'RXN-EX_5aop_e_REV-SPONT'       12673.550496858717</t>
  </si>
  <si>
    <t>'RXN-EX_5fthf_e_FWD-SPONT'      12673.550496858717</t>
  </si>
  <si>
    <t>'RXN-EX_5fthf_e_REV-SPONT'      12673.550496858717</t>
  </si>
  <si>
    <t>'RXN-EX_dann_e_FWD-SPONT'       12673.550496858717</t>
  </si>
  <si>
    <t>'RXN-EX_dann_e_REV-SPONT'       12673.550496858717</t>
  </si>
  <si>
    <t>'RXN-EX_8aonn_e_FWD-SPONT'      12673.550496858717</t>
  </si>
  <si>
    <t>'RXN-EX_8aonn_e_REV-SPONT'      12673.550496858717</t>
  </si>
  <si>
    <t>'RXN-EX_xan_e_FWD-SPONT'        12673.550496858717</t>
  </si>
  <si>
    <t>'RXN-EX_xan_e_REV-SPONT'        12673.550496858717</t>
  </si>
  <si>
    <t>'RXN-EX_acald_e_FWD-SPONT'      12673.550496858717</t>
  </si>
  <si>
    <t>'RXN-EX_acald_e_REV-SPONT'      12673.550496858717</t>
  </si>
  <si>
    <t>'RXN-EX_ac_e_FWD-SPONT' 12673.550496858717</t>
  </si>
  <si>
    <t>'RXN-EX_ac_e_REV-SPONT' 12673.550496858717</t>
  </si>
  <si>
    <t>'RXN-EX_ade_e_FWD-SPONT'        12673.550496858717</t>
  </si>
  <si>
    <t>'RXN-EX_ade_e_REV-SPONT'        12673.550496858717</t>
  </si>
  <si>
    <t>'RXN-EX_pap_e_FWD-SPONT'        12673.550496858717</t>
  </si>
  <si>
    <t>'RXN-EX_pap_e_REV-SPONT'        12673.550496858717</t>
  </si>
  <si>
    <t>'RXN-EX_adn_e_FWD-SPONT'        12673.550496858717</t>
  </si>
  <si>
    <t>'RXN-EX_adn_e_REV-SPONT'        12673.550496858717</t>
  </si>
  <si>
    <t>'RXN-EX_alltt_e_FWD-SPONT'      12673.550496858717</t>
  </si>
  <si>
    <t>'RXN-EX_alltt_e_REV-SPONT'      12673.550496858717</t>
  </si>
  <si>
    <t>'RXN-EX_alltn_e_FWD-SPONT'      12673.550496858717</t>
  </si>
  <si>
    <t>'RXN-EX_alltn_e_REV-SPONT'      12673.550496858717</t>
  </si>
  <si>
    <t>'RXN-EX_tre_e_FWD-SPONT'        12673.550496858717</t>
  </si>
  <si>
    <t>'RXN-EX_tre_e_REV-SPONT'        12673.550496858717</t>
  </si>
  <si>
    <t>'RXN-EX_gam6p_e_FWD-SPONT'      12673.550496858717</t>
  </si>
  <si>
    <t>'RXN-EX_gam6p_e_REV-SPONT'      12673.550496858717</t>
  </si>
  <si>
    <t>'RXN-EX_nh4_e_FWD-SPONT'        12673.550496858717</t>
  </si>
  <si>
    <t>'RXN-EX_nh4_e_REV-SPONT'        12673.550496858717</t>
  </si>
  <si>
    <t>'RXN-EX_hco3_e_FWD-SPONT'       12673.550496858717</t>
  </si>
  <si>
    <t>'RXN-EX_hco3_e_REV-SPONT'       12673.550496858717</t>
  </si>
  <si>
    <t>'RXN-EX_co2_e_FWD-SPONT'        12673.550496858717</t>
  </si>
  <si>
    <t>'RXN-EX_co2_e_REV-SPONT'        12673.550496858717</t>
  </si>
  <si>
    <t>'RXN-EX_chol_e_FWD-SPONT'       12673.550496858717</t>
  </si>
  <si>
    <t>'RXN-EX_chol_e_REV-SPONT'       12673.550496858717</t>
  </si>
  <si>
    <t>'RXN-EX_cit_e_FWD-SPONT'        12673.550496858717</t>
  </si>
  <si>
    <t>'RXN-EX_cit_e_REV-SPONT'        12673.550496858717</t>
  </si>
  <si>
    <t>'RXN-EX_cytd_e_FWD-SPONT'       12673.550496858717</t>
  </si>
  <si>
    <t>'RXN-EX_cytd_e_REV-SPONT'       12673.550496858717</t>
  </si>
  <si>
    <t>'RXN-EX_csn_e_FWD-SPONT'        12673.550496858717</t>
  </si>
  <si>
    <t>'RXN-EX_csn_e_REV-SPONT'        12673.550496858717</t>
  </si>
  <si>
    <t>'RXN-EX_arab__D_e_FWD-SPONT'    12673.550496858717</t>
  </si>
  <si>
    <t>'RXN-EX_arab__D_e_REV-SPONT'    12673.550496858717</t>
  </si>
  <si>
    <t>'RXN-EX_fru_e_FWD-SPONT'        12673.550496858717</t>
  </si>
  <si>
    <t>'RXN-EX_fru_e_REV-SPONT'        12673.550496858717</t>
  </si>
  <si>
    <t>'RXN-EX_gal_e_FWD-SPONT'        12673.550496858717</t>
  </si>
  <si>
    <t>'RXN-EX_gal_e_REV-SPONT'        12673.550496858717</t>
  </si>
  <si>
    <t>'RXN-EX_galur_e_FWD-SPONT'      12673.550496858717</t>
  </si>
  <si>
    <t>'RXN-EX_galur_e_REV-SPONT'      12673.550496858717</t>
  </si>
  <si>
    <t>'RXN-EX_sbt__D_e_FWD-SPONT'     12673.550496858717</t>
  </si>
  <si>
    <t>'RXN-EX_sbt__D_e_REV-SPONT'     12673.550496858717</t>
  </si>
  <si>
    <t>'RXN-EX_glc__D_e_FWD-SPONT'     12673.550496858717</t>
  </si>
  <si>
    <t>'RXN-EX_glc__D_e_REV-SPONT'     12673.550496858717</t>
  </si>
  <si>
    <t>'RXN-EX_man_e_FWD-SPONT'        12673.550496858717</t>
  </si>
  <si>
    <t>'RXN-EX_man_e_REV-SPONT'        12673.550496858717</t>
  </si>
  <si>
    <t>'RXN-EX_rib__D_e_FWD-SPONT'     12673.550496858717</t>
  </si>
  <si>
    <t>'RXN-EX_rib__D_e_REV-SPONT'     12673.550496858717</t>
  </si>
  <si>
    <t>'RXN-EX_xyl__D_e_FWD-SPONT'     12673.550496858717</t>
  </si>
  <si>
    <t>'RXN-EX_xyl__D_e_REV-SPONT'     12673.550496858717</t>
  </si>
  <si>
    <t>'RXN-EX_dca_e_FWD-SPONT'        12673.550496858717</t>
  </si>
  <si>
    <t>'RXN-EX_dca_e_REV-SPONT'        12673.550496858717</t>
  </si>
  <si>
    <t>'RXN-EX_dcyt_e_FWD-SPONT'       12673.550496858717</t>
  </si>
  <si>
    <t>'RXN-EX_dcyt_e_REV-SPONT'       12673.550496858717</t>
  </si>
  <si>
    <t>'RXN-EX_dttp_e_FWD-SPONT'       12673.550496858717</t>
  </si>
  <si>
    <t>'RXN-EX_dttp_e_REV-SPONT'       12673.550496858717</t>
  </si>
  <si>
    <t>'RXN-EX_epist_e_FWD-SPONT'      12673.550496858717</t>
  </si>
  <si>
    <t>'RXN-EX_epist_e_REV-SPONT'      12673.550496858717</t>
  </si>
  <si>
    <t>'RXN-EX_ergst_e_FWD-SPONT'      12673.550496858717</t>
  </si>
  <si>
    <t>'RXN-EX_ergst_e_REV-SPONT'      12673.550496858717</t>
  </si>
  <si>
    <t>'RXN-EX_etoh_e_FWD-SPONT'       12673.550496858717</t>
  </si>
  <si>
    <t>'RXN-EX_etoh_e_REV-SPONT'       12673.550496858717</t>
  </si>
  <si>
    <t>'RXN-EX_etha_e_FWD-SPONT'       12673.550496858717</t>
  </si>
  <si>
    <t>'RXN-EX_etha_e_REV-SPONT'       12673.550496858717</t>
  </si>
  <si>
    <t>'RXN-EX_etac_e_FWD-SPONT'       12673.550496858717</t>
  </si>
  <si>
    <t>'RXN-EX_etac_e_REV-SPONT'       12673.550496858717</t>
  </si>
  <si>
    <t>'RXN-EX_fecost_e_FWD-SPONT'     12673.550496858717</t>
  </si>
  <si>
    <t>'RXN-EX_fecost_e_REV-SPONT'     12673.550496858717</t>
  </si>
  <si>
    <t>'RXN-EX_fmn_e_FWD-SPONT'        12673.550496858717</t>
  </si>
  <si>
    <t>'RXN-EX_fmn_e_REV-SPONT'        12673.550496858717</t>
  </si>
  <si>
    <t>'RXN-EX_fol_e_FWD-SPONT'        12673.550496858717</t>
  </si>
  <si>
    <t>'RXN-EX_fol_e_REV-SPONT'        12673.550496858717</t>
  </si>
  <si>
    <t>'RXN-EX_for_e_FWD-SPONT'        12673.550496858717</t>
  </si>
  <si>
    <t>'RXN-EX_for_e_REV-SPONT'        12673.550496858717</t>
  </si>
  <si>
    <t>'RXN-EX_fum_e_FWD-SPONT'        12673.550496858717</t>
  </si>
  <si>
    <t>'RXN-EX_fum_e_REV-SPONT'        12673.550496858717</t>
  </si>
  <si>
    <t>'RXN-EX_4abut_e_FWD-SPONT'      12673.550496858717</t>
  </si>
  <si>
    <t>'RXN-EX_4abut_e_REV-SPONT'      12673.550496858717</t>
  </si>
  <si>
    <t>'RXN-EX_gthox_e_FWD-SPONT'      12673.550496858717</t>
  </si>
  <si>
    <t>'RXN-EX_gthox_e_REV-SPONT'      12673.550496858717</t>
  </si>
  <si>
    <t>'RXN-EX_gthrd_e_FWD-SPONT'      12673.550496858717</t>
  </si>
  <si>
    <t>'RXN-EX_gthrd_e_REV-SPONT'      12673.550496858717</t>
  </si>
  <si>
    <t>'RXN-EX_glyc_e_FWD-SPONT'       12673.550496858717</t>
  </si>
  <si>
    <t>'RXN-EX_glyc_e_REV-SPONT'       12673.550496858717</t>
  </si>
  <si>
    <t>'RXN-EX_gly_e_FWD-SPONT'        12673.550496858717</t>
  </si>
  <si>
    <t>'RXN-EX_gly_e_REV-SPONT'        12673.550496858717</t>
  </si>
  <si>
    <t>'RXN-EX_gcald_e_FWD-SPONT'      12673.550496858717</t>
  </si>
  <si>
    <t>'RXN-EX_gcald_e_REV-SPONT'      12673.550496858717</t>
  </si>
  <si>
    <t>'RXN-EX_glx_e_FWD-SPONT'        12673.550496858717</t>
  </si>
  <si>
    <t>'RXN-EX_glx_e_REV-SPONT'        12673.550496858717</t>
  </si>
  <si>
    <t>'RXN-EX_gua_e_FWD-SPONT'        12673.550496858717</t>
  </si>
  <si>
    <t>'RXN-EX_gua_e_REV-SPONT'        12673.550496858717</t>
  </si>
  <si>
    <t>'RXN-EX_gsn_e_FWD-SPONT'        12673.550496858717</t>
  </si>
  <si>
    <t>'RXN-EX_gsn_e_REV-SPONT'        12673.550496858717</t>
  </si>
  <si>
    <t>'RXN-EX_hxdcal_e_FWD-SPONT'     12673.550496858717</t>
  </si>
  <si>
    <t>'RXN-EX_hxdcal_e_REV-SPONT'     12673.550496858717</t>
  </si>
  <si>
    <t>'RXN-EX_hxan_e_FWD-SPONT'       12673.550496858717</t>
  </si>
  <si>
    <t>'RXN-EX_hxan_e_REV-SPONT'       12673.550496858717</t>
  </si>
  <si>
    <t>'RXN-EX_id3acald_e_FWD-SPONT'   12673.550496858717</t>
  </si>
  <si>
    <t>'RXN-EX_id3acald_e_REV-SPONT'   12673.550496858717</t>
  </si>
  <si>
    <t>'RXN-EX_ins_e_FWD-SPONT'        12673.550496858717</t>
  </si>
  <si>
    <t>'RXN-EX_ins_e_REV-SPONT'        12673.550496858717</t>
  </si>
  <si>
    <t>'RXN-EX_fe2_e_FWD-SPONT'        12673.550496858717</t>
  </si>
  <si>
    <t>'RXN-EX_fe2_e_REV-SPONT'        12673.550496858717</t>
  </si>
  <si>
    <t>'RXN-EX_iamac_e_FWD-SPONT'      12673.550496858717</t>
  </si>
  <si>
    <t>'RXN-EX_iamac_e_REV-SPONT'      12673.550496858717</t>
  </si>
  <si>
    <t>'RXN-EX_iamoh_e_FWD-SPONT'      12673.550496858717</t>
  </si>
  <si>
    <t>'RXN-EX_iamoh_e_REV-SPONT'      12673.550496858717</t>
  </si>
  <si>
    <t>'RXN-EX_ibutoh_e_FWD-SPONT'     12673.550496858717</t>
  </si>
  <si>
    <t>'RXN-EX_ibutoh_e_REV-SPONT'     12673.550496858717</t>
  </si>
  <si>
    <t>'RXN-EX_ibutac_e_FWD-SPONT'     12673.550496858717</t>
  </si>
  <si>
    <t>'RXN-EX_ibutac_e_REV-SPONT'     12673.550496858717</t>
  </si>
  <si>
    <t>'RXN-EX_ibtald_e_FWD-SPONT'     12673.550496858717</t>
  </si>
  <si>
    <t>'RXN-EX_ibtald_e_REV-SPONT'     12673.550496858717</t>
  </si>
  <si>
    <t>'RXN-EX_ala__L_e_FWD-SPONT'     12673.550496858717</t>
  </si>
  <si>
    <t>'RXN-EX_ala__L_e_REV-SPONT'     12673.550496858717</t>
  </si>
  <si>
    <t>'RXN-EX_abt__L_e_FWD-SPONT'     12673.550496858717</t>
  </si>
  <si>
    <t>'RXN-EX_abt__L_e_REV-SPONT'     12673.550496858717</t>
  </si>
  <si>
    <t>'RXN-EX_arab__L_e_FWD-SPONT'    12673.550496858717</t>
  </si>
  <si>
    <t>'RXN-EX_arab__L_e_REV-SPONT'    12673.550496858717</t>
  </si>
  <si>
    <t>'RXN-EX_arg__L_e_FWD-SPONT'     12673.550496858717</t>
  </si>
  <si>
    <t>'RXN-EX_arg__L_e_REV-SPONT'     12673.550496858717</t>
  </si>
  <si>
    <t>'RXN-EX_asn__L_e_FWD-SPONT'     12673.550496858717</t>
  </si>
  <si>
    <t>'RXN-EX_asn__L_e_REV-SPONT'     12673.550496858717</t>
  </si>
  <si>
    <t>'RXN-EX_asp__L_e_FWD-SPONT'     12673.550496858717</t>
  </si>
  <si>
    <t>'RXN-EX_asp__L_e_REV-SPONT'     12673.550496858717</t>
  </si>
  <si>
    <t>'RXN-EX_cys__L_e_FWD-SPONT'     12673.550496858717</t>
  </si>
  <si>
    <t>'RXN-EX_cys__L_e_REV-SPONT'     12673.550496858717</t>
  </si>
  <si>
    <t>'RXN-EX_sbt__L_e_FWD-SPONT'     12673.550496858717</t>
  </si>
  <si>
    <t>'RXN-EX_sbt__L_e_REV-SPONT'     12673.550496858717</t>
  </si>
  <si>
    <t>'RXN-EX_glu__L_e_FWD-SPONT'     12673.550496858717</t>
  </si>
  <si>
    <t>'RXN-EX_glu__L_e_REV-SPONT'     12673.550496858717</t>
  </si>
  <si>
    <t>'RXN-EX_gln__L_e_FWD-SPONT'     12673.550496858717</t>
  </si>
  <si>
    <t>'RXN-EX_gln__L_e_REV-SPONT'     12673.550496858717</t>
  </si>
  <si>
    <t>'RXN-EX_his__L_e_FWD-SPONT'     12673.550496858717</t>
  </si>
  <si>
    <t>'RXN-EX_his__L_e_REV-SPONT'     12673.550496858717</t>
  </si>
  <si>
    <t>'RXN-EX_hom__L_e_FWD-SPONT'     12673.550496858717</t>
  </si>
  <si>
    <t>'RXN-EX_hom__L_e_REV-SPONT'     12673.550496858717</t>
  </si>
  <si>
    <t>'RXN-EX_ile__L_e_FWD-SPONT'     12673.550496858717</t>
  </si>
  <si>
    <t>'RXN-EX_ile__L_e_REV-SPONT'     12673.550496858717</t>
  </si>
  <si>
    <t>'RXN-EX_leu__L_e_FWD-SPONT'     12673.550496858717</t>
  </si>
  <si>
    <t>'RXN-EX_leu__L_e_REV-SPONT'     12673.550496858717</t>
  </si>
  <si>
    <t>'RXN-EX_lys__L_e_FWD-SPONT'     12673.550496858717</t>
  </si>
  <si>
    <t>'RXN-EX_lys__L_e_REV-SPONT'     12673.550496858717</t>
  </si>
  <si>
    <t>'RXN-EX_met__L_e_FWD-SPONT'     12673.550496858717</t>
  </si>
  <si>
    <t>'RXN-EX_met__L_e_REV-SPONT'     12673.550496858717</t>
  </si>
  <si>
    <t>'RXN-EX_phe__L_e_FWD-SPONT'     12673.550496858717</t>
  </si>
  <si>
    <t>'RXN-EX_phe__L_e_REV-SPONT'     12673.550496858717</t>
  </si>
  <si>
    <t>'RXN-EX_pro__L_e_FWD-SPONT'     12673.550496858717</t>
  </si>
  <si>
    <t>'RXN-EX_pro__L_e_REV-SPONT'     12673.550496858717</t>
  </si>
  <si>
    <t>'RXN-EX_ser__L_e_FWD-SPONT'     12673.550496858717</t>
  </si>
  <si>
    <t>'RXN-EX_ser__L_e_REV-SPONT'     12673.550496858717</t>
  </si>
  <si>
    <t>'RXN-EX_srb__L_e_FWD-SPONT'     12673.550496858717</t>
  </si>
  <si>
    <t>'RXN-EX_srb__L_e_REV-SPONT'     12673.550496858717</t>
  </si>
  <si>
    <t>'RXN-EX_thr__L_e_FWD-SPONT'     12673.550496858717</t>
  </si>
  <si>
    <t>'RXN-EX_thr__L_e_REV-SPONT'     12673.550496858717</t>
  </si>
  <si>
    <t>'RXN-EX_trp__L_e_FWD-SPONT'     12673.550496858717</t>
  </si>
  <si>
    <t>'RXN-EX_trp__L_e_REV-SPONT'     12673.550496858717</t>
  </si>
  <si>
    <t>'RXN-EX_tyr__L_e_FWD-SPONT'     12673.550496858717</t>
  </si>
  <si>
    <t>'RXN-EX_tyr__L_e_REV-SPONT'     12673.550496858717</t>
  </si>
  <si>
    <t>'RXN-EX_val__L_e_FWD-SPONT'     12673.550496858717</t>
  </si>
  <si>
    <t>'RXN-EX_val__L_e_REV-SPONT'     12673.550496858717</t>
  </si>
  <si>
    <t>'RXN-EX_lanost_e_FWD-SPONT'     12673.550496858717</t>
  </si>
  <si>
    <t>'RXN-EX_lanost_e_REV-SPONT'     12673.550496858717</t>
  </si>
  <si>
    <t>'RXN-EX_ddca_e_FWD-SPONT'       12673.550496858717</t>
  </si>
  <si>
    <t>'RXN-EX_ddca_e_REV-SPONT'       12673.550496858717</t>
  </si>
  <si>
    <t>'RXN-EX_malt_e_FWD-SPONT'       12673.550496858717</t>
  </si>
  <si>
    <t>'RXN-EX_malt_e_REV-SPONT'       12673.550496858717</t>
  </si>
  <si>
    <t>'RXN-EX_inost_e_FWD-SPONT'      12673.550496858717</t>
  </si>
  <si>
    <t>'RXN-EX_inost_e_REV-SPONT'      12673.550496858717</t>
  </si>
  <si>
    <t>'RXN-EX_Nfortyr2_e_FWD-SPONT'   12673.550496858717</t>
  </si>
  <si>
    <t>'RXN-EX_Nfortyr2_e_REV-SPONT'   12673.550496858717</t>
  </si>
  <si>
    <t>'RXN-EX_nac_e_FWD-SPONT'        12673.550496858717</t>
  </si>
  <si>
    <t>'RXN-EX_nac_e_REV-SPONT'        12673.550496858717</t>
  </si>
  <si>
    <t>'RXN-EX_nmn_e_FWD-SPONT'        12673.550496858717</t>
  </si>
  <si>
    <t>'RXN-EX_nmn_e_REV-SPONT'        12673.550496858717</t>
  </si>
  <si>
    <t>'RXN-EX_octa_e_FWD-SPONT'       12673.550496858717</t>
  </si>
  <si>
    <t>'RXN-EX_octa_e_REV-SPONT'       12673.550496858717</t>
  </si>
  <si>
    <t>'RXN-EX_orn_e_FWD-SPONT'        12673.550496858717</t>
  </si>
  <si>
    <t>'RXN-EX_orn_e_REV-SPONT'        12673.550496858717</t>
  </si>
  <si>
    <t>'RXN-EX_oaa_e_FWD-SPONT'        12673.550496858717</t>
  </si>
  <si>
    <t>'RXN-EX_oaa_e_REV-SPONT'        12673.550496858717</t>
  </si>
  <si>
    <t>'RXN-EX_o2_e_FWD-SPONT' 12673.550496858717</t>
  </si>
  <si>
    <t>'RXN-EX_o2_e_REV-SPONT' 12673.550496858717</t>
  </si>
  <si>
    <t>'RXN-EX_hdca_e_FWD-SPONT'       12673.550496858717</t>
  </si>
  <si>
    <t>'RXN-EX_hdca_e_REV-SPONT'       12673.550496858717</t>
  </si>
  <si>
    <t>'RXN-EX_hdcea_e_FWD-SPONT'      12673.550496858717</t>
  </si>
  <si>
    <t>'RXN-EX_hdcea_e_REV-SPONT'      12673.550496858717</t>
  </si>
  <si>
    <t>'RXN-EX_pectin_e_FWD-SPONT'     12673.550496858717</t>
  </si>
  <si>
    <t>'RXN-EX_pectin_e_REV-SPONT'     12673.550496858717</t>
  </si>
  <si>
    <t>'RXN-EX_pheac_e_FWD-SPONT'      12673.550496858717</t>
  </si>
  <si>
    <t>'RXN-EX_pheac_e_REV-SPONT'      12673.550496858717</t>
  </si>
  <si>
    <t>'RXN-EX_pacald_e_FWD-SPONT'     12673.550496858717</t>
  </si>
  <si>
    <t>'RXN-EX_pacald_e_REV-SPONT'     12673.550496858717</t>
  </si>
  <si>
    <t>'RXN-EX_pi_e_FWD-SPONT' 12673.550496858717</t>
  </si>
  <si>
    <t>'RXN-EX_pi_e_REV-SPONT' 12673.550496858717</t>
  </si>
  <si>
    <t>'RXN-EX_ptrc_e_FWD-SPONT'       12673.550496858717</t>
  </si>
  <si>
    <t>'RXN-EX_ptrc_e_REV-SPONT'       12673.550496858717</t>
  </si>
  <si>
    <t>'RXN-EX_pydxn_e_FWD-SPONT'      12673.550496858717</t>
  </si>
  <si>
    <t>'RXN-EX_pydxn_e_REV-SPONT'      12673.550496858717</t>
  </si>
  <si>
    <t>'RXN-EX_pyr_e_FWD-SPONT'        12673.550496858717</t>
  </si>
  <si>
    <t>'RXN-EX_pyr_e_REV-SPONT'        12673.550496858717</t>
  </si>
  <si>
    <t>'RXN-EX_ribflv_e_FWD-SPONT'     12673.550496858717</t>
  </si>
  <si>
    <t>'RXN-EX_ribflv_e_REV-SPONT'     12673.550496858717</t>
  </si>
  <si>
    <t>'RXN-EX_amet_e_FWD-SPONT'       12673.550496858717</t>
  </si>
  <si>
    <t>'RXN-EX_amet_e_REV-SPONT'       12673.550496858717</t>
  </si>
  <si>
    <t>'RXN-EX_mmet_e_FWD-SPONT'       12673.550496858717</t>
  </si>
  <si>
    <t>'RXN-EX_mmet_e_REV-SPONT'       12673.550496858717</t>
  </si>
  <si>
    <t>'RXN-EX_g3pc_e_FWD-SPONT'       12673.550496858717</t>
  </si>
  <si>
    <t>'RXN-EX_g3pc_e_REV-SPONT'       12673.550496858717</t>
  </si>
  <si>
    <t>'RXN-EX_na1_e_FWD-SPONT'        12673.550496858717</t>
  </si>
  <si>
    <t>'RXN-EX_na1_e_REV-SPONT'        12673.550496858717</t>
  </si>
  <si>
    <t>'RXN-EX_spmd_e_FWD-SPONT'       12673.550496858717</t>
  </si>
  <si>
    <t>'RXN-EX_spmd_e_REV-SPONT'       12673.550496858717</t>
  </si>
  <si>
    <t>'RXN-EX_sprm_e_FWD-SPONT'       12673.550496858717</t>
  </si>
  <si>
    <t>'RXN-EX_sprm_e_REV-SPONT'       12673.550496858717</t>
  </si>
  <si>
    <t>'RXN-EX_ocdca_e_FWD-SPONT'      12673.550496858717</t>
  </si>
  <si>
    <t>'RXN-EX_ocdca_e_REV-SPONT'      12673.550496858717</t>
  </si>
  <si>
    <t>'RXN-EX_succ_e_FWD-SPONT'       12673.550496858717</t>
  </si>
  <si>
    <t>'RXN-EX_succ_e_REV-SPONT'       12673.550496858717</t>
  </si>
  <si>
    <t>'RXN-EX_sucr_e_FWD-SPONT'       12673.550496858717</t>
  </si>
  <si>
    <t>'RXN-EX_sucr_e_REV-SPONT'       12673.550496858717</t>
  </si>
  <si>
    <t>'RXN-EX_so4_e_FWD-SPONT'        12673.550496858717</t>
  </si>
  <si>
    <t>'RXN-EX_so4_e_REV-SPONT'        12673.550496858717</t>
  </si>
  <si>
    <t>'RXN-EX_so3_e_FWD-SPONT'        12673.550496858717</t>
  </si>
  <si>
    <t>'RXN-EX_so3_e_REV-SPONT'        12673.550496858717</t>
  </si>
  <si>
    <t>'RXN-EX_taur_e_FWD-SPONT'       12673.550496858717</t>
  </si>
  <si>
    <t>'RXN-EX_taur_e_REV-SPONT'       12673.550496858717</t>
  </si>
  <si>
    <t>'RXN-EX_thmpp_e_FWD-SPONT'      12673.550496858717</t>
  </si>
  <si>
    <t>'RXN-EX_thmpp_e_REV-SPONT'      12673.550496858717</t>
  </si>
  <si>
    <t>'RXN-EX_thm_e_FWD-SPONT'        12673.550496858717</t>
  </si>
  <si>
    <t>'RXN-EX_thm_e_REV-SPONT'        12673.550496858717</t>
  </si>
  <si>
    <t>'RXN-EX_thmmp_e_FWD-SPONT'      12673.550496858717</t>
  </si>
  <si>
    <t>'RXN-EX_thmmp_e_REV-SPONT'      12673.550496858717</t>
  </si>
  <si>
    <t>'RXN-EX_thymd_e_FWD-SPONT'      12673.550496858717</t>
  </si>
  <si>
    <t>'RXN-EX_thymd_e_REV-SPONT'      12673.550496858717</t>
  </si>
  <si>
    <t>'RXN-EX_ind3eth_e_FWD-SPONT'    12673.550496858717</t>
  </si>
  <si>
    <t>'RXN-EX_ind3eth_e_REV-SPONT'    12673.550496858717</t>
  </si>
  <si>
    <t>'RXN-EX_ura_e_FWD-SPONT'        12673.550496858717</t>
  </si>
  <si>
    <t>'RXN-EX_ura_e_REV-SPONT'        12673.550496858717</t>
  </si>
  <si>
    <t>'RXN-EX_urea_e_FWD-SPONT'       12673.550496858717</t>
  </si>
  <si>
    <t>'RXN-EX_urea_e_REV-SPONT'       12673.550496858717</t>
  </si>
  <si>
    <t>'RXN-EX_uri_e_FWD-SPONT'        12673.550496858717</t>
  </si>
  <si>
    <t>'RXN-EX_uri_e_REV-SPONT'        12673.550496858717</t>
  </si>
  <si>
    <t>'RXN-EX_xtsn_e_FWD-SPONT'       12673.550496858717</t>
  </si>
  <si>
    <t>'RXN-EX_xtsn_e_REV-SPONT'       12673.550496858717</t>
  </si>
  <si>
    <t>'RXN-EX_xylt_e_FWD-SPONT'       12673.550496858717</t>
  </si>
  <si>
    <t>'RXN-EX_xylt_e_REV-SPONT'       12673.550496858717</t>
  </si>
  <si>
    <t>'RXN-EX_zymst_e_FWD-SPONT'      12673.550496858717</t>
  </si>
  <si>
    <t>'RXN-EX_zymst_e_REV-SPONT'      12673.550496858717</t>
  </si>
  <si>
    <t>'RXN-EX_but_e_FWD-SPONT'        12673.550496858717</t>
  </si>
  <si>
    <t>'RXN-EX_but_e_REV-SPONT'        12673.550496858717</t>
  </si>
  <si>
    <t>'RXN-EX_hxa_e_FWD-SPONT'        12673.550496858717</t>
  </si>
  <si>
    <t>'RXN-EX_hxa_e_REV-SPONT'        12673.550496858717</t>
  </si>
  <si>
    <t>'RXN-EX_ocdcea_e_FWD-SPONT'     12673.550496858717</t>
  </si>
  <si>
    <t>'RXN-EX_ocdcea_e_REV-SPONT'     12673.550496858717</t>
  </si>
  <si>
    <t>'RXN-EX_ttdca_e_FWD-SPONT'      12673.550496858717</t>
  </si>
  <si>
    <t>'RXN-EX_ttdca_e_REV-SPONT'      12673.550496858717</t>
  </si>
  <si>
    <t>'RXN-EX_h_e_FWD-SPONT'  12673.550496858717</t>
  </si>
  <si>
    <t>'RXN-EX_h_e_REV-SPONT'  12673.550496858717</t>
  </si>
  <si>
    <t>'RXN-EX_k_e_FWD-SPONT'  12673.550496858717</t>
  </si>
  <si>
    <t>'RXN-EX_k_e_REV-SPONT'  12673.550496858717</t>
  </si>
  <si>
    <t>'RXN-EX_h2o_e_FWD-SPONT'        12673.550496858717</t>
  </si>
  <si>
    <t>'RXN-EX_h2o_e_REV-SPONT'        12673.550496858717</t>
  </si>
  <si>
    <t>'RXN-EX_14dmlanost_e_FWD-SPONT' 12673.550496858717</t>
  </si>
  <si>
    <t>'RXN-EX_14dmlanost_e_REV-SPONT' 12673.550496858717</t>
  </si>
  <si>
    <t>'RXN-EX_ergtetrol_e_FWD-SPONT'  12673.550496858717</t>
  </si>
  <si>
    <t>'RXN-EX_ergtetrol_e_REV-SPONT'  12673.550496858717</t>
  </si>
  <si>
    <t>'RXN-EX_raffin_e_FWD-SPONT'     12673.550496858717</t>
  </si>
  <si>
    <t>'RXN-EX_raffin_e_REV-SPONT'     12673.550496858717</t>
  </si>
  <si>
    <t>'RXN-EX_melib_e_FWD-SPONT'      12673.550496858717</t>
  </si>
  <si>
    <t>'RXN-EX_melib_e_REV-SPONT'      12673.550496858717</t>
  </si>
  <si>
    <t>'RXN-EX_fe3_e_FWD-SPONT'        12673.550496858717</t>
  </si>
  <si>
    <t>'RXN-EX_fe3_e_REV-SPONT'        12673.550496858717</t>
  </si>
  <si>
    <t>'RXN-EX_arach_e_FWD-SPONT'      12673.550496858717</t>
  </si>
  <si>
    <t>'RXN-EX_arach_e_REV-SPONT'      12673.550496858717</t>
  </si>
  <si>
    <t>'RXN-EX_nad_e_FWD-SPONT'        12673.550496858717</t>
  </si>
  <si>
    <t>'RXN-EX_nad_e_REV-SPONT'        12673.550496858717</t>
  </si>
  <si>
    <t>'RXN-EX_nadp_e_FWD-SPONT'       12673.550496858717</t>
  </si>
  <si>
    <t>'RXN-EX_nadp_e_REV-SPONT'       12673.550496858717</t>
  </si>
  <si>
    <t>'RXN-EX_pydx5p_e_FWD-SPONT'     12673.550496858717</t>
  </si>
  <si>
    <t>'RXN-EX_pydx5p_e_REV-SPONT'     12673.550496858717</t>
  </si>
  <si>
    <t>'RXN-EX_q9h2_e_FWD-SPONT'       12673.550496858717</t>
  </si>
  <si>
    <t>'RXN-EX_q9h2_e_REV-SPONT'       12673.550496858717</t>
  </si>
  <si>
    <t>'RXN-EX_ca2_e_FWD-SPONT'        12673.550496858717</t>
  </si>
  <si>
    <t>'RXN-EX_ca2_e_REV-SPONT'        12673.550496858717</t>
  </si>
  <si>
    <t>'RXN-EX_cl_e_FWD-SPONT' 12673.550496858717</t>
  </si>
  <si>
    <t>'RXN-EX_cl_e_REV-SPONT' 12673.550496858717</t>
  </si>
  <si>
    <t>'RXN-EX_cobalt2_e_FWD-SPONT'    12673.550496858717</t>
  </si>
  <si>
    <t>'RXN-EX_cobalt2_e_REV-SPONT'    12673.550496858717</t>
  </si>
  <si>
    <t>'RXN-EX_cu2_e_FWD-SPONT'        12673.550496858717</t>
  </si>
  <si>
    <t>'RXN-EX_cu2_e_REV-SPONT'        12673.550496858717</t>
  </si>
  <si>
    <t>'RXN-EX_mg2_e_FWD-SPONT'        12673.550496858717</t>
  </si>
  <si>
    <t>'RXN-EX_mg2_e_REV-SPONT'        12673.550496858717</t>
  </si>
  <si>
    <t>'RXN-EX_mn2_e_FWD-SPONT'        12673.550496858717</t>
  </si>
  <si>
    <t>'RXN-EX_mn2_e_REV-SPONT'        12673.550496858717</t>
  </si>
  <si>
    <t>'RXN-EX_mobd_e_FWD-SPONT'       12673.550496858717</t>
  </si>
  <si>
    <t>'RXN-EX_mobd_e_REV-SPONT'       12673.550496858717</t>
  </si>
  <si>
    <t>'RXN-EX_ni2_e_FWD-SPONT'        12673.550496858717</t>
  </si>
  <si>
    <t>'RXN-EX_ni2_e_REV-SPONT'        12673.550496858717</t>
  </si>
  <si>
    <t>'RXN-EX_zn2_e_FWD-SPONT'        12673.550496858717</t>
  </si>
  <si>
    <t>'RXN-EX_zn2_e_REV-SPONT'        12673.550496858717</t>
  </si>
  <si>
    <t>'RXN-EX_btn_c_FWD-SPONT'        12673.550496858717</t>
  </si>
  <si>
    <t>'RXN-EX_btn_c_REV-SPONT'        12673.550496858717</t>
  </si>
  <si>
    <t>'RXN-EX_abt__D_e_FWD-SPONT'     12673.550496858717</t>
  </si>
  <si>
    <t>'RXN-EX_abt__D_e_REV-SPONT'     12673.550496858717</t>
  </si>
  <si>
    <t>'RXN-EX_tag_c_FWD-SPONT'        12673.550496858717</t>
  </si>
  <si>
    <t>'RXN-EX_tag_c_REV-SPONT'        12673.550496858717</t>
  </si>
  <si>
    <t>'RXN-EX_caro_c_FWD-SPONT'       12673.550496858717</t>
  </si>
  <si>
    <t>'RXN-EX_caro_c_REV-SPONT'       12673.550496858717</t>
  </si>
  <si>
    <t>'RXN-EX_cellb_e_FWD-SPONT'      12673.550496858717</t>
  </si>
  <si>
    <t>'RXN-EX_cellb_e_REV-SPONT'      12673.550496858717</t>
  </si>
  <si>
    <t>'RXN-EX_docosa_e_FWD-SPONT'     12673.550496858717</t>
  </si>
  <si>
    <t>'RXN-EX_docosa_e_REV-SPONT'     12673.550496858717</t>
  </si>
  <si>
    <t>'RXN-EX_ttcosa_e_FWD-SPONT'     12673.550496858717</t>
  </si>
  <si>
    <t>'RXN-EX_ttcosa_e_REV-SPONT'     12673.550496858717</t>
  </si>
  <si>
    <t>'RXN-EX_hxca_e_FWD-SPONT'       12673.550496858717</t>
  </si>
  <si>
    <t>'RXN-EX_hxca_e_REV-SPONT'       12673.550496858717</t>
  </si>
  <si>
    <t>'RXN-EX_ppa_e_FWD-SPONT'        12673.550496858717</t>
  </si>
  <si>
    <t>'RXN-EX_ppa_e_REV-SPONT'        12673.550496858717</t>
  </si>
  <si>
    <t>'RXN-EX_fald_e_FWD-SPONT'       12673.550496858717</t>
  </si>
  <si>
    <t>'RXN-EX_fald_e_REV-SPONT'       12673.550496858717</t>
  </si>
  <si>
    <t>'RXN-12AMANTF_g_FWD-rt2093'     12673.550496858717</t>
  </si>
  <si>
    <t>'RXN-12AMANTF_g_FWD-rt7201'     12673.550496858717</t>
  </si>
  <si>
    <t>'RXN-13BDGLUCANt_c_en_FWD-SPONT'        12673.550496858717</t>
  </si>
  <si>
    <t>'RXN-13BDGLUCANt_c_en_REV-SPONT'        12673.550496858717</t>
  </si>
  <si>
    <t>'RXN-13BGH_e_FWD-rt5185'        12673.550496858717</t>
  </si>
  <si>
    <t>'RXN-13GS_c_FWD-rt7616' 910058.2952530807</t>
  </si>
  <si>
    <t>'RXN-14BMANTF_c_FWD-rt6298'     12673.550496858717</t>
  </si>
  <si>
    <t>'RXN-14DMLANOSTt_c_e_FWD-SPONT' 12673.550496858717</t>
  </si>
  <si>
    <t>'RXN-14DMLANOSTt_c_e_REV-SPONT' 12673.550496858717</t>
  </si>
  <si>
    <t>'RXN-16GS_c_FWD-rt0150' 98930.14935357406</t>
  </si>
  <si>
    <t>'RXN-16GS_c_FWD-rt3279' 98930.14935357406</t>
  </si>
  <si>
    <t>'RXN-1AGPCt_l_rm_FWD-SPONT'     12673.550496858717</t>
  </si>
  <si>
    <t>'RXN-1AGPCt_l_rm_REV-SPONT'     12673.550496858717</t>
  </si>
  <si>
    <t>'RXN-1AGPEt_l_rm_FWD-SPONT'     12673.550496858717</t>
  </si>
  <si>
    <t>'RXN-1AGPEt_l_rm_REV-SPONT'     12673.550496858717</t>
  </si>
  <si>
    <t>'RXN-1MLCLAT_mm_FWD-rt8106'     12673.550496858717</t>
  </si>
  <si>
    <t>'RXN-1MLCLAT_mm_REV-rt8106'     12673.550496858717</t>
  </si>
  <si>
    <t>'RXN-2DDA7Pt_c_m_FWD-SPONT'     12673.550496858717</t>
  </si>
  <si>
    <t>'RXN-2DDA7Pt_c_m_REV-SPONT'     12673.550496858717</t>
  </si>
  <si>
    <t>'RXN-2DHPt_c_m_FWD-SPONT'       12673.550496858717</t>
  </si>
  <si>
    <t>'RXN-2DHPt_c_m_REV-SPONT'       12673.550496858717</t>
  </si>
  <si>
    <t>'RXN-2DOXG6PP_c_FWD-rt0208'     12673.550496858717</t>
  </si>
  <si>
    <t>'RXN-2DOXG6PP_c_FWD-rt5045'     12673.550496858717</t>
  </si>
  <si>
    <t>'RXN-2MBACt_c_e_FWD-SPONT'      12673.550496858717</t>
  </si>
  <si>
    <t>'RXN-2MBALDt_c_e_FWD-SPONT'     12673.550496858717</t>
  </si>
  <si>
    <t>'RXN-2MBALDt_c_e_REV-SPONT'     12673.550496858717</t>
  </si>
  <si>
    <t>'RXN-2MBALDt_c_m_FWD-SPONT'     12673.550496858717</t>
  </si>
  <si>
    <t>'RXN-2MBALDt_c_m_REV-SPONT'     12673.550496858717</t>
  </si>
  <si>
    <t>'RXN-2MBTOHt_c_e_FWD-SPONT'     12673.550496858717</t>
  </si>
  <si>
    <t>'RXN-2MBTOHt_c_e_REV-SPONT'     12673.550496858717</t>
  </si>
  <si>
    <t>'RXN-2MBTOHt_c_m_FWD-SPONT'     12673.550496858717</t>
  </si>
  <si>
    <t>'RXN-2MBTOHt_c_m_REV-SPONT'     12673.550496858717</t>
  </si>
  <si>
    <t>'RXN-2OBUTt_c_m_FWD-SPONT'      12673.550496858717</t>
  </si>
  <si>
    <t>'RXN-2OBUTt_c_m_REV-SPONT'      12673.550496858717</t>
  </si>
  <si>
    <t>'RXN-2OGMAH_c_FWD-rt6557'       12673.550496858717</t>
  </si>
  <si>
    <t>'RXN-2OSUCAH_c_FWD-rt6557'      12673.550496858717</t>
  </si>
  <si>
    <t>'RXN-2OXOADPt_c_m_FWD-rt2267'   140.27763313324914</t>
  </si>
  <si>
    <t>'RXN-2OXOADPt_c_m_REV-rt2267'   12673.550496858717</t>
  </si>
  <si>
    <t>'RXN-2PHETOHt_c_e_FWD-SPONT'    12673.550496858717</t>
  </si>
  <si>
    <t>'RXN-2PHETOHt_c_e_REV-SPONT'    12673.550496858717</t>
  </si>
  <si>
    <t>'RXN-2PHETOHt_c_m_FWD-SPONT'    12673.550496858717</t>
  </si>
  <si>
    <t>'RXN-2PHETOHt_c_m_REV-SPONT'    12673.550496858717</t>
  </si>
  <si>
    <t>'RXN-3C3HMPt_c_e_FWD-SPONT'     12673.550496858717</t>
  </si>
  <si>
    <t>'RXN-3C3HMPt_c_e_REV-SPONT'     12673.550496858717</t>
  </si>
  <si>
    <t>'RXN-3C3HMPt_c_m_FWD-SPONT'     12673.550496858717</t>
  </si>
  <si>
    <t>'RXN-3C3HMPt_c_m_REV-SPONT'     12673.550496858717</t>
  </si>
  <si>
    <t>'RXN-3C4MOPt_c_m_FWD-SPONT'     12673.550496858717</t>
  </si>
  <si>
    <t>'RXN-3C4MOPt_c_m_REV-SPONT'     12673.550496858717</t>
  </si>
  <si>
    <t>'RXN-3DHSKD_c_FWD-rt3472'       12673.550496858717</t>
  </si>
  <si>
    <t>'RXN-3DHSKD_c_REV-rt3472'       12673.550496858717</t>
  </si>
  <si>
    <t>'RXN-3DSPHR_r_FWD-rt1611'       22346.397510286544</t>
  </si>
  <si>
    <t>'RXN-3HACD200_rm_FWD-rt2309'    27141.27779288001</t>
  </si>
  <si>
    <t>'RXN-3HACD200_rm_REV-rt2309'    12673.550496858717</t>
  </si>
  <si>
    <t>'RXN-3HACD220_rm_FWD-rt2309'    27141.27779288001</t>
  </si>
  <si>
    <t>'RXN-3HACD220_rm_REV-rt2309'    12673.550496858717</t>
  </si>
  <si>
    <t>'RXN-3HACD240_rm_FWD-rt2309'    27141.27779288001</t>
  </si>
  <si>
    <t>'RXN-3HACD240_rm_REV-rt2309'    12673.550496858717</t>
  </si>
  <si>
    <t>'RXN-3HACD260_rm_FWD-rt2309'    27141.27779288001</t>
  </si>
  <si>
    <t>'RXN-3HACD260_rm_REV-rt2309'    12673.550496858717</t>
  </si>
  <si>
    <t>'RXN-3HAD100_c_FWD-rt0302'      12673.550496858717</t>
  </si>
  <si>
    <t>'RXN-3HAD120_c_FWD-rt0302'      12673.550496858717</t>
  </si>
  <si>
    <t>'RXN-3HAD140_c_FWD-rt0302'      12673.550496858717</t>
  </si>
  <si>
    <t>'RXN-3HAD160_c_FWD-rt0302'      12673.550496858717</t>
  </si>
  <si>
    <t>'RXN-3HAD180_c_FWD-rt0302'      12673.550496858717</t>
  </si>
  <si>
    <t>'RXN-3HAD40_c_FWD-rt0302'       12673.550496858717</t>
  </si>
  <si>
    <t>'RXN-3HAD40_c_REV-rt0302'       12673.550496858717</t>
  </si>
  <si>
    <t>'RXN-3HAD40_m_FWD-rt7207_m'     12673.550496858717</t>
  </si>
  <si>
    <t>'RXN-3HAD40_m_REV-rt7207_m'     12673.550496858717</t>
  </si>
  <si>
    <t>'RXN-3HAD60_c_FWD-rt0302'       12673.550496858717</t>
  </si>
  <si>
    <t>'RXN-3HAD60_m_FWD-rt7207_m'     12673.550496858717</t>
  </si>
  <si>
    <t>'RXN-3HAD60_m_REV-rt7207_m'     12673.550496858717</t>
  </si>
  <si>
    <t>'RXN-3HAD80_c_FWD-rt0302'       12673.550496858717</t>
  </si>
  <si>
    <t>'RXN-3HAD80_m_FWD-rt7207_m'     12673.550496858717</t>
  </si>
  <si>
    <t>'RXN-3HAD80_m_REV-rt7207_m'     12673.550496858717</t>
  </si>
  <si>
    <t>'RXN-3HAO_c_FWD-rt0234' 12673.550496858717</t>
  </si>
  <si>
    <t>'RXN-3HBHYOX_c_FWD-rt5813'      12673.550496858717</t>
  </si>
  <si>
    <t>'RXN-3HBRDH_c_FWD-rt4427'       12673.550496858717</t>
  </si>
  <si>
    <t>'RXN-3HBRDH_c_REV-rt4427'       12673.550496858717</t>
  </si>
  <si>
    <t>'RXN-3HCINNMH_c_FWD-rt6518'     12673.550496858717</t>
  </si>
  <si>
    <t>'RXN-3HPPPNH_c_FWD-rt6518'      12673.550496858717</t>
  </si>
  <si>
    <t>'RXN-3HXPHBt_c_m_FWD-SPONT'     12673.550496858717</t>
  </si>
  <si>
    <t>'RXN-3HXPHBt_c_m_REV-SPONT'     12673.550496858717</t>
  </si>
  <si>
    <t>'RXN-3INDACNLAH_c_FWD-rt4042'   12673.550496858717</t>
  </si>
  <si>
    <t>'RXN-3INDACNLAH_c_REV-rt4042'   12673.550496858717</t>
  </si>
  <si>
    <t>'RXN-3IPM3MT_c_FWD-rt6691'      12673.550496858717</t>
  </si>
  <si>
    <t>'RXN-3MBALDt_c_e_FWD-SPONT'     12673.550496858717</t>
  </si>
  <si>
    <t>'RXN-3MBALDt_c_e_REV-SPONT'     12673.550496858717</t>
  </si>
  <si>
    <t>'RXN-3MBALDt_c_m_FWD-SPONT'     12673.550496858717</t>
  </si>
  <si>
    <t>'RXN-3MBALDt_c_m_REV-SPONT'     12673.550496858717</t>
  </si>
  <si>
    <t>'RXN-3MLCLAT_mm_FWD-rt8106'     12673.550496858717</t>
  </si>
  <si>
    <t>'RXN-3MLCLAT_mm_REV-rt8106'     12673.550496858717</t>
  </si>
  <si>
    <t>'RXN-3MOBDC_c_FWD-rt7423'       12673.550496858717</t>
  </si>
  <si>
    <t>'RXN-3MOBR_m_FWD-rt41987068'    12673.550496858717</t>
  </si>
  <si>
    <t>'RXN-3MOBR_m_REV-rt41987068'    12673.550496858717</t>
  </si>
  <si>
    <t>'RXN-3MOPDC_c_FWD-rt7423'       12673.550496858717</t>
  </si>
  <si>
    <t>'RXN-3MOPR_m_FWD-rt4198'        12673.550496858717</t>
  </si>
  <si>
    <t>'RXN-3MOPR_m_REV-rt4198'        12673.550496858717</t>
  </si>
  <si>
    <t>'RXN-3MOPt_c_e_FWD-SPONT'       12673.550496858717</t>
  </si>
  <si>
    <t>'RXN-3MOPt_c_e_REV-SPONT'       12673.550496858717</t>
  </si>
  <si>
    <t>'RXN-3NP4H5MOBCL_m_FWD-SPONT'   12673.550496858717</t>
  </si>
  <si>
    <t>'RXN-3NPDHBZH_m_FWD-rt7829'     12673.550496858717</t>
  </si>
  <si>
    <t>'RXN-3NPDHMT_m_FWD-rt3097'      12673.550496858717</t>
  </si>
  <si>
    <t>'RXN-3OACE200_rm_FWD-rt2975'    12673.550496858717</t>
  </si>
  <si>
    <t>'RXN-3OACE200_rm_FWD-rt8287'    12673.550496858717</t>
  </si>
  <si>
    <t>'RXN-3OACE220_rm_FWD-rt2975'    12673.550496858717</t>
  </si>
  <si>
    <t>'RXN-3OACE220_rm_FWD-rt8287'    12673.550496858717</t>
  </si>
  <si>
    <t>'RXN-3OACE240_rm_FWD-rt2975'    12673.550496858717</t>
  </si>
  <si>
    <t>'RXN-3OACE240_rm_FWD-rt8287'    12673.550496858717</t>
  </si>
  <si>
    <t>'RXN-3OACE260_rm_FWD-rt2975'    12673.550496858717</t>
  </si>
  <si>
    <t>'RXN-3OACE260_rm_FWD-rt8287'    12673.550496858717</t>
  </si>
  <si>
    <t>'RXN-3OACR200_rm_FWD-rt8327'    19567.4027715918</t>
  </si>
  <si>
    <t>'RXN-3OACR220_rm_FWD-rt8327'    19567.4027715918</t>
  </si>
  <si>
    <t>'RXN-3OACR240_rm_FWD-rt8327'    19567.4027715918</t>
  </si>
  <si>
    <t>'RXN-3OACR260_rm_FWD-rt8327'    19567.4027715918</t>
  </si>
  <si>
    <t>'RXN-3OADPCOAT_m_FWD-rt4722'    12673.550496858717</t>
  </si>
  <si>
    <t>'RXN-3OADPCOAT_m_REV-rt4722'    12673.550496858717</t>
  </si>
  <si>
    <t>'RXN-3OAR100_c_FWD-rt0409'      12673.550496858717</t>
  </si>
  <si>
    <t>'RXN-3OAR100_c_REV-rt0409'      12673.550496858717</t>
  </si>
  <si>
    <t>'RXN-3OAR100_c_FWD-rt1363'      12673.550496858717</t>
  </si>
  <si>
    <t>'RXN-3OAR100_c_REV-rt1363'      12673.550496858717</t>
  </si>
  <si>
    <t>'RXN-3OAR100_c_FWD-rt2183'      12673.550496858717</t>
  </si>
  <si>
    <t>'RXN-3OAR100_c_REV-rt2183'      12673.550496858717</t>
  </si>
  <si>
    <t>'RXN-3OAR100_c_FWD-rt2190'      12673.550496858717</t>
  </si>
  <si>
    <t>'RXN-3OAR100_c_REV-rt2190'      12673.550496858717</t>
  </si>
  <si>
    <t>'RXN-3OAR120_c_FWD-rt0409'      12673.550496858717</t>
  </si>
  <si>
    <t>'RXN-3OAR120_c_REV-rt0409'      12673.550496858717</t>
  </si>
  <si>
    <t>'RXN-3OAR120_c_FWD-rt1363'      12673.550496858717</t>
  </si>
  <si>
    <t>'RXN-3OAR120_c_REV-rt1363'      12673.550496858717</t>
  </si>
  <si>
    <t>'RXN-3OAR120_c_FWD-rt2183'      12673.550496858717</t>
  </si>
  <si>
    <t>'RXN-3OAR120_c_REV-rt2183'      12673.550496858717</t>
  </si>
  <si>
    <t>'RXN-3OAR120_c_FWD-rt2190'      12673.550496858717</t>
  </si>
  <si>
    <t>'RXN-3OAR120_c_REV-rt2190'      12673.550496858717</t>
  </si>
  <si>
    <t>'RXN-3OAR140_c_FWD-rt0409'      12673.550496858717</t>
  </si>
  <si>
    <t>'RXN-3OAR140_c_REV-rt0409'      12673.550496858717</t>
  </si>
  <si>
    <t>'RXN-3OAR140_c_FWD-rt1363'      12673.550496858717</t>
  </si>
  <si>
    <t>'RXN-3OAR140_c_REV-rt1363'      12673.550496858717</t>
  </si>
  <si>
    <t>'RXN-3OAR140_c_FWD-rt2183'      12673.550496858717</t>
  </si>
  <si>
    <t>'RXN-3OAR140_c_REV-rt2183'      12673.550496858717</t>
  </si>
  <si>
    <t>'RXN-3OAR140_c_FWD-rt2190'      12673.550496858717</t>
  </si>
  <si>
    <t>'RXN-3OAR140_c_REV-rt2190'      12673.550496858717</t>
  </si>
  <si>
    <t>'RXN-3OAR160_c_FWD-rt0409'      12673.550496858717</t>
  </si>
  <si>
    <t>'RXN-3OAR160_c_REV-rt0409'      12673.550496858717</t>
  </si>
  <si>
    <t>'RXN-3OAR160_c_FWD-rt1363'      12673.550496858717</t>
  </si>
  <si>
    <t>'RXN-3OAR160_c_REV-rt1363'      12673.550496858717</t>
  </si>
  <si>
    <t>'RXN-3OAR160_c_FWD-rt2183'      12673.550496858717</t>
  </si>
  <si>
    <t>'RXN-3OAR160_c_REV-rt2183'      12673.550496858717</t>
  </si>
  <si>
    <t>'RXN-3OAR160_c_FWD-rt2190'      12673.550496858717</t>
  </si>
  <si>
    <t>'RXN-3OAR160_c_REV-rt2190'      12673.550496858717</t>
  </si>
  <si>
    <t>'RXN-3OAR180_c_FWD-rt0409'      12673.550496858717</t>
  </si>
  <si>
    <t>'RXN-3OAR180_c_REV-rt0409'      12673.550496858717</t>
  </si>
  <si>
    <t>'RXN-3OAR180_c_FWD-rt1363'      12673.550496858717</t>
  </si>
  <si>
    <t>'RXN-3OAR180_c_REV-rt1363'      12673.550496858717</t>
  </si>
  <si>
    <t>'RXN-3OAR180_c_FWD-rt2183'      12673.550496858717</t>
  </si>
  <si>
    <t>'RXN-3OAR180_c_REV-rt2183'      12673.550496858717</t>
  </si>
  <si>
    <t>'RXN-3OAR180_c_FWD-rt2190'      12673.550496858717</t>
  </si>
  <si>
    <t>'RXN-3OAR180_c_REV-rt2190'      12673.550496858717</t>
  </si>
  <si>
    <t>'RXN-3OAR40_c_FWD-rt0409'       12673.550496858717</t>
  </si>
  <si>
    <t>'RXN-3OAR40_c_REV-rt0409'       12673.550496858717</t>
  </si>
  <si>
    <t>'RXN-3OAR40_c_FWD-rt1363'       12673.550496858717</t>
  </si>
  <si>
    <t>'RXN-3OAR40_c_REV-rt1363'       12673.550496858717</t>
  </si>
  <si>
    <t>'RXN-3OAR40_c_FWD-rt2183'       12673.550496858717</t>
  </si>
  <si>
    <t>'RXN-3OAR40_c_REV-rt2183'       12673.550496858717</t>
  </si>
  <si>
    <t>'RXN-3OAR40_c_FWD-rt2190'       12673.550496858717</t>
  </si>
  <si>
    <t>'RXN-3OAR40_c_REV-rt2190'       12673.550496858717</t>
  </si>
  <si>
    <t>'RXN-3OAR40_m_FWD-rt1622_m'     12673.550496858717</t>
  </si>
  <si>
    <t>'RXN-3OAR60_c_FWD-rt0409'       12673.550496858717</t>
  </si>
  <si>
    <t>'RXN-3OAR60_c_REV-rt0409'       12673.550496858717</t>
  </si>
  <si>
    <t>'RXN-3OAR60_c_FWD-rt1363'       12673.550496858717</t>
  </si>
  <si>
    <t>'RXN-3OAR60_c_REV-rt1363'       12673.550496858717</t>
  </si>
  <si>
    <t>'RXN-3OAR60_c_FWD-rt2183'       12673.550496858717</t>
  </si>
  <si>
    <t>'RXN-3OAR60_c_REV-rt2183'       12673.550496858717</t>
  </si>
  <si>
    <t>'RXN-3OAR60_c_FWD-rt2190'       12673.550496858717</t>
  </si>
  <si>
    <t>'RXN-3OAR60_c_REV-rt2190'       12673.550496858717</t>
  </si>
  <si>
    <t>'RXN-3OAR60_m_FWD-rt1622_m'     12673.550496858717</t>
  </si>
  <si>
    <t>'RXN-3OAR80_c_FWD-rt0409'       12673.550496858717</t>
  </si>
  <si>
    <t>'RXN-3OAR80_c_REV-rt0409'       12673.550496858717</t>
  </si>
  <si>
    <t>'RXN-3OAR80_c_FWD-rt1363'       12673.550496858717</t>
  </si>
  <si>
    <t>'RXN-3OAR80_c_REV-rt1363'       12673.550496858717</t>
  </si>
  <si>
    <t>'RXN-3OAR80_c_FWD-rt2183'       12673.550496858717</t>
  </si>
  <si>
    <t>'RXN-3OAR80_c_REV-rt2183'       12673.550496858717</t>
  </si>
  <si>
    <t>'RXN-3OAR80_c_FWD-rt2190'       12673.550496858717</t>
  </si>
  <si>
    <t>'RXN-3OAR80_c_REV-rt2190'       12673.550496858717</t>
  </si>
  <si>
    <t>'RXN-3OAR80_m_FWD-rt1622_m'     12673.550496858717</t>
  </si>
  <si>
    <t>'RXN-3OAS100_c_FWD-rt0409'      12673.550496858717</t>
  </si>
  <si>
    <t>'RXN-3OAS120_c_FWD-rt0409'      12673.550496858717</t>
  </si>
  <si>
    <t>'RXN-3OAS140_c_FWD-rt0409'      12673.550496858717</t>
  </si>
  <si>
    <t>'RXN-3OAS160_c_FWD-rt0409'      12673.550496858717</t>
  </si>
  <si>
    <t>'RXN-3OAS180_c_FWD-rt0409'      12673.550496858717</t>
  </si>
  <si>
    <t>'RXN-3OAS40_c_FWD-rt0409'       12673.550496858717</t>
  </si>
  <si>
    <t>'RXN-3OAS40_c_REV-rt0409'       12673.550496858717</t>
  </si>
  <si>
    <t>'RXN-3OAS60_c_FWD-rt0409'       12673.550496858717</t>
  </si>
  <si>
    <t>'RXN-3OAS80_c_FWD-rt0409'       12673.550496858717</t>
  </si>
  <si>
    <t>'RXN-4ABUTNt_c_m_FWD-SPONT'     12673.550496858717</t>
  </si>
  <si>
    <t>'RXN-4ABUTNt_c_m_REV-SPONT'     12673.550496858717</t>
  </si>
  <si>
    <t>'RXN-4ABUTt_c_m_FWD-SPONT'      12673.550496858717</t>
  </si>
  <si>
    <t>'RXN-4ABUTt_c_m_REV-SPONT'      12673.550496858717</t>
  </si>
  <si>
    <t>'RXN-4ABUTtps_e_FWD-rt2901'     12673.550496858717</t>
  </si>
  <si>
    <t>'RXN-4ABUTtps_e_FWD-rt4390'     12673.550496858717</t>
  </si>
  <si>
    <t>'RXN-4ABZt_c_e_FWD-SPONT'       12673.550496858717</t>
  </si>
  <si>
    <t>'RXN-4ABZt_c_e_REV-SPONT'       12673.550496858717</t>
  </si>
  <si>
    <t>'RXN-4ABZt_c_m_FWD-SPONT'       12673.550496858717</t>
  </si>
  <si>
    <t>'RXN-4ABZt_c_m_REV-SPONT'       12673.550496858717</t>
  </si>
  <si>
    <t>'RXN-4AMPMS_c_FWD-rt2779'       12673.550496858717</t>
  </si>
  <si>
    <t>'RXN-4CMCOAL_c_FWD-rt3465'      12673.550496858717</t>
  </si>
  <si>
    <t>'RXN-4CMCOAL_c_FWD-rt5332'      12673.550496858717</t>
  </si>
  <si>
    <t>'RXN-4CMCOAL_c_FWD-rt6434_c'    12673.550496858717</t>
  </si>
  <si>
    <t>'RXN-4CMCOAL_c_FWD-rt8267_c'    12673.550496858717</t>
  </si>
  <si>
    <t>'RXN-4CMCOAL_x_FWD-rt3465_x'    12673.550496858717</t>
  </si>
  <si>
    <t>'RXN-4CMCOAL_x_FWD-rt5332_x'    12673.550496858717</t>
  </si>
  <si>
    <t>'RXN-4CMCOAL_x_FWD-rt6434_x'    12673.550496858717</t>
  </si>
  <si>
    <t>'RXN-4CMCOAL_x_FWD-rt8267_x'    12673.550496858717</t>
  </si>
  <si>
    <t>'RXN-4DPMIPPH_c_FWD-rt1973'     12673.550496858717</t>
  </si>
  <si>
    <t>'RXN-4DPMIPPH_c_REV-rt1973'     12673.550496858717</t>
  </si>
  <si>
    <t>'RXN-4H2OGLTt_c_m_FWD-SPONT'    12673.550496858717</t>
  </si>
  <si>
    <t>'RXN-4H2OGLTt_c_m_REV-SPONT'    12673.550496858717</t>
  </si>
  <si>
    <t>'RXN-4H2OGLTt_c_x_FWD-SPONT'    12673.550496858717</t>
  </si>
  <si>
    <t>'RXN-4H2OGLTt_c_x_REV-SPONT'    12673.550496858717</t>
  </si>
  <si>
    <t>'RXN-4HBZCOAS_c_FWD-SPONT'      12673.550496858717</t>
  </si>
  <si>
    <t>'RXN-4HBZF_c_FWD-SPONT' 12673.550496858717</t>
  </si>
  <si>
    <t>'RXN-4HBZNPT_m_FWD-rt6869'      12673.550496858717</t>
  </si>
  <si>
    <t>'RXN-4HBZt_c_m_FWD-SPONT'       12673.550496858717</t>
  </si>
  <si>
    <t>'RXN-4HBZt_c_m_REV-SPONT'       12673.550496858717</t>
  </si>
  <si>
    <t>'RXN-4HGLSD_m_FWD-rt0201'       12673.550496858717</t>
  </si>
  <si>
    <t>'RXN-4HPEOR_c_FWD-UNKNOWN'      12673.550496858717</t>
  </si>
  <si>
    <t>'RXN-4HPLH_c_FWD-UNKNOWN'       12673.550496858717</t>
  </si>
  <si>
    <t>'RXN-4HPPCL_c_FWD-UNKNOWN'      12673.550496858717</t>
  </si>
  <si>
    <t>'RXN-4HPPR_c_FWD-UNKNOWN'       12673.550496858717</t>
  </si>
  <si>
    <t>'RXN-4HPPR_c_REV-UNKNOWN'       12673.550496858717</t>
  </si>
  <si>
    <t>'RXN-4HTHRS_c_FWD-rt1374'       12673.550496858717</t>
  </si>
  <si>
    <t>'RXN-4MOPR_m_FWD-rt4198'        12673.550496858717</t>
  </si>
  <si>
    <t>'RXN-5AOPt_c_m_FWD-SPONT'       12673.550496858717</t>
  </si>
  <si>
    <t>'RXN-5AOPt_c_m_REV-SPONT'       12673.550496858717</t>
  </si>
  <si>
    <t>'RXN-5AOPtps_e_FWD-rt2901'      12673.550496858717</t>
  </si>
  <si>
    <t>'RXN-5FTHFt_c_e_FWD-SPONT'      12673.550496858717</t>
  </si>
  <si>
    <t>'RXN-5FTHFt_c_e_REV-SPONT'      12673.550496858717</t>
  </si>
  <si>
    <t>'RXN-6DPMIPPH_c_FWD-rt1395'     12673.550496858717</t>
  </si>
  <si>
    <t>'RXN-6DPMIPPH_c_REV-rt1395'     12673.550496858717</t>
  </si>
  <si>
    <t>'RXN-6DPMIPPH_c_FWD-rt1973'     12673.550496858717</t>
  </si>
  <si>
    <t>'RXN-6DPMIPPH_c_REV-rt1973'     12673.550496858717</t>
  </si>
  <si>
    <t>'RXN-AACTOOR_c_FWD-UNKNOWN'     12673.550496858717</t>
  </si>
  <si>
    <t>'RXN-AASADy_c_FWD-LYS25'        11859.063283721687</t>
  </si>
  <si>
    <t>'RXN-AATA_c_FWD-rt0172' 20.64535974435222</t>
  </si>
  <si>
    <t>'RXN-AATA_c_REV-rt0172' 12673.550496858717</t>
  </si>
  <si>
    <t>'RXN-AATA_c_FWD-rt4039' 20.64535974435222</t>
  </si>
  <si>
    <t>'RXN-AATA_c_REV-rt4039' 12673.550496858717</t>
  </si>
  <si>
    <t>'RXN-AATA_c_FWD-rt7471' 20.64535974435222</t>
  </si>
  <si>
    <t>'RXN-AATA_c_REV-rt7471' 12673.550496858717</t>
  </si>
  <si>
    <t>'RXN-ABTA_c_FWD-rt2569' 12673.550496858717</t>
  </si>
  <si>
    <t>'RXN-ABTA_c_FWD-rt7537' 12673.550496858717</t>
  </si>
  <si>
    <t>'RXN-ABTD2Dx_c_FWD-rt1622_c'    12673.550496858717</t>
  </si>
  <si>
    <t>'RXN-ABTD2Dx_c_REV-rt1622_c'    12673.550496858717</t>
  </si>
  <si>
    <t>'RXN-ABTD2Dy_c_FWD-rt4606'      12673.550496858717</t>
  </si>
  <si>
    <t>'RXN-ABTD2Dy_c_REV-rt4606'      12673.550496858717</t>
  </si>
  <si>
    <t>'RXN-ABTD2Dy_c_FWD-rt8084'      12673.550496858717</t>
  </si>
  <si>
    <t>'RXN-ABTD2Dy_c_REV-rt8084'      12673.550496858717</t>
  </si>
  <si>
    <t>'RXN-ABTD4Dx_c_FWD-rt1622_c'    12673.550496858717</t>
  </si>
  <si>
    <t>'RXN-ABTD4Dx_c_REV-rt1622_c'    30512012.935282912</t>
  </si>
  <si>
    <t>'RXN-ABTD4Dy_c_FWD-rt4606'      12673.550496858717</t>
  </si>
  <si>
    <t>'RXN-ABTD4Dy_c_REV-rt4606'      12673.550496858717</t>
  </si>
  <si>
    <t>'RXN-ABTD4Dy_c_FWD-rt8084'      20448814.179334342</t>
  </si>
  <si>
    <t>'RXN-ABTD4Dy_c_REV-rt8084'      12673.550496858717</t>
  </si>
  <si>
    <t>'RXN-ABTDt_c_e_FWD-UNKNOWN'     12673.550496858717</t>
  </si>
  <si>
    <t>'RXN-ABTLD_c_FWD-UNKNOWN'       12673.550496858717</t>
  </si>
  <si>
    <t>'RXN-ABTt_c_e_FWD-SPONT'        12673.550496858717</t>
  </si>
  <si>
    <t>'RXN-ABTt_c_e_REV-SPONT'        12673.550496858717</t>
  </si>
  <si>
    <t>'RXN-ABUTD_m_FWD-rt2756_m'      12673.550496858717</t>
  </si>
  <si>
    <t>'RXN-ACACT100i_m_FWD-rt0517'    12673.550496858717</t>
  </si>
  <si>
    <t>'RXN-ACACT100i_x_FWD-rt0697'    12673.550496858717</t>
  </si>
  <si>
    <t>'RXN-ACACT100i_x_FWD-rt5445'    12673.550496858717</t>
  </si>
  <si>
    <t>'RXN-ACACT100i_x_FWD-rt6860'    12673.550496858717</t>
  </si>
  <si>
    <t>'RXN-ACACT101ei_x_FWD-rt0697'   12673.550496858717</t>
  </si>
  <si>
    <t>'RXN-ACACT101ei_x_FWD-rt5445'   12673.550496858717</t>
  </si>
  <si>
    <t>'RXN-ACACT101ei_x_FWD-rt6860'   12673.550496858717</t>
  </si>
  <si>
    <t>'RXN-ACACT120i_m_FWD-rt0517'    12673.550496858717</t>
  </si>
  <si>
    <t>'RXN-ACACT120i_x_FWD-rt0697'    12673.550496858717</t>
  </si>
  <si>
    <t>'RXN-ACACT120i_x_FWD-rt5445'    12673.550496858717</t>
  </si>
  <si>
    <t>'RXN-ACACT120i_x_FWD-rt6860'    12673.550496858717</t>
  </si>
  <si>
    <t>'RXN-ACACT121ai_m_FWD-rt0517'   12673.550496858717</t>
  </si>
  <si>
    <t>'RXN-ACACT121ai_x_FWD-rt0697'   12673.550496858717</t>
  </si>
  <si>
    <t>'RXN-ACACT121ai_x_FWD-rt5445'   12673.550496858717</t>
  </si>
  <si>
    <t>'RXN-ACACT121ai_x_FWD-rt6860'   12673.550496858717</t>
  </si>
  <si>
    <t>'RXN-ACACT121di_x_FWD-rt0697'   12673.550496858717</t>
  </si>
  <si>
    <t>'RXN-ACACT121di_x_FWD-rt5445'   12673.550496858717</t>
  </si>
  <si>
    <t>'RXN-ACACT121di_x_FWD-rt6860'   12673.550496858717</t>
  </si>
  <si>
    <t>'RXN-ACACT122ei_x_FWD-rt0697'   12673.550496858717</t>
  </si>
  <si>
    <t>'RXN-ACACT122ei_x_FWD-rt5445'   12673.550496858717</t>
  </si>
  <si>
    <t>'RXN-ACACT122ei_x_FWD-rt6860'   12673.550496858717</t>
  </si>
  <si>
    <t>'RXN-ACACT140i_m_FWD-rt0517'    12673.550496858717</t>
  </si>
  <si>
    <t>'RXN-ACACT140i_x_FWD-rt0697'    12673.550496858717</t>
  </si>
  <si>
    <t>'RXN-ACACT140i_x_FWD-rt5445'    12673.550496858717</t>
  </si>
  <si>
    <t>'RXN-ACACT140i_x_FWD-rt6860'    12673.550496858717</t>
  </si>
  <si>
    <t>'RXN-ACACT141ai_m_FWD-rt0517'   12673.550496858717</t>
  </si>
  <si>
    <t>'RXN-ACACT141ai_x_FWD-rt0697'   12673.550496858717</t>
  </si>
  <si>
    <t>'RXN-ACACT141ai_x_FWD-rt5445'   12673.550496858717</t>
  </si>
  <si>
    <t>'RXN-ACACT141ai_x_FWD-rt6860'   12673.550496858717</t>
  </si>
  <si>
    <t>'RXN-ACACT141bi_m_FWD-rt0517'   12673.550496858717</t>
  </si>
  <si>
    <t>'RXN-ACACT141bi_x_FWD-rt0697'   12673.550496858717</t>
  </si>
  <si>
    <t>'RXN-ACACT141bi_x_FWD-rt5445'   12673.550496858717</t>
  </si>
  <si>
    <t>'RXN-ACACT141bi_x_FWD-rt6860'   12673.550496858717</t>
  </si>
  <si>
    <t>'RXN-ACACT142i_x_FWD-rt0697'    12673.550496858717</t>
  </si>
  <si>
    <t>'RXN-ACACT142i_x_FWD-rt5445'    12673.550496858717</t>
  </si>
  <si>
    <t>'RXN-ACACT142i_x_FWD-rt6860'    12673.550496858717</t>
  </si>
  <si>
    <t>'RXN-ACACT143i_x_FWD-rt0697'    12673.550496858717</t>
  </si>
  <si>
    <t>'RXN-ACACT143i_x_FWD-rt5445'    12673.550496858717</t>
  </si>
  <si>
    <t>'RXN-ACACT143i_x_FWD-rt6860'    12673.550496858717</t>
  </si>
  <si>
    <t>'RXN-ACACT160i_m_FWD-rt0517'    12673.550496858717</t>
  </si>
  <si>
    <t>'RXN-ACACT160i_x_FWD-rt0697'    12673.550496858717</t>
  </si>
  <si>
    <t>'RXN-ACACT160i_x_FWD-rt5445'    12673.550496858717</t>
  </si>
  <si>
    <t>'RXN-ACACT160i_x_FWD-rt6860'    12673.550496858717</t>
  </si>
  <si>
    <t>'RXN-ACACT161ai_m_FWD-rt0517'   12673.550496858717</t>
  </si>
  <si>
    <t>'RXN-ACACT161ai_x_FWD-rt0697'   12673.550496858717</t>
  </si>
  <si>
    <t>'RXN-ACACT161ai_x_FWD-rt5445'   12673.550496858717</t>
  </si>
  <si>
    <t>'RXN-ACACT161ai_x_FWD-rt6860'   12673.550496858717</t>
  </si>
  <si>
    <t>'RXN-ACACT161bi_m_FWD-rt0517'   12673.550496858717</t>
  </si>
  <si>
    <t>'RXN-ACACT161bi_x_FWD-rt0697'   12673.550496858717</t>
  </si>
  <si>
    <t>'RXN-ACACT161bi_x_FWD-rt5445'   12673.550496858717</t>
  </si>
  <si>
    <t>'RXN-ACACT161bi_x_FWD-rt6860'   12673.550496858717</t>
  </si>
  <si>
    <t>'RXN-ACACT162i_x_FWD-rt0697'    12673.550496858717</t>
  </si>
  <si>
    <t>'RXN-ACACT162i_x_FWD-rt5445'    12673.550496858717</t>
  </si>
  <si>
    <t>'RXN-ACACT162i_x_FWD-rt6860'    12673.550496858717</t>
  </si>
  <si>
    <t>'RXN-ACACT163i_x_FWD-rt0697'    12673.550496858717</t>
  </si>
  <si>
    <t>'RXN-ACACT163i_x_FWD-rt5445'    12673.550496858717</t>
  </si>
  <si>
    <t>'RXN-ACACT163i_x_FWD-rt6860'    12673.550496858717</t>
  </si>
  <si>
    <t>'RXN-ACACT180i_m_FWD-rt0517'    12673.550496858717</t>
  </si>
  <si>
    <t>'RXN-ACACT180i_x_FWD-rt0697'    12673.550496858717</t>
  </si>
  <si>
    <t>'RXN-ACACT180i_x_FWD-rt5445'    12673.550496858717</t>
  </si>
  <si>
    <t>'RXN-ACACT180i_x_FWD-rt6860'    12673.550496858717</t>
  </si>
  <si>
    <t>'RXN-ACACT181ai_m_FWD-rt0517'   12673.550496858717</t>
  </si>
  <si>
    <t>'RXN-ACACT181ai_x_FWD-rt0697'   12673.550496858717</t>
  </si>
  <si>
    <t>'RXN-ACACT181ai_x_FWD-rt5445'   12673.550496858717</t>
  </si>
  <si>
    <t>'RXN-ACACT181ai_x_FWD-rt6860'   12673.550496858717</t>
  </si>
  <si>
    <t>'RXN-ACACT182i_x_FWD-rt0697'    12673.550496858717</t>
  </si>
  <si>
    <t>'RXN-ACACT182i_x_FWD-rt5445'    12673.550496858717</t>
  </si>
  <si>
    <t>'RXN-ACACT182i_x_FWD-rt6860'    12673.550496858717</t>
  </si>
  <si>
    <t>'RXN-ACACT183i_x_FWD-rt0697'    12673.550496858717</t>
  </si>
  <si>
    <t>'RXN-ACACT183i_x_FWD-rt5445'    12673.550496858717</t>
  </si>
  <si>
    <t>'RXN-ACACT183i_x_FWD-rt6860'    12673.550496858717</t>
  </si>
  <si>
    <t>'RXN-ACACT200i_m_FWD-rt0517'    12673.550496858717</t>
  </si>
  <si>
    <t>'RXN-ACACT200i_x_FWD-rt0697'    12673.550496858717</t>
  </si>
  <si>
    <t>'RXN-ACACT200i_x_FWD-rt5445'    12673.550496858717</t>
  </si>
  <si>
    <t>'RXN-ACACT200i_x_FWD-rt6860'    12673.550496858717</t>
  </si>
  <si>
    <t>'RXN-ACACT220i_m_FWD-rt0517'    12673.550496858717</t>
  </si>
  <si>
    <t>'RXN-ACACT220i_x_FWD-rt0697'    12673.550496858717</t>
  </si>
  <si>
    <t>'RXN-ACACT220i_x_FWD-rt5445'    12673.550496858717</t>
  </si>
  <si>
    <t>'RXN-ACACT220i_x_FWD-rt6860'    12673.550496858717</t>
  </si>
  <si>
    <t>'RXN-ACACT240i_m_FWD-rt0517'    12673.550496858717</t>
  </si>
  <si>
    <t>'RXN-ACACT240i_x_FWD-rt0697'    12673.550496858717</t>
  </si>
  <si>
    <t>'RXN-ACACT240i_x_FWD-rt5445'    12673.550496858717</t>
  </si>
  <si>
    <t>'RXN-ACACT240i_x_FWD-rt6860'    12673.550496858717</t>
  </si>
  <si>
    <t>'RXN-ACACT260i_m_FWD-rt0517'    12673.550496858717</t>
  </si>
  <si>
    <t>'RXN-ACACT260i_x_FWD-rt0697'    12673.550496858717</t>
  </si>
  <si>
    <t>'RXN-ACACT260i_x_FWD-rt5445'    12673.550496858717</t>
  </si>
  <si>
    <t>'RXN-ACACT260i_x_FWD-rt6860'    12673.550496858717</t>
  </si>
  <si>
    <t>'RXN-ACACT40i_m_FWD-rt0517'     12673.550496858717</t>
  </si>
  <si>
    <t>'RXN-ACACT40i_x_FWD-rt0697'     12673.550496858717</t>
  </si>
  <si>
    <t>'RXN-ACACT40i_x_FWD-rt5445'     12673.550496858717</t>
  </si>
  <si>
    <t>'RXN-ACACT40i_x_FWD-rt6860'     12673.550496858717</t>
  </si>
  <si>
    <t>'RXN-ACACT40ir_c_FWD-rt0310'    23574.681389226465</t>
  </si>
  <si>
    <t>'RXN-ACACT60i_m_FWD-rt0517'     12673.550496858717</t>
  </si>
  <si>
    <t>'RXN-ACACT60i_x_FWD-rt0697'     12673.550496858717</t>
  </si>
  <si>
    <t>'RXN-ACACT60i_x_FWD-rt5445'     12673.550496858717</t>
  </si>
  <si>
    <t>'RXN-ACACT60i_x_FWD-rt6860'     12673.550496858717</t>
  </si>
  <si>
    <t>'RXN-ACACT80i_m_FWD-rt0517'     12673.550496858717</t>
  </si>
  <si>
    <t>'RXN-ACACT80i_x_FWD-rt0697'     12673.550496858717</t>
  </si>
  <si>
    <t>'RXN-ACACT80i_x_FWD-rt5445'     12673.550496858717</t>
  </si>
  <si>
    <t>'RXN-ACACT80i_x_FWD-rt6860'     12673.550496858717</t>
  </si>
  <si>
    <t>'RXN-ACALDCD_c_FWD-rt7423'      12673.550496858717</t>
  </si>
  <si>
    <t>'RXN-ACALDt_c_e_FWD-SPONT'      12673.550496858717</t>
  </si>
  <si>
    <t>'RXN-ACALDt_c_e_REV-SPONT'      12673.550496858717</t>
  </si>
  <si>
    <t>'RXN-ACALDt_c_m_FWD-SPONT'      12673.550496858717</t>
  </si>
  <si>
    <t>'RXN-ACALDt_c_m_REV-SPONT'      12673.550496858717</t>
  </si>
  <si>
    <t>'RXN-ACCOAC_c_FWD-rt0271'       281410.79677769076</t>
  </si>
  <si>
    <t>'RXN-ACCOAt_c_n_FWD-SPONT'      12673.550496858717</t>
  </si>
  <si>
    <t>'RXN-ACCOAt_c_n_REV-SPONT'      12673.550496858717</t>
  </si>
  <si>
    <t>'RXN-ACCOAt_c_r_FWD-rt2578'     12673.550496858717</t>
  </si>
  <si>
    <t>'RXN-ACCOAt_c_r_REV-rt2578'     12673.550496858717</t>
  </si>
  <si>
    <t>'RXN-ACCOATsucac_m_FWD-rt5429'  12673.550496858717</t>
  </si>
  <si>
    <t>'RXN-ACCOATsucpp_m_FWD-rt5429'  12673.550496858717</t>
  </si>
  <si>
    <t>'RXN-ACEST1_m_FWD-rt1634'       12673.550496858717</t>
  </si>
  <si>
    <t>'RXN-ACEST1_m_FWD-rt6091'       12673.550496858717</t>
  </si>
  <si>
    <t>'RXN-ACEST1_x_FWD-UNKNOWN'      12673.550496858717</t>
  </si>
  <si>
    <t>'RXN-ACGAM6PS_c_FWD-rt4107'     50691.67485296795</t>
  </si>
  <si>
    <t>'RXN-ACGAM6PS_c_REV-rt4107'     12673.550496858717</t>
  </si>
  <si>
    <t>'RXN-ACGAM6S1_r_FWD-rt5121'     12673.550496858717</t>
  </si>
  <si>
    <t>'RXN-ACGAM6S1_r_REV-rt5121'     12673.550496858717</t>
  </si>
  <si>
    <t>'RXN-ACGAM6S2_r_FWD-rt5121'     12673.550496858717</t>
  </si>
  <si>
    <t>'RXN-ACGAM6S2_r_REV-rt5121'     12673.550496858717</t>
  </si>
  <si>
    <t>'RXN-ACGAMPM_c_FWD-rt4597'      15141.13861092416</t>
  </si>
  <si>
    <t>'RXN-ACGAMPM_c_REV-rt4597'      12673.550496858717</t>
  </si>
  <si>
    <t>'RXN-ACGK_m_FWD-rt1009' 17.377004732010736</t>
  </si>
  <si>
    <t>'RXN-ACGS_m_FWD-rt7899' 12673.550496858717</t>
  </si>
  <si>
    <t>'RXN-ACHAH_c_FWD-rt3378'        12673.550496858717</t>
  </si>
  <si>
    <t>'RXN-ACHAH_c_REV-rt3378'        12673.550496858717</t>
  </si>
  <si>
    <t>'RXN-ACHAH_e_FWD-rt1203'        12673.550496858717</t>
  </si>
  <si>
    <t>'RXN-ACHBS_m_FWD-ILV26' 12673.550496858717</t>
  </si>
  <si>
    <t>'RXN-ACHBS_m_FWD-rt7317'        12673.550496858717</t>
  </si>
  <si>
    <t>'RXN-ACHLE1_c_FWD-rt6872'       12673.550496858717</t>
  </si>
  <si>
    <t>'RXN-ACHLE2_c_FWD-rt6872'       12673.550496858717</t>
  </si>
  <si>
    <t>'RXN-ACHLE3_c_FWD-rt6872'       12673.550496858717</t>
  </si>
  <si>
    <t>'RXN-ACITL_c_FWD-rt1358'        347964.34251651575</t>
  </si>
  <si>
    <t>'RXN-ACKr_c_FWD-rt5015' 12673.550496858717</t>
  </si>
  <si>
    <t>'RXN-ACKr_c_REV-rt5015' 342.07842342746295</t>
  </si>
  <si>
    <t>'RXN-ACLS_m_FWD-ILV26'  12673.550496858717</t>
  </si>
  <si>
    <t>'RXN-ACLS_m_FWD-rt7317' 12673.550496858717</t>
  </si>
  <si>
    <t>'RXN-ACOAD100f_m_FWD-rt4202'    12673.550496858717</t>
  </si>
  <si>
    <t>'RXN-ACOAD100f_x_FWD-rt2040'    12673.550496858717</t>
  </si>
  <si>
    <t>'RXN-ACOAD101df_x_FWD-rt2040'   12673.550496858717</t>
  </si>
  <si>
    <t>'RXN-ACOAD102ef_x_FWD-rt2040'   12673.550496858717</t>
  </si>
  <si>
    <t>'RXN-ACOAD120f_m_FWD-rt4202'    12673.550496858717</t>
  </si>
  <si>
    <t>'RXN-ACOAD120f_x_FWD-rt2040'    12673.550496858717</t>
  </si>
  <si>
    <t>'RXN-ACOAD121af_x_FWD-rt2040'   12673.550496858717</t>
  </si>
  <si>
    <t>'RXN-ACOAD140f_x_FWD-rt2040'    12673.550496858717</t>
  </si>
  <si>
    <t>'RXN-ACOAD141af_x_FWD-rt2040'   12673.550496858717</t>
  </si>
  <si>
    <t>'RXN-ACOAD141bf_x_FWD-rt2040'   12673.550496858717</t>
  </si>
  <si>
    <t>'RXN-ACOAD142f_x_FWD-rt2040'    12673.550496858717</t>
  </si>
  <si>
    <t>'RXN-ACOAD143f_x_FWD-rt2040'    12673.550496858717</t>
  </si>
  <si>
    <t>'RXN-ACOAD160f_x_FWD-rt2040'    12673.550496858717</t>
  </si>
  <si>
    <t>'RXN-ACOAD161af_x_FWD-rt2040'   12673.550496858717</t>
  </si>
  <si>
    <t>'RXN-ACOAD161bf_x_FWD-rt2040'   12673.550496858717</t>
  </si>
  <si>
    <t>'RXN-ACOAD162f_x_FWD-rt2040'    12673.550496858717</t>
  </si>
  <si>
    <t>'RXN-ACOAD163f_x_FWD-rt2040'    12673.550496858717</t>
  </si>
  <si>
    <t>'RXN-ACOAD180f_x_FWD-rt2040'    12673.550496858717</t>
  </si>
  <si>
    <t>'RXN-ACOAD181af_x_FWD-rt2040'   12673.550496858717</t>
  </si>
  <si>
    <t>'RXN-ACOAD182f_x_FWD-rt2040'    12673.550496858717</t>
  </si>
  <si>
    <t>'RXN-ACOAD183f_x_FWD-rt2040'    12673.550496858717</t>
  </si>
  <si>
    <t>'RXN-ACOAD40f_m_FWD-rt5702'     12673.550496858717</t>
  </si>
  <si>
    <t>'RXN-ACOAD40f_m_REV-rt5702'     12673.550496858717</t>
  </si>
  <si>
    <t>'RXN-ACOAD40f_x_FWD-rt2040'     12673.550496858717</t>
  </si>
  <si>
    <t>'RXN-ACOAD60f_m_FWD-rt5702'     12673.550496858717</t>
  </si>
  <si>
    <t>'RXN-ACOAD60f_m_REV-rt5702'     12673.550496858717</t>
  </si>
  <si>
    <t>'RXN-ACOAD60f_x_FWD-rt2040'     12673.550496858717</t>
  </si>
  <si>
    <t>'RXN-ACOAD80f_m_FWD-rt4202'     12673.550496858717</t>
  </si>
  <si>
    <t>'RXN-ACOAD80f_m_REV-rt4202'     12673.550496858717</t>
  </si>
  <si>
    <t>'RXN-ACOAD80f_x_FWD-rt2040'     12673.550496858717</t>
  </si>
  <si>
    <t>'RXN-ACOAD82ef_x_FWD-rt2040'    12673.550496858717</t>
  </si>
  <si>
    <t>'RXN-ACOADm30f_m_FWD-rt5702'    12673.550496858717</t>
  </si>
  <si>
    <t>'RXN-ACOADm30f_m_REV-rt5702'    12673.550496858717</t>
  </si>
  <si>
    <t>'RXN-ACOADm40f_m_FWD-rt5702'    12673.550496858717</t>
  </si>
  <si>
    <t>'RXN-ACOADm40f_m_REV-rt5702'    12673.550496858717</t>
  </si>
  <si>
    <t>'RXN-ACOADm50f_m_FWD-rt1644'    12673.550496858717</t>
  </si>
  <si>
    <t>'RXN-ACOADm50f_m_REV-rt1644'    12673.550496858717</t>
  </si>
  <si>
    <t>'RXN-ACOADS160_rm_FWD-rt1362'   12673.550496858717</t>
  </si>
  <si>
    <t>'RXN-ACOADS180_rm_FWD-rt1362'   53718.981188263286</t>
  </si>
  <si>
    <t>'RXN-ACOADS181_rm_FWD-rt0477'   17286.38435009918</t>
  </si>
  <si>
    <t>'RXN-ACOADS182_rm_FWD-rt0477'   17286.38435009918</t>
  </si>
  <si>
    <t>'RXN-ACOAO100_x_FWD-rt1332'     12673.550496858717</t>
  </si>
  <si>
    <t>'RXN-ACOAO100_x_FWD-rt4374'     12673.550496858717</t>
  </si>
  <si>
    <t>'RXN-ACOAO100_x_FWD-rt4384'     12673.550496858717</t>
  </si>
  <si>
    <t>'RXN-ACOAO101d_x_FWD-rt1332'    12673.550496858717</t>
  </si>
  <si>
    <t>'RXN-ACOAO101d_x_FWD-rt4374'    12673.550496858717</t>
  </si>
  <si>
    <t>'RXN-ACOAO101d_x_FWD-rt4384'    12673.550496858717</t>
  </si>
  <si>
    <t>'RXN-ACOAO102e_x_FWD-rt1332'    12673.550496858717</t>
  </si>
  <si>
    <t>'RXN-ACOAO102e_x_FWD-rt4374'    12673.550496858717</t>
  </si>
  <si>
    <t>'RXN-ACOAO102e_x_FWD-rt4384'    12673.550496858717</t>
  </si>
  <si>
    <t>'RXN-ACOAO120_x_FWD-rt1332'     12673.550496858717</t>
  </si>
  <si>
    <t>'RXN-ACOAO120_x_FWD-rt4374'     12673.550496858717</t>
  </si>
  <si>
    <t>'RXN-ACOAO120_x_FWD-rt4384'     12673.550496858717</t>
  </si>
  <si>
    <t>'RXN-ACOAO121a_x_FWD-rt1332'    12673.550496858717</t>
  </si>
  <si>
    <t>'RXN-ACOAO121a_x_FWD-rt4374'    12673.550496858717</t>
  </si>
  <si>
    <t>'RXN-ACOAO121a_x_FWD-rt4384'    12673.550496858717</t>
  </si>
  <si>
    <t>'RXN-ACOAO140_x_FWD-rt1332'     12673.550496858717</t>
  </si>
  <si>
    <t>'RXN-ACOAO140_x_FWD-rt4374'     12673.550496858717</t>
  </si>
  <si>
    <t>'RXN-ACOAO140_x_FWD-rt4384'     12673.550496858717</t>
  </si>
  <si>
    <t>'RXN-ACOAO141a_x_FWD-rt1332'    12673.550496858717</t>
  </si>
  <si>
    <t>'RXN-ACOAO141a_x_FWD-rt4374'    12673.550496858717</t>
  </si>
  <si>
    <t>'RXN-ACOAO141a_x_FWD-rt4384'    12673.550496858717</t>
  </si>
  <si>
    <t>'RXN-ACOAO141b_x_FWD-rt1332'    12673.550496858717</t>
  </si>
  <si>
    <t>'RXN-ACOAO141b_x_FWD-rt4374'    12673.550496858717</t>
  </si>
  <si>
    <t>'RXN-ACOAO141b_x_FWD-rt4384'    12673.550496858717</t>
  </si>
  <si>
    <t>'RXN-ACOAO142_x_FWD-rt1332'     12673.550496858717</t>
  </si>
  <si>
    <t>'RXN-ACOAO142_x_FWD-rt4374'     12673.550496858717</t>
  </si>
  <si>
    <t>'RXN-ACOAO142_x_FWD-rt4384'     12673.550496858717</t>
  </si>
  <si>
    <t>'RXN-ACOAO143_x_FWD-rt1332'     12673.550496858717</t>
  </si>
  <si>
    <t>'RXN-ACOAO143_x_FWD-rt4374'     12673.550496858717</t>
  </si>
  <si>
    <t>'RXN-ACOAO143_x_FWD-rt4384'     12673.550496858717</t>
  </si>
  <si>
    <t>'RXN-ACOAO160_x_FWD-rt1332'     12673.550496858717</t>
  </si>
  <si>
    <t>'RXN-ACOAO160_x_FWD-rt4374'     12673.550496858717</t>
  </si>
  <si>
    <t>'RXN-ACOAO160_x_FWD-rt4384'     12673.550496858717</t>
  </si>
  <si>
    <t>'RXN-ACOAO161a_x_FWD-rt1332'    12673.550496858717</t>
  </si>
  <si>
    <t>'RXN-ACOAO161a_x_FWD-rt4374'    12673.550496858717</t>
  </si>
  <si>
    <t>'RXN-ACOAO161a_x_FWD-rt4384'    12673.550496858717</t>
  </si>
  <si>
    <t>'RXN-ACOAO161b_x_FWD-rt1332'    12673.550496858717</t>
  </si>
  <si>
    <t>'RXN-ACOAO161b_x_FWD-rt4374'    12673.550496858717</t>
  </si>
  <si>
    <t>'RXN-ACOAO161b_x_FWD-rt4384'    12673.550496858717</t>
  </si>
  <si>
    <t>'RXN-ACOAO162_x_FWD-rt1332'     12673.550496858717</t>
  </si>
  <si>
    <t>'RXN-ACOAO162_x_FWD-rt4374'     12673.550496858717</t>
  </si>
  <si>
    <t>'RXN-ACOAO162_x_FWD-rt4384'     12673.550496858717</t>
  </si>
  <si>
    <t>'RXN-ACOAO163_x_FWD-rt1332'     12673.550496858717</t>
  </si>
  <si>
    <t>'RXN-ACOAO163_x_FWD-rt4374'     12673.550496858717</t>
  </si>
  <si>
    <t>'RXN-ACOAO163_x_FWD-rt4384'     12673.550496858717</t>
  </si>
  <si>
    <t>'RXN-ACOAO180_x_FWD-rt1332'     12673.550496858717</t>
  </si>
  <si>
    <t>'RXN-ACOAO180_x_FWD-rt4374'     12673.550496858717</t>
  </si>
  <si>
    <t>'RXN-ACOAO180_x_FWD-rt4384'     12673.550496858717</t>
  </si>
  <si>
    <t>'RXN-ACOAO181a_x_FWD-rt1332'    12673.550496858717</t>
  </si>
  <si>
    <t>'RXN-ACOAO181a_x_FWD-rt4374'    12673.550496858717</t>
  </si>
  <si>
    <t>'RXN-ACOAO181a_x_FWD-rt4384'    12673.550496858717</t>
  </si>
  <si>
    <t>'RXN-ACOAO182_x_FWD-rt1332'     12673.550496858717</t>
  </si>
  <si>
    <t>'RXN-ACOAO182_x_FWD-rt4374'     12673.550496858717</t>
  </si>
  <si>
    <t>'RXN-ACOAO182_x_FWD-rt4384'     12673.550496858717</t>
  </si>
  <si>
    <t>'RXN-ACOAO183_x_FWD-rt1332'     12673.550496858717</t>
  </si>
  <si>
    <t>'RXN-ACOAO183_x_FWD-rt4374'     12673.550496858717</t>
  </si>
  <si>
    <t>'RXN-ACOAO183_x_FWD-rt4384'     12673.550496858717</t>
  </si>
  <si>
    <t>'RXN-ACOAO200_x_FWD-rt1332'     12673.550496858717</t>
  </si>
  <si>
    <t>'RXN-ACOAO200_x_FWD-rt4374'     12673.550496858717</t>
  </si>
  <si>
    <t>'RXN-ACOAO200_x_FWD-rt4384'     12673.550496858717</t>
  </si>
  <si>
    <t>'RXN-ACOAO220_x_FWD-rt1332'     12673.550496858717</t>
  </si>
  <si>
    <t>'RXN-ACOAO220_x_FWD-rt4374'     12673.550496858717</t>
  </si>
  <si>
    <t>'RXN-ACOAO220_x_FWD-rt4384'     12673.550496858717</t>
  </si>
  <si>
    <t>'RXN-ACOAO240_x_FWD-rt1332'     12673.550496858717</t>
  </si>
  <si>
    <t>'RXN-ACOAO240_x_FWD-rt4374'     12673.550496858717</t>
  </si>
  <si>
    <t>'RXN-ACOAO240_x_FWD-rt4384'     12673.550496858717</t>
  </si>
  <si>
    <t>'RXN-ACOAO260_x_FWD-rt1332'     12673.550496858717</t>
  </si>
  <si>
    <t>'RXN-ACOAO260_x_FWD-rt4374'     12673.550496858717</t>
  </si>
  <si>
    <t>'RXN-ACOAO260_x_FWD-rt4384'     12673.550496858717</t>
  </si>
  <si>
    <t>'RXN-ACOAO40_x_FWD-rt1332'      12673.550496858717</t>
  </si>
  <si>
    <t>'RXN-ACOAO40_x_FWD-rt4374'      12673.550496858717</t>
  </si>
  <si>
    <t>'RXN-ACOAO40_x_FWD-rt4384'      12673.550496858717</t>
  </si>
  <si>
    <t>'RXN-ACOAO60_x_FWD-rt1332'      12673.550496858717</t>
  </si>
  <si>
    <t>'RXN-ACOAO60_x_FWD-rt4374'      12673.550496858717</t>
  </si>
  <si>
    <t>'RXN-ACOAO60_x_FWD-rt4384'      12673.550496858717</t>
  </si>
  <si>
    <t>'RXN-ACOAO80_x_FWD-rt1332'      12673.550496858717</t>
  </si>
  <si>
    <t>'RXN-ACOAO80_x_FWD-rt4374'      12673.550496858717</t>
  </si>
  <si>
    <t>'RXN-ACOAO80_x_FWD-rt4384'      12673.550496858717</t>
  </si>
  <si>
    <t>'RXN-ACOAO82e_x_FWD-rt1332'     12673.550496858717</t>
  </si>
  <si>
    <t>'RXN-ACOAO82e_x_FWD-rt4374'     12673.550496858717</t>
  </si>
  <si>
    <t>'RXN-ACOAO82e_x_FWD-rt4384'     12673.550496858717</t>
  </si>
  <si>
    <t>'RXN-ACOATA_c_FWD-rt0302'       12673.550496858717</t>
  </si>
  <si>
    <t>'RXN-ACOATA_c_REV-rt0302'       12673.550496858717</t>
  </si>
  <si>
    <t>'RXN-ACOATA_m_FWD-rt5893'       12673.550496858717</t>
  </si>
  <si>
    <t>'RXN-ACOATA_m_REV-rt5893'       12673.550496858717</t>
  </si>
  <si>
    <t>'RXN-ACONIs_c_FWD-SPONT'        12673.550496858717</t>
  </si>
  <si>
    <t>'RXN-ACONIs_c_REV-SPONT'        12673.550496858717</t>
  </si>
  <si>
    <t>'RXN-ACONIs_m_FWD-SPONT'        12673.550496858717</t>
  </si>
  <si>
    <t>'RXN-ACONIs_m_REV-SPONT'        12673.550496858717</t>
  </si>
  <si>
    <t>'RXN-ACONMT_c_FWD-rt6691'       12673.550496858717</t>
  </si>
  <si>
    <t>'RXN-ACONT2_m_FWD-rt4274'       12673.550496858717</t>
  </si>
  <si>
    <t>'RXN-ACONT2_m_REV-rt4274'       12673.550496858717</t>
  </si>
  <si>
    <t>'RXN-ACONTa_m_FWD-rt3256'       12673.550496858717</t>
  </si>
  <si>
    <t>'RXN-ACONTa_m_REV-rt3256'       12673.550496858717</t>
  </si>
  <si>
    <t>'RXN-ACONTa_m_FWD-rt6232'       12673.550496858717</t>
  </si>
  <si>
    <t>'RXN-ACONTa_m_REV-rt6232'       12673.550496858717</t>
  </si>
  <si>
    <t>'RXN-ACONTb_m_FWD-rt3256'       12673.550496858717</t>
  </si>
  <si>
    <t>'RXN-ACONTb_m_REV-rt3256'       12673.550496858717</t>
  </si>
  <si>
    <t>'RXN-ACONTb_m_FWD-rt6232'       12673.550496858717</t>
  </si>
  <si>
    <t>'RXN-ACONTb_m_REV-rt6232'       12673.550496858717</t>
  </si>
  <si>
    <t>'RXN-ACOTAi_m_FWD-rt6510'       33.6910834935576</t>
  </si>
  <si>
    <t>'RXN-ACP1_e_FWD-rt1163' 12673.550496858717</t>
  </si>
  <si>
    <t>'RXN-ACP1_e_FWD-rt5051' 12673.550496858717</t>
  </si>
  <si>
    <t>'RXN-ACPCS_c_FWD-rt0245'        12673.550496858717</t>
  </si>
  <si>
    <t>'RXN-ACPCS_c_REV-rt0245'        12673.550496858717</t>
  </si>
  <si>
    <t>'RXN-ACRNAH_x_FWD-rt5418'       12673.550496858717</t>
  </si>
  <si>
    <t>'RXN-ACRNt_c_m_FWD-rt0963'      12673.550496858717</t>
  </si>
  <si>
    <t>'RXN-ACRNt_c_x_FWD-SPONT'       12673.550496858717</t>
  </si>
  <si>
    <t>'RXN-ACS_c_FWD-rt6229_c'        4108.11546239325</t>
  </si>
  <si>
    <t>'RXN-ACS_c_FWD-rt7532_c'        12673.550496858717</t>
  </si>
  <si>
    <t>'RXN-ACS_n_FWD-rt6229_n'        12673.550496858717</t>
  </si>
  <si>
    <t>'RXN-ACS_n_FWD-rt7532_n'        12673.550496858717</t>
  </si>
  <si>
    <t>'RXN-ACt_c_e_FWD-rt7285'        12673.550496858717</t>
  </si>
  <si>
    <t>'RXN-ACt_c_e_REV-rt7285'        12673.550496858717</t>
  </si>
  <si>
    <t>'RXN-ACt_c_m_FWD-rt5456'        12673.550496858717</t>
  </si>
  <si>
    <t>'RXN-ACt_c_m_REV-rt5456'        12673.550496858717</t>
  </si>
  <si>
    <t>'RXN-ACt_c_n_FWD-SPONT' 12673.550496858717</t>
  </si>
  <si>
    <t>'RXN-ACt_c_n_REV-SPONT' 12673.550496858717</t>
  </si>
  <si>
    <t>'RXN-ADA_c_FWD-rt8364'  12673.550496858717</t>
  </si>
  <si>
    <t>'RXN-ADCL_c_FWD-rt4108' 12673.550496858717</t>
  </si>
  <si>
    <t>'RXN-ADCS_c_FWD-rt5301' 12673.550496858717</t>
  </si>
  <si>
    <t>'RXN-ADD_c_FWD-rt3300'  12673.550496858717</t>
  </si>
  <si>
    <t>'RXN-ADD_c_FWD-rt8364'  12673.550496858717</t>
  </si>
  <si>
    <t>'RXN-ADEt_c_m_FWD-SPONT'        12673.550496858717</t>
  </si>
  <si>
    <t>'RXN-ADEt_c_m_REV-SPONT'        12673.550496858717</t>
  </si>
  <si>
    <t>'RXN-ADEtps_e_FWD-rt6190'       12673.550496858717</t>
  </si>
  <si>
    <t>'RXN-ADK1_c_FWD-rt3932' 32677.045340740973</t>
  </si>
  <si>
    <t>'RXN-ADK1_c_FWD-rt7128_c'       32677.045340740973</t>
  </si>
  <si>
    <t>'RXN-ADK1_m_FWD-rt6761' 0.004129164905062486</t>
  </si>
  <si>
    <t>'RXN-ADK1_m_FWD-rt7128_m'       0.004129164905062486</t>
  </si>
  <si>
    <t>'RXN-ADK3_m_FWD-rt6761' 12673.550496858717</t>
  </si>
  <si>
    <t>'RXN-ADK3_m_REV-rt6761' 12673.550496858717</t>
  </si>
  <si>
    <t>'RXN-ADK3_m_FWD-rt7128_m'       12673.550496858717</t>
  </si>
  <si>
    <t>'RXN-ADK3_m_REV-rt7128_m'       12673.550496858717</t>
  </si>
  <si>
    <t>'RXN-ADMDC_c_FWD-rt2849'        48.9961686805554</t>
  </si>
  <si>
    <t>'RXN-ADNCYC_c_FWD-rt4919'       12673.550496858717</t>
  </si>
  <si>
    <t>'RXN-ADNK1_c_FWD-rt0017'        7779.3037847593</t>
  </si>
  <si>
    <t>'RXN-ADNtps_e_FWD-rt5601'       12673.550496858717</t>
  </si>
  <si>
    <t>'RXN-ADPATPt_c_m_FWD-rt4336'    577389.7734662723</t>
  </si>
  <si>
    <t>'RXN-ADPATPt_c_m_REV-rt4336'    12673.550496858717</t>
  </si>
  <si>
    <t>'RXN-ADPATPt_c_x_FWD-rt7777'    12673.550496858717</t>
  </si>
  <si>
    <t>'RXN-ADPh_c_FWD-SPONT'  12673.550496858717</t>
  </si>
  <si>
    <t>'RXN-ADPh_m_FWD-SPONT'  12673.550496858717</t>
  </si>
  <si>
    <t>'RXN-ADPRDP_m_FWD-rt8143'       12673.550496858717</t>
  </si>
  <si>
    <t>'RXN-ADPT_c_FWD-rt7825' 22.762334033950566</t>
  </si>
  <si>
    <t>'RXN-ADPt_c_en_FWD-SPONT'       12673.550496858717</t>
  </si>
  <si>
    <t>'RXN-ADPt_c_en_REV-SPONT'       12673.550496858717</t>
  </si>
  <si>
    <t>'RXN-ADPt_c_gm_FWD-SPONT'       12673.550496858717</t>
  </si>
  <si>
    <t>'RXN-ADPt_c_gm_REV-SPONT'       12673.550496858717</t>
  </si>
  <si>
    <t>'RXN-ADPt_c_n_FWD-SPONT'        12673.550496858717</t>
  </si>
  <si>
    <t>'RXN-ADPt_c_n_REV-SPONT'        12673.550496858717</t>
  </si>
  <si>
    <t>'RXN-ADPt_c_r_FWD-SPONT'        12673.550496858717</t>
  </si>
  <si>
    <t>'RXN-ADPt_c_r_REV-SPONT'        12673.550496858717</t>
  </si>
  <si>
    <t>'RXN-ADPt_c_vm_FWD-SPONT'       12673.550496858717</t>
  </si>
  <si>
    <t>'RXN-ADPt_c_vm_REV-SPONT'       12673.550496858717</t>
  </si>
  <si>
    <t>'RXN-ADSK_c_FWD-rt0341' 21.699383690395617</t>
  </si>
  <si>
    <t>'RXN-ADSL1r_c_FWD-rt7437'       36959.14822840386</t>
  </si>
  <si>
    <t>'RXN-ADSL1r_c_REV-rt7437'       12673.550496858717</t>
  </si>
  <si>
    <t>'RXN-ADSL2i_c_FWD-rt7437'       36959.14822840386</t>
  </si>
  <si>
    <t>'RXN-ADSS_c_FWD-rt3802' 3775.1702937746945</t>
  </si>
  <si>
    <t>'RXN-AEPI1_c_FWD-rt0136'        12673.550496858717</t>
  </si>
  <si>
    <t>'RXN-AEPI1_c_REV-rt0136'        12673.550496858717</t>
  </si>
  <si>
    <t>'RXN-AEPI2_c_FWD-rt0136'        12673.550496858717</t>
  </si>
  <si>
    <t>'RXN-AEPI2_c_REV-rt0136'        12673.550496858717</t>
  </si>
  <si>
    <t>'RXN-AFAT_c_FWD-rt3174_c'       156.4100899922838</t>
  </si>
  <si>
    <t>'RXN-AFLTXNB1S_c_FWD-rt2689'    12673.550496858717</t>
  </si>
  <si>
    <t>'RXN-AFLTXNB2S_c_FWD-rt2689'    12673.550496858717</t>
  </si>
  <si>
    <t>'RXN-AGMT_e_FWD-rt1772' 12673.550496858717</t>
  </si>
  <si>
    <t>'RXN-AGNPR_l_FWD-rt7207_l'      12673.550496858717</t>
  </si>
  <si>
    <t>'RXN-AGNPR_rm_FWD-rt7207_rm'    12673.550496858717</t>
  </si>
  <si>
    <t>'RXN-AGPAT_l_FWD-rt1378'        12673.550496858717</t>
  </si>
  <si>
    <t>'RXN-AGPAT_l_FWD-rt2059_l'      12673.550496858717</t>
  </si>
  <si>
    <t>'RXN-AGPAT_rm_FWD-rt2059_rm'    195374.1626919874</t>
  </si>
  <si>
    <t>'RXN-AGPAT_rm_FWD-rt7662'       195374.1626919874</t>
  </si>
  <si>
    <t>'RXN-AGPRi_m_FWD-rt1009'        17.377004732010736</t>
  </si>
  <si>
    <t>'RXN-AGTi_c_FWD-rt0451' 12673.550496858717</t>
  </si>
  <si>
    <t>'RXN-AHCi_c_FWD-rt4544' 6604.8764793123</t>
  </si>
  <si>
    <t>'RXN-AHCYSt_c_m_FWD-SPONT'      12673.550496858717</t>
  </si>
  <si>
    <t>'RXN-AHCYSt_c_m_REV-SPONT'      12673.550496858717</t>
  </si>
  <si>
    <t>'RXN-AHCYSt_c_rm_FWD-SPONT'     12673.550496858717</t>
  </si>
  <si>
    <t>'RXN-AHCYSt_c_rm_REV-SPONT'     12673.550496858717</t>
  </si>
  <si>
    <t>'RXN-AHGDf_m_FWD-rt1883'        12673.550496858717</t>
  </si>
  <si>
    <t>'RXN-AHGDf_m_REV-rt1883'        12673.550496858717</t>
  </si>
  <si>
    <t>'RXN-AHMMPS4_c_FWD-rt2779'      12673.550496858717</t>
  </si>
  <si>
    <t>'RXN-AHSERL_c_FWD-rt8250'       12673.550496858717</t>
  </si>
  <si>
    <t>'RXN-AHSERL2_c_FWD-rt8250'      1385.5602190490258</t>
  </si>
  <si>
    <t>'RXN-AICART_c_FWD-rt4053'       5385.385994658821</t>
  </si>
  <si>
    <t>'RXN-AICART_c_REV-rt4053'       12673.550496858717</t>
  </si>
  <si>
    <t>'RXN-AIRC1_c_FWD-rt3764'        12357.331182402204</t>
  </si>
  <si>
    <t>'RXN-AKGCITta_m_FWD-rt8378'     12673.550496858717</t>
  </si>
  <si>
    <t>'RXN-AKGDH_m_FWD-KGDCPLX'       1189868.9519315085</t>
  </si>
  <si>
    <t>'RXN-AKGDH_m_FWD-KGDCPLX2'      1189868.9519315085</t>
  </si>
  <si>
    <t>'RXN-AKGMALta_m_FWD-rt2267'     140.27763313324914</t>
  </si>
  <si>
    <t>'RXN-AKGt_c_e_FWD-SPONT'        12673.550496858717</t>
  </si>
  <si>
    <t>'RXN-AKGt_c_e_REV-SPONT'        12673.550496858717</t>
  </si>
  <si>
    <t>'RXN-AKGt_c_n_FWD-SPONT'        12673.550496858717</t>
  </si>
  <si>
    <t>'RXN-AKGt_c_n_REV-SPONT'        12673.550496858717</t>
  </si>
  <si>
    <t>'RXN-AKGt_c_x_FWD-SPONT'        12673.550496858717</t>
  </si>
  <si>
    <t>'RXN-AKGt_c_x_REV-SPONT'        12673.550496858717</t>
  </si>
  <si>
    <t>'RXN-AKP1_c_FWD-rt3253' 12673.550496858717</t>
  </si>
  <si>
    <t>'RXN-AKP1_c_FWD-rt5041' 12673.550496858717</t>
  </si>
  <si>
    <t>'RXN-ALAS_m_FWD-rt0309' 691.5277809257345</t>
  </si>
  <si>
    <t>'RXN-ALAt_c_m_FWD-SPONT'        12673.550496858717</t>
  </si>
  <si>
    <t>'RXN-ALATA_L_m_FWD-rt1267'      12673.550496858717</t>
  </si>
  <si>
    <t>'RXN-ALATA_L_m_REV-rt1267'      46.620439542819334</t>
  </si>
  <si>
    <t>'RXN-ALAtps_e_FWD-rt0594'       12673.550496858717</t>
  </si>
  <si>
    <t>'RXN-ALAtps_e_REV-rt0594'       12673.550496858717</t>
  </si>
  <si>
    <t>'RXN-ALAtps_e_FWD-rt4390'       12673.550496858717</t>
  </si>
  <si>
    <t>'RXN-ALAtps_e_REV-rt4390'       12673.550496858717</t>
  </si>
  <si>
    <t>'RXN-ALAtps_e_FWD-rt5861'       12673.550496858717</t>
  </si>
  <si>
    <t>'RXN-ALAtps_e_REV-rt5861'       12673.550496858717</t>
  </si>
  <si>
    <t>'RXN-ALATRS_c_FWD-rt3605'       18.75051501812031</t>
  </si>
  <si>
    <t>'RXN-ALCD19y_c_FWD-rt3514'      12673.550496858717</t>
  </si>
  <si>
    <t>'RXN-ALCD22xi_c_FWD-rt5740'     12673.550496858717</t>
  </si>
  <si>
    <t>'RXN-ALCD22xi_c_FWD-rt7110'     12673.550496858717</t>
  </si>
  <si>
    <t>'RXN-ALCD22xi_c_FWD-rt8149'     12673.550496858717</t>
  </si>
  <si>
    <t>'RXN-ALCD22xi_m_FWD-rt0733_m'   12673.550496858717</t>
  </si>
  <si>
    <t>'RXN-ALCD22xi_m_FWD-rt3939_m'   12673.550496858717</t>
  </si>
  <si>
    <t>'RXN-ALCD22yi_c_FWD-rt1661'     12673.550496858717</t>
  </si>
  <si>
    <t>'RXN-ALCD22yi_c_FWD-rt3514'     12673.550496858717</t>
  </si>
  <si>
    <t>'RXN-ALCD22yi_c_FWD-rt4416'     12673.550496858717</t>
  </si>
  <si>
    <t>'RXN-ALCD22yi_c_FWD-rt5186'     12673.550496858717</t>
  </si>
  <si>
    <t>'RXN-ALCD22yi_c_FWD-rt5194'     12673.550496858717</t>
  </si>
  <si>
    <t>'RXN-ALCD22yi_c_FWD-rt5579'     12673.550496858717</t>
  </si>
  <si>
    <t>'RXN-ALCD23xi_c_FWD-rt5740'     12673.550496858717</t>
  </si>
  <si>
    <t>'RXN-ALCD23xi_c_FWD-rt7110'     12673.550496858717</t>
  </si>
  <si>
    <t>'RXN-ALCD23xi_c_FWD-rt8149'     12673.550496858717</t>
  </si>
  <si>
    <t>'RXN-ALCD23xi_m_FWD-rt0733_m'   12673.550496858717</t>
  </si>
  <si>
    <t>'RXN-ALCD23xi_m_FWD-rt3939_m'   12673.550496858717</t>
  </si>
  <si>
    <t>'RXN-ALCD23yi_c_FWD-rt1661'     12673.550496858717</t>
  </si>
  <si>
    <t>'RXN-ALCD23yi_c_FWD-rt4416'     12673.550496858717</t>
  </si>
  <si>
    <t>'RXN-ALCD23yi_c_FWD-rt5186'     12673.550496858717</t>
  </si>
  <si>
    <t>'RXN-ALCD23yi_c_FWD-rt5194'     12673.550496858717</t>
  </si>
  <si>
    <t>'RXN-ALCD23yi_c_FWD-rt5579'     12673.550496858717</t>
  </si>
  <si>
    <t>'RXN-ALCD24xi_c_FWD-rt5740'     12673.550496858717</t>
  </si>
  <si>
    <t>'RXN-ALCD24xi_c_FWD-rt7110'     12673.550496858717</t>
  </si>
  <si>
    <t>'RXN-ALCD24xi_c_FWD-rt8149'     12673.550496858717</t>
  </si>
  <si>
    <t>'RXN-ALCD24xi_m_FWD-rt0733_m'   12673.550496858717</t>
  </si>
  <si>
    <t>'RXN-ALCD24xi_m_FWD-rt3939_m'   12673.550496858717</t>
  </si>
  <si>
    <t>'RXN-ALCD24yi_c_FWD-rt1661'     12673.550496858717</t>
  </si>
  <si>
    <t>'RXN-ALCD24yi_c_FWD-rt4416'     12673.550496858717</t>
  </si>
  <si>
    <t>'RXN-ALCD24yi_c_FWD-rt5186'     12673.550496858717</t>
  </si>
  <si>
    <t>'RXN-ALCD24yi_c_FWD-rt5194'     12673.550496858717</t>
  </si>
  <si>
    <t>'RXN-ALCD24yi_c_FWD-rt5579'     12673.550496858717</t>
  </si>
  <si>
    <t>'RXN-ALCD25xi_c_FWD-rt5740'     12673.550496858717</t>
  </si>
  <si>
    <t>'RXN-ALCD25xi_c_FWD-rt7110'     12673.550496858717</t>
  </si>
  <si>
    <t>'RXN-ALCD25xi_c_FWD-rt8149'     12673.550496858717</t>
  </si>
  <si>
    <t>'RXN-ALCD25xi_m_FWD-rt0733_m'   12673.550496858717</t>
  </si>
  <si>
    <t>'RXN-ALCD25xi_m_FWD-rt3939_m'   12673.550496858717</t>
  </si>
  <si>
    <t>'RXN-ALCD25yi_c_FWD-rt1661'     12673.550496858717</t>
  </si>
  <si>
    <t>'RXN-ALCD25yi_c_FWD-rt4416'     12673.550496858717</t>
  </si>
  <si>
    <t>'RXN-ALCD25yi_c_FWD-rt5186'     12673.550496858717</t>
  </si>
  <si>
    <t>'RXN-ALCD25yi_c_FWD-rt5194'     12673.550496858717</t>
  </si>
  <si>
    <t>'RXN-ALCD25yi_c_FWD-rt5579'     12673.550496858717</t>
  </si>
  <si>
    <t>'RXN-ALCD26xi_c_FWD-rt5740'     12673.550496858717</t>
  </si>
  <si>
    <t>'RXN-ALCD26xi_c_FWD-rt7110'     12673.550496858717</t>
  </si>
  <si>
    <t>'RXN-ALCD26xi_c_FWD-rt8149'     12673.550496858717</t>
  </si>
  <si>
    <t>'RXN-ALCD26xi_m_FWD-rt0733_m'   12673.550496858717</t>
  </si>
  <si>
    <t>'RXN-ALCD26xi_m_FWD-rt3939_m'   12673.550496858717</t>
  </si>
  <si>
    <t>'RXN-ALCD2i1_c_FWD-rt3282'      12673.550496858717</t>
  </si>
  <si>
    <t>'RXN-ALCD2i2_c_FWD-rt0733_c'    12673.550496858717</t>
  </si>
  <si>
    <t>'RXN-ALCD2i2_c_FWD-rt3939_c'    12673.550496858717</t>
  </si>
  <si>
    <t>'RXN-ALCD2i2_c_FWD-rt7070'      12673.550496858717</t>
  </si>
  <si>
    <t>'RXN-ALCD2i2_c_FWD-rt7110'      12673.550496858717</t>
  </si>
  <si>
    <t>'RXN-ALCD2i2_c_FWD-rt8149'      12673.550496858717</t>
  </si>
  <si>
    <t>'RXN-ALCD2i2_m_FWD-rt0733_m'    12673.550496858717</t>
  </si>
  <si>
    <t>'RXN-ALCD2i2_m_FWD-rt3939_m'    12673.550496858717</t>
  </si>
  <si>
    <t>'RXN-ALDD20x_m_FWD-rt2756_m'    12673.550496858717</t>
  </si>
  <si>
    <t>'RXN-ALDD20y_c_FWD-rt7041'      12673.550496858717</t>
  </si>
  <si>
    <t>'RXN-ALDD20y_m_FWD-rt2756_m'    12673.550496858717</t>
  </si>
  <si>
    <t>'RXN-ALDD20y_m_FWD-rt3674_m'    12673.550496858717</t>
  </si>
  <si>
    <t>'RXN-ALDD22x_c_FWD-rt2756_c'    12673.550496858717</t>
  </si>
  <si>
    <t>'RXN-ALDD22x_c_FWD-rt7955_c'    12673.550496858717</t>
  </si>
  <si>
    <t>'RXN-ALDD2x_c_FWD-rt2756_c'     12673.550496858717</t>
  </si>
  <si>
    <t>'RXN-ALDD2y_c_FWD-rt2756_c'     12673.550496858717</t>
  </si>
  <si>
    <t>'RXN-ALDD2y_c_FWD-rt3674_c'     12673.550496858717</t>
  </si>
  <si>
    <t>'RXN-ALLTN_c_FWD-rt3516'        12673.550496858717</t>
  </si>
  <si>
    <t>'RXN-ALLTN_c_REV-rt3516'        12673.550496858717</t>
  </si>
  <si>
    <t>'RXN-ALLTNt_c_FWD-rt4534'       12673.550496858717</t>
  </si>
  <si>
    <t>'RXN-ALLTTt_c_FWD-rt6702'       12673.550496858717</t>
  </si>
  <si>
    <t>'RXN-ALPHNH_c_FWD-rt0958'       12673.550496858717</t>
  </si>
  <si>
    <t>'RXN-AMAOTr_c_FWD-rt4363'       12673.550496858717</t>
  </si>
  <si>
    <t>'RXN-AMAOTr_c_REV-rt4363'       12673.550496858717</t>
  </si>
  <si>
    <t>'RXN-AMETt_c_e_FWD-UNKNOWN'     12673.550496858717</t>
  </si>
  <si>
    <t>'RXN-AMETt_c_e_REV-UNKNOWN'     12673.550496858717</t>
  </si>
  <si>
    <t>'RXN-AMETt_c_m_FWD-rt3664'      12673.550496858717</t>
  </si>
  <si>
    <t>'RXN-AMETt_c_m_REV-rt3664'      12673.550496858717</t>
  </si>
  <si>
    <t>'RXN-AMETt_c_rm_FWD-SPONT'      12673.550496858717</t>
  </si>
  <si>
    <t>'RXN-AMETt_c_rm_REV-SPONT'      12673.550496858717</t>
  </si>
  <si>
    <t>'RXN-AMID_c_FWD-rt1908' 12673.550496858717</t>
  </si>
  <si>
    <t>'RXN-AMID_c_FWD-rt3257_c'       12673.550496858717</t>
  </si>
  <si>
    <t>'RXN-AMPATPt_c_x_FWD-rt7777'    12673.550496858717</t>
  </si>
  <si>
    <t>'RXN-AMPDA_c_FWD-rt3101'        12673.550496858717</t>
  </si>
  <si>
    <t>'RXN-AMPt_c_l_FWD-SPONT'        12673.550496858717</t>
  </si>
  <si>
    <t>'RXN-AMPt_c_l_REV-SPONT'        12673.550496858717</t>
  </si>
  <si>
    <t>'RXN-AMPt_c_n_FWD-SPONT'        12673.550496858717</t>
  </si>
  <si>
    <t>'RXN-AMPt_c_n_REV-SPONT'        12673.550496858717</t>
  </si>
  <si>
    <t>'RXN-AMPt_c_rm_FWD-SPONT'       12673.550496858717</t>
  </si>
  <si>
    <t>'RXN-AMPt_c_rm_REV-SPONT'       12673.550496858717</t>
  </si>
  <si>
    <t>'RXN-ANNAT_c_FWD-rt2062_c'      12673.550496858717</t>
  </si>
  <si>
    <t>'RXN-ANNAT_c_FWD-rt7589'        12673.550496858717</t>
  </si>
  <si>
    <t>'RXN-ANNAT_n_FWD-rt2062_n'      12673.550496858717</t>
  </si>
  <si>
    <t>'RXN-ANPRT_c_FWD-rt1532'        26.172042632014413</t>
  </si>
  <si>
    <t>'RXN-ANS_c_FWD-TRP23'   11.834676501760445</t>
  </si>
  <si>
    <t>'RXN-AOBUTDs_c_FWD-UNKNOWN'     12673.550496858717</t>
  </si>
  <si>
    <t>'RXN-AOXS_c_FWD-rt4368' 12673.550496858717</t>
  </si>
  <si>
    <t>'RXN-AP4AH_c_FWD-rt0084'        12673.550496858717</t>
  </si>
  <si>
    <t>'RXN-AP4AH_c_REV-rt0084'        12673.550496858717</t>
  </si>
  <si>
    <t>'RXN-ARAB14LO_c_FWD-rt5365'     12673.550496858717</t>
  </si>
  <si>
    <t>'RXN-ARAB14LO_x_FWD-rt2122'     12673.550496858717</t>
  </si>
  <si>
    <t>'RXN-ARAB1Dx_c_FWD-rt8345'      12673.550496858717</t>
  </si>
  <si>
    <t>'RXN-ARABDt_c_FWD-UNKNOWN'      12673.550496858717</t>
  </si>
  <si>
    <t>'RXN-ARABDt_c_REV-UNKNOWN'      12673.550496858717</t>
  </si>
  <si>
    <t>'RXN-ARABLt_c_FWD-UNKNOWN'      12673.550496858717</t>
  </si>
  <si>
    <t>'RXN-ARABLt_c_REV-UNKNOWN'      12673.550496858717</t>
  </si>
  <si>
    <t>'RXN-ARABRy_c_FWD-rt5845'       12673.550496858717</t>
  </si>
  <si>
    <t>'RXN-ARABRy_c_REV-rt5845'       12673.550496858717</t>
  </si>
  <si>
    <t>'RXN-ARACHt_c_e_FWD-rt15442799' 12673.550496858717</t>
  </si>
  <si>
    <t>'RXN-ARACHt_c_e_REV-rt15442799' 12673.550496858717</t>
  </si>
  <si>
    <t>'RXN-ARACHt_c_rm_FWD-UNKNOWN'   12673.550496858717</t>
  </si>
  <si>
    <t>'RXN-ARACHt_c_rm_REV-UNKNOWN'   12673.550496858717</t>
  </si>
  <si>
    <t>'RXN-ARAI2_c_FWD-rt6112'        12673.550496858717</t>
  </si>
  <si>
    <t>'RXN-ARAI2_c_REV-rt6112'        12673.550496858717</t>
  </si>
  <si>
    <t>'RXN-ARAK_c_FWD-rt4526' 12673.550496858717</t>
  </si>
  <si>
    <t>'RXN-ARGN_c_FWD-rt7813' 12673.550496858717</t>
  </si>
  <si>
    <t>'RXN-ARGSL_c_FWD-rt3236'        4.3952898415586015</t>
  </si>
  <si>
    <t>'RXN-ARGSL_c_REV-rt3236'        12673.550496858717</t>
  </si>
  <si>
    <t>'RXN-ARGSS_c_FWD-rt7828'        2.9351883579716946</t>
  </si>
  <si>
    <t>'RXN-ARGSS_c_REV-rt7828'        12673.550496858717</t>
  </si>
  <si>
    <t>'RXN-ARGtpa_v_FWD-rt0111'       12673.550496858717</t>
  </si>
  <si>
    <t>'RXN-ARGtps_e_FWD-rt1689'       12673.550496858717</t>
  </si>
  <si>
    <t>'RXN-ARGtps_e_REV-rt1689'       12673.550496858717</t>
  </si>
  <si>
    <t>'RXN-ARGtps_e_FWD-rt5861'       12673.550496858717</t>
  </si>
  <si>
    <t>'RXN-ARGtps_e_REV-rt5861'       12673.550496858717</t>
  </si>
  <si>
    <t>'RXN-ARGtps_m_FWD-UNKNOWN'      12673.550496858717</t>
  </si>
  <si>
    <t>'RXN-ARGTRS_c_FWD-rt1711'       6.510257505447479</t>
  </si>
  <si>
    <t>'RXN-ARMT_c_FWD-rt1648' 12673.550496858717</t>
  </si>
  <si>
    <t>'RXN-ARMT_c_FWD-rt3356' 12673.550496858717</t>
  </si>
  <si>
    <t>'RXN-ARMT_c_FWD-rt7912' 12673.550496858717</t>
  </si>
  <si>
    <t>'RXN-ARMT_c_FWD-rt7917' 12673.550496858717</t>
  </si>
  <si>
    <t>'RXN-AROHL_c_FWD-rt5827'        12673.550496858717</t>
  </si>
  <si>
    <t>'RXN-AROHL_c_REV-rt5827'        12673.550496858717</t>
  </si>
  <si>
    <t>'RXN-ARSO4H_c_FWD-rt6899'       12673.550496858717</t>
  </si>
  <si>
    <t>'RXN-ARSO4H_c_FWD-rt6915'       12673.550496858717</t>
  </si>
  <si>
    <t>'RXN-ASAD_c_FWD-rt1962' 12.073213507442516</t>
  </si>
  <si>
    <t>'RXN-ASCBOX_c_FWD-rt5489'       12673.550496858717</t>
  </si>
  <si>
    <t>'RXN-ASNN_e_FWD-rt1675' 12673.550496858717</t>
  </si>
  <si>
    <t>'RXN-ASNN_e_FWD-rt5259' 12673.550496858717</t>
  </si>
  <si>
    <t>'RXN-ASNS1_c_FWD-rt6769'        1.8376964179762734</t>
  </si>
  <si>
    <t>'RXN-ASNt_c_m_FWD-UNKNOWN'      12673.550496858717</t>
  </si>
  <si>
    <t>'RXN-ASNtpa_v_FWD-rt7819'       12673.550496858717</t>
  </si>
  <si>
    <t>'RXN-ASNtps_v_FWD-rt4375'       12673.550496858717</t>
  </si>
  <si>
    <t>'RXN-ASNTRS_c_FWD-rt0799'       6.147050348938271</t>
  </si>
  <si>
    <t>'RXN-ASNTRS_m_FWD-rt3755'       12673.550496858717</t>
  </si>
  <si>
    <t>'RXN-ASPCT_c_FWD-rt8313'        7236.56694881668</t>
  </si>
  <si>
    <t>'RXN-ASPGLUt_c_m_FWD-rt8431'    12673.550496858717</t>
  </si>
  <si>
    <t>'RXN-ASPGLUt_c_x_FWD-SPONT'     12673.550496858717</t>
  </si>
  <si>
    <t>'RXN-ASPGLUt_c_x_REV-SPONT'     12673.550496858717</t>
  </si>
  <si>
    <t>'RXN-ASPK_c_FWD-rt6294' 31.831602261563212</t>
  </si>
  <si>
    <t>'RXN-ASPTA_c_FWD-rt0568_c'      12673.550496858717</t>
  </si>
  <si>
    <t>'RXN-ASPTA_c_REV-rt0568_c'      131186.99483614345</t>
  </si>
  <si>
    <t>'RXN-ASPTA_x_FWD-rt5562_x'      12673.550496858717</t>
  </si>
  <si>
    <t>'RXN-ASPTA_x_REV-rt5562_x'      12673.550496858717</t>
  </si>
  <si>
    <t>'RXN-ASPTA_x_FWD-rt5913_x'      12673.550496858717</t>
  </si>
  <si>
    <t>'RXN-ASPTA_x_REV-rt5913_x'      12673.550496858717</t>
  </si>
  <si>
    <t>'RXN-ASPTA4_c_FWD-rt1784_c'     12673.550496858717</t>
  </si>
  <si>
    <t>'RXN-ASPTA4_c_REV-rt1784_c'     12673.550496858717</t>
  </si>
  <si>
    <t>'RXN-ASPTAi_m_FWD-rt5562_m'     12673.550496858717</t>
  </si>
  <si>
    <t>'RXN-ASPTAi_m_FWD-rt5913_m'     12673.550496858717</t>
  </si>
  <si>
    <t>'RXN-ASPtps_e_FWD-rt0594'       12673.550496858717</t>
  </si>
  <si>
    <t>'RXN-ASPtps_e_REV-rt0594'       12673.550496858717</t>
  </si>
  <si>
    <t>'RXN-ASPtps_e_FWD-rt5861'       12673.550496858717</t>
  </si>
  <si>
    <t>'RXN-ASPtps_e_REV-rt5861'       12673.550496858717</t>
  </si>
  <si>
    <t>'RXN-ASPtps_v_FWD-rt0398'       12673.550496858717</t>
  </si>
  <si>
    <t>'RXN-ASPTRS_c_FWD-rt5890'       4.95172351877639</t>
  </si>
  <si>
    <t>'RXN-ATAH_c_FWD-rt6356' 12673.550496858717</t>
  </si>
  <si>
    <t>'RXN-ATAH_c_REV-rt6356' 12673.550496858717</t>
  </si>
  <si>
    <t>'RXN-ATHRDHr_c_FWD-rt1844'      12673.550496858717</t>
  </si>
  <si>
    <t>'RXN-ATHRDHr_c_REV-rt1844'      12673.550496858717</t>
  </si>
  <si>
    <t>'RXN-ATPASEP2e_c_FWD-rt0602_c'  18170.988961395695</t>
  </si>
  <si>
    <t>'RXN-ATPASEP2e_c_FWD-rt5249'    18170.988961395695</t>
  </si>
  <si>
    <t>'RXN-ATPASEP2e_c_FWD-rt7216'    12673.550496858717</t>
  </si>
  <si>
    <t>'RXN-ATPASEV_v_FWD-ATPASECPLXgm'        12673.550496858717</t>
  </si>
  <si>
    <t>'RXN-ATPATF1_c_FWD-rt5328'      12673.550496858717</t>
  </si>
  <si>
    <t>'RXN-ATPATF1_c_FWD-rt8184'      12673.550496858717</t>
  </si>
  <si>
    <t>'RXN-ATPHs_c_FWD-UNKNOWN'       12673.550496858717</t>
  </si>
  <si>
    <t>'RXN-ATPM_c_FWD-SPONT'  12673.550496858717</t>
  </si>
  <si>
    <t>'RXN-ATPPRT_c_FWD-rt1520'       1.7939063573733531</t>
  </si>
  <si>
    <t>'RXN-ATPS_m_FWD-ATPSCPLX'       2841852.2597903213</t>
  </si>
  <si>
    <t>'RXN-ATPt_c_en_FWD-SPONT'       12673.550496858717</t>
  </si>
  <si>
    <t>'RXN-ATPt_c_en_REV-SPONT'       12673.550496858717</t>
  </si>
  <si>
    <t>'RXN-ATPt_c_gm_FWD-SPONT'       12673.550496858717</t>
  </si>
  <si>
    <t>'RXN-ATPt_c_gm_REV-SPONT'       12673.550496858717</t>
  </si>
  <si>
    <t>'RXN-ATPt_c_l_FWD-SPONT'        12673.550496858717</t>
  </si>
  <si>
    <t>'RXN-ATPt_c_l_REV-SPONT'        12673.550496858717</t>
  </si>
  <si>
    <t>'RXN-ATPt_c_n_FWD-SPONT'        12673.550496858717</t>
  </si>
  <si>
    <t>'RXN-ATPt_c_n_REV-SPONT'        12673.550496858717</t>
  </si>
  <si>
    <t>'RXN-ATPt_c_r_FWD-SPONT'        12673.550496858717</t>
  </si>
  <si>
    <t>'RXN-ATPt_c_r_REV-SPONT'        12673.550496858717</t>
  </si>
  <si>
    <t>'RXN-ATPt_c_rm_FWD-SPONT'       12673.550496858717</t>
  </si>
  <si>
    <t>'RXN-ATPt_c_rm_REV-SPONT'       12673.550496858717</t>
  </si>
  <si>
    <t>'RXN-ATPt_c_vm_FWD-SPONT'       12673.550496858717</t>
  </si>
  <si>
    <t>'RXN-ATPt_c_vm_REV-SPONT'       12673.550496858717</t>
  </si>
  <si>
    <t>'RXN-AVNORy_c_FWD-rt7877'       12673.550496858717</t>
  </si>
  <si>
    <t>'RXN-AVNORy_c_REV-rt7877'       12673.550496858717</t>
  </si>
  <si>
    <t>'RXN-BACCL_c_FWD-rt8036_c'      12673.550496858717</t>
  </si>
  <si>
    <t>'RXN-BBOX_m_FWD-rt6692_m'       12673.550496858717</t>
  </si>
  <si>
    <t>'RXN-BETALDHx_x_FWD-rt2053'     12673.550496858717</t>
  </si>
  <si>
    <t>'RXN-BPNT_c_FWD-rt2305' 14.898165975445382</t>
  </si>
  <si>
    <t>'RXN-BTDDH_c_FWD-rt5273'        12673.550496858717</t>
  </si>
  <si>
    <t>'RXN-BTDDH_c_REV-rt5273'        12673.550496858717</t>
  </si>
  <si>
    <t>'RXN-BTDt_c_e_FWD-SPONT'        12673.550496858717</t>
  </si>
  <si>
    <t>'RXN-BTDt_c_e_REV-SPONT'        12673.550496858717</t>
  </si>
  <si>
    <t>'RXN-BTS1_c_FWD-rt7540_c'       12673.550496858717</t>
  </si>
  <si>
    <t>'RXN-BTS1_c_REV-rt7540_c'       12673.550496858717</t>
  </si>
  <si>
    <t>'RXN-BTS1_m_FWD-rt7540_m'       12673.550496858717</t>
  </si>
  <si>
    <t>'RXN-BUTt_c_e_FWD-UNKNOWN'      12673.550496858717</t>
  </si>
  <si>
    <t>'RXN-BUTt_c_e_REV-UNKNOWN'      12673.550496858717</t>
  </si>
  <si>
    <t>'RXN-BUTt_c_x_FWD-SPONT'        12673.550496858717</t>
  </si>
  <si>
    <t>'RXN-BUTt_c_x_REV-SPONT'        12673.550496858717</t>
  </si>
  <si>
    <t>'RXN-BZHYOX_c_FWD-rt5813'       12673.550496858717</t>
  </si>
  <si>
    <t>'RXN-BZHYOX_r_FWD-rt1936'       12673.550496858717</t>
  </si>
  <si>
    <t>'RXN-C14STR_c_FWD-rt0303'       140197.79479312195</t>
  </si>
  <si>
    <t>'RXN-C22STDSy_c_FWD-rt3348'     12673.550496858717</t>
  </si>
  <si>
    <t>'RXN-C24STR_r_FWD-rt2613'       12673.550496858717</t>
  </si>
  <si>
    <t>'RXN-C3STDH1_c_FWD-rt0467'      12673.550496858717</t>
  </si>
  <si>
    <t>'RXN-C3STDH1_c_FWD-rt5356'      12673.550496858717</t>
  </si>
  <si>
    <t>'RXN-C3STDH2_c_FWD-rt0467'      12673.550496858717</t>
  </si>
  <si>
    <t>'RXN-C3STDH2_c_FWD-rt5356'      12673.550496858717</t>
  </si>
  <si>
    <t>'RXN-C3STKR1_c_FWD-UNKNOWN'     12673.550496858717</t>
  </si>
  <si>
    <t>'RXN-C3STKR2_c_FWD-UNKNOWN'     12673.550496858717</t>
  </si>
  <si>
    <t>'RXN-C4STMO1_c_FWD-rt8272'      747748.894037649</t>
  </si>
  <si>
    <t>'RXN-C4STMO2_c_FWD-rt8272'      747748.894037649</t>
  </si>
  <si>
    <t>'RXN-C4STMO3_c_FWD-rt8272'      747748.894037649</t>
  </si>
  <si>
    <t>'RXN-C4STMO4_c_FWD-rt8272'      747748.894037649</t>
  </si>
  <si>
    <t>'RXN-C5STDS_c_FWD-rt0413'       12673.550496858717</t>
  </si>
  <si>
    <t>'RXN-C8STI_c_FWD-rt1745'        26238.514073447845</t>
  </si>
  <si>
    <t>'RXN-CA2t_c_e_FWD-UNKNOWN'      12673.550496858717</t>
  </si>
  <si>
    <t>'RXN-CAROL1_c_FWD-rt0221'       12673.550496858717</t>
  </si>
  <si>
    <t>'RXN-CAROL1_c_REV-rt0221'       12673.550496858717</t>
  </si>
  <si>
    <t>'RXN-CAROL2_c_FWD-rt0221'       12673.550496858717</t>
  </si>
  <si>
    <t>'RXN-CAROL2_c_REV-rt0221'       12673.550496858717</t>
  </si>
  <si>
    <t>'RXN-CAROL3_c_FWD-rt0221'       12673.550496858717</t>
  </si>
  <si>
    <t>'RXN-CAROL3_c_REV-rt0221'       12673.550496858717</t>
  </si>
  <si>
    <t>'RXN-CAROMOX1_c_FWD-rt0220'     12673.550496858717</t>
  </si>
  <si>
    <t>'RXN-CAROMOX2_c_FWD-rt0220'     12673.550496858717</t>
  </si>
  <si>
    <t>'RXN-CAT_c_FWD-rt0986'  12673.550496858717</t>
  </si>
  <si>
    <t>'RXN-CAT_x_FWD-rt6937'  12673.550496858717</t>
  </si>
  <si>
    <t>'RXN-CATDOX_c_FWD-rt0267'       12673.550496858717</t>
  </si>
  <si>
    <t>'RXN-CATOX_e_FWD-rt4763'        12673.550496858717</t>
  </si>
  <si>
    <t>'RXN-CATOX_e_FWD-rt4767'        12673.550496858717</t>
  </si>
  <si>
    <t>'RXN-CBL_c_FWD-rt0389'  12673.550496858717</t>
  </si>
  <si>
    <t>'RXN-CBL_c_FWD-rt0391'  12673.550496858717</t>
  </si>
  <si>
    <t>'RXN-CBMHL_c_FWD-rt2726'        12673.550496858717</t>
  </si>
  <si>
    <t>'RXN-CBMHL_c_REV-rt2726'        12673.550496858717</t>
  </si>
  <si>
    <t>'RXN-CBPS_c_FWD-CPA12'  7242.607136725058</t>
  </si>
  <si>
    <t>'RXN-CBPS_c_FWD-rt3934' 7242.607136725058</t>
  </si>
  <si>
    <t>'RXN-CDPCHOLt_c_rm_FWD-SPONT'   12673.550496858717</t>
  </si>
  <si>
    <t>'RXN-CDPCHOLt_c_rm_REV-SPONT'   12673.550496858717</t>
  </si>
  <si>
    <t>'RXN-CDPDAGS_mm_FWD-rt4513_mm'  12673.550496858717</t>
  </si>
  <si>
    <t>'RXN-CDPDAGS_rm_FWD-rt4513_rm'  214269.77950960767</t>
  </si>
  <si>
    <t>'RXN-CDPEAt_c_rm_FWD-SPONT'     12673.550496858717</t>
  </si>
  <si>
    <t>'RXN-CDPEAt_c_rm_REV-SPONT'     12673.550496858717</t>
  </si>
  <si>
    <t>'RXN-CDPt_c_n_FWD-SPONT'        12673.550496858717</t>
  </si>
  <si>
    <t>'RXN-CDPt_c_n_REV-SPONT'        12673.550496858717</t>
  </si>
  <si>
    <t>'RXN-CDPt_c_rm_FWD-SPONT'       12673.550496858717</t>
  </si>
  <si>
    <t>'RXN-CDPt_c_rm_REV-SPONT'       12673.550496858717</t>
  </si>
  <si>
    <t>'RXN-CELLBH_e_FWD-rt0160'       12673.550496858717</t>
  </si>
  <si>
    <t>'RXN-CELLBH_e_FWD-rt1271'       12673.550496858717</t>
  </si>
  <si>
    <t>'RXN-CELLBH_e_FWD-rt5118'       12673.550496858717</t>
  </si>
  <si>
    <t>'RXN-CELLBH_e_FWD-rt8348'       12673.550496858717</t>
  </si>
  <si>
    <t>'RXN-CELLBH_e_FWD-rt8349'       12673.550496858717</t>
  </si>
  <si>
    <t>'RXN-CEPHSCOX_x_FWD-rt3508'     12673.550496858717</t>
  </si>
  <si>
    <t>'RXN-CEPHSCOX_x_FWD-rt7081'     12673.550496858717</t>
  </si>
  <si>
    <t>'RXN-CEPHSCOX_x_FWD-rt7626'     12673.550496858717</t>
  </si>
  <si>
    <t>'RXN-CERH124A_r_FWD-rt6946'     14289.221596388092</t>
  </si>
  <si>
    <t>'RXN-CERH124B_r_FWD-rt1296'     12673.550496858717</t>
  </si>
  <si>
    <t>'RXN-CERH126A_r_FWD-rt6946'     14289.221596388092</t>
  </si>
  <si>
    <t>'RXN-CERH126B_r_FWD-rt1296'     12673.550496858717</t>
  </si>
  <si>
    <t>'RXN-CERH2A24_r_FWD-rt1296'     12673.550496858717</t>
  </si>
  <si>
    <t>'RXN-CERH2A26_r_FWD-rt1296'     12673.550496858717</t>
  </si>
  <si>
    <t>'RXN-CERH324_r_FWD-rt1296'      12673.550496858717</t>
  </si>
  <si>
    <t>'RXN-CERH326_r_FWD-rt1296'      12673.550496858717</t>
  </si>
  <si>
    <t>'RXN-CERS124_c_FWD-rt3023_c'    39741.694256522824</t>
  </si>
  <si>
    <t>'RXN-CERS124_c_FWD-rt6800_c'    12673.550496858717</t>
  </si>
  <si>
    <t>'RXN-CERS126_c_FWD-rt3023_c'    39741.694256522824</t>
  </si>
  <si>
    <t>'RXN-CERS126_c_FWD-rt6800_c'    12673.550496858717</t>
  </si>
  <si>
    <t>'RXN-CERS2A24_r_FWD-rt3023_r'   12673.550496858717</t>
  </si>
  <si>
    <t>'RXN-CERS2A24_r_FWD-rt6800_r'   12673.550496858717</t>
  </si>
  <si>
    <t>'RXN-CERS2A26_r_FWD-rt3023_r'   12673.550496858717</t>
  </si>
  <si>
    <t>'RXN-CERS2A26_r_FWD-rt6800_r'   12673.550496858717</t>
  </si>
  <si>
    <t>'RXN-CERt_g_r_FWD-SPONT'        12673.550496858717</t>
  </si>
  <si>
    <t>'RXN-CERt_g_r_REV-SPONT'        12673.550496858717</t>
  </si>
  <si>
    <t>'RXN-CFCOAMT_c_FWD-rt5076'      12673.550496858717</t>
  </si>
  <si>
    <t>'RXN-CFCOAMT_c_FWD-rt5077'      12673.550496858717</t>
  </si>
  <si>
    <t>'RXN-CHITOSNSE_c_FWD-rt2528'    12673.550496858717</t>
  </si>
  <si>
    <t>'RXN-CHLPCTD_c_FWD-rt2172'      12673.550496858717</t>
  </si>
  <si>
    <t>'RXN-CHLSTI2_c_FWD-rt5191'      12673.550496858717</t>
  </si>
  <si>
    <t>'RXN-CHLSTI2_c_REV-rt5191'      12673.550496858717</t>
  </si>
  <si>
    <t>'RXN-CHOLD_c_FWD-rt2848'        12673.550496858717</t>
  </si>
  <si>
    <t>'RXN-CHOLD_c_FWD-rt3274'        12673.550496858717</t>
  </si>
  <si>
    <t>'RXN-CHOLK_c_FWD-rt7614'        12673.550496858717</t>
  </si>
  <si>
    <t>'RXN-CHOLPT_rm_FWD-rt0720'      12673.550496858717</t>
  </si>
  <si>
    <t>'RXN-CHOLPT_rm_FWD-rt2983'      12673.550496858717</t>
  </si>
  <si>
    <t>'RXN-CHOLt_c_en_FWD-UNKNOWN'    12673.550496858717</t>
  </si>
  <si>
    <t>'RXN-CHOLt_c_en_REV-UNKNOWN'    12673.550496858717</t>
  </si>
  <si>
    <t>'RXN-CHOLtps_e_FWD-rt7623'      12673.550496858717</t>
  </si>
  <si>
    <t>'RXN-CHORM_c_FWD-rt1336'        19.221992098005494</t>
  </si>
  <si>
    <t>'RXN-CHORS_c_FWD-rt5669'        10.30164396550005</t>
  </si>
  <si>
    <t>'RXN-CHRPL_c_FWD-UNKNOWN'       12673.550496858717</t>
  </si>
  <si>
    <t>'RXN-CHTNDA_c_FWD-rt0086'       12673.550496858717</t>
  </si>
  <si>
    <t>'RXN-CHTNDA_c_FWD-rt0089'       12673.550496858717</t>
  </si>
  <si>
    <t>'RXN-CHTNDA_c_FWD-rt4385'       12673.550496858717</t>
  </si>
  <si>
    <t>'RXN-CHTNDA_c_FWD-rt6255'       12673.550496858717</t>
  </si>
  <si>
    <t>'RXN-CHTNDA_c_FWD-rt6259'       12673.550496858717</t>
  </si>
  <si>
    <t>'RXN-CHTNH_e_FWD-rt4171'        12673.550496858717</t>
  </si>
  <si>
    <t>'RXN-CHTNH_e_FWD-rt4186'        12673.550496858717</t>
  </si>
  <si>
    <t>'RXN-CHTNH_e_FWD-rt4714'        12673.550496858717</t>
  </si>
  <si>
    <t>'RXN-CHTNH_e_FWD-rt5596'        12673.550496858717</t>
  </si>
  <si>
    <t>'RXN-CHTNH_e_FWD-rt5734'        12673.550496858717</t>
  </si>
  <si>
    <t>'RXN-CHTNH_e_FWD-rt6409'        12673.550496858717</t>
  </si>
  <si>
    <t>'RXN-CHTNH_v_FWD-rt4284'        12673.550496858717</t>
  </si>
  <si>
    <t>'RXN-CHTNS_c_FWD-rt0073'        19921.645679079124</t>
  </si>
  <si>
    <t>'RXN-CHTNS_c_FWD-rt0144'        19921.645679079124</t>
  </si>
  <si>
    <t>'RXN-CHTNS_c_FWD-rt0540'        19921.645679079124</t>
  </si>
  <si>
    <t>'RXN-CHTNS_c_FWD-rt1343'        19921.645679079124</t>
  </si>
  <si>
    <t>'RXN-CHTNS_c_FWD-rt1388'        19921.645679079124</t>
  </si>
  <si>
    <t>'RXN-CHTNS_c_FWD-rt6173'        19921.645679079124</t>
  </si>
  <si>
    <t>'RXN-CHTNS_c_FWD-rt6592'        19921.645679079124</t>
  </si>
  <si>
    <t>'RXN-CHTNS_c_FWD-rt7460'        19921.645679079124</t>
  </si>
  <si>
    <t>'RXN-CITCOAL_c_FWD-rt1454'      12673.550496858717</t>
  </si>
  <si>
    <t>'RXN-CITCOAL_c_REV-rt1454'      12673.550496858717</t>
  </si>
  <si>
    <t>'RXN-CITICITta_m_FWD-rt2146'    12673.550496858717</t>
  </si>
  <si>
    <t>'RXN-CITICITta_m_REV-rt2146'    12673.550496858717</t>
  </si>
  <si>
    <t>'RXN-CITICTta_x_FWD-SPONT'      12673.550496858717</t>
  </si>
  <si>
    <t>'RXN-CITICTta_x_REV-SPONT'      12673.550496858717</t>
  </si>
  <si>
    <t>'RXN-CITMALta_m_FWD-rt2146'     1806890.8964148785</t>
  </si>
  <si>
    <t>'RXN-CITMALta_m_REV-rt2146'     12673.550496858717</t>
  </si>
  <si>
    <t>'RXN-CITMALta_x_FWD-SPONT'      12673.550496858717</t>
  </si>
  <si>
    <t>'RXN-CITMALta_x_REV-SPONT'      12673.550496858717</t>
  </si>
  <si>
    <t>'RXN-CITt_c_e_FWD-SPONT'        12673.550496858717</t>
  </si>
  <si>
    <t>'RXN-CITt_c_e_REV-SPONT'        12673.550496858717</t>
  </si>
  <si>
    <t>'RXN-CITt3_m_FWD-rt2146'        12673.550496858717</t>
  </si>
  <si>
    <t>'RXN-CITt3_m_REV-rt2146'        1806890.8964148785</t>
  </si>
  <si>
    <t>'RXN-CLAH1_mm_FWD-UNKNOWN'      12673.550496858717</t>
  </si>
  <si>
    <t>'RXN-CLAH3_mm_FWD-UNKNOWN'      12673.550496858717</t>
  </si>
  <si>
    <t>'RXN-CLPNS_mm_FWD-rt8047'       12673.550496858717</t>
  </si>
  <si>
    <t>'RXN-CLt_c_e_FWD-rt6468'        12673.550496858717</t>
  </si>
  <si>
    <t>'RXN-CLt_c_e_REV-rt6468'        12673.550496858717</t>
  </si>
  <si>
    <t>'RXN-CMBOLHcis_c_FWD-rt4023'    12673.550496858717</t>
  </si>
  <si>
    <t>'RXN-CMBOLHcis_c_FWD-rt6386'    12673.550496858717</t>
  </si>
  <si>
    <t>'RXN-CMBOLHtrans_c_FWD-rt4023'  12673.550496858717</t>
  </si>
  <si>
    <t>'RXN-CMBOLHtrans_c_FWD-rt6386'  12673.550496858717</t>
  </si>
  <si>
    <t>'RXN-CMPA_c_FWD-rt3507' 12673.550496858717</t>
  </si>
  <si>
    <t>'RXN-CMPN_c_FWD-UNKNOWN'        12673.550496858717</t>
  </si>
  <si>
    <t>'RXN-CMPt_c_rm_FWD-SPONT'       12673.550496858717</t>
  </si>
  <si>
    <t>'RXN-CMPt_c_rm_REV-SPONT'       12673.550496858717</t>
  </si>
  <si>
    <t>'RXN-CMPt_m_mm_FWD-UNKNOWN'     12673.550496858717</t>
  </si>
  <si>
    <t>'RXN-CMPt_m_mm_REV-UNKNOWN'     12673.550496858717</t>
  </si>
  <si>
    <t>'RXN-CMUCOC_c_FWD-rt5764'       12673.550496858717</t>
  </si>
  <si>
    <t>'RXN-CMUCOC_c_REV-rt5764'       12673.550496858717</t>
  </si>
  <si>
    <t>'RXN-CO2t_c_e_FWD-SPONT'        12673.550496858717</t>
  </si>
  <si>
    <t>'RXN-CO2t_c_e_REV-SPONT'        12673.550496858717</t>
  </si>
  <si>
    <t>'RXN-CO2t_c_gm_FWD-SPONT'       12673.550496858717</t>
  </si>
  <si>
    <t>'RXN-CO2t_c_gm_REV-SPONT'       12673.550496858717</t>
  </si>
  <si>
    <t>'RXN-CO2t_c_m_FWD-SPONT'        12673.550496858717</t>
  </si>
  <si>
    <t>'RXN-CO2t_c_m_REV-SPONT'        12673.550496858717</t>
  </si>
  <si>
    <t>'RXN-CO2t_c_mm_FWD-SPONT'       12673.550496858717</t>
  </si>
  <si>
    <t>'RXN-CO2t_c_mm_REV-SPONT'       12673.550496858717</t>
  </si>
  <si>
    <t>'RXN-CO2t_c_n_FWD-SPONT'        12673.550496858717</t>
  </si>
  <si>
    <t>'RXN-CO2t_c_n_REV-SPONT'        12673.550496858717</t>
  </si>
  <si>
    <t>'RXN-CO2t_c_r_FWD-SPONT'        12673.550496858717</t>
  </si>
  <si>
    <t>'RXN-CO2t_c_r_REV-SPONT'        12673.550496858717</t>
  </si>
  <si>
    <t>'RXN-CO2t_c_rm_FWD-SPONT'       12673.550496858717</t>
  </si>
  <si>
    <t>'RXN-CO2t_c_rm_REV-SPONT'       12673.550496858717</t>
  </si>
  <si>
    <t>'RXN-CO2t_c_vm_FWD-SPONT'       12673.550496858717</t>
  </si>
  <si>
    <t>'RXN-CO2t_c_vm_REV-SPONT'       12673.550496858717</t>
  </si>
  <si>
    <t>'RXN-CO2t_c_x_FWD-SPONT'        12673.550496858717</t>
  </si>
  <si>
    <t>'RXN-CO2t_c_x_REV-SPONT'        12673.550496858717</t>
  </si>
  <si>
    <t>'RXN-COAt_c_l_FWD-SPONT'        12673.550496858717</t>
  </si>
  <si>
    <t>'RXN-COAt_c_l_REV-SPONT'        12673.550496858717</t>
  </si>
  <si>
    <t>'RXN-COAt_c_m_FWD-rt0548'       12673.550496858717</t>
  </si>
  <si>
    <t>'RXN-COAt_c_mm_FWD-UNKNOWN'     12673.550496858717</t>
  </si>
  <si>
    <t>'RXN-COAt_c_mm_REV-UNKNOWN'     12673.550496858717</t>
  </si>
  <si>
    <t>'RXN-COAt_c_n_FWD-SPONT'        12673.550496858717</t>
  </si>
  <si>
    <t>'RXN-COAt_c_n_REV-SPONT'        12673.550496858717</t>
  </si>
  <si>
    <t>'RXN-COAt_c_r_FWD-SPONT'        12673.550496858717</t>
  </si>
  <si>
    <t>'RXN-COAt_c_r_REV-SPONT'        12673.550496858717</t>
  </si>
  <si>
    <t>'RXN-COAt_c_rm_FWD-SPONT'       12673.550496858717</t>
  </si>
  <si>
    <t>'RXN-COAt_c_rm_REV-SPONT'       12673.550496858717</t>
  </si>
  <si>
    <t>'RXN-COAt_c_x_FWD-SPONT'        12673.550496858717</t>
  </si>
  <si>
    <t>'RXN-COAt_c_x_REV-SPONT'        12673.550496858717</t>
  </si>
  <si>
    <t>'RXN-COBALT2t_c_e_FWD-SPONT'    12673.550496858717</t>
  </si>
  <si>
    <t>'RXN-COBALT2t_c_x_FWD-SPONT'    12673.550496858717</t>
  </si>
  <si>
    <t>'RXN-COBALT2t_c_x_REV-SPONT'    12673.550496858717</t>
  </si>
  <si>
    <t>'RXN-compACYLCOA_c_FWD-SPONT'   12673.550496858717</t>
  </si>
  <si>
    <t>'RXN-compACYLCOA_c_REV-SPONT'   12673.550496858717</t>
  </si>
  <si>
    <t>'RXN-compACYLCOA_l_FWD-SPONT'   12673.550496858717</t>
  </si>
  <si>
    <t>'RXN-compACYLCOA_l_REV-SPONT'   12673.550496858717</t>
  </si>
  <si>
    <t>'RXN-compACYLCOA_m_FWD-SPONT'   12673.550496858717</t>
  </si>
  <si>
    <t>'RXN-compACYLCOA_m_REV-SPONT'   12673.550496858717</t>
  </si>
  <si>
    <t>'RXN-compACYLCOA_r_FWD-SPONT'   12673.550496858717</t>
  </si>
  <si>
    <t>'RXN-compACYLCOA_r_REV-SPONT'   12673.550496858717</t>
  </si>
  <si>
    <t>'RXN-compACYLCOA_rm_FWD-SPONT'  12673.550496858717</t>
  </si>
  <si>
    <t>'RXN-compACYLCOA_rm_REV-SPONT'  12673.550496858717</t>
  </si>
  <si>
    <t>'RXN-compACYLCOA_x_FWD-SPONT'   12673.550496858717</t>
  </si>
  <si>
    <t>'RXN-compACYLCOA_x_REV-SPONT'   12673.550496858717</t>
  </si>
  <si>
    <t>'RXN-compCER_g_FWD-SPONT'       12673.550496858717</t>
  </si>
  <si>
    <t>'RXN-compCER_g_REV-SPONT'       12673.550496858717</t>
  </si>
  <si>
    <t>'RXN-compCER_m_FWD-SPONT'       12673.550496858717</t>
  </si>
  <si>
    <t>'RXN-compCER_m_REV-SPONT'       12673.550496858717</t>
  </si>
  <si>
    <t>'RXN-compCER_r_FWD-SPONT'       12673.550496858717</t>
  </si>
  <si>
    <t>'RXN-compCER_r_REV-SPONT'       12673.550496858717</t>
  </si>
  <si>
    <t>'RXN-compFALPD_c_FWD-SPONT'     12673.550496858717</t>
  </si>
  <si>
    <t>'RXN-compFALPD_c_REV-SPONT'     12673.550496858717</t>
  </si>
  <si>
    <t>'RXN-compFALPD_en_FWD-SPONT'    12673.550496858717</t>
  </si>
  <si>
    <t>'RXN-compFALPD_en_REV-SPONT'    12673.550496858717</t>
  </si>
  <si>
    <t>'RXN-compFALPD_m_FWD-SPONT'     12673.550496858717</t>
  </si>
  <si>
    <t>'RXN-compFALPD_m_REV-SPONT'     12673.550496858717</t>
  </si>
  <si>
    <t>'RXN-compFALPD_mm_FWD-SPONT'    12673.550496858717</t>
  </si>
  <si>
    <t>'RXN-compFALPD_mm_REV-SPONT'    12673.550496858717</t>
  </si>
  <si>
    <t>'RXN-compFALPD_rm_FWD-SPONT'    12673.550496858717</t>
  </si>
  <si>
    <t>'RXN-compFALPD_rm_REV-SPONT'    12673.550496858717</t>
  </si>
  <si>
    <t>'RXN-CPLSPNEST_e_FWD-rt3377'    12673.550496858717</t>
  </si>
  <si>
    <t>'RXN-CPPPGO_c_FWD-rt5829'       174.1071207855129</t>
  </si>
  <si>
    <t>'RXN-CRN100t_c_m_FWD-rt0963'    12673.550496858717</t>
  </si>
  <si>
    <t>'RXN-CRN100t_c_x_FWD-rt7415_x'  12673.550496858717</t>
  </si>
  <si>
    <t>'RXN-CRN120t_c_m_FWD-rt0963'    12673.550496858717</t>
  </si>
  <si>
    <t>'RXN-CRN120t_c_x_FWD-rt7415_x'  12673.550496858717</t>
  </si>
  <si>
    <t>'RXN-CRN40t_c_m_FWD-rt0963'     12673.550496858717</t>
  </si>
  <si>
    <t>'RXN-CRN40t_c_x_FWD-rt7415_x'   12673.550496858717</t>
  </si>
  <si>
    <t>'RXN-CRN60t_c_m_FWD-rt0963'     12673.550496858717</t>
  </si>
  <si>
    <t>'RXN-CRN60t_c_x_FWD-rt7415_x'   12673.550496858717</t>
  </si>
  <si>
    <t>'RXN-CRN80t_c_m_FWD-rt0963'     12673.550496858717</t>
  </si>
  <si>
    <t>'RXN-CRN80t_c_x_FWD-rt7415_x'   12673.550496858717</t>
  </si>
  <si>
    <t>'RXN-CRNACRNt_c_m_FWD-rt0963'   12673.550496858717</t>
  </si>
  <si>
    <t>'RXN-CRNAT100_m_FWD-rt7415_m'   12673.550496858717</t>
  </si>
  <si>
    <t>'RXN-CRNAT100_x_FWD-rt5212_x'   12673.550496858717</t>
  </si>
  <si>
    <t>'RXN-CRNAT100_x_FWD-rt5877_x'   12673.550496858717</t>
  </si>
  <si>
    <t>'RXN-CRNAT120_m_FWD-rt7415_m'   12673.550496858717</t>
  </si>
  <si>
    <t>'RXN-CRNAT120_m_REV-rt7415_m'   12673.550496858717</t>
  </si>
  <si>
    <t>'RXN-CRNAT120_x_FWD-rt5212_x'   12673.550496858717</t>
  </si>
  <si>
    <t>'RXN-CRNAT120_x_FWD-rt5877_x'   12673.550496858717</t>
  </si>
  <si>
    <t>'RXN-CRNAT40_m_FWD-rt7415_m'    12673.550496858717</t>
  </si>
  <si>
    <t>'RXN-CRNAT40_x_FWD-rt5212_x'    12673.550496858717</t>
  </si>
  <si>
    <t>'RXN-CRNAT40_x_FWD-rt5877_x'    12673.550496858717</t>
  </si>
  <si>
    <t>'RXN-CRNAT60_m_FWD-rt7415_m'    12673.550496858717</t>
  </si>
  <si>
    <t>'RXN-CRNAT60_x_FWD-rt5212_x'    12673.550496858717</t>
  </si>
  <si>
    <t>'RXN-CRNAT60_x_FWD-rt5877_x'    12673.550496858717</t>
  </si>
  <si>
    <t>'RXN-CRNAT80_m_FWD-rt7415_m'    12673.550496858717</t>
  </si>
  <si>
    <t>'RXN-CRNAT80_x_FWD-rt5212_x'    12673.550496858717</t>
  </si>
  <si>
    <t>'RXN-CRNAT80_x_FWD-rt5877_x'    12673.550496858717</t>
  </si>
  <si>
    <t>'RXN-CRNCARt_c_x_FWD-SPONT'     12673.550496858717</t>
  </si>
  <si>
    <t>'RXN-CRNOAT_c_FWD-rt5212_c'     12673.550496858717</t>
  </si>
  <si>
    <t>'RXN-CRNOAT_m_FWD-rt0947'       12673.550496858717</t>
  </si>
  <si>
    <t>'RXN-CRNOAT_m_FWD-rt5877_m'     12673.550496858717</t>
  </si>
  <si>
    <t>'RXN-CRNOAT_x_FWD-rt5877_x'     12673.550496858717</t>
  </si>
  <si>
    <t>'RXN-CRNt_c_m_FWD-rt0963'       12673.550496858717</t>
  </si>
  <si>
    <t>'RXN-CRNt_c_x_FWD-SPONT'        12673.550496858717</t>
  </si>
  <si>
    <t>'RXN-CS_m_FWD-CIT13'    148030.16698251013</t>
  </si>
  <si>
    <t>'RXN-CS_m_FWD-rt2960'   148030.16698251013</t>
  </si>
  <si>
    <t>'RXN-CS_m_FWD-rt2963'   148030.16698251013</t>
  </si>
  <si>
    <t>'RXN-CS_x_FWD-rt0180'   12673.550496858717</t>
  </si>
  <si>
    <t>'RXN-CSND_c_FWD-rt6191' 12673.550496858717</t>
  </si>
  <si>
    <t>'RXN-CSNPURt_c_e_FWD-rt6644'    12673.550496858717</t>
  </si>
  <si>
    <t>'RXN-CSNPURt_c_e_REV-rt6644'    12673.550496858717</t>
  </si>
  <si>
    <t>'RXN-CSNtps_e_FWD-rt6190'       12673.550496858717</t>
  </si>
  <si>
    <t>'RXN-CTPCMPt_c_m_FWD-rt4019'    12673.550496858717</t>
  </si>
  <si>
    <t>'RXN-CTPS1_c_FWD-rt8107'        10384.300671947445</t>
  </si>
  <si>
    <t>'RXN-CTPS2_c_FWD-rt8107'        12673.550496858717</t>
  </si>
  <si>
    <t>'RXN-CTPt_c_rm_FWD-SPONT'       12673.550496858717</t>
  </si>
  <si>
    <t>'RXN-CTPt_c_rm_REV-SPONT'       12673.550496858717</t>
  </si>
  <si>
    <t>'RXN-CTPt_m_mm_FWD-UNKNOWN'     12673.550496858717</t>
  </si>
  <si>
    <t>'RXN-CTPt_m_mm_REV-UNKNOWN'     12673.550496858717</t>
  </si>
  <si>
    <t>'RXN-CTPt2_m_FWD-rt4019'        12673.550496858717</t>
  </si>
  <si>
    <t>'RXN-CU2t_c_e_FWD-UNKNOWN'      12673.550496858717</t>
  </si>
  <si>
    <t>'RXN-CYSItps_v_FWD-rt6589'      12673.550496858717</t>
  </si>
  <si>
    <t>'RXN-CYSS_c_FWD-rt3663' 1.0430766799079008</t>
  </si>
  <si>
    <t>'RXN-CYSTGL_c_FWD-rt1131'       125.33813484668572</t>
  </si>
  <si>
    <t>'RXN-CYStps_e_FWD-rt5861'       12673.550496858717</t>
  </si>
  <si>
    <t>'RXN-CYStps_e_REV-rt5861'       12673.550496858717</t>
  </si>
  <si>
    <t>'RXN-CYSTRS_c_FWD-rt1487'       4.7189236033690865</t>
  </si>
  <si>
    <t>'RXN-CYSTS_c_FWD-rt7344'        132.6866988045082</t>
  </si>
  <si>
    <t>'RXN-CYTD_c_FWD-rt7919' 12673.550496858717</t>
  </si>
  <si>
    <t>'RXN-CYTDK2_c_FWD-rt0265'       12673.550496858717</t>
  </si>
  <si>
    <t>'RXN-CYTDtps_e_FWD-rt5601'      12673.550496858717</t>
  </si>
  <si>
    <t>'RXN-CYTK1_c_FWD-UNKNOWN'       12673.550496858717</t>
  </si>
  <si>
    <t>'RXN-CYTK2_c_FWD-UNKNOWN'       12673.550496858717</t>
  </si>
  <si>
    <t>'RXN-CYTK2_c_REV-UNKNOWN'       12673.550496858717</t>
  </si>
  <si>
    <t>'RXN-DADA_c_FWD-rt8364' 12673.550496858717</t>
  </si>
  <si>
    <t>'RXN-DADK_c_FWD-rt3932' 12673.550496858717</t>
  </si>
  <si>
    <t>'RXN-DADK_c_REV-rt3932' 12673.550496858717</t>
  </si>
  <si>
    <t>'RXN-DADPt_c_n_FWD-SPONT'       12673.550496858717</t>
  </si>
  <si>
    <t>'RXN-DADPt_c_n_REV-SPONT'       12673.550496858717</t>
  </si>
  <si>
    <t>'RXN-DADt_c_e_FWD-SPONT'        12673.550496858717</t>
  </si>
  <si>
    <t>'RXN-DAG3Pabct_c_m_FWD-rt1060'  12673.550496858717</t>
  </si>
  <si>
    <t>'RXN-DAG3Pabct_c_m_REV-rt1060'  12673.550496858717</t>
  </si>
  <si>
    <t>'RXN-DAG3Pabct_c_m_FWD-rt4312'  12673.550496858717</t>
  </si>
  <si>
    <t>'RXN-DAG3Pabct_c_m_REV-rt4312'  12673.550496858717</t>
  </si>
  <si>
    <t>'RXN-DAGK_rm_FWD-rt1788'        238829.89887746822</t>
  </si>
  <si>
    <t>'RXN-DAGL_l_FWD-rt1378' 12673.550496858717</t>
  </si>
  <si>
    <t>'RXN-DAGL_m_FWD-rt0632' 12673.550496858717</t>
  </si>
  <si>
    <t>'RXN-DAGL_m_FWD-rt5949' 12673.550496858717</t>
  </si>
  <si>
    <t>'RXN-DAGt_c_l_FWD-SPONT'        12673.550496858717</t>
  </si>
  <si>
    <t>'RXN-DAGt_c_l_REV-SPONT'        12673.550496858717</t>
  </si>
  <si>
    <t>'RXN-DAGt_c_mm_FWD-SPONT'       12673.550496858717</t>
  </si>
  <si>
    <t>'RXN-DAGt_c_mm_REV-SPONT'       12673.550496858717</t>
  </si>
  <si>
    <t>'RXN-DAGt_c_n_FWD-SPONT'        12673.550496858717</t>
  </si>
  <si>
    <t>'RXN-DAGt_c_n_REV-SPONT'        12673.550496858717</t>
  </si>
  <si>
    <t>'RXN-DAGt_c_r_FWD-UNKNOWN'      12673.550496858717</t>
  </si>
  <si>
    <t>'RXN-DAGt_c_r_REV-UNKNOWN'      12673.550496858717</t>
  </si>
  <si>
    <t>'RXN-DAGt_c_rm_FWD-SPONT'       12673.550496858717</t>
  </si>
  <si>
    <t>'RXN-DAGt_c_rm_REV-SPONT'       12673.550496858717</t>
  </si>
  <si>
    <t>'RXN-DAGt_gm_rm_FWD-SPONT'      12673.550496858717</t>
  </si>
  <si>
    <t>'RXN-DAGt_gm_rm_REV-SPONT'      12673.550496858717</t>
  </si>
  <si>
    <t>'RXN-DANNt_c_e_FWD-SPONT'       12673.550496858717</t>
  </si>
  <si>
    <t>'RXN-DANNt_c_e_REV-SPONT'       12673.550496858717</t>
  </si>
  <si>
    <t>'RXN-DAO4hpro_x_FWD-rt3508'     12673.550496858717</t>
  </si>
  <si>
    <t>'RXN-DAO4hpro_x_FWD-rt7081'     12673.550496858717</t>
  </si>
  <si>
    <t>'RXN-DAO4hpro_x_FWD-rt7626'     12673.550496858717</t>
  </si>
  <si>
    <t>'RXN-DAOala_x_FWD-rt3508'       12673.550496858717</t>
  </si>
  <si>
    <t>'RXN-DAOala_x_FWD-rt7081'       12673.550496858717</t>
  </si>
  <si>
    <t>'RXN-DAOala_x_FWD-rt7626'       12673.550496858717</t>
  </si>
  <si>
    <t>'RXN-DAOarg_x_FWD-rt3508'       12673.550496858717</t>
  </si>
  <si>
    <t>'RXN-DAOarg_x_FWD-rt7081'       12673.550496858717</t>
  </si>
  <si>
    <t>'RXN-DAOarg_x_FWD-rt7626'       12673.550496858717</t>
  </si>
  <si>
    <t>'RXN-DAOgly_x_FWD-rt3508'       12673.550496858717</t>
  </si>
  <si>
    <t>'RXN-DAOgly_x_FWD-rt7081'       12673.550496858717</t>
  </si>
  <si>
    <t>'RXN-DAOgly_x_FWD-rt7626'       12673.550496858717</t>
  </si>
  <si>
    <t>'RXN-DAOorn_x_FWD-rt3508'       12673.550496858717</t>
  </si>
  <si>
    <t>'RXN-DAOorn_x_FWD-rt7081'       12673.550496858717</t>
  </si>
  <si>
    <t>'RXN-DAOorn_x_FWD-rt7626'       12673.550496858717</t>
  </si>
  <si>
    <t>'RXN-DAOpro_x_FWD-rt3508'       12673.550496858717</t>
  </si>
  <si>
    <t>'RXN-DAOpro_x_FWD-rt7081'       12673.550496858717</t>
  </si>
  <si>
    <t>'RXN-DAOpro_x_FWD-rt7626'       12673.550496858717</t>
  </si>
  <si>
    <t>'RXN-DB4PS_c_FWD-rt8298'        169.727184355154</t>
  </si>
  <si>
    <t>'RXN-DBTS_c_FWD-UNKNOWN'        12673.550496858717</t>
  </si>
  <si>
    <t>'RXN-DCAt_c_e_FWD-rt15442799'   12673.550496858717</t>
  </si>
  <si>
    <t>'RXN-DCAt_c_e_REV-rt15442799'   12673.550496858717</t>
  </si>
  <si>
    <t>'RXN-DCAt_c_x_FWD-rt5693'       12673.550496858717</t>
  </si>
  <si>
    <t>'RXN-DCAt_c_x_REV-rt5693'       12673.550496858717</t>
  </si>
  <si>
    <t>'RXN-DCAt_c_x_FWD-SPONT'        12673.550496858717</t>
  </si>
  <si>
    <t>'RXN-DCAt_c_x_REV-SPONT'        12673.550496858717</t>
  </si>
  <si>
    <t>'RXN-DCDPt_c_n_FWD-SPONT'       12673.550496858717</t>
  </si>
  <si>
    <t>'RXN-DCDPt_c_n_REV-SPONT'       12673.550496858717</t>
  </si>
  <si>
    <t>'RXN-DCMPDA_c_FWD-rt0757'       13404.363563748933</t>
  </si>
  <si>
    <t>'RXN-DCMPDA_c_FWD-rt8268'       13404.363563748933</t>
  </si>
  <si>
    <t>'RXN-DCTPD_c_FWD-rt0757'        12673.550496858717</t>
  </si>
  <si>
    <t>'RXN-DCYTD_c_FWD-rt7919'        12673.550496858717</t>
  </si>
  <si>
    <t>'RXN-DCYTt_c_e_FWD-SPONT'       12673.550496858717</t>
  </si>
  <si>
    <t>'RXN-DDCACOAt_c_l_FWD-SPONT'    12673.550496858717</t>
  </si>
  <si>
    <t>'RXN-DDCACOAt_c_l_REV-SPONT'    12673.550496858717</t>
  </si>
  <si>
    <t>'RXN-DDCACOAt_c_rm_FWD-SPONT'   12673.550496858717</t>
  </si>
  <si>
    <t>'RXN-DDCACOAt_c_rm_REV-SPONT'   12673.550496858717</t>
  </si>
  <si>
    <t>'RXN-DDCAt_c_e_FWD-rt15442799'  12673.550496858717</t>
  </si>
  <si>
    <t>'RXN-DDCAt_c_e_REV-rt15442799'  12673.550496858717</t>
  </si>
  <si>
    <t>'RXN-DDCAt_c_rm_FWD-SPONT'      12673.550496858717</t>
  </si>
  <si>
    <t>'RXN-DDCAt_c_rm_REV-SPONT'      12673.550496858717</t>
  </si>
  <si>
    <t>'RXN-DDCAt_c_x_FWD-rt5693'      12673.550496858717</t>
  </si>
  <si>
    <t>'RXN-DDCAt_c_x_REV-rt5693'      12673.550496858717</t>
  </si>
  <si>
    <t>'RXN-DDCAt_c_x_FWD-SPONT'       12673.550496858717</t>
  </si>
  <si>
    <t>'RXN-DDCAt_c_x_REV-SPONT'       12673.550496858717</t>
  </si>
  <si>
    <t>'RXN-DDCAt_l_rm_FWD-SPONT'      12673.550496858717</t>
  </si>
  <si>
    <t>'RXN-DDCAt_l_rm_REV-SPONT'      12673.550496858717</t>
  </si>
  <si>
    <t>'RXN-DDPA_c_FWD-rt2234_c'       12673.550496858717</t>
  </si>
  <si>
    <t>'RXN-DDPA_c_FWD-rt3787_c'       12673.550496858717</t>
  </si>
  <si>
    <t>'RXN-DDPA_m_FWD-rt2234_m'       12.125383544023103</t>
  </si>
  <si>
    <t>'RXN-DDPA_m_FWD-rt3787_m'       12.125383544023103</t>
  </si>
  <si>
    <t>'RXN-DECOAI82e_x_FWD-rt3539'    12673.550496858717</t>
  </si>
  <si>
    <t>'RXN-DECOAR102d_x_FWD-rt4860'   12673.550496858717</t>
  </si>
  <si>
    <t>'RXN-DECOAR103e_x_FWD-rt4860'   12673.550496858717</t>
  </si>
  <si>
    <t>'RXN-DECOAR82e_x_FWD-rt4860'    12673.550496858717</t>
  </si>
  <si>
    <t>'RXN-DGAT_l_FWD-rt8092_l'       12673.550496858717</t>
  </si>
  <si>
    <t>'RXN-DGAT_rm_FWD-rt8092_rm'     12673.550496858717</t>
  </si>
  <si>
    <t>'RXN-DGDPt_c_n_FWD-SPONT'       12673.550496858717</t>
  </si>
  <si>
    <t>'RXN-DGDPt_c_n_REV-SPONT'       12673.550496858717</t>
  </si>
  <si>
    <t>'RXN-DGK1_c_FWD-rt3157' 12673.550496858717</t>
  </si>
  <si>
    <t>'RXN-DGK1_c_REV-rt3157' 12673.550496858717</t>
  </si>
  <si>
    <t>'RXN-DGK1_c_FWD-rt3670' 12673.550496858717</t>
  </si>
  <si>
    <t>'RXN-DGK1_c_REV-rt3670' 12673.550496858717</t>
  </si>
  <si>
    <t>'RXN-DGLCND3H_c_FWD-rt2544'     12673.550496858717</t>
  </si>
  <si>
    <t>'RXN-DGLCND3H_c_REV-rt2544'     12673.550496858717</t>
  </si>
  <si>
    <t>'RXN-DGLCND5H_c_FWD-rt2544'     12673.550496858717</t>
  </si>
  <si>
    <t>'RXN-DGLCND5H_c_REV-rt2544'     12673.550496858717</t>
  </si>
  <si>
    <t>'RXN-DGPP_vm_FWD-rt4719'        12673.550496858717</t>
  </si>
  <si>
    <t>'RXN-DGSNt_c_e_FWD-SPONT'       12673.550496858717</t>
  </si>
  <si>
    <t>'RXN-DHAD1_c_FWD-rt6258'        12673.550496858717</t>
  </si>
  <si>
    <t>'RXN-DHAD1_m_FWD-rt1321'        21.063081068212725</t>
  </si>
  <si>
    <t>'RXN-DHAD2_c_FWD-rt6258'        12673.550496858717</t>
  </si>
  <si>
    <t>'RXN-DHAD2_m_FWD-rt1321'        21.063081068212725</t>
  </si>
  <si>
    <t>'RXN-DHAK_c_FWD-rt3901' 12673.550496858717</t>
  </si>
  <si>
    <t>'RXN-DHAPAT_l_FWD-rt5001_l'     12673.550496858717</t>
  </si>
  <si>
    <t>'RXN-DHAPAT_rm_FWD-rt5001_rm'   12673.550496858717</t>
  </si>
  <si>
    <t>'RXN-DHAPt_c_l_FWD-SPONT'       12673.550496858717</t>
  </si>
  <si>
    <t>'RXN-DHAPt_c_l_REV-SPONT'       12673.550496858717</t>
  </si>
  <si>
    <t>'RXN-DHAPt_c_m_FWD-SPONT'       12673.550496858717</t>
  </si>
  <si>
    <t>'RXN-DHAPt_c_m_REV-SPONT'       12673.550496858717</t>
  </si>
  <si>
    <t>'RXN-DHAPt_c_rm_FWD-SPONT'      12673.550496858717</t>
  </si>
  <si>
    <t>'RXN-DHAPt_c_rm_REV-SPONT'      12673.550496858717</t>
  </si>
  <si>
    <t>'RXN-DHAPt_c_x_FWD-UNKNOWN'     12673.550496858717</t>
  </si>
  <si>
    <t>'RXN-DHAPt_c_x_REV-UNKNOWN'     12673.550496858717</t>
  </si>
  <si>
    <t>'RXN-DHFRi_c_FWD-rt3791_c'      1711.7791985929025</t>
  </si>
  <si>
    <t>'RXN-DHFRi_m_FWD-rt3791_m'      12673.550496858717</t>
  </si>
  <si>
    <t>'RXN-DHFS_1_c_FWD-rt2092'       12673.550496858717</t>
  </si>
  <si>
    <t>'RXN-DHFt_c_m_FWD-SPONT'        12673.550496858717</t>
  </si>
  <si>
    <t>'RXN-DHFt_c_m_REV-SPONT'        12673.550496858717</t>
  </si>
  <si>
    <t>'RXN-DHNPA2i_m_FWD-rt6009'      12673.550496858717</t>
  </si>
  <si>
    <t>'RXN-DHNPTt_c_m_FWD-SPONT'      12673.550496858717</t>
  </si>
  <si>
    <t>'RXN-DHNPTt_c_m_REV-SPONT'      12673.550496858717</t>
  </si>
  <si>
    <t>'RXN-DHORDfum_c_FWD-rt6498'     18358.180115355324</t>
  </si>
  <si>
    <t>'RXN-DHORTS_c_FWD-rt3923'       12673.550496858717</t>
  </si>
  <si>
    <t>'RXN-DHORTS_c_REV-rt3923'       22232.734216902303</t>
  </si>
  <si>
    <t>'RXN-DHPM2_c_FWD-rt3509'        12673.550496858717</t>
  </si>
  <si>
    <t>'RXN-DHPM2_c_REV-rt3509'        12673.550496858717</t>
  </si>
  <si>
    <t>'RXN-DHPPDA2_c_FWD-rt7138'      1888.474949570073</t>
  </si>
  <si>
    <t>'RXN-DHPTS_m_FWD-rt6009'        12673.550496858717</t>
  </si>
  <si>
    <t>'RXN-DHPTt_c_m_FWD-SPONT'       12673.550496858717</t>
  </si>
  <si>
    <t>'RXN-DHPTt_c_m_REV-SPONT'       12673.550496858717</t>
  </si>
  <si>
    <t>'RXN-DHQS_c_FWD-rt3937' 30.242128677190745</t>
  </si>
  <si>
    <t>'RXN-DHQS_c_FWD-rt5884' 30.242128677190745</t>
  </si>
  <si>
    <t>'RXN-DHQTi_c_FWD-rt2204'        30.242128677190745</t>
  </si>
  <si>
    <t>'RXN-DHQTi_c_FWD-rt5884'        30.242128677190745</t>
  </si>
  <si>
    <t>'RXN-DINt_c_e_FWD-SPONT'        12673.550496858717</t>
  </si>
  <si>
    <t>'RXN-DIPS_c_FWD-rt8137' 12673.550496858717</t>
  </si>
  <si>
    <t>'RXN-DKMEOX_c_FWD-rt7962_c'     8.330316885724315</t>
  </si>
  <si>
    <t>'RXN-DKMPPH_c_FWD-rt7962_DKMPPH_c'      12673.550496858717</t>
  </si>
  <si>
    <t>'RXN-DM_gcald_c_FWD-UNKNOWN'    12673.550496858717</t>
  </si>
  <si>
    <t>'RXN-DMATT_c_FWD-rt4576'        41850.46921495864</t>
  </si>
  <si>
    <t>'RXN-DNADt_c_n_FWD-SPONT'       12673.550496858717</t>
  </si>
  <si>
    <t>'RXN-DNADt_c_n_REV-SPONT'       12673.550496858717</t>
  </si>
  <si>
    <t>'RXN-DNMPPA_c_FWD-rt6247'       12673.550496858717</t>
  </si>
  <si>
    <t>'RXN-DNTP_c_FWD-rt4736' 12673.550496858717</t>
  </si>
  <si>
    <t>'RXN-DNTPPA_c_FWD-UNKNOWN'      12673.550496858717</t>
  </si>
  <si>
    <t>'RXN-DOCOSAt_c_e_FWD-UNKNOWN'   12673.550496858717</t>
  </si>
  <si>
    <t>'RXN-DOCOSAt_c_e_REV-UNKNOWN'   12673.550496858717</t>
  </si>
  <si>
    <t>'RXN-DOCOSAt_c_l_FWD-UNKNOWN'   12673.550496858717</t>
  </si>
  <si>
    <t>'RXN-DOCOSAt_c_l_REV-UNKNOWN'   12673.550496858717</t>
  </si>
  <si>
    <t>'RXN-DOCOSAt_c_rm_FWD-UNKNOWN'  12673.550496858717</t>
  </si>
  <si>
    <t>'RXN-DOCOSAt_c_rm_REV-UNKNOWN'  12673.550496858717</t>
  </si>
  <si>
    <t>'RXN-DOCOSCOAt_c_en_FWD-SPONT'  12673.550496858717</t>
  </si>
  <si>
    <t>'RXN-DOCOSCOAt_c_en_REV-SPONT'  12673.550496858717</t>
  </si>
  <si>
    <t>'RXN-DOCOSCOAt_c_l_FWD-SPONT'   12673.550496858717</t>
  </si>
  <si>
    <t>'RXN-DOCOSCOAt_c_l_REV-SPONT'   12673.550496858717</t>
  </si>
  <si>
    <t>'RXN-DOCOSCOAt_c_rm_FWD-SPONT'  12673.550496858717</t>
  </si>
  <si>
    <t>'RXN-DOCOSCOAt_c_rm_REV-SPONT'  12673.550496858717</t>
  </si>
  <si>
    <t>'RXN-DOLDPP_c_FWD-rt5681'       12673.550496858717</t>
  </si>
  <si>
    <t>'RXN-DOLDPP_c_REV-rt5681'       12673.550496858717</t>
  </si>
  <si>
    <t>'RXN-DOLDPt_c_l_FWD-UNKNOWN'    12673.550496858717</t>
  </si>
  <si>
    <t>'RXN-DOLDPt_c_l_REV-UNKNOWN'    12673.550496858717</t>
  </si>
  <si>
    <t>'RXN-DOLDPt_c_r_FWD-UNKNOWN'    12673.550496858717</t>
  </si>
  <si>
    <t>'RXN-DOLDPt_c_r_REV-UNKNOWN'    12673.550496858717</t>
  </si>
  <si>
    <t>'RXN-DOLGLCPt_c_r_FWD-UNKNOWN'  12673.550496858717</t>
  </si>
  <si>
    <t>'RXN-DOLGLCPt_c_r_REV-UNKNOWN'  12673.550496858717</t>
  </si>
  <si>
    <t>'RXN-DOLK_c_FWD-rt0544' 12673.550496858717</t>
  </si>
  <si>
    <t>'RXN-DOLPMMT_r_FWD-PMT12'       12673.550496858717</t>
  </si>
  <si>
    <t>'RXN-DOLPMMT_r_FWD-rt3753'      12673.550496858717</t>
  </si>
  <si>
    <t>'RXN-DOLPMT_c_FWD-rt5116'       136141.65333041377</t>
  </si>
  <si>
    <t>'RXN-DOLPt_c_r_FWD-SPONT'       12673.550496858717</t>
  </si>
  <si>
    <t>'RXN-DOLPt_c_r_REV-SPONT'       12673.550496858717</t>
  </si>
  <si>
    <t>'RXN-DPCOAK_c_FWD-rt2746'       407.7894023375199</t>
  </si>
  <si>
    <t>'RXN-DPGM_c_FWD-rt1542' 12673.550496858717</t>
  </si>
  <si>
    <t>'RXN-DPGM_c_REV-rt1542' 12673.550496858717</t>
  </si>
  <si>
    <t>'RXN-DPGT_c_FWD-rt3441' 12673.550496858717</t>
  </si>
  <si>
    <t>'RXN-DPGT_c_REV-rt3441' 12673.550496858717</t>
  </si>
  <si>
    <t>'RXN-DPMVD_c_FWD-rt3542'        112011.91045641633</t>
  </si>
  <si>
    <t>'RXN-DPR_c_FWD-rt5909'  12673.550496858717</t>
  </si>
  <si>
    <t>'RXN-DPR_c_FWD-rt8154'  12673.550496858717</t>
  </si>
  <si>
    <t>'RXN-DRAPPRy_c_FWD-rt8469'      1917.951712622104</t>
  </si>
  <si>
    <t>'RXN-DRBK_c_FWD-rt2501' 12673.550496858717</t>
  </si>
  <si>
    <t>'RXN-DTMPK_c_FWD-rt6884'        3787.182174203938</t>
  </si>
  <si>
    <t>'RXN-DTTPt_c_FWD-SPONT' 12673.550496858717</t>
  </si>
  <si>
    <t>'RXN-DTTPt_c_REV-SPONT' 12673.550496858717</t>
  </si>
  <si>
    <t>'RXN-DUDPt_c_n_FWD-SPONT'       12673.550496858717</t>
  </si>
  <si>
    <t>'RXN-DUDPt_c_n_REV-SPONT'       12673.550496858717</t>
  </si>
  <si>
    <t>'RXN-DUMPt_c_n_FWD-SPONT'       12673.550496858717</t>
  </si>
  <si>
    <t>'RXN-DUMPt_c_n_REV-SPONT'       12673.550496858717</t>
  </si>
  <si>
    <t>'RXN-DURIK1_c_FWD-UNKNOWN'      12673.550496858717</t>
  </si>
  <si>
    <t>'RXN-DURIt_c_e_FWD-UNKNOWN'     12673.550496858717</t>
  </si>
  <si>
    <t>'RXN-DUTPDP_c_FWD-rt0031'       12673.550496858717</t>
  </si>
  <si>
    <t>'RXN-DUTPDP_c_FWD-rt5532'       12673.550496858717</t>
  </si>
  <si>
    <t>'RXN-DXHPSq9_c_FWD-rt1830'      12673.550496858717</t>
  </si>
  <si>
    <t>'RXN-E4HGLUt_c_m_FWD-SPONT'     12673.550496858717</t>
  </si>
  <si>
    <t>'RXN-E4HGLUt_c_m_REV-SPONT'     12673.550496858717</t>
  </si>
  <si>
    <t>'RXN-E4HGLUt_c_x_FWD-SPONT'     12673.550496858717</t>
  </si>
  <si>
    <t>'RXN-E4HGLUt_c_x_REV-SPONT'     12673.550496858717</t>
  </si>
  <si>
    <t>'RXN-E4Pt_c_m_FWD-SPONT'        12673.550496858717</t>
  </si>
  <si>
    <t>'RXN-E4Pt_c_m_REV-SPONT'        12673.550496858717</t>
  </si>
  <si>
    <t>'RXN-EAR100y_c_FWD-rt0302'      12673.550496858717</t>
  </si>
  <si>
    <t>'RXN-EAR120y_c_FWD-rt0302'      12673.550496858717</t>
  </si>
  <si>
    <t>'RXN-EAR140y_c_FWD-rt0302'      12673.550496858717</t>
  </si>
  <si>
    <t>'RXN-EAR160y_c_FWD-rt0302'      12673.550496858717</t>
  </si>
  <si>
    <t>'RXN-EAR180y_c_FWD-rt0302'      12673.550496858717</t>
  </si>
  <si>
    <t>'RXN-EAR40y_c_FWD-rt0302'       12673.550496858717</t>
  </si>
  <si>
    <t>'RXN-EAR40y_m_FWD-rt3469'       12673.550496858717</t>
  </si>
  <si>
    <t>'RXN-EAR60y_c_FWD-rt0302'       12673.550496858717</t>
  </si>
  <si>
    <t>'RXN-EAR60y_m_FWD-rt3469'       12673.550496858717</t>
  </si>
  <si>
    <t>'RXN-EAR80y_c_FWD-rt0302'       12673.550496858717</t>
  </si>
  <si>
    <t>'RXN-EAR80y_m_FWD-rt3469'       12673.550496858717</t>
  </si>
  <si>
    <t>'RXN-ECOAH100_m_FWD-rt6437'     12673.550496858717</t>
  </si>
  <si>
    <t>'RXN-ECOAH100_m_REV-rt6437'     12673.550496858717</t>
  </si>
  <si>
    <t>'RXN-ECOAH100_x_FWD-rt2994'     12673.550496858717</t>
  </si>
  <si>
    <t>'RXN-ECOAH100_x_FWD-rt8147'     12673.550496858717</t>
  </si>
  <si>
    <t>'RXN-ECOAH101e_x_FWD-rt2994'    12673.550496858717</t>
  </si>
  <si>
    <t>'RXN-ECOAH101e_x_FWD-rt8147'    12673.550496858717</t>
  </si>
  <si>
    <t>'RXN-ECOAH120_m_FWD-rt6437'     12673.550496858717</t>
  </si>
  <si>
    <t>'RXN-ECOAH120_m_REV-rt6437'     12673.550496858717</t>
  </si>
  <si>
    <t>'RXN-ECOAH120_x_FWD-rt2994'     12673.550496858717</t>
  </si>
  <si>
    <t>'RXN-ECOAH120_x_FWD-rt8147'     12673.550496858717</t>
  </si>
  <si>
    <t>'RXN-ECOAH121a_m_FWD-rt6437'    12673.550496858717</t>
  </si>
  <si>
    <t>'RXN-ECOAH121a_x_FWD-rt2994'    12673.550496858717</t>
  </si>
  <si>
    <t>'RXN-ECOAH121a_x_FWD-rt8147'    12673.550496858717</t>
  </si>
  <si>
    <t>'RXN-ECOAH121d_x_FWD-rt2994'    12673.550496858717</t>
  </si>
  <si>
    <t>'RXN-ECOAH121d_x_FWD-rt8147'    12673.550496858717</t>
  </si>
  <si>
    <t>'RXN-ECOAH122e_x_FWD-rt2994'    12673.550496858717</t>
  </si>
  <si>
    <t>'RXN-ECOAH122e_x_FWD-rt8147'    12673.550496858717</t>
  </si>
  <si>
    <t>'RXN-ECOAH140_m_FWD-rt6437'     12673.550496858717</t>
  </si>
  <si>
    <t>'RXN-ECOAH140_m_REV-rt6437'     12673.550496858717</t>
  </si>
  <si>
    <t>'RXN-ECOAH140_x_FWD-rt2994'     12673.550496858717</t>
  </si>
  <si>
    <t>'RXN-ECOAH140_x_FWD-rt8147'     12673.550496858717</t>
  </si>
  <si>
    <t>'RXN-ECOAH141b_m_FWD-rt6437'    12673.550496858717</t>
  </si>
  <si>
    <t>'RXN-ECOAH141b_x_FWD-rt2994'    12673.550496858717</t>
  </si>
  <si>
    <t>'RXN-ECOAH141b_x_FWD-rt8147'    12673.550496858717</t>
  </si>
  <si>
    <t>'RXN-ECOAH141c_m_FWD-rt6437'    12673.550496858717</t>
  </si>
  <si>
    <t>'RXN-ECOAH141c_x_FWD-rt2994'    12673.550496858717</t>
  </si>
  <si>
    <t>'RXN-ECOAH141c_x_FWD-rt8147'    12673.550496858717</t>
  </si>
  <si>
    <t>'RXN-ECOAH142_x_FWD-rt2994'     12673.550496858717</t>
  </si>
  <si>
    <t>'RXN-ECOAH142_x_FWD-rt8147'     12673.550496858717</t>
  </si>
  <si>
    <t>'RXN-ECOAH143_x_FWD-rt2994'     12673.550496858717</t>
  </si>
  <si>
    <t>'RXN-ECOAH143_x_FWD-rt8147'     12673.550496858717</t>
  </si>
  <si>
    <t>'RXN-ECOAH160_m_FWD-rt6437'     12673.550496858717</t>
  </si>
  <si>
    <t>'RXN-ECOAH160_m_REV-rt6437'     12673.550496858717</t>
  </si>
  <si>
    <t>'RXN-ECOAH160_x_FWD-rt2994'     12673.550496858717</t>
  </si>
  <si>
    <t>'RXN-ECOAH160_x_FWD-rt8147'     12673.550496858717</t>
  </si>
  <si>
    <t>'RXN-ECOAH161b_m_FWD-rt6437'    12673.550496858717</t>
  </si>
  <si>
    <t>'RXN-ECOAH161b_x_FWD-rt2994'    12673.550496858717</t>
  </si>
  <si>
    <t>'RXN-ECOAH161b_x_FWD-rt8147'    12673.550496858717</t>
  </si>
  <si>
    <t>'RXN-ECOAH161c_m_FWD-rt6437'    12673.550496858717</t>
  </si>
  <si>
    <t>'RXN-ECOAH161c_x_FWD-rt2994'    12673.550496858717</t>
  </si>
  <si>
    <t>'RXN-ECOAH161c_x_FWD-rt8147'    12673.550496858717</t>
  </si>
  <si>
    <t>'RXN-ECOAH162_x_FWD-rt2994'     12673.550496858717</t>
  </si>
  <si>
    <t>'RXN-ECOAH162_x_FWD-rt8147'     12673.550496858717</t>
  </si>
  <si>
    <t>'RXN-ECOAH163_x_FWD-rt2994'     12673.550496858717</t>
  </si>
  <si>
    <t>'RXN-ECOAH163_x_FWD-rt8147'     12673.550496858717</t>
  </si>
  <si>
    <t>'RXN-ECOAH180_m_FWD-rt6437'     12673.550496858717</t>
  </si>
  <si>
    <t>'RXN-ECOAH180_x_FWD-rt2994'     12673.550496858717</t>
  </si>
  <si>
    <t>'RXN-ECOAH180_x_FWD-rt8147'     12673.550496858717</t>
  </si>
  <si>
    <t>'RXN-ECOAH181a_m_FWD-rt6437'    12673.550496858717</t>
  </si>
  <si>
    <t>'RXN-ECOAH181a_x_FWD-rt2994'    12673.550496858717</t>
  </si>
  <si>
    <t>'RXN-ECOAH181a_x_FWD-rt8147'    12673.550496858717</t>
  </si>
  <si>
    <t>'RXN-ECOAH182_x_FWD-rt2994'     12673.550496858717</t>
  </si>
  <si>
    <t>'RXN-ECOAH182_x_FWD-rt8147'     12673.550496858717</t>
  </si>
  <si>
    <t>'RXN-ECOAH183_x_FWD-rt2994'     12673.550496858717</t>
  </si>
  <si>
    <t>'RXN-ECOAH183_x_FWD-rt8147'     12673.550496858717</t>
  </si>
  <si>
    <t>'RXN-ECOAH200_x_FWD-rt2994'     12673.550496858717</t>
  </si>
  <si>
    <t>'RXN-ECOAH200_x_FWD-rt8147'     12673.550496858717</t>
  </si>
  <si>
    <t>'RXN-ECOAH220_x_FWD-rt2994'     12673.550496858717</t>
  </si>
  <si>
    <t>'RXN-ECOAH220_x_FWD-rt8147'     12673.550496858717</t>
  </si>
  <si>
    <t>'RXN-ECOAH240_x_FWD-rt2994'     12673.550496858717</t>
  </si>
  <si>
    <t>'RXN-ECOAH240_x_FWD-rt8147'     12673.550496858717</t>
  </si>
  <si>
    <t>'RXN-ECOAH260_x_FWD-rt2994'     12673.550496858717</t>
  </si>
  <si>
    <t>'RXN-ECOAH260_x_FWD-rt8147'     12673.550496858717</t>
  </si>
  <si>
    <t>'RXN-ECOAH40_m_FWD-rt6437'      12673.550496858717</t>
  </si>
  <si>
    <t>'RXN-ECOAH40_m_REV-rt6437'      12673.550496858717</t>
  </si>
  <si>
    <t>'RXN-ECOAH40_x_FWD-rt2994'      12673.550496858717</t>
  </si>
  <si>
    <t>'RXN-ECOAH40_x_FWD-rt8147'      12673.550496858717</t>
  </si>
  <si>
    <t>'RXN-ECOAH60_m_FWD-rt6437'      12673.550496858717</t>
  </si>
  <si>
    <t>'RXN-ECOAH60_m_REV-rt6437'      12673.550496858717</t>
  </si>
  <si>
    <t>'RXN-ECOAH60_x_FWD-rt2994'      12673.550496858717</t>
  </si>
  <si>
    <t>'RXN-ECOAH60_x_FWD-rt8147'      12673.550496858717</t>
  </si>
  <si>
    <t>'RXN-ECOAH80_m_FWD-rt6437'      12673.550496858717</t>
  </si>
  <si>
    <t>'RXN-ECOAH80_m_REV-rt6437'      12673.550496858717</t>
  </si>
  <si>
    <t>'RXN-ECOAH80_x_FWD-rt2994'      12673.550496858717</t>
  </si>
  <si>
    <t>'RXN-ECOAH80_x_FWD-rt8147'      12673.550496858717</t>
  </si>
  <si>
    <t>'RXN-ECOAI101a_x_FWD-rt1925'    12673.550496858717</t>
  </si>
  <si>
    <t>'RXN-ECOAI101d_x_FWD-rt1925'    12673.550496858717</t>
  </si>
  <si>
    <t>'RXN-ECOAI102e_x_FWD-rt1925'    12673.550496858717</t>
  </si>
  <si>
    <t>'RXN-ECOAI121a_x_FWD-rt1925'    12673.550496858717</t>
  </si>
  <si>
    <t>'RXN-ECOAI121b_x_FWD-rt1925'    12673.550496858717</t>
  </si>
  <si>
    <t>'RXN-ECOAI122c_x_FWD-rt1925'    12673.550496858717</t>
  </si>
  <si>
    <t>'RXN-ECOAI122d_x_FWD-rt1925'    12673.550496858717</t>
  </si>
  <si>
    <t>'RXN-ECOAI123e_x_FWD-rt1925'    12673.550496858717</t>
  </si>
  <si>
    <t>'RXN-ECOAI141a_x_FWD-rt1925'    12673.550496858717</t>
  </si>
  <si>
    <t>'RXN-ECOAI142c_x_FWD-rt1925'    12673.550496858717</t>
  </si>
  <si>
    <t>'RXN-ECOAI81e_x_FWD-rt1925'     12673.550496858717</t>
  </si>
  <si>
    <t>'RXN-ECOAI82e_x_FWD-rt1925'     12673.550496858717</t>
  </si>
  <si>
    <t>'RXN-ECOAR122_x_FWD-rt4860'     12673.550496858717</t>
  </si>
  <si>
    <t>'RXN-ECOAR142_x_FWD-rt4860'     12673.550496858717</t>
  </si>
  <si>
    <t>'RXN-ECOAR200_rm_FWD-rt7873'    27121.898080948675</t>
  </si>
  <si>
    <t>'RXN-ECOAR220_rm_FWD-rt7873'    27121.898080948675</t>
  </si>
  <si>
    <t>'RXN-ECOAR240_rm_FWD-rt7873'    27121.898080948675</t>
  </si>
  <si>
    <t>'RXN-ECOAR260_rm_FWD-rt7873'    27121.898080948675</t>
  </si>
  <si>
    <t>'RXN-EGHLAT_c_FWD-rt0568_c'     12673.550496858717</t>
  </si>
  <si>
    <t>'RXN-EGHLAT_c_FWD-rt1784_c'     12673.550496858717</t>
  </si>
  <si>
    <t>'RXN-EGHLAT_m_FWD-rt5562_m'     12673.550496858717</t>
  </si>
  <si>
    <t>'RXN-EGHLAT_x_FWD-rt0568_x'     12673.550496858717</t>
  </si>
  <si>
    <t>'RXN-EGHLAT_x_FWD-rt5562_x'     12673.550496858717</t>
  </si>
  <si>
    <t>'RXN-ENO_c_FWD-rt0669'  108984.62770440038</t>
  </si>
  <si>
    <t>'RXN-ENO_c_REV-rt0669'  12673.550496858717</t>
  </si>
  <si>
    <t>'RXN-EPGALURS_e_FWD-rt2116'     12673.550496858717</t>
  </si>
  <si>
    <t>'RXN-EPISTt_c_e_FWD-rt6543'     12673.550496858717</t>
  </si>
  <si>
    <t>'RXN-EPISTt_c_e_REV-rt6543'     12673.550496858717</t>
  </si>
  <si>
    <t>'RXN-EPISTt_c_rm_FWD-SPONT'     12673.550496858717</t>
  </si>
  <si>
    <t>'RXN-EPISTt_c_rm_REV-SPONT'     12673.550496858717</t>
  </si>
  <si>
    <t>'RXN-EPISTt_l_rm_FWD-SPONT'     12673.550496858717</t>
  </si>
  <si>
    <t>'RXN-EPISTt_l_rm_REV-SPONT'     12673.550496858717</t>
  </si>
  <si>
    <t>'RXN-ERGSTESTt_c_rm_FWD-UNKNOWN'        12673.550496858717</t>
  </si>
  <si>
    <t>'RXN-ERGSTESTt_c_rm_REV-UNKNOWN'        12673.550496858717</t>
  </si>
  <si>
    <t>'RXN-ERGSTESTt_l_rm_FWD-UNKNOWN'        12673.550496858717</t>
  </si>
  <si>
    <t>'RXN-ERGSTESTt_l_rm_REV-UNKNOWN'        12673.550496858717</t>
  </si>
  <si>
    <t>'RXN-ERGSTGLCT_c_FWD-rt5466'    12673.550496858717</t>
  </si>
  <si>
    <t>'RXN-ERGSTt_c_e_FWD-rt6543'     12673.550496858717</t>
  </si>
  <si>
    <t>'RXN-ERGSTt_c_e_REV-rt6543'     12673.550496858717</t>
  </si>
  <si>
    <t>'RXN-ERGSTt_c_en_FWD-SPONT'     12673.550496858717</t>
  </si>
  <si>
    <t>'RXN-ERGSTt_c_en_REV-SPONT'     12673.550496858717</t>
  </si>
  <si>
    <t>'RXN-ERGSTt_c_l_FWD-SPONT'      12673.550496858717</t>
  </si>
  <si>
    <t>'RXN-ERGSTt_c_l_REV-SPONT'      12673.550496858717</t>
  </si>
  <si>
    <t>'RXN-ERGSTt_c_r_FWD-SPONT'      12673.550496858717</t>
  </si>
  <si>
    <t>'RXN-ERGSTt_c_r_REV-SPONT'      12673.550496858717</t>
  </si>
  <si>
    <t>'RXN-ERGSTt_c_rm_FWD-SPONT'     12673.550496858717</t>
  </si>
  <si>
    <t>'RXN-ERGSTt_c_rm_REV-SPONT'     12673.550496858717</t>
  </si>
  <si>
    <t>'RXN-ERGTETROLt_c_e_FWD-SPONT'  12673.550496858717</t>
  </si>
  <si>
    <t>'RXN-ERGTETROLt_c_e_REV-SPONT'  12673.550496858717</t>
  </si>
  <si>
    <t>'RXN-ERGTETROLt_c_r_FWD-SPONT'  12673.550496858717</t>
  </si>
  <si>
    <t>'RXN-ERGTETROLt_c_r_REV-SPONT'  12673.550496858717</t>
  </si>
  <si>
    <t>'RXN-ETACt_c_e_FWD-SPONT'       12673.550496858717</t>
  </si>
  <si>
    <t>'RXN-ETFOXRq9_c_FWD-CIR1AIM45'  12673.550496858717</t>
  </si>
  <si>
    <t>'RXN-ETFOXRq9_m_FWD-CIR1AIM45'  12673.550496858717</t>
  </si>
  <si>
    <t>'RXN-ETFOXRq9_m_REV-CIR1AIM45'  12673.550496858717</t>
  </si>
  <si>
    <t>'RXN-ETHAK_c_FWD-rt7614'        12673.550496858717</t>
  </si>
  <si>
    <t>'RXN-ETHAPT_rm_FWD-rt2983'      12673.550496858717</t>
  </si>
  <si>
    <t>'RXN-ETHAt_c_e_FWD-UNKNOWN'     12673.550496858717</t>
  </si>
  <si>
    <t>'RXN-ETHAt_c_e_REV-UNKNOWN'     12673.550496858717</t>
  </si>
  <si>
    <t>'RXN-ETNO2OX_c_FWD-rt3897'      12673.550496858717</t>
  </si>
  <si>
    <t>'RXN-ETOHt_c_e_FWD-SPONT'       12673.550496858717</t>
  </si>
  <si>
    <t>'RXN-ETOHt_c_e_REV-SPONT'       12673.550496858717</t>
  </si>
  <si>
    <t>'RXN-ETOHt_c_m_FWD-SPONT'       12673.550496858717</t>
  </si>
  <si>
    <t>'RXN-ETOHt_c_m_REV-SPONT'       12673.550496858717</t>
  </si>
  <si>
    <t>'RXN-F1PP_c_FWD-rt0208' 12673.550496858717</t>
  </si>
  <si>
    <t>'RXN-F1PP_c_FWD-rt5045' 12673.550496858717</t>
  </si>
  <si>
    <t>'RXN-FACOA120tabc_x_FWD-PXA12'  12673.550496858717</t>
  </si>
  <si>
    <t>'RXN-FACOA140tabc_x_FWD-PXA12'  12673.550496858717</t>
  </si>
  <si>
    <t>'RXN-FACOA160tabc_x_FWD-PXA12'  12673.550496858717</t>
  </si>
  <si>
    <t>'RXN-FACOA161tabc_x_FWD-PXA12'  12673.550496858717</t>
  </si>
  <si>
    <t>'RXN-FACOA180tabc_x_FWD-PXA12'  12673.550496858717</t>
  </si>
  <si>
    <t>'RXN-FACOA181tabc_x_FWD-PXA12'  12673.550496858717</t>
  </si>
  <si>
    <t>'RXN-FACOA182tabc_x_FWD-PXA12'  12673.550496858717</t>
  </si>
  <si>
    <t>'RXN-FACOA183tabc_x_FWD-PXA12'  12673.550496858717</t>
  </si>
  <si>
    <t>'RXN-FACOA200tabc_x_FWD-PXA12'  12673.550496858717</t>
  </si>
  <si>
    <t>'RXN-FACOA220tabc_x_FWD-PXA12'  12673.550496858717</t>
  </si>
  <si>
    <t>'RXN-FACOA240tabc_x_FWD-PXA12'  12673.550496858717</t>
  </si>
  <si>
    <t>'RXN-FACOA260tabc_x_FWD-PXA12'  12673.550496858717</t>
  </si>
  <si>
    <t>'RXN-FACOAE100_x_FWD-rt7680'    12673.550496858717</t>
  </si>
  <si>
    <t>'RXN-FACOAE120_c_FWD-rt4680'    12673.550496858717</t>
  </si>
  <si>
    <t>'RXN-FACOAE120_x_FWD-rt7680'    12673.550496858717</t>
  </si>
  <si>
    <t>'RXN-FACOAE140_c_FWD-rt4680'    12673.550496858717</t>
  </si>
  <si>
    <t>'RXN-FACOAE140_x_FWD-rt7680'    12673.550496858717</t>
  </si>
  <si>
    <t>'RXN-FACOAE160_c_FWD-rt0088'    12673.550496858717</t>
  </si>
  <si>
    <t>'RXN-FACOAE160_c_FWD-rt4680'    12673.550496858717</t>
  </si>
  <si>
    <t>'RXN-FACOAE160_x_FWD-rt7680'    12673.550496858717</t>
  </si>
  <si>
    <t>'RXN-FACOAE161_c_FWD-rt0088'    12673.550496858717</t>
  </si>
  <si>
    <t>'RXN-FACOAE161_c_FWD-rt4680'    12673.550496858717</t>
  </si>
  <si>
    <t>'RXN-FACOAE161_x_FWD-rt7680'    12673.550496858717</t>
  </si>
  <si>
    <t>'RXN-FACOAE180_c_FWD-rt0088'    12673.550496858717</t>
  </si>
  <si>
    <t>'RXN-FACOAE180_c_FWD-rt4680'    12673.550496858717</t>
  </si>
  <si>
    <t>'RXN-FACOAE180_x_FWD-rt7680'    12673.550496858717</t>
  </si>
  <si>
    <t>'RXN-FACOAE181_c_FWD-rt0088'    12673.550496858717</t>
  </si>
  <si>
    <t>'RXN-FACOAE181_c_FWD-rt4680'    12673.550496858717</t>
  </si>
  <si>
    <t>'RXN-FACOAE181_x_FWD-rt7680'    12673.550496858717</t>
  </si>
  <si>
    <t>'RXN-FACOAE182_c_FWD-rt0088'    12673.550496858717</t>
  </si>
  <si>
    <t>'RXN-FACOAE182_c_FWD-rt4680'    12673.550496858717</t>
  </si>
  <si>
    <t>'RXN-FACOAE182_x_FWD-rt7680'    12673.550496858717</t>
  </si>
  <si>
    <t>'RXN-FACOAE183_c_FWD-rt0088'    5.964650474526412</t>
  </si>
  <si>
    <t>'RXN-FACOAE183_c_FWD-rt4680'    5.964650474526412</t>
  </si>
  <si>
    <t>'RXN-FACOAE183_x_FWD-rt7680'    12673.550496858717</t>
  </si>
  <si>
    <t>'RXN-FACOAE40_x_FWD-rt7680'     12673.550496858717</t>
  </si>
  <si>
    <t>'RXN-FACOAE60_x_FWD-rt7680'     12673.550496858717</t>
  </si>
  <si>
    <t>'RXN-FACOAE80_x_FWD-rt7680'     12673.550496858717</t>
  </si>
  <si>
    <t>'RXN-FACOAL100_c_FWD-rt7532_c'  12673.550496858717</t>
  </si>
  <si>
    <t>'RXN-FACOAL100_x_FWD-rt4187'    12673.550496858717</t>
  </si>
  <si>
    <t>'RXN-FACOAL100_x_FWD-rt7761'    12673.550496858717</t>
  </si>
  <si>
    <t>'RXN-FACOAL120_c_FWD-rt7532_c'  12673.550496858717</t>
  </si>
  <si>
    <t>'RXN-FACOAL120_l_FWD-rt2799_l'  12673.550496858717</t>
  </si>
  <si>
    <t>'RXN-FACOAL120_rm_FWD-rt2799_rm'        12673.550496858717</t>
  </si>
  <si>
    <t>'RXN-FACOAL120_x_FWD-rt4187'    12673.550496858717</t>
  </si>
  <si>
    <t>'RXN-FACOAL120_x_FWD-rt7761'    12673.550496858717</t>
  </si>
  <si>
    <t>'RXN-FACOAL140_l_FWD-rt2799_l'  12673.550496858717</t>
  </si>
  <si>
    <t>'RXN-FACOAL140_rm_FWD-rt2799_rm'        12673.550496858717</t>
  </si>
  <si>
    <t>'RXN-FACOAL140_x_FWD-rt4187'    12673.550496858717</t>
  </si>
  <si>
    <t>'RXN-FACOAL140_x_FWD-rt7761'    12673.550496858717</t>
  </si>
  <si>
    <t>'RXN-FACOAL160_l_FWD-rt2799_l'  12673.550496858717</t>
  </si>
  <si>
    <t>'RXN-FACOAL160_rm_FWD-rt2799_rm'        2812.2169308045754</t>
  </si>
  <si>
    <t>'RXN-FACOAL160_x_FWD-rt4187'    12673.550496858717</t>
  </si>
  <si>
    <t>'RXN-FACOAL160_x_FWD-rt7761'    12673.550496858717</t>
  </si>
  <si>
    <t>'RXN-FACOAL161_l_FWD-rt2799_l'  12673.550496858717</t>
  </si>
  <si>
    <t>'RXN-FACOAL161_rm_FWD-rt2799_rm'        12673.550496858717</t>
  </si>
  <si>
    <t>'RXN-FACOAL161_x_FWD-rt4187'    12673.550496858717</t>
  </si>
  <si>
    <t>'RXN-FACOAL161_x_FWD-rt7761'    12673.550496858717</t>
  </si>
  <si>
    <t>'RXN-FACOAL180_l_FWD-rt2799_l'  12673.550496858717</t>
  </si>
  <si>
    <t>'RXN-FACOAL180_rm_FWD-rt2799_rm'        2812.2169308045754</t>
  </si>
  <si>
    <t>'RXN-FACOAL180_x_FWD-rt4187'    12673.550496858717</t>
  </si>
  <si>
    <t>'RXN-FACOAL180_x_FWD-rt7761'    12673.550496858717</t>
  </si>
  <si>
    <t>'RXN-FACOAL181_l_FWD-rt2799_l'  12673.550496858717</t>
  </si>
  <si>
    <t>'RXN-FACOAL181_rm_FWD-rt2799_rm'        2812.2169308045754</t>
  </si>
  <si>
    <t>'RXN-FACOAL181_x_FWD-rt4187'    12673.550496858717</t>
  </si>
  <si>
    <t>'RXN-FACOAL181_x_FWD-rt7761'    12673.550496858717</t>
  </si>
  <si>
    <t>'RXN-FACOAL182_l_FWD-rt2799_l'  12673.550496858717</t>
  </si>
  <si>
    <t>'RXN-FACOAL182_rm_FWD-rt2799_rm'        2812.2169308045754</t>
  </si>
  <si>
    <t>'RXN-FACOAL182_x_FWD-rt4187'    12673.550496858717</t>
  </si>
  <si>
    <t>'RXN-FACOAL182_x_FWD-rt7761'    12673.550496858717</t>
  </si>
  <si>
    <t>'RXN-FACOAL183_l_FWD-rt2799_l'  12673.550496858717</t>
  </si>
  <si>
    <t>'RXN-FACOAL183_rm_FWD-rt2799_rm'        2812.2169308045754</t>
  </si>
  <si>
    <t>'RXN-FACOAL183_x_FWD-rt4187'    12673.550496858717</t>
  </si>
  <si>
    <t>'RXN-FACOAL183_x_FWD-rt7761'    12673.550496858717</t>
  </si>
  <si>
    <t>'RXN-FACOAL200_en_FWD-rt7380'   12673.550496858717</t>
  </si>
  <si>
    <t>'RXN-FACOAL200_l_FWD-rt1544_l'  12673.550496858717</t>
  </si>
  <si>
    <t>'RXN-FACOAL200_rm_FWD-rt1544_rm'        12673.550496858717</t>
  </si>
  <si>
    <t>'RXN-FACOAL200_x_FWD-rt7761'    12673.550496858717</t>
  </si>
  <si>
    <t>'RXN-FACOAL220_en_FWD-rt7380'   12673.550496858717</t>
  </si>
  <si>
    <t>'RXN-FACOAL220_l_FWD-rt1544_l'  12673.550496858717</t>
  </si>
  <si>
    <t>'RXN-FACOAL220_rm_FWD-rt1544_rm'        214.59687059886318</t>
  </si>
  <si>
    <t>'RXN-FACOAL220_x_FWD-rt7761'    12673.550496858717</t>
  </si>
  <si>
    <t>'RXN-FACOAL240_en_FWD-rt7380'   12673.550496858717</t>
  </si>
  <si>
    <t>'RXN-FACOAL240_l_FWD-rt1544_l'  12673.550496858717</t>
  </si>
  <si>
    <t>'RXN-FACOAL240_rm_FWD-rt1544_rm'        12673.550496858717</t>
  </si>
  <si>
    <t>'RXN-FACOAL240_x_FWD-rt7761'    12673.550496858717</t>
  </si>
  <si>
    <t>'RXN-FACOAL260_en_FWD-rt7380'   12673.550496858717</t>
  </si>
  <si>
    <t>'RXN-FACOAL260_l_FWD-rt1544_l'  12673.550496858717</t>
  </si>
  <si>
    <t>'RXN-FACOAL260_rm_FWD-rt1544_rm'        12673.550496858717</t>
  </si>
  <si>
    <t>'RXN-FACOAL260_x_FWD-rt7761'    12673.550496858717</t>
  </si>
  <si>
    <t>'RXN-FACOAL40_c_FWD-rt7532_c'   12673.550496858717</t>
  </si>
  <si>
    <t>'RXN-FACOAL40o_x_FWD-rt6908'    12673.550496858717</t>
  </si>
  <si>
    <t>'RXN-FACOAL60_c_FWD-rt7532_c'   12673.550496858717</t>
  </si>
  <si>
    <t>'RXN-FACOAL80_c_FWD-rt7532_c'   12673.550496858717</t>
  </si>
  <si>
    <t>'RXN-FACOAL80_x_FWD-rt4187'     12673.550496858717</t>
  </si>
  <si>
    <t>'RXN-FACOAL80_x_FWD-rt7761'     12673.550496858717</t>
  </si>
  <si>
    <t>'RXN-FADH2t_c_m_FWD-rt5791'     12673.550496858717</t>
  </si>
  <si>
    <t>'RXN-FADt_c_m_FWD-rt5791'       12673.550496858717</t>
  </si>
  <si>
    <t>'RXN-FALDH_c_FWD-rt5740'        12673.550496858717</t>
  </si>
  <si>
    <t>'RXN-FALPDt_c_en_FWD-UNKNOWN'   12673.550496858717</t>
  </si>
  <si>
    <t>'RXN-FALPDt_c_en_REV-UNKNOWN'   12673.550496858717</t>
  </si>
  <si>
    <t>'RXN-FALPDt_c_l_FWD-UNKNOWN'    12673.550496858717</t>
  </si>
  <si>
    <t>'RXN-FALPDt_c_l_REV-UNKNOWN'    12673.550496858717</t>
  </si>
  <si>
    <t>'RXN-FALPDt_c_m_FWD-UNKNOWN'    12673.550496858717</t>
  </si>
  <si>
    <t>'RXN-FALPDt_c_m_REV-UNKNOWN'    12673.550496858717</t>
  </si>
  <si>
    <t>'RXN-FALPDt_c_mm_FWD-UNKNOWN'   12673.550496858717</t>
  </si>
  <si>
    <t>'RXN-FALPDt_c_mm_REV-UNKNOWN'   12673.550496858717</t>
  </si>
  <si>
    <t>'RXN-FALPDt_c_rm_FWD-UNKNOWN'   12673.550496858717</t>
  </si>
  <si>
    <t>'RXN-FALPDt_c_rm_REV-UNKNOWN'   12673.550496858717</t>
  </si>
  <si>
    <t>'RXN-FBA_c_FWD-rt7052'  81883.74776355259</t>
  </si>
  <si>
    <t>'RXN-FBA_c_REV-rt7052'  12673.550496858717</t>
  </si>
  <si>
    <t>'RXN-FBA2_c_FWD-rt7052' 12673.550496858717</t>
  </si>
  <si>
    <t>'RXN-FBA2_c_REV-rt7052' 12673.550496858717</t>
  </si>
  <si>
    <t>'RXN-FBA3_c_FWD-rt7052' 12673.550496858717</t>
  </si>
  <si>
    <t>'RXN-FBA3_c_REV-rt7052' 12673.550496858717</t>
  </si>
  <si>
    <t>'RXN-FBP_c_FWD-rt7055'  12673.550496858717</t>
  </si>
  <si>
    <t>'RXN-FBP2_c_FWD-rt6827' 12673.550496858717</t>
  </si>
  <si>
    <t>'RXN-FBP2_c_FWD-rt7376' 12673.550496858717</t>
  </si>
  <si>
    <t>'RXN-FCLT_m_FWD-rt7907' 147.0478217782026</t>
  </si>
  <si>
    <t>'RXN-FDH_c_FWD-rt3584'  12673.550496858717</t>
  </si>
  <si>
    <t>'RXN-FE2t_c_e_FWD-rt0996'       58.602871633891745</t>
  </si>
  <si>
    <t>'RXN-FE2t_c_e_FWD-rt2087'       12673.550496858717</t>
  </si>
  <si>
    <t>'RXN-FE2t_c_m_FWD-UNKNOWN'      12673.550496858717</t>
  </si>
  <si>
    <t>'RXN-FE3t_c_e_FWD-rt74770996'   0.0009198969209933276</t>
  </si>
  <si>
    <t>'RXN-FE3t_c_m_FWD-SPONT'        12673.550496858717</t>
  </si>
  <si>
    <t>'RXN-FE3t_c_m_REV-SPONT'        12673.550496858717</t>
  </si>
  <si>
    <t>'RXN-FECOOR_m_FWD-FECOORCPLX1'  543353036.2377454</t>
  </si>
  <si>
    <t>'RXN-FECOOR_m_FWD-FECOORCPLX2'  543353036.2377454</t>
  </si>
  <si>
    <t>'RXN-FECOOR_m_FWD-FECOORCPLX3'  543353036.2377454</t>
  </si>
  <si>
    <t>'RXN-FECOOR_m_FWD-FECOORCPLX4'  543353036.2377454</t>
  </si>
  <si>
    <t>'RXN-FECOSTt_c_rm_FWD-SPONT'    12673.550496858717</t>
  </si>
  <si>
    <t>'RXN-FECOSTt_c_rm_REV-SPONT'    12673.550496858717</t>
  </si>
  <si>
    <t>'RXN-FECOSTt_l_rm_FWD-SPONT'    12673.550496858717</t>
  </si>
  <si>
    <t>'RXN-FECOSTt_l_rm_REV-SPONT'    12673.550496858717</t>
  </si>
  <si>
    <t>'RXN-FECPOR_m_FWD-CCP1CYC7'     12673.550496858717</t>
  </si>
  <si>
    <t>'RXN-FECPOR_m_FWD-CCP1CYC7a'    12673.550496858717</t>
  </si>
  <si>
    <t>'RXN-FECRq9_m_FWD-FECRq9CPLX'   10660873.02656964</t>
  </si>
  <si>
    <t>'RXN-FER_c_FWD-rt7329'  12673.550496858717</t>
  </si>
  <si>
    <t>'RXN-FKYNH_c_FWD-rt0172'        12673.550496858717</t>
  </si>
  <si>
    <t>'RXN-FKYNH_c_FWD-rt3408'        12673.550496858717</t>
  </si>
  <si>
    <t>'RXN-FKYNH_c_FWD-rt6420'        12673.550496858717</t>
  </si>
  <si>
    <t>'RXN-FMETTRS_m_FWD-rt3531'      12673.550496858717</t>
  </si>
  <si>
    <t>'RXN-FMNAT_m_FWD-rt3174_m'      0.12176687772220686</t>
  </si>
  <si>
    <t>'RXN-FMNRx_c_FWD-rt8485'        0.001377517309124633</t>
  </si>
  <si>
    <t>'RXN-FMNRx2_c_FWD-rt8485'       12673.550496858717</t>
  </si>
  <si>
    <t>'RXN-FOLD3_m_FWD-rt6009'        12673.550496858717</t>
  </si>
  <si>
    <t>'RXN-FOLR_c_FWD-rt3791_c'       1711.7791985929025</t>
  </si>
  <si>
    <t>'RXN-FOLR_m_FWD-rt3791_m'       12673.550496858717</t>
  </si>
  <si>
    <t>'RXN-FOLt_c_e_FWD-SPONT'        12673.550496858717</t>
  </si>
  <si>
    <t>'RXN-FOLt_c_e_REV-SPONT'        12673.550496858717</t>
  </si>
  <si>
    <t>'RXN-FORt_c_e_FWD-UNKNOWN'      12673.550496858717</t>
  </si>
  <si>
    <t>'RXN-FORt_c_e_REV-UNKNOWN'      12673.550496858717</t>
  </si>
  <si>
    <t>'RXN-FORt_c_m_FWD-SPONT'        12673.550496858717</t>
  </si>
  <si>
    <t>'RXN-FRD_c_FWD-rt3052'  12673.550496858717</t>
  </si>
  <si>
    <t>'RXN-FRDPt_c_l_FWD-UNKNOWN'     12673.550496858717</t>
  </si>
  <si>
    <t>'RXN-FRDPt_c_l_REV-UNKNOWN'     12673.550496858717</t>
  </si>
  <si>
    <t>'RXN-FRDPt_c_m_FWD-SPONT'       12673.550496858717</t>
  </si>
  <si>
    <t>'RXN-FRDPt_c_m_REV-SPONT'       12673.550496858717</t>
  </si>
  <si>
    <t>'RXN-FRMDAH_c_FWD-rt7438'       12673.550496858717</t>
  </si>
  <si>
    <t>'RXN-FRMDH_c_FWD-rt6471'        12673.550496858717</t>
  </si>
  <si>
    <t>'RXN-FRMDH_c_REV-rt6471'        12673.550496858717</t>
  </si>
  <si>
    <t>'RXN-FRTT_c_FWD-rt8135' 12673.550496858717</t>
  </si>
  <si>
    <t>'RXN-FRTT_l_FWD-rt4281' 385142.1251088921</t>
  </si>
  <si>
    <t>'RXN-FRUK_c_FWD-UNKNOWN'        12673.550496858717</t>
  </si>
  <si>
    <t>'RXN-FRUtps_e_FWD-rt1375'       12673.550496858717</t>
  </si>
  <si>
    <t>'RXN-FRUtps_e_FWD-rt1480'       12673.550496858717</t>
  </si>
  <si>
    <t>'RXN-FRUtps_e_FWD-rt2496'       12673.550496858717</t>
  </si>
  <si>
    <t>'RXN-FRUtps_e_FWD-rt2707'       12673.550496858717</t>
  </si>
  <si>
    <t>'RXN-FRUtps_e_FWD-rt2833'       12673.550496858717</t>
  </si>
  <si>
    <t>'RXN-FRUtps_e_FWD-rt3556'       12673.550496858717</t>
  </si>
  <si>
    <t>'RXN-FRUtps_e_FWD-rt7817'       12673.550496858717</t>
  </si>
  <si>
    <t>'RXN-FTHFCL_c_FWD-rt4194'       12673.550496858717</t>
  </si>
  <si>
    <t>'RXN-FTHFL_c_FWD-UNKNOWN'       12673.550496858717</t>
  </si>
  <si>
    <t>'RXN-FTHFL_c_REV-UNKNOWN'       12673.550496858717</t>
  </si>
  <si>
    <t>'RXN-FTHFL_m_FWD-rt6998'        12673.550496858717</t>
  </si>
  <si>
    <t>'RXN-FTHFL_m_REV-rt6998'        12673.550496858717</t>
  </si>
  <si>
    <t>'RXN-FUM_c_FWD-rt5633_c'        11034.906534358564</t>
  </si>
  <si>
    <t>'RXN-FUM_c_REV-rt5633_c'        12673.550496858717</t>
  </si>
  <si>
    <t>'RXN-FUM_m_FWD-rt5633_m'        588101.9213288793</t>
  </si>
  <si>
    <t>'RXN-FUM_m_REV-rt5633_m'        12673.550496858717</t>
  </si>
  <si>
    <t>'RXN-FUMACACH_c_FWD-rt3594'     12673.550496858717</t>
  </si>
  <si>
    <t>'RXN-FUMACACH_c_REV-rt3594'     12673.550496858717</t>
  </si>
  <si>
    <t>'RXN-FUMACACH_m_FWD-rt3874'     12673.550496858717</t>
  </si>
  <si>
    <t>'RXN-FUMACACH_m_FWD-rt7056'     12673.550496858717</t>
  </si>
  <si>
    <t>'RXN-FUMACACH_m_FWD-rt7624'     12673.550496858717</t>
  </si>
  <si>
    <t>'RXN-FUMt_c_e_FWD-SPONT'        12673.550496858717</t>
  </si>
  <si>
    <t>'RXN-FUMt_c_e_REV-SPONT'        12673.550496858717</t>
  </si>
  <si>
    <t>'RXN-G00006t_c_r_FWD-UNKNOWN'   12673.550496858717</t>
  </si>
  <si>
    <t>'RXN-G00006t_c_r_REV-UNKNOWN'   12673.550496858717</t>
  </si>
  <si>
    <t>'RXN-G00011t_g_r_FWD-UNKNOWN'   12673.550496858717</t>
  </si>
  <si>
    <t>'RXN-G00011t_g_r_REV-UNKNOWN'   12673.550496858717</t>
  </si>
  <si>
    <t>'RXN-G13027t_g_r_FWD-UNKNOWN'   12673.550496858717</t>
  </si>
  <si>
    <t>'RXN-G13027t_g_r_REV-UNKNOWN'   12673.550496858717</t>
  </si>
  <si>
    <t>'RXN-G3PAT_l_FWD-rt2297_l'      12673.550496858717</t>
  </si>
  <si>
    <t>'RXN-G3PAT_rm_FWD-rt2297_rm'    117209.92258797577</t>
  </si>
  <si>
    <t>'RXN-G3PAT_rm_FWD-rt7067'       117209.92258797577</t>
  </si>
  <si>
    <t>'RXN-G3PCt_c_e_FWD-rt4413'      12673.550496858717</t>
  </si>
  <si>
    <t>'RXN-G3PCt_c_e_REV-rt4413'      12673.550496858717</t>
  </si>
  <si>
    <t>'RXN-G3PCt_c_en_FWD-UNKNOWN'    12673.550496858717</t>
  </si>
  <si>
    <t>'RXN-G3PCt_c_en_REV-UNKNOWN'    12673.550496858717</t>
  </si>
  <si>
    <t>'RXN-G3PCt_c_rm_FWD-SPONT'      12673.550496858717</t>
  </si>
  <si>
    <t>'RXN-G3PCt_c_rm_REV-SPONT'      12673.550496858717</t>
  </si>
  <si>
    <t>'RXN-G3PD1i_m_FWD-rt6208_m'     12673.550496858717</t>
  </si>
  <si>
    <t>'RXN-G3PD1i_x_FWD-rt3786_x'     12673.550496858717</t>
  </si>
  <si>
    <t>'RXN-G3PD1r_c_FWD-rt3786_c'     23589.08376480753</t>
  </si>
  <si>
    <t>'RXN-G3PD1r_c_REV-rt3786_c'     12673.550496858717</t>
  </si>
  <si>
    <t>'RXN-G3PD1r_c_FWD-rt6208_c'     23589.08376480753</t>
  </si>
  <si>
    <t>'RXN-G3PD1r_c_REV-rt6208_c'     12673.550496858717</t>
  </si>
  <si>
    <t>'RXN-G3PDf_m_FWD-rt2671'        12673.550496858717</t>
  </si>
  <si>
    <t>'RXN-G3PIt_c_e_FWD-rt4413'      12673.550496858717</t>
  </si>
  <si>
    <t>'RXN-G3PIt_c_e_REV-rt4413'      12673.550496858717</t>
  </si>
  <si>
    <t>'RXN-G3PIt_c_en_FWD-UNKNOWN'    12673.550496858717</t>
  </si>
  <si>
    <t>'RXN-G3PIt_c_en_REV-UNKNOWN'    12673.550496858717</t>
  </si>
  <si>
    <t>'RXN-G3PT_c_FWD-rt0092' 12673.550496858717</t>
  </si>
  <si>
    <t>'RXN-G5SADr_c_FWD-SPONT'        12673.550496858717</t>
  </si>
  <si>
    <t>'RXN-G5SADr_c_REV-SPONT'        12673.550496858717</t>
  </si>
  <si>
    <t>'RXN-G5SADr_m_FWD-SPONT'        12673.550496858717</t>
  </si>
  <si>
    <t>'RXN-G5SADr_m_REV-SPONT'        12673.550496858717</t>
  </si>
  <si>
    <t>'RXN-G5SDy_c_FWD-rt7905'        6.433402568300543</t>
  </si>
  <si>
    <t>'RXN-G6PDA_c_FWD-UNKNOWN'       12673.550496858717</t>
  </si>
  <si>
    <t>'RXN-G6PDH2i_c_FWD-rt1632'      7113.248102385891</t>
  </si>
  <si>
    <t>'RXN-G6PE_c_FWD-rt8255' 12673.550496858717</t>
  </si>
  <si>
    <t>'RXN-G6PE_c_REV-rt8255' 12673.550496858717</t>
  </si>
  <si>
    <t>'RXN-GALKi_c_FWD-rt5622'        12673.550496858717</t>
  </si>
  <si>
    <t>'RXN-GALOX_e_FWD-rt0174'        12673.550496858717</t>
  </si>
  <si>
    <t>'RXN-GALT_c_FWD-rt2964' 12673.550496858717</t>
  </si>
  <si>
    <t>'RXN-GALtps_e_FWD-rt2336'       12673.550496858717</t>
  </si>
  <si>
    <t>'RXN-GALtps_e_FWD-rt2833'       12673.550496858717</t>
  </si>
  <si>
    <t>'RXN-GALtps_e_FWD-rt3556'       12673.550496858717</t>
  </si>
  <si>
    <t>'RXN-GALtps_e_FWD-rt7817'       12673.550496858717</t>
  </si>
  <si>
    <t>'RXN-GALUi_c_FWD-rt3384'        41537.79701711968</t>
  </si>
  <si>
    <t>'RXN-GALUi_c_REV-rt3384'        12673.550496858717</t>
  </si>
  <si>
    <t>'RXN-GAM6Pt_c_FWD-SPONT'        12673.550496858717</t>
  </si>
  <si>
    <t>'RXN-GAM6Pt_c_REV-SPONT'        12673.550496858717</t>
  </si>
  <si>
    <t>'RXN-GAPD_c_FWD-rt2245' 255717.39935528656</t>
  </si>
  <si>
    <t>'RXN-GAPD_c_REV-rt2245' 12673.550496858717</t>
  </si>
  <si>
    <t>'RXN-GAPD_c_FWD-rt3311' 255717.39935528656</t>
  </si>
  <si>
    <t>'RXN-GAPD_c_REV-rt3311' 12673.550496858717</t>
  </si>
  <si>
    <t>'RXN-GARFT_c_FWD-rt5227'        25274.0129756426</t>
  </si>
  <si>
    <t>'RXN-GBBOX_c_FWD-rt6692_c'      12673.550496858717</t>
  </si>
  <si>
    <t>'RXN-GCALDt_c_e_FWD-SPONT'      12673.550496858717</t>
  </si>
  <si>
    <t>'RXN-GCALDt_c_e_REV-SPONT'      12673.550496858717</t>
  </si>
  <si>
    <t>'RXN-GCALDt_c_m_FWD-SPONT'      12673.550496858717</t>
  </si>
  <si>
    <t>'RXN-GCALDt_c_m_REV-SPONT'      12673.550496858717</t>
  </si>
  <si>
    <t>'RXN-GDPMANNt_c_g_FWD-UNKNOWN'  12673.550496858717</t>
  </si>
  <si>
    <t>'RXN-GDPMANNt_c_g_REV-UNKNOWN'  12673.550496858717</t>
  </si>
  <si>
    <t>'RXN-GDPMANt_c_g_FWD-rt4177'    12673.550496858717</t>
  </si>
  <si>
    <t>'RXN-GDPt_c_g_FWD-SPONT'        12673.550496858717</t>
  </si>
  <si>
    <t>'RXN-GDPt_c_g_REV-SPONT'        12673.550496858717</t>
  </si>
  <si>
    <t>'RXN-GDPt_c_n_FWD-SPONT'        12673.550496858717</t>
  </si>
  <si>
    <t>'RXN-GDPt_c_n_REV-SPONT'        12673.550496858717</t>
  </si>
  <si>
    <t>'RXN-GENERIC_ca2metal2_c_FWD-SPONT'     12673.550496858717</t>
  </si>
  <si>
    <t>'RXN-GENERIC_ca2metal2_e_FWD-SPONT'     12673.550496858717</t>
  </si>
  <si>
    <t>'RXN-GENERIC_cobalt2metal2_c_FWD-SPONT' 12673.550496858717</t>
  </si>
  <si>
    <t>'RXN-GENERIC_cobalt2metal2_e_FWD-SPONT' 12673.550496858717</t>
  </si>
  <si>
    <t>'RXN-GENERIC_cu2metal2_c_FWD-SPONT'     12673.550496858717</t>
  </si>
  <si>
    <t>'RXN-GENERIC_cu2metal2_e_FWD-SPONT'     12673.550496858717</t>
  </si>
  <si>
    <t>'RXN-GENERIC_fe2feCATION_c_FWD-SPONT'   12673.550496858717</t>
  </si>
  <si>
    <t>'RXN-GENERIC_fe2feCATION_e_FWD-SPONT'   12673.550496858717</t>
  </si>
  <si>
    <t>'RXN-GENERIC_fe2feCATION_m_FWD-SPONT'   12673.550496858717</t>
  </si>
  <si>
    <t>'RXN-GENERIC_fe2metal2_c_FWD-SPONT'     12673.550496858717</t>
  </si>
  <si>
    <t>'RXN-GENERIC_fe2metal2_e_FWD-SPONT'     12673.550496858717</t>
  </si>
  <si>
    <t>'RXN-GENERIC_fe2metal2_m_FWD-SPONT'     12673.550496858717</t>
  </si>
  <si>
    <t>'RXN-GENERIC_fe3feCATION_c_FWD-SPONT'   12673.550496858717</t>
  </si>
  <si>
    <t>'RXN-GENERIC_fe3feCATION_e_FWD-SPONT'   12673.550496858717</t>
  </si>
  <si>
    <t>'RXN-GENERIC_hCATION1_c_FWD-SPONT'      12673.550496858717</t>
  </si>
  <si>
    <t>'RXN-GENERIC_hCATION1_e_FWD-SPONT'      12673.550496858717</t>
  </si>
  <si>
    <t>'RXN-GENERIC_hCATION1_en_FWD-SPONT'     12673.550496858717</t>
  </si>
  <si>
    <t>'RXN-GENERIC_hCATION1_g_FWD-SPONT'      12673.550496858717</t>
  </si>
  <si>
    <t>'RXN-GENERIC_hCATION1_gm_FWD-SPONT'     12673.550496858717</t>
  </si>
  <si>
    <t>'RXN-GENERIC_hCATION1_l_FWD-SPONT'      12673.550496858717</t>
  </si>
  <si>
    <t>'RXN-GENERIC_hCATION1_m_FWD-SPONT'      12673.550496858717</t>
  </si>
  <si>
    <t>'RXN-GENERIC_hCATION1_mm_FWD-SPONT'     12673.550496858717</t>
  </si>
  <si>
    <t>'RXN-GENERIC_hCATION1_n_FWD-SPONT'      12673.550496858717</t>
  </si>
  <si>
    <t>'RXN-GENERIC_hCATION1_r_FWD-SPONT'      12673.550496858717</t>
  </si>
  <si>
    <t>'RXN-GENERIC_hCATION1_rm_FWD-SPONT'     12673.550496858717</t>
  </si>
  <si>
    <t>'RXN-GENERIC_hCATION1_v_FWD-SPONT'      12673.550496858717</t>
  </si>
  <si>
    <t>'RXN-GENERIC_hCATION1_vm_FWD-SPONT'     12673.550496858717</t>
  </si>
  <si>
    <t>'RXN-GENERIC_hCATION1_x_FWD-SPONT'      12673.550496858717</t>
  </si>
  <si>
    <t>'RXN-GENERIC_hemeAheme_c_FWD-SPONT'     12673.550496858717</t>
  </si>
  <si>
    <t>'RXN-GENERIC_hemeAheme_m_FWD-SPONT'     12673.550496858717</t>
  </si>
  <si>
    <t>'RXN-GENERIC_hemeOheme_m_FWD-SPONT'     12673.550496858717</t>
  </si>
  <si>
    <t>'RXN-GENERIC_kCATION1_c_FWD-SPONT'      12673.550496858717</t>
  </si>
  <si>
    <t>'RXN-GENERIC_kCATION1_e_FWD-SPONT'      12673.550496858717</t>
  </si>
  <si>
    <t>'RXN-GENERIC_kCATION1_m_FWD-SPONT'      12673.550496858717</t>
  </si>
  <si>
    <t>'RXN-GENERIC_mg2metal2_c_FWD-SPONT'     12673.550496858717</t>
  </si>
  <si>
    <t>'RXN-GENERIC_mg2metal2_e_FWD-SPONT'     12673.550496858717</t>
  </si>
  <si>
    <t>'RXN-GENERIC_mg2mg2ormn2_c_FWD-SPONT'   12673.550496858717</t>
  </si>
  <si>
    <t>'RXN-GENERIC_mg2mg2ormn2_e_FWD-SPONT'   12673.550496858717</t>
  </si>
  <si>
    <t>'RXN-GENERIC_mn2metal2_c_FWD-SPONT'     12673.550496858717</t>
  </si>
  <si>
    <t>'RXN-GENERIC_mn2metal2_e_FWD-SPONT'     12673.550496858717</t>
  </si>
  <si>
    <t>'RXN-GENERIC_mn2mg2ormn2_c_FWD-SPONT'   12673.550496858717</t>
  </si>
  <si>
    <t>'RXN-GENERIC_mn2mg2ormn2_e_FWD-SPONT'   12673.550496858717</t>
  </si>
  <si>
    <t>'RXN-GENERIC_na1CATION1_c_FWD-SPONT'    12673.550496858717</t>
  </si>
  <si>
    <t>'RXN-GENERIC_na1CATION1_e_FWD-SPONT'    12673.550496858717</t>
  </si>
  <si>
    <t>'RXN-GENERIC_ni2metal2_c_FWD-SPONT'     12673.550496858717</t>
  </si>
  <si>
    <t>'RXN-GENERIC_ni2metal2_e_FWD-SPONT'     12673.550496858717</t>
  </si>
  <si>
    <t>'RXN-GENERIC_phemeheme_m_FWD-SPONT'     12673.550496858717</t>
  </si>
  <si>
    <t>'RXN-GENERIC_shemeheme_c_FWD-SPONT'     12673.550496858717</t>
  </si>
  <si>
    <t>'RXN-GENERIC_zn2metal2_c_FWD-SPONT'     12673.550496858717</t>
  </si>
  <si>
    <t>'RXN-GENERIC_zn2metal2_e_FWD-SPONT'     12673.550496858717</t>
  </si>
  <si>
    <t>'RXN-GF6PTA_c_FWD-rt3731'       12673.550496858717</t>
  </si>
  <si>
    <t>'RXN-GGTT_c_FWD-UNKNOWN'        12673.550496858717</t>
  </si>
  <si>
    <t>'RXN-GGTT_l_FWD-rt4281' 385142.1251088921</t>
  </si>
  <si>
    <t>'RXN-GHMT2r_c_FWD-rt1299'       5093.335934130148</t>
  </si>
  <si>
    <t>'RXN-GHMT2r_c_REV-rt1299'       12673.550496858717</t>
  </si>
  <si>
    <t>'RXN-GHMT2r_m_FWD-UNKNOWN'      12673.550496858717</t>
  </si>
  <si>
    <t>'RXN-GHMT2r_m_REV-UNKNOWN'      12673.550496858717</t>
  </si>
  <si>
    <t>'RXN-GHMT3_m_FWD-UNKNOWN'       12673.550496858717</t>
  </si>
  <si>
    <t>'RXN-GK1_c_FWD-rt3157'  3398.227331786957</t>
  </si>
  <si>
    <t>'RXN-GK1_c_FWD-rt3670'  3398.227331786957</t>
  </si>
  <si>
    <t>'RXN-GK2_c_FWD-rt3157'  12673.550496858717</t>
  </si>
  <si>
    <t>'RXN-GK2_c_REV-rt3157'  12673.550496858717</t>
  </si>
  <si>
    <t>'RXN-GLCDx_c_FWD-rt0298'        12673.550496858717</t>
  </si>
  <si>
    <t>'RXN-GLCDx_c_REV-rt0298'        12673.550496858717</t>
  </si>
  <si>
    <t>'RXN-GLCDx_c_FWD-rt5828'        12673.550496858717</t>
  </si>
  <si>
    <t>'RXN-GLCDx_c_REV-rt5828'        12673.550496858717</t>
  </si>
  <si>
    <t>'RXN-GLCGSD_c_FWD-rt4271'       12673.550496858717</t>
  </si>
  <si>
    <t>'RXN-GLCGSD_v_FWD-rt6375'       12673.550496858717</t>
  </si>
  <si>
    <t>'RXN-GLCNtps_e_FWD-rt0518'      12673.550496858717</t>
  </si>
  <si>
    <t>'RXN-GLCNtps_e_REV-rt0518'      12673.550496858717</t>
  </si>
  <si>
    <t>'RXN-GLCP_c_FWD-rt5888' 12673.550496858717</t>
  </si>
  <si>
    <t>'RXN-GLCt_c_e_FWD-rt1375'       12673.550496858717</t>
  </si>
  <si>
    <t>'RXN-GLCt_c_e_FWD-rt1473'       12673.550496858717</t>
  </si>
  <si>
    <t>'RXN-GLCt_c_e_FWD-rt1480'       12673.550496858717</t>
  </si>
  <si>
    <t>'RXN-GLCt_c_e_FWD-rt2336'       802578.2208185203</t>
  </si>
  <si>
    <t>'RXN-GLCt_c_e_FWD-rt2496'       12673.550496858717</t>
  </si>
  <si>
    <t>'RXN-GLCt_c_e_FWD-rt2707'       802578.2208185203</t>
  </si>
  <si>
    <t>'RXN-GLCt_c_e_FWD-rt2833'       802578.2208185203</t>
  </si>
  <si>
    <t>'RXN-GLCt_c_e_FWD-rt3556'       802578.2208185203</t>
  </si>
  <si>
    <t>'RXN-GLCt_c_e_FWD-rt4674'       802578.2208185203</t>
  </si>
  <si>
    <t>'RXN-GLCt_c_e_FWD-rt7817'       802578.2208185203</t>
  </si>
  <si>
    <t>'RXN-GLCt_c_r_FWD-UNKNOWN'      12673.550496858717</t>
  </si>
  <si>
    <t>'RXN-GLCt_c_r_REV-UNKNOWN'      12673.550496858717</t>
  </si>
  <si>
    <t>'RXN-GLCt_c_v_FWD-rt7394'       12673.550496858717</t>
  </si>
  <si>
    <t>'RXN-GLCt_c_v_REV-rt7394'       12673.550496858717</t>
  </si>
  <si>
    <t>'RXN-GLCtps_e_FWD-rt3525'       12673.550496858717</t>
  </si>
  <si>
    <t>'RXN-GLCtps_e_REV-rt3525'       12673.550496858717</t>
  </si>
  <si>
    <t>'RXN-GLNS_c_FWD-rt3476' 107270.24962067249</t>
  </si>
  <si>
    <t>'RXN-GLNt_c_n_FWD-SPONT'        12673.550496858717</t>
  </si>
  <si>
    <t>'RXN-GLNt_c_n_REV-SPONT'        12673.550496858717</t>
  </si>
  <si>
    <t>'RXN-GLNtpa_v_FWD-rt7819'       12673.550496858717</t>
  </si>
  <si>
    <t>'RXN-GLNtps_v_FWD-rt4375'       12673.550496858717</t>
  </si>
  <si>
    <t>'RXN-GLNTRS_c_FWD-rt5012'       8.732115242165646</t>
  </si>
  <si>
    <t>'RXN-GLU5K_c_FWD-rt6820'        75.17731932472628</t>
  </si>
  <si>
    <t>'RXN-GLUCYS_c_FWD-rt3639'       12673.550496858717</t>
  </si>
  <si>
    <t>'RXN-GLUCYS_c_FWD-rt3654'       12673.550496858717</t>
  </si>
  <si>
    <t>'RXN-GLUDC_c_FWD-rt1066'        12673.550496858717</t>
  </si>
  <si>
    <t>'RXN-GLUDC_c_FWD-rt1067'        12673.550496858717</t>
  </si>
  <si>
    <t>'RXN-GLUDC_c_FWD-rt2354'        12673.550496858717</t>
  </si>
  <si>
    <t>'RXN-GLUDxi_c_FWD-rt1488'       12673.550496858717</t>
  </si>
  <si>
    <t>'RXN-GLUDy_c_FWD-rt3880'        39481.93363527618</t>
  </si>
  <si>
    <t>'RXN-GLUN_c_FWD-rt5611' 12673.550496858717</t>
  </si>
  <si>
    <t>'RXN-GLUN_e_FWD-rt1675' 12673.550496858717</t>
  </si>
  <si>
    <t>'RXN-GLUN_e_FWD-rt5259' 12673.550496858717</t>
  </si>
  <si>
    <t>'RXN-GLUPRT_c_FWD-rt6932'       15111.183659533213</t>
  </si>
  <si>
    <t>'RXN-GLUR_c_FWD-rt4701' 12673.550496858717</t>
  </si>
  <si>
    <t>'RXN-GLUR_c_REV-rt4701' 12673.550496858717</t>
  </si>
  <si>
    <t>'RXN-GLUSx_c_FWD-rt7345'        12673.550496858717</t>
  </si>
  <si>
    <t>'RXN-GLUt_c_m_FWD-rt4150'       160.61274747522333</t>
  </si>
  <si>
    <t>'RXN-GLUt_c_m_FWD-rt8431'       160.61274747522333</t>
  </si>
  <si>
    <t>'RXN-GLUt_c_n_FWD-SPONT'        12673.550496858717</t>
  </si>
  <si>
    <t>'RXN-GLUt_c_n_REV-SPONT'        12673.550496858717</t>
  </si>
  <si>
    <t>'RXN-GLUTCOADH_m_FWD-rt3621'    12673.550496858717</t>
  </si>
  <si>
    <t>'RXN-GLUTCOADH_m_REV-rt3621'    12673.550496858717</t>
  </si>
  <si>
    <t>'RXN-GLUtps_e_FWD-rt0594'       12673.550496858717</t>
  </si>
  <si>
    <t>'RXN-GLUtps_e_REV-rt0594'       12673.550496858717</t>
  </si>
  <si>
    <t>'RXN-GLUtps_e_FWD-rt5861'       12673.550496858717</t>
  </si>
  <si>
    <t>'RXN-GLUtps_e_REV-rt5861'       12673.550496858717</t>
  </si>
  <si>
    <t>'RXN-GLUtps_v_FWD-rt0398'       12673.550496858717</t>
  </si>
  <si>
    <t>'RXN-GLUTRS_c_FWD-rt2385'       10.121851863662455</t>
  </si>
  <si>
    <t>'RXN-GLUTRS_m_FWD-rt6197'       12673.550496858717</t>
  </si>
  <si>
    <t>'RXN-GLXt_c_e_FWD-UNKNOWN'      12673.550496858717</t>
  </si>
  <si>
    <t>'RXN-GLXt_c_e_REV-UNKNOWN'      12673.550496858717</t>
  </si>
  <si>
    <t>'RXN-GLXt_c_x_FWD-SPONT'        12673.550496858717</t>
  </si>
  <si>
    <t>'RXN-GLXt_c_x_REV-SPONT'        12673.550496858717</t>
  </si>
  <si>
    <t>'RXN-GLYAT_c_FWD-UNKNOWN'       12673.550496858717</t>
  </si>
  <si>
    <t>'RXN-GLYC3Pt_c_l_FWD-SPONT'     12673.550496858717</t>
  </si>
  <si>
    <t>'RXN-GLYC3Pt_c_l_REV-SPONT'     12673.550496858717</t>
  </si>
  <si>
    <t>'RXN-GLYC3Pt_c_m_FWD-SPONT'     12673.550496858717</t>
  </si>
  <si>
    <t>'RXN-GLYC3Pt_c_m_REV-SPONT'     12673.550496858717</t>
  </si>
  <si>
    <t>'RXN-GLYC3Pt_c_rm_FWD-SPONT'    12673.550496858717</t>
  </si>
  <si>
    <t>'RXN-GLYC3Pt_c_rm_REV-SPONT'    12673.550496858717</t>
  </si>
  <si>
    <t>'RXN-GLYC3Pt_c_x_FWD-UNKNOWN'   12673.550496858717</t>
  </si>
  <si>
    <t>'RXN-GLYC3Pt_c_x_REV-UNKNOWN'   12673.550496858717</t>
  </si>
  <si>
    <t>'RXN-GLYC3Pt_m_mm_FWD-SPONT'    12673.550496858717</t>
  </si>
  <si>
    <t>'RXN-GLYC3Pt_m_mm_REV-SPONT'    12673.550496858717</t>
  </si>
  <si>
    <t>'RXN-GLYCDy_c_FWD-rt3388'       12673.550496858717</t>
  </si>
  <si>
    <t>'RXN-GLYCK_c_FWD-rt1670'        12673.550496858717</t>
  </si>
  <si>
    <t>'RXN-GLYCL_m_FWD-GCV123LPD1'    18329.572770198407</t>
  </si>
  <si>
    <t>'RXN-GLYCL_m_REV-GCV123LPD1'    12673.550496858717</t>
  </si>
  <si>
    <t>'RXN-GLYCOGENt_c_v_FWD-SPONT'   12673.550496858717</t>
  </si>
  <si>
    <t>'RXN-GLYCt_c_l_FWD-SPONT'       12673.550496858717</t>
  </si>
  <si>
    <t>'RXN-GLYCt_c_l_REV-SPONT'       12673.550496858717</t>
  </si>
  <si>
    <t>'RXN-GLYCt_c_m_FWD-UNKNOWN'     12673.550496858717</t>
  </si>
  <si>
    <t>'RXN-GLYCtps_e_FWD-rt2336'      12673.550496858717</t>
  </si>
  <si>
    <t>'RXN-GLYCtps_e_REV-rt2336'      12673.550496858717</t>
  </si>
  <si>
    <t>'RXN-GLYGS_c_FWD-rt12285634'    12673.550496858717</t>
  </si>
  <si>
    <t>'RXN-GLYK_c_FWD-rt2654' 12673.550496858717</t>
  </si>
  <si>
    <t>'RXN-GLYOX_c_FWD-rt4673'        12673.550496858717</t>
  </si>
  <si>
    <t>'RXN-GLYOX_m_FWD-rt5195'        12673.550496858717</t>
  </si>
  <si>
    <t>'RXN-GLYt_c_m_FWD-rt0066'       39307.34898089517</t>
  </si>
  <si>
    <t>'RXN-GLYt_c_m_REV-rt0066'       12673.550496858717</t>
  </si>
  <si>
    <t>'RXN-GLYt_c_m_FWD-rt4150'       39307.34898089517</t>
  </si>
  <si>
    <t>'RXN-GLYt_c_m_REV-rt4150'       12673.550496858717</t>
  </si>
  <si>
    <t>'RXN-GLYtps_e_FWD-rt0594'       12673.550496858717</t>
  </si>
  <si>
    <t>'RXN-GLYtps_e_REV-rt0594'       12673.550496858717</t>
  </si>
  <si>
    <t>'RXN-GLYtps_e_FWD-rt4390'       12673.550496858717</t>
  </si>
  <si>
    <t>'RXN-GLYtps_e_REV-rt4390'       12673.550496858717</t>
  </si>
  <si>
    <t>'RXN-GLYtps_e_FWD-rt5861'       12673.550496858717</t>
  </si>
  <si>
    <t>'RXN-GLYtps_e_REV-rt5861'       12673.550496858717</t>
  </si>
  <si>
    <t>'RXN-GLYTRS_c_FWD-rt7136'       9.053820462620996</t>
  </si>
  <si>
    <t>'RXN-GMAND_c_FWD-rt2621'        12673.550496858717</t>
  </si>
  <si>
    <t>'RXN-GMAND_c_FWD-rt3255'        12673.550496858717</t>
  </si>
  <si>
    <t>'RXN-GMPS2_c_FWD-rt7388'        3185.8508641393696</t>
  </si>
  <si>
    <t>'RXN-GND_c_FWD-rt2224'  4191.097024270049</t>
  </si>
  <si>
    <t>'RXN-GND_c_FWD-rt6799'  4191.097024270049</t>
  </si>
  <si>
    <t>'RXN-GNK_c_FWD-rt8291'  12673.550496858717</t>
  </si>
  <si>
    <t>'RXN-GPIA1_c_FWD-GPIA1CPLX1'    12673.550496858717</t>
  </si>
  <si>
    <t>'RXN-GPIA1_c_FWD-GPIA1CPLX2'    12673.550496858717</t>
  </si>
  <si>
    <t>'RXN-GPIA10a_r_FWD-rt0563'      32769.425302760064</t>
  </si>
  <si>
    <t>'RXN-GPIA10a_r_FWD-rt5724'      12673.550496858717</t>
  </si>
  <si>
    <t>'RXN-GPIA2_c_FWD-rt1519'        29381.19528427802</t>
  </si>
  <si>
    <t>'RXN-GPIA3_c_r_FWD-rt3333'      12673.550496858717</t>
  </si>
  <si>
    <t>'RXN-GPIA4_r_FWD-rt3077'        12673.550496858717</t>
  </si>
  <si>
    <t>'RXN-GPIA5_r_FWD-GPI14' 12673.550496858717</t>
  </si>
  <si>
    <t>'RXN-GPIA5_r_FWD-MCD4GPI14'     12673.550496858717</t>
  </si>
  <si>
    <t>'RXN-GPIA6_r_FWD-rt3077'        12673.550496858717</t>
  </si>
  <si>
    <t>'RXN-GPIA7_r_FWD-rt4593'        12673.550496858717</t>
  </si>
  <si>
    <t>'RXN-GPIA8a_r_FWD-rt0237'       12673.550496858717</t>
  </si>
  <si>
    <t>'RXN-GPIA8b_r_FWD-rt0563'       12673.550496858717</t>
  </si>
  <si>
    <t>'RXN-GPIA8b_r_FWD-rt4069'       12673.550496858717</t>
  </si>
  <si>
    <t>'RXN-GPIA9a_r_FWD-rt4069'       79945.67730855945</t>
  </si>
  <si>
    <t>'RXN-GRTT_c_FWD-rt4576' 41850.46921495864</t>
  </si>
  <si>
    <t>'RXN-GSNK_c_FWD-UNKNOWN'        12673.550496858717</t>
  </si>
  <si>
    <t>'RXN-GSNt_c_e_FWD-SPONT'        12673.550496858717</t>
  </si>
  <si>
    <t>'RXN-GSNt_c_m_FWD-SPONT'        12673.550496858717</t>
  </si>
  <si>
    <t>'RXN-GTHO_c_FWD-GLR1GRX1'       12673.550496858717</t>
  </si>
  <si>
    <t>'RXN-GTHO_c_FWD-GLR1GRX2'       12673.550496858717</t>
  </si>
  <si>
    <t>'RXN-GTHO_c_FWD-GLR1GRX3'       12673.550496858717</t>
  </si>
  <si>
    <t>'RXN-GTHO_m_FWD-GLR1GRX5'       12673.550496858717</t>
  </si>
  <si>
    <t>'RXN-GTHOXt_c_FWD-UNKNOWN'      12673.550496858717</t>
  </si>
  <si>
    <t>'RXN-GTHP_c_FWD-rt0211' 12673.550496858717</t>
  </si>
  <si>
    <t>'RXN-GTHP_c_REV-rt0211' 12673.550496858717</t>
  </si>
  <si>
    <t>'RXN-GTHP_c_FWD-rt2565' 12673.550496858717</t>
  </si>
  <si>
    <t>'RXN-GTHP_c_REV-rt2565' 12673.550496858717</t>
  </si>
  <si>
    <t>'RXN-GTHP_c_FWD-rt8181' 12673.550496858717</t>
  </si>
  <si>
    <t>'RXN-GTHP_c_REV-rt8181' 12673.550496858717</t>
  </si>
  <si>
    <t>'RXN-GTHP_m_FWD-rt0422_m'       12673.550496858717</t>
  </si>
  <si>
    <t>'RXN-GTHP_m_REV-rt0422_m'       12673.550496858717</t>
  </si>
  <si>
    <t>'RXN-GTHP_m_FWD-rt0882' 12673.550496858717</t>
  </si>
  <si>
    <t>'RXN-GTHP_m_REV-rt0882' 12673.550496858717</t>
  </si>
  <si>
    <t>'RXN-GTHRDt_c_e_FWD-rt5171'     12673.550496858717</t>
  </si>
  <si>
    <t>'RXN-GTHRDt_c_v_FWD-rt4896'     12673.550496858717</t>
  </si>
  <si>
    <t>'RXN-GTHRDt_c_v_REV-rt4896'     12673.550496858717</t>
  </si>
  <si>
    <t>'RXN-GTHRDtabc_v_FWD-rt4896'    12673.550496858717</t>
  </si>
  <si>
    <t>'RXN-GTHS_c_FWD-rt1561' 12673.550496858717</t>
  </si>
  <si>
    <t>'RXN-GTMLT_c_FWD-rt1470'        12673.550496858717</t>
  </si>
  <si>
    <t>'RXN-GTPCI_c_FWD-rt1964'        12673.550496858717</t>
  </si>
  <si>
    <t>'RXN-GTPCII2_c_FWD-rt4183'      240.7481229306014</t>
  </si>
  <si>
    <t>'RXN-GTPDPDP_c_FWD-rt1567'      12673.550496858717</t>
  </si>
  <si>
    <t>'RXN-GTPDPDP_c_FWD-rt6258'      12673.550496858717</t>
  </si>
  <si>
    <t>'RXN-GTPGDPtp_m_FWD-rt5389'     12673.550496858717</t>
  </si>
  <si>
    <t>'RXN-GUAD_1_c_FWD-rt0682'       12673.550496858717</t>
  </si>
  <si>
    <t>'RXN-GUAD_1_c_FWD-rt1340'       12673.550496858717</t>
  </si>
  <si>
    <t>'RXN-GUAD_1_c_FWD-rt3492'       12673.550496858717</t>
  </si>
  <si>
    <t>'RXN-GUAPRT_c_FWD-rt4077'       12673.550496858717</t>
  </si>
  <si>
    <t>'RXN-GUAPRT_c_FWD-rt7825'       12673.550496858717</t>
  </si>
  <si>
    <t>'RXN-GUAt_c_m_FWD-SPONT'        12673.550496858717</t>
  </si>
  <si>
    <t>'RXN-GUAt_c_m_REV-SPONT'        12673.550496858717</t>
  </si>
  <si>
    <t>'RXN-GUAtps_e_FWD-rt6190'       12673.550496858717</t>
  </si>
  <si>
    <t>'RXN-GUAtps_e_REV-rt6190'       12673.550496858717</t>
  </si>
  <si>
    <t>'RXN-H2O2t_c_n_FWD-SPONT'       12673.550496858717</t>
  </si>
  <si>
    <t>'RXN-H2O2t_c_n_REV-SPONT'       12673.550496858717</t>
  </si>
  <si>
    <t>'RXN-H2Ot_c_e_FWD-rt0646'       12673.550496858717</t>
  </si>
  <si>
    <t>'RXN-H2Ot_c_e_REV-rt0646'       12673.550496858717</t>
  </si>
  <si>
    <t>'RXN-H2Ot_c_e_FWD-rt5618'       12673.550496858717</t>
  </si>
  <si>
    <t>'RXN-H2Ot_c_e_REV-rt5618'       12673.550496858717</t>
  </si>
  <si>
    <t>'RXN-H2Ot_c_en_FWD-SPONT'       12673.550496858717</t>
  </si>
  <si>
    <t>'RXN-H2Ot_c_en_REV-SPONT'       12673.550496858717</t>
  </si>
  <si>
    <t>'RXN-H2Ot_c_g_FWD-SPONT'        12673.550496858717</t>
  </si>
  <si>
    <t>'RXN-H2Ot_c_g_REV-SPONT'        12673.550496858717</t>
  </si>
  <si>
    <t>'RXN-H2Ot_c_gm_FWD-SPONT'       12673.550496858717</t>
  </si>
  <si>
    <t>'RXN-H2Ot_c_gm_REV-SPONT'       12673.550496858717</t>
  </si>
  <si>
    <t>'RXN-H2Ot_c_l_FWD-SPONT'        12673.550496858717</t>
  </si>
  <si>
    <t>'RXN-H2Ot_c_l_REV-SPONT'        12673.550496858717</t>
  </si>
  <si>
    <t>'RXN-H2Ot_c_m_FWD-SPONT'        12673.550496858717</t>
  </si>
  <si>
    <t>'RXN-H2Ot_c_m_REV-SPONT'        12673.550496858717</t>
  </si>
  <si>
    <t>'RXN-H2Ot_c_mm_FWD-SPONT'       12673.550496858717</t>
  </si>
  <si>
    <t>'RXN-H2Ot_c_mm_REV-SPONT'       12673.550496858717</t>
  </si>
  <si>
    <t>'RXN-H2Ot_c_n_FWD-SPONT'        12673.550496858717</t>
  </si>
  <si>
    <t>'RXN-H2Ot_c_n_REV-SPONT'        12673.550496858717</t>
  </si>
  <si>
    <t>'RXN-H2Ot_c_r_FWD-SPONT'        12673.550496858717</t>
  </si>
  <si>
    <t>'RXN-H2Ot_c_r_REV-SPONT'        12673.550496858717</t>
  </si>
  <si>
    <t>'RXN-H2Ot_c_rm_FWD-SPONT'       12673.550496858717</t>
  </si>
  <si>
    <t>'RXN-H2Ot_c_rm_REV-SPONT'       12673.550496858717</t>
  </si>
  <si>
    <t>'RXN-H2Ot_c_v_FWD-SPONT'        12673.550496858717</t>
  </si>
  <si>
    <t>'RXN-H2Ot_c_v_REV-SPONT'        12673.550496858717</t>
  </si>
  <si>
    <t>'RXN-H2Ot_c_vm_FWD-SPONT'       12673.550496858717</t>
  </si>
  <si>
    <t>'RXN-H2Ot_c_vm_REV-SPONT'       12673.550496858717</t>
  </si>
  <si>
    <t>'RXN-H2Ot_c_x_FWD-SPONT'        12673.550496858717</t>
  </si>
  <si>
    <t>'RXN-H2Ot_c_x_REV-SPONT'        12673.550496858717</t>
  </si>
  <si>
    <t>'RXN-HACD100i_m_FWD-rt2835'     12673.550496858717</t>
  </si>
  <si>
    <t>'RXN-HACD100i_x_FWD-rt2994'     12673.550496858717</t>
  </si>
  <si>
    <t>'RXN-HACD100i_x_FWD-rt7916_x'   12673.550496858717</t>
  </si>
  <si>
    <t>'RXN-HACD101ei_x_FWD-rt2994'    12673.550496858717</t>
  </si>
  <si>
    <t>'RXN-HACD101ei_x_FWD-rt7916_x'  12673.550496858717</t>
  </si>
  <si>
    <t>'RXN-HACD120i_m_FWD-rt2835'     12673.550496858717</t>
  </si>
  <si>
    <t>'RXN-HACD120i_x_FWD-rt2994'     12673.550496858717</t>
  </si>
  <si>
    <t>'RXN-HACD120i_x_FWD-rt7916_x'   12673.550496858717</t>
  </si>
  <si>
    <t>'RXN-HACD121ai_m_FWD-rt2835'    12673.550496858717</t>
  </si>
  <si>
    <t>'RXN-HACD121ai_x_FWD-rt2994'    12673.550496858717</t>
  </si>
  <si>
    <t>'RXN-HACD121ai_x_FWD-rt7916_x'  12673.550496858717</t>
  </si>
  <si>
    <t>'RXN-HACD121di_x_FWD-rt2994'    12673.550496858717</t>
  </si>
  <si>
    <t>'RXN-HACD121di_x_FWD-rt7916_x'  12673.550496858717</t>
  </si>
  <si>
    <t>'RXN-HACD122ei_x_FWD-rt2994'    12673.550496858717</t>
  </si>
  <si>
    <t>'RXN-HACD122ei_x_FWD-rt7916_x'  12673.550496858717</t>
  </si>
  <si>
    <t>'RXN-HACD140i_m_FWD-rt2835'     12673.550496858717</t>
  </si>
  <si>
    <t>'RXN-HACD140i_x_FWD-rt2994'     12673.550496858717</t>
  </si>
  <si>
    <t>'RXN-HACD140i_x_FWD-rt7916_x'   12673.550496858717</t>
  </si>
  <si>
    <t>'RXN-HACD141ai_m_FWD-rt2835'    12673.550496858717</t>
  </si>
  <si>
    <t>'RXN-HACD141ai_x_FWD-rt2994'    12673.550496858717</t>
  </si>
  <si>
    <t>'RXN-HACD141ai_x_FWD-rt7916_x'  12673.550496858717</t>
  </si>
  <si>
    <t>'RXN-HACD141bi_m_FWD-rt2835'    12673.550496858717</t>
  </si>
  <si>
    <t>'RXN-HACD141bi_x_FWD-rt2994'    12673.550496858717</t>
  </si>
  <si>
    <t>'RXN-HACD141bi_x_FWD-rt7916_x'  12673.550496858717</t>
  </si>
  <si>
    <t>'RXN-HACD142i_x_FWD-rt2994'     12673.550496858717</t>
  </si>
  <si>
    <t>'RXN-HACD142i_x_FWD-rt7916_x'   12673.550496858717</t>
  </si>
  <si>
    <t>'RXN-HACD143i_x_FWD-rt2994'     12673.550496858717</t>
  </si>
  <si>
    <t>'RXN-HACD143i_x_FWD-rt7916_x'   12673.550496858717</t>
  </si>
  <si>
    <t>'RXN-HACD160i_m_FWD-rt2835'     12673.550496858717</t>
  </si>
  <si>
    <t>'RXN-HACD160i_x_FWD-rt2994'     12673.550496858717</t>
  </si>
  <si>
    <t>'RXN-HACD160i_x_FWD-rt7916_x'   12673.550496858717</t>
  </si>
  <si>
    <t>'RXN-HACD161ai_m_FWD-rt2835'    12673.550496858717</t>
  </si>
  <si>
    <t>'RXN-HACD161ai_x_FWD-rt2994'    12673.550496858717</t>
  </si>
  <si>
    <t>'RXN-HACD161ai_x_FWD-rt7916_x'  12673.550496858717</t>
  </si>
  <si>
    <t>'RXN-HACD161bi_m_FWD-rt2835'    12673.550496858717</t>
  </si>
  <si>
    <t>'RXN-HACD161bi_x_FWD-rt2994'    12673.550496858717</t>
  </si>
  <si>
    <t>'RXN-HACD161bi_x_FWD-rt7916_x'  12673.550496858717</t>
  </si>
  <si>
    <t>'RXN-HACD162i_x_FWD-rt2994'     12673.550496858717</t>
  </si>
  <si>
    <t>'RXN-HACD162i_x_FWD-rt7916_x'   12673.550496858717</t>
  </si>
  <si>
    <t>'RXN-HACD163i_x_FWD-rt2994'     12673.550496858717</t>
  </si>
  <si>
    <t>'RXN-HACD163i_x_FWD-rt7916_x'   12673.550496858717</t>
  </si>
  <si>
    <t>'RXN-HACD180i_m_FWD-rt2835'     12673.550496858717</t>
  </si>
  <si>
    <t>'RXN-HACD180i_x_FWD-rt2994'     12673.550496858717</t>
  </si>
  <si>
    <t>'RXN-HACD180i_x_FWD-rt7916_x'   12673.550496858717</t>
  </si>
  <si>
    <t>'RXN-HACD181ai_m_FWD-rt2835'    12673.550496858717</t>
  </si>
  <si>
    <t>'RXN-HACD181ai_x_FWD-rt2994'    12673.550496858717</t>
  </si>
  <si>
    <t>'RXN-HACD181ai_x_FWD-rt7916_x'  12673.550496858717</t>
  </si>
  <si>
    <t>'RXN-HACD182i_x_FWD-rt2994'     12673.550496858717</t>
  </si>
  <si>
    <t>'RXN-HACD182i_x_FWD-rt7916_x'   12673.550496858717</t>
  </si>
  <si>
    <t>'RXN-HACD183i_x_FWD-rt2994'     12673.550496858717</t>
  </si>
  <si>
    <t>'RXN-HACD183i_x_FWD-rt7916_x'   12673.550496858717</t>
  </si>
  <si>
    <t>'RXN-HACD200i_x_FWD-rt2994'     12673.550496858717</t>
  </si>
  <si>
    <t>'RXN-HACD200i_x_FWD-rt7916_x'   12673.550496858717</t>
  </si>
  <si>
    <t>'RXN-HACD220i_x_FWD-rt2994'     12673.550496858717</t>
  </si>
  <si>
    <t>'RXN-HACD220i_x_FWD-rt7916_x'   12673.550496858717</t>
  </si>
  <si>
    <t>'RXN-HACD240i_x_FWD-rt2994'     12673.550496858717</t>
  </si>
  <si>
    <t>'RXN-HACD240i_x_FWD-rt7916_x'   12673.550496858717</t>
  </si>
  <si>
    <t>'RXN-HACD260i_x_FWD-rt2994'     12673.550496858717</t>
  </si>
  <si>
    <t>'RXN-HACD260i_x_FWD-rt7916_x'   12673.550496858717</t>
  </si>
  <si>
    <t>'RXN-HACD40i_m_FWD-rt2835'      12673.550496858717</t>
  </si>
  <si>
    <t>'RXN-HACD40i_x_FWD-rt2994'      12673.550496858717</t>
  </si>
  <si>
    <t>'RXN-HACD40i_x_FWD-rt7916_x'    12673.550496858717</t>
  </si>
  <si>
    <t>'RXN-HACD40y_c_FWD-rt6812'      12673.550496858717</t>
  </si>
  <si>
    <t>'RXN-HACD40y_c_REV-rt6812'      12673.550496858717</t>
  </si>
  <si>
    <t>'RXN-HACD60i_m_FWD-rt2835'      12673.550496858717</t>
  </si>
  <si>
    <t>'RXN-HACD60i_x_FWD-rt2994'      12673.550496858717</t>
  </si>
  <si>
    <t>'RXN-HACD60i_x_FWD-rt7916_x'    12673.550496858717</t>
  </si>
  <si>
    <t>'RXN-HACD80i_m_FWD-rt2835'      12673.550496858717</t>
  </si>
  <si>
    <t>'RXN-HACD80i_x_FWD-rt2994'      12673.550496858717</t>
  </si>
  <si>
    <t>'RXN-HACD80i_x_FWD-rt7916_x'    12673.550496858717</t>
  </si>
  <si>
    <t>'RXN-HACDm40_c_FWD-rt7916_c'    12673.550496858717</t>
  </si>
  <si>
    <t>'RXN-HACDm40_c_REV-rt7916_c'    12673.550496858717</t>
  </si>
  <si>
    <t>'RXN-HACNH_m_FWD-rt3256'        12673.550496858717</t>
  </si>
  <si>
    <t>'RXN-HACNH_m_REV-rt3256'        12673.550496858717</t>
  </si>
  <si>
    <t>'RXN-HACNH_m_FWD-rt6232'        12673.550496858717</t>
  </si>
  <si>
    <t>'RXN-HACNH_m_REV-rt6232'        12673.550496858717</t>
  </si>
  <si>
    <t>'RXN-HACNH_m_FWD-rt7648'        12673.550496858717</t>
  </si>
  <si>
    <t>'RXN-HACNH_m_REV-rt7648'        12673.550496858717</t>
  </si>
  <si>
    <t>'RXN-HCITR_m_FWD-rt7648'        12673.550496858717</t>
  </si>
  <si>
    <t>'RXN-HCITR_m_REV-rt7648'        12673.550496858717</t>
  </si>
  <si>
    <t>'RXN-HCITS_m_FWD-rt6488_m'      4.972373366462784</t>
  </si>
  <si>
    <t>'RXN-HCITS_n_FWD-rt6488_n'      12673.550496858717</t>
  </si>
  <si>
    <t>'RXN-HCO3E_c_FWD-rt4213'        140315.1954176224</t>
  </si>
  <si>
    <t>'RXN-HCO3E_c_REV-rt4213'        12673.550496858717</t>
  </si>
  <si>
    <t>'RXN-HCO3E_e_FWD-UNKNOWN'       12673.550496858717</t>
  </si>
  <si>
    <t>'RXN-HCO3E_e_REV-UNKNOWN'       12673.550496858717</t>
  </si>
  <si>
    <t>'RXN-HCO3E_m_FWD-UNKNOWN'       12673.550496858717</t>
  </si>
  <si>
    <t>'RXN-HCO3E_m_REV-UNKNOWN'       12673.550496858717</t>
  </si>
  <si>
    <t>'RXN-HCO3E_n_FWD-UNKNOWN'       12673.550496858717</t>
  </si>
  <si>
    <t>'RXN-HCO3E_n_REV-UNKNOWN'       12673.550496858717</t>
  </si>
  <si>
    <t>'RXN-HCO3t_c_n_FWD-SPONT'       12673.550496858717</t>
  </si>
  <si>
    <t>'RXN-HCO3t_c_n_REV-SPONT'       12673.550496858717</t>
  </si>
  <si>
    <t>'RXN-HCYSMT_c_FWD-rt7391'       12673.550496858717</t>
  </si>
  <si>
    <t>'RXN-HDCAt_c_e_FWD-rt15442799'  12673.550496858717</t>
  </si>
  <si>
    <t>'RXN-HDCAt_c_e_REV-rt15442799'  12673.550496858717</t>
  </si>
  <si>
    <t>'RXN-HDCAt_c_en_FWD-SPONT'      12673.550496858717</t>
  </si>
  <si>
    <t>'RXN-HDCAt_c_en_REV-SPONT'      12673.550496858717</t>
  </si>
  <si>
    <t>'RXN-HDCAt_c_l_FWD-SPONT'       12673.550496858717</t>
  </si>
  <si>
    <t>'RXN-HDCAt_c_l_REV-SPONT'       12673.550496858717</t>
  </si>
  <si>
    <t>'RXN-HDCAt_c_mm_FWD-SPONT'      12673.550496858717</t>
  </si>
  <si>
    <t>'RXN-HDCAt_c_mm_REV-SPONT'      12673.550496858717</t>
  </si>
  <si>
    <t>'RXN-HDCAt_c_rm_FWD-SPONT'      12673.550496858717</t>
  </si>
  <si>
    <t>'RXN-HDCAt_c_rm_REV-SPONT'      12673.550496858717</t>
  </si>
  <si>
    <t>'RXN-HDCEAt_c_e_FWD-rt15442799' 12673.550496858717</t>
  </si>
  <si>
    <t>'RXN-HDCEAt_c_e_REV-rt15442799' 12673.550496858717</t>
  </si>
  <si>
    <t>'RXN-HDCEAt_c_en_FWD-SPONT'     12673.550496858717</t>
  </si>
  <si>
    <t>'RXN-HDCEAt_c_en_REV-SPONT'     12673.550496858717</t>
  </si>
  <si>
    <t>'RXN-HDCEAt_c_l_FWD-SPONT'      12673.550496858717</t>
  </si>
  <si>
    <t>'RXN-HDCEAt_c_l_REV-SPONT'      12673.550496858717</t>
  </si>
  <si>
    <t>'RXN-HDCEAt_c_rm_FWD-SPONT'     12673.550496858717</t>
  </si>
  <si>
    <t>'RXN-HDCEAt_c_rm_REV-SPONT'     12673.550496858717</t>
  </si>
  <si>
    <t>'RXN-HDCOAt_c_l_FWD-SPONT'      12673.550496858717</t>
  </si>
  <si>
    <t>'RXN-HDCOAt_c_l_REV-SPONT'      12673.550496858717</t>
  </si>
  <si>
    <t>'RXN-HDCOAt_c_mm_FWD-SPONT'     12673.550496858717</t>
  </si>
  <si>
    <t>'RXN-HDCOAt_c_mm_REV-SPONT'     12673.550496858717</t>
  </si>
  <si>
    <t>'RXN-HDCOAt_c_rm_FWD-SPONT'     12673.550496858717</t>
  </si>
  <si>
    <t>'RXN-HDCOAt_c_rm_REV-SPONT'     12673.550496858717</t>
  </si>
  <si>
    <t>'RXN-HEMEAt_c_m_FWD-SPONT'      12673.550496858717</t>
  </si>
  <si>
    <t>'RXN-HEMEAt_c_m_REV-SPONT'      12673.550496858717</t>
  </si>
  <si>
    <t>'RXN-HEMEOS_m_FWD-rt2735'       12673.550496858717</t>
  </si>
  <si>
    <t>'RXN-HETZK_c_FWD-rt7845'        12673.550496858717</t>
  </si>
  <si>
    <t>'RXN-HEX1_c_FWD-rt1896' 506499.62049123744</t>
  </si>
  <si>
    <t>'RXN-HEX1_c_FWD-rt3614' 506499.62049123744</t>
  </si>
  <si>
    <t>'RXN-HEX4_c_FWD-rt3614' 12673.550496858717</t>
  </si>
  <si>
    <t>'RXN-HEX7_c_FWD-rt3614' 12673.550496858717</t>
  </si>
  <si>
    <t>'RXN-HEX7b_c_FWD-rt3614'        12673.550496858717</t>
  </si>
  <si>
    <t>'RXN-HEX7b_c_REV-rt3614'        12673.550496858717</t>
  </si>
  <si>
    <t>'RXN-HGENDO_c_FWD-rt7338'       12673.550496858717</t>
  </si>
  <si>
    <t>'RXN-HIBH_m_FWD-rt6850' 12673.550496858717</t>
  </si>
  <si>
    <t>'RXN-HIBH_m_REV-rt6850' 12673.550496858717</t>
  </si>
  <si>
    <t>'RXN-HIBTD_c_FWD-rt5326'        12673.550496858717</t>
  </si>
  <si>
    <t>'RXN-HIBTD_c_REV-rt5326'        12673.550496858717</t>
  </si>
  <si>
    <t>'RXN-HICITD_m_FWD-rt2060'       2.607890510140002</t>
  </si>
  <si>
    <t>'RXN-HISt_c_m_FWD-UNKNOWN'      12673.550496858717</t>
  </si>
  <si>
    <t>'RXN-HISTD_c_FWD-rt3278'        19.000428109177214</t>
  </si>
  <si>
    <t>'RXN-HISTP_c_FWD-rt1838'        59.15226562458979</t>
  </si>
  <si>
    <t>'RXN-HIStpa_v_FWD-rt0111'       12673.550496858717</t>
  </si>
  <si>
    <t>'RXN-HIStpa_v_FWD-rt1949'       12673.550496858717</t>
  </si>
  <si>
    <t>'RXN-HISTRS_c_FWD-rt0207_c'     13.016194329871608</t>
  </si>
  <si>
    <t>'RXN-HISTRS_m_FWD-rt0207_m'     12673.550496858717</t>
  </si>
  <si>
    <t>'RXN-HKYNH_c_FWD-rt0357'        12673.550496858717</t>
  </si>
  <si>
    <t>'RXN-HLYSMT_m_FWD-rt1397'       12673.550496858717</t>
  </si>
  <si>
    <t>'RXN-HLYSMT_m_FWD-rt1965'       12673.550496858717</t>
  </si>
  <si>
    <t>'RXN-HLYSMT_m_FWD-rt2181'       12673.550496858717</t>
  </si>
  <si>
    <t>'RXN-HLYSMT_m_FWD-rt2220'       12673.550496858717</t>
  </si>
  <si>
    <t>'RXN-HLYSMT_m_FWD-rt4178'       12673.550496858717</t>
  </si>
  <si>
    <t>'RXN-HLYSMT_m_FWD-rt6162'       12673.550496858717</t>
  </si>
  <si>
    <t>'RXN-HLYSMT_m_FWD-rt6500'       12673.550496858717</t>
  </si>
  <si>
    <t>'RXN-HMGCOAR_c_FWD-rt1206'      944154.3009206573</t>
  </si>
  <si>
    <t>'RXN-HMGCOAS_c_FWD-rt3754_c'    69105.68210029666</t>
  </si>
  <si>
    <t>'RXN-HMGCOAS_m_FWD-rt3754_m'    12673.550496858717</t>
  </si>
  <si>
    <t>'RXN-HMGCOAt_c_m_FWD-SPONT'     12673.550496858717</t>
  </si>
  <si>
    <t>'RXN-HMGCOAt_c_m_REV-SPONT'     12673.550496858717</t>
  </si>
  <si>
    <t>'RXN-HMPK1_c_FWD-rt4410'        12673.550496858717</t>
  </si>
  <si>
    <t>'RXN-HOMOX_m_FWD-COX15ARH1YAH1' 79.74371252632695</t>
  </si>
  <si>
    <t>'RXN-HOMt_c_e_FWD-SPONT'        12673.550496858717</t>
  </si>
  <si>
    <t>'RXN-HOMt_c_e_REV-SPONT'        12673.550496858717</t>
  </si>
  <si>
    <t>'RXN-HPPK2_m_FWD-rt6009'        12673.550496858717</t>
  </si>
  <si>
    <t>'RXN-HPRORy_c_FWD-rt5064'       12673.550496858717</t>
  </si>
  <si>
    <t>'RXN-HQLOR_c_FWD-rt3938'        12673.550496858717</t>
  </si>
  <si>
    <t>'RXN-HSDx_c_FWD-rt3712' 76.32783422026006</t>
  </si>
  <si>
    <t>'RXN-HSDx_c_FWD-rt8370' 12673.550496858717</t>
  </si>
  <si>
    <t>'RXN-HSDy_c_FWD-rt3712' 12673.550496858717</t>
  </si>
  <si>
    <t>'RXN-HSDy_c_FWD-rt8370' 12673.550496858717</t>
  </si>
  <si>
    <t>'RXN-HSERTA_c_FWD-rt4145'       84.30124573900379</t>
  </si>
  <si>
    <t>'RXN-HSK_c_FWD-rt0283'  28.42781763281943</t>
  </si>
  <si>
    <t>'RXN-HSTPT_c_FWD-rt4862'        4.746459002009826</t>
  </si>
  <si>
    <t>'RXN-Ht_c_e_FWD-SPONT'  12673.550496858717</t>
  </si>
  <si>
    <t>'RXN-Ht_c_en_FWD-SPONT' 12673.550496858717</t>
  </si>
  <si>
    <t>'RXN-Ht_c_en_REV-SPONT' 12673.550496858717</t>
  </si>
  <si>
    <t>'RXN-Ht_c_g_FWD-SPONT'  12673.550496858717</t>
  </si>
  <si>
    <t>'RXN-Ht_c_g_REV-SPONT'  12673.550496858717</t>
  </si>
  <si>
    <t>'RXN-Ht_c_gm_FWD-SPONT' 12673.550496858717</t>
  </si>
  <si>
    <t>'RXN-Ht_c_gm_REV-SPONT' 12673.550496858717</t>
  </si>
  <si>
    <t>'RXN-Ht_c_l_FWD-SPONT'  12673.550496858717</t>
  </si>
  <si>
    <t>'RXN-Ht_c_l_REV-SPONT'  12673.550496858717</t>
  </si>
  <si>
    <t>'RXN-Ht_c_m_FWD-SPONT'  12673.550496858717</t>
  </si>
  <si>
    <t>'RXN-Ht_c_n_FWD-SPONT'  12673.550496858717</t>
  </si>
  <si>
    <t>'RXN-Ht_c_n_REV-SPONT'  12673.550496858717</t>
  </si>
  <si>
    <t>'RXN-Ht_c_r_FWD-SPONT'  12673.550496858717</t>
  </si>
  <si>
    <t>'RXN-Ht_c_r_REV-SPONT'  12673.550496858717</t>
  </si>
  <si>
    <t>'RXN-Ht_c_rm_FWD-SPONT' 12673.550496858717</t>
  </si>
  <si>
    <t>'RXN-Ht_c_rm_REV-SPONT' 12673.550496858717</t>
  </si>
  <si>
    <t>'RXN-Ht_c_v_FWD-SPONT'  12673.550496858717</t>
  </si>
  <si>
    <t>'RXN-Ht_c_v_REV-SPONT'  12673.550496858717</t>
  </si>
  <si>
    <t>'RXN-Ht_c_vm_FWD-SPONT' 12673.550496858717</t>
  </si>
  <si>
    <t>'RXN-Ht_c_vm_REV-SPONT' 12673.550496858717</t>
  </si>
  <si>
    <t>'RXN-Ht_c_x_FWD-SPONT'  12673.550496858717</t>
  </si>
  <si>
    <t>'RXN-Ht_c_x_REV-SPONT'  12673.550496858717</t>
  </si>
  <si>
    <t>'RXN-Ht_m_mm_FWD-SPONT' 12673.550496858717</t>
  </si>
  <si>
    <t>'RXN-Ht_m_mm_REV-SPONT' 12673.550496858717</t>
  </si>
  <si>
    <t>'RXN-HXAND_c_FWD-rt7594'        12673.550496858717</t>
  </si>
  <si>
    <t>'RXN-HXAND_c_REV-rt7594'        12673.550496858717</t>
  </si>
  <si>
    <t>'RXN-HXANt_c_e_FWD-SPONT'       12673.550496858717</t>
  </si>
  <si>
    <t>'RXN-HXANt_c_e_REV-SPONT'       12673.550496858717</t>
  </si>
  <si>
    <t>'RXN-HXAt_c_e_FWD-UNKNOWN'      12673.550496858717</t>
  </si>
  <si>
    <t>'RXN-HXAt_c_e_REV-UNKNOWN'      12673.550496858717</t>
  </si>
  <si>
    <t>'RXN-HXAt_c_x_FWD-SPONT'        12673.550496858717</t>
  </si>
  <si>
    <t>'RXN-HXAt_c_x_REV-SPONT'        12673.550496858717</t>
  </si>
  <si>
    <t>'RXN-HXCAt_c_e_FWD-UNKNOWN'     12673.550496858717</t>
  </si>
  <si>
    <t>'RXN-HXCAt_c_e_REV-UNKNOWN'     12673.550496858717</t>
  </si>
  <si>
    <t>'RXN-HXCAt_c_rm_FWD-UNKNOWN'    12673.550496858717</t>
  </si>
  <si>
    <t>'RXN-HXCAt_c_rm_REV-UNKNOWN'    12673.550496858717</t>
  </si>
  <si>
    <t>'RXN-HXCAt_en_rm_FWD-SPONT'     12673.550496858717</t>
  </si>
  <si>
    <t>'RXN-HXCAt_en_rm_REV-SPONT'     12673.550496858717</t>
  </si>
  <si>
    <t>'RXN-HXCAt_l_rm_FWD-SPONT'      12673.550496858717</t>
  </si>
  <si>
    <t>'RXN-HXCAt_l_rm_REV-SPONT'      12673.550496858717</t>
  </si>
  <si>
    <t>'RXN-HXCAt_r_rm_FWD-SPONT'      12673.550496858717</t>
  </si>
  <si>
    <t>'RXN-HXCAt_r_rm_REV-SPONT'      12673.550496858717</t>
  </si>
  <si>
    <t>'RXN-HXCCOAt_c_en_FWD-SPONT'    12673.550496858717</t>
  </si>
  <si>
    <t>'RXN-HXCCOAt_c_en_REV-SPONT'    12673.550496858717</t>
  </si>
  <si>
    <t>'RXN-HXCCOAt_c_l_FWD-SPONT'     12673.550496858717</t>
  </si>
  <si>
    <t>'RXN-HXCCOAt_c_l_REV-SPONT'     12673.550496858717</t>
  </si>
  <si>
    <t>'RXN-HXCCOAt_c_r_FWD-SPONT'     12673.550496858717</t>
  </si>
  <si>
    <t>'RXN-HXCCOAt_c_r_REV-SPONT'     12673.550496858717</t>
  </si>
  <si>
    <t>'RXN-HXCCOAt_c_rm_FWD-SPONT'    12673.550496858717</t>
  </si>
  <si>
    <t>'RXN-HXCCOAt_c_rm_REV-SPONT'    12673.550496858717</t>
  </si>
  <si>
    <t>'RXN-HYPOE_c_FWD-UNKNOWN'       12673.550496858717</t>
  </si>
  <si>
    <t>'RXN-IAMACt_c_e_FWD-SPONT'      12673.550496858717</t>
  </si>
  <si>
    <t>'RXN-IAMOHt_c_e_FWD-SPONT'      12673.550496858717</t>
  </si>
  <si>
    <t>'RXN-IAMOHt_c_e_REV-SPONT'      12673.550496858717</t>
  </si>
  <si>
    <t>'RXN-IAMOHt_c_m_FWD-SPONT'      12673.550496858717</t>
  </si>
  <si>
    <t>'RXN-IAMOHt_c_m_REV-SPONT'      12673.550496858717</t>
  </si>
  <si>
    <t>'RXN-IBTALDt_c_e_FWD-SPONT'     12673.550496858717</t>
  </si>
  <si>
    <t>'RXN-IBTALDt_c_e_REV-SPONT'     12673.550496858717</t>
  </si>
  <si>
    <t>'RXN-IBTALDt_c_m_FWD-SPONT'     12673.550496858717</t>
  </si>
  <si>
    <t>'RXN-IBTALDt_c_m_REV-SPONT'     12673.550496858717</t>
  </si>
  <si>
    <t>'RXN-IBUTACt_c_e_FWD-SPONT'     12673.550496858717</t>
  </si>
  <si>
    <t>'RXN-IBUTOHt_c_e_FWD-SPONT'     12673.550496858717</t>
  </si>
  <si>
    <t>'RXN-IBUTOHt_c_e_REV-SPONT'     12673.550496858717</t>
  </si>
  <si>
    <t>'RXN-IBUTOHt_c_m_FWD-SPONT'     12673.550496858717</t>
  </si>
  <si>
    <t>'RXN-IBUTOHt_c_m_REV-SPONT'     12673.550496858717</t>
  </si>
  <si>
    <t>'RXN-ICDHx_m_FWD-IDH12' 1014895.8129711746</t>
  </si>
  <si>
    <t>'RXN-ICDHyi_m_FWD-rt2761'       9.30121034008059</t>
  </si>
  <si>
    <t>'RXN-ICL_1_c_FWD-rt5654_c'      12673.550496858717</t>
  </si>
  <si>
    <t>'RXN-ICOSCOAt_c_en_FWD-SPONT'   12673.550496858717</t>
  </si>
  <si>
    <t>'RXN-ICOSCOAt_c_en_REV-SPONT'   12673.550496858717</t>
  </si>
  <si>
    <t>'RXN-ICOSCOAt_c_rm_FWD-SPONT'   12673.550496858717</t>
  </si>
  <si>
    <t>'RXN-ICOSCOAt_c_rm_REV-SPONT'   12673.550496858717</t>
  </si>
  <si>
    <t>'RXN-ID3ACALDt_c_e_FWD-SPONT'   12673.550496858717</t>
  </si>
  <si>
    <t>'RXN-ID3ACALDt_c_e_REV-SPONT'   12673.550496858717</t>
  </si>
  <si>
    <t>'RXN-ID3ACALDt_c_m_FWD-SPONT'   12673.550496858717</t>
  </si>
  <si>
    <t>'RXN-ID3ACALDt_c_m_REV-SPONT'   12673.550496858717</t>
  </si>
  <si>
    <t>'RXN-IG3PS_c_FWD-rt0716'        4.19522114661003</t>
  </si>
  <si>
    <t>'RXN-IGPDH_c_FWD-rt0339'        13.047958243263583</t>
  </si>
  <si>
    <t>'RXN-IGPS_c_FWD-rt8196' 6.1728772463169586</t>
  </si>
  <si>
    <t>'RXN-ILEt_c_m_FWD-SPONT'        12673.550496858717</t>
  </si>
  <si>
    <t>'RXN-ILEt_c_v_FWD-rt6501'       12673.550496858717</t>
  </si>
  <si>
    <t>'RXN-ILETA_c_FWD-rt5646'        12673.550496858717</t>
  </si>
  <si>
    <t>'RXN-ILETA_c_REV-rt5646'        12673.550496858717</t>
  </si>
  <si>
    <t>'RXN-ILETA_c_FWD-rt6485'        12673.550496858717</t>
  </si>
  <si>
    <t>'RXN-ILETA_c_REV-rt6485'        12673.550496858717</t>
  </si>
  <si>
    <t>'RXN-ILETA_m_FWD-rt6242_m'      12673.550496858717</t>
  </si>
  <si>
    <t>'RXN-ILETA_m_REV-rt6242_m'      61.0722310069423</t>
  </si>
  <si>
    <t>'RXN-ILEtpa_v_FWD-rt7819'       12673.550496858717</t>
  </si>
  <si>
    <t>'RXN-ILEtps_v_FWD-rt4375'       12673.550496858717</t>
  </si>
  <si>
    <t>'RXN-ILETRS_c_FWD-rt5078'       8.145135501673629</t>
  </si>
  <si>
    <t>'RXN-ILETRS_m_FWD-rt7188'       12673.550496858717</t>
  </si>
  <si>
    <t>'RXN-IMPC_c_FWD-rt4053' 5385.385994658821</t>
  </si>
  <si>
    <t>'RXN-IMPC_c_REV-rt4053' 12673.550496858717</t>
  </si>
  <si>
    <t>'RXN-IMPD_c_FWD-rt0027' 13490.794942382296</t>
  </si>
  <si>
    <t>'RXN-IND3ACt_c_m_FWD-SPONT'     12673.550496858717</t>
  </si>
  <si>
    <t>'RXN-IND3ACt_c_m_REV-SPONT'     12673.550496858717</t>
  </si>
  <si>
    <t>'RXN-IND3ETHt_c_e_FWD-SPONT'    12673.550496858717</t>
  </si>
  <si>
    <t>'RXN-IND3ETHt_c_e_REV-SPONT'    12673.550496858717</t>
  </si>
  <si>
    <t>'RXN-IND3ETHt_c_m_FWD-SPONT'    12673.550496858717</t>
  </si>
  <si>
    <t>'RXN-IND3ETHt_c_m_REV-SPONT'    12673.550496858717</t>
  </si>
  <si>
    <t>'RXN-INDPYRD_c_FWD-rt7423'      12673.550496858717</t>
  </si>
  <si>
    <t>'RXN-INO3GALT_c_FWD-rt5713'     12673.550496858717</t>
  </si>
  <si>
    <t>'RXN-INO3GALT_c_REV-rt5713'     12673.550496858717</t>
  </si>
  <si>
    <t>'RXN-INO3GALT_c_FWD-rt5966'     12673.550496858717</t>
  </si>
  <si>
    <t>'RXN-INO3GALT_c_REV-rt5966'     12673.550496858717</t>
  </si>
  <si>
    <t>'RXN-INOSHP3H_v_FWD-rt2517_v'   12673.550496858717</t>
  </si>
  <si>
    <t>'RXN-INOSHPt_c_n_FWD-SPONT'     12673.550496858717</t>
  </si>
  <si>
    <t>'RXN-INOSHPt_c_n_REV-SPONT'     12673.550496858717</t>
  </si>
  <si>
    <t>'RXN-INOSTt_c_rm_FWD-SPONT'     12673.550496858717</t>
  </si>
  <si>
    <t>'RXN-INOSTt_c_rm_REV-SPONT'     12673.550496858717</t>
  </si>
  <si>
    <t>'RXN-INOSTtps_e_FWD-rt0734'     12673.550496858717</t>
  </si>
  <si>
    <t>'RXN-INOSTtps_e_FWD-rt4674'     12673.550496858717</t>
  </si>
  <si>
    <t>'RXN-INSK_c_FWD-UNKNOWN'        12673.550496858717</t>
  </si>
  <si>
    <t>'RXN-INSt_c_e_FWD-SPONT'        12673.550496858717</t>
  </si>
  <si>
    <t>'RXN-IPCS_g_FWD-rt4559' 14527.286914001927</t>
  </si>
  <si>
    <t>'RXN-IPCt_g_r_FWD-SPONT'        12673.550496858717</t>
  </si>
  <si>
    <t>'RXN-IPCt_g_r_REV-SPONT'        12673.550496858717</t>
  </si>
  <si>
    <t>'RXN-IPDDI_c_FWD-rt7835'        36196.06989308664</t>
  </si>
  <si>
    <t>'RXN-IPDDI_c_REV-rt7835'        12673.550496858717</t>
  </si>
  <si>
    <t>'RXN-IPDPt_c_l_FWD-UNKNOWN'     12673.550496858717</t>
  </si>
  <si>
    <t>'RXN-IPDPt_c_l_REV-UNKNOWN'     12673.550496858717</t>
  </si>
  <si>
    <t>'RXN-IPDPt_c_m_FWD-SPONT'       12673.550496858717</t>
  </si>
  <si>
    <t>'RXN-IPDPt_c_m_REV-SPONT'       12673.550496858717</t>
  </si>
  <si>
    <t>'RXN-IPK2_n_FWD-rt4892' 12673.550496858717</t>
  </si>
  <si>
    <t>'RXN-IPK3_n_FWD-rt4892' 12673.550496858717</t>
  </si>
  <si>
    <t>'RXN-IPK4_n_FWD-rt4892' 12673.550496858717</t>
  </si>
  <si>
    <t>'RXN-IPK5_n_FWD-rt4892' 12673.550496858717</t>
  </si>
  <si>
    <t>'RXN-IPMD_c_FWD-rt5526' 8.073274904070697</t>
  </si>
  <si>
    <t>'RXN-IPPMIa_c_FWD-rt6546'       12673.550496858717</t>
  </si>
  <si>
    <t>'RXN-IPPMIa_c_REV-rt6546'       19.220887341727174</t>
  </si>
  <si>
    <t>'RXN-IPPMIb_c_FWD-rt6546'       12673.550496858717</t>
  </si>
  <si>
    <t>'RXN-IPPMIb_c_REV-rt6546'       19.220887341727174</t>
  </si>
  <si>
    <t>'RXN-IPPS_c_FWD-rt7120' 4.5975955039839045</t>
  </si>
  <si>
    <t>'RXN-IPPYP1_c_FWD-rt1395'       12673.550496858717</t>
  </si>
  <si>
    <t>'RXN-IPPYP2_c_FWD-rt1973'       12673.550496858717</t>
  </si>
  <si>
    <t>'RXN-IPPYP3_c_FWD-rt1973'       12673.550496858717</t>
  </si>
  <si>
    <t>'RXN-IPPYP4_c_FWD-rt1395'       12673.550496858717</t>
  </si>
  <si>
    <t>'RXN-IPT_g_FWD-rt4804'  12673.550496858717</t>
  </si>
  <si>
    <t>'RXN-ITCOAL_m_FWD-LSC12'        12673.550496858717</t>
  </si>
  <si>
    <t>'RXN-ITCOAL_m_REV-LSC12'        12673.550496858717</t>
  </si>
  <si>
    <t>'RXN-KARA1i_m_FWD-rt0808'       3.934632484315533</t>
  </si>
  <si>
    <t>'RXN-KARA2i_m_FWD-rt0808'       3.934632484315533</t>
  </si>
  <si>
    <t>'RXN-Kt_c_e_FWD-UNKNOWN'        12673.550496858717</t>
  </si>
  <si>
    <t>'RXN-Kt_c_m_FWD-rt7131' 12673.550496858717</t>
  </si>
  <si>
    <t>'RXN-Kt_c_m_REV-rt7131' 12673.550496858717</t>
  </si>
  <si>
    <t>'RXN-Ktps_e_FWD-rt2101_e'       12673.550496858717</t>
  </si>
  <si>
    <t>'RXN-KYN_c_FWD-rt0357'  12673.550496858717</t>
  </si>
  <si>
    <t>'RXN-KYN3OX_c_FWD-rt0899'       12673.550496858717</t>
  </si>
  <si>
    <t>'RXN-KYNAT2_c_FWD-rt0172'       12673.550496858717</t>
  </si>
  <si>
    <t>'RXN-KYNAT2_c_REV-rt0172'       12673.550496858717</t>
  </si>
  <si>
    <t>'RXN-KYNAT2_c_FWD-rt4039'       12673.550496858717</t>
  </si>
  <si>
    <t>'RXN-KYNAT2_c_REV-rt4039'       12673.550496858717</t>
  </si>
  <si>
    <t>'RXN-LACDtps_c_FWD-rt1816_c'    12673.550496858717</t>
  </si>
  <si>
    <t>'RXN-LACDtps_c_REV-rt1816_c'    12673.550496858717</t>
  </si>
  <si>
    <t>'RXN-LACLtps_c_FWD-rt1816_c'    12673.550496858717</t>
  </si>
  <si>
    <t>'RXN-LACPYRt_c_m_FWD-SPONT'     12673.550496858717</t>
  </si>
  <si>
    <t>'RXN-LACPYRt_c_m_REV-SPONT'     12673.550496858717</t>
  </si>
  <si>
    <t>'RXN-LACt_c_m_FWD-rt1816_m'     12673.550496858717</t>
  </si>
  <si>
    <t>'RXN-LACt_c_m_REV-rt1816_m'     12673.550496858717</t>
  </si>
  <si>
    <t>'RXN-LACtps_m_FWD-SPONT'        12673.550496858717</t>
  </si>
  <si>
    <t>'RXN-LALDO3_c_FWD-rt3783'       12673.550496858717</t>
  </si>
  <si>
    <t>'RXN-LANOSTt_c_e_FWD-rt6543'    12673.550496858717</t>
  </si>
  <si>
    <t>'RXN-LANOSTt_c_e_REV-rt6543'    12673.550496858717</t>
  </si>
  <si>
    <t>'RXN-LANOSTt_c_rm_FWD-SPONT'    12673.550496858717</t>
  </si>
  <si>
    <t>'RXN-LANOSTt_c_rm_REV-SPONT'    12673.550496858717</t>
  </si>
  <si>
    <t>'RXN-LANOSTt_l_rm_FWD-SPONT'    12673.550496858717</t>
  </si>
  <si>
    <t>'RXN-LANOSTt_l_rm_REV-SPONT'    12673.550496858717</t>
  </si>
  <si>
    <t>'RXN-LCADi_c_FWD-rt3783'        12673.550496858717</t>
  </si>
  <si>
    <t>'RXN-LCYSTAT_c_FWD-rt1784_c'    12673.550496858717</t>
  </si>
  <si>
    <t>'RXN-LCYSTAT_c_REV-rt1784_c'    12673.550496858717</t>
  </si>
  <si>
    <t>'RXN-LDH_L_x_FWD-rt5258_x'      12673.550496858717</t>
  </si>
  <si>
    <t>'RXN-LEUt_c_v_FWD-rt6501'       12673.550496858717</t>
  </si>
  <si>
    <t>'RXN-LEUTA_c_FWD-rt5646'        12673.550496858717</t>
  </si>
  <si>
    <t>'RXN-LEUTA_c_REV-rt5646'        12673.550496858717</t>
  </si>
  <si>
    <t>'RXN-LEUTA_c_FWD-rt6485'        12673.550496858717</t>
  </si>
  <si>
    <t>'RXN-LEUTA_c_REV-rt6485'        12673.550496858717</t>
  </si>
  <si>
    <t>'RXN-LEUTA_m_FWD-rt6242_m'      12673.550496858717</t>
  </si>
  <si>
    <t>'RXN-LEUTA_m_REV-rt6242_m'      12673.550496858717</t>
  </si>
  <si>
    <t>'RXN-LEUtpa_v_FWD-rt7819'       12673.550496858717</t>
  </si>
  <si>
    <t>'RXN-LEUtps_v_FWD-rt4375'       12673.550496858717</t>
  </si>
  <si>
    <t>'RXN-LEUTRS_c_FWD-rt1776'       8.974828774621917</t>
  </si>
  <si>
    <t>'RXN-LGTHL_c_FWD-rt4897'        12673.550496858717</t>
  </si>
  <si>
    <t>'RXN-LGTHL_c_FWD-rt8152'        12673.550496858717</t>
  </si>
  <si>
    <t>'RXN-LINOCOAt_c_l_FWD-UNKNOWN'  12673.550496858717</t>
  </si>
  <si>
    <t>'RXN-LINOCOAt_c_l_REV-UNKNOWN'  12673.550496858717</t>
  </si>
  <si>
    <t>'RXN-LINOCOAt_c_rm_FWD-UNKNOWN' 12673.550496858717</t>
  </si>
  <si>
    <t>'RXN-LINOCOAt_c_rm_REV-UNKNOWN' 12673.550496858717</t>
  </si>
  <si>
    <t>'RXN-LINOEAt_c_l_FWD-UNKNOWN'   12673.550496858717</t>
  </si>
  <si>
    <t>'RXN-LINOEAt_c_l_REV-UNKNOWN'   12673.550496858717</t>
  </si>
  <si>
    <t>'RXN-LINOLENt_c_l_FWD-UNKNOWN'  12673.550496858717</t>
  </si>
  <si>
    <t>'RXN-LINOLENt_c_l_REV-UNKNOWN'  12673.550496858717</t>
  </si>
  <si>
    <t>'RXN-LINOLNCOAt_c_l_FWD-UNKNOWN'        12673.550496858717</t>
  </si>
  <si>
    <t>'RXN-LINOLNCOAt_c_l_REV-UNKNOWN'        12673.550496858717</t>
  </si>
  <si>
    <t>'RXN-LINOLNCOAt_c_rm_FWD-UNKNOWN'       12673.550496858717</t>
  </si>
  <si>
    <t>'RXN-LINOLNCOAt_c_rm_REV-UNKNOWN'       12673.550496858717</t>
  </si>
  <si>
    <t>'RXN-LLFC2O_c_FWD-rt0745'       12673.550496858717</t>
  </si>
  <si>
    <t>'RXN-LLFC2O_c_FWD-rt8239'       12673.550496858717</t>
  </si>
  <si>
    <t>'RXN-LNS14DMy_c_FWD-ERG11NCP1'  26237.447615662524</t>
  </si>
  <si>
    <t>'RXN-LNSTLS_c_FWD-rt0872'       101222.98498895652</t>
  </si>
  <si>
    <t>'RXN-LPAP_vm_FWD-rt4719'        12673.550496858717</t>
  </si>
  <si>
    <t>'RXN-LPCAT_mm_FWD-rt8106'       12673.550496858717</t>
  </si>
  <si>
    <t>'RXN-LPIAT_rm_FWD-rt1153'       12673.550496858717</t>
  </si>
  <si>
    <t>'RXN-LSERDHi_c_FWD-rt1844'      12673.550496858717</t>
  </si>
  <si>
    <t>'RXN-LTA4H_c_FWD-rt2643_c'      12673.550496858717</t>
  </si>
  <si>
    <t>'RXN-LTA4H_c_REV-rt2643_c'      12673.550496858717</t>
  </si>
  <si>
    <t>'RXN-LTA4H_n_FWD-rt2643_n'      12673.550496858717</t>
  </si>
  <si>
    <t>'RXN-LTA4H_n_REV-rt2643_n'      12673.550496858717</t>
  </si>
  <si>
    <t>'RXN-LTA4H2_c_FWD-rt2643_c'     12673.550496858717</t>
  </si>
  <si>
    <t>'RXN-LTA4H2_c_REV-rt2643_c'     12673.550496858717</t>
  </si>
  <si>
    <t>'RXN-LTA4H2_n_FWD-rt2643_n'     12673.550496858717</t>
  </si>
  <si>
    <t>'RXN-LTA4H2_n_REV-rt2643_n'     12673.550496858717</t>
  </si>
  <si>
    <t>'RXN-LTA4H3_c_FWD-rt2643_c'     12673.550496858717</t>
  </si>
  <si>
    <t>'RXN-LTA4H3_c_REV-rt2643_c'     12673.550496858717</t>
  </si>
  <si>
    <t>'RXN-LTA4H3_n_FWD-rt2643_n'     12673.550496858717</t>
  </si>
  <si>
    <t>'RXN-LTA4H3_n_REV-rt2643_n'     12673.550496858717</t>
  </si>
  <si>
    <t>'RXN-LYSN6MOX_c_FWD-rt2880'     12673.550496858717</t>
  </si>
  <si>
    <t>'RXN-LYSt_c_m_FWD-UNKNOWN'      12673.550496858717</t>
  </si>
  <si>
    <t>'RXN-LYStpa_v_FWD-rt0111'       12673.550496858717</t>
  </si>
  <si>
    <t>'RXN-LYStpa_v_FWD-rt1949'       12673.550496858717</t>
  </si>
  <si>
    <t>'RXN-LYStps_e_FWD-rt5861'       12673.550496858717</t>
  </si>
  <si>
    <t>'RXN-LYStps_e_REV-rt5861'       12673.550496858717</t>
  </si>
  <si>
    <t>'RXN-LYSTRS_c_FWD-rt3577'       5.72569697696774</t>
  </si>
  <si>
    <t>'RXN-M1PS_c_FWD-rt1768' 12673.550496858717</t>
  </si>
  <si>
    <t>'RXN-MACACI_c_FWD-rt0063'       12673.550496858717</t>
  </si>
  <si>
    <t>'RXN-MACACI_c_REV-rt0063'       12673.550496858717</t>
  </si>
  <si>
    <t>'RXN-MACACI_c_FWD-rt3852'       12673.550496858717</t>
  </si>
  <si>
    <t>'RXN-MACACI_c_REV-rt3852'       12673.550496858717</t>
  </si>
  <si>
    <t>'RXN-MAGL_l_FWD-rt1360' 12673.550496858717</t>
  </si>
  <si>
    <t>'RXN-MAGL_m_FWD-UNKNOWN'        12673.550496858717</t>
  </si>
  <si>
    <t>'RXN-MALCOAt_c_rm_FWD-SPONT'    12673.550496858717</t>
  </si>
  <si>
    <t>'RXN-MALCOAt_c_rm_REV-SPONT'    12673.550496858717</t>
  </si>
  <si>
    <t>'RXN-MALOAAta_x_FWD-SPONT'      12673.550496858717</t>
  </si>
  <si>
    <t>'RXN-MALOAAta_x_REV-SPONT'      12673.550496858717</t>
  </si>
  <si>
    <t>'RXN-MALS_c_FWD-rt1089' 12673.550496858717</t>
  </si>
  <si>
    <t>'RXN-MALT_c_FWD-rt0767' 12673.550496858717</t>
  </si>
  <si>
    <t>'RXN-MALt_c_e_FWD-SPONT'        12673.550496858717</t>
  </si>
  <si>
    <t>'RXN-MALt_c_e_REV-SPONT'        12673.550496858717</t>
  </si>
  <si>
    <t>'RXN-MALt2_m_FWD-rt5142'        12673.550496858717</t>
  </si>
  <si>
    <t>'RXN-MALTtps_e_FWD-rt0769'      12673.550496858717</t>
  </si>
  <si>
    <t>'RXN-MAN1PT_c_FWD-rt6588'       9300.697226320091</t>
  </si>
  <si>
    <t>'RXN-MAN6PI_c_FWD-rt0239'       12673.550496858717</t>
  </si>
  <si>
    <t>'RXN-MAN6PI_c_REV-rt0239'       30917.726518851832</t>
  </si>
  <si>
    <t>'RXN-MANNAN14H_c_FWD-rt0045'    12673.550496858717</t>
  </si>
  <si>
    <t>'RXN-MANNANH_c_FWD-rt2404'      12673.550496858717</t>
  </si>
  <si>
    <t>'RXN-MANNANH_c_REV-rt2404'      12673.550496858717</t>
  </si>
  <si>
    <t>'RXN-MANNANH_e_FWD-rt0564_e'    12673.550496858717</t>
  </si>
  <si>
    <t>'RXN-MANNANH_e_REV-rt0564_e'    12673.550496858717</t>
  </si>
  <si>
    <t>'RXN-MANNANH_e_FWD-rt2416'      12673.550496858717</t>
  </si>
  <si>
    <t>'RXN-MANNANH_e_REV-rt2416'      12673.550496858717</t>
  </si>
  <si>
    <t>'RXN-MANNANH_e_FWD-rt2418'      12673.550496858717</t>
  </si>
  <si>
    <t>'RXN-MANNANH_e_REV-rt2418'      12673.550496858717</t>
  </si>
  <si>
    <t>'RXN-MANNANH_e_FWD-rt6980'      12673.550496858717</t>
  </si>
  <si>
    <t>'RXN-MANNANH_e_REV-rt6980'      12673.550496858717</t>
  </si>
  <si>
    <t>'RXN-MANNANH_e_FWD-rt7383'      12673.550496858717</t>
  </si>
  <si>
    <t>'RXN-MANNANH_e_REV-rt7383'      12673.550496858717</t>
  </si>
  <si>
    <t>'RXN-MANNANt_c_r_FWD-SPONT'     12673.550496858717</t>
  </si>
  <si>
    <t>'RXN-MANNANt_c_r_REV-SPONT'     12673.550496858717</t>
  </si>
  <si>
    <t>'RXN-MANt_c_g_FWD-UNKNOWN'      12673.550496858717</t>
  </si>
  <si>
    <t>'RXN-MANt_c_g_REV-UNKNOWN'      12673.550496858717</t>
  </si>
  <si>
    <t>'RXN-MANtps_e_FWD-rt1375'       12673.550496858717</t>
  </si>
  <si>
    <t>'RXN-MANtps_e_FWD-rt1480'       12673.550496858717</t>
  </si>
  <si>
    <t>'RXN-MANtps_e_FWD-rt2496'       12673.550496858717</t>
  </si>
  <si>
    <t>'RXN-MANtps_e_FWD-rt2707'       12673.550496858717</t>
  </si>
  <si>
    <t>'RXN-MANtps_e_FWD-rt2833'       12673.550496858717</t>
  </si>
  <si>
    <t>'RXN-MANtps_e_FWD-rt3556'       12673.550496858717</t>
  </si>
  <si>
    <t>'RXN-MANtps_e_FWD-rt7817'       12673.550496858717</t>
  </si>
  <si>
    <t>'RXN-MASCBRx_c_FWD-rt1779'      12673.550496858717</t>
  </si>
  <si>
    <t>'RXN-MCCC_m_FWD-rt44997326'     12673.550496858717</t>
  </si>
  <si>
    <t>'RXN-MCITL2_m_FWD-rt5654_m'     12673.550496858717</t>
  </si>
  <si>
    <t>'RXN-MCITL2_m_FWD-rt5794'       12673.550496858717</t>
  </si>
  <si>
    <t>'RXN-MCITS_m_FWD-rt2960'        12673.550496858717</t>
  </si>
  <si>
    <t>'RXN-MCITS_m_FWD-rt2963'        12673.550496858717</t>
  </si>
  <si>
    <t>'RXN-MCOATA_c_FWD-rt0302'       12673.550496858717</t>
  </si>
  <si>
    <t>'RXN-MCOATA_c_FWD-rt0409'       12673.550496858717</t>
  </si>
  <si>
    <t>'RXN-MCOATA_m_FWD-ACP1MCT1'     12673.550496858717</t>
  </si>
  <si>
    <t>'RXN-MCOATA_m_REV-ACP1MCT1'     12673.550496858717</t>
  </si>
  <si>
    <t>'RXN-MDH_c_FWD-rt2246'  12673.550496858717</t>
  </si>
  <si>
    <t>'RXN-MDH_c_REV-rt2246'  115937.20125255958</t>
  </si>
  <si>
    <t>'RXN-MDH_m_FWD-rt2810'  163605.06293261424</t>
  </si>
  <si>
    <t>'RXN-MDH_m_REV-rt2810'  12673.550496858717</t>
  </si>
  <si>
    <t>'RXN-MDLDH_x_FWD-rt5416'        12673.550496858717</t>
  </si>
  <si>
    <t>'RXN-MDLDH_x_REV-rt5416'        12673.550496858717</t>
  </si>
  <si>
    <t>'RXN-MDRPD_c_FWD-rt7461'        21.033433753189755</t>
  </si>
  <si>
    <t>'RXN-ME1_m_FWD-rt5549'  12673.550496858717</t>
  </si>
  <si>
    <t>'RXN-ME2_c_FWD-rt4393'  12673.550496858717</t>
  </si>
  <si>
    <t>'RXN-ME2_m_FWD-rt5549'  12673.550496858717</t>
  </si>
  <si>
    <t>'RXN-MERLACOR_c_FWD-rt5258_c'   12673.550496858717</t>
  </si>
  <si>
    <t>'RXN-MERLACOR_c_REV-rt5258_c'   12673.550496858717</t>
  </si>
  <si>
    <t>'RXN-METAT_c_FWD-rt5403'        1909.482502102886</t>
  </si>
  <si>
    <t>'RXN-METB1_c_FWD-rt3095'        12673.550496858717</t>
  </si>
  <si>
    <t>'RXN-METB1_c_FWD-rt8357'        12673.550496858717</t>
  </si>
  <si>
    <t>'RXN-METB1_c_FWD-rt8374'        12673.550496858717</t>
  </si>
  <si>
    <t>'RXN-METS_c_FWD-rt1457' 1219.2589858199722</t>
  </si>
  <si>
    <t>'RXN-METt_c_m_FWD-UNKNOWN'      12673.550496858717</t>
  </si>
  <si>
    <t>'RXN-METtps_e_FWD-rt3257_e'     12673.550496858717</t>
  </si>
  <si>
    <t>'RXN-METtps_e_REV-rt3257_e'     12673.550496858717</t>
  </si>
  <si>
    <t>'RXN-METtps_e_FWD-rt5861'       12673.550496858717</t>
  </si>
  <si>
    <t>'RXN-METtps_e_REV-rt5861'       12673.550496858717</t>
  </si>
  <si>
    <t>'RXN-METTRS_c_FWD-rt4772'       6.810793809037302</t>
  </si>
  <si>
    <t>'RXN-METTRS_m_FWD-rt7150'       12673.550496858717</t>
  </si>
  <si>
    <t>'RXN-MEVK1_c_FWD-rt0390'        62852.34991987781</t>
  </si>
  <si>
    <t>'RXN-MEVK2_c_FWD-rt0390'        12673.550496858717</t>
  </si>
  <si>
    <t>'RXN-MEVK3_c_FWD-rt0390'        12673.550496858717</t>
  </si>
  <si>
    <t>'RXN-MEVK4_c_FWD-rt0390'        12673.550496858717</t>
  </si>
  <si>
    <t>'RXN-MEVt_c_e_FWD-SPONT'        12673.550496858717</t>
  </si>
  <si>
    <t>'RXN-MEVt_c_e_REV-SPONT'        12673.550496858717</t>
  </si>
  <si>
    <t>'RXN-MG2t_c_e_FWD-UNKNOWN'      12673.550496858717</t>
  </si>
  <si>
    <t>'RXN-MGCH_m_FWD-rt7760' 12673.550496858717</t>
  </si>
  <si>
    <t>'RXN-MGCH_m_REV-rt7760' 12673.550496858717</t>
  </si>
  <si>
    <t>'RXN-MGSA_c_FWD-UNKNOWN'        12673.550496858717</t>
  </si>
  <si>
    <t>'RXN-MHPGLUT_c_FWD-rt1457'      12673.550496858717</t>
  </si>
  <si>
    <t>'RXN-MI13456Pt_c_n_FWD-SPONT'   12673.550496858717</t>
  </si>
  <si>
    <t>'RXN-MI13456Pt_c_n_REV-SPONT'   12673.550496858717</t>
  </si>
  <si>
    <t>'RXN-MI134PPH_c_FWD-rt6885'     12673.550496858717</t>
  </si>
  <si>
    <t>'RXN-MI134PPH_c_REV-rt6885'     12673.550496858717</t>
  </si>
  <si>
    <t>'RXN-MI1PP_c_FWD-rt5340'        12673.550496858717</t>
  </si>
  <si>
    <t>'RXN-MI1PP_c_FWD-rt8001'        12673.550496858717</t>
  </si>
  <si>
    <t>'RXN-MI1Pt_c_r_FWD-SPONT'       12673.550496858717</t>
  </si>
  <si>
    <t>'RXN-MI1Pt_c_r_REV-SPONT'       12673.550496858717</t>
  </si>
  <si>
    <t>'RXN-MIP2Ct_g_r_FWD-SPONT'      12673.550496858717</t>
  </si>
  <si>
    <t>'RXN-MIP2Ct_g_r_REV-SPONT'      12673.550496858717</t>
  </si>
  <si>
    <t>'RXN-MIPCS_g_FWD-rt8085'        12673.550496858717</t>
  </si>
  <si>
    <t>'RXN-MIPCt_g_r_FWD-SPONT'       12673.550496858717</t>
  </si>
  <si>
    <t>'RXN-MIPCt_g_r_REV-SPONT'       12673.550496858717</t>
  </si>
  <si>
    <t>'RXN-MN2t_c_e_FWD-UNKNOWN'      12673.550496858717</t>
  </si>
  <si>
    <t>'RXN-MOBDt_c_e_FWD-UNKNOWN'     12673.550496858717</t>
  </si>
  <si>
    <t>'RXN-MPYRCNST_c_FWD-rt7838'     12673.550496858717</t>
  </si>
  <si>
    <t>'RXN-MPYRCNST_c_REV-rt7838'     12673.550496858717</t>
  </si>
  <si>
    <t>'RXN-MTAP_c_FWD-rt0004' 17.76799756508882</t>
  </si>
  <si>
    <t>'RXN-MTHFC_c_FWD-UNKNOWN'       12673.550496858717</t>
  </si>
  <si>
    <t>'RXN-MTHFC_c_REV-UNKNOWN'       12673.550496858717</t>
  </si>
  <si>
    <t>'RXN-MTHFC_m_FWD-rt6998'        12673.550496858717</t>
  </si>
  <si>
    <t>'RXN-MTHFC_m_REV-rt6998'        12673.550496858717</t>
  </si>
  <si>
    <t>'RXN-MTHFD_c_FWD-rt6998'        7188.716058198247</t>
  </si>
  <si>
    <t>'RXN-MTHFD_c_REV-rt6998'        12673.550496858717</t>
  </si>
  <si>
    <t>'RXN-MTHFD_m_FWD-rt6998'        12673.550496858717</t>
  </si>
  <si>
    <t>'RXN-MTHFD_m_REV-rt6998'        12673.550496858717</t>
  </si>
  <si>
    <t>'RXN-MTHFD2i_c_FWD-rt4257'      12673.550496858717</t>
  </si>
  <si>
    <t>'RXN-MTHFR3_c_FWD-MET1213'      53980.42867107965</t>
  </si>
  <si>
    <t>'RXN-MTMOHT_m_FWD-rt0075'       12673.550496858717</t>
  </si>
  <si>
    <t>'RXN-MTRI_c_FWD-rt5017' 18.115577182184392</t>
  </si>
  <si>
    <t>'RXN-MTRI_c_REV-rt5017' 12673.550496858717</t>
  </si>
  <si>
    <t>'RXN-MUCOCI_c_FWD-rt5684'       12673.550496858717</t>
  </si>
  <si>
    <t>'RXN-MUCOCI_c_REV-rt5684'       12673.550496858717</t>
  </si>
  <si>
    <t>'RXN-MUCOCI_e_FWD-rt4254'       12673.550496858717</t>
  </si>
  <si>
    <t>'RXN-MUCOCI_e_REV-rt4254'       12673.550496858717</t>
  </si>
  <si>
    <t>'RXN-NACt_c_e_FWD-rt3853'       5694.751048709037</t>
  </si>
  <si>
    <t>'RXN-NACt_c_e_REV-rt3853'       12673.550496858717</t>
  </si>
  <si>
    <t>'RXN-NADDP_x_FWD-rt4066'        12673.550496858717</t>
  </si>
  <si>
    <t>'RXN-NADHcplxI_c_m_FWD-NADHCPLX0'       10760504.504317367</t>
  </si>
  <si>
    <t>'RXN-NADHcplxI_c_m_FWD-NADHCPLX1'       10760504.504317367</t>
  </si>
  <si>
    <t>'RXN-NADHcplxI_c_m_FWD-NADHCPLX2'       10760504.504317367</t>
  </si>
  <si>
    <t>'RXN-NADHcplxI_c_m_FWD-NADHCPLX3'       10760504.504317367</t>
  </si>
  <si>
    <t>'RXN-NADHcplxI_c_m_FWD-NADHCPLX4'       10760504.504317367</t>
  </si>
  <si>
    <t>'RXN-NADHcplxI_c_m_FWD-NADHCPLX5'       10760504.504317367</t>
  </si>
  <si>
    <t>'RXN-NADHcplxI_c_m_FWD-NADHCPLX6'       10760504.504317367</t>
  </si>
  <si>
    <t>'RXN-NADHcplxI_c_m_FWD-NADHCPLX7'       10760504.504317367</t>
  </si>
  <si>
    <t>'RXN-NADHcplxI_c_m_FWD-NADHCPLX8'       10760504.504317367</t>
  </si>
  <si>
    <t>'RXN-NADHK1_c_FWD-rt1814_c'     638.2710164846394</t>
  </si>
  <si>
    <t>'RXN-NADHK1_m_FWD-rt1814_m'     12673.550496858717</t>
  </si>
  <si>
    <t>'RXN-NADHq9_c_FWD-rt0604'       153853.57939169355</t>
  </si>
  <si>
    <t>'RXN-NADHq9_c_FWD-rt1441'       12673.550496858717</t>
  </si>
  <si>
    <t>'RXN-NADHt_c_rm_FWD-SPONT'      12673.550496858717</t>
  </si>
  <si>
    <t>'RXN-NADHt_c_rm_REV-SPONT'      12673.550496858717</t>
  </si>
  <si>
    <t>'RXN-NADK_c_FWD-rt1814_c'       12673.550496858717</t>
  </si>
  <si>
    <t>'RXN-NADK_m_FWD-rt1814_m'       12673.550496858717</t>
  </si>
  <si>
    <t>'RXN-NADN_n_FWD-rt3107' 12673.550496858717</t>
  </si>
  <si>
    <t>'RXN-NADN_n_FWD-rt4419' 12673.550496858717</t>
  </si>
  <si>
    <t>'RXN-NADN_n_FWD-rt7872' 12673.550496858717</t>
  </si>
  <si>
    <t>'RXN-NADPHt_c_l_FWD-SPONT'      12673.550496858717</t>
  </si>
  <si>
    <t>'RXN-NADPHt_c_l_REV-SPONT'      12673.550496858717</t>
  </si>
  <si>
    <t>'RXN-NADPHt_c_r_FWD-SPONT'      12673.550496858717</t>
  </si>
  <si>
    <t>'RXN-NADPHt_c_r_REV-SPONT'      12673.550496858717</t>
  </si>
  <si>
    <t>'RXN-NADPHt_c_rm_FWD-SPONT'     12673.550496858717</t>
  </si>
  <si>
    <t>'RXN-NADPHt_c_rm_REV-SPONT'     12673.550496858717</t>
  </si>
  <si>
    <t>'RXN-NADPHt_c_x_FWD-UNKNOWN'    12673.550496858717</t>
  </si>
  <si>
    <t>'RXN-NADPHt_c_x_REV-UNKNOWN'    12673.550496858717</t>
  </si>
  <si>
    <t>'RXN-NADPt_c_e_FWD-UNKNOWN'     12673.550496858717</t>
  </si>
  <si>
    <t>'RXN-NADPt_c_l_FWD-SPONT'       12673.550496858717</t>
  </si>
  <si>
    <t>'RXN-NADPt_c_l_REV-SPONT'       12673.550496858717</t>
  </si>
  <si>
    <t>'RXN-NADPt_c_r_FWD-SPONT'       12673.550496858717</t>
  </si>
  <si>
    <t>'RXN-NADPt_c_r_REV-SPONT'       12673.550496858717</t>
  </si>
  <si>
    <t>'RXN-NADPt_c_rm_FWD-SPONT'      12673.550496858717</t>
  </si>
  <si>
    <t>'RXN-NADPt_c_rm_REV-SPONT'      12673.550496858717</t>
  </si>
  <si>
    <t>'RXN-NADPt_c_x_FWD-UNKNOWN'     12673.550496858717</t>
  </si>
  <si>
    <t>'RXN-NADPt_c_x_REV-UNKNOWN'     12673.550496858717</t>
  </si>
  <si>
    <t>'RXN-NADS2_c_FWD-rt0915_c'      345.7785710589537</t>
  </si>
  <si>
    <t>'RXN-NADS2_n_FWD-rt0915_n'      12673.550496858717</t>
  </si>
  <si>
    <t>'RXN-NADS2_n_REV-rt0915_n'      12673.550496858717</t>
  </si>
  <si>
    <t>'RXN-NADt_c_e_FWD-UNKNOWN'      12673.550496858717</t>
  </si>
  <si>
    <t>'RXN-NADt_c_m_FWD-rt2593'       12673.550496858717</t>
  </si>
  <si>
    <t>'RXN-NADt_c_m_FWD-rt5934'       12673.550496858717</t>
  </si>
  <si>
    <t>'RXN-NADt_c_rm_FWD-SPONT'       12673.550496858717</t>
  </si>
  <si>
    <t>'RXN-NADt_c_rm_REV-SPONT'       12673.550496858717</t>
  </si>
  <si>
    <t>'RXN-NADt1_m_FWD-rt2593'        12673.550496858717</t>
  </si>
  <si>
    <t>'RXN-NADt2_m_FWD-rt2593'        12673.550496858717</t>
  </si>
  <si>
    <t>'RXN-NADt3_m_FWD-rt2593'        12673.550496858717</t>
  </si>
  <si>
    <t>'RXN-NAMNPP_c_FWD-rt1924_c'     128.5885547395672</t>
  </si>
  <si>
    <t>'RXN-NAMNPP_m_FWD-rt1924_m'     12673.550496858717</t>
  </si>
  <si>
    <t>'RXN-NAtpa_c_FWD-rt2101_c'      12673.550496858717</t>
  </si>
  <si>
    <t>'RXN-NAtpa_c_REV-rt2101_c'      12673.550496858717</t>
  </si>
  <si>
    <t>'RXN-NAtpa_c_FWD-rt2444'        12673.550496858717</t>
  </si>
  <si>
    <t>'RXN-NAtpa_c_REV-rt2444'        12673.550496858717</t>
  </si>
  <si>
    <t>'RXN-NCAMt_c_n_FWD-SPONT'       12673.550496858717</t>
  </si>
  <si>
    <t>'RXN-NCAMt_c_n_REV-SPONT'       12673.550496858717</t>
  </si>
  <si>
    <t>'RXN-NDP1_c_FWD-rt0602_c'       12673.550496858717</t>
  </si>
  <si>
    <t>'RXN-NDP10_c_FWD-rt0602_c'      12673.550496858717</t>
  </si>
  <si>
    <t>'RXN-NDP3_c_FWD-rt0602_c'       12673.550496858717</t>
  </si>
  <si>
    <t>'RXN-NDP3_g_FWD-rt1437' 12673.550496858717</t>
  </si>
  <si>
    <t>'RXN-NDP4_c_FWD-rt0602_c'       12673.550496858717</t>
  </si>
  <si>
    <t>'RXN-NDP5_c_FWD-rt0602_c'       12673.550496858717</t>
  </si>
  <si>
    <t>'RXN-NDP7_c_FWD-rt0602_c'       12673.550496858717</t>
  </si>
  <si>
    <t>'RXN-NDP7_g_FWD-rt0602_g'       12673.550496858717</t>
  </si>
  <si>
    <t>'RXN-NDP7_g_FWD-rt1437' 12673.550496858717</t>
  </si>
  <si>
    <t>'RXN-NDPDA1_c_FWD-UNKNOWN'      12673.550496858717</t>
  </si>
  <si>
    <t>'RXN-NDPDA2_c_FWD-UNKNOWN'      12673.550496858717</t>
  </si>
  <si>
    <t>'RXN-NDPK1_c_FWD-rt0575'        12673.550496858717</t>
  </si>
  <si>
    <t>'RXN-NDPK1_c_FWD-rt7311'        12673.550496858717</t>
  </si>
  <si>
    <t>'RXN-NDPK10_c_FWD-rt0575'       12673.550496858717</t>
  </si>
  <si>
    <t>'RXN-NDPK10_c_FWD-rt7311'       12673.550496858717</t>
  </si>
  <si>
    <t>'RXN-NDPK2_c_FWD-rt0575'        12673.550496858717</t>
  </si>
  <si>
    <t>'RXN-NDPK2_c_FWD-rt7311'        12673.550496858717</t>
  </si>
  <si>
    <t>'RXN-NDPK3_c_FWD-rt0575'        12673.550496858717</t>
  </si>
  <si>
    <t>'RXN-NDPK3_c_FWD-rt7311'        12673.550496858717</t>
  </si>
  <si>
    <t>'RXN-NDPK4_c_FWD-rt0575'        12673.550496858717</t>
  </si>
  <si>
    <t>'RXN-NDPK4_c_FWD-rt7311'        12673.550496858717</t>
  </si>
  <si>
    <t>'RXN-NDPK5_c_FWD-rt0575'        12673.550496858717</t>
  </si>
  <si>
    <t>'RXN-NDPK5_c_FWD-rt7311'        12673.550496858717</t>
  </si>
  <si>
    <t>'RXN-NDPK6_c_FWD-rt0575'        12673.550496858717</t>
  </si>
  <si>
    <t>'RXN-NDPK6_c_FWD-rt7311'        12673.550496858717</t>
  </si>
  <si>
    <t>'RXN-NDPK7_c_FWD-rt0575'        12673.550496858717</t>
  </si>
  <si>
    <t>'RXN-NDPK7_c_FWD-rt7311'        12673.550496858717</t>
  </si>
  <si>
    <t>'RXN-NDPK8_c_FWD-rt0575'        12673.550496858717</t>
  </si>
  <si>
    <t>'RXN-NDPK8_c_FWD-rt7311'        12673.550496858717</t>
  </si>
  <si>
    <t>'RXN-NDPK9_c_FWD-rt0575'        12673.550496858717</t>
  </si>
  <si>
    <t>'RXN-NDPK9_c_FWD-rt7311'        12673.550496858717</t>
  </si>
  <si>
    <t>'RXN-NFORTYR2t_c_e_FWD-rt2566'  12673.550496858717</t>
  </si>
  <si>
    <t>'RXN-NFTYROX_c_FWD-rt0820'      12673.550496858717</t>
  </si>
  <si>
    <t>'RXN-NGLYCANS1_c_FWD-rt2834'    115467.50294199388</t>
  </si>
  <si>
    <t>'RXN-NGLYCANS10_r_FWD-rt2904'   12673.550496858717</t>
  </si>
  <si>
    <t>'RXN-NGLYCANS10_r_REV-rt2904'   12673.550496858717</t>
  </si>
  <si>
    <t>'RXN-NGLYCANS11_r_FWD-rt0671'   12673.550496858717</t>
  </si>
  <si>
    <t>'RXN-NGLYCANS11_r_REV-rt0671'   12673.550496858717</t>
  </si>
  <si>
    <t>'RXN-NGLYCANS12_r_FWD-rt2573'   12673.550496858717</t>
  </si>
  <si>
    <t>'RXN-NGLYCANS12_r_REV-rt2573'   12673.550496858717</t>
  </si>
  <si>
    <t>'RXN-NGLYCANS13_r_FWD-rt6611'   12673.550496858717</t>
  </si>
  <si>
    <t>'RXN-NGLYCANS13_r_REV-rt6611'   12673.550496858717</t>
  </si>
  <si>
    <t>'RXN-NGLYCANS14_r_FWD-rt2972'   12673.550496858717</t>
  </si>
  <si>
    <t>'RXN-NGLYCANS14_r_REV-rt2972'   12673.550496858717</t>
  </si>
  <si>
    <t>'RXN-NGLYCANS15_r_FWD-rt3790'   12673.550496858717</t>
  </si>
  <si>
    <t>'RXN-NGLYCANS15_r_REV-rt3790'   12673.550496858717</t>
  </si>
  <si>
    <t>'RXN-NGLYCANS16_r_FWD-rt1613'   12673.550496858717</t>
  </si>
  <si>
    <t>'RXN-NGLYCANS16_r_REV-rt1613'   12673.550496858717</t>
  </si>
  <si>
    <t>'RXN-NGLYCANS17_r_FWD-rt1802'   12673.550496858717</t>
  </si>
  <si>
    <t>'RXN-NGLYCANS17_r_REV-rt1802'   12673.550496858717</t>
  </si>
  <si>
    <t>'RXN-NGLYCANS18_r_FWD-rt1802'   12673.550496858717</t>
  </si>
  <si>
    <t>'RXN-NGLYCANS18_r_REV-rt1802'   12673.550496858717</t>
  </si>
  <si>
    <t>'RXN-NGLYCANS19_g_FWD-rt0564_g' 12673.550496858717</t>
  </si>
  <si>
    <t>'RXN-NGLYCANS19_g_REV-rt0564_g' 12673.550496858717</t>
  </si>
  <si>
    <t>'RXN-NGLYCANS19_g_FWD-rt8131'   12673.550496858717</t>
  </si>
  <si>
    <t>'RXN-NGLYCANS19_g_REV-rt8131'   12673.550496858717</t>
  </si>
  <si>
    <t>'RXN-NGLYCANS2_c_FWD-ALG1314'   11773232.805485839</t>
  </si>
  <si>
    <t>'RXN-NGLYCANS2_c_REV-ALG1314'   12673.550496858717</t>
  </si>
  <si>
    <t>'RXN-NGLYCANS3_c_FWD-rt6298'    93940.20095227982</t>
  </si>
  <si>
    <t>'RXN-NGLYCANS3_c_REV-rt6298'    12673.550496858717</t>
  </si>
  <si>
    <t>'RXN-NGLYCANS4_c_FWD-rt1727'    49764.466861398156</t>
  </si>
  <si>
    <t>'RXN-NGLYCANS4_c_REV-rt1727'    12673.550496858717</t>
  </si>
  <si>
    <t>'RXN-NGLYCANS5_c_FWD-rt1727'    49764.466861398156</t>
  </si>
  <si>
    <t>'RXN-NGLYCANS5_c_REV-rt1727'    12673.550496858717</t>
  </si>
  <si>
    <t>'RXN-NGLYCANS6_c_FWD-rt1577'    522091.9588873386</t>
  </si>
  <si>
    <t>'RXN-NGLYCANS6_c_REV-rt1577'    12673.550496858717</t>
  </si>
  <si>
    <t>'RXN-NGLYCANS7_c_FWD-rt1577'    522091.9588873386</t>
  </si>
  <si>
    <t>'RXN-NGLYCANS7_c_REV-rt1577'    12673.550496858717</t>
  </si>
  <si>
    <t>'RXN-NGLYCANS8_r_FWD-rt5214'    12673.550496858717</t>
  </si>
  <si>
    <t>'RXN-NGLYCANS8_r_REV-rt5214'    12673.550496858717</t>
  </si>
  <si>
    <t>'RXN-NGLYCANS9_r_FWD-rt0671'    12673.550496858717</t>
  </si>
  <si>
    <t>'RXN-NGLYCANS9_r_REV-rt0671'    12673.550496858717</t>
  </si>
  <si>
    <t>'RXN-NH4t_c_e_FWD-rt4558'       443156.15088658174</t>
  </si>
  <si>
    <t>'RXN-NH4t_c_e_REV-rt4558'       12673.550496858717</t>
  </si>
  <si>
    <t>'RXN-NH4t_c_m_FWD-SPONT'        12673.550496858717</t>
  </si>
  <si>
    <t>'RXN-NH4t_c_m_REV-SPONT'        12673.550496858717</t>
  </si>
  <si>
    <t>'RXN-NI2t_c_e_FWD-SPONT'        12673.550496858717</t>
  </si>
  <si>
    <t>'RXN-NITROPP_c_FWD-rt3422'      12673.550496858717</t>
  </si>
  <si>
    <t>'RXN-NITROPP_c_FWD-rt4676'      12673.550496858717</t>
  </si>
  <si>
    <t>'RXN-NITRx_c_FWD-rt4334'        12673.550496858717</t>
  </si>
  <si>
    <t>'RXN-NITRx_c_REV-rt4334'        12673.550496858717</t>
  </si>
  <si>
    <t>'RXN-NITRx_c_FWD-rt6640'        12673.550496858717</t>
  </si>
  <si>
    <t>'RXN-NITRx_c_REV-rt6640'        12673.550496858717</t>
  </si>
  <si>
    <t>'RXN-NITRy_c_FWD-rt6640'        12673.550496858717</t>
  </si>
  <si>
    <t>'RXN-NMNt_c_e_FWD-SPONT'        12673.550496858717</t>
  </si>
  <si>
    <t>'RXN-NMNt_c_n_FWD-SPONT'        12673.550496858717</t>
  </si>
  <si>
    <t>'RXN-NMNt_c_n_REV-SPONT'        12673.550496858717</t>
  </si>
  <si>
    <t>'RXN-NMNt_c_x_FWD-SPONT'        12673.550496858717</t>
  </si>
  <si>
    <t>'RXN-NMNt_c_x_REV-SPONT'        12673.550496858717</t>
  </si>
  <si>
    <t>'RXN-NNAM_c_FWD-rt3293' 12673.550496858717</t>
  </si>
  <si>
    <t>'RXN-NNATi_c_FWD-rt2062_c'      1097.8894448716467</t>
  </si>
  <si>
    <t>'RXN-NNDPR_c_FWD-rt1963_c'      12673.550496858717</t>
  </si>
  <si>
    <t>'RXN-NNDPR_m_FWD-rt1963_m'      12673.550496858717</t>
  </si>
  <si>
    <t>'RXN-NNMT_c_FWD-rt4917' 12673.550496858717</t>
  </si>
  <si>
    <t>'RXN-NNMT_c_FWD-rt5672' 12673.550496858717</t>
  </si>
  <si>
    <t>'RXN-NNMT_c_FWD-rt8212' 12673.550496858717</t>
  </si>
  <si>
    <t>'RXN-NO3t_c_e_FWD-rt4068'       12673.550496858717</t>
  </si>
  <si>
    <t>'RXN-NO3t_c_e_REV-rt4068'       12673.550496858717</t>
  </si>
  <si>
    <t>'RXN-NOX_c_FWD-rt4914'  12673.550496858717</t>
  </si>
  <si>
    <t>'RXN-NTD10pp_c_FWD-UNKNOWN'     12673.550496858717</t>
  </si>
  <si>
    <t>'RXN-NTD1pp_c_FWD-UNKNOWN'      12673.550496858717</t>
  </si>
  <si>
    <t>'RXN-NTD2pp_c_FWD-rt1627'       12673.550496858717</t>
  </si>
  <si>
    <t>'RXN-NTD3pp_c_FWD-UNKNOWN'      12673.550496858717</t>
  </si>
  <si>
    <t>'RXN-NTD4pp_c_FWD-rt1627'       12673.550496858717</t>
  </si>
  <si>
    <t>'RXN-NTD5_c_FWD-UNKNOWN'        12673.550496858717</t>
  </si>
  <si>
    <t>'RXN-NTD6pp_c_FWD-UNKNOWN'      12673.550496858717</t>
  </si>
  <si>
    <t>'RXN-NTD7pp_c_FWD-UNKNOWN'      12673.550496858717</t>
  </si>
  <si>
    <t>'RXN-NTD8_c_FWD-UNKNOWN'        12673.550496858717</t>
  </si>
  <si>
    <t>'RXN-NTP10_c_FWD-rt0602_c'      12673.550496858717</t>
  </si>
  <si>
    <t>'RXN-NTP3_c_FWD-rt0602_c'       12673.550496858717</t>
  </si>
  <si>
    <t>'RXN-NTP3_c_FWD-rt5972' 12673.550496858717</t>
  </si>
  <si>
    <t>'RXN-NTP3_c_FWD-rt7922' 12673.550496858717</t>
  </si>
  <si>
    <t>'RXN-NTP4_c_FWD-rt0602_c'       12673.550496858717</t>
  </si>
  <si>
    <t>'RXN-NTP5_c_FWD-rt0602_c'       12673.550496858717</t>
  </si>
  <si>
    <t>'RXN-NTP7_c_FWD-rt0602_c'       12673.550496858717</t>
  </si>
  <si>
    <t>'RXN-NTPDA2_c_FWD-UNKNOWN'      12673.550496858717</t>
  </si>
  <si>
    <t>'RXN-O2t_c_e_FWD-SPONT' 12673.550496858717</t>
  </si>
  <si>
    <t>'RXN-O2t_c_e_REV-SPONT' 12673.550496858717</t>
  </si>
  <si>
    <t>'RXN-O2t_c_m_FWD-SPONT' 12673.550496858717</t>
  </si>
  <si>
    <t>'RXN-O2t_c_m_REV-SPONT' 12673.550496858717</t>
  </si>
  <si>
    <t>'RXN-O2t_c_r_FWD-SPONT' 12673.550496858717</t>
  </si>
  <si>
    <t>'RXN-O2t_c_r_REV-SPONT' 12673.550496858717</t>
  </si>
  <si>
    <t>'RXN-O2t_c_rm_FWD-SPONT'        12673.550496858717</t>
  </si>
  <si>
    <t>'RXN-O2t_c_rm_REV-SPONT'        12673.550496858717</t>
  </si>
  <si>
    <t>'RXN-O2t_c_x_FWD-SPONT' 12673.550496858717</t>
  </si>
  <si>
    <t>'RXN-O2t_c_x_REV-SPONT' 12673.550496858717</t>
  </si>
  <si>
    <t>'RXN-OAADC_c_FWD-rt7226'        12673.550496858717</t>
  </si>
  <si>
    <t>'RXN-OAAt_c_e_FWD-SPONT'        12673.550496858717</t>
  </si>
  <si>
    <t>'RXN-OAAt_c_e_REV-SPONT'        12673.550496858717</t>
  </si>
  <si>
    <t>'RXN-OAAtps_m_FWD-rt0643'       12673.550496858717</t>
  </si>
  <si>
    <t>'RXN-OAR1_c_FWD-rt2815_c'       12673.550496858717</t>
  </si>
  <si>
    <t>'RXN-OAR1_c_REV-rt2815_c'       12673.550496858717</t>
  </si>
  <si>
    <t>'RXN-OAR2_c_FWD-rt2815_c'       12673.550496858717</t>
  </si>
  <si>
    <t>'RXN-OAR2_c_REV-rt2815_c'       12673.550496858717</t>
  </si>
  <si>
    <t>'RXN-OAR3_m_FWD-rt0607' 12673.550496858717</t>
  </si>
  <si>
    <t>'RXN-OAR3_m_REV-rt0607' 12673.550496858717</t>
  </si>
  <si>
    <t>'RXN-OCBT_c_FWD-rt4934' 6.433326707641981</t>
  </si>
  <si>
    <t>'RXN-OCDCAt_c_e_FWD-rt15442799' 12673.550496858717</t>
  </si>
  <si>
    <t>'RXN-OCDCAt_c_e_REV-rt15442799' 12673.550496858717</t>
  </si>
  <si>
    <t>'RXN-OCDCAt_c_en_FWD-SPONT'     12673.550496858717</t>
  </si>
  <si>
    <t>'RXN-OCDCAt_c_en_REV-SPONT'     12673.550496858717</t>
  </si>
  <si>
    <t>'RXN-OCDCAt_c_l_FWD-SPONT'      12673.550496858717</t>
  </si>
  <si>
    <t>'RXN-OCDCAt_c_l_REV-SPONT'      12673.550496858717</t>
  </si>
  <si>
    <t>'RXN-OCDCAt_c_mm_FWD-SPONT'     12673.550496858717</t>
  </si>
  <si>
    <t>'RXN-OCDCAt_c_mm_REV-SPONT'     12673.550496858717</t>
  </si>
  <si>
    <t>'RXN-OCDCAt_c_rm_FWD-SPONT'     12673.550496858717</t>
  </si>
  <si>
    <t>'RXN-OCDCAt_c_rm_REV-SPONT'     12673.550496858717</t>
  </si>
  <si>
    <t>'RXN-OCDCEAt_c_e_FWD-rt15442799'        12673.550496858717</t>
  </si>
  <si>
    <t>'RXN-OCDCEAt_c_e_REV-rt15442799'        12673.550496858717</t>
  </si>
  <si>
    <t>'RXN-OCDCEAt_c_en_FWD-SPONT'    12673.550496858717</t>
  </si>
  <si>
    <t>'RXN-OCDCEAt_c_en_REV-SPONT'    12673.550496858717</t>
  </si>
  <si>
    <t>'RXN-OCDCEAt_c_l_FWD-SPONT'     12673.550496858717</t>
  </si>
  <si>
    <t>'RXN-OCDCEAt_c_l_REV-SPONT'     12673.550496858717</t>
  </si>
  <si>
    <t>'RXN-OCDCEAt_c_rm_FWD-SPONT'    12673.550496858717</t>
  </si>
  <si>
    <t>'RXN-OCDCEAt_c_rm_REV-SPONT'    12673.550496858717</t>
  </si>
  <si>
    <t>'RXN-OCOAT1_m_FWD-rt4722'       12673.550496858717</t>
  </si>
  <si>
    <t>'RXN-OCTAt_c_e_FWD-rt15442799'  12673.550496858717</t>
  </si>
  <si>
    <t>'RXN-OCTAt_c_e_REV-rt15442799'  12673.550496858717</t>
  </si>
  <si>
    <t>'RXN-OCTAt_c_x_FWD-rt5693'      12673.550496858717</t>
  </si>
  <si>
    <t>'RXN-OCTAt_c_x_REV-rt5693'      12673.550496858717</t>
  </si>
  <si>
    <t>'RXN-OCTAt_c_x_FWD-SPONT'       12673.550496858717</t>
  </si>
  <si>
    <t>'RXN-OCTAt_c_x_REV-SPONT'       12673.550496858717</t>
  </si>
  <si>
    <t>'RXN-ODECOAt_c_l_FWD-SPONT'     12673.550496858717</t>
  </si>
  <si>
    <t>'RXN-ODECOAt_c_l_REV-SPONT'     12673.550496858717</t>
  </si>
  <si>
    <t>'RXN-ODECOAt_c_mm_FWD-SPONT'    12673.550496858717</t>
  </si>
  <si>
    <t>'RXN-ODECOAt_c_mm_REV-SPONT'    12673.550496858717</t>
  </si>
  <si>
    <t>'RXN-ODECOAt_c_rm_FWD-SPONT'    12673.550496858717</t>
  </si>
  <si>
    <t>'RXN-ODECOAt_c_rm_REV-SPONT'    12673.550496858717</t>
  </si>
  <si>
    <t>'RXN-OGLYCANS_B3GAT1_r_FWD-rt2574'      12673.550496858717</t>
  </si>
  <si>
    <t>'RXN-OGLYCANS_B3GAT1_r_REV-rt2574'      12673.550496858717</t>
  </si>
  <si>
    <t>'RXN-OGLYCANS1_r_FWD-PMT12'     48717.77528428659</t>
  </si>
  <si>
    <t>'RXN-OGLYCANS1_r_FWD-rt3753'    48717.77528428659</t>
  </si>
  <si>
    <t>'RXN-OGLYCANS2_g_FWD-rt1384'    12673.550496858717</t>
  </si>
  <si>
    <t>'RXN-OGLYCANS2_g_FWD-rt2093'    12673.550496858717</t>
  </si>
  <si>
    <t>'RXN-OGLYCANS2_g_FWD-rt7201'    12673.550496858717</t>
  </si>
  <si>
    <t>'RXN-OGLYCANS2_g_FWD-rt7295'    12673.550496858717</t>
  </si>
  <si>
    <t>'RXN-OGLYCANS3_g_FWD-rt1384'    12673.550496858717</t>
  </si>
  <si>
    <t>'RXN-OGLYCANS3_g_FWD-rt2093'    12673.550496858717</t>
  </si>
  <si>
    <t>'RXN-OGLYCANS3_g_FWD-rt7201'    12673.550496858717</t>
  </si>
  <si>
    <t>'RXN-OGLYCANS3_g_FWD-rt7295'    12673.550496858717</t>
  </si>
  <si>
    <t>'RXN-OGLYCANS4_g_FWD-rt3226'    12673.550496858717</t>
  </si>
  <si>
    <t>'RXN-OGLYCANS4_g_FWD-rt4112'    195254.41092433958</t>
  </si>
  <si>
    <t>'RXN-OGLYCANS5_g_FWD-rt3226'    12673.550496858717</t>
  </si>
  <si>
    <t>'RXN-OGLYCANS5_g_FWD-rt4112'    195254.41092433958</t>
  </si>
  <si>
    <t>'RXN-OMCDC_c_FWD-rt5646'        12673.550496858717</t>
  </si>
  <si>
    <t>'RXN-OMCDC_m_FWD-rt6242_m'      12673.550496858717</t>
  </si>
  <si>
    <t>'RXN-OMPDC_c_FWD-rt3750'        10381.500404404223</t>
  </si>
  <si>
    <t>'RXN-OPAH_c_FWD-rt1168' 12673.550496858717</t>
  </si>
  <si>
    <t>'RXN-OPAH_c_REV-rt1168' 12673.550496858717</t>
  </si>
  <si>
    <t>'RXN-OPAH_c_FWD-rt1169' 12673.550496858717</t>
  </si>
  <si>
    <t>'RXN-OPAH_c_REV-rt1169' 12673.550496858717</t>
  </si>
  <si>
    <t>'RXN-OPAH_c_FWD-rt6960' 12673.550496858717</t>
  </si>
  <si>
    <t>'RXN-OPAH_c_REV-rt6960' 12673.550496858717</t>
  </si>
  <si>
    <t>'RXN-OPAH_c_FWD-rt7643' 12673.550496858717</t>
  </si>
  <si>
    <t>'RXN-OPAH_c_REV-rt7643' 12673.550496858717</t>
  </si>
  <si>
    <t>'RXN-ORNCD_m_FWD-rt6574'        12673.550496858717</t>
  </si>
  <si>
    <t>'RXN-ORNDC_c_FWD-rt4267'        107.11871087562685</t>
  </si>
  <si>
    <t>'RXN-ORNN5MOX_c_FWD-rt2880'     12673.550496858717</t>
  </si>
  <si>
    <t>'RXN-ORNTA_c_FWD-rt6698'        12673.550496858717</t>
  </si>
  <si>
    <t>'RXN-ORNTACi_m_FWD-rt7840'      29.780146130108534</t>
  </si>
  <si>
    <t>'RXN-ORNtpa_m_FWD-rt4951'       869.4850459823391</t>
  </si>
  <si>
    <t>'RXN-ORNtps_e_FWD-rt1689'       12673.550496858717</t>
  </si>
  <si>
    <t>'RXN-ORNtps_e_REV-rt1689'       12673.550496858717</t>
  </si>
  <si>
    <t>'RXN-ORNtps_e_FWD-rt5861'       12673.550496858717</t>
  </si>
  <si>
    <t>'RXN-ORNtps_e_REV-rt5861'       12673.550496858717</t>
  </si>
  <si>
    <t>'RXN-ORPT_c_FWD-rt2348' 12673.550496858717</t>
  </si>
  <si>
    <t>'RXN-ORPT_c_REV-rt2348' 13917.045234235215</t>
  </si>
  <si>
    <t>'RXN-P5CD2_m_FWD-rt0201'        12673.550496858717</t>
  </si>
  <si>
    <t>'RXN-P5CR_c_FWD-rt5064' 21.01824748838762</t>
  </si>
  <si>
    <t>'RXN-PACALDt_c_e_FWD-SPONT'     12673.550496858717</t>
  </si>
  <si>
    <t>'RXN-PACALDt_c_e_REV-SPONT'     12673.550496858717</t>
  </si>
  <si>
    <t>'RXN-PACALDt_c_m_FWD-SPONT'     12673.550496858717</t>
  </si>
  <si>
    <t>'RXN-PACALDt_c_m_REV-SPONT'     12673.550496858717</t>
  </si>
  <si>
    <t>'RXN-PACCOAE_c_FWD-rt6217'      12673.550496858717</t>
  </si>
  <si>
    <t>'RXN-PACCOAE_x_FWD-rt5558'      12673.550496858717</t>
  </si>
  <si>
    <t>'RXN-PACCOAL_x_FWD-rt6434_x'    12673.550496858717</t>
  </si>
  <si>
    <t>'RXN-PACt_c_x_FWD-UNKNOWN'      12673.550496858717</t>
  </si>
  <si>
    <t>'RXN-PACt_c_x_REV-UNKNOWN'      12673.550496858717</t>
  </si>
  <si>
    <t>'RXN-PADAH_c_FWD-rt1908'        12673.550496858717</t>
  </si>
  <si>
    <t>'RXN-PADAH_c_REV-rt1908'        12673.550496858717</t>
  </si>
  <si>
    <t>'RXN-PAFH_c_FWD-rt3915' 12673.550496858717</t>
  </si>
  <si>
    <t>'RXN-PAIL35Pt_c_vm_FWD-SPONT'   12673.550496858717</t>
  </si>
  <si>
    <t>'RXN-PAIL35Pt_c_vm_REV-SPONT'   12673.550496858717</t>
  </si>
  <si>
    <t>'RXN-PAIL35Pt_en_vm_FWD-SPONT'  12673.550496858717</t>
  </si>
  <si>
    <t>'RXN-PAIL35Pt_en_vm_REV-SPONT'  12673.550496858717</t>
  </si>
  <si>
    <t>'RXN-PAIL3K_vm_FWD-VPS15TOR1'   12673.550496858717</t>
  </si>
  <si>
    <t>'RXN-PAIL3K_vm_FWD-VPS15VPS34'  12673.550496858717</t>
  </si>
  <si>
    <t>'RXN-PAIL3Pt_gm_vm_FWD-SPONT'   12673.550496858717</t>
  </si>
  <si>
    <t>'RXN-PAIL3Pt_gm_vm_REV-SPONT'   12673.550496858717</t>
  </si>
  <si>
    <t>'RXN-PAIL3Pt_rm_vm_FWD-SPONT'   12673.550496858717</t>
  </si>
  <si>
    <t>'RXN-PAIL3Pt_rm_vm_REV-SPONT'   12673.550496858717</t>
  </si>
  <si>
    <t>'RXN-PAIL45Pt_c_en_FWD-SPONT'   12673.550496858717</t>
  </si>
  <si>
    <t>'RXN-PAIL45Pt_c_en_REV-SPONT'   12673.550496858717</t>
  </si>
  <si>
    <t>'RXN-PAIL45Pt_c_n_FWD-SPONT'    12673.550496858717</t>
  </si>
  <si>
    <t>'RXN-PAIL45Pt_c_n_REV-SPONT'    12673.550496858717</t>
  </si>
  <si>
    <t>'RXN-PAIL45Pt_en_rm_FWD-SPONT'  12673.550496858717</t>
  </si>
  <si>
    <t>'RXN-PAIL45Pt_en_rm_REV-SPONT'  12673.550496858717</t>
  </si>
  <si>
    <t>'RXN-PAIL4K_en_FWD-rt6718_en'   12673.550496858717</t>
  </si>
  <si>
    <t>'RXN-PAIL4K_en_FWD-rt6791'      12673.550496858717</t>
  </si>
  <si>
    <t>'RXN-PAIL4K_gm_FWD-PIK1FRQ1'    12673.550496858717</t>
  </si>
  <si>
    <t>'RXN-PAIL4K_n_FWD-rt1414_n'     12673.550496858717</t>
  </si>
  <si>
    <t>'RXN-PAIL4K_vm_FWD-rt6718_vm'   12673.550496858717</t>
  </si>
  <si>
    <t>'RXN-PAIL4Pt_c_en_FWD-SPONT'    12673.550496858717</t>
  </si>
  <si>
    <t>'RXN-PAIL4Pt_c_en_REV-SPONT'    12673.550496858717</t>
  </si>
  <si>
    <t>'RXN-PAIL4Pt_en_rm_FWD-SPONT'   12673.550496858717</t>
  </si>
  <si>
    <t>'RXN-PAIL4Pt_en_rm_REV-SPONT'   12673.550496858717</t>
  </si>
  <si>
    <t>'RXN-PAILS_rm_FWD-rt6753'       15349.997163404829</t>
  </si>
  <si>
    <t>'RXN-PAILt_c_rm_FWD-SPONT'      12673.550496858717</t>
  </si>
  <si>
    <t>'RXN-PAILt_c_rm_REV-SPONT'      12673.550496858717</t>
  </si>
  <si>
    <t>'RXN-PAILt_en_rm_FWD-SPONT'     12673.550496858717</t>
  </si>
  <si>
    <t>'RXN-PAILt_en_rm_REV-SPONT'     12673.550496858717</t>
  </si>
  <si>
    <t>'RXN-PAILt_gm_rm_FWD-SPONT'     12673.550496858717</t>
  </si>
  <si>
    <t>'RXN-PAILt_gm_rm_REV-SPONT'     12673.550496858717</t>
  </si>
  <si>
    <t>'RXN-PAILt_n_rm_FWD-SPONT'      12673.550496858717</t>
  </si>
  <si>
    <t>'RXN-PAILt_n_rm_REV-SPONT'      12673.550496858717</t>
  </si>
  <si>
    <t>'RXN-PAILt_rm_vm_FWD-SPONT'     12673.550496858717</t>
  </si>
  <si>
    <t>'RXN-PAILt_rm_vm_REV-SPONT'     12673.550496858717</t>
  </si>
  <si>
    <t>'RXN-PAN4Pt_c_m_FWD-SPONT'      12673.550496858717</t>
  </si>
  <si>
    <t>'RXN-PAN4Pt_c_m_REV-SPONT'      12673.550496858717</t>
  </si>
  <si>
    <t>'RXN-PAP_rm_FWD-rt4117' 12673.550496858717</t>
  </si>
  <si>
    <t>'RXN-PAP_vm_FWD-rt4719' 12673.550496858717</t>
  </si>
  <si>
    <t>'RXN-PAPSR_c_FWD-MET16TRX1'     57.03260729517751</t>
  </si>
  <si>
    <t>'RXN-PAPSR_c_FWD-MET16TRX2'     57.03260729517751</t>
  </si>
  <si>
    <t>'RXN-PAPt_c_FWD-SPONT'  12673.550496858717</t>
  </si>
  <si>
    <t>'RXN-PAPt_c_REV-SPONT'  12673.550496858717</t>
  </si>
  <si>
    <t>'RXN-PAPt_c_m_FWD-UNKNOWN'      12673.550496858717</t>
  </si>
  <si>
    <t>'RXN-PAPt_c_m_REV-UNKNOWN'      12673.550496858717</t>
  </si>
  <si>
    <t>'RXN-PAt_en_rm_FWD-SPONT'       12673.550496858717</t>
  </si>
  <si>
    <t>'RXN-PAt_en_rm_REV-SPONT'       12673.550496858717</t>
  </si>
  <si>
    <t>'RXN-PAt_gm_rm_FWD-SPONT'       12673.550496858717</t>
  </si>
  <si>
    <t>'RXN-PAt_gm_rm_REV-SPONT'       12673.550496858717</t>
  </si>
  <si>
    <t>'RXN-PAt_l_rm_FWD-SPONT'        12673.550496858717</t>
  </si>
  <si>
    <t>'RXN-PAt_l_rm_REV-SPONT'        12673.550496858717</t>
  </si>
  <si>
    <t>'RXN-PAt_mm_rm_FWD-SPONT'       12673.550496858717</t>
  </si>
  <si>
    <t>'RXN-PAt_mm_rm_REV-SPONT'       12673.550496858717</t>
  </si>
  <si>
    <t>'RXN-PAt_rm_vm_FWD-SPONT'       12673.550496858717</t>
  </si>
  <si>
    <t>'RXN-PAt_rm_vm_REV-SPONT'       12673.550496858717</t>
  </si>
  <si>
    <t>'RXN-PBAL_c_FWD-rt2107' 12673.550496858717</t>
  </si>
  <si>
    <t>'RXN-PC_c_FWD-rt7325'   2819.7618579403807</t>
  </si>
  <si>
    <t>'RXN-PC_c_FWD-rt8262'   2819.7618579403807</t>
  </si>
  <si>
    <t>'RXN-PCLAD_c_FWD-rt4548'        12673.550496858717</t>
  </si>
  <si>
    <t>'RXN-PCLAD_c_REV-rt4548'        12673.550496858717</t>
  </si>
  <si>
    <t>'RXN-PCOATA140_c_FWD-UNKNOWN'   12673.550496858717</t>
  </si>
  <si>
    <t>'RXN-PCOATA140_c_REV-UNKNOWN'   12673.550496858717</t>
  </si>
  <si>
    <t>'RXN-PCOATA160_c_FWD-rt0302'    12673.550496858717</t>
  </si>
  <si>
    <t>'RXN-PCOATA160_c_REV-rt0302'    12673.550496858717</t>
  </si>
  <si>
    <t>'RXN-PCOATA180_c_FWD-rt0302'    12673.550496858717</t>
  </si>
  <si>
    <t>'RXN-PCOATA180_c_REV-rt0302'    12673.550496858717</t>
  </si>
  <si>
    <t>'RXN-PCt_c_rm_FWD-SPONT'        12673.550496858717</t>
  </si>
  <si>
    <t>'RXN-PCt_c_rm_REV-SPONT'        12673.550496858717</t>
  </si>
  <si>
    <t>'RXN-PCt_en_rm_FWD-SPONT'       12673.550496858717</t>
  </si>
  <si>
    <t>'RXN-PCt_en_rm_REV-SPONT'       12673.550496858717</t>
  </si>
  <si>
    <t>'RXN-PCt_l_rm_FWD-SPONT'        12673.550496858717</t>
  </si>
  <si>
    <t>'RXN-PCt_l_rm_REV-SPONT'        12673.550496858717</t>
  </si>
  <si>
    <t>'RXN-PCt_mm_rm_FWD-SPONT'       12673.550496858717</t>
  </si>
  <si>
    <t>'RXN-PCt_mm_rm_REV-SPONT'       12673.550496858717</t>
  </si>
  <si>
    <t>'RXN-PDAGATpc_rm_FWD-rt8109'    12673.550496858717</t>
  </si>
  <si>
    <t>'RXN-PDAGATpc_rm_REV-rt8109'    13786.3141993534</t>
  </si>
  <si>
    <t>'RXN-PDAGATpe_rm_FWD-rt8109'    12673.550496858717</t>
  </si>
  <si>
    <t>'RXN-PDAGATpe_rm_REV-rt8109'    12673.550496858717</t>
  </si>
  <si>
    <t>'RXN-PDE1_c_FWD-rt3419' 12673.550496858717</t>
  </si>
  <si>
    <t>'RXN-PDE1_c_FWD-rt5322' 12673.550496858717</t>
  </si>
  <si>
    <t>'RXN-PDE2_c_FWD-rt3419' 12673.550496858717</t>
  </si>
  <si>
    <t>'RXN-PDE2_c_FWD-rt5322' 12673.550496858717</t>
  </si>
  <si>
    <t>'RXN-PDE3_c_FWD-rt3419' 12673.550496858717</t>
  </si>
  <si>
    <t>'RXN-PDE4_c_FWD-rt3419' 12673.550496858717</t>
  </si>
  <si>
    <t>'RXN-PDE5_c_FWD-rt3419' 12673.550496858717</t>
  </si>
  <si>
    <t>'RXN-PDH_m_FWD-PDHCPLX' 1112787.0898991118</t>
  </si>
  <si>
    <t>'RXN-PDMEMT_rm_FWD-rt4380'      12673.550496858717</t>
  </si>
  <si>
    <t>'RXN-PDX5POi_c_FWD-rt2312'      12673.550496858717</t>
  </si>
  <si>
    <t>'RXN-PEMT_rm_FWD-rt2279'        3313.5544583862693</t>
  </si>
  <si>
    <t>'RXN-PEMT_rm_FWD-rt4380'        3313.5544583862693</t>
  </si>
  <si>
    <t>'RXN-PENDPt_c_m_FWD-SPONT'      12673.550496858717</t>
  </si>
  <si>
    <t>'RXN-PENDPt_c_m_REV-SPONT'      12673.550496858717</t>
  </si>
  <si>
    <t>'RXN-PEt_c_r_FWD-UNKNOWN'       12673.550496858717</t>
  </si>
  <si>
    <t>'RXN-PEt_c_r_REV-UNKNOWN'       12673.550496858717</t>
  </si>
  <si>
    <t>'RXN-PEt_c_rm_FWD-SPONT'        12673.550496858717</t>
  </si>
  <si>
    <t>'RXN-PEt_c_rm_REV-SPONT'        12673.550496858717</t>
  </si>
  <si>
    <t>'RXN-PEt_en_rm_FWD-SPONT'       12673.550496858717</t>
  </si>
  <si>
    <t>'RXN-PEt_en_rm_REV-SPONT'       12673.550496858717</t>
  </si>
  <si>
    <t>'RXN-PEt_gm_rm_FWD-UNKNOWN'     12673.550496858717</t>
  </si>
  <si>
    <t>'RXN-PEt_gm_rm_REV-UNKNOWN'     12673.550496858717</t>
  </si>
  <si>
    <t>'RXN-PEt_l_rm_FWD-SPONT'        12673.550496858717</t>
  </si>
  <si>
    <t>'RXN-PEt_l_rm_REV-SPONT'        12673.550496858717</t>
  </si>
  <si>
    <t>'RXN-PEt_mm_rm_FWD-SPONT'       12673.550496858717</t>
  </si>
  <si>
    <t>'RXN-PEt_mm_rm_REV-SPONT'       12673.550496858717</t>
  </si>
  <si>
    <t>'RXN-PEt_rm_vm_FWD-SPONT'       12673.550496858717</t>
  </si>
  <si>
    <t>'RXN-PEt_rm_vm_REV-SPONT'       12673.550496858717</t>
  </si>
  <si>
    <t>'RXN-PEtabc_m_FWD-rt1060'       12673.550496858717</t>
  </si>
  <si>
    <t>'RXN-PEtabc_m_REV-rt1060'       12673.550496858717</t>
  </si>
  <si>
    <t>'RXN-PEtabc_m_FWD-rt4312'       12673.550496858717</t>
  </si>
  <si>
    <t>'RXN-PEtabc_m_REV-rt4312'       12673.550496858717</t>
  </si>
  <si>
    <t>'RXN-PFK_c_FWD-rt0491'  12673.550496858717</t>
  </si>
  <si>
    <t>'RXN-PFK_c_FWD-rt0495'  12673.550496858717</t>
  </si>
  <si>
    <t>'RXN-PFK_c_FWD-rt0499'  10273359.90661679</t>
  </si>
  <si>
    <t>'RXN-PGAMT_c_FWD-rt4597'        12673.550496858717</t>
  </si>
  <si>
    <t>'RXN-PGAMT_c_REV-rt4597'        12673.550496858717</t>
  </si>
  <si>
    <t>'RXN-PGCD_c_FWD-rt0717' 13581.297184453575</t>
  </si>
  <si>
    <t>'RXN-PGCD_c_FWD-rt1147' 13581.297184453575</t>
  </si>
  <si>
    <t>'RXN-PGCD_c_FWD-rt3683' 13581.297184453575</t>
  </si>
  <si>
    <t>'RXN-PGCPH_c_FWD-rt4502'        12673.550496858717</t>
  </si>
  <si>
    <t>'RXN-PGI_c_FWD-rt1221'  209176.90423322274</t>
  </si>
  <si>
    <t>'RXN-PGI_c_REV-rt1221'  12673.550496858717</t>
  </si>
  <si>
    <t>'RXN-PGK_c_FWD-rt7353'  211896.37056712358</t>
  </si>
  <si>
    <t>'RXN-PGK_c_REV-rt7353'  12673.550496858717</t>
  </si>
  <si>
    <t>'RXN-PGL_c_FWD-rt6131'  8817.860145969013</t>
  </si>
  <si>
    <t>'RXN-PGLYCP_c_FWD-rt3422'       12673.550496858717</t>
  </si>
  <si>
    <t>'RXN-PGLYCP_c_FWD-rt4676'       12673.550496858717</t>
  </si>
  <si>
    <t>'RXN-PGM_c_FWD-rt1542'  122342.95344396039</t>
  </si>
  <si>
    <t>'RXN-PGM_c_REV-rt1542'  12673.550496858717</t>
  </si>
  <si>
    <t>'RXN-PGM_c_FWD-rt7057'  122342.95344396039</t>
  </si>
  <si>
    <t>'RXN-PGM_c_REV-rt7057'  12673.550496858717</t>
  </si>
  <si>
    <t>'RXN-PGMT_c_FWD-rt1591' 34654.44680643687</t>
  </si>
  <si>
    <t>'RXN-PGMT_c_REV-rt1591' 12673.550496858717</t>
  </si>
  <si>
    <t>'RXN-PGPP_mm_FWD-rt2532'        12673.550496858717</t>
  </si>
  <si>
    <t>'RXN-PGPS_mm_FWD-rt4228'        12673.550496858717</t>
  </si>
  <si>
    <t>'RXN-PGS_x_FWD-rt5040'  12673.550496858717</t>
  </si>
  <si>
    <t>'RXN-PGt_c_m_FWD-rt1060'        12673.550496858717</t>
  </si>
  <si>
    <t>'RXN-PGt_c_m_REV-rt1060'        12673.550496858717</t>
  </si>
  <si>
    <t>'RXN-PGt_c_m_FWD-rt4312'        12673.550496858717</t>
  </si>
  <si>
    <t>'RXN-PGt_c_m_REV-rt4312'        12673.550496858717</t>
  </si>
  <si>
    <t>'RXN-PHACRDC1_c_FWD-rt4099'     12673.550496858717</t>
  </si>
  <si>
    <t>'RXN-PHACRDC1_c_REV-rt4099'     12673.550496858717</t>
  </si>
  <si>
    <t>'RXN-PHACRDC2_c_FWD-rt4099'     12673.550496858717</t>
  </si>
  <si>
    <t>'RXN-PHACRDC2_c_REV-rt4099'     12673.550496858717</t>
  </si>
  <si>
    <t>'RXN-PHACRDC3_c_FWD-rt4099'     12673.550496858717</t>
  </si>
  <si>
    <t>'RXN-PHACRDC3_c_REV-rt4099'     12673.550496858717</t>
  </si>
  <si>
    <t>'RXN-PHACRDC4_c_FWD-rt4099'     12673.550496858717</t>
  </si>
  <si>
    <t>'RXN-PHACRDC4_c_REV-rt4099'     12673.550496858717</t>
  </si>
  <si>
    <t>'RXN-PHCD_m_FWD-rt0201' 12673.550496858717</t>
  </si>
  <si>
    <t>'RXN-PHCHGS_m_FWD-SPONT'        12673.550496858717</t>
  </si>
  <si>
    <t>'RXN-PHEACt_c_e_FWD-SPONT'      12673.550496858717</t>
  </si>
  <si>
    <t>'RXN-PHEN2MOXy_c_FWD-rt4453'    12673.550496858717</t>
  </si>
  <si>
    <t>'RXN-PHEN2MOXy_c_FWD-rt4454'    12673.550496858717</t>
  </si>
  <si>
    <t>'RXN-PHEN2MOXy_c_FWD-rt4555'    12673.550496858717</t>
  </si>
  <si>
    <t>'RXN-PHEt_c_m_FWD-SPONT'        12673.550496858717</t>
  </si>
  <si>
    <t>'RXN-PHETA1_c_FWD-rt1784_c'     12673.550496858717</t>
  </si>
  <si>
    <t>'RXN-PHETA1_c_REV-rt1784_c'     6.590530340103202</t>
  </si>
  <si>
    <t>'RXN-PHETA1_c_FWD-rt7471'       12673.550496858717</t>
  </si>
  <si>
    <t>'RXN-PHETA1_c_REV-rt7471'       6.590530340103202</t>
  </si>
  <si>
    <t>'RXN-PHETA1_c_FWD-rt7697'       12673.550496858717</t>
  </si>
  <si>
    <t>'RXN-PHETA1_c_REV-rt7697'       6.590530340103202</t>
  </si>
  <si>
    <t>'RXN-PHETA1_m_FWD-rt5562_m'     12673.550496858717</t>
  </si>
  <si>
    <t>'RXN-PHEtps_e_FWD-rt5861'       12673.550496858717</t>
  </si>
  <si>
    <t>'RXN-PHEtps_e_REV-rt5861'       12673.550496858717</t>
  </si>
  <si>
    <t>'RXN-PHETRS_c_FWD-FRS12'        12.991185613277281</t>
  </si>
  <si>
    <t>'RXN-PHETRS_m_FWD-rt5030'       12673.550496858717</t>
  </si>
  <si>
    <t>'RXN-PHYTOED1_c_FWD-rt0217'     12673.550496858717</t>
  </si>
  <si>
    <t>'RXN-PHYTOED2_c_FWD-rt0217'     12673.550496858717</t>
  </si>
  <si>
    <t>'RXN-PHYTOED3_c_FWD-rt0217'     12673.550496858717</t>
  </si>
  <si>
    <t>'RXN-PHYTOED4_c_FWD-rt0217'     12673.550496858717</t>
  </si>
  <si>
    <t>'RXN-PHYTOED5_c_FWD-rt0217'     12673.550496858717</t>
  </si>
  <si>
    <t>'RXN-PHYTOES_c_FWD-rt0221'      12673.550496858717</t>
  </si>
  <si>
    <t>'RXN-PHYTOES_c_REV-rt0221'      12673.550496858717</t>
  </si>
  <si>
    <t>'RXN-PHYTOES_c_FWD-rt2239'      12673.550496858717</t>
  </si>
  <si>
    <t>'RXN-PHYTOES_c_REV-rt2239'      12673.550496858717</t>
  </si>
  <si>
    <t>'RXN-PI35P5P_c_FWD-rt7001_c'    12673.550496858717</t>
  </si>
  <si>
    <t>'RXN-PI35P5P_c_FWD-rt7049_c'    12673.550496858717</t>
  </si>
  <si>
    <t>'RXN-PI35P5P_en_FWD-rt7001_en'  12673.550496858717</t>
  </si>
  <si>
    <t>'RXN-PI35P5P_en_FWD-rt7049_en'  12673.550496858717</t>
  </si>
  <si>
    <t>'RXN-PI35P5P_vm_FWD-VAC14FIG4'  12673.550496858717</t>
  </si>
  <si>
    <t>'RXN-PI3P5K_vm_FWD-rt5771'      12673.550496858717</t>
  </si>
  <si>
    <t>'RXN-PI3PP_c_FWD-rt6512'        12673.550496858717</t>
  </si>
  <si>
    <t>'RXN-PI3PP_c_FWD-rt7001_c'      12673.550496858717</t>
  </si>
  <si>
    <t>'RXN-PI3PP_c_FWD-rt7049_c'      12673.550496858717</t>
  </si>
  <si>
    <t>'RXN-PI3PP_en_FWD-rt7001_en'    12673.550496858717</t>
  </si>
  <si>
    <t>'RXN-PI3PP_en_FWD-rt7049_en'    12673.550496858717</t>
  </si>
  <si>
    <t>'RXN-PI3PP_gm_FWD-rt3013_gm'    12673.550496858717</t>
  </si>
  <si>
    <t>'RXN-PI3PP_rm_FWD-rt3013_rm'    12673.550496858717</t>
  </si>
  <si>
    <t>'RXN-PI45P5P_c_FWD-rt6972_c'    12673.550496858717</t>
  </si>
  <si>
    <t>'RXN-PI45P5P_c_FWD-rt7001_c'    12673.550496858717</t>
  </si>
  <si>
    <t>'RXN-PI45P5P_c_FWD-rt7049_c'    12673.550496858717</t>
  </si>
  <si>
    <t>'RXN-PI45P5P_c_FWD-rt7177_c'    12673.550496858717</t>
  </si>
  <si>
    <t>'RXN-PI45P5P_en_FWD-rt6972_en'  12673.550496858717</t>
  </si>
  <si>
    <t>'RXN-PI45P5P_en_FWD-rt7001_en'  12673.550496858717</t>
  </si>
  <si>
    <t>'RXN-PI45P5P_en_FWD-rt7049_en'  12673.550496858717</t>
  </si>
  <si>
    <t>'RXN-PI45P5P_en_FWD-rt7177_en'  12673.550496858717</t>
  </si>
  <si>
    <t>'RXN-PI4P5K_en_FWD-rt3510_en'   12673.550496858717</t>
  </si>
  <si>
    <t>'RXN-PI4P5K_n_FWD-rt3510_n'     12673.550496858717</t>
  </si>
  <si>
    <t>'RXN-PI4PP_c_FWD-rt7001_c'      12673.550496858717</t>
  </si>
  <si>
    <t>'RXN-PI4PP_c_FWD-rt7049_c'      12673.550496858717</t>
  </si>
  <si>
    <t>'RXN-PI4PP_en_FWD-rt7001_en'    12673.550496858717</t>
  </si>
  <si>
    <t>'RXN-PI4PP_en_FWD-rt7049_en'    12673.550496858717</t>
  </si>
  <si>
    <t>'RXN-PI4PP_gm_FWD-rt3013_gm'    12673.550496858717</t>
  </si>
  <si>
    <t>'RXN-PI4PP_rm_FWD-rt3013_rm'    12673.550496858717</t>
  </si>
  <si>
    <t>'RXN-PIt_c_en_FWD-UNKNOWN'      12673.550496858717</t>
  </si>
  <si>
    <t>'RXN-PIt_c_en_REV-UNKNOWN'      12673.550496858717</t>
  </si>
  <si>
    <t>'RXN-PIt_c_gm_FWD-SPONT'        12673.550496858717</t>
  </si>
  <si>
    <t>'RXN-PIt_c_gm_REV-SPONT'        12673.550496858717</t>
  </si>
  <si>
    <t>'RXN-PIt_c_rm_FWD-SPONT'        12673.550496858717</t>
  </si>
  <si>
    <t>'RXN-PIt_c_rm_REV-SPONT'        12673.550496858717</t>
  </si>
  <si>
    <t>'RXN-PIt_c_v_FWD-rt3050_v'      12673.550496858717</t>
  </si>
  <si>
    <t>'RXN-PIt_c_v_REV-rt3050_v'      12673.550496858717</t>
  </si>
  <si>
    <t>'RXN-PIt_c_v_FWD-rt3166_v'      12673.550496858717</t>
  </si>
  <si>
    <t>'RXN-PIt_c_v_REV-rt3166_v'      12673.550496858717</t>
  </si>
  <si>
    <t>'RXN-PIt_c_v_FWD-SPONT' 12673.550496858717</t>
  </si>
  <si>
    <t>'RXN-PIt_c_v_REV-SPONT' 12673.550496858717</t>
  </si>
  <si>
    <t>'RXN-PIt_c_vm_FWD-rt3050_vm'    12673.550496858717</t>
  </si>
  <si>
    <t>'RXN-PIt_c_vm_REV-rt3050_vm'    12673.550496858717</t>
  </si>
  <si>
    <t>'RXN-PIt_c_vm_FWD-rt3166_vm'    12673.550496858717</t>
  </si>
  <si>
    <t>'RXN-PIt_c_vm_REV-rt3166_vm'    12673.550496858717</t>
  </si>
  <si>
    <t>'RXN-PIt_c_vm_FWD-SPONT'        12673.550496858717</t>
  </si>
  <si>
    <t>'RXN-PIt_c_vm_REV-SPONT'        12673.550496858717</t>
  </si>
  <si>
    <t>'RXN-PIt_m_mm_FWD-UNKNOWN'      12673.550496858717</t>
  </si>
  <si>
    <t>'RXN-PIt_m_mm_REV-UNKNOWN'      12673.550496858717</t>
  </si>
  <si>
    <t>'RXN-PIt_r_rm_FWD-SPONT'        12673.550496858717</t>
  </si>
  <si>
    <t>'RXN-PItps_e_FWD-rt1948'        1971413.1691547045</t>
  </si>
  <si>
    <t>'RXN-PItps_e_REV-rt1948'        12673.550496858717</t>
  </si>
  <si>
    <t>'RXN-PItps_e_FWD-rt3318'        12673.550496858717</t>
  </si>
  <si>
    <t>'RXN-PItps_e_REV-rt3318'        12673.550496858717</t>
  </si>
  <si>
    <t>'RXN-PItps_m_FWD-rt0521'        1628838.1336387126</t>
  </si>
  <si>
    <t>'RXN-PItps_m_FWD-rt7506'        1628838.1336387126</t>
  </si>
  <si>
    <t>'RXN-PKETF_c_FWD-rt5014'        31.41732940476751</t>
  </si>
  <si>
    <t>'RXN-PKETX_c_FWD-rt5014'        12673.550496858717</t>
  </si>
  <si>
    <t>'RXN-PLAA1lpc_en_FWD-rt4017'    12673.550496858717</t>
  </si>
  <si>
    <t>'RXN-PLAA1lpc_mm_FWD-rt5790'    12673.550496858717</t>
  </si>
  <si>
    <t>'RXN-PLAA1lpc_rm_FWD-rt5941'    12673.550496858717</t>
  </si>
  <si>
    <t>'RXN-PLAA1lpe_en_FWD-rt4017'    12673.550496858717</t>
  </si>
  <si>
    <t>'RXN-PLAA1lpe_mm_FWD-rt5790'    12673.550496858717</t>
  </si>
  <si>
    <t>'RXN-PLAA2pc_en_FWD-rt4017'     12673.550496858717</t>
  </si>
  <si>
    <t>'RXN-PLAA2pc_mm_FWD-rt4445'     12673.550496858717</t>
  </si>
  <si>
    <t>'RXN-PLAA2pc_rm_FWD-rt5941'     5318.006155928696</t>
  </si>
  <si>
    <t>'RXN-PLAA2pe_en_FWD-rt4017'     12673.550496858717</t>
  </si>
  <si>
    <t>'RXN-PLAA2pe_mm_FWD-rt4445'     12673.550496858717</t>
  </si>
  <si>
    <t>'RXN-PLACipc_m_FWD-rt7489_m'    12673.550496858717</t>
  </si>
  <si>
    <t>'RXN-PLACipc_r_FWD-rt7489_r'    12673.550496858717</t>
  </si>
  <si>
    <t>'RXN-PLACmip2c_m_FWD-rt7489_m'  12673.550496858717</t>
  </si>
  <si>
    <t>'RXN-PLACmip2c_r_FWD-rt7489_r'  12673.550496858717</t>
  </si>
  <si>
    <t>'RXN-PLACmipc_m_FWD-rt7489_m'   12673.550496858717</t>
  </si>
  <si>
    <t>'RXN-PLACmipc_r_FWD-rt7489_r'   12673.550496858717</t>
  </si>
  <si>
    <t>'RXN-PLACpail_c_FWD-rt3387'     12673.550496858717</t>
  </si>
  <si>
    <t>'RXN-PLACpail45p_c_FWD-rt4487_c'        12673.550496858717</t>
  </si>
  <si>
    <t>'RXN-PLACpail45p_n_FWD-rt4487_n'        12673.550496858717</t>
  </si>
  <si>
    <t>'RXN-PLACpg_mm_FWD-rt3355'      12673.550496858717</t>
  </si>
  <si>
    <t>'RXN-PLADpc_en_FWD-rt5655'      12673.550496858717</t>
  </si>
  <si>
    <t>'RXN-PLADpc_en_FWD-rt8446'      12673.550496858717</t>
  </si>
  <si>
    <t>'RXN-PMANM_c_FWD-rt0873'        12673.550496858717</t>
  </si>
  <si>
    <t>'RXN-PMANM_c_REV-rt0873'        19519.556994616654</t>
  </si>
  <si>
    <t>'RXN-PMDPHT_c_FWD-UNKNOWN'      12673.550496858717</t>
  </si>
  <si>
    <t>'RXN-PMEMT_rm_FWD-rt4380'       12673.550496858717</t>
  </si>
  <si>
    <t>'RXN-PMEVK_c_FWD-rt0334'        651917.5650116272</t>
  </si>
  <si>
    <t>'RXN-PMI12346PS_c_FWD-rt1395'   12673.550496858717</t>
  </si>
  <si>
    <t>'RXN-PMI1346PS_c_FWD-rt1395'    12673.550496858717</t>
  </si>
  <si>
    <t>'RXN-PMPK_c_FWD-rt4410' 12673.550496858717</t>
  </si>
  <si>
    <t>'RXN-PMTCOAt_c_l_FWD-SPONT'     12673.550496858717</t>
  </si>
  <si>
    <t>'RXN-PMTCOAt_c_l_REV-SPONT'     12673.550496858717</t>
  </si>
  <si>
    <t>'RXN-PMTCOAt_c_r_FWD-SPONT'     12673.550496858717</t>
  </si>
  <si>
    <t>'RXN-PMTCOAt_c_r_REV-SPONT'     12673.550496858717</t>
  </si>
  <si>
    <t>'RXN-PMTCOAt_c_rm_FWD-SPONT'    12673.550496858717</t>
  </si>
  <si>
    <t>'RXN-PMTCOAt_c_rm_REV-SPONT'    12673.550496858717</t>
  </si>
  <si>
    <t>'RXN-PNP_c_FWD-rt7908_c'        12673.550496858717</t>
  </si>
  <si>
    <t>'RXN-PNTK_c_FWD-rt5817' 88.25344990795682</t>
  </si>
  <si>
    <t>'RXN-PNTOtps_e_FWD-rt3985'      27523.189341298763</t>
  </si>
  <si>
    <t>'RXN-PNTOtps_e_REV-rt3985'      12673.550496858717</t>
  </si>
  <si>
    <t>'RXN-POLYAO1_c_FWD-rt7571'      12673.550496858717</t>
  </si>
  <si>
    <t>'RXN-POLYAO2_c_FWD-rt7571'      12673.550496858717</t>
  </si>
  <si>
    <t>'RXN-POLYAO3_c_FWD-rt7571'      12673.550496858717</t>
  </si>
  <si>
    <t>'RXN-PPA_c_FWD-rt7511'  40087.403778954744</t>
  </si>
  <si>
    <t>'RXN-PPAt_c_e_FWD-UNKNOWN'      12673.550496858717</t>
  </si>
  <si>
    <t>'RXN-PPAt_c_e_REV-UNKNOWN'      12673.550496858717</t>
  </si>
  <si>
    <t>'RXN-PPAt_c_m_FWD-UNKNOWN'      12673.550496858717</t>
  </si>
  <si>
    <t>'RXN-PPAt_c_m_REV-UNKNOWN'      12673.550496858717</t>
  </si>
  <si>
    <t>'RXN-PPBNGD_c_FWD-rt6350'       167.13265506849834</t>
  </si>
  <si>
    <t>'RXN-PPBNGS_1_c_FWD-rt5026'     664.9164751380285</t>
  </si>
  <si>
    <t>'RXN-PPCDC_c_FWD-rt0168'        12673.550496858717</t>
  </si>
  <si>
    <t>'RXN-PPCK_c_FWD-rt2473' 12673.550496858717</t>
  </si>
  <si>
    <t>'RXN-PPGPPDP_c_FWD-rt8139'      12673.550496858717</t>
  </si>
  <si>
    <t>'RXN-PPIt_c_l_FWD-SPONT'        12673.550496858717</t>
  </si>
  <si>
    <t>'RXN-PPIt_c_l_REV-SPONT'        12673.550496858717</t>
  </si>
  <si>
    <t>'RXN-PPIt_c_m_FWD-SPONT'        12673.550496858717</t>
  </si>
  <si>
    <t>'RXN-PPIt_c_m_REV-SPONT'        12673.550496858717</t>
  </si>
  <si>
    <t>'RXN-PPIt_c_rm_FWD-SPONT'       12673.550496858717</t>
  </si>
  <si>
    <t>'RXN-PPIt_c_rm_REV-SPONT'       12673.550496858717</t>
  </si>
  <si>
    <t>'RXN-PPIt_c_x_FWD-SPONT'        12673.550496858717</t>
  </si>
  <si>
    <t>'RXN-PPIt_c_x_REV-SPONT'        12673.550496858717</t>
  </si>
  <si>
    <t>'RXN-PPIt_m_mm_FWD-SPONT'       12673.550496858717</t>
  </si>
  <si>
    <t>'RXN-PPIt_m_mm_REV-SPONT'       12673.550496858717</t>
  </si>
  <si>
    <t>'RXN-PPM_c_FWD-rt1591'  12673.550496858717</t>
  </si>
  <si>
    <t>'RXN-PPM_c_REV-rt1591'  12673.550496858717</t>
  </si>
  <si>
    <t>'RXN-PPM_c_FWD-rt5343'  12673.550496858717</t>
  </si>
  <si>
    <t>'RXN-PPM_c_REV-rt5343'  12673.550496858717</t>
  </si>
  <si>
    <t>'RXN-PPNCL2_c_FWD-rt0510'       34.89636860550147</t>
  </si>
  <si>
    <t>'RXN-PPND2_c_FWD-rt7857'        28.998223501479043</t>
  </si>
  <si>
    <t>'RXN-PPNDH_c_FWD-rt5827'        179.525838927459</t>
  </si>
  <si>
    <t>'RXN-PPPG9t_c_m_FWD-SPONT'      12673.550496858717</t>
  </si>
  <si>
    <t>'RXN-PPPG9t_c_m_REV-SPONT'      12673.550496858717</t>
  </si>
  <si>
    <t>'RXN-PPPGO_m_FWD-rt3499'        167.07375141199824</t>
  </si>
  <si>
    <t>'RXN-PPTT_l_FWD-rt4281' 385142.1251088921</t>
  </si>
  <si>
    <t>'RXN-PPTT_m_FWD-rt0532' 12673.550496858717</t>
  </si>
  <si>
    <t>'RXN-PRAGSi_c_FWD-rt5891'       10097.234189969233</t>
  </si>
  <si>
    <t>'RXN-PRAIi_c_FWD-rt8196'        6.1728772463169586</t>
  </si>
  <si>
    <t>'RXN-PRAIS_c_FWD-rt5891'        10097.234189969233</t>
  </si>
  <si>
    <t>'RXN-PRAMPC_c_FWD-rt3278'       19.000428109177214</t>
  </si>
  <si>
    <t>'RXN-PRASCSi_c_FWD-rt0852'      5945.415272466467</t>
  </si>
  <si>
    <t>'RXN-PRATPP_c_FWD-rt3278'       19.000428109177214</t>
  </si>
  <si>
    <t>'RXN-PREN9DPt_c_l_FWD-UNKNOWN'  12673.550496858717</t>
  </si>
  <si>
    <t>'RXN-PREN9DPt_c_l_REV-UNKNOWN'  12673.550496858717</t>
  </si>
  <si>
    <t>'RXN-PREN9DPt_c_m_FWD-UNKNOWN'  12673.550496858717</t>
  </si>
  <si>
    <t>'RXN-PREN9DPt_c_m_REV-UNKNOWN'  12673.550496858717</t>
  </si>
  <si>
    <t>'RXN-PRENT10_l_FWD-rt4281'      385142.1251088921</t>
  </si>
  <si>
    <t>'RXN-PRENT11_l_FWD-rt4281'      385142.1251088921</t>
  </si>
  <si>
    <t>'RXN-PRENT12_l_FWD-rt4281'      385142.1251088921</t>
  </si>
  <si>
    <t>'RXN-PRENT13_l_FWD-rt4281'      385142.1251088921</t>
  </si>
  <si>
    <t>'RXN-PRENT14_l_FWD-rt4281'      385142.1251088921</t>
  </si>
  <si>
    <t>'RXN-PRENT15_l_FWD-rt4281'      385142.1251088921</t>
  </si>
  <si>
    <t>'RXN-PRENT16_l_FWD-rt4281'      385142.1251088921</t>
  </si>
  <si>
    <t>'RXN-PRENT16_l_REV-rt4281'      12673.550496858717</t>
  </si>
  <si>
    <t>'RXN-PRENT17_l_FWD-rt4281'      385142.1251088921</t>
  </si>
  <si>
    <t>'RXN-PRENT17_l_REV-rt4281'      12673.550496858717</t>
  </si>
  <si>
    <t>'RXN-PRENT18_l_FWD-rt4281'      385142.1251088921</t>
  </si>
  <si>
    <t>'RXN-PRENT19_l_FWD-rt4281'      385142.1251088921</t>
  </si>
  <si>
    <t>'RXN-PRENT20_l_FWD-rt4281'      385142.1251088921</t>
  </si>
  <si>
    <t>'RXN-PRENT21_l_FWD-rt4281'      385142.1251088921</t>
  </si>
  <si>
    <t>'RXN-PRENT6_l_FWD-rt4281'       385142.1251088921</t>
  </si>
  <si>
    <t>'RXN-PRENT7_l_FWD-rt4281'       385142.1251088921</t>
  </si>
  <si>
    <t>'RXN-PRENT8_l_FWD-rt4281'       385142.1251088921</t>
  </si>
  <si>
    <t>'RXN-PRENT9_l_FWD-rt4281'       385142.1251088921</t>
  </si>
  <si>
    <t>'RXN-PRFGS_c_FWD-rt6665'        7998.1617242645725</t>
  </si>
  <si>
    <t>'RXN-PRMICI_c_FWD-rt3242_c'     21.395046608346895</t>
  </si>
  <si>
    <t>'RXN-PROD2_m_FWD-rt6234'        12673.550496858717</t>
  </si>
  <si>
    <t>'RXN-PROt_c_m_FWD-SPONT'        12673.550496858717</t>
  </si>
  <si>
    <t>'RXN-PROt_c_m_REV-SPONT'        12673.550496858717</t>
  </si>
  <si>
    <t>'RXN-PROtps_e_FWD-rt4390'       12673.550496858717</t>
  </si>
  <si>
    <t>'RXN-PROtps_e_REV-rt4390'       12673.550496858717</t>
  </si>
  <si>
    <t>'RXN-PROtps_e_FWD-rt5861'       12673.550496858717</t>
  </si>
  <si>
    <t>'RXN-PROtps_e_REV-rt5861'       12673.550496858717</t>
  </si>
  <si>
    <t>'RXN-PROTRS_c_FWD-rt3118'       2.363648042373898</t>
  </si>
  <si>
    <t>'RXN-PRPPS_c_FWD-PRS23' 41615.79789366934</t>
  </si>
  <si>
    <t>'RXN-PRPPt_c_m_FWD-SPONT'       12673.550496858717</t>
  </si>
  <si>
    <t>'RXN-PRPPt_c_m_REV-SPONT'       12673.550496858717</t>
  </si>
  <si>
    <t>'RXN-PSCIT_c_FWD-rt5884'        12673.550496858717</t>
  </si>
  <si>
    <t>'RXN-PSD_gm_FWD-rt0683_gm'      12673.550496858717</t>
  </si>
  <si>
    <t>'RXN-PSD_gm_FWD-rt2529_gm'      12673.550496858717</t>
  </si>
  <si>
    <t>'RXN-PSD_gm_FWD-rt3078_gm'      12673.550496858717</t>
  </si>
  <si>
    <t>'RXN-PSD_mm_FWD-rt2136' 60311.69923434</t>
  </si>
  <si>
    <t>'RXN-PSD_mm_FWD-rt2529_mm'      12673.550496858717</t>
  </si>
  <si>
    <t>'RXN-PSD_mm_FWD-rt6186' 60311.69923434</t>
  </si>
  <si>
    <t>'RXN-PSD_vm_FWD-rt0683_vm'      12673.550496858717</t>
  </si>
  <si>
    <t>'RXN-PSD_vm_FWD-rt2529_vm'      12673.550496858717</t>
  </si>
  <si>
    <t>'RXN-PSD_vm_FWD-rt3078_vm'      12673.550496858717</t>
  </si>
  <si>
    <t>'RXN-PSERT_c_FWD-rt7036'        38111.47803875159</t>
  </si>
  <si>
    <t>'RXN-PSP_L_c_FWD-rt3683'        12673.550496858717</t>
  </si>
  <si>
    <t>'RXN-PSPHPL_r_FWD-rt3557'       12673.550496858717</t>
  </si>
  <si>
    <t>'RXN-PSPHS_r_FWD-rt6946'        12673.550496858717</t>
  </si>
  <si>
    <t>'RXN-PSSA_rm_FWD-rt3215'        174820.24272982223</t>
  </si>
  <si>
    <t>'RXN-PSt_c_m_FWD-rt1060'        12673.550496858717</t>
  </si>
  <si>
    <t>'RXN-PSt_c_m_REV-rt1060'        12673.550496858717</t>
  </si>
  <si>
    <t>'RXN-PSt_c_m_FWD-rt4312'        12673.550496858717</t>
  </si>
  <si>
    <t>'RXN-PSt_c_m_REV-rt4312'        12673.550496858717</t>
  </si>
  <si>
    <t>'RXN-PSt_c_rm_FWD-SPONT'        12673.550496858717</t>
  </si>
  <si>
    <t>'RXN-PSt_c_rm_REV-SPONT'        12673.550496858717</t>
  </si>
  <si>
    <t>'RXN-PSt_en_rm_FWD-SPONT'       12673.550496858717</t>
  </si>
  <si>
    <t>'RXN-PSt_en_rm_REV-SPONT'       12673.550496858717</t>
  </si>
  <si>
    <t>'RXN-PSt_gm_rm_FWD-UNKNOWN'     12673.550496858717</t>
  </si>
  <si>
    <t>'RXN-PSt_gm_rm_REV-UNKNOWN'     12673.550496858717</t>
  </si>
  <si>
    <t>'RXN-PSt_mm_rm_FWD-SPONT'       12673.550496858717</t>
  </si>
  <si>
    <t>'RXN-PSt_mm_rm_REV-SPONT'       12673.550496858717</t>
  </si>
  <si>
    <t>'RXN-PSt_rm_vm_FWD-SPONT'       12673.550496858717</t>
  </si>
  <si>
    <t>'RXN-PSt_rm_vm_REV-SPONT'       12673.550496858717</t>
  </si>
  <si>
    <t>'RXN-PTPAT_c_FWD-rt6481'        1524.68583219699</t>
  </si>
  <si>
    <t>'RXN-PTRCAT1_c_FWD-rt7678'      12673.550496858717</t>
  </si>
  <si>
    <t>'RXN-PTRCAT1_c_REV-rt7678'      12673.550496858717</t>
  </si>
  <si>
    <t>'RXN-PTRCtpa_e_FWD-rt1939_e'    12673.550496858717</t>
  </si>
  <si>
    <t>'RXN-PTRCtpa_e_REV-rt1939_e'    12673.550496858717</t>
  </si>
  <si>
    <t>'RXN-PTRCtpa_e_FWD-rt1987_e'    12673.550496858717</t>
  </si>
  <si>
    <t>'RXN-PTRCtpa_e_REV-rt1987_e'    12673.550496858717</t>
  </si>
  <si>
    <t>'RXN-PTRCtpa_e_FWD-rt2649_e'    12673.550496858717</t>
  </si>
  <si>
    <t>'RXN-PTRCtpa_e_REV-rt2649_e'    12673.550496858717</t>
  </si>
  <si>
    <t>'RXN-PTRCtpa_e_FWD-rt2739_e'    12673.550496858717</t>
  </si>
  <si>
    <t>'RXN-PTRCtpa_e_REV-rt2739_e'    12673.550496858717</t>
  </si>
  <si>
    <t>'RXN-PTRCtpa_v_FWD-rt1939_v'    12673.550496858717</t>
  </si>
  <si>
    <t>'RXN-PTRCtpa_v_REV-rt1939_v'    12673.550496858717</t>
  </si>
  <si>
    <t>'RXN-PTRCtpa_v_FWD-rt1987_v'    12673.550496858717</t>
  </si>
  <si>
    <t>'RXN-PTRCtpa_v_REV-rt1987_v'    12673.550496858717</t>
  </si>
  <si>
    <t>'RXN-PTRCtpa_v_FWD-rt2649_v'    12673.550496858717</t>
  </si>
  <si>
    <t>'RXN-PTRCtpa_v_REV-rt2649_v'    12673.550496858717</t>
  </si>
  <si>
    <t>'RXN-PTRCtpa_v_FWD-rt2739_v'    12673.550496858717</t>
  </si>
  <si>
    <t>'RXN-PTRCtpa_v_REV-rt2739_v'    12673.550496858717</t>
  </si>
  <si>
    <t>'RXN-PUNP3_c_FWD-rt7908_c'      12673.550496858717</t>
  </si>
  <si>
    <t>'RXN-PUNP3_c_REV-rt7908_c'      12673.550496858717</t>
  </si>
  <si>
    <t>'RXN-PUNP3_m_FWD-rt7908_m'      12673.550496858717</t>
  </si>
  <si>
    <t>'RXN-PUNP3_m_REV-rt7908_m'      12673.550496858717</t>
  </si>
  <si>
    <t>'RXN-PUNP5_c_FWD-rt7908_c'      12673.550496858717</t>
  </si>
  <si>
    <t>'RXN-PUNP5_c_REV-rt7908_c'      12673.550496858717</t>
  </si>
  <si>
    <t>'RXN-PYAM5PO_c_FWD-rt2312'      12673.550496858717</t>
  </si>
  <si>
    <t>'RXN-PYDAMK_c_FWD-rt6177'       12673.550496858717</t>
  </si>
  <si>
    <t>'RXN-PYDX5PS_c_FWD-SNZ1SNO1'    962.5610720475147</t>
  </si>
  <si>
    <t>'RXN-PYDX5Pt_c_e_FWD-UNKNOWN'   12673.550496858717</t>
  </si>
  <si>
    <t>'RXN-PYDXK_c_FWD-rt6177'        12673.550496858717</t>
  </si>
  <si>
    <t>'RXN-PYDXNK_c_FWD-rt6177'       12673.550496858717</t>
  </si>
  <si>
    <t>'RXN-PYDXNO_c_FWD-rt2312'       12673.550496858717</t>
  </si>
  <si>
    <t>'RXN-PYDXNOR_c_FWD-rt3182'      12673.550496858717</t>
  </si>
  <si>
    <t>'RXN-PYDXNOR_c_REV-rt3182'      12673.550496858717</t>
  </si>
  <si>
    <t>'RXN-PYDXNOR_c_FWD-rt6001'      12673.550496858717</t>
  </si>
  <si>
    <t>'RXN-PYDXNOR_c_REV-rt6001'      12673.550496858717</t>
  </si>
  <si>
    <t>'RXN-PYDXO_c_FWD-rt2312'        12673.550496858717</t>
  </si>
  <si>
    <t>'RXN-PYK_c_FWD-rt4634'  136808.17983475517</t>
  </si>
  <si>
    <t>'RXN-PYNP2r_c_FWD-UNKNOWN'      12673.550496858717</t>
  </si>
  <si>
    <t>'RXN-PYNP2r_c_REV-UNKNOWN'      12673.550496858717</t>
  </si>
  <si>
    <t>'RXN-PYRDC_c_FWD-rt7423'        12673.550496858717</t>
  </si>
  <si>
    <t>'RXN-PYRDC2_c_FWD-rt7423'       12673.550496858717</t>
  </si>
  <si>
    <t>'RXN-PYRtps_e_FWD-rt1816_e'     12673.550496858717</t>
  </si>
  <si>
    <t>'RXN-PYRtps_e_REV-rt1816_e'     12673.550496858717</t>
  </si>
  <si>
    <t>'RXN-PYRtps_m_FWD-MPC13'        3254477.846392929</t>
  </si>
  <si>
    <t>'RXN-Q9H2t_c_e_FWD-UNKNOWN'     12673.550496858717</t>
  </si>
  <si>
    <t>'RXN-Q9H2t_c_m_FWD-UNKNOWN'     12673.550496858717</t>
  </si>
  <si>
    <t>'RXN-Q9MO_m_FWD-rt7829' 12673.550496858717</t>
  </si>
  <si>
    <t>'RXN-Q9MT1_m_FWD-COQCPLX'       12673.550496858717</t>
  </si>
  <si>
    <t>'RXN-Q9MT2_m_FWD-rt3097'        12673.550496858717</t>
  </si>
  <si>
    <t>'RXN-Q9OR_m_FWD-rt7669' 12673.550496858717</t>
  </si>
  <si>
    <t>'RXN-QUILSYN_c_FWD-SPONT'       12673.550496858717</t>
  </si>
  <si>
    <t>'RXN-QUINDH_c_FWD-rt5341'       12673.550496858717</t>
  </si>
  <si>
    <t>'RXN-QUINDH_c_REV-rt5341'       12673.550496858717</t>
  </si>
  <si>
    <t>'RXN-QUINt_c_e_FWD-rt3125'      12673.550496858717</t>
  </si>
  <si>
    <t>'RXN-QUINt_c_e_REV-rt3125'      12673.550496858717</t>
  </si>
  <si>
    <t>'RXN-QUINt_c_e_FWD-rt5359'      12673.550496858717</t>
  </si>
  <si>
    <t>'RXN-QUINt_c_e_REV-rt5359'      12673.550496858717</t>
  </si>
  <si>
    <t>'RXN-QUINt_c_e_FWD-rt5363'      12673.550496858717</t>
  </si>
  <si>
    <t>'RXN-QUINt_c_e_REV-rt5363'      12673.550496858717</t>
  </si>
  <si>
    <t>'RXN-QULNt_c_m_FWD-SPONT'       12673.550496858717</t>
  </si>
  <si>
    <t>'RXN-QULNt_c_m_REV-SPONT'       12673.550496858717</t>
  </si>
  <si>
    <t>'RXN-RADHx_m_FWD-rt5058'        12673.550496858717</t>
  </si>
  <si>
    <t>'RXN-RAFH_e_FWD-rt3242_e'       12673.550496858717</t>
  </si>
  <si>
    <t>'RXN-RBFK_c_FWD-rt0930_c'       19.78709886151476</t>
  </si>
  <si>
    <t>'RXN-RBFK_m_FWD-rt0930_m'       0.01594819639157342</t>
  </si>
  <si>
    <t>'RXN-RBFSa_c_FWD-rt0910'        64.07600043170741</t>
  </si>
  <si>
    <t>'RXN-RBFSb_c_FWD-rt4127'        23.90028890922004</t>
  </si>
  <si>
    <t>'RXN-RBK_c_FWD-rt2501'  12673.550496858717</t>
  </si>
  <si>
    <t>'RXN-RBK_D_c_FWD-rt6000'        12673.550496858717</t>
  </si>
  <si>
    <t>'RXN-RDH_c_FWD-rt5407'  12673.550496858717</t>
  </si>
  <si>
    <t>'RXN-RDH_c_REV-rt5407'  12673.550496858717</t>
  </si>
  <si>
    <t>'RXN-RHMND2_c_FWD-rt1893'       12673.550496858717</t>
  </si>
  <si>
    <t>'RXN-RHMND2_c_REV-rt1893'       12673.550496858717</t>
  </si>
  <si>
    <t>'RXN-RIBFLVt_c_m_FWD-SPONT'     12673.550496858717</t>
  </si>
  <si>
    <t>'RXN-RIBt_c_e_FWD-UNKNOWN'      12673.550496858717</t>
  </si>
  <si>
    <t>'RXN-RLFC2O_c_FWD-rt4960'       12673.550496858717</t>
  </si>
  <si>
    <t>'RXN-RLFC2O_m_FWD-rt8275'       12673.550496858717</t>
  </si>
  <si>
    <t>'RXN-RNDR1_c_FWD-RNR124'        67843.02821964386</t>
  </si>
  <si>
    <t>'RXN-RNDR1_n_FWD-RNR124'        12673.550496858717</t>
  </si>
  <si>
    <t>'RXN-RNDR2_c_FWD-RNR124'        67843.02821964386</t>
  </si>
  <si>
    <t>'RXN-RNDR2_n_FWD-RNR124'        12673.550496858717</t>
  </si>
  <si>
    <t>'RXN-RNDR3_c_FWD-RNR124'        67843.02821964386</t>
  </si>
  <si>
    <t>'RXN-RNDR3_n_FWD-RNR124'        12673.550496858717</t>
  </si>
  <si>
    <t>'RXN-RNDR4_c_FWD-RNR124'        12673.550496858717</t>
  </si>
  <si>
    <t>'RXN-RNDR4_n_FWD-RNR124'        12673.550496858717</t>
  </si>
  <si>
    <t>'RXN-RNMK_c_FWD-rt6206' 12673.550496858717</t>
  </si>
  <si>
    <t>'RXN-RPE_c_FWD-rt3505'  12673.550496858717</t>
  </si>
  <si>
    <t>'RXN-RPE_c_REV-rt3505'  12673.550496858717</t>
  </si>
  <si>
    <t>'RXN-RPE_c_FWD-rt7896'  12673.550496858717</t>
  </si>
  <si>
    <t>'RXN-RPE_c_REV-rt7896'  12673.550496858717</t>
  </si>
  <si>
    <t>'RXN-RPI_c_FWD-rt4920'  29157.802671034806</t>
  </si>
  <si>
    <t>'RXN-RPI_c_REV-rt4920'  12673.550496858717</t>
  </si>
  <si>
    <t>'RXN-SACCD1_c_FWD-rt8465'       12673.550496858717</t>
  </si>
  <si>
    <t>'RXN-SACCD2_c_FWD-rt5719'       3.6304017789675833</t>
  </si>
  <si>
    <t>'RXN-SACCD2_c_FWD-rt8465'       3.6304017789675833</t>
  </si>
  <si>
    <t>'RXN-SADT_c_FWD-rt5075' 46.43031291138872</t>
  </si>
  <si>
    <t>'RXN-SALCMOX_x_FWD-rt1970'      12673.550496858717</t>
  </si>
  <si>
    <t>'RXN-SALCMOX_x_FWD-rt2557'      12673.550496858717</t>
  </si>
  <si>
    <t>'RXN-SALCMOX_x_FWD-rt3875'      12673.550496858717</t>
  </si>
  <si>
    <t>'RXN-SALCMOX_x_FWD-rt5198'      12673.550496858717</t>
  </si>
  <si>
    <t>'RXN-SALCMOX_x_FWD-rt5285'      12673.550496858717</t>
  </si>
  <si>
    <t>'RXN-SALCMOX_x_FWD-rt5815'      12673.550496858717</t>
  </si>
  <si>
    <t>'RXN-SALCMOX_x_FWD-rt7337'      12673.550496858717</t>
  </si>
  <si>
    <t>'RXN-SALCMOX_x_FWD-rt7373'      12673.550496858717</t>
  </si>
  <si>
    <t>'RXN-SAM24MT_c_FWD-rt4692'      13973.486726631369</t>
  </si>
  <si>
    <t>'RXN-SBP_c_FWD-rt4269'  12673.550496858717</t>
  </si>
  <si>
    <t>'RXN-SBPP1_r_FWD-rt5044'        12673.550496858717</t>
  </si>
  <si>
    <t>'RXN-SBPP2_r_FWD-rt5044'        12673.550496858717</t>
  </si>
  <si>
    <t>'RXN-SBTD_D2_c_FWD-rt4606'      12673.550496858717</t>
  </si>
  <si>
    <t>'RXN-SBTD_D2_c_FWD-rt8084'      12673.550496858717</t>
  </si>
  <si>
    <t>'RXN-SBTD_L_c_FWD-rt4606'       12673.550496858717</t>
  </si>
  <si>
    <t>'RXN-SBTDt_c_FWD-UNKNOWN'       12673.550496858717</t>
  </si>
  <si>
    <t>'RXN-SBTDt_c_REV-UNKNOWN'       12673.550496858717</t>
  </si>
  <si>
    <t>'RXN-SBTLt_c_FWD-UNKNOWN'       12673.550496858717</t>
  </si>
  <si>
    <t>'RXN-SBTLt_c_REV-UNKNOWN'       12673.550496858717</t>
  </si>
  <si>
    <t>'RXN-SDPDS_c_FWD-rt3986'        12673.550496858717</t>
  </si>
  <si>
    <t>'RXN-SERAT_c_FWD-rt6880'        22.868822475699186</t>
  </si>
  <si>
    <t>'RXN-SERD_L_c_FWD-rt0848_c'     12673.550496858717</t>
  </si>
  <si>
    <t>'RXN-SERPT_r_FWD-rt10571935'    5352.736823601776</t>
  </si>
  <si>
    <t>'RXN-SERt_c_m_FWD-rt7910'       12673.550496858717</t>
  </si>
  <si>
    <t>'RXN-SERt_c_m_REV-rt7910'       28912.39565836602</t>
  </si>
  <si>
    <t>'RXN-SERt_c_r_FWD-UNKNOWN'      12673.550496858717</t>
  </si>
  <si>
    <t>'RXN-SERt_c_r_REV-UNKNOWN'      12673.550496858717</t>
  </si>
  <si>
    <t>'RXN-SERt_c_rm_FWD-UNKNOWN'     12673.550496858717</t>
  </si>
  <si>
    <t>'RXN-SERt_c_rm_REV-UNKNOWN'     12673.550496858717</t>
  </si>
  <si>
    <t>'RXN-SERtps_e_FWD-rt0594'       12673.550496858717</t>
  </si>
  <si>
    <t>'RXN-SERtps_e_REV-rt0594'       12673.550496858717</t>
  </si>
  <si>
    <t>'RXN-SERtps_e_FWD-rt2976'       12673.550496858717</t>
  </si>
  <si>
    <t>'RXN-SERtps_e_REV-rt2976'       12673.550496858717</t>
  </si>
  <si>
    <t>'RXN-SERtps_e_FWD-rt5861'       12673.550496858717</t>
  </si>
  <si>
    <t>'RXN-SERtps_e_REV-rt5861'       12673.550496858717</t>
  </si>
  <si>
    <t>'RXN-SERTRS_c_FWD-rt1878'       7.126819872651586</t>
  </si>
  <si>
    <t>'RXN-SERTRS_c_FWD-rt5857'       7.126819872651586</t>
  </si>
  <si>
    <t>'RXN-SFGTHi_c_FWD-rt1276'       12673.550496858717</t>
  </si>
  <si>
    <t>'RXN-SFGTHi_c_REV-rt1276'       12673.550496858717</t>
  </si>
  <si>
    <t>'RXN-SHCHD2_c_FWD-rt5201'       0.03497792324150039</t>
  </si>
  <si>
    <t>'RXN-SHCHF_c_FWD-rt5201'        0.03497792324150039</t>
  </si>
  <si>
    <t>'RXN-SHK3Di_c_FWD-rt5884'       12673.550496858717</t>
  </si>
  <si>
    <t>'RXN-SHKK_c_FWD-rt5884' 12673.550496858717</t>
  </si>
  <si>
    <t>'RXN-SHSL1_c_FWD-rt1131'        12673.550496858717</t>
  </si>
  <si>
    <t>'RXN-SHSL1_c_REV-rt1131'        12673.550496858717</t>
  </si>
  <si>
    <t>'RXN-SHSL1_c_FWD-rt3095'        12673.550496858717</t>
  </si>
  <si>
    <t>'RXN-SHSL1_c_REV-rt3095'        12673.550496858717</t>
  </si>
  <si>
    <t>'RXN-SLCBK1_r_FWD-rt2023'       12673.550496858717</t>
  </si>
  <si>
    <t>'RXN-SO3R_c_FWD-rt20063076'     54.82639765378472</t>
  </si>
  <si>
    <t>'RXN-SO3t_c_e_FWD-rt4278'       12673.550496858717</t>
  </si>
  <si>
    <t>'RXN-SO4t_c_e_FWD-rt5751'       12673.550496858717</t>
  </si>
  <si>
    <t>'RXN-SO4t_c_e_FWD-rt7368'       64530.52726378467</t>
  </si>
  <si>
    <t>'RXN-SPHGAT181_c_FWD-rt3023_c'  12673.550496858717</t>
  </si>
  <si>
    <t>'RXN-SPHGAT181_c_REV-rt3023_c'  12673.550496858717</t>
  </si>
  <si>
    <t>'RXN-SPHGLpK_r_FWD-rt2023'      12673.550496858717</t>
  </si>
  <si>
    <t>'RXN-SPHINGSt_c_e_FWD-rt8393'   12673.550496858717</t>
  </si>
  <si>
    <t>'RXN-SPHINGSt_c_e_REV-rt8393'   12673.550496858717</t>
  </si>
  <si>
    <t>'RXN-SPHPL_r_FWD-rt3557'        12673.550496858717</t>
  </si>
  <si>
    <t>'RXN-SPMDAT_c_FWD-UNKNOWN'      12673.550496858717</t>
  </si>
  <si>
    <t>'RXN-SPMDtpa_e_FWD-rt1939_e'    12673.550496858717</t>
  </si>
  <si>
    <t>'RXN-SPMDtpa_e_REV-rt1939_e'    12673.550496858717</t>
  </si>
  <si>
    <t>'RXN-SPMDtpa_e_FWD-rt1987_e'    12673.550496858717</t>
  </si>
  <si>
    <t>'RXN-SPMDtpa_e_REV-rt1987_e'    12673.550496858717</t>
  </si>
  <si>
    <t>'RXN-SPMDtpa_e_FWD-rt2649_e'    12673.550496858717</t>
  </si>
  <si>
    <t>'RXN-SPMDtpa_e_REV-rt2649_e'    12673.550496858717</t>
  </si>
  <si>
    <t>'RXN-SPMDtpa_e_FWD-rt2739_e'    12673.550496858717</t>
  </si>
  <si>
    <t>'RXN-SPMDtpa_e_REV-rt2739_e'    12673.550496858717</t>
  </si>
  <si>
    <t>'RXN-SPMDtpa_e_FWD-rt5861'      12673.550496858717</t>
  </si>
  <si>
    <t>'RXN-SPMDtpa_e_REV-rt5861'      12673.550496858717</t>
  </si>
  <si>
    <t>'RXN-SPMDtpa_e_FWD-rt7439'      12673.550496858717</t>
  </si>
  <si>
    <t>'RXN-SPMDtpa_e_REV-rt7439'      12673.550496858717</t>
  </si>
  <si>
    <t>'RXN-SPMDtpa_v_FWD-rt1939_v'    12673.550496858717</t>
  </si>
  <si>
    <t>'RXN-SPMDtpa_v_REV-rt1939_v'    12673.550496858717</t>
  </si>
  <si>
    <t>'RXN-SPMDtpa_v_FWD-rt1987_v'    12673.550496858717</t>
  </si>
  <si>
    <t>'RXN-SPMDtpa_v_REV-rt1987_v'    12673.550496858717</t>
  </si>
  <si>
    <t>'RXN-SPMDtpa_v_FWD-rt2649_v'    12673.550496858717</t>
  </si>
  <si>
    <t>'RXN-SPMDtpa_v_REV-rt2649_v'    12673.550496858717</t>
  </si>
  <si>
    <t>'RXN-SPMDtpa_v_FWD-rt2739_v'    12673.550496858717</t>
  </si>
  <si>
    <t>'RXN-SPMDtpa_v_REV-rt2739_v'    12673.550496858717</t>
  </si>
  <si>
    <t>'RXN-SPMS_c_FWD-rt8465' 12673.550496858717</t>
  </si>
  <si>
    <t>'RXN-SPRMAT_c_FWD-rt1145'       12673.550496858717</t>
  </si>
  <si>
    <t>'RXN-SPRMS_c_FWD-rt4913'        12673.550496858717</t>
  </si>
  <si>
    <t>'RXN-SPRMtpa_e_FWD-rt1939_e'    12673.550496858717</t>
  </si>
  <si>
    <t>'RXN-SPRMtpa_e_REV-rt1939_e'    12673.550496858717</t>
  </si>
  <si>
    <t>'RXN-SPRMtpa_e_FWD-rt1987_e'    12673.550496858717</t>
  </si>
  <si>
    <t>'RXN-SPRMtpa_e_REV-rt1987_e'    12673.550496858717</t>
  </si>
  <si>
    <t>'RXN-SPRMtpa_e_FWD-rt2649_e'    12673.550496858717</t>
  </si>
  <si>
    <t>'RXN-SPRMtpa_e_REV-rt2649_e'    12673.550496858717</t>
  </si>
  <si>
    <t>'RXN-SPRMtpa_e_FWD-rt2739_e'    12673.550496858717</t>
  </si>
  <si>
    <t>'RXN-SPRMtpa_e_REV-rt2739_e'    12673.550496858717</t>
  </si>
  <si>
    <t>'RXN-SPRMtpa_e_FWD-rt3281_e'    12673.550496858717</t>
  </si>
  <si>
    <t>'RXN-SPRMtpa_e_REV-rt3281_e'    12673.550496858717</t>
  </si>
  <si>
    <t>'RXN-SPRMtpa_e_FWD-rt6406_e'    12673.550496858717</t>
  </si>
  <si>
    <t>'RXN-SPRMtpa_e_REV-rt6406_e'    12673.550496858717</t>
  </si>
  <si>
    <t>'RXN-SPRMtpa_v_FWD-rt1939_v'    12673.550496858717</t>
  </si>
  <si>
    <t>'RXN-SPRMtpa_v_REV-rt1939_v'    12673.550496858717</t>
  </si>
  <si>
    <t>'RXN-SPRMtpa_v_FWD-rt1987_v'    12673.550496858717</t>
  </si>
  <si>
    <t>'RXN-SPRMtpa_v_REV-rt1987_v'    12673.550496858717</t>
  </si>
  <si>
    <t>'RXN-SPRMtpa_v_FWD-rt2649_v'    12673.550496858717</t>
  </si>
  <si>
    <t>'RXN-SPRMtpa_v_REV-rt2649_v'    12673.550496858717</t>
  </si>
  <si>
    <t>'RXN-SPRMtpa_v_FWD-rt2739_v'    12673.550496858717</t>
  </si>
  <si>
    <t>'RXN-SPRMtpa_v_REV-rt2739_v'    12673.550496858717</t>
  </si>
  <si>
    <t>'RXN-SPRMtpa_v_FWD-rt3281_v'    12673.550496858717</t>
  </si>
  <si>
    <t>'RXN-SPRMtpa_v_REV-rt3281_v'    12673.550496858717</t>
  </si>
  <si>
    <t>'RXN-SPRMtpa_v_FWD-rt6406_v'    12673.550496858717</t>
  </si>
  <si>
    <t>'RXN-SPRMtpa_v_REV-rt6406_v'    12673.550496858717</t>
  </si>
  <si>
    <t>'RXN-SQLEx_r_FWD-rt5361'        12673.550496858717</t>
  </si>
  <si>
    <t>'RXN-SQLEy_r_FWD-rt5361'        144889.956647828</t>
  </si>
  <si>
    <t>'RXN-SQLS_c_FWD-rt8223' 18767.6418376725</t>
  </si>
  <si>
    <t>'RXN-SQLt_c_r_FWD-SPONT'        12673.550496858717</t>
  </si>
  <si>
    <t>'RXN-SQLt_c_r_REV-SPONT'        12673.550496858717</t>
  </si>
  <si>
    <t>'RXN-SRBt_c_e_FWD-UNKNOWN'      12673.550496858717</t>
  </si>
  <si>
    <t>'RXN-SRBt_c_e_REV-UNKNOWN'      12673.550496858717</t>
  </si>
  <si>
    <t>'RXN-SSALy_c_FWD-rt0324'        12673.550496858717</t>
  </si>
  <si>
    <t>'RXN-SSALy_c_FWD-rt8468'        12673.550496858717</t>
  </si>
  <si>
    <t>'RXN-SSQ23EPXt_c_r_FWD-SPONT'   12673.550496858717</t>
  </si>
  <si>
    <t>'RXN-SSQ23EPXt_c_r_REV-SPONT'   12673.550496858717</t>
  </si>
  <si>
    <t>'RXN-STATg_rm_FWD-rt3431'       12673.550496858717</t>
  </si>
  <si>
    <t>'RXN-STCOAt_c_l_FWD-SPONT'      12673.550496858717</t>
  </si>
  <si>
    <t>'RXN-STCOAt_c_l_REV-SPONT'      12673.550496858717</t>
  </si>
  <si>
    <t>'RXN-STCOAt_c_rm_FWD-SPONT'     12673.550496858717</t>
  </si>
  <si>
    <t>'RXN-STCOAt_c_rm_REV-SPONT'     12673.550496858717</t>
  </si>
  <si>
    <t>'RXN-STEHz161_en_FWD-rt5879'    12673.550496858717</t>
  </si>
  <si>
    <t>'RXN-STEHz161_rm_FWD-rt6249'    12673.550496858717</t>
  </si>
  <si>
    <t>'RXN-STEHz181_en_FWD-rt5879'    12673.550496858717</t>
  </si>
  <si>
    <t>'RXN-STEHz181_rm_FWD-rt6249'    12673.550496858717</t>
  </si>
  <si>
    <t>'RXN-SUCCt_c_e_FWD-SPONT'       12673.550496858717</t>
  </si>
  <si>
    <t>'RXN-SUCCt_c_e_REV-SPONT'       12673.550496858717</t>
  </si>
  <si>
    <t>'RXN-SUCCt2_m_FWD-rt5142'       125.56260018516663</t>
  </si>
  <si>
    <t>'RXN-SUCDq9_m_FWD-SDH1234'      2086199.8511262035</t>
  </si>
  <si>
    <t>'RXN-SUCDq9_m_REV-SDH1234'      12673.550496858717</t>
  </si>
  <si>
    <t>'RXN-SUCFUMt_c_m_FWD-rt4237'    131072.1524355769</t>
  </si>
  <si>
    <t>'RXN-SUCOAS_m_FWD-LSC12'        261206.9809317817</t>
  </si>
  <si>
    <t>'RXN-SUCR_e_FWD-rt6458' 12673.550496858717</t>
  </si>
  <si>
    <t>'RXN-SULFOX2_c_FWD-rt8390'      12673.550496858717</t>
  </si>
  <si>
    <t>'RXN-TAGL_l_FWD-rt1378' 12673.550496858717</t>
  </si>
  <si>
    <t>'RXN-TAGL_m_FWD-rt0632' 12673.550496858717</t>
  </si>
  <si>
    <t>'RXN-TAGL_m_FWD-rt5949' 12673.550496858717</t>
  </si>
  <si>
    <t>'RXN-TAGt_c_m_FWD-UNKNOWN'      12673.550496858717</t>
  </si>
  <si>
    <t>'RXN-TAGt_c_m_REV-UNKNOWN'      12673.550496858717</t>
  </si>
  <si>
    <t>'RXN-TAGt_c_rm_FWD-SPONT'       12673.550496858717</t>
  </si>
  <si>
    <t>'RXN-TAGt_c_rm_REV-SPONT'       12673.550496858717</t>
  </si>
  <si>
    <t>'RXN-TAGt_l_rm_FWD-SPONT'       12673.550496858717</t>
  </si>
  <si>
    <t>'RXN-TAGt_l_rm_REV-SPONT'       12673.550496858717</t>
  </si>
  <si>
    <t>'RXN-TALA_c_FWD-rt1805' 12673.550496858717</t>
  </si>
  <si>
    <t>'RXN-TALA_c_REV-rt1805' 12673.550496858717</t>
  </si>
  <si>
    <t>'RXN-TAUDO_c_FWD-rt0250'        12673.550496858717</t>
  </si>
  <si>
    <t>'RXN-TAUDO_c_FWD-rt1858'        12673.550496858717</t>
  </si>
  <si>
    <t>'RXN-TAURt_c_e_FWD-SPONT'       12673.550496858717</t>
  </si>
  <si>
    <t>'RXN-TAURt_c_e_REV-SPONT'       12673.550496858717</t>
  </si>
  <si>
    <t>'RXN-TCHOLAtabc_v_FWD-rt0777'   12673.550496858717</t>
  </si>
  <si>
    <t>'RXN-TCHOLAtabc_v_FWD-rt2898'   12673.550496858717</t>
  </si>
  <si>
    <t>'RXN-TCHOLAtabc_v_FWD-rt6095'   12673.550496858717</t>
  </si>
  <si>
    <t>'RXN-TCHOLAtabc_v_FWD-rt6476'   12673.550496858717</t>
  </si>
  <si>
    <t>'RXN-TDCOAt_c_l_FWD-SPONT'      12673.550496858717</t>
  </si>
  <si>
    <t>'RXN-TDCOAt_c_l_REV-SPONT'      12673.550496858717</t>
  </si>
  <si>
    <t>'RXN-TDCOAt_c_rm_FWD-SPONT'     12673.550496858717</t>
  </si>
  <si>
    <t>'RXN-TDCOAt_c_rm_REV-SPONT'     12673.550496858717</t>
  </si>
  <si>
    <t>'RXN-TDPDRR_c_FWD-rt3425'       12673.550496858717</t>
  </si>
  <si>
    <t>'RXN-THFGLUS_c_FWD-rt6435'      12673.550496858717</t>
  </si>
  <si>
    <t>'RXN-THFGLUS_c_REV-rt6435'      12673.550496858717</t>
  </si>
  <si>
    <t>'RXN-THIORDXi_m_FWD-rt0553'     12673.550496858717</t>
  </si>
  <si>
    <t>'RXN-THIORDXi_n_FWD-rt6669'     12673.550496858717</t>
  </si>
  <si>
    <t>'RXN-THIORDXi_x_FWD-rt4894'     12673.550496858717</t>
  </si>
  <si>
    <t>'RXN-THMP_c_FWD-rt2517_c'       12673.550496858717</t>
  </si>
  <si>
    <t>'RXN-THMtps_e_FWD-UNKNOWN'      12673.550496858717</t>
  </si>
  <si>
    <t>'RXN-THRA_c_FWD-rt0854' 12673.550496858717</t>
  </si>
  <si>
    <t>'RXN-THRA_c_FWD-rt7814' 12673.550496858717</t>
  </si>
  <si>
    <t>'RXN-THRA2_c_FWD-rt0854'        12673.550496858717</t>
  </si>
  <si>
    <t>'RXN-THRD_L_m_FWD-rt0848_m'     12673.550496858717</t>
  </si>
  <si>
    <t>'RXN-THRD_L_m_FWD-rt3541'       12673.550496858717</t>
  </si>
  <si>
    <t>'RXN-THRS_c_FWD-rt1374' 6.739827174078288</t>
  </si>
  <si>
    <t>'RXN-THRt_c_m_FWD-UNKNOWN'      12673.550496858717</t>
  </si>
  <si>
    <t>'RXN-THRtps_e_FWD-rt5861'       12673.550496858717</t>
  </si>
  <si>
    <t>'RXN-THRtps_e_REV-rt5861'       12673.550496858717</t>
  </si>
  <si>
    <t>'RXN-THRTRS_c_FWD-rt7480'       7.233895682019855</t>
  </si>
  <si>
    <t>'RXN-THYMDt_c_e_FWD-SPONT'      12673.550496858717</t>
  </si>
  <si>
    <t>'RXN-THYMDt_c_e_REV-SPONT'      12673.550496858717</t>
  </si>
  <si>
    <t>'RXN-THZPSN1_c_FWD-UNKNOWN'     12673.550496858717</t>
  </si>
  <si>
    <t>'RXN-THZPSN2_c_FWD-UNKNOWN'     12673.550496858717</t>
  </si>
  <si>
    <t>'RXN-TKT1_c_FWD-rt7263_c'       12673.550496858717</t>
  </si>
  <si>
    <t>'RXN-TKT1_c_REV-rt7263_c'       12673.550496858717</t>
  </si>
  <si>
    <t>'RXN-TKT2_c_FWD-rt7263_c'       12673.550496858717</t>
  </si>
  <si>
    <t>'RXN-TKT2_c_REV-rt7263_c'       12673.550496858717</t>
  </si>
  <si>
    <t>'RXN-TMABADH_m_FWD-rt7955_m'    12673.550496858717</t>
  </si>
  <si>
    <t>'RXN-TMDK1_c_FWD-UNKNOWN'       12673.550496858717</t>
  </si>
  <si>
    <t>'RXN-TMDPK_c_FWD-rt8116'        3660.7215623470674</t>
  </si>
  <si>
    <t>'RXN-TMDPPK_c_FWD-rt8116'       12673.550496858717</t>
  </si>
  <si>
    <t>'RXN-TMDS_c_FWD-rt2476' 12673.550496858717</t>
  </si>
  <si>
    <t>'RXN-TMDS_c_FWD-rt2477' 1278.1881250490896</t>
  </si>
  <si>
    <t>'RXN-TMLYSOX_m_FWD-rt0812'      12673.550496858717</t>
  </si>
  <si>
    <t>'RXN-TMN_c_FWD-rt4410'  12673.550496858717</t>
  </si>
  <si>
    <t>'RXN-TMPK_c_FWD-UNKNOWN'        12673.550496858717</t>
  </si>
  <si>
    <t>'RXN-TMPPP_c_FWD-rt7845'        12673.550496858717</t>
  </si>
  <si>
    <t>'RXN-TPI_c_FWD-rt0932'  256254.604649196</t>
  </si>
  <si>
    <t>'RXN-TPI_c_REV-rt0932'  12673.550496858717</t>
  </si>
  <si>
    <t>'RXN-tpsamp_c_m_FWD-SPONT'      12673.550496858717</t>
  </si>
  <si>
    <t>'RXN-tpsbtn_c_m_FWD-SPONT'      12673.550496858717</t>
  </si>
  <si>
    <t>'RXN-tpsbtn_c_m_REV-SPONT'      12673.550496858717</t>
  </si>
  <si>
    <t>'RXN-tpsca2_c_g_FWD-SPONT'      12673.550496858717</t>
  </si>
  <si>
    <t>'RXN-tpsca2_c_g_REV-SPONT'      12673.550496858717</t>
  </si>
  <si>
    <t>'RXN-tpscu2_c_m_FWD-SPONT'      12673.550496858717</t>
  </si>
  <si>
    <t>'RXN-tpscu2_c_m_REV-SPONT'      12673.550496858717</t>
  </si>
  <si>
    <t>'RXN-tpsfad_c_r_FWD-SPONT'      12673.550496858717</t>
  </si>
  <si>
    <t>'RXN-tpsfad_c_r_REV-SPONT'      12673.550496858717</t>
  </si>
  <si>
    <t>'RXN-tpsfad_c_x_FWD-SPONT'      12673.550496858717</t>
  </si>
  <si>
    <t>'RXN-tpsfad_c_x_REV-SPONT'      12673.550496858717</t>
  </si>
  <si>
    <t>'RXN-tpsfe2_c_r_FWD-SPONT'      12673.550496858717</t>
  </si>
  <si>
    <t>'RXN-tpsfe2_c_r_REV-SPONT'      12673.550496858717</t>
  </si>
  <si>
    <t>'RXN-tpsfeCATION_c_n_FWD-SPONT' 12673.550496858717</t>
  </si>
  <si>
    <t>'RXN-tpsfeCATION_c_n_REV-SPONT' 12673.550496858717</t>
  </si>
  <si>
    <t>'RXN-tpsfmn_c_x_FWD-SPONT'      12673.550496858717</t>
  </si>
  <si>
    <t>'RXN-tpsfmn_c_x_REV-SPONT'      12673.550496858717</t>
  </si>
  <si>
    <t>'RXN-tpsheme_c_r_FWD-SPONT'     12673.550496858717</t>
  </si>
  <si>
    <t>'RXN-tpsheme_c_r_REV-SPONT'     12673.550496858717</t>
  </si>
  <si>
    <t>'RXN-tpsheme_c_x_FWD-SPONT'     12673.550496858717</t>
  </si>
  <si>
    <t>'RXN-tpsheme_c_x_REV-SPONT'     12673.550496858717</t>
  </si>
  <si>
    <t>'RXN-tpsmetal2_c_x_FWD-SPONT'   12673.550496858717</t>
  </si>
  <si>
    <t>'RXN-tpsmetal2_c_x_REV-SPONT'   12673.550496858717</t>
  </si>
  <si>
    <t>'RXN-tpsmg2_c_m_FWD-SPONT'      12673.550496858717</t>
  </si>
  <si>
    <t>'RXN-tpsmg2_c_m_REV-SPONT'      12673.550496858717</t>
  </si>
  <si>
    <t>'RXN-tpsmg2_c_n_FWD-SPONT'      12673.550496858717</t>
  </si>
  <si>
    <t>'RXN-tpsmg2_c_n_REV-SPONT'      12673.550496858717</t>
  </si>
  <si>
    <t>'RXN-tpsmg2_c_r_FWD-SPONT'      12673.550496858717</t>
  </si>
  <si>
    <t>'RXN-tpsmg2_c_r_REV-SPONT'      12673.550496858717</t>
  </si>
  <si>
    <t>'RXN-tpsmg2_c_rm_FWD-SPONT'     12673.550496858717</t>
  </si>
  <si>
    <t>'RXN-tpsmg2_c_rm_REV-SPONT'     12673.550496858717</t>
  </si>
  <si>
    <t>'RXN-tpsmg2_c_x_FWD-SPONT'      12673.550496858717</t>
  </si>
  <si>
    <t>'RXN-tpsmg2_c_x_REV-SPONT'      12673.550496858717</t>
  </si>
  <si>
    <t>'RXN-tpsmg2ormn2_c_en_FWD-SPONT'        12673.550496858717</t>
  </si>
  <si>
    <t>'RXN-tpsmg2ormn2_c_en_REV-SPONT'        12673.550496858717</t>
  </si>
  <si>
    <t>'RXN-tpsmg2ormn2_c_m_FWD-SPONT' 12673.550496858717</t>
  </si>
  <si>
    <t>'RXN-tpsmg2ormn2_c_m_REV-SPONT' 12673.550496858717</t>
  </si>
  <si>
    <t>'RXN-tpsmg2ormn2_c_vm_FWD-SPONT'        12673.550496858717</t>
  </si>
  <si>
    <t>'RXN-tpsmg2ormn2_c_vm_REV-SPONT'        12673.550496858717</t>
  </si>
  <si>
    <t>'RXN-tpsmn2_c_m_FWD-SPONT'      12673.550496858717</t>
  </si>
  <si>
    <t>'RXN-tpsmn2_c_m_REV-SPONT'      12673.550496858717</t>
  </si>
  <si>
    <t>'RXN-tpsmn2_c_n_FWD-SPONT'      12673.550496858717</t>
  </si>
  <si>
    <t>'RXN-tpsmn2_c_n_REV-SPONT'      12673.550496858717</t>
  </si>
  <si>
    <t>'RXN-tpsmn2_c_r_FWD-SPONT'      12673.550496858717</t>
  </si>
  <si>
    <t>'RXN-tpsmn2_c_r_REV-SPONT'      12673.550496858717</t>
  </si>
  <si>
    <t>'RXN-tpsmn2_c_rm_FWD-SPONT'     12673.550496858717</t>
  </si>
  <si>
    <t>'RXN-tpsmn2_c_rm_REV-SPONT'     12673.550496858717</t>
  </si>
  <si>
    <t>'RXN-tpspydx5p_c_m_FWD-SPONT'   12673.550496858717</t>
  </si>
  <si>
    <t>'RXN-tpspydx5p_c_m_REV-SPONT'   12673.550496858717</t>
  </si>
  <si>
    <t>'RXN-tpspydx5p_c_r_FWD-SPONT'   12673.550496858717</t>
  </si>
  <si>
    <t>'RXN-tpspydx5p_c_r_REV-SPONT'   12673.550496858717</t>
  </si>
  <si>
    <t>'RXN-tpspydx5p_c_x_FWD-SPONT'   12673.550496858717</t>
  </si>
  <si>
    <t>'RXN-tpspydx5p_c_x_REV-SPONT'   12673.550496858717</t>
  </si>
  <si>
    <t>'RXN-tpspyr_c_gm_FWD-SPONT'     12673.550496858717</t>
  </si>
  <si>
    <t>'RXN-tpspyr_c_gm_REV-SPONT'     12673.550496858717</t>
  </si>
  <si>
    <t>'RXN-tpspyr_c_mm_FWD-SPONT'     12673.550496858717</t>
  </si>
  <si>
    <t>'RXN-tpspyr_c_mm_REV-SPONT'     12673.550496858717</t>
  </si>
  <si>
    <t>'RXN-tpspyr_c_vm_FWD-SPONT'     12673.550496858717</t>
  </si>
  <si>
    <t>'RXN-tpspyr_c_vm_REV-SPONT'     12673.550496858717</t>
  </si>
  <si>
    <t>'RXN-tpsthmpp_c_m_FWD-SPONT'    12673.550496858717</t>
  </si>
  <si>
    <t>'RXN-tpsthmpp_c_m_REV-SPONT'    12673.550496858717</t>
  </si>
  <si>
    <t>'RXN-tpsthmpp_c_x_FWD-SPONT'    12673.550496858717</t>
  </si>
  <si>
    <t>'RXN-tpsthmpp_c_x_REV-SPONT'    12673.550496858717</t>
  </si>
  <si>
    <t>'RXN-tpszn2_c_n_FWD-SPONT'      12673.550496858717</t>
  </si>
  <si>
    <t>'RXN-tpszn2_c_n_REV-SPONT'      12673.550496858717</t>
  </si>
  <si>
    <t>'RXN-tpszn2_c_r_FWD-SPONT'      12673.550496858717</t>
  </si>
  <si>
    <t>'RXN-tpszn2_c_r_REV-SPONT'      12673.550496858717</t>
  </si>
  <si>
    <t>'RXN-TRDOXt_c_x_FWD-SPONT'      12673.550496858717</t>
  </si>
  <si>
    <t>'RXN-TRDOXt_c_x_REV-SPONT'      12673.550496858717</t>
  </si>
  <si>
    <t>'RXN-TRDR_c_FWD-rt1320' 2137.521455721442</t>
  </si>
  <si>
    <t>'RXN-TRDR_m_FWD-rt7114_m'       12673.550496858717</t>
  </si>
  <si>
    <t>'RXN-TRDRDt_c_x_FWD-SPONT'      12673.550496858717</t>
  </si>
  <si>
    <t>'RXN-TRDRDt_c_x_REV-SPONT'      12673.550496858717</t>
  </si>
  <si>
    <t>'RXN-TRE6PP_c_FWD-TPS12TSL1'    12673.550496858717</t>
  </si>
  <si>
    <t>'RXN-TRE6PS_c_FWD-TPS12TSL1'    12673.550496858717</t>
  </si>
  <si>
    <t>'RXN-TREH_v_FWD-rt0008' 12673.550496858717</t>
  </si>
  <si>
    <t>'RXN-TREH_v_FWD-rt0212' 12673.550496858717</t>
  </si>
  <si>
    <t>'RXN-TREt_c_v_FWD-SPONT'        12673.550496858717</t>
  </si>
  <si>
    <t>'RXN-TREt_c_v_REV-SPONT'        12673.550496858717</t>
  </si>
  <si>
    <t>'RXN-TREtps_e_FWD-rt0769'       12673.550496858717</t>
  </si>
  <si>
    <t>'RXN-TREtps_e_REV-rt0769'       12673.550496858717</t>
  </si>
  <si>
    <t>'RXN-TROPNDH_c_FWD-rt0537'      12673.550496858717</t>
  </si>
  <si>
    <t>'RXN-TROPNDH_c_REV-rt0537'      12673.550496858717</t>
  </si>
  <si>
    <t>'RXN-TRPDC_c_FWD-rt1736'        12673.550496858717</t>
  </si>
  <si>
    <t>'RXN-TRPDC_c_REV-rt1736'        12673.550496858717</t>
  </si>
  <si>
    <t>'RXN-TRPO2_c_FWD-rt7555'        12673.550496858717</t>
  </si>
  <si>
    <t>'RXN-TRPS1_c_FWD-rt0894'        2.2378940088234</t>
  </si>
  <si>
    <t>'RXN-TRPt_c_m_FWD-SPONT'        12673.550496858717</t>
  </si>
  <si>
    <t>'RXN-TRPTA_c_FWD-rt7471'        12673.550496858717</t>
  </si>
  <si>
    <t>'RXN-TRPTRS_c_FWD-rt6341'       1.824267499784267</t>
  </si>
  <si>
    <t>'RXN-TRPTRS_m_FWD-rt7165'       12673.550496858717</t>
  </si>
  <si>
    <t>'RXN-TTCCOAt_c_en_FWD-SPONT'    12673.550496858717</t>
  </si>
  <si>
    <t>'RXN-TTCCOAt_c_en_REV-SPONT'    12673.550496858717</t>
  </si>
  <si>
    <t>'RXN-TTCCOAt_c_l_FWD-SPONT'     12673.550496858717</t>
  </si>
  <si>
    <t>'RXN-TTCCOAt_c_l_REV-SPONT'     12673.550496858717</t>
  </si>
  <si>
    <t>'RXN-TTCCOAt_c_r_FWD-SPONT'     12673.550496858717</t>
  </si>
  <si>
    <t>'RXN-TTCCOAt_c_r_REV-SPONT'     12673.550496858717</t>
  </si>
  <si>
    <t>'RXN-TTCCOAt_c_rm_FWD-SPONT'    12673.550496858717</t>
  </si>
  <si>
    <t>'RXN-TTCCOAt_c_rm_REV-SPONT'    12673.550496858717</t>
  </si>
  <si>
    <t>'RXN-TTCOSAt_c_e_FWD-UNKNOWN'   12673.550496858717</t>
  </si>
  <si>
    <t>'RXN-TTCOSAt_c_e_REV-UNKNOWN'   12673.550496858717</t>
  </si>
  <si>
    <t>'RXN-TTCOSAt_c_l_FWD-UNKNOWN'   12673.550496858717</t>
  </si>
  <si>
    <t>'RXN-TTCOSAt_c_l_REV-UNKNOWN'   12673.550496858717</t>
  </si>
  <si>
    <t>'RXN-TTCOSAt_c_rm_FWD-UNKNOWN'  12673.550496858717</t>
  </si>
  <si>
    <t>'RXN-TTCOSAt_c_rm_REV-UNKNOWN'  12673.550496858717</t>
  </si>
  <si>
    <t>'RXN-TTDCAt_c_e_FWD-rt15442799' 12673.550496858717</t>
  </si>
  <si>
    <t>'RXN-TTDCAt_c_e_REV-rt15442799' 12673.550496858717</t>
  </si>
  <si>
    <t>'RXN-TTDCAt_c_rm_FWD-SPONT'     12673.550496858717</t>
  </si>
  <si>
    <t>'RXN-TTDCAt_c_rm_REV-SPONT'     12673.550496858717</t>
  </si>
  <si>
    <t>'RXN-TTDCAt_c_x_FWD-rt5693'     12673.550496858717</t>
  </si>
  <si>
    <t>'RXN-TTDCAt_c_x_REV-rt5693'     12673.550496858717</t>
  </si>
  <si>
    <t>'RXN-TTDCAt_c_x_FWD-SPONT'      12673.550496858717</t>
  </si>
  <si>
    <t>'RXN-TTDCAt_c_x_REV-SPONT'      12673.550496858717</t>
  </si>
  <si>
    <t>'RXN-TTDCAt_l_rm_FWD-SPONT'     12673.550496858717</t>
  </si>
  <si>
    <t>'RXN-TTDCAt_l_rm_REV-SPONT'     12673.550496858717</t>
  </si>
  <si>
    <t>'RXN-TYRCBOX_x_FWD-rt5309'      12673.550496858717</t>
  </si>
  <si>
    <t>'RXN-TYRCBOX_x_REV-rt5309'      12673.550496858717</t>
  </si>
  <si>
    <t>'RXN-TYRt_c_m_FWD-SPONT'        12673.550496858717</t>
  </si>
  <si>
    <t>'RXN-TYRt_c_v_FWD-rt6501'       12673.550496858717</t>
  </si>
  <si>
    <t>'RXN-TYRt_c_x_FWD-SPONT'        12673.550496858717</t>
  </si>
  <si>
    <t>'RXN-TYRt_c_x_REV-SPONT'        12673.550496858717</t>
  </si>
  <si>
    <t>'RXN-TYRTA_c_FWD-rt7471'        12673.550496858717</t>
  </si>
  <si>
    <t>'RXN-TYRTA_c_REV-rt7471'        12673.550496858717</t>
  </si>
  <si>
    <t>'RXN-TYRTA_c_FWD-rt7697'        12673.550496858717</t>
  </si>
  <si>
    <t>'RXN-TYRTA_c_REV-rt7697'        12673.550496858717</t>
  </si>
  <si>
    <t>'RXN-TYRTA_m_FWD-rt5562_m'      12673.550496858717</t>
  </si>
  <si>
    <t>'RXN-TYRTAi_x_FWD-rt0568_x'     12673.550496858717</t>
  </si>
  <si>
    <t>'RXN-TYRTAi_x_FWD-rt1784_x'     12673.550496858717</t>
  </si>
  <si>
    <t>'RXN-TYRTAi_x_FWD-rt5562_x'     12673.550496858717</t>
  </si>
  <si>
    <t>'RXN-TYRtpa_v_FWD-rt0111'       12673.550496858717</t>
  </si>
  <si>
    <t>'RXN-TYRtpa_v_FWD-rt7819'       12673.550496858717</t>
  </si>
  <si>
    <t>'RXN-TYRtps_v_FWD-rt4375'       12673.550496858717</t>
  </si>
  <si>
    <t>'RXN-TYRTRS_c_FWD-rt8273'       5.5130255470592875</t>
  </si>
  <si>
    <t>'RXN-TYRTRS_m_FWD-rt4769'       12673.550496858717</t>
  </si>
  <si>
    <t>'RXN-UAGDP_c_FWD-rt0711'        8385.05915968862</t>
  </si>
  <si>
    <t>'RXN-UAGDP_c_REV-rt0711'        12673.550496858717</t>
  </si>
  <si>
    <t>'RXN-UDPG4E_c_FWD-rt0601'       12673.550496858717</t>
  </si>
  <si>
    <t>'RXN-UDPG4E_c_REV-rt0601'       12673.550496858717</t>
  </si>
  <si>
    <t>'RXN-UDPGALt_c_g_FWD-rt7574'    12673.550496858717</t>
  </si>
  <si>
    <t>'RXN-UDPGD_c_FWD-rt3408'        12673.550496858717</t>
  </si>
  <si>
    <t>'RXN-UDPGLDC_c_FWD-rt7050'      12673.550496858717</t>
  </si>
  <si>
    <t>'RXN-UGLT_c_FWD-rt2964' 12673.550496858717</t>
  </si>
  <si>
    <t>'RXN-UMPK_c_FWD-rt4822_c'       52077.451274247716</t>
  </si>
  <si>
    <t>'RXN-UMPK_n_FWD-rt4822_n'       12673.550496858717</t>
  </si>
  <si>
    <t>'RXN-UMPt_c_n_FWD-SPONT'        12673.550496858717</t>
  </si>
  <si>
    <t>'RXN-UMPt_c_n_REV-SPONT'        12673.550496858717</t>
  </si>
  <si>
    <t>'RXN-uniDOLDP_l_FWD-UNKNOWN'    12673.550496858717</t>
  </si>
  <si>
    <t>'RXN-UNK3_c_FWD-rt5646' 8.944062302279402</t>
  </si>
  <si>
    <t>'RXN-UNK3_c_FWD-rt6242_c'       8.944062302279402</t>
  </si>
  <si>
    <t>'RXN-UNK3_c_FWD-rt7471' 8.944062302279402</t>
  </si>
  <si>
    <t>'RXN-UNK3_c_FWD-rt7697' 8.944062302279402</t>
  </si>
  <si>
    <t>'RXN-UPP3MT_2_c_FWD-rt2682'     0.010507274081059684</t>
  </si>
  <si>
    <t>'RXN-UPP3S_c_FWD-rt2147'        12673.550496858717</t>
  </si>
  <si>
    <t>'RXN-UPPDC1_c_FWD-rt5811'       77.22214562363973</t>
  </si>
  <si>
    <t>'RXN-UPPRT_c_FWD-rt5873'        12673.550496858717</t>
  </si>
  <si>
    <t>'RXN-UPPRT_c_FWD-rt6727'        12673.550496858717</t>
  </si>
  <si>
    <t>'RXN-URAtps_e_FWD-rt4541'       12673.550496858717</t>
  </si>
  <si>
    <t>'RXN-UREA_c_FWD-rt2839' 12673.550496858717</t>
  </si>
  <si>
    <t>'RXN-UREA_c_REV-rt2839' 12673.550496858717</t>
  </si>
  <si>
    <t>'RXN-UREASE_c_FWD-rt0958'       12673.550496858717</t>
  </si>
  <si>
    <t>'RXN-UREAtps_e_FWD-rt7439'      12673.550496858717</t>
  </si>
  <si>
    <t>'RXN-UREAtps_e_REV-rt7439'      12673.550496858717</t>
  </si>
  <si>
    <t>'RXN-URIDK2_n_FWD-rt4822_n'     12673.550496858717</t>
  </si>
  <si>
    <t>'RXN-URIDK2i_c_FWD-rt4822_c'    12673.550496858717</t>
  </si>
  <si>
    <t>'RXN-URIH_c_FWD-rt4016' 12673.550496858717</t>
  </si>
  <si>
    <t>'RXN-URIH_c_FWD-rt5402' 12673.550496858717</t>
  </si>
  <si>
    <t>'RXN-URIK1_c_FWD-rt0265'        12673.550496858717</t>
  </si>
  <si>
    <t>'RXN-URIK2_c_FWD-rt0265'        12673.550496858717</t>
  </si>
  <si>
    <t>'RXN-URItps_e_FWD-rt1991'       12673.550496858717</t>
  </si>
  <si>
    <t>'RXN-URO_c_FWD-rt2202'  12673.550496858717</t>
  </si>
  <si>
    <t>'RXN-UTPt_c_m_FWD-rt4019'       12673.550496858717</t>
  </si>
  <si>
    <t>'RXN-UTPUMPtp_m_FWD-rt4019'     12673.550496858717</t>
  </si>
  <si>
    <t>'RXN-VALt_c_m_FWD-SPONT'        12673.550496858717</t>
  </si>
  <si>
    <t>'RXN-VALt_c_m_REV-SPONT'        12673.550496858717</t>
  </si>
  <si>
    <t>'RXN-VALTA_c_FWD-rt5646'        12673.550496858717</t>
  </si>
  <si>
    <t>'RXN-VALTA_c_REV-rt5646'        12673.550496858717</t>
  </si>
  <si>
    <t>'RXN-VALTA_c_FWD-rt6485'        12673.550496858717</t>
  </si>
  <si>
    <t>'RXN-VALTA_c_REV-rt6485'        12673.550496858717</t>
  </si>
  <si>
    <t>'RXN-VALTA_m_FWD-rt6242_m'      12673.550496858717</t>
  </si>
  <si>
    <t>'RXN-VALTA_m_REV-rt6242_m'      61.0722310069423</t>
  </si>
  <si>
    <t>'RXN-VALtps_e_FWD-rt5861'       12673.550496858717</t>
  </si>
  <si>
    <t>'RXN-VALtps_e_REV-rt5861'       12673.550496858717</t>
  </si>
  <si>
    <t>'RXN-VALTRS_c_FWD-rt8160_c'     27.578128938274972</t>
  </si>
  <si>
    <t>'RXN-VALTRS_m_FWD-rt8160_m'     12673.550496858717</t>
  </si>
  <si>
    <t>'RXN-VANLLOX_x_FWD-rt7726'      12673.550496858717</t>
  </si>
  <si>
    <t>'RXN-XAND_c_FWD-rt7594' 12673.550496858717</t>
  </si>
  <si>
    <t>'RXN-XAND_c_REV-rt7594' 12673.550496858717</t>
  </si>
  <si>
    <t>'RXN-XANt_c_e_FWD-SPONT'        12673.550496858717</t>
  </si>
  <si>
    <t>'RXN-XANt_c_e_REV-SPONT'        12673.550496858717</t>
  </si>
  <si>
    <t>'RXN-XPPT_c_FWD-rt4077' 12673.550496858717</t>
  </si>
  <si>
    <t>'RXN-XTSNt_c_e_FWD-SPONT'       12673.550496858717</t>
  </si>
  <si>
    <t>'RXN-XU5PFGT_x_FWD-rt7263_x'    12673.550496858717</t>
  </si>
  <si>
    <t>'RXN-XYLI1_c_FWD-rt0738'        12673.550496858717</t>
  </si>
  <si>
    <t>'RXN-XYLI1_c_REV-rt0738'        12673.550496858717</t>
  </si>
  <si>
    <t>'RXN-XYLI1_c_FWD-rt5360'        12673.550496858717</t>
  </si>
  <si>
    <t>'RXN-XYLI1_c_REV-rt5360'        12673.550496858717</t>
  </si>
  <si>
    <t>'RXN-XYLI2_c_FWD-rt0738'        12673.550496858717</t>
  </si>
  <si>
    <t>'RXN-XYLI2_c_FWD-rt5360'        12673.550496858717</t>
  </si>
  <si>
    <t>'RXN-XYLK_c_FWD-rt8482' 12673.550496858717</t>
  </si>
  <si>
    <t>'RXN-XYLRy_c_FWD-rt1406'        12673.550496858717</t>
  </si>
  <si>
    <t>'RXN-XYLRy_c_REV-rt1406'        12673.550496858717</t>
  </si>
  <si>
    <t>'RXN-XYLt_c_e_FWD-UNKNOWN'      12673.550496858717</t>
  </si>
  <si>
    <t>'RXN-XYLt_c_e_REV-UNKNOWN'      12673.550496858717</t>
  </si>
  <si>
    <t>'RXN-XYLTOR_c_FWD-rt4609'       12673.550496858717</t>
  </si>
  <si>
    <t>'RXN-XYLTOR_c_REV-rt4609'       12673.550496858717</t>
  </si>
  <si>
    <t>'RXN-XYLTt_c_e_FWD-UNKNOWN'     12673.550496858717</t>
  </si>
  <si>
    <t>'RXN-XYLTt_c_e_REV-UNKNOWN'     12673.550496858717</t>
  </si>
  <si>
    <t>'RXN-XYLURx_c_FWD-rt0620'       12673.550496858717</t>
  </si>
  <si>
    <t>'RXN-XYLURx_c_FWD-rt0736'       12673.550496858717</t>
  </si>
  <si>
    <t>'RXN-XYLURy_c_FWD-rt0620'       12673.550496858717</t>
  </si>
  <si>
    <t>'RXN-XYLURy_c_FWD-rt0736'       12673.550496858717</t>
  </si>
  <si>
    <t>'RXN-YUMPS_c_FWD-rt6068'        12673.550496858717</t>
  </si>
  <si>
    <t>'RXN-YUMPS_c_REV-rt6068'        12673.550496858717</t>
  </si>
  <si>
    <t>'RXN-YUMPS_c_FWD-rt7720'        12673.550496858717</t>
  </si>
  <si>
    <t>'RXN-YUMPS_c_REV-rt7720'        12673.550496858717</t>
  </si>
  <si>
    <t>'RXN-YUMPS_c_FWD-rt8055'        12673.550496858717</t>
  </si>
  <si>
    <t>'RXN-YUMPS_c_REV-rt8055'        12673.550496858717</t>
  </si>
  <si>
    <t>'RXN-ZEAEPOX1_c_FWD-rt0235'     12673.550496858717</t>
  </si>
  <si>
    <t>'RXN-ZEAEPOX1_c_FWD-rt3591'     12673.550496858717</t>
  </si>
  <si>
    <t>'RXN-ZEAEPOX1_c_FWD-rt3595'     12673.550496858717</t>
  </si>
  <si>
    <t>'RXN-ZEAEPOX2_c_FWD-rt0235'     12673.550496858717</t>
  </si>
  <si>
    <t>'RXN-ZEAEPOX2_c_FWD-rt3591'     12673.550496858717</t>
  </si>
  <si>
    <t>'RXN-ZEAEPOX2_c_FWD-rt3595'     12673.550496858717</t>
  </si>
  <si>
    <t>'RXN-ZN2t_c_e_FWD-UNKNOWN'      12673.550496858717</t>
  </si>
  <si>
    <t>'RXN-ZYM161t_en_rm_FWD-SPONT'   12673.550496858717</t>
  </si>
  <si>
    <t>'RXN-ZYM161t_en_rm_REV-SPONT'   12673.550496858717</t>
  </si>
  <si>
    <t>'RXN-ZYM161t_l_rm_FWD-SPONT'    12673.550496858717</t>
  </si>
  <si>
    <t>'RXN-ZYM161t_l_rm_REV-SPONT'    12673.550496858717</t>
  </si>
  <si>
    <t>'RXN-ZYM181t_en_rm_FWD-SPONT'   12673.550496858717</t>
  </si>
  <si>
    <t>'RXN-ZYM181t_en_rm_REV-SPONT'   12673.550496858717</t>
  </si>
  <si>
    <t>'RXN-ZYM181t_l_rm_FWD-SPONT'    12673.550496858717</t>
  </si>
  <si>
    <t>'RXN-ZYM181t_l_rm_REV-SPONT'    12673.550496858717</t>
  </si>
  <si>
    <t>'RXN-ZYMSTt_c_en_FWD-UNKNOWN'   12673.550496858717</t>
  </si>
  <si>
    <t>'RXN-ZYMSTt_c_en_REV-UNKNOWN'   12673.550496858717</t>
  </si>
  <si>
    <t>'RXN-ZYMSTt_c_rm_FWD-SPONT'     12673.550496858717</t>
  </si>
  <si>
    <t>'RXN-ZYMSTt_c_rm_REV-SPONT'     12673.550496858717</t>
  </si>
  <si>
    <t>'RXN-ZYMSTt_l_rm_FWD-SPONT'     12673.550496858717</t>
  </si>
  <si>
    <t>'RXN-ZYMSTt_l_rm_REV-SPONT'     12673.550496858717</t>
  </si>
  <si>
    <t>'RXN-DM_5mta_c_FWD-SPONT'       12673.550496858717</t>
  </si>
  <si>
    <t>in_vivo</t>
  </si>
  <si>
    <t>my new versions</t>
  </si>
  <si>
    <t>Column1</t>
  </si>
  <si>
    <t>1/h</t>
  </si>
  <si>
    <t>median</t>
  </si>
  <si>
    <t>name</t>
  </si>
  <si>
    <t>match</t>
  </si>
  <si>
    <t>RXN-EX_pnto__R_e_REV-SPONT      v       0.000038585675608</t>
  </si>
  <si>
    <t>RXN-EX_acald_e_FWD-SPONT        v       0.451455241956039</t>
  </si>
  <si>
    <t>RXN-EX_nh4_e_REV-SPONT  v       2.937049543922860</t>
  </si>
  <si>
    <t>RXN-EX_co2_e_FWD-SPONT  v       16.287668895872965</t>
  </si>
  <si>
    <t>RXN-EX_glc__D_e_REV-SPONT       v       5.331769300000000</t>
  </si>
  <si>
    <t>RXN-EX_fol_e_REV-SPONT  v       0.000038585925779</t>
  </si>
  <si>
    <t>RXN-EX_glyc_e_FWD-SPONT v       0.001000144295558</t>
  </si>
  <si>
    <t>RXN-EX_gly_e_FWD-SPONT  v       1.822079895894419</t>
  </si>
  <si>
    <t>RXN-EX_fe2_e_REV-SPONT  v       0.000301206772886</t>
  </si>
  <si>
    <t>RXN-EX_inost_e_REV-SPONT        v       0.018137614227070</t>
  </si>
  <si>
    <t>RXN-EX_nac_e_REV-SPONT  v       0.000077171428907</t>
  </si>
  <si>
    <t>RXN-EX_o2_e_REV-SPONT   v       15.561686013711046</t>
  </si>
  <si>
    <t>RXN-EX_pi_e_REV-SPONT   v       0.207679090000721</t>
  </si>
  <si>
    <t>RXN-EX_so4_e_REV-SPONT  v       0.025307723537659</t>
  </si>
  <si>
    <t>RXN-EX_thm_e_REV-SPONT  v       0.000044851149195</t>
  </si>
  <si>
    <t>RXN-EX_h_e_FWD-SPONT    v       2.214549726927367</t>
  </si>
  <si>
    <t>RXN-EX_k_e_REV-SPONT    v       0.232937688051103</t>
  </si>
  <si>
    <t>RXN-EX_h2o_e_FWD-SPONT  v       21.990419550365090</t>
  </si>
  <si>
    <t>RXN-EX_ca2_e_REV-SPONT  v       0.000502648727838</t>
  </si>
  <si>
    <t>RXN-EX_cobalt2_e_REV-SPONT      v       0.000011779423452</t>
  </si>
  <si>
    <t>RXN-EX_cu2_e_REV-SPONT  v       0.000044037948892</t>
  </si>
  <si>
    <t>RXN-EX_mg2_e_REV-SPONT  v       0.024605063666545</t>
  </si>
  <si>
    <t>RXN-EX_mn2_e_REV-SPONT  v       0.000038003769370</t>
  </si>
  <si>
    <t>RXN-EX_ni2_e_REV-SPONT  v       0.000000000549578</t>
  </si>
  <si>
    <t>RXN-EX_zn2_e_REV-SPONT  v       0.000646303485437</t>
  </si>
  <si>
    <t>RXN-EX_btn_c_REV-SPONT  v       0.000040840960296</t>
  </si>
  <si>
    <t>RXN-13BDGLUCANt_c_en_FWD-SPONT  v       0.386288958491325</t>
  </si>
  <si>
    <t>RXN-13GS_c_FWD-rt7616   v       0.386288958491325</t>
  </si>
  <si>
    <t>RXN-16GS_c_FWD-rt0150   v       0.101655646265456</t>
  </si>
  <si>
    <t>RXN-2OBUTt_c_m_FWD-SPONT        v       0.023771305714608</t>
  </si>
  <si>
    <t>RXN-2OXOADPt_c_m_FWD-rt2267     v       0.029998974900315</t>
  </si>
  <si>
    <t>RXN-3DSPHR_r_FWD-rt1611 v       0.003118136296971</t>
  </si>
  <si>
    <t>RXN-3HACD200_rm_FWD-rt2309      v       0.009177242831190</t>
  </si>
  <si>
    <t>RXN-3HACD220_rm_FWD-rt2309      v       0.009177242831190</t>
  </si>
  <si>
    <t>RXN-3HACD240_rm_FWD-rt2309      v       0.007507031775250</t>
  </si>
  <si>
    <t>RXN-3HACD260_rm_FWD-rt2309      v       0.001559068148485</t>
  </si>
  <si>
    <t>RXN-3HAD100_c_FWD-rt0302        v       0.102267234367396</t>
  </si>
  <si>
    <t>RXN-3HAD120_c_FWD-rt0302        v       0.102267234367396</t>
  </si>
  <si>
    <t>RXN-3HAD140_c_FWD-rt0302        v       0.102267234367396</t>
  </si>
  <si>
    <t>RXN-3HAD160_c_FWD-rt0302        v       0.102267234367396</t>
  </si>
  <si>
    <t>RXN-3HAD180_c_FWD-rt0302        v       0.077462635555282</t>
  </si>
  <si>
    <t>RXN-3HAD40_c_FWD-rt0302 v       0.102267234367396</t>
  </si>
  <si>
    <t>RXN-3HAD60_c_FWD-rt0302 v       0.102267234367396</t>
  </si>
  <si>
    <t>RXN-3HAD80_c_FWD-rt0302 v       0.102267234367396</t>
  </si>
  <si>
    <t>RXN-3OACE200_rm_FWD-rt2975      v       0.009177242831190</t>
  </si>
  <si>
    <t>RXN-3OACE220_rm_FWD-rt2975      v       0.009177242831190</t>
  </si>
  <si>
    <t>RXN-3OACE240_rm_FWD-rt2975      v       0.007507031775250</t>
  </si>
  <si>
    <t>RXN-3OACE260_rm_FWD-rt2975      v       0.001559068148485</t>
  </si>
  <si>
    <t>RXN-3OACR200_rm_FWD-rt8327      v       0.009177242831190</t>
  </si>
  <si>
    <t>RXN-3OACR220_rm_FWD-rt8327      v       0.009177242831190</t>
  </si>
  <si>
    <t>RXN-3OACR240_rm_FWD-rt8327      v       0.007507031775250</t>
  </si>
  <si>
    <t>RXN-3OACR260_rm_FWD-rt8327      v       0.001559068148485</t>
  </si>
  <si>
    <t>RXN-3OAR100_c_FWD-rt2190        v       0.102267234367396</t>
  </si>
  <si>
    <t>RXN-3OAR120_c_FWD-rt2190        v       0.102267234367396</t>
  </si>
  <si>
    <t>RXN-3OAR140_c_FWD-rt2190        v       0.102267234367396</t>
  </si>
  <si>
    <t>RXN-3OAR160_c_FWD-rt2190        v       0.102267234367396</t>
  </si>
  <si>
    <t>RXN-3OAR180_c_FWD-rt2190        v       0.077462635555282</t>
  </si>
  <si>
    <t>RXN-3OAR40_c_FWD-rt2190 v       0.102267234367396</t>
  </si>
  <si>
    <t>RXN-3OAR60_c_FWD-rt2190 v       0.102267234367396</t>
  </si>
  <si>
    <t>RXN-3OAR80_c_FWD-rt2190 v       0.102267234367396</t>
  </si>
  <si>
    <t>RXN-3OAS100_c_FWD-rt0409        v       0.102267234367396</t>
  </si>
  <si>
    <t>RXN-3OAS120_c_FWD-rt0409        v       0.102267234367396</t>
  </si>
  <si>
    <t>RXN-3OAS140_c_FWD-rt0409        v       0.102267234367396</t>
  </si>
  <si>
    <t>RXN-3OAS160_c_FWD-rt0409        v       0.102267234367396</t>
  </si>
  <si>
    <t>RXN-3OAS180_c_FWD-rt0409        v       0.077462635555282</t>
  </si>
  <si>
    <t>RXN-3OAS40_c_FWD-rt0409 v       0.102267234367396</t>
  </si>
  <si>
    <t>RXN-3OAS60_c_FWD-rt0409 v       0.102267234367396</t>
  </si>
  <si>
    <t>RXN-3OAS80_c_FWD-rt0409 v       0.102267234367396</t>
  </si>
  <si>
    <t>RXN-5AOPt_c_m_REV-SPONT v       0.000348448810032</t>
  </si>
  <si>
    <t>RXN-AASADy_c_FWD-LYS25  v       0.029998974900315</t>
  </si>
  <si>
    <t>RXN-AATA_c_FWD-rt4039   v       0.029998974900315</t>
  </si>
  <si>
    <t>RXN-ACACT40ir_c_FWD-rt0310      v       0.345257189921172</t>
  </si>
  <si>
    <t>RXN-ACALDt_c_e_REV-SPONT        v       0.451455241956039</t>
  </si>
  <si>
    <t>RXN-ACCOAC_c_FWD-rt0271 v       0.820753861713171</t>
  </si>
  <si>
    <t>RXN-ACGAM6PS_c_FWD-rt4107       v       0.027652313937719</t>
  </si>
  <si>
    <t>RXN-ACGAMPM_c_FWD-rt4597        v       0.027652313937719</t>
  </si>
  <si>
    <t>RXN-ACGK_m_FWD-rt1009   v       0.025528546504122</t>
  </si>
  <si>
    <t>RXN-ACHBS_m_FWD-ILV26   v       0.023771305714608</t>
  </si>
  <si>
    <t>RXN-ACLS_m_FWD-ILV26    v       0.088686640115520</t>
  </si>
  <si>
    <t>RXN-ACOADS180_rm_FWD-rt1362     v       0.058209438037947</t>
  </si>
  <si>
    <t>RXN-ACOADS181_rm_FWD-rt0477     v       0.039708396531219</t>
  </si>
  <si>
    <t>RXN-ACOADS182_rm_FWD-rt0477     v       0.007856523690266</t>
  </si>
  <si>
    <t>RXN-ACOATA_c_FWD-rt0302 v       0.102267234367396</t>
  </si>
  <si>
    <t>RXN-ACONTa_m_FWD-rt6232 v       0.126911076602743</t>
  </si>
  <si>
    <t>RXN-ACONTb_m_FWD-rt3256 v       0.126911076602743</t>
  </si>
  <si>
    <t>RXN-ACOTAi_m_FWD-rt6510 v       0.025528546504122</t>
  </si>
  <si>
    <t>RXN-ACS_c_FWD-rt6229_c  v       2.068998249245576</t>
  </si>
  <si>
    <t>RXN-ADK1_c_FWD-rt3932   v       2.927362735274825</t>
  </si>
  <si>
    <t>RXN-ADK1_m_FWD-rt6761   v       0.000001111542807</t>
  </si>
  <si>
    <t>RXN-ADMDC_c_FWD-rt2849  v       0.000038585456523</t>
  </si>
  <si>
    <t>RXN-ADNK1_c_FWD-rt0017  v       0.087230209353785</t>
  </si>
  <si>
    <t>RXN-ADPATPt_c_m_FWD-rt4336      v       66.319728679116720</t>
  </si>
  <si>
    <t>RXN-ADPT_c_FWD-rt7825   v       0.000038585456523</t>
  </si>
  <si>
    <t>RXN-ADSK_c_FWD-rt0341   v       0.013260163368298</t>
  </si>
  <si>
    <t>RXN-ADSL1r_c_FWD-rt7437 v       0.032911509426895</t>
  </si>
  <si>
    <t>RXN-ADSL2i_c_FWD-rt7437 v       0.048626260099952</t>
  </si>
  <si>
    <t>RXN-ADSS_c_FWD-rt3802   v       0.032911509426895</t>
  </si>
  <si>
    <t>RXN-AFAT_c_FWD-rt3174_c v       0.000040072673991</t>
  </si>
  <si>
    <t>RXN-AGPAT_rm_FWD-rt2059_rm      v       0.042677270503386</t>
  </si>
  <si>
    <t>RXN-AGPRi_m_FWD-rt1009  v       0.025528546504122</t>
  </si>
  <si>
    <t>RXN-AHCi_c_FWD-rt4544   v       0.087230209353785</t>
  </si>
  <si>
    <t>RXN-AHCYSt_c_rm_REV-SPONT       v       0.047652468386903</t>
  </si>
  <si>
    <t>RXN-AHSERL2_c_FWD-rt8250        v       0.013260163368298</t>
  </si>
  <si>
    <t>RXN-AICART_c_FWD-rt4053 v       0.060427782071041</t>
  </si>
  <si>
    <t>RXN-AIRC1_c_FWD-rt3764  v       0.048626260099952</t>
  </si>
  <si>
    <t>RXN-AKGDH_m_FWD-KGDCPLX v       0.000348448810032</t>
  </si>
  <si>
    <t>RXN-AKGMALta_m_FWD-rt2267       v       0.319204617320830</t>
  </si>
  <si>
    <t>RXN-ALAS_m_FWD-rt0309   v       0.000348448810032</t>
  </si>
  <si>
    <t>RXN-ALAt_c_m_FWD-SPONT  v       0.054655497193869</t>
  </si>
  <si>
    <t>RXN-ALATA_L_m_REV-rt1267        v       0.054655497193869</t>
  </si>
  <si>
    <t>RXN-ALATRS_c_FWD-rt3605 v       0.054655497193869</t>
  </si>
  <si>
    <t>RXN-ALDD2y_c_FWD-rt2756_c       v       2.029463471466384</t>
  </si>
  <si>
    <t>RXN-AMETt_c_rm_FWD-SPONT        v       0.047652468386903</t>
  </si>
  <si>
    <t>RXN-AMPt_c_l_REV-SPONT  v       0.000196454889900</t>
  </si>
  <si>
    <t>RXN-AMPt_c_rm_REV-SPONT v       0.000561966820267</t>
  </si>
  <si>
    <t>RXN-ANPRT_c_FWD-rt1532  v       0.005989130940092</t>
  </si>
  <si>
    <t>RXN-ANS_c_FWD-TRP23     v       0.005989130940092</t>
  </si>
  <si>
    <t>RXN-ARGSL_c_FWD-rt3236  v       0.025489961047600</t>
  </si>
  <si>
    <t>RXN-ARGSS_c_FWD-rt7828  v       0.025489961047600</t>
  </si>
  <si>
    <t>RXN-ARGTRS_c_FWD-rt1711 v       0.025489961047600</t>
  </si>
  <si>
    <t>RXN-ASAD_c_FWD-rt1962   v       0.065399426097954</t>
  </si>
  <si>
    <t>RXN-ASNS1_c_FWD-rt6769  v       0.018371619284583</t>
  </si>
  <si>
    <t>RXN-ASNTRS_c_FWD-rt0799 v       0.018371619284583</t>
  </si>
  <si>
    <t>RXN-ASPCT_c_FWD-rt8313  v       0.046466306881609</t>
  </si>
  <si>
    <t>RXN-ASPK_c_FWD-rt6294   v       0.065399426097954</t>
  </si>
  <si>
    <t>RXN-ASPTA_c_REV-rt0568_c        v       0.260263588453516</t>
  </si>
  <si>
    <t>RXN-ASPTRS_c_FWD-rt5890 v       0.022998505614923</t>
  </si>
  <si>
    <t>RXN-ATPASEP2e_c_FWD-rt0602_c    v       0.617369827789984</t>
  </si>
  <si>
    <t>RXN-ATPM_c_FWD-SPONT    v       1.189000000000000</t>
  </si>
  <si>
    <t>RXN-ATPPRT_c_FWD-rt1520 v       0.011801521971089</t>
  </si>
  <si>
    <t>RXN-ATPS_m_FWD-ATPSCPLX v       22.115086888147996</t>
  </si>
  <si>
    <t>RXN-ATPt_c_l_FWD-SPONT  v       0.000196454889900</t>
  </si>
  <si>
    <t>RXN-ATPt_c_rm_FWD-SPONT v       0.000561966820267</t>
  </si>
  <si>
    <t>RXN-BPNT_c_FWD-rt2305   v       0.013260163368298</t>
  </si>
  <si>
    <t>RXN-C14STR_c_FWD-rt0303 v       0.039577740966883</t>
  </si>
  <si>
    <t>RXN-C3STDH1_c_FWD-rt0467        v       0.039577740966883</t>
  </si>
  <si>
    <t>RXN-C3STDH2_c_FWD-rt0467        v       0.039577740966883</t>
  </si>
  <si>
    <t>RXN-C3STKR1_c_FWD-UNKNOWN       v       0.039577740966883</t>
  </si>
  <si>
    <t>RXN-C3STKR2_c_FWD-UNKNOWN       v       0.039577740966883</t>
  </si>
  <si>
    <t>RXN-C4STMO1_c_FWD-rt8272        v       0.039577740966883</t>
  </si>
  <si>
    <t>RXN-C4STMO2_c_FWD-rt8272        v       0.039577740966883</t>
  </si>
  <si>
    <t>RXN-C4STMO3_c_FWD-rt8272        v       0.039577740966883</t>
  </si>
  <si>
    <t>RXN-C4STMO4_c_FWD-rt8272        v       0.039577740966883</t>
  </si>
  <si>
    <t>RXN-C8STI_c_FWD-rt1745  v       0.039577740966883</t>
  </si>
  <si>
    <t>RXN-CA2t_c_e_FWD-UNKNOWN        v       0.000502648727838</t>
  </si>
  <si>
    <t>RXN-CBPS_c_FWD-rt3934   v       0.071956267929209</t>
  </si>
  <si>
    <t>RXN-CDPDAGS_rm_FWD-rt4513_rm    v       0.059581628932785</t>
  </si>
  <si>
    <t>RXN-CDPt_c_rm_REV-SPONT v       0.016904358429399</t>
  </si>
  <si>
    <t>RXN-CERS124_c_FWD-rt3023_c      v       0.000779534074243</t>
  </si>
  <si>
    <t>RXN-CERS126_c_FWD-rt3023_c      v       0.000779534074243</t>
  </si>
  <si>
    <t>RXN-CERS2A24_r_FWD-rt6800_r     v       0.000779534074243</t>
  </si>
  <si>
    <t>RXN-CERS2A26_r_FWD-rt6800_r     v       0.000779534074243</t>
  </si>
  <si>
    <t>RXN-CERt_g_r_FWD-SPONT  v       0.003118136296971</t>
  </si>
  <si>
    <t>RXN-CHORM_c_FWD-rt1336  v       0.032472765655331</t>
  </si>
  <si>
    <t>RXN-CHORS_c_FWD-rt5669  v       0.038461896595423</t>
  </si>
  <si>
    <t>RXN-CHTNS_c_FWD-rt1388  v       0.009133128148397</t>
  </si>
  <si>
    <t>RXN-CMPt_c_rm_REV-SPONT v       0.059581628932785</t>
  </si>
  <si>
    <t>RXN-CO2t_c_e_FWD-SPONT  v       16.287668895872965</t>
  </si>
  <si>
    <t>RXN-CO2t_c_m_REV-SPONT  v       2.814437693946896</t>
  </si>
  <si>
    <t>RXN-CO2t_c_n_REV-SPONT  v       1.365150604842279</t>
  </si>
  <si>
    <t>RXN-CO2t_c_r_REV-SPONT  v       0.003118136296971</t>
  </si>
  <si>
    <t>RXN-CO2t_c_rm_REV-SPONT v       0.027420585586116</t>
  </si>
  <si>
    <t>RXN-CO2t_c_vm_REV-SPONT v       0.039386613085834</t>
  </si>
  <si>
    <t>RXN-COAt_c_l_REV-SPONT  v       0.004683085360740</t>
  </si>
  <si>
    <t>RXN-COAt_c_r_FWD-SPONT  v       999.987208425179800</t>
  </si>
  <si>
    <t>RXN-COAt_c_r_REV-SPONT  v       1000.000000000000000</t>
  </si>
  <si>
    <t>RXN-COAt_c_rm_REV-SPONT v       0.112213159772621</t>
  </si>
  <si>
    <t>RXN-COBALT2t_c_e_FWD-SPONT      v       0.000011779423452</t>
  </si>
  <si>
    <t>RXN-compACYLCOA_l_FWD-SPONT     v       0.004879540250641</t>
  </si>
  <si>
    <t>RXN-compACYLCOA_rm_FWD-SPONT    v       0.085354541006772</t>
  </si>
  <si>
    <t>RXN-compCER_r_FWD-SPONT v       0.003118136296971</t>
  </si>
  <si>
    <t>RXN-compFALPD_c_REV-SPONT       v       0.001440266712167</t>
  </si>
  <si>
    <t>RXN-compFALPD_rm_REV-SPONT      v       0.000560021878948</t>
  </si>
  <si>
    <t>RXN-CPPPGO_c_FWD-rt5829 v       0.000043556101254</t>
  </si>
  <si>
    <t>RXN-CS_m_FWD-rt2960     v       0.126911076602743</t>
  </si>
  <si>
    <t>RXN-CTPS1_c_FWD-rt8107  v       0.029497093063790</t>
  </si>
  <si>
    <t>RXN-CTPt_c_rm_FWD-SPONT v       0.076485987362184</t>
  </si>
  <si>
    <t>RXN-CU2t_c_e_FWD-UNKNOWN        v       0.000044037948892</t>
  </si>
  <si>
    <t>RXN-CYSTGL_c_FWD-rt1131 v       0.023771305714608</t>
  </si>
  <si>
    <t>RXN-CYSTRS_c_FWD-rt1487 v       0.004013407854316</t>
  </si>
  <si>
    <t>RXN-CYSTS_c_FWD-rt7344  v       0.004051993529924</t>
  </si>
  <si>
    <t>RXN-CYTK1_c_FWD-UNKNOWN v       0.059620214608393</t>
  </si>
  <si>
    <t>RXN-CYTK2_c_REV-UNKNOWN v       0.002737652916871</t>
  </si>
  <si>
    <t>RXN-DAGK_rm_FWD-rt1788  v       0.016904358429399</t>
  </si>
  <si>
    <t>RXN-DAGL_l_FWD-rt1378   v       0.001000144295558</t>
  </si>
  <si>
    <t>RXN-DAGt_c_l_FWD-SPONT  v       0.005879684546199</t>
  </si>
  <si>
    <t>RXN-DAGt_c_r_REV-UNKNOWN        v       0.019665906678627</t>
  </si>
  <si>
    <t>RXN-DAGt_c_rm_FWD-SPONT v       0.013786222132428</t>
  </si>
  <si>
    <t>RXN-DAGt_gm_rm_FWD-SPONT        v       0.003118136296971</t>
  </si>
  <si>
    <t>RXN-DB4PS_c_FWD-rt8298  v       0.000159747991558</t>
  </si>
  <si>
    <t>RXN-DCYTD_c_FWD-rt7919  v       0.002737652916871</t>
  </si>
  <si>
    <t>RXN-DDPA_c_FWD-rt2234_c v       0.038461896595423</t>
  </si>
  <si>
    <t>RXN-DGAT_l_FWD-rt8092_l v       0.004879540250641</t>
  </si>
  <si>
    <t>RXN-DHAD1_m_FWD-rt1321  v       0.088686640115520</t>
  </si>
  <si>
    <t>RXN-DHAD2_m_FWD-rt1321  v       0.023771305714608</t>
  </si>
  <si>
    <t>RXN-DHAPt_c_m_REV-SPONT v       0.042677270503386</t>
  </si>
  <si>
    <t>RXN-DHFRi_c_FWD-rt3791_c        v       0.002776238842650</t>
  </si>
  <si>
    <t>RXN-DHORDfum_c_FWD-rt6498       v       0.046466306881609</t>
  </si>
  <si>
    <t>RXN-DHORTS_c_REV-rt3923 v       0.046466306881609</t>
  </si>
  <si>
    <t>RXN-DHPPDA2_c_FWD-rt7138        v       0.000079873995779</t>
  </si>
  <si>
    <t>RXN-DHQS_c_FWD-rt3937   v       0.038461896595423</t>
  </si>
  <si>
    <t>RXN-DHQTi_c_FWD-rt2204  v       0.038461896595423</t>
  </si>
  <si>
    <t>RXN-DKMEOX_c_FWD-rt7962_c       v       0.000038585456523</t>
  </si>
  <si>
    <t>RXN-DKMPPH_c_FWD-rt7962_DKMPPH_c        v       0.000038585456523</t>
  </si>
  <si>
    <t>RXN-DMATT_c_FWD-rt4576  v       0.085176021065942</t>
  </si>
  <si>
    <t>RXN-DOCOSAt_c_rm_FWD-UNKNOWN    v       0.000011177557406</t>
  </si>
  <si>
    <t>RXN-DOCOSCOAt_c_l_REV-SPONT     v       0.000091491379700</t>
  </si>
  <si>
    <t>RXN-DOCOSCOAt_c_rm_REV-SPONT    v       0.000091491379700</t>
  </si>
  <si>
    <t>RXN-DOLDPP_c_FWD-rt5681 v       0.005981941781556</t>
  </si>
  <si>
    <t>RXN-DOLDPt_c_l_FWD-UNKNOWN      v       0.005981941781556</t>
  </si>
  <si>
    <t>RXN-DOLPMT_c_FWD-rt5116 v       0.044660509629732</t>
  </si>
  <si>
    <t>RXN-DOLPt_c_r_REV-SPONT v       0.044660509629732</t>
  </si>
  <si>
    <t>RXN-DPCOAK_c_FWD-rt2746 v       0.000038585675608</t>
  </si>
  <si>
    <t>RXN-DPMVD_c_FWD-rt3542  v       0.345257189921172</t>
  </si>
  <si>
    <t>RXN-DRAPPRy_c_FWD-rt8469        v       0.000079873995779</t>
  </si>
  <si>
    <t>RXN-DTMPK_c_FWD-rt6884  v       0.002737652916871</t>
  </si>
  <si>
    <t>RXN-DURIK1_c_FWD-UNKNOWN        v       0.002737652916871</t>
  </si>
  <si>
    <t>RXN-EAR100y_c_FWD-rt0302        v       0.102267234367396</t>
  </si>
  <si>
    <t>RXN-EAR120y_c_FWD-rt0302        v       0.102267234367396</t>
  </si>
  <si>
    <t>RXN-EAR140y_c_FWD-rt0302        v       0.102267234367396</t>
  </si>
  <si>
    <t>RXN-EAR160y_c_FWD-rt0302        v       0.102267234367396</t>
  </si>
  <si>
    <t>RXN-EAR180y_c_FWD-rt0302        v       0.077462635555282</t>
  </si>
  <si>
    <t>RXN-EAR40y_c_FWD-rt0302 v       0.102267234367396</t>
  </si>
  <si>
    <t>RXN-EAR60y_c_FWD-rt0302 v       0.102267234367396</t>
  </si>
  <si>
    <t>RXN-EAR80y_c_FWD-rt0302 v       0.102267234367396</t>
  </si>
  <si>
    <t>RXN-ECOAR200_rm_FWD-rt7873      v       0.009177242831190</t>
  </si>
  <si>
    <t>RXN-ECOAR220_rm_FWD-rt7873      v       0.009177242831190</t>
  </si>
  <si>
    <t>RXN-ECOAR240_rm_FWD-rt7873      v       0.007507031775250</t>
  </si>
  <si>
    <t>RXN-ECOAR260_rm_FWD-rt7873      v       0.001559068148485</t>
  </si>
  <si>
    <t>RXN-ENO_c_FWD-rt0669    v       3.244710489774432</t>
  </si>
  <si>
    <t>RXN-FACOAL160_l_FWD-rt2799_l    v       0.000154493076071</t>
  </si>
  <si>
    <t>RXN-FACOAL180_rm_FWD-rt2799_rm  v       0.000102991084179</t>
  </si>
  <si>
    <t>RXN-FACOAL181_rm_FWD-rt2799_rm  v       0.000189053510038</t>
  </si>
  <si>
    <t>RXN-FACOAL182_l_FWD-rt2799_l    v       0.000041961813829</t>
  </si>
  <si>
    <t>RXN-FACOAL182_rm_FWD-rt2799_rm  v       0.000199179621554</t>
  </si>
  <si>
    <t>RXN-FACOAL183_rm_FWD-rt2799_rm  v       0.000049064636858</t>
  </si>
  <si>
    <t>RXN-FACOAL220_rm_FWD-rt1544_rm  v       0.000021677967637</t>
  </si>
  <si>
    <t>RXN-FALPDt_c_l_REV-UNKNOWN      v       0.002000288591115</t>
  </si>
  <si>
    <t>RXN-FALPDt_c_rm_FWD-UNKNOWN     v       0.000560021878948</t>
  </si>
  <si>
    <t>RXN-FBA_c_FWD-rt7052    v       2.964931781406655</t>
  </si>
  <si>
    <t>RXN-FCLT_m_FWD-rt7907   v       0.000043556101254</t>
  </si>
  <si>
    <t>RXN-FDH_c_FWD-rt3584    v       6.139714284667743</t>
  </si>
  <si>
    <t>RXN-FE2t_c_e_FWD-rt2087 v       0.000301206772886</t>
  </si>
  <si>
    <t>RXN-FE2t_c_m_FWD-UNKNOWN        v       0.000043680434852</t>
  </si>
  <si>
    <t>RXN-FECOOR_m_FWD-FECOORCPLX1    v       15.058350507223402</t>
  </si>
  <si>
    <t>RXN-FECRq9_m_FWD-FECRq9CPLX     v       30.116701014446804</t>
  </si>
  <si>
    <t>RXN-FMNAT_m_FWD-rt3174_m        v       0.000001111542807</t>
  </si>
  <si>
    <t>RXN-FOLR_c_FWD-rt3791_c v       0.000038585925779</t>
  </si>
  <si>
    <t>RXN-FOLt_c_e_FWD-SPONT  v       1000.000000000000000</t>
  </si>
  <si>
    <t>RXN-FOLt_c_e_REV-SPONT  v       999.999961414074200</t>
  </si>
  <si>
    <t>RXN-FRDPt_c_l_REV-UNKNOWN       v       0.005981941781556</t>
  </si>
  <si>
    <t>RXN-FRDPt_c_m_FWD-SPONT v       0.000038597350620</t>
  </si>
  <si>
    <t>RXN-FRTT_l_FWD-rt4281   v       0.005981941781556</t>
  </si>
  <si>
    <t>RXN-FTHFL_c_REV-UNKNOWN v       6.099858336257001</t>
  </si>
  <si>
    <t>RXN-FUM_c_FWD-rt5633_c  v       0.107027730574447</t>
  </si>
  <si>
    <t>RXN-G13027t_g_r_REV-UNKNOWN     v       0.018439300724897</t>
  </si>
  <si>
    <t>RXN-G3PAT_rm_FWD-rt2297_rm      v       0.042677270503386</t>
  </si>
  <si>
    <t>RXN-G3PD1i_m_FWD-rt6208_m       v       0.042677270503386</t>
  </si>
  <si>
    <t>RXN-G5SADr_c_FWD-SPONT  v       0.026742467588585</t>
  </si>
  <si>
    <t>RXN-G5SDy_c_FWD-rt7905  v       0.026742467588585</t>
  </si>
  <si>
    <t>RXN-G6PDH2i_c_FWD-rt1632        v       4.843824695243219</t>
  </si>
  <si>
    <t>RXN-GALUi_c_FWD-rt3384  v       0.487944604756781</t>
  </si>
  <si>
    <t>RXN-GAPD_c_FWD-rt2245   v       7.444332486339478</t>
  </si>
  <si>
    <t>RXN-GARFT_c_FWD-rt5227  v       0.048626260099952</t>
  </si>
  <si>
    <t>RXN-GDPMANNt_c_g_FWD-UNKNOWN    v       0.073757202899586</t>
  </si>
  <si>
    <t>RXN-GDPt_c_g_FWD-SPONT  v       0.073757202899586</t>
  </si>
  <si>
    <t>RXN-GENERIC_ca2metal2_c_FWD-SPONT       v       0.000006439145345</t>
  </si>
  <si>
    <t>RXN-GENERIC_fe2feCATION_c_FWD-SPONT     v       0.000000159789166</t>
  </si>
  <si>
    <t>RXN-GENERIC_fe2metal2_m_FWD-SPONT       v       0.000000124333598</t>
  </si>
  <si>
    <t>RXN-GENERIC_phemeheme_m_FWD-SPONT       v       0.000002479375317</t>
  </si>
  <si>
    <t>RXN-GF6PTA_c_FWD-rt3731 v       0.027652313937719</t>
  </si>
  <si>
    <t>RXN-GGTT_l_FWD-rt4281   v       0.005981941781556</t>
  </si>
  <si>
    <t>RXN-GHMT2r_c_FWD-rt1299 v       6.308088410537025</t>
  </si>
  <si>
    <t>RXN-GHMT2r_m_REV-UNKNOWN        v       2.195169206772502</t>
  </si>
  <si>
    <t>RXN-GK2_c_FWD-rt3157    v       0.027516272644146</t>
  </si>
  <si>
    <t>RXN-GLCt_c_e_FWD-rt2336 v       5.331769300000000</t>
  </si>
  <si>
    <t>RXN-GLNS_c_FWD-rt3476   v       0.276082664341196</t>
  </si>
  <si>
    <t>RXN-GLNTRS_c_FWD-rt5012 v       0.015398099001983</t>
  </si>
  <si>
    <t>RXN-GLU5K_c_FWD-rt6820  v       0.026742467588585</t>
  </si>
  <si>
    <t>RXN-GLUDxi_c_FWD-rt1488 v       3.577572147436967</t>
  </si>
  <si>
    <t>RXN-GLUDy_c_FWD-rt3880  v       8.430974197759618</t>
  </si>
  <si>
    <t>RXN-GLUPRT_c_FWD-rt6932 v       0.048626260099952</t>
  </si>
  <si>
    <t>RXN-GLUt_c_m_FWD-rt8431 v       0.218170536032242</t>
  </si>
  <si>
    <t>RXN-GLUTRS_c_FWD-rt2385 v       0.028894539797705</t>
  </si>
  <si>
    <t>RXN-GLYC3Pt_c_m_REV-SPONT       v       0.042677270503386</t>
  </si>
  <si>
    <t>RXN-GLYC3Pt_c_rm_FWD-SPONT      v       0.042677270503386</t>
  </si>
  <si>
    <t>RXN-GLYCL_m_FWD-GCV123LPD1      v       2.195169206772502</t>
  </si>
  <si>
    <t>RXN-GLYCt_c_l_FWD-SPONT v       0.001000144295558</t>
  </si>
  <si>
    <t>RXN-GLYCtps_e_REV-rt2336        v       0.001000144295558</t>
  </si>
  <si>
    <t>RXN-GLYt_c_m_FWD-rt4150 v       4.390686862355034</t>
  </si>
  <si>
    <t>RXN-GLYtps_e_REV-rt4390 v       1.822079895894419</t>
  </si>
  <si>
    <t>RXN-GLYTRS_c_FWD-rt7136 v       0.046695392187619</t>
  </si>
  <si>
    <t>RXN-GMPS2_c_FWD-rt7388  v       0.027516272644146</t>
  </si>
  <si>
    <t>RXN-GND_c_FWD-rt2224    v       4.843824695243219</t>
  </si>
  <si>
    <t>RXN-GPIA1_c_FWD-GPIA1CPLX1      v       0.006555302226209</t>
  </si>
  <si>
    <t>RXN-GPIA10a_r_FWD-rt0563        v       0.006555302226209</t>
  </si>
  <si>
    <t>RXN-GPIA2_c_FWD-rt1519  v       0.006555302226209</t>
  </si>
  <si>
    <t>RXN-GPIA3_c_r_FWD-rt3333        v       0.006555302226209</t>
  </si>
  <si>
    <t>RXN-GPIA4_r_FWD-rt3077  v       0.006555302226209</t>
  </si>
  <si>
    <t>RXN-GPIA5_r_FWD-GPI14   v       0.006555302226209</t>
  </si>
  <si>
    <t>RXN-GPIA6_r_FWD-rt3077  v       0.006555302226209</t>
  </si>
  <si>
    <t>RXN-GPIA7_r_FWD-rt4593  v       0.006555302226209</t>
  </si>
  <si>
    <t>RXN-GPIA8a_r_FWD-rt0237 v       0.006555302226209</t>
  </si>
  <si>
    <t>RXN-GPIA9a_r_FWD-rt4069 v       0.006555302226209</t>
  </si>
  <si>
    <t>RXN-GRTT_c_FWD-rt4576   v       0.085176021065942</t>
  </si>
  <si>
    <t>RXN-GTPCII2_c_FWD-rt4183        v       0.000079873995779</t>
  </si>
  <si>
    <t>RXN-H2Ot_c_e_REV-rt5618 v       21.990419550365090</t>
  </si>
  <si>
    <t>RXN-H2Ot_c_l_FWD-SPONT  v       0.002000288591115</t>
  </si>
  <si>
    <t>RXN-H2Ot_c_m_REV-SPONT  v       94.222548229450370</t>
  </si>
  <si>
    <t>RXN-H2Ot_c_n_FWD-SPONT  v       1.365150604842279</t>
  </si>
  <si>
    <t>RXN-H2Ot_c_r_REV-SPONT  v       0.041136809115368</t>
  </si>
  <si>
    <t>RXN-H2Ot_c_rm_REV-SPONT v       0.238969302104979</t>
  </si>
  <si>
    <t>RXN-HACNH_m_FWD-rt7648  v       0.029998974900315</t>
  </si>
  <si>
    <t>RXN-HCITR_m_FWD-rt7648  v       0.029998974900315</t>
  </si>
  <si>
    <t>RXN-HCITS_m_FWD-rt6488_m        v       0.029998974900315</t>
  </si>
  <si>
    <t>RXN-HCO3E_n_FWD-UNKNOWN v       1.365150604842279</t>
  </si>
  <si>
    <t>RXN-HCO3t_c_n_REV-SPONT v       1.365150604842279</t>
  </si>
  <si>
    <t>RXN-HDCAt_c_l_FWD-SPONT v       0.000154493076071</t>
  </si>
  <si>
    <t>RXN-HDCAt_c_rm_REV-SPONT        v       0.000094867706294</t>
  </si>
  <si>
    <t>RXN-HEMEAt_c_m_FWD-SPONT        v       0.000038585644478</t>
  </si>
  <si>
    <t>RXN-HEMEOS_m_FWD-rt2735 v       0.000038597350620</t>
  </si>
  <si>
    <t>RXN-HEX1_c_FWD-rt1896   v       5.331769300000000</t>
  </si>
  <si>
    <t>RXN-HICITD_m_FWD-rt2060 v       0.029998974900315</t>
  </si>
  <si>
    <t>RXN-HISTD_c_FWD-rt3278  v       0.011801521971089</t>
  </si>
  <si>
    <t>RXN-HISTP_c_FWD-rt1838  v       0.011801521971089</t>
  </si>
  <si>
    <t>RXN-HISTRS_c_FWD-rt0207_c       v       0.011801521971089</t>
  </si>
  <si>
    <t>RXN-HMGCOAR_c_FWD-rt1206        v       0.345257189921172</t>
  </si>
  <si>
    <t>RXN-HMGCOAS_c_FWD-rt3754_c      v       0.345257189921172</t>
  </si>
  <si>
    <t>RXN-HOMOX_m_FWD-COX15ARH1YAH1   v       0.000038597350620</t>
  </si>
  <si>
    <t>RXN-HSDy_c_FWD-rt8370   v       0.065399426097954</t>
  </si>
  <si>
    <t>RXN-HSERTA_c_FWD-rt4145 v       0.032979475552983</t>
  </si>
  <si>
    <t>RXN-HSK_c_FWD-rt0283    v       0.032419950544971</t>
  </si>
  <si>
    <t>RXN-HSTPT_c_FWD-rt4862  v       0.011801521971089</t>
  </si>
  <si>
    <t>RXN-Ht_c_g_FWD-SPONT    v       999.926242797100500</t>
  </si>
  <si>
    <t>RXN-Ht_c_g_REV-SPONT    v       1000.000000000000000</t>
  </si>
  <si>
    <t>RXN-Ht_c_l_REV-SPONT    v       0.002000288591115</t>
  </si>
  <si>
    <t>RXN-Ht_c_n_REV-SPONT    v       1.365150604842279</t>
  </si>
  <si>
    <t>RXN-Ht_c_r_REV-SPONT    v       0.000086534585126</t>
  </si>
  <si>
    <t>RXN-Ht_c_rm_FWD-SPONT   v       0.088271546089705</t>
  </si>
  <si>
    <t>RXN-Ht_c_vm_FWD-SPONT   v       0.078773226171668</t>
  </si>
  <si>
    <t>RXN-HXCCOAt_c_r_FWD-SPONT       v       0.001559068148485</t>
  </si>
  <si>
    <t>RXN-HXCCOAt_c_rm_REV-SPONT      v       0.001559068148485</t>
  </si>
  <si>
    <t>RXN-ICDHyi_m_FWD-rt2761 v       0.126911076602743</t>
  </si>
  <si>
    <t>RXN-IG3PS_c_FWD-rt0716  v       0.011801521971089</t>
  </si>
  <si>
    <t>RXN-IGPDH_c_FWD-rt0339  v       0.011801521971089</t>
  </si>
  <si>
    <t>RXN-IGPS_c_FWD-rt8196   v       0.005989130940092</t>
  </si>
  <si>
    <t>RXN-ILEt_c_m_FWD-SPONT  v       0.023771305714608</t>
  </si>
  <si>
    <t>RXN-ILETA_m_REV-rt6242_m        v       0.023771305714608</t>
  </si>
  <si>
    <t>RXN-ILETRS_c_FWD-rt5078 v       0.023771305714608</t>
  </si>
  <si>
    <t>RXN-IMPC_c_FWD-rt4053   v       0.060427782071041</t>
  </si>
  <si>
    <t>RXN-IMPD_c_FWD-rt0027   v       0.027516272644146</t>
  </si>
  <si>
    <t>RXN-INOSTt_c_rm_FWD-SPONT       v       0.018137614227070</t>
  </si>
  <si>
    <t>RXN-INOSTtps_e_FWD-rt0734       v       0.018137614227070</t>
  </si>
  <si>
    <t>RXN-IPCS_g_FWD-rt4559   v       0.003118136296971</t>
  </si>
  <si>
    <t>RXN-IPDDI_c_FWD-rt7835  v       0.085176021065942</t>
  </si>
  <si>
    <t>RXN-IPDPt_c_l_REV-UNKNOWN       v       0.089729126723346</t>
  </si>
  <si>
    <t>RXN-IPMD_c_FWD-rt5526   v       0.049573793910790</t>
  </si>
  <si>
    <t>RXN-IPPMIa_c_REV-rt6546 v       0.049573793910790</t>
  </si>
  <si>
    <t>RXN-IPPMIb_c_REV-rt6546 v       0.049573793910790</t>
  </si>
  <si>
    <t>RXN-IPPS_c_FWD-rt7120   v       0.049573793910790</t>
  </si>
  <si>
    <t>RXN-KARA1i_m_FWD-rt0808 v       0.088686640115520</t>
  </si>
  <si>
    <t>RXN-KARA2i_m_FWD-rt0808 v       0.023771305714608</t>
  </si>
  <si>
    <t>RXN-Kt_c_e_FWD-UNKNOWN  v       0.232937688051103</t>
  </si>
  <si>
    <t>RXN-LACPYRt_c_m_REV-SPONT       v       0.220416593924487</t>
  </si>
  <si>
    <t>RXN-LACtps_m_FWD-SPONT  v       0.220416593924487</t>
  </si>
  <si>
    <t>RXN-LEUTA_c_REV-rt6485  v       0.049573793910790</t>
  </si>
  <si>
    <t>RXN-LEUTRS_c_FWD-rt1776 v       0.049573793910790</t>
  </si>
  <si>
    <t>RXN-LINOCOAt_c_l_FWD-UNKNOWN    v       0.001693514989874</t>
  </si>
  <si>
    <t>RXN-LINOCOAt_c_rm_REV-UNKNOWN   v       0.001693514989874</t>
  </si>
  <si>
    <t>RXN-LINOEAt_c_l_FWD-UNKNOWN     v       0.000041961813829</t>
  </si>
  <si>
    <t>RXN-LINOLNCOAt_c_l_FWD-UNKNOWN  v       0.000427506280439</t>
  </si>
  <si>
    <t>RXN-LINOLNCOAt_c_rm_REV-UNKNOWN v       0.000427506280439</t>
  </si>
  <si>
    <t>RXN-LNS14DMy_c_FWD-ERG11NCP1    v       0.039577740966883</t>
  </si>
  <si>
    <t>RXN-LNSTLS_c_FWD-rt0872 v       0.039577740966883</t>
  </si>
  <si>
    <t>RXN-LYSTRS_c_FWD-rt3577 v       0.029998974900315</t>
  </si>
  <si>
    <t>RXN-MAGL_l_FWD-rt1360   v       0.001000144295558</t>
  </si>
  <si>
    <t>RXN-MALCOAt_c_rm_FWD-SPONT      v       0.027420585586116</t>
  </si>
  <si>
    <t>RXN-MAN1PT_c_FWD-rt6588 v       0.148327421437101</t>
  </si>
  <si>
    <t>RXN-MAN6PI_c_REV-rt0239 v       0.148327421437101</t>
  </si>
  <si>
    <t>RXN-MCOATA_c_FWD-rt0302 v       0.793333276127055</t>
  </si>
  <si>
    <t>RXN-MDH_c_REV-rt2246    v       0.212176886746383</t>
  </si>
  <si>
    <t>RXN-MDH_m_FWD-rt2810    v       0.126911076602743</t>
  </si>
  <si>
    <t>RXN-MDRPD_c_FWD-rt7461  v       0.000038585456523</t>
  </si>
  <si>
    <t>RXN-ME1_m_FWD-rt5549    v       0.181218124986580</t>
  </si>
  <si>
    <t>RXN-ME2_m_FWD-rt5549    v       0.011075415731508</t>
  </si>
  <si>
    <t>RXN-METAT_c_FWD-rt5403  v       0.087307380366145</t>
  </si>
  <si>
    <t>RXN-METB1_c_FWD-rt8357  v       0.019719312184684</t>
  </si>
  <si>
    <t>RXN-METS_c_FWD-rt1457   v       0.096438379192160</t>
  </si>
  <si>
    <t>RXN-METTRS_c_FWD-rt4772 v       0.009169584282538</t>
  </si>
  <si>
    <t>RXN-MEVK1_c_FWD-rt0390  v       0.345257189921172</t>
  </si>
  <si>
    <t>RXN-MG2t_c_e_FWD-UNKNOWN        v       0.024605063666545</t>
  </si>
  <si>
    <t>RXN-MN2t_c_e_FWD-UNKNOWN        v       0.000038003769370</t>
  </si>
  <si>
    <t>RXN-MTAP_c_FWD-rt0004   v       0.000038585456523</t>
  </si>
  <si>
    <t>RXN-MTHFC_c_FWD-UNKNOWN v       6.208912378427994</t>
  </si>
  <si>
    <t>RXN-MTHFD2i_c_FWD-rt4257        v       6.208912378427994</t>
  </si>
  <si>
    <t>RXN-MTHFR3_c_FWD-MET1213        v       0.096438379192160</t>
  </si>
  <si>
    <t>RXN-MTRI_c_FWD-rt5017   v       0.000038585456523</t>
  </si>
  <si>
    <t>RXN-NACt_c_e_FWD-rt3853 v       0.000077171428907</t>
  </si>
  <si>
    <t>RXN-NADHcplxI_c_m_FWD-NADHCPLX0 v       2.647801418370602</t>
  </si>
  <si>
    <t>RXN-NADHK1_c_FWD-rt1814_c       v       0.000038585601131</t>
  </si>
  <si>
    <t>RXN-NADHq9_c_FWD-rt0604 v       27.422433289194593</t>
  </si>
  <si>
    <t>RXN-NADHt_c_rm_FWD-SPONT        v       0.105774358259432</t>
  </si>
  <si>
    <t>RXN-NADPHt_c_r_FWD-SPONT        v       0.044254945412339</t>
  </si>
  <si>
    <t>RXN-NADPHt_c_rm_FWD-SPONT       v       0.054841171172232</t>
  </si>
  <si>
    <t>RXN-NADPt_c_r_REV-SPONT v       0.044254945412339</t>
  </si>
  <si>
    <t>RXN-NADPt_c_rm_REV-SPONT        v       0.054841171172232</t>
  </si>
  <si>
    <t>RXN-NADS2_c_FWD-rt0915_c        v       0.000077171428907</t>
  </si>
  <si>
    <t>RXN-NADt_c_rm_REV-SPONT v       0.105774358259432</t>
  </si>
  <si>
    <t>RXN-NAMNPP_c_FWD-rt1924_c       v       0.000077171428907</t>
  </si>
  <si>
    <t>RXN-NDPK1_c_FWD-rt0575  v       1.223819986872914</t>
  </si>
  <si>
    <t>RXN-NDPK2_c_FWD-rt0575  v       0.562063225576109</t>
  </si>
  <si>
    <t>RXN-NDPK3_c_FWD-rt0575  v       0.069513948360197</t>
  </si>
  <si>
    <t>RXN-NDPK4_c_FWD-rt0575  v       0.002737652916871</t>
  </si>
  <si>
    <t>RXN-NDPK5_c_FWD-rt0575  v       0.004272978682165</t>
  </si>
  <si>
    <t>RXN-NDPK7_c_FWD-rt0575  v       0.004272971760723</t>
  </si>
  <si>
    <t>RXN-NDPK8_c_FWD-rt0575  v       0.030253920554381</t>
  </si>
  <si>
    <t>RXN-NGLYCANS1_c_FWD-rt2834      v       0.005981941781556</t>
  </si>
  <si>
    <t>RXN-NGLYCANS2_c_FWD-ALG1314     v       0.005981941781556</t>
  </si>
  <si>
    <t>RXN-NGLYCANS3_c_FWD-rt6298      v       0.005981941781556</t>
  </si>
  <si>
    <t>RXN-NGLYCANS4_c_FWD-rt1727      v       0.005981941781556</t>
  </si>
  <si>
    <t>RXN-NGLYCANS5_c_FWD-rt1727      v       0.005981941781556</t>
  </si>
  <si>
    <t>RXN-NGLYCANS6_c_FWD-rt1577      v       0.005981941781556</t>
  </si>
  <si>
    <t>RXN-NGLYCANS7_c_FWD-rt1577      v       0.005981941781556</t>
  </si>
  <si>
    <t>RXN-NH4t_c_e_FWD-rt4558 v       2.937049543922860</t>
  </si>
  <si>
    <t>RXN-NH4t_c_m_REV-SPONT  v       2.195169206772502</t>
  </si>
  <si>
    <t>RXN-NI2t_c_e_FWD-SPONT  v       0.000000000549578</t>
  </si>
  <si>
    <t>RXN-NNATi_c_FWD-rt2062_c        v       0.000077171428907</t>
  </si>
  <si>
    <t>RXN-NTD3pp_c_FWD-UNKNOWN        v       0.002737652916871</t>
  </si>
  <si>
    <t>RXN-O2t_c_e_FWD-SPONT   v       15.561686013711046</t>
  </si>
  <si>
    <t>RXN-O2t_c_m_FWD-SPONT   v       15.058493036076525</t>
  </si>
  <si>
    <t>RXN-O2t_c_r_FWD-SPONT   v       0.041136809115368</t>
  </si>
  <si>
    <t>RXN-O2t_c_rm_FWD-SPONT  v       0.105774358259432</t>
  </si>
  <si>
    <t>RXN-OCBT_c_FWD-rt4934   v       0.025489961047600</t>
  </si>
  <si>
    <t>RXN-OCDCAt_c_rm_FWD-SPONT       v       0.000039817256103</t>
  </si>
  <si>
    <t>RXN-OCDCEAt_c_rm_FWD-SPONT      v       0.000073056738273</t>
  </si>
  <si>
    <t>RXN-ODECOAt_c_l_FWD-SPONT       v       0.001010694292575</t>
  </si>
  <si>
    <t>RXN-ODECOAt_c_rm_REV-SPONT      v       0.001010694292575</t>
  </si>
  <si>
    <t>RXN-OGLYCANS1_r_FWD-rt3753      v       0.018439300724897</t>
  </si>
  <si>
    <t>RXN-OGLYCANS2_g_FWD-rt7201      v       0.018439300724897</t>
  </si>
  <si>
    <t>RXN-OGLYCANS3_g_FWD-rt7201      v       0.018439300724897</t>
  </si>
  <si>
    <t>RXN-OGLYCANS4_g_FWD-rt4112      v       0.018439300724897</t>
  </si>
  <si>
    <t>RXN-OGLYCANS5_g_FWD-rt4112      v       0.018439300724897</t>
  </si>
  <si>
    <t>RXN-OMCDC_c_FWD-rt5646  v       0.049573793910790</t>
  </si>
  <si>
    <t>RXN-OMPDC_c_FWD-rt3750  v       0.046466306881609</t>
  </si>
  <si>
    <t>RXN-ORNDC_c_FWD-rt4267  v       0.000038585456523</t>
  </si>
  <si>
    <t>RXN-ORNTACi_m_FWD-rt7840        v       0.025528546504122</t>
  </si>
  <si>
    <t>RXN-ORNtpa_m_FWD-rt4951 v       0.025528546504122</t>
  </si>
  <si>
    <t>RXN-ORPT_c_REV-rt2348   v       0.046466306881609</t>
  </si>
  <si>
    <t>RXN-P5CR_c_FWD-rt5064   v       0.026742467588585</t>
  </si>
  <si>
    <t>RXN-PAILS_rm_FWD-rt6753 v       0.018137614227070</t>
  </si>
  <si>
    <t>RXN-PAILt_c_rm_REV-SPONT        v       0.015019477930099</t>
  </si>
  <si>
    <t>RXN-PAILt_gm_rm_REV-SPONT       v       0.003118136296971</t>
  </si>
  <si>
    <t>RXN-PAPSR_c_FWD-MET16TRX1       v       0.013260163368298</t>
  </si>
  <si>
    <t>RXN-PC_c_FWD-rt7325     v       0.472440475199899</t>
  </si>
  <si>
    <t>RXN-PCOATA160_c_FWD-rt0302      v       0.024804598812115</t>
  </si>
  <si>
    <t>RXN-PCOATA180_c_FWD-rt0302      v       0.077462635555282</t>
  </si>
  <si>
    <t>RXN-PCt_c_rm_REV-SPONT  v       0.015884156128968</t>
  </si>
  <si>
    <t>RXN-PDH_m_FWD-PDHCPLX   v       0.156910051503058</t>
  </si>
  <si>
    <t>RXN-PDMEMT_rm_FWD-rt4380        v       0.015884156128968</t>
  </si>
  <si>
    <t>RXN-PEMT_rm_FWD-rt2279  v       0.015884156128968</t>
  </si>
  <si>
    <t>RXN-PEt_c_r_FWD-UNKNOWN v       0.019665906678627</t>
  </si>
  <si>
    <t>RXN-PEt_c_rm_REV-SPONT  v       0.023502456956866</t>
  </si>
  <si>
    <t>RXN-PEt_rm_vm_REV-SPONT v       0.039386613085834</t>
  </si>
  <si>
    <t>RXN-PFK_c_FWD-rt0499    v       2.964931781406655</t>
  </si>
  <si>
    <t>RXN-PGCD_c_FWD-rt1147   v       4.199621996565045</t>
  </si>
  <si>
    <t>RXN-PGK_c_FWD-rt7353    v       7.444332486339478</t>
  </si>
  <si>
    <t>RXN-PGL_c_FWD-rt6131    v       4.843824695243219</t>
  </si>
  <si>
    <t>RXN-PGM_c_FWD-rt1542    v       3.244710489774432</t>
  </si>
  <si>
    <t>RXN-PGMT_c_FWD-rt1591   v       0.487944604756781</t>
  </si>
  <si>
    <t>RXN-PHETA1_c_REV-rt7697 v       0.018301458697362</t>
  </si>
  <si>
    <t>RXN-PHETRS_c_FWD-FRS12  v       0.018301458697362</t>
  </si>
  <si>
    <t>RXN-PItps_e_FWD-rt1948  v       0.207679090000721</t>
  </si>
  <si>
    <t>RXN-PItps_m_FWD-rt7506  v       66.319732117939860</t>
  </si>
  <si>
    <t>RXN-PMANM_c_REV-rt0873  v       0.148327421437101</t>
  </si>
  <si>
    <t>RXN-PMDPHT_c_FWD-UNKNOWN        v       0.000079873995779</t>
  </si>
  <si>
    <t>RXN-PMEMT_rm_FWD-rt4380 v       0.015884156128968</t>
  </si>
  <si>
    <t>RXN-PMEVK_c_FWD-rt0334  v       0.345257189921172</t>
  </si>
  <si>
    <t>RXN-PMTCOAt_c_l_FWD-SPONT       v       0.000672101042388</t>
  </si>
  <si>
    <t>RXN-PMTCOAt_c_r_FWD-SPONT       v       0.009673438523180</t>
  </si>
  <si>
    <t>RXN-PMTCOAt_c_rm_FWD-SPONT      v       0.014459059246547</t>
  </si>
  <si>
    <t>RXN-PNTK_c_FWD-rt5817   v       0.000038585675608</t>
  </si>
  <si>
    <t>RXN-PNTOtps_e_FWD-rt3985        v       0.000038585675608</t>
  </si>
  <si>
    <t>RXN-PPA_c_FWD-rt7511    v       4.064121378073800</t>
  </si>
  <si>
    <t>RXN-PPBNGD_c_FWD-rt6350 v       0.000043556101254</t>
  </si>
  <si>
    <t>RXN-PPBNGS_1_c_FWD-rt5026       v       0.000174224405016</t>
  </si>
  <si>
    <t>RXN-PPCDC_c_FWD-rt0168  v       0.000038585675608</t>
  </si>
  <si>
    <t>RXN-PPIt_c_l_REV-SPONT  v       0.089925581613247</t>
  </si>
  <si>
    <t>RXN-PPIt_c_m_REV-SPONT  v       0.000039708893427</t>
  </si>
  <si>
    <t>RXN-PPIt_c_rm_REV-SPONT v       0.060143595753052</t>
  </si>
  <si>
    <t>RXN-PPNCL2_c_FWD-rt0510 v       0.000038585675608</t>
  </si>
  <si>
    <t>RXN-PPND2_c_FWD-rt7857  v       0.014171306957968</t>
  </si>
  <si>
    <t>RXN-PPNDH_c_FWD-rt5827  v       0.018301458697362</t>
  </si>
  <si>
    <t>RXN-PPPG9t_c_m_FWD-SPONT        v       0.000043556101254</t>
  </si>
  <si>
    <t>RXN-PPPGO_m_FWD-rt3499  v       0.000021778050627</t>
  </si>
  <si>
    <t>RXN-PPTT_l_FWD-rt4281   v       0.005981941781556</t>
  </si>
  <si>
    <t>RXN-PRAGSi_c_FWD-rt5891 v       0.048626260099952</t>
  </si>
  <si>
    <t>RXN-PRAIi_c_FWD-rt8196  v       0.005989130940092</t>
  </si>
  <si>
    <t>RXN-PRAIS_c_FWD-rt5891  v       0.048626260099952</t>
  </si>
  <si>
    <t>RXN-PRAMPC_c_FWD-rt3278 v       0.011801521971089</t>
  </si>
  <si>
    <t>RXN-PRASCSi_c_FWD-rt0852        v       0.048626260099952</t>
  </si>
  <si>
    <t>RXN-PRATPP_c_FWD-rt3278 v       0.011801521971089</t>
  </si>
  <si>
    <t>RXN-PRENT10_l_FWD-rt4281        v       0.005981941781556</t>
  </si>
  <si>
    <t>RXN-PRENT11_l_FWD-rt4281        v       0.005981941781556</t>
  </si>
  <si>
    <t>RXN-PRENT12_l_FWD-rt4281        v       0.005981941781556</t>
  </si>
  <si>
    <t>RXN-PRENT13_l_FWD-rt4281        v       0.005981941781556</t>
  </si>
  <si>
    <t>RXN-PRENT14_l_FWD-rt4281        v       0.005317281583606</t>
  </si>
  <si>
    <t>RXN-PRENT15_l_FWD-rt4281        v       0.004652621385655</t>
  </si>
  <si>
    <t>RXN-PRENT16_l_FWD-rt4281        v       0.003987961187704</t>
  </si>
  <si>
    <t>RXN-PRENT17_l_FWD-rt4281        v       0.003323300989754</t>
  </si>
  <si>
    <t>RXN-PRENT18_l_FWD-rt4281        v       0.002658640791803</t>
  </si>
  <si>
    <t>RXN-PRENT19_l_FWD-rt4281        v       0.001993980593852</t>
  </si>
  <si>
    <t>RXN-PRENT20_l_FWD-rt4281        v       0.001329320395901</t>
  </si>
  <si>
    <t>RXN-PRENT21_l_FWD-rt4281        v       0.000664660197951</t>
  </si>
  <si>
    <t>RXN-PRENT6_l_FWD-rt4281 v       0.005981941781556</t>
  </si>
  <si>
    <t>RXN-PRENT7_l_FWD-rt4281 v       0.005981941781556</t>
  </si>
  <si>
    <t>RXN-PRENT8_l_FWD-rt4281 v       0.005981941781556</t>
  </si>
  <si>
    <t>RXN-PRENT9_l_FWD-rt4281 v       0.005981941781556</t>
  </si>
  <si>
    <t>RXN-PRFGS_c_FWD-rt6665  v       0.048626260099952</t>
  </si>
  <si>
    <t>RXN-PRMICI_c_FWD-rt3242_c       v       0.011801521971089</t>
  </si>
  <si>
    <t>RXN-PROTRS_c_FWD-rt3118 v       0.026742467588585</t>
  </si>
  <si>
    <t>RXN-PRPPS_c_FWD-PRS23   v       0.112998976778172</t>
  </si>
  <si>
    <t>RXN-PSCIT_c_FWD-rt5884  v       0.038461896595423</t>
  </si>
  <si>
    <t>RXN-PSD_vm_FWD-rt3078_vm        v       0.039386613085834</t>
  </si>
  <si>
    <t>RXN-PSERT_c_FWD-rt7036  v       4.199621996565045</t>
  </si>
  <si>
    <t>RXN-PSP_L_c_FWD-rt3683  v       4.199621996565045</t>
  </si>
  <si>
    <t>RXN-PSPHS_r_FWD-rt6946  v       0.001559068148485</t>
  </si>
  <si>
    <t>RXN-PSSA_rm_FWD-rt3215  v       0.041444014705715</t>
  </si>
  <si>
    <t>RXN-PSt_c_rm_REV-SPONT  v       0.002057401619881</t>
  </si>
  <si>
    <t>RXN-PSt_rm_vm_FWD-SPONT v       0.039386613085834</t>
  </si>
  <si>
    <t>RXN-PTPAT_c_FWD-rt6481  v       0.000038585675608</t>
  </si>
  <si>
    <t>RXN-PYDX5PS_c_FWD-SNZ1SNO1      v       0.000067747003565</t>
  </si>
  <si>
    <t>RXN-PYK_c_FWD-rt4634    v       3.167786696583586</t>
  </si>
  <si>
    <t>RXN-PYRDC_c_FWD-rt7423  v       2.480918713422423</t>
  </si>
  <si>
    <t>RXN-RBFK_c_FWD-rt0930_c v       0.000040072673991</t>
  </si>
  <si>
    <t>RXN-RBFK_m_FWD-rt0930_m v       0.000001215737539</t>
  </si>
  <si>
    <t>RXN-RBFSa_c_FWD-rt0910  v       0.000159747991558</t>
  </si>
  <si>
    <t>RXN-RBFSb_c_FWD-rt4127  v       0.000079873995779</t>
  </si>
  <si>
    <t>RXN-RIBFLVt_c_m_FWD-SPONT       v       0.000001215737539</t>
  </si>
  <si>
    <t>RXN-RNDR1_c_FWD-RNR124  v       0.002737647910235</t>
  </si>
  <si>
    <t>RXN-RNDR2_c_FWD-RNR124  v       0.004272978682165</t>
  </si>
  <si>
    <t>RXN-RNDR3_c_FWD-RNR124  v       0.007010624677595</t>
  </si>
  <si>
    <t>RXN-RPE_c_FWD-rt7896    v       3.140911516781475</t>
  </si>
  <si>
    <t>RXN-RPI_c_FWD-rt4920    v       1.702753430470186</t>
  </si>
  <si>
    <t>RXN-SACCD1_c_FWD-rt8465 v       0.029998974900315</t>
  </si>
  <si>
    <t>RXN-SACCD2_c_FWD-rt8465 v       0.029998974900315</t>
  </si>
  <si>
    <t>RXN-SADT_c_FWD-rt5075   v       0.013260163368298</t>
  </si>
  <si>
    <t>RXN-SAM24MT_c_FWD-rt4692        v       0.039577740966883</t>
  </si>
  <si>
    <t>RXN-SERPT_r_FWD-rt10571935      v       0.003118136296971</t>
  </si>
  <si>
    <t>RXN-SERt_c_m_REV-rt7910 v       2.195169206772502</t>
  </si>
  <si>
    <t>RXN-SERt_c_r_FWD-UNKNOWN        v       0.003118136296971</t>
  </si>
  <si>
    <t>RXN-SERt_c_rm_FWD-UNKNOWN       v       0.041444014705715</t>
  </si>
  <si>
    <t>RXN-SERTRS_c_FWD-rt1878 v       0.032099517327821</t>
  </si>
  <si>
    <t>RXN-SHK3Di_c_FWD-rt5884 v       0.038461896595423</t>
  </si>
  <si>
    <t>RXN-SHKK_c_FWD-rt5884   v       0.038461896595423</t>
  </si>
  <si>
    <t>RXN-SO3R_c_FWD-rt20063076       v       0.013260163368298</t>
  </si>
  <si>
    <t>RXN-SO4t_c_e_FWD-rt7368 v       0.025307723537659</t>
  </si>
  <si>
    <t>RXN-SPMS_c_FWD-rt8465   v       0.000038585456523</t>
  </si>
  <si>
    <t>RXN-SQLEy_r_FWD-rt5361  v       0.039577740966883</t>
  </si>
  <si>
    <t>RXN-SQLS_c_FWD-rt8223   v       0.039577740966883</t>
  </si>
  <si>
    <t>RXN-SQLt_c_r_FWD-SPONT  v       0.039577740966883</t>
  </si>
  <si>
    <t>RXN-SSQ23EPXt_c_r_FWD-SPONT     v       0.039577740966883</t>
  </si>
  <si>
    <t>RXN-STCOAt_c_l_FWD-SPONT        v       0.000550441417514</t>
  </si>
  <si>
    <t>RXN-STCOAt_c_rm_FWD-SPONT       v       0.076912194137768</t>
  </si>
  <si>
    <t>RXN-SUCDq9_m_FWD-SDH1234        v       0.046466306881609</t>
  </si>
  <si>
    <t>RXN-SUCFUMt_c_m_FWD-rt4237      v       0.046466306881609</t>
  </si>
  <si>
    <t>RXN-TAGt_c_rm_REV-SPONT v       0.004879540250641</t>
  </si>
  <si>
    <t>RXN-TAGt_l_rm_FWD-SPONT v       0.004879540250641</t>
  </si>
  <si>
    <t>RXN-TALA_c_FWD-rt1805   v       1.589686706688449</t>
  </si>
  <si>
    <t>RXN-THMtps_e_FWD-UNKNOWN        v       0.000044851149195</t>
  </si>
  <si>
    <t>RXN-THRS_c_FWD-rt1374   v       0.032419950544971</t>
  </si>
  <si>
    <t>RXN-THRTRS_c_FWD-rt7480 v       0.032419950544971</t>
  </si>
  <si>
    <t>RXN-TKT1_c_FWD-rt7263_c v       1.589686706688449</t>
  </si>
  <si>
    <t>RXN-TKT2_c_FWD-rt7263_c v       1.551224810093026</t>
  </si>
  <si>
    <t>RXN-TMDPK_c_FWD-rt8116  v       0.000044851149195</t>
  </si>
  <si>
    <t>RXN-TMDS_c_FWD-rt2476   v       0.002737652916871</t>
  </si>
  <si>
    <t>RXN-TPI_c_FWD-rt0932    v       2.922254510903270</t>
  </si>
  <si>
    <t>RXN-tpsamp_c_m_FWD-SPONT        v       0.000001111542807</t>
  </si>
  <si>
    <t>RXN-tpscu2_c_m_FWD-SPONT        v       0.000000011706142</t>
  </si>
  <si>
    <t>RXN-tpsfad_c_r_FWD-SPONT        v       0.000000105596253</t>
  </si>
  <si>
    <t>RXN-tpsfeCATION_c_n_FWD-SPONT   v       0.000000159789166</t>
  </si>
  <si>
    <t>RXN-tpsmg2_c_rm_FWD-SPONT       v       0.000000456780597</t>
  </si>
  <si>
    <t>RXN-tpsmn2_c_m_FWD-SPONT        v       0.000000124333598</t>
  </si>
  <si>
    <t>RXN-tpsmn2_c_rm_FWD-SPONT       v       0.000000456780597</t>
  </si>
  <si>
    <t>RXN-tpspydx5p_c_m_FWD-SPONT     v       0.000000031952074</t>
  </si>
  <si>
    <t>RXN-tpspyr_c_vm_FWD-SPONT       v       0.000000044976869</t>
  </si>
  <si>
    <t>RXN-tpsthmpp_c_m_FWD-SPONT      v       0.000000000139491</t>
  </si>
  <si>
    <t>RXN-TRDR_c_FWD-rt1320   v       0.027281414638294</t>
  </si>
  <si>
    <t>RXN-TRPS1_c_FWD-rt0894  v       0.005989130940092</t>
  </si>
  <si>
    <t>RXN-TRPTRS_c_FWD-rt6341 v       0.005989130940092</t>
  </si>
  <si>
    <t>RXN-TTCCOAt_c_l_REV-SPONT       v       0.000237335958251</t>
  </si>
  <si>
    <t>RXN-TTCCOAt_c_r_FWD-SPONT       v       0.001559068148485</t>
  </si>
  <si>
    <t>RXN-TTCCOAt_c_rm_REV-SPONT      v       0.001796404106736</t>
  </si>
  <si>
    <t>RXN-TTCOSAt_c_rm_REV-UNKNOWN    v       0.000027238904170</t>
  </si>
  <si>
    <t>RXN-TYRTA_c_FWD-rt7697  v       0.014171306957968</t>
  </si>
  <si>
    <t>RXN-TYRTRS_c_FWD-rt8273 v       0.014171306957968</t>
  </si>
  <si>
    <t>RXN-UAGDP_c_FWD-rt0711  v       0.027652313937719</t>
  </si>
  <si>
    <t>RXN-UMPK_c_FWD-rt4822_c v       0.052448248663166</t>
  </si>
  <si>
    <t>RXN-uniDOLDP_l_FWD-UNKNOWN      v       0.000664660197951</t>
  </si>
  <si>
    <t>RXN-UNK3_c_FWD-rt5646   v       0.000038585456523</t>
  </si>
  <si>
    <t>RXN-UPP3S_c_FWD-rt2147  v       0.000043556101254</t>
  </si>
  <si>
    <t>RXN-UPPDC1_c_FWD-rt5811 v       0.000043556101254</t>
  </si>
  <si>
    <t>RXN-VALt_c_m_REV-SPONT  v       0.088686640115520</t>
  </si>
  <si>
    <t>RXN-VALTA_c_FWD-rt6485  v       0.049573793910790</t>
  </si>
  <si>
    <t>RXN-VALTA_m_REV-rt6242_m        v       0.088686640115520</t>
  </si>
  <si>
    <t>RXN-VALTRS_c_FWD-rt8160_c       v       0.039112846204729</t>
  </si>
  <si>
    <t>RXN-ZN2t_c_e_FWD-UNKNOWN        v       0.000646303485437</t>
  </si>
  <si>
    <t>ENZSYN-rt7201   v       0.000000525266785</t>
  </si>
  <si>
    <t>ENZSYN-rt7616   v       0.000000164088773</t>
  </si>
  <si>
    <t>ENZSYN-rt6298   v       0.000000024616510</t>
  </si>
  <si>
    <t>ENZSYN-rt0150   v       0.000000397226879</t>
  </si>
  <si>
    <t>ENZSYN-rt2267   v       0.000000192441768</t>
  </si>
  <si>
    <t>ENZSYN-rt1611   v       0.000000053941543</t>
  </si>
  <si>
    <t>ENZSYN-rt2309   v       0.000000390555018</t>
  </si>
  <si>
    <t>ENZSYN-rt0302   v       0.000024755191225</t>
  </si>
  <si>
    <t>ENZSYN-rt7423   v       0.000000924897847</t>
  </si>
  <si>
    <t>ENZSYN-rt2975   v       0.000000390555018</t>
  </si>
  <si>
    <t>ENZSYN-rt8327   v       0.000000541725560</t>
  </si>
  <si>
    <t>ENZSYN-rt2190   v       0.000011299550506</t>
  </si>
  <si>
    <t>ENZSYN-rt4390   v       0.000000254450629</t>
  </si>
  <si>
    <t>ENZSYN-rt0310   v       0.000005661515312</t>
  </si>
  <si>
    <t>ENZSYN-rt0271   v       0.000001127477713</t>
  </si>
  <si>
    <t>ENZSYN-rt4107   v       0.000000210877685</t>
  </si>
  <si>
    <t>ENZSYN-rt4597   v       0.000000706006550</t>
  </si>
  <si>
    <t>ENZSYN-rt1362   v       0.000000418891382</t>
  </si>
  <si>
    <t>ENZSYN-rt0477   v       0.000001063698127</t>
  </si>
  <si>
    <t>ENZSYN-rt6510   v       0.000000031952074</t>
  </si>
  <si>
    <t>ENZSYN-rt6229_c v       0.000001230310231</t>
  </si>
  <si>
    <t>ENZSYN-rt3932   v       0.000005581329780</t>
  </si>
  <si>
    <t>ENZSYN-rt6761   v       0.000000000000000</t>
  </si>
  <si>
    <t>ENZSYN-rt4336   v       0.000038364229578</t>
  </si>
  <si>
    <t>ENZSYN-rt7825   v       0.000000000549578</t>
  </si>
  <si>
    <t>ENZSYN-rt7437   v       0.000000412858270</t>
  </si>
  <si>
    <t>ENZSYN-rt1378   v       0.000000014245187</t>
  </si>
  <si>
    <t>ENZSYN-rt2059_rm        v       0.000000083113642</t>
  </si>
  <si>
    <t>ENZSYN-rt3764   v       0.000000959909020</t>
  </si>
  <si>
    <t>ENZSYN-KGDCPLX  v       0.000000000139491</t>
  </si>
  <si>
    <t>ENZSYN-rt2756_c v       0.000012422642074</t>
  </si>
  <si>
    <t>ENZSYN-rt3236   v       0.000000647064542</t>
  </si>
  <si>
    <t>ENZSYN-rt7828   v       0.000000968945043</t>
  </si>
  <si>
    <t>ENZSYN-rt0568_c v       0.000003706968624</t>
  </si>
  <si>
    <t>ENZSYN-rt0602_c v       0.000005633577361</t>
  </si>
  <si>
    <t>ENZSYN-ATPSCPLX v       0.000001900373272</t>
  </si>
  <si>
    <t>ENZSYN-rt0303   v       0.000000109130365</t>
  </si>
  <si>
    <t>ENZSYN-rt0467   v       0.000001127421971</t>
  </si>
  <si>
    <t>ENZSYN-rt8272   v       0.000000081844783</t>
  </si>
  <si>
    <t>ENZSYN-rt1745   v       0.000000583106056</t>
  </si>
  <si>
    <t>ENZSYN-rt3934   v       0.000000987658640</t>
  </si>
  <si>
    <t>ENZSYN-rt4513_rm        v       0.000000107494746</t>
  </si>
  <si>
    <t>ENZSYN-rt6946   v       0.000000022206013</t>
  </si>
  <si>
    <t>ENZSYN-rt3023_c v       0.000000015165422</t>
  </si>
  <si>
    <t>ENZSYN-rt6800_r v       0.000000022206013</t>
  </si>
  <si>
    <t>ENZSYN-rt1388   v       0.000000177227098</t>
  </si>
  <si>
    <t>ENZSYN-rt2960   v       0.000000461448537</t>
  </si>
  <si>
    <t>ENZSYN-rt8107   v       0.000000420130988</t>
  </si>
  <si>
    <t>ENZSYN-rt1131   v       0.000000338577843</t>
  </si>
  <si>
    <t>ENZSYN-rt7344   v       0.000000057713078</t>
  </si>
  <si>
    <t>ENZSYN-rt7919   v       0.000000038992752</t>
  </si>
  <si>
    <t>ENZSYN-rt1788   v       0.000000028420239</t>
  </si>
  <si>
    <t>ENZSYN-rt2234_c v       0.000000547817867</t>
  </si>
  <si>
    <t>ENZSYN-rt8092_l v       0.000000069499935</t>
  </si>
  <si>
    <t>ENZSYN-rt3157   v       0.000000391917901</t>
  </si>
  <si>
    <t>ENZSYN-rt6498   v       0.000000978462795</t>
  </si>
  <si>
    <t>ENZSYN-rt3923   v       0.000000807943641</t>
  </si>
  <si>
    <t>ENZSYN-rt7962_DKMPPH_c  v       0.000000000549578</t>
  </si>
  <si>
    <t>ENZSYN-rt4576   v       0.000001573558160</t>
  </si>
  <si>
    <t>ENZSYN-rt5681   v       0.000000085201586</t>
  </si>
  <si>
    <t>ENZSYN-rt3753   v       0.000000146316326</t>
  </si>
  <si>
    <t>ENZSYN-rt5116   v       0.000000126814362</t>
  </si>
  <si>
    <t>ENZSYN-rt1542   v       0.000015540134056</t>
  </si>
  <si>
    <t>ENZSYN-rt3542   v       0.000001191555604</t>
  </si>
  <si>
    <t>ENZSYN-rt7873   v       0.000000390834085</t>
  </si>
  <si>
    <t>ENZSYN-rt0669   v       0.000017444899684</t>
  </si>
  <si>
    <t>ENZSYN-rt2799_l v       0.000000002200465</t>
  </si>
  <si>
    <t>ENZSYN-rt2799_rm        v       0.000000007695405</t>
  </si>
  <si>
    <t>ENZSYN-rt1544_rm        v       0.000000000308762</t>
  </si>
  <si>
    <t>ENZSYN-rt7052   v       0.000011421065212</t>
  </si>
  <si>
    <t>ENZSYN-rt3584   v       0.000087448760489</t>
  </si>
  <si>
    <t>ENZSYN-rt2087   v       0.000000004290128</t>
  </si>
  <si>
    <t>ENZSYN-FECOORCPLX1      v       0.000000005853071</t>
  </si>
  <si>
    <t>ENZSYN-FECRq9CPLX       v       0.000000619843829</t>
  </si>
  <si>
    <t>ENZSYN-rt4281   v       0.000000090063372</t>
  </si>
  <si>
    <t>ENZSYN-rt5633_c v       0.000000545763600</t>
  </si>
  <si>
    <t>ENZSYN-rt2297_rm        v       0.000000138539962</t>
  </si>
  <si>
    <t>ENZSYN-rt6208_m v       0.000000006522050</t>
  </si>
  <si>
    <t>ENZSYN-rt7905   v       0.000000380896494</t>
  </si>
  <si>
    <t>ENZSYN-rt1632   v       0.000006929386884</t>
  </si>
  <si>
    <t>ENZSYN-rt2336   v       0.000001720769979</t>
  </si>
  <si>
    <t>ENZSYN-rt3384   v       0.000004541118630</t>
  </si>
  <si>
    <t>ENZSYN-rt2245   v       0.000009656057227</t>
  </si>
  <si>
    <t>ENZSYN-rt5227   v       0.000000469332420</t>
  </si>
  <si>
    <t>ENZSYN-rt3731   v       0.000000393855555</t>
  </si>
  <si>
    <t>ENZSYN-rt1299   v       0.000016694872077</t>
  </si>
  <si>
    <t>ENZSYN-rt3476   v       0.000000099000443</t>
  </si>
  <si>
    <t>ENZSYN-rt6820   v       0.000000380896494</t>
  </si>
  <si>
    <t>ENZSYN-rt1488   v       0.000001837161584</t>
  </si>
  <si>
    <t>ENZSYN-rt3880   v       0.000004393345910</t>
  </si>
  <si>
    <t>ENZSYN-rt6932   v       0.000000784975812</t>
  </si>
  <si>
    <t>ENZSYN-rt4150   v       0.000001238430950</t>
  </si>
  <si>
    <t>ENZSYN-GCV123LPD1       v       0.000001089723270</t>
  </si>
  <si>
    <t>ENZSYN-rt2224   v       0.000011760750901</t>
  </si>
  <si>
    <t>ENZSYN-rt0563   v       0.000000077332078</t>
  </si>
  <si>
    <t>ENZSYN-rt1519   v       0.000000086249989</t>
  </si>
  <si>
    <t>ENZSYN-rt3333   v       0.000000093368034</t>
  </si>
  <si>
    <t>ENZSYN-rt3077   v       0.000000186736069</t>
  </si>
  <si>
    <t>ENZSYN-GPI14    v       0.000000093368034</t>
  </si>
  <si>
    <t>ENZSYN-rt4593   v       0.000000093368034</t>
  </si>
  <si>
    <t>ENZSYN-rt0237   v       0.000000093368034</t>
  </si>
  <si>
    <t>ENZSYN-rt4069   v       0.000000031698121</t>
  </si>
  <si>
    <t>ENZSYN-rt5618   v       0.000313212446566</t>
  </si>
  <si>
    <t>ENZSYN-rt1896   v       0.000002704088169</t>
  </si>
  <si>
    <t>ENZSYN-rt1206   v       0.000000141362931</t>
  </si>
  <si>
    <t>ENZSYN-rt3754_c v       0.000001931366794</t>
  </si>
  <si>
    <t>ENZSYN-rt5064   v       0.000000260279911</t>
  </si>
  <si>
    <t>ENZSYN-rt8370   v       0.000000931492653</t>
  </si>
  <si>
    <t>ENZSYN-rt5646   v       0.000000706086086</t>
  </si>
  <si>
    <t>ENZSYN-rt6485   v       0.000001412172173</t>
  </si>
  <si>
    <t>ENZSYN-rt0734   v       0.000000258336432</t>
  </si>
  <si>
    <t>ENZSYN-rt4559   v       0.000000082974829</t>
  </si>
  <si>
    <t>ENZSYN-rt7835   v       0.000000909686432</t>
  </si>
  <si>
    <t>ENZSYN-rt0872   v       0.000000151149825</t>
  </si>
  <si>
    <t>ENZSYN-rt1360   v       0.000000014245187</t>
  </si>
  <si>
    <t>ENZSYN-rt6588   v       0.000006165122736</t>
  </si>
  <si>
    <t>ENZSYN-rt0239   v       0.000001854597553</t>
  </si>
  <si>
    <t>ENZSYN-rt2246   v       0.000000441572988</t>
  </si>
  <si>
    <t>ENZSYN-rt5549   v       0.000000124333598</t>
  </si>
  <si>
    <t>ENZSYN-rt8357   v       0.000000280864765</t>
  </si>
  <si>
    <t>ENZSYN-rt0390   v       0.000002123523143</t>
  </si>
  <si>
    <t>ENZSYN-rt4257   v       0.000001386686398</t>
  </si>
  <si>
    <t>ENZSYN-MET1213  v       0.000000690636235</t>
  </si>
  <si>
    <t>ENZSYN-NADHCPLX0        v       0.000000104194733</t>
  </si>
  <si>
    <t>ENZSYN-rt1814_c v       0.000000000549580</t>
  </si>
  <si>
    <t>ENZSYN-rt0604   v       0.000003421465124</t>
  </si>
  <si>
    <t>ENZSYN-rt0575   v       0.000027018290952</t>
  </si>
  <si>
    <t>ENZSYN-rt2834   v       0.000000020027106</t>
  </si>
  <si>
    <t>ENZSYN-ALG1314  v       0.000000000196418</t>
  </si>
  <si>
    <t>ENZSYN-rt1727   v       0.000000092936991</t>
  </si>
  <si>
    <t>ENZSYN-rt1577   v       0.000000008858516</t>
  </si>
  <si>
    <t>ENZSYN-rt4558   v       0.000000742783596</t>
  </si>
  <si>
    <t>ENZSYN-rt4934   v       0.000000442078623</t>
  </si>
  <si>
    <t>ENZSYN-rt4112   v       0.000000073014544</t>
  </si>
  <si>
    <t>ENZSYN-rt3750   v       0.000001730269761</t>
  </si>
  <si>
    <t>ENZSYN-rt7840   v       0.000000036148244</t>
  </si>
  <si>
    <t>ENZSYN-rt4951   v       0.000000012999661</t>
  </si>
  <si>
    <t>ENZSYN-rt2348   v       0.000001290704738</t>
  </si>
  <si>
    <t>ENZSYN-rt6753   v       0.000000456780597</t>
  </si>
  <si>
    <t>ENZSYN-rt7325   v       0.000002716814034</t>
  </si>
  <si>
    <t>ENZSYN-rt4380   v       0.000000452480262</t>
  </si>
  <si>
    <t>ENZSYN-rt0499   v       0.000000053985790</t>
  </si>
  <si>
    <t>ENZSYN-rt1147   v       0.000005676813951</t>
  </si>
  <si>
    <t>ENZSYN-rt3683   v       0.000059815770099</t>
  </si>
  <si>
    <t>ENZSYN-rt7353   v       0.000011652969022</t>
  </si>
  <si>
    <t>ENZSYN-rt6131   v       0.000005589842353</t>
  </si>
  <si>
    <t>ENZSYN-rt1591   v       0.000005443112826</t>
  </si>
  <si>
    <t>ENZSYN-rt7697   v       0.000000201843794</t>
  </si>
  <si>
    <t>ENZSYN-rt1948   v       0.000000040724045</t>
  </si>
  <si>
    <t>ENZSYN-rt7506   v       0.000013599343760</t>
  </si>
  <si>
    <t>ENZSYN-rt0873   v       0.000002937563591</t>
  </si>
  <si>
    <t>ENZSYN-rt0334   v       0.000000204732050</t>
  </si>
  <si>
    <t>ENZSYN-rt3985   v       0.000000000541955</t>
  </si>
  <si>
    <t>ENZSYN-rt7511   v       0.000020737374337</t>
  </si>
  <si>
    <t>ENZSYN-rt0168   v       0.000000000549581</t>
  </si>
  <si>
    <t>ENZSYN-rt0852   v       0.000001995136272</t>
  </si>
  <si>
    <t>ENZSYN-PRS23    v       0.000000815654979</t>
  </si>
  <si>
    <t>ENZSYN-rt3078_vm        v       0.000000044976869</t>
  </si>
  <si>
    <t>ENZSYN-rt7036   v       0.000002022973164</t>
  </si>
  <si>
    <t>ENZSYN-rt3215   v       0.000000091644390</t>
  </si>
  <si>
    <t>ENZSYN-rt4634   v       0.000013305360462</t>
  </si>
  <si>
    <t>ENZSYN-RNR124   v       0.000000079894583</t>
  </si>
  <si>
    <t>ENZSYN-rt7896   v       0.000001098867238</t>
  </si>
  <si>
    <t>ENZSYN-rt4920   v       0.000001690970820</t>
  </si>
  <si>
    <t>ENZSYN-rt8465   v       0.000000427828935</t>
  </si>
  <si>
    <t>ENZSYN-rt4692   v       0.000001094919024</t>
  </si>
  <si>
    <t>ENZSYN-rt7910   v       0.000001068575081</t>
  </si>
  <si>
    <t>ENZSYN-rt7368   v       0.000000151608536</t>
  </si>
  <si>
    <t>ENZSYN-rt5361   v       0.000000105596253</t>
  </si>
  <si>
    <t>ENZSYN-rt8223   v       0.000000815224235</t>
  </si>
  <si>
    <t>ENZSYN-SDH1234  v       0.000000009973903</t>
  </si>
  <si>
    <t>ENZSYN-rt4237   v       0.000000029937721</t>
  </si>
  <si>
    <t>ENZSYN-rt1805   v       0.000036235374893</t>
  </si>
  <si>
    <t>ENZSYN-rt7263_c v       0.000002670139054</t>
  </si>
  <si>
    <t>ENZSYN-rt2476   v       0.000000038992752</t>
  </si>
  <si>
    <t>ENZSYN-rt0932   v       0.000006443293675</t>
  </si>
  <si>
    <t>ENZSYN-rt4822_c v       0.000000273418750</t>
  </si>
  <si>
    <t>ENZSYN-rt2147   v       0.000000000620375</t>
  </si>
  <si>
    <t>ENZLOAD-13GS_c_FWD-rt7616       v       0.000000164088773</t>
  </si>
  <si>
    <t>ENZLOAD-16GS_c_FWD-rt0150       v       0.000000397226879</t>
  </si>
  <si>
    <t>ENZLOAD-2OXOADPt_c_m_FWD-rt2267 v       0.000000016532063</t>
  </si>
  <si>
    <t>ENZLOAD-3DSPHR_r_FWD-rt1611     v       0.000000053941543</t>
  </si>
  <si>
    <t>ENZLOAD-3HACD200_rm_FWD-rt2309  v       0.000000130712680</t>
  </si>
  <si>
    <t>ENZLOAD-3HACD220_rm_FWD-rt2309  v       0.000000130712680</t>
  </si>
  <si>
    <t>ENZLOAD-3HACD240_rm_FWD-rt2309  v       0.000000106923644</t>
  </si>
  <si>
    <t>ENZLOAD-3HACD260_rm_FWD-rt2309  v       0.000000022206013</t>
  </si>
  <si>
    <t>ENZLOAD-3HAD100_c_FWD-rt0302    v       0.000001052779676</t>
  </si>
  <si>
    <t>ENZLOAD-3HAD120_c_FWD-rt0302    v       0.000001456605710</t>
  </si>
  <si>
    <t>ENZLOAD-3HAD140_c_FWD-rt0302    v       0.000001456605710</t>
  </si>
  <si>
    <t>ENZLOAD-3HAD160_c_FWD-rt0302    v       0.000001456605710</t>
  </si>
  <si>
    <t>ENZLOAD-3HAD180_c_FWD-rt0302    v       0.000001103310537</t>
  </si>
  <si>
    <t>ENZLOAD-3HAD40_c_FWD-rt0302     v       0.000001456605710</t>
  </si>
  <si>
    <t>ENZLOAD-3HAD60_c_FWD-rt0302     v       0.000001456605710</t>
  </si>
  <si>
    <t>ENZLOAD-3HAD80_c_FWD-rt0302     v       0.000001456605710</t>
  </si>
  <si>
    <t>ENZLOAD-3OACE200_rm_FWD-rt2975  v       0.000000130712680</t>
  </si>
  <si>
    <t>ENZLOAD-3OACE220_rm_FWD-rt2975  v       0.000000130712680</t>
  </si>
  <si>
    <t>ENZLOAD-3OACE240_rm_FWD-rt2975  v       0.000000106923644</t>
  </si>
  <si>
    <t>ENZLOAD-3OACE260_rm_FWD-rt2975  v       0.000000022206013</t>
  </si>
  <si>
    <t>ENZLOAD-3OACR200_rm_FWD-rt8327  v       0.000000181307106</t>
  </si>
  <si>
    <t>ENZLOAD-3OACR220_rm_FWD-rt8327  v       0.000000181307106</t>
  </si>
  <si>
    <t>ENZLOAD-3OACR240_rm_FWD-rt8327  v       0.000000148310144</t>
  </si>
  <si>
    <t>ENZLOAD-3OACR260_rm_FWD-rt8327  v       0.000000030801205</t>
  </si>
  <si>
    <t>ENZLOAD-3OAR100_c_FWD-rt2190    v       0.000001456605710</t>
  </si>
  <si>
    <t>ENZLOAD-3OAR120_c_FWD-rt2190    v       0.000001456605710</t>
  </si>
  <si>
    <t>ENZLOAD-3OAR140_c_FWD-rt2190    v       0.000001456605710</t>
  </si>
  <si>
    <t>ENZLOAD-3OAR160_c_FWD-rt2190    v       0.000001456605710</t>
  </si>
  <si>
    <t>ENZLOAD-3OAR180_c_FWD-rt2190    v       0.000001103310537</t>
  </si>
  <si>
    <t>ENZLOAD-3OAR40_c_FWD-rt2190     v       0.000001456605710</t>
  </si>
  <si>
    <t>ENZLOAD-3OAR60_c_FWD-rt2190     v       0.000001456605710</t>
  </si>
  <si>
    <t>ENZLOAD-3OAR80_c_FWD-rt2190     v       0.000001456605710</t>
  </si>
  <si>
    <t>ENZLOAD-ACACT40ir_c_FWD-rt0310  v       0.000005661515312</t>
  </si>
  <si>
    <t>ENZLOAD-ACCOAC_c_FWD-rt0271     v       0.000001127477713</t>
  </si>
  <si>
    <t>ENZLOAD-ACGAM6PS_c_FWD-rt4107   v       0.000000210877685</t>
  </si>
  <si>
    <t>ENZLOAD-ACGAMPM_c_FWD-rt4597    v       0.000000706006550</t>
  </si>
  <si>
    <t>ENZLOAD-ACOADS180_rm_FWD-rt1362 v       0.000000418891382</t>
  </si>
  <si>
    <t>ENZLOAD-ACOADS181_rm_FWD-rt0477 v       0.000000888002057</t>
  </si>
  <si>
    <t>ENZLOAD-ACOADS182_rm_FWD-rt0477 v       0.000000175696070</t>
  </si>
  <si>
    <t>ENZLOAD-ACOATA_c_FWD-rt0302     v       0.000001456605710</t>
  </si>
  <si>
    <t>ENZLOAD-ACOTAi_m_FWD-rt6510     v       0.000000031952074</t>
  </si>
  <si>
    <t>ENZLOAD-ACS_c_FWD-rt6229_c      v       0.000001230310231</t>
  </si>
  <si>
    <t>ENZLOAD-ADK1_c_FWD-rt3932       v       0.000005581329780</t>
  </si>
  <si>
    <t>ENZLOAD-ADK1_m_FWD-rt6761       v       0.000000000000000</t>
  </si>
  <si>
    <t>ENZLOAD-ADPATPt_c_m_FWD-rt4336  v       0.000038364229578</t>
  </si>
  <si>
    <t>ENZLOAD-ADPT_c_FWD-rt7825       v       0.000000000549578</t>
  </si>
  <si>
    <t>ENZLOAD-ADSL1r_c_FWD-rt7437     v       0.000000166644108</t>
  </si>
  <si>
    <t>ENZLOAD-ADSL2i_c_FWD-rt7437     v       0.000000246214162</t>
  </si>
  <si>
    <t>ENZLOAD-AGPAT_rm_FWD-rt2059_rm  v       0.000000083113642</t>
  </si>
  <si>
    <t>ENZLOAD-AIRC1_c_FWD-rt3764      v       0.000000959909020</t>
  </si>
  <si>
    <t>ENZLOAD-AKGDH_m_FWD-KGDCPLX     v       0.000000000139491</t>
  </si>
  <si>
    <t>ENZLOAD-AKGMALta_m_FWD-rt2267   v       0.000000175909705</t>
  </si>
  <si>
    <t>ENZLOAD-ALDD2y_c_FWD-rt2756_c   v       0.000012422642074</t>
  </si>
  <si>
    <t>ENZLOAD-ARGSL_c_FWD-rt3236      v       0.000000647064542</t>
  </si>
  <si>
    <t>ENZLOAD-ARGSS_c_FWD-rt7828      v       0.000000968945043</t>
  </si>
  <si>
    <t>ENZLOAD-ASPTA_c_REV-rt0568_c    v       0.000003706968624</t>
  </si>
  <si>
    <t>ENZLOAD-ATPASEP2e_c_FWD-rt0602_c        v       0.000005633577361</t>
  </si>
  <si>
    <t>ENZLOAD-ATPS_m_FWD-ATPSCPLX     v       0.000001900373272</t>
  </si>
  <si>
    <t>ENZLOAD-C14STR_c_FWD-rt0303     v       0.000000109130365</t>
  </si>
  <si>
    <t>ENZLOAD-C3STDH1_c_FWD-rt0467    v       0.000000563710986</t>
  </si>
  <si>
    <t>ENZLOAD-C3STDH2_c_FWD-rt0467    v       0.000000563710986</t>
  </si>
  <si>
    <t>ENZLOAD-C4STMO1_c_FWD-rt8272    v       0.000000020461196</t>
  </si>
  <si>
    <t>ENZLOAD-C4STMO2_c_FWD-rt8272    v       0.000000020461196</t>
  </si>
  <si>
    <t>ENZLOAD-C4STMO3_c_FWD-rt8272    v       0.000000020461196</t>
  </si>
  <si>
    <t>ENZLOAD-C4STMO4_c_FWD-rt8272    v       0.000000020461196</t>
  </si>
  <si>
    <t>ENZLOAD-C8STI_c_FWD-rt1745      v       0.000000583106056</t>
  </si>
  <si>
    <t>ENZLOAD-CBPS_c_FWD-rt3934       v       0.000000987658640</t>
  </si>
  <si>
    <t>ENZLOAD-CDPDAGS_rm_FWD-rt4513_rm        v       0.000000107494746</t>
  </si>
  <si>
    <t>ENZLOAD-CERS124_c_FWD-rt3023_c  v       0.000000007582711</t>
  </si>
  <si>
    <t>ENZLOAD-CERS126_c_FWD-rt3023_c  v       0.000000007582711</t>
  </si>
  <si>
    <t>ENZLOAD-CERS2A24_r_FWD-rt6800_r v       0.000000011103007</t>
  </si>
  <si>
    <t>ENZLOAD-CERS2A26_r_FWD-rt6800_r v       0.000000011103007</t>
  </si>
  <si>
    <t>ENZLOAD-CHTNS_c_FWD-rt1388      v       0.000000177227098</t>
  </si>
  <si>
    <t>ENZLOAD-CS_m_FWD-rt2960 v       0.000000461448537</t>
  </si>
  <si>
    <t>ENZLOAD-CTPS1_c_FWD-rt8107      v       0.000000420130988</t>
  </si>
  <si>
    <t>ENZLOAD-CYSTGL_c_FWD-rt1131     v       0.000000338577843</t>
  </si>
  <si>
    <t>ENZLOAD-CYSTS_c_FWD-rt7344      v       0.000000057713078</t>
  </si>
  <si>
    <t>ENZLOAD-DAGK_rm_FWD-rt1788      v       0.000000028420239</t>
  </si>
  <si>
    <t>ENZLOAD-DAGL_l_FWD-rt1378       v       0.000000014245187</t>
  </si>
  <si>
    <t>ENZLOAD-DCYTD_c_FWD-rt7919      v       0.000000038992752</t>
  </si>
  <si>
    <t>ENZLOAD-DDPA_c_FWD-rt2234_c     v       0.000000547817867</t>
  </si>
  <si>
    <t>ENZLOAD-DGAT_l_FWD-rt8092_l     v       0.000000069499935</t>
  </si>
  <si>
    <t>ENZLOAD-DHORDfum_c_FWD-rt6498   v       0.000000978462795</t>
  </si>
  <si>
    <t>ENZLOAD-DHORTS_c_REV-rt3923     v       0.000000807943641</t>
  </si>
  <si>
    <t>ENZLOAD-DKMPPH_c_FWD-rt7962_DKMPPH_c    v       0.000000000549578</t>
  </si>
  <si>
    <t>ENZLOAD-DMATT_c_FWD-rt4576      v       0.000000786779080</t>
  </si>
  <si>
    <t>ENZLOAD-DOLDPP_c_FWD-rt5681     v       0.000000085201586</t>
  </si>
  <si>
    <t>ENZLOAD-DOLPMT_c_FWD-rt5116     v       0.000000126814362</t>
  </si>
  <si>
    <t>ENZLOAD-DPMVD_c_FWD-rt3542      v       0.000001191555604</t>
  </si>
  <si>
    <t>ENZLOAD-EAR100y_c_FWD-rt0302    v       0.000001456605710</t>
  </si>
  <si>
    <t>ENZLOAD-EAR120y_c_FWD-rt0302    v       0.000001456605710</t>
  </si>
  <si>
    <t>ENZLOAD-EAR140y_c_FWD-rt0302    v       0.000001456605710</t>
  </si>
  <si>
    <t>ENZLOAD-EAR160y_c_FWD-rt0302    v       0.000001456605710</t>
  </si>
  <si>
    <t>ENZLOAD-EAR180y_c_FWD-rt0302    v       0.000001103310537</t>
  </si>
  <si>
    <t>ENZLOAD-EAR40y_c_FWD-rt0302     v       0.000001456605710</t>
  </si>
  <si>
    <t>ENZLOAD-EAR60y_c_FWD-rt0302     v       0.000001456605710</t>
  </si>
  <si>
    <t>ENZLOAD-EAR80y_c_FWD-rt0302     v       0.000001456605710</t>
  </si>
  <si>
    <t>ENZLOAD-ECOAR200_rm_FWD-rt7873  v       0.000000130806080</t>
  </si>
  <si>
    <t>ENZLOAD-ECOAR220_rm_FWD-rt7873  v       0.000000130806080</t>
  </si>
  <si>
    <t>ENZLOAD-ECOAR240_rm_FWD-rt7873  v       0.000000107000045</t>
  </si>
  <si>
    <t>ENZLOAD-ECOAR260_rm_FWD-rt7873  v       0.000000022221880</t>
  </si>
  <si>
    <t>ENZLOAD-ENO_c_FWD-rt0669        v       0.000017444899684</t>
  </si>
  <si>
    <t>ENZLOAD-FACOAL160_l_FWD-rt2799_l        v       0.000000002200465</t>
  </si>
  <si>
    <t>ENZLOAD-FACOAL180_rm_FWD-rt2799_rm      v       0.000000001466916</t>
  </si>
  <si>
    <t>ENZLOAD-FACOAL181_rm_FWD-rt2799_rm      v       0.000000002692714</t>
  </si>
  <si>
    <t>ENZLOAD-FACOAL182_rm_FWD-rt2799_rm      v       0.000000002836942</t>
  </si>
  <si>
    <t>ENZLOAD-FACOAL183_rm_FWD-rt2799_rm      v       0.000000000698834</t>
  </si>
  <si>
    <t>ENZLOAD-FACOAL220_rm_FWD-rt1544_rm      v       0.000000000308762</t>
  </si>
  <si>
    <t>ENZLOAD-FBA_c_FWD-rt7052        v       0.000011421065212</t>
  </si>
  <si>
    <t>ENZLOAD-FDH_c_FWD-rt3584        v       0.000087448760489</t>
  </si>
  <si>
    <t>ENZLOAD-FE2t_c_e_FWD-rt2087     v       0.000000004290128</t>
  </si>
  <si>
    <t>ENZLOAD-FECOOR_m_FWD-FECOORCPLX1        v       0.000000005853071</t>
  </si>
  <si>
    <t>ENZLOAD-FECRq9_m_FWD-FECRq9CPLX v       0.000000619843829</t>
  </si>
  <si>
    <t>ENZLOAD-FRTT_l_FWD-rt4281       v       0.000000006004225</t>
  </si>
  <si>
    <t>ENZLOAD-FUM_c_FWD-rt5633_c      v       0.000000545763600</t>
  </si>
  <si>
    <t>ENZLOAD-G3PAT_rm_FWD-rt2297_rm  v       0.000000138539962</t>
  </si>
  <si>
    <t>ENZLOAD-G3PD1i_m_FWD-rt6208_m   v       0.000000006522050</t>
  </si>
  <si>
    <t>ENZLOAD-G5SDy_c_FWD-rt7905      v       0.000000380896494</t>
  </si>
  <si>
    <t>ENZLOAD-G6PDH2i_c_FWD-rt1632    v       0.000006929386884</t>
  </si>
  <si>
    <t>ENZLOAD-GALUi_c_FWD-rt3384      v       0.000004541118630</t>
  </si>
  <si>
    <t>ENZLOAD-GAPD_c_FWD-rt2245       v       0.000009656057227</t>
  </si>
  <si>
    <t>ENZLOAD-GARFT_c_FWD-rt5227      v       0.000000469332420</t>
  </si>
  <si>
    <t>ENZLOAD-GF6PTA_c_FWD-rt3731     v       0.000000393855555</t>
  </si>
  <si>
    <t>ENZLOAD-GGTT_l_FWD-rt4281       v       0.000000006004225</t>
  </si>
  <si>
    <t>ENZLOAD-GHMT2r_c_FWD-rt1299     v       0.000016694872077</t>
  </si>
  <si>
    <t>ENZLOAD-GK2_c_FWD-rt3157        v       0.000000391917901</t>
  </si>
  <si>
    <t>ENZLOAD-GLCt_c_e_FWD-rt2336     v       0.000001706524792</t>
  </si>
  <si>
    <t>ENZLOAD-GLNS_c_FWD-rt3476       v       0.000000099000443</t>
  </si>
  <si>
    <t>ENZLOAD-GLU5K_c_FWD-rt6820      v       0.000000380896494</t>
  </si>
  <si>
    <t>ENZLOAD-GLUDxi_c_FWD-rt1488     v       0.000001837161584</t>
  </si>
  <si>
    <t>ENZLOAD-GLUDy_c_FWD-rt3880      v       0.000004393345910</t>
  </si>
  <si>
    <t>ENZLOAD-GLUPRT_c_FWD-rt6932     v       0.000000784975812</t>
  </si>
  <si>
    <t>ENZLOAD-GLYCL_m_FWD-GCV123LPD1  v       0.000001089723270</t>
  </si>
  <si>
    <t>ENZLOAD-GLYCtps_e_REV-rt2336    v       0.000000014245187</t>
  </si>
  <si>
    <t>ENZLOAD-GLYt_c_m_FWD-rt4150     v       0.000001238430950</t>
  </si>
  <si>
    <t>ENZLOAD-GLYtps_e_REV-rt4390     v       0.000000254450629</t>
  </si>
  <si>
    <t>ENZLOAD-GND_c_FWD-rt2224        v       0.000011760750901</t>
  </si>
  <si>
    <t>ENZLOAD-GPIA10a_r_FWD-rt0563    v       0.000000077332078</t>
  </si>
  <si>
    <t>ENZLOAD-GPIA2_c_FWD-rt1519      v       0.000000086249989</t>
  </si>
  <si>
    <t>ENZLOAD-GPIA3_c_r_FWD-rt3333    v       0.000000093368034</t>
  </si>
  <si>
    <t>ENZLOAD-GPIA4_r_FWD-rt3077      v       0.000000093368034</t>
  </si>
  <si>
    <t>ENZLOAD-GPIA5_r_FWD-GPI14       v       0.000000093368034</t>
  </si>
  <si>
    <t>ENZLOAD-GPIA6_r_FWD-rt3077      v       0.000000093368034</t>
  </si>
  <si>
    <t>ENZLOAD-GPIA7_r_FWD-rt4593      v       0.000000093368034</t>
  </si>
  <si>
    <t>ENZLOAD-GPIA8a_r_FWD-rt0237     v       0.000000093368034</t>
  </si>
  <si>
    <t>ENZLOAD-GPIA9a_r_FWD-rt4069     v       0.000000031698121</t>
  </si>
  <si>
    <t>ENZLOAD-GRTT_c_FWD-rt4576       v       0.000000786779080</t>
  </si>
  <si>
    <t>ENZLOAD-H2Ot_c_e_REV-rt5618     v       0.000313212446566</t>
  </si>
  <si>
    <t>ENZLOAD-HEX1_c_FWD-rt1896       v       0.000002704088169</t>
  </si>
  <si>
    <t>ENZLOAD-HMGCOAR_c_FWD-rt1206    v       0.000000141362931</t>
  </si>
  <si>
    <t>ENZLOAD-HMGCOAS_c_FWD-rt3754_c  v       0.000001931366794</t>
  </si>
  <si>
    <t>ENZLOAD-HSDy_c_FWD-rt8370       v       0.000000931492653</t>
  </si>
  <si>
    <t>ENZLOAD-INOSTtps_e_FWD-rt0734   v       0.000000258336432</t>
  </si>
  <si>
    <t>ENZLOAD-IPCS_g_FWD-rt4559       v       0.000000082974829</t>
  </si>
  <si>
    <t>ENZLOAD-IPDDI_c_FWD-rt7835      v       0.000000909686432</t>
  </si>
  <si>
    <t>ENZLOAD-LEUTA_c_REV-rt6485      v       0.000000706086086</t>
  </si>
  <si>
    <t>ENZLOAD-LNSTLS_c_FWD-rt0872     v       0.000000151149825</t>
  </si>
  <si>
    <t>ENZLOAD-MAGL_l_FWD-rt1360       v       0.000000014245187</t>
  </si>
  <si>
    <t>ENZLOAD-MAN1PT_c_FWD-rt6588     v       0.000006165122736</t>
  </si>
  <si>
    <t>ENZLOAD-MAN6PI_c_REV-rt0239     v       0.000001854597553</t>
  </si>
  <si>
    <t>ENZLOAD-MDH_c_REV-rt2246        v       0.000000441572988</t>
  </si>
  <si>
    <t>ENZLOAD-ME1_m_FWD-rt5549        v       0.000000124333598</t>
  </si>
  <si>
    <t>ENZLOAD-METB1_c_FWD-rt8357      v       0.000000280864765</t>
  </si>
  <si>
    <t>ENZLOAD-MEVK1_c_FWD-rt0390      v       0.000002123523143</t>
  </si>
  <si>
    <t>ENZLOAD-MTHFD2i_c_FWD-rt4257    v       0.000001386686398</t>
  </si>
  <si>
    <t>ENZLOAD-MTHFR3_c_FWD-MET1213    v       0.000000690636235</t>
  </si>
  <si>
    <t>ENZLOAD-NADHcplxI_c_m_FWD-NADHCPLX0     v       0.000000104194733</t>
  </si>
  <si>
    <t>ENZLOAD-NADHK1_c_FWD-rt1814_c   v       0.000000000549580</t>
  </si>
  <si>
    <t>ENZLOAD-NADHq9_c_FWD-rt0604     v       0.000003421465124</t>
  </si>
  <si>
    <t>ENZLOAD-NDPK1_c_FWD-rt0575      v       0.000017431029516</t>
  </si>
  <si>
    <t>ENZLOAD-NDPK2_c_FWD-rt0575      v       0.000008005540668</t>
  </si>
  <si>
    <t>ENZLOAD-NDPK3_c_FWD-rt0575      v       0.000000990096337</t>
  </si>
  <si>
    <t>ENZLOAD-NDPK4_c_FWD-rt0575      v       0.000000038992752</t>
  </si>
  <si>
    <t>ENZLOAD-NDPK5_c_FWD-rt0575      v       0.000000060860599</t>
  </si>
  <si>
    <t>ENZLOAD-NDPK7_c_FWD-rt0575      v       0.000000060860500</t>
  </si>
  <si>
    <t>ENZLOAD-NDPK8_c_FWD-rt0575      v       0.000000430910581</t>
  </si>
  <si>
    <t>ENZLOAD-NGLYCANS1_c_FWD-rt2834  v       0.000000020027106</t>
  </si>
  <si>
    <t>ENZLOAD-NGLYCANS2_c_FWD-ALG1314 v       0.000000000196418</t>
  </si>
  <si>
    <t>ENZLOAD-NGLYCANS3_c_FWD-rt6298  v       0.000000024616510</t>
  </si>
  <si>
    <t>ENZLOAD-NGLYCANS4_c_FWD-rt1727  v       0.000000046468496</t>
  </si>
  <si>
    <t>ENZLOAD-NGLYCANS5_c_FWD-rt1727  v       0.000000046468496</t>
  </si>
  <si>
    <t>ENZLOAD-NGLYCANS6_c_FWD-rt1577  v       0.000000004429258</t>
  </si>
  <si>
    <t>ENZLOAD-NGLYCANS7_c_FWD-rt1577  v       0.000000004429258</t>
  </si>
  <si>
    <t>ENZLOAD-NH4t_c_e_FWD-rt4558     v       0.000000742783596</t>
  </si>
  <si>
    <t>ENZLOAD-OCBT_c_FWD-rt4934       v       0.000000442078623</t>
  </si>
  <si>
    <t>ENZLOAD-OGLYCANS1_r_FWD-rt3753  v       0.000000146316326</t>
  </si>
  <si>
    <t>ENZLOAD-OGLYCANS2_g_FWD-rt7201  v       0.000000262633393</t>
  </si>
  <si>
    <t>ENZLOAD-OGLYCANS3_g_FWD-rt7201  v       0.000000262633393</t>
  </si>
  <si>
    <t>ENZLOAD-OGLYCANS4_g_FWD-rt4112  v       0.000000036507272</t>
  </si>
  <si>
    <t>ENZLOAD-OGLYCANS5_g_FWD-rt4112  v       0.000000036507272</t>
  </si>
  <si>
    <t>ENZLOAD-OMCDC_c_FWD-rt5646      v       0.000000706086086</t>
  </si>
  <si>
    <t>ENZLOAD-OMPDC_c_FWD-rt3750      v       0.000001730269761</t>
  </si>
  <si>
    <t>ENZLOAD-ORNTACi_m_FWD-rt7840    v       0.000000036148244</t>
  </si>
  <si>
    <t>ENZLOAD-ORNtpa_m_FWD-rt4951     v       0.000000012999661</t>
  </si>
  <si>
    <t>ENZLOAD-ORPT_c_REV-rt2348       v       0.000001290704738</t>
  </si>
  <si>
    <t>ENZLOAD-P5CR_c_FWD-rt5064       v       0.000000260279911</t>
  </si>
  <si>
    <t>ENZLOAD-PAILS_rm_FWD-rt6753     v       0.000000456780597</t>
  </si>
  <si>
    <t>ENZLOAD-PC_c_FWD-rt7325 v       0.000002716814034</t>
  </si>
  <si>
    <t>ENZLOAD-PCOATA180_c_FWD-rt0302  v       0.000001103310537</t>
  </si>
  <si>
    <t>ENZLOAD-PDMEMT_rm_FWD-rt4380    v       0.000000226240131</t>
  </si>
  <si>
    <t>ENZLOAD-PFK_c_FWD-rt0499        v       0.000000053985790</t>
  </si>
  <si>
    <t>ENZLOAD-PGCD_c_FWD-rt1147       v       0.000005676813951</t>
  </si>
  <si>
    <t>ENZLOAD-PGK_c_FWD-rt7353        v       0.000011652969022</t>
  </si>
  <si>
    <t>ENZLOAD-PGL_c_FWD-rt6131        v       0.000005589842353</t>
  </si>
  <si>
    <t>ENZLOAD-PGM_c_FWD-rt1542        v       0.000015540134056</t>
  </si>
  <si>
    <t>ENZLOAD-PGMT_c_FWD-rt1591       v       0.000005443112826</t>
  </si>
  <si>
    <t>ENZLOAD-PItps_e_FWD-rt1948      v       0.000000040724045</t>
  </si>
  <si>
    <t>ENZLOAD-PItps_m_FWD-rt7506      v       0.000013599343760</t>
  </si>
  <si>
    <t>ENZLOAD-PMANM_c_REV-rt0873      v       0.000002937563591</t>
  </si>
  <si>
    <t>ENZLOAD-PMEMT_rm_FWD-rt4380     v       0.000000226240131</t>
  </si>
  <si>
    <t>ENZLOAD-PMEVK_c_FWD-rt0334      v       0.000000204732050</t>
  </si>
  <si>
    <t>ENZLOAD-PNTOtps_e_FWD-rt3985    v       0.000000000541955</t>
  </si>
  <si>
    <t>ENZLOAD-PPA_c_FWD-rt7511        v       0.000020737374337</t>
  </si>
  <si>
    <t>ENZLOAD-PPCDC_c_FWD-rt0168      v       0.000000000549581</t>
  </si>
  <si>
    <t>ENZLOAD-PPTT_l_FWD-rt4281       v       0.000000006004225</t>
  </si>
  <si>
    <t>ENZLOAD-PRASCSi_c_FWD-rt0852    v       0.000001995136272</t>
  </si>
  <si>
    <t>ENZLOAD-PRENT10_l_FWD-rt4281    v       0.000000006004225</t>
  </si>
  <si>
    <t>ENZLOAD-PRENT11_l_FWD-rt4281    v       0.000000006004225</t>
  </si>
  <si>
    <t>ENZLOAD-PRENT12_l_FWD-rt4281    v       0.000000006004225</t>
  </si>
  <si>
    <t>ENZLOAD-PRENT13_l_FWD-rt4281    v       0.000000006004225</t>
  </si>
  <si>
    <t>ENZLOAD-PRENT14_l_FWD-rt4281    v       0.000000005337089</t>
  </si>
  <si>
    <t>ENZLOAD-PRENT15_l_FWD-rt4281    v       0.000000004669953</t>
  </si>
  <si>
    <t>ENZLOAD-PRENT16_l_FWD-rt4281    v       0.000000004002817</t>
  </si>
  <si>
    <t>ENZLOAD-PRENT17_l_FWD-rt4281    v       0.000000003335680</t>
  </si>
  <si>
    <t>ENZLOAD-PRENT18_l_FWD-rt4281    v       0.000000002668544</t>
  </si>
  <si>
    <t>ENZLOAD-PRENT19_l_FWD-rt4281    v       0.000000002001408</t>
  </si>
  <si>
    <t>ENZLOAD-PRENT20_l_FWD-rt4281    v       0.000000001334272</t>
  </si>
  <si>
    <t>ENZLOAD-PRENT21_l_FWD-rt4281    v       0.000000000667136</t>
  </si>
  <si>
    <t>ENZLOAD-PRENT6_l_FWD-rt4281     v       0.000000006004225</t>
  </si>
  <si>
    <t>ENZLOAD-PRENT7_l_FWD-rt4281     v       0.000000006004225</t>
  </si>
  <si>
    <t>ENZLOAD-PRENT8_l_FWD-rt4281     v       0.000000006004225</t>
  </si>
  <si>
    <t>ENZLOAD-PRENT9_l_FWD-rt4281     v       0.000000006004225</t>
  </si>
  <si>
    <t>ENZLOAD-PRPPS_c_FWD-PRS23       v       0.000000815654979</t>
  </si>
  <si>
    <t>ENZLOAD-PSD_vm_FWD-rt3078_vm    v       0.000000044976869</t>
  </si>
  <si>
    <t>ENZLOAD-PSERT_c_FWD-rt7036      v       0.000002022973164</t>
  </si>
  <si>
    <t>ENZLOAD-PSP_L_c_FWD-rt3683      v       0.000059815770099</t>
  </si>
  <si>
    <t>ENZLOAD-PSPHS_r_FWD-rt6946      v       0.000000022206013</t>
  </si>
  <si>
    <t>ENZLOAD-PSSA_rm_FWD-rt3215      v       0.000000091644390</t>
  </si>
  <si>
    <t>ENZLOAD-PYK_c_FWD-rt4634        v       0.000013305360462</t>
  </si>
  <si>
    <t>ENZLOAD-PYRDC_c_FWD-rt7423      v       0.000000924897847</t>
  </si>
  <si>
    <t>ENZLOAD-RNDR1_c_FWD-RNR124      v       0.000000015599409</t>
  </si>
  <si>
    <t>ENZLOAD-RNDR2_c_FWD-RNR124      v       0.000000024347888</t>
  </si>
  <si>
    <t>ENZLOAD-RNDR3_c_FWD-RNR124      v       0.000000039947286</t>
  </si>
  <si>
    <t>ENZLOAD-RPE_c_FWD-rt7896        v       0.000001098867238</t>
  </si>
  <si>
    <t>ENZLOAD-RPI_c_FWD-rt4920        v       0.000001690970820</t>
  </si>
  <si>
    <t>ENZLOAD-SACCD1_c_FWD-rt8465     v       0.000000427279357</t>
  </si>
  <si>
    <t>ENZLOAD-SAM24MT_c_FWD-rt4692    v       0.000001094919024</t>
  </si>
  <si>
    <t>ENZLOAD-SERt_c_m_REV-rt7910     v       0.000001068575081</t>
  </si>
  <si>
    <t>ENZLOAD-SO4t_c_e_FWD-rt7368     v       0.000000151608536</t>
  </si>
  <si>
    <t>ENZLOAD-SPMS_c_FWD-rt8465       v       0.000000000549578</t>
  </si>
  <si>
    <t>ENZLOAD-SQLEy_r_FWD-rt5361      v       0.000000105596253</t>
  </si>
  <si>
    <t>ENZLOAD-SQLS_c_FWD-rt8223       v       0.000000815224235</t>
  </si>
  <si>
    <t>ENZLOAD-SUCDq9_m_FWD-SDH1234    v       0.000000009973903</t>
  </si>
  <si>
    <t>ENZLOAD-SUCFUMt_c_m_FWD-rt4237  v       0.000000029937721</t>
  </si>
  <si>
    <t>ENZLOAD-TALA_c_FWD-rt1805       v       0.000036235374893</t>
  </si>
  <si>
    <t>ENZLOAD-TKT1_c_FWD-rt7263_c     v       0.000001351418063</t>
  </si>
  <si>
    <t>ENZLOAD-TKT2_c_FWD-rt7263_c     v       0.000001318720990</t>
  </si>
  <si>
    <t>ENZLOAD-TMDS_c_FWD-rt2476       v       0.000000038992752</t>
  </si>
  <si>
    <t>ENZLOAD-TPI_c_FWD-rt0932        v       0.000006443293675</t>
  </si>
  <si>
    <t>ENZLOAD-TYRTA_c_FWD-rt7697      v       0.000000201843794</t>
  </si>
  <si>
    <t>ENZLOAD-UMPK_c_FWD-rt4822_c     v       0.000000273418750</t>
  </si>
  <si>
    <t>ENZLOAD-UPP3S_c_FWD-rt2147      v       0.000000000620375</t>
  </si>
  <si>
    <t>ENZLOAD-VALTA_c_FWD-rt6485      v       0.000000706086086</t>
  </si>
  <si>
    <t>RIBOSYN-rrna5s_c        v       0.000004138092686</t>
  </si>
  <si>
    <t>RIBOSYN-rrna58s_c       v       0.000004138092686</t>
  </si>
  <si>
    <t>RIBOSYN-rrna25s_c       v       0.000004138092686</t>
  </si>
  <si>
    <t>RIBOSYN-rrna28s_c       v       0.000004138092686</t>
  </si>
  <si>
    <t>RIBOSYN-rrnaSSU_c       v       0.000004138092686</t>
  </si>
  <si>
    <t>RIBOSYN-rrna_m  v       0.000000019855785</t>
  </si>
  <si>
    <t>RIBOSYN-ribonuc v       0.000004138092686</t>
  </si>
  <si>
    <t>RIBOSYN-ribomito        v       0.000000019855785</t>
  </si>
  <si>
    <t>PROSYN-rt0150   v       0.000000397226879</t>
  </si>
  <si>
    <t>PROSYN-rt0168   v       0.000000000549581</t>
  </si>
  <si>
    <t>PROSYN-rt0237   v       0.000000093368034</t>
  </si>
  <si>
    <t>PROSYN-rt0239   v       0.000001854597553</t>
  </si>
  <si>
    <t>PROSYN-rt0271   v       0.000002254955425</t>
  </si>
  <si>
    <t>PROSYN-rt0302   v       0.000024755191225</t>
  </si>
  <si>
    <t>PROSYN-rt0303   v       0.000000109130365</t>
  </si>
  <si>
    <t>PROSYN-rt0310   v       0.000005661515312</t>
  </si>
  <si>
    <t>PROSYN-rt0331   v       0.000000104194733</t>
  </si>
  <si>
    <t>PROSYN-rt0334   v       0.000000204732050</t>
  </si>
  <si>
    <t>PROSYN-rt0390   v       0.000002123523143</t>
  </si>
  <si>
    <t>PROSYN-rt0434_m v       0.000000005853071</t>
  </si>
  <si>
    <t>PROSYN-rt0467   v       0.000001127421971</t>
  </si>
  <si>
    <t>PROSYN-rt0477   v       0.000001063698127</t>
  </si>
  <si>
    <t>PROSYN-rt0499   v       0.000000215943159</t>
  </si>
  <si>
    <t>PROSYN-rt0563   v       0.000000077332078</t>
  </si>
  <si>
    <t>PROSYN-rt0568_c v       0.000007413937247</t>
  </si>
  <si>
    <t>PROSYN-rt0575   v       0.000027018290952</t>
  </si>
  <si>
    <t>PROSYN-rt0602_c v       0.000005633577361</t>
  </si>
  <si>
    <t>PROSYN-rt0604   v       0.000003421465124</t>
  </si>
  <si>
    <t>PROSYN-rt0669   v       0.000017444899684</t>
  </si>
  <si>
    <t>PROSYN-rt0734   v       0.000000258336432</t>
  </si>
  <si>
    <t>PROSYN-rt0797   v       0.000000005853071</t>
  </si>
  <si>
    <t>PROSYN-rt0830   v       0.000001239687658</t>
  </si>
  <si>
    <t>PROSYN-rt0852   v       0.000001995136272</t>
  </si>
  <si>
    <t>PROSYN-rt0872   v       0.000000151149825</t>
  </si>
  <si>
    <t>PROSYN-rt0873   v       0.000005875127181</t>
  </si>
  <si>
    <t>PROSYN-rt0876   v       0.000000690636235</t>
  </si>
  <si>
    <t>PROSYN-rt0906   v       0.000000000139491</t>
  </si>
  <si>
    <t>PROSYN-rt0932   v       0.000012886587349</t>
  </si>
  <si>
    <t>PROSYN-rt1131   v       0.000000338577843</t>
  </si>
  <si>
    <t>PROSYN-rt1147   v       0.000005676813951</t>
  </si>
  <si>
    <t>PROSYN-rt1206   v       0.000000141362931</t>
  </si>
  <si>
    <t>PROSYN-rt1299   v       0.000016694872077</t>
  </si>
  <si>
    <t>PROSYN-rt1337   v       0.000001239687658</t>
  </si>
  <si>
    <t>PROSYN-rt1360   v       0.000000014245187</t>
  </si>
  <si>
    <t>PROSYN-rt1362   v       0.000000418891382</t>
  </si>
  <si>
    <t>PROSYN-rt1378   v       0.000000014245187</t>
  </si>
  <si>
    <t>PROSYN-rt1388   v       0.000000177227098</t>
  </si>
  <si>
    <t>PROSYN-rt1488   v       0.000001837161584</t>
  </si>
  <si>
    <t>PROSYN-rt1519   v       0.000000086249989</t>
  </si>
  <si>
    <t>PROSYN-rt1537   v       0.000000186736069</t>
  </si>
  <si>
    <t>PROSYN-rt1542   v       0.000015540134056</t>
  </si>
  <si>
    <t>PROSYN-rt1544_rm        v       0.000000000308762</t>
  </si>
  <si>
    <t>PROSYN-rt1572   v       0.000001900373272</t>
  </si>
  <si>
    <t>PROSYN-rt1577   v       0.000000008858516</t>
  </si>
  <si>
    <t>PROSYN-rt1591   v       0.000005443112826</t>
  </si>
  <si>
    <t>PROSYN-rt1611   v       0.000000053941543</t>
  </si>
  <si>
    <t>PROSYN-rt1632   v       0.000006929386884</t>
  </si>
  <si>
    <t>PROSYN-rt1672   v       0.000001089862761</t>
  </si>
  <si>
    <t>PROSYN-rt1727   v       0.000000092936991</t>
  </si>
  <si>
    <t>PROSYN-rt1745   v       0.000000583106056</t>
  </si>
  <si>
    <t>PROSYN-rt1788   v       0.000000028420239</t>
  </si>
  <si>
    <t>PROSYN-rt1805   v       0.000036235374893</t>
  </si>
  <si>
    <t>PROSYN-rt1814_c v       0.000000000549580</t>
  </si>
  <si>
    <t>PROSYN-rt1837   v       0.000001089723270</t>
  </si>
  <si>
    <t>PROSYN-rt1896   v       0.000002704088169</t>
  </si>
  <si>
    <t>PROSYN-rt1948   v       0.000000040724045</t>
  </si>
  <si>
    <t>PROSYN-rt2059_rm        v       0.000000083113642</t>
  </si>
  <si>
    <t>PROSYN-rt2087   v       0.000000004290128</t>
  </si>
  <si>
    <t>PROSYN-rt2147   v       0.000000000620375</t>
  </si>
  <si>
    <t>PROSYN-rt2190   v       0.000011299550506</t>
  </si>
  <si>
    <t>PROSYN-rt2224   v       0.000011760750901</t>
  </si>
  <si>
    <t>PROSYN-rt2234_c v       0.000000547817867</t>
  </si>
  <si>
    <t>PROSYN-rt2245   v       0.000038624228908</t>
  </si>
  <si>
    <t>PROSYN-rt2246   v       0.000000883145975</t>
  </si>
  <si>
    <t>PROSYN-rt2267   v       0.000000192441768</t>
  </si>
  <si>
    <t>PROSYN-rt2297_rm        v       0.000000138539962</t>
  </si>
  <si>
    <t>PROSYN-rt2306   v       0.000001900373272</t>
  </si>
  <si>
    <t>PROSYN-rt2309   v       0.000000390555018</t>
  </si>
  <si>
    <t>PROSYN-rt2317   v       0.000000005853071</t>
  </si>
  <si>
    <t>PROSYN-rt2336   v       0.000001720769979</t>
  </si>
  <si>
    <t>PROSYN-rt2348   v       0.000002581409476</t>
  </si>
  <si>
    <t>PROSYN-rt2476   v       0.000000038992752</t>
  </si>
  <si>
    <t>PROSYN-rt2756_c v       0.000012422642074</t>
  </si>
  <si>
    <t>PROSYN-rt2777   v       0.000000815654979</t>
  </si>
  <si>
    <t>PROSYN-rt2799_l v       0.000000002200465</t>
  </si>
  <si>
    <t>PROSYN-rt2799_rm        v       0.000000007695405</t>
  </si>
  <si>
    <t>PROSYN-rt2804_n v       0.000000079894583</t>
  </si>
  <si>
    <t>PROSYN-rt2834   v       0.000000020027106</t>
  </si>
  <si>
    <t>PROSYN-rt2922_n v       0.000000159789166</t>
  </si>
  <si>
    <t>PROSYN-rt2949   v       0.000000005853071</t>
  </si>
  <si>
    <t>PROSYN-rt2960   v       0.000000461448537</t>
  </si>
  <si>
    <t>PROSYN-rt2975   v       0.000000390555018</t>
  </si>
  <si>
    <t>PROSYN-rt2984   v       0.000000005853071</t>
  </si>
  <si>
    <t>PROSYN-rt3023_c v       0.000000015165422</t>
  </si>
  <si>
    <t>PROSYN-rt3077   v       0.000000186736069</t>
  </si>
  <si>
    <t>PROSYN-rt3078_vm        v       0.000000044976869</t>
  </si>
  <si>
    <t>PROSYN-rt3157   v       0.000000391917901</t>
  </si>
  <si>
    <t>PROSYN-rt3215   v       0.000000091644390</t>
  </si>
  <si>
    <t>PROSYN-rt3236   v       0.000000647064542</t>
  </si>
  <si>
    <t>PROSYN-rt3250   v       0.000001239687658</t>
  </si>
  <si>
    <t>PROSYN-rt3261   v       0.000000009973903</t>
  </si>
  <si>
    <t>PROSYN-rt3333   v       0.000000093368034</t>
  </si>
  <si>
    <t>PROSYN-rt3334   v       0.000000104194733</t>
  </si>
  <si>
    <t>PROSYN-rt3384   v       0.000004541118630</t>
  </si>
  <si>
    <t>PROSYN-rt3401   v       0.000000005853071</t>
  </si>
  <si>
    <t>PROSYN-rt3417   v       0.000000005853071</t>
  </si>
  <si>
    <t>PROSYN-rt3434   v       0.000000009973903</t>
  </si>
  <si>
    <t>PROSYN-rt3476   v       0.000000792003544</t>
  </si>
  <si>
    <t>PROSYN-rt3542   v       0.000001191555604</t>
  </si>
  <si>
    <t>PROSYN-rt3584   v       0.000174897520978</t>
  </si>
  <si>
    <t>PROSYN-rt3590   v       0.000001900373272</t>
  </si>
  <si>
    <t>PROSYN-rt3599   v       0.000001900373272</t>
  </si>
  <si>
    <t>PROSYN-rt3609   v       0.000000009973903</t>
  </si>
  <si>
    <t>PROSYN-rt3683   v       0.000059815770099</t>
  </si>
  <si>
    <t>PROSYN-rt3731   v       0.000000393855555</t>
  </si>
  <si>
    <t>PROSYN-rt3748   v       0.000000000139491</t>
  </si>
  <si>
    <t>PROSYN-rt3750   v       0.000001730269761</t>
  </si>
  <si>
    <t>PROSYN-rt3753   v       0.000000146316326</t>
  </si>
  <si>
    <t>PROSYN-rt3754_c v       0.000001931366794</t>
  </si>
  <si>
    <t>PROSYN-rt3764   v       0.000000959909020</t>
  </si>
  <si>
    <t>PROSYN-rt3880   v       0.000026360075460</t>
  </si>
  <si>
    <t>PROSYN-rt3923   v       0.000000807943641</t>
  </si>
  <si>
    <t>PROSYN-rt3932   v       0.000005581329780</t>
  </si>
  <si>
    <t>PROSYN-rt3934   v       0.000000987658640</t>
  </si>
  <si>
    <t>PROSYN-rt3985   v       0.000000000541955</t>
  </si>
  <si>
    <t>PROSYN-rt4069   v       0.000000031698121</t>
  </si>
  <si>
    <t>PROSYN-rt4107   v       0.000000210877685</t>
  </si>
  <si>
    <t>PROSYN-rt4112   v       0.000000073014544</t>
  </si>
  <si>
    <t>PROSYN-rt4138   v       0.000000005853071</t>
  </si>
  <si>
    <t>PROSYN-rt4150   v       0.000001238430950</t>
  </si>
  <si>
    <t>PROSYN-rt4237   v       0.000000029937721</t>
  </si>
  <si>
    <t>PROSYN-rt4257   v       0.000001386686398</t>
  </si>
  <si>
    <t>PROSYN-rt4281   v       0.000000090063372</t>
  </si>
  <si>
    <t>PROSYN-rt4336   v       0.000038364229578</t>
  </si>
  <si>
    <t>PROSYN-rt4380   v       0.000000452480262</t>
  </si>
  <si>
    <t>PROSYN-rt4390   v       0.000000254450629</t>
  </si>
  <si>
    <t>PROSYN-rt4513_rm        v       0.000000107494746</t>
  </si>
  <si>
    <t>PROSYN-rt4530   v       0.000001089723270</t>
  </si>
  <si>
    <t>PROSYN-rt4558   v       0.000000742783596</t>
  </si>
  <si>
    <t>PROSYN-rt4559   v       0.000000082974829</t>
  </si>
  <si>
    <t>PROSYN-rt4576   v       0.000001573558160</t>
  </si>
  <si>
    <t>PROSYN-rt4593   v       0.000000093368034</t>
  </si>
  <si>
    <t>PROSYN-rt4597   v       0.000000706006550</t>
  </si>
  <si>
    <t>PROSYN-rt4598   v       0.000001239687658</t>
  </si>
  <si>
    <t>PROSYN-rt4634   v       0.000013305360462</t>
  </si>
  <si>
    <t>PROSYN-rt4639   v       0.000000005853071</t>
  </si>
  <si>
    <t>PROSYN-rt4649   v       0.000000104194733</t>
  </si>
  <si>
    <t>PROSYN-rt4692   v       0.000001094919024</t>
  </si>
  <si>
    <t>PROSYN-rt4822_c v       0.000000273418750</t>
  </si>
  <si>
    <t>PROSYN-rt4846   v       0.000000104194733</t>
  </si>
  <si>
    <t>PROSYN-rt4920   v       0.000001690970820</t>
  </si>
  <si>
    <t>PROSYN-rt4934   v       0.000000442078623</t>
  </si>
  <si>
    <t>PROSYN-rt4951   v       0.000000012999661</t>
  </si>
  <si>
    <t>PROSYN-rt4980   v       0.000000000196418</t>
  </si>
  <si>
    <t>PROSYN-rt5056   v       0.000001900373272</t>
  </si>
  <si>
    <t>PROSYN-rt5064   v       0.000000260279911</t>
  </si>
  <si>
    <t>PROSYN-rt5116   v       0.000000126814362</t>
  </si>
  <si>
    <t>PROSYN-rt5227   v       0.000000469332420</t>
  </si>
  <si>
    <t>PROSYN-rt5240   v       0.000001239687658</t>
  </si>
  <si>
    <t>PROSYN-rt5246   v       0.000001239687658</t>
  </si>
  <si>
    <t>PROSYN-rt5260   v       0.000000005853071</t>
  </si>
  <si>
    <t>PROSYN-rt5361   v       0.000000105596253</t>
  </si>
  <si>
    <t>PROSYN-rt5474   v       0.000001900373272</t>
  </si>
  <si>
    <t>PROSYN-rt5549   v       0.000000124333598</t>
  </si>
  <si>
    <t>PROSYN-rt5618   v       0.000313212446566</t>
  </si>
  <si>
    <t>PROSYN-rt5633_c v       0.000000545763600</t>
  </si>
  <si>
    <t>PROSYN-rt5646   v       0.000000706086086</t>
  </si>
  <si>
    <t>PROSYN-rt5681   v       0.000000085201586</t>
  </si>
  <si>
    <t>PROSYN-rt5802   v       0.000000000196418</t>
  </si>
  <si>
    <t>PROSYN-rt5869_n v       0.000000079894583</t>
  </si>
  <si>
    <t>PROSYN-rt6050   v       0.000000104194733</t>
  </si>
  <si>
    <t>PROSYN-rt6131   v       0.000005589842353</t>
  </si>
  <si>
    <t>PROSYN-rt6208_m v       0.000000006522050</t>
  </si>
  <si>
    <t>PROSYN-rt6229_c v       0.000001230310231</t>
  </si>
  <si>
    <t>PROSYN-rt6298   v       0.000000024616510</t>
  </si>
  <si>
    <t>PROSYN-rt6485   v       0.000001412172173</t>
  </si>
  <si>
    <t>PROSYN-rt6498   v       0.000000978462795</t>
  </si>
  <si>
    <t>PROSYN-rt6510   v       0.000000031952074</t>
  </si>
  <si>
    <t>PROSYN-rt6544   v       0.000001900373272</t>
  </si>
  <si>
    <t>PROSYN-rt6588   v       0.000006165122736</t>
  </si>
  <si>
    <t>PROSYN-rt6753   v       0.000000456780597</t>
  </si>
  <si>
    <t>PROSYN-rt6761   v       0.000000000000000</t>
  </si>
  <si>
    <t>PROSYN-rt6800_r v       0.000000022206013</t>
  </si>
  <si>
    <t>PROSYN-rt6816   v       0.000001089723270</t>
  </si>
  <si>
    <t>PROSYN-rt6820   v       0.000000380896494</t>
  </si>
  <si>
    <t>PROSYN-rt6850   v       0.000000019855785</t>
  </si>
  <si>
    <t>PROSYN-rt6863   v       0.000001239687658</t>
  </si>
  <si>
    <t>PROSYN-rt6932   v       0.000000784975812</t>
  </si>
  <si>
    <t>PROSYN-rt6946   v       0.000000022206013</t>
  </si>
  <si>
    <t>PROSYN-rt7036   v       0.000002022973164</t>
  </si>
  <si>
    <t>PROSYN-rt7052   v       0.000011421065212</t>
  </si>
  <si>
    <t>PROSYN-rt7115   v       0.000000690636235</t>
  </si>
  <si>
    <t>PROSYN-rt7201   v       0.000000525266785</t>
  </si>
  <si>
    <t>PROSYN-rt7221   v       0.000005701119815</t>
  </si>
  <si>
    <t>PROSYN-rt7263_c v       0.000005340278107</t>
  </si>
  <si>
    <t>PROSYN-rt7313   v       0.000001239687658</t>
  </si>
  <si>
    <t>PROSYN-rt7325   v       0.000002716814034</t>
  </si>
  <si>
    <t>PROSYN-rt7344   v       0.000000057713078</t>
  </si>
  <si>
    <t>PROSYN-rt7353   v       0.000011652969022</t>
  </si>
  <si>
    <t>PROSYN-rt7368   v       0.000000151608536</t>
  </si>
  <si>
    <t>PROSYN-rt7390   v       0.000001239687658</t>
  </si>
  <si>
    <t>PROSYN-rt7423   v       0.000000924897847</t>
  </si>
  <si>
    <t>PROSYN-rt7437   v       0.000001651433079</t>
  </si>
  <si>
    <t>PROSYN-rt7496   v       0.000000104194733</t>
  </si>
  <si>
    <t>PROSYN-rt7506   v       0.000013599343760</t>
  </si>
  <si>
    <t>PROSYN-rt7511   v       0.000020737374337</t>
  </si>
  <si>
    <t>PROSYN-rt7605   v       0.000000104194733</t>
  </si>
  <si>
    <t>PROSYN-rt7616   v       0.000000164088773</t>
  </si>
  <si>
    <t>PROSYN-rt7697   v       0.000000201843794</t>
  </si>
  <si>
    <t>PROSYN-rt7825   v       0.000000000549578</t>
  </si>
  <si>
    <t>PROSYN-rt7828   v       0.000000968945043</t>
  </si>
  <si>
    <t>PROSYN-rt7835   v       0.000000909686432</t>
  </si>
  <si>
    <t>PROSYN-rt7840   v       0.000000036148244</t>
  </si>
  <si>
    <t>PROSYN-rt7873   v       0.000000390834085</t>
  </si>
  <si>
    <t>PROSYN-rt7896   v       0.000001098867238</t>
  </si>
  <si>
    <t>PROSYN-rt7905   v       0.000000380896494</t>
  </si>
  <si>
    <t>PROSYN-rt7910   v       0.000001068575081</t>
  </si>
  <si>
    <t>PROSYN-rt7913   v       0.000000009973903</t>
  </si>
  <si>
    <t>PROSYN-rt7919   v       0.000000038992752</t>
  </si>
  <si>
    <t>PROSYN-rt7962_DKMPPH_c  v       0.000000000549578</t>
  </si>
  <si>
    <t>PROSYN-rt7991   v       0.000005701119815</t>
  </si>
  <si>
    <t>PROSYN-rt8092_l v       0.000000069499935</t>
  </si>
  <si>
    <t>PROSYN-rt8107   v       0.000000420130988</t>
  </si>
  <si>
    <t>PROSYN-rt8223   v       0.000000815224235</t>
  </si>
  <si>
    <t>PROSYN-rt8224   v       0.000000815654979</t>
  </si>
  <si>
    <t>PROSYN-rt8272   v       0.000000081844783</t>
  </si>
  <si>
    <t>PROSYN-rt8327   v       0.000000541725560</t>
  </si>
  <si>
    <t>PROSYN-rt8357   v       0.000000280864765</t>
  </si>
  <si>
    <t>PROSYN-rt8370   v       0.000001862985306</t>
  </si>
  <si>
    <t>PROSYN-rt8465   v       0.000000427828935</t>
  </si>
  <si>
    <t>PROSYN-rtmATP9  v       0.000019003732718</t>
  </si>
  <si>
    <t>PROSYN-rtmCOX1  v       0.000000005853071</t>
  </si>
  <si>
    <t>PROSYN-rtmCOX2  v       0.000000005853071</t>
  </si>
  <si>
    <t>PROSYN-rtmCOX3  v       0.000000005853071</t>
  </si>
  <si>
    <t>PROSYN-rtmCOB   v       0.000001239687658</t>
  </si>
  <si>
    <t>PROSYN-rtmNAD1  v       0.000000104194733</t>
  </si>
  <si>
    <t>PROSYN-rtmNAD2  v       0.000000104194733</t>
  </si>
  <si>
    <t>PROSYN-rtmNAD3  v       0.000000104194733</t>
  </si>
  <si>
    <t>PROSYN-rtmNAD4  v       0.000000104194733</t>
  </si>
  <si>
    <t>PROSYN-rtmNAD4L v       0.000000104194733</t>
  </si>
  <si>
    <t>PROSYN-rtmNAD5  v       0.000000104194733</t>
  </si>
  <si>
    <t>PROSYN-rtmNAD6  v       0.000000104194733</t>
  </si>
  <si>
    <t>PROSYN-rtmATP6  v       0.000001900373272</t>
  </si>
  <si>
    <t>PROSYN-rtmATP8  v       0.000001900373272</t>
  </si>
  <si>
    <t>PROSYN-ASC1     v       0.000004138092686</t>
  </si>
  <si>
    <t>PROSYN-RPL10    v       0.000004138092686</t>
  </si>
  <si>
    <t>PROSYN-RPL11A   v       0.000004138092686</t>
  </si>
  <si>
    <t>PROSYN-RPL12A   v       0.000004138092686</t>
  </si>
  <si>
    <t>PROSYN-RPL13A   v       0.000004138092686</t>
  </si>
  <si>
    <t>PROSYN-RPL14A   v       0.000004138092686</t>
  </si>
  <si>
    <t>PROSYN-RPL15A   v       0.000004138092686</t>
  </si>
  <si>
    <t>PROSYN-RPL16A   v       0.000004138092686</t>
  </si>
  <si>
    <t>PROSYN-RPL17A   v       0.000004138092686</t>
  </si>
  <si>
    <t>PROSYN-RPL18A   v       0.000004138092686</t>
  </si>
  <si>
    <t>PROSYN-RPL19A   v       0.000004138092686</t>
  </si>
  <si>
    <t>PROSYN-RPL1A    v       0.000004138092686</t>
  </si>
  <si>
    <t>PROSYN-RPL20A   v       0.000004138092686</t>
  </si>
  <si>
    <t>PROSYN-RPL21A   v       0.000004138092686</t>
  </si>
  <si>
    <t>PROSYN-RPL22A   v       0.000004138092686</t>
  </si>
  <si>
    <t>PROSYN-RPL23A   v       0.000004138092686</t>
  </si>
  <si>
    <t>PROSYN-RPL24A   v       0.000004138092686</t>
  </si>
  <si>
    <t>PROSYN-RPL25    v       0.000004138092686</t>
  </si>
  <si>
    <t>PROSYN-RPL26A   v       0.000004138092686</t>
  </si>
  <si>
    <t>PROSYN-RPL27A   v       0.000004138092686</t>
  </si>
  <si>
    <t>PROSYN-RPL28    v       0.000004138092686</t>
  </si>
  <si>
    <t>PROSYN-RPL29    v       0.000004138092686</t>
  </si>
  <si>
    <t>PROSYN-RPL3     v       0.000004138092686</t>
  </si>
  <si>
    <t>PROSYN-RPL30    v       0.000004138092686</t>
  </si>
  <si>
    <t>PROSYN-RPL31A   v       0.000004138092686</t>
  </si>
  <si>
    <t>PROSYN-RPL32    v       0.000004138092686</t>
  </si>
  <si>
    <t>PROSYN-RPL33A   v       0.000004138092686</t>
  </si>
  <si>
    <t>PROSYN-RPL34A   v       0.000004138092686</t>
  </si>
  <si>
    <t>PROSYN-RPL35A   v       0.000004138092686</t>
  </si>
  <si>
    <t>PROSYN-RPL36A   v       0.000004138092686</t>
  </si>
  <si>
    <t>PROSYN-RPL37A   v       0.000004138092686</t>
  </si>
  <si>
    <t>PROSYN-RPL38    v       0.000004138092686</t>
  </si>
  <si>
    <t>PROSYN-RPL39    v       0.000004138092686</t>
  </si>
  <si>
    <t>PROSYN-RPL40A   v       0.000004138092686</t>
  </si>
  <si>
    <t>PROSYN-RPL41A   v       0.000004138092686</t>
  </si>
  <si>
    <t>PROSYN-RPL42A   v       0.000004138092686</t>
  </si>
  <si>
    <t>PROSYN-RPL43A   v       0.000004138092686</t>
  </si>
  <si>
    <t>PROSYN-RPL4A    v       0.000004138092686</t>
  </si>
  <si>
    <t>PROSYN-RPL5     v       0.000004138092686</t>
  </si>
  <si>
    <t>PROSYN-RPL6A    v       0.000004138092686</t>
  </si>
  <si>
    <t>PROSYN-RPL7A    v       0.000004138092686</t>
  </si>
  <si>
    <t>PROSYN-RPL8A    v       0.000004138092686</t>
  </si>
  <si>
    <t>PROSYN-RPL9A    v       0.000004138092686</t>
  </si>
  <si>
    <t>PROSYN-RPP0     v       0.000004138092686</t>
  </si>
  <si>
    <t>PROSYN-RPP1A    v       0.000004138092686</t>
  </si>
  <si>
    <t>PROSYN-RPP2A    v       0.000004138092686</t>
  </si>
  <si>
    <t>PROSYN-RPS0A    v       0.000004138092686</t>
  </si>
  <si>
    <t>PROSYN-RPS10A   v       0.000004138092686</t>
  </si>
  <si>
    <t>PROSYN-RPS11A   v       0.000004138092686</t>
  </si>
  <si>
    <t>PROSYN-RPS12    v       0.000004138092686</t>
  </si>
  <si>
    <t>PROSYN-RPS13    v       0.000004138092686</t>
  </si>
  <si>
    <t>PROSYN-RPS14A   v       0.000004138092686</t>
  </si>
  <si>
    <t>PROSYN-RPS15    v       0.000004138092686</t>
  </si>
  <si>
    <t>PROSYN-RPS16A   v       0.000004138092686</t>
  </si>
  <si>
    <t>PROSYN-RPS17A   v       0.000004138092686</t>
  </si>
  <si>
    <t>PROSYN-RPS18A   v       0.000004138092686</t>
  </si>
  <si>
    <t>PROSYN-RPS19A   v       0.000004138092686</t>
  </si>
  <si>
    <t>PROSYN-RPS1A    v       0.000004138092686</t>
  </si>
  <si>
    <t>PROSYN-RPS2     v       0.000004138092686</t>
  </si>
  <si>
    <t>PROSYN-RPS20    v       0.000004138092686</t>
  </si>
  <si>
    <t>PROSYN-RPS21A   v       0.000004138092686</t>
  </si>
  <si>
    <t>PROSYN-RPS22A   v       0.000004138092686</t>
  </si>
  <si>
    <t>PROSYN-RPS23A   v       0.000004138092686</t>
  </si>
  <si>
    <t>PROSYN-RPS24A   v       0.000004138092686</t>
  </si>
  <si>
    <t>PROSYN-RPS25A   v       0.000004138092686</t>
  </si>
  <si>
    <t>PROSYN-RPS26A   v       0.000004138092686</t>
  </si>
  <si>
    <t>PROSYN-RPS27A   v       0.000004138092686</t>
  </si>
  <si>
    <t>PROSYN-RPS28A   v       0.000004138092686</t>
  </si>
  <si>
    <t>PROSYN-RPS29A   v       0.000004138092686</t>
  </si>
  <si>
    <t>PROSYN-RPS3     v       0.000004138092686</t>
  </si>
  <si>
    <t>PROSYN-RPS30A   v       0.000004138092686</t>
  </si>
  <si>
    <t>PROSYN-RPS31    v       0.000004138092686</t>
  </si>
  <si>
    <t>PROSYN-RPS4A    v       0.000004138092686</t>
  </si>
  <si>
    <t>PROSYN-RPS5     v       0.000004138092686</t>
  </si>
  <si>
    <t>PROSYN-RPS6A    v       0.000004138092686</t>
  </si>
  <si>
    <t>PROSYN-RPS7A    v       0.000004138092686</t>
  </si>
  <si>
    <t>PROSYN-RPS8A    v       0.000004138092686</t>
  </si>
  <si>
    <t>PROSYN-RPS9A    v       0.000004138092686</t>
  </si>
  <si>
    <t>PROSYN-FYV4     v       0.000000019855785</t>
  </si>
  <si>
    <t>PROSYN-IMG1     v       0.000000019855785</t>
  </si>
  <si>
    <t>PROSYN-IMG2     v       0.000000019855785</t>
  </si>
  <si>
    <t>PROSYN-MHR1     v       0.000000019855785</t>
  </si>
  <si>
    <t>PROSYN-MNP1     v       0.000000019855785</t>
  </si>
  <si>
    <t>PROSYN-MRP1     v       0.000000019855785</t>
  </si>
  <si>
    <t>PROSYN-MRP10    v       0.000000019855785</t>
  </si>
  <si>
    <t>PROSYN-MRP13    v       0.000000019855785</t>
  </si>
  <si>
    <t>PROSYN-MRP17    v       0.000000019855785</t>
  </si>
  <si>
    <t>PROSYN-MRP2     v       0.000000019855785</t>
  </si>
  <si>
    <t>PROSYN-MRP20    v       0.000000019855785</t>
  </si>
  <si>
    <t>PROSYN-MRP21    v       0.000000019855785</t>
  </si>
  <si>
    <t>PROSYN-MRP4     v       0.000000019855785</t>
  </si>
  <si>
    <t>PROSYN-MRP49    v       0.000000019855785</t>
  </si>
  <si>
    <t>PROSYN-MRP51    v       0.000000019855785</t>
  </si>
  <si>
    <t>PROSYN-MRP7     v       0.000000019855785</t>
  </si>
  <si>
    <t>PROSYN-MRPL1    v       0.000000019855785</t>
  </si>
  <si>
    <t>PROSYN-MRPL10   v       0.000000019855785</t>
  </si>
  <si>
    <t>PROSYN-MRPL11   v       0.000000019855785</t>
  </si>
  <si>
    <t>PROSYN-MRPL13   v       0.000000019855785</t>
  </si>
  <si>
    <t>PROSYN-MRPL15   v       0.000000019855785</t>
  </si>
  <si>
    <t>PROSYN-MRPL16   v       0.000000019855785</t>
  </si>
  <si>
    <t>PROSYN-MRPL17   v       0.000000019855785</t>
  </si>
  <si>
    <t>PROSYN-MRPL19   v       0.000000019855785</t>
  </si>
  <si>
    <t>PROSYN-MRPL20   v       0.000000019855785</t>
  </si>
  <si>
    <t>PROSYN-MRPL22   v       0.000000019855785</t>
  </si>
  <si>
    <t>PROSYN-MRPL23   v       0.000000019855785</t>
  </si>
  <si>
    <t>PROSYN-MRPL24   v       0.000000019855785</t>
  </si>
  <si>
    <t>PROSYN-MRPL25   v       0.000000019855785</t>
  </si>
  <si>
    <t>PROSYN-MRPL27   v       0.000000019855785</t>
  </si>
  <si>
    <t>PROSYN-MRPL28   v       0.000000019855785</t>
  </si>
  <si>
    <t>PROSYN-MRPL3    v       0.000000019855785</t>
  </si>
  <si>
    <t>PROSYN-MRPL31   v       0.000000019855785</t>
  </si>
  <si>
    <t>PROSYN-MRPL32   v       0.000000019855785</t>
  </si>
  <si>
    <t>PROSYN-MRPL33   v       0.000000019855785</t>
  </si>
  <si>
    <t>PROSYN-MRPL35   v       0.000000019855785</t>
  </si>
  <si>
    <t>PROSYN-MRPL36   v       0.000000019855785</t>
  </si>
  <si>
    <t>PROSYN-MRPL37   v       0.000000019855785</t>
  </si>
  <si>
    <t>PROSYN-MRPL38   v       0.000000019855785</t>
  </si>
  <si>
    <t>PROSYN-MRPL39   v       0.000000019855785</t>
  </si>
  <si>
    <t>PROSYN-MRPL4    v       0.000000019855785</t>
  </si>
  <si>
    <t>PROSYN-MRPL40   v       0.000000019855785</t>
  </si>
  <si>
    <t>PROSYN-MRPL44   v       0.000000019855785</t>
  </si>
  <si>
    <t>PROSYN-MRPL49   v       0.000000019855785</t>
  </si>
  <si>
    <t>PROSYN-MRPL50   v       0.000000019855785</t>
  </si>
  <si>
    <t>PROSYN-MRPL51   v       0.000000019855785</t>
  </si>
  <si>
    <t>PROSYN-MRPL6    v       0.000000019855785</t>
  </si>
  <si>
    <t>PROSYN-MRPL7    v       0.000000019855785</t>
  </si>
  <si>
    <t>PROSYN-MRPL9    v       0.000000019855785</t>
  </si>
  <si>
    <t>PROSYN-MRPS16   v       0.000000019855785</t>
  </si>
  <si>
    <t>PROSYN-MRPS17   v       0.000000019855785</t>
  </si>
  <si>
    <t>PROSYN-MRPS18   v       0.000000019855785</t>
  </si>
  <si>
    <t>PROSYN-MRPS28   v       0.000000019855785</t>
  </si>
  <si>
    <t>PROSYN-MRPS35   v       0.000000019855785</t>
  </si>
  <si>
    <t>PROSYN-MRPS5    v       0.000000019855785</t>
  </si>
  <si>
    <t>PROSYN-MRPS8    v       0.000000019855785</t>
  </si>
  <si>
    <t>PROSYN-MRPS9    v       0.000000019855785</t>
  </si>
  <si>
    <t>PROSYN-MRX14    v       0.000000019855785</t>
  </si>
  <si>
    <t>PROSYN-NAM9     v       0.000000019855785</t>
  </si>
  <si>
    <t>PROSYN-PET123   v       0.000000019855785</t>
  </si>
  <si>
    <t>PROSYN-RML2     v       0.000000019855785</t>
  </si>
  <si>
    <t>PROSYN-RSM10    v       0.000000019855785</t>
  </si>
  <si>
    <t>PROSYN-RSM18    v       0.000000019855785</t>
  </si>
  <si>
    <t>PROSYN-RSM23    v       0.000000019855785</t>
  </si>
  <si>
    <t>PROSYN-RSM24    v       0.000000019855785</t>
  </si>
  <si>
    <t>PROSYN-RSM26    v       0.000000019855785</t>
  </si>
  <si>
    <t>PROSYN-RSM27    v       0.000000019855785</t>
  </si>
  <si>
    <t>PROSYN-RSM28    v       0.000000019855785</t>
  </si>
  <si>
    <t>PROSYN-RSM7     v       0.000000019855785</t>
  </si>
  <si>
    <t>PROSYN-RTC6     v       0.000000019855785</t>
  </si>
  <si>
    <t>PROSYN-SWS2     v       0.000000019855785</t>
  </si>
  <si>
    <t>PROSYN-VAR1     v       0.000000019855785</t>
  </si>
  <si>
    <t>PROSYN-YML6     v       0.000000019855785</t>
  </si>
  <si>
    <t>BIOSYN-BIODILAERO       v       0.386576800000000</t>
  </si>
  <si>
    <t>BIOSYN-PROTTOBIO        v       0.111410335400423</t>
  </si>
  <si>
    <t>BIOSYN-PROTMODELED      v       0.055705167700211</t>
  </si>
  <si>
    <t>BIOSYN-PROTCYT  v       0.052028626631997</t>
  </si>
  <si>
    <t>BIOSYN-PROTMITO v       0.003676541068214</t>
  </si>
  <si>
    <t>BIOSYN-CARB     v       0.126536731750798</t>
  </si>
  <si>
    <t>BIOSYN-CARB1    v       0.006555302226209</t>
  </si>
  <si>
    <t>BIOSYN-CARB2    v       0.005981941781556</t>
  </si>
  <si>
    <t>BIOSYN-CARB3    v       0.018439300724897</t>
  </si>
  <si>
    <t>BIOSYN-CARB4    v       0.386288958491325</t>
  </si>
  <si>
    <t>BIOSYN-CARB5    v       0.101655646265456</t>
  </si>
  <si>
    <t>BIOSYN-CARB6    v       0.009133128148397</t>
  </si>
  <si>
    <t>BIOSYN-RNA      v       0.025956448071223</t>
  </si>
  <si>
    <t>BIOSYN-RNA1     v       0.008499208193628</t>
  </si>
  <si>
    <t>BIOSYN-RNA2     v       0.014835607871962</t>
  </si>
  <si>
    <t>BIOSYN-RNA3     v       0.012999168584674</t>
  </si>
  <si>
    <t>BIOSYN-RNA4     v       0.007776600130243</t>
  </si>
  <si>
    <t>BIOSYN-RNA5     v       0.003893467210683</t>
  </si>
  <si>
    <t>BIOSYN-RNA6     v       0.001297822403561</t>
  </si>
  <si>
    <t>BIOSYN-RNA7     v       0.008958091441610</t>
  </si>
  <si>
    <t>BIOSYN-LIPID    v       0.047562868216165</t>
  </si>
  <si>
    <t>BIOSYN-LIPID1   v       0.039577740966883</t>
  </si>
  <si>
    <t>BIOSYN-LIPID2   v       0.004879540250641</t>
  </si>
  <si>
    <t>BIOSYN-LIPID3   v       0.000184355811264</t>
  </si>
  <si>
    <t>BIOSYN-LIPID4   v       0.000122653470630</t>
  </si>
  <si>
    <t>BIOSYN-LIPID5   v       0.000225264265551</t>
  </si>
  <si>
    <t>BIOSYN-LIPID6   v       0.000470289206087</t>
  </si>
  <si>
    <t>BIOSYN-LIPID7   v       0.000126184647186</t>
  </si>
  <si>
    <t>BIOSYN-LIPID8   v       0.000015827443447</t>
  </si>
  <si>
    <t>BIOSYN-LIPID9   v       0.000097292036783</t>
  </si>
  <si>
    <t>BIOSYN-LIPID10  v       0.008464175703890</t>
  </si>
  <si>
    <t>BIOSYN-LIPID11  v       0.015884156128968</t>
  </si>
  <si>
    <t>BIOSYN-LIPID12  v       0.003836550278240</t>
  </si>
  <si>
    <t>BIOSYN-LIPID13  v       0.002057401619881</t>
  </si>
  <si>
    <t>BIOSYN-LIPID14  v       0.003118136296971</t>
  </si>
  <si>
    <t>BIOSYN-DNA      v       0.004318452979686</t>
  </si>
  <si>
    <t>BIOSYN-DNA1     v       0.002737647910235</t>
  </si>
  <si>
    <t>BIOSYN-DNA2     v       0.004272971760723</t>
  </si>
  <si>
    <t>BIOSYN-DNA3     v       0.004272978682165</t>
  </si>
  <si>
    <t>BIOSYN-DNA4     v       0.002737652916871</t>
  </si>
  <si>
    <t>BIOSYN-METAL    v       0.009782138537696</t>
  </si>
  <si>
    <t>BIOSYN-METAL1   v       0.000496209582493</t>
  </si>
  <si>
    <t>BIOSYN-METAL2   v       0.000044026242750</t>
  </si>
  <si>
    <t>BIOSYN-METAL3   v       0.000256267681630</t>
  </si>
  <si>
    <t>BIOSYN-METAL4   v       0.232924382690641</t>
  </si>
  <si>
    <t>BIOSYN-METAL5   v       0.024543286984868</t>
  </si>
  <si>
    <t>BIOSYN-METAL6   v       0.000036323787937</t>
  </si>
  <si>
    <t>BIOSYN-METAL7   v       0.000608054619413</t>
  </si>
  <si>
    <t>BIOSYN-COFACTOR v       0.000234479513039</t>
  </si>
  <si>
    <t>BIOSYN-COFACTOR1        v       0.000038585833750</t>
  </si>
  <si>
    <t>BIOSYN-COFACTOR2        v       0.000038585584249</t>
  </si>
  <si>
    <t>BIOSYN-COFACTOR3        v       0.000038585805268</t>
  </si>
  <si>
    <t>BIOSYN-COFACTOR4        v       0.000038585827776</t>
  </si>
  <si>
    <t>BIOSYN-COFACTOR5        v       0.000038585601131</t>
  </si>
  <si>
    <t>BIOSYN-COFACTOR6        v       0.000038585675608</t>
  </si>
  <si>
    <t>BIOSYN-COFACTOR7        v       0.000038585925779</t>
  </si>
  <si>
    <t>BIOSYN-COFACTOR8        v       0.000038585555836</t>
  </si>
  <si>
    <t>BIOSYN-COFACTOR9        v       0.000038585644478</t>
  </si>
  <si>
    <t>BIOSYN-COFACTOR10       v       0.000038586004871</t>
  </si>
  <si>
    <t>BIOSYN-COFACTOR11       v       0.000038586011264</t>
  </si>
  <si>
    <t>BIOSYN-COFACTOR12       v       0.000038585456523</t>
  </si>
  <si>
    <t>BIOSYN-SO4      v       0.012047560169361</t>
  </si>
  <si>
    <t>BIOSYN-PI       v       0.040767803980139</t>
  </si>
  <si>
    <t>rxn     kapp_old        kapp_slack_ub   kapp_slack_lb</t>
  </si>
  <si>
    <t>RXN-EX_13BDglucan_e_FWD-SPONT   27141.277792880010000   0.000000000000000       0.000000000000000</t>
  </si>
  <si>
    <t>RXN-EX_13BDglucan_e_REV-SPONT   27141.277792880010000   0.000000000000000       0.000000000000000</t>
  </si>
  <si>
    <t>RXN-EX_crn_e_FWD-SPONT  27141.277792880010000   0.000000000000000       0.000000000000000</t>
  </si>
  <si>
    <t>RXN-EX_crn_e_REV-SPONT  27141.277792880010000   0.000000000000000       0.000000000000000</t>
  </si>
  <si>
    <t>RXN-EX_lac__D_e_FWD-SPONT       27141.277792880010000   0.000000000000000       0.000000000000000</t>
  </si>
  <si>
    <t>RXN-EX_lac__D_e_REV-SPONT       27141.277792880010000   0.000000000000000       0.000000000000000</t>
  </si>
  <si>
    <t>RXN-EX_mev__R_e_FWD-SPONT       27141.277792880010000   0.000000000000000       0.000000000000000</t>
  </si>
  <si>
    <t>RXN-EX_mev__R_e_REV-SPONT       27141.277792880010000   0.000000000000000       0.000000000000000</t>
  </si>
  <si>
    <t>RXN-EX_pnto__R_e_FWD-SPONT      27141.277792880010000   0.000000000000000       0.000000000000000</t>
  </si>
  <si>
    <t>RXN-EX_pnto__R_e_REV-SPONT      27141.277792880010000   0.000000000000000       0.000000000000000</t>
  </si>
  <si>
    <t>RXN-EX_btd_e_FWD-SPONT  27141.277792880010000   0.000000000000000       0.000000000000000</t>
  </si>
  <si>
    <t>RXN-EX_btd_e_REV-SPONT  27141.277792880010000   0.000000000000000       0.000000000000000</t>
  </si>
  <si>
    <t>RXN-EX_3mop_e_FWD-SPONT 27141.277792880010000   0.000000000000000       0.000000000000000</t>
  </si>
  <si>
    <t>RXN-EX_3mop_e_REV-SPONT 27141.277792880010000   0.000000000000000       0.000000000000000</t>
  </si>
  <si>
    <t>RXN-EX_lac__L_e_FWD-SPONT       27141.277792880010000   0.000000000000000       0.000000000000000</t>
  </si>
  <si>
    <t>RXN-EX_lac__L_e_REV-SPONT       27141.277792880010000   0.000000000000000       0.000000000000000</t>
  </si>
  <si>
    <t>RXN-EX_mal__L_e_FWD-SPONT       27141.277792880010000   0.000000000000000       0.000000000000000</t>
  </si>
  <si>
    <t>RXN-EX_mal__L_e_REV-SPONT       27141.277792880010000   0.000000000000000       0.000000000000000</t>
  </si>
  <si>
    <t>RXN-EX_g3pi_e_FWD-SPONT 27141.277792880010000   0.000000000000000       0.000000000000000</t>
  </si>
  <si>
    <t>RXN-EX_g3pi_e_REV-SPONT 27141.277792880010000   0.000000000000000       0.000000000000000</t>
  </si>
  <si>
    <t>RXN-EX_dad_2_e_FWD-SPONT        27141.277792880010000   0.000000000000000       0.000000000000000</t>
  </si>
  <si>
    <t>RXN-EX_dad_2_e_REV-SPONT        27141.277792880010000   0.000000000000000       0.000000000000000</t>
  </si>
  <si>
    <t>RXN-EX_dgsn_e_FWD-SPONT 27141.277792880010000   0.000000000000000       0.000000000000000</t>
  </si>
  <si>
    <t>RXN-EX_dgsn_e_REV-SPONT 27141.277792880010000   0.000000000000000       0.000000000000000</t>
  </si>
  <si>
    <t>RXN-EX_din_e_FWD-SPONT  27141.277792880010000   0.000000000000000       0.000000000000000</t>
  </si>
  <si>
    <t>RXN-EX_din_e_REV-SPONT  27141.277792880010000   0.000000000000000       0.000000000000000</t>
  </si>
  <si>
    <t>RXN-EX_duri_e_FWD-SPONT 27141.277792880010000   0.000000000000000       0.000000000000000</t>
  </si>
  <si>
    <t>RXN-EX_duri_e_REV-SPONT 27141.277792880010000   0.000000000000000       0.000000000000000</t>
  </si>
  <si>
    <t>RXN-EX_3c3hmp_e_FWD-SPONT       27141.277792880010000   0.000000000000000       0.000000000000000</t>
  </si>
  <si>
    <t>RXN-EX_3c3hmp_e_REV-SPONT       27141.277792880010000   0.000000000000000       0.000000000000000</t>
  </si>
  <si>
    <t>RXN-EX_2mbald_e_FWD-SPONT       27141.277792880010000   0.000000000000000       0.000000000000000</t>
  </si>
  <si>
    <t>RXN-EX_2mbald_e_REV-SPONT       27141.277792880010000   0.000000000000000       0.000000000000000</t>
  </si>
  <si>
    <t>RXN-EX_2mbtoh_e_FWD-SPONT       27141.277792880010000   0.000000000000000       0.000000000000000</t>
  </si>
  <si>
    <t>RXN-EX_2mbtoh_e_REV-SPONT       27141.277792880010000   0.000000000000000       0.000000000000000</t>
  </si>
  <si>
    <t>RXN-EX_2mbac_e_FWD-SPONT        27141.277792880010000   0.000000000000000       0.000000000000000</t>
  </si>
  <si>
    <t>RXN-EX_2mbac_e_REV-SPONT        27141.277792880010000   0.000000000000000       0.000000000000000</t>
  </si>
  <si>
    <t>RXN-EX_akg_e_FWD-SPONT  27141.277792880010000   0.000000000000000       0.000000000000000</t>
  </si>
  <si>
    <t>RXN-EX_akg_e_REV-SPONT  27141.277792880010000   0.000000000000000       0.000000000000000</t>
  </si>
  <si>
    <t>RXN-EX_2phetoh_e_FWD-SPONT      27141.277792880010000   0.000000000000000       0.000000000000000</t>
  </si>
  <si>
    <t>RXN-EX_2phetoh_e_REV-SPONT      27141.277792880010000   0.000000000000000       0.000000000000000</t>
  </si>
  <si>
    <t>RXN-EX_3mbald_e_FWD-SPONT       27141.277792880010000   0.000000000000000       0.000000000000000</t>
  </si>
  <si>
    <t>RXN-EX_3mbald_e_REV-SPONT       27141.277792880010000   0.000000000000000       0.000000000000000</t>
  </si>
  <si>
    <t>RXN-EX_4abz_e_FWD-SPONT 27141.277792880010000   0.000000000000000       0.000000000000000</t>
  </si>
  <si>
    <t>RXN-EX_4abz_e_REV-SPONT 27141.277792880010000   0.000000000000000       0.000000000000000</t>
  </si>
  <si>
    <t>RXN-EX_5aop_e_FWD-SPONT 27141.277792880010000   0.000000000000000       0.000000000000000</t>
  </si>
  <si>
    <t>RXN-EX_5aop_e_REV-SPONT 27141.277792880010000   0.000000000000000       0.000000000000000</t>
  </si>
  <si>
    <t>RXN-EX_5fthf_e_FWD-SPONT        27141.277792880010000   0.000000000000000       0.000000000000000</t>
  </si>
  <si>
    <t>RXN-EX_5fthf_e_REV-SPONT        27141.277792880010000   0.000000000000000       0.000000000000000</t>
  </si>
  <si>
    <t>RXN-EX_dann_e_FWD-SPONT 27141.277792880010000   0.000000000000000       0.000000000000000</t>
  </si>
  <si>
    <t>RXN-EX_dann_e_REV-SPONT 27141.277792880010000   0.000000000000000       0.000000000000000</t>
  </si>
  <si>
    <t>RXN-EX_8aonn_e_FWD-SPONT        27141.277792880010000   0.000000000000000       0.000000000000000</t>
  </si>
  <si>
    <t>RXN-EX_8aonn_e_REV-SPONT        27141.277792880010000   0.000000000000000       0.000000000000000</t>
  </si>
  <si>
    <t>RXN-EX_xan_e_FWD-SPONT  27141.277792880010000   0.000000000000000       0.000000000000000</t>
  </si>
  <si>
    <t>RXN-EX_xan_e_REV-SPONT  27141.277792880010000   0.000000000000000       0.000000000000000</t>
  </si>
  <si>
    <t>RXN-EX_acald_e_FWD-SPONT        27141.277792880010000   0.000000000000000       0.000000000000000</t>
  </si>
  <si>
    <t>RXN-EX_acald_e_REV-SPONT        27141.277792880010000   0.000000000000000       0.000000000000000</t>
  </si>
  <si>
    <t>RXN-EX_ac_e_FWD-SPONT   27141.277792880010000   0.000000000000000       0.000000000000000</t>
  </si>
  <si>
    <t>RXN-EX_ac_e_REV-SPONT   27141.277792880010000   0.000000000000000       0.000000000000000</t>
  </si>
  <si>
    <t>RXN-EX_ade_e_FWD-SPONT  27141.277792880010000   0.000000000000000       0.000000000000000</t>
  </si>
  <si>
    <t>RXN-EX_ade_e_REV-SPONT  27141.277792880010000   0.000000000000000       0.000000000000000</t>
  </si>
  <si>
    <t>RXN-EX_pap_e_FWD-SPONT  27141.277792880010000   0.000000000000000       0.000000000000000</t>
  </si>
  <si>
    <t>RXN-EX_pap_e_REV-SPONT  27141.277792880010000   0.000000000000000       0.000000000000000</t>
  </si>
  <si>
    <t>RXN-EX_adn_e_FWD-SPONT  27141.277792880010000   0.000000000000000       0.000000000000000</t>
  </si>
  <si>
    <t>RXN-EX_adn_e_REV-SPONT  27141.277792880010000   0.000000000000000       0.000000000000000</t>
  </si>
  <si>
    <t>RXN-EX_alltt_e_FWD-SPONT        27141.277792880010000   0.000000000000000       0.000000000000000</t>
  </si>
  <si>
    <t>RXN-EX_alltt_e_REV-SPONT        27141.277792880010000   0.000000000000000       0.000000000000000</t>
  </si>
  <si>
    <t>RXN-EX_alltn_e_FWD-SPONT        27141.277792880010000   0.000000000000000       0.000000000000000</t>
  </si>
  <si>
    <t>RXN-EX_alltn_e_REV-SPONT        27141.277792880010000   0.000000000000000       0.000000000000000</t>
  </si>
  <si>
    <t>RXN-EX_tre_e_FWD-SPONT  27141.277792880010000   0.000000000000000       0.000000000000000</t>
  </si>
  <si>
    <t>RXN-EX_tre_e_REV-SPONT  27141.277792880010000   0.000000000000000       0.000000000000000</t>
  </si>
  <si>
    <t>RXN-EX_gam6p_e_FWD-SPONT        27141.277792880010000   0.000000000000000       0.000000000000000</t>
  </si>
  <si>
    <t>RXN-EX_gam6p_e_REV-SPONT        27141.277792880010000   0.000000000000000       0.000000000000000</t>
  </si>
  <si>
    <t>RXN-EX_nh4_e_FWD-SPONT  27141.277792880010000   0.000000000000000       0.000000000000000</t>
  </si>
  <si>
    <t>RXN-EX_nh4_e_REV-SPONT  27141.277792880010000   0.000000000000000       0.000000000000000</t>
  </si>
  <si>
    <t>RXN-EX_hco3_e_FWD-SPONT 27141.277792880010000   0.000000000000000       0.000000000000000</t>
  </si>
  <si>
    <t>RXN-EX_hco3_e_REV-SPONT 27141.277792880010000   0.000000000000000       0.000000000000000</t>
  </si>
  <si>
    <t>RXN-EX_co2_e_FWD-SPONT  27141.277792880010000   0.000000000000000       0.000000000000000</t>
  </si>
  <si>
    <t>RXN-EX_co2_e_REV-SPONT  27141.277792880010000   0.000000000000000       0.000000000000000</t>
  </si>
  <si>
    <t>RXN-EX_chol_e_FWD-SPONT 27141.277792880010000   0.000000000000000       0.000000000000000</t>
  </si>
  <si>
    <t>RXN-EX_chol_e_REV-SPONT 27141.277792880010000   0.000000000000000       0.000000000000000</t>
  </si>
  <si>
    <t>RXN-EX_cit_e_FWD-SPONT  27141.277792880010000   0.000000000000000       0.000000000000000</t>
  </si>
  <si>
    <t>RXN-EX_cit_e_REV-SPONT  27141.277792880010000   0.000000000000000       0.000000000000000</t>
  </si>
  <si>
    <t>RXN-EX_cytd_e_FWD-SPONT 27141.277792880010000   0.000000000000000       0.000000000000000</t>
  </si>
  <si>
    <t>RXN-EX_cytd_e_REV-SPONT 27141.277792880010000   0.000000000000000       0.000000000000000</t>
  </si>
  <si>
    <t>RXN-EX_csn_e_FWD-SPONT  27141.277792880010000   0.000000000000000       0.000000000000000</t>
  </si>
  <si>
    <t>RXN-EX_csn_e_REV-SPONT  27141.277792880010000   0.000000000000000       0.000000000000000</t>
  </si>
  <si>
    <t>RXN-EX_arab__D_e_FWD-SPONT      27141.277792880010000   0.000000000000000       0.000000000000000</t>
  </si>
  <si>
    <t>RXN-EX_arab__D_e_REV-SPONT      27141.277792880010000   0.000000000000000       0.000000000000000</t>
  </si>
  <si>
    <t>RXN-EX_fru_e_FWD-SPONT  27141.277792880010000   0.000000000000000       0.000000000000000</t>
  </si>
  <si>
    <t>RXN-EX_fru_e_REV-SPONT  27141.277792880010000   0.000000000000000       0.000000000000000</t>
  </si>
  <si>
    <t>RXN-EX_gal_e_FWD-SPONT  27141.277792880010000   0.000000000000000       0.000000000000000</t>
  </si>
  <si>
    <t>RXN-EX_gal_e_REV-SPONT  27141.277792880010000   0.000000000000000       0.000000000000000</t>
  </si>
  <si>
    <t>RXN-EX_galur_e_FWD-SPONT        27141.277792880010000   0.000000000000000       0.000000000000000</t>
  </si>
  <si>
    <t>RXN-EX_galur_e_REV-SPONT        27141.277792880010000   0.000000000000000       0.000000000000000</t>
  </si>
  <si>
    <t>RXN-EX_sbt__D_e_FWD-SPONT       27141.277792880010000   0.000000000000000       0.000000000000000</t>
  </si>
  <si>
    <t>RXN-EX_sbt__D_e_REV-SPONT       27141.277792880010000   0.000000000000000       0.000000000000000</t>
  </si>
  <si>
    <t>RXN-EX_glc__D_e_FWD-SPONT       27141.277792880010000   0.000000000000000       0.000000000000000</t>
  </si>
  <si>
    <t>RXN-EX_glc__D_e_REV-SPONT       27141.277792880010000   0.000000000000000       0.000000000000000</t>
  </si>
  <si>
    <t>RXN-EX_man_e_FWD-SPONT  27141.277792880010000   0.000000000000000       0.000000000000000</t>
  </si>
  <si>
    <t>RXN-EX_man_e_REV-SPONT  27141.277792880010000   0.000000000000000       0.000000000000000</t>
  </si>
  <si>
    <t>RXN-EX_rib__D_e_FWD-SPONT       27141.277792880010000   0.000000000000000       0.000000000000000</t>
  </si>
  <si>
    <t>RXN-EX_rib__D_e_REV-SPONT       27141.277792880010000   0.000000000000000       0.000000000000000</t>
  </si>
  <si>
    <t>RXN-EX_xyl__D_e_FWD-SPONT       27141.277792880010000   0.000000000000000       0.000000000000000</t>
  </si>
  <si>
    <t>RXN-EX_xyl__D_e_REV-SPONT       27141.277792880010000   0.000000000000000       0.000000000000000</t>
  </si>
  <si>
    <t>RXN-EX_dca_e_FWD-SPONT  27141.277792880010000   0.000000000000000       0.000000000000000</t>
  </si>
  <si>
    <t>RXN-EX_dca_e_REV-SPONT  27141.277792880010000   0.000000000000000       0.000000000000000</t>
  </si>
  <si>
    <t>RXN-EX_dcyt_e_FWD-SPONT 27141.277792880010000   0.000000000000000       0.000000000000000</t>
  </si>
  <si>
    <t>RXN-EX_dcyt_e_REV-SPONT 27141.277792880010000   0.000000000000000       0.000000000000000</t>
  </si>
  <si>
    <t>RXN-EX_dttp_e_FWD-SPONT 27141.277792880010000   0.000000000000000       0.000000000000000</t>
  </si>
  <si>
    <t>RXN-EX_dttp_e_REV-SPONT 27141.277792880010000   0.000000000000000       0.000000000000000</t>
  </si>
  <si>
    <t>RXN-EX_epist_e_FWD-SPONT        27141.277792880010000   0.000000000000000       0.000000000000000</t>
  </si>
  <si>
    <t>RXN-EX_epist_e_REV-SPONT        27141.277792880010000   0.000000000000000       0.000000000000000</t>
  </si>
  <si>
    <t>RXN-EX_ergst_e_FWD-SPONT        27141.277792880010000   0.000000000000000       0.000000000000000</t>
  </si>
  <si>
    <t>RXN-EX_ergst_e_REV-SPONT        27141.277792880010000   0.000000000000000       0.000000000000000</t>
  </si>
  <si>
    <t>RXN-EX_etoh_e_FWD-SPONT 27141.277792880010000   0.000000000000000       0.000000000000000</t>
  </si>
  <si>
    <t>RXN-EX_etoh_e_REV-SPONT 27141.277792880010000   0.000000000000000       0.000000000000000</t>
  </si>
  <si>
    <t>RXN-EX_etha_e_FWD-SPONT 27141.277792880010000   0.000000000000000       0.000000000000000</t>
  </si>
  <si>
    <t>RXN-EX_etha_e_REV-SPONT 27141.277792880010000   0.000000000000000       0.000000000000000</t>
  </si>
  <si>
    <t>RXN-EX_etac_e_FWD-SPONT 27141.277792880010000   0.000000000000000       0.000000000000000</t>
  </si>
  <si>
    <t>RXN-EX_etac_e_REV-SPONT 27141.277792880010000   0.000000000000000       0.000000000000000</t>
  </si>
  <si>
    <t>RXN-EX_fecost_e_FWD-SPONT       27141.277792880010000   0.000000000000000       0.000000000000000</t>
  </si>
  <si>
    <t>RXN-EX_fecost_e_REV-SPONT       27141.277792880010000   0.000000000000000       0.000000000000000</t>
  </si>
  <si>
    <t>RXN-EX_fmn_e_FWD-SPONT  27141.277792880010000   0.000000000000000       0.000000000000000</t>
  </si>
  <si>
    <t>RXN-EX_fmn_e_REV-SPONT  27141.277792880010000   0.000000000000000       0.000000000000000</t>
  </si>
  <si>
    <t>RXN-EX_fol_e_FWD-SPONT  27141.277792880010000   0.000000000000000       0.000000000000000</t>
  </si>
  <si>
    <t>RXN-EX_fol_e_REV-SPONT  27141.277792880010000   0.000000000000000       0.000000000000000</t>
  </si>
  <si>
    <t>RXN-EX_for_e_FWD-SPONT  27141.277792880010000   0.000000000000000       0.000000000000000</t>
  </si>
  <si>
    <t>RXN-EX_for_e_REV-SPONT  27141.277792880010000   0.000000000000000       0.000000000000000</t>
  </si>
  <si>
    <t>RXN-EX_fum_e_FWD-SPONT  27141.277792880010000   0.000000000000000       0.000000000000000</t>
  </si>
  <si>
    <t>RXN-EX_fum_e_REV-SPONT  27141.277792880010000   0.000000000000000       0.000000000000000</t>
  </si>
  <si>
    <t>RXN-EX_4abut_e_FWD-SPONT        27141.277792880010000   0.000000000000000       0.000000000000000</t>
  </si>
  <si>
    <t>RXN-EX_4abut_e_REV-SPONT        27141.277792880010000   0.000000000000000       0.000000000000000</t>
  </si>
  <si>
    <t>RXN-EX_gthox_e_FWD-SPONT        27141.277792880010000   0.000000000000000       0.000000000000000</t>
  </si>
  <si>
    <t>RXN-EX_gthox_e_REV-SPONT        27141.277792880010000   0.000000000000000       0.000000000000000</t>
  </si>
  <si>
    <t>RXN-EX_gthrd_e_FWD-SPONT        27141.277792880010000   0.000000000000000       0.000000000000000</t>
  </si>
  <si>
    <t>RXN-EX_gthrd_e_REV-SPONT        27141.277792880010000   0.000000000000000       0.000000000000000</t>
  </si>
  <si>
    <t>RXN-EX_glyc_e_FWD-SPONT 27141.277792880010000   0.000000000000000       0.000000000000000</t>
  </si>
  <si>
    <t>RXN-EX_glyc_e_REV-SPONT 27141.277792880010000   0.000000000000000       0.000000000000000</t>
  </si>
  <si>
    <t>RXN-EX_gly_e_FWD-SPONT  27141.277792880010000   0.000000000000000       0.000000000000000</t>
  </si>
  <si>
    <t>RXN-EX_gly_e_REV-SPONT  27141.277792880010000   0.000000000000000       0.000000000000000</t>
  </si>
  <si>
    <t>RXN-EX_gcald_e_FWD-SPONT        27141.277792880010000   0.000000000000000       0.000000000000000</t>
  </si>
  <si>
    <t>RXN-EX_gcald_e_REV-SPONT        27141.277792880010000   0.000000000000000       0.000000000000000</t>
  </si>
  <si>
    <t>RXN-EX_glx_e_FWD-SPONT  27141.277792880010000   0.000000000000000       0.000000000000000</t>
  </si>
  <si>
    <t>RXN-EX_glx_e_REV-SPONT  27141.277792880010000   0.000000000000000       0.000000000000000</t>
  </si>
  <si>
    <t>RXN-EX_gua_e_FWD-SPONT  27141.277792880010000   0.000000000000000       0.000000000000000</t>
  </si>
  <si>
    <t>RXN-EX_gua_e_REV-SPONT  27141.277792880010000   0.000000000000000       0.000000000000000</t>
  </si>
  <si>
    <t>RXN-EX_gsn_e_FWD-SPONT  27141.277792880010000   0.000000000000000       0.000000000000000</t>
  </si>
  <si>
    <t>RXN-EX_gsn_e_REV-SPONT  27141.277792880010000   0.000000000000000       0.000000000000000</t>
  </si>
  <si>
    <t>RXN-EX_hxdcal_e_FWD-SPONT       27141.277792880010000   0.000000000000000       0.000000000000000</t>
  </si>
  <si>
    <t>RXN-EX_hxdcal_e_REV-SPONT       27141.277792880010000   0.000000000000000       0.000000000000000</t>
  </si>
  <si>
    <t>RXN-EX_hxan_e_FWD-SPONT 27141.277792880010000   0.000000000000000       0.000000000000000</t>
  </si>
  <si>
    <t>RXN-EX_hxan_e_REV-SPONT 27141.277792880010000   0.000000000000000       0.000000000000000</t>
  </si>
  <si>
    <t>RXN-EX_id3acald_e_FWD-SPONT     27141.277792880010000   0.000000000000000       0.000000000000000</t>
  </si>
  <si>
    <t>RXN-EX_id3acald_e_REV-SPONT     27141.277792880010000   0.000000000000000       0.000000000000000</t>
  </si>
  <si>
    <t>RXN-EX_ins_e_FWD-SPONT  27141.277792880010000   0.000000000000000       0.000000000000000</t>
  </si>
  <si>
    <t>RXN-EX_ins_e_REV-SPONT  27141.277792880010000   0.000000000000000       0.000000000000000</t>
  </si>
  <si>
    <t>RXN-EX_fe2_e_FWD-SPONT  27141.277792880010000   0.000000000000000       0.000000000000000</t>
  </si>
  <si>
    <t>RXN-EX_fe2_e_REV-SPONT  27141.277792880010000   0.000000000000000       0.000000000000000</t>
  </si>
  <si>
    <t>RXN-EX_iamac_e_FWD-SPONT        27141.277792880010000   0.000000000000000       0.000000000000000</t>
  </si>
  <si>
    <t>RXN-EX_iamac_e_REV-SPONT        27141.277792880010000   0.000000000000000       0.000000000000000</t>
  </si>
  <si>
    <t>RXN-EX_iamoh_e_FWD-SPONT        27141.277792880010000   0.000000000000000       0.000000000000000</t>
  </si>
  <si>
    <t>RXN-EX_iamoh_e_REV-SPONT        27141.277792880010000   0.000000000000000       0.000000000000000</t>
  </si>
  <si>
    <t>RXN-EX_ibutoh_e_FWD-SPONT       27141.277792880010000   0.000000000000000       0.000000000000000</t>
  </si>
  <si>
    <t>RXN-EX_ibutoh_e_REV-SPONT       27141.277792880010000   0.000000000000000       0.000000000000000</t>
  </si>
  <si>
    <t>RXN-EX_ibutac_e_FWD-SPONT       27141.277792880010000   0.000000000000000       0.000000000000000</t>
  </si>
  <si>
    <t>RXN-EX_ibutac_e_REV-SPONT       27141.277792880010000   0.000000000000000       0.000000000000000</t>
  </si>
  <si>
    <t>RXN-EX_ibtald_e_FWD-SPONT       27141.277792880010000   0.000000000000000       0.000000000000000</t>
  </si>
  <si>
    <t>RXN-EX_ibtald_e_REV-SPONT       27141.277792880010000   0.000000000000000       0.000000000000000</t>
  </si>
  <si>
    <t>RXN-EX_ala__L_e_FWD-SPONT       27141.277792880010000   0.000000000000000       0.000000000000000</t>
  </si>
  <si>
    <t>RXN-EX_ala__L_e_REV-SPONT       27141.277792880010000   0.000000000000000       0.000000000000000</t>
  </si>
  <si>
    <t>RXN-EX_abt__L_e_FWD-SPONT       27141.277792880010000   0.000000000000000       0.000000000000000</t>
  </si>
  <si>
    <t>RXN-EX_abt__L_e_REV-SPONT       27141.277792880010000   0.000000000000000       0.000000000000000</t>
  </si>
  <si>
    <t>RXN-EX_arab__L_e_FWD-SPONT      27141.277792880010000   0.000000000000000       0.000000000000000</t>
  </si>
  <si>
    <t>RXN-EX_arab__L_e_REV-SPONT      27141.277792880010000   0.000000000000000       0.000000000000000</t>
  </si>
  <si>
    <t>RXN-EX_arg__L_e_FWD-SPONT       27141.277792880010000   0.000000000000000       0.000000000000000</t>
  </si>
  <si>
    <t>RXN-EX_arg__L_e_REV-SPONT       27141.277792880010000   0.000000000000000       0.000000000000000</t>
  </si>
  <si>
    <t>RXN-EX_asn__L_e_FWD-SPONT       27141.277792880010000   0.000000000000000       0.000000000000000</t>
  </si>
  <si>
    <t>RXN-EX_asn__L_e_REV-SPONT       27141.277792880010000   0.000000000000000       0.000000000000000</t>
  </si>
  <si>
    <t>RXN-EX_asp__L_e_FWD-SPONT       27141.277792880010000   0.000000000000000       0.000000000000000</t>
  </si>
  <si>
    <t>RXN-EX_asp__L_e_REV-SPONT       27141.277792880010000   0.000000000000000       0.000000000000000</t>
  </si>
  <si>
    <t>RXN-EX_cys__L_e_FWD-SPONT       27141.277792880010000   0.000000000000000       0.000000000000000</t>
  </si>
  <si>
    <t>RXN-EX_cys__L_e_REV-SPONT       27141.277792880010000   0.000000000000000       0.000000000000000</t>
  </si>
  <si>
    <t>RXN-EX_sbt__L_e_FWD-SPONT       27141.277792880010000   0.000000000000000       0.000000000000000</t>
  </si>
  <si>
    <t>RXN-EX_sbt__L_e_REV-SPONT       27141.277792880010000   0.000000000000000       0.000000000000000</t>
  </si>
  <si>
    <t>RXN-EX_glu__L_e_FWD-SPONT       27141.277792880010000   0.000000000000000       0.000000000000000</t>
  </si>
  <si>
    <t>RXN-EX_glu__L_e_REV-SPONT       27141.277792880010000   0.000000000000000       0.000000000000000</t>
  </si>
  <si>
    <t>RXN-EX_gln__L_e_FWD-SPONT       27141.277792880010000   0.000000000000000       0.000000000000000</t>
  </si>
  <si>
    <t>RXN-EX_gln__L_e_REV-SPONT       27141.277792880010000   0.000000000000000       0.000000000000000</t>
  </si>
  <si>
    <t>RXN-EX_his__L_e_FWD-SPONT       27141.277792880010000   0.000000000000000       0.000000000000000</t>
  </si>
  <si>
    <t>RXN-EX_his__L_e_REV-SPONT       27141.277792880010000   0.000000000000000       0.000000000000000</t>
  </si>
  <si>
    <t>RXN-EX_hom__L_e_FWD-SPONT       27141.277792880010000   0.000000000000000       0.000000000000000</t>
  </si>
  <si>
    <t>RXN-EX_hom__L_e_REV-SPONT       27141.277792880010000   0.000000000000000       0.000000000000000</t>
  </si>
  <si>
    <t>RXN-EX_ile__L_e_FWD-SPONT       27141.277792880010000   0.000000000000000       0.000000000000000</t>
  </si>
  <si>
    <t>RXN-EX_ile__L_e_REV-SPONT       27141.277792880010000   0.000000000000000       0.000000000000000</t>
  </si>
  <si>
    <t>RXN-EX_leu__L_e_FWD-SPONT       27141.277792880010000   0.000000000000000       0.000000000000000</t>
  </si>
  <si>
    <t>RXN-EX_leu__L_e_REV-SPONT       27141.277792880010000   0.000000000000000       0.000000000000000</t>
  </si>
  <si>
    <t>RXN-EX_lys__L_e_FWD-SPONT       27141.277792880010000   0.000000000000000       0.000000000000000</t>
  </si>
  <si>
    <t>RXN-EX_lys__L_e_REV-SPONT       27141.277792880010000   0.000000000000000       0.000000000000000</t>
  </si>
  <si>
    <t>RXN-EX_met__L_e_FWD-SPONT       27141.277792880010000   0.000000000000000       0.000000000000000</t>
  </si>
  <si>
    <t>RXN-EX_met__L_e_REV-SPONT       27141.277792880010000   0.000000000000000       0.000000000000000</t>
  </si>
  <si>
    <t>RXN-EX_phe__L_e_FWD-SPONT       27141.277792880010000   0.000000000000000       0.000000000000000</t>
  </si>
  <si>
    <t>RXN-EX_phe__L_e_REV-SPONT       27141.277792880010000   0.000000000000000       0.000000000000000</t>
  </si>
  <si>
    <t>RXN-EX_pro__L_e_FWD-SPONT       27141.277792880010000   0.000000000000000       0.000000000000000</t>
  </si>
  <si>
    <t>RXN-EX_pro__L_e_REV-SPONT       27141.277792880010000   0.000000000000000       0.000000000000000</t>
  </si>
  <si>
    <t>RXN-EX_ser__L_e_FWD-SPONT       27141.277792880010000   0.000000000000000       0.000000000000000</t>
  </si>
  <si>
    <t>RXN-EX_ser__L_e_REV-SPONT       27141.277792880010000   0.000000000000000       0.000000000000000</t>
  </si>
  <si>
    <t>RXN-EX_srb__L_e_FWD-SPONT       27141.277792880010000   0.000000000000000       0.000000000000000</t>
  </si>
  <si>
    <t>RXN-EX_srb__L_e_REV-SPONT       27141.277792880010000   0.000000000000000       0.000000000000000</t>
  </si>
  <si>
    <t>RXN-EX_thr__L_e_FWD-SPONT       27141.277792880010000   0.000000000000000       0.000000000000000</t>
  </si>
  <si>
    <t>RXN-EX_thr__L_e_REV-SPONT       27141.277792880010000   0.000000000000000       0.000000000000000</t>
  </si>
  <si>
    <t>RXN-EX_trp__L_e_FWD-SPONT       27141.277792880010000   0.000000000000000       0.000000000000000</t>
  </si>
  <si>
    <t>RXN-EX_trp__L_e_REV-SPONT       27141.277792880010000   0.000000000000000       0.000000000000000</t>
  </si>
  <si>
    <t>RXN-EX_tyr__L_e_FWD-SPONT       27141.277792880010000   0.000000000000000       0.000000000000000</t>
  </si>
  <si>
    <t>RXN-EX_tyr__L_e_REV-SPONT       27141.277792880010000   0.000000000000000       0.000000000000000</t>
  </si>
  <si>
    <t>RXN-EX_val__L_e_FWD-SPONT       27141.277792880010000   0.000000000000000       0.000000000000000</t>
  </si>
  <si>
    <t>RXN-EX_val__L_e_REV-SPONT       27141.277792880010000   0.000000000000000       0.000000000000000</t>
  </si>
  <si>
    <t>RXN-EX_lanost_e_FWD-SPONT       27141.277792880010000   0.000000000000000       0.000000000000000</t>
  </si>
  <si>
    <t>RXN-EX_lanost_e_REV-SPONT       27141.277792880010000   0.000000000000000       0.000000000000000</t>
  </si>
  <si>
    <t>RXN-EX_ddca_e_FWD-SPONT 27141.277792880010000   0.000000000000000       0.000000000000000</t>
  </si>
  <si>
    <t>RXN-EX_ddca_e_REV-SPONT 27141.277792880010000   0.000000000000000       0.000000000000000</t>
  </si>
  <si>
    <t>RXN-EX_malt_e_FWD-SPONT 27141.277792880010000   0.000000000000000       0.000000000000000</t>
  </si>
  <si>
    <t>RXN-EX_malt_e_REV-SPONT 27141.277792880010000   0.000000000000000       0.000000000000000</t>
  </si>
  <si>
    <t>RXN-EX_inost_e_FWD-SPONT        27141.277792880010000   0.000000000000000       0.000000000000000</t>
  </si>
  <si>
    <t>RXN-EX_inost_e_REV-SPONT        27141.277792880010000   0.000000000000000       0.000000000000000</t>
  </si>
  <si>
    <t>RXN-EX_Nfortyr2_e_FWD-SPONT     27141.277792880010000   0.000000000000000       0.000000000000000</t>
  </si>
  <si>
    <t>RXN-EX_Nfortyr2_e_REV-SPONT     27141.277792880010000   0.000000000000000       0.000000000000000</t>
  </si>
  <si>
    <t>RXN-EX_nac_e_FWD-SPONT  27141.277792880010000   0.000000000000000       0.000000000000000</t>
  </si>
  <si>
    <t>RXN-EX_nac_e_REV-SPONT  27141.277792880010000   0.000000000000000       0.000000000000000</t>
  </si>
  <si>
    <t>RXN-EX_nmn_e_FWD-SPONT  27141.277792880010000   0.000000000000000       0.000000000000000</t>
  </si>
  <si>
    <t>RXN-EX_nmn_e_REV-SPONT  27141.277792880010000   0.000000000000000       0.000000000000000</t>
  </si>
  <si>
    <t>RXN-EX_octa_e_FWD-SPONT 27141.277792880010000   0.000000000000000       0.000000000000000</t>
  </si>
  <si>
    <t>RXN-EX_octa_e_REV-SPONT 27141.277792880010000   0.000000000000000       0.000000000000000</t>
  </si>
  <si>
    <t>RXN-EX_orn_e_FWD-SPONT  27141.277792880010000   0.000000000000000       0.000000000000000</t>
  </si>
  <si>
    <t>RXN-EX_orn_e_REV-SPONT  27141.277792880010000   0.000000000000000       0.000000000000000</t>
  </si>
  <si>
    <t>RXN-EX_oaa_e_FWD-SPONT  27141.277792880010000   0.000000000000000       0.000000000000000</t>
  </si>
  <si>
    <t>RXN-EX_oaa_e_REV-SPONT  27141.277792880010000   0.000000000000000       0.000000000000000</t>
  </si>
  <si>
    <t>RXN-EX_o2_e_FWD-SPONT   27141.277792880010000   0.000000000000000       0.000000000000000</t>
  </si>
  <si>
    <t>RXN-EX_o2_e_REV-SPONT   27141.277792880010000   0.000000000000000       0.000000000000000</t>
  </si>
  <si>
    <t>RXN-EX_hdca_e_FWD-SPONT 27141.277792880010000   0.000000000000000       0.000000000000000</t>
  </si>
  <si>
    <t>RXN-EX_hdca_e_REV-SPONT 27141.277792880010000   0.000000000000000       0.000000000000000</t>
  </si>
  <si>
    <t>RXN-EX_hdcea_e_FWD-SPONT        27141.277792880010000   0.000000000000000       0.000000000000000</t>
  </si>
  <si>
    <t>RXN-EX_hdcea_e_REV-SPONT        27141.277792880010000   0.000000000000000       0.000000000000000</t>
  </si>
  <si>
    <t>RXN-EX_pectin_e_FWD-SPONT       27141.277792880010000   0.000000000000000       0.000000000000000</t>
  </si>
  <si>
    <t>RXN-EX_pectin_e_REV-SPONT       27141.277792880010000   0.000000000000000       0.000000000000000</t>
  </si>
  <si>
    <t>RXN-EX_pheac_e_FWD-SPONT        27141.277792880010000   0.000000000000000       0.000000000000000</t>
  </si>
  <si>
    <t>RXN-EX_pheac_e_REV-SPONT        27141.277792880010000   0.000000000000000       0.000000000000000</t>
  </si>
  <si>
    <t>RXN-EX_pacald_e_FWD-SPONT       27141.277792880010000   0.000000000000000       0.000000000000000</t>
  </si>
  <si>
    <t>RXN-EX_pacald_e_REV-SPONT       27141.277792880010000   0.000000000000000       0.000000000000000</t>
  </si>
  <si>
    <t>RXN-EX_pi_e_FWD-SPONT   27141.277792880010000   0.000000000000000       0.000000000000000</t>
  </si>
  <si>
    <t>RXN-EX_pi_e_REV-SPONT   27141.277792880010000   0.000000000000000       0.000000000000000</t>
  </si>
  <si>
    <t>RXN-EX_ptrc_e_FWD-SPONT 27141.277792880010000   0.000000000000000       0.000000000000000</t>
  </si>
  <si>
    <t>RXN-EX_ptrc_e_REV-SPONT 27141.277792880010000   0.000000000000000       0.000000000000000</t>
  </si>
  <si>
    <t>RXN-EX_pydxn_e_FWD-SPONT        27141.277792880010000   0.000000000000000       0.000000000000000</t>
  </si>
  <si>
    <t>RXN-EX_pydxn_e_REV-SPONT        27141.277792880010000   0.000000000000000       0.000000000000000</t>
  </si>
  <si>
    <t>RXN-EX_pyr_e_FWD-SPONT  27141.277792880010000   0.000000000000000       0.000000000000000</t>
  </si>
  <si>
    <t>RXN-EX_pyr_e_REV-SPONT  27141.277792880010000   0.000000000000000       0.000000000000000</t>
  </si>
  <si>
    <t>RXN-EX_ribflv_e_FWD-SPONT       27141.277792880010000   0.000000000000000       0.000000000000000</t>
  </si>
  <si>
    <t>RXN-EX_ribflv_e_REV-SPONT       27141.277792880010000   0.000000000000000       0.000000000000000</t>
  </si>
  <si>
    <t>RXN-EX_amet_e_FWD-SPONT 27141.277792880010000   0.000000000000000       0.000000000000000</t>
  </si>
  <si>
    <t>RXN-EX_amet_e_REV-SPONT 27141.277792880010000   0.000000000000000       0.000000000000000</t>
  </si>
  <si>
    <t>RXN-EX_mmet_e_FWD-SPONT 27141.277792880010000   0.000000000000000       0.000000000000000</t>
  </si>
  <si>
    <t>RXN-EX_mmet_e_REV-SPONT 27141.277792880010000   0.000000000000000       0.000000000000000</t>
  </si>
  <si>
    <t>RXN-EX_g3pc_e_FWD-SPONT 27141.277792880010000   0.000000000000000       0.000000000000000</t>
  </si>
  <si>
    <t>RXN-EX_g3pc_e_REV-SPONT 27141.277792880010000   0.000000000000000       0.000000000000000</t>
  </si>
  <si>
    <t>RXN-EX_na1_e_FWD-SPONT  27141.277792880010000   0.000000000000000       0.000000000000000</t>
  </si>
  <si>
    <t>RXN-EX_na1_e_REV-SPONT  27141.277792880010000   0.000000000000000       0.000000000000000</t>
  </si>
  <si>
    <t>RXN-EX_spmd_e_FWD-SPONT 27141.277792880010000   0.000000000000000       0.000000000000000</t>
  </si>
  <si>
    <t>RXN-EX_spmd_e_REV-SPONT 27141.277792880010000   0.000000000000000       0.000000000000000</t>
  </si>
  <si>
    <t>RXN-EX_sprm_e_FWD-SPONT 27141.277792880010000   0.000000000000000       0.000000000000000</t>
  </si>
  <si>
    <t>RXN-EX_sprm_e_REV-SPONT 27141.277792880010000   0.000000000000000       0.000000000000000</t>
  </si>
  <si>
    <t>RXN-EX_ocdca_e_FWD-SPONT        27141.277792880010000   0.000000000000000       0.000000000000000</t>
  </si>
  <si>
    <t>RXN-EX_ocdca_e_REV-SPONT        27141.277792880010000   0.000000000000000       0.000000000000000</t>
  </si>
  <si>
    <t>RXN-EX_succ_e_FWD-SPONT 27141.277792880010000   0.000000000000000       0.000000000000000</t>
  </si>
  <si>
    <t>RXN-EX_succ_e_REV-SPONT 27141.277792880010000   0.000000000000000       0.000000000000000</t>
  </si>
  <si>
    <t>RXN-EX_sucr_e_FWD-SPONT 27141.277792880010000   0.000000000000000       0.000000000000000</t>
  </si>
  <si>
    <t>RXN-EX_sucr_e_REV-SPONT 27141.277792880010000   0.000000000000000       0.000000000000000</t>
  </si>
  <si>
    <t>RXN-EX_so4_e_FWD-SPONT  27141.277792880010000   0.000000000000000       0.000000000000000</t>
  </si>
  <si>
    <t>RXN-EX_so4_e_REV-SPONT  27141.277792880010000   0.000000000000000       0.000000000000000</t>
  </si>
  <si>
    <t>RXN-EX_so3_e_FWD-SPONT  27141.277792880010000   0.000000000000000       0.000000000000000</t>
  </si>
  <si>
    <t>RXN-EX_so3_e_REV-SPONT  27141.277792880010000   0.000000000000000       0.000000000000000</t>
  </si>
  <si>
    <t>RXN-EX_taur_e_FWD-SPONT 27141.277792880010000   0.000000000000000       0.000000000000000</t>
  </si>
  <si>
    <t>RXN-EX_taur_e_REV-SPONT 27141.277792880010000   0.000000000000000       0.000000000000000</t>
  </si>
  <si>
    <t>RXN-EX_thmpp_e_FWD-SPONT        27141.277792880010000   0.000000000000000       0.000000000000000</t>
  </si>
  <si>
    <t>RXN-EX_thmpp_e_REV-SPONT        27141.277792880010000   0.000000000000000       0.000000000000000</t>
  </si>
  <si>
    <t>RXN-EX_thm_e_FWD-SPONT  27141.277792880010000   0.000000000000000       0.000000000000000</t>
  </si>
  <si>
    <t>RXN-EX_thm_e_REV-SPONT  27141.277792880010000   0.000000000000000       0.000000000000000</t>
  </si>
  <si>
    <t>RXN-EX_thmmp_e_FWD-SPONT        27141.277792880010000   0.000000000000000       0.000000000000000</t>
  </si>
  <si>
    <t>RXN-EX_thmmp_e_REV-SPONT        27141.277792880010000   0.000000000000000       0.000000000000000</t>
  </si>
  <si>
    <t>RXN-EX_thymd_e_FWD-SPONT        27141.277792880010000   0.000000000000000       0.000000000000000</t>
  </si>
  <si>
    <t>RXN-EX_thymd_e_REV-SPONT        27141.277792880010000   0.000000000000000       0.000000000000000</t>
  </si>
  <si>
    <t>RXN-EX_ind3eth_e_FWD-SPONT      27141.277792880010000   0.000000000000000       0.000000000000000</t>
  </si>
  <si>
    <t>RXN-EX_ind3eth_e_REV-SPONT      27141.277792880010000   0.000000000000000       0.000000000000000</t>
  </si>
  <si>
    <t>RXN-EX_ura_e_FWD-SPONT  27141.277792880010000   0.000000000000000       0.000000000000000</t>
  </si>
  <si>
    <t>RXN-EX_ura_e_REV-SPONT  27141.277792880010000   0.000000000000000       0.000000000000000</t>
  </si>
  <si>
    <t>RXN-EX_urea_e_FWD-SPONT 27141.277792880010000   0.000000000000000       0.000000000000000</t>
  </si>
  <si>
    <t>RXN-EX_urea_e_REV-SPONT 27141.277792880010000   0.000000000000000       0.000000000000000</t>
  </si>
  <si>
    <t>RXN-EX_uri_e_FWD-SPONT  27141.277792880010000   0.000000000000000       0.000000000000000</t>
  </si>
  <si>
    <t>RXN-EX_uri_e_REV-SPONT  27141.277792880010000   0.000000000000000       0.000000000000000</t>
  </si>
  <si>
    <t>RXN-EX_xtsn_e_FWD-SPONT 27141.277792880010000   0.000000000000000       0.000000000000000</t>
  </si>
  <si>
    <t>RXN-EX_xtsn_e_REV-SPONT 27141.277792880010000   0.000000000000000       0.000000000000000</t>
  </si>
  <si>
    <t>RXN-EX_xylt_e_FWD-SPONT 27141.277792880010000   0.000000000000000       0.000000000000000</t>
  </si>
  <si>
    <t>RXN-EX_xylt_e_REV-SPONT 27141.277792880010000   0.000000000000000       0.000000000000000</t>
  </si>
  <si>
    <t>RXN-EX_zymst_e_FWD-SPONT        27141.277792880010000   0.000000000000000       0.000000000000000</t>
  </si>
  <si>
    <t>RXN-EX_zymst_e_REV-SPONT        27141.277792880010000   0.000000000000000       0.000000000000000</t>
  </si>
  <si>
    <t>RXN-EX_but_e_FWD-SPONT  27141.277792880010000   0.000000000000000       0.000000000000000</t>
  </si>
  <si>
    <t>RXN-EX_but_e_REV-SPONT  27141.277792880010000   0.000000000000000       0.000000000000000</t>
  </si>
  <si>
    <t>RXN-EX_hxa_e_FWD-SPONT  27141.277792880010000   0.000000000000000       0.000000000000000</t>
  </si>
  <si>
    <t>RXN-EX_hxa_e_REV-SPONT  27141.277792880010000   0.000000000000000       0.000000000000000</t>
  </si>
  <si>
    <t>RXN-EX_ocdcea_e_FWD-SPONT       27141.277792880010000   0.000000000000000       0.000000000000000</t>
  </si>
  <si>
    <t>RXN-EX_ocdcea_e_REV-SPONT       27141.277792880010000   0.000000000000000       0.000000000000000</t>
  </si>
  <si>
    <t>RXN-EX_ttdca_e_FWD-SPONT        27141.277792880010000   0.000000000000000       0.000000000000000</t>
  </si>
  <si>
    <t>RXN-EX_ttdca_e_REV-SPONT        27141.277792880010000   0.000000000000000       0.000000000000000</t>
  </si>
  <si>
    <t>RXN-EX_h_e_FWD-SPONT    27141.277792880010000   0.000000000000000       0.000000000000000</t>
  </si>
  <si>
    <t>RXN-EX_h_e_REV-SPONT    27141.277792880010000   0.000000000000000       0.000000000000000</t>
  </si>
  <si>
    <t>RXN-EX_k_e_FWD-SPONT    27141.277792880010000   0.000000000000000       0.000000000000000</t>
  </si>
  <si>
    <t>RXN-EX_k_e_REV-SPONT    27141.277792880010000   0.000000000000000       0.000000000000000</t>
  </si>
  <si>
    <t>RXN-EX_h2o_e_FWD-SPONT  27141.277792880010000   0.000000000000000       0.000000000000000</t>
  </si>
  <si>
    <t>RXN-EX_h2o_e_REV-SPONT  27141.277792880010000   0.000000000000000       0.000000000000000</t>
  </si>
  <si>
    <t>RXN-EX_14dmlanost_e_FWD-SPONT   27141.277792880010000   0.000000000000000       0.000000000000000</t>
  </si>
  <si>
    <t>RXN-EX_14dmlanost_e_REV-SPONT   27141.277792880010000   0.000000000000000       0.000000000000000</t>
  </si>
  <si>
    <t>RXN-EX_ergtetrol_e_FWD-SPONT    27141.277792880010000   0.000000000000000       0.000000000000000</t>
  </si>
  <si>
    <t>RXN-EX_ergtetrol_e_REV-SPONT    27141.277792880010000   0.000000000000000       0.000000000000000</t>
  </si>
  <si>
    <t>RXN-EX_raffin_e_FWD-SPONT       27141.277792880010000   0.000000000000000       0.000000000000000</t>
  </si>
  <si>
    <t>RXN-EX_raffin_e_REV-SPONT       27141.277792880010000   0.000000000000000       0.000000000000000</t>
  </si>
  <si>
    <t>RXN-EX_melib_e_FWD-SPONT        27141.277792880010000   0.000000000000000       0.000000000000000</t>
  </si>
  <si>
    <t>RXN-EX_melib_e_REV-SPONT        27141.277792880010000   0.000000000000000       0.000000000000000</t>
  </si>
  <si>
    <t>RXN-EX_fe3_e_FWD-SPONT  27141.277792880010000   0.000000000000000       0.000000000000000</t>
  </si>
  <si>
    <t>RXN-EX_fe3_e_REV-SPONT  27141.277792880010000   0.000000000000000       0.000000000000000</t>
  </si>
  <si>
    <t>RXN-EX_arach_e_FWD-SPONT        27141.277792880010000   0.000000000000000       0.000000000000000</t>
  </si>
  <si>
    <t>RXN-EX_arach_e_REV-SPONT        27141.277792880010000   0.000000000000000       0.000000000000000</t>
  </si>
  <si>
    <t>RXN-EX_nad_e_FWD-SPONT  27141.277792880010000   0.000000000000000       0.000000000000000</t>
  </si>
  <si>
    <t>RXN-EX_nad_e_REV-SPONT  27141.277792880010000   0.000000000000000       0.000000000000000</t>
  </si>
  <si>
    <t>RXN-EX_nadp_e_FWD-SPONT 27141.277792880010000   0.000000000000000       0.000000000000000</t>
  </si>
  <si>
    <t>RXN-EX_nadp_e_REV-SPONT 27141.277792880010000   0.000000000000000       0.000000000000000</t>
  </si>
  <si>
    <t>RXN-EX_pydx5p_e_FWD-SPONT       27141.277792880010000   0.000000000000000       0.000000000000000</t>
  </si>
  <si>
    <t>RXN-EX_pydx5p_e_REV-SPONT       27141.277792880010000   0.000000000000000       0.000000000000000</t>
  </si>
  <si>
    <t>RXN-EX_q9h2_e_FWD-SPONT 27141.277792880010000   0.000000000000000       0.000000000000000</t>
  </si>
  <si>
    <t>RXN-EX_q9h2_e_REV-SPONT 27141.277792880010000   0.000000000000000       0.000000000000000</t>
  </si>
  <si>
    <t>RXN-EX_ca2_e_FWD-SPONT  27141.277792880010000   0.000000000000000       0.000000000000000</t>
  </si>
  <si>
    <t>RXN-EX_ca2_e_REV-SPONT  27141.277792880010000   0.000000000000000       0.000000000000000</t>
  </si>
  <si>
    <t>RXN-EX_cl_e_FWD-SPONT   27141.277792880010000   0.000000000000000       0.000000000000000</t>
  </si>
  <si>
    <t>RXN-EX_cl_e_REV-SPONT   27141.277792880010000   0.000000000000000       0.000000000000000</t>
  </si>
  <si>
    <t>RXN-EX_cobalt2_e_FWD-SPONT      27141.277792880010000   0.000000000000000       0.000000000000000</t>
  </si>
  <si>
    <t>RXN-EX_cobalt2_e_REV-SPONT      27141.277792880010000   0.000000000000000       0.000000000000000</t>
  </si>
  <si>
    <t>RXN-EX_cu2_e_FWD-SPONT  27141.277792880010000   0.000000000000000       0.000000000000000</t>
  </si>
  <si>
    <t>RXN-EX_cu2_e_REV-SPONT  27141.277792880010000   0.000000000000000       0.000000000000000</t>
  </si>
  <si>
    <t>RXN-EX_mg2_e_FWD-SPONT  27141.277792880010000   0.000000000000000       0.000000000000000</t>
  </si>
  <si>
    <t>RXN-EX_mg2_e_REV-SPONT  27141.277792880010000   0.000000000000000       0.000000000000000</t>
  </si>
  <si>
    <t>RXN-EX_mn2_e_FWD-SPONT  27141.277792880010000   0.000000000000000       0.000000000000000</t>
  </si>
  <si>
    <t>RXN-EX_mn2_e_REV-SPONT  27141.277792880010000   0.000000000000000       0.000000000000000</t>
  </si>
  <si>
    <t>RXN-EX_mobd_e_FWD-SPONT 27141.277792880010000   0.000000000000000       0.000000000000000</t>
  </si>
  <si>
    <t>RXN-EX_mobd_e_REV-SPONT 27141.277792880010000   0.000000000000000       0.000000000000000</t>
  </si>
  <si>
    <t>RXN-EX_ni2_e_FWD-SPONT  27141.277792880010000   0.000000000000000       0.000000000000000</t>
  </si>
  <si>
    <t>RXN-EX_ni2_e_REV-SPONT  27141.277792880010000   0.000000000000000       0.000000000000000</t>
  </si>
  <si>
    <t>RXN-EX_zn2_e_FWD-SPONT  27141.277792880010000   0.000000000000000       0.000000000000000</t>
  </si>
  <si>
    <t>RXN-EX_zn2_e_REV-SPONT  27141.277792880010000   0.000000000000000       0.000000000000000</t>
  </si>
  <si>
    <t>RXN-EX_btn_c_FWD-SPONT  27141.277792880010000   0.000000000000000       0.000000000000000</t>
  </si>
  <si>
    <t>RXN-EX_btn_c_REV-SPONT  27141.277792880010000   0.000000000000000       0.000000000000000</t>
  </si>
  <si>
    <t>RXN-EX_abt__D_e_FWD-SPONT       27141.277792880010000   0.000000000000000       0.000000000000000</t>
  </si>
  <si>
    <t>RXN-EX_abt__D_e_REV-SPONT       27141.277792880010000   0.000000000000000       0.000000000000000</t>
  </si>
  <si>
    <t>RXN-EX_tag_c_FWD-SPONT  27141.277792880010000   0.000000000000000       0.000000000000000</t>
  </si>
  <si>
    <t>RXN-EX_tag_c_REV-SPONT  27141.277792880010000   0.000000000000000       0.000000000000000</t>
  </si>
  <si>
    <t>RXN-EX_caro_c_FWD-SPONT 27141.277792880010000   0.000000000000000       0.000000000000000</t>
  </si>
  <si>
    <t>RXN-EX_caro_c_REV-SPONT 27141.277792880010000   0.000000000000000       0.000000000000000</t>
  </si>
  <si>
    <t>RXN-EX_cellb_e_FWD-SPONT        27141.277792880010000   0.000000000000000       0.000000000000000</t>
  </si>
  <si>
    <t>RXN-EX_cellb_e_REV-SPONT        27141.277792880010000   0.000000000000000       0.000000000000000</t>
  </si>
  <si>
    <t>RXN-EX_docosa_e_FWD-SPONT       27141.277792880010000   0.000000000000000       0.000000000000000</t>
  </si>
  <si>
    <t>RXN-EX_docosa_e_REV-SPONT       27141.277792880010000   0.000000000000000       0.000000000000000</t>
  </si>
  <si>
    <t>RXN-EX_ttcosa_e_FWD-SPONT       27141.277792880010000   0.000000000000000       0.000000000000000</t>
  </si>
  <si>
    <t>RXN-EX_ttcosa_e_REV-SPONT       27141.277792880010000   0.000000000000000       0.000000000000000</t>
  </si>
  <si>
    <t>RXN-EX_hxca_e_FWD-SPONT 27141.277792880010000   0.000000000000000       0.000000000000000</t>
  </si>
  <si>
    <t>RXN-EX_hxca_e_REV-SPONT 27141.277792880010000   0.000000000000000       0.000000000000000</t>
  </si>
  <si>
    <t>RXN-EX_ppa_e_FWD-SPONT  27141.277792880010000   0.000000000000000       0.000000000000000</t>
  </si>
  <si>
    <t>RXN-EX_ppa_e_REV-SPONT  27141.277792880010000   0.000000000000000       0.000000000000000</t>
  </si>
  <si>
    <t>RXN-EX_fald_e_FWD-SPONT 27141.277792880010000   0.000000000000000       0.000000000000000</t>
  </si>
  <si>
    <t>RXN-EX_fald_e_REV-SPONT 27141.277792880010000   0.000000000000000       0.000000000000000</t>
  </si>
  <si>
    <t>RXN-12AMANTF_g_FWD-rt2093       27141.277792880010000   0.000000000000000       0.000000000000000</t>
  </si>
  <si>
    <t>RXN-12AMANTF_g_FWD-rt7201       27141.277792880010000   0.000000000000000       0.000000000000000</t>
  </si>
  <si>
    <t>RXN-13BDGLUCANt_c_en_FWD-SPONT  27141.277792880010000   0.000000000000000       0.000000000000000</t>
  </si>
  <si>
    <t>RXN-13BDGLUCANt_c_en_REV-SPONT  27141.277792880010000   0.000000000000000       0.000000000000000</t>
  </si>
  <si>
    <t>RXN-13BGH_e_FWD-rt5185  27141.277792880010000   0.000000000000000       0.000000000000000</t>
  </si>
  <si>
    <t>RXN-13GS_c_FWD-rt7616   910058.295253080700000  0.000000000000000       0.000000000000000</t>
  </si>
  <si>
    <t>RXN-14BMANTF_c_FWD-rt6298       27141.277792880010000   0.000000000000000       0.000000000000000</t>
  </si>
  <si>
    <t>RXN-14DMLANOSTt_c_e_FWD-SPONT   27141.277792880010000   0.000000000000000       0.000000000000000</t>
  </si>
  <si>
    <t>RXN-14DMLANOSTt_c_e_REV-SPONT   27141.277792880010000   0.000000000000000       0.000000000000000</t>
  </si>
  <si>
    <t>RXN-16GS_c_FWD-rt0150   98930.149353574060000   0.000000000000000       0.000000000000000</t>
  </si>
  <si>
    <t>RXN-16GS_c_FWD-rt3279   98930.149353574060000   0.000000000000000       0.000000000000000</t>
  </si>
  <si>
    <t>RXN-1AGPCt_l_rm_FWD-SPONT       27141.277792880010000   0.000000000000000       0.000000000000000</t>
  </si>
  <si>
    <t>RXN-1AGPCt_l_rm_REV-SPONT       27141.277792880010000   0.000000000000000       0.000000000000000</t>
  </si>
  <si>
    <t>RXN-1AGPEt_l_rm_FWD-SPONT       27141.277792880010000   0.000000000000000       0.000000000000000</t>
  </si>
  <si>
    <t>RXN-1AGPEt_l_rm_REV-SPONT       27141.277792880010000   0.000000000000000       0.000000000000000</t>
  </si>
  <si>
    <t>RXN-1MLCLAT_mm_FWD-rt8106       27141.277792880010000   0.000000000000000       0.000000000000000</t>
  </si>
  <si>
    <t>RXN-1MLCLAT_mm_REV-rt8106       27141.277792880010000   0.000000000000000       0.000000000000000</t>
  </si>
  <si>
    <t>RXN-2DDA7Pt_c_m_FWD-SPONT       27141.277792880010000   0.000000000000000       0.000000000000000</t>
  </si>
  <si>
    <t>RXN-2DDA7Pt_c_m_REV-SPONT       27141.277792880010000   0.000000000000000       0.000000000000000</t>
  </si>
  <si>
    <t>RXN-2DHPt_c_m_FWD-SPONT 27141.277792880010000   0.000000000000000       0.000000000000000</t>
  </si>
  <si>
    <t>RXN-2DHPt_c_m_REV-SPONT 27141.277792880010000   0.000000000000000       0.000000000000000</t>
  </si>
  <si>
    <t>RXN-2DOXG6PP_c_FWD-rt0208       27141.277792880010000   0.000000000000000       0.000000000000000</t>
  </si>
  <si>
    <t>RXN-2DOXG6PP_c_FWD-rt5045       27141.277792880010000   0.000000000000000       0.000000000000000</t>
  </si>
  <si>
    <t>RXN-2MBACt_c_e_FWD-SPONT        27141.277792880010000   0.000000000000000       0.000000000000000</t>
  </si>
  <si>
    <t>RXN-2MBALDt_c_e_FWD-SPONT       27141.277792880010000   0.000000000000000       0.000000000000000</t>
  </si>
  <si>
    <t>RXN-2MBALDt_c_e_REV-SPONT       27141.277792880010000   0.000000000000000       0.000000000000000</t>
  </si>
  <si>
    <t>RXN-2MBALDt_c_m_FWD-SPONT       27141.277792880010000   0.000000000000000       0.000000000000000</t>
  </si>
  <si>
    <t>RXN-2MBALDt_c_m_REV-SPONT       27141.277792880010000   0.000000000000000       0.000000000000000</t>
  </si>
  <si>
    <t>RXN-2MBTOHt_c_e_FWD-SPONT       27141.277792880010000   0.000000000000000       0.000000000000000</t>
  </si>
  <si>
    <t>RXN-2MBTOHt_c_e_REV-SPONT       27141.277792880010000   0.000000000000000       0.000000000000000</t>
  </si>
  <si>
    <t>RXN-2MBTOHt_c_m_FWD-SPONT       27141.277792880010000   0.000000000000000       0.000000000000000</t>
  </si>
  <si>
    <t>RXN-2MBTOHt_c_m_REV-SPONT       27141.277792880010000   0.000000000000000       0.000000000000000</t>
  </si>
  <si>
    <t>RXN-2OBUTt_c_m_FWD-SPONT        27141.277792880010000   0.000000000000000       0.000000000000000</t>
  </si>
  <si>
    <t>RXN-2OBUTt_c_m_REV-SPONT        27141.277792880010000   0.000000000000000       0.000000000000000</t>
  </si>
  <si>
    <t>RXN-2OGMAH_c_FWD-rt6557 27141.277792880010000   0.000000000000000       0.000000000000000</t>
  </si>
  <si>
    <t>RXN-2OSUCAH_c_FWD-rt6557        27141.277792880010000   0.000000000000000       0.000000000000000</t>
  </si>
  <si>
    <t>RXN-2OXOADPt_c_m_FWD-rt2267     701479.769684083200000  0.000000000000000       0.000000000000000</t>
  </si>
  <si>
    <t>RXN-2OXOADPt_c_m_REV-rt2267     27141.277792880010000   0.000000000000000       0.000000000000000</t>
  </si>
  <si>
    <t>RXN-2PHETOHt_c_e_FWD-SPONT      27141.277792880010000   0.000000000000000       0.000000000000000</t>
  </si>
  <si>
    <t>RXN-2PHETOHt_c_e_REV-SPONT      27141.277792880010000   0.000000000000000       0.000000000000000</t>
  </si>
  <si>
    <t>RXN-2PHETOHt_c_m_FWD-SPONT      27141.277792880010000   0.000000000000000       0.000000000000000</t>
  </si>
  <si>
    <t>RXN-2PHETOHt_c_m_REV-SPONT      27141.277792880010000   0.000000000000000       0.000000000000000</t>
  </si>
  <si>
    <t>RXN-3C3HMPt_c_e_FWD-SPONT       27141.277792880010000   0.000000000000000       0.000000000000000</t>
  </si>
  <si>
    <t>RXN-3C3HMPt_c_e_REV-SPONT       27141.277792880010000   0.000000000000000       0.000000000000000</t>
  </si>
  <si>
    <t>RXN-3C3HMPt_c_m_FWD-SPONT       27141.277792880010000   0.000000000000000       0.000000000000000</t>
  </si>
  <si>
    <t>RXN-3C3HMPt_c_m_REV-SPONT       27141.277792880010000   0.000000000000000       0.000000000000000</t>
  </si>
  <si>
    <t>RXN-3C4MOPt_c_m_FWD-SPONT       27141.277792880010000   0.000000000000000       0.000000000000000</t>
  </si>
  <si>
    <t>RXN-3C4MOPt_c_m_REV-SPONT       27141.277792880010000   0.000000000000000       0.000000000000000</t>
  </si>
  <si>
    <t>RXN-3DHSKD_c_FWD-rt3472 27141.277792880010000   0.000000000000000       0.000000000000000</t>
  </si>
  <si>
    <t>RXN-3DHSKD_c_REV-rt3472 27141.277792880010000   0.000000000000000       0.000000000000000</t>
  </si>
  <si>
    <t>RXN-3DSPHR_r_FWD-rt1611 22346.397510286544000   0.000000000000000       0.000000000000000</t>
  </si>
  <si>
    <t>RXN-3HACD200_rm_FWD-rt2309      27141.277792880010000   0.000000000000000       0.000000000000000</t>
  </si>
  <si>
    <t>RXN-3HACD200_rm_REV-rt2309      27141.277792880010000   0.000000000000000       0.000000000000000</t>
  </si>
  <si>
    <t>RXN-3HACD220_rm_FWD-rt2309      27141.277792880010000   0.000000000000000       0.000000000000000</t>
  </si>
  <si>
    <t>RXN-3HACD220_rm_REV-rt2309      27141.277792880010000   0.000000000000000       0.000000000000000</t>
  </si>
  <si>
    <t>RXN-3HACD240_rm_FWD-rt2309      27141.277792880010000   0.000000000000000       0.000000000000000</t>
  </si>
  <si>
    <t>RXN-3HACD240_rm_REV-rt2309      27141.277792880010000   0.000000000000000       0.000000000000000</t>
  </si>
  <si>
    <t>RXN-3HACD260_rm_FWD-rt2309      27141.277792880010000   0.000000000000000       0.000000000000000</t>
  </si>
  <si>
    <t>RXN-3HACD260_rm_REV-rt2309      27141.277792880010000   0.000000000000000       0.000000000000000</t>
  </si>
  <si>
    <t>RXN-3HAD100_c_FWD-rt0302        27141.277792880010000   10.960354567102646      0.000000000000000</t>
  </si>
  <si>
    <t>RXN-3HAD120_c_FWD-rt0302        27141.277792880010000   0.000000000000000       0.000000000000000</t>
  </si>
  <si>
    <t>RXN-3HAD140_c_FWD-rt0302        27141.277792880010000   0.000000000000000       0.000000000000000</t>
  </si>
  <si>
    <t>RXN-3HAD160_c_FWD-rt0302        27141.277792880010000   0.000000000000000       0.000000000000000</t>
  </si>
  <si>
    <t>RXN-3HAD180_c_FWD-rt0302        27141.277792880010000   0.000000000000000       0.000000000000000</t>
  </si>
  <si>
    <t>RXN-3HAD40_c_FWD-rt0302 27141.277792880010000   0.000000000000000       0.000000000000000</t>
  </si>
  <si>
    <t>RXN-3HAD40_c_REV-rt0302 27141.277792880010000   0.000000000000000       0.000000000000000</t>
  </si>
  <si>
    <t>RXN-3HAD40_m_FWD-rt7207_m       27141.277792880010000   0.000000000000000       0.000000000000000</t>
  </si>
  <si>
    <t>RXN-3HAD40_m_REV-rt7207_m       27141.277792880010000   0.000000000000000       0.000000000000000</t>
  </si>
  <si>
    <t>RXN-3HAD60_c_FWD-rt0302 27141.277792880010000   0.000000000000000       0.000000000000000</t>
  </si>
  <si>
    <t>RXN-3HAD60_m_FWD-rt7207_m       27141.277792880010000   0.000000000000000       0.000000000000000</t>
  </si>
  <si>
    <t>RXN-3HAD60_m_REV-rt7207_m       27141.277792880010000   0.000000000000000       0.000000000000000</t>
  </si>
  <si>
    <t>RXN-3HAD80_c_FWD-rt0302 27141.277792880010000   0.000000000000000       0.000000000000000</t>
  </si>
  <si>
    <t>RXN-3HAD80_m_FWD-rt7207_m       27141.277792880010000   0.000000000000000       0.000000000000000</t>
  </si>
  <si>
    <t>RXN-3HAD80_m_REV-rt7207_m       27141.277792880010000   0.000000000000000       0.000000000000000</t>
  </si>
  <si>
    <t>RXN-3HAO_c_FWD-rt0234   27141.277792880010000   0.000000000000000       0.000000000000000</t>
  </si>
  <si>
    <t>RXN-3HBHYOX_c_FWD-rt5813        27141.277792880010000   0.000000000000000       0.000000000000000</t>
  </si>
  <si>
    <t>RXN-3HBRDH_c_FWD-rt4427 27141.277792880010000   0.000000000000000       0.000000000000000</t>
  </si>
  <si>
    <t>RXN-3HBRDH_c_REV-rt4427 27141.277792880010000   0.000000000000000       0.000000000000000</t>
  </si>
  <si>
    <t>RXN-3HCINNMH_c_FWD-rt6518       27141.277792880010000   0.000000000000000       0.000000000000000</t>
  </si>
  <si>
    <t>RXN-3HPPPNH_c_FWD-rt6518        27141.277792880010000   0.000000000000000       0.000000000000000</t>
  </si>
  <si>
    <t>RXN-3HXPHBt_c_m_FWD-SPONT       27141.277792880010000   0.000000000000000       0.000000000000000</t>
  </si>
  <si>
    <t>RXN-3HXPHBt_c_m_REV-SPONT       27141.277792880010000   0.000000000000000       0.000000000000000</t>
  </si>
  <si>
    <t>RXN-3INDACNLAH_c_FWD-rt4042     27141.277792880010000   0.000000000000000       0.000000000000000</t>
  </si>
  <si>
    <t>RXN-3INDACNLAH_c_REV-rt4042     27141.277792880010000   0.000000000000000       0.000000000000000</t>
  </si>
  <si>
    <t>RXN-3IPM3MT_c_FWD-rt6691        27141.277792880010000   0.000000000000000       0.000000000000000</t>
  </si>
  <si>
    <t>RXN-3MBALDt_c_e_FWD-SPONT       27141.277792880010000   0.000000000000000       0.000000000000000</t>
  </si>
  <si>
    <t>RXN-3MBALDt_c_e_REV-SPONT       27141.277792880010000   0.000000000000000       0.000000000000000</t>
  </si>
  <si>
    <t>RXN-3MBALDt_c_m_FWD-SPONT       27141.277792880010000   0.000000000000000       0.000000000000000</t>
  </si>
  <si>
    <t>RXN-3MBALDt_c_m_REV-SPONT       27141.277792880010000   0.000000000000000       0.000000000000000</t>
  </si>
  <si>
    <t>RXN-3MLCLAT_mm_FWD-rt8106       27141.277792880010000   0.000000000000000       0.000000000000000</t>
  </si>
  <si>
    <t>RXN-3MLCLAT_mm_REV-rt8106       27141.277792880010000   0.000000000000000       0.000000000000000</t>
  </si>
  <si>
    <t>RXN-3MOBDC_c_FWD-rt7423 27141.277792880010000   0.000000000000000       0.000000000000000</t>
  </si>
  <si>
    <t>RXN-3MOBR_m_FWD-rt41987068      27141.277792880010000   0.000000000000000       0.000000000000000</t>
  </si>
  <si>
    <t>RXN-3MOBR_m_REV-rt41987068      27141.277792880010000   0.000000000000000       0.000000000000000</t>
  </si>
  <si>
    <t>RXN-3MOPDC_c_FWD-rt7423 27141.277792880010000   0.000000000000000       0.000000000000000</t>
  </si>
  <si>
    <t>RXN-3MOPR_m_FWD-rt4198  27141.277792880010000   0.000000000000000       0.000000000000000</t>
  </si>
  <si>
    <t>RXN-3MOPR_m_REV-rt4198  27141.277792880010000   0.000000000000000       0.000000000000000</t>
  </si>
  <si>
    <t>RXN-3MOPt_c_e_FWD-SPONT 27141.277792880010000   0.000000000000000       0.000000000000000</t>
  </si>
  <si>
    <t>RXN-3MOPt_c_e_REV-SPONT 27141.277792880010000   0.000000000000000       0.000000000000000</t>
  </si>
  <si>
    <t>RXN-3NP4H5MOBCL_m_FWD-SPONT     27141.277792880010000   0.000000000000000       0.000000000000000</t>
  </si>
  <si>
    <t>RXN-3NPDHBZH_m_FWD-rt7829       27141.277792880010000   0.000000000000000       0.000000000000000</t>
  </si>
  <si>
    <t>RXN-3NPDHMT_m_FWD-rt3097        27141.277792880010000   0.000000000000000       0.000000000000000</t>
  </si>
  <si>
    <t>RXN-3OACE200_rm_FWD-rt2975      27141.277792880010000   0.000000000000000       0.000000000000000</t>
  </si>
  <si>
    <t>RXN-3OACE200_rm_FWD-rt8287      27141.277792880010000   0.000000000000000       0.000000000000000</t>
  </si>
  <si>
    <t>RXN-3OACE220_rm_FWD-rt2975      27141.277792880010000   0.000000000000000       0.000000000000000</t>
  </si>
  <si>
    <t>RXN-3OACE220_rm_FWD-rt8287      27141.277792880010000   0.000000000000000       0.000000000000000</t>
  </si>
  <si>
    <t>RXN-3OACE240_rm_FWD-rt2975      27141.277792880010000   0.000000000000000       0.000000000000000</t>
  </si>
  <si>
    <t>RXN-3OACE240_rm_FWD-rt8287      27141.277792880010000   0.000000000000000       0.000000000000000</t>
  </si>
  <si>
    <t>RXN-3OACE260_rm_FWD-rt2975      27141.277792880010000   0.000000000000000       0.000000000000000</t>
  </si>
  <si>
    <t>RXN-3OACE260_rm_FWD-rt8287      27141.277792880010000   0.000000000000000       0.000000000000000</t>
  </si>
  <si>
    <t>RXN-3OACR200_rm_FWD-rt8327      19567.402771591800000   0.000000000000000       0.000000000000000</t>
  </si>
  <si>
    <t>RXN-3OACR220_rm_FWD-rt8327      19567.402771591800000   0.000000000000000       0.000000000000000</t>
  </si>
  <si>
    <t>RXN-3OACR240_rm_FWD-rt8327      19567.402771591800000   0.000000000000000       0.000000000000000</t>
  </si>
  <si>
    <t>RXN-3OACR260_rm_FWD-rt8327      19567.402771591800000   0.000000000000000       0.000000000000000</t>
  </si>
  <si>
    <t>RXN-3OADPCOAT_m_FWD-rt4722      27141.277792880010000   0.000000000000000       0.000000000000000</t>
  </si>
  <si>
    <t>RXN-3OADPCOAT_m_REV-rt4722      27141.277792880010000   0.000000000000000       0.000000000000000</t>
  </si>
  <si>
    <t>RXN-3OAR100_c_FWD-rt0409        27141.277792880010000   0.000000000000000       0.000000000000000</t>
  </si>
  <si>
    <t>RXN-3OAR100_c_REV-rt0409        27141.277792880010000   0.000000000000000       0.000000000000000</t>
  </si>
  <si>
    <t>RXN-3OAR100_c_FWD-rt1363        27141.277792880010000   0.000000000000000       0.000000000000000</t>
  </si>
  <si>
    <t>RXN-3OAR100_c_REV-rt1363        27141.277792880010000   0.000000000000000       0.000000000000000</t>
  </si>
  <si>
    <t>RXN-3OAR100_c_FWD-rt2183        27141.277792880010000   0.000000000000000       0.000000000000000</t>
  </si>
  <si>
    <t>RXN-3OAR100_c_REV-rt2183        27141.277792880010000   0.000000000000000       0.000000000000000</t>
  </si>
  <si>
    <t>RXN-3OAR100_c_FWD-rt2190        27141.277792880010000   0.000000000000000       0.000000000000000</t>
  </si>
  <si>
    <t>RXN-3OAR100_c_REV-rt2190        27141.277792880010000   0.000000000000000       0.000000000000000</t>
  </si>
  <si>
    <t>RXN-3OAR120_c_FWD-rt0409        27141.277792880010000   0.000000000000000       0.000000000000000</t>
  </si>
  <si>
    <t>RXN-3OAR120_c_REV-rt0409        27141.277792880010000   0.000000000000000       0.000000000000000</t>
  </si>
  <si>
    <t>RXN-3OAR120_c_FWD-rt1363        27141.277792880010000   0.000000000000000       0.000000000000000</t>
  </si>
  <si>
    <t>RXN-3OAR120_c_REV-rt1363        27141.277792880010000   0.000000000000000       0.000000000000000</t>
  </si>
  <si>
    <t>RXN-3OAR120_c_FWD-rt2183        27141.277792880010000   0.000000000000000       0.000000000000000</t>
  </si>
  <si>
    <t>RXN-3OAR120_c_REV-rt2183        27141.277792880010000   0.000000000000000       0.000000000000000</t>
  </si>
  <si>
    <t>RXN-3OAR120_c_FWD-rt2190        27141.277792880010000   0.000000000000000       0.000000000000000</t>
  </si>
  <si>
    <t>RXN-3OAR120_c_REV-rt2190        27141.277792880010000   0.000000000000000       0.000000000000000</t>
  </si>
  <si>
    <t>RXN-3OAR140_c_FWD-rt0409        27141.277792880010000   0.000000000000000       0.000000000000000</t>
  </si>
  <si>
    <t>RXN-3OAR140_c_REV-rt0409        27141.277792880010000   0.000000000000000       0.000000000000000</t>
  </si>
  <si>
    <t>RXN-3OAR140_c_FWD-rt1363        27141.277792880010000   0.000000000000000       0.000000000000000</t>
  </si>
  <si>
    <t>RXN-3OAR140_c_REV-rt1363        27141.277792880010000   0.000000000000000       0.000000000000000</t>
  </si>
  <si>
    <t>RXN-3OAR140_c_FWD-rt2183        27141.277792880010000   0.000000000000000       0.000000000000000</t>
  </si>
  <si>
    <t>RXN-3OAR140_c_REV-rt2183        27141.277792880010000   0.000000000000000       0.000000000000000</t>
  </si>
  <si>
    <t>RXN-3OAR140_c_FWD-rt2190        27141.277792880010000   0.000000000000000       0.000000000000000</t>
  </si>
  <si>
    <t>RXN-3OAR140_c_REV-rt2190        27141.277792880010000   0.000000000000000       0.000000000000000</t>
  </si>
  <si>
    <t>RXN-3OAR160_c_FWD-rt0409        27141.277792880010000   0.000000000000000       0.000000000000000</t>
  </si>
  <si>
    <t>RXN-3OAR160_c_REV-rt0409        27141.277792880010000   0.000000000000000       0.000000000000000</t>
  </si>
  <si>
    <t>RXN-3OAR160_c_FWD-rt1363        27141.277792880010000   0.000000000000000       0.000000000000000</t>
  </si>
  <si>
    <t>RXN-3OAR160_c_REV-rt1363        27141.277792880010000   0.000000000000000       0.000000000000000</t>
  </si>
  <si>
    <t>RXN-3OAR160_c_FWD-rt2183        27141.277792880010000   0.000000000000000       0.000000000000000</t>
  </si>
  <si>
    <t>RXN-3OAR160_c_REV-rt2183        27141.277792880010000   0.000000000000000       0.000000000000000</t>
  </si>
  <si>
    <t>RXN-3OAR160_c_FWD-rt2190        27141.277792880010000   0.000000000000000       0.000000000000000</t>
  </si>
  <si>
    <t>RXN-3OAR160_c_REV-rt2190        27141.277792880010000   0.000000000000000       0.000000000000000</t>
  </si>
  <si>
    <t>RXN-3OAR180_c_FWD-rt0409        27141.277792880010000   0.000000000000000       0.000000000000000</t>
  </si>
  <si>
    <t>RXN-3OAR180_c_REV-rt0409        27141.277792880010000   0.000000000000000       0.000000000000000</t>
  </si>
  <si>
    <t>RXN-3OAR180_c_FWD-rt1363        27141.277792880010000   0.000000000000000       0.000000000000000</t>
  </si>
  <si>
    <t>RXN-3OAR180_c_REV-rt1363        27141.277792880010000   0.000000000000000       0.000000000000000</t>
  </si>
  <si>
    <t>RXN-3OAR180_c_FWD-rt2183        27141.277792880010000   0.000000000000000       0.000000000000000</t>
  </si>
  <si>
    <t>RXN-3OAR180_c_REV-rt2183        27141.277792880010000   0.000000000000000       0.000000000000000</t>
  </si>
  <si>
    <t>RXN-3OAR180_c_FWD-rt2190        27141.277792880010000   0.000000000000000       0.000000000000000</t>
  </si>
  <si>
    <t>RXN-3OAR180_c_REV-rt2190        27141.277792880010000   0.000000000000000       0.000000000000000</t>
  </si>
  <si>
    <t>RXN-3OAR40_c_FWD-rt0409 27141.277792880010000   0.000000000000000       0.000000000000000</t>
  </si>
  <si>
    <t>RXN-3OAR40_c_REV-rt0409 27141.277792880010000   0.000000000000000       0.000000000000000</t>
  </si>
  <si>
    <t>RXN-3OAR40_c_FWD-rt1363 27141.277792880010000   0.000000000000000       0.000000000000000</t>
  </si>
  <si>
    <t>RXN-3OAR40_c_REV-rt1363 27141.277792880010000   0.000000000000000       0.000000000000000</t>
  </si>
  <si>
    <t>RXN-3OAR40_c_FWD-rt2183 27141.277792880010000   0.000000000000000       0.000000000000000</t>
  </si>
  <si>
    <t>RXN-3OAR40_c_REV-rt2183 27141.277792880010000   0.000000000000000       0.000000000000000</t>
  </si>
  <si>
    <t>RXN-3OAR40_c_FWD-rt2190 27141.277792880010000   0.000000000000000       0.000000000000000</t>
  </si>
  <si>
    <t>RXN-3OAR40_c_REV-rt2190 27141.277792880010000   0.000000000000000       0.000000000000000</t>
  </si>
  <si>
    <t>RXN-3OAR40_m_FWD-rt1622_m       27141.277792880010000   0.000000000000000       0.000000000000000</t>
  </si>
  <si>
    <t>RXN-3OAR60_c_FWD-rt0409 27141.277792880010000   0.000000000000000       0.000000000000000</t>
  </si>
  <si>
    <t>RXN-3OAR60_c_REV-rt0409 27141.277792880010000   0.000000000000000       0.000000000000000</t>
  </si>
  <si>
    <t>RXN-3OAR60_c_FWD-rt1363 27141.277792880010000   0.000000000000000       0.000000000000000</t>
  </si>
  <si>
    <t>RXN-3OAR60_c_REV-rt1363 27141.277792880010000   0.000000000000000       0.000000000000000</t>
  </si>
  <si>
    <t>RXN-3OAR60_c_FWD-rt2183 27141.277792880010000   0.000000000000000       0.000000000000000</t>
  </si>
  <si>
    <t>RXN-3OAR60_c_REV-rt2183 27141.277792880010000   0.000000000000000       0.000000000000000</t>
  </si>
  <si>
    <t>RXN-3OAR60_c_FWD-rt2190 27141.277792880010000   0.000000000000000       0.000000000000000</t>
  </si>
  <si>
    <t>RXN-3OAR60_c_REV-rt2190 27141.277792880010000   0.000000000000000       0.000000000000000</t>
  </si>
  <si>
    <t>RXN-3OAR60_m_FWD-rt1622_m       27141.277792880010000   0.000000000000000       0.000000000000000</t>
  </si>
  <si>
    <t>RXN-3OAR80_c_FWD-rt0409 27141.277792880010000   0.000000000000000       0.000000000000000</t>
  </si>
  <si>
    <t>RXN-3OAR80_c_REV-rt0409 27141.277792880010000   0.000000000000000       0.000000000000000</t>
  </si>
  <si>
    <t>RXN-3OAR80_c_FWD-rt1363 27141.277792880010000   0.000000000000000       0.000000000000000</t>
  </si>
  <si>
    <t>RXN-3OAR80_c_REV-rt1363 27141.277792880010000   0.000000000000000       0.000000000000000</t>
  </si>
  <si>
    <t>RXN-3OAR80_c_FWD-rt2183 27141.277792880010000   0.000000000000000       0.000000000000000</t>
  </si>
  <si>
    <t>RXN-3OAR80_c_REV-rt2183 27141.277792880010000   0.000000000000000       0.000000000000000</t>
  </si>
  <si>
    <t>RXN-3OAR80_c_FWD-rt2190 27141.277792880010000   0.000000000000000       0.000000000000000</t>
  </si>
  <si>
    <t>RXN-3OAR80_c_REV-rt2190 27141.277792880010000   0.000000000000000       0.000000000000000</t>
  </si>
  <si>
    <t>RXN-3OAR80_m_FWD-rt1622_m       27141.277792880010000   0.000000000000000       0.000000000000000</t>
  </si>
  <si>
    <t>RXN-3OAS100_c_FWD-rt0409        27141.277792880010000   39.534140206598046      0.000000000000000</t>
  </si>
  <si>
    <t>RXN-3OAS120_c_FWD-rt0409        27141.277792880010000   39.534140206598046      0.000000000000000</t>
  </si>
  <si>
    <t>RXN-3OAS140_c_FWD-rt0409        27141.277792880010000   39.534140206598046      0.000000000000000</t>
  </si>
  <si>
    <t>RXN-3OAS160_c_FWD-rt0409        27141.277792880010000   39.534140206598046      0.000000000000000</t>
  </si>
  <si>
    <t>RXN-3OAS180_c_FWD-rt0409        27141.277792880010000   29.945257772526954      0.000000000000000</t>
  </si>
  <si>
    <t>RXN-3OAS40_c_FWD-rt0409 27141.277792880010000   39.534140206598046      0.000000000000000</t>
  </si>
  <si>
    <t>RXN-3OAS40_c_REV-rt0409 27141.277792880010000   0.000000000000000       0.000000000000000</t>
  </si>
  <si>
    <t>RXN-3OAS60_c_FWD-rt0409 27141.277792880010000   39.534140206598046      0.000000000000000</t>
  </si>
  <si>
    <t>RXN-3OAS80_c_FWD-rt0409 27141.277792880010000   39.534140206598046      0.000000000000000</t>
  </si>
  <si>
    <t>RXN-4ABUTNt_c_m_FWD-SPONT       27141.277792880010000   0.000000000000000       0.000000000000000</t>
  </si>
  <si>
    <t>RXN-4ABUTNt_c_m_REV-SPONT       27141.277792880010000   0.000000000000000       0.000000000000000</t>
  </si>
  <si>
    <t>RXN-4ABUTt_c_m_FWD-SPONT        27141.277792880010000   0.000000000000000       0.000000000000000</t>
  </si>
  <si>
    <t>RXN-4ABUTt_c_m_REV-SPONT        27141.277792880010000   0.000000000000000       0.000000000000000</t>
  </si>
  <si>
    <t>RXN-4ABUTtps_e_FWD-rt2901       27141.277792880010000   0.000000000000000       0.000000000000000</t>
  </si>
  <si>
    <t>RXN-4ABUTtps_e_FWD-rt4390       27141.277792880010000   0.000000000000000       0.000000000000000</t>
  </si>
  <si>
    <t>RXN-4ABZt_c_e_FWD-SPONT 27141.277792880010000   0.000000000000000       0.000000000000000</t>
  </si>
  <si>
    <t>RXN-4ABZt_c_e_REV-SPONT 27141.277792880010000   0.000000000000000       0.000000000000000</t>
  </si>
  <si>
    <t>RXN-4ABZt_c_m_FWD-SPONT 27141.277792880010000   0.000000000000000       0.000000000000000</t>
  </si>
  <si>
    <t>RXN-4ABZt_c_m_REV-SPONT 27141.277792880010000   0.000000000000000       0.000000000000000</t>
  </si>
  <si>
    <t>RXN-4AMPMS_c_FWD-rt2779 27141.277792880010000   0.000000000000000       0.000000000000000</t>
  </si>
  <si>
    <t>RXN-4CMCOAL_c_FWD-rt3465        27141.277792880010000   0.000000000000000       0.000000000000000</t>
  </si>
  <si>
    <t>RXN-4CMCOAL_c_FWD-rt5332        27141.277792880010000   0.000000000000000       0.000000000000000</t>
  </si>
  <si>
    <t>RXN-4CMCOAL_c_FWD-rt6434_c      27141.277792880010000   0.000000000000000       0.000000000000000</t>
  </si>
  <si>
    <t>RXN-4CMCOAL_c_FWD-rt8267_c      27141.277792880010000   0.000000000000000       0.000000000000000</t>
  </si>
  <si>
    <t>RXN-4CMCOAL_x_FWD-rt3465_x      27141.277792880010000   0.000000000000000       0.000000000000000</t>
  </si>
  <si>
    <t>RXN-4CMCOAL_x_FWD-rt5332_x      27141.277792880010000   0.000000000000000       0.000000000000000</t>
  </si>
  <si>
    <t>RXN-4CMCOAL_x_FWD-rt6434_x      27141.277792880010000   0.000000000000000       0.000000000000000</t>
  </si>
  <si>
    <t>RXN-4CMCOAL_x_FWD-rt8267_x      27141.277792880010000   0.000000000000000       0.000000000000000</t>
  </si>
  <si>
    <t>RXN-4DPMIPPH_c_FWD-rt1973       27141.277792880010000   0.000000000000000       0.000000000000000</t>
  </si>
  <si>
    <t>RXN-4DPMIPPH_c_REV-rt1973       27141.277792880010000   0.000000000000000       0.000000000000000</t>
  </si>
  <si>
    <t>RXN-4H2OGLTt_c_m_FWD-SPONT      27141.277792880010000   0.000000000000000       0.000000000000000</t>
  </si>
  <si>
    <t>RXN-4H2OGLTt_c_m_REV-SPONT      27141.277792880010000   0.000000000000000       0.000000000000000</t>
  </si>
  <si>
    <t>RXN-4H2OGLTt_c_x_FWD-SPONT      27141.277792880010000   0.000000000000000       0.000000000000000</t>
  </si>
  <si>
    <t>RXN-4H2OGLTt_c_x_REV-SPONT      27141.277792880010000   0.000000000000000       0.000000000000000</t>
  </si>
  <si>
    <t>RXN-4HBZCOAS_c_FWD-SPONT        27141.277792880010000   0.000000000000000       0.000000000000000</t>
  </si>
  <si>
    <t>RXN-4HBZF_c_FWD-SPONT   27141.277792880010000   0.000000000000000       0.000000000000000</t>
  </si>
  <si>
    <t>RXN-4HBZNPT_m_FWD-rt6869        27141.277792880010000   0.000000000000000       0.000000000000000</t>
  </si>
  <si>
    <t>RXN-4HBZt_c_m_FWD-SPONT 27141.277792880010000   0.000000000000000       0.000000000000000</t>
  </si>
  <si>
    <t>RXN-4HBZt_c_m_REV-SPONT 27141.277792880010000   0.000000000000000       0.000000000000000</t>
  </si>
  <si>
    <t>RXN-4HGLSD_m_FWD-rt0201 27141.277792880010000   0.000000000000000       0.000000000000000</t>
  </si>
  <si>
    <t>RXN-4HPEOR_c_FWD-UNKNOWN        27141.277792880010000   0.000000000000000       0.000000000000000</t>
  </si>
  <si>
    <t>RXN-4HPLH_c_FWD-UNKNOWN 27141.277792880010000   0.000000000000000       0.000000000000000</t>
  </si>
  <si>
    <t>RXN-4HPPCL_c_FWD-UNKNOWN        27141.277792880010000   0.000000000000000       0.000000000000000</t>
  </si>
  <si>
    <t>RXN-4HPPR_c_FWD-UNKNOWN 27141.277792880010000   0.000000000000000       0.000000000000000</t>
  </si>
  <si>
    <t>RXN-4HPPR_c_REV-UNKNOWN 27141.277792880010000   0.000000000000000       0.000000000000000</t>
  </si>
  <si>
    <t>RXN-4HTHRS_c_FWD-rt1374 27141.277792880010000   0.000000000000000       0.000000000000000</t>
  </si>
  <si>
    <t>RXN-4MOPR_m_FWD-rt4198  27141.277792880010000   0.000000000000000       0.000000000000000</t>
  </si>
  <si>
    <t>RXN-5AOPt_c_m_FWD-SPONT 27141.277792880010000   0.000000000000000       0.000000000000000</t>
  </si>
  <si>
    <t>RXN-5AOPt_c_m_REV-SPONT 27141.277792880010000   0.000000000000000       0.000000000000000</t>
  </si>
  <si>
    <t>RXN-5AOPtps_e_FWD-rt2901        27141.277792880010000   0.000000000000000       0.000000000000000</t>
  </si>
  <si>
    <t>RXN-5FTHFt_c_e_FWD-SPONT        27141.277792880010000   0.000000000000000       0.000000000000000</t>
  </si>
  <si>
    <t>RXN-5FTHFt_c_e_REV-SPONT        27141.277792880010000   0.000000000000000       0.000000000000000</t>
  </si>
  <si>
    <t>RXN-6DPMIPPH_c_FWD-rt1395       27141.277792880010000   0.000000000000000       0.000000000000000</t>
  </si>
  <si>
    <t>RXN-6DPMIPPH_c_REV-rt1395       27141.277792880010000   0.000000000000000       0.000000000000000</t>
  </si>
  <si>
    <t>RXN-6DPMIPPH_c_FWD-rt1973       27141.277792880010000   0.000000000000000       0.000000000000000</t>
  </si>
  <si>
    <t>RXN-6DPMIPPH_c_REV-rt1973       27141.277792880010000   0.000000000000000       0.000000000000000</t>
  </si>
  <si>
    <t>RXN-AACTOOR_c_FWD-UNKNOWN       27141.277792880010000   0.000000000000000       0.000000000000000</t>
  </si>
  <si>
    <t>RXN-AASADy_c_FWD-LYS25  11859.063283721687000   11.596907720244204      0.000000000000000</t>
  </si>
  <si>
    <t>RXN-AATA_c_FWD-rt0172   20.645359744352220      0.000000000000000       0.000000000000000</t>
  </si>
  <si>
    <t>RXN-AATA_c_REV-rt0172   27141.277792880010000   0.000000000000000       0.000000000000000</t>
  </si>
  <si>
    <t>RXN-AATA_c_FWD-rt4039   20.645359744352220      11.596907720244204      0.000000000000000</t>
  </si>
  <si>
    <t>RXN-AATA_c_REV-rt4039   27141.277792880010000   0.000000000000000       0.000000000000000</t>
  </si>
  <si>
    <t>RXN-AATA_c_FWD-rt7471   20.645359744352220      0.000000000000000       0.000000000000000</t>
  </si>
  <si>
    <t>RXN-AATA_c_REV-rt7471   27141.277792880010000   0.000000000000000       0.000000000000000</t>
  </si>
  <si>
    <t>RXN-ABTA_c_FWD-rt2569   44671.931115292440000   0.000000000000000       0.000000000000000</t>
  </si>
  <si>
    <t>RXN-ABTA_c_FWD-rt7537   44671.931115292440000   0.000000000000000       0.000000000000000</t>
  </si>
  <si>
    <t>RXN-ABTD2Dx_c_FWD-rt1622_c      27141.277792880010000   0.000000000000000       0.000000000000000</t>
  </si>
  <si>
    <t>RXN-ABTD2Dx_c_REV-rt1622_c      27141.277792880010000   0.000000000000000       0.000000000000000</t>
  </si>
  <si>
    <t>RXN-ABTD2Dy_c_FWD-rt4606        27141.277792880010000   0.000000000000000       0.000000000000000</t>
  </si>
  <si>
    <t>RXN-ABTD2Dy_c_REV-rt4606        27141.277792880010000   0.000000000000000       0.000000000000000</t>
  </si>
  <si>
    <t>RXN-ABTD2Dy_c_FWD-rt8084        27141.277792880010000   0.000000000000000       0.000000000000000</t>
  </si>
  <si>
    <t>RXN-ABTD2Dy_c_REV-rt8084        27141.277792880010000   0.000000000000000       0.000000000000000</t>
  </si>
  <si>
    <t>RXN-ABTD4Dx_c_FWD-rt1622_c      27141.277792880010000   0.000000000000000       0.000000000000000</t>
  </si>
  <si>
    <t>RXN-ABTD4Dx_c_REV-rt1622_c      27141.277792880010000   0.000000000000000       0.000000000000000</t>
  </si>
  <si>
    <t>RXN-ABTD4Dy_c_FWD-rt4606        27141.277792880010000   0.000000000000000       0.000000000000000</t>
  </si>
  <si>
    <t>RXN-ABTD4Dy_c_REV-rt4606        27141.277792880010000   0.000000000000000       0.000000000000000</t>
  </si>
  <si>
    <t>RXN-ABTD4Dy_c_FWD-rt8084        27141.277792880010000   0.000000000000000       0.000000000000000</t>
  </si>
  <si>
    <t>RXN-ABTD4Dy_c_REV-rt8084        27141.277792880010000   0.000000000000000       0.000000000000000</t>
  </si>
  <si>
    <t>RXN-ABTDt_c_e_FWD-UNKNOWN       27141.277792880010000   0.000000000000000       0.000000000000000</t>
  </si>
  <si>
    <t>RXN-ABTLD_c_FWD-UNKNOWN 27141.277792880010000   0.000000000000000       0.000000000000000</t>
  </si>
  <si>
    <t>RXN-ABTt_c_e_FWD-SPONT  27141.277792880010000   0.000000000000000       0.000000000000000</t>
  </si>
  <si>
    <t>RXN-ABTt_c_e_REV-SPONT  27141.277792880010000   0.000000000000000       0.000000000000000</t>
  </si>
  <si>
    <t>RXN-ABUTD_m_FWD-rt2756_m        27141.277792880010000   0.000000000000000       0.000000000000000</t>
  </si>
  <si>
    <t>RXN-ACACT100i_m_FWD-rt0517      27141.277792880010000   0.000000000000000       0.000000000000000</t>
  </si>
  <si>
    <t>RXN-ACACT100i_x_FWD-rt0697      27141.277792880010000   0.000000000000000       0.000000000000000</t>
  </si>
  <si>
    <t>RXN-ACACT100i_x_FWD-rt5445      27141.277792880010000   0.000000000000000       0.000000000000000</t>
  </si>
  <si>
    <t>RXN-ACACT100i_x_FWD-rt6860      27141.277792880010000   0.000000000000000       0.000000000000000</t>
  </si>
  <si>
    <t>RXN-ACACT101ei_x_FWD-rt0697     27141.277792880010000   0.000000000000000       0.000000000000000</t>
  </si>
  <si>
    <t>RXN-ACACT101ei_x_FWD-rt5445     27141.277792880010000   0.000000000000000       0.000000000000000</t>
  </si>
  <si>
    <t>RXN-ACACT101ei_x_FWD-rt6860     27141.277792880010000   0.000000000000000       0.000000000000000</t>
  </si>
  <si>
    <t>RXN-ACACT120i_m_FWD-rt0517      27141.277792880010000   0.000000000000000       0.000000000000000</t>
  </si>
  <si>
    <t>RXN-ACACT120i_x_FWD-rt0697      27141.277792880010000   0.000000000000000       0.000000000000000</t>
  </si>
  <si>
    <t>RXN-ACACT120i_x_FWD-rt5445      27141.277792880010000   0.000000000000000       0.000000000000000</t>
  </si>
  <si>
    <t>RXN-ACACT120i_x_FWD-rt6860      27141.277792880010000   0.000000000000000       0.000000000000000</t>
  </si>
  <si>
    <t>RXN-ACACT121ai_m_FWD-rt0517     27141.277792880010000   0.000000000000000       0.000000000000000</t>
  </si>
  <si>
    <t>RXN-ACACT121ai_x_FWD-rt0697     27141.277792880010000   0.000000000000000       0.000000000000000</t>
  </si>
  <si>
    <t>RXN-ACACT121ai_x_FWD-rt5445     27141.277792880010000   0.000000000000000       0.000000000000000</t>
  </si>
  <si>
    <t>RXN-ACACT121ai_x_FWD-rt6860     27141.277792880010000   0.000000000000000       0.000000000000000</t>
  </si>
  <si>
    <t>RXN-ACACT121di_x_FWD-rt0697     27141.277792880010000   0.000000000000000       0.000000000000000</t>
  </si>
  <si>
    <t>RXN-ACACT121di_x_FWD-rt5445     27141.277792880010000   0.000000000000000       0.000000000000000</t>
  </si>
  <si>
    <t>RXN-ACACT121di_x_FWD-rt6860     27141.277792880010000   0.000000000000000       0.000000000000000</t>
  </si>
  <si>
    <t>RXN-ACACT122ei_x_FWD-rt0697     27141.277792880010000   0.000000000000000       0.000000000000000</t>
  </si>
  <si>
    <t>RXN-ACACT122ei_x_FWD-rt5445     27141.277792880010000   0.000000000000000       0.000000000000000</t>
  </si>
  <si>
    <t>RXN-ACACT122ei_x_FWD-rt6860     27141.277792880010000   0.000000000000000       0.000000000000000</t>
  </si>
  <si>
    <t>RXN-ACACT140i_m_FWD-rt0517      27141.277792880010000   0.000000000000000       0.000000000000000</t>
  </si>
  <si>
    <t>RXN-ACACT140i_x_FWD-rt0697      27141.277792880010000   0.000000000000000       0.000000000000000</t>
  </si>
  <si>
    <t>RXN-ACACT140i_x_FWD-rt5445      27141.277792880010000   0.000000000000000       0.000000000000000</t>
  </si>
  <si>
    <t>RXN-ACACT140i_x_FWD-rt6860      27141.277792880010000   0.000000000000000       0.000000000000000</t>
  </si>
  <si>
    <t>RXN-ACACT141ai_m_FWD-rt0517     27141.277792880010000   0.000000000000000       0.000000000000000</t>
  </si>
  <si>
    <t>RXN-ACACT141ai_x_FWD-rt0697     27141.277792880010000   0.000000000000000       0.000000000000000</t>
  </si>
  <si>
    <t>RXN-ACACT141ai_x_FWD-rt5445     27141.277792880010000   0.000000000000000       0.000000000000000</t>
  </si>
  <si>
    <t>RXN-ACACT141ai_x_FWD-rt6860     27141.277792880010000   0.000000000000000       0.000000000000000</t>
  </si>
  <si>
    <t>RXN-ACACT141bi_m_FWD-rt0517     27141.277792880010000   0.000000000000000       0.000000000000000</t>
  </si>
  <si>
    <t>RXN-ACACT141bi_x_FWD-rt0697     27141.277792880010000   0.000000000000000       0.000000000000000</t>
  </si>
  <si>
    <t>RXN-ACACT141bi_x_FWD-rt5445     27141.277792880010000   0.000000000000000       0.000000000000000</t>
  </si>
  <si>
    <t>RXN-ACACT141bi_x_FWD-rt6860     27141.277792880010000   0.000000000000000       0.000000000000000</t>
  </si>
  <si>
    <t>RXN-ACACT142i_x_FWD-rt0697      27141.277792880010000   0.000000000000000       0.000000000000000</t>
  </si>
  <si>
    <t>RXN-ACACT142i_x_FWD-rt5445      27141.277792880010000   0.000000000000000       0.000000000000000</t>
  </si>
  <si>
    <t>RXN-ACACT142i_x_FWD-rt6860      27141.277792880010000   0.000000000000000       0.000000000000000</t>
  </si>
  <si>
    <t>RXN-ACACT143i_x_FWD-rt0697      27141.277792880010000   0.000000000000000       0.000000000000000</t>
  </si>
  <si>
    <t>RXN-ACACT143i_x_FWD-rt5445      27141.277792880010000   0.000000000000000       0.000000000000000</t>
  </si>
  <si>
    <t>RXN-ACACT143i_x_FWD-rt6860      27141.277792880010000   0.000000000000000       0.000000000000000</t>
  </si>
  <si>
    <t>RXN-ACACT160i_m_FWD-rt0517      27141.277792880010000   0.000000000000000       0.000000000000000</t>
  </si>
  <si>
    <t>RXN-ACACT160i_x_FWD-rt0697      27141.277792880010000   0.000000000000000       0.000000000000000</t>
  </si>
  <si>
    <t>RXN-ACACT160i_x_FWD-rt5445      27141.277792880010000   0.000000000000000       0.000000000000000</t>
  </si>
  <si>
    <t>RXN-ACACT160i_x_FWD-rt6860      27141.277792880010000   0.000000000000000       0.000000000000000</t>
  </si>
  <si>
    <t>RXN-ACACT161ai_m_FWD-rt0517     27141.277792880010000   0.000000000000000       0.000000000000000</t>
  </si>
  <si>
    <t>RXN-ACACT161ai_x_FWD-rt0697     27141.277792880010000   0.000000000000000       0.000000000000000</t>
  </si>
  <si>
    <t>RXN-ACACT161ai_x_FWD-rt5445     27141.277792880010000   0.000000000000000       0.000000000000000</t>
  </si>
  <si>
    <t>RXN-ACACT161ai_x_FWD-rt6860     27141.277792880010000   0.000000000000000       0.000000000000000</t>
  </si>
  <si>
    <t>RXN-ACACT161bi_m_FWD-rt0517     27141.277792880010000   0.000000000000000       0.000000000000000</t>
  </si>
  <si>
    <t>RXN-ACACT161bi_x_FWD-rt0697     27141.277792880010000   0.000000000000000       0.000000000000000</t>
  </si>
  <si>
    <t>RXN-ACACT161bi_x_FWD-rt5445     27141.277792880010000   0.000000000000000       0.000000000000000</t>
  </si>
  <si>
    <t>RXN-ACACT161bi_x_FWD-rt6860     27141.277792880010000   0.000000000000000       0.000000000000000</t>
  </si>
  <si>
    <t>RXN-ACACT162i_x_FWD-rt0697      27141.277792880010000   0.000000000000000       0.000000000000000</t>
  </si>
  <si>
    <t>RXN-ACACT162i_x_FWD-rt5445      27141.277792880010000   0.000000000000000       0.000000000000000</t>
  </si>
  <si>
    <t>RXN-ACACT162i_x_FWD-rt6860      27141.277792880010000   0.000000000000000       0.000000000000000</t>
  </si>
  <si>
    <t>RXN-ACACT163i_x_FWD-rt0697      27141.277792880010000   0.000000000000000       0.000000000000000</t>
  </si>
  <si>
    <t>RXN-ACACT163i_x_FWD-rt5445      27141.277792880010000   0.000000000000000       0.000000000000000</t>
  </si>
  <si>
    <t>RXN-ACACT163i_x_FWD-rt6860      27141.277792880010000   0.000000000000000       0.000000000000000</t>
  </si>
  <si>
    <t>RXN-ACACT180i_m_FWD-rt0517      27141.277792880010000   0.000000000000000       0.000000000000000</t>
  </si>
  <si>
    <t>RXN-ACACT180i_x_FWD-rt0697      27141.277792880010000   0.000000000000000       0.000000000000000</t>
  </si>
  <si>
    <t>RXN-ACACT180i_x_FWD-rt5445      27141.277792880010000   0.000000000000000       0.000000000000000</t>
  </si>
  <si>
    <t>RXN-ACACT180i_x_FWD-rt6860      27141.277792880010000   0.000000000000000       0.000000000000000</t>
  </si>
  <si>
    <t>RXN-ACACT181ai_m_FWD-rt0517     27141.277792880010000   0.000000000000000       0.000000000000000</t>
  </si>
  <si>
    <t>RXN-ACACT181ai_x_FWD-rt0697     27141.277792880010000   0.000000000000000       0.000000000000000</t>
  </si>
  <si>
    <t>RXN-ACACT181ai_x_FWD-rt5445     27141.277792880010000   0.000000000000000       0.000000000000000</t>
  </si>
  <si>
    <t>RXN-ACACT181ai_x_FWD-rt6860     27141.277792880010000   0.000000000000000       0.000000000000000</t>
  </si>
  <si>
    <t>RXN-ACACT182i_x_FWD-rt0697      27141.277792880010000   0.000000000000000       0.000000000000000</t>
  </si>
  <si>
    <t>RXN-ACACT182i_x_FWD-rt5445      27141.277792880010000   0.000000000000000       0.000000000000000</t>
  </si>
  <si>
    <t>RXN-ACACT182i_x_FWD-rt6860      27141.277792880010000   0.000000000000000       0.000000000000000</t>
  </si>
  <si>
    <t>RXN-ACACT183i_x_FWD-rt0697      27141.277792880010000   0.000000000000000       0.000000000000000</t>
  </si>
  <si>
    <t>RXN-ACACT183i_x_FWD-rt5445      27141.277792880010000   0.000000000000000       0.000000000000000</t>
  </si>
  <si>
    <t>RXN-ACACT183i_x_FWD-rt6860      27141.277792880010000   0.000000000000000       0.000000000000000</t>
  </si>
  <si>
    <t>RXN-ACACT200i_m_FWD-rt0517      27141.277792880010000   0.000000000000000       0.000000000000000</t>
  </si>
  <si>
    <t>RXN-ACACT200i_x_FWD-rt0697      27141.277792880010000   0.000000000000000       0.000000000000000</t>
  </si>
  <si>
    <t>RXN-ACACT200i_x_FWD-rt5445      27141.277792880010000   0.000000000000000       0.000000000000000</t>
  </si>
  <si>
    <t>RXN-ACACT200i_x_FWD-rt6860      27141.277792880010000   0.000000000000000       0.000000000000000</t>
  </si>
  <si>
    <t>RXN-ACACT220i_m_FWD-rt0517      27141.277792880010000   0.000000000000000       0.000000000000000</t>
  </si>
  <si>
    <t>RXN-ACACT220i_x_FWD-rt0697      27141.277792880010000   0.000000000000000       0.000000000000000</t>
  </si>
  <si>
    <t>RXN-ACACT220i_x_FWD-rt5445      27141.277792880010000   0.000000000000000       0.000000000000000</t>
  </si>
  <si>
    <t>RXN-ACACT220i_x_FWD-rt6860      27141.277792880010000   0.000000000000000       0.000000000000000</t>
  </si>
  <si>
    <t>RXN-ACACT240i_m_FWD-rt0517      27141.277792880010000   0.000000000000000       0.000000000000000</t>
  </si>
  <si>
    <t>RXN-ACACT240i_x_FWD-rt0697      27141.277792880010000   0.000000000000000       0.000000000000000</t>
  </si>
  <si>
    <t>RXN-ACACT240i_x_FWD-rt5445      27141.277792880010000   0.000000000000000       0.000000000000000</t>
  </si>
  <si>
    <t>RXN-ACACT240i_x_FWD-rt6860      27141.277792880010000   0.000000000000000       0.000000000000000</t>
  </si>
  <si>
    <t>RXN-ACACT260i_m_FWD-rt0517      27141.277792880010000   0.000000000000000       0.000000000000000</t>
  </si>
  <si>
    <t>RXN-ACACT260i_x_FWD-rt0697      27141.277792880010000   0.000000000000000       0.000000000000000</t>
  </si>
  <si>
    <t>RXN-ACACT260i_x_FWD-rt5445      27141.277792880010000   0.000000000000000       0.000000000000000</t>
  </si>
  <si>
    <t>RXN-ACACT260i_x_FWD-rt6860      27141.277792880010000   0.000000000000000       0.000000000000000</t>
  </si>
  <si>
    <t>RXN-ACACT40i_m_FWD-rt0517       27141.277792880010000   0.000000000000000       0.000000000000000</t>
  </si>
  <si>
    <t>RXN-ACACT40i_x_FWD-rt0697       27141.277792880010000   0.000000000000000       0.000000000000000</t>
  </si>
  <si>
    <t>RXN-ACACT40i_x_FWD-rt5445       27141.277792880010000   0.000000000000000       0.000000000000000</t>
  </si>
  <si>
    <t>RXN-ACACT40i_x_FWD-rt6860       27141.277792880010000   0.000000000000000       0.000000000000000</t>
  </si>
  <si>
    <t>RXN-ACACT40ir_c_FWD-rt0310      23574.681389226465000   0.000000000000000       0.000000000000000</t>
  </si>
  <si>
    <t>RXN-ACACT60i_m_FWD-rt0517       27141.277792880010000   0.000000000000000       0.000000000000000</t>
  </si>
  <si>
    <t>RXN-ACACT60i_x_FWD-rt0697       27141.277792880010000   0.000000000000000       0.000000000000000</t>
  </si>
  <si>
    <t>RXN-ACACT60i_x_FWD-rt5445       27141.277792880010000   0.000000000000000       0.000000000000000</t>
  </si>
  <si>
    <t>RXN-ACACT60i_x_FWD-rt6860       27141.277792880010000   0.000000000000000       0.000000000000000</t>
  </si>
  <si>
    <t>RXN-ACACT80i_m_FWD-rt0517       27141.277792880010000   0.000000000000000       0.000000000000000</t>
  </si>
  <si>
    <t>RXN-ACACT80i_x_FWD-rt0697       27141.277792880010000   0.000000000000000       0.000000000000000</t>
  </si>
  <si>
    <t>RXN-ACACT80i_x_FWD-rt5445       27141.277792880010000   0.000000000000000       0.000000000000000</t>
  </si>
  <si>
    <t>RXN-ACACT80i_x_FWD-rt6860       27141.277792880010000   0.000000000000000       0.000000000000000</t>
  </si>
  <si>
    <t>RXN-ACALDCD_c_FWD-rt7423        27141.277792880010000   0.000000000000000       0.000000000000000</t>
  </si>
  <si>
    <t>RXN-ACALDt_c_e_FWD-SPONT        27141.277792880010000   0.000000000000000       0.000000000000000</t>
  </si>
  <si>
    <t>RXN-ACALDt_c_e_REV-SPONT        27141.277792880010000   0.000000000000000       0.000000000000000</t>
  </si>
  <si>
    <t>RXN-ACALDt_c_m_FWD-SPONT        27141.277792880010000   0.000000000000000       0.000000000000000</t>
  </si>
  <si>
    <t>RXN-ACALDt_c_m_REV-SPONT        27141.277792880010000   0.000000000000000       0.000000000000000</t>
  </si>
  <si>
    <t>RXN-ACCOAC_c_FWD-rt0271 281410.796777690760000  0.000000000000000       0.000000000000000</t>
  </si>
  <si>
    <t>RXN-ACCOAt_c_n_FWD-SPONT        27141.277792880010000   0.000000000000000       0.000000000000000</t>
  </si>
  <si>
    <t>RXN-ACCOAt_c_n_REV-SPONT        27141.277792880010000   0.000000000000000       0.000000000000000</t>
  </si>
  <si>
    <t>RXN-ACCOAt_c_r_FWD-rt2578       27141.277792880010000   0.000000000000000       0.000000000000000</t>
  </si>
  <si>
    <t>RXN-ACCOAt_c_r_REV-rt2578       27141.277792880010000   0.000000000000000       0.000000000000000</t>
  </si>
  <si>
    <t>RXN-ACCOATsucac_m_FWD-rt5429    27141.277792880010000   0.000000000000000       0.000000000000000</t>
  </si>
  <si>
    <t>RXN-ACCOATsucpp_m_FWD-rt5429    27141.277792880010000   0.000000000000000       0.000000000000000</t>
  </si>
  <si>
    <t>RXN-ACEST1_m_FWD-rt1634 27141.277792880010000   0.000000000000000       0.000000000000000</t>
  </si>
  <si>
    <t>RXN-ACEST1_m_FWD-rt6091 27141.277792880010000   0.000000000000000       0.000000000000000</t>
  </si>
  <si>
    <t>RXN-ACEST1_x_FWD-UNKNOWN        27141.277792880010000   0.000000000000000       0.000000000000000</t>
  </si>
  <si>
    <t>RXN-ACGAM6PS_c_FWD-rt4107       50691.674852967950000   0.000000000000000       0.000000000000000</t>
  </si>
  <si>
    <t>RXN-ACGAM6PS_c_REV-rt4107       27141.277792880010000   0.000000000000000       0.000000000000000</t>
  </si>
  <si>
    <t>RXN-ACGAM6S1_r_FWD-rt5121       27141.277792880010000   0.000000000000000       0.000000000000000</t>
  </si>
  <si>
    <t>RXN-ACGAM6S1_r_REV-rt5121       27141.277792880010000   0.000000000000000       0.000000000000000</t>
  </si>
  <si>
    <t>RXN-ACGAM6S2_r_FWD-rt5121       27141.277792880010000   0.000000000000000       0.000000000000000</t>
  </si>
  <si>
    <t>RXN-ACGAM6S2_r_REV-rt5121       27141.277792880010000   0.000000000000000       0.000000000000000</t>
  </si>
  <si>
    <t>RXN-ACGAMPM_c_FWD-rt4597        15141.138610924160000   0.000000000000000       0.000000000000000</t>
  </si>
  <si>
    <t>RXN-ACGAMPM_c_REV-rt4597        27141.277792880010000   0.000000000000000       0.000000000000000</t>
  </si>
  <si>
    <t>RXN-ACGK_m_FWD-rt1009   159302.564567448130000  9.868743816214847       0.000000000000000</t>
  </si>
  <si>
    <t>RXN-ACGS_m_FWD-rt7899   27141.277792880010000   0.000000000000000       0.000000000000000</t>
  </si>
  <si>
    <t>RXN-ACHAH_c_FWD-rt3378  27141.277792880010000   0.000000000000000       0.000000000000000</t>
  </si>
  <si>
    <t>RXN-ACHAH_c_REV-rt3378  27141.277792880010000   0.000000000000000       0.000000000000000</t>
  </si>
  <si>
    <t>RXN-ACHAH_e_FWD-rt1203  27141.277792880010000   0.000000000000000       0.000000000000000</t>
  </si>
  <si>
    <t>RXN-ACHBS_m_FWD-ILV26   27141.277792880010000   9.189435294974890       0.000000000000000</t>
  </si>
  <si>
    <t>RXN-ACHBS_m_FWD-rt7317  27141.277792880010000   0.000000000000000       0.000000000000000</t>
  </si>
  <si>
    <t>RXN-ACHLE1_c_FWD-rt6872 27141.277792880010000   0.000000000000000       0.000000000000000</t>
  </si>
  <si>
    <t>RXN-ACHLE2_c_FWD-rt6872 27141.277792880010000   0.000000000000000       0.000000000000000</t>
  </si>
  <si>
    <t>RXN-ACHLE3_c_FWD-rt6872 27141.277792880010000   0.000000000000000       0.000000000000000</t>
  </si>
  <si>
    <t>RXN-ACITL_c_FWD-rt1358  162401.544487728500000  0.000000000000000       0.000000000000000</t>
  </si>
  <si>
    <t>RXN-ACKr_c_FWD-rt5015   27141.277792880010000   0.000000000000000       0.000000000000000</t>
  </si>
  <si>
    <t>RXN-ACKr_c_REV-rt5015   27141.277792880010000   0.000000000000000       0.000000000000000</t>
  </si>
  <si>
    <t>RXN-ACLS_m_FWD-ILV26    27141.277792880010000   34.284197538609234      0.000000000000000</t>
  </si>
  <si>
    <t>RXN-ACLS_m_FWD-rt7317   27141.277792880010000   0.000000000000000       0.000000000000000</t>
  </si>
  <si>
    <t>RXN-ACOAD100f_m_FWD-rt4202      27141.277792880010000   0.000000000000000       0.000000000000000</t>
  </si>
  <si>
    <t>RXN-ACOAD100f_x_FWD-rt2040      27141.277792880010000   0.000000000000000       0.000000000000000</t>
  </si>
  <si>
    <t>RXN-ACOAD101df_x_FWD-rt2040     27141.277792880010000   0.000000000000000       0.000000000000000</t>
  </si>
  <si>
    <t>RXN-ACOAD102ef_x_FWD-rt2040     27141.277792880010000   0.000000000000000       0.000000000000000</t>
  </si>
  <si>
    <t>RXN-ACOAD120f_m_FWD-rt4202      27141.277792880010000   0.000000000000000       0.000000000000000</t>
  </si>
  <si>
    <t>RXN-ACOAD120f_x_FWD-rt2040      27141.277792880010000   0.000000000000000       0.000000000000000</t>
  </si>
  <si>
    <t>RXN-ACOAD121af_x_FWD-rt2040     27141.277792880010000   0.000000000000000       0.000000000000000</t>
  </si>
  <si>
    <t>RXN-ACOAD140f_x_FWD-rt2040      27141.277792880010000   0.000000000000000       0.000000000000000</t>
  </si>
  <si>
    <t>RXN-ACOAD141af_x_FWD-rt2040     27141.277792880010000   0.000000000000000       0.000000000000000</t>
  </si>
  <si>
    <t>RXN-ACOAD141bf_x_FWD-rt2040     27141.277792880010000   0.000000000000000       0.000000000000000</t>
  </si>
  <si>
    <t>RXN-ACOAD142f_x_FWD-rt2040      27141.277792880010000   0.000000000000000       0.000000000000000</t>
  </si>
  <si>
    <t>RXN-ACOAD143f_x_FWD-rt2040      27141.277792880010000   0.000000000000000       0.000000000000000</t>
  </si>
  <si>
    <t>RXN-ACOAD160f_x_FWD-rt2040      27141.277792880010000   0.000000000000000       0.000000000000000</t>
  </si>
  <si>
    <t>RXN-ACOAD161af_x_FWD-rt2040     27141.277792880010000   0.000000000000000       0.000000000000000</t>
  </si>
  <si>
    <t>RXN-ACOAD161bf_x_FWD-rt2040     27141.277792880010000   0.000000000000000       0.000000000000000</t>
  </si>
  <si>
    <t>RXN-ACOAD162f_x_FWD-rt2040      27141.277792880010000   0.000000000000000       0.000000000000000</t>
  </si>
  <si>
    <t>RXN-ACOAD163f_x_FWD-rt2040      27141.277792880010000   0.000000000000000       0.000000000000000</t>
  </si>
  <si>
    <t>RXN-ACOAD180f_x_FWD-rt2040      27141.277792880010000   0.000000000000000       0.000000000000000</t>
  </si>
  <si>
    <t>RXN-ACOAD181af_x_FWD-rt2040     27141.277792880010000   0.000000000000000       0.000000000000000</t>
  </si>
  <si>
    <t>RXN-ACOAD182f_x_FWD-rt2040      27141.277792880010000   0.000000000000000       0.000000000000000</t>
  </si>
  <si>
    <t>RXN-ACOAD183f_x_FWD-rt2040      27141.277792880010000   0.000000000000000       0.000000000000000</t>
  </si>
  <si>
    <t>RXN-ACOAD40f_m_FWD-rt5702       27141.277792880010000   0.000000000000000       0.000000000000000</t>
  </si>
  <si>
    <t>RXN-ACOAD40f_m_REV-rt5702       27141.277792880010000   0.000000000000000       0.000000000000000</t>
  </si>
  <si>
    <t>RXN-ACOAD40f_x_FWD-rt2040       27141.277792880010000   0.000000000000000       0.000000000000000</t>
  </si>
  <si>
    <t>RXN-ACOAD60f_m_FWD-rt5702       27141.277792880010000   0.000000000000000       0.000000000000000</t>
  </si>
  <si>
    <t>RXN-ACOAD60f_m_REV-rt5702       27141.277792880010000   0.000000000000000       0.000000000000000</t>
  </si>
  <si>
    <t>RXN-ACOAD60f_x_FWD-rt2040       27141.277792880010000   0.000000000000000       0.000000000000000</t>
  </si>
  <si>
    <t>RXN-ACOAD80f_m_FWD-rt4202       27141.277792880010000   0.000000000000000       0.000000000000000</t>
  </si>
  <si>
    <t>RXN-ACOAD80f_m_REV-rt4202       27141.277792880010000   0.000000000000000       0.000000000000000</t>
  </si>
  <si>
    <t>RXN-ACOAD80f_x_FWD-rt2040       27141.277792880010000   0.000000000000000       0.000000000000000</t>
  </si>
  <si>
    <t>RXN-ACOAD82ef_x_FWD-rt2040      27141.277792880010000   0.000000000000000       0.000000000000000</t>
  </si>
  <si>
    <t>RXN-ACOADm30f_m_FWD-rt5702      27141.277792880010000   0.000000000000000       0.000000000000000</t>
  </si>
  <si>
    <t>RXN-ACOADm30f_m_REV-rt5702      27141.277792880010000   0.000000000000000       0.000000000000000</t>
  </si>
  <si>
    <t>RXN-ACOADm40f_m_FWD-rt5702      27141.277792880010000   0.000000000000000       0.000000000000000</t>
  </si>
  <si>
    <t>RXN-ACOADm40f_m_REV-rt5702      27141.277792880010000   0.000000000000000       0.000000000000000</t>
  </si>
  <si>
    <t>RXN-ACOADm50f_m_FWD-rt1644      27141.277792880010000   0.000000000000000       0.000000000000000</t>
  </si>
  <si>
    <t>RXN-ACOADm50f_m_REV-rt1644      27141.277792880010000   0.000000000000000       0.000000000000000</t>
  </si>
  <si>
    <t>RXN-ACOADS160_rm_FWD-rt1362     27141.277792880010000   0.000000000000000       0.000000000000000</t>
  </si>
  <si>
    <t>RXN-ACOADS180_rm_FWD-rt1362     53718.981188263286000   0.000000000000000       0.000000000000000</t>
  </si>
  <si>
    <t>RXN-ACOADS181_rm_FWD-rt0477     17286.384350099180000   0.000000000000000       0.000000000000000</t>
  </si>
  <si>
    <t>RXN-ACOADS182_rm_FWD-rt0477     17286.384350099180000   0.000000000000000       0.000000000000000</t>
  </si>
  <si>
    <t>RXN-ACOAO100_x_FWD-rt1332       27141.277792880010000   0.000000000000000       0.000000000000000</t>
  </si>
  <si>
    <t>RXN-ACOAO100_x_FWD-rt4374       27141.277792880010000   0.000000000000000       0.000000000000000</t>
  </si>
  <si>
    <t>RXN-ACOAO100_x_FWD-rt4384       27141.277792880010000   0.000000000000000       0.000000000000000</t>
  </si>
  <si>
    <t>RXN-ACOAO101d_x_FWD-rt1332      27141.277792880010000   0.000000000000000       0.000000000000000</t>
  </si>
  <si>
    <t>RXN-ACOAO101d_x_FWD-rt4374      27141.277792880010000   0.000000000000000       0.000000000000000</t>
  </si>
  <si>
    <t>RXN-ACOAO101d_x_FWD-rt4384      27141.277792880010000   0.000000000000000       0.000000000000000</t>
  </si>
  <si>
    <t>RXN-ACOAO102e_x_FWD-rt1332      27141.277792880010000   0.000000000000000       0.000000000000000</t>
  </si>
  <si>
    <t>RXN-ACOAO102e_x_FWD-rt4374      27141.277792880010000   0.000000000000000       0.000000000000000</t>
  </si>
  <si>
    <t>RXN-ACOAO102e_x_FWD-rt4384      27141.277792880010000   0.000000000000000       0.000000000000000</t>
  </si>
  <si>
    <t>RXN-ACOAO120_x_FWD-rt1332       27141.277792880010000   0.000000000000000       0.000000000000000</t>
  </si>
  <si>
    <t>RXN-ACOAO120_x_FWD-rt4374       27141.277792880010000   0.000000000000000       0.000000000000000</t>
  </si>
  <si>
    <t>RXN-ACOAO120_x_FWD-rt4384       27141.277792880010000   0.000000000000000       0.000000000000000</t>
  </si>
  <si>
    <t>RXN-ACOAO121a_x_FWD-rt1332      27141.277792880010000   0.000000000000000       0.000000000000000</t>
  </si>
  <si>
    <t>RXN-ACOAO121a_x_FWD-rt4374      27141.277792880010000   0.000000000000000       0.000000000000000</t>
  </si>
  <si>
    <t>RXN-ACOAO121a_x_FWD-rt4384      27141.277792880010000   0.000000000000000       0.000000000000000</t>
  </si>
  <si>
    <t>RXN-ACOAO140_x_FWD-rt1332       27141.277792880010000   0.000000000000000       0.000000000000000</t>
  </si>
  <si>
    <t>RXN-ACOAO140_x_FWD-rt4374       27141.277792880010000   0.000000000000000       0.000000000000000</t>
  </si>
  <si>
    <t>RXN-ACOAO140_x_FWD-rt4384       27141.277792880010000   0.000000000000000       0.000000000000000</t>
  </si>
  <si>
    <t>RXN-ACOAO141a_x_FWD-rt1332      27141.277792880010000   0.000000000000000       0.000000000000000</t>
  </si>
  <si>
    <t>RXN-ACOAO141a_x_FWD-rt4374      27141.277792880010000   0.000000000000000       0.000000000000000</t>
  </si>
  <si>
    <t>RXN-ACOAO141a_x_FWD-rt4384      27141.277792880010000   0.000000000000000       0.000000000000000</t>
  </si>
  <si>
    <t>RXN-ACOAO141b_x_FWD-rt1332      27141.277792880010000   0.000000000000000       0.000000000000000</t>
  </si>
  <si>
    <t>RXN-ACOAO141b_x_FWD-rt4374      27141.277792880010000   0.000000000000000       0.000000000000000</t>
  </si>
  <si>
    <t>RXN-ACOAO141b_x_FWD-rt4384      27141.277792880010000   0.000000000000000       0.000000000000000</t>
  </si>
  <si>
    <t>RXN-ACOAO142_x_FWD-rt1332       27141.277792880010000   0.000000000000000       0.000000000000000</t>
  </si>
  <si>
    <t>RXN-ACOAO142_x_FWD-rt4374       27141.277792880010000   0.000000000000000       0.000000000000000</t>
  </si>
  <si>
    <t>RXN-ACOAO142_x_FWD-rt4384       27141.277792880010000   0.000000000000000       0.000000000000000</t>
  </si>
  <si>
    <t>RXN-ACOAO143_x_FWD-rt1332       27141.277792880010000   0.000000000000000       0.000000000000000</t>
  </si>
  <si>
    <t>RXN-ACOAO143_x_FWD-rt4374       27141.277792880010000   0.000000000000000       0.000000000000000</t>
  </si>
  <si>
    <t>RXN-ACOAO143_x_FWD-rt4384       27141.277792880010000   0.000000000000000       0.000000000000000</t>
  </si>
  <si>
    <t>RXN-ACOAO160_x_FWD-rt1332       27141.277792880010000   0.000000000000000       0.000000000000000</t>
  </si>
  <si>
    <t>RXN-ACOAO160_x_FWD-rt4374       27141.277792880010000   0.000000000000000       0.000000000000000</t>
  </si>
  <si>
    <t>RXN-ACOAO160_x_FWD-rt4384       27141.277792880010000   0.000000000000000       0.000000000000000</t>
  </si>
  <si>
    <t>RXN-ACOAO161a_x_FWD-rt1332      27141.277792880010000   0.000000000000000       0.000000000000000</t>
  </si>
  <si>
    <t>RXN-ACOAO161a_x_FWD-rt4374      27141.277792880010000   0.000000000000000       0.000000000000000</t>
  </si>
  <si>
    <t>RXN-ACOAO161a_x_FWD-rt4384      27141.277792880010000   0.000000000000000       0.000000000000000</t>
  </si>
  <si>
    <t>RXN-ACOAO161b_x_FWD-rt1332      27141.277792880010000   0.000000000000000       0.000000000000000</t>
  </si>
  <si>
    <t>RXN-ACOAO161b_x_FWD-rt4374      27141.277792880010000   0.000000000000000       0.000000000000000</t>
  </si>
  <si>
    <t>RXN-ACOAO161b_x_FWD-rt4384      27141.277792880010000   0.000000000000000       0.000000000000000</t>
  </si>
  <si>
    <t>RXN-ACOAO162_x_FWD-rt1332       27141.277792880010000   0.000000000000000       0.000000000000000</t>
  </si>
  <si>
    <t>RXN-ACOAO162_x_FWD-rt4374       27141.277792880010000   0.000000000000000       0.000000000000000</t>
  </si>
  <si>
    <t>RXN-ACOAO162_x_FWD-rt4384       27141.277792880010000   0.000000000000000       0.000000000000000</t>
  </si>
  <si>
    <t>RXN-ACOAO163_x_FWD-rt1332       27141.277792880010000   0.000000000000000       0.000000000000000</t>
  </si>
  <si>
    <t>RXN-ACOAO163_x_FWD-rt4374       27141.277792880010000   0.000000000000000       0.000000000000000</t>
  </si>
  <si>
    <t>RXN-ACOAO163_x_FWD-rt4384       27141.277792880010000   0.000000000000000       0.000000000000000</t>
  </si>
  <si>
    <t>RXN-ACOAO180_x_FWD-rt1332       27141.277792880010000   0.000000000000000       0.000000000000000</t>
  </si>
  <si>
    <t>RXN-ACOAO180_x_FWD-rt4374       27141.277792880010000   0.000000000000000       0.000000000000000</t>
  </si>
  <si>
    <t>RXN-ACOAO180_x_FWD-rt4384       27141.277792880010000   0.000000000000000       0.000000000000000</t>
  </si>
  <si>
    <t>RXN-ACOAO181a_x_FWD-rt1332      27141.277792880010000   0.000000000000000       0.000000000000000</t>
  </si>
  <si>
    <t>RXN-ACOAO181a_x_FWD-rt4374      27141.277792880010000   0.000000000000000       0.000000000000000</t>
  </si>
  <si>
    <t>RXN-ACOAO181a_x_FWD-rt4384      27141.277792880010000   0.000000000000000       0.000000000000000</t>
  </si>
  <si>
    <t>RXN-ACOAO182_x_FWD-rt1332       27141.277792880010000   0.000000000000000       0.000000000000000</t>
  </si>
  <si>
    <t>RXN-ACOAO182_x_FWD-rt4374       27141.277792880010000   0.000000000000000       0.000000000000000</t>
  </si>
  <si>
    <t>RXN-ACOAO182_x_FWD-rt4384       27141.277792880010000   0.000000000000000       0.000000000000000</t>
  </si>
  <si>
    <t>RXN-ACOAO183_x_FWD-rt1332       27141.277792880010000   0.000000000000000       0.000000000000000</t>
  </si>
  <si>
    <t>RXN-ACOAO183_x_FWD-rt4374       27141.277792880010000   0.000000000000000       0.000000000000000</t>
  </si>
  <si>
    <t>RXN-ACOAO183_x_FWD-rt4384       27141.277792880010000   0.000000000000000       0.000000000000000</t>
  </si>
  <si>
    <t>RXN-ACOAO200_x_FWD-rt1332       27141.277792880010000   0.000000000000000       0.000000000000000</t>
  </si>
  <si>
    <t>RXN-ACOAO200_x_FWD-rt4374       27141.277792880010000   0.000000000000000       0.000000000000000</t>
  </si>
  <si>
    <t>RXN-ACOAO200_x_FWD-rt4384       27141.277792880010000   0.000000000000000       0.000000000000000</t>
  </si>
  <si>
    <t>RXN-ACOAO220_x_FWD-rt1332       27141.277792880010000   0.000000000000000       0.000000000000000</t>
  </si>
  <si>
    <t>RXN-ACOAO220_x_FWD-rt4374       27141.277792880010000   0.000000000000000       0.000000000000000</t>
  </si>
  <si>
    <t>RXN-ACOAO220_x_FWD-rt4384       27141.277792880010000   0.000000000000000       0.000000000000000</t>
  </si>
  <si>
    <t>RXN-ACOAO240_x_FWD-rt1332       27141.277792880010000   0.000000000000000       0.000000000000000</t>
  </si>
  <si>
    <t>RXN-ACOAO240_x_FWD-rt4374       27141.277792880010000   0.000000000000000       0.000000000000000</t>
  </si>
  <si>
    <t>RXN-ACOAO240_x_FWD-rt4384       27141.277792880010000   0.000000000000000       0.000000000000000</t>
  </si>
  <si>
    <t>RXN-ACOAO260_x_FWD-rt1332       27141.277792880010000   0.000000000000000       0.000000000000000</t>
  </si>
  <si>
    <t>RXN-ACOAO260_x_FWD-rt4374       27141.277792880010000   0.000000000000000       0.000000000000000</t>
  </si>
  <si>
    <t>RXN-ACOAO260_x_FWD-rt4384       27141.277792880010000   0.000000000000000       0.000000000000000</t>
  </si>
  <si>
    <t>RXN-ACOAO40_x_FWD-rt1332        27141.277792880010000   0.000000000000000       0.000000000000000</t>
  </si>
  <si>
    <t>RXN-ACOAO40_x_FWD-rt4374        27141.277792880010000   0.000000000000000       0.000000000000000</t>
  </si>
  <si>
    <t>RXN-ACOAO40_x_FWD-rt4384        27141.277792880010000   0.000000000000000       0.000000000000000</t>
  </si>
  <si>
    <t>RXN-ACOAO60_x_FWD-rt1332        27141.277792880010000   0.000000000000000       0.000000000000000</t>
  </si>
  <si>
    <t>RXN-ACOAO60_x_FWD-rt4374        27141.277792880010000   0.000000000000000       0.000000000000000</t>
  </si>
  <si>
    <t>RXN-ACOAO60_x_FWD-rt4384        27141.277792880010000   0.000000000000000       0.000000000000000</t>
  </si>
  <si>
    <t>RXN-ACOAO80_x_FWD-rt1332        27141.277792880010000   0.000000000000000       0.000000000000000</t>
  </si>
  <si>
    <t>RXN-ACOAO80_x_FWD-rt4374        27141.277792880010000   0.000000000000000       0.000000000000000</t>
  </si>
  <si>
    <t>RXN-ACOAO80_x_FWD-rt4384        27141.277792880010000   0.000000000000000       0.000000000000000</t>
  </si>
  <si>
    <t>RXN-ACOAO82e_x_FWD-rt1332       27141.277792880010000   0.000000000000000       0.000000000000000</t>
  </si>
  <si>
    <t>RXN-ACOAO82e_x_FWD-rt4374       27141.277792880010000   0.000000000000000       0.000000000000000</t>
  </si>
  <si>
    <t>RXN-ACOAO82e_x_FWD-rt4384       27141.277792880010000   0.000000000000000       0.000000000000000</t>
  </si>
  <si>
    <t>RXN-ACOATA_c_FWD-rt0302 27141.277792880010000   0.000000000000000       0.000000000000000</t>
  </si>
  <si>
    <t>RXN-ACOATA_c_REV-rt0302 27141.277792880010000   0.000000000000000       0.000000000000000</t>
  </si>
  <si>
    <t>RXN-ACOATA_m_FWD-rt5893 27141.277792880010000   0.000000000000000       0.000000000000000</t>
  </si>
  <si>
    <t>RXN-ACOATA_m_REV-rt5893 27141.277792880010000   0.000000000000000       0.000000000000000</t>
  </si>
  <si>
    <t>RXN-ACONIs_c_FWD-SPONT  27141.277792880010000   0.000000000000000       0.000000000000000</t>
  </si>
  <si>
    <t>RXN-ACONIs_c_REV-SPONT  27141.277792880010000   0.000000000000000       0.000000000000000</t>
  </si>
  <si>
    <t>RXN-ACONIs_m_FWD-SPONT  27141.277792880010000   0.000000000000000       0.000000000000000</t>
  </si>
  <si>
    <t>RXN-ACONIs_m_REV-SPONT  27141.277792880010000   0.000000000000000       0.000000000000000</t>
  </si>
  <si>
    <t>RXN-ACONMT_c_FWD-rt6691 27141.277792880010000   0.000000000000000       0.000000000000000</t>
  </si>
  <si>
    <t>RXN-ACONT2_m_FWD-rt4274 27141.277792880010000   0.000000000000000       0.000000000000000</t>
  </si>
  <si>
    <t>RXN-ACONT2_m_REV-rt4274 27141.277792880010000   0.000000000000000       0.000000000000000</t>
  </si>
  <si>
    <t>RXN-ACONTa_m_FWD-rt3256 27141.277792880010000   0.000000000000000       0.000000000000000</t>
  </si>
  <si>
    <t>RXN-ACONTa_m_REV-rt3256 27141.277792880010000   0.000000000000000       0.000000000000000</t>
  </si>
  <si>
    <t>RXN-ACONTa_m_FWD-rt6232 27141.277792880010000   49.060877877643120      0.000000000000000</t>
  </si>
  <si>
    <t>RXN-ACONTa_m_REV-rt6232 27141.277792880010000   0.000000000000000       0.000000000000000</t>
  </si>
  <si>
    <t>RXN-ACONTb_m_FWD-rt3256 27141.277792880010000   49.060877877643120      0.000000000000000</t>
  </si>
  <si>
    <t>RXN-ACONTb_m_REV-rt3256 27141.277792880010000   0.000000000000000       0.000000000000000</t>
  </si>
  <si>
    <t>RXN-ACONTb_m_FWD-rt6232 27141.277792880010000   0.000000000000000       0.000000000000000</t>
  </si>
  <si>
    <t>RXN-ACONTb_m_REV-rt6232 27141.277792880010000   0.000000000000000       0.000000000000000</t>
  </si>
  <si>
    <t>RXN-ACOTAi_m_FWD-rt6510 308860.824195603960000  0.000000000000000       0.000000000000000</t>
  </si>
  <si>
    <t>RXN-ACP1_e_FWD-rt1163   27141.277792880010000   0.000000000000000       0.000000000000000</t>
  </si>
  <si>
    <t>RXN-ACP1_e_FWD-rt5051   27141.277792880010000   0.000000000000000       0.000000000000000</t>
  </si>
  <si>
    <t>RXN-ACPCS_c_FWD-rt0245  27141.277792880010000   0.000000000000000       0.000000000000000</t>
  </si>
  <si>
    <t>RXN-ACPCS_c_REV-rt0245  27141.277792880010000   0.000000000000000       0.000000000000000</t>
  </si>
  <si>
    <t>RXN-ACRNAH_x_FWD-rt5418 27141.277792880010000   0.000000000000000       0.000000000000000</t>
  </si>
  <si>
    <t>RXN-ACRNt_c_m_FWD-rt0963        27141.277792880010000   0.000000000000000       0.000000000000000</t>
  </si>
  <si>
    <t>RXN-ACRNt_c_x_FWD-SPONT 27141.277792880010000   0.000000000000000       0.000000000000000</t>
  </si>
  <si>
    <t>RXN-ACS_c_FWD-rt6229_c  650101.658978120100000  0.000000000000000       0.000000000000000</t>
  </si>
  <si>
    <t>RXN-ACS_c_FWD-rt7532_c  27141.277792880010000   0.000000000000000       0.000000000000000</t>
  </si>
  <si>
    <t>RXN-ACS_n_FWD-rt6229_n  27141.277792880010000   0.000000000000000       0.000000000000000</t>
  </si>
  <si>
    <t>RXN-ACS_n_FWD-rt7532_n  27141.277792880010000   0.000000000000000       0.000000000000000</t>
  </si>
  <si>
    <t>RXN-ACt_c_e_FWD-rt7285  27141.277792880010000   0.000000000000000       0.000000000000000</t>
  </si>
  <si>
    <t>RXN-ACt_c_e_REV-rt7285  27141.277792880010000   0.000000000000000       0.000000000000000</t>
  </si>
  <si>
    <t>RXN-ACt_c_m_FWD-rt5456  27141.277792880010000   0.000000000000000       0.000000000000000</t>
  </si>
  <si>
    <t>RXN-ACt_c_m_REV-rt5456  27141.277792880010000   0.000000000000000       0.000000000000000</t>
  </si>
  <si>
    <t>RXN-ACt_c_n_FWD-SPONT   27141.277792880010000   0.000000000000000       0.000000000000000</t>
  </si>
  <si>
    <t>RXN-ACt_c_n_REV-SPONT   27141.277792880010000   0.000000000000000       0.000000000000000</t>
  </si>
  <si>
    <t>RXN-ADA_c_FWD-rt8364    27141.277792880010000   0.000000000000000       0.000000000000000</t>
  </si>
  <si>
    <t>RXN-ADCL_c_FWD-rt4108   27141.277792880010000   0.000000000000000       0.000000000000000</t>
  </si>
  <si>
    <t>RXN-ADCS_c_FWD-rt5301   27141.277792880010000   0.000000000000000       0.000000000000000</t>
  </si>
  <si>
    <t>RXN-ADD_c_FWD-rt3300    37.449949912911080      0.000000000000000       0.000000000000000</t>
  </si>
  <si>
    <t>RXN-ADD_c_FWD-rt8364    37.449949912911080      0.000000000000000       0.000000000000000</t>
  </si>
  <si>
    <t>RXN-ADEt_c_m_FWD-SPONT  27141.277792880010000   0.000000000000000       0.000000000000000</t>
  </si>
  <si>
    <t>RXN-ADEt_c_m_REV-SPONT  27141.277792880010000   0.000000000000000       0.000000000000000</t>
  </si>
  <si>
    <t>RXN-ADEtps_e_FWD-rt6190 27141.277792880010000   0.000000000000000       0.000000000000000</t>
  </si>
  <si>
    <t>RXN-ADK1_c_FWD-rt3932   202756.433199577560000  0.000000000000000       0.000000000000000</t>
  </si>
  <si>
    <t>RXN-ADK1_c_FWD-rt7128_c 202756.433199577560000  0.000000000000000       0.000000000000000</t>
  </si>
  <si>
    <t>RXN-ADK1_m_FWD-rt6761   3417589.851951501300000 0.000000000000000       0.000000000000000</t>
  </si>
  <si>
    <t>RXN-ADK1_m_FWD-rt7128_m 3417589.851951501300000 0.000000000000000       0.000000000000000</t>
  </si>
  <si>
    <t>RXN-ADK3_m_FWD-rt6761   27141.277792880010000   0.000000000000000       0.000000000000000</t>
  </si>
  <si>
    <t>RXN-ADK3_m_REV-rt6761   27141.277792880010000   0.000000000000000       0.000000000000000</t>
  </si>
  <si>
    <t>RXN-ADK3_m_FWD-rt7128_m 27141.277792880010000   0.000000000000000       0.000000000000000</t>
  </si>
  <si>
    <t>RXN-ADK3_m_REV-rt7128_m 27141.277792880010000   0.000000000000000       0.000000000000000</t>
  </si>
  <si>
    <t>RXN-ADMDC_c_FWD-rt2849  48.996168680555400      0.014916242309149       0.000000000000000</t>
  </si>
  <si>
    <t>RXN-ADNCYC_c_FWD-rt4919 27141.277792880010000   0.000000000000000       0.000000000000000</t>
  </si>
  <si>
    <t>RXN-ADNK1_c_FWD-rt0017  5346.416021474266000    33.721175195316384      0.000000000000000</t>
  </si>
  <si>
    <t>RXN-ADNtps_e_FWD-rt5601 27141.277792880010000   0.000000000000000       0.000000000000000</t>
  </si>
  <si>
    <t>RXN-ADPATPt_c_m_FWD-rt4336      668270.124840167100000  0.000000000000000       0.000000000000000</t>
  </si>
  <si>
    <t>RXN-ADPATPt_c_m_REV-rt4336      27141.277792880010000   0.000000000000000       0.000000000000000</t>
  </si>
  <si>
    <t>RXN-ADPATPt_c_x_FWD-rt7777      27141.277792880010000   0.000000000000000       0.000000000000000</t>
  </si>
  <si>
    <t>RXN-ADPh_c_FWD-SPONT    27141.277792880010000   0.000000000000000       0.000000000000000</t>
  </si>
  <si>
    <t>RXN-ADPh_m_FWD-SPONT    27141.277792880010000   0.000000000000000       0.000000000000000</t>
  </si>
  <si>
    <t>RXN-ADPRDP_m_FWD-rt8143 27141.277792880010000   0.000000000000000       0.000000000000000</t>
  </si>
  <si>
    <t>RXN-ADPT_c_FWD-rt7825   27141.277792880010000   0.000000000000000       0.000000000000000</t>
  </si>
  <si>
    <t>RXN-ADPt_c_en_FWD-SPONT 27141.277792880010000   0.000000000000000       0.000000000000000</t>
  </si>
  <si>
    <t>RXN-ADPt_c_en_REV-SPONT 27141.277792880010000   0.000000000000000       0.000000000000000</t>
  </si>
  <si>
    <t>RXN-ADPt_c_gm_FWD-SPONT 27141.277792880010000   0.000000000000000       0.000000000000000</t>
  </si>
  <si>
    <t>RXN-ADPt_c_gm_REV-SPONT 27141.277792880010000   0.000000000000000       0.000000000000000</t>
  </si>
  <si>
    <t>RXN-ADPt_c_n_FWD-SPONT  27141.277792880010000   0.000000000000000       0.000000000000000</t>
  </si>
  <si>
    <t>RXN-ADPt_c_n_REV-SPONT  27141.277792880010000   0.000000000000000       0.000000000000000</t>
  </si>
  <si>
    <t>RXN-ADPt_c_r_FWD-SPONT  27141.277792880010000   0.000000000000000       0.000000000000000</t>
  </si>
  <si>
    <t>RXN-ADPt_c_r_REV-SPONT  27141.277792880010000   0.000000000000000       0.000000000000000</t>
  </si>
  <si>
    <t>RXN-ADPt_c_vm_FWD-SPONT 27141.277792880010000   0.000000000000000       0.000000000000000</t>
  </si>
  <si>
    <t>RXN-ADPt_c_vm_REV-SPONT 27141.277792880010000   0.000000000000000       0.000000000000000</t>
  </si>
  <si>
    <t>RXN-ADSK_c_FWD-rt0341   21.699383690395617      5.126071522394036       0.000000000000000</t>
  </si>
  <si>
    <t>RXN-ADSL1r_c_FWD-rt7437 76347.289915128520000   0.000000000000000       0.000000000000000</t>
  </si>
  <si>
    <t>RXN-ADSL1r_c_REV-rt7437 27141.277792880010000   0.000000000000000       0.000000000000000</t>
  </si>
  <si>
    <t>RXN-ADSL2i_c_FWD-rt7437 76347.289915128520000   0.000000000000000       0.000000000000000</t>
  </si>
  <si>
    <t>RXN-ADSS_c_FWD-rt3802   12374.149819039143000   12.722825997419090      0.000000000000000</t>
  </si>
  <si>
    <t>RXN-AEPI1_c_FWD-rt0136  27141.277792880010000   0.000000000000000       0.000000000000000</t>
  </si>
  <si>
    <t>RXN-AEPI1_c_REV-rt0136  27141.277792880010000   0.000000000000000       0.000000000000000</t>
  </si>
  <si>
    <t>RXN-AEPI2_c_FWD-rt0136  27141.277792880010000   0.000000000000000       0.000000000000000</t>
  </si>
  <si>
    <t>RXN-AEPI2_c_REV-rt0136  27141.277792880010000   0.000000000000000       0.000000000000000</t>
  </si>
  <si>
    <t>RXN-AFAT_c_FWD-rt3174_c 156.531856870005980     0.015491166078745       0.000000000000000</t>
  </si>
  <si>
    <t>RXN-AFLTXNB1S_c_FWD-rt2689      27141.277792880010000   0.000000000000000       0.000000000000000</t>
  </si>
  <si>
    <t>RXN-AFLTXNB2S_c_FWD-rt2689      27141.277792880010000   0.000000000000000       0.000000000000000</t>
  </si>
  <si>
    <t>RXN-AGMT_e_FWD-rt1772   27141.277792880010000   0.000000000000000       0.000000000000000</t>
  </si>
  <si>
    <t>RXN-AGNPR_l_FWD-rt7207_l        27141.277792880010000   0.000000000000000       0.000000000000000</t>
  </si>
  <si>
    <t>RXN-AGNPR_rm_FWD-rt7207_rm      27141.277792880010000   0.000000000000000       0.000000000000000</t>
  </si>
  <si>
    <t>RXN-AGPAT_l_FWD-rt1378  27141.277792880010000   0.000000000000000       0.000000000000000</t>
  </si>
  <si>
    <t>RXN-AGPAT_l_FWD-rt2059_l        27141.277792880010000   0.000000000000000       0.000000000000000</t>
  </si>
  <si>
    <t>RXN-AGPAT_rm_FWD-rt2059_rm      198499.815731520420000  0.000000000000000       0.000000000000000</t>
  </si>
  <si>
    <t>RXN-AGPAT_rm_FWD-rt7662 198499.815731520420000  0.000000000000000       0.000000000000000</t>
  </si>
  <si>
    <t>RXN-AGPRi_m_FWD-rt1009  159302.564567448130000  9.868743816214847       0.000000000000000</t>
  </si>
  <si>
    <t>RXN-AGTi_c_FWD-rt0451   27141.277792880010000   0.000000000000000       0.000000000000000</t>
  </si>
  <si>
    <t>RXN-AHCi_c_FWD-rt4544   6604.876479312300000    33.721175195316384      0.000000000000000</t>
  </si>
  <si>
    <t>RXN-AHCYSt_c_m_FWD-SPONT        27141.277792880010000   0.000000000000000       0.000000000000000</t>
  </si>
  <si>
    <t>RXN-AHCYSt_c_m_REV-SPONT        27141.277792880010000   0.000000000000000       0.000000000000000</t>
  </si>
  <si>
    <t>RXN-AHCYSt_c_rm_FWD-SPONT       27141.277792880010000   0.000000000000000       0.000000000000000</t>
  </si>
  <si>
    <t>RXN-AHCYSt_c_rm_REV-SPONT       27141.277792880010000   0.000000000000000       0.000000000000000</t>
  </si>
  <si>
    <t>RXN-AHGDf_m_FWD-rt1883  27141.277792880010000   0.000000000000000       0.000000000000000</t>
  </si>
  <si>
    <t>RXN-AHGDf_m_REV-rt1883  27141.277792880010000   0.000000000000000       0.000000000000000</t>
  </si>
  <si>
    <t>RXN-AHMMPS4_c_FWD-rt2779        27141.277792880010000   0.000000000000000       0.000000000000000</t>
  </si>
  <si>
    <t>RXN-AHSERL_c_FWD-rt8250 27141.277792880010000   0.000000000000000       0.000000000000000</t>
  </si>
  <si>
    <t>RXN-AHSERL2_c_FWD-rt8250        813.187054449284800     5.126071522394036       0.000000000000000</t>
  </si>
  <si>
    <t>RXN-AICART_c_FWD-rt4053 8533.258980610177000    23.359978624120470      0.000000000000000</t>
  </si>
  <si>
    <t>RXN-AICART_c_REV-rt4053 27141.277792880010000   0.000000000000000       0.000000000000000</t>
  </si>
  <si>
    <t>RXN-AIRC1_c_FWD-rt3764  19582.880918908206000   0.000000000000000       0.000000000000000</t>
  </si>
  <si>
    <t>RXN-AKGCITta_m_FWD-rt8378       126853.769242150900000  0.000000000000000       0.000000000000000</t>
  </si>
  <si>
    <t>RXN-AKGDH_m_FWD-KGDCPLX 965667.814095251800000  0.000000000000000       0.000000000000000</t>
  </si>
  <si>
    <t>RXN-AKGDH_m_FWD-KGDCPLX2        965667.814095251800000  0.000000000000000       0.000000000000000</t>
  </si>
  <si>
    <t>RXN-AKGMALta_m_FWD-rt2267       701479.769684083200000  0.000000000000000       0.000000000000000</t>
  </si>
  <si>
    <t>RXN-AKGt_c_e_FWD-SPONT  27141.277792880010000   0.000000000000000       0.000000000000000</t>
  </si>
  <si>
    <t>RXN-AKGt_c_e_REV-SPONT  27141.277792880010000   0.000000000000000       0.000000000000000</t>
  </si>
  <si>
    <t>RXN-AKGt_c_n_FWD-SPONT  27141.277792880010000   0.000000000000000       0.000000000000000</t>
  </si>
  <si>
    <t>RXN-AKGt_c_n_REV-SPONT  27141.277792880010000   0.000000000000000       0.000000000000000</t>
  </si>
  <si>
    <t>RXN-AKGt_c_x_FWD-SPONT  27141.277792880010000   0.000000000000000       0.000000000000000</t>
  </si>
  <si>
    <t>RXN-AKGt_c_x_REV-SPONT  27141.277792880010000   0.000000000000000       0.000000000000000</t>
  </si>
  <si>
    <t>RXN-AKP1_c_FWD-rt3253   27141.277792880010000   0.000000000000000       0.000000000000000</t>
  </si>
  <si>
    <t>RXN-AKP1_c_FWD-rt5041   27141.277792880010000   0.000000000000000       0.000000000000000</t>
  </si>
  <si>
    <t>RXN-ALAS_m_FWD-rt0309   691.527780925734500     0.134702225945944       0.000000000000000</t>
  </si>
  <si>
    <t>RXN-ALAt_c_m_FWD-SPONT  27141.277792880010000   0.000000000000000       0.000000000000000</t>
  </si>
  <si>
    <t>RXN-ALATA_L_m_FWD-rt1267        27141.277792880010000   0.000000000000000       0.000000000000000</t>
  </si>
  <si>
    <t>RXN-ALATA_L_m_REV-rt1267        27141.277792880010000   21.128547207614840      0.000000000000000</t>
  </si>
  <si>
    <t>RXN-ALAtps_e_FWD-rt0594 27141.277792880010000   0.000000000000000       0.000000000000000</t>
  </si>
  <si>
    <t>RXN-ALAtps_e_REV-rt0594 27141.277792880010000   0.000000000000000       0.000000000000000</t>
  </si>
  <si>
    <t>RXN-ALAtps_e_FWD-rt4390 27141.277792880010000   0.000000000000000       0.000000000000000</t>
  </si>
  <si>
    <t>RXN-ALAtps_e_REV-rt4390 27141.277792880010000   0.000000000000000       0.000000000000000</t>
  </si>
  <si>
    <t>RXN-ALAtps_e_FWD-rt5861 27141.277792880010000   0.000000000000000       0.000000000000000</t>
  </si>
  <si>
    <t>RXN-ALAtps_e_REV-rt5861 27141.277792880010000   0.000000000000000       0.000000000000000</t>
  </si>
  <si>
    <t>RXN-ALATRS_c_FWD-rt3605 18.750515018120310      21.128547207614840      0.000000000000000</t>
  </si>
  <si>
    <t>RXN-ALCD19y_c_FWD-rt3514        27141.277792880010000   0.000000000000000       0.000000000000000</t>
  </si>
  <si>
    <t>RXN-ALCD22xi_c_FWD-rt5740       27141.277792880010000   0.000000000000000       0.000000000000000</t>
  </si>
  <si>
    <t>RXN-ALCD22xi_c_FWD-rt7110       27141.277792880010000   0.000000000000000       0.000000000000000</t>
  </si>
  <si>
    <t>RXN-ALCD22xi_c_FWD-rt8149       27141.277792880010000   0.000000000000000       0.000000000000000</t>
  </si>
  <si>
    <t>RXN-ALCD22xi_m_FWD-rt0733_m     27141.277792880010000   0.000000000000000       0.000000000000000</t>
  </si>
  <si>
    <t>RXN-ALCD22xi_m_FWD-rt3939_m     27141.277792880010000   0.000000000000000       0.000000000000000</t>
  </si>
  <si>
    <t>RXN-ALCD22yi_c_FWD-rt1661       27141.277792880010000   0.000000000000000       0.000000000000000</t>
  </si>
  <si>
    <t>RXN-ALCD22yi_c_FWD-rt3514       27141.277792880010000   0.000000000000000       0.000000000000000</t>
  </si>
  <si>
    <t>RXN-ALCD22yi_c_FWD-rt4416       27141.277792880010000   0.000000000000000       0.000000000000000</t>
  </si>
  <si>
    <t>RXN-ALCD22yi_c_FWD-rt5186       27141.277792880010000   0.000000000000000       0.000000000000000</t>
  </si>
  <si>
    <t>RXN-ALCD22yi_c_FWD-rt5194       27141.277792880010000   0.000000000000000       0.000000000000000</t>
  </si>
  <si>
    <t>RXN-ALCD22yi_c_FWD-rt5579       27141.277792880010000   0.000000000000000       0.000000000000000</t>
  </si>
  <si>
    <t>RXN-ALCD23xi_c_FWD-rt5740       27141.277792880010000   0.000000000000000       0.000000000000000</t>
  </si>
  <si>
    <t>RXN-ALCD23xi_c_FWD-rt7110       27141.277792880010000   0.000000000000000       0.000000000000000</t>
  </si>
  <si>
    <t>RXN-ALCD23xi_c_FWD-rt8149       27141.277792880010000   0.000000000000000       0.000000000000000</t>
  </si>
  <si>
    <t>RXN-ALCD23xi_m_FWD-rt0733_m     27141.277792880010000   0.000000000000000       0.000000000000000</t>
  </si>
  <si>
    <t>RXN-ALCD23xi_m_FWD-rt3939_m     27141.277792880010000   0.000000000000000       0.000000000000000</t>
  </si>
  <si>
    <t>RXN-ALCD23yi_c_FWD-rt1661       27141.277792880010000   0.000000000000000       0.000000000000000</t>
  </si>
  <si>
    <t>RXN-ALCD23yi_c_FWD-rt4416       27141.277792880010000   0.000000000000000       0.000000000000000</t>
  </si>
  <si>
    <t>RXN-ALCD23yi_c_FWD-rt5186       27141.277792880010000   0.000000000000000       0.000000000000000</t>
  </si>
  <si>
    <t>RXN-ALCD23yi_c_FWD-rt5194       27141.277792880010000   0.000000000000000       0.000000000000000</t>
  </si>
  <si>
    <t>RXN-ALCD23yi_c_FWD-rt5579       27141.277792880010000   0.000000000000000       0.000000000000000</t>
  </si>
  <si>
    <t>RXN-ALCD24xi_c_FWD-rt5740       27141.277792880010000   0.000000000000000       0.000000000000000</t>
  </si>
  <si>
    <t>RXN-ALCD24xi_c_FWD-rt7110       27141.277792880010000   0.000000000000000       0.000000000000000</t>
  </si>
  <si>
    <t>RXN-ALCD24xi_c_FWD-rt8149       27141.277792880010000   0.000000000000000       0.000000000000000</t>
  </si>
  <si>
    <t>RXN-ALCD24xi_m_FWD-rt0733_m     27141.277792880010000   0.000000000000000       0.000000000000000</t>
  </si>
  <si>
    <t>RXN-ALCD24xi_m_FWD-rt3939_m     27141.277792880010000   0.000000000000000       0.000000000000000</t>
  </si>
  <si>
    <t>RXN-ALCD24yi_c_FWD-rt1661       27141.277792880010000   0.000000000000000       0.000000000000000</t>
  </si>
  <si>
    <t>RXN-ALCD24yi_c_FWD-rt4416       27141.277792880010000   0.000000000000000       0.000000000000000</t>
  </si>
  <si>
    <t>RXN-ALCD24yi_c_FWD-rt5186       27141.277792880010000   0.000000000000000       0.000000000000000</t>
  </si>
  <si>
    <t>RXN-ALCD24yi_c_FWD-rt5194       27141.277792880010000   0.000000000000000       0.000000000000000</t>
  </si>
  <si>
    <t>RXN-ALCD24yi_c_FWD-rt5579       27141.277792880010000   0.000000000000000       0.000000000000000</t>
  </si>
  <si>
    <t>RXN-ALCD25xi_c_FWD-rt5740       27141.277792880010000   0.000000000000000       0.000000000000000</t>
  </si>
  <si>
    <t>RXN-ALCD25xi_c_FWD-rt7110       27141.277792880010000   0.000000000000000       0.000000000000000</t>
  </si>
  <si>
    <t>RXN-ALCD25xi_c_FWD-rt8149       27141.277792880010000   0.000000000000000       0.000000000000000</t>
  </si>
  <si>
    <t>RXN-ALCD25xi_m_FWD-rt0733_m     27141.277792880010000   0.000000000000000       0.000000000000000</t>
  </si>
  <si>
    <t>RXN-ALCD25xi_m_FWD-rt3939_m     27141.277792880010000   0.000000000000000       0.000000000000000</t>
  </si>
  <si>
    <t>RXN-ALCD25yi_c_FWD-rt1661       27141.277792880010000   0.000000000000000       0.000000000000000</t>
  </si>
  <si>
    <t>RXN-ALCD25yi_c_FWD-rt4416       27141.277792880010000   0.000000000000000       0.000000000000000</t>
  </si>
  <si>
    <t>RXN-ALCD25yi_c_FWD-rt5186       27141.277792880010000   0.000000000000000       0.000000000000000</t>
  </si>
  <si>
    <t>RXN-ALCD25yi_c_FWD-rt5194       27141.277792880010000   0.000000000000000       0.000000000000000</t>
  </si>
  <si>
    <t>RXN-ALCD25yi_c_FWD-rt5579       27141.277792880010000   0.000000000000000       0.000000000000000</t>
  </si>
  <si>
    <t>RXN-ALCD26xi_c_FWD-rt5740       27141.277792880010000   0.000000000000000       0.000000000000000</t>
  </si>
  <si>
    <t>RXN-ALCD26xi_c_FWD-rt7110       27141.277792880010000   0.000000000000000       0.000000000000000</t>
  </si>
  <si>
    <t>RXN-ALCD26xi_c_FWD-rt8149       27141.277792880010000   0.000000000000000       0.000000000000000</t>
  </si>
  <si>
    <t>RXN-ALCD26xi_m_FWD-rt0733_m     27141.277792880010000   0.000000000000000       0.000000000000000</t>
  </si>
  <si>
    <t>RXN-ALCD26xi_m_FWD-rt3939_m     27141.277792880010000   0.000000000000000       0.000000000000000</t>
  </si>
  <si>
    <t>RXN-ALCD2i1_c_FWD-rt3282        27141.277792880010000   0.000000000000000       0.000000000000000</t>
  </si>
  <si>
    <t>RXN-ALCD2i2_c_FWD-rt0733_c      27141.277792880010000   0.000000000000000       0.000000000000000</t>
  </si>
  <si>
    <t>RXN-ALCD2i2_c_FWD-rt3939_c      27141.277792880010000   0.000000000000000       0.000000000000000</t>
  </si>
  <si>
    <t>RXN-ALCD2i2_c_FWD-rt7070        27141.277792880010000   0.000000000000000       0.000000000000000</t>
  </si>
  <si>
    <t>RXN-ALCD2i2_c_FWD-rt7110        27141.277792880010000   0.000000000000000       0.000000000000000</t>
  </si>
  <si>
    <t>RXN-ALCD2i2_c_FWD-rt8149        27141.277792880010000   0.000000000000000       0.000000000000000</t>
  </si>
  <si>
    <t>RXN-ALCD2i2_m_FWD-rt0733_m      27141.277792880010000   0.000000000000000       0.000000000000000</t>
  </si>
  <si>
    <t>RXN-ALCD2i2_m_FWD-rt3939_m      27141.277792880010000   0.000000000000000       0.000000000000000</t>
  </si>
  <si>
    <t>RXN-ALDD20x_m_FWD-rt2756_m      27141.277792880010000   0.000000000000000       0.000000000000000</t>
  </si>
  <si>
    <t>RXN-ALDD20y_c_FWD-rt7041        27141.277792880010000   0.000000000000000       0.000000000000000</t>
  </si>
  <si>
    <t>RXN-ALDD20y_m_FWD-rt2756_m      27141.277792880010000   0.000000000000000       0.000000000000000</t>
  </si>
  <si>
    <t>RXN-ALDD20y_m_FWD-rt3674_m      27141.277792880010000   0.000000000000000       0.000000000000000</t>
  </si>
  <si>
    <t>RXN-ALDD22x_c_FWD-rt2756_c      27141.277792880010000   0.000000000000000       0.000000000000000</t>
  </si>
  <si>
    <t>RXN-ALDD22x_c_FWD-rt7955_c      27141.277792880010000   0.000000000000000       0.000000000000000</t>
  </si>
  <si>
    <t>RXN-ALDD2x_c_FWD-rt2756_c       27141.277792880010000   0.000000000000000       0.000000000000000</t>
  </si>
  <si>
    <t>RXN-ALDD2y_c_FWD-rt2756_c       63154.318527471936000   0.000000000000000       0.000000000000000</t>
  </si>
  <si>
    <t>RXN-ALDD2y_c_FWD-rt3674_c       63154.318527471936000   0.000000000000000       0.000000000000000</t>
  </si>
  <si>
    <t>RXN-ALLTN_c_FWD-rt3516  27141.277792880010000   0.000000000000000       0.000000000000000</t>
  </si>
  <si>
    <t>RXN-ALLTN_c_REV-rt3516  27141.277792880010000   0.000000000000000       0.000000000000000</t>
  </si>
  <si>
    <t>RXN-ALLTNt_c_FWD-rt4534 27141.277792880010000   0.000000000000000       0.000000000000000</t>
  </si>
  <si>
    <t>RXN-ALLTTt_c_FWD-rt6702 27141.277792880010000   0.000000000000000       0.000000000000000</t>
  </si>
  <si>
    <t>RXN-ALPHNH_c_FWD-rt0958 27141.277792880010000   0.000000000000000       0.000000000000000</t>
  </si>
  <si>
    <t>RXN-AMAOTr_c_FWD-rt4363 27141.277792880010000   0.000000000000000       0.000000000000000</t>
  </si>
  <si>
    <t>RXN-AMAOTr_c_REV-rt4363 27141.277792880010000   0.000000000000000       0.000000000000000</t>
  </si>
  <si>
    <t>RXN-AMETt_c_e_FWD-UNKNOWN       27141.277792880010000   0.000000000000000       0.000000000000000</t>
  </si>
  <si>
    <t>RXN-AMETt_c_e_REV-UNKNOWN       27141.277792880010000   0.000000000000000       0.000000000000000</t>
  </si>
  <si>
    <t>RXN-AMETt_c_m_FWD-rt3664        27141.277792880010000   0.000000000000000       0.000000000000000</t>
  </si>
  <si>
    <t>RXN-AMETt_c_m_REV-rt3664        27141.277792880010000   0.000000000000000       0.000000000000000</t>
  </si>
  <si>
    <t>RXN-AMETt_c_rm_FWD-SPONT        27141.277792880010000   0.000000000000000       0.000000000000000</t>
  </si>
  <si>
    <t>RXN-AMETt_c_rm_REV-SPONT        27141.277792880010000   0.000000000000000       0.000000000000000</t>
  </si>
  <si>
    <t>RXN-AMID_c_FWD-rt1908   27141.277792880010000   0.000000000000000       0.000000000000000</t>
  </si>
  <si>
    <t>RXN-AMID_c_FWD-rt3257_c 27141.277792880010000   0.000000000000000       0.000000000000000</t>
  </si>
  <si>
    <t>RXN-AMPATPt_c_x_FWD-rt7777      27141.277792880010000   0.000000000000000       0.000000000000000</t>
  </si>
  <si>
    <t>RXN-AMPDA_c_FWD-rt3101  27141.277792880010000   0.000000000000000       0.000000000000000</t>
  </si>
  <si>
    <t>RXN-AMPt_c_l_FWD-SPONT  27141.277792880010000   0.000000000000000       0.000000000000000</t>
  </si>
  <si>
    <t>RXN-AMPt_c_l_REV-SPONT  27141.277792880010000   0.000000000000000       0.000000000000000</t>
  </si>
  <si>
    <t>RXN-AMPt_c_n_FWD-SPONT  27141.277792880010000   0.000000000000000       0.000000000000000</t>
  </si>
  <si>
    <t>RXN-AMPt_c_n_REV-SPONT  27141.277792880010000   0.000000000000000       0.000000000000000</t>
  </si>
  <si>
    <t>RXN-AMPt_c_rm_FWD-SPONT 27141.277792880010000   0.000000000000000       0.000000000000000</t>
  </si>
  <si>
    <t>RXN-AMPt_c_rm_REV-SPONT 27141.277792880010000   0.000000000000000       0.000000000000000</t>
  </si>
  <si>
    <t>RXN-ANNAT_c_FWD-rt2062_c        27141.277792880010000   0.000000000000000       0.000000000000000</t>
  </si>
  <si>
    <t>RXN-ANNAT_c_FWD-rt7589  27141.277792880010000   0.000000000000000       0.000000000000000</t>
  </si>
  <si>
    <t>RXN-ANNAT_n_FWD-rt2062_n        27141.277792880010000   0.000000000000000       0.000000000000000</t>
  </si>
  <si>
    <t>RXN-ANPRT_c_FWD-rt1532  274.404839583900200     2.315259073601748       0.000000000000000</t>
  </si>
  <si>
    <t>RXN-ANS_c_FWD-TRP23     11.834676501760445      2.315259073601748       0.000000000000000</t>
  </si>
  <si>
    <t>RXN-AOBUTDs_c_FWD-UNKNOWN       27141.277792880010000   0.000000000000000       0.000000000000000</t>
  </si>
  <si>
    <t>RXN-AOXS_c_FWD-rt4368   27141.277792880010000   0.000000000000000       0.000000000000000</t>
  </si>
  <si>
    <t>RXN-AP4AH_c_FWD-rt0084  27141.277792880010000   0.000000000000000       0.000000000000000</t>
  </si>
  <si>
    <t>RXN-AP4AH_c_REV-rt0084  27141.277792880010000   0.000000000000000       0.000000000000000</t>
  </si>
  <si>
    <t>RXN-ARAB14LO_c_FWD-rt5365       27141.277792880010000   0.000000000000000       0.000000000000000</t>
  </si>
  <si>
    <t>RXN-ARAB14LO_x_FWD-rt2122       27141.277792880010000   0.000000000000000       0.000000000000000</t>
  </si>
  <si>
    <t>RXN-ARAB1Dx_c_FWD-rt8345        27141.277792880010000   0.000000000000000       0.000000000000000</t>
  </si>
  <si>
    <t>RXN-ARABDt_c_FWD-UNKNOWN        27141.277792880010000   0.000000000000000       0.000000000000000</t>
  </si>
  <si>
    <t>RXN-ARABDt_c_REV-UNKNOWN        27141.277792880010000   0.000000000000000       0.000000000000000</t>
  </si>
  <si>
    <t>RXN-ARABLt_c_FWD-UNKNOWN        27141.277792880010000   0.000000000000000       0.000000000000000</t>
  </si>
  <si>
    <t>RXN-ARABLt_c_REV-UNKNOWN        27141.277792880010000   0.000000000000000       0.000000000000000</t>
  </si>
  <si>
    <t>RXN-ARABRy_c_FWD-rt5845 27141.277792880010000   0.000000000000000       0.000000000000000</t>
  </si>
  <si>
    <t>RXN-ARABRy_c_REV-rt5845 27141.277792880010000   0.000000000000000       0.000000000000000</t>
  </si>
  <si>
    <t>RXN-ARACHt_c_e_FWD-rt15442799   27141.277792880010000   0.000000000000000       0.000000000000000</t>
  </si>
  <si>
    <t>RXN-ARACHt_c_e_REV-rt15442799   27141.277792880010000   0.000000000000000       0.000000000000000</t>
  </si>
  <si>
    <t>RXN-ARACHt_c_rm_FWD-UNKNOWN     27141.277792880010000   0.000000000000000       0.000000000000000</t>
  </si>
  <si>
    <t>RXN-ARACHt_c_rm_REV-UNKNOWN     27141.277792880010000   0.000000000000000       0.000000000000000</t>
  </si>
  <si>
    <t>RXN-ARAI2_c_FWD-rt6112  27141.277792880010000   0.000000000000000       0.000000000000000</t>
  </si>
  <si>
    <t>RXN-ARAI2_c_REV-rt6112  27141.277792880010000   0.000000000000000       0.000000000000000</t>
  </si>
  <si>
    <t>RXN-ARAK_c_FWD-rt4526   27141.277792880010000   0.000000000000000       0.000000000000000</t>
  </si>
  <si>
    <t>RXN-ARGN_c_FWD-rt7813   58675.736419377994000   0.000000000000000       0.000000000000000</t>
  </si>
  <si>
    <t>RXN-ARGSL_c_FWD-rt3236  15228.508025573758000   0.000000000000000       0.000000000000000</t>
  </si>
  <si>
    <t>RXN-ARGSL_c_REV-rt3236  27141.277792880010000   0.000000000000000       0.000000000000000</t>
  </si>
  <si>
    <t>RXN-ARGSS_c_FWD-rt7828  10169.645478963950000   0.000000000000000       0.000000000000000</t>
  </si>
  <si>
    <t>RXN-ARGSS_c_REV-rt7828  27141.277792880010000   0.000000000000000       0.000000000000000</t>
  </si>
  <si>
    <t>RXN-ARGtpa_v_FWD-rt0111 27141.277792880010000   0.000000000000000       0.000000000000000</t>
  </si>
  <si>
    <t>RXN-ARGtps_e_FWD-rt1689 27141.277792880010000   0.000000000000000       0.000000000000000</t>
  </si>
  <si>
    <t>RXN-ARGtps_e_REV-rt1689 27141.277792880010000   0.000000000000000       0.000000000000000</t>
  </si>
  <si>
    <t>RXN-ARGtps_e_FWD-rt5861 27141.277792880010000   0.000000000000000       0.000000000000000</t>
  </si>
  <si>
    <t>RXN-ARGtps_e_REV-rt5861 27141.277792880010000   0.000000000000000       0.000000000000000</t>
  </si>
  <si>
    <t>RXN-ARGtps_m_FWD-UNKNOWN        27141.277792880010000   0.000000000000000       0.000000000000000</t>
  </si>
  <si>
    <t>RXN-ARGTRS_c_FWD-rt1711 6.510257505447479       9.853827573905697       0.000000000000000</t>
  </si>
  <si>
    <t>RXN-ARMT_c_FWD-rt1648   27141.277792880010000   0.000000000000000       0.000000000000000</t>
  </si>
  <si>
    <t>RXN-ARMT_c_FWD-rt3356   27141.277792880010000   0.000000000000000       0.000000000000000</t>
  </si>
  <si>
    <t>RXN-ARMT_c_FWD-rt7912   27141.277792880010000   0.000000000000000       0.000000000000000</t>
  </si>
  <si>
    <t>RXN-ARMT_c_FWD-rt7917   27141.277792880010000   0.000000000000000       0.000000000000000</t>
  </si>
  <si>
    <t>RXN-AROHL_c_FWD-rt5827  27141.277792880010000   0.000000000000000       0.000000000000000</t>
  </si>
  <si>
    <t>RXN-AROHL_c_REV-rt5827  27141.277792880010000   0.000000000000000       0.000000000000000</t>
  </si>
  <si>
    <t>RXN-ARSO4H_c_FWD-rt6899 27141.277792880010000   0.000000000000000       0.000000000000000</t>
  </si>
  <si>
    <t>RXN-ARSO4H_c_FWD-rt6915 27141.277792880010000   0.000000000000000       0.000000000000000</t>
  </si>
  <si>
    <t>RXN-ASAD_c_FWD-rt1962   12.073213507442516      25.281900862783527      0.000000000000000</t>
  </si>
  <si>
    <t>RXN-ASCBOX_c_FWD-rt5489 27141.277792880010000   0.000000000000000       0.000000000000000</t>
  </si>
  <si>
    <t>RXN-ASNN_e_FWD-rt1675   27141.277792880010000   0.000000000000000       0.000000000000000</t>
  </si>
  <si>
    <t>RXN-ASNN_e_FWD-rt5259   27141.277792880010000   0.000000000000000       0.000000000000000</t>
  </si>
  <si>
    <t>RXN-ASNS1_c_FWD-rt6769  1.837696417976273       7.102041793852357       0.000000000000000</t>
  </si>
  <si>
    <t>RXN-ASNt_c_m_FWD-UNKNOWN        27141.277792880010000   0.000000000000000       0.000000000000000</t>
  </si>
  <si>
    <t>RXN-ASNtpa_v_FWD-rt7819 27141.277792880010000   0.000000000000000       0.000000000000000</t>
  </si>
  <si>
    <t>RXN-ASNtps_v_FWD-rt4375 27141.277792880010000   0.000000000000000       0.000000000000000</t>
  </si>
  <si>
    <t>RXN-ASNTRS_c_FWD-rt0799 6.147050348938271       7.102041793852357       0.000000000000000</t>
  </si>
  <si>
    <t>RXN-ASNTRS_m_FWD-rt3755 27141.277792880010000   0.000000000000000       0.000000000000000</t>
  </si>
  <si>
    <t>RXN-ASPCT_c_FWD-rt8313  7236.566948816680000    17.962796222110534      0.000000000000000</t>
  </si>
  <si>
    <t>RXN-ASPGLUt_c_m_FWD-rt8431      27141.277792880010000   0.000000000000000       0.000000000000000</t>
  </si>
  <si>
    <t>RXN-ASPGLUt_c_x_FWD-SPONT       27141.277792880010000   0.000000000000000       0.000000000000000</t>
  </si>
  <si>
    <t>RXN-ASPGLUt_c_x_REV-SPONT       27141.277792880010000   0.000000000000000       0.000000000000000</t>
  </si>
  <si>
    <t>RXN-ASPK_c_FWD-rt6294   31.831602261563212      25.281900862783527      0.000000000000000</t>
  </si>
  <si>
    <t>RXN-ASPTA_c_FWD-rt0568_c        1541653.692275788400000 0.000000000000000       0.000000000000000</t>
  </si>
  <si>
    <t>RXN-ASPTA_c_REV-rt0568_c        27141.277792880010000   0.000000000000000       0.000000000000000</t>
  </si>
  <si>
    <t>RXN-ASPTA_x_FWD-rt5562_x        27141.277792880010000   0.000000000000000       0.000000000000000</t>
  </si>
  <si>
    <t>RXN-ASPTA_x_REV-rt5562_x        27141.277792880010000   0.000000000000000       0.000000000000000</t>
  </si>
  <si>
    <t>RXN-ASPTA_x_FWD-rt5913_x        27141.277792880010000   0.000000000000000       0.000000000000000</t>
  </si>
  <si>
    <t>RXN-ASPTA_x_REV-rt5913_x        27141.277792880010000   0.000000000000000       0.000000000000000</t>
  </si>
  <si>
    <t>RXN-ASPTA4_c_FWD-rt1784_c       27141.277792880010000   0.000000000000000       0.000000000000000</t>
  </si>
  <si>
    <t>RXN-ASPTA4_c_REV-rt1784_c       27141.277792880010000   0.000000000000000       0.000000000000000</t>
  </si>
  <si>
    <t>RXN-ASPTAi_m_FWD-rt5562_m       364662.335304555000000  0.000000000000000       0.000000000000000</t>
  </si>
  <si>
    <t>RXN-ASPTAi_m_FWD-rt5913_m       364662.335304555000000  0.000000000000000       0.000000000000000</t>
  </si>
  <si>
    <t>RXN-ASPtps_e_FWD-rt0594 27141.277792880010000   0.000000000000000       0.000000000000000</t>
  </si>
  <si>
    <t>RXN-ASPtps_e_REV-rt0594 27141.277792880010000   0.000000000000000       0.000000000000000</t>
  </si>
  <si>
    <t>RXN-ASPtps_e_FWD-rt5861 27141.277792880010000   0.000000000000000       0.000000000000000</t>
  </si>
  <si>
    <t>RXN-ASPtps_e_REV-rt5861 27141.277792880010000   0.000000000000000       0.000000000000000</t>
  </si>
  <si>
    <t>RXN-ASPtps_v_FWD-rt0398 27141.277792880010000   0.000000000000000       0.000000000000000</t>
  </si>
  <si>
    <t>RXN-ASPTRS_c_FWD-rt5890 4.951723518776390       8.890688705398999       0.000000000000000</t>
  </si>
  <si>
    <t>RXN-ATAH_c_FWD-rt6356   27141.277792880010000   0.000000000000000       0.000000000000000</t>
  </si>
  <si>
    <t>RXN-ATAH_c_REV-rt6356   27141.277792880010000   0.000000000000000       0.000000000000000</t>
  </si>
  <si>
    <t>RXN-ATHRDHr_c_FWD-rt1844        27141.277792880010000   0.000000000000000       0.000000000000000</t>
  </si>
  <si>
    <t>RXN-ATHRDHr_c_REV-rt1844        27141.277792880010000   0.000000000000000       0.000000000000000</t>
  </si>
  <si>
    <t>RXN-ATPASEP2e_c_FWD-rt0602_c    42363.996645732730000   0.000000000000000       0.000000000000000</t>
  </si>
  <si>
    <t>RXN-ATPASEP2e_c_FWD-rt5249      42363.996645732730000   0.000000000000000       0.000000000000000</t>
  </si>
  <si>
    <t>RXN-ATPASEP2e_c_FWD-rt7216      27141.277792880010000   0.000000000000000       0.000000000000000</t>
  </si>
  <si>
    <t>RXN-ATPASEV_v_FWD-ATPASECPLXgm  27141.277792880010000   0.000000000000000       0.000000000000000</t>
  </si>
  <si>
    <t>RXN-ATPATF1_c_FWD-rt5328        27141.277792880010000   0.000000000000000       0.000000000000000</t>
  </si>
  <si>
    <t>RXN-ATPATF1_c_FWD-rt8184        27141.277792880010000   0.000000000000000       0.000000000000000</t>
  </si>
  <si>
    <t>RXN-ATPHs_c_FWD-UNKNOWN 27141.277792880010000   0.000000000000000       0.000000000000000</t>
  </si>
  <si>
    <t>RXN-ATPM_c_FWD-SPONT    27141.277792880010000   0.000000000000000       0.000000000000000</t>
  </si>
  <si>
    <t>RXN-ATPPRT_c_FWD-rt1520 1.793906357373353       4.562194598713452       0.000000000000000</t>
  </si>
  <si>
    <t>RXN-ATPS_m_FWD-ATPSCPLX 4498684.362687661000000 0.000000000000000       0.000000000000000</t>
  </si>
  <si>
    <t>RXN-ATPt_c_en_FWD-SPONT 27141.277792880010000   0.000000000000000       0.000000000000000</t>
  </si>
  <si>
    <t>RXN-ATPt_c_en_REV-SPONT 27141.277792880010000   0.000000000000000       0.000000000000000</t>
  </si>
  <si>
    <t>RXN-ATPt_c_gm_FWD-SPONT 27141.277792880010000   0.000000000000000       0.000000000000000</t>
  </si>
  <si>
    <t>RXN-ATPt_c_gm_REV-SPONT 27141.277792880010000   0.000000000000000       0.000000000000000</t>
  </si>
  <si>
    <t>RXN-ATPt_c_l_FWD-SPONT  27141.277792880010000   0.000000000000000       0.000000000000000</t>
  </si>
  <si>
    <t>RXN-ATPt_c_l_REV-SPONT  27141.277792880010000   0.000000000000000       0.000000000000000</t>
  </si>
  <si>
    <t>RXN-ATPt_c_n_FWD-SPONT  27141.277792880010000   0.000000000000000       0.000000000000000</t>
  </si>
  <si>
    <t>RXN-ATPt_c_n_REV-SPONT  27141.277792880010000   0.000000000000000       0.000000000000000</t>
  </si>
  <si>
    <t>RXN-ATPt_c_r_FWD-SPONT  27141.277792880010000   0.000000000000000       0.000000000000000</t>
  </si>
  <si>
    <t>RXN-ATPt_c_r_REV-SPONT  27141.277792880010000   0.000000000000000       0.000000000000000</t>
  </si>
  <si>
    <t>RXN-ATPt_c_rm_FWD-SPONT 27141.277792880010000   0.000000000000000       0.000000000000000</t>
  </si>
  <si>
    <t>RXN-ATPt_c_rm_REV-SPONT 27141.277792880010000   0.000000000000000       0.000000000000000</t>
  </si>
  <si>
    <t>RXN-ATPt_c_vm_FWD-SPONT 27141.277792880010000   0.000000000000000       0.000000000000000</t>
  </si>
  <si>
    <t>RXN-ATPt_c_vm_REV-SPONT 27141.277792880010000   0.000000000000000       0.000000000000000</t>
  </si>
  <si>
    <t>RXN-AVNORy_c_FWD-rt7877 27141.277792880010000   0.000000000000000       0.000000000000000</t>
  </si>
  <si>
    <t>RXN-AVNORy_c_REV-rt7877 27141.277792880010000   0.000000000000000       0.000000000000000</t>
  </si>
  <si>
    <t>RXN-BACCL_c_FWD-rt8036_c        27141.277792880010000   0.000000000000000       0.000000000000000</t>
  </si>
  <si>
    <t>RXN-BBOX_m_FWD-rt6692_m 27141.277792880010000   0.000000000000000       0.000000000000000</t>
  </si>
  <si>
    <t>RXN-BETALDHx_x_FWD-rt2053       27141.277792880010000   0.000000000000000       0.000000000000000</t>
  </si>
  <si>
    <t>RXN-BPNT_c_FWD-rt2305   14.898165975445382      5.126071522394036       0.000000000000000</t>
  </si>
  <si>
    <t>RXN-BTDDH_c_FWD-rt5273  27141.277792880010000   0.000000000000000       0.000000000000000</t>
  </si>
  <si>
    <t>RXN-BTDDH_c_REV-rt5273  27141.277792880010000   0.000000000000000       0.000000000000000</t>
  </si>
  <si>
    <t>RXN-BTDt_c_e_FWD-SPONT  27141.277792880010000   0.000000000000000       0.000000000000000</t>
  </si>
  <si>
    <t>RXN-BTDt_c_e_REV-SPONT  27141.277792880010000   0.000000000000000       0.000000000000000</t>
  </si>
  <si>
    <t>RXN-BTS1_c_FWD-rt7540_c 27141.277792880010000   0.000000000000000       0.000000000000000</t>
  </si>
  <si>
    <t>RXN-BTS1_c_REV-rt7540_c 27141.277792880010000   0.000000000000000       0.000000000000000</t>
  </si>
  <si>
    <t>RXN-BTS1_m_FWD-rt7540_m 27141.277792880010000   0.000000000000000       0.000000000000000</t>
  </si>
  <si>
    <t>RXN-BUTt_c_e_FWD-UNKNOWN        27141.277792880010000   0.000000000000000       0.000000000000000</t>
  </si>
  <si>
    <t>RXN-BUTt_c_e_REV-UNKNOWN        27141.277792880010000   0.000000000000000       0.000000000000000</t>
  </si>
  <si>
    <t>RXN-BUTt_c_x_FWD-SPONT  27141.277792880010000   0.000000000000000       0.000000000000000</t>
  </si>
  <si>
    <t>RXN-BUTt_c_x_REV-SPONT  27141.277792880010000   0.000000000000000       0.000000000000000</t>
  </si>
  <si>
    <t>RXN-BZHYOX_c_FWD-rt5813 27141.277792880010000   0.000000000000000       0.000000000000000</t>
  </si>
  <si>
    <t>RXN-BZHYOX_r_FWD-rt1936 27141.277792880010000   0.000000000000000       0.000000000000000</t>
  </si>
  <si>
    <t>RXN-C14STR_c_FWD-rt0303 140197.794793121950000  0.000000000000000       0.000000000000000</t>
  </si>
  <si>
    <t>RXN-C22STDSy_c_FWD-rt3348       27141.277792880010000   0.000000000000000       0.000000000000000</t>
  </si>
  <si>
    <t>RXN-C24STR_r_FWD-rt2613 27141.277792880010000   0.000000000000000       0.000000000000000</t>
  </si>
  <si>
    <t>RXN-C3STDH1_c_FWD-rt0467        27141.277792880010000   0.000000000000000       0.000000000000000</t>
  </si>
  <si>
    <t>RXN-C3STDH1_c_FWD-rt5356        27141.277792880010000   0.000000000000000       0.000000000000000</t>
  </si>
  <si>
    <t>RXN-C3STDH2_c_FWD-rt0467        27141.277792880010000   0.000000000000000       0.000000000000000</t>
  </si>
  <si>
    <t>RXN-C3STDH2_c_FWD-rt5356        27141.277792880010000   0.000000000000000       0.000000000000000</t>
  </si>
  <si>
    <t>RXN-C3STKR1_c_FWD-UNKNOWN       27141.277792880010000   0.000000000000000       0.000000000000000</t>
  </si>
  <si>
    <t>RXN-C3STKR2_c_FWD-UNKNOWN       27141.277792880010000   0.000000000000000       0.000000000000000</t>
  </si>
  <si>
    <t>RXN-C4STMO1_c_FWD-rt8272        747748.894037649000000  0.000000000000000       0.000000000000000</t>
  </si>
  <si>
    <t>RXN-C4STMO2_c_FWD-rt8272        747748.894037649000000  0.000000000000000       0.000000000000000</t>
  </si>
  <si>
    <t>RXN-C4STMO3_c_FWD-rt8272        747748.894037649000000  0.000000000000000       0.000000000000000</t>
  </si>
  <si>
    <t>RXN-C4STMO4_c_FWD-rt8272        747748.894037649000000  0.000000000000000       0.000000000000000</t>
  </si>
  <si>
    <t>RXN-C5STDS_c_FWD-rt0413 27141.277792880010000   0.000000000000000       0.000000000000000</t>
  </si>
  <si>
    <t>RXN-C8STI_c_FWD-rt1745  26238.514073447845000   0.000000000000000       0.000000000000000</t>
  </si>
  <si>
    <t>RXN-CA2t_c_e_FWD-UNKNOWN        27141.277792880010000   0.000000000000000       0.000000000000000</t>
  </si>
  <si>
    <t>RXN-CAROL1_c_FWD-rt0221 27141.277792880010000   0.000000000000000       0.000000000000000</t>
  </si>
  <si>
    <t>RXN-CAROL1_c_REV-rt0221 27141.277792880010000   0.000000000000000       0.000000000000000</t>
  </si>
  <si>
    <t>RXN-CAROL2_c_FWD-rt0221 27141.277792880010000   0.000000000000000       0.000000000000000</t>
  </si>
  <si>
    <t>RXN-CAROL2_c_REV-rt0221 27141.277792880010000   0.000000000000000       0.000000000000000</t>
  </si>
  <si>
    <t>RXN-CAROL3_c_FWD-rt0221 27141.277792880010000   0.000000000000000       0.000000000000000</t>
  </si>
  <si>
    <t>RXN-CAROL3_c_REV-rt0221 27141.277792880010000   0.000000000000000       0.000000000000000</t>
  </si>
  <si>
    <t>RXN-CAROMOX1_c_FWD-rt0220       27141.277792880010000   0.000000000000000       0.000000000000000</t>
  </si>
  <si>
    <t>RXN-CAROMOX2_c_FWD-rt0220       27141.277792880010000   0.000000000000000       0.000000000000000</t>
  </si>
  <si>
    <t>RXN-CAT_c_FWD-rt0986    27141.277792880010000   0.000000000000000       0.000000000000000</t>
  </si>
  <si>
    <t>RXN-CAT_x_FWD-rt6937    27141.277792880010000   0.000000000000000       0.000000000000000</t>
  </si>
  <si>
    <t>RXN-CATDOX_c_FWD-rt0267 27141.277792880010000   0.000000000000000       0.000000000000000</t>
  </si>
  <si>
    <t>RXN-CATOX_e_FWD-rt4763  27141.277792880010000   0.000000000000000       0.000000000000000</t>
  </si>
  <si>
    <t>RXN-CATOX_e_FWD-rt4767  27141.277792880010000   0.000000000000000       0.000000000000000</t>
  </si>
  <si>
    <t>RXN-CBL_c_FWD-rt0389    27141.277792880010000   0.000000000000000       0.000000000000000</t>
  </si>
  <si>
    <t>RXN-CBL_c_FWD-rt0391    27141.277792880010000   0.000000000000000       0.000000000000000</t>
  </si>
  <si>
    <t>RXN-CBMHL_c_FWD-rt2726  27141.277792880010000   0.000000000000000       0.000000000000000</t>
  </si>
  <si>
    <t>RXN-CBMHL_c_REV-rt2726  27141.277792880010000   0.000000000000000       0.000000000000000</t>
  </si>
  <si>
    <t>RXN-CBPS_c_FWD-CPA12    28164.208436533423000   0.000000000000000       0.000000000000000</t>
  </si>
  <si>
    <t>RXN-CBPS_c_FWD-rt3934   28164.208436533423000   0.000000000000000       0.000000000000000</t>
  </si>
  <si>
    <t>RXN-CDPCHOLt_c_rm_FWD-SPONT     27141.277792880010000   0.000000000000000       0.000000000000000</t>
  </si>
  <si>
    <t>RXN-CDPCHOLt_c_rm_REV-SPONT     27141.277792880010000   0.000000000000000       0.000000000000000</t>
  </si>
  <si>
    <t>RXN-CDPDAGS_mm_FWD-rt4513_mm    27141.277792880010000   0.000000000000000       0.000000000000000</t>
  </si>
  <si>
    <t>RXN-CDPDAGS_rm_FWD-rt4513_rm    214269.779509607670000  0.000000000000000       0.000000000000000</t>
  </si>
  <si>
    <t>RXN-CDPEAt_c_rm_FWD-SPONT       27141.277792880010000   0.000000000000000       0.000000000000000</t>
  </si>
  <si>
    <t>RXN-CDPEAt_c_rm_REV-SPONT       27141.277792880010000   0.000000000000000       0.000000000000000</t>
  </si>
  <si>
    <t>RXN-CDPt_c_n_FWD-SPONT  27141.277792880010000   0.000000000000000       0.000000000000000</t>
  </si>
  <si>
    <t>RXN-CDPt_c_n_REV-SPONT  27141.277792880010000   0.000000000000000       0.000000000000000</t>
  </si>
  <si>
    <t>RXN-CDPt_c_rm_FWD-SPONT 27141.277792880010000   0.000000000000000       0.000000000000000</t>
  </si>
  <si>
    <t>RXN-CDPt_c_rm_REV-SPONT 27141.277792880010000   0.000000000000000       0.000000000000000</t>
  </si>
  <si>
    <t>RXN-CELLBH_e_FWD-rt0160 27141.277792880010000   0.000000000000000       0.000000000000000</t>
  </si>
  <si>
    <t>RXN-CELLBH_e_FWD-rt1271 27141.277792880010000   0.000000000000000       0.000000000000000</t>
  </si>
  <si>
    <t>RXN-CELLBH_e_FWD-rt5118 27141.277792880010000   0.000000000000000       0.000000000000000</t>
  </si>
  <si>
    <t>RXN-CELLBH_e_FWD-rt8348 27141.277792880010000   0.000000000000000       0.000000000000000</t>
  </si>
  <si>
    <t>RXN-CELLBH_e_FWD-rt8349 27141.277792880010000   0.000000000000000       0.000000000000000</t>
  </si>
  <si>
    <t>RXN-CEPHSCOX_x_FWD-rt3508       27141.277792880010000   0.000000000000000       0.000000000000000</t>
  </si>
  <si>
    <t>RXN-CEPHSCOX_x_FWD-rt7081       27141.277792880010000   0.000000000000000       0.000000000000000</t>
  </si>
  <si>
    <t>RXN-CEPHSCOX_x_FWD-rt7626       27141.277792880010000   0.000000000000000       0.000000000000000</t>
  </si>
  <si>
    <t>RXN-CERH124A_r_FWD-rt6946       14289.221596388092000   0.000000000000000       0.000000000000000</t>
  </si>
  <si>
    <t>RXN-CERH124B_r_FWD-rt1296       27141.277792880010000   0.000000000000000       0.000000000000000</t>
  </si>
  <si>
    <t>RXN-CERH126A_r_FWD-rt6946       14289.221596388092000   0.000000000000000       0.000000000000000</t>
  </si>
  <si>
    <t>RXN-CERH126B_r_FWD-rt1296       27141.277792880010000   0.000000000000000       0.000000000000000</t>
  </si>
  <si>
    <t>RXN-CERH2A24_r_FWD-rt1296       27141.277792880010000   0.000000000000000       0.000000000000000</t>
  </si>
  <si>
    <t>RXN-CERH2A26_r_FWD-rt1296       27141.277792880010000   0.000000000000000       0.000000000000000</t>
  </si>
  <si>
    <t>RXN-CERH324_r_FWD-rt1296        27141.277792880010000   0.000000000000000       0.000000000000000</t>
  </si>
  <si>
    <t>RXN-CERH326_r_FWD-rt1296        27141.277792880010000   0.000000000000000       0.000000000000000</t>
  </si>
  <si>
    <t>RXN-CERS124_c_FWD-rt3023_c      39741.694256522824000   0.000000000000000       0.000000000000000</t>
  </si>
  <si>
    <t>RXN-CERS124_c_FWD-rt6800_c      27141.277792880010000   0.000000000000000       0.000000000000000</t>
  </si>
  <si>
    <t>RXN-CERS126_c_FWD-rt3023_c      39741.694256522824000   0.000000000000000       0.000000000000000</t>
  </si>
  <si>
    <t>RXN-CERS126_c_FWD-rt6800_c      27141.277792880010000   0.000000000000000       0.000000000000000</t>
  </si>
  <si>
    <t>RXN-CERS2A24_r_FWD-rt3023_r     27141.277792880010000   0.000000000000000       0.000000000000000</t>
  </si>
  <si>
    <t>RXN-CERS2A24_r_FWD-rt6800_r     27141.277792880010000   0.000000000000000       0.000000000000000</t>
  </si>
  <si>
    <t>RXN-CERS2A26_r_FWD-rt3023_r     27141.277792880010000   0.000000000000000       0.000000000000000</t>
  </si>
  <si>
    <t>RXN-CERS2A26_r_FWD-rt6800_r     27141.277792880010000   0.000000000000000       0.000000000000000</t>
  </si>
  <si>
    <t>RXN-CERt_g_r_FWD-SPONT  27141.277792880010000   0.000000000000000       0.000000000000000</t>
  </si>
  <si>
    <t>RXN-CERt_g_r_REV-SPONT  27141.277792880010000   0.000000000000000       0.000000000000000</t>
  </si>
  <si>
    <t>RXN-CFCOAMT_c_FWD-rt5076        27141.277792880010000   0.000000000000000       0.000000000000000</t>
  </si>
  <si>
    <t>RXN-CFCOAMT_c_FWD-rt5077        27141.277792880010000   0.000000000000000       0.000000000000000</t>
  </si>
  <si>
    <t>RXN-CHITOSNSE_c_FWD-rt2528      27141.277792880010000   0.000000000000000       0.000000000000000</t>
  </si>
  <si>
    <t>RXN-CHLPCTD_c_FWD-rt2172        27141.277792880010000   0.000000000000000       0.000000000000000</t>
  </si>
  <si>
    <t>RXN-CHLSTI2_c_FWD-rt5191        27141.277792880010000   0.000000000000000       0.000000000000000</t>
  </si>
  <si>
    <t>RXN-CHLSTI2_c_REV-rt5191        27141.277792880010000   0.000000000000000       0.000000000000000</t>
  </si>
  <si>
    <t>RXN-CHOLD_c_FWD-rt2848  27141.277792880010000   0.000000000000000       0.000000000000000</t>
  </si>
  <si>
    <t>RXN-CHOLD_c_FWD-rt3274  27141.277792880010000   0.000000000000000       0.000000000000000</t>
  </si>
  <si>
    <t>RXN-CHOLK_c_FWD-rt7614  27141.277792880010000   0.000000000000000       0.000000000000000</t>
  </si>
  <si>
    <t>RXN-CHOLPT_rm_FWD-rt0720        27141.277792880010000   0.000000000000000       0.000000000000000</t>
  </si>
  <si>
    <t>RXN-CHOLPT_rm_FWD-rt2983        27141.277792880010000   0.000000000000000       0.000000000000000</t>
  </si>
  <si>
    <t>RXN-CHOLt_c_en_FWD-UNKNOWN      27141.277792880010000   0.000000000000000       0.000000000000000</t>
  </si>
  <si>
    <t>RXN-CHOLt_c_en_REV-UNKNOWN      27141.277792880010000   0.000000000000000       0.000000000000000</t>
  </si>
  <si>
    <t>RXN-CHOLtps_e_FWD-rt7623        27141.277792880010000   0.000000000000000       0.000000000000000</t>
  </si>
  <si>
    <t>RXN-CHORM_c_FWD-rt1336  19.221992098005494      12.553217834187665      0.000000000000000</t>
  </si>
  <si>
    <t>RXN-CHORS_c_FWD-rt5669  10.301643965500050      14.868476907789413      0.000000000000000</t>
  </si>
  <si>
    <t>RXN-CHRPL_c_FWD-UNKNOWN 27141.277792880010000   0.000000000000000       0.000000000000000</t>
  </si>
  <si>
    <t>RXN-CHTNDA_c_FWD-rt0086 27141.277792880010000   0.000000000000000       0.000000000000000</t>
  </si>
  <si>
    <t>RXN-CHTNDA_c_FWD-rt0089 27141.277792880010000   0.000000000000000       0.000000000000000</t>
  </si>
  <si>
    <t>RXN-CHTNDA_c_FWD-rt4385 27141.277792880010000   0.000000000000000       0.000000000000000</t>
  </si>
  <si>
    <t>RXN-CHTNDA_c_FWD-rt6255 27141.277792880010000   0.000000000000000       0.000000000000000</t>
  </si>
  <si>
    <t>RXN-CHTNDA_c_FWD-rt6259 27141.277792880010000   0.000000000000000       0.000000000000000</t>
  </si>
  <si>
    <t>RXN-CHTNH_e_FWD-rt4171  27141.277792880010000   0.000000000000000       0.000000000000000</t>
  </si>
  <si>
    <t>RXN-CHTNH_e_FWD-rt4186  27141.277792880010000   0.000000000000000       0.000000000000000</t>
  </si>
  <si>
    <t>RXN-CHTNH_e_FWD-rt4714  27141.277792880010000   0.000000000000000       0.000000000000000</t>
  </si>
  <si>
    <t>RXN-CHTNH_e_FWD-rt5596  27141.277792880010000   0.000000000000000       0.000000000000000</t>
  </si>
  <si>
    <t>RXN-CHTNH_e_FWD-rt5734  27141.277792880010000   0.000000000000000       0.000000000000000</t>
  </si>
  <si>
    <t>RXN-CHTNH_e_FWD-rt6409  27141.277792880010000   0.000000000000000       0.000000000000000</t>
  </si>
  <si>
    <t>RXN-CHTNH_v_FWD-rt4284  27141.277792880010000   0.000000000000000       0.000000000000000</t>
  </si>
  <si>
    <t>RXN-CHTNS_c_FWD-rt0073  19921.645679079124000   0.000000000000000       0.000000000000000</t>
  </si>
  <si>
    <t>RXN-CHTNS_c_FWD-rt0144  19921.645679079124000   0.000000000000000       0.000000000000000</t>
  </si>
  <si>
    <t>RXN-CHTNS_c_FWD-rt0540  19921.645679079124000   0.000000000000000       0.000000000000000</t>
  </si>
  <si>
    <t>RXN-CHTNS_c_FWD-rt1343  19921.645679079124000   0.000000000000000       0.000000000000000</t>
  </si>
  <si>
    <t>RXN-CHTNS_c_FWD-rt1388  19921.645679079124000   0.000000000000000       0.000000000000000</t>
  </si>
  <si>
    <t>RXN-CHTNS_c_FWD-rt6173  19921.645679079124000   0.000000000000000       0.000000000000000</t>
  </si>
  <si>
    <t>RXN-CHTNS_c_FWD-rt6592  19921.645679079124000   0.000000000000000       0.000000000000000</t>
  </si>
  <si>
    <t>RXN-CHTNS_c_FWD-rt7460  19921.645679079124000   0.000000000000000       0.000000000000000</t>
  </si>
  <si>
    <t>RXN-CITCOAL_c_FWD-rt1454        27141.277792880010000   0.000000000000000       0.000000000000000</t>
  </si>
  <si>
    <t>RXN-CITCOAL_c_REV-rt1454        27141.277792880010000   0.000000000000000       0.000000000000000</t>
  </si>
  <si>
    <t>RXN-CITICITta_m_FWD-rt2146      27141.277792880010000   0.000000000000000       0.000000000000000</t>
  </si>
  <si>
    <t>RXN-CITICITta_m_REV-rt2146      27141.277792880010000   0.000000000000000       0.000000000000000</t>
  </si>
  <si>
    <t>RXN-CITICTta_x_FWD-SPONT        27141.277792880010000   0.000000000000000       0.000000000000000</t>
  </si>
  <si>
    <t>RXN-CITICTta_x_REV-SPONT        27141.277792880010000   0.000000000000000       0.000000000000000</t>
  </si>
  <si>
    <t>RXN-CITMALta_m_FWD-rt2146       459606.377300473000000  0.000000000000000       0.000000000000000</t>
  </si>
  <si>
    <t>RXN-CITMALta_m_REV-rt2146       27141.277792880010000   0.000000000000000       0.000000000000000</t>
  </si>
  <si>
    <t>RXN-CITMALta_x_FWD-SPONT        27141.277792880010000   0.000000000000000       0.000000000000000</t>
  </si>
  <si>
    <t>RXN-CITMALta_x_REV-SPONT        27141.277792880010000   0.000000000000000       0.000000000000000</t>
  </si>
  <si>
    <t>RXN-CITt_c_e_FWD-SPONT  27141.277792880010000   0.000000000000000       0.000000000000000</t>
  </si>
  <si>
    <t>RXN-CITt_c_e_REV-SPONT  27141.277792880010000   0.000000000000000       0.000000000000000</t>
  </si>
  <si>
    <t>RXN-CITt3_m_FWD-rt2146  27141.277792880010000   0.000000000000000       0.000000000000000</t>
  </si>
  <si>
    <t>RXN-CITt3_m_REV-rt2146  459606.377300473000000  0.000000000000000       0.000000000000000</t>
  </si>
  <si>
    <t>RXN-CLAH1_mm_FWD-UNKNOWN        27141.277792880010000   0.000000000000000       0.000000000000000</t>
  </si>
  <si>
    <t>RXN-CLAH3_mm_FWD-UNKNOWN        27141.277792880010000   0.000000000000000       0.000000000000000</t>
  </si>
  <si>
    <t>RXN-CLPNS_mm_FWD-rt8047 27141.277792880010000   0.000000000000000       0.000000000000000</t>
  </si>
  <si>
    <t>RXN-CLt_c_e_FWD-rt6468  27141.277792880010000   0.000000000000000       0.000000000000000</t>
  </si>
  <si>
    <t>RXN-CLt_c_e_REV-rt6468  27141.277792880010000   0.000000000000000       0.000000000000000</t>
  </si>
  <si>
    <t>RXN-CMBOLHcis_c_FWD-rt4023      27141.277792880010000   0.000000000000000       0.000000000000000</t>
  </si>
  <si>
    <t>RXN-CMBOLHcis_c_FWD-rt6386      27141.277792880010000   0.000000000000000       0.000000000000000</t>
  </si>
  <si>
    <t>RXN-CMBOLHtrans_c_FWD-rt4023    27141.277792880010000   0.000000000000000       0.000000000000000</t>
  </si>
  <si>
    <t>RXN-CMBOLHtrans_c_FWD-rt6386    27141.277792880010000   0.000000000000000       0.000000000000000</t>
  </si>
  <si>
    <t>RXN-CMPA_c_FWD-rt3507   27141.277792880010000   0.000000000000000       0.000000000000000</t>
  </si>
  <si>
    <t>RXN-CMPN_c_FWD-UNKNOWN  27141.277792880010000   0.000000000000000       0.000000000000000</t>
  </si>
  <si>
    <t>RXN-CMPt_c_rm_FWD-SPONT 27141.277792880010000   0.000000000000000       0.000000000000000</t>
  </si>
  <si>
    <t>RXN-CMPt_c_rm_REV-SPONT 27141.277792880010000   0.000000000000000       0.000000000000000</t>
  </si>
  <si>
    <t>RXN-CMPt_m_mm_FWD-UNKNOWN       27141.277792880010000   0.000000000000000       0.000000000000000</t>
  </si>
  <si>
    <t>RXN-CMPt_m_mm_REV-UNKNOWN       27141.277792880010000   0.000000000000000       0.000000000000000</t>
  </si>
  <si>
    <t>RXN-CMUCOC_c_FWD-rt5764 27141.277792880010000   0.000000000000000       0.000000000000000</t>
  </si>
  <si>
    <t>RXN-CMUCOC_c_REV-rt5764 27141.277792880010000   0.000000000000000       0.000000000000000</t>
  </si>
  <si>
    <t>RXN-CO2t_c_e_FWD-SPONT  27141.277792880010000   0.000000000000000       0.000000000000000</t>
  </si>
  <si>
    <t>RXN-CO2t_c_e_REV-SPONT  27141.277792880010000   0.000000000000000       0.000000000000000</t>
  </si>
  <si>
    <t>RXN-CO2t_c_gm_FWD-SPONT 27141.277792880010000   0.000000000000000       0.000000000000000</t>
  </si>
  <si>
    <t>RXN-CO2t_c_gm_REV-SPONT 27141.277792880010000   0.000000000000000       0.000000000000000</t>
  </si>
  <si>
    <t>RXN-CO2t_c_m_FWD-SPONT  27141.277792880010000   0.000000000000000       0.000000000000000</t>
  </si>
  <si>
    <t>RXN-CO2t_c_m_REV-SPONT  27141.277792880010000   0.000000000000000       0.000000000000000</t>
  </si>
  <si>
    <t>RXN-CO2t_c_mm_FWD-SPONT 27141.277792880010000   0.000000000000000       0.000000000000000</t>
  </si>
  <si>
    <t>RXN-CO2t_c_mm_REV-SPONT 27141.277792880010000   0.000000000000000       0.000000000000000</t>
  </si>
  <si>
    <t>RXN-CO2t_c_n_FWD-SPONT  27141.277792880010000   0.000000000000000       0.000000000000000</t>
  </si>
  <si>
    <t>RXN-CO2t_c_n_REV-SPONT  27141.277792880010000   0.000000000000000       0.000000000000000</t>
  </si>
  <si>
    <t>RXN-CO2t_c_r_FWD-SPONT  27141.277792880010000   0.000000000000000       0.000000000000000</t>
  </si>
  <si>
    <t>RXN-CO2t_c_r_REV-SPONT  27141.277792880010000   0.000000000000000       0.000000000000000</t>
  </si>
  <si>
    <t>RXN-CO2t_c_rm_FWD-SPONT 27141.277792880010000   0.000000000000000       0.000000000000000</t>
  </si>
  <si>
    <t>RXN-CO2t_c_rm_REV-SPONT 27141.277792880010000   0.000000000000000       0.000000000000000</t>
  </si>
  <si>
    <t>RXN-CO2t_c_vm_FWD-SPONT 27141.277792880010000   0.000000000000000       0.000000000000000</t>
  </si>
  <si>
    <t>RXN-CO2t_c_vm_REV-SPONT 27141.277792880010000   0.000000000000000       0.000000000000000</t>
  </si>
  <si>
    <t>RXN-CO2t_c_x_FWD-SPONT  27141.277792880010000   0.000000000000000       0.000000000000000</t>
  </si>
  <si>
    <t>RXN-CO2t_c_x_REV-SPONT  27141.277792880010000   0.000000000000000       0.000000000000000</t>
  </si>
  <si>
    <t>RXN-COAt_c_l_FWD-SPONT  27141.277792880010000   0.000000000000000       0.000000000000000</t>
  </si>
  <si>
    <t>RXN-COAt_c_l_REV-SPONT  27141.277792880010000   0.000000000000000       0.000000000000000</t>
  </si>
  <si>
    <t>RXN-COAt_c_m_FWD-rt0548 27141.277792880010000   0.000000000000000       0.000000000000000</t>
  </si>
  <si>
    <t>RXN-COAt_c_mm_FWD-UNKNOWN       27141.277792880010000   0.000000000000000       0.000000000000000</t>
  </si>
  <si>
    <t>RXN-COAt_c_mm_REV-UNKNOWN       27141.277792880010000   0.000000000000000       0.000000000000000</t>
  </si>
  <si>
    <t>RXN-COAt_c_n_FWD-SPONT  27141.277792880010000   0.000000000000000       0.000000000000000</t>
  </si>
  <si>
    <t>RXN-COAt_c_n_REV-SPONT  27141.277792880010000   0.000000000000000       0.000000000000000</t>
  </si>
  <si>
    <t>RXN-COAt_c_r_FWD-SPONT  27141.277792880010000   0.000000000000000       0.000000000000000</t>
  </si>
  <si>
    <t>RXN-COAt_c_r_REV-SPONT  27141.277792880010000   0.000000000000000       0.000000000000000</t>
  </si>
  <si>
    <t>RXN-COAt_c_rm_FWD-SPONT 27141.277792880010000   0.000000000000000       0.000000000000000</t>
  </si>
  <si>
    <t>RXN-COAt_c_rm_REV-SPONT 27141.277792880010000   0.000000000000000       0.000000000000000</t>
  </si>
  <si>
    <t>RXN-COAt_c_x_FWD-SPONT  27141.277792880010000   0.000000000000000       0.000000000000000</t>
  </si>
  <si>
    <t>RXN-COAt_c_x_REV-SPONT  27141.277792880010000   0.000000000000000       0.000000000000000</t>
  </si>
  <si>
    <t>RXN-COBALT2t_c_e_FWD-SPONT      27141.277792880010000   0.000000000000000       0.000000000000000</t>
  </si>
  <si>
    <t>RXN-COBALT2t_c_x_FWD-SPONT      27141.277792880010000   0.000000000000000       0.000000000000000</t>
  </si>
  <si>
    <t>RXN-COBALT2t_c_x_REV-SPONT      27141.277792880010000   0.000000000000000       0.000000000000000</t>
  </si>
  <si>
    <t>RXN-compACYLCOA_c_FWD-SPONT     27141.277792880010000   0.000000000000000       0.000000000000000</t>
  </si>
  <si>
    <t>RXN-compACYLCOA_c_REV-SPONT     27141.277792880010000   0.000000000000000       0.000000000000000</t>
  </si>
  <si>
    <t>RXN-compACYLCOA_l_FWD-SPONT     27141.277792880010000   0.000000000000000       0.000000000000000</t>
  </si>
  <si>
    <t>RXN-compACYLCOA_l_REV-SPONT     27141.277792880010000   0.000000000000000       0.000000000000000</t>
  </si>
  <si>
    <t>RXN-compACYLCOA_m_FWD-SPONT     27141.277792880010000   0.000000000000000       0.000000000000000</t>
  </si>
  <si>
    <t>RXN-compACYLCOA_m_REV-SPONT     27141.277792880010000   0.000000000000000       0.000000000000000</t>
  </si>
  <si>
    <t>RXN-compACYLCOA_r_FWD-SPONT     27141.277792880010000   0.000000000000000       0.000000000000000</t>
  </si>
  <si>
    <t>RXN-compACYLCOA_r_REV-SPONT     27141.277792880010000   0.000000000000000       0.000000000000000</t>
  </si>
  <si>
    <t>RXN-compACYLCOA_rm_FWD-SPONT    27141.277792880010000   0.000000000000000       0.000000000000000</t>
  </si>
  <si>
    <t>RXN-compACYLCOA_rm_REV-SPONT    27141.277792880010000   0.000000000000000       0.000000000000000</t>
  </si>
  <si>
    <t>RXN-compACYLCOA_x_FWD-SPONT     27141.277792880010000   0.000000000000000       0.000000000000000</t>
  </si>
  <si>
    <t>RXN-compACYLCOA_x_REV-SPONT     27141.277792880010000   0.000000000000000       0.000000000000000</t>
  </si>
  <si>
    <t>RXN-compCER_g_FWD-SPONT 27141.277792880010000   0.000000000000000       0.000000000000000</t>
  </si>
  <si>
    <t>RXN-compCER_g_REV-SPONT 27141.277792880010000   0.000000000000000       0.000000000000000</t>
  </si>
  <si>
    <t>RXN-compCER_m_FWD-SPONT 27141.277792880010000   0.000000000000000       0.000000000000000</t>
  </si>
  <si>
    <t>RXN-compCER_m_REV-SPONT 27141.277792880010000   0.000000000000000       0.000000000000000</t>
  </si>
  <si>
    <t>RXN-compCER_r_FWD-SPONT 27141.277792880010000   0.000000000000000       0.000000000000000</t>
  </si>
  <si>
    <t>RXN-compCER_r_REV-SPONT 27141.277792880010000   0.000000000000000       0.000000000000000</t>
  </si>
  <si>
    <t>RXN-compFALPD_c_FWD-SPONT       27141.277792880010000   0.000000000000000       0.000000000000000</t>
  </si>
  <si>
    <t>RXN-compFALPD_c_REV-SPONT       27141.277792880010000   0.000000000000000       0.000000000000000</t>
  </si>
  <si>
    <t>RXN-compFALPD_en_FWD-SPONT      27141.277792880010000   0.000000000000000       0.000000000000000</t>
  </si>
  <si>
    <t>RXN-compFALPD_en_REV-SPONT      27141.277792880010000   0.000000000000000       0.000000000000000</t>
  </si>
  <si>
    <t>RXN-compFALPD_m_FWD-SPONT       27141.277792880010000   0.000000000000000       0.000000000000000</t>
  </si>
  <si>
    <t>RXN-compFALPD_m_REV-SPONT       27141.277792880010000   0.000000000000000       0.000000000000000</t>
  </si>
  <si>
    <t>RXN-compFALPD_mm_FWD-SPONT      27141.277792880010000   0.000000000000000       0.000000000000000</t>
  </si>
  <si>
    <t>RXN-compFALPD_mm_REV-SPONT      27141.277792880010000   0.000000000000000       0.000000000000000</t>
  </si>
  <si>
    <t>RXN-compFALPD_rm_FWD-SPONT      27141.277792880010000   0.000000000000000       0.000000000000000</t>
  </si>
  <si>
    <t>RXN-compFALPD_rm_REV-SPONT      27141.277792880010000   0.000000000000000       0.000000000000000</t>
  </si>
  <si>
    <t>RXN-CPLSPNEST_e_FWD-rt3377      27141.277792880010000   0.000000000000000       0.000000000000000</t>
  </si>
  <si>
    <t>RXN-CPPPGO_c_FWD-rt5829 174.107120785512900     0.016837778243243       0.000000000000000</t>
  </si>
  <si>
    <t>RXN-CRN100t_c_m_FWD-rt0963      27141.277792880010000   0.000000000000000       0.000000000000000</t>
  </si>
  <si>
    <t>RXN-CRN100t_c_x_FWD-rt7415_x    27141.277792880010000   0.000000000000000       0.000000000000000</t>
  </si>
  <si>
    <t>RXN-CRN120t_c_m_FWD-rt0963      27141.277792880010000   0.000000000000000       0.000000000000000</t>
  </si>
  <si>
    <t>RXN-CRN120t_c_x_FWD-rt7415_x    27141.277792880010000   0.000000000000000       0.000000000000000</t>
  </si>
  <si>
    <t>RXN-CRN40t_c_m_FWD-rt0963       27141.277792880010000   0.000000000000000       0.000000000000000</t>
  </si>
  <si>
    <t>RXN-CRN40t_c_x_FWD-rt7415_x     27141.277792880010000   0.000000000000000       0.000000000000000</t>
  </si>
  <si>
    <t>RXN-CRN60t_c_m_FWD-rt0963       27141.277792880010000   0.000000000000000       0.000000000000000</t>
  </si>
  <si>
    <t>RXN-CRN60t_c_x_FWD-rt7415_x     27141.277792880010000   0.000000000000000       0.000000000000000</t>
  </si>
  <si>
    <t>RXN-CRN80t_c_m_FWD-rt0963       27141.277792880010000   0.000000000000000       0.000000000000000</t>
  </si>
  <si>
    <t>RXN-CRN80t_c_x_FWD-rt7415_x     27141.277792880010000   0.000000000000000       0.000000000000000</t>
  </si>
  <si>
    <t>RXN-CRNACRNt_c_m_FWD-rt0963     27141.277792880010000   0.000000000000000       0.000000000000000</t>
  </si>
  <si>
    <t>RXN-CRNAT100_m_FWD-rt7415_m     27141.277792880010000   0.000000000000000       0.000000000000000</t>
  </si>
  <si>
    <t>RXN-CRNAT100_x_FWD-rt5212_x     27141.277792880010000   0.000000000000000       0.000000000000000</t>
  </si>
  <si>
    <t>RXN-CRNAT100_x_FWD-rt5877_x     27141.277792880010000   0.000000000000000       0.000000000000000</t>
  </si>
  <si>
    <t>RXN-CRNAT120_m_FWD-rt7415_m     27141.277792880010000   0.000000000000000       0.000000000000000</t>
  </si>
  <si>
    <t>RXN-CRNAT120_m_REV-rt7415_m     27141.277792880010000   0.000000000000000       0.000000000000000</t>
  </si>
  <si>
    <t>RXN-CRNAT120_x_FWD-rt5212_x     27141.277792880010000   0.000000000000000       0.000000000000000</t>
  </si>
  <si>
    <t>RXN-CRNAT120_x_FWD-rt5877_x     27141.277792880010000   0.000000000000000       0.000000000000000</t>
  </si>
  <si>
    <t>RXN-CRNAT40_m_FWD-rt7415_m      27141.277792880010000   0.000000000000000       0.000000000000000</t>
  </si>
  <si>
    <t>RXN-CRNAT40_x_FWD-rt5212_x      27141.277792880010000   0.000000000000000       0.000000000000000</t>
  </si>
  <si>
    <t>RXN-CRNAT40_x_FWD-rt5877_x      27141.277792880010000   0.000000000000000       0.000000000000000</t>
  </si>
  <si>
    <t>RXN-CRNAT60_m_FWD-rt7415_m      27141.277792880010000   0.000000000000000       0.000000000000000</t>
  </si>
  <si>
    <t>RXN-CRNAT60_x_FWD-rt5212_x      27141.277792880010000   0.000000000000000       0.000000000000000</t>
  </si>
  <si>
    <t>RXN-CRNAT60_x_FWD-rt5877_x      27141.277792880010000   0.000000000000000       0.000000000000000</t>
  </si>
  <si>
    <t>RXN-CRNAT80_m_FWD-rt7415_m      27141.277792880010000   0.000000000000000       0.000000000000000</t>
  </si>
  <si>
    <t>RXN-CRNAT80_x_FWD-rt5212_x      27141.277792880010000   0.000000000000000       0.000000000000000</t>
  </si>
  <si>
    <t>RXN-CRNAT80_x_FWD-rt5877_x      27141.277792880010000   0.000000000000000       0.000000000000000</t>
  </si>
  <si>
    <t>RXN-CRNCARt_c_x_FWD-SPONT       27141.277792880010000   0.000000000000000       0.000000000000000</t>
  </si>
  <si>
    <t>RXN-CRNOAT_c_FWD-rt5212_c       27141.277792880010000   0.000000000000000       0.000000000000000</t>
  </si>
  <si>
    <t>RXN-CRNOAT_m_FWD-rt0947 27141.277792880010000   0.000000000000000       0.000000000000000</t>
  </si>
  <si>
    <t>RXN-CRNOAT_m_FWD-rt5877_m       27141.277792880010000   0.000000000000000       0.000000000000000</t>
  </si>
  <si>
    <t>RXN-CRNOAT_x_FWD-rt5877_x       27141.277792880010000   0.000000000000000       0.000000000000000</t>
  </si>
  <si>
    <t>RXN-CRNt_c_m_FWD-rt0963 27141.277792880010000   0.000000000000000       0.000000000000000</t>
  </si>
  <si>
    <t>RXN-CRNt_c_x_FWD-SPONT  27141.277792880010000   0.000000000000000       0.000000000000000</t>
  </si>
  <si>
    <t>RXN-CS_m_FWD-CIT13      106319.283517204550000  0.000000000000000       0.000000000000000</t>
  </si>
  <si>
    <t>RXN-CS_m_FWD-rt2960     106319.283517204550000  0.000000000000000       0.000000000000000</t>
  </si>
  <si>
    <t>RXN-CS_m_FWD-rt2963     106319.283517204550000  0.000000000000000       0.000000000000000</t>
  </si>
  <si>
    <t>RXN-CS_x_FWD-rt0180     27141.277792880010000   0.000000000000000       0.000000000000000</t>
  </si>
  <si>
    <t>RXN-CSND_c_FWD-rt6191   3424.284439593412600    0.000000000000000       0.000000000000000</t>
  </si>
  <si>
    <t>RXN-CSNPURt_c_e_FWD-rt6644      27141.277792880010000   0.000000000000000       0.000000000000000</t>
  </si>
  <si>
    <t>RXN-CSNPURt_c_e_REV-rt6644      27141.277792880010000   0.000000000000000       0.000000000000000</t>
  </si>
  <si>
    <t>RXN-CSNtps_e_FWD-rt6190 27141.277792880010000   0.000000000000000       0.000000000000000</t>
  </si>
  <si>
    <t>RXN-CTPCMPt_c_m_FWD-rt4019      27141.277792880010000   0.000000000000000       0.000000000000000</t>
  </si>
  <si>
    <t>RXN-CTPS1_c_FWD-rt8107  27141.277792880010000   0.000000000000000       0.000000000000000</t>
  </si>
  <si>
    <t>RXN-CTPS2_c_FWD-rt8107  15357.124925870594000   0.000000000000000       0.000000000000000</t>
  </si>
  <si>
    <t>RXN-CTPt_c_rm_FWD-SPONT 27141.277792880010000   0.000000000000000       0.000000000000000</t>
  </si>
  <si>
    <t>RXN-CTPt_c_rm_REV-SPONT 27141.277792880010000   0.000000000000000       0.000000000000000</t>
  </si>
  <si>
    <t>RXN-CTPt_m_mm_FWD-UNKNOWN       27141.277792880010000   0.000000000000000       0.000000000000000</t>
  </si>
  <si>
    <t>RXN-CTPt_m_mm_REV-UNKNOWN       27141.277792880010000   0.000000000000000       0.000000000000000</t>
  </si>
  <si>
    <t>RXN-CTPt2_m_FWD-rt4019  27141.277792880010000   0.000000000000000       0.000000000000000</t>
  </si>
  <si>
    <t>RXN-CU2t_c_e_FWD-UNKNOWN        27141.277792880010000   0.000000000000000       0.000000000000000</t>
  </si>
  <si>
    <t>RXN-CYSItps_v_FWD-rt6589        27141.277792880010000   0.000000000000000       0.000000000000000</t>
  </si>
  <si>
    <t>RXN-CYSS_c_FWD-rt3663   6.250659614958328       0.000000000000000       0.000000000000000</t>
  </si>
  <si>
    <t>RXN-CYSTGL_c_FWD-rt1131 27141.277792880010000   0.000000000000000       0.000000000000000</t>
  </si>
  <si>
    <t>RXN-CYStps_e_FWD-rt5861 27141.277792880010000   0.000000000000000       0.000000000000000</t>
  </si>
  <si>
    <t>RXN-CYStps_e_REV-rt5861 27141.277792880010000   0.000000000000000       0.000000000000000</t>
  </si>
  <si>
    <t>RXN-CYSTRS_c_FWD-rt1487 4.718923603369086       1.551490365416327       0.000000000000000</t>
  </si>
  <si>
    <t>RXN-CYSTS_c_FWD-rt7344  27141.277792880010000   0.000000000000000       0.000000000000000</t>
  </si>
  <si>
    <t>RXN-CYTD_c_FWD-rt7919   27141.277792880010000   0.000000000000000       0.000000000000000</t>
  </si>
  <si>
    <t>RXN-CYTDK2_c_FWD-rt0265 27141.277792880010000   0.000000000000000       0.000000000000000</t>
  </si>
  <si>
    <t>RXN-CYTDtps_e_FWD-rt5601        27141.277792880010000   0.000000000000000       0.000000000000000</t>
  </si>
  <si>
    <t>RXN-CYTK1_c_FWD-UNKNOWN 27141.277792880010000   0.000000000000000       0.000000000000000</t>
  </si>
  <si>
    <t>RXN-CYTK2_c_FWD-UNKNOWN 27141.277792880010000   0.000000000000000       0.000000000000000</t>
  </si>
  <si>
    <t>RXN-CYTK2_c_REV-UNKNOWN 27141.277792880010000   0.000000000000000       0.000000000000000</t>
  </si>
  <si>
    <t>RXN-DADA_c_FWD-rt8364   27141.277792880010000   0.000000000000000       0.000000000000000</t>
  </si>
  <si>
    <t>RXN-DADK_c_FWD-rt3932   27141.277792880010000   0.000000000000000       0.000000000000000</t>
  </si>
  <si>
    <t>RXN-DADK_c_REV-rt3932   27141.277792880010000   0.000000000000000       0.000000000000000</t>
  </si>
  <si>
    <t>RXN-DADPt_c_n_FWD-SPONT 27141.277792880010000   0.000000000000000       0.000000000000000</t>
  </si>
  <si>
    <t>RXN-DADPt_c_n_REV-SPONT 27141.277792880010000   0.000000000000000       0.000000000000000</t>
  </si>
  <si>
    <t>RXN-DADt_c_e_FWD-SPONT  27141.277792880010000   0.000000000000000       0.000000000000000</t>
  </si>
  <si>
    <t>RXN-DAG3Pabct_c_m_FWD-rt1060    27141.277792880010000   0.000000000000000       0.000000000000000</t>
  </si>
  <si>
    <t>RXN-DAG3Pabct_c_m_REV-rt1060    27141.277792880010000   0.000000000000000       0.000000000000000</t>
  </si>
  <si>
    <t>RXN-DAG3Pabct_c_m_FWD-rt4312    27141.277792880010000   0.000000000000000       0.000000000000000</t>
  </si>
  <si>
    <t>RXN-DAG3Pabct_c_m_REV-rt4312    27141.277792880010000   0.000000000000000       0.000000000000000</t>
  </si>
  <si>
    <t>RXN-DAGK_rm_FWD-rt1788  229935.884351615100000  0.000000000000000       0.000000000000000</t>
  </si>
  <si>
    <t>RXN-DAGL_l_FWD-rt1378   27141.277792880010000   0.000000000000000       0.000000000000000</t>
  </si>
  <si>
    <t>RXN-DAGL_m_FWD-rt0632   27141.277792880010000   0.000000000000000       0.000000000000000</t>
  </si>
  <si>
    <t>RXN-DAGL_m_FWD-rt5949   27141.277792880010000   0.000000000000000       0.000000000000000</t>
  </si>
  <si>
    <t>RXN-DAGt_c_l_FWD-SPONT  27141.277792880010000   0.000000000000000       0.000000000000000</t>
  </si>
  <si>
    <t>RXN-DAGt_c_l_REV-SPONT  27141.277792880010000   0.000000000000000       0.000000000000000</t>
  </si>
  <si>
    <t>RXN-DAGt_c_mm_FWD-SPONT 27141.277792880010000   0.000000000000000       0.000000000000000</t>
  </si>
  <si>
    <t>RXN-DAGt_c_mm_REV-SPONT 27141.277792880010000   0.000000000000000       0.000000000000000</t>
  </si>
  <si>
    <t>RXN-DAGt_c_n_FWD-SPONT  27141.277792880010000   0.000000000000000       0.000000000000000</t>
  </si>
  <si>
    <t>RXN-DAGt_c_n_REV-SPONT  27141.277792880010000   0.000000000000000       0.000000000000000</t>
  </si>
  <si>
    <t>RXN-DAGt_c_r_FWD-UNKNOWN        27141.277792880010000   0.000000000000000       0.000000000000000</t>
  </si>
  <si>
    <t>RXN-DAGt_c_r_REV-UNKNOWN        27141.277792880010000   0.000000000000000       0.000000000000000</t>
  </si>
  <si>
    <t>RXN-DAGt_c_rm_FWD-SPONT 27141.277792880010000   0.000000000000000       0.000000000000000</t>
  </si>
  <si>
    <t>RXN-DAGt_c_rm_REV-SPONT 27141.277792880010000   0.000000000000000       0.000000000000000</t>
  </si>
  <si>
    <t>RXN-DAGt_gm_rm_FWD-SPONT        27141.277792880010000   0.000000000000000       0.000000000000000</t>
  </si>
  <si>
    <t>RXN-DAGt_gm_rm_REV-SPONT        27141.277792880010000   0.000000000000000       0.000000000000000</t>
  </si>
  <si>
    <t>RXN-DANNt_c_e_FWD-SPONT 27141.277792880010000   0.000000000000000       0.000000000000000</t>
  </si>
  <si>
    <t>RXN-DANNt_c_e_REV-SPONT 27141.277792880010000   0.000000000000000       0.000000000000000</t>
  </si>
  <si>
    <t>RXN-DAO4hpro_x_FWD-rt3508       27141.277792880010000   0.000000000000000       0.000000000000000</t>
  </si>
  <si>
    <t>RXN-DAO4hpro_x_FWD-rt7081       27141.277792880010000   0.000000000000000       0.000000000000000</t>
  </si>
  <si>
    <t>RXN-DAO4hpro_x_FWD-rt7626       27141.277792880010000   0.000000000000000       0.000000000000000</t>
  </si>
  <si>
    <t>RXN-DAOala_x_FWD-rt3508 27141.277792880010000   0.000000000000000       0.000000000000000</t>
  </si>
  <si>
    <t>RXN-DAOala_x_FWD-rt7081 27141.277792880010000   0.000000000000000       0.000000000000000</t>
  </si>
  <si>
    <t>RXN-DAOala_x_FWD-rt7626 27141.277792880010000   0.000000000000000       0.000000000000000</t>
  </si>
  <si>
    <t>RXN-DAOarg_x_FWD-rt3508 27141.277792880010000   0.000000000000000       0.000000000000000</t>
  </si>
  <si>
    <t>RXN-DAOarg_x_FWD-rt7081 27141.277792880010000   0.000000000000000       0.000000000000000</t>
  </si>
  <si>
    <t>RXN-DAOarg_x_FWD-rt7626 27141.277792880010000   0.000000000000000       0.000000000000000</t>
  </si>
  <si>
    <t>RXN-DAOgly_x_FWD-rt3508 27141.277792880010000   0.000000000000000       0.000000000000000</t>
  </si>
  <si>
    <t>RXN-DAOgly_x_FWD-rt7081 27141.277792880010000   0.000000000000000       0.000000000000000</t>
  </si>
  <si>
    <t>RXN-DAOgly_x_FWD-rt7626 27141.277792880010000   0.000000000000000       0.000000000000000</t>
  </si>
  <si>
    <t>RXN-DAOorn_x_FWD-rt3508 27141.277792880010000   0.000000000000000       0.000000000000000</t>
  </si>
  <si>
    <t>RXN-DAOorn_x_FWD-rt7081 27141.277792880010000   0.000000000000000       0.000000000000000</t>
  </si>
  <si>
    <t>RXN-DAOorn_x_FWD-rt7626 27141.277792880010000   0.000000000000000       0.000000000000000</t>
  </si>
  <si>
    <t>RXN-DAOpro_x_FWD-rt3508 27141.277792880010000   0.000000000000000       0.000000000000000</t>
  </si>
  <si>
    <t>RXN-DAOpro_x_FWD-rt7081 27141.277792880010000   0.000000000000000       0.000000000000000</t>
  </si>
  <si>
    <t>RXN-DAOpro_x_FWD-rt7626 27141.277792880010000   0.000000000000000       0.000000000000000</t>
  </si>
  <si>
    <t>RXN-DB4PS_c_FWD-rt8298  169.727184355154000     0.061754867383030       0.000000000000000</t>
  </si>
  <si>
    <t>RXN-DBTS_c_FWD-UNKNOWN  27141.277792880010000   0.000000000000000       0.000000000000000</t>
  </si>
  <si>
    <t>RXN-DCAt_c_e_FWD-rt15442799     27141.277792880010000   0.000000000000000       0.000000000000000</t>
  </si>
  <si>
    <t>RXN-DCAt_c_e_REV-rt15442799     27141.277792880010000   0.000000000000000       0.000000000000000</t>
  </si>
  <si>
    <t>RXN-DCAt_c_x_FWD-rt5693 27141.277792880010000   0.000000000000000       0.000000000000000</t>
  </si>
  <si>
    <t>RXN-DCAt_c_x_REV-rt5693 27141.277792880010000   0.000000000000000       0.000000000000000</t>
  </si>
  <si>
    <t>RXN-DCAt_c_x_FWD-SPONT  27141.277792880010000   0.000000000000000       0.000000000000000</t>
  </si>
  <si>
    <t>RXN-DCAt_c_x_REV-SPONT  27141.277792880010000   0.000000000000000       0.000000000000000</t>
  </si>
  <si>
    <t>RXN-DCDPt_c_n_FWD-SPONT 27141.277792880010000   0.000000000000000       0.000000000000000</t>
  </si>
  <si>
    <t>RXN-DCDPt_c_n_REV-SPONT 27141.277792880010000   0.000000000000000       0.000000000000000</t>
  </si>
  <si>
    <t>RXN-DCMPDA_c_FWD-rt0757 1828.427336059791500    0.000000000000000       0.000000000000000</t>
  </si>
  <si>
    <t>RXN-DCMPDA_c_FWD-rt8268 1828.427336059791500    0.000000000000000       0.000000000000000</t>
  </si>
  <si>
    <t>RXN-DCTPD_c_FWD-rt0757  27141.277792880010000   0.000000000000000       0.000000000000000</t>
  </si>
  <si>
    <t>RXN-DCYTD_c_FWD-rt7919  27141.277792880010000   0.000000000000000       0.000000000000000</t>
  </si>
  <si>
    <t>RXN-DCYTt_c_e_FWD-SPONT 27141.277792880010000   0.000000000000000       0.000000000000000</t>
  </si>
  <si>
    <t>RXN-DDCACOAt_c_l_FWD-SPONT      27141.277792880010000   0.000000000000000       0.000000000000000</t>
  </si>
  <si>
    <t>RXN-DDCACOAt_c_l_REV-SPONT      27141.277792880010000   0.000000000000000       0.000000000000000</t>
  </si>
  <si>
    <t>RXN-DDCACOAt_c_rm_FWD-SPONT     27141.277792880010000   0.000000000000000       0.000000000000000</t>
  </si>
  <si>
    <t>RXN-DDCACOAt_c_rm_REV-SPONT     27141.277792880010000   0.000000000000000       0.000000000000000</t>
  </si>
  <si>
    <t>RXN-DDCAt_c_e_FWD-rt15442799    27141.277792880010000   0.000000000000000       0.000000000000000</t>
  </si>
  <si>
    <t>RXN-DDCAt_c_e_REV-rt15442799    27141.277792880010000   0.000000000000000       0.000000000000000</t>
  </si>
  <si>
    <t>RXN-DDCAt_c_rm_FWD-SPONT        27141.277792880010000   0.000000000000000       0.000000000000000</t>
  </si>
  <si>
    <t>RXN-DDCAt_c_rm_REV-SPONT        27141.277792880010000   0.000000000000000       0.000000000000000</t>
  </si>
  <si>
    <t>RXN-DDCAt_c_x_FWD-rt5693        27141.277792880010000   0.000000000000000       0.000000000000000</t>
  </si>
  <si>
    <t>RXN-DDCAt_c_x_REV-rt5693        27141.277792880010000   0.000000000000000       0.000000000000000</t>
  </si>
  <si>
    <t>RXN-DDCAt_c_x_FWD-SPONT 27141.277792880010000   0.000000000000000       0.000000000000000</t>
  </si>
  <si>
    <t>RXN-DDCAt_c_x_REV-SPONT 27141.277792880010000   0.000000000000000       0.000000000000000</t>
  </si>
  <si>
    <t>RXN-DDCAt_l_rm_FWD-SPONT        27141.277792880010000   0.000000000000000       0.000000000000000</t>
  </si>
  <si>
    <t>RXN-DDCAt_l_rm_REV-SPONT        27141.277792880010000   0.000000000000000       0.000000000000000</t>
  </si>
  <si>
    <t>RXN-DDPA_c_FWD-rt2234_c 27141.277792880010000   0.000000000000000       0.000000000000000</t>
  </si>
  <si>
    <t>RXN-DDPA_c_FWD-rt3787_c 27141.277792880010000   0.000000000000000       0.000000000000000</t>
  </si>
  <si>
    <t>RXN-DDPA_m_FWD-rt2234_m 12.125383544023103      0.000000000000000       0.000000000000000</t>
  </si>
  <si>
    <t>RXN-DDPA_m_FWD-rt3787_m 12.125383544023103      0.000000000000000       0.000000000000000</t>
  </si>
  <si>
    <t>RXN-DECOAI82e_x_FWD-rt3539      27141.277792880010000   0.000000000000000       0.000000000000000</t>
  </si>
  <si>
    <t>RXN-DECOAR102d_x_FWD-rt4860     27141.277792880010000   0.000000000000000       0.000000000000000</t>
  </si>
  <si>
    <t>RXN-DECOAR103e_x_FWD-rt4860     27141.277792880010000   0.000000000000000       0.000000000000000</t>
  </si>
  <si>
    <t>RXN-DECOAR82e_x_FWD-rt4860      27141.277792880010000   0.000000000000000       0.000000000000000</t>
  </si>
  <si>
    <t>RXN-DGAT_l_FWD-rt8092_l 27141.277792880010000   0.000000000000000       0.000000000000000</t>
  </si>
  <si>
    <t>RXN-DGAT_rm_FWD-rt8092_rm       27141.277792880010000   0.000000000000000       0.000000000000000</t>
  </si>
  <si>
    <t>RXN-DGDPt_c_n_FWD-SPONT 27141.277792880010000   0.000000000000000       0.000000000000000</t>
  </si>
  <si>
    <t>RXN-DGDPt_c_n_REV-SPONT 27141.277792880010000   0.000000000000000       0.000000000000000</t>
  </si>
  <si>
    <t>RXN-DGK1_c_FWD-rt3157   27141.277792880010000   0.000000000000000       0.000000000000000</t>
  </si>
  <si>
    <t>RXN-DGK1_c_REV-rt3157   27141.277792880010000   0.000000000000000       0.000000000000000</t>
  </si>
  <si>
    <t>RXN-DGK1_c_FWD-rt3670   27141.277792880010000   0.000000000000000       0.000000000000000</t>
  </si>
  <si>
    <t>RXN-DGK1_c_REV-rt3670   27141.277792880010000   0.000000000000000       0.000000000000000</t>
  </si>
  <si>
    <t>RXN-DGLCND3H_c_FWD-rt2544       27141.277792880010000   0.000000000000000       0.000000000000000</t>
  </si>
  <si>
    <t>RXN-DGLCND3H_c_REV-rt2544       27141.277792880010000   0.000000000000000       0.000000000000000</t>
  </si>
  <si>
    <t>RXN-DGLCND5H_c_FWD-rt2544       27141.277792880010000   0.000000000000000       0.000000000000000</t>
  </si>
  <si>
    <t>RXN-DGLCND5H_c_REV-rt2544       27141.277792880010000   0.000000000000000       0.000000000000000</t>
  </si>
  <si>
    <t>RXN-DGPP_vm_FWD-rt4719  27141.277792880010000   0.000000000000000       0.000000000000000</t>
  </si>
  <si>
    <t>RXN-DGSNt_c_e_FWD-SPONT 27141.277792880010000   0.000000000000000       0.000000000000000</t>
  </si>
  <si>
    <t>RXN-DHAD1_c_FWD-rt6258  27141.277792880010000   0.000000000000000       0.000000000000000</t>
  </si>
  <si>
    <t>RXN-DHAD1_m_FWD-rt1321  21.063081068212725      34.284197538609234      0.000000000000000</t>
  </si>
  <si>
    <t>RXN-DHAD2_c_FWD-rt6258  27141.277792880010000   0.000000000000000       0.000000000000000</t>
  </si>
  <si>
    <t>RXN-DHAD2_m_FWD-rt1321  21.063081068212725      9.189435294974890       0.000000000000000</t>
  </si>
  <si>
    <t>RXN-DHAK_c_FWD-rt3901   27141.277792880010000   0.000000000000000       0.000000000000000</t>
  </si>
  <si>
    <t>RXN-DHAPAT_l_FWD-rt5001_l       27141.277792880010000   0.000000000000000       0.000000000000000</t>
  </si>
  <si>
    <t>RXN-DHAPAT_rm_FWD-rt5001_rm     27141.277792880010000   0.000000000000000       0.000000000000000</t>
  </si>
  <si>
    <t>RXN-DHAPt_c_l_FWD-SPONT 27141.277792880010000   0.000000000000000       0.000000000000000</t>
  </si>
  <si>
    <t>RXN-DHAPt_c_l_REV-SPONT 27141.277792880010000   0.000000000000000       0.000000000000000</t>
  </si>
  <si>
    <t>RXN-DHAPt_c_m_FWD-SPONT 27141.277792880010000   0.000000000000000       0.000000000000000</t>
  </si>
  <si>
    <t>RXN-DHAPt_c_m_REV-SPONT 27141.277792880010000   0.000000000000000       0.000000000000000</t>
  </si>
  <si>
    <t>RXN-DHAPt_c_rm_FWD-SPONT        27141.277792880010000   0.000000000000000       0.000000000000000</t>
  </si>
  <si>
    <t>RXN-DHAPt_c_rm_REV-SPONT        27141.277792880010000   0.000000000000000       0.000000000000000</t>
  </si>
  <si>
    <t>RXN-DHAPt_c_x_FWD-UNKNOWN       27141.277792880010000   0.000000000000000       0.000000000000000</t>
  </si>
  <si>
    <t>RXN-DHAPt_c_x_REV-UNKNOWN       27141.277792880010000   0.000000000000000       0.000000000000000</t>
  </si>
  <si>
    <t>RXN-DHFRi_c_FWD-rt3791_c        1711.779198592902500    1.073229527827465       0.000000000000000</t>
  </si>
  <si>
    <t>RXN-DHFRi_m_FWD-rt3791_m        27141.277792880010000   0.000000000000000       0.000000000000000</t>
  </si>
  <si>
    <t>RXN-DHFS_1_c_FWD-rt2092 27141.277792880010000   0.000000000000000       0.000000000000000</t>
  </si>
  <si>
    <t>RXN-DHFt_c_m_FWD-SPONT  27141.277792880010000   0.000000000000000       0.000000000000000</t>
  </si>
  <si>
    <t>RXN-DHFt_c_m_REV-SPONT  27141.277792880010000   0.000000000000000       0.000000000000000</t>
  </si>
  <si>
    <t>RXN-DHNPA2i_m_FWD-rt6009        27141.277792880010000   0.000000000000000       0.000000000000000</t>
  </si>
  <si>
    <t>RXN-DHNPTt_c_m_FWD-SPONT        27141.277792880010000   0.000000000000000       0.000000000000000</t>
  </si>
  <si>
    <t>RXN-DHNPTt_c_m_REV-SPONT        27141.277792880010000   0.000000000000000       0.000000000000000</t>
  </si>
  <si>
    <t>RXN-DHORDfum_c_FWD-rt6498       18358.180115355324000   0.000000000000000       0.000000000000000</t>
  </si>
  <si>
    <t>RXN-DHORTS_c_FWD-rt3923 27141.277792880010000   0.000000000000000       0.000000000000000</t>
  </si>
  <si>
    <t>RXN-DHORTS_c_REV-rt3923 22232.734216902303000   0.000000000000000       0.000000000000000</t>
  </si>
  <si>
    <t>RXN-DHPM2_c_FWD-rt3509  27141.277792880010000   0.000000000000000       0.000000000000000</t>
  </si>
  <si>
    <t>RXN-DHPM2_c_REV-rt3509  27141.277792880010000   0.000000000000000       0.000000000000000</t>
  </si>
  <si>
    <t>RXN-DHPPDA2_c_FWD-rt7138        1888.474949570073000    0.030877433691515       0.000000000000000</t>
  </si>
  <si>
    <t>RXN-DHPTS_m_FWD-rt6009  27141.277792880010000   0.000000000000000       0.000000000000000</t>
  </si>
  <si>
    <t>RXN-DHPTt_c_m_FWD-SPONT 27141.277792880010000   0.000000000000000       0.000000000000000</t>
  </si>
  <si>
    <t>RXN-DHPTt_c_m_REV-SPONT 27141.277792880010000   0.000000000000000       0.000000000000000</t>
  </si>
  <si>
    <t>RXN-DHQS_c_FWD-rt3937   30.242128677190745      14.868476907789413      0.000000000000000</t>
  </si>
  <si>
    <t>RXN-DHQS_c_FWD-rt5884   30.242128677190745      0.000000000000000       0.000000000000000</t>
  </si>
  <si>
    <t>RXN-DHQTi_c_FWD-rt2204  30.242128677190745      14.868476907789413      0.000000000000000</t>
  </si>
  <si>
    <t>RXN-DHQTi_c_FWD-rt5884  30.242128677190745      0.000000000000000       0.000000000000000</t>
  </si>
  <si>
    <t>RXN-DINt_c_e_FWD-SPONT  27141.277792880010000   0.000000000000000       0.000000000000000</t>
  </si>
  <si>
    <t>RXN-DIPS_c_FWD-rt8137   27141.277792880010000   0.000000000000000       0.000000000000000</t>
  </si>
  <si>
    <t>RXN-DKMEOX_c_FWD-rt7962_c       8.330316885724315       0.014916242309149       0.000000000000000</t>
  </si>
  <si>
    <t>RXN-DKMPPH_c_FWD-rt7962_DKMPPH_c        27141.277792880010000   0.000000000000000       0.000000000000000</t>
  </si>
  <si>
    <t>RXN-DM_gcald_c_FWD-UNKNOWN      27141.277792880010000   0.000000000000000       0.000000000000000</t>
  </si>
  <si>
    <t>RXN-DMATT_c_FWD-rt4576  41850.469214958640000   0.000000000000000       0.000000000000000</t>
  </si>
  <si>
    <t>RXN-DNADt_c_n_FWD-SPONT 27141.277792880010000   0.000000000000000       0.000000000000000</t>
  </si>
  <si>
    <t>RXN-DNADt_c_n_REV-SPONT 27141.277792880010000   0.000000000000000       0.000000000000000</t>
  </si>
  <si>
    <t>RXN-DNMPPA_c_FWD-rt6247 27141.277792880010000   0.000000000000000       0.000000000000000</t>
  </si>
  <si>
    <t>RXN-DNTP_c_FWD-rt4736   27141.277792880010000   0.000000000000000       0.000000000000000</t>
  </si>
  <si>
    <t>RXN-DNTPPA_c_FWD-UNKNOWN        27141.277792880010000   0.000000000000000       0.000000000000000</t>
  </si>
  <si>
    <t>RXN-DOCOSAt_c_e_FWD-UNKNOWN     27141.277792880010000   0.000000000000000       0.000000000000000</t>
  </si>
  <si>
    <t>RXN-DOCOSAt_c_e_REV-UNKNOWN     27141.277792880010000   0.000000000000000       0.000000000000000</t>
  </si>
  <si>
    <t>RXN-DOCOSAt_c_l_FWD-UNKNOWN     27141.277792880010000   0.000000000000000       0.000000000000000</t>
  </si>
  <si>
    <t>RXN-DOCOSAt_c_l_REV-UNKNOWN     27141.277792880010000   0.000000000000000       0.000000000000000</t>
  </si>
  <si>
    <t>RXN-DOCOSAt_c_rm_FWD-UNKNOWN    27141.277792880010000   0.000000000000000       0.000000000000000</t>
  </si>
  <si>
    <t>RXN-DOCOSAt_c_rm_REV-UNKNOWN    27141.277792880010000   0.000000000000000       0.000000000000000</t>
  </si>
  <si>
    <t>RXN-DOCOSCOAt_c_en_FWD-SPONT    27141.277792880010000   0.000000000000000       0.000000000000000</t>
  </si>
  <si>
    <t>RXN-DOCOSCOAt_c_en_REV-SPONT    27141.277792880010000   0.000000000000000       0.000000000000000</t>
  </si>
  <si>
    <t>RXN-DOCOSCOAt_c_l_FWD-SPONT     27141.277792880010000   0.000000000000000       0.000000000000000</t>
  </si>
  <si>
    <t>RXN-DOCOSCOAt_c_l_REV-SPONT     27141.277792880010000   0.000000000000000       0.000000000000000</t>
  </si>
  <si>
    <t>RXN-DOCOSCOAt_c_rm_FWD-SPONT    27141.277792880010000   0.000000000000000       0.000000000000000</t>
  </si>
  <si>
    <t>RXN-DOCOSCOAt_c_rm_REV-SPONT    27141.277792880010000   0.000000000000000       0.000000000000000</t>
  </si>
  <si>
    <t>RXN-DOLDPP_c_FWD-rt5681 27141.277792880010000   0.000000000000000       0.000000000000000</t>
  </si>
  <si>
    <t>RXN-DOLDPP_c_REV-rt5681 27141.277792880010000   0.000000000000000       0.000000000000000</t>
  </si>
  <si>
    <t>RXN-DOLDPt_c_l_FWD-UNKNOWN      27141.277792880010000   0.000000000000000       0.000000000000000</t>
  </si>
  <si>
    <t>RXN-DOLDPt_c_l_REV-UNKNOWN      27141.277792880010000   0.000000000000000       0.000000000000000</t>
  </si>
  <si>
    <t>RXN-DOLDPt_c_r_FWD-UNKNOWN      27141.277792880010000   0.000000000000000       0.000000000000000</t>
  </si>
  <si>
    <t>RXN-DOLDPt_c_r_REV-UNKNOWN      27141.277792880010000   0.000000000000000       0.000000000000000</t>
  </si>
  <si>
    <t>RXN-DOLGLCPt_c_r_FWD-UNKNOWN    27141.277792880010000   0.000000000000000       0.000000000000000</t>
  </si>
  <si>
    <t>RXN-DOLGLCPt_c_r_REV-UNKNOWN    27141.277792880010000   0.000000000000000       0.000000000000000</t>
  </si>
  <si>
    <t>RXN-DOLK_c_FWD-rt0544   27141.277792880010000   0.000000000000000       0.000000000000000</t>
  </si>
  <si>
    <t>RXN-DOLPMMT_r_FWD-PMT12 27141.277792880010000   0.000000000000000       0.000000000000000</t>
  </si>
  <si>
    <t>RXN-DOLPMMT_r_FWD-rt3753        27141.277792880010000   0.000000000000000       0.000000000000000</t>
  </si>
  <si>
    <t>RXN-DOLPMT_c_FWD-rt5116 136141.653330413770000  0.000000000000000       0.000000000000000</t>
  </si>
  <si>
    <t>RXN-DOLPt_c_r_FWD-SPONT 27141.277792880010000   0.000000000000000       0.000000000000000</t>
  </si>
  <si>
    <t>RXN-DOLPt_c_r_REV-SPONT 27141.277792880010000   0.000000000000000       0.000000000000000</t>
  </si>
  <si>
    <t>RXN-DPCOAK_c_FWD-rt2746 407.789402337519900     0.014916327002231       0.000000000000000</t>
  </si>
  <si>
    <t>RXN-DPGM_c_FWD-rt1542   27141.277792880010000   0.000000000000000       0.000000000000000</t>
  </si>
  <si>
    <t>RXN-DPGM_c_REV-rt1542   27141.277792880010000   0.000000000000000       0.000000000000000</t>
  </si>
  <si>
    <t>RXN-DPGT_c_FWD-rt3441   27141.277792880010000   0.000000000000000       0.000000000000000</t>
  </si>
  <si>
    <t>RXN-DPGT_c_REV-rt3441   27141.277792880010000   0.000000000000000       0.000000000000000</t>
  </si>
  <si>
    <t>RXN-DPMVD_c_FWD-rt3542  112011.910456416330000  0.000000000000000       0.000000000000000</t>
  </si>
  <si>
    <t>RXN-DPR_c_FWD-rt5909    27141.277792880010000   0.000000000000000       0.000000000000000</t>
  </si>
  <si>
    <t>RXN-DPR_c_FWD-rt8154    27141.277792880010000   0.000000000000000       0.000000000000000</t>
  </si>
  <si>
    <t>RXN-DRAPPRy_c_FWD-rt8469        1917.951712622104000    0.030877433691515       0.000000000000000</t>
  </si>
  <si>
    <t>RXN-DRBK_c_FWD-rt2501   27141.277792880010000   0.000000000000000       0.000000000000000</t>
  </si>
  <si>
    <t>RXN-DTMPK_c_FWD-rt6884  3787.182174203938000    1.058313104114775       0.000000000000000</t>
  </si>
  <si>
    <t>RXN-DTTPt_c_FWD-SPONT   27141.277792880010000   0.000000000000000       0.000000000000000</t>
  </si>
  <si>
    <t>RXN-DTTPt_c_REV-SPONT   27141.277792880010000   0.000000000000000       0.000000000000000</t>
  </si>
  <si>
    <t>RXN-DUDPt_c_n_FWD-SPONT 27141.277792880010000   0.000000000000000       0.000000000000000</t>
  </si>
  <si>
    <t>RXN-DUDPt_c_n_REV-SPONT 27141.277792880010000   0.000000000000000       0.000000000000000</t>
  </si>
  <si>
    <t>RXN-DUMPt_c_n_FWD-SPONT 27141.277792880010000   0.000000000000000       0.000000000000000</t>
  </si>
  <si>
    <t>RXN-DUMPt_c_n_REV-SPONT 27141.277792880010000   0.000000000000000       0.000000000000000</t>
  </si>
  <si>
    <t>RXN-DURIK1_c_FWD-UNKNOWN        27141.277792880010000   0.000000000000000       0.000000000000000</t>
  </si>
  <si>
    <t>RXN-DURIt_c_e_FWD-UNKNOWN       27141.277792880010000   0.000000000000000       0.000000000000000</t>
  </si>
  <si>
    <t>RXN-DUTPDP_c_FWD-rt0031 1018.383685686690300    0.000000000000000       0.000000000000000</t>
  </si>
  <si>
    <t>RXN-DUTPDP_c_FWD-rt5532 1018.383685686690300    0.000000000000000       0.000000000000000</t>
  </si>
  <si>
    <t>RXN-DXHPSq9_c_FWD-rt1830        27141.277792880010000   0.000000000000000       0.000000000000000</t>
  </si>
  <si>
    <t>RXN-E4HGLUt_c_m_FWD-SPONT       27141.277792880010000   0.000000000000000       0.000000000000000</t>
  </si>
  <si>
    <t>RXN-E4HGLUt_c_m_REV-SPONT       27141.277792880010000   0.000000000000000       0.000000000000000</t>
  </si>
  <si>
    <t>RXN-E4HGLUt_c_x_FWD-SPONT       27141.277792880010000   0.000000000000000       0.000000000000000</t>
  </si>
  <si>
    <t>RXN-E4HGLUt_c_x_REV-SPONT       27141.277792880010000   0.000000000000000       0.000000000000000</t>
  </si>
  <si>
    <t>RXN-E4Pt_c_m_FWD-SPONT  27141.277792880010000   0.000000000000000       0.000000000000000</t>
  </si>
  <si>
    <t>RXN-E4Pt_c_m_REV-SPONT  27141.277792880010000   0.000000000000000       0.000000000000000</t>
  </si>
  <si>
    <t>RXN-EAR100y_c_FWD-rt0302        27141.277792880010000   0.000000000000000       0.000000000000000</t>
  </si>
  <si>
    <t>RXN-EAR120y_c_FWD-rt0302        27141.277792880010000   0.000000000000000       0.000000000000000</t>
  </si>
  <si>
    <t>RXN-EAR140y_c_FWD-rt0302        27141.277792880010000   0.000000000000000       0.000000000000000</t>
  </si>
  <si>
    <t>RXN-EAR160y_c_FWD-rt0302        27141.277792880010000   0.000000000000000       0.000000000000000</t>
  </si>
  <si>
    <t>RXN-EAR180y_c_FWD-rt0302        27141.277792880010000   0.000000000000000       0.000000000000000</t>
  </si>
  <si>
    <t>RXN-EAR40y_c_FWD-rt0302 27141.277792880010000   0.000000000000000       0.000000000000000</t>
  </si>
  <si>
    <t>RXN-EAR40y_m_FWD-rt3469 27141.277792880010000   0.000000000000000       0.000000000000000</t>
  </si>
  <si>
    <t>RXN-EAR60y_c_FWD-rt0302 27141.277792880010000   0.000000000000000       0.000000000000000</t>
  </si>
  <si>
    <t>RXN-EAR60y_m_FWD-rt3469 27141.277792880010000   0.000000000000000       0.000000000000000</t>
  </si>
  <si>
    <t>RXN-EAR80y_c_FWD-rt0302 27141.277792880010000   0.000000000000000       0.000000000000000</t>
  </si>
  <si>
    <t>RXN-EAR80y_m_FWD-rt3469 27141.277792880010000   0.000000000000000       0.000000000000000</t>
  </si>
  <si>
    <t>RXN-ECOAH100_m_FWD-rt6437       27141.277792880010000   0.000000000000000       0.000000000000000</t>
  </si>
  <si>
    <t>RXN-ECOAH100_m_REV-rt6437       27141.277792880010000   0.000000000000000       0.000000000000000</t>
  </si>
  <si>
    <t>RXN-ECOAH100_x_FWD-rt2994       27141.277792880010000   0.000000000000000       0.000000000000000</t>
  </si>
  <si>
    <t>RXN-ECOAH100_x_FWD-rt8147       27141.277792880010000   0.000000000000000       0.000000000000000</t>
  </si>
  <si>
    <t>RXN-ECOAH101e_x_FWD-rt2994      27141.277792880010000   0.000000000000000       0.000000000000000</t>
  </si>
  <si>
    <t>RXN-ECOAH101e_x_FWD-rt8147      27141.277792880010000   0.000000000000000       0.000000000000000</t>
  </si>
  <si>
    <t>RXN-ECOAH120_m_FWD-rt6437       27141.277792880010000   0.000000000000000       0.000000000000000</t>
  </si>
  <si>
    <t>RXN-ECOAH120_m_REV-rt6437       27141.277792880010000   0.000000000000000       0.000000000000000</t>
  </si>
  <si>
    <t>RXN-ECOAH120_x_FWD-rt2994       27141.277792880010000   0.000000000000000       0.000000000000000</t>
  </si>
  <si>
    <t>RXN-ECOAH120_x_FWD-rt8147       27141.277792880010000   0.000000000000000       0.000000000000000</t>
  </si>
  <si>
    <t>RXN-ECOAH121a_m_FWD-rt6437      27141.277792880010000   0.000000000000000       0.000000000000000</t>
  </si>
  <si>
    <t>RXN-ECOAH121a_x_FWD-rt2994      27141.277792880010000   0.000000000000000       0.000000000000000</t>
  </si>
  <si>
    <t>RXN-ECOAH121a_x_FWD-rt8147      27141.277792880010000   0.000000000000000       0.000000000000000</t>
  </si>
  <si>
    <t>RXN-ECOAH121d_x_FWD-rt2994      27141.277792880010000   0.000000000000000       0.000000000000000</t>
  </si>
  <si>
    <t>RXN-ECOAH121d_x_FWD-rt8147      27141.277792880010000   0.000000000000000       0.000000000000000</t>
  </si>
  <si>
    <t>RXN-ECOAH122e_x_FWD-rt2994      27141.277792880010000   0.000000000000000       0.000000000000000</t>
  </si>
  <si>
    <t>RXN-ECOAH122e_x_FWD-rt8147      27141.277792880010000   0.000000000000000       0.000000000000000</t>
  </si>
  <si>
    <t>RXN-ECOAH140_m_FWD-rt6437       27141.277792880010000   0.000000000000000       0.000000000000000</t>
  </si>
  <si>
    <t>RXN-ECOAH140_m_REV-rt6437       27141.277792880010000   0.000000000000000       0.000000000000000</t>
  </si>
  <si>
    <t>RXN-ECOAH140_x_FWD-rt2994       27141.277792880010000   0.000000000000000       0.000000000000000</t>
  </si>
  <si>
    <t>RXN-ECOAH140_x_FWD-rt8147       27141.277792880010000   0.000000000000000       0.000000000000000</t>
  </si>
  <si>
    <t>RXN-ECOAH141b_m_FWD-rt6437      27141.277792880010000   0.000000000000000       0.000000000000000</t>
  </si>
  <si>
    <t>RXN-ECOAH141b_x_FWD-rt2994      27141.277792880010000   0.000000000000000       0.000000000000000</t>
  </si>
  <si>
    <t>RXN-ECOAH141b_x_FWD-rt8147      27141.277792880010000   0.000000000000000       0.000000000000000</t>
  </si>
  <si>
    <t>RXN-ECOAH141c_m_FWD-rt6437      27141.277792880010000   0.000000000000000       0.000000000000000</t>
  </si>
  <si>
    <t>RXN-ECOAH141c_x_FWD-rt2994      27141.277792880010000   0.000000000000000       0.000000000000000</t>
  </si>
  <si>
    <t>RXN-ECOAH141c_x_FWD-rt8147      27141.277792880010000   0.000000000000000       0.000000000000000</t>
  </si>
  <si>
    <t>RXN-ECOAH142_x_FWD-rt2994       27141.277792880010000   0.000000000000000       0.000000000000000</t>
  </si>
  <si>
    <t>RXN-ECOAH142_x_FWD-rt8147       27141.277792880010000   0.000000000000000       0.000000000000000</t>
  </si>
  <si>
    <t>RXN-ECOAH143_x_FWD-rt2994       27141.277792880010000   0.000000000000000       0.000000000000000</t>
  </si>
  <si>
    <t>RXN-ECOAH143_x_FWD-rt8147       27141.277792880010000   0.000000000000000       0.000000000000000</t>
  </si>
  <si>
    <t>RXN-ECOAH160_m_FWD-rt6437       27141.277792880010000   0.000000000000000       0.000000000000000</t>
  </si>
  <si>
    <t>RXN-ECOAH160_m_REV-rt6437       27141.277792880010000   0.000000000000000       0.000000000000000</t>
  </si>
  <si>
    <t>RXN-ECOAH160_x_FWD-rt2994       27141.277792880010000   0.000000000000000       0.000000000000000</t>
  </si>
  <si>
    <t>RXN-ECOAH160_x_FWD-rt8147       27141.277792880010000   0.000000000000000       0.000000000000000</t>
  </si>
  <si>
    <t>RXN-ECOAH161b_m_FWD-rt6437      27141.277792880010000   0.000000000000000       0.000000000000000</t>
  </si>
  <si>
    <t>RXN-ECOAH161b_x_FWD-rt2994      27141.277792880010000   0.000000000000000       0.000000000000000</t>
  </si>
  <si>
    <t>RXN-ECOAH161b_x_FWD-rt8147      27141.277792880010000   0.000000000000000       0.000000000000000</t>
  </si>
  <si>
    <t>RXN-ECOAH161c_m_FWD-rt6437      27141.277792880010000   0.000000000000000       0.000000000000000</t>
  </si>
  <si>
    <t>RXN-ECOAH161c_x_FWD-rt2994      27141.277792880010000   0.000000000000000       0.000000000000000</t>
  </si>
  <si>
    <t>RXN-ECOAH161c_x_FWD-rt8147      27141.277792880010000   0.000000000000000       0.000000000000000</t>
  </si>
  <si>
    <t>RXN-ECOAH162_x_FWD-rt2994       27141.277792880010000   0.000000000000000       0.000000000000000</t>
  </si>
  <si>
    <t>RXN-ECOAH162_x_FWD-rt8147       27141.277792880010000   0.000000000000000       0.000000000000000</t>
  </si>
  <si>
    <t>RXN-ECOAH163_x_FWD-rt2994       27141.277792880010000   0.000000000000000       0.000000000000000</t>
  </si>
  <si>
    <t>RXN-ECOAH163_x_FWD-rt8147       27141.277792880010000   0.000000000000000       0.000000000000000</t>
  </si>
  <si>
    <t>RXN-ECOAH180_m_FWD-rt6437       27141.277792880010000   0.000000000000000       0.000000000000000</t>
  </si>
  <si>
    <t>RXN-ECOAH180_x_FWD-rt2994       27141.277792880010000   0.000000000000000       0.000000000000000</t>
  </si>
  <si>
    <t>RXN-ECOAH180_x_FWD-rt8147       27141.277792880010000   0.000000000000000       0.000000000000000</t>
  </si>
  <si>
    <t>RXN-ECOAH181a_m_FWD-rt6437      27141.277792880010000   0.000000000000000       0.000000000000000</t>
  </si>
  <si>
    <t>RXN-ECOAH181a_x_FWD-rt2994      27141.277792880010000   0.000000000000000       0.000000000000000</t>
  </si>
  <si>
    <t>RXN-ECOAH181a_x_FWD-rt8147      27141.277792880010000   0.000000000000000       0.000000000000000</t>
  </si>
  <si>
    <t>RXN-ECOAH182_x_FWD-rt2994       27141.277792880010000   0.000000000000000       0.000000000000000</t>
  </si>
  <si>
    <t>RXN-ECOAH182_x_FWD-rt8147       27141.277792880010000   0.000000000000000       0.000000000000000</t>
  </si>
  <si>
    <t>RXN-ECOAH183_x_FWD-rt2994       27141.277792880010000   0.000000000000000       0.000000000000000</t>
  </si>
  <si>
    <t>RXN-ECOAH183_x_FWD-rt8147       27141.277792880010000   0.000000000000000       0.000000000000000</t>
  </si>
  <si>
    <t>RXN-ECOAH200_x_FWD-rt2994       27141.277792880010000   0.000000000000000       0.000000000000000</t>
  </si>
  <si>
    <t>RXN-ECOAH200_x_FWD-rt8147       27141.277792880010000   0.000000000000000       0.000000000000000</t>
  </si>
  <si>
    <t>RXN-ECOAH220_x_FWD-rt2994       27141.277792880010000   0.000000000000000       0.000000000000000</t>
  </si>
  <si>
    <t>RXN-ECOAH220_x_FWD-rt8147       27141.277792880010000   0.000000000000000       0.000000000000000</t>
  </si>
  <si>
    <t>RXN-ECOAH240_x_FWD-rt2994       27141.277792880010000   0.000000000000000       0.000000000000000</t>
  </si>
  <si>
    <t>RXN-ECOAH240_x_FWD-rt8147       27141.277792880010000   0.000000000000000       0.000000000000000</t>
  </si>
  <si>
    <t>RXN-ECOAH260_x_FWD-rt2994       27141.277792880010000   0.000000000000000       0.000000000000000</t>
  </si>
  <si>
    <t>RXN-ECOAH260_x_FWD-rt8147       27141.277792880010000   0.000000000000000       0.000000000000000</t>
  </si>
  <si>
    <t>RXN-ECOAH40_m_FWD-rt6437        27141.277792880010000   0.000000000000000       0.000000000000000</t>
  </si>
  <si>
    <t>RXN-ECOAH40_m_REV-rt6437        27141.277792880010000   0.000000000000000       0.000000000000000</t>
  </si>
  <si>
    <t>RXN-ECOAH40_x_FWD-rt2994        27141.277792880010000   0.000000000000000       0.000000000000000</t>
  </si>
  <si>
    <t>RXN-ECOAH40_x_FWD-rt8147        27141.277792880010000   0.000000000000000       0.000000000000000</t>
  </si>
  <si>
    <t>RXN-ECOAH60_m_FWD-rt6437        27141.277792880010000   0.000000000000000       0.000000000000000</t>
  </si>
  <si>
    <t>RXN-ECOAH60_m_REV-rt6437        27141.277792880010000   0.000000000000000       0.000000000000000</t>
  </si>
  <si>
    <t>RXN-ECOAH60_x_FWD-rt2994        27141.277792880010000   0.000000000000000       0.000000000000000</t>
  </si>
  <si>
    <t>RXN-ECOAH60_x_FWD-rt8147        27141.277792880010000   0.000000000000000       0.000000000000000</t>
  </si>
  <si>
    <t>RXN-ECOAH80_m_FWD-rt6437        27141.277792880010000   0.000000000000000       0.000000000000000</t>
  </si>
  <si>
    <t>RXN-ECOAH80_m_REV-rt6437        27141.277792880010000   0.000000000000000       0.000000000000000</t>
  </si>
  <si>
    <t>RXN-ECOAH80_x_FWD-rt2994        27141.277792880010000   0.000000000000000       0.000000000000000</t>
  </si>
  <si>
    <t>RXN-ECOAH80_x_FWD-rt8147        27141.277792880010000   0.000000000000000       0.000000000000000</t>
  </si>
  <si>
    <t>RXN-ECOAI101a_x_FWD-rt1925      27141.277792880010000   0.000000000000000       0.000000000000000</t>
  </si>
  <si>
    <t>RXN-ECOAI101d_x_FWD-rt1925      27141.277792880010000   0.000000000000000       0.000000000000000</t>
  </si>
  <si>
    <t>RXN-ECOAI102e_x_FWD-rt1925      27141.277792880010000   0.000000000000000       0.000000000000000</t>
  </si>
  <si>
    <t>RXN-ECOAI121a_x_FWD-rt1925      27141.277792880010000   0.000000000000000       0.000000000000000</t>
  </si>
  <si>
    <t>RXN-ECOAI121b_x_FWD-rt1925      27141.277792880010000   0.000000000000000       0.000000000000000</t>
  </si>
  <si>
    <t>RXN-ECOAI122c_x_FWD-rt1925      27141.277792880010000   0.000000000000000       0.000000000000000</t>
  </si>
  <si>
    <t>RXN-ECOAI122d_x_FWD-rt1925      27141.277792880010000   0.000000000000000       0.000000000000000</t>
  </si>
  <si>
    <t>RXN-ECOAI123e_x_FWD-rt1925      27141.277792880010000   0.000000000000000       0.000000000000000</t>
  </si>
  <si>
    <t>RXN-ECOAI141a_x_FWD-rt1925      27141.277792880010000   0.000000000000000       0.000000000000000</t>
  </si>
  <si>
    <t>RXN-ECOAI142c_x_FWD-rt1925      27141.277792880010000   0.000000000000000       0.000000000000000</t>
  </si>
  <si>
    <t>RXN-ECOAI81e_x_FWD-rt1925       27141.277792880010000   0.000000000000000       0.000000000000000</t>
  </si>
  <si>
    <t>RXN-ECOAI82e_x_FWD-rt1925       27141.277792880010000   0.000000000000000       0.000000000000000</t>
  </si>
  <si>
    <t>RXN-ECOAR122_x_FWD-rt4860       27141.277792880010000   0.000000000000000       0.000000000000000</t>
  </si>
  <si>
    <t>RXN-ECOAR142_x_FWD-rt4860       27141.277792880010000   0.000000000000000       0.000000000000000</t>
  </si>
  <si>
    <t>RXN-ECOAR200_rm_FWD-rt7873      27121.898080948675000   0.000000000000000       0.000000000000000</t>
  </si>
  <si>
    <t>RXN-ECOAR220_rm_FWD-rt7873      27121.898080948675000   0.000000000000000       0.000000000000000</t>
  </si>
  <si>
    <t>RXN-ECOAR240_rm_FWD-rt7873      27121.898080948675000   0.000000000000000       0.000000000000000</t>
  </si>
  <si>
    <t>RXN-ECOAR260_rm_FWD-rt7873      27121.898080948675000   0.000000000000000       0.000000000000000</t>
  </si>
  <si>
    <t>RXN-EGHLAT_c_FWD-rt0568_c       27141.277792880010000   0.000000000000000       0.000000000000000</t>
  </si>
  <si>
    <t>RXN-EGHLAT_c_FWD-rt1784_c       27141.277792880010000   0.000000000000000       0.000000000000000</t>
  </si>
  <si>
    <t>RXN-EGHLAT_m_FWD-rt5562_m       27141.277792880010000   0.000000000000000       0.000000000000000</t>
  </si>
  <si>
    <t>RXN-EGHLAT_x_FWD-rt0568_x       27141.277792880010000   0.000000000000000       0.000000000000000</t>
  </si>
  <si>
    <t>RXN-EGHLAT_x_FWD-rt5562_x       27141.277792880010000   0.000000000000000       0.000000000000000</t>
  </si>
  <si>
    <t>RXN-ENO_c_FWD-rt0669    71902.379537734070000   0.000000000000000       0.000000000000000</t>
  </si>
  <si>
    <t>RXN-ENO_c_REV-rt0669    27141.277792880010000   0.000000000000000       0.000000000000000</t>
  </si>
  <si>
    <t>RXN-EPGALURS_e_FWD-rt2116       27141.277792880010000   0.000000000000000       0.000000000000000</t>
  </si>
  <si>
    <t>RXN-EPISTt_c_e_FWD-rt6543       27141.277792880010000   0.000000000000000       0.000000000000000</t>
  </si>
  <si>
    <t>RXN-EPISTt_c_e_REV-rt6543       27141.277792880010000   0.000000000000000       0.000000000000000</t>
  </si>
  <si>
    <t>RXN-EPISTt_c_rm_FWD-SPONT       27141.277792880010000   0.000000000000000       0.000000000000000</t>
  </si>
  <si>
    <t>RXN-EPISTt_c_rm_REV-SPONT       27141.277792880010000   0.000000000000000       0.000000000000000</t>
  </si>
  <si>
    <t>RXN-EPISTt_l_rm_FWD-SPONT       27141.277792880010000   0.000000000000000       0.000000000000000</t>
  </si>
  <si>
    <t>RXN-EPISTt_l_rm_REV-SPONT       27141.277792880010000   0.000000000000000       0.000000000000000</t>
  </si>
  <si>
    <t>RXN-ERGSTESTt_c_rm_FWD-UNKNOWN  27141.277792880010000   0.000000000000000       0.000000000000000</t>
  </si>
  <si>
    <t>RXN-ERGSTESTt_c_rm_REV-UNKNOWN  27141.277792880010000   0.000000000000000       0.000000000000000</t>
  </si>
  <si>
    <t>RXN-ERGSTESTt_l_rm_FWD-UNKNOWN  27141.277792880010000   0.000000000000000       0.000000000000000</t>
  </si>
  <si>
    <t>RXN-ERGSTESTt_l_rm_REV-UNKNOWN  27141.277792880010000   0.000000000000000       0.000000000000000</t>
  </si>
  <si>
    <t>RXN-ERGSTGLCT_c_FWD-rt5466      27141.277792880010000   0.000000000000000       0.000000000000000</t>
  </si>
  <si>
    <t>RXN-ERGSTt_c_e_FWD-rt6543       27141.277792880010000   0.000000000000000       0.000000000000000</t>
  </si>
  <si>
    <t>RXN-ERGSTt_c_e_REV-rt6543       27141.277792880010000   0.000000000000000       0.000000000000000</t>
  </si>
  <si>
    <t>RXN-ERGSTt_c_en_FWD-SPONT       27141.277792880010000   0.000000000000000       0.000000000000000</t>
  </si>
  <si>
    <t>RXN-ERGSTt_c_en_REV-SPONT       27141.277792880010000   0.000000000000000       0.000000000000000</t>
  </si>
  <si>
    <t>RXN-ERGSTt_c_l_FWD-SPONT        27141.277792880010000   0.000000000000000       0.000000000000000</t>
  </si>
  <si>
    <t>RXN-ERGSTt_c_l_REV-SPONT        27141.277792880010000   0.000000000000000       0.000000000000000</t>
  </si>
  <si>
    <t>RXN-ERGSTt_c_r_FWD-SPONT        27141.277792880010000   0.000000000000000       0.000000000000000</t>
  </si>
  <si>
    <t>RXN-ERGSTt_c_r_REV-SPONT        27141.277792880010000   0.000000000000000       0.000000000000000</t>
  </si>
  <si>
    <t>RXN-ERGSTt_c_rm_FWD-SPONT       27141.277792880010000   0.000000000000000       0.000000000000000</t>
  </si>
  <si>
    <t>RXN-ERGSTt_c_rm_REV-SPONT       27141.277792880010000   0.000000000000000       0.000000000000000</t>
  </si>
  <si>
    <t>RXN-ERGTETROLt_c_e_FWD-SPONT    27141.277792880010000   0.000000000000000       0.000000000000000</t>
  </si>
  <si>
    <t>RXN-ERGTETROLt_c_e_REV-SPONT    27141.277792880010000   0.000000000000000       0.000000000000000</t>
  </si>
  <si>
    <t>RXN-ERGTETROLt_c_r_FWD-SPONT    27141.277792880010000   0.000000000000000       0.000000000000000</t>
  </si>
  <si>
    <t>RXN-ERGTETROLt_c_r_REV-SPONT    27141.277792880010000   0.000000000000000       0.000000000000000</t>
  </si>
  <si>
    <t>RXN-ETACt_c_e_FWD-SPONT 27141.277792880010000   0.000000000000000       0.000000000000000</t>
  </si>
  <si>
    <t>RXN-ETFOXRq9_c_FWD-CIR1AIM45    27141.277792880010000   0.000000000000000       0.000000000000000</t>
  </si>
  <si>
    <t>RXN-ETFOXRq9_m_FWD-CIR1AIM45    1052675.973733002300000 0.000000000000000       0.000000000000000</t>
  </si>
  <si>
    <t>RXN-ETFOXRq9_m_REV-CIR1AIM45    27141.277792880010000   0.000000000000000       0.000000000000000</t>
  </si>
  <si>
    <t>RXN-ETHAK_c_FWD-rt7614  27141.277792880010000   0.000000000000000       0.000000000000000</t>
  </si>
  <si>
    <t>RXN-ETHAPT_rm_FWD-rt2983        27141.277792880010000   0.000000000000000       0.000000000000000</t>
  </si>
  <si>
    <t>RXN-ETHAt_c_e_FWD-UNKNOWN       27141.277792880010000   0.000000000000000       0.000000000000000</t>
  </si>
  <si>
    <t>RXN-ETHAt_c_e_REV-UNKNOWN       27141.277792880010000   0.000000000000000       0.000000000000000</t>
  </si>
  <si>
    <t>RXN-ETNO2OX_c_FWD-rt3897        27141.277792880010000   0.000000000000000       0.000000000000000</t>
  </si>
  <si>
    <t>RXN-ETOHt_c_e_FWD-SPONT 27141.277792880010000   0.000000000000000       0.000000000000000</t>
  </si>
  <si>
    <t>RXN-ETOHt_c_e_REV-SPONT 27141.277792880010000   0.000000000000000       0.000000000000000</t>
  </si>
  <si>
    <t>RXN-ETOHt_c_m_FWD-SPONT 27141.277792880010000   0.000000000000000       0.000000000000000</t>
  </si>
  <si>
    <t>RXN-ETOHt_c_m_REV-SPONT 27141.277792880010000   0.000000000000000       0.000000000000000</t>
  </si>
  <si>
    <t>RXN-F1PP_c_FWD-rt0208   27141.277792880010000   0.000000000000000       0.000000000000000</t>
  </si>
  <si>
    <t>RXN-F1PP_c_FWD-rt5045   27141.277792880010000   0.000000000000000       0.000000000000000</t>
  </si>
  <si>
    <t>RXN-FACOA120tabc_x_FWD-PXA12    27141.277792880010000   0.000000000000000       0.000000000000000</t>
  </si>
  <si>
    <t>RXN-FACOA140tabc_x_FWD-PXA12    27141.277792880010000   0.000000000000000       0.000000000000000</t>
  </si>
  <si>
    <t>RXN-FACOA160tabc_x_FWD-PXA12    27141.277792880010000   0.000000000000000       0.000000000000000</t>
  </si>
  <si>
    <t>RXN-FACOA161tabc_x_FWD-PXA12    27141.277792880010000   0.000000000000000       0.000000000000000</t>
  </si>
  <si>
    <t>RXN-FACOA180tabc_x_FWD-PXA12    27141.277792880010000   0.000000000000000       0.000000000000000</t>
  </si>
  <si>
    <t>RXN-FACOA181tabc_x_FWD-PXA12    27141.277792880010000   0.000000000000000       0.000000000000000</t>
  </si>
  <si>
    <t>RXN-FACOA182tabc_x_FWD-PXA12    27141.277792880010000   0.000000000000000       0.000000000000000</t>
  </si>
  <si>
    <t>RXN-FACOA183tabc_x_FWD-PXA12    27141.277792880010000   0.000000000000000       0.000000000000000</t>
  </si>
  <si>
    <t>RXN-FACOA200tabc_x_FWD-PXA12    27141.277792880010000   0.000000000000000       0.000000000000000</t>
  </si>
  <si>
    <t>RXN-FACOA220tabc_x_FWD-PXA12    27141.277792880010000   0.000000000000000       0.000000000000000</t>
  </si>
  <si>
    <t>RXN-FACOA240tabc_x_FWD-PXA12    27141.277792880010000   0.000000000000000       0.000000000000000</t>
  </si>
  <si>
    <t>RXN-FACOA260tabc_x_FWD-PXA12    27141.277792880010000   0.000000000000000       0.000000000000000</t>
  </si>
  <si>
    <t>RXN-FACOAE100_x_FWD-rt7680      27141.277792880010000   0.000000000000000       0.000000000000000</t>
  </si>
  <si>
    <t>RXN-FACOAE120_c_FWD-rt4680      27141.277792880010000   0.000000000000000       0.000000000000000</t>
  </si>
  <si>
    <t>RXN-FACOAE120_x_FWD-rt7680      27141.277792880010000   0.000000000000000       0.000000000000000</t>
  </si>
  <si>
    <t>RXN-FACOAE140_c_FWD-rt4680      27141.277792880010000   0.000000000000000       0.000000000000000</t>
  </si>
  <si>
    <t>RXN-FACOAE140_x_FWD-rt7680      27141.277792880010000   0.000000000000000       0.000000000000000</t>
  </si>
  <si>
    <t>RXN-FACOAE160_c_FWD-rt0088      27141.277792880010000   0.000000000000000       0.000000000000000</t>
  </si>
  <si>
    <t>RXN-FACOAE160_c_FWD-rt4680      27141.277792880010000   0.000000000000000       0.000000000000000</t>
  </si>
  <si>
    <t>RXN-FACOAE160_x_FWD-rt7680      27141.277792880010000   0.000000000000000       0.000000000000000</t>
  </si>
  <si>
    <t>RXN-FACOAE161_c_FWD-rt0088      27141.277792880010000   0.000000000000000       0.000000000000000</t>
  </si>
  <si>
    <t>RXN-FACOAE161_c_FWD-rt4680      27141.277792880010000   0.000000000000000       0.000000000000000</t>
  </si>
  <si>
    <t>RXN-FACOAE161_x_FWD-rt7680      27141.277792880010000   0.000000000000000       0.000000000000000</t>
  </si>
  <si>
    <t>RXN-FACOAE180_c_FWD-rt0088      27141.277792880010000   0.000000000000000       0.000000000000000</t>
  </si>
  <si>
    <t>RXN-FACOAE180_c_FWD-rt4680      27141.277792880010000   0.000000000000000       0.000000000000000</t>
  </si>
  <si>
    <t>RXN-FACOAE180_x_FWD-rt7680      27141.277792880010000   0.000000000000000       0.000000000000000</t>
  </si>
  <si>
    <t>RXN-FACOAE181_c_FWD-rt0088      27141.277792880010000   0.000000000000000       0.000000000000000</t>
  </si>
  <si>
    <t>RXN-FACOAE181_c_FWD-rt4680      27141.277792880010000   0.000000000000000       0.000000000000000</t>
  </si>
  <si>
    <t>RXN-FACOAE181_x_FWD-rt7680      27141.277792880010000   0.000000000000000       0.000000000000000</t>
  </si>
  <si>
    <t>RXN-FACOAE182_c_FWD-rt0088      27141.277792880010000   0.000000000000000       0.000000000000000</t>
  </si>
  <si>
    <t>RXN-FACOAE182_c_FWD-rt4680      27141.277792880010000   0.000000000000000       0.000000000000000</t>
  </si>
  <si>
    <t>RXN-FACOAE182_x_FWD-rt7680      27141.277792880010000   0.000000000000000       0.000000000000000</t>
  </si>
  <si>
    <t>RXN-FACOAE183_c_FWD-rt0088      27141.277792880010000   0.000000000000000       0.000000000000000</t>
  </si>
  <si>
    <t>RXN-FACOAE183_c_FWD-rt4680      27141.277792880010000   0.000000000000000       0.000000000000000</t>
  </si>
  <si>
    <t>RXN-FACOAE183_x_FWD-rt7680      27141.277792880010000   0.000000000000000       0.000000000000000</t>
  </si>
  <si>
    <t>RXN-FACOAE40_x_FWD-rt7680       27141.277792880010000   0.000000000000000       0.000000000000000</t>
  </si>
  <si>
    <t>RXN-FACOAE60_x_FWD-rt7680       27141.277792880010000   0.000000000000000       0.000000000000000</t>
  </si>
  <si>
    <t>RXN-FACOAE80_x_FWD-rt7680       27141.277792880010000   0.000000000000000       0.000000000000000</t>
  </si>
  <si>
    <t>RXN-FACOAL100_c_FWD-rt7532_c    27141.277792880010000   0.000000000000000       0.000000000000000</t>
  </si>
  <si>
    <t>RXN-FACOAL100_x_FWD-rt4187      27141.277792880010000   0.000000000000000       0.000000000000000</t>
  </si>
  <si>
    <t>RXN-FACOAL100_x_FWD-rt7761      27141.277792880010000   0.000000000000000       0.000000000000000</t>
  </si>
  <si>
    <t>RXN-FACOAL120_c_FWD-rt7532_c    27141.277792880010000   0.000000000000000       0.000000000000000</t>
  </si>
  <si>
    <t>RXN-FACOAL120_l_FWD-rt2799_l    27141.277792880010000   0.000000000000000       0.000000000000000</t>
  </si>
  <si>
    <t>RXN-FACOAL120_rm_FWD-rt2799_rm  27141.277792880010000   0.000000000000000       0.000000000000000</t>
  </si>
  <si>
    <t>RXN-FACOAL120_x_FWD-rt4187      27141.277792880010000   0.000000000000000       0.000000000000000</t>
  </si>
  <si>
    <t>RXN-FACOAL120_x_FWD-rt7761      27141.277792880010000   0.000000000000000       0.000000000000000</t>
  </si>
  <si>
    <t>RXN-FACOAL140_l_FWD-rt2799_l    27141.277792880010000   0.000000000000000       0.000000000000000</t>
  </si>
  <si>
    <t>RXN-FACOAL140_rm_FWD-rt2799_rm  27141.277792880010000   0.000000000000000       0.000000000000000</t>
  </si>
  <si>
    <t>RXN-FACOAL140_x_FWD-rt4187      27141.277792880010000   0.000000000000000       0.000000000000000</t>
  </si>
  <si>
    <t>RXN-FACOAL140_x_FWD-rt7761      27141.277792880010000   0.000000000000000       0.000000000000000</t>
  </si>
  <si>
    <t>RXN-FACOAL160_l_FWD-rt2799_l    27141.277792880010000   0.000000000000000       0.000000000000000</t>
  </si>
  <si>
    <t>RXN-FACOAL160_rm_FWD-rt2799_rm  581.554641887594700     0.000000000000000       0.000000000000000</t>
  </si>
  <si>
    <t>RXN-FACOAL160_x_FWD-rt4187      27141.277792880010000   0.000000000000000       0.000000000000000</t>
  </si>
  <si>
    <t>RXN-FACOAL160_x_FWD-rt7761      27141.277792880010000   0.000000000000000       0.000000000000000</t>
  </si>
  <si>
    <t>RXN-FACOAL161_l_FWD-rt2799_l    27141.277792880010000   0.000000000000000       0.000000000000000</t>
  </si>
  <si>
    <t>RXN-FACOAL161_rm_FWD-rt2799_rm  27141.277792880010000   0.000000000000000       0.000000000000000</t>
  </si>
  <si>
    <t>RXN-FACOAL161_x_FWD-rt4187      27141.277792880010000   0.000000000000000       0.000000000000000</t>
  </si>
  <si>
    <t>RXN-FACOAL161_x_FWD-rt7761      27141.277792880010000   0.000000000000000       0.000000000000000</t>
  </si>
  <si>
    <t>RXN-FACOAL180_l_FWD-rt2799_l    2191.752448933456400    0.000000000000000       0.000000000000000</t>
  </si>
  <si>
    <t>RXN-FACOAL180_rm_FWD-rt2799_rm  27141.277792880010000   0.000000000000000       0.000000000000000</t>
  </si>
  <si>
    <t>RXN-FACOAL180_x_FWD-rt4187      27141.277792880010000   0.000000000000000       0.000000000000000</t>
  </si>
  <si>
    <t>RXN-FACOAL180_x_FWD-rt7761      27141.277792880010000   0.000000000000000       0.000000000000000</t>
  </si>
  <si>
    <t>RXN-FACOAL181_l_FWD-rt2799_l    2191.752448933456400    0.000000000000000       0.000000000000000</t>
  </si>
  <si>
    <t>RXN-FACOAL181_rm_FWD-rt2799_rm  27141.277792880010000   0.000000000000000       0.000000000000000</t>
  </si>
  <si>
    <t>RXN-FACOAL181_x_FWD-rt4187      27141.277792880010000   0.000000000000000       0.000000000000000</t>
  </si>
  <si>
    <t>RXN-FACOAL181_x_FWD-rt7761      27141.277792880010000   0.000000000000000       0.000000000000000</t>
  </si>
  <si>
    <t>RXN-FACOAL182_l_FWD-rt2799_l    2191.752448933456400    0.016221463712404       0.000000000000000</t>
  </si>
  <si>
    <t>RXN-FACOAL182_rm_FWD-rt2799_rm  27141.277792880010000   0.000000000000000       0.000000000000000</t>
  </si>
  <si>
    <t>RXN-FACOAL182_x_FWD-rt4187      27141.277792880010000   0.000000000000000       0.000000000000000</t>
  </si>
  <si>
    <t>RXN-FACOAL182_x_FWD-rt7761      27141.277792880010000   0.000000000000000       0.000000000000000</t>
  </si>
  <si>
    <t>RXN-FACOAL183_l_FWD-rt2799_l    2191.752448933456400    0.000000000000000       0.000000000000000</t>
  </si>
  <si>
    <t>RXN-FACOAL183_rm_FWD-rt2799_rm  27141.277792880010000   0.000000000000000       0.000000000000000</t>
  </si>
  <si>
    <t>RXN-FACOAL183_x_FWD-rt4187      27141.277792880010000   0.000000000000000       0.000000000000000</t>
  </si>
  <si>
    <t>RXN-FACOAL183_x_FWD-rt7761      27141.277792880010000   0.000000000000000       0.000000000000000</t>
  </si>
  <si>
    <t>RXN-FACOAL200_en_FWD-rt7380     27141.277792880010000   0.000000000000000       0.000000000000000</t>
  </si>
  <si>
    <t>RXN-FACOAL200_l_FWD-rt1544_l    27141.277792880010000   0.000000000000000       0.000000000000000</t>
  </si>
  <si>
    <t>RXN-FACOAL200_rm_FWD-rt1544_rm  27141.277792880010000   0.000000000000000       0.000000000000000</t>
  </si>
  <si>
    <t>RXN-FACOAL200_x_FWD-rt7761      27141.277792880010000   0.000000000000000       0.000000000000000</t>
  </si>
  <si>
    <t>RXN-FACOAL220_en_FWD-rt7380     27141.277792880010000   0.000000000000000       0.000000000000000</t>
  </si>
  <si>
    <t>RXN-FACOAL220_l_FWD-rt1544_l    214.596870598863180     0.000000000000000       0.000000000000000</t>
  </si>
  <si>
    <t>RXN-FACOAL220_rm_FWD-rt1544_rm  27141.277792880010000   0.000000000000000       0.000000000000000</t>
  </si>
  <si>
    <t>RXN-FACOAL220_x_FWD-rt7761      27141.277792880010000   0.000000000000000       0.000000000000000</t>
  </si>
  <si>
    <t>RXN-FACOAL240_en_FWD-rt7380     27141.277792880010000   0.000000000000000       0.000000000000000</t>
  </si>
  <si>
    <t>RXN-FACOAL240_l_FWD-rt1544_l    27141.277792880010000   0.000000000000000       0.000000000000000</t>
  </si>
  <si>
    <t>RXN-FACOAL240_rm_FWD-rt1544_rm  27141.277792880010000   0.000000000000000       0.000000000000000</t>
  </si>
  <si>
    <t>RXN-FACOAL240_x_FWD-rt7761      27141.277792880010000   0.000000000000000       0.000000000000000</t>
  </si>
  <si>
    <t>RXN-FACOAL260_en_FWD-rt7380     27141.277792880010000   0.000000000000000       0.000000000000000</t>
  </si>
  <si>
    <t>RXN-FACOAL260_l_FWD-rt1544_l    27141.277792880010000   0.000000000000000       0.000000000000000</t>
  </si>
  <si>
    <t>RXN-FACOAL260_rm_FWD-rt1544_rm  27141.277792880010000   0.000000000000000       0.000000000000000</t>
  </si>
  <si>
    <t>RXN-FACOAL260_x_FWD-rt7761      27141.277792880010000   0.000000000000000       0.000000000000000</t>
  </si>
  <si>
    <t>RXN-FACOAL40_c_FWD-rt7532_c     27141.277792880010000   0.000000000000000       0.000000000000000</t>
  </si>
  <si>
    <t>RXN-FACOAL40o_x_FWD-rt6908      27141.277792880010000   0.000000000000000       0.000000000000000</t>
  </si>
  <si>
    <t>RXN-FACOAL60_c_FWD-rt7532_c     27141.277792880010000   0.000000000000000       0.000000000000000</t>
  </si>
  <si>
    <t>RXN-FACOAL80_c_FWD-rt7532_c     27141.277792880010000   0.000000000000000       0.000000000000000</t>
  </si>
  <si>
    <t>RXN-FACOAL80_x_FWD-rt4187       27141.277792880010000   0.000000000000000       0.000000000000000</t>
  </si>
  <si>
    <t>RXN-FACOAL80_x_FWD-rt7761       27141.277792880010000   0.000000000000000       0.000000000000000</t>
  </si>
  <si>
    <t>RXN-FADH2t_c_m_FWD-rt5791       27141.277792880010000   0.000000000000000       0.000000000000000</t>
  </si>
  <si>
    <t>RXN-FADt_c_m_FWD-rt5791 0.173728623833144       0.000000000000000       0.000000000000000</t>
  </si>
  <si>
    <t>RXN-FALDH_c_FWD-rt5740  27141.277792880010000   0.000000000000000       0.000000000000000</t>
  </si>
  <si>
    <t>RXN-FALPDt_c_en_FWD-UNKNOWN     27141.277792880010000   0.000000000000000       0.000000000000000</t>
  </si>
  <si>
    <t>RXN-FALPDt_c_en_REV-UNKNOWN     27141.277792880010000   0.000000000000000       0.000000000000000</t>
  </si>
  <si>
    <t>RXN-FALPDt_c_l_FWD-UNKNOWN      27141.277792880010000   0.000000000000000       0.000000000000000</t>
  </si>
  <si>
    <t>RXN-FALPDt_c_l_REV-UNKNOWN      27141.277792880010000   0.000000000000000       0.000000000000000</t>
  </si>
  <si>
    <t>RXN-FALPDt_c_m_FWD-UNKNOWN      27141.277792880010000   0.000000000000000       0.000000000000000</t>
  </si>
  <si>
    <t>RXN-FALPDt_c_m_REV-UNKNOWN      27141.277792880010000   0.000000000000000       0.000000000000000</t>
  </si>
  <si>
    <t>RXN-FALPDt_c_mm_FWD-UNKNOWN     27141.277792880010000   0.000000000000000       0.000000000000000</t>
  </si>
  <si>
    <t>RXN-FALPDt_c_mm_REV-UNKNOWN     27141.277792880010000   0.000000000000000       0.000000000000000</t>
  </si>
  <si>
    <t>RXN-FALPDt_c_rm_FWD-UNKNOWN     27141.277792880010000   0.000000000000000       0.000000000000000</t>
  </si>
  <si>
    <t>RXN-FALPDt_c_rm_REV-UNKNOWN     27141.277792880010000   0.000000000000000       0.000000000000000</t>
  </si>
  <si>
    <t>RXN-FBA_c_FWD-rt7052    100356.124317462880000  0.000000000000000       0.000000000000000</t>
  </si>
  <si>
    <t>RXN-FBA_c_REV-rt7052    27141.277792880010000   0.000000000000000       0.000000000000000</t>
  </si>
  <si>
    <t>RXN-FBA2_c_FWD-rt7052   27141.277792880010000   0.000000000000000       0.000000000000000</t>
  </si>
  <si>
    <t>RXN-FBA2_c_REV-rt7052   27141.277792880010000   0.000000000000000       0.000000000000000</t>
  </si>
  <si>
    <t>RXN-FBA3_c_FWD-rt7052   27141.277792880010000   0.000000000000000       0.000000000000000</t>
  </si>
  <si>
    <t>RXN-FBA3_c_REV-rt7052   27141.277792880010000   0.000000000000000       0.000000000000000</t>
  </si>
  <si>
    <t>RXN-FBP_c_FWD-rt7055    285549.450419337950000  0.000000000000000       0.000000000000000</t>
  </si>
  <si>
    <t>RXN-FBP2_c_FWD-rt6827   27141.277792880010000   0.000000000000000       0.000000000000000</t>
  </si>
  <si>
    <t>RXN-FBP2_c_FWD-rt7376   27141.277792880010000   0.000000000000000       0.000000000000000</t>
  </si>
  <si>
    <t>RXN-FCLT_m_FWD-rt7907   147.047821778202600     0.016837778243243       0.000000000000000</t>
  </si>
  <si>
    <t>RXN-FDH_c_FWD-rt3584    27141.277792880010000   0.000000000000000       0.000000000000000</t>
  </si>
  <si>
    <t>RXN-FE2t_c_e_FWD-rt0996 58.602871633891745      0.000000000000000       0.000000000000000</t>
  </si>
  <si>
    <t>RXN-FE2t_c_e_FWD-rt2087 27141.277792880010000   0.000000000000000       0.000000000000000</t>
  </si>
  <si>
    <t>RXN-FE2t_c_m_FWD-UNKNOWN        27141.277792880010000   0.000000000000000       0.000000000000000</t>
  </si>
  <si>
    <t>RXN-FE3t_c_e_FWD-rt74770996     0.000919896920993       0.000000000000000       0.000000000000000</t>
  </si>
  <si>
    <t>RXN-FE3t_c_m_FWD-SPONT  27141.277792880010000   0.000000000000000       0.000000000000000</t>
  </si>
  <si>
    <t>RXN-FE3t_c_m_REV-SPONT  27141.277792880010000   0.000000000000000       0.000000000000000</t>
  </si>
  <si>
    <t>RXN-FECOOR_m_FWD-FECOORCPLX1    9.9455634409308290000E+8        0.000000000000000       0.000000000000000</t>
  </si>
  <si>
    <t>RXN-FECOOR_m_FWD-FECOORCPLX2    9.9455634409308290000E+8        0.000000000000000       0.000000000000000</t>
  </si>
  <si>
    <t>RXN-FECOOR_m_FWD-FECOORCPLX3    9.9455634409308290000E+8        0.000000000000000       0.000000000000000</t>
  </si>
  <si>
    <t>RXN-FECOOR_m_FWD-FECOORCPLX4    9.9455634409308290000E+8        0.000000000000000       0.000000000000000</t>
  </si>
  <si>
    <t>RXN-FECOSTt_c_rm_FWD-SPONT      27141.277792880010000   0.000000000000000       0.000000000000000</t>
  </si>
  <si>
    <t>RXN-FECOSTt_c_rm_REV-SPONT      27141.277792880010000   0.000000000000000       0.000000000000000</t>
  </si>
  <si>
    <t>RXN-FECOSTt_l_rm_FWD-SPONT      27141.277792880010000   0.000000000000000       0.000000000000000</t>
  </si>
  <si>
    <t>RXN-FECOSTt_l_rm_REV-SPONT      27141.277792880010000   0.000000000000000       0.000000000000000</t>
  </si>
  <si>
    <t>RXN-FECPOR_m_FWD-CCP1CYC7       27141.277792880010000   0.000000000000000       0.000000000000000</t>
  </si>
  <si>
    <t>RXN-FECPOR_m_FWD-CCP1CYC7a      27141.277792880010000   0.000000000000000       0.000000000000000</t>
  </si>
  <si>
    <t>RXN-FECRq9_m_FWD-FECRq9CPLX     18782824.570013665000000        0.000000000000000       0.000000000000000</t>
  </si>
  <si>
    <t>RXN-FER_c_FWD-rt7329    27141.277792880010000   0.000000000000000       0.000000000000000</t>
  </si>
  <si>
    <t>RXN-FKYNH_c_FWD-rt0172  14.917312382752172      0.000000000000000       0.000000000000000</t>
  </si>
  <si>
    <t>RXN-FKYNH_c_FWD-rt3408  14.917312382752172      0.000000000000000       0.000000000000000</t>
  </si>
  <si>
    <t>RXN-FKYNH_c_FWD-rt6420  14.917312382752172      0.000000000000000       0.000000000000000</t>
  </si>
  <si>
    <t>RXN-FMETTRS_m_FWD-rt3531        27141.277792880010000   0.000000000000000       0.000000000000000</t>
  </si>
  <si>
    <t>RXN-FMNAT_m_FWD-rt3174_m        27141.277792880010000   0.000429696661232       0.000000000000000</t>
  </si>
  <si>
    <t>RXN-FMNRx_c_FWD-rt8485  27141.277792880010000   0.000000000000000       0.000000000000000</t>
  </si>
  <si>
    <t>RXN-FMNRx2_c_FWD-rt8485 0.001377517309125       0.000000000000000       0.000000000000000</t>
  </si>
  <si>
    <t>RXN-FOLD3_m_FWD-rt6009  27141.277792880010000   0.000000000000000       0.000000000000000</t>
  </si>
  <si>
    <t>RXN-FOLR_c_FWD-rt3791_c 1711.779198592902500    0.014916423712690       0.000000000000000</t>
  </si>
  <si>
    <t>RXN-FOLR_m_FWD-rt3791_m 27141.277792880010000   0.000000000000000       0.000000000000000</t>
  </si>
  <si>
    <t>RXN-FOLt_c_e_FWD-SPONT  27141.277792880010000   0.000000000000000       0.000000000000000</t>
  </si>
  <si>
    <t>RXN-FOLt_c_e_REV-SPONT  27141.277792880010000   0.000000000000000       0.000000000000000</t>
  </si>
  <si>
    <t>RXN-FORt_c_e_FWD-UNKNOWN        27141.277792880010000   0.000000000000000       0.000000000000000</t>
  </si>
  <si>
    <t>RXN-FORt_c_e_REV-UNKNOWN        27141.277792880010000   0.000000000000000       0.000000000000000</t>
  </si>
  <si>
    <t>RXN-FORt_c_m_FWD-SPONT  27141.277792880010000   0.000000000000000       0.000000000000000</t>
  </si>
  <si>
    <t>RXN-FRD_c_FWD-rt3052    27141.277792880010000   0.000000000000000       0.000000000000000</t>
  </si>
  <si>
    <t>RXN-FRDPt_c_l_FWD-UNKNOWN       27141.277792880010000   0.000000000000000       0.000000000000000</t>
  </si>
  <si>
    <t>RXN-FRDPt_c_l_REV-UNKNOWN       27141.277792880010000   0.000000000000000       0.000000000000000</t>
  </si>
  <si>
    <t>RXN-FRDPt_c_m_FWD-SPONT 27141.277792880010000   0.000000000000000       0.000000000000000</t>
  </si>
  <si>
    <t>RXN-FRDPt_c_m_REV-SPONT 27141.277792880010000   0.000000000000000       0.000000000000000</t>
  </si>
  <si>
    <t>RXN-FRMDAH_c_FWD-rt7438 27141.277792880010000   0.000000000000000       0.000000000000000</t>
  </si>
  <si>
    <t>RXN-FRMDH_c_FWD-rt6471  27141.277792880010000   0.000000000000000       0.000000000000000</t>
  </si>
  <si>
    <t>RXN-FRMDH_c_REV-rt6471  27141.277792880010000   0.000000000000000       0.000000000000000</t>
  </si>
  <si>
    <t>RXN-FRTT_c_FWD-rt8135   27141.277792880010000   0.000000000000000       0.000000000000000</t>
  </si>
  <si>
    <t>RXN-FRTT_l_FWD-rt4281   385142.125108892160000  0.000000000000000       0.000000000000000</t>
  </si>
  <si>
    <t>RXN-FRUK_c_FWD-UNKNOWN  27141.277792880010000   0.000000000000000       0.000000000000000</t>
  </si>
  <si>
    <t>RXN-FRUtps_e_FWD-rt1375 27141.277792880010000   0.000000000000000       0.000000000000000</t>
  </si>
  <si>
    <t>RXN-FRUtps_e_FWD-rt1480 27141.277792880010000   0.000000000000000       0.000000000000000</t>
  </si>
  <si>
    <t>RXN-FRUtps_e_FWD-rt2496 27141.277792880010000   0.000000000000000       0.000000000000000</t>
  </si>
  <si>
    <t>RXN-FRUtps_e_FWD-rt2707 27141.277792880010000   0.000000000000000       0.000000000000000</t>
  </si>
  <si>
    <t>RXN-FRUtps_e_FWD-rt2833 27141.277792880010000   0.000000000000000       0.000000000000000</t>
  </si>
  <si>
    <t>RXN-FRUtps_e_FWD-rt3556 27141.277792880010000   0.000000000000000       0.000000000000000</t>
  </si>
  <si>
    <t>RXN-FRUtps_e_FWD-rt7817 27141.277792880010000   0.000000000000000       0.000000000000000</t>
  </si>
  <si>
    <t>RXN-FTHFCL_c_FWD-rt4194 27141.277792880010000   0.000000000000000       0.000000000000000</t>
  </si>
  <si>
    <t>RXN-FTHFL_c_FWD-UNKNOWN 27141.277792880010000   0.000000000000000       0.000000000000000</t>
  </si>
  <si>
    <t>RXN-FTHFL_c_REV-UNKNOWN 27141.277792880010000   0.000000000000000       0.000000000000000</t>
  </si>
  <si>
    <t>RXN-FTHFL_m_FWD-rt6998  27141.277792880010000   0.000000000000000       0.000000000000000</t>
  </si>
  <si>
    <t>RXN-FTHFL_m_REV-rt6998  363403.494364382900000  0.000000000000000       0.000000000000000</t>
  </si>
  <si>
    <t>RXN-FUM_c_FWD-rt5633_c  75810.181569977930000   0.000000000000000       0.000000000000000</t>
  </si>
  <si>
    <t>RXN-FUM_c_REV-rt5633_c  27141.277792880010000   0.000000000000000       0.000000000000000</t>
  </si>
  <si>
    <t>RXN-FUM_m_FWD-rt5633_m  477271.934320461940000  0.000000000000000       0.000000000000000</t>
  </si>
  <si>
    <t>RXN-FUM_m_REV-rt5633_m  27141.277792880010000   0.000000000000000       0.000000000000000</t>
  </si>
  <si>
    <t>RXN-FUMACACH_c_FWD-rt3594       27141.277792880010000   0.000000000000000       0.000000000000000</t>
  </si>
  <si>
    <t>RXN-FUMACACH_c_REV-rt3594       27141.277792880010000   0.000000000000000       0.000000000000000</t>
  </si>
  <si>
    <t>RXN-FUMACACH_m_FWD-rt3874       27141.277792880010000   0.000000000000000       0.000000000000000</t>
  </si>
  <si>
    <t>RXN-FUMACACH_m_FWD-rt7056       27141.277792880010000   0.000000000000000       0.000000000000000</t>
  </si>
  <si>
    <t>RXN-FUMACACH_m_FWD-rt7624       27141.277792880010000   0.000000000000000       0.000000000000000</t>
  </si>
  <si>
    <t>RXN-FUMt_c_e_FWD-SPONT  27141.277792880010000   0.000000000000000       0.000000000000000</t>
  </si>
  <si>
    <t>RXN-FUMt_c_e_REV-SPONT  27141.277792880010000   0.000000000000000       0.000000000000000</t>
  </si>
  <si>
    <t>RXN-G00006t_c_r_FWD-UNKNOWN     27141.277792880010000   0.000000000000000       0.000000000000000</t>
  </si>
  <si>
    <t>RXN-G00006t_c_r_REV-UNKNOWN     27141.277792880010000   0.000000000000000       0.000000000000000</t>
  </si>
  <si>
    <t>RXN-G00011t_g_r_FWD-UNKNOWN     27141.277792880010000   0.000000000000000       0.000000000000000</t>
  </si>
  <si>
    <t>RXN-G00011t_g_r_REV-UNKNOWN     27141.277792880010000   0.000000000000000       0.000000000000000</t>
  </si>
  <si>
    <t>RXN-G13027t_g_r_FWD-UNKNOWN     27141.277792880010000   0.000000000000000       0.000000000000000</t>
  </si>
  <si>
    <t>RXN-G13027t_g_r_REV-UNKNOWN     27141.277792880010000   0.000000000000000       0.000000000000000</t>
  </si>
  <si>
    <t>RXN-G3PAT_l_FWD-rt2297_l        27141.277792880010000   0.000000000000000       0.000000000000000</t>
  </si>
  <si>
    <t>RXN-G3PAT_rm_FWD-rt2297_rm      119085.081236144160000  0.000000000000000       0.000000000000000</t>
  </si>
  <si>
    <t>RXN-G3PAT_rm_FWD-rt7067 119085.081236144160000  0.000000000000000       0.000000000000000</t>
  </si>
  <si>
    <t>RXN-G3PCt_c_e_FWD-rt4413        27141.277792880010000   0.000000000000000       0.000000000000000</t>
  </si>
  <si>
    <t>RXN-G3PCt_c_e_REV-rt4413        27141.277792880010000   0.000000000000000       0.000000000000000</t>
  </si>
  <si>
    <t>RXN-G3PCt_c_en_FWD-UNKNOWN      27141.277792880010000   0.000000000000000       0.000000000000000</t>
  </si>
  <si>
    <t>RXN-G3PCt_c_en_REV-UNKNOWN      27141.277792880010000   0.000000000000000       0.000000000000000</t>
  </si>
  <si>
    <t>RXN-G3PCt_c_rm_FWD-SPONT        27141.277792880010000   0.000000000000000       0.000000000000000</t>
  </si>
  <si>
    <t>RXN-G3PCt_c_rm_REV-SPONT        27141.277792880010000   0.000000000000000       0.000000000000000</t>
  </si>
  <si>
    <t>RXN-G3PD1i_m_FWD-rt6208_m       2529579.370907811400000 0.000000000000000       0.000000000000000</t>
  </si>
  <si>
    <t>RXN-G3PD1i_x_FWD-rt3786_x       27141.277792880010000   0.000000000000000       0.000000000000000</t>
  </si>
  <si>
    <t>RXN-G3PD1r_c_FWD-rt3786_c       23589.083764807530000   0.000000000000000       0.000000000000000</t>
  </si>
  <si>
    <t>RXN-G3PD1r_c_REV-rt3786_c       27141.277792880010000   0.000000000000000       0.000000000000000</t>
  </si>
  <si>
    <t>RXN-G3PD1r_c_FWD-rt6208_c       23589.083764807530000   0.000000000000000       0.000000000000000</t>
  </si>
  <si>
    <t>RXN-G3PD1r_c_REV-rt6208_c       27141.277792880010000   0.000000000000000       0.000000000000000</t>
  </si>
  <si>
    <t>RXN-G3PDf_m_FWD-rt2671  1884396.072480877400000 0.000000000000000       0.000000000000000</t>
  </si>
  <si>
    <t>RXN-G3PIt_c_e_FWD-rt4413        27141.277792880010000   0.000000000000000       0.000000000000000</t>
  </si>
  <si>
    <t>RXN-G3PIt_c_e_REV-rt4413        27141.277792880010000   0.000000000000000       0.000000000000000</t>
  </si>
  <si>
    <t>RXN-G3PIt_c_en_FWD-UNKNOWN      27141.277792880010000   0.000000000000000       0.000000000000000</t>
  </si>
  <si>
    <t>RXN-G3PIt_c_en_REV-UNKNOWN      27141.277792880010000   0.000000000000000       0.000000000000000</t>
  </si>
  <si>
    <t>RXN-G3PT_c_FWD-rt0092   27141.277792880010000   0.000000000000000       0.000000000000000</t>
  </si>
  <si>
    <t>RXN-G5SADr_c_FWD-SPONT  27141.277792880010000   0.000000000000000       0.000000000000000</t>
  </si>
  <si>
    <t>RXN-G5SADr_c_REV-SPONT  27141.277792880010000   0.000000000000000       0.000000000000000</t>
  </si>
  <si>
    <t>RXN-G5SADr_m_FWD-SPONT  27141.277792880010000   0.000000000000000       0.000000000000000</t>
  </si>
  <si>
    <t>RXN-G5SADr_m_REV-SPONT  27141.277792880010000   0.000000000000000       0.000000000000000</t>
  </si>
  <si>
    <t>RXN-G5SDy_c_FWD-rt7905  27141.277792880010000   0.000000000000000       0.000000000000000</t>
  </si>
  <si>
    <t>RXN-G6PDA_c_FWD-UNKNOWN 27141.277792880010000   0.000000000000000       0.000000000000000</t>
  </si>
  <si>
    <t>RXN-G6PDH2i_c_FWD-rt1632        270227.407090080800000  0.000000000000000       0.000000000000000</t>
  </si>
  <si>
    <t>RXN-G6PE_c_FWD-rt8255   27141.277792880010000   0.000000000000000       0.000000000000000</t>
  </si>
  <si>
    <t>RXN-G6PE_c_REV-rt8255   27141.277792880010000   0.000000000000000       0.000000000000000</t>
  </si>
  <si>
    <t>RXN-GALKi_c_FWD-rt5622  27141.277792880010000   0.000000000000000       0.000000000000000</t>
  </si>
  <si>
    <t>RXN-GALOX_e_FWD-rt0174  27141.277792880010000   0.000000000000000       0.000000000000000</t>
  </si>
  <si>
    <t>RXN-GALT_c_FWD-rt2964   27141.277792880010000   0.000000000000000       0.000000000000000</t>
  </si>
  <si>
    <t>RXN-GALtps_e_FWD-rt2336 27141.277792880010000   0.000000000000000       0.000000000000000</t>
  </si>
  <si>
    <t>RXN-GALtps_e_FWD-rt2833 27141.277792880010000   0.000000000000000       0.000000000000000</t>
  </si>
  <si>
    <t>RXN-GALtps_e_FWD-rt3556 27141.277792880010000   0.000000000000000       0.000000000000000</t>
  </si>
  <si>
    <t>RXN-GALtps_e_FWD-rt7817 27141.277792880010000   0.000000000000000       0.000000000000000</t>
  </si>
  <si>
    <t>RXN-GALUi_c_FWD-rt3384  41537.797017119680000   0.000000000000000       0.000000000000000</t>
  </si>
  <si>
    <t>RXN-GALUi_c_REV-rt3384  27141.277792880010000   0.000000000000000       0.000000000000000</t>
  </si>
  <si>
    <t>RXN-GAM6Pt_c_FWD-SPONT  27141.277792880010000   0.000000000000000       0.000000000000000</t>
  </si>
  <si>
    <t>RXN-GAM6Pt_c_REV-SPONT  27141.277792880010000   0.000000000000000       0.000000000000000</t>
  </si>
  <si>
    <t>RXN-GAPD_c_FWD-rt2245   298031.190479258100000  0.000000000000000       0.000000000000000</t>
  </si>
  <si>
    <t>RXN-GAPD_c_REV-rt2245   27141.277792880010000   0.000000000000000       0.000000000000000</t>
  </si>
  <si>
    <t>RXN-GAPD_c_FWD-rt3311   298031.190479258100000  0.000000000000000       0.000000000000000</t>
  </si>
  <si>
    <t>RXN-GAPD_c_REV-rt3311   27141.277792880010000   0.000000000000000       0.000000000000000</t>
  </si>
  <si>
    <t>RXN-GARFT_c_FWD-rt5227  40052.174627299780000   0.000000000000000       0.000000000000000</t>
  </si>
  <si>
    <t>RXN-GBBOX_c_FWD-rt6692_c        27141.277792880010000   0.000000000000000       0.000000000000000</t>
  </si>
  <si>
    <t>RXN-GCALDt_c_e_FWD-SPONT        27141.277792880010000   0.000000000000000       0.000000000000000</t>
  </si>
  <si>
    <t>RXN-GCALDt_c_e_REV-SPONT        27141.277792880010000   0.000000000000000       0.000000000000000</t>
  </si>
  <si>
    <t>RXN-GCALDt_c_m_FWD-SPONT        27141.277792880010000   0.000000000000000       0.000000000000000</t>
  </si>
  <si>
    <t>RXN-GCALDt_c_m_REV-SPONT        27141.277792880010000   0.000000000000000       0.000000000000000</t>
  </si>
  <si>
    <t>RXN-GDPMANNt_c_g_FWD-UNKNOWN    27141.277792880010000   0.000000000000000       0.000000000000000</t>
  </si>
  <si>
    <t>RXN-GDPMANNt_c_g_REV-UNKNOWN    27141.277792880010000   0.000000000000000       0.000000000000000</t>
  </si>
  <si>
    <t>RXN-GDPMANt_c_g_FWD-rt4177      27141.277792880010000   0.000000000000000       0.000000000000000</t>
  </si>
  <si>
    <t>RXN-GDPt_c_g_FWD-SPONT  27141.277792880010000   0.000000000000000       0.000000000000000</t>
  </si>
  <si>
    <t>RXN-GDPt_c_g_REV-SPONT  27141.277792880010000   0.000000000000000       0.000000000000000</t>
  </si>
  <si>
    <t>RXN-GDPt_c_n_FWD-SPONT  27141.277792880010000   0.000000000000000       0.000000000000000</t>
  </si>
  <si>
    <t>RXN-GDPt_c_n_REV-SPONT  27141.277792880010000   0.000000000000000       0.000000000000000</t>
  </si>
  <si>
    <t>RXN-GENERIC_ca2metal2_c_FWD-SPONT       27141.277792880010000   0.000000000000000       0.000000000000000</t>
  </si>
  <si>
    <t>RXN-GENERIC_ca2metal2_e_FWD-SPONT       27141.277792880010000   0.000000000000000       0.000000000000000</t>
  </si>
  <si>
    <t>RXN-GENERIC_cobalt2metal2_c_FWD-SPONT   27141.277792880010000   0.000000000000000       0.000000000000000</t>
  </si>
  <si>
    <t>RXN-GENERIC_cobalt2metal2_e_FWD-SPONT   27141.277792880010000   0.000000000000000       0.000000000000000</t>
  </si>
  <si>
    <t>RXN-GENERIC_cu2metal2_c_FWD-SPONT       27141.277792880010000   0.000000000000000       0.000000000000000</t>
  </si>
  <si>
    <t>RXN-GENERIC_cu2metal2_e_FWD-SPONT       27141.277792880010000   0.000000000000000       0.000000000000000</t>
  </si>
  <si>
    <t>RXN-GENERIC_fe2feCATION_c_FWD-SPONT     27141.277792880010000   0.000000000000000       0.000000000000000</t>
  </si>
  <si>
    <t>RXN-GENERIC_fe2feCATION_e_FWD-SPONT     27141.277792880010000   0.000000000000000       0.000000000000000</t>
  </si>
  <si>
    <t>RXN-GENERIC_fe2feCATION_m_FWD-SPONT     27141.277792880010000   0.000000000000000       0.000000000000000</t>
  </si>
  <si>
    <t>RXN-GENERIC_fe2metal2_c_FWD-SPONT       27141.277792880010000   0.000000000000000       0.000000000000000</t>
  </si>
  <si>
    <t>RXN-GENERIC_fe2metal2_e_FWD-SPONT       27141.277792880010000   0.000000000000000       0.000000000000000</t>
  </si>
  <si>
    <t>RXN-GENERIC_fe2metal2_m_FWD-SPONT       27141.277792880010000   0.000000000000000       0.000000000000000</t>
  </si>
  <si>
    <t>RXN-GENERIC_fe3feCATION_c_FWD-SPONT     27141.277792880010000   0.000000000000000       0.000000000000000</t>
  </si>
  <si>
    <t>RXN-GENERIC_fe3feCATION_e_FWD-SPONT     27141.277792880010000   0.000000000000000       0.000000000000000</t>
  </si>
  <si>
    <t>RXN-GENERIC_hCATION1_c_FWD-SPONT        27141.277792880010000   0.000000000000000       0.000000000000000</t>
  </si>
  <si>
    <t>RXN-GENERIC_hCATION1_e_FWD-SPONT        27141.277792880010000   0.000000000000000       0.000000000000000</t>
  </si>
  <si>
    <t>RXN-GENERIC_hCATION1_en_FWD-SPONT       27141.277792880010000   0.000000000000000       0.000000000000000</t>
  </si>
  <si>
    <t>RXN-GENERIC_hCATION1_g_FWD-SPONT        27141.277792880010000   0.000000000000000       0.000000000000000</t>
  </si>
  <si>
    <t>RXN-GENERIC_hCATION1_gm_FWD-SPONT       27141.277792880010000   0.000000000000000       0.000000000000000</t>
  </si>
  <si>
    <t>RXN-GENERIC_hCATION1_l_FWD-SPONT        27141.277792880010000   0.000000000000000       0.000000000000000</t>
  </si>
  <si>
    <t>RXN-GENERIC_hCATION1_m_FWD-SPONT        27141.277792880010000   0.000000000000000       0.000000000000000</t>
  </si>
  <si>
    <t>RXN-GENERIC_hCATION1_mm_FWD-SPONT       27141.277792880010000   0.000000000000000       0.000000000000000</t>
  </si>
  <si>
    <t>RXN-GENERIC_hCATION1_n_FWD-SPONT        27141.277792880010000   0.000000000000000       0.000000000000000</t>
  </si>
  <si>
    <t>RXN-GENERIC_hCATION1_r_FWD-SPONT        27141.277792880010000   0.000000000000000       0.000000000000000</t>
  </si>
  <si>
    <t>RXN-GENERIC_hCATION1_rm_FWD-SPONT       27141.277792880010000   0.000000000000000       0.000000000000000</t>
  </si>
  <si>
    <t>RXN-GENERIC_hCATION1_v_FWD-SPONT        27141.277792880010000   0.000000000000000       0.000000000000000</t>
  </si>
  <si>
    <t>RXN-GENERIC_hCATION1_vm_FWD-SPONT       27141.277792880010000   0.000000000000000       0.000000000000000</t>
  </si>
  <si>
    <t>RXN-GENERIC_hCATION1_x_FWD-SPONT        27141.277792880010000   0.000000000000000       0.000000000000000</t>
  </si>
  <si>
    <t>RXN-GENERIC_hemeAheme_c_FWD-SPONT       27141.277792880010000   0.000000000000000       0.000000000000000</t>
  </si>
  <si>
    <t>RXN-GENERIC_hemeAheme_m_FWD-SPONT       27141.277792880010000   0.000000000000000       0.000000000000000</t>
  </si>
  <si>
    <t>RXN-GENERIC_hemeOheme_m_FWD-SPONT       27141.277792880010000   0.000000000000000       0.000000000000000</t>
  </si>
  <si>
    <t>RXN-GENERIC_kCATION1_c_FWD-SPONT        27141.277792880010000   0.000000000000000       0.000000000000000</t>
  </si>
  <si>
    <t>RXN-GENERIC_kCATION1_e_FWD-SPONT        27141.277792880010000   0.000000000000000       0.000000000000000</t>
  </si>
  <si>
    <t>RXN-GENERIC_kCATION1_m_FWD-SPONT        27141.277792880010000   0.000000000000000       0.000000000000000</t>
  </si>
  <si>
    <t>RXN-GENERIC_mg2metal2_c_FWD-SPONT       27141.277792880010000   0.000000000000000       0.000000000000000</t>
  </si>
  <si>
    <t>RXN-GENERIC_mg2metal2_e_FWD-SPONT       27141.277792880010000   0.000000000000000       0.000000000000000</t>
  </si>
  <si>
    <t>RXN-GENERIC_mg2mg2ormn2_c_FWD-SPONT     27141.277792880010000   0.000000000000000       0.000000000000000</t>
  </si>
  <si>
    <t>RXN-GENERIC_mg2mg2ormn2_e_FWD-SPONT     27141.277792880010000   0.000000000000000       0.000000000000000</t>
  </si>
  <si>
    <t>RXN-GENERIC_mn2metal2_c_FWD-SPONT       27141.277792880010000   0.000000000000000       0.000000000000000</t>
  </si>
  <si>
    <t>RXN-GENERIC_mn2metal2_e_FWD-SPONT       27141.277792880010000   0.000000000000000       0.000000000000000</t>
  </si>
  <si>
    <t>RXN-GENERIC_mn2mg2ormn2_c_FWD-SPONT     27141.277792880010000   0.000000000000000       0.000000000000000</t>
  </si>
  <si>
    <t>RXN-GENERIC_mn2mg2ormn2_e_FWD-SPONT     27141.277792880010000   0.000000000000000       0.000000000000000</t>
  </si>
  <si>
    <t>RXN-GENERIC_na1CATION1_c_FWD-SPONT      27141.277792880010000   0.000000000000000       0.000000000000000</t>
  </si>
  <si>
    <t>RXN-GENERIC_na1CATION1_e_FWD-SPONT      27141.277792880010000   0.000000000000000       0.000000000000000</t>
  </si>
  <si>
    <t>RXN-GENERIC_ni2metal2_c_FWD-SPONT       27141.277792880010000   0.000000000000000       0.000000000000000</t>
  </si>
  <si>
    <t>RXN-GENERIC_ni2metal2_e_FWD-SPONT       27141.277792880010000   0.000000000000000       0.000000000000000</t>
  </si>
  <si>
    <t>RXN-GENERIC_phemeheme_m_FWD-SPONT       27141.277792880010000   0.000000000000000       0.000000000000000</t>
  </si>
  <si>
    <t>RXN-GENERIC_shemeheme_c_FWD-SPONT       27141.277792880010000   0.000000000000000       0.000000000000000</t>
  </si>
  <si>
    <t>RXN-GENERIC_zn2metal2_c_FWD-SPONT       27141.277792880010000   0.000000000000000       0.000000000000000</t>
  </si>
  <si>
    <t>RXN-GENERIC_zn2metal2_e_FWD-SPONT       27141.277792880010000   0.000000000000000       0.000000000000000</t>
  </si>
  <si>
    <t>RXN-GF6PTA_c_FWD-rt3731 27141.277792880010000   0.000000000000000       0.000000000000000</t>
  </si>
  <si>
    <t>RXN-GGTT_c_FWD-UNKNOWN  27141.277792880010000   0.000000000000000       0.000000000000000</t>
  </si>
  <si>
    <t>RXN-GGTT_l_FWD-rt4281   385142.125108892160000  0.000000000000000       0.000000000000000</t>
  </si>
  <si>
    <t>RXN-GHMT2r_c_FWD-rt1299 146066.446068314920000  0.000000000000000       0.000000000000000</t>
  </si>
  <si>
    <t>RXN-GHMT2r_c_REV-rt1299 27141.277792880010000   0.000000000000000       0.000000000000000</t>
  </si>
  <si>
    <t>RXN-GHMT2r_m_FWD-UNKNOWN        27141.277792880010000   0.000000000000000       0.000000000000000</t>
  </si>
  <si>
    <t>RXN-GHMT2r_m_REV-UNKNOWN        27141.277792880010000   0.000000000000000       0.000000000000000</t>
  </si>
  <si>
    <t>RXN-GHMT3_m_FWD-UNKNOWN 27141.277792880010000   0.000000000000000       0.000000000000000</t>
  </si>
  <si>
    <t>RXN-GK1_c_FWD-rt3157    5684.062867444508000    0.000000000000000       0.000000000000000</t>
  </si>
  <si>
    <t>RXN-GK1_c_FWD-rt3670    5684.062867444508000    0.000000000000000       0.000000000000000</t>
  </si>
  <si>
    <t>RXN-GK2_c_FWD-rt3157    27141.277792880010000   0.000000000000000       0.000000000000000</t>
  </si>
  <si>
    <t>RXN-GK2_c_REV-rt3157    27141.277792880010000   0.000000000000000       0.000000000000000</t>
  </si>
  <si>
    <t>RXN-GLCDx_c_FWD-rt0298  27141.277792880010000   0.000000000000000       0.000000000000000</t>
  </si>
  <si>
    <t>RXN-GLCDx_c_REV-rt0298  27141.277792880010000   0.000000000000000       0.000000000000000</t>
  </si>
  <si>
    <t>RXN-GLCDx_c_FWD-rt5828  27141.277792880010000   0.000000000000000       0.000000000000000</t>
  </si>
  <si>
    <t>RXN-GLCDx_c_REV-rt5828  27141.277792880010000   0.000000000000000       0.000000000000000</t>
  </si>
  <si>
    <t>RXN-GLCGSD_c_FWD-rt4271 27141.277792880010000   0.000000000000000       0.000000000000000</t>
  </si>
  <si>
    <t>RXN-GLCGSD_v_FWD-rt6375 27141.277792880010000   0.000000000000000       0.000000000000000</t>
  </si>
  <si>
    <t>RXN-GLCNtps_e_FWD-rt0518        27141.277792880010000   0.000000000000000       0.000000000000000</t>
  </si>
  <si>
    <t>RXN-GLCNtps_e_REV-rt0518        27141.277792880010000   0.000000000000000       0.000000000000000</t>
  </si>
  <si>
    <t>RXN-GLCP_c_FWD-rt5888   27141.277792880010000   0.000000000000000       0.000000000000000</t>
  </si>
  <si>
    <t>RXN-GLCt_c_e_FWD-rt1375 27141.277792880010000   0.000000000000000       0.000000000000000</t>
  </si>
  <si>
    <t>RXN-GLCt_c_e_FWD-rt1473 27141.277792880010000   0.000000000000000       0.000000000000000</t>
  </si>
  <si>
    <t>RXN-GLCt_c_e_FWD-rt1480 27141.277792880010000   0.000000000000000       0.000000000000000</t>
  </si>
  <si>
    <t>RXN-GLCt_c_e_FWD-rt2336 1207798.635067930000000 0.000000000000000       0.000000000000000</t>
  </si>
  <si>
    <t>RXN-GLCt_c_e_FWD-rt2496 27141.277792880010000   0.000000000000000       0.000000000000000</t>
  </si>
  <si>
    <t>RXN-GLCt_c_e_FWD-rt2707 1207798.635067930000000 0.000000000000000       0.000000000000000</t>
  </si>
  <si>
    <t>RXN-GLCt_c_e_FWD-rt2833 1207798.635067930000000 0.000000000000000       0.000000000000000</t>
  </si>
  <si>
    <t>RXN-GLCt_c_e_FWD-rt3556 1207798.635067930000000 0.000000000000000       0.000000000000000</t>
  </si>
  <si>
    <t>RXN-GLCt_c_e_FWD-rt4674 1207798.635067930000000 0.000000000000000       0.000000000000000</t>
  </si>
  <si>
    <t>RXN-GLCt_c_e_FWD-rt7817 1207798.635067930000000 0.000000000000000       0.000000000000000</t>
  </si>
  <si>
    <t>RXN-GLCt_c_r_FWD-UNKNOWN        27141.277792880010000   0.000000000000000       0.000000000000000</t>
  </si>
  <si>
    <t>RXN-GLCt_c_r_REV-UNKNOWN        27141.277792880010000   0.000000000000000       0.000000000000000</t>
  </si>
  <si>
    <t>RXN-GLCt_c_v_FWD-rt7394 27141.277792880010000   0.000000000000000       0.000000000000000</t>
  </si>
  <si>
    <t>RXN-GLCt_c_v_REV-rt7394 27141.277792880010000   0.000000000000000       0.000000000000000</t>
  </si>
  <si>
    <t>RXN-GLCtps_e_FWD-rt3525 27141.277792880010000   0.000000000000000       0.000000000000000</t>
  </si>
  <si>
    <t>RXN-GLCtps_e_REV-rt3525 27141.277792880010000   0.000000000000000       0.000000000000000</t>
  </si>
  <si>
    <t>RXN-GLNS_c_FWD-rt3476   1078047.225116929500000 0.000000000000000       0.000000000000000</t>
  </si>
  <si>
    <t>RXN-GLNt_c_n_FWD-SPONT  27141.277792880010000   0.000000000000000       0.000000000000000</t>
  </si>
  <si>
    <t>RXN-GLNt_c_n_REV-SPONT  27141.277792880010000   0.000000000000000       0.000000000000000</t>
  </si>
  <si>
    <t>RXN-GLNtpa_v_FWD-rt7819 27141.277792880010000   0.000000000000000       0.000000000000000</t>
  </si>
  <si>
    <t>RXN-GLNtps_v_FWD-rt4375 27141.277792880010000   0.000000000000000       0.000000000000000</t>
  </si>
  <si>
    <t>RXN-GLNTRS_c_FWD-rt5012 8.732115242165646       5.952547838269769       0.000000000000000</t>
  </si>
  <si>
    <t>RXN-GLU5K_c_FWD-rt6820  27141.277792880010000   0.000000000000000       0.000000000000000</t>
  </si>
  <si>
    <t>RXN-GLUCYS_c_FWD-rt3639 27141.277792880010000   0.000000000000000       0.000000000000000</t>
  </si>
  <si>
    <t>RXN-GLUCYS_c_FWD-rt3654 27141.277792880010000   0.000000000000000       0.000000000000000</t>
  </si>
  <si>
    <t>RXN-GLUDC_c_FWD-rt1066  27141.277792880010000   0.000000000000000       0.000000000000000</t>
  </si>
  <si>
    <t>RXN-GLUDC_c_FWD-rt1067  1868012.117479306200000 0.000000000000000       0.000000000000000</t>
  </si>
  <si>
    <t>RXN-GLUDC_c_FWD-rt2354  1868012.117479306200000 0.000000000000000       0.000000000000000</t>
  </si>
  <si>
    <t>RXN-GLUDxi_c_FWD-rt1488 752795.184105746600000  0.000000000000000       0.000000000000000</t>
  </si>
  <si>
    <t>RXN-GLUDy_c_FWD-rt3880  741853.496853266100000  0.000000000000000       0.000000000000000</t>
  </si>
  <si>
    <t>RXN-GLUN_c_FWD-rt5611   826550.744479768300000  0.000000000000000       0.000000000000000</t>
  </si>
  <si>
    <t>RXN-GLUN_e_FWD-rt1675   27141.277792880010000   0.000000000000000       0.000000000000000</t>
  </si>
  <si>
    <t>RXN-GLUN_e_FWD-rt5259   27141.277792880010000   0.000000000000000       0.000000000000000</t>
  </si>
  <si>
    <t>RXN-GLUPRT_c_FWD-rt6932 23946.959564359993000   0.000000000000000       0.000000000000000</t>
  </si>
  <si>
    <t>RXN-GLUR_c_FWD-rt4701   27141.277792880010000   0.000000000000000       0.000000000000000</t>
  </si>
  <si>
    <t>RXN-GLUR_c_REV-rt4701   27141.277792880010000   0.000000000000000       0.000000000000000</t>
  </si>
  <si>
    <t>RXN-GLUSx_c_FWD-rt7345  27141.277792880010000   0.000000000000000       0.000000000000000</t>
  </si>
  <si>
    <t>RXN-GLUt_c_m_FWD-rt4150 27141.277792880010000   0.000000000000000       0.000000000000000</t>
  </si>
  <si>
    <t>RXN-GLUt_c_m_FWD-rt8431 27141.277792880010000   84.339667673628650      0.000000000000000</t>
  </si>
  <si>
    <t>RXN-GLUt_c_n_FWD-SPONT  27141.277792880010000   0.000000000000000       0.000000000000000</t>
  </si>
  <si>
    <t>RXN-GLUt_c_n_REV-SPONT  27141.277792880010000   0.000000000000000       0.000000000000000</t>
  </si>
  <si>
    <t>RXN-GLUTCOADH_m_FWD-rt3621      27141.277792880010000   0.000000000000000       0.000000000000000</t>
  </si>
  <si>
    <t>RXN-GLUTCOADH_m_REV-rt3621      27141.277792880010000   0.000000000000000       0.000000000000000</t>
  </si>
  <si>
    <t>RXN-GLUtps_e_FWD-rt0594 27141.277792880010000   0.000000000000000       0.000000000000000</t>
  </si>
  <si>
    <t>RXN-GLUtps_e_REV-rt0594 27141.277792880010000   0.000000000000000       0.000000000000000</t>
  </si>
  <si>
    <t>RXN-GLUtps_e_FWD-rt5861 27141.277792880010000   0.000000000000000       0.000000000000000</t>
  </si>
  <si>
    <t>RXN-GLUtps_e_REV-rt5861 27141.277792880010000   0.000000000000000       0.000000000000000</t>
  </si>
  <si>
    <t>RXN-GLUtps_v_FWD-rt0398 27141.277792880010000   0.000000000000000       0.000000000000000</t>
  </si>
  <si>
    <t>RXN-GLUTRS_c_FWD-rt2385 10.121851863662455      11.169958732469606      0.000000000000000</t>
  </si>
  <si>
    <t>RXN-GLUTRS_m_FWD-rt6197 27141.277792880010000   0.000000000000000       0.000000000000000</t>
  </si>
  <si>
    <t>RXN-GLXt_c_e_FWD-UNKNOWN        27141.277792880010000   0.000000000000000       0.000000000000000</t>
  </si>
  <si>
    <t>RXN-GLXt_c_e_REV-UNKNOWN        27141.277792880010000   0.000000000000000       0.000000000000000</t>
  </si>
  <si>
    <t>RXN-GLXt_c_x_FWD-SPONT  27141.277792880010000   0.000000000000000       0.000000000000000</t>
  </si>
  <si>
    <t>RXN-GLXt_c_x_REV-SPONT  27141.277792880010000   0.000000000000000       0.000000000000000</t>
  </si>
  <si>
    <t>RXN-GLYAT_c_FWD-UNKNOWN 27141.277792880010000   0.000000000000000       0.000000000000000</t>
  </si>
  <si>
    <t>RXN-GLYC3Pt_c_l_FWD-SPONT       27141.277792880010000   0.000000000000000       0.000000000000000</t>
  </si>
  <si>
    <t>RXN-GLYC3Pt_c_l_REV-SPONT       27141.277792880010000   0.000000000000000       0.000000000000000</t>
  </si>
  <si>
    <t>RXN-GLYC3Pt_c_m_FWD-SPONT       27141.277792880010000   0.000000000000000       0.000000000000000</t>
  </si>
  <si>
    <t>RXN-GLYC3Pt_c_m_REV-SPONT       27141.277792880010000   0.000000000000000       0.000000000000000</t>
  </si>
  <si>
    <t>RXN-GLYC3Pt_c_rm_FWD-SPONT      27141.277792880010000   0.000000000000000       0.000000000000000</t>
  </si>
  <si>
    <t>RXN-GLYC3Pt_c_rm_REV-SPONT      27141.277792880010000   0.000000000000000       0.000000000000000</t>
  </si>
  <si>
    <t>RXN-GLYC3Pt_c_x_FWD-UNKNOWN     27141.277792880010000   0.000000000000000       0.000000000000000</t>
  </si>
  <si>
    <t>RXN-GLYC3Pt_c_x_REV-UNKNOWN     27141.277792880010000   0.000000000000000       0.000000000000000</t>
  </si>
  <si>
    <t>RXN-GLYC3Pt_m_mm_FWD-SPONT      27141.277792880010000   0.000000000000000       0.000000000000000</t>
  </si>
  <si>
    <t>RXN-GLYC3Pt_m_mm_REV-SPONT      27141.277792880010000   0.000000000000000       0.000000000000000</t>
  </si>
  <si>
    <t>RXN-GLYCDy_c_FWD-rt3388 27141.277792880010000   0.000000000000000       0.000000000000000</t>
  </si>
  <si>
    <t>RXN-GLYCK_c_FWD-rt1670  27141.277792880010000   0.000000000000000       0.000000000000000</t>
  </si>
  <si>
    <t>RXN-GLYCL_m_FWD-GCV123LPD1      778731.179479007300000  0.000000000000000       0.000000000000000</t>
  </si>
  <si>
    <t>RXN-GLYCL_m_REV-GCV123LPD1      27141.277792880010000   0.000000000000000       0.000000000000000</t>
  </si>
  <si>
    <t>RXN-GLYCOGENt_c_v_FWD-SPONT     27141.277792880010000   0.000000000000000       0.000000000000000</t>
  </si>
  <si>
    <t>RXN-GLYCt_c_l_FWD-SPONT 27141.277792880010000   0.000000000000000       0.000000000000000</t>
  </si>
  <si>
    <t>RXN-GLYCt_c_l_REV-SPONT 27141.277792880010000   0.000000000000000       0.000000000000000</t>
  </si>
  <si>
    <t>RXN-GLYCt_c_m_FWD-UNKNOWN       27141.277792880010000   0.000000000000000       0.000000000000000</t>
  </si>
  <si>
    <t>RXN-GLYCtps_e_FWD-rt2336        27141.277792880010000   0.000000000000000       0.000000000000000</t>
  </si>
  <si>
    <t>RXN-GLYCtps_e_REV-rt2336        27141.277792880010000   0.000000000000000       0.000000000000000</t>
  </si>
  <si>
    <t>RXN-GLYGS_c_FWD-rt12285634      27141.277792880010000   0.000000000000000       0.000000000000000</t>
  </si>
  <si>
    <t>RXN-GLYK_c_FWD-rt2654   1544.273655029222700    0.000000000000000       0.000000000000000</t>
  </si>
  <si>
    <t>RXN-GLYOX_c_FWD-rt4673  918014.158093217000000  0.000000000000000       0.000000000000000</t>
  </si>
  <si>
    <t>RXN-GLYOX_m_FWD-rt5195  27141.277792880010000   0.000000000000000       0.000000000000000</t>
  </si>
  <si>
    <t>RXN-GLYt_c_m_FWD-rt0066 1370554.956398562000000 0.000000000000000       0.000000000000000</t>
  </si>
  <si>
    <t>RXN-GLYt_c_m_REV-rt0066 27141.277792880010000   0.000000000000000       0.000000000000000</t>
  </si>
  <si>
    <t>RXN-GLYt_c_m_FWD-rt4150 1370554.956398562000000 0.000000000000000       0.000000000000000</t>
  </si>
  <si>
    <t>RXN-GLYt_c_m_REV-rt4150 27141.277792880010000   0.000000000000000       0.000000000000000</t>
  </si>
  <si>
    <t>RXN-GLYtps_e_FWD-rt0594 27141.277792880010000   0.000000000000000       0.000000000000000</t>
  </si>
  <si>
    <t>RXN-GLYtps_e_REV-rt0594 2768214.090909470300000 0.000000000000000       0.000000000000000</t>
  </si>
  <si>
    <t>RXN-GLYtps_e_FWD-rt4390 27141.277792880010000   0.000000000000000       0.000000000000000</t>
  </si>
  <si>
    <t>RXN-GLYtps_e_REV-rt4390 2768214.090909470300000 0.000000000000000       0.000000000000000</t>
  </si>
  <si>
    <t>RXN-GLYtps_e_FWD-rt5861 27141.277792880010000   0.000000000000000       0.000000000000000</t>
  </si>
  <si>
    <t>RXN-GLYtps_e_REV-rt5861 27141.277792880010000   0.000000000000000       0.000000000000000</t>
  </si>
  <si>
    <t>RXN-GLYTRS_c_FWD-rt7136 9.053820462620996       18.051355286634898      0.000000000000000</t>
  </si>
  <si>
    <t>RXN-GMAND_c_FWD-rt2621  27141.277792880010000   0.000000000000000       0.000000000000000</t>
  </si>
  <si>
    <t>RXN-GMAND_c_FWD-rt3255  27141.277792880010000   0.000000000000000       0.000000000000000</t>
  </si>
  <si>
    <t>RXN-GMPS2_c_FWD-rt7388  3185.850864139369600    10.637152626701380      0.000000000000000</t>
  </si>
  <si>
    <t>RXN-GND_c_FWD-rt2224    159216.895773897500000  0.000000000000000       0.000000000000000</t>
  </si>
  <si>
    <t>RXN-GND_c_FWD-rt6799    159216.895773897500000  0.000000000000000       0.000000000000000</t>
  </si>
  <si>
    <t>RXN-GNK_c_FWD-rt8291    27141.277792880010000   0.000000000000000       0.000000000000000</t>
  </si>
  <si>
    <t>RXN-GPIA1_c_FWD-GPIA1CPLX1      27141.277792880010000   2.534127757640731       0.000000000000000</t>
  </si>
  <si>
    <t>RXN-GPIA1_c_FWD-GPIA1CPLX2      27141.277792880010000   0.000000000000000       0.000000000000000</t>
  </si>
  <si>
    <t>RXN-GPIA10a_r_FWD-rt0563        32769.425302760064000   0.000000000000000       0.000000000000000</t>
  </si>
  <si>
    <t>RXN-GPIA10a_r_FWD-rt5724        27141.277792880010000   0.000000000000000       0.000000000000000</t>
  </si>
  <si>
    <t>RXN-GPIA2_c_FWD-rt1519  29381.195284278020000   0.000000000000000       0.000000000000000</t>
  </si>
  <si>
    <t>RXN-GPIA3_c_r_FWD-rt3333        27141.277792880010000   0.000000000000000       0.000000000000000</t>
  </si>
  <si>
    <t>RXN-GPIA4_r_FWD-rt3077  27141.277792880010000   0.000000000000000       0.000000000000000</t>
  </si>
  <si>
    <t>RXN-GPIA5_r_FWD-GPI14   27141.277792880010000   0.000000000000000       0.000000000000000</t>
  </si>
  <si>
    <t>RXN-GPIA5_r_FWD-MCD4GPI14       27141.277792880010000   0.000000000000000       0.000000000000000</t>
  </si>
  <si>
    <t>RXN-GPIA6_r_FWD-rt3077  27141.277792880010000   0.000000000000000       0.000000000000000</t>
  </si>
  <si>
    <t>RXN-GPIA7_r_FWD-rt4593  27141.277792880010000   0.000000000000000       0.000000000000000</t>
  </si>
  <si>
    <t>RXN-GPIA8a_r_FWD-rt0237 27141.277792880010000   0.000000000000000       0.000000000000000</t>
  </si>
  <si>
    <t>RXN-GPIA8b_r_FWD-rt0563 27141.277792880010000   0.000000000000000       0.000000000000000</t>
  </si>
  <si>
    <t>RXN-GPIA8b_r_FWD-rt4069 27141.277792880010000   0.000000000000000       0.000000000000000</t>
  </si>
  <si>
    <t>RXN-GPIA9a_r_FWD-rt4069 79945.677308559450000   0.000000000000000       0.000000000000000</t>
  </si>
  <si>
    <t>RXN-GRTT_c_FWD-rt4576   41850.469214958640000   0.000000000000000       0.000000000000000</t>
  </si>
  <si>
    <t>RXN-GSNK_c_FWD-UNKNOWN  27141.277792880010000   0.000000000000000       0.000000000000000</t>
  </si>
  <si>
    <t>RXN-GSNt_c_e_FWD-SPONT  27141.277792880010000   0.000000000000000       0.000000000000000</t>
  </si>
  <si>
    <t>RXN-GSNt_c_m_FWD-SPONT  27141.277792880010000   0.000000000000000       0.000000000000000</t>
  </si>
  <si>
    <t>RXN-GTHO_c_FWD-GLR1GRX1 27141.277792880010000   0.000000000000000       0.000000000000000</t>
  </si>
  <si>
    <t>RXN-GTHO_c_FWD-GLR1GRX2 27141.277792880010000   0.000000000000000       0.000000000000000</t>
  </si>
  <si>
    <t>RXN-GTHO_c_FWD-GLR1GRX3 27141.277792880010000   0.000000000000000       0.000000000000000</t>
  </si>
  <si>
    <t>RXN-GTHO_m_FWD-GLR1GRX5 27141.277792880010000   0.000000000000000       0.000000000000000</t>
  </si>
  <si>
    <t>RXN-GTHOXt_c_FWD-UNKNOWN        27141.277792880010000   0.000000000000000       0.000000000000000</t>
  </si>
  <si>
    <t>RXN-GTHP_c_FWD-rt0211   27141.277792880010000   0.000000000000000       0.000000000000000</t>
  </si>
  <si>
    <t>RXN-GTHP_c_REV-rt0211   27141.277792880010000   0.000000000000000       0.000000000000000</t>
  </si>
  <si>
    <t>RXN-GTHP_c_FWD-rt2565   27141.277792880010000   0.000000000000000       0.000000000000000</t>
  </si>
  <si>
    <t>RXN-GTHP_c_REV-rt2565   27141.277792880010000   0.000000000000000       0.000000000000000</t>
  </si>
  <si>
    <t>RXN-GTHP_c_FWD-rt8181   27141.277792880010000   0.000000000000000       0.000000000000000</t>
  </si>
  <si>
    <t>RXN-GTHP_c_REV-rt8181   27141.277792880010000   0.000000000000000       0.000000000000000</t>
  </si>
  <si>
    <t>RXN-GTHP_m_FWD-rt0422_m 27141.277792880010000   0.000000000000000       0.000000000000000</t>
  </si>
  <si>
    <t>RXN-GTHP_m_REV-rt0422_m 27141.277792880010000   0.000000000000000       0.000000000000000</t>
  </si>
  <si>
    <t>RXN-GTHP_m_FWD-rt0882   27141.277792880010000   0.000000000000000       0.000000000000000</t>
  </si>
  <si>
    <t>RXN-GTHP_m_REV-rt0882   27141.277792880010000   0.000000000000000       0.000000000000000</t>
  </si>
  <si>
    <t>RXN-GTHRDt_c_e_FWD-rt5171       27141.277792880010000   0.000000000000000       0.000000000000000</t>
  </si>
  <si>
    <t>RXN-GTHRDt_c_v_FWD-rt4896       27141.277792880010000   0.000000000000000       0.000000000000000</t>
  </si>
  <si>
    <t>RXN-GTHRDt_c_v_REV-rt4896       23700243.358290322000000        0.000000000000000       0.000000000000000</t>
  </si>
  <si>
    <t>RXN-GTHRDtabc_v_FWD-rt4896      23700243.358290322000000        0.000000000000000       0.000000000000000</t>
  </si>
  <si>
    <t>RXN-GTHS_c_FWD-rt1561   27141.277792880010000   0.000000000000000       0.000000000000000</t>
  </si>
  <si>
    <t>RXN-GTMLT_c_FWD-rt1470  27141.277792880010000   0.000000000000000       0.000000000000000</t>
  </si>
  <si>
    <t>RXN-GTPCI_c_FWD-rt1964  27141.277792880010000   0.000000000000000       0.000000000000000</t>
  </si>
  <si>
    <t>RXN-GTPCII2_c_FWD-rt4183        240.748122930601400     0.030877433691515       0.000000000000000</t>
  </si>
  <si>
    <t>RXN-GTPDPDP_c_FWD-rt1567        27141.277792880010000   0.000000000000000       0.000000000000000</t>
  </si>
  <si>
    <t>RXN-GTPDPDP_c_FWD-rt6258        27141.277792880010000   0.000000000000000       0.000000000000000</t>
  </si>
  <si>
    <t>RXN-GTPGDPtp_m_FWD-rt5389       27141.277792880010000   0.000000000000000       0.000000000000000</t>
  </si>
  <si>
    <t>RXN-GUAD_1_c_FWD-rt0682 27141.277792880010000   0.000000000000000       0.000000000000000</t>
  </si>
  <si>
    <t>RXN-GUAD_1_c_FWD-rt1340 27141.277792880010000   0.000000000000000       0.000000000000000</t>
  </si>
  <si>
    <t>RXN-GUAD_1_c_FWD-rt3492 27141.277792880010000   0.000000000000000       0.000000000000000</t>
  </si>
  <si>
    <t>RXN-GUAPRT_c_FWD-rt4077 27141.277792880010000   0.000000000000000       0.000000000000000</t>
  </si>
  <si>
    <t>RXN-GUAPRT_c_FWD-rt7825 27141.277792880010000   0.000000000000000       0.000000000000000</t>
  </si>
  <si>
    <t>RXN-GUAt_c_m_FWD-SPONT  27141.277792880010000   0.000000000000000       0.000000000000000</t>
  </si>
  <si>
    <t>RXN-GUAt_c_m_REV-SPONT  27141.277792880010000   0.000000000000000       0.000000000000000</t>
  </si>
  <si>
    <t>RXN-GUAtps_e_FWD-rt6190 27141.277792880010000   0.000000000000000       0.000000000000000</t>
  </si>
  <si>
    <t>RXN-GUAtps_e_REV-rt6190 27141.277792880010000   0.000000000000000       0.000000000000000</t>
  </si>
  <si>
    <t>RXN-H2O2t_c_n_FWD-SPONT 27141.277792880010000   0.000000000000000       0.000000000000000</t>
  </si>
  <si>
    <t>RXN-H2O2t_c_n_REV-SPONT 27141.277792880010000   0.000000000000000       0.000000000000000</t>
  </si>
  <si>
    <t>RXN-H2Ot_c_e_FWD-rt0646 27141.277792880010000   0.000000000000000       0.000000000000000</t>
  </si>
  <si>
    <t>RXN-H2Ot_c_e_REV-rt0646 27141.277792880010000   0.000000000000000       0.000000000000000</t>
  </si>
  <si>
    <t>RXN-H2Ot_c_e_FWD-rt5618 27141.277792880010000   0.000000000000000       0.000000000000000</t>
  </si>
  <si>
    <t>RXN-H2Ot_c_e_REV-rt5618 27141.277792880010000   0.000000000000000       0.000000000000000</t>
  </si>
  <si>
    <t>RXN-H2Ot_c_en_FWD-SPONT 27141.277792880010000   0.000000000000000       0.000000000000000</t>
  </si>
  <si>
    <t>RXN-H2Ot_c_en_REV-SPONT 27141.277792880010000   0.000000000000000       0.000000000000000</t>
  </si>
  <si>
    <t>RXN-H2Ot_c_g_FWD-SPONT  27141.277792880010000   0.000000000000000       0.000000000000000</t>
  </si>
  <si>
    <t>RXN-H2Ot_c_g_REV-SPONT  27141.277792880010000   0.000000000000000       0.000000000000000</t>
  </si>
  <si>
    <t>RXN-H2Ot_c_gm_FWD-SPONT 27141.277792880010000   0.000000000000000       0.000000000000000</t>
  </si>
  <si>
    <t>RXN-H2Ot_c_gm_REV-SPONT 27141.277792880010000   0.000000000000000       0.000000000000000</t>
  </si>
  <si>
    <t>RXN-H2Ot_c_l_FWD-SPONT  27141.277792880010000   0.000000000000000       0.000000000000000</t>
  </si>
  <si>
    <t>RXN-H2Ot_c_l_REV-SPONT  27141.277792880010000   0.000000000000000       0.000000000000000</t>
  </si>
  <si>
    <t>RXN-H2Ot_c_m_FWD-SPONT  27141.277792880010000   0.000000000000000       0.000000000000000</t>
  </si>
  <si>
    <t>RXN-H2Ot_c_m_REV-SPONT  27141.277792880010000   0.000000000000000       0.000000000000000</t>
  </si>
  <si>
    <t>RXN-H2Ot_c_mm_FWD-SPONT 27141.277792880010000   0.000000000000000       0.000000000000000</t>
  </si>
  <si>
    <t>RXN-H2Ot_c_mm_REV-SPONT 27141.277792880010000   0.000000000000000       0.000000000000000</t>
  </si>
  <si>
    <t>RXN-H2Ot_c_n_FWD-SPONT  27141.277792880010000   0.000000000000000       0.000000000000000</t>
  </si>
  <si>
    <t>RXN-H2Ot_c_n_REV-SPONT  27141.277792880010000   0.000000000000000       0.000000000000000</t>
  </si>
  <si>
    <t>RXN-H2Ot_c_r_FWD-SPONT  27141.277792880010000   0.000000000000000       0.000000000000000</t>
  </si>
  <si>
    <t>RXN-H2Ot_c_r_REV-SPONT  27141.277792880010000   0.000000000000000       0.000000000000000</t>
  </si>
  <si>
    <t>RXN-H2Ot_c_rm_FWD-SPONT 27141.277792880010000   0.000000000000000       0.000000000000000</t>
  </si>
  <si>
    <t>RXN-H2Ot_c_rm_REV-SPONT 27141.277792880010000   0.000000000000000       0.000000000000000</t>
  </si>
  <si>
    <t>RXN-H2Ot_c_v_FWD-SPONT  27141.277792880010000   0.000000000000000       0.000000000000000</t>
  </si>
  <si>
    <t>RXN-H2Ot_c_v_REV-SPONT  27141.277792880010000   0.000000000000000       0.000000000000000</t>
  </si>
  <si>
    <t>RXN-H2Ot_c_vm_FWD-SPONT 27141.277792880010000   0.000000000000000       0.000000000000000</t>
  </si>
  <si>
    <t>RXN-H2Ot_c_vm_REV-SPONT 27141.277792880010000   0.000000000000000       0.000000000000000</t>
  </si>
  <si>
    <t>RXN-H2Ot_c_x_FWD-SPONT  27141.277792880010000   0.000000000000000       0.000000000000000</t>
  </si>
  <si>
    <t>RXN-H2Ot_c_x_REV-SPONT  27141.277792880010000   0.000000000000000       0.000000000000000</t>
  </si>
  <si>
    <t>RXN-HACD100i_m_FWD-rt2835       27141.277792880010000   0.000000000000000       0.000000000000000</t>
  </si>
  <si>
    <t>RXN-HACD100i_x_FWD-rt2994       27141.277792880010000   0.000000000000000       0.000000000000000</t>
  </si>
  <si>
    <t>RXN-HACD100i_x_FWD-rt7916_x     27141.277792880010000   0.000000000000000       0.000000000000000</t>
  </si>
  <si>
    <t>RXN-HACD101ei_x_FWD-rt2994      27141.277792880010000   0.000000000000000       0.000000000000000</t>
  </si>
  <si>
    <t>RXN-HACD101ei_x_FWD-rt7916_x    27141.277792880010000   0.000000000000000       0.000000000000000</t>
  </si>
  <si>
    <t>RXN-HACD120i_m_FWD-rt2835       27141.277792880010000   0.000000000000000       0.000000000000000</t>
  </si>
  <si>
    <t>RXN-HACD120i_x_FWD-rt2994       27141.277792880010000   0.000000000000000       0.000000000000000</t>
  </si>
  <si>
    <t>RXN-HACD120i_x_FWD-rt7916_x     27141.277792880010000   0.000000000000000       0.000000000000000</t>
  </si>
  <si>
    <t>RXN-HACD121ai_m_FWD-rt2835      27141.277792880010000   0.000000000000000       0.000000000000000</t>
  </si>
  <si>
    <t>RXN-HACD121ai_x_FWD-rt2994      27141.277792880010000   0.000000000000000       0.000000000000000</t>
  </si>
  <si>
    <t>RXN-HACD121ai_x_FWD-rt7916_x    27141.277792880010000   0.000000000000000       0.000000000000000</t>
  </si>
  <si>
    <t>RXN-HACD121di_x_FWD-rt2994      27141.277792880010000   0.000000000000000       0.000000000000000</t>
  </si>
  <si>
    <t>RXN-HACD121di_x_FWD-rt7916_x    27141.277792880010000   0.000000000000000       0.000000000000000</t>
  </si>
  <si>
    <t>RXN-HACD122ei_x_FWD-rt2994      27141.277792880010000   0.000000000000000       0.000000000000000</t>
  </si>
  <si>
    <t>RXN-HACD122ei_x_FWD-rt7916_x    27141.277792880010000   0.000000000000000       0.000000000000000</t>
  </si>
  <si>
    <t>RXN-HACD140i_m_FWD-rt2835       27141.277792880010000   0.000000000000000       0.000000000000000</t>
  </si>
  <si>
    <t>RXN-HACD140i_x_FWD-rt2994       27141.277792880010000   0.000000000000000       0.000000000000000</t>
  </si>
  <si>
    <t>RXN-HACD140i_x_FWD-rt7916_x     27141.277792880010000   0.000000000000000       0.000000000000000</t>
  </si>
  <si>
    <t>RXN-HACD141ai_m_FWD-rt2835      27141.277792880010000   0.000000000000000       0.000000000000000</t>
  </si>
  <si>
    <t>RXN-HACD141ai_x_FWD-rt2994      27141.277792880010000   0.000000000000000       0.000000000000000</t>
  </si>
  <si>
    <t>RXN-HACD141ai_x_FWD-rt7916_x    27141.277792880010000   0.000000000000000       0.000000000000000</t>
  </si>
  <si>
    <t>RXN-HACD141bi_m_FWD-rt2835      27141.277792880010000   0.000000000000000       0.000000000000000</t>
  </si>
  <si>
    <t>RXN-HACD141bi_x_FWD-rt2994      27141.277792880010000   0.000000000000000       0.000000000000000</t>
  </si>
  <si>
    <t>RXN-HACD141bi_x_FWD-rt7916_x    27141.277792880010000   0.000000000000000       0.000000000000000</t>
  </si>
  <si>
    <t>RXN-HACD142i_x_FWD-rt2994       27141.277792880010000   0.000000000000000       0.000000000000000</t>
  </si>
  <si>
    <t>RXN-HACD142i_x_FWD-rt7916_x     27141.277792880010000   0.000000000000000       0.000000000000000</t>
  </si>
  <si>
    <t>RXN-HACD143i_x_FWD-rt2994       27141.277792880010000   0.000000000000000       0.000000000000000</t>
  </si>
  <si>
    <t>RXN-HACD143i_x_FWD-rt7916_x     27141.277792880010000   0.000000000000000       0.000000000000000</t>
  </si>
  <si>
    <t>RXN-HACD160i_m_FWD-rt2835       27141.277792880010000   0.000000000000000       0.000000000000000</t>
  </si>
  <si>
    <t>RXN-HACD160i_x_FWD-rt2994       27141.277792880010000   0.000000000000000       0.000000000000000</t>
  </si>
  <si>
    <t>RXN-HACD160i_x_FWD-rt7916_x     27141.277792880010000   0.000000000000000       0.000000000000000</t>
  </si>
  <si>
    <t>RXN-HACD161ai_m_FWD-rt2835      27141.277792880010000   0.000000000000000       0.000000000000000</t>
  </si>
  <si>
    <t>RXN-HACD161ai_x_FWD-rt2994      27141.277792880010000   0.000000000000000       0.000000000000000</t>
  </si>
  <si>
    <t>RXN-HACD161ai_x_FWD-rt7916_x    27141.277792880010000   0.000000000000000       0.000000000000000</t>
  </si>
  <si>
    <t>RXN-HACD161bi_m_FWD-rt2835      27141.277792880010000   0.000000000000000       0.000000000000000</t>
  </si>
  <si>
    <t>RXN-HACD161bi_x_FWD-rt2994      27141.277792880010000   0.000000000000000       0.000000000000000</t>
  </si>
  <si>
    <t>RXN-HACD161bi_x_FWD-rt7916_x    27141.277792880010000   0.000000000000000       0.000000000000000</t>
  </si>
  <si>
    <t>RXN-HACD162i_x_FWD-rt2994       27141.277792880010000   0.000000000000000       0.000000000000000</t>
  </si>
  <si>
    <t>RXN-HACD162i_x_FWD-rt7916_x     27141.277792880010000   0.000000000000000       0.000000000000000</t>
  </si>
  <si>
    <t>RXN-HACD163i_x_FWD-rt2994       27141.277792880010000   0.000000000000000       0.000000000000000</t>
  </si>
  <si>
    <t>RXN-HACD163i_x_FWD-rt7916_x     27141.277792880010000   0.000000000000000       0.000000000000000</t>
  </si>
  <si>
    <t>RXN-HACD180i_m_FWD-rt2835       27141.277792880010000   0.000000000000000       0.000000000000000</t>
  </si>
  <si>
    <t>RXN-HACD180i_x_FWD-rt2994       27141.277792880010000   0.000000000000000       0.000000000000000</t>
  </si>
  <si>
    <t>RXN-HACD180i_x_FWD-rt7916_x     27141.277792880010000   0.000000000000000       0.000000000000000</t>
  </si>
  <si>
    <t>RXN-HACD181ai_m_FWD-rt2835      27141.277792880010000   0.000000000000000       0.000000000000000</t>
  </si>
  <si>
    <t>RXN-HACD181ai_x_FWD-rt2994      27141.277792880010000   0.000000000000000       0.000000000000000</t>
  </si>
  <si>
    <t>RXN-HACD181ai_x_FWD-rt7916_x    27141.277792880010000   0.000000000000000       0.000000000000000</t>
  </si>
  <si>
    <t>RXN-HACD182i_x_FWD-rt2994       27141.277792880010000   0.000000000000000       0.000000000000000</t>
  </si>
  <si>
    <t>RXN-HACD182i_x_FWD-rt7916_x     27141.277792880010000   0.000000000000000       0.000000000000000</t>
  </si>
  <si>
    <t>RXN-HACD183i_x_FWD-rt2994       27141.277792880010000   0.000000000000000       0.000000000000000</t>
  </si>
  <si>
    <t>RXN-HACD183i_x_FWD-rt7916_x     27141.277792880010000   0.000000000000000       0.000000000000000</t>
  </si>
  <si>
    <t>RXN-HACD200i_x_FWD-rt2994       27141.277792880010000   0.000000000000000       0.000000000000000</t>
  </si>
  <si>
    <t>RXN-HACD200i_x_FWD-rt7916_x     27141.277792880010000   0.000000000000000       0.000000000000000</t>
  </si>
  <si>
    <t>RXN-HACD220i_x_FWD-rt2994       27141.277792880010000   0.000000000000000       0.000000000000000</t>
  </si>
  <si>
    <t>RXN-HACD220i_x_FWD-rt7916_x     27141.277792880010000   0.000000000000000       0.000000000000000</t>
  </si>
  <si>
    <t>RXN-HACD240i_x_FWD-rt2994       27141.277792880010000   0.000000000000000       0.000000000000000</t>
  </si>
  <si>
    <t>RXN-HACD240i_x_FWD-rt7916_x     27141.277792880010000   0.000000000000000       0.000000000000000</t>
  </si>
  <si>
    <t>RXN-HACD260i_x_FWD-rt2994       27141.277792880010000   0.000000000000000       0.000000000000000</t>
  </si>
  <si>
    <t>RXN-HACD260i_x_FWD-rt7916_x     27141.277792880010000   0.000000000000000       0.000000000000000</t>
  </si>
  <si>
    <t>RXN-HACD40i_m_FWD-rt2835        27141.277792880010000   0.000000000000000       0.000000000000000</t>
  </si>
  <si>
    <t>RXN-HACD40i_x_FWD-rt2994        27141.277792880010000   0.000000000000000       0.000000000000000</t>
  </si>
  <si>
    <t>RXN-HACD40i_x_FWD-rt7916_x      27141.277792880010000   0.000000000000000       0.000000000000000</t>
  </si>
  <si>
    <t>RXN-HACD40y_c_FWD-rt6812        27141.277792880010000   0.000000000000000       0.000000000000000</t>
  </si>
  <si>
    <t>RXN-HACD40y_c_REV-rt6812        27141.277792880010000   0.000000000000000       0.000000000000000</t>
  </si>
  <si>
    <t>RXN-HACD60i_m_FWD-rt2835        27141.277792880010000   0.000000000000000       0.000000000000000</t>
  </si>
  <si>
    <t>RXN-HACD60i_x_FWD-rt2994        27141.277792880010000   0.000000000000000       0.000000000000000</t>
  </si>
  <si>
    <t>RXN-HACD60i_x_FWD-rt7916_x      27141.277792880010000   0.000000000000000       0.000000000000000</t>
  </si>
  <si>
    <t>RXN-HACD80i_m_FWD-rt2835        27141.277792880010000   0.000000000000000       0.000000000000000</t>
  </si>
  <si>
    <t>RXN-HACD80i_x_FWD-rt2994        27141.277792880010000   0.000000000000000       0.000000000000000</t>
  </si>
  <si>
    <t>RXN-HACD80i_x_FWD-rt7916_x      27141.277792880010000   0.000000000000000       0.000000000000000</t>
  </si>
  <si>
    <t>RXN-HACDm40_c_FWD-rt7916_c      27141.277792880010000   0.000000000000000       0.000000000000000</t>
  </si>
  <si>
    <t>RXN-HACDm40_c_REV-rt7916_c      27141.277792880010000   0.000000000000000       0.000000000000000</t>
  </si>
  <si>
    <t>RXN-HACNH_m_FWD-rt3256  27141.277792880010000   0.000000000000000       0.000000000000000</t>
  </si>
  <si>
    <t>RXN-HACNH_m_REV-rt3256  27141.277792880010000   0.000000000000000       0.000000000000000</t>
  </si>
  <si>
    <t>RXN-HACNH_m_FWD-rt6232  27141.277792880010000   0.000000000000000       0.000000000000000</t>
  </si>
  <si>
    <t>RXN-HACNH_m_REV-rt6232  27141.277792880010000   0.000000000000000       0.000000000000000</t>
  </si>
  <si>
    <t>RXN-HACNH_m_FWD-rt7648  27141.277792880010000   11.596907720244204      0.000000000000000</t>
  </si>
  <si>
    <t>RXN-HACNH_m_REV-rt7648  27141.277792880010000   0.000000000000000       0.000000000000000</t>
  </si>
  <si>
    <t>RXN-HCITR_m_FWD-rt7648  27141.277792880010000   11.596907720244204      0.000000000000000</t>
  </si>
  <si>
    <t>RXN-HCITR_m_REV-rt7648  27141.277792880010000   0.000000000000000       0.000000000000000</t>
  </si>
  <si>
    <t>RXN-HCITS_m_FWD-rt6488_m        4.972373366462784       11.596907720244204      0.000000000000000</t>
  </si>
  <si>
    <t>RXN-HCITS_n_FWD-rt6488_n        27141.277792880010000   0.000000000000000       0.000000000000000</t>
  </si>
  <si>
    <t>RXN-HCO3E_c_FWD-rt4213  333492.694822781500000  0.000000000000000       0.000000000000000</t>
  </si>
  <si>
    <t>RXN-HCO3E_c_REV-rt4213  27141.277792880010000   0.000000000000000       0.000000000000000</t>
  </si>
  <si>
    <t>RXN-HCO3E_e_FWD-UNKNOWN 27141.277792880010000   0.000000000000000       0.000000000000000</t>
  </si>
  <si>
    <t>RXN-HCO3E_e_REV-UNKNOWN 27141.277792880010000   0.000000000000000       0.000000000000000</t>
  </si>
  <si>
    <t>RXN-HCO3E_m_FWD-UNKNOWN 27141.277792880010000   0.000000000000000       0.000000000000000</t>
  </si>
  <si>
    <t>RXN-HCO3E_m_REV-UNKNOWN 27141.277792880010000   0.000000000000000       0.000000000000000</t>
  </si>
  <si>
    <t>RXN-HCO3E_n_FWD-UNKNOWN 27141.277792880010000   0.000000000000000       0.000000000000000</t>
  </si>
  <si>
    <t>RXN-HCO3E_n_REV-UNKNOWN 27141.277792880010000   0.000000000000000       0.000000000000000</t>
  </si>
  <si>
    <t>RXN-HCO3t_c_n_FWD-SPONT 27141.277792880010000   0.000000000000000       0.000000000000000</t>
  </si>
  <si>
    <t>RXN-HCO3t_c_n_REV-SPONT 27141.277792880010000   0.000000000000000       0.000000000000000</t>
  </si>
  <si>
    <t>RXN-HCYSMT_c_FWD-rt7391 27141.277792880010000   0.000000000000000       0.000000000000000</t>
  </si>
  <si>
    <t>RXN-HDCAt_c_e_FWD-rt15442799    27141.277792880010000   0.000000000000000       0.000000000000000</t>
  </si>
  <si>
    <t>RXN-HDCAt_c_e_REV-rt15442799    27141.277792880010000   0.000000000000000       0.000000000000000</t>
  </si>
  <si>
    <t>RXN-HDCAt_c_en_FWD-SPONT        27141.277792880010000   0.000000000000000       0.000000000000000</t>
  </si>
  <si>
    <t>RXN-HDCAt_c_en_REV-SPONT        27141.277792880010000   0.000000000000000       0.000000000000000</t>
  </si>
  <si>
    <t>RXN-HDCAt_c_l_FWD-SPONT 27141.277792880010000   0.000000000000000       0.000000000000000</t>
  </si>
  <si>
    <t>RXN-HDCAt_c_l_REV-SPONT 27141.277792880010000   0.000000000000000       0.000000000000000</t>
  </si>
  <si>
    <t>RXN-HDCAt_c_mm_FWD-SPONT        27141.277792880010000   0.000000000000000       0.000000000000000</t>
  </si>
  <si>
    <t>RXN-HDCAt_c_mm_REV-SPONT        27141.277792880010000   0.000000000000000       0.000000000000000</t>
  </si>
  <si>
    <t>RXN-HDCAt_c_rm_FWD-SPONT        27141.277792880010000   0.000000000000000       0.000000000000000</t>
  </si>
  <si>
    <t>RXN-HDCAt_c_rm_REV-SPONT        27141.277792880010000   0.000000000000000       0.000000000000000</t>
  </si>
  <si>
    <t>RXN-HDCEAt_c_e_FWD-rt15442799   27141.277792880010000   0.000000000000000       0.000000000000000</t>
  </si>
  <si>
    <t>RXN-HDCEAt_c_e_REV-rt15442799   27141.277792880010000   0.000000000000000       0.000000000000000</t>
  </si>
  <si>
    <t>RXN-HDCEAt_c_en_FWD-SPONT       27141.277792880010000   0.000000000000000       0.000000000000000</t>
  </si>
  <si>
    <t>RXN-HDCEAt_c_en_REV-SPONT       27141.277792880010000   0.000000000000000       0.000000000000000</t>
  </si>
  <si>
    <t>RXN-HDCEAt_c_l_FWD-SPONT        27141.277792880010000   0.000000000000000       0.000000000000000</t>
  </si>
  <si>
    <t>RXN-HDCEAt_c_l_REV-SPONT        27141.277792880010000   0.000000000000000       0.000000000000000</t>
  </si>
  <si>
    <t>RXN-HDCEAt_c_rm_FWD-SPONT       27141.277792880010000   0.000000000000000       0.000000000000000</t>
  </si>
  <si>
    <t>RXN-HDCEAt_c_rm_REV-SPONT       27141.277792880010000   0.000000000000000       0.000000000000000</t>
  </si>
  <si>
    <t>RXN-HDCOAt_c_l_FWD-SPONT        27141.277792880010000   0.000000000000000       0.000000000000000</t>
  </si>
  <si>
    <t>RXN-HDCOAt_c_l_REV-SPONT        27141.277792880010000   0.000000000000000       0.000000000000000</t>
  </si>
  <si>
    <t>RXN-HDCOAt_c_mm_FWD-SPONT       27141.277792880010000   0.000000000000000       0.000000000000000</t>
  </si>
  <si>
    <t>RXN-HDCOAt_c_mm_REV-SPONT       27141.277792880010000   0.000000000000000       0.000000000000000</t>
  </si>
  <si>
    <t>RXN-HDCOAt_c_rm_FWD-SPONT       27141.277792880010000   0.000000000000000       0.000000000000000</t>
  </si>
  <si>
    <t>RXN-HDCOAt_c_rm_REV-SPONT       27141.277792880010000   0.000000000000000       0.000000000000000</t>
  </si>
  <si>
    <t>RXN-HEMEAt_c_m_FWD-SPONT        27141.277792880010000   0.000000000000000       0.000000000000000</t>
  </si>
  <si>
    <t>RXN-HEMEAt_c_m_REV-SPONT        27141.277792880010000   0.000000000000000       0.000000000000000</t>
  </si>
  <si>
    <t>RXN-HEMEOS_m_FWD-rt2735 27141.277792880010000   0.014920840291299       0.000000000000000</t>
  </si>
  <si>
    <t>RXN-HETZK_c_FWD-rt7845  27141.277792880010000   0.000000000000000       0.000000000000000</t>
  </si>
  <si>
    <t>RXN-HEX1_c_FWD-rt1896   762230.439878919200000  0.000000000000000       0.000000000000000</t>
  </si>
  <si>
    <t>RXN-HEX1_c_FWD-rt3614   762230.439878919200000  0.000000000000000       0.000000000000000</t>
  </si>
  <si>
    <t>RXN-HEX4_c_FWD-rt3614   27141.277792880010000   0.000000000000000       0.000000000000000</t>
  </si>
  <si>
    <t>RXN-HEX7_c_FWD-rt3614   27141.277792880010000   0.000000000000000       0.000000000000000</t>
  </si>
  <si>
    <t>RXN-HEX7b_c_FWD-rt3614  27141.277792880010000   0.000000000000000       0.000000000000000</t>
  </si>
  <si>
    <t>RXN-HEX7b_c_REV-rt3614  27141.277792880010000   0.000000000000000       0.000000000000000</t>
  </si>
  <si>
    <t>RXN-HGENDO_c_FWD-rt7338 27141.277792880010000   0.000000000000000       0.000000000000000</t>
  </si>
  <si>
    <t>RXN-HIBH_m_FWD-rt6850   27141.277792880010000   0.000000000000000       0.000000000000000</t>
  </si>
  <si>
    <t>RXN-HIBH_m_REV-rt6850   27141.277792880010000   0.000000000000000       0.000000000000000</t>
  </si>
  <si>
    <t>RXN-HIBTD_c_FWD-rt5326  27141.277792880010000   0.000000000000000       0.000000000000000</t>
  </si>
  <si>
    <t>RXN-HIBTD_c_REV-rt5326  27141.277792880010000   0.000000000000000       0.000000000000000</t>
  </si>
  <si>
    <t>RXN-HICITD_m_FWD-rt2060 2.607890510140002       11.596907720244204      0.000000000000000</t>
  </si>
  <si>
    <t>RXN-HISt_c_m_FWD-UNKNOWN        27141.277792880010000   0.000000000000000       0.000000000000000</t>
  </si>
  <si>
    <t>RXN-HISTD_c_FWD-rt3278  19.000428109177214      4.562194598713452       0.000000000000000</t>
  </si>
  <si>
    <t>RXN-HISTP_c_FWD-rt1838  59.152265624589790      4.562194598713452       0.000000000000000</t>
  </si>
  <si>
    <t>RXN-HIStpa_v_FWD-rt0111 27141.277792880010000   0.000000000000000       0.000000000000000</t>
  </si>
  <si>
    <t>RXN-HIStpa_v_FWD-rt1949 27141.277792880010000   0.000000000000000       0.000000000000000</t>
  </si>
  <si>
    <t>RXN-HISTRS_c_FWD-rt0207_c       13.016194329871608      4.562194598713452       0.000000000000000</t>
  </si>
  <si>
    <t>RXN-HISTRS_m_FWD-rt0207_m       27141.277792880010000   0.000000000000000       0.000000000000000</t>
  </si>
  <si>
    <t>RXN-HKYNH_c_FWD-rt0357  27141.277792880010000   0.000000000000000       0.000000000000000</t>
  </si>
  <si>
    <t>RXN-HLYSMT_m_FWD-rt1397 27141.277792880010000   0.000000000000000       0.000000000000000</t>
  </si>
  <si>
    <t>RXN-HLYSMT_m_FWD-rt1965 27141.277792880010000   0.000000000000000       0.000000000000000</t>
  </si>
  <si>
    <t>RXN-HLYSMT_m_FWD-rt2181 27141.277792880010000   0.000000000000000       0.000000000000000</t>
  </si>
  <si>
    <t>RXN-HLYSMT_m_FWD-rt2220 27141.277792880010000   0.000000000000000       0.000000000000000</t>
  </si>
  <si>
    <t>RXN-HLYSMT_m_FWD-rt4178 27141.277792880010000   0.000000000000000       0.000000000000000</t>
  </si>
  <si>
    <t>RXN-HLYSMT_m_FWD-rt6162 27141.277792880010000   0.000000000000000       0.000000000000000</t>
  </si>
  <si>
    <t>RXN-HLYSMT_m_FWD-rt6500 27141.277792880010000   0.000000000000000       0.000000000000000</t>
  </si>
  <si>
    <t>RXN-HMGCOAR_c_FWD-rt1206        944154.300920657300000  0.000000000000000       0.000000000000000</t>
  </si>
  <si>
    <t>RXN-HMGCOAS_c_FWD-rt3754_c      69105.682100296660000   0.000000000000000       0.000000000000000</t>
  </si>
  <si>
    <t>RXN-HMGCOAS_m_FWD-rt3754_m      27141.277792880010000   0.000000000000000       0.000000000000000</t>
  </si>
  <si>
    <t>RXN-HMGCOAt_c_m_FWD-SPONT       27141.277792880010000   0.000000000000000       0.000000000000000</t>
  </si>
  <si>
    <t>RXN-HMGCOAt_c_m_REV-SPONT       27141.277792880010000   0.000000000000000       0.000000000000000</t>
  </si>
  <si>
    <t>RXN-HMPK1_c_FWD-rt4410  27141.277792880010000   0.000000000000000       0.000000000000000</t>
  </si>
  <si>
    <t>RXN-HOMOX_m_FWD-COX15ARH1YAH1   79.743712526326950      0.014920840291299       0.000000000000000</t>
  </si>
  <si>
    <t>RXN-HOMt_c_e_FWD-SPONT  27141.277792880010000   0.000000000000000       0.000000000000000</t>
  </si>
  <si>
    <t>RXN-HOMt_c_e_REV-SPONT  27141.277792880010000   0.000000000000000       0.000000000000000</t>
  </si>
  <si>
    <t>RXN-HPPK2_m_FWD-rt6009  27141.277792880010000   0.000000000000000       0.000000000000000</t>
  </si>
  <si>
    <t>RXN-HPRORy_c_FWD-rt5064 27141.277792880010000   0.000000000000000       0.000000000000000</t>
  </si>
  <si>
    <t>RXN-HQLOR_c_FWD-rt3938  27141.277792880010000   0.000000000000000       0.000000000000000</t>
  </si>
  <si>
    <t>RXN-HSDx_c_FWD-rt3712   27141.277792880010000   0.000000000000000       0.000000000000000</t>
  </si>
  <si>
    <t>RXN-HSDx_c_FWD-rt8370   27141.277792880010000   0.000000000000000       0.000000000000000</t>
  </si>
  <si>
    <t>RXN-HSDy_c_FWD-rt3712   76.327834220260060      0.000000000000000       0.000000000000000</t>
  </si>
  <si>
    <t>RXN-HSDy_c_FWD-rt8370   27141.277792880010000   0.000000000000000       0.000000000000000</t>
  </si>
  <si>
    <t>RXN-HSERTA_c_FWD-rt4145 49.476508322356930      12.749100124950367      0.000000000000000</t>
  </si>
  <si>
    <t>RXN-HSK_c_FWD-rt0283    55.292656582874756      12.532800737833158      0.000000000000000</t>
  </si>
  <si>
    <t>RXN-HSTPT_c_FWD-rt4862  4.746459002009826       4.562194598713452       0.000000000000000</t>
  </si>
  <si>
    <t>RXN-Ht_c_e_FWD-SPONT    27141.277792880010000   0.000000000000000       0.000000000000000</t>
  </si>
  <si>
    <t>RXN-Ht_c_en_FWD-SPONT   27141.277792880010000   0.000000000000000       0.000000000000000</t>
  </si>
  <si>
    <t>RXN-Ht_c_en_REV-SPONT   27141.277792880010000   0.000000000000000       0.000000000000000</t>
  </si>
  <si>
    <t>RXN-Ht_c_g_FWD-SPONT    27141.277792880010000   0.000000000000000       0.000000000000000</t>
  </si>
  <si>
    <t>RXN-Ht_c_g_REV-SPONT    27141.277792880010000   0.000000000000000       0.000000000000000</t>
  </si>
  <si>
    <t>RXN-Ht_c_gm_FWD-SPONT   27141.277792880010000   0.000000000000000       0.000000000000000</t>
  </si>
  <si>
    <t>RXN-Ht_c_gm_REV-SPONT   27141.277792880010000   0.000000000000000       0.000000000000000</t>
  </si>
  <si>
    <t>RXN-Ht_c_l_FWD-SPONT    27141.277792880010000   0.000000000000000       0.000000000000000</t>
  </si>
  <si>
    <t>RXN-Ht_c_l_REV-SPONT    27141.277792880010000   0.000000000000000       0.000000000000000</t>
  </si>
  <si>
    <t>RXN-Ht_c_m_FWD-SPONT    27141.277792880010000   0.000000000000000       0.000000000000000</t>
  </si>
  <si>
    <t>RXN-Ht_c_n_FWD-SPONT    27141.277792880010000   0.000000000000000       0.000000000000000</t>
  </si>
  <si>
    <t>RXN-Ht_c_n_REV-SPONT    27141.277792880010000   0.000000000000000       0.000000000000000</t>
  </si>
  <si>
    <t>RXN-Ht_c_r_FWD-SPONT    27141.277792880010000   0.000000000000000       0.000000000000000</t>
  </si>
  <si>
    <t>RXN-Ht_c_r_REV-SPONT    27141.277792880010000   0.000000000000000       0.000000000000000</t>
  </si>
  <si>
    <t>RXN-Ht_c_rm_FWD-SPONT   27141.277792880010000   0.000000000000000       0.000000000000000</t>
  </si>
  <si>
    <t>RXN-Ht_c_rm_REV-SPONT   27141.277792880010000   0.000000000000000       0.000000000000000</t>
  </si>
  <si>
    <t>RXN-Ht_c_v_FWD-SPONT    27141.277792880010000   0.000000000000000       0.000000000000000</t>
  </si>
  <si>
    <t>RXN-Ht_c_v_REV-SPONT    27141.277792880010000   0.000000000000000       0.000000000000000</t>
  </si>
  <si>
    <t>RXN-Ht_c_vm_FWD-SPONT   27141.277792880010000   0.000000000000000       0.000000000000000</t>
  </si>
  <si>
    <t>RXN-Ht_c_vm_REV-SPONT   27141.277792880010000   0.000000000000000       0.000000000000000</t>
  </si>
  <si>
    <t>RXN-Ht_c_x_FWD-SPONT    27141.277792880010000   0.000000000000000       0.000000000000000</t>
  </si>
  <si>
    <t>RXN-Ht_c_x_REV-SPONT    27141.277792880010000   0.000000000000000       0.000000000000000</t>
  </si>
  <si>
    <t>RXN-Ht_m_mm_FWD-SPONT   27141.277792880010000   0.000000000000000       0.000000000000000</t>
  </si>
  <si>
    <t>RXN-Ht_m_mm_REV-SPONT   27141.277792880010000   0.000000000000000       0.000000000000000</t>
  </si>
  <si>
    <t>RXN-HXAND_c_FWD-rt7594  384704.413798720870000  0.000000000000000       0.000000000000000</t>
  </si>
  <si>
    <t>RXN-HXAND_c_REV-rt7594  27141.277792880010000   0.000000000000000       0.000000000000000</t>
  </si>
  <si>
    <t>RXN-HXANt_c_e_FWD-SPONT 27141.277792880010000   0.000000000000000       0.000000000000000</t>
  </si>
  <si>
    <t>RXN-HXANt_c_e_REV-SPONT 27141.277792880010000   0.000000000000000       0.000000000000000</t>
  </si>
  <si>
    <t>RXN-HXAt_c_e_FWD-UNKNOWN        27141.277792880010000   0.000000000000000       0.000000000000000</t>
  </si>
  <si>
    <t>RXN-HXAt_c_e_REV-UNKNOWN        27141.277792880010000   0.000000000000000       0.000000000000000</t>
  </si>
  <si>
    <t>RXN-HXAt_c_x_FWD-SPONT  27141.277792880010000   0.000000000000000       0.000000000000000</t>
  </si>
  <si>
    <t>RXN-HXAt_c_x_REV-SPONT  27141.277792880010000   0.000000000000000       0.000000000000000</t>
  </si>
  <si>
    <t>RXN-HXCAt_c_e_FWD-UNKNOWN       27141.277792880010000   0.000000000000000       0.000000000000000</t>
  </si>
  <si>
    <t>RXN-HXCAt_c_e_REV-UNKNOWN       27141.277792880010000   0.000000000000000       0.000000000000000</t>
  </si>
  <si>
    <t>RXN-HXCAt_c_rm_FWD-UNKNOWN      27141.277792880010000   0.000000000000000       0.000000000000000</t>
  </si>
  <si>
    <t>RXN-HXCAt_c_rm_REV-UNKNOWN      27141.277792880010000   0.000000000000000       0.000000000000000</t>
  </si>
  <si>
    <t>RXN-HXCAt_en_rm_FWD-SPONT       27141.277792880010000   0.000000000000000       0.000000000000000</t>
  </si>
  <si>
    <t>RXN-HXCAt_en_rm_REV-SPONT       27141.277792880010000   0.000000000000000       0.000000000000000</t>
  </si>
  <si>
    <t>RXN-HXCAt_l_rm_FWD-SPONT        27141.277792880010000   0.000000000000000       0.000000000000000</t>
  </si>
  <si>
    <t>RXN-HXCAt_l_rm_REV-SPONT        27141.277792880010000   0.000000000000000       0.000000000000000</t>
  </si>
  <si>
    <t>RXN-HXCAt_r_rm_FWD-SPONT        27141.277792880010000   0.000000000000000       0.000000000000000</t>
  </si>
  <si>
    <t>RXN-HXCAt_r_rm_REV-SPONT        27141.277792880010000   0.000000000000000       0.000000000000000</t>
  </si>
  <si>
    <t>RXN-HXCCOAt_c_en_FWD-SPONT      27141.277792880010000   0.000000000000000       0.000000000000000</t>
  </si>
  <si>
    <t>RXN-HXCCOAt_c_en_REV-SPONT      27141.277792880010000   0.000000000000000       0.000000000000000</t>
  </si>
  <si>
    <t>RXN-HXCCOAt_c_l_FWD-SPONT       27141.277792880010000   0.000000000000000       0.000000000000000</t>
  </si>
  <si>
    <t>RXN-HXCCOAt_c_l_REV-SPONT       27141.277792880010000   0.000000000000000       0.000000000000000</t>
  </si>
  <si>
    <t>RXN-HXCCOAt_c_r_FWD-SPONT       27141.277792880010000   0.000000000000000       0.000000000000000</t>
  </si>
  <si>
    <t>RXN-HXCCOAt_c_r_REV-SPONT       27141.277792880010000   0.000000000000000       0.000000000000000</t>
  </si>
  <si>
    <t>RXN-HXCCOAt_c_rm_FWD-SPONT      27141.277792880010000   0.000000000000000       0.000000000000000</t>
  </si>
  <si>
    <t>RXN-HXCCOAt_c_rm_REV-SPONT      27141.277792880010000   0.000000000000000       0.000000000000000</t>
  </si>
  <si>
    <t>RXN-HYPOE_c_FWD-UNKNOWN 27141.277792880010000   0.000000000000000       0.000000000000000</t>
  </si>
  <si>
    <t>RXN-IAMACt_c_e_FWD-SPONT        27141.277792880010000   0.000000000000000       0.000000000000000</t>
  </si>
  <si>
    <t>RXN-IAMOHt_c_e_FWD-SPONT        27141.277792880010000   0.000000000000000       0.000000000000000</t>
  </si>
  <si>
    <t>RXN-IAMOHt_c_e_REV-SPONT        27141.277792880010000   0.000000000000000       0.000000000000000</t>
  </si>
  <si>
    <t>RXN-IAMOHt_c_m_FWD-SPONT        27141.277792880010000   0.000000000000000       0.000000000000000</t>
  </si>
  <si>
    <t>RXN-IAMOHt_c_m_REV-SPONT        27141.277792880010000   0.000000000000000       0.000000000000000</t>
  </si>
  <si>
    <t>RXN-IBTALDt_c_e_FWD-SPONT       27141.277792880010000   0.000000000000000       0.000000000000000</t>
  </si>
  <si>
    <t>RXN-IBTALDt_c_e_REV-SPONT       27141.277792880010000   0.000000000000000       0.000000000000000</t>
  </si>
  <si>
    <t>RXN-IBTALDt_c_m_FWD-SPONT       27141.277792880010000   0.000000000000000       0.000000000000000</t>
  </si>
  <si>
    <t>RXN-IBTALDt_c_m_REV-SPONT       27141.277792880010000   0.000000000000000       0.000000000000000</t>
  </si>
  <si>
    <t>RXN-IBUTACt_c_e_FWD-SPONT       27141.277792880010000   0.000000000000000       0.000000000000000</t>
  </si>
  <si>
    <t>RXN-IBUTOHt_c_e_FWD-SPONT       27141.277792880010000   0.000000000000000       0.000000000000000</t>
  </si>
  <si>
    <t>RXN-IBUTOHt_c_e_REV-SPONT       27141.277792880010000   0.000000000000000       0.000000000000000</t>
  </si>
  <si>
    <t>RXN-IBUTOHt_c_m_FWD-SPONT       27141.277792880010000   0.000000000000000       0.000000000000000</t>
  </si>
  <si>
    <t>RXN-IBUTOHt_c_m_REV-SPONT       27141.277792880010000   0.000000000000000       0.000000000000000</t>
  </si>
  <si>
    <t>RXN-ICDHx_m_FWD-IDH12   874289.451294113000000  0.000000000000000       0.000000000000000</t>
  </si>
  <si>
    <t>RXN-ICDHyi_m_FWD-rt2761 27141.277792880010000   49.060877877643120      0.000000000000000</t>
  </si>
  <si>
    <t>RXN-ICL_1_c_FWD-rt5654_c        27141.277792880010000   0.000000000000000       0.000000000000000</t>
  </si>
  <si>
    <t>RXN-ICOSCOAt_c_en_FWD-SPONT     27141.277792880010000   0.000000000000000       0.000000000000000</t>
  </si>
  <si>
    <t>RXN-ICOSCOAt_c_en_REV-SPONT     27141.277792880010000   0.000000000000000       0.000000000000000</t>
  </si>
  <si>
    <t>RXN-ICOSCOAt_c_rm_FWD-SPONT     27141.277792880010000   0.000000000000000       0.000000000000000</t>
  </si>
  <si>
    <t>RXN-ICOSCOAt_c_rm_REV-SPONT     27141.277792880010000   0.000000000000000       0.000000000000000</t>
  </si>
  <si>
    <t>RXN-ID3ACALDt_c_e_FWD-SPONT     27141.277792880010000   0.000000000000000       0.000000000000000</t>
  </si>
  <si>
    <t>RXN-ID3ACALDt_c_e_REV-SPONT     27141.277792880010000   0.000000000000000       0.000000000000000</t>
  </si>
  <si>
    <t>RXN-ID3ACALDt_c_m_FWD-SPONT     27141.277792880010000   0.000000000000000       0.000000000000000</t>
  </si>
  <si>
    <t>RXN-ID3ACALDt_c_m_REV-SPONT     27141.277792880010000   0.000000000000000       0.000000000000000</t>
  </si>
  <si>
    <t>RXN-IG3PS_c_FWD-rt0716  4.195221146610030       4.562194598713452       0.000000000000000</t>
  </si>
  <si>
    <t>RXN-IGPDH_c_FWD-rt0339  13.047958243263583      4.562194598713452       0.000000000000000</t>
  </si>
  <si>
    <t>RXN-IGPS_c_FWD-rt8196   64.720488743004130      2.315259073601748       0.000000000000000</t>
  </si>
  <si>
    <t>RXN-ILEt_c_m_FWD-SPONT  27141.277792880010000   0.000000000000000       0.000000000000000</t>
  </si>
  <si>
    <t>RXN-ILEt_c_v_FWD-rt6501 27141.277792880010000   0.000000000000000       0.000000000000000</t>
  </si>
  <si>
    <t>RXN-ILETA_c_FWD-rt5646  27141.277792880010000   0.000000000000000       0.000000000000000</t>
  </si>
  <si>
    <t>RXN-ILETA_c_REV-rt5646  27141.277792880010000   0.000000000000000       0.000000000000000</t>
  </si>
  <si>
    <t>RXN-ILETA_c_FWD-rt6485  27141.277792880010000   0.000000000000000       0.000000000000000</t>
  </si>
  <si>
    <t>RXN-ILETA_c_REV-rt6485  27141.277792880010000   0.000000000000000       0.000000000000000</t>
  </si>
  <si>
    <t>RXN-ILETA_m_FWD-rt6242_m        27141.277792880010000   0.000000000000000       0.000000000000000</t>
  </si>
  <si>
    <t>RXN-ILETA_m_REV-rt6242_m        61.072231006942300      9.189435294974890       0.000000000000000</t>
  </si>
  <si>
    <t>RXN-ILEtpa_v_FWD-rt7819 27141.277792880010000   0.000000000000000       0.000000000000000</t>
  </si>
  <si>
    <t>RXN-ILEtps_v_FWD-rt4375 27141.277792880010000   0.000000000000000       0.000000000000000</t>
  </si>
  <si>
    <t>RXN-ILETRS_c_FWD-rt5078 8.145135501673629       9.189435294974890       0.000000000000000</t>
  </si>
  <si>
    <t>RXN-ILETRS_m_FWD-rt7188 27141.277792880010000   0.000000000000000       0.000000000000000</t>
  </si>
  <si>
    <t>RXN-IMPC_c_FWD-rt4053   8533.258980610177000    23.359978624120470      0.000000000000000</t>
  </si>
  <si>
    <t>RXN-IMPC_c_REV-rt4053   27141.277792880010000   0.000000000000000       0.000000000000000</t>
  </si>
  <si>
    <t>RXN-IMPD_c_FWD-rt0027   13490.794942382296000   10.637152626701380      0.000000000000000</t>
  </si>
  <si>
    <t>RXN-IND3ACt_c_m_FWD-SPONT       27141.277792880010000   0.000000000000000       0.000000000000000</t>
  </si>
  <si>
    <t>RXN-IND3ACt_c_m_REV-SPONT       27141.277792880010000   0.000000000000000       0.000000000000000</t>
  </si>
  <si>
    <t>RXN-IND3ETHt_c_e_FWD-SPONT      27141.277792880010000   0.000000000000000       0.000000000000000</t>
  </si>
  <si>
    <t>RXN-IND3ETHt_c_e_REV-SPONT      27141.277792880010000   0.000000000000000       0.000000000000000</t>
  </si>
  <si>
    <t>RXN-IND3ETHt_c_m_FWD-SPONT      27141.277792880010000   0.000000000000000       0.000000000000000</t>
  </si>
  <si>
    <t>RXN-IND3ETHt_c_m_REV-SPONT      27141.277792880010000   0.000000000000000       0.000000000000000</t>
  </si>
  <si>
    <t>RXN-INDPYRD_c_FWD-rt7423        27141.277792880010000   0.000000000000000       0.000000000000000</t>
  </si>
  <si>
    <t>RXN-INO3GALT_c_FWD-rt5713       27141.277792880010000   0.000000000000000       0.000000000000000</t>
  </si>
  <si>
    <t>RXN-INO3GALT_c_REV-rt5713       27141.277792880010000   0.000000000000000       0.000000000000000</t>
  </si>
  <si>
    <t>RXN-INO3GALT_c_FWD-rt5966       27141.277792880010000   0.000000000000000       0.000000000000000</t>
  </si>
  <si>
    <t>RXN-INO3GALT_c_REV-rt5966       27141.277792880010000   0.000000000000000       0.000000000000000</t>
  </si>
  <si>
    <t>RXN-INOSHP3H_v_FWD-rt2517_v     27141.277792880010000   0.000000000000000       0.000000000000000</t>
  </si>
  <si>
    <t>RXN-INOSHPt_c_n_FWD-SPONT       27141.277792880010000   0.000000000000000       0.000000000000000</t>
  </si>
  <si>
    <t>RXN-INOSHPt_c_n_REV-SPONT       27141.277792880010000   0.000000000000000       0.000000000000000</t>
  </si>
  <si>
    <t>RXN-INOSTt_c_rm_FWD-SPONT       27141.277792880010000   0.000000000000000       0.000000000000000</t>
  </si>
  <si>
    <t>RXN-INOSTt_c_rm_REV-SPONT       27141.277792880010000   0.000000000000000       0.000000000000000</t>
  </si>
  <si>
    <t>RXN-INOSTtps_e_FWD-rt0734       27141.277792880010000   0.000000000000000       0.000000000000000</t>
  </si>
  <si>
    <t>RXN-INOSTtps_e_FWD-rt4674       27141.277792880010000   0.000000000000000       0.000000000000000</t>
  </si>
  <si>
    <t>RXN-INSK_c_FWD-UNKNOWN  27141.277792880010000   0.000000000000000       0.000000000000000</t>
  </si>
  <si>
    <t>RXN-INSt_c_e_FWD-SPONT  27141.277792880010000   0.000000000000000       0.000000000000000</t>
  </si>
  <si>
    <t>RXN-IPCS_g_FWD-rt4559   14527.286914001927000   0.000000000000000       0.000000000000000</t>
  </si>
  <si>
    <t>RXN-IPCt_g_r_FWD-SPONT  27141.277792880010000   0.000000000000000       0.000000000000000</t>
  </si>
  <si>
    <t>RXN-IPCt_g_r_REV-SPONT  27141.277792880010000   0.000000000000000       0.000000000000000</t>
  </si>
  <si>
    <t>RXN-IPDDI_c_FWD-rt7835  36196.069893086640000   0.000000000000000       0.000000000000000</t>
  </si>
  <si>
    <t>RXN-IPDDI_c_REV-rt7835  27141.277792880010000   0.000000000000000       0.000000000000000</t>
  </si>
  <si>
    <t>RXN-IPDPt_c_l_FWD-UNKNOWN       27141.277792880010000   0.000000000000000       0.000000000000000</t>
  </si>
  <si>
    <t>RXN-IPDPt_c_l_REV-UNKNOWN       27141.277792880010000   0.000000000000000       0.000000000000000</t>
  </si>
  <si>
    <t>RXN-IPDPt_c_m_FWD-SPONT 27141.277792880010000   0.000000000000000       0.000000000000000</t>
  </si>
  <si>
    <t>RXN-IPDPt_c_m_REV-SPONT 27141.277792880010000   0.000000000000000       0.000000000000000</t>
  </si>
  <si>
    <t>RXN-IPK2_n_FWD-rt4892   27141.277792880010000   0.000000000000000       0.000000000000000</t>
  </si>
  <si>
    <t>RXN-IPK3_n_FWD-rt4892   27141.277792880010000   0.000000000000000       0.000000000000000</t>
  </si>
  <si>
    <t>RXN-IPK4_n_FWD-rt4892   27141.277792880010000   0.000000000000000       0.000000000000000</t>
  </si>
  <si>
    <t>RXN-IPK5_n_FWD-rt4892   27141.277792880010000   0.000000000000000       0.000000000000000</t>
  </si>
  <si>
    <t>RXN-IPMD_c_FWD-rt5526   8.073274904070697       19.164078613892805      0.000000000000000</t>
  </si>
  <si>
    <t>RXN-IPPMIa_c_FWD-rt6546 27141.277792880010000   0.000000000000000       0.000000000000000</t>
  </si>
  <si>
    <t>RXN-IPPMIa_c_REV-rt6546 19.220887341727174      19.164078613892805      0.000000000000000</t>
  </si>
  <si>
    <t>RXN-IPPMIb_c_FWD-rt6546 27141.277792880010000   0.000000000000000       0.000000000000000</t>
  </si>
  <si>
    <t>RXN-IPPMIb_c_REV-rt6546 19.220887341727174      19.164078613892805      0.000000000000000</t>
  </si>
  <si>
    <t>RXN-IPPS_c_FWD-rt7120   4.597595503983904       19.164078613892805      0.000000000000000</t>
  </si>
  <si>
    <t>RXN-IPPYP1_c_FWD-rt1395 27141.277792880010000   0.000000000000000       0.000000000000000</t>
  </si>
  <si>
    <t>RXN-IPPYP2_c_FWD-rt1973 27141.277792880010000   0.000000000000000       0.000000000000000</t>
  </si>
  <si>
    <t>RXN-IPPYP3_c_FWD-rt1973 27141.277792880010000   0.000000000000000       0.000000000000000</t>
  </si>
  <si>
    <t>RXN-IPPYP4_c_FWD-rt1395 27141.277792880010000   0.000000000000000       0.000000000000000</t>
  </si>
  <si>
    <t>RXN-IPT_g_FWD-rt4804    27141.277792880010000   0.000000000000000       0.000000000000000</t>
  </si>
  <si>
    <t>RXN-ITCOAL_m_FWD-LSC12  27141.277792880010000   0.000000000000000       0.000000000000000</t>
  </si>
  <si>
    <t>RXN-ITCOAL_m_REV-LSC12  27141.277792880010000   0.000000000000000       0.000000000000000</t>
  </si>
  <si>
    <t>RXN-KARA1i_m_FWD-rt0808 3.934632484315533       34.284197538609234      0.000000000000000</t>
  </si>
  <si>
    <t>RXN-KARA2i_m_FWD-rt0808 3.934632484315533       9.189435294974890       0.000000000000000</t>
  </si>
  <si>
    <t>RXN-Kt_c_e_FWD-UNKNOWN  27141.277792880010000   0.000000000000000       0.000000000000000</t>
  </si>
  <si>
    <t>RXN-Kt_c_m_FWD-rt7131   27141.277792880010000   0.000000000000000       0.000000000000000</t>
  </si>
  <si>
    <t>RXN-Kt_c_m_REV-rt7131   27141.277792880010000   0.000000000000000       0.000000000000000</t>
  </si>
  <si>
    <t>RXN-Ktps_e_FWD-rt2101_e 27141.277792880010000   0.000000000000000       0.000000000000000</t>
  </si>
  <si>
    <t>RXN-KYN_c_FWD-rt0357    826.858521076739400     0.000000000000000       0.000000000000000</t>
  </si>
  <si>
    <t>RXN-KYN3OX_c_FWD-rt0899 27141.277792880010000   0.000000000000000       0.000000000000000</t>
  </si>
  <si>
    <t>RXN-KYNAT2_c_FWD-rt0172 27141.277792880010000   0.000000000000000       0.000000000000000</t>
  </si>
  <si>
    <t>RXN-KYNAT2_c_REV-rt0172 27141.277792880010000   0.000000000000000       0.000000000000000</t>
  </si>
  <si>
    <t>RXN-KYNAT2_c_FWD-rt4039 27141.277792880010000   0.000000000000000       0.000000000000000</t>
  </si>
  <si>
    <t>RXN-KYNAT2_c_REV-rt4039 27141.277792880010000   0.000000000000000       0.000000000000000</t>
  </si>
  <si>
    <t>RXN-LACDtps_c_FWD-rt1816_c      27141.277792880010000   0.000000000000000       0.000000000000000</t>
  </si>
  <si>
    <t>RXN-LACDtps_c_REV-rt1816_c      27141.277792880010000   0.000000000000000       0.000000000000000</t>
  </si>
  <si>
    <t>RXN-LACLtps_c_FWD-rt1816_c      27141.277792880010000   0.000000000000000       0.000000000000000</t>
  </si>
  <si>
    <t>RXN-LACPYRt_c_m_FWD-SPONT       27141.277792880010000   0.000000000000000       0.000000000000000</t>
  </si>
  <si>
    <t>RXN-LACPYRt_c_m_REV-SPONT       27141.277792880010000   0.000000000000000       0.000000000000000</t>
  </si>
  <si>
    <t>RXN-LACt_c_m_FWD-rt1816_m       27141.277792880010000   0.000000000000000       0.000000000000000</t>
  </si>
  <si>
    <t>RXN-LACt_c_m_REV-rt1816_m       27141.277792880010000   0.000000000000000       0.000000000000000</t>
  </si>
  <si>
    <t>RXN-LACtps_m_FWD-SPONT  27141.277792880010000   0.000000000000000       0.000000000000000</t>
  </si>
  <si>
    <t>RXN-LALDO3_c_FWD-rt3783 27141.277792880010000   0.000000000000000       0.000000000000000</t>
  </si>
  <si>
    <t>RXN-LANOSTt_c_e_FWD-rt6543      27141.277792880010000   0.000000000000000       0.000000000000000</t>
  </si>
  <si>
    <t>RXN-LANOSTt_c_e_REV-rt6543      27141.277792880010000   0.000000000000000       0.000000000000000</t>
  </si>
  <si>
    <t>RXN-LANOSTt_c_rm_FWD-SPONT      27141.277792880010000   0.000000000000000       0.000000000000000</t>
  </si>
  <si>
    <t>RXN-LANOSTt_c_rm_REV-SPONT      27141.277792880010000   0.000000000000000       0.000000000000000</t>
  </si>
  <si>
    <t>RXN-LANOSTt_l_rm_FWD-SPONT      27141.277792880010000   0.000000000000000       0.000000000000000</t>
  </si>
  <si>
    <t>RXN-LANOSTt_l_rm_REV-SPONT      27141.277792880010000   0.000000000000000       0.000000000000000</t>
  </si>
  <si>
    <t>RXN-LCADi_c_FWD-rt3783  27141.277792880010000   0.000000000000000       0.000000000000000</t>
  </si>
  <si>
    <t>RXN-LCYSTAT_c_FWD-rt1784_c      27141.277792880010000   0.000000000000000       0.000000000000000</t>
  </si>
  <si>
    <t>RXN-LCYSTAT_c_REV-rt1784_c      27141.277792880010000   0.000000000000000       0.000000000000000</t>
  </si>
  <si>
    <t>RXN-LDH_L_x_FWD-rt5258_x        27141.277792880010000   0.000000000000000       0.000000000000000</t>
  </si>
  <si>
    <t>RXN-LEUt_c_v_FWD-rt6501 27141.277792880010000   0.000000000000000       0.000000000000000</t>
  </si>
  <si>
    <t>RXN-LEUTA_c_FWD-rt5646  27141.277792880010000   0.000000000000000       0.000000000000000</t>
  </si>
  <si>
    <t>RXN-LEUTA_c_REV-rt5646  27141.277792880010000   0.000000000000000       0.000000000000000</t>
  </si>
  <si>
    <t>RXN-LEUTA_c_FWD-rt6485  27141.277792880010000   0.000000000000000       0.000000000000000</t>
  </si>
  <si>
    <t>RXN-LEUTA_c_REV-rt6485  27141.277792880010000   0.000000000000000       0.000000000000000</t>
  </si>
  <si>
    <t>RXN-LEUTA_m_FWD-rt6242_m        27141.277792880010000   0.000000000000000       0.000000000000000</t>
  </si>
  <si>
    <t>RXN-LEUTA_m_REV-rt6242_m        27141.277792880010000   0.000000000000000       0.000000000000000</t>
  </si>
  <si>
    <t>RXN-LEUtpa_v_FWD-rt7819 27141.277792880010000   0.000000000000000       0.000000000000000</t>
  </si>
  <si>
    <t>RXN-LEUtps_v_FWD-rt4375 27141.277792880010000   0.000000000000000       0.000000000000000</t>
  </si>
  <si>
    <t>RXN-LEUTRS_c_FWD-rt1776 8.974828774621917       19.164078613892805      0.000000000000000</t>
  </si>
  <si>
    <t>RXN-LGTHL_c_FWD-rt4897  364690.230963810600000  0.000000000000000       0.000000000000000</t>
  </si>
  <si>
    <t>RXN-LGTHL_c_FWD-rt8152  27141.277792880010000   0.000000000000000       0.000000000000000</t>
  </si>
  <si>
    <t>RXN-LINOCOAt_c_l_FWD-UNKNOWN    27141.277792880010000   0.000000000000000       0.000000000000000</t>
  </si>
  <si>
    <t>RXN-LINOCOAt_c_l_REV-UNKNOWN    27141.277792880010000   0.000000000000000       0.000000000000000</t>
  </si>
  <si>
    <t>RXN-LINOCOAt_c_rm_FWD-UNKNOWN   27141.277792880010000   0.000000000000000       0.000000000000000</t>
  </si>
  <si>
    <t>RXN-LINOCOAt_c_rm_REV-UNKNOWN   27141.277792880010000   0.000000000000000       0.000000000000000</t>
  </si>
  <si>
    <t>RXN-LINOEAt_c_l_FWD-UNKNOWN     27141.277792880010000   0.000000000000000       0.000000000000000</t>
  </si>
  <si>
    <t>RXN-LINOEAt_c_l_REV-UNKNOWN     27141.277792880010000   0.000000000000000       0.000000000000000</t>
  </si>
  <si>
    <t>RXN-LINOLENt_c_l_FWD-UNKNOWN    27141.277792880010000   0.000000000000000       0.000000000000000</t>
  </si>
  <si>
    <t>RXN-LINOLENt_c_l_REV-UNKNOWN    27141.277792880010000   0.000000000000000       0.000000000000000</t>
  </si>
  <si>
    <t>RXN-LINOLNCOAt_c_l_FWD-UNKNOWN  27141.277792880010000   0.000000000000000       0.000000000000000</t>
  </si>
  <si>
    <t>RXN-LINOLNCOAt_c_l_REV-UNKNOWN  27141.277792880010000   0.000000000000000       0.000000000000000</t>
  </si>
  <si>
    <t>RXN-LINOLNCOAt_c_rm_FWD-UNKNOWN 27141.277792880010000   0.000000000000000       0.000000000000000</t>
  </si>
  <si>
    <t>RXN-LINOLNCOAt_c_rm_REV-UNKNOWN 27141.277792880010000   0.000000000000000       0.000000000000000</t>
  </si>
  <si>
    <t>RXN-LLFC2O_c_FWD-rt0745 6349117.528577709000000 0.000000000000000       0.000000000000000</t>
  </si>
  <si>
    <t>RXN-LLFC2O_c_FWD-rt8239 6349117.528577709000000 0.000000000000000       0.000000000000000</t>
  </si>
  <si>
    <t>RXN-LNS14DMy_c_FWD-ERG11NCP1    26237.447615662524000   15.299836454206384      0.000000000000000</t>
  </si>
  <si>
    <t>RXN-LNSTLS_c_FWD-rt0872 101222.984988956520000  0.000000000000000       0.000000000000000</t>
  </si>
  <si>
    <t>RXN-LPAP_vm_FWD-rt4719  27141.277792880010000   0.000000000000000       0.000000000000000</t>
  </si>
  <si>
    <t>RXN-LPCAT_mm_FWD-rt8106 27141.277792880010000   0.000000000000000       0.000000000000000</t>
  </si>
  <si>
    <t>RXN-LPIAT_rm_FWD-rt1153 27141.277792880010000   0.000000000000000       0.000000000000000</t>
  </si>
  <si>
    <t>RXN-LSERDHi_c_FWD-rt1844        27141.277792880010000   0.000000000000000       0.000000000000000</t>
  </si>
  <si>
    <t>RXN-LTA4H_c_FWD-rt2643_c        27141.277792880010000   0.000000000000000       0.000000000000000</t>
  </si>
  <si>
    <t>RXN-LTA4H_c_REV-rt2643_c        27141.277792880010000   0.000000000000000       0.000000000000000</t>
  </si>
  <si>
    <t>RXN-LTA4H_n_FWD-rt2643_n        27141.277792880010000   0.000000000000000       0.000000000000000</t>
  </si>
  <si>
    <t>RXN-LTA4H_n_REV-rt2643_n        27141.277792880010000   0.000000000000000       0.000000000000000</t>
  </si>
  <si>
    <t>RXN-LTA4H2_c_FWD-rt2643_c       27141.277792880010000   0.000000000000000       0.000000000000000</t>
  </si>
  <si>
    <t>RXN-LTA4H2_c_REV-rt2643_c       27141.277792880010000   0.000000000000000       0.000000000000000</t>
  </si>
  <si>
    <t>RXN-LTA4H2_n_FWD-rt2643_n       27141.277792880010000   0.000000000000000       0.000000000000000</t>
  </si>
  <si>
    <t>RXN-LTA4H2_n_REV-rt2643_n       27141.277792880010000   0.000000000000000       0.000000000000000</t>
  </si>
  <si>
    <t>RXN-LTA4H3_c_FWD-rt2643_c       27141.277792880010000   0.000000000000000       0.000000000000000</t>
  </si>
  <si>
    <t>RXN-LTA4H3_c_REV-rt2643_c       27141.277792880010000   0.000000000000000       0.000000000000000</t>
  </si>
  <si>
    <t>RXN-LTA4H3_n_FWD-rt2643_n       27141.277792880010000   0.000000000000000       0.000000000000000</t>
  </si>
  <si>
    <t>RXN-LTA4H3_n_REV-rt2643_n       27141.277792880010000   0.000000000000000       0.000000000000000</t>
  </si>
  <si>
    <t>RXN-LYSN6MOX_c_FWD-rt2880       27141.277792880010000   0.000000000000000       0.000000000000000</t>
  </si>
  <si>
    <t>RXN-LYSt_c_m_FWD-UNKNOWN        27141.277792880010000   0.000000000000000       0.000000000000000</t>
  </si>
  <si>
    <t>RXN-LYStpa_v_FWD-rt0111 27141.277792880010000   0.000000000000000       0.000000000000000</t>
  </si>
  <si>
    <t>RXN-LYStpa_v_FWD-rt1949 27141.277792880010000   0.000000000000000       0.000000000000000</t>
  </si>
  <si>
    <t>RXN-LYStps_e_FWD-rt5861 27141.277792880010000   0.000000000000000       0.000000000000000</t>
  </si>
  <si>
    <t>RXN-LYStps_e_REV-rt5861 27141.277792880010000   0.000000000000000       0.000000000000000</t>
  </si>
  <si>
    <t>RXN-LYSTRS_c_FWD-rt3577 5.725696976967740       11.596907720244204      0.000000000000000</t>
  </si>
  <si>
    <t>RXN-M1PS_c_FWD-rt1768   27141.277792880010000   0.000000000000000       0.000000000000000</t>
  </si>
  <si>
    <t>RXN-MACACI_c_FWD-rt0063 27141.277792880010000   0.000000000000000       0.000000000000000</t>
  </si>
  <si>
    <t>RXN-MACACI_c_REV-rt0063 27141.277792880010000   0.000000000000000       0.000000000000000</t>
  </si>
  <si>
    <t>RXN-MACACI_c_FWD-rt3852 27141.277792880010000   0.000000000000000       0.000000000000000</t>
  </si>
  <si>
    <t>RXN-MACACI_c_REV-rt3852 27141.277792880010000   0.000000000000000       0.000000000000000</t>
  </si>
  <si>
    <t>RXN-MAGL_l_FWD-rt1360   27141.277792880010000   0.000000000000000       0.000000000000000</t>
  </si>
  <si>
    <t>RXN-MAGL_m_FWD-UNKNOWN  27141.277792880010000   0.000000000000000       0.000000000000000</t>
  </si>
  <si>
    <t>RXN-MALCOAt_c_rm_FWD-SPONT      27141.277792880010000   0.000000000000000       0.000000000000000</t>
  </si>
  <si>
    <t>RXN-MALCOAt_c_rm_REV-SPONT      27141.277792880010000   0.000000000000000       0.000000000000000</t>
  </si>
  <si>
    <t>RXN-MALOAAta_x_FWD-SPONT        27141.277792880010000   0.000000000000000       0.000000000000000</t>
  </si>
  <si>
    <t>RXN-MALOAAta_x_REV-SPONT        27141.277792880010000   0.000000000000000       0.000000000000000</t>
  </si>
  <si>
    <t>RXN-MALS_c_FWD-rt1089   27141.277792880010000   0.000000000000000       0.000000000000000</t>
  </si>
  <si>
    <t>RXN-MALT_c_FWD-rt0767   27141.277792880010000   0.000000000000000       0.000000000000000</t>
  </si>
  <si>
    <t>RXN-MALt_c_e_FWD-SPONT  27141.277792880010000   0.000000000000000       0.000000000000000</t>
  </si>
  <si>
    <t>RXN-MALt_c_e_REV-SPONT  27141.277792880010000   0.000000000000000       0.000000000000000</t>
  </si>
  <si>
    <t>RXN-MALt2_m_FWD-rt5142  27141.277792880010000   0.000000000000000       0.000000000000000</t>
  </si>
  <si>
    <t>RXN-MALTtps_e_FWD-rt0769        27141.277792880010000   0.000000000000000       0.000000000000000</t>
  </si>
  <si>
    <t>RXN-MAN1PT_c_FWD-rt6588 9300.697226320091000    0.000000000000000       0.000000000000000</t>
  </si>
  <si>
    <t>RXN-MAN6PI_c_FWD-rt0239 27141.277792880010000   0.000000000000000       0.000000000000000</t>
  </si>
  <si>
    <t>RXN-MAN6PI_c_REV-rt0239 30917.726518851832000   0.000000000000000       0.000000000000000</t>
  </si>
  <si>
    <t>RXN-MANNAN14H_c_FWD-rt0045      27141.277792880010000   0.000000000000000       0.000000000000000</t>
  </si>
  <si>
    <t>RXN-MANNANH_c_FWD-rt2404        27141.277792880010000   0.000000000000000       0.000000000000000</t>
  </si>
  <si>
    <t>RXN-MANNANH_c_REV-rt2404        27141.277792880010000   0.000000000000000       0.000000000000000</t>
  </si>
  <si>
    <t>RXN-MANNANH_e_FWD-rt0564_e      27141.277792880010000   0.000000000000000       0.000000000000000</t>
  </si>
  <si>
    <t>RXN-MANNANH_e_REV-rt0564_e      27141.277792880010000   0.000000000000000       0.000000000000000</t>
  </si>
  <si>
    <t>RXN-MANNANH_e_FWD-rt2416        27141.277792880010000   0.000000000000000       0.000000000000000</t>
  </si>
  <si>
    <t>RXN-MANNANH_e_REV-rt2416        27141.277792880010000   0.000000000000000       0.000000000000000</t>
  </si>
  <si>
    <t>RXN-MANNANH_e_FWD-rt2418        27141.277792880010000   0.000000000000000       0.000000000000000</t>
  </si>
  <si>
    <t>RXN-MANNANH_e_REV-rt2418        27141.277792880010000   0.000000000000000       0.000000000000000</t>
  </si>
  <si>
    <t>RXN-MANNANH_e_FWD-rt6980        27141.277792880010000   0.000000000000000       0.000000000000000</t>
  </si>
  <si>
    <t>RXN-MANNANH_e_REV-rt6980        27141.277792880010000   0.000000000000000       0.000000000000000</t>
  </si>
  <si>
    <t>RXN-MANNANH_e_FWD-rt7383        27141.277792880010000   0.000000000000000       0.000000000000000</t>
  </si>
  <si>
    <t>RXN-MANNANH_e_REV-rt7383        27141.277792880010000   0.000000000000000       0.000000000000000</t>
  </si>
  <si>
    <t>RXN-MANNANt_c_r_FWD-SPONT       27141.277792880010000   0.000000000000000       0.000000000000000</t>
  </si>
  <si>
    <t>RXN-MANNANt_c_r_REV-SPONT       27141.277792880010000   0.000000000000000       0.000000000000000</t>
  </si>
  <si>
    <t>RXN-MANt_c_g_FWD-UNKNOWN        27141.277792880010000   0.000000000000000       0.000000000000000</t>
  </si>
  <si>
    <t>RXN-MANt_c_g_REV-UNKNOWN        27141.277792880010000   0.000000000000000       0.000000000000000</t>
  </si>
  <si>
    <t>RXN-MANtps_e_FWD-rt1375 27141.277792880010000   0.000000000000000       0.000000000000000</t>
  </si>
  <si>
    <t>RXN-MANtps_e_FWD-rt1480 27141.277792880010000   0.000000000000000       0.000000000000000</t>
  </si>
  <si>
    <t>RXN-MANtps_e_FWD-rt2496 27141.277792880010000   0.000000000000000       0.000000000000000</t>
  </si>
  <si>
    <t>RXN-MANtps_e_FWD-rt2707 27141.277792880010000   0.000000000000000       0.000000000000000</t>
  </si>
  <si>
    <t>RXN-MANtps_e_FWD-rt2833 27141.277792880010000   0.000000000000000       0.000000000000000</t>
  </si>
  <si>
    <t>RXN-MANtps_e_FWD-rt3556 27141.277792880010000   0.000000000000000       0.000000000000000</t>
  </si>
  <si>
    <t>RXN-MANtps_e_FWD-rt7817 27141.277792880010000   0.000000000000000       0.000000000000000</t>
  </si>
  <si>
    <t>RXN-MASCBRx_c_FWD-rt1779        27141.277792880010000   0.000000000000000       0.000000000000000</t>
  </si>
  <si>
    <t>RXN-MCCC_m_FWD-rt44997326       27141.277792880010000   0.000000000000000       0.000000000000000</t>
  </si>
  <si>
    <t>RXN-MCITL2_m_FWD-rt5654_m       27141.277792880010000   0.000000000000000       0.000000000000000</t>
  </si>
  <si>
    <t>RXN-MCITL2_m_FWD-rt5794 27141.277792880010000   0.000000000000000       0.000000000000000</t>
  </si>
  <si>
    <t>RXN-MCITS_m_FWD-rt2960  27141.277792880010000   0.000000000000000       0.000000000000000</t>
  </si>
  <si>
    <t>RXN-MCITS_m_FWD-rt2963  27141.277792880010000   0.000000000000000       0.000000000000000</t>
  </si>
  <si>
    <t>RXN-MCOATA_c_FWD-rt0302 27141.277792880010000   306.684239218713300     0.000000000000000</t>
  </si>
  <si>
    <t>RXN-MCOATA_c_FWD-rt0409 27141.277792880010000   0.000000000000000       0.000000000000000</t>
  </si>
  <si>
    <t>RXN-MCOATA_m_FWD-ACP1MCT1       27141.277792880010000   0.000000000000000       0.000000000000000</t>
  </si>
  <si>
    <t>RXN-MCOATA_m_REV-ACP1MCT1       27141.277792880010000   0.000000000000000       0.000000000000000</t>
  </si>
  <si>
    <t>RXN-MDH_c_FWD-rt2246    27141.277792880010000   0.000000000000000       0.000000000000000</t>
  </si>
  <si>
    <t>RXN-MDH_c_REV-rt2246    185751.085808683420000  0.000000000000000       0.000000000000000</t>
  </si>
  <si>
    <t>RXN-MDH_m_FWD-rt2810    167362.718542682100000  49.060877877643120      0.000000000000000</t>
  </si>
  <si>
    <t>RXN-MDH_m_REV-rt2810    27141.277792880010000   0.000000000000000       0.000000000000000</t>
  </si>
  <si>
    <t>RXN-MDLDH_x_FWD-rt5416  27141.277792880010000   0.000000000000000       0.000000000000000</t>
  </si>
  <si>
    <t>RXN-MDLDH_x_REV-rt5416  27141.277792880010000   0.000000000000000       0.000000000000000</t>
  </si>
  <si>
    <t>RXN-MDRPD_c_FWD-rt7461  21.033433753189755      0.014916242309149       0.000000000000000</t>
  </si>
  <si>
    <t>RXN-ME1_m_FWD-rt5549    563441.612488609500000  0.000000000000000       0.000000000000000</t>
  </si>
  <si>
    <t>RXN-ME2_c_FWD-rt4393    10045.991697713730000   0.000000000000000       0.000000000000000</t>
  </si>
  <si>
    <t>RXN-ME2_m_FWD-rt5549    27141.277792880010000   4.281498772155850       0.000000000000000</t>
  </si>
  <si>
    <t>RXN-MERLACOR_c_FWD-rt5258_c     27141.277792880010000   0.000000000000000       0.000000000000000</t>
  </si>
  <si>
    <t>RXN-MERLACOR_c_REV-rt5258_c     27141.277792880010000   0.000000000000000       0.000000000000000</t>
  </si>
  <si>
    <t>RXN-METAT_c_FWD-rt5403  1909.482502102886000    33.751007718327020      0.000000000000000</t>
  </si>
  <si>
    <t>RXN-METB1_c_FWD-rt3095  27141.277792880010000   0.000000000000000       0.000000000000000</t>
  </si>
  <si>
    <t>RXN-METB1_c_FWD-rt8357  27141.277792880010000   0.000000000000000       0.000000000000000</t>
  </si>
  <si>
    <t>RXN-METB1_c_FWD-rt8374  27141.277792880010000   0.000000000000000       0.000000000000000</t>
  </si>
  <si>
    <t>RXN-METS_c_FWD-rt1457   1219.258985819972200    37.280840025291860      0.000000000000000</t>
  </si>
  <si>
    <t>RXN-METt_c_m_FWD-UNKNOWN        27141.277792880010000   0.000000000000000       0.000000000000000</t>
  </si>
  <si>
    <t>RXN-METtps_e_FWD-rt3257_e       27141.277792880010000   0.000000000000000       0.000000000000000</t>
  </si>
  <si>
    <t>RXN-METtps_e_REV-rt3257_e       27141.277792880010000   0.000000000000000       0.000000000000000</t>
  </si>
  <si>
    <t>RXN-METtps_e_FWD-rt5861 27141.277792880010000   0.000000000000000       0.000000000000000</t>
  </si>
  <si>
    <t>RXN-METtps_e_REV-rt5861 27141.277792880010000   0.000000000000000       0.000000000000000</t>
  </si>
  <si>
    <t>RXN-METTRS_c_FWD-rt4772 6.810793809037302       3.544748549273994       0.000000000000000</t>
  </si>
  <si>
    <t>RXN-METTRS_m_FWD-rt7150 27141.277792880010000   0.000000000000000       0.000000000000000</t>
  </si>
  <si>
    <t>RXN-MEVK1_c_FWD-rt0390  62852.349919877810000   0.000000000000000       0.000000000000000</t>
  </si>
  <si>
    <t>RXN-MEVK2_c_FWD-rt0390  62852.349919877810000   0.000000000000000       0.000000000000000</t>
  </si>
  <si>
    <t>RXN-MEVK3_c_FWD-rt0390  27141.277792880010000   0.000000000000000       0.000000000000000</t>
  </si>
  <si>
    <t>RXN-MEVK4_c_FWD-rt0390  27141.277792880010000   0.000000000000000       0.000000000000000</t>
  </si>
  <si>
    <t>RXN-MEVt_c_e_FWD-SPONT  27141.277792880010000   0.000000000000000       0.000000000000000</t>
  </si>
  <si>
    <t>RXN-MEVt_c_e_REV-SPONT  27141.277792880010000   0.000000000000000       0.000000000000000</t>
  </si>
  <si>
    <t>RXN-MG2t_c_e_FWD-UNKNOWN        27141.277792880010000   0.000000000000000       0.000000000000000</t>
  </si>
  <si>
    <t>RXN-MGCH_m_FWD-rt7760   27141.277792880010000   0.000000000000000       0.000000000000000</t>
  </si>
  <si>
    <t>RXN-MGCH_m_REV-rt7760   27141.277792880010000   0.000000000000000       0.000000000000000</t>
  </si>
  <si>
    <t>RXN-MGSA_c_FWD-UNKNOWN  27141.277792880010000   0.000000000000000       0.000000000000000</t>
  </si>
  <si>
    <t>RXN-MHPGLUT_c_FWD-rt1457        27141.277792880010000   0.000000000000000       0.000000000000000</t>
  </si>
  <si>
    <t>RXN-MI13456Pt_c_n_FWD-SPONT     27141.277792880010000   0.000000000000000       0.000000000000000</t>
  </si>
  <si>
    <t>RXN-MI13456Pt_c_n_REV-SPONT     27141.277792880010000   0.000000000000000       0.000000000000000</t>
  </si>
  <si>
    <t>RXN-MI134PPH_c_FWD-rt6885       27141.277792880010000   0.000000000000000       0.000000000000000</t>
  </si>
  <si>
    <t>RXN-MI134PPH_c_REV-rt6885       27141.277792880010000   0.000000000000000       0.000000000000000</t>
  </si>
  <si>
    <t>RXN-MI1PP_c_FWD-rt5340  27141.277792880010000   0.000000000000000       0.000000000000000</t>
  </si>
  <si>
    <t>RXN-MI1PP_c_FWD-rt8001  27141.277792880010000   0.000000000000000       0.000000000000000</t>
  </si>
  <si>
    <t>RXN-MI1Pt_c_r_FWD-SPONT 27141.277792880010000   0.000000000000000       0.000000000000000</t>
  </si>
  <si>
    <t>RXN-MI1Pt_c_r_REV-SPONT 27141.277792880010000   0.000000000000000       0.000000000000000</t>
  </si>
  <si>
    <t>RXN-MIP2Ct_g_r_FWD-SPONT        27141.277792880010000   0.000000000000000       0.000000000000000</t>
  </si>
  <si>
    <t>RXN-MIP2Ct_g_r_REV-SPONT        27141.277792880010000   0.000000000000000       0.000000000000000</t>
  </si>
  <si>
    <t>RXN-MIPCS_g_FWD-rt8085  27141.277792880010000   0.000000000000000       0.000000000000000</t>
  </si>
  <si>
    <t>RXN-MIPCt_g_r_FWD-SPONT 27141.277792880010000   0.000000000000000       0.000000000000000</t>
  </si>
  <si>
    <t>RXN-MIPCt_g_r_REV-SPONT 27141.277792880010000   0.000000000000000       0.000000000000000</t>
  </si>
  <si>
    <t>RXN-MN2t_c_e_FWD-UNKNOWN        27141.277792880010000   0.000000000000000       0.000000000000000</t>
  </si>
  <si>
    <t>RXN-MOBDt_c_e_FWD-UNKNOWN       27141.277792880010000   0.000000000000000       0.000000000000000</t>
  </si>
  <si>
    <t>RXN-MPYRCNST_c_FWD-rt7838       27141.277792880010000   0.000000000000000       0.000000000000000</t>
  </si>
  <si>
    <t>RXN-MPYRCNST_c_REV-rt7838       27141.277792880010000   0.000000000000000       0.000000000000000</t>
  </si>
  <si>
    <t>RXN-MTAP_c_FWD-rt0004   17.767997565088820      0.014916242309149       0.000000000000000</t>
  </si>
  <si>
    <t>RXN-MTHFC_c_FWD-UNKNOWN 27141.277792880010000   0.000000000000000       0.000000000000000</t>
  </si>
  <si>
    <t>RXN-MTHFC_c_REV-UNKNOWN 27141.277792880010000   0.000000000000000       0.000000000000000</t>
  </si>
  <si>
    <t>RXN-MTHFC_m_FWD-rt6998  363403.494364382900000  0.000000000000000       0.000000000000000</t>
  </si>
  <si>
    <t>RXN-MTHFC_m_REV-rt6998  27141.277792880010000   0.000000000000000       0.000000000000000</t>
  </si>
  <si>
    <t>RXN-MTHFD_c_FWD-rt6998  363403.494364382900000  0.000000000000000       0.000000000000000</t>
  </si>
  <si>
    <t>RXN-MTHFD_c_REV-rt6998  27141.277792880010000   0.000000000000000       0.000000000000000</t>
  </si>
  <si>
    <t>RXN-MTHFD_m_FWD-rt6998  363403.494364382900000  0.000000000000000       0.000000000000000</t>
  </si>
  <si>
    <t>RXN-MTHFD_m_REV-rt6998  27141.277792880010000   0.000000000000000       0.000000000000000</t>
  </si>
  <si>
    <t>RXN-MTHFD2i_c_FWD-rt4257        1730904.321016051600000 0.000000000000000       0.000000000000000</t>
  </si>
  <si>
    <t>RXN-MTHFR3_c_FWD-MET1213        53980.428671079650000   0.000000000000000       0.000000000000000</t>
  </si>
  <si>
    <t>RXN-MTMOHT_m_FWD-rt0075 27141.277792880010000   0.000000000000000       0.000000000000000</t>
  </si>
  <si>
    <t>RXN-MTRI_c_FWD-rt5017   18.115577182184392      0.014916242309149       0.000000000000000</t>
  </si>
  <si>
    <t>RXN-MTRI_c_REV-rt5017   27141.277792880010000   0.000000000000000       0.000000000000000</t>
  </si>
  <si>
    <t>RXN-MUCOCI_c_FWD-rt5684 27141.277792880010000   0.000000000000000       0.000000000000000</t>
  </si>
  <si>
    <t>RXN-MUCOCI_c_REV-rt5684 27141.277792880010000   0.000000000000000       0.000000000000000</t>
  </si>
  <si>
    <t>RXN-MUCOCI_e_FWD-rt4254 27141.277792880010000   0.000000000000000       0.000000000000000</t>
  </si>
  <si>
    <t>RXN-MUCOCI_e_REV-rt4254 27141.277792880010000   0.000000000000000       0.000000000000000</t>
  </si>
  <si>
    <t>RXN-NACt_c_e_FWD-rt3853 5694.751048709037000    0.029832684038118       0.000000000000000</t>
  </si>
  <si>
    <t>RXN-NACt_c_e_REV-rt3853 27141.277792880010000   0.000000000000000       0.000000000000000</t>
  </si>
  <si>
    <t>RXN-NADDP_x_FWD-rt4066  27141.277792880010000   0.000000000000000       0.000000000000000</t>
  </si>
  <si>
    <t>RXN-NADHcplxI_c_m_FWD-NADHCPLX0 9823707.703829838000000 0.000000000000000       0.000000000000000</t>
  </si>
  <si>
    <t>RXN-NADHcplxI_c_m_FWD-NADHCPLX1 9823707.703829838000000 0.000000000000000       0.000000000000000</t>
  </si>
  <si>
    <t>RXN-NADHcplxI_c_m_FWD-NADHCPLX2 9823707.703829838000000 0.000000000000000       0.000000000000000</t>
  </si>
  <si>
    <t>RXN-NADHcplxI_c_m_FWD-NADHCPLX3 9823707.703829838000000 0.000000000000000       0.000000000000000</t>
  </si>
  <si>
    <t>RXN-NADHcplxI_c_m_FWD-NADHCPLX4 9823707.703829838000000 0.000000000000000       0.000000000000000</t>
  </si>
  <si>
    <t>RXN-NADHcplxI_c_m_FWD-NADHCPLX5 9823707.703829838000000 0.000000000000000       0.000000000000000</t>
  </si>
  <si>
    <t>RXN-NADHcplxI_c_m_FWD-NADHCPLX6 9823707.703829838000000 0.000000000000000       0.000000000000000</t>
  </si>
  <si>
    <t>RXN-NADHcplxI_c_m_FWD-NADHCPLX7 9823707.703829838000000 0.000000000000000       0.000000000000000</t>
  </si>
  <si>
    <t>RXN-NADHcplxI_c_m_FWD-NADHCPLX8 9823707.703829838000000 0.000000000000000       0.000000000000000</t>
  </si>
  <si>
    <t>RXN-NADHK1_c_FWD-rt1814_c       27141.277792880010000   0.000000000000000       0.000000000000000</t>
  </si>
  <si>
    <t>RXN-NADHK1_m_FWD-rt1814_m       27141.277792880010000   0.000000000000000       0.000000000000000</t>
  </si>
  <si>
    <t>RXN-NADHq9_c_FWD-rt0604 3098344.166620826000000 0.000000000000000       0.000000000000000</t>
  </si>
  <si>
    <t>RXN-NADHq9_c_FWD-rt1441 27141.277792880010000   0.000000000000000       0.000000000000000</t>
  </si>
  <si>
    <t>RXN-NADHt_c_rm_FWD-SPONT        27141.277792880010000   0.000000000000000       0.000000000000000</t>
  </si>
  <si>
    <t>RXN-NADHt_c_rm_REV-SPONT        27141.277792880010000   0.000000000000000       0.000000000000000</t>
  </si>
  <si>
    <t>RXN-NADK_c_FWD-rt1814_c 638.271016484639400     0.000000000000000       0.000000000000000</t>
  </si>
  <si>
    <t>RXN-NADK_m_FWD-rt1814_m 27141.277792880010000   0.000000000000000       0.000000000000000</t>
  </si>
  <si>
    <t>RXN-NADN_n_FWD-rt3107   27141.277792880010000   0.000000000000000       0.000000000000000</t>
  </si>
  <si>
    <t>RXN-NADN_n_FWD-rt4419   27141.277792880010000   0.000000000000000       0.000000000000000</t>
  </si>
  <si>
    <t>RXN-NADN_n_FWD-rt7872   27141.277792880010000   0.000000000000000       0.000000000000000</t>
  </si>
  <si>
    <t>RXN-NADPHt_c_l_FWD-SPONT        27141.277792880010000   0.000000000000000       0.000000000000000</t>
  </si>
  <si>
    <t>RXN-NADPHt_c_l_REV-SPONT        27141.277792880010000   0.000000000000000       0.000000000000000</t>
  </si>
  <si>
    <t>RXN-NADPHt_c_r_FWD-SPONT        27141.277792880010000   0.000000000000000       0.000000000000000</t>
  </si>
  <si>
    <t>RXN-NADPHt_c_r_REV-SPONT        27141.277792880010000   0.000000000000000       0.000000000000000</t>
  </si>
  <si>
    <t>RXN-NADPHt_c_rm_FWD-SPONT       27141.277792880010000   0.000000000000000       0.000000000000000</t>
  </si>
  <si>
    <t>RXN-NADPHt_c_rm_REV-SPONT       27141.277792880010000   0.000000000000000       0.000000000000000</t>
  </si>
  <si>
    <t>RXN-NADPHt_c_x_FWD-UNKNOWN      27141.277792880010000   0.000000000000000       0.000000000000000</t>
  </si>
  <si>
    <t>RXN-NADPHt_c_x_REV-UNKNOWN      27141.277792880010000   0.000000000000000       0.000000000000000</t>
  </si>
  <si>
    <t>RXN-NADPt_c_e_FWD-UNKNOWN       27141.277792880010000   0.000000000000000       0.000000000000000</t>
  </si>
  <si>
    <t>RXN-NADPt_c_l_FWD-SPONT 27141.277792880010000   0.000000000000000       0.000000000000000</t>
  </si>
  <si>
    <t>RXN-NADPt_c_l_REV-SPONT 27141.277792880010000   0.000000000000000       0.000000000000000</t>
  </si>
  <si>
    <t>RXN-NADPt_c_r_FWD-SPONT 27141.277792880010000   0.000000000000000       0.000000000000000</t>
  </si>
  <si>
    <t>RXN-NADPt_c_r_REV-SPONT 27141.277792880010000   0.000000000000000       0.000000000000000</t>
  </si>
  <si>
    <t>RXN-NADPt_c_rm_FWD-SPONT        27141.277792880010000   0.000000000000000       0.000000000000000</t>
  </si>
  <si>
    <t>RXN-NADPt_c_rm_REV-SPONT        27141.277792880010000   0.000000000000000       0.000000000000000</t>
  </si>
  <si>
    <t>RXN-NADPt_c_x_FWD-UNKNOWN       27141.277792880010000   0.000000000000000       0.000000000000000</t>
  </si>
  <si>
    <t>RXN-NADPt_c_x_REV-UNKNOWN       27141.277792880010000   0.000000000000000       0.000000000000000</t>
  </si>
  <si>
    <t>RXN-NADS2_c_FWD-rt0915_c        345.778571058953700     0.029832684038118       0.000000000000000</t>
  </si>
  <si>
    <t>RXN-NADS2_n_FWD-rt0915_n        27141.277792880010000   0.000000000000000       0.000000000000000</t>
  </si>
  <si>
    <t>RXN-NADS2_n_REV-rt0915_n        27141.277792880010000   0.000000000000000       0.000000000000000</t>
  </si>
  <si>
    <t>RXN-NADt_c_e_FWD-UNKNOWN        27141.277792880010000   0.000000000000000       0.000000000000000</t>
  </si>
  <si>
    <t>RXN-NADt_c_m_FWD-rt2593 27141.277792880010000   0.000000000000000       0.000000000000000</t>
  </si>
  <si>
    <t>RXN-NADt_c_m_FWD-rt5934 27141.277792880010000   0.000000000000000       0.000000000000000</t>
  </si>
  <si>
    <t>RXN-NADt_c_rm_FWD-SPONT 27141.277792880010000   0.000000000000000       0.000000000000000</t>
  </si>
  <si>
    <t>RXN-NADt_c_rm_REV-SPONT 27141.277792880010000   0.000000000000000       0.000000000000000</t>
  </si>
  <si>
    <t>RXN-NADt1_m_FWD-rt2593  27141.277792880010000   0.000000000000000       0.000000000000000</t>
  </si>
  <si>
    <t>RXN-NADt2_m_FWD-rt2593  27141.277792880010000   0.000000000000000       0.000000000000000</t>
  </si>
  <si>
    <t>RXN-NADt3_m_FWD-rt2593  27141.277792880010000   0.000000000000000       0.000000000000000</t>
  </si>
  <si>
    <t>RXN-NAMNPP_c_FWD-rt1924_c       128.588554739567200     0.029832684038118       0.000000000000000</t>
  </si>
  <si>
    <t>RXN-NAMNPP_m_FWD-rt1924_m       27141.277792880010000   0.000000000000000       0.000000000000000</t>
  </si>
  <si>
    <t>RXN-NAtpa_c_FWD-rt2101_c        27141.277792880010000   0.000000000000000       0.000000000000000</t>
  </si>
  <si>
    <t>RXN-NAtpa_c_REV-rt2101_c        27141.277792880010000   0.000000000000000       0.000000000000000</t>
  </si>
  <si>
    <t>RXN-NAtpa_c_FWD-rt2444  27141.277792880010000   0.000000000000000       0.000000000000000</t>
  </si>
  <si>
    <t>RXN-NAtpa_c_REV-rt2444  27141.277792880010000   0.000000000000000       0.000000000000000</t>
  </si>
  <si>
    <t>RXN-NCAMt_c_n_FWD-SPONT 27141.277792880010000   0.000000000000000       0.000000000000000</t>
  </si>
  <si>
    <t>RXN-NCAMt_c_n_REV-SPONT 27141.277792880010000   0.000000000000000       0.000000000000000</t>
  </si>
  <si>
    <t>RXN-NDP1_c_FWD-rt0602_c 27141.277792880010000   0.000000000000000       0.000000000000000</t>
  </si>
  <si>
    <t>RXN-NDP10_c_FWD-rt0602_c        27141.277792880010000   0.000000000000000       0.000000000000000</t>
  </si>
  <si>
    <t>RXN-NDP3_c_FWD-rt0602_c 27141.277792880010000   0.000000000000000       0.000000000000000</t>
  </si>
  <si>
    <t>RXN-NDP3_g_FWD-rt1437   27141.277792880010000   0.000000000000000       0.000000000000000</t>
  </si>
  <si>
    <t>RXN-NDP4_c_FWD-rt0602_c 27141.277792880010000   0.000000000000000       0.000000000000000</t>
  </si>
  <si>
    <t>RXN-NDP5_c_FWD-rt0602_c 27141.277792880010000   0.000000000000000       0.000000000000000</t>
  </si>
  <si>
    <t>RXN-NDP7_c_FWD-rt0602_c 27141.277792880010000   0.000000000000000       0.000000000000000</t>
  </si>
  <si>
    <t>RXN-NDP7_g_FWD-rt0602_g 27141.277792880010000   0.000000000000000       0.000000000000000</t>
  </si>
  <si>
    <t>RXN-NDP7_g_FWD-rt1437   27141.277792880010000   0.000000000000000       0.000000000000000</t>
  </si>
  <si>
    <t>RXN-NDPDA1_c_FWD-UNKNOWN        27141.277792880010000   0.000000000000000       0.000000000000000</t>
  </si>
  <si>
    <t>RXN-NDPDA2_c_FWD-UNKNOWN        27141.277792880010000   0.000000000000000       0.000000000000000</t>
  </si>
  <si>
    <t>RXN-NDPK1_c_FWD-rt0575  27141.277792880010000   0.000000000000000       0.000000000000000</t>
  </si>
  <si>
    <t>RXN-NDPK1_c_FWD-rt7311  17537.201673400876000   0.000000000000000       0.000000000000000</t>
  </si>
  <si>
    <t>RXN-NDPK10_c_FWD-rt0575 27141.277792880010000   0.000000000000000       0.000000000000000</t>
  </si>
  <si>
    <t>RXN-NDPK10_c_FWD-rt7311 27141.277792880010000   0.000000000000000       0.000000000000000</t>
  </si>
  <si>
    <t>RXN-NDPK2_c_FWD-rt0575  27141.277792880010000   0.000000000000000       0.000000000000000</t>
  </si>
  <si>
    <t>RXN-NDPK2_c_FWD-rt7311  17537.201673400876000   0.000000000000000       0.000000000000000</t>
  </si>
  <si>
    <t>RXN-NDPK3_c_FWD-rt0575  27141.277792880010000   0.000000000000000       0.000000000000000</t>
  </si>
  <si>
    <t>RXN-NDPK3_c_FWD-rt7311  17537.201673400876000   0.000000000000000       0.000000000000000</t>
  </si>
  <si>
    <t>RXN-NDPK4_c_FWD-rt0575  27141.277792880010000   0.000000000000000       0.000000000000000</t>
  </si>
  <si>
    <t>RXN-NDPK4_c_FWD-rt7311  17537.201673400876000   0.000000000000000       0.000000000000000</t>
  </si>
  <si>
    <t>RXN-NDPK5_c_FWD-rt0575  27141.277792880010000   0.000000000000000       0.000000000000000</t>
  </si>
  <si>
    <t>RXN-NDPK5_c_FWD-rt7311  17537.201673400876000   0.000000000000000       0.000000000000000</t>
  </si>
  <si>
    <t>RXN-NDPK6_c_FWD-rt0575  27141.277792880010000   0.000000000000000       0.000000000000000</t>
  </si>
  <si>
    <t>RXN-NDPK6_c_FWD-rt7311  17537.201673400876000   0.000000000000000       0.000000000000000</t>
  </si>
  <si>
    <t>RXN-NDPK7_c_FWD-rt0575  27141.277792880010000   0.000000000000000       0.000000000000000</t>
  </si>
  <si>
    <t>RXN-NDPK7_c_FWD-rt7311  17537.201673400876000   0.000000000000000       0.000000000000000</t>
  </si>
  <si>
    <t>RXN-NDPK8_c_FWD-rt0575  27141.277792880010000   0.000000000000000       0.000000000000000</t>
  </si>
  <si>
    <t>RXN-NDPK8_c_FWD-rt7311  17537.201673400876000   0.000000000000000       0.000000000000000</t>
  </si>
  <si>
    <t>RXN-NDPK9_c_FWD-rt0575  27141.277792880010000   0.000000000000000       0.000000000000000</t>
  </si>
  <si>
    <t>RXN-NDPK9_c_FWD-rt7311  27141.277792880010000   0.000000000000000       0.000000000000000</t>
  </si>
  <si>
    <t>RXN-NFORTYR2t_c_e_FWD-rt2566    27141.277792880010000   0.000000000000000       0.000000000000000</t>
  </si>
  <si>
    <t>RXN-NFTYROX_c_FWD-rt0820        27141.277792880010000   0.000000000000000       0.000000000000000</t>
  </si>
  <si>
    <t>RXN-NGLYCANS1_c_FWD-rt2834      115467.502941993880000  0.000000000000000       0.000000000000000</t>
  </si>
  <si>
    <t>RXN-NGLYCANS10_r_FWD-rt2904     27141.277792880010000   0.000000000000000       0.000000000000000</t>
  </si>
  <si>
    <t>RXN-NGLYCANS10_r_REV-rt2904     27141.277792880010000   0.000000000000000       0.000000000000000</t>
  </si>
  <si>
    <t>RXN-NGLYCANS11_r_FWD-rt0671     27141.277792880010000   0.000000000000000       0.000000000000000</t>
  </si>
  <si>
    <t>RXN-NGLYCANS11_r_REV-rt0671     27141.277792880010000   0.000000000000000       0.000000000000000</t>
  </si>
  <si>
    <t>RXN-NGLYCANS12_r_FWD-rt2573     27141.277792880010000   0.000000000000000       0.000000000000000</t>
  </si>
  <si>
    <t>RXN-NGLYCANS12_r_REV-rt2573     27141.277792880010000   0.000000000000000       0.000000000000000</t>
  </si>
  <si>
    <t>RXN-NGLYCANS13_r_FWD-rt6611     27141.277792880010000   0.000000000000000       0.000000000000000</t>
  </si>
  <si>
    <t>RXN-NGLYCANS13_r_REV-rt6611     27141.277792880010000   0.000000000000000       0.000000000000000</t>
  </si>
  <si>
    <t>RXN-NGLYCANS14_r_FWD-rt2972     27141.277792880010000   0.000000000000000       0.000000000000000</t>
  </si>
  <si>
    <t>RXN-NGLYCANS14_r_REV-rt2972     27141.277792880010000   0.000000000000000       0.000000000000000</t>
  </si>
  <si>
    <t>RXN-NGLYCANS15_r_FWD-rt3790     27141.277792880010000   0.000000000000000       0.000000000000000</t>
  </si>
  <si>
    <t>RXN-NGLYCANS15_r_REV-rt3790     27141.277792880010000   0.000000000000000       0.000000000000000</t>
  </si>
  <si>
    <t>RXN-NGLYCANS16_r_FWD-rt1613     27141.277792880010000   0.000000000000000       0.000000000000000</t>
  </si>
  <si>
    <t>RXN-NGLYCANS16_r_REV-rt1613     27141.277792880010000   0.000000000000000       0.000000000000000</t>
  </si>
  <si>
    <t>RXN-NGLYCANS17_r_FWD-rt1802     27141.277792880010000   0.000000000000000       0.000000000000000</t>
  </si>
  <si>
    <t>RXN-NGLYCANS17_r_REV-rt1802     27141.277792880010000   0.000000000000000       0.000000000000000</t>
  </si>
  <si>
    <t>RXN-NGLYCANS18_r_FWD-rt1802     27141.277792880010000   0.000000000000000       0.000000000000000</t>
  </si>
  <si>
    <t>RXN-NGLYCANS18_r_REV-rt1802     27141.277792880010000   0.000000000000000       0.000000000000000</t>
  </si>
  <si>
    <t>RXN-NGLYCANS19_g_FWD-rt0564_g   27141.277792880010000   0.000000000000000       0.000000000000000</t>
  </si>
  <si>
    <t>RXN-NGLYCANS19_g_REV-rt0564_g   27141.277792880010000   0.000000000000000       0.000000000000000</t>
  </si>
  <si>
    <t>RXN-NGLYCANS19_g_FWD-rt8131     27141.277792880010000   0.000000000000000       0.000000000000000</t>
  </si>
  <si>
    <t>RXN-NGLYCANS19_g_REV-rt8131     27141.277792880010000   0.000000000000000       0.000000000000000</t>
  </si>
  <si>
    <t>RXN-NGLYCANS2_c_FWD-ALG1314     11773232.805485839000000        0.000000000000000       0.000000000000000</t>
  </si>
  <si>
    <t>RXN-NGLYCANS2_c_REV-ALG1314     27141.277792880010000   0.000000000000000       0.000000000000000</t>
  </si>
  <si>
    <t>RXN-NGLYCANS3_c_FWD-rt6298      93940.200952279820000   0.000000000000000       0.000000000000000</t>
  </si>
  <si>
    <t>RXN-NGLYCANS3_c_REV-rt6298      27141.277792880010000   0.000000000000000       0.000000000000000</t>
  </si>
  <si>
    <t>RXN-NGLYCANS4_c_FWD-rt1727      49764.466861398156000   0.000000000000000       0.000000000000000</t>
  </si>
  <si>
    <t>RXN-NGLYCANS4_c_REV-rt1727      27141.277792880010000   0.000000000000000       0.000000000000000</t>
  </si>
  <si>
    <t>RXN-NGLYCANS5_c_FWD-rt1727      49764.466861398156000   0.000000000000000       0.000000000000000</t>
  </si>
  <si>
    <t>RXN-NGLYCANS5_c_REV-rt1727      27141.277792880010000   0.000000000000000       0.000000000000000</t>
  </si>
  <si>
    <t>RXN-NGLYCANS6_c_FWD-rt1577      522091.958887338600000  0.000000000000000       0.000000000000000</t>
  </si>
  <si>
    <t>RXN-NGLYCANS6_c_REV-rt1577      27141.277792880010000   0.000000000000000       0.000000000000000</t>
  </si>
  <si>
    <t>RXN-NGLYCANS7_c_FWD-rt1577      522091.958887338600000  0.000000000000000       0.000000000000000</t>
  </si>
  <si>
    <t>RXN-NGLYCANS7_c_REV-rt1577      27141.277792880010000   0.000000000000000       0.000000000000000</t>
  </si>
  <si>
    <t>RXN-NGLYCANS8_r_FWD-rt5214      27141.277792880010000   0.000000000000000       0.000000000000000</t>
  </si>
  <si>
    <t>RXN-NGLYCANS8_r_REV-rt5214      27141.277792880010000   0.000000000000000       0.000000000000000</t>
  </si>
  <si>
    <t>RXN-NGLYCANS9_r_FWD-rt0671      27141.277792880010000   0.000000000000000       0.000000000000000</t>
  </si>
  <si>
    <t>RXN-NGLYCANS9_r_REV-rt0671      27141.277792880010000   0.000000000000000       0.000000000000000</t>
  </si>
  <si>
    <t>RXN-NH4t_c_e_FWD-rt4558 1528567.970106416600000 0.000000000000000       0.000000000000000</t>
  </si>
  <si>
    <t>RXN-NH4t_c_e_REV-rt4558 27141.277792880010000   0.000000000000000       0.000000000000000</t>
  </si>
  <si>
    <t>RXN-NH4t_c_m_FWD-SPONT  27141.277792880010000   0.000000000000000       0.000000000000000</t>
  </si>
  <si>
    <t>RXN-NH4t_c_m_REV-SPONT  27141.277792880010000   0.000000000000000       0.000000000000000</t>
  </si>
  <si>
    <t>RXN-NI2t_c_e_FWD-SPONT  27141.277792880010000   0.000000000000000       0.000000000000000</t>
  </si>
  <si>
    <t>RXN-NITROPP_c_FWD-rt3422        27141.277792880010000   0.000000000000000       0.000000000000000</t>
  </si>
  <si>
    <t>RXN-NITROPP_c_FWD-rt4676        27141.277792880010000   0.000000000000000       0.000000000000000</t>
  </si>
  <si>
    <t>RXN-NITRx_c_FWD-rt4334  27141.277792880010000   0.000000000000000       0.000000000000000</t>
  </si>
  <si>
    <t>RXN-NITRx_c_REV-rt4334  27141.277792880010000   0.000000000000000       0.000000000000000</t>
  </si>
  <si>
    <t>RXN-NITRx_c_FWD-rt6640  27141.277792880010000   0.000000000000000       0.000000000000000</t>
  </si>
  <si>
    <t>RXN-NITRx_c_REV-rt6640  27141.277792880010000   0.000000000000000       0.000000000000000</t>
  </si>
  <si>
    <t>RXN-NITRy_c_FWD-rt6640  27141.277792880010000   0.000000000000000       0.000000000000000</t>
  </si>
  <si>
    <t>RXN-NMNt_c_e_FWD-SPONT  27141.277792880010000   0.000000000000000       0.000000000000000</t>
  </si>
  <si>
    <t>RXN-NMNt_c_n_FWD-SPONT  27141.277792880010000   0.000000000000000       0.000000000000000</t>
  </si>
  <si>
    <t>RXN-NMNt_c_n_REV-SPONT  27141.277792880010000   0.000000000000000       0.000000000000000</t>
  </si>
  <si>
    <t>RXN-NMNt_c_x_FWD-SPONT  27141.277792880010000   0.000000000000000       0.000000000000000</t>
  </si>
  <si>
    <t>RXN-NMNt_c_x_REV-SPONT  27141.277792880010000   0.000000000000000       0.000000000000000</t>
  </si>
  <si>
    <t>RXN-NNAM_c_FWD-rt3293   27141.277792880010000   0.000000000000000       0.000000000000000</t>
  </si>
  <si>
    <t>RXN-NNATi_c_FWD-rt2062_c        1097.889444871646700    0.029832684038118       0.000000000000000</t>
  </si>
  <si>
    <t>RXN-NNDPR_c_FWD-rt1963_c        27141.277792880010000   0.000000000000000       0.000000000000000</t>
  </si>
  <si>
    <t>RXN-NNDPR_m_FWD-rt1963_m        27141.277792880010000   0.000000000000000       0.000000000000000</t>
  </si>
  <si>
    <t>RXN-NNMT_c_FWD-rt4917   27141.277792880010000   0.000000000000000       0.000000000000000</t>
  </si>
  <si>
    <t>RXN-NNMT_c_FWD-rt5672   27141.277792880010000   0.000000000000000       0.000000000000000</t>
  </si>
  <si>
    <t>RXN-NNMT_c_FWD-rt8212   27141.277792880010000   0.000000000000000       0.000000000000000</t>
  </si>
  <si>
    <t>RXN-NO3t_c_e_FWD-rt4068 27141.277792880010000   0.000000000000000       0.000000000000000</t>
  </si>
  <si>
    <t>RXN-NO3t_c_e_REV-rt4068 27141.277792880010000   0.000000000000000       0.000000000000000</t>
  </si>
  <si>
    <t>RXN-NOX_c_FWD-rt4914    27141.277792880010000   0.000000000000000       0.000000000000000</t>
  </si>
  <si>
    <t>RXN-NTD10pp_c_FWD-UNKNOWN       27141.277792880010000   0.000000000000000       0.000000000000000</t>
  </si>
  <si>
    <t>RXN-NTD1pp_c_FWD-UNKNOWN        27141.277792880010000   0.000000000000000       0.000000000000000</t>
  </si>
  <si>
    <t>RXN-NTD2pp_c_FWD-rt1627 27141.277792880010000   0.000000000000000       0.000000000000000</t>
  </si>
  <si>
    <t>RXN-NTD3pp_c_FWD-UNKNOWN        27141.277792880010000   0.000000000000000       0.000000000000000</t>
  </si>
  <si>
    <t>RXN-NTD4pp_c_FWD-rt1627 27141.277792880010000   0.000000000000000       0.000000000000000</t>
  </si>
  <si>
    <t>RXN-NTD5_c_FWD-UNKNOWN  27141.277792880010000   0.000000000000000       0.000000000000000</t>
  </si>
  <si>
    <t>RXN-NTD6pp_c_FWD-UNKNOWN        27141.277792880010000   0.000000000000000       0.000000000000000</t>
  </si>
  <si>
    <t>RXN-NTD7pp_c_FWD-UNKNOWN        27141.277792880010000   0.000000000000000       0.000000000000000</t>
  </si>
  <si>
    <t>RXN-NTD8_c_FWD-UNKNOWN  27141.277792880010000   0.000000000000000       0.000000000000000</t>
  </si>
  <si>
    <t>RXN-NTP10_c_FWD-rt0602_c        27141.277792880010000   0.000000000000000       0.000000000000000</t>
  </si>
  <si>
    <t>RXN-NTP3_c_FWD-rt0602_c 43339.341959797246000   0.000000000000000       0.000000000000000</t>
  </si>
  <si>
    <t>RXN-NTP3_c_FWD-rt5972   43339.341959797246000   0.000000000000000       0.000000000000000</t>
  </si>
  <si>
    <t>RXN-NTP3_c_FWD-rt7922   43339.341959797246000   0.000000000000000       0.000000000000000</t>
  </si>
  <si>
    <t>RXN-NTP4_c_FWD-rt0602_c 27141.277792880010000   0.000000000000000       0.000000000000000</t>
  </si>
  <si>
    <t>RXN-NTP5_c_FWD-rt0602_c 27141.277792880010000   0.000000000000000       0.000000000000000</t>
  </si>
  <si>
    <t>RXN-NTP7_c_FWD-rt0602_c 27141.277792880010000   0.000000000000000       0.000000000000000</t>
  </si>
  <si>
    <t>RXN-NTPDA2_c_FWD-UNKNOWN        27141.277792880010000   0.000000000000000       0.000000000000000</t>
  </si>
  <si>
    <t>RXN-O2t_c_e_FWD-SPONT   27141.277792880010000   0.000000000000000       0.000000000000000</t>
  </si>
  <si>
    <t>RXN-O2t_c_e_REV-SPONT   27141.277792880010000   0.000000000000000       0.000000000000000</t>
  </si>
  <si>
    <t>RXN-O2t_c_m_FWD-SPONT   27141.277792880010000   0.000000000000000       0.000000000000000</t>
  </si>
  <si>
    <t>RXN-O2t_c_m_REV-SPONT   27141.277792880010000   0.000000000000000       0.000000000000000</t>
  </si>
  <si>
    <t>RXN-O2t_c_r_FWD-SPONT   27141.277792880010000   0.000000000000000       0.000000000000000</t>
  </si>
  <si>
    <t>RXN-O2t_c_r_REV-SPONT   27141.277792880010000   0.000000000000000       0.000000000000000</t>
  </si>
  <si>
    <t>RXN-O2t_c_rm_FWD-SPONT  27141.277792880010000   0.000000000000000       0.000000000000000</t>
  </si>
  <si>
    <t>RXN-O2t_c_rm_REV-SPONT  27141.277792880010000   0.000000000000000       0.000000000000000</t>
  </si>
  <si>
    <t>RXN-O2t_c_x_FWD-SPONT   27141.277792880010000   0.000000000000000       0.000000000000000</t>
  </si>
  <si>
    <t>RXN-O2t_c_x_REV-SPONT   27141.277792880010000   0.000000000000000       0.000000000000000</t>
  </si>
  <si>
    <t>RXN-OAADC_c_FWD-rt7226  309611.799899913100000  0.000000000000000       0.000000000000000</t>
  </si>
  <si>
    <t>RXN-OAAt_c_e_FWD-SPONT  27141.277792880010000   0.000000000000000       0.000000000000000</t>
  </si>
  <si>
    <t>RXN-OAAt_c_e_REV-SPONT  27141.277792880010000   0.000000000000000       0.000000000000000</t>
  </si>
  <si>
    <t>RXN-OAAtps_m_FWD-rt0643 27141.277792880010000   0.000000000000000       0.000000000000000</t>
  </si>
  <si>
    <t>RXN-OAR1_c_FWD-rt2815_c 27141.277792880010000   0.000000000000000       0.000000000000000</t>
  </si>
  <si>
    <t>RXN-OAR1_c_REV-rt2815_c 27141.277792880010000   0.000000000000000       0.000000000000000</t>
  </si>
  <si>
    <t>RXN-OAR2_c_FWD-rt2815_c 27141.277792880010000   0.000000000000000       0.000000000000000</t>
  </si>
  <si>
    <t>RXN-OAR2_c_REV-rt2815_c 27141.277792880010000   0.000000000000000       0.000000000000000</t>
  </si>
  <si>
    <t>RXN-OAR3_m_FWD-rt0607   27141.277792880010000   0.000000000000000       0.000000000000000</t>
  </si>
  <si>
    <t>RXN-OAR3_m_REV-rt0607   27141.277792880010000   0.000000000000000       0.000000000000000</t>
  </si>
  <si>
    <t>RXN-OCBT_c_FWD-rt4934   22289.762661868743000   0.000000000000000       0.000000000000000</t>
  </si>
  <si>
    <t>RXN-OCDCAt_c_e_FWD-rt15442799   27141.277792880010000   0.000000000000000       0.000000000000000</t>
  </si>
  <si>
    <t>RXN-OCDCAt_c_e_REV-rt15442799   27141.277792880010000   0.000000000000000       0.000000000000000</t>
  </si>
  <si>
    <t>RXN-OCDCAt_c_en_FWD-SPONT       27141.277792880010000   0.000000000000000       0.000000000000000</t>
  </si>
  <si>
    <t>RXN-OCDCAt_c_en_REV-SPONT       27141.277792880010000   0.000000000000000       0.000000000000000</t>
  </si>
  <si>
    <t>RXN-OCDCAt_c_l_FWD-SPONT        27141.277792880010000   0.000000000000000       0.000000000000000</t>
  </si>
  <si>
    <t>RXN-OCDCAt_c_l_REV-SPONT        27141.277792880010000   0.000000000000000       0.000000000000000</t>
  </si>
  <si>
    <t>RXN-OCDCAt_c_mm_FWD-SPONT       27141.277792880010000   0.000000000000000       0.000000000000000</t>
  </si>
  <si>
    <t>RXN-OCDCAt_c_mm_REV-SPONT       27141.277792880010000   0.000000000000000       0.000000000000000</t>
  </si>
  <si>
    <t>RXN-OCDCAt_c_rm_FWD-SPONT       27141.277792880010000   0.000000000000000       0.000000000000000</t>
  </si>
  <si>
    <t>RXN-OCDCAt_c_rm_REV-SPONT       27141.277792880010000   0.000000000000000       0.000000000000000</t>
  </si>
  <si>
    <t>RXN-OCDCEAt_c_e_FWD-rt15442799  27141.277792880010000   0.000000000000000       0.000000000000000</t>
  </si>
  <si>
    <t>RXN-OCDCEAt_c_e_REV-rt15442799  27141.277792880010000   0.000000000000000       0.000000000000000</t>
  </si>
  <si>
    <t>RXN-OCDCEAt_c_en_FWD-SPONT      27141.277792880010000   0.000000000000000       0.000000000000000</t>
  </si>
  <si>
    <t>RXN-OCDCEAt_c_en_REV-SPONT      27141.277792880010000   0.000000000000000       0.000000000000000</t>
  </si>
  <si>
    <t>RXN-OCDCEAt_c_l_FWD-SPONT       27141.277792880010000   0.000000000000000       0.000000000000000</t>
  </si>
  <si>
    <t>RXN-OCDCEAt_c_l_REV-SPONT       27141.277792880010000   0.000000000000000       0.000000000000000</t>
  </si>
  <si>
    <t>RXN-OCDCEAt_c_rm_FWD-SPONT      27141.277792880010000   0.000000000000000       0.000000000000000</t>
  </si>
  <si>
    <t>RXN-OCDCEAt_c_rm_REV-SPONT      27141.277792880010000   0.000000000000000       0.000000000000000</t>
  </si>
  <si>
    <t>RXN-OCOAT1_m_FWD-rt4722 27141.277792880010000   0.000000000000000       0.000000000000000</t>
  </si>
  <si>
    <t>RXN-OCTAt_c_e_FWD-rt15442799    27141.277792880010000   0.000000000000000       0.000000000000000</t>
  </si>
  <si>
    <t>RXN-OCTAt_c_e_REV-rt15442799    27141.277792880010000   0.000000000000000       0.000000000000000</t>
  </si>
  <si>
    <t>RXN-OCTAt_c_x_FWD-rt5693        27141.277792880010000   0.000000000000000       0.000000000000000</t>
  </si>
  <si>
    <t>RXN-OCTAt_c_x_REV-rt5693        27141.277792880010000   0.000000000000000       0.000000000000000</t>
  </si>
  <si>
    <t>RXN-OCTAt_c_x_FWD-SPONT 27141.277792880010000   0.000000000000000       0.000000000000000</t>
  </si>
  <si>
    <t>RXN-OCTAt_c_x_REV-SPONT 27141.277792880010000   0.000000000000000       0.000000000000000</t>
  </si>
  <si>
    <t>RXN-ODECOAt_c_l_FWD-SPONT       27141.277792880010000   0.000000000000000       0.000000000000000</t>
  </si>
  <si>
    <t>RXN-ODECOAt_c_l_REV-SPONT       27141.277792880010000   0.000000000000000       0.000000000000000</t>
  </si>
  <si>
    <t>RXN-ODECOAt_c_mm_FWD-SPONT      27141.277792880010000   0.000000000000000       0.000000000000000</t>
  </si>
  <si>
    <t>RXN-ODECOAt_c_mm_REV-SPONT      27141.277792880010000   0.000000000000000       0.000000000000000</t>
  </si>
  <si>
    <t>RXN-ODECOAt_c_rm_FWD-SPONT      27141.277792880010000   0.000000000000000       0.000000000000000</t>
  </si>
  <si>
    <t>RXN-ODECOAt_c_rm_REV-SPONT      27141.277792880010000   0.000000000000000       0.000000000000000</t>
  </si>
  <si>
    <t>RXN-OGLYCANS_B3GAT1_r_FWD-rt2574        27141.277792880010000   0.000000000000000       0.000000000000000</t>
  </si>
  <si>
    <t>RXN-OGLYCANS_B3GAT1_r_REV-rt2574        27141.277792880010000   0.000000000000000       0.000000000000000</t>
  </si>
  <si>
    <t>RXN-OGLYCANS1_r_FWD-PMT12       48717.775284286590000   0.000000000000000       0.000000000000000</t>
  </si>
  <si>
    <t>RXN-OGLYCANS1_r_FWD-rt3753      48717.775284286590000   0.000000000000000       0.000000000000000</t>
  </si>
  <si>
    <t>RXN-OGLYCANS2_g_FWD-rt1384      27141.277792880010000   0.000000000000000       0.000000000000000</t>
  </si>
  <si>
    <t>RXN-OGLYCANS2_g_FWD-rt2093      27141.277792880010000   0.000000000000000       0.000000000000000</t>
  </si>
  <si>
    <t>RXN-OGLYCANS2_g_FWD-rt7201      27141.277792880010000   0.000000000000000       0.000000000000000</t>
  </si>
  <si>
    <t>RXN-OGLYCANS2_g_FWD-rt7295      27141.277792880010000   0.000000000000000       0.000000000000000</t>
  </si>
  <si>
    <t>RXN-OGLYCANS3_g_FWD-rt1384      27141.277792880010000   0.000000000000000       0.000000000000000</t>
  </si>
  <si>
    <t>RXN-OGLYCANS3_g_FWD-rt2093      27141.277792880010000   0.000000000000000       0.000000000000000</t>
  </si>
  <si>
    <t>RXN-OGLYCANS3_g_FWD-rt7201      27141.277792880010000   0.000000000000000       0.000000000000000</t>
  </si>
  <si>
    <t>RXN-OGLYCANS3_g_FWD-rt7295      27141.277792880010000   0.000000000000000       0.000000000000000</t>
  </si>
  <si>
    <t>RXN-OGLYCANS4_g_FWD-rt3226      27141.277792880010000   0.000000000000000       0.000000000000000</t>
  </si>
  <si>
    <t>RXN-OGLYCANS4_g_FWD-rt4112      195254.410924339580000  0.000000000000000       0.000000000000000</t>
  </si>
  <si>
    <t>RXN-OGLYCANS5_g_FWD-rt3226      27141.277792880010000   0.000000000000000       0.000000000000000</t>
  </si>
  <si>
    <t>RXN-OGLYCANS5_g_FWD-rt4112      195254.410924339580000  0.000000000000000       0.000000000000000</t>
  </si>
  <si>
    <t>RXN-OMCDC_c_FWD-rt5646  27141.277792880010000   0.000000000000000       0.000000000000000</t>
  </si>
  <si>
    <t>RXN-OMCDC_m_FWD-rt6242_m        27141.277792880010000   0.000000000000000       0.000000000000000</t>
  </si>
  <si>
    <t>RXN-OMPDC_c_FWD-rt3750  10381.500404404223000   0.000000000000000       0.000000000000000</t>
  </si>
  <si>
    <t>RXN-OPAH_c_FWD-rt1168   27141.277792880010000   0.000000000000000       0.000000000000000</t>
  </si>
  <si>
    <t>RXN-OPAH_c_REV-rt1168   27141.277792880010000   0.000000000000000       0.000000000000000</t>
  </si>
  <si>
    <t>RXN-OPAH_c_FWD-rt1169   27141.277792880010000   0.000000000000000       0.000000000000000</t>
  </si>
  <si>
    <t>RXN-OPAH_c_REV-rt1169   27141.277792880010000   0.000000000000000       0.000000000000000</t>
  </si>
  <si>
    <t>RXN-OPAH_c_FWD-rt6960   27141.277792880010000   0.000000000000000       0.000000000000000</t>
  </si>
  <si>
    <t>RXN-OPAH_c_REV-rt6960   27141.277792880010000   0.000000000000000       0.000000000000000</t>
  </si>
  <si>
    <t>RXN-OPAH_c_FWD-rt7643   27141.277792880010000   0.000000000000000       0.000000000000000</t>
  </si>
  <si>
    <t>RXN-OPAH_c_REV-rt7643   27141.277792880010000   0.000000000000000       0.000000000000000</t>
  </si>
  <si>
    <t>RXN-ORNCD_m_FWD-rt6574  2692007.219792486600000 0.000000000000000       0.000000000000000</t>
  </si>
  <si>
    <t>RXN-ORNDC_c_FWD-rt4267  107.118710875626850     0.014916242309149       0.000000000000000</t>
  </si>
  <si>
    <t>RXN-ORNN5MOX_c_FWD-rt2880       27141.277792880010000   0.000000000000000       0.000000000000000</t>
  </si>
  <si>
    <t>RXN-ORNTA_c_FWD-rt6698  28570.864713710700000   0.000000000000000       0.000000000000000</t>
  </si>
  <si>
    <t>RXN-ORNTACi_m_FWD-rt7840        273007.559408698400000  0.000000000000000       0.000000000000000</t>
  </si>
  <si>
    <t>RXN-ORNtpa_m_FWD-rt4951 759153.908396790400000  0.000000000000000       0.000000000000000</t>
  </si>
  <si>
    <t>RXN-ORNtps_e_FWD-rt1689 27141.277792880010000   0.000000000000000       0.000000000000000</t>
  </si>
  <si>
    <t>RXN-ORNtps_e_REV-rt1689 27141.277792880010000   0.000000000000000       0.000000000000000</t>
  </si>
  <si>
    <t>RXN-ORNtps_e_FWD-rt5861 27141.277792880010000   0.000000000000000       0.000000000000000</t>
  </si>
  <si>
    <t>RXN-ORNtps_e_REV-rt5861 27141.277792880010000   0.000000000000000       0.000000000000000</t>
  </si>
  <si>
    <t>RXN-ORPT_c_FWD-rt2348   27141.277792880010000   0.000000000000000       0.000000000000000</t>
  </si>
  <si>
    <t>RXN-ORPT_c_REV-rt2348   13917.045234235215000   0.000000000000000       0.000000000000000</t>
  </si>
  <si>
    <t>RXN-P5CD2_m_FWD-rt0201  358141.288830987600000  0.000000000000000       0.000000000000000</t>
  </si>
  <si>
    <t>RXN-P5CR_c_FWD-rt5064   39718.845458800504000   0.000000000000000       0.000000000000000</t>
  </si>
  <si>
    <t>RXN-PACALDt_c_e_FWD-SPONT       27141.277792880010000   0.000000000000000       0.000000000000000</t>
  </si>
  <si>
    <t>RXN-PACALDt_c_e_REV-SPONT       27141.277792880010000   0.000000000000000       0.000000000000000</t>
  </si>
  <si>
    <t>RXN-PACALDt_c_m_FWD-SPONT       27141.277792880010000   0.000000000000000       0.000000000000000</t>
  </si>
  <si>
    <t>RXN-PACALDt_c_m_REV-SPONT       27141.277792880010000   0.000000000000000       0.000000000000000</t>
  </si>
  <si>
    <t>RXN-PACCOAE_c_FWD-rt6217        27141.277792880010000   0.000000000000000       0.000000000000000</t>
  </si>
  <si>
    <t>RXN-PACCOAE_x_FWD-rt5558        27141.277792880010000   0.000000000000000       0.000000000000000</t>
  </si>
  <si>
    <t>RXN-PACCOAL_x_FWD-rt6434_x      27141.277792880010000   0.000000000000000       0.000000000000000</t>
  </si>
  <si>
    <t>RXN-PACt_c_x_FWD-UNKNOWN        27141.277792880010000   0.000000000000000       0.000000000000000</t>
  </si>
  <si>
    <t>RXN-PACt_c_x_REV-UNKNOWN        27141.277792880010000   0.000000000000000       0.000000000000000</t>
  </si>
  <si>
    <t>RXN-PADAH_c_FWD-rt1908  27141.277792880010000   0.000000000000000       0.000000000000000</t>
  </si>
  <si>
    <t>RXN-PADAH_c_REV-rt1908  27141.277792880010000   0.000000000000000       0.000000000000000</t>
  </si>
  <si>
    <t>RXN-PAFH_c_FWD-rt3915   27141.277792880010000   0.000000000000000       0.000000000000000</t>
  </si>
  <si>
    <t>RXN-PAIL35Pt_c_vm_FWD-SPONT     27141.277792880010000   0.000000000000000       0.000000000000000</t>
  </si>
  <si>
    <t>RXN-PAIL35Pt_c_vm_REV-SPONT     27141.277792880010000   0.000000000000000       0.000000000000000</t>
  </si>
  <si>
    <t>RXN-PAIL35Pt_en_vm_FWD-SPONT    27141.277792880010000   0.000000000000000       0.000000000000000</t>
  </si>
  <si>
    <t>RXN-PAIL35Pt_en_vm_REV-SPONT    27141.277792880010000   0.000000000000000       0.000000000000000</t>
  </si>
  <si>
    <t>RXN-PAIL3K_vm_FWD-VPS15TOR1     27141.277792880010000   0.000000000000000       0.000000000000000</t>
  </si>
  <si>
    <t>RXN-PAIL3K_vm_FWD-VPS15VPS34    27141.277792880010000   0.000000000000000       0.000000000000000</t>
  </si>
  <si>
    <t>RXN-PAIL3Pt_gm_vm_FWD-SPONT     27141.277792880010000   0.000000000000000       0.000000000000000</t>
  </si>
  <si>
    <t>RXN-PAIL3Pt_gm_vm_REV-SPONT     27141.277792880010000   0.000000000000000       0.000000000000000</t>
  </si>
  <si>
    <t>RXN-PAIL3Pt_rm_vm_FWD-SPONT     27141.277792880010000   0.000000000000000       0.000000000000000</t>
  </si>
  <si>
    <t>RXN-PAIL3Pt_rm_vm_REV-SPONT     27141.277792880010000   0.000000000000000       0.000000000000000</t>
  </si>
  <si>
    <t>RXN-PAIL45Pt_c_en_FWD-SPONT     27141.277792880010000   0.000000000000000       0.000000000000000</t>
  </si>
  <si>
    <t>RXN-PAIL45Pt_c_en_REV-SPONT     27141.277792880010000   0.000000000000000       0.000000000000000</t>
  </si>
  <si>
    <t>RXN-PAIL45Pt_c_n_FWD-SPONT      27141.277792880010000   0.000000000000000       0.000000000000000</t>
  </si>
  <si>
    <t>RXN-PAIL45Pt_c_n_REV-SPONT      27141.277792880010000   0.000000000000000       0.000000000000000</t>
  </si>
  <si>
    <t>RXN-PAIL45Pt_en_rm_FWD-SPONT    27141.277792880010000   0.000000000000000       0.000000000000000</t>
  </si>
  <si>
    <t>RXN-PAIL45Pt_en_rm_REV-SPONT    27141.277792880010000   0.000000000000000       0.000000000000000</t>
  </si>
  <si>
    <t>RXN-PAIL4K_en_FWD-rt6718_en     27141.277792880010000   0.000000000000000       0.000000000000000</t>
  </si>
  <si>
    <t>RXN-PAIL4K_en_FWD-rt6791        27141.277792880010000   0.000000000000000       0.000000000000000</t>
  </si>
  <si>
    <t>RXN-PAIL4K_gm_FWD-PIK1FRQ1      27141.277792880010000   0.000000000000000       0.000000000000000</t>
  </si>
  <si>
    <t>RXN-PAIL4K_n_FWD-rt1414_n       27141.277792880010000   0.000000000000000       0.000000000000000</t>
  </si>
  <si>
    <t>RXN-PAIL4K_vm_FWD-rt6718_vm     27141.277792880010000   0.000000000000000       0.000000000000000</t>
  </si>
  <si>
    <t>RXN-PAIL4Pt_c_en_FWD-SPONT      27141.277792880010000   0.000000000000000       0.000000000000000</t>
  </si>
  <si>
    <t>RXN-PAIL4Pt_c_en_REV-SPONT      27141.277792880010000   0.000000000000000       0.000000000000000</t>
  </si>
  <si>
    <t>RXN-PAIL4Pt_en_rm_FWD-SPONT     27141.277792880010000   0.000000000000000       0.000000000000000</t>
  </si>
  <si>
    <t>RXN-PAIL4Pt_en_rm_REV-SPONT     27141.277792880010000   0.000000000000000       0.000000000000000</t>
  </si>
  <si>
    <t>RXN-PAILS_rm_FWD-rt6753 15349.997163404829000   0.000000000000000       0.000000000000000</t>
  </si>
  <si>
    <t>RXN-PAILt_c_rm_FWD-SPONT        27141.277792880010000   0.000000000000000       0.000000000000000</t>
  </si>
  <si>
    <t>RXN-PAILt_c_rm_REV-SPONT        27141.277792880010000   0.000000000000000       0.000000000000000</t>
  </si>
  <si>
    <t>RXN-PAILt_en_rm_FWD-SPONT       27141.277792880010000   0.000000000000000       0.000000000000000</t>
  </si>
  <si>
    <t>RXN-PAILt_en_rm_REV-SPONT       27141.277792880010000   0.000000000000000       0.000000000000000</t>
  </si>
  <si>
    <t>RXN-PAILt_gm_rm_FWD-SPONT       27141.277792880010000   0.000000000000000       0.000000000000000</t>
  </si>
  <si>
    <t>RXN-PAILt_gm_rm_REV-SPONT       27141.277792880010000   0.000000000000000       0.000000000000000</t>
  </si>
  <si>
    <t>RXN-PAILt_n_rm_FWD-SPONT        27141.277792880010000   0.000000000000000       0.000000000000000</t>
  </si>
  <si>
    <t>RXN-PAILt_n_rm_REV-SPONT        27141.277792880010000   0.000000000000000       0.000000000000000</t>
  </si>
  <si>
    <t>RXN-PAILt_rm_vm_FWD-SPONT       27141.277792880010000   0.000000000000000       0.000000000000000</t>
  </si>
  <si>
    <t>RXN-PAILt_rm_vm_REV-SPONT       27141.277792880010000   0.000000000000000       0.000000000000000</t>
  </si>
  <si>
    <t>RXN-PAN4Pt_c_m_FWD-SPONT        27141.277792880010000   0.000000000000000       0.000000000000000</t>
  </si>
  <si>
    <t>RXN-PAN4Pt_c_m_REV-SPONT        27141.277792880010000   0.000000000000000       0.000000000000000</t>
  </si>
  <si>
    <t>RXN-PAP_rm_FWD-rt4117   27141.277792880010000   0.000000000000000       0.000000000000000</t>
  </si>
  <si>
    <t>RXN-PAP_vm_FWD-rt4719   27141.277792880010000   0.000000000000000       0.000000000000000</t>
  </si>
  <si>
    <t>RXN-PAPSR_c_FWD-MET16TRX1       57.032607295177510      5.126071522394036       0.000000000000000</t>
  </si>
  <si>
    <t>RXN-PAPSR_c_FWD-MET16TRX2       57.032607295177510      0.000000000000000       0.000000000000000</t>
  </si>
  <si>
    <t>RXN-PAPt_c_FWD-SPONT    27141.277792880010000   0.000000000000000       0.000000000000000</t>
  </si>
  <si>
    <t>RXN-PAPt_c_REV-SPONT    27141.277792880010000   0.000000000000000       0.000000000000000</t>
  </si>
  <si>
    <t>RXN-PAPt_c_m_FWD-UNKNOWN        27141.277792880010000   0.000000000000000       0.000000000000000</t>
  </si>
  <si>
    <t>RXN-PAPt_c_m_REV-UNKNOWN        27141.277792880010000   0.000000000000000       0.000000000000000</t>
  </si>
  <si>
    <t>RXN-PAt_en_rm_FWD-SPONT 27141.277792880010000   0.000000000000000       0.000000000000000</t>
  </si>
  <si>
    <t>RXN-PAt_en_rm_REV-SPONT 27141.277792880010000   0.000000000000000       0.000000000000000</t>
  </si>
  <si>
    <t>RXN-PAt_gm_rm_FWD-SPONT 27141.277792880010000   0.000000000000000       0.000000000000000</t>
  </si>
  <si>
    <t>RXN-PAt_gm_rm_REV-SPONT 27141.277792880010000   0.000000000000000       0.000000000000000</t>
  </si>
  <si>
    <t>RXN-PAt_l_rm_FWD-SPONT  27141.277792880010000   0.000000000000000       0.000000000000000</t>
  </si>
  <si>
    <t>RXN-PAt_l_rm_REV-SPONT  27141.277792880010000   0.000000000000000       0.000000000000000</t>
  </si>
  <si>
    <t>RXN-PAt_mm_rm_FWD-SPONT 27141.277792880010000   0.000000000000000       0.000000000000000</t>
  </si>
  <si>
    <t>RXN-PAt_mm_rm_REV-SPONT 27141.277792880010000   0.000000000000000       0.000000000000000</t>
  </si>
  <si>
    <t>RXN-PAt_rm_vm_FWD-SPONT 27141.277792880010000   0.000000000000000       0.000000000000000</t>
  </si>
  <si>
    <t>RXN-PAt_rm_vm_REV-SPONT 27141.277792880010000   0.000000000000000       0.000000000000000</t>
  </si>
  <si>
    <t>RXN-PBAL_c_FWD-rt2107   27141.277792880010000   0.000000000000000       0.000000000000000</t>
  </si>
  <si>
    <t>RXN-PC_c_FWD-rt7325     67223.786684052960000   0.000000000000000       0.000000000000000</t>
  </si>
  <si>
    <t>RXN-PC_c_FWD-rt8262     67223.786684052960000   0.000000000000000       0.000000000000000</t>
  </si>
  <si>
    <t>RXN-PCLAD_c_FWD-rt4548  27141.277792880010000   0.000000000000000       0.000000000000000</t>
  </si>
  <si>
    <t>RXN-PCLAD_c_REV-rt4548  27141.277792880010000   0.000000000000000       0.000000000000000</t>
  </si>
  <si>
    <t>RXN-PCOATA140_c_FWD-UNKNOWN     27141.277792880010000   0.000000000000000       0.000000000000000</t>
  </si>
  <si>
    <t>RXN-PCOATA140_c_REV-UNKNOWN     27141.277792880010000   0.000000000000000       0.000000000000000</t>
  </si>
  <si>
    <t>RXN-PCOATA160_c_FWD-rt0302      27141.277792880010000   9.588882434071094       0.000000000000000</t>
  </si>
  <si>
    <t>RXN-PCOATA160_c_REV-rt0302      27141.277792880010000   0.000000000000000       0.000000000000000</t>
  </si>
  <si>
    <t>RXN-PCOATA180_c_FWD-rt0302      27141.277792880010000   0.000000000000000       0.000000000000000</t>
  </si>
  <si>
    <t>RXN-PCOATA180_c_REV-rt0302      27141.277792880010000   0.000000000000000       0.000000000000000</t>
  </si>
  <si>
    <t>RXN-PCt_c_rm_FWD-SPONT  27141.277792880010000   0.000000000000000       0.000000000000000</t>
  </si>
  <si>
    <t>RXN-PCt_c_rm_REV-SPONT  27141.277792880010000   0.000000000000000       0.000000000000000</t>
  </si>
  <si>
    <t>RXN-PCt_en_rm_FWD-SPONT 27141.277792880010000   0.000000000000000       0.000000000000000</t>
  </si>
  <si>
    <t>RXN-PCt_en_rm_REV-SPONT 27141.277792880010000   0.000000000000000       0.000000000000000</t>
  </si>
  <si>
    <t>RXN-PCt_l_rm_FWD-SPONT  27141.277792880010000   0.000000000000000       0.000000000000000</t>
  </si>
  <si>
    <t>RXN-PCt_l_rm_REV-SPONT  27141.277792880010000   0.000000000000000       0.000000000000000</t>
  </si>
  <si>
    <t>RXN-PCt_mm_rm_FWD-SPONT 27141.277792880010000   0.000000000000000       0.000000000000000</t>
  </si>
  <si>
    <t>RXN-PCt_mm_rm_REV-SPONT 27141.277792880010000   0.000000000000000       0.000000000000000</t>
  </si>
  <si>
    <t>RXN-PDAGATpc_rm_FWD-rt8109      27141.277792880010000   0.000000000000000       0.000000000000000</t>
  </si>
  <si>
    <t>RXN-PDAGATpc_rm_REV-rt8109      27141.277792880010000   0.000000000000000       0.000000000000000</t>
  </si>
  <si>
    <t>RXN-PDAGATpe_rm_FWD-rt8109      27141.277792880010000   0.000000000000000       0.000000000000000</t>
  </si>
  <si>
    <t>RXN-PDAGATpe_rm_REV-rt8109      27141.277792880010000   0.000000000000000       0.000000000000000</t>
  </si>
  <si>
    <t>RXN-PDE1_c_FWD-rt3419   27141.277792880010000   0.000000000000000       0.000000000000000</t>
  </si>
  <si>
    <t>RXN-PDE1_c_FWD-rt5322   27141.277792880010000   0.000000000000000       0.000000000000000</t>
  </si>
  <si>
    <t>RXN-PDE2_c_FWD-rt3419   27141.277792880010000   0.000000000000000       0.000000000000000</t>
  </si>
  <si>
    <t>RXN-PDE2_c_FWD-rt5322   27141.277792880010000   0.000000000000000       0.000000000000000</t>
  </si>
  <si>
    <t>RXN-PDE3_c_FWD-rt3419   27141.277792880010000   0.000000000000000       0.000000000000000</t>
  </si>
  <si>
    <t>RXN-PDE4_c_FWD-rt3419   27141.277792880010000   0.000000000000000       0.000000000000000</t>
  </si>
  <si>
    <t>RXN-PDE5_c_FWD-rt3419   27141.277792880010000   0.000000000000000       0.000000000000000</t>
  </si>
  <si>
    <t>RXN-PDH_m_FWD-PDHCPLX   799236.576967656000000  60.657785597887326      0.000000000000000</t>
  </si>
  <si>
    <t>RXN-PDMEMT_rm_FWD-rt4380        27141.277792880010000   0.000000000000000       0.000000000000000</t>
  </si>
  <si>
    <t>RXN-PDX5POi_c_FWD-rt2312        27141.277792880010000   0.000000000000000       0.000000000000000</t>
  </si>
  <si>
    <t>RXN-PEMT_rm_FWD-rt2279  3313.554458386269300    6.140446247036667       0.000000000000000</t>
  </si>
  <si>
    <t>RXN-PEMT_rm_FWD-rt4380  3313.554458386269300    0.000000000000000       0.000000000000000</t>
  </si>
  <si>
    <t>RXN-PENDPt_c_m_FWD-SPONT        27141.277792880010000   0.000000000000000       0.000000000000000</t>
  </si>
  <si>
    <t>RXN-PENDPt_c_m_REV-SPONT        27141.277792880010000   0.000000000000000       0.000000000000000</t>
  </si>
  <si>
    <t>RXN-PEt_c_r_FWD-UNKNOWN 27141.277792880010000   0.000000000000000       0.000000000000000</t>
  </si>
  <si>
    <t>RXN-PEt_c_r_REV-UNKNOWN 27141.277792880010000   0.000000000000000       0.000000000000000</t>
  </si>
  <si>
    <t>RXN-PEt_c_rm_FWD-SPONT  27141.277792880010000   0.000000000000000       0.000000000000000</t>
  </si>
  <si>
    <t>RXN-PEt_c_rm_REV-SPONT  27141.277792880010000   0.000000000000000       0.000000000000000</t>
  </si>
  <si>
    <t>RXN-PEt_en_rm_FWD-SPONT 27141.277792880010000   0.000000000000000       0.000000000000000</t>
  </si>
  <si>
    <t>RXN-PEt_en_rm_REV-SPONT 27141.277792880010000   0.000000000000000       0.000000000000000</t>
  </si>
  <si>
    <t>RXN-PEt_gm_rm_FWD-UNKNOWN       27141.277792880010000   0.000000000000000       0.000000000000000</t>
  </si>
  <si>
    <t>RXN-PEt_gm_rm_REV-UNKNOWN       27141.277792880010000   0.000000000000000       0.000000000000000</t>
  </si>
  <si>
    <t>RXN-PEt_l_rm_FWD-SPONT  27141.277792880010000   0.000000000000000       0.000000000000000</t>
  </si>
  <si>
    <t>RXN-PEt_l_rm_REV-SPONT  27141.277792880010000   0.000000000000000       0.000000000000000</t>
  </si>
  <si>
    <t>RXN-PEt_mm_rm_FWD-SPONT 27141.277792880010000   0.000000000000000       0.000000000000000</t>
  </si>
  <si>
    <t>RXN-PEt_mm_rm_REV-SPONT 27141.277792880010000   0.000000000000000       0.000000000000000</t>
  </si>
  <si>
    <t>RXN-PEt_rm_vm_FWD-SPONT 27141.277792880010000   0.000000000000000       0.000000000000000</t>
  </si>
  <si>
    <t>RXN-PEt_rm_vm_REV-SPONT 27141.277792880010000   0.000000000000000       0.000000000000000</t>
  </si>
  <si>
    <t>RXN-PEtabc_m_FWD-rt1060 27141.277792880010000   0.000000000000000       0.000000000000000</t>
  </si>
  <si>
    <t>RXN-PEtabc_m_REV-rt1060 27141.277792880010000   0.000000000000000       0.000000000000000</t>
  </si>
  <si>
    <t>RXN-PEtabc_m_FWD-rt4312 27141.277792880010000   0.000000000000000       0.000000000000000</t>
  </si>
  <si>
    <t>RXN-PEtabc_m_REV-rt4312 27141.277792880010000   0.000000000000000       0.000000000000000</t>
  </si>
  <si>
    <t>RXN-PFK_c_FWD-rt0491    27141.277792880010000   0.000000000000000       0.000000000000000</t>
  </si>
  <si>
    <t>RXN-PFK_c_FWD-rt0495    27141.277792880010000   0.000000000000000       0.000000000000000</t>
  </si>
  <si>
    <t>RXN-PFK_c_FWD-rt0499    21231028.507513143000000        0.000000000000000       0.000000000000000</t>
  </si>
  <si>
    <t>RXN-PGAMT_c_FWD-rt4597  27141.277792880010000   0.000000000000000       0.000000000000000</t>
  </si>
  <si>
    <t>RXN-PGAMT_c_REV-rt4597  27141.277792880010000   0.000000000000000       0.000000000000000</t>
  </si>
  <si>
    <t>RXN-PGCD_c_FWD-rt0717   285983.730794118830000  0.000000000000000       0.000000000000000</t>
  </si>
  <si>
    <t>RXN-PGCD_c_FWD-rt1147   285983.730794118830000  0.000000000000000       0.000000000000000</t>
  </si>
  <si>
    <t>RXN-PGCD_c_FWD-rt3683   285983.730794118830000  0.000000000000000       0.000000000000000</t>
  </si>
  <si>
    <t>RXN-PGCPH_c_FWD-rt4502  27141.277792880010000   0.000000000000000       0.000000000000000</t>
  </si>
  <si>
    <t>RXN-PGI_c_FWD-rt1221    90469.536120205880000   0.000000000000000       0.000000000000000</t>
  </si>
  <si>
    <t>RXN-PGI_c_REV-rt1221    27141.277792880010000   0.000000000000000       0.000000000000000</t>
  </si>
  <si>
    <t>RXN-PGK_c_FWD-rt7353    246959.056120434860000  0.000000000000000       0.000000000000000</t>
  </si>
  <si>
    <t>RXN-PGK_c_REV-rt7353    27141.277792880010000   0.000000000000000       0.000000000000000</t>
  </si>
  <si>
    <t>RXN-PGL_c_FWD-rt6131    334984.447193530500000  0.000000000000000       0.000000000000000</t>
  </si>
  <si>
    <t>RXN-PGLYCP_c_FWD-rt3422 27141.277792880010000   0.000000000000000       0.000000000000000</t>
  </si>
  <si>
    <t>RXN-PGLYCP_c_FWD-rt4676 27141.277792880010000   0.000000000000000       0.000000000000000</t>
  </si>
  <si>
    <t>RXN-PGM_c_FWD-rt1542    80715.506925934930000   0.000000000000000       0.000000000000000</t>
  </si>
  <si>
    <t>RXN-PGM_c_REV-rt1542    27141.277792880010000   0.000000000000000       0.000000000000000</t>
  </si>
  <si>
    <t>RXN-PGM_c_FWD-rt7057    80715.506925934930000   0.000000000000000       0.000000000000000</t>
  </si>
  <si>
    <t>RXN-PGM_c_REV-rt7057    27141.277792880010000   0.000000000000000       0.000000000000000</t>
  </si>
  <si>
    <t>RXN-PGMT_c_FWD-rt1591   34654.446806436870000   0.000000000000000       0.000000000000000</t>
  </si>
  <si>
    <t>RXN-PGMT_c_REV-rt1591   27141.277792880010000   0.000000000000000       0.000000000000000</t>
  </si>
  <si>
    <t>RXN-PGPP_mm_FWD-rt2532  27141.277792880010000   0.000000000000000       0.000000000000000</t>
  </si>
  <si>
    <t>RXN-PGPS_mm_FWD-rt4228  27141.277792880010000   0.000000000000000       0.000000000000000</t>
  </si>
  <si>
    <t>RXN-PGS_x_FWD-rt5040    27141.277792880010000   0.000000000000000       0.000000000000000</t>
  </si>
  <si>
    <t>RXN-PGt_c_m_FWD-rt1060  27141.277792880010000   0.000000000000000       0.000000000000000</t>
  </si>
  <si>
    <t>RXN-PGt_c_m_REV-rt1060  27141.277792880010000   0.000000000000000       0.000000000000000</t>
  </si>
  <si>
    <t>RXN-PGt_c_m_FWD-rt4312  27141.277792880010000   0.000000000000000       0.000000000000000</t>
  </si>
  <si>
    <t>RXN-PGt_c_m_REV-rt4312  27141.277792880010000   0.000000000000000       0.000000000000000</t>
  </si>
  <si>
    <t>RXN-PHACRDC1_c_FWD-rt4099       27141.277792880010000   0.000000000000000       0.000000000000000</t>
  </si>
  <si>
    <t>RXN-PHACRDC1_c_REV-rt4099       27141.277792880010000   0.000000000000000       0.000000000000000</t>
  </si>
  <si>
    <t>RXN-PHACRDC2_c_FWD-rt4099       27141.277792880010000   0.000000000000000       0.000000000000000</t>
  </si>
  <si>
    <t>RXN-PHACRDC2_c_REV-rt4099       27141.277792880010000   0.000000000000000       0.000000000000000</t>
  </si>
  <si>
    <t>RXN-PHACRDC3_c_FWD-rt4099       27141.277792880010000   0.000000000000000       0.000000000000000</t>
  </si>
  <si>
    <t>RXN-PHACRDC3_c_REV-rt4099       27141.277792880010000   0.000000000000000       0.000000000000000</t>
  </si>
  <si>
    <t>RXN-PHACRDC4_c_FWD-rt4099       27141.277792880010000   0.000000000000000       0.000000000000000</t>
  </si>
  <si>
    <t>RXN-PHACRDC4_c_REV-rt4099       27141.277792880010000   0.000000000000000       0.000000000000000</t>
  </si>
  <si>
    <t>RXN-PHCD_m_FWD-rt0201   27141.277792880010000   0.000000000000000       0.000000000000000</t>
  </si>
  <si>
    <t>RXN-PHCHGS_m_FWD-SPONT  27141.277792880010000   0.000000000000000       0.000000000000000</t>
  </si>
  <si>
    <t>RXN-PHEACt_c_e_FWD-SPONT        27141.277792880010000   0.000000000000000       0.000000000000000</t>
  </si>
  <si>
    <t>RXN-PHEN2MOXy_c_FWD-rt4453      27141.277792880010000   0.000000000000000       0.000000000000000</t>
  </si>
  <si>
    <t>RXN-PHEN2MOXy_c_FWD-rt4454      27141.277792880010000   0.000000000000000       0.000000000000000</t>
  </si>
  <si>
    <t>RXN-PHEN2MOXy_c_FWD-rt4555      27141.277792880010000   0.000000000000000       0.000000000000000</t>
  </si>
  <si>
    <t>RXN-PHEt_c_m_FWD-SPONT  27141.277792880010000   0.000000000000000       0.000000000000000</t>
  </si>
  <si>
    <t>RXN-PHETA1_c_FWD-rt1784_c       27141.277792880010000   0.000000000000000       0.000000000000000</t>
  </si>
  <si>
    <t>RXN-PHETA1_c_REV-rt1784_c       6.590530340103202       0.000000000000000       0.000000000000000</t>
  </si>
  <si>
    <t>RXN-PHETA1_c_FWD-rt7471 27141.277792880010000   0.000000000000000       0.000000000000000</t>
  </si>
  <si>
    <t>RXN-PHETA1_c_REV-rt7471 6.590530340103202       0.000000000000000       0.000000000000000</t>
  </si>
  <si>
    <t>RXN-PHETA1_c_FWD-rt7697 27141.277792880010000   0.000000000000000       0.000000000000000</t>
  </si>
  <si>
    <t>RXN-PHETA1_c_REV-rt7697 6.590530340103202       7.074919338558481       0.000000000000000</t>
  </si>
  <si>
    <t>RXN-PHETA1_m_FWD-rt5562_m       27141.277792880010000   0.000000000000000       0.000000000000000</t>
  </si>
  <si>
    <t>RXN-PHEtps_e_FWD-rt5861 27141.277792880010000   0.000000000000000       0.000000000000000</t>
  </si>
  <si>
    <t>RXN-PHEtps_e_REV-rt5861 27141.277792880010000   0.000000000000000       0.000000000000000</t>
  </si>
  <si>
    <t>RXN-PHETRS_c_FWD-FRS12  12.991185613277281      7.074919338558481       0.000000000000000</t>
  </si>
  <si>
    <t>RXN-PHETRS_m_FWD-rt5030 27141.277792880010000   0.000000000000000       0.000000000000000</t>
  </si>
  <si>
    <t>RXN-PHYTOED1_c_FWD-rt0217       27141.277792880010000   0.000000000000000       0.000000000000000</t>
  </si>
  <si>
    <t>RXN-PHYTOED2_c_FWD-rt0217       27141.277792880010000   0.000000000000000       0.000000000000000</t>
  </si>
  <si>
    <t>RXN-PHYTOED3_c_FWD-rt0217       27141.277792880010000   0.000000000000000       0.000000000000000</t>
  </si>
  <si>
    <t>RXN-PHYTOED4_c_FWD-rt0217       27141.277792880010000   0.000000000000000       0.000000000000000</t>
  </si>
  <si>
    <t>RXN-PHYTOED5_c_FWD-rt0217       27141.277792880010000   0.000000000000000       0.000000000000000</t>
  </si>
  <si>
    <t>RXN-PHYTOES_c_FWD-rt0221        27141.277792880010000   0.000000000000000       0.000000000000000</t>
  </si>
  <si>
    <t>RXN-PHYTOES_c_REV-rt0221        27141.277792880010000   0.000000000000000       0.000000000000000</t>
  </si>
  <si>
    <t>RXN-PHYTOES_c_FWD-rt2239        27141.277792880010000   0.000000000000000       0.000000000000000</t>
  </si>
  <si>
    <t>RXN-PHYTOES_c_REV-rt2239        27141.277792880010000   0.000000000000000       0.000000000000000</t>
  </si>
  <si>
    <t>RXN-PI35P5P_c_FWD-rt7001_c      27141.277792880010000   0.000000000000000       0.000000000000000</t>
  </si>
  <si>
    <t>RXN-PI35P5P_c_FWD-rt7049_c      27141.277792880010000   0.000000000000000       0.000000000000000</t>
  </si>
  <si>
    <t>RXN-PI35P5P_en_FWD-rt7001_en    27141.277792880010000   0.000000000000000       0.000000000000000</t>
  </si>
  <si>
    <t>RXN-PI35P5P_en_FWD-rt7049_en    27141.277792880010000   0.000000000000000       0.000000000000000</t>
  </si>
  <si>
    <t>RXN-PI35P5P_vm_FWD-VAC14FIG4    27141.277792880010000   0.000000000000000       0.000000000000000</t>
  </si>
  <si>
    <t>RXN-PI3P5K_vm_FWD-rt5771        27141.277792880010000   0.000000000000000       0.000000000000000</t>
  </si>
  <si>
    <t>RXN-PI3PP_c_FWD-rt6512  27141.277792880010000   0.000000000000000       0.000000000000000</t>
  </si>
  <si>
    <t>RXN-PI3PP_c_FWD-rt7001_c        27141.277792880010000   0.000000000000000       0.000000000000000</t>
  </si>
  <si>
    <t>RXN-PI3PP_c_FWD-rt7049_c        27141.277792880010000   0.000000000000000       0.000000000000000</t>
  </si>
  <si>
    <t>RXN-PI3PP_en_FWD-rt7001_en      27141.277792880010000   0.000000000000000       0.000000000000000</t>
  </si>
  <si>
    <t>RXN-PI3PP_en_FWD-rt7049_en      27141.277792880010000   0.000000000000000       0.000000000000000</t>
  </si>
  <si>
    <t>RXN-PI3PP_gm_FWD-rt3013_gm      27141.277792880010000   0.000000000000000       0.000000000000000</t>
  </si>
  <si>
    <t>RXN-PI3PP_rm_FWD-rt3013_rm      27141.277792880010000   0.000000000000000       0.000000000000000</t>
  </si>
  <si>
    <t>RXN-PI45P5P_c_FWD-rt6972_c      27141.277792880010000   0.000000000000000       0.000000000000000</t>
  </si>
  <si>
    <t>RXN-PI45P5P_c_FWD-rt7001_c      27141.277792880010000   0.000000000000000       0.000000000000000</t>
  </si>
  <si>
    <t>RXN-PI45P5P_c_FWD-rt7049_c      27141.277792880010000   0.000000000000000       0.000000000000000</t>
  </si>
  <si>
    <t>RXN-PI45P5P_c_FWD-rt7177_c      27141.277792880010000   0.000000000000000       0.000000000000000</t>
  </si>
  <si>
    <t>RXN-PI45P5P_en_FWD-rt6972_en    27141.277792880010000   0.000000000000000       0.000000000000000</t>
  </si>
  <si>
    <t>RXN-PI45P5P_en_FWD-rt7001_en    27141.277792880010000   0.000000000000000       0.000000000000000</t>
  </si>
  <si>
    <t>RXN-PI45P5P_en_FWD-rt7049_en    27141.277792880010000   0.000000000000000       0.000000000000000</t>
  </si>
  <si>
    <t>RXN-PI45P5P_en_FWD-rt7177_en    27141.277792880010000   0.000000000000000       0.000000000000000</t>
  </si>
  <si>
    <t>RXN-PI4P5K_en_FWD-rt3510_en     27141.277792880010000   0.000000000000000       0.000000000000000</t>
  </si>
  <si>
    <t>RXN-PI4P5K_n_FWD-rt3510_n       27141.277792880010000   0.000000000000000       0.000000000000000</t>
  </si>
  <si>
    <t>RXN-PI4PP_c_FWD-rt7001_c        27141.277792880010000   0.000000000000000       0.000000000000000</t>
  </si>
  <si>
    <t>RXN-PI4PP_c_FWD-rt7049_c        27141.277792880010000   0.000000000000000       0.000000000000000</t>
  </si>
  <si>
    <t>RXN-PI4PP_en_FWD-rt7001_en      27141.277792880010000   0.000000000000000       0.000000000000000</t>
  </si>
  <si>
    <t>RXN-PI4PP_en_FWD-rt7049_en      27141.277792880010000   0.000000000000000       0.000000000000000</t>
  </si>
  <si>
    <t>RXN-PI4PP_gm_FWD-rt3013_gm      27141.277792880010000   0.000000000000000       0.000000000000000</t>
  </si>
  <si>
    <t>RXN-PI4PP_rm_FWD-rt3013_rm      27141.277792880010000   0.000000000000000       0.000000000000000</t>
  </si>
  <si>
    <t>RXN-PIt_c_en_FWD-UNKNOWN        27141.277792880010000   0.000000000000000       0.000000000000000</t>
  </si>
  <si>
    <t>RXN-PIt_c_en_REV-UNKNOWN        27141.277792880010000   0.000000000000000       0.000000000000000</t>
  </si>
  <si>
    <t>RXN-PIt_c_gm_FWD-SPONT  27141.277792880010000   0.000000000000000       0.000000000000000</t>
  </si>
  <si>
    <t>RXN-PIt_c_gm_REV-SPONT  27141.277792880010000   0.000000000000000       0.000000000000000</t>
  </si>
  <si>
    <t>RXN-PIt_c_rm_FWD-SPONT  27141.277792880010000   0.000000000000000       0.000000000000000</t>
  </si>
  <si>
    <t>RXN-PIt_c_rm_REV-SPONT  27141.277792880010000   0.000000000000000       0.000000000000000</t>
  </si>
  <si>
    <t>RXN-PIt_c_v_FWD-rt3050_v        27141.277792880010000   0.000000000000000       0.000000000000000</t>
  </si>
  <si>
    <t>RXN-PIt_c_v_REV-rt3050_v        27141.277792880010000   0.000000000000000       0.000000000000000</t>
  </si>
  <si>
    <t>RXN-PIt_c_v_FWD-rt3166_v        27141.277792880010000   0.000000000000000       0.000000000000000</t>
  </si>
  <si>
    <t>RXN-PIt_c_v_REV-rt3166_v        27141.277792880010000   0.000000000000000       0.000000000000000</t>
  </si>
  <si>
    <t>RXN-PIt_c_v_FWD-SPONT   27141.277792880010000   0.000000000000000       0.000000000000000</t>
  </si>
  <si>
    <t>RXN-PIt_c_v_REV-SPONT   27141.277792880010000   0.000000000000000       0.000000000000000</t>
  </si>
  <si>
    <t>RXN-PIt_c_vm_FWD-rt3050_vm      27141.277792880010000   0.000000000000000       0.000000000000000</t>
  </si>
  <si>
    <t>RXN-PIt_c_vm_REV-rt3050_vm      27141.277792880010000   0.000000000000000       0.000000000000000</t>
  </si>
  <si>
    <t>RXN-PIt_c_vm_FWD-rt3166_vm      27141.277792880010000   0.000000000000000       0.000000000000000</t>
  </si>
  <si>
    <t>RXN-PIt_c_vm_REV-rt3166_vm      27141.277792880010000   0.000000000000000       0.000000000000000</t>
  </si>
  <si>
    <t>RXN-PIt_c_vm_FWD-SPONT  27141.277792880010000   0.000000000000000       0.000000000000000</t>
  </si>
  <si>
    <t>RXN-PIt_c_vm_REV-SPONT  27141.277792880010000   0.000000000000000       0.000000000000000</t>
  </si>
  <si>
    <t>RXN-PIt_m_mm_FWD-UNKNOWN        27141.277792880010000   0.000000000000000       0.000000000000000</t>
  </si>
  <si>
    <t>RXN-PIt_m_mm_REV-UNKNOWN        27141.277792880010000   0.000000000000000       0.000000000000000</t>
  </si>
  <si>
    <t>RXN-PIt_r_rm_FWD-SPONT  27141.277792880010000   0.000000000000000       0.000000000000000</t>
  </si>
  <si>
    <t>RXN-PItps_e_FWD-rt1948  1971413.169154704500000 0.000000000000000       0.000000000000000</t>
  </si>
  <si>
    <t>RXN-PItps_e_REV-rt1948  27141.277792880010000   0.000000000000000       0.000000000000000</t>
  </si>
  <si>
    <t>RXN-PItps_e_FWD-rt3318  27141.277792880010000   0.000000000000000       0.000000000000000</t>
  </si>
  <si>
    <t>RXN-PItps_e_REV-rt3318  27141.277792880010000   0.000000000000000       0.000000000000000</t>
  </si>
  <si>
    <t>RXN-PItps_m_FWD-rt0521  1885213.747858293600000 0.000000000000000       0.000000000000000</t>
  </si>
  <si>
    <t>RXN-PItps_m_FWD-rt7506  1885213.747858293600000 0.000000000000000       0.000000000000000</t>
  </si>
  <si>
    <t>RXN-PKETF_c_FWD-rt5014  27141.277792880010000   0.000000000000000       0.000000000000000</t>
  </si>
  <si>
    <t>RXN-PKETX_c_FWD-rt5014  27141.277792880010000   0.000000000000000       0.000000000000000</t>
  </si>
  <si>
    <t>RXN-PLAA1lpc_en_FWD-rt4017      27141.277792880010000   0.000000000000000       0.000000000000000</t>
  </si>
  <si>
    <t>RXN-PLAA1lpc_mm_FWD-rt5790      27141.277792880010000   0.000000000000000       0.000000000000000</t>
  </si>
  <si>
    <t>RXN-PLAA1lpc_rm_FWD-rt5941      27141.277792880010000   0.000000000000000       0.000000000000000</t>
  </si>
  <si>
    <t>RXN-PLAA1lpe_en_FWD-rt4017      27141.277792880010000   0.000000000000000       0.000000000000000</t>
  </si>
  <si>
    <t>RXN-PLAA1lpe_mm_FWD-rt5790      27141.277792880010000   0.000000000000000       0.000000000000000</t>
  </si>
  <si>
    <t>RXN-PLAA2pc_en_FWD-rt4017       27141.277792880010000   0.000000000000000       0.000000000000000</t>
  </si>
  <si>
    <t>RXN-PLAA2pc_mm_FWD-rt4445       27141.277792880010000   0.000000000000000       0.000000000000000</t>
  </si>
  <si>
    <t>RXN-PLAA2pc_rm_FWD-rt5941       27141.277792880010000   0.000000000000000       0.000000000000000</t>
  </si>
  <si>
    <t>RXN-PLAA2pe_en_FWD-rt4017       27141.277792880010000   0.000000000000000       0.000000000000000</t>
  </si>
  <si>
    <t>RXN-PLAA2pe_mm_FWD-rt4445       27141.277792880010000   0.000000000000000       0.000000000000000</t>
  </si>
  <si>
    <t>RXN-PLACipc_m_FWD-rt7489_m      27141.277792880010000   0.000000000000000       0.000000000000000</t>
  </si>
  <si>
    <t>RXN-PLACipc_r_FWD-rt7489_r      27141.277792880010000   0.000000000000000       0.000000000000000</t>
  </si>
  <si>
    <t>RXN-PLACmip2c_m_FWD-rt7489_m    27141.277792880010000   0.000000000000000       0.000000000000000</t>
  </si>
  <si>
    <t>RXN-PLACmip2c_r_FWD-rt7489_r    27141.277792880010000   0.000000000000000       0.000000000000000</t>
  </si>
  <si>
    <t>RXN-PLACmipc_m_FWD-rt7489_m     27141.277792880010000   0.000000000000000       0.000000000000000</t>
  </si>
  <si>
    <t>RXN-PLACmipc_r_FWD-rt7489_r     27141.277792880010000   0.000000000000000       0.000000000000000</t>
  </si>
  <si>
    <t>RXN-PLACpail_c_FWD-rt3387       27141.277792880010000   0.000000000000000       0.000000000000000</t>
  </si>
  <si>
    <t>RXN-PLACpail45p_c_FWD-rt4487_c  27141.277792880010000   0.000000000000000       0.000000000000000</t>
  </si>
  <si>
    <t>RXN-PLACpail45p_n_FWD-rt4487_n  27141.277792880010000   0.000000000000000       0.000000000000000</t>
  </si>
  <si>
    <t>RXN-PLACpg_mm_FWD-rt3355        27141.277792880010000   0.000000000000000       0.000000000000000</t>
  </si>
  <si>
    <t>RXN-PLADpc_en_FWD-rt5655        27141.277792880010000   0.000000000000000       0.000000000000000</t>
  </si>
  <si>
    <t>RXN-PLADpc_en_FWD-rt8446        27141.277792880010000   0.000000000000000       0.000000000000000</t>
  </si>
  <si>
    <t>RXN-PMANM_c_FWD-rt0873  27141.277792880010000   0.000000000000000       0.000000000000000</t>
  </si>
  <si>
    <t>RXN-PMANM_c_REV-rt0873  19519.556994616654000   0.000000000000000       0.000000000000000</t>
  </si>
  <si>
    <t>RXN-PMDPHT_c_FWD-UNKNOWN        27141.277792880010000   0.000000000000000       0.000000000000000</t>
  </si>
  <si>
    <t>RXN-PMEMT_rm_FWD-rt4380 27141.277792880010000   0.000000000000000       0.000000000000000</t>
  </si>
  <si>
    <t>RXN-PMEVK_c_FWD-rt0334  651917.565011627200000  0.000000000000000       0.000000000000000</t>
  </si>
  <si>
    <t>RXN-PMI12346PS_c_FWD-rt1395     27141.277792880010000   0.000000000000000       0.000000000000000</t>
  </si>
  <si>
    <t>RXN-PMI1346PS_c_FWD-rt1395      27141.277792880010000   0.000000000000000       0.000000000000000</t>
  </si>
  <si>
    <t>RXN-PMPK_c_FWD-rt4410   27141.277792880010000   0.000000000000000       0.000000000000000</t>
  </si>
  <si>
    <t>RXN-PMTCOAt_c_l_FWD-SPONT       27141.277792880010000   0.000000000000000       0.000000000000000</t>
  </si>
  <si>
    <t>RXN-PMTCOAt_c_l_REV-SPONT       27141.277792880010000   0.000000000000000       0.000000000000000</t>
  </si>
  <si>
    <t>RXN-PMTCOAt_c_r_FWD-SPONT       27141.277792880010000   0.000000000000000       0.000000000000000</t>
  </si>
  <si>
    <t>RXN-PMTCOAt_c_r_REV-SPONT       27141.277792880010000   0.000000000000000       0.000000000000000</t>
  </si>
  <si>
    <t>RXN-PMTCOAt_c_rm_FWD-SPONT      27141.277792880010000   0.000000000000000       0.000000000000000</t>
  </si>
  <si>
    <t>RXN-PMTCOAt_c_rm_REV-SPONT      27141.277792880010000   0.000000000000000       0.000000000000000</t>
  </si>
  <si>
    <t>RXN-PNP_c_FWD-rt7908_c  27141.277792880010000   0.000000000000000       0.000000000000000</t>
  </si>
  <si>
    <t>RXN-PNTK_c_FWD-rt5817   88.253449907956820      0.014916327002231       0.000000000000000</t>
  </si>
  <si>
    <t>RXN-PNTOtps_e_FWD-rt3985        27523.189341298763000   0.000000000000000       0.000000000000000</t>
  </si>
  <si>
    <t>RXN-PNTOtps_e_REV-rt3985        27141.277792880010000   0.000000000000000       0.000000000000000</t>
  </si>
  <si>
    <t>RXN-POLYAO1_c_FWD-rt7571        27141.277792880010000   0.000000000000000       0.000000000000000</t>
  </si>
  <si>
    <t>RXN-POLYAO2_c_FWD-rt7571        27141.277792880010000   0.000000000000000       0.000000000000000</t>
  </si>
  <si>
    <t>RXN-POLYAO3_c_FWD-rt7571        27141.277792880010000   0.000000000000000       0.000000000000000</t>
  </si>
  <si>
    <t>RXN-PPA_c_FWD-rt7511    75761.521764108970000   0.000000000000000       0.000000000000000</t>
  </si>
  <si>
    <t>RXN-PPAt_c_e_FWD-UNKNOWN        27141.277792880010000   0.000000000000000       0.000000000000000</t>
  </si>
  <si>
    <t>RXN-PPAt_c_e_REV-UNKNOWN        27141.277792880010000   0.000000000000000       0.000000000000000</t>
  </si>
  <si>
    <t>RXN-PPAt_c_m_FWD-UNKNOWN        27141.277792880010000   0.000000000000000       0.000000000000000</t>
  </si>
  <si>
    <t>RXN-PPAt_c_m_REV-UNKNOWN        27141.277792880010000   0.000000000000000       0.000000000000000</t>
  </si>
  <si>
    <t>RXN-PPBNGD_c_FWD-rt6350 167.132655068498340     0.016837778243243       0.000000000000000</t>
  </si>
  <si>
    <t>RXN-PPBNGS_1_c_FWD-rt5026       664.916475138028500     0.067351112972972       0.000000000000000</t>
  </si>
  <si>
    <t>RXN-PPCDC_c_FWD-rt0168  27141.277792880010000   0.000000000000000       0.000000000000000</t>
  </si>
  <si>
    <t>RXN-PPCK_c_FWD-rt2473   25407.796425340537000   0.000000000000000       0.000000000000000</t>
  </si>
  <si>
    <t>RXN-PPGPPDP_c_FWD-rt8139        27141.277792880010000   0.000000000000000       0.000000000000000</t>
  </si>
  <si>
    <t>RXN-PPIt_c_l_FWD-SPONT  27141.277792880010000   0.000000000000000       0.000000000000000</t>
  </si>
  <si>
    <t>RXN-PPIt_c_l_REV-SPONT  27141.277792880010000   0.000000000000000       0.000000000000000</t>
  </si>
  <si>
    <t>RXN-PPIt_c_m_FWD-SPONT  27141.277792880010000   0.000000000000000       0.000000000000000</t>
  </si>
  <si>
    <t>RXN-PPIt_c_m_REV-SPONT  27141.277792880010000   0.000000000000000       0.000000000000000</t>
  </si>
  <si>
    <t>RXN-PPIt_c_rm_FWD-SPONT 27141.277792880010000   0.000000000000000       0.000000000000000</t>
  </si>
  <si>
    <t>RXN-PPIt_c_rm_REV-SPONT 27141.277792880010000   0.000000000000000       0.000000000000000</t>
  </si>
  <si>
    <t>RXN-PPIt_c_x_FWD-SPONT  27141.277792880010000   0.000000000000000       0.000000000000000</t>
  </si>
  <si>
    <t>RXN-PPIt_c_x_REV-SPONT  27141.277792880010000   0.000000000000000       0.000000000000000</t>
  </si>
  <si>
    <t>RXN-PPIt_m_mm_FWD-SPONT 27141.277792880010000   0.000000000000000       0.000000000000000</t>
  </si>
  <si>
    <t>RXN-PPIt_m_mm_REV-SPONT 27141.277792880010000   0.000000000000000       0.000000000000000</t>
  </si>
  <si>
    <t>RXN-PPM_c_FWD-rt1591    27141.277792880010000   0.000000000000000       0.000000000000000</t>
  </si>
  <si>
    <t>RXN-PPM_c_REV-rt1591    27141.277792880010000   0.000000000000000       0.000000000000000</t>
  </si>
  <si>
    <t>RXN-PPM_c_FWD-rt5343    27141.277792880010000   0.000000000000000       0.000000000000000</t>
  </si>
  <si>
    <t>RXN-PPM_c_REV-rt5343    27141.277792880010000   0.000000000000000       0.000000000000000</t>
  </si>
  <si>
    <t>RXN-PPNCL2_c_FWD-rt0510 34.896368605501470      0.014916327002231       0.000000000000000</t>
  </si>
  <si>
    <t>RXN-PPND2_c_FWD-rt7857  28.998223501479043      5.478298495629183       0.000000000000000</t>
  </si>
  <si>
    <t>RXN-PPNDH_c_FWD-rt5827  179.525838927459000     7.074919338558481       0.000000000000000</t>
  </si>
  <si>
    <t>RXN-PPPG9t_c_m_FWD-SPONT        27141.277792880010000   0.000000000000000       0.000000000000000</t>
  </si>
  <si>
    <t>RXN-PPPG9t_c_m_REV-SPONT        27141.277792880010000   0.000000000000000       0.000000000000000</t>
  </si>
  <si>
    <t>RXN-PPPGO_m_FWD-rt3499  167.073751411998240     0.008418889121621       0.000000000000000</t>
  </si>
  <si>
    <t>RXN-PPTT_l_FWD-rt4281   385142.125108892160000  0.000000000000000       0.000000000000000</t>
  </si>
  <si>
    <t>RXN-PPTT_m_FWD-rt0532   27141.277792880010000   0.000000000000000       0.000000000000000</t>
  </si>
  <si>
    <t>RXN-PRAGSi_c_FWD-rt5891 16001.265308328313000   18.797784025407020      0.000000000000000</t>
  </si>
  <si>
    <t>RXN-PRAIi_c_FWD-rt8196  64.720488743004130      2.315259073601748       0.000000000000000</t>
  </si>
  <si>
    <t>RXN-PRAIS_c_FWD-rt5891  16001.265308328313000   18.797784025407020      0.000000000000000</t>
  </si>
  <si>
    <t>RXN-PRAMPC_c_FWD-rt3278 19.000428109177214      4.562194598713452       0.000000000000000</t>
  </si>
  <si>
    <t>RXN-PRASCSi_c_FWD-rt0852        9421.804560840128000    0.000000000000000       0.000000000000000</t>
  </si>
  <si>
    <t>RXN-PRATPP_c_FWD-rt3278 19.000428109177214      4.562194598713452       0.000000000000000</t>
  </si>
  <si>
    <t>RXN-PREN9DPt_c_l_FWD-UNKNOWN    27141.277792880010000   0.000000000000000       0.000000000000000</t>
  </si>
  <si>
    <t>RXN-PREN9DPt_c_l_REV-UNKNOWN    27141.277792880010000   0.000000000000000       0.000000000000000</t>
  </si>
  <si>
    <t>RXN-PREN9DPt_c_m_FWD-UNKNOWN    27141.277792880010000   0.000000000000000       0.000000000000000</t>
  </si>
  <si>
    <t>RXN-PREN9DPt_c_m_REV-UNKNOWN    27141.277792880010000   0.000000000000000       0.000000000000000</t>
  </si>
  <si>
    <t>RXN-PRENT10_l_FWD-rt4281        385142.125108892160000  0.000000000000000       0.000000000000000</t>
  </si>
  <si>
    <t>RXN-PRENT11_l_FWD-rt4281        385142.125108892160000  0.000000000000000       0.000000000000000</t>
  </si>
  <si>
    <t>RXN-PRENT12_l_FWD-rt4281        385142.125108892160000  0.000000000000000       0.000000000000000</t>
  </si>
  <si>
    <t>RXN-PRENT13_l_FWD-rt4281        385142.125108892160000  0.000000000000000       0.000000000000000</t>
  </si>
  <si>
    <t>RXN-PRENT14_l_FWD-rt4281        385142.125108892160000  0.000000000000000       0.000000000000000</t>
  </si>
  <si>
    <t>RXN-PRENT15_l_FWD-rt4281        385142.125108892160000  0.000000000000000       0.000000000000000</t>
  </si>
  <si>
    <t>RXN-PRENT16_l_FWD-rt4281        385142.125108892160000  0.000000000000000       0.000000000000000</t>
  </si>
  <si>
    <t>RXN-PRENT16_l_REV-rt4281        27141.277792880010000   0.000000000000000       0.000000000000000</t>
  </si>
  <si>
    <t>RXN-PRENT17_l_FWD-rt4281        385142.125108892160000  0.000000000000000       0.000000000000000</t>
  </si>
  <si>
    <t>RXN-PRENT17_l_REV-rt4281        27141.277792880010000   0.000000000000000       0.000000000000000</t>
  </si>
  <si>
    <t>RXN-PRENT18_l_FWD-rt4281        385142.125108892160000  0.000000000000000       0.000000000000000</t>
  </si>
  <si>
    <t>RXN-PRENT19_l_FWD-rt4281        385142.125108892160000  0.000000000000000       0.000000000000000</t>
  </si>
  <si>
    <t>RXN-PRENT20_l_FWD-rt4281        385142.125108892160000  0.000000000000000       0.000000000000000</t>
  </si>
  <si>
    <t>RXN-PRENT21_l_FWD-rt4281        385142.125108892160000  0.000000000000000       0.000000000000000</t>
  </si>
  <si>
    <t>RXN-PRENT6_l_FWD-rt4281 385142.125108892160000  0.000000000000000       0.000000000000000</t>
  </si>
  <si>
    <t>RXN-PRENT7_l_FWD-rt4281 385142.125108892160000  0.000000000000000       0.000000000000000</t>
  </si>
  <si>
    <t>RXN-PRENT8_l_FWD-rt4281 385142.125108892160000  0.000000000000000       0.000000000000000</t>
  </si>
  <si>
    <t>RXN-PRENT9_l_FWD-rt4281 385142.125108892160000  0.000000000000000       0.000000000000000</t>
  </si>
  <si>
    <t>RXN-PRFGS_c_FWD-rt6665  12674.828108474723000   18.797784025407020      0.000000000000000</t>
  </si>
  <si>
    <t>RXN-PRMICI_c_FWD-rt3242_c       21.395046608346895      4.562194598713452       0.000000000000000</t>
  </si>
  <si>
    <t>RXN-PROD2_m_FWD-rt6234  20934105.494809575000000        0.000000000000000       0.000000000000000</t>
  </si>
  <si>
    <t>RXN-PROt_c_m_FWD-SPONT  27141.277792880010000   0.000000000000000       0.000000000000000</t>
  </si>
  <si>
    <t>RXN-PROt_c_m_REV-SPONT  27141.277792880010000   0.000000000000000       0.000000000000000</t>
  </si>
  <si>
    <t>RXN-PROtps_e_FWD-rt4390 27141.277792880010000   0.000000000000000       0.000000000000000</t>
  </si>
  <si>
    <t>RXN-PROtps_e_REV-rt4390 27141.277792880010000   0.000000000000000       0.000000000000000</t>
  </si>
  <si>
    <t>RXN-PROtps_e_FWD-rt5861 27141.277792880010000   0.000000000000000       0.000000000000000</t>
  </si>
  <si>
    <t>RXN-PROtps_e_REV-rt5861 27141.277792880010000   0.000000000000000       0.000000000000000</t>
  </si>
  <si>
    <t>RXN-PROTRS_c_FWD-rt3118 2.363648042373898       10.338017544498750      0.000000000000000</t>
  </si>
  <si>
    <t>RXN-PRPPS_c_FWD-PRS23   53555.466436030845000   0.000000000000000       0.000000000000000</t>
  </si>
  <si>
    <t>RXN-PRPPt_c_m_FWD-SPONT 27141.277792880010000   0.000000000000000       0.000000000000000</t>
  </si>
  <si>
    <t>RXN-PRPPt_c_m_REV-SPONT 27141.277792880010000   0.000000000000000       0.000000000000000</t>
  </si>
  <si>
    <t>RXN-PSCIT_c_FWD-rt5884  27141.277792880010000   14.868476907789413      0.000000000000000</t>
  </si>
  <si>
    <t>RXN-PSD_gm_FWD-rt0683_gm        27141.277792880010000   0.000000000000000       0.000000000000000</t>
  </si>
  <si>
    <t>RXN-PSD_gm_FWD-rt2529_gm        27141.277792880010000   0.000000000000000       0.000000000000000</t>
  </si>
  <si>
    <t>RXN-PSD_gm_FWD-rt3078_gm        27141.277792880010000   0.000000000000000       0.000000000000000</t>
  </si>
  <si>
    <t>RXN-PSD_mm_FWD-rt2136   27141.277792880010000   0.000000000000000       0.000000000000000</t>
  </si>
  <si>
    <t>RXN-PSD_mm_FWD-rt2529_mm        27141.277792880010000   0.000000000000000       0.000000000000000</t>
  </si>
  <si>
    <t>RXN-PSD_mm_FWD-rt6186   27141.277792880010000   0.000000000000000       0.000000000000000</t>
  </si>
  <si>
    <t>RXN-PSD_vm_FWD-rt0683_vm        27141.277792880010000   0.000000000000000       0.000000000000000</t>
  </si>
  <si>
    <t>RXN-PSD_vm_FWD-rt2529_vm        27141.277792880010000   0.000000000000000       0.000000000000000</t>
  </si>
  <si>
    <t>RXN-PSD_vm_FWD-rt3078_vm        338528.474725275240000  0.000000000000000       0.000000000000000</t>
  </si>
  <si>
    <t>RXN-PSERT_c_FWD-rt7036  802520.004353974600000  0.000000000000000       0.000000000000000</t>
  </si>
  <si>
    <t>RXN-PSP_L_c_FWD-rt3683  27141.277792880010000   0.000000000000000       0.000000000000000</t>
  </si>
  <si>
    <t>RXN-PSPHPL_r_FWD-rt3557 27141.277792880010000   0.000000000000000       0.000000000000000</t>
  </si>
  <si>
    <t>RXN-PSPHS_r_FWD-rt6946  27141.277792880010000   0.000000000000000       0.000000000000000</t>
  </si>
  <si>
    <t>RXN-PSSA_rm_FWD-rt3215  174820.242729822230000  0.000000000000000       0.000000000000000</t>
  </si>
  <si>
    <t>RXN-PSt_c_m_FWD-rt1060  27141.277792880010000   0.000000000000000       0.000000000000000</t>
  </si>
  <si>
    <t>RXN-PSt_c_m_REV-rt1060  27141.277792880010000   0.000000000000000       0.000000000000000</t>
  </si>
  <si>
    <t>RXN-PSt_c_m_FWD-rt4312  27141.277792880010000   0.000000000000000       0.000000000000000</t>
  </si>
  <si>
    <t>RXN-PSt_c_m_REV-rt4312  27141.277792880010000   0.000000000000000       0.000000000000000</t>
  </si>
  <si>
    <t>RXN-PSt_c_rm_FWD-SPONT  27141.277792880010000   0.000000000000000       0.000000000000000</t>
  </si>
  <si>
    <t>RXN-PSt_c_rm_REV-SPONT  27141.277792880010000   0.000000000000000       0.000000000000000</t>
  </si>
  <si>
    <t>RXN-PSt_en_rm_FWD-SPONT 27141.277792880010000   0.000000000000000       0.000000000000000</t>
  </si>
  <si>
    <t>RXN-PSt_en_rm_REV-SPONT 27141.277792880010000   0.000000000000000       0.000000000000000</t>
  </si>
  <si>
    <t>RXN-PSt_gm_rm_FWD-UNKNOWN       27141.277792880010000   0.000000000000000       0.000000000000000</t>
  </si>
  <si>
    <t>RXN-PSt_gm_rm_REV-UNKNOWN       27141.277792880010000   0.000000000000000       0.000000000000000</t>
  </si>
  <si>
    <t>RXN-PSt_mm_rm_FWD-SPONT 27141.277792880010000   0.000000000000000       0.000000000000000</t>
  </si>
  <si>
    <t>RXN-PSt_mm_rm_REV-SPONT 27141.277792880010000   0.000000000000000       0.000000000000000</t>
  </si>
  <si>
    <t>RXN-PSt_rm_vm_FWD-SPONT 27141.277792880010000   0.000000000000000       0.000000000000000</t>
  </si>
  <si>
    <t>RXN-PSt_rm_vm_REV-SPONT 27141.277792880010000   0.000000000000000       0.000000000000000</t>
  </si>
  <si>
    <t>RXN-PTPAT_c_FWD-rt6481  1524.685832196990000    0.014916327002231       0.000000000000000</t>
  </si>
  <si>
    <t>RXN-PTRCAT1_c_FWD-rt7678        27141.277792880010000   0.000000000000000       0.000000000000000</t>
  </si>
  <si>
    <t>RXN-PTRCAT1_c_REV-rt7678        27141.277792880010000   0.000000000000000       0.000000000000000</t>
  </si>
  <si>
    <t>RXN-PTRCtpa_e_FWD-rt1939_e      27141.277792880010000   0.000000000000000       0.000000000000000</t>
  </si>
  <si>
    <t>RXN-PTRCtpa_e_REV-rt1939_e      27141.277792880010000   0.000000000000000       0.000000000000000</t>
  </si>
  <si>
    <t>RXN-PTRCtpa_e_FWD-rt1987_e      27141.277792880010000   0.000000000000000       0.000000000000000</t>
  </si>
  <si>
    <t>RXN-PTRCtpa_e_REV-rt1987_e      27141.277792880010000   0.000000000000000       0.000000000000000</t>
  </si>
  <si>
    <t>RXN-PTRCtpa_e_FWD-rt2649_e      27141.277792880010000   0.000000000000000       0.000000000000000</t>
  </si>
  <si>
    <t>RXN-PTRCtpa_e_REV-rt2649_e      27141.277792880010000   0.000000000000000       0.000000000000000</t>
  </si>
  <si>
    <t>RXN-PTRCtpa_e_FWD-rt2739_e      27141.277792880010000   0.000000000000000       0.000000000000000</t>
  </si>
  <si>
    <t>RXN-PTRCtpa_e_REV-rt2739_e      27141.277792880010000   0.000000000000000       0.000000000000000</t>
  </si>
  <si>
    <t>RXN-PTRCtpa_v_FWD-rt1939_v      27141.277792880010000   0.000000000000000       0.000000000000000</t>
  </si>
  <si>
    <t>RXN-PTRCtpa_v_REV-rt1939_v      27141.277792880010000   0.000000000000000       0.000000000000000</t>
  </si>
  <si>
    <t>RXN-PTRCtpa_v_FWD-rt1987_v      27141.277792880010000   0.000000000000000       0.000000000000000</t>
  </si>
  <si>
    <t>RXN-PTRCtpa_v_REV-rt1987_v      27141.277792880010000   0.000000000000000       0.000000000000000</t>
  </si>
  <si>
    <t>RXN-PTRCtpa_v_FWD-rt2649_v      27141.277792880010000   0.000000000000000       0.000000000000000</t>
  </si>
  <si>
    <t>RXN-PTRCtpa_v_REV-rt2649_v      27141.277792880010000   0.000000000000000       0.000000000000000</t>
  </si>
  <si>
    <t>RXN-PTRCtpa_v_FWD-rt2739_v      27141.277792880010000   0.000000000000000       0.000000000000000</t>
  </si>
  <si>
    <t>RXN-PTRCtpa_v_REV-rt2739_v      27141.277792880010000   0.000000000000000       0.000000000000000</t>
  </si>
  <si>
    <t>RXN-PUNP3_c_FWD-rt7908_c        27141.277792880010000   0.000000000000000       0.000000000000000</t>
  </si>
  <si>
    <t>RXN-PUNP3_c_REV-rt7908_c        27141.277792880010000   0.000000000000000       0.000000000000000</t>
  </si>
  <si>
    <t>RXN-PUNP3_m_FWD-rt7908_m        27141.277792880010000   0.000000000000000       0.000000000000000</t>
  </si>
  <si>
    <t>RXN-PUNP3_m_REV-rt7908_m        27141.277792880010000   0.000000000000000       0.000000000000000</t>
  </si>
  <si>
    <t>RXN-PUNP5_c_FWD-rt7908_c        117290.864018270310000  0.000000000000000       0.000000000000000</t>
  </si>
  <si>
    <t>RXN-PUNP5_c_REV-rt7908_c        27141.277792880010000   0.000000000000000       0.000000000000000</t>
  </si>
  <si>
    <t>RXN-PYAM5PO_c_FWD-rt2312        27141.277792880010000   0.000000000000000       0.000000000000000</t>
  </si>
  <si>
    <t>RXN-PYDAMK_c_FWD-rt6177 27141.277792880010000   0.000000000000000       0.000000000000000</t>
  </si>
  <si>
    <t>RXN-PYDX5PS_c_FWD-SNZ1SNO1      962.561072047514700     0.026189419847849       0.000000000000000</t>
  </si>
  <si>
    <t>RXN-PYDX5Pt_c_e_FWD-UNKNOWN     27141.277792880010000   0.000000000000000       0.000000000000000</t>
  </si>
  <si>
    <t>RXN-PYDXK_c_FWD-rt6177  27141.277792880010000   0.000000000000000       0.000000000000000</t>
  </si>
  <si>
    <t>RXN-PYDXNK_c_FWD-rt6177 27141.277792880010000   0.000000000000000       0.000000000000000</t>
  </si>
  <si>
    <t>RXN-PYDXNO_c_FWD-rt2312 27141.277792880010000   0.000000000000000       0.000000000000000</t>
  </si>
  <si>
    <t>RXN-PYDXNOR_c_FWD-rt3182        27141.277792880010000   0.000000000000000       0.000000000000000</t>
  </si>
  <si>
    <t>RXN-PYDXNOR_c_REV-rt3182        27141.277792880010000   0.000000000000000       0.000000000000000</t>
  </si>
  <si>
    <t>RXN-PYDXNOR_c_FWD-rt6001        27141.277792880010000   0.000000000000000       0.000000000000000</t>
  </si>
  <si>
    <t>RXN-PYDXNOR_c_REV-rt6001        27141.277792880010000   0.000000000000000       0.000000000000000</t>
  </si>
  <si>
    <t>RXN-PYDXO_c_FWD-rt2312  27141.277792880010000   0.000000000000000       0.000000000000000</t>
  </si>
  <si>
    <t>RXN-PYK_c_FWD-rt4634    92037.554917094340000   0.000000000000000       0.000000000000000</t>
  </si>
  <si>
    <t>RXN-PYNP2r_c_FWD-UNKNOWN        27141.277792880010000   0.000000000000000       0.000000000000000</t>
  </si>
  <si>
    <t>RXN-PYNP2r_c_REV-UNKNOWN        27141.277792880010000   0.000000000000000       0.000000000000000</t>
  </si>
  <si>
    <t>RXN-PYRDC_c_FWD-rt7423  1036942.209582507100000 0.000000000000000       0.000000000000000</t>
  </si>
  <si>
    <t>RXN-PYRDC2_c_FWD-rt7423 27141.277792880010000   0.000000000000000       0.000000000000000</t>
  </si>
  <si>
    <t>RXN-PYRtps_e_FWD-rt1816_e       27141.277792880010000   0.000000000000000       0.000000000000000</t>
  </si>
  <si>
    <t>RXN-PYRtps_e_REV-rt1816_e       27141.277792880010000   0.000000000000000       0.000000000000000</t>
  </si>
  <si>
    <t>RXN-PYRtps_m_FWD-MPC13  1299903.376735601800000 0.000000000000000       0.000000000000000</t>
  </si>
  <si>
    <t>RXN-Q9H2t_c_e_FWD-UNKNOWN       27141.277792880010000   0.000000000000000       0.000000000000000</t>
  </si>
  <si>
    <t>RXN-Q9H2t_c_m_FWD-UNKNOWN       27141.277792880010000   0.000000000000000       0.000000000000000</t>
  </si>
  <si>
    <t>RXN-Q9MO_m_FWD-rt7829   27141.277792880010000   0.000000000000000       0.000000000000000</t>
  </si>
  <si>
    <t>RXN-Q9MT1_m_FWD-COQCPLX 27141.277792880010000   0.000000000000000       0.000000000000000</t>
  </si>
  <si>
    <t>RXN-Q9MT2_m_FWD-rt3097  27141.277792880010000   0.000000000000000       0.000000000000000</t>
  </si>
  <si>
    <t>RXN-Q9OR_m_FWD-rt7669   27141.277792880010000   0.000000000000000       0.000000000000000</t>
  </si>
  <si>
    <t>RXN-QUILSYN_c_FWD-SPONT 27141.277792880010000   0.000000000000000       0.000000000000000</t>
  </si>
  <si>
    <t>RXN-QUINDH_c_FWD-rt5341 27141.277792880010000   0.000000000000000       0.000000000000000</t>
  </si>
  <si>
    <t>RXN-QUINDH_c_REV-rt5341 27141.277792880010000   0.000000000000000       0.000000000000000</t>
  </si>
  <si>
    <t>RXN-QUINt_c_e_FWD-rt3125        27141.277792880010000   0.000000000000000       0.000000000000000</t>
  </si>
  <si>
    <t>RXN-QUINt_c_e_REV-rt3125        27141.277792880010000   0.000000000000000       0.000000000000000</t>
  </si>
  <si>
    <t>RXN-QUINt_c_e_FWD-rt5359        27141.277792880010000   0.000000000000000       0.000000000000000</t>
  </si>
  <si>
    <t>RXN-QUINt_c_e_REV-rt5359        27141.277792880010000   0.000000000000000       0.000000000000000</t>
  </si>
  <si>
    <t>RXN-QUINt_c_e_FWD-rt5363        27141.277792880010000   0.000000000000000       0.000000000000000</t>
  </si>
  <si>
    <t>RXN-QUINt_c_e_REV-rt5363        27141.277792880010000   0.000000000000000       0.000000000000000</t>
  </si>
  <si>
    <t>RXN-QULNt_c_m_FWD-SPONT 27141.277792880010000   0.000000000000000       0.000000000000000</t>
  </si>
  <si>
    <t>RXN-QULNt_c_m_REV-SPONT 27141.277792880010000   0.000000000000000       0.000000000000000</t>
  </si>
  <si>
    <t>RXN-RADHx_m_FWD-rt5058  27141.277792880010000   0.000000000000000       0.000000000000000</t>
  </si>
  <si>
    <t>RXN-RAFH_e_FWD-rt3242_e 27141.277792880010000   0.000000000000000       0.000000000000000</t>
  </si>
  <si>
    <t>RXN-RBFK_c_FWD-rt0930_c 19.802501395284647      0.015491166078745       0.000000000000000</t>
  </si>
  <si>
    <t>RXN-RBFK_m_FWD-rt0930_m 0.000545662621686       0.000469975927617       0.000000000000000</t>
  </si>
  <si>
    <t>RXN-RBFSa_c_FWD-rt0910  64.076000431707410      0.061754867383030       0.000000000000000</t>
  </si>
  <si>
    <t>RXN-RBFSb_c_FWD-rt4127  23.900288909220040      0.030877433691515       0.000000000000000</t>
  </si>
  <si>
    <t>RXN-RBK_c_FWD-rt2501    52266.813821697615000   0.000000000000000       0.000000000000000</t>
  </si>
  <si>
    <t>RXN-RBK_D_c_FWD-rt6000  27141.277792880010000   0.000000000000000       0.000000000000000</t>
  </si>
  <si>
    <t>RXN-RDH_c_FWD-rt5407    27141.277792880010000   0.000000000000000       0.000000000000000</t>
  </si>
  <si>
    <t>RXN-RDH_c_REV-rt5407    27141.277792880010000   0.000000000000000       0.000000000000000</t>
  </si>
  <si>
    <t>RXN-RHMND2_c_FWD-rt1893 27141.277792880010000   0.000000000000000       0.000000000000000</t>
  </si>
  <si>
    <t>RXN-RHMND2_c_REV-rt1893 27141.277792880010000   0.000000000000000       0.000000000000000</t>
  </si>
  <si>
    <t>RXN-RIBFLVt_c_m_FWD-SPONT       27141.277792880010000   0.000000000000000       0.000000000000000</t>
  </si>
  <si>
    <t>RXN-RIBt_c_e_FWD-UNKNOWN        27141.277792880010000   0.000000000000000       0.000000000000000</t>
  </si>
  <si>
    <t>RXN-RLFC2O_c_FWD-rt4960 27141.277792880010000   0.000000000000000       0.000000000000000</t>
  </si>
  <si>
    <t>RXN-RLFC2O_m_FWD-rt8275 269082.797472681100000  0.000000000000000       0.000000000000000</t>
  </si>
  <si>
    <t>RXN-RNDR1_c_FWD-RNR124  67843.028219643860000   0.000000000000000       0.000000000000000</t>
  </si>
  <si>
    <t>RXN-RNDR1_n_FWD-RNR124  27141.277792880010000   0.000000000000000       0.000000000000000</t>
  </si>
  <si>
    <t>RXN-RNDR2_c_FWD-RNR124  67843.028219643860000   0.000000000000000       0.000000000000000</t>
  </si>
  <si>
    <t>RXN-RNDR2_n_FWD-RNR124  27141.277792880010000   0.000000000000000       0.000000000000000</t>
  </si>
  <si>
    <t>RXN-RNDR3_c_FWD-RNR124  67843.028219643860000   0.000000000000000       0.000000000000000</t>
  </si>
  <si>
    <t>RXN-RNDR3_n_FWD-RNR124  27141.277792880010000   0.000000000000000       0.000000000000000</t>
  </si>
  <si>
    <t>RXN-RNDR4_c_FWD-RNR124  67843.028219643860000   0.000000000000000       0.000000000000000</t>
  </si>
  <si>
    <t>RXN-RNDR4_n_FWD-RNR124  27141.277792880010000   0.000000000000000       0.000000000000000</t>
  </si>
  <si>
    <t>RXN-RNMK_c_FWD-rt6206   27141.277792880010000   0.000000000000000       0.000000000000000</t>
  </si>
  <si>
    <t>RXN-RPE_c_FWD-rt3505    1104959.253552517200000 0.000000000000000       0.000000000000000</t>
  </si>
  <si>
    <t>RXN-RPE_c_REV-rt3505    27141.277792880010000   0.000000000000000       0.000000000000000</t>
  </si>
  <si>
    <t>RXN-RPE_c_FWD-rt7896    1104959.253552517200000 0.000000000000000       0.000000000000000</t>
  </si>
  <si>
    <t>RXN-RPE_c_REV-rt7896    27141.277792880010000   0.000000000000000       0.000000000000000</t>
  </si>
  <si>
    <t>RXN-RPI_c_FWD-rt4920    389270.450089878750000  0.000000000000000       0.000000000000000</t>
  </si>
  <si>
    <t>RXN-RPI_c_REV-rt4920    27141.277792880010000   0.000000000000000       0.000000000000000</t>
  </si>
  <si>
    <t>RXN-SACCD1_c_FWD-rt8465 27141.277792880010000   0.000000000000000       0.000000000000000</t>
  </si>
  <si>
    <t>RXN-SACCD2_c_FWD-rt5719 3.630401778967583       0.000000000000000       0.000000000000000</t>
  </si>
  <si>
    <t>RXN-SACCD2_c_FWD-rt8465 3.630401778967583       11.596907720244204      0.000000000000000</t>
  </si>
  <si>
    <t>RXN-SADT_c_FWD-rt5075   46.430312911388720      5.126071522394036       0.000000000000000</t>
  </si>
  <si>
    <t>RXN-SALCMOX_x_FWD-rt1970        27141.277792880010000   0.000000000000000       0.000000000000000</t>
  </si>
  <si>
    <t>RXN-SALCMOX_x_FWD-rt2557        27141.277792880010000   0.000000000000000       0.000000000000000</t>
  </si>
  <si>
    <t>RXN-SALCMOX_x_FWD-rt3875        27141.277792880010000   0.000000000000000       0.000000000000000</t>
  </si>
  <si>
    <t>RXN-SALCMOX_x_FWD-rt5198        27141.277792880010000   0.000000000000000       0.000000000000000</t>
  </si>
  <si>
    <t>RXN-SALCMOX_x_FWD-rt5285        27141.277792880010000   0.000000000000000       0.000000000000000</t>
  </si>
  <si>
    <t>RXN-SALCMOX_x_FWD-rt5815        27141.277792880010000   0.000000000000000       0.000000000000000</t>
  </si>
  <si>
    <t>RXN-SALCMOX_x_FWD-rt7337        27141.277792880010000   0.000000000000000       0.000000000000000</t>
  </si>
  <si>
    <t>RXN-SALCMOX_x_FWD-rt7373        27141.277792880010000   0.000000000000000       0.000000000000000</t>
  </si>
  <si>
    <t>RXN-SAM24MT_c_FWD-rt4692        13973.486726631369000   0.000000000000000       0.000000000000000</t>
  </si>
  <si>
    <t>RXN-SBP_c_FWD-rt4269    27141.277792880010000   0.000000000000000       0.000000000000000</t>
  </si>
  <si>
    <t>RXN-SBPP1_r_FWD-rt5044  27141.277792880010000   0.000000000000000       0.000000000000000</t>
  </si>
  <si>
    <t>RXN-SBPP2_r_FWD-rt5044  27141.277792880010000   0.000000000000000       0.000000000000000</t>
  </si>
  <si>
    <t>RXN-SBTD_D2_c_FWD-rt4606        27141.277792880010000   0.000000000000000       0.000000000000000</t>
  </si>
  <si>
    <t>RXN-SBTD_D2_c_FWD-rt8084        27141.277792880010000   0.000000000000000       0.000000000000000</t>
  </si>
  <si>
    <t>RXN-SBTD_L_c_FWD-rt4606 27141.277792880010000   0.000000000000000       0.000000000000000</t>
  </si>
  <si>
    <t>RXN-SBTDt_c_FWD-UNKNOWN 27141.277792880010000   0.000000000000000       0.000000000000000</t>
  </si>
  <si>
    <t>RXN-SBTDt_c_REV-UNKNOWN 27141.277792880010000   0.000000000000000       0.000000000000000</t>
  </si>
  <si>
    <t>RXN-SBTLt_c_FWD-UNKNOWN 27141.277792880010000   0.000000000000000       0.000000000000000</t>
  </si>
  <si>
    <t>RXN-SBTLt_c_REV-UNKNOWN 27141.277792880010000   0.000000000000000       0.000000000000000</t>
  </si>
  <si>
    <t>RXN-SDPDS_c_FWD-rt3986  27141.277792880010000   0.000000000000000       0.000000000000000</t>
  </si>
  <si>
    <t>RXN-SERAT_c_FWD-rt6880  137.041914409519420     0.000000000000000       0.000000000000000</t>
  </si>
  <si>
    <t>RXN-SERD_L_c_FWD-rt0848_c       241594.699587054700000  0.000000000000000       0.000000000000000</t>
  </si>
  <si>
    <t>RXN-SERPT_r_FWD-rt10571935      5352.736823601776000    1.205399151646891       0.000000000000000</t>
  </si>
  <si>
    <t>RXN-SERt_c_m_FWD-rt7910 27141.277792880010000   0.000000000000000       0.000000000000000</t>
  </si>
  <si>
    <t>RXN-SERt_c_m_REV-rt7910 794143.062535288600000  0.000000000000000       0.000000000000000</t>
  </si>
  <si>
    <t>RXN-SERt_c_r_FWD-UNKNOWN        27141.277792880010000   0.000000000000000       0.000000000000000</t>
  </si>
  <si>
    <t>RXN-SERt_c_r_REV-UNKNOWN        27141.277792880010000   0.000000000000000       0.000000000000000</t>
  </si>
  <si>
    <t>RXN-SERt_c_rm_FWD-UNKNOWN       27141.277792880010000   0.000000000000000       0.000000000000000</t>
  </si>
  <si>
    <t>RXN-SERt_c_rm_REV-UNKNOWN       27141.277792880010000   0.000000000000000       0.000000000000000</t>
  </si>
  <si>
    <t>RXN-SERtps_e_FWD-rt0594 27141.277792880010000   0.000000000000000       0.000000000000000</t>
  </si>
  <si>
    <t>RXN-SERtps_e_REV-rt0594 27141.277792880010000   0.000000000000000       0.000000000000000</t>
  </si>
  <si>
    <t>RXN-SERtps_e_FWD-rt2976 27141.277792880010000   0.000000000000000       0.000000000000000</t>
  </si>
  <si>
    <t>RXN-SERtps_e_REV-rt2976 27141.277792880010000   0.000000000000000       0.000000000000000</t>
  </si>
  <si>
    <t>RXN-SERtps_e_FWD-rt5861 27141.277792880010000   0.000000000000000       0.000000000000000</t>
  </si>
  <si>
    <t>RXN-SERtps_e_REV-rt5861 27141.277792880010000   0.000000000000000       0.000000000000000</t>
  </si>
  <si>
    <t>RXN-SERTRS_c_FWD-rt1878 7.126819872651586       12.408928690133614      0.000000000000000</t>
  </si>
  <si>
    <t>RXN-SERTRS_c_FWD-rt5857 7.126819872651586       0.000000000000000       0.000000000000000</t>
  </si>
  <si>
    <t>RXN-SFGTHi_c_FWD-rt1276 27141.277792880010000   0.000000000000000       0.000000000000000</t>
  </si>
  <si>
    <t>RXN-SFGTHi_c_REV-rt1276 27141.277792880010000   0.000000000000000       0.000000000000000</t>
  </si>
  <si>
    <t>RXN-SHCHD2_c_FWD-rt5201 0.034977923241500       0.000000000000000       0.000000000000000</t>
  </si>
  <si>
    <t>RXN-SHCHF_c_FWD-rt5201  0.034977923241500       0.000000000000000       0.000000000000000</t>
  </si>
  <si>
    <t>RXN-SHK3Di_c_FWD-rt5884 27141.277792880010000   14.868476907789413      0.000000000000000</t>
  </si>
  <si>
    <t>RXN-SHKK_c_FWD-rt5884   27141.277792880010000   14.868476907789413      0.000000000000000</t>
  </si>
  <si>
    <t>RXN-SHSL1_c_FWD-rt1131  27141.277792880010000   0.000000000000000       0.000000000000000</t>
  </si>
  <si>
    <t>RXN-SHSL1_c_REV-rt1131  27141.277792880010000   0.000000000000000       0.000000000000000</t>
  </si>
  <si>
    <t>RXN-SHSL1_c_FWD-rt3095  27141.277792880010000   0.000000000000000       0.000000000000000</t>
  </si>
  <si>
    <t>RXN-SHSL1_c_REV-rt3095  27141.277792880010000   0.000000000000000       0.000000000000000</t>
  </si>
  <si>
    <t>RXN-SLCBK1_r_FWD-rt2023 27141.277792880010000   0.000000000000000       0.000000000000000</t>
  </si>
  <si>
    <t>RXN-SO3R_c_FWD-rt20063076       54.826397653784720      5.126071522394036       0.000000000000000</t>
  </si>
  <si>
    <t>RXN-SO3t_c_e_FWD-rt4278 27141.277792880010000   0.000000000000000       0.000000000000000</t>
  </si>
  <si>
    <t>RXN-SO4t_c_e_FWD-rt5751 27141.277792880010000   0.000000000000000       0.000000000000000</t>
  </si>
  <si>
    <t>RXN-SO4t_c_e_FWD-rt7368 64530.527263784670000   0.000000000000000       0.000000000000000</t>
  </si>
  <si>
    <t>RXN-SPHGAT181_c_FWD-rt3023_c    27141.277792880010000   0.000000000000000       0.000000000000000</t>
  </si>
  <si>
    <t>RXN-SPHGAT181_c_REV-rt3023_c    27141.277792880010000   0.000000000000000       0.000000000000000</t>
  </si>
  <si>
    <t>RXN-SPHGLpK_r_FWD-rt2023        27141.277792880010000   0.000000000000000       0.000000000000000</t>
  </si>
  <si>
    <t>RXN-SPHINGSt_c_e_FWD-rt8393     27141.277792880010000   0.000000000000000       0.000000000000000</t>
  </si>
  <si>
    <t>RXN-SPHINGSt_c_e_REV-rt8393     27141.277792880010000   0.000000000000000       0.000000000000000</t>
  </si>
  <si>
    <t>RXN-SPHPL_r_FWD-rt3557  27141.277792880010000   0.000000000000000       0.000000000000000</t>
  </si>
  <si>
    <t>RXN-SPMDAT_c_FWD-UNKNOWN        27141.277792880010000   0.000000000000000       0.000000000000000</t>
  </si>
  <si>
    <t>RXN-SPMDtpa_e_FWD-rt1939_e      27141.277792880010000   0.000000000000000       0.000000000000000</t>
  </si>
  <si>
    <t>RXN-SPMDtpa_e_REV-rt1939_e      27141.277792880010000   0.000000000000000       0.000000000000000</t>
  </si>
  <si>
    <t>RXN-SPMDtpa_e_FWD-rt1987_e      27141.277792880010000   0.000000000000000       0.000000000000000</t>
  </si>
  <si>
    <t>RXN-SPMDtpa_e_REV-rt1987_e      27141.277792880010000   0.000000000000000       0.000000000000000</t>
  </si>
  <si>
    <t>RXN-SPMDtpa_e_FWD-rt2649_e      27141.277792880010000   0.000000000000000       0.000000000000000</t>
  </si>
  <si>
    <t>RXN-SPMDtpa_e_REV-rt2649_e      27141.277792880010000   0.000000000000000       0.000000000000000</t>
  </si>
  <si>
    <t>RXN-SPMDtpa_e_FWD-rt2739_e      27141.277792880010000   0.000000000000000       0.000000000000000</t>
  </si>
  <si>
    <t>RXN-SPMDtpa_e_REV-rt2739_e      27141.277792880010000   0.000000000000000       0.000000000000000</t>
  </si>
  <si>
    <t>RXN-SPMDtpa_e_FWD-rt5861        27141.277792880010000   0.000000000000000       0.000000000000000</t>
  </si>
  <si>
    <t>RXN-SPMDtpa_e_REV-rt5861        27141.277792880010000   0.000000000000000       0.000000000000000</t>
  </si>
  <si>
    <t>RXN-SPMDtpa_e_FWD-rt7439        27141.277792880010000   0.000000000000000       0.000000000000000</t>
  </si>
  <si>
    <t>RXN-SPMDtpa_e_REV-rt7439        27141.277792880010000   0.000000000000000       0.000000000000000</t>
  </si>
  <si>
    <t>RXN-SPMDtpa_v_FWD-rt1939_v      27141.277792880010000   0.000000000000000       0.000000000000000</t>
  </si>
  <si>
    <t>RXN-SPMDtpa_v_REV-rt1939_v      27141.277792880010000   0.000000000000000       0.000000000000000</t>
  </si>
  <si>
    <t>RXN-SPMDtpa_v_FWD-rt1987_v      27141.277792880010000   0.000000000000000       0.000000000000000</t>
  </si>
  <si>
    <t>RXN-SPMDtpa_v_REV-rt1987_v      27141.277792880010000   0.000000000000000       0.000000000000000</t>
  </si>
  <si>
    <t>RXN-SPMDtpa_v_FWD-rt2649_v      27141.277792880010000   0.000000000000000       0.000000000000000</t>
  </si>
  <si>
    <t>RXN-SPMDtpa_v_REV-rt2649_v      27141.277792880010000   0.000000000000000       0.000000000000000</t>
  </si>
  <si>
    <t>RXN-SPMDtpa_v_FWD-rt2739_v      27141.277792880010000   0.000000000000000       0.000000000000000</t>
  </si>
  <si>
    <t>RXN-SPMDtpa_v_REV-rt2739_v      27141.277792880010000   0.000000000000000       0.000000000000000</t>
  </si>
  <si>
    <t>RXN-SPMS_c_FWD-rt8465   27141.277792880010000   0.000000000000000       0.000000000000000</t>
  </si>
  <si>
    <t>RXN-SPRMAT_c_FWD-rt1145 27141.277792880010000   0.000000000000000       0.000000000000000</t>
  </si>
  <si>
    <t>RXN-SPRMS_c_FWD-rt4913  27141.277792880010000   0.000000000000000       0.000000000000000</t>
  </si>
  <si>
    <t>RXN-SPRMtpa_e_FWD-rt1939_e      27141.277792880010000   0.000000000000000       0.000000000000000</t>
  </si>
  <si>
    <t>RXN-SPRMtpa_e_REV-rt1939_e      27141.277792880010000   0.000000000000000       0.000000000000000</t>
  </si>
  <si>
    <t>RXN-SPRMtpa_e_FWD-rt1987_e      27141.277792880010000   0.000000000000000       0.000000000000000</t>
  </si>
  <si>
    <t>RXN-SPRMtpa_e_REV-rt1987_e      27141.277792880010000   0.000000000000000       0.000000000000000</t>
  </si>
  <si>
    <t>RXN-SPRMtpa_e_FWD-rt2649_e      27141.277792880010000   0.000000000000000       0.000000000000000</t>
  </si>
  <si>
    <t>RXN-SPRMtpa_e_REV-rt2649_e      27141.277792880010000   0.000000000000000       0.000000000000000</t>
  </si>
  <si>
    <t>RXN-SPRMtpa_e_FWD-rt2739_e      27141.277792880010000   0.000000000000000       0.000000000000000</t>
  </si>
  <si>
    <t>RXN-SPRMtpa_e_REV-rt2739_e      27141.277792880010000   0.000000000000000       0.000000000000000</t>
  </si>
  <si>
    <t>RXN-SPRMtpa_e_FWD-rt3281_e      27141.277792880010000   0.000000000000000       0.000000000000000</t>
  </si>
  <si>
    <t>RXN-SPRMtpa_e_REV-rt3281_e      27141.277792880010000   0.000000000000000       0.000000000000000</t>
  </si>
  <si>
    <t>RXN-SPRMtpa_e_FWD-rt6406_e      27141.277792880010000   0.000000000000000       0.000000000000000</t>
  </si>
  <si>
    <t>RXN-SPRMtpa_e_REV-rt6406_e      27141.277792880010000   0.000000000000000       0.000000000000000</t>
  </si>
  <si>
    <t>RXN-SPRMtpa_v_FWD-rt1939_v      27141.277792880010000   0.000000000000000       0.000000000000000</t>
  </si>
  <si>
    <t>RXN-SPRMtpa_v_REV-rt1939_v      27141.277792880010000   0.000000000000000       0.000000000000000</t>
  </si>
  <si>
    <t>RXN-SPRMtpa_v_FWD-rt1987_v      27141.277792880010000   0.000000000000000       0.000000000000000</t>
  </si>
  <si>
    <t>RXN-SPRMtpa_v_REV-rt1987_v      27141.277792880010000   0.000000000000000       0.000000000000000</t>
  </si>
  <si>
    <t>RXN-SPRMtpa_v_FWD-rt2649_v      27141.277792880010000   0.000000000000000       0.000000000000000</t>
  </si>
  <si>
    <t>RXN-SPRMtpa_v_REV-rt2649_v      27141.277792880010000   0.000000000000000       0.000000000000000</t>
  </si>
  <si>
    <t>RXN-SPRMtpa_v_FWD-rt2739_v      27141.277792880010000   0.000000000000000       0.000000000000000</t>
  </si>
  <si>
    <t>RXN-SPRMtpa_v_REV-rt2739_v      27141.277792880010000   0.000000000000000       0.000000000000000</t>
  </si>
  <si>
    <t>RXN-SPRMtpa_v_FWD-rt3281_v      27141.277792880010000   0.000000000000000       0.000000000000000</t>
  </si>
  <si>
    <t>RXN-SPRMtpa_v_REV-rt3281_v      27141.277792880010000   0.000000000000000       0.000000000000000</t>
  </si>
  <si>
    <t>RXN-SPRMtpa_v_FWD-rt6406_v      27141.277792880010000   0.000000000000000       0.000000000000000</t>
  </si>
  <si>
    <t>RXN-SPRMtpa_v_REV-rt6406_v      27141.277792880010000   0.000000000000000       0.000000000000000</t>
  </si>
  <si>
    <t>RXN-SQLEx_r_FWD-rt5361  27141.277792880010000   0.000000000000000       0.000000000000000</t>
  </si>
  <si>
    <t>RXN-SQLEy_r_FWD-rt5361  144889.956647828000000  0.000000000000000       0.000000000000000</t>
  </si>
  <si>
    <t>RXN-SQLS_c_FWD-rt8223   18767.641837672500000   0.000000000000000       0.000000000000000</t>
  </si>
  <si>
    <t>RXN-SQLt_c_r_FWD-SPONT  27141.277792880010000   0.000000000000000       0.000000000000000</t>
  </si>
  <si>
    <t>RXN-SQLt_c_r_REV-SPONT  27141.277792880010000   0.000000000000000       0.000000000000000</t>
  </si>
  <si>
    <t>RXN-SRBt_c_e_FWD-UNKNOWN        27141.277792880010000   0.000000000000000       0.000000000000000</t>
  </si>
  <si>
    <t>RXN-SRBt_c_e_REV-UNKNOWN        27141.277792880010000   0.000000000000000       0.000000000000000</t>
  </si>
  <si>
    <t>RXN-SSALy_c_FWD-rt0324  81597.677607447710000   0.000000000000000       0.000000000000000</t>
  </si>
  <si>
    <t>RXN-SSALy_c_FWD-rt8468  81597.677607447710000   0.000000000000000       0.000000000000000</t>
  </si>
  <si>
    <t>RXN-SSQ23EPXt_c_r_FWD-SPONT     27141.277792880010000   0.000000000000000       0.000000000000000</t>
  </si>
  <si>
    <t>RXN-SSQ23EPXt_c_r_REV-SPONT     27141.277792880010000   0.000000000000000       0.000000000000000</t>
  </si>
  <si>
    <t>RXN-STATg_rm_FWD-rt3431 27141.277792880010000   0.000000000000000       0.000000000000000</t>
  </si>
  <si>
    <t>RXN-STCOAt_c_l_FWD-SPONT        27141.277792880010000   0.000000000000000       0.000000000000000</t>
  </si>
  <si>
    <t>RXN-STCOAt_c_l_REV-SPONT        27141.277792880010000   0.000000000000000       0.000000000000000</t>
  </si>
  <si>
    <t>RXN-STCOAt_c_rm_FWD-SPONT       27141.277792880010000   0.000000000000000       0.000000000000000</t>
  </si>
  <si>
    <t>RXN-STCOAt_c_rm_REV-SPONT       27141.277792880010000   0.000000000000000       0.000000000000000</t>
  </si>
  <si>
    <t>RXN-STEHz161_en_FWD-rt5879      27141.277792880010000   0.000000000000000       0.000000000000000</t>
  </si>
  <si>
    <t>RXN-STEHz161_rm_FWD-rt6249      27141.277792880010000   0.000000000000000       0.000000000000000</t>
  </si>
  <si>
    <t>RXN-STEHz181_en_FWD-rt5879      27141.277792880010000   0.000000000000000       0.000000000000000</t>
  </si>
  <si>
    <t>RXN-STEHz181_rm_FWD-rt6249      27141.277792880010000   0.000000000000000       0.000000000000000</t>
  </si>
  <si>
    <t>RXN-SUCCt_c_e_FWD-SPONT 27141.277792880010000   0.000000000000000       0.000000000000000</t>
  </si>
  <si>
    <t>RXN-SUCCt_c_e_REV-SPONT 27141.277792880010000   0.000000000000000       0.000000000000000</t>
  </si>
  <si>
    <t>RXN-SUCCt2_m_FWD-rt5142 27141.277792880010000   0.000000000000000       0.000000000000000</t>
  </si>
  <si>
    <t>RXN-SUCDq9_m_FWD-SDH1234        1800979.615910697700000 0.000000000000000       0.000000000000000</t>
  </si>
  <si>
    <t>RXN-SUCDq9_m_REV-SDH1234        27141.277792880010000   0.000000000000000       0.000000000000000</t>
  </si>
  <si>
    <t>RXN-SUCFUMt_c_m_FWD-rt4237      600005.459331321300000  0.000000000000000       0.000000000000000</t>
  </si>
  <si>
    <t>RXN-SUCOAS_m_FWD-LSC12  211984.663047237820000  0.000000000000000       0.000000000000000</t>
  </si>
  <si>
    <t>RXN-SUCR_e_FWD-rt6458   27141.277792880010000   0.000000000000000       0.000000000000000</t>
  </si>
  <si>
    <t>RXN-SULFOX2_c_FWD-rt8390        27141.277792880010000   0.000000000000000       0.000000000000000</t>
  </si>
  <si>
    <t>RXN-TAGL_l_FWD-rt1378   27141.277792880010000   0.000000000000000       0.000000000000000</t>
  </si>
  <si>
    <t>RXN-TAGL_m_FWD-rt0632   27141.277792880010000   0.000000000000000       0.000000000000000</t>
  </si>
  <si>
    <t>RXN-TAGL_m_FWD-rt5949   27141.277792880010000   0.000000000000000       0.000000000000000</t>
  </si>
  <si>
    <t>RXN-TAGt_c_m_FWD-UNKNOWN        27141.277792880010000   0.000000000000000       0.000000000000000</t>
  </si>
  <si>
    <t>RXN-TAGt_c_m_REV-UNKNOWN        27141.277792880010000   0.000000000000000       0.000000000000000</t>
  </si>
  <si>
    <t>RXN-TAGt_c_rm_FWD-SPONT 27141.277792880010000   0.000000000000000       0.000000000000000</t>
  </si>
  <si>
    <t>RXN-TAGt_c_rm_REV-SPONT 27141.277792880010000   0.000000000000000       0.000000000000000</t>
  </si>
  <si>
    <t>RXN-TAGt_l_rm_FWD-SPONT 27141.277792880010000   0.000000000000000       0.000000000000000</t>
  </si>
  <si>
    <t>RXN-TAGt_l_rm_REV-SPONT 27141.277792880010000   0.000000000000000       0.000000000000000</t>
  </si>
  <si>
    <t>RXN-TALA_c_FWD-rt1805   16959.559598705400000   0.000000000000000       0.000000000000000</t>
  </si>
  <si>
    <t>RXN-TALA_c_REV-rt1805   27141.277792880010000   0.000000000000000       0.000000000000000</t>
  </si>
  <si>
    <t>RXN-TAUDO_c_FWD-rt0250  27141.277792880010000   0.000000000000000       0.000000000000000</t>
  </si>
  <si>
    <t>RXN-TAUDO_c_FWD-rt1858  27141.277792880010000   0.000000000000000       0.000000000000000</t>
  </si>
  <si>
    <t>RXN-TAURt_c_e_FWD-SPONT 27141.277792880010000   0.000000000000000       0.000000000000000</t>
  </si>
  <si>
    <t>RXN-TAURt_c_e_REV-SPONT 27141.277792880010000   0.000000000000000       0.000000000000000</t>
  </si>
  <si>
    <t>RXN-TCHOLAtabc_v_FWD-rt0777     27141.277792880010000   0.000000000000000       0.000000000000000</t>
  </si>
  <si>
    <t>RXN-TCHOLAtabc_v_FWD-rt2898     27141.277792880010000   0.000000000000000       0.000000000000000</t>
  </si>
  <si>
    <t>RXN-TCHOLAtabc_v_FWD-rt6095     27141.277792880010000   0.000000000000000       0.000000000000000</t>
  </si>
  <si>
    <t>RXN-TCHOLAtabc_v_FWD-rt6476     27141.277792880010000   0.000000000000000       0.000000000000000</t>
  </si>
  <si>
    <t>RXN-TDCOAt_c_l_FWD-SPONT        27141.277792880010000   0.000000000000000       0.000000000000000</t>
  </si>
  <si>
    <t>RXN-TDCOAt_c_l_REV-SPONT        27141.277792880010000   0.000000000000000       0.000000000000000</t>
  </si>
  <si>
    <t>RXN-TDCOAt_c_rm_FWD-SPONT       27141.277792880010000   0.000000000000000       0.000000000000000</t>
  </si>
  <si>
    <t>RXN-TDCOAt_c_rm_REV-SPONT       27141.277792880010000   0.000000000000000       0.000000000000000</t>
  </si>
  <si>
    <t>RXN-TDPDRR_c_FWD-rt3425 27141.277792880010000   0.000000000000000       0.000000000000000</t>
  </si>
  <si>
    <t>RXN-THFGLUS_c_FWD-rt6435        27141.277792880010000   0.000000000000000       0.000000000000000</t>
  </si>
  <si>
    <t>RXN-THFGLUS_c_REV-rt6435        27141.277792880010000   0.000000000000000       0.000000000000000</t>
  </si>
  <si>
    <t>RXN-THIORDXi_m_FWD-rt0553       27141.277792880010000   0.000000000000000       0.000000000000000</t>
  </si>
  <si>
    <t>RXN-THIORDXi_n_FWD-rt6669       27141.277792880010000   0.000000000000000       0.000000000000000</t>
  </si>
  <si>
    <t>RXN-THIORDXi_x_FWD-rt4894       27141.277792880010000   0.000000000000000       0.000000000000000</t>
  </si>
  <si>
    <t>RXN-THMP_c_FWD-rt2517_c 27141.277792880010000   0.000000000000000       0.000000000000000</t>
  </si>
  <si>
    <t>RXN-THMtps_e_FWD-UNKNOWN        27141.277792880010000   0.000000000000000       0.000000000000000</t>
  </si>
  <si>
    <t>RXN-THRA_c_FWD-rt0854   27141.277792880010000   0.000000000000000       0.000000000000000</t>
  </si>
  <si>
    <t>RXN-THRA_c_FWD-rt7814   27141.277792880010000   0.000000000000000       0.000000000000000</t>
  </si>
  <si>
    <t>RXN-THRA2_c_FWD-rt0854  27141.277792880010000   0.000000000000000       0.000000000000000</t>
  </si>
  <si>
    <t>RXN-THRD_L_m_FWD-rt0848_m       36.058236551726300      0.000000000000000       0.000000000000000</t>
  </si>
  <si>
    <t>RXN-THRD_L_m_FWD-rt3541 36.058236551726300      0.000000000000000       0.000000000000000</t>
  </si>
  <si>
    <t>RXN-THRS_c_FWD-rt1374   13.109094555820036      12.532800737833158      0.000000000000000</t>
  </si>
  <si>
    <t>RXN-THRt_c_m_FWD-UNKNOWN        27141.277792880010000   0.000000000000000       0.000000000000000</t>
  </si>
  <si>
    <t>RXN-THRtps_e_FWD-rt5861 27141.277792880010000   0.000000000000000       0.000000000000000</t>
  </si>
  <si>
    <t>RXN-THRtps_e_REV-rt5861 27141.277792880010000   0.000000000000000       0.000000000000000</t>
  </si>
  <si>
    <t>RXN-THRTRS_c_FWD-rt7480 7.233895682019855       12.532800737833158      0.000000000000000</t>
  </si>
  <si>
    <t>RXN-THYMDt_c_e_FWD-SPONT        27141.277792880010000   0.000000000000000       0.000000000000000</t>
  </si>
  <si>
    <t>RXN-THYMDt_c_e_REV-SPONT        27141.277792880010000   0.000000000000000       0.000000000000000</t>
  </si>
  <si>
    <t>RXN-THZPSN1_c_FWD-UNKNOWN       27141.277792880010000   0.000000000000000       0.000000000000000</t>
  </si>
  <si>
    <t>RXN-THZPSN2_c_FWD-UNKNOWN       27141.277792880010000   0.000000000000000       0.000000000000000</t>
  </si>
  <si>
    <t>RXN-TKT1_c_FWD-rt7263_c 454734.191332862000000  0.000000000000000       0.000000000000000</t>
  </si>
  <si>
    <t>RXN-TKT1_c_REV-rt7263_c 27141.277792880010000   0.000000000000000       0.000000000000000</t>
  </si>
  <si>
    <t>RXN-TKT2_c_FWD-rt7263_c 454734.191332862000000  0.000000000000000       0.000000000000000</t>
  </si>
  <si>
    <t>RXN-TKT2_c_REV-rt7263_c 27141.277792880010000   0.000000000000000       0.000000000000000</t>
  </si>
  <si>
    <t>RXN-TMABADH_m_FWD-rt7955_m      27141.277792880010000   0.000000000000000       0.000000000000000</t>
  </si>
  <si>
    <t>RXN-TMDK1_c_FWD-UNKNOWN 27141.277792880010000   0.000000000000000       0.000000000000000</t>
  </si>
  <si>
    <t>RXN-TMDPK_c_FWD-rt8116  3660.721562347067400    0.017338413732305       0.000000000000000</t>
  </si>
  <si>
    <t>RXN-TMDPPK_c_FWD-rt8116 27141.277792880010000   0.000000000000000       0.000000000000000</t>
  </si>
  <si>
    <t>RXN-TMDS_c_FWD-rt2476   27141.277792880010000   0.000000000000000       0.000000000000000</t>
  </si>
  <si>
    <t>RXN-TMDS_c_FWD-rt2477   1278.188125049089600    0.000000000000000       0.000000000000000</t>
  </si>
  <si>
    <t>RXN-TMLYSOX_m_FWD-rt0812        27141.277792880010000   0.000000000000000       0.000000000000000</t>
  </si>
  <si>
    <t>RXN-TMN_c_FWD-rt4410    27141.277792880010000   0.000000000000000       0.000000000000000</t>
  </si>
  <si>
    <t>RXN-TMPK_c_FWD-UNKNOWN  27141.277792880010000   0.000000000000000       0.000000000000000</t>
  </si>
  <si>
    <t>RXN-TMPPP_c_FWD-rt7845  27141.277792880010000   0.000000000000000       0.000000000000000</t>
  </si>
  <si>
    <t>RXN-TPI_c_FWD-rt0932    175325.827852954040000  0.000000000000000       0.000000000000000</t>
  </si>
  <si>
    <t>RXN-TPI_c_REV-rt0932    27141.277792880010000   0.000000000000000       0.000000000000000</t>
  </si>
  <si>
    <t>RXN-tpsamp_c_m_FWD-SPONT        27141.277792880010000   0.000000000000000       0.000000000000000</t>
  </si>
  <si>
    <t>RXN-tpsbtn_c_m_FWD-SPONT        27141.277792880010000   0.000000000000000       0.000000000000000</t>
  </si>
  <si>
    <t>RXN-tpsbtn_c_m_REV-SPONT        27141.277792880010000   0.000000000000000       0.000000000000000</t>
  </si>
  <si>
    <t>RXN-tpsca2_c_g_FWD-SPONT        27141.277792880010000   0.000000000000000       0.000000000000000</t>
  </si>
  <si>
    <t>RXN-tpsca2_c_g_REV-SPONT        27141.277792880010000   0.000000000000000       0.000000000000000</t>
  </si>
  <si>
    <t>RXN-tpscu2_c_m_FWD-SPONT        27141.277792880010000   0.000000000000000       0.000000000000000</t>
  </si>
  <si>
    <t>RXN-tpscu2_c_m_REV-SPONT        27141.277792880010000   0.000000000000000       0.000000000000000</t>
  </si>
  <si>
    <t>RXN-tpsfad_c_r_FWD-SPONT        27141.277792880010000   0.000000000000000       0.000000000000000</t>
  </si>
  <si>
    <t>RXN-tpsfad_c_r_REV-SPONT        27141.277792880010000   0.000000000000000       0.000000000000000</t>
  </si>
  <si>
    <t>RXN-tpsfad_c_x_FWD-SPONT        27141.277792880010000   0.000000000000000       0.000000000000000</t>
  </si>
  <si>
    <t>RXN-tpsfad_c_x_REV-SPONT        27141.277792880010000   0.000000000000000       0.000000000000000</t>
  </si>
  <si>
    <t>RXN-tpsfe2_c_r_FWD-SPONT        27141.277792880010000   0.000000000000000       0.000000000000000</t>
  </si>
  <si>
    <t>RXN-tpsfe2_c_r_REV-SPONT        27141.277792880010000   0.000000000000000       0.000000000000000</t>
  </si>
  <si>
    <t>RXN-tpsfeCATION_c_n_FWD-SPONT   27141.277792880010000   0.000000000000000       0.000000000000000</t>
  </si>
  <si>
    <t>RXN-tpsfeCATION_c_n_REV-SPONT   27141.277792880010000   0.000000000000000       0.000000000000000</t>
  </si>
  <si>
    <t>RXN-tpsfmn_c_x_FWD-SPONT        27141.277792880010000   0.000000000000000       0.000000000000000</t>
  </si>
  <si>
    <t>RXN-tpsfmn_c_x_REV-SPONT        27141.277792880010000   0.000000000000000       0.000000000000000</t>
  </si>
  <si>
    <t>RXN-tpsheme_c_r_FWD-SPONT       27141.277792880010000   0.000000000000000       0.000000000000000</t>
  </si>
  <si>
    <t>RXN-tpsheme_c_r_REV-SPONT       27141.277792880010000   0.000000000000000       0.000000000000000</t>
  </si>
  <si>
    <t>RXN-tpsheme_c_x_FWD-SPONT       27141.277792880010000   0.000000000000000       0.000000000000000</t>
  </si>
  <si>
    <t>RXN-tpsheme_c_x_REV-SPONT       27141.277792880010000   0.000000000000000       0.000000000000000</t>
  </si>
  <si>
    <t>RXN-tpsmetal2_c_x_FWD-SPONT     27141.277792880010000   0.000000000000000       0.000000000000000</t>
  </si>
  <si>
    <t>RXN-tpsmetal2_c_x_REV-SPONT     27141.277792880010000   0.000000000000000       0.000000000000000</t>
  </si>
  <si>
    <t>RXN-tpsmg2_c_m_FWD-SPONT        27141.277792880010000   0.000000000000000       0.000000000000000</t>
  </si>
  <si>
    <t>RXN-tpsmg2_c_m_REV-SPONT        27141.277792880010000   0.000000000000000       0.000000000000000</t>
  </si>
  <si>
    <t>RXN-tpsmg2_c_n_FWD-SPONT        27141.277792880010000   0.000000000000000       0.000000000000000</t>
  </si>
  <si>
    <t>RXN-tpsmg2_c_n_REV-SPONT        27141.277792880010000   0.000000000000000       0.000000000000000</t>
  </si>
  <si>
    <t>RXN-tpsmg2_c_r_FWD-SPONT        27141.277792880010000   0.000000000000000       0.000000000000000</t>
  </si>
  <si>
    <t>RXN-tpsmg2_c_r_REV-SPONT        27141.277792880010000   0.000000000000000       0.000000000000000</t>
  </si>
  <si>
    <t>RXN-tpsmg2_c_rm_FWD-SPONT       27141.277792880010000   0.000000000000000       0.000000000000000</t>
  </si>
  <si>
    <t>RXN-tpsmg2_c_rm_REV-SPONT       27141.277792880010000   0.000000000000000       0.000000000000000</t>
  </si>
  <si>
    <t>RXN-tpsmg2_c_x_FWD-SPONT        27141.277792880010000   0.000000000000000       0.000000000000000</t>
  </si>
  <si>
    <t>RXN-tpsmg2_c_x_REV-SPONT        27141.277792880010000   0.000000000000000       0.000000000000000</t>
  </si>
  <si>
    <t>RXN-tpsmg2ormn2_c_en_FWD-SPONT  27141.277792880010000   0.000000000000000       0.000000000000000</t>
  </si>
  <si>
    <t>RXN-tpsmg2ormn2_c_en_REV-SPONT  27141.277792880010000   0.000000000000000       0.000000000000000</t>
  </si>
  <si>
    <t>RXN-tpsmg2ormn2_c_m_FWD-SPONT   27141.277792880010000   0.000000000000000       0.000000000000000</t>
  </si>
  <si>
    <t>RXN-tpsmg2ormn2_c_m_REV-SPONT   27141.277792880010000   0.000000000000000       0.000000000000000</t>
  </si>
  <si>
    <t>RXN-tpsmg2ormn2_c_vm_FWD-SPONT  27141.277792880010000   0.000000000000000       0.000000000000000</t>
  </si>
  <si>
    <t>RXN-tpsmg2ormn2_c_vm_REV-SPONT  27141.277792880010000   0.000000000000000       0.000000000000000</t>
  </si>
  <si>
    <t>RXN-tpsmn2_c_m_FWD-SPONT        27141.277792880010000   0.000000000000000       0.000000000000000</t>
  </si>
  <si>
    <t>RXN-tpsmn2_c_m_REV-SPONT        27141.277792880010000   0.000000000000000       0.000000000000000</t>
  </si>
  <si>
    <t>RXN-tpsmn2_c_n_FWD-SPONT        27141.277792880010000   0.000000000000000       0.000000000000000</t>
  </si>
  <si>
    <t>RXN-tpsmn2_c_n_REV-SPONT        27141.277792880010000   0.000000000000000       0.000000000000000</t>
  </si>
  <si>
    <t>RXN-tpsmn2_c_r_FWD-SPONT        27141.277792880010000   0.000000000000000       0.000000000000000</t>
  </si>
  <si>
    <t>RXN-tpsmn2_c_r_REV-SPONT        27141.277792880010000   0.000000000000000       0.000000000000000</t>
  </si>
  <si>
    <t>RXN-tpsmn2_c_rm_FWD-SPONT       27141.277792880010000   0.000000000000000       0.000000000000000</t>
  </si>
  <si>
    <t>RXN-tpsmn2_c_rm_REV-SPONT       27141.277792880010000   0.000000000000000       0.000000000000000</t>
  </si>
  <si>
    <t>RXN-tpspydx5p_c_m_FWD-SPONT     27141.277792880010000   0.000000000000000       0.000000000000000</t>
  </si>
  <si>
    <t>RXN-tpspydx5p_c_m_REV-SPONT     27141.277792880010000   0.000000000000000       0.000000000000000</t>
  </si>
  <si>
    <t>RXN-tpspydx5p_c_r_FWD-SPONT     27141.277792880010000   0.000000000000000       0.000000000000000</t>
  </si>
  <si>
    <t>RXN-tpspydx5p_c_r_REV-SPONT     27141.277792880010000   0.000000000000000       0.000000000000000</t>
  </si>
  <si>
    <t>RXN-tpspydx5p_c_x_FWD-SPONT     27141.277792880010000   0.000000000000000       0.000000000000000</t>
  </si>
  <si>
    <t>RXN-tpspydx5p_c_x_REV-SPONT     27141.277792880010000   0.000000000000000       0.000000000000000</t>
  </si>
  <si>
    <t>RXN-tpspyr_c_gm_FWD-SPONT       27141.277792880010000   0.000000000000000       0.000000000000000</t>
  </si>
  <si>
    <t>RXN-tpspyr_c_gm_REV-SPONT       27141.277792880010000   0.000000000000000       0.000000000000000</t>
  </si>
  <si>
    <t>RXN-tpspyr_c_mm_FWD-SPONT       27141.277792880010000   0.000000000000000       0.000000000000000</t>
  </si>
  <si>
    <t>RXN-tpspyr_c_mm_REV-SPONT       27141.277792880010000   0.000000000000000       0.000000000000000</t>
  </si>
  <si>
    <t>RXN-tpspyr_c_vm_FWD-SPONT       27141.277792880010000   0.000000000000000       0.000000000000000</t>
  </si>
  <si>
    <t>RXN-tpspyr_c_vm_REV-SPONT       27141.277792880010000   0.000000000000000       0.000000000000000</t>
  </si>
  <si>
    <t>RXN-tpsthmpp_c_m_FWD-SPONT      27141.277792880010000   0.000000000000000       0.000000000000000</t>
  </si>
  <si>
    <t>RXN-tpsthmpp_c_m_REV-SPONT      27141.277792880010000   0.000000000000000       0.000000000000000</t>
  </si>
  <si>
    <t>RXN-tpsthmpp_c_x_FWD-SPONT      27141.277792880010000   0.000000000000000       0.000000000000000</t>
  </si>
  <si>
    <t>RXN-tpsthmpp_c_x_REV-SPONT      27141.277792880010000   0.000000000000000       0.000000000000000</t>
  </si>
  <si>
    <t>RXN-tpszn2_c_n_FWD-SPONT        27141.277792880010000   0.000000000000000       0.000000000000000</t>
  </si>
  <si>
    <t>RXN-tpszn2_c_n_REV-SPONT        27141.277792880010000   0.000000000000000       0.000000000000000</t>
  </si>
  <si>
    <t>RXN-tpszn2_c_r_FWD-SPONT        27141.277792880010000   0.000000000000000       0.000000000000000</t>
  </si>
  <si>
    <t>RXN-tpszn2_c_r_REV-SPONT        27141.277792880010000   0.000000000000000       0.000000000000000</t>
  </si>
  <si>
    <t>RXN-TRDOXt_c_x_FWD-SPONT        27141.277792880010000   0.000000000000000       0.000000000000000</t>
  </si>
  <si>
    <t>RXN-TRDOXt_c_x_REV-SPONT        27141.277792880010000   0.000000000000000       0.000000000000000</t>
  </si>
  <si>
    <t>RXN-TRDR_c_FWD-rt1320   2137.521455721442000    10.546361970344694      0.000000000000000</t>
  </si>
  <si>
    <t>RXN-TRDR_m_FWD-rt7114_m 27141.277792880010000   0.000000000000000       0.000000000000000</t>
  </si>
  <si>
    <t>RXN-TRDRDt_c_x_FWD-SPONT        27141.277792880010000   0.000000000000000       0.000000000000000</t>
  </si>
  <si>
    <t>RXN-TRDRDt_c_x_REV-SPONT        27141.277792880010000   0.000000000000000       0.000000000000000</t>
  </si>
  <si>
    <t>RXN-TRE6PP_c_FWD-TPS12TSL1      27141.277792880010000   0.000000000000000       0.000000000000000</t>
  </si>
  <si>
    <t>RXN-TRE6PS_c_FWD-TPS12TSL1      27141.277792880010000   0.000000000000000       0.000000000000000</t>
  </si>
  <si>
    <t>RXN-TREH_v_FWD-rt0008   27141.277792880010000   0.000000000000000       0.000000000000000</t>
  </si>
  <si>
    <t>RXN-TREH_v_FWD-rt0212   27141.277792880010000   0.000000000000000       0.000000000000000</t>
  </si>
  <si>
    <t>RXN-TREt_c_v_FWD-SPONT  27141.277792880010000   0.000000000000000       0.000000000000000</t>
  </si>
  <si>
    <t>RXN-TREt_c_v_REV-SPONT  27141.277792880010000   0.000000000000000       0.000000000000000</t>
  </si>
  <si>
    <t>RXN-TREtps_e_FWD-rt0769 27141.277792880010000   0.000000000000000       0.000000000000000</t>
  </si>
  <si>
    <t>RXN-TREtps_e_REV-rt0769 27141.277792880010000   0.000000000000000       0.000000000000000</t>
  </si>
  <si>
    <t>RXN-TROPNDH_c_FWD-rt0537        27141.277792880010000   0.000000000000000       0.000000000000000</t>
  </si>
  <si>
    <t>RXN-TROPNDH_c_REV-rt0537        27141.277792880010000   0.000000000000000       0.000000000000000</t>
  </si>
  <si>
    <t>RXN-TRPDC_c_FWD-rt1736  27141.277792880010000   0.000000000000000       0.000000000000000</t>
  </si>
  <si>
    <t>RXN-TRPDC_c_REV-rt1736  27141.277792880010000   0.000000000000000       0.000000000000000</t>
  </si>
  <si>
    <t>RXN-TRPO2_c_FWD-rt7555  27141.277792880010000   0.000000000000000       0.000000000000000</t>
  </si>
  <si>
    <t>RXN-TRPS1_c_FWD-rt0894  23.463546775129610      2.315259073601748       0.000000000000000</t>
  </si>
  <si>
    <t>RXN-TRPt_c_m_FWD-SPONT  27141.277792880010000   0.000000000000000       0.000000000000000</t>
  </si>
  <si>
    <t>RXN-TRPTA_c_FWD-rt7471  27141.277792880010000   0.000000000000000       0.000000000000000</t>
  </si>
  <si>
    <t>RXN-TRPTRS_c_FWD-rt6341 1.824267499784267       2.315259073601748       0.000000000000000</t>
  </si>
  <si>
    <t>RXN-TRPTRS_m_FWD-rt7165 27141.277792880010000   0.000000000000000       0.000000000000000</t>
  </si>
  <si>
    <t>RXN-TTCCOAt_c_en_FWD-SPONT      27141.277792880010000   0.000000000000000       0.000000000000000</t>
  </si>
  <si>
    <t>RXN-TTCCOAt_c_en_REV-SPONT      27141.277792880010000   0.000000000000000       0.000000000000000</t>
  </si>
  <si>
    <t>RXN-TTCCOAt_c_l_FWD-SPONT       27141.277792880010000   0.000000000000000       0.000000000000000</t>
  </si>
  <si>
    <t>RXN-TTCCOAt_c_l_REV-SPONT       27141.277792880010000   0.000000000000000       0.000000000000000</t>
  </si>
  <si>
    <t>RXN-TTCCOAt_c_r_FWD-SPONT       27141.277792880010000   0.000000000000000       0.000000000000000</t>
  </si>
  <si>
    <t>RXN-TTCCOAt_c_r_REV-SPONT       27141.277792880010000   0.000000000000000       0.000000000000000</t>
  </si>
  <si>
    <t>RXN-TTCCOAt_c_rm_FWD-SPONT      27141.277792880010000   0.000000000000000       0.000000000000000</t>
  </si>
  <si>
    <t>RXN-TTCCOAt_c_rm_REV-SPONT      27141.277792880010000   0.000000000000000       0.000000000000000</t>
  </si>
  <si>
    <t>RXN-TTCOSAt_c_e_FWD-UNKNOWN     27141.277792880010000   0.000000000000000       0.000000000000000</t>
  </si>
  <si>
    <t>RXN-TTCOSAt_c_e_REV-UNKNOWN     27141.277792880010000   0.000000000000000       0.000000000000000</t>
  </si>
  <si>
    <t>RXN-TTCOSAt_c_l_FWD-UNKNOWN     27141.277792880010000   0.000000000000000       0.000000000000000</t>
  </si>
  <si>
    <t>RXN-TTCOSAt_c_l_REV-UNKNOWN     27141.277792880010000   0.000000000000000       0.000000000000000</t>
  </si>
  <si>
    <t>RXN-TTCOSAt_c_rm_FWD-UNKNOWN    27141.277792880010000   0.000000000000000       0.000000000000000</t>
  </si>
  <si>
    <t>RXN-TTCOSAt_c_rm_REV-UNKNOWN    27141.277792880010000   0.000000000000000       0.000000000000000</t>
  </si>
  <si>
    <t>RXN-TTDCAt_c_e_FWD-rt15442799   27141.277792880010000   0.000000000000000       0.000000000000000</t>
  </si>
  <si>
    <t>RXN-TTDCAt_c_e_REV-rt15442799   27141.277792880010000   0.000000000000000       0.000000000000000</t>
  </si>
  <si>
    <t>RXN-TTDCAt_c_rm_FWD-SPONT       27141.277792880010000   0.000000000000000       0.000000000000000</t>
  </si>
  <si>
    <t>RXN-TTDCAt_c_rm_REV-SPONT       27141.277792880010000   0.000000000000000       0.000000000000000</t>
  </si>
  <si>
    <t>RXN-TTDCAt_c_x_FWD-rt5693       27141.277792880010000   0.000000000000000       0.000000000000000</t>
  </si>
  <si>
    <t>RXN-TTDCAt_c_x_REV-rt5693       27141.277792880010000   0.000000000000000       0.000000000000000</t>
  </si>
  <si>
    <t>RXN-TTDCAt_c_x_FWD-SPONT        27141.277792880010000   0.000000000000000       0.000000000000000</t>
  </si>
  <si>
    <t>RXN-TTDCAt_c_x_REV-SPONT        27141.277792880010000   0.000000000000000       0.000000000000000</t>
  </si>
  <si>
    <t>RXN-TTDCAt_l_rm_FWD-SPONT       27141.277792880010000   0.000000000000000       0.000000000000000</t>
  </si>
  <si>
    <t>RXN-TTDCAt_l_rm_REV-SPONT       27141.277792880010000   0.000000000000000       0.000000000000000</t>
  </si>
  <si>
    <t>RXN-TYRCBOX_x_FWD-rt5309        27141.277792880010000   0.000000000000000       0.000000000000000</t>
  </si>
  <si>
    <t>RXN-TYRCBOX_x_REV-rt5309        27141.277792880010000   0.000000000000000       0.000000000000000</t>
  </si>
  <si>
    <t>RXN-TYRt_c_m_FWD-SPONT  27141.277792880010000   0.000000000000000       0.000000000000000</t>
  </si>
  <si>
    <t>RXN-TYRt_c_v_FWD-rt6501 27141.277792880010000   0.000000000000000       0.000000000000000</t>
  </si>
  <si>
    <t>RXN-TYRt_c_x_FWD-SPONT  27141.277792880010000   0.000000000000000       0.000000000000000</t>
  </si>
  <si>
    <t>RXN-TYRt_c_x_REV-SPONT  27141.277792880010000   0.000000000000000       0.000000000000000</t>
  </si>
  <si>
    <t>RXN-TYRTA_c_FWD-rt7471  27141.277792880010000   0.000000000000000       0.000000000000000</t>
  </si>
  <si>
    <t>RXN-TYRTA_c_REV-rt7471  27141.277792880010000   0.000000000000000       0.000000000000000</t>
  </si>
  <si>
    <t>RXN-TYRTA_c_FWD-rt7697  27141.277792880010000   0.000000000000000       0.000000000000000</t>
  </si>
  <si>
    <t>RXN-TYRTA_c_REV-rt7697  27141.277792880010000   0.000000000000000       0.000000000000000</t>
  </si>
  <si>
    <t>RXN-TYRTA_m_FWD-rt5562_m        27141.277792880010000   0.000000000000000       0.000000000000000</t>
  </si>
  <si>
    <t>RXN-TYRTAi_x_FWD-rt0568_x       27141.277792880010000   0.000000000000000       0.000000000000000</t>
  </si>
  <si>
    <t>RXN-TYRTAi_x_FWD-rt1784_x       27141.277792880010000   0.000000000000000       0.000000000000000</t>
  </si>
  <si>
    <t>RXN-TYRTAi_x_FWD-rt5562_x       27141.277792880010000   0.000000000000000       0.000000000000000</t>
  </si>
  <si>
    <t>RXN-TYRtpa_v_FWD-rt0111 27141.277792880010000   0.000000000000000       0.000000000000000</t>
  </si>
  <si>
    <t>RXN-TYRtpa_v_FWD-rt7819 27141.277792880010000   0.000000000000000       0.000000000000000</t>
  </si>
  <si>
    <t>RXN-TYRtps_v_FWD-rt4375 27141.277792880010000   0.000000000000000       0.000000000000000</t>
  </si>
  <si>
    <t>RXN-TYRTRS_c_FWD-rt8273 5.513025547059287       5.478298495629183       0.000000000000000</t>
  </si>
  <si>
    <t>RXN-TYRTRS_m_FWD-rt4769 27141.277792880010000   0.000000000000000       0.000000000000000</t>
  </si>
  <si>
    <t>RXN-UAGDP_c_FWD-rt0711  8385.059159688620000    10.689743034638692      0.000000000000000</t>
  </si>
  <si>
    <t>RXN-UAGDP_c_REV-rt0711  27141.277792880010000   0.000000000000000       0.000000000000000</t>
  </si>
  <si>
    <t>RXN-UDPG4E_c_FWD-rt0601 27141.277792880010000   0.000000000000000       0.000000000000000</t>
  </si>
  <si>
    <t>RXN-UDPG4E_c_REV-rt0601 27141.277792880010000   0.000000000000000       0.000000000000000</t>
  </si>
  <si>
    <t>RXN-UDPGALt_c_g_FWD-rt7574      27141.277792880010000   0.000000000000000       0.000000000000000</t>
  </si>
  <si>
    <t>RXN-UDPGD_c_FWD-rt3408  27141.277792880010000   0.000000000000000       0.000000000000000</t>
  </si>
  <si>
    <t>RXN-UDPGLDC_c_FWD-rt7050        27141.277792880010000   0.000000000000000       0.000000000000000</t>
  </si>
  <si>
    <t>RXN-UGLT_c_FWD-rt2964   27141.277792880010000   0.000000000000000       0.000000000000000</t>
  </si>
  <si>
    <t>RXN-UMPK_c_FWD-rt4822_c 74154.666212207910000   0.000000000000000       0.000000000000000</t>
  </si>
  <si>
    <t>RXN-UMPK_n_FWD-rt4822_n 27141.277792880010000   0.000000000000000       0.000000000000000</t>
  </si>
  <si>
    <t>RXN-UMPt_c_n_FWD-SPONT  27141.277792880010000   0.000000000000000       0.000000000000000</t>
  </si>
  <si>
    <t>RXN-UMPt_c_n_REV-SPONT  27141.277792880010000   0.000000000000000       0.000000000000000</t>
  </si>
  <si>
    <t>RXN-uniDOLDP_l_FWD-UNKNOWN      27141.277792880010000   0.000000000000000       0.000000000000000</t>
  </si>
  <si>
    <t>RXN-UNK3_c_FWD-rt5646   8.944062302279402       0.014916242309149       0.000000000000000</t>
  </si>
  <si>
    <t>RXN-UNK3_c_FWD-rt6242_c 8.944062302279402       0.000000000000000       0.000000000000000</t>
  </si>
  <si>
    <t>RXN-UNK3_c_FWD-rt7471   8.944062302279402       0.000000000000000       0.000000000000000</t>
  </si>
  <si>
    <t>RXN-UNK3_c_FWD-rt7697   8.944062302279402       0.000000000000000       0.000000000000000</t>
  </si>
  <si>
    <t>RXN-UPP3MT_2_c_FWD-rt2682       0.010507274081060       0.000000000000000       0.000000000000000</t>
  </si>
  <si>
    <t>RXN-UPP3S_c_FWD-rt2147  27141.277792880010000   0.000000000000000       0.000000000000000</t>
  </si>
  <si>
    <t>RXN-UPPDC1_c_FWD-rt5811 77.222145623639730      0.016837778243243       0.000000000000000</t>
  </si>
  <si>
    <t>RXN-UPPRT_c_FWD-rt5873  27141.277792880010000   0.000000000000000       0.000000000000000</t>
  </si>
  <si>
    <t>RXN-UPPRT_c_FWD-rt6727  27141.277792880010000   0.000000000000000       0.000000000000000</t>
  </si>
  <si>
    <t>RXN-URAtps_e_FWD-rt4541 27141.277792880010000   0.000000000000000       0.000000000000000</t>
  </si>
  <si>
    <t>RXN-UREA_c_FWD-rt2839   27141.277792880010000   0.000000000000000       0.000000000000000</t>
  </si>
  <si>
    <t>RXN-UREA_c_REV-rt2839   10860.064665777654000   0.000000000000000       0.000000000000000</t>
  </si>
  <si>
    <t>RXN-UREASE_c_FWD-rt0958 27141.277792880010000   0.000000000000000       0.000000000000000</t>
  </si>
  <si>
    <t>RXN-UREAtps_e_FWD-rt7439        27141.277792880010000   0.000000000000000       0.000000000000000</t>
  </si>
  <si>
    <t>RXN-UREAtps_e_REV-rt7439        27141.277792880010000   0.000000000000000       0.000000000000000</t>
  </si>
  <si>
    <t>RXN-URIDK2_n_FWD-rt4822_n       27141.277792880010000   0.000000000000000       0.000000000000000</t>
  </si>
  <si>
    <t>RXN-URIDK2i_c_FWD-rt4822_c      27141.277792880010000   0.000000000000000       0.000000000000000</t>
  </si>
  <si>
    <t>RXN-URIH_c_FWD-rt4016   22197.333370336804000   0.000000000000000       0.000000000000000</t>
  </si>
  <si>
    <t>RXN-URIH_c_FWD-rt5402   22197.333370336804000   0.000000000000000       0.000000000000000</t>
  </si>
  <si>
    <t>RXN-URIK1_c_FWD-rt0265  63074.384335978150000   0.000000000000000       0.000000000000000</t>
  </si>
  <si>
    <t>RXN-URIK2_c_FWD-rt0265  27141.277792880010000   0.000000000000000       0.000000000000000</t>
  </si>
  <si>
    <t>RXN-URItps_e_FWD-rt1991 27141.277792880010000   0.000000000000000       0.000000000000000</t>
  </si>
  <si>
    <t>RXN-URO_c_FWD-rt2202    27141.277792880010000   0.000000000000000       0.000000000000000</t>
  </si>
  <si>
    <t>RXN-UTPt_c_m_FWD-rt4019 27141.277792880010000   0.000000000000000       0.000000000000000</t>
  </si>
  <si>
    <t>RXN-UTPUMPtp_m_FWD-rt4019       27141.277792880010000   0.000000000000000       0.000000000000000</t>
  </si>
  <si>
    <t>RXN-VALt_c_m_FWD-SPONT  27141.277792880010000   0.000000000000000       0.000000000000000</t>
  </si>
  <si>
    <t>RXN-VALt_c_m_REV-SPONT  27141.277792880010000   0.000000000000000       0.000000000000000</t>
  </si>
  <si>
    <t>RXN-VALTA_c_FWD-rt5646  27141.277792880010000   0.000000000000000       0.000000000000000</t>
  </si>
  <si>
    <t>RXN-VALTA_c_REV-rt5646  27141.277792880010000   0.000000000000000       0.000000000000000</t>
  </si>
  <si>
    <t>RXN-VALTA_c_FWD-rt6485  27141.277792880010000   0.000000000000000       0.000000000000000</t>
  </si>
  <si>
    <t>RXN-VALTA_c_REV-rt6485  27141.277792880010000   0.000000000000000       0.000000000000000</t>
  </si>
  <si>
    <t>RXN-VALTA_m_FWD-rt6242_m        27141.277792880010000   0.000000000000000       0.000000000000000</t>
  </si>
  <si>
    <t>RXN-VALTA_m_REV-rt6242_m        61.072231006942300      34.284197538609234      0.000000000000000</t>
  </si>
  <si>
    <t>RXN-VALtps_e_FWD-rt5861 27141.277792880010000   0.000000000000000       0.000000000000000</t>
  </si>
  <si>
    <t>RXN-VALtps_e_REV-rt5861 27141.277792880010000   0.000000000000000       0.000000000000000</t>
  </si>
  <si>
    <t>RXN-VALTRS_c_FWD-rt8160_c       27.578128938274972      15.120118924716428      0.000000000000000</t>
  </si>
  <si>
    <t>RXN-VALTRS_m_FWD-rt8160_m       27141.277792880010000   0.000000000000000       0.000000000000000</t>
  </si>
  <si>
    <t>RXN-VANLLOX_x_FWD-rt7726        27141.277792880010000   0.000000000000000       0.000000000000000</t>
  </si>
  <si>
    <t>RXN-XAND_c_FWD-rt7594   27141.277792880010000   0.000000000000000       0.000000000000000</t>
  </si>
  <si>
    <t>RXN-XAND_c_REV-rt7594   27141.277792880010000   0.000000000000000       0.000000000000000</t>
  </si>
  <si>
    <t>RXN-XANt_c_e_FWD-SPONT  27141.277792880010000   0.000000000000000       0.000000000000000</t>
  </si>
  <si>
    <t>RXN-XANt_c_e_REV-SPONT  27141.277792880010000   0.000000000000000       0.000000000000000</t>
  </si>
  <si>
    <t>RXN-XPPT_c_FWD-rt4077   27141.277792880010000   0.000000000000000       0.000000000000000</t>
  </si>
  <si>
    <t>RXN-XTSNt_c_e_FWD-SPONT 27141.277792880010000   0.000000000000000       0.000000000000000</t>
  </si>
  <si>
    <t>RXN-XU5PFGT_x_FWD-rt7263_x      27141.277792880010000   0.000000000000000       0.000000000000000</t>
  </si>
  <si>
    <t>RXN-XYLI1_c_FWD-rt0738  27141.277792880010000   0.000000000000000       0.000000000000000</t>
  </si>
  <si>
    <t>RXN-XYLI1_c_REV-rt0738  27141.277792880010000   0.000000000000000       0.000000000000000</t>
  </si>
  <si>
    <t>RXN-XYLI1_c_FWD-rt5360  27141.277792880010000   0.000000000000000       0.000000000000000</t>
  </si>
  <si>
    <t>RXN-XYLI1_c_REV-rt5360  27141.277792880010000   0.000000000000000       0.000000000000000</t>
  </si>
  <si>
    <t>RXN-XYLI2_c_FWD-rt0738  27141.277792880010000   0.000000000000000       0.000000000000000</t>
  </si>
  <si>
    <t>RXN-XYLI2_c_FWD-rt5360  27141.277792880010000   0.000000000000000       0.000000000000000</t>
  </si>
  <si>
    <t>RXN-XYLK_c_FWD-rt8482   27141.277792880010000   0.000000000000000       0.000000000000000</t>
  </si>
  <si>
    <t>RXN-XYLRy_c_FWD-rt1406  27141.277792880010000   0.000000000000000       0.000000000000000</t>
  </si>
  <si>
    <t>RXN-XYLRy_c_REV-rt1406  27141.277792880010000   0.000000000000000       0.000000000000000</t>
  </si>
  <si>
    <t>RXN-XYLt_c_e_FWD-UNKNOWN        27141.277792880010000   0.000000000000000       0.000000000000000</t>
  </si>
  <si>
    <t>RXN-XYLt_c_e_REV-UNKNOWN        27141.277792880010000   0.000000000000000       0.000000000000000</t>
  </si>
  <si>
    <t>RXN-XYLTOR_c_FWD-rt4609 27141.277792880010000   0.000000000000000       0.000000000000000</t>
  </si>
  <si>
    <t>RXN-XYLTOR_c_REV-rt4609 27141.277792880010000   0.000000000000000       0.000000000000000</t>
  </si>
  <si>
    <t>RXN-XYLTt_c_e_FWD-UNKNOWN       27141.277792880010000   0.000000000000000       0.000000000000000</t>
  </si>
  <si>
    <t>RXN-XYLTt_c_e_REV-UNKNOWN       27141.277792880010000   0.000000000000000       0.000000000000000</t>
  </si>
  <si>
    <t>RXN-XYLURx_c_FWD-rt0620 27141.277792880010000   0.000000000000000       0.000000000000000</t>
  </si>
  <si>
    <t>RXN-XYLURx_c_FWD-rt0736 27141.277792880010000   0.000000000000000       0.000000000000000</t>
  </si>
  <si>
    <t>RXN-XYLURy_c_FWD-rt0620 27141.277792880010000   0.000000000000000       0.000000000000000</t>
  </si>
  <si>
    <t>RXN-XYLURy_c_FWD-rt0736 27141.277792880010000   0.000000000000000       0.000000000000000</t>
  </si>
  <si>
    <t>RXN-YUMPS_c_FWD-rt6068  27141.277792880010000   0.000000000000000       0.000000000000000</t>
  </si>
  <si>
    <t>RXN-YUMPS_c_REV-rt6068  27141.277792880010000   0.000000000000000       0.000000000000000</t>
  </si>
  <si>
    <t>RXN-YUMPS_c_FWD-rt7720  27141.277792880010000   0.000000000000000       0.000000000000000</t>
  </si>
  <si>
    <t>RXN-YUMPS_c_REV-rt7720  27141.277792880010000   0.000000000000000       0.000000000000000</t>
  </si>
  <si>
    <t>RXN-YUMPS_c_FWD-rt8055  27141.277792880010000   0.000000000000000       0.000000000000000</t>
  </si>
  <si>
    <t>RXN-YUMPS_c_REV-rt8055  27141.277792880010000   0.000000000000000       0.000000000000000</t>
  </si>
  <si>
    <t>RXN-ZEAEPOX1_c_FWD-rt0235       27141.277792880010000   0.000000000000000       0.000000000000000</t>
  </si>
  <si>
    <t>RXN-ZEAEPOX1_c_FWD-rt3591       27141.277792880010000   0.000000000000000       0.000000000000000</t>
  </si>
  <si>
    <t>RXN-ZEAEPOX1_c_FWD-rt3595       27141.277792880010000   0.000000000000000       0.000000000000000</t>
  </si>
  <si>
    <t>RXN-ZEAEPOX2_c_FWD-rt0235       27141.277792880010000   0.000000000000000       0.000000000000000</t>
  </si>
  <si>
    <t>RXN-ZEAEPOX2_c_FWD-rt3591       27141.277792880010000   0.000000000000000       0.000000000000000</t>
  </si>
  <si>
    <t>RXN-ZEAEPOX2_c_FWD-rt3595       27141.277792880010000   0.000000000000000       0.000000000000000</t>
  </si>
  <si>
    <t>RXN-ZN2t_c_e_FWD-UNKNOWN        27141.277792880010000   0.000000000000000       0.000000000000000</t>
  </si>
  <si>
    <t>RXN-ZYM161t_en_rm_FWD-SPONT     27141.277792880010000   0.000000000000000       0.000000000000000</t>
  </si>
  <si>
    <t>RXN-ZYM161t_en_rm_REV-SPONT     27141.277792880010000   0.000000000000000       0.000000000000000</t>
  </si>
  <si>
    <t>RXN-ZYM161t_l_rm_FWD-SPONT      27141.277792880010000   0.000000000000000       0.000000000000000</t>
  </si>
  <si>
    <t>RXN-ZYM161t_l_rm_REV-SPONT      27141.277792880010000   0.000000000000000       0.000000000000000</t>
  </si>
  <si>
    <t>RXN-ZYM181t_en_rm_FWD-SPONT     27141.277792880010000   0.000000000000000       0.000000000000000</t>
  </si>
  <si>
    <t>RXN-ZYM181t_en_rm_REV-SPONT     27141.277792880010000   0.000000000000000       0.000000000000000</t>
  </si>
  <si>
    <t>RXN-ZYM181t_l_rm_FWD-SPONT      27141.277792880010000   0.000000000000000       0.000000000000000</t>
  </si>
  <si>
    <t>RXN-ZYM181t_l_rm_REV-SPONT      27141.277792880010000   0.000000000000000       0.000000000000000</t>
  </si>
  <si>
    <t>RXN-ZYMSTt_c_en_FWD-UNKNOWN     27141.277792880010000   0.000000000000000       0.000000000000000</t>
  </si>
  <si>
    <t>RXN-ZYMSTt_c_en_REV-UNKNOWN     27141.277792880010000   0.000000000000000       0.000000000000000</t>
  </si>
  <si>
    <t>RXN-ZYMSTt_c_rm_FWD-SPONT       27141.277792880010000   0.000000000000000       0.000000000000000</t>
  </si>
  <si>
    <t>RXN-ZYMSTt_c_rm_REV-SPONT       27141.277792880010000   0.000000000000000       0.000000000000000</t>
  </si>
  <si>
    <t>RXN-ZYMSTt_l_rm_FWD-SPONT       27141.277792880010000   0.000000000000000       0.000000000000000</t>
  </si>
  <si>
    <t>RXN-ZYMSTt_l_rm_REV-SPONT       27141.277792880010000   0.000000000000000       0.000000000000000</t>
  </si>
  <si>
    <t>RXN-DM_5mta_c_FWD-SPONT 27141.277792880010000   0.000000000000000       0.000000000000000</t>
  </si>
  <si>
    <t>rxn</t>
  </si>
  <si>
    <t>kapp_old</t>
  </si>
  <si>
    <t>kapp_slack_ub</t>
  </si>
  <si>
    <t>kapp_slack_lb</t>
  </si>
  <si>
    <t>associated enzload</t>
  </si>
  <si>
    <t>median (assumed to be mode)</t>
  </si>
  <si>
    <t>min flux</t>
  </si>
  <si>
    <t>flux</t>
  </si>
  <si>
    <t>RXN-EX_pnto__R_e_REV-SPONT      v       3.7929994776143e-05</t>
  </si>
  <si>
    <t>RXN-EX_nh4_e_REV-SPONT  v       0.4282561096694737</t>
  </si>
  <si>
    <t>RXN-EX_co2_e_FWD-SPONT  v       12.709756972669567</t>
  </si>
  <si>
    <t>RXN-EX_glc__D_e_REV-SPONT       v       3.542943164833213</t>
  </si>
  <si>
    <t>RXN-EX_fol_e_REV-SPONT  v       3.7929466527805e-05</t>
  </si>
  <si>
    <t>RXN-EX_fe2_e_REV-SPONT  v       0.00028989245596143396</t>
  </si>
  <si>
    <t>RXN-EX_inost_e_REV-SPONT        v       0.01782904045531624</t>
  </si>
  <si>
    <t>RXN-EX_nac_e_REV-SPONT  v       7.589019003921e-05</t>
  </si>
  <si>
    <t>RXN-EX_o2_e_REV-SPONT   v       11.441722814721173</t>
  </si>
  <si>
    <t>RXN-EX_pi_e_REV-SPONT   v       0.20422082139413025</t>
  </si>
  <si>
    <t>RXN-EX_so4_e_REV-SPONT  v       0.011941552322159545</t>
  </si>
  <si>
    <t>RXN-EX_thm_e_REV-SPONT  v       3.7959363245425005e-05</t>
  </si>
  <si>
    <t>RXN-EX_h_e_FWD-SPONT    v       0.22133399730926348</t>
  </si>
  <si>
    <t>RXN-EX_k_e_REV-SPONT    v       0.22896169414534423</t>
  </si>
  <si>
    <t>RXN-EX_h2o_e_FWD-SPONT  v       15.008281791997897</t>
  </si>
  <si>
    <t>RXN-EX_fe3_e_REV-SPONT  v       4.91667858e-10</t>
  </si>
  <si>
    <t>RXN-EX_ca2_e_REV-SPONT  v       0.000487768327722761</t>
  </si>
  <si>
    <t>RXN-EX_cobalt2_e_REV-SPONT      v       1.6692665378000002e-08</t>
  </si>
  <si>
    <t>RXN-EX_cu2_e_REV-SPONT  v       4.3298208596535e-05</t>
  </si>
  <si>
    <t>RXN-EX_mg2_e_REV-SPONT  v       0.024125898607122033</t>
  </si>
  <si>
    <t>RXN-EX_mn2_e_REV-SPONT  v       3.5724100626324004e-05</t>
  </si>
  <si>
    <t>RXN-EX_ni2_e_REV-SPONT  v       1.0924302611e-08</t>
  </si>
  <si>
    <t>RXN-EX_zn2_e_REV-SPONT  v       0.00059779718057065</t>
  </si>
  <si>
    <t>RXN-EX_btn_c_REV-SPONT  v       3.7938324306136e-05</t>
  </si>
  <si>
    <t>RXN-13BDGLUCANt_c_en_FWD-SPONT  v       0.37971705551575663</t>
  </si>
  <si>
    <t>RXN-13GS_c_FWD-rt7616   v       0.37971705551575663</t>
  </si>
  <si>
    <t>RXN-16GS_c_FWD-rt0150   v       0.09992618693329025</t>
  </si>
  <si>
    <t>RXN-2DDA7Pt_c_m_REV-SPONT       v       5.7531169369345e-05</t>
  </si>
  <si>
    <t>RXN-2OBUTt_c_m_FWD-SPONT        v       3.7754770037864e-05</t>
  </si>
  <si>
    <t>RXN-2OXOADPt_c_m_FWD-rt2267     v       4.5986826561286995e-05</t>
  </si>
  <si>
    <t>RXN-3DSPHR_r_FWD-rt1611 v       0.003065087694990937</t>
  </si>
  <si>
    <t>RXN-3HACD200_rm_FWD-rt2309      v       0.009021111137171777</t>
  </si>
  <si>
    <t>RXN-3HACD220_rm_FWD-rt2309      v       0.009021111137171777</t>
  </si>
  <si>
    <t>RXN-3HACD240_rm_FWD-rt2309      v       0.007379315247565553</t>
  </si>
  <si>
    <t>RXN-3HACD260_rm_FWD-rt2309      v       0.001532543847495468</t>
  </si>
  <si>
    <t>RXN-3HAD100_c_FWD-rt0302        v       0.10052737013605202</t>
  </si>
  <si>
    <t>RXN-3HAD120_c_FWD-rt0302        v       0.10052737013605202</t>
  </si>
  <si>
    <t>RXN-3HAD140_c_FWD-rt0302        v       0.10052737013605202</t>
  </si>
  <si>
    <t>RXN-3HAD160_c_FWD-rt0302        v       0.10052737013605202</t>
  </si>
  <si>
    <t>RXN-3HAD180_c_FWD-rt0302        v       0.07614476996810719</t>
  </si>
  <si>
    <t>RXN-3HAD40_c_FWD-rt0302 v       0.10052737013605202</t>
  </si>
  <si>
    <t>RXN-3HAD60_c_FWD-rt0302 v       0.10052737013605202</t>
  </si>
  <si>
    <t>RXN-3HAD80_c_FWD-rt0302 v       0.10052737013605202</t>
  </si>
  <si>
    <t>RXN-3OACE200_rm_FWD-rt8287      v       0.009021111137171777</t>
  </si>
  <si>
    <t>RXN-3OACE220_rm_FWD-rt2975      v       0.009021111137171777</t>
  </si>
  <si>
    <t>RXN-3OACE240_rm_FWD-rt2975      v       0.007379315247565553</t>
  </si>
  <si>
    <t>RXN-3OACE260_rm_FWD-rt8287      v       0.001532543847495468</t>
  </si>
  <si>
    <t>RXN-3OACR200_rm_FWD-rt8327      v       0.009021111137171777</t>
  </si>
  <si>
    <t>RXN-3OACR220_rm_FWD-rt8327      v       0.009021111137171777</t>
  </si>
  <si>
    <t>RXN-3OACR240_rm_FWD-rt8327      v       0.007379315247565553</t>
  </si>
  <si>
    <t>RXN-3OACR260_rm_FWD-rt8327      v       0.001532543847495468</t>
  </si>
  <si>
    <t>RXN-3OAR100_c_FWD-rt0409        v       0.10052737013605202</t>
  </si>
  <si>
    <t>RXN-3OAR120_c_FWD-rt0409        v       0.10052737013605202</t>
  </si>
  <si>
    <t>RXN-3OAR140_c_FWD-rt0409        v       0.10052737013605202</t>
  </si>
  <si>
    <t>RXN-3OAR160_c_FWD-rt0409        v       0.10052737013605202</t>
  </si>
  <si>
    <t>RXN-3OAR180_c_FWD-rt0409        v       0.07614476996810719</t>
  </si>
  <si>
    <t>RXN-3OAR40_c_FWD-rt0409 v       0.10052737013605202</t>
  </si>
  <si>
    <t>RXN-3OAR60_c_FWD-rt0409 v       0.10052737013605202</t>
  </si>
  <si>
    <t>RXN-3OAR80_c_FWD-rt0409 v       0.10052737013605202</t>
  </si>
  <si>
    <t>RXN-3OAS100_c_FWD-rt0409        v       0.10052737013605202</t>
  </si>
  <si>
    <t>RXN-3OAS120_c_FWD-rt0409        v       0.10052737013605202</t>
  </si>
  <si>
    <t>RXN-3OAS140_c_FWD-rt0409        v       0.10052737013605202</t>
  </si>
  <si>
    <t>RXN-3OAS160_c_FWD-rt0409        v       0.10052737013605202</t>
  </si>
  <si>
    <t>RXN-3OAS180_c_FWD-rt0409        v       0.07614476996810719</t>
  </si>
  <si>
    <t>RXN-3OAS40_c_FWD-rt0409 v       0.10052737013605202</t>
  </si>
  <si>
    <t>RXN-3OAS60_c_FWD-rt0409 v       0.10052737013605202</t>
  </si>
  <si>
    <t>RXN-3OAS80_c_FWD-rt0409 v       0.10052737013605202</t>
  </si>
  <si>
    <t>RXN-5AOPt_c_m_REV-SPONT v       0.000303849001362553</t>
  </si>
  <si>
    <t>RXN-AASADy_c_FWD-LYS25  v       4.5986826561286995e-05</t>
  </si>
  <si>
    <t>RXN-AATA_c_FWD-rt0172   v       4.5986826561286995e-05</t>
  </si>
  <si>
    <t>RXN-ABTD4Dx_c_REV-rt1622_c      v       2.9156673640556314</t>
  </si>
  <si>
    <t>RXN-ABTD4Dy_c_FWD-rt8084        v       2.9156673640556314</t>
  </si>
  <si>
    <t>RXN-ACACT40ir_c_FWD-rt0310      v       0.3393833855448223</t>
  </si>
  <si>
    <t>RXN-ACCOAC_c_FWD-rt0271 v       0.806790442289876</t>
  </si>
  <si>
    <t>RXN-ACGAM6PS_c_FWD-rt4107       v       0.027181867345203083</t>
  </si>
  <si>
    <t>RXN-ACGAMPM_c_FWD-rt4597        v       0.027181867345203083</t>
  </si>
  <si>
    <t>RXN-ACGK_m_FWD-rt1009   v       7.7713011952046e-05</t>
  </si>
  <si>
    <t>RXN-ACHBS_m_FWD-ILV26   v       3.7754770037864e-05</t>
  </si>
  <si>
    <t>RXN-ACITL_c_FWD-rt1358  v       1.9462146228325483</t>
  </si>
  <si>
    <t>RXN-ACKr_c_REV-rt5015   v       5.7531169369345e-05</t>
  </si>
  <si>
    <t>RXN-ACLS_m_FWD-ILV26    v       0.000121273958675234</t>
  </si>
  <si>
    <t>RXN-ACOADS180_rm_FWD-rt1362     v       0.05721912555130033</t>
  </si>
  <si>
    <t>RXN-ACOADS181_rm_FWD-rt0477     v       0.03903284077539853</t>
  </si>
  <si>
    <t>RXN-ACOADS182_rm_FWD-rt0477     v       0.007722861284746226</t>
  </si>
  <si>
    <t>RXN-ACOATA_c_FWD-rt0302 v       0.10052737013605202</t>
  </si>
  <si>
    <t>RXN-ACONTa_m_FWD-rt3256 v       3.4189220856522073</t>
  </si>
  <si>
    <t>RXN-ACONTb_m_FWD-rt3256 v       3.4189220856522073</t>
  </si>
  <si>
    <t>RXN-ACOTAi_m_FWD-rt6510 v       7.7713011952046e-05</t>
  </si>
  <si>
    <t>RXN-ACS_c_FWD-rt6229_c  v       0.006600264890935976</t>
  </si>
  <si>
    <t>RXN-ADK1_c_FWD-rt3932   v       0.23386261231257102</t>
  </si>
  <si>
    <t>RXN-ADK1_m_FWD-rt6761   v       2.9551548535e-08</t>
  </si>
  <si>
    <t>RXN-ADMDC_c_FWD-rt2849  v       3.7929005255074e-05</t>
  </si>
  <si>
    <t>RXN-ADNK1_c_FWD-rt0017  v       0.08574617658904929</t>
  </si>
  <si>
    <t>RXN-ADPATPt_c_m_FWD-rt4336      v       63.66304781219305</t>
  </si>
  <si>
    <t>RXN-ADPT_c_FWD-rt7825   v       3.7929005255074e-05</t>
  </si>
  <si>
    <t>RXN-ADSK_c_FWD-rt0341   v       9.895632478700001e-05</t>
  </si>
  <si>
    <t>RXN-ADSL1r_c_FWD-rt7437 v       0.018225974450807893</t>
  </si>
  <si>
    <t>RXN-ADSL2i_c_FWD-rt7437 v       0.04592654071575104</t>
  </si>
  <si>
    <t>RXN-ADSS_c_FWD-rt3802   v       0.018225974450807893</t>
  </si>
  <si>
    <t>RXN-AFAT_c_FWD-rt3174_c v       3.7959094067563004e-05</t>
  </si>
  <si>
    <t>RXN-AGPAT_rm_FWD-rt2059_rm      v       0.04096807661239546</t>
  </si>
  <si>
    <t>RXN-AGPRi_m_FWD-rt1009  v       7.7713011952046e-05</t>
  </si>
  <si>
    <t>RXN-AHCi_c_FWD-rt4544   v       0.08574617658904929</t>
  </si>
  <si>
    <t>RXN-AHCYSt_c_rm_REV-SPONT       v       0.04684176077566739</t>
  </si>
  <si>
    <t>RXN-AHSERL2_c_FWD-rt8250        v       9.1394060167705e-05</t>
  </si>
  <si>
    <t>RXN-AICART_c_FWD-rt4053 v       0.0459419663418932</t>
  </si>
  <si>
    <t>RXN-AIRC1_c_FWD-rt3764  v       0.04592654071575104</t>
  </si>
  <si>
    <t>RXN-AKGDH_m_FWD-KGDCPLX v       3.418693158815421</t>
  </si>
  <si>
    <t>RXN-AKGMALta_m_FWD-rt2267       v       0.0005402217096930169</t>
  </si>
  <si>
    <t>RXN-ALAS_m_FWD-rt0309   v       0.000303849001362553</t>
  </si>
  <si>
    <t>RXN-ALAt_c_m_FWD-SPONT  v       7.4553132241835e-05</t>
  </si>
  <si>
    <t>RXN-ALATA_L_m_REV-rt1267        v       7.4553132241835e-05</t>
  </si>
  <si>
    <t>RXN-ALATRS_c_FWD-rt3605 v       7.4553132241835e-05</t>
  </si>
  <si>
    <t>RXN-AMETt_c_rm_FWD-SPONT        v       0.04684176077566739</t>
  </si>
  <si>
    <t>RXN-AMPt_c_rm_REV-SPONT v       0.000755679492215871</t>
  </si>
  <si>
    <t>RXN-ANPRT_c_FWD-rt1532  v       7.860394675252e-06</t>
  </si>
  <si>
    <t>RXN-ANS_c_FWD-TRP23     v       7.860394675252e-06</t>
  </si>
  <si>
    <t>RXN-ARGSL_c_FWD-rt3236  v       3.9784006696971994e-05</t>
  </si>
  <si>
    <t>RXN-ARGSS_c_FWD-rt7828  v       3.9784006696971994e-05</t>
  </si>
  <si>
    <t>RXN-ARGTRS_c_FWD-rt1711 v       3.9784006696971994e-05</t>
  </si>
  <si>
    <t>RXN-ASAD_c_FWD-rt1962   v       0.000131345377925492</t>
  </si>
  <si>
    <t>RXN-ASNS1_c_FWD-rt6769  v       2.4011498265027e-05</t>
  </si>
  <si>
    <t>RXN-ASNTRS_c_FWD-rt0799 v       2.4011498265027e-05</t>
  </si>
  <si>
    <t>RXN-ASPCT_c_FWD-rt8313  v       0.04766401845799763</t>
  </si>
  <si>
    <t>RXN-ASPK_c_FWD-rt6294   v       0.000131345377925492</t>
  </si>
  <si>
    <t>RXN-ASPTA_c_REV-rt0568_c        v       0.11204935504909583</t>
  </si>
  <si>
    <t>RXN-ASPTRS_c_FWD-rt5890 v       3.7680541651780006e-05</t>
  </si>
  <si>
    <t>RXN-ATPASEP2e_c_FWD-rt0602_c    v       0.44345974851673153</t>
  </si>
  <si>
    <t>RXN-ATPM_c_FWD-SPONT    v       1.189</t>
  </si>
  <si>
    <t>RXN-ATPPRT_c_FWD-rt1520 v       1.5425626142166e-05</t>
  </si>
  <si>
    <t>RXN-ATPS_m_FWD-ATPSCPLX v       20.081578768364167</t>
  </si>
  <si>
    <t>RXN-ATPt_c_rm_FWD-SPONT v       0.000755679492215871</t>
  </si>
  <si>
    <t>RXN-BPNT_c_FWD-rt2305   v       9.895632478700001e-05</t>
  </si>
  <si>
    <t>RXN-C14STR_c_FWD-rt0303 v       0.03890440804366788</t>
  </si>
  <si>
    <t>RXN-C3STDH1_c_FWD-rt0467        v       0.03890440804366788</t>
  </si>
  <si>
    <t>RXN-C3STDH2_c_FWD-rt0467        v       0.03890440804366788</t>
  </si>
  <si>
    <t>RXN-C3STKR1_c_FWD-UNKNOWN       v       0.03890440804366788</t>
  </si>
  <si>
    <t>RXN-C3STKR2_c_FWD-UNKNOWN       v       0.03890440804366788</t>
  </si>
  <si>
    <t>RXN-C4STMO1_c_FWD-rt8272        v       0.03890440804366788</t>
  </si>
  <si>
    <t>RXN-C4STMO2_c_FWD-rt8272        v       0.03890440804366788</t>
  </si>
  <si>
    <t>RXN-C4STMO3_c_FWD-rt8272        v       0.03890440804366788</t>
  </si>
  <si>
    <t>RXN-C4STMO4_c_FWD-rt8272        v       0.03890440804366788</t>
  </si>
  <si>
    <t>RXN-C8STI_c_FWD-rt1745  v       0.03890440804366788</t>
  </si>
  <si>
    <t>RXN-CA2t_c_e_FWD-UNKNOWN        v       0.000487768209403025</t>
  </si>
  <si>
    <t>RXN-CBPS_c_FWD-CPA12    v       0.0477038024646946</t>
  </si>
  <si>
    <t>RXN-CDPDAGS_rm_FWD-rt4513_rm    v       0.05856797147283108</t>
  </si>
  <si>
    <t>RXN-CDPt_c_rm_REV-SPONT v       0.017599894860435627</t>
  </si>
  <si>
    <t>RXN-CERH124A_r_FWD-rt6946       v       0.000766271923747734</t>
  </si>
  <si>
    <t>RXN-CERH126A_r_FWD-rt6946       v       0.000766271923747734</t>
  </si>
  <si>
    <t>RXN-CERS124_c_FWD-rt3023_c      v       0.001532543847495468</t>
  </si>
  <si>
    <t>RXN-CERS126_c_FWD-rt3023_c      v       0.001532543847495468</t>
  </si>
  <si>
    <t>RXN-CERt_g_r_FWD-SPONT  v       0.003065087694990937</t>
  </si>
  <si>
    <t>RXN-CHORM_c_FWD-rt1336  v       4.9670774694092e-05</t>
  </si>
  <si>
    <t>RXN-CHORS_c_FWD-rt5669  v       5.7531169369345e-05</t>
  </si>
  <si>
    <t>RXN-CHTNS_c_FWD-rt0073  v       0.008977746973928126</t>
  </si>
  <si>
    <t>RXN-CITMALta_m_FWD-rt2146       v       1.946157091663179</t>
  </si>
  <si>
    <t>RXN-CITt3_m_REV-rt2146  v       5.7531169369345e-05</t>
  </si>
  <si>
    <t>RXN-CMPt_c_rm_REV-SPONT v       0.05856797147283108</t>
  </si>
  <si>
    <t>RXN-CO2t_c_e_FWD-SPONT  v       12.709756972669567</t>
  </si>
  <si>
    <t>RXN-CO2t_c_m_REV-SPONT  v       12.250756545726434</t>
  </si>
  <si>
    <t>RXN-CO2t_c_mm_REV-SPONT v       0.03871653180588421</t>
  </si>
  <si>
    <t>RXN-CO2t_c_r_REV-SPONT  v       0.003065087694990937</t>
  </si>
  <si>
    <t>RXN-CO2t_c_rm_REV-SPONT v       0.026954081369404578</t>
  </si>
  <si>
    <t>RXN-COAt_c_r_REV-SPONT  v       0.012573952786761504</t>
  </si>
  <si>
    <t>RXN-COAt_c_rm_REV-SPONT v       0.11489733796910293</t>
  </si>
  <si>
    <t>RXN-COBALT2t_c_e_FWD-SPONT      v       1.6692665378000002e-08</t>
  </si>
  <si>
    <t>RXN-COBALT2t_c_x_REV-SPONT      v       7.741132796e-09</t>
  </si>
  <si>
    <t>RXN-compACYLCOA_rm_FWD-SPONT    v       0.08869893609191422</t>
  </si>
  <si>
    <t>RXN-compCER_r_FWD-SPONT v       0.003065087694990937</t>
  </si>
  <si>
    <t>RXN-compFALPD_c_REV-SPONT       v       0.001299789165212935</t>
  </si>
  <si>
    <t>RXN-compFALPD_rm_REV-SPONT      v       0.0006664686770161709</t>
  </si>
  <si>
    <t>RXN-CPPPGO_c_FWD-rt5829 v       3.7977240313311994e-05</t>
  </si>
  <si>
    <t>RXN-CS_m_FWD-CIT13      v       5.365136708484755</t>
  </si>
  <si>
    <t>RXN-CTPS1_c_FWD-rt8107  v       0.033637165466174845</t>
  </si>
  <si>
    <t>RXN-CTPt_c_rm_FWD-SPONT v       0.0761678663332667</t>
  </si>
  <si>
    <t>RXN-CU2t_c_e_FWD-UNKNOWN        v       4.3298208596535e-05</t>
  </si>
  <si>
    <t>RXN-CYSS_c_FWD-rt3663   v       7.562264619296e-06</t>
  </si>
  <si>
    <t>RXN-CYSTGL_c_FWD-rt1131 v       3.7754770037864e-05</t>
  </si>
  <si>
    <t>RXN-CYSTRS_c_FWD-rt1487 v       7.387039881017001e-06</t>
  </si>
  <si>
    <t>RXN-CYSTS_c_FWD-rt7344  v       3.7754770037864e-05</t>
  </si>
  <si>
    <t>RXN-CYTK1_c_FWD-UNKNOWN v       0.058605901467607226</t>
  </si>
  <si>
    <t>RXN-CYTK2_c_REV-UNKNOWN v       0.002691077448028687</t>
  </si>
  <si>
    <t>RXN-DAGK_rm_FWD-rt1788  v       0.017599894860435627</t>
  </si>
  <si>
    <t>RXN-DAGt_c_r_REV-UNKNOWN        v       0.01933133219033889</t>
  </si>
  <si>
    <t>RXN-DAGt_c_rm_FWD-SPONT v       0.01933133219033889</t>
  </si>
  <si>
    <t>RXN-DAGt_gm_rm_FWD-SPONT        v       0.003065087694990937</t>
  </si>
  <si>
    <t>RXN-DB4PS_c_FWD-rt8298  v       0.00015184714954844</t>
  </si>
  <si>
    <t>RXN-DCMPDA_c_FWD-rt0757 v       0.002691077448028687</t>
  </si>
  <si>
    <t>RXN-DDPA_m_FWD-rt2234_m v       5.7531169369345e-05</t>
  </si>
  <si>
    <t>RXN-DGAT_rm_FWD-rt8092_rm       v       0.006762782867123309</t>
  </si>
  <si>
    <t>RXN-DHAD1_m_FWD-rt1321  v       0.000121273958675234</t>
  </si>
  <si>
    <t>RXN-DHAD2_m_FWD-rt1321  v       3.7754770037864e-05</t>
  </si>
  <si>
    <t>RXN-DHFRi_c_FWD-rt3791_c        v       0.0027290069145564917</t>
  </si>
  <si>
    <t>RXN-DHORDfum_c_FWD-rt6498       v       0.04766401845799763</t>
  </si>
  <si>
    <t>RXN-DHORTS_c_REV-rt3923 v       0.04766401845799763</t>
  </si>
  <si>
    <t>RXN-DHPPDA2_c_FWD-rt7138        v       7.592357477422e-05</t>
  </si>
  <si>
    <t>RXN-DHQS_c_FWD-rt3937   v       5.7531169369345e-05</t>
  </si>
  <si>
    <t>RXN-DHQTi_c_FWD-rt2204  v       5.7531169369345e-05</t>
  </si>
  <si>
    <t>RXN-DKMEOX_c_FWD-rt7962_c       v       3.7929005255074e-05</t>
  </si>
  <si>
    <t>RXN-DKMPPH_c_FWD-rt7962_DKMPPH_c        v       3.7929005255074e-05</t>
  </si>
  <si>
    <t>RXN-DMATT_c_FWD-rt4576  v       0.0837269377453691</t>
  </si>
  <si>
    <t>RXN-DOCOSAt_c_rm_FWD-UNKNOWN    v       8.812874423114001e-06</t>
  </si>
  <si>
    <t>RXN-DOLDPP_c_FWD-rt5681 v       0.005880171487247663</t>
  </si>
  <si>
    <t>RXN-DOLDPt_c_l_FWD-UNKNOWN      v       0.005880171487247663</t>
  </si>
  <si>
    <t>RXN-DOLPMT_c_FWD-rt5116 v       0.043900703972142914</t>
  </si>
  <si>
    <t>RXN-DOLPt_c_r_REV-SPONT v       0.043900703972142914</t>
  </si>
  <si>
    <t>RXN-DPCOAK_c_FWD-rt2746 v       3.7929220612554e-05</t>
  </si>
  <si>
    <t>RXN-DPMVD_c_FWD-rt3542  v       0.3393833855448223</t>
  </si>
  <si>
    <t>RXN-DRAPPRy_c_FWD-rt8469        v       7.592357477422e-05</t>
  </si>
  <si>
    <t>RXN-DTMPK_c_FWD-rt6884  v       0.002691077448028687</t>
  </si>
  <si>
    <t>RXN-E4Pt_c_m_FWD-SPONT  v       5.7531169369345e-05</t>
  </si>
  <si>
    <t>RXN-EAR100y_c_FWD-rt0302        v       0.10052737013605202</t>
  </si>
  <si>
    <t>RXN-EAR120y_c_FWD-rt0302        v       0.10052737013605202</t>
  </si>
  <si>
    <t>RXN-EAR140y_c_FWD-rt0302        v       0.10052737013605202</t>
  </si>
  <si>
    <t>RXN-EAR160y_c_FWD-rt0302        v       0.10052737013605202</t>
  </si>
  <si>
    <t>RXN-EAR180y_c_FWD-rt0302        v       0.07614476996810719</t>
  </si>
  <si>
    <t>RXN-EAR40y_c_FWD-rt0302 v       0.10052737013605202</t>
  </si>
  <si>
    <t>RXN-EAR60y_c_FWD-rt0302 v       0.10052737013605202</t>
  </si>
  <si>
    <t>RXN-EAR80y_c_FWD-rt0302 v       0.10052737013605202</t>
  </si>
  <si>
    <t>RXN-ECOAR200_rm_FWD-rt7873      v       0.009021111137171777</t>
  </si>
  <si>
    <t>RXN-ECOAR220_rm_FWD-rt7873      v       0.009021111137171777</t>
  </si>
  <si>
    <t>RXN-ECOAR240_rm_FWD-rt7873      v       0.007379315247565553</t>
  </si>
  <si>
    <t>RXN-ECOAR260_rm_FWD-rt7873      v       0.001532543847495468</t>
  </si>
  <si>
    <t>RXN-ENO_c_FWD-rt0669    v       5.414034585869307</t>
  </si>
  <si>
    <t>RXN-FACOAE183_c_FWD-rt0088      v       1.0160749592178e-05</t>
  </si>
  <si>
    <t>RXN-FACOAL160_rm_FWD-rt2799_rm  v       0.00015186469779599802</t>
  </si>
  <si>
    <t>RXN-FACOAL180_rm_FWD-rt2799_rm  v       0.000101238905149389</t>
  </si>
  <si>
    <t>RXN-FACOAL181_rm_FWD-rt2799_rm  v       0.000185837157880296</t>
  </si>
  <si>
    <t>RXN-FACOAL182_rm_FWD-rt2799_rm  v       0.000237038915542279</t>
  </si>
  <si>
    <t>RXN-FACOAL183_rm_FWD-rt2799_rm  v       5.8390653730741003e-05</t>
  </si>
  <si>
    <t>RXN-FACOAL220_rm_FWD-rt1544_rm  v       2.1309162117167e-05</t>
  </si>
  <si>
    <t>RXN-FALPDt_c_rm_REV-UNKNOWN     v       0.001299789165212935</t>
  </si>
  <si>
    <t>RXN-FBA_c_FWD-rt7052    v       2.796339100284214</t>
  </si>
  <si>
    <t>RXN-FCLT_m_FWD-rt7907   v       3.7977240313311994e-05</t>
  </si>
  <si>
    <t>RXN-FE2t_c_e_FWD-rt0996 v       0.00028989245596143396</t>
  </si>
  <si>
    <t>RXN-FE2t_c_m_FWD-UNKNOWN        v       3.797821849584e-05</t>
  </si>
  <si>
    <t>RXN-FE3t_c_e_FWD-rt74770996     v       4.91667858e-10</t>
  </si>
  <si>
    <t>RXN-FECOOR_m_FWD-FECOORCPLX1    v       10.946962590377945</t>
  </si>
  <si>
    <t>RXN-FECRq9_m_FWD-FECRq9CPLX     v       21.89392518075589</t>
  </si>
  <si>
    <t>RXN-FMNAT_m_FWD-rt3174_m        v       2.9551548535e-08</t>
  </si>
  <si>
    <t>RXN-FMNRx_c_FWD-rt8485  v       2.122170445e-09</t>
  </si>
  <si>
    <t>RXN-FOLR_c_FWD-rt3791_c v       3.7929466527805e-05</t>
  </si>
  <si>
    <t>RXN-FOLt_c_e_FWD-SPONT  v       3.7929466527805e-05</t>
  </si>
  <si>
    <t>RXN-FRDPt_c_l_REV-UNKNOWN       v       0.005880171487247663</t>
  </si>
  <si>
    <t>RXN-FRDPt_c_m_FWD-SPONT v       3.7950170785675005e-05</t>
  </si>
  <si>
    <t>RXN-FRTT_l_FWD-rt4281   v       0.005880171487247663</t>
  </si>
  <si>
    <t>RXN-FTHFL_c_FWD-UNKNOWN v       0.039170107773245616</t>
  </si>
  <si>
    <t>RXN-FUM_c_FWD-rt5633_c  v       0.06414221387543098</t>
  </si>
  <si>
    <t>RXN-FUM_m_FWD-rt5633_m  v       3.4184393951118834</t>
  </si>
  <si>
    <t>RXN-G13027t_g_r_REV-UNKNOWN     v       0.01812559438502439</t>
  </si>
  <si>
    <t>RXN-G3PAT_rm_FWD-rt2297_rm      v       0.04096807661239546</t>
  </si>
  <si>
    <t>RXN-G3PD1r_c_FWD-rt6208_c       v       0.04096807661239546</t>
  </si>
  <si>
    <t>RXN-G5SADr_c_FWD-SPONT  v       3.5864406194292e-05</t>
  </si>
  <si>
    <t>RXN-G5SDy_c_FWD-rt7905  v       3.5864406194292e-05</t>
  </si>
  <si>
    <t>RXN-G6PDH2i_c_FWD-rt1632        v       0.0939174846369008</t>
  </si>
  <si>
    <t>RXN-GALUi_c_FWD-rt3384  v       0.4796432424490468</t>
  </si>
  <si>
    <t>RXN-GAPD_c_FWD-rt2245   v       5.551680011253215</t>
  </si>
  <si>
    <t>RXN-GARFT_c_FWD-rt5227  v       0.04592654071575104</t>
  </si>
  <si>
    <t>RXN-GDPMANNt_c_g_FWD-UNKNOWN    v       0.07250237754009756</t>
  </si>
  <si>
    <t>RXN-GDPt_c_g_FWD-SPONT  v       0.07250237754009756</t>
  </si>
  <si>
    <t>RXN-GENERIC_fe2feCATION_m_FWD-SPONT     v       4.39754407e-10</t>
  </si>
  <si>
    <t>RXN-GENERIC_fe2metal2_m_FWD-SPONT       v       4.80344583e-10</t>
  </si>
  <si>
    <t>RXN-GENERIC_fe3feCATION_c_FWD-SPONT     v       3.0879691e-10</t>
  </si>
  <si>
    <t>RXN-GENERIC_hCATION1_c_FWD-SPONT        v       4.93637111e-10</t>
  </si>
  <si>
    <t>RXN-GENERIC_mg2mg2ormn2_c_FWD-SPONT     v       1.8119852695e-08</t>
  </si>
  <si>
    <t>RXN-GENERIC_ni2metal2_c_FWD-SPONT       v       1.0601140713999999e-08</t>
  </si>
  <si>
    <t>RXN-GENERIC_phemeheme_m_FWD-SPONT       v       1.3534763819e-08</t>
  </si>
  <si>
    <t>RXN-GENERIC_shemeheme_c_FWD-SPONT       v       1.241486267e-09</t>
  </si>
  <si>
    <t>RXN-GF6PTA_c_FWD-rt3731 v       0.027181867345203083</t>
  </si>
  <si>
    <t>RXN-GGTT_l_FWD-rt4281   v       0.005880171487247663</t>
  </si>
  <si>
    <t>RXN-GHMT2r_c_FWD-rt1299 v       0.14118929261160645</t>
  </si>
  <si>
    <t>RXN-GHMT2r_m_REV-UNKNOWN        v       0.047449741390852035</t>
  </si>
  <si>
    <t>RXN-GK1_c_FWD-rt3157    v       0.02771599189108531</t>
  </si>
  <si>
    <t>RXN-GLCt_c_e_FWD-rt2336 v       3.542943164833213</t>
  </si>
  <si>
    <t>RXN-GLNS_c_FWD-rt3476   v       0.19464135151232248</t>
  </si>
  <si>
    <t>RXN-GLNTRS_c_FWD-rt5012 v       2.5447573223751e-05</t>
  </si>
  <si>
    <t>RXN-GLU5K_c_FWD-rt6820  v       3.5864406194292e-05</t>
  </si>
  <si>
    <t>RXN-GLUDy_c_FWD-rt3880  v       0.25038401437535046</t>
  </si>
  <si>
    <t>RXN-GLUPRT_c_FWD-rt6932 v       0.04592654071575104</t>
  </si>
  <si>
    <t>RXN-GLUt_c_m_FWD-rt4150 v       0.000389007884859025</t>
  </si>
  <si>
    <t>RXN-GLUTRS_c_FWD-rt2385 v       4.3915018854663e-05</t>
  </si>
  <si>
    <t>RXN-GLYC3Pt_c_rm_FWD-SPONT      v       0.04096807661239546</t>
  </si>
  <si>
    <t>RXN-GLYCL_m_FWD-GCV123LPD1      v       0.047449741390852035</t>
  </si>
  <si>
    <t>RXN-GLYt_c_m_FWD-rt0066 v       0.09520333178306661</t>
  </si>
  <si>
    <t>RXN-GLYTRS_c_FWD-rt7136 v       5.9420112788787e-05</t>
  </si>
  <si>
    <t>RXN-GMPS2_c_FWD-rt7388  v       0.02771599189108531</t>
  </si>
  <si>
    <t>RXN-GND_c_FWD-rt2224    v       0.0939174846369008</t>
  </si>
  <si>
    <t>RXN-GPIA1_c_FWD-GPIA1CPLX2      v       0.006443777396779631</t>
  </si>
  <si>
    <t>RXN-GPIA10a_r_FWD-rt0563        v       0.006443777396779631</t>
  </si>
  <si>
    <t>RXN-GPIA2_c_FWD-rt1519  v       0.006443777396779631</t>
  </si>
  <si>
    <t>RXN-GPIA3_c_r_FWD-rt3333        v       0.006443777396779631</t>
  </si>
  <si>
    <t>RXN-GPIA4_r_FWD-rt3077  v       0.006443777396779631</t>
  </si>
  <si>
    <t>RXN-GPIA5_r_FWD-MCD4GPI14       v       0.006443777396779631</t>
  </si>
  <si>
    <t>RXN-GPIA6_r_FWD-rt3077  v       0.006443777396779631</t>
  </si>
  <si>
    <t>RXN-GPIA7_r_FWD-rt4593  v       0.006443777396779631</t>
  </si>
  <si>
    <t>RXN-GPIA8a_r_FWD-rt0237 v       0.006443777396779631</t>
  </si>
  <si>
    <t>RXN-GPIA9a_r_FWD-rt4069 v       0.006443777396779631</t>
  </si>
  <si>
    <t>RXN-GRTT_c_FWD-rt4576   v       0.0837269377453691</t>
  </si>
  <si>
    <t>RXN-GTPCII2_c_FWD-rt4183        v       7.592357477422e-05</t>
  </si>
  <si>
    <t>RXN-H2Ot_c_e_REV-rt0646 v       15.008281791997897</t>
  </si>
  <si>
    <t>RXN-H2Ot_c_m_REV-SPONT  v       73.3078809836562</t>
  </si>
  <si>
    <t>RXN-H2Ot_c_r_REV-SPONT  v       0.04043695189116335</t>
  </si>
  <si>
    <t>RXN-H2Ot_c_rm_REV-SPONT v       0.23293747875006562</t>
  </si>
  <si>
    <t>RXN-HACNH_m_FWD-rt3256  v       4.5986826561286995e-05</t>
  </si>
  <si>
    <t>RXN-HCITR_m_FWD-rt7648  v       4.5986826561286995e-05</t>
  </si>
  <si>
    <t>RXN-HCITS_m_FWD-rt6488_m        v       4.5986826561286995e-05</t>
  </si>
  <si>
    <t>RXN-HCO3E_c_FWD-rt4213  v       0.9028840764685591</t>
  </si>
  <si>
    <t>RXN-HDCAt_c_rm_FWD-SPONT        v       3.8964903909459e-05</t>
  </si>
  <si>
    <t>RXN-HEMEAt_c_m_FWD-SPONT        v       3.7929190012789e-05</t>
  </si>
  <si>
    <t>RXN-HEMEOS_m_FWD-rt2735 v       3.7950170785675005e-05</t>
  </si>
  <si>
    <t>RXN-HEX1_c_FWD-rt1896   v       3.542943164833213</t>
  </si>
  <si>
    <t>RXN-HICITD_m_FWD-rt2060 v       4.5986826561286995e-05</t>
  </si>
  <si>
    <t>RXN-HISTD_c_FWD-rt3278  v       1.5425626142166e-05</t>
  </si>
  <si>
    <t>RXN-HISTP_c_FWD-rt1838  v       1.5425626142166e-05</t>
  </si>
  <si>
    <t>RXN-HISTRS_c_FWD-rt0207_c       v       1.5425626142166e-05</t>
  </si>
  <si>
    <t>RXN-HMGCOAR_c_FWD-rt1206        v       0.3393833855448223</t>
  </si>
  <si>
    <t>RXN-HMGCOAS_c_FWD-rt3754_c      v       0.3393833855448223</t>
  </si>
  <si>
    <t>RXN-HOMOX_m_FWD-COX15ARH1YAH1   v       3.7950170785675005e-05</t>
  </si>
  <si>
    <t>RXN-HSDx_c_FWD-rt3712   v       0.000131345377925492</t>
  </si>
  <si>
    <t>RXN-HSERTA_c_FWD-rt4145 v       9.1394060167705e-05</t>
  </si>
  <si>
    <t>RXN-HSK_c_FWD-rt0283    v       3.9951317757787e-05</t>
  </si>
  <si>
    <t>RXN-HSTPT_c_FWD-rt4862  v       1.5425626142166e-05</t>
  </si>
  <si>
    <t>RXN-Ht_c_g_REV-SPONT    v       0.07250237754009756</t>
  </si>
  <si>
    <t>RXN-Ht_c_r_REV-SPONT    v       8.5062379190868e-05</t>
  </si>
  <si>
    <t>RXN-Ht_c_rm_FWD-SPONT   v       0.08382040261379371</t>
  </si>
  <si>
    <t>RXN-Ht_m_mm_FWD-SPONT   v       0.07743306361176842</t>
  </si>
  <si>
    <t>RXN-HXCCOAt_c_r_FWD-SPONT       v       0.001532543847495468</t>
  </si>
  <si>
    <t>RXN-HXCCOAt_c_rm_REV-SPONT      v       0.001532543847495468</t>
  </si>
  <si>
    <t>RXN-ICDHx_m_FWD-IDH12   v       3.418685343911542</t>
  </si>
  <si>
    <t>RXN-ICDHyi_m_FWD-rt2761 v       0.000236741740665144</t>
  </si>
  <si>
    <t>RXN-IG3PS_c_FWD-rt0716  v       1.5425626142166e-05</t>
  </si>
  <si>
    <t>RXN-IGPDH_c_FWD-rt0339  v       1.5425626142166e-05</t>
  </si>
  <si>
    <t>RXN-IGPS_c_FWD-rt8196   v       7.860394675252e-06</t>
  </si>
  <si>
    <t>RXN-ILEt_c_m_FWD-SPONT  v       3.7754770037864e-05</t>
  </si>
  <si>
    <t>RXN-ILETA_m_REV-rt6242_m        v       3.7754770037864e-05</t>
  </si>
  <si>
    <t>RXN-ILETRS_c_FWD-rt5078 v       3.7754770037864e-05</t>
  </si>
  <si>
    <t>RXN-IMPC_c_FWD-rt4053   v       0.0459419663418932</t>
  </si>
  <si>
    <t>RXN-IMPD_c_FWD-rt0027   v       0.02771599189108531</t>
  </si>
  <si>
    <t>RXN-INOSTt_c_rm_FWD-SPONT       v       0.01782904045531624</t>
  </si>
  <si>
    <t>RXN-INOSTtps_e_FWD-rt4674       v       0.01782904045531624</t>
  </si>
  <si>
    <t>RXN-IPCS_g_FWD-rt4559   v       0.003065087694990937</t>
  </si>
  <si>
    <t>RXN-IPDDI_c_FWD-rt7835  v       0.0837269377453691</t>
  </si>
  <si>
    <t>RXN-IPDPt_c_l_REV-UNKNOWN       v       0.08820257230871495</t>
  </si>
  <si>
    <t>RXN-IPMD_c_FWD-rt5526   v       6.609499309940101e-05</t>
  </si>
  <si>
    <t>RXN-IPPMIa_c_REV-rt6546 v       6.609499309940101e-05</t>
  </si>
  <si>
    <t>RXN-IPPMIb_c_REV-rt6546 v       6.609499309940101e-05</t>
  </si>
  <si>
    <t>RXN-IPPS_c_FWD-rt7120   v       6.609499309940101e-05</t>
  </si>
  <si>
    <t>RXN-KARA1i_m_FWD-rt0808 v       0.000121273958675234</t>
  </si>
  <si>
    <t>RXN-KARA2i_m_FWD-rt0808 v       3.7754770037864e-05</t>
  </si>
  <si>
    <t>RXN-Kt_c_e_FWD-UNKNOWN  v       0.22896169414534423</t>
  </si>
  <si>
    <t>RXN-LEUTA_c_REV-rt5646  v       6.609499309940101e-05</t>
  </si>
  <si>
    <t>RXN-LEUTRS_c_FWD-rt1776 v       6.609499309940101e-05</t>
  </si>
  <si>
    <t>RXN-LINOLNCOAt_c_rm_REV-UNKNOWN v       1.0160749592178e-05</t>
  </si>
  <si>
    <t>RXN-LNS14DMy_c_FWD-ERG11NCP1    v       0.03890440804366788</t>
  </si>
  <si>
    <t>RXN-LNSTLS_c_FWD-rt0872 v       0.03890440804366788</t>
  </si>
  <si>
    <t>RXN-LYSTRS_c_FWD-rt3577 v       4.5986826561286995e-05</t>
  </si>
  <si>
    <t>RXN-MALCOAt_c_rm_FWD-SPONT      v       0.026954081369404578</t>
  </si>
  <si>
    <t>RXN-MAN1PT_c_FWD-rt6588 v       0.1458039389484788</t>
  </si>
  <si>
    <t>RXN-MAN6PI_c_REV-rt0239 v       0.1458039389484788</t>
  </si>
  <si>
    <t>RXN-MCOATA_c_FWD-rt0302 v       0.7798363609204714</t>
  </si>
  <si>
    <t>RXN-MDH_c_REV-rt2246    v       1.882555099497441</t>
  </si>
  <si>
    <t>RXN-MDH_m_FWD-rt2810    v       5.365136708484755</t>
  </si>
  <si>
    <t>RXN-MDRPD_c_FWD-rt7461  v       3.7929005255074e-05</t>
  </si>
  <si>
    <t>RXN-METAT_c_FWD-rt5403  v       0.08582203469718343</t>
  </si>
  <si>
    <t>RXN-METS_c_FWD-rt1457   v       0.08579981587917913</t>
  </si>
  <si>
    <t>RXN-METTRS_c_FWD-rt4772 v       1.5710187250779e-05</t>
  </si>
  <si>
    <t>RXN-MEVK1_c_FWD-rt0390  v       0.3393833855448223</t>
  </si>
  <si>
    <t>RXN-MG2t_c_e_FWD-UNKNOWN        v       0.024125898607122033</t>
  </si>
  <si>
    <t>RXN-MN2t_c_e_FWD-UNKNOWN        v       3.5724100626324004e-05</t>
  </si>
  <si>
    <t>RXN-MTAP_c_FWD-rt0004   v       3.7929005255074e-05</t>
  </si>
  <si>
    <t>RXN-MTHFC_c_FWD-UNKNOWN v       0.052698399284398616</t>
  </si>
  <si>
    <t>RXN-MTHFD_c_FWD-rt6998  v       0.052698399284398616</t>
  </si>
  <si>
    <t>RXN-MTHFR3_c_FWD-MET1213        v       0.08579981587917913</t>
  </si>
  <si>
    <t>RXN-MTRI_c_FWD-rt5017   v       3.7929005255074e-05</t>
  </si>
  <si>
    <t>RXN-NACt_c_e_FWD-rt3853 v       7.589019003921e-05</t>
  </si>
  <si>
    <t>RXN-NADHcplxI_c_m_FWD-NADHCPLX0 v       17.61511773439888</t>
  </si>
  <si>
    <t>RXN-NADHK1_c_FWD-rt1814_c       v       3.7940166716762004e-05</t>
  </si>
  <si>
    <t>RXN-NADHq9_c_FWD-rt0604 v       0.8127541180849545</t>
  </si>
  <si>
    <t>RXN-NADHt_c_rm_FWD-SPONT        v       0.10397482761144508</t>
  </si>
  <si>
    <t>RXN-NADPHt_c_r_FWD-SPONT        v       0.04350203958615429</t>
  </si>
  <si>
    <t>RXN-NADPHt_c_rm_FWD-SPONT       v       0.053908162738809155</t>
  </si>
  <si>
    <t>RXN-NADPt_c_r_REV-SPONT v       0.04350203958615429</t>
  </si>
  <si>
    <t>RXN-NADPt_c_rm_REV-SPONT        v       0.053908162738809155</t>
  </si>
  <si>
    <t>RXN-NADS2_c_FWD-rt0915_c        v       7.589019003921e-05</t>
  </si>
  <si>
    <t>RXN-NADt_c_rm_REV-SPONT v       0.10397482761144508</t>
  </si>
  <si>
    <t>RXN-NAMNPP_c_FWD-rt1924_c       v       7.589019003921e-05</t>
  </si>
  <si>
    <t>RXN-NDPK1_c_FWD-rt7311  v       0.18900637286460223</t>
  </si>
  <si>
    <t>RXN-NDPK2_c_FWD-rt7311  v       0.5544891282522476</t>
  </si>
  <si>
    <t>RXN-NDPK3_c_FWD-rt7311  v       0.06931444284411417</t>
  </si>
  <si>
    <t>RXN-NDPK4_c_FWD-rt7311  v       0.002691077448028687</t>
  </si>
  <si>
    <t>RXN-NDPK5_c_FWD-rt7311  v       0.00420028283958773</t>
  </si>
  <si>
    <t>RXN-NDPK7_c_FWD-rt7311  v       0.004200276035899988</t>
  </si>
  <si>
    <t>RXN-NDPK8_c_FWD-rt7311  v       0.002691072526570185</t>
  </si>
  <si>
    <t>RXN-NGLYCANS1_c_FWD-rt2834      v       0.005880171487247663</t>
  </si>
  <si>
    <t>RXN-NGLYCANS2_c_FWD-ALG1314     v       0.005880171487247663</t>
  </si>
  <si>
    <t>RXN-NGLYCANS3_c_FWD-rt6298      v       0.005880171487247663</t>
  </si>
  <si>
    <t>RXN-NGLYCANS4_c_FWD-rt1727      v       0.005880171487247663</t>
  </si>
  <si>
    <t>RXN-NGLYCANS5_c_FWD-rt1727      v       0.005880171487247663</t>
  </si>
  <si>
    <t>RXN-NGLYCANS6_c_FWD-rt1577      v       0.005880171487247663</t>
  </si>
  <si>
    <t>RXN-NGLYCANS7_c_FWD-rt1577      v       0.005880171487247663</t>
  </si>
  <si>
    <t>RXN-NH4t_c_e_FWD-rt4558 v       0.4282561096694737</t>
  </si>
  <si>
    <t>RXN-NH4t_c_m_REV-SPONT  v       0.047449741390852035</t>
  </si>
  <si>
    <t>RXN-NI2t_c_e_FWD-SPONT  v       1.0924302611e-08</t>
  </si>
  <si>
    <t>RXN-NNATi_c_FWD-rt2062_c        v       7.589019003921e-05</t>
  </si>
  <si>
    <t>RXN-O2t_c_e_FWD-SPONT   v       11.441722814721173</t>
  </si>
  <si>
    <t>RXN-O2t_c_m_FWD-SPONT   v       10.947095456579985</t>
  </si>
  <si>
    <t>RXN-O2t_c_r_FWD-SPONT   v       0.04043695189116335</t>
  </si>
  <si>
    <t>RXN-O2t_c_rm_FWD-SPONT  v       0.10397482761144508</t>
  </si>
  <si>
    <t>RXN-OCBT_c_FWD-rt4934   v       3.9784006696971994e-05</t>
  </si>
  <si>
    <t>RXN-OCDCAt_c_rm_FWD-SPONT       v       2.6057239569903e-05</t>
  </si>
  <si>
    <t>RXN-OCDCEAt_c_rm_FWD-SPONT      v       4.7792167278613e-05</t>
  </si>
  <si>
    <t>RXN-OGLYCANS1_r_FWD-PMT12       v       0.01812559438502439</t>
  </si>
  <si>
    <t>RXN-OGLYCANS2_g_FWD-rt1384      v       0.01812559438502439</t>
  </si>
  <si>
    <t>RXN-OGLYCANS3_g_FWD-rt1384      v       0.01812559438502439</t>
  </si>
  <si>
    <t>RXN-OGLYCANS4_g_FWD-rt4112      v       0.01812559438502439</t>
  </si>
  <si>
    <t>RXN-OGLYCANS5_g_FWD-rt4112      v       0.01812559438502439</t>
  </si>
  <si>
    <t>RXN-OMCDC_c_FWD-rt5646  v       6.609499309940101e-05</t>
  </si>
  <si>
    <t>RXN-OMPDC_c_FWD-rt3750  v       0.04766401845799763</t>
  </si>
  <si>
    <t>RXN-ORNDC_c_FWD-rt4267  v       3.7929005255074e-05</t>
  </si>
  <si>
    <t>RXN-ORNTACi_m_FWD-rt7840        v       7.7713011952046e-05</t>
  </si>
  <si>
    <t>RXN-ORNtpa_m_FWD-rt4951 v       7.7713011952046e-05</t>
  </si>
  <si>
    <t>RXN-ORPT_c_REV-rt2348   v       0.04766401845799763</t>
  </si>
  <si>
    <t>RXN-P5CR_c_FWD-rt5064   v       3.5864406194292e-05</t>
  </si>
  <si>
    <t>RXN-PAILS_rm_FWD-rt6753 v       0.01782904045531624</t>
  </si>
  <si>
    <t>RXN-PAILt_c_rm_REV-SPONT        v       0.014763952760325301</t>
  </si>
  <si>
    <t>RXN-PAILt_gm_rm_REV-SPONT       v       0.003065087694990937</t>
  </si>
  <si>
    <t>RXN-PAPSR_c_FWD-MET16TRX1       v       9.895632478700001e-05</t>
  </si>
  <si>
    <t>RXN-PC_c_FWD-rt7325     v       0.048389831713988515</t>
  </si>
  <si>
    <t>RXN-PCOATA160_c_FWD-rt0302      v       0.024382600167944836</t>
  </si>
  <si>
    <t>RXN-PCOATA180_c_FWD-rt0302      v       0.07614476996810719</t>
  </si>
  <si>
    <t>RXN-PCt_c_rm_REV-SPONT  v       0.015613920258555798</t>
  </si>
  <si>
    <t>RXN-PDAGATpc_rm_REV-rt8109      v       0.001966257842229105</t>
  </si>
  <si>
    <t>RXN-PDH_m_FWD-PDHCPLX   v       5.365182695311317</t>
  </si>
  <si>
    <t>RXN-PDMEMT_rm_FWD-rt4380        v       0.015613920258555798</t>
  </si>
  <si>
    <t>RXN-PEMT_rm_FWD-rt2279  v       0.015613920258555798</t>
  </si>
  <si>
    <t>RXN-PEt_c_r_FWD-UNKNOWN v       0.01933133219033889</t>
  </si>
  <si>
    <t>RXN-PEt_c_rm_REV-SPONT  v       0.02310261154732841</t>
  </si>
  <si>
    <t>RXN-PEt_mm_rm_FWD-SPONT v       0.03871653180588421</t>
  </si>
  <si>
    <t>RXN-PFK_c_FWD-rt0499    v       2.796339100284214</t>
  </si>
  <si>
    <t>RXN-PGCD_c_FWD-rt0717   v       0.137645425383909</t>
  </si>
  <si>
    <t>RXN-PGI_c_FWD-rt1221    v       2.969382437747265</t>
  </si>
  <si>
    <t>RXN-PGK_c_FWD-rt7353    v       5.551680011253215</t>
  </si>
  <si>
    <t>RXN-PGL_c_FWD-rt6131    v       0.0939174846369008</t>
  </si>
  <si>
    <t>RXN-PGM_c_FWD-rt1542    v       5.414034585869307</t>
  </si>
  <si>
    <t>RXN-PGMT_c_FWD-rt1591   v       0.4796432424490468</t>
  </si>
  <si>
    <t>RXN-PHETA1_c_REV-rt1784_c       v       2.7948403248465e-05</t>
  </si>
  <si>
    <t>RXN-PHETRS_c_FWD-FRS12  v       2.7948403248465e-05</t>
  </si>
  <si>
    <t>RXN-PItps_e_FWD-rt1948  v       0.20422082139413025</t>
  </si>
  <si>
    <t>RXN-PItps_m_FWD-rt0521  v       63.66304045602307</t>
  </si>
  <si>
    <t>RXN-PKETF_c_FWD-rt5014  v       5.7531169369345e-05</t>
  </si>
  <si>
    <t>RXN-PLAA2pc_rm_FWD-rt5941       v       0.001966257842229105</t>
  </si>
  <si>
    <t>RXN-PMANM_c_REV-rt0873  v       0.1458039389484788</t>
  </si>
  <si>
    <t>RXN-PMDPHT_c_FWD-UNKNOWN        v       7.592357477422e-05</t>
  </si>
  <si>
    <t>RXN-PMEMT_rm_FWD-rt4380 v       0.015613920258555798</t>
  </si>
  <si>
    <t>RXN-PMEVK_c_FWD-rt0334  v       0.3393833855448223</t>
  </si>
  <si>
    <t>RXN-PMTCOAt_c_r_FWD-SPONT       v       0.009508865091770569</t>
  </si>
  <si>
    <t>RXN-PMTCOAt_c_rm_FWD-SPONT      v       0.01487373507617427</t>
  </si>
  <si>
    <t>RXN-PNTK_c_FWD-rt5817   v       3.7929994776143e-05</t>
  </si>
  <si>
    <t>RXN-PNTOtps_e_FWD-rt3985        v       3.7929994776143e-05</t>
  </si>
  <si>
    <t>RXN-PPA_c_FWD-rt7511    v       1.3539428571178675</t>
  </si>
  <si>
    <t>RXN-PPBNGD_c_FWD-rt6350 v       3.7981125170319e-05</t>
  </si>
  <si>
    <t>RXN-PPBNGS_1_c_FWD-rt5026       v       0.000151924500681276</t>
  </si>
  <si>
    <t>RXN-PPCDC_c_FWD-rt0168  v       3.7929994776143e-05</t>
  </si>
  <si>
    <t>RXN-PPIt_c_l_REV-SPONT  v       0.08820257230871495</t>
  </si>
  <si>
    <t>RXN-PPIt_c_m_REV-SPONT  v       3.7979722334209004e-05</t>
  </si>
  <si>
    <t>RXN-PPIt_c_rm_REV-SPONT v       0.05932365096504695</t>
  </si>
  <si>
    <t>RXN-PPNCL2_c_FWD-rt0510 v       3.7929994776143e-05</t>
  </si>
  <si>
    <t>RXN-PPND2_c_FWD-rt7857  v       2.1722371445627003e-05</t>
  </si>
  <si>
    <t>RXN-PPNDH_c_FWD-rt5827  v       2.7948403248465e-05</t>
  </si>
  <si>
    <t>RXN-PPPG9t_c_m_FWD-SPONT        v       3.7977240313311994e-05</t>
  </si>
  <si>
    <t>RXN-PPPGO_m_FWD-rt3499  v       1.8988620156655997e-05</t>
  </si>
  <si>
    <t>RXN-PPTT_l_FWD-rt4281   v       0.005880171487247663</t>
  </si>
  <si>
    <t>RXN-PRAGSi_c_FWD-rt5891 v       0.04592654071575104</t>
  </si>
  <si>
    <t>RXN-PRAIi_c_FWD-rt8196  v       7.860394675252e-06</t>
  </si>
  <si>
    <t>RXN-PRAIS_c_FWD-rt5891  v       0.04592654071575104</t>
  </si>
  <si>
    <t>RXN-PRAMPC_c_FWD-rt3278 v       1.5425626142166e-05</t>
  </si>
  <si>
    <t>RXN-PRASCSi_c_FWD-rt0852        v       0.04592654071575104</t>
  </si>
  <si>
    <t>RXN-PRATPP_c_FWD-rt3278 v       1.5425626142166e-05</t>
  </si>
  <si>
    <t>RXN-PRENT10_l_FWD-rt4281        v       0.005880171487247663</t>
  </si>
  <si>
    <t>RXN-PRENT11_l_FWD-rt4281        v       0.005880171487247663</t>
  </si>
  <si>
    <t>RXN-PRENT12_l_FWD-rt4281        v       0.005880171487247663</t>
  </si>
  <si>
    <t>RXN-PRENT13_l_FWD-rt4281        v       0.005880171487247663</t>
  </si>
  <si>
    <t>RXN-PRENT14_l_FWD-rt4281        v       0.0052268190997757</t>
  </si>
  <si>
    <t>RXN-PRENT15_l_FWD-rt4281        v       0.004573466712303738</t>
  </si>
  <si>
    <t>RXN-PRENT16_l_FWD-rt4281        v       0.003920114324831776</t>
  </si>
  <si>
    <t>RXN-PRENT17_l_FWD-rt4281        v       0.003266761937359813</t>
  </si>
  <si>
    <t>RXN-PRENT18_l_FWD-rt4281        v       0.00261340954988785</t>
  </si>
  <si>
    <t>RXN-PRENT19_l_FWD-rt4281        v       0.001960057162415888</t>
  </si>
  <si>
    <t>RXN-PRENT20_l_FWD-rt4281        v       0.001306704774943925</t>
  </si>
  <si>
    <t>RXN-PRENT21_l_FWD-rt4281        v       0.000653352387471963</t>
  </si>
  <si>
    <t>RXN-PRENT6_l_FWD-rt4281 v       0.005880171487247663</t>
  </si>
  <si>
    <t>RXN-PRENT7_l_FWD-rt4281 v       0.005880171487247663</t>
  </si>
  <si>
    <t>RXN-PRENT8_l_FWD-rt4281 v       0.005880171487247663</t>
  </si>
  <si>
    <t>RXN-PRENT9_l_FWD-rt4281 v       0.005880171487247663</t>
  </si>
  <si>
    <t>RXN-PRFGS_c_FWD-rt6665  v       0.04592654071575104</t>
  </si>
  <si>
    <t>RXN-PRMICI_c_FWD-rt3242_c       v       1.5425626142166e-05</t>
  </si>
  <si>
    <t>RXN-PROTRS_c_FWD-rt3118 v       3.5864406194292e-05</t>
  </si>
  <si>
    <t>RXN-PRPPS_c_FWD-PRS23   v       0.09372766438986037</t>
  </si>
  <si>
    <t>RXN-PSCIT_c_FWD-rt5884  v       5.7531169369345e-05</t>
  </si>
  <si>
    <t>RXN-PSD_mm_FWD-rt2136   v       0.03871653180588421</t>
  </si>
  <si>
    <t>RXN-PSERT_c_FWD-rt7036  v       0.137645425383909</t>
  </si>
  <si>
    <t>RXN-PSP_L_c_FWD-rt3683  v       0.137645425383909</t>
  </si>
  <si>
    <t>RXN-PSSA_rm_FWD-rt3215  v       0.04073893101751484</t>
  </si>
  <si>
    <t>RXN-PSt_c_rm_REV-SPONT  v       0.002022399211630637</t>
  </si>
  <si>
    <t>RXN-PSt_mm_rm_REV-SPONT v       0.03871653180588421</t>
  </si>
  <si>
    <t>RXN-PTPAT_c_FWD-rt6481  v       3.7929220612554e-05</t>
  </si>
  <si>
    <t>RXN-PYDX5PS_c_FWD-SNZ1SNO1      v       3.7973097492008e-05</t>
  </si>
  <si>
    <t>RXN-PYK_c_FWD-rt4634    v       5.413919523530568</t>
  </si>
  <si>
    <t>RXN-PYRtps_m_FWD-MPC13  v       5.365537551130947</t>
  </si>
  <si>
    <t>RXN-RBFK_c_FWD-rt0930_c v       3.7963845500296e-05</t>
  </si>
  <si>
    <t>RXN-RBFK_m_FWD-rt0930_m v       3.0598465599e-08</t>
  </si>
  <si>
    <t>RXN-RBFSa_c_FWD-rt0910  v       0.00015184714954844</t>
  </si>
  <si>
    <t>RXN-RBFSb_c_FWD-rt4127  v       7.592357477422e-05</t>
  </si>
  <si>
    <t>RXN-RIBFLVt_c_m_FWD-SPONT       v       3.0598465599e-08</t>
  </si>
  <si>
    <t>RXN-RNDR1_c_FWD-RNR124  v       0.002691072526570185</t>
  </si>
  <si>
    <t>RXN-RNDR2_c_FWD-RNR124  v       0.00420028283958773</t>
  </si>
  <si>
    <t>RXN-RNDR3_c_FWD-RNR124  v       0.006891353483928675</t>
  </si>
  <si>
    <t>RXN-RPI_c_FWD-rt4920    v       0.09376563748735237</t>
  </si>
  <si>
    <t>RXN-SACCD1_c_FWD-rt8465 v       4.5986826561286995e-05</t>
  </si>
  <si>
    <t>RXN-SACCD2_c_FWD-rt5719 v       4.5986826561286995e-05</t>
  </si>
  <si>
    <t>RXN-SADT_c_FWD-rt5075   v       9.895632478700001e-05</t>
  </si>
  <si>
    <t>RXN-SAM24MT_c_FWD-rt4692        v       0.03890440804366788</t>
  </si>
  <si>
    <t>RXN-SERAT_c_FWD-rt6880  v       7.562264619296e-06</t>
  </si>
  <si>
    <t>RXN-SERPT_r_FWD-rt10571935      v       0.003065087694990937</t>
  </si>
  <si>
    <t>RXN-SERt_c_m_REV-rt7910 v       0.047449741390852035</t>
  </si>
  <si>
    <t>RXN-SERt_c_r_FWD-UNKNOWN        v       0.003065087694990937</t>
  </si>
  <si>
    <t>RXN-SERt_c_rm_FWD-UNKNOWN       v       0.04073893101751484</t>
  </si>
  <si>
    <t>RXN-SERTRS_c_FWD-rt1878 v       4.8678021316407e-05</t>
  </si>
  <si>
    <t>RXN-SHCHD2_c_FWD-rt5201 v       3.884857007000001e-09</t>
  </si>
  <si>
    <t>RXN-SHCHF_c_FWD-rt5201  v       3.884857007000001e-09</t>
  </si>
  <si>
    <t>RXN-SHK3Di_c_FWD-rt5884 v       5.7531169369345e-05</t>
  </si>
  <si>
    <t>RXN-SHKK_c_FWD-rt5884   v       5.7531169369345e-05</t>
  </si>
  <si>
    <t>RXN-SO3R_c_FWD-rt20063076       v       9.895632478700001e-05</t>
  </si>
  <si>
    <t>RXN-SO4t_c_e_FWD-rt7368 v       0.011941552322159545</t>
  </si>
  <si>
    <t>RXN-SPMS_c_FWD-rt8465   v       3.7929005255074e-05</t>
  </si>
  <si>
    <t>RXN-SQLEy_r_FWD-rt5361  v       0.03890440804366788</t>
  </si>
  <si>
    <t>RXN-SQLS_c_FWD-rt8223   v       0.03890440804366788</t>
  </si>
  <si>
    <t>RXN-SQLt_c_r_FWD-SPONT  v       0.03890440804366788</t>
  </si>
  <si>
    <t>RXN-SSQ23EPXt_c_r_FWD-SPONT     v       0.03890440804366788</t>
  </si>
  <si>
    <t>RXN-STCOAt_c_rm_FWD-SPONT       v       0.07614476996810719</t>
  </si>
  <si>
    <t>RXN-SUCCt2_m_FWD-rt5142 v       5.0085297824918006e-05</t>
  </si>
  <si>
    <t>RXN-SUCDq9_m_FWD-SDH1234        v       3.4660533282720563</t>
  </si>
  <si>
    <t>RXN-SUCFUMt_c_m_FWD-rt4237      v       0.047613933160172706</t>
  </si>
  <si>
    <t>RXN-SUCOAS_m_FWD-LSC12  v       3.4183893098140588</t>
  </si>
  <si>
    <t>RXN-TAGt_c_rm_REV-SPONT v       0.004796525024894204</t>
  </si>
  <si>
    <t>RXN-THMtps_e_FWD-UNKNOWN        v       3.7959363245425005e-05</t>
  </si>
  <si>
    <t>RXN-THRS_c_FWD-rt1374   v       3.9951317757787e-05</t>
  </si>
  <si>
    <t>RXN-THRTRS_c_FWD-rt7480 v       3.9951317757787e-05</t>
  </si>
  <si>
    <t>RXN-TMDPK_c_FWD-rt8116  v       3.7959363245425005e-05</t>
  </si>
  <si>
    <t>RXN-TMDS_c_FWD-rt2477   v       0.002691077448028687</t>
  </si>
  <si>
    <t>RXN-TPI_c_FWD-rt0932    v       2.7553710236718185</t>
  </si>
  <si>
    <t>RXN-tpsamp_c_m_FWD-SPONT        v       3.0682345599e-08</t>
  </si>
  <si>
    <t>RXN-tpsbtn_c_m_FWD-SPONT        v       7.066497199999999e-11</t>
  </si>
  <si>
    <t>RXN-tpsca2_c_g_FWD-SPONT        v       1.3064009899999999e-10</t>
  </si>
  <si>
    <t>RXN-tpscu2_c_m_FWD-SPONT        v       2.0980772886e-08</t>
  </si>
  <si>
    <t>RXN-tpsfad_c_r_FWD-SPONT        v       1.0203381500000001e-10</t>
  </si>
  <si>
    <t>RXN-tpsfad_c_x_FWD-SPONT        v       1.734250735e-09</t>
  </si>
  <si>
    <t>RXN-tpsfe2_c_r_FWD-SPONT        v       5.796096999999999e-12</t>
  </si>
  <si>
    <t>RXN-tpsfeCATION_c_n_FWD-SPONT   v       1.54398455e-10</t>
  </si>
  <si>
    <t>RXN-tpsheme_c_r_FWD-SPONT       v       3.0847356e-11</t>
  </si>
  <si>
    <t>RXN-tpsmetal2_c_x_FWD-SPONT     v       3.870566398e-09</t>
  </si>
  <si>
    <t>RXN-tpsmg2_c_m_FWD-SPONT        v       3.0742519762e-08</t>
  </si>
  <si>
    <t>RXN-tpsmg2_c_n_FWD-SPONT        v       3.905119655e-09</t>
  </si>
  <si>
    <t>RXN-tpsmg2_c_r_FWD-SPONT        v       2.59059121e-10</t>
  </si>
  <si>
    <t>RXN-tpsmg2_c_rm_FWD-SPONT       v       5.14249411e-10</t>
  </si>
  <si>
    <t>RXN-tpsmg2_c_x_FWD-SPONT        v       2.0745202e-10</t>
  </si>
  <si>
    <t>RXN-tpsmg2ormn2_c_en_FWD-SPONT  v       1.43908e-13</t>
  </si>
  <si>
    <t>RXN-tpsmg2ormn2_c_m_FWD-SPONT   v       9.803304387e-09</t>
  </si>
  <si>
    <t>RXN-tpsmg2ormn2_c_vm_FWD-SPONT  v       1.43908e-13</t>
  </si>
  <si>
    <t>RXN-tpsmn2_c_m_FWD-SPONT        v       3.994761705e-09</t>
  </si>
  <si>
    <t>RXN-tpsmn2_c_n_FWD-SPONT        v       3.514417121e-09</t>
  </si>
  <si>
    <t>RXN-tpsmn2_c_r_FWD-SPONT        v       2.59059121e-10</t>
  </si>
  <si>
    <t>RXN-tpsmn2_c_rm_FWD-SPONT       v       4.4137046399999995e-10</t>
  </si>
  <si>
    <t>RXN-tpspydx5p_c_m_FWD-SPONT     v       7.224734832e-09</t>
  </si>
  <si>
    <t>RXN-tpspydx5p_c_r_FWD-SPONT     v       6.27151198e-10</t>
  </si>
  <si>
    <t>RXN-tpspydx5p_c_x_FWD-SPONT     v       4.087361479e-09</t>
  </si>
  <si>
    <t>RXN-tpspyr_c_gm_FWD-SPONT       v       4.3459511e-11</t>
  </si>
  <si>
    <t>RXN-tpspyr_c_mm_FWD-SPONT       v       6.992225559999999e-10</t>
  </si>
  <si>
    <t>RXN-tpspyr_c_vm_FWD-SPONT       v       4.3459511e-11</t>
  </si>
  <si>
    <t>RXN-tpsthmpp_c_m_FWD-SPONT      v       2.1169830563999997e-08</t>
  </si>
  <si>
    <t>RXN-tpsthmpp_c_x_FWD-SPONT      v       3.870566398e-09</t>
  </si>
  <si>
    <t>RXN-tpszn2_c_n_FWD-SPONT        v       3.93704639e-10</t>
  </si>
  <si>
    <t>RXN-tpszn2_c_r_FWD-SPONT        v       1.1592195e-11</t>
  </si>
  <si>
    <t>RXN-TRDR_c_FWD-rt1320   v       0.013881665174873591</t>
  </si>
  <si>
    <t>RXN-TRPS1_c_FWD-rt0894  v       7.860394675252e-06</t>
  </si>
  <si>
    <t>RXN-TRPTRS_c_FWD-rt6341 v       7.860394675252e-06</t>
  </si>
  <si>
    <t>RXN-TTCCOAt_c_r_FWD-SPONT       v       0.001532543847495468</t>
  </si>
  <si>
    <t>RXN-TTCCOAt_c_rm_REV-SPONT      v       0.001532543847495468</t>
  </si>
  <si>
    <t>RXN-TTCOSAt_c_rm_REV-UNKNOWN    v       3.2416369981389996e-05</t>
  </si>
  <si>
    <t>RXN-TYRTA_c_FWD-rt7471  v       2.1722371445627003e-05</t>
  </si>
  <si>
    <t>RXN-TYRTRS_c_FWD-rt8273 v       2.1722371445627003e-05</t>
  </si>
  <si>
    <t>RXN-UAGDP_c_FWD-rt0711  v       0.027181867345203083</t>
  </si>
  <si>
    <t>RXN-UMPK_c_FWD-rt4822_c v       0.053544189945245284</t>
  </si>
  <si>
    <t>RXN-uniDOLDP_l_FWD-UNKNOWN      v       0.000653352387471963</t>
  </si>
  <si>
    <t>RXN-UNK3_c_FWD-rt5646   v       3.7929005255074e-05</t>
  </si>
  <si>
    <t>RXN-UPP3MT_2_c_FWD-rt2682       v       3.884857007000001e-09</t>
  </si>
  <si>
    <t>RXN-UPP3S_c_FWD-rt2147  v       3.7981125170319e-05</t>
  </si>
  <si>
    <t>RXN-UPPDC1_c_FWD-rt5811 v       3.7977240313311994e-05</t>
  </si>
  <si>
    <t>RXN-VALt_c_m_REV-SPONT  v       0.000121273958675234</t>
  </si>
  <si>
    <t>RXN-VALTA_c_FWD-rt5646  v       6.609499309940101e-05</t>
  </si>
  <si>
    <t>RXN-VALTA_m_REV-rt6242_m        v       0.000121273958675234</t>
  </si>
  <si>
    <t>RXN-VALTRS_c_FWD-rt8160_c       v       5.5178965575833e-05</t>
  </si>
  <si>
    <t>RXN-ZN2t_c_e_FWD-UNKNOWN        v       0.00059779718057065</t>
  </si>
  <si>
    <t>RIBOSYN-rrna5s_c        v       5.6223676889999996e-09</t>
  </si>
  <si>
    <t>RIBOSYN-rrna58s_c       v       5.6223676889999996e-09</t>
  </si>
  <si>
    <t>RIBOSYN-rrna25s_c       v       5.6223676889999996e-09</t>
  </si>
  <si>
    <t>RIBOSYN-rrna28s_c       v       5.6223676889999996e-09</t>
  </si>
  <si>
    <t>RIBOSYN-rrnaSSU_c       v       5.6223676889999996e-09</t>
  </si>
  <si>
    <t>RIBOSYN-rrna_m  v       2.35456754e-10</t>
  </si>
  <si>
    <t>RIBOSYN-ribonuc v       5.6223676889999996e-09</t>
  </si>
  <si>
    <t>RIBOSYN-ribomito        v       2.35456754e-10</t>
  </si>
  <si>
    <t>PROSYN-rt0004   v       2.4335362399999996e-09</t>
  </si>
  <si>
    <t>PROSYN-rt0008   v       1.1719147e-11</t>
  </si>
  <si>
    <t>PROSYN-rt0017   v       4.188491413e-09</t>
  </si>
  <si>
    <t>PROSYN-rt0027   v       3.122744646e-09</t>
  </si>
  <si>
    <t>PROSYN-rt0031   v       2.6015342129999998e-09</t>
  </si>
  <si>
    <t>PROSYN-rt0045   v       2.339394e-12</t>
  </si>
  <si>
    <t>PROSYN-rt0063   v       4.49450743e-10</t>
  </si>
  <si>
    <t>PROSYN-rt0066   v       1.07868388e-10</t>
  </si>
  <si>
    <t>PROSYN-rt0073   v       7.17168e-12</t>
  </si>
  <si>
    <t>PROSYN-rt0075   v       2.6474502299999997e-10</t>
  </si>
  <si>
    <t>PROSYN-rt0078   v       1.270755807e-09</t>
  </si>
  <si>
    <t>PROSYN-rt0084   v       7.1177482e-11</t>
  </si>
  <si>
    <t>PROSYN-rt0088   v       6.473279300000001e-10</t>
  </si>
  <si>
    <t>PROSYN-rt0089   v       6.4964504e-11</t>
  </si>
  <si>
    <t>PROSYN-rt0092   v       1.08278278e-10</t>
  </si>
  <si>
    <t>PROSYN-rt0136   v       1.1369241e-10</t>
  </si>
  <si>
    <t>PROSYN-rt0144   v       1.32401893e-10</t>
  </si>
  <si>
    <t>PROSYN-rt0150   v       1.0886519000000001e-11</t>
  </si>
  <si>
    <t>PROSYN-rt0172   v       8.4643689e-10</t>
  </si>
  <si>
    <t>PROSYN-rt0180   v       3.06336333e-10</t>
  </si>
  <si>
    <t>PROSYN-rt0201   v       7.55790715e-10</t>
  </si>
  <si>
    <t>PROSYN-rt0207_c v       4.50341919e-10</t>
  </si>
  <si>
    <t>PROSYN-rt0207_m v       4.50341919e-10</t>
  </si>
  <si>
    <t>PROSYN-rt0212   v       2.6587800400000003e-10</t>
  </si>
  <si>
    <t>PROSYN-rt0217   v       3.3478855999999996e-11</t>
  </si>
  <si>
    <t>PROSYN-rt0221   v       4.8560604e-11</t>
  </si>
  <si>
    <t>PROSYN-rt0234   v       4.31596568e-10</t>
  </si>
  <si>
    <t>PROSYN-rt0239   v       1.7920301079999998e-09</t>
  </si>
  <si>
    <t>PROSYN-rt0245   v       2.1446258e-11</t>
  </si>
  <si>
    <t>PROSYN-rt0250   v       1.2331262000000001e-11</t>
  </si>
  <si>
    <t>PROSYN-rt0265   v       1.11046841e-10</t>
  </si>
  <si>
    <t>PROSYN-rt0267   v       6.32208e-12</t>
  </si>
  <si>
    <t>PROSYN-rt0271   v       2.178881348e-09</t>
  </si>
  <si>
    <t>PROSYN-rt0283   v       5.340368e-10</t>
  </si>
  <si>
    <t>PROSYN-rt0302   v       1.719370606e-09</t>
  </si>
  <si>
    <t>PROSYN-rt0303   v       1.05448699e-10</t>
  </si>
  <si>
    <t>PROSYN-rt0309   v       1.66967436e-10</t>
  </si>
  <si>
    <t>PROSYN-rt0310   v       5.4705166269999995e-09</t>
  </si>
  <si>
    <t>PROSYN-rt0324   v       6.85594882e-10</t>
  </si>
  <si>
    <t>PROSYN-rt0331   v       6.22066069e-10</t>
  </si>
  <si>
    <t>PROSYN-rt0334   v       1.97825145e-10</t>
  </si>
  <si>
    <t>PROSYN-rt0339   v       4.4924560799999997e-10</t>
  </si>
  <si>
    <t>PROSYN-rt0341   v       1.732924951e-09</t>
  </si>
  <si>
    <t>PROSYN-rt0344   v       1.0685785e-11</t>
  </si>
  <si>
    <t>PROSYN-rt0353   v       6.138014100000001e-11</t>
  </si>
  <si>
    <t>PROSYN-rt0357   v       6.852487899999999e-11</t>
  </si>
  <si>
    <t>PROSYN-rt0376   v       2.64337074e-09</t>
  </si>
  <si>
    <t>PROSYN-rt0390   v       2.05188329e-09</t>
  </si>
  <si>
    <t>PROSYN-rt0398   v       2.2777199999999997e-12</t>
  </si>
  <si>
    <t>PROSYN-rt0400   v       1.09546228e-10</t>
  </si>
  <si>
    <t>PROSYN-rt0409   v       1.844669152e-09</t>
  </si>
  <si>
    <t>PROSYN-rt0413   v       2.50591386e-10</t>
  </si>
  <si>
    <t>PROSYN-rt0422_c v       8.35365074e-10</t>
  </si>
  <si>
    <t>PROSYN-rt0422_m v       8.35365074e-10</t>
  </si>
  <si>
    <t>PROSYN-rt0434_c v       7.220211382e-09</t>
  </si>
  <si>
    <t>PROSYN-rt0434_m v       7.220211382e-09</t>
  </si>
  <si>
    <t>PROSYN-rt0449   v       2.604483121e-09</t>
  </si>
  <si>
    <t>PROSYN-rt0451   v       3.359891168e-09</t>
  </si>
  <si>
    <t>PROSYN-rt0467   v       8.70143193e-10</t>
  </si>
  <si>
    <t>PROSYN-rt0477   v       1.0278127819999999e-09</t>
  </si>
  <si>
    <t>PROSYN-rt0499   v       4.13733722e-10</t>
  </si>
  <si>
    <t>PROSYN-rt0510   v       4.13034324e-10</t>
  </si>
  <si>
    <t>PROSYN-rt0517   v       7.02287415e-10</t>
  </si>
  <si>
    <t>PROSYN-rt0521   v       1.4852277138000001e-08</t>
  </si>
  <si>
    <t>PROSYN-rt0532   v       2.2188758599999999e-10</t>
  </si>
  <si>
    <t>PROSYN-rt0540   v       1.53706965e-10</t>
  </si>
  <si>
    <t>PROSYN-rt0544   v       5.40811e-12</t>
  </si>
  <si>
    <t>PROSYN-rt0548   v       2.0269917e-11</t>
  </si>
  <si>
    <t>PROSYN-rt0553   v       1.920025254e-08</t>
  </si>
  <si>
    <t>PROSYN-rt0563   v       7.4723172e-11</t>
  </si>
  <si>
    <t>PROSYN-rt0564_e v       1.18319736e-10</t>
  </si>
  <si>
    <t>PROSYN-rt0564_g v       1.18319736e-10</t>
  </si>
  <si>
    <t>PROSYN-rt0568_c v       6.49130731e-10</t>
  </si>
  <si>
    <t>PROSYN-rt0568_x v       6.49130731e-10</t>
  </si>
  <si>
    <t>PROSYN-rt0594   v       9.0141876e-11</t>
  </si>
  <si>
    <t>PROSYN-rt0595   v       6.0917254e-11</t>
  </si>
  <si>
    <t>PROSYN-rt0601   v       9.064325771e-09</t>
  </si>
  <si>
    <t>PROSYN-rt0602_c v       1.5748834e-11</t>
  </si>
  <si>
    <t>PROSYN-rt0602_g v       1.5748834e-11</t>
  </si>
  <si>
    <t>PROSYN-rt0604   v       2.007405782e-09</t>
  </si>
  <si>
    <t>PROSYN-rt0607   v       4.07857948e-10</t>
  </si>
  <si>
    <t>PROSYN-rt0620   v       5.28199182e-10</t>
  </si>
  <si>
    <t>PROSYN-rt0632   v       1.2231896e-11</t>
  </si>
  <si>
    <t>PROSYN-rt0641   v       1.9002407000000002e-11</t>
  </si>
  <si>
    <t>PROSYN-rt0643   v       3.70467685e-10</t>
  </si>
  <si>
    <t>PROSYN-rt0669   v       1.8877278254e-08</t>
  </si>
  <si>
    <t>PROSYN-rt0671   v       2.28066241e-10</t>
  </si>
  <si>
    <t>PROSYN-rt0682   v       6.749958e-11</t>
  </si>
  <si>
    <t>PROSYN-rt0697   v       4.1825168700000003e-10</t>
  </si>
  <si>
    <t>PROSYN-rt0711   v       1.231846955e-09</t>
  </si>
  <si>
    <t>PROSYN-rt0712   v       5.563229441e-09</t>
  </si>
  <si>
    <t>PROSYN-rt0716   v       1.397241702e-09</t>
  </si>
  <si>
    <t>PROSYN-rt0717   v       3.851271417e-09</t>
  </si>
  <si>
    <t>PROSYN-rt0720   v       1.0659029600000001e-10</t>
  </si>
  <si>
    <t>PROSYN-rt0745   v       4.194228e-12</t>
  </si>
  <si>
    <t>PROSYN-rt0757   v       7.6289294e-11</t>
  </si>
  <si>
    <t>PROSYN-rt0767   v       1.4292646039999999e-09</t>
  </si>
  <si>
    <t>PROSYN-rt0769   v       2.28942e-12</t>
  </si>
  <si>
    <t>PROSYN-rt0797   v       3.678611433e-09</t>
  </si>
  <si>
    <t>PROSYN-rt0799   v       1.4843492119999998e-09</t>
  </si>
  <si>
    <t>PROSYN-rt0808   v       1.5358719562999998e-08</t>
  </si>
  <si>
    <t>PROSYN-rt0812   v       5.8083537999999995e-11</t>
  </si>
  <si>
    <t>PROSYN-rt0830   v       5.255543656e-09</t>
  </si>
  <si>
    <t>PROSYN-rt0842   v       4.99185409e-10</t>
  </si>
  <si>
    <t>PROSYN-rt0848_c v       1.71028469e-10</t>
  </si>
  <si>
    <t>PROSYN-rt0848_m v       1.71028469e-10</t>
  </si>
  <si>
    <t>PROSYN-rt0852   v       2.935385448e-09</t>
  </si>
  <si>
    <t>PROSYN-rt0854   v       1.0948266e-10</t>
  </si>
  <si>
    <t>PROSYN-rt0872   v       1.46050574e-10</t>
  </si>
  <si>
    <t>PROSYN-rt0873   v       5.676921542e-09</t>
  </si>
  <si>
    <t>PROSYN-rt0876   v       1.776197053e-09</t>
  </si>
  <si>
    <t>PROSYN-rt0882   v       8.8705713e-10</t>
  </si>
  <si>
    <t>PROSYN-rt0894   v       1.334714676e-09</t>
  </si>
  <si>
    <t>PROSYN-rt0899   v       8.3569622e-11</t>
  </si>
  <si>
    <t>PROSYN-rt0906   v       6.2734307679999995e-09</t>
  </si>
  <si>
    <t>PROSYN-rt0910   v       9.005230730000001e-10</t>
  </si>
  <si>
    <t>PROSYN-rt0915_c v       8.340098199999999e-11</t>
  </si>
  <si>
    <t>PROSYN-rt0915_n v       8.340098199999999e-11</t>
  </si>
  <si>
    <t>PROSYN-rt0930_c v       7.290741e-10</t>
  </si>
  <si>
    <t>PROSYN-rt0930_m v       7.290741e-10</t>
  </si>
  <si>
    <t>PROSYN-rt0932   v       8.171880388e-09</t>
  </si>
  <si>
    <t>PROSYN-rt0947   v       2.23642323e-10</t>
  </si>
  <si>
    <t>PROSYN-rt0958   v       9.319545e-12</t>
  </si>
  <si>
    <t>PROSYN-rt0963   v       1.910582296e-09</t>
  </si>
  <si>
    <t>PROSYN-rt0986   v       8.582855e-12</t>
  </si>
  <si>
    <t>PROSYN-rt0996   v       1.879756575e-09</t>
  </si>
  <si>
    <t>PROSYN-rt1009   v       3.3988532539999997e-09</t>
  </si>
  <si>
    <t>PROSYN-rt1057   v       2.48148846e-10</t>
  </si>
  <si>
    <t>PROSYN-rt1060   v       5.117518e-11</t>
  </si>
  <si>
    <t>PROSYN-rt1067   v       1.2471643999999999e-11</t>
  </si>
  <si>
    <t>PROSYN-rt1089   v       2.52990075e-10</t>
  </si>
  <si>
    <t>PROSYN-rt1127   v       7.74163589e-10</t>
  </si>
  <si>
    <t>PROSYN-rt1131   v       1.14464864e-10</t>
  </si>
  <si>
    <t>PROSYN-rt1145   v       4.4935136999999996e-10</t>
  </si>
  <si>
    <t>PROSYN-rt1147   v       7.0025936e-11</t>
  </si>
  <si>
    <t>PROSYN-rt1153   v       1.98164e-12</t>
  </si>
  <si>
    <t>PROSYN-rt1163   v       1.6257953e-11</t>
  </si>
  <si>
    <t>PROSYN-rt1168   v       3.9487037599999996e-10</t>
  </si>
  <si>
    <t>PROSYN-rt1169   v       5.9110433e-10</t>
  </si>
  <si>
    <t>PROSYN-rt1203   v       9.801455000000001e-12</t>
  </si>
  <si>
    <t>PROSYN-rt1206   v       1.36593866e-10</t>
  </si>
  <si>
    <t>PROSYN-rt1221   v       5.394311243000001e-09</t>
  </si>
  <si>
    <t>PROSYN-rt1228   v       7.221827909999999e-10</t>
  </si>
  <si>
    <t>PROSYN-rt1254   v       6.89094185e-10</t>
  </si>
  <si>
    <t>PROSYN-rt1267   v       1.215354919e-09</t>
  </si>
  <si>
    <t>PROSYN-rt1269   v       1.7499012500000002e-10</t>
  </si>
  <si>
    <t>PROSYN-rt1276   v       7.476608570000001e-10</t>
  </si>
  <si>
    <t>PROSYN-rt1296   v       5.796096999999999e-12</t>
  </si>
  <si>
    <t>PROSYN-rt1299   v       1.0533750744999999e-08</t>
  </si>
  <si>
    <t>PROSYN-rt1320   v       2.4678268149999997e-09</t>
  </si>
  <si>
    <t>PROSYN-rt1321   v       2.8690445009999998e-09</t>
  </si>
  <si>
    <t>PROSYN-rt1332   v       1.15855381e-10</t>
  </si>
  <si>
    <t>PROSYN-rt1336   v       9.81942677e-10</t>
  </si>
  <si>
    <t>PROSYN-rt1337   v       5.947718375e-09</t>
  </si>
  <si>
    <t>PROSYN-rt1340   v       1.0797740900000001e-10</t>
  </si>
  <si>
    <t>PROSYN-rt1343   v       1.3205227e-11</t>
  </si>
  <si>
    <t>PROSYN-rt1358   v       8.501578654e-09</t>
  </si>
  <si>
    <t>PROSYN-rt1360   v       3.2024643700000004e-10</t>
  </si>
  <si>
    <t>PROSYN-rt1362   v       4.04759495e-10</t>
  </si>
  <si>
    <t>PROSYN-rt1363   v       7.579009000000001e-12</t>
  </si>
  <si>
    <t>PROSYN-rt1374   v       2.252505941e-09</t>
  </si>
  <si>
    <t>PROSYN-rt1378   v       1.1979516e-11</t>
  </si>
  <si>
    <t>PROSYN-rt1380   v       6.181641436000001e-09</t>
  </si>
  <si>
    <t>PROSYN-rt1384   v       3.976406e-12</t>
  </si>
  <si>
    <t>PROSYN-rt1388   v       8.0361264e-11</t>
  </si>
  <si>
    <t>PROSYN-rt1395   v       4.3633008999999994e-11</t>
  </si>
  <si>
    <t>PROSYN-rt1397   v       2.100964171e-09</t>
  </si>
  <si>
    <t>PROSYN-rt1406   v       8.314042358e-09</t>
  </si>
  <si>
    <t>PROSYN-rt1414_gm        v       2.94736967e-10</t>
  </si>
  <si>
    <t>PROSYN-rt1414_n v       2.94736967e-10</t>
  </si>
  <si>
    <t>PROSYN-rt1432   v       3.247447556e-09</t>
  </si>
  <si>
    <t>PROSYN-rt1437   v       1.6954973e-10</t>
  </si>
  <si>
    <t>PROSYN-rt1454   v       6.898839700000001e-11</t>
  </si>
  <si>
    <t>PROSYN-rt1457   v       2.6740774859e-08</t>
  </si>
  <si>
    <t>PROSYN-rt1470   v       1.0028661e-10</t>
  </si>
  <si>
    <t>PROSYN-rt1487   v       5.94854969e-10</t>
  </si>
  <si>
    <t>PROSYN-rt1488   v       4.2543543399999997e-10</t>
  </si>
  <si>
    <t>PROSYN-rt1518_c v       1.1307970650000001e-09</t>
  </si>
  <si>
    <t>PROSYN-rt1518_m v       1.1307970650000001e-09</t>
  </si>
  <si>
    <t>PROSYN-rt1519   v       8.334022399999999e-11</t>
  </si>
  <si>
    <t>PROSYN-rt1520   v       3.26758301e-09</t>
  </si>
  <si>
    <t>PROSYN-rt1532   v       1.14127507e-10</t>
  </si>
  <si>
    <t>PROSYN-rt1542   v       1.6816114739e-08</t>
  </si>
  <si>
    <t>PROSYN-rt1544_e v       3.7733456e-11</t>
  </si>
  <si>
    <t>PROSYN-rt1544_l v       3.7733456e-11</t>
  </si>
  <si>
    <t>PROSYN-rt1544_rm        v       3.7733456e-11</t>
  </si>
  <si>
    <t>PROSYN-rt1561   v       3.44893913e-10</t>
  </si>
  <si>
    <t>PROSYN-rt1567   v       4.9859774e-11</t>
  </si>
  <si>
    <t>PROSYN-rt1572   v       1.0005596273e-08</t>
  </si>
  <si>
    <t>PROSYN-rt1577   v       8.559661e-12</t>
  </si>
  <si>
    <t>PROSYN-rt1591   v       5.259481796e-09</t>
  </si>
  <si>
    <t>PROSYN-rt1611   v       5.2121749e-11</t>
  </si>
  <si>
    <t>PROSYN-rt1613   v       1.80083849e-10</t>
  </si>
  <si>
    <t>PROSYN-rt1622_c v       3.6312045e-11</t>
  </si>
  <si>
    <t>PROSYN-rt1622_m v       3.6312045e-11</t>
  </si>
  <si>
    <t>PROSYN-rt1627   v       1.37817087e-10</t>
  </si>
  <si>
    <t>PROSYN-rt1632   v       5.017207842e-09</t>
  </si>
  <si>
    <t>PROSYN-rt1639   v       2.439757291e-09</t>
  </si>
  <si>
    <t>PROSYN-rt1642   v       3.717607073e-09</t>
  </si>
  <si>
    <t>PROSYN-rt1644   v       4.9986985000000004e-11</t>
  </si>
  <si>
    <t>PROSYN-rt1648   v       8.40387263e-10</t>
  </si>
  <si>
    <t>PROSYN-rt1672   v       6.2734307679999995e-09</t>
  </si>
  <si>
    <t>PROSYN-rt1675   v       4.30479659e-10</t>
  </si>
  <si>
    <t>PROSYN-rt1701_c v       1.341884883e-09</t>
  </si>
  <si>
    <t>PROSYN-rt1701_m v       1.341884883e-09</t>
  </si>
  <si>
    <t>PROSYN-rt1711   v       2.322169673e-09</t>
  </si>
  <si>
    <t>PROSYN-rt1727   v       8.9801632e-11</t>
  </si>
  <si>
    <t>PROSYN-rt1736   v       2.25051092e-10</t>
  </si>
  <si>
    <t>PROSYN-rt1745   v       5.63434157e-10</t>
  </si>
  <si>
    <t>PROSYN-rt1768   v       6.542458302e-09</t>
  </si>
  <si>
    <t>PROSYN-rt1772   v       1.3511784870000001e-09</t>
  </si>
  <si>
    <t>PROSYN-rt1776   v       2.798504351e-09</t>
  </si>
  <si>
    <t>PROSYN-rt1779   v       1.02436278e-10</t>
  </si>
  <si>
    <t>PROSYN-rt1784_c v       3.8459847000000004e-11</t>
  </si>
  <si>
    <t>PROSYN-rt1784_x v       3.8459847000000004e-11</t>
  </si>
  <si>
    <t>PROSYN-rt1788   v       2.8003027000000003e-11</t>
  </si>
  <si>
    <t>PROSYN-rt1802   v       1.70645385e-10</t>
  </si>
  <si>
    <t>PROSYN-rt1805   v       2.5945877227e-08</t>
  </si>
  <si>
    <t>PROSYN-rt1814_c v       2.2587996e-11</t>
  </si>
  <si>
    <t>PROSYN-rt1814_m v       2.2587996e-11</t>
  </si>
  <si>
    <t>PROSYN-rt1830   v       2.4587336099999997e-10</t>
  </si>
  <si>
    <t>PROSYN-rt1837   v       9.837055100000002e-10</t>
  </si>
  <si>
    <t>PROSYN-rt1838   v       9.909574699999999e-11</t>
  </si>
  <si>
    <t>PROSYN-rt1844   v       1.77894513e-10</t>
  </si>
  <si>
    <t>PROSYN-rt1845   v       2.54417179e-10</t>
  </si>
  <si>
    <t>PROSYN-rt1850_c v       1.3402520500000002e-10</t>
  </si>
  <si>
    <t>PROSYN-rt1850_m v       1.3402520500000002e-10</t>
  </si>
  <si>
    <t>PROSYN-rt1852   v       1.473556e-12</t>
  </si>
  <si>
    <t>PROSYN-rt1860   v       1.8084265800000001e-10</t>
  </si>
  <si>
    <t>PROSYN-rt1878   v       2.595498193e-09</t>
  </si>
  <si>
    <t>PROSYN-rt1883   v       1.2030718799999998e-10</t>
  </si>
  <si>
    <t>PROSYN-rt1893   v       3.3709903999999995e-11</t>
  </si>
  <si>
    <t>PROSYN-rt1896   v       2.658083734e-09</t>
  </si>
  <si>
    <t>PROSYN-rt1908   v       3.04845652e-10</t>
  </si>
  <si>
    <t>PROSYN-rt1924_c v       2.242678e-10</t>
  </si>
  <si>
    <t>PROSYN-rt1924_m v       2.242678e-10</t>
  </si>
  <si>
    <t>PROSYN-rt1935   v       2.17595851e-10</t>
  </si>
  <si>
    <t>PROSYN-rt1936   v       3.0847356e-11</t>
  </si>
  <si>
    <t>PROSYN-rt1948   v       3.9364611e-11</t>
  </si>
  <si>
    <t>PROSYN-rt1962   v       4.134047955e-09</t>
  </si>
  <si>
    <t>PROSYN-rt1963_c v       2.7942245e-10</t>
  </si>
  <si>
    <t>PROSYN-rt1963_m v       2.7942245e-10</t>
  </si>
  <si>
    <t>PROSYN-rt1964   v       2.38184739e-10</t>
  </si>
  <si>
    <t>PROSYN-rt1965   v       1.5218033000000002e-11</t>
  </si>
  <si>
    <t>PROSYN-rt1970   v       6.891501029999999e-10</t>
  </si>
  <si>
    <t>PROSYN-rt1973   v       5.44448596e-10</t>
  </si>
  <si>
    <t>PROSYN-rt1991   v       4.75812514e-10</t>
  </si>
  <si>
    <t>PROSYN-rt2006   v       1.371726213e-09</t>
  </si>
  <si>
    <t>PROSYN-rt2040   v       2.89963953e-10</t>
  </si>
  <si>
    <t>PROSYN-rt2053   v       2.0319486e-11</t>
  </si>
  <si>
    <t>PROSYN-rt2059_l v       7.9682333e-11</t>
  </si>
  <si>
    <t>PROSYN-rt2059_rm        v       7.9682333e-11</t>
  </si>
  <si>
    <t>PROSYN-rt2060   v       6.700815861e-09</t>
  </si>
  <si>
    <t>PROSYN-rt2062_c v       2.6267009e-11</t>
  </si>
  <si>
    <t>PROSYN-rt2062_n v       2.6267009e-11</t>
  </si>
  <si>
    <t>PROSYN-rt2093   v       7.319664300000001e-11</t>
  </si>
  <si>
    <t>PROSYN-rt2101_c v       1.2701572e-11</t>
  </si>
  <si>
    <t>PROSYN-rt2101_e v       1.2701572e-11</t>
  </si>
  <si>
    <t>PROSYN-rt2107   v       3.85065376e-10</t>
  </si>
  <si>
    <t>PROSYN-rt2116   v       9.735532e-12</t>
  </si>
  <si>
    <t>PROSYN-rt2136   v       2.43937449e-10</t>
  </si>
  <si>
    <t>PROSYN-rt2146   v       4.09300616e-10</t>
  </si>
  <si>
    <t>PROSYN-rt2172   v       1.082767109e-09</t>
  </si>
  <si>
    <t>PROSYN-rt2173   v       3.641718906e-09</t>
  </si>
  <si>
    <t>PROSYN-rt2183   v       5.43790374e-10</t>
  </si>
  <si>
    <t>PROSYN-rt2190   v       2.10588057e-10</t>
  </si>
  <si>
    <t>PROSYN-rt2202   v       3.72150291e-10</t>
  </si>
  <si>
    <t>PROSYN-rt2204   v       3.0117004e-11</t>
  </si>
  <si>
    <t>PROSYN-rt2220   v       1.45522763e-10</t>
  </si>
  <si>
    <t>PROSYN-rt2224   v       2.9832078899999997e-10</t>
  </si>
  <si>
    <t>PROSYN-rt2234_c v       1.8029816770000001e-09</t>
  </si>
  <si>
    <t>PROSYN-rt2234_m v       1.8029816770000001e-09</t>
  </si>
  <si>
    <t>PROSYN-rt2239   v       2.2007092700000002e-10</t>
  </si>
  <si>
    <t>PROSYN-rt2245   v       3.2999528536e-08</t>
  </si>
  <si>
    <t>PROSYN-rt2246   v       1.2340662532e-08</t>
  </si>
  <si>
    <t>PROSYN-rt2265   v       2.14852923e-10</t>
  </si>
  <si>
    <t>PROSYN-rt2267   v       1.587988326e-09</t>
  </si>
  <si>
    <t>PROSYN-rt2279   v       3.92134745e-10</t>
  </si>
  <si>
    <t>PROSYN-rt2297_l v       8.570478e-12</t>
  </si>
  <si>
    <t>PROSYN-rt2297_rm        v       8.570478e-12</t>
  </si>
  <si>
    <t>PROSYN-rt2305   v       2.52402903e-09</t>
  </si>
  <si>
    <t>PROSYN-rt2306   v       5.884943066e-09</t>
  </si>
  <si>
    <t>PROSYN-rt2309   v       3.7737909800000003e-10</t>
  </si>
  <si>
    <t>PROSYN-rt2312   v       1.4305660600000001e-10</t>
  </si>
  <si>
    <t>PROSYN-rt2317   v       7.3593967e-09</t>
  </si>
  <si>
    <t>PROSYN-rt2336   v       1.92924461e-10</t>
  </si>
  <si>
    <t>PROSYN-rt2348   v       2.602898346e-09</t>
  </si>
  <si>
    <t>PROSYN-rt2354   v       3.4642634e-11</t>
  </si>
  <si>
    <t>PROSYN-rt2385   v       1.6486812280000002e-09</t>
  </si>
  <si>
    <t>PROSYN-rt2393   v       1.1385673e-11</t>
  </si>
  <si>
    <t>PROSYN-rt2416   v       1.83835569e-10</t>
  </si>
  <si>
    <t>PROSYN-rt2434_m v       3.8635258999999997e-10</t>
  </si>
  <si>
    <t>PROSYN-rt2434_v v       3.8635258999999997e-10</t>
  </si>
  <si>
    <t>PROSYN-rt2443   v       1.0490386443e-08</t>
  </si>
  <si>
    <t>PROSYN-rt2444   v       3.06908251e-10</t>
  </si>
  <si>
    <t>PROSYN-rt2473   v       1.053288036e-09</t>
  </si>
  <si>
    <t>PROSYN-rt2477   v       8.00046104e-10</t>
  </si>
  <si>
    <t>PROSYN-rt2501   v       1.21909799e-10</t>
  </si>
  <si>
    <t>PROSYN-rt2517_c v       4.4209243e-11</t>
  </si>
  <si>
    <t>PROSYN-rt2517_v v       4.4209243e-11</t>
  </si>
  <si>
    <t>PROSYN-rt2532   v       1.2820016e-10</t>
  </si>
  <si>
    <t>PROSYN-rt2544   v       2.24299842e-10</t>
  </si>
  <si>
    <t>PROSYN-rt2566   v       1.8244645000000003e-11</t>
  </si>
  <si>
    <t>PROSYN-rt2569   v       1.448624637e-09</t>
  </si>
  <si>
    <t>PROSYN-rt2573   v       7.8224707e-11</t>
  </si>
  <si>
    <t>PROSYN-rt2574   v       9.272532999999999e-12</t>
  </si>
  <si>
    <t>PROSYN-rt2577   v       1.3133292399999998e-10</t>
  </si>
  <si>
    <t>PROSYN-rt2578   v       5.3019270999999994e-11</t>
  </si>
  <si>
    <t>PROSYN-rt2593   v       3.25855687e-10</t>
  </si>
  <si>
    <t>PROSYN-rt2613   v       1.376917922e-09</t>
  </si>
  <si>
    <t>PROSYN-rt2621   v       3.862223018e-09</t>
  </si>
  <si>
    <t>PROSYN-rt2643_c v       2.70882379e-10</t>
  </si>
  <si>
    <t>PROSYN-rt2643_n v       2.70882379e-10</t>
  </si>
  <si>
    <t>PROSYN-rt2649_e v       9.82199e-13</t>
  </si>
  <si>
    <t>PROSYN-rt2649_v v       9.82199e-13</t>
  </si>
  <si>
    <t>PROSYN-rt2654   v       1.61279269e-10</t>
  </si>
  <si>
    <t>PROSYN-rt2657   v       7.72705179e-10</t>
  </si>
  <si>
    <t>PROSYN-rt2671   v       4.88051877e-10</t>
  </si>
  <si>
    <t>PROSYN-rt2682   v       1.40497493e-10</t>
  </si>
  <si>
    <t>PROSYN-rt2684   v       3.7735320900000003e-10</t>
  </si>
  <si>
    <t>PROSYN-rt2696   v       1.558465954e-09</t>
  </si>
  <si>
    <t>PROSYN-rt2707   v       1.6774918229999998e-09</t>
  </si>
  <si>
    <t>PROSYN-rt2726   v       1.5380207e-11</t>
  </si>
  <si>
    <t>PROSYN-rt2746   v       3.5344479e-11</t>
  </si>
  <si>
    <t>PROSYN-rt2749   v       2.65698597e-10</t>
  </si>
  <si>
    <t>PROSYN-rt2756_c v       2.2369978400000002e-10</t>
  </si>
  <si>
    <t>PROSYN-rt2756_m v       2.2369978400000002e-10</t>
  </si>
  <si>
    <t>PROSYN-rt2761   v       9.672059673999999e-09</t>
  </si>
  <si>
    <t>PROSYN-rt2768   v       1.4991025e-11</t>
  </si>
  <si>
    <t>PROSYN-rt2769   v       1.4991025e-11</t>
  </si>
  <si>
    <t>PROSYN-rt2777   v       8.55841153e-10</t>
  </si>
  <si>
    <t>PROSYN-rt2799_e v       9.9231579e-11</t>
  </si>
  <si>
    <t>PROSYN-rt2799_l v       9.9231579e-11</t>
  </si>
  <si>
    <t>PROSYN-rt2799_rm        v       9.9231579e-11</t>
  </si>
  <si>
    <t>PROSYN-rt2804_c v       7.7199227e-11</t>
  </si>
  <si>
    <t>PROSYN-rt2804_n v       7.7199227e-11</t>
  </si>
  <si>
    <t>PROSYN-rt2810   v       2.4922846673e-08</t>
  </si>
  <si>
    <t>PROSYN-rt2815_c v       8.207737099999999e-11</t>
  </si>
  <si>
    <t>PROSYN-rt2815_m v       8.207737099999999e-11</t>
  </si>
  <si>
    <t>PROSYN-rt2833   v       2.8509299e-11</t>
  </si>
  <si>
    <t>PROSYN-rt2834   v       1.9351463e-11</t>
  </si>
  <si>
    <t>PROSYN-rt2835   v       3.85911449e-10</t>
  </si>
  <si>
    <t>PROSYN-rt2839   v       1.61580949e-10</t>
  </si>
  <si>
    <t>PROSYN-rt2849   v       2.94166307e-10</t>
  </si>
  <si>
    <t>PROSYN-rt2880   v       5.92528626e-10</t>
  </si>
  <si>
    <t>PROSYN-rt2898   v       9.308819e-12</t>
  </si>
  <si>
    <t>PROSYN-rt2901   v       5.3999068e-11</t>
  </si>
  <si>
    <t>PROSYN-rt2904   v       6.2538757e-11</t>
  </si>
  <si>
    <t>PROSYN-rt2922_c v       7.361790750000001e-10</t>
  </si>
  <si>
    <t>PROSYN-rt2922_n v       7.361790750000001e-10</t>
  </si>
  <si>
    <t>PROSYN-rt2949   v       1.0490386443e-08</t>
  </si>
  <si>
    <t>PROSYN-rt2960   v       1.3772543737e-08</t>
  </si>
  <si>
    <t>PROSYN-rt2963   v       1.0142967653000001e-08</t>
  </si>
  <si>
    <t>PROSYN-rt2964   v       2.0775956599999998e-10</t>
  </si>
  <si>
    <t>PROSYN-rt2975   v       2.4757616e-11</t>
  </si>
  <si>
    <t>PROSYN-rt2983   v       6.2298281e-11</t>
  </si>
  <si>
    <t>PROSYN-rt2984   v       1.0490386443e-08</t>
  </si>
  <si>
    <t>PROSYN-rt2994   v       6.615370390000001e-10</t>
  </si>
  <si>
    <t>PROSYN-rt3013_gm        v       2.5370216999999996e-10</t>
  </si>
  <si>
    <t>PROSYN-rt3013_rm        v       2.5370216999999996e-10</t>
  </si>
  <si>
    <t>PROSYN-rt3021   v       5.3850356e-10</t>
  </si>
  <si>
    <t>PROSYN-rt3023_c v       2.9307591e-11</t>
  </si>
  <si>
    <t>PROSYN-rt3023_r v       2.9307591e-11</t>
  </si>
  <si>
    <t>PROSYN-rt3035   v       7.72705179e-10</t>
  </si>
  <si>
    <t>PROSYN-rt3052   v       7.254217979999999e-10</t>
  </si>
  <si>
    <t>PROSYN-rt3078_gm        v       4.3459511e-11</t>
  </si>
  <si>
    <t>PROSYN-rt3078_vm        v       4.3459511e-11</t>
  </si>
  <si>
    <t>PROSYN-rt3095   v       8.49514694e-10</t>
  </si>
  <si>
    <t>PROSYN-rt3097   v       8.2364321e-11</t>
  </si>
  <si>
    <t>PROSYN-rt3101   v       3.93558048e-10</t>
  </si>
  <si>
    <t>PROSYN-rt3107   v       1.22822259e-10</t>
  </si>
  <si>
    <t>PROSYN-rt3118   v       5.765864507e-09</t>
  </si>
  <si>
    <t>PROSYN-rt3157   v       3.099285566e-09</t>
  </si>
  <si>
    <t>PROSYN-rt3160   v       1.0490386443e-08</t>
  </si>
  <si>
    <t>PROSYN-rt3174_c v       9.2222028e-11</t>
  </si>
  <si>
    <t>PROSYN-rt3174_m v       9.2222028e-11</t>
  </si>
  <si>
    <t>PROSYN-rt3215   v       8.8552639e-11</t>
  </si>
  <si>
    <t>PROSYN-rt3236   v       3.439573518e-09</t>
  </si>
  <si>
    <t>PROSYN-rt3242_c v       2.73976404e-10</t>
  </si>
  <si>
    <t>PROSYN-rt3242_e v       2.73976404e-10</t>
  </si>
  <si>
    <t>PROSYN-rt3250   v       6.767381909e-09</t>
  </si>
  <si>
    <t>PROSYN-rt3253   v       5.393466e-12</t>
  </si>
  <si>
    <t>PROSYN-rt3255   v       7.157091165e-09</t>
  </si>
  <si>
    <t>PROSYN-rt3256   v       6.587254281e-09</t>
  </si>
  <si>
    <t>PROSYN-rt3261   v       6.313394489999999e-10</t>
  </si>
  <si>
    <t>PROSYN-rt3274   v       5.259495489999999e-10</t>
  </si>
  <si>
    <t>PROSYN-rt3278   v       9.255167150000001e-10</t>
  </si>
  <si>
    <t>PROSYN-rt3279   v       3.83825874e-10</t>
  </si>
  <si>
    <t>PROSYN-rt3300   v       4.9789273000000004e-11</t>
  </si>
  <si>
    <t>PROSYN-rt3311   v       1.925153e-12</t>
  </si>
  <si>
    <t>PROSYN-rt3313   v       6.466581763e-09</t>
  </si>
  <si>
    <t>PROSYN-rt3314   v       5.120133177e-09</t>
  </si>
  <si>
    <t>PROSYN-rt3334   v       1.610889905e-09</t>
  </si>
  <si>
    <t>PROSYN-rt3348   v       6.37726168e-10</t>
  </si>
  <si>
    <t>PROSYN-rt3355   v       2.4992921e-11</t>
  </si>
  <si>
    <t>PROSYN-rt3356   v       3.7801137000000005e-11</t>
  </si>
  <si>
    <t>PROSYN-rt3373   v       6.59331656e-10</t>
  </si>
  <si>
    <t>PROSYN-rt3384   v       4.387917637e-09</t>
  </si>
  <si>
    <t>PROSYN-rt3388   v       1.871575e-12</t>
  </si>
  <si>
    <t>PROSYN-rt3401   v       1.0490386443e-08</t>
  </si>
  <si>
    <t>PROSYN-rt3408   v       1.899148421e-09</t>
  </si>
  <si>
    <t>PROSYN-rt3417   v       7.65588e-12</t>
  </si>
  <si>
    <t>PROSYN-rt3419   v       6.2785325e-11</t>
  </si>
  <si>
    <t>PROSYN-rt3422   v       1.13774683e-10</t>
  </si>
  <si>
    <t>PROSYN-rt3425   v       1.038402719e-09</t>
  </si>
  <si>
    <t>PROSYN-rt3434   v       1.76818252e-09</t>
  </si>
  <si>
    <t>PROSYN-rt3441   v       1.14703922e-10</t>
  </si>
  <si>
    <t>PROSYN-rt3469   v       9.6524537e-11</t>
  </si>
  <si>
    <t>PROSYN-rt3476   v       5.516065365e-09</t>
  </si>
  <si>
    <t>PROSYN-rt3492   v       2.5502243e-11</t>
  </si>
  <si>
    <t>PROSYN-rt3499   v       4.3188566e-11</t>
  </si>
  <si>
    <t>PROSYN-rt3505   v       1.4246849e-11</t>
  </si>
  <si>
    <t>PROSYN-rt3508   v       1.8577234e-11</t>
  </si>
  <si>
    <t>PROSYN-rt3510_en        v       1.3824126000000001e-11</t>
  </si>
  <si>
    <t>PROSYN-rt3510_n v       1.3824126000000001e-11</t>
  </si>
  <si>
    <t>PROSYN-rt3514   v       3.41406898e-10</t>
  </si>
  <si>
    <t>PROSYN-rt3516   v       4.0618362e-11</t>
  </si>
  <si>
    <t>PROSYN-rt3531   v       3.46755683e-10</t>
  </si>
  <si>
    <t>PROSYN-rt3539   v       1.30927218e-10</t>
  </si>
  <si>
    <t>PROSYN-rt3541   v       3.97878931e-10</t>
  </si>
  <si>
    <t>PROSYN-rt3542   v       1.151356905e-09</t>
  </si>
  <si>
    <t>PROSYN-rt3556   v       2.8398172499999997e-10</t>
  </si>
  <si>
    <t>PROSYN-rt3557   v       3.79002352e-10</t>
  </si>
  <si>
    <t>PROSYN-rt3577   v       3.052029153e-09</t>
  </si>
  <si>
    <t>PROSYN-rt3590   v       3.6538035269999997e-09</t>
  </si>
  <si>
    <t>PROSYN-rt3591   v       1.22252122e-10</t>
  </si>
  <si>
    <t>PROSYN-rt3599   v       2.685220495e-09</t>
  </si>
  <si>
    <t>PROSYN-rt3605   v       1.510901979e-09</t>
  </si>
  <si>
    <t>PROSYN-rt3609   v       1.347536447e-09</t>
  </si>
  <si>
    <t>PROSYN-rt3614   v       2.40371518e-09</t>
  </si>
  <si>
    <t>PROSYN-rt3621   v       1.4788941799999998e-10</t>
  </si>
  <si>
    <t>PROSYN-rt3625   v       4.69979468e-10</t>
  </si>
  <si>
    <t>PROSYN-rt3639   v       2.8420036500000003e-10</t>
  </si>
  <si>
    <t>PROSYN-rt3663   v       2.7549849500000003e-09</t>
  </si>
  <si>
    <t>PROSYN-rt3664   v       3.95240536e-10</t>
  </si>
  <si>
    <t>PROSYN-rt3666   v       9.103305559999999e-10</t>
  </si>
  <si>
    <t>PROSYN-rt3670   v       2.1152786540000003e-09</t>
  </si>
  <si>
    <t>PROSYN-rt3674_c v       1.9148343739999997e-09</t>
  </si>
  <si>
    <t>PROSYN-rt3674_m v       1.9148343739999997e-09</t>
  </si>
  <si>
    <t>PROSYN-rt3682   v       6.9365444e-11</t>
  </si>
  <si>
    <t>PROSYN-rt3683   v       1.74470095e-10</t>
  </si>
  <si>
    <t>PROSYN-rt3712   v       1.307812389e-09</t>
  </si>
  <si>
    <t>PROSYN-rt3730   v       1.509849823e-09</t>
  </si>
  <si>
    <t>PROSYN-rt3748   v       1.0918037639999999e-09</t>
  </si>
  <si>
    <t>PROSYN-rt3750   v       1.744673343e-09</t>
  </si>
  <si>
    <t>PROSYN-rt3753   v       1.4138013999999998e-10</t>
  </si>
  <si>
    <t>PROSYN-rt3754_c v       1.866209588e-09</t>
  </si>
  <si>
    <t>PROSYN-rt3754_m v       1.866209588e-09</t>
  </si>
  <si>
    <t>PROSYN-rt3764   v       1.412285971e-09</t>
  </si>
  <si>
    <t>PROSYN-rt3786_c v       6.59960737e-10</t>
  </si>
  <si>
    <t>PROSYN-rt3786_x v       6.59960737e-10</t>
  </si>
  <si>
    <t>PROSYN-rt3787_c v       7.55115976e-10</t>
  </si>
  <si>
    <t>PROSYN-rt3787_m v       7.55115976e-10</t>
  </si>
  <si>
    <t>PROSYN-rt3790   v       2.59059121e-10</t>
  </si>
  <si>
    <t>PROSYN-rt3791_c v       6.14235659e-10</t>
  </si>
  <si>
    <t>PROSYN-rt3791_m v       6.14235659e-10</t>
  </si>
  <si>
    <t>PROSYN-rt3802   v       3.669169734e-09</t>
  </si>
  <si>
    <t>PROSYN-rt3852   v       1.085035892e-09</t>
  </si>
  <si>
    <t>PROSYN-rt3853   v       5.0640090000000006e-12</t>
  </si>
  <si>
    <t>PROSYN-rt3874   v       7.488812e-11</t>
  </si>
  <si>
    <t>PROSYN-rt3880   v       1.4459158917000001e-08</t>
  </si>
  <si>
    <t>PROSYN-rt3897   v       2.78974733e-10</t>
  </si>
  <si>
    <t>PROSYN-rt3901   v       1.16548014e-10</t>
  </si>
  <si>
    <t>PROSYN-rt3915   v       1.077313e-11</t>
  </si>
  <si>
    <t>PROSYN-rt3923   v       8.14669345e-10</t>
  </si>
  <si>
    <t>PROSYN-rt3932   v       5.0944508e-10</t>
  </si>
  <si>
    <t>PROSYN-rt3934   v       2.1971030440000003e-09</t>
  </si>
  <si>
    <t>PROSYN-rt3937   v       2.1310096000000002e-11</t>
  </si>
  <si>
    <t>PROSYN-rt3938   v       1.76548868e-10</t>
  </si>
  <si>
    <t>PROSYN-rt3939_c v       1.31172124e-10</t>
  </si>
  <si>
    <t>PROSYN-rt3939_m v       1.31172124e-10</t>
  </si>
  <si>
    <t>PROSYN-rt3985   v       5.23682e-13</t>
  </si>
  <si>
    <t>PROSYN-rt3986   v       1.462564e-12</t>
  </si>
  <si>
    <t>PROSYN-rt4016   v       1.4119661999999999e-11</t>
  </si>
  <si>
    <t>PROSYN-rt4019   v       2.8846739e-10</t>
  </si>
  <si>
    <t>PROSYN-rt4023   v       3.5658304e-10</t>
  </si>
  <si>
    <t>PROSYN-rt4039   v       5.94187198e-10</t>
  </si>
  <si>
    <t>PROSYN-rt4042   v       1.02333884e-10</t>
  </si>
  <si>
    <t>PROSYN-rt4053   v       6.483452524e-09</t>
  </si>
  <si>
    <t>PROSYN-rt4066   v       2.0745202e-10</t>
  </si>
  <si>
    <t>PROSYN-rt4069   v       3.0628741000000005e-11</t>
  </si>
  <si>
    <t>PROSYN-rt4077   v       1.965341457e-09</t>
  </si>
  <si>
    <t>PROSYN-rt4102   v       2.078927087e-09</t>
  </si>
  <si>
    <t>PROSYN-rt4107   v       2.03763431e-10</t>
  </si>
  <si>
    <t>PROSYN-rt4112   v       7.055129599999999e-11</t>
  </si>
  <si>
    <t>PROSYN-rt4117   v       7.2878947e-11</t>
  </si>
  <si>
    <t>PROSYN-rt4127   v       1.20713848e-09</t>
  </si>
  <si>
    <t>PROSYN-rt4138   v       1.0490386443e-08</t>
  </si>
  <si>
    <t>PROSYN-rt4145   v       4.11971882e-10</t>
  </si>
  <si>
    <t>PROSYN-rt4150   v       9.20369015e-10</t>
  </si>
  <si>
    <t>PROSYN-rt4177   v       9.69095799e-10</t>
  </si>
  <si>
    <t>PROSYN-rt4178   v       5.5771770000000006e-12</t>
  </si>
  <si>
    <t>PROSYN-rt4183   v       1.19838768e-10</t>
  </si>
  <si>
    <t>PROSYN-rt4186   v       1.2654368499999998e-10</t>
  </si>
  <si>
    <t>PROSYN-rt4187   v       1.47295171e-10</t>
  </si>
  <si>
    <t>PROSYN-rt4194   v       7.300140100000001e-11</t>
  </si>
  <si>
    <t>PROSYN-rt4202   v       8.5934371e-11</t>
  </si>
  <si>
    <t>PROSYN-rt4213   v       2.4451802820000003e-09</t>
  </si>
  <si>
    <t>PROSYN-rt4220   v       5.069718510000001e-10</t>
  </si>
  <si>
    <t>PROSYN-rt4228   v       6.747299e-12</t>
  </si>
  <si>
    <t>PROSYN-rt4237   v       1.38040722e-10</t>
  </si>
  <si>
    <t>PROSYN-rt4254   v       1.3974239e-11</t>
  </si>
  <si>
    <t>PROSYN-rt4257   v       7.539579549999999e-10</t>
  </si>
  <si>
    <t>PROSYN-rt4267   v       1.34551862e-10</t>
  </si>
  <si>
    <t>PROSYN-rt4269   v       1.068423814e-09</t>
  </si>
  <si>
    <t>PROSYN-rt4271   v       3.82705076e-10</t>
  </si>
  <si>
    <t>PROSYN-rt4274   v       1.611202108e-09</t>
  </si>
  <si>
    <t>PROSYN-rt4278   v       2.2388827e-11</t>
  </si>
  <si>
    <t>PROSYN-rt4281   v       8.7024959e-11</t>
  </si>
  <si>
    <t>PROSYN-rt4312   v       4.1642463000000004e-11</t>
  </si>
  <si>
    <t>PROSYN-rt4334   v       4.36677e-13</t>
  </si>
  <si>
    <t>PROSYN-rt4336   v       4.1898833821000005e-08</t>
  </si>
  <si>
    <t>PROSYN-rt4363   v       1.41418044e-10</t>
  </si>
  <si>
    <t>PROSYN-rt4368   v       1.0967097900000001e-10</t>
  </si>
  <si>
    <t>PROSYN-rt4374   v       1.05193932e-10</t>
  </si>
  <si>
    <t>PROSYN-rt4375   v       7.7154419e-11</t>
  </si>
  <si>
    <t>PROSYN-rt4380   v       1.790611796e-09</t>
  </si>
  <si>
    <t>PROSYN-rt4385   v       6.432099e-12</t>
  </si>
  <si>
    <t>PROSYN-rt4390   v       8.3081176e-11</t>
  </si>
  <si>
    <t>PROSYN-rt4393   v       1.152370054e-09</t>
  </si>
  <si>
    <t>PROSYN-rt4410   v       2.0485691500000001e-10</t>
  </si>
  <si>
    <t>PROSYN-rt4413   v       1.064206e-11</t>
  </si>
  <si>
    <t>PROSYN-rt4416   v       5.9769384e-11</t>
  </si>
  <si>
    <t>PROSYN-rt4419   v       2.192431e-12</t>
  </si>
  <si>
    <t>PROSYN-rt4427   v       4.9641162e-11</t>
  </si>
  <si>
    <t>PROSYN-rt4445   v       2.8307875e-11</t>
  </si>
  <si>
    <t>PROSYN-rt4454   v       9.470153999999999e-12</t>
  </si>
  <si>
    <t>PROSYN-rt4475   v       5.634570589999999e-10</t>
  </si>
  <si>
    <t>PROSYN-rt4487_c v       2.050402e-12</t>
  </si>
  <si>
    <t>PROSYN-rt4487_n v       2.050402e-12</t>
  </si>
  <si>
    <t>PROSYN-rt4499   v       7.066497199999999e-11</t>
  </si>
  <si>
    <t>PROSYN-rt4502   v       3.4305653300000004e-10</t>
  </si>
  <si>
    <t>PROSYN-rt4513_mm        v       1.0386826e-10</t>
  </si>
  <si>
    <t>PROSYN-rt4513_rm        v       1.0386826e-10</t>
  </si>
  <si>
    <t>PROSYN-rt4526   v       1.15945727e-10</t>
  </si>
  <si>
    <t>PROSYN-rt4530   v       1.145242671e-09</t>
  </si>
  <si>
    <t>PROSYN-rt4541   v       2.2435214000000002e-11</t>
  </si>
  <si>
    <t>PROSYN-rt4544   v       4.933256088e-09</t>
  </si>
  <si>
    <t>PROSYN-rt4548   v       2.42036085e-10</t>
  </si>
  <si>
    <t>PROSYN-rt4555   v       2.1272114e-11</t>
  </si>
  <si>
    <t>PROSYN-rt4558   v       3.6722343e-10</t>
  </si>
  <si>
    <t>PROSYN-rt4559   v       8.0175557e-11</t>
  </si>
  <si>
    <t>PROSYN-rt4576   v       1.520472145e-09</t>
  </si>
  <si>
    <t>PROSYN-rt4597   v       6.82188431e-10</t>
  </si>
  <si>
    <t>PROSYN-rt4598   v       5.1043220529999995e-09</t>
  </si>
  <si>
    <t>PROSYN-rt4609   v       1.4682929099999998e-10</t>
  </si>
  <si>
    <t>PROSYN-rt4634   v       1.5037766173e-08</t>
  </si>
  <si>
    <t>PROSYN-rt4639   v       4.506511696e-09</t>
  </si>
  <si>
    <t>PROSYN-rt4649   v       1.807144306e-09</t>
  </si>
  <si>
    <t>PROSYN-rt4673   v       4.1326792499999997e-10</t>
  </si>
  <si>
    <t>PROSYN-rt4674   v       9.044619800000001e-11</t>
  </si>
  <si>
    <t>PROSYN-rt4676   v       6.7184738e-10</t>
  </si>
  <si>
    <t>PROSYN-rt4680   v       1.36494837e-10</t>
  </si>
  <si>
    <t>PROSYN-rt4692   v       1.057980399e-09</t>
  </si>
  <si>
    <t>PROSYN-rt4714   v       1.36740762e-10</t>
  </si>
  <si>
    <t>PROSYN-rt4722   v       7.47033655e-10</t>
  </si>
  <si>
    <t>PROSYN-rt4736   v       2.65179836e-10</t>
  </si>
  <si>
    <t>PROSYN-rt4769   v       1.3225116700000002e-10</t>
  </si>
  <si>
    <t>PROSYN-rt4772   v       8.765308890000001e-10</t>
  </si>
  <si>
    <t>PROSYN-rt4793   v       1.09618256e-09</t>
  </si>
  <si>
    <t>PROSYN-rt4799   v       3.867517e-11</t>
  </si>
  <si>
    <t>PROSYN-rt4822_c v       3.90702534e-10</t>
  </si>
  <si>
    <t>PROSYN-rt4822_n v       3.90702534e-10</t>
  </si>
  <si>
    <t>PROSYN-rt4846   v       2.604483121e-09</t>
  </si>
  <si>
    <t>PROSYN-rt4860   v       6.4770559e-11</t>
  </si>
  <si>
    <t>PROSYN-rt4862   v       1.2349707290000001e-09</t>
  </si>
  <si>
    <t>PROSYN-rt4871   v       6.5257649e-11</t>
  </si>
  <si>
    <t>PROSYN-rt4881   v       1.63501524e-09</t>
  </si>
  <si>
    <t>PROSYN-rt4892   v       7.4054859e-11</t>
  </si>
  <si>
    <t>PROSYN-rt4894   v       1.714822984e-09</t>
  </si>
  <si>
    <t>PROSYN-rt4896   v       8.8894124e-11</t>
  </si>
  <si>
    <t>PROSYN-rt4897   v       1.040296047e-09</t>
  </si>
  <si>
    <t>PROSYN-rt4907   v       1.0490386443e-08</t>
  </si>
  <si>
    <t>PROSYN-rt4913   v       3.88634e-13</t>
  </si>
  <si>
    <t>PROSYN-rt4917   v       7.078716e-12</t>
  </si>
  <si>
    <t>PROSYN-rt4918   v       1.638426076e-09</t>
  </si>
  <si>
    <t>PROSYN-rt4919   v       7.574170100000001e-11</t>
  </si>
  <si>
    <t>PROSYN-rt4920   v       1.222003683e-09</t>
  </si>
  <si>
    <t>PROSYN-rt4929   v       3.456392658e-09</t>
  </si>
  <si>
    <t>PROSYN-rt4934   v       2.349938567e-09</t>
  </si>
  <si>
    <t>PROSYN-rt4951   v       3.3963718e-11</t>
  </si>
  <si>
    <t>PROSYN-rt4960   v       3.17696897e-10</t>
  </si>
  <si>
    <t>PROSYN-rt4980   v       1.8979199999999999e-13</t>
  </si>
  <si>
    <t>PROSYN-rt5001_l v       4.7693514e-11</t>
  </si>
  <si>
    <t>PROSYN-rt5001_rm        v       4.7693514e-11</t>
  </si>
  <si>
    <t>PROSYN-rt5012   v       1.1074152779999999e-09</t>
  </si>
  <si>
    <t>PROSYN-rt5014   v       6.95853046e-10</t>
  </si>
  <si>
    <t>PROSYN-rt5015   v       6.3908867e-11</t>
  </si>
  <si>
    <t>PROSYN-rt5017   v       7.95614838e-10</t>
  </si>
  <si>
    <t>PROSYN-rt5026   v       6.945992460000001e-10</t>
  </si>
  <si>
    <t>PROSYN-rt5030   v       4.99245236e-10</t>
  </si>
  <si>
    <t>PROSYN-rt5041   v       7.899206e-12</t>
  </si>
  <si>
    <t>PROSYN-rt5044   v       2.6311606e-11</t>
  </si>
  <si>
    <t>PROSYN-rt5045   v       1.534855794e-09</t>
  </si>
  <si>
    <t>PROSYN-rt5051   v       5.356592e-12</t>
  </si>
  <si>
    <t>PROSYN-rt5056   v       1.5424350672e-08</t>
  </si>
  <si>
    <t>PROSYN-rt5058   v       5.52219962e-10</t>
  </si>
  <si>
    <t>PROSYN-rt5064   v       6.484115459999999e-10</t>
  </si>
  <si>
    <t>PROSYN-rt5075   v       4.859334481e-09</t>
  </si>
  <si>
    <t>PROSYN-rt5076   v       2.7931263000000003e-11</t>
  </si>
  <si>
    <t>PROSYN-rt5077   v       1.4851271899999999e-10</t>
  </si>
  <si>
    <t>PROSYN-rt5078   v       1.761396432e-09</t>
  </si>
  <si>
    <t>PROSYN-rt5116   v       1.22536102e-10</t>
  </si>
  <si>
    <t>PROSYN-rt5142   v       1.5157708700000001e-10</t>
  </si>
  <si>
    <t>PROSYN-rt5185   v       3.97007334e-10</t>
  </si>
  <si>
    <t>PROSYN-rt5194   v       6.092127e-12</t>
  </si>
  <si>
    <t>PROSYN-rt5195   v       2.36561344e-10</t>
  </si>
  <si>
    <t>PROSYN-rt5201   v       8.4410138e-11</t>
  </si>
  <si>
    <t>PROSYN-rt5212_c v       2.13575876e-10</t>
  </si>
  <si>
    <t>PROSYN-rt5212_x v       2.13575876e-10</t>
  </si>
  <si>
    <t>PROSYN-rt5214   v       7.6855717e-11</t>
  </si>
  <si>
    <t>PROSYN-rt5227   v       6.905150160000001e-10</t>
  </si>
  <si>
    <t>PROSYN-rt5240   v       6.767381909e-09</t>
  </si>
  <si>
    <t>PROSYN-rt5246   v       2.773743736e-09</t>
  </si>
  <si>
    <t>PROSYN-rt5249   v       9.273832305e-09</t>
  </si>
  <si>
    <t>PROSYN-rt5259   v       7.155561299999999e-11</t>
  </si>
  <si>
    <t>PROSYN-rt5260   v       6.648457144e-09</t>
  </si>
  <si>
    <t>PROSYN-rt5262   v       5.763530453999999e-09</t>
  </si>
  <si>
    <t>PROSYN-rt5285   v       3.5614249999999996e-12</t>
  </si>
  <si>
    <t>PROSYN-rt5301   v       1.06031258e-10</t>
  </si>
  <si>
    <t>PROSYN-rt5309   v       3.0745829e-11</t>
  </si>
  <si>
    <t>PROSYN-rt5312   v       5.7583756e-11</t>
  </si>
  <si>
    <t>PROSYN-rt5322   v       6.949305e-12</t>
  </si>
  <si>
    <t>PROSYN-rt5326   v       6.11830486e-10</t>
  </si>
  <si>
    <t>PROSYN-rt5328   v       1.13220649e-10</t>
  </si>
  <si>
    <t>PROSYN-rt5332_c v       1.2258333e-11</t>
  </si>
  <si>
    <t>PROSYN-rt5332_x v       1.2258333e-11</t>
  </si>
  <si>
    <t>PROSYN-rt5340   v       7.55250805e-10</t>
  </si>
  <si>
    <t>PROSYN-rt5341   v       7.2288761e-11</t>
  </si>
  <si>
    <t>PROSYN-rt5343   v       1.16900628e-10</t>
  </si>
  <si>
    <t>PROSYN-rt5354   v       2.603826887e-09</t>
  </si>
  <si>
    <t>PROSYN-rt5356   v       8.021909799999999e-11</t>
  </si>
  <si>
    <t>PROSYN-rt5361   v       1.0203381500000001e-10</t>
  </si>
  <si>
    <t>PROSYN-rt5363   v       6.623830099999999e-11</t>
  </si>
  <si>
    <t>PROSYN-rt5389   v       6.23504757e-09</t>
  </si>
  <si>
    <t>PROSYN-rt5398   v       8.552876e-11</t>
  </si>
  <si>
    <t>PROSYN-rt5402   v       1.43527077e-10</t>
  </si>
  <si>
    <t>PROSYN-rt5403   v       1.7079168386999997e-08</t>
  </si>
  <si>
    <t>PROSYN-rt5407   v       3.0651436e-11</t>
  </si>
  <si>
    <t>PROSYN-rt5418   v       7.700865999999999e-11</t>
  </si>
  <si>
    <t>PROSYN-rt5429   v       1.2160598510000001e-09</t>
  </si>
  <si>
    <t>PROSYN-rt5445   v       7.89045083e-10</t>
  </si>
  <si>
    <t>PROSYN-rt5466   v       1.888903e-11</t>
  </si>
  <si>
    <t>PROSYN-rt5472   v       1.46931834e-10</t>
  </si>
  <si>
    <t>PROSYN-rt5474   v       6.136637274e-09</t>
  </si>
  <si>
    <t>PROSYN-rt5526   v       6.2220344720000004e-09</t>
  </si>
  <si>
    <t>PROSYN-rt5532   v       6.031068229999999e-10</t>
  </si>
  <si>
    <t>PROSYN-rt5535   v       3.9346990000000004e-12</t>
  </si>
  <si>
    <t>PROSYN-rt5549   v       4.80344583e-10</t>
  </si>
  <si>
    <t>PROSYN-rt5558   v       1.2326331000000001e-11</t>
  </si>
  <si>
    <t>PROSYN-rt5562_m v       1.16509371e-10</t>
  </si>
  <si>
    <t>PROSYN-rt5562_x v       1.16509371e-10</t>
  </si>
  <si>
    <t>PROSYN-rt5579   v       3.962846143e-09</t>
  </si>
  <si>
    <t>PROSYN-rt5580   v       3.664257867e-09</t>
  </si>
  <si>
    <t>PROSYN-rt5601   v       4.687882e-12</t>
  </si>
  <si>
    <t>PROSYN-rt5611   v       6.98906759e-10</t>
  </si>
  <si>
    <t>PROSYN-rt5622   v       6.31943632e-10</t>
  </si>
  <si>
    <t>PROSYN-rt5633_c v       2.208812662e-09</t>
  </si>
  <si>
    <t>PROSYN-rt5633_m v       2.208812662e-09</t>
  </si>
  <si>
    <t>PROSYN-rt5634   v       1.30348023e-10</t>
  </si>
  <si>
    <t>PROSYN-rt5646   v       2.0639299700000002e-10</t>
  </si>
  <si>
    <t>PROSYN-rt5654_c v       1.3124471199999998e-10</t>
  </si>
  <si>
    <t>PROSYN-rt5654_m v       1.3124471199999998e-10</t>
  </si>
  <si>
    <t>PROSYN-rt5655   v       2.8537097e-11</t>
  </si>
  <si>
    <t>PROSYN-rt5669   v       2.122170445e-09</t>
  </si>
  <si>
    <t>PROSYN-rt5684   v       1.405848e-12</t>
  </si>
  <si>
    <t>PROSYN-rt5693   v       8.935370200000001e-10</t>
  </si>
  <si>
    <t>PROSYN-rt5702   v       6.86131513e-10</t>
  </si>
  <si>
    <t>PROSYN-rt5713   v       4.811685082e-09</t>
  </si>
  <si>
    <t>PROSYN-rt5719   v       2.9545329189999998e-09</t>
  </si>
  <si>
    <t>PROSYN-rt5734   v       3.7393337200000003e-10</t>
  </si>
  <si>
    <t>PROSYN-rt5740   v       3.729020463e-09</t>
  </si>
  <si>
    <t>PROSYN-rt5758   v       7.560164607e-09</t>
  </si>
  <si>
    <t>PROSYN-rt5764   v       2.00477393e-10</t>
  </si>
  <si>
    <t>PROSYN-rt5771   v       3.913371e-12</t>
  </si>
  <si>
    <t>PROSYN-rt5790   v       2.4234770200000003e-10</t>
  </si>
  <si>
    <t>PROSYN-rt5791   v       6.463867699999999e-11</t>
  </si>
  <si>
    <t>PROSYN-rt5794   v       8.04999375e-10</t>
  </si>
  <si>
    <t>PROSYN-rt5802   v       1.8979199999999999e-13</t>
  </si>
  <si>
    <t>PROSYN-rt5811   v       3.73761988e-10</t>
  </si>
  <si>
    <t>PROSYN-rt5817   v       1.63318239e-10</t>
  </si>
  <si>
    <t>PROSYN-rt5827   v       5.915802e-11</t>
  </si>
  <si>
    <t>PROSYN-rt5828   v       2.785673294e-09</t>
  </si>
  <si>
    <t>PROSYN-rt5829   v       1.65775544e-10</t>
  </si>
  <si>
    <t>PROSYN-rt5845   v       1.242743643e-09</t>
  </si>
  <si>
    <t>PROSYN-rt5857   v       1.01148055e-10</t>
  </si>
  <si>
    <t>PROSYN-rt5869_c v       1.1927263e-10</t>
  </si>
  <si>
    <t>PROSYN-rt5869_n v       1.1927263e-10</t>
  </si>
  <si>
    <t>PROSYN-rt5873   v       4.3968213499999997e-10</t>
  </si>
  <si>
    <t>PROSYN-rt5877_m v       3.71589096e-10</t>
  </si>
  <si>
    <t>PROSYN-rt5877_x v       3.71589096e-10</t>
  </si>
  <si>
    <t>PROSYN-rt5879   v       2.3532527e-11</t>
  </si>
  <si>
    <t>PROSYN-rt5884   v       1.445787404e-09</t>
  </si>
  <si>
    <t>PROSYN-rt5888   v       6.0229255e-10</t>
  </si>
  <si>
    <t>PROSYN-rt5890   v       2.891640814e-09</t>
  </si>
  <si>
    <t>PROSYN-rt5891   v       3.4568051299999998e-09</t>
  </si>
  <si>
    <t>PROSYN-rt5893   v       3.757333961e-09</t>
  </si>
  <si>
    <t>PROSYN-rt5909   v       2.2470181e-11</t>
  </si>
  <si>
    <t>PROSYN-rt5913_m v       3.40748492e-09</t>
  </si>
  <si>
    <t>PROSYN-rt5913_x v       3.40748492e-09</t>
  </si>
  <si>
    <t>PROSYN-rt5934   v       2.0198518e-11</t>
  </si>
  <si>
    <t>PROSYN-rt5941   v       1.40499646e-10</t>
  </si>
  <si>
    <t>PROSYN-rt5949   v       1.9975546e-11</t>
  </si>
  <si>
    <t>PROSYN-rt5966   v       2.18381539e-10</t>
  </si>
  <si>
    <t>PROSYN-rt5972   v       5.18282641e-10</t>
  </si>
  <si>
    <t>PROSYN-rt6000   v       4.59342326e-10</t>
  </si>
  <si>
    <t>PROSYN-rt6001   v       7.0785467e-11</t>
  </si>
  <si>
    <t>PROSYN-rt6009   v       1.8679695100000002e-10</t>
  </si>
  <si>
    <t>PROSYN-rt6050   v       1.046917065e-09</t>
  </si>
  <si>
    <t>PROSYN-rt6068   v       6.808482e-11</t>
  </si>
  <si>
    <t>PROSYN-rt6091   v       3.1081589e-11</t>
  </si>
  <si>
    <t>PROSYN-rt6095   v       4.3175499e-11</t>
  </si>
  <si>
    <t>PROSYN-rt6112   v       2.1202554000000003e-11</t>
  </si>
  <si>
    <t>PROSYN-rt6131   v       4.0473134719999996e-09</t>
  </si>
  <si>
    <t>PROSYN-rt6162   v       3.439772e-11</t>
  </si>
  <si>
    <t>PROSYN-rt6173   v       5.3074195999999996e-11</t>
  </si>
  <si>
    <t>PROSYN-rt6177   v       5.06548971e-10</t>
  </si>
  <si>
    <t>PROSYN-rt6186   v       2.27642553e-10</t>
  </si>
  <si>
    <t>PROSYN-rt6190   v       1.0849368950000001e-09</t>
  </si>
  <si>
    <t>PROSYN-rt6191   v       2.045452487e-09</t>
  </si>
  <si>
    <t>PROSYN-rt6197   v       7.2201738e-11</t>
  </si>
  <si>
    <t>PROSYN-rt6199   v       1.7607893999999998e-10</t>
  </si>
  <si>
    <t>PROSYN-rt6208_c v       3.63571529e-10</t>
  </si>
  <si>
    <t>PROSYN-rt6208_m v       3.63571529e-10</t>
  </si>
  <si>
    <t>PROSYN-rt6217   v       8.472511e-10</t>
  </si>
  <si>
    <t>PROSYN-rt6229_c v       6.10523409e-10</t>
  </si>
  <si>
    <t>PROSYN-rt6229_n v       6.10523409e-10</t>
  </si>
  <si>
    <t>PROSYN-rt6232   v       7.57555278e-10</t>
  </si>
  <si>
    <t>PROSYN-rt6234   v       1.293009e-11</t>
  </si>
  <si>
    <t>PROSYN-rt6242_c v       9.894990880000001e-10</t>
  </si>
  <si>
    <t>PROSYN-rt6242_m v       9.894990880000001e-10</t>
  </si>
  <si>
    <t>PROSYN-rt6247   v       1.9357791120000004e-09</t>
  </si>
  <si>
    <t>PROSYN-rt6249   v       5.42298e-12</t>
  </si>
  <si>
    <t>PROSYN-rt6258   v       7.012446800000001e-11</t>
  </si>
  <si>
    <t>PROSYN-rt6259   v       3.41095468e-10</t>
  </si>
  <si>
    <t>PROSYN-rt6294   v       1.5679777350000001e-09</t>
  </si>
  <si>
    <t>PROSYN-rt6298   v       2.3786038e-11</t>
  </si>
  <si>
    <t>PROSYN-rt6341   v       1.637342099e-09</t>
  </si>
  <si>
    <t>PROSYN-rt6350   v       8.6355521e-11</t>
  </si>
  <si>
    <t>PROSYN-rt6356   v       2.87659697e-10</t>
  </si>
  <si>
    <t>PROSYN-rt6375   v       4.9397731999999995e-11</t>
  </si>
  <si>
    <t>PROSYN-rt6386   v       1.7437839e-11</t>
  </si>
  <si>
    <t>PROSYN-rt6409   v       8.20592e-12</t>
  </si>
  <si>
    <t>PROSYN-rt6418   v       6.775749038000001e-09</t>
  </si>
  <si>
    <t>PROSYN-rt6420   v       5.051972e-12</t>
  </si>
  <si>
    <t>PROSYN-rt6434_c v       1.56283681e-10</t>
  </si>
  <si>
    <t>PROSYN-rt6434_x v       1.56283681e-10</t>
  </si>
  <si>
    <t>PROSYN-rt6435   v       4.93637111e-10</t>
  </si>
  <si>
    <t>PROSYN-rt6437   v       6.649436009999999e-10</t>
  </si>
  <si>
    <t>PROSYN-rt6468   v       7.8558432e-11</t>
  </si>
  <si>
    <t>PROSYN-rt6471   v       3.42772327e-10</t>
  </si>
  <si>
    <t>PROSYN-rt6476   v       1.74363821e-10</t>
  </si>
  <si>
    <t>PROSYN-rt6481   v       9.453162999999999e-12</t>
  </si>
  <si>
    <t>PROSYN-rt6488_m v       3.514417121e-09</t>
  </si>
  <si>
    <t>PROSYN-rt6488_n v       3.514417121e-09</t>
  </si>
  <si>
    <t>PROSYN-rt6498   v       9.86607981e-10</t>
  </si>
  <si>
    <t>PROSYN-rt6500   v       3.84168888e-10</t>
  </si>
  <si>
    <t>PROSYN-rt6501   v       1.730709e-12</t>
  </si>
  <si>
    <t>PROSYN-rt6510   v       8.7652107e-10</t>
  </si>
  <si>
    <t>PROSYN-rt6512   v       4.9584821999999997e-11</t>
  </si>
  <si>
    <t>PROSYN-rt6518   v       1.8192869e-11</t>
  </si>
  <si>
    <t>PROSYN-rt6543   v       1.46236406e-10</t>
  </si>
  <si>
    <t>PROSYN-rt6544   v       5.512535159000001e-09</t>
  </si>
  <si>
    <t>PROSYN-rt6546   v       2.613417053e-09</t>
  </si>
  <si>
    <t>PROSYN-rt6557   v       5.88363476e-10</t>
  </si>
  <si>
    <t>PROSYN-rt6574   v       9.098762000000001e-11</t>
  </si>
  <si>
    <t>PROSYN-rt6582   v       4.2749093e-11</t>
  </si>
  <si>
    <t>PROSYN-rt6588   v       5.957133691e-09</t>
  </si>
  <si>
    <t>PROSYN-rt6592   v       1.71248094e-10</t>
  </si>
  <si>
    <t>PROSYN-rt6603   v       3.0057786399999997e-10</t>
  </si>
  <si>
    <t>PROSYN-rt6611   v       6.900378e-12</t>
  </si>
  <si>
    <t>PROSYN-rt6640   v       8.728299999999999e-13</t>
  </si>
  <si>
    <t>PROSYN-rt6665   v       2.182012076e-09</t>
  </si>
  <si>
    <t>PROSYN-rt6669   v       1.46098726e-10</t>
  </si>
  <si>
    <t>PROSYN-rt6691   v       1.29038885e-10</t>
  </si>
  <si>
    <t>PROSYN-rt6692_c v       6.0658114e-11</t>
  </si>
  <si>
    <t>PROSYN-rt6692_m v       6.0658114e-11</t>
  </si>
  <si>
    <t>PROSYN-rt6698   v       9.01413319e-10</t>
  </si>
  <si>
    <t>PROSYN-rt6718_en        v       1.43908e-13</t>
  </si>
  <si>
    <t>PROSYN-rt6718_vm        v       1.43908e-13</t>
  </si>
  <si>
    <t>PROSYN-rt6727   v       1.0519723e-11</t>
  </si>
  <si>
    <t>PROSYN-rt6741   v       5.0477932e-10</t>
  </si>
  <si>
    <t>PROSYN-rt6753   v       4.4137046399999995e-10</t>
  </si>
  <si>
    <t>PROSYN-rt6761   v       5.87545809e-10</t>
  </si>
  <si>
    <t>PROSYN-rt6769   v       4.965112437e-09</t>
  </si>
  <si>
    <t>PROSYN-rt6791   v       8.1016888e-11</t>
  </si>
  <si>
    <t>PROSYN-rt6799   v       1.7030693374999998e-08</t>
  </si>
  <si>
    <t>PROSYN-rt6811   v       3.022853833e-09</t>
  </si>
  <si>
    <t>PROSYN-rt6812   v       3.3085581e-11</t>
  </si>
  <si>
    <t>PROSYN-rt6816   v       2.634211658e-09</t>
  </si>
  <si>
    <t>PROSYN-rt6820   v       1.81284388e-10</t>
  </si>
  <si>
    <t>PROSYN-rt6827   v       2.38444182e-10</t>
  </si>
  <si>
    <t>PROSYN-rt6850   v       2.35456754e-10</t>
  </si>
  <si>
    <t>PROSYN-rt6860   v       5.63531272e-10</t>
  </si>
  <si>
    <t>PROSYN-rt6863   v       6.767381909e-09</t>
  </si>
  <si>
    <t>PROSYN-rt6872   v       8.5103966e-11</t>
  </si>
  <si>
    <t>PROSYN-rt6880   v       1.2565844e-10</t>
  </si>
  <si>
    <t>PROSYN-rt6884   v       2.7001854800000003e-10</t>
  </si>
  <si>
    <t>PROSYN-rt6885   v       1.6227069e-11</t>
  </si>
  <si>
    <t>PROSYN-rt6908   v       2.31982204e-10</t>
  </si>
  <si>
    <t>PROSYN-rt6932   v       1.154911876e-09</t>
  </si>
  <si>
    <t>PROSYN-rt6941   v       3.04930216e-10</t>
  </si>
  <si>
    <t>PROSYN-rt6946   v       4.075566e-11</t>
  </si>
  <si>
    <t>PROSYN-rt6960   v       4.1596853999999997e-10</t>
  </si>
  <si>
    <t>PROSYN-rt6971_c v       2.6931040900000005e-10</t>
  </si>
  <si>
    <t>PROSYN-rt6971_n v       2.6931040900000005e-10</t>
  </si>
  <si>
    <t>PROSYN-rt6971_x v       2.6931040900000005e-10</t>
  </si>
  <si>
    <t>PROSYN-rt6972_c v       1.476222e-11</t>
  </si>
  <si>
    <t>PROSYN-rt6972_en        v       1.476222e-11</t>
  </si>
  <si>
    <t>PROSYN-rt6980   v       1.35557337e-10</t>
  </si>
  <si>
    <t>PROSYN-rt6983   v       2.318115538e-09</t>
  </si>
  <si>
    <t>PROSYN-rt6998   v       5.571340297e-09</t>
  </si>
  <si>
    <t>PROSYN-rt7036   v       1.3724280540000002e-09</t>
  </si>
  <si>
    <t>PROSYN-rt7041   v       6.52368503e-10</t>
  </si>
  <si>
    <t>PROSYN-rt7050   v       7.9611354e-11</t>
  </si>
  <si>
    <t>PROSYN-rt7052   v       1.2977042295999999e-08</t>
  </si>
  <si>
    <t>PROSYN-rt7055   v       3.129659121e-09</t>
  </si>
  <si>
    <t>PROSYN-rt7056   v       1.388230804e-09</t>
  </si>
  <si>
    <t>PROSYN-rt7057   v       7.914683300000001e-11</t>
  </si>
  <si>
    <t>PROSYN-rt7067   v       1.32820403e-10</t>
  </si>
  <si>
    <t>PROSYN-rt7070   v       9.027368200000001e-11</t>
  </si>
  <si>
    <t>PROSYN-rt7081   v       8.792649399999999e-11</t>
  </si>
  <si>
    <t>PROSYN-rt7110   v       1.80255495e-10</t>
  </si>
  <si>
    <t>PROSYN-rt7114_c v       1.075097021e-09</t>
  </si>
  <si>
    <t>PROSYN-rt7114_m v       1.075097021e-09</t>
  </si>
  <si>
    <t>PROSYN-rt7115   v       6.03995389e-10</t>
  </si>
  <si>
    <t>PROSYN-rt7120   v       5.462876705e-09</t>
  </si>
  <si>
    <t>PROSYN-rt7128_c v       2.719578583e-09</t>
  </si>
  <si>
    <t>PROSYN-rt7128_m v       2.719578583e-09</t>
  </si>
  <si>
    <t>PROSYN-rt7131   v       2.80092595e-10</t>
  </si>
  <si>
    <t>PROSYN-rt7136   v       2.493935345e-09</t>
  </si>
  <si>
    <t>PROSYN-rt7138   v       1.5277384999999997e-11</t>
  </si>
  <si>
    <t>PROSYN-rt7150   v       2.21607083e-10</t>
  </si>
  <si>
    <t>PROSYN-rt7165   v       1.03960653e-10</t>
  </si>
  <si>
    <t>PROSYN-rt7177_c v       4.2850630000000004e-12</t>
  </si>
  <si>
    <t>PROSYN-rt7177_en        v       4.2850630000000004e-12</t>
  </si>
  <si>
    <t>PROSYN-rt7188   v       1.2353752700000002e-10</t>
  </si>
  <si>
    <t>PROSYN-rt7201   v       2.16318464e-10</t>
  </si>
  <si>
    <t>PROSYN-rt7207_l v       1.1708854e-11</t>
  </si>
  <si>
    <t>PROSYN-rt7207_m v       1.1708854e-11</t>
  </si>
  <si>
    <t>PROSYN-rt7207_rm        v       1.1708854e-11</t>
  </si>
  <si>
    <t>PROSYN-rt7217   v       1.8084265800000001e-10</t>
  </si>
  <si>
    <t>PROSYN-rt7221   v       2.0298233094999998e-08</t>
  </si>
  <si>
    <t>PROSYN-rt7226   v       6.2119532e-11</t>
  </si>
  <si>
    <t>PROSYN-rt7263_c v       3.870566398e-09</t>
  </si>
  <si>
    <t>PROSYN-rt7263_x v       3.870566398e-09</t>
  </si>
  <si>
    <t>PROSYN-rt7295   v       3.6438541000000003e-11</t>
  </si>
  <si>
    <t>PROSYN-rt7311   v       2.4784310296e-08</t>
  </si>
  <si>
    <t>PROSYN-rt7313   v       3.132107611e-09</t>
  </si>
  <si>
    <t>PROSYN-rt7317   v       3.028854184e-09</t>
  </si>
  <si>
    <t>PROSYN-rt7325   v       3.8036180000000004e-11</t>
  </si>
  <si>
    <t>PROSYN-rt7326   v       1.2136121000000001e-11</t>
  </si>
  <si>
    <t>PROSYN-rt7344   v       1.08125477e-10</t>
  </si>
  <si>
    <t>PROSYN-rt7345   v       6.80503878e-10</t>
  </si>
  <si>
    <t>PROSYN-rt7353   v       9.955991217e-09</t>
  </si>
  <si>
    <t>PROSYN-rt7368   v       7.032005000000001e-11</t>
  </si>
  <si>
    <t>PROSYN-rt7376   v       1.0366125550000001e-09</t>
  </si>
  <si>
    <t>PROSYN-rt7380   v       5.4185099e-10</t>
  </si>
  <si>
    <t>PROSYN-rt7383   v       5.5310214e-11</t>
  </si>
  <si>
    <t>PROSYN-rt7388   v       3.305891383e-09</t>
  </si>
  <si>
    <t>PROSYN-rt7390   v       1.560789918e-09</t>
  </si>
  <si>
    <t>PROSYN-rt7391   v       2.37301035e-10</t>
  </si>
  <si>
    <t>PROSYN-rt7394   v       3.448246e-12</t>
  </si>
  <si>
    <t>PROSYN-rt7405   v       6.2649198e-10</t>
  </si>
  <si>
    <t>PROSYN-rt7415_m v       1.73177873e-10</t>
  </si>
  <si>
    <t>PROSYN-rt7415_x v       1.73177873e-10</t>
  </si>
  <si>
    <t>PROSYN-rt7423   v       3.80364536e-10</t>
  </si>
  <si>
    <t>PROSYN-rt7437   v       2.638367704e-09</t>
  </si>
  <si>
    <t>PROSYN-rt7438   v       2.9091425e-11</t>
  </si>
  <si>
    <t>PROSYN-rt7460   v       1.2321400000000002e-10</t>
  </si>
  <si>
    <t>PROSYN-rt7461   v       6.85243416e-10</t>
  </si>
  <si>
    <t>PROSYN-rt7471   v       1.72714015e-10</t>
  </si>
  <si>
    <t>PROSYN-rt7477   v       2.03102958e-10</t>
  </si>
  <si>
    <t>PROSYN-rt7480   v       2.09866183e-09</t>
  </si>
  <si>
    <t>PROSYN-rt7489_m v       1.1529046e-11</t>
  </si>
  <si>
    <t>PROSYN-rt7489_r v       1.1529046e-11</t>
  </si>
  <si>
    <t>PROSYN-rt7496   v       2.1370508729999998e-09</t>
  </si>
  <si>
    <t>PROSYN-rt7506   v       4.2114237e-11</t>
  </si>
  <si>
    <t>PROSYN-rt7511   v       1.2834412738e-08</t>
  </si>
  <si>
    <t>PROSYN-rt7537   v       5.3568611e-10</t>
  </si>
  <si>
    <t>PROSYN-rt7540_c v       3.50176807e-10</t>
  </si>
  <si>
    <t>PROSYN-rt7540_m v       3.50176807e-10</t>
  </si>
  <si>
    <t>PROSYN-rt7571   v       2.02856872e-10</t>
  </si>
  <si>
    <t>PROSYN-rt7574   v       2.1407817e-11</t>
  </si>
  <si>
    <t>PROSYN-rt7579   v       1.98578699e-09</t>
  </si>
  <si>
    <t>PROSYN-rt7589   v       1.159856488e-09</t>
  </si>
  <si>
    <t>PROSYN-rt7594   v       2.6525671e-11</t>
  </si>
  <si>
    <t>PROSYN-rt7595   v       5.66124801e-10</t>
  </si>
  <si>
    <t>PROSYN-rt7599   v       4.979688067e-09</t>
  </si>
  <si>
    <t>PROSYN-rt7605   v       2.286362466e-09</t>
  </si>
  <si>
    <t>PROSYN-rt7614   v       5.4099735e-11</t>
  </si>
  <si>
    <t>PROSYN-rt7616   v       1.58553009e-10</t>
  </si>
  <si>
    <t>PROSYN-rt7626   v       1.055816488e-09</t>
  </si>
  <si>
    <t>PROSYN-rt7643   v       1.80428912e-10</t>
  </si>
  <si>
    <t>PROSYN-rt7648   v       1.5036758840000002e-09</t>
  </si>
  <si>
    <t>PROSYN-rt7651_c v       1.439775243e-09</t>
  </si>
  <si>
    <t>PROSYN-rt7651_n v       1.439775243e-09</t>
  </si>
  <si>
    <t>PROSYN-rt7651_x v       1.439775243e-09</t>
  </si>
  <si>
    <t>PROSYN-rt7662   v       5.3352178e-11</t>
  </si>
  <si>
    <t>PROSYN-rt7669   v       2.19877203e-10</t>
  </si>
  <si>
    <t>PROSYN-rt7678   v       9.59637023e-10</t>
  </si>
  <si>
    <t>PROSYN-rt7680   v       1.55064756e-10</t>
  </si>
  <si>
    <t>PROSYN-rt7697   v       1.611462612e-09</t>
  </si>
  <si>
    <t>PROSYN-rt7720   v       1.74038249e-10</t>
  </si>
  <si>
    <t>PROSYN-rt7760   v       1.8708022e-11</t>
  </si>
  <si>
    <t>PROSYN-rt7761   v       3.633875e-12</t>
  </si>
  <si>
    <t>PROSYN-rt7776   v       4.973021521e-09</t>
  </si>
  <si>
    <t>PROSYN-rt7777   v       4.0801035e-11</t>
  </si>
  <si>
    <t>PROSYN-rt7813   v       8.92437968e-10</t>
  </si>
  <si>
    <t>PROSYN-rt7814   v       8.93310972e-10</t>
  </si>
  <si>
    <t>PROSYN-rt7817   v       2.593177e-11</t>
  </si>
  <si>
    <t>PROSYN-rt7819   v       1.3587056999999999e-11</t>
  </si>
  <si>
    <t>PROSYN-rt7825   v       6.33196138e-10</t>
  </si>
  <si>
    <t>PROSYN-rt7828   v       5.150580031000001e-09</t>
  </si>
  <si>
    <t>PROSYN-rt7829   v       2.14793346e-10</t>
  </si>
  <si>
    <t>PROSYN-rt7835   v       8.78996986e-10</t>
  </si>
  <si>
    <t>PROSYN-rt7838   v       9.069758299999999e-10</t>
  </si>
  <si>
    <t>PROSYN-rt7840   v       9.91631955e-10</t>
  </si>
  <si>
    <t>PROSYN-rt7845   v       1.93440457e-10</t>
  </si>
  <si>
    <t>PROSYN-rt7857   v       2.8465540799999996e-10</t>
  </si>
  <si>
    <t>PROSYN-rt7872   v       3.5702297000000005e-11</t>
  </si>
  <si>
    <t>PROSYN-rt7873   v       3.7764875e-10</t>
  </si>
  <si>
    <t>PROSYN-rt7877   v       1.75307183e-10</t>
  </si>
  <si>
    <t>PROSYN-rt7896   v       7.96445152e-10</t>
  </si>
  <si>
    <t>PROSYN-rt7899   v       2.0035868399999998e-10</t>
  </si>
  <si>
    <t>PROSYN-rt7905   v       2.1183929049999998e-09</t>
  </si>
  <si>
    <t>PROSYN-rt7907   v       9.8140531e-11</t>
  </si>
  <si>
    <t>PROSYN-rt7908_c v       8.6879141e-11</t>
  </si>
  <si>
    <t>PROSYN-rt7908_m v       8.6879141e-11</t>
  </si>
  <si>
    <t>PROSYN-rt7910   v       6.23639146e-10</t>
  </si>
  <si>
    <t>PROSYN-rt7912   v       1.685913612e-09</t>
  </si>
  <si>
    <t>PROSYN-rt7913   v       1.76818252e-09</t>
  </si>
  <si>
    <t>PROSYN-rt7916_c v       4.1479585999999995e-11</t>
  </si>
  <si>
    <t>PROSYN-rt7916_x v       4.1479585999999995e-11</t>
  </si>
  <si>
    <t>PROSYN-rt7917   v       2.5198073200000003e-10</t>
  </si>
  <si>
    <t>PROSYN-rt7919   v       1.0784251e-10</t>
  </si>
  <si>
    <t>PROSYN-rt7922   v       3.4768982e-10</t>
  </si>
  <si>
    <t>PROSYN-rt7955_c v       3.71802205e-10</t>
  </si>
  <si>
    <t>PROSYN-rt7955_m v       3.71802205e-10</t>
  </si>
  <si>
    <t>PROSYN-rt7962_c v       1.730188923e-09</t>
  </si>
  <si>
    <t>PROSYN-rt7991   v       2.3876702253e-08</t>
  </si>
  <si>
    <t>PROSYN-rt8001   v       2.57401694e-10</t>
  </si>
  <si>
    <t>PROSYN-rt8029   v       7.104638839999999e-10</t>
  </si>
  <si>
    <t>PROSYN-rt8036_c v       1.0849653100000001e-10</t>
  </si>
  <si>
    <t>PROSYN-rt8036_m v       1.0849653100000001e-10</t>
  </si>
  <si>
    <t>PROSYN-rt8047   v       1.0104897e-11</t>
  </si>
  <si>
    <t>PROSYN-rt8055   v       2.1491689500000002e-10</t>
  </si>
  <si>
    <t>PROSYN-rt8084   v       5.4181802e-11</t>
  </si>
  <si>
    <t>PROSYN-rt8085   v       1.1863608e-11</t>
  </si>
  <si>
    <t>PROSYN-rt8106   v       8.128624500000001e-11</t>
  </si>
  <si>
    <t>PROSYN-rt8107   v       1.230908395e-09</t>
  </si>
  <si>
    <t>PROSYN-rt8109   v       5.419708e-11</t>
  </si>
  <si>
    <t>PROSYN-rt8116   v       3.940359e-12</t>
  </si>
  <si>
    <t>PROSYN-rt8131   v       1.2320362e-11</t>
  </si>
  <si>
    <t>PROSYN-rt8135   v       1.7222538e-10</t>
  </si>
  <si>
    <t>PROSYN-rt8137   v       1.9678691899999999e-10</t>
  </si>
  <si>
    <t>PROSYN-rt8139   v       2.06869913e-10</t>
  </si>
  <si>
    <t>PROSYN-rt8143   v       1.85588335e-10</t>
  </si>
  <si>
    <t>PROSYN-rt8147   v       8.9195419e-11</t>
  </si>
  <si>
    <t>PROSYN-rt8149   v       8.4565423e-10</t>
  </si>
  <si>
    <t>PROSYN-rt8154   v       6.27626029e-10</t>
  </si>
  <si>
    <t>PROSYN-rt8160_c v       7.6031289e-10</t>
  </si>
  <si>
    <t>PROSYN-rt8160_m v       7.6031289e-10</t>
  </si>
  <si>
    <t>PROSYN-rt8174   v       9.82617e-13</t>
  </si>
  <si>
    <t>PROSYN-rt8181   v       6.123177549999999e-10</t>
  </si>
  <si>
    <t>PROSYN-rt8184   v       1.54713464e-10</t>
  </si>
  <si>
    <t>PROSYN-rt8196   v       9.67765876e-10</t>
  </si>
  <si>
    <t>PROSYN-rt8213   v       6.2649198e-10</t>
  </si>
  <si>
    <t>PROSYN-rt8214   v       2.604483121e-09</t>
  </si>
  <si>
    <t>PROSYN-rt8223   v       7.87721504e-10</t>
  </si>
  <si>
    <t>PROSYN-rt8224   v       1.240221821e-09</t>
  </si>
  <si>
    <t>PROSYN-rt8239   v       1.2033240699999999e-10</t>
  </si>
  <si>
    <t>PROSYN-rt8250   v       2.5065488e-11</t>
  </si>
  <si>
    <t>PROSYN-rt8251   v       4.6511737e-11</t>
  </si>
  <si>
    <t>PROSYN-rt8262   v       6.521166317e-09</t>
  </si>
  <si>
    <t>PROSYN-rt8267_c v       5.4922359e-11</t>
  </si>
  <si>
    <t>PROSYN-rt8267_x v       5.4922359e-11</t>
  </si>
  <si>
    <t>PROSYN-rt8268   v       1.212568e-12</t>
  </si>
  <si>
    <t>PROSYN-rt8272   v       7.9083634e-11</t>
  </si>
  <si>
    <t>PROSYN-rt8273   v       1.497272429e-09</t>
  </si>
  <si>
    <t>PROSYN-rt8275   v       1.409922185e-09</t>
  </si>
  <si>
    <t>PROSYN-rt8287   v       2.5539e-13</t>
  </si>
  <si>
    <t>PROSYN-rt8291   v       3.32780902e-10</t>
  </si>
  <si>
    <t>PROSYN-rt8298   v       6.79937242e-10</t>
  </si>
  <si>
    <t>PROSYN-rt8313   v       2.5028894419999997e-09</t>
  </si>
  <si>
    <t>PROSYN-rt8327   v       5.2344969e-10</t>
  </si>
  <si>
    <t>PROSYN-rt8345   v       4.21733617e-10</t>
  </si>
  <si>
    <t>PROSYN-rt8357   v       1.1664932200000001e-10</t>
  </si>
  <si>
    <t>PROSYN-rt8364   v       3.84860915e-10</t>
  </si>
  <si>
    <t>PROSYN-rt8374   v       2.9600783399999997e-10</t>
  </si>
  <si>
    <t>PROSYN-rt8378   v       1.238041279e-09</t>
  </si>
  <si>
    <t>PROSYN-rt8390   v       1.4048420999999999e-11</t>
  </si>
  <si>
    <t>PROSYN-rt8393   v       8.373021e-12</t>
  </si>
  <si>
    <t>PROSYN-rt8407   v       1.8084265800000001e-10</t>
  </si>
  <si>
    <t>PROSYN-rt8431   v       7.05301943e-10</t>
  </si>
  <si>
    <t>PROSYN-rt8446   v       1.7891669e-11</t>
  </si>
  <si>
    <t>PROSYN-rt8465   v       4.813515186000001e-09</t>
  </si>
  <si>
    <t>PROSYN-rt8468   v       7.93072326e-10</t>
  </si>
  <si>
    <t>PROSYN-rt8469   v       1.5042589e-11</t>
  </si>
  <si>
    <t>PROSYN-rtmATP9  v       1.54243506718e-07</t>
  </si>
  <si>
    <t>PROSYN-rtmCOX1  v       1.0490386443e-08</t>
  </si>
  <si>
    <t>PROSYN-rtmCOX2  v       1.0490386443e-08</t>
  </si>
  <si>
    <t>PROSYN-rtmCOX3  v       1.0490386443e-08</t>
  </si>
  <si>
    <t>PROSYN-rt8483   v       1.22531149e-10</t>
  </si>
  <si>
    <t>PROSYN-rt8484   v       5.5595463e-11</t>
  </si>
  <si>
    <t>PROSYN-rtmCOB   v       6.767381909e-09</t>
  </si>
  <si>
    <t>PROSYN-rtmNAD1  v       2.604483121e-09</t>
  </si>
  <si>
    <t>PROSYN-rtmNAD2  v       2.604483121e-09</t>
  </si>
  <si>
    <t>PROSYN-rtmNAD3  v       2.604483121e-09</t>
  </si>
  <si>
    <t>PROSYN-rtmNAD4  v       2.604483121e-09</t>
  </si>
  <si>
    <t>PROSYN-rtmNAD4L v       2.604483121e-09</t>
  </si>
  <si>
    <t>PROSYN-rtmNAD5  v       2.604483121e-09</t>
  </si>
  <si>
    <t>PROSYN-rtmNAD6  v       2.604483121e-09</t>
  </si>
  <si>
    <t>PROSYN-rtmATP6  v       1.5424350672e-08</t>
  </si>
  <si>
    <t>PROSYN-rtmATP8  v       1.5424350672e-08</t>
  </si>
  <si>
    <t>PROSYN-rt8485   v       1.170837947e-09</t>
  </si>
  <si>
    <t>PROSYN-ASC1     v       5.6223676889999996e-09</t>
  </si>
  <si>
    <t>PROSYN-RPL10    v       5.6223676889999996e-09</t>
  </si>
  <si>
    <t>PROSYN-RPL11A   v       5.6223676889999996e-09</t>
  </si>
  <si>
    <t>PROSYN-RPL12A   v       5.6223676889999996e-09</t>
  </si>
  <si>
    <t>PROSYN-RPL13A   v       5.6223676889999996e-09</t>
  </si>
  <si>
    <t>PROSYN-RPL14A   v       5.6223676889999996e-09</t>
  </si>
  <si>
    <t>PROSYN-RPL15A   v       5.6223676889999996e-09</t>
  </si>
  <si>
    <t>PROSYN-RPL16A   v       5.6223676889999996e-09</t>
  </si>
  <si>
    <t>PROSYN-RPL17A   v       5.6223676889999996e-09</t>
  </si>
  <si>
    <t>PROSYN-RPL18A   v       5.6223676889999996e-09</t>
  </si>
  <si>
    <t>PROSYN-RPL19A   v       5.6223676889999996e-09</t>
  </si>
  <si>
    <t>PROSYN-RPL1A    v       5.6223676889999996e-09</t>
  </si>
  <si>
    <t>PROSYN-RPL20A   v       5.6223676889999996e-09</t>
  </si>
  <si>
    <t>PROSYN-RPL21A   v       5.6223676889999996e-09</t>
  </si>
  <si>
    <t>PROSYN-RPL22A   v       5.6223676889999996e-09</t>
  </si>
  <si>
    <t>PROSYN-RPL23A   v       5.6223676889999996e-09</t>
  </si>
  <si>
    <t>PROSYN-RPL24A   v       5.6223676889999996e-09</t>
  </si>
  <si>
    <t>PROSYN-RPL25    v       5.6223676889999996e-09</t>
  </si>
  <si>
    <t>PROSYN-RPL26A   v       5.6223676889999996e-09</t>
  </si>
  <si>
    <t>PROSYN-RPL27A   v       5.6223676889999996e-09</t>
  </si>
  <si>
    <t>PROSYN-RPL28    v       5.6223676889999996e-09</t>
  </si>
  <si>
    <t>PROSYN-RPL29    v       5.6223676889999996e-09</t>
  </si>
  <si>
    <t>PROSYN-RPL3     v       5.6223676889999996e-09</t>
  </si>
  <si>
    <t>PROSYN-RPL30    v       5.6223676889999996e-09</t>
  </si>
  <si>
    <t>PROSYN-RPL31A   v       5.6223676889999996e-09</t>
  </si>
  <si>
    <t>PROSYN-RPL32    v       5.6223676889999996e-09</t>
  </si>
  <si>
    <t>PROSYN-RPL33A   v       5.6223676889999996e-09</t>
  </si>
  <si>
    <t>PROSYN-RPL34A   v       5.6223676889999996e-09</t>
  </si>
  <si>
    <t>PROSYN-RPL35A   v       5.6223676889999996e-09</t>
  </si>
  <si>
    <t>PROSYN-RPL36A   v       5.6223676889999996e-09</t>
  </si>
  <si>
    <t>PROSYN-RPL37A   v       5.6223676889999996e-09</t>
  </si>
  <si>
    <t>PROSYN-RPL38    v       5.6223676889999996e-09</t>
  </si>
  <si>
    <t>PROSYN-RPL39    v       5.6223676889999996e-09</t>
  </si>
  <si>
    <t>PROSYN-RPL40A   v       5.6223676889999996e-09</t>
  </si>
  <si>
    <t>PROSYN-RPL41A   v       5.6223676889999996e-09</t>
  </si>
  <si>
    <t>PROSYN-RPL42A   v       5.6223676889999996e-09</t>
  </si>
  <si>
    <t>PROSYN-RPL43A   v       5.6223676889999996e-09</t>
  </si>
  <si>
    <t>PROSYN-RPL4A    v       5.6223676889999996e-09</t>
  </si>
  <si>
    <t>PROSYN-RPL5     v       5.6223676889999996e-09</t>
  </si>
  <si>
    <t>PROSYN-RPL6A    v       5.6223676889999996e-09</t>
  </si>
  <si>
    <t>PROSYN-RPL7A    v       5.6223676889999996e-09</t>
  </si>
  <si>
    <t>PROSYN-RPL8A    v       5.6223676889999996e-09</t>
  </si>
  <si>
    <t>PROSYN-RPL9A    v       5.6223676889999996e-09</t>
  </si>
  <si>
    <t>PROSYN-RPP0     v       5.6223676889999996e-09</t>
  </si>
  <si>
    <t>PROSYN-RPP1A    v       5.6223676889999996e-09</t>
  </si>
  <si>
    <t>PROSYN-RPP2A    v       5.6223676889999996e-09</t>
  </si>
  <si>
    <t>PROSYN-RPS0A    v       5.6223676889999996e-09</t>
  </si>
  <si>
    <t>PROSYN-RPS10A   v       5.6223676889999996e-09</t>
  </si>
  <si>
    <t>PROSYN-RPS11A   v       5.6223676889999996e-09</t>
  </si>
  <si>
    <t>PROSYN-RPS12    v       5.6223676889999996e-09</t>
  </si>
  <si>
    <t>PROSYN-RPS13    v       5.6223676889999996e-09</t>
  </si>
  <si>
    <t>PROSYN-RPS14A   v       5.6223676889999996e-09</t>
  </si>
  <si>
    <t>PROSYN-RPS15    v       5.6223676889999996e-09</t>
  </si>
  <si>
    <t>PROSYN-RPS16A   v       5.6223676889999996e-09</t>
  </si>
  <si>
    <t>PROSYN-RPS17A   v       5.6223676889999996e-09</t>
  </si>
  <si>
    <t>PROSYN-RPS18A   v       5.6223676889999996e-09</t>
  </si>
  <si>
    <t>PROSYN-RPS19A   v       5.6223676889999996e-09</t>
  </si>
  <si>
    <t>PROSYN-RPS1A    v       5.6223676889999996e-09</t>
  </si>
  <si>
    <t>PROSYN-RPS2     v       5.6223676889999996e-09</t>
  </si>
  <si>
    <t>PROSYN-RPS20    v       5.6223676889999996e-09</t>
  </si>
  <si>
    <t>PROSYN-RPS21A   v       5.6223676889999996e-09</t>
  </si>
  <si>
    <t>PROSYN-RPS22A   v       5.6223676889999996e-09</t>
  </si>
  <si>
    <t>PROSYN-RPS23A   v       5.6223676889999996e-09</t>
  </si>
  <si>
    <t>PROSYN-RPS24A   v       5.6223676889999996e-09</t>
  </si>
  <si>
    <t>PROSYN-RPS25A   v       5.6223676889999996e-09</t>
  </si>
  <si>
    <t>PROSYN-RPS26A   v       5.6223676889999996e-09</t>
  </si>
  <si>
    <t>PROSYN-RPS27A   v       5.6223676889999996e-09</t>
  </si>
  <si>
    <t>PROSYN-RPS28A   v       5.6223676889999996e-09</t>
  </si>
  <si>
    <t>PROSYN-RPS29A   v       5.6223676889999996e-09</t>
  </si>
  <si>
    <t>PROSYN-RPS3     v       5.6223676889999996e-09</t>
  </si>
  <si>
    <t>PROSYN-RPS30A   v       5.6223676889999996e-09</t>
  </si>
  <si>
    <t>PROSYN-RPS31    v       5.6223676889999996e-09</t>
  </si>
  <si>
    <t>PROSYN-RPS4A    v       5.6223676889999996e-09</t>
  </si>
  <si>
    <t>PROSYN-RPS5     v       5.6223676889999996e-09</t>
  </si>
  <si>
    <t>PROSYN-RPS6A    v       5.6223676889999996e-09</t>
  </si>
  <si>
    <t>PROSYN-RPS7A    v       5.6223676889999996e-09</t>
  </si>
  <si>
    <t>PROSYN-RPS8A    v       5.6223676889999996e-09</t>
  </si>
  <si>
    <t>PROSYN-RPS9A    v       5.6223676889999996e-09</t>
  </si>
  <si>
    <t>PROSYN-FYV4     v       2.35456754e-10</t>
  </si>
  <si>
    <t>PROSYN-IMG1     v       2.35456754e-10</t>
  </si>
  <si>
    <t>PROSYN-IMG2     v       2.35456754e-10</t>
  </si>
  <si>
    <t>PROSYN-MHR1     v       2.35456754e-10</t>
  </si>
  <si>
    <t>PROSYN-MNP1     v       2.35456754e-10</t>
  </si>
  <si>
    <t>PROSYN-MRP1     v       2.35456754e-10</t>
  </si>
  <si>
    <t>PROSYN-MRP10    v       2.35456754e-10</t>
  </si>
  <si>
    <t>PROSYN-MRP13    v       2.35456754e-10</t>
  </si>
  <si>
    <t>PROSYN-MRP17    v       2.35456754e-10</t>
  </si>
  <si>
    <t>PROSYN-MRP2     v       2.35456754e-10</t>
  </si>
  <si>
    <t>PROSYN-MRP20    v       2.35456754e-10</t>
  </si>
  <si>
    <t>PROSYN-MRP21    v       2.35456754e-10</t>
  </si>
  <si>
    <t>PROSYN-MRP4     v       2.35456754e-10</t>
  </si>
  <si>
    <t>PROSYN-MRP49    v       2.35456754e-10</t>
  </si>
  <si>
    <t>PROSYN-MRP51    v       2.35456754e-10</t>
  </si>
  <si>
    <t>PROSYN-MRP7     v       2.35456754e-10</t>
  </si>
  <si>
    <t>PROSYN-MRPL1    v       2.35456754e-10</t>
  </si>
  <si>
    <t>PROSYN-MRPL10   v       2.35456754e-10</t>
  </si>
  <si>
    <t>PROSYN-MRPL11   v       2.35456754e-10</t>
  </si>
  <si>
    <t>PROSYN-MRPL13   v       2.35456754e-10</t>
  </si>
  <si>
    <t>PROSYN-MRPL15   v       2.35456754e-10</t>
  </si>
  <si>
    <t>PROSYN-MRPL16   v       2.35456754e-10</t>
  </si>
  <si>
    <t>PROSYN-MRPL17   v       2.35456754e-10</t>
  </si>
  <si>
    <t>PROSYN-MRPL19   v       2.35456754e-10</t>
  </si>
  <si>
    <t>PROSYN-MRPL20   v       2.35456754e-10</t>
  </si>
  <si>
    <t>PROSYN-MRPL22   v       2.35456754e-10</t>
  </si>
  <si>
    <t>PROSYN-MRPL23   v       2.35456754e-10</t>
  </si>
  <si>
    <t>PROSYN-MRPL24   v       2.35456754e-10</t>
  </si>
  <si>
    <t>PROSYN-MRPL25   v       2.35456754e-10</t>
  </si>
  <si>
    <t>PROSYN-MRPL27   v       2.35456754e-10</t>
  </si>
  <si>
    <t>PROSYN-MRPL28   v       2.35456754e-10</t>
  </si>
  <si>
    <t>PROSYN-MRPL3    v       2.35456754e-10</t>
  </si>
  <si>
    <t>PROSYN-MRPL31   v       2.35456754e-10</t>
  </si>
  <si>
    <t>PROSYN-MRPL32   v       2.35456754e-10</t>
  </si>
  <si>
    <t>PROSYN-MRPL33   v       2.35456754e-10</t>
  </si>
  <si>
    <t>PROSYN-MRPL35   v       2.35456754e-10</t>
  </si>
  <si>
    <t>PROSYN-MRPL36   v       2.35456754e-10</t>
  </si>
  <si>
    <t>PROSYN-MRPL37   v       2.35456754e-10</t>
  </si>
  <si>
    <t>PROSYN-MRPL38   v       2.35456754e-10</t>
  </si>
  <si>
    <t>PROSYN-MRPL39   v       2.35456754e-10</t>
  </si>
  <si>
    <t>PROSYN-MRPL4    v       2.35456754e-10</t>
  </si>
  <si>
    <t>PROSYN-MRPL40   v       2.35456754e-10</t>
  </si>
  <si>
    <t>PROSYN-MRPL44   v       2.35456754e-10</t>
  </si>
  <si>
    <t>PROSYN-MRPL49   v       2.35456754e-10</t>
  </si>
  <si>
    <t>PROSYN-MRPL50   v       2.35456754e-10</t>
  </si>
  <si>
    <t>PROSYN-MRPL51   v       2.35456754e-10</t>
  </si>
  <si>
    <t>PROSYN-MRPL6    v       2.35456754e-10</t>
  </si>
  <si>
    <t>PROSYN-MRPL7    v       2.35456754e-10</t>
  </si>
  <si>
    <t>PROSYN-MRPL9    v       2.35456754e-10</t>
  </si>
  <si>
    <t>PROSYN-MRPS16   v       2.35456754e-10</t>
  </si>
  <si>
    <t>PROSYN-MRPS17   v       2.35456754e-10</t>
  </si>
  <si>
    <t>PROSYN-MRPS18   v       2.35456754e-10</t>
  </si>
  <si>
    <t>PROSYN-MRPS28   v       2.35456754e-10</t>
  </si>
  <si>
    <t>PROSYN-MRPS35   v       2.35456754e-10</t>
  </si>
  <si>
    <t>PROSYN-MRPS5    v       2.35456754e-10</t>
  </si>
  <si>
    <t>PROSYN-MRPS8    v       2.35456754e-10</t>
  </si>
  <si>
    <t>PROSYN-MRPS9    v       2.35456754e-10</t>
  </si>
  <si>
    <t>PROSYN-MRX14    v       2.35456754e-10</t>
  </si>
  <si>
    <t>PROSYN-NAM9     v       2.35456754e-10</t>
  </si>
  <si>
    <t>PROSYN-PET123   v       2.35456754e-10</t>
  </si>
  <si>
    <t>PROSYN-RML2     v       2.35456754e-10</t>
  </si>
  <si>
    <t>PROSYN-RSM10    v       2.35456754e-10</t>
  </si>
  <si>
    <t>PROSYN-RSM18    v       2.35456754e-10</t>
  </si>
  <si>
    <t>PROSYN-RSM23    v       2.35456754e-10</t>
  </si>
  <si>
    <t>PROSYN-RSM24    v       2.35456754e-10</t>
  </si>
  <si>
    <t>PROSYN-RSM26    v       2.35456754e-10</t>
  </si>
  <si>
    <t>PROSYN-RSM27    v       2.35456754e-10</t>
  </si>
  <si>
    <t>PROSYN-RSM28    v       2.35456754e-10</t>
  </si>
  <si>
    <t>PROSYN-RSM7     v       2.35456754e-10</t>
  </si>
  <si>
    <t>PROSYN-RTC6     v       2.35456754e-10</t>
  </si>
  <si>
    <t>PROSYN-SWS2     v       2.35456754e-10</t>
  </si>
  <si>
    <t>PROSYN-VAR1     v       2.35456754e-10</t>
  </si>
  <si>
    <t>PROSYN-YML6     v       2.35456754e-10</t>
  </si>
  <si>
    <t>PROWASTE-rt0004 v       2.4335362399999996e-09</t>
  </si>
  <si>
    <t>PROWASTE-rt0008 v       1.1719147e-11</t>
  </si>
  <si>
    <t>PROWASTE-rt0017 v       4.188491413e-09</t>
  </si>
  <si>
    <t>PROWASTE-rt0027 v       3.122744646e-09</t>
  </si>
  <si>
    <t>PROWASTE-rt0031 v       2.6015342129999998e-09</t>
  </si>
  <si>
    <t>PROWASTE-rt0045 v       2.339394e-12</t>
  </si>
  <si>
    <t>PROWASTE-rt0063 v       4.49450743e-10</t>
  </si>
  <si>
    <t>PROWASTE-rt0066 v       1.07868388e-10</t>
  </si>
  <si>
    <t>PROWASTE-rt0073 v       7.17168e-12</t>
  </si>
  <si>
    <t>PROWASTE-rt0075 v       2.6474502299999997e-10</t>
  </si>
  <si>
    <t>PROWASTE-rt0078 v       1.270755807e-09</t>
  </si>
  <si>
    <t>PROWASTE-rt0084 v       7.1177482e-11</t>
  </si>
  <si>
    <t>PROWASTE-rt0088 v       6.473279300000001e-10</t>
  </si>
  <si>
    <t>PROWASTE-rt0089 v       6.4964504e-11</t>
  </si>
  <si>
    <t>PROWASTE-rt0092 v       1.08278278e-10</t>
  </si>
  <si>
    <t>PROWASTE-rt0136 v       1.1369241e-10</t>
  </si>
  <si>
    <t>PROWASTE-rt0144 v       1.32401893e-10</t>
  </si>
  <si>
    <t>PROWASTE-rt0150 v       1.0886519000000001e-11</t>
  </si>
  <si>
    <t>PROWASTE-rt0172 v       8.4643689e-10</t>
  </si>
  <si>
    <t>PROWASTE-rt0180 v       3.06336333e-10</t>
  </si>
  <si>
    <t>PROWASTE-rt0201 v       7.55790715e-10</t>
  </si>
  <si>
    <t>PROWASTE-rt0207_c       v       4.50341919e-10</t>
  </si>
  <si>
    <t>PROWASTE-rt0207_m       v       4.50341919e-10</t>
  </si>
  <si>
    <t>PROWASTE-rt0212 v       2.6587800400000003e-10</t>
  </si>
  <si>
    <t>PROWASTE-rt0217 v       3.3478855999999996e-11</t>
  </si>
  <si>
    <t>PROWASTE-rt0221 v       4.8560604e-11</t>
  </si>
  <si>
    <t>PROWASTE-rt0234 v       4.31596568e-10</t>
  </si>
  <si>
    <t>PROWASTE-rt0239 v       1.7920301079999998e-09</t>
  </si>
  <si>
    <t>PROWASTE-rt0245 v       2.1446258e-11</t>
  </si>
  <si>
    <t>PROWASTE-rt0250 v       1.2331262000000001e-11</t>
  </si>
  <si>
    <t>PROWASTE-rt0265 v       1.11046841e-10</t>
  </si>
  <si>
    <t>PROWASTE-rt0267 v       6.32208e-12</t>
  </si>
  <si>
    <t>PROWASTE-rt0271 v       2.178881348e-09</t>
  </si>
  <si>
    <t>PROWASTE-rt0283 v       5.340368e-10</t>
  </si>
  <si>
    <t>PROWASTE-rt0302 v       1.719370606e-09</t>
  </si>
  <si>
    <t>PROWASTE-rt0303 v       1.05448699e-10</t>
  </si>
  <si>
    <t>PROWASTE-rt0309 v       1.66967436e-10</t>
  </si>
  <si>
    <t>PROWASTE-rt0310 v       5.4705166269999995e-09</t>
  </si>
  <si>
    <t>PROWASTE-rt0324 v       6.85594882e-10</t>
  </si>
  <si>
    <t>PROWASTE-rt0331 v       6.22066069e-10</t>
  </si>
  <si>
    <t>PROWASTE-rt0334 v       1.97825145e-10</t>
  </si>
  <si>
    <t>PROWASTE-rt0339 v       4.4924560799999997e-10</t>
  </si>
  <si>
    <t>PROWASTE-rt0341 v       1.732924951e-09</t>
  </si>
  <si>
    <t>PROWASTE-rt0344 v       1.0685785e-11</t>
  </si>
  <si>
    <t>PROWASTE-rt0353 v       6.138014100000001e-11</t>
  </si>
  <si>
    <t>PROWASTE-rt0357 v       6.852487899999999e-11</t>
  </si>
  <si>
    <t>PROWASTE-rt0376 v       2.64337074e-09</t>
  </si>
  <si>
    <t>PROWASTE-rt0390 v       2.05188329e-09</t>
  </si>
  <si>
    <t>PROWASTE-rt0398 v       2.2777199999999997e-12</t>
  </si>
  <si>
    <t>PROWASTE-rt0400 v       1.09546228e-10</t>
  </si>
  <si>
    <t>PROWASTE-rt0409 v       1.844669152e-09</t>
  </si>
  <si>
    <t>PROWASTE-rt0413 v       2.50591386e-10</t>
  </si>
  <si>
    <t>PROWASTE-rt0422_c       v       8.35365074e-10</t>
  </si>
  <si>
    <t>PROWASTE-rt0422_m       v       8.35365074e-10</t>
  </si>
  <si>
    <t>PROWASTE-rt0434_c       v       7.220211382e-09</t>
  </si>
  <si>
    <t>PROWASTE-rt0434_m       v       7.220211382e-09</t>
  </si>
  <si>
    <t>PROWASTE-rt0449 v       2.604483121e-09</t>
  </si>
  <si>
    <t>PROWASTE-rt0451 v       3.359891168e-09</t>
  </si>
  <si>
    <t>PROWASTE-rt0467 v       8.70143193e-10</t>
  </si>
  <si>
    <t>PROWASTE-rt0477 v       1.0278127819999999e-09</t>
  </si>
  <si>
    <t>PROWASTE-rt0499 v       4.13733722e-10</t>
  </si>
  <si>
    <t>PROWASTE-rt0510 v       4.13034324e-10</t>
  </si>
  <si>
    <t>PROWASTE-rt0517 v       7.02287415e-10</t>
  </si>
  <si>
    <t>PROWASTE-rt0521 v       1.4852277138000001e-08</t>
  </si>
  <si>
    <t>PROWASTE-rt0532 v       2.2188758599999999e-10</t>
  </si>
  <si>
    <t>PROWASTE-rt0540 v       1.53706965e-10</t>
  </si>
  <si>
    <t>PROWASTE-rt0544 v       5.40811e-12</t>
  </si>
  <si>
    <t>PROWASTE-rt0548 v       2.0269917e-11</t>
  </si>
  <si>
    <t>PROWASTE-rt0553 v       1.920025254e-08</t>
  </si>
  <si>
    <t>PROWASTE-rt0563 v       7.4723172e-11</t>
  </si>
  <si>
    <t>PROWASTE-rt0564_e       v       1.18319736e-10</t>
  </si>
  <si>
    <t>PROWASTE-rt0564_g       v       1.18319736e-10</t>
  </si>
  <si>
    <t>PROWASTE-rt0568_c       v       6.49130731e-10</t>
  </si>
  <si>
    <t>PROWASTE-rt0568_x       v       6.49130731e-10</t>
  </si>
  <si>
    <t>PROWASTE-rt0594 v       9.0141876e-11</t>
  </si>
  <si>
    <t>PROWASTE-rt0595 v       6.0917254e-11</t>
  </si>
  <si>
    <t>PROWASTE-rt0601 v       9.064325771e-09</t>
  </si>
  <si>
    <t>PROWASTE-rt0602_c       v       1.5748834e-11</t>
  </si>
  <si>
    <t>PROWASTE-rt0602_g       v       1.5748834e-11</t>
  </si>
  <si>
    <t>PROWASTE-rt0604 v       2.007405782e-09</t>
  </si>
  <si>
    <t>PROWASTE-rt0607 v       4.07857948e-10</t>
  </si>
  <si>
    <t>PROWASTE-rt0620 v       5.28199182e-10</t>
  </si>
  <si>
    <t>PROWASTE-rt0632 v       1.2231896e-11</t>
  </si>
  <si>
    <t>PROWASTE-rt0641 v       1.9002407000000002e-11</t>
  </si>
  <si>
    <t>PROWASTE-rt0643 v       3.70467685e-10</t>
  </si>
  <si>
    <t>PROWASTE-rt0669 v       1.8877278254e-08</t>
  </si>
  <si>
    <t>PROWASTE-rt0671 v       2.28066241e-10</t>
  </si>
  <si>
    <t>PROWASTE-rt0682 v       6.749958e-11</t>
  </si>
  <si>
    <t>PROWASTE-rt0697 v       4.1825168700000003e-10</t>
  </si>
  <si>
    <t>PROWASTE-rt0711 v       1.231846955e-09</t>
  </si>
  <si>
    <t>PROWASTE-rt0712 v       5.563229441e-09</t>
  </si>
  <si>
    <t>PROWASTE-rt0716 v       1.397241702e-09</t>
  </si>
  <si>
    <t>PROWASTE-rt0717 v       3.851271417e-09</t>
  </si>
  <si>
    <t>PROWASTE-rt0720 v       1.0659029600000001e-10</t>
  </si>
  <si>
    <t>PROWASTE-rt0745 v       4.194228e-12</t>
  </si>
  <si>
    <t>PROWASTE-rt0757 v       7.6289294e-11</t>
  </si>
  <si>
    <t>PROWASTE-rt0767 v       1.4292646039999999e-09</t>
  </si>
  <si>
    <t>PROWASTE-rt0769 v       2.28942e-12</t>
  </si>
  <si>
    <t>PROWASTE-rt0797 v       3.678611433e-09</t>
  </si>
  <si>
    <t>PROWASTE-rt0799 v       1.4843492119999998e-09</t>
  </si>
  <si>
    <t>PROWASTE-rt0808 v       1.5358719562999998e-08</t>
  </si>
  <si>
    <t>PROWASTE-rt0812 v       5.8083537999999995e-11</t>
  </si>
  <si>
    <t>PROWASTE-rt0830 v       5.255543656e-09</t>
  </si>
  <si>
    <t>PROWASTE-rt0842 v       4.99185409e-10</t>
  </si>
  <si>
    <t>PROWASTE-rt0848_c       v       1.71028469e-10</t>
  </si>
  <si>
    <t>PROWASTE-rt0848_m       v       1.71028469e-10</t>
  </si>
  <si>
    <t>PROWASTE-rt0852 v       2.935385448e-09</t>
  </si>
  <si>
    <t>PROWASTE-rt0854 v       1.0948266e-10</t>
  </si>
  <si>
    <t>PROWASTE-rt0872 v       1.46050574e-10</t>
  </si>
  <si>
    <t>PROWASTE-rt0873 v       5.676921542e-09</t>
  </si>
  <si>
    <t>PROWASTE-rt0876 v       1.776197053e-09</t>
  </si>
  <si>
    <t>PROWASTE-rt0882 v       8.8705713e-10</t>
  </si>
  <si>
    <t>PROWASTE-rt0894 v       1.334714676e-09</t>
  </si>
  <si>
    <t>PROWASTE-rt0899 v       8.3569622e-11</t>
  </si>
  <si>
    <t>PROWASTE-rt0906 v       6.2734307679999995e-09</t>
  </si>
  <si>
    <t>PROWASTE-rt0910 v       9.005230730000001e-10</t>
  </si>
  <si>
    <t>PROWASTE-rt0915_c       v       8.340098199999999e-11</t>
  </si>
  <si>
    <t>PROWASTE-rt0915_n       v       8.340098199999999e-11</t>
  </si>
  <si>
    <t>PROWASTE-rt0930_c       v       7.290741e-10</t>
  </si>
  <si>
    <t>PROWASTE-rt0930_m       v       7.290741e-10</t>
  </si>
  <si>
    <t>PROWASTE-rt0932 v       8.171880388e-09</t>
  </si>
  <si>
    <t>PROWASTE-rt0947 v       2.23642323e-10</t>
  </si>
  <si>
    <t>PROWASTE-rt0958 v       9.319545e-12</t>
  </si>
  <si>
    <t>PROWASTE-rt0963 v       1.910582296e-09</t>
  </si>
  <si>
    <t>PROWASTE-rt0986 v       8.582855e-12</t>
  </si>
  <si>
    <t>PROWASTE-rt0996 v       1.879756575e-09</t>
  </si>
  <si>
    <t>PROWASTE-rt1009 v       3.3988532539999997e-09</t>
  </si>
  <si>
    <t>PROWASTE-rt1057 v       2.48148846e-10</t>
  </si>
  <si>
    <t>PROWASTE-rt1060 v       5.117518e-11</t>
  </si>
  <si>
    <t>PROWASTE-rt1067 v       1.2471643999999999e-11</t>
  </si>
  <si>
    <t>PROWASTE-rt1089 v       2.52990075e-10</t>
  </si>
  <si>
    <t>PROWASTE-rt1127 v       7.74163589e-10</t>
  </si>
  <si>
    <t>PROWASTE-rt1131 v       1.14464864e-10</t>
  </si>
  <si>
    <t>PROWASTE-rt1145 v       4.4935136999999996e-10</t>
  </si>
  <si>
    <t>PROWASTE-rt1147 v       7.0025936e-11</t>
  </si>
  <si>
    <t>PROWASTE-rt1153 v       1.98164e-12</t>
  </si>
  <si>
    <t>PROWASTE-rt1163 v       1.6257953e-11</t>
  </si>
  <si>
    <t>PROWASTE-rt1168 v       3.9487037599999996e-10</t>
  </si>
  <si>
    <t>PROWASTE-rt1169 v       5.9110433e-10</t>
  </si>
  <si>
    <t>PROWASTE-rt1203 v       9.801455000000001e-12</t>
  </si>
  <si>
    <t>PROWASTE-rt1206 v       1.36593866e-10</t>
  </si>
  <si>
    <t>PROWASTE-rt1221 v       5.394311243000001e-09</t>
  </si>
  <si>
    <t>PROWASTE-rt1228 v       7.221827909999999e-10</t>
  </si>
  <si>
    <t>PROWASTE-rt1254 v       6.89094185e-10</t>
  </si>
  <si>
    <t>PROWASTE-rt1267 v       1.215354919e-09</t>
  </si>
  <si>
    <t>PROWASTE-rt1269 v       1.7499012500000002e-10</t>
  </si>
  <si>
    <t>PROWASTE-rt1276 v       7.476608570000001e-10</t>
  </si>
  <si>
    <t>PROWASTE-rt1296 v       5.796096999999999e-12</t>
  </si>
  <si>
    <t>PROWASTE-rt1299 v       1.0533750744999999e-08</t>
  </si>
  <si>
    <t>PROWASTE-rt1320 v       2.4678268149999997e-09</t>
  </si>
  <si>
    <t>PROWASTE-rt1321 v       2.8690445009999998e-09</t>
  </si>
  <si>
    <t>PROWASTE-rt1332 v       1.15855381e-10</t>
  </si>
  <si>
    <t>PROWASTE-rt1336 v       9.81942677e-10</t>
  </si>
  <si>
    <t>PROWASTE-rt1337 v       5.947718375e-09</t>
  </si>
  <si>
    <t>PROWASTE-rt1340 v       1.0797740900000001e-10</t>
  </si>
  <si>
    <t>PROWASTE-rt1343 v       1.3205227e-11</t>
  </si>
  <si>
    <t>PROWASTE-rt1358 v       8.501578654e-09</t>
  </si>
  <si>
    <t>PROWASTE-rt1360 v       3.2024643700000004e-10</t>
  </si>
  <si>
    <t>PROWASTE-rt1362 v       4.04759495e-10</t>
  </si>
  <si>
    <t>PROWASTE-rt1363 v       7.579009000000001e-12</t>
  </si>
  <si>
    <t>PROWASTE-rt1374 v       2.252505941e-09</t>
  </si>
  <si>
    <t>PROWASTE-rt1378 v       1.1979516e-11</t>
  </si>
  <si>
    <t>PROWASTE-rt1380 v       6.181641436000001e-09</t>
  </si>
  <si>
    <t>PROWASTE-rt1384 v       3.976406e-12</t>
  </si>
  <si>
    <t>PROWASTE-rt1388 v       8.0361264e-11</t>
  </si>
  <si>
    <t>PROWASTE-rt1395 v       4.3633008999999994e-11</t>
  </si>
  <si>
    <t>PROWASTE-rt1397 v       2.100964171e-09</t>
  </si>
  <si>
    <t>PROWASTE-rt1406 v       8.314042358e-09</t>
  </si>
  <si>
    <t>PROWASTE-rt1414_gm      v       2.94736967e-10</t>
  </si>
  <si>
    <t>PROWASTE-rt1414_n       v       2.94736967e-10</t>
  </si>
  <si>
    <t>PROWASTE-rt1432 v       3.247447556e-09</t>
  </si>
  <si>
    <t>PROWASTE-rt1437 v       1.6954973e-10</t>
  </si>
  <si>
    <t>PROWASTE-rt1454 v       6.898839700000001e-11</t>
  </si>
  <si>
    <t>PROWASTE-rt1457 v       2.6740774859e-08</t>
  </si>
  <si>
    <t>PROWASTE-rt1470 v       1.0028661e-10</t>
  </si>
  <si>
    <t>PROWASTE-rt1487 v       5.94854969e-10</t>
  </si>
  <si>
    <t>PROWASTE-rt1488 v       4.2543543399999997e-10</t>
  </si>
  <si>
    <t>PROWASTE-rt1518_c       v       1.1307970650000001e-09</t>
  </si>
  <si>
    <t>PROWASTE-rt1518_m       v       1.1307970650000001e-09</t>
  </si>
  <si>
    <t>PROWASTE-rt1519 v       8.334022399999999e-11</t>
  </si>
  <si>
    <t>PROWASTE-rt1520 v       3.26758301e-09</t>
  </si>
  <si>
    <t>PROWASTE-rt1532 v       1.14127507e-10</t>
  </si>
  <si>
    <t>PROWASTE-rt1542 v       1.6816114739e-08</t>
  </si>
  <si>
    <t>PROWASTE-rt1544_e       v       3.7733456e-11</t>
  </si>
  <si>
    <t>PROWASTE-rt1544_l       v       3.7733456e-11</t>
  </si>
  <si>
    <t>PROWASTE-rt1544_rm      v       3.7733456e-11</t>
  </si>
  <si>
    <t>PROWASTE-rt1561 v       3.44893913e-10</t>
  </si>
  <si>
    <t>PROWASTE-rt1567 v       4.9859774e-11</t>
  </si>
  <si>
    <t>PROWASTE-rt1572 v       1.0005596273e-08</t>
  </si>
  <si>
    <t>PROWASTE-rt1577 v       8.559661e-12</t>
  </si>
  <si>
    <t>PROWASTE-rt1591 v       5.259481796e-09</t>
  </si>
  <si>
    <t>PROWASTE-rt1611 v       5.2121749e-11</t>
  </si>
  <si>
    <t>PROWASTE-rt1613 v       1.80083849e-10</t>
  </si>
  <si>
    <t>PROWASTE-rt1622_c       v       3.6312045e-11</t>
  </si>
  <si>
    <t>PROWASTE-rt1622_m       v       3.6312045e-11</t>
  </si>
  <si>
    <t>PROWASTE-rt1627 v       1.37817087e-10</t>
  </si>
  <si>
    <t>PROWASTE-rt1632 v       5.017207842e-09</t>
  </si>
  <si>
    <t>PROWASTE-rt1639 v       2.439757291e-09</t>
  </si>
  <si>
    <t>PROWASTE-rt1642 v       3.717607073e-09</t>
  </si>
  <si>
    <t>PROWASTE-rt1644 v       4.9986985000000004e-11</t>
  </si>
  <si>
    <t>PROWASTE-rt1648 v       8.40387263e-10</t>
  </si>
  <si>
    <t>PROWASTE-rt1672 v       6.2734307679999995e-09</t>
  </si>
  <si>
    <t>PROWASTE-rt1675 v       4.30479659e-10</t>
  </si>
  <si>
    <t>PROWASTE-rt1701_c       v       1.341884883e-09</t>
  </si>
  <si>
    <t>PROWASTE-rt1701_m       v       1.341884883e-09</t>
  </si>
  <si>
    <t>PROWASTE-rt1711 v       2.322169673e-09</t>
  </si>
  <si>
    <t>PROWASTE-rt1727 v       8.9801632e-11</t>
  </si>
  <si>
    <t>PROWASTE-rt1736 v       2.25051092e-10</t>
  </si>
  <si>
    <t>PROWASTE-rt1745 v       5.63434157e-10</t>
  </si>
  <si>
    <t>PROWASTE-rt1768 v       6.542458302e-09</t>
  </si>
  <si>
    <t>PROWASTE-rt1772 v       1.3511784870000001e-09</t>
  </si>
  <si>
    <t>PROWASTE-rt1776 v       2.798504351e-09</t>
  </si>
  <si>
    <t>PROWASTE-rt1779 v       1.02436278e-10</t>
  </si>
  <si>
    <t>PROWASTE-rt1784_c       v       3.8459847000000004e-11</t>
  </si>
  <si>
    <t>PROWASTE-rt1784_x       v       3.8459847000000004e-11</t>
  </si>
  <si>
    <t>PROWASTE-rt1788 v       2.8003027000000003e-11</t>
  </si>
  <si>
    <t>PROWASTE-rt1802 v       1.70645385e-10</t>
  </si>
  <si>
    <t>PROWASTE-rt1805 v       2.5945877227e-08</t>
  </si>
  <si>
    <t>PROWASTE-rt1814_c       v       2.2587996e-11</t>
  </si>
  <si>
    <t>PROWASTE-rt1814_m       v       2.2587996e-11</t>
  </si>
  <si>
    <t>PROWASTE-rt1830 v       2.4587336099999997e-10</t>
  </si>
  <si>
    <t>PROWASTE-rt1837 v       9.837055100000002e-10</t>
  </si>
  <si>
    <t>PROWASTE-rt1838 v       9.909574699999999e-11</t>
  </si>
  <si>
    <t>PROWASTE-rt1844 v       1.77894513e-10</t>
  </si>
  <si>
    <t>PROWASTE-rt1845 v       2.54417179e-10</t>
  </si>
  <si>
    <t>PROWASTE-rt1850_c       v       1.3402520500000002e-10</t>
  </si>
  <si>
    <t>PROWASTE-rt1850_m       v       1.3402520500000002e-10</t>
  </si>
  <si>
    <t>PROWASTE-rt1852 v       1.473556e-12</t>
  </si>
  <si>
    <t>PROWASTE-rt1860 v       1.8084265800000001e-10</t>
  </si>
  <si>
    <t>PROWASTE-rt1878 v       2.595498193e-09</t>
  </si>
  <si>
    <t>PROWASTE-rt1883 v       1.2030718799999998e-10</t>
  </si>
  <si>
    <t>PROWASTE-rt1893 v       3.3709903999999995e-11</t>
  </si>
  <si>
    <t>PROWASTE-rt1896 v       2.658083734e-09</t>
  </si>
  <si>
    <t>PROWASTE-rt1908 v       3.04845652e-10</t>
  </si>
  <si>
    <t>PROWASTE-rt1924_c       v       2.242678e-10</t>
  </si>
  <si>
    <t>PROWASTE-rt1924_m       v       2.242678e-10</t>
  </si>
  <si>
    <t>PROWASTE-rt1935 v       2.17595851e-10</t>
  </si>
  <si>
    <t>PROWASTE-rt1936 v       3.0847356e-11</t>
  </si>
  <si>
    <t>PROWASTE-rt1948 v       3.9364611e-11</t>
  </si>
  <si>
    <t>PROWASTE-rt1962 v       4.134047955e-09</t>
  </si>
  <si>
    <t>PROWASTE-rt1963_c       v       2.7942245e-10</t>
  </si>
  <si>
    <t>PROWASTE-rt1963_m       v       2.7942245e-10</t>
  </si>
  <si>
    <t>PROWASTE-rt1964 v       2.38184739e-10</t>
  </si>
  <si>
    <t>PROWASTE-rt1965 v       1.5218033000000002e-11</t>
  </si>
  <si>
    <t>PROWASTE-rt1970 v       6.891501029999999e-10</t>
  </si>
  <si>
    <t>PROWASTE-rt1973 v       5.44448596e-10</t>
  </si>
  <si>
    <t>PROWASTE-rt1991 v       4.75812514e-10</t>
  </si>
  <si>
    <t>PROWASTE-rt2006 v       1.371726213e-09</t>
  </si>
  <si>
    <t>PROWASTE-rt2040 v       2.89963953e-10</t>
  </si>
  <si>
    <t>PROWASTE-rt2053 v       2.0319486e-11</t>
  </si>
  <si>
    <t>PROWASTE-rt2059_l       v       7.9682333e-11</t>
  </si>
  <si>
    <t>PROWASTE-rt2059_rm      v       7.9682333e-11</t>
  </si>
  <si>
    <t>PROWASTE-rt2060 v       6.700815861e-09</t>
  </si>
  <si>
    <t>PROWASTE-rt2062_c       v       2.6267009e-11</t>
  </si>
  <si>
    <t>PROWASTE-rt2062_n       v       2.6267009e-11</t>
  </si>
  <si>
    <t>PROWASTE-rt2093 v       7.319664300000001e-11</t>
  </si>
  <si>
    <t>PROWASTE-rt2101_c       v       1.2701572e-11</t>
  </si>
  <si>
    <t>PROWASTE-rt2101_e       v       1.2701572e-11</t>
  </si>
  <si>
    <t>PROWASTE-rt2107 v       3.85065376e-10</t>
  </si>
  <si>
    <t>PROWASTE-rt2116 v       9.735532e-12</t>
  </si>
  <si>
    <t>PROWASTE-rt2136 v       2.43937449e-10</t>
  </si>
  <si>
    <t>PROWASTE-rt2146 v       4.09300616e-10</t>
  </si>
  <si>
    <t>PROWASTE-rt2172 v       1.082767109e-09</t>
  </si>
  <si>
    <t>PROWASTE-rt2173 v       3.641718906e-09</t>
  </si>
  <si>
    <t>PROWASTE-rt2183 v       5.43790374e-10</t>
  </si>
  <si>
    <t>PROWASTE-rt2190 v       2.10588057e-10</t>
  </si>
  <si>
    <t>PROWASTE-rt2202 v       3.72150291e-10</t>
  </si>
  <si>
    <t>PROWASTE-rt2204 v       3.0117004e-11</t>
  </si>
  <si>
    <t>PROWASTE-rt2220 v       1.45522763e-10</t>
  </si>
  <si>
    <t>PROWASTE-rt2224 v       2.9832078899999997e-10</t>
  </si>
  <si>
    <t>PROWASTE-rt2234_c       v       1.8029816770000001e-09</t>
  </si>
  <si>
    <t>PROWASTE-rt2234_m       v       1.8029816770000001e-09</t>
  </si>
  <si>
    <t>PROWASTE-rt2239 v       2.2007092700000002e-10</t>
  </si>
  <si>
    <t>PROWASTE-rt2245 v       3.2999528536e-08</t>
  </si>
  <si>
    <t>PROWASTE-rt2246 v       1.2340662532e-08</t>
  </si>
  <si>
    <t>PROWASTE-rt2265 v       2.14852923e-10</t>
  </si>
  <si>
    <t>PROWASTE-rt2267 v       1.587988326e-09</t>
  </si>
  <si>
    <t>PROWASTE-rt2279 v       3.92134745e-10</t>
  </si>
  <si>
    <t>PROWASTE-rt2297_l       v       8.570478e-12</t>
  </si>
  <si>
    <t>PROWASTE-rt2297_rm      v       8.570478e-12</t>
  </si>
  <si>
    <t>PROWASTE-rt2305 v       2.52402903e-09</t>
  </si>
  <si>
    <t>PROWASTE-rt2306 v       5.884943066e-09</t>
  </si>
  <si>
    <t>PROWASTE-rt2309 v       3.7737909800000003e-10</t>
  </si>
  <si>
    <t>PROWASTE-rt2312 v       1.4305660600000001e-10</t>
  </si>
  <si>
    <t>PROWASTE-rt2317 v       7.3593967e-09</t>
  </si>
  <si>
    <t>PROWASTE-rt2336 v       1.92924461e-10</t>
  </si>
  <si>
    <t>PROWASTE-rt2348 v       2.602898346e-09</t>
  </si>
  <si>
    <t>PROWASTE-rt2354 v       3.4642634e-11</t>
  </si>
  <si>
    <t>PROWASTE-rt2385 v       1.6486812280000002e-09</t>
  </si>
  <si>
    <t>PROWASTE-rt2393 v       1.1385673e-11</t>
  </si>
  <si>
    <t>PROWASTE-rt2416 v       1.83835569e-10</t>
  </si>
  <si>
    <t>PROWASTE-rt2434_m       v       3.8635258999999997e-10</t>
  </si>
  <si>
    <t>PROWASTE-rt2434_v       v       3.8635258999999997e-10</t>
  </si>
  <si>
    <t>PROWASTE-rt2443 v       1.0490386443e-08</t>
  </si>
  <si>
    <t>PROWASTE-rt2444 v       3.06908251e-10</t>
  </si>
  <si>
    <t>PROWASTE-rt2473 v       1.053288036e-09</t>
  </si>
  <si>
    <t>PROWASTE-rt2477 v       8.00046104e-10</t>
  </si>
  <si>
    <t>PROWASTE-rt2501 v       1.21909799e-10</t>
  </si>
  <si>
    <t>PROWASTE-rt2517_c       v       4.4209243e-11</t>
  </si>
  <si>
    <t>PROWASTE-rt2517_v       v       4.4209243e-11</t>
  </si>
  <si>
    <t>PROWASTE-rt2532 v       1.2820016e-10</t>
  </si>
  <si>
    <t>PROWASTE-rt2544 v       2.24299842e-10</t>
  </si>
  <si>
    <t>PROWASTE-rt2566 v       1.8244645000000003e-11</t>
  </si>
  <si>
    <t>PROWASTE-rt2569 v       1.448624637e-09</t>
  </si>
  <si>
    <t>PROWASTE-rt2573 v       7.8224707e-11</t>
  </si>
  <si>
    <t>PROWASTE-rt2574 v       9.272532999999999e-12</t>
  </si>
  <si>
    <t>PROWASTE-rt2577 v       1.3133292399999998e-10</t>
  </si>
  <si>
    <t>PROWASTE-rt2578 v       5.3019270999999994e-11</t>
  </si>
  <si>
    <t>PROWASTE-rt2593 v       3.25855687e-10</t>
  </si>
  <si>
    <t>PROWASTE-rt2613 v       1.376917922e-09</t>
  </si>
  <si>
    <t>PROWASTE-rt2621 v       3.862223018e-09</t>
  </si>
  <si>
    <t>PROWASTE-rt2643_c       v       2.70882379e-10</t>
  </si>
  <si>
    <t>PROWASTE-rt2643_n       v       2.70882379e-10</t>
  </si>
  <si>
    <t>PROWASTE-rt2649_e       v       9.82199e-13</t>
  </si>
  <si>
    <t>PROWASTE-rt2649_v       v       9.82199e-13</t>
  </si>
  <si>
    <t>PROWASTE-rt2654 v       1.61279269e-10</t>
  </si>
  <si>
    <t>PROWASTE-rt2657 v       7.72705179e-10</t>
  </si>
  <si>
    <t>PROWASTE-rt2671 v       4.88051877e-10</t>
  </si>
  <si>
    <t>PROWASTE-rt2682 v       1.40497493e-10</t>
  </si>
  <si>
    <t>PROWASTE-rt2684 v       3.7735320900000003e-10</t>
  </si>
  <si>
    <t>PROWASTE-rt2696 v       1.558465954e-09</t>
  </si>
  <si>
    <t>PROWASTE-rt2707 v       1.6774918229999998e-09</t>
  </si>
  <si>
    <t>PROWASTE-rt2726 v       1.5380207e-11</t>
  </si>
  <si>
    <t>PROWASTE-rt2746 v       3.5344479e-11</t>
  </si>
  <si>
    <t>PROWASTE-rt2749 v       2.65698597e-10</t>
  </si>
  <si>
    <t>PROWASTE-rt2756_c       v       2.2369978400000002e-10</t>
  </si>
  <si>
    <t>PROWASTE-rt2756_m       v       2.2369978400000002e-10</t>
  </si>
  <si>
    <t>PROWASTE-rt2761 v       9.672059673999999e-09</t>
  </si>
  <si>
    <t>PROWASTE-rt2768 v       1.4991025e-11</t>
  </si>
  <si>
    <t>PROWASTE-rt2769 v       1.4991025e-11</t>
  </si>
  <si>
    <t>PROWASTE-rt2777 v       8.55841153e-10</t>
  </si>
  <si>
    <t>PROWASTE-rt2799_e       v       9.9231579e-11</t>
  </si>
  <si>
    <t>PROWASTE-rt2799_l       v       9.9231579e-11</t>
  </si>
  <si>
    <t>PROWASTE-rt2799_rm      v       9.9231579e-11</t>
  </si>
  <si>
    <t>PROWASTE-rt2804_c       v       7.7199227e-11</t>
  </si>
  <si>
    <t>PROWASTE-rt2804_n       v       7.7199227e-11</t>
  </si>
  <si>
    <t>PROWASTE-rt2810 v       2.4922846673e-08</t>
  </si>
  <si>
    <t>PROWASTE-rt2815_c       v       8.207737099999999e-11</t>
  </si>
  <si>
    <t>PROWASTE-rt2815_m       v       8.207737099999999e-11</t>
  </si>
  <si>
    <t>PROWASTE-rt2833 v       2.8509299e-11</t>
  </si>
  <si>
    <t>PROWASTE-rt2834 v       1.9351463e-11</t>
  </si>
  <si>
    <t>PROWASTE-rt2835 v       3.85911449e-10</t>
  </si>
  <si>
    <t>PROWASTE-rt2839 v       1.61580949e-10</t>
  </si>
  <si>
    <t>PROWASTE-rt2849 v       2.94166307e-10</t>
  </si>
  <si>
    <t>PROWASTE-rt2880 v       5.92528626e-10</t>
  </si>
  <si>
    <t>PROWASTE-rt2898 v       9.308819e-12</t>
  </si>
  <si>
    <t>PROWASTE-rt2901 v       5.3999068e-11</t>
  </si>
  <si>
    <t>PROWASTE-rt2904 v       6.2538757e-11</t>
  </si>
  <si>
    <t>PROWASTE-rt2922_c       v       7.361790750000001e-10</t>
  </si>
  <si>
    <t>PROWASTE-rt2922_n       v       7.361790750000001e-10</t>
  </si>
  <si>
    <t>PROWASTE-rt2949 v       1.0490386443e-08</t>
  </si>
  <si>
    <t>PROWASTE-rt2960 v       1.3772543737e-08</t>
  </si>
  <si>
    <t>PROWASTE-rt2963 v       1.0142967653000001e-08</t>
  </si>
  <si>
    <t>PROWASTE-rt2964 v       2.0775956599999998e-10</t>
  </si>
  <si>
    <t>PROWASTE-rt2975 v       2.4757616e-11</t>
  </si>
  <si>
    <t>PROWASTE-rt2983 v       6.2298281e-11</t>
  </si>
  <si>
    <t>PROWASTE-rt2984 v       1.0490386443e-08</t>
  </si>
  <si>
    <t>PROWASTE-rt2994 v       6.615370390000001e-10</t>
  </si>
  <si>
    <t>PROWASTE-rt3013_gm      v       2.5370216999999996e-10</t>
  </si>
  <si>
    <t>PROWASTE-rt3013_rm      v       2.5370216999999996e-10</t>
  </si>
  <si>
    <t>PROWASTE-rt3021 v       5.3850356e-10</t>
  </si>
  <si>
    <t>PROWASTE-rt3023_c       v       2.9307591e-11</t>
  </si>
  <si>
    <t>PROWASTE-rt3023_r       v       2.9307591e-11</t>
  </si>
  <si>
    <t>PROWASTE-rt3035 v       7.72705179e-10</t>
  </si>
  <si>
    <t>PROWASTE-rt3052 v       7.254217979999999e-10</t>
  </si>
  <si>
    <t>PROWASTE-rt3078_gm      v       4.3459511e-11</t>
  </si>
  <si>
    <t>PROWASTE-rt3078_vm      v       4.3459511e-11</t>
  </si>
  <si>
    <t>PROWASTE-rt3095 v       8.49514694e-10</t>
  </si>
  <si>
    <t>PROWASTE-rt3097 v       8.2364321e-11</t>
  </si>
  <si>
    <t>PROWASTE-rt3101 v       3.93558048e-10</t>
  </si>
  <si>
    <t>PROWASTE-rt3107 v       1.22822259e-10</t>
  </si>
  <si>
    <t>PROWASTE-rt3118 v       5.765864507e-09</t>
  </si>
  <si>
    <t>PROWASTE-rt3157 v       3.099285566e-09</t>
  </si>
  <si>
    <t>PROWASTE-rt3160 v       1.0490386443e-08</t>
  </si>
  <si>
    <t>PROWASTE-rt3174_c       v       9.2222028e-11</t>
  </si>
  <si>
    <t>PROWASTE-rt3174_m       v       9.2222028e-11</t>
  </si>
  <si>
    <t>PROWASTE-rt3215 v       8.8552639e-11</t>
  </si>
  <si>
    <t>PROWASTE-rt3236 v       3.439573518e-09</t>
  </si>
  <si>
    <t>PROWASTE-rt3242_c       v       2.73976404e-10</t>
  </si>
  <si>
    <t>PROWASTE-rt3242_e       v       2.73976404e-10</t>
  </si>
  <si>
    <t>PROWASTE-rt3250 v       6.767381909e-09</t>
  </si>
  <si>
    <t>PROWASTE-rt3253 v       5.393466e-12</t>
  </si>
  <si>
    <t>PROWASTE-rt3255 v       7.157091165e-09</t>
  </si>
  <si>
    <t>PROWASTE-rt3256 v       6.587254281e-09</t>
  </si>
  <si>
    <t>PROWASTE-rt3261 v       6.313394489999999e-10</t>
  </si>
  <si>
    <t>PROWASTE-rt3274 v       5.259495489999999e-10</t>
  </si>
  <si>
    <t>PROWASTE-rt3278 v       9.255167150000001e-10</t>
  </si>
  <si>
    <t>PROWASTE-rt3279 v       3.83825874e-10</t>
  </si>
  <si>
    <t>PROWASTE-rt3300 v       4.9789273000000004e-11</t>
  </si>
  <si>
    <t>PROWASTE-rt3311 v       1.925153e-12</t>
  </si>
  <si>
    <t>PROWASTE-rt3313 v       6.466581763e-09</t>
  </si>
  <si>
    <t>PROWASTE-rt3314 v       5.120133177e-09</t>
  </si>
  <si>
    <t>PROWASTE-rt3334 v       1.610889905e-09</t>
  </si>
  <si>
    <t>PROWASTE-rt3348 v       6.37726168e-10</t>
  </si>
  <si>
    <t>PROWASTE-rt3355 v       2.4992921e-11</t>
  </si>
  <si>
    <t>PROWASTE-rt3356 v       3.7801137000000005e-11</t>
  </si>
  <si>
    <t>PROWASTE-rt3373 v       6.59331656e-10</t>
  </si>
  <si>
    <t>PROWASTE-rt3384 v       4.387917637e-09</t>
  </si>
  <si>
    <t>PROWASTE-rt3388 v       1.871575e-12</t>
  </si>
  <si>
    <t>PROWASTE-rt3401 v       1.0490386443e-08</t>
  </si>
  <si>
    <t>PROWASTE-rt3408 v       1.899148421e-09</t>
  </si>
  <si>
    <t>PROWASTE-rt3417 v       7.65588e-12</t>
  </si>
  <si>
    <t>PROWASTE-rt3419 v       6.2785325e-11</t>
  </si>
  <si>
    <t>PROWASTE-rt3422 v       1.13774683e-10</t>
  </si>
  <si>
    <t>PROWASTE-rt3425 v       1.038402719e-09</t>
  </si>
  <si>
    <t>PROWASTE-rt3434 v       1.76818252e-09</t>
  </si>
  <si>
    <t>PROWASTE-rt3441 v       1.14703922e-10</t>
  </si>
  <si>
    <t>PROWASTE-rt3469 v       9.6524537e-11</t>
  </si>
  <si>
    <t>PROWASTE-rt3476 v       5.516065365e-09</t>
  </si>
  <si>
    <t>PROWASTE-rt3492 v       2.5502243e-11</t>
  </si>
  <si>
    <t>PROWASTE-rt3499 v       4.3188566e-11</t>
  </si>
  <si>
    <t>PROWASTE-rt3505 v       1.4246849e-11</t>
  </si>
  <si>
    <t>PROWASTE-rt3508 v       1.8577234e-11</t>
  </si>
  <si>
    <t>PROWASTE-rt3510_en      v       1.3824126000000001e-11</t>
  </si>
  <si>
    <t>PROWASTE-rt3510_n       v       1.3824126000000001e-11</t>
  </si>
  <si>
    <t>PROWASTE-rt3514 v       3.41406898e-10</t>
  </si>
  <si>
    <t>PROWASTE-rt3516 v       4.0618362e-11</t>
  </si>
  <si>
    <t>PROWASTE-rt3531 v       3.46755683e-10</t>
  </si>
  <si>
    <t>PROWASTE-rt3539 v       1.30927218e-10</t>
  </si>
  <si>
    <t>PROWASTE-rt3541 v       3.97878931e-10</t>
  </si>
  <si>
    <t>PROWASTE-rt3542 v       1.151356905e-09</t>
  </si>
  <si>
    <t>PROWASTE-rt3556 v       2.8398172499999997e-10</t>
  </si>
  <si>
    <t>PROWASTE-rt3557 v       3.79002352e-10</t>
  </si>
  <si>
    <t>PROWASTE-rt3577 v       3.052029153e-09</t>
  </si>
  <si>
    <t>PROWASTE-rt3590 v       3.6538035269999997e-09</t>
  </si>
  <si>
    <t>PROWASTE-rt3591 v       1.22252122e-10</t>
  </si>
  <si>
    <t>PROWASTE-rt3599 v       2.685220495e-09</t>
  </si>
  <si>
    <t>PROWASTE-rt3605 v       1.510901979e-09</t>
  </si>
  <si>
    <t>PROWASTE-rt3609 v       1.347536447e-09</t>
  </si>
  <si>
    <t>PROWASTE-rt3614 v       2.40371518e-09</t>
  </si>
  <si>
    <t>PROWASTE-rt3621 v       1.4788941799999998e-10</t>
  </si>
  <si>
    <t>PROWASTE-rt3625 v       4.69979468e-10</t>
  </si>
  <si>
    <t>PROWASTE-rt3639 v       2.8420036500000003e-10</t>
  </si>
  <si>
    <t>PROWASTE-rt3663 v       2.7549849500000003e-09</t>
  </si>
  <si>
    <t>PROWASTE-rt3664 v       3.95240536e-10</t>
  </si>
  <si>
    <t>PROWASTE-rt3666 v       9.103305559999999e-10</t>
  </si>
  <si>
    <t>PROWASTE-rt3670 v       2.1152786540000003e-09</t>
  </si>
  <si>
    <t>PROWASTE-rt3674_c       v       1.9148343739999997e-09</t>
  </si>
  <si>
    <t>PROWASTE-rt3674_m       v       1.9148343739999997e-09</t>
  </si>
  <si>
    <t>PROWASTE-rt3682 v       6.9365444e-11</t>
  </si>
  <si>
    <t>PROWASTE-rt3683 v       1.74470095e-10</t>
  </si>
  <si>
    <t>PROWASTE-rt3712 v       1.307812389e-09</t>
  </si>
  <si>
    <t>PROWASTE-rt3730 v       1.509849823e-09</t>
  </si>
  <si>
    <t>PROWASTE-rt3748 v       1.0918037639999999e-09</t>
  </si>
  <si>
    <t>PROWASTE-rt3750 v       1.744673343e-09</t>
  </si>
  <si>
    <t>PROWASTE-rt3753 v       1.4138013999999998e-10</t>
  </si>
  <si>
    <t>PROWASTE-rt3754_c       v       1.866209588e-09</t>
  </si>
  <si>
    <t>PROWASTE-rt3754_m       v       1.866209588e-09</t>
  </si>
  <si>
    <t>PROWASTE-rt3764 v       1.412285971e-09</t>
  </si>
  <si>
    <t>PROWASTE-rt3786_c       v       6.59960737e-10</t>
  </si>
  <si>
    <t>PROWASTE-rt3786_x       v       6.59960737e-10</t>
  </si>
  <si>
    <t>PROWASTE-rt3787_c       v       7.55115976e-10</t>
  </si>
  <si>
    <t>PROWASTE-rt3787_m       v       7.55115976e-10</t>
  </si>
  <si>
    <t>PROWASTE-rt3790 v       2.59059121e-10</t>
  </si>
  <si>
    <t>PROWASTE-rt3791_c       v       6.14235659e-10</t>
  </si>
  <si>
    <t>PROWASTE-rt3791_m       v       6.14235659e-10</t>
  </si>
  <si>
    <t>PROWASTE-rt3802 v       3.669169734e-09</t>
  </si>
  <si>
    <t>PROWASTE-rt3852 v       1.085035892e-09</t>
  </si>
  <si>
    <t>PROWASTE-rt3853 v       5.0640090000000006e-12</t>
  </si>
  <si>
    <t>PROWASTE-rt3874 v       7.488812e-11</t>
  </si>
  <si>
    <t>PROWASTE-rt3880 v       1.4459158917000001e-08</t>
  </si>
  <si>
    <t>PROWASTE-rt3897 v       2.78974733e-10</t>
  </si>
  <si>
    <t>PROWASTE-rt3901 v       1.16548014e-10</t>
  </si>
  <si>
    <t>PROWASTE-rt3915 v       1.077313e-11</t>
  </si>
  <si>
    <t>PROWASTE-rt3923 v       8.14669345e-10</t>
  </si>
  <si>
    <t>PROWASTE-rt3932 v       5.0944508e-10</t>
  </si>
  <si>
    <t>PROWASTE-rt3934 v       2.1971030440000003e-09</t>
  </si>
  <si>
    <t>PROWASTE-rt3937 v       2.1310096000000002e-11</t>
  </si>
  <si>
    <t>PROWASTE-rt3938 v       1.76548868e-10</t>
  </si>
  <si>
    <t>PROWASTE-rt3939_c       v       1.31172124e-10</t>
  </si>
  <si>
    <t>PROWASTE-rt3939_m       v       1.31172124e-10</t>
  </si>
  <si>
    <t>PROWASTE-rt3985 v       5.23682e-13</t>
  </si>
  <si>
    <t>PROWASTE-rt3986 v       1.462564e-12</t>
  </si>
  <si>
    <t>PROWASTE-rt4016 v       1.4119661999999999e-11</t>
  </si>
  <si>
    <t>PROWASTE-rt4019 v       2.8846739e-10</t>
  </si>
  <si>
    <t>PROWASTE-rt4023 v       3.5658304e-10</t>
  </si>
  <si>
    <t>PROWASTE-rt4039 v       5.94187198e-10</t>
  </si>
  <si>
    <t>PROWASTE-rt4042 v       1.02333884e-10</t>
  </si>
  <si>
    <t>PROWASTE-rt4053 v       6.483452524e-09</t>
  </si>
  <si>
    <t>PROWASTE-rt4066 v       2.0745202e-10</t>
  </si>
  <si>
    <t>PROWASTE-rt4069 v       3.0628741000000005e-11</t>
  </si>
  <si>
    <t>PROWASTE-rt4077 v       1.965341457e-09</t>
  </si>
  <si>
    <t>PROWASTE-rt4102 v       2.078927087e-09</t>
  </si>
  <si>
    <t>PROWASTE-rt4107 v       2.03763431e-10</t>
  </si>
  <si>
    <t>PROWASTE-rt4112 v       7.055129599999999e-11</t>
  </si>
  <si>
    <t>PROWASTE-rt4117 v       7.2878947e-11</t>
  </si>
  <si>
    <t>PROWASTE-rt4127 v       1.20713848e-09</t>
  </si>
  <si>
    <t>PROWASTE-rt4138 v       1.0490386443e-08</t>
  </si>
  <si>
    <t>PROWASTE-rt4145 v       4.11971882e-10</t>
  </si>
  <si>
    <t>PROWASTE-rt4150 v       9.20369015e-10</t>
  </si>
  <si>
    <t>PROWASTE-rt4177 v       9.69095799e-10</t>
  </si>
  <si>
    <t>PROWASTE-rt4178 v       5.5771770000000006e-12</t>
  </si>
  <si>
    <t>PROWASTE-rt4183 v       1.19838768e-10</t>
  </si>
  <si>
    <t>PROWASTE-rt4186 v       1.2654368499999998e-10</t>
  </si>
  <si>
    <t>PROWASTE-rt4187 v       1.47295171e-10</t>
  </si>
  <si>
    <t>PROWASTE-rt4194 v       7.300140100000001e-11</t>
  </si>
  <si>
    <t>PROWASTE-rt4202 v       8.5934371e-11</t>
  </si>
  <si>
    <t>PROWASTE-rt4213 v       2.4451802820000003e-09</t>
  </si>
  <si>
    <t>PROWASTE-rt4220 v       5.069718510000001e-10</t>
  </si>
  <si>
    <t>PROWASTE-rt4228 v       6.747299e-12</t>
  </si>
  <si>
    <t>PROWASTE-rt4237 v       1.38040722e-10</t>
  </si>
  <si>
    <t>PROWASTE-rt4254 v       1.3974239e-11</t>
  </si>
  <si>
    <t>PROWASTE-rt4257 v       7.539579549999999e-10</t>
  </si>
  <si>
    <t>PROWASTE-rt4267 v       1.34551862e-10</t>
  </si>
  <si>
    <t>PROWASTE-rt4269 v       1.068423814e-09</t>
  </si>
  <si>
    <t>PROWASTE-rt4271 v       3.82705076e-10</t>
  </si>
  <si>
    <t>PROWASTE-rt4274 v       1.611202108e-09</t>
  </si>
  <si>
    <t>PROWASTE-rt4278 v       2.2388827e-11</t>
  </si>
  <si>
    <t>PROWASTE-rt4281 v       8.7024959e-11</t>
  </si>
  <si>
    <t>PROWASTE-rt4312 v       4.1642463000000004e-11</t>
  </si>
  <si>
    <t>PROWASTE-rt4334 v       4.36677e-13</t>
  </si>
  <si>
    <t>PROWASTE-rt4336 v       4.1898833821000005e-08</t>
  </si>
  <si>
    <t>PROWASTE-rt4363 v       1.41418044e-10</t>
  </si>
  <si>
    <t>PROWASTE-rt4368 v       1.0967097900000001e-10</t>
  </si>
  <si>
    <t>PROWASTE-rt4374 v       1.05193932e-10</t>
  </si>
  <si>
    <t>PROWASTE-rt4375 v       7.7154419e-11</t>
  </si>
  <si>
    <t>PROWASTE-rt4380 v       1.790611796e-09</t>
  </si>
  <si>
    <t>PROWASTE-rt4385 v       6.432099e-12</t>
  </si>
  <si>
    <t>PROWASTE-rt4390 v       8.3081176e-11</t>
  </si>
  <si>
    <t>PROWASTE-rt4393 v       1.152370054e-09</t>
  </si>
  <si>
    <t>PROWASTE-rt4410 v       2.0485691500000001e-10</t>
  </si>
  <si>
    <t>PROWASTE-rt4413 v       1.064206e-11</t>
  </si>
  <si>
    <t>PROWASTE-rt4416 v       5.9769384e-11</t>
  </si>
  <si>
    <t>PROWASTE-rt4419 v       2.192431e-12</t>
  </si>
  <si>
    <t>PROWASTE-rt4427 v       4.9641162e-11</t>
  </si>
  <si>
    <t>PROWASTE-rt4445 v       2.8307875e-11</t>
  </si>
  <si>
    <t>PROWASTE-rt4454 v       9.470153999999999e-12</t>
  </si>
  <si>
    <t>PROWASTE-rt4475 v       5.634570589999999e-10</t>
  </si>
  <si>
    <t>PROWASTE-rt4487_c       v       2.050402e-12</t>
  </si>
  <si>
    <t>PROWASTE-rt4487_n       v       2.050402e-12</t>
  </si>
  <si>
    <t>PROWASTE-rt4499 v       7.066497199999999e-11</t>
  </si>
  <si>
    <t>PROWASTE-rt4502 v       3.4305653300000004e-10</t>
  </si>
  <si>
    <t>PROWASTE-rt4513_mm      v       1.0386826e-10</t>
  </si>
  <si>
    <t>PROWASTE-rt4513_rm      v       1.0386826e-10</t>
  </si>
  <si>
    <t>PROWASTE-rt4526 v       1.15945727e-10</t>
  </si>
  <si>
    <t>PROWASTE-rt4530 v       1.145242671e-09</t>
  </si>
  <si>
    <t>PROWASTE-rt4541 v       2.2435214000000002e-11</t>
  </si>
  <si>
    <t>PROWASTE-rt4544 v       4.933256088e-09</t>
  </si>
  <si>
    <t>PROWASTE-rt4548 v       2.42036085e-10</t>
  </si>
  <si>
    <t>PROWASTE-rt4555 v       2.1272114e-11</t>
  </si>
  <si>
    <t>PROWASTE-rt4558 v       3.6722343e-10</t>
  </si>
  <si>
    <t>PROWASTE-rt4559 v       8.0175557e-11</t>
  </si>
  <si>
    <t>PROWASTE-rt4576 v       1.520472145e-09</t>
  </si>
  <si>
    <t>PROWASTE-rt4597 v       6.82188431e-10</t>
  </si>
  <si>
    <t>PROWASTE-rt4598 v       5.1043220529999995e-09</t>
  </si>
  <si>
    <t>PROWASTE-rt4609 v       1.4682929099999998e-10</t>
  </si>
  <si>
    <t>PROWASTE-rt4634 v       1.5037766173e-08</t>
  </si>
  <si>
    <t>PROWASTE-rt4639 v       4.506511696e-09</t>
  </si>
  <si>
    <t>PROWASTE-rt4649 v       1.807144306e-09</t>
  </si>
  <si>
    <t>PROWASTE-rt4673 v       4.1326792499999997e-10</t>
  </si>
  <si>
    <t>PROWASTE-rt4674 v       9.044619800000001e-11</t>
  </si>
  <si>
    <t>PROWASTE-rt4676 v       6.7184738e-10</t>
  </si>
  <si>
    <t>PROWASTE-rt4680 v       1.36494837e-10</t>
  </si>
  <si>
    <t>PROWASTE-rt4692 v       1.057980399e-09</t>
  </si>
  <si>
    <t>PROWASTE-rt4714 v       1.36740762e-10</t>
  </si>
  <si>
    <t>PROWASTE-rt4722 v       7.47033655e-10</t>
  </si>
  <si>
    <t>PROWASTE-rt4736 v       2.65179836e-10</t>
  </si>
  <si>
    <t>PROWASTE-rt4769 v       1.3225116700000002e-10</t>
  </si>
  <si>
    <t>PROWASTE-rt4772 v       8.765308890000001e-10</t>
  </si>
  <si>
    <t>PROWASTE-rt4793 v       1.09618256e-09</t>
  </si>
  <si>
    <t>PROWASTE-rt4799 v       3.867517e-11</t>
  </si>
  <si>
    <t>PROWASTE-rt4822_c       v       3.90702534e-10</t>
  </si>
  <si>
    <t>PROWASTE-rt4822_n       v       3.90702534e-10</t>
  </si>
  <si>
    <t>PROWASTE-rt4846 v       2.604483121e-09</t>
  </si>
  <si>
    <t>PROWASTE-rt4860 v       6.4770559e-11</t>
  </si>
  <si>
    <t>PROWASTE-rt4862 v       1.2349707290000001e-09</t>
  </si>
  <si>
    <t>PROWASTE-rt4871 v       6.5257649e-11</t>
  </si>
  <si>
    <t>PROWASTE-rt4881 v       1.63501524e-09</t>
  </si>
  <si>
    <t>PROWASTE-rt4892 v       7.4054859e-11</t>
  </si>
  <si>
    <t>PROWASTE-rt4894 v       1.714822984e-09</t>
  </si>
  <si>
    <t>PROWASTE-rt4896 v       8.8894124e-11</t>
  </si>
  <si>
    <t>PROWASTE-rt4897 v       1.040296047e-09</t>
  </si>
  <si>
    <t>PROWASTE-rt4907 v       1.0490386443e-08</t>
  </si>
  <si>
    <t>PROWASTE-rt4913 v       3.88634e-13</t>
  </si>
  <si>
    <t>PROWASTE-rt4917 v       7.078716e-12</t>
  </si>
  <si>
    <t>PROWASTE-rt4918 v       1.638426076e-09</t>
  </si>
  <si>
    <t>PROWASTE-rt4919 v       7.574170100000001e-11</t>
  </si>
  <si>
    <t>PROWASTE-rt4920 v       1.222003683e-09</t>
  </si>
  <si>
    <t>PROWASTE-rt4929 v       3.456392658e-09</t>
  </si>
  <si>
    <t>PROWASTE-rt4934 v       2.349938567e-09</t>
  </si>
  <si>
    <t>PROWASTE-rt4951 v       3.3963718e-11</t>
  </si>
  <si>
    <t>PROWASTE-rt4960 v       3.17696897e-10</t>
  </si>
  <si>
    <t>PROWASTE-rt4980 v       1.8979199999999999e-13</t>
  </si>
  <si>
    <t>PROWASTE-rt5001_l       v       4.7693514e-11</t>
  </si>
  <si>
    <t>PROWASTE-rt5001_rm      v       4.7693514e-11</t>
  </si>
  <si>
    <t>PROWASTE-rt5012 v       1.1074152779999999e-09</t>
  </si>
  <si>
    <t>PROWASTE-rt5014 v       6.95853046e-10</t>
  </si>
  <si>
    <t>PROWASTE-rt5015 v       6.3908867e-11</t>
  </si>
  <si>
    <t>PROWASTE-rt5017 v       7.95614838e-10</t>
  </si>
  <si>
    <t>PROWASTE-rt5026 v       6.945992460000001e-10</t>
  </si>
  <si>
    <t>PROWASTE-rt5030 v       4.99245236e-10</t>
  </si>
  <si>
    <t>PROWASTE-rt5041 v       7.899206e-12</t>
  </si>
  <si>
    <t>PROWASTE-rt5044 v       2.6311606e-11</t>
  </si>
  <si>
    <t>PROWASTE-rt5045 v       1.534855794e-09</t>
  </si>
  <si>
    <t>PROWASTE-rt5051 v       5.356592e-12</t>
  </si>
  <si>
    <t>PROWASTE-rt5056 v       1.5424350672e-08</t>
  </si>
  <si>
    <t>PROWASTE-rt5058 v       5.52219962e-10</t>
  </si>
  <si>
    <t>PROWASTE-rt5064 v       6.484115459999999e-10</t>
  </si>
  <si>
    <t>PROWASTE-rt5075 v       4.859334481e-09</t>
  </si>
  <si>
    <t>PROWASTE-rt5076 v       2.7931263000000003e-11</t>
  </si>
  <si>
    <t>PROWASTE-rt5077 v       1.4851271899999999e-10</t>
  </si>
  <si>
    <t>PROWASTE-rt5078 v       1.761396432e-09</t>
  </si>
  <si>
    <t>PROWASTE-rt5116 v       1.22536102e-10</t>
  </si>
  <si>
    <t>PROWASTE-rt5142 v       1.5157708700000001e-10</t>
  </si>
  <si>
    <t>PROWASTE-rt5185 v       3.97007334e-10</t>
  </si>
  <si>
    <t>PROWASTE-rt5194 v       6.092127e-12</t>
  </si>
  <si>
    <t>PROWASTE-rt5195 v       2.36561344e-10</t>
  </si>
  <si>
    <t>PROWASTE-rt5201 v       8.4410138e-11</t>
  </si>
  <si>
    <t>PROWASTE-rt5212_c       v       2.13575876e-10</t>
  </si>
  <si>
    <t>PROWASTE-rt5212_x       v       2.13575876e-10</t>
  </si>
  <si>
    <t>PROWASTE-rt5214 v       7.6855717e-11</t>
  </si>
  <si>
    <t>PROWASTE-rt5227 v       6.905150160000001e-10</t>
  </si>
  <si>
    <t>PROWASTE-rt5240 v       6.767381909e-09</t>
  </si>
  <si>
    <t>PROWASTE-rt5246 v       2.773743736e-09</t>
  </si>
  <si>
    <t>PROWASTE-rt5249 v       9.273832305e-09</t>
  </si>
  <si>
    <t>PROWASTE-rt5259 v       7.155561299999999e-11</t>
  </si>
  <si>
    <t>PROWASTE-rt5260 v       6.648457144e-09</t>
  </si>
  <si>
    <t>PROWASTE-rt5262 v       5.763530453999999e-09</t>
  </si>
  <si>
    <t>PROWASTE-rt5285 v       3.5614249999999996e-12</t>
  </si>
  <si>
    <t>PROWASTE-rt5301 v       1.06031258e-10</t>
  </si>
  <si>
    <t>PROWASTE-rt5309 v       3.0745829e-11</t>
  </si>
  <si>
    <t>PROWASTE-rt5312 v       5.7583756e-11</t>
  </si>
  <si>
    <t>PROWASTE-rt5322 v       6.949305e-12</t>
  </si>
  <si>
    <t>PROWASTE-rt5326 v       6.11830486e-10</t>
  </si>
  <si>
    <t>PROWASTE-rt5328 v       1.13220649e-10</t>
  </si>
  <si>
    <t>PROWASTE-rt5332_c       v       1.2258333e-11</t>
  </si>
  <si>
    <t>PROWASTE-rt5332_x       v       1.2258333e-11</t>
  </si>
  <si>
    <t>PROWASTE-rt5340 v       7.55250805e-10</t>
  </si>
  <si>
    <t>PROWASTE-rt5341 v       7.2288761e-11</t>
  </si>
  <si>
    <t>PROWASTE-rt5343 v       1.16900628e-10</t>
  </si>
  <si>
    <t>PROWASTE-rt5354 v       2.603826887e-09</t>
  </si>
  <si>
    <t>PROWASTE-rt5356 v       8.021909799999999e-11</t>
  </si>
  <si>
    <t>PROWASTE-rt5361 v       1.0203381500000001e-10</t>
  </si>
  <si>
    <t>PROWASTE-rt5363 v       6.623830099999999e-11</t>
  </si>
  <si>
    <t>PROWASTE-rt5389 v       6.23504757e-09</t>
  </si>
  <si>
    <t>PROWASTE-rt5398 v       8.552876e-11</t>
  </si>
  <si>
    <t>PROWASTE-rt5402 v       1.43527077e-10</t>
  </si>
  <si>
    <t>PROWASTE-rt5403 v       1.7079168386999997e-08</t>
  </si>
  <si>
    <t>PROWASTE-rt5407 v       3.0651436e-11</t>
  </si>
  <si>
    <t>PROWASTE-rt5418 v       7.700865999999999e-11</t>
  </si>
  <si>
    <t>PROWASTE-rt5429 v       1.2160598510000001e-09</t>
  </si>
  <si>
    <t>PROWASTE-rt5445 v       7.89045083e-10</t>
  </si>
  <si>
    <t>PROWASTE-rt5466 v       1.888903e-11</t>
  </si>
  <si>
    <t>PROWASTE-rt5472 v       1.46931834e-10</t>
  </si>
  <si>
    <t>PROWASTE-rt5474 v       6.136637274e-09</t>
  </si>
  <si>
    <t>PROWASTE-rt5526 v       6.2220344720000004e-09</t>
  </si>
  <si>
    <t>PROWASTE-rt5532 v       6.031068229999999e-10</t>
  </si>
  <si>
    <t>PROWASTE-rt5535 v       3.9346990000000004e-12</t>
  </si>
  <si>
    <t>PROWASTE-rt5549 v       4.80344583e-10</t>
  </si>
  <si>
    <t>PROWASTE-rt5558 v       1.2326331000000001e-11</t>
  </si>
  <si>
    <t>PROWASTE-rt5562_m       v       1.16509371e-10</t>
  </si>
  <si>
    <t>PROWASTE-rt5562_x       v       1.16509371e-10</t>
  </si>
  <si>
    <t>PROWASTE-rt5579 v       3.962846143e-09</t>
  </si>
  <si>
    <t>PROWASTE-rt5580 v       3.664257867e-09</t>
  </si>
  <si>
    <t>PROWASTE-rt5601 v       4.687882e-12</t>
  </si>
  <si>
    <t>PROWASTE-rt5611 v       6.98906759e-10</t>
  </si>
  <si>
    <t>PROWASTE-rt5622 v       6.31943632e-10</t>
  </si>
  <si>
    <t>PROWASTE-rt5633_c       v       2.208812662e-09</t>
  </si>
  <si>
    <t>PROWASTE-rt5633_m       v       2.208812662e-09</t>
  </si>
  <si>
    <t>PROWASTE-rt5634 v       1.30348023e-10</t>
  </si>
  <si>
    <t>PROWASTE-rt5646 v       2.0639299700000002e-10</t>
  </si>
  <si>
    <t>PROWASTE-rt5654_c       v       1.3124471199999998e-10</t>
  </si>
  <si>
    <t>PROWASTE-rt5654_m       v       1.3124471199999998e-10</t>
  </si>
  <si>
    <t>PROWASTE-rt5655 v       2.8537097e-11</t>
  </si>
  <si>
    <t>PROWASTE-rt5669 v       2.122170445e-09</t>
  </si>
  <si>
    <t>PROWASTE-rt5684 v       1.405848e-12</t>
  </si>
  <si>
    <t>PROWASTE-rt5693 v       8.935370200000001e-10</t>
  </si>
  <si>
    <t>PROWASTE-rt5702 v       6.86131513e-10</t>
  </si>
  <si>
    <t>PROWASTE-rt5713 v       4.811685082e-09</t>
  </si>
  <si>
    <t>PROWASTE-rt5719 v       2.9545329189999998e-09</t>
  </si>
  <si>
    <t>PROWASTE-rt5734 v       3.7393337200000003e-10</t>
  </si>
  <si>
    <t>PROWASTE-rt5740 v       3.729020463e-09</t>
  </si>
  <si>
    <t>PROWASTE-rt5758 v       7.560164607e-09</t>
  </si>
  <si>
    <t>PROWASTE-rt5764 v       2.00477393e-10</t>
  </si>
  <si>
    <t>PROWASTE-rt5771 v       3.913371e-12</t>
  </si>
  <si>
    <t>PROWASTE-rt5790 v       2.4234770200000003e-10</t>
  </si>
  <si>
    <t>PROWASTE-rt5791 v       6.463867699999999e-11</t>
  </si>
  <si>
    <t>PROWASTE-rt5794 v       8.04999375e-10</t>
  </si>
  <si>
    <t>PROWASTE-rt5802 v       1.8979199999999999e-13</t>
  </si>
  <si>
    <t>PROWASTE-rt5811 v       3.73761988e-10</t>
  </si>
  <si>
    <t>PROWASTE-rt5817 v       1.63318239e-10</t>
  </si>
  <si>
    <t>PROWASTE-rt5827 v       5.915802e-11</t>
  </si>
  <si>
    <t>PROWASTE-rt5828 v       2.785673294e-09</t>
  </si>
  <si>
    <t>PROWASTE-rt5829 v       1.65775544e-10</t>
  </si>
  <si>
    <t>PROWASTE-rt5845 v       1.242743643e-09</t>
  </si>
  <si>
    <t>PROWASTE-rt5857 v       1.01148055e-10</t>
  </si>
  <si>
    <t>PROWASTE-rt5869_c       v       1.1927263e-10</t>
  </si>
  <si>
    <t>PROWASTE-rt5869_n       v       1.1927263e-10</t>
  </si>
  <si>
    <t>PROWASTE-rt5873 v       4.3968213499999997e-10</t>
  </si>
  <si>
    <t>PROWASTE-rt5877_m       v       3.71589096e-10</t>
  </si>
  <si>
    <t>PROWASTE-rt5877_x       v       3.71589096e-10</t>
  </si>
  <si>
    <t>PROWASTE-rt5879 v       2.3532527e-11</t>
  </si>
  <si>
    <t>PROWASTE-rt5884 v       1.445787404e-09</t>
  </si>
  <si>
    <t>PROWASTE-rt5888 v       6.0229255e-10</t>
  </si>
  <si>
    <t>PROWASTE-rt5890 v       2.891640814e-09</t>
  </si>
  <si>
    <t>PROWASTE-rt5891 v       3.4568051299999998e-09</t>
  </si>
  <si>
    <t>PROWASTE-rt5893 v       3.757333961e-09</t>
  </si>
  <si>
    <t>PROWASTE-rt5909 v       2.2470181e-11</t>
  </si>
  <si>
    <t>PROWASTE-rt5913_m       v       3.40748492e-09</t>
  </si>
  <si>
    <t>PROWASTE-rt5913_x       v       3.40748492e-09</t>
  </si>
  <si>
    <t>PROWASTE-rt5934 v       2.0198518e-11</t>
  </si>
  <si>
    <t>PROWASTE-rt5941 v       1.40499646e-10</t>
  </si>
  <si>
    <t>PROWASTE-rt5949 v       1.9975546e-11</t>
  </si>
  <si>
    <t>PROWASTE-rt5966 v       2.18381539e-10</t>
  </si>
  <si>
    <t>PROWASTE-rt5972 v       5.18282641e-10</t>
  </si>
  <si>
    <t>PROWASTE-rt6000 v       4.59342326e-10</t>
  </si>
  <si>
    <t>PROWASTE-rt6001 v       7.0785467e-11</t>
  </si>
  <si>
    <t>PROWASTE-rt6009 v       1.8679695100000002e-10</t>
  </si>
  <si>
    <t>PROWASTE-rt6050 v       1.046917065e-09</t>
  </si>
  <si>
    <t>PROWASTE-rt6068 v       6.808482e-11</t>
  </si>
  <si>
    <t>PROWASTE-rt6091 v       3.1081589e-11</t>
  </si>
  <si>
    <t>PROWASTE-rt6095 v       4.3175499e-11</t>
  </si>
  <si>
    <t>PROWASTE-rt6112 v       2.1202554000000003e-11</t>
  </si>
  <si>
    <t>PROWASTE-rt6131 v       4.0473134719999996e-09</t>
  </si>
  <si>
    <t>PROWASTE-rt6162 v       3.439772e-11</t>
  </si>
  <si>
    <t>PROWASTE-rt6173 v       5.3074195999999996e-11</t>
  </si>
  <si>
    <t>PROWASTE-rt6177 v       5.06548971e-10</t>
  </si>
  <si>
    <t>PROWASTE-rt6186 v       2.27642553e-10</t>
  </si>
  <si>
    <t>PROWASTE-rt6190 v       1.0849368950000001e-09</t>
  </si>
  <si>
    <t>PROWASTE-rt6191 v       2.045452487e-09</t>
  </si>
  <si>
    <t>PROWASTE-rt6197 v       7.2201738e-11</t>
  </si>
  <si>
    <t>PROWASTE-rt6199 v       1.7607893999999998e-10</t>
  </si>
  <si>
    <t>PROWASTE-rt6208_c       v       3.63571529e-10</t>
  </si>
  <si>
    <t>PROWASTE-rt6208_m       v       3.63571529e-10</t>
  </si>
  <si>
    <t>PROWASTE-rt6217 v       8.472511e-10</t>
  </si>
  <si>
    <t>PROWASTE-rt6229_c       v       6.10523409e-10</t>
  </si>
  <si>
    <t>PROWASTE-rt6229_n       v       6.10523409e-10</t>
  </si>
  <si>
    <t>PROWASTE-rt6232 v       7.57555278e-10</t>
  </si>
  <si>
    <t>PROWASTE-rt6234 v       1.293009e-11</t>
  </si>
  <si>
    <t>PROWASTE-rt6242_c       v       9.894990880000001e-10</t>
  </si>
  <si>
    <t>PROWASTE-rt6242_m       v       9.894990880000001e-10</t>
  </si>
  <si>
    <t>PROWASTE-rt6247 v       1.9357791120000004e-09</t>
  </si>
  <si>
    <t>PROWASTE-rt6249 v       5.42298e-12</t>
  </si>
  <si>
    <t>PROWASTE-rt6258 v       7.012446800000001e-11</t>
  </si>
  <si>
    <t>PROWASTE-rt6259 v       3.41095468e-10</t>
  </si>
  <si>
    <t>PROWASTE-rt6294 v       1.5679777350000001e-09</t>
  </si>
  <si>
    <t>PROWASTE-rt6298 v       2.3786038e-11</t>
  </si>
  <si>
    <t>PROWASTE-rt6341 v       1.637342099e-09</t>
  </si>
  <si>
    <t>PROWASTE-rt6350 v       8.6355521e-11</t>
  </si>
  <si>
    <t>PROWASTE-rt6356 v       2.87659697e-10</t>
  </si>
  <si>
    <t>PROWASTE-rt6375 v       4.9397731999999995e-11</t>
  </si>
  <si>
    <t>PROWASTE-rt6386 v       1.7437839e-11</t>
  </si>
  <si>
    <t>PROWASTE-rt6409 v       8.20592e-12</t>
  </si>
  <si>
    <t>PROWASTE-rt6418 v       6.775749038000001e-09</t>
  </si>
  <si>
    <t>PROWASTE-rt6420 v       5.051972e-12</t>
  </si>
  <si>
    <t>PROWASTE-rt6434_c       v       1.56283681e-10</t>
  </si>
  <si>
    <t>PROWASTE-rt6434_x       v       1.56283681e-10</t>
  </si>
  <si>
    <t>PROWASTE-rt6435 v       4.93637111e-10</t>
  </si>
  <si>
    <t>PROWASTE-rt6437 v       6.649436009999999e-10</t>
  </si>
  <si>
    <t>PROWASTE-rt6468 v       7.8558432e-11</t>
  </si>
  <si>
    <t>PROWASTE-rt6471 v       3.42772327e-10</t>
  </si>
  <si>
    <t>PROWASTE-rt6476 v       1.74363821e-10</t>
  </si>
  <si>
    <t>PROWASTE-rt6481 v       9.453162999999999e-12</t>
  </si>
  <si>
    <t>PROWASTE-rt6488_m       v       3.514417121e-09</t>
  </si>
  <si>
    <t>PROWASTE-rt6488_n       v       3.514417121e-09</t>
  </si>
  <si>
    <t>PROWASTE-rt6498 v       9.86607981e-10</t>
  </si>
  <si>
    <t>PROWASTE-rt6500 v       3.84168888e-10</t>
  </si>
  <si>
    <t>PROWASTE-rt6501 v       1.730709e-12</t>
  </si>
  <si>
    <t>PROWASTE-rt6510 v       8.7652107e-10</t>
  </si>
  <si>
    <t>PROWASTE-rt6512 v       4.9584821999999997e-11</t>
  </si>
  <si>
    <t>PROWASTE-rt6518 v       1.8192869e-11</t>
  </si>
  <si>
    <t>PROWASTE-rt6543 v       1.46236406e-10</t>
  </si>
  <si>
    <t>PROWASTE-rt6544 v       5.512535159000001e-09</t>
  </si>
  <si>
    <t>PROWASTE-rt6546 v       2.613417053e-09</t>
  </si>
  <si>
    <t>PROWASTE-rt6557 v       5.88363476e-10</t>
  </si>
  <si>
    <t>PROWASTE-rt6574 v       9.098762000000001e-11</t>
  </si>
  <si>
    <t>PROWASTE-rt6582 v       4.2749093e-11</t>
  </si>
  <si>
    <t>PROWASTE-rt6588 v       5.957133691e-09</t>
  </si>
  <si>
    <t>PROWASTE-rt6592 v       1.71248094e-10</t>
  </si>
  <si>
    <t>PROWASTE-rt6603 v       3.0057786399999997e-10</t>
  </si>
  <si>
    <t>PROWASTE-rt6611 v       6.900378e-12</t>
  </si>
  <si>
    <t>PROWASTE-rt6640 v       8.728299999999999e-13</t>
  </si>
  <si>
    <t>PROWASTE-rt6665 v       2.182012076e-09</t>
  </si>
  <si>
    <t>PROWASTE-rt6669 v       1.46098726e-10</t>
  </si>
  <si>
    <t>PROWASTE-rt6691 v       1.29038885e-10</t>
  </si>
  <si>
    <t>PROWASTE-rt6692_c       v       6.0658114e-11</t>
  </si>
  <si>
    <t>PROWASTE-rt6692_m       v       6.0658114e-11</t>
  </si>
  <si>
    <t>PROWASTE-rt6698 v       9.01413319e-10</t>
  </si>
  <si>
    <t>PROWASTE-rt6718_en      v       1.43908e-13</t>
  </si>
  <si>
    <t>PROWASTE-rt6718_vm      v       1.43908e-13</t>
  </si>
  <si>
    <t>PROWASTE-rt6727 v       1.0519723e-11</t>
  </si>
  <si>
    <t>PROWASTE-rt6741 v       5.0477932e-10</t>
  </si>
  <si>
    <t>PROWASTE-rt6753 v       4.4137046399999995e-10</t>
  </si>
  <si>
    <t>PROWASTE-rt6761 v       5.87545809e-10</t>
  </si>
  <si>
    <t>PROWASTE-rt6769 v       4.965112437e-09</t>
  </si>
  <si>
    <t>PROWASTE-rt6791 v       8.1016888e-11</t>
  </si>
  <si>
    <t>PROWASTE-rt6799 v       1.7030693374999998e-08</t>
  </si>
  <si>
    <t>PROWASTE-rt6811 v       3.022853833e-09</t>
  </si>
  <si>
    <t>PROWASTE-rt6812 v       3.3085581e-11</t>
  </si>
  <si>
    <t>PROWASTE-rt6816 v       2.634211658e-09</t>
  </si>
  <si>
    <t>PROWASTE-rt6820 v       1.81284388e-10</t>
  </si>
  <si>
    <t>PROWASTE-rt6827 v       2.38444182e-10</t>
  </si>
  <si>
    <t>PROWASTE-rt6860 v       5.63531272e-10</t>
  </si>
  <si>
    <t>PROWASTE-rt6863 v       6.767381909e-09</t>
  </si>
  <si>
    <t>PROWASTE-rt6872 v       8.5103966e-11</t>
  </si>
  <si>
    <t>PROWASTE-rt6880 v       1.2565844e-10</t>
  </si>
  <si>
    <t>PROWASTE-rt6884 v       2.7001854800000003e-10</t>
  </si>
  <si>
    <t>PROWASTE-rt6885 v       1.6227069e-11</t>
  </si>
  <si>
    <t>PROWASTE-rt6908 v       2.31982204e-10</t>
  </si>
  <si>
    <t>PROWASTE-rt6932 v       1.154911876e-09</t>
  </si>
  <si>
    <t>PROWASTE-rt6941 v       3.04930216e-10</t>
  </si>
  <si>
    <t>PROWASTE-rt6946 v       4.075566e-11</t>
  </si>
  <si>
    <t>PROWASTE-rt6960 v       4.1596853999999997e-10</t>
  </si>
  <si>
    <t>PROWASTE-rt6971_c       v       2.6931040900000005e-10</t>
  </si>
  <si>
    <t>PROWASTE-rt6971_n       v       2.6931040900000005e-10</t>
  </si>
  <si>
    <t>PROWASTE-rt6971_x       v       2.6931040900000005e-10</t>
  </si>
  <si>
    <t>PROWASTE-rt6972_c       v       1.476222e-11</t>
  </si>
  <si>
    <t>PROWASTE-rt6972_en      v       1.476222e-11</t>
  </si>
  <si>
    <t>PROWASTE-rt6980 v       1.35557337e-10</t>
  </si>
  <si>
    <t>PROWASTE-rt6983 v       2.318115538e-09</t>
  </si>
  <si>
    <t>PROWASTE-rt6998 v       5.571340297e-09</t>
  </si>
  <si>
    <t>PROWASTE-rt7036 v       1.3724280540000002e-09</t>
  </si>
  <si>
    <t>PROWASTE-rt7041 v       6.52368503e-10</t>
  </si>
  <si>
    <t>PROWASTE-rt7050 v       7.9611354e-11</t>
  </si>
  <si>
    <t>PROWASTE-rt7052 v       1.2977042295999999e-08</t>
  </si>
  <si>
    <t>PROWASTE-rt7055 v       3.129659121e-09</t>
  </si>
  <si>
    <t>PROWASTE-rt7056 v       1.388230804e-09</t>
  </si>
  <si>
    <t>PROWASTE-rt7057 v       7.914683300000001e-11</t>
  </si>
  <si>
    <t>PROWASTE-rt7067 v       1.32820403e-10</t>
  </si>
  <si>
    <t>PROWASTE-rt7070 v       9.027368200000001e-11</t>
  </si>
  <si>
    <t>PROWASTE-rt7081 v       8.792649399999999e-11</t>
  </si>
  <si>
    <t>PROWASTE-rt7110 v       1.80255495e-10</t>
  </si>
  <si>
    <t>PROWASTE-rt7114_c       v       1.075097021e-09</t>
  </si>
  <si>
    <t>PROWASTE-rt7114_m       v       1.075097021e-09</t>
  </si>
  <si>
    <t>PROWASTE-rt7115 v       6.03995389e-10</t>
  </si>
  <si>
    <t>PROWASTE-rt7120 v       5.462876705e-09</t>
  </si>
  <si>
    <t>PROWASTE-rt7128_c       v       2.719578583e-09</t>
  </si>
  <si>
    <t>PROWASTE-rt7128_m       v       2.719578583e-09</t>
  </si>
  <si>
    <t>PROWASTE-rt7131 v       2.80092595e-10</t>
  </si>
  <si>
    <t>PROWASTE-rt7136 v       2.493935345e-09</t>
  </si>
  <si>
    <t>PROWASTE-rt7138 v       1.5277384999999997e-11</t>
  </si>
  <si>
    <t>PROWASTE-rt7150 v       2.21607083e-10</t>
  </si>
  <si>
    <t>PROWASTE-rt7165 v       1.03960653e-10</t>
  </si>
  <si>
    <t>PROWASTE-rt7177_c       v       4.2850630000000004e-12</t>
  </si>
  <si>
    <t>PROWASTE-rt7177_en      v       4.2850630000000004e-12</t>
  </si>
  <si>
    <t>PROWASTE-rt7188 v       1.2353752700000002e-10</t>
  </si>
  <si>
    <t>PROWASTE-rt7201 v       2.16318464e-10</t>
  </si>
  <si>
    <t>PROWASTE-rt7207_l       v       1.1708854e-11</t>
  </si>
  <si>
    <t>PROWASTE-rt7207_m       v       1.1708854e-11</t>
  </si>
  <si>
    <t>PROWASTE-rt7207_rm      v       1.1708854e-11</t>
  </si>
  <si>
    <t>PROWASTE-rt7217 v       1.8084265800000001e-10</t>
  </si>
  <si>
    <t>PROWASTE-rt7221 v       2.0298233094999998e-08</t>
  </si>
  <si>
    <t>PROWASTE-rt7226 v       6.2119532e-11</t>
  </si>
  <si>
    <t>PROWASTE-rt7263_c       v       3.870566398e-09</t>
  </si>
  <si>
    <t>PROWASTE-rt7263_x       v       3.870566398e-09</t>
  </si>
  <si>
    <t>PROWASTE-rt7295 v       3.6438541000000003e-11</t>
  </si>
  <si>
    <t>PROWASTE-rt7311 v       2.4784310296e-08</t>
  </si>
  <si>
    <t>PROWASTE-rt7313 v       3.132107611e-09</t>
  </si>
  <si>
    <t>PROWASTE-rt7317 v       3.028854184e-09</t>
  </si>
  <si>
    <t>PROWASTE-rt7325 v       3.8036180000000004e-11</t>
  </si>
  <si>
    <t>PROWASTE-rt7326 v       1.2136121000000001e-11</t>
  </si>
  <si>
    <t>PROWASTE-rt7344 v       1.08125477e-10</t>
  </si>
  <si>
    <t>PROWASTE-rt7345 v       6.80503878e-10</t>
  </si>
  <si>
    <t>PROWASTE-rt7353 v       9.955991217e-09</t>
  </si>
  <si>
    <t>PROWASTE-rt7368 v       7.032005000000001e-11</t>
  </si>
  <si>
    <t>PROWASTE-rt7376 v       1.0366125550000001e-09</t>
  </si>
  <si>
    <t>PROWASTE-rt7380 v       5.4185099e-10</t>
  </si>
  <si>
    <t>PROWASTE-rt7383 v       5.5310214e-11</t>
  </si>
  <si>
    <t>PROWASTE-rt7388 v       3.305891383e-09</t>
  </si>
  <si>
    <t>PROWASTE-rt7390 v       1.560789918e-09</t>
  </si>
  <si>
    <t>PROWASTE-rt7391 v       2.37301035e-10</t>
  </si>
  <si>
    <t>PROWASTE-rt7394 v       3.448246e-12</t>
  </si>
  <si>
    <t>PROWASTE-rt7405 v       6.2649198e-10</t>
  </si>
  <si>
    <t>PROWASTE-rt7415_m       v       1.73177873e-10</t>
  </si>
  <si>
    <t>PROWASTE-rt7415_x       v       1.73177873e-10</t>
  </si>
  <si>
    <t>PROWASTE-rt7423 v       3.80364536e-10</t>
  </si>
  <si>
    <t>PROWASTE-rt7437 v       2.638367704e-09</t>
  </si>
  <si>
    <t>PROWASTE-rt7438 v       2.9091425e-11</t>
  </si>
  <si>
    <t>PROWASTE-rt7460 v       1.2321400000000002e-10</t>
  </si>
  <si>
    <t>PROWASTE-rt7461 v       6.85243416e-10</t>
  </si>
  <si>
    <t>PROWASTE-rt7471 v       1.72714015e-10</t>
  </si>
  <si>
    <t>PROWASTE-rt7477 v       2.03102958e-10</t>
  </si>
  <si>
    <t>PROWASTE-rt7480 v       2.09866183e-09</t>
  </si>
  <si>
    <t>PROWASTE-rt7489_m       v       1.1529046e-11</t>
  </si>
  <si>
    <t>PROWASTE-rt7489_r       v       1.1529046e-11</t>
  </si>
  <si>
    <t>PROWASTE-rt7496 v       2.1370508729999998e-09</t>
  </si>
  <si>
    <t>PROWASTE-rt7506 v       4.2114237e-11</t>
  </si>
  <si>
    <t>PROWASTE-rt7511 v       1.2834412738e-08</t>
  </si>
  <si>
    <t>PROWASTE-rt7537 v       5.3568611e-10</t>
  </si>
  <si>
    <t>PROWASTE-rt7540_c       v       3.50176807e-10</t>
  </si>
  <si>
    <t>PROWASTE-rt7540_m       v       3.50176807e-10</t>
  </si>
  <si>
    <t>PROWASTE-rt7571 v       2.02856872e-10</t>
  </si>
  <si>
    <t>PROWASTE-rt7574 v       2.1407817e-11</t>
  </si>
  <si>
    <t>PROWASTE-rt7579 v       1.98578699e-09</t>
  </si>
  <si>
    <t>PROWASTE-rt7589 v       1.159856488e-09</t>
  </si>
  <si>
    <t>PROWASTE-rt7594 v       2.6525671e-11</t>
  </si>
  <si>
    <t>PROWASTE-rt7595 v       5.66124801e-10</t>
  </si>
  <si>
    <t>PROWASTE-rt7599 v       4.979688067e-09</t>
  </si>
  <si>
    <t>PROWASTE-rt7605 v       2.286362466e-09</t>
  </si>
  <si>
    <t>PROWASTE-rt7614 v       5.4099735e-11</t>
  </si>
  <si>
    <t>PROWASTE-rt7616 v       1.58553009e-10</t>
  </si>
  <si>
    <t>PROWASTE-rt7626 v       1.055816488e-09</t>
  </si>
  <si>
    <t>PROWASTE-rt7643 v       1.80428912e-10</t>
  </si>
  <si>
    <t>PROWASTE-rt7648 v       1.5036758840000002e-09</t>
  </si>
  <si>
    <t>PROWASTE-rt7651_c       v       1.439775243e-09</t>
  </si>
  <si>
    <t>PROWASTE-rt7651_n       v       1.439775243e-09</t>
  </si>
  <si>
    <t>PROWASTE-rt7651_x       v       1.439775243e-09</t>
  </si>
  <si>
    <t>PROWASTE-rt7662 v       5.3352178e-11</t>
  </si>
  <si>
    <t>PROWASTE-rt7669 v       2.19877203e-10</t>
  </si>
  <si>
    <t>PROWASTE-rt7678 v       9.59637023e-10</t>
  </si>
  <si>
    <t>PROWASTE-rt7680 v       1.55064756e-10</t>
  </si>
  <si>
    <t>PROWASTE-rt7697 v       1.611462612e-09</t>
  </si>
  <si>
    <t>PROWASTE-rt7720 v       1.74038249e-10</t>
  </si>
  <si>
    <t>PROWASTE-rt7760 v       1.8708022e-11</t>
  </si>
  <si>
    <t>PROWASTE-rt7761 v       3.633875e-12</t>
  </si>
  <si>
    <t>PROWASTE-rt7776 v       4.973021521e-09</t>
  </si>
  <si>
    <t>PROWASTE-rt7777 v       4.0801035e-11</t>
  </si>
  <si>
    <t>PROWASTE-rt7813 v       8.92437968e-10</t>
  </si>
  <si>
    <t>PROWASTE-rt7814 v       8.93310972e-10</t>
  </si>
  <si>
    <t>PROWASTE-rt7817 v       2.593177e-11</t>
  </si>
  <si>
    <t>PROWASTE-rt7819 v       1.3587056999999999e-11</t>
  </si>
  <si>
    <t>PROWASTE-rt7825 v       6.33196138e-10</t>
  </si>
  <si>
    <t>PROWASTE-rt7828 v       5.150580031000001e-09</t>
  </si>
  <si>
    <t>PROWASTE-rt7829 v       2.14793346e-10</t>
  </si>
  <si>
    <t>PROWASTE-rt7835 v       8.78996986e-10</t>
  </si>
  <si>
    <t>PROWASTE-rt7838 v       9.069758299999999e-10</t>
  </si>
  <si>
    <t>PROWASTE-rt7840 v       9.91631955e-10</t>
  </si>
  <si>
    <t>PROWASTE-rt7845 v       1.93440457e-10</t>
  </si>
  <si>
    <t>PROWASTE-rt7857 v       2.8465540799999996e-10</t>
  </si>
  <si>
    <t>PROWASTE-rt7872 v       3.5702297000000005e-11</t>
  </si>
  <si>
    <t>PROWASTE-rt7873 v       3.7764875e-10</t>
  </si>
  <si>
    <t>PROWASTE-rt7877 v       1.75307183e-10</t>
  </si>
  <si>
    <t>PROWASTE-rt7896 v       7.96445152e-10</t>
  </si>
  <si>
    <t>PROWASTE-rt7899 v       2.0035868399999998e-10</t>
  </si>
  <si>
    <t>PROWASTE-rt7905 v       2.1183929049999998e-09</t>
  </si>
  <si>
    <t>PROWASTE-rt7907 v       9.8140531e-11</t>
  </si>
  <si>
    <t>PROWASTE-rt7908_c       v       8.6879141e-11</t>
  </si>
  <si>
    <t>PROWASTE-rt7908_m       v       8.6879141e-11</t>
  </si>
  <si>
    <t>PROWASTE-rt7910 v       6.23639146e-10</t>
  </si>
  <si>
    <t>PROWASTE-rt7912 v       1.685913612e-09</t>
  </si>
  <si>
    <t>PROWASTE-rt7913 v       1.76818252e-09</t>
  </si>
  <si>
    <t>PROWASTE-rt7916_c       v       4.1479585999999995e-11</t>
  </si>
  <si>
    <t>PROWASTE-rt7916_x       v       4.1479585999999995e-11</t>
  </si>
  <si>
    <t>PROWASTE-rt7917 v       2.5198073200000003e-10</t>
  </si>
  <si>
    <t>PROWASTE-rt7919 v       1.0784251e-10</t>
  </si>
  <si>
    <t>PROWASTE-rt7922 v       3.4768982e-10</t>
  </si>
  <si>
    <t>PROWASTE-rt7955_c       v       3.71802205e-10</t>
  </si>
  <si>
    <t>PROWASTE-rt7955_m       v       3.71802205e-10</t>
  </si>
  <si>
    <t>PROWASTE-rt7962_c       v       1.730188923e-09</t>
  </si>
  <si>
    <t>PROWASTE-rt7991 v       2.3876702253e-08</t>
  </si>
  <si>
    <t>PROWASTE-rt8001 v       2.57401694e-10</t>
  </si>
  <si>
    <t>PROWASTE-rt8029 v       7.104638839999999e-10</t>
  </si>
  <si>
    <t>PROWASTE-rt8036_c       v       1.0849653100000001e-10</t>
  </si>
  <si>
    <t>PROWASTE-rt8036_m       v       1.0849653100000001e-10</t>
  </si>
  <si>
    <t>PROWASTE-rt8047 v       1.0104897e-11</t>
  </si>
  <si>
    <t>PROWASTE-rt8055 v       2.1491689500000002e-10</t>
  </si>
  <si>
    <t>PROWASTE-rt8084 v       5.4181802e-11</t>
  </si>
  <si>
    <t>PROWASTE-rt8085 v       1.1863608e-11</t>
  </si>
  <si>
    <t>PROWASTE-rt8106 v       8.128624500000001e-11</t>
  </si>
  <si>
    <t>PROWASTE-rt8107 v       1.230908395e-09</t>
  </si>
  <si>
    <t>PROWASTE-rt8109 v       5.419708e-11</t>
  </si>
  <si>
    <t>PROWASTE-rt8116 v       3.940359e-12</t>
  </si>
  <si>
    <t>PROWASTE-rt8131 v       1.2320362e-11</t>
  </si>
  <si>
    <t>PROWASTE-rt8135 v       1.7222538e-10</t>
  </si>
  <si>
    <t>PROWASTE-rt8137 v       1.9678691899999999e-10</t>
  </si>
  <si>
    <t>PROWASTE-rt8139 v       2.06869913e-10</t>
  </si>
  <si>
    <t>PROWASTE-rt8143 v       1.85588335e-10</t>
  </si>
  <si>
    <t>PROWASTE-rt8147 v       8.9195419e-11</t>
  </si>
  <si>
    <t>PROWASTE-rt8149 v       8.4565423e-10</t>
  </si>
  <si>
    <t>PROWASTE-rt8154 v       6.27626029e-10</t>
  </si>
  <si>
    <t>PROWASTE-rt8160_c       v       7.6031289e-10</t>
  </si>
  <si>
    <t>PROWASTE-rt8160_m       v       7.6031289e-10</t>
  </si>
  <si>
    <t>PROWASTE-rt8174 v       9.82617e-13</t>
  </si>
  <si>
    <t>PROWASTE-rt8181 v       6.123177549999999e-10</t>
  </si>
  <si>
    <t>PROWASTE-rt8184 v       1.54713464e-10</t>
  </si>
  <si>
    <t>PROWASTE-rt8196 v       9.67765876e-10</t>
  </si>
  <si>
    <t>PROWASTE-rt8213 v       6.2649198e-10</t>
  </si>
  <si>
    <t>PROWASTE-rt8214 v       2.604483121e-09</t>
  </si>
  <si>
    <t>PROWASTE-rt8223 v       7.87721504e-10</t>
  </si>
  <si>
    <t>PROWASTE-rt8224 v       1.240221821e-09</t>
  </si>
  <si>
    <t>PROWASTE-rt8239 v       1.2033240699999999e-10</t>
  </si>
  <si>
    <t>PROWASTE-rt8250 v       2.5065488e-11</t>
  </si>
  <si>
    <t>PROWASTE-rt8251 v       4.6511737e-11</t>
  </si>
  <si>
    <t>PROWASTE-rt8262 v       6.521166317e-09</t>
  </si>
  <si>
    <t>PROWASTE-rt8267_c       v       5.4922359e-11</t>
  </si>
  <si>
    <t>PROWASTE-rt8267_x       v       5.4922359e-11</t>
  </si>
  <si>
    <t>PROWASTE-rt8268 v       1.212568e-12</t>
  </si>
  <si>
    <t>PROWASTE-rt8272 v       7.9083634e-11</t>
  </si>
  <si>
    <t>PROWASTE-rt8273 v       1.497272429e-09</t>
  </si>
  <si>
    <t>PROWASTE-rt8275 v       1.409922185e-09</t>
  </si>
  <si>
    <t>PROWASTE-rt8287 v       2.5539e-13</t>
  </si>
  <si>
    <t>PROWASTE-rt8291 v       3.32780902e-10</t>
  </si>
  <si>
    <t>PROWASTE-rt8298 v       6.79937242e-10</t>
  </si>
  <si>
    <t>PROWASTE-rt8313 v       2.5028894419999997e-09</t>
  </si>
  <si>
    <t>PROWASTE-rt8327 v       5.2344969e-10</t>
  </si>
  <si>
    <t>PROWASTE-rt8345 v       4.21733617e-10</t>
  </si>
  <si>
    <t>PROWASTE-rt8357 v       1.1664932200000001e-10</t>
  </si>
  <si>
    <t>PROWASTE-rt8364 v       3.84860915e-10</t>
  </si>
  <si>
    <t>PROWASTE-rt8374 v       2.9600783399999997e-10</t>
  </si>
  <si>
    <t>PROWASTE-rt8378 v       1.238041279e-09</t>
  </si>
  <si>
    <t>PROWASTE-rt8390 v       1.4048420999999999e-11</t>
  </si>
  <si>
    <t>PROWASTE-rt8393 v       8.373021e-12</t>
  </si>
  <si>
    <t>PROWASTE-rt8407 v       1.8084265800000001e-10</t>
  </si>
  <si>
    <t>PROWASTE-rt8431 v       7.05301943e-10</t>
  </si>
  <si>
    <t>PROWASTE-rt8446 v       1.7891669e-11</t>
  </si>
  <si>
    <t>PROWASTE-rt8465 v       4.813515186000001e-09</t>
  </si>
  <si>
    <t>PROWASTE-rt8468 v       7.93072326e-10</t>
  </si>
  <si>
    <t>PROWASTE-rt8469 v       1.5042589e-11</t>
  </si>
  <si>
    <t>PROWASTE-rtmATP9        v       1.54243506718e-07</t>
  </si>
  <si>
    <t>PROWASTE-rtmCOX1        v       1.0490386443e-08</t>
  </si>
  <si>
    <t>PROWASTE-rtmCOX2        v       1.0490386443e-08</t>
  </si>
  <si>
    <t>PROWASTE-rtmCOX3        v       1.0490386443e-08</t>
  </si>
  <si>
    <t>PROWASTE-rt8483 v       1.22531149e-10</t>
  </si>
  <si>
    <t>PROWASTE-rt8484 v       5.5595463e-11</t>
  </si>
  <si>
    <t>PROWASTE-rtmCOB v       6.767381909e-09</t>
  </si>
  <si>
    <t>PROWASTE-rtmNAD1        v       2.604483121e-09</t>
  </si>
  <si>
    <t>PROWASTE-rtmNAD2        v       2.604483121e-09</t>
  </si>
  <si>
    <t>PROWASTE-rtmNAD3        v       2.604483121e-09</t>
  </si>
  <si>
    <t>PROWASTE-rtmNAD4        v       2.604483121e-09</t>
  </si>
  <si>
    <t>PROWASTE-rtmNAD4L       v       2.604483121e-09</t>
  </si>
  <si>
    <t>PROWASTE-rtmNAD5        v       2.604483121e-09</t>
  </si>
  <si>
    <t>PROWASTE-rtmNAD6        v       2.604483121e-09</t>
  </si>
  <si>
    <t>PROWASTE-rtmATP6        v       1.5424350672e-08</t>
  </si>
  <si>
    <t>PROWASTE-rtmATP8        v       1.5424350672e-08</t>
  </si>
  <si>
    <t>PROWASTE-rt8485 v       1.170837947e-09</t>
  </si>
  <si>
    <t>BIOSYN-BIODILAERO       v       0.38</t>
  </si>
  <si>
    <t>BIOSYN-PROTTOBIO        v       0.1641915637230914</t>
  </si>
  <si>
    <t>BIOSYN-PROTMODELED      v       8.0816766997145e-05</t>
  </si>
  <si>
    <t>BIOSYN-PROTCYT  v       5.4457136626546e-05</t>
  </si>
  <si>
    <t>BIOSYN-PROTMITO v       2.63596303706e-05</t>
  </si>
  <si>
    <t>BIOSYN-CARB     v       0.12438397251284453</t>
  </si>
  <si>
    <t>BIOSYN-CARB1    v       0.006443777396779631</t>
  </si>
  <si>
    <t>BIOSYN-CARB2    v       0.005880171487247663</t>
  </si>
  <si>
    <t>BIOSYN-CARB3    v       0.01812559438502439</t>
  </si>
  <si>
    <t>BIOSYN-CARB4    v       0.37971705551575663</t>
  </si>
  <si>
    <t>BIOSYN-CARB5    v       0.09992618693329025</t>
  </si>
  <si>
    <t>BIOSYN-CARB6    v       0.008977746973928126</t>
  </si>
  <si>
    <t>BIOSYN-RNA      v       0.025514853108268686</t>
  </si>
  <si>
    <t>BIOSYN-RNA1     v       0.015316472347933749</t>
  </si>
  <si>
    <t>BIOSYN-RNA2     v       0.026735334934619645</t>
  </si>
  <si>
    <t>BIOSYN-RNA3     v       0.023425877050825827</t>
  </si>
  <si>
    <t>BIOSYN-RNA4     v       0.01401425616860536</t>
  </si>
  <si>
    <t>BIOSYN-RNA5     v       0.003827227966240303</t>
  </si>
  <si>
    <t>BIOSYN-RNA6     v       0.0012757426554134339</t>
  </si>
  <si>
    <t>BIOSYN-RNA7     v       0.020395710990223855</t>
  </si>
  <si>
    <t>BIOSYN-LIPID    v       0.046753684965426555</t>
  </si>
  <si>
    <t>BIOSYN-LIPID1   v       0.03890440804366788</t>
  </si>
  <si>
    <t>BIOSYN-LIPID2   v       0.004796525024894204</t>
  </si>
  <si>
    <t>BIOSYN-LIPID3   v       0.000181219380677612</t>
  </si>
  <si>
    <t>BIOSYN-LIPID4   v       0.00012056677700110701</t>
  </si>
  <si>
    <t>BIOSYN-LIPID5   v       0.00022143186272277602</t>
  </si>
  <si>
    <t>BIOSYN-LIPID6   v       0.000462288213656293</t>
  </si>
  <si>
    <t>BIOSYN-LIPID7   v       0.000124037877934814</t>
  </si>
  <si>
    <t>BIOSYN-LIPID8   v       1.5558172424628e-05</t>
  </si>
  <si>
    <t>BIOSYN-LIPID9   v       9.5636815188181e-05</t>
  </si>
  <si>
    <t>BIOSYN-LIPID10  v       0.008320175363545668</t>
  </si>
  <si>
    <t>BIOSYN-LIPID11  v       0.015613920258555798</t>
  </si>
  <si>
    <t>BIOSYN-LIPID12  v       0.0037712793569895167</t>
  </si>
  <si>
    <t>BIOSYN-LIPID13  v       0.002022399211630637</t>
  </si>
  <si>
    <t>BIOSYN-LIPID14  v       0.003065087694990937</t>
  </si>
  <si>
    <t>BIOSYN-DNA      v       0.004244983486543206</t>
  </si>
  <si>
    <t>BIOSYN-DNA1     v       0.002691072526570185</t>
  </si>
  <si>
    <t>BIOSYN-DNA2     v       0.004200276035899988</t>
  </si>
  <si>
    <t>BIOSYN-DNA3     v       0.00420028283958773</t>
  </si>
  <si>
    <t>BIOSYN-DNA4     v       0.002691077448028687</t>
  </si>
  <si>
    <t>BIOSYN-METAL    v       0.009615715801683935</t>
  </si>
  <si>
    <t>BIOSYN-METAL1   v       0.000487767608783458</t>
  </si>
  <si>
    <t>BIOSYN-METAL2   v       4.3277227823649e-05</t>
  </si>
  <si>
    <t>BIOSYN-METAL3   v       0.000251907820178415</t>
  </si>
  <si>
    <t>BIOSYN-METAL4   v       0.22896165890566506</t>
  </si>
  <si>
    <t>BIOSYN-METAL5   v       0.024125734017794196</t>
  </si>
  <si>
    <t>BIOSYN-METAL6   v       3.5705814255042e-05</t>
  </si>
  <si>
    <t>BIOSYN-METAL7   v       0.000597709835087848</t>
  </si>
  <si>
    <t>BIOSYN-COFACTOR v       0.000230490331946795</t>
  </si>
  <si>
    <t>BIOSYN-COFACTOR1        v       3.7929376064483e-05</t>
  </si>
  <si>
    <t>BIOSYN-COFACTOR2        v       3.7929130808325e-05</t>
  </si>
  <si>
    <t>BIOSYN-COFACTOR3        v       3.7929348066969e-05</t>
  </si>
  <si>
    <t>BIOSYN-COFACTOR4        v       3.7929370192076e-05</t>
  </si>
  <si>
    <t>BIOSYN-COFACTOR5        v       3.792914740258e-05</t>
  </si>
  <si>
    <t>BIOSYN-COFACTOR6        v       3.7929220612555e-05</t>
  </si>
  <si>
    <t>BIOSYN-COFACTOR7        v       3.7929466527805e-05</t>
  </si>
  <si>
    <t>BIOSYN-COFACTOR8        v       3.7929102879062e-05</t>
  </si>
  <si>
    <t>BIOSYN-COFACTOR9        v       3.7929190012789e-05</t>
  </si>
  <si>
    <t>BIOSYN-COFACTOR10       v       3.7929544273954e-05</t>
  </si>
  <si>
    <t>BIOSYN-COFACTOR11       v       3.7929550557957e-05</t>
  </si>
  <si>
    <t>BIOSYN-COFACTOR12       v       3.7929005255074e-05</t>
  </si>
  <si>
    <t>BIOSYN-SO4      v       0.011842595997372545</t>
  </si>
  <si>
    <t>BIOSYN-PI       v       0.040074224610615036</t>
  </si>
  <si>
    <t>all fluxes from min_flux_sum</t>
  </si>
  <si>
    <t>ENZLOAD (from enz_from_proteome)</t>
  </si>
  <si>
    <t>ENZLOAD-12AMANTF_g_FWD-rt2093   7.319664288e-08</t>
  </si>
  <si>
    <t>ENZLOAD-12AMANTF_g_FWD-rt7201   2.1631846367e-07</t>
  </si>
  <si>
    <t>ENZLOAD-13BGH_e_FWD-rt5185      3.9700733387e-07</t>
  </si>
  <si>
    <t>ENZLOAD-13GS_c_FWD-rt7616       1.5855300902e-07</t>
  </si>
  <si>
    <t>ENZLOAD-14BMANTF_c_FWD-rt6298   2.3786037740000002e-08</t>
  </si>
  <si>
    <t>ENZLOAD-16GS_c_FWD-rt0150       1.0886518680000001e-08</t>
  </si>
  <si>
    <t>ENZLOAD-16GS_c_FWD-rt3279       3.8382587394000003e-07</t>
  </si>
  <si>
    <t>ENZLOAD-1MLCLAT_mm_FWD-rt8106   8.128624454e-08</t>
  </si>
  <si>
    <t>ENZLOAD-1MLCLAT_mm_REV-rt8106   8.128624454e-08</t>
  </si>
  <si>
    <t>ENZLOAD-2DOXG6PP_c_FWD-rt0208   0.0</t>
  </si>
  <si>
    <t>ENZLOAD-2DOXG6PP_c_FWD-rt5045   1.53485579405e-06</t>
  </si>
  <si>
    <t>ENZLOAD-2OGMAH_c_FWD-rt6557     5.883634759900001e-07</t>
  </si>
  <si>
    <t>ENZLOAD-2OSUCAH_c_FWD-rt6557    5.883634759900001e-07</t>
  </si>
  <si>
    <t>ENZLOAD-2OXOADPt_c_m_FWD-rt2267 1.58798832573e-06</t>
  </si>
  <si>
    <t>ENZLOAD-2OXOADPt_c_m_REV-rt2267 1.58798832573e-06</t>
  </si>
  <si>
    <t>ENZLOAD-3DHSKD_c_FWD-rt3472     0.0</t>
  </si>
  <si>
    <t>ENZLOAD-3DHSKD_c_REV-rt3472     0.0</t>
  </si>
  <si>
    <t>ENZLOAD-3DSPHR_r_FWD-rt1611     5.212174909e-08</t>
  </si>
  <si>
    <t>ENZLOAD-3HACD200_rm_FWD-rt2309  3.7737909757e-07</t>
  </si>
  <si>
    <t>ENZLOAD-3HACD200_rm_REV-rt2309  3.7737909757e-07</t>
  </si>
  <si>
    <t>ENZLOAD-3HACD220_rm_FWD-rt2309  3.7737909757e-07</t>
  </si>
  <si>
    <t>ENZLOAD-3HACD220_rm_REV-rt2309  3.7737909757e-07</t>
  </si>
  <si>
    <t>ENZLOAD-3HACD240_rm_FWD-rt2309  3.7737909757e-07</t>
  </si>
  <si>
    <t>ENZLOAD-3HACD240_rm_REV-rt2309  3.7737909757e-07</t>
  </si>
  <si>
    <t>ENZLOAD-3HACD260_rm_FWD-rt2309  3.7737909757e-07</t>
  </si>
  <si>
    <t>ENZLOAD-3HACD260_rm_REV-rt2309  3.7737909757e-07</t>
  </si>
  <si>
    <t>ENZLOAD-3HAD100_c_FWD-rt0302    1.71937060603e-06</t>
  </si>
  <si>
    <t>ENZLOAD-3HAD120_c_FWD-rt0302    1.71937060603e-06</t>
  </si>
  <si>
    <t>ENZLOAD-3HAD140_c_FWD-rt0302    1.71937060603e-06</t>
  </si>
  <si>
    <t>ENZLOAD-3HAD160_c_FWD-rt0302    1.71937060603e-06</t>
  </si>
  <si>
    <t>ENZLOAD-3HAD180_c_FWD-rt0302    1.71937060603e-06</t>
  </si>
  <si>
    <t>ENZLOAD-3HAD40_c_FWD-rt0302     1.71937060603e-06</t>
  </si>
  <si>
    <t>ENZLOAD-3HAD40_c_REV-rt0302     1.71937060603e-06</t>
  </si>
  <si>
    <t>ENZLOAD-3HAD40_m_FWD-rt7207_m   1.1708853970000001e-08</t>
  </si>
  <si>
    <t>ENZLOAD-3HAD40_m_REV-rt7207_m   1.1708853970000001e-08</t>
  </si>
  <si>
    <t>ENZLOAD-3HAD60_c_FWD-rt0302     1.71937060603e-06</t>
  </si>
  <si>
    <t>ENZLOAD-3HAD60_m_FWD-rt7207_m   1.1708853970000001e-08</t>
  </si>
  <si>
    <t>ENZLOAD-3HAD60_m_REV-rt7207_m   1.1708853970000001e-08</t>
  </si>
  <si>
    <t>ENZLOAD-3HAD80_c_FWD-rt0302     1.71937060603e-06</t>
  </si>
  <si>
    <t>ENZLOAD-3HAD80_m_FWD-rt7207_m   1.1708853970000001e-08</t>
  </si>
  <si>
    <t>ENZLOAD-3HAD80_m_REV-rt7207_m   1.1708853970000001e-08</t>
  </si>
  <si>
    <t>ENZLOAD-3HAO_c_FWD-rt0234       4.3159656804000004e-07</t>
  </si>
  <si>
    <t>ENZLOAD-3HBHYOX_c_FWD-rt5813    0.0</t>
  </si>
  <si>
    <t>ENZLOAD-3HBRDH_c_FWD-rt4427     4.964116205e-08</t>
  </si>
  <si>
    <t>ENZLOAD-3HBRDH_c_REV-rt4427     4.964116205e-08</t>
  </si>
  <si>
    <t>ENZLOAD-3HCINNMH_c_FWD-rt6518   1.819286919e-08</t>
  </si>
  <si>
    <t>ENZLOAD-3HPPPNH_c_FWD-rt6518    1.819286919e-08</t>
  </si>
  <si>
    <t>ENZLOAD-3INDACNLAH_c_FWD-rt4042 1.0233388381e-07</t>
  </si>
  <si>
    <t>ENZLOAD-3INDACNLAH_c_REV-rt4042 1.0233388381e-07</t>
  </si>
  <si>
    <t>ENZLOAD-3IPM3MT_c_FWD-rt6691    1.2903888504e-07</t>
  </si>
  <si>
    <t>ENZLOAD-3MLCLAT_mm_FWD-rt8106   8.128624454e-08</t>
  </si>
  <si>
    <t>ENZLOAD-3MLCLAT_mm_REV-rt8106   8.128624454e-08</t>
  </si>
  <si>
    <t>ENZLOAD-3MOBDC_c_FWD-rt7423     3.8036453611e-07</t>
  </si>
  <si>
    <t>ENZLOAD-3MOBR_m_FWD-rt41987068  0.0</t>
  </si>
  <si>
    <t>ENZLOAD-3MOBR_m_REV-rt41987068  0.0</t>
  </si>
  <si>
    <t>ENZLOAD-3MOPDC_c_FWD-rt7423     3.8036453611e-07</t>
  </si>
  <si>
    <t>ENZLOAD-3MOPR_m_FWD-rt4198      0.0</t>
  </si>
  <si>
    <t>ENZLOAD-3MOPR_m_REV-rt4198      0.0</t>
  </si>
  <si>
    <t>ENZLOAD-3NPDHBZH_m_FWD-rt7829   2.1479334636e-07</t>
  </si>
  <si>
    <t>ENZLOAD-3NPDHMT_m_FWD-rt3097    8.23643211e-08</t>
  </si>
  <si>
    <t>ENZLOAD-3OACE200_rm_FWD-rt2975  2.475761638e-08</t>
  </si>
  <si>
    <t>ENZLOAD-3OACE200_rm_FWD-rt8287  2.5539014000000004e-10</t>
  </si>
  <si>
    <t>ENZLOAD-3OACE220_rm_FWD-rt2975  2.475761638e-08</t>
  </si>
  <si>
    <t>ENZLOAD-3OACE220_rm_FWD-rt8287  2.5539014000000004e-10</t>
  </si>
  <si>
    <t>ENZLOAD-3OACE240_rm_FWD-rt2975  2.475761638e-08</t>
  </si>
  <si>
    <t>ENZLOAD-3OACE240_rm_FWD-rt8287  2.5539014000000004e-10</t>
  </si>
  <si>
    <t>ENZLOAD-3OACE260_rm_FWD-rt2975  2.475761638e-08</t>
  </si>
  <si>
    <t>ENZLOAD-3OACE260_rm_FWD-rt8287  2.5539014000000004e-10</t>
  </si>
  <si>
    <t>ENZLOAD-3OACR200_rm_FWD-rt8327  5.2344969028e-07</t>
  </si>
  <si>
    <t>ENZLOAD-3OACR220_rm_FWD-rt8327  5.2344969028e-07</t>
  </si>
  <si>
    <t>ENZLOAD-3OACR240_rm_FWD-rt8327  5.2344969028e-07</t>
  </si>
  <si>
    <t>ENZLOAD-3OACR260_rm_FWD-rt8327  5.2344969028e-07</t>
  </si>
  <si>
    <t>ENZLOAD-3OADPCOAT_m_FWD-rt4722  7.4703365535e-07</t>
  </si>
  <si>
    <t>ENZLOAD-3OADPCOAT_m_REV-rt4722  7.4703365535e-07</t>
  </si>
  <si>
    <t>ENZLOAD-3OAR100_c_FWD-rt0409    1.84466915209e-06</t>
  </si>
  <si>
    <t>ENZLOAD-3OAR100_c_FWD-rt1363    7.579009190000001e-09</t>
  </si>
  <si>
    <t>ENZLOAD-3OAR100_c_FWD-rt2183    5.4379037369e-07</t>
  </si>
  <si>
    <t>ENZLOAD-3OAR100_c_FWD-rt2190    2.1058805706e-07</t>
  </si>
  <si>
    <t>ENZLOAD-3OAR100_c_REV-rt0409    1.84466915209e-06</t>
  </si>
  <si>
    <t>ENZLOAD-3OAR100_c_REV-rt1363    7.579009190000001e-09</t>
  </si>
  <si>
    <t>ENZLOAD-3OAR100_c_REV-rt2183    5.4379037369e-07</t>
  </si>
  <si>
    <t>ENZLOAD-3OAR100_c_REV-rt2190    2.1058805706e-07</t>
  </si>
  <si>
    <t>ENZLOAD-3OAR120_c_FWD-rt0409    1.84466915209e-06</t>
  </si>
  <si>
    <t>ENZLOAD-3OAR120_c_FWD-rt1363    7.579009190000001e-09</t>
  </si>
  <si>
    <t>ENZLOAD-3OAR120_c_FWD-rt2183    5.4379037369e-07</t>
  </si>
  <si>
    <t>ENZLOAD-3OAR120_c_FWD-rt2190    2.1058805706e-07</t>
  </si>
  <si>
    <t>ENZLOAD-3OAR120_c_REV-rt0409    1.84466915209e-06</t>
  </si>
  <si>
    <t>ENZLOAD-3OAR120_c_REV-rt1363    7.579009190000001e-09</t>
  </si>
  <si>
    <t>ENZLOAD-3OAR120_c_REV-rt2183    5.4379037369e-07</t>
  </si>
  <si>
    <t>ENZLOAD-3OAR120_c_REV-rt2190    2.1058805706e-07</t>
  </si>
  <si>
    <t>ENZLOAD-3OAR140_c_FWD-rt0409    1.84466915209e-06</t>
  </si>
  <si>
    <t>ENZLOAD-3OAR140_c_FWD-rt1363    7.579009190000001e-09</t>
  </si>
  <si>
    <t>ENZLOAD-3OAR140_c_FWD-rt2183    5.4379037369e-07</t>
  </si>
  <si>
    <t>ENZLOAD-3OAR140_c_FWD-rt2190    2.1058805706e-07</t>
  </si>
  <si>
    <t>ENZLOAD-3OAR140_c_REV-rt0409    1.84466915209e-06</t>
  </si>
  <si>
    <t>ENZLOAD-3OAR140_c_REV-rt1363    7.579009190000001e-09</t>
  </si>
  <si>
    <t>ENZLOAD-3OAR140_c_REV-rt2183    5.4379037369e-07</t>
  </si>
  <si>
    <t>ENZLOAD-3OAR140_c_REV-rt2190    2.1058805706e-07</t>
  </si>
  <si>
    <t>ENZLOAD-3OAR160_c_FWD-rt0409    1.84466915209e-06</t>
  </si>
  <si>
    <t>ENZLOAD-3OAR160_c_FWD-rt1363    7.579009190000001e-09</t>
  </si>
  <si>
    <t>ENZLOAD-3OAR160_c_FWD-rt2183    5.4379037369e-07</t>
  </si>
  <si>
    <t>ENZLOAD-3OAR160_c_FWD-rt2190    2.1058805706e-07</t>
  </si>
  <si>
    <t>ENZLOAD-3OAR160_c_REV-rt0409    1.84466915209e-06</t>
  </si>
  <si>
    <t>ENZLOAD-3OAR160_c_REV-rt1363    7.579009190000001e-09</t>
  </si>
  <si>
    <t>ENZLOAD-3OAR160_c_REV-rt2183    5.4379037369e-07</t>
  </si>
  <si>
    <t>ENZLOAD-3OAR160_c_REV-rt2190    2.1058805706e-07</t>
  </si>
  <si>
    <t>ENZLOAD-3OAR180_c_FWD-rt0409    1.84466915209e-06</t>
  </si>
  <si>
    <t>ENZLOAD-3OAR180_c_FWD-rt1363    7.579009190000001e-09</t>
  </si>
  <si>
    <t>ENZLOAD-3OAR180_c_FWD-rt2183    5.4379037369e-07</t>
  </si>
  <si>
    <t>ENZLOAD-3OAR180_c_FWD-rt2190    2.1058805706e-07</t>
  </si>
  <si>
    <t>ENZLOAD-3OAR180_c_REV-rt0409    1.84466915209e-06</t>
  </si>
  <si>
    <t>ENZLOAD-3OAR180_c_REV-rt1363    7.579009190000001e-09</t>
  </si>
  <si>
    <t>ENZLOAD-3OAR180_c_REV-rt2183    5.4379037369e-07</t>
  </si>
  <si>
    <t>ENZLOAD-3OAR180_c_REV-rt2190    2.1058805706e-07</t>
  </si>
  <si>
    <t>ENZLOAD-3OAR40_c_FWD-rt0409     1.84466915209e-06</t>
  </si>
  <si>
    <t>ENZLOAD-3OAR40_c_FWD-rt1363     7.579009190000001e-09</t>
  </si>
  <si>
    <t>ENZLOAD-3OAR40_c_FWD-rt2183     5.4379037369e-07</t>
  </si>
  <si>
    <t>ENZLOAD-3OAR40_c_FWD-rt2190     2.1058805706e-07</t>
  </si>
  <si>
    <t>ENZLOAD-3OAR40_c_REV-rt0409     1.84466915209e-06</t>
  </si>
  <si>
    <t>ENZLOAD-3OAR40_c_REV-rt1363     7.579009190000001e-09</t>
  </si>
  <si>
    <t>ENZLOAD-3OAR40_c_REV-rt2183     5.4379037369e-07</t>
  </si>
  <si>
    <t>ENZLOAD-3OAR40_c_REV-rt2190     2.1058805706e-07</t>
  </si>
  <si>
    <t>ENZLOAD-3OAR40_m_FWD-rt1622_m   3.6312045379999996e-08</t>
  </si>
  <si>
    <t>ENZLOAD-3OAR60_c_FWD-rt0409     1.84466915209e-06</t>
  </si>
  <si>
    <t>ENZLOAD-3OAR60_c_FWD-rt1363     7.579009190000001e-09</t>
  </si>
  <si>
    <t>ENZLOAD-3OAR60_c_FWD-rt2183     5.4379037369e-07</t>
  </si>
  <si>
    <t>ENZLOAD-3OAR60_c_FWD-rt2190     2.1058805706e-07</t>
  </si>
  <si>
    <t>ENZLOAD-3OAR60_c_REV-rt0409     1.84466915209e-06</t>
  </si>
  <si>
    <t>ENZLOAD-3OAR60_c_REV-rt1363     7.579009190000001e-09</t>
  </si>
  <si>
    <t>ENZLOAD-3OAR60_c_REV-rt2183     5.4379037369e-07</t>
  </si>
  <si>
    <t>ENZLOAD-3OAR60_c_REV-rt2190     2.1058805706e-07</t>
  </si>
  <si>
    <t>ENZLOAD-3OAR60_m_FWD-rt1622_m   3.6312045379999996e-08</t>
  </si>
  <si>
    <t>ENZLOAD-3OAR80_c_FWD-rt0409     1.84466915209e-06</t>
  </si>
  <si>
    <t>ENZLOAD-3OAR80_c_FWD-rt1363     7.579009190000001e-09</t>
  </si>
  <si>
    <t>ENZLOAD-3OAR80_c_FWD-rt2183     5.4379037369e-07</t>
  </si>
  <si>
    <t>ENZLOAD-3OAR80_c_FWD-rt2190     2.1058805706e-07</t>
  </si>
  <si>
    <t>ENZLOAD-3OAR80_c_REV-rt0409     1.84466915209e-06</t>
  </si>
  <si>
    <t>ENZLOAD-3OAR80_c_REV-rt1363     7.579009190000001e-09</t>
  </si>
  <si>
    <t>ENZLOAD-3OAR80_c_REV-rt2183     5.4379037369e-07</t>
  </si>
  <si>
    <t>ENZLOAD-3OAR80_c_REV-rt2190     2.1058805706e-07</t>
  </si>
  <si>
    <t>ENZLOAD-3OAR80_m_FWD-rt1622_m   3.6312045379999996e-08</t>
  </si>
  <si>
    <t>ENZLOAD-3OAS100_c_FWD-rt0409    1.84466915209e-06</t>
  </si>
  <si>
    <t>ENZLOAD-3OAS120_c_FWD-rt0409    1.84466915209e-06</t>
  </si>
  <si>
    <t>ENZLOAD-3OAS140_c_FWD-rt0409    1.84466915209e-06</t>
  </si>
  <si>
    <t>ENZLOAD-3OAS160_c_FWD-rt0409    1.84466915209e-06</t>
  </si>
  <si>
    <t>ENZLOAD-3OAS180_c_FWD-rt0409    1.84466915209e-06</t>
  </si>
  <si>
    <t>ENZLOAD-3OAS40_c_FWD-rt0409     1.84466915209e-06</t>
  </si>
  <si>
    <t>ENZLOAD-3OAS40_c_REV-rt0409     1.84466915209e-06</t>
  </si>
  <si>
    <t>ENZLOAD-3OAS60_c_FWD-rt0409     1.84466915209e-06</t>
  </si>
  <si>
    <t>ENZLOAD-3OAS80_c_FWD-rt0409     1.84466915209e-06</t>
  </si>
  <si>
    <t>ENZLOAD-4ABUTtps_e_FWD-rt2901   5.3999067650000005e-08</t>
  </si>
  <si>
    <t>ENZLOAD-4ABUTtps_e_FWD-rt4390   8.308117561e-08</t>
  </si>
  <si>
    <t>ENZLOAD-4AMPMS_c_FWD-rt2779     0.0</t>
  </si>
  <si>
    <t>ENZLOAD-4CMCOAL_c_FWD-rt3465    0.0</t>
  </si>
  <si>
    <t>ENZLOAD-4CMCOAL_c_FWD-rt5332    1.225833344e-08</t>
  </si>
  <si>
    <t>ENZLOAD-4CMCOAL_c_FWD-rt6434_c  1.5628368148e-07</t>
  </si>
  <si>
    <t>ENZLOAD-4CMCOAL_c_FWD-rt8267_c  5.492235936e-08</t>
  </si>
  <si>
    <t>ENZLOAD-4CMCOAL_x_FWD-rt3465_x  0.0</t>
  </si>
  <si>
    <t>ENZLOAD-4CMCOAL_x_FWD-rt5332_x  1.225833344e-08</t>
  </si>
  <si>
    <t>ENZLOAD-4CMCOAL_x_FWD-rt6434_x  1.5628368148e-07</t>
  </si>
  <si>
    <t>ENZLOAD-4CMCOAL_x_FWD-rt8267_x  5.492235936e-08</t>
  </si>
  <si>
    <t>ENZLOAD-4DPMIPPH_c_FWD-rt1973   5.444485956500001e-07</t>
  </si>
  <si>
    <t>ENZLOAD-4DPMIPPH_c_REV-rt1973   5.444485956500001e-07</t>
  </si>
  <si>
    <t>ENZLOAD-4HBZNPT_m_FWD-rt6869    0.0</t>
  </si>
  <si>
    <t>ENZLOAD-4HGLSD_m_FWD-rt0201     7.5579071451e-07</t>
  </si>
  <si>
    <t>ENZLOAD-4HTHRS_c_FWD-rt1374     2.2525059405599997e-06</t>
  </si>
  <si>
    <t>ENZLOAD-4MOPR_m_FWD-rt4198      0.0</t>
  </si>
  <si>
    <t>ENZLOAD-5AOPtps_e_FWD-rt2901    5.3999067650000005e-08</t>
  </si>
  <si>
    <t>ENZLOAD-6DPMIPPH_c_FWD-rt1395   4.363300892e-08</t>
  </si>
  <si>
    <t>ENZLOAD-6DPMIPPH_c_FWD-rt1973   5.444485956500001e-07</t>
  </si>
  <si>
    <t>ENZLOAD-6DPMIPPH_c_REV-rt1395   4.363300892e-08</t>
  </si>
  <si>
    <t>ENZLOAD-6DPMIPPH_c_REV-rt1973   5.444485956500001e-07</t>
  </si>
  <si>
    <t>ENZLOAD-AASADy_c_FWD-LYS25      1.4735560199999999e-09</t>
  </si>
  <si>
    <t>ENZLOAD-AATA_c_FWD-rt0172       8.4643688992e-07</t>
  </si>
  <si>
    <t>ENZLOAD-AATA_c_FWD-rt4039       5.9418719816e-07</t>
  </si>
  <si>
    <t>ENZLOAD-AATA_c_FWD-rt7471       1.7271401479000001e-07</t>
  </si>
  <si>
    <t>ENZLOAD-AATA_c_REV-rt0172       8.4643688992e-07</t>
  </si>
  <si>
    <t>ENZLOAD-AATA_c_REV-rt4039       5.9418719816e-07</t>
  </si>
  <si>
    <t>ENZLOAD-AATA_c_REV-rt7471       1.7271401479000001e-07</t>
  </si>
  <si>
    <t>ENZLOAD-ABTA_c_FWD-rt2569       1.4486246370900001e-06</t>
  </si>
  <si>
    <t>ENZLOAD-ABTA_c_FWD-rt7537       5.3568610959e-07</t>
  </si>
  <si>
    <t>ENZLOAD-ABTD2Dx_c_FWD-rt1622_c  3.6312045379999996e-08</t>
  </si>
  <si>
    <t>ENZLOAD-ABTD2Dx_c_REV-rt1622_c  3.6312045379999996e-08</t>
  </si>
  <si>
    <t>ENZLOAD-ABTD2Dy_c_FWD-rt4606    0.0</t>
  </si>
  <si>
    <t>ENZLOAD-ABTD2Dy_c_FWD-rt8084    5.4181801869999995e-08</t>
  </si>
  <si>
    <t>ENZLOAD-ABTD2Dy_c_REV-rt4606    0.0</t>
  </si>
  <si>
    <t>ENZLOAD-ABTD2Dy_c_REV-rt8084    5.4181801869999995e-08</t>
  </si>
  <si>
    <t>ENZLOAD-ABTD4Dx_c_FWD-rt1622_c  3.6312045379999996e-08</t>
  </si>
  <si>
    <t>ENZLOAD-ABTD4Dx_c_REV-rt1622_c  3.6312045379999996e-08</t>
  </si>
  <si>
    <t>ENZLOAD-ABTD4Dy_c_FWD-rt4606    0.0</t>
  </si>
  <si>
    <t>ENZLOAD-ABTD4Dy_c_FWD-rt8084    5.4181801869999995e-08</t>
  </si>
  <si>
    <t>ENZLOAD-ABTD4Dy_c_REV-rt4606    0.0</t>
  </si>
  <si>
    <t>ENZLOAD-ABTD4Dy_c_REV-rt8084    5.4181801869999995e-08</t>
  </si>
  <si>
    <t>ENZLOAD-ABUTD_m_FWD-rt2756_m    2.236997836e-07</t>
  </si>
  <si>
    <t>ENZLOAD-ACACT100i_m_FWD-rt0517  7.0228741482e-07</t>
  </si>
  <si>
    <t>ENZLOAD-ACACT100i_x_FWD-rt0697  4.1825168665e-07</t>
  </si>
  <si>
    <t>ENZLOAD-ACACT100i_x_FWD-rt5445  7.890450826699999e-07</t>
  </si>
  <si>
    <t>ENZLOAD-ACACT100i_x_FWD-rt6860  5.635312716899999e-07</t>
  </si>
  <si>
    <t>ENZLOAD-ACACT101ei_x_FWD-rt0697 4.1825168665e-07</t>
  </si>
  <si>
    <t>ENZLOAD-ACACT101ei_x_FWD-rt5445 7.890450826699999e-07</t>
  </si>
  <si>
    <t>ENZLOAD-ACACT101ei_x_FWD-rt6860 5.635312716899999e-07</t>
  </si>
  <si>
    <t>ENZLOAD-ACACT120i_m_FWD-rt0517  7.0228741482e-07</t>
  </si>
  <si>
    <t>ENZLOAD-ACACT120i_x_FWD-rt0697  4.1825168665e-07</t>
  </si>
  <si>
    <t>ENZLOAD-ACACT120i_x_FWD-rt5445  7.890450826699999e-07</t>
  </si>
  <si>
    <t>ENZLOAD-ACACT120i_x_FWD-rt6860  5.635312716899999e-07</t>
  </si>
  <si>
    <t>ENZLOAD-ACACT121ai_m_FWD-rt0517 7.0228741482e-07</t>
  </si>
  <si>
    <t>ENZLOAD-ACACT121ai_x_FWD-rt0697 4.1825168665e-07</t>
  </si>
  <si>
    <t>ENZLOAD-ACACT121ai_x_FWD-rt5445 7.890450826699999e-07</t>
  </si>
  <si>
    <t>ENZLOAD-ACACT121ai_x_FWD-rt6860 5.635312716899999e-07</t>
  </si>
  <si>
    <t>ENZLOAD-ACACT121di_x_FWD-rt0697 4.1825168665e-07</t>
  </si>
  <si>
    <t>ENZLOAD-ACACT121di_x_FWD-rt5445 7.890450826699999e-07</t>
  </si>
  <si>
    <t>ENZLOAD-ACACT121di_x_FWD-rt6860 5.635312716899999e-07</t>
  </si>
  <si>
    <t>ENZLOAD-ACACT122ei_x_FWD-rt0697 4.1825168665e-07</t>
  </si>
  <si>
    <t>ENZLOAD-ACACT122ei_x_FWD-rt5445 7.890450826699999e-07</t>
  </si>
  <si>
    <t>ENZLOAD-ACACT122ei_x_FWD-rt6860 5.635312716899999e-07</t>
  </si>
  <si>
    <t>ENZLOAD-ACACT140i_m_FWD-rt0517  7.0228741482e-07</t>
  </si>
  <si>
    <t>ENZLOAD-ACACT140i_x_FWD-rt0697  4.1825168665e-07</t>
  </si>
  <si>
    <t>ENZLOAD-ACACT140i_x_FWD-rt5445  7.890450826699999e-07</t>
  </si>
  <si>
    <t>ENZLOAD-ACACT140i_x_FWD-rt6860  5.635312716899999e-07</t>
  </si>
  <si>
    <t>ENZLOAD-ACACT141ai_m_FWD-rt0517 7.0228741482e-07</t>
  </si>
  <si>
    <t>ENZLOAD-ACACT141ai_x_FWD-rt0697 4.1825168665e-07</t>
  </si>
  <si>
    <t>ENZLOAD-ACACT141ai_x_FWD-rt5445 7.890450826699999e-07</t>
  </si>
  <si>
    <t>ENZLOAD-ACACT141ai_x_FWD-rt6860 5.635312716899999e-07</t>
  </si>
  <si>
    <t>ENZLOAD-ACACT141bi_m_FWD-rt0517 7.0228741482e-07</t>
  </si>
  <si>
    <t>ENZLOAD-ACACT141bi_x_FWD-rt0697 4.1825168665e-07</t>
  </si>
  <si>
    <t>ENZLOAD-ACACT141bi_x_FWD-rt5445 7.890450826699999e-07</t>
  </si>
  <si>
    <t>ENZLOAD-ACACT141bi_x_FWD-rt6860 5.635312716899999e-07</t>
  </si>
  <si>
    <t>ENZLOAD-ACACT142i_x_FWD-rt0697  4.1825168665e-07</t>
  </si>
  <si>
    <t>ENZLOAD-ACACT142i_x_FWD-rt5445  7.890450826699999e-07</t>
  </si>
  <si>
    <t>ENZLOAD-ACACT142i_x_FWD-rt6860  5.635312716899999e-07</t>
  </si>
  <si>
    <t>ENZLOAD-ACACT143i_x_FWD-rt0697  4.1825168665e-07</t>
  </si>
  <si>
    <t>ENZLOAD-ACACT143i_x_FWD-rt5445  7.890450826699999e-07</t>
  </si>
  <si>
    <t>ENZLOAD-ACACT143i_x_FWD-rt6860  5.635312716899999e-07</t>
  </si>
  <si>
    <t>ENZLOAD-ACACT160i_m_FWD-rt0517  7.0228741482e-07</t>
  </si>
  <si>
    <t>ENZLOAD-ACACT160i_x_FWD-rt0697  4.1825168665e-07</t>
  </si>
  <si>
    <t>ENZLOAD-ACACT160i_x_FWD-rt5445  7.890450826699999e-07</t>
  </si>
  <si>
    <t>ENZLOAD-ACACT160i_x_FWD-rt6860  5.635312716899999e-07</t>
  </si>
  <si>
    <t>ENZLOAD-ACACT161ai_m_FWD-rt0517 7.0228741482e-07</t>
  </si>
  <si>
    <t>ENZLOAD-ACACT161ai_x_FWD-rt0697 4.1825168665e-07</t>
  </si>
  <si>
    <t>ENZLOAD-ACACT161ai_x_FWD-rt5445 7.890450826699999e-07</t>
  </si>
  <si>
    <t>ENZLOAD-ACACT161ai_x_FWD-rt6860 5.635312716899999e-07</t>
  </si>
  <si>
    <t>ENZLOAD-ACACT161bi_m_FWD-rt0517 7.0228741482e-07</t>
  </si>
  <si>
    <t>ENZLOAD-ACACT161bi_x_FWD-rt0697 4.1825168665e-07</t>
  </si>
  <si>
    <t>ENZLOAD-ACACT161bi_x_FWD-rt5445 7.890450826699999e-07</t>
  </si>
  <si>
    <t>ENZLOAD-ACACT161bi_x_FWD-rt6860 5.635312716899999e-07</t>
  </si>
  <si>
    <t>ENZLOAD-ACACT162i_x_FWD-rt0697  4.1825168665e-07</t>
  </si>
  <si>
    <t>ENZLOAD-ACACT162i_x_FWD-rt5445  7.890450826699999e-07</t>
  </si>
  <si>
    <t>ENZLOAD-ACACT162i_x_FWD-rt6860  5.635312716899999e-07</t>
  </si>
  <si>
    <t>ENZLOAD-ACACT163i_x_FWD-rt0697  4.1825168665e-07</t>
  </si>
  <si>
    <t>ENZLOAD-ACACT163i_x_FWD-rt5445  7.890450826699999e-07</t>
  </si>
  <si>
    <t>ENZLOAD-ACACT163i_x_FWD-rt6860  5.635312716899999e-07</t>
  </si>
  <si>
    <t>ENZLOAD-ACACT180i_m_FWD-rt0517  7.0228741482e-07</t>
  </si>
  <si>
    <t>ENZLOAD-ACACT180i_x_FWD-rt0697  4.1825168665e-07</t>
  </si>
  <si>
    <t>ENZLOAD-ACACT180i_x_FWD-rt5445  7.890450826699999e-07</t>
  </si>
  <si>
    <t>ENZLOAD-ACACT180i_x_FWD-rt6860  5.635312716899999e-07</t>
  </si>
  <si>
    <t>ENZLOAD-ACACT181ai_m_FWD-rt0517 7.0228741482e-07</t>
  </si>
  <si>
    <t>ENZLOAD-ACACT181ai_x_FWD-rt0697 4.1825168665e-07</t>
  </si>
  <si>
    <t>ENZLOAD-ACACT181ai_x_FWD-rt5445 7.890450826699999e-07</t>
  </si>
  <si>
    <t>ENZLOAD-ACACT181ai_x_FWD-rt6860 5.635312716899999e-07</t>
  </si>
  <si>
    <t>ENZLOAD-ACACT182i_x_FWD-rt0697  4.1825168665e-07</t>
  </si>
  <si>
    <t>ENZLOAD-ACACT182i_x_FWD-rt5445  7.890450826699999e-07</t>
  </si>
  <si>
    <t>ENZLOAD-ACACT182i_x_FWD-rt6860  5.635312716899999e-07</t>
  </si>
  <si>
    <t>ENZLOAD-ACACT183i_x_FWD-rt0697  4.1825168665e-07</t>
  </si>
  <si>
    <t>ENZLOAD-ACACT183i_x_FWD-rt5445  7.890450826699999e-07</t>
  </si>
  <si>
    <t>ENZLOAD-ACACT183i_x_FWD-rt6860  5.635312716899999e-07</t>
  </si>
  <si>
    <t>ENZLOAD-ACACT200i_m_FWD-rt0517  7.0228741482e-07</t>
  </si>
  <si>
    <t>ENZLOAD-ACACT200i_x_FWD-rt0697  4.1825168665e-07</t>
  </si>
  <si>
    <t>ENZLOAD-ACACT200i_x_FWD-rt5445  7.890450826699999e-07</t>
  </si>
  <si>
    <t>ENZLOAD-ACACT200i_x_FWD-rt6860  5.635312716899999e-07</t>
  </si>
  <si>
    <t>ENZLOAD-ACACT220i_m_FWD-rt0517  7.0228741482e-07</t>
  </si>
  <si>
    <t>ENZLOAD-ACACT220i_x_FWD-rt0697  4.1825168665e-07</t>
  </si>
  <si>
    <t>ENZLOAD-ACACT220i_x_FWD-rt5445  7.890450826699999e-07</t>
  </si>
  <si>
    <t>ENZLOAD-ACACT220i_x_FWD-rt6860  5.635312716899999e-07</t>
  </si>
  <si>
    <t>ENZLOAD-ACACT240i_m_FWD-rt0517  7.0228741482e-07</t>
  </si>
  <si>
    <t>ENZLOAD-ACACT240i_x_FWD-rt0697  4.1825168665e-07</t>
  </si>
  <si>
    <t>ENZLOAD-ACACT240i_x_FWD-rt5445  7.890450826699999e-07</t>
  </si>
  <si>
    <t>ENZLOAD-ACACT240i_x_FWD-rt6860  5.635312716899999e-07</t>
  </si>
  <si>
    <t>ENZLOAD-ACACT260i_m_FWD-rt0517  7.0228741482e-07</t>
  </si>
  <si>
    <t>ENZLOAD-ACACT260i_x_FWD-rt0697  4.1825168665e-07</t>
  </si>
  <si>
    <t>ENZLOAD-ACACT260i_x_FWD-rt5445  7.890450826699999e-07</t>
  </si>
  <si>
    <t>ENZLOAD-ACACT260i_x_FWD-rt6860  5.635312716899999e-07</t>
  </si>
  <si>
    <t>ENZLOAD-ACACT40i_m_FWD-rt0517   7.0228741482e-07</t>
  </si>
  <si>
    <t>ENZLOAD-ACACT40i_x_FWD-rt0697   4.1825168665e-07</t>
  </si>
  <si>
    <t>ENZLOAD-ACACT40i_x_FWD-rt5445   7.890450826699999e-07</t>
  </si>
  <si>
    <t>ENZLOAD-ACACT40i_x_FWD-rt6860   5.635312716899999e-07</t>
  </si>
  <si>
    <t>ENZLOAD-ACACT40ir_c_FWD-rt0310  5.4705166266200005e-06</t>
  </si>
  <si>
    <t>ENZLOAD-ACACT60i_m_FWD-rt0517   7.0228741482e-07</t>
  </si>
  <si>
    <t>ENZLOAD-ACACT60i_x_FWD-rt0697   4.1825168665e-07</t>
  </si>
  <si>
    <t>ENZLOAD-ACACT60i_x_FWD-rt5445   7.890450826699999e-07</t>
  </si>
  <si>
    <t>ENZLOAD-ACACT60i_x_FWD-rt6860   5.635312716899999e-07</t>
  </si>
  <si>
    <t>ENZLOAD-ACACT80i_m_FWD-rt0517   7.0228741482e-07</t>
  </si>
  <si>
    <t>ENZLOAD-ACACT80i_x_FWD-rt0697   4.1825168665e-07</t>
  </si>
  <si>
    <t>ENZLOAD-ACACT80i_x_FWD-rt5445   7.890450826699999e-07</t>
  </si>
  <si>
    <t>ENZLOAD-ACACT80i_x_FWD-rt6860   5.635312716899999e-07</t>
  </si>
  <si>
    <t>ENZLOAD-ACALDCD_c_FWD-rt7423    3.8036453611e-07</t>
  </si>
  <si>
    <t>ENZLOAD-ACCOAC_c_FWD-rt0271     1.08944067385e-06</t>
  </si>
  <si>
    <t>ENZLOAD-ACCOATsucac_m_FWD-rt5429        1.21605985052e-06</t>
  </si>
  <si>
    <t>ENZLOAD-ACCOATsucpp_m_FWD-rt5429        1.21605985052e-06</t>
  </si>
  <si>
    <t>ENZLOAD-ACCOAt_c_r_FWD-rt2578   5.301927112e-08</t>
  </si>
  <si>
    <t>ENZLOAD-ACCOAt_c_r_REV-rt2578   5.301927112e-08</t>
  </si>
  <si>
    <t>ENZLOAD-ACEST1_m_FWD-rt1634     0.0</t>
  </si>
  <si>
    <t>ENZLOAD-ACEST1_m_FWD-rt6091     3.108158924e-08</t>
  </si>
  <si>
    <t>ENZLOAD-ACGAM6PS_c_FWD-rt4107   2.03763431e-07</t>
  </si>
  <si>
    <t>ENZLOAD-ACGAM6PS_c_REV-rt4107   2.03763431e-07</t>
  </si>
  <si>
    <t>ENZLOAD-ACGAM6S1_r_FWD-rt5121   0.0</t>
  </si>
  <si>
    <t>ENZLOAD-ACGAM6S1_r_REV-rt5121   0.0</t>
  </si>
  <si>
    <t>ENZLOAD-ACGAM6S2_r_FWD-rt5121   0.0</t>
  </si>
  <si>
    <t>ENZLOAD-ACGAM6S2_r_REV-rt5121   0.0</t>
  </si>
  <si>
    <t>ENZLOAD-ACGAMPM_c_FWD-rt4597    6.821884309100001e-07</t>
  </si>
  <si>
    <t>ENZLOAD-ACGAMPM_c_REV-rt4597    6.821884309100001e-07</t>
  </si>
  <si>
    <t>ENZLOAD-ACGK_m_FWD-rt1009       3.39885325431e-06</t>
  </si>
  <si>
    <t>ENZLOAD-ACGS_m_FWD-rt7899       2.0035868441e-07</t>
  </si>
  <si>
    <t>ENZLOAD-ACHAH_c_FWD-rt3378      0.0</t>
  </si>
  <si>
    <t>ENZLOAD-ACHAH_c_REV-rt3378      0.0</t>
  </si>
  <si>
    <t>ENZLOAD-ACHAH_e_FWD-rt1203      9.80145493e-09</t>
  </si>
  <si>
    <t>ENZLOAD-ACHBS_m_FWD-ILV26       3.02885418392e-06</t>
  </si>
  <si>
    <t>ENZLOAD-ACHBS_m_FWD-rt7317      1.51442709196e-06</t>
  </si>
  <si>
    <t>ENZLOAD-ACHLE1_c_FWD-rt6872     8.510396575999999e-08</t>
  </si>
  <si>
    <t>ENZLOAD-ACHLE2_c_FWD-rt6872     8.510396575999999e-08</t>
  </si>
  <si>
    <t>ENZLOAD-ACHLE3_c_FWD-rt6872     8.510396575999999e-08</t>
  </si>
  <si>
    <t>ENZLOAD-ACITL_c_FWD-rt1358      2.12539466351e-06</t>
  </si>
  <si>
    <t>ENZLOAD-ACKr_c_FWD-rt5015       6.390886669e-08</t>
  </si>
  <si>
    <t>ENZLOAD-ACKr_c_REV-rt5015       6.390886669e-08</t>
  </si>
  <si>
    <t>ENZLOAD-ACLS_m_FWD-ILV26        3.02885418392e-06</t>
  </si>
  <si>
    <t>ENZLOAD-ACLS_m_FWD-rt7317       1.51442709196e-06</t>
  </si>
  <si>
    <t>ENZLOAD-ACOAD100f_m_FWD-rt4202  8.593437065e-08</t>
  </si>
  <si>
    <t>ENZLOAD-ACOAD100f_x_FWD-rt2040  2.8996395298e-07</t>
  </si>
  <si>
    <t>ENZLOAD-ACOAD101df_x_FWD-rt2040 2.8996395298e-07</t>
  </si>
  <si>
    <t>ENZLOAD-ACOAD102ef_x_FWD-rt2040 2.8996395298e-07</t>
  </si>
  <si>
    <t>ENZLOAD-ACOAD120f_m_FWD-rt4202  8.593437065e-08</t>
  </si>
  <si>
    <t>ENZLOAD-ACOAD120f_x_FWD-rt2040  2.8996395298e-07</t>
  </si>
  <si>
    <t>ENZLOAD-ACOAD121af_x_FWD-rt2040 2.8996395298e-07</t>
  </si>
  <si>
    <t>ENZLOAD-ACOAD140f_x_FWD-rt2040  2.8996395298e-07</t>
  </si>
  <si>
    <t>ENZLOAD-ACOAD141af_x_FWD-rt2040 2.8996395298e-07</t>
  </si>
  <si>
    <t>ENZLOAD-ACOAD141bf_x_FWD-rt2040 2.8996395298e-07</t>
  </si>
  <si>
    <t>ENZLOAD-ACOAD142f_x_FWD-rt2040  2.8996395298e-07</t>
  </si>
  <si>
    <t>ENZLOAD-ACOAD143f_x_FWD-rt2040  2.8996395298e-07</t>
  </si>
  <si>
    <t>ENZLOAD-ACOAD160f_x_FWD-rt2040  2.8996395298e-07</t>
  </si>
  <si>
    <t>ENZLOAD-ACOAD161af_x_FWD-rt2040 2.8996395298e-07</t>
  </si>
  <si>
    <t>ENZLOAD-ACOAD161bf_x_FWD-rt2040 2.8996395298e-07</t>
  </si>
  <si>
    <t>ENZLOAD-ACOAD162f_x_FWD-rt2040  2.8996395298e-07</t>
  </si>
  <si>
    <t>ENZLOAD-ACOAD163f_x_FWD-rt2040  2.8996395298e-07</t>
  </si>
  <si>
    <t>ENZLOAD-ACOAD180f_x_FWD-rt2040  2.8996395298e-07</t>
  </si>
  <si>
    <t>ENZLOAD-ACOAD181af_x_FWD-rt2040 2.8996395298e-07</t>
  </si>
  <si>
    <t>ENZLOAD-ACOAD182f_x_FWD-rt2040  2.8996395298e-07</t>
  </si>
  <si>
    <t>ENZLOAD-ACOAD183f_x_FWD-rt2040  2.8996395298e-07</t>
  </si>
  <si>
    <t>ENZLOAD-ACOAD40f_m_FWD-rt5702   6.8613151326e-07</t>
  </si>
  <si>
    <t>ENZLOAD-ACOAD40f_m_REV-rt5702   6.8613151326e-07</t>
  </si>
  <si>
    <t>ENZLOAD-ACOAD40f_x_FWD-rt2040   2.8996395298e-07</t>
  </si>
  <si>
    <t>ENZLOAD-ACOAD60f_m_FWD-rt5702   6.8613151326e-07</t>
  </si>
  <si>
    <t>ENZLOAD-ACOAD60f_m_REV-rt5702   6.8613151326e-07</t>
  </si>
  <si>
    <t>ENZLOAD-ACOAD60f_x_FWD-rt2040   2.8996395298e-07</t>
  </si>
  <si>
    <t>ENZLOAD-ACOAD80f_m_FWD-rt4202   8.593437065e-08</t>
  </si>
  <si>
    <t>ENZLOAD-ACOAD80f_m_REV-rt4202   8.593437065e-08</t>
  </si>
  <si>
    <t>ENZLOAD-ACOAD80f_x_FWD-rt2040   2.8996395298e-07</t>
  </si>
  <si>
    <t>ENZLOAD-ACOAD82ef_x_FWD-rt2040  2.8996395298e-07</t>
  </si>
  <si>
    <t>ENZLOAD-ACOADS160_rm_FWD-rt1362 4.0475949522e-07</t>
  </si>
  <si>
    <t>ENZLOAD-ACOADS180_rm_FWD-rt1362 4.0475949522e-07</t>
  </si>
  <si>
    <t>ENZLOAD-ACOADS181_rm_FWD-rt0477 1.02781278161e-06</t>
  </si>
  <si>
    <t>ENZLOAD-ACOADS182_rm_FWD-rt0477 1.02781278161e-06</t>
  </si>
  <si>
    <t>ENZLOAD-ACOADm30f_m_FWD-rt5702  6.8613151326e-07</t>
  </si>
  <si>
    <t>ENZLOAD-ACOADm30f_m_REV-rt5702  6.8613151326e-07</t>
  </si>
  <si>
    <t>ENZLOAD-ACOADm40f_m_FWD-rt5702  6.8613151326e-07</t>
  </si>
  <si>
    <t>ENZLOAD-ACOADm40f_m_REV-rt5702  6.8613151326e-07</t>
  </si>
  <si>
    <t>ENZLOAD-ACOADm50f_m_FWD-rt1644  4.9986985249999996e-08</t>
  </si>
  <si>
    <t>ENZLOAD-ACOADm50f_m_REV-rt1644  4.9986985249999996e-08</t>
  </si>
  <si>
    <t>ENZLOAD-ACOAO100_x_FWD-rt1332   1.1585538118e-07</t>
  </si>
  <si>
    <t>ENZLOAD-ACOAO100_x_FWD-rt4374   1.0519393198e-07</t>
  </si>
  <si>
    <t>ENZLOAD-ACOAO100_x_FWD-rt4384   0.0</t>
  </si>
  <si>
    <t>ENZLOAD-ACOAO101d_x_FWD-rt1332  1.1585538118e-07</t>
  </si>
  <si>
    <t>ENZLOAD-ACOAO101d_x_FWD-rt4374  1.0519393198e-07</t>
  </si>
  <si>
    <t>ENZLOAD-ACOAO101d_x_FWD-rt4384  0.0</t>
  </si>
  <si>
    <t>ENZLOAD-ACOAO102e_x_FWD-rt1332  1.1585538118e-07</t>
  </si>
  <si>
    <t>ENZLOAD-ACOAO102e_x_FWD-rt4374  1.0519393198e-07</t>
  </si>
  <si>
    <t>ENZLOAD-ACOAO102e_x_FWD-rt4384  0.0</t>
  </si>
  <si>
    <t>ENZLOAD-ACOAO120_x_FWD-rt1332   1.1585538118e-07</t>
  </si>
  <si>
    <t>ENZLOAD-ACOAO120_x_FWD-rt4374   1.0519393198e-07</t>
  </si>
  <si>
    <t>ENZLOAD-ACOAO120_x_FWD-rt4384   0.0</t>
  </si>
  <si>
    <t>ENZLOAD-ACOAO121a_x_FWD-rt1332  1.1585538118e-07</t>
  </si>
  <si>
    <t>ENZLOAD-ACOAO121a_x_FWD-rt4374  1.0519393198e-07</t>
  </si>
  <si>
    <t>ENZLOAD-ACOAO121a_x_FWD-rt4384  0.0</t>
  </si>
  <si>
    <t>ENZLOAD-ACOAO140_x_FWD-rt1332   1.1585538118e-07</t>
  </si>
  <si>
    <t>ENZLOAD-ACOAO140_x_FWD-rt4374   1.0519393198e-07</t>
  </si>
  <si>
    <t>ENZLOAD-ACOAO140_x_FWD-rt4384   0.0</t>
  </si>
  <si>
    <t>ENZLOAD-ACOAO141a_x_FWD-rt1332  1.1585538118e-07</t>
  </si>
  <si>
    <t>ENZLOAD-ACOAO141a_x_FWD-rt4374  1.0519393198e-07</t>
  </si>
  <si>
    <t>ENZLOAD-ACOAO141a_x_FWD-rt4384  0.0</t>
  </si>
  <si>
    <t>ENZLOAD-ACOAO141b_x_FWD-rt1332  1.1585538118e-07</t>
  </si>
  <si>
    <t>ENZLOAD-ACOAO141b_x_FWD-rt4374  1.0519393198e-07</t>
  </si>
  <si>
    <t>ENZLOAD-ACOAO141b_x_FWD-rt4384  0.0</t>
  </si>
  <si>
    <t>ENZLOAD-ACOAO142_x_FWD-rt1332   1.1585538118e-07</t>
  </si>
  <si>
    <t>ENZLOAD-ACOAO142_x_FWD-rt4374   1.0519393198e-07</t>
  </si>
  <si>
    <t>ENZLOAD-ACOAO142_x_FWD-rt4384   0.0</t>
  </si>
  <si>
    <t>ENZLOAD-ACOAO143_x_FWD-rt1332   1.1585538118e-07</t>
  </si>
  <si>
    <t>ENZLOAD-ACOAO143_x_FWD-rt4374   1.0519393198e-07</t>
  </si>
  <si>
    <t>ENZLOAD-ACOAO143_x_FWD-rt4384   0.0</t>
  </si>
  <si>
    <t>ENZLOAD-ACOAO160_x_FWD-rt1332   1.1585538118e-07</t>
  </si>
  <si>
    <t>ENZLOAD-ACOAO160_x_FWD-rt4374   1.0519393198e-07</t>
  </si>
  <si>
    <t>ENZLOAD-ACOAO160_x_FWD-rt4384   0.0</t>
  </si>
  <si>
    <t>ENZLOAD-ACOAO161a_x_FWD-rt1332  1.1585538118e-07</t>
  </si>
  <si>
    <t>ENZLOAD-ACOAO161a_x_FWD-rt4374  1.0519393198e-07</t>
  </si>
  <si>
    <t>ENZLOAD-ACOAO161a_x_FWD-rt4384  0.0</t>
  </si>
  <si>
    <t>ENZLOAD-ACOAO161b_x_FWD-rt1332  1.1585538118e-07</t>
  </si>
  <si>
    <t>ENZLOAD-ACOAO161b_x_FWD-rt4374  1.0519393198e-07</t>
  </si>
  <si>
    <t>ENZLOAD-ACOAO161b_x_FWD-rt4384  0.0</t>
  </si>
  <si>
    <t>ENZLOAD-ACOAO162_x_FWD-rt1332   1.1585538118e-07</t>
  </si>
  <si>
    <t>ENZLOAD-ACOAO162_x_FWD-rt4374   1.0519393198e-07</t>
  </si>
  <si>
    <t>ENZLOAD-ACOAO162_x_FWD-rt4384   0.0</t>
  </si>
  <si>
    <t>ENZLOAD-ACOAO163_x_FWD-rt1332   1.1585538118e-07</t>
  </si>
  <si>
    <t>ENZLOAD-ACOAO163_x_FWD-rt4374   1.0519393198e-07</t>
  </si>
  <si>
    <t>ENZLOAD-ACOAO163_x_FWD-rt4384   0.0</t>
  </si>
  <si>
    <t>ENZLOAD-ACOAO180_x_FWD-rt1332   1.1585538118e-07</t>
  </si>
  <si>
    <t>ENZLOAD-ACOAO180_x_FWD-rt4374   1.0519393198e-07</t>
  </si>
  <si>
    <t>ENZLOAD-ACOAO180_x_FWD-rt4384   0.0</t>
  </si>
  <si>
    <t>ENZLOAD-ACOAO181a_x_FWD-rt1332  1.1585538118e-07</t>
  </si>
  <si>
    <t>ENZLOAD-ACOAO181a_x_FWD-rt4374  1.0519393198e-07</t>
  </si>
  <si>
    <t>ENZLOAD-ACOAO181a_x_FWD-rt4384  0.0</t>
  </si>
  <si>
    <t>ENZLOAD-ACOAO182_x_FWD-rt1332   1.1585538118e-07</t>
  </si>
  <si>
    <t>ENZLOAD-ACOAO182_x_FWD-rt4374   1.0519393198e-07</t>
  </si>
  <si>
    <t>ENZLOAD-ACOAO182_x_FWD-rt4384   0.0</t>
  </si>
  <si>
    <t>ENZLOAD-ACOAO183_x_FWD-rt1332   1.1585538118e-07</t>
  </si>
  <si>
    <t>ENZLOAD-ACOAO183_x_FWD-rt4374   1.0519393198e-07</t>
  </si>
  <si>
    <t>ENZLOAD-ACOAO183_x_FWD-rt4384   0.0</t>
  </si>
  <si>
    <t>ENZLOAD-ACOAO200_x_FWD-rt1332   1.1585538118e-07</t>
  </si>
  <si>
    <t>ENZLOAD-ACOAO200_x_FWD-rt4374   1.0519393198e-07</t>
  </si>
  <si>
    <t>ENZLOAD-ACOAO200_x_FWD-rt4384   0.0</t>
  </si>
  <si>
    <t>ENZLOAD-ACOAO220_x_FWD-rt1332   1.1585538118e-07</t>
  </si>
  <si>
    <t>ENZLOAD-ACOAO220_x_FWD-rt4374   1.0519393198e-07</t>
  </si>
  <si>
    <t>ENZLOAD-ACOAO220_x_FWD-rt4384   0.0</t>
  </si>
  <si>
    <t>ENZLOAD-ACOAO240_x_FWD-rt1332   1.1585538118e-07</t>
  </si>
  <si>
    <t>ENZLOAD-ACOAO240_x_FWD-rt4374   1.0519393198e-07</t>
  </si>
  <si>
    <t>ENZLOAD-ACOAO240_x_FWD-rt4384   0.0</t>
  </si>
  <si>
    <t>ENZLOAD-ACOAO260_x_FWD-rt1332   1.1585538118e-07</t>
  </si>
  <si>
    <t>ENZLOAD-ACOAO260_x_FWD-rt4374   1.0519393198e-07</t>
  </si>
  <si>
    <t>ENZLOAD-ACOAO260_x_FWD-rt4384   0.0</t>
  </si>
  <si>
    <t>ENZLOAD-ACOAO40_x_FWD-rt1332    1.1585538118e-07</t>
  </si>
  <si>
    <t>ENZLOAD-ACOAO40_x_FWD-rt4374    1.0519393198e-07</t>
  </si>
  <si>
    <t>ENZLOAD-ACOAO40_x_FWD-rt4384    0.0</t>
  </si>
  <si>
    <t>ENZLOAD-ACOAO60_x_FWD-rt1332    1.1585538118e-07</t>
  </si>
  <si>
    <t>ENZLOAD-ACOAO60_x_FWD-rt4374    1.0519393198e-07</t>
  </si>
  <si>
    <t>ENZLOAD-ACOAO60_x_FWD-rt4384    0.0</t>
  </si>
  <si>
    <t>ENZLOAD-ACOAO80_x_FWD-rt1332    1.1585538118e-07</t>
  </si>
  <si>
    <t>ENZLOAD-ACOAO80_x_FWD-rt4374    1.0519393198e-07</t>
  </si>
  <si>
    <t>ENZLOAD-ACOAO80_x_FWD-rt4384    0.0</t>
  </si>
  <si>
    <t>ENZLOAD-ACOAO82e_x_FWD-rt1332   1.1585538118e-07</t>
  </si>
  <si>
    <t>ENZLOAD-ACOAO82e_x_FWD-rt4374   1.0519393198e-07</t>
  </si>
  <si>
    <t>ENZLOAD-ACOAO82e_x_FWD-rt4384   0.0</t>
  </si>
  <si>
    <t>ENZLOAD-ACOATA_c_FWD-rt0302     1.71937060603e-06</t>
  </si>
  <si>
    <t>ENZLOAD-ACOATA_c_REV-rt0302     1.71937060603e-06</t>
  </si>
  <si>
    <t>ENZLOAD-ACOATA_m_FWD-rt5893     3.75733396144e-06</t>
  </si>
  <si>
    <t>ENZLOAD-ACOATA_m_REV-rt5893     3.75733396144e-06</t>
  </si>
  <si>
    <t>ENZLOAD-ACONMT_c_FWD-rt6691     1.2903888504e-07</t>
  </si>
  <si>
    <t>ENZLOAD-ACONT2_m_FWD-rt4274     1.61120210771e-06</t>
  </si>
  <si>
    <t>ENZLOAD-ACONT2_m_REV-rt4274     1.61120210771e-06</t>
  </si>
  <si>
    <t>ENZLOAD-ACONTa_m_FWD-rt3256     6.58725428137e-06</t>
  </si>
  <si>
    <t>ENZLOAD-ACONTa_m_FWD-rt6232     7.575552775799999e-07</t>
  </si>
  <si>
    <t>ENZLOAD-ACONTa_m_REV-rt3256     6.58725428137e-06</t>
  </si>
  <si>
    <t>ENZLOAD-ACONTa_m_REV-rt6232     7.575552775799999e-07</t>
  </si>
  <si>
    <t>ENZLOAD-ACONTb_m_FWD-rt3256     6.58725428137e-06</t>
  </si>
  <si>
    <t>ENZLOAD-ACONTb_m_FWD-rt6232     7.575552775799999e-07</t>
  </si>
  <si>
    <t>ENZLOAD-ACONTb_m_REV-rt3256     6.58725428137e-06</t>
  </si>
  <si>
    <t>ENZLOAD-ACONTb_m_REV-rt6232     7.575552775799999e-07</t>
  </si>
  <si>
    <t>ENZLOAD-ACOTAi_m_FWD-rt6510     8.7652106966e-07</t>
  </si>
  <si>
    <t>ENZLOAD-ACP1_e_FWD-rt1163       1.625795316e-08</t>
  </si>
  <si>
    <t>ENZLOAD-ACP1_e_FWD-rt5051       5.356591570000001e-09</t>
  </si>
  <si>
    <t>ENZLOAD-ACPCS_c_FWD-rt0245      2.144625843e-08</t>
  </si>
  <si>
    <t>ENZLOAD-ACPCS_c_REV-rt0245      2.144625843e-08</t>
  </si>
  <si>
    <t>ENZLOAD-ACRNAH_x_FWD-rt5418     7.70086599e-08</t>
  </si>
  <si>
    <t>ENZLOAD-ACRNt_c_m_FWD-rt0963    1.91058229634e-06</t>
  </si>
  <si>
    <t>ENZLOAD-ACS_c_FWD-rt6229_c      6.1052340946e-07</t>
  </si>
  <si>
    <t>ENZLOAD-ACS_c_FWD-rt7532_c      0.0</t>
  </si>
  <si>
    <t>ENZLOAD-ACS_n_FWD-rt6229_n      6.1052340946e-07</t>
  </si>
  <si>
    <t>ENZLOAD-ACS_n_FWD-rt7532_n      0.0</t>
  </si>
  <si>
    <t>ENZLOAD-ACt_c_e_FWD-rt7285      0.0</t>
  </si>
  <si>
    <t>ENZLOAD-ACt_c_e_REV-rt7285      0.0</t>
  </si>
  <si>
    <t>ENZLOAD-ACt_c_m_FWD-rt5456      0.0</t>
  </si>
  <si>
    <t>ENZLOAD-ACt_c_m_REV-rt5456      0.0</t>
  </si>
  <si>
    <t>ENZLOAD-ADA_c_FWD-rt8364        3.8486091518e-07</t>
  </si>
  <si>
    <t>ENZLOAD-ADCL_c_FWD-rt4108       0.0</t>
  </si>
  <si>
    <t>ENZLOAD-ADCS_c_FWD-rt5301       1.06031258e-07</t>
  </si>
  <si>
    <t>ENZLOAD-ADD_c_FWD-rt3300        4.9789273279999996e-08</t>
  </si>
  <si>
    <t>ENZLOAD-ADD_c_FWD-rt8364        3.8486091518e-07</t>
  </si>
  <si>
    <t>ENZLOAD-ADEtps_e_FWD-rt6190     1.08493689543e-06</t>
  </si>
  <si>
    <t>ENZLOAD-ADK1_c_FWD-rt3932       5.0944507974e-07</t>
  </si>
  <si>
    <t>ENZLOAD-ADK1_c_FWD-rt7128_c     2.7195785834400003e-06</t>
  </si>
  <si>
    <t>ENZLOAD-ADK1_m_FWD-rt6761       5.875458089e-07</t>
  </si>
  <si>
    <t>ENZLOAD-ADK1_m_FWD-rt7128_m     2.7195785834400003e-06</t>
  </si>
  <si>
    <t>ENZLOAD-ADK3_m_FWD-rt6761       5.875458089e-07</t>
  </si>
  <si>
    <t>ENZLOAD-ADK3_m_FWD-rt7128_m     2.7195785834400003e-06</t>
  </si>
  <si>
    <t>ENZLOAD-ADK3_m_REV-rt6761       5.875458089e-07</t>
  </si>
  <si>
    <t>ENZLOAD-ADK3_m_REV-rt7128_m     2.7195785834400003e-06</t>
  </si>
  <si>
    <t>ENZLOAD-ADMDC_c_FWD-rt2849      2.9416630698e-07</t>
  </si>
  <si>
    <t>ENZLOAD-ADNCYC_c_FWD-rt4919     7.574170075e-08</t>
  </si>
  <si>
    <t>ENZLOAD-ADNK1_c_FWD-rt0017      4.18849141329e-06</t>
  </si>
  <si>
    <t>ENZLOAD-ADNtps_e_FWD-rt5601     4.68788236e-09</t>
  </si>
  <si>
    <t>ENZLOAD-ADPATPt_c_m_FWD-rt4336  4.189883382139e-05</t>
  </si>
  <si>
    <t>ENZLOAD-ADPATPt_c_m_REV-rt4336  4.189883382139e-05</t>
  </si>
  <si>
    <t>ENZLOAD-ADPATPt_c_x_FWD-rt7777  4.080103528e-08</t>
  </si>
  <si>
    <t>ENZLOAD-ADPRDP_m_FWD-rt8143     1.8558833488e-07</t>
  </si>
  <si>
    <t>ENZLOAD-ADPT_c_FWD-rt7825       6.3319613777e-07</t>
  </si>
  <si>
    <t>ENZLOAD-ADSK_c_FWD-rt0341       1.73292495103e-06</t>
  </si>
  <si>
    <t>ENZLOAD-ADSL1r_c_FWD-rt7437     6.59591926e-07</t>
  </si>
  <si>
    <t>ENZLOAD-ADSL1r_c_REV-rt7437     6.59591926e-07</t>
  </si>
  <si>
    <t>ENZLOAD-ADSL2i_c_FWD-rt7437     6.59591926e-07</t>
  </si>
  <si>
    <t>ENZLOAD-ADSS_c_FWD-rt3802       1.834584867e-06</t>
  </si>
  <si>
    <t>ENZLOAD-AEPI1_c_FWD-rt0136      1.1369241042e-07</t>
  </si>
  <si>
    <t>ENZLOAD-AEPI1_c_REV-rt0136      1.1369241042e-07</t>
  </si>
  <si>
    <t>ENZLOAD-AEPI2_c_FWD-rt0136      1.1369241042e-07</t>
  </si>
  <si>
    <t>ENZLOAD-AEPI2_c_REV-rt0136      1.1369241042e-07</t>
  </si>
  <si>
    <t>ENZLOAD-AFAT_c_FWD-rt3174_c     9.22220283e-08</t>
  </si>
  <si>
    <t>ENZLOAD-AFLTXNB1S_c_FWD-rt2689  0.0</t>
  </si>
  <si>
    <t>ENZLOAD-AFLTXNB2S_c_FWD-rt2689  0.0</t>
  </si>
  <si>
    <t>ENZLOAD-AGMT_e_FWD-rt1772       1.35117848717e-06</t>
  </si>
  <si>
    <t>ENZLOAD-AGNPR_l_FWD-rt7207_l    1.1708853970000001e-08</t>
  </si>
  <si>
    <t>ENZLOAD-AGNPR_rm_FWD-rt7207_rm  1.1708853970000001e-08</t>
  </si>
  <si>
    <t>ENZLOAD-AGPAT_l_FWD-rt1378      1.197951629e-08</t>
  </si>
  <si>
    <t>ENZLOAD-AGPAT_l_FWD-rt2059_l    7.968233311e-08</t>
  </si>
  <si>
    <t>ENZLOAD-AGPAT_rm_FWD-rt2059_rm  7.968233311e-08</t>
  </si>
  <si>
    <t>ENZLOAD-AGPAT_rm_FWD-rt7662     5.335217841e-08</t>
  </si>
  <si>
    <t>ENZLOAD-AGPRi_m_FWD-rt1009      3.39885325431e-06</t>
  </si>
  <si>
    <t>ENZLOAD-AGTi_c_FWD-rt0451       3.35989116787e-06</t>
  </si>
  <si>
    <t>ENZLOAD-AHCi_c_FWD-rt4544       4.93325608827e-06</t>
  </si>
  <si>
    <t>ENZLOAD-AHGDf_m_FWD-rt1883      1.2030718818999999e-07</t>
  </si>
  <si>
    <t>ENZLOAD-AHGDf_m_REV-rt1883      1.2030718818999999e-07</t>
  </si>
  <si>
    <t>ENZLOAD-AHMMPS4_c_FWD-rt2779    0.0</t>
  </si>
  <si>
    <t>ENZLOAD-AHSERL2_c_FWD-rt8250    2.506548787e-08</t>
  </si>
  <si>
    <t>ENZLOAD-AHSERL_c_FWD-rt8250     2.506548787e-08</t>
  </si>
  <si>
    <t>ENZLOAD-AICART_c_FWD-rt4053     6.483452524009999e-06</t>
  </si>
  <si>
    <t>ENZLOAD-AICART_c_REV-rt4053     6.483452524009999e-06</t>
  </si>
  <si>
    <t>ENZLOAD-AIRC1_c_FWD-rt3764      1.41228597133e-06</t>
  </si>
  <si>
    <t>ENZLOAD-AKGCITta_m_FWD-rt8378   1.23804127903e-06</t>
  </si>
  <si>
    <t>ENZLOAD-AKGDH_m_FWD-KGDCPLX     1.09180376397e-06</t>
  </si>
  <si>
    <t>ENZLOAD-AKGDH_m_FWD-KGDCPLX2    1.09180376397e-06</t>
  </si>
  <si>
    <t>ENZLOAD-AKGMALta_m_FWD-rt2267   1.58798832573e-06</t>
  </si>
  <si>
    <t>ENZLOAD-AKP1_c_FWD-rt3253       5.39346626e-09</t>
  </si>
  <si>
    <t>ENZLOAD-AKP1_c_FWD-rt5041       7.89920551e-09</t>
  </si>
  <si>
    <t>ENZLOAD-ALAS_m_FWD-rt0309       1.6696743602e-07</t>
  </si>
  <si>
    <t>ENZLOAD-ALATA_L_m_FWD-rt1267    6.076774592800001e-07</t>
  </si>
  <si>
    <t>ENZLOAD-ALATA_L_m_REV-rt1267    6.076774592800001e-07</t>
  </si>
  <si>
    <t>ENZLOAD-ALATRS_c_FWD-rt3605     1.5109019792e-06</t>
  </si>
  <si>
    <t>ENZLOAD-ALAtps_e_FWD-rt0594     9.014187616999999e-08</t>
  </si>
  <si>
    <t>ENZLOAD-ALAtps_e_FWD-rt4390     8.308117561e-08</t>
  </si>
  <si>
    <t>ENZLOAD-ALAtps_e_FWD-rt5861     0.0</t>
  </si>
  <si>
    <t>ENZLOAD-ALAtps_e_REV-rt0594     9.014187616999999e-08</t>
  </si>
  <si>
    <t>ENZLOAD-ALAtps_e_REV-rt4390     8.308117561e-08</t>
  </si>
  <si>
    <t>ENZLOAD-ALAtps_e_REV-rt5861     0.0</t>
  </si>
  <si>
    <t>ENZLOAD-ALCD19y_c_FWD-rt3514    3.4140689797e-07</t>
  </si>
  <si>
    <t>ENZLOAD-ALCD22xi_c_FWD-rt5740   3.72902046303e-06</t>
  </si>
  <si>
    <t>ENZLOAD-ALCD22xi_c_FWD-rt7110   1.8025549456000002e-07</t>
  </si>
  <si>
    <t>ENZLOAD-ALCD22xi_c_FWD-rt8149   8.4565422969e-07</t>
  </si>
  <si>
    <t>ENZLOAD-ALCD22xi_m_FWD-rt0733_m 0.0</t>
  </si>
  <si>
    <t>ENZLOAD-ALCD22xi_m_FWD-rt3939_m 1.311721241e-07</t>
  </si>
  <si>
    <t>ENZLOAD-ALCD22yi_c_FWD-rt1661   0.0</t>
  </si>
  <si>
    <t>ENZLOAD-ALCD22yi_c_FWD-rt3514   3.4140689797e-07</t>
  </si>
  <si>
    <t>ENZLOAD-ALCD22yi_c_FWD-rt4416   5.976938392e-08</t>
  </si>
  <si>
    <t>ENZLOAD-ALCD22yi_c_FWD-rt5186   0.0</t>
  </si>
  <si>
    <t>ENZLOAD-ALCD22yi_c_FWD-rt5194   6.0921271e-09</t>
  </si>
  <si>
    <t>ENZLOAD-ALCD22yi_c_FWD-rt5579   3.9628461432e-06</t>
  </si>
  <si>
    <t>ENZLOAD-ALCD23xi_c_FWD-rt5740   3.72902046303e-06</t>
  </si>
  <si>
    <t>ENZLOAD-ALCD23xi_c_FWD-rt7110   1.8025549456000002e-07</t>
  </si>
  <si>
    <t>ENZLOAD-ALCD23xi_c_FWD-rt8149   8.4565422969e-07</t>
  </si>
  <si>
    <t>ENZLOAD-ALCD23xi_m_FWD-rt0733_m 0.0</t>
  </si>
  <si>
    <t>ENZLOAD-ALCD23xi_m_FWD-rt3939_m 1.311721241e-07</t>
  </si>
  <si>
    <t>ENZLOAD-ALCD23yi_c_FWD-rt1661   0.0</t>
  </si>
  <si>
    <t>ENZLOAD-ALCD23yi_c_FWD-rt4416   5.976938392e-08</t>
  </si>
  <si>
    <t>ENZLOAD-ALCD23yi_c_FWD-rt5186   0.0</t>
  </si>
  <si>
    <t>ENZLOAD-ALCD23yi_c_FWD-rt5194   6.0921271e-09</t>
  </si>
  <si>
    <t>ENZLOAD-ALCD23yi_c_FWD-rt5579   3.9628461432e-06</t>
  </si>
  <si>
    <t>ENZLOAD-ALCD24xi_c_FWD-rt5740   3.72902046303e-06</t>
  </si>
  <si>
    <t>ENZLOAD-ALCD24xi_c_FWD-rt7110   1.8025549456000002e-07</t>
  </si>
  <si>
    <t>ENZLOAD-ALCD24xi_c_FWD-rt8149   8.4565422969e-07</t>
  </si>
  <si>
    <t>ENZLOAD-ALCD24xi_m_FWD-rt0733_m 0.0</t>
  </si>
  <si>
    <t>ENZLOAD-ALCD24xi_m_FWD-rt3939_m 1.311721241e-07</t>
  </si>
  <si>
    <t>ENZLOAD-ALCD24yi_c_FWD-rt1661   0.0</t>
  </si>
  <si>
    <t>ENZLOAD-ALCD24yi_c_FWD-rt4416   5.976938392e-08</t>
  </si>
  <si>
    <t>ENZLOAD-ALCD24yi_c_FWD-rt5186   0.0</t>
  </si>
  <si>
    <t>ENZLOAD-ALCD24yi_c_FWD-rt5194   6.0921271e-09</t>
  </si>
  <si>
    <t>ENZLOAD-ALCD24yi_c_FWD-rt5579   3.9628461432e-06</t>
  </si>
  <si>
    <t>ENZLOAD-ALCD25xi_c_FWD-rt5740   3.72902046303e-06</t>
  </si>
  <si>
    <t>ENZLOAD-ALCD25xi_c_FWD-rt7110   1.8025549456000002e-07</t>
  </si>
  <si>
    <t>ENZLOAD-ALCD25xi_c_FWD-rt8149   8.4565422969e-07</t>
  </si>
  <si>
    <t>ENZLOAD-ALCD25xi_m_FWD-rt0733_m 0.0</t>
  </si>
  <si>
    <t>ENZLOAD-ALCD25xi_m_FWD-rt3939_m 1.311721241e-07</t>
  </si>
  <si>
    <t>ENZLOAD-ALCD25yi_c_FWD-rt1661   0.0</t>
  </si>
  <si>
    <t>ENZLOAD-ALCD25yi_c_FWD-rt4416   5.976938392e-08</t>
  </si>
  <si>
    <t>ENZLOAD-ALCD25yi_c_FWD-rt5186   0.0</t>
  </si>
  <si>
    <t>ENZLOAD-ALCD25yi_c_FWD-rt5194   6.0921271e-09</t>
  </si>
  <si>
    <t>ENZLOAD-ALCD25yi_c_FWD-rt5579   3.9628461432e-06</t>
  </si>
  <si>
    <t>ENZLOAD-ALCD26xi_c_FWD-rt5740   3.72902046303e-06</t>
  </si>
  <si>
    <t>ENZLOAD-ALCD26xi_c_FWD-rt7110   1.8025549456000002e-07</t>
  </si>
  <si>
    <t>ENZLOAD-ALCD26xi_c_FWD-rt8149   8.4565422969e-07</t>
  </si>
  <si>
    <t>ENZLOAD-ALCD26xi_m_FWD-rt0733_m 0.0</t>
  </si>
  <si>
    <t>ENZLOAD-ALCD26xi_m_FWD-rt3939_m 1.311721241e-07</t>
  </si>
  <si>
    <t>ENZLOAD-ALCD2i1_c_FWD-rt3282    0.0</t>
  </si>
  <si>
    <t>ENZLOAD-ALCD2i2_c_FWD-rt0733_c  0.0</t>
  </si>
  <si>
    <t>ENZLOAD-ALCD2i2_c_FWD-rt3939_c  1.311721241e-07</t>
  </si>
  <si>
    <t>ENZLOAD-ALCD2i2_c_FWD-rt7070    9.027368207e-08</t>
  </si>
  <si>
    <t>ENZLOAD-ALCD2i2_c_FWD-rt7110    1.8025549456000002e-07</t>
  </si>
  <si>
    <t>ENZLOAD-ALCD2i2_c_FWD-rt8149    8.4565422969e-07</t>
  </si>
  <si>
    <t>ENZLOAD-ALCD2i2_m_FWD-rt0733_m  0.0</t>
  </si>
  <si>
    <t>ENZLOAD-ALCD2i2_m_FWD-rt3939_m  1.311721241e-07</t>
  </si>
  <si>
    <t>ENZLOAD-ALDD20x_m_FWD-rt2756_m  2.236997836e-07</t>
  </si>
  <si>
    <t>ENZLOAD-ALDD20y_c_FWD-rt7041    6.5236850292e-07</t>
  </si>
  <si>
    <t>ENZLOAD-ALDD20y_m_FWD-rt2756_m  2.236997836e-07</t>
  </si>
  <si>
    <t>ENZLOAD-ALDD20y_m_FWD-rt3674_m  1.91483437427e-06</t>
  </si>
  <si>
    <t>ENZLOAD-ALDD22x_c_FWD-rt2756_c  2.236997836e-07</t>
  </si>
  <si>
    <t>ENZLOAD-ALDD22x_c_FWD-rt7955_c  3.7180220466e-07</t>
  </si>
  <si>
    <t>ENZLOAD-ALDD2x_c_FWD-rt2756_c   2.236997836e-07</t>
  </si>
  <si>
    <t>ENZLOAD-ALDD2y_c_FWD-rt2756_c   2.236997836e-07</t>
  </si>
  <si>
    <t>ENZLOAD-ALDD2y_c_FWD-rt3674_c   1.91483437427e-06</t>
  </si>
  <si>
    <t>ENZLOAD-ALLTN_c_FWD-rt3516      1.015459038e-08</t>
  </si>
  <si>
    <t>ENZLOAD-ALLTN_c_REV-rt3516      1.015459038e-08</t>
  </si>
  <si>
    <t>ENZLOAD-ALLTNt_c_FWD-rt4534     0.0</t>
  </si>
  <si>
    <t>ENZLOAD-ALLTTt_c_FWD-rt6702     0.0</t>
  </si>
  <si>
    <t>ENZLOAD-ALPHNH_c_FWD-rt0958     9.31954515e-09</t>
  </si>
  <si>
    <t>ENZLOAD-AMAOTr_c_FWD-rt4363     1.4141804438e-07</t>
  </si>
  <si>
    <t>ENZLOAD-AMAOTr_c_REV-rt4363     1.4141804438e-07</t>
  </si>
  <si>
    <t>ENZLOAD-AMETt_c_m_FWD-rt3664    3.9524053552e-07</t>
  </si>
  <si>
    <t>ENZLOAD-AMETt_c_m_REV-rt3664    3.9524053552e-07</t>
  </si>
  <si>
    <t>ENZLOAD-AMID_c_FWD-rt1908       3.0484565154999997e-07</t>
  </si>
  <si>
    <t>ENZLOAD-AMID_c_FWD-rt3257_c     0.0</t>
  </si>
  <si>
    <t>ENZLOAD-AMPATPt_c_x_FWD-rt7777  4.080103528e-08</t>
  </si>
  <si>
    <t>ENZLOAD-AMPDA_c_FWD-rt3101      3.9355804825e-07</t>
  </si>
  <si>
    <t>ENZLOAD-ANNAT_c_FWD-rt2062_c    2.626700926e-08</t>
  </si>
  <si>
    <t>ENZLOAD-ANNAT_c_FWD-rt7589      1.15985648835e-06</t>
  </si>
  <si>
    <t>ENZLOAD-ANNAT_n_FWD-rt2062_n    2.626700926e-08</t>
  </si>
  <si>
    <t>ENZLOAD-ANPRT_c_FWD-rt1532      1.1412750692e-07</t>
  </si>
  <si>
    <t>ENZLOAD-ANS_c_FWD-TRP23 2.5238965984e-07</t>
  </si>
  <si>
    <t>ENZLOAD-AOXS_c_FWD-rt4368       1.0967097915e-07</t>
  </si>
  <si>
    <t>ENZLOAD-AP4AH_c_FWD-rt0084      7.117748209e-08</t>
  </si>
  <si>
    <t>ENZLOAD-AP4AH_c_REV-rt0084      7.117748209e-08</t>
  </si>
  <si>
    <t>ENZLOAD-ARAB14LO_c_FWD-rt5365   0.0</t>
  </si>
  <si>
    <t>ENZLOAD-ARAB14LO_x_FWD-rt2122   0.0</t>
  </si>
  <si>
    <t>ENZLOAD-ARAB1Dx_c_FWD-rt8345    4.217336166e-07</t>
  </si>
  <si>
    <t>ENZLOAD-ARABRy_c_FWD-rt5845     1.24274364258e-06</t>
  </si>
  <si>
    <t>ENZLOAD-ARABRy_c_REV-rt5845     1.24274364258e-06</t>
  </si>
  <si>
    <t>ENZLOAD-ARACHt_c_e_FWD-rt15442799       3.7733456140000005e-08</t>
  </si>
  <si>
    <t>ENZLOAD-ARACHt_c_e_REV-rt15442799       3.7733456140000005e-08</t>
  </si>
  <si>
    <t>ENZLOAD-ARAI2_c_FWD-rt6112      2.120255405e-08</t>
  </si>
  <si>
    <t>ENZLOAD-ARAI2_c_REV-rt6112      2.120255405e-08</t>
  </si>
  <si>
    <t>ENZLOAD-ARAK_c_FWD-rt4526       1.1594572677e-07</t>
  </si>
  <si>
    <t>ENZLOAD-ARGN_c_FWD-rt7813       8.9243796845e-07</t>
  </si>
  <si>
    <t>ENZLOAD-ARGSL_c_FWD-rt3236      3.43957351843e-06</t>
  </si>
  <si>
    <t>ENZLOAD-ARGSL_c_REV-rt3236      3.43957351843e-06</t>
  </si>
  <si>
    <t>ENZLOAD-ARGSS_c_FWD-rt7828      5.1505800313599995e-06</t>
  </si>
  <si>
    <t>ENZLOAD-ARGSS_c_REV-rt7828      5.1505800313599995e-06</t>
  </si>
  <si>
    <t>ENZLOAD-ARGTRS_c_FWD-rt1711     2.32216967335e-06</t>
  </si>
  <si>
    <t>ENZLOAD-ARGtpa_v_FWD-rt0111     0.0</t>
  </si>
  <si>
    <t>ENZLOAD-ARGtps_e_FWD-rt1689     0.0</t>
  </si>
  <si>
    <t>ENZLOAD-ARGtps_e_FWD-rt5861     0.0</t>
  </si>
  <si>
    <t>ENZLOAD-ARGtps_e_REV-rt1689     0.0</t>
  </si>
  <si>
    <t>ENZLOAD-ARGtps_e_REV-rt5861     0.0</t>
  </si>
  <si>
    <t>ENZLOAD-ARMT_c_FWD-rt1648       8.4038726345e-07</t>
  </si>
  <si>
    <t>ENZLOAD-ARMT_c_FWD-rt3356       3.780113727e-08</t>
  </si>
  <si>
    <t>ENZLOAD-ARMT_c_FWD-rt7912       1.68591361206e-06</t>
  </si>
  <si>
    <t>ENZLOAD-ARMT_c_FWD-rt7917       2.519807319e-07</t>
  </si>
  <si>
    <t>ENZLOAD-AROHL_c_FWD-rt5827      5.915802036e-08</t>
  </si>
  <si>
    <t>ENZLOAD-AROHL_c_REV-rt5827      5.915802036e-08</t>
  </si>
  <si>
    <t>ENZLOAD-ARSO4H_c_FWD-rt6899     0.0</t>
  </si>
  <si>
    <t>ENZLOAD-ARSO4H_c_FWD-rt6915     0.0</t>
  </si>
  <si>
    <t>ENZLOAD-ASAD_c_FWD-rt1962       4.13404795508e-06</t>
  </si>
  <si>
    <t>ENZLOAD-ASCBOX_c_FWD-rt5489     0.0</t>
  </si>
  <si>
    <t>ENZLOAD-ASNN_e_FWD-rt1675       4.3047965929e-07</t>
  </si>
  <si>
    <t>ENZLOAD-ASNN_e_FWD-rt5259       7.155561320000001e-08</t>
  </si>
  <si>
    <t>ENZLOAD-ASNS1_c_FWD-rt6769      4.96511243721e-06</t>
  </si>
  <si>
    <t>ENZLOAD-ASNTRS_c_FWD-rt0799     1.48434921186e-06</t>
  </si>
  <si>
    <t>ENZLOAD-ASNTRS_m_FWD-rt3755     0.0</t>
  </si>
  <si>
    <t>ENZLOAD-ASNtpa_v_FWD-rt7819     1.358705676e-08</t>
  </si>
  <si>
    <t>ENZLOAD-ASNtps_v_FWD-rt4375     7.715441917e-08</t>
  </si>
  <si>
    <t>ENZLOAD-ASPCT_c_FWD-rt8313      2.50288944221e-06</t>
  </si>
  <si>
    <t>ENZLOAD-ASPGLUt_c_m_FWD-rt8431  7.053019432299999e-07</t>
  </si>
  <si>
    <t>ENZLOAD-ASPK_c_FWD-rt6294       1.5679777348799999e-06</t>
  </si>
  <si>
    <t>ENZLOAD-ASPTA4_c_FWD-rt1784_c   3.845984729e-08</t>
  </si>
  <si>
    <t>ENZLOAD-ASPTA4_c_REV-rt1784_c   3.845984729e-08</t>
  </si>
  <si>
    <t>ENZLOAD-ASPTA_c_FWD-rt0568_c    3.2456536542999995e-07</t>
  </si>
  <si>
    <t>ENZLOAD-ASPTA_c_REV-rt0568_c    3.2456536542999995e-07</t>
  </si>
  <si>
    <t>ENZLOAD-ASPTA_x_FWD-rt5562_x    1.1650937148e-07</t>
  </si>
  <si>
    <t>ENZLOAD-ASPTA_x_FWD-rt5913_x    1.7037424598399999e-06</t>
  </si>
  <si>
    <t>ENZLOAD-ASPTA_x_REV-rt5562_x    1.1650937148e-07</t>
  </si>
  <si>
    <t>ENZLOAD-ASPTA_x_REV-rt5913_x    1.7037424598399999e-06</t>
  </si>
  <si>
    <t>ENZLOAD-ASPTAi_m_FWD-rt5562_m   1.1650937148e-07</t>
  </si>
  <si>
    <t>ENZLOAD-ASPTAi_m_FWD-rt5913_m   1.7037424598399999e-06</t>
  </si>
  <si>
    <t>ENZLOAD-ASPTRS_c_FWD-rt5890     2.89164081423e-06</t>
  </si>
  <si>
    <t>ENZLOAD-ASPtps_e_FWD-rt0594     9.014187616999999e-08</t>
  </si>
  <si>
    <t>ENZLOAD-ASPtps_e_FWD-rt5861     0.0</t>
  </si>
  <si>
    <t>ENZLOAD-ASPtps_e_REV-rt0594     9.014187616999999e-08</t>
  </si>
  <si>
    <t>ENZLOAD-ASPtps_e_REV-rt5861     0.0</t>
  </si>
  <si>
    <t>ENZLOAD-ASPtps_v_FWD-rt0398     2.2777202599999998e-09</t>
  </si>
  <si>
    <t>ENZLOAD-ATAH_c_FWD-rt6356       1.4382984868e-07</t>
  </si>
  <si>
    <t>ENZLOAD-ATAH_c_REV-rt6356       1.4382984868e-07</t>
  </si>
  <si>
    <t>ENZLOAD-ATHRDHr_c_FWD-rt1844    1.7789451277e-07</t>
  </si>
  <si>
    <t>ENZLOAD-ATHRDHr_c_REV-rt1844    1.7789451277e-07</t>
  </si>
  <si>
    <t>ENZLOAD-ATPASEP2e_c_FWD-rt0602_c        1.574883362e-08</t>
  </si>
  <si>
    <t>ENZLOAD-ATPASEP2e_c_FWD-rt5249  9.27383230458e-06</t>
  </si>
  <si>
    <t>ENZLOAD-ATPASEP2e_c_FWD-rt7216  0.0</t>
  </si>
  <si>
    <t>ENZLOAD-ATPASEV_v_FWD-ATPASECPLXgm      2.2969806170000002e-07</t>
  </si>
  <si>
    <t>ENZLOAD-ATPATF1_c_FWD-rt5328    1.1322064877e-07</t>
  </si>
  <si>
    <t>ENZLOAD-ATPATF1_c_FWD-rt8184    1.5471346373e-07</t>
  </si>
  <si>
    <t>ENZLOAD-ATPPRT_c_FWD-rt1520     3.26758300952e-06</t>
  </si>
  <si>
    <t>ENZLOAD-ATPS_m_FWD-ATPSCPLX     2.6852204950799998e-06</t>
  </si>
  <si>
    <t>ENZLOAD-AVNORy_c_FWD-rt7877     1.7530718284e-07</t>
  </si>
  <si>
    <t>ENZLOAD-AVNORy_c_REV-rt7877     1.7530718284e-07</t>
  </si>
  <si>
    <t>ENZLOAD-BACCL_c_FWD-rt8036_c    1.0849653069e-07</t>
  </si>
  <si>
    <t>ENZLOAD-BBOX_m_FWD-rt6692_m     6.065811402e-08</t>
  </si>
  <si>
    <t>ENZLOAD-BETALDHx_x_FWD-rt2053   2.0319485540000002e-08</t>
  </si>
  <si>
    <t>ENZLOAD-BPNT_c_FWD-rt2305       2.52402903022e-06</t>
  </si>
  <si>
    <t>ENZLOAD-BTDDH_c_FWD-rt5273      0.0</t>
  </si>
  <si>
    <t>ENZLOAD-BTDDH_c_REV-rt5273      0.0</t>
  </si>
  <si>
    <t>ENZLOAD-BTS1_c_FWD-rt7540_c     3.5017680653e-07</t>
  </si>
  <si>
    <t>ENZLOAD-BTS1_c_REV-rt7540_c     3.5017680653e-07</t>
  </si>
  <si>
    <t>ENZLOAD-BTS1_m_FWD-rt7540_m     3.5017680653e-07</t>
  </si>
  <si>
    <t>ENZLOAD-BZHYOX_c_FWD-rt5813     0.0</t>
  </si>
  <si>
    <t>ENZLOAD-BZHYOX_r_FWD-rt1936     3.0847356e-08</t>
  </si>
  <si>
    <t>ENZLOAD-C14STR_c_FWD-rt0303     1.0544869895e-07</t>
  </si>
  <si>
    <t>ENZLOAD-C22STDSy_c_FWD-rt3348   6.3772616814e-07</t>
  </si>
  <si>
    <t>ENZLOAD-C24STR_r_FWD-rt2613     1.37691792162e-06</t>
  </si>
  <si>
    <t>ENZLOAD-C3STDH1_c_FWD-rt0467    8.701431929e-07</t>
  </si>
  <si>
    <t>ENZLOAD-C3STDH1_c_FWD-rt5356    8.021909832e-08</t>
  </si>
  <si>
    <t>ENZLOAD-C3STDH2_c_FWD-rt0467    8.701431929e-07</t>
  </si>
  <si>
    <t>ENZLOAD-C3STDH2_c_FWD-rt5356    8.021909832e-08</t>
  </si>
  <si>
    <t>ENZLOAD-C4STMO1_c_FWD-rt8272    7.908363449e-08</t>
  </si>
  <si>
    <t>ENZLOAD-C4STMO2_c_FWD-rt8272    7.908363449e-08</t>
  </si>
  <si>
    <t>ENZLOAD-C4STMO3_c_FWD-rt8272    7.908363449e-08</t>
  </si>
  <si>
    <t>ENZLOAD-C4STMO4_c_FWD-rt8272    7.908363449e-08</t>
  </si>
  <si>
    <t>ENZLOAD-C5STDS_c_FWD-rt0413     2.5059138639e-07</t>
  </si>
  <si>
    <t>ENZLOAD-C8STI_c_FWD-rt1745      5.6343415695e-07</t>
  </si>
  <si>
    <t>ENZLOAD-CAROL1_c_FWD-rt0221     4.856060392e-08</t>
  </si>
  <si>
    <t>ENZLOAD-CAROL1_c_REV-rt0221     4.856060392e-08</t>
  </si>
  <si>
    <t>ENZLOAD-CAROL2_c_FWD-rt0221     4.856060392e-08</t>
  </si>
  <si>
    <t>ENZLOAD-CAROL2_c_REV-rt0221     4.856060392e-08</t>
  </si>
  <si>
    <t>ENZLOAD-CAROL3_c_FWD-rt0221     4.856060392e-08</t>
  </si>
  <si>
    <t>ENZLOAD-CAROL3_c_REV-rt0221     4.856060392e-08</t>
  </si>
  <si>
    <t>ENZLOAD-CAROMOX1_c_FWD-rt0220   0.0</t>
  </si>
  <si>
    <t>ENZLOAD-CAROMOX2_c_FWD-rt0220   0.0</t>
  </si>
  <si>
    <t>ENZLOAD-CATDOX_c_FWD-rt0267     6.3220801300000005e-09</t>
  </si>
  <si>
    <t>ENZLOAD-CATOX_e_FWD-rt4763      0.0</t>
  </si>
  <si>
    <t>ENZLOAD-CATOX_e_FWD-rt4767      0.0</t>
  </si>
  <si>
    <t>ENZLOAD-CAT_c_FWD-rt0986        8.582854569999999e-09</t>
  </si>
  <si>
    <t>ENZLOAD-CAT_x_FWD-rt6937        0.0</t>
  </si>
  <si>
    <t>ENZLOAD-CBL_c_FWD-rt0389        0.0</t>
  </si>
  <si>
    <t>ENZLOAD-CBL_c_FWD-rt0391        0.0</t>
  </si>
  <si>
    <t>ENZLOAD-CBMHL_c_FWD-rt2726      1.538020695e-08</t>
  </si>
  <si>
    <t>ENZLOAD-CBMHL_c_REV-rt2726      1.538020695e-08</t>
  </si>
  <si>
    <t>ENZLOAD-CBPS_c_FWD-CPA12        2.50288944221e-06</t>
  </si>
  <si>
    <t>ENZLOAD-CBPS_c_FWD-rt3934       2.19710304416e-06</t>
  </si>
  <si>
    <t>ENZLOAD-CDPDAGS_mm_FWD-rt4513_mm        1.0386825996e-07</t>
  </si>
  <si>
    <t>ENZLOAD-CDPDAGS_rm_FWD-rt4513_rm        1.0386825996e-07</t>
  </si>
  <si>
    <t>ENZLOAD-CELLBH_e_FWD-rt0160     0.0</t>
  </si>
  <si>
    <t>ENZLOAD-CELLBH_e_FWD-rt1271     0.0</t>
  </si>
  <si>
    <t>ENZLOAD-CELLBH_e_FWD-rt5118     0.0</t>
  </si>
  <si>
    <t>ENZLOAD-CELLBH_e_FWD-rt8348     0.0</t>
  </si>
  <si>
    <t>ENZLOAD-CELLBH_e_FWD-rt8349     0.0</t>
  </si>
  <si>
    <t>ENZLOAD-CEPHSCOX_x_FWD-rt3508   1.857723412e-08</t>
  </si>
  <si>
    <t>ENZLOAD-CEPHSCOX_x_FWD-rt7081   8.792649364000001e-08</t>
  </si>
  <si>
    <t>ENZLOAD-CEPHSCOX_x_FWD-rt7626   1.05581648756e-06</t>
  </si>
  <si>
    <t>ENZLOAD-CERH124A_r_FWD-rt6946   4.075566035e-08</t>
  </si>
  <si>
    <t>ENZLOAD-CERH124B_r_FWD-rt1296   5.7960973199999995e-09</t>
  </si>
  <si>
    <t>ENZLOAD-CERH126A_r_FWD-rt6946   4.075566035e-08</t>
  </si>
  <si>
    <t>ENZLOAD-CERH126B_r_FWD-rt1296   5.7960973199999995e-09</t>
  </si>
  <si>
    <t>ENZLOAD-CERH2A24_r_FWD-rt1296   5.7960973199999995e-09</t>
  </si>
  <si>
    <t>ENZLOAD-CERH2A26_r_FWD-rt1296   5.7960973199999995e-09</t>
  </si>
  <si>
    <t>ENZLOAD-CERH324_r_FWD-rt1296    5.7960973199999995e-09</t>
  </si>
  <si>
    <t>ENZLOAD-CERH326_r_FWD-rt1296    5.7960973199999995e-09</t>
  </si>
  <si>
    <t>ENZLOAD-CERS124_c_FWD-rt3023_c  2.930759108e-08</t>
  </si>
  <si>
    <t>ENZLOAD-CERS124_c_FWD-rt6800_c  0.0</t>
  </si>
  <si>
    <t>ENZLOAD-CERS126_c_FWD-rt3023_c  2.930759108e-08</t>
  </si>
  <si>
    <t>ENZLOAD-CERS126_c_FWD-rt6800_c  0.0</t>
  </si>
  <si>
    <t>ENZLOAD-CERS2A24_r_FWD-rt3023_r 2.930759108e-08</t>
  </si>
  <si>
    <t>ENZLOAD-CERS2A24_r_FWD-rt6800_r 0.0</t>
  </si>
  <si>
    <t>ENZLOAD-CERS2A26_r_FWD-rt3023_r 2.930759108e-08</t>
  </si>
  <si>
    <t>ENZLOAD-CERS2A26_r_FWD-rt6800_r 0.0</t>
  </si>
  <si>
    <t>ENZLOAD-CFCOAMT_c_FWD-rt5076    2.793126262e-08</t>
  </si>
  <si>
    <t>ENZLOAD-CFCOAMT_c_FWD-rt5077    1.4851271889e-07</t>
  </si>
  <si>
    <t>ENZLOAD-CHITOSNSE_c_FWD-rt2528  0.0</t>
  </si>
  <si>
    <t>ENZLOAD-CHLPCTD_c_FWD-rt2172    1.08276710851e-06</t>
  </si>
  <si>
    <t>ENZLOAD-CHLSTI2_c_FWD-rt5191    0.0</t>
  </si>
  <si>
    <t>ENZLOAD-CHLSTI2_c_REV-rt5191    0.0</t>
  </si>
  <si>
    <t>ENZLOAD-CHOLD_c_FWD-rt2848      0.0</t>
  </si>
  <si>
    <t>ENZLOAD-CHOLD_c_FWD-rt3274      5.2594954921e-07</t>
  </si>
  <si>
    <t>ENZLOAD-CHOLK_c_FWD-rt7614      5.409973519e-08</t>
  </si>
  <si>
    <t>ENZLOAD-CHOLPT_rm_FWD-rt0720    1.0659029623000001e-07</t>
  </si>
  <si>
    <t>ENZLOAD-CHOLPT_rm_FWD-rt2983    6.229828142e-08</t>
  </si>
  <si>
    <t>ENZLOAD-CHOLtps_e_FWD-rt7623    0.0</t>
  </si>
  <si>
    <t>ENZLOAD-CHORM_c_FWD-rt1336      9.819426773e-07</t>
  </si>
  <si>
    <t>ENZLOAD-CHORS_c_FWD-rt5669      2.12217044518e-06</t>
  </si>
  <si>
    <t>ENZLOAD-CHTNDA_c_FWD-rt0086     0.0</t>
  </si>
  <si>
    <t>ENZLOAD-CHTNDA_c_FWD-rt0089     6.496450355e-08</t>
  </si>
  <si>
    <t>ENZLOAD-CHTNDA_c_FWD-rt4385     6.43209862e-09</t>
  </si>
  <si>
    <t>ENZLOAD-CHTNDA_c_FWD-rt6255     0.0</t>
  </si>
  <si>
    <t>ENZLOAD-CHTNDA_c_FWD-rt6259     3.4109546774e-07</t>
  </si>
  <si>
    <t>ENZLOAD-CHTNH_e_FWD-rt4171      0.0</t>
  </si>
  <si>
    <t>ENZLOAD-CHTNH_e_FWD-rt4186      1.2654368509e-07</t>
  </si>
  <si>
    <t>ENZLOAD-CHTNH_e_FWD-rt4714      1.3674076247e-07</t>
  </si>
  <si>
    <t>ENZLOAD-CHTNH_e_FWD-rt5596      0.0</t>
  </si>
  <si>
    <t>ENZLOAD-CHTNH_e_FWD-rt5734      3.7393337202e-07</t>
  </si>
  <si>
    <t>ENZLOAD-CHTNH_e_FWD-rt6409      8.20591996e-09</t>
  </si>
  <si>
    <t>ENZLOAD-CHTNH_v_FWD-rt4284      0.0</t>
  </si>
  <si>
    <t>ENZLOAD-CHTNS_c_FWD-rt0073      7.17167975e-09</t>
  </si>
  <si>
    <t>ENZLOAD-CHTNS_c_FWD-rt0144      1.324018926e-07</t>
  </si>
  <si>
    <t>ENZLOAD-CHTNS_c_FWD-rt0540      1.5370696542e-07</t>
  </si>
  <si>
    <t>ENZLOAD-CHTNS_c_FWD-rt1343      1.320522679e-08</t>
  </si>
  <si>
    <t>ENZLOAD-CHTNS_c_FWD-rt1388      8.036126363e-08</t>
  </si>
  <si>
    <t>ENZLOAD-CHTNS_c_FWD-rt6173      5.3074196089999996e-08</t>
  </si>
  <si>
    <t>ENZLOAD-CHTNS_c_FWD-rt6592      1.7124809391000002e-07</t>
  </si>
  <si>
    <t>ENZLOAD-CHTNS_c_FWD-rt7460      1.232140003e-07</t>
  </si>
  <si>
    <t>ENZLOAD-CITCOAL_c_FWD-rt1454    6.898839724e-08</t>
  </si>
  <si>
    <t>ENZLOAD-CITCOAL_c_REV-rt1454    6.898839724e-08</t>
  </si>
  <si>
    <t>ENZLOAD-CITICITta_m_FWD-rt2146  4.0930061585e-07</t>
  </si>
  <si>
    <t>ENZLOAD-CITICITta_m_REV-rt2146  4.0930061585e-07</t>
  </si>
  <si>
    <t>ENZLOAD-CITMALta_m_FWD-rt2146   4.0930061585e-07</t>
  </si>
  <si>
    <t>ENZLOAD-CITMALta_m_REV-rt2146   4.0930061585e-07</t>
  </si>
  <si>
    <t>ENZLOAD-CITt3_m_FWD-rt2146      4.0930061585e-07</t>
  </si>
  <si>
    <t>ENZLOAD-CITt3_m_REV-rt2146      4.0930061585e-07</t>
  </si>
  <si>
    <t>ENZLOAD-CLPNS_mm_FWD-rt8047     1.010489719e-08</t>
  </si>
  <si>
    <t>ENZLOAD-CLt_c_e_FWD-rt6468      7.855843235e-08</t>
  </si>
  <si>
    <t>ENZLOAD-CLt_c_e_REV-rt6468      7.855843235e-08</t>
  </si>
  <si>
    <t>ENZLOAD-CMBOLHcis_c_FWD-rt4023  3.5658304002000003e-07</t>
  </si>
  <si>
    <t>ENZLOAD-CMBOLHcis_c_FWD-rt6386  1.743783888e-08</t>
  </si>
  <si>
    <t>ENZLOAD-CMBOLHtrans_c_FWD-rt4023        3.5658304002000003e-07</t>
  </si>
  <si>
    <t>ENZLOAD-CMBOLHtrans_c_FWD-rt6386        1.743783888e-08</t>
  </si>
  <si>
    <t>ENZLOAD-CMPA_c_FWD-rt3507       0.0</t>
  </si>
  <si>
    <t>ENZLOAD-CMUCOC_c_FWD-rt5764     2.0047739299e-07</t>
  </si>
  <si>
    <t>ENZLOAD-CMUCOC_c_REV-rt5764     2.0047739299e-07</t>
  </si>
  <si>
    <t>ENZLOAD-COAt_c_m_FWD-rt0548     2.02699168e-08</t>
  </si>
  <si>
    <t>ENZLOAD-CPLSPNEST_e_FWD-rt3377  0.0</t>
  </si>
  <si>
    <t>ENZLOAD-CPPPGO_c_FWD-rt5829     8.288777193000001e-08</t>
  </si>
  <si>
    <t>ENZLOAD-CRN100t_c_m_FWD-rt0963  1.91058229634e-06</t>
  </si>
  <si>
    <t>ENZLOAD-CRN100t_c_x_FWD-rt7415_x        1.7317787293e-07</t>
  </si>
  <si>
    <t>ENZLOAD-CRN120t_c_m_FWD-rt0963  1.91058229634e-06</t>
  </si>
  <si>
    <t>ENZLOAD-CRN120t_c_x_FWD-rt7415_x        1.7317787293e-07</t>
  </si>
  <si>
    <t>ENZLOAD-CRN40t_c_m_FWD-rt0963   1.91058229634e-06</t>
  </si>
  <si>
    <t>ENZLOAD-CRN40t_c_x_FWD-rt7415_x 1.7317787293e-07</t>
  </si>
  <si>
    <t>ENZLOAD-CRN60t_c_m_FWD-rt0963   1.91058229634e-06</t>
  </si>
  <si>
    <t>ENZLOAD-CRN60t_c_x_FWD-rt7415_x 1.7317787293e-07</t>
  </si>
  <si>
    <t>ENZLOAD-CRN80t_c_m_FWD-rt0963   1.91058229634e-06</t>
  </si>
  <si>
    <t>ENZLOAD-CRN80t_c_x_FWD-rt7415_x 1.7317787293e-07</t>
  </si>
  <si>
    <t>ENZLOAD-CRNACRNt_c_m_FWD-rt0963 1.91058229634e-06</t>
  </si>
  <si>
    <t>ENZLOAD-CRNAT100_m_FWD-rt7415_m 1.7317787293e-07</t>
  </si>
  <si>
    <t>ENZLOAD-CRNAT100_x_FWD-rt5212_x 2.1357587594e-07</t>
  </si>
  <si>
    <t>ENZLOAD-CRNAT100_x_FWD-rt5877_x 3.7158909572e-07</t>
  </si>
  <si>
    <t>ENZLOAD-CRNAT120_m_FWD-rt7415_m 1.7317787293e-07</t>
  </si>
  <si>
    <t>ENZLOAD-CRNAT120_m_REV-rt7415_m 1.7317787293e-07</t>
  </si>
  <si>
    <t>ENZLOAD-CRNAT120_x_FWD-rt5212_x 2.1357587594e-07</t>
  </si>
  <si>
    <t>ENZLOAD-CRNAT120_x_FWD-rt5877_x 3.7158909572e-07</t>
  </si>
  <si>
    <t>ENZLOAD-CRNAT40_m_FWD-rt7415_m  1.7317787293e-07</t>
  </si>
  <si>
    <t>ENZLOAD-CRNAT40_x_FWD-rt5212_x  2.1357587594e-07</t>
  </si>
  <si>
    <t>ENZLOAD-CRNAT40_x_FWD-rt5877_x  3.7158909572e-07</t>
  </si>
  <si>
    <t>ENZLOAD-CRNAT60_m_FWD-rt7415_m  1.7317787293e-07</t>
  </si>
  <si>
    <t>ENZLOAD-CRNAT60_x_FWD-rt5212_x  2.1357587594e-07</t>
  </si>
  <si>
    <t>ENZLOAD-CRNAT60_x_FWD-rt5877_x  3.7158909572e-07</t>
  </si>
  <si>
    <t>ENZLOAD-CRNAT80_m_FWD-rt7415_m  1.7317787293e-07</t>
  </si>
  <si>
    <t>ENZLOAD-CRNAT80_x_FWD-rt5212_x  2.1357587594e-07</t>
  </si>
  <si>
    <t>ENZLOAD-CRNAT80_x_FWD-rt5877_x  3.7158909572e-07</t>
  </si>
  <si>
    <t>ENZLOAD-CRNOAT_c_FWD-rt5212_c   2.1357587594e-07</t>
  </si>
  <si>
    <t>ENZLOAD-CRNOAT_m_FWD-rt0947     2.2364232319999998e-07</t>
  </si>
  <si>
    <t>ENZLOAD-CRNOAT_m_FWD-rt5877_m   3.7158909572e-07</t>
  </si>
  <si>
    <t>ENZLOAD-CRNOAT_x_FWD-rt5877_x   3.7158909572e-07</t>
  </si>
  <si>
    <t>ENZLOAD-CRNt_c_m_FWD-rt0963     1.91058229634e-06</t>
  </si>
  <si>
    <t>ENZLOAD-CSND_c_FWD-rt6191       2.04545248691e-06</t>
  </si>
  <si>
    <t>ENZLOAD-CSNPURt_c_e_FWD-rt6644  0.0</t>
  </si>
  <si>
    <t>ENZLOAD-CSNPURt_c_e_REV-rt6644  0.0</t>
  </si>
  <si>
    <t>ENZLOAD-CSNtps_e_FWD-rt6190     1.08493689543e-06</t>
  </si>
  <si>
    <t>ENZLOAD-CS_m_FWD-CIT13  1.014296765267e-05</t>
  </si>
  <si>
    <t>ENZLOAD-CS_m_FWD-rt2960 1.377254373742e-05</t>
  </si>
  <si>
    <t>ENZLOAD-CS_m_FWD-rt2963 1.014296765267e-05</t>
  </si>
  <si>
    <t>ENZLOAD-CS_x_FWD-rt0180 3.0633633333e-07</t>
  </si>
  <si>
    <t>ENZLOAD-CTPCMPt_c_m_FWD-rt4019  2.8846739029e-07</t>
  </si>
  <si>
    <t>ENZLOAD-CTPS1_c_FWD-rt8107      1.2309083953699999e-06</t>
  </si>
  <si>
    <t>ENZLOAD-CTPS2_c_FWD-rt8107      1.2309083953699999e-06</t>
  </si>
  <si>
    <t>ENZLOAD-CTPt2_m_FWD-rt4019      2.8846739029e-07</t>
  </si>
  <si>
    <t>ENZLOAD-CYSItps_v_FWD-rt6589    0.0</t>
  </si>
  <si>
    <t>ENZLOAD-CYSS_c_FWD-rt3663       2.75498495047e-06</t>
  </si>
  <si>
    <t>ENZLOAD-CYSTGL_c_FWD-rt1131     1.1446486444e-07</t>
  </si>
  <si>
    <t>ENZLOAD-CYSTRS_c_FWD-rt1487     5.9485496921e-07</t>
  </si>
  <si>
    <t>ENZLOAD-CYSTS_c_FWD-rt7344      1.0812547711000001e-07</t>
  </si>
  <si>
    <t>ENZLOAD-CYStps_e_FWD-rt5861     0.0</t>
  </si>
  <si>
    <t>ENZLOAD-CYStps_e_REV-rt5861     0.0</t>
  </si>
  <si>
    <t>ENZLOAD-CYTDK2_c_FWD-rt0265     1.1104684091e-07</t>
  </si>
  <si>
    <t>ENZLOAD-CYTD_c_FWD-rt7919       1.0784251003e-07</t>
  </si>
  <si>
    <t>ENZLOAD-CYTDtps_e_FWD-rt5601    4.68788236e-09</t>
  </si>
  <si>
    <t>ENZLOAD-DADA_c_FWD-rt8364       3.8486091518e-07</t>
  </si>
  <si>
    <t>ENZLOAD-DADK_c_FWD-rt3932       5.0944507974e-07</t>
  </si>
  <si>
    <t>ENZLOAD-DADK_c_REV-rt3932       5.0944507974e-07</t>
  </si>
  <si>
    <t>ENZLOAD-DAG3Pabct_c_m_FWD-rt1060        5.117518015e-08</t>
  </si>
  <si>
    <t>ENZLOAD-DAG3Pabct_c_m_FWD-rt4312        4.1642462650000006e-08</t>
  </si>
  <si>
    <t>ENZLOAD-DAG3Pabct_c_m_REV-rt1060        5.117518015e-08</t>
  </si>
  <si>
    <t>ENZLOAD-DAG3Pabct_c_m_REV-rt4312        4.1642462650000006e-08</t>
  </si>
  <si>
    <t>ENZLOAD-DAGK_rm_FWD-rt1788      2.800302675e-08</t>
  </si>
  <si>
    <t>ENZLOAD-DAGL_l_FWD-rt1378       1.197951629e-08</t>
  </si>
  <si>
    <t>ENZLOAD-DAGL_m_FWD-rt0632       1.223189647e-08</t>
  </si>
  <si>
    <t>ENZLOAD-DAGL_m_FWD-rt5949       1.997554554e-08</t>
  </si>
  <si>
    <t>ENZLOAD-DAO4hpro_x_FWD-rt3508   1.857723412e-08</t>
  </si>
  <si>
    <t>ENZLOAD-DAO4hpro_x_FWD-rt7081   8.792649364000001e-08</t>
  </si>
  <si>
    <t>ENZLOAD-DAO4hpro_x_FWD-rt7626   1.05581648756e-06</t>
  </si>
  <si>
    <t>ENZLOAD-DAOala_x_FWD-rt3508     1.857723412e-08</t>
  </si>
  <si>
    <t>ENZLOAD-DAOala_x_FWD-rt7081     8.792649364000001e-08</t>
  </si>
  <si>
    <t>ENZLOAD-DAOala_x_FWD-rt7626     1.05581648756e-06</t>
  </si>
  <si>
    <t>ENZLOAD-DAOarg_x_FWD-rt3508     1.857723412e-08</t>
  </si>
  <si>
    <t>ENZLOAD-DAOarg_x_FWD-rt7081     8.792649364000001e-08</t>
  </si>
  <si>
    <t>ENZLOAD-DAOarg_x_FWD-rt7626     1.05581648756e-06</t>
  </si>
  <si>
    <t>ENZLOAD-DAOgly_x_FWD-rt3508     1.857723412e-08</t>
  </si>
  <si>
    <t>ENZLOAD-DAOgly_x_FWD-rt7081     8.792649364000001e-08</t>
  </si>
  <si>
    <t>ENZLOAD-DAOgly_x_FWD-rt7626     1.05581648756e-06</t>
  </si>
  <si>
    <t>ENZLOAD-DAOorn_x_FWD-rt3508     1.857723412e-08</t>
  </si>
  <si>
    <t>ENZLOAD-DAOorn_x_FWD-rt7081     8.792649364000001e-08</t>
  </si>
  <si>
    <t>ENZLOAD-DAOorn_x_FWD-rt7626     1.05581648756e-06</t>
  </si>
  <si>
    <t>ENZLOAD-DAOpro_x_FWD-rt3508     1.857723412e-08</t>
  </si>
  <si>
    <t>ENZLOAD-DAOpro_x_FWD-rt7081     8.792649364000001e-08</t>
  </si>
  <si>
    <t>ENZLOAD-DAOpro_x_FWD-rt7626     1.05581648756e-06</t>
  </si>
  <si>
    <t>ENZLOAD-DB4PS_c_FWD-rt8298      3.399686211e-07</t>
  </si>
  <si>
    <t>ENZLOAD-DCAt_c_e_FWD-rt15442799 3.7733456140000005e-08</t>
  </si>
  <si>
    <t>ENZLOAD-DCAt_c_e_REV-rt15442799 3.7733456140000005e-08</t>
  </si>
  <si>
    <t>ENZLOAD-DCAt_c_x_FWD-rt5693     8.935370204400001e-07</t>
  </si>
  <si>
    <t>ENZLOAD-DCAt_c_x_REV-rt5693     8.935370204400001e-07</t>
  </si>
  <si>
    <t>ENZLOAD-DCMPDA_c_FWD-rt0757     7.628929381000001e-08</t>
  </si>
  <si>
    <t>ENZLOAD-DCMPDA_c_FWD-rt8268     1.21256751e-09</t>
  </si>
  <si>
    <t>ENZLOAD-DCTPD_c_FWD-rt0757      7.628929381000001e-08</t>
  </si>
  <si>
    <t>ENZLOAD-DCYTD_c_FWD-rt7919      1.0784251003e-07</t>
  </si>
  <si>
    <t>ENZLOAD-DDCAt_c_e_FWD-rt15442799        3.7733456140000005e-08</t>
  </si>
  <si>
    <t>ENZLOAD-DDCAt_c_e_REV-rt15442799        3.7733456140000005e-08</t>
  </si>
  <si>
    <t>ENZLOAD-DDCAt_c_x_FWD-rt5693    8.935370204400001e-07</t>
  </si>
  <si>
    <t>ENZLOAD-DDCAt_c_x_REV-rt5693    8.935370204400001e-07</t>
  </si>
  <si>
    <t>ENZLOAD-DDPA_c_FWD-rt2234_c     1.80298167732e-06</t>
  </si>
  <si>
    <t>ENZLOAD-DDPA_c_FWD-rt3787_c     7.5511597619e-07</t>
  </si>
  <si>
    <t>ENZLOAD-DDPA_m_FWD-rt2234_m     1.80298167732e-06</t>
  </si>
  <si>
    <t>ENZLOAD-DDPA_m_FWD-rt3787_m     7.5511597619e-07</t>
  </si>
  <si>
    <t>ENZLOAD-DECOAI82e_x_FWD-rt3539  1.3092721789e-07</t>
  </si>
  <si>
    <t>ENZLOAD-DECOAR102d_x_FWD-rt4860 6.477055864e-08</t>
  </si>
  <si>
    <t>ENZLOAD-DECOAR103e_x_FWD-rt4860 6.477055864e-08</t>
  </si>
  <si>
    <t>ENZLOAD-DECOAR82e_x_FWD-rt4860  6.477055864e-08</t>
  </si>
  <si>
    <t>ENZLOAD-DGAT_l_FWD-rt8092_l     0.0</t>
  </si>
  <si>
    <t>ENZLOAD-DGAT_rm_FWD-rt8092_rm   0.0</t>
  </si>
  <si>
    <t>ENZLOAD-DGK1_c_FWD-rt3157       3.0992855657699997e-06</t>
  </si>
  <si>
    <t>ENZLOAD-DGK1_c_FWD-rt3670       2.11527865403e-06</t>
  </si>
  <si>
    <t>ENZLOAD-DGK1_c_REV-rt3157       3.0992855657699997e-06</t>
  </si>
  <si>
    <t>ENZLOAD-DGK1_c_REV-rt3670       2.11527865403e-06</t>
  </si>
  <si>
    <t>ENZLOAD-DGLCND3H_c_FWD-rt2544   2.24299842e-07</t>
  </si>
  <si>
    <t>ENZLOAD-DGLCND3H_c_REV-rt2544   2.24299842e-07</t>
  </si>
  <si>
    <t>ENZLOAD-DGLCND5H_c_FWD-rt2544   2.24299842e-07</t>
  </si>
  <si>
    <t>ENZLOAD-DGLCND5H_c_REV-rt2544   2.24299842e-07</t>
  </si>
  <si>
    <t>ENZLOAD-DGPP_vm_FWD-rt4719      0.0</t>
  </si>
  <si>
    <t>ENZLOAD-DHAD1_c_FWD-rt6258      7.012446777e-08</t>
  </si>
  <si>
    <t>ENZLOAD-DHAD1_m_FWD-rt1321      2.8690445009099997e-06</t>
  </si>
  <si>
    <t>ENZLOAD-DHAD2_c_FWD-rt6258      7.012446777e-08</t>
  </si>
  <si>
    <t>ENZLOAD-DHAD2_m_FWD-rt1321      2.8690445009099997e-06</t>
  </si>
  <si>
    <t>ENZLOAD-DHAK_c_FWD-rt3901       1.1654801425e-07</t>
  </si>
  <si>
    <t>ENZLOAD-DHAPAT_l_FWD-rt5001_l   4.769351367e-08</t>
  </si>
  <si>
    <t>ENZLOAD-DHAPAT_rm_FWD-rt5001_rm 4.769351367e-08</t>
  </si>
  <si>
    <t>ENZLOAD-DHFRi_c_FWD-rt3791_c    6.1423565941e-07</t>
  </si>
  <si>
    <t>ENZLOAD-DHFRi_m_FWD-rt3791_m    6.1423565941e-07</t>
  </si>
  <si>
    <t>ENZLOAD-DHFS_1_c_FWD-rt2092     0.0</t>
  </si>
  <si>
    <t>ENZLOAD-DHNPA2i_m_FWD-rt6009    1.8679695077e-07</t>
  </si>
  <si>
    <t>ENZLOAD-DHORDfum_c_FWD-rt6498   9.8660798076e-07</t>
  </si>
  <si>
    <t>ENZLOAD-DHORTS_c_FWD-rt3923     8.1466934464e-07</t>
  </si>
  <si>
    <t>ENZLOAD-DHORTS_c_REV-rt3923     8.1466934464e-07</t>
  </si>
  <si>
    <t>ENZLOAD-DHPM2_c_FWD-rt3509      0.0</t>
  </si>
  <si>
    <t>ENZLOAD-DHPM2_c_REV-rt3509      0.0</t>
  </si>
  <si>
    <t>ENZLOAD-DHPPDA2_c_FWD-rt7138    1.527738476e-08</t>
  </si>
  <si>
    <t>ENZLOAD-DHPTS_m_FWD-rt6009      1.8679695077e-07</t>
  </si>
  <si>
    <t>ENZLOAD-DHQS_c_FWD-rt3937       2.1310096399999998e-08</t>
  </si>
  <si>
    <t>ENZLOAD-DHQS_c_FWD-rt5884       7.2289370215e-07</t>
  </si>
  <si>
    <t>ENZLOAD-DHQTi_c_FWD-rt2204      2.5097503400000002e-09</t>
  </si>
  <si>
    <t>ENZLOAD-DHQTi_c_FWD-rt5884      7.2289370215e-07</t>
  </si>
  <si>
    <t>ENZLOAD-DIPS_c_FWD-rt8137       1.9678691944000002e-07</t>
  </si>
  <si>
    <t>ENZLOAD-DKMEOX_c_FWD-rt7962_c   1.73018892254e-06</t>
  </si>
  <si>
    <t>ENZLOAD-DKMPPH_c_FWD-rt7962_DKMPPH_c    0.0</t>
  </si>
  <si>
    <t>ENZLOAD-DMATT_c_FWD-rt4576      1.52047214476e-06</t>
  </si>
  <si>
    <t>ENZLOAD-DNMPPA_c_FWD-rt6247     9.6788955599e-07</t>
  </si>
  <si>
    <t>ENZLOAD-DNTP_c_FWD-rt4736       2.6517983568999995e-07</t>
  </si>
  <si>
    <t>ENZLOAD-DOLDPP_c_FWD-rt5681     0.0</t>
  </si>
  <si>
    <t>ENZLOAD-DOLDPP_c_REV-rt5681     0.0</t>
  </si>
  <si>
    <t>ENZLOAD-DOLK_c_FWD-rt0544       5.40811001e-09</t>
  </si>
  <si>
    <t>ENZLOAD-DOLPMMT_r_FWD-PMT12     1.0954622755e-07</t>
  </si>
  <si>
    <t>ENZLOAD-DOLPMMT_r_FWD-rt3753    1.4138013951e-07</t>
  </si>
  <si>
    <t>ENZLOAD-DOLPMT_c_FWD-rt5116     1.2253610193e-07</t>
  </si>
  <si>
    <t>ENZLOAD-DPCOAK_c_FWD-rt2746     3.534447867e-08</t>
  </si>
  <si>
    <t>ENZLOAD-DPGM_c_FWD-rt1542       1.6816114739069997e-05</t>
  </si>
  <si>
    <t>ENZLOAD-DPGM_c_REV-rt1542       1.6816114739069997e-05</t>
  </si>
  <si>
    <t>ENZLOAD-DPGT_c_FWD-rt3441       1.1470392183e-07</t>
  </si>
  <si>
    <t>ENZLOAD-DPGT_c_REV-rt3441       1.1470392183e-07</t>
  </si>
  <si>
    <t>ENZLOAD-DPMVD_c_FWD-rt3542      1.15135690465e-06</t>
  </si>
  <si>
    <t>ENZLOAD-DPR_c_FWD-rt5909        2.247018058e-08</t>
  </si>
  <si>
    <t>ENZLOAD-DPR_c_FWD-rt8154        6.276260290199999e-07</t>
  </si>
  <si>
    <t>ENZLOAD-DRAPPRy_c_FWD-rt8469    1.504258852e-08</t>
  </si>
  <si>
    <t>ENZLOAD-DRBK_c_FWD-rt2501       6.095489949e-08</t>
  </si>
  <si>
    <t>ENZLOAD-DTMPK_c_FWD-rt6884      2.7001854762e-07</t>
  </si>
  <si>
    <t>ENZLOAD-DUTPDP_c_FWD-rt0031     8.6717807091e-07</t>
  </si>
  <si>
    <t>ENZLOAD-DUTPDP_c_FWD-rt5532     3.0155341162e-07</t>
  </si>
  <si>
    <t>ENZLOAD-DXHPSq9_c_FWD-rt1830    2.458733609e-07</t>
  </si>
  <si>
    <t>ENZLOAD-EAR100y_c_FWD-rt0302    1.71937060603e-06</t>
  </si>
  <si>
    <t>ENZLOAD-EAR120y_c_FWD-rt0302    1.71937060603e-06</t>
  </si>
  <si>
    <t>ENZLOAD-EAR140y_c_FWD-rt0302    1.71937060603e-06</t>
  </si>
  <si>
    <t>ENZLOAD-EAR160y_c_FWD-rt0302    1.71937060603e-06</t>
  </si>
  <si>
    <t>ENZLOAD-EAR180y_c_FWD-rt0302    1.71937060603e-06</t>
  </si>
  <si>
    <t>ENZLOAD-EAR40y_c_FWD-rt0302     1.71937060603e-06</t>
  </si>
  <si>
    <t>ENZLOAD-EAR40y_m_FWD-rt3469     9.652453697e-08</t>
  </si>
  <si>
    <t>ENZLOAD-EAR60y_c_FWD-rt0302     1.71937060603e-06</t>
  </si>
  <si>
    <t>ENZLOAD-EAR60y_m_FWD-rt3469     9.652453697e-08</t>
  </si>
  <si>
    <t>ENZLOAD-EAR80y_c_FWD-rt0302     1.71937060603e-06</t>
  </si>
  <si>
    <t>ENZLOAD-EAR80y_m_FWD-rt3469     9.652453697e-08</t>
  </si>
  <si>
    <t>ENZLOAD-ECOAH100_m_FWD-rt6437   6.649436010500001e-07</t>
  </si>
  <si>
    <t>ENZLOAD-ECOAH100_m_REV-rt6437   6.649436010500001e-07</t>
  </si>
  <si>
    <t>ENZLOAD-ECOAH100_x_FWD-rt2994   6.615370392999999e-07</t>
  </si>
  <si>
    <t>ENZLOAD-ECOAH100_x_FWD-rt8147   8.919541877e-08</t>
  </si>
  <si>
    <t>ENZLOAD-ECOAH101e_x_FWD-rt2994  6.615370392999999e-07</t>
  </si>
  <si>
    <t>ENZLOAD-ECOAH101e_x_FWD-rt8147  8.919541877e-08</t>
  </si>
  <si>
    <t>ENZLOAD-ECOAH120_m_FWD-rt6437   6.649436010500001e-07</t>
  </si>
  <si>
    <t>ENZLOAD-ECOAH120_m_REV-rt6437   6.649436010500001e-07</t>
  </si>
  <si>
    <t>ENZLOAD-ECOAH120_x_FWD-rt2994   6.615370392999999e-07</t>
  </si>
  <si>
    <t>ENZLOAD-ECOAH120_x_FWD-rt8147   8.919541877e-08</t>
  </si>
  <si>
    <t>ENZLOAD-ECOAH121a_m_FWD-rt6437  6.649436010500001e-07</t>
  </si>
  <si>
    <t>ENZLOAD-ECOAH121a_x_FWD-rt2994  6.615370392999999e-07</t>
  </si>
  <si>
    <t>ENZLOAD-ECOAH121a_x_FWD-rt8147  8.919541877e-08</t>
  </si>
  <si>
    <t>ENZLOAD-ECOAH121d_x_FWD-rt2994  6.615370392999999e-07</t>
  </si>
  <si>
    <t>ENZLOAD-ECOAH121d_x_FWD-rt8147  8.919541877e-08</t>
  </si>
  <si>
    <t>ENZLOAD-ECOAH122e_x_FWD-rt2994  6.615370392999999e-07</t>
  </si>
  <si>
    <t>ENZLOAD-ECOAH122e_x_FWD-rt8147  8.919541877e-08</t>
  </si>
  <si>
    <t>ENZLOAD-ECOAH140_m_FWD-rt6437   6.649436010500001e-07</t>
  </si>
  <si>
    <t>ENZLOAD-ECOAH140_m_REV-rt6437   6.649436010500001e-07</t>
  </si>
  <si>
    <t>ENZLOAD-ECOAH140_x_FWD-rt2994   6.615370392999999e-07</t>
  </si>
  <si>
    <t>ENZLOAD-ECOAH140_x_FWD-rt8147   8.919541877e-08</t>
  </si>
  <si>
    <t>ENZLOAD-ECOAH141b_m_FWD-rt6437  6.649436010500001e-07</t>
  </si>
  <si>
    <t>ENZLOAD-ECOAH141b_x_FWD-rt2994  6.615370392999999e-07</t>
  </si>
  <si>
    <t>ENZLOAD-ECOAH141b_x_FWD-rt8147  8.919541877e-08</t>
  </si>
  <si>
    <t>ENZLOAD-ECOAH141c_m_FWD-rt6437  6.649436010500001e-07</t>
  </si>
  <si>
    <t>ENZLOAD-ECOAH141c_x_FWD-rt2994  6.615370392999999e-07</t>
  </si>
  <si>
    <t>ENZLOAD-ECOAH141c_x_FWD-rt8147  8.919541877e-08</t>
  </si>
  <si>
    <t>ENZLOAD-ECOAH142_x_FWD-rt2994   6.615370392999999e-07</t>
  </si>
  <si>
    <t>ENZLOAD-ECOAH142_x_FWD-rt8147   8.919541877e-08</t>
  </si>
  <si>
    <t>ENZLOAD-ECOAH143_x_FWD-rt2994   6.615370392999999e-07</t>
  </si>
  <si>
    <t>ENZLOAD-ECOAH143_x_FWD-rt8147   8.919541877e-08</t>
  </si>
  <si>
    <t>ENZLOAD-ECOAH160_m_FWD-rt6437   6.649436010500001e-07</t>
  </si>
  <si>
    <t>ENZLOAD-ECOAH160_m_REV-rt6437   6.649436010500001e-07</t>
  </si>
  <si>
    <t>ENZLOAD-ECOAH160_x_FWD-rt2994   6.615370392999999e-07</t>
  </si>
  <si>
    <t>ENZLOAD-ECOAH160_x_FWD-rt8147   8.919541877e-08</t>
  </si>
  <si>
    <t>ENZLOAD-ECOAH161b_m_FWD-rt6437  6.649436010500001e-07</t>
  </si>
  <si>
    <t>ENZLOAD-ECOAH161b_x_FWD-rt2994  6.615370392999999e-07</t>
  </si>
  <si>
    <t>ENZLOAD-ECOAH161b_x_FWD-rt8147  8.919541877e-08</t>
  </si>
  <si>
    <t>ENZLOAD-ECOAH161c_m_FWD-rt6437  6.649436010500001e-07</t>
  </si>
  <si>
    <t>ENZLOAD-ECOAH161c_x_FWD-rt2994  6.615370392999999e-07</t>
  </si>
  <si>
    <t>ENZLOAD-ECOAH161c_x_FWD-rt8147  8.919541877e-08</t>
  </si>
  <si>
    <t>ENZLOAD-ECOAH162_x_FWD-rt2994   6.615370392999999e-07</t>
  </si>
  <si>
    <t>ENZLOAD-ECOAH162_x_FWD-rt8147   8.919541877e-08</t>
  </si>
  <si>
    <t>ENZLOAD-ECOAH163_x_FWD-rt2994   6.615370392999999e-07</t>
  </si>
  <si>
    <t>ENZLOAD-ECOAH163_x_FWD-rt8147   8.919541877e-08</t>
  </si>
  <si>
    <t>ENZLOAD-ECOAH180_m_FWD-rt6437   6.649436010500001e-07</t>
  </si>
  <si>
    <t>ENZLOAD-ECOAH180_x_FWD-rt2994   6.615370392999999e-07</t>
  </si>
  <si>
    <t>ENZLOAD-ECOAH180_x_FWD-rt8147   8.919541877e-08</t>
  </si>
  <si>
    <t>ENZLOAD-ECOAH181a_m_FWD-rt6437  6.649436010500001e-07</t>
  </si>
  <si>
    <t>ENZLOAD-ECOAH181a_x_FWD-rt2994  6.615370392999999e-07</t>
  </si>
  <si>
    <t>ENZLOAD-ECOAH181a_x_FWD-rt8147  8.919541877e-08</t>
  </si>
  <si>
    <t>ENZLOAD-ECOAH182_x_FWD-rt2994   6.615370392999999e-07</t>
  </si>
  <si>
    <t>ENZLOAD-ECOAH182_x_FWD-rt8147   8.919541877e-08</t>
  </si>
  <si>
    <t>ENZLOAD-ECOAH183_x_FWD-rt2994   6.615370392999999e-07</t>
  </si>
  <si>
    <t>ENZLOAD-ECOAH183_x_FWD-rt8147   8.919541877e-08</t>
  </si>
  <si>
    <t>ENZLOAD-ECOAH200_x_FWD-rt2994   6.615370392999999e-07</t>
  </si>
  <si>
    <t>ENZLOAD-ECOAH200_x_FWD-rt8147   8.919541877e-08</t>
  </si>
  <si>
    <t>ENZLOAD-ECOAH220_x_FWD-rt2994   6.615370392999999e-07</t>
  </si>
  <si>
    <t>ENZLOAD-ECOAH220_x_FWD-rt8147   8.919541877e-08</t>
  </si>
  <si>
    <t>ENZLOAD-ECOAH240_x_FWD-rt2994   6.615370392999999e-07</t>
  </si>
  <si>
    <t>ENZLOAD-ECOAH240_x_FWD-rt8147   8.919541877e-08</t>
  </si>
  <si>
    <t>ENZLOAD-ECOAH260_x_FWD-rt2994   6.615370392999999e-07</t>
  </si>
  <si>
    <t>ENZLOAD-ECOAH260_x_FWD-rt8147   8.919541877e-08</t>
  </si>
  <si>
    <t>ENZLOAD-ECOAH40_m_FWD-rt6437    6.649436010500001e-07</t>
  </si>
  <si>
    <t>ENZLOAD-ECOAH40_m_REV-rt6437    6.649436010500001e-07</t>
  </si>
  <si>
    <t>ENZLOAD-ECOAH40_x_FWD-rt2994    6.615370392999999e-07</t>
  </si>
  <si>
    <t>ENZLOAD-ECOAH40_x_FWD-rt8147    8.919541877e-08</t>
  </si>
  <si>
    <t>ENZLOAD-ECOAH60_m_FWD-rt6437    6.649436010500001e-07</t>
  </si>
  <si>
    <t>ENZLOAD-ECOAH60_m_REV-rt6437    6.649436010500001e-07</t>
  </si>
  <si>
    <t>ENZLOAD-ECOAH60_x_FWD-rt2994    6.615370392999999e-07</t>
  </si>
  <si>
    <t>ENZLOAD-ECOAH60_x_FWD-rt8147    8.919541877e-08</t>
  </si>
  <si>
    <t>ENZLOAD-ECOAH80_m_FWD-rt6437    6.649436010500001e-07</t>
  </si>
  <si>
    <t>ENZLOAD-ECOAH80_m_REV-rt6437    6.649436010500001e-07</t>
  </si>
  <si>
    <t>ENZLOAD-ECOAH80_x_FWD-rt2994    6.615370392999999e-07</t>
  </si>
  <si>
    <t>ENZLOAD-ECOAH80_x_FWD-rt8147    8.919541877e-08</t>
  </si>
  <si>
    <t>ENZLOAD-ECOAI101a_x_FWD-rt1925  0.0</t>
  </si>
  <si>
    <t>ENZLOAD-ECOAI101d_x_FWD-rt1925  0.0</t>
  </si>
  <si>
    <t>ENZLOAD-ECOAI102e_x_FWD-rt1925  0.0</t>
  </si>
  <si>
    <t>ENZLOAD-ECOAI121a_x_FWD-rt1925  0.0</t>
  </si>
  <si>
    <t>ENZLOAD-ECOAI121b_x_FWD-rt1925  0.0</t>
  </si>
  <si>
    <t>ENZLOAD-ECOAI122c_x_FWD-rt1925  0.0</t>
  </si>
  <si>
    <t>ENZLOAD-ECOAI122d_x_FWD-rt1925  0.0</t>
  </si>
  <si>
    <t>ENZLOAD-ECOAI123e_x_FWD-rt1925  0.0</t>
  </si>
  <si>
    <t>ENZLOAD-ECOAI141a_x_FWD-rt1925  0.0</t>
  </si>
  <si>
    <t>ENZLOAD-ECOAI142c_x_FWD-rt1925  0.0</t>
  </si>
  <si>
    <t>ENZLOAD-ECOAI81e_x_FWD-rt1925   0.0</t>
  </si>
  <si>
    <t>ENZLOAD-ECOAI82e_x_FWD-rt1925   0.0</t>
  </si>
  <si>
    <t>ENZLOAD-ECOAR122_x_FWD-rt4860   6.477055864e-08</t>
  </si>
  <si>
    <t>ENZLOAD-ECOAR142_x_FWD-rt4860   6.477055864e-08</t>
  </si>
  <si>
    <t>ENZLOAD-ECOAR200_rm_FWD-rt7873  3.7764875046e-07</t>
  </si>
  <si>
    <t>ENZLOAD-ECOAR220_rm_FWD-rt7873  3.7764875046e-07</t>
  </si>
  <si>
    <t>ENZLOAD-ECOAR240_rm_FWD-rt7873  3.7764875046e-07</t>
  </si>
  <si>
    <t>ENZLOAD-ECOAR260_rm_FWD-rt7873  3.7764875046e-07</t>
  </si>
  <si>
    <t>ENZLOAD-EGHLAT_c_FWD-rt0568_c   3.2456536542999995e-07</t>
  </si>
  <si>
    <t>ENZLOAD-EGHLAT_c_FWD-rt1784_c   3.845984729e-08</t>
  </si>
  <si>
    <t>ENZLOAD-EGHLAT_m_FWD-rt5562_m   1.1650937148e-07</t>
  </si>
  <si>
    <t>ENZLOAD-EGHLAT_x_FWD-rt0568_x   3.2456536542999995e-07</t>
  </si>
  <si>
    <t>ENZLOAD-EGHLAT_x_FWD-rt5562_x   1.1650937148e-07</t>
  </si>
  <si>
    <t>ENZLOAD-ENO_c_FWD-rt0669        1.887727825442e-05</t>
  </si>
  <si>
    <t>ENZLOAD-ENO_c_REV-rt0669        1.887727825442e-05</t>
  </si>
  <si>
    <t>ENZLOAD-EPGALURS_e_FWD-rt2116   9.73553197e-09</t>
  </si>
  <si>
    <t>ENZLOAD-EPISTt_c_e_FWD-rt6543   1.4623640575e-07</t>
  </si>
  <si>
    <t>ENZLOAD-EPISTt_c_e_REV-rt6543   1.4623640575e-07</t>
  </si>
  <si>
    <t>ENZLOAD-ERGSTGLCT_c_FWD-rt5466  1.888902966e-08</t>
  </si>
  <si>
    <t>ENZLOAD-ERGSTt_c_e_FWD-rt6543   1.4623640575e-07</t>
  </si>
  <si>
    <t>ENZLOAD-ERGSTt_c_e_REV-rt6543   1.4623640575e-07</t>
  </si>
  <si>
    <t>ENZLOAD-ETFOXRq9_c_FWD-CIR1AIM45        1.1307970646500001e-06</t>
  </si>
  <si>
    <t>ENZLOAD-ETFOXRq9_m_FWD-CIR1AIM45        1.1307970646500001e-06</t>
  </si>
  <si>
    <t>ENZLOAD-ETFOXRq9_m_REV-CIR1AIM45        1.1307970646500001e-06</t>
  </si>
  <si>
    <t>ENZLOAD-ETHAK_c_FWD-rt7614      5.409973519e-08</t>
  </si>
  <si>
    <t>ENZLOAD-ETHAPT_rm_FWD-rt2983    6.229828142e-08</t>
  </si>
  <si>
    <t>ENZLOAD-ETNO2OX_c_FWD-rt3897    2.7897473307e-07</t>
  </si>
  <si>
    <t>ENZLOAD-F1PP_c_FWD-rt0208       0.0</t>
  </si>
  <si>
    <t>ENZLOAD-F1PP_c_FWD-rt5045       1.53485579405e-06</t>
  </si>
  <si>
    <t>ENZLOAD-FACOA120tabc_x_FWD-PXA12        3.867517012e-08</t>
  </si>
  <si>
    <t>ENZLOAD-FACOA140tabc_x_FWD-PXA12        3.867517012e-08</t>
  </si>
  <si>
    <t>ENZLOAD-FACOA160tabc_x_FWD-PXA12        3.867517012e-08</t>
  </si>
  <si>
    <t>ENZLOAD-FACOA161tabc_x_FWD-PXA12        3.867517012e-08</t>
  </si>
  <si>
    <t>ENZLOAD-FACOA180tabc_x_FWD-PXA12        3.867517012e-08</t>
  </si>
  <si>
    <t>ENZLOAD-FACOA181tabc_x_FWD-PXA12        3.867517012e-08</t>
  </si>
  <si>
    <t>ENZLOAD-FACOA182tabc_x_FWD-PXA12        3.867517012e-08</t>
  </si>
  <si>
    <t>ENZLOAD-FACOA183tabc_x_FWD-PXA12        3.867517012e-08</t>
  </si>
  <si>
    <t>ENZLOAD-FACOA200tabc_x_FWD-PXA12        3.867517012e-08</t>
  </si>
  <si>
    <t>ENZLOAD-FACOA220tabc_x_FWD-PXA12        3.867517012e-08</t>
  </si>
  <si>
    <t>ENZLOAD-FACOA240tabc_x_FWD-PXA12        3.867517012e-08</t>
  </si>
  <si>
    <t>ENZLOAD-FACOA260tabc_x_FWD-PXA12        3.867517012e-08</t>
  </si>
  <si>
    <t>ENZLOAD-FACOAE100_x_FWD-rt7680  1.5506475611e-07</t>
  </si>
  <si>
    <t>ENZLOAD-FACOAE120_c_FWD-rt4680  1.3649483669000002e-07</t>
  </si>
  <si>
    <t>ENZLOAD-FACOAE120_x_FWD-rt7680  1.5506475611e-07</t>
  </si>
  <si>
    <t>ENZLOAD-FACOAE140_c_FWD-rt4680  1.3649483669000002e-07</t>
  </si>
  <si>
    <t>ENZLOAD-FACOAE140_x_FWD-rt7680  1.5506475611e-07</t>
  </si>
  <si>
    <t>ENZLOAD-FACOAE160_c_FWD-rt0088  6.4732793003e-07</t>
  </si>
  <si>
    <t>ENZLOAD-FACOAE160_c_FWD-rt4680  1.3649483669000002e-07</t>
  </si>
  <si>
    <t>ENZLOAD-FACOAE160_x_FWD-rt7680  1.5506475611e-07</t>
  </si>
  <si>
    <t>ENZLOAD-FACOAE161_c_FWD-rt0088  6.4732793003e-07</t>
  </si>
  <si>
    <t>ENZLOAD-FACOAE161_c_FWD-rt4680  1.3649483669000002e-07</t>
  </si>
  <si>
    <t>ENZLOAD-FACOAE161_x_FWD-rt7680  1.5506475611e-07</t>
  </si>
  <si>
    <t>ENZLOAD-FACOAE180_c_FWD-rt0088  6.4732793003e-07</t>
  </si>
  <si>
    <t>ENZLOAD-FACOAE180_c_FWD-rt4680  1.3649483669000002e-07</t>
  </si>
  <si>
    <t>ENZLOAD-FACOAE180_x_FWD-rt7680  1.5506475611e-07</t>
  </si>
  <si>
    <t>ENZLOAD-FACOAE181_c_FWD-rt0088  6.4732793003e-07</t>
  </si>
  <si>
    <t>ENZLOAD-FACOAE181_c_FWD-rt4680  1.3649483669000002e-07</t>
  </si>
  <si>
    <t>ENZLOAD-FACOAE181_x_FWD-rt7680  1.5506475611e-07</t>
  </si>
  <si>
    <t>ENZLOAD-FACOAE182_c_FWD-rt0088  6.4732793003e-07</t>
  </si>
  <si>
    <t>ENZLOAD-FACOAE182_c_FWD-rt4680  1.3649483669000002e-07</t>
  </si>
  <si>
    <t>ENZLOAD-FACOAE182_x_FWD-rt7680  1.5506475611e-07</t>
  </si>
  <si>
    <t>ENZLOAD-FACOAE183_c_FWD-rt0088  6.4732793003e-07</t>
  </si>
  <si>
    <t>ENZLOAD-FACOAE183_c_FWD-rt4680  1.3649483669000002e-07</t>
  </si>
  <si>
    <t>ENZLOAD-FACOAE183_x_FWD-rt7680  1.5506475611e-07</t>
  </si>
  <si>
    <t>ENZLOAD-FACOAE40_x_FWD-rt7680   1.5506475611e-07</t>
  </si>
  <si>
    <t>ENZLOAD-FACOAE60_x_FWD-rt7680   1.5506475611e-07</t>
  </si>
  <si>
    <t>ENZLOAD-FACOAE80_x_FWD-rt7680   1.5506475611e-07</t>
  </si>
  <si>
    <t>ENZLOAD-FACOAL100_c_FWD-rt7532_c        0.0</t>
  </si>
  <si>
    <t>ENZLOAD-FACOAL100_x_FWD-rt4187  1.4729517052e-07</t>
  </si>
  <si>
    <t>ENZLOAD-FACOAL100_x_FWD-rt7761  3.63387511e-09</t>
  </si>
  <si>
    <t>ENZLOAD-FACOAL120_c_FWD-rt7532_c        0.0</t>
  </si>
  <si>
    <t>ENZLOAD-FACOAL120_l_FWD-rt2799_l        9.923157860999999e-08</t>
  </si>
  <si>
    <t>ENZLOAD-FACOAL120_rm_FWD-rt2799_rm      9.923157860999999e-08</t>
  </si>
  <si>
    <t>ENZLOAD-FACOAL120_x_FWD-rt4187  1.4729517052e-07</t>
  </si>
  <si>
    <t>ENZLOAD-FACOAL120_x_FWD-rt7761  3.63387511e-09</t>
  </si>
  <si>
    <t>ENZLOAD-FACOAL140_l_FWD-rt2799_l        9.923157860999999e-08</t>
  </si>
  <si>
    <t>ENZLOAD-FACOAL140_rm_FWD-rt2799_rm      9.923157860999999e-08</t>
  </si>
  <si>
    <t>ENZLOAD-FACOAL140_x_FWD-rt4187  1.4729517052e-07</t>
  </si>
  <si>
    <t>ENZLOAD-FACOAL140_x_FWD-rt7761  3.63387511e-09</t>
  </si>
  <si>
    <t>ENZLOAD-FACOAL160_l_FWD-rt2799_l        9.923157860999999e-08</t>
  </si>
  <si>
    <t>ENZLOAD-FACOAL160_rm_FWD-rt2799_rm      9.923157860999999e-08</t>
  </si>
  <si>
    <t>ENZLOAD-FACOAL160_x_FWD-rt4187  1.4729517052e-07</t>
  </si>
  <si>
    <t>ENZLOAD-FACOAL160_x_FWD-rt7761  3.63387511e-09</t>
  </si>
  <si>
    <t>ENZLOAD-FACOAL161_l_FWD-rt2799_l        9.923157860999999e-08</t>
  </si>
  <si>
    <t>ENZLOAD-FACOAL161_rm_FWD-rt2799_rm      9.923157860999999e-08</t>
  </si>
  <si>
    <t>ENZLOAD-FACOAL161_x_FWD-rt4187  1.4729517052e-07</t>
  </si>
  <si>
    <t>ENZLOAD-FACOAL161_x_FWD-rt7761  3.63387511e-09</t>
  </si>
  <si>
    <t>ENZLOAD-FACOAL180_l_FWD-rt2799_l        9.923157860999999e-08</t>
  </si>
  <si>
    <t>ENZLOAD-FACOAL180_rm_FWD-rt2799_rm      9.923157860999999e-08</t>
  </si>
  <si>
    <t>ENZLOAD-FACOAL180_x_FWD-rt4187  1.4729517052e-07</t>
  </si>
  <si>
    <t>ENZLOAD-FACOAL180_x_FWD-rt7761  3.63387511e-09</t>
  </si>
  <si>
    <t>ENZLOAD-FACOAL181_l_FWD-rt2799_l        9.923157860999999e-08</t>
  </si>
  <si>
    <t>ENZLOAD-FACOAL181_rm_FWD-rt2799_rm      9.923157860999999e-08</t>
  </si>
  <si>
    <t>ENZLOAD-FACOAL181_x_FWD-rt4187  1.4729517052e-07</t>
  </si>
  <si>
    <t>ENZLOAD-FACOAL181_x_FWD-rt7761  3.63387511e-09</t>
  </si>
  <si>
    <t>ENZLOAD-FACOAL182_l_FWD-rt2799_l        9.923157860999999e-08</t>
  </si>
  <si>
    <t>ENZLOAD-FACOAL182_rm_FWD-rt2799_rm      9.923157860999999e-08</t>
  </si>
  <si>
    <t>ENZLOAD-FACOAL182_x_FWD-rt4187  1.4729517052e-07</t>
  </si>
  <si>
    <t>ENZLOAD-FACOAL182_x_FWD-rt7761  3.63387511e-09</t>
  </si>
  <si>
    <t>ENZLOAD-FACOAL183_l_FWD-rt2799_l        9.923157860999999e-08</t>
  </si>
  <si>
    <t>ENZLOAD-FACOAL183_rm_FWD-rt2799_rm      9.923157860999999e-08</t>
  </si>
  <si>
    <t>ENZLOAD-FACOAL183_x_FWD-rt4187  1.4729517052e-07</t>
  </si>
  <si>
    <t>ENZLOAD-FACOAL183_x_FWD-rt7761  3.63387511e-09</t>
  </si>
  <si>
    <t>ENZLOAD-FACOAL200_en_FWD-rt7380 5.4185099039e-07</t>
  </si>
  <si>
    <t>ENZLOAD-FACOAL200_l_FWD-rt1544_l        3.7733456140000005e-08</t>
  </si>
  <si>
    <t>ENZLOAD-FACOAL200_rm_FWD-rt1544_rm      3.7733456140000005e-08</t>
  </si>
  <si>
    <t>ENZLOAD-FACOAL200_x_FWD-rt7761  3.63387511e-09</t>
  </si>
  <si>
    <t>ENZLOAD-FACOAL220_en_FWD-rt7380 5.4185099039e-07</t>
  </si>
  <si>
    <t>ENZLOAD-FACOAL220_l_FWD-rt1544_l        3.7733456140000005e-08</t>
  </si>
  <si>
    <t>ENZLOAD-FACOAL220_rm_FWD-rt1544_rm      3.7733456140000005e-08</t>
  </si>
  <si>
    <t>ENZLOAD-FACOAL220_x_FWD-rt7761  3.63387511e-09</t>
  </si>
  <si>
    <t>ENZLOAD-FACOAL240_en_FWD-rt7380 5.4185099039e-07</t>
  </si>
  <si>
    <t>ENZLOAD-FACOAL240_l_FWD-rt1544_l        3.7733456140000005e-08</t>
  </si>
  <si>
    <t>ENZLOAD-FACOAL240_rm_FWD-rt1544_rm      3.7733456140000005e-08</t>
  </si>
  <si>
    <t>ENZLOAD-FACOAL240_x_FWD-rt7761  3.63387511e-09</t>
  </si>
  <si>
    <t>ENZLOAD-FACOAL260_en_FWD-rt7380 5.4185099039e-07</t>
  </si>
  <si>
    <t>ENZLOAD-FACOAL260_l_FWD-rt1544_l        3.7733456140000005e-08</t>
  </si>
  <si>
    <t>ENZLOAD-FACOAL260_rm_FWD-rt1544_rm      3.7733456140000005e-08</t>
  </si>
  <si>
    <t>ENZLOAD-FACOAL260_x_FWD-rt7761  3.63387511e-09</t>
  </si>
  <si>
    <t>ENZLOAD-FACOAL40_c_FWD-rt7532_c 0.0</t>
  </si>
  <si>
    <t>ENZLOAD-FACOAL40o_x_FWD-rt6908  2.3198220401e-07</t>
  </si>
  <si>
    <t>ENZLOAD-FACOAL60_c_FWD-rt7532_c 0.0</t>
  </si>
  <si>
    <t>ENZLOAD-FACOAL80_c_FWD-rt7532_c 0.0</t>
  </si>
  <si>
    <t>ENZLOAD-FACOAL80_x_FWD-rt4187   1.4729517052e-07</t>
  </si>
  <si>
    <t>ENZLOAD-FACOAL80_x_FWD-rt7761   3.63387511e-09</t>
  </si>
  <si>
    <t>ENZLOAD-FADH2t_c_m_FWD-rt5791   6.463867724e-08</t>
  </si>
  <si>
    <t>ENZLOAD-FADt_c_m_FWD-rt5791     6.463867724e-08</t>
  </si>
  <si>
    <t>ENZLOAD-FALDH_c_FWD-rt5740      3.72902046303e-06</t>
  </si>
  <si>
    <t>ENZLOAD-FBA2_c_FWD-rt7052       1.297704229631e-05</t>
  </si>
  <si>
    <t>ENZLOAD-FBA2_c_REV-rt7052       1.297704229631e-05</t>
  </si>
  <si>
    <t>ENZLOAD-FBA3_c_FWD-rt7052       1.297704229631e-05</t>
  </si>
  <si>
    <t>ENZLOAD-FBA3_c_REV-rt7052       1.297704229631e-05</t>
  </si>
  <si>
    <t>ENZLOAD-FBA_c_FWD-rt7052        1.297704229631e-05</t>
  </si>
  <si>
    <t>ENZLOAD-FBA_c_REV-rt7052        1.297704229631e-05</t>
  </si>
  <si>
    <t>ENZLOAD-FBP2_c_FWD-rt6827       2.3844418245999997e-07</t>
  </si>
  <si>
    <t>ENZLOAD-FBP2_c_FWD-rt7376       1.0366125548300001e-06</t>
  </si>
  <si>
    <t>ENZLOAD-FBP_c_FWD-rt7055        3.12965912113e-06</t>
  </si>
  <si>
    <t>ENZLOAD-FCLT_m_FWD-rt7907       9.814053105e-08</t>
  </si>
  <si>
    <t>ENZLOAD-FDH_c_FWD-rt3584        0.0</t>
  </si>
  <si>
    <t>ENZLOAD-FE2t_c_e_FWD-rt0996     1.87975657496e-06</t>
  </si>
  <si>
    <t>ENZLOAD-FE2t_c_e_FWD-rt2087     0.0</t>
  </si>
  <si>
    <t>ENZLOAD-FE3t_c_e_FWD-rt74770996 2.0310295836e-07</t>
  </si>
  <si>
    <t>ENZLOAD-FECOOR_m_FWD-FECOORCPLX1        7.65588026e-09</t>
  </si>
  <si>
    <t>ENZLOAD-FECOOR_m_FWD-FECOORCPLX2        7.65588026e-09</t>
  </si>
  <si>
    <t>ENZLOAD-FECOOR_m_FWD-FECOORCPLX3        7.65588026e-09</t>
  </si>
  <si>
    <t>ENZLOAD-FECOOR_m_FWD-FECOORCPLX4        7.65588026e-09</t>
  </si>
  <si>
    <t>ENZLOAD-FECPOR_m_FWD-CCP1CYC7   1.09618256039e-06</t>
  </si>
  <si>
    <t>ENZLOAD-FECPOR_m_FWD-CCP1CYC7a  7.22021138166e-06</t>
  </si>
  <si>
    <t>ENZLOAD-FECRq9_m_FWD-FECRq9CPLX 7.8039495902e-07</t>
  </si>
  <si>
    <t>ENZLOAD-FER_c_FWD-rt7329        0.0</t>
  </si>
  <si>
    <t>ENZLOAD-FKYNH_c_FWD-rt0172      8.4643688992e-07</t>
  </si>
  <si>
    <t>ENZLOAD-FKYNH_c_FWD-rt3408      1.89914842064e-06</t>
  </si>
  <si>
    <t>ENZLOAD-FKYNH_c_FWD-rt6420      5.05197223e-09</t>
  </si>
  <si>
    <t>ENZLOAD-FMETTRS_m_FWD-rt3531    3.4675568292999995e-07</t>
  </si>
  <si>
    <t>ENZLOAD-FMNAT_m_FWD-rt3174_m    9.22220283e-08</t>
  </si>
  <si>
    <t>ENZLOAD-FMNRx2_c_FWD-rt8485     5.854189735100001e-07</t>
  </si>
  <si>
    <t>ENZLOAD-FMNRx_c_FWD-rt8485      5.854189735100001e-07</t>
  </si>
  <si>
    <t>ENZLOAD-FOLD3_m_FWD-rt6009      1.8679695077e-07</t>
  </si>
  <si>
    <t>ENZLOAD-FOLR_c_FWD-rt3791_c     6.1423565941e-07</t>
  </si>
  <si>
    <t>ENZLOAD-FOLR_m_FWD-rt3791_m     6.1423565941e-07</t>
  </si>
  <si>
    <t>ENZLOAD-FRD_c_FWD-rt3052        7.2542179768e-07</t>
  </si>
  <si>
    <t>ENZLOAD-FRMDAH_c_FWD-rt7438     2.909142546e-08</t>
  </si>
  <si>
    <t>ENZLOAD-FRMDH_c_FWD-rt6471      3.4277232742000003e-07</t>
  </si>
  <si>
    <t>ENZLOAD-FRMDH_c_REV-rt6471      3.4277232742000003e-07</t>
  </si>
  <si>
    <t>ENZLOAD-FRTT_c_FWD-rt8135       1.7222538022e-07</t>
  </si>
  <si>
    <t>ENZLOAD-FRTT_l_FWD-rt4281       8.702495856000001e-08</t>
  </si>
  <si>
    <t>ENZLOAD-FRUtps_e_FWD-rt1375     0.0</t>
  </si>
  <si>
    <t>ENZLOAD-FRUtps_e_FWD-rt1480     0.0</t>
  </si>
  <si>
    <t>ENZLOAD-FRUtps_e_FWD-rt2496     0.0</t>
  </si>
  <si>
    <t>ENZLOAD-FRUtps_e_FWD-rt2707     1.67749182287e-06</t>
  </si>
  <si>
    <t>ENZLOAD-FRUtps_e_FWD-rt2833     2.8509298660000002e-08</t>
  </si>
  <si>
    <t>ENZLOAD-FRUtps_e_FWD-rt3556     2.8398172549000003e-07</t>
  </si>
  <si>
    <t>ENZLOAD-FRUtps_e_FWD-rt7817     2.593176974e-08</t>
  </si>
  <si>
    <t>ENZLOAD-FTHFCL_c_FWD-rt4194     7.300140082000001e-08</t>
  </si>
  <si>
    <t>ENZLOAD-FTHFL_m_FWD-rt6998      2.7856701483199997e-06</t>
  </si>
  <si>
    <t>ENZLOAD-FTHFL_m_REV-rt6998      2.7856701483199997e-06</t>
  </si>
  <si>
    <t>ENZLOAD-FUMACACH_c_FWD-rt3594   0.0</t>
  </si>
  <si>
    <t>ENZLOAD-FUMACACH_c_REV-rt3594   0.0</t>
  </si>
  <si>
    <t>ENZLOAD-FUMACACH_m_FWD-rt3874   7.488812004e-08</t>
  </si>
  <si>
    <t>ENZLOAD-FUMACACH_m_FWD-rt7056   1.38823080403e-06</t>
  </si>
  <si>
    <t>ENZLOAD-FUMACACH_m_FWD-rt7624   0.0</t>
  </si>
  <si>
    <t>ENZLOAD-FUM_c_FWD-rt5633_c      2.2088126616e-06</t>
  </si>
  <si>
    <t>ENZLOAD-FUM_c_REV-rt5633_c      2.2088126616e-06</t>
  </si>
  <si>
    <t>ENZLOAD-FUM_m_FWD-rt5633_m      2.2088126616e-06</t>
  </si>
  <si>
    <t>ENZLOAD-FUM_m_REV-rt5633_m      2.2088126616e-06</t>
  </si>
  <si>
    <t>ENZLOAD-G3PAT_l_FWD-rt2297_l    8.57047808e-09</t>
  </si>
  <si>
    <t>ENZLOAD-G3PAT_rm_FWD-rt2297_rm  8.57047808e-09</t>
  </si>
  <si>
    <t>ENZLOAD-G3PAT_rm_FWD-rt7067     1.3282040265e-07</t>
  </si>
  <si>
    <t>ENZLOAD-G3PCt_c_e_FWD-rt4413    1.064205999e-08</t>
  </si>
  <si>
    <t>ENZLOAD-G3PCt_c_e_REV-rt4413    1.064205999e-08</t>
  </si>
  <si>
    <t>ENZLOAD-G3PD1i_m_FWD-rt6208_m   3.6357152937e-07</t>
  </si>
  <si>
    <t>ENZLOAD-G3PD1i_x_FWD-rt3786_x   6.599607372600001e-07</t>
  </si>
  <si>
    <t>ENZLOAD-G3PD1r_c_FWD-rt3786_c   6.599607372600001e-07</t>
  </si>
  <si>
    <t>ENZLOAD-G3PD1r_c_FWD-rt6208_c   3.6357152937e-07</t>
  </si>
  <si>
    <t>ENZLOAD-G3PD1r_c_REV-rt3786_c   6.599607372600001e-07</t>
  </si>
  <si>
    <t>ENZLOAD-G3PD1r_c_REV-rt6208_c   3.6357152937e-07</t>
  </si>
  <si>
    <t>ENZLOAD-G3PDf_m_FWD-rt2671      4.880518771899999e-07</t>
  </si>
  <si>
    <t>ENZLOAD-G3PIt_c_e_FWD-rt4413    1.064205999e-08</t>
  </si>
  <si>
    <t>ENZLOAD-G3PIt_c_e_REV-rt4413    1.064205999e-08</t>
  </si>
  <si>
    <t>ENZLOAD-G3PT_c_FWD-rt0092       1.0827827822e-07</t>
  </si>
  <si>
    <t>ENZLOAD-G5SDy_c_FWD-rt7905      2.11839290471e-06</t>
  </si>
  <si>
    <t>ENZLOAD-G6PDH2i_c_FWD-rt1632    5.01720784209e-06</t>
  </si>
  <si>
    <t>ENZLOAD-G6PE_c_FWD-rt8255       0.0</t>
  </si>
  <si>
    <t>ENZLOAD-G6PE_c_REV-rt8255       0.0</t>
  </si>
  <si>
    <t>ENZLOAD-GALKi_c_FWD-rt5622      6.3194363232e-07</t>
  </si>
  <si>
    <t>ENZLOAD-GALOX_e_FWD-rt0174      0.0</t>
  </si>
  <si>
    <t>ENZLOAD-GALT_c_FWD-rt2964       2.0775956629e-07</t>
  </si>
  <si>
    <t>ENZLOAD-GALUi_c_FWD-rt3384      4.38791763693e-06</t>
  </si>
  <si>
    <t>ENZLOAD-GALUi_c_REV-rt3384      4.38791763693e-06</t>
  </si>
  <si>
    <t>ENZLOAD-GALtps_e_FWD-rt2336     1.9292446056000002e-07</t>
  </si>
  <si>
    <t>ENZLOAD-GALtps_e_FWD-rt2833     2.8509298660000002e-08</t>
  </si>
  <si>
    <t>ENZLOAD-GALtps_e_FWD-rt3556     2.8398172549000003e-07</t>
  </si>
  <si>
    <t>ENZLOAD-GALtps_e_FWD-rt7817     2.593176974e-08</t>
  </si>
  <si>
    <t>ENZLOAD-GAPD_c_FWD-rt2245       8.249882133930001e-06</t>
  </si>
  <si>
    <t>ENZLOAD-GAPD_c_FWD-rt3311       4.8128814e-10</t>
  </si>
  <si>
    <t>ENZLOAD-GAPD_c_REV-rt2245       8.249882133930001e-06</t>
  </si>
  <si>
    <t>ENZLOAD-GAPD_c_REV-rt3311       4.8128814e-10</t>
  </si>
  <si>
    <t>ENZLOAD-GARFT_c_FWD-rt5227      6.905150159099999e-07</t>
  </si>
  <si>
    <t>ENZLOAD-GBBOX_c_FWD-rt6692_c    6.065811402e-08</t>
  </si>
  <si>
    <t>ENZLOAD-GDPMANt_c_g_FWD-rt4177  9.6909579924e-07</t>
  </si>
  <si>
    <t>ENZLOAD-GF6PTA_c_FWD-rt3731     0.0</t>
  </si>
  <si>
    <t>ENZLOAD-GGTT_l_FWD-rt4281       8.702495856000001e-08</t>
  </si>
  <si>
    <t>ENZLOAD-GHMT2r_c_FWD-rt1299     1.053375074534e-05</t>
  </si>
  <si>
    <t>ENZLOAD-GHMT2r_c_REV-rt1299     1.053375074534e-05</t>
  </si>
  <si>
    <t>ENZLOAD-GK1_c_FWD-rt3157        3.0992855657699997e-06</t>
  </si>
  <si>
    <t>ENZLOAD-GK1_c_FWD-rt3670        2.11527865403e-06</t>
  </si>
  <si>
    <t>ENZLOAD-GK2_c_FWD-rt3157        3.0992855657699997e-06</t>
  </si>
  <si>
    <t>ENZLOAD-GK2_c_REV-rt3157        3.0992855657699997e-06</t>
  </si>
  <si>
    <t>ENZLOAD-GLCDx_c_FWD-rt0298      0.0</t>
  </si>
  <si>
    <t>ENZLOAD-GLCDx_c_FWD-rt5828      2.78567329363e-06</t>
  </si>
  <si>
    <t>ENZLOAD-GLCDx_c_REV-rt0298      0.0</t>
  </si>
  <si>
    <t>ENZLOAD-GLCDx_c_REV-rt5828      2.78567329363e-06</t>
  </si>
  <si>
    <t>ENZLOAD-GLCGSD_c_FWD-rt4271     3.82705076e-07</t>
  </si>
  <si>
    <t>ENZLOAD-GLCGSD_v_FWD-rt6375     4.9397731600000004e-08</t>
  </si>
  <si>
    <t>ENZLOAD-GLCNtps_e_FWD-rt0518    0.0</t>
  </si>
  <si>
    <t>ENZLOAD-GLCNtps_e_REV-rt0518    0.0</t>
  </si>
  <si>
    <t>ENZLOAD-GLCP_c_FWD-rt5888       6.0229254983e-07</t>
  </si>
  <si>
    <t>ENZLOAD-GLCt_c_e_FWD-rt1375     0.0</t>
  </si>
  <si>
    <t>ENZLOAD-GLCt_c_e_FWD-rt1473     0.0</t>
  </si>
  <si>
    <t>ENZLOAD-GLCt_c_e_FWD-rt1480     0.0</t>
  </si>
  <si>
    <t>ENZLOAD-GLCt_c_e_FWD-rt2336     1.9292446056000002e-07</t>
  </si>
  <si>
    <t>ENZLOAD-GLCt_c_e_FWD-rt2496     0.0</t>
  </si>
  <si>
    <t>ENZLOAD-GLCt_c_e_FWD-rt2707     1.67749182287e-06</t>
  </si>
  <si>
    <t>ENZLOAD-GLCt_c_e_FWD-rt2833     2.8509298660000002e-08</t>
  </si>
  <si>
    <t>ENZLOAD-GLCt_c_e_FWD-rt3556     2.8398172549000003e-07</t>
  </si>
  <si>
    <t>ENZLOAD-GLCt_c_e_FWD-rt4674     9.044619768999999e-08</t>
  </si>
  <si>
    <t>ENZLOAD-GLCt_c_e_FWD-rt7817     2.593176974e-08</t>
  </si>
  <si>
    <t>ENZLOAD-GLCt_c_v_FWD-rt7394     3.44824609e-09</t>
  </si>
  <si>
    <t>ENZLOAD-GLCt_c_v_REV-rt7394     3.44824609e-09</t>
  </si>
  <si>
    <t>ENZLOAD-GLCtps_e_FWD-rt3525     0.0</t>
  </si>
  <si>
    <t>ENZLOAD-GLCtps_e_REV-rt3525     0.0</t>
  </si>
  <si>
    <t>ENZLOAD-GLNS_c_FWD-rt3476       6.895081705900001e-07</t>
  </si>
  <si>
    <t>ENZLOAD-GLNTRS_c_FWD-rt5012     1.10741527761e-06</t>
  </si>
  <si>
    <t>ENZLOAD-GLNtpa_v_FWD-rt7819     1.358705676e-08</t>
  </si>
  <si>
    <t>ENZLOAD-GLNtps_v_FWD-rt4375     7.715441917e-08</t>
  </si>
  <si>
    <t>ENZLOAD-GLU5K_c_FWD-rt6820      1.8128438838e-07</t>
  </si>
  <si>
    <t>ENZLOAD-GLUCYS_c_FWD-rt3639     2.8420036533e-07</t>
  </si>
  <si>
    <t>ENZLOAD-GLUCYS_c_FWD-rt3654     0.0</t>
  </si>
  <si>
    <t>ENZLOAD-GLUDC_c_FWD-rt1066      0.0</t>
  </si>
  <si>
    <t>ENZLOAD-GLUDC_c_FWD-rt1067      1.247164358e-08</t>
  </si>
  <si>
    <t>ENZLOAD-GLUDC_c_FWD-rt2354      3.464263395e-08</t>
  </si>
  <si>
    <t>ENZLOAD-GLUDxi_c_FWD-rt1488     4.2543543428e-07</t>
  </si>
  <si>
    <t>ENZLOAD-GLUDy_c_FWD-rt3880      2.40985981947e-06</t>
  </si>
  <si>
    <t>ENZLOAD-GLUN_c_FWD-rt5611       6.9890675947e-07</t>
  </si>
  <si>
    <t>ENZLOAD-GLUN_e_FWD-rt1675       4.3047965929e-07</t>
  </si>
  <si>
    <t>ENZLOAD-GLUN_e_FWD-rt5259       7.155561320000001e-08</t>
  </si>
  <si>
    <t>ENZLOAD-GLUPRT_c_FWD-rt6932     1.1549118762099998e-06</t>
  </si>
  <si>
    <t>ENZLOAD-GLUR_c_FWD-rt4701       0.0</t>
  </si>
  <si>
    <t>ENZLOAD-GLUR_c_REV-rt4701       0.0</t>
  </si>
  <si>
    <t>ENZLOAD-GLUSx_c_FWD-rt7345      6.8050387762e-07</t>
  </si>
  <si>
    <t>ENZLOAD-GLUTCOADH_m_FWD-rt3621  1.4788941834e-07</t>
  </si>
  <si>
    <t>ENZLOAD-GLUTCOADH_m_REV-rt3621  1.4788941834e-07</t>
  </si>
  <si>
    <t>ENZLOAD-GLUTRS_c_FWD-rt2385     1.64868122845e-06</t>
  </si>
  <si>
    <t>ENZLOAD-GLUTRS_m_FWD-rt6197     7.220173791999999e-08</t>
  </si>
  <si>
    <t>ENZLOAD-GLUt_c_m_FWD-rt4150     9.2036901535e-07</t>
  </si>
  <si>
    <t>ENZLOAD-GLUt_c_m_FWD-rt8431     7.053019432299999e-07</t>
  </si>
  <si>
    <t>ENZLOAD-GLUtps_e_FWD-rt0594     9.014187616999999e-08</t>
  </si>
  <si>
    <t>ENZLOAD-GLUtps_e_FWD-rt5861     0.0</t>
  </si>
  <si>
    <t>ENZLOAD-GLUtps_e_REV-rt0594     9.014187616999999e-08</t>
  </si>
  <si>
    <t>ENZLOAD-GLUtps_e_REV-rt5861     0.0</t>
  </si>
  <si>
    <t>ENZLOAD-GLUtps_v_FWD-rt0398     2.2777202599999998e-09</t>
  </si>
  <si>
    <t>ENZLOAD-GLYCDy_c_FWD-rt3388     1.87157538e-09</t>
  </si>
  <si>
    <t>ENZLOAD-GLYCK_c_FWD-rt1670      0.0</t>
  </si>
  <si>
    <t>ENZLOAD-GLYCL_m_FWD-GCV123LPD1  9.837055099200002e-07</t>
  </si>
  <si>
    <t>ENZLOAD-GLYCL_m_REV-GCV123LPD1  9.837055099200002e-07</t>
  </si>
  <si>
    <t>ENZLOAD-GLYCtps_e_FWD-rt2336    1.9292446056000002e-07</t>
  </si>
  <si>
    <t>ENZLOAD-GLYCtps_e_REV-rt2336    1.9292446056000002e-07</t>
  </si>
  <si>
    <t>ENZLOAD-GLYGS_c_FWD-rt12285634  1.3034802262e-07</t>
  </si>
  <si>
    <t>ENZLOAD-GLYK_c_FWD-rt2654       1.612792693e-07</t>
  </si>
  <si>
    <t>ENZLOAD-GLYOX_c_FWD-rt4673      4.1326792453e-07</t>
  </si>
  <si>
    <t>ENZLOAD-GLYOX_m_FWD-rt5195      2.365613444e-07</t>
  </si>
  <si>
    <t>ENZLOAD-GLYTRS_c_FWD-rt7136     2.4939353450800003e-06</t>
  </si>
  <si>
    <t>ENZLOAD-GLYt_c_m_FWD-rt0066     1.0786838823e-07</t>
  </si>
  <si>
    <t>ENZLOAD-GLYt_c_m_FWD-rt4150     9.2036901535e-07</t>
  </si>
  <si>
    <t>ENZLOAD-GLYt_c_m_REV-rt0066     1.0786838823e-07</t>
  </si>
  <si>
    <t>ENZLOAD-GLYt_c_m_REV-rt4150     9.2036901535e-07</t>
  </si>
  <si>
    <t>ENZLOAD-GLYtps_e_FWD-rt0594     9.014187616999999e-08</t>
  </si>
  <si>
    <t>ENZLOAD-GLYtps_e_FWD-rt4390     8.308117561e-08</t>
  </si>
  <si>
    <t>ENZLOAD-GLYtps_e_FWD-rt5861     0.0</t>
  </si>
  <si>
    <t>ENZLOAD-GLYtps_e_REV-rt0594     9.014187616999999e-08</t>
  </si>
  <si>
    <t>ENZLOAD-GLYtps_e_REV-rt4390     8.308117561e-08</t>
  </si>
  <si>
    <t>ENZLOAD-GLYtps_e_REV-rt5861     0.0</t>
  </si>
  <si>
    <t>ENZLOAD-GMAND_c_FWD-rt2621      3.86222301756e-06</t>
  </si>
  <si>
    <t>ENZLOAD-GMAND_c_FWD-rt3255      7.15709116467e-06</t>
  </si>
  <si>
    <t>ENZLOAD-GMPS2_c_FWD-rt7388      3.30589138279e-06</t>
  </si>
  <si>
    <t>ENZLOAD-GND_c_FWD-rt2224        2.9832078875e-07</t>
  </si>
  <si>
    <t>ENZLOAD-GND_c_FWD-rt6799        8.515346687359998e-06</t>
  </si>
  <si>
    <t>ENZLOAD-GNK_c_FWD-rt8291        3.3278090189e-07</t>
  </si>
  <si>
    <t>ENZLOAD-GPIA10a_r_FWD-rt0563    7.472317222999999e-08</t>
  </si>
  <si>
    <t>ENZLOAD-GPIA10a_r_FWD-rt5724    0.0</t>
  </si>
  <si>
    <t>ENZLOAD-GPIA1_c_FWD-GPIA1CPLX1  0.0</t>
  </si>
  <si>
    <t>ENZLOAD-GPIA1_c_FWD-GPIA1CPLX2  0.0</t>
  </si>
  <si>
    <t>ENZLOAD-GPIA2_c_FWD-rt1519      8.334022449e-08</t>
  </si>
  <si>
    <t>ENZLOAD-GPIA3_c_r_FWD-rt3333    0.0</t>
  </si>
  <si>
    <t>ENZLOAD-GPIA4_r_FWD-rt3077      0.0</t>
  </si>
  <si>
    <t>ENZLOAD-GPIA5_r_FWD-GPI14       0.0</t>
  </si>
  <si>
    <t>ENZLOAD-GPIA5_r_FWD-MCD4GPI14   0.0</t>
  </si>
  <si>
    <t>ENZLOAD-GPIA6_r_FWD-rt3077      0.0</t>
  </si>
  <si>
    <t>ENZLOAD-GPIA7_r_FWD-rt4593      0.0</t>
  </si>
  <si>
    <t>ENZLOAD-GPIA8a_r_FWD-rt0237     0.0</t>
  </si>
  <si>
    <t>ENZLOAD-GPIA8b_r_FWD-rt0563     7.472317222999999e-08</t>
  </si>
  <si>
    <t>ENZLOAD-GPIA8b_r_FWD-rt4069     3.062874058e-08</t>
  </si>
  <si>
    <t>ENZLOAD-GPIA9a_r_FWD-rt4069     3.062874058e-08</t>
  </si>
  <si>
    <t>ENZLOAD-GRTT_c_FWD-rt4576       1.52047214476e-06</t>
  </si>
  <si>
    <t>ENZLOAD-GTHO_c_FWD-GLR1GRX1     1.2253114875e-07</t>
  </si>
  <si>
    <t>ENZLOAD-GTHO_c_FWD-GLR1GRX2     6.1231775547e-07</t>
  </si>
  <si>
    <t>ENZLOAD-GTHO_c_FWD-GLR1GRX3     4.1768253675e-07</t>
  </si>
  <si>
    <t>ENZLOAD-GTHO_m_FWD-GLR1GRX5     4.4352856516e-07</t>
  </si>
  <si>
    <t>ENZLOAD-GTHP_c_FWD-rt0211       0.0</t>
  </si>
  <si>
    <t>ENZLOAD-GTHP_c_FWD-rt2565       0.0</t>
  </si>
  <si>
    <t>ENZLOAD-GTHP_c_FWD-rt8181       6.1231775547e-07</t>
  </si>
  <si>
    <t>ENZLOAD-GTHP_c_REV-rt0211       0.0</t>
  </si>
  <si>
    <t>ENZLOAD-GTHP_c_REV-rt2565       0.0</t>
  </si>
  <si>
    <t>ENZLOAD-GTHP_c_REV-rt8181       6.1231775547e-07</t>
  </si>
  <si>
    <t>ENZLOAD-GTHP_m_FWD-rt0422_m     8.353650735e-07</t>
  </si>
  <si>
    <t>ENZLOAD-GTHP_m_FWD-rt0882       8.8705713033e-07</t>
  </si>
  <si>
    <t>ENZLOAD-GTHP_m_REV-rt0422_m     8.353650735e-07</t>
  </si>
  <si>
    <t>ENZLOAD-GTHP_m_REV-rt0882       8.8705713033e-07</t>
  </si>
  <si>
    <t>ENZLOAD-GTHRDt_c_e_FWD-rt5171   0.0</t>
  </si>
  <si>
    <t>ENZLOAD-GTHRDt_c_v_FWD-rt4896   8.889412362e-08</t>
  </si>
  <si>
    <t>ENZLOAD-GTHRDt_c_v_REV-rt4896   8.889412362e-08</t>
  </si>
  <si>
    <t>ENZLOAD-GTHRDtabc_v_FWD-rt4896  8.889412362e-08</t>
  </si>
  <si>
    <t>ENZLOAD-GTHS_c_FWD-rt1561       3.4489391325e-07</t>
  </si>
  <si>
    <t>ENZLOAD-GTMLT_c_FWD-rt1470      1.0028660998e-07</t>
  </si>
  <si>
    <t>ENZLOAD-GTPCII2_c_FWD-rt4183    1.1983876785e-07</t>
  </si>
  <si>
    <t>ENZLOAD-GTPCI_c_FWD-rt1964      2.3818473901e-07</t>
  </si>
  <si>
    <t>ENZLOAD-GTPDPDP_c_FWD-rt1567    4.985977385e-08</t>
  </si>
  <si>
    <t>ENZLOAD-GTPDPDP_c_FWD-rt6258    7.012446777e-08</t>
  </si>
  <si>
    <t>ENZLOAD-GTPGDPtp_m_FWD-rt5389   6.23504757007e-06</t>
  </si>
  <si>
    <t>ENZLOAD-GUAD_1_c_FWD-rt0682     6.749957999000001e-08</t>
  </si>
  <si>
    <t>ENZLOAD-GUAD_1_c_FWD-rt1340     1.0797740908e-07</t>
  </si>
  <si>
    <t>ENZLOAD-GUAD_1_c_FWD-rt3492     2.550224287e-08</t>
  </si>
  <si>
    <t>ENZLOAD-GUAPRT_c_FWD-rt4077     1.96534145669e-06</t>
  </si>
  <si>
    <t>ENZLOAD-GUAPRT_c_FWD-rt7825     6.3319613777e-07</t>
  </si>
  <si>
    <t>ENZLOAD-GUAtps_e_FWD-rt6190     1.08493689543e-06</t>
  </si>
  <si>
    <t>ENZLOAD-GUAtps_e_REV-rt6190     1.08493689543e-06</t>
  </si>
  <si>
    <t>ENZLOAD-H2Ot_c_e_FWD-rt0646     0.0</t>
  </si>
  <si>
    <t>ENZLOAD-H2Ot_c_e_FWD-rt5618     0.0</t>
  </si>
  <si>
    <t>ENZLOAD-H2Ot_c_e_REV-rt0646     0.0</t>
  </si>
  <si>
    <t>ENZLOAD-H2Ot_c_e_REV-rt5618     0.0</t>
  </si>
  <si>
    <t>ENZLOAD-HACD100i_m_FWD-rt2835   3.8591144917999996e-07</t>
  </si>
  <si>
    <t>ENZLOAD-HACD100i_x_FWD-rt2994   6.615370392999999e-07</t>
  </si>
  <si>
    <t>ENZLOAD-HACD100i_x_FWD-rt7916_x 4.147958607e-08</t>
  </si>
  <si>
    <t>ENZLOAD-HACD101ei_x_FWD-rt2994  6.615370392999999e-07</t>
  </si>
  <si>
    <t>ENZLOAD-HACD101ei_x_FWD-rt7916_x        4.147958607e-08</t>
  </si>
  <si>
    <t>ENZLOAD-HACD120i_m_FWD-rt2835   3.8591144917999996e-07</t>
  </si>
  <si>
    <t>ENZLOAD-HACD120i_x_FWD-rt2994   6.615370392999999e-07</t>
  </si>
  <si>
    <t>ENZLOAD-HACD120i_x_FWD-rt7916_x 4.147958607e-08</t>
  </si>
  <si>
    <t>ENZLOAD-HACD121ai_m_FWD-rt2835  3.8591144917999996e-07</t>
  </si>
  <si>
    <t>ENZLOAD-HACD121ai_x_FWD-rt2994  6.615370392999999e-07</t>
  </si>
  <si>
    <t>ENZLOAD-HACD121ai_x_FWD-rt7916_x        4.147958607e-08</t>
  </si>
  <si>
    <t>ENZLOAD-HACD121di_x_FWD-rt2994  6.615370392999999e-07</t>
  </si>
  <si>
    <t>ENZLOAD-HACD121di_x_FWD-rt7916_x        4.147958607e-08</t>
  </si>
  <si>
    <t>ENZLOAD-HACD122ei_x_FWD-rt2994  6.615370392999999e-07</t>
  </si>
  <si>
    <t>ENZLOAD-HACD122ei_x_FWD-rt7916_x        4.147958607e-08</t>
  </si>
  <si>
    <t>ENZLOAD-HACD140i_m_FWD-rt2835   3.8591144917999996e-07</t>
  </si>
  <si>
    <t>ENZLOAD-HACD140i_x_FWD-rt2994   6.615370392999999e-07</t>
  </si>
  <si>
    <t>ENZLOAD-HACD140i_x_FWD-rt7916_x 4.147958607e-08</t>
  </si>
  <si>
    <t>ENZLOAD-HACD141ai_m_FWD-rt2835  3.8591144917999996e-07</t>
  </si>
  <si>
    <t>ENZLOAD-HACD141ai_x_FWD-rt2994  6.615370392999999e-07</t>
  </si>
  <si>
    <t>ENZLOAD-HACD141ai_x_FWD-rt7916_x        4.147958607e-08</t>
  </si>
  <si>
    <t>ENZLOAD-HACD141bi_m_FWD-rt2835  3.8591144917999996e-07</t>
  </si>
  <si>
    <t>ENZLOAD-HACD141bi_x_FWD-rt2994  6.615370392999999e-07</t>
  </si>
  <si>
    <t>ENZLOAD-HACD141bi_x_FWD-rt7916_x        4.147958607e-08</t>
  </si>
  <si>
    <t>ENZLOAD-HACD142i_x_FWD-rt2994   6.615370392999999e-07</t>
  </si>
  <si>
    <t>ENZLOAD-HACD142i_x_FWD-rt7916_x 4.147958607e-08</t>
  </si>
  <si>
    <t>ENZLOAD-HACD143i_x_FWD-rt2994   6.615370392999999e-07</t>
  </si>
  <si>
    <t>ENZLOAD-HACD143i_x_FWD-rt7916_x 4.147958607e-08</t>
  </si>
  <si>
    <t>ENZLOAD-HACD160i_m_FWD-rt2835   3.8591144917999996e-07</t>
  </si>
  <si>
    <t>ENZLOAD-HACD160i_x_FWD-rt2994   6.615370392999999e-07</t>
  </si>
  <si>
    <t>ENZLOAD-HACD160i_x_FWD-rt7916_x 4.147958607e-08</t>
  </si>
  <si>
    <t>ENZLOAD-HACD161ai_m_FWD-rt2835  3.8591144917999996e-07</t>
  </si>
  <si>
    <t>ENZLOAD-HACD161ai_x_FWD-rt2994  6.615370392999999e-07</t>
  </si>
  <si>
    <t>ENZLOAD-HACD161ai_x_FWD-rt7916_x        4.147958607e-08</t>
  </si>
  <si>
    <t>ENZLOAD-HACD161bi_m_FWD-rt2835  3.8591144917999996e-07</t>
  </si>
  <si>
    <t>ENZLOAD-HACD161bi_x_FWD-rt2994  6.615370392999999e-07</t>
  </si>
  <si>
    <t>ENZLOAD-HACD161bi_x_FWD-rt7916_x        4.147958607e-08</t>
  </si>
  <si>
    <t>ENZLOAD-HACD162i_x_FWD-rt2994   6.615370392999999e-07</t>
  </si>
  <si>
    <t>ENZLOAD-HACD162i_x_FWD-rt7916_x 4.147958607e-08</t>
  </si>
  <si>
    <t>ENZLOAD-HACD163i_x_FWD-rt2994   6.615370392999999e-07</t>
  </si>
  <si>
    <t>ENZLOAD-HACD163i_x_FWD-rt7916_x 4.147958607e-08</t>
  </si>
  <si>
    <t>ENZLOAD-HACD180i_m_FWD-rt2835   3.8591144917999996e-07</t>
  </si>
  <si>
    <t>ENZLOAD-HACD180i_x_FWD-rt2994   6.615370392999999e-07</t>
  </si>
  <si>
    <t>ENZLOAD-HACD180i_x_FWD-rt7916_x 4.147958607e-08</t>
  </si>
  <si>
    <t>ENZLOAD-HACD181ai_m_FWD-rt2835  3.8591144917999996e-07</t>
  </si>
  <si>
    <t>ENZLOAD-HACD181ai_x_FWD-rt2994  6.615370392999999e-07</t>
  </si>
  <si>
    <t>ENZLOAD-HACD181ai_x_FWD-rt7916_x        4.147958607e-08</t>
  </si>
  <si>
    <t>ENZLOAD-HACD182i_x_FWD-rt2994   6.615370392999999e-07</t>
  </si>
  <si>
    <t>ENZLOAD-HACD182i_x_FWD-rt7916_x 4.147958607e-08</t>
  </si>
  <si>
    <t>ENZLOAD-HACD183i_x_FWD-rt2994   6.615370392999999e-07</t>
  </si>
  <si>
    <t>ENZLOAD-HACD183i_x_FWD-rt7916_x 4.147958607e-08</t>
  </si>
  <si>
    <t>ENZLOAD-HACD200i_x_FWD-rt2994   6.615370392999999e-07</t>
  </si>
  <si>
    <t>ENZLOAD-HACD200i_x_FWD-rt7916_x 4.147958607e-08</t>
  </si>
  <si>
    <t>ENZLOAD-HACD220i_x_FWD-rt2994   6.615370392999999e-07</t>
  </si>
  <si>
    <t>ENZLOAD-HACD220i_x_FWD-rt7916_x 4.147958607e-08</t>
  </si>
  <si>
    <t>ENZLOAD-HACD240i_x_FWD-rt2994   6.615370392999999e-07</t>
  </si>
  <si>
    <t>ENZLOAD-HACD240i_x_FWD-rt7916_x 4.147958607e-08</t>
  </si>
  <si>
    <t>ENZLOAD-HACD260i_x_FWD-rt2994   6.615370392999999e-07</t>
  </si>
  <si>
    <t>ENZLOAD-HACD260i_x_FWD-rt7916_x 4.147958607e-08</t>
  </si>
  <si>
    <t>ENZLOAD-HACD40i_m_FWD-rt2835    3.8591144917999996e-07</t>
  </si>
  <si>
    <t>ENZLOAD-HACD40i_x_FWD-rt2994    6.615370392999999e-07</t>
  </si>
  <si>
    <t>ENZLOAD-HACD40i_x_FWD-rt7916_x  4.147958607e-08</t>
  </si>
  <si>
    <t>ENZLOAD-HACD40y_c_FWD-rt6812    3.308558088e-08</t>
  </si>
  <si>
    <t>ENZLOAD-HACD40y_c_REV-rt6812    3.308558088e-08</t>
  </si>
  <si>
    <t>ENZLOAD-HACD60i_m_FWD-rt2835    3.8591144917999996e-07</t>
  </si>
  <si>
    <t>ENZLOAD-HACD60i_x_FWD-rt2994    6.615370392999999e-07</t>
  </si>
  <si>
    <t>ENZLOAD-HACD60i_x_FWD-rt7916_x  4.147958607e-08</t>
  </si>
  <si>
    <t>ENZLOAD-HACD80i_m_FWD-rt2835    3.8591144917999996e-07</t>
  </si>
  <si>
    <t>ENZLOAD-HACD80i_x_FWD-rt2994    6.615370392999999e-07</t>
  </si>
  <si>
    <t>ENZLOAD-HACD80i_x_FWD-rt7916_x  4.147958607e-08</t>
  </si>
  <si>
    <t>ENZLOAD-HACDm40_c_FWD-rt7916_c  4.147958607e-08</t>
  </si>
  <si>
    <t>ENZLOAD-HACDm40_c_REV-rt7916_c  4.147958607e-08</t>
  </si>
  <si>
    <t>ENZLOAD-HACNH_m_FWD-rt3256      6.58725428137e-06</t>
  </si>
  <si>
    <t>ENZLOAD-HACNH_m_FWD-rt6232      7.575552775799999e-07</t>
  </si>
  <si>
    <t>ENZLOAD-HACNH_m_FWD-rt7648      1.50367588436e-06</t>
  </si>
  <si>
    <t>ENZLOAD-HACNH_m_REV-rt3256      6.58725428137e-06</t>
  </si>
  <si>
    <t>ENZLOAD-HACNH_m_REV-rt6232      7.575552775799999e-07</t>
  </si>
  <si>
    <t>ENZLOAD-HACNH_m_REV-rt7648      1.50367588436e-06</t>
  </si>
  <si>
    <t>ENZLOAD-HCITR_m_FWD-rt7648      1.50367588436e-06</t>
  </si>
  <si>
    <t>ENZLOAD-HCITR_m_REV-rt7648      1.50367588436e-06</t>
  </si>
  <si>
    <t>ENZLOAD-HCITS_m_FWD-rt6488_m    3.51441712144e-06</t>
  </si>
  <si>
    <t>ENZLOAD-HCITS_n_FWD-rt6488_n    3.51441712144e-06</t>
  </si>
  <si>
    <t>ENZLOAD-HCO3E_c_FWD-rt4213      2.4451802816999997e-06</t>
  </si>
  <si>
    <t>ENZLOAD-HCO3E_c_REV-rt4213      2.4451802816999997e-06</t>
  </si>
  <si>
    <t>ENZLOAD-HCYSMT_c_FWD-rt7391     2.3730103536e-07</t>
  </si>
  <si>
    <t>ENZLOAD-HDCAt_c_e_FWD-rt15442799        3.7733456140000005e-08</t>
  </si>
  <si>
    <t>ENZLOAD-HDCAt_c_e_REV-rt15442799        3.7733456140000005e-08</t>
  </si>
  <si>
    <t>ENZLOAD-HDCEAt_c_e_FWD-rt15442799       3.7733456140000005e-08</t>
  </si>
  <si>
    <t>ENZLOAD-HDCEAt_c_e_REV-rt15442799       3.7733456140000005e-08</t>
  </si>
  <si>
    <t>ENZLOAD-HEMEOS_m_FWD-rt2735     0.0</t>
  </si>
  <si>
    <t>ENZLOAD-HETZK_c_FWD-rt7845      1.9344045746e-07</t>
  </si>
  <si>
    <t>ENZLOAD-HEX1_c_FWD-rt1896       2.65808373426e-06</t>
  </si>
  <si>
    <t>ENZLOAD-HEX1_c_FWD-rt3614       2.40371518013e-06</t>
  </si>
  <si>
    <t>ENZLOAD-HEX4_c_FWD-rt3614       2.40371518013e-06</t>
  </si>
  <si>
    <t>ENZLOAD-HEX7_c_FWD-rt3614       2.40371518013e-06</t>
  </si>
  <si>
    <t>ENZLOAD-HEX7b_c_FWD-rt3614      2.40371518013e-06</t>
  </si>
  <si>
    <t>ENZLOAD-HEX7b_c_REV-rt3614      2.40371518013e-06</t>
  </si>
  <si>
    <t>ENZLOAD-HGENDO_c_FWD-rt7338     0.0</t>
  </si>
  <si>
    <t>ENZLOAD-HIBH_m_FWD-rt6850       0.0</t>
  </si>
  <si>
    <t>ENZLOAD-HIBH_m_REV-rt6850       0.0</t>
  </si>
  <si>
    <t>ENZLOAD-HIBTD_c_FWD-rt5326      6.1183048626e-07</t>
  </si>
  <si>
    <t>ENZLOAD-HIBTD_c_REV-rt5326      6.1183048626e-07</t>
  </si>
  <si>
    <t>ENZLOAD-HICITD_m_FWD-rt2060     6.70081586069e-06</t>
  </si>
  <si>
    <t>ENZLOAD-HISTD_c_FWD-rt3278      9.255167147299999e-07</t>
  </si>
  <si>
    <t>ENZLOAD-HISTP_c_FWD-rt1838      9.909574675000001e-08</t>
  </si>
  <si>
    <t>ENZLOAD-HISTRS_c_FWD-rt0207_c   4.5034191911e-07</t>
  </si>
  <si>
    <t>ENZLOAD-HISTRS_m_FWD-rt0207_m   4.5034191911e-07</t>
  </si>
  <si>
    <t>ENZLOAD-HIStpa_v_FWD-rt0111     0.0</t>
  </si>
  <si>
    <t>ENZLOAD-HIStpa_v_FWD-rt1949     0.0</t>
  </si>
  <si>
    <t>ENZLOAD-HKYNH_c_FWD-rt0357      3.4262439739999995e-08</t>
  </si>
  <si>
    <t>ENZLOAD-HLYSMT_m_FWD-rt1397     2.1009641707900002e-06</t>
  </si>
  <si>
    <t>ENZLOAD-HLYSMT_m_FWD-rt1965     1.52180335e-08</t>
  </si>
  <si>
    <t>ENZLOAD-HLYSMT_m_FWD-rt2181     0.0</t>
  </si>
  <si>
    <t>ENZLOAD-HLYSMT_m_FWD-rt2220     1.4552276252e-07</t>
  </si>
  <si>
    <t>ENZLOAD-HLYSMT_m_FWD-rt4178     5.57717738e-09</t>
  </si>
  <si>
    <t>ENZLOAD-HLYSMT_m_FWD-rt6162     3.43977201e-08</t>
  </si>
  <si>
    <t>ENZLOAD-HLYSMT_m_FWD-rt6500     3.8416888796999997e-07</t>
  </si>
  <si>
    <t>ENZLOAD-HMGCOAR_c_FWD-rt1206    1.3659386647e-07</t>
  </si>
  <si>
    <t>ENZLOAD-HMGCOAS_c_FWD-rt3754_c  1.8662095878e-06</t>
  </si>
  <si>
    <t>ENZLOAD-HMGCOAS_m_FWD-rt3754_m  1.8662095878e-06</t>
  </si>
  <si>
    <t>ENZLOAD-HMPK1_c_FWD-rt4410      2.0485691454e-07</t>
  </si>
  <si>
    <t>ENZLOAD-HOMOX_m_FWD-COX15ARH1YAH1       1.8084265758000001e-07</t>
  </si>
  <si>
    <t>ENZLOAD-HPPK2_m_FWD-rt6009      1.8679695077e-07</t>
  </si>
  <si>
    <t>ENZLOAD-HPRORy_c_FWD-rt5064     6.4841154627e-07</t>
  </si>
  <si>
    <t>ENZLOAD-HQLOR_c_FWD-rt3938      1.7654886798e-07</t>
  </si>
  <si>
    <t>ENZLOAD-HSDx_c_FWD-rt3712       6.5390619453e-07</t>
  </si>
  <si>
    <t>ENZLOAD-HSDx_c_FWD-rt8370       0.0</t>
  </si>
  <si>
    <t>ENZLOAD-HSDy_c_FWD-rt3712       6.5390619453e-07</t>
  </si>
  <si>
    <t>ENZLOAD-HSDy_c_FWD-rt8370       0.0</t>
  </si>
  <si>
    <t>ENZLOAD-HSERTA_c_FWD-rt4145     4.1197188202000004e-07</t>
  </si>
  <si>
    <t>ENZLOAD-HSK_c_FWD-rt0283        5.3403679959e-07</t>
  </si>
  <si>
    <t>ENZLOAD-HSTPT_c_FWD-rt4862      1.23497072903e-06</t>
  </si>
  <si>
    <t>ENZLOAD-HXAND_c_FWD-rt7594      2.6525670519999998e-08</t>
  </si>
  <si>
    <t>ENZLOAD-HXAND_c_REV-rt7594      2.6525670519999998e-08</t>
  </si>
  <si>
    <t>ENZLOAD-ICDHx_m_FWD-IDH12       1.28003329414e-06</t>
  </si>
  <si>
    <t>ENZLOAD-ICDHyi_m_FWD-rt2761     9.67205967433e-06</t>
  </si>
  <si>
    <t>ENZLOAD-ICL_1_c_FWD-rt5654_c    1.3124471218e-07</t>
  </si>
  <si>
    <t>ENZLOAD-IG3PS_c_FWD-rt0716      1.39724170173e-06</t>
  </si>
  <si>
    <t>ENZLOAD-IGPDH_c_FWD-rt0339      4.4924560799e-07</t>
  </si>
  <si>
    <t>ENZLOAD-IGPS_c_FWD-rt8196       9.6776587559e-07</t>
  </si>
  <si>
    <t>ENZLOAD-ILETA_c_FWD-rt5646      2.0639299744e-07</t>
  </si>
  <si>
    <t>ENZLOAD-ILETA_c_FWD-rt6485      0.0</t>
  </si>
  <si>
    <t>ENZLOAD-ILETA_c_REV-rt5646      2.0639299744e-07</t>
  </si>
  <si>
    <t>ENZLOAD-ILETA_c_REV-rt6485      0.0</t>
  </si>
  <si>
    <t>ENZLOAD-ILETA_m_FWD-rt6242_m    9.894990884500001e-07</t>
  </si>
  <si>
    <t>ENZLOAD-ILETA_m_REV-rt6242_m    9.894990884500001e-07</t>
  </si>
  <si>
    <t>ENZLOAD-ILETRS_c_FWD-rt5078     1.76139643244e-06</t>
  </si>
  <si>
    <t>ENZLOAD-ILETRS_m_FWD-rt7188     1.2353752738e-07</t>
  </si>
  <si>
    <t>ENZLOAD-ILEt_c_v_FWD-rt6501     1.7307091e-09</t>
  </si>
  <si>
    <t>ENZLOAD-ILEtpa_v_FWD-rt7819     1.358705676e-08</t>
  </si>
  <si>
    <t>ENZLOAD-ILEtps_v_FWD-rt4375     7.715441917e-08</t>
  </si>
  <si>
    <t>ENZLOAD-IMPC_c_FWD-rt4053       6.483452524009999e-06</t>
  </si>
  <si>
    <t>ENZLOAD-IMPC_c_REV-rt4053       6.483452524009999e-06</t>
  </si>
  <si>
    <t>ENZLOAD-IMPD_c_FWD-rt0027       7.806861614600001e-07</t>
  </si>
  <si>
    <t>ENZLOAD-INDPYRD_c_FWD-rt7423    3.8036453611e-07</t>
  </si>
  <si>
    <t>ENZLOAD-INO3GALT_c_FWD-rt5713   4.811685082360001e-06</t>
  </si>
  <si>
    <t>ENZLOAD-INO3GALT_c_FWD-rt5966   2.1838153901999998e-07</t>
  </si>
  <si>
    <t>ENZLOAD-INO3GALT_c_REV-rt5713   4.811685082360001e-06</t>
  </si>
  <si>
    <t>ENZLOAD-INO3GALT_c_REV-rt5966   2.1838153901999998e-07</t>
  </si>
  <si>
    <t>ENZLOAD-INOSHP3H_v_FWD-rt2517_v 4.420924257e-08</t>
  </si>
  <si>
    <t>ENZLOAD-INOSTtps_e_FWD-rt0734   0.0</t>
  </si>
  <si>
    <t>ENZLOAD-INOSTtps_e_FWD-rt4674   9.044619768999999e-08</t>
  </si>
  <si>
    <t>ENZLOAD-IPCS_g_FWD-rt4559       8.017555728e-08</t>
  </si>
  <si>
    <t>ENZLOAD-IPDDI_c_FWD-rt7835      8.789969860599999e-07</t>
  </si>
  <si>
    <t>ENZLOAD-IPDDI_c_REV-rt7835      8.789969860599999e-07</t>
  </si>
  <si>
    <t>ENZLOAD-IPK2_n_FWD-rt4892       7.405485932e-08</t>
  </si>
  <si>
    <t>ENZLOAD-IPK3_n_FWD-rt4892       7.405485932e-08</t>
  </si>
  <si>
    <t>ENZLOAD-IPK4_n_FWD-rt4892       7.405485932e-08</t>
  </si>
  <si>
    <t>ENZLOAD-IPK5_n_FWD-rt4892       7.405485932e-08</t>
  </si>
  <si>
    <t>ENZLOAD-IPMD_c_FWD-rt5526       3.11101723603e-06</t>
  </si>
  <si>
    <t>ENZLOAD-IPPMIa_c_FWD-rt6546     2.61341705315e-06</t>
  </si>
  <si>
    <t>ENZLOAD-IPPMIa_c_REV-rt6546     2.61341705315e-06</t>
  </si>
  <si>
    <t>ENZLOAD-IPPMIb_c_FWD-rt6546     2.61341705315e-06</t>
  </si>
  <si>
    <t>ENZLOAD-IPPMIb_c_REV-rt6546     2.61341705315e-06</t>
  </si>
  <si>
    <t>ENZLOAD-IPPS_c_FWD-rt7120       5.46287670501e-06</t>
  </si>
  <si>
    <t>ENZLOAD-IPPYP1_c_FWD-rt1395     4.363300892e-08</t>
  </si>
  <si>
    <t>ENZLOAD-IPPYP2_c_FWD-rt1973     5.444485956500001e-07</t>
  </si>
  <si>
    <t>ENZLOAD-IPPYP3_c_FWD-rt1973     5.444485956500001e-07</t>
  </si>
  <si>
    <t>ENZLOAD-IPPYP4_c_FWD-rt1395     4.363300892e-08</t>
  </si>
  <si>
    <t>ENZLOAD-IPT_g_FWD-rt4804        0.0</t>
  </si>
  <si>
    <t>ENZLOAD-ITCOAL_m_FWD-LSC12      4.97302152146e-06</t>
  </si>
  <si>
    <t>ENZLOAD-ITCOAL_m_REV-LSC12      4.97302152146e-06</t>
  </si>
  <si>
    <t>ENZLOAD-KARA1i_m_FWD-rt0808     1.535871956323e-05</t>
  </si>
  <si>
    <t>ENZLOAD-KARA2i_m_FWD-rt0808     1.535871956323e-05</t>
  </si>
  <si>
    <t>ENZLOAD-KYN3OX_c_FWD-rt0899     8.356962209000001e-08</t>
  </si>
  <si>
    <t>ENZLOAD-KYNAT2_c_FWD-rt0172     8.4643688992e-07</t>
  </si>
  <si>
    <t>ENZLOAD-KYNAT2_c_FWD-rt4039     5.9418719816e-07</t>
  </si>
  <si>
    <t>ENZLOAD-KYNAT2_c_REV-rt0172     8.4643688992e-07</t>
  </si>
  <si>
    <t>ENZLOAD-KYNAT2_c_REV-rt4039     5.9418719816e-07</t>
  </si>
  <si>
    <t>ENZLOAD-KYN_c_FWD-rt0357        3.4262439739999995e-08</t>
  </si>
  <si>
    <t>ENZLOAD-Kt_c_m_FWD-rt7131       2.8009259497e-07</t>
  </si>
  <si>
    <t>ENZLOAD-Kt_c_m_REV-rt7131       2.8009259497e-07</t>
  </si>
  <si>
    <t>ENZLOAD-Ktps_e_FWD-rt2101_e     1.270157205e-08</t>
  </si>
  <si>
    <t>ENZLOAD-LACDtps_c_FWD-rt1816_c  0.0</t>
  </si>
  <si>
    <t>ENZLOAD-LACDtps_c_REV-rt1816_c  0.0</t>
  </si>
  <si>
    <t>ENZLOAD-LACLtps_c_FWD-rt1816_c  0.0</t>
  </si>
  <si>
    <t>ENZLOAD-LACt_c_m_FWD-rt1816_m   0.0</t>
  </si>
  <si>
    <t>ENZLOAD-LACt_c_m_REV-rt1816_m   0.0</t>
  </si>
  <si>
    <t>ENZLOAD-LALDO3_c_FWD-rt3783     0.0</t>
  </si>
  <si>
    <t>ENZLOAD-LANOSTt_c_e_FWD-rt6543  1.4623640575e-07</t>
  </si>
  <si>
    <t>ENZLOAD-LANOSTt_c_e_REV-rt6543  1.4623640575e-07</t>
  </si>
  <si>
    <t>ENZLOAD-LCADi_c_FWD-rt3783      0.0</t>
  </si>
  <si>
    <t>ENZLOAD-LCYSTAT_c_FWD-rt1784_c  3.845984729e-08</t>
  </si>
  <si>
    <t>ENZLOAD-LCYSTAT_c_REV-rt1784_c  3.845984729e-08</t>
  </si>
  <si>
    <t>ENZLOAD-LDH_L_x_FWD-rt5258_x    0.0</t>
  </si>
  <si>
    <t>ENZLOAD-LEUTA_c_FWD-rt5646      2.0639299744e-07</t>
  </si>
  <si>
    <t>ENZLOAD-LEUTA_c_FWD-rt6485      0.0</t>
  </si>
  <si>
    <t>ENZLOAD-LEUTA_c_REV-rt5646      2.0639299744e-07</t>
  </si>
  <si>
    <t>ENZLOAD-LEUTA_c_REV-rt6485      0.0</t>
  </si>
  <si>
    <t>ENZLOAD-LEUTA_m_FWD-rt6242_m    9.894990884500001e-07</t>
  </si>
  <si>
    <t>ENZLOAD-LEUTA_m_REV-rt6242_m    9.894990884500001e-07</t>
  </si>
  <si>
    <t>ENZLOAD-LEUTRS_c_FWD-rt1776     2.79850435128e-06</t>
  </si>
  <si>
    <t>ENZLOAD-LEUt_c_v_FWD-rt6501     1.7307091e-09</t>
  </si>
  <si>
    <t>ENZLOAD-LEUtpa_v_FWD-rt7819     1.358705676e-08</t>
  </si>
  <si>
    <t>ENZLOAD-LEUtps_v_FWD-rt4375     7.715441917e-08</t>
  </si>
  <si>
    <t>ENZLOAD-LGTHL_c_FWD-rt4897      1.04029604742e-06</t>
  </si>
  <si>
    <t>ENZLOAD-LGTHL_c_FWD-rt8152      0.0</t>
  </si>
  <si>
    <t>ENZLOAD-LLFC2O_c_FWD-rt0745     1.04855699e-09</t>
  </si>
  <si>
    <t>ENZLOAD-LLFC2O_c_FWD-rt8239     3.008310165e-08</t>
  </si>
  <si>
    <t>ENZLOAD-LNS14DMy_c_FWD-ERG11NCP1        5.6345705852e-07</t>
  </si>
  <si>
    <t>ENZLOAD-LNSTLS_c_FWD-rt0872     1.4605057397e-07</t>
  </si>
  <si>
    <t>ENZLOAD-LPAP_vm_FWD-rt4719      0.0</t>
  </si>
  <si>
    <t>ENZLOAD-LPCAT_mm_FWD-rt8106     8.128624454e-08</t>
  </si>
  <si>
    <t>ENZLOAD-LPIAT_rm_FWD-rt1153     1.98163963e-09</t>
  </si>
  <si>
    <t>ENZLOAD-LSERDHi_c_FWD-rt1844    1.7789451277e-07</t>
  </si>
  <si>
    <t>ENZLOAD-LTA4H2_c_FWD-rt2643_c   2.7088237926e-07</t>
  </si>
  <si>
    <t>ENZLOAD-LTA4H2_c_REV-rt2643_c   2.7088237926e-07</t>
  </si>
  <si>
    <t>ENZLOAD-LTA4H2_n_FWD-rt2643_n   2.7088237926e-07</t>
  </si>
  <si>
    <t>ENZLOAD-LTA4H2_n_REV-rt2643_n   2.7088237926e-07</t>
  </si>
  <si>
    <t>ENZLOAD-LTA4H3_c_FWD-rt2643_c   2.7088237926e-07</t>
  </si>
  <si>
    <t>ENZLOAD-LTA4H3_c_REV-rt2643_c   2.7088237926e-07</t>
  </si>
  <si>
    <t>ENZLOAD-LTA4H3_n_FWD-rt2643_n   2.7088237926e-07</t>
  </si>
  <si>
    <t>ENZLOAD-LTA4H3_n_REV-rt2643_n   2.7088237926e-07</t>
  </si>
  <si>
    <t>ENZLOAD-LTA4H_c_FWD-rt2643_c    2.7088237926e-07</t>
  </si>
  <si>
    <t>ENZLOAD-LTA4H_c_REV-rt2643_c    2.7088237926e-07</t>
  </si>
  <si>
    <t>ENZLOAD-LTA4H_n_FWD-rt2643_n    2.7088237926e-07</t>
  </si>
  <si>
    <t>ENZLOAD-LTA4H_n_REV-rt2643_n    2.7088237926e-07</t>
  </si>
  <si>
    <t>ENZLOAD-LYSN6MOX_c_FWD-rt2880   5.925286258999999e-07</t>
  </si>
  <si>
    <t>ENZLOAD-LYSTRS_c_FWD-rt3577     3.05202915271e-06</t>
  </si>
  <si>
    <t>ENZLOAD-LYStpa_v_FWD-rt0111     0.0</t>
  </si>
  <si>
    <t>ENZLOAD-LYStpa_v_FWD-rt1949     0.0</t>
  </si>
  <si>
    <t>ENZLOAD-LYStps_e_FWD-rt5861     0.0</t>
  </si>
  <si>
    <t>ENZLOAD-LYStps_e_REV-rt5861     0.0</t>
  </si>
  <si>
    <t>ENZLOAD-M1PS_c_FWD-rt1768       6.54245830228e-06</t>
  </si>
  <si>
    <t>ENZLOAD-MACACI_c_FWD-rt0063     4.4945074313e-07</t>
  </si>
  <si>
    <t>ENZLOAD-MACACI_c_FWD-rt3852     1.08503589177e-06</t>
  </si>
  <si>
    <t>ENZLOAD-MACACI_c_REV-rt0063     4.4945074313e-07</t>
  </si>
  <si>
    <t>ENZLOAD-MACACI_c_REV-rt3852     1.08503589177e-06</t>
  </si>
  <si>
    <t>ENZLOAD-MAGL_l_FWD-rt1360       3.2024643651000003e-07</t>
  </si>
  <si>
    <t>ENZLOAD-MALS_c_FWD-rt1089       2.5299007488000005e-07</t>
  </si>
  <si>
    <t>ENZLOAD-MALT_c_FWD-rt0767       1.42926460415e-06</t>
  </si>
  <si>
    <t>ENZLOAD-MALTtps_e_FWD-rt0769    2.28941999e-09</t>
  </si>
  <si>
    <t>ENZLOAD-MALt2_m_FWD-rt5142      1.5157708701e-07</t>
  </si>
  <si>
    <t>ENZLOAD-MAN1PT_c_FWD-rt6588     5.9571336914e-06</t>
  </si>
  <si>
    <t>ENZLOAD-MAN6PI_c_FWD-rt0239     1.79203010825e-06</t>
  </si>
  <si>
    <t>ENZLOAD-MAN6PI_c_REV-rt0239     1.79203010825e-06</t>
  </si>
  <si>
    <t>ENZLOAD-MANNAN14H_c_FWD-rt0045  2.33939413e-09</t>
  </si>
  <si>
    <t>ENZLOAD-MANNANH_c_FWD-rt2404    0.0</t>
  </si>
  <si>
    <t>ENZLOAD-MANNANH_c_REV-rt2404    0.0</t>
  </si>
  <si>
    <t>ENZLOAD-MANNANH_e_FWD-rt0564_e  1.1831973646000001e-07</t>
  </si>
  <si>
    <t>ENZLOAD-MANNANH_e_FWD-rt2416    1.8383556899e-07</t>
  </si>
  <si>
    <t>ENZLOAD-MANNANH_e_FWD-rt2418    0.0</t>
  </si>
  <si>
    <t>ENZLOAD-MANNANH_e_FWD-rt6980    1.3555733681e-07</t>
  </si>
  <si>
    <t>ENZLOAD-MANNANH_e_FWD-rt7383    5.531021413e-08</t>
  </si>
  <si>
    <t>ENZLOAD-MANNANH_e_REV-rt0564_e  1.1831973646000001e-07</t>
  </si>
  <si>
    <t>ENZLOAD-MANNANH_e_REV-rt2416    1.8383556899e-07</t>
  </si>
  <si>
    <t>ENZLOAD-MANNANH_e_REV-rt2418    0.0</t>
  </si>
  <si>
    <t>ENZLOAD-MANNANH_e_REV-rt6980    1.3555733681e-07</t>
  </si>
  <si>
    <t>ENZLOAD-MANNANH_e_REV-rt7383    5.531021413e-08</t>
  </si>
  <si>
    <t>ENZLOAD-MANtps_e_FWD-rt1375     0.0</t>
  </si>
  <si>
    <t>ENZLOAD-MANtps_e_FWD-rt1480     0.0</t>
  </si>
  <si>
    <t>ENZLOAD-MANtps_e_FWD-rt2496     0.0</t>
  </si>
  <si>
    <t>ENZLOAD-MANtps_e_FWD-rt2707     1.67749182287e-06</t>
  </si>
  <si>
    <t>ENZLOAD-MANtps_e_FWD-rt2833     2.8509298660000002e-08</t>
  </si>
  <si>
    <t>ENZLOAD-MANtps_e_FWD-rt3556     2.8398172549000003e-07</t>
  </si>
  <si>
    <t>ENZLOAD-MANtps_e_FWD-rt7817     2.593176974e-08</t>
  </si>
  <si>
    <t>ENZLOAD-MASCBRx_c_FWD-rt1779    1.0243627801999999e-07</t>
  </si>
  <si>
    <t>ENZLOAD-MCCC_m_FWD-rt44997326   1.213612071e-08</t>
  </si>
  <si>
    <t>ENZLOAD-MCITL2_m_FWD-rt5654_m   1.3124471218e-07</t>
  </si>
  <si>
    <t>ENZLOAD-MCITL2_m_FWD-rt5794     8.0499937468e-07</t>
  </si>
  <si>
    <t>ENZLOAD-MCITS_m_FWD-rt2960      1.377254373742e-05</t>
  </si>
  <si>
    <t>ENZLOAD-MCITS_m_FWD-rt2963      1.014296765267e-05</t>
  </si>
  <si>
    <t>ENZLOAD-MCOATA_c_FWD-rt0302     1.71937060603e-06</t>
  </si>
  <si>
    <t>ENZLOAD-MCOATA_c_FWD-rt0409     1.84466915209e-06</t>
  </si>
  <si>
    <t>ENZLOAD-MCOATA_m_FWD-ACP1MCT1   9.826173800000002e-10</t>
  </si>
  <si>
    <t>ENZLOAD-MCOATA_m_REV-ACP1MCT1   9.826173800000002e-10</t>
  </si>
  <si>
    <t>ENZLOAD-MDH_c_FWD-rt2246        6.17033126624e-06</t>
  </si>
  <si>
    <t>ENZLOAD-MDH_c_REV-rt2246        6.17033126624e-06</t>
  </si>
  <si>
    <t>ENZLOAD-MDH_m_FWD-rt2810        1.246142333666e-05</t>
  </si>
  <si>
    <t>ENZLOAD-MDH_m_REV-rt2810        1.246142333666e-05</t>
  </si>
  <si>
    <t>ENZLOAD-MDLDH_x_FWD-rt5416      0.0</t>
  </si>
  <si>
    <t>ENZLOAD-MDLDH_x_REV-rt5416      0.0</t>
  </si>
  <si>
    <t>ENZLOAD-MDRPD_c_FWD-rt7461      6.852434160799999e-07</t>
  </si>
  <si>
    <t>ENZLOAD-ME1_m_FWD-rt5549        4.803445831e-07</t>
  </si>
  <si>
    <t>ENZLOAD-ME2_c_FWD-rt4393        1.15237005448e-06</t>
  </si>
  <si>
    <t>ENZLOAD-ME2_m_FWD-rt5549        4.803445831e-07</t>
  </si>
  <si>
    <t>ENZLOAD-MERLACOR_c_FWD-rt5258_c 0.0</t>
  </si>
  <si>
    <t>ENZLOAD-MERLACOR_c_REV-rt5258_c 0.0</t>
  </si>
  <si>
    <t>ENZLOAD-METAT_c_FWD-rt5403      1.707916838673e-05</t>
  </si>
  <si>
    <t>ENZLOAD-METB1_c_FWD-rt3095      8.4951469397e-07</t>
  </si>
  <si>
    <t>ENZLOAD-METB1_c_FWD-rt8357      1.1664932206000001e-07</t>
  </si>
  <si>
    <t>ENZLOAD-METB1_c_FWD-rt8374      2.9600783361e-07</t>
  </si>
  <si>
    <t>ENZLOAD-METS_c_FWD-rt1457       2.6740774858559997e-05</t>
  </si>
  <si>
    <t>ENZLOAD-METTRS_c_FWD-rt4772     8.7653088945e-07</t>
  </si>
  <si>
    <t>ENZLOAD-METTRS_m_FWD-rt7150     2.2160708265000002e-07</t>
  </si>
  <si>
    <t>ENZLOAD-METtps_e_FWD-rt3257_e   0.0</t>
  </si>
  <si>
    <t>ENZLOAD-METtps_e_FWD-rt5861     0.0</t>
  </si>
  <si>
    <t>ENZLOAD-METtps_e_REV-rt3257_e   0.0</t>
  </si>
  <si>
    <t>ENZLOAD-METtps_e_REV-rt5861     0.0</t>
  </si>
  <si>
    <t>ENZLOAD-MEVK1_c_FWD-rt0390      2.0518832895100003e-06</t>
  </si>
  <si>
    <t>ENZLOAD-MEVK2_c_FWD-rt0390      2.0518832895100003e-06</t>
  </si>
  <si>
    <t>ENZLOAD-MEVK3_c_FWD-rt0390      2.0518832895100003e-06</t>
  </si>
  <si>
    <t>ENZLOAD-MEVK4_c_FWD-rt0390      2.0518832895100003e-06</t>
  </si>
  <si>
    <t>ENZLOAD-MGCH_m_FWD-rt7760       1.870802236e-08</t>
  </si>
  <si>
    <t>ENZLOAD-MGCH_m_REV-rt7760       1.870802236e-08</t>
  </si>
  <si>
    <t>ENZLOAD-MHPGLUT_c_FWD-rt1457    2.6740774858559997e-05</t>
  </si>
  <si>
    <t>ENZLOAD-MI134PPH_c_FWD-rt6885   1.622706888e-08</t>
  </si>
  <si>
    <t>ENZLOAD-MI134PPH_c_REV-rt6885   1.622706888e-08</t>
  </si>
  <si>
    <t>ENZLOAD-MI1PP_c_FWD-rt5340      7.5525080499e-07</t>
  </si>
  <si>
    <t>ENZLOAD-MI1PP_c_FWD-rt8001      2.5740169417999997e-07</t>
  </si>
  <si>
    <t>ENZLOAD-MIPCS_g_FWD-rt8085      1.186360768e-08</t>
  </si>
  <si>
    <t>ENZLOAD-MPYRCNST_c_FWD-rt7838   9.069758301e-07</t>
  </si>
  <si>
    <t>ENZLOAD-MPYRCNST_c_REV-rt7838   9.069758301e-07</t>
  </si>
  <si>
    <t>ENZLOAD-MTAP_c_FWD-rt0004       8.1117874674e-07</t>
  </si>
  <si>
    <t>ENZLOAD-MTHFC_m_FWD-rt6998      2.7856701483199997e-06</t>
  </si>
  <si>
    <t>ENZLOAD-MTHFC_m_REV-rt6998      2.7856701483199997e-06</t>
  </si>
  <si>
    <t>ENZLOAD-MTHFD2i_c_FWD-rt4257    7.5395795512e-07</t>
  </si>
  <si>
    <t>ENZLOAD-MTHFD_c_FWD-rt6998      2.7856701483199997e-06</t>
  </si>
  <si>
    <t>ENZLOAD-MTHFD_c_REV-rt6998      2.7856701483199997e-06</t>
  </si>
  <si>
    <t>ENZLOAD-MTHFD_m_FWD-rt6998      2.7856701483199997e-06</t>
  </si>
  <si>
    <t>ENZLOAD-MTHFD_m_REV-rt6998      2.7856701483199997e-06</t>
  </si>
  <si>
    <t>ENZLOAD-MTHFR3_c_FWD-MET1213    6.0399538938e-07</t>
  </si>
  <si>
    <t>ENZLOAD-MTMOHT_m_FWD-rt0075     2.6474502272e-07</t>
  </si>
  <si>
    <t>ENZLOAD-MTRI_c_FWD-rt5017       7.9561483755e-07</t>
  </si>
  <si>
    <t>ENZLOAD-MTRI_c_REV-rt5017       7.9561483755e-07</t>
  </si>
  <si>
    <t>ENZLOAD-MUCOCI_c_FWD-rt5684     1.40584775e-09</t>
  </si>
  <si>
    <t>ENZLOAD-MUCOCI_c_REV-rt5684     1.40584775e-09</t>
  </si>
  <si>
    <t>ENZLOAD-MUCOCI_e_FWD-rt4254     1.397423926e-08</t>
  </si>
  <si>
    <t>ENZLOAD-MUCOCI_e_REV-rt4254     1.397423926e-08</t>
  </si>
  <si>
    <t>ENZLOAD-NACt_c_e_FWD-rt3853     5.06400929e-09</t>
  </si>
  <si>
    <t>ENZLOAD-NACt_c_e_REV-rt3853     5.06400929e-09</t>
  </si>
  <si>
    <t>ENZLOAD-NADDP_x_FWD-rt4066      2.0745201952e-07</t>
  </si>
  <si>
    <t>ENZLOAD-NADHK1_c_FWD-rt1814_c   2.258799629e-08</t>
  </si>
  <si>
    <t>ENZLOAD-NADHK1_m_FWD-rt1814_m   2.258799629e-08</t>
  </si>
  <si>
    <t>ENZLOAD-NADHcplxI_c_m_FWD-NADHCPLX0     6.2206606915e-07</t>
  </si>
  <si>
    <t>ENZLOAD-NADHcplxI_c_m_FWD-NADHCPLX1     6.2206606915e-07</t>
  </si>
  <si>
    <t>ENZLOAD-NADHcplxI_c_m_FWD-NADHCPLX2     6.2206606915e-07</t>
  </si>
  <si>
    <t>ENZLOAD-NADHcplxI_c_m_FWD-NADHCPLX3     6.2206606915e-07</t>
  </si>
  <si>
    <t>ENZLOAD-NADHcplxI_c_m_FWD-NADHCPLX4     6.2206606915e-07</t>
  </si>
  <si>
    <t>ENZLOAD-NADHcplxI_c_m_FWD-NADHCPLX5     6.2206606915e-07</t>
  </si>
  <si>
    <t>ENZLOAD-NADHcplxI_c_m_FWD-NADHCPLX6     6.2206606915e-07</t>
  </si>
  <si>
    <t>ENZLOAD-NADHcplxI_c_m_FWD-NADHCPLX7     6.2206606915e-07</t>
  </si>
  <si>
    <t>ENZLOAD-NADHcplxI_c_m_FWD-NADHCPLX8     8.552875959e-08</t>
  </si>
  <si>
    <t>ENZLOAD-NADHq9_c_FWD-rt0604     2.00740578213e-06</t>
  </si>
  <si>
    <t>ENZLOAD-NADHq9_c_FWD-rt1441     0.0</t>
  </si>
  <si>
    <t>ENZLOAD-NADK_c_FWD-rt1814_c     2.258799629e-08</t>
  </si>
  <si>
    <t>ENZLOAD-NADK_m_FWD-rt1814_m     2.258799629e-08</t>
  </si>
  <si>
    <t>ENZLOAD-NADN_n_FWD-rt3107       1.2282225946e-07</t>
  </si>
  <si>
    <t>ENZLOAD-NADN_n_FWD-rt4419       2.1924313900000002e-09</t>
  </si>
  <si>
    <t>ENZLOAD-NADN_n_FWD-rt7872       3.570229699e-08</t>
  </si>
  <si>
    <t>ENZLOAD-NADS2_c_FWD-rt0915_c    8.340098152e-08</t>
  </si>
  <si>
    <t>ENZLOAD-NADS2_n_FWD-rt0915_n    8.340098152e-08</t>
  </si>
  <si>
    <t>ENZLOAD-NADS2_n_REV-rt0915_n    8.340098152e-08</t>
  </si>
  <si>
    <t>ENZLOAD-NADt1_m_FWD-rt2593      3.2585568697e-07</t>
  </si>
  <si>
    <t>ENZLOAD-NADt2_m_FWD-rt2593      3.2585568697e-07</t>
  </si>
  <si>
    <t>ENZLOAD-NADt3_m_FWD-rt2593      3.2585568697e-07</t>
  </si>
  <si>
    <t>ENZLOAD-NADt_c_m_FWD-rt2593     3.2585568697e-07</t>
  </si>
  <si>
    <t>ENZLOAD-NADt_c_m_FWD-rt5934     2.019851758e-08</t>
  </si>
  <si>
    <t>ENZLOAD-NAMNPP_c_FWD-rt1924_c   2.2426779952e-07</t>
  </si>
  <si>
    <t>ENZLOAD-NAMNPP_m_FWD-rt1924_m   2.2426779952e-07</t>
  </si>
  <si>
    <t>ENZLOAD-NAtpa_c_FWD-rt2101_c    1.270157205e-08</t>
  </si>
  <si>
    <t>ENZLOAD-NAtpa_c_FWD-rt2444      3.0690825138e-07</t>
  </si>
  <si>
    <t>ENZLOAD-NAtpa_c_REV-rt2101_c    1.270157205e-08</t>
  </si>
  <si>
    <t>ENZLOAD-NAtpa_c_REV-rt2444      3.0690825138e-07</t>
  </si>
  <si>
    <t>ENZLOAD-NDP10_c_FWD-rt0602_c    1.574883362e-08</t>
  </si>
  <si>
    <t>ENZLOAD-NDP1_c_FWD-rt0602_c     1.574883362e-08</t>
  </si>
  <si>
    <t>ENZLOAD-NDP3_c_FWD-rt0602_c     1.574883362e-08</t>
  </si>
  <si>
    <t>ENZLOAD-NDP3_g_FWD-rt1437       1.6954973017e-07</t>
  </si>
  <si>
    <t>ENZLOAD-NDP4_c_FWD-rt0602_c     1.574883362e-08</t>
  </si>
  <si>
    <t>ENZLOAD-NDP5_c_FWD-rt0602_c     1.574883362e-08</t>
  </si>
  <si>
    <t>ENZLOAD-NDP7_c_FWD-rt0602_c     1.574883362e-08</t>
  </si>
  <si>
    <t>ENZLOAD-NDP7_g_FWD-rt0602_g     1.574883362e-08</t>
  </si>
  <si>
    <t>ENZLOAD-NDP7_g_FWD-rt1437       1.6954973017e-07</t>
  </si>
  <si>
    <t>ENZLOAD-NDPK10_c_FWD-rt0575     0.0</t>
  </si>
  <si>
    <t>ENZLOAD-NDPK10_c_FWD-rt7311     2.478431029616e-05</t>
  </si>
  <si>
    <t>ENZLOAD-NDPK1_c_FWD-rt0575      0.0</t>
  </si>
  <si>
    <t>ENZLOAD-NDPK1_c_FWD-rt7311      2.478431029616e-05</t>
  </si>
  <si>
    <t>ENZLOAD-NDPK2_c_FWD-rt0575      0.0</t>
  </si>
  <si>
    <t>ENZLOAD-NDPK2_c_FWD-rt7311      2.478431029616e-05</t>
  </si>
  <si>
    <t>ENZLOAD-NDPK3_c_FWD-rt0575      0.0</t>
  </si>
  <si>
    <t>ENZLOAD-NDPK3_c_FWD-rt7311      2.478431029616e-05</t>
  </si>
  <si>
    <t>ENZLOAD-NDPK4_c_FWD-rt0575      0.0</t>
  </si>
  <si>
    <t>ENZLOAD-NDPK4_c_FWD-rt7311      2.478431029616e-05</t>
  </si>
  <si>
    <t>ENZLOAD-NDPK5_c_FWD-rt0575      0.0</t>
  </si>
  <si>
    <t>ENZLOAD-NDPK5_c_FWD-rt7311      2.478431029616e-05</t>
  </si>
  <si>
    <t>ENZLOAD-NDPK6_c_FWD-rt0575      0.0</t>
  </si>
  <si>
    <t>ENZLOAD-NDPK6_c_FWD-rt7311      2.478431029616e-05</t>
  </si>
  <si>
    <t>ENZLOAD-NDPK7_c_FWD-rt0575      0.0</t>
  </si>
  <si>
    <t>ENZLOAD-NDPK7_c_FWD-rt7311      2.478431029616e-05</t>
  </si>
  <si>
    <t>ENZLOAD-NDPK8_c_FWD-rt0575      0.0</t>
  </si>
  <si>
    <t>ENZLOAD-NDPK8_c_FWD-rt7311      2.478431029616e-05</t>
  </si>
  <si>
    <t>ENZLOAD-NDPK9_c_FWD-rt0575      0.0</t>
  </si>
  <si>
    <t>ENZLOAD-NDPK9_c_FWD-rt7311      2.478431029616e-05</t>
  </si>
  <si>
    <t>ENZLOAD-NFORTYR2t_c_e_FWD-rt2566        1.824464499e-08</t>
  </si>
  <si>
    <t>ENZLOAD-NFTYROX_c_FWD-rt0820    0.0</t>
  </si>
  <si>
    <t>ENZLOAD-NGLYCANS10_r_FWD-rt2904 6.253875716e-08</t>
  </si>
  <si>
    <t>ENZLOAD-NGLYCANS10_r_REV-rt2904 6.253875716e-08</t>
  </si>
  <si>
    <t>ENZLOAD-NGLYCANS11_r_FWD-rt0671 2.2806624084e-07</t>
  </si>
  <si>
    <t>ENZLOAD-NGLYCANS11_r_REV-rt0671 2.2806624084e-07</t>
  </si>
  <si>
    <t>ENZLOAD-NGLYCANS12_r_FWD-rt2573 7.822470729e-08</t>
  </si>
  <si>
    <t>ENZLOAD-NGLYCANS12_r_REV-rt2573 7.822470729e-08</t>
  </si>
  <si>
    <t>ENZLOAD-NGLYCANS13_r_FWD-rt6611 6.900378419999999e-09</t>
  </si>
  <si>
    <t>ENZLOAD-NGLYCANS13_r_REV-rt6611 6.900378419999999e-09</t>
  </si>
  <si>
    <t>ENZLOAD-NGLYCANS14_r_FWD-rt2972 0.0</t>
  </si>
  <si>
    <t>ENZLOAD-NGLYCANS14_r_REV-rt2972 0.0</t>
  </si>
  <si>
    <t>ENZLOAD-NGLYCANS15_r_FWD-rt3790 2.5905912061e-07</t>
  </si>
  <si>
    <t>ENZLOAD-NGLYCANS15_r_REV-rt3790 2.5905912061e-07</t>
  </si>
  <si>
    <t>ENZLOAD-NGLYCANS16_r_FWD-rt1613 1.8008384926000001e-07</t>
  </si>
  <si>
    <t>ENZLOAD-NGLYCANS16_r_REV-rt1613 1.8008384926000001e-07</t>
  </si>
  <si>
    <t>ENZLOAD-NGLYCANS17_r_FWD-rt1802 1.7064538479e-07</t>
  </si>
  <si>
    <t>ENZLOAD-NGLYCANS17_r_REV-rt1802 1.7064538479e-07</t>
  </si>
  <si>
    <t>ENZLOAD-NGLYCANS18_r_FWD-rt1802 1.7064538479e-07</t>
  </si>
  <si>
    <t>ENZLOAD-NGLYCANS18_r_REV-rt1802 1.7064538479e-07</t>
  </si>
  <si>
    <t>ENZLOAD-NGLYCANS19_g_FWD-rt0564_g       1.1831973646000001e-07</t>
  </si>
  <si>
    <t>ENZLOAD-NGLYCANS19_g_FWD-rt8131 1.232036232e-08</t>
  </si>
  <si>
    <t>ENZLOAD-NGLYCANS19_g_REV-rt0564_g       1.1831973646000001e-07</t>
  </si>
  <si>
    <t>ENZLOAD-NGLYCANS19_g_REV-rt8131 1.232036232e-08</t>
  </si>
  <si>
    <t>ENZLOAD-NGLYCANS1_c_FWD-rt2834  1.935146347e-08</t>
  </si>
  <si>
    <t>ENZLOAD-NGLYCANS2_c_FWD-ALG1314 1.8979197999999998e-10</t>
  </si>
  <si>
    <t>ENZLOAD-NGLYCANS2_c_REV-ALG1314 1.8979197999999998e-10</t>
  </si>
  <si>
    <t>ENZLOAD-NGLYCANS3_c_FWD-rt6298  2.3786037740000002e-08</t>
  </si>
  <si>
    <t>ENZLOAD-NGLYCANS3_c_REV-rt6298  2.3786037740000002e-08</t>
  </si>
  <si>
    <t>ENZLOAD-NGLYCANS4_c_FWD-rt1727  8.980163181e-08</t>
  </si>
  <si>
    <t>ENZLOAD-NGLYCANS4_c_REV-rt1727  8.980163181e-08</t>
  </si>
  <si>
    <t>ENZLOAD-NGLYCANS5_c_FWD-rt1727  8.980163181e-08</t>
  </si>
  <si>
    <t>ENZLOAD-NGLYCANS5_c_REV-rt1727  8.980163181e-08</t>
  </si>
  <si>
    <t>ENZLOAD-NGLYCANS6_c_FWD-rt1577  8.55966129e-09</t>
  </si>
  <si>
    <t>ENZLOAD-NGLYCANS6_c_REV-rt1577  8.55966129e-09</t>
  </si>
  <si>
    <t>ENZLOAD-NGLYCANS7_c_FWD-rt1577  8.55966129e-09</t>
  </si>
  <si>
    <t>ENZLOAD-NGLYCANS7_c_REV-rt1577  8.55966129e-09</t>
  </si>
  <si>
    <t>ENZLOAD-NGLYCANS8_r_FWD-rt5214  7.685571693e-08</t>
  </si>
  <si>
    <t>ENZLOAD-NGLYCANS8_r_REV-rt5214  7.685571693e-08</t>
  </si>
  <si>
    <t>ENZLOAD-NGLYCANS9_r_FWD-rt0671  2.2806624084e-07</t>
  </si>
  <si>
    <t>ENZLOAD-NGLYCANS9_r_REV-rt0671  2.2806624084e-07</t>
  </si>
  <si>
    <t>ENZLOAD-NH4t_c_e_FWD-rt4558     3.6722342982e-07</t>
  </si>
  <si>
    <t>ENZLOAD-NH4t_c_e_REV-rt4558     3.6722342982e-07</t>
  </si>
  <si>
    <t>ENZLOAD-NITROPP_c_FWD-rt3422    1.1377468306e-07</t>
  </si>
  <si>
    <t>ENZLOAD-NITROPP_c_FWD-rt4676    6.7184737967e-07</t>
  </si>
  <si>
    <t>ENZLOAD-NITRx_c_FWD-rt4334      2.1833852000000002e-10</t>
  </si>
  <si>
    <t>ENZLOAD-NITRx_c_FWD-rt6640      4.3641481e-10</t>
  </si>
  <si>
    <t>ENZLOAD-NITRx_c_REV-rt4334      2.1833852000000002e-10</t>
  </si>
  <si>
    <t>ENZLOAD-NITRx_c_REV-rt6640      4.3641481e-10</t>
  </si>
  <si>
    <t>ENZLOAD-NITRy_c_FWD-rt6640      4.3641481e-10</t>
  </si>
  <si>
    <t>ENZLOAD-NNAM_c_FWD-rt3293       0.0</t>
  </si>
  <si>
    <t>ENZLOAD-NNATi_c_FWD-rt2062_c    2.626700926e-08</t>
  </si>
  <si>
    <t>ENZLOAD-NNDPR_c_FWD-rt1963_c    4.6570408330000003e-08</t>
  </si>
  <si>
    <t>ENZLOAD-NNDPR_m_FWD-rt1963_m    4.6570408330000003e-08</t>
  </si>
  <si>
    <t>ENZLOAD-NNMT_c_FWD-rt4917       7.07871632e-09</t>
  </si>
  <si>
    <t>ENZLOAD-NNMT_c_FWD-rt5672       0.0</t>
  </si>
  <si>
    <t>ENZLOAD-NNMT_c_FWD-rt8212       0.0</t>
  </si>
  <si>
    <t>ENZLOAD-NO3t_c_e_FWD-rt4068     0.0</t>
  </si>
  <si>
    <t>ENZLOAD-NO3t_c_e_REV-rt4068     0.0</t>
  </si>
  <si>
    <t>ENZLOAD-NOX_c_FWD-rt4914        0.0</t>
  </si>
  <si>
    <t>ENZLOAD-NTD2pp_c_FWD-rt1627     1.3781708679999998e-07</t>
  </si>
  <si>
    <t>ENZLOAD-NTD4pp_c_FWD-rt1627     1.3781708679999998e-07</t>
  </si>
  <si>
    <t>ENZLOAD-NTP10_c_FWD-rt0602_c    1.574883362e-08</t>
  </si>
  <si>
    <t>ENZLOAD-NTP3_c_FWD-rt0602_c     1.574883362e-08</t>
  </si>
  <si>
    <t>ENZLOAD-NTP3_c_FWD-rt5972       5.1828264083e-07</t>
  </si>
  <si>
    <t>ENZLOAD-NTP3_c_FWD-rt7922       3.4768981964000003e-07</t>
  </si>
  <si>
    <t>ENZLOAD-NTP4_c_FWD-rt0602_c     1.574883362e-08</t>
  </si>
  <si>
    <t>ENZLOAD-NTP5_c_FWD-rt0602_c     1.574883362e-08</t>
  </si>
  <si>
    <t>ENZLOAD-NTP7_c_FWD-rt0602_c     1.574883362e-08</t>
  </si>
  <si>
    <t>ENZLOAD-OAADC_c_FWD-rt7226      6.211953164e-08</t>
  </si>
  <si>
    <t>ENZLOAD-OAAtps_m_FWD-rt0643     3.7046768492e-07</t>
  </si>
  <si>
    <t>ENZLOAD-OAR1_c_FWD-rt2815_c     8.207737114e-08</t>
  </si>
  <si>
    <t>ENZLOAD-OAR1_c_REV-rt2815_c     8.207737114e-08</t>
  </si>
  <si>
    <t>ENZLOAD-OAR2_c_FWD-rt2815_c     8.207737114e-08</t>
  </si>
  <si>
    <t>ENZLOAD-OAR2_c_REV-rt2815_c     8.207737114e-08</t>
  </si>
  <si>
    <t>ENZLOAD-OAR3_m_FWD-rt0607       4.0785794789000003e-07</t>
  </si>
  <si>
    <t>ENZLOAD-OAR3_m_REV-rt0607       4.0785794789000003e-07</t>
  </si>
  <si>
    <t>ENZLOAD-OCBT_c_FWD-rt4934       2.34993856707e-06</t>
  </si>
  <si>
    <t>ENZLOAD-OCDCAt_c_e_FWD-rt15442799       3.7733456140000005e-08</t>
  </si>
  <si>
    <t>ENZLOAD-OCDCAt_c_e_REV-rt15442799       3.7733456140000005e-08</t>
  </si>
  <si>
    <t>ENZLOAD-OCDCEAt_c_e_FWD-rt15442799      3.7733456140000005e-08</t>
  </si>
  <si>
    <t>ENZLOAD-OCDCEAt_c_e_REV-rt15442799      3.7733456140000005e-08</t>
  </si>
  <si>
    <t>ENZLOAD-OCOAT1_m_FWD-rt4722     7.4703365535e-07</t>
  </si>
  <si>
    <t>ENZLOAD-OCTAt_c_e_FWD-rt15442799        3.7733456140000005e-08</t>
  </si>
  <si>
    <t>ENZLOAD-OCTAt_c_e_REV-rt15442799        3.7733456140000005e-08</t>
  </si>
  <si>
    <t>ENZLOAD-OCTAt_c_x_FWD-rt5693    8.935370204400001e-07</t>
  </si>
  <si>
    <t>ENZLOAD-OCTAt_c_x_REV-rt5693    8.935370204400001e-07</t>
  </si>
  <si>
    <t>ENZLOAD-OGLYCANS1_r_FWD-PMT12   1.0954622755e-07</t>
  </si>
  <si>
    <t>ENZLOAD-OGLYCANS1_r_FWD-rt3753  1.4138013951e-07</t>
  </si>
  <si>
    <t>ENZLOAD-OGLYCANS2_g_FWD-rt1384  3.976405679999999e-09</t>
  </si>
  <si>
    <t>ENZLOAD-OGLYCANS2_g_FWD-rt2093  7.319664288e-08</t>
  </si>
  <si>
    <t>ENZLOAD-OGLYCANS2_g_FWD-rt7201  2.1631846367e-07</t>
  </si>
  <si>
    <t>ENZLOAD-OGLYCANS2_g_FWD-rt7295  3.643854069e-08</t>
  </si>
  <si>
    <t>ENZLOAD-OGLYCANS3_g_FWD-rt1384  3.976405679999999e-09</t>
  </si>
  <si>
    <t>ENZLOAD-OGLYCANS3_g_FWD-rt2093  7.319664288e-08</t>
  </si>
  <si>
    <t>ENZLOAD-OGLYCANS3_g_FWD-rt7201  2.1631846367e-07</t>
  </si>
  <si>
    <t>ENZLOAD-OGLYCANS3_g_FWD-rt7295  3.643854069e-08</t>
  </si>
  <si>
    <t>ENZLOAD-OGLYCANS4_g_FWD-rt3226  0.0</t>
  </si>
  <si>
    <t>ENZLOAD-OGLYCANS4_g_FWD-rt4112  7.055129595999999e-08</t>
  </si>
  <si>
    <t>ENZLOAD-OGLYCANS5_g_FWD-rt3226  0.0</t>
  </si>
  <si>
    <t>ENZLOAD-OGLYCANS5_g_FWD-rt4112  7.055129595999999e-08</t>
  </si>
  <si>
    <t>ENZLOAD-OGLYCANS_B3GAT1_r_FWD-rt2574    9.27253278e-09</t>
  </si>
  <si>
    <t>ENZLOAD-OGLYCANS_B3GAT1_r_REV-rt2574    9.27253278e-09</t>
  </si>
  <si>
    <t>ENZLOAD-OMCDC_c_FWD-rt5646      2.0639299744e-07</t>
  </si>
  <si>
    <t>ENZLOAD-OMCDC_m_FWD-rt6242_m    9.894990884500001e-07</t>
  </si>
  <si>
    <t>ENZLOAD-OMPDC_c_FWD-rt3750      1.7446733428200002e-06</t>
  </si>
  <si>
    <t>ENZLOAD-OPAH_c_FWD-rt1168       3.9487037648e-07</t>
  </si>
  <si>
    <t>ENZLOAD-OPAH_c_FWD-rt1169       5.9110432971e-07</t>
  </si>
  <si>
    <t>ENZLOAD-OPAH_c_FWD-rt6960       4.1596853974e-07</t>
  </si>
  <si>
    <t>ENZLOAD-OPAH_c_FWD-rt7643       1.8042891219e-07</t>
  </si>
  <si>
    <t>ENZLOAD-OPAH_c_REV-rt1168       3.9487037648e-07</t>
  </si>
  <si>
    <t>ENZLOAD-OPAH_c_REV-rt1169       5.9110432971e-07</t>
  </si>
  <si>
    <t>ENZLOAD-OPAH_c_REV-rt6960       4.1596853974e-07</t>
  </si>
  <si>
    <t>ENZLOAD-OPAH_c_REV-rt7643       1.8042891219e-07</t>
  </si>
  <si>
    <t>ENZLOAD-ORNCD_m_FWD-rt6574      9.098762041e-08</t>
  </si>
  <si>
    <t>ENZLOAD-ORNDC_c_FWD-rt4267      1.3455186194e-07</t>
  </si>
  <si>
    <t>ENZLOAD-ORNN5MOX_c_FWD-rt2880   5.925286258999999e-07</t>
  </si>
  <si>
    <t>ENZLOAD-ORNTACi_m_FWD-rt7840    9.9163195549e-07</t>
  </si>
  <si>
    <t>ENZLOAD-ORNTA_c_FWD-rt6698      9.0141331941e-07</t>
  </si>
  <si>
    <t>ENZLOAD-ORNtpa_m_FWD-rt4951     3.396371758e-08</t>
  </si>
  <si>
    <t>ENZLOAD-ORNtps_e_FWD-rt1689     0.0</t>
  </si>
  <si>
    <t>ENZLOAD-ORNtps_e_FWD-rt5861     0.0</t>
  </si>
  <si>
    <t>ENZLOAD-ORNtps_e_REV-rt1689     0.0</t>
  </si>
  <si>
    <t>ENZLOAD-ORNtps_e_REV-rt5861     0.0</t>
  </si>
  <si>
    <t>ENZLOAD-ORPT_c_FWD-rt2348       1.30144917324e-06</t>
  </si>
  <si>
    <t>ENZLOAD-ORPT_c_REV-rt2348       1.30144917324e-06</t>
  </si>
  <si>
    <t>ENZLOAD-P5CD2_m_FWD-rt0201      7.5579071451e-07</t>
  </si>
  <si>
    <t>ENZLOAD-P5CR_c_FWD-rt5064       6.4841154627e-07</t>
  </si>
  <si>
    <t>ENZLOAD-PACCOAE_c_FWD-rt6217    8.472511004e-07</t>
  </si>
  <si>
    <t>ENZLOAD-PACCOAE_x_FWD-rt5558    1.2326330550000001e-08</t>
  </si>
  <si>
    <t>ENZLOAD-PACCOAL_x_FWD-rt6434_x  1.5628368148e-07</t>
  </si>
  <si>
    <t>ENZLOAD-PADAH_c_FWD-rt1908      3.0484565154999997e-07</t>
  </si>
  <si>
    <t>ENZLOAD-PADAH_c_REV-rt1908      3.0484565154999997e-07</t>
  </si>
  <si>
    <t>ENZLOAD-PAFH_c_FWD-rt3915       1.0773130150000001e-08</t>
  </si>
  <si>
    <t>ENZLOAD-PAIL3K_vm_FWD-VPS15TOR1 1.900240651e-08</t>
  </si>
  <si>
    <t>ENZLOAD-PAIL3K_vm_FWD-VPS15VPS34        1.068578473e-08</t>
  </si>
  <si>
    <t>ENZLOAD-PAIL4K_en_FWD-rt6718_en 1.4390847e-10</t>
  </si>
  <si>
    <t>ENZLOAD-PAIL4K_en_FWD-rt6791    8.101688752e-08</t>
  </si>
  <si>
    <t>ENZLOAD-PAIL4K_gm_FWD-PIK1FRQ1  2.9473696745e-07</t>
  </si>
  <si>
    <t>ENZLOAD-PAIL4K_n_FWD-rt1414_n   2.9473696745e-07</t>
  </si>
  <si>
    <t>ENZLOAD-PAIL4K_vm_FWD-rt6718_vm 1.4390847e-10</t>
  </si>
  <si>
    <t>ENZLOAD-PAILS_rm_FWD-rt6753     4.4137046416999997e-07</t>
  </si>
  <si>
    <t>ENZLOAD-PAPSR_c_FWD-MET16TRX1   6.5933165609e-07</t>
  </si>
  <si>
    <t>ENZLOAD-PAPSR_c_FWD-MET16TRX2   2.6931040915e-07</t>
  </si>
  <si>
    <t>ENZLOAD-PAP_rm_FWD-rt4117       7.287894667e-08</t>
  </si>
  <si>
    <t>ENZLOAD-PAP_vm_FWD-rt4719       0.0</t>
  </si>
  <si>
    <t>ENZLOAD-PBAL_c_FWD-rt2107       3.8506537574e-07</t>
  </si>
  <si>
    <t>ENZLOAD-PCLAD_c_FWD-rt4548      2.4203608467e-07</t>
  </si>
  <si>
    <t>ENZLOAD-PCLAD_c_REV-rt4548      2.4203608467e-07</t>
  </si>
  <si>
    <t>ENZLOAD-PCOATA160_c_FWD-rt0302  1.71937060603e-06</t>
  </si>
  <si>
    <t>ENZLOAD-PCOATA160_c_REV-rt0302  1.71937060603e-06</t>
  </si>
  <si>
    <t>ENZLOAD-PCOATA180_c_FWD-rt0302  1.71937060603e-06</t>
  </si>
  <si>
    <t>ENZLOAD-PCOATA180_c_REV-rt0302  1.71937060603e-06</t>
  </si>
  <si>
    <t>ENZLOAD-PC_c_FWD-rt7325 3.8036179599999995e-08</t>
  </si>
  <si>
    <t>ENZLOAD-PC_c_FWD-rt8262 6.52116631748e-06</t>
  </si>
  <si>
    <t>ENZLOAD-PDAGATpc_rm_FWD-rt8109  5.419708047e-08</t>
  </si>
  <si>
    <t>ENZLOAD-PDAGATpc_rm_REV-rt8109  5.419708047e-08</t>
  </si>
  <si>
    <t>ENZLOAD-PDAGATpe_rm_FWD-rt8109  5.419708047e-08</t>
  </si>
  <si>
    <t>ENZLOAD-PDAGATpe_rm_REV-rt8109  5.419708047e-08</t>
  </si>
  <si>
    <t>ENZLOAD-PDE1_c_FWD-rt3419       6.27853246e-08</t>
  </si>
  <si>
    <t>ENZLOAD-PDE1_c_FWD-rt5322       6.94930521e-09</t>
  </si>
  <si>
    <t>ENZLOAD-PDE2_c_FWD-rt3419       6.27853246e-08</t>
  </si>
  <si>
    <t>ENZLOAD-PDE2_c_FWD-rt5322       6.94930521e-09</t>
  </si>
  <si>
    <t>ENZLOAD-PDE3_c_FWD-rt3419       6.27853246e-08</t>
  </si>
  <si>
    <t>ENZLOAD-PDE4_c_FWD-rt3419       6.27853246e-08</t>
  </si>
  <si>
    <t>ENZLOAD-PDE5_c_FWD-rt3419       6.27853246e-08</t>
  </si>
  <si>
    <t>ENZLOAD-PDH_m_FWD-PDHCPLX       1.83212893349e-06</t>
  </si>
  <si>
    <t>ENZLOAD-PDMEMT_rm_FWD-rt4380    1.79061179551e-06</t>
  </si>
  <si>
    <t>ENZLOAD-PDX5POi_c_FWD-rt2312    1.4305660637000001e-07</t>
  </si>
  <si>
    <t>ENZLOAD-PEMT_rm_FWD-rt2279      3.9213474505e-07</t>
  </si>
  <si>
    <t>ENZLOAD-PEMT_rm_FWD-rt4380      1.79061179551e-06</t>
  </si>
  <si>
    <t>ENZLOAD-PEtabc_m_FWD-rt1060     5.117518015e-08</t>
  </si>
  <si>
    <t>ENZLOAD-PEtabc_m_FWD-rt4312     4.1642462650000006e-08</t>
  </si>
  <si>
    <t>ENZLOAD-PEtabc_m_REV-rt1060     5.117518015e-08</t>
  </si>
  <si>
    <t>ENZLOAD-PEtabc_m_REV-rt4312     4.1642462650000006e-08</t>
  </si>
  <si>
    <t>ENZLOAD-PFK_c_FWD-rt0491        0.0</t>
  </si>
  <si>
    <t>ENZLOAD-PFK_c_FWD-rt0495        0.0</t>
  </si>
  <si>
    <t>ENZLOAD-PFK_c_FWD-rt0499        1.0343343052e-07</t>
  </si>
  <si>
    <t>ENZLOAD-PGAMT_c_FWD-rt4597      6.821884309100001e-07</t>
  </si>
  <si>
    <t>ENZLOAD-PGAMT_c_REV-rt4597      6.821884309100001e-07</t>
  </si>
  <si>
    <t>ENZLOAD-PGCD_c_FWD-rt0717       3.85127141653e-06</t>
  </si>
  <si>
    <t>ENZLOAD-PGCD_c_FWD-rt1147       7.002593611e-08</t>
  </si>
  <si>
    <t>ENZLOAD-PGCD_c_FWD-rt3683       1.7447009494e-07</t>
  </si>
  <si>
    <t>ENZLOAD-PGCPH_c_FWD-rt4502      3.4305653345999996e-07</t>
  </si>
  <si>
    <t>ENZLOAD-PGI_c_FWD-rt1221        5.3943112433e-06</t>
  </si>
  <si>
    <t>ENZLOAD-PGI_c_REV-rt1221        5.3943112433e-06</t>
  </si>
  <si>
    <t>ENZLOAD-PGK_c_FWD-rt7353        9.95599121698e-06</t>
  </si>
  <si>
    <t>ENZLOAD-PGK_c_REV-rt7353        9.95599121698e-06</t>
  </si>
  <si>
    <t>ENZLOAD-PGLYCP_c_FWD-rt3422     1.1377468306e-07</t>
  </si>
  <si>
    <t>ENZLOAD-PGLYCP_c_FWD-rt4676     6.7184737967e-07</t>
  </si>
  <si>
    <t>ENZLOAD-PGL_c_FWD-rt6131        4.04731347189e-06</t>
  </si>
  <si>
    <t>ENZLOAD-PGMT_c_FWD-rt1591       5.25948179605e-06</t>
  </si>
  <si>
    <t>ENZLOAD-PGMT_c_REV-rt1591       5.25948179605e-06</t>
  </si>
  <si>
    <t>ENZLOAD-PGM_c_FWD-rt1542        1.6816114739069997e-05</t>
  </si>
  <si>
    <t>ENZLOAD-PGM_c_FWD-rt7057        7.914683266e-08</t>
  </si>
  <si>
    <t>ENZLOAD-PGM_c_REV-rt1542        1.6816114739069997e-05</t>
  </si>
  <si>
    <t>ENZLOAD-PGM_c_REV-rt7057        7.914683266e-08</t>
  </si>
  <si>
    <t>ENZLOAD-PGPP_mm_FWD-rt2532      1.2820015973e-07</t>
  </si>
  <si>
    <t>ENZLOAD-PGPS_mm_FWD-rt4228      6.74729878e-09</t>
  </si>
  <si>
    <t>ENZLOAD-PGS_x_FWD-rt5040        0.0</t>
  </si>
  <si>
    <t>ENZLOAD-PGt_c_m_FWD-rt1060      5.117518015e-08</t>
  </si>
  <si>
    <t>ENZLOAD-PGt_c_m_FWD-rt4312      4.1642462650000006e-08</t>
  </si>
  <si>
    <t>ENZLOAD-PGt_c_m_REV-rt1060      5.117518015e-08</t>
  </si>
  <si>
    <t>ENZLOAD-PGt_c_m_REV-rt4312      4.1642462650000006e-08</t>
  </si>
  <si>
    <t>ENZLOAD-PHACRDC1_c_FWD-rt4099   0.0</t>
  </si>
  <si>
    <t>ENZLOAD-PHACRDC1_c_REV-rt4099   0.0</t>
  </si>
  <si>
    <t>ENZLOAD-PHACRDC2_c_FWD-rt4099   0.0</t>
  </si>
  <si>
    <t>ENZLOAD-PHACRDC2_c_REV-rt4099   0.0</t>
  </si>
  <si>
    <t>ENZLOAD-PHACRDC3_c_FWD-rt4099   0.0</t>
  </si>
  <si>
    <t>ENZLOAD-PHACRDC3_c_REV-rt4099   0.0</t>
  </si>
  <si>
    <t>ENZLOAD-PHACRDC4_c_FWD-rt4099   0.0</t>
  </si>
  <si>
    <t>ENZLOAD-PHACRDC4_c_REV-rt4099   0.0</t>
  </si>
  <si>
    <t>ENZLOAD-PHCD_m_FWD-rt0201       7.5579071451e-07</t>
  </si>
  <si>
    <t>ENZLOAD-PHEN2MOXy_c_FWD-rt4453  0.0</t>
  </si>
  <si>
    <t>ENZLOAD-PHEN2MOXy_c_FWD-rt4454  9.47015369e-09</t>
  </si>
  <si>
    <t>ENZLOAD-PHEN2MOXy_c_FWD-rt4555  2.127211415e-08</t>
  </si>
  <si>
    <t>ENZLOAD-PHETA1_c_FWD-rt1784_c   3.845984729e-08</t>
  </si>
  <si>
    <t>ENZLOAD-PHETA1_c_FWD-rt7471     1.7271401479000001e-07</t>
  </si>
  <si>
    <t>ENZLOAD-PHETA1_c_FWD-rt7697     1.61146261171e-06</t>
  </si>
  <si>
    <t>ENZLOAD-PHETA1_c_REV-rt1784_c   3.845984729e-08</t>
  </si>
  <si>
    <t>ENZLOAD-PHETA1_c_REV-rt7471     1.7271401479000001e-07</t>
  </si>
  <si>
    <t>ENZLOAD-PHETA1_c_REV-rt7697     1.61146261171e-06</t>
  </si>
  <si>
    <t>ENZLOAD-PHETA1_m_FWD-rt5562_m   1.1650937148e-07</t>
  </si>
  <si>
    <t>ENZLOAD-PHETRS_c_FWD-FRS12      8.1750762021e-07</t>
  </si>
  <si>
    <t>ENZLOAD-PHETRS_m_FWD-rt5030     4.992452357100001e-07</t>
  </si>
  <si>
    <t>ENZLOAD-PHEtps_e_FWD-rt5861     0.0</t>
  </si>
  <si>
    <t>ENZLOAD-PHEtps_e_REV-rt5861     0.0</t>
  </si>
  <si>
    <t>ENZLOAD-PHYTOED1_c_FWD-rt0217   3.347885643e-08</t>
  </si>
  <si>
    <t>ENZLOAD-PHYTOED2_c_FWD-rt0217   3.347885643e-08</t>
  </si>
  <si>
    <t>ENZLOAD-PHYTOED3_c_FWD-rt0217   3.347885643e-08</t>
  </si>
  <si>
    <t>ENZLOAD-PHYTOED4_c_FWD-rt0217   3.347885643e-08</t>
  </si>
  <si>
    <t>ENZLOAD-PHYTOED5_c_FWD-rt0217   3.347885643e-08</t>
  </si>
  <si>
    <t>ENZLOAD-PHYTOES_c_FWD-rt0221    4.856060392e-08</t>
  </si>
  <si>
    <t>ENZLOAD-PHYTOES_c_FWD-rt2239    2.20070927e-07</t>
  </si>
  <si>
    <t>ENZLOAD-PHYTOES_c_REV-rt0221    4.856060392e-08</t>
  </si>
  <si>
    <t>ENZLOAD-PHYTOES_c_REV-rt2239    2.20070927e-07</t>
  </si>
  <si>
    <t>ENZLOAD-PI35P5P_c_FWD-rt7001_c  0.0</t>
  </si>
  <si>
    <t>ENZLOAD-PI35P5P_c_FWD-rt7049_c  0.0</t>
  </si>
  <si>
    <t>ENZLOAD-PI35P5P_en_FWD-rt7001_en        0.0</t>
  </si>
  <si>
    <t>ENZLOAD-PI35P5P_en_FWD-rt7049_en        0.0</t>
  </si>
  <si>
    <t>ENZLOAD-PI35P5P_vm_FWD-VAC14FIG4        3.934698870000001e-09</t>
  </si>
  <si>
    <t>ENZLOAD-PI3P5K_vm_FWD-rt5771    3.91337146e-09</t>
  </si>
  <si>
    <t>ENZLOAD-PI3PP_c_FWD-rt6512      4.9584821680000005e-08</t>
  </si>
  <si>
    <t>ENZLOAD-PI3PP_c_FWD-rt7001_c    0.0</t>
  </si>
  <si>
    <t>ENZLOAD-PI3PP_c_FWD-rt7049_c    0.0</t>
  </si>
  <si>
    <t>ENZLOAD-PI3PP_en_FWD-rt7001_en  0.0</t>
  </si>
  <si>
    <t>ENZLOAD-PI3PP_en_FWD-rt7049_en  0.0</t>
  </si>
  <si>
    <t>ENZLOAD-PI3PP_gm_FWD-rt3013_gm  2.5370216971999996e-07</t>
  </si>
  <si>
    <t>ENZLOAD-PI3PP_rm_FWD-rt3013_rm  2.5370216971999996e-07</t>
  </si>
  <si>
    <t>ENZLOAD-PI45P5P_c_FWD-rt6972_c  1.476222026e-08</t>
  </si>
  <si>
    <t>ENZLOAD-PI45P5P_c_FWD-rt7001_c  0.0</t>
  </si>
  <si>
    <t>ENZLOAD-PI45P5P_c_FWD-rt7049_c  0.0</t>
  </si>
  <si>
    <t>ENZLOAD-PI45P5P_c_FWD-rt7177_c  4.28506296e-09</t>
  </si>
  <si>
    <t>ENZLOAD-PI45P5P_en_FWD-rt6972_en        1.476222026e-08</t>
  </si>
  <si>
    <t>ENZLOAD-PI45P5P_en_FWD-rt7001_en        0.0</t>
  </si>
  <si>
    <t>ENZLOAD-PI45P5P_en_FWD-rt7049_en        0.0</t>
  </si>
  <si>
    <t>ENZLOAD-PI45P5P_en_FWD-rt7177_en        4.28506296e-09</t>
  </si>
  <si>
    <t>ENZLOAD-PI4P5K_en_FWD-rt3510_en 1.382412641e-08</t>
  </si>
  <si>
    <t>ENZLOAD-PI4P5K_n_FWD-rt3510_n   1.382412641e-08</t>
  </si>
  <si>
    <t>ENZLOAD-PI4PP_c_FWD-rt7001_c    0.0</t>
  </si>
  <si>
    <t>ENZLOAD-PI4PP_c_FWD-rt7049_c    0.0</t>
  </si>
  <si>
    <t>ENZLOAD-PI4PP_en_FWD-rt7001_en  0.0</t>
  </si>
  <si>
    <t>ENZLOAD-PI4PP_en_FWD-rt7049_en  0.0</t>
  </si>
  <si>
    <t>ENZLOAD-PI4PP_gm_FWD-rt3013_gm  2.5370216971999996e-07</t>
  </si>
  <si>
    <t>ENZLOAD-PI4PP_rm_FWD-rt3013_rm  2.5370216971999996e-07</t>
  </si>
  <si>
    <t>ENZLOAD-PIt_c_v_FWD-rt3050_v    0.0</t>
  </si>
  <si>
    <t>ENZLOAD-PIt_c_v_FWD-rt3166_v    0.0</t>
  </si>
  <si>
    <t>ENZLOAD-PIt_c_v_REV-rt3050_v    0.0</t>
  </si>
  <si>
    <t>ENZLOAD-PIt_c_v_REV-rt3166_v    0.0</t>
  </si>
  <si>
    <t>ENZLOAD-PIt_c_vm_FWD-rt3050_vm  0.0</t>
  </si>
  <si>
    <t>ENZLOAD-PIt_c_vm_FWD-rt3166_vm  0.0</t>
  </si>
  <si>
    <t>ENZLOAD-PIt_c_vm_REV-rt3050_vm  0.0</t>
  </si>
  <si>
    <t>ENZLOAD-PIt_c_vm_REV-rt3166_vm  0.0</t>
  </si>
  <si>
    <t>ENZLOAD-PItps_e_FWD-rt1948      3.93646108e-08</t>
  </si>
  <si>
    <t>ENZLOAD-PItps_e_FWD-rt3318      0.0</t>
  </si>
  <si>
    <t>ENZLOAD-PItps_e_REV-rt1948      3.93646108e-08</t>
  </si>
  <si>
    <t>ENZLOAD-PItps_e_REV-rt3318      0.0</t>
  </si>
  <si>
    <t>ENZLOAD-PItps_m_FWD-rt0521      1.485227713772e-05</t>
  </si>
  <si>
    <t>ENZLOAD-PItps_m_FWD-rt7506      4.211423733e-08</t>
  </si>
  <si>
    <t>ENZLOAD-PKETF_c_FWD-rt5014      6.958530458999999e-07</t>
  </si>
  <si>
    <t>ENZLOAD-PKETX_c_FWD-rt5014      6.958530458999999e-07</t>
  </si>
  <si>
    <t>ENZLOAD-PLAA1lpc_en_FWD-rt4017  0.0</t>
  </si>
  <si>
    <t>ENZLOAD-PLAA1lpc_mm_FWD-rt5790  2.4234770211e-07</t>
  </si>
  <si>
    <t>ENZLOAD-PLAA1lpc_rm_FWD-rt5941  1.4049964557e-07</t>
  </si>
  <si>
    <t>ENZLOAD-PLAA1lpe_en_FWD-rt4017  0.0</t>
  </si>
  <si>
    <t>ENZLOAD-PLAA1lpe_mm_FWD-rt5790  2.4234770211e-07</t>
  </si>
  <si>
    <t>ENZLOAD-PLAA2pc_en_FWD-rt4017   0.0</t>
  </si>
  <si>
    <t>ENZLOAD-PLAA2pc_mm_FWD-rt4445   2.830787513e-08</t>
  </si>
  <si>
    <t>ENZLOAD-PLAA2pc_rm_FWD-rt5941   1.4049964557e-07</t>
  </si>
  <si>
    <t>ENZLOAD-PLAA2pe_en_FWD-rt4017   0.0</t>
  </si>
  <si>
    <t>ENZLOAD-PLAA2pe_mm_FWD-rt4445   2.830787513e-08</t>
  </si>
  <si>
    <t>ENZLOAD-PLACipc_m_FWD-rt7489_m  1.1529046479999999e-08</t>
  </si>
  <si>
    <t>ENZLOAD-PLACipc_r_FWD-rt7489_r  1.1529046479999999e-08</t>
  </si>
  <si>
    <t>ENZLOAD-PLACmip2c_m_FWD-rt7489_m        1.1529046479999999e-08</t>
  </si>
  <si>
    <t>ENZLOAD-PLACmip2c_r_FWD-rt7489_r        1.1529046479999999e-08</t>
  </si>
  <si>
    <t>ENZLOAD-PLACmipc_m_FWD-rt7489_m 1.1529046479999999e-08</t>
  </si>
  <si>
    <t>ENZLOAD-PLACmipc_r_FWD-rt7489_r 1.1529046479999999e-08</t>
  </si>
  <si>
    <t>ENZLOAD-PLACpail45p_c_FWD-rt4487_c      2.05040193e-09</t>
  </si>
  <si>
    <t>ENZLOAD-PLACpail45p_n_FWD-rt4487_n      2.05040193e-09</t>
  </si>
  <si>
    <t>ENZLOAD-PLACpail_c_FWD-rt3387   0.0</t>
  </si>
  <si>
    <t>ENZLOAD-PLACpg_mm_FWD-rt3355    2.499292092e-08</t>
  </si>
  <si>
    <t>ENZLOAD-PLADpc_en_FWD-rt5655    2.853709715e-08</t>
  </si>
  <si>
    <t>ENZLOAD-PLADpc_en_FWD-rt8446    1.789166942e-08</t>
  </si>
  <si>
    <t>ENZLOAD-PMANM_c_FWD-rt0873      2.8384607712e-06</t>
  </si>
  <si>
    <t>ENZLOAD-PMANM_c_REV-rt0873      2.8384607712e-06</t>
  </si>
  <si>
    <t>ENZLOAD-PMEMT_rm_FWD-rt4380     1.79061179551e-06</t>
  </si>
  <si>
    <t>ENZLOAD-PMEVK_c_FWD-rt0334      1.9782514451e-07</t>
  </si>
  <si>
    <t>ENZLOAD-PMI12346PS_c_FWD-rt1395 4.363300892e-08</t>
  </si>
  <si>
    <t>ENZLOAD-PMI1346PS_c_FWD-rt1395  4.363300892e-08</t>
  </si>
  <si>
    <t>ENZLOAD-PMPK_c_FWD-rt4410       2.0485691454e-07</t>
  </si>
  <si>
    <t>ENZLOAD-PNP_c_FWD-rt7908_c      8.687914094e-08</t>
  </si>
  <si>
    <t>ENZLOAD-PNTK_c_FWD-rt5817       1.6331823889e-07</t>
  </si>
  <si>
    <t>ENZLOAD-PNTOtps_e_FWD-rt3985    5.236819700000001e-10</t>
  </si>
  <si>
    <t>ENZLOAD-PNTOtps_e_REV-rt3985    5.236819700000001e-10</t>
  </si>
  <si>
    <t>ENZLOAD-POLYAO1_c_FWD-rt7571    2.0285687234e-07</t>
  </si>
  <si>
    <t>ENZLOAD-POLYAO2_c_FWD-rt7571    2.0285687234e-07</t>
  </si>
  <si>
    <t>ENZLOAD-POLYAO3_c_FWD-rt7571    2.0285687234e-07</t>
  </si>
  <si>
    <t>ENZLOAD-PPA_c_FWD-rt7511        1.283441273827e-05</t>
  </si>
  <si>
    <t>ENZLOAD-PPBNGD_c_FWD-rt6350     8.635552136e-08</t>
  </si>
  <si>
    <t>ENZLOAD-PPBNGS_1_c_FWD-rt5026   8.682490571e-08</t>
  </si>
  <si>
    <t>ENZLOAD-PPCDC_c_FWD-rt0168      0.0</t>
  </si>
  <si>
    <t>ENZLOAD-PPCK_c_FWD-rt2473       1.05328803616e-06</t>
  </si>
  <si>
    <t>ENZLOAD-PPGPPDP_c_FWD-rt8139    2.0686991282e-07</t>
  </si>
  <si>
    <t>ENZLOAD-PPM_c_FWD-rt1591        5.25948179605e-06</t>
  </si>
  <si>
    <t>ENZLOAD-PPM_c_FWD-rt5343        1.1690062773e-07</t>
  </si>
  <si>
    <t>ENZLOAD-PPM_c_REV-rt1591        5.25948179605e-06</t>
  </si>
  <si>
    <t>ENZLOAD-PPM_c_REV-rt5343        1.1690062773e-07</t>
  </si>
  <si>
    <t>ENZLOAD-PPNCL2_c_FWD-rt0510     4.1303432394e-07</t>
  </si>
  <si>
    <t>ENZLOAD-PPND2_c_FWD-rt7857      2.8465540825e-07</t>
  </si>
  <si>
    <t>ENZLOAD-PPNDH_c_FWD-rt5827      5.915802036e-08</t>
  </si>
  <si>
    <t>ENZLOAD-PPPGO_m_FWD-rt3499      4.318856552e-08</t>
  </si>
  <si>
    <t>ENZLOAD-PPTT_l_FWD-rt4281       8.702495856000001e-08</t>
  </si>
  <si>
    <t>ENZLOAD-PPTT_m_FWD-rt0532       2.2188758645e-07</t>
  </si>
  <si>
    <t>ENZLOAD-PRAGSi_c_FWD-rt5891     3.45680512973e-06</t>
  </si>
  <si>
    <t>ENZLOAD-PRAIS_c_FWD-rt5891      3.45680512973e-06</t>
  </si>
  <si>
    <t>ENZLOAD-PRAIi_c_FWD-rt8196      9.6776587559e-07</t>
  </si>
  <si>
    <t>ENZLOAD-PRAMPC_c_FWD-rt3278     9.255167147299999e-07</t>
  </si>
  <si>
    <t>ENZLOAD-PRASCSi_c_FWD-rt0852    2.93538544781e-06</t>
  </si>
  <si>
    <t>ENZLOAD-PRATPP_c_FWD-rt3278     9.255167147299999e-07</t>
  </si>
  <si>
    <t>ENZLOAD-PRENT10_l_FWD-rt4281    8.702495856000001e-08</t>
  </si>
  <si>
    <t>ENZLOAD-PRENT11_l_FWD-rt4281    8.702495856000001e-08</t>
  </si>
  <si>
    <t>ENZLOAD-PRENT12_l_FWD-rt4281    8.702495856000001e-08</t>
  </si>
  <si>
    <t>ENZLOAD-PRENT13_l_FWD-rt4281    8.702495856000001e-08</t>
  </si>
  <si>
    <t>ENZLOAD-PRENT14_l_FWD-rt4281    8.702495856000001e-08</t>
  </si>
  <si>
    <t>ENZLOAD-PRENT15_l_FWD-rt4281    8.702495856000001e-08</t>
  </si>
  <si>
    <t>ENZLOAD-PRENT16_l_FWD-rt4281    8.702495856000001e-08</t>
  </si>
  <si>
    <t>ENZLOAD-PRENT16_l_REV-rt4281    8.702495856000001e-08</t>
  </si>
  <si>
    <t>ENZLOAD-PRENT17_l_FWD-rt4281    8.702495856000001e-08</t>
  </si>
  <si>
    <t>ENZLOAD-PRENT17_l_REV-rt4281    8.702495856000001e-08</t>
  </si>
  <si>
    <t>ENZLOAD-PRENT18_l_FWD-rt4281    8.702495856000001e-08</t>
  </si>
  <si>
    <t>ENZLOAD-PRENT19_l_FWD-rt4281    8.702495856000001e-08</t>
  </si>
  <si>
    <t>ENZLOAD-PRENT20_l_FWD-rt4281    8.702495856000001e-08</t>
  </si>
  <si>
    <t>ENZLOAD-PRENT21_l_FWD-rt4281    8.702495856000001e-08</t>
  </si>
  <si>
    <t>ENZLOAD-PRENT6_l_FWD-rt4281     8.702495856000001e-08</t>
  </si>
  <si>
    <t>ENZLOAD-PRENT7_l_FWD-rt4281     8.702495856000001e-08</t>
  </si>
  <si>
    <t>ENZLOAD-PRENT8_l_FWD-rt4281     8.702495856000001e-08</t>
  </si>
  <si>
    <t>ENZLOAD-PRENT9_l_FWD-rt4281     8.702495856000001e-08</t>
  </si>
  <si>
    <t>ENZLOAD-PRFGS_c_FWD-rt6665      2.18201207648e-06</t>
  </si>
  <si>
    <t>ENZLOAD-PRMICI_c_FWD-rt3242_c   2.7397640404e-07</t>
  </si>
  <si>
    <t>ENZLOAD-PROD2_m_FWD-rt6234      1.293008964e-08</t>
  </si>
  <si>
    <t>ENZLOAD-PROTRS_c_FWD-rt3118     5.76586450669e-06</t>
  </si>
  <si>
    <t>ENZLOAD-PROtps_e_FWD-rt4390     8.308117561e-08</t>
  </si>
  <si>
    <t>ENZLOAD-PROtps_e_FWD-rt5861     0.0</t>
  </si>
  <si>
    <t>ENZLOAD-PROtps_e_REV-rt4390     8.308117561e-08</t>
  </si>
  <si>
    <t>ENZLOAD-PROtps_e_REV-rt5861     0.0</t>
  </si>
  <si>
    <t>ENZLOAD-PRPPS_c_FWD-PRS23       8.5584115338e-07</t>
  </si>
  <si>
    <t>ENZLOAD-PSCIT_c_FWD-rt5884      7.2289370215e-07</t>
  </si>
  <si>
    <t>ENZLOAD-PSD_gm_FWD-rt0683_gm    0.0</t>
  </si>
  <si>
    <t>ENZLOAD-PSD_gm_FWD-rt2529_gm    0.0</t>
  </si>
  <si>
    <t>ENZLOAD-PSD_gm_FWD-rt3078_gm    4.345951134e-08</t>
  </si>
  <si>
    <t>ENZLOAD-PSD_mm_FWD-rt2136       2.439374495e-07</t>
  </si>
  <si>
    <t>ENZLOAD-PSD_mm_FWD-rt2529_mm    0.0</t>
  </si>
  <si>
    <t>ENZLOAD-PSD_mm_FWD-rt6186       2.2764255335e-07</t>
  </si>
  <si>
    <t>ENZLOAD-PSD_vm_FWD-rt0683_vm    0.0</t>
  </si>
  <si>
    <t>ENZLOAD-PSD_vm_FWD-rt2529_vm    0.0</t>
  </si>
  <si>
    <t>ENZLOAD-PSD_vm_FWD-rt3078_vm    4.345951134e-08</t>
  </si>
  <si>
    <t>ENZLOAD-PSERT_c_FWD-rt7036      1.37242805416e-06</t>
  </si>
  <si>
    <t>ENZLOAD-PSPHPL_r_FWD-rt3557     3.7900235213e-07</t>
  </si>
  <si>
    <t>ENZLOAD-PSPHS_r_FWD-rt6946      4.075566035e-08</t>
  </si>
  <si>
    <t>ENZLOAD-PSP_L_c_FWD-rt3683      1.7447009494e-07</t>
  </si>
  <si>
    <t>ENZLOAD-PSSA_rm_FWD-rt3215      8.855263867e-08</t>
  </si>
  <si>
    <t>ENZLOAD-PSt_c_m_FWD-rt1060      5.117518015e-08</t>
  </si>
  <si>
    <t>ENZLOAD-PSt_c_m_FWD-rt4312      4.1642462650000006e-08</t>
  </si>
  <si>
    <t>ENZLOAD-PSt_c_m_REV-rt1060      5.117518015e-08</t>
  </si>
  <si>
    <t>ENZLOAD-PSt_c_m_REV-rt4312      4.1642462650000006e-08</t>
  </si>
  <si>
    <t>ENZLOAD-PTPAT_c_FWD-rt6481      9.45316309e-09</t>
  </si>
  <si>
    <t>ENZLOAD-PTRCAT1_c_FWD-rt7678    9.5963702341e-07</t>
  </si>
  <si>
    <t>ENZLOAD-PTRCAT1_c_REV-rt7678    9.5963702341e-07</t>
  </si>
  <si>
    <t>ENZLOAD-PTRCtpa_e_FWD-rt1939_e  0.0</t>
  </si>
  <si>
    <t>ENZLOAD-PTRCtpa_e_FWD-rt1987_e  0.0</t>
  </si>
  <si>
    <t>ENZLOAD-PTRCtpa_e_FWD-rt2649_e  9.821985799999999e-10</t>
  </si>
  <si>
    <t>ENZLOAD-PTRCtpa_e_FWD-rt2739_e  0.0</t>
  </si>
  <si>
    <t>ENZLOAD-PTRCtpa_e_REV-rt1939_e  0.0</t>
  </si>
  <si>
    <t>ENZLOAD-PTRCtpa_e_REV-rt1987_e  0.0</t>
  </si>
  <si>
    <t>ENZLOAD-PTRCtpa_e_REV-rt2649_e  9.821985799999999e-10</t>
  </si>
  <si>
    <t>ENZLOAD-PTRCtpa_e_REV-rt2739_e  0.0</t>
  </si>
  <si>
    <t>ENZLOAD-PTRCtpa_v_FWD-rt1939_v  0.0</t>
  </si>
  <si>
    <t>ENZLOAD-PTRCtpa_v_FWD-rt1987_v  0.0</t>
  </si>
  <si>
    <t>ENZLOAD-PTRCtpa_v_FWD-rt2649_v  9.821985799999999e-10</t>
  </si>
  <si>
    <t>ENZLOAD-PTRCtpa_v_FWD-rt2739_v  0.0</t>
  </si>
  <si>
    <t>ENZLOAD-PTRCtpa_v_REV-rt1939_v  0.0</t>
  </si>
  <si>
    <t>ENZLOAD-PTRCtpa_v_REV-rt1987_v  0.0</t>
  </si>
  <si>
    <t>ENZLOAD-PTRCtpa_v_REV-rt2649_v  9.821985799999999e-10</t>
  </si>
  <si>
    <t>ENZLOAD-PTRCtpa_v_REV-rt2739_v  0.0</t>
  </si>
  <si>
    <t>ENZLOAD-PUNP3_c_FWD-rt7908_c    8.687914094e-08</t>
  </si>
  <si>
    <t>ENZLOAD-PUNP3_c_REV-rt7908_c    8.687914094e-08</t>
  </si>
  <si>
    <t>ENZLOAD-PUNP3_m_FWD-rt7908_m    8.687914094e-08</t>
  </si>
  <si>
    <t>ENZLOAD-PUNP3_m_REV-rt7908_m    8.687914094e-08</t>
  </si>
  <si>
    <t>ENZLOAD-PUNP5_c_FWD-rt7908_c    8.687914094e-08</t>
  </si>
  <si>
    <t>ENZLOAD-PUNP5_c_REV-rt7908_c    8.687914094e-08</t>
  </si>
  <si>
    <t>ENZLOAD-PYAM5PO_c_FWD-rt2312    1.4305660637000001e-07</t>
  </si>
  <si>
    <t>ENZLOAD-PYDAMK_c_FWD-rt6177     5.0654897055e-07</t>
  </si>
  <si>
    <t>ENZLOAD-PYDX5PS_c_FWD-SNZ1SNO1  1.499102495e-08</t>
  </si>
  <si>
    <t>ENZLOAD-PYDXK_c_FWD-rt6177      5.0654897055e-07</t>
  </si>
  <si>
    <t>ENZLOAD-PYDXNK_c_FWD-rt6177     5.0654897055e-07</t>
  </si>
  <si>
    <t>ENZLOAD-PYDXNOR_c_FWD-rt3182    0.0</t>
  </si>
  <si>
    <t>ENZLOAD-PYDXNOR_c_FWD-rt6001    7.078546654e-08</t>
  </si>
  <si>
    <t>ENZLOAD-PYDXNOR_c_REV-rt3182    0.0</t>
  </si>
  <si>
    <t>ENZLOAD-PYDXNOR_c_REV-rt6001    7.078546654e-08</t>
  </si>
  <si>
    <t>ENZLOAD-PYDXNO_c_FWD-rt2312     1.4305660637000001e-07</t>
  </si>
  <si>
    <t>ENZLOAD-PYDXO_c_FWD-rt2312      1.4305660637000001e-07</t>
  </si>
  <si>
    <t>ENZLOAD-PYK_c_FWD-rt4634        1.503776617324e-05</t>
  </si>
  <si>
    <t>ENZLOAD-PYRDC2_c_FWD-rt7423     3.8036453611e-07</t>
  </si>
  <si>
    <t>ENZLOAD-PYRDC_c_FWD-rt7423      3.8036453611e-07</t>
  </si>
  <si>
    <t>ENZLOAD-PYRtps_e_FWD-rt1816_e   0.0</t>
  </si>
  <si>
    <t>ENZLOAD-PYRtps_e_REV-rt1816_e   0.0</t>
  </si>
  <si>
    <t>ENZLOAD-PYRtps_m_FWD-MPC13      6.2649197987e-07</t>
  </si>
  <si>
    <t>ENZLOAD-Q9MO_m_FWD-rt7829       2.1479334636e-07</t>
  </si>
  <si>
    <t>ENZLOAD-Q9MT1_m_FWD-COQCPLX     5.559546257e-08</t>
  </si>
  <si>
    <t>ENZLOAD-Q9MT2_m_FWD-rt3097      8.23643211e-08</t>
  </si>
  <si>
    <t>ENZLOAD-Q9OR_m_FWD-rt7669       2.1987720336e-07</t>
  </si>
  <si>
    <t>ENZLOAD-QUINDH_c_FWD-rt5341     7.228876132000001e-08</t>
  </si>
  <si>
    <t>ENZLOAD-QUINDH_c_REV-rt5341     7.228876132000001e-08</t>
  </si>
  <si>
    <t>ENZLOAD-QUINt_c_e_FWD-rt3125    0.0</t>
  </si>
  <si>
    <t>ENZLOAD-QUINt_c_e_FWD-rt5359    0.0</t>
  </si>
  <si>
    <t>ENZLOAD-QUINt_c_e_FWD-rt5363    6.623830109000001e-08</t>
  </si>
  <si>
    <t>ENZLOAD-QUINt_c_e_REV-rt3125    0.0</t>
  </si>
  <si>
    <t>ENZLOAD-QUINt_c_e_REV-rt5359    0.0</t>
  </si>
  <si>
    <t>ENZLOAD-QUINt_c_e_REV-rt5363    6.623830109000001e-08</t>
  </si>
  <si>
    <t>ENZLOAD-RADHx_m_FWD-rt5058      5.522199624900001e-07</t>
  </si>
  <si>
    <t>ENZLOAD-RAFH_e_FWD-rt3242_e     2.7397640404e-07</t>
  </si>
  <si>
    <t>ENZLOAD-RBFK_c_FWD-rt0930_c     7.290740998000001e-07</t>
  </si>
  <si>
    <t>ENZLOAD-RBFK_m_FWD-rt0930_m     7.290740998000001e-07</t>
  </si>
  <si>
    <t>ENZLOAD-RBFSa_c_FWD-rt0910      9.0052307322e-07</t>
  </si>
  <si>
    <t>ENZLOAD-RBFSb_c_FWD-rt4127      1.20713847953e-06</t>
  </si>
  <si>
    <t>ENZLOAD-RBK_D_c_FWD-rt6000      4.5934232559999997e-07</t>
  </si>
  <si>
    <t>ENZLOAD-RBK_c_FWD-rt2501        6.095489949e-08</t>
  </si>
  <si>
    <t>ENZLOAD-RDH_c_FWD-rt5407        3.0651435760000005e-08</t>
  </si>
  <si>
    <t>ENZLOAD-RDH_c_REV-rt5407        3.0651435760000005e-08</t>
  </si>
  <si>
    <t>ENZLOAD-RHMND2_c_FWD-rt1893     3.3709904390000007e-08</t>
  </si>
  <si>
    <t>ENZLOAD-RHMND2_c_REV-rt1893     3.3709904390000007e-08</t>
  </si>
  <si>
    <t>ENZLOAD-RLFC2O_c_FWD-rt4960     3.1769689727e-07</t>
  </si>
  <si>
    <t>ENZLOAD-RLFC2O_m_FWD-rt8275     1.4099221851699999e-06</t>
  </si>
  <si>
    <t>ENZLOAD-RNDR1_c_FWD-RNR124      7.71992274e-08</t>
  </si>
  <si>
    <t>ENZLOAD-RNDR1_n_FWD-RNR124      7.71992274e-08</t>
  </si>
  <si>
    <t>ENZLOAD-RNDR2_c_FWD-RNR124      7.71992274e-08</t>
  </si>
  <si>
    <t>ENZLOAD-RNDR2_n_FWD-RNR124      7.71992274e-08</t>
  </si>
  <si>
    <t>ENZLOAD-RNDR3_c_FWD-RNR124      7.71992274e-08</t>
  </si>
  <si>
    <t>ENZLOAD-RNDR3_n_FWD-RNR124      7.71992274e-08</t>
  </si>
  <si>
    <t>ENZLOAD-RNDR4_c_FWD-RNR124      7.71992274e-08</t>
  </si>
  <si>
    <t>ENZLOAD-RNDR4_n_FWD-RNR124      7.71992274e-08</t>
  </si>
  <si>
    <t>ENZLOAD-RNMK_c_FWD-rt6206       0.0</t>
  </si>
  <si>
    <t>ENZLOAD-RPE_c_FWD-rt3505        1.424684859e-08</t>
  </si>
  <si>
    <t>ENZLOAD-RPE_c_FWD-rt7896        7.9644515185e-07</t>
  </si>
  <si>
    <t>ENZLOAD-RPE_c_REV-rt3505        1.424684859e-08</t>
  </si>
  <si>
    <t>ENZLOAD-RPE_c_REV-rt7896        7.9644515185e-07</t>
  </si>
  <si>
    <t>ENZLOAD-RPI_c_FWD-rt4920        1.22200368276e-06</t>
  </si>
  <si>
    <t>ENZLOAD-RPI_c_REV-rt4920        1.22200368276e-06</t>
  </si>
  <si>
    <t>ENZLOAD-SACCD1_c_FWD-rt8465     4.81351518571e-06</t>
  </si>
  <si>
    <t>ENZLOAD-SACCD2_c_FWD-rt5719     2.95453291927e-06</t>
  </si>
  <si>
    <t>ENZLOAD-SACCD2_c_FWD-rt8465     4.81351518571e-06</t>
  </si>
  <si>
    <t>ENZLOAD-SADT_c_FWD-rt5075       8.0988908024e-07</t>
  </si>
  <si>
    <t>ENZLOAD-SALCMOX_x_FWD-rt1970    6.891501026399999e-07</t>
  </si>
  <si>
    <t>ENZLOAD-SALCMOX_x_FWD-rt2557    0.0</t>
  </si>
  <si>
    <t>ENZLOAD-SALCMOX_x_FWD-rt3875    0.0</t>
  </si>
  <si>
    <t>ENZLOAD-SALCMOX_x_FWD-rt5198    0.0</t>
  </si>
  <si>
    <t>ENZLOAD-SALCMOX_x_FWD-rt5285    3.56142478e-09</t>
  </si>
  <si>
    <t>ENZLOAD-SALCMOX_x_FWD-rt5815    0.0</t>
  </si>
  <si>
    <t>ENZLOAD-SALCMOX_x_FWD-rt7337    0.0</t>
  </si>
  <si>
    <t>ENZLOAD-SALCMOX_x_FWD-rt7373    0.0</t>
  </si>
  <si>
    <t>ENZLOAD-SAM24MT_c_FWD-rt4692    1.05798039858e-06</t>
  </si>
  <si>
    <t>ENZLOAD-SBPP1_r_FWD-rt5044      2.631160602e-08</t>
  </si>
  <si>
    <t>ENZLOAD-SBPP2_r_FWD-rt5044      2.631160602e-08</t>
  </si>
  <si>
    <t>ENZLOAD-SBP_c_FWD-rt4269        1.06842381367e-06</t>
  </si>
  <si>
    <t>ENZLOAD-SBTD_D2_c_FWD-rt4606    0.0</t>
  </si>
  <si>
    <t>ENZLOAD-SBTD_D2_c_FWD-rt8084    5.4181801869999995e-08</t>
  </si>
  <si>
    <t>ENZLOAD-SBTD_L_c_FWD-rt4606     0.0</t>
  </si>
  <si>
    <t>ENZLOAD-SDPDS_c_FWD-rt3986      1.46256424e-09</t>
  </si>
  <si>
    <t>ENZLOAD-SERAT_c_FWD-rt6880      1.2565843993000001e-07</t>
  </si>
  <si>
    <t>ENZLOAD-SERD_L_c_FWD-rt0848_c   1.7102846892e-07</t>
  </si>
  <si>
    <t>ENZLOAD-SERPT_r_FWD-rt10571935  2.1759585096e-07</t>
  </si>
  <si>
    <t>ENZLOAD-SERTRS_c_FWD-rt1878     2.59549819285e-06</t>
  </si>
  <si>
    <t>ENZLOAD-SERTRS_c_FWD-rt5857     1.0114805458e-07</t>
  </si>
  <si>
    <t>ENZLOAD-SERt_c_m_FWD-rt7910     6.236391457000001e-07</t>
  </si>
  <si>
    <t>ENZLOAD-SERt_c_m_REV-rt7910     6.236391457000001e-07</t>
  </si>
  <si>
    <t>ENZLOAD-SERtps_e_FWD-rt0594     9.014187616999999e-08</t>
  </si>
  <si>
    <t>ENZLOAD-SERtps_e_FWD-rt2976     0.0</t>
  </si>
  <si>
    <t>ENZLOAD-SERtps_e_FWD-rt5861     0.0</t>
  </si>
  <si>
    <t>ENZLOAD-SERtps_e_REV-rt0594     9.014187616999999e-08</t>
  </si>
  <si>
    <t>ENZLOAD-SERtps_e_REV-rt2976     0.0</t>
  </si>
  <si>
    <t>ENZLOAD-SERtps_e_REV-rt5861     0.0</t>
  </si>
  <si>
    <t>ENZLOAD-SFGTHi_c_FWD-rt1276     7.4766085748e-07</t>
  </si>
  <si>
    <t>ENZLOAD-SFGTHi_c_REV-rt1276     7.4766085748e-07</t>
  </si>
  <si>
    <t>ENZLOAD-SHCHD2_c_FWD-rt5201     8.441013793e-08</t>
  </si>
  <si>
    <t>ENZLOAD-SHCHF_c_FWD-rt5201      8.441013793e-08</t>
  </si>
  <si>
    <t>ENZLOAD-SHK3Di_c_FWD-rt5884     7.2289370215e-07</t>
  </si>
  <si>
    <t>ENZLOAD-SHKK_c_FWD-rt5884       7.2289370215e-07</t>
  </si>
  <si>
    <t>ENZLOAD-SHSL1_c_FWD-rt1131      1.1446486444e-07</t>
  </si>
  <si>
    <t>ENZLOAD-SHSL1_c_FWD-rt3095      8.4951469397e-07</t>
  </si>
  <si>
    <t>ENZLOAD-SHSL1_c_REV-rt1131      1.1446486444e-07</t>
  </si>
  <si>
    <t>ENZLOAD-SHSL1_c_REV-rt3095      8.4951469397e-07</t>
  </si>
  <si>
    <t>ENZLOAD-SLCBK1_r_FWD-rt2023     0.0</t>
  </si>
  <si>
    <t>ENZLOAD-SO3R_c_FWD-rt20063076   6.858631066100001e-07</t>
  </si>
  <si>
    <t>ENZLOAD-SO3t_c_e_FWD-rt4278     2.238882689e-08</t>
  </si>
  <si>
    <t>ENZLOAD-SO4t_c_e_FWD-rt5751     0.0</t>
  </si>
  <si>
    <t>ENZLOAD-SO4t_c_e_FWD-rt7368     7.032004967e-08</t>
  </si>
  <si>
    <t>ENZLOAD-SPHGAT181_c_FWD-rt3023_c        2.930759108e-08</t>
  </si>
  <si>
    <t>ENZLOAD-SPHGAT181_c_REV-rt3023_c        2.930759108e-08</t>
  </si>
  <si>
    <t>ENZLOAD-SPHGLpK_r_FWD-rt2023    0.0</t>
  </si>
  <si>
    <t>ENZLOAD-SPHINGSt_c_e_FWD-rt8393 8.373020510000001e-09</t>
  </si>
  <si>
    <t>ENZLOAD-SPHINGSt_c_e_REV-rt8393 8.373020510000001e-09</t>
  </si>
  <si>
    <t>ENZLOAD-SPHPL_r_FWD-rt3557      3.7900235213e-07</t>
  </si>
  <si>
    <t>ENZLOAD-SPMDtpa_e_FWD-rt1939_e  0.0</t>
  </si>
  <si>
    <t>ENZLOAD-SPMDtpa_e_FWD-rt1987_e  0.0</t>
  </si>
  <si>
    <t>ENZLOAD-SPMDtpa_e_FWD-rt2649_e  9.821985799999999e-10</t>
  </si>
  <si>
    <t>ENZLOAD-SPMDtpa_e_FWD-rt2739_e  0.0</t>
  </si>
  <si>
    <t>ENZLOAD-SPMDtpa_e_FWD-rt5861    0.0</t>
  </si>
  <si>
    <t>ENZLOAD-SPMDtpa_e_FWD-rt7439    0.0</t>
  </si>
  <si>
    <t>ENZLOAD-SPMDtpa_e_REV-rt1939_e  0.0</t>
  </si>
  <si>
    <t>ENZLOAD-SPMDtpa_e_REV-rt1987_e  0.0</t>
  </si>
  <si>
    <t>ENZLOAD-SPMDtpa_e_REV-rt2649_e  9.821985799999999e-10</t>
  </si>
  <si>
    <t>ENZLOAD-SPMDtpa_e_REV-rt2739_e  0.0</t>
  </si>
  <si>
    <t>ENZLOAD-SPMDtpa_e_REV-rt5861    0.0</t>
  </si>
  <si>
    <t>ENZLOAD-SPMDtpa_e_REV-rt7439    0.0</t>
  </si>
  <si>
    <t>ENZLOAD-SPMDtpa_v_FWD-rt1939_v  0.0</t>
  </si>
  <si>
    <t>ENZLOAD-SPMDtpa_v_FWD-rt1987_v  0.0</t>
  </si>
  <si>
    <t>ENZLOAD-SPMDtpa_v_FWD-rt2649_v  9.821985799999999e-10</t>
  </si>
  <si>
    <t>ENZLOAD-SPMDtpa_v_FWD-rt2739_v  0.0</t>
  </si>
  <si>
    <t>ENZLOAD-SPMDtpa_v_REV-rt1939_v  0.0</t>
  </si>
  <si>
    <t>ENZLOAD-SPMDtpa_v_REV-rt1987_v  0.0</t>
  </si>
  <si>
    <t>ENZLOAD-SPMDtpa_v_REV-rt2649_v  9.821985799999999e-10</t>
  </si>
  <si>
    <t>ENZLOAD-SPMDtpa_v_REV-rt2739_v  0.0</t>
  </si>
  <si>
    <t>ENZLOAD-SPMS_c_FWD-rt8465       4.81351518571e-06</t>
  </si>
  <si>
    <t>ENZLOAD-SPRMAT_c_FWD-rt1145     4.4935137046e-07</t>
  </si>
  <si>
    <t>ENZLOAD-SPRMS_c_FWD-rt4913      3.886336e-10</t>
  </si>
  <si>
    <t>ENZLOAD-SPRMtpa_e_FWD-rt1939_e  0.0</t>
  </si>
  <si>
    <t>ENZLOAD-SPRMtpa_e_FWD-rt1987_e  0.0</t>
  </si>
  <si>
    <t>ENZLOAD-SPRMtpa_e_FWD-rt2649_e  9.821985799999999e-10</t>
  </si>
  <si>
    <t>ENZLOAD-SPRMtpa_e_FWD-rt2739_e  0.0</t>
  </si>
  <si>
    <t>ENZLOAD-SPRMtpa_e_FWD-rt3281_e  0.0</t>
  </si>
  <si>
    <t>ENZLOAD-SPRMtpa_e_FWD-rt6406_e  0.0</t>
  </si>
  <si>
    <t>ENZLOAD-SPRMtpa_e_REV-rt1939_e  0.0</t>
  </si>
  <si>
    <t>ENZLOAD-SPRMtpa_e_REV-rt1987_e  0.0</t>
  </si>
  <si>
    <t>ENZLOAD-SPRMtpa_e_REV-rt2649_e  9.821985799999999e-10</t>
  </si>
  <si>
    <t>ENZLOAD-SPRMtpa_e_REV-rt2739_e  0.0</t>
  </si>
  <si>
    <t>ENZLOAD-SPRMtpa_e_REV-rt3281_e  0.0</t>
  </si>
  <si>
    <t>ENZLOAD-SPRMtpa_e_REV-rt6406_e  0.0</t>
  </si>
  <si>
    <t>ENZLOAD-SPRMtpa_v_FWD-rt1939_v  0.0</t>
  </si>
  <si>
    <t>ENZLOAD-SPRMtpa_v_FWD-rt1987_v  0.0</t>
  </si>
  <si>
    <t>ENZLOAD-SPRMtpa_v_FWD-rt2649_v  9.821985799999999e-10</t>
  </si>
  <si>
    <t>ENZLOAD-SPRMtpa_v_FWD-rt2739_v  0.0</t>
  </si>
  <si>
    <t>ENZLOAD-SPRMtpa_v_FWD-rt3281_v  0.0</t>
  </si>
  <si>
    <t>ENZLOAD-SPRMtpa_v_FWD-rt6406_v  0.0</t>
  </si>
  <si>
    <t>ENZLOAD-SPRMtpa_v_REV-rt1939_v  0.0</t>
  </si>
  <si>
    <t>ENZLOAD-SPRMtpa_v_REV-rt1987_v  0.0</t>
  </si>
  <si>
    <t>ENZLOAD-SPRMtpa_v_REV-rt2649_v  9.821985799999999e-10</t>
  </si>
  <si>
    <t>ENZLOAD-SPRMtpa_v_REV-rt2739_v  0.0</t>
  </si>
  <si>
    <t>ENZLOAD-SPRMtpa_v_REV-rt3281_v  0.0</t>
  </si>
  <si>
    <t>ENZLOAD-SPRMtpa_v_REV-rt6406_v  0.0</t>
  </si>
  <si>
    <t>ENZLOAD-SQLEx_r_FWD-rt5361      1.0203381517e-07</t>
  </si>
  <si>
    <t>ENZLOAD-SQLEy_r_FWD-rt5361      1.0203381517e-07</t>
  </si>
  <si>
    <t>ENZLOAD-SQLS_c_FWD-rt8223       7.8772150409e-07</t>
  </si>
  <si>
    <t>ENZLOAD-SSALy_c_FWD-rt0324      6.8559488218e-07</t>
  </si>
  <si>
    <t>ENZLOAD-SSALy_c_FWD-rt8468      7.9307232629e-07</t>
  </si>
  <si>
    <t>ENZLOAD-STATg_rm_FWD-rt3431     0.0</t>
  </si>
  <si>
    <t>ENZLOAD-STEHz161_en_FWD-rt5879  2.353252746e-08</t>
  </si>
  <si>
    <t>ENZLOAD-STEHz161_rm_FWD-rt6249  5.42298017e-09</t>
  </si>
  <si>
    <t>ENZLOAD-STEHz181_en_FWD-rt5879  2.353252746e-08</t>
  </si>
  <si>
    <t>ENZLOAD-STEHz181_rm_FWD-rt6249  5.42298017e-09</t>
  </si>
  <si>
    <t>ENZLOAD-SUCCt2_m_FWD-rt5142     1.5157708701e-07</t>
  </si>
  <si>
    <t>ENZLOAD-SUCDq9_m_FWD-SDH1234    6.3133944911e-07</t>
  </si>
  <si>
    <t>ENZLOAD-SUCDq9_m_REV-SDH1234    6.3133944911e-07</t>
  </si>
  <si>
    <t>ENZLOAD-SUCFUMt_c_m_FWD-rt4237  1.3804072234000001e-07</t>
  </si>
  <si>
    <t>ENZLOAD-SUCOAS_m_FWD-LSC12      4.97302152146e-06</t>
  </si>
  <si>
    <t>ENZLOAD-SUCR_e_FWD-rt6458       0.0</t>
  </si>
  <si>
    <t>ENZLOAD-SULFOX2_c_FWD-rt8390    1.404842101e-08</t>
  </si>
  <si>
    <t>ENZLOAD-TAGL_l_FWD-rt1378       1.197951629e-08</t>
  </si>
  <si>
    <t>ENZLOAD-TAGL_m_FWD-rt0632       1.223189647e-08</t>
  </si>
  <si>
    <t>ENZLOAD-TAGL_m_FWD-rt5949       1.997554554e-08</t>
  </si>
  <si>
    <t>ENZLOAD-TALA_c_FWD-rt1805       2.5945877226530002e-05</t>
  </si>
  <si>
    <t>ENZLOAD-TALA_c_REV-rt1805       2.5945877226530002e-05</t>
  </si>
  <si>
    <t>ENZLOAD-TAUDO_c_FWD-rt0250      1.233126207e-08</t>
  </si>
  <si>
    <t>ENZLOAD-TAUDO_c_FWD-rt1858      0.0</t>
  </si>
  <si>
    <t>ENZLOAD-TCHOLAtabc_v_FWD-rt0777 0.0</t>
  </si>
  <si>
    <t>ENZLOAD-TCHOLAtabc_v_FWD-rt2898 9.30881912e-09</t>
  </si>
  <si>
    <t>ENZLOAD-TCHOLAtabc_v_FWD-rt6095 4.31754986e-08</t>
  </si>
  <si>
    <t>ENZLOAD-TCHOLAtabc_v_FWD-rt6476 1.7436382134e-07</t>
  </si>
  <si>
    <t>ENZLOAD-TDPDRR_c_FWD-rt3425     1.03840271893e-06</t>
  </si>
  <si>
    <t>ENZLOAD-THFGLUS_c_FWD-rt6435    4.9363711135e-07</t>
  </si>
  <si>
    <t>ENZLOAD-THFGLUS_c_REV-rt6435    4.9363711135e-07</t>
  </si>
  <si>
    <t>ENZLOAD-THIORDXi_m_FWD-rt0553   1.920025254007e-05</t>
  </si>
  <si>
    <t>ENZLOAD-THIORDXi_n_FWD-rt6669   1.4609872552e-07</t>
  </si>
  <si>
    <t>ENZLOAD-THIORDXi_x_FWD-rt4894   8.5741149198e-07</t>
  </si>
  <si>
    <t>ENZLOAD-THMP_c_FWD-rt2517_c     4.420924257e-08</t>
  </si>
  <si>
    <t>ENZLOAD-THRA2_c_FWD-rt0854      1.0948266017e-07</t>
  </si>
  <si>
    <t>ENZLOAD-THRA_c_FWD-rt0854       1.0948266017e-07</t>
  </si>
  <si>
    <t>ENZLOAD-THRA_c_FWD-rt7814       8.933109718899999e-07</t>
  </si>
  <si>
    <t>ENZLOAD-THRD_L_m_FWD-rt0848_m   1.7102846892e-07</t>
  </si>
  <si>
    <t>ENZLOAD-THRD_L_m_FWD-rt3541     3.9787893104e-07</t>
  </si>
  <si>
    <t>ENZLOAD-THRS_c_FWD-rt1374       2.2525059405599997e-06</t>
  </si>
  <si>
    <t>ENZLOAD-THRTRS_c_FWD-rt7480     2.0986618297100002e-06</t>
  </si>
  <si>
    <t>ENZLOAD-THRtps_e_FWD-rt5861     0.0</t>
  </si>
  <si>
    <t>ENZLOAD-THRtps_e_REV-rt5861     0.0</t>
  </si>
  <si>
    <t>ENZLOAD-TKT1_c_FWD-rt7263_c     1.93528319897e-06</t>
  </si>
  <si>
    <t>ENZLOAD-TKT1_c_REV-rt7263_c     1.93528319897e-06</t>
  </si>
  <si>
    <t>ENZLOAD-TKT2_c_FWD-rt7263_c     1.93528319897e-06</t>
  </si>
  <si>
    <t>ENZLOAD-TKT2_c_REV-rt7263_c     1.93528319897e-06</t>
  </si>
  <si>
    <t>ENZLOAD-TMABADH_m_FWD-rt7955_m  3.7180220466e-07</t>
  </si>
  <si>
    <t>ENZLOAD-TMDPK_c_FWD-rt8116      3.94035924e-09</t>
  </si>
  <si>
    <t>ENZLOAD-TMDPPK_c_FWD-rt8116     3.94035924e-09</t>
  </si>
  <si>
    <t>ENZLOAD-TMDS_c_FWD-rt2476       0.0</t>
  </si>
  <si>
    <t>ENZLOAD-TMDS_c_FWD-rt2477       8.0004610449e-07</t>
  </si>
  <si>
    <t>ENZLOAD-TMLYSOX_m_FWD-rt0812    5.808353838e-08</t>
  </si>
  <si>
    <t>ENZLOAD-TMN_c_FWD-rt4410        2.0485691454e-07</t>
  </si>
  <si>
    <t>ENZLOAD-TMPPP_c_FWD-rt7845      1.9344045746e-07</t>
  </si>
  <si>
    <t>ENZLOAD-TPI_c_FWD-rt0932        4.08594019385e-06</t>
  </si>
  <si>
    <t>ENZLOAD-TPI_c_REV-rt0932        4.08594019385e-06</t>
  </si>
  <si>
    <t>ENZLOAD-TRDR_c_FWD-rt1320       2.46782681518e-06</t>
  </si>
  <si>
    <t>ENZLOAD-TRDR_m_FWD-rt7114_m     5.3754851029e-07</t>
  </si>
  <si>
    <t>ENZLOAD-TRE6PP_c_FWD-TPS12TSL1  5.385035604100001e-07</t>
  </si>
  <si>
    <t>ENZLOAD-TRE6PS_c_FWD-TPS12TSL1  5.385035604100001e-07</t>
  </si>
  <si>
    <t>ENZLOAD-TREH_v_FWD-rt0008       1.171914711e-08</t>
  </si>
  <si>
    <t>ENZLOAD-TREH_v_FWD-rt0212       2.6587800379999997e-07</t>
  </si>
  <si>
    <t>ENZLOAD-TREtps_e_FWD-rt0769     2.28941999e-09</t>
  </si>
  <si>
    <t>ENZLOAD-TREtps_e_REV-rt0769     2.28941999e-09</t>
  </si>
  <si>
    <t>ENZLOAD-TROPNDH_c_FWD-rt0537    0.0</t>
  </si>
  <si>
    <t>ENZLOAD-TROPNDH_c_REV-rt0537    0.0</t>
  </si>
  <si>
    <t>ENZLOAD-TRPDC_c_FWD-rt1736      2.2505109215999998e-07</t>
  </si>
  <si>
    <t>ENZLOAD-TRPDC_c_REV-rt1736      2.2505109215999998e-07</t>
  </si>
  <si>
    <t>ENZLOAD-TRPO2_c_FWD-rt7555      0.0</t>
  </si>
  <si>
    <t>ENZLOAD-TRPS1_c_FWD-rt0894      1.3347146758599998e-06</t>
  </si>
  <si>
    <t>ENZLOAD-TRPTA_c_FWD-rt7471      1.7271401479000001e-07</t>
  </si>
  <si>
    <t>ENZLOAD-TRPTRS_c_FWD-rt6341     1.63734209865e-06</t>
  </si>
  <si>
    <t>ENZLOAD-TRPTRS_m_FWD-rt7165     1.0396065337e-07</t>
  </si>
  <si>
    <t>ENZLOAD-TTDCAt_c_e_FWD-rt15442799       3.7733456140000005e-08</t>
  </si>
  <si>
    <t>ENZLOAD-TTDCAt_c_e_REV-rt15442799       3.7733456140000005e-08</t>
  </si>
  <si>
    <t>ENZLOAD-TTDCAt_c_x_FWD-rt5693   8.935370204400001e-07</t>
  </si>
  <si>
    <t>ENZLOAD-TTDCAt_c_x_REV-rt5693   8.935370204400001e-07</t>
  </si>
  <si>
    <t>ENZLOAD-TYRCBOX_x_FWD-rt5309    3.074582865e-08</t>
  </si>
  <si>
    <t>ENZLOAD-TYRCBOX_x_REV-rt5309    3.074582865e-08</t>
  </si>
  <si>
    <t>ENZLOAD-TYRTA_c_FWD-rt7471      1.7271401479000001e-07</t>
  </si>
  <si>
    <t>ENZLOAD-TYRTA_c_FWD-rt7697      1.61146261171e-06</t>
  </si>
  <si>
    <t>ENZLOAD-TYRTA_c_REV-rt7471      1.7271401479000001e-07</t>
  </si>
  <si>
    <t>ENZLOAD-TYRTA_c_REV-rt7697      1.61146261171e-06</t>
  </si>
  <si>
    <t>ENZLOAD-TYRTA_m_FWD-rt5562_m    1.1650937148e-07</t>
  </si>
  <si>
    <t>ENZLOAD-TYRTAi_x_FWD-rt0568_x   3.2456536542999995e-07</t>
  </si>
  <si>
    <t>ENZLOAD-TYRTAi_x_FWD-rt1784_x   3.845984729e-08</t>
  </si>
  <si>
    <t>ENZLOAD-TYRTAi_x_FWD-rt5562_x   1.1650937148e-07</t>
  </si>
  <si>
    <t>ENZLOAD-TYRTRS_c_FWD-rt8273     1.49727242852e-06</t>
  </si>
  <si>
    <t>ENZLOAD-TYRTRS_m_FWD-rt4769     1.3225116674000002e-07</t>
  </si>
  <si>
    <t>ENZLOAD-TYRt_c_v_FWD-rt6501     1.7307091e-09</t>
  </si>
  <si>
    <t>ENZLOAD-TYRtpa_v_FWD-rt0111     0.0</t>
  </si>
  <si>
    <t>ENZLOAD-TYRtpa_v_FWD-rt7819     1.358705676e-08</t>
  </si>
  <si>
    <t>ENZLOAD-TYRtps_v_FWD-rt4375     7.715441917e-08</t>
  </si>
  <si>
    <t>ENZLOAD-UAGDP_c_FWD-rt0711      1.23184695474e-06</t>
  </si>
  <si>
    <t>ENZLOAD-UAGDP_c_REV-rt0711      1.23184695474e-06</t>
  </si>
  <si>
    <t>ENZLOAD-UDPG4E_c_FWD-rt0601     4.53216288534e-06</t>
  </si>
  <si>
    <t>ENZLOAD-UDPG4E_c_REV-rt0601     4.53216288534e-06</t>
  </si>
  <si>
    <t>ENZLOAD-UDPGALt_c_g_FWD-rt7574  2.14078168e-08</t>
  </si>
  <si>
    <t>ENZLOAD-UDPGD_c_FWD-rt3408      1.89914842064e-06</t>
  </si>
  <si>
    <t>ENZLOAD-UDPGLDC_c_FWD-rt7050    7.961135435e-08</t>
  </si>
  <si>
    <t>ENZLOAD-UGLT_c_FWD-rt2964       2.0775956629e-07</t>
  </si>
  <si>
    <t>ENZLOAD-UMPK_c_FWD-rt4822_c     3.9070253403999997e-07</t>
  </si>
  <si>
    <t>ENZLOAD-UMPK_n_FWD-rt4822_n     3.9070253403999997e-07</t>
  </si>
  <si>
    <t>ENZLOAD-UNK3_c_FWD-rt5646       2.0639299744e-07</t>
  </si>
  <si>
    <t>ENZLOAD-UNK3_c_FWD-rt6242_c     9.894990884500001e-07</t>
  </si>
  <si>
    <t>ENZLOAD-UNK3_c_FWD-rt7471       1.7271401479000001e-07</t>
  </si>
  <si>
    <t>ENZLOAD-UNK3_c_FWD-rt7697       1.61146261171e-06</t>
  </si>
  <si>
    <t>ENZLOAD-UPP3MT_2_c_FWD-rt2682   1.4049749262e-07</t>
  </si>
  <si>
    <t>ENZLOAD-UPP3S_c_FWD-rt2147      0.0</t>
  </si>
  <si>
    <t>ENZLOAD-UPPDC1_c_FWD-rt5811     1.8688099382000002e-07</t>
  </si>
  <si>
    <t>ENZLOAD-UPPRT_c_FWD-rt5873      4.3968213479000004e-07</t>
  </si>
  <si>
    <t>ENZLOAD-UPPRT_c_FWD-rt6727      1.051972273e-08</t>
  </si>
  <si>
    <t>ENZLOAD-URAtps_e_FWD-rt4541     2.2435214089999998e-08</t>
  </si>
  <si>
    <t>ENZLOAD-UREASE_c_FWD-rt0958     9.31954515e-09</t>
  </si>
  <si>
    <t>ENZLOAD-UREA_c_FWD-rt2839       1.6158094851999998e-07</t>
  </si>
  <si>
    <t>ENZLOAD-UREA_c_REV-rt2839       1.6158094851999998e-07</t>
  </si>
  <si>
    <t>ENZLOAD-UREAtps_e_FWD-rt7439    0.0</t>
  </si>
  <si>
    <t>ENZLOAD-UREAtps_e_REV-rt7439    0.0</t>
  </si>
  <si>
    <t>ENZLOAD-URIDK2_n_FWD-rt4822_n   3.9070253403999997e-07</t>
  </si>
  <si>
    <t>ENZLOAD-URIDK2i_c_FWD-rt4822_c  3.9070253403999997e-07</t>
  </si>
  <si>
    <t>ENZLOAD-URIH_c_FWD-rt4016       1.411966248e-08</t>
  </si>
  <si>
    <t>ENZLOAD-URIH_c_FWD-rt5402       1.4352707733e-07</t>
  </si>
  <si>
    <t>ENZLOAD-URIK1_c_FWD-rt0265      1.1104684091e-07</t>
  </si>
  <si>
    <t>ENZLOAD-URIK2_c_FWD-rt0265      1.1104684091e-07</t>
  </si>
  <si>
    <t>ENZLOAD-URItps_e_FWD-rt1991     4.7581251368e-07</t>
  </si>
  <si>
    <t>ENZLOAD-URO_c_FWD-rt2202        3.7215029073e-07</t>
  </si>
  <si>
    <t>ENZLOAD-UTPUMPtp_m_FWD-rt4019   2.8846739029e-07</t>
  </si>
  <si>
    <t>ENZLOAD-UTPt_c_m_FWD-rt4019     2.8846739029e-07</t>
  </si>
  <si>
    <t>ENZLOAD-VALTA_c_FWD-rt5646      2.0639299744e-07</t>
  </si>
  <si>
    <t>ENZLOAD-VALTA_c_FWD-rt6485      0.0</t>
  </si>
  <si>
    <t>ENZLOAD-VALTA_c_REV-rt5646      2.0639299744e-07</t>
  </si>
  <si>
    <t>ENZLOAD-VALTA_c_REV-rt6485      0.0</t>
  </si>
  <si>
    <t>ENZLOAD-VALTA_m_FWD-rt6242_m    9.894990884500001e-07</t>
  </si>
  <si>
    <t>ENZLOAD-VALTA_m_REV-rt6242_m    9.894990884500001e-07</t>
  </si>
  <si>
    <t>ENZLOAD-VALTRS_c_FWD-rt8160_c   7.6031289018e-07</t>
  </si>
  <si>
    <t>ENZLOAD-VALTRS_m_FWD-rt8160_m   7.6031289018e-07</t>
  </si>
  <si>
    <t>ENZLOAD-VALtps_e_FWD-rt5861     0.0</t>
  </si>
  <si>
    <t>ENZLOAD-VALtps_e_REV-rt5861     0.0</t>
  </si>
  <si>
    <t>ENZLOAD-VANLLOX_x_FWD-rt7726    0.0</t>
  </si>
  <si>
    <t>ENZLOAD-XAND_c_FWD-rt7594       2.6525670519999998e-08</t>
  </si>
  <si>
    <t>ENZLOAD-XAND_c_REV-rt7594       2.6525670519999998e-08</t>
  </si>
  <si>
    <t>ENZLOAD-XPPT_c_FWD-rt4077       1.96534145669e-06</t>
  </si>
  <si>
    <t>ENZLOAD-XU5PFGT_x_FWD-rt7263_x  1.93528319897e-06</t>
  </si>
  <si>
    <t>ENZLOAD-XYLI1_c_FWD-rt0738      0.0</t>
  </si>
  <si>
    <t>ENZLOAD-XYLI1_c_FWD-rt5360      0.0</t>
  </si>
  <si>
    <t>ENZLOAD-XYLI1_c_REV-rt0738      0.0</t>
  </si>
  <si>
    <t>ENZLOAD-XYLI1_c_REV-rt5360      0.0</t>
  </si>
  <si>
    <t>ENZLOAD-XYLI2_c_FWD-rt0738      0.0</t>
  </si>
  <si>
    <t>ENZLOAD-XYLI2_c_FWD-rt5360      0.0</t>
  </si>
  <si>
    <t>ENZLOAD-XYLK_c_FWD-rt8482       0.0</t>
  </si>
  <si>
    <t>ENZLOAD-XYLRy_c_FWD-rt1406      8.31404235796e-06</t>
  </si>
  <si>
    <t>ENZLOAD-XYLRy_c_REV-rt1406      8.31404235796e-06</t>
  </si>
  <si>
    <t>ENZLOAD-XYLTOR_c_FWD-rt4609     1.4682929127e-07</t>
  </si>
  <si>
    <t>ENZLOAD-XYLTOR_c_REV-rt4609     1.4682929127e-07</t>
  </si>
  <si>
    <t>ENZLOAD-XYLURx_c_FWD-rt0620     5.2819918236e-07</t>
  </si>
  <si>
    <t>ENZLOAD-XYLURx_c_FWD-rt0736     0.0</t>
  </si>
  <si>
    <t>ENZLOAD-XYLURy_c_FWD-rt0620     5.2819918236e-07</t>
  </si>
  <si>
    <t>ENZLOAD-XYLURy_c_FWD-rt0736     0.0</t>
  </si>
  <si>
    <t>ENZLOAD-YUMPS_c_FWD-rt6068      6.808482022e-08</t>
  </si>
  <si>
    <t>ENZLOAD-YUMPS_c_FWD-rt7720      1.7403824935e-07</t>
  </si>
  <si>
    <t>ENZLOAD-YUMPS_c_FWD-rt8055      2.149168945e-07</t>
  </si>
  <si>
    <t>ENZLOAD-YUMPS_c_REV-rt6068      6.808482022e-08</t>
  </si>
  <si>
    <t>ENZLOAD-YUMPS_c_REV-rt7720      1.7403824935e-07</t>
  </si>
  <si>
    <t>ENZLOAD-YUMPS_c_REV-rt8055      2.149168945e-07</t>
  </si>
  <si>
    <t>ENZLOAD-ZEAEPOX1_c_FWD-rt0235   0.0</t>
  </si>
  <si>
    <t>ENZLOAD-ZEAEPOX1_c_FWD-rt3591   1.2225212153e-07</t>
  </si>
  <si>
    <t>ENZLOAD-ZEAEPOX1_c_FWD-rt3595   0.0</t>
  </si>
  <si>
    <t>ENZLOAD-ZEAEPOX2_c_FWD-rt0235   0.0</t>
  </si>
  <si>
    <t>ENZLOAD-ZEAEPOX2_c_FWD-rt3591   1.2225212153e-07</t>
  </si>
  <si>
    <t>ENZLOAD-ZEAEPOX2_c_FWD-rt3595   0.0</t>
  </si>
  <si>
    <t>ENZSYN-ACP1MCT1 9.826173800000002e-10</t>
  </si>
  <si>
    <t>ENZSYN-ALG1314  1.8979197999999998e-10</t>
  </si>
  <si>
    <t>ENZSYN-ATPASECPLXgm     2.2969806170000002e-07</t>
  </si>
  <si>
    <t>ENZSYN-ATPSCPLX 2.6852204950799998e-06</t>
  </si>
  <si>
    <t>ENZSYN-CCP1CYC7 1.09618256039e-06</t>
  </si>
  <si>
    <t>ENZSYN-CCP1CYC7a        7.22021138166e-06</t>
  </si>
  <si>
    <t>ENZSYN-CIR1AIM45        1.1307970646500001e-06</t>
  </si>
  <si>
    <t>ENZSYN-CIT13    1.014296765267e-05</t>
  </si>
  <si>
    <t>ENZSYN-COQCPLX  5.559546257e-08</t>
  </si>
  <si>
    <t>ENZSYN-COX15ARH1YAH1    1.8084265758000001e-07</t>
  </si>
  <si>
    <t>ENZSYN-CPA12    2.50288944221e-06</t>
  </si>
  <si>
    <t>ENZSYN-ERG11NCP1        5.6345705852e-07</t>
  </si>
  <si>
    <t>ENZSYN-FECOORCPLX1      7.65588026e-09</t>
  </si>
  <si>
    <t>ENZSYN-FECOORCPLX2      7.65588026e-09</t>
  </si>
  <si>
    <t>ENZSYN-FECOORCPLX3      7.65588026e-09</t>
  </si>
  <si>
    <t>ENZSYN-FECOORCPLX4      7.65588026e-09</t>
  </si>
  <si>
    <t>ENZSYN-FECRq9CPLX       7.8039495902e-07</t>
  </si>
  <si>
    <t>ENZSYN-FRS12    8.1750762021e-07</t>
  </si>
  <si>
    <t>ENZSYN-GCV123LPD1       9.837055099200002e-07</t>
  </si>
  <si>
    <t>ENZSYN-GLR1GRX1 1.2253114875e-07</t>
  </si>
  <si>
    <t>ENZSYN-GLR1GRX2 6.1231775547e-07</t>
  </si>
  <si>
    <t>ENZSYN-GLR1GRX3 4.1768253675e-07</t>
  </si>
  <si>
    <t>ENZSYN-GLR1GRX5 4.4352856516e-07</t>
  </si>
  <si>
    <t>ENZSYN-GPI14    0.0</t>
  </si>
  <si>
    <t>ENZSYN-GPIA1CPLX1       0.0</t>
  </si>
  <si>
    <t>ENZSYN-GPIA1CPLX2       0.0</t>
  </si>
  <si>
    <t>ENZSYN-IDH12    1.28003329414e-06</t>
  </si>
  <si>
    <t>ENZSYN-ILV26    3.02885418392e-06</t>
  </si>
  <si>
    <t>ENZSYN-KGDCPLX  1.09180376397e-06</t>
  </si>
  <si>
    <t>ENZSYN-KGDCPLX2 1.09180376397e-06</t>
  </si>
  <si>
    <t>ENZSYN-LSC12    4.97302152146e-06</t>
  </si>
  <si>
    <t>ENZSYN-LYS25    1.4735560199999999e-09</t>
  </si>
  <si>
    <t>ENZSYN-MCD4GPI14        0.0</t>
  </si>
  <si>
    <t>ENZSYN-MET1213  6.0399538938e-07</t>
  </si>
  <si>
    <t>ENZSYN-MET16TRX1        6.5933165609e-07</t>
  </si>
  <si>
    <t>ENZSYN-MET16TRX2        2.6931040915e-07</t>
  </si>
  <si>
    <t>ENZSYN-MPC13    6.2649197987e-07</t>
  </si>
  <si>
    <t>ENZSYN-NADHCPLX0        6.2206606915e-07</t>
  </si>
  <si>
    <t>ENZSYN-NADHCPLX1        6.2206606915e-07</t>
  </si>
  <si>
    <t>ENZSYN-NADHCPLX2        6.2206606915e-07</t>
  </si>
  <si>
    <t>ENZSYN-NADHCPLX3        6.2206606915e-07</t>
  </si>
  <si>
    <t>ENZSYN-NADHCPLX4        6.2206606915e-07</t>
  </si>
  <si>
    <t>ENZSYN-NADHCPLX5        6.2206606915e-07</t>
  </si>
  <si>
    <t>ENZSYN-NADHCPLX6        6.2206606915e-07</t>
  </si>
  <si>
    <t>ENZSYN-NADHCPLX7        6.2206606915e-07</t>
  </si>
  <si>
    <t>ENZSYN-NADHCPLX8        8.552875959e-08</t>
  </si>
  <si>
    <t>ENZSYN-PDHCPLX  1.83212893349e-06</t>
  </si>
  <si>
    <t>ENZSYN-PIK1FRQ1 2.9473696745e-07</t>
  </si>
  <si>
    <t>ENZSYN-PMT12    1.0954622755e-07</t>
  </si>
  <si>
    <t>ENZSYN-PRS23    8.5584115338e-07</t>
  </si>
  <si>
    <t>ENZSYN-PXA12    3.867517012e-08</t>
  </si>
  <si>
    <t>ENZSYN-RNR124   7.71992274e-08</t>
  </si>
  <si>
    <t>ENZSYN-SDH1234  6.3133944911e-07</t>
  </si>
  <si>
    <t>ENZSYN-SNZ1SNO1 1.499102495e-08</t>
  </si>
  <si>
    <t>ENZSYN-TPS12TSL1        5.385035604100001e-07</t>
  </si>
  <si>
    <t>ENZSYN-TRP23    2.5238965984e-07</t>
  </si>
  <si>
    <t>ENZSYN-VAC14FIG4        3.934698870000001e-09</t>
  </si>
  <si>
    <t>ENZSYN-VPS15TOR1        1.900240651e-08</t>
  </si>
  <si>
    <t>ENZSYN-VPS15VPS34       1.068578473e-08</t>
  </si>
  <si>
    <t>ENZSYN-rt0004   8.1117874674e-07</t>
  </si>
  <si>
    <t>ENZSYN-rt0008   1.171914711e-08</t>
  </si>
  <si>
    <t>ENZSYN-rt0017   4.18849141329e-06</t>
  </si>
  <si>
    <t>ENZSYN-rt0027   7.806861614600001e-07</t>
  </si>
  <si>
    <t>ENZSYN-rt0031   8.6717807091e-07</t>
  </si>
  <si>
    <t>ENZSYN-rt0045   2.33939413e-09</t>
  </si>
  <si>
    <t>ENZSYN-rt0063   4.4945074313e-07</t>
  </si>
  <si>
    <t>ENZSYN-rt0066   1.0786838823e-07</t>
  </si>
  <si>
    <t>ENZSYN-rt0073   7.17167975e-09</t>
  </si>
  <si>
    <t>ENZSYN-rt0075   2.6474502272e-07</t>
  </si>
  <si>
    <t>ENZSYN-rt0084   7.117748209e-08</t>
  </si>
  <si>
    <t>ENZSYN-rt0086   0.0</t>
  </si>
  <si>
    <t>ENZSYN-rt0088   6.4732793003e-07</t>
  </si>
  <si>
    <t>ENZSYN-rt0089   6.496450355e-08</t>
  </si>
  <si>
    <t>ENZSYN-rt0092   1.0827827822e-07</t>
  </si>
  <si>
    <t>ENZSYN-rt0111   0.0</t>
  </si>
  <si>
    <t>ENZSYN-rt0136   1.1369241042e-07</t>
  </si>
  <si>
    <t>ENZSYN-rt0144   1.324018926e-07</t>
  </si>
  <si>
    <t>ENZSYN-rt0150   1.0886518680000001e-08</t>
  </si>
  <si>
    <t>ENZSYN-rt0160   0.0</t>
  </si>
  <si>
    <t>ENZSYN-rt0168   0.0</t>
  </si>
  <si>
    <t>ENZSYN-rt0172   8.4643688992e-07</t>
  </si>
  <si>
    <t>ENZSYN-rt0174   0.0</t>
  </si>
  <si>
    <t>ENZSYN-rt0180   3.0633633333e-07</t>
  </si>
  <si>
    <t>ENZSYN-rt0201   7.5579071451e-07</t>
  </si>
  <si>
    <t>ENZSYN-rt0207_c 4.5034191911e-07</t>
  </si>
  <si>
    <t>ENZSYN-rt0207_m 4.5034191911e-07</t>
  </si>
  <si>
    <t>ENZSYN-rt0208   0.0</t>
  </si>
  <si>
    <t>ENZSYN-rt0211   0.0</t>
  </si>
  <si>
    <t>ENZSYN-rt0212   2.6587800379999997e-07</t>
  </si>
  <si>
    <t>ENZSYN-rt0217   3.347885643e-08</t>
  </si>
  <si>
    <t>ENZSYN-rt0220   0.0</t>
  </si>
  <si>
    <t>ENZSYN-rt0221   4.856060392e-08</t>
  </si>
  <si>
    <t>ENZSYN-rt0234   4.3159656804000004e-07</t>
  </si>
  <si>
    <t>ENZSYN-rt0235   0.0</t>
  </si>
  <si>
    <t>ENZSYN-rt0237   0.0</t>
  </si>
  <si>
    <t>ENZSYN-rt0239   1.79203010825e-06</t>
  </si>
  <si>
    <t>ENZSYN-rt0245   2.144625843e-08</t>
  </si>
  <si>
    <t>ENZSYN-rt0250   1.233126207e-08</t>
  </si>
  <si>
    <t>ENZSYN-rt0265   1.1104684091e-07</t>
  </si>
  <si>
    <t>ENZSYN-rt0267   6.3220801300000005e-09</t>
  </si>
  <si>
    <t>ENZSYN-rt0271   1.08944067385e-06</t>
  </si>
  <si>
    <t>ENZSYN-rt0283   5.3403679959e-07</t>
  </si>
  <si>
    <t>ENZSYN-rt0298   0.0</t>
  </si>
  <si>
    <t>ENZSYN-rt0302   1.71937060603e-06</t>
  </si>
  <si>
    <t>ENZSYN-rt0303   1.0544869895e-07</t>
  </si>
  <si>
    <t>ENZSYN-rt0309   1.6696743602e-07</t>
  </si>
  <si>
    <t>ENZSYN-rt0310   5.4705166266200005e-06</t>
  </si>
  <si>
    <t>ENZSYN-rt0324   6.8559488218e-07</t>
  </si>
  <si>
    <t>ENZSYN-rt0334   1.9782514451e-07</t>
  </si>
  <si>
    <t>ENZSYN-rt0339   4.4924560799e-07</t>
  </si>
  <si>
    <t>ENZSYN-rt0341   1.73292495103e-06</t>
  </si>
  <si>
    <t>ENZSYN-rt0357   3.4262439739999995e-08</t>
  </si>
  <si>
    <t>ENZSYN-rt0389   0.0</t>
  </si>
  <si>
    <t>ENZSYN-rt0390   2.0518832895100003e-06</t>
  </si>
  <si>
    <t>ENZSYN-rt0391   0.0</t>
  </si>
  <si>
    <t>ENZSYN-rt0398   2.2777202599999998e-09</t>
  </si>
  <si>
    <t>ENZSYN-rt0409   1.84466915209e-06</t>
  </si>
  <si>
    <t>ENZSYN-rt0413   2.5059138639e-07</t>
  </si>
  <si>
    <t>ENZSYN-rt0422_m 8.353650735e-07</t>
  </si>
  <si>
    <t>ENZSYN-rt0451   3.35989116787e-06</t>
  </si>
  <si>
    <t>ENZSYN-rt0467   8.701431929e-07</t>
  </si>
  <si>
    <t>ENZSYN-rt0477   1.02781278161e-06</t>
  </si>
  <si>
    <t>ENZSYN-rt0491   0.0</t>
  </si>
  <si>
    <t>ENZSYN-rt0495   0.0</t>
  </si>
  <si>
    <t>ENZSYN-rt0499   1.0343343052e-07</t>
  </si>
  <si>
    <t>ENZSYN-rt0510   4.1303432394e-07</t>
  </si>
  <si>
    <t>ENZSYN-rt0517   7.0228741482e-07</t>
  </si>
  <si>
    <t>ENZSYN-rt0518   0.0</t>
  </si>
  <si>
    <t>ENZSYN-rt0521   1.485227713772e-05</t>
  </si>
  <si>
    <t>ENZSYN-rt0532   2.2188758645e-07</t>
  </si>
  <si>
    <t>ENZSYN-rt0537   0.0</t>
  </si>
  <si>
    <t>ENZSYN-rt0540   1.5370696542e-07</t>
  </si>
  <si>
    <t>ENZSYN-rt0544   5.40811001e-09</t>
  </si>
  <si>
    <t>ENZSYN-rt0548   2.02699168e-08</t>
  </si>
  <si>
    <t>ENZSYN-rt0553   1.920025254007e-05</t>
  </si>
  <si>
    <t>ENZSYN-rt0563   7.472317222999999e-08</t>
  </si>
  <si>
    <t>ENZSYN-rt0564_e 1.1831973646000001e-07</t>
  </si>
  <si>
    <t>ENZSYN-rt0564_g 1.1831973646000001e-07</t>
  </si>
  <si>
    <t>ENZSYN-rt0568_c 3.2456536542999995e-07</t>
  </si>
  <si>
    <t>ENZSYN-rt0568_x 3.2456536542999995e-07</t>
  </si>
  <si>
    <t>ENZSYN-rt0575   0.0</t>
  </si>
  <si>
    <t>ENZSYN-rt0594   9.014187616999999e-08</t>
  </si>
  <si>
    <t>ENZSYN-rt0601   4.53216288534e-06</t>
  </si>
  <si>
    <t>ENZSYN-rt0602_c 1.574883362e-08</t>
  </si>
  <si>
    <t>ENZSYN-rt0602_g 1.574883362e-08</t>
  </si>
  <si>
    <t>ENZSYN-rt0604   2.00740578213e-06</t>
  </si>
  <si>
    <t>ENZSYN-rt0607   4.0785794789000003e-07</t>
  </si>
  <si>
    <t>ENZSYN-rt0620   5.2819918236e-07</t>
  </si>
  <si>
    <t>ENZSYN-rt0632   1.223189647e-08</t>
  </si>
  <si>
    <t>ENZSYN-rt0643   3.7046768492e-07</t>
  </si>
  <si>
    <t>ENZSYN-rt0646   0.0</t>
  </si>
  <si>
    <t>ENZSYN-rt0669   1.887727825442e-05</t>
  </si>
  <si>
    <t>ENZSYN-rt0671   2.2806624084e-07</t>
  </si>
  <si>
    <t>ENZSYN-rt0682   6.749957999000001e-08</t>
  </si>
  <si>
    <t>ENZSYN-rt0683_gm        0.0</t>
  </si>
  <si>
    <t>ENZSYN-rt0683_vm        0.0</t>
  </si>
  <si>
    <t>ENZSYN-rt0697   4.1825168665e-07</t>
  </si>
  <si>
    <t>ENZSYN-rt0711   1.23184695474e-06</t>
  </si>
  <si>
    <t>ENZSYN-rt0716   1.39724170173e-06</t>
  </si>
  <si>
    <t>ENZSYN-rt0717   3.85127141653e-06</t>
  </si>
  <si>
    <t>ENZSYN-rt0720   1.0659029623000001e-07</t>
  </si>
  <si>
    <t>ENZSYN-rt0733_c 0.0</t>
  </si>
  <si>
    <t>ENZSYN-rt0733_m 0.0</t>
  </si>
  <si>
    <t>ENZSYN-rt0734   0.0</t>
  </si>
  <si>
    <t>ENZSYN-rt0736   0.0</t>
  </si>
  <si>
    <t>ENZSYN-rt0738   0.0</t>
  </si>
  <si>
    <t>ENZSYN-rt0745   1.04855699e-09</t>
  </si>
  <si>
    <t>ENZSYN-rt0757   7.628929381000001e-08</t>
  </si>
  <si>
    <t>ENZSYN-rt0767   1.42926460415e-06</t>
  </si>
  <si>
    <t>ENZSYN-rt0769   2.28941999e-09</t>
  </si>
  <si>
    <t>ENZSYN-rt0777   0.0</t>
  </si>
  <si>
    <t>ENZSYN-rt0799   1.48434921186e-06</t>
  </si>
  <si>
    <t>ENZSYN-rt0808   1.535871956323e-05</t>
  </si>
  <si>
    <t>ENZSYN-rt0812   5.808353838e-08</t>
  </si>
  <si>
    <t>ENZSYN-rt0820   0.0</t>
  </si>
  <si>
    <t>ENZSYN-rt0848_c 1.7102846892e-07</t>
  </si>
  <si>
    <t>ENZSYN-rt0848_m 1.7102846892e-07</t>
  </si>
  <si>
    <t>ENZSYN-rt0852   2.93538544781e-06</t>
  </si>
  <si>
    <t>ENZSYN-rt0854   1.0948266017e-07</t>
  </si>
  <si>
    <t>ENZSYN-rt0872   1.4605057397e-07</t>
  </si>
  <si>
    <t>ENZSYN-rt0873   2.8384607712e-06</t>
  </si>
  <si>
    <t>ENZSYN-rt0882   8.8705713033e-07</t>
  </si>
  <si>
    <t>ENZSYN-rt0894   1.3347146758599998e-06</t>
  </si>
  <si>
    <t>ENZSYN-rt0899   8.356962209000001e-08</t>
  </si>
  <si>
    <t>ENZSYN-rt0910   9.0052307322e-07</t>
  </si>
  <si>
    <t>ENZSYN-rt0915_c 8.340098152e-08</t>
  </si>
  <si>
    <t>ENZSYN-rt0915_n 8.340098152e-08</t>
  </si>
  <si>
    <t>ENZSYN-rt0930_c 7.290740998000001e-07</t>
  </si>
  <si>
    <t>ENZSYN-rt0930_m 7.290740998000001e-07</t>
  </si>
  <si>
    <t>ENZSYN-rt0932   4.08594019385e-06</t>
  </si>
  <si>
    <t>ENZSYN-rt0947   2.2364232319999998e-07</t>
  </si>
  <si>
    <t>ENZSYN-rt0958   9.31954515e-09</t>
  </si>
  <si>
    <t>ENZSYN-rt0963   1.91058229634e-06</t>
  </si>
  <si>
    <t>ENZSYN-rt0986   8.582854569999999e-09</t>
  </si>
  <si>
    <t>ENZSYN-rt0996   1.87975657496e-06</t>
  </si>
  <si>
    <t>ENZSYN-rt1009   3.39885325431e-06</t>
  </si>
  <si>
    <t>ENZSYN-rt10571935       2.1759585096e-07</t>
  </si>
  <si>
    <t>ENZSYN-rt1060   5.117518015e-08</t>
  </si>
  <si>
    <t>ENZSYN-rt1066   0.0</t>
  </si>
  <si>
    <t>ENZSYN-rt1067   1.247164358e-08</t>
  </si>
  <si>
    <t>ENZSYN-rt1089   2.5299007488000005e-07</t>
  </si>
  <si>
    <t>ENZSYN-rt1131   1.1446486444e-07</t>
  </si>
  <si>
    <t>ENZSYN-rt1145   4.4935137046e-07</t>
  </si>
  <si>
    <t>ENZSYN-rt1147   7.002593611e-08</t>
  </si>
  <si>
    <t>ENZSYN-rt1153   1.98163963e-09</t>
  </si>
  <si>
    <t>ENZSYN-rt1163   1.625795316e-08</t>
  </si>
  <si>
    <t>ENZSYN-rt1168   3.9487037648e-07</t>
  </si>
  <si>
    <t>ENZSYN-rt1169   5.9110432971e-07</t>
  </si>
  <si>
    <t>ENZSYN-rt1203   9.80145493e-09</t>
  </si>
  <si>
    <t>ENZSYN-rt1206   1.3659386647e-07</t>
  </si>
  <si>
    <t>ENZSYN-rt1221   5.3943112433e-06</t>
  </si>
  <si>
    <t>ENZSYN-rt12285634       1.3034802262e-07</t>
  </si>
  <si>
    <t>ENZSYN-rt1267   6.076774592800001e-07</t>
  </si>
  <si>
    <t>ENZSYN-rt1271   0.0</t>
  </si>
  <si>
    <t>ENZSYN-rt1276   7.4766085748e-07</t>
  </si>
  <si>
    <t>ENZSYN-rt1296   5.7960973199999995e-09</t>
  </si>
  <si>
    <t>ENZSYN-rt1299   1.053375074534e-05</t>
  </si>
  <si>
    <t>ENZSYN-rt1320   2.46782681518e-06</t>
  </si>
  <si>
    <t>ENZSYN-rt1321   2.8690445009099997e-06</t>
  </si>
  <si>
    <t>ENZSYN-rt1332   1.1585538118e-07</t>
  </si>
  <si>
    <t>ENZSYN-rt1336   9.819426773e-07</t>
  </si>
  <si>
    <t>ENZSYN-rt1340   1.0797740908e-07</t>
  </si>
  <si>
    <t>ENZSYN-rt1343   1.320522679e-08</t>
  </si>
  <si>
    <t>ENZSYN-rt1358   2.12539466351e-06</t>
  </si>
  <si>
    <t>ENZSYN-rt1360   3.2024643651000003e-07</t>
  </si>
  <si>
    <t>ENZSYN-rt1362   4.0475949522e-07</t>
  </si>
  <si>
    <t>ENZSYN-rt1363   7.579009190000001e-09</t>
  </si>
  <si>
    <t>ENZSYN-rt1374   2.2525059405599997e-06</t>
  </si>
  <si>
    <t>ENZSYN-rt1375   0.0</t>
  </si>
  <si>
    <t>ENZSYN-rt1378   1.197951629e-08</t>
  </si>
  <si>
    <t>ENZSYN-rt1384   3.976405679999999e-09</t>
  </si>
  <si>
    <t>ENZSYN-rt1388   8.036126363e-08</t>
  </si>
  <si>
    <t>ENZSYN-rt1395   4.363300892e-08</t>
  </si>
  <si>
    <t>ENZSYN-rt1397   2.1009641707900002e-06</t>
  </si>
  <si>
    <t>ENZSYN-rt1406   8.31404235796e-06</t>
  </si>
  <si>
    <t>ENZSYN-rt1414_n 2.9473696745e-07</t>
  </si>
  <si>
    <t>ENZSYN-rt1437   1.6954973017e-07</t>
  </si>
  <si>
    <t>ENZSYN-rt1441   0.0</t>
  </si>
  <si>
    <t>ENZSYN-rt1454   6.898839724e-08</t>
  </si>
  <si>
    <t>ENZSYN-rt1457   2.6740774858559997e-05</t>
  </si>
  <si>
    <t>ENZSYN-rt1470   1.0028660998e-07</t>
  </si>
  <si>
    <t>ENZSYN-rt1473   0.0</t>
  </si>
  <si>
    <t>ENZSYN-rt1480   0.0</t>
  </si>
  <si>
    <t>ENZSYN-rt1487   5.9485496921e-07</t>
  </si>
  <si>
    <t>ENZSYN-rt1488   4.2543543428e-07</t>
  </si>
  <si>
    <t>ENZSYN-rt1519   8.334022449e-08</t>
  </si>
  <si>
    <t>ENZSYN-rt1520   3.26758300952e-06</t>
  </si>
  <si>
    <t>ENZSYN-rt1532   1.1412750692e-07</t>
  </si>
  <si>
    <t>ENZSYN-rt1542   1.6816114739069997e-05</t>
  </si>
  <si>
    <t>ENZSYN-rt15442799       3.7733456140000005e-08</t>
  </si>
  <si>
    <t>ENZSYN-rt1544_l 3.7733456140000005e-08</t>
  </si>
  <si>
    <t>ENZSYN-rt1544_rm        3.7733456140000005e-08</t>
  </si>
  <si>
    <t>ENZSYN-rt1561   3.4489391325e-07</t>
  </si>
  <si>
    <t>ENZSYN-rt1567   4.985977385e-08</t>
  </si>
  <si>
    <t>ENZSYN-rt1577   8.55966129e-09</t>
  </si>
  <si>
    <t>ENZSYN-rt1591   5.25948179605e-06</t>
  </si>
  <si>
    <t>ENZSYN-rt1611   5.212174909e-08</t>
  </si>
  <si>
    <t>ENZSYN-rt1613   1.8008384926000001e-07</t>
  </si>
  <si>
    <t>ENZSYN-rt1622_c 3.6312045379999996e-08</t>
  </si>
  <si>
    <t>ENZSYN-rt1622_m 3.6312045379999996e-08</t>
  </si>
  <si>
    <t>ENZSYN-rt1627   1.3781708679999998e-07</t>
  </si>
  <si>
    <t>ENZSYN-rt1632   5.01720784209e-06</t>
  </si>
  <si>
    <t>ENZSYN-rt1634   0.0</t>
  </si>
  <si>
    <t>ENZSYN-rt1644   4.9986985249999996e-08</t>
  </si>
  <si>
    <t>ENZSYN-rt1648   8.4038726345e-07</t>
  </si>
  <si>
    <t>ENZSYN-rt1661   0.0</t>
  </si>
  <si>
    <t>ENZSYN-rt1670   0.0</t>
  </si>
  <si>
    <t>ENZSYN-rt1675   4.3047965929e-07</t>
  </si>
  <si>
    <t>ENZSYN-rt1689   0.0</t>
  </si>
  <si>
    <t>ENZSYN-rt1711   2.32216967335e-06</t>
  </si>
  <si>
    <t>ENZSYN-rt1727   8.980163181e-08</t>
  </si>
  <si>
    <t>ENZSYN-rt1736   2.2505109215999998e-07</t>
  </si>
  <si>
    <t>ENZSYN-rt1745   5.6343415695e-07</t>
  </si>
  <si>
    <t>ENZSYN-rt1768   6.54245830228e-06</t>
  </si>
  <si>
    <t>ENZSYN-rt1772   1.35117848717e-06</t>
  </si>
  <si>
    <t>ENZSYN-rt1776   2.79850435128e-06</t>
  </si>
  <si>
    <t>ENZSYN-rt1779   1.0243627801999999e-07</t>
  </si>
  <si>
    <t>ENZSYN-rt1784_c 3.845984729e-08</t>
  </si>
  <si>
    <t>ENZSYN-rt1784_x 3.845984729e-08</t>
  </si>
  <si>
    <t>ENZSYN-rt1788   2.800302675e-08</t>
  </si>
  <si>
    <t>ENZSYN-rt1802   1.7064538479e-07</t>
  </si>
  <si>
    <t>ENZSYN-rt1805   2.5945877226530002e-05</t>
  </si>
  <si>
    <t>ENZSYN-rt1814_c 2.258799629e-08</t>
  </si>
  <si>
    <t>ENZSYN-rt1814_m 2.258799629e-08</t>
  </si>
  <si>
    <t>ENZSYN-rt1816_c 0.0</t>
  </si>
  <si>
    <t>ENZSYN-rt1816_e 0.0</t>
  </si>
  <si>
    <t>ENZSYN-rt1816_m 0.0</t>
  </si>
  <si>
    <t>ENZSYN-rt1830   2.458733609e-07</t>
  </si>
  <si>
    <t>ENZSYN-rt1838   9.909574675000001e-08</t>
  </si>
  <si>
    <t>ENZSYN-rt1844   1.7789451277e-07</t>
  </si>
  <si>
    <t>ENZSYN-rt1858   0.0</t>
  </si>
  <si>
    <t>ENZSYN-rt1878   2.59549819285e-06</t>
  </si>
  <si>
    <t>ENZSYN-rt1883   1.2030718818999999e-07</t>
  </si>
  <si>
    <t>ENZSYN-rt1893   3.3709904390000007e-08</t>
  </si>
  <si>
    <t>ENZSYN-rt1896   2.65808373426e-06</t>
  </si>
  <si>
    <t>ENZSYN-rt1908   3.0484565154999997e-07</t>
  </si>
  <si>
    <t>ENZSYN-rt1924_c 2.2426779952e-07</t>
  </si>
  <si>
    <t>ENZSYN-rt1924_m 2.2426779952e-07</t>
  </si>
  <si>
    <t>ENZSYN-rt1925   0.0</t>
  </si>
  <si>
    <t>ENZSYN-rt1936   3.0847356e-08</t>
  </si>
  <si>
    <t>ENZSYN-rt1939_e 0.0</t>
  </si>
  <si>
    <t>ENZSYN-rt1939_v 0.0</t>
  </si>
  <si>
    <t>ENZSYN-rt1948   3.93646108e-08</t>
  </si>
  <si>
    <t>ENZSYN-rt1949   0.0</t>
  </si>
  <si>
    <t>ENZSYN-rt1962   4.13404795508e-06</t>
  </si>
  <si>
    <t>ENZSYN-rt1963_c 4.6570408330000003e-08</t>
  </si>
  <si>
    <t>ENZSYN-rt1963_m 4.6570408330000003e-08</t>
  </si>
  <si>
    <t>ENZSYN-rt1964   2.3818473901e-07</t>
  </si>
  <si>
    <t>ENZSYN-rt1965   1.52180335e-08</t>
  </si>
  <si>
    <t>ENZSYN-rt1970   6.891501026399999e-07</t>
  </si>
  <si>
    <t>ENZSYN-rt1973   5.444485956500001e-07</t>
  </si>
  <si>
    <t>ENZSYN-rt1987_e 0.0</t>
  </si>
  <si>
    <t>ENZSYN-rt1987_v 0.0</t>
  </si>
  <si>
    <t>ENZSYN-rt1991   4.7581251368e-07</t>
  </si>
  <si>
    <t>ENZSYN-rt20063076       6.858631066100001e-07</t>
  </si>
  <si>
    <t>ENZSYN-rt2023   0.0</t>
  </si>
  <si>
    <t>ENZSYN-rt2040   2.8996395298e-07</t>
  </si>
  <si>
    <t>ENZSYN-rt2053   2.0319485540000002e-08</t>
  </si>
  <si>
    <t>ENZSYN-rt2059_l 7.968233311e-08</t>
  </si>
  <si>
    <t>ENZSYN-rt2059_rm        7.968233311e-08</t>
  </si>
  <si>
    <t>ENZSYN-rt2060   6.70081586069e-06</t>
  </si>
  <si>
    <t>ENZSYN-rt2062_c 2.626700926e-08</t>
  </si>
  <si>
    <t>ENZSYN-rt2062_n 2.626700926e-08</t>
  </si>
  <si>
    <t>ENZSYN-rt2087   0.0</t>
  </si>
  <si>
    <t>ENZSYN-rt2092   0.0</t>
  </si>
  <si>
    <t>ENZSYN-rt2093   7.319664288e-08</t>
  </si>
  <si>
    <t>ENZSYN-rt2101_c 1.270157205e-08</t>
  </si>
  <si>
    <t>ENZSYN-rt2101_e 1.270157205e-08</t>
  </si>
  <si>
    <t>ENZSYN-rt2107   3.8506537574e-07</t>
  </si>
  <si>
    <t>ENZSYN-rt2116   9.73553197e-09</t>
  </si>
  <si>
    <t>ENZSYN-rt2122   0.0</t>
  </si>
  <si>
    <t>ENZSYN-rt2136   2.439374495e-07</t>
  </si>
  <si>
    <t>ENZSYN-rt2146   4.0930061585e-07</t>
  </si>
  <si>
    <t>ENZSYN-rt2147   0.0</t>
  </si>
  <si>
    <t>ENZSYN-rt2172   1.08276710851e-06</t>
  </si>
  <si>
    <t>ENZSYN-rt2181   0.0</t>
  </si>
  <si>
    <t>ENZSYN-rt2183   5.4379037369e-07</t>
  </si>
  <si>
    <t>ENZSYN-rt2190   2.1058805706e-07</t>
  </si>
  <si>
    <t>ENZSYN-rt2202   3.7215029073e-07</t>
  </si>
  <si>
    <t>ENZSYN-rt2204   2.5097503400000002e-09</t>
  </si>
  <si>
    <t>ENZSYN-rt2220   1.4552276252e-07</t>
  </si>
  <si>
    <t>ENZSYN-rt2224   2.9832078875e-07</t>
  </si>
  <si>
    <t>ENZSYN-rt2234_c 1.80298167732e-06</t>
  </si>
  <si>
    <t>ENZSYN-rt2234_m 1.80298167732e-06</t>
  </si>
  <si>
    <t>ENZSYN-rt2239   2.20070927e-07</t>
  </si>
  <si>
    <t>ENZSYN-rt2245   8.249882133930001e-06</t>
  </si>
  <si>
    <t>ENZSYN-rt2246   6.17033126624e-06</t>
  </si>
  <si>
    <t>ENZSYN-rt2267   1.58798832573e-06</t>
  </si>
  <si>
    <t>ENZSYN-rt2279   3.9213474505e-07</t>
  </si>
  <si>
    <t>ENZSYN-rt2297_l 8.57047808e-09</t>
  </si>
  <si>
    <t>ENZSYN-rt2297_rm        8.57047808e-09</t>
  </si>
  <si>
    <t>ENZSYN-rt2305   2.52402903022e-06</t>
  </si>
  <si>
    <t>ENZSYN-rt2309   3.7737909757e-07</t>
  </si>
  <si>
    <t>ENZSYN-rt2312   1.4305660637000001e-07</t>
  </si>
  <si>
    <t>ENZSYN-rt2336   1.9292446056000002e-07</t>
  </si>
  <si>
    <t>ENZSYN-rt2348   1.30144917324e-06</t>
  </si>
  <si>
    <t>ENZSYN-rt2354   3.464263395e-08</t>
  </si>
  <si>
    <t>ENZSYN-rt2385   1.64868122845e-06</t>
  </si>
  <si>
    <t>ENZSYN-rt2404   0.0</t>
  </si>
  <si>
    <t>ENZSYN-rt2416   1.8383556899e-07</t>
  </si>
  <si>
    <t>ENZSYN-rt2418   0.0</t>
  </si>
  <si>
    <t>ENZSYN-rt2444   3.0690825138e-07</t>
  </si>
  <si>
    <t>ENZSYN-rt2473   1.05328803616e-06</t>
  </si>
  <si>
    <t>ENZSYN-rt2476   0.0</t>
  </si>
  <si>
    <t>ENZSYN-rt2477   8.0004610449e-07</t>
  </si>
  <si>
    <t>ENZSYN-rt2496   0.0</t>
  </si>
  <si>
    <t>ENZSYN-rt2501   6.095489949e-08</t>
  </si>
  <si>
    <t>ENZSYN-rt2517_c 4.420924257e-08</t>
  </si>
  <si>
    <t>ENZSYN-rt2517_v 4.420924257e-08</t>
  </si>
  <si>
    <t>ENZSYN-rt2528   0.0</t>
  </si>
  <si>
    <t>ENZSYN-rt2529_gm        0.0</t>
  </si>
  <si>
    <t>ENZSYN-rt2529_mm        0.0</t>
  </si>
  <si>
    <t>ENZSYN-rt2529_vm        0.0</t>
  </si>
  <si>
    <t>ENZSYN-rt2532   1.2820015973e-07</t>
  </si>
  <si>
    <t>ENZSYN-rt2544   2.24299842e-07</t>
  </si>
  <si>
    <t>ENZSYN-rt2557   0.0</t>
  </si>
  <si>
    <t>ENZSYN-rt2565   0.0</t>
  </si>
  <si>
    <t>ENZSYN-rt2566   1.824464499e-08</t>
  </si>
  <si>
    <t>ENZSYN-rt2569   1.4486246370900001e-06</t>
  </si>
  <si>
    <t>ENZSYN-rt2573   7.822470729e-08</t>
  </si>
  <si>
    <t>ENZSYN-rt2574   9.27253278e-09</t>
  </si>
  <si>
    <t>ENZSYN-rt2578   5.301927112e-08</t>
  </si>
  <si>
    <t>ENZSYN-rt2593   3.2585568697e-07</t>
  </si>
  <si>
    <t>ENZSYN-rt2613   1.37691792162e-06</t>
  </si>
  <si>
    <t>ENZSYN-rt2621   3.86222301756e-06</t>
  </si>
  <si>
    <t>ENZSYN-rt2643_c 2.7088237926e-07</t>
  </si>
  <si>
    <t>ENZSYN-rt2643_n 2.7088237926e-07</t>
  </si>
  <si>
    <t>ENZSYN-rt2649_e 9.821985799999999e-10</t>
  </si>
  <si>
    <t>ENZSYN-rt2649_v 9.821985799999999e-10</t>
  </si>
  <si>
    <t>ENZSYN-rt2654   1.612792693e-07</t>
  </si>
  <si>
    <t>ENZSYN-rt2671   4.880518771899999e-07</t>
  </si>
  <si>
    <t>ENZSYN-rt2682   1.4049749262e-07</t>
  </si>
  <si>
    <t>ENZSYN-rt2689   0.0</t>
  </si>
  <si>
    <t>ENZSYN-rt2707   1.67749182287e-06</t>
  </si>
  <si>
    <t>ENZSYN-rt2726   1.538020695e-08</t>
  </si>
  <si>
    <t>ENZSYN-rt2735   0.0</t>
  </si>
  <si>
    <t>ENZSYN-rt2739_e 0.0</t>
  </si>
  <si>
    <t>ENZSYN-rt2739_v 0.0</t>
  </si>
  <si>
    <t>ENZSYN-rt2746   3.534447867e-08</t>
  </si>
  <si>
    <t>ENZSYN-rt2756_c 2.236997836e-07</t>
  </si>
  <si>
    <t>ENZSYN-rt2756_m 2.236997836e-07</t>
  </si>
  <si>
    <t>ENZSYN-rt2761   9.67205967433e-06</t>
  </si>
  <si>
    <t>ENZSYN-rt2779   0.0</t>
  </si>
  <si>
    <t>ENZSYN-rt2799_l 9.923157860999999e-08</t>
  </si>
  <si>
    <t>ENZSYN-rt2799_rm        9.923157860999999e-08</t>
  </si>
  <si>
    <t>ENZSYN-rt2810   1.246142333666e-05</t>
  </si>
  <si>
    <t>ENZSYN-rt2815_c 8.207737114e-08</t>
  </si>
  <si>
    <t>ENZSYN-rt2833   2.8509298660000002e-08</t>
  </si>
  <si>
    <t>ENZSYN-rt2834   1.935146347e-08</t>
  </si>
  <si>
    <t>ENZSYN-rt2835   3.8591144917999996e-07</t>
  </si>
  <si>
    <t>ENZSYN-rt2839   1.6158094851999998e-07</t>
  </si>
  <si>
    <t>ENZSYN-rt2848   0.0</t>
  </si>
  <si>
    <t>ENZSYN-rt2849   2.9416630698e-07</t>
  </si>
  <si>
    <t>ENZSYN-rt2880   5.925286258999999e-07</t>
  </si>
  <si>
    <t>ENZSYN-rt2898   9.30881912e-09</t>
  </si>
  <si>
    <t>ENZSYN-rt2901   5.3999067650000005e-08</t>
  </si>
  <si>
    <t>ENZSYN-rt2904   6.253875716e-08</t>
  </si>
  <si>
    <t>ENZSYN-rt2960   1.377254373742e-05</t>
  </si>
  <si>
    <t>ENZSYN-rt2963   1.014296765267e-05</t>
  </si>
  <si>
    <t>ENZSYN-rt2964   2.0775956629e-07</t>
  </si>
  <si>
    <t>ENZSYN-rt2972   0.0</t>
  </si>
  <si>
    <t>ENZSYN-rt2975   2.475761638e-08</t>
  </si>
  <si>
    <t>ENZSYN-rt2976   0.0</t>
  </si>
  <si>
    <t>ENZSYN-rt2983   6.229828142e-08</t>
  </si>
  <si>
    <t>ENZSYN-rt2994   6.615370392999999e-07</t>
  </si>
  <si>
    <t>ENZSYN-rt3013_gm        2.5370216971999996e-07</t>
  </si>
  <si>
    <t>ENZSYN-rt3013_rm        2.5370216971999996e-07</t>
  </si>
  <si>
    <t>ENZSYN-rt3023_c 2.930759108e-08</t>
  </si>
  <si>
    <t>ENZSYN-rt3023_r 2.930759108e-08</t>
  </si>
  <si>
    <t>ENZSYN-rt3050_v 0.0</t>
  </si>
  <si>
    <t>ENZSYN-rt3050_vm        0.0</t>
  </si>
  <si>
    <t>ENZSYN-rt3052   7.2542179768e-07</t>
  </si>
  <si>
    <t>ENZSYN-rt3077   0.0</t>
  </si>
  <si>
    <t>ENZSYN-rt3078_gm        4.345951134e-08</t>
  </si>
  <si>
    <t>ENZSYN-rt3078_vm        4.345951134e-08</t>
  </si>
  <si>
    <t>ENZSYN-rt3095   8.4951469397e-07</t>
  </si>
  <si>
    <t>ENZSYN-rt3097   8.23643211e-08</t>
  </si>
  <si>
    <t>ENZSYN-rt3101   3.9355804825e-07</t>
  </si>
  <si>
    <t>ENZSYN-rt3107   1.2282225946e-07</t>
  </si>
  <si>
    <t>ENZSYN-rt3118   5.76586450669e-06</t>
  </si>
  <si>
    <t>ENZSYN-rt3125   0.0</t>
  </si>
  <si>
    <t>ENZSYN-rt3157   3.0992855657699997e-06</t>
  </si>
  <si>
    <t>ENZSYN-rt3166_v 0.0</t>
  </si>
  <si>
    <t>ENZSYN-rt3166_vm        0.0</t>
  </si>
  <si>
    <t>ENZSYN-rt3174_c 9.22220283e-08</t>
  </si>
  <si>
    <t>ENZSYN-rt3174_m 9.22220283e-08</t>
  </si>
  <si>
    <t>ENZSYN-rt3182   0.0</t>
  </si>
  <si>
    <t>ENZSYN-rt3215   8.855263867e-08</t>
  </si>
  <si>
    <t>ENZSYN-rt3226   0.0</t>
  </si>
  <si>
    <t>ENZSYN-rt3236   3.43957351843e-06</t>
  </si>
  <si>
    <t>ENZSYN-rt3242_c 2.7397640404e-07</t>
  </si>
  <si>
    <t>ENZSYN-rt3242_e 2.7397640404e-07</t>
  </si>
  <si>
    <t>ENZSYN-rt3253   5.39346626e-09</t>
  </si>
  <si>
    <t>ENZSYN-rt3255   7.15709116467e-06</t>
  </si>
  <si>
    <t>ENZSYN-rt3256   6.58725428137e-06</t>
  </si>
  <si>
    <t>ENZSYN-rt3257_c 0.0</t>
  </si>
  <si>
    <t>ENZSYN-rt3257_e 0.0</t>
  </si>
  <si>
    <t>ENZSYN-rt3274   5.2594954921e-07</t>
  </si>
  <si>
    <t>ENZSYN-rt3278   9.255167147299999e-07</t>
  </si>
  <si>
    <t>ENZSYN-rt3279   3.8382587394000003e-07</t>
  </si>
  <si>
    <t>ENZSYN-rt3281_e 0.0</t>
  </si>
  <si>
    <t>ENZSYN-rt3281_v 0.0</t>
  </si>
  <si>
    <t>ENZSYN-rt3282   0.0</t>
  </si>
  <si>
    <t>ENZSYN-rt3293   0.0</t>
  </si>
  <si>
    <t>ENZSYN-rt3300   4.9789273279999996e-08</t>
  </si>
  <si>
    <t>ENZSYN-rt3311   4.8128814e-10</t>
  </si>
  <si>
    <t>ENZSYN-rt3318   0.0</t>
  </si>
  <si>
    <t>ENZSYN-rt3333   0.0</t>
  </si>
  <si>
    <t>ENZSYN-rt3348   6.3772616814e-07</t>
  </si>
  <si>
    <t>ENZSYN-rt3355   2.499292092e-08</t>
  </si>
  <si>
    <t>ENZSYN-rt3356   3.780113727e-08</t>
  </si>
  <si>
    <t>ENZSYN-rt3377   0.0</t>
  </si>
  <si>
    <t>ENZSYN-rt3378   0.0</t>
  </si>
  <si>
    <t>ENZSYN-rt3384   4.38791763693e-06</t>
  </si>
  <si>
    <t>ENZSYN-rt3387   0.0</t>
  </si>
  <si>
    <t>ENZSYN-rt3388   1.87157538e-09</t>
  </si>
  <si>
    <t>ENZSYN-rt3408   1.89914842064e-06</t>
  </si>
  <si>
    <t>ENZSYN-rt3419   6.27853246e-08</t>
  </si>
  <si>
    <t>ENZSYN-rt3422   1.1377468306e-07</t>
  </si>
  <si>
    <t>ENZSYN-rt3425   1.03840271893e-06</t>
  </si>
  <si>
    <t>ENZSYN-rt3431   0.0</t>
  </si>
  <si>
    <t>ENZSYN-rt3441   1.1470392183e-07</t>
  </si>
  <si>
    <t>ENZSYN-rt3465   0.0</t>
  </si>
  <si>
    <t>ENZSYN-rt3465_x 0.0</t>
  </si>
  <si>
    <t>ENZSYN-rt3469   9.652453697e-08</t>
  </si>
  <si>
    <t>ENZSYN-rt3472   0.0</t>
  </si>
  <si>
    <t>ENZSYN-rt3476   6.895081705900001e-07</t>
  </si>
  <si>
    <t>ENZSYN-rt3492   2.550224287e-08</t>
  </si>
  <si>
    <t>ENZSYN-rt3499   4.318856552e-08</t>
  </si>
  <si>
    <t>ENZSYN-rt3505   1.424684859e-08</t>
  </si>
  <si>
    <t>ENZSYN-rt3507   0.0</t>
  </si>
  <si>
    <t>ENZSYN-rt3508   1.857723412e-08</t>
  </si>
  <si>
    <t>ENZSYN-rt3509   0.0</t>
  </si>
  <si>
    <t>ENZSYN-rt3510_en        1.382412641e-08</t>
  </si>
  <si>
    <t>ENZSYN-rt3510_n 1.382412641e-08</t>
  </si>
  <si>
    <t>ENZSYN-rt3514   3.4140689797e-07</t>
  </si>
  <si>
    <t>ENZSYN-rt3516   1.015459038e-08</t>
  </si>
  <si>
    <t>ENZSYN-rt3525   0.0</t>
  </si>
  <si>
    <t>ENZSYN-rt3531   3.4675568292999995e-07</t>
  </si>
  <si>
    <t>ENZSYN-rt3539   1.3092721789e-07</t>
  </si>
  <si>
    <t>ENZSYN-rt3541   3.9787893104e-07</t>
  </si>
  <si>
    <t>ENZSYN-rt3542   1.15135690465e-06</t>
  </si>
  <si>
    <t>ENZSYN-rt3556   2.8398172549000003e-07</t>
  </si>
  <si>
    <t>ENZSYN-rt3557   3.7900235213e-07</t>
  </si>
  <si>
    <t>ENZSYN-rt3577   3.05202915271e-06</t>
  </si>
  <si>
    <t>ENZSYN-rt3584   0.0</t>
  </si>
  <si>
    <t>ENZSYN-rt3591   1.2225212153e-07</t>
  </si>
  <si>
    <t>ENZSYN-rt3594   0.0</t>
  </si>
  <si>
    <t>ENZSYN-rt3595   0.0</t>
  </si>
  <si>
    <t>ENZSYN-rt3605   1.5109019792e-06</t>
  </si>
  <si>
    <t>ENZSYN-rt3614   2.40371518013e-06</t>
  </si>
  <si>
    <t>ENZSYN-rt3621   1.4788941834e-07</t>
  </si>
  <si>
    <t>ENZSYN-rt3639   2.8420036533e-07</t>
  </si>
  <si>
    <t>ENZSYN-rt3654   0.0</t>
  </si>
  <si>
    <t>ENZSYN-rt3663   2.75498495047e-06</t>
  </si>
  <si>
    <t>ENZSYN-rt3664   3.9524053552e-07</t>
  </si>
  <si>
    <t>ENZSYN-rt3670   2.11527865403e-06</t>
  </si>
  <si>
    <t>ENZSYN-rt3674_c 1.91483437427e-06</t>
  </si>
  <si>
    <t>ENZSYN-rt3674_m 1.91483437427e-06</t>
  </si>
  <si>
    <t>ENZSYN-rt3683   1.7447009494e-07</t>
  </si>
  <si>
    <t>ENZSYN-rt3712   6.5390619453e-07</t>
  </si>
  <si>
    <t>ENZSYN-rt3731   0.0</t>
  </si>
  <si>
    <t>ENZSYN-rt3750   1.7446733428200002e-06</t>
  </si>
  <si>
    <t>ENZSYN-rt3753   1.4138013951e-07</t>
  </si>
  <si>
    <t>ENZSYN-rt3754_c 1.8662095878e-06</t>
  </si>
  <si>
    <t>ENZSYN-rt3754_m 1.8662095878e-06</t>
  </si>
  <si>
    <t>ENZSYN-rt3755   0.0</t>
  </si>
  <si>
    <t>ENZSYN-rt3764   1.41228597133e-06</t>
  </si>
  <si>
    <t>ENZSYN-rt3783   0.0</t>
  </si>
  <si>
    <t>ENZSYN-rt3786_c 6.599607372600001e-07</t>
  </si>
  <si>
    <t>ENZSYN-rt3786_x 6.599607372600001e-07</t>
  </si>
  <si>
    <t>ENZSYN-rt3787_c 7.5511597619e-07</t>
  </si>
  <si>
    <t>ENZSYN-rt3787_m 7.5511597619e-07</t>
  </si>
  <si>
    <t>ENZSYN-rt3790   2.5905912061e-07</t>
  </si>
  <si>
    <t>ENZSYN-rt3791_c 6.1423565941e-07</t>
  </si>
  <si>
    <t>ENZSYN-rt3791_m 6.1423565941e-07</t>
  </si>
  <si>
    <t>ENZSYN-rt3802   1.834584867e-06</t>
  </si>
  <si>
    <t>ENZSYN-rt3852   1.08503589177e-06</t>
  </si>
  <si>
    <t>ENZSYN-rt3853   5.06400929e-09</t>
  </si>
  <si>
    <t>ENZSYN-rt3874   7.488812004e-08</t>
  </si>
  <si>
    <t>ENZSYN-rt3875   0.0</t>
  </si>
  <si>
    <t>ENZSYN-rt3880   2.40985981947e-06</t>
  </si>
  <si>
    <t>ENZSYN-rt3897   2.7897473307e-07</t>
  </si>
  <si>
    <t>ENZSYN-rt3901   1.1654801425e-07</t>
  </si>
  <si>
    <t>ENZSYN-rt3915   1.0773130150000001e-08</t>
  </si>
  <si>
    <t>ENZSYN-rt3923   8.1466934464e-07</t>
  </si>
  <si>
    <t>ENZSYN-rt3932   5.0944507974e-07</t>
  </si>
  <si>
    <t>ENZSYN-rt3934   2.19710304416e-06</t>
  </si>
  <si>
    <t>ENZSYN-rt3937   2.1310096399999998e-08</t>
  </si>
  <si>
    <t>ENZSYN-rt3938   1.7654886798e-07</t>
  </si>
  <si>
    <t>ENZSYN-rt3939_c 1.311721241e-07</t>
  </si>
  <si>
    <t>ENZSYN-rt3939_m 1.311721241e-07</t>
  </si>
  <si>
    <t>ENZSYN-rt3985   5.236819700000001e-10</t>
  </si>
  <si>
    <t>ENZSYN-rt3986   1.46256424e-09</t>
  </si>
  <si>
    <t>ENZSYN-rt4016   1.411966248e-08</t>
  </si>
  <si>
    <t>ENZSYN-rt4017   0.0</t>
  </si>
  <si>
    <t>ENZSYN-rt4019   2.8846739029e-07</t>
  </si>
  <si>
    <t>ENZSYN-rt4023   3.5658304002000003e-07</t>
  </si>
  <si>
    <t>ENZSYN-rt4039   5.9418719816e-07</t>
  </si>
  <si>
    <t>ENZSYN-rt4042   1.0233388381e-07</t>
  </si>
  <si>
    <t>ENZSYN-rt4053   6.483452524009999e-06</t>
  </si>
  <si>
    <t>ENZSYN-rt4066   2.0745201952e-07</t>
  </si>
  <si>
    <t>ENZSYN-rt4068   0.0</t>
  </si>
  <si>
    <t>ENZSYN-rt4069   3.062874058e-08</t>
  </si>
  <si>
    <t>ENZSYN-rt4077   1.96534145669e-06</t>
  </si>
  <si>
    <t>ENZSYN-rt4099   0.0</t>
  </si>
  <si>
    <t>ENZSYN-rt4107   2.03763431e-07</t>
  </si>
  <si>
    <t>ENZSYN-rt4108   0.0</t>
  </si>
  <si>
    <t>ENZSYN-rt4112   7.055129595999999e-08</t>
  </si>
  <si>
    <t>ENZSYN-rt4117   7.287894667e-08</t>
  </si>
  <si>
    <t>ENZSYN-rt4127   1.20713847953e-06</t>
  </si>
  <si>
    <t>ENZSYN-rt4145   4.1197188202000004e-07</t>
  </si>
  <si>
    <t>ENZSYN-rt4150   9.2036901535e-07</t>
  </si>
  <si>
    <t>ENZSYN-rt4171   0.0</t>
  </si>
  <si>
    <t>ENZSYN-rt4177   9.6909579924e-07</t>
  </si>
  <si>
    <t>ENZSYN-rt4178   5.57717738e-09</t>
  </si>
  <si>
    <t>ENZSYN-rt4183   1.1983876785e-07</t>
  </si>
  <si>
    <t>ENZSYN-rt4186   1.2654368509e-07</t>
  </si>
  <si>
    <t>ENZSYN-rt4187   1.4729517052e-07</t>
  </si>
  <si>
    <t>ENZSYN-rt4194   7.300140082000001e-08</t>
  </si>
  <si>
    <t>ENZSYN-rt4198   0.0</t>
  </si>
  <si>
    <t>ENZSYN-rt41987068       0.0</t>
  </si>
  <si>
    <t>ENZSYN-rt4202   8.593437065e-08</t>
  </si>
  <si>
    <t>ENZSYN-rt4213   2.4451802816999997e-06</t>
  </si>
  <si>
    <t>ENZSYN-rt4228   6.74729878e-09</t>
  </si>
  <si>
    <t>ENZSYN-rt4237   1.3804072234000001e-07</t>
  </si>
  <si>
    <t>ENZSYN-rt4254   1.397423926e-08</t>
  </si>
  <si>
    <t>ENZSYN-rt4257   7.5395795512e-07</t>
  </si>
  <si>
    <t>ENZSYN-rt4267   1.3455186194e-07</t>
  </si>
  <si>
    <t>ENZSYN-rt4269   1.06842381367e-06</t>
  </si>
  <si>
    <t>ENZSYN-rt4271   3.82705076e-07</t>
  </si>
  <si>
    <t>ENZSYN-rt4274   1.61120210771e-06</t>
  </si>
  <si>
    <t>ENZSYN-rt4278   2.238882689e-08</t>
  </si>
  <si>
    <t>ENZSYN-rt4281   8.702495856000001e-08</t>
  </si>
  <si>
    <t>ENZSYN-rt4284   0.0</t>
  </si>
  <si>
    <t>ENZSYN-rt4312   4.1642462650000006e-08</t>
  </si>
  <si>
    <t>ENZSYN-rt4334   2.1833852000000002e-10</t>
  </si>
  <si>
    <t>ENZSYN-rt4336   4.189883382139e-05</t>
  </si>
  <si>
    <t>ENZSYN-rt4363   1.4141804438e-07</t>
  </si>
  <si>
    <t>ENZSYN-rt4368   1.0967097915e-07</t>
  </si>
  <si>
    <t>ENZSYN-rt4374   1.0519393198e-07</t>
  </si>
  <si>
    <t>ENZSYN-rt4375   7.715441917e-08</t>
  </si>
  <si>
    <t>ENZSYN-rt4380   1.79061179551e-06</t>
  </si>
  <si>
    <t>ENZSYN-rt4384   0.0</t>
  </si>
  <si>
    <t>ENZSYN-rt4385   6.43209862e-09</t>
  </si>
  <si>
    <t>ENZSYN-rt4390   8.308117561e-08</t>
  </si>
  <si>
    <t>ENZSYN-rt4393   1.15237005448e-06</t>
  </si>
  <si>
    <t>ENZSYN-rt4410   2.0485691454e-07</t>
  </si>
  <si>
    <t>ENZSYN-rt4413   1.064205999e-08</t>
  </si>
  <si>
    <t>ENZSYN-rt4416   5.976938392e-08</t>
  </si>
  <si>
    <t>ENZSYN-rt4419   2.1924313900000002e-09</t>
  </si>
  <si>
    <t>ENZSYN-rt4427   4.964116205e-08</t>
  </si>
  <si>
    <t>ENZSYN-rt4445   2.830787513e-08</t>
  </si>
  <si>
    <t>ENZSYN-rt4453   0.0</t>
  </si>
  <si>
    <t>ENZSYN-rt4454   9.47015369e-09</t>
  </si>
  <si>
    <t>ENZSYN-rt4487_c 2.05040193e-09</t>
  </si>
  <si>
    <t>ENZSYN-rt4487_n 2.05040193e-09</t>
  </si>
  <si>
    <t>ENZSYN-rt44997326       1.213612071e-08</t>
  </si>
  <si>
    <t>ENZSYN-rt4502   3.4305653345999996e-07</t>
  </si>
  <si>
    <t>ENZSYN-rt4513_mm        1.0386825996e-07</t>
  </si>
  <si>
    <t>ENZSYN-rt4513_rm        1.0386825996e-07</t>
  </si>
  <si>
    <t>ENZSYN-rt4526   1.1594572677e-07</t>
  </si>
  <si>
    <t>ENZSYN-rt4534   0.0</t>
  </si>
  <si>
    <t>ENZSYN-rt4541   2.2435214089999998e-08</t>
  </si>
  <si>
    <t>ENZSYN-rt4544   4.93325608827e-06</t>
  </si>
  <si>
    <t>ENZSYN-rt4548   2.4203608467e-07</t>
  </si>
  <si>
    <t>ENZSYN-rt4555   2.127211415e-08</t>
  </si>
  <si>
    <t>ENZSYN-rt4558   3.6722342982e-07</t>
  </si>
  <si>
    <t>ENZSYN-rt4559   8.017555728e-08</t>
  </si>
  <si>
    <t>ENZSYN-rt4576   1.52047214476e-06</t>
  </si>
  <si>
    <t>ENZSYN-rt4593   0.0</t>
  </si>
  <si>
    <t>ENZSYN-rt4597   6.821884309100001e-07</t>
  </si>
  <si>
    <t>ENZSYN-rt4606   0.0</t>
  </si>
  <si>
    <t>ENZSYN-rt4609   1.4682929127e-07</t>
  </si>
  <si>
    <t>ENZSYN-rt4634   1.503776617324e-05</t>
  </si>
  <si>
    <t>ENZSYN-rt4673   4.1326792453e-07</t>
  </si>
  <si>
    <t>ENZSYN-rt4674   9.044619768999999e-08</t>
  </si>
  <si>
    <t>ENZSYN-rt4676   6.7184737967e-07</t>
  </si>
  <si>
    <t>ENZSYN-rt4680   1.3649483669000002e-07</t>
  </si>
  <si>
    <t>ENZSYN-rt4692   1.05798039858e-06</t>
  </si>
  <si>
    <t>ENZSYN-rt4701   0.0</t>
  </si>
  <si>
    <t>ENZSYN-rt4714   1.3674076247e-07</t>
  </si>
  <si>
    <t>ENZSYN-rt4719   0.0</t>
  </si>
  <si>
    <t>ENZSYN-rt4722   7.4703365535e-07</t>
  </si>
  <si>
    <t>ENZSYN-rt4736   2.6517983568999995e-07</t>
  </si>
  <si>
    <t>ENZSYN-rt4763   0.0</t>
  </si>
  <si>
    <t>ENZSYN-rt4767   0.0</t>
  </si>
  <si>
    <t>ENZSYN-rt4769   1.3225116674000002e-07</t>
  </si>
  <si>
    <t>ENZSYN-rt4772   8.7653088945e-07</t>
  </si>
  <si>
    <t>ENZSYN-rt4804   0.0</t>
  </si>
  <si>
    <t>ENZSYN-rt4822_c 3.9070253403999997e-07</t>
  </si>
  <si>
    <t>ENZSYN-rt4822_n 3.9070253403999997e-07</t>
  </si>
  <si>
    <t>ENZSYN-rt4860   6.477055864e-08</t>
  </si>
  <si>
    <t>ENZSYN-rt4862   1.23497072903e-06</t>
  </si>
  <si>
    <t>ENZSYN-rt4892   7.405485932e-08</t>
  </si>
  <si>
    <t>ENZSYN-rt4894   8.5741149198e-07</t>
  </si>
  <si>
    <t>ENZSYN-rt4896   8.889412362e-08</t>
  </si>
  <si>
    <t>ENZSYN-rt4897   1.04029604742e-06</t>
  </si>
  <si>
    <t>ENZSYN-rt4913   3.886336e-10</t>
  </si>
  <si>
    <t>ENZSYN-rt4914   0.0</t>
  </si>
  <si>
    <t>ENZSYN-rt4917   7.07871632e-09</t>
  </si>
  <si>
    <t>ENZSYN-rt4919   7.574170075e-08</t>
  </si>
  <si>
    <t>ENZSYN-rt4920   1.22200368276e-06</t>
  </si>
  <si>
    <t>ENZSYN-rt4934   2.34993856707e-06</t>
  </si>
  <si>
    <t>ENZSYN-rt4951   3.396371758e-08</t>
  </si>
  <si>
    <t>ENZSYN-rt4960   3.1769689727e-07</t>
  </si>
  <si>
    <t>ENZSYN-rt5001_l 4.769351367e-08</t>
  </si>
  <si>
    <t>ENZSYN-rt5001_rm        4.769351367e-08</t>
  </si>
  <si>
    <t>ENZSYN-rt5012   1.10741527761e-06</t>
  </si>
  <si>
    <t>ENZSYN-rt5014   6.958530458999999e-07</t>
  </si>
  <si>
    <t>ENZSYN-rt5015   6.390886669e-08</t>
  </si>
  <si>
    <t>ENZSYN-rt5017   7.9561483755e-07</t>
  </si>
  <si>
    <t>ENZSYN-rt5026   8.682490571e-08</t>
  </si>
  <si>
    <t>ENZSYN-rt5030   4.992452357100001e-07</t>
  </si>
  <si>
    <t>ENZSYN-rt5040   0.0</t>
  </si>
  <si>
    <t>ENZSYN-rt5041   7.89920551e-09</t>
  </si>
  <si>
    <t>ENZSYN-rt5044   2.631160602e-08</t>
  </si>
  <si>
    <t>ENZSYN-rt5045   1.53485579405e-06</t>
  </si>
  <si>
    <t>ENZSYN-rt5051   5.356591570000001e-09</t>
  </si>
  <si>
    <t>ENZSYN-rt5058   5.522199624900001e-07</t>
  </si>
  <si>
    <t>ENZSYN-rt5064   6.4841154627e-07</t>
  </si>
  <si>
    <t>ENZSYN-rt5075   8.0988908024e-07</t>
  </si>
  <si>
    <t>ENZSYN-rt5076   2.793126262e-08</t>
  </si>
  <si>
    <t>ENZSYN-rt5077   1.4851271889e-07</t>
  </si>
  <si>
    <t>ENZSYN-rt5078   1.76139643244e-06</t>
  </si>
  <si>
    <t>ENZSYN-rt5116   1.2253610193e-07</t>
  </si>
  <si>
    <t>ENZSYN-rt5118   0.0</t>
  </si>
  <si>
    <t>ENZSYN-rt5121   0.0</t>
  </si>
  <si>
    <t>ENZSYN-rt5142   1.5157708701e-07</t>
  </si>
  <si>
    <t>ENZSYN-rt5171   0.0</t>
  </si>
  <si>
    <t>ENZSYN-rt5185   3.9700733387e-07</t>
  </si>
  <si>
    <t>ENZSYN-rt5186   0.0</t>
  </si>
  <si>
    <t>ENZSYN-rt5191   0.0</t>
  </si>
  <si>
    <t>ENZSYN-rt5194   6.0921271e-09</t>
  </si>
  <si>
    <t>ENZSYN-rt5195   2.365613444e-07</t>
  </si>
  <si>
    <t>ENZSYN-rt5198   0.0</t>
  </si>
  <si>
    <t>ENZSYN-rt5201   8.441013793e-08</t>
  </si>
  <si>
    <t>ENZSYN-rt5212_c 2.1357587594e-07</t>
  </si>
  <si>
    <t>ENZSYN-rt5212_x 2.1357587594e-07</t>
  </si>
  <si>
    <t>ENZSYN-rt5214   7.685571693e-08</t>
  </si>
  <si>
    <t>ENZSYN-rt5227   6.905150159099999e-07</t>
  </si>
  <si>
    <t>ENZSYN-rt5249   9.27383230458e-06</t>
  </si>
  <si>
    <t>ENZSYN-rt5258_c 0.0</t>
  </si>
  <si>
    <t>ENZSYN-rt5258_x 0.0</t>
  </si>
  <si>
    <t>ENZSYN-rt5259   7.155561320000001e-08</t>
  </si>
  <si>
    <t>ENZSYN-rt5273   0.0</t>
  </si>
  <si>
    <t>ENZSYN-rt5285   3.56142478e-09</t>
  </si>
  <si>
    <t>ENZSYN-rt5301   1.06031258e-07</t>
  </si>
  <si>
    <t>ENZSYN-rt5309   3.074582865e-08</t>
  </si>
  <si>
    <t>ENZSYN-rt5322   6.94930521e-09</t>
  </si>
  <si>
    <t>ENZSYN-rt5326   6.1183048626e-07</t>
  </si>
  <si>
    <t>ENZSYN-rt5328   1.1322064877e-07</t>
  </si>
  <si>
    <t>ENZSYN-rt5332   1.225833344e-08</t>
  </si>
  <si>
    <t>ENZSYN-rt5332_x 1.225833344e-08</t>
  </si>
  <si>
    <t>ENZSYN-rt5340   7.5525080499e-07</t>
  </si>
  <si>
    <t>ENZSYN-rt5341   7.228876132000001e-08</t>
  </si>
  <si>
    <t>ENZSYN-rt5343   1.1690062773e-07</t>
  </si>
  <si>
    <t>ENZSYN-rt5356   8.021909832e-08</t>
  </si>
  <si>
    <t>ENZSYN-rt5359   0.0</t>
  </si>
  <si>
    <t>ENZSYN-rt5360   0.0</t>
  </si>
  <si>
    <t>ENZSYN-rt5361   1.0203381517e-07</t>
  </si>
  <si>
    <t>ENZSYN-rt5363   6.623830109000001e-08</t>
  </si>
  <si>
    <t>ENZSYN-rt5365   0.0</t>
  </si>
  <si>
    <t>ENZSYN-rt5389   6.23504757007e-06</t>
  </si>
  <si>
    <t>ENZSYN-rt5402   1.4352707733e-07</t>
  </si>
  <si>
    <t>ENZSYN-rt5403   1.707916838673e-05</t>
  </si>
  <si>
    <t>ENZSYN-rt5407   3.0651435760000005e-08</t>
  </si>
  <si>
    <t>ENZSYN-rt5416   0.0</t>
  </si>
  <si>
    <t>ENZSYN-rt5418   7.70086599e-08</t>
  </si>
  <si>
    <t>ENZSYN-rt5429   1.21605985052e-06</t>
  </si>
  <si>
    <t>ENZSYN-rt5445   7.890450826699999e-07</t>
  </si>
  <si>
    <t>ENZSYN-rt5456   0.0</t>
  </si>
  <si>
    <t>ENZSYN-rt5466   1.888902966e-08</t>
  </si>
  <si>
    <t>ENZSYN-rt5489   0.0</t>
  </si>
  <si>
    <t>ENZSYN-rt5526   3.11101723603e-06</t>
  </si>
  <si>
    <t>ENZSYN-rt5532   3.0155341162e-07</t>
  </si>
  <si>
    <t>ENZSYN-rt5549   4.803445831e-07</t>
  </si>
  <si>
    <t>ENZSYN-rt5558   1.2326330550000001e-08</t>
  </si>
  <si>
    <t>ENZSYN-rt5562_m 1.1650937148e-07</t>
  </si>
  <si>
    <t>ENZSYN-rt5562_x 1.1650937148e-07</t>
  </si>
  <si>
    <t>ENZSYN-rt5579   3.9628461432e-06</t>
  </si>
  <si>
    <t>ENZSYN-rt5596   0.0</t>
  </si>
  <si>
    <t>ENZSYN-rt5601   4.68788236e-09</t>
  </si>
  <si>
    <t>ENZSYN-rt5611   6.9890675947e-07</t>
  </si>
  <si>
    <t>ENZSYN-rt5618   0.0</t>
  </si>
  <si>
    <t>ENZSYN-rt5622   6.3194363232e-07</t>
  </si>
  <si>
    <t>ENZSYN-rt5633_c 2.2088126616e-06</t>
  </si>
  <si>
    <t>ENZSYN-rt5633_m 2.2088126616e-06</t>
  </si>
  <si>
    <t>ENZSYN-rt5646   2.0639299744e-07</t>
  </si>
  <si>
    <t>ENZSYN-rt5654_c 1.3124471218e-07</t>
  </si>
  <si>
    <t>ENZSYN-rt5654_m 1.3124471218e-07</t>
  </si>
  <si>
    <t>ENZSYN-rt5655   2.853709715e-08</t>
  </si>
  <si>
    <t>ENZSYN-rt5669   2.12217044518e-06</t>
  </si>
  <si>
    <t>ENZSYN-rt5672   0.0</t>
  </si>
  <si>
    <t>ENZSYN-rt5681   0.0</t>
  </si>
  <si>
    <t>ENZSYN-rt5684   1.40584775e-09</t>
  </si>
  <si>
    <t>ENZSYN-rt5693   8.935370204400001e-07</t>
  </si>
  <si>
    <t>ENZSYN-rt5702   6.8613151326e-07</t>
  </si>
  <si>
    <t>ENZSYN-rt5713   4.811685082360001e-06</t>
  </si>
  <si>
    <t>ENZSYN-rt5719   2.95453291927e-06</t>
  </si>
  <si>
    <t>ENZSYN-rt5724   0.0</t>
  </si>
  <si>
    <t>ENZSYN-rt5734   3.7393337202e-07</t>
  </si>
  <si>
    <t>ENZSYN-rt5740   3.72902046303e-06</t>
  </si>
  <si>
    <t>ENZSYN-rt5751   0.0</t>
  </si>
  <si>
    <t>ENZSYN-rt5764   2.0047739299e-07</t>
  </si>
  <si>
    <t>ENZSYN-rt5771   3.91337146e-09</t>
  </si>
  <si>
    <t>ENZSYN-rt5790   2.4234770211e-07</t>
  </si>
  <si>
    <t>ENZSYN-rt5791   6.463867724e-08</t>
  </si>
  <si>
    <t>ENZSYN-rt5794   8.0499937468e-07</t>
  </si>
  <si>
    <t>ENZSYN-rt5811   1.8688099382000002e-07</t>
  </si>
  <si>
    <t>ENZSYN-rt5813   0.0</t>
  </si>
  <si>
    <t>ENZSYN-rt5815   0.0</t>
  </si>
  <si>
    <t>ENZSYN-rt5817   1.6331823889e-07</t>
  </si>
  <si>
    <t>ENZSYN-rt5827   5.915802036e-08</t>
  </si>
  <si>
    <t>ENZSYN-rt5828   2.78567329363e-06</t>
  </si>
  <si>
    <t>ENZSYN-rt5829   8.288777193000001e-08</t>
  </si>
  <si>
    <t>ENZSYN-rt5845   1.24274364258e-06</t>
  </si>
  <si>
    <t>ENZSYN-rt5857   1.0114805458e-07</t>
  </si>
  <si>
    <t>ENZSYN-rt5861   0.0</t>
  </si>
  <si>
    <t>ENZSYN-rt5873   4.3968213479000004e-07</t>
  </si>
  <si>
    <t>ENZSYN-rt5877_m 3.7158909572e-07</t>
  </si>
  <si>
    <t>ENZSYN-rt5877_x 3.7158909572e-07</t>
  </si>
  <si>
    <t>ENZSYN-rt5879   2.353252746e-08</t>
  </si>
  <si>
    <t>ENZSYN-rt5884   7.2289370215e-07</t>
  </si>
  <si>
    <t>ENZSYN-rt5888   6.0229254983e-07</t>
  </si>
  <si>
    <t>ENZSYN-rt5890   2.89164081423e-06</t>
  </si>
  <si>
    <t>ENZSYN-rt5891   3.45680512973e-06</t>
  </si>
  <si>
    <t>ENZSYN-rt5893   3.75733396144e-06</t>
  </si>
  <si>
    <t>ENZSYN-rt5909   2.247018058e-08</t>
  </si>
  <si>
    <t>ENZSYN-rt5913_m 1.7037424598399999e-06</t>
  </si>
  <si>
    <t>ENZSYN-rt5913_x 1.7037424598399999e-06</t>
  </si>
  <si>
    <t>ENZSYN-rt5934   2.019851758e-08</t>
  </si>
  <si>
    <t>ENZSYN-rt5941   1.4049964557e-07</t>
  </si>
  <si>
    <t>ENZSYN-rt5949   1.997554554e-08</t>
  </si>
  <si>
    <t>ENZSYN-rt5966   2.1838153901999998e-07</t>
  </si>
  <si>
    <t>ENZSYN-rt5972   5.1828264083e-07</t>
  </si>
  <si>
    <t>ENZSYN-rt6000   4.5934232559999997e-07</t>
  </si>
  <si>
    <t>ENZSYN-rt6001   7.078546654e-08</t>
  </si>
  <si>
    <t>ENZSYN-rt6009   1.8679695077e-07</t>
  </si>
  <si>
    <t>ENZSYN-rt6068   6.808482022e-08</t>
  </si>
  <si>
    <t>ENZSYN-rt6091   3.108158924e-08</t>
  </si>
  <si>
    <t>ENZSYN-rt6095   4.31754986e-08</t>
  </si>
  <si>
    <t>ENZSYN-rt6112   2.120255405e-08</t>
  </si>
  <si>
    <t>ENZSYN-rt6131   4.04731347189e-06</t>
  </si>
  <si>
    <t>ENZSYN-rt6162   3.43977201e-08</t>
  </si>
  <si>
    <t>ENZSYN-rt6173   5.3074196089999996e-08</t>
  </si>
  <si>
    <t>ENZSYN-rt6177   5.0654897055e-07</t>
  </si>
  <si>
    <t>ENZSYN-rt6186   2.2764255335e-07</t>
  </si>
  <si>
    <t>ENZSYN-rt6190   1.08493689543e-06</t>
  </si>
  <si>
    <t>ENZSYN-rt6191   2.04545248691e-06</t>
  </si>
  <si>
    <t>ENZSYN-rt6197   7.220173791999999e-08</t>
  </si>
  <si>
    <t>ENZSYN-rt6206   0.0</t>
  </si>
  <si>
    <t>ENZSYN-rt6208_c 3.6357152937e-07</t>
  </si>
  <si>
    <t>ENZSYN-rt6208_m 3.6357152937e-07</t>
  </si>
  <si>
    <t>ENZSYN-rt6217   8.472511004e-07</t>
  </si>
  <si>
    <t>ENZSYN-rt6229_c 6.1052340946e-07</t>
  </si>
  <si>
    <t>ENZSYN-rt6229_n 6.1052340946e-07</t>
  </si>
  <si>
    <t>ENZSYN-rt6232   7.575552775799999e-07</t>
  </si>
  <si>
    <t>ENZSYN-rt6234   1.293008964e-08</t>
  </si>
  <si>
    <t>ENZSYN-rt6242_c 9.894990884500001e-07</t>
  </si>
  <si>
    <t>ENZSYN-rt6242_m 9.894990884500001e-07</t>
  </si>
  <si>
    <t>ENZSYN-rt6247   9.6788955599e-07</t>
  </si>
  <si>
    <t>ENZSYN-rt6249   5.42298017e-09</t>
  </si>
  <si>
    <t>ENZSYN-rt6255   0.0</t>
  </si>
  <si>
    <t>ENZSYN-rt6258   7.012446777e-08</t>
  </si>
  <si>
    <t>ENZSYN-rt6259   3.4109546774e-07</t>
  </si>
  <si>
    <t>ENZSYN-rt6294   1.5679777348799999e-06</t>
  </si>
  <si>
    <t>ENZSYN-rt6298   2.3786037740000002e-08</t>
  </si>
  <si>
    <t>ENZSYN-rt6341   1.63734209865e-06</t>
  </si>
  <si>
    <t>ENZSYN-rt6350   8.635552136e-08</t>
  </si>
  <si>
    <t>ENZSYN-rt6356   1.4382984868e-07</t>
  </si>
  <si>
    <t>ENZSYN-rt6375   4.9397731600000004e-08</t>
  </si>
  <si>
    <t>ENZSYN-rt6386   1.743783888e-08</t>
  </si>
  <si>
    <t>ENZSYN-rt6406_e 0.0</t>
  </si>
  <si>
    <t>ENZSYN-rt6406_v 0.0</t>
  </si>
  <si>
    <t>ENZSYN-rt6409   8.20591996e-09</t>
  </si>
  <si>
    <t>ENZSYN-rt6420   5.05197223e-09</t>
  </si>
  <si>
    <t>ENZSYN-rt6434_c 1.5628368148e-07</t>
  </si>
  <si>
    <t>ENZSYN-rt6434_x 1.5628368148e-07</t>
  </si>
  <si>
    <t>ENZSYN-rt6435   4.9363711135e-07</t>
  </si>
  <si>
    <t>ENZSYN-rt6437   6.649436010500001e-07</t>
  </si>
  <si>
    <t>ENZSYN-rt6458   0.0</t>
  </si>
  <si>
    <t>ENZSYN-rt6468   7.855843235e-08</t>
  </si>
  <si>
    <t>ENZSYN-rt6471   3.4277232742000003e-07</t>
  </si>
  <si>
    <t>ENZSYN-rt6476   1.7436382134e-07</t>
  </si>
  <si>
    <t>ENZSYN-rt6481   9.45316309e-09</t>
  </si>
  <si>
    <t>ENZSYN-rt6485   0.0</t>
  </si>
  <si>
    <t>ENZSYN-rt6488_m 3.51441712144e-06</t>
  </si>
  <si>
    <t>ENZSYN-rt6488_n 3.51441712144e-06</t>
  </si>
  <si>
    <t>ENZSYN-rt6498   9.8660798076e-07</t>
  </si>
  <si>
    <t>ENZSYN-rt6500   3.8416888796999997e-07</t>
  </si>
  <si>
    <t>ENZSYN-rt6501   1.7307091e-09</t>
  </si>
  <si>
    <t>ENZSYN-rt6510   8.7652106966e-07</t>
  </si>
  <si>
    <t>ENZSYN-rt6512   4.9584821680000005e-08</t>
  </si>
  <si>
    <t>ENZSYN-rt6518   1.819286919e-08</t>
  </si>
  <si>
    <t>ENZSYN-rt6543   1.4623640575e-07</t>
  </si>
  <si>
    <t>ENZSYN-rt6546   2.61341705315e-06</t>
  </si>
  <si>
    <t>ENZSYN-rt6557   5.883634759900001e-07</t>
  </si>
  <si>
    <t>ENZSYN-rt6574   9.098762041e-08</t>
  </si>
  <si>
    <t>ENZSYN-rt6588   5.9571336914e-06</t>
  </si>
  <si>
    <t>ENZSYN-rt6589   0.0</t>
  </si>
  <si>
    <t>ENZSYN-rt6592   1.7124809391000002e-07</t>
  </si>
  <si>
    <t>ENZSYN-rt6611   6.900378419999999e-09</t>
  </si>
  <si>
    <t>ENZSYN-rt6640   4.3641481e-10</t>
  </si>
  <si>
    <t>ENZSYN-rt6644   0.0</t>
  </si>
  <si>
    <t>ENZSYN-rt6665   2.18201207648e-06</t>
  </si>
  <si>
    <t>ENZSYN-rt6669   1.4609872552e-07</t>
  </si>
  <si>
    <t>ENZSYN-rt6691   1.2903888504e-07</t>
  </si>
  <si>
    <t>ENZSYN-rt6692_c 6.065811402e-08</t>
  </si>
  <si>
    <t>ENZSYN-rt6692_m 6.065811402e-08</t>
  </si>
  <si>
    <t>ENZSYN-rt6698   9.0141331941e-07</t>
  </si>
  <si>
    <t>ENZSYN-rt6702   0.0</t>
  </si>
  <si>
    <t>ENZSYN-rt6718_en        1.4390847e-10</t>
  </si>
  <si>
    <t>ENZSYN-rt6718_vm        1.4390847e-10</t>
  </si>
  <si>
    <t>ENZSYN-rt6727   1.051972273e-08</t>
  </si>
  <si>
    <t>ENZSYN-rt6753   4.4137046416999997e-07</t>
  </si>
  <si>
    <t>ENZSYN-rt6761   5.875458089e-07</t>
  </si>
  <si>
    <t>ENZSYN-rt6769   4.96511243721e-06</t>
  </si>
  <si>
    <t>ENZSYN-rt6791   8.101688752e-08</t>
  </si>
  <si>
    <t>ENZSYN-rt6799   8.515346687359998e-06</t>
  </si>
  <si>
    <t>ENZSYN-rt6800_c 0.0</t>
  </si>
  <si>
    <t>ENZSYN-rt6800_r 0.0</t>
  </si>
  <si>
    <t>ENZSYN-rt6812   3.308558088e-08</t>
  </si>
  <si>
    <t>ENZSYN-rt6820   1.8128438838e-07</t>
  </si>
  <si>
    <t>ENZSYN-rt6827   2.3844418245999997e-07</t>
  </si>
  <si>
    <t>ENZSYN-rt6850   0.0</t>
  </si>
  <si>
    <t>ENZSYN-rt6860   5.635312716899999e-07</t>
  </si>
  <si>
    <t>ENZSYN-rt6869   0.0</t>
  </si>
  <si>
    <t>ENZSYN-rt6872   8.510396575999999e-08</t>
  </si>
  <si>
    <t>ENZSYN-rt6880   1.2565843993000001e-07</t>
  </si>
  <si>
    <t>ENZSYN-rt6884   2.7001854762e-07</t>
  </si>
  <si>
    <t>ENZSYN-rt6885   1.622706888e-08</t>
  </si>
  <si>
    <t>ENZSYN-rt6899   0.0</t>
  </si>
  <si>
    <t>ENZSYN-rt6908   2.3198220401e-07</t>
  </si>
  <si>
    <t>ENZSYN-rt6915   0.0</t>
  </si>
  <si>
    <t>ENZSYN-rt6932   1.1549118762099998e-06</t>
  </si>
  <si>
    <t>ENZSYN-rt6937   0.0</t>
  </si>
  <si>
    <t>ENZSYN-rt6946   4.075566035e-08</t>
  </si>
  <si>
    <t>ENZSYN-rt6960   4.1596853974e-07</t>
  </si>
  <si>
    <t>ENZSYN-rt6972_c 1.476222026e-08</t>
  </si>
  <si>
    <t>ENZSYN-rt6972_en        1.476222026e-08</t>
  </si>
  <si>
    <t>ENZSYN-rt6980   1.3555733681e-07</t>
  </si>
  <si>
    <t>ENZSYN-rt6998   2.7856701483199997e-06</t>
  </si>
  <si>
    <t>ENZSYN-rt7001_c 0.0</t>
  </si>
  <si>
    <t>ENZSYN-rt7001_en        0.0</t>
  </si>
  <si>
    <t>ENZSYN-rt7036   1.37242805416e-06</t>
  </si>
  <si>
    <t>ENZSYN-rt7041   6.5236850292e-07</t>
  </si>
  <si>
    <t>ENZSYN-rt7049_c 0.0</t>
  </si>
  <si>
    <t>ENZSYN-rt7049_en        0.0</t>
  </si>
  <si>
    <t>ENZSYN-rt7050   7.961135435e-08</t>
  </si>
  <si>
    <t>ENZSYN-rt7052   1.297704229631e-05</t>
  </si>
  <si>
    <t>ENZSYN-rt7055   3.12965912113e-06</t>
  </si>
  <si>
    <t>ENZSYN-rt7056   1.38823080403e-06</t>
  </si>
  <si>
    <t>ENZSYN-rt7057   7.914683266e-08</t>
  </si>
  <si>
    <t>ENZSYN-rt7067   1.3282040265e-07</t>
  </si>
  <si>
    <t>ENZSYN-rt7070   9.027368207e-08</t>
  </si>
  <si>
    <t>ENZSYN-rt7081   8.792649364000001e-08</t>
  </si>
  <si>
    <t>ENZSYN-rt7110   1.8025549456000002e-07</t>
  </si>
  <si>
    <t>ENZSYN-rt7114_m 5.3754851029e-07</t>
  </si>
  <si>
    <t>ENZSYN-rt7120   5.46287670501e-06</t>
  </si>
  <si>
    <t>ENZSYN-rt7128_c 2.7195785834400003e-06</t>
  </si>
  <si>
    <t>ENZSYN-rt7128_m 2.7195785834400003e-06</t>
  </si>
  <si>
    <t>ENZSYN-rt7131   2.8009259497e-07</t>
  </si>
  <si>
    <t>ENZSYN-rt7136   2.4939353450800003e-06</t>
  </si>
  <si>
    <t>ENZSYN-rt7138   1.527738476e-08</t>
  </si>
  <si>
    <t>ENZSYN-rt7150   2.2160708265000002e-07</t>
  </si>
  <si>
    <t>ENZSYN-rt7165   1.0396065337e-07</t>
  </si>
  <si>
    <t>ENZSYN-rt7177_c 4.28506296e-09</t>
  </si>
  <si>
    <t>ENZSYN-rt7177_en        4.28506296e-09</t>
  </si>
  <si>
    <t>ENZSYN-rt7188   1.2353752738e-07</t>
  </si>
  <si>
    <t>ENZSYN-rt7201   2.1631846367e-07</t>
  </si>
  <si>
    <t>ENZSYN-rt7207_l 1.1708853970000001e-08</t>
  </si>
  <si>
    <t>ENZSYN-rt7207_m 1.1708853970000001e-08</t>
  </si>
  <si>
    <t>ENZSYN-rt7207_rm        1.1708853970000001e-08</t>
  </si>
  <si>
    <t>ENZSYN-rt7216   0.0</t>
  </si>
  <si>
    <t>ENZSYN-rt7226   6.211953164e-08</t>
  </si>
  <si>
    <t>ENZSYN-rt7263_c 1.93528319897e-06</t>
  </si>
  <si>
    <t>ENZSYN-rt7263_x 1.93528319897e-06</t>
  </si>
  <si>
    <t>ENZSYN-rt7285   0.0</t>
  </si>
  <si>
    <t>ENZSYN-rt7295   3.643854069e-08</t>
  </si>
  <si>
    <t>ENZSYN-rt7311   2.478431029616e-05</t>
  </si>
  <si>
    <t>ENZSYN-rt7317   1.51442709196e-06</t>
  </si>
  <si>
    <t>ENZSYN-rt7325   3.8036179599999995e-08</t>
  </si>
  <si>
    <t>ENZSYN-rt7329   0.0</t>
  </si>
  <si>
    <t>ENZSYN-rt7337   0.0</t>
  </si>
  <si>
    <t>ENZSYN-rt7338   0.0</t>
  </si>
  <si>
    <t>ENZSYN-rt7344   1.0812547711000001e-07</t>
  </si>
  <si>
    <t>ENZSYN-rt7345   6.8050387762e-07</t>
  </si>
  <si>
    <t>ENZSYN-rt7353   9.95599121698e-06</t>
  </si>
  <si>
    <t>ENZSYN-rt7368   7.032004967e-08</t>
  </si>
  <si>
    <t>ENZSYN-rt7373   0.0</t>
  </si>
  <si>
    <t>ENZSYN-rt7376   1.0366125548300001e-06</t>
  </si>
  <si>
    <t>ENZSYN-rt7380   5.4185099039e-07</t>
  </si>
  <si>
    <t>ENZSYN-rt7383   5.531021413e-08</t>
  </si>
  <si>
    <t>ENZSYN-rt7388   3.30589138279e-06</t>
  </si>
  <si>
    <t>ENZSYN-rt7391   2.3730103536e-07</t>
  </si>
  <si>
    <t>ENZSYN-rt7394   3.44824609e-09</t>
  </si>
  <si>
    <t>ENZSYN-rt7415_m 1.7317787293e-07</t>
  </si>
  <si>
    <t>ENZSYN-rt7415_x 1.7317787293e-07</t>
  </si>
  <si>
    <t>ENZSYN-rt7423   3.8036453611e-07</t>
  </si>
  <si>
    <t>ENZSYN-rt7437   6.59591926e-07</t>
  </si>
  <si>
    <t>ENZSYN-rt7438   2.909142546e-08</t>
  </si>
  <si>
    <t>ENZSYN-rt7439   0.0</t>
  </si>
  <si>
    <t>ENZSYN-rt7460   1.232140003e-07</t>
  </si>
  <si>
    <t>ENZSYN-rt7461   6.852434160799999e-07</t>
  </si>
  <si>
    <t>ENZSYN-rt7471   1.7271401479000001e-07</t>
  </si>
  <si>
    <t>ENZSYN-rt74770996       2.0310295836e-07</t>
  </si>
  <si>
    <t>ENZSYN-rt7480   2.0986618297100002e-06</t>
  </si>
  <si>
    <t>ENZSYN-rt7489_m 1.1529046479999999e-08</t>
  </si>
  <si>
    <t>ENZSYN-rt7489_r 1.1529046479999999e-08</t>
  </si>
  <si>
    <t>ENZSYN-rt7506   4.211423733e-08</t>
  </si>
  <si>
    <t>ENZSYN-rt7511   1.283441273827e-05</t>
  </si>
  <si>
    <t>ENZSYN-rt7532_c 0.0</t>
  </si>
  <si>
    <t>ENZSYN-rt7532_n 0.0</t>
  </si>
  <si>
    <t>ENZSYN-rt7537   5.3568610959e-07</t>
  </si>
  <si>
    <t>ENZSYN-rt7540_c 3.5017680653e-07</t>
  </si>
  <si>
    <t>ENZSYN-rt7540_m 3.5017680653e-07</t>
  </si>
  <si>
    <t>ENZSYN-rt7555   0.0</t>
  </si>
  <si>
    <t>ENZSYN-rt7571   2.0285687234e-07</t>
  </si>
  <si>
    <t>ENZSYN-rt7574   2.14078168e-08</t>
  </si>
  <si>
    <t>ENZSYN-rt7589   1.15985648835e-06</t>
  </si>
  <si>
    <t>ENZSYN-rt7594   2.6525670519999998e-08</t>
  </si>
  <si>
    <t>ENZSYN-rt7614   5.409973519e-08</t>
  </si>
  <si>
    <t>ENZSYN-rt7616   1.5855300902e-07</t>
  </si>
  <si>
    <t>ENZSYN-rt7623   0.0</t>
  </si>
  <si>
    <t>ENZSYN-rt7624   0.0</t>
  </si>
  <si>
    <t>ENZSYN-rt7626   1.05581648756e-06</t>
  </si>
  <si>
    <t>ENZSYN-rt7643   1.8042891219e-07</t>
  </si>
  <si>
    <t>ENZSYN-rt7648   1.50367588436e-06</t>
  </si>
  <si>
    <t>ENZSYN-rt7662   5.335217841e-08</t>
  </si>
  <si>
    <t>ENZSYN-rt7669   2.1987720336e-07</t>
  </si>
  <si>
    <t>ENZSYN-rt7678   9.5963702341e-07</t>
  </si>
  <si>
    <t>ENZSYN-rt7680   1.5506475611e-07</t>
  </si>
  <si>
    <t>ENZSYN-rt7697   1.61146261171e-06</t>
  </si>
  <si>
    <t>ENZSYN-rt7720   1.7403824935e-07</t>
  </si>
  <si>
    <t>ENZSYN-rt7726   0.0</t>
  </si>
  <si>
    <t>ENZSYN-rt7760   1.870802236e-08</t>
  </si>
  <si>
    <t>ENZSYN-rt7761   3.63387511e-09</t>
  </si>
  <si>
    <t>ENZSYN-rt7777   4.080103528e-08</t>
  </si>
  <si>
    <t>ENZSYN-rt7813   8.9243796845e-07</t>
  </si>
  <si>
    <t>ENZSYN-rt7814   8.933109718899999e-07</t>
  </si>
  <si>
    <t>ENZSYN-rt7817   2.593176974e-08</t>
  </si>
  <si>
    <t>ENZSYN-rt7819   1.358705676e-08</t>
  </si>
  <si>
    <t>ENZSYN-rt7825   6.3319613777e-07</t>
  </si>
  <si>
    <t>ENZSYN-rt7828   5.1505800313599995e-06</t>
  </si>
  <si>
    <t>ENZSYN-rt7829   2.1479334636e-07</t>
  </si>
  <si>
    <t>ENZSYN-rt7835   8.789969860599999e-07</t>
  </si>
  <si>
    <t>ENZSYN-rt7838   9.069758301e-07</t>
  </si>
  <si>
    <t>ENZSYN-rt7840   9.9163195549e-07</t>
  </si>
  <si>
    <t>ENZSYN-rt7845   1.9344045746e-07</t>
  </si>
  <si>
    <t>ENZSYN-rt7857   2.8465540825e-07</t>
  </si>
  <si>
    <t>ENZSYN-rt7872   3.570229699e-08</t>
  </si>
  <si>
    <t>ENZSYN-rt7873   3.7764875046e-07</t>
  </si>
  <si>
    <t>ENZSYN-rt7877   1.7530718284e-07</t>
  </si>
  <si>
    <t>ENZSYN-rt7896   7.9644515185e-07</t>
  </si>
  <si>
    <t>ENZSYN-rt7899   2.0035868441e-07</t>
  </si>
  <si>
    <t>ENZSYN-rt7905   2.11839290471e-06</t>
  </si>
  <si>
    <t>ENZSYN-rt7907   9.814053105e-08</t>
  </si>
  <si>
    <t>ENZSYN-rt7908_c 8.687914094e-08</t>
  </si>
  <si>
    <t>ENZSYN-rt7908_m 8.687914094e-08</t>
  </si>
  <si>
    <t>ENZSYN-rt7910   6.236391457000001e-07</t>
  </si>
  <si>
    <t>ENZSYN-rt7912   1.68591361206e-06</t>
  </si>
  <si>
    <t>ENZSYN-rt7916_c 4.147958607e-08</t>
  </si>
  <si>
    <t>ENZSYN-rt7916_x 4.147958607e-08</t>
  </si>
  <si>
    <t>ENZSYN-rt7917   2.519807319e-07</t>
  </si>
  <si>
    <t>ENZSYN-rt7919   1.0784251003e-07</t>
  </si>
  <si>
    <t>ENZSYN-rt7922   3.4768981964000003e-07</t>
  </si>
  <si>
    <t>ENZSYN-rt7955_c 3.7180220466e-07</t>
  </si>
  <si>
    <t>ENZSYN-rt7955_m 3.7180220466e-07</t>
  </si>
  <si>
    <t>ENZSYN-rt7962_DKMPPH_c  0.0</t>
  </si>
  <si>
    <t>ENZSYN-rt7962_c 1.73018892254e-06</t>
  </si>
  <si>
    <t>ENZSYN-rt8001   2.5740169417999997e-07</t>
  </si>
  <si>
    <t>ENZSYN-rt8036_c 1.0849653069e-07</t>
  </si>
  <si>
    <t>ENZSYN-rt8047   1.010489719e-08</t>
  </si>
  <si>
    <t>ENZSYN-rt8055   2.149168945e-07</t>
  </si>
  <si>
    <t>ENZSYN-rt8084   5.4181801869999995e-08</t>
  </si>
  <si>
    <t>ENZSYN-rt8085   1.186360768e-08</t>
  </si>
  <si>
    <t>ENZSYN-rt8092_l 0.0</t>
  </si>
  <si>
    <t>ENZSYN-rt8092_rm        0.0</t>
  </si>
  <si>
    <t>ENZSYN-rt8106   8.128624454e-08</t>
  </si>
  <si>
    <t>ENZSYN-rt8107   1.2309083953699999e-06</t>
  </si>
  <si>
    <t>ENZSYN-rt8109   5.419708047e-08</t>
  </si>
  <si>
    <t>ENZSYN-rt8116   3.94035924e-09</t>
  </si>
  <si>
    <t>ENZSYN-rt8131   1.232036232e-08</t>
  </si>
  <si>
    <t>ENZSYN-rt8135   1.7222538022e-07</t>
  </si>
  <si>
    <t>ENZSYN-rt8137   1.9678691944000002e-07</t>
  </si>
  <si>
    <t>ENZSYN-rt8139   2.0686991282e-07</t>
  </si>
  <si>
    <t>ENZSYN-rt8143   1.8558833488e-07</t>
  </si>
  <si>
    <t>ENZSYN-rt8147   8.919541877e-08</t>
  </si>
  <si>
    <t>ENZSYN-rt8149   8.4565422969e-07</t>
  </si>
  <si>
    <t>ENZSYN-rt8152   0.0</t>
  </si>
  <si>
    <t>ENZSYN-rt8154   6.276260290199999e-07</t>
  </si>
  <si>
    <t>ENZSYN-rt8160_c 7.6031289018e-07</t>
  </si>
  <si>
    <t>ENZSYN-rt8160_m 7.6031289018e-07</t>
  </si>
  <si>
    <t>ENZSYN-rt8181   6.1231775547e-07</t>
  </si>
  <si>
    <t>ENZSYN-rt8184   1.5471346373e-07</t>
  </si>
  <si>
    <t>ENZSYN-rt8196   9.6776587559e-07</t>
  </si>
  <si>
    <t>ENZSYN-rt8212   0.0</t>
  </si>
  <si>
    <t>ENZSYN-rt8223   7.8772150409e-07</t>
  </si>
  <si>
    <t>ENZSYN-rt8239   3.008310165e-08</t>
  </si>
  <si>
    <t>ENZSYN-rt8250   2.506548787e-08</t>
  </si>
  <si>
    <t>ENZSYN-rt8255   0.0</t>
  </si>
  <si>
    <t>ENZSYN-rt8262   6.52116631748e-06</t>
  </si>
  <si>
    <t>ENZSYN-rt8267_c 5.492235936e-08</t>
  </si>
  <si>
    <t>ENZSYN-rt8267_x 5.492235936e-08</t>
  </si>
  <si>
    <t>ENZSYN-rt8268   1.21256751e-09</t>
  </si>
  <si>
    <t>ENZSYN-rt8272   7.908363449e-08</t>
  </si>
  <si>
    <t>ENZSYN-rt8273   1.49727242852e-06</t>
  </si>
  <si>
    <t>ENZSYN-rt8275   1.4099221851699999e-06</t>
  </si>
  <si>
    <t>ENZSYN-rt8287   2.5539014000000004e-10</t>
  </si>
  <si>
    <t>ENZSYN-rt8291   3.3278090189e-07</t>
  </si>
  <si>
    <t>ENZSYN-rt8298   3.399686211e-07</t>
  </si>
  <si>
    <t>ENZSYN-rt8313   2.50288944221e-06</t>
  </si>
  <si>
    <t>ENZSYN-rt8327   5.2344969028e-07</t>
  </si>
  <si>
    <t>ENZSYN-rt8345   4.217336166e-07</t>
  </si>
  <si>
    <t>ENZSYN-rt8348   0.0</t>
  </si>
  <si>
    <t>ENZSYN-rt8349   0.0</t>
  </si>
  <si>
    <t>ENZSYN-rt8357   1.1664932206000001e-07</t>
  </si>
  <si>
    <t>ENZSYN-rt8364   3.8486091518e-07</t>
  </si>
  <si>
    <t>ENZSYN-rt8370   0.0</t>
  </si>
  <si>
    <t>ENZSYN-rt8374   2.9600783361e-07</t>
  </si>
  <si>
    <t>ENZSYN-rt8378   1.23804127903e-06</t>
  </si>
  <si>
    <t>ENZSYN-rt8390   1.404842101e-08</t>
  </si>
  <si>
    <t>ENZSYN-rt8393   8.373020510000001e-09</t>
  </si>
  <si>
    <t>ENZSYN-rt8431   7.053019432299999e-07</t>
  </si>
  <si>
    <t>ENZSYN-rt8446   1.789166942e-08</t>
  </si>
  <si>
    <t>ENZSYN-rt8465   4.81351518571e-06</t>
  </si>
  <si>
    <t>ENZSYN-rt8468   7.9307232629e-07</t>
  </si>
  <si>
    <t>ENZSYN-rt8469   1.504258852e-08</t>
  </si>
  <si>
    <t>ENZSYN-rt8482   0.0</t>
  </si>
  <si>
    <t>ENZSYN-rt8485   5.854189735100001e-07</t>
  </si>
  <si>
    <t>flux/enzload</t>
  </si>
  <si>
    <t>means --&gt;</t>
  </si>
  <si>
    <t>diff from flux/enzload mean</t>
  </si>
  <si>
    <t>all fluxes from kapp-slack</t>
  </si>
  <si>
    <t>kapp or median kapp, if lower</t>
  </si>
  <si>
    <t>kapp + (slack_ub - slack_lb)/enzload</t>
  </si>
  <si>
    <t>new kapp file line</t>
  </si>
  <si>
    <t>flux in kapp-slack.gms</t>
  </si>
  <si>
    <t>ENZLOAD flux in kapp-slack.gms</t>
  </si>
  <si>
    <t>ENZ not made when it should be?</t>
  </si>
  <si>
    <t>spont or unknown?</t>
  </si>
  <si>
    <t>fva-enzload</t>
  </si>
  <si>
    <t>rxn     upper-bound     lower-bound</t>
  </si>
  <si>
    <t>ENZLOAD-12AMANTF_g_FWD-rt2093   0.89591091      0.00000000</t>
  </si>
  <si>
    <t>ENZLOAD-12AMANTF_g_FWD-rt7201   1.15701931      0.00000000</t>
  </si>
  <si>
    <t>ENZLOAD-13BGH_e_FWD-rt5185      0.50228165      0.00000000</t>
  </si>
  <si>
    <t>ENZLOAD-13GS_c_FWD-rt7616       0.21396956      0.00000000</t>
  </si>
  <si>
    <t>ENZLOAD-14BMANTF_c_FWD-rt6298   0.77756794      0.00000000</t>
  </si>
  <si>
    <t>ENZLOAD-16GS_c_FWD-rt0150       0.81619518      0.00000000</t>
  </si>
  <si>
    <t>ENZLOAD-16GS_c_FWD-rt3279       0.73726871      0.00000000</t>
  </si>
  <si>
    <t>ENZLOAD-1MLCLAT_mm_FWD-rt8106   1.28089258      0.00000000</t>
  </si>
  <si>
    <t>ENZLOAD-1MLCLAT_mm_REV-rt8106   1.28089258      0.00000000</t>
  </si>
  <si>
    <t>ENZLOAD-2DOXG6PP_c_FWD-rt0208   1.61998374      0.00000000</t>
  </si>
  <si>
    <t>ENZLOAD-2DOXG6PP_c_FWD-rt5045   1.51844149      0.00000000</t>
  </si>
  <si>
    <t>ENZLOAD-2OGMAH_c_FWD-rt6557     1.27959477      0.00000000</t>
  </si>
  <si>
    <t>ENZLOAD-2OSUCAH_c_FWD-rt6557    1.27959477      0.00000000</t>
  </si>
  <si>
    <t>ENZLOAD-2OXOADPt_c_m_FWD-rt2267 1.29376949      0.00000000</t>
  </si>
  <si>
    <t>ENZLOAD-2OXOADPt_c_m_REV-rt2267 1.29376949      0.00000000</t>
  </si>
  <si>
    <t>ENZLOAD-3DHSKD_c_FWD-rt3472     1.09493823      0.00000000</t>
  </si>
  <si>
    <t>ENZLOAD-3DHSKD_c_REV-rt3472     1.09493823      0.00000000</t>
  </si>
  <si>
    <t>ENZLOAD-3DSPHR_r_FWD-rt1611     1.15261467      0.00000000</t>
  </si>
  <si>
    <t>ENZLOAD-3HACD200_rm_FWD-rt2309  1.36040150      0.00000000</t>
  </si>
  <si>
    <t>ENZLOAD-3HACD200_rm_REV-rt2309  1.36040150      0.00000000</t>
  </si>
  <si>
    <t>ENZLOAD-3HACD220_rm_FWD-rt2309  1.36040150      0.00000000</t>
  </si>
  <si>
    <t>ENZLOAD-3HACD220_rm_REV-rt2309  1.36040150      0.00000000</t>
  </si>
  <si>
    <t>ENZLOAD-3HACD240_rm_FWD-rt2309  1.36040150      0.00000000</t>
  </si>
  <si>
    <t>ENZLOAD-3HACD240_rm_REV-rt2309  1.36040150      0.00000000</t>
  </si>
  <si>
    <t>ENZLOAD-3HACD260_rm_FWD-rt2309  1.36040150      0.00000000</t>
  </si>
  <si>
    <t>ENZLOAD-3HACD260_rm_REV-rt2309  1.36040150      0.00000000</t>
  </si>
  <si>
    <t>ENZLOAD-3HAD100_c_FWD-rt0302    0.31182735      0.00000000</t>
  </si>
  <si>
    <t>ENZLOAD-3HAD120_c_FWD-rt0302    0.31182735      0.00000000</t>
  </si>
  <si>
    <t>ENZLOAD-3HAD140_c_FWD-rt0302    0.31182735      0.00000000</t>
  </si>
  <si>
    <t>ENZLOAD-3HAD160_c_FWD-rt0302    0.31182735      0.00000000</t>
  </si>
  <si>
    <t>ENZLOAD-3HAD180_c_FWD-rt0302    0.31182735      0.00000000</t>
  </si>
  <si>
    <t>ENZLOAD-3HAD40_c_FWD-rt0302     0.31182735      0.00000000</t>
  </si>
  <si>
    <t>ENZLOAD-3HAD40_c_REV-rt0302     0.31182735      0.00000000</t>
  </si>
  <si>
    <t>ENZLOAD-3HAD40_m_FWD-rt7207_m   1.13420134      0.00000000</t>
  </si>
  <si>
    <t>ENZLOAD-3HAD40_m_REV-rt7207_m   1.13420134      0.00000000</t>
  </si>
  <si>
    <t>ENZLOAD-3HAD60_c_FWD-rt0302     0.31182735      0.00000000</t>
  </si>
  <si>
    <t>ENZLOAD-3HAD60_m_FWD-rt7207_m   1.13420134      0.00000000</t>
  </si>
  <si>
    <t>ENZLOAD-3HAD60_m_REV-rt7207_m   1.13420134      0.00000000</t>
  </si>
  <si>
    <t>ENZLOAD-3HAD80_c_FWD-rt0302     0.31182735      0.00000000</t>
  </si>
  <si>
    <t>ENZLOAD-3HAD80_m_FWD-rt7207_m   1.13420134      0.00000000</t>
  </si>
  <si>
    <t>ENZLOAD-3HAD80_m_REV-rt7207_m   1.13420134      0.00000000</t>
  </si>
  <si>
    <t>ENZLOAD-3HAO_c_FWD-rt0234       1.97869206      0.00000000</t>
  </si>
  <si>
    <t>ENZLOAD-3HBHYOX_c_FWD-rt5813    0.40298574      0.00000000</t>
  </si>
  <si>
    <t>ENZLOAD-3HBRDH_c_FWD-rt4427     1.38823963      0.00000000</t>
  </si>
  <si>
    <t>ENZLOAD-3HBRDH_c_REV-rt4427     1.38823963      0.00000000</t>
  </si>
  <si>
    <t>ENZLOAD-3HCINNMH_c_FWD-rt6518   0.59769662      0.00000000</t>
  </si>
  <si>
    <t>ENZLOAD-3HPPPNH_c_FWD-rt6518    0.59769662      0.00000000</t>
  </si>
  <si>
    <t>ENZLOAD-3INDACNLAH_c_FWD-rt4042 1.33315366      0.00000000</t>
  </si>
  <si>
    <t>ENZLOAD-3INDACNLAH_c_REV-rt4042 1.33315366      0.00000000</t>
  </si>
  <si>
    <t>ENZLOAD-3IPM3MT_c_FWD-rt6691    1.10250865      0.00000000</t>
  </si>
  <si>
    <t>ENZLOAD-3MLCLAT_mm_FWD-rt8106   1.28089258      0.00000000</t>
  </si>
  <si>
    <t>ENZLOAD-3MLCLAT_mm_REV-rt8106   1.28089258      0.00000000</t>
  </si>
  <si>
    <t>ENZLOAD-3MOBDC_c_FWD-rt7423     0.57525830      0.00000000</t>
  </si>
  <si>
    <t>ENZLOAD-3MOBR_m_FWD-rt41987068  0.44087719      0.00000000</t>
  </si>
  <si>
    <t>ENZLOAD-3MOBR_m_REV-rt41987068  0.44087719      0.00000000</t>
  </si>
  <si>
    <t>ENZLOAD-3MOPDC_c_FWD-rt7423     0.57525830      0.00000000</t>
  </si>
  <si>
    <t>ENZLOAD-3MOPR_m_FWD-rt4198      0.87205364      0.00000000</t>
  </si>
  <si>
    <t>ENZLOAD-3MOPR_m_REV-rt4198      0.87205364      0.00000000</t>
  </si>
  <si>
    <t>ENZLOAD-3NPDHBZH_m_FWD-rt7829   0.64086176      0.00000000</t>
  </si>
  <si>
    <t>ENZLOAD-3NPDHMT_m_FWD-rt3097    1.16530149      0.00000000</t>
  </si>
  <si>
    <t>ENZLOAD-3OACE200_rm_FWD-rt2975  1.18672094      0.00000000</t>
  </si>
  <si>
    <t>ENZLOAD-3OACE200_rm_FWD-rt8287  0.83695230      0.00000000</t>
  </si>
  <si>
    <t>ENZLOAD-3OACE220_rm_FWD-rt2975  1.18672094      0.00000000</t>
  </si>
  <si>
    <t>ENZLOAD-3OACE220_rm_FWD-rt8287  0.83695230      0.00000000</t>
  </si>
  <si>
    <t>ENZLOAD-3OACE240_rm_FWD-rt2975  1.18672094      0.00000000</t>
  </si>
  <si>
    <t>ENZLOAD-3OACE240_rm_FWD-rt8287  0.83695230      0.00000000</t>
  </si>
  <si>
    <t>ENZLOAD-3OACE260_rm_FWD-rt2975  1.18672094      0.00000000</t>
  </si>
  <si>
    <t>ENZLOAD-3OACE260_rm_FWD-rt8287  0.83695230      0.00000000</t>
  </si>
  <si>
    <t>ENZLOAD-3OACR200_rm_FWD-rt8327  1.13841786      0.00000000</t>
  </si>
  <si>
    <t>ENZLOAD-3OACR220_rm_FWD-rt8327  1.13841786      0.00000000</t>
  </si>
  <si>
    <t>ENZLOAD-3OACR240_rm_FWD-rt8327  1.13841786      0.00000000</t>
  </si>
  <si>
    <t>ENZLOAD-3OACR260_rm_FWD-rt8327  1.13841786      0.00000000</t>
  </si>
  <si>
    <t>ENZLOAD-3OADPCOAT_m_FWD-rt4722  0.77701923      0.00000000</t>
  </si>
  <si>
    <t>ENZLOAD-3OADPCOAT_m_REV-rt4722  0.77701923      0.00000000</t>
  </si>
  <si>
    <t>ENZLOAD-3OAR100_c_FWD-rt0409    0.13465588      0.00000000</t>
  </si>
  <si>
    <t>ENZLOAD-3OAR100_c_REV-rt0409    0.13465588      0.00000000</t>
  </si>
  <si>
    <t>ENZLOAD-3OAR100_c_FWD-rt1363    1.34760570      0.00000000</t>
  </si>
  <si>
    <t>ENZLOAD-3OAR100_c_REV-rt1363    1.34760570      0.00000000</t>
  </si>
  <si>
    <t>ENZLOAD-3OAR100_c_FWD-rt2183    1.37597422      0.00000000</t>
  </si>
  <si>
    <t>ENZLOAD-3OAR100_c_REV-rt2183    1.37597422      0.00000000</t>
  </si>
  <si>
    <t>ENZLOAD-3OAR100_c_FWD-rt2190    1.39942837      0.00000000</t>
  </si>
  <si>
    <t>ENZLOAD-3OAR100_c_REV-rt2190    1.39942837      0.00000000</t>
  </si>
  <si>
    <t>ENZLOAD-3OAR120_c_FWD-rt0409    0.13465588      0.00000000</t>
  </si>
  <si>
    <t>ENZLOAD-3OAR120_c_REV-rt0409    0.13465588      0.00000000</t>
  </si>
  <si>
    <t>ENZLOAD-3OAR120_c_FWD-rt1363    1.34760570      0.00000000</t>
  </si>
  <si>
    <t>ENZLOAD-3OAR120_c_REV-rt1363    1.34760570      0.00000000</t>
  </si>
  <si>
    <t>ENZLOAD-3OAR120_c_FWD-rt2183    1.37597422      0.00000000</t>
  </si>
  <si>
    <t>ENZLOAD-3OAR120_c_REV-rt2183    1.37597422      0.00000000</t>
  </si>
  <si>
    <t>ENZLOAD-3OAR120_c_FWD-rt2190    1.39942837      0.00000000</t>
  </si>
  <si>
    <t>ENZLOAD-3OAR120_c_REV-rt2190    1.39942837      0.00000000</t>
  </si>
  <si>
    <t>ENZLOAD-3OAR140_c_FWD-rt0409    0.13465588      0.00000000</t>
  </si>
  <si>
    <t>ENZLOAD-3OAR140_c_REV-rt0409    0.13465588      0.00000000</t>
  </si>
  <si>
    <t>ENZLOAD-3OAR140_c_FWD-rt1363    1.34760570      0.00000000</t>
  </si>
  <si>
    <t>ENZLOAD-3OAR140_c_REV-rt1363    1.34760570      0.00000000</t>
  </si>
  <si>
    <t>ENZLOAD-3OAR140_c_FWD-rt2183    1.37597422      0.00000000</t>
  </si>
  <si>
    <t>ENZLOAD-3OAR140_c_REV-rt2183    1.37597422      0.00000000</t>
  </si>
  <si>
    <t>ENZLOAD-3OAR140_c_FWD-rt2190    1.39942837      0.00000000</t>
  </si>
  <si>
    <t>ENZLOAD-3OAR140_c_REV-rt2190    1.39942837      0.00000000</t>
  </si>
  <si>
    <t>ENZLOAD-3OAR160_c_FWD-rt0409    0.13465588      0.00000000</t>
  </si>
  <si>
    <t>ENZLOAD-3OAR160_c_REV-rt0409    0.13465588      0.00000000</t>
  </si>
  <si>
    <t>ENZLOAD-3OAR160_c_FWD-rt1363    1.34760570      0.00000000</t>
  </si>
  <si>
    <t>ENZLOAD-3OAR160_c_REV-rt1363    1.34760570      0.00000000</t>
  </si>
  <si>
    <t>ENZLOAD-3OAR160_c_FWD-rt2183    1.37597422      0.00000000</t>
  </si>
  <si>
    <t>ENZLOAD-3OAR160_c_REV-rt2183    1.37597422      0.00000000</t>
  </si>
  <si>
    <t>ENZLOAD-3OAR160_c_FWD-rt2190    1.39942837      0.00000000</t>
  </si>
  <si>
    <t>ENZLOAD-3OAR160_c_REV-rt2190    1.39942837      0.00000000</t>
  </si>
  <si>
    <t>ENZLOAD-3OAR180_c_FWD-rt0409    0.13465588      0.00000000</t>
  </si>
  <si>
    <t>ENZLOAD-3OAR180_c_REV-rt0409    0.13465588      0.00000000</t>
  </si>
  <si>
    <t>ENZLOAD-3OAR180_c_FWD-rt1363    1.34760570      0.00000000</t>
  </si>
  <si>
    <t>ENZLOAD-3OAR180_c_REV-rt1363    1.34760570      0.00000000</t>
  </si>
  <si>
    <t>ENZLOAD-3OAR180_c_FWD-rt2183    1.37597422      0.00000000</t>
  </si>
  <si>
    <t>ENZLOAD-3OAR180_c_REV-rt2183    1.37597422      0.00000000</t>
  </si>
  <si>
    <t>ENZLOAD-3OAR180_c_FWD-rt2190    1.39942837      0.00000000</t>
  </si>
  <si>
    <t>ENZLOAD-3OAR180_c_REV-rt2190    1.39942837      0.00000000</t>
  </si>
  <si>
    <t>ENZLOAD-3OAR40_c_FWD-rt0409     0.13465588      0.00000000</t>
  </si>
  <si>
    <t>ENZLOAD-3OAR40_c_REV-rt0409     0.13465588      0.00000000</t>
  </si>
  <si>
    <t>ENZLOAD-3OAR40_c_FWD-rt1363     1.34760570      0.00000000</t>
  </si>
  <si>
    <t>ENZLOAD-3OAR40_c_REV-rt1363     1.34760570      0.00000000</t>
  </si>
  <si>
    <t>ENZLOAD-3OAR40_c_FWD-rt2183     1.37597422      0.00000000</t>
  </si>
  <si>
    <t>ENZLOAD-3OAR40_c_REV-rt2183     1.37597422      0.00000000</t>
  </si>
  <si>
    <t>ENZLOAD-3OAR40_c_FWD-rt2190     1.39942837      0.00000000</t>
  </si>
  <si>
    <t>ENZLOAD-3OAR40_c_REV-rt2190     1.39942837      0.00000000</t>
  </si>
  <si>
    <t>ENZLOAD-3OAR40_m_FWD-rt1622_m   0.99022873      0.00000000</t>
  </si>
  <si>
    <t>ENZLOAD-3OAR60_c_FWD-rt0409     0.13465588      0.00000000</t>
  </si>
  <si>
    <t>ENZLOAD-3OAR60_c_REV-rt0409     0.13465588      0.00000000</t>
  </si>
  <si>
    <t>ENZLOAD-3OAR60_c_FWD-rt1363     1.34760570      0.00000000</t>
  </si>
  <si>
    <t>ENZLOAD-3OAR60_c_REV-rt1363     1.34760570      0.00000000</t>
  </si>
  <si>
    <t>ENZLOAD-3OAR60_c_FWD-rt2183     1.37597422      0.00000000</t>
  </si>
  <si>
    <t>ENZLOAD-3OAR60_c_REV-rt2183     1.37597422      0.00000000</t>
  </si>
  <si>
    <t>ENZLOAD-3OAR60_c_FWD-rt2190     1.39942837      0.00000000</t>
  </si>
  <si>
    <t>ENZLOAD-3OAR60_c_REV-rt2190     1.39942837      0.00000000</t>
  </si>
  <si>
    <t>ENZLOAD-3OAR60_m_FWD-rt1622_m   0.99022873      0.00000000</t>
  </si>
  <si>
    <t>ENZLOAD-3OAR80_c_FWD-rt0409     0.13465588      0.00000000</t>
  </si>
  <si>
    <t>ENZLOAD-3OAR80_c_REV-rt0409     0.13465588      0.00000000</t>
  </si>
  <si>
    <t>ENZLOAD-3OAR80_c_FWD-rt1363     1.34760570      0.00000000</t>
  </si>
  <si>
    <t>ENZLOAD-3OAR80_c_REV-rt1363     1.34760570      0.00000000</t>
  </si>
  <si>
    <t>ENZLOAD-3OAR80_c_FWD-rt2183     1.37597422      0.00000000</t>
  </si>
  <si>
    <t>ENZLOAD-3OAR80_c_REV-rt2183     1.37597422      0.00000000</t>
  </si>
  <si>
    <t>ENZLOAD-3OAR80_c_FWD-rt2190     1.39942837      0.00000000</t>
  </si>
  <si>
    <t>ENZLOAD-3OAR80_c_REV-rt2190     1.39942837      0.00000000</t>
  </si>
  <si>
    <t>ENZLOAD-3OAR80_m_FWD-rt1622_m   0.99022873      0.00000000</t>
  </si>
  <si>
    <t>ENZLOAD-3OAS100_c_FWD-rt0409    0.13465588      0.00000000</t>
  </si>
  <si>
    <t>ENZLOAD-3OAS120_c_FWD-rt0409    0.13465588      0.00000000</t>
  </si>
  <si>
    <t>ENZLOAD-3OAS140_c_FWD-rt0409    0.13465588      0.00000000</t>
  </si>
  <si>
    <t>ENZLOAD-3OAS160_c_FWD-rt0409    0.13465588      0.00000000</t>
  </si>
  <si>
    <t>ENZLOAD-3OAS180_c_FWD-rt0409    0.13465588      0.00000000</t>
  </si>
  <si>
    <t>ENZLOAD-3OAS40_c_FWD-rt0409     0.13465588      0.00000000</t>
  </si>
  <si>
    <t>ENZLOAD-3OAS40_c_REV-rt0409     0.13465588      0.00000000</t>
  </si>
  <si>
    <t>ENZLOAD-3OAS60_c_FWD-rt0409     0.13465588      0.00000000</t>
  </si>
  <si>
    <t>ENZLOAD-3OAS80_c_FWD-rt0409     0.13465588      0.00000000</t>
  </si>
  <si>
    <t>ENZLOAD-4ABUTtps_e_FWD-rt2901   0.71768388      0.00000000</t>
  </si>
  <si>
    <t>ENZLOAD-4ABUTtps_e_FWD-rt4390   0.71215804      0.00000000</t>
  </si>
  <si>
    <t>ENZLOAD-4AMPMS_c_FWD-rt2779     0.66305183      0.00000000</t>
  </si>
  <si>
    <t>ENZLOAD-4CMCOAL_c_FWD-rt3465    0.69987924      0.00000000</t>
  </si>
  <si>
    <t>ENZLOAD-4CMCOAL_c_FWD-rt5332    0.64516908      0.00000000</t>
  </si>
  <si>
    <t>ENZLOAD-4CMCOAL_c_FWD-rt6434_c  0.72152420      0.00000000</t>
  </si>
  <si>
    <t>ENZLOAD-4CMCOAL_c_FWD-rt8267_c  0.63114017      0.00000000</t>
  </si>
  <si>
    <t>ENZLOAD-4CMCOAL_x_FWD-rt3465_x  0.69987924      0.00000000</t>
  </si>
  <si>
    <t>ENZLOAD-4CMCOAL_x_FWD-rt5332_x  0.64516908      0.00000000</t>
  </si>
  <si>
    <t>ENZLOAD-4CMCOAL_x_FWD-rt6434_x  0.72152420      0.00000000</t>
  </si>
  <si>
    <t>ENZLOAD-4CMCOAL_x_FWD-rt8267_x  0.63114017      0.00000000</t>
  </si>
  <si>
    <t>ENZLOAD-4DPMIPPH_c_FWD-rt1973   0.39469569      0.00000000</t>
  </si>
  <si>
    <t>ENZLOAD-4DPMIPPH_c_REV-rt1973   0.39469569      0.00000000</t>
  </si>
  <si>
    <t>ENZLOAD-4HBZNPT_m_FWD-rt6869    1.38592618      0.00000000</t>
  </si>
  <si>
    <t>ENZLOAD-4HGLSD_m_FWD-rt0201     0.71032262      0.00000000</t>
  </si>
  <si>
    <t>ENZLOAD-4HTHRS_c_FWD-rt1374     0.64924302      0.00000000</t>
  </si>
  <si>
    <t>ENZLOAD-4MOPR_m_FWD-rt4198      0.87205364      0.00000000</t>
  </si>
  <si>
    <t>ENZLOAD-5AOPtps_e_FWD-rt2901    0.71768388      0.00000000</t>
  </si>
  <si>
    <t>ENZLOAD-6DPMIPPH_c_FWD-rt1395   0.27869557      0.00000000</t>
  </si>
  <si>
    <t>ENZLOAD-6DPMIPPH_c_REV-rt1395   0.27869557      0.00000000</t>
  </si>
  <si>
    <t>ENZLOAD-6DPMIPPH_c_FWD-rt1973   0.39469569      0.00000000</t>
  </si>
  <si>
    <t>ENZLOAD-6DPMIPPH_c_REV-rt1973   0.39469569      0.00000000</t>
  </si>
  <si>
    <t>ENZLOAD-AASADy_c_FWD-LYS25      0.21838243      0.00000000</t>
  </si>
  <si>
    <t>ENZLOAD-AATA_c_FWD-rt0172       0.89097742      0.00000000</t>
  </si>
  <si>
    <t>ENZLOAD-AATA_c_REV-rt0172       0.89097742      0.00000000</t>
  </si>
  <si>
    <t>ENZLOAD-AATA_c_FWD-rt4039       0.87844669      0.00000000</t>
  </si>
  <si>
    <t>ENZLOAD-AATA_c_REV-rt4039       0.87844669      0.00000000</t>
  </si>
  <si>
    <t>ENZLOAD-AATA_c_FWD-rt7471       0.63835124      0.00000000</t>
  </si>
  <si>
    <t>ENZLOAD-AATA_c_REV-rt7471       0.63835124      0.00000000</t>
  </si>
  <si>
    <t>ENZLOAD-ABTA_c_FWD-rt2569       0.89068517      0.00000000</t>
  </si>
  <si>
    <t>ENZLOAD-ABTA_c_FWD-rt7537       0.77032043      0.00000000</t>
  </si>
  <si>
    <t>ENZLOAD-ABTD2Dx_c_FWD-rt1622_c  0.99022873      0.00000000</t>
  </si>
  <si>
    <t>ENZLOAD-ABTD2Dx_c_REV-rt1622_c  0.99022873      0.00000000</t>
  </si>
  <si>
    <t>ENZLOAD-ABTD2Dy_c_FWD-rt4606    1.30814142      0.00000000</t>
  </si>
  <si>
    <t>ENZLOAD-ABTD2Dy_c_REV-rt4606    1.30814142      0.00000000</t>
  </si>
  <si>
    <t>ENZLOAD-ABTD2Dy_c_FWD-rt8084    1.02577182      0.00000000</t>
  </si>
  <si>
    <t>ENZLOAD-ABTD2Dy_c_REV-rt8084    1.02577182      0.00000000</t>
  </si>
  <si>
    <t>ENZLOAD-ABTD4Dx_c_FWD-rt1622_c  0.99022873      0.00000000</t>
  </si>
  <si>
    <t>ENZLOAD-ABTD4Dx_c_REV-rt1622_c  0.99022873      0.00000000</t>
  </si>
  <si>
    <t>ENZLOAD-ABTD4Dy_c_FWD-rt4606    1.30814142      0.00000000</t>
  </si>
  <si>
    <t>ENZLOAD-ABTD4Dy_c_REV-rt4606    1.30814142      0.00000000</t>
  </si>
  <si>
    <t>ENZLOAD-ABTD4Dy_c_FWD-rt8084    1.02577182      0.00000000</t>
  </si>
  <si>
    <t>ENZLOAD-ABTD4Dy_c_REV-rt8084    1.02577182      0.00000000</t>
  </si>
  <si>
    <t>ENZLOAD-ABUTD_m_FWD-rt2756_m    0.84096834      0.00000000</t>
  </si>
  <si>
    <t>ENZLOAD-ACACT100i_m_FWD-rt0517  1.02672586      0.00000000</t>
  </si>
  <si>
    <t>ENZLOAD-ACACT100i_x_FWD-rt0697  0.96548376      0.00000000</t>
  </si>
  <si>
    <t>ENZLOAD-ACACT100i_x_FWD-rt5445  0.97484223      0.00000000</t>
  </si>
  <si>
    <t>ENZLOAD-ACACT100i_x_FWD-rt6860  0.97563316      0.00000000</t>
  </si>
  <si>
    <t>ENZLOAD-ACACT101ei_x_FWD-rt0697 0.96548376      0.00000000</t>
  </si>
  <si>
    <t>ENZLOAD-ACACT101ei_x_FWD-rt5445 0.97484223      0.00000000</t>
  </si>
  <si>
    <t>ENZLOAD-ACACT101ei_x_FWD-rt6860 0.97563316      0.00000000</t>
  </si>
  <si>
    <t>ENZLOAD-ACACT120i_m_FWD-rt0517  1.02672586      0.00000000</t>
  </si>
  <si>
    <t>ENZLOAD-ACACT120i_x_FWD-rt0697  0.96548376      0.00000000</t>
  </si>
  <si>
    <t>ENZLOAD-ACACT120i_x_FWD-rt5445  0.97484223      0.00000000</t>
  </si>
  <si>
    <t>ENZLOAD-ACACT120i_x_FWD-rt6860  0.97563316      0.00000000</t>
  </si>
  <si>
    <t>ENZLOAD-ACACT121ai_m_FWD-rt0517 1.02672586      0.00000000</t>
  </si>
  <si>
    <t>ENZLOAD-ACACT121ai_x_FWD-rt0697 0.96548376      0.00000000</t>
  </si>
  <si>
    <t>ENZLOAD-ACACT121ai_x_FWD-rt5445 0.97484223      0.00000000</t>
  </si>
  <si>
    <t>ENZLOAD-ACACT121ai_x_FWD-rt6860 0.97563316      0.00000000</t>
  </si>
  <si>
    <t>ENZLOAD-ACACT121di_x_FWD-rt0697 0.96548376      0.00000000</t>
  </si>
  <si>
    <t>ENZLOAD-ACACT121di_x_FWD-rt5445 0.97484223      0.00000000</t>
  </si>
  <si>
    <t>ENZLOAD-ACACT121di_x_FWD-rt6860 0.97563316      0.00000000</t>
  </si>
  <si>
    <t>ENZLOAD-ACACT122ei_x_FWD-rt0697 0.96548376      0.00000000</t>
  </si>
  <si>
    <t>ENZLOAD-ACACT122ei_x_FWD-rt5445 0.97484223      0.00000000</t>
  </si>
  <si>
    <t>ENZLOAD-ACACT122ei_x_FWD-rt6860 0.97563316      0.00000000</t>
  </si>
  <si>
    <t>ENZLOAD-ACACT140i_m_FWD-rt0517  1.02672586      0.00000000</t>
  </si>
  <si>
    <t>ENZLOAD-ACACT140i_x_FWD-rt0697  0.96548376      0.00000000</t>
  </si>
  <si>
    <t>ENZLOAD-ACACT140i_x_FWD-rt5445  0.97484223      0.00000000</t>
  </si>
  <si>
    <t>ENZLOAD-ACACT140i_x_FWD-rt6860  0.97563316      0.00000000</t>
  </si>
  <si>
    <t>ENZLOAD-ACACT141ai_m_FWD-rt0517 1.02672586      0.00000000</t>
  </si>
  <si>
    <t>ENZLOAD-ACACT141ai_x_FWD-rt0697 0.96548376      0.00000000</t>
  </si>
  <si>
    <t>ENZLOAD-ACACT141ai_x_FWD-rt5445 0.97484223      0.00000000</t>
  </si>
  <si>
    <t>ENZLOAD-ACACT141ai_x_FWD-rt6860 0.97563316      0.00000000</t>
  </si>
  <si>
    <t>ENZLOAD-ACACT141bi_m_FWD-rt0517 1.02672586      0.00000000</t>
  </si>
  <si>
    <t>ENZLOAD-ACACT141bi_x_FWD-rt0697 0.96548376      0.00000000</t>
  </si>
  <si>
    <t>ENZLOAD-ACACT141bi_x_FWD-rt5445 0.97484223      0.00000000</t>
  </si>
  <si>
    <t>ENZLOAD-ACACT141bi_x_FWD-rt6860 0.97563316      0.00000000</t>
  </si>
  <si>
    <t>ENZLOAD-ACACT142i_x_FWD-rt0697  0.96548376      0.00000000</t>
  </si>
  <si>
    <t>ENZLOAD-ACACT142i_x_FWD-rt5445  0.97484223      0.00000000</t>
  </si>
  <si>
    <t>ENZLOAD-ACACT142i_x_FWD-rt6860  0.97563316      0.00000000</t>
  </si>
  <si>
    <t>ENZLOAD-ACACT143i_x_FWD-rt0697  0.96548376      0.00000000</t>
  </si>
  <si>
    <t>ENZLOAD-ACACT143i_x_FWD-rt5445  0.97484223      0.00000000</t>
  </si>
  <si>
    <t>ENZLOAD-ACACT143i_x_FWD-rt6860  0.97563316      0.00000000</t>
  </si>
  <si>
    <t>ENZLOAD-ACACT160i_m_FWD-rt0517  1.02672586      0.00000000</t>
  </si>
  <si>
    <t>ENZLOAD-ACACT160i_x_FWD-rt0697  0.96548376      0.00000000</t>
  </si>
  <si>
    <t>ENZLOAD-ACACT160i_x_FWD-rt5445  0.97484223      0.00000000</t>
  </si>
  <si>
    <t>ENZLOAD-ACACT160i_x_FWD-rt6860  0.97563316      0.00000000</t>
  </si>
  <si>
    <t>ENZLOAD-ACACT161ai_m_FWD-rt0517 1.02672586      0.00000000</t>
  </si>
  <si>
    <t>ENZLOAD-ACACT161ai_x_FWD-rt0697 0.96548376      0.00000000</t>
  </si>
  <si>
    <t>ENZLOAD-ACACT161ai_x_FWD-rt5445 0.97484223      0.00000000</t>
  </si>
  <si>
    <t>ENZLOAD-ACACT161ai_x_FWD-rt6860 0.97563316      0.00000000</t>
  </si>
  <si>
    <t>ENZLOAD-ACACT161bi_m_FWD-rt0517 1.02672586      0.00000000</t>
  </si>
  <si>
    <t>ENZLOAD-ACACT161bi_x_FWD-rt0697 0.96548376      0.00000000</t>
  </si>
  <si>
    <t>ENZLOAD-ACACT161bi_x_FWD-rt5445 0.97484223      0.00000000</t>
  </si>
  <si>
    <t>ENZLOAD-ACACT161bi_x_FWD-rt6860 0.97563316      0.00000000</t>
  </si>
  <si>
    <t>ENZLOAD-ACACT162i_x_FWD-rt0697  0.96548376      0.00000000</t>
  </si>
  <si>
    <t>ENZLOAD-ACACT162i_x_FWD-rt5445  0.97484223      0.00000000</t>
  </si>
  <si>
    <t>ENZLOAD-ACACT162i_x_FWD-rt6860  0.97563316      0.00000000</t>
  </si>
  <si>
    <t>ENZLOAD-ACACT163i_x_FWD-rt0697  0.96548376      0.00000000</t>
  </si>
  <si>
    <t>ENZLOAD-ACACT163i_x_FWD-rt5445  0.97484223      0.00000000</t>
  </si>
  <si>
    <t>ENZLOAD-ACACT163i_x_FWD-rt6860  0.97563316      0.00000000</t>
  </si>
  <si>
    <t>ENZLOAD-ACACT180i_m_FWD-rt0517  1.02672586      0.00000000</t>
  </si>
  <si>
    <t>ENZLOAD-ACACT180i_x_FWD-rt0697  0.96548376      0.00000000</t>
  </si>
  <si>
    <t>ENZLOAD-ACACT180i_x_FWD-rt5445  0.97484223      0.00000000</t>
  </si>
  <si>
    <t>ENZLOAD-ACACT180i_x_FWD-rt6860  0.97563316      0.00000000</t>
  </si>
  <si>
    <t>ENZLOAD-ACACT181ai_m_FWD-rt0517 1.02672586      0.00000000</t>
  </si>
  <si>
    <t>ENZLOAD-ACACT181ai_x_FWD-rt0697 0.96548376      0.00000000</t>
  </si>
  <si>
    <t>ENZLOAD-ACACT181ai_x_FWD-rt5445 0.97484223      0.00000000</t>
  </si>
  <si>
    <t>ENZLOAD-ACACT181ai_x_FWD-rt6860 0.97563316      0.00000000</t>
  </si>
  <si>
    <t>ENZLOAD-ACACT182i_x_FWD-rt0697  0.96548376      0.00000000</t>
  </si>
  <si>
    <t>ENZLOAD-ACACT182i_x_FWD-rt5445  0.97484223      0.00000000</t>
  </si>
  <si>
    <t>ENZLOAD-ACACT182i_x_FWD-rt6860  0.97563316      0.00000000</t>
  </si>
  <si>
    <t>ENZLOAD-ACACT183i_x_FWD-rt0697  0.96548376      0.00000000</t>
  </si>
  <si>
    <t>ENZLOAD-ACACT183i_x_FWD-rt5445  0.97484223      0.00000000</t>
  </si>
  <si>
    <t>ENZLOAD-ACACT183i_x_FWD-rt6860  0.97563316      0.00000000</t>
  </si>
  <si>
    <t>ENZLOAD-ACACT200i_m_FWD-rt0517  1.02672586      0.00000000</t>
  </si>
  <si>
    <t>ENZLOAD-ACACT200i_x_FWD-rt0697  0.96548376      0.00000000</t>
  </si>
  <si>
    <t>ENZLOAD-ACACT200i_x_FWD-rt5445  0.97484223      0.00000000</t>
  </si>
  <si>
    <t>ENZLOAD-ACACT200i_x_FWD-rt6860  0.97563316      0.00000000</t>
  </si>
  <si>
    <t>ENZLOAD-ACACT220i_m_FWD-rt0517  1.02672586      0.00000000</t>
  </si>
  <si>
    <t>ENZLOAD-ACACT220i_x_FWD-rt0697  0.96548376      0.00000000</t>
  </si>
  <si>
    <t>ENZLOAD-ACACT220i_x_FWD-rt5445  0.97484223      0.00000000</t>
  </si>
  <si>
    <t>ENZLOAD-ACACT220i_x_FWD-rt6860  0.97563316      0.00000000</t>
  </si>
  <si>
    <t>ENZLOAD-ACACT240i_m_FWD-rt0517  1.02672586      0.00000000</t>
  </si>
  <si>
    <t>ENZLOAD-ACACT240i_x_FWD-rt0697  0.96548376      0.00000000</t>
  </si>
  <si>
    <t>ENZLOAD-ACACT240i_x_FWD-rt5445  0.97484223      0.00000000</t>
  </si>
  <si>
    <t>ENZLOAD-ACACT240i_x_FWD-rt6860  0.97563316      0.00000000</t>
  </si>
  <si>
    <t>ENZLOAD-ACACT260i_m_FWD-rt0517  1.02672586      0.00000000</t>
  </si>
  <si>
    <t>ENZLOAD-ACACT260i_x_FWD-rt0697  0.96548376      0.00000000</t>
  </si>
  <si>
    <t>ENZLOAD-ACACT260i_x_FWD-rt5445  0.97484223      0.00000000</t>
  </si>
  <si>
    <t>ENZLOAD-ACACT260i_x_FWD-rt6860  0.97563316      0.00000000</t>
  </si>
  <si>
    <t>ENZLOAD-ACACT40i_m_FWD-rt0517   1.02672586      0.00000000</t>
  </si>
  <si>
    <t>ENZLOAD-ACACT40i_x_FWD-rt0697   0.96548376      0.00000000</t>
  </si>
  <si>
    <t>ENZLOAD-ACACT40i_x_FWD-rt5445   0.97484223      0.00000000</t>
  </si>
  <si>
    <t>ENZLOAD-ACACT40i_x_FWD-rt6860   0.97563316      0.00000000</t>
  </si>
  <si>
    <t>ENZLOAD-ACACT40ir_c_FWD-rt0310  0.90087325      0.00000000</t>
  </si>
  <si>
    <t>ENZLOAD-ACACT60i_m_FWD-rt0517   1.02672586      0.00000000</t>
  </si>
  <si>
    <t>ENZLOAD-ACACT60i_x_FWD-rt0697   0.96548376      0.00000000</t>
  </si>
  <si>
    <t>ENZLOAD-ACACT60i_x_FWD-rt5445   0.97484223      0.00000000</t>
  </si>
  <si>
    <t>ENZLOAD-ACACT60i_x_FWD-rt6860   0.97563316      0.00000000</t>
  </si>
  <si>
    <t>ENZLOAD-ACACT80i_m_FWD-rt0517   1.02672586      0.00000000</t>
  </si>
  <si>
    <t>ENZLOAD-ACACT80i_x_FWD-rt0697   0.96548376      0.00000000</t>
  </si>
  <si>
    <t>ENZLOAD-ACACT80i_x_FWD-rt5445   0.97484223      0.00000000</t>
  </si>
  <si>
    <t>ENZLOAD-ACACT80i_x_FWD-rt6860   0.97563316      0.00000000</t>
  </si>
  <si>
    <t>ENZLOAD-ACALDCD_c_FWD-rt7423    0.57525830      0.00000000</t>
  </si>
  <si>
    <t>ENZLOAD-ACCOAC_c_FWD-rt0271     0.08716695      0.00000000</t>
  </si>
  <si>
    <t>ENZLOAD-ACCOAt_c_r_FWD-rt2578   0.68393638      0.00000000</t>
  </si>
  <si>
    <t>ENZLOAD-ACCOAt_c_r_REV-rt2578   0.68393638      0.00000000</t>
  </si>
  <si>
    <t>ENZLOAD-ACCOATsucac_m_FWD-rt5429        0.71912943      0.00000000</t>
  </si>
  <si>
    <t>ENZLOAD-ACCOATsucpp_m_FWD-rt5429        0.71912943      0.00000000</t>
  </si>
  <si>
    <t>ENZLOAD-ACEST1_m_FWD-rt1634     0.76069941      0.00000000</t>
  </si>
  <si>
    <t>ENZLOAD-ACEST1_m_FWD-rt6091     0.80189068      0.00000000</t>
  </si>
  <si>
    <t>ENZLOAD-ACGAM6PS_c_FWD-rt4107   2.05446080      0.00000000</t>
  </si>
  <si>
    <t>ENZLOAD-ACGAM6PS_c_REV-rt4107   2.05446080      0.00000000</t>
  </si>
  <si>
    <t>ENZLOAD-ACGAM6S1_r_FWD-rt5121   0.65215056      0.00000000</t>
  </si>
  <si>
    <t>ENZLOAD-ACGAM6S1_r_REV-rt5121   0.65215056      0.00000000</t>
  </si>
  <si>
    <t>ENZLOAD-ACGAM6S2_r_FWD-rt5121   0.65215056      0.00000000</t>
  </si>
  <si>
    <t>ENZLOAD-ACGAM6S2_r_REV-rt5121   0.65215056      0.00000000</t>
  </si>
  <si>
    <t>ENZLOAD-ACGAMPM_c_FWD-rt4597    0.72387702      0.00000000</t>
  </si>
  <si>
    <t>ENZLOAD-ACGAMPM_c_REV-rt4597    0.72387702      0.00000000</t>
  </si>
  <si>
    <t>ENZLOAD-ACGK_m_FWD-rt1009       0.43021946      0.00000000</t>
  </si>
  <si>
    <t>ENZLOAD-ACGS_m_FWD-rt7899       0.56150639      0.00000000</t>
  </si>
  <si>
    <t>ENZLOAD-ACHAH_c_FWD-rt3378      0.69851268      0.00000000</t>
  </si>
  <si>
    <t>ENZLOAD-ACHAH_c_REV-rt3378      0.69851268      0.00000000</t>
  </si>
  <si>
    <t>ENZLOAD-ACHAH_e_FWD-rt1203      0.72047621      0.00000000</t>
  </si>
  <si>
    <t>ENZLOAD-ACHBS_m_FWD-ILV26       0.37395353      0.00000000</t>
  </si>
  <si>
    <t>ENZLOAD-ACHBS_m_FWD-rt7317      0.28124878      0.00000000</t>
  </si>
  <si>
    <t>ENZLOAD-ACHLE1_c_FWD-rt6872     1.51321349      0.00000000</t>
  </si>
  <si>
    <t>ENZLOAD-ACHLE2_c_FWD-rt6872     1.51321349      0.00000000</t>
  </si>
  <si>
    <t>ENZLOAD-ACHLE3_c_FWD-rt6872     1.51321349      0.00000000</t>
  </si>
  <si>
    <t>ENZLOAD-ACITL_c_FWD-rt1358      0.08518259      0.00000000</t>
  </si>
  <si>
    <t>ENZLOAD-ACKr_c_FWD-rt5015       0.87139674      0.00000000</t>
  </si>
  <si>
    <t>ENZLOAD-ACKr_c_REV-rt5015       0.87139674      0.00000000</t>
  </si>
  <si>
    <t>ENZLOAD-ACLS_m_FWD-ILV26        0.37395353      0.00000000</t>
  </si>
  <si>
    <t>ENZLOAD-ACLS_m_FWD-rt7317       0.28124878      0.00000000</t>
  </si>
  <si>
    <t>ENZLOAD-ACOAD100f_m_FWD-rt4202  0.95822395      0.00000000</t>
  </si>
  <si>
    <t>ENZLOAD-ACOAD100f_x_FWD-rt2040  0.84036951      0.00000000</t>
  </si>
  <si>
    <t>ENZLOAD-ACOAD101df_x_FWD-rt2040 0.84036951      0.00000000</t>
  </si>
  <si>
    <t>ENZLOAD-ACOAD102ef_x_FWD-rt2040 0.84036951      0.00000000</t>
  </si>
  <si>
    <t>ENZLOAD-ACOAD120f_m_FWD-rt4202  0.95822395      0.00000000</t>
  </si>
  <si>
    <t>ENZLOAD-ACOAD120f_x_FWD-rt2040  0.84036951      0.00000000</t>
  </si>
  <si>
    <t>ENZLOAD-ACOAD121af_x_FWD-rt2040 0.84036951      0.00000000</t>
  </si>
  <si>
    <t>ENZLOAD-ACOAD140f_x_FWD-rt2040  0.84036951      0.00000000</t>
  </si>
  <si>
    <t>ENZLOAD-ACOAD141af_x_FWD-rt2040 0.84036951      0.00000000</t>
  </si>
  <si>
    <t>ENZLOAD-ACOAD141bf_x_FWD-rt2040 0.84036951      0.00000000</t>
  </si>
  <si>
    <t>ENZLOAD-ACOAD142f_x_FWD-rt2040  0.84036951      0.00000000</t>
  </si>
  <si>
    <t>ENZLOAD-ACOAD143f_x_FWD-rt2040  0.84036951      0.00000000</t>
  </si>
  <si>
    <t>ENZLOAD-ACOAD160f_x_FWD-rt2040  0.84036951      0.00000000</t>
  </si>
  <si>
    <t>ENZLOAD-ACOAD161af_x_FWD-rt2040 0.84036951      0.00000000</t>
  </si>
  <si>
    <t>ENZLOAD-ACOAD161bf_x_FWD-rt2040 0.84036951      0.00000000</t>
  </si>
  <si>
    <t>ENZLOAD-ACOAD162f_x_FWD-rt2040  0.84036951      0.00000000</t>
  </si>
  <si>
    <t>ENZLOAD-ACOAD163f_x_FWD-rt2040  0.84036951      0.00000000</t>
  </si>
  <si>
    <t>ENZLOAD-ACOAD180f_x_FWD-rt2040  0.84036951      0.00000000</t>
  </si>
  <si>
    <t>ENZLOAD-ACOAD181af_x_FWD-rt2040 0.84036951      0.00000000</t>
  </si>
  <si>
    <t>ENZLOAD-ACOAD182f_x_FWD-rt2040  0.84036951      0.00000000</t>
  </si>
  <si>
    <t>ENZLOAD-ACOAD183f_x_FWD-rt2040  0.84036951      0.00000000</t>
  </si>
  <si>
    <t>ENZLOAD-ACOAD40f_m_FWD-rt5702   0.94041221      0.00000000</t>
  </si>
  <si>
    <t>ENZLOAD-ACOAD40f_m_REV-rt5702   0.94041221      0.00000000</t>
  </si>
  <si>
    <t>ENZLOAD-ACOAD40f_x_FWD-rt2040   0.84036951      0.00000000</t>
  </si>
  <si>
    <t>ENZLOAD-ACOAD60f_m_FWD-rt5702   0.94041221      0.00000000</t>
  </si>
  <si>
    <t>ENZLOAD-ACOAD60f_m_REV-rt5702   0.94041221      0.00000000</t>
  </si>
  <si>
    <t>ENZLOAD-ACOAD60f_x_FWD-rt2040   0.84036951      0.00000000</t>
  </si>
  <si>
    <t>ENZLOAD-ACOAD80f_m_FWD-rt4202   0.95822395      0.00000000</t>
  </si>
  <si>
    <t>ENZLOAD-ACOAD80f_m_REV-rt4202   0.95822395      0.00000000</t>
  </si>
  <si>
    <t>ENZLOAD-ACOAD80f_x_FWD-rt2040   0.84036951      0.00000000</t>
  </si>
  <si>
    <t>ENZLOAD-ACOAD82ef_x_FWD-rt2040  0.84036951      0.00000000</t>
  </si>
  <si>
    <t>ENZLOAD-ACOADm30f_m_FWD-rt5702  0.94041221      0.00000000</t>
  </si>
  <si>
    <t>ENZLOAD-ACOADm30f_m_REV-rt5702  0.94041221      0.00000000</t>
  </si>
  <si>
    <t>ENZLOAD-ACOADm40f_m_FWD-rt5702  0.94041221      0.00000000</t>
  </si>
  <si>
    <t>ENZLOAD-ACOADm40f_m_REV-rt5702  0.94041221      0.00000000</t>
  </si>
  <si>
    <t>ENZLOAD-ACOADm50f_m_FWD-rt1644  0.91349584      0.00000000</t>
  </si>
  <si>
    <t>ENZLOAD-ACOADm50f_m_REV-rt1644  0.91349584      0.00000000</t>
  </si>
  <si>
    <t>ENZLOAD-ACOADS160_rm_FWD-rt1362 0.70539475      0.00000000</t>
  </si>
  <si>
    <t>ENZLOAD-ACOADS180_rm_FWD-rt1362 0.70539475      0.00000000</t>
  </si>
  <si>
    <t>ENZLOAD-ACOADS181_rm_FWD-rt0477 0.84523244      0.00000000</t>
  </si>
  <si>
    <t>ENZLOAD-ACOADS182_rm_FWD-rt0477 0.84523244      0.00000000</t>
  </si>
  <si>
    <t>ENZLOAD-ACOAO100_x_FWD-rt1332   0.52930482      0.00000000</t>
  </si>
  <si>
    <t>ENZLOAD-ACOAO100_x_FWD-rt4374   0.54279100      0.00000000</t>
  </si>
  <si>
    <t>ENZLOAD-ACOAO100_x_FWD-rt4384   0.55271385      0.00000000</t>
  </si>
  <si>
    <t>ENZLOAD-ACOAO101d_x_FWD-rt1332  0.52930482      0.00000000</t>
  </si>
  <si>
    <t>ENZLOAD-ACOAO101d_x_FWD-rt4374  0.54279100      0.00000000</t>
  </si>
  <si>
    <t>ENZLOAD-ACOAO101d_x_FWD-rt4384  0.55271385      0.00000000</t>
  </si>
  <si>
    <t>ENZLOAD-ACOAO102e_x_FWD-rt1332  0.52930482      0.00000000</t>
  </si>
  <si>
    <t>ENZLOAD-ACOAO102e_x_FWD-rt4374  0.54279100      0.00000000</t>
  </si>
  <si>
    <t>ENZLOAD-ACOAO102e_x_FWD-rt4384  0.55271385      0.00000000</t>
  </si>
  <si>
    <t>ENZLOAD-ACOAO120_x_FWD-rt1332   0.52930482      0.00000000</t>
  </si>
  <si>
    <t>ENZLOAD-ACOAO120_x_FWD-rt4374   0.54279100      0.00000000</t>
  </si>
  <si>
    <t>ENZLOAD-ACOAO120_x_FWD-rt4384   0.55271385      0.00000000</t>
  </si>
  <si>
    <t>ENZLOAD-ACOAO121a_x_FWD-rt1332  0.52930482      0.00000000</t>
  </si>
  <si>
    <t>ENZLOAD-ACOAO121a_x_FWD-rt4374  0.54279100      0.00000000</t>
  </si>
  <si>
    <t>ENZLOAD-ACOAO121a_x_FWD-rt4384  0.55271385      0.00000000</t>
  </si>
  <si>
    <t>ENZLOAD-ACOAO140_x_FWD-rt1332   0.52930482      0.00000000</t>
  </si>
  <si>
    <t>ENZLOAD-ACOAO140_x_FWD-rt4374   0.54279100      0.00000000</t>
  </si>
  <si>
    <t>ENZLOAD-ACOAO140_x_FWD-rt4384   0.55271385      0.00000000</t>
  </si>
  <si>
    <t>ENZLOAD-ACOAO141a_x_FWD-rt1332  0.52930482      0.00000000</t>
  </si>
  <si>
    <t>ENZLOAD-ACOAO141a_x_FWD-rt4374  0.54279100      0.00000000</t>
  </si>
  <si>
    <t>ENZLOAD-ACOAO141a_x_FWD-rt4384  0.55271385      0.00000000</t>
  </si>
  <si>
    <t>ENZLOAD-ACOAO141b_x_FWD-rt1332  0.52930482      0.00000000</t>
  </si>
  <si>
    <t>ENZLOAD-ACOAO141b_x_FWD-rt4374  0.54279100      0.00000000</t>
  </si>
  <si>
    <t>ENZLOAD-ACOAO141b_x_FWD-rt4384  0.55271385      0.00000000</t>
  </si>
  <si>
    <t>ENZLOAD-ACOAO142_x_FWD-rt1332   0.52930482      0.00000000</t>
  </si>
  <si>
    <t>ENZLOAD-ACOAO142_x_FWD-rt4374   0.54279100      0.00000000</t>
  </si>
  <si>
    <t>ENZLOAD-ACOAO142_x_FWD-rt4384   0.55271385      0.00000000</t>
  </si>
  <si>
    <t>ENZLOAD-ACOAO143_x_FWD-rt1332   0.52930482      0.00000000</t>
  </si>
  <si>
    <t>ENZLOAD-ACOAO143_x_FWD-rt4374   0.54279100      0.00000000</t>
  </si>
  <si>
    <t>ENZLOAD-ACOAO143_x_FWD-rt4384   0.55271385      0.00000000</t>
  </si>
  <si>
    <t>ENZLOAD-ACOAO160_x_FWD-rt1332   0.52930482      0.00000000</t>
  </si>
  <si>
    <t>ENZLOAD-ACOAO160_x_FWD-rt4374   0.54279100      0.00000000</t>
  </si>
  <si>
    <t>ENZLOAD-ACOAO160_x_FWD-rt4384   0.55271385      0.00000000</t>
  </si>
  <si>
    <t>ENZLOAD-ACOAO161a_x_FWD-rt1332  0.52930482      0.00000000</t>
  </si>
  <si>
    <t>ENZLOAD-ACOAO161a_x_FWD-rt4374  0.54279100      0.00000000</t>
  </si>
  <si>
    <t>ENZLOAD-ACOAO161a_x_FWD-rt4384  0.55271385      0.00000000</t>
  </si>
  <si>
    <t>ENZLOAD-ACOAO161b_x_FWD-rt1332  0.52930482      0.00000000</t>
  </si>
  <si>
    <t>ENZLOAD-ACOAO161b_x_FWD-rt4374  0.54279100      0.00000000</t>
  </si>
  <si>
    <t>ENZLOAD-ACOAO161b_x_FWD-rt4384  0.55271385      0.00000000</t>
  </si>
  <si>
    <t>ENZLOAD-ACOAO162_x_FWD-rt1332   0.52930482      0.00000000</t>
  </si>
  <si>
    <t>ENZLOAD-ACOAO162_x_FWD-rt4374   0.54279100      0.00000000</t>
  </si>
  <si>
    <t>ENZLOAD-ACOAO162_x_FWD-rt4384   0.55271385      0.00000000</t>
  </si>
  <si>
    <t>ENZLOAD-ACOAO163_x_FWD-rt1332   0.52930482      0.00000000</t>
  </si>
  <si>
    <t>ENZLOAD-ACOAO163_x_FWD-rt4374   0.54279100      0.00000000</t>
  </si>
  <si>
    <t>ENZLOAD-ACOAO163_x_FWD-rt4384   0.55271385      0.00000000</t>
  </si>
  <si>
    <t>ENZLOAD-ACOAO180_x_FWD-rt1332   0.52930482      0.00000000</t>
  </si>
  <si>
    <t>ENZLOAD-ACOAO180_x_FWD-rt4374   0.54279100      0.00000000</t>
  </si>
  <si>
    <t>ENZLOAD-ACOAO180_x_FWD-rt4384   0.55271385      0.00000000</t>
  </si>
  <si>
    <t>ENZLOAD-ACOAO181a_x_FWD-rt1332  0.52930482      0.00000000</t>
  </si>
  <si>
    <t>ENZLOAD-ACOAO181a_x_FWD-rt4374  0.54279100      0.00000000</t>
  </si>
  <si>
    <t>ENZLOAD-ACOAO181a_x_FWD-rt4384  0.55271385      0.00000000</t>
  </si>
  <si>
    <t>ENZLOAD-ACOAO182_x_FWD-rt1332   0.52930482      0.00000000</t>
  </si>
  <si>
    <t>ENZLOAD-ACOAO182_x_FWD-rt4374   0.54279100      0.00000000</t>
  </si>
  <si>
    <t>ENZLOAD-ACOAO182_x_FWD-rt4384   0.55271385      0.00000000</t>
  </si>
  <si>
    <t>ENZLOAD-ACOAO183_x_FWD-rt1332   0.52930482      0.00000000</t>
  </si>
  <si>
    <t>ENZLOAD-ACOAO183_x_FWD-rt4374   0.54279100      0.00000000</t>
  </si>
  <si>
    <t>ENZLOAD-ACOAO183_x_FWD-rt4384   0.55271385      0.00000000</t>
  </si>
  <si>
    <t>ENZLOAD-ACOAO200_x_FWD-rt1332   0.52930482      0.00000000</t>
  </si>
  <si>
    <t>ENZLOAD-ACOAO200_x_FWD-rt4374   0.54279100      0.00000000</t>
  </si>
  <si>
    <t>ENZLOAD-ACOAO200_x_FWD-rt4384   0.55271385      0.00000000</t>
  </si>
  <si>
    <t>ENZLOAD-ACOAO220_x_FWD-rt1332   0.52930482      0.00000000</t>
  </si>
  <si>
    <t>ENZLOAD-ACOAO220_x_FWD-rt4374   0.54279100      0.00000000</t>
  </si>
  <si>
    <t>ENZLOAD-ACOAO220_x_FWD-rt4384   0.55271385      0.00000000</t>
  </si>
  <si>
    <t>ENZLOAD-ACOAO240_x_FWD-rt1332   0.52930482      0.00000000</t>
  </si>
  <si>
    <t>ENZLOAD-ACOAO240_x_FWD-rt4374   0.54279100      0.00000000</t>
  </si>
  <si>
    <t>ENZLOAD-ACOAO240_x_FWD-rt4384   0.55271385      0.00000000</t>
  </si>
  <si>
    <t>ENZLOAD-ACOAO260_x_FWD-rt1332   0.52930482      0.00000000</t>
  </si>
  <si>
    <t>ENZLOAD-ACOAO260_x_FWD-rt4374   0.54279100      0.00000000</t>
  </si>
  <si>
    <t>ENZLOAD-ACOAO260_x_FWD-rt4384   0.55271385      0.00000000</t>
  </si>
  <si>
    <t>ENZLOAD-ACOAO40_x_FWD-rt1332    0.52930482      0.00000000</t>
  </si>
  <si>
    <t>ENZLOAD-ACOAO40_x_FWD-rt4374    0.54279100      0.00000000</t>
  </si>
  <si>
    <t>ENZLOAD-ACOAO40_x_FWD-rt4384    0.55271385      0.00000000</t>
  </si>
  <si>
    <t>ENZLOAD-ACOAO60_x_FWD-rt1332    0.52930482      0.00000000</t>
  </si>
  <si>
    <t>ENZLOAD-ACOAO60_x_FWD-rt4374    0.54279100      0.00000000</t>
  </si>
  <si>
    <t>ENZLOAD-ACOAO60_x_FWD-rt4384    0.55271385      0.00000000</t>
  </si>
  <si>
    <t>ENZLOAD-ACOAO80_x_FWD-rt1332    0.52930482      0.00000000</t>
  </si>
  <si>
    <t>ENZLOAD-ACOAO80_x_FWD-rt4374    0.54279100      0.00000000</t>
  </si>
  <si>
    <t>ENZLOAD-ACOAO80_x_FWD-rt4384    0.55271385      0.00000000</t>
  </si>
  <si>
    <t>ENZLOAD-ACOAO82e_x_FWD-rt1332   0.52930482      0.00000000</t>
  </si>
  <si>
    <t>ENZLOAD-ACOAO82e_x_FWD-rt4374   0.54279100      0.00000000</t>
  </si>
  <si>
    <t>ENZLOAD-ACOAO82e_x_FWD-rt4384   0.55271385      0.00000000</t>
  </si>
  <si>
    <t>ENZLOAD-ACOATA_c_FWD-rt0302     0.31182735      0.00000000</t>
  </si>
  <si>
    <t>ENZLOAD-ACOATA_c_REV-rt0302     0.31182735      0.00000000</t>
  </si>
  <si>
    <t>ENZLOAD-ACOATA_m_FWD-rt5893     3.27404751      0.00000000</t>
  </si>
  <si>
    <t>ENZLOAD-ACOATA_m_REV-rt5893     3.27404751      0.00000000</t>
  </si>
  <si>
    <t>ENZLOAD-ACONMT_c_FWD-rt6691     1.10250865      0.00000000</t>
  </si>
  <si>
    <t>ENZLOAD-ACONT2_m_FWD-rt4274     0.73102823      0.00000000</t>
  </si>
  <si>
    <t>ENZLOAD-ACONT2_m_REV-rt4274     0.73102823      0.00000000</t>
  </si>
  <si>
    <t>ENZLOAD-ACONTa_m_FWD-rt3256     0.50553248      0.00000000</t>
  </si>
  <si>
    <t>ENZLOAD-ACONTa_m_REV-rt3256     0.50553248      0.00000000</t>
  </si>
  <si>
    <t>ENZLOAD-ACONTa_m_FWD-rt6232     0.48037274      0.00000000</t>
  </si>
  <si>
    <t>ENZLOAD-ACONTa_m_REV-rt6232     0.48037274      0.00000000</t>
  </si>
  <si>
    <t>ENZLOAD-ACONTb_m_FWD-rt3256     0.50553248      0.00000000</t>
  </si>
  <si>
    <t>ENZLOAD-ACONTb_m_REV-rt3256     0.50553248      0.00000000</t>
  </si>
  <si>
    <t>ENZLOAD-ACONTb_m_FWD-rt6232     0.48037274      0.00000000</t>
  </si>
  <si>
    <t>ENZLOAD-ACONTb_m_REV-rt6232     0.48037274      0.00000000</t>
  </si>
  <si>
    <t>ENZLOAD-ACOTAi_m_FWD-rt6510     0.79813552      0.00000000</t>
  </si>
  <si>
    <t>ENZLOAD-ACP1_e_FWD-rt1163       0.61032333      0.00000000</t>
  </si>
  <si>
    <t>ENZLOAD-ACP1_e_FWD-rt5051       0.72287973      0.00000000</t>
  </si>
  <si>
    <t>ENZLOAD-ACPCS_c_FWD-rt0245      0.82752149      0.00000000</t>
  </si>
  <si>
    <t>ENZLOAD-ACPCS_c_REV-rt0245      0.82752149      0.00000000</t>
  </si>
  <si>
    <t>ENZLOAD-ACRNAH_x_FWD-rt5418     1.04459985      0.00000000</t>
  </si>
  <si>
    <t>ENZLOAD-ACRNt_c_m_FWD-rt0963    1.33718047      0.00000000</t>
  </si>
  <si>
    <t>ENZLOAD-ACS_c_FWD-rt6229_c      0.58422717      0.00000000</t>
  </si>
  <si>
    <t>ENZLOAD-ACS_c_FWD-rt7532_c      0.67276787      0.00000000</t>
  </si>
  <si>
    <t>ENZLOAD-ACS_n_FWD-rt6229_n      0.58422717      0.00000000</t>
  </si>
  <si>
    <t>ENZLOAD-ACS_n_FWD-rt7532_n      0.67276787      0.00000000</t>
  </si>
  <si>
    <t>ENZLOAD-ACt_c_e_FWD-rt7285      1.65178052      0.00000000</t>
  </si>
  <si>
    <t>ENZLOAD-ACt_c_e_REV-rt7285      1.65178052      0.00000000</t>
  </si>
  <si>
    <t>ENZLOAD-ACt_c_m_FWD-rt5456      1.28005778      0.00000000</t>
  </si>
  <si>
    <t>ENZLOAD-ACt_c_m_REV-rt5456      1.28005778      0.00000000</t>
  </si>
  <si>
    <t>ENZLOAD-ADA_c_FWD-rt8364        1.08667586      0.00000000</t>
  </si>
  <si>
    <t>ENZLOAD-ADCL_c_FWD-rt4108       1.58161973      0.00000000</t>
  </si>
  <si>
    <t>ENZLOAD-ADCS_c_FWD-rt5301       0.50004816      0.00000000</t>
  </si>
  <si>
    <t>ENZLOAD-ADD_c_FWD-rt3300        0.39111377      0.00000000</t>
  </si>
  <si>
    <t>ENZLOAD-ADD_c_FWD-rt8364        1.08667586      0.00000000</t>
  </si>
  <si>
    <t>ENZLOAD-ADEtps_e_FWD-rt6190     0.77373142      0.00000000</t>
  </si>
  <si>
    <t>ENZLOAD-ADK1_c_FWD-rt3932       1.98612108      0.00000000</t>
  </si>
  <si>
    <t>ENZLOAD-ADK1_c_FWD-rt7128_c     1.35159871      0.00000000</t>
  </si>
  <si>
    <t>ENZLOAD-ADK1_m_FWD-rt6761       1.43162772      0.00000000</t>
  </si>
  <si>
    <t>ENZLOAD-ADK1_m_FWD-rt7128_m     1.35159871      0.00000000</t>
  </si>
  <si>
    <t>ENZLOAD-ADK3_m_FWD-rt6761       1.43162772      0.00000000</t>
  </si>
  <si>
    <t>ENZLOAD-ADK3_m_REV-rt6761       1.43162772      0.00000000</t>
  </si>
  <si>
    <t>ENZLOAD-ADK3_m_FWD-rt7128_m     1.35159871      0.00000000</t>
  </si>
  <si>
    <t>ENZLOAD-ADK3_m_REV-rt7128_m     1.35159871      0.00000000</t>
  </si>
  <si>
    <t>ENZLOAD-ADMDC_c_FWD-rt2849      0.78431026      0.00000000</t>
  </si>
  <si>
    <t>ENZLOAD-ADNCYC_c_FWD-rt4919     0.19734485      0.00000000</t>
  </si>
  <si>
    <t>ENZLOAD-ADNK1_c_FWD-rt0017      1.16023549      0.00000000</t>
  </si>
  <si>
    <t>ENZLOAD-ADNtps_e_FWD-rt5601     0.71723319      0.00000000</t>
  </si>
  <si>
    <t>ENZLOAD-ADPATPt_c_m_FWD-rt4336  1.27496533      0.00000000</t>
  </si>
  <si>
    <t>ENZLOAD-ADPATPt_c_m_REV-rt4336  1.27496533      0.00000000</t>
  </si>
  <si>
    <t>ENZLOAD-ADPATPt_c_x_FWD-rt7777  1.18248994      0.00000000</t>
  </si>
  <si>
    <t>ENZLOAD-ADPRDP_m_FWD-rt8143     1.50272474      0.00000000</t>
  </si>
  <si>
    <t>ENZLOAD-ADPT_c_FWD-rt7825       2.13901052      0.00000000</t>
  </si>
  <si>
    <t>ENZLOAD-ADSK_c_FWD-rt0341       1.86134035      0.00000000</t>
  </si>
  <si>
    <t>ENZLOAD-ADSL1r_c_FWD-rt7437     0.19837156      0.00000000</t>
  </si>
  <si>
    <t>ENZLOAD-ADSL1r_c_REV-rt7437     0.19837156      0.00000000</t>
  </si>
  <si>
    <t>ENZLOAD-ADSL2i_c_FWD-rt7437     0.19837156      0.00000000</t>
  </si>
  <si>
    <t>ENZLOAD-ADSS_c_FWD-rt3802       0.45035516      0.00000000</t>
  </si>
  <si>
    <t>ENZLOAD-AEPI1_c_FWD-rt0136      0.86221212      0.00000000</t>
  </si>
  <si>
    <t>ENZLOAD-AEPI1_c_REV-rt0136      0.86221212      0.00000000</t>
  </si>
  <si>
    <t>ENZLOAD-AEPI2_c_FWD-rt0136      0.86221212      0.00000000</t>
  </si>
  <si>
    <t>ENZLOAD-AEPI2_c_REV-rt0136      0.86221212      0.00000000</t>
  </si>
  <si>
    <t>ENZLOAD-AFAT_c_FWD-rt3174_c     1.25744640      0.00000000</t>
  </si>
  <si>
    <t>ENZLOAD-AFLTXNB1S_c_FWD-rt2689  0.71002442      0.00000000</t>
  </si>
  <si>
    <t>ENZLOAD-AFLTXNB2S_c_FWD-rt2689  0.71002442      0.00000000</t>
  </si>
  <si>
    <t>ENZLOAD-AGMT_e_FWD-rt1772       1.50029443      0.00000000</t>
  </si>
  <si>
    <t>ENZLOAD-AGNPR_l_FWD-rt7207_l    1.13420134      0.00000000</t>
  </si>
  <si>
    <t>ENZLOAD-AGNPR_rm_FWD-rt7207_rm  1.13420134      0.00000000</t>
  </si>
  <si>
    <t>ENZLOAD-AGPAT_l_FWD-rt1378      0.46981717      0.00000000</t>
  </si>
  <si>
    <t>ENZLOAD-AGPAT_l_FWD-rt2059_l    1.31879423      0.00000000</t>
  </si>
  <si>
    <t>ENZLOAD-AGPAT_rm_FWD-rt2059_rm  1.31879423      0.00000000</t>
  </si>
  <si>
    <t>ENZLOAD-AGPAT_rm_FWD-rt7662     0.65607049      0.00000000</t>
  </si>
  <si>
    <t>ENZLOAD-AGPRi_m_FWD-rt1009      0.43021946      0.00000000</t>
  </si>
  <si>
    <t>ENZLOAD-AGTi_c_FWD-rt0451       1.09698904      0.00000000</t>
  </si>
  <si>
    <t>ENZLOAD-AHCi_c_FWD-rt4544       0.88434093      0.00000000</t>
  </si>
  <si>
    <t>ENZLOAD-AHGDf_m_FWD-rt1883      0.87699375      0.00000000</t>
  </si>
  <si>
    <t>ENZLOAD-AHGDf_m_REV-rt1883      0.87699375      0.00000000</t>
  </si>
  <si>
    <t>ENZLOAD-AHMMPS4_c_FWD-rt2779    0.66305183      0.00000000</t>
  </si>
  <si>
    <t>ENZLOAD-AHSERL_c_FWD-rt8250     0.91358947      0.00000000</t>
  </si>
  <si>
    <t>ENZLOAD-AHSERL2_c_FWD-rt8250    0.91358947      0.00000000</t>
  </si>
  <si>
    <t>ENZLOAD-AICART_c_FWD-rt4053     0.63733840      0.00000000</t>
  </si>
  <si>
    <t>ENZLOAD-AICART_c_REV-rt4053     0.63733840      0.00000000</t>
  </si>
  <si>
    <t>ENZLOAD-AIRC1_c_FWD-rt3764      0.62357473      0.00000000</t>
  </si>
  <si>
    <t>ENZLOAD-AKGCITta_m_FWD-rt8378   1.31369808      0.00000000</t>
  </si>
  <si>
    <t>ENZLOAD-AKGDH_m_FWD-KGDCPLX     0.20565502      0.00000000</t>
  </si>
  <si>
    <t>ENZLOAD-AKGDH_m_FWD-KGDCPLX2    0.19885721      0.00000000</t>
  </si>
  <si>
    <t>ENZLOAD-AKGMALta_m_FWD-rt2267   1.29376949      0.00000000</t>
  </si>
  <si>
    <t>ENZLOAD-AKP1_c_FWD-rt3253       1.02849220      0.00000000</t>
  </si>
  <si>
    <t>ENZLOAD-AKP1_c_FWD-rt5041       0.62051278      0.00000000</t>
  </si>
  <si>
    <t>ENZLOAD-ALAS_m_FWD-rt0309       0.61797983      0.00000000</t>
  </si>
  <si>
    <t>ENZLOAD-ALATA_L_m_FWD-rt1267    0.38256829      0.00000000</t>
  </si>
  <si>
    <t>ENZLOAD-ALATA_L_m_REV-rt1267    0.38256829      0.00000000</t>
  </si>
  <si>
    <t>ENZLOAD-ALAtps_e_FWD-rt0594     0.69563966      0.00000000</t>
  </si>
  <si>
    <t>ENZLOAD-ALAtps_e_REV-rt0594     0.69563966      0.00000000</t>
  </si>
  <si>
    <t>ENZLOAD-ALAtps_e_FWD-rt4390     0.71215804      0.00000000</t>
  </si>
  <si>
    <t>ENZLOAD-ALAtps_e_REV-rt4390     0.71215804      0.00000000</t>
  </si>
  <si>
    <t>ENZLOAD-ALAtps_e_FWD-rt5861     0.66013560      0.00000000</t>
  </si>
  <si>
    <t>ENZLOAD-ALAtps_e_REV-rt5861     0.66013560      0.00000000</t>
  </si>
  <si>
    <t>ENZLOAD-ALATRS_c_FWD-rt3605     0.40406694      0.00000000</t>
  </si>
  <si>
    <t>ENZLOAD-ALCD19y_c_FWD-rt3514    1.25304093      0.00000000</t>
  </si>
  <si>
    <t>ENZLOAD-ALCD22xi_c_FWD-rt5740   1.05744774      0.00000000</t>
  </si>
  <si>
    <t>ENZLOAD-ALCD22xi_c_FWD-rt7110   1.11612209      0.00000000</t>
  </si>
  <si>
    <t>ENZLOAD-ALCD22xi_c_FWD-rt8149   1.11269196      0.00000000</t>
  </si>
  <si>
    <t>ENZLOAD-ALCD22xi_m_FWD-rt0733_m 1.12325803      0.00000000</t>
  </si>
  <si>
    <t>ENZLOAD-ALCD22xi_m_FWD-rt3939_m 1.12990637      0.00000000</t>
  </si>
  <si>
    <t>ENZLOAD-ALCD22yi_c_FWD-rt1661   1.20988759      0.00000000</t>
  </si>
  <si>
    <t>ENZLOAD-ALCD22yi_c_FWD-rt3514   1.25304093      0.00000000</t>
  </si>
  <si>
    <t>ENZLOAD-ALCD22yi_c_FWD-rt4416   1.25829041      0.00000000</t>
  </si>
  <si>
    <t>ENZLOAD-ALCD22yi_c_FWD-rt5186   1.17994724      0.00000000</t>
  </si>
  <si>
    <t>ENZLOAD-ALCD22yi_c_FWD-rt5194   1.09059560      0.00000000</t>
  </si>
  <si>
    <t>ENZLOAD-ALCD22yi_c_FWD-rt5579   1.21827566      0.00000000</t>
  </si>
  <si>
    <t>ENZLOAD-ALCD23xi_c_FWD-rt5740   1.05744774      0.00000000</t>
  </si>
  <si>
    <t>ENZLOAD-ALCD23xi_c_FWD-rt7110   1.11612209      0.00000000</t>
  </si>
  <si>
    <t>ENZLOAD-ALCD23xi_c_FWD-rt8149   1.11269196      0.00000000</t>
  </si>
  <si>
    <t>ENZLOAD-ALCD23xi_m_FWD-rt0733_m 1.12325803      0.00000000</t>
  </si>
  <si>
    <t>ENZLOAD-ALCD23xi_m_FWD-rt3939_m 1.12990637      0.00000000</t>
  </si>
  <si>
    <t>ENZLOAD-ALCD23yi_c_FWD-rt1661   1.20988759      0.00000000</t>
  </si>
  <si>
    <t>ENZLOAD-ALCD23yi_c_FWD-rt4416   1.25829041      0.00000000</t>
  </si>
  <si>
    <t>ENZLOAD-ALCD23yi_c_FWD-rt5186   1.17994724      0.00000000</t>
  </si>
  <si>
    <t>ENZLOAD-ALCD23yi_c_FWD-rt5194   1.09059560      0.00000000</t>
  </si>
  <si>
    <t>ENZLOAD-ALCD23yi_c_FWD-rt5579   1.21827566      0.00000000</t>
  </si>
  <si>
    <t>ENZLOAD-ALCD24xi_c_FWD-rt5740   1.05744774      0.00000000</t>
  </si>
  <si>
    <t>ENZLOAD-ALCD24xi_c_FWD-rt7110   1.11612209      0.00000000</t>
  </si>
  <si>
    <t>ENZLOAD-ALCD24xi_c_FWD-rt8149   1.11269196      0.00000000</t>
  </si>
  <si>
    <t>ENZLOAD-ALCD24xi_m_FWD-rt0733_m 1.12325803      0.00000000</t>
  </si>
  <si>
    <t>ENZLOAD-ALCD24xi_m_FWD-rt3939_m 1.12990637      0.00000000</t>
  </si>
  <si>
    <t>ENZLOAD-ALCD24yi_c_FWD-rt1661   1.20988759      0.00000000</t>
  </si>
  <si>
    <t>ENZLOAD-ALCD24yi_c_FWD-rt4416   1.25829041      0.00000000</t>
  </si>
  <si>
    <t>ENZLOAD-ALCD24yi_c_FWD-rt5186   1.17994724      0.00000000</t>
  </si>
  <si>
    <t>ENZLOAD-ALCD24yi_c_FWD-rt5194   1.09059560      0.00000000</t>
  </si>
  <si>
    <t>ENZLOAD-ALCD24yi_c_FWD-rt5579   1.21827566      0.00000000</t>
  </si>
  <si>
    <t>ENZLOAD-ALCD25xi_c_FWD-rt5740   1.05744774      0.00000000</t>
  </si>
  <si>
    <t>ENZLOAD-ALCD25xi_c_FWD-rt7110   1.11612209      0.00000000</t>
  </si>
  <si>
    <t>ENZLOAD-ALCD25xi_c_FWD-rt8149   1.11269196      0.00000000</t>
  </si>
  <si>
    <t>ENZLOAD-ALCD25xi_m_FWD-rt0733_m 1.12325803      0.00000000</t>
  </si>
  <si>
    <t>ENZLOAD-ALCD25xi_m_FWD-rt3939_m 1.12990637      0.00000000</t>
  </si>
  <si>
    <t>ENZLOAD-ALCD25yi_c_FWD-rt1661   1.20988759      0.00000000</t>
  </si>
  <si>
    <t>ENZLOAD-ALCD25yi_c_FWD-rt4416   1.25829041      0.00000000</t>
  </si>
  <si>
    <t>ENZLOAD-ALCD25yi_c_FWD-rt5186   1.17994724      0.00000000</t>
  </si>
  <si>
    <t>ENZLOAD-ALCD25yi_c_FWD-rt5194   1.09059560      0.00000000</t>
  </si>
  <si>
    <t>ENZLOAD-ALCD25yi_c_FWD-rt5579   1.21827566      0.00000000</t>
  </si>
  <si>
    <t>ENZLOAD-ALCD26xi_c_FWD-rt5740   1.05744774      0.00000000</t>
  </si>
  <si>
    <t>ENZLOAD-ALCD26xi_c_FWD-rt7110   1.11612209      0.00000000</t>
  </si>
  <si>
    <t>ENZLOAD-ALCD26xi_c_FWD-rt8149   1.11269196      0.00000000</t>
  </si>
  <si>
    <t>ENZLOAD-ALCD26xi_m_FWD-rt0733_m 1.12325803      0.00000000</t>
  </si>
  <si>
    <t>ENZLOAD-ALCD26xi_m_FWD-rt3939_m 1.12990637      0.00000000</t>
  </si>
  <si>
    <t>ENZLOAD-ALCD2i1_c_FWD-rt3282    1.12587570      0.00000000</t>
  </si>
  <si>
    <t>ENZLOAD-ALCD2i2_c_FWD-rt0733_c  1.12325803      0.00000000</t>
  </si>
  <si>
    <t>ENZLOAD-ALCD2i2_c_FWD-rt3939_c  1.12990637      0.00000000</t>
  </si>
  <si>
    <t>ENZLOAD-ALCD2i2_c_FWD-rt7070    1.12056594      0.00000000</t>
  </si>
  <si>
    <t>ENZLOAD-ALCD2i2_c_FWD-rt7110    1.11612209      0.00000000</t>
  </si>
  <si>
    <t>ENZLOAD-ALCD2i2_c_FWD-rt8149    1.11269196      0.00000000</t>
  </si>
  <si>
    <t>ENZLOAD-ALCD2i2_m_FWD-rt0733_m  1.12325803      0.00000000</t>
  </si>
  <si>
    <t>ENZLOAD-ALCD2i2_m_FWD-rt3939_m  1.12990637      0.00000000</t>
  </si>
  <si>
    <t>ENZLOAD-ALDD20x_m_FWD-rt2756_m  0.84096834      0.00000000</t>
  </si>
  <si>
    <t>ENZLOAD-ALDD20y_c_FWD-rt7041    1.30056234      0.00000000</t>
  </si>
  <si>
    <t>ENZLOAD-ALDD20y_m_FWD-rt2756_m  0.84096834      0.00000000</t>
  </si>
  <si>
    <t>ENZLOAD-ALDD20y_m_FWD-rt3674_m  0.78734190      0.00000000</t>
  </si>
  <si>
    <t>ENZLOAD-ALDD22x_c_FWD-rt2756_c  0.84096834      0.00000000</t>
  </si>
  <si>
    <t>ENZLOAD-ALDD22x_c_FWD-rt7955_c  0.77345234      0.00000000</t>
  </si>
  <si>
    <t>ENZLOAD-ALDD2x_c_FWD-rt2756_c   0.84096834      0.00000000</t>
  </si>
  <si>
    <t>ENZLOAD-ALDD2y_c_FWD-rt2756_c   0.84096834      0.00000000</t>
  </si>
  <si>
    <t>ENZLOAD-ALDD2y_c_FWD-rt3674_c   0.78734190      0.00000000</t>
  </si>
  <si>
    <t>ENZLOAD-ALLTN_c_FWD-rt3516      0.21208209      0.00000000</t>
  </si>
  <si>
    <t>ENZLOAD-ALLTN_c_REV-rt3516      0.21208209      0.00000000</t>
  </si>
  <si>
    <t>ENZLOAD-ALLTNt_c_FWD-rt4534     0.71765600      0.00000000</t>
  </si>
  <si>
    <t>ENZLOAD-ALLTTt_c_FWD-rt6702     0.76413385      0.00000000</t>
  </si>
  <si>
    <t>ENZLOAD-ALPHNH_c_FWD-rt0958     0.32100624      0.00000000</t>
  </si>
  <si>
    <t>ENZLOAD-AMAOTr_c_FWD-rt4363     0.47227041      0.00000000</t>
  </si>
  <si>
    <t>ENZLOAD-AMAOTr_c_REV-rt4363     0.47227041      0.00000000</t>
  </si>
  <si>
    <t>ENZLOAD-AMETt_c_m_FWD-rt3664    1.32496359      0.00000000</t>
  </si>
  <si>
    <t>ENZLOAD-AMETt_c_m_REV-rt3664    1.32496359      0.00000000</t>
  </si>
  <si>
    <t>ENZLOAD-AMID_c_FWD-rt1908       0.70062663      0.00000000</t>
  </si>
  <si>
    <t>ENZLOAD-AMID_c_FWD-rt3257_c     0.70180694      0.00000000</t>
  </si>
  <si>
    <t>ENZLOAD-AMPATPt_c_x_FWD-rt7777  1.18248994      0.00000000</t>
  </si>
  <si>
    <t>ENZLOAD-AMPDA_c_FWD-rt3101      0.40614465      0.00000000</t>
  </si>
  <si>
    <t>ENZLOAD-ANNAT_c_FWD-rt2062_c    1.08855161      0.00000000</t>
  </si>
  <si>
    <t>ENZLOAD-ANNAT_c_FWD-rt7589      1.34459199      0.00000000</t>
  </si>
  <si>
    <t>ENZLOAD-ANNAT_n_FWD-rt2062_n    1.08855161      0.00000000</t>
  </si>
  <si>
    <t>ENZLOAD-ANPRT_c_FWD-rt1532      1.02853625      0.00000000</t>
  </si>
  <si>
    <t>ENZLOAD-ANS_c_FWD-TRP23 0.15264857      0.00000000</t>
  </si>
  <si>
    <t>ENZLOAD-AOXS_c_FWD-rt4368       0.88801537      0.00000000</t>
  </si>
  <si>
    <t>ENZLOAD-AP4AH_c_FWD-rt0084      1.83634624      0.00000000</t>
  </si>
  <si>
    <t>ENZLOAD-AP4AH_c_REV-rt0084      1.83634624      0.00000000</t>
  </si>
  <si>
    <t>ENZLOAD-ARAB14LO_c_FWD-rt5365   0.81366576      0.00000000</t>
  </si>
  <si>
    <t>ENZLOAD-ARAB14LO_x_FWD-rt2122   0.58064978      0.00000000</t>
  </si>
  <si>
    <t>ENZLOAD-ARAB1Dx_c_FWD-rt8345    0.94052065      0.00000000</t>
  </si>
  <si>
    <t>ENZLOAD-ARABRy_c_FWD-rt5845     1.22484860      0.00000000</t>
  </si>
  <si>
    <t>ENZLOAD-ARABRy_c_REV-rt5845     1.22484860      0.00000000</t>
  </si>
  <si>
    <t>ENZLOAD-ARACHt_c_e_FWD-rt15442799       0.29296215      0.00000000</t>
  </si>
  <si>
    <t>ENZLOAD-ARACHt_c_e_REV-rt15442799       0.29296215      0.00000000</t>
  </si>
  <si>
    <t>ENZLOAD-ARAI2_c_FWD-rt6112      0.78918875      0.00000000</t>
  </si>
  <si>
    <t>ENZLOAD-ARAI2_c_REV-rt6112      0.78918875      0.00000000</t>
  </si>
  <si>
    <t>ENZLOAD-ARAK_c_FWD-rt4526       0.79873645      0.00000000</t>
  </si>
  <si>
    <t>ENZLOAD-ARGN_c_FWD-rt7813       1.24920097      0.00000000</t>
  </si>
  <si>
    <t>ENZLOAD-ARGSL_c_FWD-rt3236      0.82210899      0.00000000</t>
  </si>
  <si>
    <t>ENZLOAD-ARGSL_c_REV-rt3236      0.82210899      0.00000000</t>
  </si>
  <si>
    <t>ENZLOAD-ARGSS_c_FWD-rt7828      0.87332631      0.00000000</t>
  </si>
  <si>
    <t>ENZLOAD-ARGSS_c_REV-rt7828      0.87332631      0.00000000</t>
  </si>
  <si>
    <t>ENZLOAD-ARGtpa_v_FWD-rt0111     0.60142540      0.00000000</t>
  </si>
  <si>
    <t>ENZLOAD-ARGtps_e_FWD-rt1689     0.69318632      0.00000000</t>
  </si>
  <si>
    <t>ENZLOAD-ARGtps_e_REV-rt1689     0.69318632      0.00000000</t>
  </si>
  <si>
    <t>ENZLOAD-ARGtps_e_FWD-rt5861     0.66013560      0.00000000</t>
  </si>
  <si>
    <t>ENZLOAD-ARGtps_e_REV-rt5861     0.66013560      0.00000000</t>
  </si>
  <si>
    <t>ENZLOAD-ARGTRS_c_FWD-rt1711     0.60384512      0.00000000</t>
  </si>
  <si>
    <t>ENZLOAD-ARMT_c_FWD-rt1648       0.68256902      0.00000000</t>
  </si>
  <si>
    <t>ENZLOAD-ARMT_c_FWD-rt3356       1.28190330      0.00000000</t>
  </si>
  <si>
    <t>ENZLOAD-ARMT_c_FWD-rt7912       1.10088611      0.00000000</t>
  </si>
  <si>
    <t>ENZLOAD-ARMT_c_FWD-rt7917       0.86907032      0.00000000</t>
  </si>
  <si>
    <t>ENZLOAD-AROHL_c_FWD-rt5827      1.83798661      0.00000000</t>
  </si>
  <si>
    <t>ENZLOAD-AROHL_c_REV-rt5827      1.83798661      0.00000000</t>
  </si>
  <si>
    <t>ENZLOAD-ARSO4H_c_FWD-rt6899     0.69285913      0.00000000</t>
  </si>
  <si>
    <t>ENZLOAD-ARSO4H_c_FWD-rt6915     0.69309075      0.00000000</t>
  </si>
  <si>
    <t>ENZLOAD-ASAD_c_FWD-rt1962       1.08464270      0.00000000</t>
  </si>
  <si>
    <t>ENZLOAD-ASCBOX_c_FWD-rt5489     0.63020813      0.00000000</t>
  </si>
  <si>
    <t>ENZLOAD-ASNN_e_FWD-rt1675       1.03929362      0.00000000</t>
  </si>
  <si>
    <t>ENZLOAD-ASNN_e_FWD-rt5259       1.05787859      0.00000000</t>
  </si>
  <si>
    <t>ENZLOAD-ASNS1_c_FWD-rt6769      0.63923466      0.00000000</t>
  </si>
  <si>
    <t>ENZLOAD-ASNtpa_v_FWD-rt7819     0.54338997      0.00000000</t>
  </si>
  <si>
    <t>ENZLOAD-ASNtps_v_FWD-rt4375     0.50256422      0.00000000</t>
  </si>
  <si>
    <t>ENZLOAD-ASNTRS_c_FWD-rt0799     0.65649473      0.00000000</t>
  </si>
  <si>
    <t>ENZLOAD-ASNTRS_m_FWD-rt3755     0.75167422      0.00000000</t>
  </si>
  <si>
    <t>ENZLOAD-ASPCT_c_FWD-rt8313      0.17480059      0.00000000</t>
  </si>
  <si>
    <t>ENZLOAD-ASPGLUt_c_m_FWD-rt8431  0.55904803      0.00000000</t>
  </si>
  <si>
    <t>ENZLOAD-ASPK_c_FWD-rt6294       0.68089381      0.00000000</t>
  </si>
  <si>
    <t>ENZLOAD-ASPTA_c_FWD-rt0568_c    0.45796834      0.00000000</t>
  </si>
  <si>
    <t>ENZLOAD-ASPTA_c_REV-rt0568_c    0.45796834      0.00000000</t>
  </si>
  <si>
    <t>ENZLOAD-ASPTA_x_FWD-rt5562_x    0.94776070      0.00000000</t>
  </si>
  <si>
    <t>ENZLOAD-ASPTA_x_REV-rt5562_x    0.94776070      0.00000000</t>
  </si>
  <si>
    <t>ENZLOAD-ASPTA_x_FWD-rt5913_x    0.45540768      0.00000000</t>
  </si>
  <si>
    <t>ENZLOAD-ASPTA_x_REV-rt5913_x    0.45540768      0.00000000</t>
  </si>
  <si>
    <t>ENZLOAD-ASPTA4_c_FWD-rt1784_c   0.79692226      0.00000000</t>
  </si>
  <si>
    <t>ENZLOAD-ASPTA4_c_REV-rt1784_c   0.79692226      0.00000000</t>
  </si>
  <si>
    <t>ENZLOAD-ASPTAi_m_FWD-rt5562_m   0.94776070      0.00000000</t>
  </si>
  <si>
    <t>ENZLOAD-ASPTAi_m_FWD-rt5913_m   0.45540768      0.00000000</t>
  </si>
  <si>
    <t>ENZLOAD-ASPtps_e_FWD-rt0594     0.69563966      0.00000000</t>
  </si>
  <si>
    <t>ENZLOAD-ASPtps_e_REV-rt0594     0.69563966      0.00000000</t>
  </si>
  <si>
    <t>ENZLOAD-ASPtps_e_FWD-rt5861     0.66013560      0.00000000</t>
  </si>
  <si>
    <t>ENZLOAD-ASPtps_e_REV-rt5861     0.66013560      0.00000000</t>
  </si>
  <si>
    <t>ENZLOAD-ASPtps_v_FWD-rt0398     0.81218721      0.00000000</t>
  </si>
  <si>
    <t>ENZLOAD-ASPTRS_c_FWD-rt5890     0.60345012      0.00000000</t>
  </si>
  <si>
    <t>ENZLOAD-ATAH_c_FWD-rt6356       0.33201392      0.00000000</t>
  </si>
  <si>
    <t>ENZLOAD-ATAH_c_REV-rt6356       0.33201392      0.00000000</t>
  </si>
  <si>
    <t>ENZLOAD-ATHRDHr_c_FWD-rt1844    1.45837645      0.00000000</t>
  </si>
  <si>
    <t>ENZLOAD-ATHRDHr_c_REV-rt1844    1.45837645      0.00000000</t>
  </si>
  <si>
    <t>ENZLOAD-ATPASEP2e_c_FWD-rt0602_c        0.43170719      0.00000000</t>
  </si>
  <si>
    <t>ENZLOAD-ATPASEP2e_c_FWD-rt5249  0.39273546      0.00000000</t>
  </si>
  <si>
    <t>ENZLOAD-ATPASEP2e_c_FWD-rt7216  0.37191484      0.00000000</t>
  </si>
  <si>
    <t>ENZLOAD-ATPASEV_v_FWD-ATPASECPLXgm      0.04541553      0.00000000</t>
  </si>
  <si>
    <t>ENZLOAD-ATPATF1_c_FWD-rt5328    1.13719900      0.00000000</t>
  </si>
  <si>
    <t>ENZLOAD-ATPATF1_c_FWD-rt8184    1.16993299      0.00000000</t>
  </si>
  <si>
    <t>ENZLOAD-ATPPRT_c_FWD-rt1520     1.31079541      0.00000000</t>
  </si>
  <si>
    <t>ENZLOAD-ATPS_m_FWD-ATPSCPLX     0.07287493      0.00000000</t>
  </si>
  <si>
    <t>ENZLOAD-AVNORy_c_FWD-rt7877     0.99639340      0.00000000</t>
  </si>
  <si>
    <t>ENZLOAD-AVNORy_c_REV-rt7877     0.99639340      0.00000000</t>
  </si>
  <si>
    <t>ENZLOAD-BACCL_c_FWD-rt8036_c    0.59296858      0.00000000</t>
  </si>
  <si>
    <t>ENZLOAD-BBOX_m_FWD-rt6692_m     1.14426554      0.00000000</t>
  </si>
  <si>
    <t>ENZLOAD-BETALDHx_x_FWD-rt2053   0.76497573      0.00000000</t>
  </si>
  <si>
    <t>ENZLOAD-BPNT_c_FWD-rt2305       1.13153598      0.00000000</t>
  </si>
  <si>
    <t>ENZLOAD-BTDDH_c_FWD-rt5273      1.07516328      0.00000000</t>
  </si>
  <si>
    <t>ENZLOAD-BTDDH_c_REV-rt5273      1.07516328      0.00000000</t>
  </si>
  <si>
    <t>ENZLOAD-BTS1_c_FWD-rt7540_c     0.95493143      0.00000000</t>
  </si>
  <si>
    <t>ENZLOAD-BTS1_c_REV-rt7540_c     0.95493143      0.00000000</t>
  </si>
  <si>
    <t>ENZLOAD-BTS1_m_FWD-rt7540_m     0.95493143      0.00000000</t>
  </si>
  <si>
    <t>ENZLOAD-BZHYOX_c_FWD-rt5813     0.40298574      0.00000000</t>
  </si>
  <si>
    <t>ENZLOAD-BZHYOX_r_FWD-rt1936     0.70588219      0.00000000</t>
  </si>
  <si>
    <t>ENZLOAD-C14STR_c_FWD-rt0303     0.81615835      0.00000000</t>
  </si>
  <si>
    <t>ENZLOAD-C22STDSy_c_FWD-rt3348   0.74257089      0.00000000</t>
  </si>
  <si>
    <t>ENZLOAD-C24STR_r_FWD-rt2613     0.77258689      0.00000000</t>
  </si>
  <si>
    <t>ENZLOAD-C3STDH1_c_FWD-rt0467    0.87732871      0.00000000</t>
  </si>
  <si>
    <t>ENZLOAD-C3STDH1_c_FWD-rt5356    0.51488002      0.00000000</t>
  </si>
  <si>
    <t>ENZLOAD-C3STDH2_c_FWD-rt0467    0.87732871      0.00000000</t>
  </si>
  <si>
    <t>ENZLOAD-C3STDH2_c_FWD-rt5356    0.51488002      0.00000000</t>
  </si>
  <si>
    <t>ENZLOAD-C4STMO1_c_FWD-rt8272    1.17577839      0.00000000</t>
  </si>
  <si>
    <t>ENZLOAD-C4STMO2_c_FWD-rt8272    1.17577839      0.00000000</t>
  </si>
  <si>
    <t>ENZLOAD-C4STMO3_c_FWD-rt8272    1.17577839      0.00000000</t>
  </si>
  <si>
    <t>ENZLOAD-C4STMO4_c_FWD-rt8272    1.17577839      0.00000000</t>
  </si>
  <si>
    <t>ENZLOAD-C5STDS_c_FWD-rt0413     0.91589516      0.00000000</t>
  </si>
  <si>
    <t>ENZLOAD-C8STI_c_FWD-rt1745      1.72007755      0.00000000</t>
  </si>
  <si>
    <t>ENZLOAD-CAROL1_c_FWD-rt0221     0.63577016      0.00000000</t>
  </si>
  <si>
    <t>ENZLOAD-CAROL1_c_REV-rt0221     0.63577016      0.00000000</t>
  </si>
  <si>
    <t>ENZLOAD-CAROL2_c_FWD-rt0221     0.63577016      0.00000000</t>
  </si>
  <si>
    <t>ENZLOAD-CAROL2_c_REV-rt0221     0.63577016      0.00000000</t>
  </si>
  <si>
    <t>ENZLOAD-CAROL3_c_FWD-rt0221     0.63577016      0.00000000</t>
  </si>
  <si>
    <t>ENZLOAD-CAROL3_c_REV-rt0221     0.63577016      0.00000000</t>
  </si>
  <si>
    <t>ENZLOAD-CAROMOX1_c_FWD-rt0220   0.60770430      0.00000000</t>
  </si>
  <si>
    <t>ENZLOAD-CAROMOX2_c_FWD-rt0220   0.60770430      0.00000000</t>
  </si>
  <si>
    <t>ENZLOAD-CAT_c_FWD-rt0986        0.50869903      0.00000000</t>
  </si>
  <si>
    <t>ENZLOAD-CAT_x_FWD-rt6937        0.64821498      0.00000000</t>
  </si>
  <si>
    <t>ENZLOAD-CATDOX_c_FWD-rt0267     1.27976069      0.00000000</t>
  </si>
  <si>
    <t>ENZLOAD-CATOX_e_FWD-rt4763      0.51998590      0.00000000</t>
  </si>
  <si>
    <t>ENZLOAD-CATOX_e_FWD-rt4767      0.79141068      0.00000000</t>
  </si>
  <si>
    <t>ENZLOAD-CBL_c_FWD-rt0389        0.33701071      0.00000000</t>
  </si>
  <si>
    <t>ENZLOAD-CBL_c_FWD-rt0391        0.99082268      0.00000000</t>
  </si>
  <si>
    <t>ENZLOAD-CBMHL_c_FWD-rt2726      2.38081352      0.00000000</t>
  </si>
  <si>
    <t>ENZLOAD-CBMHL_c_REV-rt2726      2.38081352      0.00000000</t>
  </si>
  <si>
    <t>ENZLOAD-CBPS_c_FWD-CPA12        0.14626900      0.00000000</t>
  </si>
  <si>
    <t>ENZLOAD-CBPS_c_FWD-rt3934       0.32963473      0.00000000</t>
  </si>
  <si>
    <t>ENZLOAD-CDPDAGS_mm_FWD-rt4513_mm        0.60405488      0.00000000</t>
  </si>
  <si>
    <t>ENZLOAD-CDPDAGS_rm_FWD-rt4513_rm        0.60405488      0.00000000</t>
  </si>
  <si>
    <t>ENZLOAD-CELLBH_e_FWD-rt0160     0.57297708      0.00000000</t>
  </si>
  <si>
    <t>ENZLOAD-CELLBH_e_FWD-rt1271     0.45578493      0.00000000</t>
  </si>
  <si>
    <t>ENZLOAD-CELLBH_e_FWD-rt5118     0.46705676      0.00000000</t>
  </si>
  <si>
    <t>ENZLOAD-CELLBH_e_FWD-rt8348     0.50451664      0.00000000</t>
  </si>
  <si>
    <t>ENZLOAD-CELLBH_e_FWD-rt8349     0.49829105      0.00000000</t>
  </si>
  <si>
    <t>ENZLOAD-CEPHSCOX_x_FWD-rt3508   1.07208281      0.00000000</t>
  </si>
  <si>
    <t>ENZLOAD-CEPHSCOX_x_FWD-rt7081   1.06628216      0.00000000</t>
  </si>
  <si>
    <t>ENZLOAD-CEPHSCOX_x_FWD-rt7626   1.06862963      0.00000000</t>
  </si>
  <si>
    <t>ENZLOAD-CERH124A_r_FWD-rt6946   1.05147726      0.00000000</t>
  </si>
  <si>
    <t>ENZLOAD-CERH124B_r_FWD-rt1296   0.98404757      0.00000000</t>
  </si>
  <si>
    <t>ENZLOAD-CERH126A_r_FWD-rt6946   1.05147726      0.00000000</t>
  </si>
  <si>
    <t>ENZLOAD-CERH126B_r_FWD-rt1296   0.98404757      0.00000000</t>
  </si>
  <si>
    <t>ENZLOAD-CERH2A24_r_FWD-rt1296   0.98404757      0.00000000</t>
  </si>
  <si>
    <t>ENZLOAD-CERH2A26_r_FWD-rt1296   0.98404757      0.00000000</t>
  </si>
  <si>
    <t>ENZLOAD-CERH324_r_FWD-rt1296    0.98404757      0.00000000</t>
  </si>
  <si>
    <t>ENZLOAD-CERH326_r_FWD-rt1296    0.98404757      0.00000000</t>
  </si>
  <si>
    <t>ENZLOAD-CERS124_c_FWD-rt3023_c  0.88648827      0.00000000</t>
  </si>
  <si>
    <t>ENZLOAD-CERS124_c_FWD-rt6800_c  0.91833891      0.00000000</t>
  </si>
  <si>
    <t>ENZLOAD-CERS126_c_FWD-rt3023_c  0.88648827      0.00000000</t>
  </si>
  <si>
    <t>ENZLOAD-CERS126_c_FWD-rt6800_c  0.91833891      0.00000000</t>
  </si>
  <si>
    <t>ENZLOAD-CERS2A24_r_FWD-rt3023_r 0.88648827      0.00000000</t>
  </si>
  <si>
    <t>ENZLOAD-CERS2A24_r_FWD-rt6800_r 0.91833891      0.00000000</t>
  </si>
  <si>
    <t>ENZLOAD-CERS2A26_r_FWD-rt3023_r 0.88648827      0.00000000</t>
  </si>
  <si>
    <t>ENZLOAD-CERS2A26_r_FWD-rt6800_r 0.91833891      0.00000000</t>
  </si>
  <si>
    <t>ENZLOAD-CFCOAMT_c_FWD-rt5076    1.20892431      0.00000000</t>
  </si>
  <si>
    <t>ENZLOAD-CFCOAMT_c_FWD-rt5077    1.29410295      0.00000000</t>
  </si>
  <si>
    <t>ENZLOAD-CHITOSNSE_c_FWD-rt2528  1.05329008      0.00000000</t>
  </si>
  <si>
    <t>ENZLOAD-CHLPCTD_c_FWD-rt2172    1.60980737      0.00000000</t>
  </si>
  <si>
    <t>ENZLOAD-CHLSTI2_c_FWD-rt5191    1.78940206      0.00000000</t>
  </si>
  <si>
    <t>ENZLOAD-CHLSTI2_c_REV-rt5191    1.78940206      0.00000000</t>
  </si>
  <si>
    <t>ENZLOAD-CHOLD_c_FWD-rt2848      0.64465484      0.00000000</t>
  </si>
  <si>
    <t>ENZLOAD-CHOLD_c_FWD-rt3274      0.56957371      0.00000000</t>
  </si>
  <si>
    <t>ENZLOAD-CHOLK_c_FWD-rt7614      0.45052633      0.00000000</t>
  </si>
  <si>
    <t>ENZLOAD-CHOLPT_rm_FWD-rt0720    0.87655629      0.00000000</t>
  </si>
  <si>
    <t>ENZLOAD-CHOLPT_rm_FWD-rt2983    0.74181552      0.00000000</t>
  </si>
  <si>
    <t>ENZLOAD-CHOLtps_e_FWD-rt7623    0.78745850      0.00000000</t>
  </si>
  <si>
    <t>ENZLOAD-CHORM_c_FWD-rt1336      1.31838480      0.00000000</t>
  </si>
  <si>
    <t>ENZLOAD-CHORS_c_FWD-rt5669      1.08438913      0.00000000</t>
  </si>
  <si>
    <t>ENZLOAD-CHTNDA_c_FWD-rt0086     1.02390349      0.00000000</t>
  </si>
  <si>
    <t>ENZLOAD-CHTNDA_c_FWD-rt0089     1.01760437      0.00000000</t>
  </si>
  <si>
    <t>ENZLOAD-CHTNDA_c_FWD-rt4385     1.43444139      0.00000000</t>
  </si>
  <si>
    <t>ENZLOAD-CHTNDA_c_FWD-rt6255     0.82190033      0.00000000</t>
  </si>
  <si>
    <t>ENZLOAD-CHTNDA_c_FWD-rt6259     0.83888860      0.00000000</t>
  </si>
  <si>
    <t>ENZLOAD-CHTNH_e_FWD-rt4171      0.98458255      0.00000000</t>
  </si>
  <si>
    <t>ENZLOAD-CHTNH_e_FWD-rt4186      0.93541128      0.00000000</t>
  </si>
  <si>
    <t>ENZLOAD-CHTNH_e_FWD-rt4714      0.82343379      0.00000000</t>
  </si>
  <si>
    <t>ENZLOAD-CHTNH_e_FWD-rt5596      0.50557883      0.00000000</t>
  </si>
  <si>
    <t>ENZLOAD-CHTNH_e_FWD-rt5734      0.94617835      0.00000000</t>
  </si>
  <si>
    <t>ENZLOAD-CHTNH_e_FWD-rt6409      0.91115246      0.00000000</t>
  </si>
  <si>
    <t>ENZLOAD-CHTNH_v_FWD-rt4284      0.74960597      0.00000000</t>
  </si>
  <si>
    <t>ENZLOAD-CHTNS_c_FWD-rt0073      0.42126463      0.00000000</t>
  </si>
  <si>
    <t>ENZLOAD-CHTNS_c_FWD-rt0144      0.18936011      0.00000000</t>
  </si>
  <si>
    <t>ENZLOAD-CHTNS_c_FWD-rt0540      0.19540484      0.00000000</t>
  </si>
  <si>
    <t>ENZLOAD-CHTNS_c_FWD-rt1343      0.38440547      0.00000000</t>
  </si>
  <si>
    <t>ENZLOAD-CHTNS_c_FWD-rt1388      0.50112541      0.00000000</t>
  </si>
  <si>
    <t>ENZLOAD-CHTNS_c_FWD-rt6173      0.32940462      0.00000000</t>
  </si>
  <si>
    <t>ENZLOAD-CHTNS_c_FWD-rt6592      0.40236467      0.00000000</t>
  </si>
  <si>
    <t>ENZLOAD-CHTNS_c_FWD-rt7460      0.25733664      0.00000000</t>
  </si>
  <si>
    <t>ENZLOAD-CITCOAL_c_FWD-rt1454    1.14180267      0.00000000</t>
  </si>
  <si>
    <t>ENZLOAD-CITCOAL_c_REV-rt1454    1.14180267      0.00000000</t>
  </si>
  <si>
    <t>ENZLOAD-CITICITta_m_FWD-rt2146  1.34134031      0.00000000</t>
  </si>
  <si>
    <t>ENZLOAD-CITICITta_m_REV-rt2146  1.34134031      0.00000000</t>
  </si>
  <si>
    <t>ENZLOAD-CITMALta_m_FWD-rt2146   1.34134031      0.00000000</t>
  </si>
  <si>
    <t>ENZLOAD-CITMALta_m_REV-rt2146   1.34134031      0.00000000</t>
  </si>
  <si>
    <t>ENZLOAD-CITt3_m_FWD-rt2146      1.34134031      0.00000000</t>
  </si>
  <si>
    <t>ENZLOAD-CITt3_m_REV-rt2146      1.34134031      0.00000000</t>
  </si>
  <si>
    <t>ENZLOAD-CLPNS_mm_FWD-rt8047     1.32957863      0.00000000</t>
  </si>
  <si>
    <t>ENZLOAD-CLt_c_e_FWD-rt6468      0.43430815      0.00000000</t>
  </si>
  <si>
    <t>ENZLOAD-CLt_c_e_REV-rt6468      0.43430815      0.00000000</t>
  </si>
  <si>
    <t>ENZLOAD-CMBOLHcis_c_FWD-rt4023  1.47310388      0.00000000</t>
  </si>
  <si>
    <t>ENZLOAD-CMBOLHcis_c_FWD-rt6386  1.33785998      0.00000000</t>
  </si>
  <si>
    <t>ENZLOAD-CMBOLHtrans_c_FWD-rt4023        1.47310388      0.00000000</t>
  </si>
  <si>
    <t>ENZLOAD-CMBOLHtrans_c_FWD-rt6386        1.33785998      0.00000000</t>
  </si>
  <si>
    <t>ENZLOAD-CMPA_c_FWD-rt3507       1.13301822      0.00000000</t>
  </si>
  <si>
    <t>ENZLOAD-CMUCOC_c_FWD-rt5764     1.04675969      0.00000000</t>
  </si>
  <si>
    <t>ENZLOAD-CMUCOC_c_REV-rt5764     1.04675969      0.00000000</t>
  </si>
  <si>
    <t>ENZLOAD-COAt_c_m_FWD-rt0548     0.98597709      0.00000000</t>
  </si>
  <si>
    <t>ENZLOAD-CPLSPNEST_e_FWD-rt3377  0.71113472      0.00000000</t>
  </si>
  <si>
    <t>ENZLOAD-CPPPGO_c_FWD-rt5829     0.39949371      0.00000000</t>
  </si>
  <si>
    <t>ENZLOAD-CRN100t_c_m_FWD-rt0963  1.33718047      0.00000000</t>
  </si>
  <si>
    <t>ENZLOAD-CRN100t_c_x_FWD-rt7415_x        0.54578054      0.00000000</t>
  </si>
  <si>
    <t>ENZLOAD-CRN120t_c_m_FWD-rt0963  1.33718047      0.00000000</t>
  </si>
  <si>
    <t>ENZLOAD-CRN120t_c_x_FWD-rt7415_x        0.54578054      0.00000000</t>
  </si>
  <si>
    <t>ENZLOAD-CRN40t_c_m_FWD-rt0963   1.33718047      0.00000000</t>
  </si>
  <si>
    <t>ENZLOAD-CRN40t_c_x_FWD-rt7415_x 0.54578054      0.00000000</t>
  </si>
  <si>
    <t>ENZLOAD-CRN60t_c_m_FWD-rt0963   1.33718047      0.00000000</t>
  </si>
  <si>
    <t>ENZLOAD-CRN60t_c_x_FWD-rt7415_x 0.54578054      0.00000000</t>
  </si>
  <si>
    <t>ENZLOAD-CRN80t_c_m_FWD-rt0963   1.33718047      0.00000000</t>
  </si>
  <si>
    <t>ENZLOAD-CRN80t_c_x_FWD-rt7415_x 0.54578054      0.00000000</t>
  </si>
  <si>
    <t>ENZLOAD-CRNACRNt_c_m_FWD-rt0963 1.33718047      0.00000000</t>
  </si>
  <si>
    <t>ENZLOAD-CRNAT100_m_FWD-rt7415_m 0.54578054      0.00000000</t>
  </si>
  <si>
    <t>ENZLOAD-CRNAT100_x_FWD-rt5212_x 0.54566625      0.00000000</t>
  </si>
  <si>
    <t>ENZLOAD-CRNAT100_x_FWD-rt5877_x 0.60736422      0.00000000</t>
  </si>
  <si>
    <t>ENZLOAD-CRNAT120_m_FWD-rt7415_m 0.54578054      0.00000000</t>
  </si>
  <si>
    <t>ENZLOAD-CRNAT120_m_REV-rt7415_m 0.54578054      0.00000000</t>
  </si>
  <si>
    <t>ENZLOAD-CRNAT120_x_FWD-rt5212_x 0.54566625      0.00000000</t>
  </si>
  <si>
    <t>ENZLOAD-CRNAT120_x_FWD-rt5877_x 0.60736422      0.00000000</t>
  </si>
  <si>
    <t>ENZLOAD-CRNAT40_m_FWD-rt7415_m  0.54578054      0.00000000</t>
  </si>
  <si>
    <t>ENZLOAD-CRNAT40_x_FWD-rt5212_x  0.54566625      0.00000000</t>
  </si>
  <si>
    <t>ENZLOAD-CRNAT40_x_FWD-rt5877_x  0.60736422      0.00000000</t>
  </si>
  <si>
    <t>ENZLOAD-CRNAT60_m_FWD-rt7415_m  0.54578054      0.00000000</t>
  </si>
  <si>
    <t>ENZLOAD-CRNAT60_x_FWD-rt5212_x  0.54566625      0.00000000</t>
  </si>
  <si>
    <t>ENZLOAD-CRNAT60_x_FWD-rt5877_x  0.60736422      0.00000000</t>
  </si>
  <si>
    <t>ENZLOAD-CRNAT80_m_FWD-rt7415_m  0.54578054      0.00000000</t>
  </si>
  <si>
    <t>ENZLOAD-CRNAT80_x_FWD-rt5212_x  0.54566625      0.00000000</t>
  </si>
  <si>
    <t>ENZLOAD-CRNAT80_x_FWD-rt5877_x  0.60736422      0.00000000</t>
  </si>
  <si>
    <t>ENZLOAD-CRNOAT_c_FWD-rt5212_c   0.54566625      0.00000000</t>
  </si>
  <si>
    <t>ENZLOAD-CRNOAT_m_FWD-rt0947     0.55521380      0.00000000</t>
  </si>
  <si>
    <t>ENZLOAD-CRNOAT_m_FWD-rt5877_m   0.60736422      0.00000000</t>
  </si>
  <si>
    <t>ENZLOAD-CRNOAT_x_FWD-rt5877_x   0.60736422      0.00000000</t>
  </si>
  <si>
    <t>ENZLOAD-CRNt_c_m_FWD-rt0963     1.33718047      0.00000000</t>
  </si>
  <si>
    <t>ENZLOAD-CS_m_FWD-CIT13  0.60048147      0.00000000</t>
  </si>
  <si>
    <t>ENZLOAD-CS_m_FWD-rt2960 2.02815774      0.00000000</t>
  </si>
  <si>
    <t>ENZLOAD-CS_m_FWD-rt2963 0.85304433      0.00000000</t>
  </si>
  <si>
    <t>ENZLOAD-CS_x_FWD-rt0180 0.79033363      0.00000000</t>
  </si>
  <si>
    <t>ENZLOAD-CSND_c_FWD-rt6191       2.38173302      0.00000000</t>
  </si>
  <si>
    <t>ENZLOAD-CSNPURt_c_e_FWD-rt6644  0.73884103      0.00000000</t>
  </si>
  <si>
    <t>ENZLOAD-CSNPURt_c_e_REV-rt6644  0.73884103      0.00000000</t>
  </si>
  <si>
    <t>ENZLOAD-CSNtps_e_FWD-rt6190     0.77373142      0.00000000</t>
  </si>
  <si>
    <t>ENZLOAD-CTPCMPt_c_m_FWD-rt4019  0.96949837      0.00000000</t>
  </si>
  <si>
    <t>ENZLOAD-CTPS1_c_FWD-rt8107      0.64397628      0.00000000</t>
  </si>
  <si>
    <t>ENZLOAD-CTPS2_c_FWD-rt8107      0.64397628      0.00000000</t>
  </si>
  <si>
    <t>ENZLOAD-CTPt2_m_FWD-rt4019      0.96949837      0.00000000</t>
  </si>
  <si>
    <t>ENZLOAD-CYSItps_v_FWD-rt6589    1.18643107      0.00000000</t>
  </si>
  <si>
    <t>ENZLOAD-CYSS_c_FWD-rt3663       1.02981377      0.00000000</t>
  </si>
  <si>
    <t>ENZLOAD-CYSTGL_c_FWD-rt1131     0.82300644      0.00000000</t>
  </si>
  <si>
    <t>ENZLOAD-CYStps_e_FWD-rt5861     0.66013560      0.00000000</t>
  </si>
  <si>
    <t>ENZLOAD-CYStps_e_REV-rt5861     0.66013560      0.00000000</t>
  </si>
  <si>
    <t>ENZLOAD-CYSTRS_c_FWD-rt1487     0.49537734      0.00000000</t>
  </si>
  <si>
    <t>ENZLOAD-CYSTS_c_FWD-rt7344      1.04995544      0.00000000</t>
  </si>
  <si>
    <t>ENZLOAD-CYTD_c_FWD-rt7919       2.34539902      0.00000000</t>
  </si>
  <si>
    <t>ENZLOAD-CYTDK2_c_FWD-rt0265     0.70415819      0.00000000</t>
  </si>
  <si>
    <t>ENZLOAD-CYTDtps_e_FWD-rt5601    0.71723319      0.00000000</t>
  </si>
  <si>
    <t>ENZLOAD-DADA_c_FWD-rt8364       1.08667586      0.00000000</t>
  </si>
  <si>
    <t>ENZLOAD-DADK_c_FWD-rt3932       1.98612108      0.00000000</t>
  </si>
  <si>
    <t>ENZLOAD-DADK_c_REV-rt3932       1.98612108      0.00000000</t>
  </si>
  <si>
    <t>ENZLOAD-DAG3Pabct_c_m_FWD-rt1060        0.22445033      0.00000000</t>
  </si>
  <si>
    <t>ENZLOAD-DAG3Pabct_c_m_REV-rt1060        0.22445033      0.00000000</t>
  </si>
  <si>
    <t>ENZLOAD-DAG3Pabct_c_m_FWD-rt4312        0.32614389      0.00000000</t>
  </si>
  <si>
    <t>ENZLOAD-DAG3Pabct_c_m_REV-rt4312        0.32614389      0.00000000</t>
  </si>
  <si>
    <t>ENZLOAD-DAGK_rm_FWD-rt1788      1.32300627      0.00000000</t>
  </si>
  <si>
    <t>ENZLOAD-DAGL_l_FWD-rt1378       0.46981717      0.00000000</t>
  </si>
  <si>
    <t>ENZLOAD-DAGL_m_FWD-rt0632       0.97247383      0.00000000</t>
  </si>
  <si>
    <t>ENZLOAD-DAGL_m_FWD-rt5949       1.41308352      0.00000000</t>
  </si>
  <si>
    <t>ENZLOAD-DAO4hpro_x_FWD-rt3508   1.07208281      0.00000000</t>
  </si>
  <si>
    <t>ENZLOAD-DAO4hpro_x_FWD-rt7081   1.06628216      0.00000000</t>
  </si>
  <si>
    <t>ENZLOAD-DAO4hpro_x_FWD-rt7626   1.06862963      0.00000000</t>
  </si>
  <si>
    <t>ENZLOAD-DAOala_x_FWD-rt3508     1.07208281      0.00000000</t>
  </si>
  <si>
    <t>ENZLOAD-DAOala_x_FWD-rt7081     1.06628216      0.00000000</t>
  </si>
  <si>
    <t>ENZLOAD-DAOala_x_FWD-rt7626     1.06862963      0.00000000</t>
  </si>
  <si>
    <t>ENZLOAD-DAOarg_x_FWD-rt3508     1.07208281      0.00000000</t>
  </si>
  <si>
    <t>ENZLOAD-DAOarg_x_FWD-rt7081     1.06628216      0.00000000</t>
  </si>
  <si>
    <t>ENZLOAD-DAOarg_x_FWD-rt7626     1.06862963      0.00000000</t>
  </si>
  <si>
    <t>ENZLOAD-DAOgly_x_FWD-rt3508     1.07208281      0.00000000</t>
  </si>
  <si>
    <t>ENZLOAD-DAOgly_x_FWD-rt7081     1.06628216      0.00000000</t>
  </si>
  <si>
    <t>ENZLOAD-DAOgly_x_FWD-rt7626     1.06862963      0.00000000</t>
  </si>
  <si>
    <t>ENZLOAD-DAOorn_x_FWD-rt3508     1.07208281      0.00000000</t>
  </si>
  <si>
    <t>ENZLOAD-DAOorn_x_FWD-rt7081     1.06628216      0.00000000</t>
  </si>
  <si>
    <t>ENZLOAD-DAOorn_x_FWD-rt7626     1.06862963      0.00000000</t>
  </si>
  <si>
    <t>ENZLOAD-DAOpro_x_FWD-rt3508     1.07208281      0.00000000</t>
  </si>
  <si>
    <t>ENZLOAD-DAOpro_x_FWD-rt7081     1.06628216      0.00000000</t>
  </si>
  <si>
    <t>ENZLOAD-DAOpro_x_FWD-rt7626     1.06862963      0.00000000</t>
  </si>
  <si>
    <t>ENZLOAD-DB4PS_c_FWD-rt8298      0.76465423      0.00000000</t>
  </si>
  <si>
    <t>ENZLOAD-DCAt_c_e_FWD-rt15442799 0.29296215      0.00000000</t>
  </si>
  <si>
    <t>ENZLOAD-DCAt_c_e_REV-rt15442799 0.29296215      0.00000000</t>
  </si>
  <si>
    <t>ENZLOAD-DCAt_c_x_FWD-rt5693     1.55721194      0.00000000</t>
  </si>
  <si>
    <t>ENZLOAD-DCAt_c_x_REV-rt5693     1.55721194      0.00000000</t>
  </si>
  <si>
    <t>ENZLOAD-DCMPDA_c_FWD-rt0757     0.43360544      0.00000000</t>
  </si>
  <si>
    <t>ENZLOAD-DCMPDA_c_FWD-rt8268     1.49109144      0.00000000</t>
  </si>
  <si>
    <t>ENZLOAD-DCTPD_c_FWD-rt0757      0.43360544      0.00000000</t>
  </si>
  <si>
    <t>ENZLOAD-DCYTD_c_FWD-rt7919      2.34539902      0.00000000</t>
  </si>
  <si>
    <t>ENZLOAD-DDCAt_c_e_FWD-rt15442799        0.29296215      0.00000000</t>
  </si>
  <si>
    <t>ENZLOAD-DDCAt_c_e_REV-rt15442799        0.29296215      0.00000000</t>
  </si>
  <si>
    <t>ENZLOAD-DDCAt_c_x_FWD-rt5693    1.55721194      0.00000000</t>
  </si>
  <si>
    <t>ENZLOAD-DDCAt_c_x_REV-rt5693    1.55721194      0.00000000</t>
  </si>
  <si>
    <t>ENZLOAD-DDPA_c_FWD-rt2234_c     1.07223545      0.00000000</t>
  </si>
  <si>
    <t>ENZLOAD-DDPA_c_FWD-rt3787_c     0.97408221      0.00000000</t>
  </si>
  <si>
    <t>ENZLOAD-DDPA_m_FWD-rt2234_m     1.07223545      0.00000000</t>
  </si>
  <si>
    <t>ENZLOAD-DDPA_m_FWD-rt3787_m     0.97408221      0.00000000</t>
  </si>
  <si>
    <t>ENZLOAD-DECOAI82e_x_FWD-rt3539  1.42963450      0.00000000</t>
  </si>
  <si>
    <t>ENZLOAD-DECOAR102d_x_FWD-rt4860 1.44446744      0.00000000</t>
  </si>
  <si>
    <t>ENZLOAD-DECOAR103e_x_FWD-rt4860 1.44446744      0.00000000</t>
  </si>
  <si>
    <t>ENZLOAD-DECOAR82e_x_FWD-rt4860  1.44446744      0.00000000</t>
  </si>
  <si>
    <t>ENZLOAD-DGAT_l_FWD-rt8092_l     1.09521868      0.00000000</t>
  </si>
  <si>
    <t>ENZLOAD-DGAT_rm_FWD-rt8092_rm   1.09521868      0.00000000</t>
  </si>
  <si>
    <t>ENZLOAD-DGK1_c_FWD-rt3157       1.89232813      0.00000000</t>
  </si>
  <si>
    <t>ENZLOAD-DGK1_c_REV-rt3157       1.89232813      0.00000000</t>
  </si>
  <si>
    <t>ENZLOAD-DGK1_c_FWD-rt3670       0.69842759      0.00000000</t>
  </si>
  <si>
    <t>ENZLOAD-DGK1_c_REV-rt3670       0.69842759      0.00000000</t>
  </si>
  <si>
    <t>ENZLOAD-DGLCND3H_c_FWD-rt2544   1.50575746      0.00000000</t>
  </si>
  <si>
    <t>ENZLOAD-DGLCND3H_c_REV-rt2544   1.50575746      0.00000000</t>
  </si>
  <si>
    <t>ENZLOAD-DGLCND5H_c_FWD-rt2544   1.50575746      0.00000000</t>
  </si>
  <si>
    <t>ENZLOAD-DGLCND5H_c_REV-rt2544   1.50575746      0.00000000</t>
  </si>
  <si>
    <t>ENZLOAD-DGPP_vm_FWD-rt4719      1.10566632      0.00000000</t>
  </si>
  <si>
    <t>ENZLOAD-DHAD1_c_FWD-rt6258      0.69374532      0.00000000</t>
  </si>
  <si>
    <t>ENZLOAD-DHAD1_m_FWD-rt1321      0.73802959      0.00000000</t>
  </si>
  <si>
    <t>ENZLOAD-DHAD2_c_FWD-rt6258      0.69374532      0.00000000</t>
  </si>
  <si>
    <t>ENZLOAD-DHAD2_m_FWD-rt1321      0.73802959      0.00000000</t>
  </si>
  <si>
    <t>ENZLOAD-DHAK_c_FWD-rt3901       0.65957479      0.00000000</t>
  </si>
  <si>
    <t>ENZLOAD-DHAPAT_l_FWD-rt5001_l   0.44984950      0.00000000</t>
  </si>
  <si>
    <t>ENZLOAD-DHAPAT_rm_FWD-rt5001_rm 0.44984950      0.00000000</t>
  </si>
  <si>
    <t>ENZLOAD-DHFRi_c_FWD-rt3791_c    1.68374343      0.00000000</t>
  </si>
  <si>
    <t>ENZLOAD-DHFRi_m_FWD-rt3791_m    1.68374343      0.00000000</t>
  </si>
  <si>
    <t>ENZLOAD-DHFS_1_c_FWD-rt2092     0.80398515      0.00000000</t>
  </si>
  <si>
    <t>ENZLOAD-DHNPA2i_m_FWD-rt6009    0.48192753      0.00000000</t>
  </si>
  <si>
    <t>ENZLOAD-DHORDfum_c_FWD-rt6498   1.00243675      0.00000000</t>
  </si>
  <si>
    <t>ENZLOAD-DHORTS_c_FWD-rt3923     1.05090469      0.00000000</t>
  </si>
  <si>
    <t>ENZLOAD-DHORTS_c_REV-rt3923     1.05090469      0.00000000</t>
  </si>
  <si>
    <t>ENZLOAD-DHPM2_c_FWD-rt3509      0.76061014      0.00000000</t>
  </si>
  <si>
    <t>ENZLOAD-DHPM2_c_REV-rt3509      0.76061014      0.00000000</t>
  </si>
  <si>
    <t>ENZLOAD-DHPPDA2_c_FWD-rt7138    2.12715597      0.00000000</t>
  </si>
  <si>
    <t>ENZLOAD-DHPTS_m_FWD-rt6009      0.48192753      0.00000000</t>
  </si>
  <si>
    <t>ENZLOAD-DHQS_c_FWD-rt3937       0.98383593      0.00000000</t>
  </si>
  <si>
    <t>ENZLOAD-DHQS_c_FWD-rt5884       0.12078305      0.00000000</t>
  </si>
  <si>
    <t>ENZLOAD-DHQTi_c_FWD-rt2204      0.17565269      0.00000000</t>
  </si>
  <si>
    <t>ENZLOAD-DHQTi_c_FWD-rt5884      0.12078305      0.00000000</t>
  </si>
  <si>
    <t>ENZLOAD-DIPS_c_FWD-rt8137       1.28819704      0.00000000</t>
  </si>
  <si>
    <t>ENZLOAD-DKMEOX_c_FWD-rt7962_c   2.12760928      0.00000000</t>
  </si>
  <si>
    <t>ENZLOAD-DKMPPH_c_FWD-rt7962_DKMPPH_c    2.12760928      0.00000000</t>
  </si>
  <si>
    <t>ENZLOAD-DMATT_c_FWD-rt4576      1.06698748      0.00000000</t>
  </si>
  <si>
    <t>ENZLOAD-DNMPPA_c_FWD-rt6247     0.57237139      0.00000000</t>
  </si>
  <si>
    <t>ENZLOAD-DNTP_c_FWD-rt4736       1.79391978      0.00000000</t>
  </si>
  <si>
    <t>ENZLOAD-DOLDPP_c_FWD-rt5681     1.42668706      0.00000000</t>
  </si>
  <si>
    <t>ENZLOAD-DOLDPP_c_REV-rt5681     1.42668706      0.00000000</t>
  </si>
  <si>
    <t>ENZLOAD-DOLK_c_FWD-rt0544       0.39976764      0.00000000</t>
  </si>
  <si>
    <t>ENZLOAD-DOLPMMT_r_FWD-PMT12     0.21718576      0.00000000</t>
  </si>
  <si>
    <t>ENZLOAD-DOLPMMT_r_FWD-rt3753    0.46857598      0.00000000</t>
  </si>
  <si>
    <t>ENZLOAD-DOLPMT_c_FWD-rt5116     1.04356067      0.00000000</t>
  </si>
  <si>
    <t>ENZLOAD-DPCOAK_c_FWD-rt2746     1.49055880      0.00000000</t>
  </si>
  <si>
    <t>ENZLOAD-DPGM_c_FWD-rt1542       1.84693227      0.00000000</t>
  </si>
  <si>
    <t>ENZLOAD-DPGM_c_REV-rt1542       1.84693227      0.00000000</t>
  </si>
  <si>
    <t>ENZLOAD-DPGT_c_FWD-rt3441       1.07803375      0.00000000</t>
  </si>
  <si>
    <t>ENZLOAD-DPGT_c_REV-rt3441       1.07803375      0.00000000</t>
  </si>
  <si>
    <t>ENZLOAD-DPMVD_c_FWD-rt3542      0.95881542      0.00000000</t>
  </si>
  <si>
    <t>ENZLOAD-DPR_c_FWD-rt5909        0.74472886      0.00000000</t>
  </si>
  <si>
    <t>ENZLOAD-DPR_c_FWD-rt8154        0.84699034      0.00000000</t>
  </si>
  <si>
    <t>ENZLOAD-DRAPPRy_c_FWD-rt8469    1.51668080      0.00000000</t>
  </si>
  <si>
    <t>ENZLOAD-DRBK_c_FWD-rt2501       0.59853003      0.00000000</t>
  </si>
  <si>
    <t>ENZLOAD-DTMPK_c_FWD-rt6884      1.69586663      0.00000000</t>
  </si>
  <si>
    <t>ENZLOAD-DUTPDP_c_FWD-rt0031     0.53568663      0.00000000</t>
  </si>
  <si>
    <t>ENZLOAD-DUTPDP_c_FWD-rt5532     0.77799391      0.00000000</t>
  </si>
  <si>
    <t>ENZLOAD-DXHPSq9_c_FWD-rt1830    1.04697214      0.00000000</t>
  </si>
  <si>
    <t>ENZLOAD-EAR100y_c_FWD-rt0302    0.31182735      0.00000000</t>
  </si>
  <si>
    <t>ENZLOAD-EAR120y_c_FWD-rt0302    0.31182735      0.00000000</t>
  </si>
  <si>
    <t>ENZLOAD-EAR140y_c_FWD-rt0302    0.31182735      0.00000000</t>
  </si>
  <si>
    <t>ENZLOAD-EAR160y_c_FWD-rt0302    0.31182735      0.00000000</t>
  </si>
  <si>
    <t>ENZLOAD-EAR180y_c_FWD-rt0302    0.31182735      0.00000000</t>
  </si>
  <si>
    <t>ENZLOAD-EAR40y_c_FWD-rt0302     0.31182735      0.00000000</t>
  </si>
  <si>
    <t>ENZLOAD-EAR40y_m_FWD-rt3469     0.97321623      0.00000000</t>
  </si>
  <si>
    <t>ENZLOAD-EAR60y_c_FWD-rt0302     0.31182735      0.00000000</t>
  </si>
  <si>
    <t>ENZLOAD-EAR60y_m_FWD-rt3469     0.97321623      0.00000000</t>
  </si>
  <si>
    <t>ENZLOAD-EAR80y_c_FWD-rt0302     0.31182735      0.00000000</t>
  </si>
  <si>
    <t>ENZLOAD-EAR80y_m_FWD-rt3469     0.97321623      0.00000000</t>
  </si>
  <si>
    <t>ENZLOAD-ECOAH100_m_FWD-rt6437   1.38875741      0.00000000</t>
  </si>
  <si>
    <t>ENZLOAD-ECOAH100_m_REV-rt6437   1.38875741      0.00000000</t>
  </si>
  <si>
    <t>ENZLOAD-ECOAH100_x_FWD-rt2994   0.44752437      0.00000000</t>
  </si>
  <si>
    <t>ENZLOAD-ECOAH100_x_FWD-rt8147   1.38889037      0.00000000</t>
  </si>
  <si>
    <t>ENZLOAD-ECOAH101e_x_FWD-rt2994  0.44752437      0.00000000</t>
  </si>
  <si>
    <t>ENZLOAD-ECOAH101e_x_FWD-rt8147  1.38889037      0.00000000</t>
  </si>
  <si>
    <t>ENZLOAD-ECOAH120_m_FWD-rt6437   1.38875741      0.00000000</t>
  </si>
  <si>
    <t>ENZLOAD-ECOAH120_m_REV-rt6437   1.38875741      0.00000000</t>
  </si>
  <si>
    <t>ENZLOAD-ECOAH120_x_FWD-rt2994   0.44752437      0.00000000</t>
  </si>
  <si>
    <t>ENZLOAD-ECOAH120_x_FWD-rt8147   1.38889037      0.00000000</t>
  </si>
  <si>
    <t>ENZLOAD-ECOAH121a_m_FWD-rt6437  1.38875741      0.00000000</t>
  </si>
  <si>
    <t>ENZLOAD-ECOAH121a_x_FWD-rt2994  0.44752437      0.00000000</t>
  </si>
  <si>
    <t>ENZLOAD-ECOAH121a_x_FWD-rt8147  1.38889037      0.00000000</t>
  </si>
  <si>
    <t>ENZLOAD-ECOAH121d_x_FWD-rt2994  0.44752437      0.00000000</t>
  </si>
  <si>
    <t>ENZLOAD-ECOAH121d_x_FWD-rt8147  1.38889037      0.00000000</t>
  </si>
  <si>
    <t>ENZLOAD-ECOAH122e_x_FWD-rt2994  0.44752437      0.00000000</t>
  </si>
  <si>
    <t>ENZLOAD-ECOAH122e_x_FWD-rt8147  1.38889037      0.00000000</t>
  </si>
  <si>
    <t>ENZLOAD-ECOAH140_m_FWD-rt6437   1.38875741      0.00000000</t>
  </si>
  <si>
    <t>ENZLOAD-ECOAH140_m_REV-rt6437   1.38875741      0.00000000</t>
  </si>
  <si>
    <t>ENZLOAD-ECOAH140_x_FWD-rt2994   0.44752437      0.00000000</t>
  </si>
  <si>
    <t>ENZLOAD-ECOAH140_x_FWD-rt8147   1.38889037      0.00000000</t>
  </si>
  <si>
    <t>ENZLOAD-ECOAH141b_m_FWD-rt6437  1.38875741      0.00000000</t>
  </si>
  <si>
    <t>ENZLOAD-ECOAH141b_x_FWD-rt2994  0.44752437      0.00000000</t>
  </si>
  <si>
    <t>ENZLOAD-ECOAH141b_x_FWD-rt8147  1.38889037      0.00000000</t>
  </si>
  <si>
    <t>ENZLOAD-ECOAH141c_m_FWD-rt6437  1.38875741      0.00000000</t>
  </si>
  <si>
    <t>ENZLOAD-ECOAH141c_x_FWD-rt2994  0.44752437      0.00000000</t>
  </si>
  <si>
    <t>ENZLOAD-ECOAH141c_x_FWD-rt8147  1.38889037      0.00000000</t>
  </si>
  <si>
    <t>ENZLOAD-ECOAH142_x_FWD-rt2994   0.44752437      0.00000000</t>
  </si>
  <si>
    <t>ENZLOAD-ECOAH142_x_FWD-rt8147   1.38889037      0.00000000</t>
  </si>
  <si>
    <t>ENZLOAD-ECOAH143_x_FWD-rt2994   0.44752437      0.00000000</t>
  </si>
  <si>
    <t>ENZLOAD-ECOAH143_x_FWD-rt8147   1.38889037      0.00000000</t>
  </si>
  <si>
    <t>ENZLOAD-ECOAH160_m_FWD-rt6437   1.38875741      0.00000000</t>
  </si>
  <si>
    <t>ENZLOAD-ECOAH160_m_REV-rt6437   1.38875741      0.00000000</t>
  </si>
  <si>
    <t>ENZLOAD-ECOAH160_x_FWD-rt2994   0.44752437      0.00000000</t>
  </si>
  <si>
    <t>ENZLOAD-ECOAH160_x_FWD-rt8147   1.38889037      0.00000000</t>
  </si>
  <si>
    <t>ENZLOAD-ECOAH161b_m_FWD-rt6437  1.38875741      0.00000000</t>
  </si>
  <si>
    <t>ENZLOAD-ECOAH161b_x_FWD-rt2994  0.44752437      0.00000000</t>
  </si>
  <si>
    <t>ENZLOAD-ECOAH161b_x_FWD-rt8147  1.38889037      0.00000000</t>
  </si>
  <si>
    <t>ENZLOAD-ECOAH161c_m_FWD-rt6437  1.38875741      0.00000000</t>
  </si>
  <si>
    <t>ENZLOAD-ECOAH161c_x_FWD-rt2994  0.44752437      0.00000000</t>
  </si>
  <si>
    <t>ENZLOAD-ECOAH161c_x_FWD-rt8147  1.38889037      0.00000000</t>
  </si>
  <si>
    <t>ENZLOAD-ECOAH162_x_FWD-rt2994   0.44752437      0.00000000</t>
  </si>
  <si>
    <t>ENZLOAD-ECOAH162_x_FWD-rt8147   1.38889037      0.00000000</t>
  </si>
  <si>
    <t>ENZLOAD-ECOAH163_x_FWD-rt2994   0.44752437      0.00000000</t>
  </si>
  <si>
    <t>ENZLOAD-ECOAH163_x_FWD-rt8147   1.38889037      0.00000000</t>
  </si>
  <si>
    <t>ENZLOAD-ECOAH180_m_FWD-rt6437   1.38875741      0.00000000</t>
  </si>
  <si>
    <t>ENZLOAD-ECOAH180_x_FWD-rt2994   0.44752437      0.00000000</t>
  </si>
  <si>
    <t>ENZLOAD-ECOAH180_x_FWD-rt8147   1.38889037      0.00000000</t>
  </si>
  <si>
    <t>ENZLOAD-ECOAH181a_m_FWD-rt6437  1.38875741      0.00000000</t>
  </si>
  <si>
    <t>ENZLOAD-ECOAH181a_x_FWD-rt2994  0.44752437      0.00000000</t>
  </si>
  <si>
    <t>ENZLOAD-ECOAH181a_x_FWD-rt8147  1.38889037      0.00000000</t>
  </si>
  <si>
    <t>ENZLOAD-ECOAH182_x_FWD-rt2994   0.44752437      0.00000000</t>
  </si>
  <si>
    <t>ENZLOAD-ECOAH182_x_FWD-rt8147   1.38889037      0.00000000</t>
  </si>
  <si>
    <t>ENZLOAD-ECOAH183_x_FWD-rt2994   0.44752437      0.00000000</t>
  </si>
  <si>
    <t>ENZLOAD-ECOAH183_x_FWD-rt8147   1.38889037      0.00000000</t>
  </si>
  <si>
    <t>ENZLOAD-ECOAH200_x_FWD-rt2994   0.44752437      0.00000000</t>
  </si>
  <si>
    <t>ENZLOAD-ECOAH200_x_FWD-rt8147   1.38889037      0.00000000</t>
  </si>
  <si>
    <t>ENZLOAD-ECOAH220_x_FWD-rt2994   0.44752437      0.00000000</t>
  </si>
  <si>
    <t>ENZLOAD-ECOAH220_x_FWD-rt8147   1.38889037      0.00000000</t>
  </si>
  <si>
    <t>ENZLOAD-ECOAH240_x_FWD-rt2994   0.44752437      0.00000000</t>
  </si>
  <si>
    <t>ENZLOAD-ECOAH240_x_FWD-rt8147   1.38889037      0.00000000</t>
  </si>
  <si>
    <t>ENZLOAD-ECOAH260_x_FWD-rt2994   0.44752437      0.00000000</t>
  </si>
  <si>
    <t>ENZLOAD-ECOAH260_x_FWD-rt8147   1.38889037      0.00000000</t>
  </si>
  <si>
    <t>ENZLOAD-ECOAH40_m_FWD-rt6437    1.38875741      0.00000000</t>
  </si>
  <si>
    <t>ENZLOAD-ECOAH40_m_REV-rt6437    1.38875741      0.00000000</t>
  </si>
  <si>
    <t>ENZLOAD-ECOAH40_x_FWD-rt2994    0.44752437      0.00000000</t>
  </si>
  <si>
    <t>ENZLOAD-ECOAH40_x_FWD-rt8147    1.38889037      0.00000000</t>
  </si>
  <si>
    <t>ENZLOAD-ECOAH60_m_FWD-rt6437    1.38875741      0.00000000</t>
  </si>
  <si>
    <t>ENZLOAD-ECOAH60_m_REV-rt6437    1.38875741      0.00000000</t>
  </si>
  <si>
    <t>ENZLOAD-ECOAH60_x_FWD-rt2994    0.44752437      0.00000000</t>
  </si>
  <si>
    <t>ENZLOAD-ECOAH60_x_FWD-rt8147    1.38889037      0.00000000</t>
  </si>
  <si>
    <t>ENZLOAD-ECOAH80_m_FWD-rt6437    1.38875741      0.00000000</t>
  </si>
  <si>
    <t>ENZLOAD-ECOAH80_m_REV-rt6437    1.38875741      0.00000000</t>
  </si>
  <si>
    <t>ENZLOAD-ECOAH80_x_FWD-rt2994    0.44752437      0.00000000</t>
  </si>
  <si>
    <t>ENZLOAD-ECOAH80_x_FWD-rt8147    1.38889037      0.00000000</t>
  </si>
  <si>
    <t>ENZLOAD-ECOAI101a_x_FWD-rt1925  1.48351215      0.00000000</t>
  </si>
  <si>
    <t>ENZLOAD-ECOAI101d_x_FWD-rt1925  1.48351215      0.00000000</t>
  </si>
  <si>
    <t>ENZLOAD-ECOAI102e_x_FWD-rt1925  1.48351215      0.00000000</t>
  </si>
  <si>
    <t>ENZLOAD-ECOAI121a_x_FWD-rt1925  1.48351215      0.00000000</t>
  </si>
  <si>
    <t>ENZLOAD-ECOAI121b_x_FWD-rt1925  1.48351215      0.00000000</t>
  </si>
  <si>
    <t>ENZLOAD-ECOAI122c_x_FWD-rt1925  1.48351215      0.00000000</t>
  </si>
  <si>
    <t>ENZLOAD-ECOAI122d_x_FWD-rt1925  1.48351215      0.00000000</t>
  </si>
  <si>
    <t>ENZLOAD-ECOAI123e_x_FWD-rt1925  1.48351215      0.00000000</t>
  </si>
  <si>
    <t>ENZLOAD-ECOAI141a_x_FWD-rt1925  1.48351215      0.00000000</t>
  </si>
  <si>
    <t>ENZLOAD-ECOAI142c_x_FWD-rt1925  1.48351215      0.00000000</t>
  </si>
  <si>
    <t>ENZLOAD-ECOAI81e_x_FWD-rt1925   1.48351215      0.00000000</t>
  </si>
  <si>
    <t>ENZLOAD-ECOAI82e_x_FWD-rt1925   1.48351215      0.00000000</t>
  </si>
  <si>
    <t>ENZLOAD-ECOAR122_x_FWD-rt4860   1.44446744      0.00000000</t>
  </si>
  <si>
    <t>ENZLOAD-ECOAR142_x_FWD-rt4860   1.44446744      0.00000000</t>
  </si>
  <si>
    <t>ENZLOAD-ECOAR200_rm_FWD-rt7873  1.17193715      0.00000000</t>
  </si>
  <si>
    <t>ENZLOAD-ECOAR220_rm_FWD-rt7873  1.17193715      0.00000000</t>
  </si>
  <si>
    <t>ENZLOAD-ECOAR240_rm_FWD-rt7873  1.17193715      0.00000000</t>
  </si>
  <si>
    <t>ENZLOAD-ECOAR260_rm_FWD-rt7873  1.17193715      0.00000000</t>
  </si>
  <si>
    <t>ENZLOAD-EGHLAT_c_FWD-rt0568_c   0.45796834      0.00000000</t>
  </si>
  <si>
    <t>ENZLOAD-EGHLAT_c_FWD-rt1784_c   0.79692226      0.00000000</t>
  </si>
  <si>
    <t>ENZLOAD-EGHLAT_m_FWD-rt5562_m   0.94776070      0.00000000</t>
  </si>
  <si>
    <t>ENZLOAD-EGHLAT_x_FWD-rt0568_x   0.45796834      0.00000000</t>
  </si>
  <si>
    <t>ENZLOAD-EGHLAT_x_FWD-rt5562_x   0.94776070      0.00000000</t>
  </si>
  <si>
    <t>ENZLOAD-ENO_c_FWD-rt0669        0.84240391      0.00000000</t>
  </si>
  <si>
    <t>ENZLOAD-ENO_c_REV-rt0669        0.84240391      0.00000000</t>
  </si>
  <si>
    <t>ENZLOAD-EPGALURS_e_FWD-rt2116   1.19717609      0.00000000</t>
  </si>
  <si>
    <t>ENZLOAD-EPISTt_c_e_FWD-rt6543   0.24356257      0.00000000</t>
  </si>
  <si>
    <t>ENZLOAD-EPISTt_c_e_REV-rt6543   0.24356257      0.00000000</t>
  </si>
  <si>
    <t>ENZLOAD-ERGSTGLCT_c_FWD-rt5466  0.22906674      0.00000000</t>
  </si>
  <si>
    <t>ENZLOAD-ERGSTt_c_e_FWD-rt6543   0.24356257      0.00000000</t>
  </si>
  <si>
    <t>ENZLOAD-ERGSTt_c_e_REV-rt6543   0.24356257      0.00000000</t>
  </si>
  <si>
    <t>ENZLOAD-ETFOXRq9_c_FWD-CIR1AIM45        0.66967381      0.00000000</t>
  </si>
  <si>
    <t>ENZLOAD-ETFOXRq9_m_FWD-CIR1AIM45        0.66967381      0.00000000</t>
  </si>
  <si>
    <t>ENZLOAD-ETFOXRq9_m_REV-CIR1AIM45        0.66967381      0.00000000</t>
  </si>
  <si>
    <t>ENZLOAD-ETHAK_c_FWD-rt7614      0.45052633      0.00000000</t>
  </si>
  <si>
    <t>ENZLOAD-ETHAPT_rm_FWD-rt2983    0.74181552      0.00000000</t>
  </si>
  <si>
    <t>ENZLOAD-ETNO2OX_c_FWD-rt3897    1.29935716      0.00000000</t>
  </si>
  <si>
    <t>ENZLOAD-F1PP_c_FWD-rt0208       1.61998374      0.00000000</t>
  </si>
  <si>
    <t>ENZLOAD-F1PP_c_FWD-rt5045       1.51844149      0.00000000</t>
  </si>
  <si>
    <t>ENZLOAD-FACOA120tabc_x_FWD-PXA12        0.25467071      0.00000000</t>
  </si>
  <si>
    <t>ENZLOAD-FACOA140tabc_x_FWD-PXA12        0.25467071      0.00000000</t>
  </si>
  <si>
    <t>ENZLOAD-FACOA160tabc_x_FWD-PXA12        0.25467071      0.00000000</t>
  </si>
  <si>
    <t>ENZLOAD-FACOA161tabc_x_FWD-PXA12        0.25467071      0.00000000</t>
  </si>
  <si>
    <t>ENZLOAD-FACOA180tabc_x_FWD-PXA12        0.25467071      0.00000000</t>
  </si>
  <si>
    <t>ENZLOAD-FACOA181tabc_x_FWD-PXA12        0.25467071      0.00000000</t>
  </si>
  <si>
    <t>ENZLOAD-FACOA182tabc_x_FWD-PXA12        0.25467071      0.00000000</t>
  </si>
  <si>
    <t>ENZLOAD-FACOA183tabc_x_FWD-PXA12        0.25467071      0.00000000</t>
  </si>
  <si>
    <t>ENZLOAD-FACOA200tabc_x_FWD-PXA12        0.25467071      0.00000000</t>
  </si>
  <si>
    <t>ENZLOAD-FACOA220tabc_x_FWD-PXA12        0.25467071      0.00000000</t>
  </si>
  <si>
    <t>ENZLOAD-FACOA240tabc_x_FWD-PXA12        0.25467071      0.00000000</t>
  </si>
  <si>
    <t>ENZLOAD-FACOA260tabc_x_FWD-PXA12        0.25467071      0.00000000</t>
  </si>
  <si>
    <t>ENZLOAD-FACOAE100_x_FWD-rt7680  1.13983554      0.00000000</t>
  </si>
  <si>
    <t>ENZLOAD-FACOAE120_c_FWD-rt4680  0.85319097      0.00000000</t>
  </si>
  <si>
    <t>ENZLOAD-FACOAE120_x_FWD-rt7680  1.13983554      0.00000000</t>
  </si>
  <si>
    <t>ENZLOAD-FACOAE140_c_FWD-rt4680  0.85319097      0.00000000</t>
  </si>
  <si>
    <t>ENZLOAD-FACOAE140_x_FWD-rt7680  1.13983554      0.00000000</t>
  </si>
  <si>
    <t>ENZLOAD-FACOAE160_c_FWD-rt0088  0.95166355      0.00000000</t>
  </si>
  <si>
    <t>ENZLOAD-FACOAE160_c_FWD-rt4680  0.85319097      0.00000000</t>
  </si>
  <si>
    <t>ENZLOAD-FACOAE160_x_FWD-rt7680  1.13983554      0.00000000</t>
  </si>
  <si>
    <t>ENZLOAD-FACOAE161_c_FWD-rt0088  0.95166355      0.00000000</t>
  </si>
  <si>
    <t>ENZLOAD-FACOAE161_c_FWD-rt4680  0.85319097      0.00000000</t>
  </si>
  <si>
    <t>ENZLOAD-FACOAE161_x_FWD-rt7680  1.13983554      0.00000000</t>
  </si>
  <si>
    <t>ENZLOAD-FACOAE180_c_FWD-rt0088  0.95166355      0.00000000</t>
  </si>
  <si>
    <t>ENZLOAD-FACOAE180_c_FWD-rt4680  0.85319097      0.00000000</t>
  </si>
  <si>
    <t>ENZLOAD-FACOAE180_x_FWD-rt7680  1.13983554      0.00000000</t>
  </si>
  <si>
    <t>ENZLOAD-FACOAE181_c_FWD-rt0088  0.95166355      0.00000000</t>
  </si>
  <si>
    <t>ENZLOAD-FACOAE181_c_FWD-rt4680  0.85319097      0.00000000</t>
  </si>
  <si>
    <t>ENZLOAD-FACOAE181_x_FWD-rt7680  1.13983554      0.00000000</t>
  </si>
  <si>
    <t>ENZLOAD-FACOAE182_c_FWD-rt0088  0.95166355      0.00000000</t>
  </si>
  <si>
    <t>ENZLOAD-FACOAE182_c_FWD-rt4680  0.85319097      0.00000000</t>
  </si>
  <si>
    <t>ENZLOAD-FACOAE182_x_FWD-rt7680  1.13983554      0.00000000</t>
  </si>
  <si>
    <t>ENZLOAD-FACOAE183_c_FWD-rt0088  0.95166355      0.00000000</t>
  </si>
  <si>
    <t>ENZLOAD-FACOAE183_c_FWD-rt4680  0.85319097      0.00000000</t>
  </si>
  <si>
    <t>ENZLOAD-FACOAE183_x_FWD-rt7680  1.13983554      0.00000000</t>
  </si>
  <si>
    <t>ENZLOAD-FACOAE40_x_FWD-rt7680   1.13983554      0.00000000</t>
  </si>
  <si>
    <t>ENZLOAD-FACOAE60_x_FWD-rt7680   1.13983554      0.00000000</t>
  </si>
  <si>
    <t>ENZLOAD-FACOAE80_x_FWD-rt7680   1.13983554      0.00000000</t>
  </si>
  <si>
    <t>ENZLOAD-FACOAL100_c_FWD-rt7532_c        0.67276787      0.00000000</t>
  </si>
  <si>
    <t>ENZLOAD-FACOAL100_x_FWD-rt4187  0.53170789      0.00000000</t>
  </si>
  <si>
    <t>ENZLOAD-FACOAL100_x_FWD-rt7761  0.63751566      0.00000000</t>
  </si>
  <si>
    <t>ENZLOAD-FACOAL120_c_FWD-rt7532_c        0.67276787      0.00000000</t>
  </si>
  <si>
    <t>ENZLOAD-FACOAL120_l_FWD-rt2799_l        0.56651891      0.00000000</t>
  </si>
  <si>
    <t>ENZLOAD-FACOAL120_rm_FWD-rt2799_rm      0.56651891      0.00000000</t>
  </si>
  <si>
    <t>ENZLOAD-FACOAL120_x_FWD-rt4187  0.53170789      0.00000000</t>
  </si>
  <si>
    <t>ENZLOAD-FACOAL120_x_FWD-rt7761  0.63751566      0.00000000</t>
  </si>
  <si>
    <t>ENZLOAD-FACOAL140_l_FWD-rt2799_l        0.56651891      0.00000000</t>
  </si>
  <si>
    <t>ENZLOAD-FACOAL140_rm_FWD-rt2799_rm      0.56651891      0.00000000</t>
  </si>
  <si>
    <t>ENZLOAD-FACOAL140_x_FWD-rt4187  0.53170789      0.00000000</t>
  </si>
  <si>
    <t>ENZLOAD-FACOAL140_x_FWD-rt7761  0.63751566      0.00000000</t>
  </si>
  <si>
    <t>ENZLOAD-FACOAL160_l_FWD-rt2799_l        0.56651891      0.00000000</t>
  </si>
  <si>
    <t>ENZLOAD-FACOAL160_rm_FWD-rt2799_rm      0.56651891      0.00000000</t>
  </si>
  <si>
    <t>ENZLOAD-FACOAL160_x_FWD-rt4187  0.53170789      0.00000000</t>
  </si>
  <si>
    <t>ENZLOAD-FACOAL160_x_FWD-rt7761  0.63751566      0.00000000</t>
  </si>
  <si>
    <t>ENZLOAD-FACOAL161_l_FWD-rt2799_l        0.56651891      0.00000000</t>
  </si>
  <si>
    <t>ENZLOAD-FACOAL161_rm_FWD-rt2799_rm      0.56651891      0.00000000</t>
  </si>
  <si>
    <t>ENZLOAD-FACOAL161_x_FWD-rt4187  0.53170789      0.00000000</t>
  </si>
  <si>
    <t>ENZLOAD-FACOAL161_x_FWD-rt7761  0.63751566      0.00000000</t>
  </si>
  <si>
    <t>ENZLOAD-FACOAL180_l_FWD-rt2799_l        0.56651891      0.00000000</t>
  </si>
  <si>
    <t>ENZLOAD-FACOAL180_rm_FWD-rt2799_rm      0.56651891      0.00000000</t>
  </si>
  <si>
    <t>ENZLOAD-FACOAL180_x_FWD-rt4187  0.53170789      0.00000000</t>
  </si>
  <si>
    <t>ENZLOAD-FACOAL180_x_FWD-rt7761  0.63751566      0.00000000</t>
  </si>
  <si>
    <t>ENZLOAD-FACOAL181_l_FWD-rt2799_l        0.56651891      0.00000000</t>
  </si>
  <si>
    <t>ENZLOAD-FACOAL181_rm_FWD-rt2799_rm      0.56651891      0.00000000</t>
  </si>
  <si>
    <t>ENZLOAD-FACOAL181_x_FWD-rt4187  0.53170789      0.00000000</t>
  </si>
  <si>
    <t>ENZLOAD-FACOAL181_x_FWD-rt7761  0.63751566      0.00000000</t>
  </si>
  <si>
    <t>ENZLOAD-FACOAL182_l_FWD-rt2799_l        0.56651891      0.00000000</t>
  </si>
  <si>
    <t>ENZLOAD-FACOAL182_rm_FWD-rt2799_rm      0.56651891      0.00000000</t>
  </si>
  <si>
    <t>ENZLOAD-FACOAL182_x_FWD-rt4187  0.53170789      0.00000000</t>
  </si>
  <si>
    <t>ENZLOAD-FACOAL182_x_FWD-rt7761  0.63751566      0.00000000</t>
  </si>
  <si>
    <t>ENZLOAD-FACOAL183_l_FWD-rt2799_l        0.56651891      0.00000000</t>
  </si>
  <si>
    <t>ENZLOAD-FACOAL183_rm_FWD-rt2799_rm      0.56651891      0.00000000</t>
  </si>
  <si>
    <t>ENZLOAD-FACOAL183_x_FWD-rt4187  0.53170789      0.00000000</t>
  </si>
  <si>
    <t>ENZLOAD-FACOAL183_x_FWD-rt7761  0.63751566      0.00000000</t>
  </si>
  <si>
    <t>ENZLOAD-FACOAL200_en_FWD-rt7380 0.57963805      0.00000000</t>
  </si>
  <si>
    <t>ENZLOAD-FACOAL200_l_FWD-rt1544_l        0.60670625      0.00000000</t>
  </si>
  <si>
    <t>ENZLOAD-FACOAL200_rm_FWD-rt1544_rm      0.60670625      0.00000000</t>
  </si>
  <si>
    <t>ENZLOAD-FACOAL200_x_FWD-rt7761  0.63751566      0.00000000</t>
  </si>
  <si>
    <t>ENZLOAD-FACOAL220_en_FWD-rt7380 0.57963805      0.00000000</t>
  </si>
  <si>
    <t>ENZLOAD-FACOAL220_l_FWD-rt1544_l        0.60670625      0.00000000</t>
  </si>
  <si>
    <t>ENZLOAD-FACOAL220_rm_FWD-rt1544_rm      0.60670625      0.00000000</t>
  </si>
  <si>
    <t>ENZLOAD-FACOAL220_x_FWD-rt7761  0.63751566      0.00000000</t>
  </si>
  <si>
    <t>ENZLOAD-FACOAL240_en_FWD-rt7380 0.57963805      0.00000000</t>
  </si>
  <si>
    <t>ENZLOAD-FACOAL240_l_FWD-rt1544_l        0.60670625      0.00000000</t>
  </si>
  <si>
    <t>ENZLOAD-FACOAL240_rm_FWD-rt1544_rm      0.60670625      0.00000000</t>
  </si>
  <si>
    <t>ENZLOAD-FACOAL240_x_FWD-rt7761  0.63751566      0.00000000</t>
  </si>
  <si>
    <t>ENZLOAD-FACOAL260_en_FWD-rt7380 0.57963805      0.00000000</t>
  </si>
  <si>
    <t>ENZLOAD-FACOAL260_l_FWD-rt1544_l        0.60670625      0.00000000</t>
  </si>
  <si>
    <t>ENZLOAD-FACOAL260_rm_FWD-rt1544_rm      0.60670625      0.00000000</t>
  </si>
  <si>
    <t>ENZLOAD-FACOAL260_x_FWD-rt7761  0.63751566      0.00000000</t>
  </si>
  <si>
    <t>ENZLOAD-FACOAL40_c_FWD-rt7532_c 0.67276787      0.00000000</t>
  </si>
  <si>
    <t>ENZLOAD-FACOAL40o_x_FWD-rt6908  0.58140330      0.00000000</t>
  </si>
  <si>
    <t>ENZLOAD-FACOAL60_c_FWD-rt7532_c 0.67276787      0.00000000</t>
  </si>
  <si>
    <t>ENZLOAD-FACOAL80_c_FWD-rt7532_c 0.67276787      0.00000000</t>
  </si>
  <si>
    <t>ENZLOAD-FACOAL80_x_FWD-rt4187   0.53170789      0.00000000</t>
  </si>
  <si>
    <t>ENZLOAD-FACOAL80_x_FWD-rt7761   0.63751566      0.00000000</t>
  </si>
  <si>
    <t>ENZLOAD-FADH2t_c_m_FWD-rt5791   1.18951123      0.00000000</t>
  </si>
  <si>
    <t>ENZLOAD-FADt_c_m_FWD-rt5791     1.18951123      0.00000000</t>
  </si>
  <si>
    <t>ENZLOAD-FALDH_c_FWD-rt5740      1.05744774      0.00000000</t>
  </si>
  <si>
    <t>ENZLOAD-FBA_c_FWD-rt7052        1.09806349      0.00000000</t>
  </si>
  <si>
    <t>ENZLOAD-FBA_c_REV-rt7052        1.09806349      0.00000000</t>
  </si>
  <si>
    <t>ENZLOAD-FBA2_c_FWD-rt7052       1.09806349      0.00000000</t>
  </si>
  <si>
    <t>ENZLOAD-FBA2_c_REV-rt7052       1.09806349      0.00000000</t>
  </si>
  <si>
    <t>ENZLOAD-FBA3_c_FWD-rt7052       1.09806349      0.00000000</t>
  </si>
  <si>
    <t>ENZLOAD-FBA3_c_REV-rt7052       1.09806349      0.00000000</t>
  </si>
  <si>
    <t>ENZLOAD-FBP_c_FWD-rt7055        1.15998083      0.00000000</t>
  </si>
  <si>
    <t>ENZLOAD-FBP2_c_FWD-rt6827       0.58099862      0.00000000</t>
  </si>
  <si>
    <t>ENZLOAD-FBP2_c_FWD-rt7376       0.85246903      0.00000000</t>
  </si>
  <si>
    <t>ENZLOAD-FCLT_m_FWD-rt7907       0.21169017      0.00000000</t>
  </si>
  <si>
    <t>ENZLOAD-FDH_c_FWD-rt3584        0.54717863      0.00000000</t>
  </si>
  <si>
    <t>ENZLOAD-FE2t_c_e_FWD-rt0996     0.61988459      0.00000000</t>
  </si>
  <si>
    <t>ENZLOAD-FE2t_c_e_FWD-rt2087     0.69549484      0.00000000</t>
  </si>
  <si>
    <t>ENZLOAD-FE3t_c_e_FWD-rt74770996 0.37007978      0.00000000</t>
  </si>
  <si>
    <t>ENZLOAD-FECOOR_m_FWD-FECOORCPLX1        0.13164045      0.00000000</t>
  </si>
  <si>
    <t>ENZLOAD-FECOOR_m_FWD-FECOORCPLX2        0.13160071      0.00000000</t>
  </si>
  <si>
    <t>ENZLOAD-FECOOR_m_FWD-FECOORCPLX3        0.12989434      0.00000000</t>
  </si>
  <si>
    <t>ENZLOAD-FECOOR_m_FWD-FECOORCPLX4        0.12985564      0.00000000</t>
  </si>
  <si>
    <t>ENZLOAD-FECPOR_m_FWD-CCP1CYC7   0.82804933      0.00000000</t>
  </si>
  <si>
    <t>ENZLOAD-FECPOR_m_FWD-CCP1CYC7a  0.94487671      0.00000000</t>
  </si>
  <si>
    <t>ENZLOAD-FECRq9_m_FWD-FECRq9CPLX 0.08204687      0.00000000</t>
  </si>
  <si>
    <t>ENZLOAD-FER_c_FWD-rt7329        0.61226566      0.00000000</t>
  </si>
  <si>
    <t>ENZLOAD-FKYNH_c_FWD-rt0172      0.89097742      0.00000000</t>
  </si>
  <si>
    <t>ENZLOAD-FKYNH_c_FWD-rt3408      0.83156568      0.00000000</t>
  </si>
  <si>
    <t>ENZLOAD-FKYNH_c_FWD-rt6420      1.29073133      0.00000000</t>
  </si>
  <si>
    <t>ENZLOAD-FMETTRS_m_FWD-rt3531    0.86085468      0.00000000</t>
  </si>
  <si>
    <t>ENZLOAD-FMNAT_m_FWD-rt3174_m    1.25744640      0.00000000</t>
  </si>
  <si>
    <t>ENZLOAD-FMNRx_c_FWD-rt8485      0.68775047      0.00000000</t>
  </si>
  <si>
    <t>ENZLOAD-FMNRx2_c_FWD-rt8485     0.68775047      0.00000000</t>
  </si>
  <si>
    <t>ENZLOAD-FOLD3_m_FWD-rt6009      0.48192753      0.00000000</t>
  </si>
  <si>
    <t>ENZLOAD-FOLR_c_FWD-rt3791_c     1.68374343      0.00000000</t>
  </si>
  <si>
    <t>ENZLOAD-FOLR_m_FWD-rt3791_m     1.68374343      0.00000000</t>
  </si>
  <si>
    <t>ENZLOAD-FRD_c_FWD-rt3052        0.63211454      0.00000000</t>
  </si>
  <si>
    <t>ENZLOAD-FRMDAH_c_FWD-rt7438     0.94513121      0.00000000</t>
  </si>
  <si>
    <t>ENZLOAD-FRMDH_c_FWD-rt6471      1.05871308      0.00000000</t>
  </si>
  <si>
    <t>ENZLOAD-FRMDH_c_REV-rt6471      1.05871308      0.00000000</t>
  </si>
  <si>
    <t>ENZLOAD-FRTT_c_FWD-rt8135       1.05892574      0.00000000</t>
  </si>
  <si>
    <t>ENZLOAD-FRTT_l_FWD-rt4281       1.27938989      0.00000000</t>
  </si>
  <si>
    <t>ENZLOAD-FRUtps_e_FWD-rt1375     0.59567505      0.00000000</t>
  </si>
  <si>
    <t>ENZLOAD-FRUtps_e_FWD-rt1480     2.78084522      0.00000000</t>
  </si>
  <si>
    <t>ENZLOAD-FRUtps_e_FWD-rt2496     0.73544511      0.00000000</t>
  </si>
  <si>
    <t>ENZLOAD-FRUtps_e_FWD-rt2707     0.68228882      0.00000000</t>
  </si>
  <si>
    <t>ENZLOAD-FRUtps_e_FWD-rt2833     0.68203391      0.00000000</t>
  </si>
  <si>
    <t>ENZLOAD-FRUtps_e_FWD-rt3556     0.74731296      0.00000000</t>
  </si>
  <si>
    <t>ENZLOAD-FRUtps_e_FWD-rt7817     0.61478222      0.00000000</t>
  </si>
  <si>
    <t>ENZLOAD-FTHFCL_c_FWD-rt4194     1.73069419      0.00000000</t>
  </si>
  <si>
    <t>ENZLOAD-FTHFL_m_FWD-rt6998      0.19893185      0.00000000</t>
  </si>
  <si>
    <t>ENZLOAD-FTHFL_m_REV-rt6998      0.19893185      0.00000000</t>
  </si>
  <si>
    <t>ENZLOAD-FUM_c_FWD-rt5633_c      0.83815538      0.00000000</t>
  </si>
  <si>
    <t>ENZLOAD-FUM_c_REV-rt5633_c      0.83815538      0.00000000</t>
  </si>
  <si>
    <t>ENZLOAD-FUM_m_FWD-rt5633_m      0.83815538      0.00000000</t>
  </si>
  <si>
    <t>ENZLOAD-FUM_m_REV-rt5633_m      0.83815538      0.00000000</t>
  </si>
  <si>
    <t>ENZLOAD-FUMACACH_c_FWD-rt3594   0.93159957      0.00000000</t>
  </si>
  <si>
    <t>ENZLOAD-FUMACACH_c_REV-rt3594   0.93159957      0.00000000</t>
  </si>
  <si>
    <t>ENZLOAD-FUMACACH_m_FWD-rt3874   1.38783139      0.00000000</t>
  </si>
  <si>
    <t>ENZLOAD-FUMACACH_m_FWD-rt7056   1.69916416      0.00000000</t>
  </si>
  <si>
    <t>ENZLOAD-FUMACACH_m_FWD-rt7624   1.31878055      0.00000000</t>
  </si>
  <si>
    <t>ENZLOAD-G3PAT_l_FWD-rt2297_l    0.54215546      0.00000000</t>
  </si>
  <si>
    <t>ENZLOAD-G3PAT_rm_FWD-rt2297_rm  0.54215546      0.00000000</t>
  </si>
  <si>
    <t>ENZLOAD-G3PAT_rm_FWD-rt7067     0.43257912      0.00000000</t>
  </si>
  <si>
    <t>ENZLOAD-G3PCt_c_e_FWD-rt4413    0.89473306      0.00000000</t>
  </si>
  <si>
    <t>ENZLOAD-G3PCt_c_e_REV-rt4413    0.89473306      0.00000000</t>
  </si>
  <si>
    <t>ENZLOAD-G3PD1i_m_FWD-rt6208_m   0.94728490      0.00000000</t>
  </si>
  <si>
    <t>ENZLOAD-G3PD1i_x_FWD-rt3786_x   1.11328312      0.00000000</t>
  </si>
  <si>
    <t>ENZLOAD-G3PD1r_c_FWD-rt3786_c   1.11328312      0.00000000</t>
  </si>
  <si>
    <t>ENZLOAD-G3PD1r_c_REV-rt3786_c   1.11328312      0.00000000</t>
  </si>
  <si>
    <t>ENZLOAD-G3PD1r_c_FWD-rt6208_c   0.94728490      0.00000000</t>
  </si>
  <si>
    <t>ENZLOAD-G3PD1r_c_REV-rt6208_c   0.94728490      0.00000000</t>
  </si>
  <si>
    <t>ENZLOAD-G3PDf_m_FWD-rt2671      0.45223042      0.00000000</t>
  </si>
  <si>
    <t>ENZLOAD-G3PIt_c_e_FWD-rt4413    0.89473306      0.00000000</t>
  </si>
  <si>
    <t>ENZLOAD-G3PIt_c_e_REV-rt4413    0.89473306      0.00000000</t>
  </si>
  <si>
    <t>ENZLOAD-G3PT_c_FWD-rt0092       1.13976011      0.00000000</t>
  </si>
  <si>
    <t>ENZLOAD-G5SDy_c_FWD-rt7905      0.86968225      0.00000000</t>
  </si>
  <si>
    <t>ENZLOAD-G6PDH2i_c_FWD-rt1632    0.87844633      0.00000000</t>
  </si>
  <si>
    <t>ENZLOAD-G6PE_c_FWD-rt8255       1.32723389      0.00000000</t>
  </si>
  <si>
    <t>ENZLOAD-G6PE_c_REV-rt8255       1.32723389      0.00000000</t>
  </si>
  <si>
    <t>ENZLOAD-GALKi_c_FWD-rt5622      0.60472479      0.00000000</t>
  </si>
  <si>
    <t>ENZLOAD-GALOX_e_FWD-rt0174      0.62232264      0.00000000</t>
  </si>
  <si>
    <t>ENZLOAD-GALT_c_FWD-rt2964       0.93298688      0.00000000</t>
  </si>
  <si>
    <t>ENZLOAD-GALtps_e_FWD-rt2336     0.77510068      0.00000000</t>
  </si>
  <si>
    <t>ENZLOAD-GALtps_e_FWD-rt2833     0.68203391      0.00000000</t>
  </si>
  <si>
    <t>ENZLOAD-GALtps_e_FWD-rt3556     0.74731296      0.00000000</t>
  </si>
  <si>
    <t>ENZLOAD-GALtps_e_FWD-rt7817     0.61478222      0.00000000</t>
  </si>
  <si>
    <t>ENZLOAD-GALUi_c_FWD-rt3384      0.77548945      0.00000000</t>
  </si>
  <si>
    <t>ENZLOAD-GALUi_c_REV-rt3384      0.77548945      0.00000000</t>
  </si>
  <si>
    <t>ENZLOAD-GAPD_c_FWD-rt2245       0.29242999      0.00000000</t>
  </si>
  <si>
    <t>ENZLOAD-GAPD_c_REV-rt2245       0.29242999      0.00000000</t>
  </si>
  <si>
    <t>ENZLOAD-GAPD_c_FWD-rt3311       0.25330705      0.00000000</t>
  </si>
  <si>
    <t>ENZLOAD-GAPD_c_REV-rt3311       0.25330705      0.00000000</t>
  </si>
  <si>
    <t>ENZLOAD-GARFT_c_FWD-rt5227      1.14284708      0.00000000</t>
  </si>
  <si>
    <t>ENZLOAD-GBBOX_c_FWD-rt6692_c    1.14426554      0.00000000</t>
  </si>
  <si>
    <t>ENZLOAD-GDPMANt_c_g_FWD-rt4177  1.04090896      0.00000000</t>
  </si>
  <si>
    <t>ENZLOAD-GF6PTA_c_FWD-rt3731     0.53759428      0.00000000</t>
  </si>
  <si>
    <t>ENZLOAD-GGTT_l_FWD-rt4281       1.27938989      0.00000000</t>
  </si>
  <si>
    <t>ENZLOAD-GHMT2r_c_FWD-rt1299     0.82697266      0.00000000</t>
  </si>
  <si>
    <t>ENZLOAD-GHMT2r_c_REV-rt1299     0.82697266      0.00000000</t>
  </si>
  <si>
    <t>ENZLOAD-GK1_c_FWD-rt3157        1.89232813      0.00000000</t>
  </si>
  <si>
    <t>ENZLOAD-GK1_c_FWD-rt3670        0.69842759      0.00000000</t>
  </si>
  <si>
    <t>ENZLOAD-GK2_c_FWD-rt3157        1.89232813      0.00000000</t>
  </si>
  <si>
    <t>ENZLOAD-GK2_c_REV-rt3157        1.89232813      0.00000000</t>
  </si>
  <si>
    <t>ENZLOAD-GLCDx_c_FWD-rt0298      1.22983431      0.00000000</t>
  </si>
  <si>
    <t>ENZLOAD-GLCDx_c_REV-rt0298      1.22983431      0.00000000</t>
  </si>
  <si>
    <t>ENZLOAD-GLCDx_c_FWD-rt5828      1.44020568      0.00000000</t>
  </si>
  <si>
    <t>ENZLOAD-GLCDx_c_REV-rt5828      1.44020568      0.00000000</t>
  </si>
  <si>
    <t>ENZLOAD-GLCGSD_c_FWD-rt4271     0.24326297      0.00000000</t>
  </si>
  <si>
    <t>ENZLOAD-GLCGSD_v_FWD-rt6375     0.62197488      0.00000000</t>
  </si>
  <si>
    <t>ENZLOAD-GLCNtps_e_FWD-rt0518    0.81154576      0.00000000</t>
  </si>
  <si>
    <t>ENZLOAD-GLCNtps_e_REV-rt0518    0.81154576      0.00000000</t>
  </si>
  <si>
    <t>ENZLOAD-GLCP_c_FWD-rt5888       0.43069695      0.00000000</t>
  </si>
  <si>
    <t>ENZLOAD-GLCt_c_e_FWD-rt1375     0.59567505      0.00000000</t>
  </si>
  <si>
    <t>ENZLOAD-GLCt_c_e_FWD-rt1473     0.72918872      0.00000000</t>
  </si>
  <si>
    <t>ENZLOAD-GLCt_c_e_FWD-rt1480     2.78084522      0.00000000</t>
  </si>
  <si>
    <t>ENZLOAD-GLCt_c_e_FWD-rt2336     0.77510068      0.00000000</t>
  </si>
  <si>
    <t>ENZLOAD-GLCt_c_e_FWD-rt2496     0.73544511      0.00000000</t>
  </si>
  <si>
    <t>ENZLOAD-GLCt_c_e_FWD-rt2707     0.68228882      0.00000000</t>
  </si>
  <si>
    <t>ENZLOAD-GLCt_c_e_FWD-rt2833     0.68203391      0.00000000</t>
  </si>
  <si>
    <t>ENZLOAD-GLCt_c_e_FWD-rt3556     0.74731296      0.00000000</t>
  </si>
  <si>
    <t>ENZLOAD-GLCt_c_e_FWD-rt4674     0.71048944      0.00000000</t>
  </si>
  <si>
    <t>ENZLOAD-GLCt_c_e_FWD-rt7817     0.61478222      0.00000000</t>
  </si>
  <si>
    <t>ENZLOAD-GLCt_c_v_FWD-rt7394     0.89843984      0.00000000</t>
  </si>
  <si>
    <t>ENZLOAD-GLCt_c_v_REV-rt7394     0.89843984      0.00000000</t>
  </si>
  <si>
    <t>ENZLOAD-GLCtps_e_FWD-rt3525     0.70209086      0.00000000</t>
  </si>
  <si>
    <t>ENZLOAD-GLCtps_e_REV-rt3525     0.70209086      0.00000000</t>
  </si>
  <si>
    <t>ENZLOAD-GLNS_c_FWD-rt3476       0.13480515      0.00000000</t>
  </si>
  <si>
    <t>ENZLOAD-GLNtpa_v_FWD-rt7819     0.54338997      0.00000000</t>
  </si>
  <si>
    <t>ENZLOAD-GLNtps_v_FWD-rt4375     0.50256422      0.00000000</t>
  </si>
  <si>
    <t>ENZLOAD-GLNTRS_c_FWD-rt5012     0.46627552      0.00000000</t>
  </si>
  <si>
    <t>ENZLOAD-GLU5K_c_FWD-rt6820      0.78983357      0.00000000</t>
  </si>
  <si>
    <t>ENZLOAD-GLUCYS_c_FWD-rt3639     0.49203179      0.00000000</t>
  </si>
  <si>
    <t>ENZLOAD-GLUCYS_c_FWD-rt3654     0.95191774      0.00000000</t>
  </si>
  <si>
    <t>ENZLOAD-GLUDC_c_FWD-rt1066      0.95371268      0.00000000</t>
  </si>
  <si>
    <t>ENZLOAD-GLUDC_c_FWD-rt1067      0.67530434      0.00000000</t>
  </si>
  <si>
    <t>ENZLOAD-GLUDC_c_FWD-rt2354      0.68032782      0.00000000</t>
  </si>
  <si>
    <t>ENZLOAD-GLUDxi_c_FWD-rt1488     0.36827497      0.00000000</t>
  </si>
  <si>
    <t>ENZLOAD-GLUDy_c_FWD-rt3880      0.14942681      0.00000000</t>
  </si>
  <si>
    <t>ENZLOAD-GLUN_c_FWD-rt5611       0.56765746      0.00000000</t>
  </si>
  <si>
    <t>ENZLOAD-GLUN_e_FWD-rt1675       1.03929362      0.00000000</t>
  </si>
  <si>
    <t>ENZLOAD-GLUN_e_FWD-rt5259       1.05787859      0.00000000</t>
  </si>
  <si>
    <t>ENZLOAD-GLUPRT_c_FWD-rt6932     0.70027922      0.00000000</t>
  </si>
  <si>
    <t>ENZLOAD-GLUR_c_FWD-rt4701       1.18748831      0.00000000</t>
  </si>
  <si>
    <t>ENZLOAD-GLUR_c_REV-rt4701       1.18748831      0.00000000</t>
  </si>
  <si>
    <t>ENZLOAD-GLUSx_c_FWD-rt7345      0.18070454      0.00000000</t>
  </si>
  <si>
    <t>ENZLOAD-GLUt_c_m_FWD-rt4150     1.32349718      0.00000000</t>
  </si>
  <si>
    <t>ENZLOAD-GLUt_c_m_FWD-rt8431     0.55904803      0.00000000</t>
  </si>
  <si>
    <t>ENZLOAD-GLUTCOADH_m_FWD-rt3621  0.91571492      0.00000000</t>
  </si>
  <si>
    <t>ENZLOAD-GLUTCOADH_m_REV-rt3621  0.91571492      0.00000000</t>
  </si>
  <si>
    <t>ENZLOAD-GLUtps_e_FWD-rt0594     0.69563966      0.00000000</t>
  </si>
  <si>
    <t>ENZLOAD-GLUtps_e_REV-rt0594     0.69563966      0.00000000</t>
  </si>
  <si>
    <t>ENZLOAD-GLUtps_e_FWD-rt5861     0.66013560      0.00000000</t>
  </si>
  <si>
    <t>ENZLOAD-GLUtps_e_REV-rt5861     0.66013560      0.00000000</t>
  </si>
  <si>
    <t>ENZLOAD-GLUtps_v_FWD-rt0398     0.81218721      0.00000000</t>
  </si>
  <si>
    <t>ENZLOAD-GLUTRS_c_FWD-rt2385     0.46253646      0.00000000</t>
  </si>
  <si>
    <t>ENZLOAD-GLUTRS_m_FWD-rt6197     0.66434511      0.00000000</t>
  </si>
  <si>
    <t>ENZLOAD-GLYCDy_c_FWD-rt3388     1.19833329      0.00000000</t>
  </si>
  <si>
    <t>ENZLOAD-GLYCK_c_FWD-rt1670      1.19284929      0.00000000</t>
  </si>
  <si>
    <t>ENZLOAD-GLYCL_m_FWD-GCV123LPD1  0.18495318      0.00000000</t>
  </si>
  <si>
    <t>ENZLOAD-GLYCL_m_REV-GCV123LPD1  0.18495318      0.00000000</t>
  </si>
  <si>
    <t>ENZLOAD-GLYCtps_e_FWD-rt2336    0.77510068      0.00000000</t>
  </si>
  <si>
    <t>ENZLOAD-GLYCtps_e_REV-rt2336    0.77510068      0.00000000</t>
  </si>
  <si>
    <t>ENZLOAD-GLYGS_c_FWD-rt12285634  0.24216655      0.00000000</t>
  </si>
  <si>
    <t>ENZLOAD-GLYK_c_FWD-rt2654       0.66627150      0.00000000</t>
  </si>
  <si>
    <t>ENZLOAD-GLYOX_c_FWD-rt4673      1.52958713      0.00000000</t>
  </si>
  <si>
    <t>ENZLOAD-GLYOX_m_FWD-rt5195      1.17457305      0.00000000</t>
  </si>
  <si>
    <t>ENZLOAD-GLYt_c_m_FWD-rt0066     1.11756449      0.00000000</t>
  </si>
  <si>
    <t>ENZLOAD-GLYt_c_m_REV-rt0066     1.11756449      0.00000000</t>
  </si>
  <si>
    <t>ENZLOAD-GLYt_c_m_FWD-rt4150     1.32349718      0.00000000</t>
  </si>
  <si>
    <t>ENZLOAD-GLYt_c_m_REV-rt4150     1.32349718      0.00000000</t>
  </si>
  <si>
    <t>ENZLOAD-GLYtps_e_FWD-rt0594     0.69563966      0.00000000</t>
  </si>
  <si>
    <t>ENZLOAD-GLYtps_e_REV-rt0594     0.69563966      0.00000000</t>
  </si>
  <si>
    <t>ENZLOAD-GLYtps_e_FWD-rt4390     0.71215804      0.00000000</t>
  </si>
  <si>
    <t>ENZLOAD-GLYtps_e_REV-rt4390     0.71215804      0.00000000</t>
  </si>
  <si>
    <t>ENZLOAD-GLYtps_e_FWD-rt5861     0.66013560      0.00000000</t>
  </si>
  <si>
    <t>ENZLOAD-GLYtps_e_REV-rt5861     0.66013560      0.00000000</t>
  </si>
  <si>
    <t>ENZLOAD-GLYTRS_c_FWD-rt7136     0.52671935      0.00000000</t>
  </si>
  <si>
    <t>ENZLOAD-GMAND_c_FWD-rt2621      0.96337863      0.00000000</t>
  </si>
  <si>
    <t>ENZLOAD-GMAND_c_FWD-rt3255      0.95848676      0.00000000</t>
  </si>
  <si>
    <t>ENZLOAD-GMPS2_c_FWD-rt7388      0.69154439      0.00000000</t>
  </si>
  <si>
    <t>ENZLOAD-GND_c_FWD-rt2224        0.68264954      0.00000000</t>
  </si>
  <si>
    <t>ENZLOAD-GND_c_FWD-rt6799        0.39710413      0.00000000</t>
  </si>
  <si>
    <t>ENZLOAD-GNK_c_FWD-rt8291        1.56101708      0.00000000</t>
  </si>
  <si>
    <t>ENZLOAD-GPIA1_c_FWD-GPIA1CPLX1  0.27031812      0.00000000</t>
  </si>
  <si>
    <t>ENZLOAD-GPIA1_c_FWD-GPIA1CPLX2  0.24030689      0.00000000</t>
  </si>
  <si>
    <t>ENZLOAD-GPIA10a_r_FWD-rt0563    1.14992976      0.00000000</t>
  </si>
  <si>
    <t>ENZLOAD-GPIA10a_r_FWD-rt5724    0.45851559      0.00000000</t>
  </si>
  <si>
    <t>ENZLOAD-GPIA2_c_FWD-rt1519      1.44285670      0.00000000</t>
  </si>
  <si>
    <t>ENZLOAD-GPIA3_c_r_FWD-rt3333    0.75305513      0.00000000</t>
  </si>
  <si>
    <t>ENZLOAD-GPIA4_r_FWD-rt3077      0.87316350      0.00000000</t>
  </si>
  <si>
    <t>ENZLOAD-GPIA5_r_FWD-GPI14       0.45591390      0.00000000</t>
  </si>
  <si>
    <t>ENZLOAD-GPIA5_r_FWD-MCD4GPI14   0.28013876      0.00000000</t>
  </si>
  <si>
    <t>ENZLOAD-GPIA6_r_FWD-rt3077      0.87316350      0.00000000</t>
  </si>
  <si>
    <t>ENZLOAD-GPIA7_r_FWD-rt4593      0.63302962      0.00000000</t>
  </si>
  <si>
    <t>ENZLOAD-GPIA8a_r_FWD-rt0237     0.68947425      0.00000000</t>
  </si>
  <si>
    <t>ENZLOAD-GPIA8b_r_FWD-rt0563     1.14992976      0.00000000</t>
  </si>
  <si>
    <t>ENZLOAD-GPIA8b_r_FWD-rt4069     0.35197011      0.00000000</t>
  </si>
  <si>
    <t>ENZLOAD-GPIA9a_r_FWD-rt4069     0.35197011      0.00000000</t>
  </si>
  <si>
    <t>ENZLOAD-GRTT_c_FWD-rt4576       1.06698748      0.00000000</t>
  </si>
  <si>
    <t>ENZLOAD-GTHO_c_FWD-GLR1GRX1     0.66009226      0.00000000</t>
  </si>
  <si>
    <t>ENZLOAD-GTHO_c_FWD-GLR1GRX2     0.61694188      0.00000000</t>
  </si>
  <si>
    <t>ENZLOAD-GTHO_c_FWD-GLR1GRX3     0.38720314      0.00000000</t>
  </si>
  <si>
    <t>ENZLOAD-GTHO_m_FWD-GLR1GRX5     0.48096871      0.00000000</t>
  </si>
  <si>
    <t>ENZLOAD-GTHP_c_FWD-rt0211       2.35371354      0.00000000</t>
  </si>
  <si>
    <t>ENZLOAD-GTHP_c_REV-rt0211       2.35371354      0.00000000</t>
  </si>
  <si>
    <t>ENZLOAD-GTHP_c_FWD-rt2565       1.71619002      0.00000000</t>
  </si>
  <si>
    <t>ENZLOAD-GTHP_c_REV-rt2565       1.71619002      0.00000000</t>
  </si>
  <si>
    <t>ENZLOAD-GTHP_c_FWD-rt8181       2.69455958      0.00000000</t>
  </si>
  <si>
    <t>ENZLOAD-GTHP_c_REV-rt8181       2.69455958      0.00000000</t>
  </si>
  <si>
    <t>ENZLOAD-GTHP_m_FWD-rt0422_m     1.50055117      0.00000000</t>
  </si>
  <si>
    <t>ENZLOAD-GTHP_m_REV-rt0422_m     1.50055117      0.00000000</t>
  </si>
  <si>
    <t>ENZLOAD-GTHP_m_FWD-rt0882       2.41150605      0.00000000</t>
  </si>
  <si>
    <t>ENZLOAD-GTHP_m_REV-rt0882       2.41150605      0.00000000</t>
  </si>
  <si>
    <t>ENZLOAD-GTHRDt_c_e_FWD-rt5171   0.50899796      0.00000000</t>
  </si>
  <si>
    <t>ENZLOAD-GTHRDt_c_v_FWD-rt4896   0.28252367      0.00000000</t>
  </si>
  <si>
    <t>ENZLOAD-GTHRDt_c_v_REV-rt4896   0.28252367      0.00000000</t>
  </si>
  <si>
    <t>ENZLOAD-GTHRDtabc_v_FWD-rt4896  0.28252367      0.00000000</t>
  </si>
  <si>
    <t>ENZLOAD-GTHS_c_FWD-rt1561       0.73194082      0.00000000</t>
  </si>
  <si>
    <t>ENZLOAD-GTMLT_c_FWD-rt1470      0.61805510      0.00000000</t>
  </si>
  <si>
    <t>ENZLOAD-GTPCI_c_FWD-rt1964      1.55919345      0.00000000</t>
  </si>
  <si>
    <t>ENZLOAD-GTPCII2_c_FWD-rt4183    0.55037010      0.00000000</t>
  </si>
  <si>
    <t>ENZLOAD-GTPDPDP_c_FWD-rt1567    0.77638247      0.00000000</t>
  </si>
  <si>
    <t>ENZLOAD-GTPDPDP_c_FWD-rt6258    0.69374532      0.00000000</t>
  </si>
  <si>
    <t>ENZLOAD-GTPGDPtp_m_FWD-rt5389   1.32964815      0.00000000</t>
  </si>
  <si>
    <t>ENZLOAD-GUAD_1_c_FWD-rt0682     0.71624485      0.00000000</t>
  </si>
  <si>
    <t>ENZLOAD-GUAD_1_c_FWD-rt1340     0.80953925      0.00000000</t>
  </si>
  <si>
    <t>ENZLOAD-GUAD_1_c_FWD-rt3492     1.80404580      0.00000000</t>
  </si>
  <si>
    <t>ENZLOAD-GUAPRT_c_FWD-rt4077     1.69570499      0.00000000</t>
  </si>
  <si>
    <t>ENZLOAD-GUAPRT_c_FWD-rt7825     2.13901052      0.00000000</t>
  </si>
  <si>
    <t>ENZLOAD-GUAtps_e_FWD-rt6190     0.77373142      0.00000000</t>
  </si>
  <si>
    <t>ENZLOAD-GUAtps_e_REV-rt6190     0.77373142      0.00000000</t>
  </si>
  <si>
    <t>ENZLOAD-H2Ot_c_e_FWD-rt0646     0.89239346      0.00000000</t>
  </si>
  <si>
    <t>ENZLOAD-H2Ot_c_e_REV-rt0646     0.89239346      0.00000000</t>
  </si>
  <si>
    <t>ENZLOAD-H2Ot_c_e_FWD-rt5618     0.97368379      0.00000000</t>
  </si>
  <si>
    <t>ENZLOAD-H2Ot_c_e_REV-rt5618     0.97368379      0.00000000</t>
  </si>
  <si>
    <t>ENZLOAD-HACD100i_m_FWD-rt2835   1.21622327      0.00000000</t>
  </si>
  <si>
    <t>ENZLOAD-HACD100i_x_FWD-rt2994   0.44752437      0.00000000</t>
  </si>
  <si>
    <t>ENZLOAD-HACD100i_x_FWD-rt7916_x 1.53740464      0.00000000</t>
  </si>
  <si>
    <t>ENZLOAD-HACD101ei_x_FWD-rt2994  0.44752437      0.00000000</t>
  </si>
  <si>
    <t>ENZLOAD-HACD101ei_x_FWD-rt7916_x        1.53740464      0.00000000</t>
  </si>
  <si>
    <t>ENZLOAD-HACD120i_m_FWD-rt2835   1.21622327      0.00000000</t>
  </si>
  <si>
    <t>ENZLOAD-HACD120i_x_FWD-rt2994   0.44752437      0.00000000</t>
  </si>
  <si>
    <t>ENZLOAD-HACD120i_x_FWD-rt7916_x 1.53740464      0.00000000</t>
  </si>
  <si>
    <t>ENZLOAD-HACD121ai_m_FWD-rt2835  1.21622327      0.00000000</t>
  </si>
  <si>
    <t>ENZLOAD-HACD121ai_x_FWD-rt2994  0.44752437      0.00000000</t>
  </si>
  <si>
    <t>ENZLOAD-HACD121ai_x_FWD-rt7916_x        1.53740464      0.00000000</t>
  </si>
  <si>
    <t>ENZLOAD-HACD121di_x_FWD-rt2994  0.44752437      0.00000000</t>
  </si>
  <si>
    <t>ENZLOAD-HACD121di_x_FWD-rt7916_x        1.53740464      0.00000000</t>
  </si>
  <si>
    <t>ENZLOAD-HACD122ei_x_FWD-rt2994  0.44752437      0.00000000</t>
  </si>
  <si>
    <t>ENZLOAD-HACD122ei_x_FWD-rt7916_x        1.53740464      0.00000000</t>
  </si>
  <si>
    <t>ENZLOAD-HACD140i_m_FWD-rt2835   1.21622327      0.00000000</t>
  </si>
  <si>
    <t>ENZLOAD-HACD140i_x_FWD-rt2994   0.44752437      0.00000000</t>
  </si>
  <si>
    <t>ENZLOAD-HACD140i_x_FWD-rt7916_x 1.53740464      0.00000000</t>
  </si>
  <si>
    <t>ENZLOAD-HACD141ai_m_FWD-rt2835  1.21622327      0.00000000</t>
  </si>
  <si>
    <t>ENZLOAD-HACD141ai_x_FWD-rt2994  0.44752437      0.00000000</t>
  </si>
  <si>
    <t>ENZLOAD-HACD141ai_x_FWD-rt7916_x        1.53740464      0.00000000</t>
  </si>
  <si>
    <t>ENZLOAD-HACD141bi_m_FWD-rt2835  1.21622327      0.00000000</t>
  </si>
  <si>
    <t>ENZLOAD-HACD141bi_x_FWD-rt2994  0.44752437      0.00000000</t>
  </si>
  <si>
    <t>ENZLOAD-HACD141bi_x_FWD-rt7916_x        1.53740464      0.00000000</t>
  </si>
  <si>
    <t>ENZLOAD-HACD142i_x_FWD-rt2994   0.44752437      0.00000000</t>
  </si>
  <si>
    <t>ENZLOAD-HACD142i_x_FWD-rt7916_x 1.53740464      0.00000000</t>
  </si>
  <si>
    <t>ENZLOAD-HACD143i_x_FWD-rt2994   0.44752437      0.00000000</t>
  </si>
  <si>
    <t>ENZLOAD-HACD143i_x_FWD-rt7916_x 1.53740464      0.00000000</t>
  </si>
  <si>
    <t>ENZLOAD-HACD160i_m_FWD-rt2835   1.21622327      0.00000000</t>
  </si>
  <si>
    <t>ENZLOAD-HACD160i_x_FWD-rt2994   0.44752437      0.00000000</t>
  </si>
  <si>
    <t>ENZLOAD-HACD160i_x_FWD-rt7916_x 1.53740464      0.00000000</t>
  </si>
  <si>
    <t>ENZLOAD-HACD161ai_m_FWD-rt2835  1.21622327      0.00000000</t>
  </si>
  <si>
    <t>ENZLOAD-HACD161ai_x_FWD-rt2994  0.44752437      0.00000000</t>
  </si>
  <si>
    <t>ENZLOAD-HACD161ai_x_FWD-rt7916_x        1.53740464      0.00000000</t>
  </si>
  <si>
    <t>ENZLOAD-HACD161bi_m_FWD-rt2835  1.21622327      0.00000000</t>
  </si>
  <si>
    <t>ENZLOAD-HACD161bi_x_FWD-rt2994  0.44752437      0.00000000</t>
  </si>
  <si>
    <t>ENZLOAD-HACD161bi_x_FWD-rt7916_x        1.53740464      0.00000000</t>
  </si>
  <si>
    <t>ENZLOAD-HACD162i_x_FWD-rt2994   0.44752437      0.00000000</t>
  </si>
  <si>
    <t>ENZLOAD-HACD162i_x_FWD-rt7916_x 1.53740464      0.00000000</t>
  </si>
  <si>
    <t>ENZLOAD-HACD163i_x_FWD-rt2994   0.44752437      0.00000000</t>
  </si>
  <si>
    <t>ENZLOAD-HACD163i_x_FWD-rt7916_x 1.53740464      0.00000000</t>
  </si>
  <si>
    <t>ENZLOAD-HACD180i_m_FWD-rt2835   1.21622327      0.00000000</t>
  </si>
  <si>
    <t>ENZLOAD-HACD180i_x_FWD-rt2994   0.44752437      0.00000000</t>
  </si>
  <si>
    <t>ENZLOAD-HACD180i_x_FWD-rt7916_x 1.53740464      0.00000000</t>
  </si>
  <si>
    <t>ENZLOAD-HACD181ai_m_FWD-rt2835  1.21622327      0.00000000</t>
  </si>
  <si>
    <t>ENZLOAD-HACD181ai_x_FWD-rt2994  0.44752437      0.00000000</t>
  </si>
  <si>
    <t>ENZLOAD-HACD181ai_x_FWD-rt7916_x        1.53740464      0.00000000</t>
  </si>
  <si>
    <t>ENZLOAD-HACD182i_x_FWD-rt2994   0.44752437      0.00000000</t>
  </si>
  <si>
    <t>ENZLOAD-HACD182i_x_FWD-rt7916_x 1.53740464      0.00000000</t>
  </si>
  <si>
    <t>ENZLOAD-HACD183i_x_FWD-rt2994   0.44752437      0.00000000</t>
  </si>
  <si>
    <t>ENZLOAD-HACD183i_x_FWD-rt7916_x 1.53740464      0.00000000</t>
  </si>
  <si>
    <t>ENZLOAD-HACD200i_x_FWD-rt2994   0.44752437      0.00000000</t>
  </si>
  <si>
    <t>ENZLOAD-HACD200i_x_FWD-rt7916_x 1.53740464      0.00000000</t>
  </si>
  <si>
    <t>ENZLOAD-HACD220i_x_FWD-rt2994   0.44752437      0.00000000</t>
  </si>
  <si>
    <t>ENZLOAD-HACD220i_x_FWD-rt7916_x 1.53740464      0.00000000</t>
  </si>
  <si>
    <t>ENZLOAD-HACD240i_x_FWD-rt2994   0.44752437      0.00000000</t>
  </si>
  <si>
    <t>ENZLOAD-HACD240i_x_FWD-rt7916_x 1.53740464      0.00000000</t>
  </si>
  <si>
    <t>ENZLOAD-HACD260i_x_FWD-rt2994   0.44752437      0.00000000</t>
  </si>
  <si>
    <t>ENZLOAD-HACD260i_x_FWD-rt7916_x 1.53740464      0.00000000</t>
  </si>
  <si>
    <t>ENZLOAD-HACD40i_m_FWD-rt2835    1.21622327      0.00000000</t>
  </si>
  <si>
    <t>ENZLOAD-HACD40i_x_FWD-rt2994    0.44752437      0.00000000</t>
  </si>
  <si>
    <t>ENZLOAD-HACD40i_x_FWD-rt7916_x  1.53740464      0.00000000</t>
  </si>
  <si>
    <t>ENZLOAD-HACD40y_c_FWD-rt6812    1.34569490      0.00000000</t>
  </si>
  <si>
    <t>ENZLOAD-HACD40y_c_REV-rt6812    1.34569490      0.00000000</t>
  </si>
  <si>
    <t>ENZLOAD-HACD60i_m_FWD-rt2835    1.21622327      0.00000000</t>
  </si>
  <si>
    <t>ENZLOAD-HACD60i_x_FWD-rt2994    0.44752437      0.00000000</t>
  </si>
  <si>
    <t>ENZLOAD-HACD60i_x_FWD-rt7916_x  1.53740464      0.00000000</t>
  </si>
  <si>
    <t>ENZLOAD-HACD80i_m_FWD-rt2835    1.21622327      0.00000000</t>
  </si>
  <si>
    <t>ENZLOAD-HACD80i_x_FWD-rt2994    0.44752437      0.00000000</t>
  </si>
  <si>
    <t>ENZLOAD-HACD80i_x_FWD-rt7916_x  1.53740464      0.00000000</t>
  </si>
  <si>
    <t>ENZLOAD-HACDm40_c_FWD-rt7916_c  1.53740464      0.00000000</t>
  </si>
  <si>
    <t>ENZLOAD-HACDm40_c_REV-rt7916_c  1.53740464      0.00000000</t>
  </si>
  <si>
    <t>ENZLOAD-HACNH_m_FWD-rt3256      0.50553248      0.00000000</t>
  </si>
  <si>
    <t>ENZLOAD-HACNH_m_REV-rt3256      0.50553248      0.00000000</t>
  </si>
  <si>
    <t>ENZLOAD-HACNH_m_FWD-rt6232      0.48037274      0.00000000</t>
  </si>
  <si>
    <t>ENZLOAD-HACNH_m_REV-rt6232      0.48037274      0.00000000</t>
  </si>
  <si>
    <t>ENZLOAD-HACNH_m_FWD-rt7648      0.55420207      0.00000000</t>
  </si>
  <si>
    <t>ENZLOAD-HACNH_m_REV-rt7648      0.55420207      0.00000000</t>
  </si>
  <si>
    <t>ENZLOAD-HCITR_m_FWD-rt7648      0.55420207      0.00000000</t>
  </si>
  <si>
    <t>ENZLOAD-HCITR_m_REV-rt7648      0.55420207      0.00000000</t>
  </si>
  <si>
    <t>ENZLOAD-HCITS_m_FWD-rt6488_m    0.82134768      0.00000000</t>
  </si>
  <si>
    <t>ENZLOAD-HCITS_n_FWD-rt6488_n    0.82134768      0.00000000</t>
  </si>
  <si>
    <t>ENZLOAD-HCO3E_c_FWD-rt4213      1.65414435      0.00000000</t>
  </si>
  <si>
    <t>ENZLOAD-HCO3E_c_REV-rt4213      1.65414435      0.00000000</t>
  </si>
  <si>
    <t>ENZLOAD-HCYSMT_c_FWD-rt7391     0.96967430      0.00000000</t>
  </si>
  <si>
    <t>ENZLOAD-HDCAt_c_e_FWD-rt15442799        0.29296215      0.00000000</t>
  </si>
  <si>
    <t>ENZLOAD-HDCAt_c_e_REV-rt15442799        0.29296215      0.00000000</t>
  </si>
  <si>
    <t>ENZLOAD-HDCEAt_c_e_FWD-rt15442799       0.29296215      0.00000000</t>
  </si>
  <si>
    <t>ENZLOAD-HDCEAt_c_e_REV-rt15442799       0.29296215      0.00000000</t>
  </si>
  <si>
    <t>ENZLOAD-HEMEOS_m_FWD-rt2735     0.74721725      0.00000000</t>
  </si>
  <si>
    <t>ENZLOAD-HETZK_c_FWD-rt7845      0.73139198      0.00000000</t>
  </si>
  <si>
    <t>ENZLOAD-HEX1_c_FWD-rt1896       0.77634720      0.00000000</t>
  </si>
  <si>
    <t>ENZLOAD-HEX1_c_FWD-rt3614       0.73982502      0.00000000</t>
  </si>
  <si>
    <t>ENZLOAD-HEX4_c_FWD-rt3614       0.73982502      0.00000000</t>
  </si>
  <si>
    <t>ENZLOAD-HEX7_c_FWD-rt3614       0.73982502      0.00000000</t>
  </si>
  <si>
    <t>ENZLOAD-HEX7b_c_FWD-rt3614      0.73982502      0.00000000</t>
  </si>
  <si>
    <t>ENZLOAD-HEX7b_c_REV-rt3614      0.73982502      0.00000000</t>
  </si>
  <si>
    <t>ENZLOAD-HGENDO_c_FWD-rt7338     0.76332093      0.00000000</t>
  </si>
  <si>
    <t>ENZLOAD-HIBH_m_FWD-rt6850       0.71199218      0.00000000</t>
  </si>
  <si>
    <t>ENZLOAD-HIBH_m_REV-rt6850       0.71199218      0.00000000</t>
  </si>
  <si>
    <t>ENZLOAD-HIBTD_c_FWD-rt5326      1.00629022      0.00000000</t>
  </si>
  <si>
    <t>ENZLOAD-HIBTD_c_REV-rt5326      1.00629022      0.00000000</t>
  </si>
  <si>
    <t>ENZLOAD-HICITD_m_FWD-rt2060     1.10278625      0.00000000</t>
  </si>
  <si>
    <t>ENZLOAD-HISTD_c_FWD-rt3278      0.45609481      0.00000000</t>
  </si>
  <si>
    <t>ENZLOAD-HISTP_c_FWD-rt1838      1.01865512      0.00000000</t>
  </si>
  <si>
    <t>ENZLOAD-HIStpa_v_FWD-rt0111     0.60142540      0.00000000</t>
  </si>
  <si>
    <t>ENZLOAD-HIStpa_v_FWD-rt1949     0.72387593      0.00000000</t>
  </si>
  <si>
    <t>ENZLOAD-HISTRS_c_FWD-rt0207_c   0.66766120      0.00000000</t>
  </si>
  <si>
    <t>ENZLOAD-HISTRS_m_FWD-rt0207_m   0.66766120      0.00000000</t>
  </si>
  <si>
    <t>ENZLOAD-HKYNH_c_FWD-rt0357      0.36503411      0.00000000</t>
  </si>
  <si>
    <t>ENZLOAD-HLYSMT_m_FWD-rt1397     0.78645783      0.00000000</t>
  </si>
  <si>
    <t>ENZLOAD-HLYSMT_m_FWD-rt1965     0.31044234      0.00000000</t>
  </si>
  <si>
    <t>ENZLOAD-HLYSMT_m_FWD-rt2181     0.58180714      0.00000000</t>
  </si>
  <si>
    <t>ENZLOAD-HLYSMT_m_FWD-rt2220     0.77052487      0.00000000</t>
  </si>
  <si>
    <t>ENZLOAD-HLYSMT_m_FWD-rt4178     0.78484695      0.00000000</t>
  </si>
  <si>
    <t>ENZLOAD-HLYSMT_m_FWD-rt6162     0.54529773      0.00000000</t>
  </si>
  <si>
    <t>ENZLOAD-HLYSMT_m_FWD-rt6500     0.92748696      0.00000000</t>
  </si>
  <si>
    <t>ENZLOAD-HMGCOAR_c_FWD-rt1206    0.30462203      0.00000000</t>
  </si>
  <si>
    <t>ENZLOAD-HMGCOAS_c_FWD-rt3754_c  0.80376914      0.00000000</t>
  </si>
  <si>
    <t>ENZLOAD-HMGCOAS_m_FWD-rt3754_m  0.80376914      0.00000000</t>
  </si>
  <si>
    <t>ENZLOAD-HMPK1_c_FWD-rt4410      0.74051075      0.00000000</t>
  </si>
  <si>
    <t>ENZLOAD-HOMOX_m_FWD-COX15ARH1YAH1       0.32488770      0.00000000</t>
  </si>
  <si>
    <t>ENZLOAD-HPPK2_m_FWD-rt6009      0.48192753      0.00000000</t>
  </si>
  <si>
    <t>ENZLOAD-HPRORy_c_FWD-rt5064     1.21880668      0.00000000</t>
  </si>
  <si>
    <t>ENZLOAD-HQLOR_c_FWD-rt3938      1.08045978      0.00000000</t>
  </si>
  <si>
    <t>ENZLOAD-HSDx_c_FWD-rt3712       0.51675340      0.00000000</t>
  </si>
  <si>
    <t>ENZLOAD-HSDx_c_FWD-rt8370       0.51835737      0.00000000</t>
  </si>
  <si>
    <t>ENZLOAD-HSDy_c_FWD-rt3712       0.51675340      0.00000000</t>
  </si>
  <si>
    <t>ENZLOAD-HSDy_c_FWD-rt8370       0.51835737      0.00000000</t>
  </si>
  <si>
    <t>ENZLOAD-HSERTA_c_FWD-rt4145     0.79715136      0.00000000</t>
  </si>
  <si>
    <t>ENZLOAD-HSK_c_FWD-rt0283        1.07278332      0.00000000</t>
  </si>
  <si>
    <t>ENZLOAD-HSTPT_c_FWD-rt4862      0.97011670      0.00000000</t>
  </si>
  <si>
    <t>ENZLOAD-HXAND_c_FWD-rt7594      0.26440798      0.00000000</t>
  </si>
  <si>
    <t>ENZLOAD-HXAND_c_REV-rt7594      0.26440798      0.00000000</t>
  </si>
  <si>
    <t>ENZLOAD-ICDHx_m_FWD-IDH12       0.13249872      0.00000000</t>
  </si>
  <si>
    <t>ENZLOAD-ICDHyi_m_FWD-rt2761     0.90257226      0.00000000</t>
  </si>
  <si>
    <t>ENZLOAD-ICL_1_c_FWD-rt5654_c    0.71211838      0.00000000</t>
  </si>
  <si>
    <t>ENZLOAD-IG3PS_c_FWD-rt0716      0.64281741      0.00000000</t>
  </si>
  <si>
    <t>ENZLOAD-IGPDH_c_FWD-rt0339      1.89457312      0.00000000</t>
  </si>
  <si>
    <t>ENZLOAD-IGPS_c_FWD-rt8196       0.51868171      0.00000000</t>
  </si>
  <si>
    <t>ENZLOAD-ILEt_c_v_FWD-rt6501     0.68694611      0.00000000</t>
  </si>
  <si>
    <t>ENZLOAD-ILETA_c_FWD-rt5646      1.02671855      0.00000000</t>
  </si>
  <si>
    <t>ENZLOAD-ILETA_c_REV-rt5646      1.02671855      0.00000000</t>
  </si>
  <si>
    <t>ENZLOAD-ILETA_c_FWD-rt6485      1.22340141      0.00000000</t>
  </si>
  <si>
    <t>ENZLOAD-ILETA_c_REV-rt6485      1.22340141      0.00000000</t>
  </si>
  <si>
    <t>ENZLOAD-ILETA_m_FWD-rt6242_m    0.89022882      0.00000000</t>
  </si>
  <si>
    <t>ENZLOAD-ILETA_m_REV-rt6242_m    0.89022882      0.00000000</t>
  </si>
  <si>
    <t>ENZLOAD-ILEtpa_v_FWD-rt7819     0.54338997      0.00000000</t>
  </si>
  <si>
    <t>ENZLOAD-ILEtps_v_FWD-rt4375     0.50256422      0.00000000</t>
  </si>
  <si>
    <t>ENZLOAD-ILETRS_c_FWD-rt5078     0.33539856      0.00000000</t>
  </si>
  <si>
    <t>ENZLOAD-ILETRS_m_FWD-rt7188     0.35568441      0.00000000</t>
  </si>
  <si>
    <t>ENZLOAD-IMPC_c_FWD-rt4053       0.63733840      0.00000000</t>
  </si>
  <si>
    <t>ENZLOAD-IMPC_c_REV-rt4053       0.63733840      0.00000000</t>
  </si>
  <si>
    <t>ENZLOAD-IMPD_c_FWD-rt0027       0.18830587      0.00000000</t>
  </si>
  <si>
    <t>ENZLOAD-INDPYRD_c_FWD-rt7423    0.57525830      0.00000000</t>
  </si>
  <si>
    <t>ENZLOAD-INO3GALT_c_FWD-rt5713   1.17134175      0.00000000</t>
  </si>
  <si>
    <t>ENZLOAD-INO3GALT_c_REV-rt5713   1.17134175      0.00000000</t>
  </si>
  <si>
    <t>ENZLOAD-INO3GALT_c_FWD-rt5966   1.11372596      0.00000000</t>
  </si>
  <si>
    <t>ENZLOAD-INO3GALT_c_REV-rt5966   1.11372596      0.00000000</t>
  </si>
  <si>
    <t>ENZLOAD-INOSHP3H_v_FWD-rt2517_v 0.68233997      0.00000000</t>
  </si>
  <si>
    <t>ENZLOAD-INOSTtps_e_FWD-rt0734   0.74530407      0.00000000</t>
  </si>
  <si>
    <t>ENZLOAD-INOSTtps_e_FWD-rt4674   0.71048944      0.00000000</t>
  </si>
  <si>
    <t>ENZLOAD-IPCS_g_FWD-rt4559       0.91733143      0.00000000</t>
  </si>
  <si>
    <t>ENZLOAD-IPDDI_c_FWD-rt7835      1.48277382      0.00000000</t>
  </si>
  <si>
    <t>ENZLOAD-IPDDI_c_REV-rt7835      1.48277382      0.00000000</t>
  </si>
  <si>
    <t>ENZLOAD-IPK2_n_FWD-rt4892       1.13301911      0.00000000</t>
  </si>
  <si>
    <t>ENZLOAD-IPK3_n_FWD-rt4892       1.13301911      0.00000000</t>
  </si>
  <si>
    <t>ENZLOAD-IPK4_n_FWD-rt4892       1.13301911      0.00000000</t>
  </si>
  <si>
    <t>ENZLOAD-IPK5_n_FWD-rt4892       1.13301911      0.00000000</t>
  </si>
  <si>
    <t>ENZLOAD-IPMD_c_FWD-rt5526       0.53369014      0.00000000</t>
  </si>
  <si>
    <t>ENZLOAD-IPPMIa_c_FWD-rt6546     0.52984172      0.00000000</t>
  </si>
  <si>
    <t>ENZLOAD-IPPMIa_c_REV-rt6546     0.52984172      0.00000000</t>
  </si>
  <si>
    <t>ENZLOAD-IPPMIb_c_FWD-rt6546     0.52984172      0.00000000</t>
  </si>
  <si>
    <t>ENZLOAD-IPPMIb_c_REV-rt6546     0.52984172      0.00000000</t>
  </si>
  <si>
    <t>ENZLOAD-IPPS_c_FWD-rt7120       0.63079638      0.00000000</t>
  </si>
  <si>
    <t>ENZLOAD-IPPYP1_c_FWD-rt1395     0.27869557      0.00000000</t>
  </si>
  <si>
    <t>ENZLOAD-IPPYP2_c_FWD-rt1973     0.39469569      0.00000000</t>
  </si>
  <si>
    <t>ENZLOAD-IPPYP3_c_FWD-rt1973     0.39469569      0.00000000</t>
  </si>
  <si>
    <t>ENZLOAD-IPPYP4_c_FWD-rt1395     0.27869557      0.00000000</t>
  </si>
  <si>
    <t>ENZLOAD-IPT_g_FWD-rt4804        0.94619057      0.00000000</t>
  </si>
  <si>
    <t>ENZLOAD-ITCOAL_m_FWD-LSC12      0.53259958      0.00000000</t>
  </si>
  <si>
    <t>ENZLOAD-ITCOAL_m_REV-LSC12      0.53259958      0.00000000</t>
  </si>
  <si>
    <t>ENZLOAD-KARA1i_m_FWD-rt0808     0.99183520      0.00000000</t>
  </si>
  <si>
    <t>ENZLOAD-KARA2i_m_FWD-rt0808     0.99183520      0.00000000</t>
  </si>
  <si>
    <t>ENZLOAD-Kt_c_m_FWD-rt7131       0.50484829      0.00000000</t>
  </si>
  <si>
    <t>ENZLOAD-Kt_c_m_REV-rt7131       0.50484829      0.00000000</t>
  </si>
  <si>
    <t>ENZLOAD-Ktps_e_FWD-rt2101_e     0.51821489      0.00000000</t>
  </si>
  <si>
    <t>ENZLOAD-KYN_c_FWD-rt0357        0.36503411      0.00000000</t>
  </si>
  <si>
    <t>ENZLOAD-KYN3OX_c_FWD-rt0899     0.71401912      0.00000000</t>
  </si>
  <si>
    <t>ENZLOAD-KYNAT2_c_FWD-rt0172     0.89097742      0.00000000</t>
  </si>
  <si>
    <t>ENZLOAD-KYNAT2_c_REV-rt0172     0.89097742      0.00000000</t>
  </si>
  <si>
    <t>ENZLOAD-KYNAT2_c_FWD-rt4039     0.87844669      0.00000000</t>
  </si>
  <si>
    <t>ENZLOAD-KYNAT2_c_REV-rt4039     0.87844669      0.00000000</t>
  </si>
  <si>
    <t>ENZLOAD-LACDtps_c_FWD-rt1816_c  0.81102901      0.00000000</t>
  </si>
  <si>
    <t>ENZLOAD-LACDtps_c_REV-rt1816_c  0.81102901      0.00000000</t>
  </si>
  <si>
    <t>ENZLOAD-LACLtps_c_FWD-rt1816_c  0.81102901      0.00000000</t>
  </si>
  <si>
    <t>ENZLOAD-LACt_c_m_FWD-rt1816_m   0.81102901      0.00000000</t>
  </si>
  <si>
    <t>ENZLOAD-LACt_c_m_REV-rt1816_m   0.81102901      0.00000000</t>
  </si>
  <si>
    <t>ENZLOAD-LALDO3_c_FWD-rt3783     1.10221265      0.00000000</t>
  </si>
  <si>
    <t>ENZLOAD-LANOSTt_c_e_FWD-rt6543  0.24356257      0.00000000</t>
  </si>
  <si>
    <t>ENZLOAD-LANOSTt_c_e_REV-rt6543  0.24356257      0.00000000</t>
  </si>
  <si>
    <t>ENZLOAD-LCADi_c_FWD-rt3783      1.10221265      0.00000000</t>
  </si>
  <si>
    <t>ENZLOAD-LCYSTAT_c_FWD-rt1784_c  0.79692226      0.00000000</t>
  </si>
  <si>
    <t>ENZLOAD-LCYSTAT_c_REV-rt1784_c  0.79692226      0.00000000</t>
  </si>
  <si>
    <t>ENZLOAD-LDH_L_x_FWD-rt5258_x    0.88716941      0.00000000</t>
  </si>
  <si>
    <t>ENZLOAD-LEUt_c_v_FWD-rt6501     0.68694611      0.00000000</t>
  </si>
  <si>
    <t>ENZLOAD-LEUTA_c_FWD-rt5646      1.02671855      0.00000000</t>
  </si>
  <si>
    <t>ENZLOAD-LEUTA_c_REV-rt5646      1.02671855      0.00000000</t>
  </si>
  <si>
    <t>ENZLOAD-LEUTA_c_FWD-rt6485      1.22340141      0.00000000</t>
  </si>
  <si>
    <t>ENZLOAD-LEUTA_c_REV-rt6485      1.22340141      0.00000000</t>
  </si>
  <si>
    <t>ENZLOAD-LEUTA_m_FWD-rt6242_m    0.89022882      0.00000000</t>
  </si>
  <si>
    <t>ENZLOAD-LEUTA_m_REV-rt6242_m    0.89022882      0.00000000</t>
  </si>
  <si>
    <t>ENZLOAD-LEUtpa_v_FWD-rt7819     0.54338997      0.00000000</t>
  </si>
  <si>
    <t>ENZLOAD-LEUtps_v_FWD-rt4375     0.50256422      0.00000000</t>
  </si>
  <si>
    <t>ENZLOAD-LEUTRS_c_FWD-rt1776     0.34221248      0.00000000</t>
  </si>
  <si>
    <t>ENZLOAD-LGTHL_c_FWD-rt4897      2.48872199      0.00000000</t>
  </si>
  <si>
    <t>ENZLOAD-LGTHL_c_FWD-rt8152      1.74273727      0.00000000</t>
  </si>
  <si>
    <t>ENZLOAD-LLFC2O_c_FWD-rt0745     0.17464135      0.00000000</t>
  </si>
  <si>
    <t>ENZLOAD-LLFC2O_c_FWD-rt8239     0.18804104      0.00000000</t>
  </si>
  <si>
    <t>ENZLOAD-LNS14DMy_c_FWD-ERG11NCP1        0.30279897      0.00000000</t>
  </si>
  <si>
    <t>ENZLOAD-LNSTLS_c_FWD-rt0872     0.60241352      0.00000000</t>
  </si>
  <si>
    <t>ENZLOAD-LPAP_vm_FWD-rt4719      1.10566632      0.00000000</t>
  </si>
  <si>
    <t>ENZLOAD-LPCAT_mm_FWD-rt8106     1.28089258      0.00000000</t>
  </si>
  <si>
    <t>ENZLOAD-LPIAT_rm_FWD-rt1153     0.82643260      0.00000000</t>
  </si>
  <si>
    <t>ENZLOAD-LSERDHi_c_FWD-rt1844    1.45837645      0.00000000</t>
  </si>
  <si>
    <t>ENZLOAD-LTA4H_c_FWD-rt2643_c    0.59156958      0.00000000</t>
  </si>
  <si>
    <t>ENZLOAD-LTA4H_c_REV-rt2643_c    0.59156958      0.00000000</t>
  </si>
  <si>
    <t>ENZLOAD-LTA4H_n_FWD-rt2643_n    0.59156958      0.00000000</t>
  </si>
  <si>
    <t>ENZLOAD-LTA4H_n_REV-rt2643_n    0.59156958      0.00000000</t>
  </si>
  <si>
    <t>ENZLOAD-LTA4H2_c_FWD-rt2643_c   0.59156958      0.00000000</t>
  </si>
  <si>
    <t>ENZLOAD-LTA4H2_c_REV-rt2643_c   0.59156958      0.00000000</t>
  </si>
  <si>
    <t>ENZLOAD-LTA4H2_n_FWD-rt2643_n   0.59156958      0.00000000</t>
  </si>
  <si>
    <t>ENZLOAD-LTA4H2_n_REV-rt2643_n   0.59156958      0.00000000</t>
  </si>
  <si>
    <t>ENZLOAD-LTA4H3_c_FWD-rt2643_c   0.59156958      0.00000000</t>
  </si>
  <si>
    <t>ENZLOAD-LTA4H3_c_REV-rt2643_c   0.59156958      0.00000000</t>
  </si>
  <si>
    <t>ENZLOAD-LTA4H3_n_FWD-rt2643_n   0.59156958      0.00000000</t>
  </si>
  <si>
    <t>ENZLOAD-LTA4H3_n_REV-rt2643_n   0.59156958      0.00000000</t>
  </si>
  <si>
    <t>ENZLOAD-LYSN6MOX_c_FWD-rt2880   0.61875813      0.00000000</t>
  </si>
  <si>
    <t>ENZLOAD-LYStpa_v_FWD-rt0111     0.60142540      0.00000000</t>
  </si>
  <si>
    <t>ENZLOAD-LYStpa_v_FWD-rt1949     0.72387593      0.00000000</t>
  </si>
  <si>
    <t>ENZLOAD-LYStps_e_FWD-rt5861     0.66013560      0.00000000</t>
  </si>
  <si>
    <t>ENZLOAD-LYStps_e_REV-rt5861     0.66013560      0.00000000</t>
  </si>
  <si>
    <t>ENZLOAD-LYSTRS_c_FWD-rt3577     0.62356960      0.00000000</t>
  </si>
  <si>
    <t>ENZLOAD-M1PS_c_FWD-rt1768       0.66991540      0.00000000</t>
  </si>
  <si>
    <t>ENZLOAD-MACACI_c_FWD-rt0063     1.62243272      0.00000000</t>
  </si>
  <si>
    <t>ENZLOAD-MACACI_c_REV-rt0063     1.62243272      0.00000000</t>
  </si>
  <si>
    <t>ENZLOAD-MACACI_c_FWD-rt3852     1.26903532      0.00000000</t>
  </si>
  <si>
    <t>ENZLOAD-MACACI_c_REV-rt3852     1.26903532      0.00000000</t>
  </si>
  <si>
    <t>ENZLOAD-MAGL_l_FWD-rt1360       1.08601221      0.00000000</t>
  </si>
  <si>
    <t>ENZLOAD-MALS_c_FWD-rt1089       0.70153508      0.00000000</t>
  </si>
  <si>
    <t>ENZLOAD-MALT_c_FWD-rt0767       0.63533540      0.00000000</t>
  </si>
  <si>
    <t>ENZLOAD-MALt2_m_FWD-rt5142      1.39469629      0.00000000</t>
  </si>
  <si>
    <t>ENZLOAD-MALTtps_e_FWD-rt0769    0.69569631      0.00000000</t>
  </si>
  <si>
    <t>ENZLOAD-MAN1PT_c_FWD-rt6588     1.07006915      0.00000000</t>
  </si>
  <si>
    <t>ENZLOAD-MAN6PI_c_FWD-rt0239     0.92105903      0.00000000</t>
  </si>
  <si>
    <t>ENZLOAD-MAN6PI_c_REV-rt0239     0.92105903      0.00000000</t>
  </si>
  <si>
    <t>ENZLOAD-MANNAN14H_c_FWD-rt0045  0.67502628      0.00000000</t>
  </si>
  <si>
    <t>ENZLOAD-MANNANH_c_FWD-rt2404    0.94214448      0.00000000</t>
  </si>
  <si>
    <t>ENZLOAD-MANNANH_c_REV-rt2404    0.94214448      0.00000000</t>
  </si>
  <si>
    <t>ENZLOAD-MANNANH_e_FWD-rt0564_e  0.65619527      0.00000000</t>
  </si>
  <si>
    <t>ENZLOAD-MANNANH_e_REV-rt0564_e  0.65619527      0.00000000</t>
  </si>
  <si>
    <t>ENZLOAD-MANNANH_e_FWD-rt2416    0.81995431      0.00000000</t>
  </si>
  <si>
    <t>ENZLOAD-MANNANH_e_REV-rt2416    0.81995431      0.00000000</t>
  </si>
  <si>
    <t>ENZLOAD-MANNANH_e_FWD-rt2418    0.90112695      0.00000000</t>
  </si>
  <si>
    <t>ENZLOAD-MANNANH_e_REV-rt2418    0.90112695      0.00000000</t>
  </si>
  <si>
    <t>ENZLOAD-MANNANH_e_FWD-rt6980    0.76223572      0.00000000</t>
  </si>
  <si>
    <t>ENZLOAD-MANNANH_e_REV-rt6980    0.76223572      0.00000000</t>
  </si>
  <si>
    <t>ENZLOAD-MANNANH_e_FWD-rt7383    0.66766862      0.00000000</t>
  </si>
  <si>
    <t>ENZLOAD-MANNANH_e_REV-rt7383    0.66766862      0.00000000</t>
  </si>
  <si>
    <t>ENZLOAD-MANtps_e_FWD-rt1375     0.59567505      0.00000000</t>
  </si>
  <si>
    <t>ENZLOAD-MANtps_e_FWD-rt1480     2.78084522      0.00000000</t>
  </si>
  <si>
    <t>ENZLOAD-MANtps_e_FWD-rt2496     0.73544511      0.00000000</t>
  </si>
  <si>
    <t>ENZLOAD-MANtps_e_FWD-rt2707     0.68228882      0.00000000</t>
  </si>
  <si>
    <t>ENZLOAD-MANtps_e_FWD-rt2833     0.68203391      0.00000000</t>
  </si>
  <si>
    <t>ENZLOAD-MANtps_e_FWD-rt3556     0.74731296      0.00000000</t>
  </si>
  <si>
    <t>ENZLOAD-MANtps_e_FWD-rt7817     0.61478222      0.00000000</t>
  </si>
  <si>
    <t>ENZLOAD-MASCBRx_c_FWD-rt1779    0.73853834      0.00000000</t>
  </si>
  <si>
    <t>ENZLOAD-MCCC_m_FWD-rt44997326   0.28491563      0.00000000</t>
  </si>
  <si>
    <t>ENZLOAD-MCITL2_m_FWD-rt5654_m   0.71211838      0.00000000</t>
  </si>
  <si>
    <t>ENZLOAD-MCITL2_m_FWD-rt5794     0.64981550      0.00000000</t>
  </si>
  <si>
    <t>ENZLOAD-MCITS_m_FWD-rt2960      2.02815774      0.00000000</t>
  </si>
  <si>
    <t>ENZLOAD-MCITS_m_FWD-rt2963      0.85304433      0.00000000</t>
  </si>
  <si>
    <t>ENZLOAD-MCOATA_c_FWD-rt0302     0.31182735      0.00000000</t>
  </si>
  <si>
    <t>ENZLOAD-MCOATA_c_FWD-rt0409     0.13465588      0.00000000</t>
  </si>
  <si>
    <t>ENZLOAD-MCOATA_m_FWD-ACP1MCT1   0.58505263      0.00000000</t>
  </si>
  <si>
    <t>ENZLOAD-MCOATA_m_REV-ACP1MCT1   0.58505263      0.00000000</t>
  </si>
  <si>
    <t>ENZLOAD-MDH_c_FWD-rt2246        0.60250663      0.00000000</t>
  </si>
  <si>
    <t>ENZLOAD-MDH_c_REV-rt2246        0.60250663      0.00000000</t>
  </si>
  <si>
    <t>ENZLOAD-MDH_m_FWD-rt2810        0.60203591      0.00000000</t>
  </si>
  <si>
    <t>ENZLOAD-MDH_m_REV-rt2810        0.60203591      0.00000000</t>
  </si>
  <si>
    <t>ENZLOAD-MDLDH_x_FWD-rt5416      1.09512518      0.00000000</t>
  </si>
  <si>
    <t>ENZLOAD-MDLDH_x_REV-rt5416      1.09512518      0.00000000</t>
  </si>
  <si>
    <t>ENZLOAD-MDRPD_c_FWD-rt7461      1.56804728      0.00000000</t>
  </si>
  <si>
    <t>ENZLOAD-ME1_m_FWD-rt5549        0.61361759      0.00000000</t>
  </si>
  <si>
    <t>ENZLOAD-ME2_c_FWD-rt4393        0.69077970      0.00000000</t>
  </si>
  <si>
    <t>ENZLOAD-ME2_m_FWD-rt5549        0.61361759      0.00000000</t>
  </si>
  <si>
    <t>ENZLOAD-MERLACOR_c_FWD-rt5258_c 0.88716941      0.00000000</t>
  </si>
  <si>
    <t>ENZLOAD-MERLACOR_c_REV-rt5258_c 0.88716941      0.00000000</t>
  </si>
  <si>
    <t>ENZLOAD-METAT_c_FWD-rt5403      0.91705237      0.00000000</t>
  </si>
  <si>
    <t>ENZLOAD-METB1_c_FWD-rt3095      0.51156589      0.00000000</t>
  </si>
  <si>
    <t>ENZLOAD-METB1_c_FWD-rt8357      1.00316625      0.00000000</t>
  </si>
  <si>
    <t>ENZLOAD-METB1_c_FWD-rt8374      0.94879452      0.00000000</t>
  </si>
  <si>
    <t>ENZLOAD-METS_c_FWD-rt1457       0.49784058      0.00000000</t>
  </si>
  <si>
    <t>ENZLOAD-METtps_e_FWD-rt3257_e   0.70180694      0.00000000</t>
  </si>
  <si>
    <t>ENZLOAD-METtps_e_REV-rt3257_e   0.70180694      0.00000000</t>
  </si>
  <si>
    <t>ENZLOAD-METtps_e_FWD-rt5861     0.66013560      0.00000000</t>
  </si>
  <si>
    <t>ENZLOAD-METtps_e_REV-rt5861     0.66013560      0.00000000</t>
  </si>
  <si>
    <t>ENZLOAD-METTRS_c_FWD-rt4772     0.54019613      0.00000000</t>
  </si>
  <si>
    <t>ENZLOAD-METTRS_m_FWD-rt7150     0.65895004      0.00000000</t>
  </si>
  <si>
    <t>ENZLOAD-MEVK1_c_FWD-rt0390      0.98175266      0.00000000</t>
  </si>
  <si>
    <t>ENZLOAD-MEVK2_c_FWD-rt0390      0.98175266      0.00000000</t>
  </si>
  <si>
    <t>ENZLOAD-MEVK3_c_FWD-rt0390      0.98175266      0.00000000</t>
  </si>
  <si>
    <t>ENZLOAD-MEVK4_c_FWD-rt0390      0.98175266      0.00000000</t>
  </si>
  <si>
    <t>ENZLOAD-MGCH_m_FWD-rt7760       1.30933916      0.00000000</t>
  </si>
  <si>
    <t>ENZLOAD-MGCH_m_REV-rt7760       1.30933916      0.00000000</t>
  </si>
  <si>
    <t>ENZLOAD-MHPGLUT_c_FWD-rt1457    0.49784058      0.00000000</t>
  </si>
  <si>
    <t>ENZLOAD-MI134PPH_c_FWD-rt6885   0.41865090      0.00000000</t>
  </si>
  <si>
    <t>ENZLOAD-MI134PPH_c_REV-rt6885   0.41865090      0.00000000</t>
  </si>
  <si>
    <t>ENZLOAD-MI1PP_c_FWD-rt5340      1.05717156      0.00000000</t>
  </si>
  <si>
    <t>ENZLOAD-MI1PP_c_FWD-rt8001      1.25670909      0.00000000</t>
  </si>
  <si>
    <t>ENZLOAD-MIPCS_g_FWD-rt8085      0.50273289      0.00000000</t>
  </si>
  <si>
    <t>ENZLOAD-MPYRCNST_c_FWD-rt7838   1.23666061      0.00000000</t>
  </si>
  <si>
    <t>ENZLOAD-MPYRCNST_c_REV-rt7838   1.23666061      0.00000000</t>
  </si>
  <si>
    <t>ENZLOAD-MTAP_c_FWD-rt0004       0.36741134      0.00000000</t>
  </si>
  <si>
    <t>ENZLOAD-MTHFC_m_FWD-rt6998      0.19893185      0.00000000</t>
  </si>
  <si>
    <t>ENZLOAD-MTHFC_m_REV-rt6998      0.19893185      0.00000000</t>
  </si>
  <si>
    <t>ENZLOAD-MTHFD_c_FWD-rt6998      0.19893185      0.00000000</t>
  </si>
  <si>
    <t>ENZLOAD-MTHFD_c_REV-rt6998      0.19893185      0.00000000</t>
  </si>
  <si>
    <t>ENZLOAD-MTHFD_m_FWD-rt6998      0.19893185      0.00000000</t>
  </si>
  <si>
    <t>ENZLOAD-MTHFD_m_REV-rt6998      0.19893185      0.00000000</t>
  </si>
  <si>
    <t>ENZLOAD-MTHFD2i_c_FWD-rt4257    1.02802089      0.00000000</t>
  </si>
  <si>
    <t>ENZLOAD-MTHFR3_c_FWD-MET1213    0.30905227      0.00000000</t>
  </si>
  <si>
    <t>ENZLOAD-MTMOHT_m_FWD-rt0075     0.94274771      0.00000000</t>
  </si>
  <si>
    <t>ENZLOAD-MTRI_c_FWD-rt5017       0.97381517      0.00000000</t>
  </si>
  <si>
    <t>ENZLOAD-MTRI_c_REV-rt5017       0.97381517      0.00000000</t>
  </si>
  <si>
    <t>ENZLOAD-MUCOCI_c_FWD-rt5684     1.06923782      0.00000000</t>
  </si>
  <si>
    <t>ENZLOAD-MUCOCI_c_REV-rt5684     1.06923782      0.00000000</t>
  </si>
  <si>
    <t>ENZLOAD-MUCOCI_e_FWD-rt4254     0.89257163      0.00000000</t>
  </si>
  <si>
    <t>ENZLOAD-MUCOCI_e_REV-rt4254     0.89257163      0.00000000</t>
  </si>
  <si>
    <t>ENZLOAD-NACt_c_e_FWD-rt3853     0.74448094      0.00000000</t>
  </si>
  <si>
    <t>ENZLOAD-NACt_c_e_REV-rt3853     0.74448094      0.00000000</t>
  </si>
  <si>
    <t>ENZLOAD-NADDP_x_FWD-rt4066      0.86379903      0.00000000</t>
  </si>
  <si>
    <t>ENZLOAD-NADHcplxI_c_m_FWD-NADHCPLX0     0.07222379      0.00000000</t>
  </si>
  <si>
    <t>ENZLOAD-NADHcplxI_c_m_FWD-NADHCPLX1     0.06999158      0.00000000</t>
  </si>
  <si>
    <t>ENZLOAD-NADHcplxI_c_m_FWD-NADHCPLX2     0.07012078      0.00000000</t>
  </si>
  <si>
    <t>ENZLOAD-NADHcplxI_c_m_FWD-NADHCPLX3     0.07093986      0.00000000</t>
  </si>
  <si>
    <t>ENZLOAD-NADHcplxI_c_m_FWD-NADHCPLX4     0.07040904      0.00000000</t>
  </si>
  <si>
    <t>ENZLOAD-NADHcplxI_c_m_FWD-NADHCPLX5     0.07011622      0.00000000</t>
  </si>
  <si>
    <t>ENZLOAD-NADHcplxI_c_m_FWD-NADHCPLX6     0.07122524      0.00000000</t>
  </si>
  <si>
    <t>ENZLOAD-NADHcplxI_c_m_FWD-NADHCPLX7     0.06748734      0.00000000</t>
  </si>
  <si>
    <t>ENZLOAD-NADHcplxI_c_m_FWD-NADHCPLX8     0.06428220      0.00000000</t>
  </si>
  <si>
    <t>ENZLOAD-NADHK1_c_FWD-rt1814_c   0.37267404      0.00000000</t>
  </si>
  <si>
    <t>ENZLOAD-NADHK1_m_FWD-rt1814_m   0.37267404      0.00000000</t>
  </si>
  <si>
    <t>ENZLOAD-NADHq9_c_FWD-rt0604     0.65459662      0.00000000</t>
  </si>
  <si>
    <t>ENZLOAD-NADHq9_c_FWD-rt1441     0.79022946      0.00000000</t>
  </si>
  <si>
    <t>ENZLOAD-NADK_c_FWD-rt1814_c     0.37267404      0.00000000</t>
  </si>
  <si>
    <t>ENZLOAD-NADK_m_FWD-rt1814_m     0.37267404      0.00000000</t>
  </si>
  <si>
    <t>ENZLOAD-NADN_n_FWD-rt3107       0.92346653      0.00000000</t>
  </si>
  <si>
    <t>ENZLOAD-NADN_n_FWD-rt4419       0.57123757      0.00000000</t>
  </si>
  <si>
    <t>ENZLOAD-NADN_n_FWD-rt7872       0.62220190      0.00000000</t>
  </si>
  <si>
    <t>ENZLOAD-NADS2_c_FWD-rt0915_c    0.52821686      0.00000000</t>
  </si>
  <si>
    <t>ENZLOAD-NADS2_n_FWD-rt0915_n    0.52821686      0.00000000</t>
  </si>
  <si>
    <t>ENZLOAD-NADS2_n_REV-rt0915_n    0.52821686      0.00000000</t>
  </si>
  <si>
    <t>ENZLOAD-NADt_c_m_FWD-rt2593     1.12681539      0.00000000</t>
  </si>
  <si>
    <t>ENZLOAD-NADt_c_m_FWD-rt5934     1.19178183      0.00000000</t>
  </si>
  <si>
    <t>ENZLOAD-NADt1_m_FWD-rt2593      1.12681539      0.00000000</t>
  </si>
  <si>
    <t>ENZLOAD-NADt2_m_FWD-rt2593      1.12681539      0.00000000</t>
  </si>
  <si>
    <t>ENZLOAD-NADt3_m_FWD-rt2593      1.12681539      0.00000000</t>
  </si>
  <si>
    <t>ENZLOAD-NAMNPP_c_FWD-rt1924_c   0.83712426      0.00000000</t>
  </si>
  <si>
    <t>ENZLOAD-NAMNPP_m_FWD-rt1924_m   0.83712426      0.00000000</t>
  </si>
  <si>
    <t>ENZLOAD-NAtpa_c_FWD-rt2101_c    0.51821489      0.00000000</t>
  </si>
  <si>
    <t>ENZLOAD-NAtpa_c_REV-rt2101_c    0.51821489      0.00000000</t>
  </si>
  <si>
    <t>ENZLOAD-NAtpa_c_FWD-rt2444      0.33100218      0.00000000</t>
  </si>
  <si>
    <t>ENZLOAD-NAtpa_c_REV-rt2444      0.33100218      0.00000000</t>
  </si>
  <si>
    <t>ENZLOAD-NDP1_c_FWD-rt0602_c     0.43170719      0.00000000</t>
  </si>
  <si>
    <t>ENZLOAD-NDP10_c_FWD-rt0602_c    0.43170719      0.00000000</t>
  </si>
  <si>
    <t>ENZLOAD-NDP3_c_FWD-rt0602_c     0.43170719      0.00000000</t>
  </si>
  <si>
    <t>ENZLOAD-NDP3_g_FWD-rt1437       0.91056960      0.00000000</t>
  </si>
  <si>
    <t>ENZLOAD-NDP4_c_FWD-rt0602_c     0.43170719      0.00000000</t>
  </si>
  <si>
    <t>ENZLOAD-NDP5_c_FWD-rt0602_c     0.43170719      0.00000000</t>
  </si>
  <si>
    <t>ENZLOAD-NDP7_c_FWD-rt0602_c     0.43170719      0.00000000</t>
  </si>
  <si>
    <t>ENZLOAD-NDP7_g_FWD-rt0602_g     0.43170719      0.00000000</t>
  </si>
  <si>
    <t>ENZLOAD-NDP7_g_FWD-rt1437       0.91056960      0.00000000</t>
  </si>
  <si>
    <t>ENZLOAD-NDPK1_c_FWD-rt0575      2.34083968      0.00000000</t>
  </si>
  <si>
    <t>ENZLOAD-NDPK1_c_FWD-rt7311      2.59638639      0.00000000</t>
  </si>
  <si>
    <t>ENZLOAD-NDPK10_c_FWD-rt0575     2.34083968      0.00000000</t>
  </si>
  <si>
    <t>ENZLOAD-NDPK10_c_FWD-rt7311     2.59638639      0.00000000</t>
  </si>
  <si>
    <t>ENZLOAD-NDPK2_c_FWD-rt0575      2.34083968      0.00000000</t>
  </si>
  <si>
    <t>ENZLOAD-NDPK2_c_FWD-rt7311      2.59638639      0.00000000</t>
  </si>
  <si>
    <t>ENZLOAD-NDPK3_c_FWD-rt0575      2.34083968      0.00000000</t>
  </si>
  <si>
    <t>ENZLOAD-NDPK3_c_FWD-rt7311      2.59638639      0.00000000</t>
  </si>
  <si>
    <t>ENZLOAD-NDPK4_c_FWD-rt0575      2.34083968      0.00000000</t>
  </si>
  <si>
    <t>ENZLOAD-NDPK4_c_FWD-rt7311      2.59638639      0.00000000</t>
  </si>
  <si>
    <t>ENZLOAD-NDPK5_c_FWD-rt0575      2.34083968      0.00000000</t>
  </si>
  <si>
    <t>ENZLOAD-NDPK5_c_FWD-rt7311      2.59638639      0.00000000</t>
  </si>
  <si>
    <t>ENZLOAD-NDPK6_c_FWD-rt0575      2.34083968      0.00000000</t>
  </si>
  <si>
    <t>ENZLOAD-NDPK6_c_FWD-rt7311      2.59638639      0.00000000</t>
  </si>
  <si>
    <t>ENZLOAD-NDPK7_c_FWD-rt0575      2.34083968      0.00000000</t>
  </si>
  <si>
    <t>ENZLOAD-NDPK7_c_FWD-rt7311      2.59638639      0.00000000</t>
  </si>
  <si>
    <t>ENZLOAD-NDPK8_c_FWD-rt0575      2.34083968      0.00000000</t>
  </si>
  <si>
    <t>ENZLOAD-NDPK8_c_FWD-rt7311      2.59638639      0.00000000</t>
  </si>
  <si>
    <t>ENZLOAD-NDPK9_c_FWD-rt0575      2.34083968      0.00000000</t>
  </si>
  <si>
    <t>ENZLOAD-NDPK9_c_FWD-rt7311      2.59638639      0.00000000</t>
  </si>
  <si>
    <t>ENZLOAD-NFORTYR2t_c_e_FWD-rt2566        0.73637654      0.00000000</t>
  </si>
  <si>
    <t>ENZLOAD-NFTYROX_c_FWD-rt0820    0.69984672      0.00000000</t>
  </si>
  <si>
    <t>ENZLOAD-NGLYCANS1_c_FWD-rt2834  0.75443558      0.00000000</t>
  </si>
  <si>
    <t>ENZLOAD-NGLYCANS10_r_FWD-rt2904 0.73144024      0.00000000</t>
  </si>
  <si>
    <t>ENZLOAD-NGLYCANS10_r_REV-rt2904 0.73144024      0.00000000</t>
  </si>
  <si>
    <t>ENZLOAD-NGLYCANS11_r_FWD-rt0671 0.55061321      0.00000000</t>
  </si>
  <si>
    <t>ENZLOAD-NGLYCANS11_r_REV-rt0671 0.55061321      0.00000000</t>
  </si>
  <si>
    <t>ENZLOAD-NGLYCANS12_r_FWD-rt2573 0.49247001      0.00000000</t>
  </si>
  <si>
    <t>ENZLOAD-NGLYCANS12_r_REV-rt2573 0.49247001      0.00000000</t>
  </si>
  <si>
    <t>ENZLOAD-NGLYCANS13_r_FWD-rt6611 0.67504504      0.00000000</t>
  </si>
  <si>
    <t>ENZLOAD-NGLYCANS13_r_REV-rt6611 0.67504504      0.00000000</t>
  </si>
  <si>
    <t>ENZLOAD-NGLYCANS14_r_FWD-rt2972 0.74791353      0.00000000</t>
  </si>
  <si>
    <t>ENZLOAD-NGLYCANS14_r_REV-rt2972 0.74791353      0.00000000</t>
  </si>
  <si>
    <t>ENZLOAD-NGLYCANS15_r_FWD-rt3790 0.48349490      0.00000000</t>
  </si>
  <si>
    <t>ENZLOAD-NGLYCANS15_r_REV-rt3790 0.48349490      0.00000000</t>
  </si>
  <si>
    <t>ENZLOAD-NGLYCANS16_r_FWD-rt1613 0.47390019      0.00000000</t>
  </si>
  <si>
    <t>ENZLOAD-NGLYCANS16_r_REV-rt1613 0.47390019      0.00000000</t>
  </si>
  <si>
    <t>ENZLOAD-NGLYCANS17_r_FWD-rt1802 0.25514908      0.00000000</t>
  </si>
  <si>
    <t>ENZLOAD-NGLYCANS17_r_REV-rt1802 0.25514908      0.00000000</t>
  </si>
  <si>
    <t>ENZLOAD-NGLYCANS18_r_FWD-rt1802 0.25514908      0.00000000</t>
  </si>
  <si>
    <t>ENZLOAD-NGLYCANS18_r_REV-rt1802 0.25514908      0.00000000</t>
  </si>
  <si>
    <t>ENZLOAD-NGLYCANS19_g_FWD-rt0564_g       0.65619527      0.00000000</t>
  </si>
  <si>
    <t>ENZLOAD-NGLYCANS19_g_REV-rt0564_g       0.65619527      0.00000000</t>
  </si>
  <si>
    <t>ENZLOAD-NGLYCANS19_g_FWD-rt8131 0.38735587      0.00000000</t>
  </si>
  <si>
    <t>ENZLOAD-NGLYCANS19_g_REV-rt8131 0.38735587      0.00000000</t>
  </si>
  <si>
    <t>ENZLOAD-NGLYCANS2_c_FWD-ALG1314 0.75308202      0.00000000</t>
  </si>
  <si>
    <t>ENZLOAD-NGLYCANS2_c_REV-ALG1314 0.75308202      0.00000000</t>
  </si>
  <si>
    <t>ENZLOAD-NGLYCANS3_c_FWD-rt6298  0.77756794      0.00000000</t>
  </si>
  <si>
    <t>ENZLOAD-NGLYCANS3_c_REV-rt6298  0.77756794      0.00000000</t>
  </si>
  <si>
    <t>ENZLOAD-NGLYCANS4_c_FWD-rt1727  0.65826672      0.00000000</t>
  </si>
  <si>
    <t>ENZLOAD-NGLYCANS4_c_REV-rt1727  0.65826672      0.00000000</t>
  </si>
  <si>
    <t>ENZLOAD-NGLYCANS5_c_FWD-rt1727  0.65826672      0.00000000</t>
  </si>
  <si>
    <t>ENZLOAD-NGLYCANS5_c_REV-rt1727  0.65826672      0.00000000</t>
  </si>
  <si>
    <t>ENZLOAD-NGLYCANS6_c_FWD-rt1577  0.69095713      0.00000000</t>
  </si>
  <si>
    <t>ENZLOAD-NGLYCANS6_c_REV-rt1577  0.69095713      0.00000000</t>
  </si>
  <si>
    <t>ENZLOAD-NGLYCANS7_c_FWD-rt1577  0.69095713      0.00000000</t>
  </si>
  <si>
    <t>ENZLOAD-NGLYCANS7_c_REV-rt1577  0.69095713      0.00000000</t>
  </si>
  <si>
    <t>ENZLOAD-NGLYCANS8_r_FWD-rt5214  0.75749023      0.00000000</t>
  </si>
  <si>
    <t>ENZLOAD-NGLYCANS8_r_REV-rt5214  0.75749023      0.00000000</t>
  </si>
  <si>
    <t>ENZLOAD-NGLYCANS9_r_FWD-rt0671  0.55061321      0.00000000</t>
  </si>
  <si>
    <t>ENZLOAD-NGLYCANS9_r_REV-rt0671  0.55061321      0.00000000</t>
  </si>
  <si>
    <t>ENZLOAD-NH4t_c_e_FWD-rt4558     0.79210485      0.00000000</t>
  </si>
  <si>
    <t>ENZLOAD-NH4t_c_e_REV-rt4558     0.79210485      0.00000000</t>
  </si>
  <si>
    <t>ENZLOAD-NITROPP_c_FWD-rt3422    1.17413376      0.00000000</t>
  </si>
  <si>
    <t>ENZLOAD-NITROPP_c_FWD-rt4676    1.30963110      0.00000000</t>
  </si>
  <si>
    <t>ENZLOAD-NITRx_c_FWD-rt4334      0.17843770      0.00000000</t>
  </si>
  <si>
    <t>ENZLOAD-NITRx_c_REV-rt4334      0.17843770      0.00000000</t>
  </si>
  <si>
    <t>ENZLOAD-NITRx_c_FWD-rt6640      0.20767608      0.00000000</t>
  </si>
  <si>
    <t>ENZLOAD-NITRx_c_REV-rt6640      0.20767608      0.00000000</t>
  </si>
  <si>
    <t>ENZLOAD-NITRy_c_FWD-rt6640      0.20767608      0.00000000</t>
  </si>
  <si>
    <t>ENZLOAD-NNAM_c_FWD-rt3293       1.20225117      0.00000000</t>
  </si>
  <si>
    <t>ENZLOAD-NNATi_c_FWD-rt2062_c    1.08855161      0.00000000</t>
  </si>
  <si>
    <t>ENZLOAD-NNDPR_c_FWD-rt1963_c    0.21129741      0.00000000</t>
  </si>
  <si>
    <t>ENZLOAD-NNDPR_m_FWD-rt1963_m    0.21129741      0.00000000</t>
  </si>
  <si>
    <t>ENZLOAD-NNMT_c_FWD-rt4917       1.29361231      0.00000000</t>
  </si>
  <si>
    <t>ENZLOAD-NNMT_c_FWD-rt5672       1.46594597      0.00000000</t>
  </si>
  <si>
    <t>ENZLOAD-NNMT_c_FWD-rt8212       1.32613865      0.00000000</t>
  </si>
  <si>
    <t>ENZLOAD-NO3t_c_e_FWD-rt4068     0.79531201      0.00000000</t>
  </si>
  <si>
    <t>ENZLOAD-NO3t_c_e_REV-rt4068     0.79531201      0.00000000</t>
  </si>
  <si>
    <t>ENZLOAD-NOX_c_FWD-rt4914        0.66342192      0.00000000</t>
  </si>
  <si>
    <t>ENZLOAD-NTD2pp_c_FWD-rt1627     1.37376125      0.00000000</t>
  </si>
  <si>
    <t>ENZLOAD-NTD4pp_c_FWD-rt1627     1.37376125      0.00000000</t>
  </si>
  <si>
    <t>ENZLOAD-NTP10_c_FWD-rt0602_c    0.43170719      0.00000000</t>
  </si>
  <si>
    <t>ENZLOAD-NTP3_c_FWD-rt0602_c     0.43170719      0.00000000</t>
  </si>
  <si>
    <t>ENZLOAD-NTP3_c_FWD-rt5972       0.32091488      0.00000000</t>
  </si>
  <si>
    <t>ENZLOAD-NTP3_c_FWD-rt7922       0.45748209      0.00000000</t>
  </si>
  <si>
    <t>ENZLOAD-NTP4_c_FWD-rt0602_c     0.43170719      0.00000000</t>
  </si>
  <si>
    <t>ENZLOAD-NTP5_c_FWD-rt0602_c     0.43170719      0.00000000</t>
  </si>
  <si>
    <t>ENZLOAD-NTP7_c_FWD-rt0602_c     0.43170719      0.00000000</t>
  </si>
  <si>
    <t>ENZLOAD-OAADC_c_FWD-rt7226      1.65623951      0.00000000</t>
  </si>
  <si>
    <t>ENZLOAD-OAAtps_m_FWD-rt0643     1.12967016      0.00000000</t>
  </si>
  <si>
    <t>ENZLOAD-OAR1_c_FWD-rt2815_c     0.73843061      0.00000000</t>
  </si>
  <si>
    <t>ENZLOAD-OAR1_c_REV-rt2815_c     0.73843061      0.00000000</t>
  </si>
  <si>
    <t>ENZLOAD-OAR2_c_FWD-rt2815_c     0.73843061      0.00000000</t>
  </si>
  <si>
    <t>ENZLOAD-OAR2_c_REV-rt2815_c     0.73843061      0.00000000</t>
  </si>
  <si>
    <t>ENZLOAD-OAR3_m_FWD-rt0607       0.73013592      0.00000000</t>
  </si>
  <si>
    <t>ENZLOAD-OAR3_m_REV-rt0607       0.73013592      0.00000000</t>
  </si>
  <si>
    <t>ENZLOAD-OCBT_c_FWD-rt4934       1.02894973      0.00000000</t>
  </si>
  <si>
    <t>ENZLOAD-OCDCAt_c_e_FWD-rt15442799       0.29296215      0.00000000</t>
  </si>
  <si>
    <t>ENZLOAD-OCDCAt_c_e_REV-rt15442799       0.29296215      0.00000000</t>
  </si>
  <si>
    <t>ENZLOAD-OCDCEAt_c_e_FWD-rt15442799      0.29296215      0.00000000</t>
  </si>
  <si>
    <t>ENZLOAD-OCDCEAt_c_e_REV-rt15442799      0.29296215      0.00000000</t>
  </si>
  <si>
    <t>ENZLOAD-OCOAT1_m_FWD-rt4722     0.77701923      0.00000000</t>
  </si>
  <si>
    <t>ENZLOAD-OCTAt_c_e_FWD-rt15442799        0.29296215      0.00000000</t>
  </si>
  <si>
    <t>ENZLOAD-OCTAt_c_e_REV-rt15442799        0.29296215      0.00000000</t>
  </si>
  <si>
    <t>ENZLOAD-OCTAt_c_x_FWD-rt5693    1.55721194      0.00000000</t>
  </si>
  <si>
    <t>ENZLOAD-OCTAt_c_x_REV-rt5693    1.55721194      0.00000000</t>
  </si>
  <si>
    <t>ENZLOAD-OGLYCANS_B3GAT1_r_FWD-rt2574    1.19030056      0.00000000</t>
  </si>
  <si>
    <t>ENZLOAD-OGLYCANS_B3GAT1_r_REV-rt2574    1.19030056      0.00000000</t>
  </si>
  <si>
    <t>ENZLOAD-OGLYCANS1_r_FWD-PMT12   0.21718576      0.00000000</t>
  </si>
  <si>
    <t>ENZLOAD-OGLYCANS1_r_FWD-rt3753  0.46857598      0.00000000</t>
  </si>
  <si>
    <t>ENZLOAD-OGLYCANS2_g_FWD-rt1384  0.79878796      0.00000000</t>
  </si>
  <si>
    <t>ENZLOAD-OGLYCANS2_g_FWD-rt2093  0.89591091      0.00000000</t>
  </si>
  <si>
    <t>ENZLOAD-OGLYCANS2_g_FWD-rt7201  1.15701931      0.00000000</t>
  </si>
  <si>
    <t>ENZLOAD-OGLYCANS2_g_FWD-rt7295  0.89616777      0.00000000</t>
  </si>
  <si>
    <t>ENZLOAD-OGLYCANS3_g_FWD-rt1384  0.79878796      0.00000000</t>
  </si>
  <si>
    <t>ENZLOAD-OGLYCANS3_g_FWD-rt2093  0.89591091      0.00000000</t>
  </si>
  <si>
    <t>ENZLOAD-OGLYCANS3_g_FWD-rt7201  1.15701931      0.00000000</t>
  </si>
  <si>
    <t>ENZLOAD-OGLYCANS3_g_FWD-rt7295  0.89616777      0.00000000</t>
  </si>
  <si>
    <t>ENZLOAD-OGLYCANS4_g_FWD-rt3226  0.79602770      0.00000000</t>
  </si>
  <si>
    <t>ENZLOAD-OGLYCANS4_g_FWD-rt4112  0.85164897      0.00000000</t>
  </si>
  <si>
    <t>ENZLOAD-OGLYCANS5_g_FWD-rt3226  0.79602770      0.00000000</t>
  </si>
  <si>
    <t>ENZLOAD-OGLYCANS5_g_FWD-rt4112  0.85164897      0.00000000</t>
  </si>
  <si>
    <t>ENZLOAD-OMCDC_c_FWD-rt5646      1.02671855      0.00000000</t>
  </si>
  <si>
    <t>ENZLOAD-OMCDC_m_FWD-rt6242_m    0.89022882      0.00000000</t>
  </si>
  <si>
    <t>ENZLOAD-OMPDC_c_FWD-rt3750      1.40834367      0.00000000</t>
  </si>
  <si>
    <t>ENZLOAD-OPAH_c_FWD-rt1168       0.68363311      0.00000000</t>
  </si>
  <si>
    <t>ENZLOAD-OPAH_c_REV-rt1168       0.68363311      0.00000000</t>
  </si>
  <si>
    <t>ENZLOAD-OPAH_c_FWD-rt1169       0.51507363      0.00000000</t>
  </si>
  <si>
    <t>ENZLOAD-OPAH_c_REV-rt1169       0.51507363      0.00000000</t>
  </si>
  <si>
    <t>ENZLOAD-OPAH_c_FWD-rt6960       0.51878827      0.00000000</t>
  </si>
  <si>
    <t>ENZLOAD-OPAH_c_REV-rt6960       0.51878827      0.00000000</t>
  </si>
  <si>
    <t>ENZLOAD-OPAH_c_FWD-rt7643       0.66037308      0.00000000</t>
  </si>
  <si>
    <t>ENZLOAD-OPAH_c_REV-rt7643       0.66037308      0.00000000</t>
  </si>
  <si>
    <t>ENZLOAD-ORNCD_m_FWD-rt6574      1.24061526      0.00000000</t>
  </si>
  <si>
    <t>ENZLOAD-ORNDC_c_FWD-rt4267      0.74543233      0.00000000</t>
  </si>
  <si>
    <t>ENZLOAD-ORNN5MOX_c_FWD-rt2880   0.61875813      0.00000000</t>
  </si>
  <si>
    <t>ENZLOAD-ORNTA_c_FWD-rt6698      0.82080171      0.00000000</t>
  </si>
  <si>
    <t>ENZLOAD-ORNTACi_m_FWD-rt7840    0.82319623      0.00000000</t>
  </si>
  <si>
    <t>ENZLOAD-ORNtpa_m_FWD-rt4951     1.15923895      0.00000000</t>
  </si>
  <si>
    <t>ENZLOAD-ORNtps_e_FWD-rt1689     0.69318632      0.00000000</t>
  </si>
  <si>
    <t>ENZLOAD-ORNtps_e_REV-rt1689     0.69318632      0.00000000</t>
  </si>
  <si>
    <t>ENZLOAD-ORNtps_e_FWD-rt5861     0.66013560      0.00000000</t>
  </si>
  <si>
    <t>ENZLOAD-ORNtps_e_REV-rt5861     0.66013560      0.00000000</t>
  </si>
  <si>
    <t>ENZLOAD-ORPT_c_FWD-rt2348       0.88041966      0.00000000</t>
  </si>
  <si>
    <t>ENZLOAD-ORPT_c_REV-rt2348       0.88041966      0.00000000</t>
  </si>
  <si>
    <t>ENZLOAD-P5CD2_m_FWD-rt0201      0.71032262      0.00000000</t>
  </si>
  <si>
    <t>ENZLOAD-P5CR_c_FWD-rt5064       1.21880668      0.00000000</t>
  </si>
  <si>
    <t>ENZLOAD-PACCOAE_c_FWD-rt6217    3.18512311      0.00000000</t>
  </si>
  <si>
    <t>ENZLOAD-PACCOAE_x_FWD-rt5558    2.17700619      0.00000000</t>
  </si>
  <si>
    <t>ENZLOAD-PACCOAL_x_FWD-rt6434_x  0.72152420      0.00000000</t>
  </si>
  <si>
    <t>ENZLOAD-PADAH_c_FWD-rt1908      0.70062663      0.00000000</t>
  </si>
  <si>
    <t>ENZLOAD-PADAH_c_REV-rt1908      0.70062663      0.00000000</t>
  </si>
  <si>
    <t>ENZLOAD-PAFH_c_FWD-rt3915       0.78969535      0.00000000</t>
  </si>
  <si>
    <t>ENZLOAD-PAIL3K_vm_FWD-VPS15TOR1 0.09516596      0.00000000</t>
  </si>
  <si>
    <t>ENZLOAD-PAIL3K_vm_FWD-VPS15VPS34        0.15028794      0.00000000</t>
  </si>
  <si>
    <t>ENZLOAD-PAIL4K_en_FWD-rt6718_en 0.49182176      0.00000000</t>
  </si>
  <si>
    <t>ENZLOAD-PAIL4K_en_FWD-rt6791    0.20304784      0.00000000</t>
  </si>
  <si>
    <t>ENZLOAD-PAIL4K_gm_FWD-PIK1FRQ1  0.27161977      0.00000000</t>
  </si>
  <si>
    <t>ENZLOAD-PAIL4K_n_FWD-rt1414_n   0.31556483      0.00000000</t>
  </si>
  <si>
    <t>ENZLOAD-PAIL4K_vm_FWD-rt6718_vm 0.49182176      0.00000000</t>
  </si>
  <si>
    <t>ENZLOAD-PAILS_rm_FWD-rt6753     1.53636213      0.00000000</t>
  </si>
  <si>
    <t>ENZLOAD-PAP_rm_FWD-rt4117       0.34618197      0.00000000</t>
  </si>
  <si>
    <t>ENZLOAD-PAP_vm_FWD-rt4719       1.10566632      0.00000000</t>
  </si>
  <si>
    <t>ENZLOAD-PAPSR_c_FWD-MET16TRX1   0.88394673      0.00000000</t>
  </si>
  <si>
    <t>ENZLOAD-PAPSR_c_FWD-MET16TRX2   0.82105098      0.00000000</t>
  </si>
  <si>
    <t>ENZLOAD-PBAL_c_FWD-rt2107       1.15940497      0.00000000</t>
  </si>
  <si>
    <t>ENZLOAD-PC_c_FWD-rt7325 1.13228759      0.00000000</t>
  </si>
  <si>
    <t>ENZLOAD-PC_c_FWD-rt8262 0.32868789      0.00000000</t>
  </si>
  <si>
    <t>ENZLOAD-PCLAD_c_FWD-rt4548      0.99210403      0.00000000</t>
  </si>
  <si>
    <t>ENZLOAD-PCLAD_c_REV-rt4548      0.99210403      0.00000000</t>
  </si>
  <si>
    <t>ENZLOAD-PCOATA160_c_FWD-rt0302  0.31182735      0.00000000</t>
  </si>
  <si>
    <t>ENZLOAD-PCOATA160_c_REV-rt0302  0.31182735      0.00000000</t>
  </si>
  <si>
    <t>ENZLOAD-PCOATA180_c_FWD-rt0302  0.31182735      0.00000000</t>
  </si>
  <si>
    <t>ENZLOAD-PCOATA180_c_REV-rt0302  0.31182735      0.00000000</t>
  </si>
  <si>
    <t>ENZLOAD-PDAGATpc_rm_FWD-rt8109  0.63956273      0.00000000</t>
  </si>
  <si>
    <t>ENZLOAD-PDAGATpc_rm_REV-rt8109  0.63956273      0.00000000</t>
  </si>
  <si>
    <t>ENZLOAD-PDAGATpe_rm_FWD-rt8109  0.63956273      0.00000000</t>
  </si>
  <si>
    <t>ENZLOAD-PDAGATpe_rm_REV-rt8109  0.63956273      0.00000000</t>
  </si>
  <si>
    <t>ENZLOAD-PDE1_c_FWD-rt3419       0.41513294      0.00000000</t>
  </si>
  <si>
    <t>ENZLOAD-PDE1_c_FWD-rt5322       0.56793370      0.00000000</t>
  </si>
  <si>
    <t>ENZLOAD-PDE2_c_FWD-rt3419       0.41513294      0.00000000</t>
  </si>
  <si>
    <t>ENZLOAD-PDE2_c_FWD-rt5322       0.56793370      0.00000000</t>
  </si>
  <si>
    <t>ENZLOAD-PDE3_c_FWD-rt3419       0.41513294      0.00000000</t>
  </si>
  <si>
    <t>ENZLOAD-PDE4_c_FWD-rt3419       0.41513294      0.00000000</t>
  </si>
  <si>
    <t>ENZLOAD-PDE5_c_FWD-rt3419       0.41513294      0.00000000</t>
  </si>
  <si>
    <t>ENZLOAD-PDH_m_FWD-PDHCPLX       0.12217859      0.00000000</t>
  </si>
  <si>
    <t>ENZLOAD-PDMEMT_rm_FWD-rt4380    1.75824248      0.00000000</t>
  </si>
  <si>
    <t>ENZLOAD-PDX5POi_c_FWD-rt2312    1.45351754      0.00000000</t>
  </si>
  <si>
    <t>ENZLOAD-PEMT_rm_FWD-rt2279      0.37524486      0.00000000</t>
  </si>
  <si>
    <t>ENZLOAD-PEMT_rm_FWD-rt4380      1.75824248      0.00000000</t>
  </si>
  <si>
    <t>ENZLOAD-PEtabc_m_FWD-rt1060     0.22445033      0.00000000</t>
  </si>
  <si>
    <t>ENZLOAD-PEtabc_m_REV-rt1060     0.22445033      0.00000000</t>
  </si>
  <si>
    <t>ENZLOAD-PEtabc_m_FWD-rt4312     0.32614389      0.00000000</t>
  </si>
  <si>
    <t>ENZLOAD-PEtabc_m_REV-rt4312     0.32614389      0.00000000</t>
  </si>
  <si>
    <t>ENZLOAD-PFK_c_FWD-rt0491        0.76189638      0.00000000</t>
  </si>
  <si>
    <t>ENZLOAD-PFK_c_FWD-rt0495        0.73925115      0.00000000</t>
  </si>
  <si>
    <t>ENZLOAD-PFK_c_FWD-rt0499        0.11436578      0.00000000</t>
  </si>
  <si>
    <t>ENZLOAD-PGAMT_c_FWD-rt4597      0.72387702      0.00000000</t>
  </si>
  <si>
    <t>ENZLOAD-PGAMT_c_REV-rt4597      0.72387702      0.00000000</t>
  </si>
  <si>
    <t>ENZLOAD-PGCD_c_FWD-rt0717       0.82800857      0.00000000</t>
  </si>
  <si>
    <t>ENZLOAD-PGCD_c_FWD-rt1147       1.02948024      0.00000000</t>
  </si>
  <si>
    <t>ENZLOAD-PGCD_c_FWD-rt3683       1.02943341      0.00000000</t>
  </si>
  <si>
    <t>ENZLOAD-PGCPH_c_FWD-rt4502      0.88507005      0.00000000</t>
  </si>
  <si>
    <t>ENZLOAD-PGI_c_FWD-rt1221        0.69619500      0.00000000</t>
  </si>
  <si>
    <t>ENZLOAD-PGI_c_REV-rt1221        0.69619500      0.00000000</t>
  </si>
  <si>
    <t>ENZLOAD-PGK_c_FWD-rt7353        0.95341043      0.00000000</t>
  </si>
  <si>
    <t>ENZLOAD-PGK_c_REV-rt7353        0.95341043      0.00000000</t>
  </si>
  <si>
    <t>ENZLOAD-PGL_c_FWD-rt6131        1.43928648      0.00000000</t>
  </si>
  <si>
    <t>ENZLOAD-PGLYCP_c_FWD-rt3422     1.17413376      0.00000000</t>
  </si>
  <si>
    <t>ENZLOAD-PGLYCP_c_FWD-rt4676     1.30963110      0.00000000</t>
  </si>
  <si>
    <t>ENZLOAD-PGM_c_FWD-rt1542        1.84693227      0.00000000</t>
  </si>
  <si>
    <t>ENZLOAD-PGM_c_REV-rt1542        1.84693227      0.00000000</t>
  </si>
  <si>
    <t>ENZLOAD-PGM_c_FWD-rt7057        1.54280804      0.00000000</t>
  </si>
  <si>
    <t>ENZLOAD-PGM_c_REV-rt7057        1.54280804      0.00000000</t>
  </si>
  <si>
    <t>ENZLOAD-PGMT_c_FWD-rt1591       0.70579322      0.00000000</t>
  </si>
  <si>
    <t>ENZLOAD-PGMT_c_REV-rt1591       0.70579322      0.00000000</t>
  </si>
  <si>
    <t>ENZLOAD-PGPP_mm_FWD-rt2532      1.08129973      0.00000000</t>
  </si>
  <si>
    <t>ENZLOAD-PGPS_mm_FWD-rt4228      0.61652342      0.00000000</t>
  </si>
  <si>
    <t>ENZLOAD-PGS_x_FWD-rt5040        0.71178105      0.00000000</t>
  </si>
  <si>
    <t>ENZLOAD-PGt_c_m_FWD-rt1060      0.22445033      0.00000000</t>
  </si>
  <si>
    <t>ENZLOAD-PGt_c_m_REV-rt1060      0.22445033      0.00000000</t>
  </si>
  <si>
    <t>ENZLOAD-PGt_c_m_FWD-rt4312      0.32614389      0.00000000</t>
  </si>
  <si>
    <t>ENZLOAD-PGt_c_m_REV-rt4312      0.32614389      0.00000000</t>
  </si>
  <si>
    <t>ENZLOAD-PHACRDC1_c_FWD-rt4099   2.18433006      0.00000000</t>
  </si>
  <si>
    <t>ENZLOAD-PHACRDC1_c_REV-rt4099   2.18433006      0.00000000</t>
  </si>
  <si>
    <t>ENZLOAD-PHACRDC2_c_FWD-rt4099   2.18433006      0.00000000</t>
  </si>
  <si>
    <t>ENZLOAD-PHACRDC2_c_REV-rt4099   2.18433006      0.00000000</t>
  </si>
  <si>
    <t>ENZLOAD-PHACRDC3_c_FWD-rt4099   2.18433006      0.00000000</t>
  </si>
  <si>
    <t>ENZLOAD-PHACRDC3_c_REV-rt4099   2.18433006      0.00000000</t>
  </si>
  <si>
    <t>ENZLOAD-PHACRDC4_c_FWD-rt4099   2.18433006      0.00000000</t>
  </si>
  <si>
    <t>ENZLOAD-PHACRDC4_c_REV-rt4099   2.18433006      0.00000000</t>
  </si>
  <si>
    <t>ENZLOAD-PHCD_m_FWD-rt0201       0.71032262      0.00000000</t>
  </si>
  <si>
    <t>ENZLOAD-PHEN2MOXy_c_FWD-rt4453  0.54303352      0.00000000</t>
  </si>
  <si>
    <t>ENZLOAD-PHEN2MOXy_c_FWD-rt4454  0.55135423      0.00000000</t>
  </si>
  <si>
    <t>ENZLOAD-PHEN2MOXy_c_FWD-rt4555  0.51832126      0.00000000</t>
  </si>
  <si>
    <t>ENZLOAD-PHETA1_c_FWD-rt1784_c   0.79692226      0.00000000</t>
  </si>
  <si>
    <t>ENZLOAD-PHETA1_c_REV-rt1784_c   0.79692226      0.00000000</t>
  </si>
  <si>
    <t>ENZLOAD-PHETA1_c_FWD-rt7471     0.63835124      0.00000000</t>
  </si>
  <si>
    <t>ENZLOAD-PHETA1_c_REV-rt7471     0.63835124      0.00000000</t>
  </si>
  <si>
    <t>ENZLOAD-PHETA1_c_FWD-rt7697     0.87798122      0.00000000</t>
  </si>
  <si>
    <t>ENZLOAD-PHETA1_c_REV-rt7697     0.87798122      0.00000000</t>
  </si>
  <si>
    <t>ENZLOAD-PHETA1_m_FWD-rt5562_m   0.94776070      0.00000000</t>
  </si>
  <si>
    <t>ENZLOAD-PHEtps_e_FWD-rt5861     0.66013560      0.00000000</t>
  </si>
  <si>
    <t>ENZLOAD-PHEtps_e_REV-rt5861     0.66013560      0.00000000</t>
  </si>
  <si>
    <t>ENZLOAD-PHETRS_c_FWD-FRS12      0.15831054      0.00000000</t>
  </si>
  <si>
    <t>ENZLOAD-PHETRS_m_FWD-rt5030     0.78201804      0.00000000</t>
  </si>
  <si>
    <t>ENZLOAD-PHYTOED1_c_FWD-rt0217   0.69371169      0.00000000</t>
  </si>
  <si>
    <t>ENZLOAD-PHYTOED2_c_FWD-rt0217   0.69371169      0.00000000</t>
  </si>
  <si>
    <t>ENZLOAD-PHYTOED3_c_FWD-rt0217   0.69371169      0.00000000</t>
  </si>
  <si>
    <t>ENZLOAD-PHYTOED4_c_FWD-rt0217   0.69371169      0.00000000</t>
  </si>
  <si>
    <t>ENZLOAD-PHYTOED5_c_FWD-rt0217   0.69371169      0.00000000</t>
  </si>
  <si>
    <t>ENZLOAD-PHYTOES_c_FWD-rt0221    0.63577016      0.00000000</t>
  </si>
  <si>
    <t>ENZLOAD-PHYTOES_c_REV-rt0221    0.63577016      0.00000000</t>
  </si>
  <si>
    <t>ENZLOAD-PHYTOES_c_FWD-rt2239    1.11585416      0.00000000</t>
  </si>
  <si>
    <t>ENZLOAD-PHYTOES_c_REV-rt2239    1.11585416      0.00000000</t>
  </si>
  <si>
    <t>ENZLOAD-PI35P5P_c_FWD-rt7001_c  0.69153731      0.00000000</t>
  </si>
  <si>
    <t>ENZLOAD-PI35P5P_c_FWD-rt7049_c  0.62877725      0.00000000</t>
  </si>
  <si>
    <t>ENZLOAD-PI35P5P_en_FWD-rt7001_en        0.69153731      0.00000000</t>
  </si>
  <si>
    <t>ENZLOAD-PI35P5P_en_FWD-rt7049_en        0.62877725      0.00000000</t>
  </si>
  <si>
    <t>ENZLOAD-PI35P5P_vm_FWD-VAC14FIG4        0.19084364      0.00000000</t>
  </si>
  <si>
    <t>ENZLOAD-PI3P5K_vm_FWD-rt5771    0.15991063      0.00000000</t>
  </si>
  <si>
    <t>ENZLOAD-PI3PP_c_FWD-rt6512      0.48327810      0.00000000</t>
  </si>
  <si>
    <t>ENZLOAD-PI3PP_c_FWD-rt7001_c    0.69153731      0.00000000</t>
  </si>
  <si>
    <t>ENZLOAD-PI3PP_c_FWD-rt7049_c    0.62877725      0.00000000</t>
  </si>
  <si>
    <t>ENZLOAD-PI3PP_en_FWD-rt7001_en  0.69153731      0.00000000</t>
  </si>
  <si>
    <t>ENZLOAD-PI3PP_en_FWD-rt7049_en  0.62877725      0.00000000</t>
  </si>
  <si>
    <t>ENZLOAD-PI3PP_gm_FWD-rt3013_gm  0.57803524      0.00000000</t>
  </si>
  <si>
    <t>ENZLOAD-PI3PP_rm_FWD-rt3013_rm  0.57803524      0.00000000</t>
  </si>
  <si>
    <t>ENZLOAD-PI45P5P_c_FWD-rt6972_c  0.33928004      0.00000000</t>
  </si>
  <si>
    <t>ENZLOAD-PI45P5P_c_FWD-rt7001_c  0.69153731      0.00000000</t>
  </si>
  <si>
    <t>ENZLOAD-PI45P5P_c_FWD-rt7049_c  0.62877725      0.00000000</t>
  </si>
  <si>
    <t>ENZLOAD-PI45P5P_c_FWD-rt7177_c  0.92429265      0.00000000</t>
  </si>
  <si>
    <t>ENZLOAD-PI45P5P_en_FWD-rt6972_en        0.33928004      0.00000000</t>
  </si>
  <si>
    <t>ENZLOAD-PI45P5P_en_FWD-rt7001_en        0.69153731      0.00000000</t>
  </si>
  <si>
    <t>ENZLOAD-PI45P5P_en_FWD-rt7049_en        0.62877725      0.00000000</t>
  </si>
  <si>
    <t>ENZLOAD-PI45P5P_en_FWD-rt7177_en        0.92429265      0.00000000</t>
  </si>
  <si>
    <t>ENZLOAD-PI4P5K_en_FWD-rt3510_en 0.70638682      0.00000000</t>
  </si>
  <si>
    <t>ENZLOAD-PI4P5K_n_FWD-rt3510_n   0.70638682      0.00000000</t>
  </si>
  <si>
    <t>ENZLOAD-PI4PP_c_FWD-rt7001_c    0.69153731      0.00000000</t>
  </si>
  <si>
    <t>ENZLOAD-PI4PP_c_FWD-rt7049_c    0.62877725      0.00000000</t>
  </si>
  <si>
    <t>ENZLOAD-PI4PP_en_FWD-rt7001_en  0.69153731      0.00000000</t>
  </si>
  <si>
    <t>ENZLOAD-PI4PP_en_FWD-rt7049_en  0.62877725      0.00000000</t>
  </si>
  <si>
    <t>ENZLOAD-PI4PP_gm_FWD-rt3013_gm  0.57803524      0.00000000</t>
  </si>
  <si>
    <t>ENZLOAD-PI4PP_rm_FWD-rt3013_rm  0.57803524      0.00000000</t>
  </si>
  <si>
    <t>ENZLOAD-PIt_c_v_FWD-rt3050_v    0.37809324      0.00000000</t>
  </si>
  <si>
    <t>ENZLOAD-PIt_c_v_REV-rt3050_v    0.37809324      0.00000000</t>
  </si>
  <si>
    <t>ENZLOAD-PIt_c_v_FWD-rt3166_v    0.37809324      0.00000000</t>
  </si>
  <si>
    <t>ENZLOAD-PIt_c_v_REV-rt3166_v    0.37809324      0.00000000</t>
  </si>
  <si>
    <t>ENZLOAD-PIt_c_vm_FWD-rt3050_vm  0.37809324      0.00000000</t>
  </si>
  <si>
    <t>ENZLOAD-PIt_c_vm_REV-rt3050_vm  0.37809324      0.00000000</t>
  </si>
  <si>
    <t>ENZLOAD-PIt_c_vm_FWD-rt3166_vm  0.37809324      0.00000000</t>
  </si>
  <si>
    <t>ENZLOAD-PIt_c_vm_REV-rt3166_vm  0.37809324      0.00000000</t>
  </si>
  <si>
    <t>ENZLOAD-PItps_e_FWD-rt1948      0.69993284      0.00000000</t>
  </si>
  <si>
    <t>ENZLOAD-PItps_e_REV-rt1948      0.69993284      0.00000000</t>
  </si>
  <si>
    <t>ENZLOAD-PItps_e_FWD-rt3318      0.68586288      0.00000000</t>
  </si>
  <si>
    <t>ENZLOAD-PItps_e_REV-rt3318      0.68586288      0.00000000</t>
  </si>
  <si>
    <t>ENZLOAD-PItps_m_FWD-rt0521      1.06555492      0.00000000</t>
  </si>
  <si>
    <t>ENZLOAD-PItps_m_FWD-rt7506      1.30999820      0.00000000</t>
  </si>
  <si>
    <t>ENZLOAD-PKETF_c_FWD-rt5014      0.44662785      0.00000000</t>
  </si>
  <si>
    <t>ENZLOAD-PKETX_c_FWD-rt5014      0.44662785      0.00000000</t>
  </si>
  <si>
    <t>ENZLOAD-PLAA1lpc_en_FWD-rt4017  0.62497911      0.00000000</t>
  </si>
  <si>
    <t>ENZLOAD-PLAA1lpc_mm_FWD-rt5790  1.03029212      0.00000000</t>
  </si>
  <si>
    <t>ENZLOAD-PLAA1lpc_rm_FWD-rt5941  0.24485580      0.00000000</t>
  </si>
  <si>
    <t>ENZLOAD-PLAA1lpe_en_FWD-rt4017  0.62497911      0.00000000</t>
  </si>
  <si>
    <t>ENZLOAD-PLAA1lpe_mm_FWD-rt5790  1.03029212      0.00000000</t>
  </si>
  <si>
    <t>ENZLOAD-PLAA2pc_en_FWD-rt4017   0.62497911      0.00000000</t>
  </si>
  <si>
    <t>ENZLOAD-PLAA2pc_mm_FWD-rt4445   0.48372515      0.00000000</t>
  </si>
  <si>
    <t>ENZLOAD-PLAA2pc_rm_FWD-rt5941   0.24485580      0.00000000</t>
  </si>
  <si>
    <t>ENZLOAD-PLAA2pe_en_FWD-rt4017   0.62497911      0.00000000</t>
  </si>
  <si>
    <t>ENZLOAD-PLAA2pe_mm_FWD-rt4445   0.48372515      0.00000000</t>
  </si>
  <si>
    <t>ENZLOAD-PLACipc_m_FWD-rt7489_m  0.84393037      0.00000000</t>
  </si>
  <si>
    <t>ENZLOAD-PLACipc_r_FWD-rt7489_r  0.84393037      0.00000000</t>
  </si>
  <si>
    <t>ENZLOAD-PLACmip2c_m_FWD-rt7489_m        0.84393037      0.00000000</t>
  </si>
  <si>
    <t>ENZLOAD-PLACmip2c_r_FWD-rt7489_r        0.84393037      0.00000000</t>
  </si>
  <si>
    <t>ENZLOAD-PLACmipc_m_FWD-rt7489_m 0.84393037      0.00000000</t>
  </si>
  <si>
    <t>ENZLOAD-PLACmipc_r_FWD-rt7489_r 0.84393037      0.00000000</t>
  </si>
  <si>
    <t>ENZLOAD-PLACpail_c_FWD-rt3387   1.12924287      0.00000000</t>
  </si>
  <si>
    <t>ENZLOAD-PLACpail45p_c_FWD-rt4487_c      0.67027843      0.00000000</t>
  </si>
  <si>
    <t>ENZLOAD-PLACpail45p_n_FWD-rt4487_n      0.67027843      0.00000000</t>
  </si>
  <si>
    <t>ENZLOAD-PLACpg_mm_FWD-rt3355    1.14184368      0.00000000</t>
  </si>
  <si>
    <t>ENZLOAD-PLADpc_en_FWD-rt5655    0.18821274      0.00000000</t>
  </si>
  <si>
    <t>ENZLOAD-PLADpc_en_FWD-rt8446    0.44417808      0.00000000</t>
  </si>
  <si>
    <t>ENZLOAD-PMANM_c_FWD-rt0873      0.72590476      0.00000000</t>
  </si>
  <si>
    <t>ENZLOAD-PMANM_c_REV-rt0873      0.72590476      0.00000000</t>
  </si>
  <si>
    <t>ENZLOAD-PMEMT_rm_FWD-rt4380     1.75824248      0.00000000</t>
  </si>
  <si>
    <t>ENZLOAD-PMEVK_c_FWD-rt0334      0.81088373      0.00000000</t>
  </si>
  <si>
    <t>ENZLOAD-PMI12346PS_c_FWD-rt1395 0.27869557      0.00000000</t>
  </si>
  <si>
    <t>ENZLOAD-PMI1346PS_c_FWD-rt1395  0.27869557      0.00000000</t>
  </si>
  <si>
    <t>ENZLOAD-PMPK_c_FWD-rt4410       0.74051075      0.00000000</t>
  </si>
  <si>
    <t>ENZLOAD-PNP_c_FWD-rt7908_c      0.96061792      0.00000000</t>
  </si>
  <si>
    <t>ENZLOAD-PNTK_c_FWD-rt5817       0.68111030      0.00000000</t>
  </si>
  <si>
    <t>ENZLOAD-PNTOtps_e_FWD-rt3985    0.76137948      0.00000000</t>
  </si>
  <si>
    <t>ENZLOAD-PNTOtps_e_REV-rt3985    0.76137948      0.00000000</t>
  </si>
  <si>
    <t>ENZLOAD-POLYAO1_c_FWD-rt7571    0.83021557      0.00000000</t>
  </si>
  <si>
    <t>ENZLOAD-POLYAO2_c_FWD-rt7571    0.83021557      0.00000000</t>
  </si>
  <si>
    <t>ENZLOAD-POLYAO3_c_FWD-rt7571    0.83021557      0.00000000</t>
  </si>
  <si>
    <t>ENZLOAD-PPA_c_FWD-rt7511        1.33285073      0.00000000</t>
  </si>
  <si>
    <t>ENZLOAD-PPBNGD_c_FWD-rt6350     0.71237972      0.00000000</t>
  </si>
  <si>
    <t>ENZLOAD-PPBNGS_1_c_FWD-rt5026   0.14017444      0.00000000</t>
  </si>
  <si>
    <t>ENZLOAD-PPCDC_c_FWD-rt0168      1.68450056      0.00000000</t>
  </si>
  <si>
    <t>ENZLOAD-PPCK_c_FWD-rt2473       0.58848902      0.00000000</t>
  </si>
  <si>
    <t>ENZLOAD-PPGPPDP_c_FWD-rt8139    1.83915250      0.00000000</t>
  </si>
  <si>
    <t>ENZLOAD-PPM_c_FWD-rt1591        0.70579322      0.00000000</t>
  </si>
  <si>
    <t>ENZLOAD-PPM_c_REV-rt1591        0.70579322      0.00000000</t>
  </si>
  <si>
    <t>ENZLOAD-PPM_c_FWD-rt5343        0.62653808      0.00000000</t>
  </si>
  <si>
    <t>ENZLOAD-PPM_c_REV-rt5343        0.62653808      0.00000000</t>
  </si>
  <si>
    <t>ENZLOAD-PPNCL2_c_FWD-rt0510     1.00640900      0.00000000</t>
  </si>
  <si>
    <t>ENZLOAD-PPND2_c_FWD-rt7857      0.83696737      0.00000000</t>
  </si>
  <si>
    <t>ENZLOAD-PPNDH_c_FWD-rt5827      1.83798661      0.00000000</t>
  </si>
  <si>
    <t>ENZLOAD-PPPGO_m_FWD-rt3499      0.65695375      0.00000000</t>
  </si>
  <si>
    <t>ENZLOAD-PPTT_l_FWD-rt4281       1.27938989      0.00000000</t>
  </si>
  <si>
    <t>ENZLOAD-PPTT_m_FWD-rt0532       0.78062693      0.00000000</t>
  </si>
  <si>
    <t>ENZLOAD-PRAGSi_c_FWD-rt5891     0.50791546      0.00000000</t>
  </si>
  <si>
    <t>ENZLOAD-PRAIi_c_FWD-rt8196      0.51868171      0.00000000</t>
  </si>
  <si>
    <t>ENZLOAD-PRAIS_c_FWD-rt5891      0.50791546      0.00000000</t>
  </si>
  <si>
    <t>ENZLOAD-PRAMPC_c_FWD-rt3278     0.45609481      0.00000000</t>
  </si>
  <si>
    <t>ENZLOAD-PRASCSi_c_FWD-rt0852    1.20321221      0.00000000</t>
  </si>
  <si>
    <t>ENZLOAD-PRATPP_c_FWD-rt3278     0.45609481      0.00000000</t>
  </si>
  <si>
    <t>ENZLOAD-PRENT10_l_FWD-rt4281    1.27938989      0.00000000</t>
  </si>
  <si>
    <t>ENZLOAD-PRENT11_l_FWD-rt4281    1.27938989      0.00000000</t>
  </si>
  <si>
    <t>ENZLOAD-PRENT12_l_FWD-rt4281    1.27938989      0.00000000</t>
  </si>
  <si>
    <t>ENZLOAD-PRENT13_l_FWD-rt4281    1.27938989      0.00000000</t>
  </si>
  <si>
    <t>ENZLOAD-PRENT14_l_FWD-rt4281    1.27938989      0.00000000</t>
  </si>
  <si>
    <t>ENZLOAD-PRENT15_l_FWD-rt4281    1.27938989      0.00000000</t>
  </si>
  <si>
    <t>ENZLOAD-PRENT16_l_FWD-rt4281    1.27938989      0.00000000</t>
  </si>
  <si>
    <t>ENZLOAD-PRENT16_l_REV-rt4281    1.27938989      0.00000000</t>
  </si>
  <si>
    <t>ENZLOAD-PRENT17_l_FWD-rt4281    1.27938989      0.00000000</t>
  </si>
  <si>
    <t>ENZLOAD-PRENT17_l_REV-rt4281    1.27938989      0.00000000</t>
  </si>
  <si>
    <t>ENZLOAD-PRENT18_l_FWD-rt4281    1.27938989      0.00000000</t>
  </si>
  <si>
    <t>ENZLOAD-PRENT19_l_FWD-rt4281    1.27938989      0.00000000</t>
  </si>
  <si>
    <t>ENZLOAD-PRENT20_l_FWD-rt4281    1.27938989      0.00000000</t>
  </si>
  <si>
    <t>ENZLOAD-PRENT21_l_FWD-rt4281    1.27938989      0.00000000</t>
  </si>
  <si>
    <t>ENZLOAD-PRENT6_l_FWD-rt4281     1.27938989      0.00000000</t>
  </si>
  <si>
    <t>ENZLOAD-PRENT7_l_FWD-rt4281     1.27938989      0.00000000</t>
  </si>
  <si>
    <t>ENZLOAD-PRENT8_l_FWD-rt4281     1.27938989      0.00000000</t>
  </si>
  <si>
    <t>ENZLOAD-PRENT9_l_FWD-rt4281     1.27938989      0.00000000</t>
  </si>
  <si>
    <t>ENZLOAD-PRFGS_c_FWD-rt6665      0.29073825      0.00000000</t>
  </si>
  <si>
    <t>ENZLOAD-PRMICI_c_FWD-rt3242_c   1.51945928      0.00000000</t>
  </si>
  <si>
    <t>ENZLOAD-PROD2_m_FWD-rt6234      0.66718071      0.00000000</t>
  </si>
  <si>
    <t>ENZLOAD-PROtps_e_FWD-rt4390     0.71215804      0.00000000</t>
  </si>
  <si>
    <t>ENZLOAD-PROtps_e_REV-rt4390     0.71215804      0.00000000</t>
  </si>
  <si>
    <t>ENZLOAD-PROtps_e_FWD-rt5861     0.66013560      0.00000000</t>
  </si>
  <si>
    <t>ENZLOAD-PROtps_e_REV-rt5861     0.66013560      0.00000000</t>
  </si>
  <si>
    <t>ENZLOAD-PROTRS_c_FWD-rt3118     0.54816395      0.00000000</t>
  </si>
  <si>
    <t>ENZLOAD-PRPPS_c_FWD-PRS23       0.55800889      0.00000000</t>
  </si>
  <si>
    <t>ENZLOAD-PSCIT_c_FWD-rt5884      0.12078305      0.00000000</t>
  </si>
  <si>
    <t>ENZLOAD-PSD_gm_FWD-rt0683_gm    1.02752901      0.00000000</t>
  </si>
  <si>
    <t>ENZLOAD-PSD_gm_FWD-rt2529_gm    0.84441469      0.00000000</t>
  </si>
  <si>
    <t>ENZLOAD-PSD_gm_FWD-rt3078_gm    0.31333153      0.00000000</t>
  </si>
  <si>
    <t>ENZLOAD-PSD_mm_FWD-rt2136       1.08618330      0.00000000</t>
  </si>
  <si>
    <t>ENZLOAD-PSD_mm_FWD-rt2529_mm    0.84441469      0.00000000</t>
  </si>
  <si>
    <t>ENZLOAD-PSD_mm_FWD-rt6186       0.69015374      0.00000000</t>
  </si>
  <si>
    <t>ENZLOAD-PSD_vm_FWD-rt0683_vm    1.02752901      0.00000000</t>
  </si>
  <si>
    <t>ENZLOAD-PSD_vm_FWD-rt2529_vm    0.84441469      0.00000000</t>
  </si>
  <si>
    <t>ENZLOAD-PSD_vm_FWD-rt3078_vm    0.31333153      0.00000000</t>
  </si>
  <si>
    <t>ENZLOAD-PSERT_c_FWD-rt7036      0.97611275      0.00000000</t>
  </si>
  <si>
    <t>ENZLOAD-PSP_L_c_FWD-rt3683      1.02943341      0.00000000</t>
  </si>
  <si>
    <t>ENZLOAD-PSPHPL_r_FWD-rt3557     0.70735091      0.00000000</t>
  </si>
  <si>
    <t>ENZLOAD-PSPHS_r_FWD-rt6946      1.05147726      0.00000000</t>
  </si>
  <si>
    <t>ENZLOAD-PSSA_rm_FWD-rt3215      1.33160550      0.00000000</t>
  </si>
  <si>
    <t>ENZLOAD-PSt_c_m_FWD-rt1060      0.22445033      0.00000000</t>
  </si>
  <si>
    <t>ENZLOAD-PSt_c_m_REV-rt1060      0.22445033      0.00000000</t>
  </si>
  <si>
    <t>ENZLOAD-PSt_c_m_FWD-rt4312      0.32614389      0.00000000</t>
  </si>
  <si>
    <t>ENZLOAD-PSt_c_m_REV-rt4312      0.32614389      0.00000000</t>
  </si>
  <si>
    <t>ENZLOAD-PTPAT_c_FWD-rt6481      1.09107455      0.00000000</t>
  </si>
  <si>
    <t>ENZLOAD-PTRCAT1_c_FWD-rt7678    2.14011499      0.00000000</t>
  </si>
  <si>
    <t>ENZLOAD-PTRCAT1_c_REV-rt7678    2.14011499      0.00000000</t>
  </si>
  <si>
    <t>ENZLOAD-PTRCtpa_e_FWD-rt1939_e  0.72658983      0.00000000</t>
  </si>
  <si>
    <t>ENZLOAD-PTRCtpa_e_REV-rt1939_e  0.72658983      0.00000000</t>
  </si>
  <si>
    <t>ENZLOAD-PTRCtpa_e_FWD-rt1987_e  0.71462558      0.00000000</t>
  </si>
  <si>
    <t>ENZLOAD-PTRCtpa_e_REV-rt1987_e  0.71462558      0.00000000</t>
  </si>
  <si>
    <t>ENZLOAD-PTRCtpa_e_FWD-rt2649_e  0.70620427      0.00000000</t>
  </si>
  <si>
    <t>ENZLOAD-PTRCtpa_e_REV-rt2649_e  0.70620427      0.00000000</t>
  </si>
  <si>
    <t>ENZLOAD-PTRCtpa_e_FWD-rt2739_e  0.77142962      0.00000000</t>
  </si>
  <si>
    <t>ENZLOAD-PTRCtpa_e_REV-rt2739_e  0.77142962      0.00000000</t>
  </si>
  <si>
    <t>ENZLOAD-PTRCtpa_v_FWD-rt1939_v  0.72658983      0.00000000</t>
  </si>
  <si>
    <t>ENZLOAD-PTRCtpa_v_REV-rt1939_v  0.72658983      0.00000000</t>
  </si>
  <si>
    <t>ENZLOAD-PTRCtpa_v_FWD-rt1987_v  0.71462558      0.00000000</t>
  </si>
  <si>
    <t>ENZLOAD-PTRCtpa_v_REV-rt1987_v  0.71462558      0.00000000</t>
  </si>
  <si>
    <t>ENZLOAD-PTRCtpa_v_FWD-rt2649_v  0.70620427      0.00000000</t>
  </si>
  <si>
    <t>ENZLOAD-PTRCtpa_v_REV-rt2649_v  0.70620427      0.00000000</t>
  </si>
  <si>
    <t>ENZLOAD-PTRCtpa_v_FWD-rt2739_v  0.77142962      0.00000000</t>
  </si>
  <si>
    <t>ENZLOAD-PTRCtpa_v_REV-rt2739_v  0.77142962      0.00000000</t>
  </si>
  <si>
    <t>ENZLOAD-PUNP3_c_FWD-rt7908_c    0.96061792      0.00000000</t>
  </si>
  <si>
    <t>ENZLOAD-PUNP3_c_REV-rt7908_c    0.96061792      0.00000000</t>
  </si>
  <si>
    <t>ENZLOAD-PUNP3_m_FWD-rt7908_m    0.96061792      0.00000000</t>
  </si>
  <si>
    <t>ENZLOAD-PUNP3_m_REV-rt7908_m    0.96061792      0.00000000</t>
  </si>
  <si>
    <t>ENZLOAD-PUNP5_c_FWD-rt7908_c    0.96061792      0.00000000</t>
  </si>
  <si>
    <t>ENZLOAD-PUNP5_c_REV-rt7908_c    0.96061792      0.00000000</t>
  </si>
  <si>
    <t>ENZLOAD-PYAM5PO_c_FWD-rt2312    1.45351754      0.00000000</t>
  </si>
  <si>
    <t>ENZLOAD-PYDAMK_c_FWD-rt6177     1.11084205      0.00000000</t>
  </si>
  <si>
    <t>ENZLOAD-PYDX5PS_c_FWD-SNZ1SNO1  0.72693035      0.00000000</t>
  </si>
  <si>
    <t>ENZLOAD-PYDXK_c_FWD-rt6177      1.11084205      0.00000000</t>
  </si>
  <si>
    <t>ENZLOAD-PYDXNK_c_FWD-rt6177     1.11084205      0.00000000</t>
  </si>
  <si>
    <t>ENZLOAD-PYDXNO_c_FWD-rt2312     1.45351754      0.00000000</t>
  </si>
  <si>
    <t>ENZLOAD-PYDXNOR_c_FWD-rt3182    0.92024867      0.00000000</t>
  </si>
  <si>
    <t>ENZLOAD-PYDXNOR_c_REV-rt3182    0.92024867      0.00000000</t>
  </si>
  <si>
    <t>ENZLOAD-PYDXNOR_c_FWD-rt6001    1.16422317      0.00000000</t>
  </si>
  <si>
    <t>ENZLOAD-PYDXNOR_c_REV-rt6001    1.16422317      0.00000000</t>
  </si>
  <si>
    <t>ENZLOAD-PYDXO_c_FWD-rt2312      1.45351754      0.00000000</t>
  </si>
  <si>
    <t>ENZLOAD-PYK_c_FWD-rt4634        0.73843401      0.00000000</t>
  </si>
  <si>
    <t>ENZLOAD-PYRDC_c_FWD-rt7423      0.57525830      0.00000000</t>
  </si>
  <si>
    <t>ENZLOAD-PYRDC2_c_FWD-rt7423     0.57525830      0.00000000</t>
  </si>
  <si>
    <t>ENZLOAD-PYRtps_e_FWD-rt1816_e   0.81102901      0.00000000</t>
  </si>
  <si>
    <t>ENZLOAD-PYRtps_e_REV-rt1816_e   0.81102901      0.00000000</t>
  </si>
  <si>
    <t>ENZLOAD-PYRtps_m_FWD-MPC13      1.54695976      0.00000000</t>
  </si>
  <si>
    <t>ENZLOAD-Q9MO_m_FWD-rt7829       0.64086176      0.00000000</t>
  </si>
  <si>
    <t>ENZLOAD-Q9MT1_m_FWD-COQCPLX     0.22190624      0.00000000</t>
  </si>
  <si>
    <t>ENZLOAD-Q9MT2_m_FWD-rt3097      1.16530149      0.00000000</t>
  </si>
  <si>
    <t>ENZLOAD-Q9OR_m_FWD-rt7669       1.51470815      0.00000000</t>
  </si>
  <si>
    <t>ENZLOAD-QUINDH_c_FWD-rt5341     1.21166692      0.00000000</t>
  </si>
  <si>
    <t>ENZLOAD-QUINDH_c_REV-rt5341     1.21166692      0.00000000</t>
  </si>
  <si>
    <t>ENZLOAD-QUINt_c_e_FWD-rt3125    0.73459167      0.00000000</t>
  </si>
  <si>
    <t>ENZLOAD-QUINt_c_e_REV-rt3125    0.73459167      0.00000000</t>
  </si>
  <si>
    <t>ENZLOAD-QUINt_c_e_FWD-rt5359    0.71186333      0.00000000</t>
  </si>
  <si>
    <t>ENZLOAD-QUINt_c_e_REV-rt5359    0.71186333      0.00000000</t>
  </si>
  <si>
    <t>ENZLOAD-QUINt_c_e_FWD-rt5363    0.71438361      0.00000000</t>
  </si>
  <si>
    <t>ENZLOAD-QUINt_c_e_REV-rt5363    0.71438361      0.00000000</t>
  </si>
  <si>
    <t>ENZLOAD-RADHx_m_FWD-rt5058      0.74142658      0.00000000</t>
  </si>
  <si>
    <t>ENZLOAD-RAFH_e_FWD-rt3242_e     1.51945928      0.00000000</t>
  </si>
  <si>
    <t>ENZLOAD-RBFK_c_FWD-rt0930_c     1.60552062      0.00000000</t>
  </si>
  <si>
    <t>ENZLOAD-RBFK_m_FWD-rt0930_m     1.60552062      0.00000000</t>
  </si>
  <si>
    <t>ENZLOAD-RBFSa_c_FWD-rt0910      1.91110822      0.00000000</t>
  </si>
  <si>
    <t>ENZLOAD-RBFSb_c_FWD-rt4127      1.63744788      0.00000000</t>
  </si>
  <si>
    <t>ENZLOAD-RBK_c_FWD-rt2501        0.59853003      0.00000000</t>
  </si>
  <si>
    <t>ENZLOAD-RBK_D_c_FWD-rt6000      0.65339658      0.00000000</t>
  </si>
  <si>
    <t>ENZLOAD-RDH_c_FWD-rt5407        1.03944430      0.00000000</t>
  </si>
  <si>
    <t>ENZLOAD-RDH_c_REV-rt5407        1.03944430      0.00000000</t>
  </si>
  <si>
    <t>ENZLOAD-RHMND2_c_FWD-rt1893     0.92695298      0.00000000</t>
  </si>
  <si>
    <t>ENZLOAD-RHMND2_c_REV-rt1893     0.92695298      0.00000000</t>
  </si>
  <si>
    <t>ENZLOAD-RLFC2O_c_FWD-rt4960     0.66882898      0.00000000</t>
  </si>
  <si>
    <t>ENZLOAD-RLFC2O_m_FWD-rt8275     0.67337295      0.00000000</t>
  </si>
  <si>
    <t>ENZLOAD-RNDR1_c_FWD-RNR124      0.14450874      0.00000000</t>
  </si>
  <si>
    <t>ENZLOAD-RNDR1_n_FWD-RNR124      0.14450874      0.00000000</t>
  </si>
  <si>
    <t>ENZLOAD-RNDR2_c_FWD-RNR124      0.14450874      0.00000000</t>
  </si>
  <si>
    <t>ENZLOAD-RNDR2_n_FWD-RNR124      0.14450874      0.00000000</t>
  </si>
  <si>
    <t>ENZLOAD-RNDR3_c_FWD-RNR124      0.14450874      0.00000000</t>
  </si>
  <si>
    <t>ENZLOAD-RNDR3_n_FWD-RNR124      0.14450874      0.00000000</t>
  </si>
  <si>
    <t>ENZLOAD-RNDR4_c_FWD-RNR124      0.14450874      0.00000000</t>
  </si>
  <si>
    <t>ENZLOAD-RNDR4_n_FWD-RNR124      0.14450874      0.00000000</t>
  </si>
  <si>
    <t>ENZLOAD-RNMK_c_FWD-rt6206       1.44875790      0.00000000</t>
  </si>
  <si>
    <t>ENZLOAD-RPE_c_FWD-rt3505        1.24971124      0.00000000</t>
  </si>
  <si>
    <t>ENZLOAD-RPE_c_REV-rt3505        1.24971124      0.00000000</t>
  </si>
  <si>
    <t>ENZLOAD-RPE_c_FWD-rt7896        1.70397368      0.00000000</t>
  </si>
  <si>
    <t>ENZLOAD-RPE_c_REV-rt7896        1.70397368      0.00000000</t>
  </si>
  <si>
    <t>ENZLOAD-RPI_c_FWD-rt4920        1.18226745      0.00000000</t>
  </si>
  <si>
    <t>ENZLOAD-RPI_c_REV-rt4920        1.18226745      0.00000000</t>
  </si>
  <si>
    <t>ENZLOAD-SACCD1_c_FWD-rt8465     0.52321439      0.00000000</t>
  </si>
  <si>
    <t>ENZLOAD-SACCD2_c_FWD-rt5719     0.97798868      0.00000000</t>
  </si>
  <si>
    <t>ENZLOAD-SACCD2_c_FWD-rt8465     0.52321439      0.00000000</t>
  </si>
  <si>
    <t>ENZLOAD-SADT_c_FWD-rt5075       0.11158461      0.00000000</t>
  </si>
  <si>
    <t>ENZLOAD-SALCMOX_x_FWD-rt1970    0.89336701      0.00000000</t>
  </si>
  <si>
    <t>ENZLOAD-SALCMOX_x_FWD-rt2557    0.88653408      0.00000000</t>
  </si>
  <si>
    <t>ENZLOAD-SALCMOX_x_FWD-rt3875    0.86901529      0.00000000</t>
  </si>
  <si>
    <t>ENZLOAD-SALCMOX_x_FWD-rt5198    0.73256098      0.00000000</t>
  </si>
  <si>
    <t>ENZLOAD-SALCMOX_x_FWD-rt5285    0.91883118      0.00000000</t>
  </si>
  <si>
    <t>ENZLOAD-SALCMOX_x_FWD-rt5815    0.81861945      0.00000000</t>
  </si>
  <si>
    <t>ENZLOAD-SALCMOX_x_FWD-rt7337    0.80968814      0.00000000</t>
  </si>
  <si>
    <t>ENZLOAD-SALCMOX_x_FWD-rt7373    0.59268518      0.00000000</t>
  </si>
  <si>
    <t>ENZLOAD-SAM24MT_c_FWD-rt4692    1.07081981      0.00000000</t>
  </si>
  <si>
    <t>ENZLOAD-SBP_c_FWD-rt4269        1.68360114      0.00000000</t>
  </si>
  <si>
    <t>ENZLOAD-SBPP1_r_FWD-rt5044      0.86985409      0.00000000</t>
  </si>
  <si>
    <t>ENZLOAD-SBPP2_r_FWD-rt5044      0.86985409      0.00000000</t>
  </si>
  <si>
    <t>ENZLOAD-SBTD_D2_c_FWD-rt4606    1.30814142      0.00000000</t>
  </si>
  <si>
    <t>ENZLOAD-SBTD_D2_c_FWD-rt8084    1.02577182      0.00000000</t>
  </si>
  <si>
    <t>ENZLOAD-SBTD_L_c_FWD-rt4606     1.30814142      0.00000000</t>
  </si>
  <si>
    <t>ENZLOAD-SDPDS_c_FWD-rt3986      0.88887190      0.00000000</t>
  </si>
  <si>
    <t>ENZLOAD-SERAT_c_FWD-rt6880      0.79109293      0.00000000</t>
  </si>
  <si>
    <t>ENZLOAD-SERD_L_c_FWD-rt0848_c   1.21640671      0.00000000</t>
  </si>
  <si>
    <t>ENZLOAD-SERPT_r_FWD-rt10571935  0.28933169      0.00000000</t>
  </si>
  <si>
    <t>ENZLOAD-SERt_c_m_FWD-rt7910     1.13968019      0.00000000</t>
  </si>
  <si>
    <t>ENZLOAD-SERt_c_m_REV-rt7910     1.13968019      0.00000000</t>
  </si>
  <si>
    <t>ENZLOAD-SERtps_e_FWD-rt0594     0.69563966      0.00000000</t>
  </si>
  <si>
    <t>ENZLOAD-SERtps_e_REV-rt0594     0.69563966      0.00000000</t>
  </si>
  <si>
    <t>ENZLOAD-SERtps_e_FWD-rt2976     0.77256742      0.00000000</t>
  </si>
  <si>
    <t>ENZLOAD-SERtps_e_REV-rt2976     0.77256742      0.00000000</t>
  </si>
  <si>
    <t>ENZLOAD-SERtps_e_FWD-rt5861     0.66013560      0.00000000</t>
  </si>
  <si>
    <t>ENZLOAD-SERtps_e_REV-rt5861     0.66013560      0.00000000</t>
  </si>
  <si>
    <t>ENZLOAD-SERTRS_c_FWD-rt1878     0.79420826      0.00000000</t>
  </si>
  <si>
    <t>ENZLOAD-SERTRS_c_FWD-rt5857     0.76929615      0.00000000</t>
  </si>
  <si>
    <t>ENZLOAD-SFGTHi_c_FWD-rt1276     1.31167278      0.00000000</t>
  </si>
  <si>
    <t>ENZLOAD-SFGTHi_c_REV-rt1276     1.31167278      0.00000000</t>
  </si>
  <si>
    <t>ENZLOAD-SHCHD2_c_FWD-rt5201     1.18785964      0.00000000</t>
  </si>
  <si>
    <t>ENZLOAD-SHCHF_c_FWD-rt5201      1.18785964      0.00000000</t>
  </si>
  <si>
    <t>ENZLOAD-SHK3Di_c_FWD-rt5884     0.12078305      0.00000000</t>
  </si>
  <si>
    <t>ENZLOAD-SHKK_c_FWD-rt5884       0.12078305      0.00000000</t>
  </si>
  <si>
    <t>ENZLOAD-SHSL1_c_FWD-rt1131      0.82300644      0.00000000</t>
  </si>
  <si>
    <t>ENZLOAD-SHSL1_c_REV-rt1131      0.82300644      0.00000000</t>
  </si>
  <si>
    <t>ENZLOAD-SHSL1_c_FWD-rt3095      0.51156589      0.00000000</t>
  </si>
  <si>
    <t>ENZLOAD-SHSL1_c_REV-rt3095      0.51156589      0.00000000</t>
  </si>
  <si>
    <t>ENZLOAD-SLCBK1_r_FWD-rt2023     0.69655969      0.00000000</t>
  </si>
  <si>
    <t>ENZLOAD-SO3R_c_FWD-rt20063076   0.07011848      0.00000000</t>
  </si>
  <si>
    <t>ENZLOAD-SO3t_c_e_FWD-rt4278     0.83570758      0.00000000</t>
  </si>
  <si>
    <t>ENZLOAD-SO4t_c_e_FWD-rt5751     0.51566199      0.00000000</t>
  </si>
  <si>
    <t>ENZLOAD-SO4t_c_e_FWD-rt7368     0.46262734      0.00000000</t>
  </si>
  <si>
    <t>ENZLOAD-SPHGAT181_c_FWD-rt3023_c        0.88648827      0.00000000</t>
  </si>
  <si>
    <t>ENZLOAD-SPHGAT181_c_REV-rt3023_c        0.88648827      0.00000000</t>
  </si>
  <si>
    <t>ENZLOAD-SPHGLpK_r_FWD-rt2023    0.69655969      0.00000000</t>
  </si>
  <si>
    <t>ENZLOAD-SPHINGSt_c_e_FWD-rt8393 0.25561540      0.00000000</t>
  </si>
  <si>
    <t>ENZLOAD-SPHINGSt_c_e_REV-rt8393 0.25561540      0.00000000</t>
  </si>
  <si>
    <t>ENZLOAD-SPHPL_r_FWD-rt3557      0.70735091      0.00000000</t>
  </si>
  <si>
    <t>ENZLOAD-SPMDtpa_e_FWD-rt1939_e  0.72658983      0.00000000</t>
  </si>
  <si>
    <t>ENZLOAD-SPMDtpa_e_REV-rt1939_e  0.72658983      0.00000000</t>
  </si>
  <si>
    <t>ENZLOAD-SPMDtpa_e_FWD-rt1987_e  0.71462558      0.00000000</t>
  </si>
  <si>
    <t>ENZLOAD-SPMDtpa_e_REV-rt1987_e  0.71462558      0.00000000</t>
  </si>
  <si>
    <t>ENZLOAD-SPMDtpa_e_FWD-rt2649_e  0.70620427      0.00000000</t>
  </si>
  <si>
    <t>ENZLOAD-SPMDtpa_e_REV-rt2649_e  0.70620427      0.00000000</t>
  </si>
  <si>
    <t>ENZLOAD-SPMDtpa_e_FWD-rt2739_e  0.77142962      0.00000000</t>
  </si>
  <si>
    <t>ENZLOAD-SPMDtpa_e_REV-rt2739_e  0.77142962      0.00000000</t>
  </si>
  <si>
    <t>ENZLOAD-SPMDtpa_e_FWD-rt5861    0.66013560      0.00000000</t>
  </si>
  <si>
    <t>ENZLOAD-SPMDtpa_e_REV-rt5861    0.66013560      0.00000000</t>
  </si>
  <si>
    <t>ENZLOAD-SPMDtpa_e_FWD-rt7439    0.60354010      0.00000000</t>
  </si>
  <si>
    <t>ENZLOAD-SPMDtpa_e_REV-rt7439    0.60354010      0.00000000</t>
  </si>
  <si>
    <t>ENZLOAD-SPMDtpa_v_FWD-rt1939_v  0.72658983      0.00000000</t>
  </si>
  <si>
    <t>ENZLOAD-SPMDtpa_v_REV-rt1939_v  0.72658983      0.00000000</t>
  </si>
  <si>
    <t>ENZLOAD-SPMDtpa_v_FWD-rt1987_v  0.71462558      0.00000000</t>
  </si>
  <si>
    <t>ENZLOAD-SPMDtpa_v_REV-rt1987_v  0.71462558      0.00000000</t>
  </si>
  <si>
    <t>ENZLOAD-SPMDtpa_v_FWD-rt2649_v  0.70620427      0.00000000</t>
  </si>
  <si>
    <t>ENZLOAD-SPMDtpa_v_REV-rt2649_v  0.70620427      0.00000000</t>
  </si>
  <si>
    <t>ENZLOAD-SPMDtpa_v_FWD-rt2739_v  0.77142962      0.00000000</t>
  </si>
  <si>
    <t>ENZLOAD-SPMDtpa_v_REV-rt2739_v  0.77142962      0.00000000</t>
  </si>
  <si>
    <t>ENZLOAD-SPMS_c_FWD-rt8465       0.52321439      0.00000000</t>
  </si>
  <si>
    <t>ENZLOAD-SPRMAT_c_FWD-rt1145     1.10513266      0.00000000</t>
  </si>
  <si>
    <t>ENZLOAD-SPRMS_c_FWD-rt4913      0.63522356      0.00000000</t>
  </si>
  <si>
    <t>ENZLOAD-SPRMtpa_e_FWD-rt1939_e  0.72658983      0.00000000</t>
  </si>
  <si>
    <t>ENZLOAD-SPRMtpa_e_REV-rt1939_e  0.72658983      0.00000000</t>
  </si>
  <si>
    <t>ENZLOAD-SPRMtpa_e_FWD-rt1987_e  0.71462558      0.00000000</t>
  </si>
  <si>
    <t>ENZLOAD-SPRMtpa_e_REV-rt1987_e  0.71462558      0.00000000</t>
  </si>
  <si>
    <t>ENZLOAD-SPRMtpa_e_FWD-rt2649_e  0.70620427      0.00000000</t>
  </si>
  <si>
    <t>ENZLOAD-SPRMtpa_e_REV-rt2649_e  0.70620427      0.00000000</t>
  </si>
  <si>
    <t>ENZLOAD-SPRMtpa_e_FWD-rt2739_e  0.77142962      0.00000000</t>
  </si>
  <si>
    <t>ENZLOAD-SPRMtpa_e_REV-rt2739_e  0.77142962      0.00000000</t>
  </si>
  <si>
    <t>ENZLOAD-SPRMtpa_e_FWD-rt3281_e  0.67275289      0.00000000</t>
  </si>
  <si>
    <t>ENZLOAD-SPRMtpa_e_REV-rt3281_e  0.67275289      0.00000000</t>
  </si>
  <si>
    <t>ENZLOAD-SPRMtpa_e_FWD-rt6406_e  0.70260184      0.00000000</t>
  </si>
  <si>
    <t>ENZLOAD-SPRMtpa_e_REV-rt6406_e  0.70260184      0.00000000</t>
  </si>
  <si>
    <t>ENZLOAD-SPRMtpa_v_FWD-rt1939_v  0.72658983      0.00000000</t>
  </si>
  <si>
    <t>ENZLOAD-SPRMtpa_v_REV-rt1939_v  0.72658983      0.00000000</t>
  </si>
  <si>
    <t>ENZLOAD-SPRMtpa_v_FWD-rt1987_v  0.71462558      0.00000000</t>
  </si>
  <si>
    <t>ENZLOAD-SPRMtpa_v_REV-rt1987_v  0.71462558      0.00000000</t>
  </si>
  <si>
    <t>ENZLOAD-SPRMtpa_v_FWD-rt2649_v  0.70620427      0.00000000</t>
  </si>
  <si>
    <t>ENZLOAD-SPRMtpa_v_REV-rt2649_v  0.70620427      0.00000000</t>
  </si>
  <si>
    <t>ENZLOAD-SPRMtpa_v_FWD-rt2739_v  0.77142962      0.00000000</t>
  </si>
  <si>
    <t>ENZLOAD-SPRMtpa_v_REV-rt2739_v  0.77142962      0.00000000</t>
  </si>
  <si>
    <t>ENZLOAD-SPRMtpa_v_FWD-rt3281_v  0.67275289      0.00000000</t>
  </si>
  <si>
    <t>ENZLOAD-SPRMtpa_v_REV-rt3281_v  0.67275289      0.00000000</t>
  </si>
  <si>
    <t>ENZLOAD-SPRMtpa_v_FWD-rt6406_v  0.70260184      0.00000000</t>
  </si>
  <si>
    <t>ENZLOAD-SPRMtpa_v_REV-rt6406_v  0.70260184      0.00000000</t>
  </si>
  <si>
    <t>ENZLOAD-SQLEx_r_FWD-rt5361      0.72766231      0.00000000</t>
  </si>
  <si>
    <t>ENZLOAD-SQLEy_r_FWD-rt5361      0.72766231      0.00000000</t>
  </si>
  <si>
    <t>ENZLOAD-SQLS_c_FWD-rt8223       0.89737268      0.00000000</t>
  </si>
  <si>
    <t>ENZLOAD-SSALy_c_FWD-rt0324      0.81269337      0.00000000</t>
  </si>
  <si>
    <t>ENZLOAD-SSALy_c_FWD-rt8468      0.83147883      0.00000000</t>
  </si>
  <si>
    <t>ENZLOAD-STATg_rm_FWD-rt3431     0.56845430      0.00000000</t>
  </si>
  <si>
    <t>ENZLOAD-STEHz161_en_FWD-rt5879  0.49148487      0.00000000</t>
  </si>
  <si>
    <t>ENZLOAD-STEHz161_rm_FWD-rt6249  0.62047216      0.00000000</t>
  </si>
  <si>
    <t>ENZLOAD-STEHz181_en_FWD-rt5879  0.49148487      0.00000000</t>
  </si>
  <si>
    <t>ENZLOAD-STEHz181_rm_FWD-rt6249  0.62047216      0.00000000</t>
  </si>
  <si>
    <t>ENZLOAD-SUCCt2_m_FWD-rt5142     1.39469629      0.00000000</t>
  </si>
  <si>
    <t>ENZLOAD-SUCDq9_m_FWD-SDH1234    0.28918921      0.00000000</t>
  </si>
  <si>
    <t>ENZLOAD-SUCDq9_m_REV-SDH1234    0.28918921      0.00000000</t>
  </si>
  <si>
    <t>ENZLOAD-SUCFUMt_c_m_FWD-rt4237  1.23558326      0.00000000</t>
  </si>
  <si>
    <t>ENZLOAD-SUCOAS_m_FWD-LSC12      0.53259958      0.00000000</t>
  </si>
  <si>
    <t>ENZLOAD-SUCR_e_FWD-rt6458       0.61341907      0.00000000</t>
  </si>
  <si>
    <t>ENZLOAD-SULFOX2_c_FWD-rt8390    0.91057055      0.00000000</t>
  </si>
  <si>
    <t>ENZLOAD-TAGL_l_FWD-rt1378       0.46981717      0.00000000</t>
  </si>
  <si>
    <t>ENZLOAD-TAGL_m_FWD-rt0632       0.97247383      0.00000000</t>
  </si>
  <si>
    <t>ENZLOAD-TAGL_m_FWD-rt5949       1.41308352      0.00000000</t>
  </si>
  <si>
    <t>ENZLOAD-TALA_c_FWD-rt1805       1.16594862      0.00000000</t>
  </si>
  <si>
    <t>ENZLOAD-TALA_c_REV-rt1805       1.16594862      0.00000000</t>
  </si>
  <si>
    <t>ENZLOAD-TAUDO_c_FWD-rt0250      0.99847292      0.00000000</t>
  </si>
  <si>
    <t>ENZLOAD-TAUDO_c_FWD-rt1858      1.02743182      0.00000000</t>
  </si>
  <si>
    <t>ENZLOAD-TCHOLAtabc_v_FWD-rt0777 0.29721275      0.00000000</t>
  </si>
  <si>
    <t>ENZLOAD-TCHOLAtabc_v_FWD-rt2898 0.24920296      0.00000000</t>
  </si>
  <si>
    <t>ENZLOAD-TCHOLAtabc_v_FWD-rt6095 0.22543376      0.00000000</t>
  </si>
  <si>
    <t>ENZLOAD-TCHOLAtabc_v_FWD-rt6476 0.17923736      0.00000000</t>
  </si>
  <si>
    <t>ENZLOAD-TDPDRR_c_FWD-rt3425     1.27692140      0.00000000</t>
  </si>
  <si>
    <t>ENZLOAD-THFGLUS_c_FWD-rt6435    0.72979338      0.00000000</t>
  </si>
  <si>
    <t>ENZLOAD-THFGLUS_c_REV-rt6435    0.72979338      0.00000000</t>
  </si>
  <si>
    <t>ENZLOAD-THIORDXi_m_FWD-rt0553   3.62456831      0.00000000</t>
  </si>
  <si>
    <t>ENZLOAD-THIORDXi_n_FWD-rt6669   1.41869572      0.00000000</t>
  </si>
  <si>
    <t>ENZLOAD-THIORDXi_x_FWD-rt4894   1.16907968      0.00000000</t>
  </si>
  <si>
    <t>ENZLOAD-THMP_c_FWD-rt2517_c     0.68233997      0.00000000</t>
  </si>
  <si>
    <t>ENZLOAD-THRA_c_FWD-rt0854       0.90886253      0.00000000</t>
  </si>
  <si>
    <t>ENZLOAD-THRA_c_FWD-rt7814       1.06854326      0.00000000</t>
  </si>
  <si>
    <t>ENZLOAD-THRA2_c_FWD-rt0854      0.90886253      0.00000000</t>
  </si>
  <si>
    <t>ENZLOAD-THRD_L_m_FWD-rt0848_m   1.21640671      0.00000000</t>
  </si>
  <si>
    <t>ENZLOAD-THRD_L_m_FWD-rt3541     0.63074668      0.00000000</t>
  </si>
  <si>
    <t>ENZLOAD-THRS_c_FWD-rt1374       0.64924302      0.00000000</t>
  </si>
  <si>
    <t>ENZLOAD-THRtps_e_FWD-rt5861     0.66013560      0.00000000</t>
  </si>
  <si>
    <t>ENZLOAD-THRtps_e_REV-rt5861     0.66013560      0.00000000</t>
  </si>
  <si>
    <t>ENZLOAD-THRTRS_c_FWD-rt7480     0.48191447      0.00000000</t>
  </si>
  <si>
    <t>ENZLOAD-TKT1_c_FWD-rt7263_c     0.28643421      0.00000000</t>
  </si>
  <si>
    <t>ENZLOAD-TKT1_c_REV-rt7263_c     0.28643421      0.00000000</t>
  </si>
  <si>
    <t>ENZLOAD-TKT2_c_FWD-rt7263_c     0.28643421      0.00000000</t>
  </si>
  <si>
    <t>ENZLOAD-TKT2_c_REV-rt7263_c     0.28643421      0.00000000</t>
  </si>
  <si>
    <t>ENZLOAD-TMABADH_m_FWD-rt7955_m  0.77345234      0.00000000</t>
  </si>
  <si>
    <t>ENZLOAD-TMDPK_c_FWD-rt8116      1.39184754      0.00000000</t>
  </si>
  <si>
    <t>ENZLOAD-TMDPPK_c_FWD-rt8116     1.39184754      0.00000000</t>
  </si>
  <si>
    <t>ENZLOAD-TMDS_c_FWD-rt2476       0.94693941      0.00000000</t>
  </si>
  <si>
    <t>ENZLOAD-TMDS_c_FWD-rt2477       1.16964652      0.00000000</t>
  </si>
  <si>
    <t>ENZLOAD-TMLYSOX_m_FWD-rt0812    0.79196845      0.00000000</t>
  </si>
  <si>
    <t>ENZLOAD-TMN_c_FWD-rt4410        0.74051075      0.00000000</t>
  </si>
  <si>
    <t>ENZLOAD-TMPPP_c_FWD-rt7845      0.73139198      0.00000000</t>
  </si>
  <si>
    <t>ENZLOAD-TPI_c_FWD-rt0932        0.75881215      0.00000000</t>
  </si>
  <si>
    <t>ENZLOAD-TPI_c_REV-rt0932        0.75881215      0.00000000</t>
  </si>
  <si>
    <t>ENZLOAD-TRDR_c_FWD-rt1320       0.97951992      0.00000000</t>
  </si>
  <si>
    <t>ENZLOAD-TRDR_m_FWD-rt7114_m     0.40007039      0.00000000</t>
  </si>
  <si>
    <t>ENZLOAD-TRE6PP_c_FWD-TPS12TSL1  0.29355022      0.00000000</t>
  </si>
  <si>
    <t>ENZLOAD-TRE6PS_c_FWD-TPS12TSL1  0.29355022      0.00000000</t>
  </si>
  <si>
    <t>ENZLOAD-TREH_v_FWD-rt0008       0.42073065      0.00000000</t>
  </si>
  <si>
    <t>ENZLOAD-TREH_v_FWD-rt0212       0.56883907      0.00000000</t>
  </si>
  <si>
    <t>ENZLOAD-TREtps_e_FWD-rt0769     0.69569631      0.00000000</t>
  </si>
  <si>
    <t>ENZLOAD-TREtps_e_REV-rt0769     0.69569631      0.00000000</t>
  </si>
  <si>
    <t>ENZLOAD-TROPNDH_c_FWD-rt0537    1.32662945      0.00000000</t>
  </si>
  <si>
    <t>ENZLOAD-TROPNDH_c_REV-rt0537    1.32662945      0.00000000</t>
  </si>
  <si>
    <t>ENZLOAD-TRPDC_c_FWD-rt1736      0.69429528      0.00000000</t>
  </si>
  <si>
    <t>ENZLOAD-TRPDC_c_REV-rt1736      0.69429528      0.00000000</t>
  </si>
  <si>
    <t>ENZLOAD-TRPO2_c_FWD-rt7555      0.68505793      0.00000000</t>
  </si>
  <si>
    <t>ENZLOAD-TRPS1_c_FWD-rt0894      0.56469010      0.00000000</t>
  </si>
  <si>
    <t>ENZLOAD-TRPTA_c_FWD-rt7471      0.63835124      0.00000000</t>
  </si>
  <si>
    <t>ENZLOAD-TRPTRS_c_FWD-rt6341     0.93465347      0.00000000</t>
  </si>
  <si>
    <t>ENZLOAD-TRPTRS_m_FWD-rt7165     0.94337231      0.00000000</t>
  </si>
  <si>
    <t>ENZLOAD-TTDCAt_c_e_FWD-rt15442799       0.29296215      0.00000000</t>
  </si>
  <si>
    <t>ENZLOAD-TTDCAt_c_e_REV-rt15442799       0.29296215      0.00000000</t>
  </si>
  <si>
    <t>ENZLOAD-TTDCAt_c_x_FWD-rt5693   1.55721194      0.00000000</t>
  </si>
  <si>
    <t>ENZLOAD-TTDCAt_c_x_REV-rt5693   1.55721194      0.00000000</t>
  </si>
  <si>
    <t>ENZLOAD-TYRCBOX_x_FWD-rt5309    0.70355894      0.00000000</t>
  </si>
  <si>
    <t>ENZLOAD-TYRCBOX_x_REV-rt5309    0.70355894      0.00000000</t>
  </si>
  <si>
    <t>ENZLOAD-TYRt_c_v_FWD-rt6501     0.68694611      0.00000000</t>
  </si>
  <si>
    <t>ENZLOAD-TYRTA_c_FWD-rt7471      0.63835124      0.00000000</t>
  </si>
  <si>
    <t>ENZLOAD-TYRTA_c_REV-rt7471      0.63835124      0.00000000</t>
  </si>
  <si>
    <t>ENZLOAD-TYRTA_c_FWD-rt7697      0.87798122      0.00000000</t>
  </si>
  <si>
    <t>ENZLOAD-TYRTA_c_REV-rt7697      0.87798122      0.00000000</t>
  </si>
  <si>
    <t>ENZLOAD-TYRTA_m_FWD-rt5562_m    0.94776070      0.00000000</t>
  </si>
  <si>
    <t>ENZLOAD-TYRTAi_x_FWD-rt0568_x   0.45796834      0.00000000</t>
  </si>
  <si>
    <t>ENZLOAD-TYRTAi_x_FWD-rt1784_x   0.79692226      0.00000000</t>
  </si>
  <si>
    <t>ENZLOAD-TYRTAi_x_FWD-rt5562_x   0.94776070      0.00000000</t>
  </si>
  <si>
    <t>ENZLOAD-TYRtpa_v_FWD-rt0111     0.60142540      0.00000000</t>
  </si>
  <si>
    <t>ENZLOAD-TYRtpa_v_FWD-rt7819     0.54338997      0.00000000</t>
  </si>
  <si>
    <t>ENZLOAD-TYRtps_v_FWD-rt4375     0.50256422      0.00000000</t>
  </si>
  <si>
    <t>ENZLOAD-TYRTRS_c_FWD-rt8273     0.90370453      0.00000000</t>
  </si>
  <si>
    <t>ENZLOAD-TYRTRS_m_FWD-rt4769     0.80375509      0.00000000</t>
  </si>
  <si>
    <t>ENZLOAD-UAGDP_c_FWD-rt0711      0.80041248      0.00000000</t>
  </si>
  <si>
    <t>ENZLOAD-UAGDP_c_REV-rt0711      0.80041248      0.00000000</t>
  </si>
  <si>
    <t>ENZLOAD-UDPG4E_c_FWD-rt0601     0.51787351      0.00000000</t>
  </si>
  <si>
    <t>ENZLOAD-UDPG4E_c_REV-rt0601     0.51787351      0.00000000</t>
  </si>
  <si>
    <t>ENZLOAD-UDPGALt_c_g_FWD-rt7574  0.99709389      0.00000000</t>
  </si>
  <si>
    <t>ENZLOAD-UDPGD_c_FWD-rt3408      0.83156568      0.00000000</t>
  </si>
  <si>
    <t>ENZLOAD-UDPGLDC_c_FWD-rt7050    0.86214609      0.00000000</t>
  </si>
  <si>
    <t>ENZLOAD-UGLT_c_FWD-rt2964       0.93298688      0.00000000</t>
  </si>
  <si>
    <t>ENZLOAD-UMPK_c_FWD-rt4822_c     1.59403787      0.00000000</t>
  </si>
  <si>
    <t>ENZLOAD-UMPK_n_FWD-rt4822_n     1.59403787      0.00000000</t>
  </si>
  <si>
    <t>ENZLOAD-UNK3_c_FWD-rt5646       1.02671855      0.00000000</t>
  </si>
  <si>
    <t>ENZLOAD-UNK3_c_FWD-rt6242_c     0.89022882      0.00000000</t>
  </si>
  <si>
    <t>ENZLOAD-UNK3_c_FWD-rt7471       0.63835124      0.00000000</t>
  </si>
  <si>
    <t>ENZLOAD-UNK3_c_FWD-rt7697       0.87798122      0.00000000</t>
  </si>
  <si>
    <t>ENZLOAD-UPP3MT_2_c_FWD-rt2682   0.59061757      0.00000000</t>
  </si>
  <si>
    <t>ENZLOAD-UPP3S_c_FWD-rt2147      1.25345621      0.00000000</t>
  </si>
  <si>
    <t>ENZLOAD-UPPDC1_c_FWD-rt5811     0.47287235      0.00000000</t>
  </si>
  <si>
    <t>ENZLOAD-UPPRT_c_FWD-rt5873      1.71923751      0.00000000</t>
  </si>
  <si>
    <t>ENZLOAD-UPPRT_c_FWD-rt6727      1.87048702      0.00000000</t>
  </si>
  <si>
    <t>ENZLOAD-URAtps_e_FWD-rt4541     0.74356996      0.00000000</t>
  </si>
  <si>
    <t>ENZLOAD-UREA_c_FWD-rt2839       0.46932542      0.00000000</t>
  </si>
  <si>
    <t>ENZLOAD-UREA_c_REV-rt2839       0.46932542      0.00000000</t>
  </si>
  <si>
    <t>ENZLOAD-UREASE_c_FWD-rt0958     0.32100624      0.00000000</t>
  </si>
  <si>
    <t>ENZLOAD-UREAtps_e_FWD-rt7439    0.60354010      0.00000000</t>
  </si>
  <si>
    <t>ENZLOAD-UREAtps_e_REV-rt7439    0.60354010      0.00000000</t>
  </si>
  <si>
    <t>ENZLOAD-URIDK2_n_FWD-rt4822_n   1.59403787      0.00000000</t>
  </si>
  <si>
    <t>ENZLOAD-URIDK2i_c_FWD-rt4822_c  1.59403787      0.00000000</t>
  </si>
  <si>
    <t>ENZLOAD-URIH_c_FWD-rt4016       1.04666592      0.00000000</t>
  </si>
  <si>
    <t>ENZLOAD-URIH_c_FWD-rt5402       0.88041751      0.00000000</t>
  </si>
  <si>
    <t>ENZLOAD-URIK1_c_FWD-rt0265      0.70415819      0.00000000</t>
  </si>
  <si>
    <t>ENZLOAD-URIK2_c_FWD-rt0265      0.70415819      0.00000000</t>
  </si>
  <si>
    <t>ENZLOAD-URItps_e_FWD-rt1991     0.71143514      0.00000000</t>
  </si>
  <si>
    <t>ENZLOAD-URO_c_FWD-rt2202        1.25394778      0.00000000</t>
  </si>
  <si>
    <t>ENZLOAD-UTPt_c_m_FWD-rt4019     0.96949837      0.00000000</t>
  </si>
  <si>
    <t>ENZLOAD-UTPUMPtp_m_FWD-rt4019   0.96949837      0.00000000</t>
  </si>
  <si>
    <t>ENZLOAD-VALTA_c_FWD-rt5646      1.02671855      0.00000000</t>
  </si>
  <si>
    <t>ENZLOAD-VALTA_c_REV-rt5646      1.02671855      0.00000000</t>
  </si>
  <si>
    <t>ENZLOAD-VALTA_c_FWD-rt6485      1.22340141      0.00000000</t>
  </si>
  <si>
    <t>ENZLOAD-VALTA_c_REV-rt6485      1.22340141      0.00000000</t>
  </si>
  <si>
    <t>ENZLOAD-VALTA_m_FWD-rt6242_m    0.89022882      0.00000000</t>
  </si>
  <si>
    <t>ENZLOAD-VALTA_m_REV-rt6242_m    0.89022882      0.00000000</t>
  </si>
  <si>
    <t>ENZLOAD-VALtps_e_FWD-rt5861     0.66013560      0.00000000</t>
  </si>
  <si>
    <t>ENZLOAD-VALtps_e_REV-rt5861     0.66013560      0.00000000</t>
  </si>
  <si>
    <t>ENZLOAD-VALTRS_c_FWD-rt8160_c   0.33825928      0.00000000</t>
  </si>
  <si>
    <t>ENZLOAD-VALTRS_m_FWD-rt8160_m   0.33825928      0.00000000</t>
  </si>
  <si>
    <t>ENZLOAD-VANLLOX_x_FWD-rt7726    0.64162718      0.00000000</t>
  </si>
  <si>
    <t>ENZLOAD-XAND_c_FWD-rt7594       0.26440798      0.00000000</t>
  </si>
  <si>
    <t>ENZLOAD-XAND_c_REV-rt7594       0.26440798      0.00000000</t>
  </si>
  <si>
    <t>ENZLOAD-XPPT_c_FWD-rt4077       1.69570499      0.00000000</t>
  </si>
  <si>
    <t>ENZLOAD-XU5PFGT_x_FWD-rt7263_x  0.28643421      0.00000000</t>
  </si>
  <si>
    <t>ENZLOAD-XYLI1_c_FWD-rt0738      0.54543816      0.00000000</t>
  </si>
  <si>
    <t>ENZLOAD-XYLI1_c_REV-rt0738      0.54543816      0.00000000</t>
  </si>
  <si>
    <t>ENZLOAD-XYLI1_c_FWD-rt5360      1.00262694      0.00000000</t>
  </si>
  <si>
    <t>ENZLOAD-XYLI1_c_REV-rt5360      1.00262694      0.00000000</t>
  </si>
  <si>
    <t>ENZLOAD-XYLI2_c_FWD-rt0738      0.54543816      0.00000000</t>
  </si>
  <si>
    <t>ENZLOAD-XYLI2_c_FWD-rt5360      1.00262694      0.00000000</t>
  </si>
  <si>
    <t>ENZLOAD-XYLK_c_FWD-rt8482       0.49185131      0.00000000</t>
  </si>
  <si>
    <t>ENZLOAD-XYLRy_c_FWD-rt1406      1.18906756      0.00000000</t>
  </si>
  <si>
    <t>ENZLOAD-XYLRy_c_REV-rt1406      1.18906756      0.00000000</t>
  </si>
  <si>
    <t>ENZLOAD-XYLTOR_c_FWD-rt4609     1.04429476      0.00000000</t>
  </si>
  <si>
    <t>ENZLOAD-XYLTOR_c_REV-rt4609     1.04429476      0.00000000</t>
  </si>
  <si>
    <t>ENZLOAD-XYLURx_c_FWD-rt0620     1.50268556      0.00000000</t>
  </si>
  <si>
    <t>ENZLOAD-XYLURx_c_FWD-rt0736     1.47810394      0.00000000</t>
  </si>
  <si>
    <t>ENZLOAD-XYLURy_c_FWD-rt0620     1.50268556      0.00000000</t>
  </si>
  <si>
    <t>ENZLOAD-XYLURy_c_FWD-rt0736     1.47810394      0.00000000</t>
  </si>
  <si>
    <t>ENZLOAD-YUMPS_c_FWD-rt6068      0.57796391      0.00000000</t>
  </si>
  <si>
    <t>ENZLOAD-YUMPS_c_REV-rt6068      0.57796391      0.00000000</t>
  </si>
  <si>
    <t>ENZLOAD-YUMPS_c_FWD-rt7720      0.97444868      0.00000000</t>
  </si>
  <si>
    <t>ENZLOAD-YUMPS_c_REV-rt7720      0.97444868      0.00000000</t>
  </si>
  <si>
    <t>ENZLOAD-YUMPS_c_FWD-rt8055      0.67169264      0.00000000</t>
  </si>
  <si>
    <t>ENZLOAD-YUMPS_c_REV-rt8055      0.67169264      0.00000000</t>
  </si>
  <si>
    <t>ENZLOAD-ZEAEPOX1_c_FWD-rt0235   0.81759111      0.00000000</t>
  </si>
  <si>
    <t>ENZLOAD-ZEAEPOX1_c_FWD-rt3591   0.82490497      0.00000000</t>
  </si>
  <si>
    <t>ENZLOAD-ZEAEPOX1_c_FWD-rt3595   0.96206309      0.00000000</t>
  </si>
  <si>
    <t>ENZLOAD-ZEAEPOX2_c_FWD-rt0235   0.81759111      0.00000000</t>
  </si>
  <si>
    <t>ENZLOAD-ZEAEPOX2_c_FWD-rt3591   0.82490497      0.00000000</t>
  </si>
  <si>
    <t>ENZLOAD-ZEAEPOX2_c_FWD-rt3595   0.96206309      0.00000000</t>
  </si>
  <si>
    <t>ub</t>
  </si>
  <si>
    <t>lb</t>
  </si>
  <si>
    <t>FVA ENZLOAD flux UB</t>
  </si>
  <si>
    <t>Can't be made but should be?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</si>
</sst>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Arial Unicode MS"/>
    </font>
    <font>
      <sz val="10"/>
      <color theme="0"/>
      <name val="Arial Unicode MS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2" fillId="0" borderId="0" xfId="0" applyFont="1" applyAlignment="1">
      <alignment vertical="center"/>
    </xf>
    <xf numFmtId="0" fontId="0" fillId="2" borderId="0" xfId="0" applyFill="1"/>
    <xf numFmtId="11" fontId="2" fillId="0" borderId="0" xfId="0" applyNumberFormat="1" applyFont="1" applyAlignment="1">
      <alignment vertical="center"/>
    </xf>
    <xf numFmtId="0" fontId="0" fillId="0" borderId="0" xfId="0" applyAlignment="1">
      <alignment wrapText="1"/>
    </xf>
    <xf numFmtId="0" fontId="3" fillId="0" borderId="0" xfId="0" applyFont="1" applyAlignment="1">
      <alignment vertical="center" wrapText="1"/>
    </xf>
    <xf numFmtId="0" fontId="1" fillId="2" borderId="0" xfId="0" applyFont="1" applyFill="1" applyAlignment="1">
      <alignment wrapText="1"/>
    </xf>
    <xf numFmtId="0" fontId="1" fillId="0" borderId="0" xfId="0" applyFont="1"/>
    <xf numFmtId="0" fontId="3" fillId="0" borderId="0" xfId="0" applyFont="1" applyAlignment="1">
      <alignment vertical="center"/>
    </xf>
  </cellXfs>
  <cellStyles count="1">
    <cellStyle name="Normal" xfId="0" builtinId="0"/>
  </cellStyles>
  <dxfs count="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 Unicode MS"/>
        <scheme val="none"/>
      </font>
      <alignment horizontal="general" vertical="center" textRotation="0" wrapText="0" indent="0" justifyLastLine="0" shrinkToFit="0" readingOrder="0"/>
    </dxf>
    <dxf>
      <alignment horizontal="general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 Unicode MS"/>
        <scheme val="none"/>
      </font>
      <alignment horizontal="general" vertical="center" textRotation="0" wrapText="0" indent="0" justifyLastLine="0" shrinkToFit="0" readingOrder="0"/>
    </dxf>
    <dxf>
      <alignment horizontal="general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 Unicode MS"/>
        <scheme val="none"/>
      </font>
      <alignment horizontal="general" vertical="center" textRotation="0" wrapText="1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4D466B0-5717-4159-AB1C-2E5B9D4D96F9}" name="Table1" displayName="Table1" ref="A1:C410" totalsRowShown="0">
  <autoFilter ref="A1:C410" xr:uid="{04D466B0-5717-4159-AB1C-2E5B9D4D96F9}"/>
  <tableColumns count="3">
    <tableColumn id="1" xr3:uid="{F3FE7451-4200-4DE9-B43B-69780B629070}" name="in_vivo"/>
    <tableColumn id="2" xr3:uid="{779C5D8B-0E24-4404-AEEE-BF97A6D3E378}" name="1/h" dataDxfId="43">
      <calculatedColumnFormula>_xlfn.NUMBERVALUE(_xlfn.TEXTAFTER(Table1[[#This Row],[in_vivo]]," ",-1))*60*60</calculatedColumnFormula>
    </tableColumn>
    <tableColumn id="3" xr3:uid="{9086ACED-E48D-4F5C-AB81-4145D90DEAFA}" name="name" dataDxfId="42">
      <calculatedColumnFormula>_xlfn.TEXTBEFORE(Table1[[#This Row],[in_vivo]]," ")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36C9BDC-69B8-4610-9156-3BF5943AE3E3}" name="Table2" displayName="Table2" ref="E1:I4066" totalsRowShown="0">
  <autoFilter ref="E1:I4066" xr:uid="{136C9BDC-69B8-4610-9156-3BF5943AE3E3}"/>
  <tableColumns count="5">
    <tableColumn id="1" xr3:uid="{8C371F76-93BA-449C-AA3D-C7C49306E454}" name="my new versions"/>
    <tableColumn id="2" xr3:uid="{3DF866A1-1A01-424A-8EDC-246DE4FF837D}" name="1/h" dataDxfId="41">
      <calculatedColumnFormula>_xlfn.NUMBERVALUE(_xlfn.TEXTAFTER(Table2[[#This Row],[my new versions]]," ",-1))</calculatedColumnFormula>
    </tableColumn>
    <tableColumn id="3" xr3:uid="{41C09C45-F40D-455C-B169-0843C2E7AA7D}" name="name" dataDxfId="40">
      <calculatedColumnFormula>_xlfn.TEXTBEFORE(SUBSTITUTE(Table2[[#This Row],[my new versions]],"'","")," ")</calculatedColumnFormula>
    </tableColumn>
    <tableColumn id="4" xr3:uid="{EFFD0CC8-67C6-4099-B61C-3D73B9D27094}" name="match" dataDxfId="39">
      <calculatedColumnFormula>_xlfn.XLOOKUP(Table2[[#This Row],[name]],Table1[name],Table1[1/h],0)</calculatedColumnFormula>
    </tableColumn>
    <tableColumn id="5" xr3:uid="{C1119D9D-6F50-499D-B769-76004474C441}" name="Column1" dataDxfId="38">
      <calculatedColumnFormula>OR(Table2[[#This Row],[match]]=0,ROUNDUP(_xlfn.NUMBERVALUE(Table2[[#This Row],[match]]),4)=ROUNDUP(_xlfn.NUMBERVALUE(Table2[[#This Row],[1/h]]),4))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2FA7DA0-8B65-407F-8F72-3A2C6A4B2BAD}" name="Table5" displayName="Table5" ref="F2:W4067" totalsRowShown="0" headerRowDxfId="37" dataDxfId="36">
  <autoFilter ref="F2:W4067" xr:uid="{72FA7DA0-8B65-407F-8F72-3A2C6A4B2BAD}">
    <filterColumn colId="3">
      <filters>
        <filter val="0.000429697"/>
        <filter val="0.000469976"/>
        <filter val="0.008418889"/>
        <filter val="0.014916242"/>
        <filter val="0.014916327"/>
        <filter val="0.014916424"/>
        <filter val="0.01492084"/>
        <filter val="0.015491166"/>
        <filter val="0.016221464"/>
        <filter val="0.016837778"/>
        <filter val="0.017338414"/>
        <filter val="0.02618942"/>
        <filter val="0.029832684"/>
        <filter val="0.030877434"/>
        <filter val="0.061754867"/>
        <filter val="0.067351113"/>
        <filter val="0.134702226"/>
        <filter val="1.058313104"/>
        <filter val="1.073229528"/>
        <filter val="1.205399152"/>
        <filter val="1.551490365"/>
        <filter val="10.33801754"/>
        <filter val="10.54636197"/>
        <filter val="10.63715263"/>
        <filter val="10.68974303"/>
        <filter val="10.96035457"/>
        <filter val="11.16995873"/>
        <filter val="11.59690772"/>
        <filter val="12.40892869"/>
        <filter val="12.53280074"/>
        <filter val="12.55321783"/>
        <filter val="12.722826"/>
        <filter val="12.74910012"/>
        <filter val="14.86847691"/>
        <filter val="15.12011892"/>
        <filter val="15.29983645"/>
        <filter val="17.96279622"/>
        <filter val="18.05135529"/>
        <filter val="18.79778403"/>
        <filter val="19.16407861"/>
        <filter val="2.315259074"/>
        <filter val="2.534127758"/>
        <filter val="21.12854721"/>
        <filter val="23.35997862"/>
        <filter val="25.28190086"/>
        <filter val="29.94525777"/>
        <filter val="3.544748549"/>
        <filter val="306.6842392"/>
        <filter val="33.7211752"/>
        <filter val="33.75100772"/>
        <filter val="34.28419754"/>
        <filter val="37.28084003"/>
        <filter val="39.53414021"/>
        <filter val="4.281498772"/>
        <filter val="4.562194599"/>
        <filter val="49.06087788"/>
        <filter val="5.126071522"/>
        <filter val="5.478298496"/>
        <filter val="5.952547838"/>
        <filter val="6.140446247"/>
        <filter val="60.6577856"/>
        <filter val="7.074919339"/>
        <filter val="7.102041794"/>
        <filter val="8.890688705"/>
        <filter val="84.33966767"/>
        <filter val="9.189435295"/>
        <filter val="9.588882434"/>
        <filter val="9.853827574"/>
        <filter val="9.868743816"/>
      </filters>
    </filterColumn>
  </autoFilter>
  <sortState xmlns:xlrd2="http://schemas.microsoft.com/office/spreadsheetml/2017/richdata2" ref="F3:O4067">
    <sortCondition descending="1" ref="O2:O4067"/>
  </sortState>
  <tableColumns count="18">
    <tableColumn id="1" xr3:uid="{0A2AD43B-6250-4299-A1E6-76348B71B831}" name="rxn     kapp_old        kapp_slack_ub   kapp_slack_lb" dataDxfId="35"/>
    <tableColumn id="2" xr3:uid="{59176BE3-9083-4DD0-9E0B-B0ECBB3CC178}" name="rxn" dataDxfId="34">
      <calculatedColumnFormula>_xlfn.TEXTBEFORE(Table5[[#This Row],[rxn     kapp_old        kapp_slack_ub   kapp_slack_lb]]," ")</calculatedColumnFormula>
    </tableColumn>
    <tableColumn id="3" xr3:uid="{9D22592C-D031-4B40-9610-FF9D8250D642}" name="kapp_old" dataDxfId="33">
      <calculatedColumnFormula>_xlfn.NUMBERVALUE(_xlfn.TEXTBEFORE(TRIM(_xlfn.TEXTAFTER(_xlfn.TEXTBEFORE(Table5[[#This Row],[rxn     kapp_old        kapp_slack_ub   kapp_slack_lb]],Table5[[#This Row],[kapp_slack_lb]],-1),Table5[[#This Row],[rxn]]))," "))</calculatedColumnFormula>
    </tableColumn>
    <tableColumn id="4" xr3:uid="{503C25BA-2EDA-4A77-8863-40B01D0925AC}" name="kapp_slack_ub" dataDxfId="32">
      <calculatedColumnFormula>_xlfn.NUMBERVALUE(_xlfn.TEXTBEFORE(_xlfn.TEXTAFTER(TRIM(_xlfn.TEXTAFTER(_xlfn.TEXTBEFORE(Table5[[#This Row],[rxn     kapp_old        kapp_slack_ub   kapp_slack_lb]],Table5[[#This Row],[kapp_slack_lb]],-1),Table5[[#This Row],[rxn]]))," ")," "))</calculatedColumnFormula>
    </tableColumn>
    <tableColumn id="5" xr3:uid="{16FD9349-11C1-4458-B786-FA9DD232C4B7}" name="kapp_slack_lb" dataDxfId="31">
      <calculatedColumnFormula>_xlfn.NUMBERVALUE(_xlfn.TEXTAFTER(Table5[[#This Row],[rxn     kapp_old        kapp_slack_ub   kapp_slack_lb]]," ",-1))</calculatedColumnFormula>
    </tableColumn>
    <tableColumn id="6" xr3:uid="{764591CA-A495-42C1-846B-2F5EEB2657F3}" name="associated enzload" dataDxfId="30">
      <calculatedColumnFormula>_xlfn.XLOOKUP(SUBSTITUTE(Table5[[#This Row],[rxn]],"RXN-","ENZLOAD-"),ENZLOAD[name],ENZLOAD[flux],0)</calculatedColumnFormula>
    </tableColumn>
    <tableColumn id="7" xr3:uid="{CD38AD43-2D44-4DAD-A964-06314FFE327E}" name="kapp or median kapp, if lower" dataDxfId="29">
      <calculatedColumnFormula>"'"&amp;Table5[[#This Row],[rxn]]&amp;"'"&amp;CHAR(9)&amp;IF(AND(Table5[[#This Row],[kapp_slack_ub]]&lt;&gt;0,Table5[[#This Row],[kapp_old]]&lt;$F$1),$F$1,Table5[[#This Row],[kapp_old]])</calculatedColumnFormula>
    </tableColumn>
    <tableColumn id="8" xr3:uid="{461904AF-AD18-4111-9DA2-AB1CC7147E74}" name="min flux" dataDxfId="0">
      <calculatedColumnFormula>_xlfn.XLOOKUP(Table5[[#This Row],[rxn]],Table3[name],Table3[flux],$F$1)</calculatedColumnFormula>
    </tableColumn>
    <tableColumn id="9" xr3:uid="{3661E212-B950-4CFB-8BBC-5CBCB3C0A9C6}" name="flux/enzload" dataDxfId="28">
      <calculatedColumnFormula>IFERROR(Table5[[#This Row],[min flux]]/Table5[[#This Row],[associated enzload]],"")</calculatedColumnFormula>
    </tableColumn>
    <tableColumn id="10" xr3:uid="{E72A9A35-83DB-4309-A1EC-0F624196A499}" name="diff from flux/enzload mean" dataDxfId="27">
      <calculatedColumnFormula>_xlfn.NUMBERVALUE(IF(Table5[[#This Row],[flux/enzload]]="","",ABS($N$1-Table5[[#This Row],[flux/enzload]])))</calculatedColumnFormula>
    </tableColumn>
    <tableColumn id="11" xr3:uid="{9AF0C7B8-2623-41A5-BBCE-9C1A74C21002}" name="kapp + (slack_ub - slack_lb)/enzload" dataDxfId="26">
      <calculatedColumnFormula>Table5[[#This Row],[kapp_old]]+IFERROR(((Table5[[#This Row],[kapp_slack_ub]]-Table5[[#This Row],[kapp_slack_lb]])/Table5[[#This Row],[associated enzload]]),0)</calculatedColumnFormula>
    </tableColumn>
    <tableColumn id="12" xr3:uid="{0835E664-9A35-4779-87C3-43C5AAAF5625}" name="new kapp file line" dataDxfId="25">
      <calculatedColumnFormula>"'"&amp;Table5[[#This Row],[rxn]]&amp;"'"&amp;CHAR(9)&amp;Table5[[#This Row],[kapp + (slack_ub - slack_lb)/enzload]]</calculatedColumnFormula>
    </tableColumn>
    <tableColumn id="13" xr3:uid="{39EDCE40-96DA-4CF9-8553-ECE5D8FCE7A4}" name="flux in kapp-slack.gms" dataDxfId="24">
      <calculatedColumnFormula>_xlfn.XLOOKUP(Table5[[#This Row],[rxn]],Table38[name],Table38[flux],0)</calculatedColumnFormula>
    </tableColumn>
    <tableColumn id="14" xr3:uid="{E818EB04-1AAA-4299-AFA6-86E3ACE06F1D}" name="ENZLOAD flux in kapp-slack.gms" dataDxfId="23">
      <calculatedColumnFormula>_xlfn.XLOOKUP(SUBSTITUTE(Table5[[#This Row],[rxn]],"RXN-","ENZLOAD-"),Table38[name],Table38[flux],0)</calculatedColumnFormula>
    </tableColumn>
    <tableColumn id="15" xr3:uid="{3C2EFFF3-A93E-4969-A783-0C5FE0E0EBE6}" name="ENZ not made when it should be?" dataDxfId="22">
      <calculatedColumnFormula>AND(Table5[[#This Row],[ENZLOAD flux in kapp-slack.gms]]=0,Table5[[#This Row],[flux in kapp-slack.gms]]&lt;&gt;0,NOT(Table5[[#This Row],[spont or unknown?]]))</calculatedColumnFormula>
    </tableColumn>
    <tableColumn id="16" xr3:uid="{6297EFB5-D10F-4A41-B03F-EF2D08998CB5}" name="spont or unknown?" dataDxfId="21">
      <calculatedColumnFormula>OR(_xlfn.TEXTAFTER(Table5[[#This Row],[rxn]],"-",-1)="SPONT",_xlfn.TEXTAFTER(Table5[[#This Row],[rxn]],"-",-1)="UNKNOWN")</calculatedColumnFormula>
    </tableColumn>
    <tableColumn id="17" xr3:uid="{7DA32297-C6C1-4C44-803B-03783C1D8A6D}" name="FVA ENZLOAD flux UB" dataDxfId="20">
      <calculatedColumnFormula>_xlfn.XLOOKUP(SUBSTITUTE(Table5[[#This Row],[rxn]],"RXN-","ENZLOAD-"),Table4[rxn],Table4[ub],0)</calculatedColumnFormula>
    </tableColumn>
    <tableColumn id="18" xr3:uid="{DB76639B-8A57-4AA6-A5CA-857041068D25}" name="Can't be made but should be?" dataDxfId="19">
      <calculatedColumnFormula>AND(Table5[[#This Row],[FVA ENZLOAD flux UB]]=0,Table5[[#This Row],[ENZ not made when it should be?]])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3C4D66DC-1C49-4C38-8A4F-0C8093A3C4C6}" name="Table38" displayName="Table38" ref="A2:C2858" totalsRowShown="0" headerRowDxfId="18" dataDxfId="17">
  <autoFilter ref="A2:C2858" xr:uid="{3C4D66DC-1C49-4C38-8A4F-0C8093A3C4C6}"/>
  <tableColumns count="3">
    <tableColumn id="1" xr3:uid="{125B2B0F-B811-4B52-B496-2965E22A028C}" name="all fluxes from kapp-slack"/>
    <tableColumn id="2" xr3:uid="{E3E99274-5C03-42FC-A604-AA919836E878}" name="name" dataDxfId="16">
      <calculatedColumnFormula>_xlfn.TEXTBEFORE(Table38[[#This Row],[all fluxes from kapp-slack]]," ",,,,"")</calculatedColumnFormula>
    </tableColumn>
    <tableColumn id="3" xr3:uid="{96144F2F-A6C3-400E-851A-F8E2D81405BE}" name="flux" dataDxfId="15">
      <calculatedColumnFormula>_xlfn.NUMBERVALUE(IFERROR(_xlfn.TEXTAFTER(Table38[[#This Row],[all fluxes from kapp-slack]]," ",-1,,,""),""))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62E0804-09AC-4969-9FF3-7EF7664E6F19}" name="Table3" displayName="Table3" ref="A1:C2857" totalsRowShown="0" headerRowDxfId="14" dataDxfId="13">
  <autoFilter ref="A1:C2857" xr:uid="{B62E0804-09AC-4969-9FF3-7EF7664E6F19}"/>
  <tableColumns count="3">
    <tableColumn id="1" xr3:uid="{D5682FE1-9439-4F7C-9D67-20215C83B291}" name="all fluxes from min_flux_sum"/>
    <tableColumn id="2" xr3:uid="{E46C4BB8-B381-46DD-B256-95501863C92D}" name="name" dataDxfId="12">
      <calculatedColumnFormula>_xlfn.TEXTBEFORE(Table3[[#This Row],[all fluxes from min_flux_sum]]," ",,,,"")</calculatedColumnFormula>
    </tableColumn>
    <tableColumn id="3" xr3:uid="{2F3438E3-B106-43DB-8847-7248E19B86F5}" name="flux" dataDxfId="11">
      <calculatedColumnFormula>_xlfn.NUMBERVALUE(IFERROR(_xlfn.TEXTAFTER(Table3[[#This Row],[all fluxes from min_flux_sum]]," ",-1,,,""),""))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C1BDE0D-3F84-43A1-8046-9CA4A89CD1CD}" name="ENZLOAD" displayName="ENZLOAD" ref="A1:C3682" totalsRowShown="0" dataDxfId="10">
  <autoFilter ref="A1:C3682" xr:uid="{AC1BDE0D-3F84-43A1-8046-9CA4A89CD1CD}"/>
  <tableColumns count="3">
    <tableColumn id="1" xr3:uid="{F8B72139-52F6-408D-BC58-7A74E5D53DFA}" name="ENZLOAD (from enz_from_proteome)" dataDxfId="9"/>
    <tableColumn id="2" xr3:uid="{61A1E06F-0778-4394-8EE9-53A8731D4703}" name="name" dataDxfId="8">
      <calculatedColumnFormula>_xlfn.TEXTBEFORE(ENZLOAD[[#This Row],[ENZLOAD (from enz_from_proteome)]]," ")</calculatedColumnFormula>
    </tableColumn>
    <tableColumn id="3" xr3:uid="{5A5199BE-EAE1-46FA-961F-D6F7A346DAC6}" name="flux" dataDxfId="7">
      <calculatedColumnFormula>_xlfn.NUMBERVALUE(_xlfn.TEXTAFTER(ENZLOAD[[#This Row],[ENZLOAD (from enz_from_proteome)]]," ",-1))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6DF198B-7366-488B-964F-6EB4C941B18B}" name="Table4" displayName="Table4" ref="F1:I2590" totalsRowShown="0" headerRowDxfId="6" dataDxfId="5">
  <autoFilter ref="F1:I2590" xr:uid="{F6DF198B-7366-488B-964F-6EB4C941B18B}"/>
  <tableColumns count="4">
    <tableColumn id="1" xr3:uid="{CBB36FF8-C596-43E5-8BEC-F07A6971AD92}" name="rxn     upper-bound     lower-bound" dataDxfId="4"/>
    <tableColumn id="2" xr3:uid="{0E54C4A2-3EE4-4B12-BE07-8E2626FD9A8D}" name="rxn" dataDxfId="3">
      <calculatedColumnFormula>_xlfn.TEXTBEFORE(Table4[[#This Row],[rxn     upper-bound     lower-bound]]," ")</calculatedColumnFormula>
    </tableColumn>
    <tableColumn id="3" xr3:uid="{CF89A216-82FD-4407-8983-AE04801CC207}" name="ub" dataDxfId="2">
      <calculatedColumnFormula>_xlfn.NUMBERVALUE(TRIM(_xlfn.TEXTBEFORE(_xlfn.TEXTAFTER(Table4[[#This Row],[rxn     upper-bound     lower-bound]],Table4[[#This Row],[rxn]]),Table4[[#This Row],[lb]],-1)))</calculatedColumnFormula>
    </tableColumn>
    <tableColumn id="4" xr3:uid="{0BB38422-4F77-476F-9C52-61E3169DBC54}" name="lb" dataDxfId="1">
      <calculatedColumnFormula>_xlfn.TEXTAFTER(Table4[[#This Row],[rxn     upper-bound     lower-bound]]," ",-1)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EECF7B-05E7-45DD-A925-3822BFF04E4B}">
  <dimension ref="A1:I4066"/>
  <sheetViews>
    <sheetView workbookViewId="0">
      <selection activeCell="K3" sqref="K3"/>
    </sheetView>
  </sheetViews>
  <sheetFormatPr defaultRowHeight="14.5"/>
  <cols>
    <col min="5" max="5" width="16.7265625" customWidth="1"/>
    <col min="6" max="6" width="11.81640625" customWidth="1"/>
    <col min="8" max="8" width="11.81640625" customWidth="1"/>
    <col min="12" max="12" width="11.81640625" bestFit="1" customWidth="1"/>
  </cols>
  <sheetData>
    <row r="1" spans="1:9">
      <c r="A1" t="s">
        <v>4474</v>
      </c>
      <c r="B1" t="s">
        <v>4477</v>
      </c>
      <c r="C1" t="s">
        <v>4479</v>
      </c>
      <c r="D1" t="s">
        <v>4478</v>
      </c>
      <c r="E1" t="s">
        <v>4475</v>
      </c>
      <c r="F1" t="s">
        <v>4477</v>
      </c>
      <c r="G1" t="s">
        <v>4479</v>
      </c>
      <c r="H1" t="s">
        <v>4480</v>
      </c>
      <c r="I1" t="s">
        <v>4476</v>
      </c>
    </row>
    <row r="2" spans="1:9">
      <c r="A2" t="s">
        <v>0</v>
      </c>
      <c r="B2">
        <f>_xlfn.NUMBERVALUE(_xlfn.TEXTAFTER(Table1[[#This Row],[in_vivo]]," ",-1))*60*60</f>
        <v>5093.335934130132</v>
      </c>
      <c r="C2" t="str">
        <f>_xlfn.TEXTBEFORE(Table1[[#This Row],[in_vivo]]," ")</f>
        <v>RXN-GHMT2r_c_FWD-rt1299</v>
      </c>
      <c r="D2">
        <f>MEDIAN(Table1[1/h])</f>
        <v>12673.550496858696</v>
      </c>
      <c r="E2" t="s">
        <v>409</v>
      </c>
      <c r="F2">
        <f>_xlfn.NUMBERVALUE(_xlfn.TEXTAFTER(Table2[[#This Row],[my new versions]]," ",-1))</f>
        <v>12673.550496858699</v>
      </c>
      <c r="G2" t="str">
        <f>_xlfn.TEXTBEFORE(SUBSTITUTE(Table2[[#This Row],[my new versions]],"'","")," ")</f>
        <v>RXN-EX_13BDglucan_e_FWD-SPONT</v>
      </c>
      <c r="H2">
        <f>_xlfn.XLOOKUP(Table2[[#This Row],[name]],Table1[name],Table1[1/h],0)</f>
        <v>0</v>
      </c>
      <c r="I2" t="b">
        <f>OR(Table2[[#This Row],[match]]=0,ROUNDUP(_xlfn.NUMBERVALUE(Table2[[#This Row],[match]]),4)=ROUNDUP(_xlfn.NUMBERVALUE(Table2[[#This Row],[1/h]]),4))</f>
        <v>1</v>
      </c>
    </row>
    <row r="3" spans="1:9">
      <c r="A3" t="s">
        <v>1</v>
      </c>
      <c r="B3">
        <f>_xlfn.NUMBERVALUE(_xlfn.TEXTAFTER(Table1[[#This Row],[in_vivo]]," ",-1))*60*60</f>
        <v>41615.797893669005</v>
      </c>
      <c r="C3" t="str">
        <f>_xlfn.TEXTBEFORE(Table1[[#This Row],[in_vivo]]," ")</f>
        <v>RXN-PRPPS_c_FWD-PRS23</v>
      </c>
      <c r="E3" t="s">
        <v>410</v>
      </c>
      <c r="F3">
        <f>_xlfn.NUMBERVALUE(_xlfn.TEXTAFTER(Table2[[#This Row],[my new versions]]," ",-1))</f>
        <v>12673.550496858699</v>
      </c>
      <c r="G3" t="str">
        <f>_xlfn.TEXTBEFORE(SUBSTITUTE(Table2[[#This Row],[my new versions]],"'","")," ")</f>
        <v>RXN-EX_13BDglucan_e_REV-SPONT</v>
      </c>
      <c r="H3">
        <f>_xlfn.XLOOKUP(Table2[[#This Row],[name]],Table1[name],Table1[1/h],0)</f>
        <v>0</v>
      </c>
      <c r="I3" t="b">
        <f>OR(Table2[[#This Row],[match]]=0,ROUNDUP(_xlfn.NUMBERVALUE(Table2[[#This Row],[match]]),4)=ROUNDUP(_xlfn.NUMBERVALUE(Table2[[#This Row],[1/h]]),4))</f>
        <v>1</v>
      </c>
    </row>
    <row r="4" spans="1:9">
      <c r="A4" t="s">
        <v>2</v>
      </c>
      <c r="B4">
        <f>_xlfn.NUMBERVALUE(_xlfn.TEXTAFTER(Table1[[#This Row],[in_vivo]]," ",-1))*60*60</f>
        <v>22346.397510286533</v>
      </c>
      <c r="C4" t="str">
        <f>_xlfn.TEXTBEFORE(Table1[[#This Row],[in_vivo]]," ")</f>
        <v>RXN-3DSPHR_r_FWD-rt1611</v>
      </c>
      <c r="E4" t="s">
        <v>411</v>
      </c>
      <c r="F4">
        <f>_xlfn.NUMBERVALUE(_xlfn.TEXTAFTER(Table2[[#This Row],[my new versions]]," ",-1))</f>
        <v>12673.550496858699</v>
      </c>
      <c r="G4" t="str">
        <f>_xlfn.TEXTBEFORE(SUBSTITUTE(Table2[[#This Row],[my new versions]],"'","")," ")</f>
        <v>RXN-EX_crn_e_FWD-SPONT</v>
      </c>
      <c r="H4">
        <f>_xlfn.XLOOKUP(Table2[[#This Row],[name]],Table1[name],Table1[1/h],0)</f>
        <v>0</v>
      </c>
      <c r="I4" t="b">
        <f>OR(Table2[[#This Row],[match]]=0,ROUNDUP(_xlfn.NUMBERVALUE(Table2[[#This Row],[match]]),4)=ROUNDUP(_xlfn.NUMBERVALUE(Table2[[#This Row],[1/h]]),4))</f>
        <v>1</v>
      </c>
    </row>
    <row r="5" spans="1:9">
      <c r="A5" t="s">
        <v>3</v>
      </c>
      <c r="B5">
        <f>_xlfn.NUMBERVALUE(_xlfn.TEXTAFTER(Table1[[#This Row],[in_vivo]]," ",-1))*60*60</f>
        <v>31.831602261563191</v>
      </c>
      <c r="C5" t="str">
        <f>_xlfn.TEXTBEFORE(Table1[[#This Row],[in_vivo]]," ")</f>
        <v>RXN-ASPK_c_FWD-rt6294</v>
      </c>
      <c r="E5" t="s">
        <v>412</v>
      </c>
      <c r="F5">
        <f>_xlfn.NUMBERVALUE(_xlfn.TEXTAFTER(Table2[[#This Row],[my new versions]]," ",-1))</f>
        <v>12673.550496858699</v>
      </c>
      <c r="G5" t="str">
        <f>_xlfn.TEXTBEFORE(SUBSTITUTE(Table2[[#This Row],[my new versions]],"'","")," ")</f>
        <v>RXN-EX_crn_e_REV-SPONT</v>
      </c>
      <c r="H5">
        <f>_xlfn.XLOOKUP(Table2[[#This Row],[name]],Table1[name],Table1[1/h],0)</f>
        <v>0</v>
      </c>
      <c r="I5" t="b">
        <f>OR(Table2[[#This Row],[match]]=0,ROUNDUP(_xlfn.NUMBERVALUE(Table2[[#This Row],[match]]),4)=ROUNDUP(_xlfn.NUMBERVALUE(Table2[[#This Row],[1/h]]),4))</f>
        <v>1</v>
      </c>
    </row>
    <row r="6" spans="1:9">
      <c r="A6" t="s">
        <v>4</v>
      </c>
      <c r="B6">
        <f>_xlfn.NUMBERVALUE(_xlfn.TEXTAFTER(Table1[[#This Row],[in_vivo]]," ",-1))*60*60</f>
        <v>22.762334033950538</v>
      </c>
      <c r="C6" t="str">
        <f>_xlfn.TEXTBEFORE(Table1[[#This Row],[in_vivo]]," ")</f>
        <v>RXN-ADPT_c_FWD-rt7825</v>
      </c>
      <c r="E6" t="s">
        <v>413</v>
      </c>
      <c r="F6">
        <f>_xlfn.NUMBERVALUE(_xlfn.TEXTAFTER(Table2[[#This Row],[my new versions]]," ",-1))</f>
        <v>12673.550496858699</v>
      </c>
      <c r="G6" t="str">
        <f>_xlfn.TEXTBEFORE(SUBSTITUTE(Table2[[#This Row],[my new versions]],"'","")," ")</f>
        <v>RXN-EX_lac__D_e_FWD-SPONT</v>
      </c>
      <c r="H6">
        <f>_xlfn.XLOOKUP(Table2[[#This Row],[name]],Table1[name],Table1[1/h],0)</f>
        <v>0</v>
      </c>
      <c r="I6" t="b">
        <f>OR(Table2[[#This Row],[match]]=0,ROUNDUP(_xlfn.NUMBERVALUE(Table2[[#This Row],[match]]),4)=ROUNDUP(_xlfn.NUMBERVALUE(Table2[[#This Row],[1/h]]),4))</f>
        <v>1</v>
      </c>
    </row>
    <row r="7" spans="1:9">
      <c r="A7" t="s">
        <v>5</v>
      </c>
      <c r="B7">
        <f>_xlfn.NUMBERVALUE(_xlfn.TEXTAFTER(Table1[[#This Row],[in_vivo]]," ",-1))*60*60</f>
        <v>38111.478038751236</v>
      </c>
      <c r="C7" t="str">
        <f>_xlfn.TEXTBEFORE(Table1[[#This Row],[in_vivo]]," ")</f>
        <v>RXN-PSERT_c_FWD-rt7036</v>
      </c>
      <c r="E7" t="s">
        <v>414</v>
      </c>
      <c r="F7">
        <f>_xlfn.NUMBERVALUE(_xlfn.TEXTAFTER(Table2[[#This Row],[my new versions]]," ",-1))</f>
        <v>12673.550496858699</v>
      </c>
      <c r="G7" t="str">
        <f>_xlfn.TEXTBEFORE(SUBSTITUTE(Table2[[#This Row],[my new versions]],"'","")," ")</f>
        <v>RXN-EX_lac__D_e_REV-SPONT</v>
      </c>
      <c r="H7">
        <f>_xlfn.XLOOKUP(Table2[[#This Row],[name]],Table1[name],Table1[1/h],0)</f>
        <v>0</v>
      </c>
      <c r="I7" t="b">
        <f>OR(Table2[[#This Row],[match]]=0,ROUNDUP(_xlfn.NUMBERVALUE(Table2[[#This Row],[match]]),4)=ROUNDUP(_xlfn.NUMBERVALUE(Table2[[#This Row],[1/h]]),4))</f>
        <v>1</v>
      </c>
    </row>
    <row r="8" spans="1:9">
      <c r="A8" t="s">
        <v>6</v>
      </c>
      <c r="B8">
        <f>_xlfn.NUMBERVALUE(_xlfn.TEXTAFTER(Table1[[#This Row],[in_vivo]]," ",-1))*60*60</f>
        <v>4.1952211466100122</v>
      </c>
      <c r="C8" t="str">
        <f>_xlfn.TEXTBEFORE(Table1[[#This Row],[in_vivo]]," ")</f>
        <v>RXN-IG3PS_c_FWD-rt0716</v>
      </c>
      <c r="E8" t="s">
        <v>415</v>
      </c>
      <c r="F8">
        <f>_xlfn.NUMBERVALUE(_xlfn.TEXTAFTER(Table2[[#This Row],[my new versions]]," ",-1))</f>
        <v>12673.550496858699</v>
      </c>
      <c r="G8" t="str">
        <f>_xlfn.TEXTBEFORE(SUBSTITUTE(Table2[[#This Row],[my new versions]],"'","")," ")</f>
        <v>RXN-EX_mev__R_e_FWD-SPONT</v>
      </c>
      <c r="H8">
        <f>_xlfn.XLOOKUP(Table2[[#This Row],[name]],Table1[name],Table1[1/h],0)</f>
        <v>0</v>
      </c>
      <c r="I8" t="b">
        <f>OR(Table2[[#This Row],[match]]=0,ROUNDUP(_xlfn.NUMBERVALUE(Table2[[#This Row],[match]]),4)=ROUNDUP(_xlfn.NUMBERVALUE(Table2[[#This Row],[1/h]]),4))</f>
        <v>1</v>
      </c>
    </row>
    <row r="9" spans="1:9">
      <c r="A9" t="s">
        <v>7</v>
      </c>
      <c r="B9">
        <f>_xlfn.NUMBERVALUE(_xlfn.TEXTAFTER(Table1[[#This Row],[in_vivo]]," ",-1))*60*60</f>
        <v>214269.7795096075</v>
      </c>
      <c r="C9" t="str">
        <f>_xlfn.TEXTBEFORE(Table1[[#This Row],[in_vivo]]," ")</f>
        <v>RXN-CDPDAGS_rm_FWD-rt4513_rm</v>
      </c>
      <c r="E9" t="s">
        <v>416</v>
      </c>
      <c r="F9">
        <f>_xlfn.NUMBERVALUE(_xlfn.TEXTAFTER(Table2[[#This Row],[my new versions]]," ",-1))</f>
        <v>12673.550496858699</v>
      </c>
      <c r="G9" t="str">
        <f>_xlfn.TEXTBEFORE(SUBSTITUTE(Table2[[#This Row],[my new versions]],"'","")," ")</f>
        <v>RXN-EX_mev__R_e_REV-SPONT</v>
      </c>
      <c r="H9">
        <f>_xlfn.XLOOKUP(Table2[[#This Row],[name]],Table1[name],Table1[1/h],0)</f>
        <v>0</v>
      </c>
      <c r="I9" t="b">
        <f>OR(Table2[[#This Row],[match]]=0,ROUNDUP(_xlfn.NUMBERVALUE(Table2[[#This Row],[match]]),4)=ROUNDUP(_xlfn.NUMBERVALUE(Table2[[#This Row],[1/h]]),4))</f>
        <v>1</v>
      </c>
    </row>
    <row r="10" spans="1:9">
      <c r="A10" t="s">
        <v>8</v>
      </c>
      <c r="B10">
        <f>_xlfn.NUMBERVALUE(_xlfn.TEXTAFTER(Table1[[#This Row],[in_vivo]]," ",-1))*60*60</f>
        <v>52077.4512742476</v>
      </c>
      <c r="C10" t="str">
        <f>_xlfn.TEXTBEFORE(Table1[[#This Row],[in_vivo]]," ")</f>
        <v>RXN-UMPK_c_FWD-rt4822_c</v>
      </c>
      <c r="E10" t="s">
        <v>417</v>
      </c>
      <c r="F10">
        <f>_xlfn.NUMBERVALUE(_xlfn.TEXTAFTER(Table2[[#This Row],[my new versions]]," ",-1))</f>
        <v>12673.550496858699</v>
      </c>
      <c r="G10" t="str">
        <f>_xlfn.TEXTBEFORE(SUBSTITUTE(Table2[[#This Row],[my new versions]],"'","")," ")</f>
        <v>RXN-EX_pnto__R_e_FWD-SPONT</v>
      </c>
      <c r="H10">
        <f>_xlfn.XLOOKUP(Table2[[#This Row],[name]],Table1[name],Table1[1/h],0)</f>
        <v>0</v>
      </c>
      <c r="I10" t="b">
        <f>OR(Table2[[#This Row],[match]]=0,ROUNDUP(_xlfn.NUMBERVALUE(Table2[[#This Row],[match]]),4)=ROUNDUP(_xlfn.NUMBERVALUE(Table2[[#This Row],[1/h]]),4))</f>
        <v>1</v>
      </c>
    </row>
    <row r="11" spans="1:9">
      <c r="A11" t="s">
        <v>9</v>
      </c>
      <c r="B11">
        <f>_xlfn.NUMBERVALUE(_xlfn.TEXTAFTER(Table1[[#This Row],[in_vivo]]," ",-1))*60*60</f>
        <v>1524.6858321969876</v>
      </c>
      <c r="C11" t="str">
        <f>_xlfn.TEXTBEFORE(Table1[[#This Row],[in_vivo]]," ")</f>
        <v>RXN-PTPAT_c_FWD-rt6481</v>
      </c>
      <c r="E11" t="s">
        <v>418</v>
      </c>
      <c r="F11">
        <f>_xlfn.NUMBERVALUE(_xlfn.TEXTAFTER(Table2[[#This Row],[my new versions]]," ",-1))</f>
        <v>12673.550496858699</v>
      </c>
      <c r="G11" t="str">
        <f>_xlfn.TEXTBEFORE(SUBSTITUTE(Table2[[#This Row],[my new versions]],"'","")," ")</f>
        <v>RXN-EX_pnto__R_e_REV-SPONT</v>
      </c>
      <c r="H11">
        <f>_xlfn.XLOOKUP(Table2[[#This Row],[name]],Table1[name],Table1[1/h],0)</f>
        <v>0</v>
      </c>
      <c r="I11" t="b">
        <f>OR(Table2[[#This Row],[match]]=0,ROUNDUP(_xlfn.NUMBERVALUE(Table2[[#This Row],[match]]),4)=ROUNDUP(_xlfn.NUMBERVALUE(Table2[[#This Row],[1/h]]),4))</f>
        <v>1</v>
      </c>
    </row>
    <row r="12" spans="1:9">
      <c r="A12" t="s">
        <v>10</v>
      </c>
      <c r="B12">
        <f>_xlfn.NUMBERVALUE(_xlfn.TEXTAFTER(Table1[[#This Row],[in_vivo]]," ",-1))*60*60</f>
        <v>79945.677308559243</v>
      </c>
      <c r="C12" t="str">
        <f>_xlfn.TEXTBEFORE(Table1[[#This Row],[in_vivo]]," ")</f>
        <v>RXN-GPIA9a_r_FWD-rt4069</v>
      </c>
      <c r="E12" t="s">
        <v>419</v>
      </c>
      <c r="F12">
        <f>_xlfn.NUMBERVALUE(_xlfn.TEXTAFTER(Table2[[#This Row],[my new versions]]," ",-1))</f>
        <v>12673.550496858699</v>
      </c>
      <c r="G12" t="str">
        <f>_xlfn.TEXTBEFORE(SUBSTITUTE(Table2[[#This Row],[my new versions]],"'","")," ")</f>
        <v>RXN-EX_btd_e_FWD-SPONT</v>
      </c>
      <c r="H12">
        <f>_xlfn.XLOOKUP(Table2[[#This Row],[name]],Table1[name],Table1[1/h],0)</f>
        <v>0</v>
      </c>
      <c r="I12" t="b">
        <f>OR(Table2[[#This Row],[match]]=0,ROUNDUP(_xlfn.NUMBERVALUE(Table2[[#This Row],[match]]),4)=ROUNDUP(_xlfn.NUMBERVALUE(Table2[[#This Row],[1/h]]),4))</f>
        <v>1</v>
      </c>
    </row>
    <row r="13" spans="1:9">
      <c r="A13" t="s">
        <v>11</v>
      </c>
      <c r="B13">
        <f>_xlfn.NUMBERVALUE(_xlfn.TEXTAFTER(Table1[[#This Row],[in_vivo]]," ",-1))*60*60</f>
        <v>1.050727408105968E-2</v>
      </c>
      <c r="C13" t="str">
        <f>_xlfn.TEXTBEFORE(Table1[[#This Row],[in_vivo]]," ")</f>
        <v>RXN-UPP3MT_2_c_FWD-rt2682</v>
      </c>
      <c r="E13" t="s">
        <v>420</v>
      </c>
      <c r="F13">
        <f>_xlfn.NUMBERVALUE(_xlfn.TEXTAFTER(Table2[[#This Row],[my new versions]]," ",-1))</f>
        <v>12673.550496858699</v>
      </c>
      <c r="G13" t="str">
        <f>_xlfn.TEXTBEFORE(SUBSTITUTE(Table2[[#This Row],[my new versions]],"'","")," ")</f>
        <v>RXN-EX_btd_e_REV-SPONT</v>
      </c>
      <c r="H13">
        <f>_xlfn.XLOOKUP(Table2[[#This Row],[name]],Table1[name],Table1[1/h],0)</f>
        <v>0</v>
      </c>
      <c r="I13" t="b">
        <f>OR(Table2[[#This Row],[match]]=0,ROUNDUP(_xlfn.NUMBERVALUE(Table2[[#This Row],[match]]),4)=ROUNDUP(_xlfn.NUMBERVALUE(Table2[[#This Row],[1/h]]),4))</f>
        <v>1</v>
      </c>
    </row>
    <row r="14" spans="1:9">
      <c r="A14" t="s">
        <v>12</v>
      </c>
      <c r="B14">
        <f>_xlfn.NUMBERVALUE(_xlfn.TEXTAFTER(Table1[[#This Row],[in_vivo]]," ",-1))*60*60</f>
        <v>3660.7215623470561</v>
      </c>
      <c r="C14" t="str">
        <f>_xlfn.TEXTBEFORE(Table1[[#This Row],[in_vivo]]," ")</f>
        <v>RXN-TMDPK_c_FWD-rt8116</v>
      </c>
      <c r="E14" t="s">
        <v>421</v>
      </c>
      <c r="F14">
        <f>_xlfn.NUMBERVALUE(_xlfn.TEXTAFTER(Table2[[#This Row],[my new versions]]," ",-1))</f>
        <v>12673.550496858699</v>
      </c>
      <c r="G14" t="str">
        <f>_xlfn.TEXTBEFORE(SUBSTITUTE(Table2[[#This Row],[my new versions]],"'","")," ")</f>
        <v>RXN-EX_3mop_e_FWD-SPONT</v>
      </c>
      <c r="H14">
        <f>_xlfn.XLOOKUP(Table2[[#This Row],[name]],Table1[name],Table1[1/h],0)</f>
        <v>0</v>
      </c>
      <c r="I14" t="b">
        <f>OR(Table2[[#This Row],[match]]=0,ROUNDUP(_xlfn.NUMBERVALUE(Table2[[#This Row],[match]]),4)=ROUNDUP(_xlfn.NUMBERVALUE(Table2[[#This Row],[1/h]]),4))</f>
        <v>1</v>
      </c>
    </row>
    <row r="15" spans="1:9">
      <c r="A15" t="s">
        <v>13</v>
      </c>
      <c r="B15">
        <f>_xlfn.NUMBERVALUE(_xlfn.TEXTAFTER(Table1[[#This Row],[in_vivo]]," ",-1))*60*60</f>
        <v>1.7939063573733527</v>
      </c>
      <c r="C15" t="str">
        <f>_xlfn.TEXTBEFORE(Table1[[#This Row],[in_vivo]]," ")</f>
        <v>RXN-ATPPRT_c_FWD-rt1520</v>
      </c>
      <c r="E15" t="s">
        <v>422</v>
      </c>
      <c r="F15">
        <f>_xlfn.NUMBERVALUE(_xlfn.TEXTAFTER(Table2[[#This Row],[my new versions]]," ",-1))</f>
        <v>12673.550496858699</v>
      </c>
      <c r="G15" t="str">
        <f>_xlfn.TEXTBEFORE(SUBSTITUTE(Table2[[#This Row],[my new versions]],"'","")," ")</f>
        <v>RXN-EX_3mop_e_REV-SPONT</v>
      </c>
      <c r="H15">
        <f>_xlfn.XLOOKUP(Table2[[#This Row],[name]],Table1[name],Table1[1/h],0)</f>
        <v>0</v>
      </c>
      <c r="I15" t="b">
        <f>OR(Table2[[#This Row],[match]]=0,ROUNDUP(_xlfn.NUMBERVALUE(Table2[[#This Row],[match]]),4)=ROUNDUP(_xlfn.NUMBERVALUE(Table2[[#This Row],[1/h]]),4))</f>
        <v>1</v>
      </c>
    </row>
    <row r="16" spans="1:9">
      <c r="A16" t="s">
        <v>14</v>
      </c>
      <c r="B16">
        <f>_xlfn.NUMBERVALUE(_xlfn.TEXTAFTER(Table1[[#This Row],[in_vivo]]," ",-1))*60*60</f>
        <v>15141.13861092415</v>
      </c>
      <c r="C16" t="str">
        <f>_xlfn.TEXTBEFORE(Table1[[#This Row],[in_vivo]]," ")</f>
        <v>RXN-ACGAMPM_c_FWD-rt4597</v>
      </c>
      <c r="E16" t="s">
        <v>423</v>
      </c>
      <c r="F16">
        <f>_xlfn.NUMBERVALUE(_xlfn.TEXTAFTER(Table2[[#This Row],[my new versions]]," ",-1))</f>
        <v>12673.550496858699</v>
      </c>
      <c r="G16" t="str">
        <f>_xlfn.TEXTBEFORE(SUBSTITUTE(Table2[[#This Row],[my new versions]],"'","")," ")</f>
        <v>RXN-EX_lac__L_e_FWD-SPONT</v>
      </c>
      <c r="H16">
        <f>_xlfn.XLOOKUP(Table2[[#This Row],[name]],Table1[name],Table1[1/h],0)</f>
        <v>0</v>
      </c>
      <c r="I16" t="b">
        <f>OR(Table2[[#This Row],[match]]=0,ROUNDUP(_xlfn.NUMBERVALUE(Table2[[#This Row],[match]]),4)=ROUNDUP(_xlfn.NUMBERVALUE(Table2[[#This Row],[1/h]]),4))</f>
        <v>1</v>
      </c>
    </row>
    <row r="17" spans="1:9">
      <c r="A17" t="s">
        <v>15</v>
      </c>
      <c r="B17">
        <f>_xlfn.NUMBERVALUE(_xlfn.TEXTAFTER(Table1[[#This Row],[in_vivo]]," ",-1))*60*60</f>
        <v>30512012.935282886</v>
      </c>
      <c r="C17" t="str">
        <f>_xlfn.TEXTBEFORE(Table1[[#This Row],[in_vivo]]," ")</f>
        <v>RXN-ABTD4Dx_c_REV-rt1622_c</v>
      </c>
      <c r="E17" t="s">
        <v>424</v>
      </c>
      <c r="F17">
        <f>_xlfn.NUMBERVALUE(_xlfn.TEXTAFTER(Table2[[#This Row],[my new versions]]," ",-1))</f>
        <v>12673.550496858699</v>
      </c>
      <c r="G17" t="str">
        <f>_xlfn.TEXTBEFORE(SUBSTITUTE(Table2[[#This Row],[my new versions]],"'","")," ")</f>
        <v>RXN-EX_lac__L_e_REV-SPONT</v>
      </c>
      <c r="H17">
        <f>_xlfn.XLOOKUP(Table2[[#This Row],[name]],Table1[name],Table1[1/h],0)</f>
        <v>0</v>
      </c>
      <c r="I17" t="b">
        <f>OR(Table2[[#This Row],[match]]=0,ROUNDUP(_xlfn.NUMBERVALUE(Table2[[#This Row],[match]]),4)=ROUNDUP(_xlfn.NUMBERVALUE(Table2[[#This Row],[1/h]]),4))</f>
        <v>1</v>
      </c>
    </row>
    <row r="18" spans="1:9">
      <c r="A18" t="s">
        <v>16</v>
      </c>
      <c r="B18">
        <f>_xlfn.NUMBERVALUE(_xlfn.TEXTAFTER(Table1[[#This Row],[in_vivo]]," ",-1))*60*60</f>
        <v>1014895.8129711744</v>
      </c>
      <c r="C18" t="str">
        <f>_xlfn.TEXTBEFORE(Table1[[#This Row],[in_vivo]]," ")</f>
        <v>RXN-ICDHx_m_FWD-IDH12</v>
      </c>
      <c r="E18" t="s">
        <v>425</v>
      </c>
      <c r="F18">
        <f>_xlfn.NUMBERVALUE(_xlfn.TEXTAFTER(Table2[[#This Row],[my new versions]]," ",-1))</f>
        <v>12673.550496858699</v>
      </c>
      <c r="G18" t="str">
        <f>_xlfn.TEXTBEFORE(SUBSTITUTE(Table2[[#This Row],[my new versions]],"'","")," ")</f>
        <v>RXN-EX_mal__L_e_FWD-SPONT</v>
      </c>
      <c r="H18">
        <f>_xlfn.XLOOKUP(Table2[[#This Row],[name]],Table1[name],Table1[1/h],0)</f>
        <v>0</v>
      </c>
      <c r="I18" t="b">
        <f>OR(Table2[[#This Row],[match]]=0,ROUNDUP(_xlfn.NUMBERVALUE(Table2[[#This Row],[match]]),4)=ROUNDUP(_xlfn.NUMBERVALUE(Table2[[#This Row],[1/h]]),4))</f>
        <v>1</v>
      </c>
    </row>
    <row r="19" spans="1:9">
      <c r="A19" t="s">
        <v>17</v>
      </c>
      <c r="B19">
        <f>_xlfn.NUMBERVALUE(_xlfn.TEXTAFTER(Table1[[#This Row],[in_vivo]]," ",-1))*60*60</f>
        <v>46.620439542819</v>
      </c>
      <c r="C19" t="str">
        <f>_xlfn.TEXTBEFORE(Table1[[#This Row],[in_vivo]]," ")</f>
        <v>RXN-ALATA_L_m_REV-rt1267</v>
      </c>
      <c r="E19" t="s">
        <v>426</v>
      </c>
      <c r="F19">
        <f>_xlfn.NUMBERVALUE(_xlfn.TEXTAFTER(Table2[[#This Row],[my new versions]]," ",-1))</f>
        <v>12673.550496858699</v>
      </c>
      <c r="G19" t="str">
        <f>_xlfn.TEXTBEFORE(SUBSTITUTE(Table2[[#This Row],[my new versions]],"'","")," ")</f>
        <v>RXN-EX_mal__L_e_REV-SPONT</v>
      </c>
      <c r="H19">
        <f>_xlfn.XLOOKUP(Table2[[#This Row],[name]],Table1[name],Table1[1/h],0)</f>
        <v>0</v>
      </c>
      <c r="I19" t="b">
        <f>OR(Table2[[#This Row],[match]]=0,ROUNDUP(_xlfn.NUMBERVALUE(Table2[[#This Row],[match]]),4)=ROUNDUP(_xlfn.NUMBERVALUE(Table2[[#This Row],[1/h]]),4))</f>
        <v>1</v>
      </c>
    </row>
    <row r="20" spans="1:9">
      <c r="A20" t="s">
        <v>18</v>
      </c>
      <c r="B20">
        <f>_xlfn.NUMBERVALUE(_xlfn.TEXTAFTER(Table1[[#This Row],[in_vivo]]," ",-1))*60*60</f>
        <v>115467.5029419936</v>
      </c>
      <c r="C20" t="str">
        <f>_xlfn.TEXTBEFORE(Table1[[#This Row],[in_vivo]]," ")</f>
        <v>RXN-NGLYCANS1_c_FWD-rt2834</v>
      </c>
      <c r="E20" t="s">
        <v>427</v>
      </c>
      <c r="F20">
        <f>_xlfn.NUMBERVALUE(_xlfn.TEXTAFTER(Table2[[#This Row],[my new versions]]," ",-1))</f>
        <v>12673.550496858699</v>
      </c>
      <c r="G20" t="str">
        <f>_xlfn.TEXTBEFORE(SUBSTITUTE(Table2[[#This Row],[my new versions]],"'","")," ")</f>
        <v>RXN-EX_g3pi_e_FWD-SPONT</v>
      </c>
      <c r="H20">
        <f>_xlfn.XLOOKUP(Table2[[#This Row],[name]],Table1[name],Table1[1/h],0)</f>
        <v>0</v>
      </c>
      <c r="I20" t="b">
        <f>OR(Table2[[#This Row],[match]]=0,ROUNDUP(_xlfn.NUMBERVALUE(Table2[[#This Row],[match]]),4)=ROUNDUP(_xlfn.NUMBERVALUE(Table2[[#This Row],[1/h]]),4))</f>
        <v>1</v>
      </c>
    </row>
    <row r="21" spans="1:9">
      <c r="A21" t="s">
        <v>19</v>
      </c>
      <c r="B21">
        <f>_xlfn.NUMBERVALUE(_xlfn.TEXTAFTER(Table1[[#This Row],[in_vivo]]," ",-1))*60*60</f>
        <v>136808.17983475488</v>
      </c>
      <c r="C21" t="str">
        <f>_xlfn.TEXTBEFORE(Table1[[#This Row],[in_vivo]]," ")</f>
        <v>RXN-PYK_c_FWD-rt4634</v>
      </c>
      <c r="E21" t="s">
        <v>428</v>
      </c>
      <c r="F21">
        <f>_xlfn.NUMBERVALUE(_xlfn.TEXTAFTER(Table2[[#This Row],[my new versions]]," ",-1))</f>
        <v>12673.550496858699</v>
      </c>
      <c r="G21" t="str">
        <f>_xlfn.TEXTBEFORE(SUBSTITUTE(Table2[[#This Row],[my new versions]],"'","")," ")</f>
        <v>RXN-EX_g3pi_e_REV-SPONT</v>
      </c>
      <c r="H21">
        <f>_xlfn.XLOOKUP(Table2[[#This Row],[name]],Table1[name],Table1[1/h],0)</f>
        <v>0</v>
      </c>
      <c r="I21" t="b">
        <f>OR(Table2[[#This Row],[match]]=0,ROUNDUP(_xlfn.NUMBERVALUE(Table2[[#This Row],[match]]),4)=ROUNDUP(_xlfn.NUMBERVALUE(Table2[[#This Row],[1/h]]),4))</f>
        <v>1</v>
      </c>
    </row>
    <row r="22" spans="1:9">
      <c r="A22" t="s">
        <v>20</v>
      </c>
      <c r="B22">
        <f>_xlfn.NUMBERVALUE(_xlfn.TEXTAFTER(Table1[[#This Row],[in_vivo]]," ",-1))*60*60</f>
        <v>107270.24962067243</v>
      </c>
      <c r="C22" t="str">
        <f>_xlfn.TEXTBEFORE(Table1[[#This Row],[in_vivo]]," ")</f>
        <v>RXN-GLNS_c_FWD-rt3476</v>
      </c>
      <c r="E22" t="s">
        <v>429</v>
      </c>
      <c r="F22">
        <f>_xlfn.NUMBERVALUE(_xlfn.TEXTAFTER(Table2[[#This Row],[my new versions]]," ",-1))</f>
        <v>12673.550496858699</v>
      </c>
      <c r="G22" t="str">
        <f>_xlfn.TEXTBEFORE(SUBSTITUTE(Table2[[#This Row],[my new versions]],"'","")," ")</f>
        <v>RXN-EX_dad_2_e_FWD-SPONT</v>
      </c>
      <c r="H22">
        <f>_xlfn.XLOOKUP(Table2[[#This Row],[name]],Table1[name],Table1[1/h],0)</f>
        <v>0</v>
      </c>
      <c r="I22" t="b">
        <f>OR(Table2[[#This Row],[match]]=0,ROUNDUP(_xlfn.NUMBERVALUE(Table2[[#This Row],[match]]),4)=ROUNDUP(_xlfn.NUMBERVALUE(Table2[[#This Row],[1/h]]),4))</f>
        <v>1</v>
      </c>
    </row>
    <row r="23" spans="1:9">
      <c r="A23" t="s">
        <v>21</v>
      </c>
      <c r="B23">
        <f>_xlfn.NUMBERVALUE(_xlfn.TEXTAFTER(Table1[[#This Row],[in_vivo]]," ",-1))*60*60</f>
        <v>163605.062932614</v>
      </c>
      <c r="C23" t="str">
        <f>_xlfn.TEXTBEFORE(Table1[[#This Row],[in_vivo]]," ")</f>
        <v>RXN-MDH_m_FWD-rt2810</v>
      </c>
      <c r="E23" t="s">
        <v>430</v>
      </c>
      <c r="F23">
        <f>_xlfn.NUMBERVALUE(_xlfn.TEXTAFTER(Table2[[#This Row],[my new versions]]," ",-1))</f>
        <v>12673.550496858699</v>
      </c>
      <c r="G23" t="str">
        <f>_xlfn.TEXTBEFORE(SUBSTITUTE(Table2[[#This Row],[my new versions]],"'","")," ")</f>
        <v>RXN-EX_dad_2_e_REV-SPONT</v>
      </c>
      <c r="H23">
        <f>_xlfn.XLOOKUP(Table2[[#This Row],[name]],Table1[name],Table1[1/h],0)</f>
        <v>0</v>
      </c>
      <c r="I23" t="b">
        <f>OR(Table2[[#This Row],[match]]=0,ROUNDUP(_xlfn.NUMBERVALUE(Table2[[#This Row],[match]]),4)=ROUNDUP(_xlfn.NUMBERVALUE(Table2[[#This Row],[1/h]]),4))</f>
        <v>1</v>
      </c>
    </row>
    <row r="24" spans="1:9">
      <c r="A24" t="s">
        <v>22</v>
      </c>
      <c r="B24">
        <f>_xlfn.NUMBERVALUE(_xlfn.TEXTAFTER(Table1[[#This Row],[in_vivo]]," ",-1))*60*60</f>
        <v>131072.15243557657</v>
      </c>
      <c r="C24" t="str">
        <f>_xlfn.TEXTBEFORE(Table1[[#This Row],[in_vivo]]," ")</f>
        <v>RXN-SUCFUMt_c_m_FWD-rt4237</v>
      </c>
      <c r="E24" t="s">
        <v>431</v>
      </c>
      <c r="F24">
        <f>_xlfn.NUMBERVALUE(_xlfn.TEXTAFTER(Table2[[#This Row],[my new versions]]," ",-1))</f>
        <v>12673.550496858699</v>
      </c>
      <c r="G24" t="str">
        <f>_xlfn.TEXTBEFORE(SUBSTITUTE(Table2[[#This Row],[my new versions]],"'","")," ")</f>
        <v>RXN-EX_dgsn_e_FWD-SPONT</v>
      </c>
      <c r="H24">
        <f>_xlfn.XLOOKUP(Table2[[#This Row],[name]],Table1[name],Table1[1/h],0)</f>
        <v>0</v>
      </c>
      <c r="I24" t="b">
        <f>OR(Table2[[#This Row],[match]]=0,ROUNDUP(_xlfn.NUMBERVALUE(Table2[[#This Row],[match]]),4)=ROUNDUP(_xlfn.NUMBERVALUE(Table2[[#This Row],[1/h]]),4))</f>
        <v>1</v>
      </c>
    </row>
    <row r="25" spans="1:9">
      <c r="A25" t="s">
        <v>23</v>
      </c>
      <c r="B25">
        <f>_xlfn.NUMBERVALUE(_xlfn.TEXTAFTER(Table1[[#This Row],[in_vivo]]," ",-1))*60*60</f>
        <v>7113.2481023858636</v>
      </c>
      <c r="C25" t="str">
        <f>_xlfn.TEXTBEFORE(Table1[[#This Row],[in_vivo]]," ")</f>
        <v>RXN-G6PDH2i_c_FWD-rt1632</v>
      </c>
      <c r="E25" t="s">
        <v>432</v>
      </c>
      <c r="F25">
        <f>_xlfn.NUMBERVALUE(_xlfn.TEXTAFTER(Table2[[#This Row],[my new versions]]," ",-1))</f>
        <v>12673.550496858699</v>
      </c>
      <c r="G25" t="str">
        <f>_xlfn.TEXTBEFORE(SUBSTITUTE(Table2[[#This Row],[my new versions]],"'","")," ")</f>
        <v>RXN-EX_dgsn_e_REV-SPONT</v>
      </c>
      <c r="H25">
        <f>_xlfn.XLOOKUP(Table2[[#This Row],[name]],Table1[name],Table1[1/h],0)</f>
        <v>0</v>
      </c>
      <c r="I25" t="b">
        <f>OR(Table2[[#This Row],[match]]=0,ROUNDUP(_xlfn.NUMBERVALUE(Table2[[#This Row],[match]]),4)=ROUNDUP(_xlfn.NUMBERVALUE(Table2[[#This Row],[1/h]]),4))</f>
        <v>1</v>
      </c>
    </row>
    <row r="26" spans="1:9">
      <c r="A26" t="s">
        <v>24</v>
      </c>
      <c r="B26">
        <f>_xlfn.NUMBERVALUE(_xlfn.TEXTAFTER(Table1[[#This Row],[in_vivo]]," ",-1))*60*60</f>
        <v>8.9748287746219084</v>
      </c>
      <c r="C26" t="str">
        <f>_xlfn.TEXTBEFORE(Table1[[#This Row],[in_vivo]]," ")</f>
        <v>RXN-LEUTRS_c_FWD-rt1776</v>
      </c>
      <c r="E26" t="s">
        <v>433</v>
      </c>
      <c r="F26">
        <f>_xlfn.NUMBERVALUE(_xlfn.TEXTAFTER(Table2[[#This Row],[my new versions]]," ",-1))</f>
        <v>12673.550496858699</v>
      </c>
      <c r="G26" t="str">
        <f>_xlfn.TEXTBEFORE(SUBSTITUTE(Table2[[#This Row],[my new versions]],"'","")," ")</f>
        <v>RXN-EX_din_e_FWD-SPONT</v>
      </c>
      <c r="H26">
        <f>_xlfn.XLOOKUP(Table2[[#This Row],[name]],Table1[name],Table1[1/h],0)</f>
        <v>0</v>
      </c>
      <c r="I26" t="b">
        <f>OR(Table2[[#This Row],[match]]=0,ROUNDUP(_xlfn.NUMBERVALUE(Table2[[#This Row],[match]]),4)=ROUNDUP(_xlfn.NUMBERVALUE(Table2[[#This Row],[1/h]]),4))</f>
        <v>1</v>
      </c>
    </row>
    <row r="27" spans="1:9">
      <c r="A27" t="s">
        <v>25</v>
      </c>
      <c r="B27">
        <f>_xlfn.NUMBERVALUE(_xlfn.TEXTAFTER(Table1[[#This Row],[in_vivo]]," ",-1))*60*60</f>
        <v>77.222145623639392</v>
      </c>
      <c r="C27" t="str">
        <f>_xlfn.TEXTBEFORE(Table1[[#This Row],[in_vivo]]," ")</f>
        <v>RXN-UPPDC1_c_FWD-rt5811</v>
      </c>
      <c r="E27" t="s">
        <v>434</v>
      </c>
      <c r="F27">
        <f>_xlfn.NUMBERVALUE(_xlfn.TEXTAFTER(Table2[[#This Row],[my new versions]]," ",-1))</f>
        <v>12673.550496858699</v>
      </c>
      <c r="G27" t="str">
        <f>_xlfn.TEXTBEFORE(SUBSTITUTE(Table2[[#This Row],[my new versions]],"'","")," ")</f>
        <v>RXN-EX_din_e_REV-SPONT</v>
      </c>
      <c r="H27">
        <f>_xlfn.XLOOKUP(Table2[[#This Row],[name]],Table1[name],Table1[1/h],0)</f>
        <v>0</v>
      </c>
      <c r="I27" t="b">
        <f>OR(Table2[[#This Row],[match]]=0,ROUNDUP(_xlfn.NUMBERVALUE(Table2[[#This Row],[match]]),4)=ROUNDUP(_xlfn.NUMBERVALUE(Table2[[#This Row],[1/h]]),4))</f>
        <v>1</v>
      </c>
    </row>
    <row r="28" spans="1:9">
      <c r="A28" t="s">
        <v>26</v>
      </c>
      <c r="B28">
        <f>_xlfn.NUMBERVALUE(_xlfn.TEXTAFTER(Table1[[#This Row],[in_vivo]]," ",-1))*60*60</f>
        <v>17.767997565088788</v>
      </c>
      <c r="C28" t="str">
        <f>_xlfn.TEXTBEFORE(Table1[[#This Row],[in_vivo]]," ")</f>
        <v>RXN-MTAP_c_FWD-rt0004</v>
      </c>
      <c r="E28" t="s">
        <v>435</v>
      </c>
      <c r="F28">
        <f>_xlfn.NUMBERVALUE(_xlfn.TEXTAFTER(Table2[[#This Row],[my new versions]]," ",-1))</f>
        <v>12673.550496858699</v>
      </c>
      <c r="G28" t="str">
        <f>_xlfn.TEXTBEFORE(SUBSTITUTE(Table2[[#This Row],[my new versions]],"'","")," ")</f>
        <v>RXN-EX_duri_e_FWD-SPONT</v>
      </c>
      <c r="H28">
        <f>_xlfn.XLOOKUP(Table2[[#This Row],[name]],Table1[name],Table1[1/h],0)</f>
        <v>0</v>
      </c>
      <c r="I28" t="b">
        <f>OR(Table2[[#This Row],[match]]=0,ROUNDUP(_xlfn.NUMBERVALUE(Table2[[#This Row],[match]]),4)=ROUNDUP(_xlfn.NUMBERVALUE(Table2[[#This Row],[1/h]]),4))</f>
        <v>1</v>
      </c>
    </row>
    <row r="29" spans="1:9">
      <c r="A29" t="s">
        <v>27</v>
      </c>
      <c r="B29">
        <f>_xlfn.NUMBERVALUE(_xlfn.TEXTAFTER(Table1[[#This Row],[in_vivo]]," ",-1))*60*60</f>
        <v>19.221992098005494</v>
      </c>
      <c r="C29" t="str">
        <f>_xlfn.TEXTBEFORE(Table1[[#This Row],[in_vivo]]," ")</f>
        <v>RXN-CHORM_c_FWD-rt1336</v>
      </c>
      <c r="E29" t="s">
        <v>436</v>
      </c>
      <c r="F29">
        <f>_xlfn.NUMBERVALUE(_xlfn.TEXTAFTER(Table2[[#This Row],[my new versions]]," ",-1))</f>
        <v>12673.550496858699</v>
      </c>
      <c r="G29" t="str">
        <f>_xlfn.TEXTBEFORE(SUBSTITUTE(Table2[[#This Row],[my new versions]],"'","")," ")</f>
        <v>RXN-EX_duri_e_REV-SPONT</v>
      </c>
      <c r="H29">
        <f>_xlfn.XLOOKUP(Table2[[#This Row],[name]],Table1[name],Table1[1/h],0)</f>
        <v>0</v>
      </c>
      <c r="I29" t="b">
        <f>OR(Table2[[#This Row],[match]]=0,ROUNDUP(_xlfn.NUMBERVALUE(Table2[[#This Row],[match]]),4)=ROUNDUP(_xlfn.NUMBERVALUE(Table2[[#This Row],[1/h]]),4))</f>
        <v>1</v>
      </c>
    </row>
    <row r="30" spans="1:9">
      <c r="A30" t="s">
        <v>28</v>
      </c>
      <c r="B30">
        <f>_xlfn.NUMBERVALUE(_xlfn.TEXTAFTER(Table1[[#This Row],[in_vivo]]," ",-1))*60*60</f>
        <v>9300.6972263200678</v>
      </c>
      <c r="C30" t="str">
        <f>_xlfn.TEXTBEFORE(Table1[[#This Row],[in_vivo]]," ")</f>
        <v>RXN-MAN1PT_c_FWD-rt6588</v>
      </c>
      <c r="E30" t="s">
        <v>437</v>
      </c>
      <c r="F30">
        <f>_xlfn.NUMBERVALUE(_xlfn.TEXTAFTER(Table2[[#This Row],[my new versions]]," ",-1))</f>
        <v>12673.550496858699</v>
      </c>
      <c r="G30" t="str">
        <f>_xlfn.TEXTBEFORE(SUBSTITUTE(Table2[[#This Row],[my new versions]],"'","")," ")</f>
        <v>RXN-EX_3c3hmp_e_FWD-SPONT</v>
      </c>
      <c r="H30">
        <f>_xlfn.XLOOKUP(Table2[[#This Row],[name]],Table1[name],Table1[1/h],0)</f>
        <v>0</v>
      </c>
      <c r="I30" t="b">
        <f>OR(Table2[[#This Row],[match]]=0,ROUNDUP(_xlfn.NUMBERVALUE(Table2[[#This Row],[match]]),4)=ROUNDUP(_xlfn.NUMBERVALUE(Table2[[#This Row],[1/h]]),4))</f>
        <v>1</v>
      </c>
    </row>
    <row r="31" spans="1:9">
      <c r="A31" t="s">
        <v>29</v>
      </c>
      <c r="B31">
        <f>_xlfn.NUMBERVALUE(_xlfn.TEXTAFTER(Table1[[#This Row],[in_vivo]]," ",-1))*60*60</f>
        <v>11.834676501760439</v>
      </c>
      <c r="C31" t="str">
        <f>_xlfn.TEXTBEFORE(Table1[[#This Row],[in_vivo]]," ")</f>
        <v>RXN-ANS_c_FWD-TRP23</v>
      </c>
      <c r="E31" t="s">
        <v>438</v>
      </c>
      <c r="F31">
        <f>_xlfn.NUMBERVALUE(_xlfn.TEXTAFTER(Table2[[#This Row],[my new versions]]," ",-1))</f>
        <v>12673.550496858699</v>
      </c>
      <c r="G31" t="str">
        <f>_xlfn.TEXTBEFORE(SUBSTITUTE(Table2[[#This Row],[my new versions]],"'","")," ")</f>
        <v>RXN-EX_3c3hmp_e_REV-SPONT</v>
      </c>
      <c r="H31">
        <f>_xlfn.XLOOKUP(Table2[[#This Row],[name]],Table1[name],Table1[1/h],0)</f>
        <v>0</v>
      </c>
      <c r="I31" t="b">
        <f>OR(Table2[[#This Row],[match]]=0,ROUNDUP(_xlfn.NUMBERVALUE(Table2[[#This Row],[match]]),4)=ROUNDUP(_xlfn.NUMBERVALUE(Table2[[#This Row],[1/h]]),4))</f>
        <v>1</v>
      </c>
    </row>
    <row r="32" spans="1:9">
      <c r="A32" t="s">
        <v>30</v>
      </c>
      <c r="B32">
        <f>_xlfn.NUMBERVALUE(_xlfn.TEXTAFTER(Table1[[#This Row],[in_vivo]]," ",-1))*60*60</f>
        <v>1097.8894448716462</v>
      </c>
      <c r="C32" t="str">
        <f>_xlfn.TEXTBEFORE(Table1[[#This Row],[in_vivo]]," ")</f>
        <v>RXN-NNATi_c_FWD-rt2062_c</v>
      </c>
      <c r="E32" t="s">
        <v>439</v>
      </c>
      <c r="F32">
        <f>_xlfn.NUMBERVALUE(_xlfn.TEXTAFTER(Table2[[#This Row],[my new versions]]," ",-1))</f>
        <v>12673.550496858699</v>
      </c>
      <c r="G32" t="str">
        <f>_xlfn.TEXTBEFORE(SUBSTITUTE(Table2[[#This Row],[my new versions]],"'","")," ")</f>
        <v>RXN-EX_2mbald_e_FWD-SPONT</v>
      </c>
      <c r="H32">
        <f>_xlfn.XLOOKUP(Table2[[#This Row],[name]],Table1[name],Table1[1/h],0)</f>
        <v>0</v>
      </c>
      <c r="I32" t="b">
        <f>OR(Table2[[#This Row],[match]]=0,ROUNDUP(_xlfn.NUMBERVALUE(Table2[[#This Row],[match]]),4)=ROUNDUP(_xlfn.NUMBERVALUE(Table2[[#This Row],[1/h]]),4))</f>
        <v>1</v>
      </c>
    </row>
    <row r="33" spans="1:9">
      <c r="A33" t="s">
        <v>31</v>
      </c>
      <c r="B33">
        <f>_xlfn.NUMBERVALUE(_xlfn.TEXTAFTER(Table1[[#This Row],[in_vivo]]," ",-1))*60*60</f>
        <v>125.33813484668569</v>
      </c>
      <c r="C33" t="str">
        <f>_xlfn.TEXTBEFORE(Table1[[#This Row],[in_vivo]]," ")</f>
        <v>RXN-CYSTGL_c_FWD-rt1131</v>
      </c>
      <c r="E33" t="s">
        <v>440</v>
      </c>
      <c r="F33">
        <f>_xlfn.NUMBERVALUE(_xlfn.TEXTAFTER(Table2[[#This Row],[my new versions]]," ",-1))</f>
        <v>12673.550496858699</v>
      </c>
      <c r="G33" t="str">
        <f>_xlfn.TEXTBEFORE(SUBSTITUTE(Table2[[#This Row],[my new versions]],"'","")," ")</f>
        <v>RXN-EX_2mbald_e_REV-SPONT</v>
      </c>
      <c r="H33">
        <f>_xlfn.XLOOKUP(Table2[[#This Row],[name]],Table1[name],Table1[1/h],0)</f>
        <v>0</v>
      </c>
      <c r="I33" t="b">
        <f>OR(Table2[[#This Row],[match]]=0,ROUNDUP(_xlfn.NUMBERVALUE(Table2[[#This Row],[match]]),4)=ROUNDUP(_xlfn.NUMBERVALUE(Table2[[#This Row],[1/h]]),4))</f>
        <v>1</v>
      </c>
    </row>
    <row r="34" spans="1:9">
      <c r="A34" t="s">
        <v>32</v>
      </c>
      <c r="B34">
        <f>_xlfn.NUMBERVALUE(_xlfn.TEXTAFTER(Table1[[#This Row],[in_vivo]]," ",-1))*60*60</f>
        <v>156.41008999228367</v>
      </c>
      <c r="C34" t="str">
        <f>_xlfn.TEXTBEFORE(Table1[[#This Row],[in_vivo]]," ")</f>
        <v>RXN-AFAT_c_FWD-rt3174_c</v>
      </c>
      <c r="E34" t="s">
        <v>441</v>
      </c>
      <c r="F34">
        <f>_xlfn.NUMBERVALUE(_xlfn.TEXTAFTER(Table2[[#This Row],[my new versions]]," ",-1))</f>
        <v>12673.550496858699</v>
      </c>
      <c r="G34" t="str">
        <f>_xlfn.TEXTBEFORE(SUBSTITUTE(Table2[[#This Row],[my new versions]],"'","")," ")</f>
        <v>RXN-EX_2mbtoh_e_FWD-SPONT</v>
      </c>
      <c r="H34">
        <f>_xlfn.XLOOKUP(Table2[[#This Row],[name]],Table1[name],Table1[1/h],0)</f>
        <v>0</v>
      </c>
      <c r="I34" t="b">
        <f>OR(Table2[[#This Row],[match]]=0,ROUNDUP(_xlfn.NUMBERVALUE(Table2[[#This Row],[match]]),4)=ROUNDUP(_xlfn.NUMBERVALUE(Table2[[#This Row],[1/h]]),4))</f>
        <v>1</v>
      </c>
    </row>
    <row r="35" spans="1:9">
      <c r="A35" t="s">
        <v>33</v>
      </c>
      <c r="B35">
        <f>_xlfn.NUMBERVALUE(_xlfn.TEXTAFTER(Table1[[#This Row],[in_vivo]]," ",-1))*60*60</f>
        <v>1.0430766799079003</v>
      </c>
      <c r="C35" t="str">
        <f>_xlfn.TEXTBEFORE(Table1[[#This Row],[in_vivo]]," ")</f>
        <v>RXN-CYSS_c_FWD-rt3663</v>
      </c>
      <c r="E35" t="s">
        <v>442</v>
      </c>
      <c r="F35">
        <f>_xlfn.NUMBERVALUE(_xlfn.TEXTAFTER(Table2[[#This Row],[my new versions]]," ",-1))</f>
        <v>12673.550496858699</v>
      </c>
      <c r="G35" t="str">
        <f>_xlfn.TEXTBEFORE(SUBSTITUTE(Table2[[#This Row],[my new versions]],"'","")," ")</f>
        <v>RXN-EX_2mbtoh_e_REV-SPONT</v>
      </c>
      <c r="H35">
        <f>_xlfn.XLOOKUP(Table2[[#This Row],[name]],Table1[name],Table1[1/h],0)</f>
        <v>0</v>
      </c>
      <c r="I35" t="b">
        <f>OR(Table2[[#This Row],[match]]=0,ROUNDUP(_xlfn.NUMBERVALUE(Table2[[#This Row],[match]]),4)=ROUNDUP(_xlfn.NUMBERVALUE(Table2[[#This Row],[1/h]]),4))</f>
        <v>1</v>
      </c>
    </row>
    <row r="36" spans="1:9">
      <c r="A36" t="s">
        <v>34</v>
      </c>
      <c r="B36">
        <f>_xlfn.NUMBERVALUE(_xlfn.TEXTAFTER(Table1[[#This Row],[in_vivo]]," ",-1))*60*60</f>
        <v>147.04782177820249</v>
      </c>
      <c r="C36" t="str">
        <f>_xlfn.TEXTBEFORE(Table1[[#This Row],[in_vivo]]," ")</f>
        <v>RXN-FCLT_m_FWD-rt7907</v>
      </c>
      <c r="E36" t="s">
        <v>443</v>
      </c>
      <c r="F36">
        <f>_xlfn.NUMBERVALUE(_xlfn.TEXTAFTER(Table2[[#This Row],[my new versions]]," ",-1))</f>
        <v>12673.550496858699</v>
      </c>
      <c r="G36" t="str">
        <f>_xlfn.TEXTBEFORE(SUBSTITUTE(Table2[[#This Row],[my new versions]],"'","")," ")</f>
        <v>RXN-EX_2mbac_e_FWD-SPONT</v>
      </c>
      <c r="H36">
        <f>_xlfn.XLOOKUP(Table2[[#This Row],[name]],Table1[name],Table1[1/h],0)</f>
        <v>0</v>
      </c>
      <c r="I36" t="b">
        <f>OR(Table2[[#This Row],[match]]=0,ROUNDUP(_xlfn.NUMBERVALUE(Table2[[#This Row],[match]]),4)=ROUNDUP(_xlfn.NUMBERVALUE(Table2[[#This Row],[1/h]]),4))</f>
        <v>1</v>
      </c>
    </row>
    <row r="37" spans="1:9">
      <c r="A37" t="s">
        <v>35</v>
      </c>
      <c r="B37">
        <f>_xlfn.NUMBERVALUE(_xlfn.TEXTAFTER(Table1[[#This Row],[in_vivo]]," ",-1))*60*60</f>
        <v>10384.300671947423</v>
      </c>
      <c r="C37" t="str">
        <f>_xlfn.TEXTBEFORE(Table1[[#This Row],[in_vivo]]," ")</f>
        <v>RXN-CTPS1_c_FWD-rt8107</v>
      </c>
      <c r="E37" t="s">
        <v>444</v>
      </c>
      <c r="F37">
        <f>_xlfn.NUMBERVALUE(_xlfn.TEXTAFTER(Table2[[#This Row],[my new versions]]," ",-1))</f>
        <v>12673.550496858699</v>
      </c>
      <c r="G37" t="str">
        <f>_xlfn.TEXTBEFORE(SUBSTITUTE(Table2[[#This Row],[my new versions]],"'","")," ")</f>
        <v>RXN-EX_2mbac_e_REV-SPONT</v>
      </c>
      <c r="H37">
        <f>_xlfn.XLOOKUP(Table2[[#This Row],[name]],Table1[name],Table1[1/h],0)</f>
        <v>0</v>
      </c>
      <c r="I37" t="b">
        <f>OR(Table2[[#This Row],[match]]=0,ROUNDUP(_xlfn.NUMBERVALUE(Table2[[#This Row],[match]]),4)=ROUNDUP(_xlfn.NUMBERVALUE(Table2[[#This Row],[1/h]]),4))</f>
        <v>1</v>
      </c>
    </row>
    <row r="38" spans="1:9">
      <c r="A38" t="s">
        <v>36</v>
      </c>
      <c r="B38">
        <f>_xlfn.NUMBERVALUE(_xlfn.TEXTAFTER(Table1[[#This Row],[in_vivo]]," ",-1))*60*60</f>
        <v>40087.403778954598</v>
      </c>
      <c r="C38" t="str">
        <f>_xlfn.TEXTBEFORE(Table1[[#This Row],[in_vivo]]," ")</f>
        <v>RXN-PPA_c_FWD-rt7511</v>
      </c>
      <c r="E38" t="s">
        <v>445</v>
      </c>
      <c r="F38">
        <f>_xlfn.NUMBERVALUE(_xlfn.TEXTAFTER(Table2[[#This Row],[my new versions]]," ",-1))</f>
        <v>12673.550496858699</v>
      </c>
      <c r="G38" t="str">
        <f>_xlfn.TEXTBEFORE(SUBSTITUTE(Table2[[#This Row],[my new versions]],"'","")," ")</f>
        <v>RXN-EX_akg_e_FWD-SPONT</v>
      </c>
      <c r="H38">
        <f>_xlfn.XLOOKUP(Table2[[#This Row],[name]],Table1[name],Table1[1/h],0)</f>
        <v>0</v>
      </c>
      <c r="I38" t="b">
        <f>OR(Table2[[#This Row],[match]]=0,ROUNDUP(_xlfn.NUMBERVALUE(Table2[[#This Row],[match]]),4)=ROUNDUP(_xlfn.NUMBERVALUE(Table2[[#This Row],[1/h]]),4))</f>
        <v>1</v>
      </c>
    </row>
    <row r="39" spans="1:9">
      <c r="A39" t="s">
        <v>37</v>
      </c>
      <c r="B39">
        <f>_xlfn.NUMBERVALUE(_xlfn.TEXTAFTER(Table1[[#This Row],[in_vivo]]," ",-1))*60*60</f>
        <v>18767.64183767248</v>
      </c>
      <c r="C39" t="str">
        <f>_xlfn.TEXTBEFORE(Table1[[#This Row],[in_vivo]]," ")</f>
        <v>RXN-SQLS_c_FWD-rt8223</v>
      </c>
      <c r="E39" t="s">
        <v>446</v>
      </c>
      <c r="F39">
        <f>_xlfn.NUMBERVALUE(_xlfn.TEXTAFTER(Table2[[#This Row],[my new versions]]," ",-1))</f>
        <v>12673.550496858699</v>
      </c>
      <c r="G39" t="str">
        <f>_xlfn.TEXTBEFORE(SUBSTITUTE(Table2[[#This Row],[my new versions]],"'","")," ")</f>
        <v>RXN-EX_akg_e_REV-SPONT</v>
      </c>
      <c r="H39">
        <f>_xlfn.XLOOKUP(Table2[[#This Row],[name]],Table1[name],Table1[1/h],0)</f>
        <v>0</v>
      </c>
      <c r="I39" t="b">
        <f>OR(Table2[[#This Row],[match]]=0,ROUNDUP(_xlfn.NUMBERVALUE(Table2[[#This Row],[match]]),4)=ROUNDUP(_xlfn.NUMBERVALUE(Table2[[#This Row],[1/h]]),4))</f>
        <v>1</v>
      </c>
    </row>
    <row r="40" spans="1:9">
      <c r="A40" t="s">
        <v>38</v>
      </c>
      <c r="B40">
        <f>_xlfn.NUMBERVALUE(_xlfn.TEXTAFTER(Table1[[#This Row],[in_vivo]]," ",-1))*60*60</f>
        <v>4.7464590020097965</v>
      </c>
      <c r="C40" t="str">
        <f>_xlfn.TEXTBEFORE(Table1[[#This Row],[in_vivo]]," ")</f>
        <v>RXN-HSTPT_c_FWD-rt4862</v>
      </c>
      <c r="E40" t="s">
        <v>447</v>
      </c>
      <c r="F40">
        <f>_xlfn.NUMBERVALUE(_xlfn.TEXTAFTER(Table2[[#This Row],[my new versions]]," ",-1))</f>
        <v>12673.550496858699</v>
      </c>
      <c r="G40" t="str">
        <f>_xlfn.TEXTBEFORE(SUBSTITUTE(Table2[[#This Row],[my new versions]],"'","")," ")</f>
        <v>RXN-EX_2phetoh_e_FWD-SPONT</v>
      </c>
      <c r="H40">
        <f>_xlfn.XLOOKUP(Table2[[#This Row],[name]],Table1[name],Table1[1/h],0)</f>
        <v>0</v>
      </c>
      <c r="I40" t="b">
        <f>OR(Table2[[#This Row],[match]]=0,ROUNDUP(_xlfn.NUMBERVALUE(Table2[[#This Row],[match]]),4)=ROUNDUP(_xlfn.NUMBERVALUE(Table2[[#This Row],[1/h]]),4))</f>
        <v>1</v>
      </c>
    </row>
    <row r="41" spans="1:9">
      <c r="A41" t="s">
        <v>39</v>
      </c>
      <c r="B41">
        <f>_xlfn.NUMBERVALUE(_xlfn.TEXTAFTER(Table1[[#This Row],[in_vivo]]," ",-1))*60*60</f>
        <v>132.68669880450815</v>
      </c>
      <c r="C41" t="str">
        <f>_xlfn.TEXTBEFORE(Table1[[#This Row],[in_vivo]]," ")</f>
        <v>RXN-CYSTS_c_FWD-rt7344</v>
      </c>
      <c r="E41" t="s">
        <v>448</v>
      </c>
      <c r="F41">
        <f>_xlfn.NUMBERVALUE(_xlfn.TEXTAFTER(Table2[[#This Row],[my new versions]]," ",-1))</f>
        <v>12673.550496858699</v>
      </c>
      <c r="G41" t="str">
        <f>_xlfn.TEXTBEFORE(SUBSTITUTE(Table2[[#This Row],[my new versions]],"'","")," ")</f>
        <v>RXN-EX_2phetoh_e_REV-SPONT</v>
      </c>
      <c r="H41">
        <f>_xlfn.XLOOKUP(Table2[[#This Row],[name]],Table1[name],Table1[1/h],0)</f>
        <v>0</v>
      </c>
      <c r="I41" t="b">
        <f>OR(Table2[[#This Row],[match]]=0,ROUNDUP(_xlfn.NUMBERVALUE(Table2[[#This Row],[match]]),4)=ROUNDUP(_xlfn.NUMBERVALUE(Table2[[#This Row],[1/h]]),4))</f>
        <v>1</v>
      </c>
    </row>
    <row r="42" spans="1:9">
      <c r="A42" t="s">
        <v>40</v>
      </c>
      <c r="B42">
        <f>_xlfn.NUMBERVALUE(_xlfn.TEXTAFTER(Table1[[#This Row],[in_vivo]]," ",-1))*60*60</f>
        <v>869.48504598233876</v>
      </c>
      <c r="C42" t="str">
        <f>_xlfn.TEXTBEFORE(Table1[[#This Row],[in_vivo]]," ")</f>
        <v>RXN-ORNtpa_m_FWD-rt4951</v>
      </c>
      <c r="E42" t="s">
        <v>449</v>
      </c>
      <c r="F42">
        <f>_xlfn.NUMBERVALUE(_xlfn.TEXTAFTER(Table2[[#This Row],[my new versions]]," ",-1))</f>
        <v>12673.550496858699</v>
      </c>
      <c r="G42" t="str">
        <f>_xlfn.TEXTBEFORE(SUBSTITUTE(Table2[[#This Row],[my new versions]],"'","")," ")</f>
        <v>RXN-EX_3mbald_e_FWD-SPONT</v>
      </c>
      <c r="H42">
        <f>_xlfn.XLOOKUP(Table2[[#This Row],[name]],Table1[name],Table1[1/h],0)</f>
        <v>0</v>
      </c>
      <c r="I42" t="b">
        <f>OR(Table2[[#This Row],[match]]=0,ROUNDUP(_xlfn.NUMBERVALUE(Table2[[#This Row],[match]]),4)=ROUNDUP(_xlfn.NUMBERVALUE(Table2[[#This Row],[1/h]]),4))</f>
        <v>1</v>
      </c>
    </row>
    <row r="43" spans="1:9">
      <c r="A43" t="s">
        <v>41</v>
      </c>
      <c r="B43">
        <f>_xlfn.NUMBERVALUE(_xlfn.TEXTAFTER(Table1[[#This Row],[in_vivo]]," ",-1))*60*60</f>
        <v>8.3303168857242849</v>
      </c>
      <c r="C43" t="str">
        <f>_xlfn.TEXTBEFORE(Table1[[#This Row],[in_vivo]]," ")</f>
        <v>RXN-DKMEOX_c_FWD-rt7962_c</v>
      </c>
      <c r="E43" t="s">
        <v>450</v>
      </c>
      <c r="F43">
        <f>_xlfn.NUMBERVALUE(_xlfn.TEXTAFTER(Table2[[#This Row],[my new versions]]," ",-1))</f>
        <v>12673.550496858699</v>
      </c>
      <c r="G43" t="str">
        <f>_xlfn.TEXTBEFORE(SUBSTITUTE(Table2[[#This Row],[my new versions]],"'","")," ")</f>
        <v>RXN-EX_3mbald_e_REV-SPONT</v>
      </c>
      <c r="H43">
        <f>_xlfn.XLOOKUP(Table2[[#This Row],[name]],Table1[name],Table1[1/h],0)</f>
        <v>0</v>
      </c>
      <c r="I43" t="b">
        <f>OR(Table2[[#This Row],[match]]=0,ROUNDUP(_xlfn.NUMBERVALUE(Table2[[#This Row],[match]]),4)=ROUNDUP(_xlfn.NUMBERVALUE(Table2[[#This Row],[1/h]]),4))</f>
        <v>1</v>
      </c>
    </row>
    <row r="44" spans="1:9">
      <c r="A44" t="s">
        <v>42</v>
      </c>
      <c r="B44">
        <f>_xlfn.NUMBERVALUE(_xlfn.TEXTAFTER(Table1[[#This Row],[in_vivo]]," ",-1))*60*60</f>
        <v>4.9723733664627838</v>
      </c>
      <c r="C44" t="str">
        <f>_xlfn.TEXTBEFORE(Table1[[#This Row],[in_vivo]]," ")</f>
        <v>RXN-HCITS_m_FWD-rt6488_m</v>
      </c>
      <c r="E44" t="s">
        <v>451</v>
      </c>
      <c r="F44">
        <f>_xlfn.NUMBERVALUE(_xlfn.TEXTAFTER(Table2[[#This Row],[my new versions]]," ",-1))</f>
        <v>12673.550496858699</v>
      </c>
      <c r="G44" t="str">
        <f>_xlfn.TEXTBEFORE(SUBSTITUTE(Table2[[#This Row],[my new versions]],"'","")," ")</f>
        <v>RXN-EX_4abz_e_FWD-SPONT</v>
      </c>
      <c r="H44">
        <f>_xlfn.XLOOKUP(Table2[[#This Row],[name]],Table1[name],Table1[1/h],0)</f>
        <v>0</v>
      </c>
      <c r="I44" t="b">
        <f>OR(Table2[[#This Row],[match]]=0,ROUNDUP(_xlfn.NUMBERVALUE(Table2[[#This Row],[match]]),4)=ROUNDUP(_xlfn.NUMBERVALUE(Table2[[#This Row],[1/h]]),4))</f>
        <v>1</v>
      </c>
    </row>
    <row r="45" spans="1:9">
      <c r="A45" t="s">
        <v>43</v>
      </c>
      <c r="B45">
        <f>_xlfn.NUMBERVALUE(_xlfn.TEXTAFTER(Table1[[#This Row],[in_vivo]]," ",-1))*60*60</f>
        <v>30917.726518851825</v>
      </c>
      <c r="C45" t="str">
        <f>_xlfn.TEXTBEFORE(Table1[[#This Row],[in_vivo]]," ")</f>
        <v>RXN-MAN6PI_c_REV-rt0239</v>
      </c>
      <c r="E45" t="s">
        <v>452</v>
      </c>
      <c r="F45">
        <f>_xlfn.NUMBERVALUE(_xlfn.TEXTAFTER(Table2[[#This Row],[my new versions]]," ",-1))</f>
        <v>12673.550496858699</v>
      </c>
      <c r="G45" t="str">
        <f>_xlfn.TEXTBEFORE(SUBSTITUTE(Table2[[#This Row],[my new versions]],"'","")," ")</f>
        <v>RXN-EX_4abz_e_REV-SPONT</v>
      </c>
      <c r="H45">
        <f>_xlfn.XLOOKUP(Table2[[#This Row],[name]],Table1[name],Table1[1/h],0)</f>
        <v>0</v>
      </c>
      <c r="I45" t="b">
        <f>OR(Table2[[#This Row],[match]]=0,ROUNDUP(_xlfn.NUMBERVALUE(Table2[[#This Row],[match]]),4)=ROUNDUP(_xlfn.NUMBERVALUE(Table2[[#This Row],[1/h]]),4))</f>
        <v>1</v>
      </c>
    </row>
    <row r="46" spans="1:9">
      <c r="A46" t="s">
        <v>44</v>
      </c>
      <c r="B46">
        <f>_xlfn.NUMBERVALUE(_xlfn.TEXTAFTER(Table1[[#This Row],[in_vivo]]," ",-1))*60*60</f>
        <v>13490.794942382268</v>
      </c>
      <c r="C46" t="str">
        <f>_xlfn.TEXTBEFORE(Table1[[#This Row],[in_vivo]]," ")</f>
        <v>RXN-IMPD_c_FWD-rt0027</v>
      </c>
      <c r="E46" t="s">
        <v>453</v>
      </c>
      <c r="F46">
        <f>_xlfn.NUMBERVALUE(_xlfn.TEXTAFTER(Table2[[#This Row],[my new versions]]," ",-1))</f>
        <v>12673.550496858699</v>
      </c>
      <c r="G46" t="str">
        <f>_xlfn.TEXTBEFORE(SUBSTITUTE(Table2[[#This Row],[my new versions]],"'","")," ")</f>
        <v>RXN-EX_5aop_e_FWD-SPONT</v>
      </c>
      <c r="H46">
        <f>_xlfn.XLOOKUP(Table2[[#This Row],[name]],Table1[name],Table1[1/h],0)</f>
        <v>0</v>
      </c>
      <c r="I46" t="b">
        <f>OR(Table2[[#This Row],[match]]=0,ROUNDUP(_xlfn.NUMBERVALUE(Table2[[#This Row],[match]]),4)=ROUNDUP(_xlfn.NUMBERVALUE(Table2[[#This Row],[1/h]]),4))</f>
        <v>1</v>
      </c>
    </row>
    <row r="47" spans="1:9">
      <c r="A47" t="s">
        <v>45</v>
      </c>
      <c r="B47">
        <f>_xlfn.NUMBERVALUE(_xlfn.TEXTAFTER(Table1[[#This Row],[in_vivo]]," ",-1))*60*60</f>
        <v>3254477.8463929263</v>
      </c>
      <c r="C47" t="str">
        <f>_xlfn.TEXTBEFORE(Table1[[#This Row],[in_vivo]]," ")</f>
        <v>RXN-PYRtps_m_FWD-MPC13</v>
      </c>
      <c r="E47" t="s">
        <v>454</v>
      </c>
      <c r="F47">
        <f>_xlfn.NUMBERVALUE(_xlfn.TEXTAFTER(Table2[[#This Row],[my new versions]]," ",-1))</f>
        <v>12673.550496858699</v>
      </c>
      <c r="G47" t="str">
        <f>_xlfn.TEXTBEFORE(SUBSTITUTE(Table2[[#This Row],[my new versions]],"'","")," ")</f>
        <v>RXN-EX_5aop_e_REV-SPONT</v>
      </c>
      <c r="H47">
        <f>_xlfn.XLOOKUP(Table2[[#This Row],[name]],Table1[name],Table1[1/h],0)</f>
        <v>0</v>
      </c>
      <c r="I47" t="b">
        <f>OR(Table2[[#This Row],[match]]=0,ROUNDUP(_xlfn.NUMBERVALUE(Table2[[#This Row],[match]]),4)=ROUNDUP(_xlfn.NUMBERVALUE(Table2[[#This Row],[1/h]]),4))</f>
        <v>1</v>
      </c>
    </row>
    <row r="48" spans="1:9">
      <c r="A48" t="s">
        <v>46</v>
      </c>
      <c r="B48">
        <f>_xlfn.NUMBERVALUE(_xlfn.TEXTAFTER(Table1[[#This Row],[in_vivo]]," ",-1))*60*60</f>
        <v>1112787.0898991099</v>
      </c>
      <c r="C48" t="str">
        <f>_xlfn.TEXTBEFORE(Table1[[#This Row],[in_vivo]]," ")</f>
        <v>RXN-PDH_m_FWD-PDHCPLX</v>
      </c>
      <c r="E48" t="s">
        <v>455</v>
      </c>
      <c r="F48">
        <f>_xlfn.NUMBERVALUE(_xlfn.TEXTAFTER(Table2[[#This Row],[my new versions]]," ",-1))</f>
        <v>12673.550496858699</v>
      </c>
      <c r="G48" t="str">
        <f>_xlfn.TEXTBEFORE(SUBSTITUTE(Table2[[#This Row],[my new versions]],"'","")," ")</f>
        <v>RXN-EX_5fthf_e_FWD-SPONT</v>
      </c>
      <c r="H48">
        <f>_xlfn.XLOOKUP(Table2[[#This Row],[name]],Table1[name],Table1[1/h],0)</f>
        <v>0</v>
      </c>
      <c r="I48" t="b">
        <f>OR(Table2[[#This Row],[match]]=0,ROUNDUP(_xlfn.NUMBERVALUE(Table2[[#This Row],[match]]),4)=ROUNDUP(_xlfn.NUMBERVALUE(Table2[[#This Row],[1/h]]),4))</f>
        <v>1</v>
      </c>
    </row>
    <row r="49" spans="1:9">
      <c r="A49" t="s">
        <v>47</v>
      </c>
      <c r="B49">
        <f>_xlfn.NUMBERVALUE(_xlfn.TEXTAFTER(Table1[[#This Row],[in_vivo]]," ",-1))*60*60</f>
        <v>209176.90423322254</v>
      </c>
      <c r="C49" t="str">
        <f>_xlfn.TEXTBEFORE(Table1[[#This Row],[in_vivo]]," ")</f>
        <v>RXN-PGI_c_FWD-rt1221</v>
      </c>
      <c r="E49" t="s">
        <v>456</v>
      </c>
      <c r="F49">
        <f>_xlfn.NUMBERVALUE(_xlfn.TEXTAFTER(Table2[[#This Row],[my new versions]]," ",-1))</f>
        <v>12673.550496858699</v>
      </c>
      <c r="G49" t="str">
        <f>_xlfn.TEXTBEFORE(SUBSTITUTE(Table2[[#This Row],[my new versions]],"'","")," ")</f>
        <v>RXN-EX_5fthf_e_REV-SPONT</v>
      </c>
      <c r="H49">
        <f>_xlfn.XLOOKUP(Table2[[#This Row],[name]],Table1[name],Table1[1/h],0)</f>
        <v>0</v>
      </c>
      <c r="I49" t="b">
        <f>OR(Table2[[#This Row],[match]]=0,ROUNDUP(_xlfn.NUMBERVALUE(Table2[[#This Row],[match]]),4)=ROUNDUP(_xlfn.NUMBERVALUE(Table2[[#This Row],[1/h]]),4))</f>
        <v>1</v>
      </c>
    </row>
    <row r="50" spans="1:9">
      <c r="A50" t="s">
        <v>48</v>
      </c>
      <c r="B50">
        <f>_xlfn.NUMBERVALUE(_xlfn.TEXTAFTER(Table1[[#This Row],[in_vivo]]," ",-1))*60*60</f>
        <v>4.3952898415585677</v>
      </c>
      <c r="C50" t="str">
        <f>_xlfn.TEXTBEFORE(Table1[[#This Row],[in_vivo]]," ")</f>
        <v>RXN-ARGSL_c_FWD-rt3236</v>
      </c>
      <c r="E50" t="s">
        <v>457</v>
      </c>
      <c r="F50">
        <f>_xlfn.NUMBERVALUE(_xlfn.TEXTAFTER(Table2[[#This Row],[my new versions]]," ",-1))</f>
        <v>12673.550496858699</v>
      </c>
      <c r="G50" t="str">
        <f>_xlfn.TEXTBEFORE(SUBSTITUTE(Table2[[#This Row],[my new versions]],"'","")," ")</f>
        <v>RXN-EX_dann_e_FWD-SPONT</v>
      </c>
      <c r="H50">
        <f>_xlfn.XLOOKUP(Table2[[#This Row],[name]],Table1[name],Table1[1/h],0)</f>
        <v>0</v>
      </c>
      <c r="I50" t="b">
        <f>OR(Table2[[#This Row],[match]]=0,ROUNDUP(_xlfn.NUMBERVALUE(Table2[[#This Row],[match]]),4)=ROUNDUP(_xlfn.NUMBERVALUE(Table2[[#This Row],[1/h]]),4))</f>
        <v>1</v>
      </c>
    </row>
    <row r="51" spans="1:9">
      <c r="A51" t="s">
        <v>49</v>
      </c>
      <c r="B51">
        <f>_xlfn.NUMBERVALUE(_xlfn.TEXTAFTER(Table1[[#This Row],[in_vivo]]," ",-1))*60*60</f>
        <v>7.2338956820198286</v>
      </c>
      <c r="C51" t="str">
        <f>_xlfn.TEXTBEFORE(Table1[[#This Row],[in_vivo]]," ")</f>
        <v>RXN-THRTRS_c_FWD-rt7480</v>
      </c>
      <c r="E51" t="s">
        <v>458</v>
      </c>
      <c r="F51">
        <f>_xlfn.NUMBERVALUE(_xlfn.TEXTAFTER(Table2[[#This Row],[my new versions]]," ",-1))</f>
        <v>12673.550496858699</v>
      </c>
      <c r="G51" t="str">
        <f>_xlfn.TEXTBEFORE(SUBSTITUTE(Table2[[#This Row],[my new versions]],"'","")," ")</f>
        <v>RXN-EX_dann_e_REV-SPONT</v>
      </c>
      <c r="H51">
        <f>_xlfn.XLOOKUP(Table2[[#This Row],[name]],Table1[name],Table1[1/h],0)</f>
        <v>0</v>
      </c>
      <c r="I51" t="b">
        <f>OR(Table2[[#This Row],[match]]=0,ROUNDUP(_xlfn.NUMBERVALUE(Table2[[#This Row],[match]]),4)=ROUNDUP(_xlfn.NUMBERVALUE(Table2[[#This Row],[1/h]]),4))</f>
        <v>1</v>
      </c>
    </row>
    <row r="52" spans="1:9">
      <c r="A52" t="s">
        <v>50</v>
      </c>
      <c r="B52">
        <f>_xlfn.NUMBERVALUE(_xlfn.TEXTAFTER(Table1[[#This Row],[in_vivo]]," ",-1))*60*60</f>
        <v>140197.7947931219</v>
      </c>
      <c r="C52" t="str">
        <f>_xlfn.TEXTBEFORE(Table1[[#This Row],[in_vivo]]," ")</f>
        <v>RXN-C14STR_c_FWD-rt0303</v>
      </c>
      <c r="E52" t="s">
        <v>459</v>
      </c>
      <c r="F52">
        <f>_xlfn.NUMBERVALUE(_xlfn.TEXTAFTER(Table2[[#This Row],[my new versions]]," ",-1))</f>
        <v>12673.550496858699</v>
      </c>
      <c r="G52" t="str">
        <f>_xlfn.TEXTBEFORE(SUBSTITUTE(Table2[[#This Row],[my new versions]],"'","")," ")</f>
        <v>RXN-EX_8aonn_e_FWD-SPONT</v>
      </c>
      <c r="H52">
        <f>_xlfn.XLOOKUP(Table2[[#This Row],[name]],Table1[name],Table1[1/h],0)</f>
        <v>0</v>
      </c>
      <c r="I52" t="b">
        <f>OR(Table2[[#This Row],[match]]=0,ROUNDUP(_xlfn.NUMBERVALUE(Table2[[#This Row],[match]]),4)=ROUNDUP(_xlfn.NUMBERVALUE(Table2[[#This Row],[1/h]]),4))</f>
        <v>1</v>
      </c>
    </row>
    <row r="53" spans="1:9">
      <c r="A53" t="s">
        <v>51</v>
      </c>
      <c r="B53">
        <f>_xlfn.NUMBERVALUE(_xlfn.TEXTAFTER(Table1[[#This Row],[in_vivo]]," ",-1))*60*60</f>
        <v>10273359.906616788</v>
      </c>
      <c r="C53" t="str">
        <f>_xlfn.TEXTBEFORE(Table1[[#This Row],[in_vivo]]," ")</f>
        <v>RXN-PFK_c_FWD-rt0499</v>
      </c>
      <c r="E53" t="s">
        <v>460</v>
      </c>
      <c r="F53">
        <f>_xlfn.NUMBERVALUE(_xlfn.TEXTAFTER(Table2[[#This Row],[my new versions]]," ",-1))</f>
        <v>12673.550496858699</v>
      </c>
      <c r="G53" t="str">
        <f>_xlfn.TEXTBEFORE(SUBSTITUTE(Table2[[#This Row],[my new versions]],"'","")," ")</f>
        <v>RXN-EX_8aonn_e_REV-SPONT</v>
      </c>
      <c r="H53">
        <f>_xlfn.XLOOKUP(Table2[[#This Row],[name]],Table1[name],Table1[1/h],0)</f>
        <v>0</v>
      </c>
      <c r="I53" t="b">
        <f>OR(Table2[[#This Row],[match]]=0,ROUNDUP(_xlfn.NUMBERVALUE(Table2[[#This Row],[match]]),4)=ROUNDUP(_xlfn.NUMBERVALUE(Table2[[#This Row],[1/h]]),4))</f>
        <v>1</v>
      </c>
    </row>
    <row r="54" spans="1:9">
      <c r="A54" t="s">
        <v>52</v>
      </c>
      <c r="B54">
        <f>_xlfn.NUMBERVALUE(_xlfn.TEXTAFTER(Table1[[#This Row],[in_vivo]]," ",-1))*60*60</f>
        <v>5694.7510487090167</v>
      </c>
      <c r="C54" t="str">
        <f>_xlfn.TEXTBEFORE(Table1[[#This Row],[in_vivo]]," ")</f>
        <v>RXN-NACt_c_e_FWD-rt3853</v>
      </c>
      <c r="E54" t="s">
        <v>461</v>
      </c>
      <c r="F54">
        <f>_xlfn.NUMBERVALUE(_xlfn.TEXTAFTER(Table2[[#This Row],[my new versions]]," ",-1))</f>
        <v>12673.550496858699</v>
      </c>
      <c r="G54" t="str">
        <f>_xlfn.TEXTBEFORE(SUBSTITUTE(Table2[[#This Row],[my new versions]],"'","")," ")</f>
        <v>RXN-EX_xan_e_FWD-SPONT</v>
      </c>
      <c r="H54">
        <f>_xlfn.XLOOKUP(Table2[[#This Row],[name]],Table1[name],Table1[1/h],0)</f>
        <v>0</v>
      </c>
      <c r="I54" t="b">
        <f>OR(Table2[[#This Row],[match]]=0,ROUNDUP(_xlfn.NUMBERVALUE(Table2[[#This Row],[match]]),4)=ROUNDUP(_xlfn.NUMBERVALUE(Table2[[#This Row],[1/h]]),4))</f>
        <v>1</v>
      </c>
    </row>
    <row r="55" spans="1:9">
      <c r="A55" t="s">
        <v>53</v>
      </c>
      <c r="B55">
        <f>_xlfn.NUMBERVALUE(_xlfn.TEXTAFTER(Table1[[#This Row],[in_vivo]]," ",-1))*60*60</f>
        <v>53980.428671079484</v>
      </c>
      <c r="C55" t="str">
        <f>_xlfn.TEXTBEFORE(Table1[[#This Row],[in_vivo]]," ")</f>
        <v>RXN-MTHFR3_c_FWD-MET1213</v>
      </c>
      <c r="E55" t="s">
        <v>462</v>
      </c>
      <c r="F55">
        <f>_xlfn.NUMBERVALUE(_xlfn.TEXTAFTER(Table2[[#This Row],[my new versions]]," ",-1))</f>
        <v>12673.550496858699</v>
      </c>
      <c r="G55" t="str">
        <f>_xlfn.TEXTBEFORE(SUBSTITUTE(Table2[[#This Row],[my new versions]],"'","")," ")</f>
        <v>RXN-EX_xan_e_REV-SPONT</v>
      </c>
      <c r="H55">
        <f>_xlfn.XLOOKUP(Table2[[#This Row],[name]],Table1[name],Table1[1/h],0)</f>
        <v>0</v>
      </c>
      <c r="I55" t="b">
        <f>OR(Table2[[#This Row],[match]]=0,ROUNDUP(_xlfn.NUMBERVALUE(Table2[[#This Row],[match]]),4)=ROUNDUP(_xlfn.NUMBERVALUE(Table2[[#This Row],[1/h]]),4))</f>
        <v>1</v>
      </c>
    </row>
    <row r="56" spans="1:9">
      <c r="A56" t="s">
        <v>54</v>
      </c>
      <c r="B56">
        <f>_xlfn.NUMBERVALUE(_xlfn.TEXTAFTER(Table1[[#This Row],[in_vivo]]," ",-1))*60*60</f>
        <v>29157.802671034799</v>
      </c>
      <c r="C56" t="str">
        <f>_xlfn.TEXTBEFORE(Table1[[#This Row],[in_vivo]]," ")</f>
        <v>RXN-RPI_c_FWD-rt4920</v>
      </c>
      <c r="E56" t="s">
        <v>463</v>
      </c>
      <c r="F56">
        <f>_xlfn.NUMBERVALUE(_xlfn.TEXTAFTER(Table2[[#This Row],[my new versions]]," ",-1))</f>
        <v>12673.550496858699</v>
      </c>
      <c r="G56" t="str">
        <f>_xlfn.TEXTBEFORE(SUBSTITUTE(Table2[[#This Row],[my new versions]],"'","")," ")</f>
        <v>RXN-EX_acald_e_FWD-SPONT</v>
      </c>
      <c r="H56">
        <f>_xlfn.XLOOKUP(Table2[[#This Row],[name]],Table1[name],Table1[1/h],0)</f>
        <v>0</v>
      </c>
      <c r="I56" t="b">
        <f>OR(Table2[[#This Row],[match]]=0,ROUNDUP(_xlfn.NUMBERVALUE(Table2[[#This Row],[match]]),4)=ROUNDUP(_xlfn.NUMBERVALUE(Table2[[#This Row],[1/h]]),4))</f>
        <v>1</v>
      </c>
    </row>
    <row r="57" spans="1:9">
      <c r="A57" t="s">
        <v>55</v>
      </c>
      <c r="B57">
        <f>_xlfn.NUMBERVALUE(_xlfn.TEXTAFTER(Table1[[#This Row],[in_vivo]]," ",-1))*60*60</f>
        <v>128.58855473956717</v>
      </c>
      <c r="C57" t="str">
        <f>_xlfn.TEXTBEFORE(Table1[[#This Row],[in_vivo]]," ")</f>
        <v>RXN-NAMNPP_c_FWD-rt1924_c</v>
      </c>
      <c r="E57" t="s">
        <v>464</v>
      </c>
      <c r="F57">
        <f>_xlfn.NUMBERVALUE(_xlfn.TEXTAFTER(Table2[[#This Row],[my new versions]]," ",-1))</f>
        <v>12673.550496858699</v>
      </c>
      <c r="G57" t="str">
        <f>_xlfn.TEXTBEFORE(SUBSTITUTE(Table2[[#This Row],[my new versions]],"'","")," ")</f>
        <v>RXN-EX_acald_e_REV-SPONT</v>
      </c>
      <c r="H57">
        <f>_xlfn.XLOOKUP(Table2[[#This Row],[name]],Table1[name],Table1[1/h],0)</f>
        <v>0</v>
      </c>
      <c r="I57" t="b">
        <f>OR(Table2[[#This Row],[match]]=0,ROUNDUP(_xlfn.NUMBERVALUE(Table2[[#This Row],[match]]),4)=ROUNDUP(_xlfn.NUMBERVALUE(Table2[[#This Row],[1/h]]),4))</f>
        <v>1</v>
      </c>
    </row>
    <row r="58" spans="1:9">
      <c r="A58" t="s">
        <v>56</v>
      </c>
      <c r="B58">
        <f>_xlfn.NUMBERVALUE(_xlfn.TEXTAFTER(Table1[[#This Row],[in_vivo]]," ",-1))*60*60</f>
        <v>69105.682100296443</v>
      </c>
      <c r="C58" t="str">
        <f>_xlfn.TEXTBEFORE(Table1[[#This Row],[in_vivo]]," ")</f>
        <v>RXN-HMGCOAS_c_FWD-rt3754_c</v>
      </c>
      <c r="E58" t="s">
        <v>465</v>
      </c>
      <c r="F58">
        <f>_xlfn.NUMBERVALUE(_xlfn.TEXTAFTER(Table2[[#This Row],[my new versions]]," ",-1))</f>
        <v>12673.550496858699</v>
      </c>
      <c r="G58" t="str">
        <f>_xlfn.TEXTBEFORE(SUBSTITUTE(Table2[[#This Row],[my new versions]],"'","")," ")</f>
        <v>RXN-EX_ac_e_FWD-SPONT</v>
      </c>
      <c r="H58">
        <f>_xlfn.XLOOKUP(Table2[[#This Row],[name]],Table1[name],Table1[1/h],0)</f>
        <v>0</v>
      </c>
      <c r="I58" t="b">
        <f>OR(Table2[[#This Row],[match]]=0,ROUNDUP(_xlfn.NUMBERVALUE(Table2[[#This Row],[match]]),4)=ROUNDUP(_xlfn.NUMBERVALUE(Table2[[#This Row],[1/h]]),4))</f>
        <v>1</v>
      </c>
    </row>
    <row r="59" spans="1:9">
      <c r="A59" t="s">
        <v>57</v>
      </c>
      <c r="B59">
        <f>_xlfn.NUMBERVALUE(_xlfn.TEXTAFTER(Table1[[#This Row],[in_vivo]]," ",-1))*60*60</f>
        <v>1.8376964179762718</v>
      </c>
      <c r="C59" t="str">
        <f>_xlfn.TEXTBEFORE(Table1[[#This Row],[in_vivo]]," ")</f>
        <v>RXN-ASNS1_c_FWD-rt6769</v>
      </c>
      <c r="E59" t="s">
        <v>466</v>
      </c>
      <c r="F59">
        <f>_xlfn.NUMBERVALUE(_xlfn.TEXTAFTER(Table2[[#This Row],[my new versions]]," ",-1))</f>
        <v>12673.550496858699</v>
      </c>
      <c r="G59" t="str">
        <f>_xlfn.TEXTBEFORE(SUBSTITUTE(Table2[[#This Row],[my new versions]],"'","")," ")</f>
        <v>RXN-EX_ac_e_REV-SPONT</v>
      </c>
      <c r="H59">
        <f>_xlfn.XLOOKUP(Table2[[#This Row],[name]],Table1[name],Table1[1/h],0)</f>
        <v>0</v>
      </c>
      <c r="I59" t="b">
        <f>OR(Table2[[#This Row],[match]]=0,ROUNDUP(_xlfn.NUMBERVALUE(Table2[[#This Row],[match]]),4)=ROUNDUP(_xlfn.NUMBERVALUE(Table2[[#This Row],[1/h]]),4))</f>
        <v>1</v>
      </c>
    </row>
    <row r="60" spans="1:9">
      <c r="A60" t="s">
        <v>58</v>
      </c>
      <c r="B60">
        <f>_xlfn.NUMBERVALUE(_xlfn.TEXTAFTER(Table1[[#This Row],[in_vivo]]," ",-1))*60*60</f>
        <v>174820.24272982214</v>
      </c>
      <c r="C60" t="str">
        <f>_xlfn.TEXTBEFORE(Table1[[#This Row],[in_vivo]]," ")</f>
        <v>RXN-PSSA_rm_FWD-rt3215</v>
      </c>
      <c r="E60" t="s">
        <v>467</v>
      </c>
      <c r="F60">
        <f>_xlfn.NUMBERVALUE(_xlfn.TEXTAFTER(Table2[[#This Row],[my new versions]]," ",-1))</f>
        <v>12673.550496858699</v>
      </c>
      <c r="G60" t="str">
        <f>_xlfn.TEXTBEFORE(SUBSTITUTE(Table2[[#This Row],[my new versions]],"'","")," ")</f>
        <v>RXN-EX_ade_e_FWD-SPONT</v>
      </c>
      <c r="H60">
        <f>_xlfn.XLOOKUP(Table2[[#This Row],[name]],Table1[name],Table1[1/h],0)</f>
        <v>0</v>
      </c>
      <c r="I60" t="b">
        <f>OR(Table2[[#This Row],[match]]=0,ROUNDUP(_xlfn.NUMBERVALUE(Table2[[#This Row],[match]]),4)=ROUNDUP(_xlfn.NUMBERVALUE(Table2[[#This Row],[1/h]]),4))</f>
        <v>1</v>
      </c>
    </row>
    <row r="61" spans="1:9">
      <c r="A61" t="s">
        <v>59</v>
      </c>
      <c r="B61">
        <f>_xlfn.NUMBERVALUE(_xlfn.TEXTAFTER(Table1[[#This Row],[in_vivo]]," ",-1))*60*60</f>
        <v>41537.797017119643</v>
      </c>
      <c r="C61" t="str">
        <f>_xlfn.TEXTBEFORE(Table1[[#This Row],[in_vivo]]," ")</f>
        <v>RXN-GALUi_c_FWD-rt3384</v>
      </c>
      <c r="E61" t="s">
        <v>468</v>
      </c>
      <c r="F61">
        <f>_xlfn.NUMBERVALUE(_xlfn.TEXTAFTER(Table2[[#This Row],[my new versions]]," ",-1))</f>
        <v>12673.550496858699</v>
      </c>
      <c r="G61" t="str">
        <f>_xlfn.TEXTBEFORE(SUBSTITUTE(Table2[[#This Row],[my new versions]],"'","")," ")</f>
        <v>RXN-EX_ade_e_REV-SPONT</v>
      </c>
      <c r="H61">
        <f>_xlfn.XLOOKUP(Table2[[#This Row],[name]],Table1[name],Table1[1/h],0)</f>
        <v>0</v>
      </c>
      <c r="I61" t="b">
        <f>OR(Table2[[#This Row],[match]]=0,ROUNDUP(_xlfn.NUMBERVALUE(Table2[[#This Row],[match]]),4)=ROUNDUP(_xlfn.NUMBERVALUE(Table2[[#This Row],[1/h]]),4))</f>
        <v>1</v>
      </c>
    </row>
    <row r="62" spans="1:9">
      <c r="A62" t="s">
        <v>60</v>
      </c>
      <c r="B62">
        <f>_xlfn.NUMBERVALUE(_xlfn.TEXTAFTER(Table1[[#This Row],[in_vivo]]," ",-1))*60*60</f>
        <v>1.8242674997842654</v>
      </c>
      <c r="C62" t="str">
        <f>_xlfn.TEXTBEFORE(Table1[[#This Row],[in_vivo]]," ")</f>
        <v>RXN-TRPTRS_c_FWD-rt6341</v>
      </c>
      <c r="E62" t="s">
        <v>469</v>
      </c>
      <c r="F62">
        <f>_xlfn.NUMBERVALUE(_xlfn.TEXTAFTER(Table2[[#This Row],[my new versions]]," ",-1))</f>
        <v>12673.550496858699</v>
      </c>
      <c r="G62" t="str">
        <f>_xlfn.TEXTBEFORE(SUBSTITUTE(Table2[[#This Row],[my new versions]],"'","")," ")</f>
        <v>RXN-EX_pap_e_FWD-SPONT</v>
      </c>
      <c r="H62">
        <f>_xlfn.XLOOKUP(Table2[[#This Row],[name]],Table1[name],Table1[1/h],0)</f>
        <v>0</v>
      </c>
      <c r="I62" t="b">
        <f>OR(Table2[[#This Row],[match]]=0,ROUNDUP(_xlfn.NUMBERVALUE(Table2[[#This Row],[match]]),4)=ROUNDUP(_xlfn.NUMBERVALUE(Table2[[#This Row],[1/h]]),4))</f>
        <v>1</v>
      </c>
    </row>
    <row r="63" spans="1:9">
      <c r="A63" t="s">
        <v>61</v>
      </c>
      <c r="B63">
        <f>_xlfn.NUMBERVALUE(_xlfn.TEXTAFTER(Table1[[#This Row],[in_vivo]]," ",-1))*60*60</f>
        <v>12.073213507442508</v>
      </c>
      <c r="C63" t="str">
        <f>_xlfn.TEXTBEFORE(Table1[[#This Row],[in_vivo]]," ")</f>
        <v>RXN-ASAD_c_FWD-rt1962</v>
      </c>
      <c r="E63" t="s">
        <v>470</v>
      </c>
      <c r="F63">
        <f>_xlfn.NUMBERVALUE(_xlfn.TEXTAFTER(Table2[[#This Row],[my new versions]]," ",-1))</f>
        <v>12673.550496858699</v>
      </c>
      <c r="G63" t="str">
        <f>_xlfn.TEXTBEFORE(SUBSTITUTE(Table2[[#This Row],[my new versions]],"'","")," ")</f>
        <v>RXN-EX_pap_e_REV-SPONT</v>
      </c>
      <c r="H63">
        <f>_xlfn.XLOOKUP(Table2[[#This Row],[name]],Table1[name],Table1[1/h],0)</f>
        <v>0</v>
      </c>
      <c r="I63" t="b">
        <f>OR(Table2[[#This Row],[match]]=0,ROUNDUP(_xlfn.NUMBERVALUE(Table2[[#This Row],[match]]),4)=ROUNDUP(_xlfn.NUMBERVALUE(Table2[[#This Row],[1/h]]),4))</f>
        <v>1</v>
      </c>
    </row>
    <row r="64" spans="1:9">
      <c r="A64" t="s">
        <v>62</v>
      </c>
      <c r="B64">
        <f>_xlfn.NUMBERVALUE(_xlfn.TEXTAFTER(Table1[[#This Row],[in_vivo]]," ",-1))*60*60</f>
        <v>10.301643965500022</v>
      </c>
      <c r="C64" t="str">
        <f>_xlfn.TEXTBEFORE(Table1[[#This Row],[in_vivo]]," ")</f>
        <v>RXN-CHORS_c_FWD-rt5669</v>
      </c>
      <c r="E64" t="s">
        <v>471</v>
      </c>
      <c r="F64">
        <f>_xlfn.NUMBERVALUE(_xlfn.TEXTAFTER(Table2[[#This Row],[my new versions]]," ",-1))</f>
        <v>12673.550496858699</v>
      </c>
      <c r="G64" t="str">
        <f>_xlfn.TEXTBEFORE(SUBSTITUTE(Table2[[#This Row],[my new versions]],"'","")," ")</f>
        <v>RXN-EX_adn_e_FWD-SPONT</v>
      </c>
      <c r="H64">
        <f>_xlfn.XLOOKUP(Table2[[#This Row],[name]],Table1[name],Table1[1/h],0)</f>
        <v>0</v>
      </c>
      <c r="I64" t="b">
        <f>OR(Table2[[#This Row],[match]]=0,ROUNDUP(_xlfn.NUMBERVALUE(Table2[[#This Row],[match]]),4)=ROUNDUP(_xlfn.NUMBERVALUE(Table2[[#This Row],[1/h]]),4))</f>
        <v>1</v>
      </c>
    </row>
    <row r="65" spans="1:9">
      <c r="A65" t="s">
        <v>63</v>
      </c>
      <c r="B65">
        <f>_xlfn.NUMBERVALUE(_xlfn.TEXTAFTER(Table1[[#This Row],[in_vivo]]," ",-1))*60*60</f>
        <v>0.12176687772220679</v>
      </c>
      <c r="C65" t="str">
        <f>_xlfn.TEXTBEFORE(Table1[[#This Row],[in_vivo]]," ")</f>
        <v>RXN-FMNAT_m_FWD-rt3174_m</v>
      </c>
      <c r="E65" t="s">
        <v>472</v>
      </c>
      <c r="F65">
        <f>_xlfn.NUMBERVALUE(_xlfn.TEXTAFTER(Table2[[#This Row],[my new versions]]," ",-1))</f>
        <v>12673.550496858699</v>
      </c>
      <c r="G65" t="str">
        <f>_xlfn.TEXTBEFORE(SUBSTITUTE(Table2[[#This Row],[my new versions]],"'","")," ")</f>
        <v>RXN-EX_adn_e_REV-SPONT</v>
      </c>
      <c r="H65">
        <f>_xlfn.XLOOKUP(Table2[[#This Row],[name]],Table1[name],Table1[1/h],0)</f>
        <v>0</v>
      </c>
      <c r="I65" t="b">
        <f>OR(Table2[[#This Row],[match]]=0,ROUNDUP(_xlfn.NUMBERVALUE(Table2[[#This Row],[match]]),4)=ROUNDUP(_xlfn.NUMBERVALUE(Table2[[#This Row],[1/h]]),4))</f>
        <v>1</v>
      </c>
    </row>
    <row r="66" spans="1:9">
      <c r="A66" t="s">
        <v>64</v>
      </c>
      <c r="B66">
        <f>_xlfn.NUMBERVALUE(_xlfn.TEXTAFTER(Table1[[#This Row],[in_vivo]]," ",-1))*60*60</f>
        <v>7188.716058198228</v>
      </c>
      <c r="C66" t="str">
        <f>_xlfn.TEXTBEFORE(Table1[[#This Row],[in_vivo]]," ")</f>
        <v>RXN-MTHFD_c_FWD-rt6998</v>
      </c>
      <c r="E66" t="s">
        <v>473</v>
      </c>
      <c r="F66">
        <f>_xlfn.NUMBERVALUE(_xlfn.TEXTAFTER(Table2[[#This Row],[my new versions]]," ",-1))</f>
        <v>12673.550496858699</v>
      </c>
      <c r="G66" t="str">
        <f>_xlfn.TEXTBEFORE(SUBSTITUTE(Table2[[#This Row],[my new versions]],"'","")," ")</f>
        <v>RXN-EX_alltt_e_FWD-SPONT</v>
      </c>
      <c r="H66">
        <f>_xlfn.XLOOKUP(Table2[[#This Row],[name]],Table1[name],Table1[1/h],0)</f>
        <v>0</v>
      </c>
      <c r="I66" t="b">
        <f>OR(Table2[[#This Row],[match]]=0,ROUNDUP(_xlfn.NUMBERVALUE(Table2[[#This Row],[match]]),4)=ROUNDUP(_xlfn.NUMBERVALUE(Table2[[#This Row],[1/h]]),4))</f>
        <v>1</v>
      </c>
    </row>
    <row r="67" spans="1:9">
      <c r="A67" t="s">
        <v>65</v>
      </c>
      <c r="B67">
        <f>_xlfn.NUMBERVALUE(_xlfn.TEXTAFTER(Table1[[#This Row],[in_vivo]]," ",-1))*60*60</f>
        <v>27.578128938274943</v>
      </c>
      <c r="C67" t="str">
        <f>_xlfn.TEXTBEFORE(Table1[[#This Row],[in_vivo]]," ")</f>
        <v>RXN-VALTRS_c_FWD-rt8160_c</v>
      </c>
      <c r="E67" t="s">
        <v>474</v>
      </c>
      <c r="F67">
        <f>_xlfn.NUMBERVALUE(_xlfn.TEXTAFTER(Table2[[#This Row],[my new versions]]," ",-1))</f>
        <v>12673.550496858699</v>
      </c>
      <c r="G67" t="str">
        <f>_xlfn.TEXTBEFORE(SUBSTITUTE(Table2[[#This Row],[my new versions]],"'","")," ")</f>
        <v>RXN-EX_alltt_e_REV-SPONT</v>
      </c>
      <c r="H67">
        <f>_xlfn.XLOOKUP(Table2[[#This Row],[name]],Table1[name],Table1[1/h],0)</f>
        <v>0</v>
      </c>
      <c r="I67" t="b">
        <f>OR(Table2[[#This Row],[match]]=0,ROUNDUP(_xlfn.NUMBERVALUE(Table2[[#This Row],[match]]),4)=ROUNDUP(_xlfn.NUMBERVALUE(Table2[[#This Row],[1/h]]),4))</f>
        <v>1</v>
      </c>
    </row>
    <row r="68" spans="1:9">
      <c r="A68" t="s">
        <v>66</v>
      </c>
      <c r="B68">
        <f>_xlfn.NUMBERVALUE(_xlfn.TEXTAFTER(Table1[[#This Row],[in_vivo]]," ",-1))*60*60</f>
        <v>3185.8508641393692</v>
      </c>
      <c r="C68" t="str">
        <f>_xlfn.TEXTBEFORE(Table1[[#This Row],[in_vivo]]," ")</f>
        <v>RXN-GMPS2_c_FWD-rt7388</v>
      </c>
      <c r="E68" t="s">
        <v>475</v>
      </c>
      <c r="F68">
        <f>_xlfn.NUMBERVALUE(_xlfn.TEXTAFTER(Table2[[#This Row],[my new versions]]," ",-1))</f>
        <v>12673.550496858699</v>
      </c>
      <c r="G68" t="str">
        <f>_xlfn.TEXTBEFORE(SUBSTITUTE(Table2[[#This Row],[my new versions]],"'","")," ")</f>
        <v>RXN-EX_alltn_e_FWD-SPONT</v>
      </c>
      <c r="H68">
        <f>_xlfn.XLOOKUP(Table2[[#This Row],[name]],Table1[name],Table1[1/h],0)</f>
        <v>0</v>
      </c>
      <c r="I68" t="b">
        <f>OR(Table2[[#This Row],[match]]=0,ROUNDUP(_xlfn.NUMBERVALUE(Table2[[#This Row],[match]]),4)=ROUNDUP(_xlfn.NUMBERVALUE(Table2[[#This Row],[1/h]]),4))</f>
        <v>1</v>
      </c>
    </row>
    <row r="69" spans="1:9">
      <c r="A69" t="s">
        <v>67</v>
      </c>
      <c r="B69">
        <f>_xlfn.NUMBERVALUE(_xlfn.TEXTAFTER(Table1[[#This Row],[in_vivo]]," ",-1))*60*60</f>
        <v>32769.425302760057</v>
      </c>
      <c r="C69" t="str">
        <f>_xlfn.TEXTBEFORE(Table1[[#This Row],[in_vivo]]," ")</f>
        <v>RXN-GPIA10a_r_FWD-rt0563</v>
      </c>
      <c r="E69" t="s">
        <v>476</v>
      </c>
      <c r="F69">
        <f>_xlfn.NUMBERVALUE(_xlfn.TEXTAFTER(Table2[[#This Row],[my new versions]]," ",-1))</f>
        <v>12673.550496858699</v>
      </c>
      <c r="G69" t="str">
        <f>_xlfn.TEXTBEFORE(SUBSTITUTE(Table2[[#This Row],[my new versions]],"'","")," ")</f>
        <v>RXN-EX_alltn_e_REV-SPONT</v>
      </c>
      <c r="H69">
        <f>_xlfn.XLOOKUP(Table2[[#This Row],[name]],Table1[name],Table1[1/h],0)</f>
        <v>0</v>
      </c>
      <c r="I69" t="b">
        <f>OR(Table2[[#This Row],[match]]=0,ROUNDUP(_xlfn.NUMBERVALUE(Table2[[#This Row],[match]]),4)=ROUNDUP(_xlfn.NUMBERVALUE(Table2[[#This Row],[1/h]]),4))</f>
        <v>1</v>
      </c>
    </row>
    <row r="70" spans="1:9">
      <c r="A70" t="s">
        <v>68</v>
      </c>
      <c r="B70">
        <f>_xlfn.NUMBERVALUE(_xlfn.TEXTAFTER(Table1[[#This Row],[in_vivo]]," ",-1))*60*60</f>
        <v>112011.91045641612</v>
      </c>
      <c r="C70" t="str">
        <f>_xlfn.TEXTBEFORE(Table1[[#This Row],[in_vivo]]," ")</f>
        <v>RXN-DPMVD_c_FWD-rt3542</v>
      </c>
      <c r="E70" t="s">
        <v>477</v>
      </c>
      <c r="F70">
        <f>_xlfn.NUMBERVALUE(_xlfn.TEXTAFTER(Table2[[#This Row],[my new versions]]," ",-1))</f>
        <v>12673.550496858699</v>
      </c>
      <c r="G70" t="str">
        <f>_xlfn.TEXTBEFORE(SUBSTITUTE(Table2[[#This Row],[my new versions]],"'","")," ")</f>
        <v>RXN-EX_tre_e_FWD-SPONT</v>
      </c>
      <c r="H70">
        <f>_xlfn.XLOOKUP(Table2[[#This Row],[name]],Table1[name],Table1[1/h],0)</f>
        <v>0</v>
      </c>
      <c r="I70" t="b">
        <f>OR(Table2[[#This Row],[match]]=0,ROUNDUP(_xlfn.NUMBERVALUE(Table2[[#This Row],[match]]),4)=ROUNDUP(_xlfn.NUMBERVALUE(Table2[[#This Row],[1/h]]),4))</f>
        <v>1</v>
      </c>
    </row>
    <row r="71" spans="1:9">
      <c r="A71" t="s">
        <v>69</v>
      </c>
      <c r="B71">
        <f>_xlfn.NUMBERVALUE(_xlfn.TEXTAFTER(Table1[[#This Row],[in_vivo]]," ",-1))*60*60</f>
        <v>1971413.1691547041</v>
      </c>
      <c r="C71" t="str">
        <f>_xlfn.TEXTBEFORE(Table1[[#This Row],[in_vivo]]," ")</f>
        <v>RXN-PItps_e_FWD-rt1948</v>
      </c>
      <c r="E71" t="s">
        <v>478</v>
      </c>
      <c r="F71">
        <f>_xlfn.NUMBERVALUE(_xlfn.TEXTAFTER(Table2[[#This Row],[my new versions]]," ",-1))</f>
        <v>12673.550496858699</v>
      </c>
      <c r="G71" t="str">
        <f>_xlfn.TEXTBEFORE(SUBSTITUTE(Table2[[#This Row],[my new versions]],"'","")," ")</f>
        <v>RXN-EX_tre_e_REV-SPONT</v>
      </c>
      <c r="H71">
        <f>_xlfn.XLOOKUP(Table2[[#This Row],[name]],Table1[name],Table1[1/h],0)</f>
        <v>0</v>
      </c>
      <c r="I71" t="b">
        <f>OR(Table2[[#This Row],[match]]=0,ROUNDUP(_xlfn.NUMBERVALUE(Table2[[#This Row],[match]]),4)=ROUNDUP(_xlfn.NUMBERVALUE(Table2[[#This Row],[1/h]]),4))</f>
        <v>1</v>
      </c>
    </row>
    <row r="72" spans="1:9">
      <c r="A72" t="s">
        <v>70</v>
      </c>
      <c r="B72">
        <f>_xlfn.NUMBERVALUE(_xlfn.TEXTAFTER(Table1[[#This Row],[in_vivo]]," ",-1))*60*60</f>
        <v>125.56260018516636</v>
      </c>
      <c r="C72" t="str">
        <f>_xlfn.TEXTBEFORE(Table1[[#This Row],[in_vivo]]," ")</f>
        <v>RXN-SUCCt2_m_FWD-rt5142</v>
      </c>
      <c r="E72" t="s">
        <v>479</v>
      </c>
      <c r="F72">
        <f>_xlfn.NUMBERVALUE(_xlfn.TEXTAFTER(Table2[[#This Row],[my new versions]]," ",-1))</f>
        <v>12673.550496858699</v>
      </c>
      <c r="G72" t="str">
        <f>_xlfn.TEXTBEFORE(SUBSTITUTE(Table2[[#This Row],[my new versions]],"'","")," ")</f>
        <v>RXN-EX_gam6p_e_FWD-SPONT</v>
      </c>
      <c r="H72">
        <f>_xlfn.XLOOKUP(Table2[[#This Row],[name]],Table1[name],Table1[1/h],0)</f>
        <v>0</v>
      </c>
      <c r="I72" t="b">
        <f>OR(Table2[[#This Row],[match]]=0,ROUNDUP(_xlfn.NUMBERVALUE(Table2[[#This Row],[match]]),4)=ROUNDUP(_xlfn.NUMBERVALUE(Table2[[#This Row],[1/h]]),4))</f>
        <v>1</v>
      </c>
    </row>
    <row r="73" spans="1:9">
      <c r="A73" t="s">
        <v>71</v>
      </c>
      <c r="B73">
        <f>_xlfn.NUMBERVALUE(_xlfn.TEXTAFTER(Table1[[#This Row],[in_vivo]]," ",-1))*60*60</f>
        <v>4108.1154623932325</v>
      </c>
      <c r="C73" t="str">
        <f>_xlfn.TEXTBEFORE(Table1[[#This Row],[in_vivo]]," ")</f>
        <v>RXN-ACS_c_FWD-rt6229_c</v>
      </c>
      <c r="E73" t="s">
        <v>480</v>
      </c>
      <c r="F73">
        <f>_xlfn.NUMBERVALUE(_xlfn.TEXTAFTER(Table2[[#This Row],[my new versions]]," ",-1))</f>
        <v>12673.550496858699</v>
      </c>
      <c r="G73" t="str">
        <f>_xlfn.TEXTBEFORE(SUBSTITUTE(Table2[[#This Row],[my new versions]],"'","")," ")</f>
        <v>RXN-EX_gam6p_e_REV-SPONT</v>
      </c>
      <c r="H73">
        <f>_xlfn.XLOOKUP(Table2[[#This Row],[name]],Table1[name],Table1[1/h],0)</f>
        <v>0</v>
      </c>
      <c r="I73" t="b">
        <f>OR(Table2[[#This Row],[match]]=0,ROUNDUP(_xlfn.NUMBERVALUE(Table2[[#This Row],[match]]),4)=ROUNDUP(_xlfn.NUMBERVALUE(Table2[[#This Row],[1/h]]),4))</f>
        <v>1</v>
      </c>
    </row>
    <row r="74" spans="1:9">
      <c r="A74" t="s">
        <v>72</v>
      </c>
      <c r="B74">
        <f>_xlfn.NUMBERVALUE(_xlfn.TEXTAFTER(Table1[[#This Row],[in_vivo]]," ",-1))*60*60</f>
        <v>4.5975955039838992</v>
      </c>
      <c r="C74" t="str">
        <f>_xlfn.TEXTBEFORE(Table1[[#This Row],[in_vivo]]," ")</f>
        <v>RXN-IPPS_c_FWD-rt7120</v>
      </c>
      <c r="E74" t="s">
        <v>481</v>
      </c>
      <c r="F74">
        <f>_xlfn.NUMBERVALUE(_xlfn.TEXTAFTER(Table2[[#This Row],[my new versions]]," ",-1))</f>
        <v>12673.550496858699</v>
      </c>
      <c r="G74" t="str">
        <f>_xlfn.TEXTBEFORE(SUBSTITUTE(Table2[[#This Row],[my new versions]],"'","")," ")</f>
        <v>RXN-EX_nh4_e_FWD-SPONT</v>
      </c>
      <c r="H74">
        <f>_xlfn.XLOOKUP(Table2[[#This Row],[name]],Table1[name],Table1[1/h],0)</f>
        <v>0</v>
      </c>
      <c r="I74" t="b">
        <f>OR(Table2[[#This Row],[match]]=0,ROUNDUP(_xlfn.NUMBERVALUE(Table2[[#This Row],[match]]),4)=ROUNDUP(_xlfn.NUMBERVALUE(Table2[[#This Row],[1/h]]),4))</f>
        <v>1</v>
      </c>
    </row>
    <row r="75" spans="1:9">
      <c r="A75" t="s">
        <v>73</v>
      </c>
      <c r="B75">
        <f>_xlfn.NUMBERVALUE(_xlfn.TEXTAFTER(Table1[[#This Row],[in_vivo]]," ",-1))*60*60</f>
        <v>2137.5214557214395</v>
      </c>
      <c r="C75" t="str">
        <f>_xlfn.TEXTBEFORE(Table1[[#This Row],[in_vivo]]," ")</f>
        <v>RXN-TRDR_c_FWD-rt1320</v>
      </c>
      <c r="E75" t="s">
        <v>482</v>
      </c>
      <c r="F75">
        <f>_xlfn.NUMBERVALUE(_xlfn.TEXTAFTER(Table2[[#This Row],[my new versions]]," ",-1))</f>
        <v>12673.550496858699</v>
      </c>
      <c r="G75" t="str">
        <f>_xlfn.TEXTBEFORE(SUBSTITUTE(Table2[[#This Row],[my new versions]],"'","")," ")</f>
        <v>RXN-EX_nh4_e_REV-SPONT</v>
      </c>
      <c r="H75">
        <f>_xlfn.XLOOKUP(Table2[[#This Row],[name]],Table1[name],Table1[1/h],0)</f>
        <v>0</v>
      </c>
      <c r="I75" t="b">
        <f>OR(Table2[[#This Row],[match]]=0,ROUNDUP(_xlfn.NUMBERVALUE(Table2[[#This Row],[match]]),4)=ROUNDUP(_xlfn.NUMBERVALUE(Table2[[#This Row],[1/h]]),4))</f>
        <v>1</v>
      </c>
    </row>
    <row r="76" spans="1:9">
      <c r="A76" t="s">
        <v>74</v>
      </c>
      <c r="B76">
        <f>_xlfn.NUMBERVALUE(_xlfn.TEXTAFTER(Table1[[#This Row],[in_vivo]]," ",-1))*60*60</f>
        <v>22.868822475699154</v>
      </c>
      <c r="C76" t="str">
        <f>_xlfn.TEXTBEFORE(Table1[[#This Row],[in_vivo]]," ")</f>
        <v>RXN-SERAT_c_FWD-rt6880</v>
      </c>
      <c r="E76" t="s">
        <v>483</v>
      </c>
      <c r="F76">
        <f>_xlfn.NUMBERVALUE(_xlfn.TEXTAFTER(Table2[[#This Row],[my new versions]]," ",-1))</f>
        <v>12673.550496858699</v>
      </c>
      <c r="G76" t="str">
        <f>_xlfn.TEXTBEFORE(SUBSTITUTE(Table2[[#This Row],[my new versions]],"'","")," ")</f>
        <v>RXN-EX_hco3_e_FWD-SPONT</v>
      </c>
      <c r="H76">
        <f>_xlfn.XLOOKUP(Table2[[#This Row],[name]],Table1[name],Table1[1/h],0)</f>
        <v>0</v>
      </c>
      <c r="I76" t="b">
        <f>OR(Table2[[#This Row],[match]]=0,ROUNDUP(_xlfn.NUMBERVALUE(Table2[[#This Row],[match]]),4)=ROUNDUP(_xlfn.NUMBERVALUE(Table2[[#This Row],[1/h]]),4))</f>
        <v>1</v>
      </c>
    </row>
    <row r="77" spans="1:9">
      <c r="A77" t="s">
        <v>75</v>
      </c>
      <c r="B77">
        <f>_xlfn.NUMBERVALUE(_xlfn.TEXTAFTER(Table1[[#This Row],[in_vivo]]," ",-1))*60*60</f>
        <v>18.750515018120282</v>
      </c>
      <c r="C77" t="str">
        <f>_xlfn.TEXTBEFORE(Table1[[#This Row],[in_vivo]]," ")</f>
        <v>RXN-ALATRS_c_FWD-rt3605</v>
      </c>
      <c r="E77" t="s">
        <v>484</v>
      </c>
      <c r="F77">
        <f>_xlfn.NUMBERVALUE(_xlfn.TEXTAFTER(Table2[[#This Row],[my new versions]]," ",-1))</f>
        <v>12673.550496858699</v>
      </c>
      <c r="G77" t="str">
        <f>_xlfn.TEXTBEFORE(SUBSTITUTE(Table2[[#This Row],[my new versions]],"'","")," ")</f>
        <v>RXN-EX_hco3_e_REV-SPONT</v>
      </c>
      <c r="H77">
        <f>_xlfn.XLOOKUP(Table2[[#This Row],[name]],Table1[name],Table1[1/h],0)</f>
        <v>0</v>
      </c>
      <c r="I77" t="b">
        <f>OR(Table2[[#This Row],[match]]=0,ROUNDUP(_xlfn.NUMBERVALUE(Table2[[#This Row],[match]]),4)=ROUNDUP(_xlfn.NUMBERVALUE(Table2[[#This Row],[1/h]]),4))</f>
        <v>1</v>
      </c>
    </row>
    <row r="78" spans="1:9">
      <c r="A78" t="s">
        <v>76</v>
      </c>
      <c r="B78">
        <f>_xlfn.NUMBERVALUE(_xlfn.TEXTAFTER(Table1[[#This Row],[in_vivo]]," ",-1))*60*60</f>
        <v>4.951723518776376</v>
      </c>
      <c r="C78" t="str">
        <f>_xlfn.TEXTBEFORE(Table1[[#This Row],[in_vivo]]," ")</f>
        <v>RXN-ASPTRS_c_FWD-rt5890</v>
      </c>
      <c r="E78" t="s">
        <v>485</v>
      </c>
      <c r="F78">
        <f>_xlfn.NUMBERVALUE(_xlfn.TEXTAFTER(Table2[[#This Row],[my new versions]]," ",-1))</f>
        <v>12673.550496858699</v>
      </c>
      <c r="G78" t="str">
        <f>_xlfn.TEXTBEFORE(SUBSTITUTE(Table2[[#This Row],[my new versions]],"'","")," ")</f>
        <v>RXN-EX_co2_e_FWD-SPONT</v>
      </c>
      <c r="H78">
        <f>_xlfn.XLOOKUP(Table2[[#This Row],[name]],Table1[name],Table1[1/h],0)</f>
        <v>0</v>
      </c>
      <c r="I78" t="b">
        <f>OR(Table2[[#This Row],[match]]=0,ROUNDUP(_xlfn.NUMBERVALUE(Table2[[#This Row],[match]]),4)=ROUNDUP(_xlfn.NUMBERVALUE(Table2[[#This Row],[1/h]]),4))</f>
        <v>1</v>
      </c>
    </row>
    <row r="79" spans="1:9">
      <c r="A79" t="s">
        <v>77</v>
      </c>
      <c r="B79">
        <f>_xlfn.NUMBERVALUE(_xlfn.TEXTAFTER(Table1[[#This Row],[in_vivo]]," ",-1))*60*60</f>
        <v>261206.98093178173</v>
      </c>
      <c r="C79" t="str">
        <f>_xlfn.TEXTBEFORE(Table1[[#This Row],[in_vivo]]," ")</f>
        <v>RXN-SUCOAS_m_FWD-LSC12</v>
      </c>
      <c r="E79" t="s">
        <v>486</v>
      </c>
      <c r="F79">
        <f>_xlfn.NUMBERVALUE(_xlfn.TEXTAFTER(Table2[[#This Row],[my new versions]]," ",-1))</f>
        <v>12673.550496858699</v>
      </c>
      <c r="G79" t="str">
        <f>_xlfn.TEXTBEFORE(SUBSTITUTE(Table2[[#This Row],[my new versions]],"'","")," ")</f>
        <v>RXN-EX_co2_e_REV-SPONT</v>
      </c>
      <c r="H79">
        <f>_xlfn.XLOOKUP(Table2[[#This Row],[name]],Table1[name],Table1[1/h],0)</f>
        <v>0</v>
      </c>
      <c r="I79" t="b">
        <f>OR(Table2[[#This Row],[match]]=0,ROUNDUP(_xlfn.NUMBERVALUE(Table2[[#This Row],[match]]),4)=ROUNDUP(_xlfn.NUMBERVALUE(Table2[[#This Row],[1/h]]),4))</f>
        <v>1</v>
      </c>
    </row>
    <row r="80" spans="1:9">
      <c r="A80" t="s">
        <v>78</v>
      </c>
      <c r="B80">
        <f>_xlfn.NUMBERVALUE(_xlfn.TEXTAFTER(Table1[[#This Row],[in_vivo]]," ",-1))*60*60</f>
        <v>179.52583892745886</v>
      </c>
      <c r="C80" t="str">
        <f>_xlfn.TEXTBEFORE(Table1[[#This Row],[in_vivo]]," ")</f>
        <v>RXN-PPNDH_c_FWD-rt5827</v>
      </c>
      <c r="E80" t="s">
        <v>487</v>
      </c>
      <c r="F80">
        <f>_xlfn.NUMBERVALUE(_xlfn.TEXTAFTER(Table2[[#This Row],[my new versions]]," ",-1))</f>
        <v>12673.550496858699</v>
      </c>
      <c r="G80" t="str">
        <f>_xlfn.TEXTBEFORE(SUBSTITUTE(Table2[[#This Row],[my new versions]],"'","")," ")</f>
        <v>RXN-EX_chol_e_FWD-SPONT</v>
      </c>
      <c r="H80">
        <f>_xlfn.XLOOKUP(Table2[[#This Row],[name]],Table1[name],Table1[1/h],0)</f>
        <v>0</v>
      </c>
      <c r="I80" t="b">
        <f>OR(Table2[[#This Row],[match]]=0,ROUNDUP(_xlfn.NUMBERVALUE(Table2[[#This Row],[match]]),4)=ROUNDUP(_xlfn.NUMBERVALUE(Table2[[#This Row],[1/h]]),4))</f>
        <v>1</v>
      </c>
    </row>
    <row r="81" spans="1:9">
      <c r="A81" t="s">
        <v>79</v>
      </c>
      <c r="B81">
        <f>_xlfn.NUMBERVALUE(_xlfn.TEXTAFTER(Table1[[#This Row],[in_vivo]]," ",-1))*60*60</f>
        <v>31.4173294047675</v>
      </c>
      <c r="C81" t="str">
        <f>_xlfn.TEXTBEFORE(Table1[[#This Row],[in_vivo]]," ")</f>
        <v>RXN-PKETF_c_FWD-rt5014</v>
      </c>
      <c r="E81" t="s">
        <v>488</v>
      </c>
      <c r="F81">
        <f>_xlfn.NUMBERVALUE(_xlfn.TEXTAFTER(Table2[[#This Row],[my new versions]]," ",-1))</f>
        <v>12673.550496858699</v>
      </c>
      <c r="G81" t="str">
        <f>_xlfn.TEXTBEFORE(SUBSTITUTE(Table2[[#This Row],[my new versions]],"'","")," ")</f>
        <v>RXN-EX_chol_e_REV-SPONT</v>
      </c>
      <c r="H81">
        <f>_xlfn.XLOOKUP(Table2[[#This Row],[name]],Table1[name],Table1[1/h],0)</f>
        <v>0</v>
      </c>
      <c r="I81" t="b">
        <f>OR(Table2[[#This Row],[match]]=0,ROUNDUP(_xlfn.NUMBERVALUE(Table2[[#This Row],[match]]),4)=ROUNDUP(_xlfn.NUMBERVALUE(Table2[[#This Row],[1/h]]),4))</f>
        <v>1</v>
      </c>
    </row>
    <row r="82" spans="1:9">
      <c r="A82" t="s">
        <v>80</v>
      </c>
      <c r="B82">
        <f>_xlfn.NUMBERVALUE(_xlfn.TEXTAFTER(Table1[[#This Row],[in_vivo]]," ",-1))*60*60</f>
        <v>84.30124573900369</v>
      </c>
      <c r="C82" t="str">
        <f>_xlfn.TEXTBEFORE(Table1[[#This Row],[in_vivo]]," ")</f>
        <v>RXN-HSERTA_c_FWD-rt4145</v>
      </c>
      <c r="E82" t="s">
        <v>489</v>
      </c>
      <c r="F82">
        <f>_xlfn.NUMBERVALUE(_xlfn.TEXTAFTER(Table2[[#This Row],[my new versions]]," ",-1))</f>
        <v>12673.550496858699</v>
      </c>
      <c r="G82" t="str">
        <f>_xlfn.TEXTBEFORE(SUBSTITUTE(Table2[[#This Row],[my new versions]],"'","")," ")</f>
        <v>RXN-EX_cit_e_FWD-SPONT</v>
      </c>
      <c r="H82">
        <f>_xlfn.XLOOKUP(Table2[[#This Row],[name]],Table1[name],Table1[1/h],0)</f>
        <v>0</v>
      </c>
      <c r="I82" t="b">
        <f>OR(Table2[[#This Row],[match]]=0,ROUNDUP(_xlfn.NUMBERVALUE(Table2[[#This Row],[match]]),4)=ROUNDUP(_xlfn.NUMBERVALUE(Table2[[#This Row],[1/h]]),4))</f>
        <v>1</v>
      </c>
    </row>
    <row r="83" spans="1:9">
      <c r="A83" t="s">
        <v>81</v>
      </c>
      <c r="B83">
        <f>_xlfn.NUMBERVALUE(_xlfn.TEXTAFTER(Table1[[#This Row],[in_vivo]]," ",-1))*60*60</f>
        <v>577389.77346626995</v>
      </c>
      <c r="C83" t="str">
        <f>_xlfn.TEXTBEFORE(Table1[[#This Row],[in_vivo]]," ")</f>
        <v>RXN-ADPATPt_c_m_FWD-rt4336</v>
      </c>
      <c r="E83" t="s">
        <v>490</v>
      </c>
      <c r="F83">
        <f>_xlfn.NUMBERVALUE(_xlfn.TEXTAFTER(Table2[[#This Row],[my new versions]]," ",-1))</f>
        <v>12673.550496858699</v>
      </c>
      <c r="G83" t="str">
        <f>_xlfn.TEXTBEFORE(SUBSTITUTE(Table2[[#This Row],[my new versions]],"'","")," ")</f>
        <v>RXN-EX_cit_e_REV-SPONT</v>
      </c>
      <c r="H83">
        <f>_xlfn.XLOOKUP(Table2[[#This Row],[name]],Table1[name],Table1[1/h],0)</f>
        <v>0</v>
      </c>
      <c r="I83" t="b">
        <f>OR(Table2[[#This Row],[match]]=0,ROUNDUP(_xlfn.NUMBERVALUE(Table2[[#This Row],[match]]),4)=ROUNDUP(_xlfn.NUMBERVALUE(Table2[[#This Row],[1/h]]),4))</f>
        <v>1</v>
      </c>
    </row>
    <row r="84" spans="1:9">
      <c r="A84" t="s">
        <v>82</v>
      </c>
      <c r="B84">
        <f>_xlfn.NUMBERVALUE(_xlfn.TEXTAFTER(Table1[[#This Row],[in_vivo]]," ",-1))*60*60</f>
        <v>9.301210340080571</v>
      </c>
      <c r="C84" t="str">
        <f>_xlfn.TEXTBEFORE(Table1[[#This Row],[in_vivo]]," ")</f>
        <v>RXN-ICDHyi_m_FWD-rt2761</v>
      </c>
      <c r="E84" t="s">
        <v>491</v>
      </c>
      <c r="F84">
        <f>_xlfn.NUMBERVALUE(_xlfn.TEXTAFTER(Table2[[#This Row],[my new versions]]," ",-1))</f>
        <v>12673.550496858699</v>
      </c>
      <c r="G84" t="str">
        <f>_xlfn.TEXTBEFORE(SUBSTITUTE(Table2[[#This Row],[my new versions]],"'","")," ")</f>
        <v>RXN-EX_cytd_e_FWD-SPONT</v>
      </c>
      <c r="H84">
        <f>_xlfn.XLOOKUP(Table2[[#This Row],[name]],Table1[name],Table1[1/h],0)</f>
        <v>0</v>
      </c>
      <c r="I84" t="b">
        <f>OR(Table2[[#This Row],[match]]=0,ROUNDUP(_xlfn.NUMBERVALUE(Table2[[#This Row],[match]]),4)=ROUNDUP(_xlfn.NUMBERVALUE(Table2[[#This Row],[1/h]]),4))</f>
        <v>1</v>
      </c>
    </row>
    <row r="85" spans="1:9">
      <c r="A85" t="s">
        <v>83</v>
      </c>
      <c r="B85">
        <f>_xlfn.NUMBERVALUE(_xlfn.TEXTAFTER(Table1[[#This Row],[in_vivo]]," ",-1))*60*60</f>
        <v>6.8107938090372713</v>
      </c>
      <c r="C85" t="str">
        <f>_xlfn.TEXTBEFORE(Table1[[#This Row],[in_vivo]]," ")</f>
        <v>RXN-METTRS_c_FWD-rt4772</v>
      </c>
      <c r="E85" t="s">
        <v>492</v>
      </c>
      <c r="F85">
        <f>_xlfn.NUMBERVALUE(_xlfn.TEXTAFTER(Table2[[#This Row],[my new versions]]," ",-1))</f>
        <v>12673.550496858699</v>
      </c>
      <c r="G85" t="str">
        <f>_xlfn.TEXTBEFORE(SUBSTITUTE(Table2[[#This Row],[my new versions]],"'","")," ")</f>
        <v>RXN-EX_cytd_e_REV-SPONT</v>
      </c>
      <c r="H85">
        <f>_xlfn.XLOOKUP(Table2[[#This Row],[name]],Table1[name],Table1[1/h],0)</f>
        <v>0</v>
      </c>
      <c r="I85" t="b">
        <f>OR(Table2[[#This Row],[match]]=0,ROUNDUP(_xlfn.NUMBERVALUE(Table2[[#This Row],[match]]),4)=ROUNDUP(_xlfn.NUMBERVALUE(Table2[[#This Row],[1/h]]),4))</f>
        <v>1</v>
      </c>
    </row>
    <row r="86" spans="1:9">
      <c r="A86" t="s">
        <v>84</v>
      </c>
      <c r="B86">
        <f>_xlfn.NUMBERVALUE(_xlfn.TEXTAFTER(Table1[[#This Row],[in_vivo]]," ",-1))*60*60</f>
        <v>2.3636480423738977</v>
      </c>
      <c r="C86" t="str">
        <f>_xlfn.TEXTBEFORE(Table1[[#This Row],[in_vivo]]," ")</f>
        <v>RXN-PROTRS_c_FWD-rt3118</v>
      </c>
      <c r="E86" t="s">
        <v>493</v>
      </c>
      <c r="F86">
        <f>_xlfn.NUMBERVALUE(_xlfn.TEXTAFTER(Table2[[#This Row],[my new versions]]," ",-1))</f>
        <v>12673.550496858699</v>
      </c>
      <c r="G86" t="str">
        <f>_xlfn.TEXTBEFORE(SUBSTITUTE(Table2[[#This Row],[my new versions]],"'","")," ")</f>
        <v>RXN-EX_csn_e_FWD-SPONT</v>
      </c>
      <c r="H86">
        <f>_xlfn.XLOOKUP(Table2[[#This Row],[name]],Table1[name],Table1[1/h],0)</f>
        <v>0</v>
      </c>
      <c r="I86" t="b">
        <f>OR(Table2[[#This Row],[match]]=0,ROUNDUP(_xlfn.NUMBERVALUE(Table2[[#This Row],[match]]),4)=ROUNDUP(_xlfn.NUMBERVALUE(Table2[[#This Row],[1/h]]),4))</f>
        <v>1</v>
      </c>
    </row>
    <row r="87" spans="1:9">
      <c r="A87" t="s">
        <v>85</v>
      </c>
      <c r="B87">
        <f>_xlfn.NUMBERVALUE(_xlfn.TEXTAFTER(Table1[[#This Row],[in_vivo]]," ",-1))*60*60</f>
        <v>2086199.851126201</v>
      </c>
      <c r="C87" t="str">
        <f>_xlfn.TEXTBEFORE(Table1[[#This Row],[in_vivo]]," ")</f>
        <v>RXN-SUCDq9_m_FWD-SDH1234</v>
      </c>
      <c r="E87" t="s">
        <v>494</v>
      </c>
      <c r="F87">
        <f>_xlfn.NUMBERVALUE(_xlfn.TEXTAFTER(Table2[[#This Row],[my new versions]]," ",-1))</f>
        <v>12673.550496858699</v>
      </c>
      <c r="G87" t="str">
        <f>_xlfn.TEXTBEFORE(SUBSTITUTE(Table2[[#This Row],[my new versions]],"'","")," ")</f>
        <v>RXN-EX_csn_e_REV-SPONT</v>
      </c>
      <c r="H87">
        <f>_xlfn.XLOOKUP(Table2[[#This Row],[name]],Table1[name],Table1[1/h],0)</f>
        <v>0</v>
      </c>
      <c r="I87" t="b">
        <f>OR(Table2[[#This Row],[match]]=0,ROUNDUP(_xlfn.NUMBERVALUE(Table2[[#This Row],[match]]),4)=ROUNDUP(_xlfn.NUMBERVALUE(Table2[[#This Row],[1/h]]),4))</f>
        <v>1</v>
      </c>
    </row>
    <row r="88" spans="1:9">
      <c r="A88" t="s">
        <v>86</v>
      </c>
      <c r="B88">
        <f>_xlfn.NUMBERVALUE(_xlfn.TEXTAFTER(Table1[[#This Row],[in_vivo]]," ",-1))*60*60</f>
        <v>11034.906534358561</v>
      </c>
      <c r="C88" t="str">
        <f>_xlfn.TEXTBEFORE(Table1[[#This Row],[in_vivo]]," ")</f>
        <v>RXN-FUM_c_FWD-rt5633_c</v>
      </c>
      <c r="E88" t="s">
        <v>495</v>
      </c>
      <c r="F88">
        <f>_xlfn.NUMBERVALUE(_xlfn.TEXTAFTER(Table2[[#This Row],[my new versions]]," ",-1))</f>
        <v>12673.550496858699</v>
      </c>
      <c r="G88" t="str">
        <f>_xlfn.TEXTBEFORE(SUBSTITUTE(Table2[[#This Row],[my new versions]],"'","")," ")</f>
        <v>RXN-EX_arab__D_e_FWD-SPONT</v>
      </c>
      <c r="H88">
        <f>_xlfn.XLOOKUP(Table2[[#This Row],[name]],Table1[name],Table1[1/h],0)</f>
        <v>0</v>
      </c>
      <c r="I88" t="b">
        <f>OR(Table2[[#This Row],[match]]=0,ROUNDUP(_xlfn.NUMBERVALUE(Table2[[#This Row],[match]]),4)=ROUNDUP(_xlfn.NUMBERVALUE(Table2[[#This Row],[1/h]]),4))</f>
        <v>1</v>
      </c>
    </row>
    <row r="89" spans="1:9">
      <c r="A89" t="s">
        <v>87</v>
      </c>
      <c r="B89">
        <f>_xlfn.NUMBERVALUE(_xlfn.TEXTAFTER(Table1[[#This Row],[in_vivo]]," ",-1))*60*60</f>
        <v>5.7256969769677077</v>
      </c>
      <c r="C89" t="str">
        <f>_xlfn.TEXTBEFORE(Table1[[#This Row],[in_vivo]]," ")</f>
        <v>RXN-LYSTRS_c_FWD-rt3577</v>
      </c>
      <c r="E89" t="s">
        <v>496</v>
      </c>
      <c r="F89">
        <f>_xlfn.NUMBERVALUE(_xlfn.TEXTAFTER(Table2[[#This Row],[my new versions]]," ",-1))</f>
        <v>12673.550496858699</v>
      </c>
      <c r="G89" t="str">
        <f>_xlfn.TEXTBEFORE(SUBSTITUTE(Table2[[#This Row],[my new versions]],"'","")," ")</f>
        <v>RXN-EX_arab__D_e_REV-SPONT</v>
      </c>
      <c r="H89">
        <f>_xlfn.XLOOKUP(Table2[[#This Row],[name]],Table1[name],Table1[1/h],0)</f>
        <v>0</v>
      </c>
      <c r="I89" t="b">
        <f>OR(Table2[[#This Row],[match]]=0,ROUNDUP(_xlfn.NUMBERVALUE(Table2[[#This Row],[match]]),4)=ROUNDUP(_xlfn.NUMBERVALUE(Table2[[#This Row],[1/h]]),4))</f>
        <v>1</v>
      </c>
    </row>
    <row r="90" spans="1:9">
      <c r="A90" t="s">
        <v>88</v>
      </c>
      <c r="B90">
        <f>_xlfn.NUMBERVALUE(_xlfn.TEXTAFTER(Table1[[#This Row],[in_vivo]]," ",-1))*60*60</f>
        <v>12357.331182402191</v>
      </c>
      <c r="C90" t="str">
        <f>_xlfn.TEXTBEFORE(Table1[[#This Row],[in_vivo]]," ")</f>
        <v>RXN-AIRC1_c_FWD-rt3764</v>
      </c>
      <c r="E90" t="s">
        <v>497</v>
      </c>
      <c r="F90">
        <f>_xlfn.NUMBERVALUE(_xlfn.TEXTAFTER(Table2[[#This Row],[my new versions]]," ",-1))</f>
        <v>12673.550496858699</v>
      </c>
      <c r="G90" t="str">
        <f>_xlfn.TEXTBEFORE(SUBSTITUTE(Table2[[#This Row],[my new versions]],"'","")," ")</f>
        <v>RXN-EX_fru_e_FWD-SPONT</v>
      </c>
      <c r="H90">
        <f>_xlfn.XLOOKUP(Table2[[#This Row],[name]],Table1[name],Table1[1/h],0)</f>
        <v>0</v>
      </c>
      <c r="I90" t="b">
        <f>OR(Table2[[#This Row],[match]]=0,ROUNDUP(_xlfn.NUMBERVALUE(Table2[[#This Row],[match]]),4)=ROUNDUP(_xlfn.NUMBERVALUE(Table2[[#This Row],[1/h]]),4))</f>
        <v>1</v>
      </c>
    </row>
    <row r="91" spans="1:9">
      <c r="A91" t="s">
        <v>89</v>
      </c>
      <c r="B91">
        <f>_xlfn.NUMBERVALUE(_xlfn.TEXTAFTER(Table1[[#This Row],[in_vivo]]," ",-1))*60*60</f>
        <v>1917.9517126221033</v>
      </c>
      <c r="C91" t="str">
        <f>_xlfn.TEXTBEFORE(Table1[[#This Row],[in_vivo]]," ")</f>
        <v>RXN-DRAPPRy_c_FWD-rt8469</v>
      </c>
      <c r="E91" t="s">
        <v>498</v>
      </c>
      <c r="F91">
        <f>_xlfn.NUMBERVALUE(_xlfn.TEXTAFTER(Table2[[#This Row],[my new versions]]," ",-1))</f>
        <v>12673.550496858699</v>
      </c>
      <c r="G91" t="str">
        <f>_xlfn.TEXTBEFORE(SUBSTITUTE(Table2[[#This Row],[my new versions]],"'","")," ")</f>
        <v>RXN-EX_fru_e_REV-SPONT</v>
      </c>
      <c r="H91">
        <f>_xlfn.XLOOKUP(Table2[[#This Row],[name]],Table1[name],Table1[1/h],0)</f>
        <v>0</v>
      </c>
      <c r="I91" t="b">
        <f>OR(Table2[[#This Row],[match]]=0,ROUNDUP(_xlfn.NUMBERVALUE(Table2[[#This Row],[match]]),4)=ROUNDUP(_xlfn.NUMBERVALUE(Table2[[#This Row],[1/h]]),4))</f>
        <v>1</v>
      </c>
    </row>
    <row r="92" spans="1:9">
      <c r="A92" t="s">
        <v>90</v>
      </c>
      <c r="B92">
        <f>_xlfn.NUMBERVALUE(_xlfn.TEXTAFTER(Table1[[#This Row],[in_vivo]]," ",-1))*60*60</f>
        <v>48.996168680555286</v>
      </c>
      <c r="C92" t="str">
        <f>_xlfn.TEXTBEFORE(Table1[[#This Row],[in_vivo]]," ")</f>
        <v>RXN-ADMDC_c_FWD-rt2849</v>
      </c>
      <c r="E92" t="s">
        <v>499</v>
      </c>
      <c r="F92">
        <f>_xlfn.NUMBERVALUE(_xlfn.TEXTAFTER(Table2[[#This Row],[my new versions]]," ",-1))</f>
        <v>12673.550496858699</v>
      </c>
      <c r="G92" t="str">
        <f>_xlfn.TEXTBEFORE(SUBSTITUTE(Table2[[#This Row],[my new versions]],"'","")," ")</f>
        <v>RXN-EX_gal_e_FWD-SPONT</v>
      </c>
      <c r="H92">
        <f>_xlfn.XLOOKUP(Table2[[#This Row],[name]],Table1[name],Table1[1/h],0)</f>
        <v>0</v>
      </c>
      <c r="I92" t="b">
        <f>OR(Table2[[#This Row],[match]]=0,ROUNDUP(_xlfn.NUMBERVALUE(Table2[[#This Row],[match]]),4)=ROUNDUP(_xlfn.NUMBERVALUE(Table2[[#This Row],[1/h]]),4))</f>
        <v>1</v>
      </c>
    </row>
    <row r="93" spans="1:9">
      <c r="A93" t="s">
        <v>91</v>
      </c>
      <c r="B93">
        <f>_xlfn.NUMBERVALUE(_xlfn.TEXTAFTER(Table1[[#This Row],[in_vivo]]," ",-1))*60*60</f>
        <v>345.77857105895339</v>
      </c>
      <c r="C93" t="str">
        <f>_xlfn.TEXTBEFORE(Table1[[#This Row],[in_vivo]]," ")</f>
        <v>RXN-NADS2_c_FWD-rt0915_c</v>
      </c>
      <c r="E93" t="s">
        <v>500</v>
      </c>
      <c r="F93">
        <f>_xlfn.NUMBERVALUE(_xlfn.TEXTAFTER(Table2[[#This Row],[my new versions]]," ",-1))</f>
        <v>12673.550496858699</v>
      </c>
      <c r="G93" t="str">
        <f>_xlfn.TEXTBEFORE(SUBSTITUTE(Table2[[#This Row],[my new versions]],"'","")," ")</f>
        <v>RXN-EX_gal_e_REV-SPONT</v>
      </c>
      <c r="H93">
        <f>_xlfn.XLOOKUP(Table2[[#This Row],[name]],Table1[name],Table1[1/h],0)</f>
        <v>0</v>
      </c>
      <c r="I93" t="b">
        <f>OR(Table2[[#This Row],[match]]=0,ROUNDUP(_xlfn.NUMBERVALUE(Table2[[#This Row],[match]]),4)=ROUNDUP(_xlfn.NUMBERVALUE(Table2[[#This Row],[1/h]]),4))</f>
        <v>1</v>
      </c>
    </row>
    <row r="94" spans="1:9">
      <c r="A94" t="s">
        <v>92</v>
      </c>
      <c r="B94">
        <f>_xlfn.NUMBERVALUE(_xlfn.TEXTAFTER(Table1[[#This Row],[in_vivo]]," ",-1))*60*60</f>
        <v>28.998223501479011</v>
      </c>
      <c r="C94" t="str">
        <f>_xlfn.TEXTBEFORE(Table1[[#This Row],[in_vivo]]," ")</f>
        <v>RXN-PPND2_c_FWD-rt7857</v>
      </c>
      <c r="E94" t="s">
        <v>501</v>
      </c>
      <c r="F94">
        <f>_xlfn.NUMBERVALUE(_xlfn.TEXTAFTER(Table2[[#This Row],[my new versions]]," ",-1))</f>
        <v>12673.550496858699</v>
      </c>
      <c r="G94" t="str">
        <f>_xlfn.TEXTBEFORE(SUBSTITUTE(Table2[[#This Row],[my new versions]],"'","")," ")</f>
        <v>RXN-EX_galur_e_FWD-SPONT</v>
      </c>
      <c r="H94">
        <f>_xlfn.XLOOKUP(Table2[[#This Row],[name]],Table1[name],Table1[1/h],0)</f>
        <v>0</v>
      </c>
      <c r="I94" t="b">
        <f>OR(Table2[[#This Row],[match]]=0,ROUNDUP(_xlfn.NUMBERVALUE(Table2[[#This Row],[match]]),4)=ROUNDUP(_xlfn.NUMBERVALUE(Table2[[#This Row],[1/h]]),4))</f>
        <v>1</v>
      </c>
    </row>
    <row r="95" spans="1:9">
      <c r="A95" t="s">
        <v>93</v>
      </c>
      <c r="B95">
        <f>_xlfn.NUMBERVALUE(_xlfn.TEXTAFTER(Table1[[#This Row],[in_vivo]]," ",-1))*60*60</f>
        <v>64530.527263784636</v>
      </c>
      <c r="C95" t="str">
        <f>_xlfn.TEXTBEFORE(Table1[[#This Row],[in_vivo]]," ")</f>
        <v>RXN-SO4t_c_e_FWD-rt7368</v>
      </c>
      <c r="E95" t="s">
        <v>502</v>
      </c>
      <c r="F95">
        <f>_xlfn.NUMBERVALUE(_xlfn.TEXTAFTER(Table2[[#This Row],[my new versions]]," ",-1))</f>
        <v>12673.550496858699</v>
      </c>
      <c r="G95" t="str">
        <f>_xlfn.TEXTBEFORE(SUBSTITUTE(Table2[[#This Row],[my new versions]],"'","")," ")</f>
        <v>RXN-EX_galur_e_REV-SPONT</v>
      </c>
      <c r="H95">
        <f>_xlfn.XLOOKUP(Table2[[#This Row],[name]],Table1[name],Table1[1/h],0)</f>
        <v>0</v>
      </c>
      <c r="I95" t="b">
        <f>OR(Table2[[#This Row],[match]]=0,ROUNDUP(_xlfn.NUMBERVALUE(Table2[[#This Row],[match]]),4)=ROUNDUP(_xlfn.NUMBERVALUE(Table2[[#This Row],[1/h]]),4))</f>
        <v>1</v>
      </c>
    </row>
    <row r="96" spans="1:9">
      <c r="A96" t="s">
        <v>94</v>
      </c>
      <c r="B96">
        <f>_xlfn.NUMBERVALUE(_xlfn.TEXTAFTER(Table1[[#This Row],[in_vivo]]," ",-1))*60*60</f>
        <v>5.5130255470592635</v>
      </c>
      <c r="C96" t="str">
        <f>_xlfn.TEXTBEFORE(Table1[[#This Row],[in_vivo]]," ")</f>
        <v>RXN-TYRTRS_c_FWD-rt8273</v>
      </c>
      <c r="E96" t="s">
        <v>503</v>
      </c>
      <c r="F96">
        <f>_xlfn.NUMBERVALUE(_xlfn.TEXTAFTER(Table2[[#This Row],[my new versions]]," ",-1))</f>
        <v>12673.550496858699</v>
      </c>
      <c r="G96" t="str">
        <f>_xlfn.TEXTBEFORE(SUBSTITUTE(Table2[[#This Row],[my new versions]],"'","")," ")</f>
        <v>RXN-EX_sbt__D_e_FWD-SPONT</v>
      </c>
      <c r="H96">
        <f>_xlfn.XLOOKUP(Table2[[#This Row],[name]],Table1[name],Table1[1/h],0)</f>
        <v>0</v>
      </c>
      <c r="I96" t="b">
        <f>OR(Table2[[#This Row],[match]]=0,ROUNDUP(_xlfn.NUMBERVALUE(Table2[[#This Row],[match]]),4)=ROUNDUP(_xlfn.NUMBERVALUE(Table2[[#This Row],[1/h]]),4))</f>
        <v>1</v>
      </c>
    </row>
    <row r="97" spans="1:9">
      <c r="A97" t="s">
        <v>95</v>
      </c>
      <c r="B97">
        <f>_xlfn.NUMBERVALUE(_xlfn.TEXTAFTER(Table1[[#This Row],[in_vivo]]," ",-1))*60*60</f>
        <v>9.0538204626209868</v>
      </c>
      <c r="C97" t="str">
        <f>_xlfn.TEXTBEFORE(Table1[[#This Row],[in_vivo]]," ")</f>
        <v>RXN-GLYTRS_c_FWD-rt7136</v>
      </c>
      <c r="E97" t="s">
        <v>504</v>
      </c>
      <c r="F97">
        <f>_xlfn.NUMBERVALUE(_xlfn.TEXTAFTER(Table2[[#This Row],[my new versions]]," ",-1))</f>
        <v>12673.550496858699</v>
      </c>
      <c r="G97" t="str">
        <f>_xlfn.TEXTBEFORE(SUBSTITUTE(Table2[[#This Row],[my new versions]],"'","")," ")</f>
        <v>RXN-EX_sbt__D_e_REV-SPONT</v>
      </c>
      <c r="H97">
        <f>_xlfn.XLOOKUP(Table2[[#This Row],[name]],Table1[name],Table1[1/h],0)</f>
        <v>0</v>
      </c>
      <c r="I97" t="b">
        <f>OR(Table2[[#This Row],[match]]=0,ROUNDUP(_xlfn.NUMBERVALUE(Table2[[#This Row],[match]]),4)=ROUNDUP(_xlfn.NUMBERVALUE(Table2[[#This Row],[1/h]]),4))</f>
        <v>1</v>
      </c>
    </row>
    <row r="98" spans="1:9">
      <c r="A98" t="s">
        <v>96</v>
      </c>
      <c r="B98">
        <f>_xlfn.NUMBERVALUE(_xlfn.TEXTAFTER(Table1[[#This Row],[in_vivo]]," ",-1))*60*60</f>
        <v>26.172042632014392</v>
      </c>
      <c r="C98" t="str">
        <f>_xlfn.TEXTBEFORE(Table1[[#This Row],[in_vivo]]," ")</f>
        <v>RXN-ANPRT_c_FWD-rt1532</v>
      </c>
      <c r="E98" t="s">
        <v>505</v>
      </c>
      <c r="F98">
        <f>_xlfn.NUMBERVALUE(_xlfn.TEXTAFTER(Table2[[#This Row],[my new versions]]," ",-1))</f>
        <v>12673.550496858699</v>
      </c>
      <c r="G98" t="str">
        <f>_xlfn.TEXTBEFORE(SUBSTITUTE(Table2[[#This Row],[my new versions]],"'","")," ")</f>
        <v>RXN-EX_glc__D_e_FWD-SPONT</v>
      </c>
      <c r="H98">
        <f>_xlfn.XLOOKUP(Table2[[#This Row],[name]],Table1[name],Table1[1/h],0)</f>
        <v>0</v>
      </c>
      <c r="I98" t="b">
        <f>OR(Table2[[#This Row],[match]]=0,ROUNDUP(_xlfn.NUMBERVALUE(Table2[[#This Row],[match]]),4)=ROUNDUP(_xlfn.NUMBERVALUE(Table2[[#This Row],[1/h]]),4))</f>
        <v>1</v>
      </c>
    </row>
    <row r="99" spans="1:9">
      <c r="A99" t="s">
        <v>97</v>
      </c>
      <c r="B99">
        <f>_xlfn.NUMBERVALUE(_xlfn.TEXTAFTER(Table1[[#This Row],[in_vivo]]," ",-1))*60*60</f>
        <v>13917.045234235213</v>
      </c>
      <c r="C99" t="str">
        <f>_xlfn.TEXTBEFORE(Table1[[#This Row],[in_vivo]]," ")</f>
        <v>RXN-ORPT_c_REV-rt2348</v>
      </c>
      <c r="E99" t="s">
        <v>506</v>
      </c>
      <c r="F99">
        <f>_xlfn.NUMBERVALUE(_xlfn.TEXTAFTER(Table2[[#This Row],[my new versions]]," ",-1))</f>
        <v>12673.550496858699</v>
      </c>
      <c r="G99" t="str">
        <f>_xlfn.TEXTBEFORE(SUBSTITUTE(Table2[[#This Row],[my new versions]],"'","")," ")</f>
        <v>RXN-EX_glc__D_e_REV-SPONT</v>
      </c>
      <c r="H99">
        <f>_xlfn.XLOOKUP(Table2[[#This Row],[name]],Table1[name],Table1[1/h],0)</f>
        <v>0</v>
      </c>
      <c r="I99" t="b">
        <f>OR(Table2[[#This Row],[match]]=0,ROUNDUP(_xlfn.NUMBERVALUE(Table2[[#This Row],[match]]),4)=ROUNDUP(_xlfn.NUMBERVALUE(Table2[[#This Row],[1/h]]),4))</f>
        <v>1</v>
      </c>
    </row>
    <row r="100" spans="1:9">
      <c r="A100" t="s">
        <v>98</v>
      </c>
      <c r="B100">
        <f>_xlfn.NUMBERVALUE(_xlfn.TEXTAFTER(Table1[[#This Row],[in_vivo]]," ",-1))*60*60</f>
        <v>33.691083493557599</v>
      </c>
      <c r="C100" t="str">
        <f>_xlfn.TEXTBEFORE(Table1[[#This Row],[in_vivo]]," ")</f>
        <v>RXN-ACOTAi_m_FWD-rt6510</v>
      </c>
      <c r="E100" t="s">
        <v>507</v>
      </c>
      <c r="F100">
        <f>_xlfn.NUMBERVALUE(_xlfn.TEXTAFTER(Table2[[#This Row],[my new versions]]," ",-1))</f>
        <v>12673.550496858699</v>
      </c>
      <c r="G100" t="str">
        <f>_xlfn.TEXTBEFORE(SUBSTITUTE(Table2[[#This Row],[my new versions]],"'","")," ")</f>
        <v>RXN-EX_man_e_FWD-SPONT</v>
      </c>
      <c r="H100">
        <f>_xlfn.XLOOKUP(Table2[[#This Row],[name]],Table1[name],Table1[1/h],0)</f>
        <v>0</v>
      </c>
      <c r="I100" t="b">
        <f>OR(Table2[[#This Row],[match]]=0,ROUNDUP(_xlfn.NUMBERVALUE(Table2[[#This Row],[match]]),4)=ROUNDUP(_xlfn.NUMBERVALUE(Table2[[#This Row],[1/h]]),4))</f>
        <v>1</v>
      </c>
    </row>
    <row r="101" spans="1:9">
      <c r="A101" t="s">
        <v>99</v>
      </c>
      <c r="B101">
        <f>_xlfn.NUMBERVALUE(_xlfn.TEXTAFTER(Table1[[#This Row],[in_vivo]]," ",-1))*60*60</f>
        <v>64.076000431707357</v>
      </c>
      <c r="C101" t="str">
        <f>_xlfn.TEXTBEFORE(Table1[[#This Row],[in_vivo]]," ")</f>
        <v>RXN-RBFSa_c_FWD-rt0910</v>
      </c>
      <c r="E101" t="s">
        <v>508</v>
      </c>
      <c r="F101">
        <f>_xlfn.NUMBERVALUE(_xlfn.TEXTAFTER(Table2[[#This Row],[my new versions]]," ",-1))</f>
        <v>12673.550496858699</v>
      </c>
      <c r="G101" t="str">
        <f>_xlfn.TEXTBEFORE(SUBSTITUTE(Table2[[#This Row],[my new versions]],"'","")," ")</f>
        <v>RXN-EX_man_e_REV-SPONT</v>
      </c>
      <c r="H101">
        <f>_xlfn.XLOOKUP(Table2[[#This Row],[name]],Table1[name],Table1[1/h],0)</f>
        <v>0</v>
      </c>
      <c r="I101" t="b">
        <f>OR(Table2[[#This Row],[match]]=0,ROUNDUP(_xlfn.NUMBERVALUE(Table2[[#This Row],[match]]),4)=ROUNDUP(_xlfn.NUMBERVALUE(Table2[[#This Row],[1/h]]),4))</f>
        <v>1</v>
      </c>
    </row>
    <row r="102" spans="1:9">
      <c r="A102" t="s">
        <v>100</v>
      </c>
      <c r="B102">
        <f>_xlfn.NUMBERVALUE(_xlfn.TEXTAFTER(Table1[[#This Row],[in_vivo]]," ",-1))*60*60</f>
        <v>115937.20125255924</v>
      </c>
      <c r="C102" t="str">
        <f>_xlfn.TEXTBEFORE(Table1[[#This Row],[in_vivo]]," ")</f>
        <v>RXN-MDH_c_REV-rt2246</v>
      </c>
      <c r="E102" t="s">
        <v>509</v>
      </c>
      <c r="F102">
        <f>_xlfn.NUMBERVALUE(_xlfn.TEXTAFTER(Table2[[#This Row],[my new versions]]," ",-1))</f>
        <v>12673.550496858699</v>
      </c>
      <c r="G102" t="str">
        <f>_xlfn.TEXTBEFORE(SUBSTITUTE(Table2[[#This Row],[my new versions]],"'","")," ")</f>
        <v>RXN-EX_rib__D_e_FWD-SPONT</v>
      </c>
      <c r="H102">
        <f>_xlfn.XLOOKUP(Table2[[#This Row],[name]],Table1[name],Table1[1/h],0)</f>
        <v>0</v>
      </c>
      <c r="I102" t="b">
        <f>OR(Table2[[#This Row],[match]]=0,ROUNDUP(_xlfn.NUMBERVALUE(Table2[[#This Row],[match]]),4)=ROUNDUP(_xlfn.NUMBERVALUE(Table2[[#This Row],[1/h]]),4))</f>
        <v>1</v>
      </c>
    </row>
    <row r="103" spans="1:9">
      <c r="A103" t="s">
        <v>101</v>
      </c>
      <c r="B103">
        <f>_xlfn.NUMBERVALUE(_xlfn.TEXTAFTER(Table1[[#This Row],[in_vivo]]," ",-1))*60*60</f>
        <v>8817.8601459689999</v>
      </c>
      <c r="C103" t="str">
        <f>_xlfn.TEXTBEFORE(Table1[[#This Row],[in_vivo]]," ")</f>
        <v>RXN-PGL_c_FWD-rt6131</v>
      </c>
      <c r="E103" t="s">
        <v>510</v>
      </c>
      <c r="F103">
        <f>_xlfn.NUMBERVALUE(_xlfn.TEXTAFTER(Table2[[#This Row],[my new versions]]," ",-1))</f>
        <v>12673.550496858699</v>
      </c>
      <c r="G103" t="str">
        <f>_xlfn.TEXTBEFORE(SUBSTITUTE(Table2[[#This Row],[my new versions]],"'","")," ")</f>
        <v>RXN-EX_rib__D_e_REV-SPONT</v>
      </c>
      <c r="H103">
        <f>_xlfn.XLOOKUP(Table2[[#This Row],[name]],Table1[name],Table1[1/h],0)</f>
        <v>0</v>
      </c>
      <c r="I103" t="b">
        <f>OR(Table2[[#This Row],[match]]=0,ROUNDUP(_xlfn.NUMBERVALUE(Table2[[#This Row],[match]]),4)=ROUNDUP(_xlfn.NUMBERVALUE(Table2[[#This Row],[1/h]]),4))</f>
        <v>1</v>
      </c>
    </row>
    <row r="104" spans="1:9">
      <c r="A104" t="s">
        <v>102</v>
      </c>
      <c r="B104">
        <f>_xlfn.NUMBERVALUE(_xlfn.TEXTAFTER(Table1[[#This Row],[in_vivo]]," ",-1))*60*60</f>
        <v>15349.997163404809</v>
      </c>
      <c r="C104" t="str">
        <f>_xlfn.TEXTBEFORE(Table1[[#This Row],[in_vivo]]," ")</f>
        <v>RXN-PAILS_rm_FWD-rt6753</v>
      </c>
      <c r="E104" t="s">
        <v>511</v>
      </c>
      <c r="F104">
        <f>_xlfn.NUMBERVALUE(_xlfn.TEXTAFTER(Table2[[#This Row],[my new versions]]," ",-1))</f>
        <v>12673.550496858699</v>
      </c>
      <c r="G104" t="str">
        <f>_xlfn.TEXTBEFORE(SUBSTITUTE(Table2[[#This Row],[my new versions]],"'","")," ")</f>
        <v>RXN-EX_xyl__D_e_FWD-SPONT</v>
      </c>
      <c r="H104">
        <f>_xlfn.XLOOKUP(Table2[[#This Row],[name]],Table1[name],Table1[1/h],0)</f>
        <v>0</v>
      </c>
      <c r="I104" t="b">
        <f>OR(Table2[[#This Row],[match]]=0,ROUNDUP(_xlfn.NUMBERVALUE(Table2[[#This Row],[match]]),4)=ROUNDUP(_xlfn.NUMBERVALUE(Table2[[#This Row],[1/h]]),4))</f>
        <v>1</v>
      </c>
    </row>
    <row r="105" spans="1:9">
      <c r="A105" t="s">
        <v>103</v>
      </c>
      <c r="B105">
        <f>_xlfn.NUMBERVALUE(_xlfn.TEXTAFTER(Table1[[#This Row],[in_vivo]]," ",-1))*60*60</f>
        <v>6.1470503489382473</v>
      </c>
      <c r="C105" t="str">
        <f>_xlfn.TEXTBEFORE(Table1[[#This Row],[in_vivo]]," ")</f>
        <v>RXN-ASNTRS_c_FWD-rt0799</v>
      </c>
      <c r="E105" t="s">
        <v>512</v>
      </c>
      <c r="F105">
        <f>_xlfn.NUMBERVALUE(_xlfn.TEXTAFTER(Table2[[#This Row],[my new versions]]," ",-1))</f>
        <v>12673.550496858699</v>
      </c>
      <c r="G105" t="str">
        <f>_xlfn.TEXTBEFORE(SUBSTITUTE(Table2[[#This Row],[my new versions]],"'","")," ")</f>
        <v>RXN-EX_xyl__D_e_REV-SPONT</v>
      </c>
      <c r="H105">
        <f>_xlfn.XLOOKUP(Table2[[#This Row],[name]],Table1[name],Table1[1/h],0)</f>
        <v>0</v>
      </c>
      <c r="I105" t="b">
        <f>OR(Table2[[#This Row],[match]]=0,ROUNDUP(_xlfn.NUMBERVALUE(Table2[[#This Row],[match]]),4)=ROUNDUP(_xlfn.NUMBERVALUE(Table2[[#This Row],[1/h]]),4))</f>
        <v>1</v>
      </c>
    </row>
    <row r="106" spans="1:9">
      <c r="A106" t="s">
        <v>104</v>
      </c>
      <c r="B106">
        <f>_xlfn.NUMBERVALUE(_xlfn.TEXTAFTER(Table1[[#This Row],[in_vivo]]," ",-1))*60*60</f>
        <v>169.72718435515367</v>
      </c>
      <c r="C106" t="str">
        <f>_xlfn.TEXTBEFORE(Table1[[#This Row],[in_vivo]]," ")</f>
        <v>RXN-DB4PS_c_FWD-rt8298</v>
      </c>
      <c r="E106" t="s">
        <v>513</v>
      </c>
      <c r="F106">
        <f>_xlfn.NUMBERVALUE(_xlfn.TEXTAFTER(Table2[[#This Row],[my new versions]]," ",-1))</f>
        <v>12673.550496858699</v>
      </c>
      <c r="G106" t="str">
        <f>_xlfn.TEXTBEFORE(SUBSTITUTE(Table2[[#This Row],[my new versions]],"'","")," ")</f>
        <v>RXN-EX_dca_e_FWD-SPONT</v>
      </c>
      <c r="H106">
        <f>_xlfn.XLOOKUP(Table2[[#This Row],[name]],Table1[name],Table1[1/h],0)</f>
        <v>0</v>
      </c>
      <c r="I106" t="b">
        <f>OR(Table2[[#This Row],[match]]=0,ROUNDUP(_xlfn.NUMBERVALUE(Table2[[#This Row],[match]]),4)=ROUNDUP(_xlfn.NUMBERVALUE(Table2[[#This Row],[1/h]]),4))</f>
        <v>1</v>
      </c>
    </row>
    <row r="107" spans="1:9">
      <c r="A107" t="s">
        <v>105</v>
      </c>
      <c r="B107">
        <f>_xlfn.NUMBERVALUE(_xlfn.TEXTAFTER(Table1[[#This Row],[in_vivo]]," ",-1))*60*60</f>
        <v>6.433402568300532</v>
      </c>
      <c r="C107" t="str">
        <f>_xlfn.TEXTBEFORE(Table1[[#This Row],[in_vivo]]," ")</f>
        <v>RXN-G5SDy_c_FWD-rt7905</v>
      </c>
      <c r="E107" t="s">
        <v>514</v>
      </c>
      <c r="F107">
        <f>_xlfn.NUMBERVALUE(_xlfn.TEXTAFTER(Table2[[#This Row],[my new versions]]," ",-1))</f>
        <v>12673.550496858699</v>
      </c>
      <c r="G107" t="str">
        <f>_xlfn.TEXTBEFORE(SUBSTITUTE(Table2[[#This Row],[my new versions]],"'","")," ")</f>
        <v>RXN-EX_dca_e_REV-SPONT</v>
      </c>
      <c r="H107">
        <f>_xlfn.XLOOKUP(Table2[[#This Row],[name]],Table1[name],Table1[1/h],0)</f>
        <v>0</v>
      </c>
      <c r="I107" t="b">
        <f>OR(Table2[[#This Row],[match]]=0,ROUNDUP(_xlfn.NUMBERVALUE(Table2[[#This Row],[match]]),4)=ROUNDUP(_xlfn.NUMBERVALUE(Table2[[#This Row],[1/h]]),4))</f>
        <v>1</v>
      </c>
    </row>
    <row r="108" spans="1:9">
      <c r="A108" t="s">
        <v>106</v>
      </c>
      <c r="B108">
        <f>_xlfn.NUMBERVALUE(_xlfn.TEXTAFTER(Table1[[#This Row],[in_vivo]]," ",-1))*60*60</f>
        <v>5352.7368236017683</v>
      </c>
      <c r="C108" t="str">
        <f>_xlfn.TEXTBEFORE(Table1[[#This Row],[in_vivo]]," ")</f>
        <v>RXN-SERPT_r_FWD-rt10571935</v>
      </c>
      <c r="E108" t="s">
        <v>515</v>
      </c>
      <c r="F108">
        <f>_xlfn.NUMBERVALUE(_xlfn.TEXTAFTER(Table2[[#This Row],[my new versions]]," ",-1))</f>
        <v>12673.550496858699</v>
      </c>
      <c r="G108" t="str">
        <f>_xlfn.TEXTBEFORE(SUBSTITUTE(Table2[[#This Row],[my new versions]],"'","")," ")</f>
        <v>RXN-EX_dcyt_e_FWD-SPONT</v>
      </c>
      <c r="H108">
        <f>_xlfn.XLOOKUP(Table2[[#This Row],[name]],Table1[name],Table1[1/h],0)</f>
        <v>0</v>
      </c>
      <c r="I108" t="b">
        <f>OR(Table2[[#This Row],[match]]=0,ROUNDUP(_xlfn.NUMBERVALUE(Table2[[#This Row],[match]]),4)=ROUNDUP(_xlfn.NUMBERVALUE(Table2[[#This Row],[1/h]]),4))</f>
        <v>1</v>
      </c>
    </row>
    <row r="109" spans="1:9">
      <c r="A109" t="s">
        <v>107</v>
      </c>
      <c r="B109">
        <f>_xlfn.NUMBERVALUE(_xlfn.TEXTAFTER(Table1[[#This Row],[in_vivo]]," ",-1))*60*60</f>
        <v>342.07842342746267</v>
      </c>
      <c r="C109" t="str">
        <f>_xlfn.TEXTBEFORE(Table1[[#This Row],[in_vivo]]," ")</f>
        <v>RXN-ACKr_c_REV-rt5015</v>
      </c>
      <c r="E109" t="s">
        <v>516</v>
      </c>
      <c r="F109">
        <f>_xlfn.NUMBERVALUE(_xlfn.TEXTAFTER(Table2[[#This Row],[my new versions]]," ",-1))</f>
        <v>12673.550496858699</v>
      </c>
      <c r="G109" t="str">
        <f>_xlfn.TEXTBEFORE(SUBSTITUTE(Table2[[#This Row],[my new versions]],"'","")," ")</f>
        <v>RXN-EX_dcyt_e_REV-SPONT</v>
      </c>
      <c r="H109">
        <f>_xlfn.XLOOKUP(Table2[[#This Row],[name]],Table1[name],Table1[1/h],0)</f>
        <v>0</v>
      </c>
      <c r="I109" t="b">
        <f>OR(Table2[[#This Row],[match]]=0,ROUNDUP(_xlfn.NUMBERVALUE(Table2[[#This Row],[match]]),4)=ROUNDUP(_xlfn.NUMBERVALUE(Table2[[#This Row],[1/h]]),4))</f>
        <v>1</v>
      </c>
    </row>
    <row r="110" spans="1:9">
      <c r="A110" t="s">
        <v>108</v>
      </c>
      <c r="B110">
        <f>_xlfn.NUMBERVALUE(_xlfn.TEXTAFTER(Table1[[#This Row],[in_vivo]]," ",-1))*60*60</f>
        <v>13786.314199353395</v>
      </c>
      <c r="C110" t="str">
        <f>_xlfn.TEXTBEFORE(Table1[[#This Row],[in_vivo]]," ")</f>
        <v>RXN-PDAGATpc_rm_REV-rt8109</v>
      </c>
      <c r="E110" t="s">
        <v>517</v>
      </c>
      <c r="F110">
        <f>_xlfn.NUMBERVALUE(_xlfn.TEXTAFTER(Table2[[#This Row],[my new versions]]," ",-1))</f>
        <v>12673.550496858699</v>
      </c>
      <c r="G110" t="str">
        <f>_xlfn.TEXTBEFORE(SUBSTITUTE(Table2[[#This Row],[my new versions]],"'","")," ")</f>
        <v>RXN-EX_dttp_e_FWD-SPONT</v>
      </c>
      <c r="H110">
        <f>_xlfn.XLOOKUP(Table2[[#This Row],[name]],Table1[name],Table1[1/h],0)</f>
        <v>0</v>
      </c>
      <c r="I110" t="b">
        <f>OR(Table2[[#This Row],[match]]=0,ROUNDUP(_xlfn.NUMBERVALUE(Table2[[#This Row],[match]]),4)=ROUNDUP(_xlfn.NUMBERVALUE(Table2[[#This Row],[1/h]]),4))</f>
        <v>1</v>
      </c>
    </row>
    <row r="111" spans="1:9">
      <c r="A111" t="s">
        <v>109</v>
      </c>
      <c r="B111">
        <f>_xlfn.NUMBERVALUE(_xlfn.TEXTAFTER(Table1[[#This Row],[in_vivo]]," ",-1))*60*60</f>
        <v>8.7321152421656283</v>
      </c>
      <c r="C111" t="str">
        <f>_xlfn.TEXTBEFORE(Table1[[#This Row],[in_vivo]]," ")</f>
        <v>RXN-GLNTRS_c_FWD-rt5012</v>
      </c>
      <c r="E111" t="s">
        <v>518</v>
      </c>
      <c r="F111">
        <f>_xlfn.NUMBERVALUE(_xlfn.TEXTAFTER(Table2[[#This Row],[my new versions]]," ",-1))</f>
        <v>12673.550496858699</v>
      </c>
      <c r="G111" t="str">
        <f>_xlfn.TEXTBEFORE(SUBSTITUTE(Table2[[#This Row],[my new versions]],"'","")," ")</f>
        <v>RXN-EX_dttp_e_REV-SPONT</v>
      </c>
      <c r="H111">
        <f>_xlfn.XLOOKUP(Table2[[#This Row],[name]],Table1[name],Table1[1/h],0)</f>
        <v>0</v>
      </c>
      <c r="I111" t="b">
        <f>OR(Table2[[#This Row],[match]]=0,ROUNDUP(_xlfn.NUMBERVALUE(Table2[[#This Row],[match]]),4)=ROUNDUP(_xlfn.NUMBERVALUE(Table2[[#This Row],[1/h]]),4))</f>
        <v>1</v>
      </c>
    </row>
    <row r="112" spans="1:9">
      <c r="A112" t="s">
        <v>110</v>
      </c>
      <c r="B112">
        <f>_xlfn.NUMBERVALUE(_xlfn.TEXTAFTER(Table1[[#This Row],[in_vivo]]," ",-1))*60*60</f>
        <v>443156.15088658081</v>
      </c>
      <c r="C112" t="str">
        <f>_xlfn.TEXTBEFORE(Table1[[#This Row],[in_vivo]]," ")</f>
        <v>RXN-NH4t_c_e_FWD-rt4558</v>
      </c>
      <c r="E112" t="s">
        <v>519</v>
      </c>
      <c r="F112">
        <f>_xlfn.NUMBERVALUE(_xlfn.TEXTAFTER(Table2[[#This Row],[my new versions]]," ",-1))</f>
        <v>12673.550496858699</v>
      </c>
      <c r="G112" t="str">
        <f>_xlfn.TEXTBEFORE(SUBSTITUTE(Table2[[#This Row],[my new versions]],"'","")," ")</f>
        <v>RXN-EX_epist_e_FWD-SPONT</v>
      </c>
      <c r="H112">
        <f>_xlfn.XLOOKUP(Table2[[#This Row],[name]],Table1[name],Table1[1/h],0)</f>
        <v>0</v>
      </c>
      <c r="I112" t="b">
        <f>OR(Table2[[#This Row],[match]]=0,ROUNDUP(_xlfn.NUMBERVALUE(Table2[[#This Row],[match]]),4)=ROUNDUP(_xlfn.NUMBERVALUE(Table2[[#This Row],[1/h]]),4))</f>
        <v>1</v>
      </c>
    </row>
    <row r="113" spans="1:9">
      <c r="A113" t="s">
        <v>111</v>
      </c>
      <c r="B113">
        <f>_xlfn.NUMBERVALUE(_xlfn.TEXTAFTER(Table1[[#This Row],[in_vivo]]," ",-1))*60*60</f>
        <v>664.91647513802639</v>
      </c>
      <c r="C113" t="str">
        <f>_xlfn.TEXTBEFORE(Table1[[#This Row],[in_vivo]]," ")</f>
        <v>RXN-PPBNGS_1_c_FWD-rt5026</v>
      </c>
      <c r="E113" t="s">
        <v>520</v>
      </c>
      <c r="F113">
        <f>_xlfn.NUMBERVALUE(_xlfn.TEXTAFTER(Table2[[#This Row],[my new versions]]," ",-1))</f>
        <v>12673.550496858699</v>
      </c>
      <c r="G113" t="str">
        <f>_xlfn.TEXTBEFORE(SUBSTITUTE(Table2[[#This Row],[my new versions]],"'","")," ")</f>
        <v>RXN-EX_epist_e_REV-SPONT</v>
      </c>
      <c r="H113">
        <f>_xlfn.XLOOKUP(Table2[[#This Row],[name]],Table1[name],Table1[1/h],0)</f>
        <v>0</v>
      </c>
      <c r="I113" t="b">
        <f>OR(Table2[[#This Row],[match]]=0,ROUNDUP(_xlfn.NUMBERVALUE(Table2[[#This Row],[match]]),4)=ROUNDUP(_xlfn.NUMBERVALUE(Table2[[#This Row],[1/h]]),4))</f>
        <v>1</v>
      </c>
    </row>
    <row r="114" spans="1:9">
      <c r="A114" t="s">
        <v>112</v>
      </c>
      <c r="B114">
        <f>_xlfn.NUMBERVALUE(_xlfn.TEXTAFTER(Table1[[#This Row],[in_vivo]]," ",-1))*60*60</f>
        <v>18358.180115355324</v>
      </c>
      <c r="C114" t="str">
        <f>_xlfn.TEXTBEFORE(Table1[[#This Row],[in_vivo]]," ")</f>
        <v>RXN-DHORDfum_c_FWD-rt6498</v>
      </c>
      <c r="E114" t="s">
        <v>521</v>
      </c>
      <c r="F114">
        <f>_xlfn.NUMBERVALUE(_xlfn.TEXTAFTER(Table2[[#This Row],[my new versions]]," ",-1))</f>
        <v>12673.550496858699</v>
      </c>
      <c r="G114" t="str">
        <f>_xlfn.TEXTBEFORE(SUBSTITUTE(Table2[[#This Row],[my new versions]],"'","")," ")</f>
        <v>RXN-EX_ergst_e_FWD-SPONT</v>
      </c>
      <c r="H114">
        <f>_xlfn.XLOOKUP(Table2[[#This Row],[name]],Table1[name],Table1[1/h],0)</f>
        <v>0</v>
      </c>
      <c r="I114" t="b">
        <f>OR(Table2[[#This Row],[match]]=0,ROUNDUP(_xlfn.NUMBERVALUE(Table2[[#This Row],[match]]),4)=ROUNDUP(_xlfn.NUMBERVALUE(Table2[[#This Row],[1/h]]),4))</f>
        <v>1</v>
      </c>
    </row>
    <row r="115" spans="1:9">
      <c r="A115" t="s">
        <v>113</v>
      </c>
      <c r="B115">
        <f>_xlfn.NUMBERVALUE(_xlfn.TEXTAFTER(Table1[[#This Row],[in_vivo]]," ",-1))*60*60</f>
        <v>1.3775173091246304E-3</v>
      </c>
      <c r="C115" t="str">
        <f>_xlfn.TEXTBEFORE(Table1[[#This Row],[in_vivo]]," ")</f>
        <v>RXN-FMNRx_c_FWD-rt8485</v>
      </c>
      <c r="E115" t="s">
        <v>522</v>
      </c>
      <c r="F115">
        <f>_xlfn.NUMBERVALUE(_xlfn.TEXTAFTER(Table2[[#This Row],[my new versions]]," ",-1))</f>
        <v>12673.550496858699</v>
      </c>
      <c r="G115" t="str">
        <f>_xlfn.TEXTBEFORE(SUBSTITUTE(Table2[[#This Row],[my new versions]],"'","")," ")</f>
        <v>RXN-EX_ergst_e_REV-SPONT</v>
      </c>
      <c r="H115">
        <f>_xlfn.XLOOKUP(Table2[[#This Row],[name]],Table1[name],Table1[1/h],0)</f>
        <v>0</v>
      </c>
      <c r="I115" t="b">
        <f>OR(Table2[[#This Row],[match]]=0,ROUNDUP(_xlfn.NUMBERVALUE(Table2[[#This Row],[match]]),4)=ROUNDUP(_xlfn.NUMBERVALUE(Table2[[#This Row],[1/h]]),4))</f>
        <v>1</v>
      </c>
    </row>
    <row r="116" spans="1:9">
      <c r="A116" t="s">
        <v>114</v>
      </c>
      <c r="B116">
        <f>_xlfn.NUMBERVALUE(_xlfn.TEXTAFTER(Table1[[#This Row],[in_vivo]]," ",-1))*60*60</f>
        <v>153853.57939169341</v>
      </c>
      <c r="C116" t="str">
        <f>_xlfn.TEXTBEFORE(Table1[[#This Row],[in_vivo]]," ")</f>
        <v>RXN-NADHq9_c_FWD-rt0604</v>
      </c>
      <c r="E116" t="s">
        <v>523</v>
      </c>
      <c r="F116">
        <f>_xlfn.NUMBERVALUE(_xlfn.TEXTAFTER(Table2[[#This Row],[my new versions]]," ",-1))</f>
        <v>12673.550496858699</v>
      </c>
      <c r="G116" t="str">
        <f>_xlfn.TEXTBEFORE(SUBSTITUTE(Table2[[#This Row],[my new versions]],"'","")," ")</f>
        <v>RXN-EX_etoh_e_FWD-SPONT</v>
      </c>
      <c r="H116">
        <f>_xlfn.XLOOKUP(Table2[[#This Row],[name]],Table1[name],Table1[1/h],0)</f>
        <v>0</v>
      </c>
      <c r="I116" t="b">
        <f>OR(Table2[[#This Row],[match]]=0,ROUNDUP(_xlfn.NUMBERVALUE(Table2[[#This Row],[match]]),4)=ROUNDUP(_xlfn.NUMBERVALUE(Table2[[#This Row],[1/h]]),4))</f>
        <v>1</v>
      </c>
    </row>
    <row r="117" spans="1:9">
      <c r="A117" t="s">
        <v>115</v>
      </c>
      <c r="B117">
        <f>_xlfn.NUMBERVALUE(_xlfn.TEXTAFTER(Table1[[#This Row],[in_vivo]]," ",-1))*60*60</f>
        <v>46.43031291138864</v>
      </c>
      <c r="C117" t="str">
        <f>_xlfn.TEXTBEFORE(Table1[[#This Row],[in_vivo]]," ")</f>
        <v>RXN-SADT_c_FWD-rt5075</v>
      </c>
      <c r="E117" t="s">
        <v>524</v>
      </c>
      <c r="F117">
        <f>_xlfn.NUMBERVALUE(_xlfn.TEXTAFTER(Table2[[#This Row],[my new versions]]," ",-1))</f>
        <v>12673.550496858699</v>
      </c>
      <c r="G117" t="str">
        <f>_xlfn.TEXTBEFORE(SUBSTITUTE(Table2[[#This Row],[my new versions]],"'","")," ")</f>
        <v>RXN-EX_etoh_e_REV-SPONT</v>
      </c>
      <c r="H117">
        <f>_xlfn.XLOOKUP(Table2[[#This Row],[name]],Table1[name],Table1[1/h],0)</f>
        <v>0</v>
      </c>
      <c r="I117" t="b">
        <f>OR(Table2[[#This Row],[match]]=0,ROUNDUP(_xlfn.NUMBERVALUE(Table2[[#This Row],[match]]),4)=ROUNDUP(_xlfn.NUMBERVALUE(Table2[[#This Row],[1/h]]),4))</f>
        <v>1</v>
      </c>
    </row>
    <row r="118" spans="1:9">
      <c r="A118" t="s">
        <v>116</v>
      </c>
      <c r="B118">
        <f>_xlfn.NUMBERVALUE(_xlfn.TEXTAFTER(Table1[[#This Row],[in_vivo]]," ",-1))*60*60</f>
        <v>28912.395658366011</v>
      </c>
      <c r="C118" t="str">
        <f>_xlfn.TEXTBEFORE(Table1[[#This Row],[in_vivo]]," ")</f>
        <v>RXN-SERt_c_m_REV-rt7910</v>
      </c>
      <c r="E118" t="s">
        <v>525</v>
      </c>
      <c r="F118">
        <f>_xlfn.NUMBERVALUE(_xlfn.TEXTAFTER(Table2[[#This Row],[my new versions]]," ",-1))</f>
        <v>12673.550496858699</v>
      </c>
      <c r="G118" t="str">
        <f>_xlfn.TEXTBEFORE(SUBSTITUTE(Table2[[#This Row],[my new versions]],"'","")," ")</f>
        <v>RXN-EX_etha_e_FWD-SPONT</v>
      </c>
      <c r="H118">
        <f>_xlfn.XLOOKUP(Table2[[#This Row],[name]],Table1[name],Table1[1/h],0)</f>
        <v>0</v>
      </c>
      <c r="I118" t="b">
        <f>OR(Table2[[#This Row],[match]]=0,ROUNDUP(_xlfn.NUMBERVALUE(Table2[[#This Row],[match]]),4)=ROUNDUP(_xlfn.NUMBERVALUE(Table2[[#This Row],[1/h]]),4))</f>
        <v>1</v>
      </c>
    </row>
    <row r="119" spans="1:9">
      <c r="A119" t="s">
        <v>117</v>
      </c>
      <c r="B119">
        <f>_xlfn.NUMBERVALUE(_xlfn.TEXTAFTER(Table1[[#This Row],[in_vivo]]," ",-1))*60*60</f>
        <v>4.7189236033690563</v>
      </c>
      <c r="C119" t="str">
        <f>_xlfn.TEXTBEFORE(Table1[[#This Row],[in_vivo]]," ")</f>
        <v>RXN-CYSTRS_c_FWD-rt1487</v>
      </c>
      <c r="E119" t="s">
        <v>526</v>
      </c>
      <c r="F119">
        <f>_xlfn.NUMBERVALUE(_xlfn.TEXTAFTER(Table2[[#This Row],[my new versions]]," ",-1))</f>
        <v>12673.550496858699</v>
      </c>
      <c r="G119" t="str">
        <f>_xlfn.TEXTBEFORE(SUBSTITUTE(Table2[[#This Row],[my new versions]],"'","")," ")</f>
        <v>RXN-EX_etha_e_REV-SPONT</v>
      </c>
      <c r="H119">
        <f>_xlfn.XLOOKUP(Table2[[#This Row],[name]],Table1[name],Table1[1/h],0)</f>
        <v>0</v>
      </c>
      <c r="I119" t="b">
        <f>OR(Table2[[#This Row],[match]]=0,ROUNDUP(_xlfn.NUMBERVALUE(Table2[[#This Row],[match]]),4)=ROUNDUP(_xlfn.NUMBERVALUE(Table2[[#This Row],[1/h]]),4))</f>
        <v>1</v>
      </c>
    </row>
    <row r="120" spans="1:9">
      <c r="A120" t="s">
        <v>118</v>
      </c>
      <c r="B120">
        <f>_xlfn.NUMBERVALUE(_xlfn.TEXTAFTER(Table1[[#This Row],[in_vivo]]," ",-1))*60*60</f>
        <v>8385.0591596886006</v>
      </c>
      <c r="C120" t="str">
        <f>_xlfn.TEXTBEFORE(Table1[[#This Row],[in_vivo]]," ")</f>
        <v>RXN-UAGDP_c_FWD-rt0711</v>
      </c>
      <c r="E120" t="s">
        <v>527</v>
      </c>
      <c r="F120">
        <f>_xlfn.NUMBERVALUE(_xlfn.TEXTAFTER(Table2[[#This Row],[my new versions]]," ",-1))</f>
        <v>12673.550496858699</v>
      </c>
      <c r="G120" t="str">
        <f>_xlfn.TEXTBEFORE(SUBSTITUTE(Table2[[#This Row],[my new versions]],"'","")," ")</f>
        <v>RXN-EX_etac_e_FWD-SPONT</v>
      </c>
      <c r="H120">
        <f>_xlfn.XLOOKUP(Table2[[#This Row],[name]],Table1[name],Table1[1/h],0)</f>
        <v>0</v>
      </c>
      <c r="I120" t="b">
        <f>OR(Table2[[#This Row],[match]]=0,ROUNDUP(_xlfn.NUMBERVALUE(Table2[[#This Row],[match]]),4)=ROUNDUP(_xlfn.NUMBERVALUE(Table2[[#This Row],[1/h]]),4))</f>
        <v>1</v>
      </c>
    </row>
    <row r="121" spans="1:9">
      <c r="A121" t="s">
        <v>119</v>
      </c>
      <c r="B121">
        <f>_xlfn.NUMBERVALUE(_xlfn.TEXTAFTER(Table1[[#This Row],[in_vivo]]," ",-1))*60*60</f>
        <v>79.743712526326803</v>
      </c>
      <c r="C121" t="str">
        <f>_xlfn.TEXTBEFORE(Table1[[#This Row],[in_vivo]]," ")</f>
        <v>RXN-HOMOX_m_FWD-COX15ARH1YAH1</v>
      </c>
      <c r="E121" t="s">
        <v>528</v>
      </c>
      <c r="F121">
        <f>_xlfn.NUMBERVALUE(_xlfn.TEXTAFTER(Table2[[#This Row],[my new versions]]," ",-1))</f>
        <v>12673.550496858699</v>
      </c>
      <c r="G121" t="str">
        <f>_xlfn.TEXTBEFORE(SUBSTITUTE(Table2[[#This Row],[my new versions]],"'","")," ")</f>
        <v>RXN-EX_etac_e_REV-SPONT</v>
      </c>
      <c r="H121">
        <f>_xlfn.XLOOKUP(Table2[[#This Row],[name]],Table1[name],Table1[1/h],0)</f>
        <v>0</v>
      </c>
      <c r="I121" t="b">
        <f>OR(Table2[[#This Row],[match]]=0,ROUNDUP(_xlfn.NUMBERVALUE(Table2[[#This Row],[match]]),4)=ROUNDUP(_xlfn.NUMBERVALUE(Table2[[#This Row],[1/h]]),4))</f>
        <v>1</v>
      </c>
    </row>
    <row r="122" spans="1:9">
      <c r="A122" t="s">
        <v>120</v>
      </c>
      <c r="B122">
        <f>_xlfn.NUMBERVALUE(_xlfn.TEXTAFTER(Table1[[#This Row],[in_vivo]]," ",-1))*60*60</f>
        <v>3787.1821742039283</v>
      </c>
      <c r="C122" t="str">
        <f>_xlfn.TEXTBEFORE(Table1[[#This Row],[in_vivo]]," ")</f>
        <v>RXN-DTMPK_c_FWD-rt6884</v>
      </c>
      <c r="E122" t="s">
        <v>529</v>
      </c>
      <c r="F122">
        <f>_xlfn.NUMBERVALUE(_xlfn.TEXTAFTER(Table2[[#This Row],[my new versions]]," ",-1))</f>
        <v>12673.550496858699</v>
      </c>
      <c r="G122" t="str">
        <f>_xlfn.TEXTBEFORE(SUBSTITUTE(Table2[[#This Row],[my new versions]],"'","")," ")</f>
        <v>RXN-EX_fecost_e_FWD-SPONT</v>
      </c>
      <c r="H122">
        <f>_xlfn.XLOOKUP(Table2[[#This Row],[name]],Table1[name],Table1[1/h],0)</f>
        <v>0</v>
      </c>
      <c r="I122" t="b">
        <f>OR(Table2[[#This Row],[match]]=0,ROUNDUP(_xlfn.NUMBERVALUE(Table2[[#This Row],[match]]),4)=ROUNDUP(_xlfn.NUMBERVALUE(Table2[[#This Row],[1/h]]),4))</f>
        <v>1</v>
      </c>
    </row>
    <row r="123" spans="1:9">
      <c r="A123" t="s">
        <v>121</v>
      </c>
      <c r="B123">
        <f>_xlfn.NUMBERVALUE(_xlfn.TEXTAFTER(Table1[[#This Row],[in_vivo]]," ",-1))*60*60</f>
        <v>21.03343375318974</v>
      </c>
      <c r="C123" t="str">
        <f>_xlfn.TEXTBEFORE(Table1[[#This Row],[in_vivo]]," ")</f>
        <v>RXN-MDRPD_c_FWD-rt7461</v>
      </c>
      <c r="E123" t="s">
        <v>530</v>
      </c>
      <c r="F123">
        <f>_xlfn.NUMBERVALUE(_xlfn.TEXTAFTER(Table2[[#This Row],[my new versions]]," ",-1))</f>
        <v>12673.550496858699</v>
      </c>
      <c r="G123" t="str">
        <f>_xlfn.TEXTBEFORE(SUBSTITUTE(Table2[[#This Row],[my new versions]],"'","")," ")</f>
        <v>RXN-EX_fecost_e_REV-SPONT</v>
      </c>
      <c r="H123">
        <f>_xlfn.XLOOKUP(Table2[[#This Row],[name]],Table1[name],Table1[1/h],0)</f>
        <v>0</v>
      </c>
      <c r="I123" t="b">
        <f>OR(Table2[[#This Row],[match]]=0,ROUNDUP(_xlfn.NUMBERVALUE(Table2[[#This Row],[match]]),4)=ROUNDUP(_xlfn.NUMBERVALUE(Table2[[#This Row],[1/h]]),4))</f>
        <v>1</v>
      </c>
    </row>
    <row r="124" spans="1:9">
      <c r="A124" t="s">
        <v>122</v>
      </c>
      <c r="B124">
        <f>_xlfn.NUMBERVALUE(_xlfn.TEXTAFTER(Table1[[#This Row],[in_vivo]]," ",-1))*60*60</f>
        <v>256254.60464919574</v>
      </c>
      <c r="C124" t="str">
        <f>_xlfn.TEXTBEFORE(Table1[[#This Row],[in_vivo]]," ")</f>
        <v>RXN-TPI_c_FWD-rt0932</v>
      </c>
      <c r="E124" t="s">
        <v>531</v>
      </c>
      <c r="F124">
        <f>_xlfn.NUMBERVALUE(_xlfn.TEXTAFTER(Table2[[#This Row],[my new versions]]," ",-1))</f>
        <v>12673.550496858699</v>
      </c>
      <c r="G124" t="str">
        <f>_xlfn.TEXTBEFORE(SUBSTITUTE(Table2[[#This Row],[my new versions]],"'","")," ")</f>
        <v>RXN-EX_fmn_e_FWD-SPONT</v>
      </c>
      <c r="H124">
        <f>_xlfn.XLOOKUP(Table2[[#This Row],[name]],Table1[name],Table1[1/h],0)</f>
        <v>0</v>
      </c>
      <c r="I124" t="b">
        <f>OR(Table2[[#This Row],[match]]=0,ROUNDUP(_xlfn.NUMBERVALUE(Table2[[#This Row],[match]]),4)=ROUNDUP(_xlfn.NUMBERVALUE(Table2[[#This Row],[1/h]]),4))</f>
        <v>1</v>
      </c>
    </row>
    <row r="125" spans="1:9">
      <c r="A125" t="s">
        <v>123</v>
      </c>
      <c r="B125">
        <f>_xlfn.NUMBERVALUE(_xlfn.TEXTAFTER(Table1[[#This Row],[in_vivo]]," ",-1))*60*60</f>
        <v>10381.5004044042</v>
      </c>
      <c r="C125" t="str">
        <f>_xlfn.TEXTBEFORE(Table1[[#This Row],[in_vivo]]," ")</f>
        <v>RXN-OMPDC_c_FWD-rt3750</v>
      </c>
      <c r="E125" t="s">
        <v>532</v>
      </c>
      <c r="F125">
        <f>_xlfn.NUMBERVALUE(_xlfn.TEXTAFTER(Table2[[#This Row],[my new versions]]," ",-1))</f>
        <v>12673.550496858699</v>
      </c>
      <c r="G125" t="str">
        <f>_xlfn.TEXTBEFORE(SUBSTITUTE(Table2[[#This Row],[my new versions]],"'","")," ")</f>
        <v>RXN-EX_fmn_e_REV-SPONT</v>
      </c>
      <c r="H125">
        <f>_xlfn.XLOOKUP(Table2[[#This Row],[name]],Table1[name],Table1[1/h],0)</f>
        <v>0</v>
      </c>
      <c r="I125" t="b">
        <f>OR(Table2[[#This Row],[match]]=0,ROUNDUP(_xlfn.NUMBERVALUE(Table2[[#This Row],[match]]),4)=ROUNDUP(_xlfn.NUMBERVALUE(Table2[[#This Row],[1/h]]),4))</f>
        <v>1</v>
      </c>
    </row>
    <row r="126" spans="1:9">
      <c r="A126" t="s">
        <v>124</v>
      </c>
      <c r="B126">
        <f>_xlfn.NUMBERVALUE(_xlfn.TEXTAFTER(Table1[[#This Row],[in_vivo]]," ",-1))*60*60</f>
        <v>3775.1702937746763</v>
      </c>
      <c r="C126" t="str">
        <f>_xlfn.TEXTBEFORE(Table1[[#This Row],[in_vivo]]," ")</f>
        <v>RXN-ADSS_c_FWD-rt3802</v>
      </c>
      <c r="E126" t="s">
        <v>533</v>
      </c>
      <c r="F126">
        <f>_xlfn.NUMBERVALUE(_xlfn.TEXTAFTER(Table2[[#This Row],[my new versions]]," ",-1))</f>
        <v>12673.550496858699</v>
      </c>
      <c r="G126" t="str">
        <f>_xlfn.TEXTBEFORE(SUBSTITUTE(Table2[[#This Row],[my new versions]],"'","")," ")</f>
        <v>RXN-EX_fol_e_FWD-SPONT</v>
      </c>
      <c r="H126">
        <f>_xlfn.XLOOKUP(Table2[[#This Row],[name]],Table1[name],Table1[1/h],0)</f>
        <v>0</v>
      </c>
      <c r="I126" t="b">
        <f>OR(Table2[[#This Row],[match]]=0,ROUNDUP(_xlfn.NUMBERVALUE(Table2[[#This Row],[match]]),4)=ROUNDUP(_xlfn.NUMBERVALUE(Table2[[#This Row],[1/h]]),4))</f>
        <v>1</v>
      </c>
    </row>
    <row r="127" spans="1:9">
      <c r="A127" t="s">
        <v>125</v>
      </c>
      <c r="B127">
        <f>_xlfn.NUMBERVALUE(_xlfn.TEXTAFTER(Table1[[#This Row],[in_vivo]]," ",-1))*60*60</f>
        <v>27523.189341298763</v>
      </c>
      <c r="C127" t="str">
        <f>_xlfn.TEXTBEFORE(Table1[[#This Row],[in_vivo]]," ")</f>
        <v>RXN-PNTOtps_e_FWD-rt3985</v>
      </c>
      <c r="E127" t="s">
        <v>534</v>
      </c>
      <c r="F127">
        <f>_xlfn.NUMBERVALUE(_xlfn.TEXTAFTER(Table2[[#This Row],[my new versions]]," ",-1))</f>
        <v>12673.550496858699</v>
      </c>
      <c r="G127" t="str">
        <f>_xlfn.TEXTBEFORE(SUBSTITUTE(Table2[[#This Row],[my new versions]],"'","")," ")</f>
        <v>RXN-EX_fol_e_REV-SPONT</v>
      </c>
      <c r="H127">
        <f>_xlfn.XLOOKUP(Table2[[#This Row],[name]],Table1[name],Table1[1/h],0)</f>
        <v>0</v>
      </c>
      <c r="I127" t="b">
        <f>OR(Table2[[#This Row],[match]]=0,ROUNDUP(_xlfn.NUMBERVALUE(Table2[[#This Row],[match]]),4)=ROUNDUP(_xlfn.NUMBERVALUE(Table2[[#This Row],[1/h]]),4))</f>
        <v>1</v>
      </c>
    </row>
    <row r="128" spans="1:9">
      <c r="A128" t="s">
        <v>126</v>
      </c>
      <c r="B128">
        <f>_xlfn.NUMBERVALUE(_xlfn.TEXTAFTER(Table1[[#This Row],[in_vivo]]," ",-1))*60*60</f>
        <v>14527.286914001905</v>
      </c>
      <c r="C128" t="str">
        <f>_xlfn.TEXTBEFORE(Table1[[#This Row],[in_vivo]]," ")</f>
        <v>RXN-IPCS_g_FWD-rt4559</v>
      </c>
      <c r="E128" t="s">
        <v>535</v>
      </c>
      <c r="F128">
        <f>_xlfn.NUMBERVALUE(_xlfn.TEXTAFTER(Table2[[#This Row],[my new versions]]," ",-1))</f>
        <v>12673.550496858699</v>
      </c>
      <c r="G128" t="str">
        <f>_xlfn.TEXTBEFORE(SUBSTITUTE(Table2[[#This Row],[my new versions]],"'","")," ")</f>
        <v>RXN-EX_for_e_FWD-SPONT</v>
      </c>
      <c r="H128">
        <f>_xlfn.XLOOKUP(Table2[[#This Row],[name]],Table1[name],Table1[1/h],0)</f>
        <v>0</v>
      </c>
      <c r="I128" t="b">
        <f>OR(Table2[[#This Row],[match]]=0,ROUNDUP(_xlfn.NUMBERVALUE(Table2[[#This Row],[match]]),4)=ROUNDUP(_xlfn.NUMBERVALUE(Table2[[#This Row],[1/h]]),4))</f>
        <v>1</v>
      </c>
    </row>
    <row r="129" spans="1:9">
      <c r="A129" t="s">
        <v>127</v>
      </c>
      <c r="B129">
        <f>_xlfn.NUMBERVALUE(_xlfn.TEXTAFTER(Table1[[#This Row],[in_vivo]]," ",-1))*60*60</f>
        <v>2.9351883579716915</v>
      </c>
      <c r="C129" t="str">
        <f>_xlfn.TEXTBEFORE(Table1[[#This Row],[in_vivo]]," ")</f>
        <v>RXN-ARGSS_c_FWD-rt7828</v>
      </c>
      <c r="E129" t="s">
        <v>536</v>
      </c>
      <c r="F129">
        <f>_xlfn.NUMBERVALUE(_xlfn.TEXTAFTER(Table2[[#This Row],[my new versions]]," ",-1))</f>
        <v>12673.550496858699</v>
      </c>
      <c r="G129" t="str">
        <f>_xlfn.TEXTBEFORE(SUBSTITUTE(Table2[[#This Row],[my new versions]],"'","")," ")</f>
        <v>RXN-EX_for_e_REV-SPONT</v>
      </c>
      <c r="H129">
        <f>_xlfn.XLOOKUP(Table2[[#This Row],[name]],Table1[name],Table1[1/h],0)</f>
        <v>0</v>
      </c>
      <c r="I129" t="b">
        <f>OR(Table2[[#This Row],[match]]=0,ROUNDUP(_xlfn.NUMBERVALUE(Table2[[#This Row],[match]]),4)=ROUNDUP(_xlfn.NUMBERVALUE(Table2[[#This Row],[1/h]]),4))</f>
        <v>1</v>
      </c>
    </row>
    <row r="130" spans="1:9">
      <c r="A130" t="s">
        <v>128</v>
      </c>
      <c r="B130">
        <f>_xlfn.NUMBERVALUE(_xlfn.TEXTAFTER(Table1[[#This Row],[in_vivo]]," ",-1))*60*60</f>
        <v>167.13265506849828</v>
      </c>
      <c r="C130" t="str">
        <f>_xlfn.TEXTBEFORE(Table1[[#This Row],[in_vivo]]," ")</f>
        <v>RXN-PPBNGD_c_FWD-rt6350</v>
      </c>
      <c r="E130" t="s">
        <v>537</v>
      </c>
      <c r="F130">
        <f>_xlfn.NUMBERVALUE(_xlfn.TEXTAFTER(Table2[[#This Row],[my new versions]]," ",-1))</f>
        <v>12673.550496858699</v>
      </c>
      <c r="G130" t="str">
        <f>_xlfn.TEXTBEFORE(SUBSTITUTE(Table2[[#This Row],[my new versions]],"'","")," ")</f>
        <v>RXN-EX_fum_e_FWD-SPONT</v>
      </c>
      <c r="H130">
        <f>_xlfn.XLOOKUP(Table2[[#This Row],[name]],Table1[name],Table1[1/h],0)</f>
        <v>0</v>
      </c>
      <c r="I130" t="b">
        <f>OR(Table2[[#This Row],[match]]=0,ROUNDUP(_xlfn.NUMBERVALUE(Table2[[#This Row],[match]]),4)=ROUNDUP(_xlfn.NUMBERVALUE(Table2[[#This Row],[1/h]]),4))</f>
        <v>1</v>
      </c>
    </row>
    <row r="131" spans="1:9">
      <c r="A131" t="s">
        <v>129</v>
      </c>
      <c r="B131">
        <f>_xlfn.NUMBERVALUE(_xlfn.TEXTAFTER(Table1[[#This Row],[in_vivo]]," ",-1))*60*60</f>
        <v>6604.8764793122873</v>
      </c>
      <c r="C131" t="str">
        <f>_xlfn.TEXTBEFORE(Table1[[#This Row],[in_vivo]]," ")</f>
        <v>RXN-AHCi_c_FWD-rt4544</v>
      </c>
      <c r="E131" t="s">
        <v>538</v>
      </c>
      <c r="F131">
        <f>_xlfn.NUMBERVALUE(_xlfn.TEXTAFTER(Table2[[#This Row],[my new versions]]," ",-1))</f>
        <v>12673.550496858699</v>
      </c>
      <c r="G131" t="str">
        <f>_xlfn.TEXTBEFORE(SUBSTITUTE(Table2[[#This Row],[my new versions]],"'","")," ")</f>
        <v>RXN-EX_fum_e_REV-SPONT</v>
      </c>
      <c r="H131">
        <f>_xlfn.XLOOKUP(Table2[[#This Row],[name]],Table1[name],Table1[1/h],0)</f>
        <v>0</v>
      </c>
      <c r="I131" t="b">
        <f>OR(Table2[[#This Row],[match]]=0,ROUNDUP(_xlfn.NUMBERVALUE(Table2[[#This Row],[match]]),4)=ROUNDUP(_xlfn.NUMBERVALUE(Table2[[#This Row],[1/h]]),4))</f>
        <v>1</v>
      </c>
    </row>
    <row r="132" spans="1:9">
      <c r="A132" t="s">
        <v>130</v>
      </c>
      <c r="B132">
        <f>_xlfn.NUMBERVALUE(_xlfn.TEXTAFTER(Table1[[#This Row],[in_vivo]]," ",-1))*60*60</f>
        <v>18.115577182184364</v>
      </c>
      <c r="C132" t="str">
        <f>_xlfn.TEXTBEFORE(Table1[[#This Row],[in_vivo]]," ")</f>
        <v>RXN-MTRI_c_FWD-rt5017</v>
      </c>
      <c r="E132" t="s">
        <v>539</v>
      </c>
      <c r="F132">
        <f>_xlfn.NUMBERVALUE(_xlfn.TEXTAFTER(Table2[[#This Row],[my new versions]]," ",-1))</f>
        <v>12673.550496858699</v>
      </c>
      <c r="G132" t="str">
        <f>_xlfn.TEXTBEFORE(SUBSTITUTE(Table2[[#This Row],[my new versions]],"'","")," ")</f>
        <v>RXN-EX_4abut_e_FWD-SPONT</v>
      </c>
      <c r="H132">
        <f>_xlfn.XLOOKUP(Table2[[#This Row],[name]],Table1[name],Table1[1/h],0)</f>
        <v>0</v>
      </c>
      <c r="I132" t="b">
        <f>OR(Table2[[#This Row],[match]]=0,ROUNDUP(_xlfn.NUMBERVALUE(Table2[[#This Row],[match]]),4)=ROUNDUP(_xlfn.NUMBERVALUE(Table2[[#This Row],[1/h]]),4))</f>
        <v>1</v>
      </c>
    </row>
    <row r="133" spans="1:9">
      <c r="A133" t="s">
        <v>131</v>
      </c>
      <c r="B133">
        <f>_xlfn.NUMBERVALUE(_xlfn.TEXTAFTER(Table1[[#This Row],[in_vivo]]," ",-1))*60*60</f>
        <v>18329.572770198407</v>
      </c>
      <c r="C133" t="str">
        <f>_xlfn.TEXTBEFORE(Table1[[#This Row],[in_vivo]]," ")</f>
        <v>RXN-GLYCL_m_FWD-GCV123LPD1</v>
      </c>
      <c r="E133" t="s">
        <v>540</v>
      </c>
      <c r="F133">
        <f>_xlfn.NUMBERVALUE(_xlfn.TEXTAFTER(Table2[[#This Row],[my new versions]]," ",-1))</f>
        <v>12673.550496858699</v>
      </c>
      <c r="G133" t="str">
        <f>_xlfn.TEXTBEFORE(SUBSTITUTE(Table2[[#This Row],[my new versions]],"'","")," ")</f>
        <v>RXN-EX_4abut_e_REV-SPONT</v>
      </c>
      <c r="H133">
        <f>_xlfn.XLOOKUP(Table2[[#This Row],[name]],Table1[name],Table1[1/h],0)</f>
        <v>0</v>
      </c>
      <c r="I133" t="b">
        <f>OR(Table2[[#This Row],[match]]=0,ROUNDUP(_xlfn.NUMBERVALUE(Table2[[#This Row],[match]]),4)=ROUNDUP(_xlfn.NUMBERVALUE(Table2[[#This Row],[1/h]]),4))</f>
        <v>1</v>
      </c>
    </row>
    <row r="134" spans="1:9">
      <c r="A134" t="s">
        <v>132</v>
      </c>
      <c r="B134">
        <f>_xlfn.NUMBERVALUE(_xlfn.TEXTAFTER(Table1[[#This Row],[in_vivo]]," ",-1))*60*60</f>
        <v>6.7398271740782638</v>
      </c>
      <c r="C134" t="str">
        <f>_xlfn.TEXTBEFORE(Table1[[#This Row],[in_vivo]]," ")</f>
        <v>RXN-THRS_c_FWD-rt1374</v>
      </c>
      <c r="E134" t="s">
        <v>541</v>
      </c>
      <c r="F134">
        <f>_xlfn.NUMBERVALUE(_xlfn.TEXTAFTER(Table2[[#This Row],[my new versions]]," ",-1))</f>
        <v>12673.550496858699</v>
      </c>
      <c r="G134" t="str">
        <f>_xlfn.TEXTBEFORE(SUBSTITUTE(Table2[[#This Row],[my new versions]],"'","")," ")</f>
        <v>RXN-EX_gthox_e_FWD-SPONT</v>
      </c>
      <c r="H134">
        <f>_xlfn.XLOOKUP(Table2[[#This Row],[name]],Table1[name],Table1[1/h],0)</f>
        <v>0</v>
      </c>
      <c r="I134" t="b">
        <f>OR(Table2[[#This Row],[match]]=0,ROUNDUP(_xlfn.NUMBERVALUE(Table2[[#This Row],[match]]),4)=ROUNDUP(_xlfn.NUMBERVALUE(Table2[[#This Row],[1/h]]),4))</f>
        <v>1</v>
      </c>
    </row>
    <row r="135" spans="1:9">
      <c r="A135" t="s">
        <v>133</v>
      </c>
      <c r="B135">
        <f>_xlfn.NUMBERVALUE(_xlfn.TEXTAFTER(Table1[[#This Row],[in_vivo]]," ",-1))*60*60</f>
        <v>23.900288909220038</v>
      </c>
      <c r="C135" t="str">
        <f>_xlfn.TEXTBEFORE(Table1[[#This Row],[in_vivo]]," ")</f>
        <v>RXN-RBFSb_c_FWD-rt4127</v>
      </c>
      <c r="E135" t="s">
        <v>542</v>
      </c>
      <c r="F135">
        <f>_xlfn.NUMBERVALUE(_xlfn.TEXTAFTER(Table2[[#This Row],[my new versions]]," ",-1))</f>
        <v>12673.550496858699</v>
      </c>
      <c r="G135" t="str">
        <f>_xlfn.TEXTBEFORE(SUBSTITUTE(Table2[[#This Row],[my new versions]],"'","")," ")</f>
        <v>RXN-EX_gthox_e_REV-SPONT</v>
      </c>
      <c r="H135">
        <f>_xlfn.XLOOKUP(Table2[[#This Row],[name]],Table1[name],Table1[1/h],0)</f>
        <v>0</v>
      </c>
      <c r="I135" t="b">
        <f>OR(Table2[[#This Row],[match]]=0,ROUNDUP(_xlfn.NUMBERVALUE(Table2[[#This Row],[match]]),4)=ROUNDUP(_xlfn.NUMBERVALUE(Table2[[#This Row],[1/h]]),4))</f>
        <v>1</v>
      </c>
    </row>
    <row r="136" spans="1:9">
      <c r="A136" t="s">
        <v>134</v>
      </c>
      <c r="B136">
        <f>_xlfn.NUMBERVALUE(_xlfn.TEXTAFTER(Table1[[#This Row],[in_vivo]]," ",-1))*60*60</f>
        <v>19519.556994616643</v>
      </c>
      <c r="C136" t="str">
        <f>_xlfn.TEXTBEFORE(Table1[[#This Row],[in_vivo]]," ")</f>
        <v>RXN-PMANM_c_REV-rt0873</v>
      </c>
      <c r="E136" t="s">
        <v>543</v>
      </c>
      <c r="F136">
        <f>_xlfn.NUMBERVALUE(_xlfn.TEXTAFTER(Table2[[#This Row],[my new versions]]," ",-1))</f>
        <v>12673.550496858699</v>
      </c>
      <c r="G136" t="str">
        <f>_xlfn.TEXTBEFORE(SUBSTITUTE(Table2[[#This Row],[my new versions]],"'","")," ")</f>
        <v>RXN-EX_gthrd_e_FWD-SPONT</v>
      </c>
      <c r="H136">
        <f>_xlfn.XLOOKUP(Table2[[#This Row],[name]],Table1[name],Table1[1/h],0)</f>
        <v>0</v>
      </c>
      <c r="I136" t="b">
        <f>OR(Table2[[#This Row],[match]]=0,ROUNDUP(_xlfn.NUMBERVALUE(Table2[[#This Row],[match]]),4)=ROUNDUP(_xlfn.NUMBERVALUE(Table2[[#This Row],[1/h]]),4))</f>
        <v>1</v>
      </c>
    </row>
    <row r="137" spans="1:9">
      <c r="A137" t="s">
        <v>135</v>
      </c>
      <c r="B137">
        <f>_xlfn.NUMBERVALUE(_xlfn.TEXTAFTER(Table1[[#This Row],[in_vivo]]," ",-1))*60*60</f>
        <v>1.594819639157339E-2</v>
      </c>
      <c r="C137" t="str">
        <f>_xlfn.TEXTBEFORE(Table1[[#This Row],[in_vivo]]," ")</f>
        <v>RXN-RBFK_m_FWD-rt0930_m</v>
      </c>
      <c r="E137" t="s">
        <v>544</v>
      </c>
      <c r="F137">
        <f>_xlfn.NUMBERVALUE(_xlfn.TEXTAFTER(Table2[[#This Row],[my new versions]]," ",-1))</f>
        <v>12673.550496858699</v>
      </c>
      <c r="G137" t="str">
        <f>_xlfn.TEXTBEFORE(SUBSTITUTE(Table2[[#This Row],[my new versions]],"'","")," ")</f>
        <v>RXN-EX_gthrd_e_REV-SPONT</v>
      </c>
      <c r="H137">
        <f>_xlfn.XLOOKUP(Table2[[#This Row],[name]],Table1[name],Table1[1/h],0)</f>
        <v>0</v>
      </c>
      <c r="I137" t="b">
        <f>OR(Table2[[#This Row],[match]]=0,ROUNDUP(_xlfn.NUMBERVALUE(Table2[[#This Row],[match]]),4)=ROUNDUP(_xlfn.NUMBERVALUE(Table2[[#This Row],[1/h]]),4))</f>
        <v>1</v>
      </c>
    </row>
    <row r="138" spans="1:9">
      <c r="A138" t="s">
        <v>136</v>
      </c>
      <c r="B138">
        <f>_xlfn.NUMBERVALUE(_xlfn.TEXTAFTER(Table1[[#This Row],[in_vivo]]," ",-1))*60*60</f>
        <v>1219.2589858199688</v>
      </c>
      <c r="C138" t="str">
        <f>_xlfn.TEXTBEFORE(Table1[[#This Row],[in_vivo]]," ")</f>
        <v>RXN-METS_c_FWD-rt1457</v>
      </c>
      <c r="E138" t="s">
        <v>545</v>
      </c>
      <c r="F138">
        <f>_xlfn.NUMBERVALUE(_xlfn.TEXTAFTER(Table2[[#This Row],[my new versions]]," ",-1))</f>
        <v>12673.550496858699</v>
      </c>
      <c r="G138" t="str">
        <f>_xlfn.TEXTBEFORE(SUBSTITUTE(Table2[[#This Row],[my new versions]],"'","")," ")</f>
        <v>RXN-EX_glyc_e_FWD-SPONT</v>
      </c>
      <c r="H138">
        <f>_xlfn.XLOOKUP(Table2[[#This Row],[name]],Table1[name],Table1[1/h],0)</f>
        <v>0</v>
      </c>
      <c r="I138" t="b">
        <f>OR(Table2[[#This Row],[match]]=0,ROUNDUP(_xlfn.NUMBERVALUE(Table2[[#This Row],[match]]),4)=ROUNDUP(_xlfn.NUMBERVALUE(Table2[[#This Row],[1/h]]),4))</f>
        <v>1</v>
      </c>
    </row>
    <row r="139" spans="1:9">
      <c r="A139" t="s">
        <v>137</v>
      </c>
      <c r="B139">
        <f>_xlfn.NUMBERVALUE(_xlfn.TEXTAFTER(Table1[[#This Row],[in_vivo]]," ",-1))*60*60</f>
        <v>53718.981188263206</v>
      </c>
      <c r="C139" t="str">
        <f>_xlfn.TEXTBEFORE(Table1[[#This Row],[in_vivo]]," ")</f>
        <v>RXN-ACOADS180_rm_FWD-rt1362</v>
      </c>
      <c r="E139" t="s">
        <v>546</v>
      </c>
      <c r="F139">
        <f>_xlfn.NUMBERVALUE(_xlfn.TEXTAFTER(Table2[[#This Row],[my new versions]]," ",-1))</f>
        <v>12673.550496858699</v>
      </c>
      <c r="G139" t="str">
        <f>_xlfn.TEXTBEFORE(SUBSTITUTE(Table2[[#This Row],[my new versions]],"'","")," ")</f>
        <v>RXN-EX_glyc_e_REV-SPONT</v>
      </c>
      <c r="H139">
        <f>_xlfn.XLOOKUP(Table2[[#This Row],[name]],Table1[name],Table1[1/h],0)</f>
        <v>0</v>
      </c>
      <c r="I139" t="b">
        <f>OR(Table2[[#This Row],[match]]=0,ROUNDUP(_xlfn.NUMBERVALUE(Table2[[#This Row],[match]]),4)=ROUNDUP(_xlfn.NUMBERVALUE(Table2[[#This Row],[1/h]]),4))</f>
        <v>1</v>
      </c>
    </row>
    <row r="140" spans="1:9">
      <c r="A140" t="s">
        <v>138</v>
      </c>
      <c r="B140">
        <f>_xlfn.NUMBERVALUE(_xlfn.TEXTAFTER(Table1[[#This Row],[in_vivo]]," ",-1))*60*60</f>
        <v>651917.56501162436</v>
      </c>
      <c r="C140" t="str">
        <f>_xlfn.TEXTBEFORE(Table1[[#This Row],[in_vivo]]," ")</f>
        <v>RXN-PMEVK_c_FWD-rt0334</v>
      </c>
      <c r="E140" t="s">
        <v>547</v>
      </c>
      <c r="F140">
        <f>_xlfn.NUMBERVALUE(_xlfn.TEXTAFTER(Table2[[#This Row],[my new versions]]," ",-1))</f>
        <v>12673.550496858699</v>
      </c>
      <c r="G140" t="str">
        <f>_xlfn.TEXTBEFORE(SUBSTITUTE(Table2[[#This Row],[my new versions]],"'","")," ")</f>
        <v>RXN-EX_gly_e_FWD-SPONT</v>
      </c>
      <c r="H140">
        <f>_xlfn.XLOOKUP(Table2[[#This Row],[name]],Table1[name],Table1[1/h],0)</f>
        <v>0</v>
      </c>
      <c r="I140" t="b">
        <f>OR(Table2[[#This Row],[match]]=0,ROUNDUP(_xlfn.NUMBERVALUE(Table2[[#This Row],[match]]),4)=ROUNDUP(_xlfn.NUMBERVALUE(Table2[[#This Row],[1/h]]),4))</f>
        <v>1</v>
      </c>
    </row>
    <row r="141" spans="1:9">
      <c r="A141" t="s">
        <v>139</v>
      </c>
      <c r="B141">
        <f>_xlfn.NUMBERVALUE(_xlfn.TEXTAFTER(Table1[[#This Row],[in_vivo]]," ",-1))*60*60</f>
        <v>34.896368605501443</v>
      </c>
      <c r="C141" t="str">
        <f>_xlfn.TEXTBEFORE(Table1[[#This Row],[in_vivo]]," ")</f>
        <v>RXN-PPNCL2_c_FWD-rt0510</v>
      </c>
      <c r="E141" t="s">
        <v>548</v>
      </c>
      <c r="F141">
        <f>_xlfn.NUMBERVALUE(_xlfn.TEXTAFTER(Table2[[#This Row],[my new versions]]," ",-1))</f>
        <v>12673.550496858699</v>
      </c>
      <c r="G141" t="str">
        <f>_xlfn.TEXTBEFORE(SUBSTITUTE(Table2[[#This Row],[my new versions]],"'","")," ")</f>
        <v>RXN-EX_gly_e_REV-SPONT</v>
      </c>
      <c r="H141">
        <f>_xlfn.XLOOKUP(Table2[[#This Row],[name]],Table1[name],Table1[1/h],0)</f>
        <v>0</v>
      </c>
      <c r="I141" t="b">
        <f>OR(Table2[[#This Row],[match]]=0,ROUNDUP(_xlfn.NUMBERVALUE(Table2[[#This Row],[match]]),4)=ROUNDUP(_xlfn.NUMBERVALUE(Table2[[#This Row],[1/h]]),4))</f>
        <v>1</v>
      </c>
    </row>
    <row r="142" spans="1:9">
      <c r="A142" t="s">
        <v>140</v>
      </c>
      <c r="B142">
        <f>_xlfn.NUMBERVALUE(_xlfn.TEXTAFTER(Table1[[#This Row],[in_vivo]]," ",-1))*60*60</f>
        <v>29.780146130108509</v>
      </c>
      <c r="C142" t="str">
        <f>_xlfn.TEXTBEFORE(Table1[[#This Row],[in_vivo]]," ")</f>
        <v>RXN-ORNTACi_m_FWD-rt7840</v>
      </c>
      <c r="E142" t="s">
        <v>549</v>
      </c>
      <c r="F142">
        <f>_xlfn.NUMBERVALUE(_xlfn.TEXTAFTER(Table2[[#This Row],[my new versions]]," ",-1))</f>
        <v>12673.550496858699</v>
      </c>
      <c r="G142" t="str">
        <f>_xlfn.TEXTBEFORE(SUBSTITUTE(Table2[[#This Row],[my new versions]],"'","")," ")</f>
        <v>RXN-EX_gcald_e_FWD-SPONT</v>
      </c>
      <c r="H142">
        <f>_xlfn.XLOOKUP(Table2[[#This Row],[name]],Table1[name],Table1[1/h],0)</f>
        <v>0</v>
      </c>
      <c r="I142" t="b">
        <f>OR(Table2[[#This Row],[match]]=0,ROUNDUP(_xlfn.NUMBERVALUE(Table2[[#This Row],[match]]),4)=ROUNDUP(_xlfn.NUMBERVALUE(Table2[[#This Row],[1/h]]),4))</f>
        <v>1</v>
      </c>
    </row>
    <row r="143" spans="1:9">
      <c r="A143" t="s">
        <v>141</v>
      </c>
      <c r="B143">
        <f>_xlfn.NUMBERVALUE(_xlfn.TEXTAFTER(Table1[[#This Row],[in_vivo]]," ",-1))*60*60</f>
        <v>10.121851863662435</v>
      </c>
      <c r="C143" t="str">
        <f>_xlfn.TEXTBEFORE(Table1[[#This Row],[in_vivo]]," ")</f>
        <v>RXN-GLUTRS_c_FWD-rt2385</v>
      </c>
      <c r="E143" t="s">
        <v>550</v>
      </c>
      <c r="F143">
        <f>_xlfn.NUMBERVALUE(_xlfn.TEXTAFTER(Table2[[#This Row],[my new versions]]," ",-1))</f>
        <v>12673.550496858699</v>
      </c>
      <c r="G143" t="str">
        <f>_xlfn.TEXTBEFORE(SUBSTITUTE(Table2[[#This Row],[my new versions]],"'","")," ")</f>
        <v>RXN-EX_gcald_e_REV-SPONT</v>
      </c>
      <c r="H143">
        <f>_xlfn.XLOOKUP(Table2[[#This Row],[name]],Table1[name],Table1[1/h],0)</f>
        <v>0</v>
      </c>
      <c r="I143" t="b">
        <f>OR(Table2[[#This Row],[match]]=0,ROUNDUP(_xlfn.NUMBERVALUE(Table2[[#This Row],[match]]),4)=ROUNDUP(_xlfn.NUMBERVALUE(Table2[[#This Row],[1/h]]),4))</f>
        <v>1</v>
      </c>
    </row>
    <row r="144" spans="1:9">
      <c r="A144" t="s">
        <v>142</v>
      </c>
      <c r="B144">
        <f>_xlfn.NUMBERVALUE(_xlfn.TEXTAFTER(Table1[[#This Row],[in_vivo]]," ",-1))*60*60</f>
        <v>136141.65333041365</v>
      </c>
      <c r="C144" t="str">
        <f>_xlfn.TEXTBEFORE(Table1[[#This Row],[in_vivo]]," ")</f>
        <v>RXN-DOLPMT_c_FWD-rt5116</v>
      </c>
      <c r="E144" t="s">
        <v>551</v>
      </c>
      <c r="F144">
        <f>_xlfn.NUMBERVALUE(_xlfn.TEXTAFTER(Table2[[#This Row],[my new versions]]," ",-1))</f>
        <v>12673.550496858699</v>
      </c>
      <c r="G144" t="str">
        <f>_xlfn.TEXTBEFORE(SUBSTITUTE(Table2[[#This Row],[my new versions]],"'","")," ")</f>
        <v>RXN-EX_glx_e_FWD-SPONT</v>
      </c>
      <c r="H144">
        <f>_xlfn.XLOOKUP(Table2[[#This Row],[name]],Table1[name],Table1[1/h],0)</f>
        <v>0</v>
      </c>
      <c r="I144" t="b">
        <f>OR(Table2[[#This Row],[match]]=0,ROUNDUP(_xlfn.NUMBERVALUE(Table2[[#This Row],[match]]),4)=ROUNDUP(_xlfn.NUMBERVALUE(Table2[[#This Row],[1/h]]),4))</f>
        <v>1</v>
      </c>
    </row>
    <row r="145" spans="1:9">
      <c r="A145" t="s">
        <v>143</v>
      </c>
      <c r="B145">
        <f>_xlfn.NUMBERVALUE(_xlfn.TEXTAFTER(Table1[[#This Row],[in_vivo]]," ",-1))*60*60</f>
        <v>88.253449907956565</v>
      </c>
      <c r="C145" t="str">
        <f>_xlfn.TEXTBEFORE(Table1[[#This Row],[in_vivo]]," ")</f>
        <v>RXN-PNTK_c_FWD-rt5817</v>
      </c>
      <c r="E145" t="s">
        <v>552</v>
      </c>
      <c r="F145">
        <f>_xlfn.NUMBERVALUE(_xlfn.TEXTAFTER(Table2[[#This Row],[my new versions]]," ",-1))</f>
        <v>12673.550496858699</v>
      </c>
      <c r="G145" t="str">
        <f>_xlfn.TEXTBEFORE(SUBSTITUTE(Table2[[#This Row],[my new versions]],"'","")," ")</f>
        <v>RXN-EX_glx_e_REV-SPONT</v>
      </c>
      <c r="H145">
        <f>_xlfn.XLOOKUP(Table2[[#This Row],[name]],Table1[name],Table1[1/h],0)</f>
        <v>0</v>
      </c>
      <c r="I145" t="b">
        <f>OR(Table2[[#This Row],[match]]=0,ROUNDUP(_xlfn.NUMBERVALUE(Table2[[#This Row],[match]]),4)=ROUNDUP(_xlfn.NUMBERVALUE(Table2[[#This Row],[1/h]]),4))</f>
        <v>1</v>
      </c>
    </row>
    <row r="146" spans="1:9">
      <c r="A146" t="s">
        <v>144</v>
      </c>
      <c r="B146">
        <f>_xlfn.NUMBERVALUE(_xlfn.TEXTAFTER(Table1[[#This Row],[in_vivo]]," ",-1))*60*60</f>
        <v>2.6078905101400021</v>
      </c>
      <c r="C146" t="str">
        <f>_xlfn.TEXTBEFORE(Table1[[#This Row],[in_vivo]]," ")</f>
        <v>RXN-HICITD_m_FWD-rt2060</v>
      </c>
      <c r="E146" t="s">
        <v>553</v>
      </c>
      <c r="F146">
        <f>_xlfn.NUMBERVALUE(_xlfn.TEXTAFTER(Table2[[#This Row],[my new versions]]," ",-1))</f>
        <v>12673.550496858699</v>
      </c>
      <c r="G146" t="str">
        <f>_xlfn.TEXTBEFORE(SUBSTITUTE(Table2[[#This Row],[my new versions]],"'","")," ")</f>
        <v>RXN-EX_gua_e_FWD-SPONT</v>
      </c>
      <c r="H146">
        <f>_xlfn.XLOOKUP(Table2[[#This Row],[name]],Table1[name],Table1[1/h],0)</f>
        <v>0</v>
      </c>
      <c r="I146" t="b">
        <f>OR(Table2[[#This Row],[match]]=0,ROUNDUP(_xlfn.NUMBERVALUE(Table2[[#This Row],[match]]),4)=ROUNDUP(_xlfn.NUMBERVALUE(Table2[[#This Row],[1/h]]),4))</f>
        <v>1</v>
      </c>
    </row>
    <row r="147" spans="1:9">
      <c r="A147" t="s">
        <v>145</v>
      </c>
      <c r="B147">
        <f>_xlfn.NUMBERVALUE(_xlfn.TEXTAFTER(Table1[[#This Row],[in_vivo]]," ",-1))*60*60</f>
        <v>910058.2952530788</v>
      </c>
      <c r="C147" t="str">
        <f>_xlfn.TEXTBEFORE(Table1[[#This Row],[in_vivo]]," ")</f>
        <v>RXN-13GS_c_FWD-rt7616</v>
      </c>
      <c r="E147" t="s">
        <v>554</v>
      </c>
      <c r="F147">
        <f>_xlfn.NUMBERVALUE(_xlfn.TEXTAFTER(Table2[[#This Row],[my new versions]]," ",-1))</f>
        <v>12673.550496858699</v>
      </c>
      <c r="G147" t="str">
        <f>_xlfn.TEXTBEFORE(SUBSTITUTE(Table2[[#This Row],[my new versions]],"'","")," ")</f>
        <v>RXN-EX_gua_e_REV-SPONT</v>
      </c>
      <c r="H147">
        <f>_xlfn.XLOOKUP(Table2[[#This Row],[name]],Table1[name],Table1[1/h],0)</f>
        <v>0</v>
      </c>
      <c r="I147" t="b">
        <f>OR(Table2[[#This Row],[match]]=0,ROUNDUP(_xlfn.NUMBERVALUE(Table2[[#This Row],[match]]),4)=ROUNDUP(_xlfn.NUMBERVALUE(Table2[[#This Row],[1/h]]),4))</f>
        <v>1</v>
      </c>
    </row>
    <row r="148" spans="1:9">
      <c r="A148" t="s">
        <v>146</v>
      </c>
      <c r="B148">
        <f>_xlfn.NUMBERVALUE(_xlfn.TEXTAFTER(Table1[[#This Row],[in_vivo]]," ",-1))*60*60</f>
        <v>12.991185613277281</v>
      </c>
      <c r="C148" t="str">
        <f>_xlfn.TEXTBEFORE(Table1[[#This Row],[in_vivo]]," ")</f>
        <v>RXN-PHETRS_c_FWD-FRS12</v>
      </c>
      <c r="E148" t="s">
        <v>555</v>
      </c>
      <c r="F148">
        <f>_xlfn.NUMBERVALUE(_xlfn.TEXTAFTER(Table2[[#This Row],[my new versions]]," ",-1))</f>
        <v>12673.550496858699</v>
      </c>
      <c r="G148" t="str">
        <f>_xlfn.TEXTBEFORE(SUBSTITUTE(Table2[[#This Row],[my new versions]],"'","")," ")</f>
        <v>RXN-EX_gsn_e_FWD-SPONT</v>
      </c>
      <c r="H148">
        <f>_xlfn.XLOOKUP(Table2[[#This Row],[name]],Table1[name],Table1[1/h],0)</f>
        <v>0</v>
      </c>
      <c r="I148" t="b">
        <f>OR(Table2[[#This Row],[match]]=0,ROUNDUP(_xlfn.NUMBERVALUE(Table2[[#This Row],[match]]),4)=ROUNDUP(_xlfn.NUMBERVALUE(Table2[[#This Row],[1/h]]),4))</f>
        <v>1</v>
      </c>
    </row>
    <row r="149" spans="1:9">
      <c r="A149" t="s">
        <v>147</v>
      </c>
      <c r="B149">
        <f>_xlfn.NUMBERVALUE(_xlfn.TEXTAFTER(Table1[[#This Row],[in_vivo]]," ",-1))*60*60</f>
        <v>240.74812293060131</v>
      </c>
      <c r="C149" t="str">
        <f>_xlfn.TEXTBEFORE(Table1[[#This Row],[in_vivo]]," ")</f>
        <v>RXN-GTPCII2_c_FWD-rt4183</v>
      </c>
      <c r="E149" t="s">
        <v>556</v>
      </c>
      <c r="F149">
        <f>_xlfn.NUMBERVALUE(_xlfn.TEXTAFTER(Table2[[#This Row],[my new versions]]," ",-1))</f>
        <v>12673.550496858699</v>
      </c>
      <c r="G149" t="str">
        <f>_xlfn.TEXTBEFORE(SUBSTITUTE(Table2[[#This Row],[my new versions]],"'","")," ")</f>
        <v>RXN-EX_gsn_e_REV-SPONT</v>
      </c>
      <c r="H149">
        <f>_xlfn.XLOOKUP(Table2[[#This Row],[name]],Table1[name],Table1[1/h],0)</f>
        <v>0</v>
      </c>
      <c r="I149" t="b">
        <f>OR(Table2[[#This Row],[match]]=0,ROUNDUP(_xlfn.NUMBERVALUE(Table2[[#This Row],[match]]),4)=ROUNDUP(_xlfn.NUMBERVALUE(Table2[[#This Row],[1/h]]),4))</f>
        <v>1</v>
      </c>
    </row>
    <row r="150" spans="1:9">
      <c r="A150" t="s">
        <v>148</v>
      </c>
      <c r="B150">
        <f>_xlfn.NUMBERVALUE(_xlfn.TEXTAFTER(Table1[[#This Row],[in_vivo]]," ",-1))*60*60</f>
        <v>21.395046608346888</v>
      </c>
      <c r="C150" t="str">
        <f>_xlfn.TEXTBEFORE(Table1[[#This Row],[in_vivo]]," ")</f>
        <v>RXN-PRMICI_c_FWD-rt3242_c</v>
      </c>
      <c r="E150" t="s">
        <v>557</v>
      </c>
      <c r="F150">
        <f>_xlfn.NUMBERVALUE(_xlfn.TEXTAFTER(Table2[[#This Row],[my new versions]]," ",-1))</f>
        <v>12673.550496858699</v>
      </c>
      <c r="G150" t="str">
        <f>_xlfn.TEXTBEFORE(SUBSTITUTE(Table2[[#This Row],[my new versions]],"'","")," ")</f>
        <v>RXN-EX_hxdcal_e_FWD-SPONT</v>
      </c>
      <c r="H150">
        <f>_xlfn.XLOOKUP(Table2[[#This Row],[name]],Table1[name],Table1[1/h],0)</f>
        <v>0</v>
      </c>
      <c r="I150" t="b">
        <f>OR(Table2[[#This Row],[match]]=0,ROUNDUP(_xlfn.NUMBERVALUE(Table2[[#This Row],[match]]),4)=ROUNDUP(_xlfn.NUMBERVALUE(Table2[[#This Row],[1/h]]),4))</f>
        <v>1</v>
      </c>
    </row>
    <row r="151" spans="1:9">
      <c r="A151" t="s">
        <v>149</v>
      </c>
      <c r="B151">
        <f>_xlfn.NUMBERVALUE(_xlfn.TEXTAFTER(Table1[[#This Row],[in_vivo]]," ",-1))*60*60</f>
        <v>7236.566948816675</v>
      </c>
      <c r="C151" t="str">
        <f>_xlfn.TEXTBEFORE(Table1[[#This Row],[in_vivo]]," ")</f>
        <v>RXN-ASPCT_c_FWD-rt8313</v>
      </c>
      <c r="E151" t="s">
        <v>558</v>
      </c>
      <c r="F151">
        <f>_xlfn.NUMBERVALUE(_xlfn.TEXTAFTER(Table2[[#This Row],[my new versions]]," ",-1))</f>
        <v>12673.550496858699</v>
      </c>
      <c r="G151" t="str">
        <f>_xlfn.TEXTBEFORE(SUBSTITUTE(Table2[[#This Row],[my new versions]],"'","")," ")</f>
        <v>RXN-EX_hxdcal_e_REV-SPONT</v>
      </c>
      <c r="H151">
        <f>_xlfn.XLOOKUP(Table2[[#This Row],[name]],Table1[name],Table1[1/h],0)</f>
        <v>0</v>
      </c>
      <c r="I151" t="b">
        <f>OR(Table2[[#This Row],[match]]=0,ROUNDUP(_xlfn.NUMBERVALUE(Table2[[#This Row],[match]]),4)=ROUNDUP(_xlfn.NUMBERVALUE(Table2[[#This Row],[1/h]]),4))</f>
        <v>1</v>
      </c>
    </row>
    <row r="152" spans="1:9">
      <c r="A152" t="s">
        <v>150</v>
      </c>
      <c r="B152">
        <f>_xlfn.NUMBERVALUE(_xlfn.TEXTAFTER(Table1[[#This Row],[in_vivo]]," ",-1))*60*60</f>
        <v>50691.674852967604</v>
      </c>
      <c r="C152" t="str">
        <f>_xlfn.TEXTBEFORE(Table1[[#This Row],[in_vivo]]," ")</f>
        <v>RXN-ACGAM6PS_c_FWD-rt4107</v>
      </c>
      <c r="E152" t="s">
        <v>559</v>
      </c>
      <c r="F152">
        <f>_xlfn.NUMBERVALUE(_xlfn.TEXTAFTER(Table2[[#This Row],[my new versions]]," ",-1))</f>
        <v>12673.550496858699</v>
      </c>
      <c r="G152" t="str">
        <f>_xlfn.TEXTBEFORE(SUBSTITUTE(Table2[[#This Row],[my new versions]],"'","")," ")</f>
        <v>RXN-EX_hxan_e_FWD-SPONT</v>
      </c>
      <c r="H152">
        <f>_xlfn.XLOOKUP(Table2[[#This Row],[name]],Table1[name],Table1[1/h],0)</f>
        <v>0</v>
      </c>
      <c r="I152" t="b">
        <f>OR(Table2[[#This Row],[match]]=0,ROUNDUP(_xlfn.NUMBERVALUE(Table2[[#This Row],[match]]),4)=ROUNDUP(_xlfn.NUMBERVALUE(Table2[[#This Row],[1/h]]),4))</f>
        <v>1</v>
      </c>
    </row>
    <row r="153" spans="1:9">
      <c r="A153" t="s">
        <v>151</v>
      </c>
      <c r="B153">
        <f>_xlfn.NUMBERVALUE(_xlfn.TEXTAFTER(Table1[[#This Row],[in_vivo]]," ",-1))*60*60</f>
        <v>22232.734216902289</v>
      </c>
      <c r="C153" t="str">
        <f>_xlfn.TEXTBEFORE(Table1[[#This Row],[in_vivo]]," ")</f>
        <v>RXN-DHORTS_c_REV-rt3923</v>
      </c>
      <c r="E153" t="s">
        <v>560</v>
      </c>
      <c r="F153">
        <f>_xlfn.NUMBERVALUE(_xlfn.TEXTAFTER(Table2[[#This Row],[my new versions]]," ",-1))</f>
        <v>12673.550496858699</v>
      </c>
      <c r="G153" t="str">
        <f>_xlfn.TEXTBEFORE(SUBSTITUTE(Table2[[#This Row],[my new versions]],"'","")," ")</f>
        <v>RXN-EX_hxan_e_REV-SPONT</v>
      </c>
      <c r="H153">
        <f>_xlfn.XLOOKUP(Table2[[#This Row],[name]],Table1[name],Table1[1/h],0)</f>
        <v>0</v>
      </c>
      <c r="I153" t="b">
        <f>OR(Table2[[#This Row],[match]]=0,ROUNDUP(_xlfn.NUMBERVALUE(Table2[[#This Row],[match]]),4)=ROUNDUP(_xlfn.NUMBERVALUE(Table2[[#This Row],[1/h]]),4))</f>
        <v>1</v>
      </c>
    </row>
    <row r="154" spans="1:9">
      <c r="A154" t="s">
        <v>152</v>
      </c>
      <c r="B154">
        <f>_xlfn.NUMBERVALUE(_xlfn.TEXTAFTER(Table1[[#This Row],[in_vivo]]," ",-1))*60*60</f>
        <v>75.177319324726071</v>
      </c>
      <c r="C154" t="str">
        <f>_xlfn.TEXTBEFORE(Table1[[#This Row],[in_vivo]]," ")</f>
        <v>RXN-GLU5K_c_FWD-rt6820</v>
      </c>
      <c r="E154" t="s">
        <v>561</v>
      </c>
      <c r="F154">
        <f>_xlfn.NUMBERVALUE(_xlfn.TEXTAFTER(Table2[[#This Row],[my new versions]]," ",-1))</f>
        <v>12673.550496858699</v>
      </c>
      <c r="G154" t="str">
        <f>_xlfn.TEXTBEFORE(SUBSTITUTE(Table2[[#This Row],[my new versions]],"'","")," ")</f>
        <v>RXN-EX_id3acald_e_FWD-SPONT</v>
      </c>
      <c r="H154">
        <f>_xlfn.XLOOKUP(Table2[[#This Row],[name]],Table1[name],Table1[1/h],0)</f>
        <v>0</v>
      </c>
      <c r="I154" t="b">
        <f>OR(Table2[[#This Row],[match]]=0,ROUNDUP(_xlfn.NUMBERVALUE(Table2[[#This Row],[match]]),4)=ROUNDUP(_xlfn.NUMBERVALUE(Table2[[#This Row],[1/h]]),4))</f>
        <v>1</v>
      </c>
    </row>
    <row r="155" spans="1:9">
      <c r="A155" t="s">
        <v>153</v>
      </c>
      <c r="B155">
        <f>_xlfn.NUMBERVALUE(_xlfn.TEXTAFTER(Table1[[#This Row],[in_vivo]]," ",-1))*60*60</f>
        <v>34654.446806436863</v>
      </c>
      <c r="C155" t="str">
        <f>_xlfn.TEXTBEFORE(Table1[[#This Row],[in_vivo]]," ")</f>
        <v>RXN-PGMT_c_FWD-rt1591</v>
      </c>
      <c r="E155" t="s">
        <v>562</v>
      </c>
      <c r="F155">
        <f>_xlfn.NUMBERVALUE(_xlfn.TEXTAFTER(Table2[[#This Row],[my new versions]]," ",-1))</f>
        <v>12673.550496858699</v>
      </c>
      <c r="G155" t="str">
        <f>_xlfn.TEXTBEFORE(SUBSTITUTE(Table2[[#This Row],[my new versions]],"'","")," ")</f>
        <v>RXN-EX_id3acald_e_REV-SPONT</v>
      </c>
      <c r="H155">
        <f>_xlfn.XLOOKUP(Table2[[#This Row],[name]],Table1[name],Table1[1/h],0)</f>
        <v>0</v>
      </c>
      <c r="I155" t="b">
        <f>OR(Table2[[#This Row],[match]]=0,ROUNDUP(_xlfn.NUMBERVALUE(Table2[[#This Row],[match]]),4)=ROUNDUP(_xlfn.NUMBERVALUE(Table2[[#This Row],[1/h]]),4))</f>
        <v>1</v>
      </c>
    </row>
    <row r="156" spans="1:9">
      <c r="A156" t="s">
        <v>154</v>
      </c>
      <c r="B156">
        <f>_xlfn.NUMBERVALUE(_xlfn.TEXTAFTER(Table1[[#This Row],[in_vivo]]," ",-1))*60*60</f>
        <v>131186.99483614333</v>
      </c>
      <c r="C156" t="str">
        <f>_xlfn.TEXTBEFORE(Table1[[#This Row],[in_vivo]]," ")</f>
        <v>RXN-ASPTA_c_REV-rt0568_c</v>
      </c>
      <c r="E156" t="s">
        <v>563</v>
      </c>
      <c r="F156">
        <f>_xlfn.NUMBERVALUE(_xlfn.TEXTAFTER(Table2[[#This Row],[my new versions]]," ",-1))</f>
        <v>12673.550496858699</v>
      </c>
      <c r="G156" t="str">
        <f>_xlfn.TEXTBEFORE(SUBSTITUTE(Table2[[#This Row],[my new versions]],"'","")," ")</f>
        <v>RXN-EX_ins_e_FWD-SPONT</v>
      </c>
      <c r="H156">
        <f>_xlfn.XLOOKUP(Table2[[#This Row],[name]],Table1[name],Table1[1/h],0)</f>
        <v>0</v>
      </c>
      <c r="I156" t="b">
        <f>OR(Table2[[#This Row],[match]]=0,ROUNDUP(_xlfn.NUMBERVALUE(Table2[[#This Row],[match]]),4)=ROUNDUP(_xlfn.NUMBERVALUE(Table2[[#This Row],[1/h]]),4))</f>
        <v>1</v>
      </c>
    </row>
    <row r="157" spans="1:9">
      <c r="A157" t="s">
        <v>155</v>
      </c>
      <c r="B157">
        <f>_xlfn.NUMBERVALUE(_xlfn.TEXTAFTER(Table1[[#This Row],[in_vivo]]," ",-1))*60*60</f>
        <v>8.1451355016736091</v>
      </c>
      <c r="C157" t="str">
        <f>_xlfn.TEXTBEFORE(Table1[[#This Row],[in_vivo]]," ")</f>
        <v>RXN-ILETRS_c_FWD-rt5078</v>
      </c>
      <c r="E157" t="s">
        <v>564</v>
      </c>
      <c r="F157">
        <f>_xlfn.NUMBERVALUE(_xlfn.TEXTAFTER(Table2[[#This Row],[my new versions]]," ",-1))</f>
        <v>12673.550496858699</v>
      </c>
      <c r="G157" t="str">
        <f>_xlfn.TEXTBEFORE(SUBSTITUTE(Table2[[#This Row],[my new versions]],"'","")," ")</f>
        <v>RXN-EX_ins_e_REV-SPONT</v>
      </c>
      <c r="H157">
        <f>_xlfn.XLOOKUP(Table2[[#This Row],[name]],Table1[name],Table1[1/h],0)</f>
        <v>0</v>
      </c>
      <c r="I157" t="b">
        <f>OR(Table2[[#This Row],[match]]=0,ROUNDUP(_xlfn.NUMBERVALUE(Table2[[#This Row],[match]]),4)=ROUNDUP(_xlfn.NUMBERVALUE(Table2[[#This Row],[1/h]]),4))</f>
        <v>1</v>
      </c>
    </row>
    <row r="158" spans="1:9">
      <c r="A158" t="s">
        <v>156</v>
      </c>
      <c r="B158">
        <f>_xlfn.NUMBERVALUE(_xlfn.TEXTAFTER(Table1[[#This Row],[in_vivo]]," ",-1))*60*60</f>
        <v>13.047958243263565</v>
      </c>
      <c r="C158" t="str">
        <f>_xlfn.TEXTBEFORE(Table1[[#This Row],[in_vivo]]," ")</f>
        <v>RXN-IGPDH_c_FWD-rt0339</v>
      </c>
      <c r="E158" t="s">
        <v>565</v>
      </c>
      <c r="F158">
        <f>_xlfn.NUMBERVALUE(_xlfn.TEXTAFTER(Table2[[#This Row],[my new versions]]," ",-1))</f>
        <v>12673.550496858699</v>
      </c>
      <c r="G158" t="str">
        <f>_xlfn.TEXTBEFORE(SUBSTITUTE(Table2[[#This Row],[my new versions]],"'","")," ")</f>
        <v>RXN-EX_fe2_e_FWD-SPONT</v>
      </c>
      <c r="H158">
        <f>_xlfn.XLOOKUP(Table2[[#This Row],[name]],Table1[name],Table1[1/h],0)</f>
        <v>0</v>
      </c>
      <c r="I158" t="b">
        <f>OR(Table2[[#This Row],[match]]=0,ROUNDUP(_xlfn.NUMBERVALUE(Table2[[#This Row],[match]]),4)=ROUNDUP(_xlfn.NUMBERVALUE(Table2[[#This Row],[1/h]]),4))</f>
        <v>1</v>
      </c>
    </row>
    <row r="159" spans="1:9">
      <c r="A159" t="s">
        <v>157</v>
      </c>
      <c r="B159">
        <f>_xlfn.NUMBERVALUE(_xlfn.TEXTAFTER(Table1[[#This Row],[in_vivo]]," ",-1))*60*60</f>
        <v>58.602871633891681</v>
      </c>
      <c r="C159" t="str">
        <f>_xlfn.TEXTBEFORE(Table1[[#This Row],[in_vivo]]," ")</f>
        <v>RXN-FE2t_c_e_FWD-rt0996</v>
      </c>
      <c r="E159" t="s">
        <v>566</v>
      </c>
      <c r="F159">
        <f>_xlfn.NUMBERVALUE(_xlfn.TEXTAFTER(Table2[[#This Row],[my new versions]]," ",-1))</f>
        <v>12673.550496858699</v>
      </c>
      <c r="G159" t="str">
        <f>_xlfn.TEXTBEFORE(SUBSTITUTE(Table2[[#This Row],[my new versions]],"'","")," ")</f>
        <v>RXN-EX_fe2_e_REV-SPONT</v>
      </c>
      <c r="H159">
        <f>_xlfn.XLOOKUP(Table2[[#This Row],[name]],Table1[name],Table1[1/h],0)</f>
        <v>0</v>
      </c>
      <c r="I159" t="b">
        <f>OR(Table2[[#This Row],[match]]=0,ROUNDUP(_xlfn.NUMBERVALUE(Table2[[#This Row],[match]]),4)=ROUNDUP(_xlfn.NUMBERVALUE(Table2[[#This Row],[1/h]]),4))</f>
        <v>1</v>
      </c>
    </row>
    <row r="160" spans="1:9">
      <c r="A160" t="s">
        <v>158</v>
      </c>
      <c r="B160">
        <f>_xlfn.NUMBERVALUE(_xlfn.TEXTAFTER(Table1[[#This Row],[in_vivo]]," ",-1))*60*60</f>
        <v>11773232.805485809</v>
      </c>
      <c r="C160" t="str">
        <f>_xlfn.TEXTBEFORE(Table1[[#This Row],[in_vivo]]," ")</f>
        <v>RXN-NGLYCANS2_c_FWD-ALG1314</v>
      </c>
      <c r="E160" t="s">
        <v>567</v>
      </c>
      <c r="F160">
        <f>_xlfn.NUMBERVALUE(_xlfn.TEXTAFTER(Table2[[#This Row],[my new versions]]," ",-1))</f>
        <v>12673.550496858699</v>
      </c>
      <c r="G160" t="str">
        <f>_xlfn.TEXTBEFORE(SUBSTITUTE(Table2[[#This Row],[my new versions]],"'","")," ")</f>
        <v>RXN-EX_iamac_e_FWD-SPONT</v>
      </c>
      <c r="H160">
        <f>_xlfn.XLOOKUP(Table2[[#This Row],[name]],Table1[name],Table1[1/h],0)</f>
        <v>0</v>
      </c>
      <c r="I160" t="b">
        <f>OR(Table2[[#This Row],[match]]=0,ROUNDUP(_xlfn.NUMBERVALUE(Table2[[#This Row],[match]]),4)=ROUNDUP(_xlfn.NUMBERVALUE(Table2[[#This Row],[1/h]]),4))</f>
        <v>1</v>
      </c>
    </row>
    <row r="161" spans="1:9">
      <c r="A161" t="s">
        <v>159</v>
      </c>
      <c r="B161">
        <f>_xlfn.NUMBERVALUE(_xlfn.TEXTAFTER(Table1[[#This Row],[in_vivo]]," ",-1))*60*60</f>
        <v>21.018247488387615</v>
      </c>
      <c r="C161" t="str">
        <f>_xlfn.TEXTBEFORE(Table1[[#This Row],[in_vivo]]," ")</f>
        <v>RXN-P5CR_c_FWD-rt5064</v>
      </c>
      <c r="E161" t="s">
        <v>568</v>
      </c>
      <c r="F161">
        <f>_xlfn.NUMBERVALUE(_xlfn.TEXTAFTER(Table2[[#This Row],[my new versions]]," ",-1))</f>
        <v>12673.550496858699</v>
      </c>
      <c r="G161" t="str">
        <f>_xlfn.TEXTBEFORE(SUBSTITUTE(Table2[[#This Row],[my new versions]],"'","")," ")</f>
        <v>RXN-EX_iamac_e_REV-SPONT</v>
      </c>
      <c r="H161">
        <f>_xlfn.XLOOKUP(Table2[[#This Row],[name]],Table1[name],Table1[1/h],0)</f>
        <v>0</v>
      </c>
      <c r="I161" t="b">
        <f>OR(Table2[[#This Row],[match]]=0,ROUNDUP(_xlfn.NUMBERVALUE(Table2[[#This Row],[match]]),4)=ROUNDUP(_xlfn.NUMBERVALUE(Table2[[#This Row],[1/h]]),4))</f>
        <v>1</v>
      </c>
    </row>
    <row r="162" spans="1:9">
      <c r="A162" t="s">
        <v>160</v>
      </c>
      <c r="B162">
        <f>_xlfn.NUMBERVALUE(_xlfn.TEXTAFTER(Table1[[#This Row],[in_vivo]]," ",-1))*60*60</f>
        <v>347964.34251651546</v>
      </c>
      <c r="C162" t="str">
        <f>_xlfn.TEXTBEFORE(Table1[[#This Row],[in_vivo]]," ")</f>
        <v>RXN-ACITL_c_FWD-rt1358</v>
      </c>
      <c r="E162" t="s">
        <v>569</v>
      </c>
      <c r="F162">
        <f>_xlfn.NUMBERVALUE(_xlfn.TEXTAFTER(Table2[[#This Row],[my new versions]]," ",-1))</f>
        <v>12673.550496858699</v>
      </c>
      <c r="G162" t="str">
        <f>_xlfn.TEXTBEFORE(SUBSTITUTE(Table2[[#This Row],[my new versions]],"'","")," ")</f>
        <v>RXN-EX_iamoh_e_FWD-SPONT</v>
      </c>
      <c r="H162">
        <f>_xlfn.XLOOKUP(Table2[[#This Row],[name]],Table1[name],Table1[1/h],0)</f>
        <v>0</v>
      </c>
      <c r="I162" t="b">
        <f>OR(Table2[[#This Row],[match]]=0,ROUNDUP(_xlfn.NUMBERVALUE(Table2[[#This Row],[match]]),4)=ROUNDUP(_xlfn.NUMBERVALUE(Table2[[#This Row],[1/h]]),4))</f>
        <v>1</v>
      </c>
    </row>
    <row r="163" spans="1:9">
      <c r="A163" t="s">
        <v>161</v>
      </c>
      <c r="B163">
        <f>_xlfn.NUMBERVALUE(_xlfn.TEXTAFTER(Table1[[#This Row],[in_vivo]]," ",-1))*60*60</f>
        <v>691.52778092573283</v>
      </c>
      <c r="C163" t="str">
        <f>_xlfn.TEXTBEFORE(Table1[[#This Row],[in_vivo]]," ")</f>
        <v>RXN-ALAS_m_FWD-rt0309</v>
      </c>
      <c r="E163" t="s">
        <v>570</v>
      </c>
      <c r="F163">
        <f>_xlfn.NUMBERVALUE(_xlfn.TEXTAFTER(Table2[[#This Row],[my new versions]]," ",-1))</f>
        <v>12673.550496858699</v>
      </c>
      <c r="G163" t="str">
        <f>_xlfn.TEXTBEFORE(SUBSTITUTE(Table2[[#This Row],[my new versions]],"'","")," ")</f>
        <v>RXN-EX_iamoh_e_REV-SPONT</v>
      </c>
      <c r="H163">
        <f>_xlfn.XLOOKUP(Table2[[#This Row],[name]],Table1[name],Table1[1/h],0)</f>
        <v>0</v>
      </c>
      <c r="I163" t="b">
        <f>OR(Table2[[#This Row],[match]]=0,ROUNDUP(_xlfn.NUMBERVALUE(Table2[[#This Row],[match]]),4)=ROUNDUP(_xlfn.NUMBERVALUE(Table2[[#This Row],[1/h]]),4))</f>
        <v>1</v>
      </c>
    </row>
    <row r="164" spans="1:9">
      <c r="A164" t="s">
        <v>162</v>
      </c>
      <c r="B164">
        <f>_xlfn.NUMBERVALUE(_xlfn.TEXTAFTER(Table1[[#This Row],[in_vivo]]," ",-1))*60*60</f>
        <v>6.4333267076419558</v>
      </c>
      <c r="C164" t="str">
        <f>_xlfn.TEXTBEFORE(Table1[[#This Row],[in_vivo]]," ")</f>
        <v>RXN-OCBT_c_FWD-rt4934</v>
      </c>
      <c r="E164" t="s">
        <v>571</v>
      </c>
      <c r="F164">
        <f>_xlfn.NUMBERVALUE(_xlfn.TEXTAFTER(Table2[[#This Row],[my new versions]]," ",-1))</f>
        <v>12673.550496858699</v>
      </c>
      <c r="G164" t="str">
        <f>_xlfn.TEXTBEFORE(SUBSTITUTE(Table2[[#This Row],[my new versions]],"'","")," ")</f>
        <v>RXN-EX_ibutoh_e_FWD-SPONT</v>
      </c>
      <c r="H164">
        <f>_xlfn.XLOOKUP(Table2[[#This Row],[name]],Table1[name],Table1[1/h],0)</f>
        <v>0</v>
      </c>
      <c r="I164" t="b">
        <f>OR(Table2[[#This Row],[match]]=0,ROUNDUP(_xlfn.NUMBERVALUE(Table2[[#This Row],[match]]),4)=ROUNDUP(_xlfn.NUMBERVALUE(Table2[[#This Row],[1/h]]),4))</f>
        <v>1</v>
      </c>
    </row>
    <row r="165" spans="1:9">
      <c r="A165" t="s">
        <v>163</v>
      </c>
      <c r="B165">
        <f>_xlfn.NUMBERVALUE(_xlfn.TEXTAFTER(Table1[[#This Row],[in_vivo]]," ",-1))*60*60</f>
        <v>2841852.2597903199</v>
      </c>
      <c r="C165" t="str">
        <f>_xlfn.TEXTBEFORE(Table1[[#This Row],[in_vivo]]," ")</f>
        <v>RXN-ATPS_m_FWD-ATPSCPLX</v>
      </c>
      <c r="E165" t="s">
        <v>572</v>
      </c>
      <c r="F165">
        <f>_xlfn.NUMBERVALUE(_xlfn.TEXTAFTER(Table2[[#This Row],[my new versions]]," ",-1))</f>
        <v>12673.550496858699</v>
      </c>
      <c r="G165" t="str">
        <f>_xlfn.TEXTBEFORE(SUBSTITUTE(Table2[[#This Row],[my new versions]],"'","")," ")</f>
        <v>RXN-EX_ibutoh_e_REV-SPONT</v>
      </c>
      <c r="H165">
        <f>_xlfn.XLOOKUP(Table2[[#This Row],[name]],Table1[name],Table1[1/h],0)</f>
        <v>0</v>
      </c>
      <c r="I165" t="b">
        <f>OR(Table2[[#This Row],[match]]=0,ROUNDUP(_xlfn.NUMBERVALUE(Table2[[#This Row],[match]]),4)=ROUNDUP(_xlfn.NUMBERVALUE(Table2[[#This Row],[1/h]]),4))</f>
        <v>1</v>
      </c>
    </row>
    <row r="166" spans="1:9">
      <c r="A166" t="s">
        <v>164</v>
      </c>
      <c r="B166">
        <f>_xlfn.NUMBERVALUE(_xlfn.TEXTAFTER(Table1[[#This Row],[in_vivo]]," ",-1))*60*60</f>
        <v>26237.447615662524</v>
      </c>
      <c r="C166" t="str">
        <f>_xlfn.TEXTBEFORE(Table1[[#This Row],[in_vivo]]," ")</f>
        <v>RXN-LNS14DMy_c_FWD-ERG11NCP1</v>
      </c>
      <c r="E166" t="s">
        <v>573</v>
      </c>
      <c r="F166">
        <f>_xlfn.NUMBERVALUE(_xlfn.TEXTAFTER(Table2[[#This Row],[my new versions]]," ",-1))</f>
        <v>12673.550496858699</v>
      </c>
      <c r="G166" t="str">
        <f>_xlfn.TEXTBEFORE(SUBSTITUTE(Table2[[#This Row],[my new versions]],"'","")," ")</f>
        <v>RXN-EX_ibutac_e_FWD-SPONT</v>
      </c>
      <c r="H166">
        <f>_xlfn.XLOOKUP(Table2[[#This Row],[name]],Table1[name],Table1[1/h],0)</f>
        <v>0</v>
      </c>
      <c r="I166" t="b">
        <f>OR(Table2[[#This Row],[match]]=0,ROUNDUP(_xlfn.NUMBERVALUE(Table2[[#This Row],[match]]),4)=ROUNDUP(_xlfn.NUMBERVALUE(Table2[[#This Row],[1/h]]),4))</f>
        <v>1</v>
      </c>
    </row>
    <row r="167" spans="1:9">
      <c r="A167" t="s">
        <v>165</v>
      </c>
      <c r="B167">
        <f>_xlfn.NUMBERVALUE(_xlfn.TEXTAFTER(Table1[[#This Row],[in_vivo]]," ",-1))*60*60</f>
        <v>407.78940233751842</v>
      </c>
      <c r="C167" t="str">
        <f>_xlfn.TEXTBEFORE(Table1[[#This Row],[in_vivo]]," ")</f>
        <v>RXN-DPCOAK_c_FWD-rt2746</v>
      </c>
      <c r="E167" t="s">
        <v>574</v>
      </c>
      <c r="F167">
        <f>_xlfn.NUMBERVALUE(_xlfn.TEXTAFTER(Table2[[#This Row],[my new versions]]," ",-1))</f>
        <v>12673.550496858699</v>
      </c>
      <c r="G167" t="str">
        <f>_xlfn.TEXTBEFORE(SUBSTITUTE(Table2[[#This Row],[my new versions]],"'","")," ")</f>
        <v>RXN-EX_ibutac_e_REV-SPONT</v>
      </c>
      <c r="H167">
        <f>_xlfn.XLOOKUP(Table2[[#This Row],[name]],Table1[name],Table1[1/h],0)</f>
        <v>0</v>
      </c>
      <c r="I167" t="b">
        <f>OR(Table2[[#This Row],[match]]=0,ROUNDUP(_xlfn.NUMBERVALUE(Table2[[#This Row],[match]]),4)=ROUNDUP(_xlfn.NUMBERVALUE(Table2[[#This Row],[1/h]]),4))</f>
        <v>1</v>
      </c>
    </row>
    <row r="168" spans="1:9">
      <c r="A168" t="s">
        <v>166</v>
      </c>
      <c r="B168">
        <f>_xlfn.NUMBERVALUE(_xlfn.TEXTAFTER(Table1[[#This Row],[in_vivo]]," ",-1))*60*60</f>
        <v>214.59687059886298</v>
      </c>
      <c r="C168" t="str">
        <f>_xlfn.TEXTBEFORE(Table1[[#This Row],[in_vivo]]," ")</f>
        <v>RXN-FACOAL220_rm_FWD-rt1544_rm</v>
      </c>
      <c r="E168" t="s">
        <v>575</v>
      </c>
      <c r="F168">
        <f>_xlfn.NUMBERVALUE(_xlfn.TEXTAFTER(Table2[[#This Row],[my new versions]]," ",-1))</f>
        <v>12673.550496858699</v>
      </c>
      <c r="G168" t="str">
        <f>_xlfn.TEXTBEFORE(SUBSTITUTE(Table2[[#This Row],[my new versions]],"'","")," ")</f>
        <v>RXN-EX_ibtald_e_FWD-SPONT</v>
      </c>
      <c r="H168">
        <f>_xlfn.XLOOKUP(Table2[[#This Row],[name]],Table1[name],Table1[1/h],0)</f>
        <v>0</v>
      </c>
      <c r="I168" t="b">
        <f>OR(Table2[[#This Row],[match]]=0,ROUNDUP(_xlfn.NUMBERVALUE(Table2[[#This Row],[match]]),4)=ROUNDUP(_xlfn.NUMBERVALUE(Table2[[#This Row],[1/h]]),4))</f>
        <v>1</v>
      </c>
    </row>
    <row r="169" spans="1:9">
      <c r="A169" t="s">
        <v>167</v>
      </c>
      <c r="B169">
        <f>_xlfn.NUMBERVALUE(_xlfn.TEXTAFTER(Table1[[#This Row],[in_vivo]]," ",-1))*60*60</f>
        <v>1909.4825021028839</v>
      </c>
      <c r="C169" t="str">
        <f>_xlfn.TEXTBEFORE(Table1[[#This Row],[in_vivo]]," ")</f>
        <v>RXN-METAT_c_FWD-rt5403</v>
      </c>
      <c r="E169" t="s">
        <v>576</v>
      </c>
      <c r="F169">
        <f>_xlfn.NUMBERVALUE(_xlfn.TEXTAFTER(Table2[[#This Row],[my new versions]]," ",-1))</f>
        <v>12673.550496858699</v>
      </c>
      <c r="G169" t="str">
        <f>_xlfn.TEXTBEFORE(SUBSTITUTE(Table2[[#This Row],[my new versions]],"'","")," ")</f>
        <v>RXN-EX_ibtald_e_REV-SPONT</v>
      </c>
      <c r="H169">
        <f>_xlfn.XLOOKUP(Table2[[#This Row],[name]],Table1[name],Table1[1/h],0)</f>
        <v>0</v>
      </c>
      <c r="I169" t="b">
        <f>OR(Table2[[#This Row],[match]]=0,ROUNDUP(_xlfn.NUMBERVALUE(Table2[[#This Row],[match]]),4)=ROUNDUP(_xlfn.NUMBERVALUE(Table2[[#This Row],[1/h]]),4))</f>
        <v>1</v>
      </c>
    </row>
    <row r="170" spans="1:9">
      <c r="A170" t="s">
        <v>168</v>
      </c>
      <c r="B170">
        <f>_xlfn.NUMBERVALUE(_xlfn.TEXTAFTER(Table1[[#This Row],[in_vivo]]," ",-1))*60*60</f>
        <v>5318.0061559286769</v>
      </c>
      <c r="C170" t="str">
        <f>_xlfn.TEXTBEFORE(Table1[[#This Row],[in_vivo]]," ")</f>
        <v>RXN-PLAA2pc_rm_FWD-rt5941</v>
      </c>
      <c r="E170" t="s">
        <v>577</v>
      </c>
      <c r="F170">
        <f>_xlfn.NUMBERVALUE(_xlfn.TEXTAFTER(Table2[[#This Row],[my new versions]]," ",-1))</f>
        <v>12673.550496858699</v>
      </c>
      <c r="G170" t="str">
        <f>_xlfn.TEXTBEFORE(SUBSTITUTE(Table2[[#This Row],[my new versions]],"'","")," ")</f>
        <v>RXN-EX_ala__L_e_FWD-SPONT</v>
      </c>
      <c r="H170">
        <f>_xlfn.XLOOKUP(Table2[[#This Row],[name]],Table1[name],Table1[1/h],0)</f>
        <v>0</v>
      </c>
      <c r="I170" t="b">
        <f>OR(Table2[[#This Row],[match]]=0,ROUNDUP(_xlfn.NUMBERVALUE(Table2[[#This Row],[match]]),4)=ROUNDUP(_xlfn.NUMBERVALUE(Table2[[#This Row],[1/h]]),4))</f>
        <v>1</v>
      </c>
    </row>
    <row r="171" spans="1:9">
      <c r="A171" t="s">
        <v>169</v>
      </c>
      <c r="B171">
        <f>_xlfn.NUMBERVALUE(_xlfn.TEXTAFTER(Table1[[#This Row],[in_vivo]]," ",-1))*60*60</f>
        <v>62852.349919877641</v>
      </c>
      <c r="C171" t="str">
        <f>_xlfn.TEXTBEFORE(Table1[[#This Row],[in_vivo]]," ")</f>
        <v>RXN-MEVK1_c_FWD-rt0390</v>
      </c>
      <c r="E171" t="s">
        <v>578</v>
      </c>
      <c r="F171">
        <f>_xlfn.NUMBERVALUE(_xlfn.TEXTAFTER(Table2[[#This Row],[my new versions]]," ",-1))</f>
        <v>12673.550496858699</v>
      </c>
      <c r="G171" t="str">
        <f>_xlfn.TEXTBEFORE(SUBSTITUTE(Table2[[#This Row],[my new versions]],"'","")," ")</f>
        <v>RXN-EX_ala__L_e_REV-SPONT</v>
      </c>
      <c r="H171">
        <f>_xlfn.XLOOKUP(Table2[[#This Row],[name]],Table1[name],Table1[1/h],0)</f>
        <v>0</v>
      </c>
      <c r="I171" t="b">
        <f>OR(Table2[[#This Row],[match]]=0,ROUNDUP(_xlfn.NUMBERVALUE(Table2[[#This Row],[match]]),4)=ROUNDUP(_xlfn.NUMBERVALUE(Table2[[#This Row],[1/h]]),4))</f>
        <v>1</v>
      </c>
    </row>
    <row r="172" spans="1:9">
      <c r="A172" t="s">
        <v>170</v>
      </c>
      <c r="B172">
        <f>_xlfn.NUMBERVALUE(_xlfn.TEXTAFTER(Table1[[#This Row],[in_vivo]]," ",-1))*60*60</f>
        <v>1385.5602190490245</v>
      </c>
      <c r="C172" t="str">
        <f>_xlfn.TEXTBEFORE(Table1[[#This Row],[in_vivo]]," ")</f>
        <v>RXN-AHSERL2_c_FWD-rt8250</v>
      </c>
      <c r="E172" t="s">
        <v>579</v>
      </c>
      <c r="F172">
        <f>_xlfn.NUMBERVALUE(_xlfn.TEXTAFTER(Table2[[#This Row],[my new versions]]," ",-1))</f>
        <v>12673.550496858699</v>
      </c>
      <c r="G172" t="str">
        <f>_xlfn.TEXTBEFORE(SUBSTITUTE(Table2[[#This Row],[my new versions]],"'","")," ")</f>
        <v>RXN-EX_abt__L_e_FWD-SPONT</v>
      </c>
      <c r="H172">
        <f>_xlfn.XLOOKUP(Table2[[#This Row],[name]],Table1[name],Table1[1/h],0)</f>
        <v>0</v>
      </c>
      <c r="I172" t="b">
        <f>OR(Table2[[#This Row],[match]]=0,ROUNDUP(_xlfn.NUMBERVALUE(Table2[[#This Row],[match]]),4)=ROUNDUP(_xlfn.NUMBERVALUE(Table2[[#This Row],[1/h]]),4))</f>
        <v>1</v>
      </c>
    </row>
    <row r="173" spans="1:9">
      <c r="A173" t="s">
        <v>171</v>
      </c>
      <c r="B173">
        <f>_xlfn.NUMBERVALUE(_xlfn.TEXTAFTER(Table1[[#This Row],[in_vivo]]," ",-1))*60*60</f>
        <v>107.11871087562683</v>
      </c>
      <c r="C173" t="str">
        <f>_xlfn.TEXTBEFORE(Table1[[#This Row],[in_vivo]]," ")</f>
        <v>RXN-ORNDC_c_FWD-rt4267</v>
      </c>
      <c r="E173" t="s">
        <v>580</v>
      </c>
      <c r="F173">
        <f>_xlfn.NUMBERVALUE(_xlfn.TEXTAFTER(Table2[[#This Row],[my new versions]]," ",-1))</f>
        <v>12673.550496858699</v>
      </c>
      <c r="G173" t="str">
        <f>_xlfn.TEXTBEFORE(SUBSTITUTE(Table2[[#This Row],[my new versions]],"'","")," ")</f>
        <v>RXN-EX_abt__L_e_REV-SPONT</v>
      </c>
      <c r="H173">
        <f>_xlfn.XLOOKUP(Table2[[#This Row],[name]],Table1[name],Table1[1/h],0)</f>
        <v>0</v>
      </c>
      <c r="I173" t="b">
        <f>OR(Table2[[#This Row],[match]]=0,ROUNDUP(_xlfn.NUMBERVALUE(Table2[[#This Row],[match]]),4)=ROUNDUP(_xlfn.NUMBERVALUE(Table2[[#This Row],[1/h]]),4))</f>
        <v>1</v>
      </c>
    </row>
    <row r="174" spans="1:9">
      <c r="A174" t="s">
        <v>172</v>
      </c>
      <c r="B174">
        <f>_xlfn.NUMBERVALUE(_xlfn.TEXTAFTER(Table1[[#This Row],[in_vivo]]," ",-1))*60*60</f>
        <v>944154.30092065572</v>
      </c>
      <c r="C174" t="str">
        <f>_xlfn.TEXTBEFORE(Table1[[#This Row],[in_vivo]]," ")</f>
        <v>RXN-HMGCOAR_c_FWD-rt1206</v>
      </c>
      <c r="E174" t="s">
        <v>581</v>
      </c>
      <c r="F174">
        <f>_xlfn.NUMBERVALUE(_xlfn.TEXTAFTER(Table2[[#This Row],[my new versions]]," ",-1))</f>
        <v>12673.550496858699</v>
      </c>
      <c r="G174" t="str">
        <f>_xlfn.TEXTBEFORE(SUBSTITUTE(Table2[[#This Row],[my new versions]],"'","")," ")</f>
        <v>RXN-EX_arab__L_e_FWD-SPONT</v>
      </c>
      <c r="H174">
        <f>_xlfn.XLOOKUP(Table2[[#This Row],[name]],Table1[name],Table1[1/h],0)</f>
        <v>0</v>
      </c>
      <c r="I174" t="b">
        <f>OR(Table2[[#This Row],[match]]=0,ROUNDUP(_xlfn.NUMBERVALUE(Table2[[#This Row],[match]]),4)=ROUNDUP(_xlfn.NUMBERVALUE(Table2[[#This Row],[1/h]]),4))</f>
        <v>1</v>
      </c>
    </row>
    <row r="175" spans="1:9">
      <c r="A175" t="s">
        <v>173</v>
      </c>
      <c r="B175">
        <f>_xlfn.NUMBERVALUE(_xlfn.TEXTAFTER(Table1[[#This Row],[in_vivo]]," ",-1))*60*60</f>
        <v>11859.063283721664</v>
      </c>
      <c r="C175" t="str">
        <f>_xlfn.TEXTBEFORE(Table1[[#This Row],[in_vivo]]," ")</f>
        <v>RXN-AASADy_c_FWD-LYS25</v>
      </c>
      <c r="E175" t="s">
        <v>582</v>
      </c>
      <c r="F175">
        <f>_xlfn.NUMBERVALUE(_xlfn.TEXTAFTER(Table2[[#This Row],[my new versions]]," ",-1))</f>
        <v>12673.550496858699</v>
      </c>
      <c r="G175" t="str">
        <f>_xlfn.TEXTBEFORE(SUBSTITUTE(Table2[[#This Row],[my new versions]],"'","")," ")</f>
        <v>RXN-EX_arab__L_e_REV-SPONT</v>
      </c>
      <c r="H175">
        <f>_xlfn.XLOOKUP(Table2[[#This Row],[name]],Table1[name],Table1[1/h],0)</f>
        <v>0</v>
      </c>
      <c r="I175" t="b">
        <f>OR(Table2[[#This Row],[match]]=0,ROUNDUP(_xlfn.NUMBERVALUE(Table2[[#This Row],[match]]),4)=ROUNDUP(_xlfn.NUMBERVALUE(Table2[[#This Row],[1/h]]),4))</f>
        <v>1</v>
      </c>
    </row>
    <row r="176" spans="1:9">
      <c r="A176" t="s">
        <v>174</v>
      </c>
      <c r="B176">
        <f>_xlfn.NUMBERVALUE(_xlfn.TEXTAFTER(Table1[[#This Row],[in_vivo]]," ",-1))*60*60</f>
        <v>1278.1881250490881</v>
      </c>
      <c r="C176" t="str">
        <f>_xlfn.TEXTBEFORE(Table1[[#This Row],[in_vivo]]," ")</f>
        <v>RXN-TMDS_c_FWD-rt2477</v>
      </c>
      <c r="E176" t="s">
        <v>583</v>
      </c>
      <c r="F176">
        <f>_xlfn.NUMBERVALUE(_xlfn.TEXTAFTER(Table2[[#This Row],[my new versions]]," ",-1))</f>
        <v>12673.550496858699</v>
      </c>
      <c r="G176" t="str">
        <f>_xlfn.TEXTBEFORE(SUBSTITUTE(Table2[[#This Row],[my new versions]],"'","")," ")</f>
        <v>RXN-EX_arg__L_e_FWD-SPONT</v>
      </c>
      <c r="H176">
        <f>_xlfn.XLOOKUP(Table2[[#This Row],[name]],Table1[name],Table1[1/h],0)</f>
        <v>0</v>
      </c>
      <c r="I176" t="b">
        <f>OR(Table2[[#This Row],[match]]=0,ROUNDUP(_xlfn.NUMBERVALUE(Table2[[#This Row],[match]]),4)=ROUNDUP(_xlfn.NUMBERVALUE(Table2[[#This Row],[1/h]]),4))</f>
        <v>1</v>
      </c>
    </row>
    <row r="177" spans="1:9">
      <c r="A177" t="s">
        <v>175</v>
      </c>
      <c r="B177">
        <f>_xlfn.NUMBERVALUE(_xlfn.TEXTAFTER(Table1[[#This Row],[in_vivo]]," ",-1))*60*60</f>
        <v>7998.1617242645643</v>
      </c>
      <c r="C177" t="str">
        <f>_xlfn.TEXTBEFORE(Table1[[#This Row],[in_vivo]]," ")</f>
        <v>RXN-PRFGS_c_FWD-rt6665</v>
      </c>
      <c r="E177" t="s">
        <v>584</v>
      </c>
      <c r="F177">
        <f>_xlfn.NUMBERVALUE(_xlfn.TEXTAFTER(Table2[[#This Row],[my new versions]]," ",-1))</f>
        <v>12673.550496858699</v>
      </c>
      <c r="G177" t="str">
        <f>_xlfn.TEXTBEFORE(SUBSTITUTE(Table2[[#This Row],[my new versions]],"'","")," ")</f>
        <v>RXN-EX_arg__L_e_REV-SPONT</v>
      </c>
      <c r="H177">
        <f>_xlfn.XLOOKUP(Table2[[#This Row],[name]],Table1[name],Table1[1/h],0)</f>
        <v>0</v>
      </c>
      <c r="I177" t="b">
        <f>OR(Table2[[#This Row],[match]]=0,ROUNDUP(_xlfn.NUMBERVALUE(Table2[[#This Row],[match]]),4)=ROUNDUP(_xlfn.NUMBERVALUE(Table2[[#This Row],[1/h]]),4))</f>
        <v>1</v>
      </c>
    </row>
    <row r="178" spans="1:9">
      <c r="A178" t="s">
        <v>176</v>
      </c>
      <c r="B178">
        <f>_xlfn.NUMBERVALUE(_xlfn.TEXTAFTER(Table1[[#This Row],[in_vivo]]," ",-1))*60*60</f>
        <v>281410.79677769053</v>
      </c>
      <c r="C178" t="str">
        <f>_xlfn.TEXTBEFORE(Table1[[#This Row],[in_vivo]]," ")</f>
        <v>RXN-ACCOAC_c_FWD-rt0271</v>
      </c>
      <c r="E178" t="s">
        <v>585</v>
      </c>
      <c r="F178">
        <f>_xlfn.NUMBERVALUE(_xlfn.TEXTAFTER(Table2[[#This Row],[my new versions]]," ",-1))</f>
        <v>12673.550496858699</v>
      </c>
      <c r="G178" t="str">
        <f>_xlfn.TEXTBEFORE(SUBSTITUTE(Table2[[#This Row],[my new versions]],"'","")," ")</f>
        <v>RXN-EX_asn__L_e_FWD-SPONT</v>
      </c>
      <c r="H178">
        <f>_xlfn.XLOOKUP(Table2[[#This Row],[name]],Table1[name],Table1[1/h],0)</f>
        <v>0</v>
      </c>
      <c r="I178" t="b">
        <f>OR(Table2[[#This Row],[match]]=0,ROUNDUP(_xlfn.NUMBERVALUE(Table2[[#This Row],[match]]),4)=ROUNDUP(_xlfn.NUMBERVALUE(Table2[[#This Row],[1/h]]),4))</f>
        <v>1</v>
      </c>
    </row>
    <row r="179" spans="1:9">
      <c r="A179" t="s">
        <v>177</v>
      </c>
      <c r="B179">
        <f>_xlfn.NUMBERVALUE(_xlfn.TEXTAFTER(Table1[[#This Row],[in_vivo]]," ",-1))*60*60</f>
        <v>13973.486726631349</v>
      </c>
      <c r="C179" t="str">
        <f>_xlfn.TEXTBEFORE(Table1[[#This Row],[in_vivo]]," ")</f>
        <v>RXN-SAM24MT_c_FWD-rt4692</v>
      </c>
      <c r="E179" t="s">
        <v>586</v>
      </c>
      <c r="F179">
        <f>_xlfn.NUMBERVALUE(_xlfn.TEXTAFTER(Table2[[#This Row],[my new versions]]," ",-1))</f>
        <v>12673.550496858699</v>
      </c>
      <c r="G179" t="str">
        <f>_xlfn.TEXTBEFORE(SUBSTITUTE(Table2[[#This Row],[my new versions]],"'","")," ")</f>
        <v>RXN-EX_asn__L_e_REV-SPONT</v>
      </c>
      <c r="H179">
        <f>_xlfn.XLOOKUP(Table2[[#This Row],[name]],Table1[name],Table1[1/h],0)</f>
        <v>0</v>
      </c>
      <c r="I179" t="b">
        <f>OR(Table2[[#This Row],[match]]=0,ROUNDUP(_xlfn.NUMBERVALUE(Table2[[#This Row],[match]]),4)=ROUNDUP(_xlfn.NUMBERVALUE(Table2[[#This Row],[1/h]]),4))</f>
        <v>1</v>
      </c>
    </row>
    <row r="180" spans="1:9">
      <c r="A180" t="s">
        <v>178</v>
      </c>
      <c r="B180">
        <f>_xlfn.NUMBERVALUE(_xlfn.TEXTAFTER(Table1[[#This Row],[in_vivo]]," ",-1))*60*60</f>
        <v>14.898165975445355</v>
      </c>
      <c r="C180" t="str">
        <f>_xlfn.TEXTBEFORE(Table1[[#This Row],[in_vivo]]," ")</f>
        <v>RXN-BPNT_c_FWD-rt2305</v>
      </c>
      <c r="E180" t="s">
        <v>587</v>
      </c>
      <c r="F180">
        <f>_xlfn.NUMBERVALUE(_xlfn.TEXTAFTER(Table2[[#This Row],[my new versions]]," ",-1))</f>
        <v>12673.550496858699</v>
      </c>
      <c r="G180" t="str">
        <f>_xlfn.TEXTBEFORE(SUBSTITUTE(Table2[[#This Row],[my new versions]],"'","")," ")</f>
        <v>RXN-EX_asp__L_e_FWD-SPONT</v>
      </c>
      <c r="H180">
        <f>_xlfn.XLOOKUP(Table2[[#This Row],[name]],Table1[name],Table1[1/h],0)</f>
        <v>0</v>
      </c>
      <c r="I180" t="b">
        <f>OR(Table2[[#This Row],[match]]=0,ROUNDUP(_xlfn.NUMBERVALUE(Table2[[#This Row],[match]]),4)=ROUNDUP(_xlfn.NUMBERVALUE(Table2[[#This Row],[1/h]]),4))</f>
        <v>1</v>
      </c>
    </row>
    <row r="181" spans="1:9">
      <c r="A181" t="s">
        <v>179</v>
      </c>
      <c r="B181">
        <f>_xlfn.NUMBERVALUE(_xlfn.TEXTAFTER(Table1[[#This Row],[in_vivo]]," ",-1))*60*60</f>
        <v>23574.681389226454</v>
      </c>
      <c r="C181" t="str">
        <f>_xlfn.TEXTBEFORE(Table1[[#This Row],[in_vivo]]," ")</f>
        <v>RXN-ACACT40ir_c_FWD-rt0310</v>
      </c>
      <c r="E181" t="s">
        <v>588</v>
      </c>
      <c r="F181">
        <f>_xlfn.NUMBERVALUE(_xlfn.TEXTAFTER(Table2[[#This Row],[my new versions]]," ",-1))</f>
        <v>12673.550496858699</v>
      </c>
      <c r="G181" t="str">
        <f>_xlfn.TEXTBEFORE(SUBSTITUTE(Table2[[#This Row],[my new versions]],"'","")," ")</f>
        <v>RXN-EX_asp__L_e_REV-SPONT</v>
      </c>
      <c r="H181">
        <f>_xlfn.XLOOKUP(Table2[[#This Row],[name]],Table1[name],Table1[1/h],0)</f>
        <v>0</v>
      </c>
      <c r="I181" t="b">
        <f>OR(Table2[[#This Row],[match]]=0,ROUNDUP(_xlfn.NUMBERVALUE(Table2[[#This Row],[match]]),4)=ROUNDUP(_xlfn.NUMBERVALUE(Table2[[#This Row],[1/h]]),4))</f>
        <v>1</v>
      </c>
    </row>
    <row r="182" spans="1:9">
      <c r="A182" t="s">
        <v>180</v>
      </c>
      <c r="B182">
        <f>_xlfn.NUMBERVALUE(_xlfn.TEXTAFTER(Table1[[#This Row],[in_vivo]]," ",-1))*60*60</f>
        <v>10660873.026569618</v>
      </c>
      <c r="C182" t="str">
        <f>_xlfn.TEXTBEFORE(Table1[[#This Row],[in_vivo]]," ")</f>
        <v>RXN-FECRq9_m_FWD-FECRq9CPLX</v>
      </c>
      <c r="E182" t="s">
        <v>589</v>
      </c>
      <c r="F182">
        <f>_xlfn.NUMBERVALUE(_xlfn.TEXTAFTER(Table2[[#This Row],[my new versions]]," ",-1))</f>
        <v>12673.550496858699</v>
      </c>
      <c r="G182" t="str">
        <f>_xlfn.TEXTBEFORE(SUBSTITUTE(Table2[[#This Row],[my new versions]],"'","")," ")</f>
        <v>RXN-EX_cys__L_e_FWD-SPONT</v>
      </c>
      <c r="H182">
        <f>_xlfn.XLOOKUP(Table2[[#This Row],[name]],Table1[name],Table1[1/h],0)</f>
        <v>0</v>
      </c>
      <c r="I182" t="b">
        <f>OR(Table2[[#This Row],[match]]=0,ROUNDUP(_xlfn.NUMBERVALUE(Table2[[#This Row],[match]]),4)=ROUNDUP(_xlfn.NUMBERVALUE(Table2[[#This Row],[1/h]]),4))</f>
        <v>1</v>
      </c>
    </row>
    <row r="183" spans="1:9">
      <c r="A183" t="s">
        <v>181</v>
      </c>
      <c r="B183">
        <f>_xlfn.NUMBERVALUE(_xlfn.TEXTAFTER(Table1[[#This Row],[in_vivo]]," ",-1))*60*60</f>
        <v>638.2710164846377</v>
      </c>
      <c r="C183" t="str">
        <f>_xlfn.TEXTBEFORE(Table1[[#This Row],[in_vivo]]," ")</f>
        <v>RXN-NADHK1_c_FWD-rt1814_c</v>
      </c>
      <c r="E183" t="s">
        <v>590</v>
      </c>
      <c r="F183">
        <f>_xlfn.NUMBERVALUE(_xlfn.TEXTAFTER(Table2[[#This Row],[my new versions]]," ",-1))</f>
        <v>12673.550496858699</v>
      </c>
      <c r="G183" t="str">
        <f>_xlfn.TEXTBEFORE(SUBSTITUTE(Table2[[#This Row],[my new versions]],"'","")," ")</f>
        <v>RXN-EX_cys__L_e_REV-SPONT</v>
      </c>
      <c r="H183">
        <f>_xlfn.XLOOKUP(Table2[[#This Row],[name]],Table1[name],Table1[1/h],0)</f>
        <v>0</v>
      </c>
      <c r="I183" t="b">
        <f>OR(Table2[[#This Row],[match]]=0,ROUNDUP(_xlfn.NUMBERVALUE(Table2[[#This Row],[match]]),4)=ROUNDUP(_xlfn.NUMBERVALUE(Table2[[#This Row],[1/h]]),4))</f>
        <v>1</v>
      </c>
    </row>
    <row r="184" spans="1:9">
      <c r="A184" t="s">
        <v>182</v>
      </c>
      <c r="B184">
        <f>_xlfn.NUMBERVALUE(_xlfn.TEXTAFTER(Table1[[#This Row],[in_vivo]]," ",-1))*60*60</f>
        <v>21.699383690395585</v>
      </c>
      <c r="C184" t="str">
        <f>_xlfn.TEXTBEFORE(Table1[[#This Row],[in_vivo]]," ")</f>
        <v>RXN-ADSK_c_FWD-rt0341</v>
      </c>
      <c r="E184" t="s">
        <v>591</v>
      </c>
      <c r="F184">
        <f>_xlfn.NUMBERVALUE(_xlfn.TEXTAFTER(Table2[[#This Row],[my new versions]]," ",-1))</f>
        <v>12673.550496858699</v>
      </c>
      <c r="G184" t="str">
        <f>_xlfn.TEXTBEFORE(SUBSTITUTE(Table2[[#This Row],[my new versions]],"'","")," ")</f>
        <v>RXN-EX_sbt__L_e_FWD-SPONT</v>
      </c>
      <c r="H184">
        <f>_xlfn.XLOOKUP(Table2[[#This Row],[name]],Table1[name],Table1[1/h],0)</f>
        <v>0</v>
      </c>
      <c r="I184" t="b">
        <f>OR(Table2[[#This Row],[match]]=0,ROUNDUP(_xlfn.NUMBERVALUE(Table2[[#This Row],[match]]),4)=ROUNDUP(_xlfn.NUMBERVALUE(Table2[[#This Row],[1/h]]),4))</f>
        <v>1</v>
      </c>
    </row>
    <row r="185" spans="1:9">
      <c r="A185" t="s">
        <v>183</v>
      </c>
      <c r="B185">
        <f>_xlfn.NUMBERVALUE(_xlfn.TEXTAFTER(Table1[[#This Row],[in_vivo]]," ",-1))*60*60</f>
        <v>211896.37056712358</v>
      </c>
      <c r="C185" t="str">
        <f>_xlfn.TEXTBEFORE(Table1[[#This Row],[in_vivo]]," ")</f>
        <v>RXN-PGK_c_FWD-rt7353</v>
      </c>
      <c r="E185" t="s">
        <v>592</v>
      </c>
      <c r="F185">
        <f>_xlfn.NUMBERVALUE(_xlfn.TEXTAFTER(Table2[[#This Row],[my new versions]]," ",-1))</f>
        <v>12673.550496858699</v>
      </c>
      <c r="G185" t="str">
        <f>_xlfn.TEXTBEFORE(SUBSTITUTE(Table2[[#This Row],[my new versions]],"'","")," ")</f>
        <v>RXN-EX_sbt__L_e_REV-SPONT</v>
      </c>
      <c r="H185">
        <f>_xlfn.XLOOKUP(Table2[[#This Row],[name]],Table1[name],Table1[1/h],0)</f>
        <v>0</v>
      </c>
      <c r="I185" t="b">
        <f>OR(Table2[[#This Row],[match]]=0,ROUNDUP(_xlfn.NUMBERVALUE(Table2[[#This Row],[match]]),4)=ROUNDUP(_xlfn.NUMBERVALUE(Table2[[#This Row],[1/h]]),4))</f>
        <v>1</v>
      </c>
    </row>
    <row r="186" spans="1:9">
      <c r="A186" t="s">
        <v>184</v>
      </c>
      <c r="B186">
        <f>_xlfn.NUMBERVALUE(_xlfn.TEXTAFTER(Table1[[#This Row],[in_vivo]]," ",-1))*60*60</f>
        <v>13.016194329871585</v>
      </c>
      <c r="C186" t="str">
        <f>_xlfn.TEXTBEFORE(Table1[[#This Row],[in_vivo]]," ")</f>
        <v>RXN-HISTRS_c_FWD-rt0207_c</v>
      </c>
      <c r="E186" t="s">
        <v>593</v>
      </c>
      <c r="F186">
        <f>_xlfn.NUMBERVALUE(_xlfn.TEXTAFTER(Table2[[#This Row],[my new versions]]," ",-1))</f>
        <v>12673.550496858699</v>
      </c>
      <c r="G186" t="str">
        <f>_xlfn.TEXTBEFORE(SUBSTITUTE(Table2[[#This Row],[my new versions]],"'","")," ")</f>
        <v>RXN-EX_glu__L_e_FWD-SPONT</v>
      </c>
      <c r="H186">
        <f>_xlfn.XLOOKUP(Table2[[#This Row],[name]],Table1[name],Table1[1/h],0)</f>
        <v>0</v>
      </c>
      <c r="I186" t="b">
        <f>OR(Table2[[#This Row],[match]]=0,ROUNDUP(_xlfn.NUMBERVALUE(Table2[[#This Row],[match]]),4)=ROUNDUP(_xlfn.NUMBERVALUE(Table2[[#This Row],[1/h]]),4))</f>
        <v>1</v>
      </c>
    </row>
    <row r="187" spans="1:9">
      <c r="A187" t="s">
        <v>185</v>
      </c>
      <c r="B187">
        <f>_xlfn.NUMBERVALUE(_xlfn.TEXTAFTER(Table1[[#This Row],[in_vivo]]," ",-1))*60*60</f>
        <v>59.152265624589475</v>
      </c>
      <c r="C187" t="str">
        <f>_xlfn.TEXTBEFORE(Table1[[#This Row],[in_vivo]]," ")</f>
        <v>RXN-HISTP_c_FWD-rt1838</v>
      </c>
      <c r="E187" t="s">
        <v>594</v>
      </c>
      <c r="F187">
        <f>_xlfn.NUMBERVALUE(_xlfn.TEXTAFTER(Table2[[#This Row],[my new versions]]," ",-1))</f>
        <v>12673.550496858699</v>
      </c>
      <c r="G187" t="str">
        <f>_xlfn.TEXTBEFORE(SUBSTITUTE(Table2[[#This Row],[my new versions]],"'","")," ")</f>
        <v>RXN-EX_glu__L_e_REV-SPONT</v>
      </c>
      <c r="H187">
        <f>_xlfn.XLOOKUP(Table2[[#This Row],[name]],Table1[name],Table1[1/h],0)</f>
        <v>0</v>
      </c>
      <c r="I187" t="b">
        <f>OR(Table2[[#This Row],[match]]=0,ROUNDUP(_xlfn.NUMBERVALUE(Table2[[#This Row],[match]]),4)=ROUNDUP(_xlfn.NUMBERVALUE(Table2[[#This Row],[1/h]]),4))</f>
        <v>1</v>
      </c>
    </row>
    <row r="188" spans="1:9">
      <c r="A188" t="s">
        <v>186</v>
      </c>
      <c r="B188">
        <f>_xlfn.NUMBERVALUE(_xlfn.TEXTAFTER(Table1[[#This Row],[in_vivo]]," ",-1))*60*60</f>
        <v>28.427817632819401</v>
      </c>
      <c r="C188" t="str">
        <f>_xlfn.TEXTBEFORE(Table1[[#This Row],[in_vivo]]," ")</f>
        <v>RXN-HSK_c_FWD-rt0283</v>
      </c>
      <c r="E188" t="s">
        <v>595</v>
      </c>
      <c r="F188">
        <f>_xlfn.NUMBERVALUE(_xlfn.TEXTAFTER(Table2[[#This Row],[my new versions]]," ",-1))</f>
        <v>12673.550496858699</v>
      </c>
      <c r="G188" t="str">
        <f>_xlfn.TEXTBEFORE(SUBSTITUTE(Table2[[#This Row],[my new versions]],"'","")," ")</f>
        <v>RXN-EX_gln__L_e_FWD-SPONT</v>
      </c>
      <c r="H188">
        <f>_xlfn.XLOOKUP(Table2[[#This Row],[name]],Table1[name],Table1[1/h],0)</f>
        <v>0</v>
      </c>
      <c r="I188" t="b">
        <f>OR(Table2[[#This Row],[match]]=0,ROUNDUP(_xlfn.NUMBERVALUE(Table2[[#This Row],[match]]),4)=ROUNDUP(_xlfn.NUMBERVALUE(Table2[[#This Row],[1/h]]),4))</f>
        <v>1</v>
      </c>
    </row>
    <row r="189" spans="1:9">
      <c r="A189" t="s">
        <v>187</v>
      </c>
      <c r="B189">
        <f>_xlfn.NUMBERVALUE(_xlfn.TEXTAFTER(Table1[[#This Row],[in_vivo]]," ",-1))*60*60</f>
        <v>9.1989692099332557E-4</v>
      </c>
      <c r="C189" t="str">
        <f>_xlfn.TEXTBEFORE(Table1[[#This Row],[in_vivo]]," ")</f>
        <v>RXN-FE3t_c_e_FWD-rt74770996</v>
      </c>
      <c r="E189" t="s">
        <v>596</v>
      </c>
      <c r="F189">
        <f>_xlfn.NUMBERVALUE(_xlfn.TEXTAFTER(Table2[[#This Row],[my new versions]]," ",-1))</f>
        <v>12673.550496858699</v>
      </c>
      <c r="G189" t="str">
        <f>_xlfn.TEXTBEFORE(SUBSTITUTE(Table2[[#This Row],[my new versions]],"'","")," ")</f>
        <v>RXN-EX_gln__L_e_REV-SPONT</v>
      </c>
      <c r="H189">
        <f>_xlfn.XLOOKUP(Table2[[#This Row],[name]],Table1[name],Table1[1/h],0)</f>
        <v>0</v>
      </c>
      <c r="I189" t="b">
        <f>OR(Table2[[#This Row],[match]]=0,ROUNDUP(_xlfn.NUMBERVALUE(Table2[[#This Row],[match]]),4)=ROUNDUP(_xlfn.NUMBERVALUE(Table2[[#This Row],[1/h]]),4))</f>
        <v>1</v>
      </c>
    </row>
    <row r="190" spans="1:9">
      <c r="A190" t="s">
        <v>188</v>
      </c>
      <c r="B190">
        <f>_xlfn.NUMBERVALUE(_xlfn.TEXTAFTER(Table1[[#This Row],[in_vivo]]," ",-1))*60*60</f>
        <v>174.10712078551285</v>
      </c>
      <c r="C190" t="str">
        <f>_xlfn.TEXTBEFORE(Table1[[#This Row],[in_vivo]]," ")</f>
        <v>RXN-CPPPGO_c_FWD-rt5829</v>
      </c>
      <c r="E190" t="s">
        <v>597</v>
      </c>
      <c r="F190">
        <f>_xlfn.NUMBERVALUE(_xlfn.TEXTAFTER(Table2[[#This Row],[my new versions]]," ",-1))</f>
        <v>12673.550496858699</v>
      </c>
      <c r="G190" t="str">
        <f>_xlfn.TEXTBEFORE(SUBSTITUTE(Table2[[#This Row],[my new versions]],"'","")," ")</f>
        <v>RXN-EX_his__L_e_FWD-SPONT</v>
      </c>
      <c r="H190">
        <f>_xlfn.XLOOKUP(Table2[[#This Row],[name]],Table1[name],Table1[1/h],0)</f>
        <v>0</v>
      </c>
      <c r="I190" t="b">
        <f>OR(Table2[[#This Row],[match]]=0,ROUNDUP(_xlfn.NUMBERVALUE(Table2[[#This Row],[match]]),4)=ROUNDUP(_xlfn.NUMBERVALUE(Table2[[#This Row],[1/h]]),4))</f>
        <v>1</v>
      </c>
    </row>
    <row r="191" spans="1:9">
      <c r="A191" t="s">
        <v>189</v>
      </c>
      <c r="B191">
        <f>_xlfn.NUMBERVALUE(_xlfn.TEXTAFTER(Table1[[#This Row],[in_vivo]]," ",-1))*60*60</f>
        <v>108984.62770440013</v>
      </c>
      <c r="C191" t="str">
        <f>_xlfn.TEXTBEFORE(Table1[[#This Row],[in_vivo]]," ")</f>
        <v>RXN-ENO_c_FWD-rt0669</v>
      </c>
      <c r="E191" t="s">
        <v>598</v>
      </c>
      <c r="F191">
        <f>_xlfn.NUMBERVALUE(_xlfn.TEXTAFTER(Table2[[#This Row],[my new versions]]," ",-1))</f>
        <v>12673.550496858699</v>
      </c>
      <c r="G191" t="str">
        <f>_xlfn.TEXTBEFORE(SUBSTITUTE(Table2[[#This Row],[my new versions]],"'","")," ")</f>
        <v>RXN-EX_his__L_e_REV-SPONT</v>
      </c>
      <c r="H191">
        <f>_xlfn.XLOOKUP(Table2[[#This Row],[name]],Table1[name],Table1[1/h],0)</f>
        <v>0</v>
      </c>
      <c r="I191" t="b">
        <f>OR(Table2[[#This Row],[match]]=0,ROUNDUP(_xlfn.NUMBERVALUE(Table2[[#This Row],[match]]),4)=ROUNDUP(_xlfn.NUMBERVALUE(Table2[[#This Row],[1/h]]),4))</f>
        <v>1</v>
      </c>
    </row>
    <row r="192" spans="1:9">
      <c r="A192" t="s">
        <v>190</v>
      </c>
      <c r="B192">
        <f>_xlfn.NUMBERVALUE(_xlfn.TEXTAFTER(Table1[[#This Row],[in_vivo]]," ",-1))*60*60</f>
        <v>167.07375141199813</v>
      </c>
      <c r="C192" t="str">
        <f>_xlfn.TEXTBEFORE(Table1[[#This Row],[in_vivo]]," ")</f>
        <v>RXN-PPPGO_m_FWD-rt3499</v>
      </c>
      <c r="E192" t="s">
        <v>599</v>
      </c>
      <c r="F192">
        <f>_xlfn.NUMBERVALUE(_xlfn.TEXTAFTER(Table2[[#This Row],[my new versions]]," ",-1))</f>
        <v>12673.550496858699</v>
      </c>
      <c r="G192" t="str">
        <f>_xlfn.TEXTBEFORE(SUBSTITUTE(Table2[[#This Row],[my new versions]],"'","")," ")</f>
        <v>RXN-EX_hom__L_e_FWD-SPONT</v>
      </c>
      <c r="H192">
        <f>_xlfn.XLOOKUP(Table2[[#This Row],[name]],Table1[name],Table1[1/h],0)</f>
        <v>0</v>
      </c>
      <c r="I192" t="b">
        <f>OR(Table2[[#This Row],[match]]=0,ROUNDUP(_xlfn.NUMBERVALUE(Table2[[#This Row],[match]]),4)=ROUNDUP(_xlfn.NUMBERVALUE(Table2[[#This Row],[1/h]]),4))</f>
        <v>1</v>
      </c>
    </row>
    <row r="193" spans="1:9">
      <c r="A193" t="s">
        <v>191</v>
      </c>
      <c r="B193">
        <f>_xlfn.NUMBERVALUE(_xlfn.TEXTAFTER(Table1[[#This Row],[in_vivo]]," ",-1))*60*60</f>
        <v>6.5102575054474432</v>
      </c>
      <c r="C193" t="str">
        <f>_xlfn.TEXTBEFORE(Table1[[#This Row],[in_vivo]]," ")</f>
        <v>RXN-ARGTRS_c_FWD-rt1711</v>
      </c>
      <c r="E193" t="s">
        <v>600</v>
      </c>
      <c r="F193">
        <f>_xlfn.NUMBERVALUE(_xlfn.TEXTAFTER(Table2[[#This Row],[my new versions]]," ",-1))</f>
        <v>12673.550496858699</v>
      </c>
      <c r="G193" t="str">
        <f>_xlfn.TEXTBEFORE(SUBSTITUTE(Table2[[#This Row],[my new versions]],"'","")," ")</f>
        <v>RXN-EX_hom__L_e_REV-SPONT</v>
      </c>
      <c r="H193">
        <f>_xlfn.XLOOKUP(Table2[[#This Row],[name]],Table1[name],Table1[1/h],0)</f>
        <v>0</v>
      </c>
      <c r="I193" t="b">
        <f>OR(Table2[[#This Row],[match]]=0,ROUNDUP(_xlfn.NUMBERVALUE(Table2[[#This Row],[match]]),4)=ROUNDUP(_xlfn.NUMBERVALUE(Table2[[#This Row],[1/h]]),4))</f>
        <v>1</v>
      </c>
    </row>
    <row r="194" spans="1:9">
      <c r="A194" t="s">
        <v>192</v>
      </c>
      <c r="B194">
        <f>_xlfn.NUMBERVALUE(_xlfn.TEXTAFTER(Table1[[#This Row],[in_vivo]]," ",-1))*60*60</f>
        <v>144889.95664782793</v>
      </c>
      <c r="C194" t="str">
        <f>_xlfn.TEXTBEFORE(Table1[[#This Row],[in_vivo]]," ")</f>
        <v>RXN-SQLEy_r_FWD-rt5361</v>
      </c>
      <c r="E194" t="s">
        <v>601</v>
      </c>
      <c r="F194">
        <f>_xlfn.NUMBERVALUE(_xlfn.TEXTAFTER(Table2[[#This Row],[my new versions]]," ",-1))</f>
        <v>12673.550496858699</v>
      </c>
      <c r="G194" t="str">
        <f>_xlfn.TEXTBEFORE(SUBSTITUTE(Table2[[#This Row],[my new versions]],"'","")," ")</f>
        <v>RXN-EX_ile__L_e_FWD-SPONT</v>
      </c>
      <c r="H194">
        <f>_xlfn.XLOOKUP(Table2[[#This Row],[name]],Table1[name],Table1[1/h],0)</f>
        <v>0</v>
      </c>
      <c r="I194" t="b">
        <f>OR(Table2[[#This Row],[match]]=0,ROUNDUP(_xlfn.NUMBERVALUE(Table2[[#This Row],[match]]),4)=ROUNDUP(_xlfn.NUMBERVALUE(Table2[[#This Row],[1/h]]),4))</f>
        <v>1</v>
      </c>
    </row>
    <row r="195" spans="1:9">
      <c r="A195" t="s">
        <v>193</v>
      </c>
      <c r="B195">
        <f>_xlfn.NUMBERVALUE(_xlfn.TEXTAFTER(Table1[[#This Row],[in_vivo]]," ",-1))*60*60</f>
        <v>962.56107204751436</v>
      </c>
      <c r="C195" t="str">
        <f>_xlfn.TEXTBEFORE(Table1[[#This Row],[in_vivo]]," ")</f>
        <v>RXN-PYDX5PS_c_FWD-SNZ1SNO1</v>
      </c>
      <c r="E195" t="s">
        <v>602</v>
      </c>
      <c r="F195">
        <f>_xlfn.NUMBERVALUE(_xlfn.TEXTAFTER(Table2[[#This Row],[my new versions]]," ",-1))</f>
        <v>12673.550496858699</v>
      </c>
      <c r="G195" t="str">
        <f>_xlfn.TEXTBEFORE(SUBSTITUTE(Table2[[#This Row],[my new versions]],"'","")," ")</f>
        <v>RXN-EX_ile__L_e_REV-SPONT</v>
      </c>
      <c r="H195">
        <f>_xlfn.XLOOKUP(Table2[[#This Row],[name]],Table1[name],Table1[1/h],0)</f>
        <v>0</v>
      </c>
      <c r="I195" t="b">
        <f>OR(Table2[[#This Row],[match]]=0,ROUNDUP(_xlfn.NUMBERVALUE(Table2[[#This Row],[match]]),4)=ROUNDUP(_xlfn.NUMBERVALUE(Table2[[#This Row],[1/h]]),4))</f>
        <v>1</v>
      </c>
    </row>
    <row r="196" spans="1:9">
      <c r="A196" t="s">
        <v>194</v>
      </c>
      <c r="B196">
        <f>_xlfn.NUMBERVALUE(_xlfn.TEXTAFTER(Table1[[#This Row],[in_vivo]]," ",-1))*60*60</f>
        <v>5945.4152724664436</v>
      </c>
      <c r="C196" t="str">
        <f>_xlfn.TEXTBEFORE(Table1[[#This Row],[in_vivo]]," ")</f>
        <v>RXN-PRASCSi_c_FWD-rt0852</v>
      </c>
      <c r="E196" t="s">
        <v>603</v>
      </c>
      <c r="F196">
        <f>_xlfn.NUMBERVALUE(_xlfn.TEXTAFTER(Table2[[#This Row],[my new versions]]," ",-1))</f>
        <v>12673.550496858699</v>
      </c>
      <c r="G196" t="str">
        <f>_xlfn.TEXTBEFORE(SUBSTITUTE(Table2[[#This Row],[my new versions]],"'","")," ")</f>
        <v>RXN-EX_leu__L_e_FWD-SPONT</v>
      </c>
      <c r="H196">
        <f>_xlfn.XLOOKUP(Table2[[#This Row],[name]],Table1[name],Table1[1/h],0)</f>
        <v>0</v>
      </c>
      <c r="I196" t="b">
        <f>OR(Table2[[#This Row],[match]]=0,ROUNDUP(_xlfn.NUMBERVALUE(Table2[[#This Row],[match]]),4)=ROUNDUP(_xlfn.NUMBERVALUE(Table2[[#This Row],[1/h]]),4))</f>
        <v>1</v>
      </c>
    </row>
    <row r="197" spans="1:9">
      <c r="A197" t="s">
        <v>195</v>
      </c>
      <c r="B197">
        <f>_xlfn.NUMBERVALUE(_xlfn.TEXTAFTER(Table1[[#This Row],[in_vivo]]," ",-1))*60*60</f>
        <v>29381.195284278012</v>
      </c>
      <c r="C197" t="str">
        <f>_xlfn.TEXTBEFORE(Table1[[#This Row],[in_vivo]]," ")</f>
        <v>RXN-GPIA2_c_FWD-rt1519</v>
      </c>
      <c r="E197" t="s">
        <v>604</v>
      </c>
      <c r="F197">
        <f>_xlfn.NUMBERVALUE(_xlfn.TEXTAFTER(Table2[[#This Row],[my new versions]]," ",-1))</f>
        <v>12673.550496858699</v>
      </c>
      <c r="G197" t="str">
        <f>_xlfn.TEXTBEFORE(SUBSTITUTE(Table2[[#This Row],[my new versions]],"'","")," ")</f>
        <v>RXN-EX_leu__L_e_REV-SPONT</v>
      </c>
      <c r="H197">
        <f>_xlfn.XLOOKUP(Table2[[#This Row],[name]],Table1[name],Table1[1/h],0)</f>
        <v>0</v>
      </c>
      <c r="I197" t="b">
        <f>OR(Table2[[#This Row],[match]]=0,ROUNDUP(_xlfn.NUMBERVALUE(Table2[[#This Row],[match]]),4)=ROUNDUP(_xlfn.NUMBERVALUE(Table2[[#This Row],[1/h]]),4))</f>
        <v>1</v>
      </c>
    </row>
    <row r="198" spans="1:9">
      <c r="A198" t="s">
        <v>196</v>
      </c>
      <c r="B198">
        <f>_xlfn.NUMBERVALUE(_xlfn.TEXTAFTER(Table1[[#This Row],[in_vivo]]," ",-1))*60*60</f>
        <v>93940.200952279571</v>
      </c>
      <c r="C198" t="str">
        <f>_xlfn.TEXTBEFORE(Table1[[#This Row],[in_vivo]]," ")</f>
        <v>RXN-NGLYCANS3_c_FWD-rt6298</v>
      </c>
      <c r="E198" t="s">
        <v>605</v>
      </c>
      <c r="F198">
        <f>_xlfn.NUMBERVALUE(_xlfn.TEXTAFTER(Table2[[#This Row],[my new versions]]," ",-1))</f>
        <v>12673.550496858699</v>
      </c>
      <c r="G198" t="str">
        <f>_xlfn.TEXTBEFORE(SUBSTITUTE(Table2[[#This Row],[my new versions]],"'","")," ")</f>
        <v>RXN-EX_lys__L_e_FWD-SPONT</v>
      </c>
      <c r="H198">
        <f>_xlfn.XLOOKUP(Table2[[#This Row],[name]],Table1[name],Table1[1/h],0)</f>
        <v>0</v>
      </c>
      <c r="I198" t="b">
        <f>OR(Table2[[#This Row],[match]]=0,ROUNDUP(_xlfn.NUMBERVALUE(Table2[[#This Row],[match]]),4)=ROUNDUP(_xlfn.NUMBERVALUE(Table2[[#This Row],[1/h]]),4))</f>
        <v>1</v>
      </c>
    </row>
    <row r="199" spans="1:9">
      <c r="A199" t="s">
        <v>197</v>
      </c>
      <c r="B199">
        <f>_xlfn.NUMBERVALUE(_xlfn.TEXTAFTER(Table1[[#This Row],[in_vivo]]," ",-1))*60*60</f>
        <v>81883.747763552528</v>
      </c>
      <c r="C199" t="str">
        <f>_xlfn.TEXTBEFORE(Table1[[#This Row],[in_vivo]]," ")</f>
        <v>RXN-FBA_c_FWD-rt7052</v>
      </c>
      <c r="E199" t="s">
        <v>606</v>
      </c>
      <c r="F199">
        <f>_xlfn.NUMBERVALUE(_xlfn.TEXTAFTER(Table2[[#This Row],[my new versions]]," ",-1))</f>
        <v>12673.550496858699</v>
      </c>
      <c r="G199" t="str">
        <f>_xlfn.TEXTBEFORE(SUBSTITUTE(Table2[[#This Row],[my new versions]],"'","")," ")</f>
        <v>RXN-EX_lys__L_e_REV-SPONT</v>
      </c>
      <c r="H199">
        <f>_xlfn.XLOOKUP(Table2[[#This Row],[name]],Table1[name],Table1[1/h],0)</f>
        <v>0</v>
      </c>
      <c r="I199" t="b">
        <f>OR(Table2[[#This Row],[match]]=0,ROUNDUP(_xlfn.NUMBERVALUE(Table2[[#This Row],[match]]),4)=ROUNDUP(_xlfn.NUMBERVALUE(Table2[[#This Row],[1/h]]),4))</f>
        <v>1</v>
      </c>
    </row>
    <row r="200" spans="1:9">
      <c r="A200" t="s">
        <v>198</v>
      </c>
      <c r="B200">
        <f>_xlfn.NUMBERVALUE(_xlfn.TEXTAFTER(Table1[[#This Row],[in_vivo]]," ",-1))*60*60</f>
        <v>8.0732749040706953</v>
      </c>
      <c r="C200" t="str">
        <f>_xlfn.TEXTBEFORE(Table1[[#This Row],[in_vivo]]," ")</f>
        <v>RXN-IPMD_c_FWD-rt5526</v>
      </c>
      <c r="E200" t="s">
        <v>607</v>
      </c>
      <c r="F200">
        <f>_xlfn.NUMBERVALUE(_xlfn.TEXTAFTER(Table2[[#This Row],[my new versions]]," ",-1))</f>
        <v>12673.550496858699</v>
      </c>
      <c r="G200" t="str">
        <f>_xlfn.TEXTBEFORE(SUBSTITUTE(Table2[[#This Row],[my new versions]],"'","")," ")</f>
        <v>RXN-EX_met__L_e_FWD-SPONT</v>
      </c>
      <c r="H200">
        <f>_xlfn.XLOOKUP(Table2[[#This Row],[name]],Table1[name],Table1[1/h],0)</f>
        <v>0</v>
      </c>
      <c r="I200" t="b">
        <f>OR(Table2[[#This Row],[match]]=0,ROUNDUP(_xlfn.NUMBERVALUE(Table2[[#This Row],[match]]),4)=ROUNDUP(_xlfn.NUMBERVALUE(Table2[[#This Row],[1/h]]),4))</f>
        <v>1</v>
      </c>
    </row>
    <row r="201" spans="1:9">
      <c r="A201" t="s">
        <v>199</v>
      </c>
      <c r="B201">
        <f>_xlfn.NUMBERVALUE(_xlfn.TEXTAFTER(Table1[[#This Row],[in_vivo]]," ",-1))*60*60</f>
        <v>36196.069893086518</v>
      </c>
      <c r="C201" t="str">
        <f>_xlfn.TEXTBEFORE(Table1[[#This Row],[in_vivo]]," ")</f>
        <v>RXN-IPDDI_c_FWD-rt7835</v>
      </c>
      <c r="E201" t="s">
        <v>608</v>
      </c>
      <c r="F201">
        <f>_xlfn.NUMBERVALUE(_xlfn.TEXTAFTER(Table2[[#This Row],[my new versions]]," ",-1))</f>
        <v>12673.550496858699</v>
      </c>
      <c r="G201" t="str">
        <f>_xlfn.TEXTBEFORE(SUBSTITUTE(Table2[[#This Row],[my new versions]],"'","")," ")</f>
        <v>RXN-EX_met__L_e_REV-SPONT</v>
      </c>
      <c r="H201">
        <f>_xlfn.XLOOKUP(Table2[[#This Row],[name]],Table1[name],Table1[1/h],0)</f>
        <v>0</v>
      </c>
      <c r="I201" t="b">
        <f>OR(Table2[[#This Row],[match]]=0,ROUNDUP(_xlfn.NUMBERVALUE(Table2[[#This Row],[match]]),4)=ROUNDUP(_xlfn.NUMBERVALUE(Table2[[#This Row],[1/h]]),4))</f>
        <v>1</v>
      </c>
    </row>
    <row r="202" spans="1:9">
      <c r="A202" t="s">
        <v>200</v>
      </c>
      <c r="B202">
        <f>_xlfn.NUMBERVALUE(_xlfn.TEXTAFTER(Table1[[#This Row],[in_vivo]]," ",-1))*60*60</f>
        <v>76.327834220259831</v>
      </c>
      <c r="C202" t="str">
        <f>_xlfn.TEXTBEFORE(Table1[[#This Row],[in_vivo]]," ")</f>
        <v>RXN-HSDx_c_FWD-rt3712</v>
      </c>
      <c r="E202" t="s">
        <v>609</v>
      </c>
      <c r="F202">
        <f>_xlfn.NUMBERVALUE(_xlfn.TEXTAFTER(Table2[[#This Row],[my new versions]]," ",-1))</f>
        <v>12673.550496858699</v>
      </c>
      <c r="G202" t="str">
        <f>_xlfn.TEXTBEFORE(SUBSTITUTE(Table2[[#This Row],[my new versions]],"'","")," ")</f>
        <v>RXN-EX_phe__L_e_FWD-SPONT</v>
      </c>
      <c r="H202">
        <f>_xlfn.XLOOKUP(Table2[[#This Row],[name]],Table1[name],Table1[1/h],0)</f>
        <v>0</v>
      </c>
      <c r="I202" t="b">
        <f>OR(Table2[[#This Row],[match]]=0,ROUNDUP(_xlfn.NUMBERVALUE(Table2[[#This Row],[match]]),4)=ROUNDUP(_xlfn.NUMBERVALUE(Table2[[#This Row],[1/h]]),4))</f>
        <v>1</v>
      </c>
    </row>
    <row r="203" spans="1:9">
      <c r="A203" t="s">
        <v>201</v>
      </c>
      <c r="B203">
        <f>_xlfn.NUMBERVALUE(_xlfn.TEXTAFTER(Table1[[#This Row],[in_vivo]]," ",-1))*60*60</f>
        <v>26238.514073447845</v>
      </c>
      <c r="C203" t="str">
        <f>_xlfn.TEXTBEFORE(Table1[[#This Row],[in_vivo]]," ")</f>
        <v>RXN-C8STI_c_FWD-rt1745</v>
      </c>
      <c r="E203" t="s">
        <v>610</v>
      </c>
      <c r="F203">
        <f>_xlfn.NUMBERVALUE(_xlfn.TEXTAFTER(Table2[[#This Row],[my new versions]]," ",-1))</f>
        <v>12673.550496858699</v>
      </c>
      <c r="G203" t="str">
        <f>_xlfn.TEXTBEFORE(SUBSTITUTE(Table2[[#This Row],[my new versions]],"'","")," ")</f>
        <v>RXN-EX_phe__L_e_REV-SPONT</v>
      </c>
      <c r="H203">
        <f>_xlfn.XLOOKUP(Table2[[#This Row],[name]],Table1[name],Table1[1/h],0)</f>
        <v>0</v>
      </c>
      <c r="I203" t="b">
        <f>OR(Table2[[#This Row],[match]]=0,ROUNDUP(_xlfn.NUMBERVALUE(Table2[[#This Row],[match]]),4)=ROUNDUP(_xlfn.NUMBERVALUE(Table2[[#This Row],[1/h]]),4))</f>
        <v>1</v>
      </c>
    </row>
    <row r="204" spans="1:9">
      <c r="A204" t="s">
        <v>202</v>
      </c>
      <c r="B204">
        <f>_xlfn.NUMBERVALUE(_xlfn.TEXTAFTER(Table1[[#This Row],[in_vivo]]," ",-1))*60*60</f>
        <v>2.2378940088233974</v>
      </c>
      <c r="C204" t="str">
        <f>_xlfn.TEXTBEFORE(Table1[[#This Row],[in_vivo]]," ")</f>
        <v>RXN-TRPS1_c_FWD-rt0894</v>
      </c>
      <c r="E204" t="s">
        <v>611</v>
      </c>
      <c r="F204">
        <f>_xlfn.NUMBERVALUE(_xlfn.TEXTAFTER(Table2[[#This Row],[my new versions]]," ",-1))</f>
        <v>12673.550496858699</v>
      </c>
      <c r="G204" t="str">
        <f>_xlfn.TEXTBEFORE(SUBSTITUTE(Table2[[#This Row],[my new versions]],"'","")," ")</f>
        <v>RXN-EX_pro__L_e_FWD-SPONT</v>
      </c>
      <c r="H204">
        <f>_xlfn.XLOOKUP(Table2[[#This Row],[name]],Table1[name],Table1[1/h],0)</f>
        <v>0</v>
      </c>
      <c r="I204" t="b">
        <f>OR(Table2[[#This Row],[match]]=0,ROUNDUP(_xlfn.NUMBERVALUE(Table2[[#This Row],[match]]),4)=ROUNDUP(_xlfn.NUMBERVALUE(Table2[[#This Row],[1/h]]),4))</f>
        <v>1</v>
      </c>
    </row>
    <row r="205" spans="1:9">
      <c r="A205" t="s">
        <v>203</v>
      </c>
      <c r="B205">
        <f>_xlfn.NUMBERVALUE(_xlfn.TEXTAFTER(Table1[[#This Row],[in_vivo]]," ",-1))*60*60</f>
        <v>588101.9213288771</v>
      </c>
      <c r="C205" t="str">
        <f>_xlfn.TEXTBEFORE(Table1[[#This Row],[in_vivo]]," ")</f>
        <v>RXN-FUM_m_FWD-rt5633_m</v>
      </c>
      <c r="E205" t="s">
        <v>612</v>
      </c>
      <c r="F205">
        <f>_xlfn.NUMBERVALUE(_xlfn.TEXTAFTER(Table2[[#This Row],[my new versions]]," ",-1))</f>
        <v>12673.550496858699</v>
      </c>
      <c r="G205" t="str">
        <f>_xlfn.TEXTBEFORE(SUBSTITUTE(Table2[[#This Row],[my new versions]],"'","")," ")</f>
        <v>RXN-EX_pro__L_e_REV-SPONT</v>
      </c>
      <c r="H205">
        <f>_xlfn.XLOOKUP(Table2[[#This Row],[name]],Table1[name],Table1[1/h],0)</f>
        <v>0</v>
      </c>
      <c r="I205" t="b">
        <f>OR(Table2[[#This Row],[match]]=0,ROUNDUP(_xlfn.NUMBERVALUE(Table2[[#This Row],[match]]),4)=ROUNDUP(_xlfn.NUMBERVALUE(Table2[[#This Row],[1/h]]),4))</f>
        <v>1</v>
      </c>
    </row>
    <row r="206" spans="1:9">
      <c r="A206" t="s">
        <v>204</v>
      </c>
      <c r="B206">
        <f>_xlfn.NUMBERVALUE(_xlfn.TEXTAFTER(Table1[[#This Row],[in_vivo]]," ",-1))*60*60</f>
        <v>20448814.179334316</v>
      </c>
      <c r="C206" t="str">
        <f>_xlfn.TEXTBEFORE(Table1[[#This Row],[in_vivo]]," ")</f>
        <v>RXN-ABTD4Dy_c_FWD-rt8084</v>
      </c>
      <c r="E206" t="s">
        <v>613</v>
      </c>
      <c r="F206">
        <f>_xlfn.NUMBERVALUE(_xlfn.TEXTAFTER(Table2[[#This Row],[my new versions]]," ",-1))</f>
        <v>12673.550496858699</v>
      </c>
      <c r="G206" t="str">
        <f>_xlfn.TEXTBEFORE(SUBSTITUTE(Table2[[#This Row],[my new versions]],"'","")," ")</f>
        <v>RXN-EX_ser__L_e_FWD-SPONT</v>
      </c>
      <c r="H206">
        <f>_xlfn.XLOOKUP(Table2[[#This Row],[name]],Table1[name],Table1[1/h],0)</f>
        <v>0</v>
      </c>
      <c r="I206" t="b">
        <f>OR(Table2[[#This Row],[match]]=0,ROUNDUP(_xlfn.NUMBERVALUE(Table2[[#This Row],[match]]),4)=ROUNDUP(_xlfn.NUMBERVALUE(Table2[[#This Row],[1/h]]),4))</f>
        <v>1</v>
      </c>
    </row>
    <row r="207" spans="1:9">
      <c r="A207" t="s">
        <v>205</v>
      </c>
      <c r="B207">
        <f>_xlfn.NUMBERVALUE(_xlfn.TEXTAFTER(Table1[[#This Row],[in_vivo]]," ",-1))*60*60</f>
        <v>19.787098861514735</v>
      </c>
      <c r="C207" t="str">
        <f>_xlfn.TEXTBEFORE(Table1[[#This Row],[in_vivo]]," ")</f>
        <v>RXN-RBFK_c_FWD-rt0930_c</v>
      </c>
      <c r="E207" t="s">
        <v>614</v>
      </c>
      <c r="F207">
        <f>_xlfn.NUMBERVALUE(_xlfn.TEXTAFTER(Table2[[#This Row],[my new versions]]," ",-1))</f>
        <v>12673.550496858699</v>
      </c>
      <c r="G207" t="str">
        <f>_xlfn.TEXTBEFORE(SUBSTITUTE(Table2[[#This Row],[my new versions]],"'","")," ")</f>
        <v>RXN-EX_ser__L_e_REV-SPONT</v>
      </c>
      <c r="H207">
        <f>_xlfn.XLOOKUP(Table2[[#This Row],[name]],Table1[name],Table1[1/h],0)</f>
        <v>0</v>
      </c>
      <c r="I207" t="b">
        <f>OR(Table2[[#This Row],[match]]=0,ROUNDUP(_xlfn.NUMBERVALUE(Table2[[#This Row],[match]]),4)=ROUNDUP(_xlfn.NUMBERVALUE(Table2[[#This Row],[1/h]]),4))</f>
        <v>1</v>
      </c>
    </row>
    <row r="208" spans="1:9">
      <c r="A208" t="s">
        <v>206</v>
      </c>
      <c r="B208">
        <f>_xlfn.NUMBERVALUE(_xlfn.TEXTAFTER(Table1[[#This Row],[in_vivo]]," ",-1))*60*60</f>
        <v>101222.98498895652</v>
      </c>
      <c r="C208" t="str">
        <f>_xlfn.TEXTBEFORE(Table1[[#This Row],[in_vivo]]," ")</f>
        <v>RXN-LNSTLS_c_FWD-rt0872</v>
      </c>
      <c r="E208" t="s">
        <v>615</v>
      </c>
      <c r="F208">
        <f>_xlfn.NUMBERVALUE(_xlfn.TEXTAFTER(Table2[[#This Row],[my new versions]]," ",-1))</f>
        <v>12673.550496858699</v>
      </c>
      <c r="G208" t="str">
        <f>_xlfn.TEXTBEFORE(SUBSTITUTE(Table2[[#This Row],[my new versions]],"'","")," ")</f>
        <v>RXN-EX_srb__L_e_FWD-SPONT</v>
      </c>
      <c r="H208">
        <f>_xlfn.XLOOKUP(Table2[[#This Row],[name]],Table1[name],Table1[1/h],0)</f>
        <v>0</v>
      </c>
      <c r="I208" t="b">
        <f>OR(Table2[[#This Row],[match]]=0,ROUNDUP(_xlfn.NUMBERVALUE(Table2[[#This Row],[match]]),4)=ROUNDUP(_xlfn.NUMBERVALUE(Table2[[#This Row],[1/h]]),4))</f>
        <v>1</v>
      </c>
    </row>
    <row r="209" spans="1:9">
      <c r="A209" t="s">
        <v>207</v>
      </c>
      <c r="B209">
        <f>_xlfn.NUMBERVALUE(_xlfn.TEXTAFTER(Table1[[#This Row],[in_vivo]]," ",-1))*60*60</f>
        <v>39481.933635276124</v>
      </c>
      <c r="C209" t="str">
        <f>_xlfn.TEXTBEFORE(Table1[[#This Row],[in_vivo]]," ")</f>
        <v>RXN-GLUDy_c_FWD-rt3880</v>
      </c>
      <c r="E209" t="s">
        <v>616</v>
      </c>
      <c r="F209">
        <f>_xlfn.NUMBERVALUE(_xlfn.TEXTAFTER(Table2[[#This Row],[my new versions]]," ",-1))</f>
        <v>12673.550496858699</v>
      </c>
      <c r="G209" t="str">
        <f>_xlfn.TEXTBEFORE(SUBSTITUTE(Table2[[#This Row],[my new versions]],"'","")," ")</f>
        <v>RXN-EX_srb__L_e_REV-SPONT</v>
      </c>
      <c r="H209">
        <f>_xlfn.XLOOKUP(Table2[[#This Row],[name]],Table1[name],Table1[1/h],0)</f>
        <v>0</v>
      </c>
      <c r="I209" t="b">
        <f>OR(Table2[[#This Row],[match]]=0,ROUNDUP(_xlfn.NUMBERVALUE(Table2[[#This Row],[match]]),4)=ROUNDUP(_xlfn.NUMBERVALUE(Table2[[#This Row],[1/h]]),4))</f>
        <v>1</v>
      </c>
    </row>
    <row r="210" spans="1:9">
      <c r="A210" t="s">
        <v>208</v>
      </c>
      <c r="B210">
        <f>_xlfn.NUMBERVALUE(_xlfn.TEXTAFTER(Table1[[#This Row],[in_vivo]]," ",-1))*60*60</f>
        <v>54.826397653784404</v>
      </c>
      <c r="C210" t="str">
        <f>_xlfn.TEXTBEFORE(Table1[[#This Row],[in_vivo]]," ")</f>
        <v>RXN-SO3R_c_FWD-rt20063076</v>
      </c>
      <c r="E210" t="s">
        <v>617</v>
      </c>
      <c r="F210">
        <f>_xlfn.NUMBERVALUE(_xlfn.TEXTAFTER(Table2[[#This Row],[my new versions]]," ",-1))</f>
        <v>12673.550496858699</v>
      </c>
      <c r="G210" t="str">
        <f>_xlfn.TEXTBEFORE(SUBSTITUTE(Table2[[#This Row],[my new versions]],"'","")," ")</f>
        <v>RXN-EX_thr__L_e_FWD-SPONT</v>
      </c>
      <c r="H210">
        <f>_xlfn.XLOOKUP(Table2[[#This Row],[name]],Table1[name],Table1[1/h],0)</f>
        <v>0</v>
      </c>
      <c r="I210" t="b">
        <f>OR(Table2[[#This Row],[match]]=0,ROUNDUP(_xlfn.NUMBERVALUE(Table2[[#This Row],[match]]),4)=ROUNDUP(_xlfn.NUMBERVALUE(Table2[[#This Row],[1/h]]),4))</f>
        <v>1</v>
      </c>
    </row>
    <row r="211" spans="1:9">
      <c r="A211" t="s">
        <v>209</v>
      </c>
      <c r="B211">
        <f>_xlfn.NUMBERVALUE(_xlfn.TEXTAFTER(Table1[[#This Row],[in_vivo]]," ",-1))*60*60</f>
        <v>25274.012975642592</v>
      </c>
      <c r="C211" t="str">
        <f>_xlfn.TEXTBEFORE(Table1[[#This Row],[in_vivo]]," ")</f>
        <v>RXN-GARFT_c_FWD-rt5227</v>
      </c>
      <c r="E211" t="s">
        <v>618</v>
      </c>
      <c r="F211">
        <f>_xlfn.NUMBERVALUE(_xlfn.TEXTAFTER(Table2[[#This Row],[my new versions]]," ",-1))</f>
        <v>12673.550496858699</v>
      </c>
      <c r="G211" t="str">
        <f>_xlfn.TEXTBEFORE(SUBSTITUTE(Table2[[#This Row],[my new versions]],"'","")," ")</f>
        <v>RXN-EX_thr__L_e_REV-SPONT</v>
      </c>
      <c r="H211">
        <f>_xlfn.XLOOKUP(Table2[[#This Row],[name]],Table1[name],Table1[1/h],0)</f>
        <v>0</v>
      </c>
      <c r="I211" t="b">
        <f>OR(Table2[[#This Row],[match]]=0,ROUNDUP(_xlfn.NUMBERVALUE(Table2[[#This Row],[match]]),4)=ROUNDUP(_xlfn.NUMBERVALUE(Table2[[#This Row],[1/h]]),4))</f>
        <v>1</v>
      </c>
    </row>
    <row r="212" spans="1:9">
      <c r="A212" t="s">
        <v>210</v>
      </c>
      <c r="B212">
        <f>_xlfn.NUMBERVALUE(_xlfn.TEXTAFTER(Table1[[#This Row],[in_vivo]]," ",-1))*60*60</f>
        <v>15111.183659533201</v>
      </c>
      <c r="C212" t="str">
        <f>_xlfn.TEXTBEFORE(Table1[[#This Row],[in_vivo]]," ")</f>
        <v>RXN-GLUPRT_c_FWD-rt6932</v>
      </c>
      <c r="E212" t="s">
        <v>619</v>
      </c>
      <c r="F212">
        <f>_xlfn.NUMBERVALUE(_xlfn.TEXTAFTER(Table2[[#This Row],[my new versions]]," ",-1))</f>
        <v>12673.550496858699</v>
      </c>
      <c r="G212" t="str">
        <f>_xlfn.TEXTBEFORE(SUBSTITUTE(Table2[[#This Row],[my new versions]],"'","")," ")</f>
        <v>RXN-EX_trp__L_e_FWD-SPONT</v>
      </c>
      <c r="H212">
        <f>_xlfn.XLOOKUP(Table2[[#This Row],[name]],Table1[name],Table1[1/h],0)</f>
        <v>0</v>
      </c>
      <c r="I212" t="b">
        <f>OR(Table2[[#This Row],[match]]=0,ROUNDUP(_xlfn.NUMBERVALUE(Table2[[#This Row],[match]]),4)=ROUNDUP(_xlfn.NUMBERVALUE(Table2[[#This Row],[1/h]]),4))</f>
        <v>1</v>
      </c>
    </row>
    <row r="213" spans="1:9">
      <c r="A213" t="s">
        <v>211</v>
      </c>
      <c r="B213">
        <f>_xlfn.NUMBERVALUE(_xlfn.TEXTAFTER(Table1[[#This Row],[in_vivo]]," ",-1))*60*60</f>
        <v>238829.89887746822</v>
      </c>
      <c r="C213" t="str">
        <f>_xlfn.TEXTBEFORE(Table1[[#This Row],[in_vivo]]," ")</f>
        <v>RXN-DAGK_rm_FWD-rt1788</v>
      </c>
      <c r="E213" t="s">
        <v>620</v>
      </c>
      <c r="F213">
        <f>_xlfn.NUMBERVALUE(_xlfn.TEXTAFTER(Table2[[#This Row],[my new versions]]," ",-1))</f>
        <v>12673.550496858699</v>
      </c>
      <c r="G213" t="str">
        <f>_xlfn.TEXTBEFORE(SUBSTITUTE(Table2[[#This Row],[my new versions]],"'","")," ")</f>
        <v>RXN-EX_trp__L_e_REV-SPONT</v>
      </c>
      <c r="H213">
        <f>_xlfn.XLOOKUP(Table2[[#This Row],[name]],Table1[name],Table1[1/h],0)</f>
        <v>0</v>
      </c>
      <c r="I213" t="b">
        <f>OR(Table2[[#This Row],[match]]=0,ROUNDUP(_xlfn.NUMBERVALUE(Table2[[#This Row],[match]]),4)=ROUNDUP(_xlfn.NUMBERVALUE(Table2[[#This Row],[1/h]]),4))</f>
        <v>1</v>
      </c>
    </row>
    <row r="214" spans="1:9">
      <c r="A214" t="s">
        <v>212</v>
      </c>
      <c r="B214">
        <f>_xlfn.NUMBERVALUE(_xlfn.TEXTAFTER(Table1[[#This Row],[in_vivo]]," ",-1))*60*60</f>
        <v>1888.4749495700698</v>
      </c>
      <c r="C214" t="str">
        <f>_xlfn.TEXTBEFORE(Table1[[#This Row],[in_vivo]]," ")</f>
        <v>RXN-DHPPDA2_c_FWD-rt7138</v>
      </c>
      <c r="E214" t="s">
        <v>621</v>
      </c>
      <c r="F214">
        <f>_xlfn.NUMBERVALUE(_xlfn.TEXTAFTER(Table2[[#This Row],[my new versions]]," ",-1))</f>
        <v>12673.550496858699</v>
      </c>
      <c r="G214" t="str">
        <f>_xlfn.TEXTBEFORE(SUBSTITUTE(Table2[[#This Row],[my new versions]],"'","")," ")</f>
        <v>RXN-EX_tyr__L_e_FWD-SPONT</v>
      </c>
      <c r="H214">
        <f>_xlfn.XLOOKUP(Table2[[#This Row],[name]],Table1[name],Table1[1/h],0)</f>
        <v>0</v>
      </c>
      <c r="I214" t="b">
        <f>OR(Table2[[#This Row],[match]]=0,ROUNDUP(_xlfn.NUMBERVALUE(Table2[[#This Row],[match]]),4)=ROUNDUP(_xlfn.NUMBERVALUE(Table2[[#This Row],[1/h]]),4))</f>
        <v>1</v>
      </c>
    </row>
    <row r="215" spans="1:9">
      <c r="A215" t="s">
        <v>213</v>
      </c>
      <c r="B215">
        <f>_xlfn.NUMBERVALUE(_xlfn.TEXTAFTER(Table1[[#This Row],[in_vivo]]," ",-1))*60*60</f>
        <v>7779.3037847592841</v>
      </c>
      <c r="C215" t="str">
        <f>_xlfn.TEXTBEFORE(Table1[[#This Row],[in_vivo]]," ")</f>
        <v>RXN-ADNK1_c_FWD-rt0017</v>
      </c>
      <c r="E215" t="s">
        <v>622</v>
      </c>
      <c r="F215">
        <f>_xlfn.NUMBERVALUE(_xlfn.TEXTAFTER(Table2[[#This Row],[my new versions]]," ",-1))</f>
        <v>12673.550496858699</v>
      </c>
      <c r="G215" t="str">
        <f>_xlfn.TEXTBEFORE(SUBSTITUTE(Table2[[#This Row],[my new versions]],"'","")," ")</f>
        <v>RXN-EX_tyr__L_e_REV-SPONT</v>
      </c>
      <c r="H215">
        <f>_xlfn.XLOOKUP(Table2[[#This Row],[name]],Table1[name],Table1[1/h],0)</f>
        <v>0</v>
      </c>
      <c r="I215" t="b">
        <f>OR(Table2[[#This Row],[match]]=0,ROUNDUP(_xlfn.NUMBERVALUE(Table2[[#This Row],[match]]),4)=ROUNDUP(_xlfn.NUMBERVALUE(Table2[[#This Row],[1/h]]),4))</f>
        <v>1</v>
      </c>
    </row>
    <row r="216" spans="1:9">
      <c r="A216" t="s">
        <v>214</v>
      </c>
      <c r="B216">
        <f>_xlfn.NUMBERVALUE(_xlfn.TEXTAFTER(Table1[[#This Row],[in_vivo]]," ",-1))*60*60</f>
        <v>140315.19541762213</v>
      </c>
      <c r="C216" t="str">
        <f>_xlfn.TEXTBEFORE(Table1[[#This Row],[in_vivo]]," ")</f>
        <v>RXN-HCO3E_c_FWD-rt4213</v>
      </c>
      <c r="E216" t="s">
        <v>623</v>
      </c>
      <c r="F216">
        <f>_xlfn.NUMBERVALUE(_xlfn.TEXTAFTER(Table2[[#This Row],[my new versions]]," ",-1))</f>
        <v>12673.550496858699</v>
      </c>
      <c r="G216" t="str">
        <f>_xlfn.TEXTBEFORE(SUBSTITUTE(Table2[[#This Row],[my new versions]],"'","")," ")</f>
        <v>RXN-EX_val__L_e_FWD-SPONT</v>
      </c>
      <c r="H216">
        <f>_xlfn.XLOOKUP(Table2[[#This Row],[name]],Table1[name],Table1[1/h],0)</f>
        <v>0</v>
      </c>
      <c r="I216" t="b">
        <f>OR(Table2[[#This Row],[match]]=0,ROUNDUP(_xlfn.NUMBERVALUE(Table2[[#This Row],[match]]),4)=ROUNDUP(_xlfn.NUMBERVALUE(Table2[[#This Row],[1/h]]),4))</f>
        <v>1</v>
      </c>
    </row>
    <row r="217" spans="1:9">
      <c r="A217" t="s">
        <v>215</v>
      </c>
      <c r="B217">
        <f>_xlfn.NUMBERVALUE(_xlfn.TEXTAFTER(Table1[[#This Row],[in_vivo]]," ",-1))*60*60</f>
        <v>3.9346324843155118</v>
      </c>
      <c r="C217" t="str">
        <f>_xlfn.TEXTBEFORE(Table1[[#This Row],[in_vivo]]," ")</f>
        <v>RXN-KARA1i_m_FWD-rt0808</v>
      </c>
      <c r="E217" t="s">
        <v>624</v>
      </c>
      <c r="F217">
        <f>_xlfn.NUMBERVALUE(_xlfn.TEXTAFTER(Table2[[#This Row],[my new versions]]," ",-1))</f>
        <v>12673.550496858699</v>
      </c>
      <c r="G217" t="str">
        <f>_xlfn.TEXTBEFORE(SUBSTITUTE(Table2[[#This Row],[my new versions]],"'","")," ")</f>
        <v>RXN-EX_val__L_e_REV-SPONT</v>
      </c>
      <c r="H217">
        <f>_xlfn.XLOOKUP(Table2[[#This Row],[name]],Table1[name],Table1[1/h],0)</f>
        <v>0</v>
      </c>
      <c r="I217" t="b">
        <f>OR(Table2[[#This Row],[match]]=0,ROUNDUP(_xlfn.NUMBERVALUE(Table2[[#This Row],[match]]),4)=ROUNDUP(_xlfn.NUMBERVALUE(Table2[[#This Row],[1/h]]),4))</f>
        <v>1</v>
      </c>
    </row>
    <row r="218" spans="1:9">
      <c r="A218" t="s">
        <v>216</v>
      </c>
      <c r="B218">
        <f>_xlfn.NUMBERVALUE(_xlfn.TEXTAFTER(Table1[[#This Row],[in_vivo]]," ",-1))*60*60</f>
        <v>3.9346324843155118</v>
      </c>
      <c r="C218" t="str">
        <f>_xlfn.TEXTBEFORE(Table1[[#This Row],[in_vivo]]," ")</f>
        <v>RXN-KARA2i_m_FWD-rt0808</v>
      </c>
      <c r="E218" t="s">
        <v>625</v>
      </c>
      <c r="F218">
        <f>_xlfn.NUMBERVALUE(_xlfn.TEXTAFTER(Table2[[#This Row],[my new versions]]," ",-1))</f>
        <v>12673.550496858699</v>
      </c>
      <c r="G218" t="str">
        <f>_xlfn.TEXTBEFORE(SUBSTITUTE(Table2[[#This Row],[my new versions]],"'","")," ")</f>
        <v>RXN-EX_lanost_e_FWD-SPONT</v>
      </c>
      <c r="H218">
        <f>_xlfn.XLOOKUP(Table2[[#This Row],[name]],Table1[name],Table1[1/h],0)</f>
        <v>0</v>
      </c>
      <c r="I218" t="b">
        <f>OR(Table2[[#This Row],[match]]=0,ROUNDUP(_xlfn.NUMBERVALUE(Table2[[#This Row],[match]]),4)=ROUNDUP(_xlfn.NUMBERVALUE(Table2[[#This Row],[1/h]]),4))</f>
        <v>1</v>
      </c>
    </row>
    <row r="219" spans="1:9">
      <c r="A219" t="s">
        <v>217</v>
      </c>
      <c r="B219">
        <f>_xlfn.NUMBERVALUE(_xlfn.TEXTAFTER(Table1[[#This Row],[in_vivo]]," ",-1))*60*60</f>
        <v>19.000428109177211</v>
      </c>
      <c r="C219" t="str">
        <f>_xlfn.TEXTBEFORE(Table1[[#This Row],[in_vivo]]," ")</f>
        <v>RXN-HISTD_c_FWD-rt3278</v>
      </c>
      <c r="E219" t="s">
        <v>626</v>
      </c>
      <c r="F219">
        <f>_xlfn.NUMBERVALUE(_xlfn.TEXTAFTER(Table2[[#This Row],[my new versions]]," ",-1))</f>
        <v>12673.550496858699</v>
      </c>
      <c r="G219" t="str">
        <f>_xlfn.TEXTBEFORE(SUBSTITUTE(Table2[[#This Row],[my new versions]],"'","")," ")</f>
        <v>RXN-EX_lanost_e_REV-SPONT</v>
      </c>
      <c r="H219">
        <f>_xlfn.XLOOKUP(Table2[[#This Row],[name]],Table1[name],Table1[1/h],0)</f>
        <v>0</v>
      </c>
      <c r="I219" t="b">
        <f>OR(Table2[[#This Row],[match]]=0,ROUNDUP(_xlfn.NUMBERVALUE(Table2[[#This Row],[match]]),4)=ROUNDUP(_xlfn.NUMBERVALUE(Table2[[#This Row],[1/h]]),4))</f>
        <v>1</v>
      </c>
    </row>
    <row r="220" spans="1:9">
      <c r="A220" t="s">
        <v>218</v>
      </c>
      <c r="B220">
        <f>_xlfn.NUMBERVALUE(_xlfn.TEXTAFTER(Table1[[#This Row],[in_vivo]]," ",-1))*60*60</f>
        <v>19.000428109177211</v>
      </c>
      <c r="C220" t="str">
        <f>_xlfn.TEXTBEFORE(Table1[[#This Row],[in_vivo]]," ")</f>
        <v>RXN-PRAMPC_c_FWD-rt3278</v>
      </c>
      <c r="E220" t="s">
        <v>627</v>
      </c>
      <c r="F220">
        <f>_xlfn.NUMBERVALUE(_xlfn.TEXTAFTER(Table2[[#This Row],[my new versions]]," ",-1))</f>
        <v>12673.550496858699</v>
      </c>
      <c r="G220" t="str">
        <f>_xlfn.TEXTBEFORE(SUBSTITUTE(Table2[[#This Row],[my new versions]],"'","")," ")</f>
        <v>RXN-EX_ddca_e_FWD-SPONT</v>
      </c>
      <c r="H220">
        <f>_xlfn.XLOOKUP(Table2[[#This Row],[name]],Table1[name],Table1[1/h],0)</f>
        <v>0</v>
      </c>
      <c r="I220" t="b">
        <f>OR(Table2[[#This Row],[match]]=0,ROUNDUP(_xlfn.NUMBERVALUE(Table2[[#This Row],[match]]),4)=ROUNDUP(_xlfn.NUMBERVALUE(Table2[[#This Row],[1/h]]),4))</f>
        <v>1</v>
      </c>
    </row>
    <row r="221" spans="1:9">
      <c r="A221" t="s">
        <v>219</v>
      </c>
      <c r="B221">
        <f>_xlfn.NUMBERVALUE(_xlfn.TEXTAFTER(Table1[[#This Row],[in_vivo]]," ",-1))*60*60</f>
        <v>19.000428109177211</v>
      </c>
      <c r="C221" t="str">
        <f>_xlfn.TEXTBEFORE(Table1[[#This Row],[in_vivo]]," ")</f>
        <v>RXN-PRATPP_c_FWD-rt3278</v>
      </c>
      <c r="E221" t="s">
        <v>628</v>
      </c>
      <c r="F221">
        <f>_xlfn.NUMBERVALUE(_xlfn.TEXTAFTER(Table2[[#This Row],[my new versions]]," ",-1))</f>
        <v>12673.550496858699</v>
      </c>
      <c r="G221" t="str">
        <f>_xlfn.TEXTBEFORE(SUBSTITUTE(Table2[[#This Row],[my new versions]],"'","")," ")</f>
        <v>RXN-EX_ddca_e_REV-SPONT</v>
      </c>
      <c r="H221">
        <f>_xlfn.XLOOKUP(Table2[[#This Row],[name]],Table1[name],Table1[1/h],0)</f>
        <v>0</v>
      </c>
      <c r="I221" t="b">
        <f>OR(Table2[[#This Row],[match]]=0,ROUNDUP(_xlfn.NUMBERVALUE(Table2[[#This Row],[match]]),4)=ROUNDUP(_xlfn.NUMBERVALUE(Table2[[#This Row],[1/h]]),4))</f>
        <v>1</v>
      </c>
    </row>
    <row r="222" spans="1:9">
      <c r="A222" t="s">
        <v>220</v>
      </c>
      <c r="B222">
        <f>_xlfn.NUMBERVALUE(_xlfn.TEXTAFTER(Table1[[#This Row],[in_vivo]]," ",-1))*60*60</f>
        <v>17.377004732010736</v>
      </c>
      <c r="C222" t="str">
        <f>_xlfn.TEXTBEFORE(Table1[[#This Row],[in_vivo]]," ")</f>
        <v>RXN-AGPRi_m_FWD-rt1009</v>
      </c>
      <c r="E222" t="s">
        <v>629</v>
      </c>
      <c r="F222">
        <f>_xlfn.NUMBERVALUE(_xlfn.TEXTAFTER(Table2[[#This Row],[my new versions]]," ",-1))</f>
        <v>12673.550496858699</v>
      </c>
      <c r="G222" t="str">
        <f>_xlfn.TEXTBEFORE(SUBSTITUTE(Table2[[#This Row],[my new versions]],"'","")," ")</f>
        <v>RXN-EX_malt_e_FWD-SPONT</v>
      </c>
      <c r="H222">
        <f>_xlfn.XLOOKUP(Table2[[#This Row],[name]],Table1[name],Table1[1/h],0)</f>
        <v>0</v>
      </c>
      <c r="I222" t="b">
        <f>OR(Table2[[#This Row],[match]]=0,ROUNDUP(_xlfn.NUMBERVALUE(Table2[[#This Row],[match]]),4)=ROUNDUP(_xlfn.NUMBERVALUE(Table2[[#This Row],[1/h]]),4))</f>
        <v>1</v>
      </c>
    </row>
    <row r="223" spans="1:9">
      <c r="A223" t="s">
        <v>221</v>
      </c>
      <c r="B223">
        <f>_xlfn.NUMBERVALUE(_xlfn.TEXTAFTER(Table1[[#This Row],[in_vivo]]," ",-1))*60*60</f>
        <v>17.377004732010736</v>
      </c>
      <c r="C223" t="str">
        <f>_xlfn.TEXTBEFORE(Table1[[#This Row],[in_vivo]]," ")</f>
        <v>RXN-ACGK_m_FWD-rt1009</v>
      </c>
      <c r="E223" t="s">
        <v>630</v>
      </c>
      <c r="F223">
        <f>_xlfn.NUMBERVALUE(_xlfn.TEXTAFTER(Table2[[#This Row],[my new versions]]," ",-1))</f>
        <v>12673.550496858699</v>
      </c>
      <c r="G223" t="str">
        <f>_xlfn.TEXTBEFORE(SUBSTITUTE(Table2[[#This Row],[my new versions]],"'","")," ")</f>
        <v>RXN-EX_malt_e_REV-SPONT</v>
      </c>
      <c r="H223">
        <f>_xlfn.XLOOKUP(Table2[[#This Row],[name]],Table1[name],Table1[1/h],0)</f>
        <v>0</v>
      </c>
      <c r="I223" t="b">
        <f>OR(Table2[[#This Row],[match]]=0,ROUNDUP(_xlfn.NUMBERVALUE(Table2[[#This Row],[match]]),4)=ROUNDUP(_xlfn.NUMBERVALUE(Table2[[#This Row],[1/h]]),4))</f>
        <v>1</v>
      </c>
    </row>
    <row r="224" spans="1:9">
      <c r="A224" t="s">
        <v>222</v>
      </c>
      <c r="B224">
        <f>_xlfn.NUMBERVALUE(_xlfn.TEXTAFTER(Table1[[#This Row],[in_vivo]]," ",-1))*60*60</f>
        <v>27141.277792879981</v>
      </c>
      <c r="C224" t="str">
        <f>_xlfn.TEXTBEFORE(Table1[[#This Row],[in_vivo]]," ")</f>
        <v>RXN-3HACD200_rm_FWD-rt2309</v>
      </c>
      <c r="E224" t="s">
        <v>631</v>
      </c>
      <c r="F224">
        <f>_xlfn.NUMBERVALUE(_xlfn.TEXTAFTER(Table2[[#This Row],[my new versions]]," ",-1))</f>
        <v>12673.550496858699</v>
      </c>
      <c r="G224" t="str">
        <f>_xlfn.TEXTBEFORE(SUBSTITUTE(Table2[[#This Row],[my new versions]],"'","")," ")</f>
        <v>RXN-EX_inost_e_FWD-SPONT</v>
      </c>
      <c r="H224">
        <f>_xlfn.XLOOKUP(Table2[[#This Row],[name]],Table1[name],Table1[1/h],0)</f>
        <v>0</v>
      </c>
      <c r="I224" t="b">
        <f>OR(Table2[[#This Row],[match]]=0,ROUNDUP(_xlfn.NUMBERVALUE(Table2[[#This Row],[match]]),4)=ROUNDUP(_xlfn.NUMBERVALUE(Table2[[#This Row],[1/h]]),4))</f>
        <v>1</v>
      </c>
    </row>
    <row r="225" spans="1:9">
      <c r="A225" t="s">
        <v>223</v>
      </c>
      <c r="B225">
        <f>_xlfn.NUMBERVALUE(_xlfn.TEXTAFTER(Table1[[#This Row],[in_vivo]]," ",-1))*60*60</f>
        <v>27141.277792879981</v>
      </c>
      <c r="C225" t="str">
        <f>_xlfn.TEXTBEFORE(Table1[[#This Row],[in_vivo]]," ")</f>
        <v>RXN-3HACD220_rm_FWD-rt2309</v>
      </c>
      <c r="E225" t="s">
        <v>632</v>
      </c>
      <c r="F225">
        <f>_xlfn.NUMBERVALUE(_xlfn.TEXTAFTER(Table2[[#This Row],[my new versions]]," ",-1))</f>
        <v>12673.550496858699</v>
      </c>
      <c r="G225" t="str">
        <f>_xlfn.TEXTBEFORE(SUBSTITUTE(Table2[[#This Row],[my new versions]],"'","")," ")</f>
        <v>RXN-EX_inost_e_REV-SPONT</v>
      </c>
      <c r="H225">
        <f>_xlfn.XLOOKUP(Table2[[#This Row],[name]],Table1[name],Table1[1/h],0)</f>
        <v>0</v>
      </c>
      <c r="I225" t="b">
        <f>OR(Table2[[#This Row],[match]]=0,ROUNDUP(_xlfn.NUMBERVALUE(Table2[[#This Row],[match]]),4)=ROUNDUP(_xlfn.NUMBERVALUE(Table2[[#This Row],[1/h]]),4))</f>
        <v>1</v>
      </c>
    </row>
    <row r="226" spans="1:9">
      <c r="A226" t="s">
        <v>224</v>
      </c>
      <c r="B226">
        <f>_xlfn.NUMBERVALUE(_xlfn.TEXTAFTER(Table1[[#This Row],[in_vivo]]," ",-1))*60*60</f>
        <v>27141.277792879981</v>
      </c>
      <c r="C226" t="str">
        <f>_xlfn.TEXTBEFORE(Table1[[#This Row],[in_vivo]]," ")</f>
        <v>RXN-3HACD240_rm_FWD-rt2309</v>
      </c>
      <c r="E226" t="s">
        <v>633</v>
      </c>
      <c r="F226">
        <f>_xlfn.NUMBERVALUE(_xlfn.TEXTAFTER(Table2[[#This Row],[my new versions]]," ",-1))</f>
        <v>12673.550496858699</v>
      </c>
      <c r="G226" t="str">
        <f>_xlfn.TEXTBEFORE(SUBSTITUTE(Table2[[#This Row],[my new versions]],"'","")," ")</f>
        <v>RXN-EX_Nfortyr2_e_FWD-SPONT</v>
      </c>
      <c r="H226">
        <f>_xlfn.XLOOKUP(Table2[[#This Row],[name]],Table1[name],Table1[1/h],0)</f>
        <v>0</v>
      </c>
      <c r="I226" t="b">
        <f>OR(Table2[[#This Row],[match]]=0,ROUNDUP(_xlfn.NUMBERVALUE(Table2[[#This Row],[match]]),4)=ROUNDUP(_xlfn.NUMBERVALUE(Table2[[#This Row],[1/h]]),4))</f>
        <v>1</v>
      </c>
    </row>
    <row r="227" spans="1:9">
      <c r="A227" t="s">
        <v>225</v>
      </c>
      <c r="B227">
        <f>_xlfn.NUMBERVALUE(_xlfn.TEXTAFTER(Table1[[#This Row],[in_vivo]]," ",-1))*60*60</f>
        <v>27141.277792879981</v>
      </c>
      <c r="C227" t="str">
        <f>_xlfn.TEXTBEFORE(Table1[[#This Row],[in_vivo]]," ")</f>
        <v>RXN-3HACD260_rm_FWD-rt2309</v>
      </c>
      <c r="E227" t="s">
        <v>634</v>
      </c>
      <c r="F227">
        <f>_xlfn.NUMBERVALUE(_xlfn.TEXTAFTER(Table2[[#This Row],[my new versions]]," ",-1))</f>
        <v>12673.550496858699</v>
      </c>
      <c r="G227" t="str">
        <f>_xlfn.TEXTBEFORE(SUBSTITUTE(Table2[[#This Row],[my new versions]],"'","")," ")</f>
        <v>RXN-EX_Nfortyr2_e_REV-SPONT</v>
      </c>
      <c r="H227">
        <f>_xlfn.XLOOKUP(Table2[[#This Row],[name]],Table1[name],Table1[1/h],0)</f>
        <v>0</v>
      </c>
      <c r="I227" t="b">
        <f>OR(Table2[[#This Row],[match]]=0,ROUNDUP(_xlfn.NUMBERVALUE(Table2[[#This Row],[match]]),4)=ROUNDUP(_xlfn.NUMBERVALUE(Table2[[#This Row],[1/h]]),4))</f>
        <v>1</v>
      </c>
    </row>
    <row r="228" spans="1:9">
      <c r="A228" t="s">
        <v>226</v>
      </c>
      <c r="B228">
        <f>_xlfn.NUMBERVALUE(_xlfn.TEXTAFTER(Table1[[#This Row],[in_vivo]]," ",-1))*60*60</f>
        <v>17286.384350099161</v>
      </c>
      <c r="C228" t="str">
        <f>_xlfn.TEXTBEFORE(Table1[[#This Row],[in_vivo]]," ")</f>
        <v>RXN-ACOADS182_rm_FWD-rt0477</v>
      </c>
      <c r="E228" t="s">
        <v>635</v>
      </c>
      <c r="F228">
        <f>_xlfn.NUMBERVALUE(_xlfn.TEXTAFTER(Table2[[#This Row],[my new versions]]," ",-1))</f>
        <v>12673.550496858699</v>
      </c>
      <c r="G228" t="str">
        <f>_xlfn.TEXTBEFORE(SUBSTITUTE(Table2[[#This Row],[my new versions]],"'","")," ")</f>
        <v>RXN-EX_nac_e_FWD-SPONT</v>
      </c>
      <c r="H228">
        <f>_xlfn.XLOOKUP(Table2[[#This Row],[name]],Table1[name],Table1[1/h],0)</f>
        <v>0</v>
      </c>
      <c r="I228" t="b">
        <f>OR(Table2[[#This Row],[match]]=0,ROUNDUP(_xlfn.NUMBERVALUE(Table2[[#This Row],[match]]),4)=ROUNDUP(_xlfn.NUMBERVALUE(Table2[[#This Row],[1/h]]),4))</f>
        <v>1</v>
      </c>
    </row>
    <row r="229" spans="1:9">
      <c r="A229" t="s">
        <v>227</v>
      </c>
      <c r="B229">
        <f>_xlfn.NUMBERVALUE(_xlfn.TEXTAFTER(Table1[[#This Row],[in_vivo]]," ",-1))*60*60</f>
        <v>17286.384350099161</v>
      </c>
      <c r="C229" t="str">
        <f>_xlfn.TEXTBEFORE(Table1[[#This Row],[in_vivo]]," ")</f>
        <v>RXN-ACOADS181_rm_FWD-rt0477</v>
      </c>
      <c r="E229" t="s">
        <v>636</v>
      </c>
      <c r="F229">
        <f>_xlfn.NUMBERVALUE(_xlfn.TEXTAFTER(Table2[[#This Row],[my new versions]]," ",-1))</f>
        <v>12673.550496858699</v>
      </c>
      <c r="G229" t="str">
        <f>_xlfn.TEXTBEFORE(SUBSTITUTE(Table2[[#This Row],[my new versions]],"'","")," ")</f>
        <v>RXN-EX_nac_e_REV-SPONT</v>
      </c>
      <c r="H229">
        <f>_xlfn.XLOOKUP(Table2[[#This Row],[name]],Table1[name],Table1[1/h],0)</f>
        <v>0</v>
      </c>
      <c r="I229" t="b">
        <f>OR(Table2[[#This Row],[match]]=0,ROUNDUP(_xlfn.NUMBERVALUE(Table2[[#This Row],[match]]),4)=ROUNDUP(_xlfn.NUMBERVALUE(Table2[[#This Row],[1/h]]),4))</f>
        <v>1</v>
      </c>
    </row>
    <row r="230" spans="1:9">
      <c r="A230" t="s">
        <v>228</v>
      </c>
      <c r="B230">
        <f>_xlfn.NUMBERVALUE(_xlfn.TEXTAFTER(Table1[[#This Row],[in_vivo]]," ",-1))*60*60</f>
        <v>49764.466861398003</v>
      </c>
      <c r="C230" t="str">
        <f>_xlfn.TEXTBEFORE(Table1[[#This Row],[in_vivo]]," ")</f>
        <v>RXN-NGLYCANS5_c_FWD-rt1727</v>
      </c>
      <c r="E230" t="s">
        <v>637</v>
      </c>
      <c r="F230">
        <f>_xlfn.NUMBERVALUE(_xlfn.TEXTAFTER(Table2[[#This Row],[my new versions]]," ",-1))</f>
        <v>12673.550496858699</v>
      </c>
      <c r="G230" t="str">
        <f>_xlfn.TEXTBEFORE(SUBSTITUTE(Table2[[#This Row],[my new versions]],"'","")," ")</f>
        <v>RXN-EX_nmn_e_FWD-SPONT</v>
      </c>
      <c r="H230">
        <f>_xlfn.XLOOKUP(Table2[[#This Row],[name]],Table1[name],Table1[1/h],0)</f>
        <v>0</v>
      </c>
      <c r="I230" t="b">
        <f>OR(Table2[[#This Row],[match]]=0,ROUNDUP(_xlfn.NUMBERVALUE(Table2[[#This Row],[match]]),4)=ROUNDUP(_xlfn.NUMBERVALUE(Table2[[#This Row],[1/h]]),4))</f>
        <v>1</v>
      </c>
    </row>
    <row r="231" spans="1:9">
      <c r="A231" t="s">
        <v>229</v>
      </c>
      <c r="B231">
        <f>_xlfn.NUMBERVALUE(_xlfn.TEXTAFTER(Table1[[#This Row],[in_vivo]]," ",-1))*60*60</f>
        <v>49764.466861398003</v>
      </c>
      <c r="C231" t="str">
        <f>_xlfn.TEXTBEFORE(Table1[[#This Row],[in_vivo]]," ")</f>
        <v>RXN-NGLYCANS4_c_FWD-rt1727</v>
      </c>
      <c r="E231" t="s">
        <v>638</v>
      </c>
      <c r="F231">
        <f>_xlfn.NUMBERVALUE(_xlfn.TEXTAFTER(Table2[[#This Row],[my new versions]]," ",-1))</f>
        <v>12673.550496858699</v>
      </c>
      <c r="G231" t="str">
        <f>_xlfn.TEXTBEFORE(SUBSTITUTE(Table2[[#This Row],[my new versions]],"'","")," ")</f>
        <v>RXN-EX_nmn_e_REV-SPONT</v>
      </c>
      <c r="H231">
        <f>_xlfn.XLOOKUP(Table2[[#This Row],[name]],Table1[name],Table1[1/h],0)</f>
        <v>0</v>
      </c>
      <c r="I231" t="b">
        <f>OR(Table2[[#This Row],[match]]=0,ROUNDUP(_xlfn.NUMBERVALUE(Table2[[#This Row],[match]]),4)=ROUNDUP(_xlfn.NUMBERVALUE(Table2[[#This Row],[1/h]]),4))</f>
        <v>1</v>
      </c>
    </row>
    <row r="232" spans="1:9">
      <c r="A232" t="s">
        <v>230</v>
      </c>
      <c r="B232">
        <f>_xlfn.NUMBERVALUE(_xlfn.TEXTAFTER(Table1[[#This Row],[in_vivo]]," ",-1))*60*60</f>
        <v>41850.469214958604</v>
      </c>
      <c r="C232" t="str">
        <f>_xlfn.TEXTBEFORE(Table1[[#This Row],[in_vivo]]," ")</f>
        <v>RXN-DMATT_c_FWD-rt4576</v>
      </c>
      <c r="E232" t="s">
        <v>639</v>
      </c>
      <c r="F232">
        <f>_xlfn.NUMBERVALUE(_xlfn.TEXTAFTER(Table2[[#This Row],[my new versions]]," ",-1))</f>
        <v>12673.550496858699</v>
      </c>
      <c r="G232" t="str">
        <f>_xlfn.TEXTBEFORE(SUBSTITUTE(Table2[[#This Row],[my new versions]],"'","")," ")</f>
        <v>RXN-EX_octa_e_FWD-SPONT</v>
      </c>
      <c r="H232">
        <f>_xlfn.XLOOKUP(Table2[[#This Row],[name]],Table1[name],Table1[1/h],0)</f>
        <v>0</v>
      </c>
      <c r="I232" t="b">
        <f>OR(Table2[[#This Row],[match]]=0,ROUNDUP(_xlfn.NUMBERVALUE(Table2[[#This Row],[match]]),4)=ROUNDUP(_xlfn.NUMBERVALUE(Table2[[#This Row],[1/h]]),4))</f>
        <v>1</v>
      </c>
    </row>
    <row r="233" spans="1:9">
      <c r="A233" t="s">
        <v>231</v>
      </c>
      <c r="B233">
        <f>_xlfn.NUMBERVALUE(_xlfn.TEXTAFTER(Table1[[#This Row],[in_vivo]]," ",-1))*60*60</f>
        <v>41850.469214958604</v>
      </c>
      <c r="C233" t="str">
        <f>_xlfn.TEXTBEFORE(Table1[[#This Row],[in_vivo]]," ")</f>
        <v>RXN-GRTT_c_FWD-rt4576</v>
      </c>
      <c r="E233" t="s">
        <v>640</v>
      </c>
      <c r="F233">
        <f>_xlfn.NUMBERVALUE(_xlfn.TEXTAFTER(Table2[[#This Row],[my new versions]]," ",-1))</f>
        <v>12673.550496858699</v>
      </c>
      <c r="G233" t="str">
        <f>_xlfn.TEXTBEFORE(SUBSTITUTE(Table2[[#This Row],[my new versions]],"'","")," ")</f>
        <v>RXN-EX_octa_e_REV-SPONT</v>
      </c>
      <c r="H233">
        <f>_xlfn.XLOOKUP(Table2[[#This Row],[name]],Table1[name],Table1[1/h],0)</f>
        <v>0</v>
      </c>
      <c r="I233" t="b">
        <f>OR(Table2[[#This Row],[match]]=0,ROUNDUP(_xlfn.NUMBERVALUE(Table2[[#This Row],[match]]),4)=ROUNDUP(_xlfn.NUMBERVALUE(Table2[[#This Row],[1/h]]),4))</f>
        <v>1</v>
      </c>
    </row>
    <row r="234" spans="1:9">
      <c r="A234" t="s">
        <v>232</v>
      </c>
      <c r="B234">
        <f>_xlfn.NUMBERVALUE(_xlfn.TEXTAFTER(Table1[[#This Row],[in_vivo]]," ",-1))*60*60</f>
        <v>27121.898080948646</v>
      </c>
      <c r="C234" t="str">
        <f>_xlfn.TEXTBEFORE(Table1[[#This Row],[in_vivo]]," ")</f>
        <v>RXN-ECOAR200_rm_FWD-rt7873</v>
      </c>
      <c r="E234" t="s">
        <v>641</v>
      </c>
      <c r="F234">
        <f>_xlfn.NUMBERVALUE(_xlfn.TEXTAFTER(Table2[[#This Row],[my new versions]]," ",-1))</f>
        <v>12673.550496858699</v>
      </c>
      <c r="G234" t="str">
        <f>_xlfn.TEXTBEFORE(SUBSTITUTE(Table2[[#This Row],[my new versions]],"'","")," ")</f>
        <v>RXN-EX_orn_e_FWD-SPONT</v>
      </c>
      <c r="H234">
        <f>_xlfn.XLOOKUP(Table2[[#This Row],[name]],Table1[name],Table1[1/h],0)</f>
        <v>0</v>
      </c>
      <c r="I234" t="b">
        <f>OR(Table2[[#This Row],[match]]=0,ROUNDUP(_xlfn.NUMBERVALUE(Table2[[#This Row],[match]]),4)=ROUNDUP(_xlfn.NUMBERVALUE(Table2[[#This Row],[1/h]]),4))</f>
        <v>1</v>
      </c>
    </row>
    <row r="235" spans="1:9">
      <c r="A235" t="s">
        <v>233</v>
      </c>
      <c r="B235">
        <f>_xlfn.NUMBERVALUE(_xlfn.TEXTAFTER(Table1[[#This Row],[in_vivo]]," ",-1))*60*60</f>
        <v>27121.898080948646</v>
      </c>
      <c r="C235" t="str">
        <f>_xlfn.TEXTBEFORE(Table1[[#This Row],[in_vivo]]," ")</f>
        <v>RXN-ECOAR220_rm_FWD-rt7873</v>
      </c>
      <c r="E235" t="s">
        <v>642</v>
      </c>
      <c r="F235">
        <f>_xlfn.NUMBERVALUE(_xlfn.TEXTAFTER(Table2[[#This Row],[my new versions]]," ",-1))</f>
        <v>12673.550496858699</v>
      </c>
      <c r="G235" t="str">
        <f>_xlfn.TEXTBEFORE(SUBSTITUTE(Table2[[#This Row],[my new versions]],"'","")," ")</f>
        <v>RXN-EX_orn_e_REV-SPONT</v>
      </c>
      <c r="H235">
        <f>_xlfn.XLOOKUP(Table2[[#This Row],[name]],Table1[name],Table1[1/h],0)</f>
        <v>0</v>
      </c>
      <c r="I235" t="b">
        <f>OR(Table2[[#This Row],[match]]=0,ROUNDUP(_xlfn.NUMBERVALUE(Table2[[#This Row],[match]]),4)=ROUNDUP(_xlfn.NUMBERVALUE(Table2[[#This Row],[1/h]]),4))</f>
        <v>1</v>
      </c>
    </row>
    <row r="236" spans="1:9">
      <c r="A236" t="s">
        <v>234</v>
      </c>
      <c r="B236">
        <f>_xlfn.NUMBERVALUE(_xlfn.TEXTAFTER(Table1[[#This Row],[in_vivo]]," ",-1))*60*60</f>
        <v>27121.898080948646</v>
      </c>
      <c r="C236" t="str">
        <f>_xlfn.TEXTBEFORE(Table1[[#This Row],[in_vivo]]," ")</f>
        <v>RXN-ECOAR240_rm_FWD-rt7873</v>
      </c>
      <c r="E236" t="s">
        <v>643</v>
      </c>
      <c r="F236">
        <f>_xlfn.NUMBERVALUE(_xlfn.TEXTAFTER(Table2[[#This Row],[my new versions]]," ",-1))</f>
        <v>12673.550496858699</v>
      </c>
      <c r="G236" t="str">
        <f>_xlfn.TEXTBEFORE(SUBSTITUTE(Table2[[#This Row],[my new versions]],"'","")," ")</f>
        <v>RXN-EX_oaa_e_FWD-SPONT</v>
      </c>
      <c r="H236">
        <f>_xlfn.XLOOKUP(Table2[[#This Row],[name]],Table1[name],Table1[1/h],0)</f>
        <v>0</v>
      </c>
      <c r="I236" t="b">
        <f>OR(Table2[[#This Row],[match]]=0,ROUNDUP(_xlfn.NUMBERVALUE(Table2[[#This Row],[match]]),4)=ROUNDUP(_xlfn.NUMBERVALUE(Table2[[#This Row],[1/h]]),4))</f>
        <v>1</v>
      </c>
    </row>
    <row r="237" spans="1:9">
      <c r="A237" t="s">
        <v>235</v>
      </c>
      <c r="B237">
        <f>_xlfn.NUMBERVALUE(_xlfn.TEXTAFTER(Table1[[#This Row],[in_vivo]]," ",-1))*60*60</f>
        <v>27121.898080948646</v>
      </c>
      <c r="C237" t="str">
        <f>_xlfn.TEXTBEFORE(Table1[[#This Row],[in_vivo]]," ")</f>
        <v>RXN-ECOAR260_rm_FWD-rt7873</v>
      </c>
      <c r="E237" t="s">
        <v>644</v>
      </c>
      <c r="F237">
        <f>_xlfn.NUMBERVALUE(_xlfn.TEXTAFTER(Table2[[#This Row],[my new versions]]," ",-1))</f>
        <v>12673.550496858699</v>
      </c>
      <c r="G237" t="str">
        <f>_xlfn.TEXTBEFORE(SUBSTITUTE(Table2[[#This Row],[my new versions]],"'","")," ")</f>
        <v>RXN-EX_oaa_e_REV-SPONT</v>
      </c>
      <c r="H237">
        <f>_xlfn.XLOOKUP(Table2[[#This Row],[name]],Table1[name],Table1[1/h],0)</f>
        <v>0</v>
      </c>
      <c r="I237" t="b">
        <f>OR(Table2[[#This Row],[match]]=0,ROUNDUP(_xlfn.NUMBERVALUE(Table2[[#This Row],[match]]),4)=ROUNDUP(_xlfn.NUMBERVALUE(Table2[[#This Row],[1/h]]),4))</f>
        <v>1</v>
      </c>
    </row>
    <row r="238" spans="1:9">
      <c r="A238" t="s">
        <v>236</v>
      </c>
      <c r="B238">
        <f>_xlfn.NUMBERVALUE(_xlfn.TEXTAFTER(Table1[[#This Row],[in_vivo]]," ",-1))*60*60</f>
        <v>21.063081068212714</v>
      </c>
      <c r="C238" t="str">
        <f>_xlfn.TEXTBEFORE(Table1[[#This Row],[in_vivo]]," ")</f>
        <v>RXN-DHAD2_m_FWD-rt1321</v>
      </c>
      <c r="E238" t="s">
        <v>645</v>
      </c>
      <c r="F238">
        <f>_xlfn.NUMBERVALUE(_xlfn.TEXTAFTER(Table2[[#This Row],[my new versions]]," ",-1))</f>
        <v>12673.550496858699</v>
      </c>
      <c r="G238" t="str">
        <f>_xlfn.TEXTBEFORE(SUBSTITUTE(Table2[[#This Row],[my new versions]],"'","")," ")</f>
        <v>RXN-EX_o2_e_FWD-SPONT</v>
      </c>
      <c r="H238">
        <f>_xlfn.XLOOKUP(Table2[[#This Row],[name]],Table1[name],Table1[1/h],0)</f>
        <v>0</v>
      </c>
      <c r="I238" t="b">
        <f>OR(Table2[[#This Row],[match]]=0,ROUNDUP(_xlfn.NUMBERVALUE(Table2[[#This Row],[match]]),4)=ROUNDUP(_xlfn.NUMBERVALUE(Table2[[#This Row],[1/h]]),4))</f>
        <v>1</v>
      </c>
    </row>
    <row r="239" spans="1:9">
      <c r="A239" t="s">
        <v>237</v>
      </c>
      <c r="B239">
        <f>_xlfn.NUMBERVALUE(_xlfn.TEXTAFTER(Table1[[#This Row],[in_vivo]]," ",-1))*60*60</f>
        <v>21.063081068212714</v>
      </c>
      <c r="C239" t="str">
        <f>_xlfn.TEXTBEFORE(Table1[[#This Row],[in_vivo]]," ")</f>
        <v>RXN-DHAD1_m_FWD-rt1321</v>
      </c>
      <c r="E239" t="s">
        <v>646</v>
      </c>
      <c r="F239">
        <f>_xlfn.NUMBERVALUE(_xlfn.TEXTAFTER(Table2[[#This Row],[my new versions]]," ",-1))</f>
        <v>12673.550496858699</v>
      </c>
      <c r="G239" t="str">
        <f>_xlfn.TEXTBEFORE(SUBSTITUTE(Table2[[#This Row],[my new versions]],"'","")," ")</f>
        <v>RXN-EX_o2_e_REV-SPONT</v>
      </c>
      <c r="H239">
        <f>_xlfn.XLOOKUP(Table2[[#This Row],[name]],Table1[name],Table1[1/h],0)</f>
        <v>0</v>
      </c>
      <c r="I239" t="b">
        <f>OR(Table2[[#This Row],[match]]=0,ROUNDUP(_xlfn.NUMBERVALUE(Table2[[#This Row],[match]]),4)=ROUNDUP(_xlfn.NUMBERVALUE(Table2[[#This Row],[1/h]]),4))</f>
        <v>1</v>
      </c>
    </row>
    <row r="240" spans="1:9">
      <c r="A240" t="s">
        <v>238</v>
      </c>
      <c r="B240">
        <f>_xlfn.NUMBERVALUE(_xlfn.TEXTAFTER(Table1[[#This Row],[in_vivo]]," ",-1))*60*60</f>
        <v>39741.694256522518</v>
      </c>
      <c r="C240" t="str">
        <f>_xlfn.TEXTBEFORE(Table1[[#This Row],[in_vivo]]," ")</f>
        <v>RXN-CERS126_c_FWD-rt3023_c</v>
      </c>
      <c r="E240" t="s">
        <v>647</v>
      </c>
      <c r="F240">
        <f>_xlfn.NUMBERVALUE(_xlfn.TEXTAFTER(Table2[[#This Row],[my new versions]]," ",-1))</f>
        <v>12673.550496858699</v>
      </c>
      <c r="G240" t="str">
        <f>_xlfn.TEXTBEFORE(SUBSTITUTE(Table2[[#This Row],[my new versions]],"'","")," ")</f>
        <v>RXN-EX_hdca_e_FWD-SPONT</v>
      </c>
      <c r="H240">
        <f>_xlfn.XLOOKUP(Table2[[#This Row],[name]],Table1[name],Table1[1/h],0)</f>
        <v>0</v>
      </c>
      <c r="I240" t="b">
        <f>OR(Table2[[#This Row],[match]]=0,ROUNDUP(_xlfn.NUMBERVALUE(Table2[[#This Row],[match]]),4)=ROUNDUP(_xlfn.NUMBERVALUE(Table2[[#This Row],[1/h]]),4))</f>
        <v>1</v>
      </c>
    </row>
    <row r="241" spans="1:9">
      <c r="A241" t="s">
        <v>239</v>
      </c>
      <c r="B241">
        <f>_xlfn.NUMBERVALUE(_xlfn.TEXTAFTER(Table1[[#This Row],[in_vivo]]," ",-1))*60*60</f>
        <v>39741.694256522518</v>
      </c>
      <c r="C241" t="str">
        <f>_xlfn.TEXTBEFORE(Table1[[#This Row],[in_vivo]]," ")</f>
        <v>RXN-CERS124_c_FWD-rt3023_c</v>
      </c>
      <c r="E241" t="s">
        <v>648</v>
      </c>
      <c r="F241">
        <f>_xlfn.NUMBERVALUE(_xlfn.TEXTAFTER(Table2[[#This Row],[my new versions]]," ",-1))</f>
        <v>12673.550496858699</v>
      </c>
      <c r="G241" t="str">
        <f>_xlfn.TEXTBEFORE(SUBSTITUTE(Table2[[#This Row],[my new versions]],"'","")," ")</f>
        <v>RXN-EX_hdca_e_REV-SPONT</v>
      </c>
      <c r="H241">
        <f>_xlfn.XLOOKUP(Table2[[#This Row],[name]],Table1[name],Table1[1/h],0)</f>
        <v>0</v>
      </c>
      <c r="I241" t="b">
        <f>OR(Table2[[#This Row],[match]]=0,ROUNDUP(_xlfn.NUMBERVALUE(Table2[[#This Row],[match]]),4)=ROUNDUP(_xlfn.NUMBERVALUE(Table2[[#This Row],[1/h]]),4))</f>
        <v>1</v>
      </c>
    </row>
    <row r="242" spans="1:9">
      <c r="A242" t="s">
        <v>240</v>
      </c>
      <c r="B242">
        <f>_xlfn.NUMBERVALUE(_xlfn.TEXTAFTER(Table1[[#This Row],[in_vivo]]," ",-1))*60*60</f>
        <v>19.220887341727163</v>
      </c>
      <c r="C242" t="str">
        <f>_xlfn.TEXTBEFORE(Table1[[#This Row],[in_vivo]]," ")</f>
        <v>RXN-IPPMIa_c_REV-rt6546</v>
      </c>
      <c r="E242" t="s">
        <v>649</v>
      </c>
      <c r="F242">
        <f>_xlfn.NUMBERVALUE(_xlfn.TEXTAFTER(Table2[[#This Row],[my new versions]]," ",-1))</f>
        <v>12673.550496858699</v>
      </c>
      <c r="G242" t="str">
        <f>_xlfn.TEXTBEFORE(SUBSTITUTE(Table2[[#This Row],[my new versions]],"'","")," ")</f>
        <v>RXN-EX_hdcea_e_FWD-SPONT</v>
      </c>
      <c r="H242">
        <f>_xlfn.XLOOKUP(Table2[[#This Row],[name]],Table1[name],Table1[1/h],0)</f>
        <v>0</v>
      </c>
      <c r="I242" t="b">
        <f>OR(Table2[[#This Row],[match]]=0,ROUNDUP(_xlfn.NUMBERVALUE(Table2[[#This Row],[match]]),4)=ROUNDUP(_xlfn.NUMBERVALUE(Table2[[#This Row],[1/h]]),4))</f>
        <v>1</v>
      </c>
    </row>
    <row r="243" spans="1:9">
      <c r="A243" t="s">
        <v>241</v>
      </c>
      <c r="B243">
        <f>_xlfn.NUMBERVALUE(_xlfn.TEXTAFTER(Table1[[#This Row],[in_vivo]]," ",-1))*60*60</f>
        <v>19.220887341727163</v>
      </c>
      <c r="C243" t="str">
        <f>_xlfn.TEXTBEFORE(Table1[[#This Row],[in_vivo]]," ")</f>
        <v>RXN-IPPMIb_c_REV-rt6546</v>
      </c>
      <c r="E243" t="s">
        <v>650</v>
      </c>
      <c r="F243">
        <f>_xlfn.NUMBERVALUE(_xlfn.TEXTAFTER(Table2[[#This Row],[my new versions]]," ",-1))</f>
        <v>12673.550496858699</v>
      </c>
      <c r="G243" t="str">
        <f>_xlfn.TEXTBEFORE(SUBSTITUTE(Table2[[#This Row],[my new versions]],"'","")," ")</f>
        <v>RXN-EX_hdcea_e_REV-SPONT</v>
      </c>
      <c r="H243">
        <f>_xlfn.XLOOKUP(Table2[[#This Row],[name]],Table1[name],Table1[1/h],0)</f>
        <v>0</v>
      </c>
      <c r="I243" t="b">
        <f>OR(Table2[[#This Row],[match]]=0,ROUNDUP(_xlfn.NUMBERVALUE(Table2[[#This Row],[match]]),4)=ROUNDUP(_xlfn.NUMBERVALUE(Table2[[#This Row],[1/h]]),4))</f>
        <v>1</v>
      </c>
    </row>
    <row r="244" spans="1:9">
      <c r="A244" t="s">
        <v>242</v>
      </c>
      <c r="B244">
        <f>_xlfn.NUMBERVALUE(_xlfn.TEXTAFTER(Table1[[#This Row],[in_vivo]]," ",-1))*60*60</f>
        <v>2812.2169308045732</v>
      </c>
      <c r="C244" t="str">
        <f>_xlfn.TEXTBEFORE(Table1[[#This Row],[in_vivo]]," ")</f>
        <v>RXN-FACOAL180_rm_FWD-rt2799_rm</v>
      </c>
      <c r="E244" t="s">
        <v>651</v>
      </c>
      <c r="F244">
        <f>_xlfn.NUMBERVALUE(_xlfn.TEXTAFTER(Table2[[#This Row],[my new versions]]," ",-1))</f>
        <v>12673.550496858699</v>
      </c>
      <c r="G244" t="str">
        <f>_xlfn.TEXTBEFORE(SUBSTITUTE(Table2[[#This Row],[my new versions]],"'","")," ")</f>
        <v>RXN-EX_pectin_e_FWD-SPONT</v>
      </c>
      <c r="H244">
        <f>_xlfn.XLOOKUP(Table2[[#This Row],[name]],Table1[name],Table1[1/h],0)</f>
        <v>0</v>
      </c>
      <c r="I244" t="b">
        <f>OR(Table2[[#This Row],[match]]=0,ROUNDUP(_xlfn.NUMBERVALUE(Table2[[#This Row],[match]]),4)=ROUNDUP(_xlfn.NUMBERVALUE(Table2[[#This Row],[1/h]]),4))</f>
        <v>1</v>
      </c>
    </row>
    <row r="245" spans="1:9">
      <c r="A245" t="s">
        <v>243</v>
      </c>
      <c r="B245">
        <f>_xlfn.NUMBERVALUE(_xlfn.TEXTAFTER(Table1[[#This Row],[in_vivo]]," ",-1))*60*60</f>
        <v>2812.2169308045732</v>
      </c>
      <c r="C245" t="str">
        <f>_xlfn.TEXTBEFORE(Table1[[#This Row],[in_vivo]]," ")</f>
        <v>RXN-FACOAL182_rm_FWD-rt2799_rm</v>
      </c>
      <c r="E245" t="s">
        <v>652</v>
      </c>
      <c r="F245">
        <f>_xlfn.NUMBERVALUE(_xlfn.TEXTAFTER(Table2[[#This Row],[my new versions]]," ",-1))</f>
        <v>12673.550496858699</v>
      </c>
      <c r="G245" t="str">
        <f>_xlfn.TEXTBEFORE(SUBSTITUTE(Table2[[#This Row],[my new versions]],"'","")," ")</f>
        <v>RXN-EX_pectin_e_REV-SPONT</v>
      </c>
      <c r="H245">
        <f>_xlfn.XLOOKUP(Table2[[#This Row],[name]],Table1[name],Table1[1/h],0)</f>
        <v>0</v>
      </c>
      <c r="I245" t="b">
        <f>OR(Table2[[#This Row],[match]]=0,ROUNDUP(_xlfn.NUMBERVALUE(Table2[[#This Row],[match]]),4)=ROUNDUP(_xlfn.NUMBERVALUE(Table2[[#This Row],[1/h]]),4))</f>
        <v>1</v>
      </c>
    </row>
    <row r="246" spans="1:9">
      <c r="A246" t="s">
        <v>244</v>
      </c>
      <c r="B246">
        <f>_xlfn.NUMBERVALUE(_xlfn.TEXTAFTER(Table1[[#This Row],[in_vivo]]," ",-1))*60*60</f>
        <v>2812.2169308045732</v>
      </c>
      <c r="C246" t="str">
        <f>_xlfn.TEXTBEFORE(Table1[[#This Row],[in_vivo]]," ")</f>
        <v>RXN-FACOAL183_rm_FWD-rt2799_rm</v>
      </c>
      <c r="E246" t="s">
        <v>653</v>
      </c>
      <c r="F246">
        <f>_xlfn.NUMBERVALUE(_xlfn.TEXTAFTER(Table2[[#This Row],[my new versions]]," ",-1))</f>
        <v>12673.550496858699</v>
      </c>
      <c r="G246" t="str">
        <f>_xlfn.TEXTBEFORE(SUBSTITUTE(Table2[[#This Row],[my new versions]],"'","")," ")</f>
        <v>RXN-EX_pheac_e_FWD-SPONT</v>
      </c>
      <c r="H246">
        <f>_xlfn.XLOOKUP(Table2[[#This Row],[name]],Table1[name],Table1[1/h],0)</f>
        <v>0</v>
      </c>
      <c r="I246" t="b">
        <f>OR(Table2[[#This Row],[match]]=0,ROUNDUP(_xlfn.NUMBERVALUE(Table2[[#This Row],[match]]),4)=ROUNDUP(_xlfn.NUMBERVALUE(Table2[[#This Row],[1/h]]),4))</f>
        <v>1</v>
      </c>
    </row>
    <row r="247" spans="1:9">
      <c r="A247" t="s">
        <v>245</v>
      </c>
      <c r="B247">
        <f>_xlfn.NUMBERVALUE(_xlfn.TEXTAFTER(Table1[[#This Row],[in_vivo]]," ",-1))*60*60</f>
        <v>2812.2169308045732</v>
      </c>
      <c r="C247" t="str">
        <f>_xlfn.TEXTBEFORE(Table1[[#This Row],[in_vivo]]," ")</f>
        <v>RXN-FACOAL160_rm_FWD-rt2799_rm</v>
      </c>
      <c r="E247" t="s">
        <v>654</v>
      </c>
      <c r="F247">
        <f>_xlfn.NUMBERVALUE(_xlfn.TEXTAFTER(Table2[[#This Row],[my new versions]]," ",-1))</f>
        <v>12673.550496858699</v>
      </c>
      <c r="G247" t="str">
        <f>_xlfn.TEXTBEFORE(SUBSTITUTE(Table2[[#This Row],[my new versions]],"'","")," ")</f>
        <v>RXN-EX_pheac_e_REV-SPONT</v>
      </c>
      <c r="H247">
        <f>_xlfn.XLOOKUP(Table2[[#This Row],[name]],Table1[name],Table1[1/h],0)</f>
        <v>0</v>
      </c>
      <c r="I247" t="b">
        <f>OR(Table2[[#This Row],[match]]=0,ROUNDUP(_xlfn.NUMBERVALUE(Table2[[#This Row],[match]]),4)=ROUNDUP(_xlfn.NUMBERVALUE(Table2[[#This Row],[1/h]]),4))</f>
        <v>1</v>
      </c>
    </row>
    <row r="248" spans="1:9">
      <c r="A248" t="s">
        <v>246</v>
      </c>
      <c r="B248">
        <f>_xlfn.NUMBERVALUE(_xlfn.TEXTAFTER(Table1[[#This Row],[in_vivo]]," ",-1))*60*60</f>
        <v>2812.2169308045732</v>
      </c>
      <c r="C248" t="str">
        <f>_xlfn.TEXTBEFORE(Table1[[#This Row],[in_vivo]]," ")</f>
        <v>RXN-FACOAL181_rm_FWD-rt2799_rm</v>
      </c>
      <c r="E248" t="s">
        <v>655</v>
      </c>
      <c r="F248">
        <f>_xlfn.NUMBERVALUE(_xlfn.TEXTAFTER(Table2[[#This Row],[my new versions]]," ",-1))</f>
        <v>12673.550496858699</v>
      </c>
      <c r="G248" t="str">
        <f>_xlfn.TEXTBEFORE(SUBSTITUTE(Table2[[#This Row],[my new versions]],"'","")," ")</f>
        <v>RXN-EX_pacald_e_FWD-SPONT</v>
      </c>
      <c r="H248">
        <f>_xlfn.XLOOKUP(Table2[[#This Row],[name]],Table1[name],Table1[1/h],0)</f>
        <v>0</v>
      </c>
      <c r="I248" t="b">
        <f>OR(Table2[[#This Row],[match]]=0,ROUNDUP(_xlfn.NUMBERVALUE(Table2[[#This Row],[match]]),4)=ROUNDUP(_xlfn.NUMBERVALUE(Table2[[#This Row],[1/h]]),4))</f>
        <v>1</v>
      </c>
    </row>
    <row r="249" spans="1:9">
      <c r="A249" t="s">
        <v>247</v>
      </c>
      <c r="B249">
        <f>_xlfn.NUMBERVALUE(_xlfn.TEXTAFTER(Table1[[#This Row],[in_vivo]]," ",-1))*60*60</f>
        <v>61.072231006942204</v>
      </c>
      <c r="C249" t="str">
        <f>_xlfn.TEXTBEFORE(Table1[[#This Row],[in_vivo]]," ")</f>
        <v>RXN-VALTA_m_REV-rt6242_m</v>
      </c>
      <c r="E249" t="s">
        <v>656</v>
      </c>
      <c r="F249">
        <f>_xlfn.NUMBERVALUE(_xlfn.TEXTAFTER(Table2[[#This Row],[my new versions]]," ",-1))</f>
        <v>12673.550496858699</v>
      </c>
      <c r="G249" t="str">
        <f>_xlfn.TEXTBEFORE(SUBSTITUTE(Table2[[#This Row],[my new versions]],"'","")," ")</f>
        <v>RXN-EX_pacald_e_REV-SPONT</v>
      </c>
      <c r="H249">
        <f>_xlfn.XLOOKUP(Table2[[#This Row],[name]],Table1[name],Table1[1/h],0)</f>
        <v>0</v>
      </c>
      <c r="I249" t="b">
        <f>OR(Table2[[#This Row],[match]]=0,ROUNDUP(_xlfn.NUMBERVALUE(Table2[[#This Row],[match]]),4)=ROUNDUP(_xlfn.NUMBERVALUE(Table2[[#This Row],[1/h]]),4))</f>
        <v>1</v>
      </c>
    </row>
    <row r="250" spans="1:9">
      <c r="A250" t="s">
        <v>248</v>
      </c>
      <c r="B250">
        <f>_xlfn.NUMBERVALUE(_xlfn.TEXTAFTER(Table1[[#This Row],[in_vivo]]," ",-1))*60*60</f>
        <v>61.072231006942204</v>
      </c>
      <c r="C250" t="str">
        <f>_xlfn.TEXTBEFORE(Table1[[#This Row],[in_vivo]]," ")</f>
        <v>RXN-ILETA_m_REV-rt6242_m</v>
      </c>
      <c r="E250" t="s">
        <v>657</v>
      </c>
      <c r="F250">
        <f>_xlfn.NUMBERVALUE(_xlfn.TEXTAFTER(Table2[[#This Row],[my new versions]]," ",-1))</f>
        <v>12673.550496858699</v>
      </c>
      <c r="G250" t="str">
        <f>_xlfn.TEXTBEFORE(SUBSTITUTE(Table2[[#This Row],[my new versions]],"'","")," ")</f>
        <v>RXN-EX_pi_e_FWD-SPONT</v>
      </c>
      <c r="H250">
        <f>_xlfn.XLOOKUP(Table2[[#This Row],[name]],Table1[name],Table1[1/h],0)</f>
        <v>0</v>
      </c>
      <c r="I250" t="b">
        <f>OR(Table2[[#This Row],[match]]=0,ROUNDUP(_xlfn.NUMBERVALUE(Table2[[#This Row],[match]]),4)=ROUNDUP(_xlfn.NUMBERVALUE(Table2[[#This Row],[1/h]]),4))</f>
        <v>1</v>
      </c>
    </row>
    <row r="251" spans="1:9">
      <c r="A251" t="s">
        <v>249</v>
      </c>
      <c r="B251">
        <f>_xlfn.NUMBERVALUE(_xlfn.TEXTAFTER(Table1[[#This Row],[in_vivo]]," ",-1))*60*60</f>
        <v>747748.89403764845</v>
      </c>
      <c r="C251" t="str">
        <f>_xlfn.TEXTBEFORE(Table1[[#This Row],[in_vivo]]," ")</f>
        <v>RXN-C4STMO4_c_FWD-rt8272</v>
      </c>
      <c r="E251" t="s">
        <v>658</v>
      </c>
      <c r="F251">
        <f>_xlfn.NUMBERVALUE(_xlfn.TEXTAFTER(Table2[[#This Row],[my new versions]]," ",-1))</f>
        <v>12673.550496858699</v>
      </c>
      <c r="G251" t="str">
        <f>_xlfn.TEXTBEFORE(SUBSTITUTE(Table2[[#This Row],[my new versions]],"'","")," ")</f>
        <v>RXN-EX_pi_e_REV-SPONT</v>
      </c>
      <c r="H251">
        <f>_xlfn.XLOOKUP(Table2[[#This Row],[name]],Table1[name],Table1[1/h],0)</f>
        <v>0</v>
      </c>
      <c r="I251" t="b">
        <f>OR(Table2[[#This Row],[match]]=0,ROUNDUP(_xlfn.NUMBERVALUE(Table2[[#This Row],[match]]),4)=ROUNDUP(_xlfn.NUMBERVALUE(Table2[[#This Row],[1/h]]),4))</f>
        <v>1</v>
      </c>
    </row>
    <row r="252" spans="1:9">
      <c r="A252" t="s">
        <v>250</v>
      </c>
      <c r="B252">
        <f>_xlfn.NUMBERVALUE(_xlfn.TEXTAFTER(Table1[[#This Row],[in_vivo]]," ",-1))*60*60</f>
        <v>747748.89403764845</v>
      </c>
      <c r="C252" t="str">
        <f>_xlfn.TEXTBEFORE(Table1[[#This Row],[in_vivo]]," ")</f>
        <v>RXN-C4STMO3_c_FWD-rt8272</v>
      </c>
      <c r="E252" t="s">
        <v>659</v>
      </c>
      <c r="F252">
        <f>_xlfn.NUMBERVALUE(_xlfn.TEXTAFTER(Table2[[#This Row],[my new versions]]," ",-1))</f>
        <v>12673.550496858699</v>
      </c>
      <c r="G252" t="str">
        <f>_xlfn.TEXTBEFORE(SUBSTITUTE(Table2[[#This Row],[my new versions]],"'","")," ")</f>
        <v>RXN-EX_ptrc_e_FWD-SPONT</v>
      </c>
      <c r="H252">
        <f>_xlfn.XLOOKUP(Table2[[#This Row],[name]],Table1[name],Table1[1/h],0)</f>
        <v>0</v>
      </c>
      <c r="I252" t="b">
        <f>OR(Table2[[#This Row],[match]]=0,ROUNDUP(_xlfn.NUMBERVALUE(Table2[[#This Row],[match]]),4)=ROUNDUP(_xlfn.NUMBERVALUE(Table2[[#This Row],[1/h]]),4))</f>
        <v>1</v>
      </c>
    </row>
    <row r="253" spans="1:9">
      <c r="A253" t="s">
        <v>251</v>
      </c>
      <c r="B253">
        <f>_xlfn.NUMBERVALUE(_xlfn.TEXTAFTER(Table1[[#This Row],[in_vivo]]," ",-1))*60*60</f>
        <v>747748.89403764845</v>
      </c>
      <c r="C253" t="str">
        <f>_xlfn.TEXTBEFORE(Table1[[#This Row],[in_vivo]]," ")</f>
        <v>RXN-C4STMO1_c_FWD-rt8272</v>
      </c>
      <c r="E253" t="s">
        <v>660</v>
      </c>
      <c r="F253">
        <f>_xlfn.NUMBERVALUE(_xlfn.TEXTAFTER(Table2[[#This Row],[my new versions]]," ",-1))</f>
        <v>12673.550496858699</v>
      </c>
      <c r="G253" t="str">
        <f>_xlfn.TEXTBEFORE(SUBSTITUTE(Table2[[#This Row],[my new versions]],"'","")," ")</f>
        <v>RXN-EX_ptrc_e_REV-SPONT</v>
      </c>
      <c r="H253">
        <f>_xlfn.XLOOKUP(Table2[[#This Row],[name]],Table1[name],Table1[1/h],0)</f>
        <v>0</v>
      </c>
      <c r="I253" t="b">
        <f>OR(Table2[[#This Row],[match]]=0,ROUNDUP(_xlfn.NUMBERVALUE(Table2[[#This Row],[match]]),4)=ROUNDUP(_xlfn.NUMBERVALUE(Table2[[#This Row],[1/h]]),4))</f>
        <v>1</v>
      </c>
    </row>
    <row r="254" spans="1:9">
      <c r="A254" t="s">
        <v>252</v>
      </c>
      <c r="B254">
        <f>_xlfn.NUMBERVALUE(_xlfn.TEXTAFTER(Table1[[#This Row],[in_vivo]]," ",-1))*60*60</f>
        <v>747748.89403764845</v>
      </c>
      <c r="C254" t="str">
        <f>_xlfn.TEXTBEFORE(Table1[[#This Row],[in_vivo]]," ")</f>
        <v>RXN-C4STMO2_c_FWD-rt8272</v>
      </c>
      <c r="E254" t="s">
        <v>661</v>
      </c>
      <c r="F254">
        <f>_xlfn.NUMBERVALUE(_xlfn.TEXTAFTER(Table2[[#This Row],[my new versions]]," ",-1))</f>
        <v>12673.550496858699</v>
      </c>
      <c r="G254" t="str">
        <f>_xlfn.TEXTBEFORE(SUBSTITUTE(Table2[[#This Row],[my new versions]],"'","")," ")</f>
        <v>RXN-EX_pydxn_e_FWD-SPONT</v>
      </c>
      <c r="H254">
        <f>_xlfn.XLOOKUP(Table2[[#This Row],[name]],Table1[name],Table1[1/h],0)</f>
        <v>0</v>
      </c>
      <c r="I254" t="b">
        <f>OR(Table2[[#This Row],[match]]=0,ROUNDUP(_xlfn.NUMBERVALUE(Table2[[#This Row],[match]]),4)=ROUNDUP(_xlfn.NUMBERVALUE(Table2[[#This Row],[1/h]]),4))</f>
        <v>1</v>
      </c>
    </row>
    <row r="255" spans="1:9">
      <c r="A255" t="s">
        <v>253</v>
      </c>
      <c r="B255">
        <f>_xlfn.NUMBERVALUE(_xlfn.TEXTAFTER(Table1[[#This Row],[in_vivo]]," ",-1))*60*60</f>
        <v>10097.234189969222</v>
      </c>
      <c r="C255" t="str">
        <f>_xlfn.TEXTBEFORE(Table1[[#This Row],[in_vivo]]," ")</f>
        <v>RXN-PRAIS_c_FWD-rt5891</v>
      </c>
      <c r="E255" t="s">
        <v>662</v>
      </c>
      <c r="F255">
        <f>_xlfn.NUMBERVALUE(_xlfn.TEXTAFTER(Table2[[#This Row],[my new versions]]," ",-1))</f>
        <v>12673.550496858699</v>
      </c>
      <c r="G255" t="str">
        <f>_xlfn.TEXTBEFORE(SUBSTITUTE(Table2[[#This Row],[my new versions]],"'","")," ")</f>
        <v>RXN-EX_pydxn_e_REV-SPONT</v>
      </c>
      <c r="H255">
        <f>_xlfn.XLOOKUP(Table2[[#This Row],[name]],Table1[name],Table1[1/h],0)</f>
        <v>0</v>
      </c>
      <c r="I255" t="b">
        <f>OR(Table2[[#This Row],[match]]=0,ROUNDUP(_xlfn.NUMBERVALUE(Table2[[#This Row],[match]]),4)=ROUNDUP(_xlfn.NUMBERVALUE(Table2[[#This Row],[1/h]]),4))</f>
        <v>1</v>
      </c>
    </row>
    <row r="256" spans="1:9">
      <c r="A256" t="s">
        <v>254</v>
      </c>
      <c r="B256">
        <f>_xlfn.NUMBERVALUE(_xlfn.TEXTAFTER(Table1[[#This Row],[in_vivo]]," ",-1))*60*60</f>
        <v>10097.234189969222</v>
      </c>
      <c r="C256" t="str">
        <f>_xlfn.TEXTBEFORE(Table1[[#This Row],[in_vivo]]," ")</f>
        <v>RXN-PRAGSi_c_FWD-rt5891</v>
      </c>
      <c r="E256" t="s">
        <v>663</v>
      </c>
      <c r="F256">
        <f>_xlfn.NUMBERVALUE(_xlfn.TEXTAFTER(Table2[[#This Row],[my new versions]]," ",-1))</f>
        <v>12673.550496858699</v>
      </c>
      <c r="G256" t="str">
        <f>_xlfn.TEXTBEFORE(SUBSTITUTE(Table2[[#This Row],[my new versions]],"'","")," ")</f>
        <v>RXN-EX_pyr_e_FWD-SPONT</v>
      </c>
      <c r="H256">
        <f>_xlfn.XLOOKUP(Table2[[#This Row],[name]],Table1[name],Table1[1/h],0)</f>
        <v>0</v>
      </c>
      <c r="I256" t="b">
        <f>OR(Table2[[#This Row],[match]]=0,ROUNDUP(_xlfn.NUMBERVALUE(Table2[[#This Row],[match]]),4)=ROUNDUP(_xlfn.NUMBERVALUE(Table2[[#This Row],[1/h]]),4))</f>
        <v>1</v>
      </c>
    </row>
    <row r="257" spans="1:9">
      <c r="A257" t="s">
        <v>255</v>
      </c>
      <c r="B257">
        <f>_xlfn.NUMBERVALUE(_xlfn.TEXTAFTER(Table1[[#This Row],[in_vivo]]," ",-1))*60*60</f>
        <v>14289.221596388075</v>
      </c>
      <c r="C257" t="str">
        <f>_xlfn.TEXTBEFORE(Table1[[#This Row],[in_vivo]]," ")</f>
        <v>RXN-CERH126A_r_FWD-rt6946</v>
      </c>
      <c r="E257" t="s">
        <v>664</v>
      </c>
      <c r="F257">
        <f>_xlfn.NUMBERVALUE(_xlfn.TEXTAFTER(Table2[[#This Row],[my new versions]]," ",-1))</f>
        <v>12673.550496858699</v>
      </c>
      <c r="G257" t="str">
        <f>_xlfn.TEXTBEFORE(SUBSTITUTE(Table2[[#This Row],[my new versions]],"'","")," ")</f>
        <v>RXN-EX_pyr_e_REV-SPONT</v>
      </c>
      <c r="H257">
        <f>_xlfn.XLOOKUP(Table2[[#This Row],[name]],Table1[name],Table1[1/h],0)</f>
        <v>0</v>
      </c>
      <c r="I257" t="b">
        <f>OR(Table2[[#This Row],[match]]=0,ROUNDUP(_xlfn.NUMBERVALUE(Table2[[#This Row],[match]]),4)=ROUNDUP(_xlfn.NUMBERVALUE(Table2[[#This Row],[1/h]]),4))</f>
        <v>1</v>
      </c>
    </row>
    <row r="258" spans="1:9">
      <c r="A258" t="s">
        <v>256</v>
      </c>
      <c r="B258">
        <f>_xlfn.NUMBERVALUE(_xlfn.TEXTAFTER(Table1[[#This Row],[in_vivo]]," ",-1))*60*60</f>
        <v>14289.221596388075</v>
      </c>
      <c r="C258" t="str">
        <f>_xlfn.TEXTBEFORE(Table1[[#This Row],[in_vivo]]," ")</f>
        <v>RXN-CERH124A_r_FWD-rt6946</v>
      </c>
      <c r="E258" t="s">
        <v>665</v>
      </c>
      <c r="F258">
        <f>_xlfn.NUMBERVALUE(_xlfn.TEXTAFTER(Table2[[#This Row],[my new versions]]," ",-1))</f>
        <v>12673.550496858699</v>
      </c>
      <c r="G258" t="str">
        <f>_xlfn.TEXTBEFORE(SUBSTITUTE(Table2[[#This Row],[my new versions]],"'","")," ")</f>
        <v>RXN-EX_ribflv_e_FWD-SPONT</v>
      </c>
      <c r="H258">
        <f>_xlfn.XLOOKUP(Table2[[#This Row],[name]],Table1[name],Table1[1/h],0)</f>
        <v>0</v>
      </c>
      <c r="I258" t="b">
        <f>OR(Table2[[#This Row],[match]]=0,ROUNDUP(_xlfn.NUMBERVALUE(Table2[[#This Row],[match]]),4)=ROUNDUP(_xlfn.NUMBERVALUE(Table2[[#This Row],[1/h]]),4))</f>
        <v>1</v>
      </c>
    </row>
    <row r="259" spans="1:9">
      <c r="A259" t="s">
        <v>257</v>
      </c>
      <c r="B259">
        <f>_xlfn.NUMBERVALUE(_xlfn.TEXTAFTER(Table1[[#This Row],[in_vivo]]," ",-1))*60*60</f>
        <v>6.1728772463169479</v>
      </c>
      <c r="C259" t="str">
        <f>_xlfn.TEXTBEFORE(Table1[[#This Row],[in_vivo]]," ")</f>
        <v>RXN-IGPS_c_FWD-rt8196</v>
      </c>
      <c r="E259" t="s">
        <v>666</v>
      </c>
      <c r="F259">
        <f>_xlfn.NUMBERVALUE(_xlfn.TEXTAFTER(Table2[[#This Row],[my new versions]]," ",-1))</f>
        <v>12673.550496858699</v>
      </c>
      <c r="G259" t="str">
        <f>_xlfn.TEXTBEFORE(SUBSTITUTE(Table2[[#This Row],[my new versions]],"'","")," ")</f>
        <v>RXN-EX_ribflv_e_REV-SPONT</v>
      </c>
      <c r="H259">
        <f>_xlfn.XLOOKUP(Table2[[#This Row],[name]],Table1[name],Table1[1/h],0)</f>
        <v>0</v>
      </c>
      <c r="I259" t="b">
        <f>OR(Table2[[#This Row],[match]]=0,ROUNDUP(_xlfn.NUMBERVALUE(Table2[[#This Row],[match]]),4)=ROUNDUP(_xlfn.NUMBERVALUE(Table2[[#This Row],[1/h]]),4))</f>
        <v>1</v>
      </c>
    </row>
    <row r="260" spans="1:9">
      <c r="A260" t="s">
        <v>258</v>
      </c>
      <c r="B260">
        <f>_xlfn.NUMBERVALUE(_xlfn.TEXTAFTER(Table1[[#This Row],[in_vivo]]," ",-1))*60*60</f>
        <v>6.1728772463169479</v>
      </c>
      <c r="C260" t="str">
        <f>_xlfn.TEXTBEFORE(Table1[[#This Row],[in_vivo]]," ")</f>
        <v>RXN-PRAIi_c_FWD-rt8196</v>
      </c>
      <c r="E260" t="s">
        <v>667</v>
      </c>
      <c r="F260">
        <f>_xlfn.NUMBERVALUE(_xlfn.TEXTAFTER(Table2[[#This Row],[my new versions]]," ",-1))</f>
        <v>12673.550496858699</v>
      </c>
      <c r="G260" t="str">
        <f>_xlfn.TEXTBEFORE(SUBSTITUTE(Table2[[#This Row],[my new versions]],"'","")," ")</f>
        <v>RXN-EX_amet_e_FWD-SPONT</v>
      </c>
      <c r="H260">
        <f>_xlfn.XLOOKUP(Table2[[#This Row],[name]],Table1[name],Table1[1/h],0)</f>
        <v>0</v>
      </c>
      <c r="I260" t="b">
        <f>OR(Table2[[#This Row],[match]]=0,ROUNDUP(_xlfn.NUMBERVALUE(Table2[[#This Row],[match]]),4)=ROUNDUP(_xlfn.NUMBERVALUE(Table2[[#This Row],[1/h]]),4))</f>
        <v>1</v>
      </c>
    </row>
    <row r="261" spans="1:9">
      <c r="A261" t="s">
        <v>259</v>
      </c>
      <c r="B261">
        <f>_xlfn.NUMBERVALUE(_xlfn.TEXTAFTER(Table1[[#This Row],[in_vivo]]," ",-1))*60*60</f>
        <v>1806890.8964148758</v>
      </c>
      <c r="C261" t="str">
        <f>_xlfn.TEXTBEFORE(Table1[[#This Row],[in_vivo]]," ")</f>
        <v>RXN-CITMALta_m_FWD-rt2146</v>
      </c>
      <c r="E261" t="s">
        <v>668</v>
      </c>
      <c r="F261">
        <f>_xlfn.NUMBERVALUE(_xlfn.TEXTAFTER(Table2[[#This Row],[my new versions]]," ",-1))</f>
        <v>12673.550496858699</v>
      </c>
      <c r="G261" t="str">
        <f>_xlfn.TEXTBEFORE(SUBSTITUTE(Table2[[#This Row],[my new versions]],"'","")," ")</f>
        <v>RXN-EX_amet_e_REV-SPONT</v>
      </c>
      <c r="H261">
        <f>_xlfn.XLOOKUP(Table2[[#This Row],[name]],Table1[name],Table1[1/h],0)</f>
        <v>0</v>
      </c>
      <c r="I261" t="b">
        <f>OR(Table2[[#This Row],[match]]=0,ROUNDUP(_xlfn.NUMBERVALUE(Table2[[#This Row],[match]]),4)=ROUNDUP(_xlfn.NUMBERVALUE(Table2[[#This Row],[1/h]]),4))</f>
        <v>1</v>
      </c>
    </row>
    <row r="262" spans="1:9">
      <c r="A262" t="s">
        <v>260</v>
      </c>
      <c r="B262">
        <f>_xlfn.NUMBERVALUE(_xlfn.TEXTAFTER(Table1[[#This Row],[in_vivo]]," ",-1))*60*60</f>
        <v>1806890.8964148758</v>
      </c>
      <c r="C262" t="str">
        <f>_xlfn.TEXTBEFORE(Table1[[#This Row],[in_vivo]]," ")</f>
        <v>RXN-CITt3_m_REV-rt2146</v>
      </c>
      <c r="E262" t="s">
        <v>669</v>
      </c>
      <c r="F262">
        <f>_xlfn.NUMBERVALUE(_xlfn.TEXTAFTER(Table2[[#This Row],[my new versions]]," ",-1))</f>
        <v>12673.550496858699</v>
      </c>
      <c r="G262" t="str">
        <f>_xlfn.TEXTBEFORE(SUBSTITUTE(Table2[[#This Row],[my new versions]],"'","")," ")</f>
        <v>RXN-EX_mmet_e_FWD-SPONT</v>
      </c>
      <c r="H262">
        <f>_xlfn.XLOOKUP(Table2[[#This Row],[name]],Table1[name],Table1[1/h],0)</f>
        <v>0</v>
      </c>
      <c r="I262" t="b">
        <f>OR(Table2[[#This Row],[match]]=0,ROUNDUP(_xlfn.NUMBERVALUE(Table2[[#This Row],[match]]),4)=ROUNDUP(_xlfn.NUMBERVALUE(Table2[[#This Row],[1/h]]),4))</f>
        <v>1</v>
      </c>
    </row>
    <row r="263" spans="1:9">
      <c r="A263" t="s">
        <v>261</v>
      </c>
      <c r="B263">
        <f>_xlfn.NUMBERVALUE(_xlfn.TEXTAFTER(Table1[[#This Row],[in_vivo]]," ",-1))*60*60</f>
        <v>140.27763313324905</v>
      </c>
      <c r="C263" t="str">
        <f>_xlfn.TEXTBEFORE(Table1[[#This Row],[in_vivo]]," ")</f>
        <v>RXN-AKGMALta_m_FWD-rt2267</v>
      </c>
      <c r="E263" t="s">
        <v>670</v>
      </c>
      <c r="F263">
        <f>_xlfn.NUMBERVALUE(_xlfn.TEXTAFTER(Table2[[#This Row],[my new versions]]," ",-1))</f>
        <v>12673.550496858699</v>
      </c>
      <c r="G263" t="str">
        <f>_xlfn.TEXTBEFORE(SUBSTITUTE(Table2[[#This Row],[my new versions]],"'","")," ")</f>
        <v>RXN-EX_mmet_e_REV-SPONT</v>
      </c>
      <c r="H263">
        <f>_xlfn.XLOOKUP(Table2[[#This Row],[name]],Table1[name],Table1[1/h],0)</f>
        <v>0</v>
      </c>
      <c r="I263" t="b">
        <f>OR(Table2[[#This Row],[match]]=0,ROUNDUP(_xlfn.NUMBERVALUE(Table2[[#This Row],[match]]),4)=ROUNDUP(_xlfn.NUMBERVALUE(Table2[[#This Row],[1/h]]),4))</f>
        <v>1</v>
      </c>
    </row>
    <row r="264" spans="1:9">
      <c r="A264" t="s">
        <v>262</v>
      </c>
      <c r="B264">
        <f>_xlfn.NUMBERVALUE(_xlfn.TEXTAFTER(Table1[[#This Row],[in_vivo]]," ",-1))*60*60</f>
        <v>140.27763313324905</v>
      </c>
      <c r="C264" t="str">
        <f>_xlfn.TEXTBEFORE(Table1[[#This Row],[in_vivo]]," ")</f>
        <v>RXN-2OXOADPt_c_m_FWD-rt2267</v>
      </c>
      <c r="E264" t="s">
        <v>671</v>
      </c>
      <c r="F264">
        <f>_xlfn.NUMBERVALUE(_xlfn.TEXTAFTER(Table2[[#This Row],[my new versions]]," ",-1))</f>
        <v>12673.550496858699</v>
      </c>
      <c r="G264" t="str">
        <f>_xlfn.TEXTBEFORE(SUBSTITUTE(Table2[[#This Row],[my new versions]],"'","")," ")</f>
        <v>RXN-EX_g3pc_e_FWD-SPONT</v>
      </c>
      <c r="H264">
        <f>_xlfn.XLOOKUP(Table2[[#This Row],[name]],Table1[name],Table1[1/h],0)</f>
        <v>0</v>
      </c>
      <c r="I264" t="b">
        <f>OR(Table2[[#This Row],[match]]=0,ROUNDUP(_xlfn.NUMBERVALUE(Table2[[#This Row],[match]]),4)=ROUNDUP(_xlfn.NUMBERVALUE(Table2[[#This Row],[1/h]]),4))</f>
        <v>1</v>
      </c>
    </row>
    <row r="265" spans="1:9">
      <c r="A265" t="s">
        <v>263</v>
      </c>
      <c r="B265">
        <f>_xlfn.NUMBERVALUE(_xlfn.TEXTAFTER(Table1[[#This Row],[in_vivo]]," ",-1))*60*60</f>
        <v>5385.3859946588036</v>
      </c>
      <c r="C265" t="str">
        <f>_xlfn.TEXTBEFORE(Table1[[#This Row],[in_vivo]]," ")</f>
        <v>RXN-IMPC_c_FWD-rt4053</v>
      </c>
      <c r="E265" t="s">
        <v>672</v>
      </c>
      <c r="F265">
        <f>_xlfn.NUMBERVALUE(_xlfn.TEXTAFTER(Table2[[#This Row],[my new versions]]," ",-1))</f>
        <v>12673.550496858699</v>
      </c>
      <c r="G265" t="str">
        <f>_xlfn.TEXTBEFORE(SUBSTITUTE(Table2[[#This Row],[my new versions]],"'","")," ")</f>
        <v>RXN-EX_g3pc_e_REV-SPONT</v>
      </c>
      <c r="H265">
        <f>_xlfn.XLOOKUP(Table2[[#This Row],[name]],Table1[name],Table1[1/h],0)</f>
        <v>0</v>
      </c>
      <c r="I265" t="b">
        <f>OR(Table2[[#This Row],[match]]=0,ROUNDUP(_xlfn.NUMBERVALUE(Table2[[#This Row],[match]]),4)=ROUNDUP(_xlfn.NUMBERVALUE(Table2[[#This Row],[1/h]]),4))</f>
        <v>1</v>
      </c>
    </row>
    <row r="266" spans="1:9">
      <c r="A266" t="s">
        <v>264</v>
      </c>
      <c r="B266">
        <f>_xlfn.NUMBERVALUE(_xlfn.TEXTAFTER(Table1[[#This Row],[in_vivo]]," ",-1))*60*60</f>
        <v>5385.3859946588036</v>
      </c>
      <c r="C266" t="str">
        <f>_xlfn.TEXTBEFORE(Table1[[#This Row],[in_vivo]]," ")</f>
        <v>RXN-AICART_c_FWD-rt4053</v>
      </c>
      <c r="E266" t="s">
        <v>673</v>
      </c>
      <c r="F266">
        <f>_xlfn.NUMBERVALUE(_xlfn.TEXTAFTER(Table2[[#This Row],[my new versions]]," ",-1))</f>
        <v>12673.550496858699</v>
      </c>
      <c r="G266" t="str">
        <f>_xlfn.TEXTBEFORE(SUBSTITUTE(Table2[[#This Row],[my new versions]],"'","")," ")</f>
        <v>RXN-EX_na1_e_FWD-SPONT</v>
      </c>
      <c r="H266">
        <f>_xlfn.XLOOKUP(Table2[[#This Row],[name]],Table1[name],Table1[1/h],0)</f>
        <v>0</v>
      </c>
      <c r="I266" t="b">
        <f>OR(Table2[[#This Row],[match]]=0,ROUNDUP(_xlfn.NUMBERVALUE(Table2[[#This Row],[match]]),4)=ROUNDUP(_xlfn.NUMBERVALUE(Table2[[#This Row],[1/h]]),4))</f>
        <v>1</v>
      </c>
    </row>
    <row r="267" spans="1:9">
      <c r="A267" t="s">
        <v>265</v>
      </c>
      <c r="B267">
        <f>_xlfn.NUMBERVALUE(_xlfn.TEXTAFTER(Table1[[#This Row],[in_vivo]]," ",-1))*60*60</f>
        <v>385142.12510888884</v>
      </c>
      <c r="C267" t="str">
        <f>_xlfn.TEXTBEFORE(Table1[[#This Row],[in_vivo]]," ")</f>
        <v>RXN-PRENT20_l_FWD-rt4281</v>
      </c>
      <c r="E267" t="s">
        <v>674</v>
      </c>
      <c r="F267">
        <f>_xlfn.NUMBERVALUE(_xlfn.TEXTAFTER(Table2[[#This Row],[my new versions]]," ",-1))</f>
        <v>12673.550496858699</v>
      </c>
      <c r="G267" t="str">
        <f>_xlfn.TEXTBEFORE(SUBSTITUTE(Table2[[#This Row],[my new versions]],"'","")," ")</f>
        <v>RXN-EX_na1_e_REV-SPONT</v>
      </c>
      <c r="H267">
        <f>_xlfn.XLOOKUP(Table2[[#This Row],[name]],Table1[name],Table1[1/h],0)</f>
        <v>0</v>
      </c>
      <c r="I267" t="b">
        <f>OR(Table2[[#This Row],[match]]=0,ROUNDUP(_xlfn.NUMBERVALUE(Table2[[#This Row],[match]]),4)=ROUNDUP(_xlfn.NUMBERVALUE(Table2[[#This Row],[1/h]]),4))</f>
        <v>1</v>
      </c>
    </row>
    <row r="268" spans="1:9">
      <c r="A268" t="s">
        <v>266</v>
      </c>
      <c r="B268">
        <f>_xlfn.NUMBERVALUE(_xlfn.TEXTAFTER(Table1[[#This Row],[in_vivo]]," ",-1))*60*60</f>
        <v>385142.12510888884</v>
      </c>
      <c r="C268" t="str">
        <f>_xlfn.TEXTBEFORE(Table1[[#This Row],[in_vivo]]," ")</f>
        <v>RXN-GGTT_l_FWD-rt4281</v>
      </c>
      <c r="E268" t="s">
        <v>675</v>
      </c>
      <c r="F268">
        <f>_xlfn.NUMBERVALUE(_xlfn.TEXTAFTER(Table2[[#This Row],[my new versions]]," ",-1))</f>
        <v>12673.550496858699</v>
      </c>
      <c r="G268" t="str">
        <f>_xlfn.TEXTBEFORE(SUBSTITUTE(Table2[[#This Row],[my new versions]],"'","")," ")</f>
        <v>RXN-EX_spmd_e_FWD-SPONT</v>
      </c>
      <c r="H268">
        <f>_xlfn.XLOOKUP(Table2[[#This Row],[name]],Table1[name],Table1[1/h],0)</f>
        <v>0</v>
      </c>
      <c r="I268" t="b">
        <f>OR(Table2[[#This Row],[match]]=0,ROUNDUP(_xlfn.NUMBERVALUE(Table2[[#This Row],[match]]),4)=ROUNDUP(_xlfn.NUMBERVALUE(Table2[[#This Row],[1/h]]),4))</f>
        <v>1</v>
      </c>
    </row>
    <row r="269" spans="1:9">
      <c r="A269" t="s">
        <v>267</v>
      </c>
      <c r="B269">
        <f>_xlfn.NUMBERVALUE(_xlfn.TEXTAFTER(Table1[[#This Row],[in_vivo]]," ",-1))*60*60</f>
        <v>385142.12510888884</v>
      </c>
      <c r="C269" t="str">
        <f>_xlfn.TEXTBEFORE(Table1[[#This Row],[in_vivo]]," ")</f>
        <v>RXN-PRENT13_l_FWD-rt4281</v>
      </c>
      <c r="E269" t="s">
        <v>676</v>
      </c>
      <c r="F269">
        <f>_xlfn.NUMBERVALUE(_xlfn.TEXTAFTER(Table2[[#This Row],[my new versions]]," ",-1))</f>
        <v>12673.550496858699</v>
      </c>
      <c r="G269" t="str">
        <f>_xlfn.TEXTBEFORE(SUBSTITUTE(Table2[[#This Row],[my new versions]],"'","")," ")</f>
        <v>RXN-EX_spmd_e_REV-SPONT</v>
      </c>
      <c r="H269">
        <f>_xlfn.XLOOKUP(Table2[[#This Row],[name]],Table1[name],Table1[1/h],0)</f>
        <v>0</v>
      </c>
      <c r="I269" t="b">
        <f>OR(Table2[[#This Row],[match]]=0,ROUNDUP(_xlfn.NUMBERVALUE(Table2[[#This Row],[match]]),4)=ROUNDUP(_xlfn.NUMBERVALUE(Table2[[#This Row],[1/h]]),4))</f>
        <v>1</v>
      </c>
    </row>
    <row r="270" spans="1:9">
      <c r="A270" t="s">
        <v>268</v>
      </c>
      <c r="B270">
        <f>_xlfn.NUMBERVALUE(_xlfn.TEXTAFTER(Table1[[#This Row],[in_vivo]]," ",-1))*60*60</f>
        <v>385142.12510888884</v>
      </c>
      <c r="C270" t="str">
        <f>_xlfn.TEXTBEFORE(Table1[[#This Row],[in_vivo]]," ")</f>
        <v>RXN-PRENT18_l_FWD-rt4281</v>
      </c>
      <c r="E270" t="s">
        <v>677</v>
      </c>
      <c r="F270">
        <f>_xlfn.NUMBERVALUE(_xlfn.TEXTAFTER(Table2[[#This Row],[my new versions]]," ",-1))</f>
        <v>12673.550496858699</v>
      </c>
      <c r="G270" t="str">
        <f>_xlfn.TEXTBEFORE(SUBSTITUTE(Table2[[#This Row],[my new versions]],"'","")," ")</f>
        <v>RXN-EX_sprm_e_FWD-SPONT</v>
      </c>
      <c r="H270">
        <f>_xlfn.XLOOKUP(Table2[[#This Row],[name]],Table1[name],Table1[1/h],0)</f>
        <v>0</v>
      </c>
      <c r="I270" t="b">
        <f>OR(Table2[[#This Row],[match]]=0,ROUNDUP(_xlfn.NUMBERVALUE(Table2[[#This Row],[match]]),4)=ROUNDUP(_xlfn.NUMBERVALUE(Table2[[#This Row],[1/h]]),4))</f>
        <v>1</v>
      </c>
    </row>
    <row r="271" spans="1:9">
      <c r="A271" t="s">
        <v>269</v>
      </c>
      <c r="B271">
        <f>_xlfn.NUMBERVALUE(_xlfn.TEXTAFTER(Table1[[#This Row],[in_vivo]]," ",-1))*60*60</f>
        <v>385142.12510888884</v>
      </c>
      <c r="C271" t="str">
        <f>_xlfn.TEXTBEFORE(Table1[[#This Row],[in_vivo]]," ")</f>
        <v>RXN-PRENT6_l_FWD-rt4281</v>
      </c>
      <c r="E271" t="s">
        <v>678</v>
      </c>
      <c r="F271">
        <f>_xlfn.NUMBERVALUE(_xlfn.TEXTAFTER(Table2[[#This Row],[my new versions]]," ",-1))</f>
        <v>12673.550496858699</v>
      </c>
      <c r="G271" t="str">
        <f>_xlfn.TEXTBEFORE(SUBSTITUTE(Table2[[#This Row],[my new versions]],"'","")," ")</f>
        <v>RXN-EX_sprm_e_REV-SPONT</v>
      </c>
      <c r="H271">
        <f>_xlfn.XLOOKUP(Table2[[#This Row],[name]],Table1[name],Table1[1/h],0)</f>
        <v>0</v>
      </c>
      <c r="I271" t="b">
        <f>OR(Table2[[#This Row],[match]]=0,ROUNDUP(_xlfn.NUMBERVALUE(Table2[[#This Row],[match]]),4)=ROUNDUP(_xlfn.NUMBERVALUE(Table2[[#This Row],[1/h]]),4))</f>
        <v>1</v>
      </c>
    </row>
    <row r="272" spans="1:9">
      <c r="A272" t="s">
        <v>270</v>
      </c>
      <c r="B272">
        <f>_xlfn.NUMBERVALUE(_xlfn.TEXTAFTER(Table1[[#This Row],[in_vivo]]," ",-1))*60*60</f>
        <v>385142.12510888884</v>
      </c>
      <c r="C272" t="str">
        <f>_xlfn.TEXTBEFORE(Table1[[#This Row],[in_vivo]]," ")</f>
        <v>RXN-PRENT11_l_FWD-rt4281</v>
      </c>
      <c r="E272" t="s">
        <v>679</v>
      </c>
      <c r="F272">
        <f>_xlfn.NUMBERVALUE(_xlfn.TEXTAFTER(Table2[[#This Row],[my new versions]]," ",-1))</f>
        <v>12673.550496858699</v>
      </c>
      <c r="G272" t="str">
        <f>_xlfn.TEXTBEFORE(SUBSTITUTE(Table2[[#This Row],[my new versions]],"'","")," ")</f>
        <v>RXN-EX_ocdca_e_FWD-SPONT</v>
      </c>
      <c r="H272">
        <f>_xlfn.XLOOKUP(Table2[[#This Row],[name]],Table1[name],Table1[1/h],0)</f>
        <v>0</v>
      </c>
      <c r="I272" t="b">
        <f>OR(Table2[[#This Row],[match]]=0,ROUNDUP(_xlfn.NUMBERVALUE(Table2[[#This Row],[match]]),4)=ROUNDUP(_xlfn.NUMBERVALUE(Table2[[#This Row],[1/h]]),4))</f>
        <v>1</v>
      </c>
    </row>
    <row r="273" spans="1:9">
      <c r="A273" t="s">
        <v>271</v>
      </c>
      <c r="B273">
        <f>_xlfn.NUMBERVALUE(_xlfn.TEXTAFTER(Table1[[#This Row],[in_vivo]]," ",-1))*60*60</f>
        <v>385142.12510888884</v>
      </c>
      <c r="C273" t="str">
        <f>_xlfn.TEXTBEFORE(Table1[[#This Row],[in_vivo]]," ")</f>
        <v>RXN-PRENT17_l_FWD-rt4281</v>
      </c>
      <c r="E273" t="s">
        <v>680</v>
      </c>
      <c r="F273">
        <f>_xlfn.NUMBERVALUE(_xlfn.TEXTAFTER(Table2[[#This Row],[my new versions]]," ",-1))</f>
        <v>12673.550496858699</v>
      </c>
      <c r="G273" t="str">
        <f>_xlfn.TEXTBEFORE(SUBSTITUTE(Table2[[#This Row],[my new versions]],"'","")," ")</f>
        <v>RXN-EX_ocdca_e_REV-SPONT</v>
      </c>
      <c r="H273">
        <f>_xlfn.XLOOKUP(Table2[[#This Row],[name]],Table1[name],Table1[1/h],0)</f>
        <v>0</v>
      </c>
      <c r="I273" t="b">
        <f>OR(Table2[[#This Row],[match]]=0,ROUNDUP(_xlfn.NUMBERVALUE(Table2[[#This Row],[match]]),4)=ROUNDUP(_xlfn.NUMBERVALUE(Table2[[#This Row],[1/h]]),4))</f>
        <v>1</v>
      </c>
    </row>
    <row r="274" spans="1:9">
      <c r="A274" t="s">
        <v>272</v>
      </c>
      <c r="B274">
        <f>_xlfn.NUMBERVALUE(_xlfn.TEXTAFTER(Table1[[#This Row],[in_vivo]]," ",-1))*60*60</f>
        <v>385142.12510888884</v>
      </c>
      <c r="C274" t="str">
        <f>_xlfn.TEXTBEFORE(Table1[[#This Row],[in_vivo]]," ")</f>
        <v>RXN-PRENT16_l_FWD-rt4281</v>
      </c>
      <c r="E274" t="s">
        <v>681</v>
      </c>
      <c r="F274">
        <f>_xlfn.NUMBERVALUE(_xlfn.TEXTAFTER(Table2[[#This Row],[my new versions]]," ",-1))</f>
        <v>12673.550496858699</v>
      </c>
      <c r="G274" t="str">
        <f>_xlfn.TEXTBEFORE(SUBSTITUTE(Table2[[#This Row],[my new versions]],"'","")," ")</f>
        <v>RXN-EX_succ_e_FWD-SPONT</v>
      </c>
      <c r="H274">
        <f>_xlfn.XLOOKUP(Table2[[#This Row],[name]],Table1[name],Table1[1/h],0)</f>
        <v>0</v>
      </c>
      <c r="I274" t="b">
        <f>OR(Table2[[#This Row],[match]]=0,ROUNDUP(_xlfn.NUMBERVALUE(Table2[[#This Row],[match]]),4)=ROUNDUP(_xlfn.NUMBERVALUE(Table2[[#This Row],[1/h]]),4))</f>
        <v>1</v>
      </c>
    </row>
    <row r="275" spans="1:9">
      <c r="A275" t="s">
        <v>273</v>
      </c>
      <c r="B275">
        <f>_xlfn.NUMBERVALUE(_xlfn.TEXTAFTER(Table1[[#This Row],[in_vivo]]," ",-1))*60*60</f>
        <v>385142.12510888884</v>
      </c>
      <c r="C275" t="str">
        <f>_xlfn.TEXTBEFORE(Table1[[#This Row],[in_vivo]]," ")</f>
        <v>RXN-PRENT15_l_FWD-rt4281</v>
      </c>
      <c r="E275" t="s">
        <v>682</v>
      </c>
      <c r="F275">
        <f>_xlfn.NUMBERVALUE(_xlfn.TEXTAFTER(Table2[[#This Row],[my new versions]]," ",-1))</f>
        <v>12673.550496858699</v>
      </c>
      <c r="G275" t="str">
        <f>_xlfn.TEXTBEFORE(SUBSTITUTE(Table2[[#This Row],[my new versions]],"'","")," ")</f>
        <v>RXN-EX_succ_e_REV-SPONT</v>
      </c>
      <c r="H275">
        <f>_xlfn.XLOOKUP(Table2[[#This Row],[name]],Table1[name],Table1[1/h],0)</f>
        <v>0</v>
      </c>
      <c r="I275" t="b">
        <f>OR(Table2[[#This Row],[match]]=0,ROUNDUP(_xlfn.NUMBERVALUE(Table2[[#This Row],[match]]),4)=ROUNDUP(_xlfn.NUMBERVALUE(Table2[[#This Row],[1/h]]),4))</f>
        <v>1</v>
      </c>
    </row>
    <row r="276" spans="1:9">
      <c r="A276" t="s">
        <v>274</v>
      </c>
      <c r="B276">
        <f>_xlfn.NUMBERVALUE(_xlfn.TEXTAFTER(Table1[[#This Row],[in_vivo]]," ",-1))*60*60</f>
        <v>385142.12510888884</v>
      </c>
      <c r="C276" t="str">
        <f>_xlfn.TEXTBEFORE(Table1[[#This Row],[in_vivo]]," ")</f>
        <v>RXN-PRENT14_l_FWD-rt4281</v>
      </c>
      <c r="E276" t="s">
        <v>683</v>
      </c>
      <c r="F276">
        <f>_xlfn.NUMBERVALUE(_xlfn.TEXTAFTER(Table2[[#This Row],[my new versions]]," ",-1))</f>
        <v>12673.550496858699</v>
      </c>
      <c r="G276" t="str">
        <f>_xlfn.TEXTBEFORE(SUBSTITUTE(Table2[[#This Row],[my new versions]],"'","")," ")</f>
        <v>RXN-EX_sucr_e_FWD-SPONT</v>
      </c>
      <c r="H276">
        <f>_xlfn.XLOOKUP(Table2[[#This Row],[name]],Table1[name],Table1[1/h],0)</f>
        <v>0</v>
      </c>
      <c r="I276" t="b">
        <f>OR(Table2[[#This Row],[match]]=0,ROUNDUP(_xlfn.NUMBERVALUE(Table2[[#This Row],[match]]),4)=ROUNDUP(_xlfn.NUMBERVALUE(Table2[[#This Row],[1/h]]),4))</f>
        <v>1</v>
      </c>
    </row>
    <row r="277" spans="1:9">
      <c r="A277" t="s">
        <v>275</v>
      </c>
      <c r="B277">
        <f>_xlfn.NUMBERVALUE(_xlfn.TEXTAFTER(Table1[[#This Row],[in_vivo]]," ",-1))*60*60</f>
        <v>385142.12510888884</v>
      </c>
      <c r="C277" t="str">
        <f>_xlfn.TEXTBEFORE(Table1[[#This Row],[in_vivo]]," ")</f>
        <v>RXN-PRENT21_l_FWD-rt4281</v>
      </c>
      <c r="E277" t="s">
        <v>684</v>
      </c>
      <c r="F277">
        <f>_xlfn.NUMBERVALUE(_xlfn.TEXTAFTER(Table2[[#This Row],[my new versions]]," ",-1))</f>
        <v>12673.550496858699</v>
      </c>
      <c r="G277" t="str">
        <f>_xlfn.TEXTBEFORE(SUBSTITUTE(Table2[[#This Row],[my new versions]],"'","")," ")</f>
        <v>RXN-EX_sucr_e_REV-SPONT</v>
      </c>
      <c r="H277">
        <f>_xlfn.XLOOKUP(Table2[[#This Row],[name]],Table1[name],Table1[1/h],0)</f>
        <v>0</v>
      </c>
      <c r="I277" t="b">
        <f>OR(Table2[[#This Row],[match]]=0,ROUNDUP(_xlfn.NUMBERVALUE(Table2[[#This Row],[match]]),4)=ROUNDUP(_xlfn.NUMBERVALUE(Table2[[#This Row],[1/h]]),4))</f>
        <v>1</v>
      </c>
    </row>
    <row r="278" spans="1:9">
      <c r="A278" t="s">
        <v>276</v>
      </c>
      <c r="B278">
        <f>_xlfn.NUMBERVALUE(_xlfn.TEXTAFTER(Table1[[#This Row],[in_vivo]]," ",-1))*60*60</f>
        <v>385142.12510888884</v>
      </c>
      <c r="C278" t="str">
        <f>_xlfn.TEXTBEFORE(Table1[[#This Row],[in_vivo]]," ")</f>
        <v>RXN-PRENT12_l_FWD-rt4281</v>
      </c>
      <c r="E278" t="s">
        <v>685</v>
      </c>
      <c r="F278">
        <f>_xlfn.NUMBERVALUE(_xlfn.TEXTAFTER(Table2[[#This Row],[my new versions]]," ",-1))</f>
        <v>12673.550496858699</v>
      </c>
      <c r="G278" t="str">
        <f>_xlfn.TEXTBEFORE(SUBSTITUTE(Table2[[#This Row],[my new versions]],"'","")," ")</f>
        <v>RXN-EX_so4_e_FWD-SPONT</v>
      </c>
      <c r="H278">
        <f>_xlfn.XLOOKUP(Table2[[#This Row],[name]],Table1[name],Table1[1/h],0)</f>
        <v>0</v>
      </c>
      <c r="I278" t="b">
        <f>OR(Table2[[#This Row],[match]]=0,ROUNDUP(_xlfn.NUMBERVALUE(Table2[[#This Row],[match]]),4)=ROUNDUP(_xlfn.NUMBERVALUE(Table2[[#This Row],[1/h]]),4))</f>
        <v>1</v>
      </c>
    </row>
    <row r="279" spans="1:9">
      <c r="A279" t="s">
        <v>277</v>
      </c>
      <c r="B279">
        <f>_xlfn.NUMBERVALUE(_xlfn.TEXTAFTER(Table1[[#This Row],[in_vivo]]," ",-1))*60*60</f>
        <v>385142.12510888884</v>
      </c>
      <c r="C279" t="str">
        <f>_xlfn.TEXTBEFORE(Table1[[#This Row],[in_vivo]]," ")</f>
        <v>RXN-PPTT_l_FWD-rt4281</v>
      </c>
      <c r="E279" t="s">
        <v>686</v>
      </c>
      <c r="F279">
        <f>_xlfn.NUMBERVALUE(_xlfn.TEXTAFTER(Table2[[#This Row],[my new versions]]," ",-1))</f>
        <v>12673.550496858699</v>
      </c>
      <c r="G279" t="str">
        <f>_xlfn.TEXTBEFORE(SUBSTITUTE(Table2[[#This Row],[my new versions]],"'","")," ")</f>
        <v>RXN-EX_so4_e_REV-SPONT</v>
      </c>
      <c r="H279">
        <f>_xlfn.XLOOKUP(Table2[[#This Row],[name]],Table1[name],Table1[1/h],0)</f>
        <v>0</v>
      </c>
      <c r="I279" t="b">
        <f>OR(Table2[[#This Row],[match]]=0,ROUNDUP(_xlfn.NUMBERVALUE(Table2[[#This Row],[match]]),4)=ROUNDUP(_xlfn.NUMBERVALUE(Table2[[#This Row],[1/h]]),4))</f>
        <v>1</v>
      </c>
    </row>
    <row r="280" spans="1:9">
      <c r="A280" t="s">
        <v>278</v>
      </c>
      <c r="B280">
        <f>_xlfn.NUMBERVALUE(_xlfn.TEXTAFTER(Table1[[#This Row],[in_vivo]]," ",-1))*60*60</f>
        <v>385142.12510888884</v>
      </c>
      <c r="C280" t="str">
        <f>_xlfn.TEXTBEFORE(Table1[[#This Row],[in_vivo]]," ")</f>
        <v>RXN-PRENT7_l_FWD-rt4281</v>
      </c>
      <c r="E280" t="s">
        <v>687</v>
      </c>
      <c r="F280">
        <f>_xlfn.NUMBERVALUE(_xlfn.TEXTAFTER(Table2[[#This Row],[my new versions]]," ",-1))</f>
        <v>12673.550496858699</v>
      </c>
      <c r="G280" t="str">
        <f>_xlfn.TEXTBEFORE(SUBSTITUTE(Table2[[#This Row],[my new versions]],"'","")," ")</f>
        <v>RXN-EX_so3_e_FWD-SPONT</v>
      </c>
      <c r="H280">
        <f>_xlfn.XLOOKUP(Table2[[#This Row],[name]],Table1[name],Table1[1/h],0)</f>
        <v>0</v>
      </c>
      <c r="I280" t="b">
        <f>OR(Table2[[#This Row],[match]]=0,ROUNDUP(_xlfn.NUMBERVALUE(Table2[[#This Row],[match]]),4)=ROUNDUP(_xlfn.NUMBERVALUE(Table2[[#This Row],[1/h]]),4))</f>
        <v>1</v>
      </c>
    </row>
    <row r="281" spans="1:9">
      <c r="A281" t="s">
        <v>279</v>
      </c>
      <c r="B281">
        <f>_xlfn.NUMBERVALUE(_xlfn.TEXTAFTER(Table1[[#This Row],[in_vivo]]," ",-1))*60*60</f>
        <v>385142.12510888884</v>
      </c>
      <c r="C281" t="str">
        <f>_xlfn.TEXTBEFORE(Table1[[#This Row],[in_vivo]]," ")</f>
        <v>RXN-PRENT8_l_FWD-rt4281</v>
      </c>
      <c r="E281" t="s">
        <v>688</v>
      </c>
      <c r="F281">
        <f>_xlfn.NUMBERVALUE(_xlfn.TEXTAFTER(Table2[[#This Row],[my new versions]]," ",-1))</f>
        <v>12673.550496858699</v>
      </c>
      <c r="G281" t="str">
        <f>_xlfn.TEXTBEFORE(SUBSTITUTE(Table2[[#This Row],[my new versions]],"'","")," ")</f>
        <v>RXN-EX_so3_e_REV-SPONT</v>
      </c>
      <c r="H281">
        <f>_xlfn.XLOOKUP(Table2[[#This Row],[name]],Table1[name],Table1[1/h],0)</f>
        <v>0</v>
      </c>
      <c r="I281" t="b">
        <f>OR(Table2[[#This Row],[match]]=0,ROUNDUP(_xlfn.NUMBERVALUE(Table2[[#This Row],[match]]),4)=ROUNDUP(_xlfn.NUMBERVALUE(Table2[[#This Row],[1/h]]),4))</f>
        <v>1</v>
      </c>
    </row>
    <row r="282" spans="1:9">
      <c r="A282" t="s">
        <v>280</v>
      </c>
      <c r="B282">
        <f>_xlfn.NUMBERVALUE(_xlfn.TEXTAFTER(Table1[[#This Row],[in_vivo]]," ",-1))*60*60</f>
        <v>385142.12510888884</v>
      </c>
      <c r="C282" t="str">
        <f>_xlfn.TEXTBEFORE(Table1[[#This Row],[in_vivo]]," ")</f>
        <v>RXN-FRTT_l_FWD-rt4281</v>
      </c>
      <c r="E282" t="s">
        <v>689</v>
      </c>
      <c r="F282">
        <f>_xlfn.NUMBERVALUE(_xlfn.TEXTAFTER(Table2[[#This Row],[my new versions]]," ",-1))</f>
        <v>12673.550496858699</v>
      </c>
      <c r="G282" t="str">
        <f>_xlfn.TEXTBEFORE(SUBSTITUTE(Table2[[#This Row],[my new versions]],"'","")," ")</f>
        <v>RXN-EX_taur_e_FWD-SPONT</v>
      </c>
      <c r="H282">
        <f>_xlfn.XLOOKUP(Table2[[#This Row],[name]],Table1[name],Table1[1/h],0)</f>
        <v>0</v>
      </c>
      <c r="I282" t="b">
        <f>OR(Table2[[#This Row],[match]]=0,ROUNDUP(_xlfn.NUMBERVALUE(Table2[[#This Row],[match]]),4)=ROUNDUP(_xlfn.NUMBERVALUE(Table2[[#This Row],[1/h]]),4))</f>
        <v>1</v>
      </c>
    </row>
    <row r="283" spans="1:9">
      <c r="A283" t="s">
        <v>281</v>
      </c>
      <c r="B283">
        <f>_xlfn.NUMBERVALUE(_xlfn.TEXTAFTER(Table1[[#This Row],[in_vivo]]," ",-1))*60*60</f>
        <v>385142.12510888884</v>
      </c>
      <c r="C283" t="str">
        <f>_xlfn.TEXTBEFORE(Table1[[#This Row],[in_vivo]]," ")</f>
        <v>RXN-PRENT10_l_FWD-rt4281</v>
      </c>
      <c r="E283" t="s">
        <v>690</v>
      </c>
      <c r="F283">
        <f>_xlfn.NUMBERVALUE(_xlfn.TEXTAFTER(Table2[[#This Row],[my new versions]]," ",-1))</f>
        <v>12673.550496858699</v>
      </c>
      <c r="G283" t="str">
        <f>_xlfn.TEXTBEFORE(SUBSTITUTE(Table2[[#This Row],[my new versions]],"'","")," ")</f>
        <v>RXN-EX_taur_e_REV-SPONT</v>
      </c>
      <c r="H283">
        <f>_xlfn.XLOOKUP(Table2[[#This Row],[name]],Table1[name],Table1[1/h],0)</f>
        <v>0</v>
      </c>
      <c r="I283" t="b">
        <f>OR(Table2[[#This Row],[match]]=0,ROUNDUP(_xlfn.NUMBERVALUE(Table2[[#This Row],[match]]),4)=ROUNDUP(_xlfn.NUMBERVALUE(Table2[[#This Row],[1/h]]),4))</f>
        <v>1</v>
      </c>
    </row>
    <row r="284" spans="1:9">
      <c r="A284" t="s">
        <v>282</v>
      </c>
      <c r="B284">
        <f>_xlfn.NUMBERVALUE(_xlfn.TEXTAFTER(Table1[[#This Row],[in_vivo]]," ",-1))*60*60</f>
        <v>385142.12510888884</v>
      </c>
      <c r="C284" t="str">
        <f>_xlfn.TEXTBEFORE(Table1[[#This Row],[in_vivo]]," ")</f>
        <v>RXN-PRENT19_l_FWD-rt4281</v>
      </c>
      <c r="E284" t="s">
        <v>691</v>
      </c>
      <c r="F284">
        <f>_xlfn.NUMBERVALUE(_xlfn.TEXTAFTER(Table2[[#This Row],[my new versions]]," ",-1))</f>
        <v>12673.550496858699</v>
      </c>
      <c r="G284" t="str">
        <f>_xlfn.TEXTBEFORE(SUBSTITUTE(Table2[[#This Row],[my new versions]],"'","")," ")</f>
        <v>RXN-EX_thmpp_e_FWD-SPONT</v>
      </c>
      <c r="H284">
        <f>_xlfn.XLOOKUP(Table2[[#This Row],[name]],Table1[name],Table1[1/h],0)</f>
        <v>0</v>
      </c>
      <c r="I284" t="b">
        <f>OR(Table2[[#This Row],[match]]=0,ROUNDUP(_xlfn.NUMBERVALUE(Table2[[#This Row],[match]]),4)=ROUNDUP(_xlfn.NUMBERVALUE(Table2[[#This Row],[1/h]]),4))</f>
        <v>1</v>
      </c>
    </row>
    <row r="285" spans="1:9">
      <c r="A285" t="s">
        <v>283</v>
      </c>
      <c r="B285">
        <f>_xlfn.NUMBERVALUE(_xlfn.TEXTAFTER(Table1[[#This Row],[in_vivo]]," ",-1))*60*60</f>
        <v>385142.12510888884</v>
      </c>
      <c r="C285" t="str">
        <f>_xlfn.TEXTBEFORE(Table1[[#This Row],[in_vivo]]," ")</f>
        <v>RXN-PRENT9_l_FWD-rt4281</v>
      </c>
      <c r="E285" t="s">
        <v>692</v>
      </c>
      <c r="F285">
        <f>_xlfn.NUMBERVALUE(_xlfn.TEXTAFTER(Table2[[#This Row],[my new versions]]," ",-1))</f>
        <v>12673.550496858699</v>
      </c>
      <c r="G285" t="str">
        <f>_xlfn.TEXTBEFORE(SUBSTITUTE(Table2[[#This Row],[my new versions]],"'","")," ")</f>
        <v>RXN-EX_thmpp_e_REV-SPONT</v>
      </c>
      <c r="H285">
        <f>_xlfn.XLOOKUP(Table2[[#This Row],[name]],Table1[name],Table1[1/h],0)</f>
        <v>0</v>
      </c>
      <c r="I285" t="b">
        <f>OR(Table2[[#This Row],[match]]=0,ROUNDUP(_xlfn.NUMBERVALUE(Table2[[#This Row],[match]]),4)=ROUNDUP(_xlfn.NUMBERVALUE(Table2[[#This Row],[1/h]]),4))</f>
        <v>1</v>
      </c>
    </row>
    <row r="286" spans="1:9">
      <c r="A286" t="s">
        <v>284</v>
      </c>
      <c r="B286">
        <f>_xlfn.NUMBERVALUE(_xlfn.TEXTAFTER(Table1[[#This Row],[in_vivo]]," ",-1))*60*60</f>
        <v>522091.95888733561</v>
      </c>
      <c r="C286" t="str">
        <f>_xlfn.TEXTBEFORE(Table1[[#This Row],[in_vivo]]," ")</f>
        <v>RXN-NGLYCANS7_c_FWD-rt1577</v>
      </c>
      <c r="E286" t="s">
        <v>693</v>
      </c>
      <c r="F286">
        <f>_xlfn.NUMBERVALUE(_xlfn.TEXTAFTER(Table2[[#This Row],[my new versions]]," ",-1))</f>
        <v>12673.550496858699</v>
      </c>
      <c r="G286" t="str">
        <f>_xlfn.TEXTBEFORE(SUBSTITUTE(Table2[[#This Row],[my new versions]],"'","")," ")</f>
        <v>RXN-EX_thm_e_FWD-SPONT</v>
      </c>
      <c r="H286">
        <f>_xlfn.XLOOKUP(Table2[[#This Row],[name]],Table1[name],Table1[1/h],0)</f>
        <v>0</v>
      </c>
      <c r="I286" t="b">
        <f>OR(Table2[[#This Row],[match]]=0,ROUNDUP(_xlfn.NUMBERVALUE(Table2[[#This Row],[match]]),4)=ROUNDUP(_xlfn.NUMBERVALUE(Table2[[#This Row],[1/h]]),4))</f>
        <v>1</v>
      </c>
    </row>
    <row r="287" spans="1:9">
      <c r="A287" t="s">
        <v>285</v>
      </c>
      <c r="B287">
        <f>_xlfn.NUMBERVALUE(_xlfn.TEXTAFTER(Table1[[#This Row],[in_vivo]]," ",-1))*60*60</f>
        <v>522091.95888733561</v>
      </c>
      <c r="C287" t="str">
        <f>_xlfn.TEXTBEFORE(Table1[[#This Row],[in_vivo]]," ")</f>
        <v>RXN-NGLYCANS6_c_FWD-rt1577</v>
      </c>
      <c r="E287" t="s">
        <v>694</v>
      </c>
      <c r="F287">
        <f>_xlfn.NUMBERVALUE(_xlfn.TEXTAFTER(Table2[[#This Row],[my new versions]]," ",-1))</f>
        <v>12673.550496858699</v>
      </c>
      <c r="G287" t="str">
        <f>_xlfn.TEXTBEFORE(SUBSTITUTE(Table2[[#This Row],[my new versions]],"'","")," ")</f>
        <v>RXN-EX_thm_e_REV-SPONT</v>
      </c>
      <c r="H287">
        <f>_xlfn.XLOOKUP(Table2[[#This Row],[name]],Table1[name],Table1[1/h],0)</f>
        <v>0</v>
      </c>
      <c r="I287" t="b">
        <f>OR(Table2[[#This Row],[match]]=0,ROUNDUP(_xlfn.NUMBERVALUE(Table2[[#This Row],[match]]),4)=ROUNDUP(_xlfn.NUMBERVALUE(Table2[[#This Row],[1/h]]),4))</f>
        <v>1</v>
      </c>
    </row>
    <row r="288" spans="1:9">
      <c r="A288" t="s">
        <v>286</v>
      </c>
      <c r="B288">
        <f>_xlfn.NUMBERVALUE(_xlfn.TEXTAFTER(Table1[[#This Row],[in_vivo]]," ",-1))*60*60</f>
        <v>3.4977923241500376E-2</v>
      </c>
      <c r="C288" t="str">
        <f>_xlfn.TEXTBEFORE(Table1[[#This Row],[in_vivo]]," ")</f>
        <v>RXN-SHCHF_c_FWD-rt5201</v>
      </c>
      <c r="E288" t="s">
        <v>695</v>
      </c>
      <c r="F288">
        <f>_xlfn.NUMBERVALUE(_xlfn.TEXTAFTER(Table2[[#This Row],[my new versions]]," ",-1))</f>
        <v>12673.550496858699</v>
      </c>
      <c r="G288" t="str">
        <f>_xlfn.TEXTBEFORE(SUBSTITUTE(Table2[[#This Row],[my new versions]],"'","")," ")</f>
        <v>RXN-EX_thmmp_e_FWD-SPONT</v>
      </c>
      <c r="H288">
        <f>_xlfn.XLOOKUP(Table2[[#This Row],[name]],Table1[name],Table1[1/h],0)</f>
        <v>0</v>
      </c>
      <c r="I288" t="b">
        <f>OR(Table2[[#This Row],[match]]=0,ROUNDUP(_xlfn.NUMBERVALUE(Table2[[#This Row],[match]]),4)=ROUNDUP(_xlfn.NUMBERVALUE(Table2[[#This Row],[1/h]]),4))</f>
        <v>1</v>
      </c>
    </row>
    <row r="289" spans="1:9">
      <c r="A289" t="s">
        <v>287</v>
      </c>
      <c r="B289">
        <f>_xlfn.NUMBERVALUE(_xlfn.TEXTAFTER(Table1[[#This Row],[in_vivo]]," ",-1))*60*60</f>
        <v>3.4977923241500376E-2</v>
      </c>
      <c r="C289" t="str">
        <f>_xlfn.TEXTBEFORE(Table1[[#This Row],[in_vivo]]," ")</f>
        <v>RXN-SHCHD2_c_FWD-rt5201</v>
      </c>
      <c r="E289" t="s">
        <v>696</v>
      </c>
      <c r="F289">
        <f>_xlfn.NUMBERVALUE(_xlfn.TEXTAFTER(Table2[[#This Row],[my new versions]]," ",-1))</f>
        <v>12673.550496858699</v>
      </c>
      <c r="G289" t="str">
        <f>_xlfn.TEXTBEFORE(SUBSTITUTE(Table2[[#This Row],[my new versions]],"'","")," ")</f>
        <v>RXN-EX_thmmp_e_REV-SPONT</v>
      </c>
      <c r="H289">
        <f>_xlfn.XLOOKUP(Table2[[#This Row],[name]],Table1[name],Table1[1/h],0)</f>
        <v>0</v>
      </c>
      <c r="I289" t="b">
        <f>OR(Table2[[#This Row],[match]]=0,ROUNDUP(_xlfn.NUMBERVALUE(Table2[[#This Row],[match]]),4)=ROUNDUP(_xlfn.NUMBERVALUE(Table2[[#This Row],[1/h]]),4))</f>
        <v>1</v>
      </c>
    </row>
    <row r="290" spans="1:9">
      <c r="A290" t="s">
        <v>288</v>
      </c>
      <c r="B290">
        <f>_xlfn.NUMBERVALUE(_xlfn.TEXTAFTER(Table1[[#This Row],[in_vivo]]," ",-1))*60*60</f>
        <v>12673.550496858696</v>
      </c>
      <c r="C290" t="str">
        <f>_xlfn.TEXTBEFORE(Table1[[#This Row],[in_vivo]]," ")</f>
        <v>RXN-NDPK7_c_FWD-rt7311</v>
      </c>
      <c r="E290" t="s">
        <v>697</v>
      </c>
      <c r="F290">
        <f>_xlfn.NUMBERVALUE(_xlfn.TEXTAFTER(Table2[[#This Row],[my new versions]]," ",-1))</f>
        <v>12673.550496858699</v>
      </c>
      <c r="G290" t="str">
        <f>_xlfn.TEXTBEFORE(SUBSTITUTE(Table2[[#This Row],[my new versions]],"'","")," ")</f>
        <v>RXN-EX_thymd_e_FWD-SPONT</v>
      </c>
      <c r="H290">
        <f>_xlfn.XLOOKUP(Table2[[#This Row],[name]],Table1[name],Table1[1/h],0)</f>
        <v>0</v>
      </c>
      <c r="I290" t="b">
        <f>OR(Table2[[#This Row],[match]]=0,ROUNDUP(_xlfn.NUMBERVALUE(Table2[[#This Row],[match]]),4)=ROUNDUP(_xlfn.NUMBERVALUE(Table2[[#This Row],[1/h]]),4))</f>
        <v>1</v>
      </c>
    </row>
    <row r="291" spans="1:9">
      <c r="A291" t="s">
        <v>289</v>
      </c>
      <c r="B291">
        <f>_xlfn.NUMBERVALUE(_xlfn.TEXTAFTER(Table1[[#This Row],[in_vivo]]," ",-1))*60*60</f>
        <v>12673.550496858696</v>
      </c>
      <c r="C291" t="str">
        <f>_xlfn.TEXTBEFORE(Table1[[#This Row],[in_vivo]]," ")</f>
        <v>RXN-NDPK4_c_FWD-rt7311</v>
      </c>
      <c r="E291" t="s">
        <v>698</v>
      </c>
      <c r="F291">
        <f>_xlfn.NUMBERVALUE(_xlfn.TEXTAFTER(Table2[[#This Row],[my new versions]]," ",-1))</f>
        <v>12673.550496858699</v>
      </c>
      <c r="G291" t="str">
        <f>_xlfn.TEXTBEFORE(SUBSTITUTE(Table2[[#This Row],[my new versions]],"'","")," ")</f>
        <v>RXN-EX_thymd_e_REV-SPONT</v>
      </c>
      <c r="H291">
        <f>_xlfn.XLOOKUP(Table2[[#This Row],[name]],Table1[name],Table1[1/h],0)</f>
        <v>0</v>
      </c>
      <c r="I291" t="b">
        <f>OR(Table2[[#This Row],[match]]=0,ROUNDUP(_xlfn.NUMBERVALUE(Table2[[#This Row],[match]]),4)=ROUNDUP(_xlfn.NUMBERVALUE(Table2[[#This Row],[1/h]]),4))</f>
        <v>1</v>
      </c>
    </row>
    <row r="292" spans="1:9">
      <c r="A292" t="s">
        <v>290</v>
      </c>
      <c r="B292">
        <f>_xlfn.NUMBERVALUE(_xlfn.TEXTAFTER(Table1[[#This Row],[in_vivo]]," ",-1))*60*60</f>
        <v>12673.550496858696</v>
      </c>
      <c r="C292" t="str">
        <f>_xlfn.TEXTBEFORE(Table1[[#This Row],[in_vivo]]," ")</f>
        <v>RXN-NDPK2_c_FWD-rt7311</v>
      </c>
      <c r="E292" t="s">
        <v>699</v>
      </c>
      <c r="F292">
        <f>_xlfn.NUMBERVALUE(_xlfn.TEXTAFTER(Table2[[#This Row],[my new versions]]," ",-1))</f>
        <v>12673.550496858699</v>
      </c>
      <c r="G292" t="str">
        <f>_xlfn.TEXTBEFORE(SUBSTITUTE(Table2[[#This Row],[my new versions]],"'","")," ")</f>
        <v>RXN-EX_ind3eth_e_FWD-SPONT</v>
      </c>
      <c r="H292">
        <f>_xlfn.XLOOKUP(Table2[[#This Row],[name]],Table1[name],Table1[1/h],0)</f>
        <v>0</v>
      </c>
      <c r="I292" t="b">
        <f>OR(Table2[[#This Row],[match]]=0,ROUNDUP(_xlfn.NUMBERVALUE(Table2[[#This Row],[match]]),4)=ROUNDUP(_xlfn.NUMBERVALUE(Table2[[#This Row],[1/h]]),4))</f>
        <v>1</v>
      </c>
    </row>
    <row r="293" spans="1:9">
      <c r="A293" t="s">
        <v>291</v>
      </c>
      <c r="B293">
        <f>_xlfn.NUMBERVALUE(_xlfn.TEXTAFTER(Table1[[#This Row],[in_vivo]]," ",-1))*60*60</f>
        <v>12673.550496858696</v>
      </c>
      <c r="C293" t="str">
        <f>_xlfn.TEXTBEFORE(Table1[[#This Row],[in_vivo]]," ")</f>
        <v>RXN-NDPK3_c_FWD-rt7311</v>
      </c>
      <c r="E293" t="s">
        <v>700</v>
      </c>
      <c r="F293">
        <f>_xlfn.NUMBERVALUE(_xlfn.TEXTAFTER(Table2[[#This Row],[my new versions]]," ",-1))</f>
        <v>12673.550496858699</v>
      </c>
      <c r="G293" t="str">
        <f>_xlfn.TEXTBEFORE(SUBSTITUTE(Table2[[#This Row],[my new versions]],"'","")," ")</f>
        <v>RXN-EX_ind3eth_e_REV-SPONT</v>
      </c>
      <c r="H293">
        <f>_xlfn.XLOOKUP(Table2[[#This Row],[name]],Table1[name],Table1[1/h],0)</f>
        <v>0</v>
      </c>
      <c r="I293" t="b">
        <f>OR(Table2[[#This Row],[match]]=0,ROUNDUP(_xlfn.NUMBERVALUE(Table2[[#This Row],[match]]),4)=ROUNDUP(_xlfn.NUMBERVALUE(Table2[[#This Row],[1/h]]),4))</f>
        <v>1</v>
      </c>
    </row>
    <row r="294" spans="1:9">
      <c r="A294" t="s">
        <v>292</v>
      </c>
      <c r="B294">
        <f>_xlfn.NUMBERVALUE(_xlfn.TEXTAFTER(Table1[[#This Row],[in_vivo]]," ",-1))*60*60</f>
        <v>12673.550496858696</v>
      </c>
      <c r="C294" t="str">
        <f>_xlfn.TEXTBEFORE(Table1[[#This Row],[in_vivo]]," ")</f>
        <v>RXN-NDPK5_c_FWD-rt7311</v>
      </c>
      <c r="E294" t="s">
        <v>701</v>
      </c>
      <c r="F294">
        <f>_xlfn.NUMBERVALUE(_xlfn.TEXTAFTER(Table2[[#This Row],[my new versions]]," ",-1))</f>
        <v>12673.550496858699</v>
      </c>
      <c r="G294" t="str">
        <f>_xlfn.TEXTBEFORE(SUBSTITUTE(Table2[[#This Row],[my new versions]],"'","")," ")</f>
        <v>RXN-EX_ura_e_FWD-SPONT</v>
      </c>
      <c r="H294">
        <f>_xlfn.XLOOKUP(Table2[[#This Row],[name]],Table1[name],Table1[1/h],0)</f>
        <v>0</v>
      </c>
      <c r="I294" t="b">
        <f>OR(Table2[[#This Row],[match]]=0,ROUNDUP(_xlfn.NUMBERVALUE(Table2[[#This Row],[match]]),4)=ROUNDUP(_xlfn.NUMBERVALUE(Table2[[#This Row],[1/h]]),4))</f>
        <v>1</v>
      </c>
    </row>
    <row r="295" spans="1:9">
      <c r="A295" t="s">
        <v>293</v>
      </c>
      <c r="B295">
        <f>_xlfn.NUMBERVALUE(_xlfn.TEXTAFTER(Table1[[#This Row],[in_vivo]]," ",-1))*60*60</f>
        <v>12673.550496858696</v>
      </c>
      <c r="C295" t="str">
        <f>_xlfn.TEXTBEFORE(Table1[[#This Row],[in_vivo]]," ")</f>
        <v>RXN-NDPK1_c_FWD-rt7311</v>
      </c>
      <c r="E295" t="s">
        <v>702</v>
      </c>
      <c r="F295">
        <f>_xlfn.NUMBERVALUE(_xlfn.TEXTAFTER(Table2[[#This Row],[my new versions]]," ",-1))</f>
        <v>12673.550496858699</v>
      </c>
      <c r="G295" t="str">
        <f>_xlfn.TEXTBEFORE(SUBSTITUTE(Table2[[#This Row],[my new versions]],"'","")," ")</f>
        <v>RXN-EX_ura_e_REV-SPONT</v>
      </c>
      <c r="H295">
        <f>_xlfn.XLOOKUP(Table2[[#This Row],[name]],Table1[name],Table1[1/h],0)</f>
        <v>0</v>
      </c>
      <c r="I295" t="b">
        <f>OR(Table2[[#This Row],[match]]=0,ROUNDUP(_xlfn.NUMBERVALUE(Table2[[#This Row],[match]]),4)=ROUNDUP(_xlfn.NUMBERVALUE(Table2[[#This Row],[1/h]]),4))</f>
        <v>1</v>
      </c>
    </row>
    <row r="296" spans="1:9">
      <c r="A296" t="s">
        <v>294</v>
      </c>
      <c r="B296">
        <f>_xlfn.NUMBERVALUE(_xlfn.TEXTAFTER(Table1[[#This Row],[in_vivo]]," ",-1))*60*60</f>
        <v>12673.550496858696</v>
      </c>
      <c r="C296" t="str">
        <f>_xlfn.TEXTBEFORE(Table1[[#This Row],[in_vivo]]," ")</f>
        <v>RXN-NDPK8_c_FWD-rt7311</v>
      </c>
      <c r="E296" t="s">
        <v>703</v>
      </c>
      <c r="F296">
        <f>_xlfn.NUMBERVALUE(_xlfn.TEXTAFTER(Table2[[#This Row],[my new versions]]," ",-1))</f>
        <v>12673.550496858699</v>
      </c>
      <c r="G296" t="str">
        <f>_xlfn.TEXTBEFORE(SUBSTITUTE(Table2[[#This Row],[my new versions]],"'","")," ")</f>
        <v>RXN-EX_urea_e_FWD-SPONT</v>
      </c>
      <c r="H296">
        <f>_xlfn.XLOOKUP(Table2[[#This Row],[name]],Table1[name],Table1[1/h],0)</f>
        <v>0</v>
      </c>
      <c r="I296" t="b">
        <f>OR(Table2[[#This Row],[match]]=0,ROUNDUP(_xlfn.NUMBERVALUE(Table2[[#This Row],[match]]),4)=ROUNDUP(_xlfn.NUMBERVALUE(Table2[[#This Row],[1/h]]),4))</f>
        <v>1</v>
      </c>
    </row>
    <row r="297" spans="1:9">
      <c r="A297" t="s">
        <v>295</v>
      </c>
      <c r="B297">
        <f>_xlfn.NUMBERVALUE(_xlfn.TEXTAFTER(Table1[[#This Row],[in_vivo]]," ",-1))*60*60</f>
        <v>1711.7791985928995</v>
      </c>
      <c r="C297" t="str">
        <f>_xlfn.TEXTBEFORE(Table1[[#This Row],[in_vivo]]," ")</f>
        <v>RXN-FOLR_c_FWD-rt3791_c</v>
      </c>
      <c r="E297" t="s">
        <v>704</v>
      </c>
      <c r="F297">
        <f>_xlfn.NUMBERVALUE(_xlfn.TEXTAFTER(Table2[[#This Row],[my new versions]]," ",-1))</f>
        <v>12673.550496858699</v>
      </c>
      <c r="G297" t="str">
        <f>_xlfn.TEXTBEFORE(SUBSTITUTE(Table2[[#This Row],[my new versions]],"'","")," ")</f>
        <v>RXN-EX_urea_e_REV-SPONT</v>
      </c>
      <c r="H297">
        <f>_xlfn.XLOOKUP(Table2[[#This Row],[name]],Table1[name],Table1[1/h],0)</f>
        <v>0</v>
      </c>
      <c r="I297" t="b">
        <f>OR(Table2[[#This Row],[match]]=0,ROUNDUP(_xlfn.NUMBERVALUE(Table2[[#This Row],[match]]),4)=ROUNDUP(_xlfn.NUMBERVALUE(Table2[[#This Row],[1/h]]),4))</f>
        <v>1</v>
      </c>
    </row>
    <row r="298" spans="1:9">
      <c r="A298" t="s">
        <v>296</v>
      </c>
      <c r="B298">
        <f>_xlfn.NUMBERVALUE(_xlfn.TEXTAFTER(Table1[[#This Row],[in_vivo]]," ",-1))*60*60</f>
        <v>1711.7791985928995</v>
      </c>
      <c r="C298" t="str">
        <f>_xlfn.TEXTBEFORE(Table1[[#This Row],[in_vivo]]," ")</f>
        <v>RXN-DHFRi_c_FWD-rt3791_c</v>
      </c>
      <c r="E298" t="s">
        <v>705</v>
      </c>
      <c r="F298">
        <f>_xlfn.NUMBERVALUE(_xlfn.TEXTAFTER(Table2[[#This Row],[my new versions]]," ",-1))</f>
        <v>12673.550496858699</v>
      </c>
      <c r="G298" t="str">
        <f>_xlfn.TEXTBEFORE(SUBSTITUTE(Table2[[#This Row],[my new versions]],"'","")," ")</f>
        <v>RXN-EX_uri_e_FWD-SPONT</v>
      </c>
      <c r="H298">
        <f>_xlfn.XLOOKUP(Table2[[#This Row],[name]],Table1[name],Table1[1/h],0)</f>
        <v>0</v>
      </c>
      <c r="I298" t="b">
        <f>OR(Table2[[#This Row],[match]]=0,ROUNDUP(_xlfn.NUMBERVALUE(Table2[[#This Row],[match]]),4)=ROUNDUP(_xlfn.NUMBERVALUE(Table2[[#This Row],[1/h]]),4))</f>
        <v>1</v>
      </c>
    </row>
    <row r="299" spans="1:9">
      <c r="A299" t="s">
        <v>297</v>
      </c>
      <c r="B299">
        <f>_xlfn.NUMBERVALUE(_xlfn.TEXTAFTER(Table1[[#This Row],[in_vivo]]," ",-1))*60*60</f>
        <v>67843.028219643718</v>
      </c>
      <c r="C299" t="str">
        <f>_xlfn.TEXTBEFORE(Table1[[#This Row],[in_vivo]]," ")</f>
        <v>RXN-RNDR2_c_FWD-RNR124</v>
      </c>
      <c r="E299" t="s">
        <v>706</v>
      </c>
      <c r="F299">
        <f>_xlfn.NUMBERVALUE(_xlfn.TEXTAFTER(Table2[[#This Row],[my new versions]]," ",-1))</f>
        <v>12673.550496858699</v>
      </c>
      <c r="G299" t="str">
        <f>_xlfn.TEXTBEFORE(SUBSTITUTE(Table2[[#This Row],[my new versions]],"'","")," ")</f>
        <v>RXN-EX_uri_e_REV-SPONT</v>
      </c>
      <c r="H299">
        <f>_xlfn.XLOOKUP(Table2[[#This Row],[name]],Table1[name],Table1[1/h],0)</f>
        <v>0</v>
      </c>
      <c r="I299" t="b">
        <f>OR(Table2[[#This Row],[match]]=0,ROUNDUP(_xlfn.NUMBERVALUE(Table2[[#This Row],[match]]),4)=ROUNDUP(_xlfn.NUMBERVALUE(Table2[[#This Row],[1/h]]),4))</f>
        <v>1</v>
      </c>
    </row>
    <row r="300" spans="1:9">
      <c r="A300" t="s">
        <v>298</v>
      </c>
      <c r="B300">
        <f>_xlfn.NUMBERVALUE(_xlfn.TEXTAFTER(Table1[[#This Row],[in_vivo]]," ",-1))*60*60</f>
        <v>67843.028219643718</v>
      </c>
      <c r="C300" t="str">
        <f>_xlfn.TEXTBEFORE(Table1[[#This Row],[in_vivo]]," ")</f>
        <v>RXN-RNDR3_c_FWD-RNR124</v>
      </c>
      <c r="E300" t="s">
        <v>707</v>
      </c>
      <c r="F300">
        <f>_xlfn.NUMBERVALUE(_xlfn.TEXTAFTER(Table2[[#This Row],[my new versions]]," ",-1))</f>
        <v>12673.550496858699</v>
      </c>
      <c r="G300" t="str">
        <f>_xlfn.TEXTBEFORE(SUBSTITUTE(Table2[[#This Row],[my new versions]],"'","")," ")</f>
        <v>RXN-EX_xtsn_e_FWD-SPONT</v>
      </c>
      <c r="H300">
        <f>_xlfn.XLOOKUP(Table2[[#This Row],[name]],Table1[name],Table1[1/h],0)</f>
        <v>0</v>
      </c>
      <c r="I300" t="b">
        <f>OR(Table2[[#This Row],[match]]=0,ROUNDUP(_xlfn.NUMBERVALUE(Table2[[#This Row],[match]]),4)=ROUNDUP(_xlfn.NUMBERVALUE(Table2[[#This Row],[1/h]]),4))</f>
        <v>1</v>
      </c>
    </row>
    <row r="301" spans="1:9">
      <c r="A301" t="s">
        <v>299</v>
      </c>
      <c r="B301">
        <f>_xlfn.NUMBERVALUE(_xlfn.TEXTAFTER(Table1[[#This Row],[in_vivo]]," ",-1))*60*60</f>
        <v>67843.028219643718</v>
      </c>
      <c r="C301" t="str">
        <f>_xlfn.TEXTBEFORE(Table1[[#This Row],[in_vivo]]," ")</f>
        <v>RXN-RNDR1_c_FWD-RNR124</v>
      </c>
      <c r="E301" t="s">
        <v>708</v>
      </c>
      <c r="F301">
        <f>_xlfn.NUMBERVALUE(_xlfn.TEXTAFTER(Table2[[#This Row],[my new versions]]," ",-1))</f>
        <v>12673.550496858699</v>
      </c>
      <c r="G301" t="str">
        <f>_xlfn.TEXTBEFORE(SUBSTITUTE(Table2[[#This Row],[my new versions]],"'","")," ")</f>
        <v>RXN-EX_xtsn_e_REV-SPONT</v>
      </c>
      <c r="H301">
        <f>_xlfn.XLOOKUP(Table2[[#This Row],[name]],Table1[name],Table1[1/h],0)</f>
        <v>0</v>
      </c>
      <c r="I301" t="b">
        <f>OR(Table2[[#This Row],[match]]=0,ROUNDUP(_xlfn.NUMBERVALUE(Table2[[#This Row],[match]]),4)=ROUNDUP(_xlfn.NUMBERVALUE(Table2[[#This Row],[1/h]]),4))</f>
        <v>1</v>
      </c>
    </row>
    <row r="302" spans="1:9">
      <c r="A302" t="s">
        <v>300</v>
      </c>
      <c r="B302">
        <f>_xlfn.NUMBERVALUE(_xlfn.TEXTAFTER(Table1[[#This Row],[in_vivo]]," ",-1))*60*60</f>
        <v>19567.402771591798</v>
      </c>
      <c r="C302" t="str">
        <f>_xlfn.TEXTBEFORE(Table1[[#This Row],[in_vivo]]," ")</f>
        <v>RXN-3OACR200_rm_FWD-rt8327</v>
      </c>
      <c r="E302" t="s">
        <v>709</v>
      </c>
      <c r="F302">
        <f>_xlfn.NUMBERVALUE(_xlfn.TEXTAFTER(Table2[[#This Row],[my new versions]]," ",-1))</f>
        <v>12673.550496858699</v>
      </c>
      <c r="G302" t="str">
        <f>_xlfn.TEXTBEFORE(SUBSTITUTE(Table2[[#This Row],[my new versions]],"'","")," ")</f>
        <v>RXN-EX_xylt_e_FWD-SPONT</v>
      </c>
      <c r="H302">
        <f>_xlfn.XLOOKUP(Table2[[#This Row],[name]],Table1[name],Table1[1/h],0)</f>
        <v>0</v>
      </c>
      <c r="I302" t="b">
        <f>OR(Table2[[#This Row],[match]]=0,ROUNDUP(_xlfn.NUMBERVALUE(Table2[[#This Row],[match]]),4)=ROUNDUP(_xlfn.NUMBERVALUE(Table2[[#This Row],[1/h]]),4))</f>
        <v>1</v>
      </c>
    </row>
    <row r="303" spans="1:9">
      <c r="A303" t="s">
        <v>301</v>
      </c>
      <c r="B303">
        <f>_xlfn.NUMBERVALUE(_xlfn.TEXTAFTER(Table1[[#This Row],[in_vivo]]," ",-1))*60*60</f>
        <v>19567.402771591798</v>
      </c>
      <c r="C303" t="str">
        <f>_xlfn.TEXTBEFORE(Table1[[#This Row],[in_vivo]]," ")</f>
        <v>RXN-3OACR260_rm_FWD-rt8327</v>
      </c>
      <c r="E303" t="s">
        <v>710</v>
      </c>
      <c r="F303">
        <f>_xlfn.NUMBERVALUE(_xlfn.TEXTAFTER(Table2[[#This Row],[my new versions]]," ",-1))</f>
        <v>12673.550496858699</v>
      </c>
      <c r="G303" t="str">
        <f>_xlfn.TEXTBEFORE(SUBSTITUTE(Table2[[#This Row],[my new versions]],"'","")," ")</f>
        <v>RXN-EX_xylt_e_REV-SPONT</v>
      </c>
      <c r="H303">
        <f>_xlfn.XLOOKUP(Table2[[#This Row],[name]],Table1[name],Table1[1/h],0)</f>
        <v>0</v>
      </c>
      <c r="I303" t="b">
        <f>OR(Table2[[#This Row],[match]]=0,ROUNDUP(_xlfn.NUMBERVALUE(Table2[[#This Row],[match]]),4)=ROUNDUP(_xlfn.NUMBERVALUE(Table2[[#This Row],[1/h]]),4))</f>
        <v>1</v>
      </c>
    </row>
    <row r="304" spans="1:9">
      <c r="A304" t="s">
        <v>302</v>
      </c>
      <c r="B304">
        <f>_xlfn.NUMBERVALUE(_xlfn.TEXTAFTER(Table1[[#This Row],[in_vivo]]," ",-1))*60*60</f>
        <v>19567.402771591798</v>
      </c>
      <c r="C304" t="str">
        <f>_xlfn.TEXTBEFORE(Table1[[#This Row],[in_vivo]]," ")</f>
        <v>RXN-3OACR240_rm_FWD-rt8327</v>
      </c>
      <c r="E304" t="s">
        <v>711</v>
      </c>
      <c r="F304">
        <f>_xlfn.NUMBERVALUE(_xlfn.TEXTAFTER(Table2[[#This Row],[my new versions]]," ",-1))</f>
        <v>12673.550496858699</v>
      </c>
      <c r="G304" t="str">
        <f>_xlfn.TEXTBEFORE(SUBSTITUTE(Table2[[#This Row],[my new versions]],"'","")," ")</f>
        <v>RXN-EX_zymst_e_FWD-SPONT</v>
      </c>
      <c r="H304">
        <f>_xlfn.XLOOKUP(Table2[[#This Row],[name]],Table1[name],Table1[1/h],0)</f>
        <v>0</v>
      </c>
      <c r="I304" t="b">
        <f>OR(Table2[[#This Row],[match]]=0,ROUNDUP(_xlfn.NUMBERVALUE(Table2[[#This Row],[match]]),4)=ROUNDUP(_xlfn.NUMBERVALUE(Table2[[#This Row],[1/h]]),4))</f>
        <v>1</v>
      </c>
    </row>
    <row r="305" spans="1:9">
      <c r="A305" t="s">
        <v>303</v>
      </c>
      <c r="B305">
        <f>_xlfn.NUMBERVALUE(_xlfn.TEXTAFTER(Table1[[#This Row],[in_vivo]]," ",-1))*60*60</f>
        <v>19567.402771591798</v>
      </c>
      <c r="C305" t="str">
        <f>_xlfn.TEXTBEFORE(Table1[[#This Row],[in_vivo]]," ")</f>
        <v>RXN-3OACR220_rm_FWD-rt8327</v>
      </c>
      <c r="E305" t="s">
        <v>712</v>
      </c>
      <c r="F305">
        <f>_xlfn.NUMBERVALUE(_xlfn.TEXTAFTER(Table2[[#This Row],[my new versions]]," ",-1))</f>
        <v>12673.550496858699</v>
      </c>
      <c r="G305" t="str">
        <f>_xlfn.TEXTBEFORE(SUBSTITUTE(Table2[[#This Row],[my new versions]],"'","")," ")</f>
        <v>RXN-EX_zymst_e_REV-SPONT</v>
      </c>
      <c r="H305">
        <f>_xlfn.XLOOKUP(Table2[[#This Row],[name]],Table1[name],Table1[1/h],0)</f>
        <v>0</v>
      </c>
      <c r="I305" t="b">
        <f>OR(Table2[[#This Row],[match]]=0,ROUNDUP(_xlfn.NUMBERVALUE(Table2[[#This Row],[match]]),4)=ROUNDUP(_xlfn.NUMBERVALUE(Table2[[#This Row],[1/h]]),4))</f>
        <v>1</v>
      </c>
    </row>
    <row r="306" spans="1:9">
      <c r="A306" t="s">
        <v>304</v>
      </c>
      <c r="B306">
        <f>_xlfn.NUMBERVALUE(_xlfn.TEXTAFTER(Table1[[#This Row],[in_vivo]]," ",-1))*60*60</f>
        <v>36959.148228403792</v>
      </c>
      <c r="C306" t="str">
        <f>_xlfn.TEXTBEFORE(Table1[[#This Row],[in_vivo]]," ")</f>
        <v>RXN-ADSL1r_c_FWD-rt7437</v>
      </c>
      <c r="E306" t="s">
        <v>713</v>
      </c>
      <c r="F306">
        <f>_xlfn.NUMBERVALUE(_xlfn.TEXTAFTER(Table2[[#This Row],[my new versions]]," ",-1))</f>
        <v>12673.550496858699</v>
      </c>
      <c r="G306" t="str">
        <f>_xlfn.TEXTBEFORE(SUBSTITUTE(Table2[[#This Row],[my new versions]],"'","")," ")</f>
        <v>RXN-EX_but_e_FWD-SPONT</v>
      </c>
      <c r="H306">
        <f>_xlfn.XLOOKUP(Table2[[#This Row],[name]],Table1[name],Table1[1/h],0)</f>
        <v>0</v>
      </c>
      <c r="I306" t="b">
        <f>OR(Table2[[#This Row],[match]]=0,ROUNDUP(_xlfn.NUMBERVALUE(Table2[[#This Row],[match]]),4)=ROUNDUP(_xlfn.NUMBERVALUE(Table2[[#This Row],[1/h]]),4))</f>
        <v>1</v>
      </c>
    </row>
    <row r="307" spans="1:9">
      <c r="A307" t="s">
        <v>305</v>
      </c>
      <c r="B307">
        <f>_xlfn.NUMBERVALUE(_xlfn.TEXTAFTER(Table1[[#This Row],[in_vivo]]," ",-1))*60*60</f>
        <v>36959.148228403792</v>
      </c>
      <c r="C307" t="str">
        <f>_xlfn.TEXTBEFORE(Table1[[#This Row],[in_vivo]]," ")</f>
        <v>RXN-ADSL2i_c_FWD-rt7437</v>
      </c>
      <c r="E307" t="s">
        <v>714</v>
      </c>
      <c r="F307">
        <f>_xlfn.NUMBERVALUE(_xlfn.TEXTAFTER(Table2[[#This Row],[my new versions]]," ",-1))</f>
        <v>12673.550496858699</v>
      </c>
      <c r="G307" t="str">
        <f>_xlfn.TEXTBEFORE(SUBSTITUTE(Table2[[#This Row],[my new versions]],"'","")," ")</f>
        <v>RXN-EX_but_e_REV-SPONT</v>
      </c>
      <c r="H307">
        <f>_xlfn.XLOOKUP(Table2[[#This Row],[name]],Table1[name],Table1[1/h],0)</f>
        <v>0</v>
      </c>
      <c r="I307" t="b">
        <f>OR(Table2[[#This Row],[match]]=0,ROUNDUP(_xlfn.NUMBERVALUE(Table2[[#This Row],[match]]),4)=ROUNDUP(_xlfn.NUMBERVALUE(Table2[[#This Row],[1/h]]),4))</f>
        <v>1</v>
      </c>
    </row>
    <row r="308" spans="1:9">
      <c r="A308" t="s">
        <v>306</v>
      </c>
      <c r="B308">
        <f>_xlfn.NUMBERVALUE(_xlfn.TEXTAFTER(Table1[[#This Row],[in_vivo]]," ",-1))*60*60</f>
        <v>195254.41092433958</v>
      </c>
      <c r="C308" t="str">
        <f>_xlfn.TEXTBEFORE(Table1[[#This Row],[in_vivo]]," ")</f>
        <v>RXN-OGLYCANS4_g_FWD-rt4112</v>
      </c>
      <c r="E308" t="s">
        <v>715</v>
      </c>
      <c r="F308">
        <f>_xlfn.NUMBERVALUE(_xlfn.TEXTAFTER(Table2[[#This Row],[my new versions]]," ",-1))</f>
        <v>12673.550496858699</v>
      </c>
      <c r="G308" t="str">
        <f>_xlfn.TEXTBEFORE(SUBSTITUTE(Table2[[#This Row],[my new versions]],"'","")," ")</f>
        <v>RXN-EX_hxa_e_FWD-SPONT</v>
      </c>
      <c r="H308">
        <f>_xlfn.XLOOKUP(Table2[[#This Row],[name]],Table1[name],Table1[1/h],0)</f>
        <v>0</v>
      </c>
      <c r="I308" t="b">
        <f>OR(Table2[[#This Row],[match]]=0,ROUNDUP(_xlfn.NUMBERVALUE(Table2[[#This Row],[match]]),4)=ROUNDUP(_xlfn.NUMBERVALUE(Table2[[#This Row],[1/h]]),4))</f>
        <v>1</v>
      </c>
    </row>
    <row r="309" spans="1:9">
      <c r="A309" t="s">
        <v>307</v>
      </c>
      <c r="B309">
        <f>_xlfn.NUMBERVALUE(_xlfn.TEXTAFTER(Table1[[#This Row],[in_vivo]]," ",-1))*60*60</f>
        <v>195254.41092433958</v>
      </c>
      <c r="C309" t="str">
        <f>_xlfn.TEXTBEFORE(Table1[[#This Row],[in_vivo]]," ")</f>
        <v>RXN-OGLYCANS5_g_FWD-rt4112</v>
      </c>
      <c r="E309" t="s">
        <v>716</v>
      </c>
      <c r="F309">
        <f>_xlfn.NUMBERVALUE(_xlfn.TEXTAFTER(Table2[[#This Row],[my new versions]]," ",-1))</f>
        <v>12673.550496858699</v>
      </c>
      <c r="G309" t="str">
        <f>_xlfn.TEXTBEFORE(SUBSTITUTE(Table2[[#This Row],[my new versions]],"'","")," ")</f>
        <v>RXN-EX_hxa_e_REV-SPONT</v>
      </c>
      <c r="H309">
        <f>_xlfn.XLOOKUP(Table2[[#This Row],[name]],Table1[name],Table1[1/h],0)</f>
        <v>0</v>
      </c>
      <c r="I309" t="b">
        <f>OR(Table2[[#This Row],[match]]=0,ROUNDUP(_xlfn.NUMBERVALUE(Table2[[#This Row],[match]]),4)=ROUNDUP(_xlfn.NUMBERVALUE(Table2[[#This Row],[1/h]]),4))</f>
        <v>1</v>
      </c>
    </row>
    <row r="310" spans="1:9">
      <c r="A310" t="s">
        <v>308</v>
      </c>
      <c r="B310">
        <f>_xlfn.NUMBERVALUE(_xlfn.TEXTAFTER(Table1[[#This Row],[in_vivo]]," ",-1))*60*60</f>
        <v>10760504.504317343</v>
      </c>
      <c r="C310" t="str">
        <f>_xlfn.TEXTBEFORE(Table1[[#This Row],[in_vivo]]," ")</f>
        <v>RXN-NADHcplxI_c_m_FWD-NADHCPLX0</v>
      </c>
      <c r="E310" t="s">
        <v>717</v>
      </c>
      <c r="F310">
        <f>_xlfn.NUMBERVALUE(_xlfn.TEXTAFTER(Table2[[#This Row],[my new versions]]," ",-1))</f>
        <v>12673.550496858699</v>
      </c>
      <c r="G310" t="str">
        <f>_xlfn.TEXTBEFORE(SUBSTITUTE(Table2[[#This Row],[my new versions]],"'","")," ")</f>
        <v>RXN-EX_ocdcea_e_FWD-SPONT</v>
      </c>
      <c r="H310">
        <f>_xlfn.XLOOKUP(Table2[[#This Row],[name]],Table1[name],Table1[1/h],0)</f>
        <v>0</v>
      </c>
      <c r="I310" t="b">
        <f>OR(Table2[[#This Row],[match]]=0,ROUNDUP(_xlfn.NUMBERVALUE(Table2[[#This Row],[match]]),4)=ROUNDUP(_xlfn.NUMBERVALUE(Table2[[#This Row],[1/h]]),4))</f>
        <v>1</v>
      </c>
    </row>
    <row r="311" spans="1:9">
      <c r="A311" t="s">
        <v>309</v>
      </c>
      <c r="B311">
        <f>_xlfn.NUMBERVALUE(_xlfn.TEXTAFTER(Table1[[#This Row],[in_vivo]]," ",-1))*60*60</f>
        <v>10760504.504317343</v>
      </c>
      <c r="C311" t="str">
        <f>_xlfn.TEXTBEFORE(Table1[[#This Row],[in_vivo]]," ")</f>
        <v>RXN-NADHcplxI_c_m_FWD-NADHCPLX2</v>
      </c>
      <c r="E311" t="s">
        <v>718</v>
      </c>
      <c r="F311">
        <f>_xlfn.NUMBERVALUE(_xlfn.TEXTAFTER(Table2[[#This Row],[my new versions]]," ",-1))</f>
        <v>12673.550496858699</v>
      </c>
      <c r="G311" t="str">
        <f>_xlfn.TEXTBEFORE(SUBSTITUTE(Table2[[#This Row],[my new versions]],"'","")," ")</f>
        <v>RXN-EX_ocdcea_e_REV-SPONT</v>
      </c>
      <c r="H311">
        <f>_xlfn.XLOOKUP(Table2[[#This Row],[name]],Table1[name],Table1[1/h],0)</f>
        <v>0</v>
      </c>
      <c r="I311" t="b">
        <f>OR(Table2[[#This Row],[match]]=0,ROUNDUP(_xlfn.NUMBERVALUE(Table2[[#This Row],[match]]),4)=ROUNDUP(_xlfn.NUMBERVALUE(Table2[[#This Row],[1/h]]),4))</f>
        <v>1</v>
      </c>
    </row>
    <row r="312" spans="1:9">
      <c r="A312" t="s">
        <v>310</v>
      </c>
      <c r="B312">
        <f>_xlfn.NUMBERVALUE(_xlfn.TEXTAFTER(Table1[[#This Row],[in_vivo]]," ",-1))*60*60</f>
        <v>10760504.504317343</v>
      </c>
      <c r="C312" t="str">
        <f>_xlfn.TEXTBEFORE(Table1[[#This Row],[in_vivo]]," ")</f>
        <v>RXN-NADHcplxI_c_m_FWD-NADHCPLX1</v>
      </c>
      <c r="E312" t="s">
        <v>719</v>
      </c>
      <c r="F312">
        <f>_xlfn.NUMBERVALUE(_xlfn.TEXTAFTER(Table2[[#This Row],[my new versions]]," ",-1))</f>
        <v>12673.550496858699</v>
      </c>
      <c r="G312" t="str">
        <f>_xlfn.TEXTBEFORE(SUBSTITUTE(Table2[[#This Row],[my new versions]],"'","")," ")</f>
        <v>RXN-EX_ttdca_e_FWD-SPONT</v>
      </c>
      <c r="H312">
        <f>_xlfn.XLOOKUP(Table2[[#This Row],[name]],Table1[name],Table1[1/h],0)</f>
        <v>0</v>
      </c>
      <c r="I312" t="b">
        <f>OR(Table2[[#This Row],[match]]=0,ROUNDUP(_xlfn.NUMBERVALUE(Table2[[#This Row],[match]]),4)=ROUNDUP(_xlfn.NUMBERVALUE(Table2[[#This Row],[1/h]]),4))</f>
        <v>1</v>
      </c>
    </row>
    <row r="313" spans="1:9">
      <c r="A313" t="s">
        <v>311</v>
      </c>
      <c r="B313">
        <f>_xlfn.NUMBERVALUE(_xlfn.TEXTAFTER(Table1[[#This Row],[in_vivo]]," ",-1))*60*60</f>
        <v>10760504.504317343</v>
      </c>
      <c r="C313" t="str">
        <f>_xlfn.TEXTBEFORE(Table1[[#This Row],[in_vivo]]," ")</f>
        <v>RXN-NADHcplxI_c_m_FWD-NADHCPLX8</v>
      </c>
      <c r="E313" t="s">
        <v>720</v>
      </c>
      <c r="F313">
        <f>_xlfn.NUMBERVALUE(_xlfn.TEXTAFTER(Table2[[#This Row],[my new versions]]," ",-1))</f>
        <v>12673.550496858699</v>
      </c>
      <c r="G313" t="str">
        <f>_xlfn.TEXTBEFORE(SUBSTITUTE(Table2[[#This Row],[my new versions]],"'","")," ")</f>
        <v>RXN-EX_ttdca_e_REV-SPONT</v>
      </c>
      <c r="H313">
        <f>_xlfn.XLOOKUP(Table2[[#This Row],[name]],Table1[name],Table1[1/h],0)</f>
        <v>0</v>
      </c>
      <c r="I313" t="b">
        <f>OR(Table2[[#This Row],[match]]=0,ROUNDUP(_xlfn.NUMBERVALUE(Table2[[#This Row],[match]]),4)=ROUNDUP(_xlfn.NUMBERVALUE(Table2[[#This Row],[1/h]]),4))</f>
        <v>1</v>
      </c>
    </row>
    <row r="314" spans="1:9">
      <c r="A314" t="s">
        <v>312</v>
      </c>
      <c r="B314">
        <f>_xlfn.NUMBERVALUE(_xlfn.TEXTAFTER(Table1[[#This Row],[in_vivo]]," ",-1))*60*60</f>
        <v>10760504.504317343</v>
      </c>
      <c r="C314" t="str">
        <f>_xlfn.TEXTBEFORE(Table1[[#This Row],[in_vivo]]," ")</f>
        <v>RXN-NADHcplxI_c_m_FWD-NADHCPLX5</v>
      </c>
      <c r="E314" t="s">
        <v>721</v>
      </c>
      <c r="F314">
        <f>_xlfn.NUMBERVALUE(_xlfn.TEXTAFTER(Table2[[#This Row],[my new versions]]," ",-1))</f>
        <v>12673.550496858699</v>
      </c>
      <c r="G314" t="str">
        <f>_xlfn.TEXTBEFORE(SUBSTITUTE(Table2[[#This Row],[my new versions]],"'","")," ")</f>
        <v>RXN-EX_h_e_FWD-SPONT</v>
      </c>
      <c r="H314">
        <f>_xlfn.XLOOKUP(Table2[[#This Row],[name]],Table1[name],Table1[1/h],0)</f>
        <v>0</v>
      </c>
      <c r="I314" t="b">
        <f>OR(Table2[[#This Row],[match]]=0,ROUNDUP(_xlfn.NUMBERVALUE(Table2[[#This Row],[match]]),4)=ROUNDUP(_xlfn.NUMBERVALUE(Table2[[#This Row],[1/h]]),4))</f>
        <v>1</v>
      </c>
    </row>
    <row r="315" spans="1:9">
      <c r="A315" t="s">
        <v>313</v>
      </c>
      <c r="B315">
        <f>_xlfn.NUMBERVALUE(_xlfn.TEXTAFTER(Table1[[#This Row],[in_vivo]]," ",-1))*60*60</f>
        <v>10760504.504317343</v>
      </c>
      <c r="C315" t="str">
        <f>_xlfn.TEXTBEFORE(Table1[[#This Row],[in_vivo]]," ")</f>
        <v>RXN-NADHcplxI_c_m_FWD-NADHCPLX3</v>
      </c>
      <c r="E315" t="s">
        <v>722</v>
      </c>
      <c r="F315">
        <f>_xlfn.NUMBERVALUE(_xlfn.TEXTAFTER(Table2[[#This Row],[my new versions]]," ",-1))</f>
        <v>12673.550496858699</v>
      </c>
      <c r="G315" t="str">
        <f>_xlfn.TEXTBEFORE(SUBSTITUTE(Table2[[#This Row],[my new versions]],"'","")," ")</f>
        <v>RXN-EX_h_e_REV-SPONT</v>
      </c>
      <c r="H315">
        <f>_xlfn.XLOOKUP(Table2[[#This Row],[name]],Table1[name],Table1[1/h],0)</f>
        <v>0</v>
      </c>
      <c r="I315" t="b">
        <f>OR(Table2[[#This Row],[match]]=0,ROUNDUP(_xlfn.NUMBERVALUE(Table2[[#This Row],[match]]),4)=ROUNDUP(_xlfn.NUMBERVALUE(Table2[[#This Row],[1/h]]),4))</f>
        <v>1</v>
      </c>
    </row>
    <row r="316" spans="1:9">
      <c r="A316" t="s">
        <v>314</v>
      </c>
      <c r="B316">
        <f>_xlfn.NUMBERVALUE(_xlfn.TEXTAFTER(Table1[[#This Row],[in_vivo]]," ",-1))*60*60</f>
        <v>10760504.504317343</v>
      </c>
      <c r="C316" t="str">
        <f>_xlfn.TEXTBEFORE(Table1[[#This Row],[in_vivo]]," ")</f>
        <v>RXN-NADHcplxI_c_m_FWD-NADHCPLX4</v>
      </c>
      <c r="E316" t="s">
        <v>723</v>
      </c>
      <c r="F316">
        <f>_xlfn.NUMBERVALUE(_xlfn.TEXTAFTER(Table2[[#This Row],[my new versions]]," ",-1))</f>
        <v>12673.550496858699</v>
      </c>
      <c r="G316" t="str">
        <f>_xlfn.TEXTBEFORE(SUBSTITUTE(Table2[[#This Row],[my new versions]],"'","")," ")</f>
        <v>RXN-EX_k_e_FWD-SPONT</v>
      </c>
      <c r="H316">
        <f>_xlfn.XLOOKUP(Table2[[#This Row],[name]],Table1[name],Table1[1/h],0)</f>
        <v>0</v>
      </c>
      <c r="I316" t="b">
        <f>OR(Table2[[#This Row],[match]]=0,ROUNDUP(_xlfn.NUMBERVALUE(Table2[[#This Row],[match]]),4)=ROUNDUP(_xlfn.NUMBERVALUE(Table2[[#This Row],[1/h]]),4))</f>
        <v>1</v>
      </c>
    </row>
    <row r="317" spans="1:9">
      <c r="A317" t="s">
        <v>315</v>
      </c>
      <c r="B317">
        <f>_xlfn.NUMBERVALUE(_xlfn.TEXTAFTER(Table1[[#This Row],[in_vivo]]," ",-1))*60*60</f>
        <v>10760504.504317343</v>
      </c>
      <c r="C317" t="str">
        <f>_xlfn.TEXTBEFORE(Table1[[#This Row],[in_vivo]]," ")</f>
        <v>RXN-NADHcplxI_c_m_FWD-NADHCPLX6</v>
      </c>
      <c r="E317" t="s">
        <v>724</v>
      </c>
      <c r="F317">
        <f>_xlfn.NUMBERVALUE(_xlfn.TEXTAFTER(Table2[[#This Row],[my new versions]]," ",-1))</f>
        <v>12673.550496858699</v>
      </c>
      <c r="G317" t="str">
        <f>_xlfn.TEXTBEFORE(SUBSTITUTE(Table2[[#This Row],[my new versions]],"'","")," ")</f>
        <v>RXN-EX_k_e_REV-SPONT</v>
      </c>
      <c r="H317">
        <f>_xlfn.XLOOKUP(Table2[[#This Row],[name]],Table1[name],Table1[1/h],0)</f>
        <v>0</v>
      </c>
      <c r="I317" t="b">
        <f>OR(Table2[[#This Row],[match]]=0,ROUNDUP(_xlfn.NUMBERVALUE(Table2[[#This Row],[match]]),4)=ROUNDUP(_xlfn.NUMBERVALUE(Table2[[#This Row],[1/h]]),4))</f>
        <v>1</v>
      </c>
    </row>
    <row r="318" spans="1:9">
      <c r="A318" t="s">
        <v>316</v>
      </c>
      <c r="B318">
        <f>_xlfn.NUMBERVALUE(_xlfn.TEXTAFTER(Table1[[#This Row],[in_vivo]]," ",-1))*60*60</f>
        <v>10760504.504317343</v>
      </c>
      <c r="C318" t="str">
        <f>_xlfn.TEXTBEFORE(Table1[[#This Row],[in_vivo]]," ")</f>
        <v>RXN-NADHcplxI_c_m_FWD-NADHCPLX7</v>
      </c>
      <c r="E318" t="s">
        <v>725</v>
      </c>
      <c r="F318">
        <f>_xlfn.NUMBERVALUE(_xlfn.TEXTAFTER(Table2[[#This Row],[my new versions]]," ",-1))</f>
        <v>12673.550496858699</v>
      </c>
      <c r="G318" t="str">
        <f>_xlfn.TEXTBEFORE(SUBSTITUTE(Table2[[#This Row],[my new versions]],"'","")," ")</f>
        <v>RXN-EX_h2o_e_FWD-SPONT</v>
      </c>
      <c r="H318">
        <f>_xlfn.XLOOKUP(Table2[[#This Row],[name]],Table1[name],Table1[1/h],0)</f>
        <v>0</v>
      </c>
      <c r="I318" t="b">
        <f>OR(Table2[[#This Row],[match]]=0,ROUNDUP(_xlfn.NUMBERVALUE(Table2[[#This Row],[match]]),4)=ROUNDUP(_xlfn.NUMBERVALUE(Table2[[#This Row],[1/h]]),4))</f>
        <v>1</v>
      </c>
    </row>
    <row r="319" spans="1:9">
      <c r="A319" t="s">
        <v>317</v>
      </c>
      <c r="B319">
        <f>_xlfn.NUMBERVALUE(_xlfn.TEXTAFTER(Table1[[#This Row],[in_vivo]]," ",-1))*60*60</f>
        <v>60311.699234339765</v>
      </c>
      <c r="C319" t="str">
        <f>_xlfn.TEXTBEFORE(Table1[[#This Row],[in_vivo]]," ")</f>
        <v>RXN-PSD_mm_FWD-rt6186</v>
      </c>
      <c r="E319" t="s">
        <v>726</v>
      </c>
      <c r="F319">
        <f>_xlfn.NUMBERVALUE(_xlfn.TEXTAFTER(Table2[[#This Row],[my new versions]]," ",-1))</f>
        <v>12673.550496858699</v>
      </c>
      <c r="G319" t="str">
        <f>_xlfn.TEXTBEFORE(SUBSTITUTE(Table2[[#This Row],[my new versions]],"'","")," ")</f>
        <v>RXN-EX_h2o_e_REV-SPONT</v>
      </c>
      <c r="H319">
        <f>_xlfn.XLOOKUP(Table2[[#This Row],[name]],Table1[name],Table1[1/h],0)</f>
        <v>0</v>
      </c>
      <c r="I319" t="b">
        <f>OR(Table2[[#This Row],[match]]=0,ROUNDUP(_xlfn.NUMBERVALUE(Table2[[#This Row],[match]]),4)=ROUNDUP(_xlfn.NUMBERVALUE(Table2[[#This Row],[1/h]]),4))</f>
        <v>1</v>
      </c>
    </row>
    <row r="320" spans="1:9">
      <c r="A320" t="s">
        <v>318</v>
      </c>
      <c r="B320">
        <f>_xlfn.NUMBERVALUE(_xlfn.TEXTAFTER(Table1[[#This Row],[in_vivo]]," ",-1))*60*60</f>
        <v>60311.699234339765</v>
      </c>
      <c r="C320" t="str">
        <f>_xlfn.TEXTBEFORE(Table1[[#This Row],[in_vivo]]," ")</f>
        <v>RXN-PSD_mm_FWD-rt2136</v>
      </c>
      <c r="E320" t="s">
        <v>727</v>
      </c>
      <c r="F320">
        <f>_xlfn.NUMBERVALUE(_xlfn.TEXTAFTER(Table2[[#This Row],[my new versions]]," ",-1))</f>
        <v>12673.550496858699</v>
      </c>
      <c r="G320" t="str">
        <f>_xlfn.TEXTBEFORE(SUBSTITUTE(Table2[[#This Row],[my new versions]],"'","")," ")</f>
        <v>RXN-EX_14dmlanost_e_FWD-SPONT</v>
      </c>
      <c r="H320">
        <f>_xlfn.XLOOKUP(Table2[[#This Row],[name]],Table1[name],Table1[1/h],0)</f>
        <v>0</v>
      </c>
      <c r="I320" t="b">
        <f>OR(Table2[[#This Row],[match]]=0,ROUNDUP(_xlfn.NUMBERVALUE(Table2[[#This Row],[match]]),4)=ROUNDUP(_xlfn.NUMBERVALUE(Table2[[#This Row],[1/h]]),4))</f>
        <v>1</v>
      </c>
    </row>
    <row r="321" spans="1:9">
      <c r="A321" t="s">
        <v>319</v>
      </c>
      <c r="B321">
        <f>_xlfn.NUMBERVALUE(_xlfn.TEXTAFTER(Table1[[#This Row],[in_vivo]]," ",-1))*60*60</f>
        <v>4.1291649050624645E-3</v>
      </c>
      <c r="C321" t="str">
        <f>_xlfn.TEXTBEFORE(Table1[[#This Row],[in_vivo]]," ")</f>
        <v>RXN-ADK1_m_FWD-rt7128_m</v>
      </c>
      <c r="E321" t="s">
        <v>728</v>
      </c>
      <c r="F321">
        <f>_xlfn.NUMBERVALUE(_xlfn.TEXTAFTER(Table2[[#This Row],[my new versions]]," ",-1))</f>
        <v>12673.550496858699</v>
      </c>
      <c r="G321" t="str">
        <f>_xlfn.TEXTBEFORE(SUBSTITUTE(Table2[[#This Row],[my new versions]],"'","")," ")</f>
        <v>RXN-EX_14dmlanost_e_REV-SPONT</v>
      </c>
      <c r="H321">
        <f>_xlfn.XLOOKUP(Table2[[#This Row],[name]],Table1[name],Table1[1/h],0)</f>
        <v>0</v>
      </c>
      <c r="I321" t="b">
        <f>OR(Table2[[#This Row],[match]]=0,ROUNDUP(_xlfn.NUMBERVALUE(Table2[[#This Row],[match]]),4)=ROUNDUP(_xlfn.NUMBERVALUE(Table2[[#This Row],[1/h]]),4))</f>
        <v>1</v>
      </c>
    </row>
    <row r="322" spans="1:9">
      <c r="A322" t="s">
        <v>320</v>
      </c>
      <c r="B322">
        <f>_xlfn.NUMBERVALUE(_xlfn.TEXTAFTER(Table1[[#This Row],[in_vivo]]," ",-1))*60*60</f>
        <v>4.1291649050624645E-3</v>
      </c>
      <c r="C322" t="str">
        <f>_xlfn.TEXTBEFORE(Table1[[#This Row],[in_vivo]]," ")</f>
        <v>RXN-ADK1_m_FWD-rt6761</v>
      </c>
      <c r="E322" t="s">
        <v>729</v>
      </c>
      <c r="F322">
        <f>_xlfn.NUMBERVALUE(_xlfn.TEXTAFTER(Table2[[#This Row],[my new versions]]," ",-1))</f>
        <v>12673.550496858699</v>
      </c>
      <c r="G322" t="str">
        <f>_xlfn.TEXTBEFORE(SUBSTITUTE(Table2[[#This Row],[my new versions]],"'","")," ")</f>
        <v>RXN-EX_ergtetrol_e_FWD-SPONT</v>
      </c>
      <c r="H322">
        <f>_xlfn.XLOOKUP(Table2[[#This Row],[name]],Table1[name],Table1[1/h],0)</f>
        <v>0</v>
      </c>
      <c r="I322" t="b">
        <f>OR(Table2[[#This Row],[match]]=0,ROUNDUP(_xlfn.NUMBERVALUE(Table2[[#This Row],[match]]),4)=ROUNDUP(_xlfn.NUMBERVALUE(Table2[[#This Row],[1/h]]),4))</f>
        <v>1</v>
      </c>
    </row>
    <row r="323" spans="1:9">
      <c r="A323" t="s">
        <v>321</v>
      </c>
      <c r="B323">
        <f>_xlfn.NUMBERVALUE(_xlfn.TEXTAFTER(Table1[[#This Row],[in_vivo]]," ",-1))*60*60</f>
        <v>7242.6071367250561</v>
      </c>
      <c r="C323" t="str">
        <f>_xlfn.TEXTBEFORE(Table1[[#This Row],[in_vivo]]," ")</f>
        <v>RXN-CBPS_c_FWD-CPA12</v>
      </c>
      <c r="E323" t="s">
        <v>730</v>
      </c>
      <c r="F323">
        <f>_xlfn.NUMBERVALUE(_xlfn.TEXTAFTER(Table2[[#This Row],[my new versions]]," ",-1))</f>
        <v>12673.550496858699</v>
      </c>
      <c r="G323" t="str">
        <f>_xlfn.TEXTBEFORE(SUBSTITUTE(Table2[[#This Row],[my new versions]],"'","")," ")</f>
        <v>RXN-EX_ergtetrol_e_REV-SPONT</v>
      </c>
      <c r="H323">
        <f>_xlfn.XLOOKUP(Table2[[#This Row],[name]],Table1[name],Table1[1/h],0)</f>
        <v>0</v>
      </c>
      <c r="I323" t="b">
        <f>OR(Table2[[#This Row],[match]]=0,ROUNDUP(_xlfn.NUMBERVALUE(Table2[[#This Row],[match]]),4)=ROUNDUP(_xlfn.NUMBERVALUE(Table2[[#This Row],[1/h]]),4))</f>
        <v>1</v>
      </c>
    </row>
    <row r="324" spans="1:9">
      <c r="A324" t="s">
        <v>322</v>
      </c>
      <c r="B324">
        <f>_xlfn.NUMBERVALUE(_xlfn.TEXTAFTER(Table1[[#This Row],[in_vivo]]," ",-1))*60*60</f>
        <v>7242.6071367250561</v>
      </c>
      <c r="C324" t="str">
        <f>_xlfn.TEXTBEFORE(Table1[[#This Row],[in_vivo]]," ")</f>
        <v>RXN-CBPS_c_FWD-rt3934</v>
      </c>
      <c r="E324" t="s">
        <v>731</v>
      </c>
      <c r="F324">
        <f>_xlfn.NUMBERVALUE(_xlfn.TEXTAFTER(Table2[[#This Row],[my new versions]]," ",-1))</f>
        <v>12673.550496858699</v>
      </c>
      <c r="G324" t="str">
        <f>_xlfn.TEXTBEFORE(SUBSTITUTE(Table2[[#This Row],[my new versions]],"'","")," ")</f>
        <v>RXN-EX_raffin_e_FWD-SPONT</v>
      </c>
      <c r="H324">
        <f>_xlfn.XLOOKUP(Table2[[#This Row],[name]],Table1[name],Table1[1/h],0)</f>
        <v>0</v>
      </c>
      <c r="I324" t="b">
        <f>OR(Table2[[#This Row],[match]]=0,ROUNDUP(_xlfn.NUMBERVALUE(Table2[[#This Row],[match]]),4)=ROUNDUP(_xlfn.NUMBERVALUE(Table2[[#This Row],[1/h]]),4))</f>
        <v>1</v>
      </c>
    </row>
    <row r="325" spans="1:9">
      <c r="A325" t="s">
        <v>323</v>
      </c>
      <c r="B325">
        <f>_xlfn.NUMBERVALUE(_xlfn.TEXTAFTER(Table1[[#This Row],[in_vivo]]," ",-1))*60*60</f>
        <v>122342.95344396024</v>
      </c>
      <c r="C325" t="str">
        <f>_xlfn.TEXTBEFORE(Table1[[#This Row],[in_vivo]]," ")</f>
        <v>RXN-PGM_c_FWD-rt7057</v>
      </c>
      <c r="E325" t="s">
        <v>732</v>
      </c>
      <c r="F325">
        <f>_xlfn.NUMBERVALUE(_xlfn.TEXTAFTER(Table2[[#This Row],[my new versions]]," ",-1))</f>
        <v>12673.550496858699</v>
      </c>
      <c r="G325" t="str">
        <f>_xlfn.TEXTBEFORE(SUBSTITUTE(Table2[[#This Row],[my new versions]],"'","")," ")</f>
        <v>RXN-EX_raffin_e_REV-SPONT</v>
      </c>
      <c r="H325">
        <f>_xlfn.XLOOKUP(Table2[[#This Row],[name]],Table1[name],Table1[1/h],0)</f>
        <v>0</v>
      </c>
      <c r="I325" t="b">
        <f>OR(Table2[[#This Row],[match]]=0,ROUNDUP(_xlfn.NUMBERVALUE(Table2[[#This Row],[match]]),4)=ROUNDUP(_xlfn.NUMBERVALUE(Table2[[#This Row],[1/h]]),4))</f>
        <v>1</v>
      </c>
    </row>
    <row r="326" spans="1:9">
      <c r="A326" t="s">
        <v>324</v>
      </c>
      <c r="B326">
        <f>_xlfn.NUMBERVALUE(_xlfn.TEXTAFTER(Table1[[#This Row],[in_vivo]]," ",-1))*60*60</f>
        <v>122342.95344396024</v>
      </c>
      <c r="C326" t="str">
        <f>_xlfn.TEXTBEFORE(Table1[[#This Row],[in_vivo]]," ")</f>
        <v>RXN-PGM_c_FWD-rt1542</v>
      </c>
      <c r="E326" t="s">
        <v>733</v>
      </c>
      <c r="F326">
        <f>_xlfn.NUMBERVALUE(_xlfn.TEXTAFTER(Table2[[#This Row],[my new versions]]," ",-1))</f>
        <v>12673.550496858699</v>
      </c>
      <c r="G326" t="str">
        <f>_xlfn.TEXTBEFORE(SUBSTITUTE(Table2[[#This Row],[my new versions]],"'","")," ")</f>
        <v>RXN-EX_melib_e_FWD-SPONT</v>
      </c>
      <c r="H326">
        <f>_xlfn.XLOOKUP(Table2[[#This Row],[name]],Table1[name],Table1[1/h],0)</f>
        <v>0</v>
      </c>
      <c r="I326" t="b">
        <f>OR(Table2[[#This Row],[match]]=0,ROUNDUP(_xlfn.NUMBERVALUE(Table2[[#This Row],[match]]),4)=ROUNDUP(_xlfn.NUMBERVALUE(Table2[[#This Row],[1/h]]),4))</f>
        <v>1</v>
      </c>
    </row>
    <row r="327" spans="1:9">
      <c r="A327" t="s">
        <v>325</v>
      </c>
      <c r="B327">
        <f>_xlfn.NUMBERVALUE(_xlfn.TEXTAFTER(Table1[[#This Row],[in_vivo]]," ",-1))*60*60</f>
        <v>4191.097024270045</v>
      </c>
      <c r="C327" t="str">
        <f>_xlfn.TEXTBEFORE(Table1[[#This Row],[in_vivo]]," ")</f>
        <v>RXN-GND_c_FWD-rt6799</v>
      </c>
      <c r="E327" t="s">
        <v>734</v>
      </c>
      <c r="F327">
        <f>_xlfn.NUMBERVALUE(_xlfn.TEXTAFTER(Table2[[#This Row],[my new versions]]," ",-1))</f>
        <v>12673.550496858699</v>
      </c>
      <c r="G327" t="str">
        <f>_xlfn.TEXTBEFORE(SUBSTITUTE(Table2[[#This Row],[my new versions]],"'","")," ")</f>
        <v>RXN-EX_melib_e_REV-SPONT</v>
      </c>
      <c r="H327">
        <f>_xlfn.XLOOKUP(Table2[[#This Row],[name]],Table1[name],Table1[1/h],0)</f>
        <v>0</v>
      </c>
      <c r="I327" t="b">
        <f>OR(Table2[[#This Row],[match]]=0,ROUNDUP(_xlfn.NUMBERVALUE(Table2[[#This Row],[match]]),4)=ROUNDUP(_xlfn.NUMBERVALUE(Table2[[#This Row],[1/h]]),4))</f>
        <v>1</v>
      </c>
    </row>
    <row r="328" spans="1:9">
      <c r="A328" t="s">
        <v>326</v>
      </c>
      <c r="B328">
        <f>_xlfn.NUMBERVALUE(_xlfn.TEXTAFTER(Table1[[#This Row],[in_vivo]]," ",-1))*60*60</f>
        <v>4191.097024270045</v>
      </c>
      <c r="C328" t="str">
        <f>_xlfn.TEXTBEFORE(Table1[[#This Row],[in_vivo]]," ")</f>
        <v>RXN-GND_c_FWD-rt2224</v>
      </c>
      <c r="E328" t="s">
        <v>735</v>
      </c>
      <c r="F328">
        <f>_xlfn.NUMBERVALUE(_xlfn.TEXTAFTER(Table2[[#This Row],[my new versions]]," ",-1))</f>
        <v>12673.550496858699</v>
      </c>
      <c r="G328" t="str">
        <f>_xlfn.TEXTBEFORE(SUBSTITUTE(Table2[[#This Row],[my new versions]],"'","")," ")</f>
        <v>RXN-EX_fe3_e_FWD-SPONT</v>
      </c>
      <c r="H328">
        <f>_xlfn.XLOOKUP(Table2[[#This Row],[name]],Table1[name],Table1[1/h],0)</f>
        <v>0</v>
      </c>
      <c r="I328" t="b">
        <f>OR(Table2[[#This Row],[match]]=0,ROUNDUP(_xlfn.NUMBERVALUE(Table2[[#This Row],[match]]),4)=ROUNDUP(_xlfn.NUMBERVALUE(Table2[[#This Row],[1/h]]),4))</f>
        <v>1</v>
      </c>
    </row>
    <row r="329" spans="1:9">
      <c r="A329" t="s">
        <v>327</v>
      </c>
      <c r="B329">
        <f>_xlfn.NUMBERVALUE(_xlfn.TEXTAFTER(Table1[[#This Row],[in_vivo]]," ",-1))*60*60</f>
        <v>39307.34898089496</v>
      </c>
      <c r="C329" t="str">
        <f>_xlfn.TEXTBEFORE(Table1[[#This Row],[in_vivo]]," ")</f>
        <v>RXN-GLYt_c_m_FWD-rt4150</v>
      </c>
      <c r="E329" t="s">
        <v>736</v>
      </c>
      <c r="F329">
        <f>_xlfn.NUMBERVALUE(_xlfn.TEXTAFTER(Table2[[#This Row],[my new versions]]," ",-1))</f>
        <v>12673.550496858699</v>
      </c>
      <c r="G329" t="str">
        <f>_xlfn.TEXTBEFORE(SUBSTITUTE(Table2[[#This Row],[my new versions]],"'","")," ")</f>
        <v>RXN-EX_fe3_e_REV-SPONT</v>
      </c>
      <c r="H329">
        <f>_xlfn.XLOOKUP(Table2[[#This Row],[name]],Table1[name],Table1[1/h],0)</f>
        <v>0</v>
      </c>
      <c r="I329" t="b">
        <f>OR(Table2[[#This Row],[match]]=0,ROUNDUP(_xlfn.NUMBERVALUE(Table2[[#This Row],[match]]),4)=ROUNDUP(_xlfn.NUMBERVALUE(Table2[[#This Row],[1/h]]),4))</f>
        <v>1</v>
      </c>
    </row>
    <row r="330" spans="1:9">
      <c r="A330" t="s">
        <v>328</v>
      </c>
      <c r="B330">
        <f>_xlfn.NUMBERVALUE(_xlfn.TEXTAFTER(Table1[[#This Row],[in_vivo]]," ",-1))*60*60</f>
        <v>39307.34898089496</v>
      </c>
      <c r="C330" t="str">
        <f>_xlfn.TEXTBEFORE(Table1[[#This Row],[in_vivo]]," ")</f>
        <v>RXN-GLYt_c_m_FWD-rt0066</v>
      </c>
      <c r="E330" t="s">
        <v>737</v>
      </c>
      <c r="F330">
        <f>_xlfn.NUMBERVALUE(_xlfn.TEXTAFTER(Table2[[#This Row],[my new versions]]," ",-1))</f>
        <v>12673.550496858699</v>
      </c>
      <c r="G330" t="str">
        <f>_xlfn.TEXTBEFORE(SUBSTITUTE(Table2[[#This Row],[my new versions]],"'","")," ")</f>
        <v>RXN-EX_arach_e_FWD-SPONT</v>
      </c>
      <c r="H330">
        <f>_xlfn.XLOOKUP(Table2[[#This Row],[name]],Table1[name],Table1[1/h],0)</f>
        <v>0</v>
      </c>
      <c r="I330" t="b">
        <f>OR(Table2[[#This Row],[match]]=0,ROUNDUP(_xlfn.NUMBERVALUE(Table2[[#This Row],[match]]),4)=ROUNDUP(_xlfn.NUMBERVALUE(Table2[[#This Row],[1/h]]),4))</f>
        <v>1</v>
      </c>
    </row>
    <row r="331" spans="1:9">
      <c r="A331" t="s">
        <v>329</v>
      </c>
      <c r="B331">
        <f>_xlfn.NUMBERVALUE(_xlfn.TEXTAFTER(Table1[[#This Row],[in_vivo]]," ",-1))*60*60</f>
        <v>19921.645679079094</v>
      </c>
      <c r="C331" t="str">
        <f>_xlfn.TEXTBEFORE(Table1[[#This Row],[in_vivo]]," ")</f>
        <v>RXN-CHTNS_c_FWD-rt0144</v>
      </c>
      <c r="E331" t="s">
        <v>738</v>
      </c>
      <c r="F331">
        <f>_xlfn.NUMBERVALUE(_xlfn.TEXTAFTER(Table2[[#This Row],[my new versions]]," ",-1))</f>
        <v>12673.550496858699</v>
      </c>
      <c r="G331" t="str">
        <f>_xlfn.TEXTBEFORE(SUBSTITUTE(Table2[[#This Row],[my new versions]],"'","")," ")</f>
        <v>RXN-EX_arach_e_REV-SPONT</v>
      </c>
      <c r="H331">
        <f>_xlfn.XLOOKUP(Table2[[#This Row],[name]],Table1[name],Table1[1/h],0)</f>
        <v>0</v>
      </c>
      <c r="I331" t="b">
        <f>OR(Table2[[#This Row],[match]]=0,ROUNDUP(_xlfn.NUMBERVALUE(Table2[[#This Row],[match]]),4)=ROUNDUP(_xlfn.NUMBERVALUE(Table2[[#This Row],[1/h]]),4))</f>
        <v>1</v>
      </c>
    </row>
    <row r="332" spans="1:9">
      <c r="A332" t="s">
        <v>330</v>
      </c>
      <c r="B332">
        <f>_xlfn.NUMBERVALUE(_xlfn.TEXTAFTER(Table1[[#This Row],[in_vivo]]," ",-1))*60*60</f>
        <v>19921.645679079094</v>
      </c>
      <c r="C332" t="str">
        <f>_xlfn.TEXTBEFORE(Table1[[#This Row],[in_vivo]]," ")</f>
        <v>RXN-CHTNS_c_FWD-rt1343</v>
      </c>
      <c r="E332" t="s">
        <v>739</v>
      </c>
      <c r="F332">
        <f>_xlfn.NUMBERVALUE(_xlfn.TEXTAFTER(Table2[[#This Row],[my new versions]]," ",-1))</f>
        <v>12673.550496858699</v>
      </c>
      <c r="G332" t="str">
        <f>_xlfn.TEXTBEFORE(SUBSTITUTE(Table2[[#This Row],[my new versions]],"'","")," ")</f>
        <v>RXN-EX_nad_e_FWD-SPONT</v>
      </c>
      <c r="H332">
        <f>_xlfn.XLOOKUP(Table2[[#This Row],[name]],Table1[name],Table1[1/h],0)</f>
        <v>0</v>
      </c>
      <c r="I332" t="b">
        <f>OR(Table2[[#This Row],[match]]=0,ROUNDUP(_xlfn.NUMBERVALUE(Table2[[#This Row],[match]]),4)=ROUNDUP(_xlfn.NUMBERVALUE(Table2[[#This Row],[1/h]]),4))</f>
        <v>1</v>
      </c>
    </row>
    <row r="333" spans="1:9">
      <c r="A333" t="s">
        <v>331</v>
      </c>
      <c r="B333">
        <f>_xlfn.NUMBERVALUE(_xlfn.TEXTAFTER(Table1[[#This Row],[in_vivo]]," ",-1))*60*60</f>
        <v>19921.645679079094</v>
      </c>
      <c r="C333" t="str">
        <f>_xlfn.TEXTBEFORE(Table1[[#This Row],[in_vivo]]," ")</f>
        <v>RXN-CHTNS_c_FWD-rt6592</v>
      </c>
      <c r="E333" t="s">
        <v>740</v>
      </c>
      <c r="F333">
        <f>_xlfn.NUMBERVALUE(_xlfn.TEXTAFTER(Table2[[#This Row],[my new versions]]," ",-1))</f>
        <v>12673.550496858699</v>
      </c>
      <c r="G333" t="str">
        <f>_xlfn.TEXTBEFORE(SUBSTITUTE(Table2[[#This Row],[my new versions]],"'","")," ")</f>
        <v>RXN-EX_nad_e_REV-SPONT</v>
      </c>
      <c r="H333">
        <f>_xlfn.XLOOKUP(Table2[[#This Row],[name]],Table1[name],Table1[1/h],0)</f>
        <v>0</v>
      </c>
      <c r="I333" t="b">
        <f>OR(Table2[[#This Row],[match]]=0,ROUNDUP(_xlfn.NUMBERVALUE(Table2[[#This Row],[match]]),4)=ROUNDUP(_xlfn.NUMBERVALUE(Table2[[#This Row],[1/h]]),4))</f>
        <v>1</v>
      </c>
    </row>
    <row r="334" spans="1:9">
      <c r="A334" t="s">
        <v>332</v>
      </c>
      <c r="B334">
        <f>_xlfn.NUMBERVALUE(_xlfn.TEXTAFTER(Table1[[#This Row],[in_vivo]]," ",-1))*60*60</f>
        <v>19921.645679079094</v>
      </c>
      <c r="C334" t="str">
        <f>_xlfn.TEXTBEFORE(Table1[[#This Row],[in_vivo]]," ")</f>
        <v>RXN-CHTNS_c_FWD-rt6173</v>
      </c>
      <c r="E334" t="s">
        <v>741</v>
      </c>
      <c r="F334">
        <f>_xlfn.NUMBERVALUE(_xlfn.TEXTAFTER(Table2[[#This Row],[my new versions]]," ",-1))</f>
        <v>12673.550496858699</v>
      </c>
      <c r="G334" t="str">
        <f>_xlfn.TEXTBEFORE(SUBSTITUTE(Table2[[#This Row],[my new versions]],"'","")," ")</f>
        <v>RXN-EX_nadp_e_FWD-SPONT</v>
      </c>
      <c r="H334">
        <f>_xlfn.XLOOKUP(Table2[[#This Row],[name]],Table1[name],Table1[1/h],0)</f>
        <v>0</v>
      </c>
      <c r="I334" t="b">
        <f>OR(Table2[[#This Row],[match]]=0,ROUNDUP(_xlfn.NUMBERVALUE(Table2[[#This Row],[match]]),4)=ROUNDUP(_xlfn.NUMBERVALUE(Table2[[#This Row],[1/h]]),4))</f>
        <v>1</v>
      </c>
    </row>
    <row r="335" spans="1:9">
      <c r="A335" t="s">
        <v>333</v>
      </c>
      <c r="B335">
        <f>_xlfn.NUMBERVALUE(_xlfn.TEXTAFTER(Table1[[#This Row],[in_vivo]]," ",-1))*60*60</f>
        <v>19921.645679079094</v>
      </c>
      <c r="C335" t="str">
        <f>_xlfn.TEXTBEFORE(Table1[[#This Row],[in_vivo]]," ")</f>
        <v>RXN-CHTNS_c_FWD-rt1388</v>
      </c>
      <c r="E335" t="s">
        <v>742</v>
      </c>
      <c r="F335">
        <f>_xlfn.NUMBERVALUE(_xlfn.TEXTAFTER(Table2[[#This Row],[my new versions]]," ",-1))</f>
        <v>12673.550496858699</v>
      </c>
      <c r="G335" t="str">
        <f>_xlfn.TEXTBEFORE(SUBSTITUTE(Table2[[#This Row],[my new versions]],"'","")," ")</f>
        <v>RXN-EX_nadp_e_REV-SPONT</v>
      </c>
      <c r="H335">
        <f>_xlfn.XLOOKUP(Table2[[#This Row],[name]],Table1[name],Table1[1/h],0)</f>
        <v>0</v>
      </c>
      <c r="I335" t="b">
        <f>OR(Table2[[#This Row],[match]]=0,ROUNDUP(_xlfn.NUMBERVALUE(Table2[[#This Row],[match]]),4)=ROUNDUP(_xlfn.NUMBERVALUE(Table2[[#This Row],[1/h]]),4))</f>
        <v>1</v>
      </c>
    </row>
    <row r="336" spans="1:9">
      <c r="A336" t="s">
        <v>334</v>
      </c>
      <c r="B336">
        <f>_xlfn.NUMBERVALUE(_xlfn.TEXTAFTER(Table1[[#This Row],[in_vivo]]," ",-1))*60*60</f>
        <v>19921.645679079094</v>
      </c>
      <c r="C336" t="str">
        <f>_xlfn.TEXTBEFORE(Table1[[#This Row],[in_vivo]]," ")</f>
        <v>RXN-CHTNS_c_FWD-rt0540</v>
      </c>
      <c r="E336" t="s">
        <v>743</v>
      </c>
      <c r="F336">
        <f>_xlfn.NUMBERVALUE(_xlfn.TEXTAFTER(Table2[[#This Row],[my new versions]]," ",-1))</f>
        <v>12673.550496858699</v>
      </c>
      <c r="G336" t="str">
        <f>_xlfn.TEXTBEFORE(SUBSTITUTE(Table2[[#This Row],[my new versions]],"'","")," ")</f>
        <v>RXN-EX_pydx5p_e_FWD-SPONT</v>
      </c>
      <c r="H336">
        <f>_xlfn.XLOOKUP(Table2[[#This Row],[name]],Table1[name],Table1[1/h],0)</f>
        <v>0</v>
      </c>
      <c r="I336" t="b">
        <f>OR(Table2[[#This Row],[match]]=0,ROUNDUP(_xlfn.NUMBERVALUE(Table2[[#This Row],[match]]),4)=ROUNDUP(_xlfn.NUMBERVALUE(Table2[[#This Row],[1/h]]),4))</f>
        <v>1</v>
      </c>
    </row>
    <row r="337" spans="1:9">
      <c r="A337" t="s">
        <v>335</v>
      </c>
      <c r="B337">
        <f>_xlfn.NUMBERVALUE(_xlfn.TEXTAFTER(Table1[[#This Row],[in_vivo]]," ",-1))*60*60</f>
        <v>19921.645679079094</v>
      </c>
      <c r="C337" t="str">
        <f>_xlfn.TEXTBEFORE(Table1[[#This Row],[in_vivo]]," ")</f>
        <v>RXN-CHTNS_c_FWD-rt0073</v>
      </c>
      <c r="E337" t="s">
        <v>744</v>
      </c>
      <c r="F337">
        <f>_xlfn.NUMBERVALUE(_xlfn.TEXTAFTER(Table2[[#This Row],[my new versions]]," ",-1))</f>
        <v>12673.550496858699</v>
      </c>
      <c r="G337" t="str">
        <f>_xlfn.TEXTBEFORE(SUBSTITUTE(Table2[[#This Row],[my new versions]],"'","")," ")</f>
        <v>RXN-EX_pydx5p_e_REV-SPONT</v>
      </c>
      <c r="H337">
        <f>_xlfn.XLOOKUP(Table2[[#This Row],[name]],Table1[name],Table1[1/h],0)</f>
        <v>0</v>
      </c>
      <c r="I337" t="b">
        <f>OR(Table2[[#This Row],[match]]=0,ROUNDUP(_xlfn.NUMBERVALUE(Table2[[#This Row],[match]]),4)=ROUNDUP(_xlfn.NUMBERVALUE(Table2[[#This Row],[1/h]]),4))</f>
        <v>1</v>
      </c>
    </row>
    <row r="338" spans="1:9">
      <c r="A338" t="s">
        <v>336</v>
      </c>
      <c r="B338">
        <f>_xlfn.NUMBERVALUE(_xlfn.TEXTAFTER(Table1[[#This Row],[in_vivo]]," ",-1))*60*60</f>
        <v>19921.645679079094</v>
      </c>
      <c r="C338" t="str">
        <f>_xlfn.TEXTBEFORE(Table1[[#This Row],[in_vivo]]," ")</f>
        <v>RXN-CHTNS_c_FWD-rt7460</v>
      </c>
      <c r="E338" t="s">
        <v>745</v>
      </c>
      <c r="F338">
        <f>_xlfn.NUMBERVALUE(_xlfn.TEXTAFTER(Table2[[#This Row],[my new versions]]," ",-1))</f>
        <v>12673.550496858699</v>
      </c>
      <c r="G338" t="str">
        <f>_xlfn.TEXTBEFORE(SUBSTITUTE(Table2[[#This Row],[my new versions]],"'","")," ")</f>
        <v>RXN-EX_q9h2_e_FWD-SPONT</v>
      </c>
      <c r="H338">
        <f>_xlfn.XLOOKUP(Table2[[#This Row],[name]],Table1[name],Table1[1/h],0)</f>
        <v>0</v>
      </c>
      <c r="I338" t="b">
        <f>OR(Table2[[#This Row],[match]]=0,ROUNDUP(_xlfn.NUMBERVALUE(Table2[[#This Row],[match]]),4)=ROUNDUP(_xlfn.NUMBERVALUE(Table2[[#This Row],[1/h]]),4))</f>
        <v>1</v>
      </c>
    </row>
    <row r="339" spans="1:9">
      <c r="A339" t="s">
        <v>337</v>
      </c>
      <c r="B339">
        <f>_xlfn.NUMBERVALUE(_xlfn.TEXTAFTER(Table1[[#This Row],[in_vivo]]," ",-1))*60*60</f>
        <v>6.5905303401031681</v>
      </c>
      <c r="C339" t="str">
        <f>_xlfn.TEXTBEFORE(Table1[[#This Row],[in_vivo]]," ")</f>
        <v>RXN-PHETA1_c_REV-rt7697</v>
      </c>
      <c r="E339" t="s">
        <v>746</v>
      </c>
      <c r="F339">
        <f>_xlfn.NUMBERVALUE(_xlfn.TEXTAFTER(Table2[[#This Row],[my new versions]]," ",-1))</f>
        <v>12673.550496858699</v>
      </c>
      <c r="G339" t="str">
        <f>_xlfn.TEXTBEFORE(SUBSTITUTE(Table2[[#This Row],[my new versions]],"'","")," ")</f>
        <v>RXN-EX_q9h2_e_REV-SPONT</v>
      </c>
      <c r="H339">
        <f>_xlfn.XLOOKUP(Table2[[#This Row],[name]],Table1[name],Table1[1/h],0)</f>
        <v>0</v>
      </c>
      <c r="I339" t="b">
        <f>OR(Table2[[#This Row],[match]]=0,ROUNDUP(_xlfn.NUMBERVALUE(Table2[[#This Row],[match]]),4)=ROUNDUP(_xlfn.NUMBERVALUE(Table2[[#This Row],[1/h]]),4))</f>
        <v>1</v>
      </c>
    </row>
    <row r="340" spans="1:9">
      <c r="A340" t="s">
        <v>338</v>
      </c>
      <c r="B340">
        <f>_xlfn.NUMBERVALUE(_xlfn.TEXTAFTER(Table1[[#This Row],[in_vivo]]," ",-1))*60*60</f>
        <v>6.5905303401031681</v>
      </c>
      <c r="C340" t="str">
        <f>_xlfn.TEXTBEFORE(Table1[[#This Row],[in_vivo]]," ")</f>
        <v>RXN-PHETA1_c_REV-rt1784_c</v>
      </c>
      <c r="E340" t="s">
        <v>747</v>
      </c>
      <c r="F340">
        <f>_xlfn.NUMBERVALUE(_xlfn.TEXTAFTER(Table2[[#This Row],[my new versions]]," ",-1))</f>
        <v>12673.550496858699</v>
      </c>
      <c r="G340" t="str">
        <f>_xlfn.TEXTBEFORE(SUBSTITUTE(Table2[[#This Row],[my new versions]],"'","")," ")</f>
        <v>RXN-EX_ca2_e_FWD-SPONT</v>
      </c>
      <c r="H340">
        <f>_xlfn.XLOOKUP(Table2[[#This Row],[name]],Table1[name],Table1[1/h],0)</f>
        <v>0</v>
      </c>
      <c r="I340" t="b">
        <f>OR(Table2[[#This Row],[match]]=0,ROUNDUP(_xlfn.NUMBERVALUE(Table2[[#This Row],[match]]),4)=ROUNDUP(_xlfn.NUMBERVALUE(Table2[[#This Row],[1/h]]),4))</f>
        <v>1</v>
      </c>
    </row>
    <row r="341" spans="1:9">
      <c r="A341" t="s">
        <v>339</v>
      </c>
      <c r="B341">
        <f>_xlfn.NUMBERVALUE(_xlfn.TEXTAFTER(Table1[[#This Row],[in_vivo]]," ",-1))*60*60</f>
        <v>6.5905303401031681</v>
      </c>
      <c r="C341" t="str">
        <f>_xlfn.TEXTBEFORE(Table1[[#This Row],[in_vivo]]," ")</f>
        <v>RXN-PHETA1_c_REV-rt7471</v>
      </c>
      <c r="E341" t="s">
        <v>748</v>
      </c>
      <c r="F341">
        <f>_xlfn.NUMBERVALUE(_xlfn.TEXTAFTER(Table2[[#This Row],[my new versions]]," ",-1))</f>
        <v>12673.550496858699</v>
      </c>
      <c r="G341" t="str">
        <f>_xlfn.TEXTBEFORE(SUBSTITUTE(Table2[[#This Row],[my new versions]],"'","")," ")</f>
        <v>RXN-EX_ca2_e_REV-SPONT</v>
      </c>
      <c r="H341">
        <f>_xlfn.XLOOKUP(Table2[[#This Row],[name]],Table1[name],Table1[1/h],0)</f>
        <v>0</v>
      </c>
      <c r="I341" t="b">
        <f>OR(Table2[[#This Row],[match]]=0,ROUNDUP(_xlfn.NUMBERVALUE(Table2[[#This Row],[match]]),4)=ROUNDUP(_xlfn.NUMBERVALUE(Table2[[#This Row],[1/h]]),4))</f>
        <v>1</v>
      </c>
    </row>
    <row r="342" spans="1:9">
      <c r="A342" t="s">
        <v>340</v>
      </c>
      <c r="B342">
        <f>_xlfn.NUMBERVALUE(_xlfn.TEXTAFTER(Table1[[#This Row],[in_vivo]]," ",-1))*60*60</f>
        <v>12.125383544023091</v>
      </c>
      <c r="C342" t="str">
        <f>_xlfn.TEXTBEFORE(Table1[[#This Row],[in_vivo]]," ")</f>
        <v>RXN-DDPA_m_FWD-rt3787_m</v>
      </c>
      <c r="E342" t="s">
        <v>749</v>
      </c>
      <c r="F342">
        <f>_xlfn.NUMBERVALUE(_xlfn.TEXTAFTER(Table2[[#This Row],[my new versions]]," ",-1))</f>
        <v>12673.550496858699</v>
      </c>
      <c r="G342" t="str">
        <f>_xlfn.TEXTBEFORE(SUBSTITUTE(Table2[[#This Row],[my new versions]],"'","")," ")</f>
        <v>RXN-EX_cl_e_FWD-SPONT</v>
      </c>
      <c r="H342">
        <f>_xlfn.XLOOKUP(Table2[[#This Row],[name]],Table1[name],Table1[1/h],0)</f>
        <v>0</v>
      </c>
      <c r="I342" t="b">
        <f>OR(Table2[[#This Row],[match]]=0,ROUNDUP(_xlfn.NUMBERVALUE(Table2[[#This Row],[match]]),4)=ROUNDUP(_xlfn.NUMBERVALUE(Table2[[#This Row],[1/h]]),4))</f>
        <v>1</v>
      </c>
    </row>
    <row r="343" spans="1:9">
      <c r="A343" t="s">
        <v>341</v>
      </c>
      <c r="B343">
        <f>_xlfn.NUMBERVALUE(_xlfn.TEXTAFTER(Table1[[#This Row],[in_vivo]]," ",-1))*60*60</f>
        <v>12.125383544023091</v>
      </c>
      <c r="C343" t="str">
        <f>_xlfn.TEXTBEFORE(Table1[[#This Row],[in_vivo]]," ")</f>
        <v>RXN-DDPA_m_FWD-rt2234_m</v>
      </c>
      <c r="E343" t="s">
        <v>750</v>
      </c>
      <c r="F343">
        <f>_xlfn.NUMBERVALUE(_xlfn.TEXTAFTER(Table2[[#This Row],[my new versions]]," ",-1))</f>
        <v>12673.550496858699</v>
      </c>
      <c r="G343" t="str">
        <f>_xlfn.TEXTBEFORE(SUBSTITUTE(Table2[[#This Row],[my new versions]],"'","")," ")</f>
        <v>RXN-EX_cl_e_REV-SPONT</v>
      </c>
      <c r="H343">
        <f>_xlfn.XLOOKUP(Table2[[#This Row],[name]],Table1[name],Table1[1/h],0)</f>
        <v>0</v>
      </c>
      <c r="I343" t="b">
        <f>OR(Table2[[#This Row],[match]]=0,ROUNDUP(_xlfn.NUMBERVALUE(Table2[[#This Row],[match]]),4)=ROUNDUP(_xlfn.NUMBERVALUE(Table2[[#This Row],[1/h]]),4))</f>
        <v>1</v>
      </c>
    </row>
    <row r="344" spans="1:9">
      <c r="A344" t="s">
        <v>342</v>
      </c>
      <c r="B344">
        <f>_xlfn.NUMBERVALUE(_xlfn.TEXTAFTER(Table1[[#This Row],[in_vivo]]," ",-1))*60*60</f>
        <v>30.242128677190735</v>
      </c>
      <c r="C344" t="str">
        <f>_xlfn.TEXTBEFORE(Table1[[#This Row],[in_vivo]]," ")</f>
        <v>RXN-DHQS_c_FWD-rt3937</v>
      </c>
      <c r="E344" t="s">
        <v>751</v>
      </c>
      <c r="F344">
        <f>_xlfn.NUMBERVALUE(_xlfn.TEXTAFTER(Table2[[#This Row],[my new versions]]," ",-1))</f>
        <v>12673.550496858699</v>
      </c>
      <c r="G344" t="str">
        <f>_xlfn.TEXTBEFORE(SUBSTITUTE(Table2[[#This Row],[my new versions]],"'","")," ")</f>
        <v>RXN-EX_cobalt2_e_FWD-SPONT</v>
      </c>
      <c r="H344">
        <f>_xlfn.XLOOKUP(Table2[[#This Row],[name]],Table1[name],Table1[1/h],0)</f>
        <v>0</v>
      </c>
      <c r="I344" t="b">
        <f>OR(Table2[[#This Row],[match]]=0,ROUNDUP(_xlfn.NUMBERVALUE(Table2[[#This Row],[match]]),4)=ROUNDUP(_xlfn.NUMBERVALUE(Table2[[#This Row],[1/h]]),4))</f>
        <v>1</v>
      </c>
    </row>
    <row r="345" spans="1:9">
      <c r="A345" t="s">
        <v>343</v>
      </c>
      <c r="B345">
        <f>_xlfn.NUMBERVALUE(_xlfn.TEXTAFTER(Table1[[#This Row],[in_vivo]]," ",-1))*60*60</f>
        <v>30.242128677190735</v>
      </c>
      <c r="C345" t="str">
        <f>_xlfn.TEXTBEFORE(Table1[[#This Row],[in_vivo]]," ")</f>
        <v>RXN-DHQS_c_FWD-rt5884</v>
      </c>
      <c r="E345" t="s">
        <v>752</v>
      </c>
      <c r="F345">
        <f>_xlfn.NUMBERVALUE(_xlfn.TEXTAFTER(Table2[[#This Row],[my new versions]]," ",-1))</f>
        <v>12673.550496858699</v>
      </c>
      <c r="G345" t="str">
        <f>_xlfn.TEXTBEFORE(SUBSTITUTE(Table2[[#This Row],[my new versions]],"'","")," ")</f>
        <v>RXN-EX_cobalt2_e_REV-SPONT</v>
      </c>
      <c r="H345">
        <f>_xlfn.XLOOKUP(Table2[[#This Row],[name]],Table1[name],Table1[1/h],0)</f>
        <v>0</v>
      </c>
      <c r="I345" t="b">
        <f>OR(Table2[[#This Row],[match]]=0,ROUNDUP(_xlfn.NUMBERVALUE(Table2[[#This Row],[match]]),4)=ROUNDUP(_xlfn.NUMBERVALUE(Table2[[#This Row],[1/h]]),4))</f>
        <v>1</v>
      </c>
    </row>
    <row r="346" spans="1:9">
      <c r="A346" t="s">
        <v>344</v>
      </c>
      <c r="B346">
        <f>_xlfn.NUMBERVALUE(_xlfn.TEXTAFTER(Table1[[#This Row],[in_vivo]]," ",-1))*60*60</f>
        <v>32677.045340740955</v>
      </c>
      <c r="C346" t="str">
        <f>_xlfn.TEXTBEFORE(Table1[[#This Row],[in_vivo]]," ")</f>
        <v>RXN-ADK1_c_FWD-rt7128_c</v>
      </c>
      <c r="E346" t="s">
        <v>753</v>
      </c>
      <c r="F346">
        <f>_xlfn.NUMBERVALUE(_xlfn.TEXTAFTER(Table2[[#This Row],[my new versions]]," ",-1))</f>
        <v>12673.550496858699</v>
      </c>
      <c r="G346" t="str">
        <f>_xlfn.TEXTBEFORE(SUBSTITUTE(Table2[[#This Row],[my new versions]],"'","")," ")</f>
        <v>RXN-EX_cu2_e_FWD-SPONT</v>
      </c>
      <c r="H346">
        <f>_xlfn.XLOOKUP(Table2[[#This Row],[name]],Table1[name],Table1[1/h],0)</f>
        <v>0</v>
      </c>
      <c r="I346" t="b">
        <f>OR(Table2[[#This Row],[match]]=0,ROUNDUP(_xlfn.NUMBERVALUE(Table2[[#This Row],[match]]),4)=ROUNDUP(_xlfn.NUMBERVALUE(Table2[[#This Row],[1/h]]),4))</f>
        <v>1</v>
      </c>
    </row>
    <row r="347" spans="1:9">
      <c r="A347" t="s">
        <v>345</v>
      </c>
      <c r="B347">
        <f>_xlfn.NUMBERVALUE(_xlfn.TEXTAFTER(Table1[[#This Row],[in_vivo]]," ",-1))*60*60</f>
        <v>32677.045340740955</v>
      </c>
      <c r="C347" t="str">
        <f>_xlfn.TEXTBEFORE(Table1[[#This Row],[in_vivo]]," ")</f>
        <v>RXN-ADK1_c_FWD-rt3932</v>
      </c>
      <c r="E347" t="s">
        <v>754</v>
      </c>
      <c r="F347">
        <f>_xlfn.NUMBERVALUE(_xlfn.TEXTAFTER(Table2[[#This Row],[my new versions]]," ",-1))</f>
        <v>12673.550496858699</v>
      </c>
      <c r="G347" t="str">
        <f>_xlfn.TEXTBEFORE(SUBSTITUTE(Table2[[#This Row],[my new versions]],"'","")," ")</f>
        <v>RXN-EX_cu2_e_REV-SPONT</v>
      </c>
      <c r="H347">
        <f>_xlfn.XLOOKUP(Table2[[#This Row],[name]],Table1[name],Table1[1/h],0)</f>
        <v>0</v>
      </c>
      <c r="I347" t="b">
        <f>OR(Table2[[#This Row],[match]]=0,ROUNDUP(_xlfn.NUMBERVALUE(Table2[[#This Row],[match]]),4)=ROUNDUP(_xlfn.NUMBERVALUE(Table2[[#This Row],[1/h]]),4))</f>
        <v>1</v>
      </c>
    </row>
    <row r="348" spans="1:9">
      <c r="A348" t="s">
        <v>346</v>
      </c>
      <c r="B348">
        <f>_xlfn.NUMBERVALUE(_xlfn.TEXTAFTER(Table1[[#This Row],[in_vivo]]," ",-1))*60*60</f>
        <v>543353036.23774445</v>
      </c>
      <c r="C348" t="str">
        <f>_xlfn.TEXTBEFORE(Table1[[#This Row],[in_vivo]]," ")</f>
        <v>RXN-FECOOR_m_FWD-FECOORCPLX1</v>
      </c>
      <c r="E348" t="s">
        <v>755</v>
      </c>
      <c r="F348">
        <f>_xlfn.NUMBERVALUE(_xlfn.TEXTAFTER(Table2[[#This Row],[my new versions]]," ",-1))</f>
        <v>12673.550496858699</v>
      </c>
      <c r="G348" t="str">
        <f>_xlfn.TEXTBEFORE(SUBSTITUTE(Table2[[#This Row],[my new versions]],"'","")," ")</f>
        <v>RXN-EX_mg2_e_FWD-SPONT</v>
      </c>
      <c r="H348">
        <f>_xlfn.XLOOKUP(Table2[[#This Row],[name]],Table1[name],Table1[1/h],0)</f>
        <v>0</v>
      </c>
      <c r="I348" t="b">
        <f>OR(Table2[[#This Row],[match]]=0,ROUNDUP(_xlfn.NUMBERVALUE(Table2[[#This Row],[match]]),4)=ROUNDUP(_xlfn.NUMBERVALUE(Table2[[#This Row],[1/h]]),4))</f>
        <v>1</v>
      </c>
    </row>
    <row r="349" spans="1:9">
      <c r="A349" t="s">
        <v>347</v>
      </c>
      <c r="B349">
        <f>_xlfn.NUMBERVALUE(_xlfn.TEXTAFTER(Table1[[#This Row],[in_vivo]]," ",-1))*60*60</f>
        <v>543353036.23774445</v>
      </c>
      <c r="C349" t="str">
        <f>_xlfn.TEXTBEFORE(Table1[[#This Row],[in_vivo]]," ")</f>
        <v>RXN-FECOOR_m_FWD-FECOORCPLX3</v>
      </c>
      <c r="E349" t="s">
        <v>756</v>
      </c>
      <c r="F349">
        <f>_xlfn.NUMBERVALUE(_xlfn.TEXTAFTER(Table2[[#This Row],[my new versions]]," ",-1))</f>
        <v>12673.550496858699</v>
      </c>
      <c r="G349" t="str">
        <f>_xlfn.TEXTBEFORE(SUBSTITUTE(Table2[[#This Row],[my new versions]],"'","")," ")</f>
        <v>RXN-EX_mg2_e_REV-SPONT</v>
      </c>
      <c r="H349">
        <f>_xlfn.XLOOKUP(Table2[[#This Row],[name]],Table1[name],Table1[1/h],0)</f>
        <v>0</v>
      </c>
      <c r="I349" t="b">
        <f>OR(Table2[[#This Row],[match]]=0,ROUNDUP(_xlfn.NUMBERVALUE(Table2[[#This Row],[match]]),4)=ROUNDUP(_xlfn.NUMBERVALUE(Table2[[#This Row],[1/h]]),4))</f>
        <v>1</v>
      </c>
    </row>
    <row r="350" spans="1:9">
      <c r="A350" t="s">
        <v>348</v>
      </c>
      <c r="B350">
        <f>_xlfn.NUMBERVALUE(_xlfn.TEXTAFTER(Table1[[#This Row],[in_vivo]]," ",-1))*60*60</f>
        <v>543353036.23774445</v>
      </c>
      <c r="C350" t="str">
        <f>_xlfn.TEXTBEFORE(Table1[[#This Row],[in_vivo]]," ")</f>
        <v>RXN-FECOOR_m_FWD-FECOORCPLX4</v>
      </c>
      <c r="E350" t="s">
        <v>757</v>
      </c>
      <c r="F350">
        <f>_xlfn.NUMBERVALUE(_xlfn.TEXTAFTER(Table2[[#This Row],[my new versions]]," ",-1))</f>
        <v>12673.550496858699</v>
      </c>
      <c r="G350" t="str">
        <f>_xlfn.TEXTBEFORE(SUBSTITUTE(Table2[[#This Row],[my new versions]],"'","")," ")</f>
        <v>RXN-EX_mn2_e_FWD-SPONT</v>
      </c>
      <c r="H350">
        <f>_xlfn.XLOOKUP(Table2[[#This Row],[name]],Table1[name],Table1[1/h],0)</f>
        <v>0</v>
      </c>
      <c r="I350" t="b">
        <f>OR(Table2[[#This Row],[match]]=0,ROUNDUP(_xlfn.NUMBERVALUE(Table2[[#This Row],[match]]),4)=ROUNDUP(_xlfn.NUMBERVALUE(Table2[[#This Row],[1/h]]),4))</f>
        <v>1</v>
      </c>
    </row>
    <row r="351" spans="1:9">
      <c r="A351" t="s">
        <v>349</v>
      </c>
      <c r="B351">
        <f>_xlfn.NUMBERVALUE(_xlfn.TEXTAFTER(Table1[[#This Row],[in_vivo]]," ",-1))*60*60</f>
        <v>543353036.23774445</v>
      </c>
      <c r="C351" t="str">
        <f>_xlfn.TEXTBEFORE(Table1[[#This Row],[in_vivo]]," ")</f>
        <v>RXN-FECOOR_m_FWD-FECOORCPLX2</v>
      </c>
      <c r="E351" t="s">
        <v>758</v>
      </c>
      <c r="F351">
        <f>_xlfn.NUMBERVALUE(_xlfn.TEXTAFTER(Table2[[#This Row],[my new versions]]," ",-1))</f>
        <v>12673.550496858699</v>
      </c>
      <c r="G351" t="str">
        <f>_xlfn.TEXTBEFORE(SUBSTITUTE(Table2[[#This Row],[my new versions]],"'","")," ")</f>
        <v>RXN-EX_mn2_e_REV-SPONT</v>
      </c>
      <c r="H351">
        <f>_xlfn.XLOOKUP(Table2[[#This Row],[name]],Table1[name],Table1[1/h],0)</f>
        <v>0</v>
      </c>
      <c r="I351" t="b">
        <f>OR(Table2[[#This Row],[match]]=0,ROUNDUP(_xlfn.NUMBERVALUE(Table2[[#This Row],[match]]),4)=ROUNDUP(_xlfn.NUMBERVALUE(Table2[[#This Row],[1/h]]),4))</f>
        <v>1</v>
      </c>
    </row>
    <row r="352" spans="1:9">
      <c r="A352" t="s">
        <v>350</v>
      </c>
      <c r="B352">
        <f>_xlfn.NUMBERVALUE(_xlfn.TEXTAFTER(Table1[[#This Row],[in_vivo]]," ",-1))*60*60</f>
        <v>57.032607295177201</v>
      </c>
      <c r="C352" t="str">
        <f>_xlfn.TEXTBEFORE(Table1[[#This Row],[in_vivo]]," ")</f>
        <v>RXN-PAPSR_c_FWD-MET16TRX2</v>
      </c>
      <c r="E352" t="s">
        <v>759</v>
      </c>
      <c r="F352">
        <f>_xlfn.NUMBERVALUE(_xlfn.TEXTAFTER(Table2[[#This Row],[my new versions]]," ",-1))</f>
        <v>12673.550496858699</v>
      </c>
      <c r="G352" t="str">
        <f>_xlfn.TEXTBEFORE(SUBSTITUTE(Table2[[#This Row],[my new versions]],"'","")," ")</f>
        <v>RXN-EX_mobd_e_FWD-SPONT</v>
      </c>
      <c r="H352">
        <f>_xlfn.XLOOKUP(Table2[[#This Row],[name]],Table1[name],Table1[1/h],0)</f>
        <v>0</v>
      </c>
      <c r="I352" t="b">
        <f>OR(Table2[[#This Row],[match]]=0,ROUNDUP(_xlfn.NUMBERVALUE(Table2[[#This Row],[match]]),4)=ROUNDUP(_xlfn.NUMBERVALUE(Table2[[#This Row],[1/h]]),4))</f>
        <v>1</v>
      </c>
    </row>
    <row r="353" spans="1:9">
      <c r="A353" t="s">
        <v>351</v>
      </c>
      <c r="B353">
        <f>_xlfn.NUMBERVALUE(_xlfn.TEXTAFTER(Table1[[#This Row],[in_vivo]]," ",-1))*60*60</f>
        <v>57.032607295177201</v>
      </c>
      <c r="C353" t="str">
        <f>_xlfn.TEXTBEFORE(Table1[[#This Row],[in_vivo]]," ")</f>
        <v>RXN-PAPSR_c_FWD-MET16TRX1</v>
      </c>
      <c r="E353" t="s">
        <v>760</v>
      </c>
      <c r="F353">
        <f>_xlfn.NUMBERVALUE(_xlfn.TEXTAFTER(Table2[[#This Row],[my new versions]]," ",-1))</f>
        <v>12673.550496858699</v>
      </c>
      <c r="G353" t="str">
        <f>_xlfn.TEXTBEFORE(SUBSTITUTE(Table2[[#This Row],[my new versions]],"'","")," ")</f>
        <v>RXN-EX_mobd_e_REV-SPONT</v>
      </c>
      <c r="H353">
        <f>_xlfn.XLOOKUP(Table2[[#This Row],[name]],Table1[name],Table1[1/h],0)</f>
        <v>0</v>
      </c>
      <c r="I353" t="b">
        <f>OR(Table2[[#This Row],[match]]=0,ROUNDUP(_xlfn.NUMBERVALUE(Table2[[#This Row],[match]]),4)=ROUNDUP(_xlfn.NUMBERVALUE(Table2[[#This Row],[1/h]]),4))</f>
        <v>1</v>
      </c>
    </row>
    <row r="354" spans="1:9">
      <c r="A354" t="s">
        <v>352</v>
      </c>
      <c r="B354">
        <f>_xlfn.NUMBERVALUE(_xlfn.TEXTAFTER(Table1[[#This Row],[in_vivo]]," ",-1))*60*60</f>
        <v>506499.62049123476</v>
      </c>
      <c r="C354" t="str">
        <f>_xlfn.TEXTBEFORE(Table1[[#This Row],[in_vivo]]," ")</f>
        <v>RXN-HEX1_c_FWD-rt1896</v>
      </c>
      <c r="E354" t="s">
        <v>761</v>
      </c>
      <c r="F354">
        <f>_xlfn.NUMBERVALUE(_xlfn.TEXTAFTER(Table2[[#This Row],[my new versions]]," ",-1))</f>
        <v>12673.550496858699</v>
      </c>
      <c r="G354" t="str">
        <f>_xlfn.TEXTBEFORE(SUBSTITUTE(Table2[[#This Row],[my new versions]],"'","")," ")</f>
        <v>RXN-EX_ni2_e_FWD-SPONT</v>
      </c>
      <c r="H354">
        <f>_xlfn.XLOOKUP(Table2[[#This Row],[name]],Table1[name],Table1[1/h],0)</f>
        <v>0</v>
      </c>
      <c r="I354" t="b">
        <f>OR(Table2[[#This Row],[match]]=0,ROUNDUP(_xlfn.NUMBERVALUE(Table2[[#This Row],[match]]),4)=ROUNDUP(_xlfn.NUMBERVALUE(Table2[[#This Row],[1/h]]),4))</f>
        <v>1</v>
      </c>
    </row>
    <row r="355" spans="1:9">
      <c r="A355" t="s">
        <v>353</v>
      </c>
      <c r="B355">
        <f>_xlfn.NUMBERVALUE(_xlfn.TEXTAFTER(Table1[[#This Row],[in_vivo]]," ",-1))*60*60</f>
        <v>506499.62049123476</v>
      </c>
      <c r="C355" t="str">
        <f>_xlfn.TEXTBEFORE(Table1[[#This Row],[in_vivo]]," ")</f>
        <v>RXN-HEX1_c_FWD-rt3614</v>
      </c>
      <c r="E355" t="s">
        <v>762</v>
      </c>
      <c r="F355">
        <f>_xlfn.NUMBERVALUE(_xlfn.TEXTAFTER(Table2[[#This Row],[my new versions]]," ",-1))</f>
        <v>12673.550496858699</v>
      </c>
      <c r="G355" t="str">
        <f>_xlfn.TEXTBEFORE(SUBSTITUTE(Table2[[#This Row],[my new versions]],"'","")," ")</f>
        <v>RXN-EX_ni2_e_REV-SPONT</v>
      </c>
      <c r="H355">
        <f>_xlfn.XLOOKUP(Table2[[#This Row],[name]],Table1[name],Table1[1/h],0)</f>
        <v>0</v>
      </c>
      <c r="I355" t="b">
        <f>OR(Table2[[#This Row],[match]]=0,ROUNDUP(_xlfn.NUMBERVALUE(Table2[[#This Row],[match]]),4)=ROUNDUP(_xlfn.NUMBERVALUE(Table2[[#This Row],[1/h]]),4))</f>
        <v>1</v>
      </c>
    </row>
    <row r="356" spans="1:9">
      <c r="A356" t="s">
        <v>354</v>
      </c>
      <c r="B356">
        <f>_xlfn.NUMBERVALUE(_xlfn.TEXTAFTER(Table1[[#This Row],[in_vivo]]," ",-1))*60*60</f>
        <v>8.9440623022793773</v>
      </c>
      <c r="C356" t="str">
        <f>_xlfn.TEXTBEFORE(Table1[[#This Row],[in_vivo]]," ")</f>
        <v>RXN-UNK3_c_FWD-rt5646</v>
      </c>
      <c r="E356" t="s">
        <v>763</v>
      </c>
      <c r="F356">
        <f>_xlfn.NUMBERVALUE(_xlfn.TEXTAFTER(Table2[[#This Row],[my new versions]]," ",-1))</f>
        <v>12673.550496858699</v>
      </c>
      <c r="G356" t="str">
        <f>_xlfn.TEXTBEFORE(SUBSTITUTE(Table2[[#This Row],[my new versions]],"'","")," ")</f>
        <v>RXN-EX_zn2_e_FWD-SPONT</v>
      </c>
      <c r="H356">
        <f>_xlfn.XLOOKUP(Table2[[#This Row],[name]],Table1[name],Table1[1/h],0)</f>
        <v>0</v>
      </c>
      <c r="I356" t="b">
        <f>OR(Table2[[#This Row],[match]]=0,ROUNDUP(_xlfn.NUMBERVALUE(Table2[[#This Row],[match]]),4)=ROUNDUP(_xlfn.NUMBERVALUE(Table2[[#This Row],[1/h]]),4))</f>
        <v>1</v>
      </c>
    </row>
    <row r="357" spans="1:9">
      <c r="A357" t="s">
        <v>355</v>
      </c>
      <c r="B357">
        <f>_xlfn.NUMBERVALUE(_xlfn.TEXTAFTER(Table1[[#This Row],[in_vivo]]," ",-1))*60*60</f>
        <v>8.9440623022793773</v>
      </c>
      <c r="C357" t="str">
        <f>_xlfn.TEXTBEFORE(Table1[[#This Row],[in_vivo]]," ")</f>
        <v>RXN-UNK3_c_FWD-rt7697</v>
      </c>
      <c r="E357" t="s">
        <v>764</v>
      </c>
      <c r="F357">
        <f>_xlfn.NUMBERVALUE(_xlfn.TEXTAFTER(Table2[[#This Row],[my new versions]]," ",-1))</f>
        <v>12673.550496858699</v>
      </c>
      <c r="G357" t="str">
        <f>_xlfn.TEXTBEFORE(SUBSTITUTE(Table2[[#This Row],[my new versions]],"'","")," ")</f>
        <v>RXN-EX_zn2_e_REV-SPONT</v>
      </c>
      <c r="H357">
        <f>_xlfn.XLOOKUP(Table2[[#This Row],[name]],Table1[name],Table1[1/h],0)</f>
        <v>0</v>
      </c>
      <c r="I357" t="b">
        <f>OR(Table2[[#This Row],[match]]=0,ROUNDUP(_xlfn.NUMBERVALUE(Table2[[#This Row],[match]]),4)=ROUNDUP(_xlfn.NUMBERVALUE(Table2[[#This Row],[1/h]]),4))</f>
        <v>1</v>
      </c>
    </row>
    <row r="358" spans="1:9">
      <c r="A358" t="s">
        <v>356</v>
      </c>
      <c r="B358">
        <f>_xlfn.NUMBERVALUE(_xlfn.TEXTAFTER(Table1[[#This Row],[in_vivo]]," ",-1))*60*60</f>
        <v>8.9440623022793773</v>
      </c>
      <c r="C358" t="str">
        <f>_xlfn.TEXTBEFORE(Table1[[#This Row],[in_vivo]]," ")</f>
        <v>RXN-UNK3_c_FWD-rt7471</v>
      </c>
      <c r="E358" t="s">
        <v>765</v>
      </c>
      <c r="F358">
        <f>_xlfn.NUMBERVALUE(_xlfn.TEXTAFTER(Table2[[#This Row],[my new versions]]," ",-1))</f>
        <v>12673.550496858699</v>
      </c>
      <c r="G358" t="str">
        <f>_xlfn.TEXTBEFORE(SUBSTITUTE(Table2[[#This Row],[my new versions]],"'","")," ")</f>
        <v>RXN-EX_btn_c_FWD-SPONT</v>
      </c>
      <c r="H358">
        <f>_xlfn.XLOOKUP(Table2[[#This Row],[name]],Table1[name],Table1[1/h],0)</f>
        <v>0</v>
      </c>
      <c r="I358" t="b">
        <f>OR(Table2[[#This Row],[match]]=0,ROUNDUP(_xlfn.NUMBERVALUE(Table2[[#This Row],[match]]),4)=ROUNDUP(_xlfn.NUMBERVALUE(Table2[[#This Row],[1/h]]),4))</f>
        <v>1</v>
      </c>
    </row>
    <row r="359" spans="1:9">
      <c r="A359" t="s">
        <v>357</v>
      </c>
      <c r="B359">
        <f>_xlfn.NUMBERVALUE(_xlfn.TEXTAFTER(Table1[[#This Row],[in_vivo]]," ",-1))*60*60</f>
        <v>8.9440623022793773</v>
      </c>
      <c r="C359" t="str">
        <f>_xlfn.TEXTBEFORE(Table1[[#This Row],[in_vivo]]," ")</f>
        <v>RXN-UNK3_c_FWD-rt6242_c</v>
      </c>
      <c r="E359" t="s">
        <v>766</v>
      </c>
      <c r="F359">
        <f>_xlfn.NUMBERVALUE(_xlfn.TEXTAFTER(Table2[[#This Row],[my new versions]]," ",-1))</f>
        <v>12673.550496858699</v>
      </c>
      <c r="G359" t="str">
        <f>_xlfn.TEXTBEFORE(SUBSTITUTE(Table2[[#This Row],[my new versions]],"'","")," ")</f>
        <v>RXN-EX_btn_c_REV-SPONT</v>
      </c>
      <c r="H359">
        <f>_xlfn.XLOOKUP(Table2[[#This Row],[name]],Table1[name],Table1[1/h],0)</f>
        <v>0</v>
      </c>
      <c r="I359" t="b">
        <f>OR(Table2[[#This Row],[match]]=0,ROUNDUP(_xlfn.NUMBERVALUE(Table2[[#This Row],[match]]),4)=ROUNDUP(_xlfn.NUMBERVALUE(Table2[[#This Row],[1/h]]),4))</f>
        <v>1</v>
      </c>
    </row>
    <row r="360" spans="1:9">
      <c r="A360" t="s">
        <v>358</v>
      </c>
      <c r="B360">
        <f>_xlfn.NUMBERVALUE(_xlfn.TEXTAFTER(Table1[[#This Row],[in_vivo]]," ",-1))*60*60</f>
        <v>255717.39935528638</v>
      </c>
      <c r="C360" t="str">
        <f>_xlfn.TEXTBEFORE(Table1[[#This Row],[in_vivo]]," ")</f>
        <v>RXN-GAPD_c_FWD-rt2245</v>
      </c>
      <c r="E360" t="s">
        <v>767</v>
      </c>
      <c r="F360">
        <f>_xlfn.NUMBERVALUE(_xlfn.TEXTAFTER(Table2[[#This Row],[my new versions]]," ",-1))</f>
        <v>12673.550496858699</v>
      </c>
      <c r="G360" t="str">
        <f>_xlfn.TEXTBEFORE(SUBSTITUTE(Table2[[#This Row],[my new versions]],"'","")," ")</f>
        <v>RXN-EX_abt__D_e_FWD-SPONT</v>
      </c>
      <c r="H360">
        <f>_xlfn.XLOOKUP(Table2[[#This Row],[name]],Table1[name],Table1[1/h],0)</f>
        <v>0</v>
      </c>
      <c r="I360" t="b">
        <f>OR(Table2[[#This Row],[match]]=0,ROUNDUP(_xlfn.NUMBERVALUE(Table2[[#This Row],[match]]),4)=ROUNDUP(_xlfn.NUMBERVALUE(Table2[[#This Row],[1/h]]),4))</f>
        <v>1</v>
      </c>
    </row>
    <row r="361" spans="1:9">
      <c r="A361" t="s">
        <v>359</v>
      </c>
      <c r="B361">
        <f>_xlfn.NUMBERVALUE(_xlfn.TEXTAFTER(Table1[[#This Row],[in_vivo]]," ",-1))*60*60</f>
        <v>255717.39935528638</v>
      </c>
      <c r="C361" t="str">
        <f>_xlfn.TEXTBEFORE(Table1[[#This Row],[in_vivo]]," ")</f>
        <v>RXN-GAPD_c_FWD-rt3311</v>
      </c>
      <c r="E361" t="s">
        <v>768</v>
      </c>
      <c r="F361">
        <f>_xlfn.NUMBERVALUE(_xlfn.TEXTAFTER(Table2[[#This Row],[my new versions]]," ",-1))</f>
        <v>12673.550496858699</v>
      </c>
      <c r="G361" t="str">
        <f>_xlfn.TEXTBEFORE(SUBSTITUTE(Table2[[#This Row],[my new versions]],"'","")," ")</f>
        <v>RXN-EX_abt__D_e_REV-SPONT</v>
      </c>
      <c r="H361">
        <f>_xlfn.XLOOKUP(Table2[[#This Row],[name]],Table1[name],Table1[1/h],0)</f>
        <v>0</v>
      </c>
      <c r="I361" t="b">
        <f>OR(Table2[[#This Row],[match]]=0,ROUNDUP(_xlfn.NUMBERVALUE(Table2[[#This Row],[match]]),4)=ROUNDUP(_xlfn.NUMBERVALUE(Table2[[#This Row],[1/h]]),4))</f>
        <v>1</v>
      </c>
    </row>
    <row r="362" spans="1:9">
      <c r="A362" t="s">
        <v>360</v>
      </c>
      <c r="B362">
        <f>_xlfn.NUMBERVALUE(_xlfn.TEXTAFTER(Table1[[#This Row],[in_vivo]]," ",-1))*60*60</f>
        <v>18170.988961395673</v>
      </c>
      <c r="C362" t="str">
        <f>_xlfn.TEXTBEFORE(Table1[[#This Row],[in_vivo]]," ")</f>
        <v>RXN-ATPASEP2e_c_FWD-rt0602_c</v>
      </c>
      <c r="E362" t="s">
        <v>769</v>
      </c>
      <c r="F362">
        <f>_xlfn.NUMBERVALUE(_xlfn.TEXTAFTER(Table2[[#This Row],[my new versions]]," ",-1))</f>
        <v>12673.550496858699</v>
      </c>
      <c r="G362" t="str">
        <f>_xlfn.TEXTBEFORE(SUBSTITUTE(Table2[[#This Row],[my new versions]],"'","")," ")</f>
        <v>RXN-EX_tag_c_FWD-SPONT</v>
      </c>
      <c r="H362">
        <f>_xlfn.XLOOKUP(Table2[[#This Row],[name]],Table1[name],Table1[1/h],0)</f>
        <v>0</v>
      </c>
      <c r="I362" t="b">
        <f>OR(Table2[[#This Row],[match]]=0,ROUNDUP(_xlfn.NUMBERVALUE(Table2[[#This Row],[match]]),4)=ROUNDUP(_xlfn.NUMBERVALUE(Table2[[#This Row],[1/h]]),4))</f>
        <v>1</v>
      </c>
    </row>
    <row r="363" spans="1:9">
      <c r="A363" t="s">
        <v>361</v>
      </c>
      <c r="B363">
        <f>_xlfn.NUMBERVALUE(_xlfn.TEXTAFTER(Table1[[#This Row],[in_vivo]]," ",-1))*60*60</f>
        <v>18170.988961395673</v>
      </c>
      <c r="C363" t="str">
        <f>_xlfn.TEXTBEFORE(Table1[[#This Row],[in_vivo]]," ")</f>
        <v>RXN-ATPASEP2e_c_FWD-rt5249</v>
      </c>
      <c r="E363" t="s">
        <v>770</v>
      </c>
      <c r="F363">
        <f>_xlfn.NUMBERVALUE(_xlfn.TEXTAFTER(Table2[[#This Row],[my new versions]]," ",-1))</f>
        <v>12673.550496858699</v>
      </c>
      <c r="G363" t="str">
        <f>_xlfn.TEXTBEFORE(SUBSTITUTE(Table2[[#This Row],[my new versions]],"'","")," ")</f>
        <v>RXN-EX_tag_c_REV-SPONT</v>
      </c>
      <c r="H363">
        <f>_xlfn.XLOOKUP(Table2[[#This Row],[name]],Table1[name],Table1[1/h],0)</f>
        <v>0</v>
      </c>
      <c r="I363" t="b">
        <f>OR(Table2[[#This Row],[match]]=0,ROUNDUP(_xlfn.NUMBERVALUE(Table2[[#This Row],[match]]),4)=ROUNDUP(_xlfn.NUMBERVALUE(Table2[[#This Row],[1/h]]),4))</f>
        <v>1</v>
      </c>
    </row>
    <row r="364" spans="1:9">
      <c r="A364" t="s">
        <v>362</v>
      </c>
      <c r="B364">
        <f>_xlfn.NUMBERVALUE(_xlfn.TEXTAFTER(Table1[[#This Row],[in_vivo]]," ",-1))*60*60</f>
        <v>148030.16698251001</v>
      </c>
      <c r="C364" t="str">
        <f>_xlfn.TEXTBEFORE(Table1[[#This Row],[in_vivo]]," ")</f>
        <v>RXN-CS_m_FWD-rt2960</v>
      </c>
      <c r="E364" t="s">
        <v>771</v>
      </c>
      <c r="F364">
        <f>_xlfn.NUMBERVALUE(_xlfn.TEXTAFTER(Table2[[#This Row],[my new versions]]," ",-1))</f>
        <v>12673.550496858699</v>
      </c>
      <c r="G364" t="str">
        <f>_xlfn.TEXTBEFORE(SUBSTITUTE(Table2[[#This Row],[my new versions]],"'","")," ")</f>
        <v>RXN-EX_caro_c_FWD-SPONT</v>
      </c>
      <c r="H364">
        <f>_xlfn.XLOOKUP(Table2[[#This Row],[name]],Table1[name],Table1[1/h],0)</f>
        <v>0</v>
      </c>
      <c r="I364" t="b">
        <f>OR(Table2[[#This Row],[match]]=0,ROUNDUP(_xlfn.NUMBERVALUE(Table2[[#This Row],[match]]),4)=ROUNDUP(_xlfn.NUMBERVALUE(Table2[[#This Row],[1/h]]),4))</f>
        <v>1</v>
      </c>
    </row>
    <row r="365" spans="1:9">
      <c r="A365" t="s">
        <v>363</v>
      </c>
      <c r="B365">
        <f>_xlfn.NUMBERVALUE(_xlfn.TEXTAFTER(Table1[[#This Row],[in_vivo]]," ",-1))*60*60</f>
        <v>148030.16698251001</v>
      </c>
      <c r="C365" t="str">
        <f>_xlfn.TEXTBEFORE(Table1[[#This Row],[in_vivo]]," ")</f>
        <v>RXN-CS_m_FWD-rt2963</v>
      </c>
      <c r="E365" t="s">
        <v>772</v>
      </c>
      <c r="F365">
        <f>_xlfn.NUMBERVALUE(_xlfn.TEXTAFTER(Table2[[#This Row],[my new versions]]," ",-1))</f>
        <v>12673.550496858699</v>
      </c>
      <c r="G365" t="str">
        <f>_xlfn.TEXTBEFORE(SUBSTITUTE(Table2[[#This Row],[my new versions]],"'","")," ")</f>
        <v>RXN-EX_caro_c_REV-SPONT</v>
      </c>
      <c r="H365">
        <f>_xlfn.XLOOKUP(Table2[[#This Row],[name]],Table1[name],Table1[1/h],0)</f>
        <v>0</v>
      </c>
      <c r="I365" t="b">
        <f>OR(Table2[[#This Row],[match]]=0,ROUNDUP(_xlfn.NUMBERVALUE(Table2[[#This Row],[match]]),4)=ROUNDUP(_xlfn.NUMBERVALUE(Table2[[#This Row],[1/h]]),4))</f>
        <v>1</v>
      </c>
    </row>
    <row r="366" spans="1:9">
      <c r="A366" t="s">
        <v>364</v>
      </c>
      <c r="B366">
        <f>_xlfn.NUMBERVALUE(_xlfn.TEXTAFTER(Table1[[#This Row],[in_vivo]]," ",-1))*60*60</f>
        <v>148030.16698251001</v>
      </c>
      <c r="C366" t="str">
        <f>_xlfn.TEXTBEFORE(Table1[[#This Row],[in_vivo]]," ")</f>
        <v>RXN-CS_m_FWD-CIT13</v>
      </c>
      <c r="E366" t="s">
        <v>773</v>
      </c>
      <c r="F366">
        <f>_xlfn.NUMBERVALUE(_xlfn.TEXTAFTER(Table2[[#This Row],[my new versions]]," ",-1))</f>
        <v>12673.550496858699</v>
      </c>
      <c r="G366" t="str">
        <f>_xlfn.TEXTBEFORE(SUBSTITUTE(Table2[[#This Row],[my new versions]],"'","")," ")</f>
        <v>RXN-EX_cellb_e_FWD-SPONT</v>
      </c>
      <c r="H366">
        <f>_xlfn.XLOOKUP(Table2[[#This Row],[name]],Table1[name],Table1[1/h],0)</f>
        <v>0</v>
      </c>
      <c r="I366" t="b">
        <f>OR(Table2[[#This Row],[match]]=0,ROUNDUP(_xlfn.NUMBERVALUE(Table2[[#This Row],[match]]),4)=ROUNDUP(_xlfn.NUMBERVALUE(Table2[[#This Row],[1/h]]),4))</f>
        <v>1</v>
      </c>
    </row>
    <row r="367" spans="1:9">
      <c r="A367" t="s">
        <v>365</v>
      </c>
      <c r="B367">
        <f>_xlfn.NUMBERVALUE(_xlfn.TEXTAFTER(Table1[[#This Row],[in_vivo]]," ",-1))*60*60</f>
        <v>30.242128677190735</v>
      </c>
      <c r="C367" t="str">
        <f>_xlfn.TEXTBEFORE(Table1[[#This Row],[in_vivo]]," ")</f>
        <v>RXN-DHQTi_c_FWD-rt5884</v>
      </c>
      <c r="E367" t="s">
        <v>774</v>
      </c>
      <c r="F367">
        <f>_xlfn.NUMBERVALUE(_xlfn.TEXTAFTER(Table2[[#This Row],[my new versions]]," ",-1))</f>
        <v>12673.550496858699</v>
      </c>
      <c r="G367" t="str">
        <f>_xlfn.TEXTBEFORE(SUBSTITUTE(Table2[[#This Row],[my new versions]],"'","")," ")</f>
        <v>RXN-EX_cellb_e_REV-SPONT</v>
      </c>
      <c r="H367">
        <f>_xlfn.XLOOKUP(Table2[[#This Row],[name]],Table1[name],Table1[1/h],0)</f>
        <v>0</v>
      </c>
      <c r="I367" t="b">
        <f>OR(Table2[[#This Row],[match]]=0,ROUNDUP(_xlfn.NUMBERVALUE(Table2[[#This Row],[match]]),4)=ROUNDUP(_xlfn.NUMBERVALUE(Table2[[#This Row],[1/h]]),4))</f>
        <v>1</v>
      </c>
    </row>
    <row r="368" spans="1:9">
      <c r="A368" t="s">
        <v>366</v>
      </c>
      <c r="B368">
        <f>_xlfn.NUMBERVALUE(_xlfn.TEXTAFTER(Table1[[#This Row],[in_vivo]]," ",-1))*60*60</f>
        <v>30.242128677190735</v>
      </c>
      <c r="C368" t="str">
        <f>_xlfn.TEXTBEFORE(Table1[[#This Row],[in_vivo]]," ")</f>
        <v>RXN-DHQTi_c_FWD-rt2204</v>
      </c>
      <c r="E368" t="s">
        <v>775</v>
      </c>
      <c r="F368">
        <f>_xlfn.NUMBERVALUE(_xlfn.TEXTAFTER(Table2[[#This Row],[my new versions]]," ",-1))</f>
        <v>12673.550496858699</v>
      </c>
      <c r="G368" t="str">
        <f>_xlfn.TEXTBEFORE(SUBSTITUTE(Table2[[#This Row],[my new versions]],"'","")," ")</f>
        <v>RXN-EX_docosa_e_FWD-SPONT</v>
      </c>
      <c r="H368">
        <f>_xlfn.XLOOKUP(Table2[[#This Row],[name]],Table1[name],Table1[1/h],0)</f>
        <v>0</v>
      </c>
      <c r="I368" t="b">
        <f>OR(Table2[[#This Row],[match]]=0,ROUNDUP(_xlfn.NUMBERVALUE(Table2[[#This Row],[match]]),4)=ROUNDUP(_xlfn.NUMBERVALUE(Table2[[#This Row],[1/h]]),4))</f>
        <v>1</v>
      </c>
    </row>
    <row r="369" spans="1:9">
      <c r="A369" t="s">
        <v>367</v>
      </c>
      <c r="B369">
        <f>_xlfn.NUMBERVALUE(_xlfn.TEXTAFTER(Table1[[#This Row],[in_vivo]]," ",-1))*60*60</f>
        <v>3.6304017789675598</v>
      </c>
      <c r="C369" t="str">
        <f>_xlfn.TEXTBEFORE(Table1[[#This Row],[in_vivo]]," ")</f>
        <v>RXN-SACCD2_c_FWD-rt5719</v>
      </c>
      <c r="E369" t="s">
        <v>776</v>
      </c>
      <c r="F369">
        <f>_xlfn.NUMBERVALUE(_xlfn.TEXTAFTER(Table2[[#This Row],[my new versions]]," ",-1))</f>
        <v>12673.550496858699</v>
      </c>
      <c r="G369" t="str">
        <f>_xlfn.TEXTBEFORE(SUBSTITUTE(Table2[[#This Row],[my new versions]],"'","")," ")</f>
        <v>RXN-EX_docosa_e_REV-SPONT</v>
      </c>
      <c r="H369">
        <f>_xlfn.XLOOKUP(Table2[[#This Row],[name]],Table1[name],Table1[1/h],0)</f>
        <v>0</v>
      </c>
      <c r="I369" t="b">
        <f>OR(Table2[[#This Row],[match]]=0,ROUNDUP(_xlfn.NUMBERVALUE(Table2[[#This Row],[match]]),4)=ROUNDUP(_xlfn.NUMBERVALUE(Table2[[#This Row],[1/h]]),4))</f>
        <v>1</v>
      </c>
    </row>
    <row r="370" spans="1:9">
      <c r="A370" t="s">
        <v>368</v>
      </c>
      <c r="B370">
        <f>_xlfn.NUMBERVALUE(_xlfn.TEXTAFTER(Table1[[#This Row],[in_vivo]]," ",-1))*60*60</f>
        <v>3.6304017789675598</v>
      </c>
      <c r="C370" t="str">
        <f>_xlfn.TEXTBEFORE(Table1[[#This Row],[in_vivo]]," ")</f>
        <v>RXN-SACCD2_c_FWD-rt8465</v>
      </c>
      <c r="E370" t="s">
        <v>777</v>
      </c>
      <c r="F370">
        <f>_xlfn.NUMBERVALUE(_xlfn.TEXTAFTER(Table2[[#This Row],[my new versions]]," ",-1))</f>
        <v>12673.550496858699</v>
      </c>
      <c r="G370" t="str">
        <f>_xlfn.TEXTBEFORE(SUBSTITUTE(Table2[[#This Row],[my new versions]],"'","")," ")</f>
        <v>RXN-EX_ttcosa_e_FWD-SPONT</v>
      </c>
      <c r="H370">
        <f>_xlfn.XLOOKUP(Table2[[#This Row],[name]],Table1[name],Table1[1/h],0)</f>
        <v>0</v>
      </c>
      <c r="I370" t="b">
        <f>OR(Table2[[#This Row],[match]]=0,ROUNDUP(_xlfn.NUMBERVALUE(Table2[[#This Row],[match]]),4)=ROUNDUP(_xlfn.NUMBERVALUE(Table2[[#This Row],[1/h]]),4))</f>
        <v>1</v>
      </c>
    </row>
    <row r="371" spans="1:9">
      <c r="A371" t="s">
        <v>369</v>
      </c>
      <c r="B371">
        <f>_xlfn.NUMBERVALUE(_xlfn.TEXTAFTER(Table1[[#This Row],[in_vivo]]," ",-1))*60*60</f>
        <v>2819.7618579403775</v>
      </c>
      <c r="C371" t="str">
        <f>_xlfn.TEXTBEFORE(Table1[[#This Row],[in_vivo]]," ")</f>
        <v>RXN-PC_c_FWD-rt7325</v>
      </c>
      <c r="E371" t="s">
        <v>778</v>
      </c>
      <c r="F371">
        <f>_xlfn.NUMBERVALUE(_xlfn.TEXTAFTER(Table2[[#This Row],[my new versions]]," ",-1))</f>
        <v>12673.550496858699</v>
      </c>
      <c r="G371" t="str">
        <f>_xlfn.TEXTBEFORE(SUBSTITUTE(Table2[[#This Row],[my new versions]],"'","")," ")</f>
        <v>RXN-EX_ttcosa_e_REV-SPONT</v>
      </c>
      <c r="H371">
        <f>_xlfn.XLOOKUP(Table2[[#This Row],[name]],Table1[name],Table1[1/h],0)</f>
        <v>0</v>
      </c>
      <c r="I371" t="b">
        <f>OR(Table2[[#This Row],[match]]=0,ROUNDUP(_xlfn.NUMBERVALUE(Table2[[#This Row],[match]]),4)=ROUNDUP(_xlfn.NUMBERVALUE(Table2[[#This Row],[1/h]]),4))</f>
        <v>1</v>
      </c>
    </row>
    <row r="372" spans="1:9">
      <c r="A372" t="s">
        <v>370</v>
      </c>
      <c r="B372">
        <f>_xlfn.NUMBERVALUE(_xlfn.TEXTAFTER(Table1[[#This Row],[in_vivo]]," ",-1))*60*60</f>
        <v>2819.7618579403775</v>
      </c>
      <c r="C372" t="str">
        <f>_xlfn.TEXTBEFORE(Table1[[#This Row],[in_vivo]]," ")</f>
        <v>RXN-PC_c_FWD-rt8262</v>
      </c>
      <c r="E372" t="s">
        <v>779</v>
      </c>
      <c r="F372">
        <f>_xlfn.NUMBERVALUE(_xlfn.TEXTAFTER(Table2[[#This Row],[my new versions]]," ",-1))</f>
        <v>12673.550496858699</v>
      </c>
      <c r="G372" t="str">
        <f>_xlfn.TEXTBEFORE(SUBSTITUTE(Table2[[#This Row],[my new versions]],"'","")," ")</f>
        <v>RXN-EX_hxca_e_FWD-SPONT</v>
      </c>
      <c r="H372">
        <f>_xlfn.XLOOKUP(Table2[[#This Row],[name]],Table1[name],Table1[1/h],0)</f>
        <v>0</v>
      </c>
      <c r="I372" t="b">
        <f>OR(Table2[[#This Row],[match]]=0,ROUNDUP(_xlfn.NUMBERVALUE(Table2[[#This Row],[match]]),4)=ROUNDUP(_xlfn.NUMBERVALUE(Table2[[#This Row],[1/h]]),4))</f>
        <v>1</v>
      </c>
    </row>
    <row r="373" spans="1:9">
      <c r="A373" t="s">
        <v>371</v>
      </c>
      <c r="B373">
        <f>_xlfn.NUMBERVALUE(_xlfn.TEXTAFTER(Table1[[#This Row],[in_vivo]]," ",-1))*60*60</f>
        <v>48717.775284286319</v>
      </c>
      <c r="C373" t="str">
        <f>_xlfn.TEXTBEFORE(Table1[[#This Row],[in_vivo]]," ")</f>
        <v>RXN-OGLYCANS1_r_FWD-rt3753</v>
      </c>
      <c r="E373" t="s">
        <v>780</v>
      </c>
      <c r="F373">
        <f>_xlfn.NUMBERVALUE(_xlfn.TEXTAFTER(Table2[[#This Row],[my new versions]]," ",-1))</f>
        <v>12673.550496858699</v>
      </c>
      <c r="G373" t="str">
        <f>_xlfn.TEXTBEFORE(SUBSTITUTE(Table2[[#This Row],[my new versions]],"'","")," ")</f>
        <v>RXN-EX_hxca_e_REV-SPONT</v>
      </c>
      <c r="H373">
        <f>_xlfn.XLOOKUP(Table2[[#This Row],[name]],Table1[name],Table1[1/h],0)</f>
        <v>0</v>
      </c>
      <c r="I373" t="b">
        <f>OR(Table2[[#This Row],[match]]=0,ROUNDUP(_xlfn.NUMBERVALUE(Table2[[#This Row],[match]]),4)=ROUNDUP(_xlfn.NUMBERVALUE(Table2[[#This Row],[1/h]]),4))</f>
        <v>1</v>
      </c>
    </row>
    <row r="374" spans="1:9">
      <c r="A374" t="s">
        <v>372</v>
      </c>
      <c r="B374">
        <f>_xlfn.NUMBERVALUE(_xlfn.TEXTAFTER(Table1[[#This Row],[in_vivo]]," ",-1))*60*60</f>
        <v>48717.775284286319</v>
      </c>
      <c r="C374" t="str">
        <f>_xlfn.TEXTBEFORE(Table1[[#This Row],[in_vivo]]," ")</f>
        <v>RXN-OGLYCANS1_r_FWD-PMT12</v>
      </c>
      <c r="E374" t="s">
        <v>781</v>
      </c>
      <c r="F374">
        <f>_xlfn.NUMBERVALUE(_xlfn.TEXTAFTER(Table2[[#This Row],[my new versions]]," ",-1))</f>
        <v>12673.550496858699</v>
      </c>
      <c r="G374" t="str">
        <f>_xlfn.TEXTBEFORE(SUBSTITUTE(Table2[[#This Row],[my new versions]],"'","")," ")</f>
        <v>RXN-EX_ppa_e_FWD-SPONT</v>
      </c>
      <c r="H374">
        <f>_xlfn.XLOOKUP(Table2[[#This Row],[name]],Table1[name],Table1[1/h],0)</f>
        <v>0</v>
      </c>
      <c r="I374" t="b">
        <f>OR(Table2[[#This Row],[match]]=0,ROUNDUP(_xlfn.NUMBERVALUE(Table2[[#This Row],[match]]),4)=ROUNDUP(_xlfn.NUMBERVALUE(Table2[[#This Row],[1/h]]),4))</f>
        <v>1</v>
      </c>
    </row>
    <row r="375" spans="1:9">
      <c r="A375" t="s">
        <v>373</v>
      </c>
      <c r="B375">
        <f>_xlfn.NUMBERVALUE(_xlfn.TEXTAFTER(Table1[[#This Row],[in_vivo]]," ",-1))*60*60</f>
        <v>7.126819872651577</v>
      </c>
      <c r="C375" t="str">
        <f>_xlfn.TEXTBEFORE(Table1[[#This Row],[in_vivo]]," ")</f>
        <v>RXN-SERTRS_c_FWD-rt1878</v>
      </c>
      <c r="E375" t="s">
        <v>782</v>
      </c>
      <c r="F375">
        <f>_xlfn.NUMBERVALUE(_xlfn.TEXTAFTER(Table2[[#This Row],[my new versions]]," ",-1))</f>
        <v>12673.550496858699</v>
      </c>
      <c r="G375" t="str">
        <f>_xlfn.TEXTBEFORE(SUBSTITUTE(Table2[[#This Row],[my new versions]],"'","")," ")</f>
        <v>RXN-EX_ppa_e_REV-SPONT</v>
      </c>
      <c r="H375">
        <f>_xlfn.XLOOKUP(Table2[[#This Row],[name]],Table1[name],Table1[1/h],0)</f>
        <v>0</v>
      </c>
      <c r="I375" t="b">
        <f>OR(Table2[[#This Row],[match]]=0,ROUNDUP(_xlfn.NUMBERVALUE(Table2[[#This Row],[match]]),4)=ROUNDUP(_xlfn.NUMBERVALUE(Table2[[#This Row],[1/h]]),4))</f>
        <v>1</v>
      </c>
    </row>
    <row r="376" spans="1:9">
      <c r="A376" t="s">
        <v>374</v>
      </c>
      <c r="B376">
        <f>_xlfn.NUMBERVALUE(_xlfn.TEXTAFTER(Table1[[#This Row],[in_vivo]]," ",-1))*60*60</f>
        <v>7.126819872651577</v>
      </c>
      <c r="C376" t="str">
        <f>_xlfn.TEXTBEFORE(Table1[[#This Row],[in_vivo]]," ")</f>
        <v>RXN-SERTRS_c_FWD-rt5857</v>
      </c>
      <c r="E376" t="s">
        <v>783</v>
      </c>
      <c r="F376">
        <f>_xlfn.NUMBERVALUE(_xlfn.TEXTAFTER(Table2[[#This Row],[my new versions]]," ",-1))</f>
        <v>12673.550496858699</v>
      </c>
      <c r="G376" t="str">
        <f>_xlfn.TEXTBEFORE(SUBSTITUTE(Table2[[#This Row],[my new versions]],"'","")," ")</f>
        <v>RXN-EX_fald_e_FWD-SPONT</v>
      </c>
      <c r="H376">
        <f>_xlfn.XLOOKUP(Table2[[#This Row],[name]],Table1[name],Table1[1/h],0)</f>
        <v>0</v>
      </c>
      <c r="I376" t="b">
        <f>OR(Table2[[#This Row],[match]]=0,ROUNDUP(_xlfn.NUMBERVALUE(Table2[[#This Row],[match]]),4)=ROUNDUP(_xlfn.NUMBERVALUE(Table2[[#This Row],[1/h]]),4))</f>
        <v>1</v>
      </c>
    </row>
    <row r="377" spans="1:9">
      <c r="A377" t="s">
        <v>375</v>
      </c>
      <c r="B377">
        <f>_xlfn.NUMBERVALUE(_xlfn.TEXTAFTER(Table1[[#This Row],[in_vivo]]," ",-1))*60*60</f>
        <v>1189868.9519315052</v>
      </c>
      <c r="C377" t="str">
        <f>_xlfn.TEXTBEFORE(Table1[[#This Row],[in_vivo]]," ")</f>
        <v>RXN-AKGDH_m_FWD-KGDCPLX</v>
      </c>
      <c r="E377" t="s">
        <v>784</v>
      </c>
      <c r="F377">
        <f>_xlfn.NUMBERVALUE(_xlfn.TEXTAFTER(Table2[[#This Row],[my new versions]]," ",-1))</f>
        <v>12673.550496858699</v>
      </c>
      <c r="G377" t="str">
        <f>_xlfn.TEXTBEFORE(SUBSTITUTE(Table2[[#This Row],[my new versions]],"'","")," ")</f>
        <v>RXN-EX_fald_e_REV-SPONT</v>
      </c>
      <c r="H377">
        <f>_xlfn.XLOOKUP(Table2[[#This Row],[name]],Table1[name],Table1[1/h],0)</f>
        <v>0</v>
      </c>
      <c r="I377" t="b">
        <f>OR(Table2[[#This Row],[match]]=0,ROUNDUP(_xlfn.NUMBERVALUE(Table2[[#This Row],[match]]),4)=ROUNDUP(_xlfn.NUMBERVALUE(Table2[[#This Row],[1/h]]),4))</f>
        <v>1</v>
      </c>
    </row>
    <row r="378" spans="1:9">
      <c r="A378" t="s">
        <v>376</v>
      </c>
      <c r="B378">
        <f>_xlfn.NUMBERVALUE(_xlfn.TEXTAFTER(Table1[[#This Row],[in_vivo]]," ",-1))*60*60</f>
        <v>1189868.9519315052</v>
      </c>
      <c r="C378" t="str">
        <f>_xlfn.TEXTBEFORE(Table1[[#This Row],[in_vivo]]," ")</f>
        <v>RXN-AKGDH_m_FWD-KGDCPLX2</v>
      </c>
      <c r="E378" t="s">
        <v>785</v>
      </c>
      <c r="F378">
        <f>_xlfn.NUMBERVALUE(_xlfn.TEXTAFTER(Table2[[#This Row],[my new versions]]," ",-1))</f>
        <v>12673.550496858699</v>
      </c>
      <c r="G378" t="str">
        <f>_xlfn.TEXTBEFORE(SUBSTITUTE(Table2[[#This Row],[my new versions]],"'","")," ")</f>
        <v>RXN-12AMANTF_g_FWD-rt2093</v>
      </c>
      <c r="H378">
        <f>_xlfn.XLOOKUP(Table2[[#This Row],[name]],Table1[name],Table1[1/h],0)</f>
        <v>0</v>
      </c>
      <c r="I378" t="b">
        <f>OR(Table2[[#This Row],[match]]=0,ROUNDUP(_xlfn.NUMBERVALUE(Table2[[#This Row],[match]]),4)=ROUNDUP(_xlfn.NUMBERVALUE(Table2[[#This Row],[1/h]]),4))</f>
        <v>1</v>
      </c>
    </row>
    <row r="379" spans="1:9">
      <c r="A379" t="s">
        <v>377</v>
      </c>
      <c r="B379">
        <f>_xlfn.NUMBERVALUE(_xlfn.TEXTAFTER(Table1[[#This Row],[in_vivo]]," ",-1))*60*60</f>
        <v>3398.2273317869572</v>
      </c>
      <c r="C379" t="str">
        <f>_xlfn.TEXTBEFORE(Table1[[#This Row],[in_vivo]]," ")</f>
        <v>RXN-GK1_c_FWD-rt3670</v>
      </c>
      <c r="E379" t="s">
        <v>786</v>
      </c>
      <c r="F379">
        <f>_xlfn.NUMBERVALUE(_xlfn.TEXTAFTER(Table2[[#This Row],[my new versions]]," ",-1))</f>
        <v>12673.550496858699</v>
      </c>
      <c r="G379" t="str">
        <f>_xlfn.TEXTBEFORE(SUBSTITUTE(Table2[[#This Row],[my new versions]],"'","")," ")</f>
        <v>RXN-12AMANTF_g_FWD-rt7201</v>
      </c>
      <c r="H379">
        <f>_xlfn.XLOOKUP(Table2[[#This Row],[name]],Table1[name],Table1[1/h],0)</f>
        <v>0</v>
      </c>
      <c r="I379" t="b">
        <f>OR(Table2[[#This Row],[match]]=0,ROUNDUP(_xlfn.NUMBERVALUE(Table2[[#This Row],[match]]),4)=ROUNDUP(_xlfn.NUMBERVALUE(Table2[[#This Row],[1/h]]),4))</f>
        <v>1</v>
      </c>
    </row>
    <row r="380" spans="1:9">
      <c r="A380" t="s">
        <v>378</v>
      </c>
      <c r="B380">
        <f>_xlfn.NUMBERVALUE(_xlfn.TEXTAFTER(Table1[[#This Row],[in_vivo]]," ",-1))*60*60</f>
        <v>3398.2273317869572</v>
      </c>
      <c r="C380" t="str">
        <f>_xlfn.TEXTBEFORE(Table1[[#This Row],[in_vivo]]," ")</f>
        <v>RXN-GK1_c_FWD-rt3157</v>
      </c>
      <c r="E380" t="s">
        <v>787</v>
      </c>
      <c r="F380">
        <f>_xlfn.NUMBERVALUE(_xlfn.TEXTAFTER(Table2[[#This Row],[my new versions]]," ",-1))</f>
        <v>12673.550496858699</v>
      </c>
      <c r="G380" t="str">
        <f>_xlfn.TEXTBEFORE(SUBSTITUTE(Table2[[#This Row],[my new versions]],"'","")," ")</f>
        <v>RXN-13BDGLUCANt_c_en_FWD-SPONT</v>
      </c>
      <c r="H380">
        <f>_xlfn.XLOOKUP(Table2[[#This Row],[name]],Table1[name],Table1[1/h],0)</f>
        <v>0</v>
      </c>
      <c r="I380" t="b">
        <f>OR(Table2[[#This Row],[match]]=0,ROUNDUP(_xlfn.NUMBERVALUE(Table2[[#This Row],[match]]),4)=ROUNDUP(_xlfn.NUMBERVALUE(Table2[[#This Row],[1/h]]),4))</f>
        <v>1</v>
      </c>
    </row>
    <row r="381" spans="1:9">
      <c r="A381" t="s">
        <v>379</v>
      </c>
      <c r="B381">
        <f>_xlfn.NUMBERVALUE(_xlfn.TEXTAFTER(Table1[[#This Row],[in_vivo]]," ",-1))*60*60</f>
        <v>20.645359744352184</v>
      </c>
      <c r="C381" t="str">
        <f>_xlfn.TEXTBEFORE(Table1[[#This Row],[in_vivo]]," ")</f>
        <v>RXN-AATA_c_FWD-rt0172</v>
      </c>
      <c r="E381" t="s">
        <v>788</v>
      </c>
      <c r="F381">
        <f>_xlfn.NUMBERVALUE(_xlfn.TEXTAFTER(Table2[[#This Row],[my new versions]]," ",-1))</f>
        <v>12673.550496858699</v>
      </c>
      <c r="G381" t="str">
        <f>_xlfn.TEXTBEFORE(SUBSTITUTE(Table2[[#This Row],[my new versions]],"'","")," ")</f>
        <v>RXN-13BDGLUCANt_c_en_REV-SPONT</v>
      </c>
      <c r="H381">
        <f>_xlfn.XLOOKUP(Table2[[#This Row],[name]],Table1[name],Table1[1/h],0)</f>
        <v>0</v>
      </c>
      <c r="I381" t="b">
        <f>OR(Table2[[#This Row],[match]]=0,ROUNDUP(_xlfn.NUMBERVALUE(Table2[[#This Row],[match]]),4)=ROUNDUP(_xlfn.NUMBERVALUE(Table2[[#This Row],[1/h]]),4))</f>
        <v>1</v>
      </c>
    </row>
    <row r="382" spans="1:9">
      <c r="A382" t="s">
        <v>380</v>
      </c>
      <c r="B382">
        <f>_xlfn.NUMBERVALUE(_xlfn.TEXTAFTER(Table1[[#This Row],[in_vivo]]," ",-1))*60*60</f>
        <v>20.645359744352184</v>
      </c>
      <c r="C382" t="str">
        <f>_xlfn.TEXTBEFORE(Table1[[#This Row],[in_vivo]]," ")</f>
        <v>RXN-AATA_c_FWD-rt4039</v>
      </c>
      <c r="E382" t="s">
        <v>789</v>
      </c>
      <c r="F382">
        <f>_xlfn.NUMBERVALUE(_xlfn.TEXTAFTER(Table2[[#This Row],[my new versions]]," ",-1))</f>
        <v>12673.550496858699</v>
      </c>
      <c r="G382" t="str">
        <f>_xlfn.TEXTBEFORE(SUBSTITUTE(Table2[[#This Row],[my new versions]],"'","")," ")</f>
        <v>RXN-13BGH_e_FWD-rt5185</v>
      </c>
      <c r="H382">
        <f>_xlfn.XLOOKUP(Table2[[#This Row],[name]],Table1[name],Table1[1/h],0)</f>
        <v>0</v>
      </c>
      <c r="I382" t="b">
        <f>OR(Table2[[#This Row],[match]]=0,ROUNDUP(_xlfn.NUMBERVALUE(Table2[[#This Row],[match]]),4)=ROUNDUP(_xlfn.NUMBERVALUE(Table2[[#This Row],[1/h]]),4))</f>
        <v>1</v>
      </c>
    </row>
    <row r="383" spans="1:9">
      <c r="A383" t="s">
        <v>381</v>
      </c>
      <c r="B383">
        <f>_xlfn.NUMBERVALUE(_xlfn.TEXTAFTER(Table1[[#This Row],[in_vivo]]," ",-1))*60*60</f>
        <v>20.645359744352184</v>
      </c>
      <c r="C383" t="str">
        <f>_xlfn.TEXTBEFORE(Table1[[#This Row],[in_vivo]]," ")</f>
        <v>RXN-AATA_c_FWD-rt7471</v>
      </c>
      <c r="E383" t="s">
        <v>790</v>
      </c>
      <c r="F383">
        <f>_xlfn.NUMBERVALUE(_xlfn.TEXTAFTER(Table2[[#This Row],[my new versions]]," ",-1))</f>
        <v>910058.29525307997</v>
      </c>
      <c r="G383" t="str">
        <f>_xlfn.TEXTBEFORE(SUBSTITUTE(Table2[[#This Row],[my new versions]],"'","")," ")</f>
        <v>RXN-13GS_c_FWD-rt7616</v>
      </c>
      <c r="H383">
        <f>_xlfn.XLOOKUP(Table2[[#This Row],[name]],Table1[name],Table1[1/h],0)</f>
        <v>910058.2952530788</v>
      </c>
      <c r="I383" t="b">
        <f>OR(Table2[[#This Row],[match]]=0,ROUNDUP(_xlfn.NUMBERVALUE(Table2[[#This Row],[match]]),4)=ROUNDUP(_xlfn.NUMBERVALUE(Table2[[#This Row],[1/h]]),4))</f>
        <v>1</v>
      </c>
    </row>
    <row r="384" spans="1:9">
      <c r="A384" t="s">
        <v>382</v>
      </c>
      <c r="B384">
        <f>_xlfn.NUMBERVALUE(_xlfn.TEXTAFTER(Table1[[#This Row],[in_vivo]]," ",-1))*60*60</f>
        <v>802578.22081851971</v>
      </c>
      <c r="C384" t="str">
        <f>_xlfn.TEXTBEFORE(Table1[[#This Row],[in_vivo]]," ")</f>
        <v>RXN-GLCt_c_e_FWD-rt2336</v>
      </c>
      <c r="E384" t="s">
        <v>791</v>
      </c>
      <c r="F384">
        <f>_xlfn.NUMBERVALUE(_xlfn.TEXTAFTER(Table2[[#This Row],[my new versions]]," ",-1))</f>
        <v>12673.550496858699</v>
      </c>
      <c r="G384" t="str">
        <f>_xlfn.TEXTBEFORE(SUBSTITUTE(Table2[[#This Row],[my new versions]],"'","")," ")</f>
        <v>RXN-14BMANTF_c_FWD-rt6298</v>
      </c>
      <c r="H384">
        <f>_xlfn.XLOOKUP(Table2[[#This Row],[name]],Table1[name],Table1[1/h],0)</f>
        <v>0</v>
      </c>
      <c r="I384" t="b">
        <f>OR(Table2[[#This Row],[match]]=0,ROUNDUP(_xlfn.NUMBERVALUE(Table2[[#This Row],[match]]),4)=ROUNDUP(_xlfn.NUMBERVALUE(Table2[[#This Row],[1/h]]),4))</f>
        <v>1</v>
      </c>
    </row>
    <row r="385" spans="1:9">
      <c r="A385" t="s">
        <v>383</v>
      </c>
      <c r="B385">
        <f>_xlfn.NUMBERVALUE(_xlfn.TEXTAFTER(Table1[[#This Row],[in_vivo]]," ",-1))*60*60</f>
        <v>802578.22081851971</v>
      </c>
      <c r="C385" t="str">
        <f>_xlfn.TEXTBEFORE(Table1[[#This Row],[in_vivo]]," ")</f>
        <v>RXN-GLCt_c_e_FWD-rt4674</v>
      </c>
      <c r="E385" t="s">
        <v>792</v>
      </c>
      <c r="F385">
        <f>_xlfn.NUMBERVALUE(_xlfn.TEXTAFTER(Table2[[#This Row],[my new versions]]," ",-1))</f>
        <v>12673.550496858699</v>
      </c>
      <c r="G385" t="str">
        <f>_xlfn.TEXTBEFORE(SUBSTITUTE(Table2[[#This Row],[my new versions]],"'","")," ")</f>
        <v>RXN-14DMLANOSTt_c_e_FWD-SPONT</v>
      </c>
      <c r="H385">
        <f>_xlfn.XLOOKUP(Table2[[#This Row],[name]],Table1[name],Table1[1/h],0)</f>
        <v>0</v>
      </c>
      <c r="I385" t="b">
        <f>OR(Table2[[#This Row],[match]]=0,ROUNDUP(_xlfn.NUMBERVALUE(Table2[[#This Row],[match]]),4)=ROUNDUP(_xlfn.NUMBERVALUE(Table2[[#This Row],[1/h]]),4))</f>
        <v>1</v>
      </c>
    </row>
    <row r="386" spans="1:9">
      <c r="A386" t="s">
        <v>384</v>
      </c>
      <c r="B386">
        <f>_xlfn.NUMBERVALUE(_xlfn.TEXTAFTER(Table1[[#This Row],[in_vivo]]," ",-1))*60*60</f>
        <v>802578.22081851971</v>
      </c>
      <c r="C386" t="str">
        <f>_xlfn.TEXTBEFORE(Table1[[#This Row],[in_vivo]]," ")</f>
        <v>RXN-GLCt_c_e_FWD-rt7817</v>
      </c>
      <c r="E386" t="s">
        <v>793</v>
      </c>
      <c r="F386">
        <f>_xlfn.NUMBERVALUE(_xlfn.TEXTAFTER(Table2[[#This Row],[my new versions]]," ",-1))</f>
        <v>12673.550496858699</v>
      </c>
      <c r="G386" t="str">
        <f>_xlfn.TEXTBEFORE(SUBSTITUTE(Table2[[#This Row],[my new versions]],"'","")," ")</f>
        <v>RXN-14DMLANOSTt_c_e_REV-SPONT</v>
      </c>
      <c r="H386">
        <f>_xlfn.XLOOKUP(Table2[[#This Row],[name]],Table1[name],Table1[1/h],0)</f>
        <v>0</v>
      </c>
      <c r="I386" t="b">
        <f>OR(Table2[[#This Row],[match]]=0,ROUNDUP(_xlfn.NUMBERVALUE(Table2[[#This Row],[match]]),4)=ROUNDUP(_xlfn.NUMBERVALUE(Table2[[#This Row],[1/h]]),4))</f>
        <v>1</v>
      </c>
    </row>
    <row r="387" spans="1:9">
      <c r="A387" t="s">
        <v>385</v>
      </c>
      <c r="B387">
        <f>_xlfn.NUMBERVALUE(_xlfn.TEXTAFTER(Table1[[#This Row],[in_vivo]]," ",-1))*60*60</f>
        <v>802578.22081851971</v>
      </c>
      <c r="C387" t="str">
        <f>_xlfn.TEXTBEFORE(Table1[[#This Row],[in_vivo]]," ")</f>
        <v>RXN-GLCt_c_e_FWD-rt2833</v>
      </c>
      <c r="E387" t="s">
        <v>794</v>
      </c>
      <c r="F387">
        <f>_xlfn.NUMBERVALUE(_xlfn.TEXTAFTER(Table2[[#This Row],[my new versions]]," ",-1))</f>
        <v>98930.149353574001</v>
      </c>
      <c r="G387" t="str">
        <f>_xlfn.TEXTBEFORE(SUBSTITUTE(Table2[[#This Row],[my new versions]],"'","")," ")</f>
        <v>RXN-16GS_c_FWD-rt0150</v>
      </c>
      <c r="H387">
        <f>_xlfn.XLOOKUP(Table2[[#This Row],[name]],Table1[name],Table1[1/h],0)</f>
        <v>98930.149353573841</v>
      </c>
      <c r="I387" t="b">
        <f>OR(Table2[[#This Row],[match]]=0,ROUNDUP(_xlfn.NUMBERVALUE(Table2[[#This Row],[match]]),4)=ROUNDUP(_xlfn.NUMBERVALUE(Table2[[#This Row],[1/h]]),4))</f>
        <v>1</v>
      </c>
    </row>
    <row r="388" spans="1:9">
      <c r="A388" t="s">
        <v>386</v>
      </c>
      <c r="B388">
        <f>_xlfn.NUMBERVALUE(_xlfn.TEXTAFTER(Table1[[#This Row],[in_vivo]]," ",-1))*60*60</f>
        <v>802578.22081851971</v>
      </c>
      <c r="C388" t="str">
        <f>_xlfn.TEXTBEFORE(Table1[[#This Row],[in_vivo]]," ")</f>
        <v>RXN-GLCt_c_e_FWD-rt3556</v>
      </c>
      <c r="E388" t="s">
        <v>795</v>
      </c>
      <c r="F388">
        <f>_xlfn.NUMBERVALUE(_xlfn.TEXTAFTER(Table2[[#This Row],[my new versions]]," ",-1))</f>
        <v>98930.149353574001</v>
      </c>
      <c r="G388" t="str">
        <f>_xlfn.TEXTBEFORE(SUBSTITUTE(Table2[[#This Row],[my new versions]],"'","")," ")</f>
        <v>RXN-16GS_c_FWD-rt3279</v>
      </c>
      <c r="H388">
        <f>_xlfn.XLOOKUP(Table2[[#This Row],[name]],Table1[name],Table1[1/h],0)</f>
        <v>98930.149353573841</v>
      </c>
      <c r="I388" t="b">
        <f>OR(Table2[[#This Row],[match]]=0,ROUNDUP(_xlfn.NUMBERVALUE(Table2[[#This Row],[match]]),4)=ROUNDUP(_xlfn.NUMBERVALUE(Table2[[#This Row],[1/h]]),4))</f>
        <v>1</v>
      </c>
    </row>
    <row r="389" spans="1:9">
      <c r="A389" t="s">
        <v>387</v>
      </c>
      <c r="B389">
        <f>_xlfn.NUMBERVALUE(_xlfn.TEXTAFTER(Table1[[#This Row],[in_vivo]]," ",-1))*60*60</f>
        <v>802578.22081851971</v>
      </c>
      <c r="C389" t="str">
        <f>_xlfn.TEXTBEFORE(Table1[[#This Row],[in_vivo]]," ")</f>
        <v>RXN-GLCt_c_e_FWD-rt2707</v>
      </c>
      <c r="E389" t="s">
        <v>796</v>
      </c>
      <c r="F389">
        <f>_xlfn.NUMBERVALUE(_xlfn.TEXTAFTER(Table2[[#This Row],[my new versions]]," ",-1))</f>
        <v>12673.550496858699</v>
      </c>
      <c r="G389" t="str">
        <f>_xlfn.TEXTBEFORE(SUBSTITUTE(Table2[[#This Row],[my new versions]],"'","")," ")</f>
        <v>RXN-1AGPCt_l_rm_FWD-SPONT</v>
      </c>
      <c r="H389">
        <f>_xlfn.XLOOKUP(Table2[[#This Row],[name]],Table1[name],Table1[1/h],0)</f>
        <v>0</v>
      </c>
      <c r="I389" t="b">
        <f>OR(Table2[[#This Row],[match]]=0,ROUNDUP(_xlfn.NUMBERVALUE(Table2[[#This Row],[match]]),4)=ROUNDUP(_xlfn.NUMBERVALUE(Table2[[#This Row],[1/h]]),4))</f>
        <v>1</v>
      </c>
    </row>
    <row r="390" spans="1:9">
      <c r="A390" t="s">
        <v>388</v>
      </c>
      <c r="B390">
        <f>_xlfn.NUMBERVALUE(_xlfn.TEXTAFTER(Table1[[#This Row],[in_vivo]]," ",-1))*60*60</f>
        <v>23589.083764807521</v>
      </c>
      <c r="C390" t="str">
        <f>_xlfn.TEXTBEFORE(Table1[[#This Row],[in_vivo]]," ")</f>
        <v>RXN-G3PD1r_c_FWD-rt3786_c</v>
      </c>
      <c r="E390" t="s">
        <v>797</v>
      </c>
      <c r="F390">
        <f>_xlfn.NUMBERVALUE(_xlfn.TEXTAFTER(Table2[[#This Row],[my new versions]]," ",-1))</f>
        <v>12673.550496858699</v>
      </c>
      <c r="G390" t="str">
        <f>_xlfn.TEXTBEFORE(SUBSTITUTE(Table2[[#This Row],[my new versions]],"'","")," ")</f>
        <v>RXN-1AGPCt_l_rm_REV-SPONT</v>
      </c>
      <c r="H390">
        <f>_xlfn.XLOOKUP(Table2[[#This Row],[name]],Table1[name],Table1[1/h],0)</f>
        <v>0</v>
      </c>
      <c r="I390" t="b">
        <f>OR(Table2[[#This Row],[match]]=0,ROUNDUP(_xlfn.NUMBERVALUE(Table2[[#This Row],[match]]),4)=ROUNDUP(_xlfn.NUMBERVALUE(Table2[[#This Row],[1/h]]),4))</f>
        <v>1</v>
      </c>
    </row>
    <row r="391" spans="1:9">
      <c r="A391" t="s">
        <v>389</v>
      </c>
      <c r="B391">
        <f>_xlfn.NUMBERVALUE(_xlfn.TEXTAFTER(Table1[[#This Row],[in_vivo]]," ",-1))*60*60</f>
        <v>23589.083764807521</v>
      </c>
      <c r="C391" t="str">
        <f>_xlfn.TEXTBEFORE(Table1[[#This Row],[in_vivo]]," ")</f>
        <v>RXN-G3PD1r_c_FWD-rt6208_c</v>
      </c>
      <c r="E391" t="s">
        <v>798</v>
      </c>
      <c r="F391">
        <f>_xlfn.NUMBERVALUE(_xlfn.TEXTAFTER(Table2[[#This Row],[my new versions]]," ",-1))</f>
        <v>12673.550496858699</v>
      </c>
      <c r="G391" t="str">
        <f>_xlfn.TEXTBEFORE(SUBSTITUTE(Table2[[#This Row],[my new versions]],"'","")," ")</f>
        <v>RXN-1AGPEt_l_rm_FWD-SPONT</v>
      </c>
      <c r="H391">
        <f>_xlfn.XLOOKUP(Table2[[#This Row],[name]],Table1[name],Table1[1/h],0)</f>
        <v>0</v>
      </c>
      <c r="I391" t="b">
        <f>OR(Table2[[#This Row],[match]]=0,ROUNDUP(_xlfn.NUMBERVALUE(Table2[[#This Row],[match]]),4)=ROUNDUP(_xlfn.NUMBERVALUE(Table2[[#This Row],[1/h]]),4))</f>
        <v>1</v>
      </c>
    </row>
    <row r="392" spans="1:9">
      <c r="A392" t="s">
        <v>390</v>
      </c>
      <c r="B392">
        <f>_xlfn.NUMBERVALUE(_xlfn.TEXTAFTER(Table1[[#This Row],[in_vivo]]," ",-1))*60*60</f>
        <v>13581.297184453559</v>
      </c>
      <c r="C392" t="str">
        <f>_xlfn.TEXTBEFORE(Table1[[#This Row],[in_vivo]]," ")</f>
        <v>RXN-PGCD_c_FWD-rt1147</v>
      </c>
      <c r="E392" t="s">
        <v>799</v>
      </c>
      <c r="F392">
        <f>_xlfn.NUMBERVALUE(_xlfn.TEXTAFTER(Table2[[#This Row],[my new versions]]," ",-1))</f>
        <v>12673.550496858699</v>
      </c>
      <c r="G392" t="str">
        <f>_xlfn.TEXTBEFORE(SUBSTITUTE(Table2[[#This Row],[my new versions]],"'","")," ")</f>
        <v>RXN-1AGPEt_l_rm_REV-SPONT</v>
      </c>
      <c r="H392">
        <f>_xlfn.XLOOKUP(Table2[[#This Row],[name]],Table1[name],Table1[1/h],0)</f>
        <v>0</v>
      </c>
      <c r="I392" t="b">
        <f>OR(Table2[[#This Row],[match]]=0,ROUNDUP(_xlfn.NUMBERVALUE(Table2[[#This Row],[match]]),4)=ROUNDUP(_xlfn.NUMBERVALUE(Table2[[#This Row],[1/h]]),4))</f>
        <v>1</v>
      </c>
    </row>
    <row r="393" spans="1:9">
      <c r="A393" t="s">
        <v>391</v>
      </c>
      <c r="B393">
        <f>_xlfn.NUMBERVALUE(_xlfn.TEXTAFTER(Table1[[#This Row],[in_vivo]]," ",-1))*60*60</f>
        <v>13581.297184453559</v>
      </c>
      <c r="C393" t="str">
        <f>_xlfn.TEXTBEFORE(Table1[[#This Row],[in_vivo]]," ")</f>
        <v>RXN-PGCD_c_FWD-rt3683</v>
      </c>
      <c r="E393" t="s">
        <v>800</v>
      </c>
      <c r="F393">
        <f>_xlfn.NUMBERVALUE(_xlfn.TEXTAFTER(Table2[[#This Row],[my new versions]]," ",-1))</f>
        <v>12673.550496858699</v>
      </c>
      <c r="G393" t="str">
        <f>_xlfn.TEXTBEFORE(SUBSTITUTE(Table2[[#This Row],[my new versions]],"'","")," ")</f>
        <v>RXN-1MLCLAT_mm_FWD-rt8106</v>
      </c>
      <c r="H393">
        <f>_xlfn.XLOOKUP(Table2[[#This Row],[name]],Table1[name],Table1[1/h],0)</f>
        <v>0</v>
      </c>
      <c r="I393" t="b">
        <f>OR(Table2[[#This Row],[match]]=0,ROUNDUP(_xlfn.NUMBERVALUE(Table2[[#This Row],[match]]),4)=ROUNDUP(_xlfn.NUMBERVALUE(Table2[[#This Row],[1/h]]),4))</f>
        <v>1</v>
      </c>
    </row>
    <row r="394" spans="1:9">
      <c r="A394" t="s">
        <v>392</v>
      </c>
      <c r="B394">
        <f>_xlfn.NUMBERVALUE(_xlfn.TEXTAFTER(Table1[[#This Row],[in_vivo]]," ",-1))*60*60</f>
        <v>13581.297184453559</v>
      </c>
      <c r="C394" t="str">
        <f>_xlfn.TEXTBEFORE(Table1[[#This Row],[in_vivo]]," ")</f>
        <v>RXN-PGCD_c_FWD-rt0717</v>
      </c>
      <c r="E394" t="s">
        <v>801</v>
      </c>
      <c r="F394">
        <f>_xlfn.NUMBERVALUE(_xlfn.TEXTAFTER(Table2[[#This Row],[my new versions]]," ",-1))</f>
        <v>12673.550496858699</v>
      </c>
      <c r="G394" t="str">
        <f>_xlfn.TEXTBEFORE(SUBSTITUTE(Table2[[#This Row],[my new versions]],"'","")," ")</f>
        <v>RXN-1MLCLAT_mm_REV-rt8106</v>
      </c>
      <c r="H394">
        <f>_xlfn.XLOOKUP(Table2[[#This Row],[name]],Table1[name],Table1[1/h],0)</f>
        <v>0</v>
      </c>
      <c r="I394" t="b">
        <f>OR(Table2[[#This Row],[match]]=0,ROUNDUP(_xlfn.NUMBERVALUE(Table2[[#This Row],[match]]),4)=ROUNDUP(_xlfn.NUMBERVALUE(Table2[[#This Row],[1/h]]),4))</f>
        <v>1</v>
      </c>
    </row>
    <row r="395" spans="1:9">
      <c r="A395" t="s">
        <v>393</v>
      </c>
      <c r="B395">
        <f>_xlfn.NUMBERVALUE(_xlfn.TEXTAFTER(Table1[[#This Row],[in_vivo]]," ",-1))*60*60</f>
        <v>1628838.1336387105</v>
      </c>
      <c r="C395" t="str">
        <f>_xlfn.TEXTBEFORE(Table1[[#This Row],[in_vivo]]," ")</f>
        <v>RXN-PItps_m_FWD-rt0521</v>
      </c>
      <c r="E395" t="s">
        <v>802</v>
      </c>
      <c r="F395">
        <f>_xlfn.NUMBERVALUE(_xlfn.TEXTAFTER(Table2[[#This Row],[my new versions]]," ",-1))</f>
        <v>12673.550496858699</v>
      </c>
      <c r="G395" t="str">
        <f>_xlfn.TEXTBEFORE(SUBSTITUTE(Table2[[#This Row],[my new versions]],"'","")," ")</f>
        <v>RXN-2DDA7Pt_c_m_FWD-SPONT</v>
      </c>
      <c r="H395">
        <f>_xlfn.XLOOKUP(Table2[[#This Row],[name]],Table1[name],Table1[1/h],0)</f>
        <v>0</v>
      </c>
      <c r="I395" t="b">
        <f>OR(Table2[[#This Row],[match]]=0,ROUNDUP(_xlfn.NUMBERVALUE(Table2[[#This Row],[match]]),4)=ROUNDUP(_xlfn.NUMBERVALUE(Table2[[#This Row],[1/h]]),4))</f>
        <v>1</v>
      </c>
    </row>
    <row r="396" spans="1:9">
      <c r="A396" t="s">
        <v>394</v>
      </c>
      <c r="B396">
        <f>_xlfn.NUMBERVALUE(_xlfn.TEXTAFTER(Table1[[#This Row],[in_vivo]]," ",-1))*60*60</f>
        <v>1628838.1336387105</v>
      </c>
      <c r="C396" t="str">
        <f>_xlfn.TEXTBEFORE(Table1[[#This Row],[in_vivo]]," ")</f>
        <v>RXN-PItps_m_FWD-rt7506</v>
      </c>
      <c r="E396" t="s">
        <v>803</v>
      </c>
      <c r="F396">
        <f>_xlfn.NUMBERVALUE(_xlfn.TEXTAFTER(Table2[[#This Row],[my new versions]]," ",-1))</f>
        <v>12673.550496858699</v>
      </c>
      <c r="G396" t="str">
        <f>_xlfn.TEXTBEFORE(SUBSTITUTE(Table2[[#This Row],[my new versions]],"'","")," ")</f>
        <v>RXN-2DDA7Pt_c_m_REV-SPONT</v>
      </c>
      <c r="H396">
        <f>_xlfn.XLOOKUP(Table2[[#This Row],[name]],Table1[name],Table1[1/h],0)</f>
        <v>0</v>
      </c>
      <c r="I396" t="b">
        <f>OR(Table2[[#This Row],[match]]=0,ROUNDUP(_xlfn.NUMBERVALUE(Table2[[#This Row],[match]]),4)=ROUNDUP(_xlfn.NUMBERVALUE(Table2[[#This Row],[1/h]]),4))</f>
        <v>1</v>
      </c>
    </row>
    <row r="397" spans="1:9">
      <c r="A397" t="s">
        <v>395</v>
      </c>
      <c r="B397">
        <f>_xlfn.NUMBERVALUE(_xlfn.TEXTAFTER(Table1[[#This Row],[in_vivo]]," ",-1))*60*60</f>
        <v>195374.16269198712</v>
      </c>
      <c r="C397" t="str">
        <f>_xlfn.TEXTBEFORE(Table1[[#This Row],[in_vivo]]," ")</f>
        <v>RXN-AGPAT_rm_FWD-rt7662</v>
      </c>
      <c r="E397" t="s">
        <v>804</v>
      </c>
      <c r="F397">
        <f>_xlfn.NUMBERVALUE(_xlfn.TEXTAFTER(Table2[[#This Row],[my new versions]]," ",-1))</f>
        <v>12673.550496858699</v>
      </c>
      <c r="G397" t="str">
        <f>_xlfn.TEXTBEFORE(SUBSTITUTE(Table2[[#This Row],[my new versions]],"'","")," ")</f>
        <v>RXN-2DHPt_c_m_FWD-SPONT</v>
      </c>
      <c r="H397">
        <f>_xlfn.XLOOKUP(Table2[[#This Row],[name]],Table1[name],Table1[1/h],0)</f>
        <v>0</v>
      </c>
      <c r="I397" t="b">
        <f>OR(Table2[[#This Row],[match]]=0,ROUNDUP(_xlfn.NUMBERVALUE(Table2[[#This Row],[match]]),4)=ROUNDUP(_xlfn.NUMBERVALUE(Table2[[#This Row],[1/h]]),4))</f>
        <v>1</v>
      </c>
    </row>
    <row r="398" spans="1:9">
      <c r="A398" t="s">
        <v>396</v>
      </c>
      <c r="B398">
        <f>_xlfn.NUMBERVALUE(_xlfn.TEXTAFTER(Table1[[#This Row],[in_vivo]]," ",-1))*60*60</f>
        <v>195374.16269198712</v>
      </c>
      <c r="C398" t="str">
        <f>_xlfn.TEXTBEFORE(Table1[[#This Row],[in_vivo]]," ")</f>
        <v>RXN-AGPAT_rm_FWD-rt2059_rm</v>
      </c>
      <c r="E398" t="s">
        <v>805</v>
      </c>
      <c r="F398">
        <f>_xlfn.NUMBERVALUE(_xlfn.TEXTAFTER(Table2[[#This Row],[my new versions]]," ",-1))</f>
        <v>12673.550496858699</v>
      </c>
      <c r="G398" t="str">
        <f>_xlfn.TEXTBEFORE(SUBSTITUTE(Table2[[#This Row],[my new versions]],"'","")," ")</f>
        <v>RXN-2DHPt_c_m_REV-SPONT</v>
      </c>
      <c r="H398">
        <f>_xlfn.XLOOKUP(Table2[[#This Row],[name]],Table1[name],Table1[1/h],0)</f>
        <v>0</v>
      </c>
      <c r="I398" t="b">
        <f>OR(Table2[[#This Row],[match]]=0,ROUNDUP(_xlfn.NUMBERVALUE(Table2[[#This Row],[match]]),4)=ROUNDUP(_xlfn.NUMBERVALUE(Table2[[#This Row],[1/h]]),4))</f>
        <v>1</v>
      </c>
    </row>
    <row r="399" spans="1:9">
      <c r="A399" t="s">
        <v>397</v>
      </c>
      <c r="B399">
        <f>_xlfn.NUMBERVALUE(_xlfn.TEXTAFTER(Table1[[#This Row],[in_vivo]]," ",-1))*60*60</f>
        <v>13404.363563748924</v>
      </c>
      <c r="C399" t="str">
        <f>_xlfn.TEXTBEFORE(Table1[[#This Row],[in_vivo]]," ")</f>
        <v>RXN-DCMPDA_c_FWD-rt8268</v>
      </c>
      <c r="E399" t="s">
        <v>806</v>
      </c>
      <c r="F399">
        <f>_xlfn.NUMBERVALUE(_xlfn.TEXTAFTER(Table2[[#This Row],[my new versions]]," ",-1))</f>
        <v>12673.550496858699</v>
      </c>
      <c r="G399" t="str">
        <f>_xlfn.TEXTBEFORE(SUBSTITUTE(Table2[[#This Row],[my new versions]],"'","")," ")</f>
        <v>RXN-2DOXG6PP_c_FWD-rt0208</v>
      </c>
      <c r="H399">
        <f>_xlfn.XLOOKUP(Table2[[#This Row],[name]],Table1[name],Table1[1/h],0)</f>
        <v>0</v>
      </c>
      <c r="I399" t="b">
        <f>OR(Table2[[#This Row],[match]]=0,ROUNDUP(_xlfn.NUMBERVALUE(Table2[[#This Row],[match]]),4)=ROUNDUP(_xlfn.NUMBERVALUE(Table2[[#This Row],[1/h]]),4))</f>
        <v>1</v>
      </c>
    </row>
    <row r="400" spans="1:9">
      <c r="A400" t="s">
        <v>398</v>
      </c>
      <c r="B400">
        <f>_xlfn.NUMBERVALUE(_xlfn.TEXTAFTER(Table1[[#This Row],[in_vivo]]," ",-1))*60*60</f>
        <v>13404.363563748924</v>
      </c>
      <c r="C400" t="str">
        <f>_xlfn.TEXTBEFORE(Table1[[#This Row],[in_vivo]]," ")</f>
        <v>RXN-DCMPDA_c_FWD-rt0757</v>
      </c>
      <c r="E400" t="s">
        <v>807</v>
      </c>
      <c r="F400">
        <f>_xlfn.NUMBERVALUE(_xlfn.TEXTAFTER(Table2[[#This Row],[my new versions]]," ",-1))</f>
        <v>12673.550496858699</v>
      </c>
      <c r="G400" t="str">
        <f>_xlfn.TEXTBEFORE(SUBSTITUTE(Table2[[#This Row],[my new versions]],"'","")," ")</f>
        <v>RXN-2DOXG6PP_c_FWD-rt5045</v>
      </c>
      <c r="H400">
        <f>_xlfn.XLOOKUP(Table2[[#This Row],[name]],Table1[name],Table1[1/h],0)</f>
        <v>0</v>
      </c>
      <c r="I400" t="b">
        <f>OR(Table2[[#This Row],[match]]=0,ROUNDUP(_xlfn.NUMBERVALUE(Table2[[#This Row],[match]]),4)=ROUNDUP(_xlfn.NUMBERVALUE(Table2[[#This Row],[1/h]]),4))</f>
        <v>1</v>
      </c>
    </row>
    <row r="401" spans="1:9">
      <c r="A401" t="s">
        <v>399</v>
      </c>
      <c r="B401">
        <f>_xlfn.NUMBERVALUE(_xlfn.TEXTAFTER(Table1[[#This Row],[in_vivo]]," ",-1))*60*60</f>
        <v>5.9646504745263957</v>
      </c>
      <c r="C401" t="str">
        <f>_xlfn.TEXTBEFORE(Table1[[#This Row],[in_vivo]]," ")</f>
        <v>RXN-FACOAE183_c_FWD-rt0088</v>
      </c>
      <c r="E401" t="s">
        <v>808</v>
      </c>
      <c r="F401">
        <f>_xlfn.NUMBERVALUE(_xlfn.TEXTAFTER(Table2[[#This Row],[my new versions]]," ",-1))</f>
        <v>12673.550496858699</v>
      </c>
      <c r="G401" t="str">
        <f>_xlfn.TEXTBEFORE(SUBSTITUTE(Table2[[#This Row],[my new versions]],"'","")," ")</f>
        <v>RXN-2MBACt_c_e_FWD-SPONT</v>
      </c>
      <c r="H401">
        <f>_xlfn.XLOOKUP(Table2[[#This Row],[name]],Table1[name],Table1[1/h],0)</f>
        <v>0</v>
      </c>
      <c r="I401" t="b">
        <f>OR(Table2[[#This Row],[match]]=0,ROUNDUP(_xlfn.NUMBERVALUE(Table2[[#This Row],[match]]),4)=ROUNDUP(_xlfn.NUMBERVALUE(Table2[[#This Row],[1/h]]),4))</f>
        <v>1</v>
      </c>
    </row>
    <row r="402" spans="1:9">
      <c r="A402" t="s">
        <v>400</v>
      </c>
      <c r="B402">
        <f>_xlfn.NUMBERVALUE(_xlfn.TEXTAFTER(Table1[[#This Row],[in_vivo]]," ",-1))*60*60</f>
        <v>5.9646504745263957</v>
      </c>
      <c r="C402" t="str">
        <f>_xlfn.TEXTBEFORE(Table1[[#This Row],[in_vivo]]," ")</f>
        <v>RXN-FACOAE183_c_FWD-rt4680</v>
      </c>
      <c r="E402" t="s">
        <v>809</v>
      </c>
      <c r="F402">
        <f>_xlfn.NUMBERVALUE(_xlfn.TEXTAFTER(Table2[[#This Row],[my new versions]]," ",-1))</f>
        <v>12673.550496858699</v>
      </c>
      <c r="G402" t="str">
        <f>_xlfn.TEXTBEFORE(SUBSTITUTE(Table2[[#This Row],[my new versions]],"'","")," ")</f>
        <v>RXN-2MBALDt_c_e_FWD-SPONT</v>
      </c>
      <c r="H402">
        <f>_xlfn.XLOOKUP(Table2[[#This Row],[name]],Table1[name],Table1[1/h],0)</f>
        <v>0</v>
      </c>
      <c r="I402" t="b">
        <f>OR(Table2[[#This Row],[match]]=0,ROUNDUP(_xlfn.NUMBERVALUE(Table2[[#This Row],[match]]),4)=ROUNDUP(_xlfn.NUMBERVALUE(Table2[[#This Row],[1/h]]),4))</f>
        <v>1</v>
      </c>
    </row>
    <row r="403" spans="1:9">
      <c r="A403" t="s">
        <v>401</v>
      </c>
      <c r="B403">
        <f>_xlfn.NUMBERVALUE(_xlfn.TEXTAFTER(Table1[[#This Row],[in_vivo]]," ",-1))*60*60</f>
        <v>117209.92258797552</v>
      </c>
      <c r="C403" t="str">
        <f>_xlfn.TEXTBEFORE(Table1[[#This Row],[in_vivo]]," ")</f>
        <v>RXN-G3PAT_rm_FWD-rt7067</v>
      </c>
      <c r="E403" t="s">
        <v>810</v>
      </c>
      <c r="F403">
        <f>_xlfn.NUMBERVALUE(_xlfn.TEXTAFTER(Table2[[#This Row],[my new versions]]," ",-1))</f>
        <v>12673.550496858699</v>
      </c>
      <c r="G403" t="str">
        <f>_xlfn.TEXTBEFORE(SUBSTITUTE(Table2[[#This Row],[my new versions]],"'","")," ")</f>
        <v>RXN-2MBALDt_c_e_REV-SPONT</v>
      </c>
      <c r="H403">
        <f>_xlfn.XLOOKUP(Table2[[#This Row],[name]],Table1[name],Table1[1/h],0)</f>
        <v>0</v>
      </c>
      <c r="I403" t="b">
        <f>OR(Table2[[#This Row],[match]]=0,ROUNDUP(_xlfn.NUMBERVALUE(Table2[[#This Row],[match]]),4)=ROUNDUP(_xlfn.NUMBERVALUE(Table2[[#This Row],[1/h]]),4))</f>
        <v>1</v>
      </c>
    </row>
    <row r="404" spans="1:9">
      <c r="A404" t="s">
        <v>402</v>
      </c>
      <c r="B404">
        <f>_xlfn.NUMBERVALUE(_xlfn.TEXTAFTER(Table1[[#This Row],[in_vivo]]," ",-1))*60*60</f>
        <v>117209.92258797552</v>
      </c>
      <c r="C404" t="str">
        <f>_xlfn.TEXTBEFORE(Table1[[#This Row],[in_vivo]]," ")</f>
        <v>RXN-G3PAT_rm_FWD-rt2297_rm</v>
      </c>
      <c r="E404" t="s">
        <v>811</v>
      </c>
      <c r="F404">
        <f>_xlfn.NUMBERVALUE(_xlfn.TEXTAFTER(Table2[[#This Row],[my new versions]]," ",-1))</f>
        <v>12673.550496858699</v>
      </c>
      <c r="G404" t="str">
        <f>_xlfn.TEXTBEFORE(SUBSTITUTE(Table2[[#This Row],[my new versions]],"'","")," ")</f>
        <v>RXN-2MBALDt_c_m_FWD-SPONT</v>
      </c>
      <c r="H404">
        <f>_xlfn.XLOOKUP(Table2[[#This Row],[name]],Table1[name],Table1[1/h],0)</f>
        <v>0</v>
      </c>
      <c r="I404" t="b">
        <f>OR(Table2[[#This Row],[match]]=0,ROUNDUP(_xlfn.NUMBERVALUE(Table2[[#This Row],[match]]),4)=ROUNDUP(_xlfn.NUMBERVALUE(Table2[[#This Row],[1/h]]),4))</f>
        <v>1</v>
      </c>
    </row>
    <row r="405" spans="1:9">
      <c r="A405" t="s">
        <v>403</v>
      </c>
      <c r="B405">
        <f>_xlfn.NUMBERVALUE(_xlfn.TEXTAFTER(Table1[[#This Row],[in_vivo]]," ",-1))*60*60</f>
        <v>98930.149353573841</v>
      </c>
      <c r="C405" t="str">
        <f>_xlfn.TEXTBEFORE(Table1[[#This Row],[in_vivo]]," ")</f>
        <v>RXN-16GS_c_FWD-rt0150</v>
      </c>
      <c r="E405" t="s">
        <v>812</v>
      </c>
      <c r="F405">
        <f>_xlfn.NUMBERVALUE(_xlfn.TEXTAFTER(Table2[[#This Row],[my new versions]]," ",-1))</f>
        <v>12673.550496858699</v>
      </c>
      <c r="G405" t="str">
        <f>_xlfn.TEXTBEFORE(SUBSTITUTE(Table2[[#This Row],[my new versions]],"'","")," ")</f>
        <v>RXN-2MBALDt_c_m_REV-SPONT</v>
      </c>
      <c r="H405">
        <f>_xlfn.XLOOKUP(Table2[[#This Row],[name]],Table1[name],Table1[1/h],0)</f>
        <v>0</v>
      </c>
      <c r="I405" t="b">
        <f>OR(Table2[[#This Row],[match]]=0,ROUNDUP(_xlfn.NUMBERVALUE(Table2[[#This Row],[match]]),4)=ROUNDUP(_xlfn.NUMBERVALUE(Table2[[#This Row],[1/h]]),4))</f>
        <v>1</v>
      </c>
    </row>
    <row r="406" spans="1:9">
      <c r="A406" t="s">
        <v>404</v>
      </c>
      <c r="B406">
        <f>_xlfn.NUMBERVALUE(_xlfn.TEXTAFTER(Table1[[#This Row],[in_vivo]]," ",-1))*60*60</f>
        <v>98930.149353573841</v>
      </c>
      <c r="C406" t="str">
        <f>_xlfn.TEXTBEFORE(Table1[[#This Row],[in_vivo]]," ")</f>
        <v>RXN-16GS_c_FWD-rt3279</v>
      </c>
      <c r="E406" t="s">
        <v>813</v>
      </c>
      <c r="F406">
        <f>_xlfn.NUMBERVALUE(_xlfn.TEXTAFTER(Table2[[#This Row],[my new versions]]," ",-1))</f>
        <v>12673.550496858699</v>
      </c>
      <c r="G406" t="str">
        <f>_xlfn.TEXTBEFORE(SUBSTITUTE(Table2[[#This Row],[my new versions]],"'","")," ")</f>
        <v>RXN-2MBTOHt_c_e_FWD-SPONT</v>
      </c>
      <c r="H406">
        <f>_xlfn.XLOOKUP(Table2[[#This Row],[name]],Table1[name],Table1[1/h],0)</f>
        <v>0</v>
      </c>
      <c r="I406" t="b">
        <f>OR(Table2[[#This Row],[match]]=0,ROUNDUP(_xlfn.NUMBERVALUE(Table2[[#This Row],[match]]),4)=ROUNDUP(_xlfn.NUMBERVALUE(Table2[[#This Row],[1/h]]),4))</f>
        <v>1</v>
      </c>
    </row>
    <row r="407" spans="1:9">
      <c r="A407" t="s">
        <v>405</v>
      </c>
      <c r="B407">
        <f>_xlfn.NUMBERVALUE(_xlfn.TEXTAFTER(Table1[[#This Row],[in_vivo]]," ",-1))*60*60</f>
        <v>160.61274747522324</v>
      </c>
      <c r="C407" t="str">
        <f>_xlfn.TEXTBEFORE(Table1[[#This Row],[in_vivo]]," ")</f>
        <v>RXN-GLUt_c_m_FWD-rt8431</v>
      </c>
      <c r="E407" t="s">
        <v>814</v>
      </c>
      <c r="F407">
        <f>_xlfn.NUMBERVALUE(_xlfn.TEXTAFTER(Table2[[#This Row],[my new versions]]," ",-1))</f>
        <v>12673.550496858699</v>
      </c>
      <c r="G407" t="str">
        <f>_xlfn.TEXTBEFORE(SUBSTITUTE(Table2[[#This Row],[my new versions]],"'","")," ")</f>
        <v>RXN-2MBTOHt_c_e_REV-SPONT</v>
      </c>
      <c r="H407">
        <f>_xlfn.XLOOKUP(Table2[[#This Row],[name]],Table1[name],Table1[1/h],0)</f>
        <v>0</v>
      </c>
      <c r="I407" t="b">
        <f>OR(Table2[[#This Row],[match]]=0,ROUNDUP(_xlfn.NUMBERVALUE(Table2[[#This Row],[match]]),4)=ROUNDUP(_xlfn.NUMBERVALUE(Table2[[#This Row],[1/h]]),4))</f>
        <v>1</v>
      </c>
    </row>
    <row r="408" spans="1:9">
      <c r="A408" t="s">
        <v>406</v>
      </c>
      <c r="B408">
        <f>_xlfn.NUMBERVALUE(_xlfn.TEXTAFTER(Table1[[#This Row],[in_vivo]]," ",-1))*60*60</f>
        <v>160.61274747522324</v>
      </c>
      <c r="C408" t="str">
        <f>_xlfn.TEXTBEFORE(Table1[[#This Row],[in_vivo]]," ")</f>
        <v>RXN-GLUt_c_m_FWD-rt4150</v>
      </c>
      <c r="E408" t="s">
        <v>815</v>
      </c>
      <c r="F408">
        <f>_xlfn.NUMBERVALUE(_xlfn.TEXTAFTER(Table2[[#This Row],[my new versions]]," ",-1))</f>
        <v>12673.550496858699</v>
      </c>
      <c r="G408" t="str">
        <f>_xlfn.TEXTBEFORE(SUBSTITUTE(Table2[[#This Row],[my new versions]],"'","")," ")</f>
        <v>RXN-2MBTOHt_c_m_FWD-SPONT</v>
      </c>
      <c r="H408">
        <f>_xlfn.XLOOKUP(Table2[[#This Row],[name]],Table1[name],Table1[1/h],0)</f>
        <v>0</v>
      </c>
      <c r="I408" t="b">
        <f>OR(Table2[[#This Row],[match]]=0,ROUNDUP(_xlfn.NUMBERVALUE(Table2[[#This Row],[match]]),4)=ROUNDUP(_xlfn.NUMBERVALUE(Table2[[#This Row],[1/h]]),4))</f>
        <v>1</v>
      </c>
    </row>
    <row r="409" spans="1:9">
      <c r="A409" t="s">
        <v>407</v>
      </c>
      <c r="B409">
        <f>_xlfn.NUMBERVALUE(_xlfn.TEXTAFTER(Table1[[#This Row],[in_vivo]]," ",-1))*60*60</f>
        <v>3313.5544583862661</v>
      </c>
      <c r="C409" t="str">
        <f>_xlfn.TEXTBEFORE(Table1[[#This Row],[in_vivo]]," ")</f>
        <v>RXN-PEMT_rm_FWD-rt2279</v>
      </c>
      <c r="E409" t="s">
        <v>816</v>
      </c>
      <c r="F409">
        <f>_xlfn.NUMBERVALUE(_xlfn.TEXTAFTER(Table2[[#This Row],[my new versions]]," ",-1))</f>
        <v>12673.550496858699</v>
      </c>
      <c r="G409" t="str">
        <f>_xlfn.TEXTBEFORE(SUBSTITUTE(Table2[[#This Row],[my new versions]],"'","")," ")</f>
        <v>RXN-2MBTOHt_c_m_REV-SPONT</v>
      </c>
      <c r="H409">
        <f>_xlfn.XLOOKUP(Table2[[#This Row],[name]],Table1[name],Table1[1/h],0)</f>
        <v>0</v>
      </c>
      <c r="I409" t="b">
        <f>OR(Table2[[#This Row],[match]]=0,ROUNDUP(_xlfn.NUMBERVALUE(Table2[[#This Row],[match]]),4)=ROUNDUP(_xlfn.NUMBERVALUE(Table2[[#This Row],[1/h]]),4))</f>
        <v>1</v>
      </c>
    </row>
    <row r="410" spans="1:9">
      <c r="A410" t="s">
        <v>408</v>
      </c>
      <c r="B410">
        <f>_xlfn.NUMBERVALUE(_xlfn.TEXTAFTER(Table1[[#This Row],[in_vivo]]," ",-1))*60*60</f>
        <v>3313.5544583862661</v>
      </c>
      <c r="C410" t="str">
        <f>_xlfn.TEXTBEFORE(Table1[[#This Row],[in_vivo]]," ")</f>
        <v>RXN-PEMT_rm_FWD-rt4380</v>
      </c>
      <c r="E410" t="s">
        <v>817</v>
      </c>
      <c r="F410">
        <f>_xlfn.NUMBERVALUE(_xlfn.TEXTAFTER(Table2[[#This Row],[my new versions]]," ",-1))</f>
        <v>12673.550496858699</v>
      </c>
      <c r="G410" t="str">
        <f>_xlfn.TEXTBEFORE(SUBSTITUTE(Table2[[#This Row],[my new versions]],"'","")," ")</f>
        <v>RXN-2OBUTt_c_m_FWD-SPONT</v>
      </c>
      <c r="H410">
        <f>_xlfn.XLOOKUP(Table2[[#This Row],[name]],Table1[name],Table1[1/h],0)</f>
        <v>0</v>
      </c>
      <c r="I410" t="b">
        <f>OR(Table2[[#This Row],[match]]=0,ROUNDUP(_xlfn.NUMBERVALUE(Table2[[#This Row],[match]]),4)=ROUNDUP(_xlfn.NUMBERVALUE(Table2[[#This Row],[1/h]]),4))</f>
        <v>1</v>
      </c>
    </row>
    <row r="411" spans="1:9">
      <c r="E411" t="s">
        <v>818</v>
      </c>
      <c r="F411">
        <f>_xlfn.NUMBERVALUE(_xlfn.TEXTAFTER(Table2[[#This Row],[my new versions]]," ",-1))</f>
        <v>12673.550496858699</v>
      </c>
      <c r="G411" t="str">
        <f>_xlfn.TEXTBEFORE(SUBSTITUTE(Table2[[#This Row],[my new versions]],"'","")," ")</f>
        <v>RXN-2OBUTt_c_m_REV-SPONT</v>
      </c>
      <c r="H411">
        <f>_xlfn.XLOOKUP(Table2[[#This Row],[name]],Table1[name],Table1[1/h],0)</f>
        <v>0</v>
      </c>
      <c r="I411" t="b">
        <f>OR(Table2[[#This Row],[match]]=0,ROUNDUP(_xlfn.NUMBERVALUE(Table2[[#This Row],[match]]),4)=ROUNDUP(_xlfn.NUMBERVALUE(Table2[[#This Row],[1/h]]),4))</f>
        <v>1</v>
      </c>
    </row>
    <row r="412" spans="1:9">
      <c r="E412" t="s">
        <v>819</v>
      </c>
      <c r="F412">
        <f>_xlfn.NUMBERVALUE(_xlfn.TEXTAFTER(Table2[[#This Row],[my new versions]]," ",-1))</f>
        <v>12673.550496858699</v>
      </c>
      <c r="G412" t="str">
        <f>_xlfn.TEXTBEFORE(SUBSTITUTE(Table2[[#This Row],[my new versions]],"'","")," ")</f>
        <v>RXN-2OGMAH_c_FWD-rt6557</v>
      </c>
      <c r="H412">
        <f>_xlfn.XLOOKUP(Table2[[#This Row],[name]],Table1[name],Table1[1/h],0)</f>
        <v>0</v>
      </c>
      <c r="I412" t="b">
        <f>OR(Table2[[#This Row],[match]]=0,ROUNDUP(_xlfn.NUMBERVALUE(Table2[[#This Row],[match]]),4)=ROUNDUP(_xlfn.NUMBERVALUE(Table2[[#This Row],[1/h]]),4))</f>
        <v>1</v>
      </c>
    </row>
    <row r="413" spans="1:9">
      <c r="E413" t="s">
        <v>820</v>
      </c>
      <c r="F413">
        <f>_xlfn.NUMBERVALUE(_xlfn.TEXTAFTER(Table2[[#This Row],[my new versions]]," ",-1))</f>
        <v>12673.550496858699</v>
      </c>
      <c r="G413" t="str">
        <f>_xlfn.TEXTBEFORE(SUBSTITUTE(Table2[[#This Row],[my new versions]],"'","")," ")</f>
        <v>RXN-2OSUCAH_c_FWD-rt6557</v>
      </c>
      <c r="H413">
        <f>_xlfn.XLOOKUP(Table2[[#This Row],[name]],Table1[name],Table1[1/h],0)</f>
        <v>0</v>
      </c>
      <c r="I413" t="b">
        <f>OR(Table2[[#This Row],[match]]=0,ROUNDUP(_xlfn.NUMBERVALUE(Table2[[#This Row],[match]]),4)=ROUNDUP(_xlfn.NUMBERVALUE(Table2[[#This Row],[1/h]]),4))</f>
        <v>1</v>
      </c>
    </row>
    <row r="414" spans="1:9">
      <c r="E414" t="s">
        <v>821</v>
      </c>
      <c r="F414">
        <f>_xlfn.NUMBERVALUE(_xlfn.TEXTAFTER(Table2[[#This Row],[my new versions]]," ",-1))</f>
        <v>140.277633133249</v>
      </c>
      <c r="G414" t="str">
        <f>_xlfn.TEXTBEFORE(SUBSTITUTE(Table2[[#This Row],[my new versions]],"'","")," ")</f>
        <v>RXN-2OXOADPt_c_m_FWD-rt2267</v>
      </c>
      <c r="H414">
        <f>_xlfn.XLOOKUP(Table2[[#This Row],[name]],Table1[name],Table1[1/h],0)</f>
        <v>140.27763313324905</v>
      </c>
      <c r="I414" t="b">
        <f>OR(Table2[[#This Row],[match]]=0,ROUNDUP(_xlfn.NUMBERVALUE(Table2[[#This Row],[match]]),4)=ROUNDUP(_xlfn.NUMBERVALUE(Table2[[#This Row],[1/h]]),4))</f>
        <v>1</v>
      </c>
    </row>
    <row r="415" spans="1:9">
      <c r="E415" t="s">
        <v>822</v>
      </c>
      <c r="F415">
        <f>_xlfn.NUMBERVALUE(_xlfn.TEXTAFTER(Table2[[#This Row],[my new versions]]," ",-1))</f>
        <v>12673.550496858699</v>
      </c>
      <c r="G415" t="str">
        <f>_xlfn.TEXTBEFORE(SUBSTITUTE(Table2[[#This Row],[my new versions]],"'","")," ")</f>
        <v>RXN-2OXOADPt_c_m_REV-rt2267</v>
      </c>
      <c r="H415">
        <f>_xlfn.XLOOKUP(Table2[[#This Row],[name]],Table1[name],Table1[1/h],0)</f>
        <v>0</v>
      </c>
      <c r="I415" t="b">
        <f>OR(Table2[[#This Row],[match]]=0,ROUNDUP(_xlfn.NUMBERVALUE(Table2[[#This Row],[match]]),4)=ROUNDUP(_xlfn.NUMBERVALUE(Table2[[#This Row],[1/h]]),4))</f>
        <v>1</v>
      </c>
    </row>
    <row r="416" spans="1:9">
      <c r="E416" t="s">
        <v>823</v>
      </c>
      <c r="F416">
        <f>_xlfn.NUMBERVALUE(_xlfn.TEXTAFTER(Table2[[#This Row],[my new versions]]," ",-1))</f>
        <v>12673.550496858699</v>
      </c>
      <c r="G416" t="str">
        <f>_xlfn.TEXTBEFORE(SUBSTITUTE(Table2[[#This Row],[my new versions]],"'","")," ")</f>
        <v>RXN-2PHETOHt_c_e_FWD-SPONT</v>
      </c>
      <c r="H416">
        <f>_xlfn.XLOOKUP(Table2[[#This Row],[name]],Table1[name],Table1[1/h],0)</f>
        <v>0</v>
      </c>
      <c r="I416" t="b">
        <f>OR(Table2[[#This Row],[match]]=0,ROUNDUP(_xlfn.NUMBERVALUE(Table2[[#This Row],[match]]),4)=ROUNDUP(_xlfn.NUMBERVALUE(Table2[[#This Row],[1/h]]),4))</f>
        <v>1</v>
      </c>
    </row>
    <row r="417" spans="5:9">
      <c r="E417" t="s">
        <v>824</v>
      </c>
      <c r="F417">
        <f>_xlfn.NUMBERVALUE(_xlfn.TEXTAFTER(Table2[[#This Row],[my new versions]]," ",-1))</f>
        <v>12673.550496858699</v>
      </c>
      <c r="G417" t="str">
        <f>_xlfn.TEXTBEFORE(SUBSTITUTE(Table2[[#This Row],[my new versions]],"'","")," ")</f>
        <v>RXN-2PHETOHt_c_e_REV-SPONT</v>
      </c>
      <c r="H417">
        <f>_xlfn.XLOOKUP(Table2[[#This Row],[name]],Table1[name],Table1[1/h],0)</f>
        <v>0</v>
      </c>
      <c r="I417" t="b">
        <f>OR(Table2[[#This Row],[match]]=0,ROUNDUP(_xlfn.NUMBERVALUE(Table2[[#This Row],[match]]),4)=ROUNDUP(_xlfn.NUMBERVALUE(Table2[[#This Row],[1/h]]),4))</f>
        <v>1</v>
      </c>
    </row>
    <row r="418" spans="5:9">
      <c r="E418" t="s">
        <v>825</v>
      </c>
      <c r="F418">
        <f>_xlfn.NUMBERVALUE(_xlfn.TEXTAFTER(Table2[[#This Row],[my new versions]]," ",-1))</f>
        <v>12673.550496858699</v>
      </c>
      <c r="G418" t="str">
        <f>_xlfn.TEXTBEFORE(SUBSTITUTE(Table2[[#This Row],[my new versions]],"'","")," ")</f>
        <v>RXN-2PHETOHt_c_m_FWD-SPONT</v>
      </c>
      <c r="H418">
        <f>_xlfn.XLOOKUP(Table2[[#This Row],[name]],Table1[name],Table1[1/h],0)</f>
        <v>0</v>
      </c>
      <c r="I418" t="b">
        <f>OR(Table2[[#This Row],[match]]=0,ROUNDUP(_xlfn.NUMBERVALUE(Table2[[#This Row],[match]]),4)=ROUNDUP(_xlfn.NUMBERVALUE(Table2[[#This Row],[1/h]]),4))</f>
        <v>1</v>
      </c>
    </row>
    <row r="419" spans="5:9">
      <c r="E419" t="s">
        <v>826</v>
      </c>
      <c r="F419">
        <f>_xlfn.NUMBERVALUE(_xlfn.TEXTAFTER(Table2[[#This Row],[my new versions]]," ",-1))</f>
        <v>12673.550496858699</v>
      </c>
      <c r="G419" t="str">
        <f>_xlfn.TEXTBEFORE(SUBSTITUTE(Table2[[#This Row],[my new versions]],"'","")," ")</f>
        <v>RXN-2PHETOHt_c_m_REV-SPONT</v>
      </c>
      <c r="H419">
        <f>_xlfn.XLOOKUP(Table2[[#This Row],[name]],Table1[name],Table1[1/h],0)</f>
        <v>0</v>
      </c>
      <c r="I419" t="b">
        <f>OR(Table2[[#This Row],[match]]=0,ROUNDUP(_xlfn.NUMBERVALUE(Table2[[#This Row],[match]]),4)=ROUNDUP(_xlfn.NUMBERVALUE(Table2[[#This Row],[1/h]]),4))</f>
        <v>1</v>
      </c>
    </row>
    <row r="420" spans="5:9">
      <c r="E420" t="s">
        <v>827</v>
      </c>
      <c r="F420">
        <f>_xlfn.NUMBERVALUE(_xlfn.TEXTAFTER(Table2[[#This Row],[my new versions]]," ",-1))</f>
        <v>12673.550496858699</v>
      </c>
      <c r="G420" t="str">
        <f>_xlfn.TEXTBEFORE(SUBSTITUTE(Table2[[#This Row],[my new versions]],"'","")," ")</f>
        <v>RXN-3C3HMPt_c_e_FWD-SPONT</v>
      </c>
      <c r="H420">
        <f>_xlfn.XLOOKUP(Table2[[#This Row],[name]],Table1[name],Table1[1/h],0)</f>
        <v>0</v>
      </c>
      <c r="I420" t="b">
        <f>OR(Table2[[#This Row],[match]]=0,ROUNDUP(_xlfn.NUMBERVALUE(Table2[[#This Row],[match]]),4)=ROUNDUP(_xlfn.NUMBERVALUE(Table2[[#This Row],[1/h]]),4))</f>
        <v>1</v>
      </c>
    </row>
    <row r="421" spans="5:9">
      <c r="E421" t="s">
        <v>828</v>
      </c>
      <c r="F421">
        <f>_xlfn.NUMBERVALUE(_xlfn.TEXTAFTER(Table2[[#This Row],[my new versions]]," ",-1))</f>
        <v>12673.550496858699</v>
      </c>
      <c r="G421" t="str">
        <f>_xlfn.TEXTBEFORE(SUBSTITUTE(Table2[[#This Row],[my new versions]],"'","")," ")</f>
        <v>RXN-3C3HMPt_c_e_REV-SPONT</v>
      </c>
      <c r="H421">
        <f>_xlfn.XLOOKUP(Table2[[#This Row],[name]],Table1[name],Table1[1/h],0)</f>
        <v>0</v>
      </c>
      <c r="I421" t="b">
        <f>OR(Table2[[#This Row],[match]]=0,ROUNDUP(_xlfn.NUMBERVALUE(Table2[[#This Row],[match]]),4)=ROUNDUP(_xlfn.NUMBERVALUE(Table2[[#This Row],[1/h]]),4))</f>
        <v>1</v>
      </c>
    </row>
    <row r="422" spans="5:9">
      <c r="E422" t="s">
        <v>829</v>
      </c>
      <c r="F422">
        <f>_xlfn.NUMBERVALUE(_xlfn.TEXTAFTER(Table2[[#This Row],[my new versions]]," ",-1))</f>
        <v>12673.550496858699</v>
      </c>
      <c r="G422" t="str">
        <f>_xlfn.TEXTBEFORE(SUBSTITUTE(Table2[[#This Row],[my new versions]],"'","")," ")</f>
        <v>RXN-3C3HMPt_c_m_FWD-SPONT</v>
      </c>
      <c r="H422">
        <f>_xlfn.XLOOKUP(Table2[[#This Row],[name]],Table1[name],Table1[1/h],0)</f>
        <v>0</v>
      </c>
      <c r="I422" t="b">
        <f>OR(Table2[[#This Row],[match]]=0,ROUNDUP(_xlfn.NUMBERVALUE(Table2[[#This Row],[match]]),4)=ROUNDUP(_xlfn.NUMBERVALUE(Table2[[#This Row],[1/h]]),4))</f>
        <v>1</v>
      </c>
    </row>
    <row r="423" spans="5:9">
      <c r="E423" t="s">
        <v>830</v>
      </c>
      <c r="F423">
        <f>_xlfn.NUMBERVALUE(_xlfn.TEXTAFTER(Table2[[#This Row],[my new versions]]," ",-1))</f>
        <v>12673.550496858699</v>
      </c>
      <c r="G423" t="str">
        <f>_xlfn.TEXTBEFORE(SUBSTITUTE(Table2[[#This Row],[my new versions]],"'","")," ")</f>
        <v>RXN-3C3HMPt_c_m_REV-SPONT</v>
      </c>
      <c r="H423">
        <f>_xlfn.XLOOKUP(Table2[[#This Row],[name]],Table1[name],Table1[1/h],0)</f>
        <v>0</v>
      </c>
      <c r="I423" t="b">
        <f>OR(Table2[[#This Row],[match]]=0,ROUNDUP(_xlfn.NUMBERVALUE(Table2[[#This Row],[match]]),4)=ROUNDUP(_xlfn.NUMBERVALUE(Table2[[#This Row],[1/h]]),4))</f>
        <v>1</v>
      </c>
    </row>
    <row r="424" spans="5:9">
      <c r="E424" t="s">
        <v>831</v>
      </c>
      <c r="F424">
        <f>_xlfn.NUMBERVALUE(_xlfn.TEXTAFTER(Table2[[#This Row],[my new versions]]," ",-1))</f>
        <v>12673.550496858699</v>
      </c>
      <c r="G424" t="str">
        <f>_xlfn.TEXTBEFORE(SUBSTITUTE(Table2[[#This Row],[my new versions]],"'","")," ")</f>
        <v>RXN-3C4MOPt_c_m_FWD-SPONT</v>
      </c>
      <c r="H424">
        <f>_xlfn.XLOOKUP(Table2[[#This Row],[name]],Table1[name],Table1[1/h],0)</f>
        <v>0</v>
      </c>
      <c r="I424" t="b">
        <f>OR(Table2[[#This Row],[match]]=0,ROUNDUP(_xlfn.NUMBERVALUE(Table2[[#This Row],[match]]),4)=ROUNDUP(_xlfn.NUMBERVALUE(Table2[[#This Row],[1/h]]),4))</f>
        <v>1</v>
      </c>
    </row>
    <row r="425" spans="5:9">
      <c r="E425" t="s">
        <v>832</v>
      </c>
      <c r="F425">
        <f>_xlfn.NUMBERVALUE(_xlfn.TEXTAFTER(Table2[[#This Row],[my new versions]]," ",-1))</f>
        <v>12673.550496858699</v>
      </c>
      <c r="G425" t="str">
        <f>_xlfn.TEXTBEFORE(SUBSTITUTE(Table2[[#This Row],[my new versions]],"'","")," ")</f>
        <v>RXN-3C4MOPt_c_m_REV-SPONT</v>
      </c>
      <c r="H425">
        <f>_xlfn.XLOOKUP(Table2[[#This Row],[name]],Table1[name],Table1[1/h],0)</f>
        <v>0</v>
      </c>
      <c r="I425" t="b">
        <f>OR(Table2[[#This Row],[match]]=0,ROUNDUP(_xlfn.NUMBERVALUE(Table2[[#This Row],[match]]),4)=ROUNDUP(_xlfn.NUMBERVALUE(Table2[[#This Row],[1/h]]),4))</f>
        <v>1</v>
      </c>
    </row>
    <row r="426" spans="5:9">
      <c r="E426" t="s">
        <v>833</v>
      </c>
      <c r="F426">
        <f>_xlfn.NUMBERVALUE(_xlfn.TEXTAFTER(Table2[[#This Row],[my new versions]]," ",-1))</f>
        <v>12673.550496858699</v>
      </c>
      <c r="G426" t="str">
        <f>_xlfn.TEXTBEFORE(SUBSTITUTE(Table2[[#This Row],[my new versions]],"'","")," ")</f>
        <v>RXN-3DHSKD_c_FWD-rt3472</v>
      </c>
      <c r="H426">
        <f>_xlfn.XLOOKUP(Table2[[#This Row],[name]],Table1[name],Table1[1/h],0)</f>
        <v>0</v>
      </c>
      <c r="I426" t="b">
        <f>OR(Table2[[#This Row],[match]]=0,ROUNDUP(_xlfn.NUMBERVALUE(Table2[[#This Row],[match]]),4)=ROUNDUP(_xlfn.NUMBERVALUE(Table2[[#This Row],[1/h]]),4))</f>
        <v>1</v>
      </c>
    </row>
    <row r="427" spans="5:9">
      <c r="E427" t="s">
        <v>834</v>
      </c>
      <c r="F427">
        <f>_xlfn.NUMBERVALUE(_xlfn.TEXTAFTER(Table2[[#This Row],[my new versions]]," ",-1))</f>
        <v>12673.550496858699</v>
      </c>
      <c r="G427" t="str">
        <f>_xlfn.TEXTBEFORE(SUBSTITUTE(Table2[[#This Row],[my new versions]],"'","")," ")</f>
        <v>RXN-3DHSKD_c_REV-rt3472</v>
      </c>
      <c r="H427">
        <f>_xlfn.XLOOKUP(Table2[[#This Row],[name]],Table1[name],Table1[1/h],0)</f>
        <v>0</v>
      </c>
      <c r="I427" t="b">
        <f>OR(Table2[[#This Row],[match]]=0,ROUNDUP(_xlfn.NUMBERVALUE(Table2[[#This Row],[match]]),4)=ROUNDUP(_xlfn.NUMBERVALUE(Table2[[#This Row],[1/h]]),4))</f>
        <v>1</v>
      </c>
    </row>
    <row r="428" spans="5:9">
      <c r="E428" t="s">
        <v>835</v>
      </c>
      <c r="F428">
        <f>_xlfn.NUMBERVALUE(_xlfn.TEXTAFTER(Table2[[#This Row],[my new versions]]," ",-1))</f>
        <v>22346.397510286501</v>
      </c>
      <c r="G428" t="str">
        <f>_xlfn.TEXTBEFORE(SUBSTITUTE(Table2[[#This Row],[my new versions]],"'","")," ")</f>
        <v>RXN-3DSPHR_r_FWD-rt1611</v>
      </c>
      <c r="H428">
        <f>_xlfn.XLOOKUP(Table2[[#This Row],[name]],Table1[name],Table1[1/h],0)</f>
        <v>22346.397510286533</v>
      </c>
      <c r="I428" t="b">
        <f>OR(Table2[[#This Row],[match]]=0,ROUNDUP(_xlfn.NUMBERVALUE(Table2[[#This Row],[match]]),4)=ROUNDUP(_xlfn.NUMBERVALUE(Table2[[#This Row],[1/h]]),4))</f>
        <v>1</v>
      </c>
    </row>
    <row r="429" spans="5:9">
      <c r="E429" t="s">
        <v>836</v>
      </c>
      <c r="F429">
        <f>_xlfn.NUMBERVALUE(_xlfn.TEXTAFTER(Table2[[#This Row],[my new versions]]," ",-1))</f>
        <v>27141.277792879999</v>
      </c>
      <c r="G429" t="str">
        <f>_xlfn.TEXTBEFORE(SUBSTITUTE(Table2[[#This Row],[my new versions]],"'","")," ")</f>
        <v>RXN-3HACD200_rm_FWD-rt2309</v>
      </c>
      <c r="H429">
        <f>_xlfn.XLOOKUP(Table2[[#This Row],[name]],Table1[name],Table1[1/h],0)</f>
        <v>27141.277792879981</v>
      </c>
      <c r="I429" t="b">
        <f>OR(Table2[[#This Row],[match]]=0,ROUNDUP(_xlfn.NUMBERVALUE(Table2[[#This Row],[match]]),4)=ROUNDUP(_xlfn.NUMBERVALUE(Table2[[#This Row],[1/h]]),4))</f>
        <v>1</v>
      </c>
    </row>
    <row r="430" spans="5:9">
      <c r="E430" t="s">
        <v>837</v>
      </c>
      <c r="F430">
        <f>_xlfn.NUMBERVALUE(_xlfn.TEXTAFTER(Table2[[#This Row],[my new versions]]," ",-1))</f>
        <v>12673.550496858699</v>
      </c>
      <c r="G430" t="str">
        <f>_xlfn.TEXTBEFORE(SUBSTITUTE(Table2[[#This Row],[my new versions]],"'","")," ")</f>
        <v>RXN-3HACD200_rm_REV-rt2309</v>
      </c>
      <c r="H430">
        <f>_xlfn.XLOOKUP(Table2[[#This Row],[name]],Table1[name],Table1[1/h],0)</f>
        <v>0</v>
      </c>
      <c r="I430" t="b">
        <f>OR(Table2[[#This Row],[match]]=0,ROUNDUP(_xlfn.NUMBERVALUE(Table2[[#This Row],[match]]),4)=ROUNDUP(_xlfn.NUMBERVALUE(Table2[[#This Row],[1/h]]),4))</f>
        <v>1</v>
      </c>
    </row>
    <row r="431" spans="5:9">
      <c r="E431" t="s">
        <v>838</v>
      </c>
      <c r="F431">
        <f>_xlfn.NUMBERVALUE(_xlfn.TEXTAFTER(Table2[[#This Row],[my new versions]]," ",-1))</f>
        <v>27141.277792879999</v>
      </c>
      <c r="G431" t="str">
        <f>_xlfn.TEXTBEFORE(SUBSTITUTE(Table2[[#This Row],[my new versions]],"'","")," ")</f>
        <v>RXN-3HACD220_rm_FWD-rt2309</v>
      </c>
      <c r="H431">
        <f>_xlfn.XLOOKUP(Table2[[#This Row],[name]],Table1[name],Table1[1/h],0)</f>
        <v>27141.277792879981</v>
      </c>
      <c r="I431" t="b">
        <f>OR(Table2[[#This Row],[match]]=0,ROUNDUP(_xlfn.NUMBERVALUE(Table2[[#This Row],[match]]),4)=ROUNDUP(_xlfn.NUMBERVALUE(Table2[[#This Row],[1/h]]),4))</f>
        <v>1</v>
      </c>
    </row>
    <row r="432" spans="5:9">
      <c r="E432" t="s">
        <v>839</v>
      </c>
      <c r="F432">
        <f>_xlfn.NUMBERVALUE(_xlfn.TEXTAFTER(Table2[[#This Row],[my new versions]]," ",-1))</f>
        <v>12673.550496858699</v>
      </c>
      <c r="G432" t="str">
        <f>_xlfn.TEXTBEFORE(SUBSTITUTE(Table2[[#This Row],[my new versions]],"'","")," ")</f>
        <v>RXN-3HACD220_rm_REV-rt2309</v>
      </c>
      <c r="H432">
        <f>_xlfn.XLOOKUP(Table2[[#This Row],[name]],Table1[name],Table1[1/h],0)</f>
        <v>0</v>
      </c>
      <c r="I432" t="b">
        <f>OR(Table2[[#This Row],[match]]=0,ROUNDUP(_xlfn.NUMBERVALUE(Table2[[#This Row],[match]]),4)=ROUNDUP(_xlfn.NUMBERVALUE(Table2[[#This Row],[1/h]]),4))</f>
        <v>1</v>
      </c>
    </row>
    <row r="433" spans="5:9">
      <c r="E433" t="s">
        <v>840</v>
      </c>
      <c r="F433">
        <f>_xlfn.NUMBERVALUE(_xlfn.TEXTAFTER(Table2[[#This Row],[my new versions]]," ",-1))</f>
        <v>27141.277792879999</v>
      </c>
      <c r="G433" t="str">
        <f>_xlfn.TEXTBEFORE(SUBSTITUTE(Table2[[#This Row],[my new versions]],"'","")," ")</f>
        <v>RXN-3HACD240_rm_FWD-rt2309</v>
      </c>
      <c r="H433">
        <f>_xlfn.XLOOKUP(Table2[[#This Row],[name]],Table1[name],Table1[1/h],0)</f>
        <v>27141.277792879981</v>
      </c>
      <c r="I433" t="b">
        <f>OR(Table2[[#This Row],[match]]=0,ROUNDUP(_xlfn.NUMBERVALUE(Table2[[#This Row],[match]]),4)=ROUNDUP(_xlfn.NUMBERVALUE(Table2[[#This Row],[1/h]]),4))</f>
        <v>1</v>
      </c>
    </row>
    <row r="434" spans="5:9">
      <c r="E434" t="s">
        <v>841</v>
      </c>
      <c r="F434">
        <f>_xlfn.NUMBERVALUE(_xlfn.TEXTAFTER(Table2[[#This Row],[my new versions]]," ",-1))</f>
        <v>12673.550496858699</v>
      </c>
      <c r="G434" t="str">
        <f>_xlfn.TEXTBEFORE(SUBSTITUTE(Table2[[#This Row],[my new versions]],"'","")," ")</f>
        <v>RXN-3HACD240_rm_REV-rt2309</v>
      </c>
      <c r="H434">
        <f>_xlfn.XLOOKUP(Table2[[#This Row],[name]],Table1[name],Table1[1/h],0)</f>
        <v>0</v>
      </c>
      <c r="I434" t="b">
        <f>OR(Table2[[#This Row],[match]]=0,ROUNDUP(_xlfn.NUMBERVALUE(Table2[[#This Row],[match]]),4)=ROUNDUP(_xlfn.NUMBERVALUE(Table2[[#This Row],[1/h]]),4))</f>
        <v>1</v>
      </c>
    </row>
    <row r="435" spans="5:9">
      <c r="E435" t="s">
        <v>842</v>
      </c>
      <c r="F435">
        <f>_xlfn.NUMBERVALUE(_xlfn.TEXTAFTER(Table2[[#This Row],[my new versions]]," ",-1))</f>
        <v>27141.277792879999</v>
      </c>
      <c r="G435" t="str">
        <f>_xlfn.TEXTBEFORE(SUBSTITUTE(Table2[[#This Row],[my new versions]],"'","")," ")</f>
        <v>RXN-3HACD260_rm_FWD-rt2309</v>
      </c>
      <c r="H435">
        <f>_xlfn.XLOOKUP(Table2[[#This Row],[name]],Table1[name],Table1[1/h],0)</f>
        <v>27141.277792879981</v>
      </c>
      <c r="I435" t="b">
        <f>OR(Table2[[#This Row],[match]]=0,ROUNDUP(_xlfn.NUMBERVALUE(Table2[[#This Row],[match]]),4)=ROUNDUP(_xlfn.NUMBERVALUE(Table2[[#This Row],[1/h]]),4))</f>
        <v>1</v>
      </c>
    </row>
    <row r="436" spans="5:9">
      <c r="E436" t="s">
        <v>843</v>
      </c>
      <c r="F436">
        <f>_xlfn.NUMBERVALUE(_xlfn.TEXTAFTER(Table2[[#This Row],[my new versions]]," ",-1))</f>
        <v>12673.550496858699</v>
      </c>
      <c r="G436" t="str">
        <f>_xlfn.TEXTBEFORE(SUBSTITUTE(Table2[[#This Row],[my new versions]],"'","")," ")</f>
        <v>RXN-3HACD260_rm_REV-rt2309</v>
      </c>
      <c r="H436">
        <f>_xlfn.XLOOKUP(Table2[[#This Row],[name]],Table1[name],Table1[1/h],0)</f>
        <v>0</v>
      </c>
      <c r="I436" t="b">
        <f>OR(Table2[[#This Row],[match]]=0,ROUNDUP(_xlfn.NUMBERVALUE(Table2[[#This Row],[match]]),4)=ROUNDUP(_xlfn.NUMBERVALUE(Table2[[#This Row],[1/h]]),4))</f>
        <v>1</v>
      </c>
    </row>
    <row r="437" spans="5:9">
      <c r="E437" t="s">
        <v>844</v>
      </c>
      <c r="F437">
        <f>_xlfn.NUMBERVALUE(_xlfn.TEXTAFTER(Table2[[#This Row],[my new versions]]," ",-1))</f>
        <v>12673.550496858699</v>
      </c>
      <c r="G437" t="str">
        <f>_xlfn.TEXTBEFORE(SUBSTITUTE(Table2[[#This Row],[my new versions]],"'","")," ")</f>
        <v>RXN-3HAD100_c_FWD-rt0302</v>
      </c>
      <c r="H437">
        <f>_xlfn.XLOOKUP(Table2[[#This Row],[name]],Table1[name],Table1[1/h],0)</f>
        <v>0</v>
      </c>
      <c r="I437" t="b">
        <f>OR(Table2[[#This Row],[match]]=0,ROUNDUP(_xlfn.NUMBERVALUE(Table2[[#This Row],[match]]),4)=ROUNDUP(_xlfn.NUMBERVALUE(Table2[[#This Row],[1/h]]),4))</f>
        <v>1</v>
      </c>
    </row>
    <row r="438" spans="5:9">
      <c r="E438" t="s">
        <v>845</v>
      </c>
      <c r="F438">
        <f>_xlfn.NUMBERVALUE(_xlfn.TEXTAFTER(Table2[[#This Row],[my new versions]]," ",-1))</f>
        <v>12673.550496858699</v>
      </c>
      <c r="G438" t="str">
        <f>_xlfn.TEXTBEFORE(SUBSTITUTE(Table2[[#This Row],[my new versions]],"'","")," ")</f>
        <v>RXN-3HAD120_c_FWD-rt0302</v>
      </c>
      <c r="H438">
        <f>_xlfn.XLOOKUP(Table2[[#This Row],[name]],Table1[name],Table1[1/h],0)</f>
        <v>0</v>
      </c>
      <c r="I438" t="b">
        <f>OR(Table2[[#This Row],[match]]=0,ROUNDUP(_xlfn.NUMBERVALUE(Table2[[#This Row],[match]]),4)=ROUNDUP(_xlfn.NUMBERVALUE(Table2[[#This Row],[1/h]]),4))</f>
        <v>1</v>
      </c>
    </row>
    <row r="439" spans="5:9">
      <c r="E439" t="s">
        <v>846</v>
      </c>
      <c r="F439">
        <f>_xlfn.NUMBERVALUE(_xlfn.TEXTAFTER(Table2[[#This Row],[my new versions]]," ",-1))</f>
        <v>12673.550496858699</v>
      </c>
      <c r="G439" t="str">
        <f>_xlfn.TEXTBEFORE(SUBSTITUTE(Table2[[#This Row],[my new versions]],"'","")," ")</f>
        <v>RXN-3HAD140_c_FWD-rt0302</v>
      </c>
      <c r="H439">
        <f>_xlfn.XLOOKUP(Table2[[#This Row],[name]],Table1[name],Table1[1/h],0)</f>
        <v>0</v>
      </c>
      <c r="I439" t="b">
        <f>OR(Table2[[#This Row],[match]]=0,ROUNDUP(_xlfn.NUMBERVALUE(Table2[[#This Row],[match]]),4)=ROUNDUP(_xlfn.NUMBERVALUE(Table2[[#This Row],[1/h]]),4))</f>
        <v>1</v>
      </c>
    </row>
    <row r="440" spans="5:9">
      <c r="E440" t="s">
        <v>847</v>
      </c>
      <c r="F440">
        <f>_xlfn.NUMBERVALUE(_xlfn.TEXTAFTER(Table2[[#This Row],[my new versions]]," ",-1))</f>
        <v>12673.550496858699</v>
      </c>
      <c r="G440" t="str">
        <f>_xlfn.TEXTBEFORE(SUBSTITUTE(Table2[[#This Row],[my new versions]],"'","")," ")</f>
        <v>RXN-3HAD160_c_FWD-rt0302</v>
      </c>
      <c r="H440">
        <f>_xlfn.XLOOKUP(Table2[[#This Row],[name]],Table1[name],Table1[1/h],0)</f>
        <v>0</v>
      </c>
      <c r="I440" t="b">
        <f>OR(Table2[[#This Row],[match]]=0,ROUNDUP(_xlfn.NUMBERVALUE(Table2[[#This Row],[match]]),4)=ROUNDUP(_xlfn.NUMBERVALUE(Table2[[#This Row],[1/h]]),4))</f>
        <v>1</v>
      </c>
    </row>
    <row r="441" spans="5:9">
      <c r="E441" t="s">
        <v>848</v>
      </c>
      <c r="F441">
        <f>_xlfn.NUMBERVALUE(_xlfn.TEXTAFTER(Table2[[#This Row],[my new versions]]," ",-1))</f>
        <v>12673.550496858699</v>
      </c>
      <c r="G441" t="str">
        <f>_xlfn.TEXTBEFORE(SUBSTITUTE(Table2[[#This Row],[my new versions]],"'","")," ")</f>
        <v>RXN-3HAD180_c_FWD-rt0302</v>
      </c>
      <c r="H441">
        <f>_xlfn.XLOOKUP(Table2[[#This Row],[name]],Table1[name],Table1[1/h],0)</f>
        <v>0</v>
      </c>
      <c r="I441" t="b">
        <f>OR(Table2[[#This Row],[match]]=0,ROUNDUP(_xlfn.NUMBERVALUE(Table2[[#This Row],[match]]),4)=ROUNDUP(_xlfn.NUMBERVALUE(Table2[[#This Row],[1/h]]),4))</f>
        <v>1</v>
      </c>
    </row>
    <row r="442" spans="5:9">
      <c r="E442" t="s">
        <v>849</v>
      </c>
      <c r="F442">
        <f>_xlfn.NUMBERVALUE(_xlfn.TEXTAFTER(Table2[[#This Row],[my new versions]]," ",-1))</f>
        <v>12673.550496858699</v>
      </c>
      <c r="G442" t="str">
        <f>_xlfn.TEXTBEFORE(SUBSTITUTE(Table2[[#This Row],[my new versions]],"'","")," ")</f>
        <v>RXN-3HAD40_c_FWD-rt0302</v>
      </c>
      <c r="H442">
        <f>_xlfn.XLOOKUP(Table2[[#This Row],[name]],Table1[name],Table1[1/h],0)</f>
        <v>0</v>
      </c>
      <c r="I442" t="b">
        <f>OR(Table2[[#This Row],[match]]=0,ROUNDUP(_xlfn.NUMBERVALUE(Table2[[#This Row],[match]]),4)=ROUNDUP(_xlfn.NUMBERVALUE(Table2[[#This Row],[1/h]]),4))</f>
        <v>1</v>
      </c>
    </row>
    <row r="443" spans="5:9">
      <c r="E443" t="s">
        <v>850</v>
      </c>
      <c r="F443">
        <f>_xlfn.NUMBERVALUE(_xlfn.TEXTAFTER(Table2[[#This Row],[my new versions]]," ",-1))</f>
        <v>12673.550496858699</v>
      </c>
      <c r="G443" t="str">
        <f>_xlfn.TEXTBEFORE(SUBSTITUTE(Table2[[#This Row],[my new versions]],"'","")," ")</f>
        <v>RXN-3HAD40_c_REV-rt0302</v>
      </c>
      <c r="H443">
        <f>_xlfn.XLOOKUP(Table2[[#This Row],[name]],Table1[name],Table1[1/h],0)</f>
        <v>0</v>
      </c>
      <c r="I443" t="b">
        <f>OR(Table2[[#This Row],[match]]=0,ROUNDUP(_xlfn.NUMBERVALUE(Table2[[#This Row],[match]]),4)=ROUNDUP(_xlfn.NUMBERVALUE(Table2[[#This Row],[1/h]]),4))</f>
        <v>1</v>
      </c>
    </row>
    <row r="444" spans="5:9">
      <c r="E444" t="s">
        <v>851</v>
      </c>
      <c r="F444">
        <f>_xlfn.NUMBERVALUE(_xlfn.TEXTAFTER(Table2[[#This Row],[my new versions]]," ",-1))</f>
        <v>12673.550496858699</v>
      </c>
      <c r="G444" t="str">
        <f>_xlfn.TEXTBEFORE(SUBSTITUTE(Table2[[#This Row],[my new versions]],"'","")," ")</f>
        <v>RXN-3HAD40_m_FWD-rt7207_m</v>
      </c>
      <c r="H444">
        <f>_xlfn.XLOOKUP(Table2[[#This Row],[name]],Table1[name],Table1[1/h],0)</f>
        <v>0</v>
      </c>
      <c r="I444" t="b">
        <f>OR(Table2[[#This Row],[match]]=0,ROUNDUP(_xlfn.NUMBERVALUE(Table2[[#This Row],[match]]),4)=ROUNDUP(_xlfn.NUMBERVALUE(Table2[[#This Row],[1/h]]),4))</f>
        <v>1</v>
      </c>
    </row>
    <row r="445" spans="5:9">
      <c r="E445" t="s">
        <v>852</v>
      </c>
      <c r="F445">
        <f>_xlfn.NUMBERVALUE(_xlfn.TEXTAFTER(Table2[[#This Row],[my new versions]]," ",-1))</f>
        <v>12673.550496858699</v>
      </c>
      <c r="G445" t="str">
        <f>_xlfn.TEXTBEFORE(SUBSTITUTE(Table2[[#This Row],[my new versions]],"'","")," ")</f>
        <v>RXN-3HAD40_m_REV-rt7207_m</v>
      </c>
      <c r="H445">
        <f>_xlfn.XLOOKUP(Table2[[#This Row],[name]],Table1[name],Table1[1/h],0)</f>
        <v>0</v>
      </c>
      <c r="I445" t="b">
        <f>OR(Table2[[#This Row],[match]]=0,ROUNDUP(_xlfn.NUMBERVALUE(Table2[[#This Row],[match]]),4)=ROUNDUP(_xlfn.NUMBERVALUE(Table2[[#This Row],[1/h]]),4))</f>
        <v>1</v>
      </c>
    </row>
    <row r="446" spans="5:9">
      <c r="E446" t="s">
        <v>853</v>
      </c>
      <c r="F446">
        <f>_xlfn.NUMBERVALUE(_xlfn.TEXTAFTER(Table2[[#This Row],[my new versions]]," ",-1))</f>
        <v>12673.550496858699</v>
      </c>
      <c r="G446" t="str">
        <f>_xlfn.TEXTBEFORE(SUBSTITUTE(Table2[[#This Row],[my new versions]],"'","")," ")</f>
        <v>RXN-3HAD60_c_FWD-rt0302</v>
      </c>
      <c r="H446">
        <f>_xlfn.XLOOKUP(Table2[[#This Row],[name]],Table1[name],Table1[1/h],0)</f>
        <v>0</v>
      </c>
      <c r="I446" t="b">
        <f>OR(Table2[[#This Row],[match]]=0,ROUNDUP(_xlfn.NUMBERVALUE(Table2[[#This Row],[match]]),4)=ROUNDUP(_xlfn.NUMBERVALUE(Table2[[#This Row],[1/h]]),4))</f>
        <v>1</v>
      </c>
    </row>
    <row r="447" spans="5:9">
      <c r="E447" t="s">
        <v>854</v>
      </c>
      <c r="F447">
        <f>_xlfn.NUMBERVALUE(_xlfn.TEXTAFTER(Table2[[#This Row],[my new versions]]," ",-1))</f>
        <v>12673.550496858699</v>
      </c>
      <c r="G447" t="str">
        <f>_xlfn.TEXTBEFORE(SUBSTITUTE(Table2[[#This Row],[my new versions]],"'","")," ")</f>
        <v>RXN-3HAD60_m_FWD-rt7207_m</v>
      </c>
      <c r="H447">
        <f>_xlfn.XLOOKUP(Table2[[#This Row],[name]],Table1[name],Table1[1/h],0)</f>
        <v>0</v>
      </c>
      <c r="I447" t="b">
        <f>OR(Table2[[#This Row],[match]]=0,ROUNDUP(_xlfn.NUMBERVALUE(Table2[[#This Row],[match]]),4)=ROUNDUP(_xlfn.NUMBERVALUE(Table2[[#This Row],[1/h]]),4))</f>
        <v>1</v>
      </c>
    </row>
    <row r="448" spans="5:9">
      <c r="E448" t="s">
        <v>855</v>
      </c>
      <c r="F448">
        <f>_xlfn.NUMBERVALUE(_xlfn.TEXTAFTER(Table2[[#This Row],[my new versions]]," ",-1))</f>
        <v>12673.550496858699</v>
      </c>
      <c r="G448" t="str">
        <f>_xlfn.TEXTBEFORE(SUBSTITUTE(Table2[[#This Row],[my new versions]],"'","")," ")</f>
        <v>RXN-3HAD60_m_REV-rt7207_m</v>
      </c>
      <c r="H448">
        <f>_xlfn.XLOOKUP(Table2[[#This Row],[name]],Table1[name],Table1[1/h],0)</f>
        <v>0</v>
      </c>
      <c r="I448" t="b">
        <f>OR(Table2[[#This Row],[match]]=0,ROUNDUP(_xlfn.NUMBERVALUE(Table2[[#This Row],[match]]),4)=ROUNDUP(_xlfn.NUMBERVALUE(Table2[[#This Row],[1/h]]),4))</f>
        <v>1</v>
      </c>
    </row>
    <row r="449" spans="5:9">
      <c r="E449" t="s">
        <v>856</v>
      </c>
      <c r="F449">
        <f>_xlfn.NUMBERVALUE(_xlfn.TEXTAFTER(Table2[[#This Row],[my new versions]]," ",-1))</f>
        <v>12673.550496858699</v>
      </c>
      <c r="G449" t="str">
        <f>_xlfn.TEXTBEFORE(SUBSTITUTE(Table2[[#This Row],[my new versions]],"'","")," ")</f>
        <v>RXN-3HAD80_c_FWD-rt0302</v>
      </c>
      <c r="H449">
        <f>_xlfn.XLOOKUP(Table2[[#This Row],[name]],Table1[name],Table1[1/h],0)</f>
        <v>0</v>
      </c>
      <c r="I449" t="b">
        <f>OR(Table2[[#This Row],[match]]=0,ROUNDUP(_xlfn.NUMBERVALUE(Table2[[#This Row],[match]]),4)=ROUNDUP(_xlfn.NUMBERVALUE(Table2[[#This Row],[1/h]]),4))</f>
        <v>1</v>
      </c>
    </row>
    <row r="450" spans="5:9">
      <c r="E450" t="s">
        <v>857</v>
      </c>
      <c r="F450">
        <f>_xlfn.NUMBERVALUE(_xlfn.TEXTAFTER(Table2[[#This Row],[my new versions]]," ",-1))</f>
        <v>12673.550496858699</v>
      </c>
      <c r="G450" t="str">
        <f>_xlfn.TEXTBEFORE(SUBSTITUTE(Table2[[#This Row],[my new versions]],"'","")," ")</f>
        <v>RXN-3HAD80_m_FWD-rt7207_m</v>
      </c>
      <c r="H450">
        <f>_xlfn.XLOOKUP(Table2[[#This Row],[name]],Table1[name],Table1[1/h],0)</f>
        <v>0</v>
      </c>
      <c r="I450" t="b">
        <f>OR(Table2[[#This Row],[match]]=0,ROUNDUP(_xlfn.NUMBERVALUE(Table2[[#This Row],[match]]),4)=ROUNDUP(_xlfn.NUMBERVALUE(Table2[[#This Row],[1/h]]),4))</f>
        <v>1</v>
      </c>
    </row>
    <row r="451" spans="5:9">
      <c r="E451" t="s">
        <v>858</v>
      </c>
      <c r="F451">
        <f>_xlfn.NUMBERVALUE(_xlfn.TEXTAFTER(Table2[[#This Row],[my new versions]]," ",-1))</f>
        <v>12673.550496858699</v>
      </c>
      <c r="G451" t="str">
        <f>_xlfn.TEXTBEFORE(SUBSTITUTE(Table2[[#This Row],[my new versions]],"'","")," ")</f>
        <v>RXN-3HAD80_m_REV-rt7207_m</v>
      </c>
      <c r="H451">
        <f>_xlfn.XLOOKUP(Table2[[#This Row],[name]],Table1[name],Table1[1/h],0)</f>
        <v>0</v>
      </c>
      <c r="I451" t="b">
        <f>OR(Table2[[#This Row],[match]]=0,ROUNDUP(_xlfn.NUMBERVALUE(Table2[[#This Row],[match]]),4)=ROUNDUP(_xlfn.NUMBERVALUE(Table2[[#This Row],[1/h]]),4))</f>
        <v>1</v>
      </c>
    </row>
    <row r="452" spans="5:9">
      <c r="E452" t="s">
        <v>859</v>
      </c>
      <c r="F452">
        <f>_xlfn.NUMBERVALUE(_xlfn.TEXTAFTER(Table2[[#This Row],[my new versions]]," ",-1))</f>
        <v>12673.550496858699</v>
      </c>
      <c r="G452" t="str">
        <f>_xlfn.TEXTBEFORE(SUBSTITUTE(Table2[[#This Row],[my new versions]],"'","")," ")</f>
        <v>RXN-3HAO_c_FWD-rt0234</v>
      </c>
      <c r="H452">
        <f>_xlfn.XLOOKUP(Table2[[#This Row],[name]],Table1[name],Table1[1/h],0)</f>
        <v>0</v>
      </c>
      <c r="I452" t="b">
        <f>OR(Table2[[#This Row],[match]]=0,ROUNDUP(_xlfn.NUMBERVALUE(Table2[[#This Row],[match]]),4)=ROUNDUP(_xlfn.NUMBERVALUE(Table2[[#This Row],[1/h]]),4))</f>
        <v>1</v>
      </c>
    </row>
    <row r="453" spans="5:9">
      <c r="E453" t="s">
        <v>860</v>
      </c>
      <c r="F453">
        <f>_xlfn.NUMBERVALUE(_xlfn.TEXTAFTER(Table2[[#This Row],[my new versions]]," ",-1))</f>
        <v>12673.550496858699</v>
      </c>
      <c r="G453" t="str">
        <f>_xlfn.TEXTBEFORE(SUBSTITUTE(Table2[[#This Row],[my new versions]],"'","")," ")</f>
        <v>RXN-3HBHYOX_c_FWD-rt5813</v>
      </c>
      <c r="H453">
        <f>_xlfn.XLOOKUP(Table2[[#This Row],[name]],Table1[name],Table1[1/h],0)</f>
        <v>0</v>
      </c>
      <c r="I453" t="b">
        <f>OR(Table2[[#This Row],[match]]=0,ROUNDUP(_xlfn.NUMBERVALUE(Table2[[#This Row],[match]]),4)=ROUNDUP(_xlfn.NUMBERVALUE(Table2[[#This Row],[1/h]]),4))</f>
        <v>1</v>
      </c>
    </row>
    <row r="454" spans="5:9">
      <c r="E454" t="s">
        <v>861</v>
      </c>
      <c r="F454">
        <f>_xlfn.NUMBERVALUE(_xlfn.TEXTAFTER(Table2[[#This Row],[my new versions]]," ",-1))</f>
        <v>12673.550496858699</v>
      </c>
      <c r="G454" t="str">
        <f>_xlfn.TEXTBEFORE(SUBSTITUTE(Table2[[#This Row],[my new versions]],"'","")," ")</f>
        <v>RXN-3HBRDH_c_FWD-rt4427</v>
      </c>
      <c r="H454">
        <f>_xlfn.XLOOKUP(Table2[[#This Row],[name]],Table1[name],Table1[1/h],0)</f>
        <v>0</v>
      </c>
      <c r="I454" t="b">
        <f>OR(Table2[[#This Row],[match]]=0,ROUNDUP(_xlfn.NUMBERVALUE(Table2[[#This Row],[match]]),4)=ROUNDUP(_xlfn.NUMBERVALUE(Table2[[#This Row],[1/h]]),4))</f>
        <v>1</v>
      </c>
    </row>
    <row r="455" spans="5:9">
      <c r="E455" t="s">
        <v>862</v>
      </c>
      <c r="F455">
        <f>_xlfn.NUMBERVALUE(_xlfn.TEXTAFTER(Table2[[#This Row],[my new versions]]," ",-1))</f>
        <v>12673.550496858699</v>
      </c>
      <c r="G455" t="str">
        <f>_xlfn.TEXTBEFORE(SUBSTITUTE(Table2[[#This Row],[my new versions]],"'","")," ")</f>
        <v>RXN-3HBRDH_c_REV-rt4427</v>
      </c>
      <c r="H455">
        <f>_xlfn.XLOOKUP(Table2[[#This Row],[name]],Table1[name],Table1[1/h],0)</f>
        <v>0</v>
      </c>
      <c r="I455" t="b">
        <f>OR(Table2[[#This Row],[match]]=0,ROUNDUP(_xlfn.NUMBERVALUE(Table2[[#This Row],[match]]),4)=ROUNDUP(_xlfn.NUMBERVALUE(Table2[[#This Row],[1/h]]),4))</f>
        <v>1</v>
      </c>
    </row>
    <row r="456" spans="5:9">
      <c r="E456" t="s">
        <v>863</v>
      </c>
      <c r="F456">
        <f>_xlfn.NUMBERVALUE(_xlfn.TEXTAFTER(Table2[[#This Row],[my new versions]]," ",-1))</f>
        <v>12673.550496858699</v>
      </c>
      <c r="G456" t="str">
        <f>_xlfn.TEXTBEFORE(SUBSTITUTE(Table2[[#This Row],[my new versions]],"'","")," ")</f>
        <v>RXN-3HCINNMH_c_FWD-rt6518</v>
      </c>
      <c r="H456">
        <f>_xlfn.XLOOKUP(Table2[[#This Row],[name]],Table1[name],Table1[1/h],0)</f>
        <v>0</v>
      </c>
      <c r="I456" t="b">
        <f>OR(Table2[[#This Row],[match]]=0,ROUNDUP(_xlfn.NUMBERVALUE(Table2[[#This Row],[match]]),4)=ROUNDUP(_xlfn.NUMBERVALUE(Table2[[#This Row],[1/h]]),4))</f>
        <v>1</v>
      </c>
    </row>
    <row r="457" spans="5:9">
      <c r="E457" t="s">
        <v>864</v>
      </c>
      <c r="F457">
        <f>_xlfn.NUMBERVALUE(_xlfn.TEXTAFTER(Table2[[#This Row],[my new versions]]," ",-1))</f>
        <v>12673.550496858699</v>
      </c>
      <c r="G457" t="str">
        <f>_xlfn.TEXTBEFORE(SUBSTITUTE(Table2[[#This Row],[my new versions]],"'","")," ")</f>
        <v>RXN-3HPPPNH_c_FWD-rt6518</v>
      </c>
      <c r="H457">
        <f>_xlfn.XLOOKUP(Table2[[#This Row],[name]],Table1[name],Table1[1/h],0)</f>
        <v>0</v>
      </c>
      <c r="I457" t="b">
        <f>OR(Table2[[#This Row],[match]]=0,ROUNDUP(_xlfn.NUMBERVALUE(Table2[[#This Row],[match]]),4)=ROUNDUP(_xlfn.NUMBERVALUE(Table2[[#This Row],[1/h]]),4))</f>
        <v>1</v>
      </c>
    </row>
    <row r="458" spans="5:9">
      <c r="E458" t="s">
        <v>865</v>
      </c>
      <c r="F458">
        <f>_xlfn.NUMBERVALUE(_xlfn.TEXTAFTER(Table2[[#This Row],[my new versions]]," ",-1))</f>
        <v>12673.550496858699</v>
      </c>
      <c r="G458" t="str">
        <f>_xlfn.TEXTBEFORE(SUBSTITUTE(Table2[[#This Row],[my new versions]],"'","")," ")</f>
        <v>RXN-3HXPHBt_c_m_FWD-SPONT</v>
      </c>
      <c r="H458">
        <f>_xlfn.XLOOKUP(Table2[[#This Row],[name]],Table1[name],Table1[1/h],0)</f>
        <v>0</v>
      </c>
      <c r="I458" t="b">
        <f>OR(Table2[[#This Row],[match]]=0,ROUNDUP(_xlfn.NUMBERVALUE(Table2[[#This Row],[match]]),4)=ROUNDUP(_xlfn.NUMBERVALUE(Table2[[#This Row],[1/h]]),4))</f>
        <v>1</v>
      </c>
    </row>
    <row r="459" spans="5:9">
      <c r="E459" t="s">
        <v>866</v>
      </c>
      <c r="F459">
        <f>_xlfn.NUMBERVALUE(_xlfn.TEXTAFTER(Table2[[#This Row],[my new versions]]," ",-1))</f>
        <v>12673.550496858699</v>
      </c>
      <c r="G459" t="str">
        <f>_xlfn.TEXTBEFORE(SUBSTITUTE(Table2[[#This Row],[my new versions]],"'","")," ")</f>
        <v>RXN-3HXPHBt_c_m_REV-SPONT</v>
      </c>
      <c r="H459">
        <f>_xlfn.XLOOKUP(Table2[[#This Row],[name]],Table1[name],Table1[1/h],0)</f>
        <v>0</v>
      </c>
      <c r="I459" t="b">
        <f>OR(Table2[[#This Row],[match]]=0,ROUNDUP(_xlfn.NUMBERVALUE(Table2[[#This Row],[match]]),4)=ROUNDUP(_xlfn.NUMBERVALUE(Table2[[#This Row],[1/h]]),4))</f>
        <v>1</v>
      </c>
    </row>
    <row r="460" spans="5:9">
      <c r="E460" t="s">
        <v>867</v>
      </c>
      <c r="F460">
        <f>_xlfn.NUMBERVALUE(_xlfn.TEXTAFTER(Table2[[#This Row],[my new versions]]," ",-1))</f>
        <v>12673.550496858699</v>
      </c>
      <c r="G460" t="str">
        <f>_xlfn.TEXTBEFORE(SUBSTITUTE(Table2[[#This Row],[my new versions]],"'","")," ")</f>
        <v>RXN-3INDACNLAH_c_FWD-rt4042</v>
      </c>
      <c r="H460">
        <f>_xlfn.XLOOKUP(Table2[[#This Row],[name]],Table1[name],Table1[1/h],0)</f>
        <v>0</v>
      </c>
      <c r="I460" t="b">
        <f>OR(Table2[[#This Row],[match]]=0,ROUNDUP(_xlfn.NUMBERVALUE(Table2[[#This Row],[match]]),4)=ROUNDUP(_xlfn.NUMBERVALUE(Table2[[#This Row],[1/h]]),4))</f>
        <v>1</v>
      </c>
    </row>
    <row r="461" spans="5:9">
      <c r="E461" t="s">
        <v>868</v>
      </c>
      <c r="F461">
        <f>_xlfn.NUMBERVALUE(_xlfn.TEXTAFTER(Table2[[#This Row],[my new versions]]," ",-1))</f>
        <v>12673.550496858699</v>
      </c>
      <c r="G461" t="str">
        <f>_xlfn.TEXTBEFORE(SUBSTITUTE(Table2[[#This Row],[my new versions]],"'","")," ")</f>
        <v>RXN-3INDACNLAH_c_REV-rt4042</v>
      </c>
      <c r="H461">
        <f>_xlfn.XLOOKUP(Table2[[#This Row],[name]],Table1[name],Table1[1/h],0)</f>
        <v>0</v>
      </c>
      <c r="I461" t="b">
        <f>OR(Table2[[#This Row],[match]]=0,ROUNDUP(_xlfn.NUMBERVALUE(Table2[[#This Row],[match]]),4)=ROUNDUP(_xlfn.NUMBERVALUE(Table2[[#This Row],[1/h]]),4))</f>
        <v>1</v>
      </c>
    </row>
    <row r="462" spans="5:9">
      <c r="E462" t="s">
        <v>869</v>
      </c>
      <c r="F462">
        <f>_xlfn.NUMBERVALUE(_xlfn.TEXTAFTER(Table2[[#This Row],[my new versions]]," ",-1))</f>
        <v>12673.550496858699</v>
      </c>
      <c r="G462" t="str">
        <f>_xlfn.TEXTBEFORE(SUBSTITUTE(Table2[[#This Row],[my new versions]],"'","")," ")</f>
        <v>RXN-3IPM3MT_c_FWD-rt6691</v>
      </c>
      <c r="H462">
        <f>_xlfn.XLOOKUP(Table2[[#This Row],[name]],Table1[name],Table1[1/h],0)</f>
        <v>0</v>
      </c>
      <c r="I462" t="b">
        <f>OR(Table2[[#This Row],[match]]=0,ROUNDUP(_xlfn.NUMBERVALUE(Table2[[#This Row],[match]]),4)=ROUNDUP(_xlfn.NUMBERVALUE(Table2[[#This Row],[1/h]]),4))</f>
        <v>1</v>
      </c>
    </row>
    <row r="463" spans="5:9">
      <c r="E463" t="s">
        <v>870</v>
      </c>
      <c r="F463">
        <f>_xlfn.NUMBERVALUE(_xlfn.TEXTAFTER(Table2[[#This Row],[my new versions]]," ",-1))</f>
        <v>12673.550496858699</v>
      </c>
      <c r="G463" t="str">
        <f>_xlfn.TEXTBEFORE(SUBSTITUTE(Table2[[#This Row],[my new versions]],"'","")," ")</f>
        <v>RXN-3MBALDt_c_e_FWD-SPONT</v>
      </c>
      <c r="H463">
        <f>_xlfn.XLOOKUP(Table2[[#This Row],[name]],Table1[name],Table1[1/h],0)</f>
        <v>0</v>
      </c>
      <c r="I463" t="b">
        <f>OR(Table2[[#This Row],[match]]=0,ROUNDUP(_xlfn.NUMBERVALUE(Table2[[#This Row],[match]]),4)=ROUNDUP(_xlfn.NUMBERVALUE(Table2[[#This Row],[1/h]]),4))</f>
        <v>1</v>
      </c>
    </row>
    <row r="464" spans="5:9">
      <c r="E464" t="s">
        <v>871</v>
      </c>
      <c r="F464">
        <f>_xlfn.NUMBERVALUE(_xlfn.TEXTAFTER(Table2[[#This Row],[my new versions]]," ",-1))</f>
        <v>12673.550496858699</v>
      </c>
      <c r="G464" t="str">
        <f>_xlfn.TEXTBEFORE(SUBSTITUTE(Table2[[#This Row],[my new versions]],"'","")," ")</f>
        <v>RXN-3MBALDt_c_e_REV-SPONT</v>
      </c>
      <c r="H464">
        <f>_xlfn.XLOOKUP(Table2[[#This Row],[name]],Table1[name],Table1[1/h],0)</f>
        <v>0</v>
      </c>
      <c r="I464" t="b">
        <f>OR(Table2[[#This Row],[match]]=0,ROUNDUP(_xlfn.NUMBERVALUE(Table2[[#This Row],[match]]),4)=ROUNDUP(_xlfn.NUMBERVALUE(Table2[[#This Row],[1/h]]),4))</f>
        <v>1</v>
      </c>
    </row>
    <row r="465" spans="5:9">
      <c r="E465" t="s">
        <v>872</v>
      </c>
      <c r="F465">
        <f>_xlfn.NUMBERVALUE(_xlfn.TEXTAFTER(Table2[[#This Row],[my new versions]]," ",-1))</f>
        <v>12673.550496858699</v>
      </c>
      <c r="G465" t="str">
        <f>_xlfn.TEXTBEFORE(SUBSTITUTE(Table2[[#This Row],[my new versions]],"'","")," ")</f>
        <v>RXN-3MBALDt_c_m_FWD-SPONT</v>
      </c>
      <c r="H465">
        <f>_xlfn.XLOOKUP(Table2[[#This Row],[name]],Table1[name],Table1[1/h],0)</f>
        <v>0</v>
      </c>
      <c r="I465" t="b">
        <f>OR(Table2[[#This Row],[match]]=0,ROUNDUP(_xlfn.NUMBERVALUE(Table2[[#This Row],[match]]),4)=ROUNDUP(_xlfn.NUMBERVALUE(Table2[[#This Row],[1/h]]),4))</f>
        <v>1</v>
      </c>
    </row>
    <row r="466" spans="5:9">
      <c r="E466" t="s">
        <v>873</v>
      </c>
      <c r="F466">
        <f>_xlfn.NUMBERVALUE(_xlfn.TEXTAFTER(Table2[[#This Row],[my new versions]]," ",-1))</f>
        <v>12673.550496858699</v>
      </c>
      <c r="G466" t="str">
        <f>_xlfn.TEXTBEFORE(SUBSTITUTE(Table2[[#This Row],[my new versions]],"'","")," ")</f>
        <v>RXN-3MBALDt_c_m_REV-SPONT</v>
      </c>
      <c r="H466">
        <f>_xlfn.XLOOKUP(Table2[[#This Row],[name]],Table1[name],Table1[1/h],0)</f>
        <v>0</v>
      </c>
      <c r="I466" t="b">
        <f>OR(Table2[[#This Row],[match]]=0,ROUNDUP(_xlfn.NUMBERVALUE(Table2[[#This Row],[match]]),4)=ROUNDUP(_xlfn.NUMBERVALUE(Table2[[#This Row],[1/h]]),4))</f>
        <v>1</v>
      </c>
    </row>
    <row r="467" spans="5:9">
      <c r="E467" t="s">
        <v>874</v>
      </c>
      <c r="F467">
        <f>_xlfn.NUMBERVALUE(_xlfn.TEXTAFTER(Table2[[#This Row],[my new versions]]," ",-1))</f>
        <v>12673.550496858699</v>
      </c>
      <c r="G467" t="str">
        <f>_xlfn.TEXTBEFORE(SUBSTITUTE(Table2[[#This Row],[my new versions]],"'","")," ")</f>
        <v>RXN-3MLCLAT_mm_FWD-rt8106</v>
      </c>
      <c r="H467">
        <f>_xlfn.XLOOKUP(Table2[[#This Row],[name]],Table1[name],Table1[1/h],0)</f>
        <v>0</v>
      </c>
      <c r="I467" t="b">
        <f>OR(Table2[[#This Row],[match]]=0,ROUNDUP(_xlfn.NUMBERVALUE(Table2[[#This Row],[match]]),4)=ROUNDUP(_xlfn.NUMBERVALUE(Table2[[#This Row],[1/h]]),4))</f>
        <v>1</v>
      </c>
    </row>
    <row r="468" spans="5:9">
      <c r="E468" t="s">
        <v>875</v>
      </c>
      <c r="F468">
        <f>_xlfn.NUMBERVALUE(_xlfn.TEXTAFTER(Table2[[#This Row],[my new versions]]," ",-1))</f>
        <v>12673.550496858699</v>
      </c>
      <c r="G468" t="str">
        <f>_xlfn.TEXTBEFORE(SUBSTITUTE(Table2[[#This Row],[my new versions]],"'","")," ")</f>
        <v>RXN-3MLCLAT_mm_REV-rt8106</v>
      </c>
      <c r="H468">
        <f>_xlfn.XLOOKUP(Table2[[#This Row],[name]],Table1[name],Table1[1/h],0)</f>
        <v>0</v>
      </c>
      <c r="I468" t="b">
        <f>OR(Table2[[#This Row],[match]]=0,ROUNDUP(_xlfn.NUMBERVALUE(Table2[[#This Row],[match]]),4)=ROUNDUP(_xlfn.NUMBERVALUE(Table2[[#This Row],[1/h]]),4))</f>
        <v>1</v>
      </c>
    </row>
    <row r="469" spans="5:9">
      <c r="E469" t="s">
        <v>876</v>
      </c>
      <c r="F469">
        <f>_xlfn.NUMBERVALUE(_xlfn.TEXTAFTER(Table2[[#This Row],[my new versions]]," ",-1))</f>
        <v>12673.550496858699</v>
      </c>
      <c r="G469" t="str">
        <f>_xlfn.TEXTBEFORE(SUBSTITUTE(Table2[[#This Row],[my new versions]],"'","")," ")</f>
        <v>RXN-3MOBDC_c_FWD-rt7423</v>
      </c>
      <c r="H469">
        <f>_xlfn.XLOOKUP(Table2[[#This Row],[name]],Table1[name],Table1[1/h],0)</f>
        <v>0</v>
      </c>
      <c r="I469" t="b">
        <f>OR(Table2[[#This Row],[match]]=0,ROUNDUP(_xlfn.NUMBERVALUE(Table2[[#This Row],[match]]),4)=ROUNDUP(_xlfn.NUMBERVALUE(Table2[[#This Row],[1/h]]),4))</f>
        <v>1</v>
      </c>
    </row>
    <row r="470" spans="5:9">
      <c r="E470" t="s">
        <v>877</v>
      </c>
      <c r="F470">
        <f>_xlfn.NUMBERVALUE(_xlfn.TEXTAFTER(Table2[[#This Row],[my new versions]]," ",-1))</f>
        <v>12673.550496858699</v>
      </c>
      <c r="G470" t="str">
        <f>_xlfn.TEXTBEFORE(SUBSTITUTE(Table2[[#This Row],[my new versions]],"'","")," ")</f>
        <v>RXN-3MOBR_m_FWD-rt41987068</v>
      </c>
      <c r="H470">
        <f>_xlfn.XLOOKUP(Table2[[#This Row],[name]],Table1[name],Table1[1/h],0)</f>
        <v>0</v>
      </c>
      <c r="I470" t="b">
        <f>OR(Table2[[#This Row],[match]]=0,ROUNDUP(_xlfn.NUMBERVALUE(Table2[[#This Row],[match]]),4)=ROUNDUP(_xlfn.NUMBERVALUE(Table2[[#This Row],[1/h]]),4))</f>
        <v>1</v>
      </c>
    </row>
    <row r="471" spans="5:9">
      <c r="E471" t="s">
        <v>878</v>
      </c>
      <c r="F471">
        <f>_xlfn.NUMBERVALUE(_xlfn.TEXTAFTER(Table2[[#This Row],[my new versions]]," ",-1))</f>
        <v>12673.550496858699</v>
      </c>
      <c r="G471" t="str">
        <f>_xlfn.TEXTBEFORE(SUBSTITUTE(Table2[[#This Row],[my new versions]],"'","")," ")</f>
        <v>RXN-3MOBR_m_REV-rt41987068</v>
      </c>
      <c r="H471">
        <f>_xlfn.XLOOKUP(Table2[[#This Row],[name]],Table1[name],Table1[1/h],0)</f>
        <v>0</v>
      </c>
      <c r="I471" t="b">
        <f>OR(Table2[[#This Row],[match]]=0,ROUNDUP(_xlfn.NUMBERVALUE(Table2[[#This Row],[match]]),4)=ROUNDUP(_xlfn.NUMBERVALUE(Table2[[#This Row],[1/h]]),4))</f>
        <v>1</v>
      </c>
    </row>
    <row r="472" spans="5:9">
      <c r="E472" t="s">
        <v>879</v>
      </c>
      <c r="F472">
        <f>_xlfn.NUMBERVALUE(_xlfn.TEXTAFTER(Table2[[#This Row],[my new versions]]," ",-1))</f>
        <v>12673.550496858699</v>
      </c>
      <c r="G472" t="str">
        <f>_xlfn.TEXTBEFORE(SUBSTITUTE(Table2[[#This Row],[my new versions]],"'","")," ")</f>
        <v>RXN-3MOPDC_c_FWD-rt7423</v>
      </c>
      <c r="H472">
        <f>_xlfn.XLOOKUP(Table2[[#This Row],[name]],Table1[name],Table1[1/h],0)</f>
        <v>0</v>
      </c>
      <c r="I472" t="b">
        <f>OR(Table2[[#This Row],[match]]=0,ROUNDUP(_xlfn.NUMBERVALUE(Table2[[#This Row],[match]]),4)=ROUNDUP(_xlfn.NUMBERVALUE(Table2[[#This Row],[1/h]]),4))</f>
        <v>1</v>
      </c>
    </row>
    <row r="473" spans="5:9">
      <c r="E473" t="s">
        <v>880</v>
      </c>
      <c r="F473">
        <f>_xlfn.NUMBERVALUE(_xlfn.TEXTAFTER(Table2[[#This Row],[my new versions]]," ",-1))</f>
        <v>12673.550496858699</v>
      </c>
      <c r="G473" t="str">
        <f>_xlfn.TEXTBEFORE(SUBSTITUTE(Table2[[#This Row],[my new versions]],"'","")," ")</f>
        <v>RXN-3MOPR_m_FWD-rt4198</v>
      </c>
      <c r="H473">
        <f>_xlfn.XLOOKUP(Table2[[#This Row],[name]],Table1[name],Table1[1/h],0)</f>
        <v>0</v>
      </c>
      <c r="I473" t="b">
        <f>OR(Table2[[#This Row],[match]]=0,ROUNDUP(_xlfn.NUMBERVALUE(Table2[[#This Row],[match]]),4)=ROUNDUP(_xlfn.NUMBERVALUE(Table2[[#This Row],[1/h]]),4))</f>
        <v>1</v>
      </c>
    </row>
    <row r="474" spans="5:9">
      <c r="E474" t="s">
        <v>881</v>
      </c>
      <c r="F474">
        <f>_xlfn.NUMBERVALUE(_xlfn.TEXTAFTER(Table2[[#This Row],[my new versions]]," ",-1))</f>
        <v>12673.550496858699</v>
      </c>
      <c r="G474" t="str">
        <f>_xlfn.TEXTBEFORE(SUBSTITUTE(Table2[[#This Row],[my new versions]],"'","")," ")</f>
        <v>RXN-3MOPR_m_REV-rt4198</v>
      </c>
      <c r="H474">
        <f>_xlfn.XLOOKUP(Table2[[#This Row],[name]],Table1[name],Table1[1/h],0)</f>
        <v>0</v>
      </c>
      <c r="I474" t="b">
        <f>OR(Table2[[#This Row],[match]]=0,ROUNDUP(_xlfn.NUMBERVALUE(Table2[[#This Row],[match]]),4)=ROUNDUP(_xlfn.NUMBERVALUE(Table2[[#This Row],[1/h]]),4))</f>
        <v>1</v>
      </c>
    </row>
    <row r="475" spans="5:9">
      <c r="E475" t="s">
        <v>882</v>
      </c>
      <c r="F475">
        <f>_xlfn.NUMBERVALUE(_xlfn.TEXTAFTER(Table2[[#This Row],[my new versions]]," ",-1))</f>
        <v>12673.550496858699</v>
      </c>
      <c r="G475" t="str">
        <f>_xlfn.TEXTBEFORE(SUBSTITUTE(Table2[[#This Row],[my new versions]],"'","")," ")</f>
        <v>RXN-3MOPt_c_e_FWD-SPONT</v>
      </c>
      <c r="H475">
        <f>_xlfn.XLOOKUP(Table2[[#This Row],[name]],Table1[name],Table1[1/h],0)</f>
        <v>0</v>
      </c>
      <c r="I475" t="b">
        <f>OR(Table2[[#This Row],[match]]=0,ROUNDUP(_xlfn.NUMBERVALUE(Table2[[#This Row],[match]]),4)=ROUNDUP(_xlfn.NUMBERVALUE(Table2[[#This Row],[1/h]]),4))</f>
        <v>1</v>
      </c>
    </row>
    <row r="476" spans="5:9">
      <c r="E476" t="s">
        <v>883</v>
      </c>
      <c r="F476">
        <f>_xlfn.NUMBERVALUE(_xlfn.TEXTAFTER(Table2[[#This Row],[my new versions]]," ",-1))</f>
        <v>12673.550496858699</v>
      </c>
      <c r="G476" t="str">
        <f>_xlfn.TEXTBEFORE(SUBSTITUTE(Table2[[#This Row],[my new versions]],"'","")," ")</f>
        <v>RXN-3MOPt_c_e_REV-SPONT</v>
      </c>
      <c r="H476">
        <f>_xlfn.XLOOKUP(Table2[[#This Row],[name]],Table1[name],Table1[1/h],0)</f>
        <v>0</v>
      </c>
      <c r="I476" t="b">
        <f>OR(Table2[[#This Row],[match]]=0,ROUNDUP(_xlfn.NUMBERVALUE(Table2[[#This Row],[match]]),4)=ROUNDUP(_xlfn.NUMBERVALUE(Table2[[#This Row],[1/h]]),4))</f>
        <v>1</v>
      </c>
    </row>
    <row r="477" spans="5:9">
      <c r="E477" t="s">
        <v>884</v>
      </c>
      <c r="F477">
        <f>_xlfn.NUMBERVALUE(_xlfn.TEXTAFTER(Table2[[#This Row],[my new versions]]," ",-1))</f>
        <v>12673.550496858699</v>
      </c>
      <c r="G477" t="str">
        <f>_xlfn.TEXTBEFORE(SUBSTITUTE(Table2[[#This Row],[my new versions]],"'","")," ")</f>
        <v>RXN-3NP4H5MOBCL_m_FWD-SPONT</v>
      </c>
      <c r="H477">
        <f>_xlfn.XLOOKUP(Table2[[#This Row],[name]],Table1[name],Table1[1/h],0)</f>
        <v>0</v>
      </c>
      <c r="I477" t="b">
        <f>OR(Table2[[#This Row],[match]]=0,ROUNDUP(_xlfn.NUMBERVALUE(Table2[[#This Row],[match]]),4)=ROUNDUP(_xlfn.NUMBERVALUE(Table2[[#This Row],[1/h]]),4))</f>
        <v>1</v>
      </c>
    </row>
    <row r="478" spans="5:9">
      <c r="E478" t="s">
        <v>885</v>
      </c>
      <c r="F478">
        <f>_xlfn.NUMBERVALUE(_xlfn.TEXTAFTER(Table2[[#This Row],[my new versions]]," ",-1))</f>
        <v>12673.550496858699</v>
      </c>
      <c r="G478" t="str">
        <f>_xlfn.TEXTBEFORE(SUBSTITUTE(Table2[[#This Row],[my new versions]],"'","")," ")</f>
        <v>RXN-3NPDHBZH_m_FWD-rt7829</v>
      </c>
      <c r="H478">
        <f>_xlfn.XLOOKUP(Table2[[#This Row],[name]],Table1[name],Table1[1/h],0)</f>
        <v>0</v>
      </c>
      <c r="I478" t="b">
        <f>OR(Table2[[#This Row],[match]]=0,ROUNDUP(_xlfn.NUMBERVALUE(Table2[[#This Row],[match]]),4)=ROUNDUP(_xlfn.NUMBERVALUE(Table2[[#This Row],[1/h]]),4))</f>
        <v>1</v>
      </c>
    </row>
    <row r="479" spans="5:9">
      <c r="E479" t="s">
        <v>886</v>
      </c>
      <c r="F479">
        <f>_xlfn.NUMBERVALUE(_xlfn.TEXTAFTER(Table2[[#This Row],[my new versions]]," ",-1))</f>
        <v>12673.550496858699</v>
      </c>
      <c r="G479" t="str">
        <f>_xlfn.TEXTBEFORE(SUBSTITUTE(Table2[[#This Row],[my new versions]],"'","")," ")</f>
        <v>RXN-3NPDHMT_m_FWD-rt3097</v>
      </c>
      <c r="H479">
        <f>_xlfn.XLOOKUP(Table2[[#This Row],[name]],Table1[name],Table1[1/h],0)</f>
        <v>0</v>
      </c>
      <c r="I479" t="b">
        <f>OR(Table2[[#This Row],[match]]=0,ROUNDUP(_xlfn.NUMBERVALUE(Table2[[#This Row],[match]]),4)=ROUNDUP(_xlfn.NUMBERVALUE(Table2[[#This Row],[1/h]]),4))</f>
        <v>1</v>
      </c>
    </row>
    <row r="480" spans="5:9">
      <c r="E480" t="s">
        <v>887</v>
      </c>
      <c r="F480">
        <f>_xlfn.NUMBERVALUE(_xlfn.TEXTAFTER(Table2[[#This Row],[my new versions]]," ",-1))</f>
        <v>12673.550496858699</v>
      </c>
      <c r="G480" t="str">
        <f>_xlfn.TEXTBEFORE(SUBSTITUTE(Table2[[#This Row],[my new versions]],"'","")," ")</f>
        <v>RXN-3OACE200_rm_FWD-rt2975</v>
      </c>
      <c r="H480">
        <f>_xlfn.XLOOKUP(Table2[[#This Row],[name]],Table1[name],Table1[1/h],0)</f>
        <v>0</v>
      </c>
      <c r="I480" t="b">
        <f>OR(Table2[[#This Row],[match]]=0,ROUNDUP(_xlfn.NUMBERVALUE(Table2[[#This Row],[match]]),4)=ROUNDUP(_xlfn.NUMBERVALUE(Table2[[#This Row],[1/h]]),4))</f>
        <v>1</v>
      </c>
    </row>
    <row r="481" spans="5:9">
      <c r="E481" t="s">
        <v>888</v>
      </c>
      <c r="F481">
        <f>_xlfn.NUMBERVALUE(_xlfn.TEXTAFTER(Table2[[#This Row],[my new versions]]," ",-1))</f>
        <v>12673.550496858699</v>
      </c>
      <c r="G481" t="str">
        <f>_xlfn.TEXTBEFORE(SUBSTITUTE(Table2[[#This Row],[my new versions]],"'","")," ")</f>
        <v>RXN-3OACE200_rm_FWD-rt8287</v>
      </c>
      <c r="H481">
        <f>_xlfn.XLOOKUP(Table2[[#This Row],[name]],Table1[name],Table1[1/h],0)</f>
        <v>0</v>
      </c>
      <c r="I481" t="b">
        <f>OR(Table2[[#This Row],[match]]=0,ROUNDUP(_xlfn.NUMBERVALUE(Table2[[#This Row],[match]]),4)=ROUNDUP(_xlfn.NUMBERVALUE(Table2[[#This Row],[1/h]]),4))</f>
        <v>1</v>
      </c>
    </row>
    <row r="482" spans="5:9">
      <c r="E482" t="s">
        <v>889</v>
      </c>
      <c r="F482">
        <f>_xlfn.NUMBERVALUE(_xlfn.TEXTAFTER(Table2[[#This Row],[my new versions]]," ",-1))</f>
        <v>12673.550496858699</v>
      </c>
      <c r="G482" t="str">
        <f>_xlfn.TEXTBEFORE(SUBSTITUTE(Table2[[#This Row],[my new versions]],"'","")," ")</f>
        <v>RXN-3OACE220_rm_FWD-rt2975</v>
      </c>
      <c r="H482">
        <f>_xlfn.XLOOKUP(Table2[[#This Row],[name]],Table1[name],Table1[1/h],0)</f>
        <v>0</v>
      </c>
      <c r="I482" t="b">
        <f>OR(Table2[[#This Row],[match]]=0,ROUNDUP(_xlfn.NUMBERVALUE(Table2[[#This Row],[match]]),4)=ROUNDUP(_xlfn.NUMBERVALUE(Table2[[#This Row],[1/h]]),4))</f>
        <v>1</v>
      </c>
    </row>
    <row r="483" spans="5:9">
      <c r="E483" t="s">
        <v>890</v>
      </c>
      <c r="F483">
        <f>_xlfn.NUMBERVALUE(_xlfn.TEXTAFTER(Table2[[#This Row],[my new versions]]," ",-1))</f>
        <v>12673.550496858699</v>
      </c>
      <c r="G483" t="str">
        <f>_xlfn.TEXTBEFORE(SUBSTITUTE(Table2[[#This Row],[my new versions]],"'","")," ")</f>
        <v>RXN-3OACE220_rm_FWD-rt8287</v>
      </c>
      <c r="H483">
        <f>_xlfn.XLOOKUP(Table2[[#This Row],[name]],Table1[name],Table1[1/h],0)</f>
        <v>0</v>
      </c>
      <c r="I483" t="b">
        <f>OR(Table2[[#This Row],[match]]=0,ROUNDUP(_xlfn.NUMBERVALUE(Table2[[#This Row],[match]]),4)=ROUNDUP(_xlfn.NUMBERVALUE(Table2[[#This Row],[1/h]]),4))</f>
        <v>1</v>
      </c>
    </row>
    <row r="484" spans="5:9">
      <c r="E484" t="s">
        <v>891</v>
      </c>
      <c r="F484">
        <f>_xlfn.NUMBERVALUE(_xlfn.TEXTAFTER(Table2[[#This Row],[my new versions]]," ",-1))</f>
        <v>12673.550496858699</v>
      </c>
      <c r="G484" t="str">
        <f>_xlfn.TEXTBEFORE(SUBSTITUTE(Table2[[#This Row],[my new versions]],"'","")," ")</f>
        <v>RXN-3OACE240_rm_FWD-rt2975</v>
      </c>
      <c r="H484">
        <f>_xlfn.XLOOKUP(Table2[[#This Row],[name]],Table1[name],Table1[1/h],0)</f>
        <v>0</v>
      </c>
      <c r="I484" t="b">
        <f>OR(Table2[[#This Row],[match]]=0,ROUNDUP(_xlfn.NUMBERVALUE(Table2[[#This Row],[match]]),4)=ROUNDUP(_xlfn.NUMBERVALUE(Table2[[#This Row],[1/h]]),4))</f>
        <v>1</v>
      </c>
    </row>
    <row r="485" spans="5:9">
      <c r="E485" t="s">
        <v>892</v>
      </c>
      <c r="F485">
        <f>_xlfn.NUMBERVALUE(_xlfn.TEXTAFTER(Table2[[#This Row],[my new versions]]," ",-1))</f>
        <v>12673.550496858699</v>
      </c>
      <c r="G485" t="str">
        <f>_xlfn.TEXTBEFORE(SUBSTITUTE(Table2[[#This Row],[my new versions]],"'","")," ")</f>
        <v>RXN-3OACE240_rm_FWD-rt8287</v>
      </c>
      <c r="H485">
        <f>_xlfn.XLOOKUP(Table2[[#This Row],[name]],Table1[name],Table1[1/h],0)</f>
        <v>0</v>
      </c>
      <c r="I485" t="b">
        <f>OR(Table2[[#This Row],[match]]=0,ROUNDUP(_xlfn.NUMBERVALUE(Table2[[#This Row],[match]]),4)=ROUNDUP(_xlfn.NUMBERVALUE(Table2[[#This Row],[1/h]]),4))</f>
        <v>1</v>
      </c>
    </row>
    <row r="486" spans="5:9">
      <c r="E486" t="s">
        <v>893</v>
      </c>
      <c r="F486">
        <f>_xlfn.NUMBERVALUE(_xlfn.TEXTAFTER(Table2[[#This Row],[my new versions]]," ",-1))</f>
        <v>12673.550496858699</v>
      </c>
      <c r="G486" t="str">
        <f>_xlfn.TEXTBEFORE(SUBSTITUTE(Table2[[#This Row],[my new versions]],"'","")," ")</f>
        <v>RXN-3OACE260_rm_FWD-rt2975</v>
      </c>
      <c r="H486">
        <f>_xlfn.XLOOKUP(Table2[[#This Row],[name]],Table1[name],Table1[1/h],0)</f>
        <v>0</v>
      </c>
      <c r="I486" t="b">
        <f>OR(Table2[[#This Row],[match]]=0,ROUNDUP(_xlfn.NUMBERVALUE(Table2[[#This Row],[match]]),4)=ROUNDUP(_xlfn.NUMBERVALUE(Table2[[#This Row],[1/h]]),4))</f>
        <v>1</v>
      </c>
    </row>
    <row r="487" spans="5:9">
      <c r="E487" t="s">
        <v>894</v>
      </c>
      <c r="F487">
        <f>_xlfn.NUMBERVALUE(_xlfn.TEXTAFTER(Table2[[#This Row],[my new versions]]," ",-1))</f>
        <v>12673.550496858699</v>
      </c>
      <c r="G487" t="str">
        <f>_xlfn.TEXTBEFORE(SUBSTITUTE(Table2[[#This Row],[my new versions]],"'","")," ")</f>
        <v>RXN-3OACE260_rm_FWD-rt8287</v>
      </c>
      <c r="H487">
        <f>_xlfn.XLOOKUP(Table2[[#This Row],[name]],Table1[name],Table1[1/h],0)</f>
        <v>0</v>
      </c>
      <c r="I487" t="b">
        <f>OR(Table2[[#This Row],[match]]=0,ROUNDUP(_xlfn.NUMBERVALUE(Table2[[#This Row],[match]]),4)=ROUNDUP(_xlfn.NUMBERVALUE(Table2[[#This Row],[1/h]]),4))</f>
        <v>1</v>
      </c>
    </row>
    <row r="488" spans="5:9">
      <c r="E488" t="s">
        <v>895</v>
      </c>
      <c r="F488">
        <f>_xlfn.NUMBERVALUE(_xlfn.TEXTAFTER(Table2[[#This Row],[my new versions]]," ",-1))</f>
        <v>19567.402771591798</v>
      </c>
      <c r="G488" t="str">
        <f>_xlfn.TEXTBEFORE(SUBSTITUTE(Table2[[#This Row],[my new versions]],"'","")," ")</f>
        <v>RXN-3OACR200_rm_FWD-rt8327</v>
      </c>
      <c r="H488">
        <f>_xlfn.XLOOKUP(Table2[[#This Row],[name]],Table1[name],Table1[1/h],0)</f>
        <v>19567.402771591798</v>
      </c>
      <c r="I488" t="b">
        <f>OR(Table2[[#This Row],[match]]=0,ROUNDUP(_xlfn.NUMBERVALUE(Table2[[#This Row],[match]]),4)=ROUNDUP(_xlfn.NUMBERVALUE(Table2[[#This Row],[1/h]]),4))</f>
        <v>1</v>
      </c>
    </row>
    <row r="489" spans="5:9">
      <c r="E489" t="s">
        <v>896</v>
      </c>
      <c r="F489">
        <f>_xlfn.NUMBERVALUE(_xlfn.TEXTAFTER(Table2[[#This Row],[my new versions]]," ",-1))</f>
        <v>19567.402771591798</v>
      </c>
      <c r="G489" t="str">
        <f>_xlfn.TEXTBEFORE(SUBSTITUTE(Table2[[#This Row],[my new versions]],"'","")," ")</f>
        <v>RXN-3OACR220_rm_FWD-rt8327</v>
      </c>
      <c r="H489">
        <f>_xlfn.XLOOKUP(Table2[[#This Row],[name]],Table1[name],Table1[1/h],0)</f>
        <v>19567.402771591798</v>
      </c>
      <c r="I489" t="b">
        <f>OR(Table2[[#This Row],[match]]=0,ROUNDUP(_xlfn.NUMBERVALUE(Table2[[#This Row],[match]]),4)=ROUNDUP(_xlfn.NUMBERVALUE(Table2[[#This Row],[1/h]]),4))</f>
        <v>1</v>
      </c>
    </row>
    <row r="490" spans="5:9">
      <c r="E490" t="s">
        <v>897</v>
      </c>
      <c r="F490">
        <f>_xlfn.NUMBERVALUE(_xlfn.TEXTAFTER(Table2[[#This Row],[my new versions]]," ",-1))</f>
        <v>19567.402771591798</v>
      </c>
      <c r="G490" t="str">
        <f>_xlfn.TEXTBEFORE(SUBSTITUTE(Table2[[#This Row],[my new versions]],"'","")," ")</f>
        <v>RXN-3OACR240_rm_FWD-rt8327</v>
      </c>
      <c r="H490">
        <f>_xlfn.XLOOKUP(Table2[[#This Row],[name]],Table1[name],Table1[1/h],0)</f>
        <v>19567.402771591798</v>
      </c>
      <c r="I490" t="b">
        <f>OR(Table2[[#This Row],[match]]=0,ROUNDUP(_xlfn.NUMBERVALUE(Table2[[#This Row],[match]]),4)=ROUNDUP(_xlfn.NUMBERVALUE(Table2[[#This Row],[1/h]]),4))</f>
        <v>1</v>
      </c>
    </row>
    <row r="491" spans="5:9">
      <c r="E491" t="s">
        <v>898</v>
      </c>
      <c r="F491">
        <f>_xlfn.NUMBERVALUE(_xlfn.TEXTAFTER(Table2[[#This Row],[my new versions]]," ",-1))</f>
        <v>19567.402771591798</v>
      </c>
      <c r="G491" t="str">
        <f>_xlfn.TEXTBEFORE(SUBSTITUTE(Table2[[#This Row],[my new versions]],"'","")," ")</f>
        <v>RXN-3OACR260_rm_FWD-rt8327</v>
      </c>
      <c r="H491">
        <f>_xlfn.XLOOKUP(Table2[[#This Row],[name]],Table1[name],Table1[1/h],0)</f>
        <v>19567.402771591798</v>
      </c>
      <c r="I491" t="b">
        <f>OR(Table2[[#This Row],[match]]=0,ROUNDUP(_xlfn.NUMBERVALUE(Table2[[#This Row],[match]]),4)=ROUNDUP(_xlfn.NUMBERVALUE(Table2[[#This Row],[1/h]]),4))</f>
        <v>1</v>
      </c>
    </row>
    <row r="492" spans="5:9">
      <c r="E492" t="s">
        <v>899</v>
      </c>
      <c r="F492">
        <f>_xlfn.NUMBERVALUE(_xlfn.TEXTAFTER(Table2[[#This Row],[my new versions]]," ",-1))</f>
        <v>12673.550496858699</v>
      </c>
      <c r="G492" t="str">
        <f>_xlfn.TEXTBEFORE(SUBSTITUTE(Table2[[#This Row],[my new versions]],"'","")," ")</f>
        <v>RXN-3OADPCOAT_m_FWD-rt4722</v>
      </c>
      <c r="H492">
        <f>_xlfn.XLOOKUP(Table2[[#This Row],[name]],Table1[name],Table1[1/h],0)</f>
        <v>0</v>
      </c>
      <c r="I492" t="b">
        <f>OR(Table2[[#This Row],[match]]=0,ROUNDUP(_xlfn.NUMBERVALUE(Table2[[#This Row],[match]]),4)=ROUNDUP(_xlfn.NUMBERVALUE(Table2[[#This Row],[1/h]]),4))</f>
        <v>1</v>
      </c>
    </row>
    <row r="493" spans="5:9">
      <c r="E493" t="s">
        <v>900</v>
      </c>
      <c r="F493">
        <f>_xlfn.NUMBERVALUE(_xlfn.TEXTAFTER(Table2[[#This Row],[my new versions]]," ",-1))</f>
        <v>12673.550496858699</v>
      </c>
      <c r="G493" t="str">
        <f>_xlfn.TEXTBEFORE(SUBSTITUTE(Table2[[#This Row],[my new versions]],"'","")," ")</f>
        <v>RXN-3OADPCOAT_m_REV-rt4722</v>
      </c>
      <c r="H493">
        <f>_xlfn.XLOOKUP(Table2[[#This Row],[name]],Table1[name],Table1[1/h],0)</f>
        <v>0</v>
      </c>
      <c r="I493" t="b">
        <f>OR(Table2[[#This Row],[match]]=0,ROUNDUP(_xlfn.NUMBERVALUE(Table2[[#This Row],[match]]),4)=ROUNDUP(_xlfn.NUMBERVALUE(Table2[[#This Row],[1/h]]),4))</f>
        <v>1</v>
      </c>
    </row>
    <row r="494" spans="5:9">
      <c r="E494" t="s">
        <v>901</v>
      </c>
      <c r="F494">
        <f>_xlfn.NUMBERVALUE(_xlfn.TEXTAFTER(Table2[[#This Row],[my new versions]]," ",-1))</f>
        <v>12673.550496858699</v>
      </c>
      <c r="G494" t="str">
        <f>_xlfn.TEXTBEFORE(SUBSTITUTE(Table2[[#This Row],[my new versions]],"'","")," ")</f>
        <v>RXN-3OAR100_c_FWD-rt0409</v>
      </c>
      <c r="H494">
        <f>_xlfn.XLOOKUP(Table2[[#This Row],[name]],Table1[name],Table1[1/h],0)</f>
        <v>0</v>
      </c>
      <c r="I494" t="b">
        <f>OR(Table2[[#This Row],[match]]=0,ROUNDUP(_xlfn.NUMBERVALUE(Table2[[#This Row],[match]]),4)=ROUNDUP(_xlfn.NUMBERVALUE(Table2[[#This Row],[1/h]]),4))</f>
        <v>1</v>
      </c>
    </row>
    <row r="495" spans="5:9">
      <c r="E495" t="s">
        <v>902</v>
      </c>
      <c r="F495">
        <f>_xlfn.NUMBERVALUE(_xlfn.TEXTAFTER(Table2[[#This Row],[my new versions]]," ",-1))</f>
        <v>12673.550496858699</v>
      </c>
      <c r="G495" t="str">
        <f>_xlfn.TEXTBEFORE(SUBSTITUTE(Table2[[#This Row],[my new versions]],"'","")," ")</f>
        <v>RXN-3OAR100_c_REV-rt0409</v>
      </c>
      <c r="H495">
        <f>_xlfn.XLOOKUP(Table2[[#This Row],[name]],Table1[name],Table1[1/h],0)</f>
        <v>0</v>
      </c>
      <c r="I495" t="b">
        <f>OR(Table2[[#This Row],[match]]=0,ROUNDUP(_xlfn.NUMBERVALUE(Table2[[#This Row],[match]]),4)=ROUNDUP(_xlfn.NUMBERVALUE(Table2[[#This Row],[1/h]]),4))</f>
        <v>1</v>
      </c>
    </row>
    <row r="496" spans="5:9">
      <c r="E496" t="s">
        <v>903</v>
      </c>
      <c r="F496">
        <f>_xlfn.NUMBERVALUE(_xlfn.TEXTAFTER(Table2[[#This Row],[my new versions]]," ",-1))</f>
        <v>12673.550496858699</v>
      </c>
      <c r="G496" t="str">
        <f>_xlfn.TEXTBEFORE(SUBSTITUTE(Table2[[#This Row],[my new versions]],"'","")," ")</f>
        <v>RXN-3OAR100_c_FWD-rt1363</v>
      </c>
      <c r="H496">
        <f>_xlfn.XLOOKUP(Table2[[#This Row],[name]],Table1[name],Table1[1/h],0)</f>
        <v>0</v>
      </c>
      <c r="I496" t="b">
        <f>OR(Table2[[#This Row],[match]]=0,ROUNDUP(_xlfn.NUMBERVALUE(Table2[[#This Row],[match]]),4)=ROUNDUP(_xlfn.NUMBERVALUE(Table2[[#This Row],[1/h]]),4))</f>
        <v>1</v>
      </c>
    </row>
    <row r="497" spans="5:9">
      <c r="E497" t="s">
        <v>904</v>
      </c>
      <c r="F497">
        <f>_xlfn.NUMBERVALUE(_xlfn.TEXTAFTER(Table2[[#This Row],[my new versions]]," ",-1))</f>
        <v>12673.550496858699</v>
      </c>
      <c r="G497" t="str">
        <f>_xlfn.TEXTBEFORE(SUBSTITUTE(Table2[[#This Row],[my new versions]],"'","")," ")</f>
        <v>RXN-3OAR100_c_REV-rt1363</v>
      </c>
      <c r="H497">
        <f>_xlfn.XLOOKUP(Table2[[#This Row],[name]],Table1[name],Table1[1/h],0)</f>
        <v>0</v>
      </c>
      <c r="I497" t="b">
        <f>OR(Table2[[#This Row],[match]]=0,ROUNDUP(_xlfn.NUMBERVALUE(Table2[[#This Row],[match]]),4)=ROUNDUP(_xlfn.NUMBERVALUE(Table2[[#This Row],[1/h]]),4))</f>
        <v>1</v>
      </c>
    </row>
    <row r="498" spans="5:9">
      <c r="E498" t="s">
        <v>905</v>
      </c>
      <c r="F498">
        <f>_xlfn.NUMBERVALUE(_xlfn.TEXTAFTER(Table2[[#This Row],[my new versions]]," ",-1))</f>
        <v>12673.550496858699</v>
      </c>
      <c r="G498" t="str">
        <f>_xlfn.TEXTBEFORE(SUBSTITUTE(Table2[[#This Row],[my new versions]],"'","")," ")</f>
        <v>RXN-3OAR100_c_FWD-rt2183</v>
      </c>
      <c r="H498">
        <f>_xlfn.XLOOKUP(Table2[[#This Row],[name]],Table1[name],Table1[1/h],0)</f>
        <v>0</v>
      </c>
      <c r="I498" t="b">
        <f>OR(Table2[[#This Row],[match]]=0,ROUNDUP(_xlfn.NUMBERVALUE(Table2[[#This Row],[match]]),4)=ROUNDUP(_xlfn.NUMBERVALUE(Table2[[#This Row],[1/h]]),4))</f>
        <v>1</v>
      </c>
    </row>
    <row r="499" spans="5:9">
      <c r="E499" t="s">
        <v>906</v>
      </c>
      <c r="F499">
        <f>_xlfn.NUMBERVALUE(_xlfn.TEXTAFTER(Table2[[#This Row],[my new versions]]," ",-1))</f>
        <v>12673.550496858699</v>
      </c>
      <c r="G499" t="str">
        <f>_xlfn.TEXTBEFORE(SUBSTITUTE(Table2[[#This Row],[my new versions]],"'","")," ")</f>
        <v>RXN-3OAR100_c_REV-rt2183</v>
      </c>
      <c r="H499">
        <f>_xlfn.XLOOKUP(Table2[[#This Row],[name]],Table1[name],Table1[1/h],0)</f>
        <v>0</v>
      </c>
      <c r="I499" t="b">
        <f>OR(Table2[[#This Row],[match]]=0,ROUNDUP(_xlfn.NUMBERVALUE(Table2[[#This Row],[match]]),4)=ROUNDUP(_xlfn.NUMBERVALUE(Table2[[#This Row],[1/h]]),4))</f>
        <v>1</v>
      </c>
    </row>
    <row r="500" spans="5:9">
      <c r="E500" t="s">
        <v>907</v>
      </c>
      <c r="F500">
        <f>_xlfn.NUMBERVALUE(_xlfn.TEXTAFTER(Table2[[#This Row],[my new versions]]," ",-1))</f>
        <v>12673.550496858699</v>
      </c>
      <c r="G500" t="str">
        <f>_xlfn.TEXTBEFORE(SUBSTITUTE(Table2[[#This Row],[my new versions]],"'","")," ")</f>
        <v>RXN-3OAR100_c_FWD-rt2190</v>
      </c>
      <c r="H500">
        <f>_xlfn.XLOOKUP(Table2[[#This Row],[name]],Table1[name],Table1[1/h],0)</f>
        <v>0</v>
      </c>
      <c r="I500" t="b">
        <f>OR(Table2[[#This Row],[match]]=0,ROUNDUP(_xlfn.NUMBERVALUE(Table2[[#This Row],[match]]),4)=ROUNDUP(_xlfn.NUMBERVALUE(Table2[[#This Row],[1/h]]),4))</f>
        <v>1</v>
      </c>
    </row>
    <row r="501" spans="5:9">
      <c r="E501" t="s">
        <v>908</v>
      </c>
      <c r="F501">
        <f>_xlfn.NUMBERVALUE(_xlfn.TEXTAFTER(Table2[[#This Row],[my new versions]]," ",-1))</f>
        <v>12673.550496858699</v>
      </c>
      <c r="G501" t="str">
        <f>_xlfn.TEXTBEFORE(SUBSTITUTE(Table2[[#This Row],[my new versions]],"'","")," ")</f>
        <v>RXN-3OAR100_c_REV-rt2190</v>
      </c>
      <c r="H501">
        <f>_xlfn.XLOOKUP(Table2[[#This Row],[name]],Table1[name],Table1[1/h],0)</f>
        <v>0</v>
      </c>
      <c r="I501" t="b">
        <f>OR(Table2[[#This Row],[match]]=0,ROUNDUP(_xlfn.NUMBERVALUE(Table2[[#This Row],[match]]),4)=ROUNDUP(_xlfn.NUMBERVALUE(Table2[[#This Row],[1/h]]),4))</f>
        <v>1</v>
      </c>
    </row>
    <row r="502" spans="5:9">
      <c r="E502" t="s">
        <v>909</v>
      </c>
      <c r="F502">
        <f>_xlfn.NUMBERVALUE(_xlfn.TEXTAFTER(Table2[[#This Row],[my new versions]]," ",-1))</f>
        <v>12673.550496858699</v>
      </c>
      <c r="G502" t="str">
        <f>_xlfn.TEXTBEFORE(SUBSTITUTE(Table2[[#This Row],[my new versions]],"'","")," ")</f>
        <v>RXN-3OAR120_c_FWD-rt0409</v>
      </c>
      <c r="H502">
        <f>_xlfn.XLOOKUP(Table2[[#This Row],[name]],Table1[name],Table1[1/h],0)</f>
        <v>0</v>
      </c>
      <c r="I502" t="b">
        <f>OR(Table2[[#This Row],[match]]=0,ROUNDUP(_xlfn.NUMBERVALUE(Table2[[#This Row],[match]]),4)=ROUNDUP(_xlfn.NUMBERVALUE(Table2[[#This Row],[1/h]]),4))</f>
        <v>1</v>
      </c>
    </row>
    <row r="503" spans="5:9">
      <c r="E503" t="s">
        <v>910</v>
      </c>
      <c r="F503">
        <f>_xlfn.NUMBERVALUE(_xlfn.TEXTAFTER(Table2[[#This Row],[my new versions]]," ",-1))</f>
        <v>12673.550496858699</v>
      </c>
      <c r="G503" t="str">
        <f>_xlfn.TEXTBEFORE(SUBSTITUTE(Table2[[#This Row],[my new versions]],"'","")," ")</f>
        <v>RXN-3OAR120_c_REV-rt0409</v>
      </c>
      <c r="H503">
        <f>_xlfn.XLOOKUP(Table2[[#This Row],[name]],Table1[name],Table1[1/h],0)</f>
        <v>0</v>
      </c>
      <c r="I503" t="b">
        <f>OR(Table2[[#This Row],[match]]=0,ROUNDUP(_xlfn.NUMBERVALUE(Table2[[#This Row],[match]]),4)=ROUNDUP(_xlfn.NUMBERVALUE(Table2[[#This Row],[1/h]]),4))</f>
        <v>1</v>
      </c>
    </row>
    <row r="504" spans="5:9">
      <c r="E504" t="s">
        <v>911</v>
      </c>
      <c r="F504">
        <f>_xlfn.NUMBERVALUE(_xlfn.TEXTAFTER(Table2[[#This Row],[my new versions]]," ",-1))</f>
        <v>12673.550496858699</v>
      </c>
      <c r="G504" t="str">
        <f>_xlfn.TEXTBEFORE(SUBSTITUTE(Table2[[#This Row],[my new versions]],"'","")," ")</f>
        <v>RXN-3OAR120_c_FWD-rt1363</v>
      </c>
      <c r="H504">
        <f>_xlfn.XLOOKUP(Table2[[#This Row],[name]],Table1[name],Table1[1/h],0)</f>
        <v>0</v>
      </c>
      <c r="I504" t="b">
        <f>OR(Table2[[#This Row],[match]]=0,ROUNDUP(_xlfn.NUMBERVALUE(Table2[[#This Row],[match]]),4)=ROUNDUP(_xlfn.NUMBERVALUE(Table2[[#This Row],[1/h]]),4))</f>
        <v>1</v>
      </c>
    </row>
    <row r="505" spans="5:9">
      <c r="E505" t="s">
        <v>912</v>
      </c>
      <c r="F505">
        <f>_xlfn.NUMBERVALUE(_xlfn.TEXTAFTER(Table2[[#This Row],[my new versions]]," ",-1))</f>
        <v>12673.550496858699</v>
      </c>
      <c r="G505" t="str">
        <f>_xlfn.TEXTBEFORE(SUBSTITUTE(Table2[[#This Row],[my new versions]],"'","")," ")</f>
        <v>RXN-3OAR120_c_REV-rt1363</v>
      </c>
      <c r="H505">
        <f>_xlfn.XLOOKUP(Table2[[#This Row],[name]],Table1[name],Table1[1/h],0)</f>
        <v>0</v>
      </c>
      <c r="I505" t="b">
        <f>OR(Table2[[#This Row],[match]]=0,ROUNDUP(_xlfn.NUMBERVALUE(Table2[[#This Row],[match]]),4)=ROUNDUP(_xlfn.NUMBERVALUE(Table2[[#This Row],[1/h]]),4))</f>
        <v>1</v>
      </c>
    </row>
    <row r="506" spans="5:9">
      <c r="E506" t="s">
        <v>913</v>
      </c>
      <c r="F506">
        <f>_xlfn.NUMBERVALUE(_xlfn.TEXTAFTER(Table2[[#This Row],[my new versions]]," ",-1))</f>
        <v>12673.550496858699</v>
      </c>
      <c r="G506" t="str">
        <f>_xlfn.TEXTBEFORE(SUBSTITUTE(Table2[[#This Row],[my new versions]],"'","")," ")</f>
        <v>RXN-3OAR120_c_FWD-rt2183</v>
      </c>
      <c r="H506">
        <f>_xlfn.XLOOKUP(Table2[[#This Row],[name]],Table1[name],Table1[1/h],0)</f>
        <v>0</v>
      </c>
      <c r="I506" t="b">
        <f>OR(Table2[[#This Row],[match]]=0,ROUNDUP(_xlfn.NUMBERVALUE(Table2[[#This Row],[match]]),4)=ROUNDUP(_xlfn.NUMBERVALUE(Table2[[#This Row],[1/h]]),4))</f>
        <v>1</v>
      </c>
    </row>
    <row r="507" spans="5:9">
      <c r="E507" t="s">
        <v>914</v>
      </c>
      <c r="F507">
        <f>_xlfn.NUMBERVALUE(_xlfn.TEXTAFTER(Table2[[#This Row],[my new versions]]," ",-1))</f>
        <v>12673.550496858699</v>
      </c>
      <c r="G507" t="str">
        <f>_xlfn.TEXTBEFORE(SUBSTITUTE(Table2[[#This Row],[my new versions]],"'","")," ")</f>
        <v>RXN-3OAR120_c_REV-rt2183</v>
      </c>
      <c r="H507">
        <f>_xlfn.XLOOKUP(Table2[[#This Row],[name]],Table1[name],Table1[1/h],0)</f>
        <v>0</v>
      </c>
      <c r="I507" t="b">
        <f>OR(Table2[[#This Row],[match]]=0,ROUNDUP(_xlfn.NUMBERVALUE(Table2[[#This Row],[match]]),4)=ROUNDUP(_xlfn.NUMBERVALUE(Table2[[#This Row],[1/h]]),4))</f>
        <v>1</v>
      </c>
    </row>
    <row r="508" spans="5:9">
      <c r="E508" t="s">
        <v>915</v>
      </c>
      <c r="F508">
        <f>_xlfn.NUMBERVALUE(_xlfn.TEXTAFTER(Table2[[#This Row],[my new versions]]," ",-1))</f>
        <v>12673.550496858699</v>
      </c>
      <c r="G508" t="str">
        <f>_xlfn.TEXTBEFORE(SUBSTITUTE(Table2[[#This Row],[my new versions]],"'","")," ")</f>
        <v>RXN-3OAR120_c_FWD-rt2190</v>
      </c>
      <c r="H508">
        <f>_xlfn.XLOOKUP(Table2[[#This Row],[name]],Table1[name],Table1[1/h],0)</f>
        <v>0</v>
      </c>
      <c r="I508" t="b">
        <f>OR(Table2[[#This Row],[match]]=0,ROUNDUP(_xlfn.NUMBERVALUE(Table2[[#This Row],[match]]),4)=ROUNDUP(_xlfn.NUMBERVALUE(Table2[[#This Row],[1/h]]),4))</f>
        <v>1</v>
      </c>
    </row>
    <row r="509" spans="5:9">
      <c r="E509" t="s">
        <v>916</v>
      </c>
      <c r="F509">
        <f>_xlfn.NUMBERVALUE(_xlfn.TEXTAFTER(Table2[[#This Row],[my new versions]]," ",-1))</f>
        <v>12673.550496858699</v>
      </c>
      <c r="G509" t="str">
        <f>_xlfn.TEXTBEFORE(SUBSTITUTE(Table2[[#This Row],[my new versions]],"'","")," ")</f>
        <v>RXN-3OAR120_c_REV-rt2190</v>
      </c>
      <c r="H509">
        <f>_xlfn.XLOOKUP(Table2[[#This Row],[name]],Table1[name],Table1[1/h],0)</f>
        <v>0</v>
      </c>
      <c r="I509" t="b">
        <f>OR(Table2[[#This Row],[match]]=0,ROUNDUP(_xlfn.NUMBERVALUE(Table2[[#This Row],[match]]),4)=ROUNDUP(_xlfn.NUMBERVALUE(Table2[[#This Row],[1/h]]),4))</f>
        <v>1</v>
      </c>
    </row>
    <row r="510" spans="5:9">
      <c r="E510" t="s">
        <v>917</v>
      </c>
      <c r="F510">
        <f>_xlfn.NUMBERVALUE(_xlfn.TEXTAFTER(Table2[[#This Row],[my new versions]]," ",-1))</f>
        <v>12673.550496858699</v>
      </c>
      <c r="G510" t="str">
        <f>_xlfn.TEXTBEFORE(SUBSTITUTE(Table2[[#This Row],[my new versions]],"'","")," ")</f>
        <v>RXN-3OAR140_c_FWD-rt0409</v>
      </c>
      <c r="H510">
        <f>_xlfn.XLOOKUP(Table2[[#This Row],[name]],Table1[name],Table1[1/h],0)</f>
        <v>0</v>
      </c>
      <c r="I510" t="b">
        <f>OR(Table2[[#This Row],[match]]=0,ROUNDUP(_xlfn.NUMBERVALUE(Table2[[#This Row],[match]]),4)=ROUNDUP(_xlfn.NUMBERVALUE(Table2[[#This Row],[1/h]]),4))</f>
        <v>1</v>
      </c>
    </row>
    <row r="511" spans="5:9">
      <c r="E511" t="s">
        <v>918</v>
      </c>
      <c r="F511">
        <f>_xlfn.NUMBERVALUE(_xlfn.TEXTAFTER(Table2[[#This Row],[my new versions]]," ",-1))</f>
        <v>12673.550496858699</v>
      </c>
      <c r="G511" t="str">
        <f>_xlfn.TEXTBEFORE(SUBSTITUTE(Table2[[#This Row],[my new versions]],"'","")," ")</f>
        <v>RXN-3OAR140_c_REV-rt0409</v>
      </c>
      <c r="H511">
        <f>_xlfn.XLOOKUP(Table2[[#This Row],[name]],Table1[name],Table1[1/h],0)</f>
        <v>0</v>
      </c>
      <c r="I511" t="b">
        <f>OR(Table2[[#This Row],[match]]=0,ROUNDUP(_xlfn.NUMBERVALUE(Table2[[#This Row],[match]]),4)=ROUNDUP(_xlfn.NUMBERVALUE(Table2[[#This Row],[1/h]]),4))</f>
        <v>1</v>
      </c>
    </row>
    <row r="512" spans="5:9">
      <c r="E512" t="s">
        <v>919</v>
      </c>
      <c r="F512">
        <f>_xlfn.NUMBERVALUE(_xlfn.TEXTAFTER(Table2[[#This Row],[my new versions]]," ",-1))</f>
        <v>12673.550496858699</v>
      </c>
      <c r="G512" t="str">
        <f>_xlfn.TEXTBEFORE(SUBSTITUTE(Table2[[#This Row],[my new versions]],"'","")," ")</f>
        <v>RXN-3OAR140_c_FWD-rt1363</v>
      </c>
      <c r="H512">
        <f>_xlfn.XLOOKUP(Table2[[#This Row],[name]],Table1[name],Table1[1/h],0)</f>
        <v>0</v>
      </c>
      <c r="I512" t="b">
        <f>OR(Table2[[#This Row],[match]]=0,ROUNDUP(_xlfn.NUMBERVALUE(Table2[[#This Row],[match]]),4)=ROUNDUP(_xlfn.NUMBERVALUE(Table2[[#This Row],[1/h]]),4))</f>
        <v>1</v>
      </c>
    </row>
    <row r="513" spans="5:9">
      <c r="E513" t="s">
        <v>920</v>
      </c>
      <c r="F513">
        <f>_xlfn.NUMBERVALUE(_xlfn.TEXTAFTER(Table2[[#This Row],[my new versions]]," ",-1))</f>
        <v>12673.550496858699</v>
      </c>
      <c r="G513" t="str">
        <f>_xlfn.TEXTBEFORE(SUBSTITUTE(Table2[[#This Row],[my new versions]],"'","")," ")</f>
        <v>RXN-3OAR140_c_REV-rt1363</v>
      </c>
      <c r="H513">
        <f>_xlfn.XLOOKUP(Table2[[#This Row],[name]],Table1[name],Table1[1/h],0)</f>
        <v>0</v>
      </c>
      <c r="I513" t="b">
        <f>OR(Table2[[#This Row],[match]]=0,ROUNDUP(_xlfn.NUMBERVALUE(Table2[[#This Row],[match]]),4)=ROUNDUP(_xlfn.NUMBERVALUE(Table2[[#This Row],[1/h]]),4))</f>
        <v>1</v>
      </c>
    </row>
    <row r="514" spans="5:9">
      <c r="E514" t="s">
        <v>921</v>
      </c>
      <c r="F514">
        <f>_xlfn.NUMBERVALUE(_xlfn.TEXTAFTER(Table2[[#This Row],[my new versions]]," ",-1))</f>
        <v>12673.550496858699</v>
      </c>
      <c r="G514" t="str">
        <f>_xlfn.TEXTBEFORE(SUBSTITUTE(Table2[[#This Row],[my new versions]],"'","")," ")</f>
        <v>RXN-3OAR140_c_FWD-rt2183</v>
      </c>
      <c r="H514">
        <f>_xlfn.XLOOKUP(Table2[[#This Row],[name]],Table1[name],Table1[1/h],0)</f>
        <v>0</v>
      </c>
      <c r="I514" t="b">
        <f>OR(Table2[[#This Row],[match]]=0,ROUNDUP(_xlfn.NUMBERVALUE(Table2[[#This Row],[match]]),4)=ROUNDUP(_xlfn.NUMBERVALUE(Table2[[#This Row],[1/h]]),4))</f>
        <v>1</v>
      </c>
    </row>
    <row r="515" spans="5:9">
      <c r="E515" t="s">
        <v>922</v>
      </c>
      <c r="F515">
        <f>_xlfn.NUMBERVALUE(_xlfn.TEXTAFTER(Table2[[#This Row],[my new versions]]," ",-1))</f>
        <v>12673.550496858699</v>
      </c>
      <c r="G515" t="str">
        <f>_xlfn.TEXTBEFORE(SUBSTITUTE(Table2[[#This Row],[my new versions]],"'","")," ")</f>
        <v>RXN-3OAR140_c_REV-rt2183</v>
      </c>
      <c r="H515">
        <f>_xlfn.XLOOKUP(Table2[[#This Row],[name]],Table1[name],Table1[1/h],0)</f>
        <v>0</v>
      </c>
      <c r="I515" t="b">
        <f>OR(Table2[[#This Row],[match]]=0,ROUNDUP(_xlfn.NUMBERVALUE(Table2[[#This Row],[match]]),4)=ROUNDUP(_xlfn.NUMBERVALUE(Table2[[#This Row],[1/h]]),4))</f>
        <v>1</v>
      </c>
    </row>
    <row r="516" spans="5:9">
      <c r="E516" t="s">
        <v>923</v>
      </c>
      <c r="F516">
        <f>_xlfn.NUMBERVALUE(_xlfn.TEXTAFTER(Table2[[#This Row],[my new versions]]," ",-1))</f>
        <v>12673.550496858699</v>
      </c>
      <c r="G516" t="str">
        <f>_xlfn.TEXTBEFORE(SUBSTITUTE(Table2[[#This Row],[my new versions]],"'","")," ")</f>
        <v>RXN-3OAR140_c_FWD-rt2190</v>
      </c>
      <c r="H516">
        <f>_xlfn.XLOOKUP(Table2[[#This Row],[name]],Table1[name],Table1[1/h],0)</f>
        <v>0</v>
      </c>
      <c r="I516" t="b">
        <f>OR(Table2[[#This Row],[match]]=0,ROUNDUP(_xlfn.NUMBERVALUE(Table2[[#This Row],[match]]),4)=ROUNDUP(_xlfn.NUMBERVALUE(Table2[[#This Row],[1/h]]),4))</f>
        <v>1</v>
      </c>
    </row>
    <row r="517" spans="5:9">
      <c r="E517" t="s">
        <v>924</v>
      </c>
      <c r="F517">
        <f>_xlfn.NUMBERVALUE(_xlfn.TEXTAFTER(Table2[[#This Row],[my new versions]]," ",-1))</f>
        <v>12673.550496858699</v>
      </c>
      <c r="G517" t="str">
        <f>_xlfn.TEXTBEFORE(SUBSTITUTE(Table2[[#This Row],[my new versions]],"'","")," ")</f>
        <v>RXN-3OAR140_c_REV-rt2190</v>
      </c>
      <c r="H517">
        <f>_xlfn.XLOOKUP(Table2[[#This Row],[name]],Table1[name],Table1[1/h],0)</f>
        <v>0</v>
      </c>
      <c r="I517" t="b">
        <f>OR(Table2[[#This Row],[match]]=0,ROUNDUP(_xlfn.NUMBERVALUE(Table2[[#This Row],[match]]),4)=ROUNDUP(_xlfn.NUMBERVALUE(Table2[[#This Row],[1/h]]),4))</f>
        <v>1</v>
      </c>
    </row>
    <row r="518" spans="5:9">
      <c r="E518" t="s">
        <v>925</v>
      </c>
      <c r="F518">
        <f>_xlfn.NUMBERVALUE(_xlfn.TEXTAFTER(Table2[[#This Row],[my new versions]]," ",-1))</f>
        <v>12673.550496858699</v>
      </c>
      <c r="G518" t="str">
        <f>_xlfn.TEXTBEFORE(SUBSTITUTE(Table2[[#This Row],[my new versions]],"'","")," ")</f>
        <v>RXN-3OAR160_c_FWD-rt0409</v>
      </c>
      <c r="H518">
        <f>_xlfn.XLOOKUP(Table2[[#This Row],[name]],Table1[name],Table1[1/h],0)</f>
        <v>0</v>
      </c>
      <c r="I518" t="b">
        <f>OR(Table2[[#This Row],[match]]=0,ROUNDUP(_xlfn.NUMBERVALUE(Table2[[#This Row],[match]]),4)=ROUNDUP(_xlfn.NUMBERVALUE(Table2[[#This Row],[1/h]]),4))</f>
        <v>1</v>
      </c>
    </row>
    <row r="519" spans="5:9">
      <c r="E519" t="s">
        <v>926</v>
      </c>
      <c r="F519">
        <f>_xlfn.NUMBERVALUE(_xlfn.TEXTAFTER(Table2[[#This Row],[my new versions]]," ",-1))</f>
        <v>12673.550496858699</v>
      </c>
      <c r="G519" t="str">
        <f>_xlfn.TEXTBEFORE(SUBSTITUTE(Table2[[#This Row],[my new versions]],"'","")," ")</f>
        <v>RXN-3OAR160_c_REV-rt0409</v>
      </c>
      <c r="H519">
        <f>_xlfn.XLOOKUP(Table2[[#This Row],[name]],Table1[name],Table1[1/h],0)</f>
        <v>0</v>
      </c>
      <c r="I519" t="b">
        <f>OR(Table2[[#This Row],[match]]=0,ROUNDUP(_xlfn.NUMBERVALUE(Table2[[#This Row],[match]]),4)=ROUNDUP(_xlfn.NUMBERVALUE(Table2[[#This Row],[1/h]]),4))</f>
        <v>1</v>
      </c>
    </row>
    <row r="520" spans="5:9">
      <c r="E520" t="s">
        <v>927</v>
      </c>
      <c r="F520">
        <f>_xlfn.NUMBERVALUE(_xlfn.TEXTAFTER(Table2[[#This Row],[my new versions]]," ",-1))</f>
        <v>12673.550496858699</v>
      </c>
      <c r="G520" t="str">
        <f>_xlfn.TEXTBEFORE(SUBSTITUTE(Table2[[#This Row],[my new versions]],"'","")," ")</f>
        <v>RXN-3OAR160_c_FWD-rt1363</v>
      </c>
      <c r="H520">
        <f>_xlfn.XLOOKUP(Table2[[#This Row],[name]],Table1[name],Table1[1/h],0)</f>
        <v>0</v>
      </c>
      <c r="I520" t="b">
        <f>OR(Table2[[#This Row],[match]]=0,ROUNDUP(_xlfn.NUMBERVALUE(Table2[[#This Row],[match]]),4)=ROUNDUP(_xlfn.NUMBERVALUE(Table2[[#This Row],[1/h]]),4))</f>
        <v>1</v>
      </c>
    </row>
    <row r="521" spans="5:9">
      <c r="E521" t="s">
        <v>928</v>
      </c>
      <c r="F521">
        <f>_xlfn.NUMBERVALUE(_xlfn.TEXTAFTER(Table2[[#This Row],[my new versions]]," ",-1))</f>
        <v>12673.550496858699</v>
      </c>
      <c r="G521" t="str">
        <f>_xlfn.TEXTBEFORE(SUBSTITUTE(Table2[[#This Row],[my new versions]],"'","")," ")</f>
        <v>RXN-3OAR160_c_REV-rt1363</v>
      </c>
      <c r="H521">
        <f>_xlfn.XLOOKUP(Table2[[#This Row],[name]],Table1[name],Table1[1/h],0)</f>
        <v>0</v>
      </c>
      <c r="I521" t="b">
        <f>OR(Table2[[#This Row],[match]]=0,ROUNDUP(_xlfn.NUMBERVALUE(Table2[[#This Row],[match]]),4)=ROUNDUP(_xlfn.NUMBERVALUE(Table2[[#This Row],[1/h]]),4))</f>
        <v>1</v>
      </c>
    </row>
    <row r="522" spans="5:9">
      <c r="E522" t="s">
        <v>929</v>
      </c>
      <c r="F522">
        <f>_xlfn.NUMBERVALUE(_xlfn.TEXTAFTER(Table2[[#This Row],[my new versions]]," ",-1))</f>
        <v>12673.550496858699</v>
      </c>
      <c r="G522" t="str">
        <f>_xlfn.TEXTBEFORE(SUBSTITUTE(Table2[[#This Row],[my new versions]],"'","")," ")</f>
        <v>RXN-3OAR160_c_FWD-rt2183</v>
      </c>
      <c r="H522">
        <f>_xlfn.XLOOKUP(Table2[[#This Row],[name]],Table1[name],Table1[1/h],0)</f>
        <v>0</v>
      </c>
      <c r="I522" t="b">
        <f>OR(Table2[[#This Row],[match]]=0,ROUNDUP(_xlfn.NUMBERVALUE(Table2[[#This Row],[match]]),4)=ROUNDUP(_xlfn.NUMBERVALUE(Table2[[#This Row],[1/h]]),4))</f>
        <v>1</v>
      </c>
    </row>
    <row r="523" spans="5:9">
      <c r="E523" t="s">
        <v>930</v>
      </c>
      <c r="F523">
        <f>_xlfn.NUMBERVALUE(_xlfn.TEXTAFTER(Table2[[#This Row],[my new versions]]," ",-1))</f>
        <v>12673.550496858699</v>
      </c>
      <c r="G523" t="str">
        <f>_xlfn.TEXTBEFORE(SUBSTITUTE(Table2[[#This Row],[my new versions]],"'","")," ")</f>
        <v>RXN-3OAR160_c_REV-rt2183</v>
      </c>
      <c r="H523">
        <f>_xlfn.XLOOKUP(Table2[[#This Row],[name]],Table1[name],Table1[1/h],0)</f>
        <v>0</v>
      </c>
      <c r="I523" t="b">
        <f>OR(Table2[[#This Row],[match]]=0,ROUNDUP(_xlfn.NUMBERVALUE(Table2[[#This Row],[match]]),4)=ROUNDUP(_xlfn.NUMBERVALUE(Table2[[#This Row],[1/h]]),4))</f>
        <v>1</v>
      </c>
    </row>
    <row r="524" spans="5:9">
      <c r="E524" t="s">
        <v>931</v>
      </c>
      <c r="F524">
        <f>_xlfn.NUMBERVALUE(_xlfn.TEXTAFTER(Table2[[#This Row],[my new versions]]," ",-1))</f>
        <v>12673.550496858699</v>
      </c>
      <c r="G524" t="str">
        <f>_xlfn.TEXTBEFORE(SUBSTITUTE(Table2[[#This Row],[my new versions]],"'","")," ")</f>
        <v>RXN-3OAR160_c_FWD-rt2190</v>
      </c>
      <c r="H524">
        <f>_xlfn.XLOOKUP(Table2[[#This Row],[name]],Table1[name],Table1[1/h],0)</f>
        <v>0</v>
      </c>
      <c r="I524" t="b">
        <f>OR(Table2[[#This Row],[match]]=0,ROUNDUP(_xlfn.NUMBERVALUE(Table2[[#This Row],[match]]),4)=ROUNDUP(_xlfn.NUMBERVALUE(Table2[[#This Row],[1/h]]),4))</f>
        <v>1</v>
      </c>
    </row>
    <row r="525" spans="5:9">
      <c r="E525" t="s">
        <v>932</v>
      </c>
      <c r="F525">
        <f>_xlfn.NUMBERVALUE(_xlfn.TEXTAFTER(Table2[[#This Row],[my new versions]]," ",-1))</f>
        <v>12673.550496858699</v>
      </c>
      <c r="G525" t="str">
        <f>_xlfn.TEXTBEFORE(SUBSTITUTE(Table2[[#This Row],[my new versions]],"'","")," ")</f>
        <v>RXN-3OAR160_c_REV-rt2190</v>
      </c>
      <c r="H525">
        <f>_xlfn.XLOOKUP(Table2[[#This Row],[name]],Table1[name],Table1[1/h],0)</f>
        <v>0</v>
      </c>
      <c r="I525" t="b">
        <f>OR(Table2[[#This Row],[match]]=0,ROUNDUP(_xlfn.NUMBERVALUE(Table2[[#This Row],[match]]),4)=ROUNDUP(_xlfn.NUMBERVALUE(Table2[[#This Row],[1/h]]),4))</f>
        <v>1</v>
      </c>
    </row>
    <row r="526" spans="5:9">
      <c r="E526" t="s">
        <v>933</v>
      </c>
      <c r="F526">
        <f>_xlfn.NUMBERVALUE(_xlfn.TEXTAFTER(Table2[[#This Row],[my new versions]]," ",-1))</f>
        <v>12673.550496858699</v>
      </c>
      <c r="G526" t="str">
        <f>_xlfn.TEXTBEFORE(SUBSTITUTE(Table2[[#This Row],[my new versions]],"'","")," ")</f>
        <v>RXN-3OAR180_c_FWD-rt0409</v>
      </c>
      <c r="H526">
        <f>_xlfn.XLOOKUP(Table2[[#This Row],[name]],Table1[name],Table1[1/h],0)</f>
        <v>0</v>
      </c>
      <c r="I526" t="b">
        <f>OR(Table2[[#This Row],[match]]=0,ROUNDUP(_xlfn.NUMBERVALUE(Table2[[#This Row],[match]]),4)=ROUNDUP(_xlfn.NUMBERVALUE(Table2[[#This Row],[1/h]]),4))</f>
        <v>1</v>
      </c>
    </row>
    <row r="527" spans="5:9">
      <c r="E527" t="s">
        <v>934</v>
      </c>
      <c r="F527">
        <f>_xlfn.NUMBERVALUE(_xlfn.TEXTAFTER(Table2[[#This Row],[my new versions]]," ",-1))</f>
        <v>12673.550496858699</v>
      </c>
      <c r="G527" t="str">
        <f>_xlfn.TEXTBEFORE(SUBSTITUTE(Table2[[#This Row],[my new versions]],"'","")," ")</f>
        <v>RXN-3OAR180_c_REV-rt0409</v>
      </c>
      <c r="H527">
        <f>_xlfn.XLOOKUP(Table2[[#This Row],[name]],Table1[name],Table1[1/h],0)</f>
        <v>0</v>
      </c>
      <c r="I527" t="b">
        <f>OR(Table2[[#This Row],[match]]=0,ROUNDUP(_xlfn.NUMBERVALUE(Table2[[#This Row],[match]]),4)=ROUNDUP(_xlfn.NUMBERVALUE(Table2[[#This Row],[1/h]]),4))</f>
        <v>1</v>
      </c>
    </row>
    <row r="528" spans="5:9">
      <c r="E528" t="s">
        <v>935</v>
      </c>
      <c r="F528">
        <f>_xlfn.NUMBERVALUE(_xlfn.TEXTAFTER(Table2[[#This Row],[my new versions]]," ",-1))</f>
        <v>12673.550496858699</v>
      </c>
      <c r="G528" t="str">
        <f>_xlfn.TEXTBEFORE(SUBSTITUTE(Table2[[#This Row],[my new versions]],"'","")," ")</f>
        <v>RXN-3OAR180_c_FWD-rt1363</v>
      </c>
      <c r="H528">
        <f>_xlfn.XLOOKUP(Table2[[#This Row],[name]],Table1[name],Table1[1/h],0)</f>
        <v>0</v>
      </c>
      <c r="I528" t="b">
        <f>OR(Table2[[#This Row],[match]]=0,ROUNDUP(_xlfn.NUMBERVALUE(Table2[[#This Row],[match]]),4)=ROUNDUP(_xlfn.NUMBERVALUE(Table2[[#This Row],[1/h]]),4))</f>
        <v>1</v>
      </c>
    </row>
    <row r="529" spans="5:9">
      <c r="E529" t="s">
        <v>936</v>
      </c>
      <c r="F529">
        <f>_xlfn.NUMBERVALUE(_xlfn.TEXTAFTER(Table2[[#This Row],[my new versions]]," ",-1))</f>
        <v>12673.550496858699</v>
      </c>
      <c r="G529" t="str">
        <f>_xlfn.TEXTBEFORE(SUBSTITUTE(Table2[[#This Row],[my new versions]],"'","")," ")</f>
        <v>RXN-3OAR180_c_REV-rt1363</v>
      </c>
      <c r="H529">
        <f>_xlfn.XLOOKUP(Table2[[#This Row],[name]],Table1[name],Table1[1/h],0)</f>
        <v>0</v>
      </c>
      <c r="I529" t="b">
        <f>OR(Table2[[#This Row],[match]]=0,ROUNDUP(_xlfn.NUMBERVALUE(Table2[[#This Row],[match]]),4)=ROUNDUP(_xlfn.NUMBERVALUE(Table2[[#This Row],[1/h]]),4))</f>
        <v>1</v>
      </c>
    </row>
    <row r="530" spans="5:9">
      <c r="E530" t="s">
        <v>937</v>
      </c>
      <c r="F530">
        <f>_xlfn.NUMBERVALUE(_xlfn.TEXTAFTER(Table2[[#This Row],[my new versions]]," ",-1))</f>
        <v>12673.550496858699</v>
      </c>
      <c r="G530" t="str">
        <f>_xlfn.TEXTBEFORE(SUBSTITUTE(Table2[[#This Row],[my new versions]],"'","")," ")</f>
        <v>RXN-3OAR180_c_FWD-rt2183</v>
      </c>
      <c r="H530">
        <f>_xlfn.XLOOKUP(Table2[[#This Row],[name]],Table1[name],Table1[1/h],0)</f>
        <v>0</v>
      </c>
      <c r="I530" t="b">
        <f>OR(Table2[[#This Row],[match]]=0,ROUNDUP(_xlfn.NUMBERVALUE(Table2[[#This Row],[match]]),4)=ROUNDUP(_xlfn.NUMBERVALUE(Table2[[#This Row],[1/h]]),4))</f>
        <v>1</v>
      </c>
    </row>
    <row r="531" spans="5:9">
      <c r="E531" t="s">
        <v>938</v>
      </c>
      <c r="F531">
        <f>_xlfn.NUMBERVALUE(_xlfn.TEXTAFTER(Table2[[#This Row],[my new versions]]," ",-1))</f>
        <v>12673.550496858699</v>
      </c>
      <c r="G531" t="str">
        <f>_xlfn.TEXTBEFORE(SUBSTITUTE(Table2[[#This Row],[my new versions]],"'","")," ")</f>
        <v>RXN-3OAR180_c_REV-rt2183</v>
      </c>
      <c r="H531">
        <f>_xlfn.XLOOKUP(Table2[[#This Row],[name]],Table1[name],Table1[1/h],0)</f>
        <v>0</v>
      </c>
      <c r="I531" t="b">
        <f>OR(Table2[[#This Row],[match]]=0,ROUNDUP(_xlfn.NUMBERVALUE(Table2[[#This Row],[match]]),4)=ROUNDUP(_xlfn.NUMBERVALUE(Table2[[#This Row],[1/h]]),4))</f>
        <v>1</v>
      </c>
    </row>
    <row r="532" spans="5:9">
      <c r="E532" t="s">
        <v>939</v>
      </c>
      <c r="F532">
        <f>_xlfn.NUMBERVALUE(_xlfn.TEXTAFTER(Table2[[#This Row],[my new versions]]," ",-1))</f>
        <v>12673.550496858699</v>
      </c>
      <c r="G532" t="str">
        <f>_xlfn.TEXTBEFORE(SUBSTITUTE(Table2[[#This Row],[my new versions]],"'","")," ")</f>
        <v>RXN-3OAR180_c_FWD-rt2190</v>
      </c>
      <c r="H532">
        <f>_xlfn.XLOOKUP(Table2[[#This Row],[name]],Table1[name],Table1[1/h],0)</f>
        <v>0</v>
      </c>
      <c r="I532" t="b">
        <f>OR(Table2[[#This Row],[match]]=0,ROUNDUP(_xlfn.NUMBERVALUE(Table2[[#This Row],[match]]),4)=ROUNDUP(_xlfn.NUMBERVALUE(Table2[[#This Row],[1/h]]),4))</f>
        <v>1</v>
      </c>
    </row>
    <row r="533" spans="5:9">
      <c r="E533" t="s">
        <v>940</v>
      </c>
      <c r="F533">
        <f>_xlfn.NUMBERVALUE(_xlfn.TEXTAFTER(Table2[[#This Row],[my new versions]]," ",-1))</f>
        <v>12673.550496858699</v>
      </c>
      <c r="G533" t="str">
        <f>_xlfn.TEXTBEFORE(SUBSTITUTE(Table2[[#This Row],[my new versions]],"'","")," ")</f>
        <v>RXN-3OAR180_c_REV-rt2190</v>
      </c>
      <c r="H533">
        <f>_xlfn.XLOOKUP(Table2[[#This Row],[name]],Table1[name],Table1[1/h],0)</f>
        <v>0</v>
      </c>
      <c r="I533" t="b">
        <f>OR(Table2[[#This Row],[match]]=0,ROUNDUP(_xlfn.NUMBERVALUE(Table2[[#This Row],[match]]),4)=ROUNDUP(_xlfn.NUMBERVALUE(Table2[[#This Row],[1/h]]),4))</f>
        <v>1</v>
      </c>
    </row>
    <row r="534" spans="5:9">
      <c r="E534" t="s">
        <v>941</v>
      </c>
      <c r="F534">
        <f>_xlfn.NUMBERVALUE(_xlfn.TEXTAFTER(Table2[[#This Row],[my new versions]]," ",-1))</f>
        <v>12673.550496858699</v>
      </c>
      <c r="G534" t="str">
        <f>_xlfn.TEXTBEFORE(SUBSTITUTE(Table2[[#This Row],[my new versions]],"'","")," ")</f>
        <v>RXN-3OAR40_c_FWD-rt0409</v>
      </c>
      <c r="H534">
        <f>_xlfn.XLOOKUP(Table2[[#This Row],[name]],Table1[name],Table1[1/h],0)</f>
        <v>0</v>
      </c>
      <c r="I534" t="b">
        <f>OR(Table2[[#This Row],[match]]=0,ROUNDUP(_xlfn.NUMBERVALUE(Table2[[#This Row],[match]]),4)=ROUNDUP(_xlfn.NUMBERVALUE(Table2[[#This Row],[1/h]]),4))</f>
        <v>1</v>
      </c>
    </row>
    <row r="535" spans="5:9">
      <c r="E535" t="s">
        <v>942</v>
      </c>
      <c r="F535">
        <f>_xlfn.NUMBERVALUE(_xlfn.TEXTAFTER(Table2[[#This Row],[my new versions]]," ",-1))</f>
        <v>12673.550496858699</v>
      </c>
      <c r="G535" t="str">
        <f>_xlfn.TEXTBEFORE(SUBSTITUTE(Table2[[#This Row],[my new versions]],"'","")," ")</f>
        <v>RXN-3OAR40_c_REV-rt0409</v>
      </c>
      <c r="H535">
        <f>_xlfn.XLOOKUP(Table2[[#This Row],[name]],Table1[name],Table1[1/h],0)</f>
        <v>0</v>
      </c>
      <c r="I535" t="b">
        <f>OR(Table2[[#This Row],[match]]=0,ROUNDUP(_xlfn.NUMBERVALUE(Table2[[#This Row],[match]]),4)=ROUNDUP(_xlfn.NUMBERVALUE(Table2[[#This Row],[1/h]]),4))</f>
        <v>1</v>
      </c>
    </row>
    <row r="536" spans="5:9">
      <c r="E536" t="s">
        <v>943</v>
      </c>
      <c r="F536">
        <f>_xlfn.NUMBERVALUE(_xlfn.TEXTAFTER(Table2[[#This Row],[my new versions]]," ",-1))</f>
        <v>12673.550496858699</v>
      </c>
      <c r="G536" t="str">
        <f>_xlfn.TEXTBEFORE(SUBSTITUTE(Table2[[#This Row],[my new versions]],"'","")," ")</f>
        <v>RXN-3OAR40_c_FWD-rt1363</v>
      </c>
      <c r="H536">
        <f>_xlfn.XLOOKUP(Table2[[#This Row],[name]],Table1[name],Table1[1/h],0)</f>
        <v>0</v>
      </c>
      <c r="I536" t="b">
        <f>OR(Table2[[#This Row],[match]]=0,ROUNDUP(_xlfn.NUMBERVALUE(Table2[[#This Row],[match]]),4)=ROUNDUP(_xlfn.NUMBERVALUE(Table2[[#This Row],[1/h]]),4))</f>
        <v>1</v>
      </c>
    </row>
    <row r="537" spans="5:9">
      <c r="E537" t="s">
        <v>944</v>
      </c>
      <c r="F537">
        <f>_xlfn.NUMBERVALUE(_xlfn.TEXTAFTER(Table2[[#This Row],[my new versions]]," ",-1))</f>
        <v>12673.550496858699</v>
      </c>
      <c r="G537" t="str">
        <f>_xlfn.TEXTBEFORE(SUBSTITUTE(Table2[[#This Row],[my new versions]],"'","")," ")</f>
        <v>RXN-3OAR40_c_REV-rt1363</v>
      </c>
      <c r="H537">
        <f>_xlfn.XLOOKUP(Table2[[#This Row],[name]],Table1[name],Table1[1/h],0)</f>
        <v>0</v>
      </c>
      <c r="I537" t="b">
        <f>OR(Table2[[#This Row],[match]]=0,ROUNDUP(_xlfn.NUMBERVALUE(Table2[[#This Row],[match]]),4)=ROUNDUP(_xlfn.NUMBERVALUE(Table2[[#This Row],[1/h]]),4))</f>
        <v>1</v>
      </c>
    </row>
    <row r="538" spans="5:9">
      <c r="E538" t="s">
        <v>945</v>
      </c>
      <c r="F538">
        <f>_xlfn.NUMBERVALUE(_xlfn.TEXTAFTER(Table2[[#This Row],[my new versions]]," ",-1))</f>
        <v>12673.550496858699</v>
      </c>
      <c r="G538" t="str">
        <f>_xlfn.TEXTBEFORE(SUBSTITUTE(Table2[[#This Row],[my new versions]],"'","")," ")</f>
        <v>RXN-3OAR40_c_FWD-rt2183</v>
      </c>
      <c r="H538">
        <f>_xlfn.XLOOKUP(Table2[[#This Row],[name]],Table1[name],Table1[1/h],0)</f>
        <v>0</v>
      </c>
      <c r="I538" t="b">
        <f>OR(Table2[[#This Row],[match]]=0,ROUNDUP(_xlfn.NUMBERVALUE(Table2[[#This Row],[match]]),4)=ROUNDUP(_xlfn.NUMBERVALUE(Table2[[#This Row],[1/h]]),4))</f>
        <v>1</v>
      </c>
    </row>
    <row r="539" spans="5:9">
      <c r="E539" t="s">
        <v>946</v>
      </c>
      <c r="F539">
        <f>_xlfn.NUMBERVALUE(_xlfn.TEXTAFTER(Table2[[#This Row],[my new versions]]," ",-1))</f>
        <v>12673.550496858699</v>
      </c>
      <c r="G539" t="str">
        <f>_xlfn.TEXTBEFORE(SUBSTITUTE(Table2[[#This Row],[my new versions]],"'","")," ")</f>
        <v>RXN-3OAR40_c_REV-rt2183</v>
      </c>
      <c r="H539">
        <f>_xlfn.XLOOKUP(Table2[[#This Row],[name]],Table1[name],Table1[1/h],0)</f>
        <v>0</v>
      </c>
      <c r="I539" t="b">
        <f>OR(Table2[[#This Row],[match]]=0,ROUNDUP(_xlfn.NUMBERVALUE(Table2[[#This Row],[match]]),4)=ROUNDUP(_xlfn.NUMBERVALUE(Table2[[#This Row],[1/h]]),4))</f>
        <v>1</v>
      </c>
    </row>
    <row r="540" spans="5:9">
      <c r="E540" t="s">
        <v>947</v>
      </c>
      <c r="F540">
        <f>_xlfn.NUMBERVALUE(_xlfn.TEXTAFTER(Table2[[#This Row],[my new versions]]," ",-1))</f>
        <v>12673.550496858699</v>
      </c>
      <c r="G540" t="str">
        <f>_xlfn.TEXTBEFORE(SUBSTITUTE(Table2[[#This Row],[my new versions]],"'","")," ")</f>
        <v>RXN-3OAR40_c_FWD-rt2190</v>
      </c>
      <c r="H540">
        <f>_xlfn.XLOOKUP(Table2[[#This Row],[name]],Table1[name],Table1[1/h],0)</f>
        <v>0</v>
      </c>
      <c r="I540" t="b">
        <f>OR(Table2[[#This Row],[match]]=0,ROUNDUP(_xlfn.NUMBERVALUE(Table2[[#This Row],[match]]),4)=ROUNDUP(_xlfn.NUMBERVALUE(Table2[[#This Row],[1/h]]),4))</f>
        <v>1</v>
      </c>
    </row>
    <row r="541" spans="5:9">
      <c r="E541" t="s">
        <v>948</v>
      </c>
      <c r="F541">
        <f>_xlfn.NUMBERVALUE(_xlfn.TEXTAFTER(Table2[[#This Row],[my new versions]]," ",-1))</f>
        <v>12673.550496858699</v>
      </c>
      <c r="G541" t="str">
        <f>_xlfn.TEXTBEFORE(SUBSTITUTE(Table2[[#This Row],[my new versions]],"'","")," ")</f>
        <v>RXN-3OAR40_c_REV-rt2190</v>
      </c>
      <c r="H541">
        <f>_xlfn.XLOOKUP(Table2[[#This Row],[name]],Table1[name],Table1[1/h],0)</f>
        <v>0</v>
      </c>
      <c r="I541" t="b">
        <f>OR(Table2[[#This Row],[match]]=0,ROUNDUP(_xlfn.NUMBERVALUE(Table2[[#This Row],[match]]),4)=ROUNDUP(_xlfn.NUMBERVALUE(Table2[[#This Row],[1/h]]),4))</f>
        <v>1</v>
      </c>
    </row>
    <row r="542" spans="5:9">
      <c r="E542" t="s">
        <v>949</v>
      </c>
      <c r="F542">
        <f>_xlfn.NUMBERVALUE(_xlfn.TEXTAFTER(Table2[[#This Row],[my new versions]]," ",-1))</f>
        <v>12673.550496858699</v>
      </c>
      <c r="G542" t="str">
        <f>_xlfn.TEXTBEFORE(SUBSTITUTE(Table2[[#This Row],[my new versions]],"'","")," ")</f>
        <v>RXN-3OAR40_m_FWD-rt1622_m</v>
      </c>
      <c r="H542">
        <f>_xlfn.XLOOKUP(Table2[[#This Row],[name]],Table1[name],Table1[1/h],0)</f>
        <v>0</v>
      </c>
      <c r="I542" t="b">
        <f>OR(Table2[[#This Row],[match]]=0,ROUNDUP(_xlfn.NUMBERVALUE(Table2[[#This Row],[match]]),4)=ROUNDUP(_xlfn.NUMBERVALUE(Table2[[#This Row],[1/h]]),4))</f>
        <v>1</v>
      </c>
    </row>
    <row r="543" spans="5:9">
      <c r="E543" t="s">
        <v>950</v>
      </c>
      <c r="F543">
        <f>_xlfn.NUMBERVALUE(_xlfn.TEXTAFTER(Table2[[#This Row],[my new versions]]," ",-1))</f>
        <v>12673.550496858699</v>
      </c>
      <c r="G543" t="str">
        <f>_xlfn.TEXTBEFORE(SUBSTITUTE(Table2[[#This Row],[my new versions]],"'","")," ")</f>
        <v>RXN-3OAR60_c_FWD-rt0409</v>
      </c>
      <c r="H543">
        <f>_xlfn.XLOOKUP(Table2[[#This Row],[name]],Table1[name],Table1[1/h],0)</f>
        <v>0</v>
      </c>
      <c r="I543" t="b">
        <f>OR(Table2[[#This Row],[match]]=0,ROUNDUP(_xlfn.NUMBERVALUE(Table2[[#This Row],[match]]),4)=ROUNDUP(_xlfn.NUMBERVALUE(Table2[[#This Row],[1/h]]),4))</f>
        <v>1</v>
      </c>
    </row>
    <row r="544" spans="5:9">
      <c r="E544" t="s">
        <v>951</v>
      </c>
      <c r="F544">
        <f>_xlfn.NUMBERVALUE(_xlfn.TEXTAFTER(Table2[[#This Row],[my new versions]]," ",-1))</f>
        <v>12673.550496858699</v>
      </c>
      <c r="G544" t="str">
        <f>_xlfn.TEXTBEFORE(SUBSTITUTE(Table2[[#This Row],[my new versions]],"'","")," ")</f>
        <v>RXN-3OAR60_c_REV-rt0409</v>
      </c>
      <c r="H544">
        <f>_xlfn.XLOOKUP(Table2[[#This Row],[name]],Table1[name],Table1[1/h],0)</f>
        <v>0</v>
      </c>
      <c r="I544" t="b">
        <f>OR(Table2[[#This Row],[match]]=0,ROUNDUP(_xlfn.NUMBERVALUE(Table2[[#This Row],[match]]),4)=ROUNDUP(_xlfn.NUMBERVALUE(Table2[[#This Row],[1/h]]),4))</f>
        <v>1</v>
      </c>
    </row>
    <row r="545" spans="5:9">
      <c r="E545" t="s">
        <v>952</v>
      </c>
      <c r="F545">
        <f>_xlfn.NUMBERVALUE(_xlfn.TEXTAFTER(Table2[[#This Row],[my new versions]]," ",-1))</f>
        <v>12673.550496858699</v>
      </c>
      <c r="G545" t="str">
        <f>_xlfn.TEXTBEFORE(SUBSTITUTE(Table2[[#This Row],[my new versions]],"'","")," ")</f>
        <v>RXN-3OAR60_c_FWD-rt1363</v>
      </c>
      <c r="H545">
        <f>_xlfn.XLOOKUP(Table2[[#This Row],[name]],Table1[name],Table1[1/h],0)</f>
        <v>0</v>
      </c>
      <c r="I545" t="b">
        <f>OR(Table2[[#This Row],[match]]=0,ROUNDUP(_xlfn.NUMBERVALUE(Table2[[#This Row],[match]]),4)=ROUNDUP(_xlfn.NUMBERVALUE(Table2[[#This Row],[1/h]]),4))</f>
        <v>1</v>
      </c>
    </row>
    <row r="546" spans="5:9">
      <c r="E546" t="s">
        <v>953</v>
      </c>
      <c r="F546">
        <f>_xlfn.NUMBERVALUE(_xlfn.TEXTAFTER(Table2[[#This Row],[my new versions]]," ",-1))</f>
        <v>12673.550496858699</v>
      </c>
      <c r="G546" t="str">
        <f>_xlfn.TEXTBEFORE(SUBSTITUTE(Table2[[#This Row],[my new versions]],"'","")," ")</f>
        <v>RXN-3OAR60_c_REV-rt1363</v>
      </c>
      <c r="H546">
        <f>_xlfn.XLOOKUP(Table2[[#This Row],[name]],Table1[name],Table1[1/h],0)</f>
        <v>0</v>
      </c>
      <c r="I546" t="b">
        <f>OR(Table2[[#This Row],[match]]=0,ROUNDUP(_xlfn.NUMBERVALUE(Table2[[#This Row],[match]]),4)=ROUNDUP(_xlfn.NUMBERVALUE(Table2[[#This Row],[1/h]]),4))</f>
        <v>1</v>
      </c>
    </row>
    <row r="547" spans="5:9">
      <c r="E547" t="s">
        <v>954</v>
      </c>
      <c r="F547">
        <f>_xlfn.NUMBERVALUE(_xlfn.TEXTAFTER(Table2[[#This Row],[my new versions]]," ",-1))</f>
        <v>12673.550496858699</v>
      </c>
      <c r="G547" t="str">
        <f>_xlfn.TEXTBEFORE(SUBSTITUTE(Table2[[#This Row],[my new versions]],"'","")," ")</f>
        <v>RXN-3OAR60_c_FWD-rt2183</v>
      </c>
      <c r="H547">
        <f>_xlfn.XLOOKUP(Table2[[#This Row],[name]],Table1[name],Table1[1/h],0)</f>
        <v>0</v>
      </c>
      <c r="I547" t="b">
        <f>OR(Table2[[#This Row],[match]]=0,ROUNDUP(_xlfn.NUMBERVALUE(Table2[[#This Row],[match]]),4)=ROUNDUP(_xlfn.NUMBERVALUE(Table2[[#This Row],[1/h]]),4))</f>
        <v>1</v>
      </c>
    </row>
    <row r="548" spans="5:9">
      <c r="E548" t="s">
        <v>955</v>
      </c>
      <c r="F548">
        <f>_xlfn.NUMBERVALUE(_xlfn.TEXTAFTER(Table2[[#This Row],[my new versions]]," ",-1))</f>
        <v>12673.550496858699</v>
      </c>
      <c r="G548" t="str">
        <f>_xlfn.TEXTBEFORE(SUBSTITUTE(Table2[[#This Row],[my new versions]],"'","")," ")</f>
        <v>RXN-3OAR60_c_REV-rt2183</v>
      </c>
      <c r="H548">
        <f>_xlfn.XLOOKUP(Table2[[#This Row],[name]],Table1[name],Table1[1/h],0)</f>
        <v>0</v>
      </c>
      <c r="I548" t="b">
        <f>OR(Table2[[#This Row],[match]]=0,ROUNDUP(_xlfn.NUMBERVALUE(Table2[[#This Row],[match]]),4)=ROUNDUP(_xlfn.NUMBERVALUE(Table2[[#This Row],[1/h]]),4))</f>
        <v>1</v>
      </c>
    </row>
    <row r="549" spans="5:9">
      <c r="E549" t="s">
        <v>956</v>
      </c>
      <c r="F549">
        <f>_xlfn.NUMBERVALUE(_xlfn.TEXTAFTER(Table2[[#This Row],[my new versions]]," ",-1))</f>
        <v>12673.550496858699</v>
      </c>
      <c r="G549" t="str">
        <f>_xlfn.TEXTBEFORE(SUBSTITUTE(Table2[[#This Row],[my new versions]],"'","")," ")</f>
        <v>RXN-3OAR60_c_FWD-rt2190</v>
      </c>
      <c r="H549">
        <f>_xlfn.XLOOKUP(Table2[[#This Row],[name]],Table1[name],Table1[1/h],0)</f>
        <v>0</v>
      </c>
      <c r="I549" t="b">
        <f>OR(Table2[[#This Row],[match]]=0,ROUNDUP(_xlfn.NUMBERVALUE(Table2[[#This Row],[match]]),4)=ROUNDUP(_xlfn.NUMBERVALUE(Table2[[#This Row],[1/h]]),4))</f>
        <v>1</v>
      </c>
    </row>
    <row r="550" spans="5:9">
      <c r="E550" t="s">
        <v>957</v>
      </c>
      <c r="F550">
        <f>_xlfn.NUMBERVALUE(_xlfn.TEXTAFTER(Table2[[#This Row],[my new versions]]," ",-1))</f>
        <v>12673.550496858699</v>
      </c>
      <c r="G550" t="str">
        <f>_xlfn.TEXTBEFORE(SUBSTITUTE(Table2[[#This Row],[my new versions]],"'","")," ")</f>
        <v>RXN-3OAR60_c_REV-rt2190</v>
      </c>
      <c r="H550">
        <f>_xlfn.XLOOKUP(Table2[[#This Row],[name]],Table1[name],Table1[1/h],0)</f>
        <v>0</v>
      </c>
      <c r="I550" t="b">
        <f>OR(Table2[[#This Row],[match]]=0,ROUNDUP(_xlfn.NUMBERVALUE(Table2[[#This Row],[match]]),4)=ROUNDUP(_xlfn.NUMBERVALUE(Table2[[#This Row],[1/h]]),4))</f>
        <v>1</v>
      </c>
    </row>
    <row r="551" spans="5:9">
      <c r="E551" t="s">
        <v>958</v>
      </c>
      <c r="F551">
        <f>_xlfn.NUMBERVALUE(_xlfn.TEXTAFTER(Table2[[#This Row],[my new versions]]," ",-1))</f>
        <v>12673.550496858699</v>
      </c>
      <c r="G551" t="str">
        <f>_xlfn.TEXTBEFORE(SUBSTITUTE(Table2[[#This Row],[my new versions]],"'","")," ")</f>
        <v>RXN-3OAR60_m_FWD-rt1622_m</v>
      </c>
      <c r="H551">
        <f>_xlfn.XLOOKUP(Table2[[#This Row],[name]],Table1[name],Table1[1/h],0)</f>
        <v>0</v>
      </c>
      <c r="I551" t="b">
        <f>OR(Table2[[#This Row],[match]]=0,ROUNDUP(_xlfn.NUMBERVALUE(Table2[[#This Row],[match]]),4)=ROUNDUP(_xlfn.NUMBERVALUE(Table2[[#This Row],[1/h]]),4))</f>
        <v>1</v>
      </c>
    </row>
    <row r="552" spans="5:9">
      <c r="E552" t="s">
        <v>959</v>
      </c>
      <c r="F552">
        <f>_xlfn.NUMBERVALUE(_xlfn.TEXTAFTER(Table2[[#This Row],[my new versions]]," ",-1))</f>
        <v>12673.550496858699</v>
      </c>
      <c r="G552" t="str">
        <f>_xlfn.TEXTBEFORE(SUBSTITUTE(Table2[[#This Row],[my new versions]],"'","")," ")</f>
        <v>RXN-3OAR80_c_FWD-rt0409</v>
      </c>
      <c r="H552">
        <f>_xlfn.XLOOKUP(Table2[[#This Row],[name]],Table1[name],Table1[1/h],0)</f>
        <v>0</v>
      </c>
      <c r="I552" t="b">
        <f>OR(Table2[[#This Row],[match]]=0,ROUNDUP(_xlfn.NUMBERVALUE(Table2[[#This Row],[match]]),4)=ROUNDUP(_xlfn.NUMBERVALUE(Table2[[#This Row],[1/h]]),4))</f>
        <v>1</v>
      </c>
    </row>
    <row r="553" spans="5:9">
      <c r="E553" t="s">
        <v>960</v>
      </c>
      <c r="F553">
        <f>_xlfn.NUMBERVALUE(_xlfn.TEXTAFTER(Table2[[#This Row],[my new versions]]," ",-1))</f>
        <v>12673.550496858699</v>
      </c>
      <c r="G553" t="str">
        <f>_xlfn.TEXTBEFORE(SUBSTITUTE(Table2[[#This Row],[my new versions]],"'","")," ")</f>
        <v>RXN-3OAR80_c_REV-rt0409</v>
      </c>
      <c r="H553">
        <f>_xlfn.XLOOKUP(Table2[[#This Row],[name]],Table1[name],Table1[1/h],0)</f>
        <v>0</v>
      </c>
      <c r="I553" t="b">
        <f>OR(Table2[[#This Row],[match]]=0,ROUNDUP(_xlfn.NUMBERVALUE(Table2[[#This Row],[match]]),4)=ROUNDUP(_xlfn.NUMBERVALUE(Table2[[#This Row],[1/h]]),4))</f>
        <v>1</v>
      </c>
    </row>
    <row r="554" spans="5:9">
      <c r="E554" t="s">
        <v>961</v>
      </c>
      <c r="F554">
        <f>_xlfn.NUMBERVALUE(_xlfn.TEXTAFTER(Table2[[#This Row],[my new versions]]," ",-1))</f>
        <v>12673.550496858699</v>
      </c>
      <c r="G554" t="str">
        <f>_xlfn.TEXTBEFORE(SUBSTITUTE(Table2[[#This Row],[my new versions]],"'","")," ")</f>
        <v>RXN-3OAR80_c_FWD-rt1363</v>
      </c>
      <c r="H554">
        <f>_xlfn.XLOOKUP(Table2[[#This Row],[name]],Table1[name],Table1[1/h],0)</f>
        <v>0</v>
      </c>
      <c r="I554" t="b">
        <f>OR(Table2[[#This Row],[match]]=0,ROUNDUP(_xlfn.NUMBERVALUE(Table2[[#This Row],[match]]),4)=ROUNDUP(_xlfn.NUMBERVALUE(Table2[[#This Row],[1/h]]),4))</f>
        <v>1</v>
      </c>
    </row>
    <row r="555" spans="5:9">
      <c r="E555" t="s">
        <v>962</v>
      </c>
      <c r="F555">
        <f>_xlfn.NUMBERVALUE(_xlfn.TEXTAFTER(Table2[[#This Row],[my new versions]]," ",-1))</f>
        <v>12673.550496858699</v>
      </c>
      <c r="G555" t="str">
        <f>_xlfn.TEXTBEFORE(SUBSTITUTE(Table2[[#This Row],[my new versions]],"'","")," ")</f>
        <v>RXN-3OAR80_c_REV-rt1363</v>
      </c>
      <c r="H555">
        <f>_xlfn.XLOOKUP(Table2[[#This Row],[name]],Table1[name],Table1[1/h],0)</f>
        <v>0</v>
      </c>
      <c r="I555" t="b">
        <f>OR(Table2[[#This Row],[match]]=0,ROUNDUP(_xlfn.NUMBERVALUE(Table2[[#This Row],[match]]),4)=ROUNDUP(_xlfn.NUMBERVALUE(Table2[[#This Row],[1/h]]),4))</f>
        <v>1</v>
      </c>
    </row>
    <row r="556" spans="5:9">
      <c r="E556" t="s">
        <v>963</v>
      </c>
      <c r="F556">
        <f>_xlfn.NUMBERVALUE(_xlfn.TEXTAFTER(Table2[[#This Row],[my new versions]]," ",-1))</f>
        <v>12673.550496858699</v>
      </c>
      <c r="G556" t="str">
        <f>_xlfn.TEXTBEFORE(SUBSTITUTE(Table2[[#This Row],[my new versions]],"'","")," ")</f>
        <v>RXN-3OAR80_c_FWD-rt2183</v>
      </c>
      <c r="H556">
        <f>_xlfn.XLOOKUP(Table2[[#This Row],[name]],Table1[name],Table1[1/h],0)</f>
        <v>0</v>
      </c>
      <c r="I556" t="b">
        <f>OR(Table2[[#This Row],[match]]=0,ROUNDUP(_xlfn.NUMBERVALUE(Table2[[#This Row],[match]]),4)=ROUNDUP(_xlfn.NUMBERVALUE(Table2[[#This Row],[1/h]]),4))</f>
        <v>1</v>
      </c>
    </row>
    <row r="557" spans="5:9">
      <c r="E557" t="s">
        <v>964</v>
      </c>
      <c r="F557">
        <f>_xlfn.NUMBERVALUE(_xlfn.TEXTAFTER(Table2[[#This Row],[my new versions]]," ",-1))</f>
        <v>12673.550496858699</v>
      </c>
      <c r="G557" t="str">
        <f>_xlfn.TEXTBEFORE(SUBSTITUTE(Table2[[#This Row],[my new versions]],"'","")," ")</f>
        <v>RXN-3OAR80_c_REV-rt2183</v>
      </c>
      <c r="H557">
        <f>_xlfn.XLOOKUP(Table2[[#This Row],[name]],Table1[name],Table1[1/h],0)</f>
        <v>0</v>
      </c>
      <c r="I557" t="b">
        <f>OR(Table2[[#This Row],[match]]=0,ROUNDUP(_xlfn.NUMBERVALUE(Table2[[#This Row],[match]]),4)=ROUNDUP(_xlfn.NUMBERVALUE(Table2[[#This Row],[1/h]]),4))</f>
        <v>1</v>
      </c>
    </row>
    <row r="558" spans="5:9">
      <c r="E558" t="s">
        <v>965</v>
      </c>
      <c r="F558">
        <f>_xlfn.NUMBERVALUE(_xlfn.TEXTAFTER(Table2[[#This Row],[my new versions]]," ",-1))</f>
        <v>12673.550496858699</v>
      </c>
      <c r="G558" t="str">
        <f>_xlfn.TEXTBEFORE(SUBSTITUTE(Table2[[#This Row],[my new versions]],"'","")," ")</f>
        <v>RXN-3OAR80_c_FWD-rt2190</v>
      </c>
      <c r="H558">
        <f>_xlfn.XLOOKUP(Table2[[#This Row],[name]],Table1[name],Table1[1/h],0)</f>
        <v>0</v>
      </c>
      <c r="I558" t="b">
        <f>OR(Table2[[#This Row],[match]]=0,ROUNDUP(_xlfn.NUMBERVALUE(Table2[[#This Row],[match]]),4)=ROUNDUP(_xlfn.NUMBERVALUE(Table2[[#This Row],[1/h]]),4))</f>
        <v>1</v>
      </c>
    </row>
    <row r="559" spans="5:9">
      <c r="E559" t="s">
        <v>966</v>
      </c>
      <c r="F559">
        <f>_xlfn.NUMBERVALUE(_xlfn.TEXTAFTER(Table2[[#This Row],[my new versions]]," ",-1))</f>
        <v>12673.550496858699</v>
      </c>
      <c r="G559" t="str">
        <f>_xlfn.TEXTBEFORE(SUBSTITUTE(Table2[[#This Row],[my new versions]],"'","")," ")</f>
        <v>RXN-3OAR80_c_REV-rt2190</v>
      </c>
      <c r="H559">
        <f>_xlfn.XLOOKUP(Table2[[#This Row],[name]],Table1[name],Table1[1/h],0)</f>
        <v>0</v>
      </c>
      <c r="I559" t="b">
        <f>OR(Table2[[#This Row],[match]]=0,ROUNDUP(_xlfn.NUMBERVALUE(Table2[[#This Row],[match]]),4)=ROUNDUP(_xlfn.NUMBERVALUE(Table2[[#This Row],[1/h]]),4))</f>
        <v>1</v>
      </c>
    </row>
    <row r="560" spans="5:9">
      <c r="E560" t="s">
        <v>967</v>
      </c>
      <c r="F560">
        <f>_xlfn.NUMBERVALUE(_xlfn.TEXTAFTER(Table2[[#This Row],[my new versions]]," ",-1))</f>
        <v>12673.550496858699</v>
      </c>
      <c r="G560" t="str">
        <f>_xlfn.TEXTBEFORE(SUBSTITUTE(Table2[[#This Row],[my new versions]],"'","")," ")</f>
        <v>RXN-3OAR80_m_FWD-rt1622_m</v>
      </c>
      <c r="H560">
        <f>_xlfn.XLOOKUP(Table2[[#This Row],[name]],Table1[name],Table1[1/h],0)</f>
        <v>0</v>
      </c>
      <c r="I560" t="b">
        <f>OR(Table2[[#This Row],[match]]=0,ROUNDUP(_xlfn.NUMBERVALUE(Table2[[#This Row],[match]]),4)=ROUNDUP(_xlfn.NUMBERVALUE(Table2[[#This Row],[1/h]]),4))</f>
        <v>1</v>
      </c>
    </row>
    <row r="561" spans="5:9">
      <c r="E561" t="s">
        <v>968</v>
      </c>
      <c r="F561">
        <f>_xlfn.NUMBERVALUE(_xlfn.TEXTAFTER(Table2[[#This Row],[my new versions]]," ",-1))</f>
        <v>12673.550496858699</v>
      </c>
      <c r="G561" t="str">
        <f>_xlfn.TEXTBEFORE(SUBSTITUTE(Table2[[#This Row],[my new versions]],"'","")," ")</f>
        <v>RXN-3OAS100_c_FWD-rt0409</v>
      </c>
      <c r="H561">
        <f>_xlfn.XLOOKUP(Table2[[#This Row],[name]],Table1[name],Table1[1/h],0)</f>
        <v>0</v>
      </c>
      <c r="I561" t="b">
        <f>OR(Table2[[#This Row],[match]]=0,ROUNDUP(_xlfn.NUMBERVALUE(Table2[[#This Row],[match]]),4)=ROUNDUP(_xlfn.NUMBERVALUE(Table2[[#This Row],[1/h]]),4))</f>
        <v>1</v>
      </c>
    </row>
    <row r="562" spans="5:9">
      <c r="E562" t="s">
        <v>969</v>
      </c>
      <c r="F562">
        <f>_xlfn.NUMBERVALUE(_xlfn.TEXTAFTER(Table2[[#This Row],[my new versions]]," ",-1))</f>
        <v>12673.550496858699</v>
      </c>
      <c r="G562" t="str">
        <f>_xlfn.TEXTBEFORE(SUBSTITUTE(Table2[[#This Row],[my new versions]],"'","")," ")</f>
        <v>RXN-3OAS120_c_FWD-rt0409</v>
      </c>
      <c r="H562">
        <f>_xlfn.XLOOKUP(Table2[[#This Row],[name]],Table1[name],Table1[1/h],0)</f>
        <v>0</v>
      </c>
      <c r="I562" t="b">
        <f>OR(Table2[[#This Row],[match]]=0,ROUNDUP(_xlfn.NUMBERVALUE(Table2[[#This Row],[match]]),4)=ROUNDUP(_xlfn.NUMBERVALUE(Table2[[#This Row],[1/h]]),4))</f>
        <v>1</v>
      </c>
    </row>
    <row r="563" spans="5:9">
      <c r="E563" t="s">
        <v>970</v>
      </c>
      <c r="F563">
        <f>_xlfn.NUMBERVALUE(_xlfn.TEXTAFTER(Table2[[#This Row],[my new versions]]," ",-1))</f>
        <v>12673.550496858699</v>
      </c>
      <c r="G563" t="str">
        <f>_xlfn.TEXTBEFORE(SUBSTITUTE(Table2[[#This Row],[my new versions]],"'","")," ")</f>
        <v>RXN-3OAS140_c_FWD-rt0409</v>
      </c>
      <c r="H563">
        <f>_xlfn.XLOOKUP(Table2[[#This Row],[name]],Table1[name],Table1[1/h],0)</f>
        <v>0</v>
      </c>
      <c r="I563" t="b">
        <f>OR(Table2[[#This Row],[match]]=0,ROUNDUP(_xlfn.NUMBERVALUE(Table2[[#This Row],[match]]),4)=ROUNDUP(_xlfn.NUMBERVALUE(Table2[[#This Row],[1/h]]),4))</f>
        <v>1</v>
      </c>
    </row>
    <row r="564" spans="5:9">
      <c r="E564" t="s">
        <v>971</v>
      </c>
      <c r="F564">
        <f>_xlfn.NUMBERVALUE(_xlfn.TEXTAFTER(Table2[[#This Row],[my new versions]]," ",-1))</f>
        <v>12673.550496858699</v>
      </c>
      <c r="G564" t="str">
        <f>_xlfn.TEXTBEFORE(SUBSTITUTE(Table2[[#This Row],[my new versions]],"'","")," ")</f>
        <v>RXN-3OAS160_c_FWD-rt0409</v>
      </c>
      <c r="H564">
        <f>_xlfn.XLOOKUP(Table2[[#This Row],[name]],Table1[name],Table1[1/h],0)</f>
        <v>0</v>
      </c>
      <c r="I564" t="b">
        <f>OR(Table2[[#This Row],[match]]=0,ROUNDUP(_xlfn.NUMBERVALUE(Table2[[#This Row],[match]]),4)=ROUNDUP(_xlfn.NUMBERVALUE(Table2[[#This Row],[1/h]]),4))</f>
        <v>1</v>
      </c>
    </row>
    <row r="565" spans="5:9">
      <c r="E565" t="s">
        <v>972</v>
      </c>
      <c r="F565">
        <f>_xlfn.NUMBERVALUE(_xlfn.TEXTAFTER(Table2[[#This Row],[my new versions]]," ",-1))</f>
        <v>12673.550496858699</v>
      </c>
      <c r="G565" t="str">
        <f>_xlfn.TEXTBEFORE(SUBSTITUTE(Table2[[#This Row],[my new versions]],"'","")," ")</f>
        <v>RXN-3OAS180_c_FWD-rt0409</v>
      </c>
      <c r="H565">
        <f>_xlfn.XLOOKUP(Table2[[#This Row],[name]],Table1[name],Table1[1/h],0)</f>
        <v>0</v>
      </c>
      <c r="I565" t="b">
        <f>OR(Table2[[#This Row],[match]]=0,ROUNDUP(_xlfn.NUMBERVALUE(Table2[[#This Row],[match]]),4)=ROUNDUP(_xlfn.NUMBERVALUE(Table2[[#This Row],[1/h]]),4))</f>
        <v>1</v>
      </c>
    </row>
    <row r="566" spans="5:9">
      <c r="E566" t="s">
        <v>973</v>
      </c>
      <c r="F566">
        <f>_xlfn.NUMBERVALUE(_xlfn.TEXTAFTER(Table2[[#This Row],[my new versions]]," ",-1))</f>
        <v>12673.550496858699</v>
      </c>
      <c r="G566" t="str">
        <f>_xlfn.TEXTBEFORE(SUBSTITUTE(Table2[[#This Row],[my new versions]],"'","")," ")</f>
        <v>RXN-3OAS40_c_FWD-rt0409</v>
      </c>
      <c r="H566">
        <f>_xlfn.XLOOKUP(Table2[[#This Row],[name]],Table1[name],Table1[1/h],0)</f>
        <v>0</v>
      </c>
      <c r="I566" t="b">
        <f>OR(Table2[[#This Row],[match]]=0,ROUNDUP(_xlfn.NUMBERVALUE(Table2[[#This Row],[match]]),4)=ROUNDUP(_xlfn.NUMBERVALUE(Table2[[#This Row],[1/h]]),4))</f>
        <v>1</v>
      </c>
    </row>
    <row r="567" spans="5:9">
      <c r="E567" t="s">
        <v>974</v>
      </c>
      <c r="F567">
        <f>_xlfn.NUMBERVALUE(_xlfn.TEXTAFTER(Table2[[#This Row],[my new versions]]," ",-1))</f>
        <v>12673.550496858699</v>
      </c>
      <c r="G567" t="str">
        <f>_xlfn.TEXTBEFORE(SUBSTITUTE(Table2[[#This Row],[my new versions]],"'","")," ")</f>
        <v>RXN-3OAS40_c_REV-rt0409</v>
      </c>
      <c r="H567">
        <f>_xlfn.XLOOKUP(Table2[[#This Row],[name]],Table1[name],Table1[1/h],0)</f>
        <v>0</v>
      </c>
      <c r="I567" t="b">
        <f>OR(Table2[[#This Row],[match]]=0,ROUNDUP(_xlfn.NUMBERVALUE(Table2[[#This Row],[match]]),4)=ROUNDUP(_xlfn.NUMBERVALUE(Table2[[#This Row],[1/h]]),4))</f>
        <v>1</v>
      </c>
    </row>
    <row r="568" spans="5:9">
      <c r="E568" t="s">
        <v>975</v>
      </c>
      <c r="F568">
        <f>_xlfn.NUMBERVALUE(_xlfn.TEXTAFTER(Table2[[#This Row],[my new versions]]," ",-1))</f>
        <v>12673.550496858699</v>
      </c>
      <c r="G568" t="str">
        <f>_xlfn.TEXTBEFORE(SUBSTITUTE(Table2[[#This Row],[my new versions]],"'","")," ")</f>
        <v>RXN-3OAS60_c_FWD-rt0409</v>
      </c>
      <c r="H568">
        <f>_xlfn.XLOOKUP(Table2[[#This Row],[name]],Table1[name],Table1[1/h],0)</f>
        <v>0</v>
      </c>
      <c r="I568" t="b">
        <f>OR(Table2[[#This Row],[match]]=0,ROUNDUP(_xlfn.NUMBERVALUE(Table2[[#This Row],[match]]),4)=ROUNDUP(_xlfn.NUMBERVALUE(Table2[[#This Row],[1/h]]),4))</f>
        <v>1</v>
      </c>
    </row>
    <row r="569" spans="5:9">
      <c r="E569" t="s">
        <v>976</v>
      </c>
      <c r="F569">
        <f>_xlfn.NUMBERVALUE(_xlfn.TEXTAFTER(Table2[[#This Row],[my new versions]]," ",-1))</f>
        <v>12673.550496858699</v>
      </c>
      <c r="G569" t="str">
        <f>_xlfn.TEXTBEFORE(SUBSTITUTE(Table2[[#This Row],[my new versions]],"'","")," ")</f>
        <v>RXN-3OAS80_c_FWD-rt0409</v>
      </c>
      <c r="H569">
        <f>_xlfn.XLOOKUP(Table2[[#This Row],[name]],Table1[name],Table1[1/h],0)</f>
        <v>0</v>
      </c>
      <c r="I569" t="b">
        <f>OR(Table2[[#This Row],[match]]=0,ROUNDUP(_xlfn.NUMBERVALUE(Table2[[#This Row],[match]]),4)=ROUNDUP(_xlfn.NUMBERVALUE(Table2[[#This Row],[1/h]]),4))</f>
        <v>1</v>
      </c>
    </row>
    <row r="570" spans="5:9">
      <c r="E570" t="s">
        <v>977</v>
      </c>
      <c r="F570">
        <f>_xlfn.NUMBERVALUE(_xlfn.TEXTAFTER(Table2[[#This Row],[my new versions]]," ",-1))</f>
        <v>12673.550496858699</v>
      </c>
      <c r="G570" t="str">
        <f>_xlfn.TEXTBEFORE(SUBSTITUTE(Table2[[#This Row],[my new versions]],"'","")," ")</f>
        <v>RXN-4ABUTNt_c_m_FWD-SPONT</v>
      </c>
      <c r="H570">
        <f>_xlfn.XLOOKUP(Table2[[#This Row],[name]],Table1[name],Table1[1/h],0)</f>
        <v>0</v>
      </c>
      <c r="I570" t="b">
        <f>OR(Table2[[#This Row],[match]]=0,ROUNDUP(_xlfn.NUMBERVALUE(Table2[[#This Row],[match]]),4)=ROUNDUP(_xlfn.NUMBERVALUE(Table2[[#This Row],[1/h]]),4))</f>
        <v>1</v>
      </c>
    </row>
    <row r="571" spans="5:9">
      <c r="E571" t="s">
        <v>978</v>
      </c>
      <c r="F571">
        <f>_xlfn.NUMBERVALUE(_xlfn.TEXTAFTER(Table2[[#This Row],[my new versions]]," ",-1))</f>
        <v>12673.550496858699</v>
      </c>
      <c r="G571" t="str">
        <f>_xlfn.TEXTBEFORE(SUBSTITUTE(Table2[[#This Row],[my new versions]],"'","")," ")</f>
        <v>RXN-4ABUTNt_c_m_REV-SPONT</v>
      </c>
      <c r="H571">
        <f>_xlfn.XLOOKUP(Table2[[#This Row],[name]],Table1[name],Table1[1/h],0)</f>
        <v>0</v>
      </c>
      <c r="I571" t="b">
        <f>OR(Table2[[#This Row],[match]]=0,ROUNDUP(_xlfn.NUMBERVALUE(Table2[[#This Row],[match]]),4)=ROUNDUP(_xlfn.NUMBERVALUE(Table2[[#This Row],[1/h]]),4))</f>
        <v>1</v>
      </c>
    </row>
    <row r="572" spans="5:9">
      <c r="E572" t="s">
        <v>979</v>
      </c>
      <c r="F572">
        <f>_xlfn.NUMBERVALUE(_xlfn.TEXTAFTER(Table2[[#This Row],[my new versions]]," ",-1))</f>
        <v>12673.550496858699</v>
      </c>
      <c r="G572" t="str">
        <f>_xlfn.TEXTBEFORE(SUBSTITUTE(Table2[[#This Row],[my new versions]],"'","")," ")</f>
        <v>RXN-4ABUTt_c_m_FWD-SPONT</v>
      </c>
      <c r="H572">
        <f>_xlfn.XLOOKUP(Table2[[#This Row],[name]],Table1[name],Table1[1/h],0)</f>
        <v>0</v>
      </c>
      <c r="I572" t="b">
        <f>OR(Table2[[#This Row],[match]]=0,ROUNDUP(_xlfn.NUMBERVALUE(Table2[[#This Row],[match]]),4)=ROUNDUP(_xlfn.NUMBERVALUE(Table2[[#This Row],[1/h]]),4))</f>
        <v>1</v>
      </c>
    </row>
    <row r="573" spans="5:9">
      <c r="E573" t="s">
        <v>980</v>
      </c>
      <c r="F573">
        <f>_xlfn.NUMBERVALUE(_xlfn.TEXTAFTER(Table2[[#This Row],[my new versions]]," ",-1))</f>
        <v>12673.550496858699</v>
      </c>
      <c r="G573" t="str">
        <f>_xlfn.TEXTBEFORE(SUBSTITUTE(Table2[[#This Row],[my new versions]],"'","")," ")</f>
        <v>RXN-4ABUTt_c_m_REV-SPONT</v>
      </c>
      <c r="H573">
        <f>_xlfn.XLOOKUP(Table2[[#This Row],[name]],Table1[name],Table1[1/h],0)</f>
        <v>0</v>
      </c>
      <c r="I573" t="b">
        <f>OR(Table2[[#This Row],[match]]=0,ROUNDUP(_xlfn.NUMBERVALUE(Table2[[#This Row],[match]]),4)=ROUNDUP(_xlfn.NUMBERVALUE(Table2[[#This Row],[1/h]]),4))</f>
        <v>1</v>
      </c>
    </row>
    <row r="574" spans="5:9">
      <c r="E574" t="s">
        <v>981</v>
      </c>
      <c r="F574">
        <f>_xlfn.NUMBERVALUE(_xlfn.TEXTAFTER(Table2[[#This Row],[my new versions]]," ",-1))</f>
        <v>12673.550496858699</v>
      </c>
      <c r="G574" t="str">
        <f>_xlfn.TEXTBEFORE(SUBSTITUTE(Table2[[#This Row],[my new versions]],"'","")," ")</f>
        <v>RXN-4ABUTtps_e_FWD-rt2901</v>
      </c>
      <c r="H574">
        <f>_xlfn.XLOOKUP(Table2[[#This Row],[name]],Table1[name],Table1[1/h],0)</f>
        <v>0</v>
      </c>
      <c r="I574" t="b">
        <f>OR(Table2[[#This Row],[match]]=0,ROUNDUP(_xlfn.NUMBERVALUE(Table2[[#This Row],[match]]),4)=ROUNDUP(_xlfn.NUMBERVALUE(Table2[[#This Row],[1/h]]),4))</f>
        <v>1</v>
      </c>
    </row>
    <row r="575" spans="5:9">
      <c r="E575" t="s">
        <v>982</v>
      </c>
      <c r="F575">
        <f>_xlfn.NUMBERVALUE(_xlfn.TEXTAFTER(Table2[[#This Row],[my new versions]]," ",-1))</f>
        <v>12673.550496858699</v>
      </c>
      <c r="G575" t="str">
        <f>_xlfn.TEXTBEFORE(SUBSTITUTE(Table2[[#This Row],[my new versions]],"'","")," ")</f>
        <v>RXN-4ABUTtps_e_FWD-rt4390</v>
      </c>
      <c r="H575">
        <f>_xlfn.XLOOKUP(Table2[[#This Row],[name]],Table1[name],Table1[1/h],0)</f>
        <v>0</v>
      </c>
      <c r="I575" t="b">
        <f>OR(Table2[[#This Row],[match]]=0,ROUNDUP(_xlfn.NUMBERVALUE(Table2[[#This Row],[match]]),4)=ROUNDUP(_xlfn.NUMBERVALUE(Table2[[#This Row],[1/h]]),4))</f>
        <v>1</v>
      </c>
    </row>
    <row r="576" spans="5:9">
      <c r="E576" t="s">
        <v>983</v>
      </c>
      <c r="F576">
        <f>_xlfn.NUMBERVALUE(_xlfn.TEXTAFTER(Table2[[#This Row],[my new versions]]," ",-1))</f>
        <v>12673.550496858699</v>
      </c>
      <c r="G576" t="str">
        <f>_xlfn.TEXTBEFORE(SUBSTITUTE(Table2[[#This Row],[my new versions]],"'","")," ")</f>
        <v>RXN-4ABZt_c_e_FWD-SPONT</v>
      </c>
      <c r="H576">
        <f>_xlfn.XLOOKUP(Table2[[#This Row],[name]],Table1[name],Table1[1/h],0)</f>
        <v>0</v>
      </c>
      <c r="I576" t="b">
        <f>OR(Table2[[#This Row],[match]]=0,ROUNDUP(_xlfn.NUMBERVALUE(Table2[[#This Row],[match]]),4)=ROUNDUP(_xlfn.NUMBERVALUE(Table2[[#This Row],[1/h]]),4))</f>
        <v>1</v>
      </c>
    </row>
    <row r="577" spans="5:9">
      <c r="E577" t="s">
        <v>984</v>
      </c>
      <c r="F577">
        <f>_xlfn.NUMBERVALUE(_xlfn.TEXTAFTER(Table2[[#This Row],[my new versions]]," ",-1))</f>
        <v>12673.550496858699</v>
      </c>
      <c r="G577" t="str">
        <f>_xlfn.TEXTBEFORE(SUBSTITUTE(Table2[[#This Row],[my new versions]],"'","")," ")</f>
        <v>RXN-4ABZt_c_e_REV-SPONT</v>
      </c>
      <c r="H577">
        <f>_xlfn.XLOOKUP(Table2[[#This Row],[name]],Table1[name],Table1[1/h],0)</f>
        <v>0</v>
      </c>
      <c r="I577" t="b">
        <f>OR(Table2[[#This Row],[match]]=0,ROUNDUP(_xlfn.NUMBERVALUE(Table2[[#This Row],[match]]),4)=ROUNDUP(_xlfn.NUMBERVALUE(Table2[[#This Row],[1/h]]),4))</f>
        <v>1</v>
      </c>
    </row>
    <row r="578" spans="5:9">
      <c r="E578" t="s">
        <v>985</v>
      </c>
      <c r="F578">
        <f>_xlfn.NUMBERVALUE(_xlfn.TEXTAFTER(Table2[[#This Row],[my new versions]]," ",-1))</f>
        <v>12673.550496858699</v>
      </c>
      <c r="G578" t="str">
        <f>_xlfn.TEXTBEFORE(SUBSTITUTE(Table2[[#This Row],[my new versions]],"'","")," ")</f>
        <v>RXN-4ABZt_c_m_FWD-SPONT</v>
      </c>
      <c r="H578">
        <f>_xlfn.XLOOKUP(Table2[[#This Row],[name]],Table1[name],Table1[1/h],0)</f>
        <v>0</v>
      </c>
      <c r="I578" t="b">
        <f>OR(Table2[[#This Row],[match]]=0,ROUNDUP(_xlfn.NUMBERVALUE(Table2[[#This Row],[match]]),4)=ROUNDUP(_xlfn.NUMBERVALUE(Table2[[#This Row],[1/h]]),4))</f>
        <v>1</v>
      </c>
    </row>
    <row r="579" spans="5:9">
      <c r="E579" t="s">
        <v>986</v>
      </c>
      <c r="F579">
        <f>_xlfn.NUMBERVALUE(_xlfn.TEXTAFTER(Table2[[#This Row],[my new versions]]," ",-1))</f>
        <v>12673.550496858699</v>
      </c>
      <c r="G579" t="str">
        <f>_xlfn.TEXTBEFORE(SUBSTITUTE(Table2[[#This Row],[my new versions]],"'","")," ")</f>
        <v>RXN-4ABZt_c_m_REV-SPONT</v>
      </c>
      <c r="H579">
        <f>_xlfn.XLOOKUP(Table2[[#This Row],[name]],Table1[name],Table1[1/h],0)</f>
        <v>0</v>
      </c>
      <c r="I579" t="b">
        <f>OR(Table2[[#This Row],[match]]=0,ROUNDUP(_xlfn.NUMBERVALUE(Table2[[#This Row],[match]]),4)=ROUNDUP(_xlfn.NUMBERVALUE(Table2[[#This Row],[1/h]]),4))</f>
        <v>1</v>
      </c>
    </row>
    <row r="580" spans="5:9">
      <c r="E580" t="s">
        <v>987</v>
      </c>
      <c r="F580">
        <f>_xlfn.NUMBERVALUE(_xlfn.TEXTAFTER(Table2[[#This Row],[my new versions]]," ",-1))</f>
        <v>12673.550496858699</v>
      </c>
      <c r="G580" t="str">
        <f>_xlfn.TEXTBEFORE(SUBSTITUTE(Table2[[#This Row],[my new versions]],"'","")," ")</f>
        <v>RXN-4AMPMS_c_FWD-rt2779</v>
      </c>
      <c r="H580">
        <f>_xlfn.XLOOKUP(Table2[[#This Row],[name]],Table1[name],Table1[1/h],0)</f>
        <v>0</v>
      </c>
      <c r="I580" t="b">
        <f>OR(Table2[[#This Row],[match]]=0,ROUNDUP(_xlfn.NUMBERVALUE(Table2[[#This Row],[match]]),4)=ROUNDUP(_xlfn.NUMBERVALUE(Table2[[#This Row],[1/h]]),4))</f>
        <v>1</v>
      </c>
    </row>
    <row r="581" spans="5:9">
      <c r="E581" t="s">
        <v>988</v>
      </c>
      <c r="F581">
        <f>_xlfn.NUMBERVALUE(_xlfn.TEXTAFTER(Table2[[#This Row],[my new versions]]," ",-1))</f>
        <v>12673.550496858699</v>
      </c>
      <c r="G581" t="str">
        <f>_xlfn.TEXTBEFORE(SUBSTITUTE(Table2[[#This Row],[my new versions]],"'","")," ")</f>
        <v>RXN-4CMCOAL_c_FWD-rt3465</v>
      </c>
      <c r="H581">
        <f>_xlfn.XLOOKUP(Table2[[#This Row],[name]],Table1[name],Table1[1/h],0)</f>
        <v>0</v>
      </c>
      <c r="I581" t="b">
        <f>OR(Table2[[#This Row],[match]]=0,ROUNDUP(_xlfn.NUMBERVALUE(Table2[[#This Row],[match]]),4)=ROUNDUP(_xlfn.NUMBERVALUE(Table2[[#This Row],[1/h]]),4))</f>
        <v>1</v>
      </c>
    </row>
    <row r="582" spans="5:9">
      <c r="E582" t="s">
        <v>989</v>
      </c>
      <c r="F582">
        <f>_xlfn.NUMBERVALUE(_xlfn.TEXTAFTER(Table2[[#This Row],[my new versions]]," ",-1))</f>
        <v>12673.550496858699</v>
      </c>
      <c r="G582" t="str">
        <f>_xlfn.TEXTBEFORE(SUBSTITUTE(Table2[[#This Row],[my new versions]],"'","")," ")</f>
        <v>RXN-4CMCOAL_c_FWD-rt5332</v>
      </c>
      <c r="H582">
        <f>_xlfn.XLOOKUP(Table2[[#This Row],[name]],Table1[name],Table1[1/h],0)</f>
        <v>0</v>
      </c>
      <c r="I582" t="b">
        <f>OR(Table2[[#This Row],[match]]=0,ROUNDUP(_xlfn.NUMBERVALUE(Table2[[#This Row],[match]]),4)=ROUNDUP(_xlfn.NUMBERVALUE(Table2[[#This Row],[1/h]]),4))</f>
        <v>1</v>
      </c>
    </row>
    <row r="583" spans="5:9">
      <c r="E583" t="s">
        <v>990</v>
      </c>
      <c r="F583">
        <f>_xlfn.NUMBERVALUE(_xlfn.TEXTAFTER(Table2[[#This Row],[my new versions]]," ",-1))</f>
        <v>12673.550496858699</v>
      </c>
      <c r="G583" t="str">
        <f>_xlfn.TEXTBEFORE(SUBSTITUTE(Table2[[#This Row],[my new versions]],"'","")," ")</f>
        <v>RXN-4CMCOAL_c_FWD-rt6434_c</v>
      </c>
      <c r="H583">
        <f>_xlfn.XLOOKUP(Table2[[#This Row],[name]],Table1[name],Table1[1/h],0)</f>
        <v>0</v>
      </c>
      <c r="I583" t="b">
        <f>OR(Table2[[#This Row],[match]]=0,ROUNDUP(_xlfn.NUMBERVALUE(Table2[[#This Row],[match]]),4)=ROUNDUP(_xlfn.NUMBERVALUE(Table2[[#This Row],[1/h]]),4))</f>
        <v>1</v>
      </c>
    </row>
    <row r="584" spans="5:9">
      <c r="E584" t="s">
        <v>991</v>
      </c>
      <c r="F584">
        <f>_xlfn.NUMBERVALUE(_xlfn.TEXTAFTER(Table2[[#This Row],[my new versions]]," ",-1))</f>
        <v>12673.550496858699</v>
      </c>
      <c r="G584" t="str">
        <f>_xlfn.TEXTBEFORE(SUBSTITUTE(Table2[[#This Row],[my new versions]],"'","")," ")</f>
        <v>RXN-4CMCOAL_c_FWD-rt8267_c</v>
      </c>
      <c r="H584">
        <f>_xlfn.XLOOKUP(Table2[[#This Row],[name]],Table1[name],Table1[1/h],0)</f>
        <v>0</v>
      </c>
      <c r="I584" t="b">
        <f>OR(Table2[[#This Row],[match]]=0,ROUNDUP(_xlfn.NUMBERVALUE(Table2[[#This Row],[match]]),4)=ROUNDUP(_xlfn.NUMBERVALUE(Table2[[#This Row],[1/h]]),4))</f>
        <v>1</v>
      </c>
    </row>
    <row r="585" spans="5:9">
      <c r="E585" t="s">
        <v>992</v>
      </c>
      <c r="F585">
        <f>_xlfn.NUMBERVALUE(_xlfn.TEXTAFTER(Table2[[#This Row],[my new versions]]," ",-1))</f>
        <v>12673.550496858699</v>
      </c>
      <c r="G585" t="str">
        <f>_xlfn.TEXTBEFORE(SUBSTITUTE(Table2[[#This Row],[my new versions]],"'","")," ")</f>
        <v>RXN-4CMCOAL_x_FWD-rt3465_x</v>
      </c>
      <c r="H585">
        <f>_xlfn.XLOOKUP(Table2[[#This Row],[name]],Table1[name],Table1[1/h],0)</f>
        <v>0</v>
      </c>
      <c r="I585" t="b">
        <f>OR(Table2[[#This Row],[match]]=0,ROUNDUP(_xlfn.NUMBERVALUE(Table2[[#This Row],[match]]),4)=ROUNDUP(_xlfn.NUMBERVALUE(Table2[[#This Row],[1/h]]),4))</f>
        <v>1</v>
      </c>
    </row>
    <row r="586" spans="5:9">
      <c r="E586" t="s">
        <v>993</v>
      </c>
      <c r="F586">
        <f>_xlfn.NUMBERVALUE(_xlfn.TEXTAFTER(Table2[[#This Row],[my new versions]]," ",-1))</f>
        <v>12673.550496858699</v>
      </c>
      <c r="G586" t="str">
        <f>_xlfn.TEXTBEFORE(SUBSTITUTE(Table2[[#This Row],[my new versions]],"'","")," ")</f>
        <v>RXN-4CMCOAL_x_FWD-rt5332_x</v>
      </c>
      <c r="H586">
        <f>_xlfn.XLOOKUP(Table2[[#This Row],[name]],Table1[name],Table1[1/h],0)</f>
        <v>0</v>
      </c>
      <c r="I586" t="b">
        <f>OR(Table2[[#This Row],[match]]=0,ROUNDUP(_xlfn.NUMBERVALUE(Table2[[#This Row],[match]]),4)=ROUNDUP(_xlfn.NUMBERVALUE(Table2[[#This Row],[1/h]]),4))</f>
        <v>1</v>
      </c>
    </row>
    <row r="587" spans="5:9">
      <c r="E587" t="s">
        <v>994</v>
      </c>
      <c r="F587">
        <f>_xlfn.NUMBERVALUE(_xlfn.TEXTAFTER(Table2[[#This Row],[my new versions]]," ",-1))</f>
        <v>12673.550496858699</v>
      </c>
      <c r="G587" t="str">
        <f>_xlfn.TEXTBEFORE(SUBSTITUTE(Table2[[#This Row],[my new versions]],"'","")," ")</f>
        <v>RXN-4CMCOAL_x_FWD-rt6434_x</v>
      </c>
      <c r="H587">
        <f>_xlfn.XLOOKUP(Table2[[#This Row],[name]],Table1[name],Table1[1/h],0)</f>
        <v>0</v>
      </c>
      <c r="I587" t="b">
        <f>OR(Table2[[#This Row],[match]]=0,ROUNDUP(_xlfn.NUMBERVALUE(Table2[[#This Row],[match]]),4)=ROUNDUP(_xlfn.NUMBERVALUE(Table2[[#This Row],[1/h]]),4))</f>
        <v>1</v>
      </c>
    </row>
    <row r="588" spans="5:9">
      <c r="E588" t="s">
        <v>995</v>
      </c>
      <c r="F588">
        <f>_xlfn.NUMBERVALUE(_xlfn.TEXTAFTER(Table2[[#This Row],[my new versions]]," ",-1))</f>
        <v>12673.550496858699</v>
      </c>
      <c r="G588" t="str">
        <f>_xlfn.TEXTBEFORE(SUBSTITUTE(Table2[[#This Row],[my new versions]],"'","")," ")</f>
        <v>RXN-4CMCOAL_x_FWD-rt8267_x</v>
      </c>
      <c r="H588">
        <f>_xlfn.XLOOKUP(Table2[[#This Row],[name]],Table1[name],Table1[1/h],0)</f>
        <v>0</v>
      </c>
      <c r="I588" t="b">
        <f>OR(Table2[[#This Row],[match]]=0,ROUNDUP(_xlfn.NUMBERVALUE(Table2[[#This Row],[match]]),4)=ROUNDUP(_xlfn.NUMBERVALUE(Table2[[#This Row],[1/h]]),4))</f>
        <v>1</v>
      </c>
    </row>
    <row r="589" spans="5:9">
      <c r="E589" t="s">
        <v>996</v>
      </c>
      <c r="F589">
        <f>_xlfn.NUMBERVALUE(_xlfn.TEXTAFTER(Table2[[#This Row],[my new versions]]," ",-1))</f>
        <v>12673.550496858699</v>
      </c>
      <c r="G589" t="str">
        <f>_xlfn.TEXTBEFORE(SUBSTITUTE(Table2[[#This Row],[my new versions]],"'","")," ")</f>
        <v>RXN-4DPMIPPH_c_FWD-rt1973</v>
      </c>
      <c r="H589">
        <f>_xlfn.XLOOKUP(Table2[[#This Row],[name]],Table1[name],Table1[1/h],0)</f>
        <v>0</v>
      </c>
      <c r="I589" t="b">
        <f>OR(Table2[[#This Row],[match]]=0,ROUNDUP(_xlfn.NUMBERVALUE(Table2[[#This Row],[match]]),4)=ROUNDUP(_xlfn.NUMBERVALUE(Table2[[#This Row],[1/h]]),4))</f>
        <v>1</v>
      </c>
    </row>
    <row r="590" spans="5:9">
      <c r="E590" t="s">
        <v>997</v>
      </c>
      <c r="F590">
        <f>_xlfn.NUMBERVALUE(_xlfn.TEXTAFTER(Table2[[#This Row],[my new versions]]," ",-1))</f>
        <v>12673.550496858699</v>
      </c>
      <c r="G590" t="str">
        <f>_xlfn.TEXTBEFORE(SUBSTITUTE(Table2[[#This Row],[my new versions]],"'","")," ")</f>
        <v>RXN-4DPMIPPH_c_REV-rt1973</v>
      </c>
      <c r="H590">
        <f>_xlfn.XLOOKUP(Table2[[#This Row],[name]],Table1[name],Table1[1/h],0)</f>
        <v>0</v>
      </c>
      <c r="I590" t="b">
        <f>OR(Table2[[#This Row],[match]]=0,ROUNDUP(_xlfn.NUMBERVALUE(Table2[[#This Row],[match]]),4)=ROUNDUP(_xlfn.NUMBERVALUE(Table2[[#This Row],[1/h]]),4))</f>
        <v>1</v>
      </c>
    </row>
    <row r="591" spans="5:9">
      <c r="E591" t="s">
        <v>998</v>
      </c>
      <c r="F591">
        <f>_xlfn.NUMBERVALUE(_xlfn.TEXTAFTER(Table2[[#This Row],[my new versions]]," ",-1))</f>
        <v>12673.550496858699</v>
      </c>
      <c r="G591" t="str">
        <f>_xlfn.TEXTBEFORE(SUBSTITUTE(Table2[[#This Row],[my new versions]],"'","")," ")</f>
        <v>RXN-4H2OGLTt_c_m_FWD-SPONT</v>
      </c>
      <c r="H591">
        <f>_xlfn.XLOOKUP(Table2[[#This Row],[name]],Table1[name],Table1[1/h],0)</f>
        <v>0</v>
      </c>
      <c r="I591" t="b">
        <f>OR(Table2[[#This Row],[match]]=0,ROUNDUP(_xlfn.NUMBERVALUE(Table2[[#This Row],[match]]),4)=ROUNDUP(_xlfn.NUMBERVALUE(Table2[[#This Row],[1/h]]),4))</f>
        <v>1</v>
      </c>
    </row>
    <row r="592" spans="5:9">
      <c r="E592" t="s">
        <v>999</v>
      </c>
      <c r="F592">
        <f>_xlfn.NUMBERVALUE(_xlfn.TEXTAFTER(Table2[[#This Row],[my new versions]]," ",-1))</f>
        <v>12673.550496858699</v>
      </c>
      <c r="G592" t="str">
        <f>_xlfn.TEXTBEFORE(SUBSTITUTE(Table2[[#This Row],[my new versions]],"'","")," ")</f>
        <v>RXN-4H2OGLTt_c_m_REV-SPONT</v>
      </c>
      <c r="H592">
        <f>_xlfn.XLOOKUP(Table2[[#This Row],[name]],Table1[name],Table1[1/h],0)</f>
        <v>0</v>
      </c>
      <c r="I592" t="b">
        <f>OR(Table2[[#This Row],[match]]=0,ROUNDUP(_xlfn.NUMBERVALUE(Table2[[#This Row],[match]]),4)=ROUNDUP(_xlfn.NUMBERVALUE(Table2[[#This Row],[1/h]]),4))</f>
        <v>1</v>
      </c>
    </row>
    <row r="593" spans="5:9">
      <c r="E593" t="s">
        <v>1000</v>
      </c>
      <c r="F593">
        <f>_xlfn.NUMBERVALUE(_xlfn.TEXTAFTER(Table2[[#This Row],[my new versions]]," ",-1))</f>
        <v>12673.550496858699</v>
      </c>
      <c r="G593" t="str">
        <f>_xlfn.TEXTBEFORE(SUBSTITUTE(Table2[[#This Row],[my new versions]],"'","")," ")</f>
        <v>RXN-4H2OGLTt_c_x_FWD-SPONT</v>
      </c>
      <c r="H593">
        <f>_xlfn.XLOOKUP(Table2[[#This Row],[name]],Table1[name],Table1[1/h],0)</f>
        <v>0</v>
      </c>
      <c r="I593" t="b">
        <f>OR(Table2[[#This Row],[match]]=0,ROUNDUP(_xlfn.NUMBERVALUE(Table2[[#This Row],[match]]),4)=ROUNDUP(_xlfn.NUMBERVALUE(Table2[[#This Row],[1/h]]),4))</f>
        <v>1</v>
      </c>
    </row>
    <row r="594" spans="5:9">
      <c r="E594" t="s">
        <v>1001</v>
      </c>
      <c r="F594">
        <f>_xlfn.NUMBERVALUE(_xlfn.TEXTAFTER(Table2[[#This Row],[my new versions]]," ",-1))</f>
        <v>12673.550496858699</v>
      </c>
      <c r="G594" t="str">
        <f>_xlfn.TEXTBEFORE(SUBSTITUTE(Table2[[#This Row],[my new versions]],"'","")," ")</f>
        <v>RXN-4H2OGLTt_c_x_REV-SPONT</v>
      </c>
      <c r="H594">
        <f>_xlfn.XLOOKUP(Table2[[#This Row],[name]],Table1[name],Table1[1/h],0)</f>
        <v>0</v>
      </c>
      <c r="I594" t="b">
        <f>OR(Table2[[#This Row],[match]]=0,ROUNDUP(_xlfn.NUMBERVALUE(Table2[[#This Row],[match]]),4)=ROUNDUP(_xlfn.NUMBERVALUE(Table2[[#This Row],[1/h]]),4))</f>
        <v>1</v>
      </c>
    </row>
    <row r="595" spans="5:9">
      <c r="E595" t="s">
        <v>1002</v>
      </c>
      <c r="F595">
        <f>_xlfn.NUMBERVALUE(_xlfn.TEXTAFTER(Table2[[#This Row],[my new versions]]," ",-1))</f>
        <v>12673.550496858699</v>
      </c>
      <c r="G595" t="str">
        <f>_xlfn.TEXTBEFORE(SUBSTITUTE(Table2[[#This Row],[my new versions]],"'","")," ")</f>
        <v>RXN-4HBZCOAS_c_FWD-SPONT</v>
      </c>
      <c r="H595">
        <f>_xlfn.XLOOKUP(Table2[[#This Row],[name]],Table1[name],Table1[1/h],0)</f>
        <v>0</v>
      </c>
      <c r="I595" t="b">
        <f>OR(Table2[[#This Row],[match]]=0,ROUNDUP(_xlfn.NUMBERVALUE(Table2[[#This Row],[match]]),4)=ROUNDUP(_xlfn.NUMBERVALUE(Table2[[#This Row],[1/h]]),4))</f>
        <v>1</v>
      </c>
    </row>
    <row r="596" spans="5:9">
      <c r="E596" t="s">
        <v>1003</v>
      </c>
      <c r="F596">
        <f>_xlfn.NUMBERVALUE(_xlfn.TEXTAFTER(Table2[[#This Row],[my new versions]]," ",-1))</f>
        <v>12673.550496858699</v>
      </c>
      <c r="G596" t="str">
        <f>_xlfn.TEXTBEFORE(SUBSTITUTE(Table2[[#This Row],[my new versions]],"'","")," ")</f>
        <v>RXN-4HBZF_c_FWD-SPONT</v>
      </c>
      <c r="H596">
        <f>_xlfn.XLOOKUP(Table2[[#This Row],[name]],Table1[name],Table1[1/h],0)</f>
        <v>0</v>
      </c>
      <c r="I596" t="b">
        <f>OR(Table2[[#This Row],[match]]=0,ROUNDUP(_xlfn.NUMBERVALUE(Table2[[#This Row],[match]]),4)=ROUNDUP(_xlfn.NUMBERVALUE(Table2[[#This Row],[1/h]]),4))</f>
        <v>1</v>
      </c>
    </row>
    <row r="597" spans="5:9">
      <c r="E597" t="s">
        <v>1004</v>
      </c>
      <c r="F597">
        <f>_xlfn.NUMBERVALUE(_xlfn.TEXTAFTER(Table2[[#This Row],[my new versions]]," ",-1))</f>
        <v>12673.550496858699</v>
      </c>
      <c r="G597" t="str">
        <f>_xlfn.TEXTBEFORE(SUBSTITUTE(Table2[[#This Row],[my new versions]],"'","")," ")</f>
        <v>RXN-4HBZNPT_m_FWD-rt6869</v>
      </c>
      <c r="H597">
        <f>_xlfn.XLOOKUP(Table2[[#This Row],[name]],Table1[name],Table1[1/h],0)</f>
        <v>0</v>
      </c>
      <c r="I597" t="b">
        <f>OR(Table2[[#This Row],[match]]=0,ROUNDUP(_xlfn.NUMBERVALUE(Table2[[#This Row],[match]]),4)=ROUNDUP(_xlfn.NUMBERVALUE(Table2[[#This Row],[1/h]]),4))</f>
        <v>1</v>
      </c>
    </row>
    <row r="598" spans="5:9">
      <c r="E598" t="s">
        <v>1005</v>
      </c>
      <c r="F598">
        <f>_xlfn.NUMBERVALUE(_xlfn.TEXTAFTER(Table2[[#This Row],[my new versions]]," ",-1))</f>
        <v>12673.550496858699</v>
      </c>
      <c r="G598" t="str">
        <f>_xlfn.TEXTBEFORE(SUBSTITUTE(Table2[[#This Row],[my new versions]],"'","")," ")</f>
        <v>RXN-4HBZt_c_m_FWD-SPONT</v>
      </c>
      <c r="H598">
        <f>_xlfn.XLOOKUP(Table2[[#This Row],[name]],Table1[name],Table1[1/h],0)</f>
        <v>0</v>
      </c>
      <c r="I598" t="b">
        <f>OR(Table2[[#This Row],[match]]=0,ROUNDUP(_xlfn.NUMBERVALUE(Table2[[#This Row],[match]]),4)=ROUNDUP(_xlfn.NUMBERVALUE(Table2[[#This Row],[1/h]]),4))</f>
        <v>1</v>
      </c>
    </row>
    <row r="599" spans="5:9">
      <c r="E599" t="s">
        <v>1006</v>
      </c>
      <c r="F599">
        <f>_xlfn.NUMBERVALUE(_xlfn.TEXTAFTER(Table2[[#This Row],[my new versions]]," ",-1))</f>
        <v>12673.550496858699</v>
      </c>
      <c r="G599" t="str">
        <f>_xlfn.TEXTBEFORE(SUBSTITUTE(Table2[[#This Row],[my new versions]],"'","")," ")</f>
        <v>RXN-4HBZt_c_m_REV-SPONT</v>
      </c>
      <c r="H599">
        <f>_xlfn.XLOOKUP(Table2[[#This Row],[name]],Table1[name],Table1[1/h],0)</f>
        <v>0</v>
      </c>
      <c r="I599" t="b">
        <f>OR(Table2[[#This Row],[match]]=0,ROUNDUP(_xlfn.NUMBERVALUE(Table2[[#This Row],[match]]),4)=ROUNDUP(_xlfn.NUMBERVALUE(Table2[[#This Row],[1/h]]),4))</f>
        <v>1</v>
      </c>
    </row>
    <row r="600" spans="5:9">
      <c r="E600" t="s">
        <v>1007</v>
      </c>
      <c r="F600">
        <f>_xlfn.NUMBERVALUE(_xlfn.TEXTAFTER(Table2[[#This Row],[my new versions]]," ",-1))</f>
        <v>12673.550496858699</v>
      </c>
      <c r="G600" t="str">
        <f>_xlfn.TEXTBEFORE(SUBSTITUTE(Table2[[#This Row],[my new versions]],"'","")," ")</f>
        <v>RXN-4HGLSD_m_FWD-rt0201</v>
      </c>
      <c r="H600">
        <f>_xlfn.XLOOKUP(Table2[[#This Row],[name]],Table1[name],Table1[1/h],0)</f>
        <v>0</v>
      </c>
      <c r="I600" t="b">
        <f>OR(Table2[[#This Row],[match]]=0,ROUNDUP(_xlfn.NUMBERVALUE(Table2[[#This Row],[match]]),4)=ROUNDUP(_xlfn.NUMBERVALUE(Table2[[#This Row],[1/h]]),4))</f>
        <v>1</v>
      </c>
    </row>
    <row r="601" spans="5:9">
      <c r="E601" t="s">
        <v>1008</v>
      </c>
      <c r="F601">
        <f>_xlfn.NUMBERVALUE(_xlfn.TEXTAFTER(Table2[[#This Row],[my new versions]]," ",-1))</f>
        <v>12673.550496858699</v>
      </c>
      <c r="G601" t="str">
        <f>_xlfn.TEXTBEFORE(SUBSTITUTE(Table2[[#This Row],[my new versions]],"'","")," ")</f>
        <v>RXN-4HPEOR_c_FWD-UNKNOWN</v>
      </c>
      <c r="H601">
        <f>_xlfn.XLOOKUP(Table2[[#This Row],[name]],Table1[name],Table1[1/h],0)</f>
        <v>0</v>
      </c>
      <c r="I601" t="b">
        <f>OR(Table2[[#This Row],[match]]=0,ROUNDUP(_xlfn.NUMBERVALUE(Table2[[#This Row],[match]]),4)=ROUNDUP(_xlfn.NUMBERVALUE(Table2[[#This Row],[1/h]]),4))</f>
        <v>1</v>
      </c>
    </row>
    <row r="602" spans="5:9">
      <c r="E602" t="s">
        <v>1009</v>
      </c>
      <c r="F602">
        <f>_xlfn.NUMBERVALUE(_xlfn.TEXTAFTER(Table2[[#This Row],[my new versions]]," ",-1))</f>
        <v>12673.550496858699</v>
      </c>
      <c r="G602" t="str">
        <f>_xlfn.TEXTBEFORE(SUBSTITUTE(Table2[[#This Row],[my new versions]],"'","")," ")</f>
        <v>RXN-4HPLH_c_FWD-UNKNOWN</v>
      </c>
      <c r="H602">
        <f>_xlfn.XLOOKUP(Table2[[#This Row],[name]],Table1[name],Table1[1/h],0)</f>
        <v>0</v>
      </c>
      <c r="I602" t="b">
        <f>OR(Table2[[#This Row],[match]]=0,ROUNDUP(_xlfn.NUMBERVALUE(Table2[[#This Row],[match]]),4)=ROUNDUP(_xlfn.NUMBERVALUE(Table2[[#This Row],[1/h]]),4))</f>
        <v>1</v>
      </c>
    </row>
    <row r="603" spans="5:9">
      <c r="E603" t="s">
        <v>1010</v>
      </c>
      <c r="F603">
        <f>_xlfn.NUMBERVALUE(_xlfn.TEXTAFTER(Table2[[#This Row],[my new versions]]," ",-1))</f>
        <v>12673.550496858699</v>
      </c>
      <c r="G603" t="str">
        <f>_xlfn.TEXTBEFORE(SUBSTITUTE(Table2[[#This Row],[my new versions]],"'","")," ")</f>
        <v>RXN-4HPPCL_c_FWD-UNKNOWN</v>
      </c>
      <c r="H603">
        <f>_xlfn.XLOOKUP(Table2[[#This Row],[name]],Table1[name],Table1[1/h],0)</f>
        <v>0</v>
      </c>
      <c r="I603" t="b">
        <f>OR(Table2[[#This Row],[match]]=0,ROUNDUP(_xlfn.NUMBERVALUE(Table2[[#This Row],[match]]),4)=ROUNDUP(_xlfn.NUMBERVALUE(Table2[[#This Row],[1/h]]),4))</f>
        <v>1</v>
      </c>
    </row>
    <row r="604" spans="5:9">
      <c r="E604" t="s">
        <v>1011</v>
      </c>
      <c r="F604">
        <f>_xlfn.NUMBERVALUE(_xlfn.TEXTAFTER(Table2[[#This Row],[my new versions]]," ",-1))</f>
        <v>12673.550496858699</v>
      </c>
      <c r="G604" t="str">
        <f>_xlfn.TEXTBEFORE(SUBSTITUTE(Table2[[#This Row],[my new versions]],"'","")," ")</f>
        <v>RXN-4HPPR_c_FWD-UNKNOWN</v>
      </c>
      <c r="H604">
        <f>_xlfn.XLOOKUP(Table2[[#This Row],[name]],Table1[name],Table1[1/h],0)</f>
        <v>0</v>
      </c>
      <c r="I604" t="b">
        <f>OR(Table2[[#This Row],[match]]=0,ROUNDUP(_xlfn.NUMBERVALUE(Table2[[#This Row],[match]]),4)=ROUNDUP(_xlfn.NUMBERVALUE(Table2[[#This Row],[1/h]]),4))</f>
        <v>1</v>
      </c>
    </row>
    <row r="605" spans="5:9">
      <c r="E605" t="s">
        <v>1012</v>
      </c>
      <c r="F605">
        <f>_xlfn.NUMBERVALUE(_xlfn.TEXTAFTER(Table2[[#This Row],[my new versions]]," ",-1))</f>
        <v>12673.550496858699</v>
      </c>
      <c r="G605" t="str">
        <f>_xlfn.TEXTBEFORE(SUBSTITUTE(Table2[[#This Row],[my new versions]],"'","")," ")</f>
        <v>RXN-4HPPR_c_REV-UNKNOWN</v>
      </c>
      <c r="H605">
        <f>_xlfn.XLOOKUP(Table2[[#This Row],[name]],Table1[name],Table1[1/h],0)</f>
        <v>0</v>
      </c>
      <c r="I605" t="b">
        <f>OR(Table2[[#This Row],[match]]=0,ROUNDUP(_xlfn.NUMBERVALUE(Table2[[#This Row],[match]]),4)=ROUNDUP(_xlfn.NUMBERVALUE(Table2[[#This Row],[1/h]]),4))</f>
        <v>1</v>
      </c>
    </row>
    <row r="606" spans="5:9">
      <c r="E606" t="s">
        <v>1013</v>
      </c>
      <c r="F606">
        <f>_xlfn.NUMBERVALUE(_xlfn.TEXTAFTER(Table2[[#This Row],[my new versions]]," ",-1))</f>
        <v>12673.550496858699</v>
      </c>
      <c r="G606" t="str">
        <f>_xlfn.TEXTBEFORE(SUBSTITUTE(Table2[[#This Row],[my new versions]],"'","")," ")</f>
        <v>RXN-4HTHRS_c_FWD-rt1374</v>
      </c>
      <c r="H606">
        <f>_xlfn.XLOOKUP(Table2[[#This Row],[name]],Table1[name],Table1[1/h],0)</f>
        <v>0</v>
      </c>
      <c r="I606" t="b">
        <f>OR(Table2[[#This Row],[match]]=0,ROUNDUP(_xlfn.NUMBERVALUE(Table2[[#This Row],[match]]),4)=ROUNDUP(_xlfn.NUMBERVALUE(Table2[[#This Row],[1/h]]),4))</f>
        <v>1</v>
      </c>
    </row>
    <row r="607" spans="5:9">
      <c r="E607" t="s">
        <v>1014</v>
      </c>
      <c r="F607">
        <f>_xlfn.NUMBERVALUE(_xlfn.TEXTAFTER(Table2[[#This Row],[my new versions]]," ",-1))</f>
        <v>12673.550496858699</v>
      </c>
      <c r="G607" t="str">
        <f>_xlfn.TEXTBEFORE(SUBSTITUTE(Table2[[#This Row],[my new versions]],"'","")," ")</f>
        <v>RXN-4MOPR_m_FWD-rt4198</v>
      </c>
      <c r="H607">
        <f>_xlfn.XLOOKUP(Table2[[#This Row],[name]],Table1[name],Table1[1/h],0)</f>
        <v>0</v>
      </c>
      <c r="I607" t="b">
        <f>OR(Table2[[#This Row],[match]]=0,ROUNDUP(_xlfn.NUMBERVALUE(Table2[[#This Row],[match]]),4)=ROUNDUP(_xlfn.NUMBERVALUE(Table2[[#This Row],[1/h]]),4))</f>
        <v>1</v>
      </c>
    </row>
    <row r="608" spans="5:9">
      <c r="E608" t="s">
        <v>1015</v>
      </c>
      <c r="F608">
        <f>_xlfn.NUMBERVALUE(_xlfn.TEXTAFTER(Table2[[#This Row],[my new versions]]," ",-1))</f>
        <v>12673.550496858699</v>
      </c>
      <c r="G608" t="str">
        <f>_xlfn.TEXTBEFORE(SUBSTITUTE(Table2[[#This Row],[my new versions]],"'","")," ")</f>
        <v>RXN-5AOPt_c_m_FWD-SPONT</v>
      </c>
      <c r="H608">
        <f>_xlfn.XLOOKUP(Table2[[#This Row],[name]],Table1[name],Table1[1/h],0)</f>
        <v>0</v>
      </c>
      <c r="I608" t="b">
        <f>OR(Table2[[#This Row],[match]]=0,ROUNDUP(_xlfn.NUMBERVALUE(Table2[[#This Row],[match]]),4)=ROUNDUP(_xlfn.NUMBERVALUE(Table2[[#This Row],[1/h]]),4))</f>
        <v>1</v>
      </c>
    </row>
    <row r="609" spans="5:9">
      <c r="E609" t="s">
        <v>1016</v>
      </c>
      <c r="F609">
        <f>_xlfn.NUMBERVALUE(_xlfn.TEXTAFTER(Table2[[#This Row],[my new versions]]," ",-1))</f>
        <v>12673.550496858699</v>
      </c>
      <c r="G609" t="str">
        <f>_xlfn.TEXTBEFORE(SUBSTITUTE(Table2[[#This Row],[my new versions]],"'","")," ")</f>
        <v>RXN-5AOPt_c_m_REV-SPONT</v>
      </c>
      <c r="H609">
        <f>_xlfn.XLOOKUP(Table2[[#This Row],[name]],Table1[name],Table1[1/h],0)</f>
        <v>0</v>
      </c>
      <c r="I609" t="b">
        <f>OR(Table2[[#This Row],[match]]=0,ROUNDUP(_xlfn.NUMBERVALUE(Table2[[#This Row],[match]]),4)=ROUNDUP(_xlfn.NUMBERVALUE(Table2[[#This Row],[1/h]]),4))</f>
        <v>1</v>
      </c>
    </row>
    <row r="610" spans="5:9">
      <c r="E610" t="s">
        <v>1017</v>
      </c>
      <c r="F610">
        <f>_xlfn.NUMBERVALUE(_xlfn.TEXTAFTER(Table2[[#This Row],[my new versions]]," ",-1))</f>
        <v>12673.550496858699</v>
      </c>
      <c r="G610" t="str">
        <f>_xlfn.TEXTBEFORE(SUBSTITUTE(Table2[[#This Row],[my new versions]],"'","")," ")</f>
        <v>RXN-5AOPtps_e_FWD-rt2901</v>
      </c>
      <c r="H610">
        <f>_xlfn.XLOOKUP(Table2[[#This Row],[name]],Table1[name],Table1[1/h],0)</f>
        <v>0</v>
      </c>
      <c r="I610" t="b">
        <f>OR(Table2[[#This Row],[match]]=0,ROUNDUP(_xlfn.NUMBERVALUE(Table2[[#This Row],[match]]),4)=ROUNDUP(_xlfn.NUMBERVALUE(Table2[[#This Row],[1/h]]),4))</f>
        <v>1</v>
      </c>
    </row>
    <row r="611" spans="5:9">
      <c r="E611" t="s">
        <v>1018</v>
      </c>
      <c r="F611">
        <f>_xlfn.NUMBERVALUE(_xlfn.TEXTAFTER(Table2[[#This Row],[my new versions]]," ",-1))</f>
        <v>12673.550496858699</v>
      </c>
      <c r="G611" t="str">
        <f>_xlfn.TEXTBEFORE(SUBSTITUTE(Table2[[#This Row],[my new versions]],"'","")," ")</f>
        <v>RXN-5FTHFt_c_e_FWD-SPONT</v>
      </c>
      <c r="H611">
        <f>_xlfn.XLOOKUP(Table2[[#This Row],[name]],Table1[name],Table1[1/h],0)</f>
        <v>0</v>
      </c>
      <c r="I611" t="b">
        <f>OR(Table2[[#This Row],[match]]=0,ROUNDUP(_xlfn.NUMBERVALUE(Table2[[#This Row],[match]]),4)=ROUNDUP(_xlfn.NUMBERVALUE(Table2[[#This Row],[1/h]]),4))</f>
        <v>1</v>
      </c>
    </row>
    <row r="612" spans="5:9">
      <c r="E612" t="s">
        <v>1019</v>
      </c>
      <c r="F612">
        <f>_xlfn.NUMBERVALUE(_xlfn.TEXTAFTER(Table2[[#This Row],[my new versions]]," ",-1))</f>
        <v>12673.550496858699</v>
      </c>
      <c r="G612" t="str">
        <f>_xlfn.TEXTBEFORE(SUBSTITUTE(Table2[[#This Row],[my new versions]],"'","")," ")</f>
        <v>RXN-5FTHFt_c_e_REV-SPONT</v>
      </c>
      <c r="H612">
        <f>_xlfn.XLOOKUP(Table2[[#This Row],[name]],Table1[name],Table1[1/h],0)</f>
        <v>0</v>
      </c>
      <c r="I612" t="b">
        <f>OR(Table2[[#This Row],[match]]=0,ROUNDUP(_xlfn.NUMBERVALUE(Table2[[#This Row],[match]]),4)=ROUNDUP(_xlfn.NUMBERVALUE(Table2[[#This Row],[1/h]]),4))</f>
        <v>1</v>
      </c>
    </row>
    <row r="613" spans="5:9">
      <c r="E613" t="s">
        <v>1020</v>
      </c>
      <c r="F613">
        <f>_xlfn.NUMBERVALUE(_xlfn.TEXTAFTER(Table2[[#This Row],[my new versions]]," ",-1))</f>
        <v>12673.550496858699</v>
      </c>
      <c r="G613" t="str">
        <f>_xlfn.TEXTBEFORE(SUBSTITUTE(Table2[[#This Row],[my new versions]],"'","")," ")</f>
        <v>RXN-6DPMIPPH_c_FWD-rt1395</v>
      </c>
      <c r="H613">
        <f>_xlfn.XLOOKUP(Table2[[#This Row],[name]],Table1[name],Table1[1/h],0)</f>
        <v>0</v>
      </c>
      <c r="I613" t="b">
        <f>OR(Table2[[#This Row],[match]]=0,ROUNDUP(_xlfn.NUMBERVALUE(Table2[[#This Row],[match]]),4)=ROUNDUP(_xlfn.NUMBERVALUE(Table2[[#This Row],[1/h]]),4))</f>
        <v>1</v>
      </c>
    </row>
    <row r="614" spans="5:9">
      <c r="E614" t="s">
        <v>1021</v>
      </c>
      <c r="F614">
        <f>_xlfn.NUMBERVALUE(_xlfn.TEXTAFTER(Table2[[#This Row],[my new versions]]," ",-1))</f>
        <v>12673.550496858699</v>
      </c>
      <c r="G614" t="str">
        <f>_xlfn.TEXTBEFORE(SUBSTITUTE(Table2[[#This Row],[my new versions]],"'","")," ")</f>
        <v>RXN-6DPMIPPH_c_REV-rt1395</v>
      </c>
      <c r="H614">
        <f>_xlfn.XLOOKUP(Table2[[#This Row],[name]],Table1[name],Table1[1/h],0)</f>
        <v>0</v>
      </c>
      <c r="I614" t="b">
        <f>OR(Table2[[#This Row],[match]]=0,ROUNDUP(_xlfn.NUMBERVALUE(Table2[[#This Row],[match]]),4)=ROUNDUP(_xlfn.NUMBERVALUE(Table2[[#This Row],[1/h]]),4))</f>
        <v>1</v>
      </c>
    </row>
    <row r="615" spans="5:9">
      <c r="E615" t="s">
        <v>1022</v>
      </c>
      <c r="F615">
        <f>_xlfn.NUMBERVALUE(_xlfn.TEXTAFTER(Table2[[#This Row],[my new versions]]," ",-1))</f>
        <v>12673.550496858699</v>
      </c>
      <c r="G615" t="str">
        <f>_xlfn.TEXTBEFORE(SUBSTITUTE(Table2[[#This Row],[my new versions]],"'","")," ")</f>
        <v>RXN-6DPMIPPH_c_FWD-rt1973</v>
      </c>
      <c r="H615">
        <f>_xlfn.XLOOKUP(Table2[[#This Row],[name]],Table1[name],Table1[1/h],0)</f>
        <v>0</v>
      </c>
      <c r="I615" t="b">
        <f>OR(Table2[[#This Row],[match]]=0,ROUNDUP(_xlfn.NUMBERVALUE(Table2[[#This Row],[match]]),4)=ROUNDUP(_xlfn.NUMBERVALUE(Table2[[#This Row],[1/h]]),4))</f>
        <v>1</v>
      </c>
    </row>
    <row r="616" spans="5:9">
      <c r="E616" t="s">
        <v>1023</v>
      </c>
      <c r="F616">
        <f>_xlfn.NUMBERVALUE(_xlfn.TEXTAFTER(Table2[[#This Row],[my new versions]]," ",-1))</f>
        <v>12673.550496858699</v>
      </c>
      <c r="G616" t="str">
        <f>_xlfn.TEXTBEFORE(SUBSTITUTE(Table2[[#This Row],[my new versions]],"'","")," ")</f>
        <v>RXN-6DPMIPPH_c_REV-rt1973</v>
      </c>
      <c r="H616">
        <f>_xlfn.XLOOKUP(Table2[[#This Row],[name]],Table1[name],Table1[1/h],0)</f>
        <v>0</v>
      </c>
      <c r="I616" t="b">
        <f>OR(Table2[[#This Row],[match]]=0,ROUNDUP(_xlfn.NUMBERVALUE(Table2[[#This Row],[match]]),4)=ROUNDUP(_xlfn.NUMBERVALUE(Table2[[#This Row],[1/h]]),4))</f>
        <v>1</v>
      </c>
    </row>
    <row r="617" spans="5:9">
      <c r="E617" t="s">
        <v>1024</v>
      </c>
      <c r="F617">
        <f>_xlfn.NUMBERVALUE(_xlfn.TEXTAFTER(Table2[[#This Row],[my new versions]]," ",-1))</f>
        <v>12673.550496858699</v>
      </c>
      <c r="G617" t="str">
        <f>_xlfn.TEXTBEFORE(SUBSTITUTE(Table2[[#This Row],[my new versions]],"'","")," ")</f>
        <v>RXN-AACTOOR_c_FWD-UNKNOWN</v>
      </c>
      <c r="H617">
        <f>_xlfn.XLOOKUP(Table2[[#This Row],[name]],Table1[name],Table1[1/h],0)</f>
        <v>0</v>
      </c>
      <c r="I617" t="b">
        <f>OR(Table2[[#This Row],[match]]=0,ROUNDUP(_xlfn.NUMBERVALUE(Table2[[#This Row],[match]]),4)=ROUNDUP(_xlfn.NUMBERVALUE(Table2[[#This Row],[1/h]]),4))</f>
        <v>1</v>
      </c>
    </row>
    <row r="618" spans="5:9">
      <c r="E618" t="s">
        <v>1025</v>
      </c>
      <c r="F618">
        <f>_xlfn.NUMBERVALUE(_xlfn.TEXTAFTER(Table2[[#This Row],[my new versions]]," ",-1))</f>
        <v>11859.0632837216</v>
      </c>
      <c r="G618" t="str">
        <f>_xlfn.TEXTBEFORE(SUBSTITUTE(Table2[[#This Row],[my new versions]],"'","")," ")</f>
        <v>RXN-AASADy_c_FWD-LYS25</v>
      </c>
      <c r="H618">
        <f>_xlfn.XLOOKUP(Table2[[#This Row],[name]],Table1[name],Table1[1/h],0)</f>
        <v>11859.063283721664</v>
      </c>
      <c r="I618" t="b">
        <f>OR(Table2[[#This Row],[match]]=0,ROUNDUP(_xlfn.NUMBERVALUE(Table2[[#This Row],[match]]),4)=ROUNDUP(_xlfn.NUMBERVALUE(Table2[[#This Row],[1/h]]),4))</f>
        <v>1</v>
      </c>
    </row>
    <row r="619" spans="5:9">
      <c r="E619" t="s">
        <v>1026</v>
      </c>
      <c r="F619">
        <f>_xlfn.NUMBERVALUE(_xlfn.TEXTAFTER(Table2[[#This Row],[my new versions]]," ",-1))</f>
        <v>20.645359744352199</v>
      </c>
      <c r="G619" t="str">
        <f>_xlfn.TEXTBEFORE(SUBSTITUTE(Table2[[#This Row],[my new versions]],"'","")," ")</f>
        <v>RXN-AATA_c_FWD-rt0172</v>
      </c>
      <c r="H619">
        <f>_xlfn.XLOOKUP(Table2[[#This Row],[name]],Table1[name],Table1[1/h],0)</f>
        <v>20.645359744352184</v>
      </c>
      <c r="I619" t="b">
        <f>OR(Table2[[#This Row],[match]]=0,ROUNDUP(_xlfn.NUMBERVALUE(Table2[[#This Row],[match]]),4)=ROUNDUP(_xlfn.NUMBERVALUE(Table2[[#This Row],[1/h]]),4))</f>
        <v>1</v>
      </c>
    </row>
    <row r="620" spans="5:9">
      <c r="E620" t="s">
        <v>1027</v>
      </c>
      <c r="F620">
        <f>_xlfn.NUMBERVALUE(_xlfn.TEXTAFTER(Table2[[#This Row],[my new versions]]," ",-1))</f>
        <v>12673.550496858699</v>
      </c>
      <c r="G620" t="str">
        <f>_xlfn.TEXTBEFORE(SUBSTITUTE(Table2[[#This Row],[my new versions]],"'","")," ")</f>
        <v>RXN-AATA_c_REV-rt0172</v>
      </c>
      <c r="H620">
        <f>_xlfn.XLOOKUP(Table2[[#This Row],[name]],Table1[name],Table1[1/h],0)</f>
        <v>0</v>
      </c>
      <c r="I620" t="b">
        <f>OR(Table2[[#This Row],[match]]=0,ROUNDUP(_xlfn.NUMBERVALUE(Table2[[#This Row],[match]]),4)=ROUNDUP(_xlfn.NUMBERVALUE(Table2[[#This Row],[1/h]]),4))</f>
        <v>1</v>
      </c>
    </row>
    <row r="621" spans="5:9">
      <c r="E621" t="s">
        <v>1028</v>
      </c>
      <c r="F621">
        <f>_xlfn.NUMBERVALUE(_xlfn.TEXTAFTER(Table2[[#This Row],[my new versions]]," ",-1))</f>
        <v>20.645359744352199</v>
      </c>
      <c r="G621" t="str">
        <f>_xlfn.TEXTBEFORE(SUBSTITUTE(Table2[[#This Row],[my new versions]],"'","")," ")</f>
        <v>RXN-AATA_c_FWD-rt4039</v>
      </c>
      <c r="H621">
        <f>_xlfn.XLOOKUP(Table2[[#This Row],[name]],Table1[name],Table1[1/h],0)</f>
        <v>20.645359744352184</v>
      </c>
      <c r="I621" t="b">
        <f>OR(Table2[[#This Row],[match]]=0,ROUNDUP(_xlfn.NUMBERVALUE(Table2[[#This Row],[match]]),4)=ROUNDUP(_xlfn.NUMBERVALUE(Table2[[#This Row],[1/h]]),4))</f>
        <v>1</v>
      </c>
    </row>
    <row r="622" spans="5:9">
      <c r="E622" t="s">
        <v>1029</v>
      </c>
      <c r="F622">
        <f>_xlfn.NUMBERVALUE(_xlfn.TEXTAFTER(Table2[[#This Row],[my new versions]]," ",-1))</f>
        <v>12673.550496858699</v>
      </c>
      <c r="G622" t="str">
        <f>_xlfn.TEXTBEFORE(SUBSTITUTE(Table2[[#This Row],[my new versions]],"'","")," ")</f>
        <v>RXN-AATA_c_REV-rt4039</v>
      </c>
      <c r="H622">
        <f>_xlfn.XLOOKUP(Table2[[#This Row],[name]],Table1[name],Table1[1/h],0)</f>
        <v>0</v>
      </c>
      <c r="I622" t="b">
        <f>OR(Table2[[#This Row],[match]]=0,ROUNDUP(_xlfn.NUMBERVALUE(Table2[[#This Row],[match]]),4)=ROUNDUP(_xlfn.NUMBERVALUE(Table2[[#This Row],[1/h]]),4))</f>
        <v>1</v>
      </c>
    </row>
    <row r="623" spans="5:9">
      <c r="E623" t="s">
        <v>1030</v>
      </c>
      <c r="F623">
        <f>_xlfn.NUMBERVALUE(_xlfn.TEXTAFTER(Table2[[#This Row],[my new versions]]," ",-1))</f>
        <v>20.645359744352199</v>
      </c>
      <c r="G623" t="str">
        <f>_xlfn.TEXTBEFORE(SUBSTITUTE(Table2[[#This Row],[my new versions]],"'","")," ")</f>
        <v>RXN-AATA_c_FWD-rt7471</v>
      </c>
      <c r="H623">
        <f>_xlfn.XLOOKUP(Table2[[#This Row],[name]],Table1[name],Table1[1/h],0)</f>
        <v>20.645359744352184</v>
      </c>
      <c r="I623" t="b">
        <f>OR(Table2[[#This Row],[match]]=0,ROUNDUP(_xlfn.NUMBERVALUE(Table2[[#This Row],[match]]),4)=ROUNDUP(_xlfn.NUMBERVALUE(Table2[[#This Row],[1/h]]),4))</f>
        <v>1</v>
      </c>
    </row>
    <row r="624" spans="5:9">
      <c r="E624" t="s">
        <v>1031</v>
      </c>
      <c r="F624">
        <f>_xlfn.NUMBERVALUE(_xlfn.TEXTAFTER(Table2[[#This Row],[my new versions]]," ",-1))</f>
        <v>12673.550496858699</v>
      </c>
      <c r="G624" t="str">
        <f>_xlfn.TEXTBEFORE(SUBSTITUTE(Table2[[#This Row],[my new versions]],"'","")," ")</f>
        <v>RXN-AATA_c_REV-rt7471</v>
      </c>
      <c r="H624">
        <f>_xlfn.XLOOKUP(Table2[[#This Row],[name]],Table1[name],Table1[1/h],0)</f>
        <v>0</v>
      </c>
      <c r="I624" t="b">
        <f>OR(Table2[[#This Row],[match]]=0,ROUNDUP(_xlfn.NUMBERVALUE(Table2[[#This Row],[match]]),4)=ROUNDUP(_xlfn.NUMBERVALUE(Table2[[#This Row],[1/h]]),4))</f>
        <v>1</v>
      </c>
    </row>
    <row r="625" spans="5:9">
      <c r="E625" t="s">
        <v>1032</v>
      </c>
      <c r="F625">
        <f>_xlfn.NUMBERVALUE(_xlfn.TEXTAFTER(Table2[[#This Row],[my new versions]]," ",-1))</f>
        <v>12673.550496858699</v>
      </c>
      <c r="G625" t="str">
        <f>_xlfn.TEXTBEFORE(SUBSTITUTE(Table2[[#This Row],[my new versions]],"'","")," ")</f>
        <v>RXN-ABTA_c_FWD-rt2569</v>
      </c>
      <c r="H625">
        <f>_xlfn.XLOOKUP(Table2[[#This Row],[name]],Table1[name],Table1[1/h],0)</f>
        <v>0</v>
      </c>
      <c r="I625" t="b">
        <f>OR(Table2[[#This Row],[match]]=0,ROUNDUP(_xlfn.NUMBERVALUE(Table2[[#This Row],[match]]),4)=ROUNDUP(_xlfn.NUMBERVALUE(Table2[[#This Row],[1/h]]),4))</f>
        <v>1</v>
      </c>
    </row>
    <row r="626" spans="5:9">
      <c r="E626" t="s">
        <v>1033</v>
      </c>
      <c r="F626">
        <f>_xlfn.NUMBERVALUE(_xlfn.TEXTAFTER(Table2[[#This Row],[my new versions]]," ",-1))</f>
        <v>12673.550496858699</v>
      </c>
      <c r="G626" t="str">
        <f>_xlfn.TEXTBEFORE(SUBSTITUTE(Table2[[#This Row],[my new versions]],"'","")," ")</f>
        <v>RXN-ABTA_c_FWD-rt7537</v>
      </c>
      <c r="H626">
        <f>_xlfn.XLOOKUP(Table2[[#This Row],[name]],Table1[name],Table1[1/h],0)</f>
        <v>0</v>
      </c>
      <c r="I626" t="b">
        <f>OR(Table2[[#This Row],[match]]=0,ROUNDUP(_xlfn.NUMBERVALUE(Table2[[#This Row],[match]]),4)=ROUNDUP(_xlfn.NUMBERVALUE(Table2[[#This Row],[1/h]]),4))</f>
        <v>1</v>
      </c>
    </row>
    <row r="627" spans="5:9">
      <c r="E627" t="s">
        <v>1034</v>
      </c>
      <c r="F627">
        <f>_xlfn.NUMBERVALUE(_xlfn.TEXTAFTER(Table2[[#This Row],[my new versions]]," ",-1))</f>
        <v>12673.550496858699</v>
      </c>
      <c r="G627" t="str">
        <f>_xlfn.TEXTBEFORE(SUBSTITUTE(Table2[[#This Row],[my new versions]],"'","")," ")</f>
        <v>RXN-ABTD2Dx_c_FWD-rt1622_c</v>
      </c>
      <c r="H627">
        <f>_xlfn.XLOOKUP(Table2[[#This Row],[name]],Table1[name],Table1[1/h],0)</f>
        <v>0</v>
      </c>
      <c r="I627" t="b">
        <f>OR(Table2[[#This Row],[match]]=0,ROUNDUP(_xlfn.NUMBERVALUE(Table2[[#This Row],[match]]),4)=ROUNDUP(_xlfn.NUMBERVALUE(Table2[[#This Row],[1/h]]),4))</f>
        <v>1</v>
      </c>
    </row>
    <row r="628" spans="5:9">
      <c r="E628" t="s">
        <v>1035</v>
      </c>
      <c r="F628">
        <f>_xlfn.NUMBERVALUE(_xlfn.TEXTAFTER(Table2[[#This Row],[my new versions]]," ",-1))</f>
        <v>12673.550496858699</v>
      </c>
      <c r="G628" t="str">
        <f>_xlfn.TEXTBEFORE(SUBSTITUTE(Table2[[#This Row],[my new versions]],"'","")," ")</f>
        <v>RXN-ABTD2Dx_c_REV-rt1622_c</v>
      </c>
      <c r="H628">
        <f>_xlfn.XLOOKUP(Table2[[#This Row],[name]],Table1[name],Table1[1/h],0)</f>
        <v>0</v>
      </c>
      <c r="I628" t="b">
        <f>OR(Table2[[#This Row],[match]]=0,ROUNDUP(_xlfn.NUMBERVALUE(Table2[[#This Row],[match]]),4)=ROUNDUP(_xlfn.NUMBERVALUE(Table2[[#This Row],[1/h]]),4))</f>
        <v>1</v>
      </c>
    </row>
    <row r="629" spans="5:9">
      <c r="E629" t="s">
        <v>1036</v>
      </c>
      <c r="F629">
        <f>_xlfn.NUMBERVALUE(_xlfn.TEXTAFTER(Table2[[#This Row],[my new versions]]," ",-1))</f>
        <v>12673.550496858699</v>
      </c>
      <c r="G629" t="str">
        <f>_xlfn.TEXTBEFORE(SUBSTITUTE(Table2[[#This Row],[my new versions]],"'","")," ")</f>
        <v>RXN-ABTD2Dy_c_FWD-rt4606</v>
      </c>
      <c r="H629">
        <f>_xlfn.XLOOKUP(Table2[[#This Row],[name]],Table1[name],Table1[1/h],0)</f>
        <v>0</v>
      </c>
      <c r="I629" t="b">
        <f>OR(Table2[[#This Row],[match]]=0,ROUNDUP(_xlfn.NUMBERVALUE(Table2[[#This Row],[match]]),4)=ROUNDUP(_xlfn.NUMBERVALUE(Table2[[#This Row],[1/h]]),4))</f>
        <v>1</v>
      </c>
    </row>
    <row r="630" spans="5:9">
      <c r="E630" t="s">
        <v>1037</v>
      </c>
      <c r="F630">
        <f>_xlfn.NUMBERVALUE(_xlfn.TEXTAFTER(Table2[[#This Row],[my new versions]]," ",-1))</f>
        <v>12673.550496858699</v>
      </c>
      <c r="G630" t="str">
        <f>_xlfn.TEXTBEFORE(SUBSTITUTE(Table2[[#This Row],[my new versions]],"'","")," ")</f>
        <v>RXN-ABTD2Dy_c_REV-rt4606</v>
      </c>
      <c r="H630">
        <f>_xlfn.XLOOKUP(Table2[[#This Row],[name]],Table1[name],Table1[1/h],0)</f>
        <v>0</v>
      </c>
      <c r="I630" t="b">
        <f>OR(Table2[[#This Row],[match]]=0,ROUNDUP(_xlfn.NUMBERVALUE(Table2[[#This Row],[match]]),4)=ROUNDUP(_xlfn.NUMBERVALUE(Table2[[#This Row],[1/h]]),4))</f>
        <v>1</v>
      </c>
    </row>
    <row r="631" spans="5:9">
      <c r="E631" t="s">
        <v>1038</v>
      </c>
      <c r="F631">
        <f>_xlfn.NUMBERVALUE(_xlfn.TEXTAFTER(Table2[[#This Row],[my new versions]]," ",-1))</f>
        <v>12673.550496858699</v>
      </c>
      <c r="G631" t="str">
        <f>_xlfn.TEXTBEFORE(SUBSTITUTE(Table2[[#This Row],[my new versions]],"'","")," ")</f>
        <v>RXN-ABTD2Dy_c_FWD-rt8084</v>
      </c>
      <c r="H631">
        <f>_xlfn.XLOOKUP(Table2[[#This Row],[name]],Table1[name],Table1[1/h],0)</f>
        <v>0</v>
      </c>
      <c r="I631" t="b">
        <f>OR(Table2[[#This Row],[match]]=0,ROUNDUP(_xlfn.NUMBERVALUE(Table2[[#This Row],[match]]),4)=ROUNDUP(_xlfn.NUMBERVALUE(Table2[[#This Row],[1/h]]),4))</f>
        <v>1</v>
      </c>
    </row>
    <row r="632" spans="5:9">
      <c r="E632" t="s">
        <v>1039</v>
      </c>
      <c r="F632">
        <f>_xlfn.NUMBERVALUE(_xlfn.TEXTAFTER(Table2[[#This Row],[my new versions]]," ",-1))</f>
        <v>12673.550496858699</v>
      </c>
      <c r="G632" t="str">
        <f>_xlfn.TEXTBEFORE(SUBSTITUTE(Table2[[#This Row],[my new versions]],"'","")," ")</f>
        <v>RXN-ABTD2Dy_c_REV-rt8084</v>
      </c>
      <c r="H632">
        <f>_xlfn.XLOOKUP(Table2[[#This Row],[name]],Table1[name],Table1[1/h],0)</f>
        <v>0</v>
      </c>
      <c r="I632" t="b">
        <f>OR(Table2[[#This Row],[match]]=0,ROUNDUP(_xlfn.NUMBERVALUE(Table2[[#This Row],[match]]),4)=ROUNDUP(_xlfn.NUMBERVALUE(Table2[[#This Row],[1/h]]),4))</f>
        <v>1</v>
      </c>
    </row>
    <row r="633" spans="5:9">
      <c r="E633" t="s">
        <v>1040</v>
      </c>
      <c r="F633">
        <f>_xlfn.NUMBERVALUE(_xlfn.TEXTAFTER(Table2[[#This Row],[my new versions]]," ",-1))</f>
        <v>12673.550496858699</v>
      </c>
      <c r="G633" t="str">
        <f>_xlfn.TEXTBEFORE(SUBSTITUTE(Table2[[#This Row],[my new versions]],"'","")," ")</f>
        <v>RXN-ABTD4Dx_c_FWD-rt1622_c</v>
      </c>
      <c r="H633">
        <f>_xlfn.XLOOKUP(Table2[[#This Row],[name]],Table1[name],Table1[1/h],0)</f>
        <v>0</v>
      </c>
      <c r="I633" t="b">
        <f>OR(Table2[[#This Row],[match]]=0,ROUNDUP(_xlfn.NUMBERVALUE(Table2[[#This Row],[match]]),4)=ROUNDUP(_xlfn.NUMBERVALUE(Table2[[#This Row],[1/h]]),4))</f>
        <v>1</v>
      </c>
    </row>
    <row r="634" spans="5:9">
      <c r="E634" t="s">
        <v>1041</v>
      </c>
      <c r="F634">
        <f>_xlfn.NUMBERVALUE(_xlfn.TEXTAFTER(Table2[[#This Row],[my new versions]]," ",-1))</f>
        <v>30512012.935282901</v>
      </c>
      <c r="G634" t="str">
        <f>_xlfn.TEXTBEFORE(SUBSTITUTE(Table2[[#This Row],[my new versions]],"'","")," ")</f>
        <v>RXN-ABTD4Dx_c_REV-rt1622_c</v>
      </c>
      <c r="H634">
        <f>_xlfn.XLOOKUP(Table2[[#This Row],[name]],Table1[name],Table1[1/h],0)</f>
        <v>30512012.935282886</v>
      </c>
      <c r="I634" t="b">
        <f>OR(Table2[[#This Row],[match]]=0,ROUNDUP(_xlfn.NUMBERVALUE(Table2[[#This Row],[match]]),4)=ROUNDUP(_xlfn.NUMBERVALUE(Table2[[#This Row],[1/h]]),4))</f>
        <v>1</v>
      </c>
    </row>
    <row r="635" spans="5:9">
      <c r="E635" t="s">
        <v>1042</v>
      </c>
      <c r="F635">
        <f>_xlfn.NUMBERVALUE(_xlfn.TEXTAFTER(Table2[[#This Row],[my new versions]]," ",-1))</f>
        <v>12673.550496858699</v>
      </c>
      <c r="G635" t="str">
        <f>_xlfn.TEXTBEFORE(SUBSTITUTE(Table2[[#This Row],[my new versions]],"'","")," ")</f>
        <v>RXN-ABTD4Dy_c_FWD-rt4606</v>
      </c>
      <c r="H635">
        <f>_xlfn.XLOOKUP(Table2[[#This Row],[name]],Table1[name],Table1[1/h],0)</f>
        <v>0</v>
      </c>
      <c r="I635" t="b">
        <f>OR(Table2[[#This Row],[match]]=0,ROUNDUP(_xlfn.NUMBERVALUE(Table2[[#This Row],[match]]),4)=ROUNDUP(_xlfn.NUMBERVALUE(Table2[[#This Row],[1/h]]),4))</f>
        <v>1</v>
      </c>
    </row>
    <row r="636" spans="5:9">
      <c r="E636" t="s">
        <v>1043</v>
      </c>
      <c r="F636">
        <f>_xlfn.NUMBERVALUE(_xlfn.TEXTAFTER(Table2[[#This Row],[my new versions]]," ",-1))</f>
        <v>12673.550496858699</v>
      </c>
      <c r="G636" t="str">
        <f>_xlfn.TEXTBEFORE(SUBSTITUTE(Table2[[#This Row],[my new versions]],"'","")," ")</f>
        <v>RXN-ABTD4Dy_c_REV-rt4606</v>
      </c>
      <c r="H636">
        <f>_xlfn.XLOOKUP(Table2[[#This Row],[name]],Table1[name],Table1[1/h],0)</f>
        <v>0</v>
      </c>
      <c r="I636" t="b">
        <f>OR(Table2[[#This Row],[match]]=0,ROUNDUP(_xlfn.NUMBERVALUE(Table2[[#This Row],[match]]),4)=ROUNDUP(_xlfn.NUMBERVALUE(Table2[[#This Row],[1/h]]),4))</f>
        <v>1</v>
      </c>
    </row>
    <row r="637" spans="5:9">
      <c r="E637" t="s">
        <v>1044</v>
      </c>
      <c r="F637">
        <f>_xlfn.NUMBERVALUE(_xlfn.TEXTAFTER(Table2[[#This Row],[my new versions]]," ",-1))</f>
        <v>20448814.179334302</v>
      </c>
      <c r="G637" t="str">
        <f>_xlfn.TEXTBEFORE(SUBSTITUTE(Table2[[#This Row],[my new versions]],"'","")," ")</f>
        <v>RXN-ABTD4Dy_c_FWD-rt8084</v>
      </c>
      <c r="H637">
        <f>_xlfn.XLOOKUP(Table2[[#This Row],[name]],Table1[name],Table1[1/h],0)</f>
        <v>20448814.179334316</v>
      </c>
      <c r="I637" t="b">
        <f>OR(Table2[[#This Row],[match]]=0,ROUNDUP(_xlfn.NUMBERVALUE(Table2[[#This Row],[match]]),4)=ROUNDUP(_xlfn.NUMBERVALUE(Table2[[#This Row],[1/h]]),4))</f>
        <v>1</v>
      </c>
    </row>
    <row r="638" spans="5:9">
      <c r="E638" t="s">
        <v>1045</v>
      </c>
      <c r="F638">
        <f>_xlfn.NUMBERVALUE(_xlfn.TEXTAFTER(Table2[[#This Row],[my new versions]]," ",-1))</f>
        <v>12673.550496858699</v>
      </c>
      <c r="G638" t="str">
        <f>_xlfn.TEXTBEFORE(SUBSTITUTE(Table2[[#This Row],[my new versions]],"'","")," ")</f>
        <v>RXN-ABTD4Dy_c_REV-rt8084</v>
      </c>
      <c r="H638">
        <f>_xlfn.XLOOKUP(Table2[[#This Row],[name]],Table1[name],Table1[1/h],0)</f>
        <v>0</v>
      </c>
      <c r="I638" t="b">
        <f>OR(Table2[[#This Row],[match]]=0,ROUNDUP(_xlfn.NUMBERVALUE(Table2[[#This Row],[match]]),4)=ROUNDUP(_xlfn.NUMBERVALUE(Table2[[#This Row],[1/h]]),4))</f>
        <v>1</v>
      </c>
    </row>
    <row r="639" spans="5:9">
      <c r="E639" t="s">
        <v>1046</v>
      </c>
      <c r="F639">
        <f>_xlfn.NUMBERVALUE(_xlfn.TEXTAFTER(Table2[[#This Row],[my new versions]]," ",-1))</f>
        <v>12673.550496858699</v>
      </c>
      <c r="G639" t="str">
        <f>_xlfn.TEXTBEFORE(SUBSTITUTE(Table2[[#This Row],[my new versions]],"'","")," ")</f>
        <v>RXN-ABTDt_c_e_FWD-UNKNOWN</v>
      </c>
      <c r="H639">
        <f>_xlfn.XLOOKUP(Table2[[#This Row],[name]],Table1[name],Table1[1/h],0)</f>
        <v>0</v>
      </c>
      <c r="I639" t="b">
        <f>OR(Table2[[#This Row],[match]]=0,ROUNDUP(_xlfn.NUMBERVALUE(Table2[[#This Row],[match]]),4)=ROUNDUP(_xlfn.NUMBERVALUE(Table2[[#This Row],[1/h]]),4))</f>
        <v>1</v>
      </c>
    </row>
    <row r="640" spans="5:9">
      <c r="E640" t="s">
        <v>1047</v>
      </c>
      <c r="F640">
        <f>_xlfn.NUMBERVALUE(_xlfn.TEXTAFTER(Table2[[#This Row],[my new versions]]," ",-1))</f>
        <v>12673.550496858699</v>
      </c>
      <c r="G640" t="str">
        <f>_xlfn.TEXTBEFORE(SUBSTITUTE(Table2[[#This Row],[my new versions]],"'","")," ")</f>
        <v>RXN-ABTLD_c_FWD-UNKNOWN</v>
      </c>
      <c r="H640">
        <f>_xlfn.XLOOKUP(Table2[[#This Row],[name]],Table1[name],Table1[1/h],0)</f>
        <v>0</v>
      </c>
      <c r="I640" t="b">
        <f>OR(Table2[[#This Row],[match]]=0,ROUNDUP(_xlfn.NUMBERVALUE(Table2[[#This Row],[match]]),4)=ROUNDUP(_xlfn.NUMBERVALUE(Table2[[#This Row],[1/h]]),4))</f>
        <v>1</v>
      </c>
    </row>
    <row r="641" spans="5:9">
      <c r="E641" t="s">
        <v>1048</v>
      </c>
      <c r="F641">
        <f>_xlfn.NUMBERVALUE(_xlfn.TEXTAFTER(Table2[[#This Row],[my new versions]]," ",-1))</f>
        <v>12673.550496858699</v>
      </c>
      <c r="G641" t="str">
        <f>_xlfn.TEXTBEFORE(SUBSTITUTE(Table2[[#This Row],[my new versions]],"'","")," ")</f>
        <v>RXN-ABTt_c_e_FWD-SPONT</v>
      </c>
      <c r="H641">
        <f>_xlfn.XLOOKUP(Table2[[#This Row],[name]],Table1[name],Table1[1/h],0)</f>
        <v>0</v>
      </c>
      <c r="I641" t="b">
        <f>OR(Table2[[#This Row],[match]]=0,ROUNDUP(_xlfn.NUMBERVALUE(Table2[[#This Row],[match]]),4)=ROUNDUP(_xlfn.NUMBERVALUE(Table2[[#This Row],[1/h]]),4))</f>
        <v>1</v>
      </c>
    </row>
    <row r="642" spans="5:9">
      <c r="E642" t="s">
        <v>1049</v>
      </c>
      <c r="F642">
        <f>_xlfn.NUMBERVALUE(_xlfn.TEXTAFTER(Table2[[#This Row],[my new versions]]," ",-1))</f>
        <v>12673.550496858699</v>
      </c>
      <c r="G642" t="str">
        <f>_xlfn.TEXTBEFORE(SUBSTITUTE(Table2[[#This Row],[my new versions]],"'","")," ")</f>
        <v>RXN-ABTt_c_e_REV-SPONT</v>
      </c>
      <c r="H642">
        <f>_xlfn.XLOOKUP(Table2[[#This Row],[name]],Table1[name],Table1[1/h],0)</f>
        <v>0</v>
      </c>
      <c r="I642" t="b">
        <f>OR(Table2[[#This Row],[match]]=0,ROUNDUP(_xlfn.NUMBERVALUE(Table2[[#This Row],[match]]),4)=ROUNDUP(_xlfn.NUMBERVALUE(Table2[[#This Row],[1/h]]),4))</f>
        <v>1</v>
      </c>
    </row>
    <row r="643" spans="5:9">
      <c r="E643" t="s">
        <v>1050</v>
      </c>
      <c r="F643">
        <f>_xlfn.NUMBERVALUE(_xlfn.TEXTAFTER(Table2[[#This Row],[my new versions]]," ",-1))</f>
        <v>12673.550496858699</v>
      </c>
      <c r="G643" t="str">
        <f>_xlfn.TEXTBEFORE(SUBSTITUTE(Table2[[#This Row],[my new versions]],"'","")," ")</f>
        <v>RXN-ABUTD_m_FWD-rt2756_m</v>
      </c>
      <c r="H643">
        <f>_xlfn.XLOOKUP(Table2[[#This Row],[name]],Table1[name],Table1[1/h],0)</f>
        <v>0</v>
      </c>
      <c r="I643" t="b">
        <f>OR(Table2[[#This Row],[match]]=0,ROUNDUP(_xlfn.NUMBERVALUE(Table2[[#This Row],[match]]),4)=ROUNDUP(_xlfn.NUMBERVALUE(Table2[[#This Row],[1/h]]),4))</f>
        <v>1</v>
      </c>
    </row>
    <row r="644" spans="5:9">
      <c r="E644" t="s">
        <v>1051</v>
      </c>
      <c r="F644">
        <f>_xlfn.NUMBERVALUE(_xlfn.TEXTAFTER(Table2[[#This Row],[my new versions]]," ",-1))</f>
        <v>12673.550496858699</v>
      </c>
      <c r="G644" t="str">
        <f>_xlfn.TEXTBEFORE(SUBSTITUTE(Table2[[#This Row],[my new versions]],"'","")," ")</f>
        <v>RXN-ACACT100i_m_FWD-rt0517</v>
      </c>
      <c r="H644">
        <f>_xlfn.XLOOKUP(Table2[[#This Row],[name]],Table1[name],Table1[1/h],0)</f>
        <v>0</v>
      </c>
      <c r="I644" t="b">
        <f>OR(Table2[[#This Row],[match]]=0,ROUNDUP(_xlfn.NUMBERVALUE(Table2[[#This Row],[match]]),4)=ROUNDUP(_xlfn.NUMBERVALUE(Table2[[#This Row],[1/h]]),4))</f>
        <v>1</v>
      </c>
    </row>
    <row r="645" spans="5:9">
      <c r="E645" t="s">
        <v>1052</v>
      </c>
      <c r="F645">
        <f>_xlfn.NUMBERVALUE(_xlfn.TEXTAFTER(Table2[[#This Row],[my new versions]]," ",-1))</f>
        <v>12673.550496858699</v>
      </c>
      <c r="G645" t="str">
        <f>_xlfn.TEXTBEFORE(SUBSTITUTE(Table2[[#This Row],[my new versions]],"'","")," ")</f>
        <v>RXN-ACACT100i_x_FWD-rt0697</v>
      </c>
      <c r="H645">
        <f>_xlfn.XLOOKUP(Table2[[#This Row],[name]],Table1[name],Table1[1/h],0)</f>
        <v>0</v>
      </c>
      <c r="I645" t="b">
        <f>OR(Table2[[#This Row],[match]]=0,ROUNDUP(_xlfn.NUMBERVALUE(Table2[[#This Row],[match]]),4)=ROUNDUP(_xlfn.NUMBERVALUE(Table2[[#This Row],[1/h]]),4))</f>
        <v>1</v>
      </c>
    </row>
    <row r="646" spans="5:9">
      <c r="E646" t="s">
        <v>1053</v>
      </c>
      <c r="F646">
        <f>_xlfn.NUMBERVALUE(_xlfn.TEXTAFTER(Table2[[#This Row],[my new versions]]," ",-1))</f>
        <v>12673.550496858699</v>
      </c>
      <c r="G646" t="str">
        <f>_xlfn.TEXTBEFORE(SUBSTITUTE(Table2[[#This Row],[my new versions]],"'","")," ")</f>
        <v>RXN-ACACT100i_x_FWD-rt5445</v>
      </c>
      <c r="H646">
        <f>_xlfn.XLOOKUP(Table2[[#This Row],[name]],Table1[name],Table1[1/h],0)</f>
        <v>0</v>
      </c>
      <c r="I646" t="b">
        <f>OR(Table2[[#This Row],[match]]=0,ROUNDUP(_xlfn.NUMBERVALUE(Table2[[#This Row],[match]]),4)=ROUNDUP(_xlfn.NUMBERVALUE(Table2[[#This Row],[1/h]]),4))</f>
        <v>1</v>
      </c>
    </row>
    <row r="647" spans="5:9">
      <c r="E647" t="s">
        <v>1054</v>
      </c>
      <c r="F647">
        <f>_xlfn.NUMBERVALUE(_xlfn.TEXTAFTER(Table2[[#This Row],[my new versions]]," ",-1))</f>
        <v>12673.550496858699</v>
      </c>
      <c r="G647" t="str">
        <f>_xlfn.TEXTBEFORE(SUBSTITUTE(Table2[[#This Row],[my new versions]],"'","")," ")</f>
        <v>RXN-ACACT100i_x_FWD-rt6860</v>
      </c>
      <c r="H647">
        <f>_xlfn.XLOOKUP(Table2[[#This Row],[name]],Table1[name],Table1[1/h],0)</f>
        <v>0</v>
      </c>
      <c r="I647" t="b">
        <f>OR(Table2[[#This Row],[match]]=0,ROUNDUP(_xlfn.NUMBERVALUE(Table2[[#This Row],[match]]),4)=ROUNDUP(_xlfn.NUMBERVALUE(Table2[[#This Row],[1/h]]),4))</f>
        <v>1</v>
      </c>
    </row>
    <row r="648" spans="5:9">
      <c r="E648" t="s">
        <v>1055</v>
      </c>
      <c r="F648">
        <f>_xlfn.NUMBERVALUE(_xlfn.TEXTAFTER(Table2[[#This Row],[my new versions]]," ",-1))</f>
        <v>12673.550496858699</v>
      </c>
      <c r="G648" t="str">
        <f>_xlfn.TEXTBEFORE(SUBSTITUTE(Table2[[#This Row],[my new versions]],"'","")," ")</f>
        <v>RXN-ACACT101ei_x_FWD-rt0697</v>
      </c>
      <c r="H648">
        <f>_xlfn.XLOOKUP(Table2[[#This Row],[name]],Table1[name],Table1[1/h],0)</f>
        <v>0</v>
      </c>
      <c r="I648" t="b">
        <f>OR(Table2[[#This Row],[match]]=0,ROUNDUP(_xlfn.NUMBERVALUE(Table2[[#This Row],[match]]),4)=ROUNDUP(_xlfn.NUMBERVALUE(Table2[[#This Row],[1/h]]),4))</f>
        <v>1</v>
      </c>
    </row>
    <row r="649" spans="5:9">
      <c r="E649" t="s">
        <v>1056</v>
      </c>
      <c r="F649">
        <f>_xlfn.NUMBERVALUE(_xlfn.TEXTAFTER(Table2[[#This Row],[my new versions]]," ",-1))</f>
        <v>12673.550496858699</v>
      </c>
      <c r="G649" t="str">
        <f>_xlfn.TEXTBEFORE(SUBSTITUTE(Table2[[#This Row],[my new versions]],"'","")," ")</f>
        <v>RXN-ACACT101ei_x_FWD-rt5445</v>
      </c>
      <c r="H649">
        <f>_xlfn.XLOOKUP(Table2[[#This Row],[name]],Table1[name],Table1[1/h],0)</f>
        <v>0</v>
      </c>
      <c r="I649" t="b">
        <f>OR(Table2[[#This Row],[match]]=0,ROUNDUP(_xlfn.NUMBERVALUE(Table2[[#This Row],[match]]),4)=ROUNDUP(_xlfn.NUMBERVALUE(Table2[[#This Row],[1/h]]),4))</f>
        <v>1</v>
      </c>
    </row>
    <row r="650" spans="5:9">
      <c r="E650" t="s">
        <v>1057</v>
      </c>
      <c r="F650">
        <f>_xlfn.NUMBERVALUE(_xlfn.TEXTAFTER(Table2[[#This Row],[my new versions]]," ",-1))</f>
        <v>12673.550496858699</v>
      </c>
      <c r="G650" t="str">
        <f>_xlfn.TEXTBEFORE(SUBSTITUTE(Table2[[#This Row],[my new versions]],"'","")," ")</f>
        <v>RXN-ACACT101ei_x_FWD-rt6860</v>
      </c>
      <c r="H650">
        <f>_xlfn.XLOOKUP(Table2[[#This Row],[name]],Table1[name],Table1[1/h],0)</f>
        <v>0</v>
      </c>
      <c r="I650" t="b">
        <f>OR(Table2[[#This Row],[match]]=0,ROUNDUP(_xlfn.NUMBERVALUE(Table2[[#This Row],[match]]),4)=ROUNDUP(_xlfn.NUMBERVALUE(Table2[[#This Row],[1/h]]),4))</f>
        <v>1</v>
      </c>
    </row>
    <row r="651" spans="5:9">
      <c r="E651" t="s">
        <v>1058</v>
      </c>
      <c r="F651">
        <f>_xlfn.NUMBERVALUE(_xlfn.TEXTAFTER(Table2[[#This Row],[my new versions]]," ",-1))</f>
        <v>12673.550496858699</v>
      </c>
      <c r="G651" t="str">
        <f>_xlfn.TEXTBEFORE(SUBSTITUTE(Table2[[#This Row],[my new versions]],"'","")," ")</f>
        <v>RXN-ACACT120i_m_FWD-rt0517</v>
      </c>
      <c r="H651">
        <f>_xlfn.XLOOKUP(Table2[[#This Row],[name]],Table1[name],Table1[1/h],0)</f>
        <v>0</v>
      </c>
      <c r="I651" t="b">
        <f>OR(Table2[[#This Row],[match]]=0,ROUNDUP(_xlfn.NUMBERVALUE(Table2[[#This Row],[match]]),4)=ROUNDUP(_xlfn.NUMBERVALUE(Table2[[#This Row],[1/h]]),4))</f>
        <v>1</v>
      </c>
    </row>
    <row r="652" spans="5:9">
      <c r="E652" t="s">
        <v>1059</v>
      </c>
      <c r="F652">
        <f>_xlfn.NUMBERVALUE(_xlfn.TEXTAFTER(Table2[[#This Row],[my new versions]]," ",-1))</f>
        <v>12673.550496858699</v>
      </c>
      <c r="G652" t="str">
        <f>_xlfn.TEXTBEFORE(SUBSTITUTE(Table2[[#This Row],[my new versions]],"'","")," ")</f>
        <v>RXN-ACACT120i_x_FWD-rt0697</v>
      </c>
      <c r="H652">
        <f>_xlfn.XLOOKUP(Table2[[#This Row],[name]],Table1[name],Table1[1/h],0)</f>
        <v>0</v>
      </c>
      <c r="I652" t="b">
        <f>OR(Table2[[#This Row],[match]]=0,ROUNDUP(_xlfn.NUMBERVALUE(Table2[[#This Row],[match]]),4)=ROUNDUP(_xlfn.NUMBERVALUE(Table2[[#This Row],[1/h]]),4))</f>
        <v>1</v>
      </c>
    </row>
    <row r="653" spans="5:9">
      <c r="E653" t="s">
        <v>1060</v>
      </c>
      <c r="F653">
        <f>_xlfn.NUMBERVALUE(_xlfn.TEXTAFTER(Table2[[#This Row],[my new versions]]," ",-1))</f>
        <v>12673.550496858699</v>
      </c>
      <c r="G653" t="str">
        <f>_xlfn.TEXTBEFORE(SUBSTITUTE(Table2[[#This Row],[my new versions]],"'","")," ")</f>
        <v>RXN-ACACT120i_x_FWD-rt5445</v>
      </c>
      <c r="H653">
        <f>_xlfn.XLOOKUP(Table2[[#This Row],[name]],Table1[name],Table1[1/h],0)</f>
        <v>0</v>
      </c>
      <c r="I653" t="b">
        <f>OR(Table2[[#This Row],[match]]=0,ROUNDUP(_xlfn.NUMBERVALUE(Table2[[#This Row],[match]]),4)=ROUNDUP(_xlfn.NUMBERVALUE(Table2[[#This Row],[1/h]]),4))</f>
        <v>1</v>
      </c>
    </row>
    <row r="654" spans="5:9">
      <c r="E654" t="s">
        <v>1061</v>
      </c>
      <c r="F654">
        <f>_xlfn.NUMBERVALUE(_xlfn.TEXTAFTER(Table2[[#This Row],[my new versions]]," ",-1))</f>
        <v>12673.550496858699</v>
      </c>
      <c r="G654" t="str">
        <f>_xlfn.TEXTBEFORE(SUBSTITUTE(Table2[[#This Row],[my new versions]],"'","")," ")</f>
        <v>RXN-ACACT120i_x_FWD-rt6860</v>
      </c>
      <c r="H654">
        <f>_xlfn.XLOOKUP(Table2[[#This Row],[name]],Table1[name],Table1[1/h],0)</f>
        <v>0</v>
      </c>
      <c r="I654" t="b">
        <f>OR(Table2[[#This Row],[match]]=0,ROUNDUP(_xlfn.NUMBERVALUE(Table2[[#This Row],[match]]),4)=ROUNDUP(_xlfn.NUMBERVALUE(Table2[[#This Row],[1/h]]),4))</f>
        <v>1</v>
      </c>
    </row>
    <row r="655" spans="5:9">
      <c r="E655" t="s">
        <v>1062</v>
      </c>
      <c r="F655">
        <f>_xlfn.NUMBERVALUE(_xlfn.TEXTAFTER(Table2[[#This Row],[my new versions]]," ",-1))</f>
        <v>12673.550496858699</v>
      </c>
      <c r="G655" t="str">
        <f>_xlfn.TEXTBEFORE(SUBSTITUTE(Table2[[#This Row],[my new versions]],"'","")," ")</f>
        <v>RXN-ACACT121ai_m_FWD-rt0517</v>
      </c>
      <c r="H655">
        <f>_xlfn.XLOOKUP(Table2[[#This Row],[name]],Table1[name],Table1[1/h],0)</f>
        <v>0</v>
      </c>
      <c r="I655" t="b">
        <f>OR(Table2[[#This Row],[match]]=0,ROUNDUP(_xlfn.NUMBERVALUE(Table2[[#This Row],[match]]),4)=ROUNDUP(_xlfn.NUMBERVALUE(Table2[[#This Row],[1/h]]),4))</f>
        <v>1</v>
      </c>
    </row>
    <row r="656" spans="5:9">
      <c r="E656" t="s">
        <v>1063</v>
      </c>
      <c r="F656">
        <f>_xlfn.NUMBERVALUE(_xlfn.TEXTAFTER(Table2[[#This Row],[my new versions]]," ",-1))</f>
        <v>12673.550496858699</v>
      </c>
      <c r="G656" t="str">
        <f>_xlfn.TEXTBEFORE(SUBSTITUTE(Table2[[#This Row],[my new versions]],"'","")," ")</f>
        <v>RXN-ACACT121ai_x_FWD-rt0697</v>
      </c>
      <c r="H656">
        <f>_xlfn.XLOOKUP(Table2[[#This Row],[name]],Table1[name],Table1[1/h],0)</f>
        <v>0</v>
      </c>
      <c r="I656" t="b">
        <f>OR(Table2[[#This Row],[match]]=0,ROUNDUP(_xlfn.NUMBERVALUE(Table2[[#This Row],[match]]),4)=ROUNDUP(_xlfn.NUMBERVALUE(Table2[[#This Row],[1/h]]),4))</f>
        <v>1</v>
      </c>
    </row>
    <row r="657" spans="5:9">
      <c r="E657" t="s">
        <v>1064</v>
      </c>
      <c r="F657">
        <f>_xlfn.NUMBERVALUE(_xlfn.TEXTAFTER(Table2[[#This Row],[my new versions]]," ",-1))</f>
        <v>12673.550496858699</v>
      </c>
      <c r="G657" t="str">
        <f>_xlfn.TEXTBEFORE(SUBSTITUTE(Table2[[#This Row],[my new versions]],"'","")," ")</f>
        <v>RXN-ACACT121ai_x_FWD-rt5445</v>
      </c>
      <c r="H657">
        <f>_xlfn.XLOOKUP(Table2[[#This Row],[name]],Table1[name],Table1[1/h],0)</f>
        <v>0</v>
      </c>
      <c r="I657" t="b">
        <f>OR(Table2[[#This Row],[match]]=0,ROUNDUP(_xlfn.NUMBERVALUE(Table2[[#This Row],[match]]),4)=ROUNDUP(_xlfn.NUMBERVALUE(Table2[[#This Row],[1/h]]),4))</f>
        <v>1</v>
      </c>
    </row>
    <row r="658" spans="5:9">
      <c r="E658" t="s">
        <v>1065</v>
      </c>
      <c r="F658">
        <f>_xlfn.NUMBERVALUE(_xlfn.TEXTAFTER(Table2[[#This Row],[my new versions]]," ",-1))</f>
        <v>12673.550496858699</v>
      </c>
      <c r="G658" t="str">
        <f>_xlfn.TEXTBEFORE(SUBSTITUTE(Table2[[#This Row],[my new versions]],"'","")," ")</f>
        <v>RXN-ACACT121ai_x_FWD-rt6860</v>
      </c>
      <c r="H658">
        <f>_xlfn.XLOOKUP(Table2[[#This Row],[name]],Table1[name],Table1[1/h],0)</f>
        <v>0</v>
      </c>
      <c r="I658" t="b">
        <f>OR(Table2[[#This Row],[match]]=0,ROUNDUP(_xlfn.NUMBERVALUE(Table2[[#This Row],[match]]),4)=ROUNDUP(_xlfn.NUMBERVALUE(Table2[[#This Row],[1/h]]),4))</f>
        <v>1</v>
      </c>
    </row>
    <row r="659" spans="5:9">
      <c r="E659" t="s">
        <v>1066</v>
      </c>
      <c r="F659">
        <f>_xlfn.NUMBERVALUE(_xlfn.TEXTAFTER(Table2[[#This Row],[my new versions]]," ",-1))</f>
        <v>12673.550496858699</v>
      </c>
      <c r="G659" t="str">
        <f>_xlfn.TEXTBEFORE(SUBSTITUTE(Table2[[#This Row],[my new versions]],"'","")," ")</f>
        <v>RXN-ACACT121di_x_FWD-rt0697</v>
      </c>
      <c r="H659">
        <f>_xlfn.XLOOKUP(Table2[[#This Row],[name]],Table1[name],Table1[1/h],0)</f>
        <v>0</v>
      </c>
      <c r="I659" t="b">
        <f>OR(Table2[[#This Row],[match]]=0,ROUNDUP(_xlfn.NUMBERVALUE(Table2[[#This Row],[match]]),4)=ROUNDUP(_xlfn.NUMBERVALUE(Table2[[#This Row],[1/h]]),4))</f>
        <v>1</v>
      </c>
    </row>
    <row r="660" spans="5:9">
      <c r="E660" t="s">
        <v>1067</v>
      </c>
      <c r="F660">
        <f>_xlfn.NUMBERVALUE(_xlfn.TEXTAFTER(Table2[[#This Row],[my new versions]]," ",-1))</f>
        <v>12673.550496858699</v>
      </c>
      <c r="G660" t="str">
        <f>_xlfn.TEXTBEFORE(SUBSTITUTE(Table2[[#This Row],[my new versions]],"'","")," ")</f>
        <v>RXN-ACACT121di_x_FWD-rt5445</v>
      </c>
      <c r="H660">
        <f>_xlfn.XLOOKUP(Table2[[#This Row],[name]],Table1[name],Table1[1/h],0)</f>
        <v>0</v>
      </c>
      <c r="I660" t="b">
        <f>OR(Table2[[#This Row],[match]]=0,ROUNDUP(_xlfn.NUMBERVALUE(Table2[[#This Row],[match]]),4)=ROUNDUP(_xlfn.NUMBERVALUE(Table2[[#This Row],[1/h]]),4))</f>
        <v>1</v>
      </c>
    </row>
    <row r="661" spans="5:9">
      <c r="E661" t="s">
        <v>1068</v>
      </c>
      <c r="F661">
        <f>_xlfn.NUMBERVALUE(_xlfn.TEXTAFTER(Table2[[#This Row],[my new versions]]," ",-1))</f>
        <v>12673.550496858699</v>
      </c>
      <c r="G661" t="str">
        <f>_xlfn.TEXTBEFORE(SUBSTITUTE(Table2[[#This Row],[my new versions]],"'","")," ")</f>
        <v>RXN-ACACT121di_x_FWD-rt6860</v>
      </c>
      <c r="H661">
        <f>_xlfn.XLOOKUP(Table2[[#This Row],[name]],Table1[name],Table1[1/h],0)</f>
        <v>0</v>
      </c>
      <c r="I661" t="b">
        <f>OR(Table2[[#This Row],[match]]=0,ROUNDUP(_xlfn.NUMBERVALUE(Table2[[#This Row],[match]]),4)=ROUNDUP(_xlfn.NUMBERVALUE(Table2[[#This Row],[1/h]]),4))</f>
        <v>1</v>
      </c>
    </row>
    <row r="662" spans="5:9">
      <c r="E662" t="s">
        <v>1069</v>
      </c>
      <c r="F662">
        <f>_xlfn.NUMBERVALUE(_xlfn.TEXTAFTER(Table2[[#This Row],[my new versions]]," ",-1))</f>
        <v>12673.550496858699</v>
      </c>
      <c r="G662" t="str">
        <f>_xlfn.TEXTBEFORE(SUBSTITUTE(Table2[[#This Row],[my new versions]],"'","")," ")</f>
        <v>RXN-ACACT122ei_x_FWD-rt0697</v>
      </c>
      <c r="H662">
        <f>_xlfn.XLOOKUP(Table2[[#This Row],[name]],Table1[name],Table1[1/h],0)</f>
        <v>0</v>
      </c>
      <c r="I662" t="b">
        <f>OR(Table2[[#This Row],[match]]=0,ROUNDUP(_xlfn.NUMBERVALUE(Table2[[#This Row],[match]]),4)=ROUNDUP(_xlfn.NUMBERVALUE(Table2[[#This Row],[1/h]]),4))</f>
        <v>1</v>
      </c>
    </row>
    <row r="663" spans="5:9">
      <c r="E663" t="s">
        <v>1070</v>
      </c>
      <c r="F663">
        <f>_xlfn.NUMBERVALUE(_xlfn.TEXTAFTER(Table2[[#This Row],[my new versions]]," ",-1))</f>
        <v>12673.550496858699</v>
      </c>
      <c r="G663" t="str">
        <f>_xlfn.TEXTBEFORE(SUBSTITUTE(Table2[[#This Row],[my new versions]],"'","")," ")</f>
        <v>RXN-ACACT122ei_x_FWD-rt5445</v>
      </c>
      <c r="H663">
        <f>_xlfn.XLOOKUP(Table2[[#This Row],[name]],Table1[name],Table1[1/h],0)</f>
        <v>0</v>
      </c>
      <c r="I663" t="b">
        <f>OR(Table2[[#This Row],[match]]=0,ROUNDUP(_xlfn.NUMBERVALUE(Table2[[#This Row],[match]]),4)=ROUNDUP(_xlfn.NUMBERVALUE(Table2[[#This Row],[1/h]]),4))</f>
        <v>1</v>
      </c>
    </row>
    <row r="664" spans="5:9">
      <c r="E664" t="s">
        <v>1071</v>
      </c>
      <c r="F664">
        <f>_xlfn.NUMBERVALUE(_xlfn.TEXTAFTER(Table2[[#This Row],[my new versions]]," ",-1))</f>
        <v>12673.550496858699</v>
      </c>
      <c r="G664" t="str">
        <f>_xlfn.TEXTBEFORE(SUBSTITUTE(Table2[[#This Row],[my new versions]],"'","")," ")</f>
        <v>RXN-ACACT122ei_x_FWD-rt6860</v>
      </c>
      <c r="H664">
        <f>_xlfn.XLOOKUP(Table2[[#This Row],[name]],Table1[name],Table1[1/h],0)</f>
        <v>0</v>
      </c>
      <c r="I664" t="b">
        <f>OR(Table2[[#This Row],[match]]=0,ROUNDUP(_xlfn.NUMBERVALUE(Table2[[#This Row],[match]]),4)=ROUNDUP(_xlfn.NUMBERVALUE(Table2[[#This Row],[1/h]]),4))</f>
        <v>1</v>
      </c>
    </row>
    <row r="665" spans="5:9">
      <c r="E665" t="s">
        <v>1072</v>
      </c>
      <c r="F665">
        <f>_xlfn.NUMBERVALUE(_xlfn.TEXTAFTER(Table2[[#This Row],[my new versions]]," ",-1))</f>
        <v>12673.550496858699</v>
      </c>
      <c r="G665" t="str">
        <f>_xlfn.TEXTBEFORE(SUBSTITUTE(Table2[[#This Row],[my new versions]],"'","")," ")</f>
        <v>RXN-ACACT140i_m_FWD-rt0517</v>
      </c>
      <c r="H665">
        <f>_xlfn.XLOOKUP(Table2[[#This Row],[name]],Table1[name],Table1[1/h],0)</f>
        <v>0</v>
      </c>
      <c r="I665" t="b">
        <f>OR(Table2[[#This Row],[match]]=0,ROUNDUP(_xlfn.NUMBERVALUE(Table2[[#This Row],[match]]),4)=ROUNDUP(_xlfn.NUMBERVALUE(Table2[[#This Row],[1/h]]),4))</f>
        <v>1</v>
      </c>
    </row>
    <row r="666" spans="5:9">
      <c r="E666" t="s">
        <v>1073</v>
      </c>
      <c r="F666">
        <f>_xlfn.NUMBERVALUE(_xlfn.TEXTAFTER(Table2[[#This Row],[my new versions]]," ",-1))</f>
        <v>12673.550496858699</v>
      </c>
      <c r="G666" t="str">
        <f>_xlfn.TEXTBEFORE(SUBSTITUTE(Table2[[#This Row],[my new versions]],"'","")," ")</f>
        <v>RXN-ACACT140i_x_FWD-rt0697</v>
      </c>
      <c r="H666">
        <f>_xlfn.XLOOKUP(Table2[[#This Row],[name]],Table1[name],Table1[1/h],0)</f>
        <v>0</v>
      </c>
      <c r="I666" t="b">
        <f>OR(Table2[[#This Row],[match]]=0,ROUNDUP(_xlfn.NUMBERVALUE(Table2[[#This Row],[match]]),4)=ROUNDUP(_xlfn.NUMBERVALUE(Table2[[#This Row],[1/h]]),4))</f>
        <v>1</v>
      </c>
    </row>
    <row r="667" spans="5:9">
      <c r="E667" t="s">
        <v>1074</v>
      </c>
      <c r="F667">
        <f>_xlfn.NUMBERVALUE(_xlfn.TEXTAFTER(Table2[[#This Row],[my new versions]]," ",-1))</f>
        <v>12673.550496858699</v>
      </c>
      <c r="G667" t="str">
        <f>_xlfn.TEXTBEFORE(SUBSTITUTE(Table2[[#This Row],[my new versions]],"'","")," ")</f>
        <v>RXN-ACACT140i_x_FWD-rt5445</v>
      </c>
      <c r="H667">
        <f>_xlfn.XLOOKUP(Table2[[#This Row],[name]],Table1[name],Table1[1/h],0)</f>
        <v>0</v>
      </c>
      <c r="I667" t="b">
        <f>OR(Table2[[#This Row],[match]]=0,ROUNDUP(_xlfn.NUMBERVALUE(Table2[[#This Row],[match]]),4)=ROUNDUP(_xlfn.NUMBERVALUE(Table2[[#This Row],[1/h]]),4))</f>
        <v>1</v>
      </c>
    </row>
    <row r="668" spans="5:9">
      <c r="E668" t="s">
        <v>1075</v>
      </c>
      <c r="F668">
        <f>_xlfn.NUMBERVALUE(_xlfn.TEXTAFTER(Table2[[#This Row],[my new versions]]," ",-1))</f>
        <v>12673.550496858699</v>
      </c>
      <c r="G668" t="str">
        <f>_xlfn.TEXTBEFORE(SUBSTITUTE(Table2[[#This Row],[my new versions]],"'","")," ")</f>
        <v>RXN-ACACT140i_x_FWD-rt6860</v>
      </c>
      <c r="H668">
        <f>_xlfn.XLOOKUP(Table2[[#This Row],[name]],Table1[name],Table1[1/h],0)</f>
        <v>0</v>
      </c>
      <c r="I668" t="b">
        <f>OR(Table2[[#This Row],[match]]=0,ROUNDUP(_xlfn.NUMBERVALUE(Table2[[#This Row],[match]]),4)=ROUNDUP(_xlfn.NUMBERVALUE(Table2[[#This Row],[1/h]]),4))</f>
        <v>1</v>
      </c>
    </row>
    <row r="669" spans="5:9">
      <c r="E669" t="s">
        <v>1076</v>
      </c>
      <c r="F669">
        <f>_xlfn.NUMBERVALUE(_xlfn.TEXTAFTER(Table2[[#This Row],[my new versions]]," ",-1))</f>
        <v>12673.550496858699</v>
      </c>
      <c r="G669" t="str">
        <f>_xlfn.TEXTBEFORE(SUBSTITUTE(Table2[[#This Row],[my new versions]],"'","")," ")</f>
        <v>RXN-ACACT141ai_m_FWD-rt0517</v>
      </c>
      <c r="H669">
        <f>_xlfn.XLOOKUP(Table2[[#This Row],[name]],Table1[name],Table1[1/h],0)</f>
        <v>0</v>
      </c>
      <c r="I669" t="b">
        <f>OR(Table2[[#This Row],[match]]=0,ROUNDUP(_xlfn.NUMBERVALUE(Table2[[#This Row],[match]]),4)=ROUNDUP(_xlfn.NUMBERVALUE(Table2[[#This Row],[1/h]]),4))</f>
        <v>1</v>
      </c>
    </row>
    <row r="670" spans="5:9">
      <c r="E670" t="s">
        <v>1077</v>
      </c>
      <c r="F670">
        <f>_xlfn.NUMBERVALUE(_xlfn.TEXTAFTER(Table2[[#This Row],[my new versions]]," ",-1))</f>
        <v>12673.550496858699</v>
      </c>
      <c r="G670" t="str">
        <f>_xlfn.TEXTBEFORE(SUBSTITUTE(Table2[[#This Row],[my new versions]],"'","")," ")</f>
        <v>RXN-ACACT141ai_x_FWD-rt0697</v>
      </c>
      <c r="H670">
        <f>_xlfn.XLOOKUP(Table2[[#This Row],[name]],Table1[name],Table1[1/h],0)</f>
        <v>0</v>
      </c>
      <c r="I670" t="b">
        <f>OR(Table2[[#This Row],[match]]=0,ROUNDUP(_xlfn.NUMBERVALUE(Table2[[#This Row],[match]]),4)=ROUNDUP(_xlfn.NUMBERVALUE(Table2[[#This Row],[1/h]]),4))</f>
        <v>1</v>
      </c>
    </row>
    <row r="671" spans="5:9">
      <c r="E671" t="s">
        <v>1078</v>
      </c>
      <c r="F671">
        <f>_xlfn.NUMBERVALUE(_xlfn.TEXTAFTER(Table2[[#This Row],[my new versions]]," ",-1))</f>
        <v>12673.550496858699</v>
      </c>
      <c r="G671" t="str">
        <f>_xlfn.TEXTBEFORE(SUBSTITUTE(Table2[[#This Row],[my new versions]],"'","")," ")</f>
        <v>RXN-ACACT141ai_x_FWD-rt5445</v>
      </c>
      <c r="H671">
        <f>_xlfn.XLOOKUP(Table2[[#This Row],[name]],Table1[name],Table1[1/h],0)</f>
        <v>0</v>
      </c>
      <c r="I671" t="b">
        <f>OR(Table2[[#This Row],[match]]=0,ROUNDUP(_xlfn.NUMBERVALUE(Table2[[#This Row],[match]]),4)=ROUNDUP(_xlfn.NUMBERVALUE(Table2[[#This Row],[1/h]]),4))</f>
        <v>1</v>
      </c>
    </row>
    <row r="672" spans="5:9">
      <c r="E672" t="s">
        <v>1079</v>
      </c>
      <c r="F672">
        <f>_xlfn.NUMBERVALUE(_xlfn.TEXTAFTER(Table2[[#This Row],[my new versions]]," ",-1))</f>
        <v>12673.550496858699</v>
      </c>
      <c r="G672" t="str">
        <f>_xlfn.TEXTBEFORE(SUBSTITUTE(Table2[[#This Row],[my new versions]],"'","")," ")</f>
        <v>RXN-ACACT141ai_x_FWD-rt6860</v>
      </c>
      <c r="H672">
        <f>_xlfn.XLOOKUP(Table2[[#This Row],[name]],Table1[name],Table1[1/h],0)</f>
        <v>0</v>
      </c>
      <c r="I672" t="b">
        <f>OR(Table2[[#This Row],[match]]=0,ROUNDUP(_xlfn.NUMBERVALUE(Table2[[#This Row],[match]]),4)=ROUNDUP(_xlfn.NUMBERVALUE(Table2[[#This Row],[1/h]]),4))</f>
        <v>1</v>
      </c>
    </row>
    <row r="673" spans="5:9">
      <c r="E673" t="s">
        <v>1080</v>
      </c>
      <c r="F673">
        <f>_xlfn.NUMBERVALUE(_xlfn.TEXTAFTER(Table2[[#This Row],[my new versions]]," ",-1))</f>
        <v>12673.550496858699</v>
      </c>
      <c r="G673" t="str">
        <f>_xlfn.TEXTBEFORE(SUBSTITUTE(Table2[[#This Row],[my new versions]],"'","")," ")</f>
        <v>RXN-ACACT141bi_m_FWD-rt0517</v>
      </c>
      <c r="H673">
        <f>_xlfn.XLOOKUP(Table2[[#This Row],[name]],Table1[name],Table1[1/h],0)</f>
        <v>0</v>
      </c>
      <c r="I673" t="b">
        <f>OR(Table2[[#This Row],[match]]=0,ROUNDUP(_xlfn.NUMBERVALUE(Table2[[#This Row],[match]]),4)=ROUNDUP(_xlfn.NUMBERVALUE(Table2[[#This Row],[1/h]]),4))</f>
        <v>1</v>
      </c>
    </row>
    <row r="674" spans="5:9">
      <c r="E674" t="s">
        <v>1081</v>
      </c>
      <c r="F674">
        <f>_xlfn.NUMBERVALUE(_xlfn.TEXTAFTER(Table2[[#This Row],[my new versions]]," ",-1))</f>
        <v>12673.550496858699</v>
      </c>
      <c r="G674" t="str">
        <f>_xlfn.TEXTBEFORE(SUBSTITUTE(Table2[[#This Row],[my new versions]],"'","")," ")</f>
        <v>RXN-ACACT141bi_x_FWD-rt0697</v>
      </c>
      <c r="H674">
        <f>_xlfn.XLOOKUP(Table2[[#This Row],[name]],Table1[name],Table1[1/h],0)</f>
        <v>0</v>
      </c>
      <c r="I674" t="b">
        <f>OR(Table2[[#This Row],[match]]=0,ROUNDUP(_xlfn.NUMBERVALUE(Table2[[#This Row],[match]]),4)=ROUNDUP(_xlfn.NUMBERVALUE(Table2[[#This Row],[1/h]]),4))</f>
        <v>1</v>
      </c>
    </row>
    <row r="675" spans="5:9">
      <c r="E675" t="s">
        <v>1082</v>
      </c>
      <c r="F675">
        <f>_xlfn.NUMBERVALUE(_xlfn.TEXTAFTER(Table2[[#This Row],[my new versions]]," ",-1))</f>
        <v>12673.550496858699</v>
      </c>
      <c r="G675" t="str">
        <f>_xlfn.TEXTBEFORE(SUBSTITUTE(Table2[[#This Row],[my new versions]],"'","")," ")</f>
        <v>RXN-ACACT141bi_x_FWD-rt5445</v>
      </c>
      <c r="H675">
        <f>_xlfn.XLOOKUP(Table2[[#This Row],[name]],Table1[name],Table1[1/h],0)</f>
        <v>0</v>
      </c>
      <c r="I675" t="b">
        <f>OR(Table2[[#This Row],[match]]=0,ROUNDUP(_xlfn.NUMBERVALUE(Table2[[#This Row],[match]]),4)=ROUNDUP(_xlfn.NUMBERVALUE(Table2[[#This Row],[1/h]]),4))</f>
        <v>1</v>
      </c>
    </row>
    <row r="676" spans="5:9">
      <c r="E676" t="s">
        <v>1083</v>
      </c>
      <c r="F676">
        <f>_xlfn.NUMBERVALUE(_xlfn.TEXTAFTER(Table2[[#This Row],[my new versions]]," ",-1))</f>
        <v>12673.550496858699</v>
      </c>
      <c r="G676" t="str">
        <f>_xlfn.TEXTBEFORE(SUBSTITUTE(Table2[[#This Row],[my new versions]],"'","")," ")</f>
        <v>RXN-ACACT141bi_x_FWD-rt6860</v>
      </c>
      <c r="H676">
        <f>_xlfn.XLOOKUP(Table2[[#This Row],[name]],Table1[name],Table1[1/h],0)</f>
        <v>0</v>
      </c>
      <c r="I676" t="b">
        <f>OR(Table2[[#This Row],[match]]=0,ROUNDUP(_xlfn.NUMBERVALUE(Table2[[#This Row],[match]]),4)=ROUNDUP(_xlfn.NUMBERVALUE(Table2[[#This Row],[1/h]]),4))</f>
        <v>1</v>
      </c>
    </row>
    <row r="677" spans="5:9">
      <c r="E677" t="s">
        <v>1084</v>
      </c>
      <c r="F677">
        <f>_xlfn.NUMBERVALUE(_xlfn.TEXTAFTER(Table2[[#This Row],[my new versions]]," ",-1))</f>
        <v>12673.550496858699</v>
      </c>
      <c r="G677" t="str">
        <f>_xlfn.TEXTBEFORE(SUBSTITUTE(Table2[[#This Row],[my new versions]],"'","")," ")</f>
        <v>RXN-ACACT142i_x_FWD-rt0697</v>
      </c>
      <c r="H677">
        <f>_xlfn.XLOOKUP(Table2[[#This Row],[name]],Table1[name],Table1[1/h],0)</f>
        <v>0</v>
      </c>
      <c r="I677" t="b">
        <f>OR(Table2[[#This Row],[match]]=0,ROUNDUP(_xlfn.NUMBERVALUE(Table2[[#This Row],[match]]),4)=ROUNDUP(_xlfn.NUMBERVALUE(Table2[[#This Row],[1/h]]),4))</f>
        <v>1</v>
      </c>
    </row>
    <row r="678" spans="5:9">
      <c r="E678" t="s">
        <v>1085</v>
      </c>
      <c r="F678">
        <f>_xlfn.NUMBERVALUE(_xlfn.TEXTAFTER(Table2[[#This Row],[my new versions]]," ",-1))</f>
        <v>12673.550496858699</v>
      </c>
      <c r="G678" t="str">
        <f>_xlfn.TEXTBEFORE(SUBSTITUTE(Table2[[#This Row],[my new versions]],"'","")," ")</f>
        <v>RXN-ACACT142i_x_FWD-rt5445</v>
      </c>
      <c r="H678">
        <f>_xlfn.XLOOKUP(Table2[[#This Row],[name]],Table1[name],Table1[1/h],0)</f>
        <v>0</v>
      </c>
      <c r="I678" t="b">
        <f>OR(Table2[[#This Row],[match]]=0,ROUNDUP(_xlfn.NUMBERVALUE(Table2[[#This Row],[match]]),4)=ROUNDUP(_xlfn.NUMBERVALUE(Table2[[#This Row],[1/h]]),4))</f>
        <v>1</v>
      </c>
    </row>
    <row r="679" spans="5:9">
      <c r="E679" t="s">
        <v>1086</v>
      </c>
      <c r="F679">
        <f>_xlfn.NUMBERVALUE(_xlfn.TEXTAFTER(Table2[[#This Row],[my new versions]]," ",-1))</f>
        <v>12673.550496858699</v>
      </c>
      <c r="G679" t="str">
        <f>_xlfn.TEXTBEFORE(SUBSTITUTE(Table2[[#This Row],[my new versions]],"'","")," ")</f>
        <v>RXN-ACACT142i_x_FWD-rt6860</v>
      </c>
      <c r="H679">
        <f>_xlfn.XLOOKUP(Table2[[#This Row],[name]],Table1[name],Table1[1/h],0)</f>
        <v>0</v>
      </c>
      <c r="I679" t="b">
        <f>OR(Table2[[#This Row],[match]]=0,ROUNDUP(_xlfn.NUMBERVALUE(Table2[[#This Row],[match]]),4)=ROUNDUP(_xlfn.NUMBERVALUE(Table2[[#This Row],[1/h]]),4))</f>
        <v>1</v>
      </c>
    </row>
    <row r="680" spans="5:9">
      <c r="E680" t="s">
        <v>1087</v>
      </c>
      <c r="F680">
        <f>_xlfn.NUMBERVALUE(_xlfn.TEXTAFTER(Table2[[#This Row],[my new versions]]," ",-1))</f>
        <v>12673.550496858699</v>
      </c>
      <c r="G680" t="str">
        <f>_xlfn.TEXTBEFORE(SUBSTITUTE(Table2[[#This Row],[my new versions]],"'","")," ")</f>
        <v>RXN-ACACT143i_x_FWD-rt0697</v>
      </c>
      <c r="H680">
        <f>_xlfn.XLOOKUP(Table2[[#This Row],[name]],Table1[name],Table1[1/h],0)</f>
        <v>0</v>
      </c>
      <c r="I680" t="b">
        <f>OR(Table2[[#This Row],[match]]=0,ROUNDUP(_xlfn.NUMBERVALUE(Table2[[#This Row],[match]]),4)=ROUNDUP(_xlfn.NUMBERVALUE(Table2[[#This Row],[1/h]]),4))</f>
        <v>1</v>
      </c>
    </row>
    <row r="681" spans="5:9">
      <c r="E681" t="s">
        <v>1088</v>
      </c>
      <c r="F681">
        <f>_xlfn.NUMBERVALUE(_xlfn.TEXTAFTER(Table2[[#This Row],[my new versions]]," ",-1))</f>
        <v>12673.550496858699</v>
      </c>
      <c r="G681" t="str">
        <f>_xlfn.TEXTBEFORE(SUBSTITUTE(Table2[[#This Row],[my new versions]],"'","")," ")</f>
        <v>RXN-ACACT143i_x_FWD-rt5445</v>
      </c>
      <c r="H681">
        <f>_xlfn.XLOOKUP(Table2[[#This Row],[name]],Table1[name],Table1[1/h],0)</f>
        <v>0</v>
      </c>
      <c r="I681" t="b">
        <f>OR(Table2[[#This Row],[match]]=0,ROUNDUP(_xlfn.NUMBERVALUE(Table2[[#This Row],[match]]),4)=ROUNDUP(_xlfn.NUMBERVALUE(Table2[[#This Row],[1/h]]),4))</f>
        <v>1</v>
      </c>
    </row>
    <row r="682" spans="5:9">
      <c r="E682" t="s">
        <v>1089</v>
      </c>
      <c r="F682">
        <f>_xlfn.NUMBERVALUE(_xlfn.TEXTAFTER(Table2[[#This Row],[my new versions]]," ",-1))</f>
        <v>12673.550496858699</v>
      </c>
      <c r="G682" t="str">
        <f>_xlfn.TEXTBEFORE(SUBSTITUTE(Table2[[#This Row],[my new versions]],"'","")," ")</f>
        <v>RXN-ACACT143i_x_FWD-rt6860</v>
      </c>
      <c r="H682">
        <f>_xlfn.XLOOKUP(Table2[[#This Row],[name]],Table1[name],Table1[1/h],0)</f>
        <v>0</v>
      </c>
      <c r="I682" t="b">
        <f>OR(Table2[[#This Row],[match]]=0,ROUNDUP(_xlfn.NUMBERVALUE(Table2[[#This Row],[match]]),4)=ROUNDUP(_xlfn.NUMBERVALUE(Table2[[#This Row],[1/h]]),4))</f>
        <v>1</v>
      </c>
    </row>
    <row r="683" spans="5:9">
      <c r="E683" t="s">
        <v>1090</v>
      </c>
      <c r="F683">
        <f>_xlfn.NUMBERVALUE(_xlfn.TEXTAFTER(Table2[[#This Row],[my new versions]]," ",-1))</f>
        <v>12673.550496858699</v>
      </c>
      <c r="G683" t="str">
        <f>_xlfn.TEXTBEFORE(SUBSTITUTE(Table2[[#This Row],[my new versions]],"'","")," ")</f>
        <v>RXN-ACACT160i_m_FWD-rt0517</v>
      </c>
      <c r="H683">
        <f>_xlfn.XLOOKUP(Table2[[#This Row],[name]],Table1[name],Table1[1/h],0)</f>
        <v>0</v>
      </c>
      <c r="I683" t="b">
        <f>OR(Table2[[#This Row],[match]]=0,ROUNDUP(_xlfn.NUMBERVALUE(Table2[[#This Row],[match]]),4)=ROUNDUP(_xlfn.NUMBERVALUE(Table2[[#This Row],[1/h]]),4))</f>
        <v>1</v>
      </c>
    </row>
    <row r="684" spans="5:9">
      <c r="E684" t="s">
        <v>1091</v>
      </c>
      <c r="F684">
        <f>_xlfn.NUMBERVALUE(_xlfn.TEXTAFTER(Table2[[#This Row],[my new versions]]," ",-1))</f>
        <v>12673.550496858699</v>
      </c>
      <c r="G684" t="str">
        <f>_xlfn.TEXTBEFORE(SUBSTITUTE(Table2[[#This Row],[my new versions]],"'","")," ")</f>
        <v>RXN-ACACT160i_x_FWD-rt0697</v>
      </c>
      <c r="H684">
        <f>_xlfn.XLOOKUP(Table2[[#This Row],[name]],Table1[name],Table1[1/h],0)</f>
        <v>0</v>
      </c>
      <c r="I684" t="b">
        <f>OR(Table2[[#This Row],[match]]=0,ROUNDUP(_xlfn.NUMBERVALUE(Table2[[#This Row],[match]]),4)=ROUNDUP(_xlfn.NUMBERVALUE(Table2[[#This Row],[1/h]]),4))</f>
        <v>1</v>
      </c>
    </row>
    <row r="685" spans="5:9">
      <c r="E685" t="s">
        <v>1092</v>
      </c>
      <c r="F685">
        <f>_xlfn.NUMBERVALUE(_xlfn.TEXTAFTER(Table2[[#This Row],[my new versions]]," ",-1))</f>
        <v>12673.550496858699</v>
      </c>
      <c r="G685" t="str">
        <f>_xlfn.TEXTBEFORE(SUBSTITUTE(Table2[[#This Row],[my new versions]],"'","")," ")</f>
        <v>RXN-ACACT160i_x_FWD-rt5445</v>
      </c>
      <c r="H685">
        <f>_xlfn.XLOOKUP(Table2[[#This Row],[name]],Table1[name],Table1[1/h],0)</f>
        <v>0</v>
      </c>
      <c r="I685" t="b">
        <f>OR(Table2[[#This Row],[match]]=0,ROUNDUP(_xlfn.NUMBERVALUE(Table2[[#This Row],[match]]),4)=ROUNDUP(_xlfn.NUMBERVALUE(Table2[[#This Row],[1/h]]),4))</f>
        <v>1</v>
      </c>
    </row>
    <row r="686" spans="5:9">
      <c r="E686" t="s">
        <v>1093</v>
      </c>
      <c r="F686">
        <f>_xlfn.NUMBERVALUE(_xlfn.TEXTAFTER(Table2[[#This Row],[my new versions]]," ",-1))</f>
        <v>12673.550496858699</v>
      </c>
      <c r="G686" t="str">
        <f>_xlfn.TEXTBEFORE(SUBSTITUTE(Table2[[#This Row],[my new versions]],"'","")," ")</f>
        <v>RXN-ACACT160i_x_FWD-rt6860</v>
      </c>
      <c r="H686">
        <f>_xlfn.XLOOKUP(Table2[[#This Row],[name]],Table1[name],Table1[1/h],0)</f>
        <v>0</v>
      </c>
      <c r="I686" t="b">
        <f>OR(Table2[[#This Row],[match]]=0,ROUNDUP(_xlfn.NUMBERVALUE(Table2[[#This Row],[match]]),4)=ROUNDUP(_xlfn.NUMBERVALUE(Table2[[#This Row],[1/h]]),4))</f>
        <v>1</v>
      </c>
    </row>
    <row r="687" spans="5:9">
      <c r="E687" t="s">
        <v>1094</v>
      </c>
      <c r="F687">
        <f>_xlfn.NUMBERVALUE(_xlfn.TEXTAFTER(Table2[[#This Row],[my new versions]]," ",-1))</f>
        <v>12673.550496858699</v>
      </c>
      <c r="G687" t="str">
        <f>_xlfn.TEXTBEFORE(SUBSTITUTE(Table2[[#This Row],[my new versions]],"'","")," ")</f>
        <v>RXN-ACACT161ai_m_FWD-rt0517</v>
      </c>
      <c r="H687">
        <f>_xlfn.XLOOKUP(Table2[[#This Row],[name]],Table1[name],Table1[1/h],0)</f>
        <v>0</v>
      </c>
      <c r="I687" t="b">
        <f>OR(Table2[[#This Row],[match]]=0,ROUNDUP(_xlfn.NUMBERVALUE(Table2[[#This Row],[match]]),4)=ROUNDUP(_xlfn.NUMBERVALUE(Table2[[#This Row],[1/h]]),4))</f>
        <v>1</v>
      </c>
    </row>
    <row r="688" spans="5:9">
      <c r="E688" t="s">
        <v>1095</v>
      </c>
      <c r="F688">
        <f>_xlfn.NUMBERVALUE(_xlfn.TEXTAFTER(Table2[[#This Row],[my new versions]]," ",-1))</f>
        <v>12673.550496858699</v>
      </c>
      <c r="G688" t="str">
        <f>_xlfn.TEXTBEFORE(SUBSTITUTE(Table2[[#This Row],[my new versions]],"'","")," ")</f>
        <v>RXN-ACACT161ai_x_FWD-rt0697</v>
      </c>
      <c r="H688">
        <f>_xlfn.XLOOKUP(Table2[[#This Row],[name]],Table1[name],Table1[1/h],0)</f>
        <v>0</v>
      </c>
      <c r="I688" t="b">
        <f>OR(Table2[[#This Row],[match]]=0,ROUNDUP(_xlfn.NUMBERVALUE(Table2[[#This Row],[match]]),4)=ROUNDUP(_xlfn.NUMBERVALUE(Table2[[#This Row],[1/h]]),4))</f>
        <v>1</v>
      </c>
    </row>
    <row r="689" spans="5:9">
      <c r="E689" t="s">
        <v>1096</v>
      </c>
      <c r="F689">
        <f>_xlfn.NUMBERVALUE(_xlfn.TEXTAFTER(Table2[[#This Row],[my new versions]]," ",-1))</f>
        <v>12673.550496858699</v>
      </c>
      <c r="G689" t="str">
        <f>_xlfn.TEXTBEFORE(SUBSTITUTE(Table2[[#This Row],[my new versions]],"'","")," ")</f>
        <v>RXN-ACACT161ai_x_FWD-rt5445</v>
      </c>
      <c r="H689">
        <f>_xlfn.XLOOKUP(Table2[[#This Row],[name]],Table1[name],Table1[1/h],0)</f>
        <v>0</v>
      </c>
      <c r="I689" t="b">
        <f>OR(Table2[[#This Row],[match]]=0,ROUNDUP(_xlfn.NUMBERVALUE(Table2[[#This Row],[match]]),4)=ROUNDUP(_xlfn.NUMBERVALUE(Table2[[#This Row],[1/h]]),4))</f>
        <v>1</v>
      </c>
    </row>
    <row r="690" spans="5:9">
      <c r="E690" t="s">
        <v>1097</v>
      </c>
      <c r="F690">
        <f>_xlfn.NUMBERVALUE(_xlfn.TEXTAFTER(Table2[[#This Row],[my new versions]]," ",-1))</f>
        <v>12673.550496858699</v>
      </c>
      <c r="G690" t="str">
        <f>_xlfn.TEXTBEFORE(SUBSTITUTE(Table2[[#This Row],[my new versions]],"'","")," ")</f>
        <v>RXN-ACACT161ai_x_FWD-rt6860</v>
      </c>
      <c r="H690">
        <f>_xlfn.XLOOKUP(Table2[[#This Row],[name]],Table1[name],Table1[1/h],0)</f>
        <v>0</v>
      </c>
      <c r="I690" t="b">
        <f>OR(Table2[[#This Row],[match]]=0,ROUNDUP(_xlfn.NUMBERVALUE(Table2[[#This Row],[match]]),4)=ROUNDUP(_xlfn.NUMBERVALUE(Table2[[#This Row],[1/h]]),4))</f>
        <v>1</v>
      </c>
    </row>
    <row r="691" spans="5:9">
      <c r="E691" t="s">
        <v>1098</v>
      </c>
      <c r="F691">
        <f>_xlfn.NUMBERVALUE(_xlfn.TEXTAFTER(Table2[[#This Row],[my new versions]]," ",-1))</f>
        <v>12673.550496858699</v>
      </c>
      <c r="G691" t="str">
        <f>_xlfn.TEXTBEFORE(SUBSTITUTE(Table2[[#This Row],[my new versions]],"'","")," ")</f>
        <v>RXN-ACACT161bi_m_FWD-rt0517</v>
      </c>
      <c r="H691">
        <f>_xlfn.XLOOKUP(Table2[[#This Row],[name]],Table1[name],Table1[1/h],0)</f>
        <v>0</v>
      </c>
      <c r="I691" t="b">
        <f>OR(Table2[[#This Row],[match]]=0,ROUNDUP(_xlfn.NUMBERVALUE(Table2[[#This Row],[match]]),4)=ROUNDUP(_xlfn.NUMBERVALUE(Table2[[#This Row],[1/h]]),4))</f>
        <v>1</v>
      </c>
    </row>
    <row r="692" spans="5:9">
      <c r="E692" t="s">
        <v>1099</v>
      </c>
      <c r="F692">
        <f>_xlfn.NUMBERVALUE(_xlfn.TEXTAFTER(Table2[[#This Row],[my new versions]]," ",-1))</f>
        <v>12673.550496858699</v>
      </c>
      <c r="G692" t="str">
        <f>_xlfn.TEXTBEFORE(SUBSTITUTE(Table2[[#This Row],[my new versions]],"'","")," ")</f>
        <v>RXN-ACACT161bi_x_FWD-rt0697</v>
      </c>
      <c r="H692">
        <f>_xlfn.XLOOKUP(Table2[[#This Row],[name]],Table1[name],Table1[1/h],0)</f>
        <v>0</v>
      </c>
      <c r="I692" t="b">
        <f>OR(Table2[[#This Row],[match]]=0,ROUNDUP(_xlfn.NUMBERVALUE(Table2[[#This Row],[match]]),4)=ROUNDUP(_xlfn.NUMBERVALUE(Table2[[#This Row],[1/h]]),4))</f>
        <v>1</v>
      </c>
    </row>
    <row r="693" spans="5:9">
      <c r="E693" t="s">
        <v>1100</v>
      </c>
      <c r="F693">
        <f>_xlfn.NUMBERVALUE(_xlfn.TEXTAFTER(Table2[[#This Row],[my new versions]]," ",-1))</f>
        <v>12673.550496858699</v>
      </c>
      <c r="G693" t="str">
        <f>_xlfn.TEXTBEFORE(SUBSTITUTE(Table2[[#This Row],[my new versions]],"'","")," ")</f>
        <v>RXN-ACACT161bi_x_FWD-rt5445</v>
      </c>
      <c r="H693">
        <f>_xlfn.XLOOKUP(Table2[[#This Row],[name]],Table1[name],Table1[1/h],0)</f>
        <v>0</v>
      </c>
      <c r="I693" t="b">
        <f>OR(Table2[[#This Row],[match]]=0,ROUNDUP(_xlfn.NUMBERVALUE(Table2[[#This Row],[match]]),4)=ROUNDUP(_xlfn.NUMBERVALUE(Table2[[#This Row],[1/h]]),4))</f>
        <v>1</v>
      </c>
    </row>
    <row r="694" spans="5:9">
      <c r="E694" t="s">
        <v>1101</v>
      </c>
      <c r="F694">
        <f>_xlfn.NUMBERVALUE(_xlfn.TEXTAFTER(Table2[[#This Row],[my new versions]]," ",-1))</f>
        <v>12673.550496858699</v>
      </c>
      <c r="G694" t="str">
        <f>_xlfn.TEXTBEFORE(SUBSTITUTE(Table2[[#This Row],[my new versions]],"'","")," ")</f>
        <v>RXN-ACACT161bi_x_FWD-rt6860</v>
      </c>
      <c r="H694">
        <f>_xlfn.XLOOKUP(Table2[[#This Row],[name]],Table1[name],Table1[1/h],0)</f>
        <v>0</v>
      </c>
      <c r="I694" t="b">
        <f>OR(Table2[[#This Row],[match]]=0,ROUNDUP(_xlfn.NUMBERVALUE(Table2[[#This Row],[match]]),4)=ROUNDUP(_xlfn.NUMBERVALUE(Table2[[#This Row],[1/h]]),4))</f>
        <v>1</v>
      </c>
    </row>
    <row r="695" spans="5:9">
      <c r="E695" t="s">
        <v>1102</v>
      </c>
      <c r="F695">
        <f>_xlfn.NUMBERVALUE(_xlfn.TEXTAFTER(Table2[[#This Row],[my new versions]]," ",-1))</f>
        <v>12673.550496858699</v>
      </c>
      <c r="G695" t="str">
        <f>_xlfn.TEXTBEFORE(SUBSTITUTE(Table2[[#This Row],[my new versions]],"'","")," ")</f>
        <v>RXN-ACACT162i_x_FWD-rt0697</v>
      </c>
      <c r="H695">
        <f>_xlfn.XLOOKUP(Table2[[#This Row],[name]],Table1[name],Table1[1/h],0)</f>
        <v>0</v>
      </c>
      <c r="I695" t="b">
        <f>OR(Table2[[#This Row],[match]]=0,ROUNDUP(_xlfn.NUMBERVALUE(Table2[[#This Row],[match]]),4)=ROUNDUP(_xlfn.NUMBERVALUE(Table2[[#This Row],[1/h]]),4))</f>
        <v>1</v>
      </c>
    </row>
    <row r="696" spans="5:9">
      <c r="E696" t="s">
        <v>1103</v>
      </c>
      <c r="F696">
        <f>_xlfn.NUMBERVALUE(_xlfn.TEXTAFTER(Table2[[#This Row],[my new versions]]," ",-1))</f>
        <v>12673.550496858699</v>
      </c>
      <c r="G696" t="str">
        <f>_xlfn.TEXTBEFORE(SUBSTITUTE(Table2[[#This Row],[my new versions]],"'","")," ")</f>
        <v>RXN-ACACT162i_x_FWD-rt5445</v>
      </c>
      <c r="H696">
        <f>_xlfn.XLOOKUP(Table2[[#This Row],[name]],Table1[name],Table1[1/h],0)</f>
        <v>0</v>
      </c>
      <c r="I696" t="b">
        <f>OR(Table2[[#This Row],[match]]=0,ROUNDUP(_xlfn.NUMBERVALUE(Table2[[#This Row],[match]]),4)=ROUNDUP(_xlfn.NUMBERVALUE(Table2[[#This Row],[1/h]]),4))</f>
        <v>1</v>
      </c>
    </row>
    <row r="697" spans="5:9">
      <c r="E697" t="s">
        <v>1104</v>
      </c>
      <c r="F697">
        <f>_xlfn.NUMBERVALUE(_xlfn.TEXTAFTER(Table2[[#This Row],[my new versions]]," ",-1))</f>
        <v>12673.550496858699</v>
      </c>
      <c r="G697" t="str">
        <f>_xlfn.TEXTBEFORE(SUBSTITUTE(Table2[[#This Row],[my new versions]],"'","")," ")</f>
        <v>RXN-ACACT162i_x_FWD-rt6860</v>
      </c>
      <c r="H697">
        <f>_xlfn.XLOOKUP(Table2[[#This Row],[name]],Table1[name],Table1[1/h],0)</f>
        <v>0</v>
      </c>
      <c r="I697" t="b">
        <f>OR(Table2[[#This Row],[match]]=0,ROUNDUP(_xlfn.NUMBERVALUE(Table2[[#This Row],[match]]),4)=ROUNDUP(_xlfn.NUMBERVALUE(Table2[[#This Row],[1/h]]),4))</f>
        <v>1</v>
      </c>
    </row>
    <row r="698" spans="5:9">
      <c r="E698" t="s">
        <v>1105</v>
      </c>
      <c r="F698">
        <f>_xlfn.NUMBERVALUE(_xlfn.TEXTAFTER(Table2[[#This Row],[my new versions]]," ",-1))</f>
        <v>12673.550496858699</v>
      </c>
      <c r="G698" t="str">
        <f>_xlfn.TEXTBEFORE(SUBSTITUTE(Table2[[#This Row],[my new versions]],"'","")," ")</f>
        <v>RXN-ACACT163i_x_FWD-rt0697</v>
      </c>
      <c r="H698">
        <f>_xlfn.XLOOKUP(Table2[[#This Row],[name]],Table1[name],Table1[1/h],0)</f>
        <v>0</v>
      </c>
      <c r="I698" t="b">
        <f>OR(Table2[[#This Row],[match]]=0,ROUNDUP(_xlfn.NUMBERVALUE(Table2[[#This Row],[match]]),4)=ROUNDUP(_xlfn.NUMBERVALUE(Table2[[#This Row],[1/h]]),4))</f>
        <v>1</v>
      </c>
    </row>
    <row r="699" spans="5:9">
      <c r="E699" t="s">
        <v>1106</v>
      </c>
      <c r="F699">
        <f>_xlfn.NUMBERVALUE(_xlfn.TEXTAFTER(Table2[[#This Row],[my new versions]]," ",-1))</f>
        <v>12673.550496858699</v>
      </c>
      <c r="G699" t="str">
        <f>_xlfn.TEXTBEFORE(SUBSTITUTE(Table2[[#This Row],[my new versions]],"'","")," ")</f>
        <v>RXN-ACACT163i_x_FWD-rt5445</v>
      </c>
      <c r="H699">
        <f>_xlfn.XLOOKUP(Table2[[#This Row],[name]],Table1[name],Table1[1/h],0)</f>
        <v>0</v>
      </c>
      <c r="I699" t="b">
        <f>OR(Table2[[#This Row],[match]]=0,ROUNDUP(_xlfn.NUMBERVALUE(Table2[[#This Row],[match]]),4)=ROUNDUP(_xlfn.NUMBERVALUE(Table2[[#This Row],[1/h]]),4))</f>
        <v>1</v>
      </c>
    </row>
    <row r="700" spans="5:9">
      <c r="E700" t="s">
        <v>1107</v>
      </c>
      <c r="F700">
        <f>_xlfn.NUMBERVALUE(_xlfn.TEXTAFTER(Table2[[#This Row],[my new versions]]," ",-1))</f>
        <v>12673.550496858699</v>
      </c>
      <c r="G700" t="str">
        <f>_xlfn.TEXTBEFORE(SUBSTITUTE(Table2[[#This Row],[my new versions]],"'","")," ")</f>
        <v>RXN-ACACT163i_x_FWD-rt6860</v>
      </c>
      <c r="H700">
        <f>_xlfn.XLOOKUP(Table2[[#This Row],[name]],Table1[name],Table1[1/h],0)</f>
        <v>0</v>
      </c>
      <c r="I700" t="b">
        <f>OR(Table2[[#This Row],[match]]=0,ROUNDUP(_xlfn.NUMBERVALUE(Table2[[#This Row],[match]]),4)=ROUNDUP(_xlfn.NUMBERVALUE(Table2[[#This Row],[1/h]]),4))</f>
        <v>1</v>
      </c>
    </row>
    <row r="701" spans="5:9">
      <c r="E701" t="s">
        <v>1108</v>
      </c>
      <c r="F701">
        <f>_xlfn.NUMBERVALUE(_xlfn.TEXTAFTER(Table2[[#This Row],[my new versions]]," ",-1))</f>
        <v>12673.550496858699</v>
      </c>
      <c r="G701" t="str">
        <f>_xlfn.TEXTBEFORE(SUBSTITUTE(Table2[[#This Row],[my new versions]],"'","")," ")</f>
        <v>RXN-ACACT180i_m_FWD-rt0517</v>
      </c>
      <c r="H701">
        <f>_xlfn.XLOOKUP(Table2[[#This Row],[name]],Table1[name],Table1[1/h],0)</f>
        <v>0</v>
      </c>
      <c r="I701" t="b">
        <f>OR(Table2[[#This Row],[match]]=0,ROUNDUP(_xlfn.NUMBERVALUE(Table2[[#This Row],[match]]),4)=ROUNDUP(_xlfn.NUMBERVALUE(Table2[[#This Row],[1/h]]),4))</f>
        <v>1</v>
      </c>
    </row>
    <row r="702" spans="5:9">
      <c r="E702" t="s">
        <v>1109</v>
      </c>
      <c r="F702">
        <f>_xlfn.NUMBERVALUE(_xlfn.TEXTAFTER(Table2[[#This Row],[my new versions]]," ",-1))</f>
        <v>12673.550496858699</v>
      </c>
      <c r="G702" t="str">
        <f>_xlfn.TEXTBEFORE(SUBSTITUTE(Table2[[#This Row],[my new versions]],"'","")," ")</f>
        <v>RXN-ACACT180i_x_FWD-rt0697</v>
      </c>
      <c r="H702">
        <f>_xlfn.XLOOKUP(Table2[[#This Row],[name]],Table1[name],Table1[1/h],0)</f>
        <v>0</v>
      </c>
      <c r="I702" t="b">
        <f>OR(Table2[[#This Row],[match]]=0,ROUNDUP(_xlfn.NUMBERVALUE(Table2[[#This Row],[match]]),4)=ROUNDUP(_xlfn.NUMBERVALUE(Table2[[#This Row],[1/h]]),4))</f>
        <v>1</v>
      </c>
    </row>
    <row r="703" spans="5:9">
      <c r="E703" t="s">
        <v>1110</v>
      </c>
      <c r="F703">
        <f>_xlfn.NUMBERVALUE(_xlfn.TEXTAFTER(Table2[[#This Row],[my new versions]]," ",-1))</f>
        <v>12673.550496858699</v>
      </c>
      <c r="G703" t="str">
        <f>_xlfn.TEXTBEFORE(SUBSTITUTE(Table2[[#This Row],[my new versions]],"'","")," ")</f>
        <v>RXN-ACACT180i_x_FWD-rt5445</v>
      </c>
      <c r="H703">
        <f>_xlfn.XLOOKUP(Table2[[#This Row],[name]],Table1[name],Table1[1/h],0)</f>
        <v>0</v>
      </c>
      <c r="I703" t="b">
        <f>OR(Table2[[#This Row],[match]]=0,ROUNDUP(_xlfn.NUMBERVALUE(Table2[[#This Row],[match]]),4)=ROUNDUP(_xlfn.NUMBERVALUE(Table2[[#This Row],[1/h]]),4))</f>
        <v>1</v>
      </c>
    </row>
    <row r="704" spans="5:9">
      <c r="E704" t="s">
        <v>1111</v>
      </c>
      <c r="F704">
        <f>_xlfn.NUMBERVALUE(_xlfn.TEXTAFTER(Table2[[#This Row],[my new versions]]," ",-1))</f>
        <v>12673.550496858699</v>
      </c>
      <c r="G704" t="str">
        <f>_xlfn.TEXTBEFORE(SUBSTITUTE(Table2[[#This Row],[my new versions]],"'","")," ")</f>
        <v>RXN-ACACT180i_x_FWD-rt6860</v>
      </c>
      <c r="H704">
        <f>_xlfn.XLOOKUP(Table2[[#This Row],[name]],Table1[name],Table1[1/h],0)</f>
        <v>0</v>
      </c>
      <c r="I704" t="b">
        <f>OR(Table2[[#This Row],[match]]=0,ROUNDUP(_xlfn.NUMBERVALUE(Table2[[#This Row],[match]]),4)=ROUNDUP(_xlfn.NUMBERVALUE(Table2[[#This Row],[1/h]]),4))</f>
        <v>1</v>
      </c>
    </row>
    <row r="705" spans="5:9">
      <c r="E705" t="s">
        <v>1112</v>
      </c>
      <c r="F705">
        <f>_xlfn.NUMBERVALUE(_xlfn.TEXTAFTER(Table2[[#This Row],[my new versions]]," ",-1))</f>
        <v>12673.550496858699</v>
      </c>
      <c r="G705" t="str">
        <f>_xlfn.TEXTBEFORE(SUBSTITUTE(Table2[[#This Row],[my new versions]],"'","")," ")</f>
        <v>RXN-ACACT181ai_m_FWD-rt0517</v>
      </c>
      <c r="H705">
        <f>_xlfn.XLOOKUP(Table2[[#This Row],[name]],Table1[name],Table1[1/h],0)</f>
        <v>0</v>
      </c>
      <c r="I705" t="b">
        <f>OR(Table2[[#This Row],[match]]=0,ROUNDUP(_xlfn.NUMBERVALUE(Table2[[#This Row],[match]]),4)=ROUNDUP(_xlfn.NUMBERVALUE(Table2[[#This Row],[1/h]]),4))</f>
        <v>1</v>
      </c>
    </row>
    <row r="706" spans="5:9">
      <c r="E706" t="s">
        <v>1113</v>
      </c>
      <c r="F706">
        <f>_xlfn.NUMBERVALUE(_xlfn.TEXTAFTER(Table2[[#This Row],[my new versions]]," ",-1))</f>
        <v>12673.550496858699</v>
      </c>
      <c r="G706" t="str">
        <f>_xlfn.TEXTBEFORE(SUBSTITUTE(Table2[[#This Row],[my new versions]],"'","")," ")</f>
        <v>RXN-ACACT181ai_x_FWD-rt0697</v>
      </c>
      <c r="H706">
        <f>_xlfn.XLOOKUP(Table2[[#This Row],[name]],Table1[name],Table1[1/h],0)</f>
        <v>0</v>
      </c>
      <c r="I706" t="b">
        <f>OR(Table2[[#This Row],[match]]=0,ROUNDUP(_xlfn.NUMBERVALUE(Table2[[#This Row],[match]]),4)=ROUNDUP(_xlfn.NUMBERVALUE(Table2[[#This Row],[1/h]]),4))</f>
        <v>1</v>
      </c>
    </row>
    <row r="707" spans="5:9">
      <c r="E707" t="s">
        <v>1114</v>
      </c>
      <c r="F707">
        <f>_xlfn.NUMBERVALUE(_xlfn.TEXTAFTER(Table2[[#This Row],[my new versions]]," ",-1))</f>
        <v>12673.550496858699</v>
      </c>
      <c r="G707" t="str">
        <f>_xlfn.TEXTBEFORE(SUBSTITUTE(Table2[[#This Row],[my new versions]],"'","")," ")</f>
        <v>RXN-ACACT181ai_x_FWD-rt5445</v>
      </c>
      <c r="H707">
        <f>_xlfn.XLOOKUP(Table2[[#This Row],[name]],Table1[name],Table1[1/h],0)</f>
        <v>0</v>
      </c>
      <c r="I707" t="b">
        <f>OR(Table2[[#This Row],[match]]=0,ROUNDUP(_xlfn.NUMBERVALUE(Table2[[#This Row],[match]]),4)=ROUNDUP(_xlfn.NUMBERVALUE(Table2[[#This Row],[1/h]]),4))</f>
        <v>1</v>
      </c>
    </row>
    <row r="708" spans="5:9">
      <c r="E708" t="s">
        <v>1115</v>
      </c>
      <c r="F708">
        <f>_xlfn.NUMBERVALUE(_xlfn.TEXTAFTER(Table2[[#This Row],[my new versions]]," ",-1))</f>
        <v>12673.550496858699</v>
      </c>
      <c r="G708" t="str">
        <f>_xlfn.TEXTBEFORE(SUBSTITUTE(Table2[[#This Row],[my new versions]],"'","")," ")</f>
        <v>RXN-ACACT181ai_x_FWD-rt6860</v>
      </c>
      <c r="H708">
        <f>_xlfn.XLOOKUP(Table2[[#This Row],[name]],Table1[name],Table1[1/h],0)</f>
        <v>0</v>
      </c>
      <c r="I708" t="b">
        <f>OR(Table2[[#This Row],[match]]=0,ROUNDUP(_xlfn.NUMBERVALUE(Table2[[#This Row],[match]]),4)=ROUNDUP(_xlfn.NUMBERVALUE(Table2[[#This Row],[1/h]]),4))</f>
        <v>1</v>
      </c>
    </row>
    <row r="709" spans="5:9">
      <c r="E709" t="s">
        <v>1116</v>
      </c>
      <c r="F709">
        <f>_xlfn.NUMBERVALUE(_xlfn.TEXTAFTER(Table2[[#This Row],[my new versions]]," ",-1))</f>
        <v>12673.550496858699</v>
      </c>
      <c r="G709" t="str">
        <f>_xlfn.TEXTBEFORE(SUBSTITUTE(Table2[[#This Row],[my new versions]],"'","")," ")</f>
        <v>RXN-ACACT182i_x_FWD-rt0697</v>
      </c>
      <c r="H709">
        <f>_xlfn.XLOOKUP(Table2[[#This Row],[name]],Table1[name],Table1[1/h],0)</f>
        <v>0</v>
      </c>
      <c r="I709" t="b">
        <f>OR(Table2[[#This Row],[match]]=0,ROUNDUP(_xlfn.NUMBERVALUE(Table2[[#This Row],[match]]),4)=ROUNDUP(_xlfn.NUMBERVALUE(Table2[[#This Row],[1/h]]),4))</f>
        <v>1</v>
      </c>
    </row>
    <row r="710" spans="5:9">
      <c r="E710" t="s">
        <v>1117</v>
      </c>
      <c r="F710">
        <f>_xlfn.NUMBERVALUE(_xlfn.TEXTAFTER(Table2[[#This Row],[my new versions]]," ",-1))</f>
        <v>12673.550496858699</v>
      </c>
      <c r="G710" t="str">
        <f>_xlfn.TEXTBEFORE(SUBSTITUTE(Table2[[#This Row],[my new versions]],"'","")," ")</f>
        <v>RXN-ACACT182i_x_FWD-rt5445</v>
      </c>
      <c r="H710">
        <f>_xlfn.XLOOKUP(Table2[[#This Row],[name]],Table1[name],Table1[1/h],0)</f>
        <v>0</v>
      </c>
      <c r="I710" t="b">
        <f>OR(Table2[[#This Row],[match]]=0,ROUNDUP(_xlfn.NUMBERVALUE(Table2[[#This Row],[match]]),4)=ROUNDUP(_xlfn.NUMBERVALUE(Table2[[#This Row],[1/h]]),4))</f>
        <v>1</v>
      </c>
    </row>
    <row r="711" spans="5:9">
      <c r="E711" t="s">
        <v>1118</v>
      </c>
      <c r="F711">
        <f>_xlfn.NUMBERVALUE(_xlfn.TEXTAFTER(Table2[[#This Row],[my new versions]]," ",-1))</f>
        <v>12673.550496858699</v>
      </c>
      <c r="G711" t="str">
        <f>_xlfn.TEXTBEFORE(SUBSTITUTE(Table2[[#This Row],[my new versions]],"'","")," ")</f>
        <v>RXN-ACACT182i_x_FWD-rt6860</v>
      </c>
      <c r="H711">
        <f>_xlfn.XLOOKUP(Table2[[#This Row],[name]],Table1[name],Table1[1/h],0)</f>
        <v>0</v>
      </c>
      <c r="I711" t="b">
        <f>OR(Table2[[#This Row],[match]]=0,ROUNDUP(_xlfn.NUMBERVALUE(Table2[[#This Row],[match]]),4)=ROUNDUP(_xlfn.NUMBERVALUE(Table2[[#This Row],[1/h]]),4))</f>
        <v>1</v>
      </c>
    </row>
    <row r="712" spans="5:9">
      <c r="E712" t="s">
        <v>1119</v>
      </c>
      <c r="F712">
        <f>_xlfn.NUMBERVALUE(_xlfn.TEXTAFTER(Table2[[#This Row],[my new versions]]," ",-1))</f>
        <v>12673.550496858699</v>
      </c>
      <c r="G712" t="str">
        <f>_xlfn.TEXTBEFORE(SUBSTITUTE(Table2[[#This Row],[my new versions]],"'","")," ")</f>
        <v>RXN-ACACT183i_x_FWD-rt0697</v>
      </c>
      <c r="H712">
        <f>_xlfn.XLOOKUP(Table2[[#This Row],[name]],Table1[name],Table1[1/h],0)</f>
        <v>0</v>
      </c>
      <c r="I712" t="b">
        <f>OR(Table2[[#This Row],[match]]=0,ROUNDUP(_xlfn.NUMBERVALUE(Table2[[#This Row],[match]]),4)=ROUNDUP(_xlfn.NUMBERVALUE(Table2[[#This Row],[1/h]]),4))</f>
        <v>1</v>
      </c>
    </row>
    <row r="713" spans="5:9">
      <c r="E713" t="s">
        <v>1120</v>
      </c>
      <c r="F713">
        <f>_xlfn.NUMBERVALUE(_xlfn.TEXTAFTER(Table2[[#This Row],[my new versions]]," ",-1))</f>
        <v>12673.550496858699</v>
      </c>
      <c r="G713" t="str">
        <f>_xlfn.TEXTBEFORE(SUBSTITUTE(Table2[[#This Row],[my new versions]],"'","")," ")</f>
        <v>RXN-ACACT183i_x_FWD-rt5445</v>
      </c>
      <c r="H713">
        <f>_xlfn.XLOOKUP(Table2[[#This Row],[name]],Table1[name],Table1[1/h],0)</f>
        <v>0</v>
      </c>
      <c r="I713" t="b">
        <f>OR(Table2[[#This Row],[match]]=0,ROUNDUP(_xlfn.NUMBERVALUE(Table2[[#This Row],[match]]),4)=ROUNDUP(_xlfn.NUMBERVALUE(Table2[[#This Row],[1/h]]),4))</f>
        <v>1</v>
      </c>
    </row>
    <row r="714" spans="5:9">
      <c r="E714" t="s">
        <v>1121</v>
      </c>
      <c r="F714">
        <f>_xlfn.NUMBERVALUE(_xlfn.TEXTAFTER(Table2[[#This Row],[my new versions]]," ",-1))</f>
        <v>12673.550496858699</v>
      </c>
      <c r="G714" t="str">
        <f>_xlfn.TEXTBEFORE(SUBSTITUTE(Table2[[#This Row],[my new versions]],"'","")," ")</f>
        <v>RXN-ACACT183i_x_FWD-rt6860</v>
      </c>
      <c r="H714">
        <f>_xlfn.XLOOKUP(Table2[[#This Row],[name]],Table1[name],Table1[1/h],0)</f>
        <v>0</v>
      </c>
      <c r="I714" t="b">
        <f>OR(Table2[[#This Row],[match]]=0,ROUNDUP(_xlfn.NUMBERVALUE(Table2[[#This Row],[match]]),4)=ROUNDUP(_xlfn.NUMBERVALUE(Table2[[#This Row],[1/h]]),4))</f>
        <v>1</v>
      </c>
    </row>
    <row r="715" spans="5:9">
      <c r="E715" t="s">
        <v>1122</v>
      </c>
      <c r="F715">
        <f>_xlfn.NUMBERVALUE(_xlfn.TEXTAFTER(Table2[[#This Row],[my new versions]]," ",-1))</f>
        <v>12673.550496858699</v>
      </c>
      <c r="G715" t="str">
        <f>_xlfn.TEXTBEFORE(SUBSTITUTE(Table2[[#This Row],[my new versions]],"'","")," ")</f>
        <v>RXN-ACACT200i_m_FWD-rt0517</v>
      </c>
      <c r="H715">
        <f>_xlfn.XLOOKUP(Table2[[#This Row],[name]],Table1[name],Table1[1/h],0)</f>
        <v>0</v>
      </c>
      <c r="I715" t="b">
        <f>OR(Table2[[#This Row],[match]]=0,ROUNDUP(_xlfn.NUMBERVALUE(Table2[[#This Row],[match]]),4)=ROUNDUP(_xlfn.NUMBERVALUE(Table2[[#This Row],[1/h]]),4))</f>
        <v>1</v>
      </c>
    </row>
    <row r="716" spans="5:9">
      <c r="E716" t="s">
        <v>1123</v>
      </c>
      <c r="F716">
        <f>_xlfn.NUMBERVALUE(_xlfn.TEXTAFTER(Table2[[#This Row],[my new versions]]," ",-1))</f>
        <v>12673.550496858699</v>
      </c>
      <c r="G716" t="str">
        <f>_xlfn.TEXTBEFORE(SUBSTITUTE(Table2[[#This Row],[my new versions]],"'","")," ")</f>
        <v>RXN-ACACT200i_x_FWD-rt0697</v>
      </c>
      <c r="H716">
        <f>_xlfn.XLOOKUP(Table2[[#This Row],[name]],Table1[name],Table1[1/h],0)</f>
        <v>0</v>
      </c>
      <c r="I716" t="b">
        <f>OR(Table2[[#This Row],[match]]=0,ROUNDUP(_xlfn.NUMBERVALUE(Table2[[#This Row],[match]]),4)=ROUNDUP(_xlfn.NUMBERVALUE(Table2[[#This Row],[1/h]]),4))</f>
        <v>1</v>
      </c>
    </row>
    <row r="717" spans="5:9">
      <c r="E717" t="s">
        <v>1124</v>
      </c>
      <c r="F717">
        <f>_xlfn.NUMBERVALUE(_xlfn.TEXTAFTER(Table2[[#This Row],[my new versions]]," ",-1))</f>
        <v>12673.550496858699</v>
      </c>
      <c r="G717" t="str">
        <f>_xlfn.TEXTBEFORE(SUBSTITUTE(Table2[[#This Row],[my new versions]],"'","")," ")</f>
        <v>RXN-ACACT200i_x_FWD-rt5445</v>
      </c>
      <c r="H717">
        <f>_xlfn.XLOOKUP(Table2[[#This Row],[name]],Table1[name],Table1[1/h],0)</f>
        <v>0</v>
      </c>
      <c r="I717" t="b">
        <f>OR(Table2[[#This Row],[match]]=0,ROUNDUP(_xlfn.NUMBERVALUE(Table2[[#This Row],[match]]),4)=ROUNDUP(_xlfn.NUMBERVALUE(Table2[[#This Row],[1/h]]),4))</f>
        <v>1</v>
      </c>
    </row>
    <row r="718" spans="5:9">
      <c r="E718" t="s">
        <v>1125</v>
      </c>
      <c r="F718">
        <f>_xlfn.NUMBERVALUE(_xlfn.TEXTAFTER(Table2[[#This Row],[my new versions]]," ",-1))</f>
        <v>12673.550496858699</v>
      </c>
      <c r="G718" t="str">
        <f>_xlfn.TEXTBEFORE(SUBSTITUTE(Table2[[#This Row],[my new versions]],"'","")," ")</f>
        <v>RXN-ACACT200i_x_FWD-rt6860</v>
      </c>
      <c r="H718">
        <f>_xlfn.XLOOKUP(Table2[[#This Row],[name]],Table1[name],Table1[1/h],0)</f>
        <v>0</v>
      </c>
      <c r="I718" t="b">
        <f>OR(Table2[[#This Row],[match]]=0,ROUNDUP(_xlfn.NUMBERVALUE(Table2[[#This Row],[match]]),4)=ROUNDUP(_xlfn.NUMBERVALUE(Table2[[#This Row],[1/h]]),4))</f>
        <v>1</v>
      </c>
    </row>
    <row r="719" spans="5:9">
      <c r="E719" t="s">
        <v>1126</v>
      </c>
      <c r="F719">
        <f>_xlfn.NUMBERVALUE(_xlfn.TEXTAFTER(Table2[[#This Row],[my new versions]]," ",-1))</f>
        <v>12673.550496858699</v>
      </c>
      <c r="G719" t="str">
        <f>_xlfn.TEXTBEFORE(SUBSTITUTE(Table2[[#This Row],[my new versions]],"'","")," ")</f>
        <v>RXN-ACACT220i_m_FWD-rt0517</v>
      </c>
      <c r="H719">
        <f>_xlfn.XLOOKUP(Table2[[#This Row],[name]],Table1[name],Table1[1/h],0)</f>
        <v>0</v>
      </c>
      <c r="I719" t="b">
        <f>OR(Table2[[#This Row],[match]]=0,ROUNDUP(_xlfn.NUMBERVALUE(Table2[[#This Row],[match]]),4)=ROUNDUP(_xlfn.NUMBERVALUE(Table2[[#This Row],[1/h]]),4))</f>
        <v>1</v>
      </c>
    </row>
    <row r="720" spans="5:9">
      <c r="E720" t="s">
        <v>1127</v>
      </c>
      <c r="F720">
        <f>_xlfn.NUMBERVALUE(_xlfn.TEXTAFTER(Table2[[#This Row],[my new versions]]," ",-1))</f>
        <v>12673.550496858699</v>
      </c>
      <c r="G720" t="str">
        <f>_xlfn.TEXTBEFORE(SUBSTITUTE(Table2[[#This Row],[my new versions]],"'","")," ")</f>
        <v>RXN-ACACT220i_x_FWD-rt0697</v>
      </c>
      <c r="H720">
        <f>_xlfn.XLOOKUP(Table2[[#This Row],[name]],Table1[name],Table1[1/h],0)</f>
        <v>0</v>
      </c>
      <c r="I720" t="b">
        <f>OR(Table2[[#This Row],[match]]=0,ROUNDUP(_xlfn.NUMBERVALUE(Table2[[#This Row],[match]]),4)=ROUNDUP(_xlfn.NUMBERVALUE(Table2[[#This Row],[1/h]]),4))</f>
        <v>1</v>
      </c>
    </row>
    <row r="721" spans="5:9">
      <c r="E721" t="s">
        <v>1128</v>
      </c>
      <c r="F721">
        <f>_xlfn.NUMBERVALUE(_xlfn.TEXTAFTER(Table2[[#This Row],[my new versions]]," ",-1))</f>
        <v>12673.550496858699</v>
      </c>
      <c r="G721" t="str">
        <f>_xlfn.TEXTBEFORE(SUBSTITUTE(Table2[[#This Row],[my new versions]],"'","")," ")</f>
        <v>RXN-ACACT220i_x_FWD-rt5445</v>
      </c>
      <c r="H721">
        <f>_xlfn.XLOOKUP(Table2[[#This Row],[name]],Table1[name],Table1[1/h],0)</f>
        <v>0</v>
      </c>
      <c r="I721" t="b">
        <f>OR(Table2[[#This Row],[match]]=0,ROUNDUP(_xlfn.NUMBERVALUE(Table2[[#This Row],[match]]),4)=ROUNDUP(_xlfn.NUMBERVALUE(Table2[[#This Row],[1/h]]),4))</f>
        <v>1</v>
      </c>
    </row>
    <row r="722" spans="5:9">
      <c r="E722" t="s">
        <v>1129</v>
      </c>
      <c r="F722">
        <f>_xlfn.NUMBERVALUE(_xlfn.TEXTAFTER(Table2[[#This Row],[my new versions]]," ",-1))</f>
        <v>12673.550496858699</v>
      </c>
      <c r="G722" t="str">
        <f>_xlfn.TEXTBEFORE(SUBSTITUTE(Table2[[#This Row],[my new versions]],"'","")," ")</f>
        <v>RXN-ACACT220i_x_FWD-rt6860</v>
      </c>
      <c r="H722">
        <f>_xlfn.XLOOKUP(Table2[[#This Row],[name]],Table1[name],Table1[1/h],0)</f>
        <v>0</v>
      </c>
      <c r="I722" t="b">
        <f>OR(Table2[[#This Row],[match]]=0,ROUNDUP(_xlfn.NUMBERVALUE(Table2[[#This Row],[match]]),4)=ROUNDUP(_xlfn.NUMBERVALUE(Table2[[#This Row],[1/h]]),4))</f>
        <v>1</v>
      </c>
    </row>
    <row r="723" spans="5:9">
      <c r="E723" t="s">
        <v>1130</v>
      </c>
      <c r="F723">
        <f>_xlfn.NUMBERVALUE(_xlfn.TEXTAFTER(Table2[[#This Row],[my new versions]]," ",-1))</f>
        <v>12673.550496858699</v>
      </c>
      <c r="G723" t="str">
        <f>_xlfn.TEXTBEFORE(SUBSTITUTE(Table2[[#This Row],[my new versions]],"'","")," ")</f>
        <v>RXN-ACACT240i_m_FWD-rt0517</v>
      </c>
      <c r="H723">
        <f>_xlfn.XLOOKUP(Table2[[#This Row],[name]],Table1[name],Table1[1/h],0)</f>
        <v>0</v>
      </c>
      <c r="I723" t="b">
        <f>OR(Table2[[#This Row],[match]]=0,ROUNDUP(_xlfn.NUMBERVALUE(Table2[[#This Row],[match]]),4)=ROUNDUP(_xlfn.NUMBERVALUE(Table2[[#This Row],[1/h]]),4))</f>
        <v>1</v>
      </c>
    </row>
    <row r="724" spans="5:9">
      <c r="E724" t="s">
        <v>1131</v>
      </c>
      <c r="F724">
        <f>_xlfn.NUMBERVALUE(_xlfn.TEXTAFTER(Table2[[#This Row],[my new versions]]," ",-1))</f>
        <v>12673.550496858699</v>
      </c>
      <c r="G724" t="str">
        <f>_xlfn.TEXTBEFORE(SUBSTITUTE(Table2[[#This Row],[my new versions]],"'","")," ")</f>
        <v>RXN-ACACT240i_x_FWD-rt0697</v>
      </c>
      <c r="H724">
        <f>_xlfn.XLOOKUP(Table2[[#This Row],[name]],Table1[name],Table1[1/h],0)</f>
        <v>0</v>
      </c>
      <c r="I724" t="b">
        <f>OR(Table2[[#This Row],[match]]=0,ROUNDUP(_xlfn.NUMBERVALUE(Table2[[#This Row],[match]]),4)=ROUNDUP(_xlfn.NUMBERVALUE(Table2[[#This Row],[1/h]]),4))</f>
        <v>1</v>
      </c>
    </row>
    <row r="725" spans="5:9">
      <c r="E725" t="s">
        <v>1132</v>
      </c>
      <c r="F725">
        <f>_xlfn.NUMBERVALUE(_xlfn.TEXTAFTER(Table2[[#This Row],[my new versions]]," ",-1))</f>
        <v>12673.550496858699</v>
      </c>
      <c r="G725" t="str">
        <f>_xlfn.TEXTBEFORE(SUBSTITUTE(Table2[[#This Row],[my new versions]],"'","")," ")</f>
        <v>RXN-ACACT240i_x_FWD-rt5445</v>
      </c>
      <c r="H725">
        <f>_xlfn.XLOOKUP(Table2[[#This Row],[name]],Table1[name],Table1[1/h],0)</f>
        <v>0</v>
      </c>
      <c r="I725" t="b">
        <f>OR(Table2[[#This Row],[match]]=0,ROUNDUP(_xlfn.NUMBERVALUE(Table2[[#This Row],[match]]),4)=ROUNDUP(_xlfn.NUMBERVALUE(Table2[[#This Row],[1/h]]),4))</f>
        <v>1</v>
      </c>
    </row>
    <row r="726" spans="5:9">
      <c r="E726" t="s">
        <v>1133</v>
      </c>
      <c r="F726">
        <f>_xlfn.NUMBERVALUE(_xlfn.TEXTAFTER(Table2[[#This Row],[my new versions]]," ",-1))</f>
        <v>12673.550496858699</v>
      </c>
      <c r="G726" t="str">
        <f>_xlfn.TEXTBEFORE(SUBSTITUTE(Table2[[#This Row],[my new versions]],"'","")," ")</f>
        <v>RXN-ACACT240i_x_FWD-rt6860</v>
      </c>
      <c r="H726">
        <f>_xlfn.XLOOKUP(Table2[[#This Row],[name]],Table1[name],Table1[1/h],0)</f>
        <v>0</v>
      </c>
      <c r="I726" t="b">
        <f>OR(Table2[[#This Row],[match]]=0,ROUNDUP(_xlfn.NUMBERVALUE(Table2[[#This Row],[match]]),4)=ROUNDUP(_xlfn.NUMBERVALUE(Table2[[#This Row],[1/h]]),4))</f>
        <v>1</v>
      </c>
    </row>
    <row r="727" spans="5:9">
      <c r="E727" t="s">
        <v>1134</v>
      </c>
      <c r="F727">
        <f>_xlfn.NUMBERVALUE(_xlfn.TEXTAFTER(Table2[[#This Row],[my new versions]]," ",-1))</f>
        <v>12673.550496858699</v>
      </c>
      <c r="G727" t="str">
        <f>_xlfn.TEXTBEFORE(SUBSTITUTE(Table2[[#This Row],[my new versions]],"'","")," ")</f>
        <v>RXN-ACACT260i_m_FWD-rt0517</v>
      </c>
      <c r="H727">
        <f>_xlfn.XLOOKUP(Table2[[#This Row],[name]],Table1[name],Table1[1/h],0)</f>
        <v>0</v>
      </c>
      <c r="I727" t="b">
        <f>OR(Table2[[#This Row],[match]]=0,ROUNDUP(_xlfn.NUMBERVALUE(Table2[[#This Row],[match]]),4)=ROUNDUP(_xlfn.NUMBERVALUE(Table2[[#This Row],[1/h]]),4))</f>
        <v>1</v>
      </c>
    </row>
    <row r="728" spans="5:9">
      <c r="E728" t="s">
        <v>1135</v>
      </c>
      <c r="F728">
        <f>_xlfn.NUMBERVALUE(_xlfn.TEXTAFTER(Table2[[#This Row],[my new versions]]," ",-1))</f>
        <v>12673.550496858699</v>
      </c>
      <c r="G728" t="str">
        <f>_xlfn.TEXTBEFORE(SUBSTITUTE(Table2[[#This Row],[my new versions]],"'","")," ")</f>
        <v>RXN-ACACT260i_x_FWD-rt0697</v>
      </c>
      <c r="H728">
        <f>_xlfn.XLOOKUP(Table2[[#This Row],[name]],Table1[name],Table1[1/h],0)</f>
        <v>0</v>
      </c>
      <c r="I728" t="b">
        <f>OR(Table2[[#This Row],[match]]=0,ROUNDUP(_xlfn.NUMBERVALUE(Table2[[#This Row],[match]]),4)=ROUNDUP(_xlfn.NUMBERVALUE(Table2[[#This Row],[1/h]]),4))</f>
        <v>1</v>
      </c>
    </row>
    <row r="729" spans="5:9">
      <c r="E729" t="s">
        <v>1136</v>
      </c>
      <c r="F729">
        <f>_xlfn.NUMBERVALUE(_xlfn.TEXTAFTER(Table2[[#This Row],[my new versions]]," ",-1))</f>
        <v>12673.550496858699</v>
      </c>
      <c r="G729" t="str">
        <f>_xlfn.TEXTBEFORE(SUBSTITUTE(Table2[[#This Row],[my new versions]],"'","")," ")</f>
        <v>RXN-ACACT260i_x_FWD-rt5445</v>
      </c>
      <c r="H729">
        <f>_xlfn.XLOOKUP(Table2[[#This Row],[name]],Table1[name],Table1[1/h],0)</f>
        <v>0</v>
      </c>
      <c r="I729" t="b">
        <f>OR(Table2[[#This Row],[match]]=0,ROUNDUP(_xlfn.NUMBERVALUE(Table2[[#This Row],[match]]),4)=ROUNDUP(_xlfn.NUMBERVALUE(Table2[[#This Row],[1/h]]),4))</f>
        <v>1</v>
      </c>
    </row>
    <row r="730" spans="5:9">
      <c r="E730" t="s">
        <v>1137</v>
      </c>
      <c r="F730">
        <f>_xlfn.NUMBERVALUE(_xlfn.TEXTAFTER(Table2[[#This Row],[my new versions]]," ",-1))</f>
        <v>12673.550496858699</v>
      </c>
      <c r="G730" t="str">
        <f>_xlfn.TEXTBEFORE(SUBSTITUTE(Table2[[#This Row],[my new versions]],"'","")," ")</f>
        <v>RXN-ACACT260i_x_FWD-rt6860</v>
      </c>
      <c r="H730">
        <f>_xlfn.XLOOKUP(Table2[[#This Row],[name]],Table1[name],Table1[1/h],0)</f>
        <v>0</v>
      </c>
      <c r="I730" t="b">
        <f>OR(Table2[[#This Row],[match]]=0,ROUNDUP(_xlfn.NUMBERVALUE(Table2[[#This Row],[match]]),4)=ROUNDUP(_xlfn.NUMBERVALUE(Table2[[#This Row],[1/h]]),4))</f>
        <v>1</v>
      </c>
    </row>
    <row r="731" spans="5:9">
      <c r="E731" t="s">
        <v>1138</v>
      </c>
      <c r="F731">
        <f>_xlfn.NUMBERVALUE(_xlfn.TEXTAFTER(Table2[[#This Row],[my new versions]]," ",-1))</f>
        <v>12673.550496858699</v>
      </c>
      <c r="G731" t="str">
        <f>_xlfn.TEXTBEFORE(SUBSTITUTE(Table2[[#This Row],[my new versions]],"'","")," ")</f>
        <v>RXN-ACACT40i_m_FWD-rt0517</v>
      </c>
      <c r="H731">
        <f>_xlfn.XLOOKUP(Table2[[#This Row],[name]],Table1[name],Table1[1/h],0)</f>
        <v>0</v>
      </c>
      <c r="I731" t="b">
        <f>OR(Table2[[#This Row],[match]]=0,ROUNDUP(_xlfn.NUMBERVALUE(Table2[[#This Row],[match]]),4)=ROUNDUP(_xlfn.NUMBERVALUE(Table2[[#This Row],[1/h]]),4))</f>
        <v>1</v>
      </c>
    </row>
    <row r="732" spans="5:9">
      <c r="E732" t="s">
        <v>1139</v>
      </c>
      <c r="F732">
        <f>_xlfn.NUMBERVALUE(_xlfn.TEXTAFTER(Table2[[#This Row],[my new versions]]," ",-1))</f>
        <v>12673.550496858699</v>
      </c>
      <c r="G732" t="str">
        <f>_xlfn.TEXTBEFORE(SUBSTITUTE(Table2[[#This Row],[my new versions]],"'","")," ")</f>
        <v>RXN-ACACT40i_x_FWD-rt0697</v>
      </c>
      <c r="H732">
        <f>_xlfn.XLOOKUP(Table2[[#This Row],[name]],Table1[name],Table1[1/h],0)</f>
        <v>0</v>
      </c>
      <c r="I732" t="b">
        <f>OR(Table2[[#This Row],[match]]=0,ROUNDUP(_xlfn.NUMBERVALUE(Table2[[#This Row],[match]]),4)=ROUNDUP(_xlfn.NUMBERVALUE(Table2[[#This Row],[1/h]]),4))</f>
        <v>1</v>
      </c>
    </row>
    <row r="733" spans="5:9">
      <c r="E733" t="s">
        <v>1140</v>
      </c>
      <c r="F733">
        <f>_xlfn.NUMBERVALUE(_xlfn.TEXTAFTER(Table2[[#This Row],[my new versions]]," ",-1))</f>
        <v>12673.550496858699</v>
      </c>
      <c r="G733" t="str">
        <f>_xlfn.TEXTBEFORE(SUBSTITUTE(Table2[[#This Row],[my new versions]],"'","")," ")</f>
        <v>RXN-ACACT40i_x_FWD-rt5445</v>
      </c>
      <c r="H733">
        <f>_xlfn.XLOOKUP(Table2[[#This Row],[name]],Table1[name],Table1[1/h],0)</f>
        <v>0</v>
      </c>
      <c r="I733" t="b">
        <f>OR(Table2[[#This Row],[match]]=0,ROUNDUP(_xlfn.NUMBERVALUE(Table2[[#This Row],[match]]),4)=ROUNDUP(_xlfn.NUMBERVALUE(Table2[[#This Row],[1/h]]),4))</f>
        <v>1</v>
      </c>
    </row>
    <row r="734" spans="5:9">
      <c r="E734" t="s">
        <v>1141</v>
      </c>
      <c r="F734">
        <f>_xlfn.NUMBERVALUE(_xlfn.TEXTAFTER(Table2[[#This Row],[my new versions]]," ",-1))</f>
        <v>12673.550496858699</v>
      </c>
      <c r="G734" t="str">
        <f>_xlfn.TEXTBEFORE(SUBSTITUTE(Table2[[#This Row],[my new versions]],"'","")," ")</f>
        <v>RXN-ACACT40i_x_FWD-rt6860</v>
      </c>
      <c r="H734">
        <f>_xlfn.XLOOKUP(Table2[[#This Row],[name]],Table1[name],Table1[1/h],0)</f>
        <v>0</v>
      </c>
      <c r="I734" t="b">
        <f>OR(Table2[[#This Row],[match]]=0,ROUNDUP(_xlfn.NUMBERVALUE(Table2[[#This Row],[match]]),4)=ROUNDUP(_xlfn.NUMBERVALUE(Table2[[#This Row],[1/h]]),4))</f>
        <v>1</v>
      </c>
    </row>
    <row r="735" spans="5:9">
      <c r="E735" t="s">
        <v>1142</v>
      </c>
      <c r="F735">
        <f>_xlfn.NUMBERVALUE(_xlfn.TEXTAFTER(Table2[[#This Row],[my new versions]]," ",-1))</f>
        <v>23574.6813892264</v>
      </c>
      <c r="G735" t="str">
        <f>_xlfn.TEXTBEFORE(SUBSTITUTE(Table2[[#This Row],[my new versions]],"'","")," ")</f>
        <v>RXN-ACACT40ir_c_FWD-rt0310</v>
      </c>
      <c r="H735">
        <f>_xlfn.XLOOKUP(Table2[[#This Row],[name]],Table1[name],Table1[1/h],0)</f>
        <v>23574.681389226454</v>
      </c>
      <c r="I735" t="b">
        <f>OR(Table2[[#This Row],[match]]=0,ROUNDUP(_xlfn.NUMBERVALUE(Table2[[#This Row],[match]]),4)=ROUNDUP(_xlfn.NUMBERVALUE(Table2[[#This Row],[1/h]]),4))</f>
        <v>1</v>
      </c>
    </row>
    <row r="736" spans="5:9">
      <c r="E736" t="s">
        <v>1143</v>
      </c>
      <c r="F736">
        <f>_xlfn.NUMBERVALUE(_xlfn.TEXTAFTER(Table2[[#This Row],[my new versions]]," ",-1))</f>
        <v>12673.550496858699</v>
      </c>
      <c r="G736" t="str">
        <f>_xlfn.TEXTBEFORE(SUBSTITUTE(Table2[[#This Row],[my new versions]],"'","")," ")</f>
        <v>RXN-ACACT60i_m_FWD-rt0517</v>
      </c>
      <c r="H736">
        <f>_xlfn.XLOOKUP(Table2[[#This Row],[name]],Table1[name],Table1[1/h],0)</f>
        <v>0</v>
      </c>
      <c r="I736" t="b">
        <f>OR(Table2[[#This Row],[match]]=0,ROUNDUP(_xlfn.NUMBERVALUE(Table2[[#This Row],[match]]),4)=ROUNDUP(_xlfn.NUMBERVALUE(Table2[[#This Row],[1/h]]),4))</f>
        <v>1</v>
      </c>
    </row>
    <row r="737" spans="5:9">
      <c r="E737" t="s">
        <v>1144</v>
      </c>
      <c r="F737">
        <f>_xlfn.NUMBERVALUE(_xlfn.TEXTAFTER(Table2[[#This Row],[my new versions]]," ",-1))</f>
        <v>12673.550496858699</v>
      </c>
      <c r="G737" t="str">
        <f>_xlfn.TEXTBEFORE(SUBSTITUTE(Table2[[#This Row],[my new versions]],"'","")," ")</f>
        <v>RXN-ACACT60i_x_FWD-rt0697</v>
      </c>
      <c r="H737">
        <f>_xlfn.XLOOKUP(Table2[[#This Row],[name]],Table1[name],Table1[1/h],0)</f>
        <v>0</v>
      </c>
      <c r="I737" t="b">
        <f>OR(Table2[[#This Row],[match]]=0,ROUNDUP(_xlfn.NUMBERVALUE(Table2[[#This Row],[match]]),4)=ROUNDUP(_xlfn.NUMBERVALUE(Table2[[#This Row],[1/h]]),4))</f>
        <v>1</v>
      </c>
    </row>
    <row r="738" spans="5:9">
      <c r="E738" t="s">
        <v>1145</v>
      </c>
      <c r="F738">
        <f>_xlfn.NUMBERVALUE(_xlfn.TEXTAFTER(Table2[[#This Row],[my new versions]]," ",-1))</f>
        <v>12673.550496858699</v>
      </c>
      <c r="G738" t="str">
        <f>_xlfn.TEXTBEFORE(SUBSTITUTE(Table2[[#This Row],[my new versions]],"'","")," ")</f>
        <v>RXN-ACACT60i_x_FWD-rt5445</v>
      </c>
      <c r="H738">
        <f>_xlfn.XLOOKUP(Table2[[#This Row],[name]],Table1[name],Table1[1/h],0)</f>
        <v>0</v>
      </c>
      <c r="I738" t="b">
        <f>OR(Table2[[#This Row],[match]]=0,ROUNDUP(_xlfn.NUMBERVALUE(Table2[[#This Row],[match]]),4)=ROUNDUP(_xlfn.NUMBERVALUE(Table2[[#This Row],[1/h]]),4))</f>
        <v>1</v>
      </c>
    </row>
    <row r="739" spans="5:9">
      <c r="E739" t="s">
        <v>1146</v>
      </c>
      <c r="F739">
        <f>_xlfn.NUMBERVALUE(_xlfn.TEXTAFTER(Table2[[#This Row],[my new versions]]," ",-1))</f>
        <v>12673.550496858699</v>
      </c>
      <c r="G739" t="str">
        <f>_xlfn.TEXTBEFORE(SUBSTITUTE(Table2[[#This Row],[my new versions]],"'","")," ")</f>
        <v>RXN-ACACT60i_x_FWD-rt6860</v>
      </c>
      <c r="H739">
        <f>_xlfn.XLOOKUP(Table2[[#This Row],[name]],Table1[name],Table1[1/h],0)</f>
        <v>0</v>
      </c>
      <c r="I739" t="b">
        <f>OR(Table2[[#This Row],[match]]=0,ROUNDUP(_xlfn.NUMBERVALUE(Table2[[#This Row],[match]]),4)=ROUNDUP(_xlfn.NUMBERVALUE(Table2[[#This Row],[1/h]]),4))</f>
        <v>1</v>
      </c>
    </row>
    <row r="740" spans="5:9">
      <c r="E740" t="s">
        <v>1147</v>
      </c>
      <c r="F740">
        <f>_xlfn.NUMBERVALUE(_xlfn.TEXTAFTER(Table2[[#This Row],[my new versions]]," ",-1))</f>
        <v>12673.550496858699</v>
      </c>
      <c r="G740" t="str">
        <f>_xlfn.TEXTBEFORE(SUBSTITUTE(Table2[[#This Row],[my new versions]],"'","")," ")</f>
        <v>RXN-ACACT80i_m_FWD-rt0517</v>
      </c>
      <c r="H740">
        <f>_xlfn.XLOOKUP(Table2[[#This Row],[name]],Table1[name],Table1[1/h],0)</f>
        <v>0</v>
      </c>
      <c r="I740" t="b">
        <f>OR(Table2[[#This Row],[match]]=0,ROUNDUP(_xlfn.NUMBERVALUE(Table2[[#This Row],[match]]),4)=ROUNDUP(_xlfn.NUMBERVALUE(Table2[[#This Row],[1/h]]),4))</f>
        <v>1</v>
      </c>
    </row>
    <row r="741" spans="5:9">
      <c r="E741" t="s">
        <v>1148</v>
      </c>
      <c r="F741">
        <f>_xlfn.NUMBERVALUE(_xlfn.TEXTAFTER(Table2[[#This Row],[my new versions]]," ",-1))</f>
        <v>12673.550496858699</v>
      </c>
      <c r="G741" t="str">
        <f>_xlfn.TEXTBEFORE(SUBSTITUTE(Table2[[#This Row],[my new versions]],"'","")," ")</f>
        <v>RXN-ACACT80i_x_FWD-rt0697</v>
      </c>
      <c r="H741">
        <f>_xlfn.XLOOKUP(Table2[[#This Row],[name]],Table1[name],Table1[1/h],0)</f>
        <v>0</v>
      </c>
      <c r="I741" t="b">
        <f>OR(Table2[[#This Row],[match]]=0,ROUNDUP(_xlfn.NUMBERVALUE(Table2[[#This Row],[match]]),4)=ROUNDUP(_xlfn.NUMBERVALUE(Table2[[#This Row],[1/h]]),4))</f>
        <v>1</v>
      </c>
    </row>
    <row r="742" spans="5:9">
      <c r="E742" t="s">
        <v>1149</v>
      </c>
      <c r="F742">
        <f>_xlfn.NUMBERVALUE(_xlfn.TEXTAFTER(Table2[[#This Row],[my new versions]]," ",-1))</f>
        <v>12673.550496858699</v>
      </c>
      <c r="G742" t="str">
        <f>_xlfn.TEXTBEFORE(SUBSTITUTE(Table2[[#This Row],[my new versions]],"'","")," ")</f>
        <v>RXN-ACACT80i_x_FWD-rt5445</v>
      </c>
      <c r="H742">
        <f>_xlfn.XLOOKUP(Table2[[#This Row],[name]],Table1[name],Table1[1/h],0)</f>
        <v>0</v>
      </c>
      <c r="I742" t="b">
        <f>OR(Table2[[#This Row],[match]]=0,ROUNDUP(_xlfn.NUMBERVALUE(Table2[[#This Row],[match]]),4)=ROUNDUP(_xlfn.NUMBERVALUE(Table2[[#This Row],[1/h]]),4))</f>
        <v>1</v>
      </c>
    </row>
    <row r="743" spans="5:9">
      <c r="E743" t="s">
        <v>1150</v>
      </c>
      <c r="F743">
        <f>_xlfn.NUMBERVALUE(_xlfn.TEXTAFTER(Table2[[#This Row],[my new versions]]," ",-1))</f>
        <v>12673.550496858699</v>
      </c>
      <c r="G743" t="str">
        <f>_xlfn.TEXTBEFORE(SUBSTITUTE(Table2[[#This Row],[my new versions]],"'","")," ")</f>
        <v>RXN-ACACT80i_x_FWD-rt6860</v>
      </c>
      <c r="H743">
        <f>_xlfn.XLOOKUP(Table2[[#This Row],[name]],Table1[name],Table1[1/h],0)</f>
        <v>0</v>
      </c>
      <c r="I743" t="b">
        <f>OR(Table2[[#This Row],[match]]=0,ROUNDUP(_xlfn.NUMBERVALUE(Table2[[#This Row],[match]]),4)=ROUNDUP(_xlfn.NUMBERVALUE(Table2[[#This Row],[1/h]]),4))</f>
        <v>1</v>
      </c>
    </row>
    <row r="744" spans="5:9">
      <c r="E744" t="s">
        <v>1151</v>
      </c>
      <c r="F744">
        <f>_xlfn.NUMBERVALUE(_xlfn.TEXTAFTER(Table2[[#This Row],[my new versions]]," ",-1))</f>
        <v>12673.550496858699</v>
      </c>
      <c r="G744" t="str">
        <f>_xlfn.TEXTBEFORE(SUBSTITUTE(Table2[[#This Row],[my new versions]],"'","")," ")</f>
        <v>RXN-ACALDCD_c_FWD-rt7423</v>
      </c>
      <c r="H744">
        <f>_xlfn.XLOOKUP(Table2[[#This Row],[name]],Table1[name],Table1[1/h],0)</f>
        <v>0</v>
      </c>
      <c r="I744" t="b">
        <f>OR(Table2[[#This Row],[match]]=0,ROUNDUP(_xlfn.NUMBERVALUE(Table2[[#This Row],[match]]),4)=ROUNDUP(_xlfn.NUMBERVALUE(Table2[[#This Row],[1/h]]),4))</f>
        <v>1</v>
      </c>
    </row>
    <row r="745" spans="5:9">
      <c r="E745" t="s">
        <v>1152</v>
      </c>
      <c r="F745">
        <f>_xlfn.NUMBERVALUE(_xlfn.TEXTAFTER(Table2[[#This Row],[my new versions]]," ",-1))</f>
        <v>12673.550496858699</v>
      </c>
      <c r="G745" t="str">
        <f>_xlfn.TEXTBEFORE(SUBSTITUTE(Table2[[#This Row],[my new versions]],"'","")," ")</f>
        <v>RXN-ACALDt_c_e_FWD-SPONT</v>
      </c>
      <c r="H745">
        <f>_xlfn.XLOOKUP(Table2[[#This Row],[name]],Table1[name],Table1[1/h],0)</f>
        <v>0</v>
      </c>
      <c r="I745" t="b">
        <f>OR(Table2[[#This Row],[match]]=0,ROUNDUP(_xlfn.NUMBERVALUE(Table2[[#This Row],[match]]),4)=ROUNDUP(_xlfn.NUMBERVALUE(Table2[[#This Row],[1/h]]),4))</f>
        <v>1</v>
      </c>
    </row>
    <row r="746" spans="5:9">
      <c r="E746" t="s">
        <v>1153</v>
      </c>
      <c r="F746">
        <f>_xlfn.NUMBERVALUE(_xlfn.TEXTAFTER(Table2[[#This Row],[my new versions]]," ",-1))</f>
        <v>12673.550496858699</v>
      </c>
      <c r="G746" t="str">
        <f>_xlfn.TEXTBEFORE(SUBSTITUTE(Table2[[#This Row],[my new versions]],"'","")," ")</f>
        <v>RXN-ACALDt_c_e_REV-SPONT</v>
      </c>
      <c r="H746">
        <f>_xlfn.XLOOKUP(Table2[[#This Row],[name]],Table1[name],Table1[1/h],0)</f>
        <v>0</v>
      </c>
      <c r="I746" t="b">
        <f>OR(Table2[[#This Row],[match]]=0,ROUNDUP(_xlfn.NUMBERVALUE(Table2[[#This Row],[match]]),4)=ROUNDUP(_xlfn.NUMBERVALUE(Table2[[#This Row],[1/h]]),4))</f>
        <v>1</v>
      </c>
    </row>
    <row r="747" spans="5:9">
      <c r="E747" t="s">
        <v>1154</v>
      </c>
      <c r="F747">
        <f>_xlfn.NUMBERVALUE(_xlfn.TEXTAFTER(Table2[[#This Row],[my new versions]]," ",-1))</f>
        <v>12673.550496858699</v>
      </c>
      <c r="G747" t="str">
        <f>_xlfn.TEXTBEFORE(SUBSTITUTE(Table2[[#This Row],[my new versions]],"'","")," ")</f>
        <v>RXN-ACALDt_c_m_FWD-SPONT</v>
      </c>
      <c r="H747">
        <f>_xlfn.XLOOKUP(Table2[[#This Row],[name]],Table1[name],Table1[1/h],0)</f>
        <v>0</v>
      </c>
      <c r="I747" t="b">
        <f>OR(Table2[[#This Row],[match]]=0,ROUNDUP(_xlfn.NUMBERVALUE(Table2[[#This Row],[match]]),4)=ROUNDUP(_xlfn.NUMBERVALUE(Table2[[#This Row],[1/h]]),4))</f>
        <v>1</v>
      </c>
    </row>
    <row r="748" spans="5:9">
      <c r="E748" t="s">
        <v>1155</v>
      </c>
      <c r="F748">
        <f>_xlfn.NUMBERVALUE(_xlfn.TEXTAFTER(Table2[[#This Row],[my new versions]]," ",-1))</f>
        <v>12673.550496858699</v>
      </c>
      <c r="G748" t="str">
        <f>_xlfn.TEXTBEFORE(SUBSTITUTE(Table2[[#This Row],[my new versions]],"'","")," ")</f>
        <v>RXN-ACALDt_c_m_REV-SPONT</v>
      </c>
      <c r="H748">
        <f>_xlfn.XLOOKUP(Table2[[#This Row],[name]],Table1[name],Table1[1/h],0)</f>
        <v>0</v>
      </c>
      <c r="I748" t="b">
        <f>OR(Table2[[#This Row],[match]]=0,ROUNDUP(_xlfn.NUMBERVALUE(Table2[[#This Row],[match]]),4)=ROUNDUP(_xlfn.NUMBERVALUE(Table2[[#This Row],[1/h]]),4))</f>
        <v>1</v>
      </c>
    </row>
    <row r="749" spans="5:9">
      <c r="E749" t="s">
        <v>1156</v>
      </c>
      <c r="F749">
        <f>_xlfn.NUMBERVALUE(_xlfn.TEXTAFTER(Table2[[#This Row],[my new versions]]," ",-1))</f>
        <v>281410.79677769</v>
      </c>
      <c r="G749" t="str">
        <f>_xlfn.TEXTBEFORE(SUBSTITUTE(Table2[[#This Row],[my new versions]],"'","")," ")</f>
        <v>RXN-ACCOAC_c_FWD-rt0271</v>
      </c>
      <c r="H749">
        <f>_xlfn.XLOOKUP(Table2[[#This Row],[name]],Table1[name],Table1[1/h],0)</f>
        <v>281410.79677769053</v>
      </c>
      <c r="I749" t="b">
        <f>OR(Table2[[#This Row],[match]]=0,ROUNDUP(_xlfn.NUMBERVALUE(Table2[[#This Row],[match]]),4)=ROUNDUP(_xlfn.NUMBERVALUE(Table2[[#This Row],[1/h]]),4))</f>
        <v>1</v>
      </c>
    </row>
    <row r="750" spans="5:9">
      <c r="E750" t="s">
        <v>1157</v>
      </c>
      <c r="F750">
        <f>_xlfn.NUMBERVALUE(_xlfn.TEXTAFTER(Table2[[#This Row],[my new versions]]," ",-1))</f>
        <v>12673.550496858699</v>
      </c>
      <c r="G750" t="str">
        <f>_xlfn.TEXTBEFORE(SUBSTITUTE(Table2[[#This Row],[my new versions]],"'","")," ")</f>
        <v>RXN-ACCOAt_c_n_FWD-SPONT</v>
      </c>
      <c r="H750">
        <f>_xlfn.XLOOKUP(Table2[[#This Row],[name]],Table1[name],Table1[1/h],0)</f>
        <v>0</v>
      </c>
      <c r="I750" t="b">
        <f>OR(Table2[[#This Row],[match]]=0,ROUNDUP(_xlfn.NUMBERVALUE(Table2[[#This Row],[match]]),4)=ROUNDUP(_xlfn.NUMBERVALUE(Table2[[#This Row],[1/h]]),4))</f>
        <v>1</v>
      </c>
    </row>
    <row r="751" spans="5:9">
      <c r="E751" t="s">
        <v>1158</v>
      </c>
      <c r="F751">
        <f>_xlfn.NUMBERVALUE(_xlfn.TEXTAFTER(Table2[[#This Row],[my new versions]]," ",-1))</f>
        <v>12673.550496858699</v>
      </c>
      <c r="G751" t="str">
        <f>_xlfn.TEXTBEFORE(SUBSTITUTE(Table2[[#This Row],[my new versions]],"'","")," ")</f>
        <v>RXN-ACCOAt_c_n_REV-SPONT</v>
      </c>
      <c r="H751">
        <f>_xlfn.XLOOKUP(Table2[[#This Row],[name]],Table1[name],Table1[1/h],0)</f>
        <v>0</v>
      </c>
      <c r="I751" t="b">
        <f>OR(Table2[[#This Row],[match]]=0,ROUNDUP(_xlfn.NUMBERVALUE(Table2[[#This Row],[match]]),4)=ROUNDUP(_xlfn.NUMBERVALUE(Table2[[#This Row],[1/h]]),4))</f>
        <v>1</v>
      </c>
    </row>
    <row r="752" spans="5:9">
      <c r="E752" t="s">
        <v>1159</v>
      </c>
      <c r="F752">
        <f>_xlfn.NUMBERVALUE(_xlfn.TEXTAFTER(Table2[[#This Row],[my new versions]]," ",-1))</f>
        <v>12673.550496858699</v>
      </c>
      <c r="G752" t="str">
        <f>_xlfn.TEXTBEFORE(SUBSTITUTE(Table2[[#This Row],[my new versions]],"'","")," ")</f>
        <v>RXN-ACCOAt_c_r_FWD-rt2578</v>
      </c>
      <c r="H752">
        <f>_xlfn.XLOOKUP(Table2[[#This Row],[name]],Table1[name],Table1[1/h],0)</f>
        <v>0</v>
      </c>
      <c r="I752" t="b">
        <f>OR(Table2[[#This Row],[match]]=0,ROUNDUP(_xlfn.NUMBERVALUE(Table2[[#This Row],[match]]),4)=ROUNDUP(_xlfn.NUMBERVALUE(Table2[[#This Row],[1/h]]),4))</f>
        <v>1</v>
      </c>
    </row>
    <row r="753" spans="5:9">
      <c r="E753" t="s">
        <v>1160</v>
      </c>
      <c r="F753">
        <f>_xlfn.NUMBERVALUE(_xlfn.TEXTAFTER(Table2[[#This Row],[my new versions]]," ",-1))</f>
        <v>12673.550496858699</v>
      </c>
      <c r="G753" t="str">
        <f>_xlfn.TEXTBEFORE(SUBSTITUTE(Table2[[#This Row],[my new versions]],"'","")," ")</f>
        <v>RXN-ACCOAt_c_r_REV-rt2578</v>
      </c>
      <c r="H753">
        <f>_xlfn.XLOOKUP(Table2[[#This Row],[name]],Table1[name],Table1[1/h],0)</f>
        <v>0</v>
      </c>
      <c r="I753" t="b">
        <f>OR(Table2[[#This Row],[match]]=0,ROUNDUP(_xlfn.NUMBERVALUE(Table2[[#This Row],[match]]),4)=ROUNDUP(_xlfn.NUMBERVALUE(Table2[[#This Row],[1/h]]),4))</f>
        <v>1</v>
      </c>
    </row>
    <row r="754" spans="5:9">
      <c r="E754" t="s">
        <v>1161</v>
      </c>
      <c r="F754">
        <f>_xlfn.NUMBERVALUE(_xlfn.TEXTAFTER(Table2[[#This Row],[my new versions]]," ",-1))</f>
        <v>12673.550496858699</v>
      </c>
      <c r="G754" t="str">
        <f>_xlfn.TEXTBEFORE(SUBSTITUTE(Table2[[#This Row],[my new versions]],"'","")," ")</f>
        <v>RXN-ACCOATsucac_m_FWD-rt5429</v>
      </c>
      <c r="H754">
        <f>_xlfn.XLOOKUP(Table2[[#This Row],[name]],Table1[name],Table1[1/h],0)</f>
        <v>0</v>
      </c>
      <c r="I754" t="b">
        <f>OR(Table2[[#This Row],[match]]=0,ROUNDUP(_xlfn.NUMBERVALUE(Table2[[#This Row],[match]]),4)=ROUNDUP(_xlfn.NUMBERVALUE(Table2[[#This Row],[1/h]]),4))</f>
        <v>1</v>
      </c>
    </row>
    <row r="755" spans="5:9">
      <c r="E755" t="s">
        <v>1162</v>
      </c>
      <c r="F755">
        <f>_xlfn.NUMBERVALUE(_xlfn.TEXTAFTER(Table2[[#This Row],[my new versions]]," ",-1))</f>
        <v>12673.550496858699</v>
      </c>
      <c r="G755" t="str">
        <f>_xlfn.TEXTBEFORE(SUBSTITUTE(Table2[[#This Row],[my new versions]],"'","")," ")</f>
        <v>RXN-ACCOATsucpp_m_FWD-rt5429</v>
      </c>
      <c r="H755">
        <f>_xlfn.XLOOKUP(Table2[[#This Row],[name]],Table1[name],Table1[1/h],0)</f>
        <v>0</v>
      </c>
      <c r="I755" t="b">
        <f>OR(Table2[[#This Row],[match]]=0,ROUNDUP(_xlfn.NUMBERVALUE(Table2[[#This Row],[match]]),4)=ROUNDUP(_xlfn.NUMBERVALUE(Table2[[#This Row],[1/h]]),4))</f>
        <v>1</v>
      </c>
    </row>
    <row r="756" spans="5:9">
      <c r="E756" t="s">
        <v>1163</v>
      </c>
      <c r="F756">
        <f>_xlfn.NUMBERVALUE(_xlfn.TEXTAFTER(Table2[[#This Row],[my new versions]]," ",-1))</f>
        <v>12673.550496858699</v>
      </c>
      <c r="G756" t="str">
        <f>_xlfn.TEXTBEFORE(SUBSTITUTE(Table2[[#This Row],[my new versions]],"'","")," ")</f>
        <v>RXN-ACEST1_m_FWD-rt1634</v>
      </c>
      <c r="H756">
        <f>_xlfn.XLOOKUP(Table2[[#This Row],[name]],Table1[name],Table1[1/h],0)</f>
        <v>0</v>
      </c>
      <c r="I756" t="b">
        <f>OR(Table2[[#This Row],[match]]=0,ROUNDUP(_xlfn.NUMBERVALUE(Table2[[#This Row],[match]]),4)=ROUNDUP(_xlfn.NUMBERVALUE(Table2[[#This Row],[1/h]]),4))</f>
        <v>1</v>
      </c>
    </row>
    <row r="757" spans="5:9">
      <c r="E757" t="s">
        <v>1164</v>
      </c>
      <c r="F757">
        <f>_xlfn.NUMBERVALUE(_xlfn.TEXTAFTER(Table2[[#This Row],[my new versions]]," ",-1))</f>
        <v>12673.550496858699</v>
      </c>
      <c r="G757" t="str">
        <f>_xlfn.TEXTBEFORE(SUBSTITUTE(Table2[[#This Row],[my new versions]],"'","")," ")</f>
        <v>RXN-ACEST1_m_FWD-rt6091</v>
      </c>
      <c r="H757">
        <f>_xlfn.XLOOKUP(Table2[[#This Row],[name]],Table1[name],Table1[1/h],0)</f>
        <v>0</v>
      </c>
      <c r="I757" t="b">
        <f>OR(Table2[[#This Row],[match]]=0,ROUNDUP(_xlfn.NUMBERVALUE(Table2[[#This Row],[match]]),4)=ROUNDUP(_xlfn.NUMBERVALUE(Table2[[#This Row],[1/h]]),4))</f>
        <v>1</v>
      </c>
    </row>
    <row r="758" spans="5:9">
      <c r="E758" t="s">
        <v>1165</v>
      </c>
      <c r="F758">
        <f>_xlfn.NUMBERVALUE(_xlfn.TEXTAFTER(Table2[[#This Row],[my new versions]]," ",-1))</f>
        <v>12673.550496858699</v>
      </c>
      <c r="G758" t="str">
        <f>_xlfn.TEXTBEFORE(SUBSTITUTE(Table2[[#This Row],[my new versions]],"'","")," ")</f>
        <v>RXN-ACEST1_x_FWD-UNKNOWN</v>
      </c>
      <c r="H758">
        <f>_xlfn.XLOOKUP(Table2[[#This Row],[name]],Table1[name],Table1[1/h],0)</f>
        <v>0</v>
      </c>
      <c r="I758" t="b">
        <f>OR(Table2[[#This Row],[match]]=0,ROUNDUP(_xlfn.NUMBERVALUE(Table2[[#This Row],[match]]),4)=ROUNDUP(_xlfn.NUMBERVALUE(Table2[[#This Row],[1/h]]),4))</f>
        <v>1</v>
      </c>
    </row>
    <row r="759" spans="5:9">
      <c r="E759" t="s">
        <v>1166</v>
      </c>
      <c r="F759">
        <f>_xlfn.NUMBERVALUE(_xlfn.TEXTAFTER(Table2[[#This Row],[my new versions]]," ",-1))</f>
        <v>50691.674852967903</v>
      </c>
      <c r="G759" t="str">
        <f>_xlfn.TEXTBEFORE(SUBSTITUTE(Table2[[#This Row],[my new versions]],"'","")," ")</f>
        <v>RXN-ACGAM6PS_c_FWD-rt4107</v>
      </c>
      <c r="H759">
        <f>_xlfn.XLOOKUP(Table2[[#This Row],[name]],Table1[name],Table1[1/h],0)</f>
        <v>50691.674852967604</v>
      </c>
      <c r="I759" t="b">
        <f>OR(Table2[[#This Row],[match]]=0,ROUNDUP(_xlfn.NUMBERVALUE(Table2[[#This Row],[match]]),4)=ROUNDUP(_xlfn.NUMBERVALUE(Table2[[#This Row],[1/h]]),4))</f>
        <v>1</v>
      </c>
    </row>
    <row r="760" spans="5:9">
      <c r="E760" t="s">
        <v>1167</v>
      </c>
      <c r="F760">
        <f>_xlfn.NUMBERVALUE(_xlfn.TEXTAFTER(Table2[[#This Row],[my new versions]]," ",-1))</f>
        <v>12673.550496858699</v>
      </c>
      <c r="G760" t="str">
        <f>_xlfn.TEXTBEFORE(SUBSTITUTE(Table2[[#This Row],[my new versions]],"'","")," ")</f>
        <v>RXN-ACGAM6PS_c_REV-rt4107</v>
      </c>
      <c r="H760">
        <f>_xlfn.XLOOKUP(Table2[[#This Row],[name]],Table1[name],Table1[1/h],0)</f>
        <v>0</v>
      </c>
      <c r="I760" t="b">
        <f>OR(Table2[[#This Row],[match]]=0,ROUNDUP(_xlfn.NUMBERVALUE(Table2[[#This Row],[match]]),4)=ROUNDUP(_xlfn.NUMBERVALUE(Table2[[#This Row],[1/h]]),4))</f>
        <v>1</v>
      </c>
    </row>
    <row r="761" spans="5:9">
      <c r="E761" t="s">
        <v>1168</v>
      </c>
      <c r="F761">
        <f>_xlfn.NUMBERVALUE(_xlfn.TEXTAFTER(Table2[[#This Row],[my new versions]]," ",-1))</f>
        <v>12673.550496858699</v>
      </c>
      <c r="G761" t="str">
        <f>_xlfn.TEXTBEFORE(SUBSTITUTE(Table2[[#This Row],[my new versions]],"'","")," ")</f>
        <v>RXN-ACGAM6S1_r_FWD-rt5121</v>
      </c>
      <c r="H761">
        <f>_xlfn.XLOOKUP(Table2[[#This Row],[name]],Table1[name],Table1[1/h],0)</f>
        <v>0</v>
      </c>
      <c r="I761" t="b">
        <f>OR(Table2[[#This Row],[match]]=0,ROUNDUP(_xlfn.NUMBERVALUE(Table2[[#This Row],[match]]),4)=ROUNDUP(_xlfn.NUMBERVALUE(Table2[[#This Row],[1/h]]),4))</f>
        <v>1</v>
      </c>
    </row>
    <row r="762" spans="5:9">
      <c r="E762" t="s">
        <v>1169</v>
      </c>
      <c r="F762">
        <f>_xlfn.NUMBERVALUE(_xlfn.TEXTAFTER(Table2[[#This Row],[my new versions]]," ",-1))</f>
        <v>12673.550496858699</v>
      </c>
      <c r="G762" t="str">
        <f>_xlfn.TEXTBEFORE(SUBSTITUTE(Table2[[#This Row],[my new versions]],"'","")," ")</f>
        <v>RXN-ACGAM6S1_r_REV-rt5121</v>
      </c>
      <c r="H762">
        <f>_xlfn.XLOOKUP(Table2[[#This Row],[name]],Table1[name],Table1[1/h],0)</f>
        <v>0</v>
      </c>
      <c r="I762" t="b">
        <f>OR(Table2[[#This Row],[match]]=0,ROUNDUP(_xlfn.NUMBERVALUE(Table2[[#This Row],[match]]),4)=ROUNDUP(_xlfn.NUMBERVALUE(Table2[[#This Row],[1/h]]),4))</f>
        <v>1</v>
      </c>
    </row>
    <row r="763" spans="5:9">
      <c r="E763" t="s">
        <v>1170</v>
      </c>
      <c r="F763">
        <f>_xlfn.NUMBERVALUE(_xlfn.TEXTAFTER(Table2[[#This Row],[my new versions]]," ",-1))</f>
        <v>12673.550496858699</v>
      </c>
      <c r="G763" t="str">
        <f>_xlfn.TEXTBEFORE(SUBSTITUTE(Table2[[#This Row],[my new versions]],"'","")," ")</f>
        <v>RXN-ACGAM6S2_r_FWD-rt5121</v>
      </c>
      <c r="H763">
        <f>_xlfn.XLOOKUP(Table2[[#This Row],[name]],Table1[name],Table1[1/h],0)</f>
        <v>0</v>
      </c>
      <c r="I763" t="b">
        <f>OR(Table2[[#This Row],[match]]=0,ROUNDUP(_xlfn.NUMBERVALUE(Table2[[#This Row],[match]]),4)=ROUNDUP(_xlfn.NUMBERVALUE(Table2[[#This Row],[1/h]]),4))</f>
        <v>1</v>
      </c>
    </row>
    <row r="764" spans="5:9">
      <c r="E764" t="s">
        <v>1171</v>
      </c>
      <c r="F764">
        <f>_xlfn.NUMBERVALUE(_xlfn.TEXTAFTER(Table2[[#This Row],[my new versions]]," ",-1))</f>
        <v>12673.550496858699</v>
      </c>
      <c r="G764" t="str">
        <f>_xlfn.TEXTBEFORE(SUBSTITUTE(Table2[[#This Row],[my new versions]],"'","")," ")</f>
        <v>RXN-ACGAM6S2_r_REV-rt5121</v>
      </c>
      <c r="H764">
        <f>_xlfn.XLOOKUP(Table2[[#This Row],[name]],Table1[name],Table1[1/h],0)</f>
        <v>0</v>
      </c>
      <c r="I764" t="b">
        <f>OR(Table2[[#This Row],[match]]=0,ROUNDUP(_xlfn.NUMBERVALUE(Table2[[#This Row],[match]]),4)=ROUNDUP(_xlfn.NUMBERVALUE(Table2[[#This Row],[1/h]]),4))</f>
        <v>1</v>
      </c>
    </row>
    <row r="765" spans="5:9">
      <c r="E765" t="s">
        <v>1172</v>
      </c>
      <c r="F765">
        <f>_xlfn.NUMBERVALUE(_xlfn.TEXTAFTER(Table2[[#This Row],[my new versions]]," ",-1))</f>
        <v>15141.138610924099</v>
      </c>
      <c r="G765" t="str">
        <f>_xlfn.TEXTBEFORE(SUBSTITUTE(Table2[[#This Row],[my new versions]],"'","")," ")</f>
        <v>RXN-ACGAMPM_c_FWD-rt4597</v>
      </c>
      <c r="H765">
        <f>_xlfn.XLOOKUP(Table2[[#This Row],[name]],Table1[name],Table1[1/h],0)</f>
        <v>15141.13861092415</v>
      </c>
      <c r="I765" t="b">
        <f>OR(Table2[[#This Row],[match]]=0,ROUNDUP(_xlfn.NUMBERVALUE(Table2[[#This Row],[match]]),4)=ROUNDUP(_xlfn.NUMBERVALUE(Table2[[#This Row],[1/h]]),4))</f>
        <v>1</v>
      </c>
    </row>
    <row r="766" spans="5:9">
      <c r="E766" t="s">
        <v>1173</v>
      </c>
      <c r="F766">
        <f>_xlfn.NUMBERVALUE(_xlfn.TEXTAFTER(Table2[[#This Row],[my new versions]]," ",-1))</f>
        <v>12673.550496858699</v>
      </c>
      <c r="G766" t="str">
        <f>_xlfn.TEXTBEFORE(SUBSTITUTE(Table2[[#This Row],[my new versions]],"'","")," ")</f>
        <v>RXN-ACGAMPM_c_REV-rt4597</v>
      </c>
      <c r="H766">
        <f>_xlfn.XLOOKUP(Table2[[#This Row],[name]],Table1[name],Table1[1/h],0)</f>
        <v>0</v>
      </c>
      <c r="I766" t="b">
        <f>OR(Table2[[#This Row],[match]]=0,ROUNDUP(_xlfn.NUMBERVALUE(Table2[[#This Row],[match]]),4)=ROUNDUP(_xlfn.NUMBERVALUE(Table2[[#This Row],[1/h]]),4))</f>
        <v>1</v>
      </c>
    </row>
    <row r="767" spans="5:9">
      <c r="E767" t="s">
        <v>1174</v>
      </c>
      <c r="F767">
        <f>_xlfn.NUMBERVALUE(_xlfn.TEXTAFTER(Table2[[#This Row],[my new versions]]," ",-1))</f>
        <v>17.3770047320107</v>
      </c>
      <c r="G767" t="str">
        <f>_xlfn.TEXTBEFORE(SUBSTITUTE(Table2[[#This Row],[my new versions]],"'","")," ")</f>
        <v>RXN-ACGK_m_FWD-rt1009</v>
      </c>
      <c r="H767">
        <f>_xlfn.XLOOKUP(Table2[[#This Row],[name]],Table1[name],Table1[1/h],0)</f>
        <v>17.377004732010736</v>
      </c>
      <c r="I767" t="b">
        <f>OR(Table2[[#This Row],[match]]=0,ROUNDUP(_xlfn.NUMBERVALUE(Table2[[#This Row],[match]]),4)=ROUNDUP(_xlfn.NUMBERVALUE(Table2[[#This Row],[1/h]]),4))</f>
        <v>1</v>
      </c>
    </row>
    <row r="768" spans="5:9">
      <c r="E768" t="s">
        <v>1175</v>
      </c>
      <c r="F768">
        <f>_xlfn.NUMBERVALUE(_xlfn.TEXTAFTER(Table2[[#This Row],[my new versions]]," ",-1))</f>
        <v>12673.550496858699</v>
      </c>
      <c r="G768" t="str">
        <f>_xlfn.TEXTBEFORE(SUBSTITUTE(Table2[[#This Row],[my new versions]],"'","")," ")</f>
        <v>RXN-ACGS_m_FWD-rt7899</v>
      </c>
      <c r="H768">
        <f>_xlfn.XLOOKUP(Table2[[#This Row],[name]],Table1[name],Table1[1/h],0)</f>
        <v>0</v>
      </c>
      <c r="I768" t="b">
        <f>OR(Table2[[#This Row],[match]]=0,ROUNDUP(_xlfn.NUMBERVALUE(Table2[[#This Row],[match]]),4)=ROUNDUP(_xlfn.NUMBERVALUE(Table2[[#This Row],[1/h]]),4))</f>
        <v>1</v>
      </c>
    </row>
    <row r="769" spans="5:9">
      <c r="E769" t="s">
        <v>1176</v>
      </c>
      <c r="F769">
        <f>_xlfn.NUMBERVALUE(_xlfn.TEXTAFTER(Table2[[#This Row],[my new versions]]," ",-1))</f>
        <v>12673.550496858699</v>
      </c>
      <c r="G769" t="str">
        <f>_xlfn.TEXTBEFORE(SUBSTITUTE(Table2[[#This Row],[my new versions]],"'","")," ")</f>
        <v>RXN-ACHAH_c_FWD-rt3378</v>
      </c>
      <c r="H769">
        <f>_xlfn.XLOOKUP(Table2[[#This Row],[name]],Table1[name],Table1[1/h],0)</f>
        <v>0</v>
      </c>
      <c r="I769" t="b">
        <f>OR(Table2[[#This Row],[match]]=0,ROUNDUP(_xlfn.NUMBERVALUE(Table2[[#This Row],[match]]),4)=ROUNDUP(_xlfn.NUMBERVALUE(Table2[[#This Row],[1/h]]),4))</f>
        <v>1</v>
      </c>
    </row>
    <row r="770" spans="5:9">
      <c r="E770" t="s">
        <v>1177</v>
      </c>
      <c r="F770">
        <f>_xlfn.NUMBERVALUE(_xlfn.TEXTAFTER(Table2[[#This Row],[my new versions]]," ",-1))</f>
        <v>12673.550496858699</v>
      </c>
      <c r="G770" t="str">
        <f>_xlfn.TEXTBEFORE(SUBSTITUTE(Table2[[#This Row],[my new versions]],"'","")," ")</f>
        <v>RXN-ACHAH_c_REV-rt3378</v>
      </c>
      <c r="H770">
        <f>_xlfn.XLOOKUP(Table2[[#This Row],[name]],Table1[name],Table1[1/h],0)</f>
        <v>0</v>
      </c>
      <c r="I770" t="b">
        <f>OR(Table2[[#This Row],[match]]=0,ROUNDUP(_xlfn.NUMBERVALUE(Table2[[#This Row],[match]]),4)=ROUNDUP(_xlfn.NUMBERVALUE(Table2[[#This Row],[1/h]]),4))</f>
        <v>1</v>
      </c>
    </row>
    <row r="771" spans="5:9">
      <c r="E771" t="s">
        <v>1178</v>
      </c>
      <c r="F771">
        <f>_xlfn.NUMBERVALUE(_xlfn.TEXTAFTER(Table2[[#This Row],[my new versions]]," ",-1))</f>
        <v>12673.550496858699</v>
      </c>
      <c r="G771" t="str">
        <f>_xlfn.TEXTBEFORE(SUBSTITUTE(Table2[[#This Row],[my new versions]],"'","")," ")</f>
        <v>RXN-ACHAH_e_FWD-rt1203</v>
      </c>
      <c r="H771">
        <f>_xlfn.XLOOKUP(Table2[[#This Row],[name]],Table1[name],Table1[1/h],0)</f>
        <v>0</v>
      </c>
      <c r="I771" t="b">
        <f>OR(Table2[[#This Row],[match]]=0,ROUNDUP(_xlfn.NUMBERVALUE(Table2[[#This Row],[match]]),4)=ROUNDUP(_xlfn.NUMBERVALUE(Table2[[#This Row],[1/h]]),4))</f>
        <v>1</v>
      </c>
    </row>
    <row r="772" spans="5:9">
      <c r="E772" t="s">
        <v>1179</v>
      </c>
      <c r="F772">
        <f>_xlfn.NUMBERVALUE(_xlfn.TEXTAFTER(Table2[[#This Row],[my new versions]]," ",-1))</f>
        <v>12673.550496858699</v>
      </c>
      <c r="G772" t="str">
        <f>_xlfn.TEXTBEFORE(SUBSTITUTE(Table2[[#This Row],[my new versions]],"'","")," ")</f>
        <v>RXN-ACHBS_m_FWD-ILV26</v>
      </c>
      <c r="H772">
        <f>_xlfn.XLOOKUP(Table2[[#This Row],[name]],Table1[name],Table1[1/h],0)</f>
        <v>0</v>
      </c>
      <c r="I772" t="b">
        <f>OR(Table2[[#This Row],[match]]=0,ROUNDUP(_xlfn.NUMBERVALUE(Table2[[#This Row],[match]]),4)=ROUNDUP(_xlfn.NUMBERVALUE(Table2[[#This Row],[1/h]]),4))</f>
        <v>1</v>
      </c>
    </row>
    <row r="773" spans="5:9">
      <c r="E773" t="s">
        <v>1180</v>
      </c>
      <c r="F773">
        <f>_xlfn.NUMBERVALUE(_xlfn.TEXTAFTER(Table2[[#This Row],[my new versions]]," ",-1))</f>
        <v>12673.550496858699</v>
      </c>
      <c r="G773" t="str">
        <f>_xlfn.TEXTBEFORE(SUBSTITUTE(Table2[[#This Row],[my new versions]],"'","")," ")</f>
        <v>RXN-ACHBS_m_FWD-rt7317</v>
      </c>
      <c r="H773">
        <f>_xlfn.XLOOKUP(Table2[[#This Row],[name]],Table1[name],Table1[1/h],0)</f>
        <v>0</v>
      </c>
      <c r="I773" t="b">
        <f>OR(Table2[[#This Row],[match]]=0,ROUNDUP(_xlfn.NUMBERVALUE(Table2[[#This Row],[match]]),4)=ROUNDUP(_xlfn.NUMBERVALUE(Table2[[#This Row],[1/h]]),4))</f>
        <v>1</v>
      </c>
    </row>
    <row r="774" spans="5:9">
      <c r="E774" t="s">
        <v>1181</v>
      </c>
      <c r="F774">
        <f>_xlfn.NUMBERVALUE(_xlfn.TEXTAFTER(Table2[[#This Row],[my new versions]]," ",-1))</f>
        <v>12673.550496858699</v>
      </c>
      <c r="G774" t="str">
        <f>_xlfn.TEXTBEFORE(SUBSTITUTE(Table2[[#This Row],[my new versions]],"'","")," ")</f>
        <v>RXN-ACHLE1_c_FWD-rt6872</v>
      </c>
      <c r="H774">
        <f>_xlfn.XLOOKUP(Table2[[#This Row],[name]],Table1[name],Table1[1/h],0)</f>
        <v>0</v>
      </c>
      <c r="I774" t="b">
        <f>OR(Table2[[#This Row],[match]]=0,ROUNDUP(_xlfn.NUMBERVALUE(Table2[[#This Row],[match]]),4)=ROUNDUP(_xlfn.NUMBERVALUE(Table2[[#This Row],[1/h]]),4))</f>
        <v>1</v>
      </c>
    </row>
    <row r="775" spans="5:9">
      <c r="E775" t="s">
        <v>1182</v>
      </c>
      <c r="F775">
        <f>_xlfn.NUMBERVALUE(_xlfn.TEXTAFTER(Table2[[#This Row],[my new versions]]," ",-1))</f>
        <v>12673.550496858699</v>
      </c>
      <c r="G775" t="str">
        <f>_xlfn.TEXTBEFORE(SUBSTITUTE(Table2[[#This Row],[my new versions]],"'","")," ")</f>
        <v>RXN-ACHLE2_c_FWD-rt6872</v>
      </c>
      <c r="H775">
        <f>_xlfn.XLOOKUP(Table2[[#This Row],[name]],Table1[name],Table1[1/h],0)</f>
        <v>0</v>
      </c>
      <c r="I775" t="b">
        <f>OR(Table2[[#This Row],[match]]=0,ROUNDUP(_xlfn.NUMBERVALUE(Table2[[#This Row],[match]]),4)=ROUNDUP(_xlfn.NUMBERVALUE(Table2[[#This Row],[1/h]]),4))</f>
        <v>1</v>
      </c>
    </row>
    <row r="776" spans="5:9">
      <c r="E776" t="s">
        <v>1183</v>
      </c>
      <c r="F776">
        <f>_xlfn.NUMBERVALUE(_xlfn.TEXTAFTER(Table2[[#This Row],[my new versions]]," ",-1))</f>
        <v>12673.550496858699</v>
      </c>
      <c r="G776" t="str">
        <f>_xlfn.TEXTBEFORE(SUBSTITUTE(Table2[[#This Row],[my new versions]],"'","")," ")</f>
        <v>RXN-ACHLE3_c_FWD-rt6872</v>
      </c>
      <c r="H776">
        <f>_xlfn.XLOOKUP(Table2[[#This Row],[name]],Table1[name],Table1[1/h],0)</f>
        <v>0</v>
      </c>
      <c r="I776" t="b">
        <f>OR(Table2[[#This Row],[match]]=0,ROUNDUP(_xlfn.NUMBERVALUE(Table2[[#This Row],[match]]),4)=ROUNDUP(_xlfn.NUMBERVALUE(Table2[[#This Row],[1/h]]),4))</f>
        <v>1</v>
      </c>
    </row>
    <row r="777" spans="5:9">
      <c r="E777" t="s">
        <v>1184</v>
      </c>
      <c r="F777">
        <f>_xlfn.NUMBERVALUE(_xlfn.TEXTAFTER(Table2[[#This Row],[my new versions]]," ",-1))</f>
        <v>347964.342516515</v>
      </c>
      <c r="G777" t="str">
        <f>_xlfn.TEXTBEFORE(SUBSTITUTE(Table2[[#This Row],[my new versions]],"'","")," ")</f>
        <v>RXN-ACITL_c_FWD-rt1358</v>
      </c>
      <c r="H777">
        <f>_xlfn.XLOOKUP(Table2[[#This Row],[name]],Table1[name],Table1[1/h],0)</f>
        <v>347964.34251651546</v>
      </c>
      <c r="I777" t="b">
        <f>OR(Table2[[#This Row],[match]]=0,ROUNDUP(_xlfn.NUMBERVALUE(Table2[[#This Row],[match]]),4)=ROUNDUP(_xlfn.NUMBERVALUE(Table2[[#This Row],[1/h]]),4))</f>
        <v>1</v>
      </c>
    </row>
    <row r="778" spans="5:9">
      <c r="E778" t="s">
        <v>1185</v>
      </c>
      <c r="F778">
        <f>_xlfn.NUMBERVALUE(_xlfn.TEXTAFTER(Table2[[#This Row],[my new versions]]," ",-1))</f>
        <v>12673.550496858699</v>
      </c>
      <c r="G778" t="str">
        <f>_xlfn.TEXTBEFORE(SUBSTITUTE(Table2[[#This Row],[my new versions]],"'","")," ")</f>
        <v>RXN-ACKr_c_FWD-rt5015</v>
      </c>
      <c r="H778">
        <f>_xlfn.XLOOKUP(Table2[[#This Row],[name]],Table1[name],Table1[1/h],0)</f>
        <v>0</v>
      </c>
      <c r="I778" t="b">
        <f>OR(Table2[[#This Row],[match]]=0,ROUNDUP(_xlfn.NUMBERVALUE(Table2[[#This Row],[match]]),4)=ROUNDUP(_xlfn.NUMBERVALUE(Table2[[#This Row],[1/h]]),4))</f>
        <v>1</v>
      </c>
    </row>
    <row r="779" spans="5:9">
      <c r="E779" t="s">
        <v>1186</v>
      </c>
      <c r="F779">
        <f>_xlfn.NUMBERVALUE(_xlfn.TEXTAFTER(Table2[[#This Row],[my new versions]]," ",-1))</f>
        <v>342.07842342746198</v>
      </c>
      <c r="G779" t="str">
        <f>_xlfn.TEXTBEFORE(SUBSTITUTE(Table2[[#This Row],[my new versions]],"'","")," ")</f>
        <v>RXN-ACKr_c_REV-rt5015</v>
      </c>
      <c r="H779">
        <f>_xlfn.XLOOKUP(Table2[[#This Row],[name]],Table1[name],Table1[1/h],0)</f>
        <v>342.07842342746267</v>
      </c>
      <c r="I779" t="b">
        <f>OR(Table2[[#This Row],[match]]=0,ROUNDUP(_xlfn.NUMBERVALUE(Table2[[#This Row],[match]]),4)=ROUNDUP(_xlfn.NUMBERVALUE(Table2[[#This Row],[1/h]]),4))</f>
        <v>1</v>
      </c>
    </row>
    <row r="780" spans="5:9">
      <c r="E780" t="s">
        <v>1187</v>
      </c>
      <c r="F780">
        <f>_xlfn.NUMBERVALUE(_xlfn.TEXTAFTER(Table2[[#This Row],[my new versions]]," ",-1))</f>
        <v>12673.550496858699</v>
      </c>
      <c r="G780" t="str">
        <f>_xlfn.TEXTBEFORE(SUBSTITUTE(Table2[[#This Row],[my new versions]],"'","")," ")</f>
        <v>RXN-ACLS_m_FWD-ILV26</v>
      </c>
      <c r="H780">
        <f>_xlfn.XLOOKUP(Table2[[#This Row],[name]],Table1[name],Table1[1/h],0)</f>
        <v>0</v>
      </c>
      <c r="I780" t="b">
        <f>OR(Table2[[#This Row],[match]]=0,ROUNDUP(_xlfn.NUMBERVALUE(Table2[[#This Row],[match]]),4)=ROUNDUP(_xlfn.NUMBERVALUE(Table2[[#This Row],[1/h]]),4))</f>
        <v>1</v>
      </c>
    </row>
    <row r="781" spans="5:9">
      <c r="E781" t="s">
        <v>1188</v>
      </c>
      <c r="F781">
        <f>_xlfn.NUMBERVALUE(_xlfn.TEXTAFTER(Table2[[#This Row],[my new versions]]," ",-1))</f>
        <v>12673.550496858699</v>
      </c>
      <c r="G781" t="str">
        <f>_xlfn.TEXTBEFORE(SUBSTITUTE(Table2[[#This Row],[my new versions]],"'","")," ")</f>
        <v>RXN-ACLS_m_FWD-rt7317</v>
      </c>
      <c r="H781">
        <f>_xlfn.XLOOKUP(Table2[[#This Row],[name]],Table1[name],Table1[1/h],0)</f>
        <v>0</v>
      </c>
      <c r="I781" t="b">
        <f>OR(Table2[[#This Row],[match]]=0,ROUNDUP(_xlfn.NUMBERVALUE(Table2[[#This Row],[match]]),4)=ROUNDUP(_xlfn.NUMBERVALUE(Table2[[#This Row],[1/h]]),4))</f>
        <v>1</v>
      </c>
    </row>
    <row r="782" spans="5:9">
      <c r="E782" t="s">
        <v>1189</v>
      </c>
      <c r="F782">
        <f>_xlfn.NUMBERVALUE(_xlfn.TEXTAFTER(Table2[[#This Row],[my new versions]]," ",-1))</f>
        <v>12673.550496858699</v>
      </c>
      <c r="G782" t="str">
        <f>_xlfn.TEXTBEFORE(SUBSTITUTE(Table2[[#This Row],[my new versions]],"'","")," ")</f>
        <v>RXN-ACOAD100f_m_FWD-rt4202</v>
      </c>
      <c r="H782">
        <f>_xlfn.XLOOKUP(Table2[[#This Row],[name]],Table1[name],Table1[1/h],0)</f>
        <v>0</v>
      </c>
      <c r="I782" t="b">
        <f>OR(Table2[[#This Row],[match]]=0,ROUNDUP(_xlfn.NUMBERVALUE(Table2[[#This Row],[match]]),4)=ROUNDUP(_xlfn.NUMBERVALUE(Table2[[#This Row],[1/h]]),4))</f>
        <v>1</v>
      </c>
    </row>
    <row r="783" spans="5:9">
      <c r="E783" t="s">
        <v>1190</v>
      </c>
      <c r="F783">
        <f>_xlfn.NUMBERVALUE(_xlfn.TEXTAFTER(Table2[[#This Row],[my new versions]]," ",-1))</f>
        <v>12673.550496858699</v>
      </c>
      <c r="G783" t="str">
        <f>_xlfn.TEXTBEFORE(SUBSTITUTE(Table2[[#This Row],[my new versions]],"'","")," ")</f>
        <v>RXN-ACOAD100f_x_FWD-rt2040</v>
      </c>
      <c r="H783">
        <f>_xlfn.XLOOKUP(Table2[[#This Row],[name]],Table1[name],Table1[1/h],0)</f>
        <v>0</v>
      </c>
      <c r="I783" t="b">
        <f>OR(Table2[[#This Row],[match]]=0,ROUNDUP(_xlfn.NUMBERVALUE(Table2[[#This Row],[match]]),4)=ROUNDUP(_xlfn.NUMBERVALUE(Table2[[#This Row],[1/h]]),4))</f>
        <v>1</v>
      </c>
    </row>
    <row r="784" spans="5:9">
      <c r="E784" t="s">
        <v>1191</v>
      </c>
      <c r="F784">
        <f>_xlfn.NUMBERVALUE(_xlfn.TEXTAFTER(Table2[[#This Row],[my new versions]]," ",-1))</f>
        <v>12673.550496858699</v>
      </c>
      <c r="G784" t="str">
        <f>_xlfn.TEXTBEFORE(SUBSTITUTE(Table2[[#This Row],[my new versions]],"'","")," ")</f>
        <v>RXN-ACOAD101df_x_FWD-rt2040</v>
      </c>
      <c r="H784">
        <f>_xlfn.XLOOKUP(Table2[[#This Row],[name]],Table1[name],Table1[1/h],0)</f>
        <v>0</v>
      </c>
      <c r="I784" t="b">
        <f>OR(Table2[[#This Row],[match]]=0,ROUNDUP(_xlfn.NUMBERVALUE(Table2[[#This Row],[match]]),4)=ROUNDUP(_xlfn.NUMBERVALUE(Table2[[#This Row],[1/h]]),4))</f>
        <v>1</v>
      </c>
    </row>
    <row r="785" spans="5:9">
      <c r="E785" t="s">
        <v>1192</v>
      </c>
      <c r="F785">
        <f>_xlfn.NUMBERVALUE(_xlfn.TEXTAFTER(Table2[[#This Row],[my new versions]]," ",-1))</f>
        <v>12673.550496858699</v>
      </c>
      <c r="G785" t="str">
        <f>_xlfn.TEXTBEFORE(SUBSTITUTE(Table2[[#This Row],[my new versions]],"'","")," ")</f>
        <v>RXN-ACOAD102ef_x_FWD-rt2040</v>
      </c>
      <c r="H785">
        <f>_xlfn.XLOOKUP(Table2[[#This Row],[name]],Table1[name],Table1[1/h],0)</f>
        <v>0</v>
      </c>
      <c r="I785" t="b">
        <f>OR(Table2[[#This Row],[match]]=0,ROUNDUP(_xlfn.NUMBERVALUE(Table2[[#This Row],[match]]),4)=ROUNDUP(_xlfn.NUMBERVALUE(Table2[[#This Row],[1/h]]),4))</f>
        <v>1</v>
      </c>
    </row>
    <row r="786" spans="5:9">
      <c r="E786" t="s">
        <v>1193</v>
      </c>
      <c r="F786">
        <f>_xlfn.NUMBERVALUE(_xlfn.TEXTAFTER(Table2[[#This Row],[my new versions]]," ",-1))</f>
        <v>12673.550496858699</v>
      </c>
      <c r="G786" t="str">
        <f>_xlfn.TEXTBEFORE(SUBSTITUTE(Table2[[#This Row],[my new versions]],"'","")," ")</f>
        <v>RXN-ACOAD120f_m_FWD-rt4202</v>
      </c>
      <c r="H786">
        <f>_xlfn.XLOOKUP(Table2[[#This Row],[name]],Table1[name],Table1[1/h],0)</f>
        <v>0</v>
      </c>
      <c r="I786" t="b">
        <f>OR(Table2[[#This Row],[match]]=0,ROUNDUP(_xlfn.NUMBERVALUE(Table2[[#This Row],[match]]),4)=ROUNDUP(_xlfn.NUMBERVALUE(Table2[[#This Row],[1/h]]),4))</f>
        <v>1</v>
      </c>
    </row>
    <row r="787" spans="5:9">
      <c r="E787" t="s">
        <v>1194</v>
      </c>
      <c r="F787">
        <f>_xlfn.NUMBERVALUE(_xlfn.TEXTAFTER(Table2[[#This Row],[my new versions]]," ",-1))</f>
        <v>12673.550496858699</v>
      </c>
      <c r="G787" t="str">
        <f>_xlfn.TEXTBEFORE(SUBSTITUTE(Table2[[#This Row],[my new versions]],"'","")," ")</f>
        <v>RXN-ACOAD120f_x_FWD-rt2040</v>
      </c>
      <c r="H787">
        <f>_xlfn.XLOOKUP(Table2[[#This Row],[name]],Table1[name],Table1[1/h],0)</f>
        <v>0</v>
      </c>
      <c r="I787" t="b">
        <f>OR(Table2[[#This Row],[match]]=0,ROUNDUP(_xlfn.NUMBERVALUE(Table2[[#This Row],[match]]),4)=ROUNDUP(_xlfn.NUMBERVALUE(Table2[[#This Row],[1/h]]),4))</f>
        <v>1</v>
      </c>
    </row>
    <row r="788" spans="5:9">
      <c r="E788" t="s">
        <v>1195</v>
      </c>
      <c r="F788">
        <f>_xlfn.NUMBERVALUE(_xlfn.TEXTAFTER(Table2[[#This Row],[my new versions]]," ",-1))</f>
        <v>12673.550496858699</v>
      </c>
      <c r="G788" t="str">
        <f>_xlfn.TEXTBEFORE(SUBSTITUTE(Table2[[#This Row],[my new versions]],"'","")," ")</f>
        <v>RXN-ACOAD121af_x_FWD-rt2040</v>
      </c>
      <c r="H788">
        <f>_xlfn.XLOOKUP(Table2[[#This Row],[name]],Table1[name],Table1[1/h],0)</f>
        <v>0</v>
      </c>
      <c r="I788" t="b">
        <f>OR(Table2[[#This Row],[match]]=0,ROUNDUP(_xlfn.NUMBERVALUE(Table2[[#This Row],[match]]),4)=ROUNDUP(_xlfn.NUMBERVALUE(Table2[[#This Row],[1/h]]),4))</f>
        <v>1</v>
      </c>
    </row>
    <row r="789" spans="5:9">
      <c r="E789" t="s">
        <v>1196</v>
      </c>
      <c r="F789">
        <f>_xlfn.NUMBERVALUE(_xlfn.TEXTAFTER(Table2[[#This Row],[my new versions]]," ",-1))</f>
        <v>12673.550496858699</v>
      </c>
      <c r="G789" t="str">
        <f>_xlfn.TEXTBEFORE(SUBSTITUTE(Table2[[#This Row],[my new versions]],"'","")," ")</f>
        <v>RXN-ACOAD140f_x_FWD-rt2040</v>
      </c>
      <c r="H789">
        <f>_xlfn.XLOOKUP(Table2[[#This Row],[name]],Table1[name],Table1[1/h],0)</f>
        <v>0</v>
      </c>
      <c r="I789" t="b">
        <f>OR(Table2[[#This Row],[match]]=0,ROUNDUP(_xlfn.NUMBERVALUE(Table2[[#This Row],[match]]),4)=ROUNDUP(_xlfn.NUMBERVALUE(Table2[[#This Row],[1/h]]),4))</f>
        <v>1</v>
      </c>
    </row>
    <row r="790" spans="5:9">
      <c r="E790" t="s">
        <v>1197</v>
      </c>
      <c r="F790">
        <f>_xlfn.NUMBERVALUE(_xlfn.TEXTAFTER(Table2[[#This Row],[my new versions]]," ",-1))</f>
        <v>12673.550496858699</v>
      </c>
      <c r="G790" t="str">
        <f>_xlfn.TEXTBEFORE(SUBSTITUTE(Table2[[#This Row],[my new versions]],"'","")," ")</f>
        <v>RXN-ACOAD141af_x_FWD-rt2040</v>
      </c>
      <c r="H790">
        <f>_xlfn.XLOOKUP(Table2[[#This Row],[name]],Table1[name],Table1[1/h],0)</f>
        <v>0</v>
      </c>
      <c r="I790" t="b">
        <f>OR(Table2[[#This Row],[match]]=0,ROUNDUP(_xlfn.NUMBERVALUE(Table2[[#This Row],[match]]),4)=ROUNDUP(_xlfn.NUMBERVALUE(Table2[[#This Row],[1/h]]),4))</f>
        <v>1</v>
      </c>
    </row>
    <row r="791" spans="5:9">
      <c r="E791" t="s">
        <v>1198</v>
      </c>
      <c r="F791">
        <f>_xlfn.NUMBERVALUE(_xlfn.TEXTAFTER(Table2[[#This Row],[my new versions]]," ",-1))</f>
        <v>12673.550496858699</v>
      </c>
      <c r="G791" t="str">
        <f>_xlfn.TEXTBEFORE(SUBSTITUTE(Table2[[#This Row],[my new versions]],"'","")," ")</f>
        <v>RXN-ACOAD141bf_x_FWD-rt2040</v>
      </c>
      <c r="H791">
        <f>_xlfn.XLOOKUP(Table2[[#This Row],[name]],Table1[name],Table1[1/h],0)</f>
        <v>0</v>
      </c>
      <c r="I791" t="b">
        <f>OR(Table2[[#This Row],[match]]=0,ROUNDUP(_xlfn.NUMBERVALUE(Table2[[#This Row],[match]]),4)=ROUNDUP(_xlfn.NUMBERVALUE(Table2[[#This Row],[1/h]]),4))</f>
        <v>1</v>
      </c>
    </row>
    <row r="792" spans="5:9">
      <c r="E792" t="s">
        <v>1199</v>
      </c>
      <c r="F792">
        <f>_xlfn.NUMBERVALUE(_xlfn.TEXTAFTER(Table2[[#This Row],[my new versions]]," ",-1))</f>
        <v>12673.550496858699</v>
      </c>
      <c r="G792" t="str">
        <f>_xlfn.TEXTBEFORE(SUBSTITUTE(Table2[[#This Row],[my new versions]],"'","")," ")</f>
        <v>RXN-ACOAD142f_x_FWD-rt2040</v>
      </c>
      <c r="H792">
        <f>_xlfn.XLOOKUP(Table2[[#This Row],[name]],Table1[name],Table1[1/h],0)</f>
        <v>0</v>
      </c>
      <c r="I792" t="b">
        <f>OR(Table2[[#This Row],[match]]=0,ROUNDUP(_xlfn.NUMBERVALUE(Table2[[#This Row],[match]]),4)=ROUNDUP(_xlfn.NUMBERVALUE(Table2[[#This Row],[1/h]]),4))</f>
        <v>1</v>
      </c>
    </row>
    <row r="793" spans="5:9">
      <c r="E793" t="s">
        <v>1200</v>
      </c>
      <c r="F793">
        <f>_xlfn.NUMBERVALUE(_xlfn.TEXTAFTER(Table2[[#This Row],[my new versions]]," ",-1))</f>
        <v>12673.550496858699</v>
      </c>
      <c r="G793" t="str">
        <f>_xlfn.TEXTBEFORE(SUBSTITUTE(Table2[[#This Row],[my new versions]],"'","")," ")</f>
        <v>RXN-ACOAD143f_x_FWD-rt2040</v>
      </c>
      <c r="H793">
        <f>_xlfn.XLOOKUP(Table2[[#This Row],[name]],Table1[name],Table1[1/h],0)</f>
        <v>0</v>
      </c>
      <c r="I793" t="b">
        <f>OR(Table2[[#This Row],[match]]=0,ROUNDUP(_xlfn.NUMBERVALUE(Table2[[#This Row],[match]]),4)=ROUNDUP(_xlfn.NUMBERVALUE(Table2[[#This Row],[1/h]]),4))</f>
        <v>1</v>
      </c>
    </row>
    <row r="794" spans="5:9">
      <c r="E794" t="s">
        <v>1201</v>
      </c>
      <c r="F794">
        <f>_xlfn.NUMBERVALUE(_xlfn.TEXTAFTER(Table2[[#This Row],[my new versions]]," ",-1))</f>
        <v>12673.550496858699</v>
      </c>
      <c r="G794" t="str">
        <f>_xlfn.TEXTBEFORE(SUBSTITUTE(Table2[[#This Row],[my new versions]],"'","")," ")</f>
        <v>RXN-ACOAD160f_x_FWD-rt2040</v>
      </c>
      <c r="H794">
        <f>_xlfn.XLOOKUP(Table2[[#This Row],[name]],Table1[name],Table1[1/h],0)</f>
        <v>0</v>
      </c>
      <c r="I794" t="b">
        <f>OR(Table2[[#This Row],[match]]=0,ROUNDUP(_xlfn.NUMBERVALUE(Table2[[#This Row],[match]]),4)=ROUNDUP(_xlfn.NUMBERVALUE(Table2[[#This Row],[1/h]]),4))</f>
        <v>1</v>
      </c>
    </row>
    <row r="795" spans="5:9">
      <c r="E795" t="s">
        <v>1202</v>
      </c>
      <c r="F795">
        <f>_xlfn.NUMBERVALUE(_xlfn.TEXTAFTER(Table2[[#This Row],[my new versions]]," ",-1))</f>
        <v>12673.550496858699</v>
      </c>
      <c r="G795" t="str">
        <f>_xlfn.TEXTBEFORE(SUBSTITUTE(Table2[[#This Row],[my new versions]],"'","")," ")</f>
        <v>RXN-ACOAD161af_x_FWD-rt2040</v>
      </c>
      <c r="H795">
        <f>_xlfn.XLOOKUP(Table2[[#This Row],[name]],Table1[name],Table1[1/h],0)</f>
        <v>0</v>
      </c>
      <c r="I795" t="b">
        <f>OR(Table2[[#This Row],[match]]=0,ROUNDUP(_xlfn.NUMBERVALUE(Table2[[#This Row],[match]]),4)=ROUNDUP(_xlfn.NUMBERVALUE(Table2[[#This Row],[1/h]]),4))</f>
        <v>1</v>
      </c>
    </row>
    <row r="796" spans="5:9">
      <c r="E796" t="s">
        <v>1203</v>
      </c>
      <c r="F796">
        <f>_xlfn.NUMBERVALUE(_xlfn.TEXTAFTER(Table2[[#This Row],[my new versions]]," ",-1))</f>
        <v>12673.550496858699</v>
      </c>
      <c r="G796" t="str">
        <f>_xlfn.TEXTBEFORE(SUBSTITUTE(Table2[[#This Row],[my new versions]],"'","")," ")</f>
        <v>RXN-ACOAD161bf_x_FWD-rt2040</v>
      </c>
      <c r="H796">
        <f>_xlfn.XLOOKUP(Table2[[#This Row],[name]],Table1[name],Table1[1/h],0)</f>
        <v>0</v>
      </c>
      <c r="I796" t="b">
        <f>OR(Table2[[#This Row],[match]]=0,ROUNDUP(_xlfn.NUMBERVALUE(Table2[[#This Row],[match]]),4)=ROUNDUP(_xlfn.NUMBERVALUE(Table2[[#This Row],[1/h]]),4))</f>
        <v>1</v>
      </c>
    </row>
    <row r="797" spans="5:9">
      <c r="E797" t="s">
        <v>1204</v>
      </c>
      <c r="F797">
        <f>_xlfn.NUMBERVALUE(_xlfn.TEXTAFTER(Table2[[#This Row],[my new versions]]," ",-1))</f>
        <v>12673.550496858699</v>
      </c>
      <c r="G797" t="str">
        <f>_xlfn.TEXTBEFORE(SUBSTITUTE(Table2[[#This Row],[my new versions]],"'","")," ")</f>
        <v>RXN-ACOAD162f_x_FWD-rt2040</v>
      </c>
      <c r="H797">
        <f>_xlfn.XLOOKUP(Table2[[#This Row],[name]],Table1[name],Table1[1/h],0)</f>
        <v>0</v>
      </c>
      <c r="I797" t="b">
        <f>OR(Table2[[#This Row],[match]]=0,ROUNDUP(_xlfn.NUMBERVALUE(Table2[[#This Row],[match]]),4)=ROUNDUP(_xlfn.NUMBERVALUE(Table2[[#This Row],[1/h]]),4))</f>
        <v>1</v>
      </c>
    </row>
    <row r="798" spans="5:9">
      <c r="E798" t="s">
        <v>1205</v>
      </c>
      <c r="F798">
        <f>_xlfn.NUMBERVALUE(_xlfn.TEXTAFTER(Table2[[#This Row],[my new versions]]," ",-1))</f>
        <v>12673.550496858699</v>
      </c>
      <c r="G798" t="str">
        <f>_xlfn.TEXTBEFORE(SUBSTITUTE(Table2[[#This Row],[my new versions]],"'","")," ")</f>
        <v>RXN-ACOAD163f_x_FWD-rt2040</v>
      </c>
      <c r="H798">
        <f>_xlfn.XLOOKUP(Table2[[#This Row],[name]],Table1[name],Table1[1/h],0)</f>
        <v>0</v>
      </c>
      <c r="I798" t="b">
        <f>OR(Table2[[#This Row],[match]]=0,ROUNDUP(_xlfn.NUMBERVALUE(Table2[[#This Row],[match]]),4)=ROUNDUP(_xlfn.NUMBERVALUE(Table2[[#This Row],[1/h]]),4))</f>
        <v>1</v>
      </c>
    </row>
    <row r="799" spans="5:9">
      <c r="E799" t="s">
        <v>1206</v>
      </c>
      <c r="F799">
        <f>_xlfn.NUMBERVALUE(_xlfn.TEXTAFTER(Table2[[#This Row],[my new versions]]," ",-1))</f>
        <v>12673.550496858699</v>
      </c>
      <c r="G799" t="str">
        <f>_xlfn.TEXTBEFORE(SUBSTITUTE(Table2[[#This Row],[my new versions]],"'","")," ")</f>
        <v>RXN-ACOAD180f_x_FWD-rt2040</v>
      </c>
      <c r="H799">
        <f>_xlfn.XLOOKUP(Table2[[#This Row],[name]],Table1[name],Table1[1/h],0)</f>
        <v>0</v>
      </c>
      <c r="I799" t="b">
        <f>OR(Table2[[#This Row],[match]]=0,ROUNDUP(_xlfn.NUMBERVALUE(Table2[[#This Row],[match]]),4)=ROUNDUP(_xlfn.NUMBERVALUE(Table2[[#This Row],[1/h]]),4))</f>
        <v>1</v>
      </c>
    </row>
    <row r="800" spans="5:9">
      <c r="E800" t="s">
        <v>1207</v>
      </c>
      <c r="F800">
        <f>_xlfn.NUMBERVALUE(_xlfn.TEXTAFTER(Table2[[#This Row],[my new versions]]," ",-1))</f>
        <v>12673.550496858699</v>
      </c>
      <c r="G800" t="str">
        <f>_xlfn.TEXTBEFORE(SUBSTITUTE(Table2[[#This Row],[my new versions]],"'","")," ")</f>
        <v>RXN-ACOAD181af_x_FWD-rt2040</v>
      </c>
      <c r="H800">
        <f>_xlfn.XLOOKUP(Table2[[#This Row],[name]],Table1[name],Table1[1/h],0)</f>
        <v>0</v>
      </c>
      <c r="I800" t="b">
        <f>OR(Table2[[#This Row],[match]]=0,ROUNDUP(_xlfn.NUMBERVALUE(Table2[[#This Row],[match]]),4)=ROUNDUP(_xlfn.NUMBERVALUE(Table2[[#This Row],[1/h]]),4))</f>
        <v>1</v>
      </c>
    </row>
    <row r="801" spans="5:9">
      <c r="E801" t="s">
        <v>1208</v>
      </c>
      <c r="F801">
        <f>_xlfn.NUMBERVALUE(_xlfn.TEXTAFTER(Table2[[#This Row],[my new versions]]," ",-1))</f>
        <v>12673.550496858699</v>
      </c>
      <c r="G801" t="str">
        <f>_xlfn.TEXTBEFORE(SUBSTITUTE(Table2[[#This Row],[my new versions]],"'","")," ")</f>
        <v>RXN-ACOAD182f_x_FWD-rt2040</v>
      </c>
      <c r="H801">
        <f>_xlfn.XLOOKUP(Table2[[#This Row],[name]],Table1[name],Table1[1/h],0)</f>
        <v>0</v>
      </c>
      <c r="I801" t="b">
        <f>OR(Table2[[#This Row],[match]]=0,ROUNDUP(_xlfn.NUMBERVALUE(Table2[[#This Row],[match]]),4)=ROUNDUP(_xlfn.NUMBERVALUE(Table2[[#This Row],[1/h]]),4))</f>
        <v>1</v>
      </c>
    </row>
    <row r="802" spans="5:9">
      <c r="E802" t="s">
        <v>1209</v>
      </c>
      <c r="F802">
        <f>_xlfn.NUMBERVALUE(_xlfn.TEXTAFTER(Table2[[#This Row],[my new versions]]," ",-1))</f>
        <v>12673.550496858699</v>
      </c>
      <c r="G802" t="str">
        <f>_xlfn.TEXTBEFORE(SUBSTITUTE(Table2[[#This Row],[my new versions]],"'","")," ")</f>
        <v>RXN-ACOAD183f_x_FWD-rt2040</v>
      </c>
      <c r="H802">
        <f>_xlfn.XLOOKUP(Table2[[#This Row],[name]],Table1[name],Table1[1/h],0)</f>
        <v>0</v>
      </c>
      <c r="I802" t="b">
        <f>OR(Table2[[#This Row],[match]]=0,ROUNDUP(_xlfn.NUMBERVALUE(Table2[[#This Row],[match]]),4)=ROUNDUP(_xlfn.NUMBERVALUE(Table2[[#This Row],[1/h]]),4))</f>
        <v>1</v>
      </c>
    </row>
    <row r="803" spans="5:9">
      <c r="E803" t="s">
        <v>1210</v>
      </c>
      <c r="F803">
        <f>_xlfn.NUMBERVALUE(_xlfn.TEXTAFTER(Table2[[#This Row],[my new versions]]," ",-1))</f>
        <v>12673.550496858699</v>
      </c>
      <c r="G803" t="str">
        <f>_xlfn.TEXTBEFORE(SUBSTITUTE(Table2[[#This Row],[my new versions]],"'","")," ")</f>
        <v>RXN-ACOAD40f_m_FWD-rt5702</v>
      </c>
      <c r="H803">
        <f>_xlfn.XLOOKUP(Table2[[#This Row],[name]],Table1[name],Table1[1/h],0)</f>
        <v>0</v>
      </c>
      <c r="I803" t="b">
        <f>OR(Table2[[#This Row],[match]]=0,ROUNDUP(_xlfn.NUMBERVALUE(Table2[[#This Row],[match]]),4)=ROUNDUP(_xlfn.NUMBERVALUE(Table2[[#This Row],[1/h]]),4))</f>
        <v>1</v>
      </c>
    </row>
    <row r="804" spans="5:9">
      <c r="E804" t="s">
        <v>1211</v>
      </c>
      <c r="F804">
        <f>_xlfn.NUMBERVALUE(_xlfn.TEXTAFTER(Table2[[#This Row],[my new versions]]," ",-1))</f>
        <v>12673.550496858699</v>
      </c>
      <c r="G804" t="str">
        <f>_xlfn.TEXTBEFORE(SUBSTITUTE(Table2[[#This Row],[my new versions]],"'","")," ")</f>
        <v>RXN-ACOAD40f_m_REV-rt5702</v>
      </c>
      <c r="H804">
        <f>_xlfn.XLOOKUP(Table2[[#This Row],[name]],Table1[name],Table1[1/h],0)</f>
        <v>0</v>
      </c>
      <c r="I804" t="b">
        <f>OR(Table2[[#This Row],[match]]=0,ROUNDUP(_xlfn.NUMBERVALUE(Table2[[#This Row],[match]]),4)=ROUNDUP(_xlfn.NUMBERVALUE(Table2[[#This Row],[1/h]]),4))</f>
        <v>1</v>
      </c>
    </row>
    <row r="805" spans="5:9">
      <c r="E805" t="s">
        <v>1212</v>
      </c>
      <c r="F805">
        <f>_xlfn.NUMBERVALUE(_xlfn.TEXTAFTER(Table2[[#This Row],[my new versions]]," ",-1))</f>
        <v>12673.550496858699</v>
      </c>
      <c r="G805" t="str">
        <f>_xlfn.TEXTBEFORE(SUBSTITUTE(Table2[[#This Row],[my new versions]],"'","")," ")</f>
        <v>RXN-ACOAD40f_x_FWD-rt2040</v>
      </c>
      <c r="H805">
        <f>_xlfn.XLOOKUP(Table2[[#This Row],[name]],Table1[name],Table1[1/h],0)</f>
        <v>0</v>
      </c>
      <c r="I805" t="b">
        <f>OR(Table2[[#This Row],[match]]=0,ROUNDUP(_xlfn.NUMBERVALUE(Table2[[#This Row],[match]]),4)=ROUNDUP(_xlfn.NUMBERVALUE(Table2[[#This Row],[1/h]]),4))</f>
        <v>1</v>
      </c>
    </row>
    <row r="806" spans="5:9">
      <c r="E806" t="s">
        <v>1213</v>
      </c>
      <c r="F806">
        <f>_xlfn.NUMBERVALUE(_xlfn.TEXTAFTER(Table2[[#This Row],[my new versions]]," ",-1))</f>
        <v>12673.550496858699</v>
      </c>
      <c r="G806" t="str">
        <f>_xlfn.TEXTBEFORE(SUBSTITUTE(Table2[[#This Row],[my new versions]],"'","")," ")</f>
        <v>RXN-ACOAD60f_m_FWD-rt5702</v>
      </c>
      <c r="H806">
        <f>_xlfn.XLOOKUP(Table2[[#This Row],[name]],Table1[name],Table1[1/h],0)</f>
        <v>0</v>
      </c>
      <c r="I806" t="b">
        <f>OR(Table2[[#This Row],[match]]=0,ROUNDUP(_xlfn.NUMBERVALUE(Table2[[#This Row],[match]]),4)=ROUNDUP(_xlfn.NUMBERVALUE(Table2[[#This Row],[1/h]]),4))</f>
        <v>1</v>
      </c>
    </row>
    <row r="807" spans="5:9">
      <c r="E807" t="s">
        <v>1214</v>
      </c>
      <c r="F807">
        <f>_xlfn.NUMBERVALUE(_xlfn.TEXTAFTER(Table2[[#This Row],[my new versions]]," ",-1))</f>
        <v>12673.550496858699</v>
      </c>
      <c r="G807" t="str">
        <f>_xlfn.TEXTBEFORE(SUBSTITUTE(Table2[[#This Row],[my new versions]],"'","")," ")</f>
        <v>RXN-ACOAD60f_m_REV-rt5702</v>
      </c>
      <c r="H807">
        <f>_xlfn.XLOOKUP(Table2[[#This Row],[name]],Table1[name],Table1[1/h],0)</f>
        <v>0</v>
      </c>
      <c r="I807" t="b">
        <f>OR(Table2[[#This Row],[match]]=0,ROUNDUP(_xlfn.NUMBERVALUE(Table2[[#This Row],[match]]),4)=ROUNDUP(_xlfn.NUMBERVALUE(Table2[[#This Row],[1/h]]),4))</f>
        <v>1</v>
      </c>
    </row>
    <row r="808" spans="5:9">
      <c r="E808" t="s">
        <v>1215</v>
      </c>
      <c r="F808">
        <f>_xlfn.NUMBERVALUE(_xlfn.TEXTAFTER(Table2[[#This Row],[my new versions]]," ",-1))</f>
        <v>12673.550496858699</v>
      </c>
      <c r="G808" t="str">
        <f>_xlfn.TEXTBEFORE(SUBSTITUTE(Table2[[#This Row],[my new versions]],"'","")," ")</f>
        <v>RXN-ACOAD60f_x_FWD-rt2040</v>
      </c>
      <c r="H808">
        <f>_xlfn.XLOOKUP(Table2[[#This Row],[name]],Table1[name],Table1[1/h],0)</f>
        <v>0</v>
      </c>
      <c r="I808" t="b">
        <f>OR(Table2[[#This Row],[match]]=0,ROUNDUP(_xlfn.NUMBERVALUE(Table2[[#This Row],[match]]),4)=ROUNDUP(_xlfn.NUMBERVALUE(Table2[[#This Row],[1/h]]),4))</f>
        <v>1</v>
      </c>
    </row>
    <row r="809" spans="5:9">
      <c r="E809" t="s">
        <v>1216</v>
      </c>
      <c r="F809">
        <f>_xlfn.NUMBERVALUE(_xlfn.TEXTAFTER(Table2[[#This Row],[my new versions]]," ",-1))</f>
        <v>12673.550496858699</v>
      </c>
      <c r="G809" t="str">
        <f>_xlfn.TEXTBEFORE(SUBSTITUTE(Table2[[#This Row],[my new versions]],"'","")," ")</f>
        <v>RXN-ACOAD80f_m_FWD-rt4202</v>
      </c>
      <c r="H809">
        <f>_xlfn.XLOOKUP(Table2[[#This Row],[name]],Table1[name],Table1[1/h],0)</f>
        <v>0</v>
      </c>
      <c r="I809" t="b">
        <f>OR(Table2[[#This Row],[match]]=0,ROUNDUP(_xlfn.NUMBERVALUE(Table2[[#This Row],[match]]),4)=ROUNDUP(_xlfn.NUMBERVALUE(Table2[[#This Row],[1/h]]),4))</f>
        <v>1</v>
      </c>
    </row>
    <row r="810" spans="5:9">
      <c r="E810" t="s">
        <v>1217</v>
      </c>
      <c r="F810">
        <f>_xlfn.NUMBERVALUE(_xlfn.TEXTAFTER(Table2[[#This Row],[my new versions]]," ",-1))</f>
        <v>12673.550496858699</v>
      </c>
      <c r="G810" t="str">
        <f>_xlfn.TEXTBEFORE(SUBSTITUTE(Table2[[#This Row],[my new versions]],"'","")," ")</f>
        <v>RXN-ACOAD80f_m_REV-rt4202</v>
      </c>
      <c r="H810">
        <f>_xlfn.XLOOKUP(Table2[[#This Row],[name]],Table1[name],Table1[1/h],0)</f>
        <v>0</v>
      </c>
      <c r="I810" t="b">
        <f>OR(Table2[[#This Row],[match]]=0,ROUNDUP(_xlfn.NUMBERVALUE(Table2[[#This Row],[match]]),4)=ROUNDUP(_xlfn.NUMBERVALUE(Table2[[#This Row],[1/h]]),4))</f>
        <v>1</v>
      </c>
    </row>
    <row r="811" spans="5:9">
      <c r="E811" t="s">
        <v>1218</v>
      </c>
      <c r="F811">
        <f>_xlfn.NUMBERVALUE(_xlfn.TEXTAFTER(Table2[[#This Row],[my new versions]]," ",-1))</f>
        <v>12673.550496858699</v>
      </c>
      <c r="G811" t="str">
        <f>_xlfn.TEXTBEFORE(SUBSTITUTE(Table2[[#This Row],[my new versions]],"'","")," ")</f>
        <v>RXN-ACOAD80f_x_FWD-rt2040</v>
      </c>
      <c r="H811">
        <f>_xlfn.XLOOKUP(Table2[[#This Row],[name]],Table1[name],Table1[1/h],0)</f>
        <v>0</v>
      </c>
      <c r="I811" t="b">
        <f>OR(Table2[[#This Row],[match]]=0,ROUNDUP(_xlfn.NUMBERVALUE(Table2[[#This Row],[match]]),4)=ROUNDUP(_xlfn.NUMBERVALUE(Table2[[#This Row],[1/h]]),4))</f>
        <v>1</v>
      </c>
    </row>
    <row r="812" spans="5:9">
      <c r="E812" t="s">
        <v>1219</v>
      </c>
      <c r="F812">
        <f>_xlfn.NUMBERVALUE(_xlfn.TEXTAFTER(Table2[[#This Row],[my new versions]]," ",-1))</f>
        <v>12673.550496858699</v>
      </c>
      <c r="G812" t="str">
        <f>_xlfn.TEXTBEFORE(SUBSTITUTE(Table2[[#This Row],[my new versions]],"'","")," ")</f>
        <v>RXN-ACOAD82ef_x_FWD-rt2040</v>
      </c>
      <c r="H812">
        <f>_xlfn.XLOOKUP(Table2[[#This Row],[name]],Table1[name],Table1[1/h],0)</f>
        <v>0</v>
      </c>
      <c r="I812" t="b">
        <f>OR(Table2[[#This Row],[match]]=0,ROUNDUP(_xlfn.NUMBERVALUE(Table2[[#This Row],[match]]),4)=ROUNDUP(_xlfn.NUMBERVALUE(Table2[[#This Row],[1/h]]),4))</f>
        <v>1</v>
      </c>
    </row>
    <row r="813" spans="5:9">
      <c r="E813" t="s">
        <v>1220</v>
      </c>
      <c r="F813">
        <f>_xlfn.NUMBERVALUE(_xlfn.TEXTAFTER(Table2[[#This Row],[my new versions]]," ",-1))</f>
        <v>12673.550496858699</v>
      </c>
      <c r="G813" t="str">
        <f>_xlfn.TEXTBEFORE(SUBSTITUTE(Table2[[#This Row],[my new versions]],"'","")," ")</f>
        <v>RXN-ACOADm30f_m_FWD-rt5702</v>
      </c>
      <c r="H813">
        <f>_xlfn.XLOOKUP(Table2[[#This Row],[name]],Table1[name],Table1[1/h],0)</f>
        <v>0</v>
      </c>
      <c r="I813" t="b">
        <f>OR(Table2[[#This Row],[match]]=0,ROUNDUP(_xlfn.NUMBERVALUE(Table2[[#This Row],[match]]),4)=ROUNDUP(_xlfn.NUMBERVALUE(Table2[[#This Row],[1/h]]),4))</f>
        <v>1</v>
      </c>
    </row>
    <row r="814" spans="5:9">
      <c r="E814" t="s">
        <v>1221</v>
      </c>
      <c r="F814">
        <f>_xlfn.NUMBERVALUE(_xlfn.TEXTAFTER(Table2[[#This Row],[my new versions]]," ",-1))</f>
        <v>12673.550496858699</v>
      </c>
      <c r="G814" t="str">
        <f>_xlfn.TEXTBEFORE(SUBSTITUTE(Table2[[#This Row],[my new versions]],"'","")," ")</f>
        <v>RXN-ACOADm30f_m_REV-rt5702</v>
      </c>
      <c r="H814">
        <f>_xlfn.XLOOKUP(Table2[[#This Row],[name]],Table1[name],Table1[1/h],0)</f>
        <v>0</v>
      </c>
      <c r="I814" t="b">
        <f>OR(Table2[[#This Row],[match]]=0,ROUNDUP(_xlfn.NUMBERVALUE(Table2[[#This Row],[match]]),4)=ROUNDUP(_xlfn.NUMBERVALUE(Table2[[#This Row],[1/h]]),4))</f>
        <v>1</v>
      </c>
    </row>
    <row r="815" spans="5:9">
      <c r="E815" t="s">
        <v>1222</v>
      </c>
      <c r="F815">
        <f>_xlfn.NUMBERVALUE(_xlfn.TEXTAFTER(Table2[[#This Row],[my new versions]]," ",-1))</f>
        <v>12673.550496858699</v>
      </c>
      <c r="G815" t="str">
        <f>_xlfn.TEXTBEFORE(SUBSTITUTE(Table2[[#This Row],[my new versions]],"'","")," ")</f>
        <v>RXN-ACOADm40f_m_FWD-rt5702</v>
      </c>
      <c r="H815">
        <f>_xlfn.XLOOKUP(Table2[[#This Row],[name]],Table1[name],Table1[1/h],0)</f>
        <v>0</v>
      </c>
      <c r="I815" t="b">
        <f>OR(Table2[[#This Row],[match]]=0,ROUNDUP(_xlfn.NUMBERVALUE(Table2[[#This Row],[match]]),4)=ROUNDUP(_xlfn.NUMBERVALUE(Table2[[#This Row],[1/h]]),4))</f>
        <v>1</v>
      </c>
    </row>
    <row r="816" spans="5:9">
      <c r="E816" t="s">
        <v>1223</v>
      </c>
      <c r="F816">
        <f>_xlfn.NUMBERVALUE(_xlfn.TEXTAFTER(Table2[[#This Row],[my new versions]]," ",-1))</f>
        <v>12673.550496858699</v>
      </c>
      <c r="G816" t="str">
        <f>_xlfn.TEXTBEFORE(SUBSTITUTE(Table2[[#This Row],[my new versions]],"'","")," ")</f>
        <v>RXN-ACOADm40f_m_REV-rt5702</v>
      </c>
      <c r="H816">
        <f>_xlfn.XLOOKUP(Table2[[#This Row],[name]],Table1[name],Table1[1/h],0)</f>
        <v>0</v>
      </c>
      <c r="I816" t="b">
        <f>OR(Table2[[#This Row],[match]]=0,ROUNDUP(_xlfn.NUMBERVALUE(Table2[[#This Row],[match]]),4)=ROUNDUP(_xlfn.NUMBERVALUE(Table2[[#This Row],[1/h]]),4))</f>
        <v>1</v>
      </c>
    </row>
    <row r="817" spans="5:9">
      <c r="E817" t="s">
        <v>1224</v>
      </c>
      <c r="F817">
        <f>_xlfn.NUMBERVALUE(_xlfn.TEXTAFTER(Table2[[#This Row],[my new versions]]," ",-1))</f>
        <v>12673.550496858699</v>
      </c>
      <c r="G817" t="str">
        <f>_xlfn.TEXTBEFORE(SUBSTITUTE(Table2[[#This Row],[my new versions]],"'","")," ")</f>
        <v>RXN-ACOADm50f_m_FWD-rt1644</v>
      </c>
      <c r="H817">
        <f>_xlfn.XLOOKUP(Table2[[#This Row],[name]],Table1[name],Table1[1/h],0)</f>
        <v>0</v>
      </c>
      <c r="I817" t="b">
        <f>OR(Table2[[#This Row],[match]]=0,ROUNDUP(_xlfn.NUMBERVALUE(Table2[[#This Row],[match]]),4)=ROUNDUP(_xlfn.NUMBERVALUE(Table2[[#This Row],[1/h]]),4))</f>
        <v>1</v>
      </c>
    </row>
    <row r="818" spans="5:9">
      <c r="E818" t="s">
        <v>1225</v>
      </c>
      <c r="F818">
        <f>_xlfn.NUMBERVALUE(_xlfn.TEXTAFTER(Table2[[#This Row],[my new versions]]," ",-1))</f>
        <v>12673.550496858699</v>
      </c>
      <c r="G818" t="str">
        <f>_xlfn.TEXTBEFORE(SUBSTITUTE(Table2[[#This Row],[my new versions]],"'","")," ")</f>
        <v>RXN-ACOADm50f_m_REV-rt1644</v>
      </c>
      <c r="H818">
        <f>_xlfn.XLOOKUP(Table2[[#This Row],[name]],Table1[name],Table1[1/h],0)</f>
        <v>0</v>
      </c>
      <c r="I818" t="b">
        <f>OR(Table2[[#This Row],[match]]=0,ROUNDUP(_xlfn.NUMBERVALUE(Table2[[#This Row],[match]]),4)=ROUNDUP(_xlfn.NUMBERVALUE(Table2[[#This Row],[1/h]]),4))</f>
        <v>1</v>
      </c>
    </row>
    <row r="819" spans="5:9">
      <c r="E819" t="s">
        <v>1226</v>
      </c>
      <c r="F819">
        <f>_xlfn.NUMBERVALUE(_xlfn.TEXTAFTER(Table2[[#This Row],[my new versions]]," ",-1))</f>
        <v>12673.550496858699</v>
      </c>
      <c r="G819" t="str">
        <f>_xlfn.TEXTBEFORE(SUBSTITUTE(Table2[[#This Row],[my new versions]],"'","")," ")</f>
        <v>RXN-ACOADS160_rm_FWD-rt1362</v>
      </c>
      <c r="H819">
        <f>_xlfn.XLOOKUP(Table2[[#This Row],[name]],Table1[name],Table1[1/h],0)</f>
        <v>0</v>
      </c>
      <c r="I819" t="b">
        <f>OR(Table2[[#This Row],[match]]=0,ROUNDUP(_xlfn.NUMBERVALUE(Table2[[#This Row],[match]]),4)=ROUNDUP(_xlfn.NUMBERVALUE(Table2[[#This Row],[1/h]]),4))</f>
        <v>1</v>
      </c>
    </row>
    <row r="820" spans="5:9">
      <c r="E820" t="s">
        <v>1227</v>
      </c>
      <c r="F820">
        <f>_xlfn.NUMBERVALUE(_xlfn.TEXTAFTER(Table2[[#This Row],[my new versions]]," ",-1))</f>
        <v>53718.981188263198</v>
      </c>
      <c r="G820" t="str">
        <f>_xlfn.TEXTBEFORE(SUBSTITUTE(Table2[[#This Row],[my new versions]],"'","")," ")</f>
        <v>RXN-ACOADS180_rm_FWD-rt1362</v>
      </c>
      <c r="H820">
        <f>_xlfn.XLOOKUP(Table2[[#This Row],[name]],Table1[name],Table1[1/h],0)</f>
        <v>53718.981188263206</v>
      </c>
      <c r="I820" t="b">
        <f>OR(Table2[[#This Row],[match]]=0,ROUNDUP(_xlfn.NUMBERVALUE(Table2[[#This Row],[match]]),4)=ROUNDUP(_xlfn.NUMBERVALUE(Table2[[#This Row],[1/h]]),4))</f>
        <v>1</v>
      </c>
    </row>
    <row r="821" spans="5:9">
      <c r="E821" t="s">
        <v>1228</v>
      </c>
      <c r="F821">
        <f>_xlfn.NUMBERVALUE(_xlfn.TEXTAFTER(Table2[[#This Row],[my new versions]]," ",-1))</f>
        <v>17286.384350099099</v>
      </c>
      <c r="G821" t="str">
        <f>_xlfn.TEXTBEFORE(SUBSTITUTE(Table2[[#This Row],[my new versions]],"'","")," ")</f>
        <v>RXN-ACOADS181_rm_FWD-rt0477</v>
      </c>
      <c r="H821">
        <f>_xlfn.XLOOKUP(Table2[[#This Row],[name]],Table1[name],Table1[1/h],0)</f>
        <v>17286.384350099161</v>
      </c>
      <c r="I821" t="b">
        <f>OR(Table2[[#This Row],[match]]=0,ROUNDUP(_xlfn.NUMBERVALUE(Table2[[#This Row],[match]]),4)=ROUNDUP(_xlfn.NUMBERVALUE(Table2[[#This Row],[1/h]]),4))</f>
        <v>1</v>
      </c>
    </row>
    <row r="822" spans="5:9">
      <c r="E822" t="s">
        <v>1229</v>
      </c>
      <c r="F822">
        <f>_xlfn.NUMBERVALUE(_xlfn.TEXTAFTER(Table2[[#This Row],[my new versions]]," ",-1))</f>
        <v>17286.384350099099</v>
      </c>
      <c r="G822" t="str">
        <f>_xlfn.TEXTBEFORE(SUBSTITUTE(Table2[[#This Row],[my new versions]],"'","")," ")</f>
        <v>RXN-ACOADS182_rm_FWD-rt0477</v>
      </c>
      <c r="H822">
        <f>_xlfn.XLOOKUP(Table2[[#This Row],[name]],Table1[name],Table1[1/h],0)</f>
        <v>17286.384350099161</v>
      </c>
      <c r="I822" t="b">
        <f>OR(Table2[[#This Row],[match]]=0,ROUNDUP(_xlfn.NUMBERVALUE(Table2[[#This Row],[match]]),4)=ROUNDUP(_xlfn.NUMBERVALUE(Table2[[#This Row],[1/h]]),4))</f>
        <v>1</v>
      </c>
    </row>
    <row r="823" spans="5:9">
      <c r="E823" t="s">
        <v>1230</v>
      </c>
      <c r="F823">
        <f>_xlfn.NUMBERVALUE(_xlfn.TEXTAFTER(Table2[[#This Row],[my new versions]]," ",-1))</f>
        <v>12673.550496858699</v>
      </c>
      <c r="G823" t="str">
        <f>_xlfn.TEXTBEFORE(SUBSTITUTE(Table2[[#This Row],[my new versions]],"'","")," ")</f>
        <v>RXN-ACOAO100_x_FWD-rt1332</v>
      </c>
      <c r="H823">
        <f>_xlfn.XLOOKUP(Table2[[#This Row],[name]],Table1[name],Table1[1/h],0)</f>
        <v>0</v>
      </c>
      <c r="I823" t="b">
        <f>OR(Table2[[#This Row],[match]]=0,ROUNDUP(_xlfn.NUMBERVALUE(Table2[[#This Row],[match]]),4)=ROUNDUP(_xlfn.NUMBERVALUE(Table2[[#This Row],[1/h]]),4))</f>
        <v>1</v>
      </c>
    </row>
    <row r="824" spans="5:9">
      <c r="E824" t="s">
        <v>1231</v>
      </c>
      <c r="F824">
        <f>_xlfn.NUMBERVALUE(_xlfn.TEXTAFTER(Table2[[#This Row],[my new versions]]," ",-1))</f>
        <v>12673.550496858699</v>
      </c>
      <c r="G824" t="str">
        <f>_xlfn.TEXTBEFORE(SUBSTITUTE(Table2[[#This Row],[my new versions]],"'","")," ")</f>
        <v>RXN-ACOAO100_x_FWD-rt4374</v>
      </c>
      <c r="H824">
        <f>_xlfn.XLOOKUP(Table2[[#This Row],[name]],Table1[name],Table1[1/h],0)</f>
        <v>0</v>
      </c>
      <c r="I824" t="b">
        <f>OR(Table2[[#This Row],[match]]=0,ROUNDUP(_xlfn.NUMBERVALUE(Table2[[#This Row],[match]]),4)=ROUNDUP(_xlfn.NUMBERVALUE(Table2[[#This Row],[1/h]]),4))</f>
        <v>1</v>
      </c>
    </row>
    <row r="825" spans="5:9">
      <c r="E825" t="s">
        <v>1232</v>
      </c>
      <c r="F825">
        <f>_xlfn.NUMBERVALUE(_xlfn.TEXTAFTER(Table2[[#This Row],[my new versions]]," ",-1))</f>
        <v>12673.550496858699</v>
      </c>
      <c r="G825" t="str">
        <f>_xlfn.TEXTBEFORE(SUBSTITUTE(Table2[[#This Row],[my new versions]],"'","")," ")</f>
        <v>RXN-ACOAO100_x_FWD-rt4384</v>
      </c>
      <c r="H825">
        <f>_xlfn.XLOOKUP(Table2[[#This Row],[name]],Table1[name],Table1[1/h],0)</f>
        <v>0</v>
      </c>
      <c r="I825" t="b">
        <f>OR(Table2[[#This Row],[match]]=0,ROUNDUP(_xlfn.NUMBERVALUE(Table2[[#This Row],[match]]),4)=ROUNDUP(_xlfn.NUMBERVALUE(Table2[[#This Row],[1/h]]),4))</f>
        <v>1</v>
      </c>
    </row>
    <row r="826" spans="5:9">
      <c r="E826" t="s">
        <v>1233</v>
      </c>
      <c r="F826">
        <f>_xlfn.NUMBERVALUE(_xlfn.TEXTAFTER(Table2[[#This Row],[my new versions]]," ",-1))</f>
        <v>12673.550496858699</v>
      </c>
      <c r="G826" t="str">
        <f>_xlfn.TEXTBEFORE(SUBSTITUTE(Table2[[#This Row],[my new versions]],"'","")," ")</f>
        <v>RXN-ACOAO101d_x_FWD-rt1332</v>
      </c>
      <c r="H826">
        <f>_xlfn.XLOOKUP(Table2[[#This Row],[name]],Table1[name],Table1[1/h],0)</f>
        <v>0</v>
      </c>
      <c r="I826" t="b">
        <f>OR(Table2[[#This Row],[match]]=0,ROUNDUP(_xlfn.NUMBERVALUE(Table2[[#This Row],[match]]),4)=ROUNDUP(_xlfn.NUMBERVALUE(Table2[[#This Row],[1/h]]),4))</f>
        <v>1</v>
      </c>
    </row>
    <row r="827" spans="5:9">
      <c r="E827" t="s">
        <v>1234</v>
      </c>
      <c r="F827">
        <f>_xlfn.NUMBERVALUE(_xlfn.TEXTAFTER(Table2[[#This Row],[my new versions]]," ",-1))</f>
        <v>12673.550496858699</v>
      </c>
      <c r="G827" t="str">
        <f>_xlfn.TEXTBEFORE(SUBSTITUTE(Table2[[#This Row],[my new versions]],"'","")," ")</f>
        <v>RXN-ACOAO101d_x_FWD-rt4374</v>
      </c>
      <c r="H827">
        <f>_xlfn.XLOOKUP(Table2[[#This Row],[name]],Table1[name],Table1[1/h],0)</f>
        <v>0</v>
      </c>
      <c r="I827" t="b">
        <f>OR(Table2[[#This Row],[match]]=0,ROUNDUP(_xlfn.NUMBERVALUE(Table2[[#This Row],[match]]),4)=ROUNDUP(_xlfn.NUMBERVALUE(Table2[[#This Row],[1/h]]),4))</f>
        <v>1</v>
      </c>
    </row>
    <row r="828" spans="5:9">
      <c r="E828" t="s">
        <v>1235</v>
      </c>
      <c r="F828">
        <f>_xlfn.NUMBERVALUE(_xlfn.TEXTAFTER(Table2[[#This Row],[my new versions]]," ",-1))</f>
        <v>12673.550496858699</v>
      </c>
      <c r="G828" t="str">
        <f>_xlfn.TEXTBEFORE(SUBSTITUTE(Table2[[#This Row],[my new versions]],"'","")," ")</f>
        <v>RXN-ACOAO101d_x_FWD-rt4384</v>
      </c>
      <c r="H828">
        <f>_xlfn.XLOOKUP(Table2[[#This Row],[name]],Table1[name],Table1[1/h],0)</f>
        <v>0</v>
      </c>
      <c r="I828" t="b">
        <f>OR(Table2[[#This Row],[match]]=0,ROUNDUP(_xlfn.NUMBERVALUE(Table2[[#This Row],[match]]),4)=ROUNDUP(_xlfn.NUMBERVALUE(Table2[[#This Row],[1/h]]),4))</f>
        <v>1</v>
      </c>
    </row>
    <row r="829" spans="5:9">
      <c r="E829" t="s">
        <v>1236</v>
      </c>
      <c r="F829">
        <f>_xlfn.NUMBERVALUE(_xlfn.TEXTAFTER(Table2[[#This Row],[my new versions]]," ",-1))</f>
        <v>12673.550496858699</v>
      </c>
      <c r="G829" t="str">
        <f>_xlfn.TEXTBEFORE(SUBSTITUTE(Table2[[#This Row],[my new versions]],"'","")," ")</f>
        <v>RXN-ACOAO102e_x_FWD-rt1332</v>
      </c>
      <c r="H829">
        <f>_xlfn.XLOOKUP(Table2[[#This Row],[name]],Table1[name],Table1[1/h],0)</f>
        <v>0</v>
      </c>
      <c r="I829" t="b">
        <f>OR(Table2[[#This Row],[match]]=0,ROUNDUP(_xlfn.NUMBERVALUE(Table2[[#This Row],[match]]),4)=ROUNDUP(_xlfn.NUMBERVALUE(Table2[[#This Row],[1/h]]),4))</f>
        <v>1</v>
      </c>
    </row>
    <row r="830" spans="5:9">
      <c r="E830" t="s">
        <v>1237</v>
      </c>
      <c r="F830">
        <f>_xlfn.NUMBERVALUE(_xlfn.TEXTAFTER(Table2[[#This Row],[my new versions]]," ",-1))</f>
        <v>12673.550496858699</v>
      </c>
      <c r="G830" t="str">
        <f>_xlfn.TEXTBEFORE(SUBSTITUTE(Table2[[#This Row],[my new versions]],"'","")," ")</f>
        <v>RXN-ACOAO102e_x_FWD-rt4374</v>
      </c>
      <c r="H830">
        <f>_xlfn.XLOOKUP(Table2[[#This Row],[name]],Table1[name],Table1[1/h],0)</f>
        <v>0</v>
      </c>
      <c r="I830" t="b">
        <f>OR(Table2[[#This Row],[match]]=0,ROUNDUP(_xlfn.NUMBERVALUE(Table2[[#This Row],[match]]),4)=ROUNDUP(_xlfn.NUMBERVALUE(Table2[[#This Row],[1/h]]),4))</f>
        <v>1</v>
      </c>
    </row>
    <row r="831" spans="5:9">
      <c r="E831" t="s">
        <v>1238</v>
      </c>
      <c r="F831">
        <f>_xlfn.NUMBERVALUE(_xlfn.TEXTAFTER(Table2[[#This Row],[my new versions]]," ",-1))</f>
        <v>12673.550496858699</v>
      </c>
      <c r="G831" t="str">
        <f>_xlfn.TEXTBEFORE(SUBSTITUTE(Table2[[#This Row],[my new versions]],"'","")," ")</f>
        <v>RXN-ACOAO102e_x_FWD-rt4384</v>
      </c>
      <c r="H831">
        <f>_xlfn.XLOOKUP(Table2[[#This Row],[name]],Table1[name],Table1[1/h],0)</f>
        <v>0</v>
      </c>
      <c r="I831" t="b">
        <f>OR(Table2[[#This Row],[match]]=0,ROUNDUP(_xlfn.NUMBERVALUE(Table2[[#This Row],[match]]),4)=ROUNDUP(_xlfn.NUMBERVALUE(Table2[[#This Row],[1/h]]),4))</f>
        <v>1</v>
      </c>
    </row>
    <row r="832" spans="5:9">
      <c r="E832" t="s">
        <v>1239</v>
      </c>
      <c r="F832">
        <f>_xlfn.NUMBERVALUE(_xlfn.TEXTAFTER(Table2[[#This Row],[my new versions]]," ",-1))</f>
        <v>12673.550496858699</v>
      </c>
      <c r="G832" t="str">
        <f>_xlfn.TEXTBEFORE(SUBSTITUTE(Table2[[#This Row],[my new versions]],"'","")," ")</f>
        <v>RXN-ACOAO120_x_FWD-rt1332</v>
      </c>
      <c r="H832">
        <f>_xlfn.XLOOKUP(Table2[[#This Row],[name]],Table1[name],Table1[1/h],0)</f>
        <v>0</v>
      </c>
      <c r="I832" t="b">
        <f>OR(Table2[[#This Row],[match]]=0,ROUNDUP(_xlfn.NUMBERVALUE(Table2[[#This Row],[match]]),4)=ROUNDUP(_xlfn.NUMBERVALUE(Table2[[#This Row],[1/h]]),4))</f>
        <v>1</v>
      </c>
    </row>
    <row r="833" spans="5:9">
      <c r="E833" t="s">
        <v>1240</v>
      </c>
      <c r="F833">
        <f>_xlfn.NUMBERVALUE(_xlfn.TEXTAFTER(Table2[[#This Row],[my new versions]]," ",-1))</f>
        <v>12673.550496858699</v>
      </c>
      <c r="G833" t="str">
        <f>_xlfn.TEXTBEFORE(SUBSTITUTE(Table2[[#This Row],[my new versions]],"'","")," ")</f>
        <v>RXN-ACOAO120_x_FWD-rt4374</v>
      </c>
      <c r="H833">
        <f>_xlfn.XLOOKUP(Table2[[#This Row],[name]],Table1[name],Table1[1/h],0)</f>
        <v>0</v>
      </c>
      <c r="I833" t="b">
        <f>OR(Table2[[#This Row],[match]]=0,ROUNDUP(_xlfn.NUMBERVALUE(Table2[[#This Row],[match]]),4)=ROUNDUP(_xlfn.NUMBERVALUE(Table2[[#This Row],[1/h]]),4))</f>
        <v>1</v>
      </c>
    </row>
    <row r="834" spans="5:9">
      <c r="E834" t="s">
        <v>1241</v>
      </c>
      <c r="F834">
        <f>_xlfn.NUMBERVALUE(_xlfn.TEXTAFTER(Table2[[#This Row],[my new versions]]," ",-1))</f>
        <v>12673.550496858699</v>
      </c>
      <c r="G834" t="str">
        <f>_xlfn.TEXTBEFORE(SUBSTITUTE(Table2[[#This Row],[my new versions]],"'","")," ")</f>
        <v>RXN-ACOAO120_x_FWD-rt4384</v>
      </c>
      <c r="H834">
        <f>_xlfn.XLOOKUP(Table2[[#This Row],[name]],Table1[name],Table1[1/h],0)</f>
        <v>0</v>
      </c>
      <c r="I834" t="b">
        <f>OR(Table2[[#This Row],[match]]=0,ROUNDUP(_xlfn.NUMBERVALUE(Table2[[#This Row],[match]]),4)=ROUNDUP(_xlfn.NUMBERVALUE(Table2[[#This Row],[1/h]]),4))</f>
        <v>1</v>
      </c>
    </row>
    <row r="835" spans="5:9">
      <c r="E835" t="s">
        <v>1242</v>
      </c>
      <c r="F835">
        <f>_xlfn.NUMBERVALUE(_xlfn.TEXTAFTER(Table2[[#This Row],[my new versions]]," ",-1))</f>
        <v>12673.550496858699</v>
      </c>
      <c r="G835" t="str">
        <f>_xlfn.TEXTBEFORE(SUBSTITUTE(Table2[[#This Row],[my new versions]],"'","")," ")</f>
        <v>RXN-ACOAO121a_x_FWD-rt1332</v>
      </c>
      <c r="H835">
        <f>_xlfn.XLOOKUP(Table2[[#This Row],[name]],Table1[name],Table1[1/h],0)</f>
        <v>0</v>
      </c>
      <c r="I835" t="b">
        <f>OR(Table2[[#This Row],[match]]=0,ROUNDUP(_xlfn.NUMBERVALUE(Table2[[#This Row],[match]]),4)=ROUNDUP(_xlfn.NUMBERVALUE(Table2[[#This Row],[1/h]]),4))</f>
        <v>1</v>
      </c>
    </row>
    <row r="836" spans="5:9">
      <c r="E836" t="s">
        <v>1243</v>
      </c>
      <c r="F836">
        <f>_xlfn.NUMBERVALUE(_xlfn.TEXTAFTER(Table2[[#This Row],[my new versions]]," ",-1))</f>
        <v>12673.550496858699</v>
      </c>
      <c r="G836" t="str">
        <f>_xlfn.TEXTBEFORE(SUBSTITUTE(Table2[[#This Row],[my new versions]],"'","")," ")</f>
        <v>RXN-ACOAO121a_x_FWD-rt4374</v>
      </c>
      <c r="H836">
        <f>_xlfn.XLOOKUP(Table2[[#This Row],[name]],Table1[name],Table1[1/h],0)</f>
        <v>0</v>
      </c>
      <c r="I836" t="b">
        <f>OR(Table2[[#This Row],[match]]=0,ROUNDUP(_xlfn.NUMBERVALUE(Table2[[#This Row],[match]]),4)=ROUNDUP(_xlfn.NUMBERVALUE(Table2[[#This Row],[1/h]]),4))</f>
        <v>1</v>
      </c>
    </row>
    <row r="837" spans="5:9">
      <c r="E837" t="s">
        <v>1244</v>
      </c>
      <c r="F837">
        <f>_xlfn.NUMBERVALUE(_xlfn.TEXTAFTER(Table2[[#This Row],[my new versions]]," ",-1))</f>
        <v>12673.550496858699</v>
      </c>
      <c r="G837" t="str">
        <f>_xlfn.TEXTBEFORE(SUBSTITUTE(Table2[[#This Row],[my new versions]],"'","")," ")</f>
        <v>RXN-ACOAO121a_x_FWD-rt4384</v>
      </c>
      <c r="H837">
        <f>_xlfn.XLOOKUP(Table2[[#This Row],[name]],Table1[name],Table1[1/h],0)</f>
        <v>0</v>
      </c>
      <c r="I837" t="b">
        <f>OR(Table2[[#This Row],[match]]=0,ROUNDUP(_xlfn.NUMBERVALUE(Table2[[#This Row],[match]]),4)=ROUNDUP(_xlfn.NUMBERVALUE(Table2[[#This Row],[1/h]]),4))</f>
        <v>1</v>
      </c>
    </row>
    <row r="838" spans="5:9">
      <c r="E838" t="s">
        <v>1245</v>
      </c>
      <c r="F838">
        <f>_xlfn.NUMBERVALUE(_xlfn.TEXTAFTER(Table2[[#This Row],[my new versions]]," ",-1))</f>
        <v>12673.550496858699</v>
      </c>
      <c r="G838" t="str">
        <f>_xlfn.TEXTBEFORE(SUBSTITUTE(Table2[[#This Row],[my new versions]],"'","")," ")</f>
        <v>RXN-ACOAO140_x_FWD-rt1332</v>
      </c>
      <c r="H838">
        <f>_xlfn.XLOOKUP(Table2[[#This Row],[name]],Table1[name],Table1[1/h],0)</f>
        <v>0</v>
      </c>
      <c r="I838" t="b">
        <f>OR(Table2[[#This Row],[match]]=0,ROUNDUP(_xlfn.NUMBERVALUE(Table2[[#This Row],[match]]),4)=ROUNDUP(_xlfn.NUMBERVALUE(Table2[[#This Row],[1/h]]),4))</f>
        <v>1</v>
      </c>
    </row>
    <row r="839" spans="5:9">
      <c r="E839" t="s">
        <v>1246</v>
      </c>
      <c r="F839">
        <f>_xlfn.NUMBERVALUE(_xlfn.TEXTAFTER(Table2[[#This Row],[my new versions]]," ",-1))</f>
        <v>12673.550496858699</v>
      </c>
      <c r="G839" t="str">
        <f>_xlfn.TEXTBEFORE(SUBSTITUTE(Table2[[#This Row],[my new versions]],"'","")," ")</f>
        <v>RXN-ACOAO140_x_FWD-rt4374</v>
      </c>
      <c r="H839">
        <f>_xlfn.XLOOKUP(Table2[[#This Row],[name]],Table1[name],Table1[1/h],0)</f>
        <v>0</v>
      </c>
      <c r="I839" t="b">
        <f>OR(Table2[[#This Row],[match]]=0,ROUNDUP(_xlfn.NUMBERVALUE(Table2[[#This Row],[match]]),4)=ROUNDUP(_xlfn.NUMBERVALUE(Table2[[#This Row],[1/h]]),4))</f>
        <v>1</v>
      </c>
    </row>
    <row r="840" spans="5:9">
      <c r="E840" t="s">
        <v>1247</v>
      </c>
      <c r="F840">
        <f>_xlfn.NUMBERVALUE(_xlfn.TEXTAFTER(Table2[[#This Row],[my new versions]]," ",-1))</f>
        <v>12673.550496858699</v>
      </c>
      <c r="G840" t="str">
        <f>_xlfn.TEXTBEFORE(SUBSTITUTE(Table2[[#This Row],[my new versions]],"'","")," ")</f>
        <v>RXN-ACOAO140_x_FWD-rt4384</v>
      </c>
      <c r="H840">
        <f>_xlfn.XLOOKUP(Table2[[#This Row],[name]],Table1[name],Table1[1/h],0)</f>
        <v>0</v>
      </c>
      <c r="I840" t="b">
        <f>OR(Table2[[#This Row],[match]]=0,ROUNDUP(_xlfn.NUMBERVALUE(Table2[[#This Row],[match]]),4)=ROUNDUP(_xlfn.NUMBERVALUE(Table2[[#This Row],[1/h]]),4))</f>
        <v>1</v>
      </c>
    </row>
    <row r="841" spans="5:9">
      <c r="E841" t="s">
        <v>1248</v>
      </c>
      <c r="F841">
        <f>_xlfn.NUMBERVALUE(_xlfn.TEXTAFTER(Table2[[#This Row],[my new versions]]," ",-1))</f>
        <v>12673.550496858699</v>
      </c>
      <c r="G841" t="str">
        <f>_xlfn.TEXTBEFORE(SUBSTITUTE(Table2[[#This Row],[my new versions]],"'","")," ")</f>
        <v>RXN-ACOAO141a_x_FWD-rt1332</v>
      </c>
      <c r="H841">
        <f>_xlfn.XLOOKUP(Table2[[#This Row],[name]],Table1[name],Table1[1/h],0)</f>
        <v>0</v>
      </c>
      <c r="I841" t="b">
        <f>OR(Table2[[#This Row],[match]]=0,ROUNDUP(_xlfn.NUMBERVALUE(Table2[[#This Row],[match]]),4)=ROUNDUP(_xlfn.NUMBERVALUE(Table2[[#This Row],[1/h]]),4))</f>
        <v>1</v>
      </c>
    </row>
    <row r="842" spans="5:9">
      <c r="E842" t="s">
        <v>1249</v>
      </c>
      <c r="F842">
        <f>_xlfn.NUMBERVALUE(_xlfn.TEXTAFTER(Table2[[#This Row],[my new versions]]," ",-1))</f>
        <v>12673.550496858699</v>
      </c>
      <c r="G842" t="str">
        <f>_xlfn.TEXTBEFORE(SUBSTITUTE(Table2[[#This Row],[my new versions]],"'","")," ")</f>
        <v>RXN-ACOAO141a_x_FWD-rt4374</v>
      </c>
      <c r="H842">
        <f>_xlfn.XLOOKUP(Table2[[#This Row],[name]],Table1[name],Table1[1/h],0)</f>
        <v>0</v>
      </c>
      <c r="I842" t="b">
        <f>OR(Table2[[#This Row],[match]]=0,ROUNDUP(_xlfn.NUMBERVALUE(Table2[[#This Row],[match]]),4)=ROUNDUP(_xlfn.NUMBERVALUE(Table2[[#This Row],[1/h]]),4))</f>
        <v>1</v>
      </c>
    </row>
    <row r="843" spans="5:9">
      <c r="E843" t="s">
        <v>1250</v>
      </c>
      <c r="F843">
        <f>_xlfn.NUMBERVALUE(_xlfn.TEXTAFTER(Table2[[#This Row],[my new versions]]," ",-1))</f>
        <v>12673.550496858699</v>
      </c>
      <c r="G843" t="str">
        <f>_xlfn.TEXTBEFORE(SUBSTITUTE(Table2[[#This Row],[my new versions]],"'","")," ")</f>
        <v>RXN-ACOAO141a_x_FWD-rt4384</v>
      </c>
      <c r="H843">
        <f>_xlfn.XLOOKUP(Table2[[#This Row],[name]],Table1[name],Table1[1/h],0)</f>
        <v>0</v>
      </c>
      <c r="I843" t="b">
        <f>OR(Table2[[#This Row],[match]]=0,ROUNDUP(_xlfn.NUMBERVALUE(Table2[[#This Row],[match]]),4)=ROUNDUP(_xlfn.NUMBERVALUE(Table2[[#This Row],[1/h]]),4))</f>
        <v>1</v>
      </c>
    </row>
    <row r="844" spans="5:9">
      <c r="E844" t="s">
        <v>1251</v>
      </c>
      <c r="F844">
        <f>_xlfn.NUMBERVALUE(_xlfn.TEXTAFTER(Table2[[#This Row],[my new versions]]," ",-1))</f>
        <v>12673.550496858699</v>
      </c>
      <c r="G844" t="str">
        <f>_xlfn.TEXTBEFORE(SUBSTITUTE(Table2[[#This Row],[my new versions]],"'","")," ")</f>
        <v>RXN-ACOAO141b_x_FWD-rt1332</v>
      </c>
      <c r="H844">
        <f>_xlfn.XLOOKUP(Table2[[#This Row],[name]],Table1[name],Table1[1/h],0)</f>
        <v>0</v>
      </c>
      <c r="I844" t="b">
        <f>OR(Table2[[#This Row],[match]]=0,ROUNDUP(_xlfn.NUMBERVALUE(Table2[[#This Row],[match]]),4)=ROUNDUP(_xlfn.NUMBERVALUE(Table2[[#This Row],[1/h]]),4))</f>
        <v>1</v>
      </c>
    </row>
    <row r="845" spans="5:9">
      <c r="E845" t="s">
        <v>1252</v>
      </c>
      <c r="F845">
        <f>_xlfn.NUMBERVALUE(_xlfn.TEXTAFTER(Table2[[#This Row],[my new versions]]," ",-1))</f>
        <v>12673.550496858699</v>
      </c>
      <c r="G845" t="str">
        <f>_xlfn.TEXTBEFORE(SUBSTITUTE(Table2[[#This Row],[my new versions]],"'","")," ")</f>
        <v>RXN-ACOAO141b_x_FWD-rt4374</v>
      </c>
      <c r="H845">
        <f>_xlfn.XLOOKUP(Table2[[#This Row],[name]],Table1[name],Table1[1/h],0)</f>
        <v>0</v>
      </c>
      <c r="I845" t="b">
        <f>OR(Table2[[#This Row],[match]]=0,ROUNDUP(_xlfn.NUMBERVALUE(Table2[[#This Row],[match]]),4)=ROUNDUP(_xlfn.NUMBERVALUE(Table2[[#This Row],[1/h]]),4))</f>
        <v>1</v>
      </c>
    </row>
    <row r="846" spans="5:9">
      <c r="E846" t="s">
        <v>1253</v>
      </c>
      <c r="F846">
        <f>_xlfn.NUMBERVALUE(_xlfn.TEXTAFTER(Table2[[#This Row],[my new versions]]," ",-1))</f>
        <v>12673.550496858699</v>
      </c>
      <c r="G846" t="str">
        <f>_xlfn.TEXTBEFORE(SUBSTITUTE(Table2[[#This Row],[my new versions]],"'","")," ")</f>
        <v>RXN-ACOAO141b_x_FWD-rt4384</v>
      </c>
      <c r="H846">
        <f>_xlfn.XLOOKUP(Table2[[#This Row],[name]],Table1[name],Table1[1/h],0)</f>
        <v>0</v>
      </c>
      <c r="I846" t="b">
        <f>OR(Table2[[#This Row],[match]]=0,ROUNDUP(_xlfn.NUMBERVALUE(Table2[[#This Row],[match]]),4)=ROUNDUP(_xlfn.NUMBERVALUE(Table2[[#This Row],[1/h]]),4))</f>
        <v>1</v>
      </c>
    </row>
    <row r="847" spans="5:9">
      <c r="E847" t="s">
        <v>1254</v>
      </c>
      <c r="F847">
        <f>_xlfn.NUMBERVALUE(_xlfn.TEXTAFTER(Table2[[#This Row],[my new versions]]," ",-1))</f>
        <v>12673.550496858699</v>
      </c>
      <c r="G847" t="str">
        <f>_xlfn.TEXTBEFORE(SUBSTITUTE(Table2[[#This Row],[my new versions]],"'","")," ")</f>
        <v>RXN-ACOAO142_x_FWD-rt1332</v>
      </c>
      <c r="H847">
        <f>_xlfn.XLOOKUP(Table2[[#This Row],[name]],Table1[name],Table1[1/h],0)</f>
        <v>0</v>
      </c>
      <c r="I847" t="b">
        <f>OR(Table2[[#This Row],[match]]=0,ROUNDUP(_xlfn.NUMBERVALUE(Table2[[#This Row],[match]]),4)=ROUNDUP(_xlfn.NUMBERVALUE(Table2[[#This Row],[1/h]]),4))</f>
        <v>1</v>
      </c>
    </row>
    <row r="848" spans="5:9">
      <c r="E848" t="s">
        <v>1255</v>
      </c>
      <c r="F848">
        <f>_xlfn.NUMBERVALUE(_xlfn.TEXTAFTER(Table2[[#This Row],[my new versions]]," ",-1))</f>
        <v>12673.550496858699</v>
      </c>
      <c r="G848" t="str">
        <f>_xlfn.TEXTBEFORE(SUBSTITUTE(Table2[[#This Row],[my new versions]],"'","")," ")</f>
        <v>RXN-ACOAO142_x_FWD-rt4374</v>
      </c>
      <c r="H848">
        <f>_xlfn.XLOOKUP(Table2[[#This Row],[name]],Table1[name],Table1[1/h],0)</f>
        <v>0</v>
      </c>
      <c r="I848" t="b">
        <f>OR(Table2[[#This Row],[match]]=0,ROUNDUP(_xlfn.NUMBERVALUE(Table2[[#This Row],[match]]),4)=ROUNDUP(_xlfn.NUMBERVALUE(Table2[[#This Row],[1/h]]),4))</f>
        <v>1</v>
      </c>
    </row>
    <row r="849" spans="5:9">
      <c r="E849" t="s">
        <v>1256</v>
      </c>
      <c r="F849">
        <f>_xlfn.NUMBERVALUE(_xlfn.TEXTAFTER(Table2[[#This Row],[my new versions]]," ",-1))</f>
        <v>12673.550496858699</v>
      </c>
      <c r="G849" t="str">
        <f>_xlfn.TEXTBEFORE(SUBSTITUTE(Table2[[#This Row],[my new versions]],"'","")," ")</f>
        <v>RXN-ACOAO142_x_FWD-rt4384</v>
      </c>
      <c r="H849">
        <f>_xlfn.XLOOKUP(Table2[[#This Row],[name]],Table1[name],Table1[1/h],0)</f>
        <v>0</v>
      </c>
      <c r="I849" t="b">
        <f>OR(Table2[[#This Row],[match]]=0,ROUNDUP(_xlfn.NUMBERVALUE(Table2[[#This Row],[match]]),4)=ROUNDUP(_xlfn.NUMBERVALUE(Table2[[#This Row],[1/h]]),4))</f>
        <v>1</v>
      </c>
    </row>
    <row r="850" spans="5:9">
      <c r="E850" t="s">
        <v>1257</v>
      </c>
      <c r="F850">
        <f>_xlfn.NUMBERVALUE(_xlfn.TEXTAFTER(Table2[[#This Row],[my new versions]]," ",-1))</f>
        <v>12673.550496858699</v>
      </c>
      <c r="G850" t="str">
        <f>_xlfn.TEXTBEFORE(SUBSTITUTE(Table2[[#This Row],[my new versions]],"'","")," ")</f>
        <v>RXN-ACOAO143_x_FWD-rt1332</v>
      </c>
      <c r="H850">
        <f>_xlfn.XLOOKUP(Table2[[#This Row],[name]],Table1[name],Table1[1/h],0)</f>
        <v>0</v>
      </c>
      <c r="I850" t="b">
        <f>OR(Table2[[#This Row],[match]]=0,ROUNDUP(_xlfn.NUMBERVALUE(Table2[[#This Row],[match]]),4)=ROUNDUP(_xlfn.NUMBERVALUE(Table2[[#This Row],[1/h]]),4))</f>
        <v>1</v>
      </c>
    </row>
    <row r="851" spans="5:9">
      <c r="E851" t="s">
        <v>1258</v>
      </c>
      <c r="F851">
        <f>_xlfn.NUMBERVALUE(_xlfn.TEXTAFTER(Table2[[#This Row],[my new versions]]," ",-1))</f>
        <v>12673.550496858699</v>
      </c>
      <c r="G851" t="str">
        <f>_xlfn.TEXTBEFORE(SUBSTITUTE(Table2[[#This Row],[my new versions]],"'","")," ")</f>
        <v>RXN-ACOAO143_x_FWD-rt4374</v>
      </c>
      <c r="H851">
        <f>_xlfn.XLOOKUP(Table2[[#This Row],[name]],Table1[name],Table1[1/h],0)</f>
        <v>0</v>
      </c>
      <c r="I851" t="b">
        <f>OR(Table2[[#This Row],[match]]=0,ROUNDUP(_xlfn.NUMBERVALUE(Table2[[#This Row],[match]]),4)=ROUNDUP(_xlfn.NUMBERVALUE(Table2[[#This Row],[1/h]]),4))</f>
        <v>1</v>
      </c>
    </row>
    <row r="852" spans="5:9">
      <c r="E852" t="s">
        <v>1259</v>
      </c>
      <c r="F852">
        <f>_xlfn.NUMBERVALUE(_xlfn.TEXTAFTER(Table2[[#This Row],[my new versions]]," ",-1))</f>
        <v>12673.550496858699</v>
      </c>
      <c r="G852" t="str">
        <f>_xlfn.TEXTBEFORE(SUBSTITUTE(Table2[[#This Row],[my new versions]],"'","")," ")</f>
        <v>RXN-ACOAO143_x_FWD-rt4384</v>
      </c>
      <c r="H852">
        <f>_xlfn.XLOOKUP(Table2[[#This Row],[name]],Table1[name],Table1[1/h],0)</f>
        <v>0</v>
      </c>
      <c r="I852" t="b">
        <f>OR(Table2[[#This Row],[match]]=0,ROUNDUP(_xlfn.NUMBERVALUE(Table2[[#This Row],[match]]),4)=ROUNDUP(_xlfn.NUMBERVALUE(Table2[[#This Row],[1/h]]),4))</f>
        <v>1</v>
      </c>
    </row>
    <row r="853" spans="5:9">
      <c r="E853" t="s">
        <v>1260</v>
      </c>
      <c r="F853">
        <f>_xlfn.NUMBERVALUE(_xlfn.TEXTAFTER(Table2[[#This Row],[my new versions]]," ",-1))</f>
        <v>12673.550496858699</v>
      </c>
      <c r="G853" t="str">
        <f>_xlfn.TEXTBEFORE(SUBSTITUTE(Table2[[#This Row],[my new versions]],"'","")," ")</f>
        <v>RXN-ACOAO160_x_FWD-rt1332</v>
      </c>
      <c r="H853">
        <f>_xlfn.XLOOKUP(Table2[[#This Row],[name]],Table1[name],Table1[1/h],0)</f>
        <v>0</v>
      </c>
      <c r="I853" t="b">
        <f>OR(Table2[[#This Row],[match]]=0,ROUNDUP(_xlfn.NUMBERVALUE(Table2[[#This Row],[match]]),4)=ROUNDUP(_xlfn.NUMBERVALUE(Table2[[#This Row],[1/h]]),4))</f>
        <v>1</v>
      </c>
    </row>
    <row r="854" spans="5:9">
      <c r="E854" t="s">
        <v>1261</v>
      </c>
      <c r="F854">
        <f>_xlfn.NUMBERVALUE(_xlfn.TEXTAFTER(Table2[[#This Row],[my new versions]]," ",-1))</f>
        <v>12673.550496858699</v>
      </c>
      <c r="G854" t="str">
        <f>_xlfn.TEXTBEFORE(SUBSTITUTE(Table2[[#This Row],[my new versions]],"'","")," ")</f>
        <v>RXN-ACOAO160_x_FWD-rt4374</v>
      </c>
      <c r="H854">
        <f>_xlfn.XLOOKUP(Table2[[#This Row],[name]],Table1[name],Table1[1/h],0)</f>
        <v>0</v>
      </c>
      <c r="I854" t="b">
        <f>OR(Table2[[#This Row],[match]]=0,ROUNDUP(_xlfn.NUMBERVALUE(Table2[[#This Row],[match]]),4)=ROUNDUP(_xlfn.NUMBERVALUE(Table2[[#This Row],[1/h]]),4))</f>
        <v>1</v>
      </c>
    </row>
    <row r="855" spans="5:9">
      <c r="E855" t="s">
        <v>1262</v>
      </c>
      <c r="F855">
        <f>_xlfn.NUMBERVALUE(_xlfn.TEXTAFTER(Table2[[#This Row],[my new versions]]," ",-1))</f>
        <v>12673.550496858699</v>
      </c>
      <c r="G855" t="str">
        <f>_xlfn.TEXTBEFORE(SUBSTITUTE(Table2[[#This Row],[my new versions]],"'","")," ")</f>
        <v>RXN-ACOAO160_x_FWD-rt4384</v>
      </c>
      <c r="H855">
        <f>_xlfn.XLOOKUP(Table2[[#This Row],[name]],Table1[name],Table1[1/h],0)</f>
        <v>0</v>
      </c>
      <c r="I855" t="b">
        <f>OR(Table2[[#This Row],[match]]=0,ROUNDUP(_xlfn.NUMBERVALUE(Table2[[#This Row],[match]]),4)=ROUNDUP(_xlfn.NUMBERVALUE(Table2[[#This Row],[1/h]]),4))</f>
        <v>1</v>
      </c>
    </row>
    <row r="856" spans="5:9">
      <c r="E856" t="s">
        <v>1263</v>
      </c>
      <c r="F856">
        <f>_xlfn.NUMBERVALUE(_xlfn.TEXTAFTER(Table2[[#This Row],[my new versions]]," ",-1))</f>
        <v>12673.550496858699</v>
      </c>
      <c r="G856" t="str">
        <f>_xlfn.TEXTBEFORE(SUBSTITUTE(Table2[[#This Row],[my new versions]],"'","")," ")</f>
        <v>RXN-ACOAO161a_x_FWD-rt1332</v>
      </c>
      <c r="H856">
        <f>_xlfn.XLOOKUP(Table2[[#This Row],[name]],Table1[name],Table1[1/h],0)</f>
        <v>0</v>
      </c>
      <c r="I856" t="b">
        <f>OR(Table2[[#This Row],[match]]=0,ROUNDUP(_xlfn.NUMBERVALUE(Table2[[#This Row],[match]]),4)=ROUNDUP(_xlfn.NUMBERVALUE(Table2[[#This Row],[1/h]]),4))</f>
        <v>1</v>
      </c>
    </row>
    <row r="857" spans="5:9">
      <c r="E857" t="s">
        <v>1264</v>
      </c>
      <c r="F857">
        <f>_xlfn.NUMBERVALUE(_xlfn.TEXTAFTER(Table2[[#This Row],[my new versions]]," ",-1))</f>
        <v>12673.550496858699</v>
      </c>
      <c r="G857" t="str">
        <f>_xlfn.TEXTBEFORE(SUBSTITUTE(Table2[[#This Row],[my new versions]],"'","")," ")</f>
        <v>RXN-ACOAO161a_x_FWD-rt4374</v>
      </c>
      <c r="H857">
        <f>_xlfn.XLOOKUP(Table2[[#This Row],[name]],Table1[name],Table1[1/h],0)</f>
        <v>0</v>
      </c>
      <c r="I857" t="b">
        <f>OR(Table2[[#This Row],[match]]=0,ROUNDUP(_xlfn.NUMBERVALUE(Table2[[#This Row],[match]]),4)=ROUNDUP(_xlfn.NUMBERVALUE(Table2[[#This Row],[1/h]]),4))</f>
        <v>1</v>
      </c>
    </row>
    <row r="858" spans="5:9">
      <c r="E858" t="s">
        <v>1265</v>
      </c>
      <c r="F858">
        <f>_xlfn.NUMBERVALUE(_xlfn.TEXTAFTER(Table2[[#This Row],[my new versions]]," ",-1))</f>
        <v>12673.550496858699</v>
      </c>
      <c r="G858" t="str">
        <f>_xlfn.TEXTBEFORE(SUBSTITUTE(Table2[[#This Row],[my new versions]],"'","")," ")</f>
        <v>RXN-ACOAO161a_x_FWD-rt4384</v>
      </c>
      <c r="H858">
        <f>_xlfn.XLOOKUP(Table2[[#This Row],[name]],Table1[name],Table1[1/h],0)</f>
        <v>0</v>
      </c>
      <c r="I858" t="b">
        <f>OR(Table2[[#This Row],[match]]=0,ROUNDUP(_xlfn.NUMBERVALUE(Table2[[#This Row],[match]]),4)=ROUNDUP(_xlfn.NUMBERVALUE(Table2[[#This Row],[1/h]]),4))</f>
        <v>1</v>
      </c>
    </row>
    <row r="859" spans="5:9">
      <c r="E859" t="s">
        <v>1266</v>
      </c>
      <c r="F859">
        <f>_xlfn.NUMBERVALUE(_xlfn.TEXTAFTER(Table2[[#This Row],[my new versions]]," ",-1))</f>
        <v>12673.550496858699</v>
      </c>
      <c r="G859" t="str">
        <f>_xlfn.TEXTBEFORE(SUBSTITUTE(Table2[[#This Row],[my new versions]],"'","")," ")</f>
        <v>RXN-ACOAO161b_x_FWD-rt1332</v>
      </c>
      <c r="H859">
        <f>_xlfn.XLOOKUP(Table2[[#This Row],[name]],Table1[name],Table1[1/h],0)</f>
        <v>0</v>
      </c>
      <c r="I859" t="b">
        <f>OR(Table2[[#This Row],[match]]=0,ROUNDUP(_xlfn.NUMBERVALUE(Table2[[#This Row],[match]]),4)=ROUNDUP(_xlfn.NUMBERVALUE(Table2[[#This Row],[1/h]]),4))</f>
        <v>1</v>
      </c>
    </row>
    <row r="860" spans="5:9">
      <c r="E860" t="s">
        <v>1267</v>
      </c>
      <c r="F860">
        <f>_xlfn.NUMBERVALUE(_xlfn.TEXTAFTER(Table2[[#This Row],[my new versions]]," ",-1))</f>
        <v>12673.550496858699</v>
      </c>
      <c r="G860" t="str">
        <f>_xlfn.TEXTBEFORE(SUBSTITUTE(Table2[[#This Row],[my new versions]],"'","")," ")</f>
        <v>RXN-ACOAO161b_x_FWD-rt4374</v>
      </c>
      <c r="H860">
        <f>_xlfn.XLOOKUP(Table2[[#This Row],[name]],Table1[name],Table1[1/h],0)</f>
        <v>0</v>
      </c>
      <c r="I860" t="b">
        <f>OR(Table2[[#This Row],[match]]=0,ROUNDUP(_xlfn.NUMBERVALUE(Table2[[#This Row],[match]]),4)=ROUNDUP(_xlfn.NUMBERVALUE(Table2[[#This Row],[1/h]]),4))</f>
        <v>1</v>
      </c>
    </row>
    <row r="861" spans="5:9">
      <c r="E861" t="s">
        <v>1268</v>
      </c>
      <c r="F861">
        <f>_xlfn.NUMBERVALUE(_xlfn.TEXTAFTER(Table2[[#This Row],[my new versions]]," ",-1))</f>
        <v>12673.550496858699</v>
      </c>
      <c r="G861" t="str">
        <f>_xlfn.TEXTBEFORE(SUBSTITUTE(Table2[[#This Row],[my new versions]],"'","")," ")</f>
        <v>RXN-ACOAO161b_x_FWD-rt4384</v>
      </c>
      <c r="H861">
        <f>_xlfn.XLOOKUP(Table2[[#This Row],[name]],Table1[name],Table1[1/h],0)</f>
        <v>0</v>
      </c>
      <c r="I861" t="b">
        <f>OR(Table2[[#This Row],[match]]=0,ROUNDUP(_xlfn.NUMBERVALUE(Table2[[#This Row],[match]]),4)=ROUNDUP(_xlfn.NUMBERVALUE(Table2[[#This Row],[1/h]]),4))</f>
        <v>1</v>
      </c>
    </row>
    <row r="862" spans="5:9">
      <c r="E862" t="s">
        <v>1269</v>
      </c>
      <c r="F862">
        <f>_xlfn.NUMBERVALUE(_xlfn.TEXTAFTER(Table2[[#This Row],[my new versions]]," ",-1))</f>
        <v>12673.550496858699</v>
      </c>
      <c r="G862" t="str">
        <f>_xlfn.TEXTBEFORE(SUBSTITUTE(Table2[[#This Row],[my new versions]],"'","")," ")</f>
        <v>RXN-ACOAO162_x_FWD-rt1332</v>
      </c>
      <c r="H862">
        <f>_xlfn.XLOOKUP(Table2[[#This Row],[name]],Table1[name],Table1[1/h],0)</f>
        <v>0</v>
      </c>
      <c r="I862" t="b">
        <f>OR(Table2[[#This Row],[match]]=0,ROUNDUP(_xlfn.NUMBERVALUE(Table2[[#This Row],[match]]),4)=ROUNDUP(_xlfn.NUMBERVALUE(Table2[[#This Row],[1/h]]),4))</f>
        <v>1</v>
      </c>
    </row>
    <row r="863" spans="5:9">
      <c r="E863" t="s">
        <v>1270</v>
      </c>
      <c r="F863">
        <f>_xlfn.NUMBERVALUE(_xlfn.TEXTAFTER(Table2[[#This Row],[my new versions]]," ",-1))</f>
        <v>12673.550496858699</v>
      </c>
      <c r="G863" t="str">
        <f>_xlfn.TEXTBEFORE(SUBSTITUTE(Table2[[#This Row],[my new versions]],"'","")," ")</f>
        <v>RXN-ACOAO162_x_FWD-rt4374</v>
      </c>
      <c r="H863">
        <f>_xlfn.XLOOKUP(Table2[[#This Row],[name]],Table1[name],Table1[1/h],0)</f>
        <v>0</v>
      </c>
      <c r="I863" t="b">
        <f>OR(Table2[[#This Row],[match]]=0,ROUNDUP(_xlfn.NUMBERVALUE(Table2[[#This Row],[match]]),4)=ROUNDUP(_xlfn.NUMBERVALUE(Table2[[#This Row],[1/h]]),4))</f>
        <v>1</v>
      </c>
    </row>
    <row r="864" spans="5:9">
      <c r="E864" t="s">
        <v>1271</v>
      </c>
      <c r="F864">
        <f>_xlfn.NUMBERVALUE(_xlfn.TEXTAFTER(Table2[[#This Row],[my new versions]]," ",-1))</f>
        <v>12673.550496858699</v>
      </c>
      <c r="G864" t="str">
        <f>_xlfn.TEXTBEFORE(SUBSTITUTE(Table2[[#This Row],[my new versions]],"'","")," ")</f>
        <v>RXN-ACOAO162_x_FWD-rt4384</v>
      </c>
      <c r="H864">
        <f>_xlfn.XLOOKUP(Table2[[#This Row],[name]],Table1[name],Table1[1/h],0)</f>
        <v>0</v>
      </c>
      <c r="I864" t="b">
        <f>OR(Table2[[#This Row],[match]]=0,ROUNDUP(_xlfn.NUMBERVALUE(Table2[[#This Row],[match]]),4)=ROUNDUP(_xlfn.NUMBERVALUE(Table2[[#This Row],[1/h]]),4))</f>
        <v>1</v>
      </c>
    </row>
    <row r="865" spans="5:9">
      <c r="E865" t="s">
        <v>1272</v>
      </c>
      <c r="F865">
        <f>_xlfn.NUMBERVALUE(_xlfn.TEXTAFTER(Table2[[#This Row],[my new versions]]," ",-1))</f>
        <v>12673.550496858699</v>
      </c>
      <c r="G865" t="str">
        <f>_xlfn.TEXTBEFORE(SUBSTITUTE(Table2[[#This Row],[my new versions]],"'","")," ")</f>
        <v>RXN-ACOAO163_x_FWD-rt1332</v>
      </c>
      <c r="H865">
        <f>_xlfn.XLOOKUP(Table2[[#This Row],[name]],Table1[name],Table1[1/h],0)</f>
        <v>0</v>
      </c>
      <c r="I865" t="b">
        <f>OR(Table2[[#This Row],[match]]=0,ROUNDUP(_xlfn.NUMBERVALUE(Table2[[#This Row],[match]]),4)=ROUNDUP(_xlfn.NUMBERVALUE(Table2[[#This Row],[1/h]]),4))</f>
        <v>1</v>
      </c>
    </row>
    <row r="866" spans="5:9">
      <c r="E866" t="s">
        <v>1273</v>
      </c>
      <c r="F866">
        <f>_xlfn.NUMBERVALUE(_xlfn.TEXTAFTER(Table2[[#This Row],[my new versions]]," ",-1))</f>
        <v>12673.550496858699</v>
      </c>
      <c r="G866" t="str">
        <f>_xlfn.TEXTBEFORE(SUBSTITUTE(Table2[[#This Row],[my new versions]],"'","")," ")</f>
        <v>RXN-ACOAO163_x_FWD-rt4374</v>
      </c>
      <c r="H866">
        <f>_xlfn.XLOOKUP(Table2[[#This Row],[name]],Table1[name],Table1[1/h],0)</f>
        <v>0</v>
      </c>
      <c r="I866" t="b">
        <f>OR(Table2[[#This Row],[match]]=0,ROUNDUP(_xlfn.NUMBERVALUE(Table2[[#This Row],[match]]),4)=ROUNDUP(_xlfn.NUMBERVALUE(Table2[[#This Row],[1/h]]),4))</f>
        <v>1</v>
      </c>
    </row>
    <row r="867" spans="5:9">
      <c r="E867" t="s">
        <v>1274</v>
      </c>
      <c r="F867">
        <f>_xlfn.NUMBERVALUE(_xlfn.TEXTAFTER(Table2[[#This Row],[my new versions]]," ",-1))</f>
        <v>12673.550496858699</v>
      </c>
      <c r="G867" t="str">
        <f>_xlfn.TEXTBEFORE(SUBSTITUTE(Table2[[#This Row],[my new versions]],"'","")," ")</f>
        <v>RXN-ACOAO163_x_FWD-rt4384</v>
      </c>
      <c r="H867">
        <f>_xlfn.XLOOKUP(Table2[[#This Row],[name]],Table1[name],Table1[1/h],0)</f>
        <v>0</v>
      </c>
      <c r="I867" t="b">
        <f>OR(Table2[[#This Row],[match]]=0,ROUNDUP(_xlfn.NUMBERVALUE(Table2[[#This Row],[match]]),4)=ROUNDUP(_xlfn.NUMBERVALUE(Table2[[#This Row],[1/h]]),4))</f>
        <v>1</v>
      </c>
    </row>
    <row r="868" spans="5:9">
      <c r="E868" t="s">
        <v>1275</v>
      </c>
      <c r="F868">
        <f>_xlfn.NUMBERVALUE(_xlfn.TEXTAFTER(Table2[[#This Row],[my new versions]]," ",-1))</f>
        <v>12673.550496858699</v>
      </c>
      <c r="G868" t="str">
        <f>_xlfn.TEXTBEFORE(SUBSTITUTE(Table2[[#This Row],[my new versions]],"'","")," ")</f>
        <v>RXN-ACOAO180_x_FWD-rt1332</v>
      </c>
      <c r="H868">
        <f>_xlfn.XLOOKUP(Table2[[#This Row],[name]],Table1[name],Table1[1/h],0)</f>
        <v>0</v>
      </c>
      <c r="I868" t="b">
        <f>OR(Table2[[#This Row],[match]]=0,ROUNDUP(_xlfn.NUMBERVALUE(Table2[[#This Row],[match]]),4)=ROUNDUP(_xlfn.NUMBERVALUE(Table2[[#This Row],[1/h]]),4))</f>
        <v>1</v>
      </c>
    </row>
    <row r="869" spans="5:9">
      <c r="E869" t="s">
        <v>1276</v>
      </c>
      <c r="F869">
        <f>_xlfn.NUMBERVALUE(_xlfn.TEXTAFTER(Table2[[#This Row],[my new versions]]," ",-1))</f>
        <v>12673.550496858699</v>
      </c>
      <c r="G869" t="str">
        <f>_xlfn.TEXTBEFORE(SUBSTITUTE(Table2[[#This Row],[my new versions]],"'","")," ")</f>
        <v>RXN-ACOAO180_x_FWD-rt4374</v>
      </c>
      <c r="H869">
        <f>_xlfn.XLOOKUP(Table2[[#This Row],[name]],Table1[name],Table1[1/h],0)</f>
        <v>0</v>
      </c>
      <c r="I869" t="b">
        <f>OR(Table2[[#This Row],[match]]=0,ROUNDUP(_xlfn.NUMBERVALUE(Table2[[#This Row],[match]]),4)=ROUNDUP(_xlfn.NUMBERVALUE(Table2[[#This Row],[1/h]]),4))</f>
        <v>1</v>
      </c>
    </row>
    <row r="870" spans="5:9">
      <c r="E870" t="s">
        <v>1277</v>
      </c>
      <c r="F870">
        <f>_xlfn.NUMBERVALUE(_xlfn.TEXTAFTER(Table2[[#This Row],[my new versions]]," ",-1))</f>
        <v>12673.550496858699</v>
      </c>
      <c r="G870" t="str">
        <f>_xlfn.TEXTBEFORE(SUBSTITUTE(Table2[[#This Row],[my new versions]],"'","")," ")</f>
        <v>RXN-ACOAO180_x_FWD-rt4384</v>
      </c>
      <c r="H870">
        <f>_xlfn.XLOOKUP(Table2[[#This Row],[name]],Table1[name],Table1[1/h],0)</f>
        <v>0</v>
      </c>
      <c r="I870" t="b">
        <f>OR(Table2[[#This Row],[match]]=0,ROUNDUP(_xlfn.NUMBERVALUE(Table2[[#This Row],[match]]),4)=ROUNDUP(_xlfn.NUMBERVALUE(Table2[[#This Row],[1/h]]),4))</f>
        <v>1</v>
      </c>
    </row>
    <row r="871" spans="5:9">
      <c r="E871" t="s">
        <v>1278</v>
      </c>
      <c r="F871">
        <f>_xlfn.NUMBERVALUE(_xlfn.TEXTAFTER(Table2[[#This Row],[my new versions]]," ",-1))</f>
        <v>12673.550496858699</v>
      </c>
      <c r="G871" t="str">
        <f>_xlfn.TEXTBEFORE(SUBSTITUTE(Table2[[#This Row],[my new versions]],"'","")," ")</f>
        <v>RXN-ACOAO181a_x_FWD-rt1332</v>
      </c>
      <c r="H871">
        <f>_xlfn.XLOOKUP(Table2[[#This Row],[name]],Table1[name],Table1[1/h],0)</f>
        <v>0</v>
      </c>
      <c r="I871" t="b">
        <f>OR(Table2[[#This Row],[match]]=0,ROUNDUP(_xlfn.NUMBERVALUE(Table2[[#This Row],[match]]),4)=ROUNDUP(_xlfn.NUMBERVALUE(Table2[[#This Row],[1/h]]),4))</f>
        <v>1</v>
      </c>
    </row>
    <row r="872" spans="5:9">
      <c r="E872" t="s">
        <v>1279</v>
      </c>
      <c r="F872">
        <f>_xlfn.NUMBERVALUE(_xlfn.TEXTAFTER(Table2[[#This Row],[my new versions]]," ",-1))</f>
        <v>12673.550496858699</v>
      </c>
      <c r="G872" t="str">
        <f>_xlfn.TEXTBEFORE(SUBSTITUTE(Table2[[#This Row],[my new versions]],"'","")," ")</f>
        <v>RXN-ACOAO181a_x_FWD-rt4374</v>
      </c>
      <c r="H872">
        <f>_xlfn.XLOOKUP(Table2[[#This Row],[name]],Table1[name],Table1[1/h],0)</f>
        <v>0</v>
      </c>
      <c r="I872" t="b">
        <f>OR(Table2[[#This Row],[match]]=0,ROUNDUP(_xlfn.NUMBERVALUE(Table2[[#This Row],[match]]),4)=ROUNDUP(_xlfn.NUMBERVALUE(Table2[[#This Row],[1/h]]),4))</f>
        <v>1</v>
      </c>
    </row>
    <row r="873" spans="5:9">
      <c r="E873" t="s">
        <v>1280</v>
      </c>
      <c r="F873">
        <f>_xlfn.NUMBERVALUE(_xlfn.TEXTAFTER(Table2[[#This Row],[my new versions]]," ",-1))</f>
        <v>12673.550496858699</v>
      </c>
      <c r="G873" t="str">
        <f>_xlfn.TEXTBEFORE(SUBSTITUTE(Table2[[#This Row],[my new versions]],"'","")," ")</f>
        <v>RXN-ACOAO181a_x_FWD-rt4384</v>
      </c>
      <c r="H873">
        <f>_xlfn.XLOOKUP(Table2[[#This Row],[name]],Table1[name],Table1[1/h],0)</f>
        <v>0</v>
      </c>
      <c r="I873" t="b">
        <f>OR(Table2[[#This Row],[match]]=0,ROUNDUP(_xlfn.NUMBERVALUE(Table2[[#This Row],[match]]),4)=ROUNDUP(_xlfn.NUMBERVALUE(Table2[[#This Row],[1/h]]),4))</f>
        <v>1</v>
      </c>
    </row>
    <row r="874" spans="5:9">
      <c r="E874" t="s">
        <v>1281</v>
      </c>
      <c r="F874">
        <f>_xlfn.NUMBERVALUE(_xlfn.TEXTAFTER(Table2[[#This Row],[my new versions]]," ",-1))</f>
        <v>12673.550496858699</v>
      </c>
      <c r="G874" t="str">
        <f>_xlfn.TEXTBEFORE(SUBSTITUTE(Table2[[#This Row],[my new versions]],"'","")," ")</f>
        <v>RXN-ACOAO182_x_FWD-rt1332</v>
      </c>
      <c r="H874">
        <f>_xlfn.XLOOKUP(Table2[[#This Row],[name]],Table1[name],Table1[1/h],0)</f>
        <v>0</v>
      </c>
      <c r="I874" t="b">
        <f>OR(Table2[[#This Row],[match]]=0,ROUNDUP(_xlfn.NUMBERVALUE(Table2[[#This Row],[match]]),4)=ROUNDUP(_xlfn.NUMBERVALUE(Table2[[#This Row],[1/h]]),4))</f>
        <v>1</v>
      </c>
    </row>
    <row r="875" spans="5:9">
      <c r="E875" t="s">
        <v>1282</v>
      </c>
      <c r="F875">
        <f>_xlfn.NUMBERVALUE(_xlfn.TEXTAFTER(Table2[[#This Row],[my new versions]]," ",-1))</f>
        <v>12673.550496858699</v>
      </c>
      <c r="G875" t="str">
        <f>_xlfn.TEXTBEFORE(SUBSTITUTE(Table2[[#This Row],[my new versions]],"'","")," ")</f>
        <v>RXN-ACOAO182_x_FWD-rt4374</v>
      </c>
      <c r="H875">
        <f>_xlfn.XLOOKUP(Table2[[#This Row],[name]],Table1[name],Table1[1/h],0)</f>
        <v>0</v>
      </c>
      <c r="I875" t="b">
        <f>OR(Table2[[#This Row],[match]]=0,ROUNDUP(_xlfn.NUMBERVALUE(Table2[[#This Row],[match]]),4)=ROUNDUP(_xlfn.NUMBERVALUE(Table2[[#This Row],[1/h]]),4))</f>
        <v>1</v>
      </c>
    </row>
    <row r="876" spans="5:9">
      <c r="E876" t="s">
        <v>1283</v>
      </c>
      <c r="F876">
        <f>_xlfn.NUMBERVALUE(_xlfn.TEXTAFTER(Table2[[#This Row],[my new versions]]," ",-1))</f>
        <v>12673.550496858699</v>
      </c>
      <c r="G876" t="str">
        <f>_xlfn.TEXTBEFORE(SUBSTITUTE(Table2[[#This Row],[my new versions]],"'","")," ")</f>
        <v>RXN-ACOAO182_x_FWD-rt4384</v>
      </c>
      <c r="H876">
        <f>_xlfn.XLOOKUP(Table2[[#This Row],[name]],Table1[name],Table1[1/h],0)</f>
        <v>0</v>
      </c>
      <c r="I876" t="b">
        <f>OR(Table2[[#This Row],[match]]=0,ROUNDUP(_xlfn.NUMBERVALUE(Table2[[#This Row],[match]]),4)=ROUNDUP(_xlfn.NUMBERVALUE(Table2[[#This Row],[1/h]]),4))</f>
        <v>1</v>
      </c>
    </row>
    <row r="877" spans="5:9">
      <c r="E877" t="s">
        <v>1284</v>
      </c>
      <c r="F877">
        <f>_xlfn.NUMBERVALUE(_xlfn.TEXTAFTER(Table2[[#This Row],[my new versions]]," ",-1))</f>
        <v>12673.550496858699</v>
      </c>
      <c r="G877" t="str">
        <f>_xlfn.TEXTBEFORE(SUBSTITUTE(Table2[[#This Row],[my new versions]],"'","")," ")</f>
        <v>RXN-ACOAO183_x_FWD-rt1332</v>
      </c>
      <c r="H877">
        <f>_xlfn.XLOOKUP(Table2[[#This Row],[name]],Table1[name],Table1[1/h],0)</f>
        <v>0</v>
      </c>
      <c r="I877" t="b">
        <f>OR(Table2[[#This Row],[match]]=0,ROUNDUP(_xlfn.NUMBERVALUE(Table2[[#This Row],[match]]),4)=ROUNDUP(_xlfn.NUMBERVALUE(Table2[[#This Row],[1/h]]),4))</f>
        <v>1</v>
      </c>
    </row>
    <row r="878" spans="5:9">
      <c r="E878" t="s">
        <v>1285</v>
      </c>
      <c r="F878">
        <f>_xlfn.NUMBERVALUE(_xlfn.TEXTAFTER(Table2[[#This Row],[my new versions]]," ",-1))</f>
        <v>12673.550496858699</v>
      </c>
      <c r="G878" t="str">
        <f>_xlfn.TEXTBEFORE(SUBSTITUTE(Table2[[#This Row],[my new versions]],"'","")," ")</f>
        <v>RXN-ACOAO183_x_FWD-rt4374</v>
      </c>
      <c r="H878">
        <f>_xlfn.XLOOKUP(Table2[[#This Row],[name]],Table1[name],Table1[1/h],0)</f>
        <v>0</v>
      </c>
      <c r="I878" t="b">
        <f>OR(Table2[[#This Row],[match]]=0,ROUNDUP(_xlfn.NUMBERVALUE(Table2[[#This Row],[match]]),4)=ROUNDUP(_xlfn.NUMBERVALUE(Table2[[#This Row],[1/h]]),4))</f>
        <v>1</v>
      </c>
    </row>
    <row r="879" spans="5:9">
      <c r="E879" t="s">
        <v>1286</v>
      </c>
      <c r="F879">
        <f>_xlfn.NUMBERVALUE(_xlfn.TEXTAFTER(Table2[[#This Row],[my new versions]]," ",-1))</f>
        <v>12673.550496858699</v>
      </c>
      <c r="G879" t="str">
        <f>_xlfn.TEXTBEFORE(SUBSTITUTE(Table2[[#This Row],[my new versions]],"'","")," ")</f>
        <v>RXN-ACOAO183_x_FWD-rt4384</v>
      </c>
      <c r="H879">
        <f>_xlfn.XLOOKUP(Table2[[#This Row],[name]],Table1[name],Table1[1/h],0)</f>
        <v>0</v>
      </c>
      <c r="I879" t="b">
        <f>OR(Table2[[#This Row],[match]]=0,ROUNDUP(_xlfn.NUMBERVALUE(Table2[[#This Row],[match]]),4)=ROUNDUP(_xlfn.NUMBERVALUE(Table2[[#This Row],[1/h]]),4))</f>
        <v>1</v>
      </c>
    </row>
    <row r="880" spans="5:9">
      <c r="E880" t="s">
        <v>1287</v>
      </c>
      <c r="F880">
        <f>_xlfn.NUMBERVALUE(_xlfn.TEXTAFTER(Table2[[#This Row],[my new versions]]," ",-1))</f>
        <v>12673.550496858699</v>
      </c>
      <c r="G880" t="str">
        <f>_xlfn.TEXTBEFORE(SUBSTITUTE(Table2[[#This Row],[my new versions]],"'","")," ")</f>
        <v>RXN-ACOAO200_x_FWD-rt1332</v>
      </c>
      <c r="H880">
        <f>_xlfn.XLOOKUP(Table2[[#This Row],[name]],Table1[name],Table1[1/h],0)</f>
        <v>0</v>
      </c>
      <c r="I880" t="b">
        <f>OR(Table2[[#This Row],[match]]=0,ROUNDUP(_xlfn.NUMBERVALUE(Table2[[#This Row],[match]]),4)=ROUNDUP(_xlfn.NUMBERVALUE(Table2[[#This Row],[1/h]]),4))</f>
        <v>1</v>
      </c>
    </row>
    <row r="881" spans="5:9">
      <c r="E881" t="s">
        <v>1288</v>
      </c>
      <c r="F881">
        <f>_xlfn.NUMBERVALUE(_xlfn.TEXTAFTER(Table2[[#This Row],[my new versions]]," ",-1))</f>
        <v>12673.550496858699</v>
      </c>
      <c r="G881" t="str">
        <f>_xlfn.TEXTBEFORE(SUBSTITUTE(Table2[[#This Row],[my new versions]],"'","")," ")</f>
        <v>RXN-ACOAO200_x_FWD-rt4374</v>
      </c>
      <c r="H881">
        <f>_xlfn.XLOOKUP(Table2[[#This Row],[name]],Table1[name],Table1[1/h],0)</f>
        <v>0</v>
      </c>
      <c r="I881" t="b">
        <f>OR(Table2[[#This Row],[match]]=0,ROUNDUP(_xlfn.NUMBERVALUE(Table2[[#This Row],[match]]),4)=ROUNDUP(_xlfn.NUMBERVALUE(Table2[[#This Row],[1/h]]),4))</f>
        <v>1</v>
      </c>
    </row>
    <row r="882" spans="5:9">
      <c r="E882" t="s">
        <v>1289</v>
      </c>
      <c r="F882">
        <f>_xlfn.NUMBERVALUE(_xlfn.TEXTAFTER(Table2[[#This Row],[my new versions]]," ",-1))</f>
        <v>12673.550496858699</v>
      </c>
      <c r="G882" t="str">
        <f>_xlfn.TEXTBEFORE(SUBSTITUTE(Table2[[#This Row],[my new versions]],"'","")," ")</f>
        <v>RXN-ACOAO200_x_FWD-rt4384</v>
      </c>
      <c r="H882">
        <f>_xlfn.XLOOKUP(Table2[[#This Row],[name]],Table1[name],Table1[1/h],0)</f>
        <v>0</v>
      </c>
      <c r="I882" t="b">
        <f>OR(Table2[[#This Row],[match]]=0,ROUNDUP(_xlfn.NUMBERVALUE(Table2[[#This Row],[match]]),4)=ROUNDUP(_xlfn.NUMBERVALUE(Table2[[#This Row],[1/h]]),4))</f>
        <v>1</v>
      </c>
    </row>
    <row r="883" spans="5:9">
      <c r="E883" t="s">
        <v>1290</v>
      </c>
      <c r="F883">
        <f>_xlfn.NUMBERVALUE(_xlfn.TEXTAFTER(Table2[[#This Row],[my new versions]]," ",-1))</f>
        <v>12673.550496858699</v>
      </c>
      <c r="G883" t="str">
        <f>_xlfn.TEXTBEFORE(SUBSTITUTE(Table2[[#This Row],[my new versions]],"'","")," ")</f>
        <v>RXN-ACOAO220_x_FWD-rt1332</v>
      </c>
      <c r="H883">
        <f>_xlfn.XLOOKUP(Table2[[#This Row],[name]],Table1[name],Table1[1/h],0)</f>
        <v>0</v>
      </c>
      <c r="I883" t="b">
        <f>OR(Table2[[#This Row],[match]]=0,ROUNDUP(_xlfn.NUMBERVALUE(Table2[[#This Row],[match]]),4)=ROUNDUP(_xlfn.NUMBERVALUE(Table2[[#This Row],[1/h]]),4))</f>
        <v>1</v>
      </c>
    </row>
    <row r="884" spans="5:9">
      <c r="E884" t="s">
        <v>1291</v>
      </c>
      <c r="F884">
        <f>_xlfn.NUMBERVALUE(_xlfn.TEXTAFTER(Table2[[#This Row],[my new versions]]," ",-1))</f>
        <v>12673.550496858699</v>
      </c>
      <c r="G884" t="str">
        <f>_xlfn.TEXTBEFORE(SUBSTITUTE(Table2[[#This Row],[my new versions]],"'","")," ")</f>
        <v>RXN-ACOAO220_x_FWD-rt4374</v>
      </c>
      <c r="H884">
        <f>_xlfn.XLOOKUP(Table2[[#This Row],[name]],Table1[name],Table1[1/h],0)</f>
        <v>0</v>
      </c>
      <c r="I884" t="b">
        <f>OR(Table2[[#This Row],[match]]=0,ROUNDUP(_xlfn.NUMBERVALUE(Table2[[#This Row],[match]]),4)=ROUNDUP(_xlfn.NUMBERVALUE(Table2[[#This Row],[1/h]]),4))</f>
        <v>1</v>
      </c>
    </row>
    <row r="885" spans="5:9">
      <c r="E885" t="s">
        <v>1292</v>
      </c>
      <c r="F885">
        <f>_xlfn.NUMBERVALUE(_xlfn.TEXTAFTER(Table2[[#This Row],[my new versions]]," ",-1))</f>
        <v>12673.550496858699</v>
      </c>
      <c r="G885" t="str">
        <f>_xlfn.TEXTBEFORE(SUBSTITUTE(Table2[[#This Row],[my new versions]],"'","")," ")</f>
        <v>RXN-ACOAO220_x_FWD-rt4384</v>
      </c>
      <c r="H885">
        <f>_xlfn.XLOOKUP(Table2[[#This Row],[name]],Table1[name],Table1[1/h],0)</f>
        <v>0</v>
      </c>
      <c r="I885" t="b">
        <f>OR(Table2[[#This Row],[match]]=0,ROUNDUP(_xlfn.NUMBERVALUE(Table2[[#This Row],[match]]),4)=ROUNDUP(_xlfn.NUMBERVALUE(Table2[[#This Row],[1/h]]),4))</f>
        <v>1</v>
      </c>
    </row>
    <row r="886" spans="5:9">
      <c r="E886" t="s">
        <v>1293</v>
      </c>
      <c r="F886">
        <f>_xlfn.NUMBERVALUE(_xlfn.TEXTAFTER(Table2[[#This Row],[my new versions]]," ",-1))</f>
        <v>12673.550496858699</v>
      </c>
      <c r="G886" t="str">
        <f>_xlfn.TEXTBEFORE(SUBSTITUTE(Table2[[#This Row],[my new versions]],"'","")," ")</f>
        <v>RXN-ACOAO240_x_FWD-rt1332</v>
      </c>
      <c r="H886">
        <f>_xlfn.XLOOKUP(Table2[[#This Row],[name]],Table1[name],Table1[1/h],0)</f>
        <v>0</v>
      </c>
      <c r="I886" t="b">
        <f>OR(Table2[[#This Row],[match]]=0,ROUNDUP(_xlfn.NUMBERVALUE(Table2[[#This Row],[match]]),4)=ROUNDUP(_xlfn.NUMBERVALUE(Table2[[#This Row],[1/h]]),4))</f>
        <v>1</v>
      </c>
    </row>
    <row r="887" spans="5:9">
      <c r="E887" t="s">
        <v>1294</v>
      </c>
      <c r="F887">
        <f>_xlfn.NUMBERVALUE(_xlfn.TEXTAFTER(Table2[[#This Row],[my new versions]]," ",-1))</f>
        <v>12673.550496858699</v>
      </c>
      <c r="G887" t="str">
        <f>_xlfn.TEXTBEFORE(SUBSTITUTE(Table2[[#This Row],[my new versions]],"'","")," ")</f>
        <v>RXN-ACOAO240_x_FWD-rt4374</v>
      </c>
      <c r="H887">
        <f>_xlfn.XLOOKUP(Table2[[#This Row],[name]],Table1[name],Table1[1/h],0)</f>
        <v>0</v>
      </c>
      <c r="I887" t="b">
        <f>OR(Table2[[#This Row],[match]]=0,ROUNDUP(_xlfn.NUMBERVALUE(Table2[[#This Row],[match]]),4)=ROUNDUP(_xlfn.NUMBERVALUE(Table2[[#This Row],[1/h]]),4))</f>
        <v>1</v>
      </c>
    </row>
    <row r="888" spans="5:9">
      <c r="E888" t="s">
        <v>1295</v>
      </c>
      <c r="F888">
        <f>_xlfn.NUMBERVALUE(_xlfn.TEXTAFTER(Table2[[#This Row],[my new versions]]," ",-1))</f>
        <v>12673.550496858699</v>
      </c>
      <c r="G888" t="str">
        <f>_xlfn.TEXTBEFORE(SUBSTITUTE(Table2[[#This Row],[my new versions]],"'","")," ")</f>
        <v>RXN-ACOAO240_x_FWD-rt4384</v>
      </c>
      <c r="H888">
        <f>_xlfn.XLOOKUP(Table2[[#This Row],[name]],Table1[name],Table1[1/h],0)</f>
        <v>0</v>
      </c>
      <c r="I888" t="b">
        <f>OR(Table2[[#This Row],[match]]=0,ROUNDUP(_xlfn.NUMBERVALUE(Table2[[#This Row],[match]]),4)=ROUNDUP(_xlfn.NUMBERVALUE(Table2[[#This Row],[1/h]]),4))</f>
        <v>1</v>
      </c>
    </row>
    <row r="889" spans="5:9">
      <c r="E889" t="s">
        <v>1296</v>
      </c>
      <c r="F889">
        <f>_xlfn.NUMBERVALUE(_xlfn.TEXTAFTER(Table2[[#This Row],[my new versions]]," ",-1))</f>
        <v>12673.550496858699</v>
      </c>
      <c r="G889" t="str">
        <f>_xlfn.TEXTBEFORE(SUBSTITUTE(Table2[[#This Row],[my new versions]],"'","")," ")</f>
        <v>RXN-ACOAO260_x_FWD-rt1332</v>
      </c>
      <c r="H889">
        <f>_xlfn.XLOOKUP(Table2[[#This Row],[name]],Table1[name],Table1[1/h],0)</f>
        <v>0</v>
      </c>
      <c r="I889" t="b">
        <f>OR(Table2[[#This Row],[match]]=0,ROUNDUP(_xlfn.NUMBERVALUE(Table2[[#This Row],[match]]),4)=ROUNDUP(_xlfn.NUMBERVALUE(Table2[[#This Row],[1/h]]),4))</f>
        <v>1</v>
      </c>
    </row>
    <row r="890" spans="5:9">
      <c r="E890" t="s">
        <v>1297</v>
      </c>
      <c r="F890">
        <f>_xlfn.NUMBERVALUE(_xlfn.TEXTAFTER(Table2[[#This Row],[my new versions]]," ",-1))</f>
        <v>12673.550496858699</v>
      </c>
      <c r="G890" t="str">
        <f>_xlfn.TEXTBEFORE(SUBSTITUTE(Table2[[#This Row],[my new versions]],"'","")," ")</f>
        <v>RXN-ACOAO260_x_FWD-rt4374</v>
      </c>
      <c r="H890">
        <f>_xlfn.XLOOKUP(Table2[[#This Row],[name]],Table1[name],Table1[1/h],0)</f>
        <v>0</v>
      </c>
      <c r="I890" t="b">
        <f>OR(Table2[[#This Row],[match]]=0,ROUNDUP(_xlfn.NUMBERVALUE(Table2[[#This Row],[match]]),4)=ROUNDUP(_xlfn.NUMBERVALUE(Table2[[#This Row],[1/h]]),4))</f>
        <v>1</v>
      </c>
    </row>
    <row r="891" spans="5:9">
      <c r="E891" t="s">
        <v>1298</v>
      </c>
      <c r="F891">
        <f>_xlfn.NUMBERVALUE(_xlfn.TEXTAFTER(Table2[[#This Row],[my new versions]]," ",-1))</f>
        <v>12673.550496858699</v>
      </c>
      <c r="G891" t="str">
        <f>_xlfn.TEXTBEFORE(SUBSTITUTE(Table2[[#This Row],[my new versions]],"'","")," ")</f>
        <v>RXN-ACOAO260_x_FWD-rt4384</v>
      </c>
      <c r="H891">
        <f>_xlfn.XLOOKUP(Table2[[#This Row],[name]],Table1[name],Table1[1/h],0)</f>
        <v>0</v>
      </c>
      <c r="I891" t="b">
        <f>OR(Table2[[#This Row],[match]]=0,ROUNDUP(_xlfn.NUMBERVALUE(Table2[[#This Row],[match]]),4)=ROUNDUP(_xlfn.NUMBERVALUE(Table2[[#This Row],[1/h]]),4))</f>
        <v>1</v>
      </c>
    </row>
    <row r="892" spans="5:9">
      <c r="E892" t="s">
        <v>1299</v>
      </c>
      <c r="F892">
        <f>_xlfn.NUMBERVALUE(_xlfn.TEXTAFTER(Table2[[#This Row],[my new versions]]," ",-1))</f>
        <v>12673.550496858699</v>
      </c>
      <c r="G892" t="str">
        <f>_xlfn.TEXTBEFORE(SUBSTITUTE(Table2[[#This Row],[my new versions]],"'","")," ")</f>
        <v>RXN-ACOAO40_x_FWD-rt1332</v>
      </c>
      <c r="H892">
        <f>_xlfn.XLOOKUP(Table2[[#This Row],[name]],Table1[name],Table1[1/h],0)</f>
        <v>0</v>
      </c>
      <c r="I892" t="b">
        <f>OR(Table2[[#This Row],[match]]=0,ROUNDUP(_xlfn.NUMBERVALUE(Table2[[#This Row],[match]]),4)=ROUNDUP(_xlfn.NUMBERVALUE(Table2[[#This Row],[1/h]]),4))</f>
        <v>1</v>
      </c>
    </row>
    <row r="893" spans="5:9">
      <c r="E893" t="s">
        <v>1300</v>
      </c>
      <c r="F893">
        <f>_xlfn.NUMBERVALUE(_xlfn.TEXTAFTER(Table2[[#This Row],[my new versions]]," ",-1))</f>
        <v>12673.550496858699</v>
      </c>
      <c r="G893" t="str">
        <f>_xlfn.TEXTBEFORE(SUBSTITUTE(Table2[[#This Row],[my new versions]],"'","")," ")</f>
        <v>RXN-ACOAO40_x_FWD-rt4374</v>
      </c>
      <c r="H893">
        <f>_xlfn.XLOOKUP(Table2[[#This Row],[name]],Table1[name],Table1[1/h],0)</f>
        <v>0</v>
      </c>
      <c r="I893" t="b">
        <f>OR(Table2[[#This Row],[match]]=0,ROUNDUP(_xlfn.NUMBERVALUE(Table2[[#This Row],[match]]),4)=ROUNDUP(_xlfn.NUMBERVALUE(Table2[[#This Row],[1/h]]),4))</f>
        <v>1</v>
      </c>
    </row>
    <row r="894" spans="5:9">
      <c r="E894" t="s">
        <v>1301</v>
      </c>
      <c r="F894">
        <f>_xlfn.NUMBERVALUE(_xlfn.TEXTAFTER(Table2[[#This Row],[my new versions]]," ",-1))</f>
        <v>12673.550496858699</v>
      </c>
      <c r="G894" t="str">
        <f>_xlfn.TEXTBEFORE(SUBSTITUTE(Table2[[#This Row],[my new versions]],"'","")," ")</f>
        <v>RXN-ACOAO40_x_FWD-rt4384</v>
      </c>
      <c r="H894">
        <f>_xlfn.XLOOKUP(Table2[[#This Row],[name]],Table1[name],Table1[1/h],0)</f>
        <v>0</v>
      </c>
      <c r="I894" t="b">
        <f>OR(Table2[[#This Row],[match]]=0,ROUNDUP(_xlfn.NUMBERVALUE(Table2[[#This Row],[match]]),4)=ROUNDUP(_xlfn.NUMBERVALUE(Table2[[#This Row],[1/h]]),4))</f>
        <v>1</v>
      </c>
    </row>
    <row r="895" spans="5:9">
      <c r="E895" t="s">
        <v>1302</v>
      </c>
      <c r="F895">
        <f>_xlfn.NUMBERVALUE(_xlfn.TEXTAFTER(Table2[[#This Row],[my new versions]]," ",-1))</f>
        <v>12673.550496858699</v>
      </c>
      <c r="G895" t="str">
        <f>_xlfn.TEXTBEFORE(SUBSTITUTE(Table2[[#This Row],[my new versions]],"'","")," ")</f>
        <v>RXN-ACOAO60_x_FWD-rt1332</v>
      </c>
      <c r="H895">
        <f>_xlfn.XLOOKUP(Table2[[#This Row],[name]],Table1[name],Table1[1/h],0)</f>
        <v>0</v>
      </c>
      <c r="I895" t="b">
        <f>OR(Table2[[#This Row],[match]]=0,ROUNDUP(_xlfn.NUMBERVALUE(Table2[[#This Row],[match]]),4)=ROUNDUP(_xlfn.NUMBERVALUE(Table2[[#This Row],[1/h]]),4))</f>
        <v>1</v>
      </c>
    </row>
    <row r="896" spans="5:9">
      <c r="E896" t="s">
        <v>1303</v>
      </c>
      <c r="F896">
        <f>_xlfn.NUMBERVALUE(_xlfn.TEXTAFTER(Table2[[#This Row],[my new versions]]," ",-1))</f>
        <v>12673.550496858699</v>
      </c>
      <c r="G896" t="str">
        <f>_xlfn.TEXTBEFORE(SUBSTITUTE(Table2[[#This Row],[my new versions]],"'","")," ")</f>
        <v>RXN-ACOAO60_x_FWD-rt4374</v>
      </c>
      <c r="H896">
        <f>_xlfn.XLOOKUP(Table2[[#This Row],[name]],Table1[name],Table1[1/h],0)</f>
        <v>0</v>
      </c>
      <c r="I896" t="b">
        <f>OR(Table2[[#This Row],[match]]=0,ROUNDUP(_xlfn.NUMBERVALUE(Table2[[#This Row],[match]]),4)=ROUNDUP(_xlfn.NUMBERVALUE(Table2[[#This Row],[1/h]]),4))</f>
        <v>1</v>
      </c>
    </row>
    <row r="897" spans="5:9">
      <c r="E897" t="s">
        <v>1304</v>
      </c>
      <c r="F897">
        <f>_xlfn.NUMBERVALUE(_xlfn.TEXTAFTER(Table2[[#This Row],[my new versions]]," ",-1))</f>
        <v>12673.550496858699</v>
      </c>
      <c r="G897" t="str">
        <f>_xlfn.TEXTBEFORE(SUBSTITUTE(Table2[[#This Row],[my new versions]],"'","")," ")</f>
        <v>RXN-ACOAO60_x_FWD-rt4384</v>
      </c>
      <c r="H897">
        <f>_xlfn.XLOOKUP(Table2[[#This Row],[name]],Table1[name],Table1[1/h],0)</f>
        <v>0</v>
      </c>
      <c r="I897" t="b">
        <f>OR(Table2[[#This Row],[match]]=0,ROUNDUP(_xlfn.NUMBERVALUE(Table2[[#This Row],[match]]),4)=ROUNDUP(_xlfn.NUMBERVALUE(Table2[[#This Row],[1/h]]),4))</f>
        <v>1</v>
      </c>
    </row>
    <row r="898" spans="5:9">
      <c r="E898" t="s">
        <v>1305</v>
      </c>
      <c r="F898">
        <f>_xlfn.NUMBERVALUE(_xlfn.TEXTAFTER(Table2[[#This Row],[my new versions]]," ",-1))</f>
        <v>12673.550496858699</v>
      </c>
      <c r="G898" t="str">
        <f>_xlfn.TEXTBEFORE(SUBSTITUTE(Table2[[#This Row],[my new versions]],"'","")," ")</f>
        <v>RXN-ACOAO80_x_FWD-rt1332</v>
      </c>
      <c r="H898">
        <f>_xlfn.XLOOKUP(Table2[[#This Row],[name]],Table1[name],Table1[1/h],0)</f>
        <v>0</v>
      </c>
      <c r="I898" t="b">
        <f>OR(Table2[[#This Row],[match]]=0,ROUNDUP(_xlfn.NUMBERVALUE(Table2[[#This Row],[match]]),4)=ROUNDUP(_xlfn.NUMBERVALUE(Table2[[#This Row],[1/h]]),4))</f>
        <v>1</v>
      </c>
    </row>
    <row r="899" spans="5:9">
      <c r="E899" t="s">
        <v>1306</v>
      </c>
      <c r="F899">
        <f>_xlfn.NUMBERVALUE(_xlfn.TEXTAFTER(Table2[[#This Row],[my new versions]]," ",-1))</f>
        <v>12673.550496858699</v>
      </c>
      <c r="G899" t="str">
        <f>_xlfn.TEXTBEFORE(SUBSTITUTE(Table2[[#This Row],[my new versions]],"'","")," ")</f>
        <v>RXN-ACOAO80_x_FWD-rt4374</v>
      </c>
      <c r="H899">
        <f>_xlfn.XLOOKUP(Table2[[#This Row],[name]],Table1[name],Table1[1/h],0)</f>
        <v>0</v>
      </c>
      <c r="I899" t="b">
        <f>OR(Table2[[#This Row],[match]]=0,ROUNDUP(_xlfn.NUMBERVALUE(Table2[[#This Row],[match]]),4)=ROUNDUP(_xlfn.NUMBERVALUE(Table2[[#This Row],[1/h]]),4))</f>
        <v>1</v>
      </c>
    </row>
    <row r="900" spans="5:9">
      <c r="E900" t="s">
        <v>1307</v>
      </c>
      <c r="F900">
        <f>_xlfn.NUMBERVALUE(_xlfn.TEXTAFTER(Table2[[#This Row],[my new versions]]," ",-1))</f>
        <v>12673.550496858699</v>
      </c>
      <c r="G900" t="str">
        <f>_xlfn.TEXTBEFORE(SUBSTITUTE(Table2[[#This Row],[my new versions]],"'","")," ")</f>
        <v>RXN-ACOAO80_x_FWD-rt4384</v>
      </c>
      <c r="H900">
        <f>_xlfn.XLOOKUP(Table2[[#This Row],[name]],Table1[name],Table1[1/h],0)</f>
        <v>0</v>
      </c>
      <c r="I900" t="b">
        <f>OR(Table2[[#This Row],[match]]=0,ROUNDUP(_xlfn.NUMBERVALUE(Table2[[#This Row],[match]]),4)=ROUNDUP(_xlfn.NUMBERVALUE(Table2[[#This Row],[1/h]]),4))</f>
        <v>1</v>
      </c>
    </row>
    <row r="901" spans="5:9">
      <c r="E901" t="s">
        <v>1308</v>
      </c>
      <c r="F901">
        <f>_xlfn.NUMBERVALUE(_xlfn.TEXTAFTER(Table2[[#This Row],[my new versions]]," ",-1))</f>
        <v>12673.550496858699</v>
      </c>
      <c r="G901" t="str">
        <f>_xlfn.TEXTBEFORE(SUBSTITUTE(Table2[[#This Row],[my new versions]],"'","")," ")</f>
        <v>RXN-ACOAO82e_x_FWD-rt1332</v>
      </c>
      <c r="H901">
        <f>_xlfn.XLOOKUP(Table2[[#This Row],[name]],Table1[name],Table1[1/h],0)</f>
        <v>0</v>
      </c>
      <c r="I901" t="b">
        <f>OR(Table2[[#This Row],[match]]=0,ROUNDUP(_xlfn.NUMBERVALUE(Table2[[#This Row],[match]]),4)=ROUNDUP(_xlfn.NUMBERVALUE(Table2[[#This Row],[1/h]]),4))</f>
        <v>1</v>
      </c>
    </row>
    <row r="902" spans="5:9">
      <c r="E902" t="s">
        <v>1309</v>
      </c>
      <c r="F902">
        <f>_xlfn.NUMBERVALUE(_xlfn.TEXTAFTER(Table2[[#This Row],[my new versions]]," ",-1))</f>
        <v>12673.550496858699</v>
      </c>
      <c r="G902" t="str">
        <f>_xlfn.TEXTBEFORE(SUBSTITUTE(Table2[[#This Row],[my new versions]],"'","")," ")</f>
        <v>RXN-ACOAO82e_x_FWD-rt4374</v>
      </c>
      <c r="H902">
        <f>_xlfn.XLOOKUP(Table2[[#This Row],[name]],Table1[name],Table1[1/h],0)</f>
        <v>0</v>
      </c>
      <c r="I902" t="b">
        <f>OR(Table2[[#This Row],[match]]=0,ROUNDUP(_xlfn.NUMBERVALUE(Table2[[#This Row],[match]]),4)=ROUNDUP(_xlfn.NUMBERVALUE(Table2[[#This Row],[1/h]]),4))</f>
        <v>1</v>
      </c>
    </row>
    <row r="903" spans="5:9">
      <c r="E903" t="s">
        <v>1310</v>
      </c>
      <c r="F903">
        <f>_xlfn.NUMBERVALUE(_xlfn.TEXTAFTER(Table2[[#This Row],[my new versions]]," ",-1))</f>
        <v>12673.550496858699</v>
      </c>
      <c r="G903" t="str">
        <f>_xlfn.TEXTBEFORE(SUBSTITUTE(Table2[[#This Row],[my new versions]],"'","")," ")</f>
        <v>RXN-ACOAO82e_x_FWD-rt4384</v>
      </c>
      <c r="H903">
        <f>_xlfn.XLOOKUP(Table2[[#This Row],[name]],Table1[name],Table1[1/h],0)</f>
        <v>0</v>
      </c>
      <c r="I903" t="b">
        <f>OR(Table2[[#This Row],[match]]=0,ROUNDUP(_xlfn.NUMBERVALUE(Table2[[#This Row],[match]]),4)=ROUNDUP(_xlfn.NUMBERVALUE(Table2[[#This Row],[1/h]]),4))</f>
        <v>1</v>
      </c>
    </row>
    <row r="904" spans="5:9">
      <c r="E904" t="s">
        <v>1311</v>
      </c>
      <c r="F904">
        <f>_xlfn.NUMBERVALUE(_xlfn.TEXTAFTER(Table2[[#This Row],[my new versions]]," ",-1))</f>
        <v>12673.550496858699</v>
      </c>
      <c r="G904" t="str">
        <f>_xlfn.TEXTBEFORE(SUBSTITUTE(Table2[[#This Row],[my new versions]],"'","")," ")</f>
        <v>RXN-ACOATA_c_FWD-rt0302</v>
      </c>
      <c r="H904">
        <f>_xlfn.XLOOKUP(Table2[[#This Row],[name]],Table1[name],Table1[1/h],0)</f>
        <v>0</v>
      </c>
      <c r="I904" t="b">
        <f>OR(Table2[[#This Row],[match]]=0,ROUNDUP(_xlfn.NUMBERVALUE(Table2[[#This Row],[match]]),4)=ROUNDUP(_xlfn.NUMBERVALUE(Table2[[#This Row],[1/h]]),4))</f>
        <v>1</v>
      </c>
    </row>
    <row r="905" spans="5:9">
      <c r="E905" t="s">
        <v>1312</v>
      </c>
      <c r="F905">
        <f>_xlfn.NUMBERVALUE(_xlfn.TEXTAFTER(Table2[[#This Row],[my new versions]]," ",-1))</f>
        <v>12673.550496858699</v>
      </c>
      <c r="G905" t="str">
        <f>_xlfn.TEXTBEFORE(SUBSTITUTE(Table2[[#This Row],[my new versions]],"'","")," ")</f>
        <v>RXN-ACOATA_c_REV-rt0302</v>
      </c>
      <c r="H905">
        <f>_xlfn.XLOOKUP(Table2[[#This Row],[name]],Table1[name],Table1[1/h],0)</f>
        <v>0</v>
      </c>
      <c r="I905" t="b">
        <f>OR(Table2[[#This Row],[match]]=0,ROUNDUP(_xlfn.NUMBERVALUE(Table2[[#This Row],[match]]),4)=ROUNDUP(_xlfn.NUMBERVALUE(Table2[[#This Row],[1/h]]),4))</f>
        <v>1</v>
      </c>
    </row>
    <row r="906" spans="5:9">
      <c r="E906" t="s">
        <v>1313</v>
      </c>
      <c r="F906">
        <f>_xlfn.NUMBERVALUE(_xlfn.TEXTAFTER(Table2[[#This Row],[my new versions]]," ",-1))</f>
        <v>12673.550496858699</v>
      </c>
      <c r="G906" t="str">
        <f>_xlfn.TEXTBEFORE(SUBSTITUTE(Table2[[#This Row],[my new versions]],"'","")," ")</f>
        <v>RXN-ACOATA_m_FWD-rt5893</v>
      </c>
      <c r="H906">
        <f>_xlfn.XLOOKUP(Table2[[#This Row],[name]],Table1[name],Table1[1/h],0)</f>
        <v>0</v>
      </c>
      <c r="I906" t="b">
        <f>OR(Table2[[#This Row],[match]]=0,ROUNDUP(_xlfn.NUMBERVALUE(Table2[[#This Row],[match]]),4)=ROUNDUP(_xlfn.NUMBERVALUE(Table2[[#This Row],[1/h]]),4))</f>
        <v>1</v>
      </c>
    </row>
    <row r="907" spans="5:9">
      <c r="E907" t="s">
        <v>1314</v>
      </c>
      <c r="F907">
        <f>_xlfn.NUMBERVALUE(_xlfn.TEXTAFTER(Table2[[#This Row],[my new versions]]," ",-1))</f>
        <v>12673.550496858699</v>
      </c>
      <c r="G907" t="str">
        <f>_xlfn.TEXTBEFORE(SUBSTITUTE(Table2[[#This Row],[my new versions]],"'","")," ")</f>
        <v>RXN-ACOATA_m_REV-rt5893</v>
      </c>
      <c r="H907">
        <f>_xlfn.XLOOKUP(Table2[[#This Row],[name]],Table1[name],Table1[1/h],0)</f>
        <v>0</v>
      </c>
      <c r="I907" t="b">
        <f>OR(Table2[[#This Row],[match]]=0,ROUNDUP(_xlfn.NUMBERVALUE(Table2[[#This Row],[match]]),4)=ROUNDUP(_xlfn.NUMBERVALUE(Table2[[#This Row],[1/h]]),4))</f>
        <v>1</v>
      </c>
    </row>
    <row r="908" spans="5:9">
      <c r="E908" t="s">
        <v>1315</v>
      </c>
      <c r="F908">
        <f>_xlfn.NUMBERVALUE(_xlfn.TEXTAFTER(Table2[[#This Row],[my new versions]]," ",-1))</f>
        <v>12673.550496858699</v>
      </c>
      <c r="G908" t="str">
        <f>_xlfn.TEXTBEFORE(SUBSTITUTE(Table2[[#This Row],[my new versions]],"'","")," ")</f>
        <v>RXN-ACONIs_c_FWD-SPONT</v>
      </c>
      <c r="H908">
        <f>_xlfn.XLOOKUP(Table2[[#This Row],[name]],Table1[name],Table1[1/h],0)</f>
        <v>0</v>
      </c>
      <c r="I908" t="b">
        <f>OR(Table2[[#This Row],[match]]=0,ROUNDUP(_xlfn.NUMBERVALUE(Table2[[#This Row],[match]]),4)=ROUNDUP(_xlfn.NUMBERVALUE(Table2[[#This Row],[1/h]]),4))</f>
        <v>1</v>
      </c>
    </row>
    <row r="909" spans="5:9">
      <c r="E909" t="s">
        <v>1316</v>
      </c>
      <c r="F909">
        <f>_xlfn.NUMBERVALUE(_xlfn.TEXTAFTER(Table2[[#This Row],[my new versions]]," ",-1))</f>
        <v>12673.550496858699</v>
      </c>
      <c r="G909" t="str">
        <f>_xlfn.TEXTBEFORE(SUBSTITUTE(Table2[[#This Row],[my new versions]],"'","")," ")</f>
        <v>RXN-ACONIs_c_REV-SPONT</v>
      </c>
      <c r="H909">
        <f>_xlfn.XLOOKUP(Table2[[#This Row],[name]],Table1[name],Table1[1/h],0)</f>
        <v>0</v>
      </c>
      <c r="I909" t="b">
        <f>OR(Table2[[#This Row],[match]]=0,ROUNDUP(_xlfn.NUMBERVALUE(Table2[[#This Row],[match]]),4)=ROUNDUP(_xlfn.NUMBERVALUE(Table2[[#This Row],[1/h]]),4))</f>
        <v>1</v>
      </c>
    </row>
    <row r="910" spans="5:9">
      <c r="E910" t="s">
        <v>1317</v>
      </c>
      <c r="F910">
        <f>_xlfn.NUMBERVALUE(_xlfn.TEXTAFTER(Table2[[#This Row],[my new versions]]," ",-1))</f>
        <v>12673.550496858699</v>
      </c>
      <c r="G910" t="str">
        <f>_xlfn.TEXTBEFORE(SUBSTITUTE(Table2[[#This Row],[my new versions]],"'","")," ")</f>
        <v>RXN-ACONIs_m_FWD-SPONT</v>
      </c>
      <c r="H910">
        <f>_xlfn.XLOOKUP(Table2[[#This Row],[name]],Table1[name],Table1[1/h],0)</f>
        <v>0</v>
      </c>
      <c r="I910" t="b">
        <f>OR(Table2[[#This Row],[match]]=0,ROUNDUP(_xlfn.NUMBERVALUE(Table2[[#This Row],[match]]),4)=ROUNDUP(_xlfn.NUMBERVALUE(Table2[[#This Row],[1/h]]),4))</f>
        <v>1</v>
      </c>
    </row>
    <row r="911" spans="5:9">
      <c r="E911" t="s">
        <v>1318</v>
      </c>
      <c r="F911">
        <f>_xlfn.NUMBERVALUE(_xlfn.TEXTAFTER(Table2[[#This Row],[my new versions]]," ",-1))</f>
        <v>12673.550496858699</v>
      </c>
      <c r="G911" t="str">
        <f>_xlfn.TEXTBEFORE(SUBSTITUTE(Table2[[#This Row],[my new versions]],"'","")," ")</f>
        <v>RXN-ACONIs_m_REV-SPONT</v>
      </c>
      <c r="H911">
        <f>_xlfn.XLOOKUP(Table2[[#This Row],[name]],Table1[name],Table1[1/h],0)</f>
        <v>0</v>
      </c>
      <c r="I911" t="b">
        <f>OR(Table2[[#This Row],[match]]=0,ROUNDUP(_xlfn.NUMBERVALUE(Table2[[#This Row],[match]]),4)=ROUNDUP(_xlfn.NUMBERVALUE(Table2[[#This Row],[1/h]]),4))</f>
        <v>1</v>
      </c>
    </row>
    <row r="912" spans="5:9">
      <c r="E912" t="s">
        <v>1319</v>
      </c>
      <c r="F912">
        <f>_xlfn.NUMBERVALUE(_xlfn.TEXTAFTER(Table2[[#This Row],[my new versions]]," ",-1))</f>
        <v>12673.550496858699</v>
      </c>
      <c r="G912" t="str">
        <f>_xlfn.TEXTBEFORE(SUBSTITUTE(Table2[[#This Row],[my new versions]],"'","")," ")</f>
        <v>RXN-ACONMT_c_FWD-rt6691</v>
      </c>
      <c r="H912">
        <f>_xlfn.XLOOKUP(Table2[[#This Row],[name]],Table1[name],Table1[1/h],0)</f>
        <v>0</v>
      </c>
      <c r="I912" t="b">
        <f>OR(Table2[[#This Row],[match]]=0,ROUNDUP(_xlfn.NUMBERVALUE(Table2[[#This Row],[match]]),4)=ROUNDUP(_xlfn.NUMBERVALUE(Table2[[#This Row],[1/h]]),4))</f>
        <v>1</v>
      </c>
    </row>
    <row r="913" spans="5:9">
      <c r="E913" t="s">
        <v>1320</v>
      </c>
      <c r="F913">
        <f>_xlfn.NUMBERVALUE(_xlfn.TEXTAFTER(Table2[[#This Row],[my new versions]]," ",-1))</f>
        <v>12673.550496858699</v>
      </c>
      <c r="G913" t="str">
        <f>_xlfn.TEXTBEFORE(SUBSTITUTE(Table2[[#This Row],[my new versions]],"'","")," ")</f>
        <v>RXN-ACONT2_m_FWD-rt4274</v>
      </c>
      <c r="H913">
        <f>_xlfn.XLOOKUP(Table2[[#This Row],[name]],Table1[name],Table1[1/h],0)</f>
        <v>0</v>
      </c>
      <c r="I913" t="b">
        <f>OR(Table2[[#This Row],[match]]=0,ROUNDUP(_xlfn.NUMBERVALUE(Table2[[#This Row],[match]]),4)=ROUNDUP(_xlfn.NUMBERVALUE(Table2[[#This Row],[1/h]]),4))</f>
        <v>1</v>
      </c>
    </row>
    <row r="914" spans="5:9">
      <c r="E914" t="s">
        <v>1321</v>
      </c>
      <c r="F914">
        <f>_xlfn.NUMBERVALUE(_xlfn.TEXTAFTER(Table2[[#This Row],[my new versions]]," ",-1))</f>
        <v>12673.550496858699</v>
      </c>
      <c r="G914" t="str">
        <f>_xlfn.TEXTBEFORE(SUBSTITUTE(Table2[[#This Row],[my new versions]],"'","")," ")</f>
        <v>RXN-ACONT2_m_REV-rt4274</v>
      </c>
      <c r="H914">
        <f>_xlfn.XLOOKUP(Table2[[#This Row],[name]],Table1[name],Table1[1/h],0)</f>
        <v>0</v>
      </c>
      <c r="I914" t="b">
        <f>OR(Table2[[#This Row],[match]]=0,ROUNDUP(_xlfn.NUMBERVALUE(Table2[[#This Row],[match]]),4)=ROUNDUP(_xlfn.NUMBERVALUE(Table2[[#This Row],[1/h]]),4))</f>
        <v>1</v>
      </c>
    </row>
    <row r="915" spans="5:9">
      <c r="E915" t="s">
        <v>1322</v>
      </c>
      <c r="F915">
        <f>_xlfn.NUMBERVALUE(_xlfn.TEXTAFTER(Table2[[#This Row],[my new versions]]," ",-1))</f>
        <v>12673.550496858699</v>
      </c>
      <c r="G915" t="str">
        <f>_xlfn.TEXTBEFORE(SUBSTITUTE(Table2[[#This Row],[my new versions]],"'","")," ")</f>
        <v>RXN-ACONTa_m_FWD-rt3256</v>
      </c>
      <c r="H915">
        <f>_xlfn.XLOOKUP(Table2[[#This Row],[name]],Table1[name],Table1[1/h],0)</f>
        <v>0</v>
      </c>
      <c r="I915" t="b">
        <f>OR(Table2[[#This Row],[match]]=0,ROUNDUP(_xlfn.NUMBERVALUE(Table2[[#This Row],[match]]),4)=ROUNDUP(_xlfn.NUMBERVALUE(Table2[[#This Row],[1/h]]),4))</f>
        <v>1</v>
      </c>
    </row>
    <row r="916" spans="5:9">
      <c r="E916" t="s">
        <v>1323</v>
      </c>
      <c r="F916">
        <f>_xlfn.NUMBERVALUE(_xlfn.TEXTAFTER(Table2[[#This Row],[my new versions]]," ",-1))</f>
        <v>12673.550496858699</v>
      </c>
      <c r="G916" t="str">
        <f>_xlfn.TEXTBEFORE(SUBSTITUTE(Table2[[#This Row],[my new versions]],"'","")," ")</f>
        <v>RXN-ACONTa_m_REV-rt3256</v>
      </c>
      <c r="H916">
        <f>_xlfn.XLOOKUP(Table2[[#This Row],[name]],Table1[name],Table1[1/h],0)</f>
        <v>0</v>
      </c>
      <c r="I916" t="b">
        <f>OR(Table2[[#This Row],[match]]=0,ROUNDUP(_xlfn.NUMBERVALUE(Table2[[#This Row],[match]]),4)=ROUNDUP(_xlfn.NUMBERVALUE(Table2[[#This Row],[1/h]]),4))</f>
        <v>1</v>
      </c>
    </row>
    <row r="917" spans="5:9">
      <c r="E917" t="s">
        <v>1324</v>
      </c>
      <c r="F917">
        <f>_xlfn.NUMBERVALUE(_xlfn.TEXTAFTER(Table2[[#This Row],[my new versions]]," ",-1))</f>
        <v>12673.550496858699</v>
      </c>
      <c r="G917" t="str">
        <f>_xlfn.TEXTBEFORE(SUBSTITUTE(Table2[[#This Row],[my new versions]],"'","")," ")</f>
        <v>RXN-ACONTa_m_FWD-rt6232</v>
      </c>
      <c r="H917">
        <f>_xlfn.XLOOKUP(Table2[[#This Row],[name]],Table1[name],Table1[1/h],0)</f>
        <v>0</v>
      </c>
      <c r="I917" t="b">
        <f>OR(Table2[[#This Row],[match]]=0,ROUNDUP(_xlfn.NUMBERVALUE(Table2[[#This Row],[match]]),4)=ROUNDUP(_xlfn.NUMBERVALUE(Table2[[#This Row],[1/h]]),4))</f>
        <v>1</v>
      </c>
    </row>
    <row r="918" spans="5:9">
      <c r="E918" t="s">
        <v>1325</v>
      </c>
      <c r="F918">
        <f>_xlfn.NUMBERVALUE(_xlfn.TEXTAFTER(Table2[[#This Row],[my new versions]]," ",-1))</f>
        <v>12673.550496858699</v>
      </c>
      <c r="G918" t="str">
        <f>_xlfn.TEXTBEFORE(SUBSTITUTE(Table2[[#This Row],[my new versions]],"'","")," ")</f>
        <v>RXN-ACONTa_m_REV-rt6232</v>
      </c>
      <c r="H918">
        <f>_xlfn.XLOOKUP(Table2[[#This Row],[name]],Table1[name],Table1[1/h],0)</f>
        <v>0</v>
      </c>
      <c r="I918" t="b">
        <f>OR(Table2[[#This Row],[match]]=0,ROUNDUP(_xlfn.NUMBERVALUE(Table2[[#This Row],[match]]),4)=ROUNDUP(_xlfn.NUMBERVALUE(Table2[[#This Row],[1/h]]),4))</f>
        <v>1</v>
      </c>
    </row>
    <row r="919" spans="5:9">
      <c r="E919" t="s">
        <v>1326</v>
      </c>
      <c r="F919">
        <f>_xlfn.NUMBERVALUE(_xlfn.TEXTAFTER(Table2[[#This Row],[my new versions]]," ",-1))</f>
        <v>12673.550496858699</v>
      </c>
      <c r="G919" t="str">
        <f>_xlfn.TEXTBEFORE(SUBSTITUTE(Table2[[#This Row],[my new versions]],"'","")," ")</f>
        <v>RXN-ACONTb_m_FWD-rt3256</v>
      </c>
      <c r="H919">
        <f>_xlfn.XLOOKUP(Table2[[#This Row],[name]],Table1[name],Table1[1/h],0)</f>
        <v>0</v>
      </c>
      <c r="I919" t="b">
        <f>OR(Table2[[#This Row],[match]]=0,ROUNDUP(_xlfn.NUMBERVALUE(Table2[[#This Row],[match]]),4)=ROUNDUP(_xlfn.NUMBERVALUE(Table2[[#This Row],[1/h]]),4))</f>
        <v>1</v>
      </c>
    </row>
    <row r="920" spans="5:9">
      <c r="E920" t="s">
        <v>1327</v>
      </c>
      <c r="F920">
        <f>_xlfn.NUMBERVALUE(_xlfn.TEXTAFTER(Table2[[#This Row],[my new versions]]," ",-1))</f>
        <v>12673.550496858699</v>
      </c>
      <c r="G920" t="str">
        <f>_xlfn.TEXTBEFORE(SUBSTITUTE(Table2[[#This Row],[my new versions]],"'","")," ")</f>
        <v>RXN-ACONTb_m_REV-rt3256</v>
      </c>
      <c r="H920">
        <f>_xlfn.XLOOKUP(Table2[[#This Row],[name]],Table1[name],Table1[1/h],0)</f>
        <v>0</v>
      </c>
      <c r="I920" t="b">
        <f>OR(Table2[[#This Row],[match]]=0,ROUNDUP(_xlfn.NUMBERVALUE(Table2[[#This Row],[match]]),4)=ROUNDUP(_xlfn.NUMBERVALUE(Table2[[#This Row],[1/h]]),4))</f>
        <v>1</v>
      </c>
    </row>
    <row r="921" spans="5:9">
      <c r="E921" t="s">
        <v>1328</v>
      </c>
      <c r="F921">
        <f>_xlfn.NUMBERVALUE(_xlfn.TEXTAFTER(Table2[[#This Row],[my new versions]]," ",-1))</f>
        <v>12673.550496858699</v>
      </c>
      <c r="G921" t="str">
        <f>_xlfn.TEXTBEFORE(SUBSTITUTE(Table2[[#This Row],[my new versions]],"'","")," ")</f>
        <v>RXN-ACONTb_m_FWD-rt6232</v>
      </c>
      <c r="H921">
        <f>_xlfn.XLOOKUP(Table2[[#This Row],[name]],Table1[name],Table1[1/h],0)</f>
        <v>0</v>
      </c>
      <c r="I921" t="b">
        <f>OR(Table2[[#This Row],[match]]=0,ROUNDUP(_xlfn.NUMBERVALUE(Table2[[#This Row],[match]]),4)=ROUNDUP(_xlfn.NUMBERVALUE(Table2[[#This Row],[1/h]]),4))</f>
        <v>1</v>
      </c>
    </row>
    <row r="922" spans="5:9">
      <c r="E922" t="s">
        <v>1329</v>
      </c>
      <c r="F922">
        <f>_xlfn.NUMBERVALUE(_xlfn.TEXTAFTER(Table2[[#This Row],[my new versions]]," ",-1))</f>
        <v>12673.550496858699</v>
      </c>
      <c r="G922" t="str">
        <f>_xlfn.TEXTBEFORE(SUBSTITUTE(Table2[[#This Row],[my new versions]],"'","")," ")</f>
        <v>RXN-ACONTb_m_REV-rt6232</v>
      </c>
      <c r="H922">
        <f>_xlfn.XLOOKUP(Table2[[#This Row],[name]],Table1[name],Table1[1/h],0)</f>
        <v>0</v>
      </c>
      <c r="I922" t="b">
        <f>OR(Table2[[#This Row],[match]]=0,ROUNDUP(_xlfn.NUMBERVALUE(Table2[[#This Row],[match]]),4)=ROUNDUP(_xlfn.NUMBERVALUE(Table2[[#This Row],[1/h]]),4))</f>
        <v>1</v>
      </c>
    </row>
    <row r="923" spans="5:9">
      <c r="E923" t="s">
        <v>1330</v>
      </c>
      <c r="F923">
        <f>_xlfn.NUMBERVALUE(_xlfn.TEXTAFTER(Table2[[#This Row],[my new versions]]," ",-1))</f>
        <v>33.691083493557599</v>
      </c>
      <c r="G923" t="str">
        <f>_xlfn.TEXTBEFORE(SUBSTITUTE(Table2[[#This Row],[my new versions]],"'","")," ")</f>
        <v>RXN-ACOTAi_m_FWD-rt6510</v>
      </c>
      <c r="H923">
        <f>_xlfn.XLOOKUP(Table2[[#This Row],[name]],Table1[name],Table1[1/h],0)</f>
        <v>33.691083493557599</v>
      </c>
      <c r="I923" t="b">
        <f>OR(Table2[[#This Row],[match]]=0,ROUNDUP(_xlfn.NUMBERVALUE(Table2[[#This Row],[match]]),4)=ROUNDUP(_xlfn.NUMBERVALUE(Table2[[#This Row],[1/h]]),4))</f>
        <v>1</v>
      </c>
    </row>
    <row r="924" spans="5:9">
      <c r="E924" t="s">
        <v>1331</v>
      </c>
      <c r="F924">
        <f>_xlfn.NUMBERVALUE(_xlfn.TEXTAFTER(Table2[[#This Row],[my new versions]]," ",-1))</f>
        <v>12673.550496858699</v>
      </c>
      <c r="G924" t="str">
        <f>_xlfn.TEXTBEFORE(SUBSTITUTE(Table2[[#This Row],[my new versions]],"'","")," ")</f>
        <v>RXN-ACP1_e_FWD-rt1163</v>
      </c>
      <c r="H924">
        <f>_xlfn.XLOOKUP(Table2[[#This Row],[name]],Table1[name],Table1[1/h],0)</f>
        <v>0</v>
      </c>
      <c r="I924" t="b">
        <f>OR(Table2[[#This Row],[match]]=0,ROUNDUP(_xlfn.NUMBERVALUE(Table2[[#This Row],[match]]),4)=ROUNDUP(_xlfn.NUMBERVALUE(Table2[[#This Row],[1/h]]),4))</f>
        <v>1</v>
      </c>
    </row>
    <row r="925" spans="5:9">
      <c r="E925" t="s">
        <v>1332</v>
      </c>
      <c r="F925">
        <f>_xlfn.NUMBERVALUE(_xlfn.TEXTAFTER(Table2[[#This Row],[my new versions]]," ",-1))</f>
        <v>12673.550496858699</v>
      </c>
      <c r="G925" t="str">
        <f>_xlfn.TEXTBEFORE(SUBSTITUTE(Table2[[#This Row],[my new versions]],"'","")," ")</f>
        <v>RXN-ACP1_e_FWD-rt5051</v>
      </c>
      <c r="H925">
        <f>_xlfn.XLOOKUP(Table2[[#This Row],[name]],Table1[name],Table1[1/h],0)</f>
        <v>0</v>
      </c>
      <c r="I925" t="b">
        <f>OR(Table2[[#This Row],[match]]=0,ROUNDUP(_xlfn.NUMBERVALUE(Table2[[#This Row],[match]]),4)=ROUNDUP(_xlfn.NUMBERVALUE(Table2[[#This Row],[1/h]]),4))</f>
        <v>1</v>
      </c>
    </row>
    <row r="926" spans="5:9">
      <c r="E926" t="s">
        <v>1333</v>
      </c>
      <c r="F926">
        <f>_xlfn.NUMBERVALUE(_xlfn.TEXTAFTER(Table2[[#This Row],[my new versions]]," ",-1))</f>
        <v>12673.550496858699</v>
      </c>
      <c r="G926" t="str">
        <f>_xlfn.TEXTBEFORE(SUBSTITUTE(Table2[[#This Row],[my new versions]],"'","")," ")</f>
        <v>RXN-ACPCS_c_FWD-rt0245</v>
      </c>
      <c r="H926">
        <f>_xlfn.XLOOKUP(Table2[[#This Row],[name]],Table1[name],Table1[1/h],0)</f>
        <v>0</v>
      </c>
      <c r="I926" t="b">
        <f>OR(Table2[[#This Row],[match]]=0,ROUNDUP(_xlfn.NUMBERVALUE(Table2[[#This Row],[match]]),4)=ROUNDUP(_xlfn.NUMBERVALUE(Table2[[#This Row],[1/h]]),4))</f>
        <v>1</v>
      </c>
    </row>
    <row r="927" spans="5:9">
      <c r="E927" t="s">
        <v>1334</v>
      </c>
      <c r="F927">
        <f>_xlfn.NUMBERVALUE(_xlfn.TEXTAFTER(Table2[[#This Row],[my new versions]]," ",-1))</f>
        <v>12673.550496858699</v>
      </c>
      <c r="G927" t="str">
        <f>_xlfn.TEXTBEFORE(SUBSTITUTE(Table2[[#This Row],[my new versions]],"'","")," ")</f>
        <v>RXN-ACPCS_c_REV-rt0245</v>
      </c>
      <c r="H927">
        <f>_xlfn.XLOOKUP(Table2[[#This Row],[name]],Table1[name],Table1[1/h],0)</f>
        <v>0</v>
      </c>
      <c r="I927" t="b">
        <f>OR(Table2[[#This Row],[match]]=0,ROUNDUP(_xlfn.NUMBERVALUE(Table2[[#This Row],[match]]),4)=ROUNDUP(_xlfn.NUMBERVALUE(Table2[[#This Row],[1/h]]),4))</f>
        <v>1</v>
      </c>
    </row>
    <row r="928" spans="5:9">
      <c r="E928" t="s">
        <v>1335</v>
      </c>
      <c r="F928">
        <f>_xlfn.NUMBERVALUE(_xlfn.TEXTAFTER(Table2[[#This Row],[my new versions]]," ",-1))</f>
        <v>12673.550496858699</v>
      </c>
      <c r="G928" t="str">
        <f>_xlfn.TEXTBEFORE(SUBSTITUTE(Table2[[#This Row],[my new versions]],"'","")," ")</f>
        <v>RXN-ACRNAH_x_FWD-rt5418</v>
      </c>
      <c r="H928">
        <f>_xlfn.XLOOKUP(Table2[[#This Row],[name]],Table1[name],Table1[1/h],0)</f>
        <v>0</v>
      </c>
      <c r="I928" t="b">
        <f>OR(Table2[[#This Row],[match]]=0,ROUNDUP(_xlfn.NUMBERVALUE(Table2[[#This Row],[match]]),4)=ROUNDUP(_xlfn.NUMBERVALUE(Table2[[#This Row],[1/h]]),4))</f>
        <v>1</v>
      </c>
    </row>
    <row r="929" spans="5:9">
      <c r="E929" t="s">
        <v>1336</v>
      </c>
      <c r="F929">
        <f>_xlfn.NUMBERVALUE(_xlfn.TEXTAFTER(Table2[[#This Row],[my new versions]]," ",-1))</f>
        <v>12673.550496858699</v>
      </c>
      <c r="G929" t="str">
        <f>_xlfn.TEXTBEFORE(SUBSTITUTE(Table2[[#This Row],[my new versions]],"'","")," ")</f>
        <v>RXN-ACRNt_c_m_FWD-rt0963</v>
      </c>
      <c r="H929">
        <f>_xlfn.XLOOKUP(Table2[[#This Row],[name]],Table1[name],Table1[1/h],0)</f>
        <v>0</v>
      </c>
      <c r="I929" t="b">
        <f>OR(Table2[[#This Row],[match]]=0,ROUNDUP(_xlfn.NUMBERVALUE(Table2[[#This Row],[match]]),4)=ROUNDUP(_xlfn.NUMBERVALUE(Table2[[#This Row],[1/h]]),4))</f>
        <v>1</v>
      </c>
    </row>
    <row r="930" spans="5:9">
      <c r="E930" t="s">
        <v>1337</v>
      </c>
      <c r="F930">
        <f>_xlfn.NUMBERVALUE(_xlfn.TEXTAFTER(Table2[[#This Row],[my new versions]]," ",-1))</f>
        <v>12673.550496858699</v>
      </c>
      <c r="G930" t="str">
        <f>_xlfn.TEXTBEFORE(SUBSTITUTE(Table2[[#This Row],[my new versions]],"'","")," ")</f>
        <v>RXN-ACRNt_c_x_FWD-SPONT</v>
      </c>
      <c r="H930">
        <f>_xlfn.XLOOKUP(Table2[[#This Row],[name]],Table1[name],Table1[1/h],0)</f>
        <v>0</v>
      </c>
      <c r="I930" t="b">
        <f>OR(Table2[[#This Row],[match]]=0,ROUNDUP(_xlfn.NUMBERVALUE(Table2[[#This Row],[match]]),4)=ROUNDUP(_xlfn.NUMBERVALUE(Table2[[#This Row],[1/h]]),4))</f>
        <v>1</v>
      </c>
    </row>
    <row r="931" spans="5:9">
      <c r="E931" t="s">
        <v>1338</v>
      </c>
      <c r="F931">
        <f>_xlfn.NUMBERVALUE(_xlfn.TEXTAFTER(Table2[[#This Row],[my new versions]]," ",-1))</f>
        <v>4108.1154623932498</v>
      </c>
      <c r="G931" t="str">
        <f>_xlfn.TEXTBEFORE(SUBSTITUTE(Table2[[#This Row],[my new versions]],"'","")," ")</f>
        <v>RXN-ACS_c_FWD-rt6229_c</v>
      </c>
      <c r="H931">
        <f>_xlfn.XLOOKUP(Table2[[#This Row],[name]],Table1[name],Table1[1/h],0)</f>
        <v>4108.1154623932325</v>
      </c>
      <c r="I931" t="b">
        <f>OR(Table2[[#This Row],[match]]=0,ROUNDUP(_xlfn.NUMBERVALUE(Table2[[#This Row],[match]]),4)=ROUNDUP(_xlfn.NUMBERVALUE(Table2[[#This Row],[1/h]]),4))</f>
        <v>1</v>
      </c>
    </row>
    <row r="932" spans="5:9">
      <c r="E932" t="s">
        <v>1339</v>
      </c>
      <c r="F932">
        <f>_xlfn.NUMBERVALUE(_xlfn.TEXTAFTER(Table2[[#This Row],[my new versions]]," ",-1))</f>
        <v>12673.550496858699</v>
      </c>
      <c r="G932" t="str">
        <f>_xlfn.TEXTBEFORE(SUBSTITUTE(Table2[[#This Row],[my new versions]],"'","")," ")</f>
        <v>RXN-ACS_c_FWD-rt7532_c</v>
      </c>
      <c r="H932">
        <f>_xlfn.XLOOKUP(Table2[[#This Row],[name]],Table1[name],Table1[1/h],0)</f>
        <v>0</v>
      </c>
      <c r="I932" t="b">
        <f>OR(Table2[[#This Row],[match]]=0,ROUNDUP(_xlfn.NUMBERVALUE(Table2[[#This Row],[match]]),4)=ROUNDUP(_xlfn.NUMBERVALUE(Table2[[#This Row],[1/h]]),4))</f>
        <v>1</v>
      </c>
    </row>
    <row r="933" spans="5:9">
      <c r="E933" t="s">
        <v>1340</v>
      </c>
      <c r="F933">
        <f>_xlfn.NUMBERVALUE(_xlfn.TEXTAFTER(Table2[[#This Row],[my new versions]]," ",-1))</f>
        <v>12673.550496858699</v>
      </c>
      <c r="G933" t="str">
        <f>_xlfn.TEXTBEFORE(SUBSTITUTE(Table2[[#This Row],[my new versions]],"'","")," ")</f>
        <v>RXN-ACS_n_FWD-rt6229_n</v>
      </c>
      <c r="H933">
        <f>_xlfn.XLOOKUP(Table2[[#This Row],[name]],Table1[name],Table1[1/h],0)</f>
        <v>0</v>
      </c>
      <c r="I933" t="b">
        <f>OR(Table2[[#This Row],[match]]=0,ROUNDUP(_xlfn.NUMBERVALUE(Table2[[#This Row],[match]]),4)=ROUNDUP(_xlfn.NUMBERVALUE(Table2[[#This Row],[1/h]]),4))</f>
        <v>1</v>
      </c>
    </row>
    <row r="934" spans="5:9">
      <c r="E934" t="s">
        <v>1341</v>
      </c>
      <c r="F934">
        <f>_xlfn.NUMBERVALUE(_xlfn.TEXTAFTER(Table2[[#This Row],[my new versions]]," ",-1))</f>
        <v>12673.550496858699</v>
      </c>
      <c r="G934" t="str">
        <f>_xlfn.TEXTBEFORE(SUBSTITUTE(Table2[[#This Row],[my new versions]],"'","")," ")</f>
        <v>RXN-ACS_n_FWD-rt7532_n</v>
      </c>
      <c r="H934">
        <f>_xlfn.XLOOKUP(Table2[[#This Row],[name]],Table1[name],Table1[1/h],0)</f>
        <v>0</v>
      </c>
      <c r="I934" t="b">
        <f>OR(Table2[[#This Row],[match]]=0,ROUNDUP(_xlfn.NUMBERVALUE(Table2[[#This Row],[match]]),4)=ROUNDUP(_xlfn.NUMBERVALUE(Table2[[#This Row],[1/h]]),4))</f>
        <v>1</v>
      </c>
    </row>
    <row r="935" spans="5:9">
      <c r="E935" t="s">
        <v>1342</v>
      </c>
      <c r="F935">
        <f>_xlfn.NUMBERVALUE(_xlfn.TEXTAFTER(Table2[[#This Row],[my new versions]]," ",-1))</f>
        <v>12673.550496858699</v>
      </c>
      <c r="G935" t="str">
        <f>_xlfn.TEXTBEFORE(SUBSTITUTE(Table2[[#This Row],[my new versions]],"'","")," ")</f>
        <v>RXN-ACt_c_e_FWD-rt7285</v>
      </c>
      <c r="H935">
        <f>_xlfn.XLOOKUP(Table2[[#This Row],[name]],Table1[name],Table1[1/h],0)</f>
        <v>0</v>
      </c>
      <c r="I935" t="b">
        <f>OR(Table2[[#This Row],[match]]=0,ROUNDUP(_xlfn.NUMBERVALUE(Table2[[#This Row],[match]]),4)=ROUNDUP(_xlfn.NUMBERVALUE(Table2[[#This Row],[1/h]]),4))</f>
        <v>1</v>
      </c>
    </row>
    <row r="936" spans="5:9">
      <c r="E936" t="s">
        <v>1343</v>
      </c>
      <c r="F936">
        <f>_xlfn.NUMBERVALUE(_xlfn.TEXTAFTER(Table2[[#This Row],[my new versions]]," ",-1))</f>
        <v>12673.550496858699</v>
      </c>
      <c r="G936" t="str">
        <f>_xlfn.TEXTBEFORE(SUBSTITUTE(Table2[[#This Row],[my new versions]],"'","")," ")</f>
        <v>RXN-ACt_c_e_REV-rt7285</v>
      </c>
      <c r="H936">
        <f>_xlfn.XLOOKUP(Table2[[#This Row],[name]],Table1[name],Table1[1/h],0)</f>
        <v>0</v>
      </c>
      <c r="I936" t="b">
        <f>OR(Table2[[#This Row],[match]]=0,ROUNDUP(_xlfn.NUMBERVALUE(Table2[[#This Row],[match]]),4)=ROUNDUP(_xlfn.NUMBERVALUE(Table2[[#This Row],[1/h]]),4))</f>
        <v>1</v>
      </c>
    </row>
    <row r="937" spans="5:9">
      <c r="E937" t="s">
        <v>1344</v>
      </c>
      <c r="F937">
        <f>_xlfn.NUMBERVALUE(_xlfn.TEXTAFTER(Table2[[#This Row],[my new versions]]," ",-1))</f>
        <v>12673.550496858699</v>
      </c>
      <c r="G937" t="str">
        <f>_xlfn.TEXTBEFORE(SUBSTITUTE(Table2[[#This Row],[my new versions]],"'","")," ")</f>
        <v>RXN-ACt_c_m_FWD-rt5456</v>
      </c>
      <c r="H937">
        <f>_xlfn.XLOOKUP(Table2[[#This Row],[name]],Table1[name],Table1[1/h],0)</f>
        <v>0</v>
      </c>
      <c r="I937" t="b">
        <f>OR(Table2[[#This Row],[match]]=0,ROUNDUP(_xlfn.NUMBERVALUE(Table2[[#This Row],[match]]),4)=ROUNDUP(_xlfn.NUMBERVALUE(Table2[[#This Row],[1/h]]),4))</f>
        <v>1</v>
      </c>
    </row>
    <row r="938" spans="5:9">
      <c r="E938" t="s">
        <v>1345</v>
      </c>
      <c r="F938">
        <f>_xlfn.NUMBERVALUE(_xlfn.TEXTAFTER(Table2[[#This Row],[my new versions]]," ",-1))</f>
        <v>12673.550496858699</v>
      </c>
      <c r="G938" t="str">
        <f>_xlfn.TEXTBEFORE(SUBSTITUTE(Table2[[#This Row],[my new versions]],"'","")," ")</f>
        <v>RXN-ACt_c_m_REV-rt5456</v>
      </c>
      <c r="H938">
        <f>_xlfn.XLOOKUP(Table2[[#This Row],[name]],Table1[name],Table1[1/h],0)</f>
        <v>0</v>
      </c>
      <c r="I938" t="b">
        <f>OR(Table2[[#This Row],[match]]=0,ROUNDUP(_xlfn.NUMBERVALUE(Table2[[#This Row],[match]]),4)=ROUNDUP(_xlfn.NUMBERVALUE(Table2[[#This Row],[1/h]]),4))</f>
        <v>1</v>
      </c>
    </row>
    <row r="939" spans="5:9">
      <c r="E939" t="s">
        <v>1346</v>
      </c>
      <c r="F939">
        <f>_xlfn.NUMBERVALUE(_xlfn.TEXTAFTER(Table2[[#This Row],[my new versions]]," ",-1))</f>
        <v>12673.550496858699</v>
      </c>
      <c r="G939" t="str">
        <f>_xlfn.TEXTBEFORE(SUBSTITUTE(Table2[[#This Row],[my new versions]],"'","")," ")</f>
        <v>RXN-ACt_c_n_FWD-SPONT</v>
      </c>
      <c r="H939">
        <f>_xlfn.XLOOKUP(Table2[[#This Row],[name]],Table1[name],Table1[1/h],0)</f>
        <v>0</v>
      </c>
      <c r="I939" t="b">
        <f>OR(Table2[[#This Row],[match]]=0,ROUNDUP(_xlfn.NUMBERVALUE(Table2[[#This Row],[match]]),4)=ROUNDUP(_xlfn.NUMBERVALUE(Table2[[#This Row],[1/h]]),4))</f>
        <v>1</v>
      </c>
    </row>
    <row r="940" spans="5:9">
      <c r="E940" t="s">
        <v>1347</v>
      </c>
      <c r="F940">
        <f>_xlfn.NUMBERVALUE(_xlfn.TEXTAFTER(Table2[[#This Row],[my new versions]]," ",-1))</f>
        <v>12673.550496858699</v>
      </c>
      <c r="G940" t="str">
        <f>_xlfn.TEXTBEFORE(SUBSTITUTE(Table2[[#This Row],[my new versions]],"'","")," ")</f>
        <v>RXN-ACt_c_n_REV-SPONT</v>
      </c>
      <c r="H940">
        <f>_xlfn.XLOOKUP(Table2[[#This Row],[name]],Table1[name],Table1[1/h],0)</f>
        <v>0</v>
      </c>
      <c r="I940" t="b">
        <f>OR(Table2[[#This Row],[match]]=0,ROUNDUP(_xlfn.NUMBERVALUE(Table2[[#This Row],[match]]),4)=ROUNDUP(_xlfn.NUMBERVALUE(Table2[[#This Row],[1/h]]),4))</f>
        <v>1</v>
      </c>
    </row>
    <row r="941" spans="5:9">
      <c r="E941" t="s">
        <v>1348</v>
      </c>
      <c r="F941">
        <f>_xlfn.NUMBERVALUE(_xlfn.TEXTAFTER(Table2[[#This Row],[my new versions]]," ",-1))</f>
        <v>12673.550496858699</v>
      </c>
      <c r="G941" t="str">
        <f>_xlfn.TEXTBEFORE(SUBSTITUTE(Table2[[#This Row],[my new versions]],"'","")," ")</f>
        <v>RXN-ADA_c_FWD-rt8364</v>
      </c>
      <c r="H941">
        <f>_xlfn.XLOOKUP(Table2[[#This Row],[name]],Table1[name],Table1[1/h],0)</f>
        <v>0</v>
      </c>
      <c r="I941" t="b">
        <f>OR(Table2[[#This Row],[match]]=0,ROUNDUP(_xlfn.NUMBERVALUE(Table2[[#This Row],[match]]),4)=ROUNDUP(_xlfn.NUMBERVALUE(Table2[[#This Row],[1/h]]),4))</f>
        <v>1</v>
      </c>
    </row>
    <row r="942" spans="5:9">
      <c r="E942" t="s">
        <v>1349</v>
      </c>
      <c r="F942">
        <f>_xlfn.NUMBERVALUE(_xlfn.TEXTAFTER(Table2[[#This Row],[my new versions]]," ",-1))</f>
        <v>12673.550496858699</v>
      </c>
      <c r="G942" t="str">
        <f>_xlfn.TEXTBEFORE(SUBSTITUTE(Table2[[#This Row],[my new versions]],"'","")," ")</f>
        <v>RXN-ADCL_c_FWD-rt4108</v>
      </c>
      <c r="H942">
        <f>_xlfn.XLOOKUP(Table2[[#This Row],[name]],Table1[name],Table1[1/h],0)</f>
        <v>0</v>
      </c>
      <c r="I942" t="b">
        <f>OR(Table2[[#This Row],[match]]=0,ROUNDUP(_xlfn.NUMBERVALUE(Table2[[#This Row],[match]]),4)=ROUNDUP(_xlfn.NUMBERVALUE(Table2[[#This Row],[1/h]]),4))</f>
        <v>1</v>
      </c>
    </row>
    <row r="943" spans="5:9">
      <c r="E943" t="s">
        <v>1350</v>
      </c>
      <c r="F943">
        <f>_xlfn.NUMBERVALUE(_xlfn.TEXTAFTER(Table2[[#This Row],[my new versions]]," ",-1))</f>
        <v>12673.550496858699</v>
      </c>
      <c r="G943" t="str">
        <f>_xlfn.TEXTBEFORE(SUBSTITUTE(Table2[[#This Row],[my new versions]],"'","")," ")</f>
        <v>RXN-ADCS_c_FWD-rt5301</v>
      </c>
      <c r="H943">
        <f>_xlfn.XLOOKUP(Table2[[#This Row],[name]],Table1[name],Table1[1/h],0)</f>
        <v>0</v>
      </c>
      <c r="I943" t="b">
        <f>OR(Table2[[#This Row],[match]]=0,ROUNDUP(_xlfn.NUMBERVALUE(Table2[[#This Row],[match]]),4)=ROUNDUP(_xlfn.NUMBERVALUE(Table2[[#This Row],[1/h]]),4))</f>
        <v>1</v>
      </c>
    </row>
    <row r="944" spans="5:9">
      <c r="E944" t="s">
        <v>1351</v>
      </c>
      <c r="F944">
        <f>_xlfn.NUMBERVALUE(_xlfn.TEXTAFTER(Table2[[#This Row],[my new versions]]," ",-1))</f>
        <v>12673.550496858699</v>
      </c>
      <c r="G944" t="str">
        <f>_xlfn.TEXTBEFORE(SUBSTITUTE(Table2[[#This Row],[my new versions]],"'","")," ")</f>
        <v>RXN-ADD_c_FWD-rt3300</v>
      </c>
      <c r="H944">
        <f>_xlfn.XLOOKUP(Table2[[#This Row],[name]],Table1[name],Table1[1/h],0)</f>
        <v>0</v>
      </c>
      <c r="I944" t="b">
        <f>OR(Table2[[#This Row],[match]]=0,ROUNDUP(_xlfn.NUMBERVALUE(Table2[[#This Row],[match]]),4)=ROUNDUP(_xlfn.NUMBERVALUE(Table2[[#This Row],[1/h]]),4))</f>
        <v>1</v>
      </c>
    </row>
    <row r="945" spans="5:9">
      <c r="E945" t="s">
        <v>1352</v>
      </c>
      <c r="F945">
        <f>_xlfn.NUMBERVALUE(_xlfn.TEXTAFTER(Table2[[#This Row],[my new versions]]," ",-1))</f>
        <v>12673.550496858699</v>
      </c>
      <c r="G945" t="str">
        <f>_xlfn.TEXTBEFORE(SUBSTITUTE(Table2[[#This Row],[my new versions]],"'","")," ")</f>
        <v>RXN-ADD_c_FWD-rt8364</v>
      </c>
      <c r="H945">
        <f>_xlfn.XLOOKUP(Table2[[#This Row],[name]],Table1[name],Table1[1/h],0)</f>
        <v>0</v>
      </c>
      <c r="I945" t="b">
        <f>OR(Table2[[#This Row],[match]]=0,ROUNDUP(_xlfn.NUMBERVALUE(Table2[[#This Row],[match]]),4)=ROUNDUP(_xlfn.NUMBERVALUE(Table2[[#This Row],[1/h]]),4))</f>
        <v>1</v>
      </c>
    </row>
    <row r="946" spans="5:9">
      <c r="E946" t="s">
        <v>1353</v>
      </c>
      <c r="F946">
        <f>_xlfn.NUMBERVALUE(_xlfn.TEXTAFTER(Table2[[#This Row],[my new versions]]," ",-1))</f>
        <v>12673.550496858699</v>
      </c>
      <c r="G946" t="str">
        <f>_xlfn.TEXTBEFORE(SUBSTITUTE(Table2[[#This Row],[my new versions]],"'","")," ")</f>
        <v>RXN-ADEt_c_m_FWD-SPONT</v>
      </c>
      <c r="H946">
        <f>_xlfn.XLOOKUP(Table2[[#This Row],[name]],Table1[name],Table1[1/h],0)</f>
        <v>0</v>
      </c>
      <c r="I946" t="b">
        <f>OR(Table2[[#This Row],[match]]=0,ROUNDUP(_xlfn.NUMBERVALUE(Table2[[#This Row],[match]]),4)=ROUNDUP(_xlfn.NUMBERVALUE(Table2[[#This Row],[1/h]]),4))</f>
        <v>1</v>
      </c>
    </row>
    <row r="947" spans="5:9">
      <c r="E947" t="s">
        <v>1354</v>
      </c>
      <c r="F947">
        <f>_xlfn.NUMBERVALUE(_xlfn.TEXTAFTER(Table2[[#This Row],[my new versions]]," ",-1))</f>
        <v>12673.550496858699</v>
      </c>
      <c r="G947" t="str">
        <f>_xlfn.TEXTBEFORE(SUBSTITUTE(Table2[[#This Row],[my new versions]],"'","")," ")</f>
        <v>RXN-ADEt_c_m_REV-SPONT</v>
      </c>
      <c r="H947">
        <f>_xlfn.XLOOKUP(Table2[[#This Row],[name]],Table1[name],Table1[1/h],0)</f>
        <v>0</v>
      </c>
      <c r="I947" t="b">
        <f>OR(Table2[[#This Row],[match]]=0,ROUNDUP(_xlfn.NUMBERVALUE(Table2[[#This Row],[match]]),4)=ROUNDUP(_xlfn.NUMBERVALUE(Table2[[#This Row],[1/h]]),4))</f>
        <v>1</v>
      </c>
    </row>
    <row r="948" spans="5:9">
      <c r="E948" t="s">
        <v>1355</v>
      </c>
      <c r="F948">
        <f>_xlfn.NUMBERVALUE(_xlfn.TEXTAFTER(Table2[[#This Row],[my new versions]]," ",-1))</f>
        <v>12673.550496858699</v>
      </c>
      <c r="G948" t="str">
        <f>_xlfn.TEXTBEFORE(SUBSTITUTE(Table2[[#This Row],[my new versions]],"'","")," ")</f>
        <v>RXN-ADEtps_e_FWD-rt6190</v>
      </c>
      <c r="H948">
        <f>_xlfn.XLOOKUP(Table2[[#This Row],[name]],Table1[name],Table1[1/h],0)</f>
        <v>0</v>
      </c>
      <c r="I948" t="b">
        <f>OR(Table2[[#This Row],[match]]=0,ROUNDUP(_xlfn.NUMBERVALUE(Table2[[#This Row],[match]]),4)=ROUNDUP(_xlfn.NUMBERVALUE(Table2[[#This Row],[1/h]]),4))</f>
        <v>1</v>
      </c>
    </row>
    <row r="949" spans="5:9">
      <c r="E949" t="s">
        <v>1356</v>
      </c>
      <c r="F949">
        <f>_xlfn.NUMBERVALUE(_xlfn.TEXTAFTER(Table2[[#This Row],[my new versions]]," ",-1))</f>
        <v>32677.0453407409</v>
      </c>
      <c r="G949" t="str">
        <f>_xlfn.TEXTBEFORE(SUBSTITUTE(Table2[[#This Row],[my new versions]],"'","")," ")</f>
        <v>RXN-ADK1_c_FWD-rt3932</v>
      </c>
      <c r="H949">
        <f>_xlfn.XLOOKUP(Table2[[#This Row],[name]],Table1[name],Table1[1/h],0)</f>
        <v>32677.045340740955</v>
      </c>
      <c r="I949" t="b">
        <f>OR(Table2[[#This Row],[match]]=0,ROUNDUP(_xlfn.NUMBERVALUE(Table2[[#This Row],[match]]),4)=ROUNDUP(_xlfn.NUMBERVALUE(Table2[[#This Row],[1/h]]),4))</f>
        <v>1</v>
      </c>
    </row>
    <row r="950" spans="5:9">
      <c r="E950" t="s">
        <v>1357</v>
      </c>
      <c r="F950">
        <f>_xlfn.NUMBERVALUE(_xlfn.TEXTAFTER(Table2[[#This Row],[my new versions]]," ",-1))</f>
        <v>32677.0453407409</v>
      </c>
      <c r="G950" t="str">
        <f>_xlfn.TEXTBEFORE(SUBSTITUTE(Table2[[#This Row],[my new versions]],"'","")," ")</f>
        <v>RXN-ADK1_c_FWD-rt7128_c</v>
      </c>
      <c r="H950">
        <f>_xlfn.XLOOKUP(Table2[[#This Row],[name]],Table1[name],Table1[1/h],0)</f>
        <v>32677.045340740955</v>
      </c>
      <c r="I950" t="b">
        <f>OR(Table2[[#This Row],[match]]=0,ROUNDUP(_xlfn.NUMBERVALUE(Table2[[#This Row],[match]]),4)=ROUNDUP(_xlfn.NUMBERVALUE(Table2[[#This Row],[1/h]]),4))</f>
        <v>1</v>
      </c>
    </row>
    <row r="951" spans="5:9">
      <c r="E951" t="s">
        <v>1358</v>
      </c>
      <c r="F951">
        <f>_xlfn.NUMBERVALUE(_xlfn.TEXTAFTER(Table2[[#This Row],[my new versions]]," ",-1))</f>
        <v>4.1291649050624801E-3</v>
      </c>
      <c r="G951" t="str">
        <f>_xlfn.TEXTBEFORE(SUBSTITUTE(Table2[[#This Row],[my new versions]],"'","")," ")</f>
        <v>RXN-ADK1_m_FWD-rt6761</v>
      </c>
      <c r="H951">
        <f>_xlfn.XLOOKUP(Table2[[#This Row],[name]],Table1[name],Table1[1/h],0)</f>
        <v>4.1291649050624645E-3</v>
      </c>
      <c r="I951" t="b">
        <f>OR(Table2[[#This Row],[match]]=0,ROUNDUP(_xlfn.NUMBERVALUE(Table2[[#This Row],[match]]),4)=ROUNDUP(_xlfn.NUMBERVALUE(Table2[[#This Row],[1/h]]),4))</f>
        <v>1</v>
      </c>
    </row>
    <row r="952" spans="5:9">
      <c r="E952" t="s">
        <v>1359</v>
      </c>
      <c r="F952">
        <f>_xlfn.NUMBERVALUE(_xlfn.TEXTAFTER(Table2[[#This Row],[my new versions]]," ",-1))</f>
        <v>4.1291649050624801E-3</v>
      </c>
      <c r="G952" t="str">
        <f>_xlfn.TEXTBEFORE(SUBSTITUTE(Table2[[#This Row],[my new versions]],"'","")," ")</f>
        <v>RXN-ADK1_m_FWD-rt7128_m</v>
      </c>
      <c r="H952">
        <f>_xlfn.XLOOKUP(Table2[[#This Row],[name]],Table1[name],Table1[1/h],0)</f>
        <v>4.1291649050624645E-3</v>
      </c>
      <c r="I952" t="b">
        <f>OR(Table2[[#This Row],[match]]=0,ROUNDUP(_xlfn.NUMBERVALUE(Table2[[#This Row],[match]]),4)=ROUNDUP(_xlfn.NUMBERVALUE(Table2[[#This Row],[1/h]]),4))</f>
        <v>1</v>
      </c>
    </row>
    <row r="953" spans="5:9">
      <c r="E953" t="s">
        <v>1360</v>
      </c>
      <c r="F953">
        <f>_xlfn.NUMBERVALUE(_xlfn.TEXTAFTER(Table2[[#This Row],[my new versions]]," ",-1))</f>
        <v>12673.550496858699</v>
      </c>
      <c r="G953" t="str">
        <f>_xlfn.TEXTBEFORE(SUBSTITUTE(Table2[[#This Row],[my new versions]],"'","")," ")</f>
        <v>RXN-ADK3_m_FWD-rt6761</v>
      </c>
      <c r="H953">
        <f>_xlfn.XLOOKUP(Table2[[#This Row],[name]],Table1[name],Table1[1/h],0)</f>
        <v>0</v>
      </c>
      <c r="I953" t="b">
        <f>OR(Table2[[#This Row],[match]]=0,ROUNDUP(_xlfn.NUMBERVALUE(Table2[[#This Row],[match]]),4)=ROUNDUP(_xlfn.NUMBERVALUE(Table2[[#This Row],[1/h]]),4))</f>
        <v>1</v>
      </c>
    </row>
    <row r="954" spans="5:9">
      <c r="E954" t="s">
        <v>1361</v>
      </c>
      <c r="F954">
        <f>_xlfn.NUMBERVALUE(_xlfn.TEXTAFTER(Table2[[#This Row],[my new versions]]," ",-1))</f>
        <v>12673.550496858699</v>
      </c>
      <c r="G954" t="str">
        <f>_xlfn.TEXTBEFORE(SUBSTITUTE(Table2[[#This Row],[my new versions]],"'","")," ")</f>
        <v>RXN-ADK3_m_REV-rt6761</v>
      </c>
      <c r="H954">
        <f>_xlfn.XLOOKUP(Table2[[#This Row],[name]],Table1[name],Table1[1/h],0)</f>
        <v>0</v>
      </c>
      <c r="I954" t="b">
        <f>OR(Table2[[#This Row],[match]]=0,ROUNDUP(_xlfn.NUMBERVALUE(Table2[[#This Row],[match]]),4)=ROUNDUP(_xlfn.NUMBERVALUE(Table2[[#This Row],[1/h]]),4))</f>
        <v>1</v>
      </c>
    </row>
    <row r="955" spans="5:9">
      <c r="E955" t="s">
        <v>1362</v>
      </c>
      <c r="F955">
        <f>_xlfn.NUMBERVALUE(_xlfn.TEXTAFTER(Table2[[#This Row],[my new versions]]," ",-1))</f>
        <v>12673.550496858699</v>
      </c>
      <c r="G955" t="str">
        <f>_xlfn.TEXTBEFORE(SUBSTITUTE(Table2[[#This Row],[my new versions]],"'","")," ")</f>
        <v>RXN-ADK3_m_FWD-rt7128_m</v>
      </c>
      <c r="H955">
        <f>_xlfn.XLOOKUP(Table2[[#This Row],[name]],Table1[name],Table1[1/h],0)</f>
        <v>0</v>
      </c>
      <c r="I955" t="b">
        <f>OR(Table2[[#This Row],[match]]=0,ROUNDUP(_xlfn.NUMBERVALUE(Table2[[#This Row],[match]]),4)=ROUNDUP(_xlfn.NUMBERVALUE(Table2[[#This Row],[1/h]]),4))</f>
        <v>1</v>
      </c>
    </row>
    <row r="956" spans="5:9">
      <c r="E956" t="s">
        <v>1363</v>
      </c>
      <c r="F956">
        <f>_xlfn.NUMBERVALUE(_xlfn.TEXTAFTER(Table2[[#This Row],[my new versions]]," ",-1))</f>
        <v>12673.550496858699</v>
      </c>
      <c r="G956" t="str">
        <f>_xlfn.TEXTBEFORE(SUBSTITUTE(Table2[[#This Row],[my new versions]],"'","")," ")</f>
        <v>RXN-ADK3_m_REV-rt7128_m</v>
      </c>
      <c r="H956">
        <f>_xlfn.XLOOKUP(Table2[[#This Row],[name]],Table1[name],Table1[1/h],0)</f>
        <v>0</v>
      </c>
      <c r="I956" t="b">
        <f>OR(Table2[[#This Row],[match]]=0,ROUNDUP(_xlfn.NUMBERVALUE(Table2[[#This Row],[match]]),4)=ROUNDUP(_xlfn.NUMBERVALUE(Table2[[#This Row],[1/h]]),4))</f>
        <v>1</v>
      </c>
    </row>
    <row r="957" spans="5:9">
      <c r="E957" t="s">
        <v>1364</v>
      </c>
      <c r="F957">
        <f>_xlfn.NUMBERVALUE(_xlfn.TEXTAFTER(Table2[[#This Row],[my new versions]]," ",-1))</f>
        <v>48.9961686805554</v>
      </c>
      <c r="G957" t="str">
        <f>_xlfn.TEXTBEFORE(SUBSTITUTE(Table2[[#This Row],[my new versions]],"'","")," ")</f>
        <v>RXN-ADMDC_c_FWD-rt2849</v>
      </c>
      <c r="H957">
        <f>_xlfn.XLOOKUP(Table2[[#This Row],[name]],Table1[name],Table1[1/h],0)</f>
        <v>48.996168680555286</v>
      </c>
      <c r="I957" t="b">
        <f>OR(Table2[[#This Row],[match]]=0,ROUNDUP(_xlfn.NUMBERVALUE(Table2[[#This Row],[match]]),4)=ROUNDUP(_xlfn.NUMBERVALUE(Table2[[#This Row],[1/h]]),4))</f>
        <v>1</v>
      </c>
    </row>
    <row r="958" spans="5:9">
      <c r="E958" t="s">
        <v>1365</v>
      </c>
      <c r="F958">
        <f>_xlfn.NUMBERVALUE(_xlfn.TEXTAFTER(Table2[[#This Row],[my new versions]]," ",-1))</f>
        <v>12673.550496858699</v>
      </c>
      <c r="G958" t="str">
        <f>_xlfn.TEXTBEFORE(SUBSTITUTE(Table2[[#This Row],[my new versions]],"'","")," ")</f>
        <v>RXN-ADNCYC_c_FWD-rt4919</v>
      </c>
      <c r="H958">
        <f>_xlfn.XLOOKUP(Table2[[#This Row],[name]],Table1[name],Table1[1/h],0)</f>
        <v>0</v>
      </c>
      <c r="I958" t="b">
        <f>OR(Table2[[#This Row],[match]]=0,ROUNDUP(_xlfn.NUMBERVALUE(Table2[[#This Row],[match]]),4)=ROUNDUP(_xlfn.NUMBERVALUE(Table2[[#This Row],[1/h]]),4))</f>
        <v>1</v>
      </c>
    </row>
    <row r="959" spans="5:9">
      <c r="E959" t="s">
        <v>1366</v>
      </c>
      <c r="F959">
        <f>_xlfn.NUMBERVALUE(_xlfn.TEXTAFTER(Table2[[#This Row],[my new versions]]," ",-1))</f>
        <v>7779.3037847592996</v>
      </c>
      <c r="G959" t="str">
        <f>_xlfn.TEXTBEFORE(SUBSTITUTE(Table2[[#This Row],[my new versions]],"'","")," ")</f>
        <v>RXN-ADNK1_c_FWD-rt0017</v>
      </c>
      <c r="H959">
        <f>_xlfn.XLOOKUP(Table2[[#This Row],[name]],Table1[name],Table1[1/h],0)</f>
        <v>7779.3037847592841</v>
      </c>
      <c r="I959" t="b">
        <f>OR(Table2[[#This Row],[match]]=0,ROUNDUP(_xlfn.NUMBERVALUE(Table2[[#This Row],[match]]),4)=ROUNDUP(_xlfn.NUMBERVALUE(Table2[[#This Row],[1/h]]),4))</f>
        <v>1</v>
      </c>
    </row>
    <row r="960" spans="5:9">
      <c r="E960" t="s">
        <v>1367</v>
      </c>
      <c r="F960">
        <f>_xlfn.NUMBERVALUE(_xlfn.TEXTAFTER(Table2[[#This Row],[my new versions]]," ",-1))</f>
        <v>12673.550496858699</v>
      </c>
      <c r="G960" t="str">
        <f>_xlfn.TEXTBEFORE(SUBSTITUTE(Table2[[#This Row],[my new versions]],"'","")," ")</f>
        <v>RXN-ADNtps_e_FWD-rt5601</v>
      </c>
      <c r="H960">
        <f>_xlfn.XLOOKUP(Table2[[#This Row],[name]],Table1[name],Table1[1/h],0)</f>
        <v>0</v>
      </c>
      <c r="I960" t="b">
        <f>OR(Table2[[#This Row],[match]]=0,ROUNDUP(_xlfn.NUMBERVALUE(Table2[[#This Row],[match]]),4)=ROUNDUP(_xlfn.NUMBERVALUE(Table2[[#This Row],[1/h]]),4))</f>
        <v>1</v>
      </c>
    </row>
    <row r="961" spans="5:9">
      <c r="E961" t="s">
        <v>1368</v>
      </c>
      <c r="F961">
        <f>_xlfn.NUMBERVALUE(_xlfn.TEXTAFTER(Table2[[#This Row],[my new versions]]," ",-1))</f>
        <v>577389.77346627205</v>
      </c>
      <c r="G961" t="str">
        <f>_xlfn.TEXTBEFORE(SUBSTITUTE(Table2[[#This Row],[my new versions]],"'","")," ")</f>
        <v>RXN-ADPATPt_c_m_FWD-rt4336</v>
      </c>
      <c r="H961">
        <f>_xlfn.XLOOKUP(Table2[[#This Row],[name]],Table1[name],Table1[1/h],0)</f>
        <v>577389.77346626995</v>
      </c>
      <c r="I961" t="b">
        <f>OR(Table2[[#This Row],[match]]=0,ROUNDUP(_xlfn.NUMBERVALUE(Table2[[#This Row],[match]]),4)=ROUNDUP(_xlfn.NUMBERVALUE(Table2[[#This Row],[1/h]]),4))</f>
        <v>1</v>
      </c>
    </row>
    <row r="962" spans="5:9">
      <c r="E962" t="s">
        <v>1369</v>
      </c>
      <c r="F962">
        <f>_xlfn.NUMBERVALUE(_xlfn.TEXTAFTER(Table2[[#This Row],[my new versions]]," ",-1))</f>
        <v>12673.550496858699</v>
      </c>
      <c r="G962" t="str">
        <f>_xlfn.TEXTBEFORE(SUBSTITUTE(Table2[[#This Row],[my new versions]],"'","")," ")</f>
        <v>RXN-ADPATPt_c_m_REV-rt4336</v>
      </c>
      <c r="H962">
        <f>_xlfn.XLOOKUP(Table2[[#This Row],[name]],Table1[name],Table1[1/h],0)</f>
        <v>0</v>
      </c>
      <c r="I962" t="b">
        <f>OR(Table2[[#This Row],[match]]=0,ROUNDUP(_xlfn.NUMBERVALUE(Table2[[#This Row],[match]]),4)=ROUNDUP(_xlfn.NUMBERVALUE(Table2[[#This Row],[1/h]]),4))</f>
        <v>1</v>
      </c>
    </row>
    <row r="963" spans="5:9">
      <c r="E963" t="s">
        <v>1370</v>
      </c>
      <c r="F963">
        <f>_xlfn.NUMBERVALUE(_xlfn.TEXTAFTER(Table2[[#This Row],[my new versions]]," ",-1))</f>
        <v>12673.550496858699</v>
      </c>
      <c r="G963" t="str">
        <f>_xlfn.TEXTBEFORE(SUBSTITUTE(Table2[[#This Row],[my new versions]],"'","")," ")</f>
        <v>RXN-ADPATPt_c_x_FWD-rt7777</v>
      </c>
      <c r="H963">
        <f>_xlfn.XLOOKUP(Table2[[#This Row],[name]],Table1[name],Table1[1/h],0)</f>
        <v>0</v>
      </c>
      <c r="I963" t="b">
        <f>OR(Table2[[#This Row],[match]]=0,ROUNDUP(_xlfn.NUMBERVALUE(Table2[[#This Row],[match]]),4)=ROUNDUP(_xlfn.NUMBERVALUE(Table2[[#This Row],[1/h]]),4))</f>
        <v>1</v>
      </c>
    </row>
    <row r="964" spans="5:9">
      <c r="E964" t="s">
        <v>1371</v>
      </c>
      <c r="F964">
        <f>_xlfn.NUMBERVALUE(_xlfn.TEXTAFTER(Table2[[#This Row],[my new versions]]," ",-1))</f>
        <v>12673.550496858699</v>
      </c>
      <c r="G964" t="str">
        <f>_xlfn.TEXTBEFORE(SUBSTITUTE(Table2[[#This Row],[my new versions]],"'","")," ")</f>
        <v>RXN-ADPh_c_FWD-SPONT</v>
      </c>
      <c r="H964">
        <f>_xlfn.XLOOKUP(Table2[[#This Row],[name]],Table1[name],Table1[1/h],0)</f>
        <v>0</v>
      </c>
      <c r="I964" t="b">
        <f>OR(Table2[[#This Row],[match]]=0,ROUNDUP(_xlfn.NUMBERVALUE(Table2[[#This Row],[match]]),4)=ROUNDUP(_xlfn.NUMBERVALUE(Table2[[#This Row],[1/h]]),4))</f>
        <v>1</v>
      </c>
    </row>
    <row r="965" spans="5:9">
      <c r="E965" t="s">
        <v>1372</v>
      </c>
      <c r="F965">
        <f>_xlfn.NUMBERVALUE(_xlfn.TEXTAFTER(Table2[[#This Row],[my new versions]]," ",-1))</f>
        <v>12673.550496858699</v>
      </c>
      <c r="G965" t="str">
        <f>_xlfn.TEXTBEFORE(SUBSTITUTE(Table2[[#This Row],[my new versions]],"'","")," ")</f>
        <v>RXN-ADPh_m_FWD-SPONT</v>
      </c>
      <c r="H965">
        <f>_xlfn.XLOOKUP(Table2[[#This Row],[name]],Table1[name],Table1[1/h],0)</f>
        <v>0</v>
      </c>
      <c r="I965" t="b">
        <f>OR(Table2[[#This Row],[match]]=0,ROUNDUP(_xlfn.NUMBERVALUE(Table2[[#This Row],[match]]),4)=ROUNDUP(_xlfn.NUMBERVALUE(Table2[[#This Row],[1/h]]),4))</f>
        <v>1</v>
      </c>
    </row>
    <row r="966" spans="5:9">
      <c r="E966" t="s">
        <v>1373</v>
      </c>
      <c r="F966">
        <f>_xlfn.NUMBERVALUE(_xlfn.TEXTAFTER(Table2[[#This Row],[my new versions]]," ",-1))</f>
        <v>12673.550496858699</v>
      </c>
      <c r="G966" t="str">
        <f>_xlfn.TEXTBEFORE(SUBSTITUTE(Table2[[#This Row],[my new versions]],"'","")," ")</f>
        <v>RXN-ADPRDP_m_FWD-rt8143</v>
      </c>
      <c r="H966">
        <f>_xlfn.XLOOKUP(Table2[[#This Row],[name]],Table1[name],Table1[1/h],0)</f>
        <v>0</v>
      </c>
      <c r="I966" t="b">
        <f>OR(Table2[[#This Row],[match]]=0,ROUNDUP(_xlfn.NUMBERVALUE(Table2[[#This Row],[match]]),4)=ROUNDUP(_xlfn.NUMBERVALUE(Table2[[#This Row],[1/h]]),4))</f>
        <v>1</v>
      </c>
    </row>
    <row r="967" spans="5:9">
      <c r="E967" t="s">
        <v>1374</v>
      </c>
      <c r="F967">
        <f>_xlfn.NUMBERVALUE(_xlfn.TEXTAFTER(Table2[[#This Row],[my new versions]]," ",-1))</f>
        <v>22.762334033950498</v>
      </c>
      <c r="G967" t="str">
        <f>_xlfn.TEXTBEFORE(SUBSTITUTE(Table2[[#This Row],[my new versions]],"'","")," ")</f>
        <v>RXN-ADPT_c_FWD-rt7825</v>
      </c>
      <c r="H967">
        <f>_xlfn.XLOOKUP(Table2[[#This Row],[name]],Table1[name],Table1[1/h],0)</f>
        <v>22.762334033950538</v>
      </c>
      <c r="I967" t="b">
        <f>OR(Table2[[#This Row],[match]]=0,ROUNDUP(_xlfn.NUMBERVALUE(Table2[[#This Row],[match]]),4)=ROUNDUP(_xlfn.NUMBERVALUE(Table2[[#This Row],[1/h]]),4))</f>
        <v>1</v>
      </c>
    </row>
    <row r="968" spans="5:9">
      <c r="E968" t="s">
        <v>1375</v>
      </c>
      <c r="F968">
        <f>_xlfn.NUMBERVALUE(_xlfn.TEXTAFTER(Table2[[#This Row],[my new versions]]," ",-1))</f>
        <v>12673.550496858699</v>
      </c>
      <c r="G968" t="str">
        <f>_xlfn.TEXTBEFORE(SUBSTITUTE(Table2[[#This Row],[my new versions]],"'","")," ")</f>
        <v>RXN-ADPt_c_en_FWD-SPONT</v>
      </c>
      <c r="H968">
        <f>_xlfn.XLOOKUP(Table2[[#This Row],[name]],Table1[name],Table1[1/h],0)</f>
        <v>0</v>
      </c>
      <c r="I968" t="b">
        <f>OR(Table2[[#This Row],[match]]=0,ROUNDUP(_xlfn.NUMBERVALUE(Table2[[#This Row],[match]]),4)=ROUNDUP(_xlfn.NUMBERVALUE(Table2[[#This Row],[1/h]]),4))</f>
        <v>1</v>
      </c>
    </row>
    <row r="969" spans="5:9">
      <c r="E969" t="s">
        <v>1376</v>
      </c>
      <c r="F969">
        <f>_xlfn.NUMBERVALUE(_xlfn.TEXTAFTER(Table2[[#This Row],[my new versions]]," ",-1))</f>
        <v>12673.550496858699</v>
      </c>
      <c r="G969" t="str">
        <f>_xlfn.TEXTBEFORE(SUBSTITUTE(Table2[[#This Row],[my new versions]],"'","")," ")</f>
        <v>RXN-ADPt_c_en_REV-SPONT</v>
      </c>
      <c r="H969">
        <f>_xlfn.XLOOKUP(Table2[[#This Row],[name]],Table1[name],Table1[1/h],0)</f>
        <v>0</v>
      </c>
      <c r="I969" t="b">
        <f>OR(Table2[[#This Row],[match]]=0,ROUNDUP(_xlfn.NUMBERVALUE(Table2[[#This Row],[match]]),4)=ROUNDUP(_xlfn.NUMBERVALUE(Table2[[#This Row],[1/h]]),4))</f>
        <v>1</v>
      </c>
    </row>
    <row r="970" spans="5:9">
      <c r="E970" t="s">
        <v>1377</v>
      </c>
      <c r="F970">
        <f>_xlfn.NUMBERVALUE(_xlfn.TEXTAFTER(Table2[[#This Row],[my new versions]]," ",-1))</f>
        <v>12673.550496858699</v>
      </c>
      <c r="G970" t="str">
        <f>_xlfn.TEXTBEFORE(SUBSTITUTE(Table2[[#This Row],[my new versions]],"'","")," ")</f>
        <v>RXN-ADPt_c_gm_FWD-SPONT</v>
      </c>
      <c r="H970">
        <f>_xlfn.XLOOKUP(Table2[[#This Row],[name]],Table1[name],Table1[1/h],0)</f>
        <v>0</v>
      </c>
      <c r="I970" t="b">
        <f>OR(Table2[[#This Row],[match]]=0,ROUNDUP(_xlfn.NUMBERVALUE(Table2[[#This Row],[match]]),4)=ROUNDUP(_xlfn.NUMBERVALUE(Table2[[#This Row],[1/h]]),4))</f>
        <v>1</v>
      </c>
    </row>
    <row r="971" spans="5:9">
      <c r="E971" t="s">
        <v>1378</v>
      </c>
      <c r="F971">
        <f>_xlfn.NUMBERVALUE(_xlfn.TEXTAFTER(Table2[[#This Row],[my new versions]]," ",-1))</f>
        <v>12673.550496858699</v>
      </c>
      <c r="G971" t="str">
        <f>_xlfn.TEXTBEFORE(SUBSTITUTE(Table2[[#This Row],[my new versions]],"'","")," ")</f>
        <v>RXN-ADPt_c_gm_REV-SPONT</v>
      </c>
      <c r="H971">
        <f>_xlfn.XLOOKUP(Table2[[#This Row],[name]],Table1[name],Table1[1/h],0)</f>
        <v>0</v>
      </c>
      <c r="I971" t="b">
        <f>OR(Table2[[#This Row],[match]]=0,ROUNDUP(_xlfn.NUMBERVALUE(Table2[[#This Row],[match]]),4)=ROUNDUP(_xlfn.NUMBERVALUE(Table2[[#This Row],[1/h]]),4))</f>
        <v>1</v>
      </c>
    </row>
    <row r="972" spans="5:9">
      <c r="E972" t="s">
        <v>1379</v>
      </c>
      <c r="F972">
        <f>_xlfn.NUMBERVALUE(_xlfn.TEXTAFTER(Table2[[#This Row],[my new versions]]," ",-1))</f>
        <v>12673.550496858699</v>
      </c>
      <c r="G972" t="str">
        <f>_xlfn.TEXTBEFORE(SUBSTITUTE(Table2[[#This Row],[my new versions]],"'","")," ")</f>
        <v>RXN-ADPt_c_n_FWD-SPONT</v>
      </c>
      <c r="H972">
        <f>_xlfn.XLOOKUP(Table2[[#This Row],[name]],Table1[name],Table1[1/h],0)</f>
        <v>0</v>
      </c>
      <c r="I972" t="b">
        <f>OR(Table2[[#This Row],[match]]=0,ROUNDUP(_xlfn.NUMBERVALUE(Table2[[#This Row],[match]]),4)=ROUNDUP(_xlfn.NUMBERVALUE(Table2[[#This Row],[1/h]]),4))</f>
        <v>1</v>
      </c>
    </row>
    <row r="973" spans="5:9">
      <c r="E973" t="s">
        <v>1380</v>
      </c>
      <c r="F973">
        <f>_xlfn.NUMBERVALUE(_xlfn.TEXTAFTER(Table2[[#This Row],[my new versions]]," ",-1))</f>
        <v>12673.550496858699</v>
      </c>
      <c r="G973" t="str">
        <f>_xlfn.TEXTBEFORE(SUBSTITUTE(Table2[[#This Row],[my new versions]],"'","")," ")</f>
        <v>RXN-ADPt_c_n_REV-SPONT</v>
      </c>
      <c r="H973">
        <f>_xlfn.XLOOKUP(Table2[[#This Row],[name]],Table1[name],Table1[1/h],0)</f>
        <v>0</v>
      </c>
      <c r="I973" t="b">
        <f>OR(Table2[[#This Row],[match]]=0,ROUNDUP(_xlfn.NUMBERVALUE(Table2[[#This Row],[match]]),4)=ROUNDUP(_xlfn.NUMBERVALUE(Table2[[#This Row],[1/h]]),4))</f>
        <v>1</v>
      </c>
    </row>
    <row r="974" spans="5:9">
      <c r="E974" t="s">
        <v>1381</v>
      </c>
      <c r="F974">
        <f>_xlfn.NUMBERVALUE(_xlfn.TEXTAFTER(Table2[[#This Row],[my new versions]]," ",-1))</f>
        <v>12673.550496858699</v>
      </c>
      <c r="G974" t="str">
        <f>_xlfn.TEXTBEFORE(SUBSTITUTE(Table2[[#This Row],[my new versions]],"'","")," ")</f>
        <v>RXN-ADPt_c_r_FWD-SPONT</v>
      </c>
      <c r="H974">
        <f>_xlfn.XLOOKUP(Table2[[#This Row],[name]],Table1[name],Table1[1/h],0)</f>
        <v>0</v>
      </c>
      <c r="I974" t="b">
        <f>OR(Table2[[#This Row],[match]]=0,ROUNDUP(_xlfn.NUMBERVALUE(Table2[[#This Row],[match]]),4)=ROUNDUP(_xlfn.NUMBERVALUE(Table2[[#This Row],[1/h]]),4))</f>
        <v>1</v>
      </c>
    </row>
    <row r="975" spans="5:9">
      <c r="E975" t="s">
        <v>1382</v>
      </c>
      <c r="F975">
        <f>_xlfn.NUMBERVALUE(_xlfn.TEXTAFTER(Table2[[#This Row],[my new versions]]," ",-1))</f>
        <v>12673.550496858699</v>
      </c>
      <c r="G975" t="str">
        <f>_xlfn.TEXTBEFORE(SUBSTITUTE(Table2[[#This Row],[my new versions]],"'","")," ")</f>
        <v>RXN-ADPt_c_r_REV-SPONT</v>
      </c>
      <c r="H975">
        <f>_xlfn.XLOOKUP(Table2[[#This Row],[name]],Table1[name],Table1[1/h],0)</f>
        <v>0</v>
      </c>
      <c r="I975" t="b">
        <f>OR(Table2[[#This Row],[match]]=0,ROUNDUP(_xlfn.NUMBERVALUE(Table2[[#This Row],[match]]),4)=ROUNDUP(_xlfn.NUMBERVALUE(Table2[[#This Row],[1/h]]),4))</f>
        <v>1</v>
      </c>
    </row>
    <row r="976" spans="5:9">
      <c r="E976" t="s">
        <v>1383</v>
      </c>
      <c r="F976">
        <f>_xlfn.NUMBERVALUE(_xlfn.TEXTAFTER(Table2[[#This Row],[my new versions]]," ",-1))</f>
        <v>12673.550496858699</v>
      </c>
      <c r="G976" t="str">
        <f>_xlfn.TEXTBEFORE(SUBSTITUTE(Table2[[#This Row],[my new versions]],"'","")," ")</f>
        <v>RXN-ADPt_c_vm_FWD-SPONT</v>
      </c>
      <c r="H976">
        <f>_xlfn.XLOOKUP(Table2[[#This Row],[name]],Table1[name],Table1[1/h],0)</f>
        <v>0</v>
      </c>
      <c r="I976" t="b">
        <f>OR(Table2[[#This Row],[match]]=0,ROUNDUP(_xlfn.NUMBERVALUE(Table2[[#This Row],[match]]),4)=ROUNDUP(_xlfn.NUMBERVALUE(Table2[[#This Row],[1/h]]),4))</f>
        <v>1</v>
      </c>
    </row>
    <row r="977" spans="5:9">
      <c r="E977" t="s">
        <v>1384</v>
      </c>
      <c r="F977">
        <f>_xlfn.NUMBERVALUE(_xlfn.TEXTAFTER(Table2[[#This Row],[my new versions]]," ",-1))</f>
        <v>12673.550496858699</v>
      </c>
      <c r="G977" t="str">
        <f>_xlfn.TEXTBEFORE(SUBSTITUTE(Table2[[#This Row],[my new versions]],"'","")," ")</f>
        <v>RXN-ADPt_c_vm_REV-SPONT</v>
      </c>
      <c r="H977">
        <f>_xlfn.XLOOKUP(Table2[[#This Row],[name]],Table1[name],Table1[1/h],0)</f>
        <v>0</v>
      </c>
      <c r="I977" t="b">
        <f>OR(Table2[[#This Row],[match]]=0,ROUNDUP(_xlfn.NUMBERVALUE(Table2[[#This Row],[match]]),4)=ROUNDUP(_xlfn.NUMBERVALUE(Table2[[#This Row],[1/h]]),4))</f>
        <v>1</v>
      </c>
    </row>
    <row r="978" spans="5:9">
      <c r="E978" t="s">
        <v>1385</v>
      </c>
      <c r="F978">
        <f>_xlfn.NUMBERVALUE(_xlfn.TEXTAFTER(Table2[[#This Row],[my new versions]]," ",-1))</f>
        <v>21.699383690395599</v>
      </c>
      <c r="G978" t="str">
        <f>_xlfn.TEXTBEFORE(SUBSTITUTE(Table2[[#This Row],[my new versions]],"'","")," ")</f>
        <v>RXN-ADSK_c_FWD-rt0341</v>
      </c>
      <c r="H978">
        <f>_xlfn.XLOOKUP(Table2[[#This Row],[name]],Table1[name],Table1[1/h],0)</f>
        <v>21.699383690395585</v>
      </c>
      <c r="I978" t="b">
        <f>OR(Table2[[#This Row],[match]]=0,ROUNDUP(_xlfn.NUMBERVALUE(Table2[[#This Row],[match]]),4)=ROUNDUP(_xlfn.NUMBERVALUE(Table2[[#This Row],[1/h]]),4))</f>
        <v>1</v>
      </c>
    </row>
    <row r="979" spans="5:9">
      <c r="E979" t="s">
        <v>1386</v>
      </c>
      <c r="F979">
        <f>_xlfn.NUMBERVALUE(_xlfn.TEXTAFTER(Table2[[#This Row],[my new versions]]," ",-1))</f>
        <v>36959.148228403799</v>
      </c>
      <c r="G979" t="str">
        <f>_xlfn.TEXTBEFORE(SUBSTITUTE(Table2[[#This Row],[my new versions]],"'","")," ")</f>
        <v>RXN-ADSL1r_c_FWD-rt7437</v>
      </c>
      <c r="H979">
        <f>_xlfn.XLOOKUP(Table2[[#This Row],[name]],Table1[name],Table1[1/h],0)</f>
        <v>36959.148228403792</v>
      </c>
      <c r="I979" t="b">
        <f>OR(Table2[[#This Row],[match]]=0,ROUNDUP(_xlfn.NUMBERVALUE(Table2[[#This Row],[match]]),4)=ROUNDUP(_xlfn.NUMBERVALUE(Table2[[#This Row],[1/h]]),4))</f>
        <v>1</v>
      </c>
    </row>
    <row r="980" spans="5:9">
      <c r="E980" t="s">
        <v>1387</v>
      </c>
      <c r="F980">
        <f>_xlfn.NUMBERVALUE(_xlfn.TEXTAFTER(Table2[[#This Row],[my new versions]]," ",-1))</f>
        <v>12673.550496858699</v>
      </c>
      <c r="G980" t="str">
        <f>_xlfn.TEXTBEFORE(SUBSTITUTE(Table2[[#This Row],[my new versions]],"'","")," ")</f>
        <v>RXN-ADSL1r_c_REV-rt7437</v>
      </c>
      <c r="H980">
        <f>_xlfn.XLOOKUP(Table2[[#This Row],[name]],Table1[name],Table1[1/h],0)</f>
        <v>0</v>
      </c>
      <c r="I980" t="b">
        <f>OR(Table2[[#This Row],[match]]=0,ROUNDUP(_xlfn.NUMBERVALUE(Table2[[#This Row],[match]]),4)=ROUNDUP(_xlfn.NUMBERVALUE(Table2[[#This Row],[1/h]]),4))</f>
        <v>1</v>
      </c>
    </row>
    <row r="981" spans="5:9">
      <c r="E981" t="s">
        <v>1388</v>
      </c>
      <c r="F981">
        <f>_xlfn.NUMBERVALUE(_xlfn.TEXTAFTER(Table2[[#This Row],[my new versions]]," ",-1))</f>
        <v>36959.148228403799</v>
      </c>
      <c r="G981" t="str">
        <f>_xlfn.TEXTBEFORE(SUBSTITUTE(Table2[[#This Row],[my new versions]],"'","")," ")</f>
        <v>RXN-ADSL2i_c_FWD-rt7437</v>
      </c>
      <c r="H981">
        <f>_xlfn.XLOOKUP(Table2[[#This Row],[name]],Table1[name],Table1[1/h],0)</f>
        <v>36959.148228403792</v>
      </c>
      <c r="I981" t="b">
        <f>OR(Table2[[#This Row],[match]]=0,ROUNDUP(_xlfn.NUMBERVALUE(Table2[[#This Row],[match]]),4)=ROUNDUP(_xlfn.NUMBERVALUE(Table2[[#This Row],[1/h]]),4))</f>
        <v>1</v>
      </c>
    </row>
    <row r="982" spans="5:9">
      <c r="E982" t="s">
        <v>1389</v>
      </c>
      <c r="F982">
        <f>_xlfn.NUMBERVALUE(_xlfn.TEXTAFTER(Table2[[#This Row],[my new versions]]," ",-1))</f>
        <v>3775.17029377469</v>
      </c>
      <c r="G982" t="str">
        <f>_xlfn.TEXTBEFORE(SUBSTITUTE(Table2[[#This Row],[my new versions]],"'","")," ")</f>
        <v>RXN-ADSS_c_FWD-rt3802</v>
      </c>
      <c r="H982">
        <f>_xlfn.XLOOKUP(Table2[[#This Row],[name]],Table1[name],Table1[1/h],0)</f>
        <v>3775.1702937746763</v>
      </c>
      <c r="I982" t="b">
        <f>OR(Table2[[#This Row],[match]]=0,ROUNDUP(_xlfn.NUMBERVALUE(Table2[[#This Row],[match]]),4)=ROUNDUP(_xlfn.NUMBERVALUE(Table2[[#This Row],[1/h]]),4))</f>
        <v>1</v>
      </c>
    </row>
    <row r="983" spans="5:9">
      <c r="E983" t="s">
        <v>1390</v>
      </c>
      <c r="F983">
        <f>_xlfn.NUMBERVALUE(_xlfn.TEXTAFTER(Table2[[#This Row],[my new versions]]," ",-1))</f>
        <v>12673.550496858699</v>
      </c>
      <c r="G983" t="str">
        <f>_xlfn.TEXTBEFORE(SUBSTITUTE(Table2[[#This Row],[my new versions]],"'","")," ")</f>
        <v>RXN-AEPI1_c_FWD-rt0136</v>
      </c>
      <c r="H983">
        <f>_xlfn.XLOOKUP(Table2[[#This Row],[name]],Table1[name],Table1[1/h],0)</f>
        <v>0</v>
      </c>
      <c r="I983" t="b">
        <f>OR(Table2[[#This Row],[match]]=0,ROUNDUP(_xlfn.NUMBERVALUE(Table2[[#This Row],[match]]),4)=ROUNDUP(_xlfn.NUMBERVALUE(Table2[[#This Row],[1/h]]),4))</f>
        <v>1</v>
      </c>
    </row>
    <row r="984" spans="5:9">
      <c r="E984" t="s">
        <v>1391</v>
      </c>
      <c r="F984">
        <f>_xlfn.NUMBERVALUE(_xlfn.TEXTAFTER(Table2[[#This Row],[my new versions]]," ",-1))</f>
        <v>12673.550496858699</v>
      </c>
      <c r="G984" t="str">
        <f>_xlfn.TEXTBEFORE(SUBSTITUTE(Table2[[#This Row],[my new versions]],"'","")," ")</f>
        <v>RXN-AEPI1_c_REV-rt0136</v>
      </c>
      <c r="H984">
        <f>_xlfn.XLOOKUP(Table2[[#This Row],[name]],Table1[name],Table1[1/h],0)</f>
        <v>0</v>
      </c>
      <c r="I984" t="b">
        <f>OR(Table2[[#This Row],[match]]=0,ROUNDUP(_xlfn.NUMBERVALUE(Table2[[#This Row],[match]]),4)=ROUNDUP(_xlfn.NUMBERVALUE(Table2[[#This Row],[1/h]]),4))</f>
        <v>1</v>
      </c>
    </row>
    <row r="985" spans="5:9">
      <c r="E985" t="s">
        <v>1392</v>
      </c>
      <c r="F985">
        <f>_xlfn.NUMBERVALUE(_xlfn.TEXTAFTER(Table2[[#This Row],[my new versions]]," ",-1))</f>
        <v>12673.550496858699</v>
      </c>
      <c r="G985" t="str">
        <f>_xlfn.TEXTBEFORE(SUBSTITUTE(Table2[[#This Row],[my new versions]],"'","")," ")</f>
        <v>RXN-AEPI2_c_FWD-rt0136</v>
      </c>
      <c r="H985">
        <f>_xlfn.XLOOKUP(Table2[[#This Row],[name]],Table1[name],Table1[1/h],0)</f>
        <v>0</v>
      </c>
      <c r="I985" t="b">
        <f>OR(Table2[[#This Row],[match]]=0,ROUNDUP(_xlfn.NUMBERVALUE(Table2[[#This Row],[match]]),4)=ROUNDUP(_xlfn.NUMBERVALUE(Table2[[#This Row],[1/h]]),4))</f>
        <v>1</v>
      </c>
    </row>
    <row r="986" spans="5:9">
      <c r="E986" t="s">
        <v>1393</v>
      </c>
      <c r="F986">
        <f>_xlfn.NUMBERVALUE(_xlfn.TEXTAFTER(Table2[[#This Row],[my new versions]]," ",-1))</f>
        <v>12673.550496858699</v>
      </c>
      <c r="G986" t="str">
        <f>_xlfn.TEXTBEFORE(SUBSTITUTE(Table2[[#This Row],[my new versions]],"'","")," ")</f>
        <v>RXN-AEPI2_c_REV-rt0136</v>
      </c>
      <c r="H986">
        <f>_xlfn.XLOOKUP(Table2[[#This Row],[name]],Table1[name],Table1[1/h],0)</f>
        <v>0</v>
      </c>
      <c r="I986" t="b">
        <f>OR(Table2[[#This Row],[match]]=0,ROUNDUP(_xlfn.NUMBERVALUE(Table2[[#This Row],[match]]),4)=ROUNDUP(_xlfn.NUMBERVALUE(Table2[[#This Row],[1/h]]),4))</f>
        <v>1</v>
      </c>
    </row>
    <row r="987" spans="5:9">
      <c r="E987" t="s">
        <v>1394</v>
      </c>
      <c r="F987">
        <f>_xlfn.NUMBERVALUE(_xlfn.TEXTAFTER(Table2[[#This Row],[my new versions]]," ",-1))</f>
        <v>156.41008999228299</v>
      </c>
      <c r="G987" t="str">
        <f>_xlfn.TEXTBEFORE(SUBSTITUTE(Table2[[#This Row],[my new versions]],"'","")," ")</f>
        <v>RXN-AFAT_c_FWD-rt3174_c</v>
      </c>
      <c r="H987">
        <f>_xlfn.XLOOKUP(Table2[[#This Row],[name]],Table1[name],Table1[1/h],0)</f>
        <v>156.41008999228367</v>
      </c>
      <c r="I987" t="b">
        <f>OR(Table2[[#This Row],[match]]=0,ROUNDUP(_xlfn.NUMBERVALUE(Table2[[#This Row],[match]]),4)=ROUNDUP(_xlfn.NUMBERVALUE(Table2[[#This Row],[1/h]]),4))</f>
        <v>1</v>
      </c>
    </row>
    <row r="988" spans="5:9">
      <c r="E988" t="s">
        <v>1395</v>
      </c>
      <c r="F988">
        <f>_xlfn.NUMBERVALUE(_xlfn.TEXTAFTER(Table2[[#This Row],[my new versions]]," ",-1))</f>
        <v>12673.550496858699</v>
      </c>
      <c r="G988" t="str">
        <f>_xlfn.TEXTBEFORE(SUBSTITUTE(Table2[[#This Row],[my new versions]],"'","")," ")</f>
        <v>RXN-AFLTXNB1S_c_FWD-rt2689</v>
      </c>
      <c r="H988">
        <f>_xlfn.XLOOKUP(Table2[[#This Row],[name]],Table1[name],Table1[1/h],0)</f>
        <v>0</v>
      </c>
      <c r="I988" t="b">
        <f>OR(Table2[[#This Row],[match]]=0,ROUNDUP(_xlfn.NUMBERVALUE(Table2[[#This Row],[match]]),4)=ROUNDUP(_xlfn.NUMBERVALUE(Table2[[#This Row],[1/h]]),4))</f>
        <v>1</v>
      </c>
    </row>
    <row r="989" spans="5:9">
      <c r="E989" t="s">
        <v>1396</v>
      </c>
      <c r="F989">
        <f>_xlfn.NUMBERVALUE(_xlfn.TEXTAFTER(Table2[[#This Row],[my new versions]]," ",-1))</f>
        <v>12673.550496858699</v>
      </c>
      <c r="G989" t="str">
        <f>_xlfn.TEXTBEFORE(SUBSTITUTE(Table2[[#This Row],[my new versions]],"'","")," ")</f>
        <v>RXN-AFLTXNB2S_c_FWD-rt2689</v>
      </c>
      <c r="H989">
        <f>_xlfn.XLOOKUP(Table2[[#This Row],[name]],Table1[name],Table1[1/h],0)</f>
        <v>0</v>
      </c>
      <c r="I989" t="b">
        <f>OR(Table2[[#This Row],[match]]=0,ROUNDUP(_xlfn.NUMBERVALUE(Table2[[#This Row],[match]]),4)=ROUNDUP(_xlfn.NUMBERVALUE(Table2[[#This Row],[1/h]]),4))</f>
        <v>1</v>
      </c>
    </row>
    <row r="990" spans="5:9">
      <c r="E990" t="s">
        <v>1397</v>
      </c>
      <c r="F990">
        <f>_xlfn.NUMBERVALUE(_xlfn.TEXTAFTER(Table2[[#This Row],[my new versions]]," ",-1))</f>
        <v>12673.550496858699</v>
      </c>
      <c r="G990" t="str">
        <f>_xlfn.TEXTBEFORE(SUBSTITUTE(Table2[[#This Row],[my new versions]],"'","")," ")</f>
        <v>RXN-AGMT_e_FWD-rt1772</v>
      </c>
      <c r="H990">
        <f>_xlfn.XLOOKUP(Table2[[#This Row],[name]],Table1[name],Table1[1/h],0)</f>
        <v>0</v>
      </c>
      <c r="I990" t="b">
        <f>OR(Table2[[#This Row],[match]]=0,ROUNDUP(_xlfn.NUMBERVALUE(Table2[[#This Row],[match]]),4)=ROUNDUP(_xlfn.NUMBERVALUE(Table2[[#This Row],[1/h]]),4))</f>
        <v>1</v>
      </c>
    </row>
    <row r="991" spans="5:9">
      <c r="E991" t="s">
        <v>1398</v>
      </c>
      <c r="F991">
        <f>_xlfn.NUMBERVALUE(_xlfn.TEXTAFTER(Table2[[#This Row],[my new versions]]," ",-1))</f>
        <v>12673.550496858699</v>
      </c>
      <c r="G991" t="str">
        <f>_xlfn.TEXTBEFORE(SUBSTITUTE(Table2[[#This Row],[my new versions]],"'","")," ")</f>
        <v>RXN-AGNPR_l_FWD-rt7207_l</v>
      </c>
      <c r="H991">
        <f>_xlfn.XLOOKUP(Table2[[#This Row],[name]],Table1[name],Table1[1/h],0)</f>
        <v>0</v>
      </c>
      <c r="I991" t="b">
        <f>OR(Table2[[#This Row],[match]]=0,ROUNDUP(_xlfn.NUMBERVALUE(Table2[[#This Row],[match]]),4)=ROUNDUP(_xlfn.NUMBERVALUE(Table2[[#This Row],[1/h]]),4))</f>
        <v>1</v>
      </c>
    </row>
    <row r="992" spans="5:9">
      <c r="E992" t="s">
        <v>1399</v>
      </c>
      <c r="F992">
        <f>_xlfn.NUMBERVALUE(_xlfn.TEXTAFTER(Table2[[#This Row],[my new versions]]," ",-1))</f>
        <v>12673.550496858699</v>
      </c>
      <c r="G992" t="str">
        <f>_xlfn.TEXTBEFORE(SUBSTITUTE(Table2[[#This Row],[my new versions]],"'","")," ")</f>
        <v>RXN-AGNPR_rm_FWD-rt7207_rm</v>
      </c>
      <c r="H992">
        <f>_xlfn.XLOOKUP(Table2[[#This Row],[name]],Table1[name],Table1[1/h],0)</f>
        <v>0</v>
      </c>
      <c r="I992" t="b">
        <f>OR(Table2[[#This Row],[match]]=0,ROUNDUP(_xlfn.NUMBERVALUE(Table2[[#This Row],[match]]),4)=ROUNDUP(_xlfn.NUMBERVALUE(Table2[[#This Row],[1/h]]),4))</f>
        <v>1</v>
      </c>
    </row>
    <row r="993" spans="5:9">
      <c r="E993" t="s">
        <v>1400</v>
      </c>
      <c r="F993">
        <f>_xlfn.NUMBERVALUE(_xlfn.TEXTAFTER(Table2[[#This Row],[my new versions]]," ",-1))</f>
        <v>12673.550496858699</v>
      </c>
      <c r="G993" t="str">
        <f>_xlfn.TEXTBEFORE(SUBSTITUTE(Table2[[#This Row],[my new versions]],"'","")," ")</f>
        <v>RXN-AGPAT_l_FWD-rt1378</v>
      </c>
      <c r="H993">
        <f>_xlfn.XLOOKUP(Table2[[#This Row],[name]],Table1[name],Table1[1/h],0)</f>
        <v>0</v>
      </c>
      <c r="I993" t="b">
        <f>OR(Table2[[#This Row],[match]]=0,ROUNDUP(_xlfn.NUMBERVALUE(Table2[[#This Row],[match]]),4)=ROUNDUP(_xlfn.NUMBERVALUE(Table2[[#This Row],[1/h]]),4))</f>
        <v>1</v>
      </c>
    </row>
    <row r="994" spans="5:9">
      <c r="E994" t="s">
        <v>1401</v>
      </c>
      <c r="F994">
        <f>_xlfn.NUMBERVALUE(_xlfn.TEXTAFTER(Table2[[#This Row],[my new versions]]," ",-1))</f>
        <v>12673.550496858699</v>
      </c>
      <c r="G994" t="str">
        <f>_xlfn.TEXTBEFORE(SUBSTITUTE(Table2[[#This Row],[my new versions]],"'","")," ")</f>
        <v>RXN-AGPAT_l_FWD-rt2059_l</v>
      </c>
      <c r="H994">
        <f>_xlfn.XLOOKUP(Table2[[#This Row],[name]],Table1[name],Table1[1/h],0)</f>
        <v>0</v>
      </c>
      <c r="I994" t="b">
        <f>OR(Table2[[#This Row],[match]]=0,ROUNDUP(_xlfn.NUMBERVALUE(Table2[[#This Row],[match]]),4)=ROUNDUP(_xlfn.NUMBERVALUE(Table2[[#This Row],[1/h]]),4))</f>
        <v>1</v>
      </c>
    </row>
    <row r="995" spans="5:9">
      <c r="E995" t="s">
        <v>1402</v>
      </c>
      <c r="F995">
        <f>_xlfn.NUMBERVALUE(_xlfn.TEXTAFTER(Table2[[#This Row],[my new versions]]," ",-1))</f>
        <v>195374.162691987</v>
      </c>
      <c r="G995" t="str">
        <f>_xlfn.TEXTBEFORE(SUBSTITUTE(Table2[[#This Row],[my new versions]],"'","")," ")</f>
        <v>RXN-AGPAT_rm_FWD-rt2059_rm</v>
      </c>
      <c r="H995">
        <f>_xlfn.XLOOKUP(Table2[[#This Row],[name]],Table1[name],Table1[1/h],0)</f>
        <v>195374.16269198712</v>
      </c>
      <c r="I995" t="b">
        <f>OR(Table2[[#This Row],[match]]=0,ROUNDUP(_xlfn.NUMBERVALUE(Table2[[#This Row],[match]]),4)=ROUNDUP(_xlfn.NUMBERVALUE(Table2[[#This Row],[1/h]]),4))</f>
        <v>1</v>
      </c>
    </row>
    <row r="996" spans="5:9">
      <c r="E996" t="s">
        <v>1403</v>
      </c>
      <c r="F996">
        <f>_xlfn.NUMBERVALUE(_xlfn.TEXTAFTER(Table2[[#This Row],[my new versions]]," ",-1))</f>
        <v>195374.162691987</v>
      </c>
      <c r="G996" t="str">
        <f>_xlfn.TEXTBEFORE(SUBSTITUTE(Table2[[#This Row],[my new versions]],"'","")," ")</f>
        <v>RXN-AGPAT_rm_FWD-rt7662</v>
      </c>
      <c r="H996">
        <f>_xlfn.XLOOKUP(Table2[[#This Row],[name]],Table1[name],Table1[1/h],0)</f>
        <v>195374.16269198712</v>
      </c>
      <c r="I996" t="b">
        <f>OR(Table2[[#This Row],[match]]=0,ROUNDUP(_xlfn.NUMBERVALUE(Table2[[#This Row],[match]]),4)=ROUNDUP(_xlfn.NUMBERVALUE(Table2[[#This Row],[1/h]]),4))</f>
        <v>1</v>
      </c>
    </row>
    <row r="997" spans="5:9">
      <c r="E997" t="s">
        <v>1404</v>
      </c>
      <c r="F997">
        <f>_xlfn.NUMBERVALUE(_xlfn.TEXTAFTER(Table2[[#This Row],[my new versions]]," ",-1))</f>
        <v>17.3770047320107</v>
      </c>
      <c r="G997" t="str">
        <f>_xlfn.TEXTBEFORE(SUBSTITUTE(Table2[[#This Row],[my new versions]],"'","")," ")</f>
        <v>RXN-AGPRi_m_FWD-rt1009</v>
      </c>
      <c r="H997">
        <f>_xlfn.XLOOKUP(Table2[[#This Row],[name]],Table1[name],Table1[1/h],0)</f>
        <v>17.377004732010736</v>
      </c>
      <c r="I997" t="b">
        <f>OR(Table2[[#This Row],[match]]=0,ROUNDUP(_xlfn.NUMBERVALUE(Table2[[#This Row],[match]]),4)=ROUNDUP(_xlfn.NUMBERVALUE(Table2[[#This Row],[1/h]]),4))</f>
        <v>1</v>
      </c>
    </row>
    <row r="998" spans="5:9">
      <c r="E998" t="s">
        <v>1405</v>
      </c>
      <c r="F998">
        <f>_xlfn.NUMBERVALUE(_xlfn.TEXTAFTER(Table2[[#This Row],[my new versions]]," ",-1))</f>
        <v>12673.550496858699</v>
      </c>
      <c r="G998" t="str">
        <f>_xlfn.TEXTBEFORE(SUBSTITUTE(Table2[[#This Row],[my new versions]],"'","")," ")</f>
        <v>RXN-AGTi_c_FWD-rt0451</v>
      </c>
      <c r="H998">
        <f>_xlfn.XLOOKUP(Table2[[#This Row],[name]],Table1[name],Table1[1/h],0)</f>
        <v>0</v>
      </c>
      <c r="I998" t="b">
        <f>OR(Table2[[#This Row],[match]]=0,ROUNDUP(_xlfn.NUMBERVALUE(Table2[[#This Row],[match]]),4)=ROUNDUP(_xlfn.NUMBERVALUE(Table2[[#This Row],[1/h]]),4))</f>
        <v>1</v>
      </c>
    </row>
    <row r="999" spans="5:9">
      <c r="E999" t="s">
        <v>1406</v>
      </c>
      <c r="F999">
        <f>_xlfn.NUMBERVALUE(_xlfn.TEXTAFTER(Table2[[#This Row],[my new versions]]," ",-1))</f>
        <v>6604.8764793123</v>
      </c>
      <c r="G999" t="str">
        <f>_xlfn.TEXTBEFORE(SUBSTITUTE(Table2[[#This Row],[my new versions]],"'","")," ")</f>
        <v>RXN-AHCi_c_FWD-rt4544</v>
      </c>
      <c r="H999">
        <f>_xlfn.XLOOKUP(Table2[[#This Row],[name]],Table1[name],Table1[1/h],0)</f>
        <v>6604.8764793122873</v>
      </c>
      <c r="I999" t="b">
        <f>OR(Table2[[#This Row],[match]]=0,ROUNDUP(_xlfn.NUMBERVALUE(Table2[[#This Row],[match]]),4)=ROUNDUP(_xlfn.NUMBERVALUE(Table2[[#This Row],[1/h]]),4))</f>
        <v>1</v>
      </c>
    </row>
    <row r="1000" spans="5:9">
      <c r="E1000" t="s">
        <v>1407</v>
      </c>
      <c r="F1000">
        <f>_xlfn.NUMBERVALUE(_xlfn.TEXTAFTER(Table2[[#This Row],[my new versions]]," ",-1))</f>
        <v>12673.550496858699</v>
      </c>
      <c r="G1000" t="str">
        <f>_xlfn.TEXTBEFORE(SUBSTITUTE(Table2[[#This Row],[my new versions]],"'","")," ")</f>
        <v>RXN-AHCYSt_c_m_FWD-SPONT</v>
      </c>
      <c r="H1000">
        <f>_xlfn.XLOOKUP(Table2[[#This Row],[name]],Table1[name],Table1[1/h],0)</f>
        <v>0</v>
      </c>
      <c r="I1000" t="b">
        <f>OR(Table2[[#This Row],[match]]=0,ROUNDUP(_xlfn.NUMBERVALUE(Table2[[#This Row],[match]]),4)=ROUNDUP(_xlfn.NUMBERVALUE(Table2[[#This Row],[1/h]]),4))</f>
        <v>1</v>
      </c>
    </row>
    <row r="1001" spans="5:9">
      <c r="E1001" t="s">
        <v>1408</v>
      </c>
      <c r="F1001">
        <f>_xlfn.NUMBERVALUE(_xlfn.TEXTAFTER(Table2[[#This Row],[my new versions]]," ",-1))</f>
        <v>12673.550496858699</v>
      </c>
      <c r="G1001" t="str">
        <f>_xlfn.TEXTBEFORE(SUBSTITUTE(Table2[[#This Row],[my new versions]],"'","")," ")</f>
        <v>RXN-AHCYSt_c_m_REV-SPONT</v>
      </c>
      <c r="H1001">
        <f>_xlfn.XLOOKUP(Table2[[#This Row],[name]],Table1[name],Table1[1/h],0)</f>
        <v>0</v>
      </c>
      <c r="I1001" t="b">
        <f>OR(Table2[[#This Row],[match]]=0,ROUNDUP(_xlfn.NUMBERVALUE(Table2[[#This Row],[match]]),4)=ROUNDUP(_xlfn.NUMBERVALUE(Table2[[#This Row],[1/h]]),4))</f>
        <v>1</v>
      </c>
    </row>
    <row r="1002" spans="5:9">
      <c r="E1002" t="s">
        <v>1409</v>
      </c>
      <c r="F1002">
        <f>_xlfn.NUMBERVALUE(_xlfn.TEXTAFTER(Table2[[#This Row],[my new versions]]," ",-1))</f>
        <v>12673.550496858699</v>
      </c>
      <c r="G1002" t="str">
        <f>_xlfn.TEXTBEFORE(SUBSTITUTE(Table2[[#This Row],[my new versions]],"'","")," ")</f>
        <v>RXN-AHCYSt_c_rm_FWD-SPONT</v>
      </c>
      <c r="H1002">
        <f>_xlfn.XLOOKUP(Table2[[#This Row],[name]],Table1[name],Table1[1/h],0)</f>
        <v>0</v>
      </c>
      <c r="I1002" t="b">
        <f>OR(Table2[[#This Row],[match]]=0,ROUNDUP(_xlfn.NUMBERVALUE(Table2[[#This Row],[match]]),4)=ROUNDUP(_xlfn.NUMBERVALUE(Table2[[#This Row],[1/h]]),4))</f>
        <v>1</v>
      </c>
    </row>
    <row r="1003" spans="5:9">
      <c r="E1003" t="s">
        <v>1410</v>
      </c>
      <c r="F1003">
        <f>_xlfn.NUMBERVALUE(_xlfn.TEXTAFTER(Table2[[#This Row],[my new versions]]," ",-1))</f>
        <v>12673.550496858699</v>
      </c>
      <c r="G1003" t="str">
        <f>_xlfn.TEXTBEFORE(SUBSTITUTE(Table2[[#This Row],[my new versions]],"'","")," ")</f>
        <v>RXN-AHCYSt_c_rm_REV-SPONT</v>
      </c>
      <c r="H1003">
        <f>_xlfn.XLOOKUP(Table2[[#This Row],[name]],Table1[name],Table1[1/h],0)</f>
        <v>0</v>
      </c>
      <c r="I1003" t="b">
        <f>OR(Table2[[#This Row],[match]]=0,ROUNDUP(_xlfn.NUMBERVALUE(Table2[[#This Row],[match]]),4)=ROUNDUP(_xlfn.NUMBERVALUE(Table2[[#This Row],[1/h]]),4))</f>
        <v>1</v>
      </c>
    </row>
    <row r="1004" spans="5:9">
      <c r="E1004" t="s">
        <v>1411</v>
      </c>
      <c r="F1004">
        <f>_xlfn.NUMBERVALUE(_xlfn.TEXTAFTER(Table2[[#This Row],[my new versions]]," ",-1))</f>
        <v>12673.550496858699</v>
      </c>
      <c r="G1004" t="str">
        <f>_xlfn.TEXTBEFORE(SUBSTITUTE(Table2[[#This Row],[my new versions]],"'","")," ")</f>
        <v>RXN-AHGDf_m_FWD-rt1883</v>
      </c>
      <c r="H1004">
        <f>_xlfn.XLOOKUP(Table2[[#This Row],[name]],Table1[name],Table1[1/h],0)</f>
        <v>0</v>
      </c>
      <c r="I1004" t="b">
        <f>OR(Table2[[#This Row],[match]]=0,ROUNDUP(_xlfn.NUMBERVALUE(Table2[[#This Row],[match]]),4)=ROUNDUP(_xlfn.NUMBERVALUE(Table2[[#This Row],[1/h]]),4))</f>
        <v>1</v>
      </c>
    </row>
    <row r="1005" spans="5:9">
      <c r="E1005" t="s">
        <v>1412</v>
      </c>
      <c r="F1005">
        <f>_xlfn.NUMBERVALUE(_xlfn.TEXTAFTER(Table2[[#This Row],[my new versions]]," ",-1))</f>
        <v>12673.550496858699</v>
      </c>
      <c r="G1005" t="str">
        <f>_xlfn.TEXTBEFORE(SUBSTITUTE(Table2[[#This Row],[my new versions]],"'","")," ")</f>
        <v>RXN-AHGDf_m_REV-rt1883</v>
      </c>
      <c r="H1005">
        <f>_xlfn.XLOOKUP(Table2[[#This Row],[name]],Table1[name],Table1[1/h],0)</f>
        <v>0</v>
      </c>
      <c r="I1005" t="b">
        <f>OR(Table2[[#This Row],[match]]=0,ROUNDUP(_xlfn.NUMBERVALUE(Table2[[#This Row],[match]]),4)=ROUNDUP(_xlfn.NUMBERVALUE(Table2[[#This Row],[1/h]]),4))</f>
        <v>1</v>
      </c>
    </row>
    <row r="1006" spans="5:9">
      <c r="E1006" t="s">
        <v>1413</v>
      </c>
      <c r="F1006">
        <f>_xlfn.NUMBERVALUE(_xlfn.TEXTAFTER(Table2[[#This Row],[my new versions]]," ",-1))</f>
        <v>12673.550496858699</v>
      </c>
      <c r="G1006" t="str">
        <f>_xlfn.TEXTBEFORE(SUBSTITUTE(Table2[[#This Row],[my new versions]],"'","")," ")</f>
        <v>RXN-AHMMPS4_c_FWD-rt2779</v>
      </c>
      <c r="H1006">
        <f>_xlfn.XLOOKUP(Table2[[#This Row],[name]],Table1[name],Table1[1/h],0)</f>
        <v>0</v>
      </c>
      <c r="I1006" t="b">
        <f>OR(Table2[[#This Row],[match]]=0,ROUNDUP(_xlfn.NUMBERVALUE(Table2[[#This Row],[match]]),4)=ROUNDUP(_xlfn.NUMBERVALUE(Table2[[#This Row],[1/h]]),4))</f>
        <v>1</v>
      </c>
    </row>
    <row r="1007" spans="5:9">
      <c r="E1007" t="s">
        <v>1414</v>
      </c>
      <c r="F1007">
        <f>_xlfn.NUMBERVALUE(_xlfn.TEXTAFTER(Table2[[#This Row],[my new versions]]," ",-1))</f>
        <v>12673.550496858699</v>
      </c>
      <c r="G1007" t="str">
        <f>_xlfn.TEXTBEFORE(SUBSTITUTE(Table2[[#This Row],[my new versions]],"'","")," ")</f>
        <v>RXN-AHSERL_c_FWD-rt8250</v>
      </c>
      <c r="H1007">
        <f>_xlfn.XLOOKUP(Table2[[#This Row],[name]],Table1[name],Table1[1/h],0)</f>
        <v>0</v>
      </c>
      <c r="I1007" t="b">
        <f>OR(Table2[[#This Row],[match]]=0,ROUNDUP(_xlfn.NUMBERVALUE(Table2[[#This Row],[match]]),4)=ROUNDUP(_xlfn.NUMBERVALUE(Table2[[#This Row],[1/h]]),4))</f>
        <v>1</v>
      </c>
    </row>
    <row r="1008" spans="5:9">
      <c r="E1008" t="s">
        <v>1415</v>
      </c>
      <c r="F1008">
        <f>_xlfn.NUMBERVALUE(_xlfn.TEXTAFTER(Table2[[#This Row],[my new versions]]," ",-1))</f>
        <v>1385.5602190490199</v>
      </c>
      <c r="G1008" t="str">
        <f>_xlfn.TEXTBEFORE(SUBSTITUTE(Table2[[#This Row],[my new versions]],"'","")," ")</f>
        <v>RXN-AHSERL2_c_FWD-rt8250</v>
      </c>
      <c r="H1008">
        <f>_xlfn.XLOOKUP(Table2[[#This Row],[name]],Table1[name],Table1[1/h],0)</f>
        <v>1385.5602190490245</v>
      </c>
      <c r="I1008" t="b">
        <f>OR(Table2[[#This Row],[match]]=0,ROUNDUP(_xlfn.NUMBERVALUE(Table2[[#This Row],[match]]),4)=ROUNDUP(_xlfn.NUMBERVALUE(Table2[[#This Row],[1/h]]),4))</f>
        <v>1</v>
      </c>
    </row>
    <row r="1009" spans="5:9">
      <c r="E1009" t="s">
        <v>1416</v>
      </c>
      <c r="F1009">
        <f>_xlfn.NUMBERVALUE(_xlfn.TEXTAFTER(Table2[[#This Row],[my new versions]]," ",-1))</f>
        <v>5385.38599465882</v>
      </c>
      <c r="G1009" t="str">
        <f>_xlfn.TEXTBEFORE(SUBSTITUTE(Table2[[#This Row],[my new versions]],"'","")," ")</f>
        <v>RXN-AICART_c_FWD-rt4053</v>
      </c>
      <c r="H1009">
        <f>_xlfn.XLOOKUP(Table2[[#This Row],[name]],Table1[name],Table1[1/h],0)</f>
        <v>5385.3859946588036</v>
      </c>
      <c r="I1009" t="b">
        <f>OR(Table2[[#This Row],[match]]=0,ROUNDUP(_xlfn.NUMBERVALUE(Table2[[#This Row],[match]]),4)=ROUNDUP(_xlfn.NUMBERVALUE(Table2[[#This Row],[1/h]]),4))</f>
        <v>1</v>
      </c>
    </row>
    <row r="1010" spans="5:9">
      <c r="E1010" t="s">
        <v>1417</v>
      </c>
      <c r="F1010">
        <f>_xlfn.NUMBERVALUE(_xlfn.TEXTAFTER(Table2[[#This Row],[my new versions]]," ",-1))</f>
        <v>12673.550496858699</v>
      </c>
      <c r="G1010" t="str">
        <f>_xlfn.TEXTBEFORE(SUBSTITUTE(Table2[[#This Row],[my new versions]],"'","")," ")</f>
        <v>RXN-AICART_c_REV-rt4053</v>
      </c>
      <c r="H1010">
        <f>_xlfn.XLOOKUP(Table2[[#This Row],[name]],Table1[name],Table1[1/h],0)</f>
        <v>0</v>
      </c>
      <c r="I1010" t="b">
        <f>OR(Table2[[#This Row],[match]]=0,ROUNDUP(_xlfn.NUMBERVALUE(Table2[[#This Row],[match]]),4)=ROUNDUP(_xlfn.NUMBERVALUE(Table2[[#This Row],[1/h]]),4))</f>
        <v>1</v>
      </c>
    </row>
    <row r="1011" spans="5:9">
      <c r="E1011" t="s">
        <v>1418</v>
      </c>
      <c r="F1011">
        <f>_xlfn.NUMBERVALUE(_xlfn.TEXTAFTER(Table2[[#This Row],[my new versions]]," ",-1))</f>
        <v>12357.3311824022</v>
      </c>
      <c r="G1011" t="str">
        <f>_xlfn.TEXTBEFORE(SUBSTITUTE(Table2[[#This Row],[my new versions]],"'","")," ")</f>
        <v>RXN-AIRC1_c_FWD-rt3764</v>
      </c>
      <c r="H1011">
        <f>_xlfn.XLOOKUP(Table2[[#This Row],[name]],Table1[name],Table1[1/h],0)</f>
        <v>12357.331182402191</v>
      </c>
      <c r="I1011" t="b">
        <f>OR(Table2[[#This Row],[match]]=0,ROUNDUP(_xlfn.NUMBERVALUE(Table2[[#This Row],[match]]),4)=ROUNDUP(_xlfn.NUMBERVALUE(Table2[[#This Row],[1/h]]),4))</f>
        <v>1</v>
      </c>
    </row>
    <row r="1012" spans="5:9">
      <c r="E1012" t="s">
        <v>1419</v>
      </c>
      <c r="F1012">
        <f>_xlfn.NUMBERVALUE(_xlfn.TEXTAFTER(Table2[[#This Row],[my new versions]]," ",-1))</f>
        <v>12673.550496858699</v>
      </c>
      <c r="G1012" t="str">
        <f>_xlfn.TEXTBEFORE(SUBSTITUTE(Table2[[#This Row],[my new versions]],"'","")," ")</f>
        <v>RXN-AKGCITta_m_FWD-rt8378</v>
      </c>
      <c r="H1012">
        <f>_xlfn.XLOOKUP(Table2[[#This Row],[name]],Table1[name],Table1[1/h],0)</f>
        <v>0</v>
      </c>
      <c r="I1012" t="b">
        <f>OR(Table2[[#This Row],[match]]=0,ROUNDUP(_xlfn.NUMBERVALUE(Table2[[#This Row],[match]]),4)=ROUNDUP(_xlfn.NUMBERVALUE(Table2[[#This Row],[1/h]]),4))</f>
        <v>1</v>
      </c>
    </row>
    <row r="1013" spans="5:9">
      <c r="E1013" t="s">
        <v>1420</v>
      </c>
      <c r="F1013">
        <f>_xlfn.NUMBERVALUE(_xlfn.TEXTAFTER(Table2[[#This Row],[my new versions]]," ",-1))</f>
        <v>1189868.9519315001</v>
      </c>
      <c r="G1013" t="str">
        <f>_xlfn.TEXTBEFORE(SUBSTITUTE(Table2[[#This Row],[my new versions]],"'","")," ")</f>
        <v>RXN-AKGDH_m_FWD-KGDCPLX</v>
      </c>
      <c r="H1013">
        <f>_xlfn.XLOOKUP(Table2[[#This Row],[name]],Table1[name],Table1[1/h],0)</f>
        <v>1189868.9519315052</v>
      </c>
      <c r="I1013" t="b">
        <f>OR(Table2[[#This Row],[match]]=0,ROUNDUP(_xlfn.NUMBERVALUE(Table2[[#This Row],[match]]),4)=ROUNDUP(_xlfn.NUMBERVALUE(Table2[[#This Row],[1/h]]),4))</f>
        <v>1</v>
      </c>
    </row>
    <row r="1014" spans="5:9">
      <c r="E1014" t="s">
        <v>1421</v>
      </c>
      <c r="F1014">
        <f>_xlfn.NUMBERVALUE(_xlfn.TEXTAFTER(Table2[[#This Row],[my new versions]]," ",-1))</f>
        <v>1189868.9519315001</v>
      </c>
      <c r="G1014" t="str">
        <f>_xlfn.TEXTBEFORE(SUBSTITUTE(Table2[[#This Row],[my new versions]],"'","")," ")</f>
        <v>RXN-AKGDH_m_FWD-KGDCPLX2</v>
      </c>
      <c r="H1014">
        <f>_xlfn.XLOOKUP(Table2[[#This Row],[name]],Table1[name],Table1[1/h],0)</f>
        <v>1189868.9519315052</v>
      </c>
      <c r="I1014" t="b">
        <f>OR(Table2[[#This Row],[match]]=0,ROUNDUP(_xlfn.NUMBERVALUE(Table2[[#This Row],[match]]),4)=ROUNDUP(_xlfn.NUMBERVALUE(Table2[[#This Row],[1/h]]),4))</f>
        <v>1</v>
      </c>
    </row>
    <row r="1015" spans="5:9">
      <c r="E1015" t="s">
        <v>1422</v>
      </c>
      <c r="F1015">
        <f>_xlfn.NUMBERVALUE(_xlfn.TEXTAFTER(Table2[[#This Row],[my new versions]]," ",-1))</f>
        <v>140.277633133249</v>
      </c>
      <c r="G1015" t="str">
        <f>_xlfn.TEXTBEFORE(SUBSTITUTE(Table2[[#This Row],[my new versions]],"'","")," ")</f>
        <v>RXN-AKGMALta_m_FWD-rt2267</v>
      </c>
      <c r="H1015">
        <f>_xlfn.XLOOKUP(Table2[[#This Row],[name]],Table1[name],Table1[1/h],0)</f>
        <v>140.27763313324905</v>
      </c>
      <c r="I1015" t="b">
        <f>OR(Table2[[#This Row],[match]]=0,ROUNDUP(_xlfn.NUMBERVALUE(Table2[[#This Row],[match]]),4)=ROUNDUP(_xlfn.NUMBERVALUE(Table2[[#This Row],[1/h]]),4))</f>
        <v>1</v>
      </c>
    </row>
    <row r="1016" spans="5:9">
      <c r="E1016" t="s">
        <v>1423</v>
      </c>
      <c r="F1016">
        <f>_xlfn.NUMBERVALUE(_xlfn.TEXTAFTER(Table2[[#This Row],[my new versions]]," ",-1))</f>
        <v>12673.550496858699</v>
      </c>
      <c r="G1016" t="str">
        <f>_xlfn.TEXTBEFORE(SUBSTITUTE(Table2[[#This Row],[my new versions]],"'","")," ")</f>
        <v>RXN-AKGt_c_e_FWD-SPONT</v>
      </c>
      <c r="H1016">
        <f>_xlfn.XLOOKUP(Table2[[#This Row],[name]],Table1[name],Table1[1/h],0)</f>
        <v>0</v>
      </c>
      <c r="I1016" t="b">
        <f>OR(Table2[[#This Row],[match]]=0,ROUNDUP(_xlfn.NUMBERVALUE(Table2[[#This Row],[match]]),4)=ROUNDUP(_xlfn.NUMBERVALUE(Table2[[#This Row],[1/h]]),4))</f>
        <v>1</v>
      </c>
    </row>
    <row r="1017" spans="5:9">
      <c r="E1017" t="s">
        <v>1424</v>
      </c>
      <c r="F1017">
        <f>_xlfn.NUMBERVALUE(_xlfn.TEXTAFTER(Table2[[#This Row],[my new versions]]," ",-1))</f>
        <v>12673.550496858699</v>
      </c>
      <c r="G1017" t="str">
        <f>_xlfn.TEXTBEFORE(SUBSTITUTE(Table2[[#This Row],[my new versions]],"'","")," ")</f>
        <v>RXN-AKGt_c_e_REV-SPONT</v>
      </c>
      <c r="H1017">
        <f>_xlfn.XLOOKUP(Table2[[#This Row],[name]],Table1[name],Table1[1/h],0)</f>
        <v>0</v>
      </c>
      <c r="I1017" t="b">
        <f>OR(Table2[[#This Row],[match]]=0,ROUNDUP(_xlfn.NUMBERVALUE(Table2[[#This Row],[match]]),4)=ROUNDUP(_xlfn.NUMBERVALUE(Table2[[#This Row],[1/h]]),4))</f>
        <v>1</v>
      </c>
    </row>
    <row r="1018" spans="5:9">
      <c r="E1018" t="s">
        <v>1425</v>
      </c>
      <c r="F1018">
        <f>_xlfn.NUMBERVALUE(_xlfn.TEXTAFTER(Table2[[#This Row],[my new versions]]," ",-1))</f>
        <v>12673.550496858699</v>
      </c>
      <c r="G1018" t="str">
        <f>_xlfn.TEXTBEFORE(SUBSTITUTE(Table2[[#This Row],[my new versions]],"'","")," ")</f>
        <v>RXN-AKGt_c_n_FWD-SPONT</v>
      </c>
      <c r="H1018">
        <f>_xlfn.XLOOKUP(Table2[[#This Row],[name]],Table1[name],Table1[1/h],0)</f>
        <v>0</v>
      </c>
      <c r="I1018" t="b">
        <f>OR(Table2[[#This Row],[match]]=0,ROUNDUP(_xlfn.NUMBERVALUE(Table2[[#This Row],[match]]),4)=ROUNDUP(_xlfn.NUMBERVALUE(Table2[[#This Row],[1/h]]),4))</f>
        <v>1</v>
      </c>
    </row>
    <row r="1019" spans="5:9">
      <c r="E1019" t="s">
        <v>1426</v>
      </c>
      <c r="F1019">
        <f>_xlfn.NUMBERVALUE(_xlfn.TEXTAFTER(Table2[[#This Row],[my new versions]]," ",-1))</f>
        <v>12673.550496858699</v>
      </c>
      <c r="G1019" t="str">
        <f>_xlfn.TEXTBEFORE(SUBSTITUTE(Table2[[#This Row],[my new versions]],"'","")," ")</f>
        <v>RXN-AKGt_c_n_REV-SPONT</v>
      </c>
      <c r="H1019">
        <f>_xlfn.XLOOKUP(Table2[[#This Row],[name]],Table1[name],Table1[1/h],0)</f>
        <v>0</v>
      </c>
      <c r="I1019" t="b">
        <f>OR(Table2[[#This Row],[match]]=0,ROUNDUP(_xlfn.NUMBERVALUE(Table2[[#This Row],[match]]),4)=ROUNDUP(_xlfn.NUMBERVALUE(Table2[[#This Row],[1/h]]),4))</f>
        <v>1</v>
      </c>
    </row>
    <row r="1020" spans="5:9">
      <c r="E1020" t="s">
        <v>1427</v>
      </c>
      <c r="F1020">
        <f>_xlfn.NUMBERVALUE(_xlfn.TEXTAFTER(Table2[[#This Row],[my new versions]]," ",-1))</f>
        <v>12673.550496858699</v>
      </c>
      <c r="G1020" t="str">
        <f>_xlfn.TEXTBEFORE(SUBSTITUTE(Table2[[#This Row],[my new versions]],"'","")," ")</f>
        <v>RXN-AKGt_c_x_FWD-SPONT</v>
      </c>
      <c r="H1020">
        <f>_xlfn.XLOOKUP(Table2[[#This Row],[name]],Table1[name],Table1[1/h],0)</f>
        <v>0</v>
      </c>
      <c r="I1020" t="b">
        <f>OR(Table2[[#This Row],[match]]=0,ROUNDUP(_xlfn.NUMBERVALUE(Table2[[#This Row],[match]]),4)=ROUNDUP(_xlfn.NUMBERVALUE(Table2[[#This Row],[1/h]]),4))</f>
        <v>1</v>
      </c>
    </row>
    <row r="1021" spans="5:9">
      <c r="E1021" t="s">
        <v>1428</v>
      </c>
      <c r="F1021">
        <f>_xlfn.NUMBERVALUE(_xlfn.TEXTAFTER(Table2[[#This Row],[my new versions]]," ",-1))</f>
        <v>12673.550496858699</v>
      </c>
      <c r="G1021" t="str">
        <f>_xlfn.TEXTBEFORE(SUBSTITUTE(Table2[[#This Row],[my new versions]],"'","")," ")</f>
        <v>RXN-AKGt_c_x_REV-SPONT</v>
      </c>
      <c r="H1021">
        <f>_xlfn.XLOOKUP(Table2[[#This Row],[name]],Table1[name],Table1[1/h],0)</f>
        <v>0</v>
      </c>
      <c r="I1021" t="b">
        <f>OR(Table2[[#This Row],[match]]=0,ROUNDUP(_xlfn.NUMBERVALUE(Table2[[#This Row],[match]]),4)=ROUNDUP(_xlfn.NUMBERVALUE(Table2[[#This Row],[1/h]]),4))</f>
        <v>1</v>
      </c>
    </row>
    <row r="1022" spans="5:9">
      <c r="E1022" t="s">
        <v>1429</v>
      </c>
      <c r="F1022">
        <f>_xlfn.NUMBERVALUE(_xlfn.TEXTAFTER(Table2[[#This Row],[my new versions]]," ",-1))</f>
        <v>12673.550496858699</v>
      </c>
      <c r="G1022" t="str">
        <f>_xlfn.TEXTBEFORE(SUBSTITUTE(Table2[[#This Row],[my new versions]],"'","")," ")</f>
        <v>RXN-AKP1_c_FWD-rt3253</v>
      </c>
      <c r="H1022">
        <f>_xlfn.XLOOKUP(Table2[[#This Row],[name]],Table1[name],Table1[1/h],0)</f>
        <v>0</v>
      </c>
      <c r="I1022" t="b">
        <f>OR(Table2[[#This Row],[match]]=0,ROUNDUP(_xlfn.NUMBERVALUE(Table2[[#This Row],[match]]),4)=ROUNDUP(_xlfn.NUMBERVALUE(Table2[[#This Row],[1/h]]),4))</f>
        <v>1</v>
      </c>
    </row>
    <row r="1023" spans="5:9">
      <c r="E1023" t="s">
        <v>1430</v>
      </c>
      <c r="F1023">
        <f>_xlfn.NUMBERVALUE(_xlfn.TEXTAFTER(Table2[[#This Row],[my new versions]]," ",-1))</f>
        <v>12673.550496858699</v>
      </c>
      <c r="G1023" t="str">
        <f>_xlfn.TEXTBEFORE(SUBSTITUTE(Table2[[#This Row],[my new versions]],"'","")," ")</f>
        <v>RXN-AKP1_c_FWD-rt5041</v>
      </c>
      <c r="H1023">
        <f>_xlfn.XLOOKUP(Table2[[#This Row],[name]],Table1[name],Table1[1/h],0)</f>
        <v>0</v>
      </c>
      <c r="I1023" t="b">
        <f>OR(Table2[[#This Row],[match]]=0,ROUNDUP(_xlfn.NUMBERVALUE(Table2[[#This Row],[match]]),4)=ROUNDUP(_xlfn.NUMBERVALUE(Table2[[#This Row],[1/h]]),4))</f>
        <v>1</v>
      </c>
    </row>
    <row r="1024" spans="5:9">
      <c r="E1024" t="s">
        <v>1431</v>
      </c>
      <c r="F1024">
        <f>_xlfn.NUMBERVALUE(_xlfn.TEXTAFTER(Table2[[#This Row],[my new versions]]," ",-1))</f>
        <v>691.52778092573396</v>
      </c>
      <c r="G1024" t="str">
        <f>_xlfn.TEXTBEFORE(SUBSTITUTE(Table2[[#This Row],[my new versions]],"'","")," ")</f>
        <v>RXN-ALAS_m_FWD-rt0309</v>
      </c>
      <c r="H1024">
        <f>_xlfn.XLOOKUP(Table2[[#This Row],[name]],Table1[name],Table1[1/h],0)</f>
        <v>691.52778092573283</v>
      </c>
      <c r="I1024" t="b">
        <f>OR(Table2[[#This Row],[match]]=0,ROUNDUP(_xlfn.NUMBERVALUE(Table2[[#This Row],[match]]),4)=ROUNDUP(_xlfn.NUMBERVALUE(Table2[[#This Row],[1/h]]),4))</f>
        <v>1</v>
      </c>
    </row>
    <row r="1025" spans="5:9">
      <c r="E1025" t="s">
        <v>1432</v>
      </c>
      <c r="F1025">
        <f>_xlfn.NUMBERVALUE(_xlfn.TEXTAFTER(Table2[[#This Row],[my new versions]]," ",-1))</f>
        <v>12673.550496858699</v>
      </c>
      <c r="G1025" t="str">
        <f>_xlfn.TEXTBEFORE(SUBSTITUTE(Table2[[#This Row],[my new versions]],"'","")," ")</f>
        <v>RXN-ALAt_c_m_FWD-SPONT</v>
      </c>
      <c r="H1025">
        <f>_xlfn.XLOOKUP(Table2[[#This Row],[name]],Table1[name],Table1[1/h],0)</f>
        <v>0</v>
      </c>
      <c r="I1025" t="b">
        <f>OR(Table2[[#This Row],[match]]=0,ROUNDUP(_xlfn.NUMBERVALUE(Table2[[#This Row],[match]]),4)=ROUNDUP(_xlfn.NUMBERVALUE(Table2[[#This Row],[1/h]]),4))</f>
        <v>1</v>
      </c>
    </row>
    <row r="1026" spans="5:9">
      <c r="E1026" t="s">
        <v>1433</v>
      </c>
      <c r="F1026">
        <f>_xlfn.NUMBERVALUE(_xlfn.TEXTAFTER(Table2[[#This Row],[my new versions]]," ",-1))</f>
        <v>12673.550496858699</v>
      </c>
      <c r="G1026" t="str">
        <f>_xlfn.TEXTBEFORE(SUBSTITUTE(Table2[[#This Row],[my new versions]],"'","")," ")</f>
        <v>RXN-ALATA_L_m_FWD-rt1267</v>
      </c>
      <c r="H1026">
        <f>_xlfn.XLOOKUP(Table2[[#This Row],[name]],Table1[name],Table1[1/h],0)</f>
        <v>0</v>
      </c>
      <c r="I1026" t="b">
        <f>OR(Table2[[#This Row],[match]]=0,ROUNDUP(_xlfn.NUMBERVALUE(Table2[[#This Row],[match]]),4)=ROUNDUP(_xlfn.NUMBERVALUE(Table2[[#This Row],[1/h]]),4))</f>
        <v>1</v>
      </c>
    </row>
    <row r="1027" spans="5:9">
      <c r="E1027" t="s">
        <v>1434</v>
      </c>
      <c r="F1027">
        <f>_xlfn.NUMBERVALUE(_xlfn.TEXTAFTER(Table2[[#This Row],[my new versions]]," ",-1))</f>
        <v>46.620439542819298</v>
      </c>
      <c r="G1027" t="str">
        <f>_xlfn.TEXTBEFORE(SUBSTITUTE(Table2[[#This Row],[my new versions]],"'","")," ")</f>
        <v>RXN-ALATA_L_m_REV-rt1267</v>
      </c>
      <c r="H1027">
        <f>_xlfn.XLOOKUP(Table2[[#This Row],[name]],Table1[name],Table1[1/h],0)</f>
        <v>46.620439542819</v>
      </c>
      <c r="I1027" t="b">
        <f>OR(Table2[[#This Row],[match]]=0,ROUNDUP(_xlfn.NUMBERVALUE(Table2[[#This Row],[match]]),4)=ROUNDUP(_xlfn.NUMBERVALUE(Table2[[#This Row],[1/h]]),4))</f>
        <v>1</v>
      </c>
    </row>
    <row r="1028" spans="5:9">
      <c r="E1028" t="s">
        <v>1435</v>
      </c>
      <c r="F1028">
        <f>_xlfn.NUMBERVALUE(_xlfn.TEXTAFTER(Table2[[#This Row],[my new versions]]," ",-1))</f>
        <v>12673.550496858699</v>
      </c>
      <c r="G1028" t="str">
        <f>_xlfn.TEXTBEFORE(SUBSTITUTE(Table2[[#This Row],[my new versions]],"'","")," ")</f>
        <v>RXN-ALAtps_e_FWD-rt0594</v>
      </c>
      <c r="H1028">
        <f>_xlfn.XLOOKUP(Table2[[#This Row],[name]],Table1[name],Table1[1/h],0)</f>
        <v>0</v>
      </c>
      <c r="I1028" t="b">
        <f>OR(Table2[[#This Row],[match]]=0,ROUNDUP(_xlfn.NUMBERVALUE(Table2[[#This Row],[match]]),4)=ROUNDUP(_xlfn.NUMBERVALUE(Table2[[#This Row],[1/h]]),4))</f>
        <v>1</v>
      </c>
    </row>
    <row r="1029" spans="5:9">
      <c r="E1029" t="s">
        <v>1436</v>
      </c>
      <c r="F1029">
        <f>_xlfn.NUMBERVALUE(_xlfn.TEXTAFTER(Table2[[#This Row],[my new versions]]," ",-1))</f>
        <v>12673.550496858699</v>
      </c>
      <c r="G1029" t="str">
        <f>_xlfn.TEXTBEFORE(SUBSTITUTE(Table2[[#This Row],[my new versions]],"'","")," ")</f>
        <v>RXN-ALAtps_e_REV-rt0594</v>
      </c>
      <c r="H1029">
        <f>_xlfn.XLOOKUP(Table2[[#This Row],[name]],Table1[name],Table1[1/h],0)</f>
        <v>0</v>
      </c>
      <c r="I1029" t="b">
        <f>OR(Table2[[#This Row],[match]]=0,ROUNDUP(_xlfn.NUMBERVALUE(Table2[[#This Row],[match]]),4)=ROUNDUP(_xlfn.NUMBERVALUE(Table2[[#This Row],[1/h]]),4))</f>
        <v>1</v>
      </c>
    </row>
    <row r="1030" spans="5:9">
      <c r="E1030" t="s">
        <v>1437</v>
      </c>
      <c r="F1030">
        <f>_xlfn.NUMBERVALUE(_xlfn.TEXTAFTER(Table2[[#This Row],[my new versions]]," ",-1))</f>
        <v>12673.550496858699</v>
      </c>
      <c r="G1030" t="str">
        <f>_xlfn.TEXTBEFORE(SUBSTITUTE(Table2[[#This Row],[my new versions]],"'","")," ")</f>
        <v>RXN-ALAtps_e_FWD-rt4390</v>
      </c>
      <c r="H1030">
        <f>_xlfn.XLOOKUP(Table2[[#This Row],[name]],Table1[name],Table1[1/h],0)</f>
        <v>0</v>
      </c>
      <c r="I1030" t="b">
        <f>OR(Table2[[#This Row],[match]]=0,ROUNDUP(_xlfn.NUMBERVALUE(Table2[[#This Row],[match]]),4)=ROUNDUP(_xlfn.NUMBERVALUE(Table2[[#This Row],[1/h]]),4))</f>
        <v>1</v>
      </c>
    </row>
    <row r="1031" spans="5:9">
      <c r="E1031" t="s">
        <v>1438</v>
      </c>
      <c r="F1031">
        <f>_xlfn.NUMBERVALUE(_xlfn.TEXTAFTER(Table2[[#This Row],[my new versions]]," ",-1))</f>
        <v>12673.550496858699</v>
      </c>
      <c r="G1031" t="str">
        <f>_xlfn.TEXTBEFORE(SUBSTITUTE(Table2[[#This Row],[my new versions]],"'","")," ")</f>
        <v>RXN-ALAtps_e_REV-rt4390</v>
      </c>
      <c r="H1031">
        <f>_xlfn.XLOOKUP(Table2[[#This Row],[name]],Table1[name],Table1[1/h],0)</f>
        <v>0</v>
      </c>
      <c r="I1031" t="b">
        <f>OR(Table2[[#This Row],[match]]=0,ROUNDUP(_xlfn.NUMBERVALUE(Table2[[#This Row],[match]]),4)=ROUNDUP(_xlfn.NUMBERVALUE(Table2[[#This Row],[1/h]]),4))</f>
        <v>1</v>
      </c>
    </row>
    <row r="1032" spans="5:9">
      <c r="E1032" t="s">
        <v>1439</v>
      </c>
      <c r="F1032">
        <f>_xlfn.NUMBERVALUE(_xlfn.TEXTAFTER(Table2[[#This Row],[my new versions]]," ",-1))</f>
        <v>12673.550496858699</v>
      </c>
      <c r="G1032" t="str">
        <f>_xlfn.TEXTBEFORE(SUBSTITUTE(Table2[[#This Row],[my new versions]],"'","")," ")</f>
        <v>RXN-ALAtps_e_FWD-rt5861</v>
      </c>
      <c r="H1032">
        <f>_xlfn.XLOOKUP(Table2[[#This Row],[name]],Table1[name],Table1[1/h],0)</f>
        <v>0</v>
      </c>
      <c r="I1032" t="b">
        <f>OR(Table2[[#This Row],[match]]=0,ROUNDUP(_xlfn.NUMBERVALUE(Table2[[#This Row],[match]]),4)=ROUNDUP(_xlfn.NUMBERVALUE(Table2[[#This Row],[1/h]]),4))</f>
        <v>1</v>
      </c>
    </row>
    <row r="1033" spans="5:9">
      <c r="E1033" t="s">
        <v>1440</v>
      </c>
      <c r="F1033">
        <f>_xlfn.NUMBERVALUE(_xlfn.TEXTAFTER(Table2[[#This Row],[my new versions]]," ",-1))</f>
        <v>12673.550496858699</v>
      </c>
      <c r="G1033" t="str">
        <f>_xlfn.TEXTBEFORE(SUBSTITUTE(Table2[[#This Row],[my new versions]],"'","")," ")</f>
        <v>RXN-ALAtps_e_REV-rt5861</v>
      </c>
      <c r="H1033">
        <f>_xlfn.XLOOKUP(Table2[[#This Row],[name]],Table1[name],Table1[1/h],0)</f>
        <v>0</v>
      </c>
      <c r="I1033" t="b">
        <f>OR(Table2[[#This Row],[match]]=0,ROUNDUP(_xlfn.NUMBERVALUE(Table2[[#This Row],[match]]),4)=ROUNDUP(_xlfn.NUMBERVALUE(Table2[[#This Row],[1/h]]),4))</f>
        <v>1</v>
      </c>
    </row>
    <row r="1034" spans="5:9">
      <c r="E1034" t="s">
        <v>1441</v>
      </c>
      <c r="F1034">
        <f>_xlfn.NUMBERVALUE(_xlfn.TEXTAFTER(Table2[[#This Row],[my new versions]]," ",-1))</f>
        <v>18.7505150181203</v>
      </c>
      <c r="G1034" t="str">
        <f>_xlfn.TEXTBEFORE(SUBSTITUTE(Table2[[#This Row],[my new versions]],"'","")," ")</f>
        <v>RXN-ALATRS_c_FWD-rt3605</v>
      </c>
      <c r="H1034">
        <f>_xlfn.XLOOKUP(Table2[[#This Row],[name]],Table1[name],Table1[1/h],0)</f>
        <v>18.750515018120282</v>
      </c>
      <c r="I1034" t="b">
        <f>OR(Table2[[#This Row],[match]]=0,ROUNDUP(_xlfn.NUMBERVALUE(Table2[[#This Row],[match]]),4)=ROUNDUP(_xlfn.NUMBERVALUE(Table2[[#This Row],[1/h]]),4))</f>
        <v>1</v>
      </c>
    </row>
    <row r="1035" spans="5:9">
      <c r="E1035" t="s">
        <v>1442</v>
      </c>
      <c r="F1035">
        <f>_xlfn.NUMBERVALUE(_xlfn.TEXTAFTER(Table2[[#This Row],[my new versions]]," ",-1))</f>
        <v>12673.550496858699</v>
      </c>
      <c r="G1035" t="str">
        <f>_xlfn.TEXTBEFORE(SUBSTITUTE(Table2[[#This Row],[my new versions]],"'","")," ")</f>
        <v>RXN-ALCD19y_c_FWD-rt3514</v>
      </c>
      <c r="H1035">
        <f>_xlfn.XLOOKUP(Table2[[#This Row],[name]],Table1[name],Table1[1/h],0)</f>
        <v>0</v>
      </c>
      <c r="I1035" t="b">
        <f>OR(Table2[[#This Row],[match]]=0,ROUNDUP(_xlfn.NUMBERVALUE(Table2[[#This Row],[match]]),4)=ROUNDUP(_xlfn.NUMBERVALUE(Table2[[#This Row],[1/h]]),4))</f>
        <v>1</v>
      </c>
    </row>
    <row r="1036" spans="5:9">
      <c r="E1036" t="s">
        <v>1443</v>
      </c>
      <c r="F1036">
        <f>_xlfn.NUMBERVALUE(_xlfn.TEXTAFTER(Table2[[#This Row],[my new versions]]," ",-1))</f>
        <v>12673.550496858699</v>
      </c>
      <c r="G1036" t="str">
        <f>_xlfn.TEXTBEFORE(SUBSTITUTE(Table2[[#This Row],[my new versions]],"'","")," ")</f>
        <v>RXN-ALCD22xi_c_FWD-rt5740</v>
      </c>
      <c r="H1036">
        <f>_xlfn.XLOOKUP(Table2[[#This Row],[name]],Table1[name],Table1[1/h],0)</f>
        <v>0</v>
      </c>
      <c r="I1036" t="b">
        <f>OR(Table2[[#This Row],[match]]=0,ROUNDUP(_xlfn.NUMBERVALUE(Table2[[#This Row],[match]]),4)=ROUNDUP(_xlfn.NUMBERVALUE(Table2[[#This Row],[1/h]]),4))</f>
        <v>1</v>
      </c>
    </row>
    <row r="1037" spans="5:9">
      <c r="E1037" t="s">
        <v>1444</v>
      </c>
      <c r="F1037">
        <f>_xlfn.NUMBERVALUE(_xlfn.TEXTAFTER(Table2[[#This Row],[my new versions]]," ",-1))</f>
        <v>12673.550496858699</v>
      </c>
      <c r="G1037" t="str">
        <f>_xlfn.TEXTBEFORE(SUBSTITUTE(Table2[[#This Row],[my new versions]],"'","")," ")</f>
        <v>RXN-ALCD22xi_c_FWD-rt7110</v>
      </c>
      <c r="H1037">
        <f>_xlfn.XLOOKUP(Table2[[#This Row],[name]],Table1[name],Table1[1/h],0)</f>
        <v>0</v>
      </c>
      <c r="I1037" t="b">
        <f>OR(Table2[[#This Row],[match]]=0,ROUNDUP(_xlfn.NUMBERVALUE(Table2[[#This Row],[match]]),4)=ROUNDUP(_xlfn.NUMBERVALUE(Table2[[#This Row],[1/h]]),4))</f>
        <v>1</v>
      </c>
    </row>
    <row r="1038" spans="5:9">
      <c r="E1038" t="s">
        <v>1445</v>
      </c>
      <c r="F1038">
        <f>_xlfn.NUMBERVALUE(_xlfn.TEXTAFTER(Table2[[#This Row],[my new versions]]," ",-1))</f>
        <v>12673.550496858699</v>
      </c>
      <c r="G1038" t="str">
        <f>_xlfn.TEXTBEFORE(SUBSTITUTE(Table2[[#This Row],[my new versions]],"'","")," ")</f>
        <v>RXN-ALCD22xi_c_FWD-rt8149</v>
      </c>
      <c r="H1038">
        <f>_xlfn.XLOOKUP(Table2[[#This Row],[name]],Table1[name],Table1[1/h],0)</f>
        <v>0</v>
      </c>
      <c r="I1038" t="b">
        <f>OR(Table2[[#This Row],[match]]=0,ROUNDUP(_xlfn.NUMBERVALUE(Table2[[#This Row],[match]]),4)=ROUNDUP(_xlfn.NUMBERVALUE(Table2[[#This Row],[1/h]]),4))</f>
        <v>1</v>
      </c>
    </row>
    <row r="1039" spans="5:9">
      <c r="E1039" t="s">
        <v>1446</v>
      </c>
      <c r="F1039">
        <f>_xlfn.NUMBERVALUE(_xlfn.TEXTAFTER(Table2[[#This Row],[my new versions]]," ",-1))</f>
        <v>12673.550496858699</v>
      </c>
      <c r="G1039" t="str">
        <f>_xlfn.TEXTBEFORE(SUBSTITUTE(Table2[[#This Row],[my new versions]],"'","")," ")</f>
        <v>RXN-ALCD22xi_m_FWD-rt0733_m</v>
      </c>
      <c r="H1039">
        <f>_xlfn.XLOOKUP(Table2[[#This Row],[name]],Table1[name],Table1[1/h],0)</f>
        <v>0</v>
      </c>
      <c r="I1039" t="b">
        <f>OR(Table2[[#This Row],[match]]=0,ROUNDUP(_xlfn.NUMBERVALUE(Table2[[#This Row],[match]]),4)=ROUNDUP(_xlfn.NUMBERVALUE(Table2[[#This Row],[1/h]]),4))</f>
        <v>1</v>
      </c>
    </row>
    <row r="1040" spans="5:9">
      <c r="E1040" t="s">
        <v>1447</v>
      </c>
      <c r="F1040">
        <f>_xlfn.NUMBERVALUE(_xlfn.TEXTAFTER(Table2[[#This Row],[my new versions]]," ",-1))</f>
        <v>12673.550496858699</v>
      </c>
      <c r="G1040" t="str">
        <f>_xlfn.TEXTBEFORE(SUBSTITUTE(Table2[[#This Row],[my new versions]],"'","")," ")</f>
        <v>RXN-ALCD22xi_m_FWD-rt3939_m</v>
      </c>
      <c r="H1040">
        <f>_xlfn.XLOOKUP(Table2[[#This Row],[name]],Table1[name],Table1[1/h],0)</f>
        <v>0</v>
      </c>
      <c r="I1040" t="b">
        <f>OR(Table2[[#This Row],[match]]=0,ROUNDUP(_xlfn.NUMBERVALUE(Table2[[#This Row],[match]]),4)=ROUNDUP(_xlfn.NUMBERVALUE(Table2[[#This Row],[1/h]]),4))</f>
        <v>1</v>
      </c>
    </row>
    <row r="1041" spans="5:9">
      <c r="E1041" t="s">
        <v>1448</v>
      </c>
      <c r="F1041">
        <f>_xlfn.NUMBERVALUE(_xlfn.TEXTAFTER(Table2[[#This Row],[my new versions]]," ",-1))</f>
        <v>12673.550496858699</v>
      </c>
      <c r="G1041" t="str">
        <f>_xlfn.TEXTBEFORE(SUBSTITUTE(Table2[[#This Row],[my new versions]],"'","")," ")</f>
        <v>RXN-ALCD22yi_c_FWD-rt1661</v>
      </c>
      <c r="H1041">
        <f>_xlfn.XLOOKUP(Table2[[#This Row],[name]],Table1[name],Table1[1/h],0)</f>
        <v>0</v>
      </c>
      <c r="I1041" t="b">
        <f>OR(Table2[[#This Row],[match]]=0,ROUNDUP(_xlfn.NUMBERVALUE(Table2[[#This Row],[match]]),4)=ROUNDUP(_xlfn.NUMBERVALUE(Table2[[#This Row],[1/h]]),4))</f>
        <v>1</v>
      </c>
    </row>
    <row r="1042" spans="5:9">
      <c r="E1042" t="s">
        <v>1449</v>
      </c>
      <c r="F1042">
        <f>_xlfn.NUMBERVALUE(_xlfn.TEXTAFTER(Table2[[#This Row],[my new versions]]," ",-1))</f>
        <v>12673.550496858699</v>
      </c>
      <c r="G1042" t="str">
        <f>_xlfn.TEXTBEFORE(SUBSTITUTE(Table2[[#This Row],[my new versions]],"'","")," ")</f>
        <v>RXN-ALCD22yi_c_FWD-rt3514</v>
      </c>
      <c r="H1042">
        <f>_xlfn.XLOOKUP(Table2[[#This Row],[name]],Table1[name],Table1[1/h],0)</f>
        <v>0</v>
      </c>
      <c r="I1042" t="b">
        <f>OR(Table2[[#This Row],[match]]=0,ROUNDUP(_xlfn.NUMBERVALUE(Table2[[#This Row],[match]]),4)=ROUNDUP(_xlfn.NUMBERVALUE(Table2[[#This Row],[1/h]]),4))</f>
        <v>1</v>
      </c>
    </row>
    <row r="1043" spans="5:9">
      <c r="E1043" t="s">
        <v>1450</v>
      </c>
      <c r="F1043">
        <f>_xlfn.NUMBERVALUE(_xlfn.TEXTAFTER(Table2[[#This Row],[my new versions]]," ",-1))</f>
        <v>12673.550496858699</v>
      </c>
      <c r="G1043" t="str">
        <f>_xlfn.TEXTBEFORE(SUBSTITUTE(Table2[[#This Row],[my new versions]],"'","")," ")</f>
        <v>RXN-ALCD22yi_c_FWD-rt4416</v>
      </c>
      <c r="H1043">
        <f>_xlfn.XLOOKUP(Table2[[#This Row],[name]],Table1[name],Table1[1/h],0)</f>
        <v>0</v>
      </c>
      <c r="I1043" t="b">
        <f>OR(Table2[[#This Row],[match]]=0,ROUNDUP(_xlfn.NUMBERVALUE(Table2[[#This Row],[match]]),4)=ROUNDUP(_xlfn.NUMBERVALUE(Table2[[#This Row],[1/h]]),4))</f>
        <v>1</v>
      </c>
    </row>
    <row r="1044" spans="5:9">
      <c r="E1044" t="s">
        <v>1451</v>
      </c>
      <c r="F1044">
        <f>_xlfn.NUMBERVALUE(_xlfn.TEXTAFTER(Table2[[#This Row],[my new versions]]," ",-1))</f>
        <v>12673.550496858699</v>
      </c>
      <c r="G1044" t="str">
        <f>_xlfn.TEXTBEFORE(SUBSTITUTE(Table2[[#This Row],[my new versions]],"'","")," ")</f>
        <v>RXN-ALCD22yi_c_FWD-rt5186</v>
      </c>
      <c r="H1044">
        <f>_xlfn.XLOOKUP(Table2[[#This Row],[name]],Table1[name],Table1[1/h],0)</f>
        <v>0</v>
      </c>
      <c r="I1044" t="b">
        <f>OR(Table2[[#This Row],[match]]=0,ROUNDUP(_xlfn.NUMBERVALUE(Table2[[#This Row],[match]]),4)=ROUNDUP(_xlfn.NUMBERVALUE(Table2[[#This Row],[1/h]]),4))</f>
        <v>1</v>
      </c>
    </row>
    <row r="1045" spans="5:9">
      <c r="E1045" t="s">
        <v>1452</v>
      </c>
      <c r="F1045">
        <f>_xlfn.NUMBERVALUE(_xlfn.TEXTAFTER(Table2[[#This Row],[my new versions]]," ",-1))</f>
        <v>12673.550496858699</v>
      </c>
      <c r="G1045" t="str">
        <f>_xlfn.TEXTBEFORE(SUBSTITUTE(Table2[[#This Row],[my new versions]],"'","")," ")</f>
        <v>RXN-ALCD22yi_c_FWD-rt5194</v>
      </c>
      <c r="H1045">
        <f>_xlfn.XLOOKUP(Table2[[#This Row],[name]],Table1[name],Table1[1/h],0)</f>
        <v>0</v>
      </c>
      <c r="I1045" t="b">
        <f>OR(Table2[[#This Row],[match]]=0,ROUNDUP(_xlfn.NUMBERVALUE(Table2[[#This Row],[match]]),4)=ROUNDUP(_xlfn.NUMBERVALUE(Table2[[#This Row],[1/h]]),4))</f>
        <v>1</v>
      </c>
    </row>
    <row r="1046" spans="5:9">
      <c r="E1046" t="s">
        <v>1453</v>
      </c>
      <c r="F1046">
        <f>_xlfn.NUMBERVALUE(_xlfn.TEXTAFTER(Table2[[#This Row],[my new versions]]," ",-1))</f>
        <v>12673.550496858699</v>
      </c>
      <c r="G1046" t="str">
        <f>_xlfn.TEXTBEFORE(SUBSTITUTE(Table2[[#This Row],[my new versions]],"'","")," ")</f>
        <v>RXN-ALCD22yi_c_FWD-rt5579</v>
      </c>
      <c r="H1046">
        <f>_xlfn.XLOOKUP(Table2[[#This Row],[name]],Table1[name],Table1[1/h],0)</f>
        <v>0</v>
      </c>
      <c r="I1046" t="b">
        <f>OR(Table2[[#This Row],[match]]=0,ROUNDUP(_xlfn.NUMBERVALUE(Table2[[#This Row],[match]]),4)=ROUNDUP(_xlfn.NUMBERVALUE(Table2[[#This Row],[1/h]]),4))</f>
        <v>1</v>
      </c>
    </row>
    <row r="1047" spans="5:9">
      <c r="E1047" t="s">
        <v>1454</v>
      </c>
      <c r="F1047">
        <f>_xlfn.NUMBERVALUE(_xlfn.TEXTAFTER(Table2[[#This Row],[my new versions]]," ",-1))</f>
        <v>12673.550496858699</v>
      </c>
      <c r="G1047" t="str">
        <f>_xlfn.TEXTBEFORE(SUBSTITUTE(Table2[[#This Row],[my new versions]],"'","")," ")</f>
        <v>RXN-ALCD23xi_c_FWD-rt5740</v>
      </c>
      <c r="H1047">
        <f>_xlfn.XLOOKUP(Table2[[#This Row],[name]],Table1[name],Table1[1/h],0)</f>
        <v>0</v>
      </c>
      <c r="I1047" t="b">
        <f>OR(Table2[[#This Row],[match]]=0,ROUNDUP(_xlfn.NUMBERVALUE(Table2[[#This Row],[match]]),4)=ROUNDUP(_xlfn.NUMBERVALUE(Table2[[#This Row],[1/h]]),4))</f>
        <v>1</v>
      </c>
    </row>
    <row r="1048" spans="5:9">
      <c r="E1048" t="s">
        <v>1455</v>
      </c>
      <c r="F1048">
        <f>_xlfn.NUMBERVALUE(_xlfn.TEXTAFTER(Table2[[#This Row],[my new versions]]," ",-1))</f>
        <v>12673.550496858699</v>
      </c>
      <c r="G1048" t="str">
        <f>_xlfn.TEXTBEFORE(SUBSTITUTE(Table2[[#This Row],[my new versions]],"'","")," ")</f>
        <v>RXN-ALCD23xi_c_FWD-rt7110</v>
      </c>
      <c r="H1048">
        <f>_xlfn.XLOOKUP(Table2[[#This Row],[name]],Table1[name],Table1[1/h],0)</f>
        <v>0</v>
      </c>
      <c r="I1048" t="b">
        <f>OR(Table2[[#This Row],[match]]=0,ROUNDUP(_xlfn.NUMBERVALUE(Table2[[#This Row],[match]]),4)=ROUNDUP(_xlfn.NUMBERVALUE(Table2[[#This Row],[1/h]]),4))</f>
        <v>1</v>
      </c>
    </row>
    <row r="1049" spans="5:9">
      <c r="E1049" t="s">
        <v>1456</v>
      </c>
      <c r="F1049">
        <f>_xlfn.NUMBERVALUE(_xlfn.TEXTAFTER(Table2[[#This Row],[my new versions]]," ",-1))</f>
        <v>12673.550496858699</v>
      </c>
      <c r="G1049" t="str">
        <f>_xlfn.TEXTBEFORE(SUBSTITUTE(Table2[[#This Row],[my new versions]],"'","")," ")</f>
        <v>RXN-ALCD23xi_c_FWD-rt8149</v>
      </c>
      <c r="H1049">
        <f>_xlfn.XLOOKUP(Table2[[#This Row],[name]],Table1[name],Table1[1/h],0)</f>
        <v>0</v>
      </c>
      <c r="I1049" t="b">
        <f>OR(Table2[[#This Row],[match]]=0,ROUNDUP(_xlfn.NUMBERVALUE(Table2[[#This Row],[match]]),4)=ROUNDUP(_xlfn.NUMBERVALUE(Table2[[#This Row],[1/h]]),4))</f>
        <v>1</v>
      </c>
    </row>
    <row r="1050" spans="5:9">
      <c r="E1050" t="s">
        <v>1457</v>
      </c>
      <c r="F1050">
        <f>_xlfn.NUMBERVALUE(_xlfn.TEXTAFTER(Table2[[#This Row],[my new versions]]," ",-1))</f>
        <v>12673.550496858699</v>
      </c>
      <c r="G1050" t="str">
        <f>_xlfn.TEXTBEFORE(SUBSTITUTE(Table2[[#This Row],[my new versions]],"'","")," ")</f>
        <v>RXN-ALCD23xi_m_FWD-rt0733_m</v>
      </c>
      <c r="H1050">
        <f>_xlfn.XLOOKUP(Table2[[#This Row],[name]],Table1[name],Table1[1/h],0)</f>
        <v>0</v>
      </c>
      <c r="I1050" t="b">
        <f>OR(Table2[[#This Row],[match]]=0,ROUNDUP(_xlfn.NUMBERVALUE(Table2[[#This Row],[match]]),4)=ROUNDUP(_xlfn.NUMBERVALUE(Table2[[#This Row],[1/h]]),4))</f>
        <v>1</v>
      </c>
    </row>
    <row r="1051" spans="5:9">
      <c r="E1051" t="s">
        <v>1458</v>
      </c>
      <c r="F1051">
        <f>_xlfn.NUMBERVALUE(_xlfn.TEXTAFTER(Table2[[#This Row],[my new versions]]," ",-1))</f>
        <v>12673.550496858699</v>
      </c>
      <c r="G1051" t="str">
        <f>_xlfn.TEXTBEFORE(SUBSTITUTE(Table2[[#This Row],[my new versions]],"'","")," ")</f>
        <v>RXN-ALCD23xi_m_FWD-rt3939_m</v>
      </c>
      <c r="H1051">
        <f>_xlfn.XLOOKUP(Table2[[#This Row],[name]],Table1[name],Table1[1/h],0)</f>
        <v>0</v>
      </c>
      <c r="I1051" t="b">
        <f>OR(Table2[[#This Row],[match]]=0,ROUNDUP(_xlfn.NUMBERVALUE(Table2[[#This Row],[match]]),4)=ROUNDUP(_xlfn.NUMBERVALUE(Table2[[#This Row],[1/h]]),4))</f>
        <v>1</v>
      </c>
    </row>
    <row r="1052" spans="5:9">
      <c r="E1052" t="s">
        <v>1459</v>
      </c>
      <c r="F1052">
        <f>_xlfn.NUMBERVALUE(_xlfn.TEXTAFTER(Table2[[#This Row],[my new versions]]," ",-1))</f>
        <v>12673.550496858699</v>
      </c>
      <c r="G1052" t="str">
        <f>_xlfn.TEXTBEFORE(SUBSTITUTE(Table2[[#This Row],[my new versions]],"'","")," ")</f>
        <v>RXN-ALCD23yi_c_FWD-rt1661</v>
      </c>
      <c r="H1052">
        <f>_xlfn.XLOOKUP(Table2[[#This Row],[name]],Table1[name],Table1[1/h],0)</f>
        <v>0</v>
      </c>
      <c r="I1052" t="b">
        <f>OR(Table2[[#This Row],[match]]=0,ROUNDUP(_xlfn.NUMBERVALUE(Table2[[#This Row],[match]]),4)=ROUNDUP(_xlfn.NUMBERVALUE(Table2[[#This Row],[1/h]]),4))</f>
        <v>1</v>
      </c>
    </row>
    <row r="1053" spans="5:9">
      <c r="E1053" t="s">
        <v>1460</v>
      </c>
      <c r="F1053">
        <f>_xlfn.NUMBERVALUE(_xlfn.TEXTAFTER(Table2[[#This Row],[my new versions]]," ",-1))</f>
        <v>12673.550496858699</v>
      </c>
      <c r="G1053" t="str">
        <f>_xlfn.TEXTBEFORE(SUBSTITUTE(Table2[[#This Row],[my new versions]],"'","")," ")</f>
        <v>RXN-ALCD23yi_c_FWD-rt4416</v>
      </c>
      <c r="H1053">
        <f>_xlfn.XLOOKUP(Table2[[#This Row],[name]],Table1[name],Table1[1/h],0)</f>
        <v>0</v>
      </c>
      <c r="I1053" t="b">
        <f>OR(Table2[[#This Row],[match]]=0,ROUNDUP(_xlfn.NUMBERVALUE(Table2[[#This Row],[match]]),4)=ROUNDUP(_xlfn.NUMBERVALUE(Table2[[#This Row],[1/h]]),4))</f>
        <v>1</v>
      </c>
    </row>
    <row r="1054" spans="5:9">
      <c r="E1054" t="s">
        <v>1461</v>
      </c>
      <c r="F1054">
        <f>_xlfn.NUMBERVALUE(_xlfn.TEXTAFTER(Table2[[#This Row],[my new versions]]," ",-1))</f>
        <v>12673.550496858699</v>
      </c>
      <c r="G1054" t="str">
        <f>_xlfn.TEXTBEFORE(SUBSTITUTE(Table2[[#This Row],[my new versions]],"'","")," ")</f>
        <v>RXN-ALCD23yi_c_FWD-rt5186</v>
      </c>
      <c r="H1054">
        <f>_xlfn.XLOOKUP(Table2[[#This Row],[name]],Table1[name],Table1[1/h],0)</f>
        <v>0</v>
      </c>
      <c r="I1054" t="b">
        <f>OR(Table2[[#This Row],[match]]=0,ROUNDUP(_xlfn.NUMBERVALUE(Table2[[#This Row],[match]]),4)=ROUNDUP(_xlfn.NUMBERVALUE(Table2[[#This Row],[1/h]]),4))</f>
        <v>1</v>
      </c>
    </row>
    <row r="1055" spans="5:9">
      <c r="E1055" t="s">
        <v>1462</v>
      </c>
      <c r="F1055">
        <f>_xlfn.NUMBERVALUE(_xlfn.TEXTAFTER(Table2[[#This Row],[my new versions]]," ",-1))</f>
        <v>12673.550496858699</v>
      </c>
      <c r="G1055" t="str">
        <f>_xlfn.TEXTBEFORE(SUBSTITUTE(Table2[[#This Row],[my new versions]],"'","")," ")</f>
        <v>RXN-ALCD23yi_c_FWD-rt5194</v>
      </c>
      <c r="H1055">
        <f>_xlfn.XLOOKUP(Table2[[#This Row],[name]],Table1[name],Table1[1/h],0)</f>
        <v>0</v>
      </c>
      <c r="I1055" t="b">
        <f>OR(Table2[[#This Row],[match]]=0,ROUNDUP(_xlfn.NUMBERVALUE(Table2[[#This Row],[match]]),4)=ROUNDUP(_xlfn.NUMBERVALUE(Table2[[#This Row],[1/h]]),4))</f>
        <v>1</v>
      </c>
    </row>
    <row r="1056" spans="5:9">
      <c r="E1056" t="s">
        <v>1463</v>
      </c>
      <c r="F1056">
        <f>_xlfn.NUMBERVALUE(_xlfn.TEXTAFTER(Table2[[#This Row],[my new versions]]," ",-1))</f>
        <v>12673.550496858699</v>
      </c>
      <c r="G1056" t="str">
        <f>_xlfn.TEXTBEFORE(SUBSTITUTE(Table2[[#This Row],[my new versions]],"'","")," ")</f>
        <v>RXN-ALCD23yi_c_FWD-rt5579</v>
      </c>
      <c r="H1056">
        <f>_xlfn.XLOOKUP(Table2[[#This Row],[name]],Table1[name],Table1[1/h],0)</f>
        <v>0</v>
      </c>
      <c r="I1056" t="b">
        <f>OR(Table2[[#This Row],[match]]=0,ROUNDUP(_xlfn.NUMBERVALUE(Table2[[#This Row],[match]]),4)=ROUNDUP(_xlfn.NUMBERVALUE(Table2[[#This Row],[1/h]]),4))</f>
        <v>1</v>
      </c>
    </row>
    <row r="1057" spans="5:9">
      <c r="E1057" t="s">
        <v>1464</v>
      </c>
      <c r="F1057">
        <f>_xlfn.NUMBERVALUE(_xlfn.TEXTAFTER(Table2[[#This Row],[my new versions]]," ",-1))</f>
        <v>12673.550496858699</v>
      </c>
      <c r="G1057" t="str">
        <f>_xlfn.TEXTBEFORE(SUBSTITUTE(Table2[[#This Row],[my new versions]],"'","")," ")</f>
        <v>RXN-ALCD24xi_c_FWD-rt5740</v>
      </c>
      <c r="H1057">
        <f>_xlfn.XLOOKUP(Table2[[#This Row],[name]],Table1[name],Table1[1/h],0)</f>
        <v>0</v>
      </c>
      <c r="I1057" t="b">
        <f>OR(Table2[[#This Row],[match]]=0,ROUNDUP(_xlfn.NUMBERVALUE(Table2[[#This Row],[match]]),4)=ROUNDUP(_xlfn.NUMBERVALUE(Table2[[#This Row],[1/h]]),4))</f>
        <v>1</v>
      </c>
    </row>
    <row r="1058" spans="5:9">
      <c r="E1058" t="s">
        <v>1465</v>
      </c>
      <c r="F1058">
        <f>_xlfn.NUMBERVALUE(_xlfn.TEXTAFTER(Table2[[#This Row],[my new versions]]," ",-1))</f>
        <v>12673.550496858699</v>
      </c>
      <c r="G1058" t="str">
        <f>_xlfn.TEXTBEFORE(SUBSTITUTE(Table2[[#This Row],[my new versions]],"'","")," ")</f>
        <v>RXN-ALCD24xi_c_FWD-rt7110</v>
      </c>
      <c r="H1058">
        <f>_xlfn.XLOOKUP(Table2[[#This Row],[name]],Table1[name],Table1[1/h],0)</f>
        <v>0</v>
      </c>
      <c r="I1058" t="b">
        <f>OR(Table2[[#This Row],[match]]=0,ROUNDUP(_xlfn.NUMBERVALUE(Table2[[#This Row],[match]]),4)=ROUNDUP(_xlfn.NUMBERVALUE(Table2[[#This Row],[1/h]]),4))</f>
        <v>1</v>
      </c>
    </row>
    <row r="1059" spans="5:9">
      <c r="E1059" t="s">
        <v>1466</v>
      </c>
      <c r="F1059">
        <f>_xlfn.NUMBERVALUE(_xlfn.TEXTAFTER(Table2[[#This Row],[my new versions]]," ",-1))</f>
        <v>12673.550496858699</v>
      </c>
      <c r="G1059" t="str">
        <f>_xlfn.TEXTBEFORE(SUBSTITUTE(Table2[[#This Row],[my new versions]],"'","")," ")</f>
        <v>RXN-ALCD24xi_c_FWD-rt8149</v>
      </c>
      <c r="H1059">
        <f>_xlfn.XLOOKUP(Table2[[#This Row],[name]],Table1[name],Table1[1/h],0)</f>
        <v>0</v>
      </c>
      <c r="I1059" t="b">
        <f>OR(Table2[[#This Row],[match]]=0,ROUNDUP(_xlfn.NUMBERVALUE(Table2[[#This Row],[match]]),4)=ROUNDUP(_xlfn.NUMBERVALUE(Table2[[#This Row],[1/h]]),4))</f>
        <v>1</v>
      </c>
    </row>
    <row r="1060" spans="5:9">
      <c r="E1060" t="s">
        <v>1467</v>
      </c>
      <c r="F1060">
        <f>_xlfn.NUMBERVALUE(_xlfn.TEXTAFTER(Table2[[#This Row],[my new versions]]," ",-1))</f>
        <v>12673.550496858699</v>
      </c>
      <c r="G1060" t="str">
        <f>_xlfn.TEXTBEFORE(SUBSTITUTE(Table2[[#This Row],[my new versions]],"'","")," ")</f>
        <v>RXN-ALCD24xi_m_FWD-rt0733_m</v>
      </c>
      <c r="H1060">
        <f>_xlfn.XLOOKUP(Table2[[#This Row],[name]],Table1[name],Table1[1/h],0)</f>
        <v>0</v>
      </c>
      <c r="I1060" t="b">
        <f>OR(Table2[[#This Row],[match]]=0,ROUNDUP(_xlfn.NUMBERVALUE(Table2[[#This Row],[match]]),4)=ROUNDUP(_xlfn.NUMBERVALUE(Table2[[#This Row],[1/h]]),4))</f>
        <v>1</v>
      </c>
    </row>
    <row r="1061" spans="5:9">
      <c r="E1061" t="s">
        <v>1468</v>
      </c>
      <c r="F1061">
        <f>_xlfn.NUMBERVALUE(_xlfn.TEXTAFTER(Table2[[#This Row],[my new versions]]," ",-1))</f>
        <v>12673.550496858699</v>
      </c>
      <c r="G1061" t="str">
        <f>_xlfn.TEXTBEFORE(SUBSTITUTE(Table2[[#This Row],[my new versions]],"'","")," ")</f>
        <v>RXN-ALCD24xi_m_FWD-rt3939_m</v>
      </c>
      <c r="H1061">
        <f>_xlfn.XLOOKUP(Table2[[#This Row],[name]],Table1[name],Table1[1/h],0)</f>
        <v>0</v>
      </c>
      <c r="I1061" t="b">
        <f>OR(Table2[[#This Row],[match]]=0,ROUNDUP(_xlfn.NUMBERVALUE(Table2[[#This Row],[match]]),4)=ROUNDUP(_xlfn.NUMBERVALUE(Table2[[#This Row],[1/h]]),4))</f>
        <v>1</v>
      </c>
    </row>
    <row r="1062" spans="5:9">
      <c r="E1062" t="s">
        <v>1469</v>
      </c>
      <c r="F1062">
        <f>_xlfn.NUMBERVALUE(_xlfn.TEXTAFTER(Table2[[#This Row],[my new versions]]," ",-1))</f>
        <v>12673.550496858699</v>
      </c>
      <c r="G1062" t="str">
        <f>_xlfn.TEXTBEFORE(SUBSTITUTE(Table2[[#This Row],[my new versions]],"'","")," ")</f>
        <v>RXN-ALCD24yi_c_FWD-rt1661</v>
      </c>
      <c r="H1062">
        <f>_xlfn.XLOOKUP(Table2[[#This Row],[name]],Table1[name],Table1[1/h],0)</f>
        <v>0</v>
      </c>
      <c r="I1062" t="b">
        <f>OR(Table2[[#This Row],[match]]=0,ROUNDUP(_xlfn.NUMBERVALUE(Table2[[#This Row],[match]]),4)=ROUNDUP(_xlfn.NUMBERVALUE(Table2[[#This Row],[1/h]]),4))</f>
        <v>1</v>
      </c>
    </row>
    <row r="1063" spans="5:9">
      <c r="E1063" t="s">
        <v>1470</v>
      </c>
      <c r="F1063">
        <f>_xlfn.NUMBERVALUE(_xlfn.TEXTAFTER(Table2[[#This Row],[my new versions]]," ",-1))</f>
        <v>12673.550496858699</v>
      </c>
      <c r="G1063" t="str">
        <f>_xlfn.TEXTBEFORE(SUBSTITUTE(Table2[[#This Row],[my new versions]],"'","")," ")</f>
        <v>RXN-ALCD24yi_c_FWD-rt4416</v>
      </c>
      <c r="H1063">
        <f>_xlfn.XLOOKUP(Table2[[#This Row],[name]],Table1[name],Table1[1/h],0)</f>
        <v>0</v>
      </c>
      <c r="I1063" t="b">
        <f>OR(Table2[[#This Row],[match]]=0,ROUNDUP(_xlfn.NUMBERVALUE(Table2[[#This Row],[match]]),4)=ROUNDUP(_xlfn.NUMBERVALUE(Table2[[#This Row],[1/h]]),4))</f>
        <v>1</v>
      </c>
    </row>
    <row r="1064" spans="5:9">
      <c r="E1064" t="s">
        <v>1471</v>
      </c>
      <c r="F1064">
        <f>_xlfn.NUMBERVALUE(_xlfn.TEXTAFTER(Table2[[#This Row],[my new versions]]," ",-1))</f>
        <v>12673.550496858699</v>
      </c>
      <c r="G1064" t="str">
        <f>_xlfn.TEXTBEFORE(SUBSTITUTE(Table2[[#This Row],[my new versions]],"'","")," ")</f>
        <v>RXN-ALCD24yi_c_FWD-rt5186</v>
      </c>
      <c r="H1064">
        <f>_xlfn.XLOOKUP(Table2[[#This Row],[name]],Table1[name],Table1[1/h],0)</f>
        <v>0</v>
      </c>
      <c r="I1064" t="b">
        <f>OR(Table2[[#This Row],[match]]=0,ROUNDUP(_xlfn.NUMBERVALUE(Table2[[#This Row],[match]]),4)=ROUNDUP(_xlfn.NUMBERVALUE(Table2[[#This Row],[1/h]]),4))</f>
        <v>1</v>
      </c>
    </row>
    <row r="1065" spans="5:9">
      <c r="E1065" t="s">
        <v>1472</v>
      </c>
      <c r="F1065">
        <f>_xlfn.NUMBERVALUE(_xlfn.TEXTAFTER(Table2[[#This Row],[my new versions]]," ",-1))</f>
        <v>12673.550496858699</v>
      </c>
      <c r="G1065" t="str">
        <f>_xlfn.TEXTBEFORE(SUBSTITUTE(Table2[[#This Row],[my new versions]],"'","")," ")</f>
        <v>RXN-ALCD24yi_c_FWD-rt5194</v>
      </c>
      <c r="H1065">
        <f>_xlfn.XLOOKUP(Table2[[#This Row],[name]],Table1[name],Table1[1/h],0)</f>
        <v>0</v>
      </c>
      <c r="I1065" t="b">
        <f>OR(Table2[[#This Row],[match]]=0,ROUNDUP(_xlfn.NUMBERVALUE(Table2[[#This Row],[match]]),4)=ROUNDUP(_xlfn.NUMBERVALUE(Table2[[#This Row],[1/h]]),4))</f>
        <v>1</v>
      </c>
    </row>
    <row r="1066" spans="5:9">
      <c r="E1066" t="s">
        <v>1473</v>
      </c>
      <c r="F1066">
        <f>_xlfn.NUMBERVALUE(_xlfn.TEXTAFTER(Table2[[#This Row],[my new versions]]," ",-1))</f>
        <v>12673.550496858699</v>
      </c>
      <c r="G1066" t="str">
        <f>_xlfn.TEXTBEFORE(SUBSTITUTE(Table2[[#This Row],[my new versions]],"'","")," ")</f>
        <v>RXN-ALCD24yi_c_FWD-rt5579</v>
      </c>
      <c r="H1066">
        <f>_xlfn.XLOOKUP(Table2[[#This Row],[name]],Table1[name],Table1[1/h],0)</f>
        <v>0</v>
      </c>
      <c r="I1066" t="b">
        <f>OR(Table2[[#This Row],[match]]=0,ROUNDUP(_xlfn.NUMBERVALUE(Table2[[#This Row],[match]]),4)=ROUNDUP(_xlfn.NUMBERVALUE(Table2[[#This Row],[1/h]]),4))</f>
        <v>1</v>
      </c>
    </row>
    <row r="1067" spans="5:9">
      <c r="E1067" t="s">
        <v>1474</v>
      </c>
      <c r="F1067">
        <f>_xlfn.NUMBERVALUE(_xlfn.TEXTAFTER(Table2[[#This Row],[my new versions]]," ",-1))</f>
        <v>12673.550496858699</v>
      </c>
      <c r="G1067" t="str">
        <f>_xlfn.TEXTBEFORE(SUBSTITUTE(Table2[[#This Row],[my new versions]],"'","")," ")</f>
        <v>RXN-ALCD25xi_c_FWD-rt5740</v>
      </c>
      <c r="H1067">
        <f>_xlfn.XLOOKUP(Table2[[#This Row],[name]],Table1[name],Table1[1/h],0)</f>
        <v>0</v>
      </c>
      <c r="I1067" t="b">
        <f>OR(Table2[[#This Row],[match]]=0,ROUNDUP(_xlfn.NUMBERVALUE(Table2[[#This Row],[match]]),4)=ROUNDUP(_xlfn.NUMBERVALUE(Table2[[#This Row],[1/h]]),4))</f>
        <v>1</v>
      </c>
    </row>
    <row r="1068" spans="5:9">
      <c r="E1068" t="s">
        <v>1475</v>
      </c>
      <c r="F1068">
        <f>_xlfn.NUMBERVALUE(_xlfn.TEXTAFTER(Table2[[#This Row],[my new versions]]," ",-1))</f>
        <v>12673.550496858699</v>
      </c>
      <c r="G1068" t="str">
        <f>_xlfn.TEXTBEFORE(SUBSTITUTE(Table2[[#This Row],[my new versions]],"'","")," ")</f>
        <v>RXN-ALCD25xi_c_FWD-rt7110</v>
      </c>
      <c r="H1068">
        <f>_xlfn.XLOOKUP(Table2[[#This Row],[name]],Table1[name],Table1[1/h],0)</f>
        <v>0</v>
      </c>
      <c r="I1068" t="b">
        <f>OR(Table2[[#This Row],[match]]=0,ROUNDUP(_xlfn.NUMBERVALUE(Table2[[#This Row],[match]]),4)=ROUNDUP(_xlfn.NUMBERVALUE(Table2[[#This Row],[1/h]]),4))</f>
        <v>1</v>
      </c>
    </row>
    <row r="1069" spans="5:9">
      <c r="E1069" t="s">
        <v>1476</v>
      </c>
      <c r="F1069">
        <f>_xlfn.NUMBERVALUE(_xlfn.TEXTAFTER(Table2[[#This Row],[my new versions]]," ",-1))</f>
        <v>12673.550496858699</v>
      </c>
      <c r="G1069" t="str">
        <f>_xlfn.TEXTBEFORE(SUBSTITUTE(Table2[[#This Row],[my new versions]],"'","")," ")</f>
        <v>RXN-ALCD25xi_c_FWD-rt8149</v>
      </c>
      <c r="H1069">
        <f>_xlfn.XLOOKUP(Table2[[#This Row],[name]],Table1[name],Table1[1/h],0)</f>
        <v>0</v>
      </c>
      <c r="I1069" t="b">
        <f>OR(Table2[[#This Row],[match]]=0,ROUNDUP(_xlfn.NUMBERVALUE(Table2[[#This Row],[match]]),4)=ROUNDUP(_xlfn.NUMBERVALUE(Table2[[#This Row],[1/h]]),4))</f>
        <v>1</v>
      </c>
    </row>
    <row r="1070" spans="5:9">
      <c r="E1070" t="s">
        <v>1477</v>
      </c>
      <c r="F1070">
        <f>_xlfn.NUMBERVALUE(_xlfn.TEXTAFTER(Table2[[#This Row],[my new versions]]," ",-1))</f>
        <v>12673.550496858699</v>
      </c>
      <c r="G1070" t="str">
        <f>_xlfn.TEXTBEFORE(SUBSTITUTE(Table2[[#This Row],[my new versions]],"'","")," ")</f>
        <v>RXN-ALCD25xi_m_FWD-rt0733_m</v>
      </c>
      <c r="H1070">
        <f>_xlfn.XLOOKUP(Table2[[#This Row],[name]],Table1[name],Table1[1/h],0)</f>
        <v>0</v>
      </c>
      <c r="I1070" t="b">
        <f>OR(Table2[[#This Row],[match]]=0,ROUNDUP(_xlfn.NUMBERVALUE(Table2[[#This Row],[match]]),4)=ROUNDUP(_xlfn.NUMBERVALUE(Table2[[#This Row],[1/h]]),4))</f>
        <v>1</v>
      </c>
    </row>
    <row r="1071" spans="5:9">
      <c r="E1071" t="s">
        <v>1478</v>
      </c>
      <c r="F1071">
        <f>_xlfn.NUMBERVALUE(_xlfn.TEXTAFTER(Table2[[#This Row],[my new versions]]," ",-1))</f>
        <v>12673.550496858699</v>
      </c>
      <c r="G1071" t="str">
        <f>_xlfn.TEXTBEFORE(SUBSTITUTE(Table2[[#This Row],[my new versions]],"'","")," ")</f>
        <v>RXN-ALCD25xi_m_FWD-rt3939_m</v>
      </c>
      <c r="H1071">
        <f>_xlfn.XLOOKUP(Table2[[#This Row],[name]],Table1[name],Table1[1/h],0)</f>
        <v>0</v>
      </c>
      <c r="I1071" t="b">
        <f>OR(Table2[[#This Row],[match]]=0,ROUNDUP(_xlfn.NUMBERVALUE(Table2[[#This Row],[match]]),4)=ROUNDUP(_xlfn.NUMBERVALUE(Table2[[#This Row],[1/h]]),4))</f>
        <v>1</v>
      </c>
    </row>
    <row r="1072" spans="5:9">
      <c r="E1072" t="s">
        <v>1479</v>
      </c>
      <c r="F1072">
        <f>_xlfn.NUMBERVALUE(_xlfn.TEXTAFTER(Table2[[#This Row],[my new versions]]," ",-1))</f>
        <v>12673.550496858699</v>
      </c>
      <c r="G1072" t="str">
        <f>_xlfn.TEXTBEFORE(SUBSTITUTE(Table2[[#This Row],[my new versions]],"'","")," ")</f>
        <v>RXN-ALCD25yi_c_FWD-rt1661</v>
      </c>
      <c r="H1072">
        <f>_xlfn.XLOOKUP(Table2[[#This Row],[name]],Table1[name],Table1[1/h],0)</f>
        <v>0</v>
      </c>
      <c r="I1072" t="b">
        <f>OR(Table2[[#This Row],[match]]=0,ROUNDUP(_xlfn.NUMBERVALUE(Table2[[#This Row],[match]]),4)=ROUNDUP(_xlfn.NUMBERVALUE(Table2[[#This Row],[1/h]]),4))</f>
        <v>1</v>
      </c>
    </row>
    <row r="1073" spans="5:9">
      <c r="E1073" t="s">
        <v>1480</v>
      </c>
      <c r="F1073">
        <f>_xlfn.NUMBERVALUE(_xlfn.TEXTAFTER(Table2[[#This Row],[my new versions]]," ",-1))</f>
        <v>12673.550496858699</v>
      </c>
      <c r="G1073" t="str">
        <f>_xlfn.TEXTBEFORE(SUBSTITUTE(Table2[[#This Row],[my new versions]],"'","")," ")</f>
        <v>RXN-ALCD25yi_c_FWD-rt4416</v>
      </c>
      <c r="H1073">
        <f>_xlfn.XLOOKUP(Table2[[#This Row],[name]],Table1[name],Table1[1/h],0)</f>
        <v>0</v>
      </c>
      <c r="I1073" t="b">
        <f>OR(Table2[[#This Row],[match]]=0,ROUNDUP(_xlfn.NUMBERVALUE(Table2[[#This Row],[match]]),4)=ROUNDUP(_xlfn.NUMBERVALUE(Table2[[#This Row],[1/h]]),4))</f>
        <v>1</v>
      </c>
    </row>
    <row r="1074" spans="5:9">
      <c r="E1074" t="s">
        <v>1481</v>
      </c>
      <c r="F1074">
        <f>_xlfn.NUMBERVALUE(_xlfn.TEXTAFTER(Table2[[#This Row],[my new versions]]," ",-1))</f>
        <v>12673.550496858699</v>
      </c>
      <c r="G1074" t="str">
        <f>_xlfn.TEXTBEFORE(SUBSTITUTE(Table2[[#This Row],[my new versions]],"'","")," ")</f>
        <v>RXN-ALCD25yi_c_FWD-rt5186</v>
      </c>
      <c r="H1074">
        <f>_xlfn.XLOOKUP(Table2[[#This Row],[name]],Table1[name],Table1[1/h],0)</f>
        <v>0</v>
      </c>
      <c r="I1074" t="b">
        <f>OR(Table2[[#This Row],[match]]=0,ROUNDUP(_xlfn.NUMBERVALUE(Table2[[#This Row],[match]]),4)=ROUNDUP(_xlfn.NUMBERVALUE(Table2[[#This Row],[1/h]]),4))</f>
        <v>1</v>
      </c>
    </row>
    <row r="1075" spans="5:9">
      <c r="E1075" t="s">
        <v>1482</v>
      </c>
      <c r="F1075">
        <f>_xlfn.NUMBERVALUE(_xlfn.TEXTAFTER(Table2[[#This Row],[my new versions]]," ",-1))</f>
        <v>12673.550496858699</v>
      </c>
      <c r="G1075" t="str">
        <f>_xlfn.TEXTBEFORE(SUBSTITUTE(Table2[[#This Row],[my new versions]],"'","")," ")</f>
        <v>RXN-ALCD25yi_c_FWD-rt5194</v>
      </c>
      <c r="H1075">
        <f>_xlfn.XLOOKUP(Table2[[#This Row],[name]],Table1[name],Table1[1/h],0)</f>
        <v>0</v>
      </c>
      <c r="I1075" t="b">
        <f>OR(Table2[[#This Row],[match]]=0,ROUNDUP(_xlfn.NUMBERVALUE(Table2[[#This Row],[match]]),4)=ROUNDUP(_xlfn.NUMBERVALUE(Table2[[#This Row],[1/h]]),4))</f>
        <v>1</v>
      </c>
    </row>
    <row r="1076" spans="5:9">
      <c r="E1076" t="s">
        <v>1483</v>
      </c>
      <c r="F1076">
        <f>_xlfn.NUMBERVALUE(_xlfn.TEXTAFTER(Table2[[#This Row],[my new versions]]," ",-1))</f>
        <v>12673.550496858699</v>
      </c>
      <c r="G1076" t="str">
        <f>_xlfn.TEXTBEFORE(SUBSTITUTE(Table2[[#This Row],[my new versions]],"'","")," ")</f>
        <v>RXN-ALCD25yi_c_FWD-rt5579</v>
      </c>
      <c r="H1076">
        <f>_xlfn.XLOOKUP(Table2[[#This Row],[name]],Table1[name],Table1[1/h],0)</f>
        <v>0</v>
      </c>
      <c r="I1076" t="b">
        <f>OR(Table2[[#This Row],[match]]=0,ROUNDUP(_xlfn.NUMBERVALUE(Table2[[#This Row],[match]]),4)=ROUNDUP(_xlfn.NUMBERVALUE(Table2[[#This Row],[1/h]]),4))</f>
        <v>1</v>
      </c>
    </row>
    <row r="1077" spans="5:9">
      <c r="E1077" t="s">
        <v>1484</v>
      </c>
      <c r="F1077">
        <f>_xlfn.NUMBERVALUE(_xlfn.TEXTAFTER(Table2[[#This Row],[my new versions]]," ",-1))</f>
        <v>12673.550496858699</v>
      </c>
      <c r="G1077" t="str">
        <f>_xlfn.TEXTBEFORE(SUBSTITUTE(Table2[[#This Row],[my new versions]],"'","")," ")</f>
        <v>RXN-ALCD26xi_c_FWD-rt5740</v>
      </c>
      <c r="H1077">
        <f>_xlfn.XLOOKUP(Table2[[#This Row],[name]],Table1[name],Table1[1/h],0)</f>
        <v>0</v>
      </c>
      <c r="I1077" t="b">
        <f>OR(Table2[[#This Row],[match]]=0,ROUNDUP(_xlfn.NUMBERVALUE(Table2[[#This Row],[match]]),4)=ROUNDUP(_xlfn.NUMBERVALUE(Table2[[#This Row],[1/h]]),4))</f>
        <v>1</v>
      </c>
    </row>
    <row r="1078" spans="5:9">
      <c r="E1078" t="s">
        <v>1485</v>
      </c>
      <c r="F1078">
        <f>_xlfn.NUMBERVALUE(_xlfn.TEXTAFTER(Table2[[#This Row],[my new versions]]," ",-1))</f>
        <v>12673.550496858699</v>
      </c>
      <c r="G1078" t="str">
        <f>_xlfn.TEXTBEFORE(SUBSTITUTE(Table2[[#This Row],[my new versions]],"'","")," ")</f>
        <v>RXN-ALCD26xi_c_FWD-rt7110</v>
      </c>
      <c r="H1078">
        <f>_xlfn.XLOOKUP(Table2[[#This Row],[name]],Table1[name],Table1[1/h],0)</f>
        <v>0</v>
      </c>
      <c r="I1078" t="b">
        <f>OR(Table2[[#This Row],[match]]=0,ROUNDUP(_xlfn.NUMBERVALUE(Table2[[#This Row],[match]]),4)=ROUNDUP(_xlfn.NUMBERVALUE(Table2[[#This Row],[1/h]]),4))</f>
        <v>1</v>
      </c>
    </row>
    <row r="1079" spans="5:9">
      <c r="E1079" t="s">
        <v>1486</v>
      </c>
      <c r="F1079">
        <f>_xlfn.NUMBERVALUE(_xlfn.TEXTAFTER(Table2[[#This Row],[my new versions]]," ",-1))</f>
        <v>12673.550496858699</v>
      </c>
      <c r="G1079" t="str">
        <f>_xlfn.TEXTBEFORE(SUBSTITUTE(Table2[[#This Row],[my new versions]],"'","")," ")</f>
        <v>RXN-ALCD26xi_c_FWD-rt8149</v>
      </c>
      <c r="H1079">
        <f>_xlfn.XLOOKUP(Table2[[#This Row],[name]],Table1[name],Table1[1/h],0)</f>
        <v>0</v>
      </c>
      <c r="I1079" t="b">
        <f>OR(Table2[[#This Row],[match]]=0,ROUNDUP(_xlfn.NUMBERVALUE(Table2[[#This Row],[match]]),4)=ROUNDUP(_xlfn.NUMBERVALUE(Table2[[#This Row],[1/h]]),4))</f>
        <v>1</v>
      </c>
    </row>
    <row r="1080" spans="5:9">
      <c r="E1080" t="s">
        <v>1487</v>
      </c>
      <c r="F1080">
        <f>_xlfn.NUMBERVALUE(_xlfn.TEXTAFTER(Table2[[#This Row],[my new versions]]," ",-1))</f>
        <v>12673.550496858699</v>
      </c>
      <c r="G1080" t="str">
        <f>_xlfn.TEXTBEFORE(SUBSTITUTE(Table2[[#This Row],[my new versions]],"'","")," ")</f>
        <v>RXN-ALCD26xi_m_FWD-rt0733_m</v>
      </c>
      <c r="H1080">
        <f>_xlfn.XLOOKUP(Table2[[#This Row],[name]],Table1[name],Table1[1/h],0)</f>
        <v>0</v>
      </c>
      <c r="I1080" t="b">
        <f>OR(Table2[[#This Row],[match]]=0,ROUNDUP(_xlfn.NUMBERVALUE(Table2[[#This Row],[match]]),4)=ROUNDUP(_xlfn.NUMBERVALUE(Table2[[#This Row],[1/h]]),4))</f>
        <v>1</v>
      </c>
    </row>
    <row r="1081" spans="5:9">
      <c r="E1081" t="s">
        <v>1488</v>
      </c>
      <c r="F1081">
        <f>_xlfn.NUMBERVALUE(_xlfn.TEXTAFTER(Table2[[#This Row],[my new versions]]," ",-1))</f>
        <v>12673.550496858699</v>
      </c>
      <c r="G1081" t="str">
        <f>_xlfn.TEXTBEFORE(SUBSTITUTE(Table2[[#This Row],[my new versions]],"'","")," ")</f>
        <v>RXN-ALCD26xi_m_FWD-rt3939_m</v>
      </c>
      <c r="H1081">
        <f>_xlfn.XLOOKUP(Table2[[#This Row],[name]],Table1[name],Table1[1/h],0)</f>
        <v>0</v>
      </c>
      <c r="I1081" t="b">
        <f>OR(Table2[[#This Row],[match]]=0,ROUNDUP(_xlfn.NUMBERVALUE(Table2[[#This Row],[match]]),4)=ROUNDUP(_xlfn.NUMBERVALUE(Table2[[#This Row],[1/h]]),4))</f>
        <v>1</v>
      </c>
    </row>
    <row r="1082" spans="5:9">
      <c r="E1082" t="s">
        <v>1489</v>
      </c>
      <c r="F1082">
        <f>_xlfn.NUMBERVALUE(_xlfn.TEXTAFTER(Table2[[#This Row],[my new versions]]," ",-1))</f>
        <v>12673.550496858699</v>
      </c>
      <c r="G1082" t="str">
        <f>_xlfn.TEXTBEFORE(SUBSTITUTE(Table2[[#This Row],[my new versions]],"'","")," ")</f>
        <v>RXN-ALCD2i1_c_FWD-rt3282</v>
      </c>
      <c r="H1082">
        <f>_xlfn.XLOOKUP(Table2[[#This Row],[name]],Table1[name],Table1[1/h],0)</f>
        <v>0</v>
      </c>
      <c r="I1082" t="b">
        <f>OR(Table2[[#This Row],[match]]=0,ROUNDUP(_xlfn.NUMBERVALUE(Table2[[#This Row],[match]]),4)=ROUNDUP(_xlfn.NUMBERVALUE(Table2[[#This Row],[1/h]]),4))</f>
        <v>1</v>
      </c>
    </row>
    <row r="1083" spans="5:9">
      <c r="E1083" t="s">
        <v>1490</v>
      </c>
      <c r="F1083">
        <f>_xlfn.NUMBERVALUE(_xlfn.TEXTAFTER(Table2[[#This Row],[my new versions]]," ",-1))</f>
        <v>12673.550496858699</v>
      </c>
      <c r="G1083" t="str">
        <f>_xlfn.TEXTBEFORE(SUBSTITUTE(Table2[[#This Row],[my new versions]],"'","")," ")</f>
        <v>RXN-ALCD2i2_c_FWD-rt0733_c</v>
      </c>
      <c r="H1083">
        <f>_xlfn.XLOOKUP(Table2[[#This Row],[name]],Table1[name],Table1[1/h],0)</f>
        <v>0</v>
      </c>
      <c r="I1083" t="b">
        <f>OR(Table2[[#This Row],[match]]=0,ROUNDUP(_xlfn.NUMBERVALUE(Table2[[#This Row],[match]]),4)=ROUNDUP(_xlfn.NUMBERVALUE(Table2[[#This Row],[1/h]]),4))</f>
        <v>1</v>
      </c>
    </row>
    <row r="1084" spans="5:9">
      <c r="E1084" t="s">
        <v>1491</v>
      </c>
      <c r="F1084">
        <f>_xlfn.NUMBERVALUE(_xlfn.TEXTAFTER(Table2[[#This Row],[my new versions]]," ",-1))</f>
        <v>12673.550496858699</v>
      </c>
      <c r="G1084" t="str">
        <f>_xlfn.TEXTBEFORE(SUBSTITUTE(Table2[[#This Row],[my new versions]],"'","")," ")</f>
        <v>RXN-ALCD2i2_c_FWD-rt3939_c</v>
      </c>
      <c r="H1084">
        <f>_xlfn.XLOOKUP(Table2[[#This Row],[name]],Table1[name],Table1[1/h],0)</f>
        <v>0</v>
      </c>
      <c r="I1084" t="b">
        <f>OR(Table2[[#This Row],[match]]=0,ROUNDUP(_xlfn.NUMBERVALUE(Table2[[#This Row],[match]]),4)=ROUNDUP(_xlfn.NUMBERVALUE(Table2[[#This Row],[1/h]]),4))</f>
        <v>1</v>
      </c>
    </row>
    <row r="1085" spans="5:9">
      <c r="E1085" t="s">
        <v>1492</v>
      </c>
      <c r="F1085">
        <f>_xlfn.NUMBERVALUE(_xlfn.TEXTAFTER(Table2[[#This Row],[my new versions]]," ",-1))</f>
        <v>12673.550496858699</v>
      </c>
      <c r="G1085" t="str">
        <f>_xlfn.TEXTBEFORE(SUBSTITUTE(Table2[[#This Row],[my new versions]],"'","")," ")</f>
        <v>RXN-ALCD2i2_c_FWD-rt7070</v>
      </c>
      <c r="H1085">
        <f>_xlfn.XLOOKUP(Table2[[#This Row],[name]],Table1[name],Table1[1/h],0)</f>
        <v>0</v>
      </c>
      <c r="I1085" t="b">
        <f>OR(Table2[[#This Row],[match]]=0,ROUNDUP(_xlfn.NUMBERVALUE(Table2[[#This Row],[match]]),4)=ROUNDUP(_xlfn.NUMBERVALUE(Table2[[#This Row],[1/h]]),4))</f>
        <v>1</v>
      </c>
    </row>
    <row r="1086" spans="5:9">
      <c r="E1086" t="s">
        <v>1493</v>
      </c>
      <c r="F1086">
        <f>_xlfn.NUMBERVALUE(_xlfn.TEXTAFTER(Table2[[#This Row],[my new versions]]," ",-1))</f>
        <v>12673.550496858699</v>
      </c>
      <c r="G1086" t="str">
        <f>_xlfn.TEXTBEFORE(SUBSTITUTE(Table2[[#This Row],[my new versions]],"'","")," ")</f>
        <v>RXN-ALCD2i2_c_FWD-rt7110</v>
      </c>
      <c r="H1086">
        <f>_xlfn.XLOOKUP(Table2[[#This Row],[name]],Table1[name],Table1[1/h],0)</f>
        <v>0</v>
      </c>
      <c r="I1086" t="b">
        <f>OR(Table2[[#This Row],[match]]=0,ROUNDUP(_xlfn.NUMBERVALUE(Table2[[#This Row],[match]]),4)=ROUNDUP(_xlfn.NUMBERVALUE(Table2[[#This Row],[1/h]]),4))</f>
        <v>1</v>
      </c>
    </row>
    <row r="1087" spans="5:9">
      <c r="E1087" t="s">
        <v>1494</v>
      </c>
      <c r="F1087">
        <f>_xlfn.NUMBERVALUE(_xlfn.TEXTAFTER(Table2[[#This Row],[my new versions]]," ",-1))</f>
        <v>12673.550496858699</v>
      </c>
      <c r="G1087" t="str">
        <f>_xlfn.TEXTBEFORE(SUBSTITUTE(Table2[[#This Row],[my new versions]],"'","")," ")</f>
        <v>RXN-ALCD2i2_c_FWD-rt8149</v>
      </c>
      <c r="H1087">
        <f>_xlfn.XLOOKUP(Table2[[#This Row],[name]],Table1[name],Table1[1/h],0)</f>
        <v>0</v>
      </c>
      <c r="I1087" t="b">
        <f>OR(Table2[[#This Row],[match]]=0,ROUNDUP(_xlfn.NUMBERVALUE(Table2[[#This Row],[match]]),4)=ROUNDUP(_xlfn.NUMBERVALUE(Table2[[#This Row],[1/h]]),4))</f>
        <v>1</v>
      </c>
    </row>
    <row r="1088" spans="5:9">
      <c r="E1088" t="s">
        <v>1495</v>
      </c>
      <c r="F1088">
        <f>_xlfn.NUMBERVALUE(_xlfn.TEXTAFTER(Table2[[#This Row],[my new versions]]," ",-1))</f>
        <v>12673.550496858699</v>
      </c>
      <c r="G1088" t="str">
        <f>_xlfn.TEXTBEFORE(SUBSTITUTE(Table2[[#This Row],[my new versions]],"'","")," ")</f>
        <v>RXN-ALCD2i2_m_FWD-rt0733_m</v>
      </c>
      <c r="H1088">
        <f>_xlfn.XLOOKUP(Table2[[#This Row],[name]],Table1[name],Table1[1/h],0)</f>
        <v>0</v>
      </c>
      <c r="I1088" t="b">
        <f>OR(Table2[[#This Row],[match]]=0,ROUNDUP(_xlfn.NUMBERVALUE(Table2[[#This Row],[match]]),4)=ROUNDUP(_xlfn.NUMBERVALUE(Table2[[#This Row],[1/h]]),4))</f>
        <v>1</v>
      </c>
    </row>
    <row r="1089" spans="5:9">
      <c r="E1089" t="s">
        <v>1496</v>
      </c>
      <c r="F1089">
        <f>_xlfn.NUMBERVALUE(_xlfn.TEXTAFTER(Table2[[#This Row],[my new versions]]," ",-1))</f>
        <v>12673.550496858699</v>
      </c>
      <c r="G1089" t="str">
        <f>_xlfn.TEXTBEFORE(SUBSTITUTE(Table2[[#This Row],[my new versions]],"'","")," ")</f>
        <v>RXN-ALCD2i2_m_FWD-rt3939_m</v>
      </c>
      <c r="H1089">
        <f>_xlfn.XLOOKUP(Table2[[#This Row],[name]],Table1[name],Table1[1/h],0)</f>
        <v>0</v>
      </c>
      <c r="I1089" t="b">
        <f>OR(Table2[[#This Row],[match]]=0,ROUNDUP(_xlfn.NUMBERVALUE(Table2[[#This Row],[match]]),4)=ROUNDUP(_xlfn.NUMBERVALUE(Table2[[#This Row],[1/h]]),4))</f>
        <v>1</v>
      </c>
    </row>
    <row r="1090" spans="5:9">
      <c r="E1090" t="s">
        <v>1497</v>
      </c>
      <c r="F1090">
        <f>_xlfn.NUMBERVALUE(_xlfn.TEXTAFTER(Table2[[#This Row],[my new versions]]," ",-1))</f>
        <v>12673.550496858699</v>
      </c>
      <c r="G1090" t="str">
        <f>_xlfn.TEXTBEFORE(SUBSTITUTE(Table2[[#This Row],[my new versions]],"'","")," ")</f>
        <v>RXN-ALDD20x_m_FWD-rt2756_m</v>
      </c>
      <c r="H1090">
        <f>_xlfn.XLOOKUP(Table2[[#This Row],[name]],Table1[name],Table1[1/h],0)</f>
        <v>0</v>
      </c>
      <c r="I1090" t="b">
        <f>OR(Table2[[#This Row],[match]]=0,ROUNDUP(_xlfn.NUMBERVALUE(Table2[[#This Row],[match]]),4)=ROUNDUP(_xlfn.NUMBERVALUE(Table2[[#This Row],[1/h]]),4))</f>
        <v>1</v>
      </c>
    </row>
    <row r="1091" spans="5:9">
      <c r="E1091" t="s">
        <v>1498</v>
      </c>
      <c r="F1091">
        <f>_xlfn.NUMBERVALUE(_xlfn.TEXTAFTER(Table2[[#This Row],[my new versions]]," ",-1))</f>
        <v>12673.550496858699</v>
      </c>
      <c r="G1091" t="str">
        <f>_xlfn.TEXTBEFORE(SUBSTITUTE(Table2[[#This Row],[my new versions]],"'","")," ")</f>
        <v>RXN-ALDD20y_c_FWD-rt7041</v>
      </c>
      <c r="H1091">
        <f>_xlfn.XLOOKUP(Table2[[#This Row],[name]],Table1[name],Table1[1/h],0)</f>
        <v>0</v>
      </c>
      <c r="I1091" t="b">
        <f>OR(Table2[[#This Row],[match]]=0,ROUNDUP(_xlfn.NUMBERVALUE(Table2[[#This Row],[match]]),4)=ROUNDUP(_xlfn.NUMBERVALUE(Table2[[#This Row],[1/h]]),4))</f>
        <v>1</v>
      </c>
    </row>
    <row r="1092" spans="5:9">
      <c r="E1092" t="s">
        <v>1499</v>
      </c>
      <c r="F1092">
        <f>_xlfn.NUMBERVALUE(_xlfn.TEXTAFTER(Table2[[#This Row],[my new versions]]," ",-1))</f>
        <v>12673.550496858699</v>
      </c>
      <c r="G1092" t="str">
        <f>_xlfn.TEXTBEFORE(SUBSTITUTE(Table2[[#This Row],[my new versions]],"'","")," ")</f>
        <v>RXN-ALDD20y_m_FWD-rt2756_m</v>
      </c>
      <c r="H1092">
        <f>_xlfn.XLOOKUP(Table2[[#This Row],[name]],Table1[name],Table1[1/h],0)</f>
        <v>0</v>
      </c>
      <c r="I1092" t="b">
        <f>OR(Table2[[#This Row],[match]]=0,ROUNDUP(_xlfn.NUMBERVALUE(Table2[[#This Row],[match]]),4)=ROUNDUP(_xlfn.NUMBERVALUE(Table2[[#This Row],[1/h]]),4))</f>
        <v>1</v>
      </c>
    </row>
    <row r="1093" spans="5:9">
      <c r="E1093" t="s">
        <v>1500</v>
      </c>
      <c r="F1093">
        <f>_xlfn.NUMBERVALUE(_xlfn.TEXTAFTER(Table2[[#This Row],[my new versions]]," ",-1))</f>
        <v>12673.550496858699</v>
      </c>
      <c r="G1093" t="str">
        <f>_xlfn.TEXTBEFORE(SUBSTITUTE(Table2[[#This Row],[my new versions]],"'","")," ")</f>
        <v>RXN-ALDD20y_m_FWD-rt3674_m</v>
      </c>
      <c r="H1093">
        <f>_xlfn.XLOOKUP(Table2[[#This Row],[name]],Table1[name],Table1[1/h],0)</f>
        <v>0</v>
      </c>
      <c r="I1093" t="b">
        <f>OR(Table2[[#This Row],[match]]=0,ROUNDUP(_xlfn.NUMBERVALUE(Table2[[#This Row],[match]]),4)=ROUNDUP(_xlfn.NUMBERVALUE(Table2[[#This Row],[1/h]]),4))</f>
        <v>1</v>
      </c>
    </row>
    <row r="1094" spans="5:9">
      <c r="E1094" t="s">
        <v>1501</v>
      </c>
      <c r="F1094">
        <f>_xlfn.NUMBERVALUE(_xlfn.TEXTAFTER(Table2[[#This Row],[my new versions]]," ",-1))</f>
        <v>12673.550496858699</v>
      </c>
      <c r="G1094" t="str">
        <f>_xlfn.TEXTBEFORE(SUBSTITUTE(Table2[[#This Row],[my new versions]],"'","")," ")</f>
        <v>RXN-ALDD22x_c_FWD-rt2756_c</v>
      </c>
      <c r="H1094">
        <f>_xlfn.XLOOKUP(Table2[[#This Row],[name]],Table1[name],Table1[1/h],0)</f>
        <v>0</v>
      </c>
      <c r="I1094" t="b">
        <f>OR(Table2[[#This Row],[match]]=0,ROUNDUP(_xlfn.NUMBERVALUE(Table2[[#This Row],[match]]),4)=ROUNDUP(_xlfn.NUMBERVALUE(Table2[[#This Row],[1/h]]),4))</f>
        <v>1</v>
      </c>
    </row>
    <row r="1095" spans="5:9">
      <c r="E1095" t="s">
        <v>1502</v>
      </c>
      <c r="F1095">
        <f>_xlfn.NUMBERVALUE(_xlfn.TEXTAFTER(Table2[[#This Row],[my new versions]]," ",-1))</f>
        <v>12673.550496858699</v>
      </c>
      <c r="G1095" t="str">
        <f>_xlfn.TEXTBEFORE(SUBSTITUTE(Table2[[#This Row],[my new versions]],"'","")," ")</f>
        <v>RXN-ALDD22x_c_FWD-rt7955_c</v>
      </c>
      <c r="H1095">
        <f>_xlfn.XLOOKUP(Table2[[#This Row],[name]],Table1[name],Table1[1/h],0)</f>
        <v>0</v>
      </c>
      <c r="I1095" t="b">
        <f>OR(Table2[[#This Row],[match]]=0,ROUNDUP(_xlfn.NUMBERVALUE(Table2[[#This Row],[match]]),4)=ROUNDUP(_xlfn.NUMBERVALUE(Table2[[#This Row],[1/h]]),4))</f>
        <v>1</v>
      </c>
    </row>
    <row r="1096" spans="5:9">
      <c r="E1096" t="s">
        <v>1503</v>
      </c>
      <c r="F1096">
        <f>_xlfn.NUMBERVALUE(_xlfn.TEXTAFTER(Table2[[#This Row],[my new versions]]," ",-1))</f>
        <v>12673.550496858699</v>
      </c>
      <c r="G1096" t="str">
        <f>_xlfn.TEXTBEFORE(SUBSTITUTE(Table2[[#This Row],[my new versions]],"'","")," ")</f>
        <v>RXN-ALDD2x_c_FWD-rt2756_c</v>
      </c>
      <c r="H1096">
        <f>_xlfn.XLOOKUP(Table2[[#This Row],[name]],Table1[name],Table1[1/h],0)</f>
        <v>0</v>
      </c>
      <c r="I1096" t="b">
        <f>OR(Table2[[#This Row],[match]]=0,ROUNDUP(_xlfn.NUMBERVALUE(Table2[[#This Row],[match]]),4)=ROUNDUP(_xlfn.NUMBERVALUE(Table2[[#This Row],[1/h]]),4))</f>
        <v>1</v>
      </c>
    </row>
    <row r="1097" spans="5:9">
      <c r="E1097" t="s">
        <v>1504</v>
      </c>
      <c r="F1097">
        <f>_xlfn.NUMBERVALUE(_xlfn.TEXTAFTER(Table2[[#This Row],[my new versions]]," ",-1))</f>
        <v>12673.550496858699</v>
      </c>
      <c r="G1097" t="str">
        <f>_xlfn.TEXTBEFORE(SUBSTITUTE(Table2[[#This Row],[my new versions]],"'","")," ")</f>
        <v>RXN-ALDD2y_c_FWD-rt2756_c</v>
      </c>
      <c r="H1097">
        <f>_xlfn.XLOOKUP(Table2[[#This Row],[name]],Table1[name],Table1[1/h],0)</f>
        <v>0</v>
      </c>
      <c r="I1097" t="b">
        <f>OR(Table2[[#This Row],[match]]=0,ROUNDUP(_xlfn.NUMBERVALUE(Table2[[#This Row],[match]]),4)=ROUNDUP(_xlfn.NUMBERVALUE(Table2[[#This Row],[1/h]]),4))</f>
        <v>1</v>
      </c>
    </row>
    <row r="1098" spans="5:9">
      <c r="E1098" t="s">
        <v>1505</v>
      </c>
      <c r="F1098">
        <f>_xlfn.NUMBERVALUE(_xlfn.TEXTAFTER(Table2[[#This Row],[my new versions]]," ",-1))</f>
        <v>12673.550496858699</v>
      </c>
      <c r="G1098" t="str">
        <f>_xlfn.TEXTBEFORE(SUBSTITUTE(Table2[[#This Row],[my new versions]],"'","")," ")</f>
        <v>RXN-ALDD2y_c_FWD-rt3674_c</v>
      </c>
      <c r="H1098">
        <f>_xlfn.XLOOKUP(Table2[[#This Row],[name]],Table1[name],Table1[1/h],0)</f>
        <v>0</v>
      </c>
      <c r="I1098" t="b">
        <f>OR(Table2[[#This Row],[match]]=0,ROUNDUP(_xlfn.NUMBERVALUE(Table2[[#This Row],[match]]),4)=ROUNDUP(_xlfn.NUMBERVALUE(Table2[[#This Row],[1/h]]),4))</f>
        <v>1</v>
      </c>
    </row>
    <row r="1099" spans="5:9">
      <c r="E1099" t="s">
        <v>1506</v>
      </c>
      <c r="F1099">
        <f>_xlfn.NUMBERVALUE(_xlfn.TEXTAFTER(Table2[[#This Row],[my new versions]]," ",-1))</f>
        <v>12673.550496858699</v>
      </c>
      <c r="G1099" t="str">
        <f>_xlfn.TEXTBEFORE(SUBSTITUTE(Table2[[#This Row],[my new versions]],"'","")," ")</f>
        <v>RXN-ALLTN_c_FWD-rt3516</v>
      </c>
      <c r="H1099">
        <f>_xlfn.XLOOKUP(Table2[[#This Row],[name]],Table1[name],Table1[1/h],0)</f>
        <v>0</v>
      </c>
      <c r="I1099" t="b">
        <f>OR(Table2[[#This Row],[match]]=0,ROUNDUP(_xlfn.NUMBERVALUE(Table2[[#This Row],[match]]),4)=ROUNDUP(_xlfn.NUMBERVALUE(Table2[[#This Row],[1/h]]),4))</f>
        <v>1</v>
      </c>
    </row>
    <row r="1100" spans="5:9">
      <c r="E1100" t="s">
        <v>1507</v>
      </c>
      <c r="F1100">
        <f>_xlfn.NUMBERVALUE(_xlfn.TEXTAFTER(Table2[[#This Row],[my new versions]]," ",-1))</f>
        <v>12673.550496858699</v>
      </c>
      <c r="G1100" t="str">
        <f>_xlfn.TEXTBEFORE(SUBSTITUTE(Table2[[#This Row],[my new versions]],"'","")," ")</f>
        <v>RXN-ALLTN_c_REV-rt3516</v>
      </c>
      <c r="H1100">
        <f>_xlfn.XLOOKUP(Table2[[#This Row],[name]],Table1[name],Table1[1/h],0)</f>
        <v>0</v>
      </c>
      <c r="I1100" t="b">
        <f>OR(Table2[[#This Row],[match]]=0,ROUNDUP(_xlfn.NUMBERVALUE(Table2[[#This Row],[match]]),4)=ROUNDUP(_xlfn.NUMBERVALUE(Table2[[#This Row],[1/h]]),4))</f>
        <v>1</v>
      </c>
    </row>
    <row r="1101" spans="5:9">
      <c r="E1101" t="s">
        <v>1508</v>
      </c>
      <c r="F1101">
        <f>_xlfn.NUMBERVALUE(_xlfn.TEXTAFTER(Table2[[#This Row],[my new versions]]," ",-1))</f>
        <v>12673.550496858699</v>
      </c>
      <c r="G1101" t="str">
        <f>_xlfn.TEXTBEFORE(SUBSTITUTE(Table2[[#This Row],[my new versions]],"'","")," ")</f>
        <v>RXN-ALLTNt_c_FWD-rt4534</v>
      </c>
      <c r="H1101">
        <f>_xlfn.XLOOKUP(Table2[[#This Row],[name]],Table1[name],Table1[1/h],0)</f>
        <v>0</v>
      </c>
      <c r="I1101" t="b">
        <f>OR(Table2[[#This Row],[match]]=0,ROUNDUP(_xlfn.NUMBERVALUE(Table2[[#This Row],[match]]),4)=ROUNDUP(_xlfn.NUMBERVALUE(Table2[[#This Row],[1/h]]),4))</f>
        <v>1</v>
      </c>
    </row>
    <row r="1102" spans="5:9">
      <c r="E1102" t="s">
        <v>1509</v>
      </c>
      <c r="F1102">
        <f>_xlfn.NUMBERVALUE(_xlfn.TEXTAFTER(Table2[[#This Row],[my new versions]]," ",-1))</f>
        <v>12673.550496858699</v>
      </c>
      <c r="G1102" t="str">
        <f>_xlfn.TEXTBEFORE(SUBSTITUTE(Table2[[#This Row],[my new versions]],"'","")," ")</f>
        <v>RXN-ALLTTt_c_FWD-rt6702</v>
      </c>
      <c r="H1102">
        <f>_xlfn.XLOOKUP(Table2[[#This Row],[name]],Table1[name],Table1[1/h],0)</f>
        <v>0</v>
      </c>
      <c r="I1102" t="b">
        <f>OR(Table2[[#This Row],[match]]=0,ROUNDUP(_xlfn.NUMBERVALUE(Table2[[#This Row],[match]]),4)=ROUNDUP(_xlfn.NUMBERVALUE(Table2[[#This Row],[1/h]]),4))</f>
        <v>1</v>
      </c>
    </row>
    <row r="1103" spans="5:9">
      <c r="E1103" t="s">
        <v>1510</v>
      </c>
      <c r="F1103">
        <f>_xlfn.NUMBERVALUE(_xlfn.TEXTAFTER(Table2[[#This Row],[my new versions]]," ",-1))</f>
        <v>12673.550496858699</v>
      </c>
      <c r="G1103" t="str">
        <f>_xlfn.TEXTBEFORE(SUBSTITUTE(Table2[[#This Row],[my new versions]],"'","")," ")</f>
        <v>RXN-ALPHNH_c_FWD-rt0958</v>
      </c>
      <c r="H1103">
        <f>_xlfn.XLOOKUP(Table2[[#This Row],[name]],Table1[name],Table1[1/h],0)</f>
        <v>0</v>
      </c>
      <c r="I1103" t="b">
        <f>OR(Table2[[#This Row],[match]]=0,ROUNDUP(_xlfn.NUMBERVALUE(Table2[[#This Row],[match]]),4)=ROUNDUP(_xlfn.NUMBERVALUE(Table2[[#This Row],[1/h]]),4))</f>
        <v>1</v>
      </c>
    </row>
    <row r="1104" spans="5:9">
      <c r="E1104" t="s">
        <v>1511</v>
      </c>
      <c r="F1104">
        <f>_xlfn.NUMBERVALUE(_xlfn.TEXTAFTER(Table2[[#This Row],[my new versions]]," ",-1))</f>
        <v>12673.550496858699</v>
      </c>
      <c r="G1104" t="str">
        <f>_xlfn.TEXTBEFORE(SUBSTITUTE(Table2[[#This Row],[my new versions]],"'","")," ")</f>
        <v>RXN-AMAOTr_c_FWD-rt4363</v>
      </c>
      <c r="H1104">
        <f>_xlfn.XLOOKUP(Table2[[#This Row],[name]],Table1[name],Table1[1/h],0)</f>
        <v>0</v>
      </c>
      <c r="I1104" t="b">
        <f>OR(Table2[[#This Row],[match]]=0,ROUNDUP(_xlfn.NUMBERVALUE(Table2[[#This Row],[match]]),4)=ROUNDUP(_xlfn.NUMBERVALUE(Table2[[#This Row],[1/h]]),4))</f>
        <v>1</v>
      </c>
    </row>
    <row r="1105" spans="5:9">
      <c r="E1105" t="s">
        <v>1512</v>
      </c>
      <c r="F1105">
        <f>_xlfn.NUMBERVALUE(_xlfn.TEXTAFTER(Table2[[#This Row],[my new versions]]," ",-1))</f>
        <v>12673.550496858699</v>
      </c>
      <c r="G1105" t="str">
        <f>_xlfn.TEXTBEFORE(SUBSTITUTE(Table2[[#This Row],[my new versions]],"'","")," ")</f>
        <v>RXN-AMAOTr_c_REV-rt4363</v>
      </c>
      <c r="H1105">
        <f>_xlfn.XLOOKUP(Table2[[#This Row],[name]],Table1[name],Table1[1/h],0)</f>
        <v>0</v>
      </c>
      <c r="I1105" t="b">
        <f>OR(Table2[[#This Row],[match]]=0,ROUNDUP(_xlfn.NUMBERVALUE(Table2[[#This Row],[match]]),4)=ROUNDUP(_xlfn.NUMBERVALUE(Table2[[#This Row],[1/h]]),4))</f>
        <v>1</v>
      </c>
    </row>
    <row r="1106" spans="5:9">
      <c r="E1106" t="s">
        <v>1513</v>
      </c>
      <c r="F1106">
        <f>_xlfn.NUMBERVALUE(_xlfn.TEXTAFTER(Table2[[#This Row],[my new versions]]," ",-1))</f>
        <v>12673.550496858699</v>
      </c>
      <c r="G1106" t="str">
        <f>_xlfn.TEXTBEFORE(SUBSTITUTE(Table2[[#This Row],[my new versions]],"'","")," ")</f>
        <v>RXN-AMETt_c_e_FWD-UNKNOWN</v>
      </c>
      <c r="H1106">
        <f>_xlfn.XLOOKUP(Table2[[#This Row],[name]],Table1[name],Table1[1/h],0)</f>
        <v>0</v>
      </c>
      <c r="I1106" t="b">
        <f>OR(Table2[[#This Row],[match]]=0,ROUNDUP(_xlfn.NUMBERVALUE(Table2[[#This Row],[match]]),4)=ROUNDUP(_xlfn.NUMBERVALUE(Table2[[#This Row],[1/h]]),4))</f>
        <v>1</v>
      </c>
    </row>
    <row r="1107" spans="5:9">
      <c r="E1107" t="s">
        <v>1514</v>
      </c>
      <c r="F1107">
        <f>_xlfn.NUMBERVALUE(_xlfn.TEXTAFTER(Table2[[#This Row],[my new versions]]," ",-1))</f>
        <v>12673.550496858699</v>
      </c>
      <c r="G1107" t="str">
        <f>_xlfn.TEXTBEFORE(SUBSTITUTE(Table2[[#This Row],[my new versions]],"'","")," ")</f>
        <v>RXN-AMETt_c_e_REV-UNKNOWN</v>
      </c>
      <c r="H1107">
        <f>_xlfn.XLOOKUP(Table2[[#This Row],[name]],Table1[name],Table1[1/h],0)</f>
        <v>0</v>
      </c>
      <c r="I1107" t="b">
        <f>OR(Table2[[#This Row],[match]]=0,ROUNDUP(_xlfn.NUMBERVALUE(Table2[[#This Row],[match]]),4)=ROUNDUP(_xlfn.NUMBERVALUE(Table2[[#This Row],[1/h]]),4))</f>
        <v>1</v>
      </c>
    </row>
    <row r="1108" spans="5:9">
      <c r="E1108" t="s">
        <v>1515</v>
      </c>
      <c r="F1108">
        <f>_xlfn.NUMBERVALUE(_xlfn.TEXTAFTER(Table2[[#This Row],[my new versions]]," ",-1))</f>
        <v>12673.550496858699</v>
      </c>
      <c r="G1108" t="str">
        <f>_xlfn.TEXTBEFORE(SUBSTITUTE(Table2[[#This Row],[my new versions]],"'","")," ")</f>
        <v>RXN-AMETt_c_m_FWD-rt3664</v>
      </c>
      <c r="H1108">
        <f>_xlfn.XLOOKUP(Table2[[#This Row],[name]],Table1[name],Table1[1/h],0)</f>
        <v>0</v>
      </c>
      <c r="I1108" t="b">
        <f>OR(Table2[[#This Row],[match]]=0,ROUNDUP(_xlfn.NUMBERVALUE(Table2[[#This Row],[match]]),4)=ROUNDUP(_xlfn.NUMBERVALUE(Table2[[#This Row],[1/h]]),4))</f>
        <v>1</v>
      </c>
    </row>
    <row r="1109" spans="5:9">
      <c r="E1109" t="s">
        <v>1516</v>
      </c>
      <c r="F1109">
        <f>_xlfn.NUMBERVALUE(_xlfn.TEXTAFTER(Table2[[#This Row],[my new versions]]," ",-1))</f>
        <v>12673.550496858699</v>
      </c>
      <c r="G1109" t="str">
        <f>_xlfn.TEXTBEFORE(SUBSTITUTE(Table2[[#This Row],[my new versions]],"'","")," ")</f>
        <v>RXN-AMETt_c_m_REV-rt3664</v>
      </c>
      <c r="H1109">
        <f>_xlfn.XLOOKUP(Table2[[#This Row],[name]],Table1[name],Table1[1/h],0)</f>
        <v>0</v>
      </c>
      <c r="I1109" t="b">
        <f>OR(Table2[[#This Row],[match]]=0,ROUNDUP(_xlfn.NUMBERVALUE(Table2[[#This Row],[match]]),4)=ROUNDUP(_xlfn.NUMBERVALUE(Table2[[#This Row],[1/h]]),4))</f>
        <v>1</v>
      </c>
    </row>
    <row r="1110" spans="5:9">
      <c r="E1110" t="s">
        <v>1517</v>
      </c>
      <c r="F1110">
        <f>_xlfn.NUMBERVALUE(_xlfn.TEXTAFTER(Table2[[#This Row],[my new versions]]," ",-1))</f>
        <v>12673.550496858699</v>
      </c>
      <c r="G1110" t="str">
        <f>_xlfn.TEXTBEFORE(SUBSTITUTE(Table2[[#This Row],[my new versions]],"'","")," ")</f>
        <v>RXN-AMETt_c_rm_FWD-SPONT</v>
      </c>
      <c r="H1110">
        <f>_xlfn.XLOOKUP(Table2[[#This Row],[name]],Table1[name],Table1[1/h],0)</f>
        <v>0</v>
      </c>
      <c r="I1110" t="b">
        <f>OR(Table2[[#This Row],[match]]=0,ROUNDUP(_xlfn.NUMBERVALUE(Table2[[#This Row],[match]]),4)=ROUNDUP(_xlfn.NUMBERVALUE(Table2[[#This Row],[1/h]]),4))</f>
        <v>1</v>
      </c>
    </row>
    <row r="1111" spans="5:9">
      <c r="E1111" t="s">
        <v>1518</v>
      </c>
      <c r="F1111">
        <f>_xlfn.NUMBERVALUE(_xlfn.TEXTAFTER(Table2[[#This Row],[my new versions]]," ",-1))</f>
        <v>12673.550496858699</v>
      </c>
      <c r="G1111" t="str">
        <f>_xlfn.TEXTBEFORE(SUBSTITUTE(Table2[[#This Row],[my new versions]],"'","")," ")</f>
        <v>RXN-AMETt_c_rm_REV-SPONT</v>
      </c>
      <c r="H1111">
        <f>_xlfn.XLOOKUP(Table2[[#This Row],[name]],Table1[name],Table1[1/h],0)</f>
        <v>0</v>
      </c>
      <c r="I1111" t="b">
        <f>OR(Table2[[#This Row],[match]]=0,ROUNDUP(_xlfn.NUMBERVALUE(Table2[[#This Row],[match]]),4)=ROUNDUP(_xlfn.NUMBERVALUE(Table2[[#This Row],[1/h]]),4))</f>
        <v>1</v>
      </c>
    </row>
    <row r="1112" spans="5:9">
      <c r="E1112" t="s">
        <v>1519</v>
      </c>
      <c r="F1112">
        <f>_xlfn.NUMBERVALUE(_xlfn.TEXTAFTER(Table2[[#This Row],[my new versions]]," ",-1))</f>
        <v>12673.550496858699</v>
      </c>
      <c r="G1112" t="str">
        <f>_xlfn.TEXTBEFORE(SUBSTITUTE(Table2[[#This Row],[my new versions]],"'","")," ")</f>
        <v>RXN-AMID_c_FWD-rt1908</v>
      </c>
      <c r="H1112">
        <f>_xlfn.XLOOKUP(Table2[[#This Row],[name]],Table1[name],Table1[1/h],0)</f>
        <v>0</v>
      </c>
      <c r="I1112" t="b">
        <f>OR(Table2[[#This Row],[match]]=0,ROUNDUP(_xlfn.NUMBERVALUE(Table2[[#This Row],[match]]),4)=ROUNDUP(_xlfn.NUMBERVALUE(Table2[[#This Row],[1/h]]),4))</f>
        <v>1</v>
      </c>
    </row>
    <row r="1113" spans="5:9">
      <c r="E1113" t="s">
        <v>1520</v>
      </c>
      <c r="F1113">
        <f>_xlfn.NUMBERVALUE(_xlfn.TEXTAFTER(Table2[[#This Row],[my new versions]]," ",-1))</f>
        <v>12673.550496858699</v>
      </c>
      <c r="G1113" t="str">
        <f>_xlfn.TEXTBEFORE(SUBSTITUTE(Table2[[#This Row],[my new versions]],"'","")," ")</f>
        <v>RXN-AMID_c_FWD-rt3257_c</v>
      </c>
      <c r="H1113">
        <f>_xlfn.XLOOKUP(Table2[[#This Row],[name]],Table1[name],Table1[1/h],0)</f>
        <v>0</v>
      </c>
      <c r="I1113" t="b">
        <f>OR(Table2[[#This Row],[match]]=0,ROUNDUP(_xlfn.NUMBERVALUE(Table2[[#This Row],[match]]),4)=ROUNDUP(_xlfn.NUMBERVALUE(Table2[[#This Row],[1/h]]),4))</f>
        <v>1</v>
      </c>
    </row>
    <row r="1114" spans="5:9">
      <c r="E1114" t="s">
        <v>1521</v>
      </c>
      <c r="F1114">
        <f>_xlfn.NUMBERVALUE(_xlfn.TEXTAFTER(Table2[[#This Row],[my new versions]]," ",-1))</f>
        <v>12673.550496858699</v>
      </c>
      <c r="G1114" t="str">
        <f>_xlfn.TEXTBEFORE(SUBSTITUTE(Table2[[#This Row],[my new versions]],"'","")," ")</f>
        <v>RXN-AMPATPt_c_x_FWD-rt7777</v>
      </c>
      <c r="H1114">
        <f>_xlfn.XLOOKUP(Table2[[#This Row],[name]],Table1[name],Table1[1/h],0)</f>
        <v>0</v>
      </c>
      <c r="I1114" t="b">
        <f>OR(Table2[[#This Row],[match]]=0,ROUNDUP(_xlfn.NUMBERVALUE(Table2[[#This Row],[match]]),4)=ROUNDUP(_xlfn.NUMBERVALUE(Table2[[#This Row],[1/h]]),4))</f>
        <v>1</v>
      </c>
    </row>
    <row r="1115" spans="5:9">
      <c r="E1115" t="s">
        <v>1522</v>
      </c>
      <c r="F1115">
        <f>_xlfn.NUMBERVALUE(_xlfn.TEXTAFTER(Table2[[#This Row],[my new versions]]," ",-1))</f>
        <v>12673.550496858699</v>
      </c>
      <c r="G1115" t="str">
        <f>_xlfn.TEXTBEFORE(SUBSTITUTE(Table2[[#This Row],[my new versions]],"'","")," ")</f>
        <v>RXN-AMPDA_c_FWD-rt3101</v>
      </c>
      <c r="H1115">
        <f>_xlfn.XLOOKUP(Table2[[#This Row],[name]],Table1[name],Table1[1/h],0)</f>
        <v>0</v>
      </c>
      <c r="I1115" t="b">
        <f>OR(Table2[[#This Row],[match]]=0,ROUNDUP(_xlfn.NUMBERVALUE(Table2[[#This Row],[match]]),4)=ROUNDUP(_xlfn.NUMBERVALUE(Table2[[#This Row],[1/h]]),4))</f>
        <v>1</v>
      </c>
    </row>
    <row r="1116" spans="5:9">
      <c r="E1116" t="s">
        <v>1523</v>
      </c>
      <c r="F1116">
        <f>_xlfn.NUMBERVALUE(_xlfn.TEXTAFTER(Table2[[#This Row],[my new versions]]," ",-1))</f>
        <v>12673.550496858699</v>
      </c>
      <c r="G1116" t="str">
        <f>_xlfn.TEXTBEFORE(SUBSTITUTE(Table2[[#This Row],[my new versions]],"'","")," ")</f>
        <v>RXN-AMPt_c_l_FWD-SPONT</v>
      </c>
      <c r="H1116">
        <f>_xlfn.XLOOKUP(Table2[[#This Row],[name]],Table1[name],Table1[1/h],0)</f>
        <v>0</v>
      </c>
      <c r="I1116" t="b">
        <f>OR(Table2[[#This Row],[match]]=0,ROUNDUP(_xlfn.NUMBERVALUE(Table2[[#This Row],[match]]),4)=ROUNDUP(_xlfn.NUMBERVALUE(Table2[[#This Row],[1/h]]),4))</f>
        <v>1</v>
      </c>
    </row>
    <row r="1117" spans="5:9">
      <c r="E1117" t="s">
        <v>1524</v>
      </c>
      <c r="F1117">
        <f>_xlfn.NUMBERVALUE(_xlfn.TEXTAFTER(Table2[[#This Row],[my new versions]]," ",-1))</f>
        <v>12673.550496858699</v>
      </c>
      <c r="G1117" t="str">
        <f>_xlfn.TEXTBEFORE(SUBSTITUTE(Table2[[#This Row],[my new versions]],"'","")," ")</f>
        <v>RXN-AMPt_c_l_REV-SPONT</v>
      </c>
      <c r="H1117">
        <f>_xlfn.XLOOKUP(Table2[[#This Row],[name]],Table1[name],Table1[1/h],0)</f>
        <v>0</v>
      </c>
      <c r="I1117" t="b">
        <f>OR(Table2[[#This Row],[match]]=0,ROUNDUP(_xlfn.NUMBERVALUE(Table2[[#This Row],[match]]),4)=ROUNDUP(_xlfn.NUMBERVALUE(Table2[[#This Row],[1/h]]),4))</f>
        <v>1</v>
      </c>
    </row>
    <row r="1118" spans="5:9">
      <c r="E1118" t="s">
        <v>1525</v>
      </c>
      <c r="F1118">
        <f>_xlfn.NUMBERVALUE(_xlfn.TEXTAFTER(Table2[[#This Row],[my new versions]]," ",-1))</f>
        <v>12673.550496858699</v>
      </c>
      <c r="G1118" t="str">
        <f>_xlfn.TEXTBEFORE(SUBSTITUTE(Table2[[#This Row],[my new versions]],"'","")," ")</f>
        <v>RXN-AMPt_c_n_FWD-SPONT</v>
      </c>
      <c r="H1118">
        <f>_xlfn.XLOOKUP(Table2[[#This Row],[name]],Table1[name],Table1[1/h],0)</f>
        <v>0</v>
      </c>
      <c r="I1118" t="b">
        <f>OR(Table2[[#This Row],[match]]=0,ROUNDUP(_xlfn.NUMBERVALUE(Table2[[#This Row],[match]]),4)=ROUNDUP(_xlfn.NUMBERVALUE(Table2[[#This Row],[1/h]]),4))</f>
        <v>1</v>
      </c>
    </row>
    <row r="1119" spans="5:9">
      <c r="E1119" t="s">
        <v>1526</v>
      </c>
      <c r="F1119">
        <f>_xlfn.NUMBERVALUE(_xlfn.TEXTAFTER(Table2[[#This Row],[my new versions]]," ",-1))</f>
        <v>12673.550496858699</v>
      </c>
      <c r="G1119" t="str">
        <f>_xlfn.TEXTBEFORE(SUBSTITUTE(Table2[[#This Row],[my new versions]],"'","")," ")</f>
        <v>RXN-AMPt_c_n_REV-SPONT</v>
      </c>
      <c r="H1119">
        <f>_xlfn.XLOOKUP(Table2[[#This Row],[name]],Table1[name],Table1[1/h],0)</f>
        <v>0</v>
      </c>
      <c r="I1119" t="b">
        <f>OR(Table2[[#This Row],[match]]=0,ROUNDUP(_xlfn.NUMBERVALUE(Table2[[#This Row],[match]]),4)=ROUNDUP(_xlfn.NUMBERVALUE(Table2[[#This Row],[1/h]]),4))</f>
        <v>1</v>
      </c>
    </row>
    <row r="1120" spans="5:9">
      <c r="E1120" t="s">
        <v>1527</v>
      </c>
      <c r="F1120">
        <f>_xlfn.NUMBERVALUE(_xlfn.TEXTAFTER(Table2[[#This Row],[my new versions]]," ",-1))</f>
        <v>12673.550496858699</v>
      </c>
      <c r="G1120" t="str">
        <f>_xlfn.TEXTBEFORE(SUBSTITUTE(Table2[[#This Row],[my new versions]],"'","")," ")</f>
        <v>RXN-AMPt_c_rm_FWD-SPONT</v>
      </c>
      <c r="H1120">
        <f>_xlfn.XLOOKUP(Table2[[#This Row],[name]],Table1[name],Table1[1/h],0)</f>
        <v>0</v>
      </c>
      <c r="I1120" t="b">
        <f>OR(Table2[[#This Row],[match]]=0,ROUNDUP(_xlfn.NUMBERVALUE(Table2[[#This Row],[match]]),4)=ROUNDUP(_xlfn.NUMBERVALUE(Table2[[#This Row],[1/h]]),4))</f>
        <v>1</v>
      </c>
    </row>
    <row r="1121" spans="5:9">
      <c r="E1121" t="s">
        <v>1528</v>
      </c>
      <c r="F1121">
        <f>_xlfn.NUMBERVALUE(_xlfn.TEXTAFTER(Table2[[#This Row],[my new versions]]," ",-1))</f>
        <v>12673.550496858699</v>
      </c>
      <c r="G1121" t="str">
        <f>_xlfn.TEXTBEFORE(SUBSTITUTE(Table2[[#This Row],[my new versions]],"'","")," ")</f>
        <v>RXN-AMPt_c_rm_REV-SPONT</v>
      </c>
      <c r="H1121">
        <f>_xlfn.XLOOKUP(Table2[[#This Row],[name]],Table1[name],Table1[1/h],0)</f>
        <v>0</v>
      </c>
      <c r="I1121" t="b">
        <f>OR(Table2[[#This Row],[match]]=0,ROUNDUP(_xlfn.NUMBERVALUE(Table2[[#This Row],[match]]),4)=ROUNDUP(_xlfn.NUMBERVALUE(Table2[[#This Row],[1/h]]),4))</f>
        <v>1</v>
      </c>
    </row>
    <row r="1122" spans="5:9">
      <c r="E1122" t="s">
        <v>1529</v>
      </c>
      <c r="F1122">
        <f>_xlfn.NUMBERVALUE(_xlfn.TEXTAFTER(Table2[[#This Row],[my new versions]]," ",-1))</f>
        <v>12673.550496858699</v>
      </c>
      <c r="G1122" t="str">
        <f>_xlfn.TEXTBEFORE(SUBSTITUTE(Table2[[#This Row],[my new versions]],"'","")," ")</f>
        <v>RXN-ANNAT_c_FWD-rt2062_c</v>
      </c>
      <c r="H1122">
        <f>_xlfn.XLOOKUP(Table2[[#This Row],[name]],Table1[name],Table1[1/h],0)</f>
        <v>0</v>
      </c>
      <c r="I1122" t="b">
        <f>OR(Table2[[#This Row],[match]]=0,ROUNDUP(_xlfn.NUMBERVALUE(Table2[[#This Row],[match]]),4)=ROUNDUP(_xlfn.NUMBERVALUE(Table2[[#This Row],[1/h]]),4))</f>
        <v>1</v>
      </c>
    </row>
    <row r="1123" spans="5:9">
      <c r="E1123" t="s">
        <v>1530</v>
      </c>
      <c r="F1123">
        <f>_xlfn.NUMBERVALUE(_xlfn.TEXTAFTER(Table2[[#This Row],[my new versions]]," ",-1))</f>
        <v>12673.550496858699</v>
      </c>
      <c r="G1123" t="str">
        <f>_xlfn.TEXTBEFORE(SUBSTITUTE(Table2[[#This Row],[my new versions]],"'","")," ")</f>
        <v>RXN-ANNAT_c_FWD-rt7589</v>
      </c>
      <c r="H1123">
        <f>_xlfn.XLOOKUP(Table2[[#This Row],[name]],Table1[name],Table1[1/h],0)</f>
        <v>0</v>
      </c>
      <c r="I1123" t="b">
        <f>OR(Table2[[#This Row],[match]]=0,ROUNDUP(_xlfn.NUMBERVALUE(Table2[[#This Row],[match]]),4)=ROUNDUP(_xlfn.NUMBERVALUE(Table2[[#This Row],[1/h]]),4))</f>
        <v>1</v>
      </c>
    </row>
    <row r="1124" spans="5:9">
      <c r="E1124" t="s">
        <v>1531</v>
      </c>
      <c r="F1124">
        <f>_xlfn.NUMBERVALUE(_xlfn.TEXTAFTER(Table2[[#This Row],[my new versions]]," ",-1))</f>
        <v>12673.550496858699</v>
      </c>
      <c r="G1124" t="str">
        <f>_xlfn.TEXTBEFORE(SUBSTITUTE(Table2[[#This Row],[my new versions]],"'","")," ")</f>
        <v>RXN-ANNAT_n_FWD-rt2062_n</v>
      </c>
      <c r="H1124">
        <f>_xlfn.XLOOKUP(Table2[[#This Row],[name]],Table1[name],Table1[1/h],0)</f>
        <v>0</v>
      </c>
      <c r="I1124" t="b">
        <f>OR(Table2[[#This Row],[match]]=0,ROUNDUP(_xlfn.NUMBERVALUE(Table2[[#This Row],[match]]),4)=ROUNDUP(_xlfn.NUMBERVALUE(Table2[[#This Row],[1/h]]),4))</f>
        <v>1</v>
      </c>
    </row>
    <row r="1125" spans="5:9">
      <c r="E1125" t="s">
        <v>1532</v>
      </c>
      <c r="F1125">
        <f>_xlfn.NUMBERVALUE(_xlfn.TEXTAFTER(Table2[[#This Row],[my new versions]]," ",-1))</f>
        <v>26.172042632014399</v>
      </c>
      <c r="G1125" t="str">
        <f>_xlfn.TEXTBEFORE(SUBSTITUTE(Table2[[#This Row],[my new versions]],"'","")," ")</f>
        <v>RXN-ANPRT_c_FWD-rt1532</v>
      </c>
      <c r="H1125">
        <f>_xlfn.XLOOKUP(Table2[[#This Row],[name]],Table1[name],Table1[1/h],0)</f>
        <v>26.172042632014392</v>
      </c>
      <c r="I1125" t="b">
        <f>OR(Table2[[#This Row],[match]]=0,ROUNDUP(_xlfn.NUMBERVALUE(Table2[[#This Row],[match]]),4)=ROUNDUP(_xlfn.NUMBERVALUE(Table2[[#This Row],[1/h]]),4))</f>
        <v>1</v>
      </c>
    </row>
    <row r="1126" spans="5:9">
      <c r="E1126" t="s">
        <v>1533</v>
      </c>
      <c r="F1126">
        <f>_xlfn.NUMBERVALUE(_xlfn.TEXTAFTER(Table2[[#This Row],[my new versions]]," ",-1))</f>
        <v>11.8346765017604</v>
      </c>
      <c r="G1126" t="str">
        <f>_xlfn.TEXTBEFORE(SUBSTITUTE(Table2[[#This Row],[my new versions]],"'","")," ")</f>
        <v>RXN-ANS_c_FWD-TRP23</v>
      </c>
      <c r="H1126">
        <f>_xlfn.XLOOKUP(Table2[[#This Row],[name]],Table1[name],Table1[1/h],0)</f>
        <v>11.834676501760439</v>
      </c>
      <c r="I1126" t="b">
        <f>OR(Table2[[#This Row],[match]]=0,ROUNDUP(_xlfn.NUMBERVALUE(Table2[[#This Row],[match]]),4)=ROUNDUP(_xlfn.NUMBERVALUE(Table2[[#This Row],[1/h]]),4))</f>
        <v>1</v>
      </c>
    </row>
    <row r="1127" spans="5:9">
      <c r="E1127" t="s">
        <v>1534</v>
      </c>
      <c r="F1127">
        <f>_xlfn.NUMBERVALUE(_xlfn.TEXTAFTER(Table2[[#This Row],[my new versions]]," ",-1))</f>
        <v>12673.550496858699</v>
      </c>
      <c r="G1127" t="str">
        <f>_xlfn.TEXTBEFORE(SUBSTITUTE(Table2[[#This Row],[my new versions]],"'","")," ")</f>
        <v>RXN-AOBUTDs_c_FWD-UNKNOWN</v>
      </c>
      <c r="H1127">
        <f>_xlfn.XLOOKUP(Table2[[#This Row],[name]],Table1[name],Table1[1/h],0)</f>
        <v>0</v>
      </c>
      <c r="I1127" t="b">
        <f>OR(Table2[[#This Row],[match]]=0,ROUNDUP(_xlfn.NUMBERVALUE(Table2[[#This Row],[match]]),4)=ROUNDUP(_xlfn.NUMBERVALUE(Table2[[#This Row],[1/h]]),4))</f>
        <v>1</v>
      </c>
    </row>
    <row r="1128" spans="5:9">
      <c r="E1128" t="s">
        <v>1535</v>
      </c>
      <c r="F1128">
        <f>_xlfn.NUMBERVALUE(_xlfn.TEXTAFTER(Table2[[#This Row],[my new versions]]," ",-1))</f>
        <v>12673.550496858699</v>
      </c>
      <c r="G1128" t="str">
        <f>_xlfn.TEXTBEFORE(SUBSTITUTE(Table2[[#This Row],[my new versions]],"'","")," ")</f>
        <v>RXN-AOXS_c_FWD-rt4368</v>
      </c>
      <c r="H1128">
        <f>_xlfn.XLOOKUP(Table2[[#This Row],[name]],Table1[name],Table1[1/h],0)</f>
        <v>0</v>
      </c>
      <c r="I1128" t="b">
        <f>OR(Table2[[#This Row],[match]]=0,ROUNDUP(_xlfn.NUMBERVALUE(Table2[[#This Row],[match]]),4)=ROUNDUP(_xlfn.NUMBERVALUE(Table2[[#This Row],[1/h]]),4))</f>
        <v>1</v>
      </c>
    </row>
    <row r="1129" spans="5:9">
      <c r="E1129" t="s">
        <v>1536</v>
      </c>
      <c r="F1129">
        <f>_xlfn.NUMBERVALUE(_xlfn.TEXTAFTER(Table2[[#This Row],[my new versions]]," ",-1))</f>
        <v>12673.550496858699</v>
      </c>
      <c r="G1129" t="str">
        <f>_xlfn.TEXTBEFORE(SUBSTITUTE(Table2[[#This Row],[my new versions]],"'","")," ")</f>
        <v>RXN-AP4AH_c_FWD-rt0084</v>
      </c>
      <c r="H1129">
        <f>_xlfn.XLOOKUP(Table2[[#This Row],[name]],Table1[name],Table1[1/h],0)</f>
        <v>0</v>
      </c>
      <c r="I1129" t="b">
        <f>OR(Table2[[#This Row],[match]]=0,ROUNDUP(_xlfn.NUMBERVALUE(Table2[[#This Row],[match]]),4)=ROUNDUP(_xlfn.NUMBERVALUE(Table2[[#This Row],[1/h]]),4))</f>
        <v>1</v>
      </c>
    </row>
    <row r="1130" spans="5:9">
      <c r="E1130" t="s">
        <v>1537</v>
      </c>
      <c r="F1130">
        <f>_xlfn.NUMBERVALUE(_xlfn.TEXTAFTER(Table2[[#This Row],[my new versions]]," ",-1))</f>
        <v>12673.550496858699</v>
      </c>
      <c r="G1130" t="str">
        <f>_xlfn.TEXTBEFORE(SUBSTITUTE(Table2[[#This Row],[my new versions]],"'","")," ")</f>
        <v>RXN-AP4AH_c_REV-rt0084</v>
      </c>
      <c r="H1130">
        <f>_xlfn.XLOOKUP(Table2[[#This Row],[name]],Table1[name],Table1[1/h],0)</f>
        <v>0</v>
      </c>
      <c r="I1130" t="b">
        <f>OR(Table2[[#This Row],[match]]=0,ROUNDUP(_xlfn.NUMBERVALUE(Table2[[#This Row],[match]]),4)=ROUNDUP(_xlfn.NUMBERVALUE(Table2[[#This Row],[1/h]]),4))</f>
        <v>1</v>
      </c>
    </row>
    <row r="1131" spans="5:9">
      <c r="E1131" t="s">
        <v>1538</v>
      </c>
      <c r="F1131">
        <f>_xlfn.NUMBERVALUE(_xlfn.TEXTAFTER(Table2[[#This Row],[my new versions]]," ",-1))</f>
        <v>12673.550496858699</v>
      </c>
      <c r="G1131" t="str">
        <f>_xlfn.TEXTBEFORE(SUBSTITUTE(Table2[[#This Row],[my new versions]],"'","")," ")</f>
        <v>RXN-ARAB14LO_c_FWD-rt5365</v>
      </c>
      <c r="H1131">
        <f>_xlfn.XLOOKUP(Table2[[#This Row],[name]],Table1[name],Table1[1/h],0)</f>
        <v>0</v>
      </c>
      <c r="I1131" t="b">
        <f>OR(Table2[[#This Row],[match]]=0,ROUNDUP(_xlfn.NUMBERVALUE(Table2[[#This Row],[match]]),4)=ROUNDUP(_xlfn.NUMBERVALUE(Table2[[#This Row],[1/h]]),4))</f>
        <v>1</v>
      </c>
    </row>
    <row r="1132" spans="5:9">
      <c r="E1132" t="s">
        <v>1539</v>
      </c>
      <c r="F1132">
        <f>_xlfn.NUMBERVALUE(_xlfn.TEXTAFTER(Table2[[#This Row],[my new versions]]," ",-1))</f>
        <v>12673.550496858699</v>
      </c>
      <c r="G1132" t="str">
        <f>_xlfn.TEXTBEFORE(SUBSTITUTE(Table2[[#This Row],[my new versions]],"'","")," ")</f>
        <v>RXN-ARAB14LO_x_FWD-rt2122</v>
      </c>
      <c r="H1132">
        <f>_xlfn.XLOOKUP(Table2[[#This Row],[name]],Table1[name],Table1[1/h],0)</f>
        <v>0</v>
      </c>
      <c r="I1132" t="b">
        <f>OR(Table2[[#This Row],[match]]=0,ROUNDUP(_xlfn.NUMBERVALUE(Table2[[#This Row],[match]]),4)=ROUNDUP(_xlfn.NUMBERVALUE(Table2[[#This Row],[1/h]]),4))</f>
        <v>1</v>
      </c>
    </row>
    <row r="1133" spans="5:9">
      <c r="E1133" t="s">
        <v>1540</v>
      </c>
      <c r="F1133">
        <f>_xlfn.NUMBERVALUE(_xlfn.TEXTAFTER(Table2[[#This Row],[my new versions]]," ",-1))</f>
        <v>12673.550496858699</v>
      </c>
      <c r="G1133" t="str">
        <f>_xlfn.TEXTBEFORE(SUBSTITUTE(Table2[[#This Row],[my new versions]],"'","")," ")</f>
        <v>RXN-ARAB1Dx_c_FWD-rt8345</v>
      </c>
      <c r="H1133">
        <f>_xlfn.XLOOKUP(Table2[[#This Row],[name]],Table1[name],Table1[1/h],0)</f>
        <v>0</v>
      </c>
      <c r="I1133" t="b">
        <f>OR(Table2[[#This Row],[match]]=0,ROUNDUP(_xlfn.NUMBERVALUE(Table2[[#This Row],[match]]),4)=ROUNDUP(_xlfn.NUMBERVALUE(Table2[[#This Row],[1/h]]),4))</f>
        <v>1</v>
      </c>
    </row>
    <row r="1134" spans="5:9">
      <c r="E1134" t="s">
        <v>1541</v>
      </c>
      <c r="F1134">
        <f>_xlfn.NUMBERVALUE(_xlfn.TEXTAFTER(Table2[[#This Row],[my new versions]]," ",-1))</f>
        <v>12673.550496858699</v>
      </c>
      <c r="G1134" t="str">
        <f>_xlfn.TEXTBEFORE(SUBSTITUTE(Table2[[#This Row],[my new versions]],"'","")," ")</f>
        <v>RXN-ARABDt_c_FWD-UNKNOWN</v>
      </c>
      <c r="H1134">
        <f>_xlfn.XLOOKUP(Table2[[#This Row],[name]],Table1[name],Table1[1/h],0)</f>
        <v>0</v>
      </c>
      <c r="I1134" t="b">
        <f>OR(Table2[[#This Row],[match]]=0,ROUNDUP(_xlfn.NUMBERVALUE(Table2[[#This Row],[match]]),4)=ROUNDUP(_xlfn.NUMBERVALUE(Table2[[#This Row],[1/h]]),4))</f>
        <v>1</v>
      </c>
    </row>
    <row r="1135" spans="5:9">
      <c r="E1135" t="s">
        <v>1542</v>
      </c>
      <c r="F1135">
        <f>_xlfn.NUMBERVALUE(_xlfn.TEXTAFTER(Table2[[#This Row],[my new versions]]," ",-1))</f>
        <v>12673.550496858699</v>
      </c>
      <c r="G1135" t="str">
        <f>_xlfn.TEXTBEFORE(SUBSTITUTE(Table2[[#This Row],[my new versions]],"'","")," ")</f>
        <v>RXN-ARABDt_c_REV-UNKNOWN</v>
      </c>
      <c r="H1135">
        <f>_xlfn.XLOOKUP(Table2[[#This Row],[name]],Table1[name],Table1[1/h],0)</f>
        <v>0</v>
      </c>
      <c r="I1135" t="b">
        <f>OR(Table2[[#This Row],[match]]=0,ROUNDUP(_xlfn.NUMBERVALUE(Table2[[#This Row],[match]]),4)=ROUNDUP(_xlfn.NUMBERVALUE(Table2[[#This Row],[1/h]]),4))</f>
        <v>1</v>
      </c>
    </row>
    <row r="1136" spans="5:9">
      <c r="E1136" t="s">
        <v>1543</v>
      </c>
      <c r="F1136">
        <f>_xlfn.NUMBERVALUE(_xlfn.TEXTAFTER(Table2[[#This Row],[my new versions]]," ",-1))</f>
        <v>12673.550496858699</v>
      </c>
      <c r="G1136" t="str">
        <f>_xlfn.TEXTBEFORE(SUBSTITUTE(Table2[[#This Row],[my new versions]],"'","")," ")</f>
        <v>RXN-ARABLt_c_FWD-UNKNOWN</v>
      </c>
      <c r="H1136">
        <f>_xlfn.XLOOKUP(Table2[[#This Row],[name]],Table1[name],Table1[1/h],0)</f>
        <v>0</v>
      </c>
      <c r="I1136" t="b">
        <f>OR(Table2[[#This Row],[match]]=0,ROUNDUP(_xlfn.NUMBERVALUE(Table2[[#This Row],[match]]),4)=ROUNDUP(_xlfn.NUMBERVALUE(Table2[[#This Row],[1/h]]),4))</f>
        <v>1</v>
      </c>
    </row>
    <row r="1137" spans="5:9">
      <c r="E1137" t="s">
        <v>1544</v>
      </c>
      <c r="F1137">
        <f>_xlfn.NUMBERVALUE(_xlfn.TEXTAFTER(Table2[[#This Row],[my new versions]]," ",-1))</f>
        <v>12673.550496858699</v>
      </c>
      <c r="G1137" t="str">
        <f>_xlfn.TEXTBEFORE(SUBSTITUTE(Table2[[#This Row],[my new versions]],"'","")," ")</f>
        <v>RXN-ARABLt_c_REV-UNKNOWN</v>
      </c>
      <c r="H1137">
        <f>_xlfn.XLOOKUP(Table2[[#This Row],[name]],Table1[name],Table1[1/h],0)</f>
        <v>0</v>
      </c>
      <c r="I1137" t="b">
        <f>OR(Table2[[#This Row],[match]]=0,ROUNDUP(_xlfn.NUMBERVALUE(Table2[[#This Row],[match]]),4)=ROUNDUP(_xlfn.NUMBERVALUE(Table2[[#This Row],[1/h]]),4))</f>
        <v>1</v>
      </c>
    </row>
    <row r="1138" spans="5:9">
      <c r="E1138" t="s">
        <v>1545</v>
      </c>
      <c r="F1138">
        <f>_xlfn.NUMBERVALUE(_xlfn.TEXTAFTER(Table2[[#This Row],[my new versions]]," ",-1))</f>
        <v>12673.550496858699</v>
      </c>
      <c r="G1138" t="str">
        <f>_xlfn.TEXTBEFORE(SUBSTITUTE(Table2[[#This Row],[my new versions]],"'","")," ")</f>
        <v>RXN-ARABRy_c_FWD-rt5845</v>
      </c>
      <c r="H1138">
        <f>_xlfn.XLOOKUP(Table2[[#This Row],[name]],Table1[name],Table1[1/h],0)</f>
        <v>0</v>
      </c>
      <c r="I1138" t="b">
        <f>OR(Table2[[#This Row],[match]]=0,ROUNDUP(_xlfn.NUMBERVALUE(Table2[[#This Row],[match]]),4)=ROUNDUP(_xlfn.NUMBERVALUE(Table2[[#This Row],[1/h]]),4))</f>
        <v>1</v>
      </c>
    </row>
    <row r="1139" spans="5:9">
      <c r="E1139" t="s">
        <v>1546</v>
      </c>
      <c r="F1139">
        <f>_xlfn.NUMBERVALUE(_xlfn.TEXTAFTER(Table2[[#This Row],[my new versions]]," ",-1))</f>
        <v>12673.550496858699</v>
      </c>
      <c r="G1139" t="str">
        <f>_xlfn.TEXTBEFORE(SUBSTITUTE(Table2[[#This Row],[my new versions]],"'","")," ")</f>
        <v>RXN-ARABRy_c_REV-rt5845</v>
      </c>
      <c r="H1139">
        <f>_xlfn.XLOOKUP(Table2[[#This Row],[name]],Table1[name],Table1[1/h],0)</f>
        <v>0</v>
      </c>
      <c r="I1139" t="b">
        <f>OR(Table2[[#This Row],[match]]=0,ROUNDUP(_xlfn.NUMBERVALUE(Table2[[#This Row],[match]]),4)=ROUNDUP(_xlfn.NUMBERVALUE(Table2[[#This Row],[1/h]]),4))</f>
        <v>1</v>
      </c>
    </row>
    <row r="1140" spans="5:9">
      <c r="E1140" t="s">
        <v>1547</v>
      </c>
      <c r="F1140">
        <f>_xlfn.NUMBERVALUE(_xlfn.TEXTAFTER(Table2[[#This Row],[my new versions]]," ",-1))</f>
        <v>12673.550496858699</v>
      </c>
      <c r="G1140" t="str">
        <f>_xlfn.TEXTBEFORE(SUBSTITUTE(Table2[[#This Row],[my new versions]],"'","")," ")</f>
        <v>RXN-ARACHt_c_e_FWD-rt15442799</v>
      </c>
      <c r="H1140">
        <f>_xlfn.XLOOKUP(Table2[[#This Row],[name]],Table1[name],Table1[1/h],0)</f>
        <v>0</v>
      </c>
      <c r="I1140" t="b">
        <f>OR(Table2[[#This Row],[match]]=0,ROUNDUP(_xlfn.NUMBERVALUE(Table2[[#This Row],[match]]),4)=ROUNDUP(_xlfn.NUMBERVALUE(Table2[[#This Row],[1/h]]),4))</f>
        <v>1</v>
      </c>
    </row>
    <row r="1141" spans="5:9">
      <c r="E1141" t="s">
        <v>1548</v>
      </c>
      <c r="F1141">
        <f>_xlfn.NUMBERVALUE(_xlfn.TEXTAFTER(Table2[[#This Row],[my new versions]]," ",-1))</f>
        <v>12673.550496858699</v>
      </c>
      <c r="G1141" t="str">
        <f>_xlfn.TEXTBEFORE(SUBSTITUTE(Table2[[#This Row],[my new versions]],"'","")," ")</f>
        <v>RXN-ARACHt_c_e_REV-rt15442799</v>
      </c>
      <c r="H1141">
        <f>_xlfn.XLOOKUP(Table2[[#This Row],[name]],Table1[name],Table1[1/h],0)</f>
        <v>0</v>
      </c>
      <c r="I1141" t="b">
        <f>OR(Table2[[#This Row],[match]]=0,ROUNDUP(_xlfn.NUMBERVALUE(Table2[[#This Row],[match]]),4)=ROUNDUP(_xlfn.NUMBERVALUE(Table2[[#This Row],[1/h]]),4))</f>
        <v>1</v>
      </c>
    </row>
    <row r="1142" spans="5:9">
      <c r="E1142" t="s">
        <v>1549</v>
      </c>
      <c r="F1142">
        <f>_xlfn.NUMBERVALUE(_xlfn.TEXTAFTER(Table2[[#This Row],[my new versions]]," ",-1))</f>
        <v>12673.550496858699</v>
      </c>
      <c r="G1142" t="str">
        <f>_xlfn.TEXTBEFORE(SUBSTITUTE(Table2[[#This Row],[my new versions]],"'","")," ")</f>
        <v>RXN-ARACHt_c_rm_FWD-UNKNOWN</v>
      </c>
      <c r="H1142">
        <f>_xlfn.XLOOKUP(Table2[[#This Row],[name]],Table1[name],Table1[1/h],0)</f>
        <v>0</v>
      </c>
      <c r="I1142" t="b">
        <f>OR(Table2[[#This Row],[match]]=0,ROUNDUP(_xlfn.NUMBERVALUE(Table2[[#This Row],[match]]),4)=ROUNDUP(_xlfn.NUMBERVALUE(Table2[[#This Row],[1/h]]),4))</f>
        <v>1</v>
      </c>
    </row>
    <row r="1143" spans="5:9">
      <c r="E1143" t="s">
        <v>1550</v>
      </c>
      <c r="F1143">
        <f>_xlfn.NUMBERVALUE(_xlfn.TEXTAFTER(Table2[[#This Row],[my new versions]]," ",-1))</f>
        <v>12673.550496858699</v>
      </c>
      <c r="G1143" t="str">
        <f>_xlfn.TEXTBEFORE(SUBSTITUTE(Table2[[#This Row],[my new versions]],"'","")," ")</f>
        <v>RXN-ARACHt_c_rm_REV-UNKNOWN</v>
      </c>
      <c r="H1143">
        <f>_xlfn.XLOOKUP(Table2[[#This Row],[name]],Table1[name],Table1[1/h],0)</f>
        <v>0</v>
      </c>
      <c r="I1143" t="b">
        <f>OR(Table2[[#This Row],[match]]=0,ROUNDUP(_xlfn.NUMBERVALUE(Table2[[#This Row],[match]]),4)=ROUNDUP(_xlfn.NUMBERVALUE(Table2[[#This Row],[1/h]]),4))</f>
        <v>1</v>
      </c>
    </row>
    <row r="1144" spans="5:9">
      <c r="E1144" t="s">
        <v>1551</v>
      </c>
      <c r="F1144">
        <f>_xlfn.NUMBERVALUE(_xlfn.TEXTAFTER(Table2[[#This Row],[my new versions]]," ",-1))</f>
        <v>12673.550496858699</v>
      </c>
      <c r="G1144" t="str">
        <f>_xlfn.TEXTBEFORE(SUBSTITUTE(Table2[[#This Row],[my new versions]],"'","")," ")</f>
        <v>RXN-ARAI2_c_FWD-rt6112</v>
      </c>
      <c r="H1144">
        <f>_xlfn.XLOOKUP(Table2[[#This Row],[name]],Table1[name],Table1[1/h],0)</f>
        <v>0</v>
      </c>
      <c r="I1144" t="b">
        <f>OR(Table2[[#This Row],[match]]=0,ROUNDUP(_xlfn.NUMBERVALUE(Table2[[#This Row],[match]]),4)=ROUNDUP(_xlfn.NUMBERVALUE(Table2[[#This Row],[1/h]]),4))</f>
        <v>1</v>
      </c>
    </row>
    <row r="1145" spans="5:9">
      <c r="E1145" t="s">
        <v>1552</v>
      </c>
      <c r="F1145">
        <f>_xlfn.NUMBERVALUE(_xlfn.TEXTAFTER(Table2[[#This Row],[my new versions]]," ",-1))</f>
        <v>12673.550496858699</v>
      </c>
      <c r="G1145" t="str">
        <f>_xlfn.TEXTBEFORE(SUBSTITUTE(Table2[[#This Row],[my new versions]],"'","")," ")</f>
        <v>RXN-ARAI2_c_REV-rt6112</v>
      </c>
      <c r="H1145">
        <f>_xlfn.XLOOKUP(Table2[[#This Row],[name]],Table1[name],Table1[1/h],0)</f>
        <v>0</v>
      </c>
      <c r="I1145" t="b">
        <f>OR(Table2[[#This Row],[match]]=0,ROUNDUP(_xlfn.NUMBERVALUE(Table2[[#This Row],[match]]),4)=ROUNDUP(_xlfn.NUMBERVALUE(Table2[[#This Row],[1/h]]),4))</f>
        <v>1</v>
      </c>
    </row>
    <row r="1146" spans="5:9">
      <c r="E1146" t="s">
        <v>1553</v>
      </c>
      <c r="F1146">
        <f>_xlfn.NUMBERVALUE(_xlfn.TEXTAFTER(Table2[[#This Row],[my new versions]]," ",-1))</f>
        <v>12673.550496858699</v>
      </c>
      <c r="G1146" t="str">
        <f>_xlfn.TEXTBEFORE(SUBSTITUTE(Table2[[#This Row],[my new versions]],"'","")," ")</f>
        <v>RXN-ARAK_c_FWD-rt4526</v>
      </c>
      <c r="H1146">
        <f>_xlfn.XLOOKUP(Table2[[#This Row],[name]],Table1[name],Table1[1/h],0)</f>
        <v>0</v>
      </c>
      <c r="I1146" t="b">
        <f>OR(Table2[[#This Row],[match]]=0,ROUNDUP(_xlfn.NUMBERVALUE(Table2[[#This Row],[match]]),4)=ROUNDUP(_xlfn.NUMBERVALUE(Table2[[#This Row],[1/h]]),4))</f>
        <v>1</v>
      </c>
    </row>
    <row r="1147" spans="5:9">
      <c r="E1147" t="s">
        <v>1554</v>
      </c>
      <c r="F1147">
        <f>_xlfn.NUMBERVALUE(_xlfn.TEXTAFTER(Table2[[#This Row],[my new versions]]," ",-1))</f>
        <v>12673.550496858699</v>
      </c>
      <c r="G1147" t="str">
        <f>_xlfn.TEXTBEFORE(SUBSTITUTE(Table2[[#This Row],[my new versions]],"'","")," ")</f>
        <v>RXN-ARGN_c_FWD-rt7813</v>
      </c>
      <c r="H1147">
        <f>_xlfn.XLOOKUP(Table2[[#This Row],[name]],Table1[name],Table1[1/h],0)</f>
        <v>0</v>
      </c>
      <c r="I1147" t="b">
        <f>OR(Table2[[#This Row],[match]]=0,ROUNDUP(_xlfn.NUMBERVALUE(Table2[[#This Row],[match]]),4)=ROUNDUP(_xlfn.NUMBERVALUE(Table2[[#This Row],[1/h]]),4))</f>
        <v>1</v>
      </c>
    </row>
    <row r="1148" spans="5:9">
      <c r="E1148" t="s">
        <v>1555</v>
      </c>
      <c r="F1148">
        <f>_xlfn.NUMBERVALUE(_xlfn.TEXTAFTER(Table2[[#This Row],[my new versions]]," ",-1))</f>
        <v>4.3952898415585997</v>
      </c>
      <c r="G1148" t="str">
        <f>_xlfn.TEXTBEFORE(SUBSTITUTE(Table2[[#This Row],[my new versions]],"'","")," ")</f>
        <v>RXN-ARGSL_c_FWD-rt3236</v>
      </c>
      <c r="H1148">
        <f>_xlfn.XLOOKUP(Table2[[#This Row],[name]],Table1[name],Table1[1/h],0)</f>
        <v>4.3952898415585677</v>
      </c>
      <c r="I1148" t="b">
        <f>OR(Table2[[#This Row],[match]]=0,ROUNDUP(_xlfn.NUMBERVALUE(Table2[[#This Row],[match]]),4)=ROUNDUP(_xlfn.NUMBERVALUE(Table2[[#This Row],[1/h]]),4))</f>
        <v>1</v>
      </c>
    </row>
    <row r="1149" spans="5:9">
      <c r="E1149" t="s">
        <v>1556</v>
      </c>
      <c r="F1149">
        <f>_xlfn.NUMBERVALUE(_xlfn.TEXTAFTER(Table2[[#This Row],[my new versions]]," ",-1))</f>
        <v>12673.550496858699</v>
      </c>
      <c r="G1149" t="str">
        <f>_xlfn.TEXTBEFORE(SUBSTITUTE(Table2[[#This Row],[my new versions]],"'","")," ")</f>
        <v>RXN-ARGSL_c_REV-rt3236</v>
      </c>
      <c r="H1149">
        <f>_xlfn.XLOOKUP(Table2[[#This Row],[name]],Table1[name],Table1[1/h],0)</f>
        <v>0</v>
      </c>
      <c r="I1149" t="b">
        <f>OR(Table2[[#This Row],[match]]=0,ROUNDUP(_xlfn.NUMBERVALUE(Table2[[#This Row],[match]]),4)=ROUNDUP(_xlfn.NUMBERVALUE(Table2[[#This Row],[1/h]]),4))</f>
        <v>1</v>
      </c>
    </row>
    <row r="1150" spans="5:9">
      <c r="E1150" t="s">
        <v>1557</v>
      </c>
      <c r="F1150">
        <f>_xlfn.NUMBERVALUE(_xlfn.TEXTAFTER(Table2[[#This Row],[my new versions]]," ",-1))</f>
        <v>2.9351883579716902</v>
      </c>
      <c r="G1150" t="str">
        <f>_xlfn.TEXTBEFORE(SUBSTITUTE(Table2[[#This Row],[my new versions]],"'","")," ")</f>
        <v>RXN-ARGSS_c_FWD-rt7828</v>
      </c>
      <c r="H1150">
        <f>_xlfn.XLOOKUP(Table2[[#This Row],[name]],Table1[name],Table1[1/h],0)</f>
        <v>2.9351883579716915</v>
      </c>
      <c r="I1150" t="b">
        <f>OR(Table2[[#This Row],[match]]=0,ROUNDUP(_xlfn.NUMBERVALUE(Table2[[#This Row],[match]]),4)=ROUNDUP(_xlfn.NUMBERVALUE(Table2[[#This Row],[1/h]]),4))</f>
        <v>1</v>
      </c>
    </row>
    <row r="1151" spans="5:9">
      <c r="E1151" t="s">
        <v>1558</v>
      </c>
      <c r="F1151">
        <f>_xlfn.NUMBERVALUE(_xlfn.TEXTAFTER(Table2[[#This Row],[my new versions]]," ",-1))</f>
        <v>12673.550496858699</v>
      </c>
      <c r="G1151" t="str">
        <f>_xlfn.TEXTBEFORE(SUBSTITUTE(Table2[[#This Row],[my new versions]],"'","")," ")</f>
        <v>RXN-ARGSS_c_REV-rt7828</v>
      </c>
      <c r="H1151">
        <f>_xlfn.XLOOKUP(Table2[[#This Row],[name]],Table1[name],Table1[1/h],0)</f>
        <v>0</v>
      </c>
      <c r="I1151" t="b">
        <f>OR(Table2[[#This Row],[match]]=0,ROUNDUP(_xlfn.NUMBERVALUE(Table2[[#This Row],[match]]),4)=ROUNDUP(_xlfn.NUMBERVALUE(Table2[[#This Row],[1/h]]),4))</f>
        <v>1</v>
      </c>
    </row>
    <row r="1152" spans="5:9">
      <c r="E1152" t="s">
        <v>1559</v>
      </c>
      <c r="F1152">
        <f>_xlfn.NUMBERVALUE(_xlfn.TEXTAFTER(Table2[[#This Row],[my new versions]]," ",-1))</f>
        <v>12673.550496858699</v>
      </c>
      <c r="G1152" t="str">
        <f>_xlfn.TEXTBEFORE(SUBSTITUTE(Table2[[#This Row],[my new versions]],"'","")," ")</f>
        <v>RXN-ARGtpa_v_FWD-rt0111</v>
      </c>
      <c r="H1152">
        <f>_xlfn.XLOOKUP(Table2[[#This Row],[name]],Table1[name],Table1[1/h],0)</f>
        <v>0</v>
      </c>
      <c r="I1152" t="b">
        <f>OR(Table2[[#This Row],[match]]=0,ROUNDUP(_xlfn.NUMBERVALUE(Table2[[#This Row],[match]]),4)=ROUNDUP(_xlfn.NUMBERVALUE(Table2[[#This Row],[1/h]]),4))</f>
        <v>1</v>
      </c>
    </row>
    <row r="1153" spans="5:9">
      <c r="E1153" t="s">
        <v>1560</v>
      </c>
      <c r="F1153">
        <f>_xlfn.NUMBERVALUE(_xlfn.TEXTAFTER(Table2[[#This Row],[my new versions]]," ",-1))</f>
        <v>12673.550496858699</v>
      </c>
      <c r="G1153" t="str">
        <f>_xlfn.TEXTBEFORE(SUBSTITUTE(Table2[[#This Row],[my new versions]],"'","")," ")</f>
        <v>RXN-ARGtps_e_FWD-rt1689</v>
      </c>
      <c r="H1153">
        <f>_xlfn.XLOOKUP(Table2[[#This Row],[name]],Table1[name],Table1[1/h],0)</f>
        <v>0</v>
      </c>
      <c r="I1153" t="b">
        <f>OR(Table2[[#This Row],[match]]=0,ROUNDUP(_xlfn.NUMBERVALUE(Table2[[#This Row],[match]]),4)=ROUNDUP(_xlfn.NUMBERVALUE(Table2[[#This Row],[1/h]]),4))</f>
        <v>1</v>
      </c>
    </row>
    <row r="1154" spans="5:9">
      <c r="E1154" t="s">
        <v>1561</v>
      </c>
      <c r="F1154">
        <f>_xlfn.NUMBERVALUE(_xlfn.TEXTAFTER(Table2[[#This Row],[my new versions]]," ",-1))</f>
        <v>12673.550496858699</v>
      </c>
      <c r="G1154" t="str">
        <f>_xlfn.TEXTBEFORE(SUBSTITUTE(Table2[[#This Row],[my new versions]],"'","")," ")</f>
        <v>RXN-ARGtps_e_REV-rt1689</v>
      </c>
      <c r="H1154">
        <f>_xlfn.XLOOKUP(Table2[[#This Row],[name]],Table1[name],Table1[1/h],0)</f>
        <v>0</v>
      </c>
      <c r="I1154" t="b">
        <f>OR(Table2[[#This Row],[match]]=0,ROUNDUP(_xlfn.NUMBERVALUE(Table2[[#This Row],[match]]),4)=ROUNDUP(_xlfn.NUMBERVALUE(Table2[[#This Row],[1/h]]),4))</f>
        <v>1</v>
      </c>
    </row>
    <row r="1155" spans="5:9">
      <c r="E1155" t="s">
        <v>1562</v>
      </c>
      <c r="F1155">
        <f>_xlfn.NUMBERVALUE(_xlfn.TEXTAFTER(Table2[[#This Row],[my new versions]]," ",-1))</f>
        <v>12673.550496858699</v>
      </c>
      <c r="G1155" t="str">
        <f>_xlfn.TEXTBEFORE(SUBSTITUTE(Table2[[#This Row],[my new versions]],"'","")," ")</f>
        <v>RXN-ARGtps_e_FWD-rt5861</v>
      </c>
      <c r="H1155">
        <f>_xlfn.XLOOKUP(Table2[[#This Row],[name]],Table1[name],Table1[1/h],0)</f>
        <v>0</v>
      </c>
      <c r="I1155" t="b">
        <f>OR(Table2[[#This Row],[match]]=0,ROUNDUP(_xlfn.NUMBERVALUE(Table2[[#This Row],[match]]),4)=ROUNDUP(_xlfn.NUMBERVALUE(Table2[[#This Row],[1/h]]),4))</f>
        <v>1</v>
      </c>
    </row>
    <row r="1156" spans="5:9">
      <c r="E1156" t="s">
        <v>1563</v>
      </c>
      <c r="F1156">
        <f>_xlfn.NUMBERVALUE(_xlfn.TEXTAFTER(Table2[[#This Row],[my new versions]]," ",-1))</f>
        <v>12673.550496858699</v>
      </c>
      <c r="G1156" t="str">
        <f>_xlfn.TEXTBEFORE(SUBSTITUTE(Table2[[#This Row],[my new versions]],"'","")," ")</f>
        <v>RXN-ARGtps_e_REV-rt5861</v>
      </c>
      <c r="H1156">
        <f>_xlfn.XLOOKUP(Table2[[#This Row],[name]],Table1[name],Table1[1/h],0)</f>
        <v>0</v>
      </c>
      <c r="I1156" t="b">
        <f>OR(Table2[[#This Row],[match]]=0,ROUNDUP(_xlfn.NUMBERVALUE(Table2[[#This Row],[match]]),4)=ROUNDUP(_xlfn.NUMBERVALUE(Table2[[#This Row],[1/h]]),4))</f>
        <v>1</v>
      </c>
    </row>
    <row r="1157" spans="5:9">
      <c r="E1157" t="s">
        <v>1564</v>
      </c>
      <c r="F1157">
        <f>_xlfn.NUMBERVALUE(_xlfn.TEXTAFTER(Table2[[#This Row],[my new versions]]," ",-1))</f>
        <v>12673.550496858699</v>
      </c>
      <c r="G1157" t="str">
        <f>_xlfn.TEXTBEFORE(SUBSTITUTE(Table2[[#This Row],[my new versions]],"'","")," ")</f>
        <v>RXN-ARGtps_m_FWD-UNKNOWN</v>
      </c>
      <c r="H1157">
        <f>_xlfn.XLOOKUP(Table2[[#This Row],[name]],Table1[name],Table1[1/h],0)</f>
        <v>0</v>
      </c>
      <c r="I1157" t="b">
        <f>OR(Table2[[#This Row],[match]]=0,ROUNDUP(_xlfn.NUMBERVALUE(Table2[[#This Row],[match]]),4)=ROUNDUP(_xlfn.NUMBERVALUE(Table2[[#This Row],[1/h]]),4))</f>
        <v>1</v>
      </c>
    </row>
    <row r="1158" spans="5:9">
      <c r="E1158" t="s">
        <v>1565</v>
      </c>
      <c r="F1158">
        <f>_xlfn.NUMBERVALUE(_xlfn.TEXTAFTER(Table2[[#This Row],[my new versions]]," ",-1))</f>
        <v>6.5102575054474698</v>
      </c>
      <c r="G1158" t="str">
        <f>_xlfn.TEXTBEFORE(SUBSTITUTE(Table2[[#This Row],[my new versions]],"'","")," ")</f>
        <v>RXN-ARGTRS_c_FWD-rt1711</v>
      </c>
      <c r="H1158">
        <f>_xlfn.XLOOKUP(Table2[[#This Row],[name]],Table1[name],Table1[1/h],0)</f>
        <v>6.5102575054474432</v>
      </c>
      <c r="I1158" t="b">
        <f>OR(Table2[[#This Row],[match]]=0,ROUNDUP(_xlfn.NUMBERVALUE(Table2[[#This Row],[match]]),4)=ROUNDUP(_xlfn.NUMBERVALUE(Table2[[#This Row],[1/h]]),4))</f>
        <v>1</v>
      </c>
    </row>
    <row r="1159" spans="5:9">
      <c r="E1159" t="s">
        <v>1566</v>
      </c>
      <c r="F1159">
        <f>_xlfn.NUMBERVALUE(_xlfn.TEXTAFTER(Table2[[#This Row],[my new versions]]," ",-1))</f>
        <v>12673.550496858699</v>
      </c>
      <c r="G1159" t="str">
        <f>_xlfn.TEXTBEFORE(SUBSTITUTE(Table2[[#This Row],[my new versions]],"'","")," ")</f>
        <v>RXN-ARMT_c_FWD-rt1648</v>
      </c>
      <c r="H1159">
        <f>_xlfn.XLOOKUP(Table2[[#This Row],[name]],Table1[name],Table1[1/h],0)</f>
        <v>0</v>
      </c>
      <c r="I1159" t="b">
        <f>OR(Table2[[#This Row],[match]]=0,ROUNDUP(_xlfn.NUMBERVALUE(Table2[[#This Row],[match]]),4)=ROUNDUP(_xlfn.NUMBERVALUE(Table2[[#This Row],[1/h]]),4))</f>
        <v>1</v>
      </c>
    </row>
    <row r="1160" spans="5:9">
      <c r="E1160" t="s">
        <v>1567</v>
      </c>
      <c r="F1160">
        <f>_xlfn.NUMBERVALUE(_xlfn.TEXTAFTER(Table2[[#This Row],[my new versions]]," ",-1))</f>
        <v>12673.550496858699</v>
      </c>
      <c r="G1160" t="str">
        <f>_xlfn.TEXTBEFORE(SUBSTITUTE(Table2[[#This Row],[my new versions]],"'","")," ")</f>
        <v>RXN-ARMT_c_FWD-rt3356</v>
      </c>
      <c r="H1160">
        <f>_xlfn.XLOOKUP(Table2[[#This Row],[name]],Table1[name],Table1[1/h],0)</f>
        <v>0</v>
      </c>
      <c r="I1160" t="b">
        <f>OR(Table2[[#This Row],[match]]=0,ROUNDUP(_xlfn.NUMBERVALUE(Table2[[#This Row],[match]]),4)=ROUNDUP(_xlfn.NUMBERVALUE(Table2[[#This Row],[1/h]]),4))</f>
        <v>1</v>
      </c>
    </row>
    <row r="1161" spans="5:9">
      <c r="E1161" t="s">
        <v>1568</v>
      </c>
      <c r="F1161">
        <f>_xlfn.NUMBERVALUE(_xlfn.TEXTAFTER(Table2[[#This Row],[my new versions]]," ",-1))</f>
        <v>12673.550496858699</v>
      </c>
      <c r="G1161" t="str">
        <f>_xlfn.TEXTBEFORE(SUBSTITUTE(Table2[[#This Row],[my new versions]],"'","")," ")</f>
        <v>RXN-ARMT_c_FWD-rt7912</v>
      </c>
      <c r="H1161">
        <f>_xlfn.XLOOKUP(Table2[[#This Row],[name]],Table1[name],Table1[1/h],0)</f>
        <v>0</v>
      </c>
      <c r="I1161" t="b">
        <f>OR(Table2[[#This Row],[match]]=0,ROUNDUP(_xlfn.NUMBERVALUE(Table2[[#This Row],[match]]),4)=ROUNDUP(_xlfn.NUMBERVALUE(Table2[[#This Row],[1/h]]),4))</f>
        <v>1</v>
      </c>
    </row>
    <row r="1162" spans="5:9">
      <c r="E1162" t="s">
        <v>1569</v>
      </c>
      <c r="F1162">
        <f>_xlfn.NUMBERVALUE(_xlfn.TEXTAFTER(Table2[[#This Row],[my new versions]]," ",-1))</f>
        <v>12673.550496858699</v>
      </c>
      <c r="G1162" t="str">
        <f>_xlfn.TEXTBEFORE(SUBSTITUTE(Table2[[#This Row],[my new versions]],"'","")," ")</f>
        <v>RXN-ARMT_c_FWD-rt7917</v>
      </c>
      <c r="H1162">
        <f>_xlfn.XLOOKUP(Table2[[#This Row],[name]],Table1[name],Table1[1/h],0)</f>
        <v>0</v>
      </c>
      <c r="I1162" t="b">
        <f>OR(Table2[[#This Row],[match]]=0,ROUNDUP(_xlfn.NUMBERVALUE(Table2[[#This Row],[match]]),4)=ROUNDUP(_xlfn.NUMBERVALUE(Table2[[#This Row],[1/h]]),4))</f>
        <v>1</v>
      </c>
    </row>
    <row r="1163" spans="5:9">
      <c r="E1163" t="s">
        <v>1570</v>
      </c>
      <c r="F1163">
        <f>_xlfn.NUMBERVALUE(_xlfn.TEXTAFTER(Table2[[#This Row],[my new versions]]," ",-1))</f>
        <v>12673.550496858699</v>
      </c>
      <c r="G1163" t="str">
        <f>_xlfn.TEXTBEFORE(SUBSTITUTE(Table2[[#This Row],[my new versions]],"'","")," ")</f>
        <v>RXN-AROHL_c_FWD-rt5827</v>
      </c>
      <c r="H1163">
        <f>_xlfn.XLOOKUP(Table2[[#This Row],[name]],Table1[name],Table1[1/h],0)</f>
        <v>0</v>
      </c>
      <c r="I1163" t="b">
        <f>OR(Table2[[#This Row],[match]]=0,ROUNDUP(_xlfn.NUMBERVALUE(Table2[[#This Row],[match]]),4)=ROUNDUP(_xlfn.NUMBERVALUE(Table2[[#This Row],[1/h]]),4))</f>
        <v>1</v>
      </c>
    </row>
    <row r="1164" spans="5:9">
      <c r="E1164" t="s">
        <v>1571</v>
      </c>
      <c r="F1164">
        <f>_xlfn.NUMBERVALUE(_xlfn.TEXTAFTER(Table2[[#This Row],[my new versions]]," ",-1))</f>
        <v>12673.550496858699</v>
      </c>
      <c r="G1164" t="str">
        <f>_xlfn.TEXTBEFORE(SUBSTITUTE(Table2[[#This Row],[my new versions]],"'","")," ")</f>
        <v>RXN-AROHL_c_REV-rt5827</v>
      </c>
      <c r="H1164">
        <f>_xlfn.XLOOKUP(Table2[[#This Row],[name]],Table1[name],Table1[1/h],0)</f>
        <v>0</v>
      </c>
      <c r="I1164" t="b">
        <f>OR(Table2[[#This Row],[match]]=0,ROUNDUP(_xlfn.NUMBERVALUE(Table2[[#This Row],[match]]),4)=ROUNDUP(_xlfn.NUMBERVALUE(Table2[[#This Row],[1/h]]),4))</f>
        <v>1</v>
      </c>
    </row>
    <row r="1165" spans="5:9">
      <c r="E1165" t="s">
        <v>1572</v>
      </c>
      <c r="F1165">
        <f>_xlfn.NUMBERVALUE(_xlfn.TEXTAFTER(Table2[[#This Row],[my new versions]]," ",-1))</f>
        <v>12673.550496858699</v>
      </c>
      <c r="G1165" t="str">
        <f>_xlfn.TEXTBEFORE(SUBSTITUTE(Table2[[#This Row],[my new versions]],"'","")," ")</f>
        <v>RXN-ARSO4H_c_FWD-rt6899</v>
      </c>
      <c r="H1165">
        <f>_xlfn.XLOOKUP(Table2[[#This Row],[name]],Table1[name],Table1[1/h],0)</f>
        <v>0</v>
      </c>
      <c r="I1165" t="b">
        <f>OR(Table2[[#This Row],[match]]=0,ROUNDUP(_xlfn.NUMBERVALUE(Table2[[#This Row],[match]]),4)=ROUNDUP(_xlfn.NUMBERVALUE(Table2[[#This Row],[1/h]]),4))</f>
        <v>1</v>
      </c>
    </row>
    <row r="1166" spans="5:9">
      <c r="E1166" t="s">
        <v>1573</v>
      </c>
      <c r="F1166">
        <f>_xlfn.NUMBERVALUE(_xlfn.TEXTAFTER(Table2[[#This Row],[my new versions]]," ",-1))</f>
        <v>12673.550496858699</v>
      </c>
      <c r="G1166" t="str">
        <f>_xlfn.TEXTBEFORE(SUBSTITUTE(Table2[[#This Row],[my new versions]],"'","")," ")</f>
        <v>RXN-ARSO4H_c_FWD-rt6915</v>
      </c>
      <c r="H1166">
        <f>_xlfn.XLOOKUP(Table2[[#This Row],[name]],Table1[name],Table1[1/h],0)</f>
        <v>0</v>
      </c>
      <c r="I1166" t="b">
        <f>OR(Table2[[#This Row],[match]]=0,ROUNDUP(_xlfn.NUMBERVALUE(Table2[[#This Row],[match]]),4)=ROUNDUP(_xlfn.NUMBERVALUE(Table2[[#This Row],[1/h]]),4))</f>
        <v>1</v>
      </c>
    </row>
    <row r="1167" spans="5:9">
      <c r="E1167" t="s">
        <v>1574</v>
      </c>
      <c r="F1167">
        <f>_xlfn.NUMBERVALUE(_xlfn.TEXTAFTER(Table2[[#This Row],[my new versions]]," ",-1))</f>
        <v>12.0732135074425</v>
      </c>
      <c r="G1167" t="str">
        <f>_xlfn.TEXTBEFORE(SUBSTITUTE(Table2[[#This Row],[my new versions]],"'","")," ")</f>
        <v>RXN-ASAD_c_FWD-rt1962</v>
      </c>
      <c r="H1167">
        <f>_xlfn.XLOOKUP(Table2[[#This Row],[name]],Table1[name],Table1[1/h],0)</f>
        <v>12.073213507442508</v>
      </c>
      <c r="I1167" t="b">
        <f>OR(Table2[[#This Row],[match]]=0,ROUNDUP(_xlfn.NUMBERVALUE(Table2[[#This Row],[match]]),4)=ROUNDUP(_xlfn.NUMBERVALUE(Table2[[#This Row],[1/h]]),4))</f>
        <v>1</v>
      </c>
    </row>
    <row r="1168" spans="5:9">
      <c r="E1168" t="s">
        <v>1575</v>
      </c>
      <c r="F1168">
        <f>_xlfn.NUMBERVALUE(_xlfn.TEXTAFTER(Table2[[#This Row],[my new versions]]," ",-1))</f>
        <v>12673.550496858699</v>
      </c>
      <c r="G1168" t="str">
        <f>_xlfn.TEXTBEFORE(SUBSTITUTE(Table2[[#This Row],[my new versions]],"'","")," ")</f>
        <v>RXN-ASCBOX_c_FWD-rt5489</v>
      </c>
      <c r="H1168">
        <f>_xlfn.XLOOKUP(Table2[[#This Row],[name]],Table1[name],Table1[1/h],0)</f>
        <v>0</v>
      </c>
      <c r="I1168" t="b">
        <f>OR(Table2[[#This Row],[match]]=0,ROUNDUP(_xlfn.NUMBERVALUE(Table2[[#This Row],[match]]),4)=ROUNDUP(_xlfn.NUMBERVALUE(Table2[[#This Row],[1/h]]),4))</f>
        <v>1</v>
      </c>
    </row>
    <row r="1169" spans="5:9">
      <c r="E1169" t="s">
        <v>1576</v>
      </c>
      <c r="F1169">
        <f>_xlfn.NUMBERVALUE(_xlfn.TEXTAFTER(Table2[[#This Row],[my new versions]]," ",-1))</f>
        <v>12673.550496858699</v>
      </c>
      <c r="G1169" t="str">
        <f>_xlfn.TEXTBEFORE(SUBSTITUTE(Table2[[#This Row],[my new versions]],"'","")," ")</f>
        <v>RXN-ASNN_e_FWD-rt1675</v>
      </c>
      <c r="H1169">
        <f>_xlfn.XLOOKUP(Table2[[#This Row],[name]],Table1[name],Table1[1/h],0)</f>
        <v>0</v>
      </c>
      <c r="I1169" t="b">
        <f>OR(Table2[[#This Row],[match]]=0,ROUNDUP(_xlfn.NUMBERVALUE(Table2[[#This Row],[match]]),4)=ROUNDUP(_xlfn.NUMBERVALUE(Table2[[#This Row],[1/h]]),4))</f>
        <v>1</v>
      </c>
    </row>
    <row r="1170" spans="5:9">
      <c r="E1170" t="s">
        <v>1577</v>
      </c>
      <c r="F1170">
        <f>_xlfn.NUMBERVALUE(_xlfn.TEXTAFTER(Table2[[#This Row],[my new versions]]," ",-1))</f>
        <v>12673.550496858699</v>
      </c>
      <c r="G1170" t="str">
        <f>_xlfn.TEXTBEFORE(SUBSTITUTE(Table2[[#This Row],[my new versions]],"'","")," ")</f>
        <v>RXN-ASNN_e_FWD-rt5259</v>
      </c>
      <c r="H1170">
        <f>_xlfn.XLOOKUP(Table2[[#This Row],[name]],Table1[name],Table1[1/h],0)</f>
        <v>0</v>
      </c>
      <c r="I1170" t="b">
        <f>OR(Table2[[#This Row],[match]]=0,ROUNDUP(_xlfn.NUMBERVALUE(Table2[[#This Row],[match]]),4)=ROUNDUP(_xlfn.NUMBERVALUE(Table2[[#This Row],[1/h]]),4))</f>
        <v>1</v>
      </c>
    </row>
    <row r="1171" spans="5:9">
      <c r="E1171" t="s">
        <v>1578</v>
      </c>
      <c r="F1171">
        <f>_xlfn.NUMBERVALUE(_xlfn.TEXTAFTER(Table2[[#This Row],[my new versions]]," ",-1))</f>
        <v>1.83769641797627</v>
      </c>
      <c r="G1171" t="str">
        <f>_xlfn.TEXTBEFORE(SUBSTITUTE(Table2[[#This Row],[my new versions]],"'","")," ")</f>
        <v>RXN-ASNS1_c_FWD-rt6769</v>
      </c>
      <c r="H1171">
        <f>_xlfn.XLOOKUP(Table2[[#This Row],[name]],Table1[name],Table1[1/h],0)</f>
        <v>1.8376964179762718</v>
      </c>
      <c r="I1171" t="b">
        <f>OR(Table2[[#This Row],[match]]=0,ROUNDUP(_xlfn.NUMBERVALUE(Table2[[#This Row],[match]]),4)=ROUNDUP(_xlfn.NUMBERVALUE(Table2[[#This Row],[1/h]]),4))</f>
        <v>1</v>
      </c>
    </row>
    <row r="1172" spans="5:9">
      <c r="E1172" t="s">
        <v>1579</v>
      </c>
      <c r="F1172">
        <f>_xlfn.NUMBERVALUE(_xlfn.TEXTAFTER(Table2[[#This Row],[my new versions]]," ",-1))</f>
        <v>12673.550496858699</v>
      </c>
      <c r="G1172" t="str">
        <f>_xlfn.TEXTBEFORE(SUBSTITUTE(Table2[[#This Row],[my new versions]],"'","")," ")</f>
        <v>RXN-ASNt_c_m_FWD-UNKNOWN</v>
      </c>
      <c r="H1172">
        <f>_xlfn.XLOOKUP(Table2[[#This Row],[name]],Table1[name],Table1[1/h],0)</f>
        <v>0</v>
      </c>
      <c r="I1172" t="b">
        <f>OR(Table2[[#This Row],[match]]=0,ROUNDUP(_xlfn.NUMBERVALUE(Table2[[#This Row],[match]]),4)=ROUNDUP(_xlfn.NUMBERVALUE(Table2[[#This Row],[1/h]]),4))</f>
        <v>1</v>
      </c>
    </row>
    <row r="1173" spans="5:9">
      <c r="E1173" t="s">
        <v>1580</v>
      </c>
      <c r="F1173">
        <f>_xlfn.NUMBERVALUE(_xlfn.TEXTAFTER(Table2[[#This Row],[my new versions]]," ",-1))</f>
        <v>12673.550496858699</v>
      </c>
      <c r="G1173" t="str">
        <f>_xlfn.TEXTBEFORE(SUBSTITUTE(Table2[[#This Row],[my new versions]],"'","")," ")</f>
        <v>RXN-ASNtpa_v_FWD-rt7819</v>
      </c>
      <c r="H1173">
        <f>_xlfn.XLOOKUP(Table2[[#This Row],[name]],Table1[name],Table1[1/h],0)</f>
        <v>0</v>
      </c>
      <c r="I1173" t="b">
        <f>OR(Table2[[#This Row],[match]]=0,ROUNDUP(_xlfn.NUMBERVALUE(Table2[[#This Row],[match]]),4)=ROUNDUP(_xlfn.NUMBERVALUE(Table2[[#This Row],[1/h]]),4))</f>
        <v>1</v>
      </c>
    </row>
    <row r="1174" spans="5:9">
      <c r="E1174" t="s">
        <v>1581</v>
      </c>
      <c r="F1174">
        <f>_xlfn.NUMBERVALUE(_xlfn.TEXTAFTER(Table2[[#This Row],[my new versions]]," ",-1))</f>
        <v>12673.550496858699</v>
      </c>
      <c r="G1174" t="str">
        <f>_xlfn.TEXTBEFORE(SUBSTITUTE(Table2[[#This Row],[my new versions]],"'","")," ")</f>
        <v>RXN-ASNtps_v_FWD-rt4375</v>
      </c>
      <c r="H1174">
        <f>_xlfn.XLOOKUP(Table2[[#This Row],[name]],Table1[name],Table1[1/h],0)</f>
        <v>0</v>
      </c>
      <c r="I1174" t="b">
        <f>OR(Table2[[#This Row],[match]]=0,ROUNDUP(_xlfn.NUMBERVALUE(Table2[[#This Row],[match]]),4)=ROUNDUP(_xlfn.NUMBERVALUE(Table2[[#This Row],[1/h]]),4))</f>
        <v>1</v>
      </c>
    </row>
    <row r="1175" spans="5:9">
      <c r="E1175" t="s">
        <v>1582</v>
      </c>
      <c r="F1175">
        <f>_xlfn.NUMBERVALUE(_xlfn.TEXTAFTER(Table2[[#This Row],[my new versions]]," ",-1))</f>
        <v>6.1470503489382704</v>
      </c>
      <c r="G1175" t="str">
        <f>_xlfn.TEXTBEFORE(SUBSTITUTE(Table2[[#This Row],[my new versions]],"'","")," ")</f>
        <v>RXN-ASNTRS_c_FWD-rt0799</v>
      </c>
      <c r="H1175">
        <f>_xlfn.XLOOKUP(Table2[[#This Row],[name]],Table1[name],Table1[1/h],0)</f>
        <v>6.1470503489382473</v>
      </c>
      <c r="I1175" t="b">
        <f>OR(Table2[[#This Row],[match]]=0,ROUNDUP(_xlfn.NUMBERVALUE(Table2[[#This Row],[match]]),4)=ROUNDUP(_xlfn.NUMBERVALUE(Table2[[#This Row],[1/h]]),4))</f>
        <v>1</v>
      </c>
    </row>
    <row r="1176" spans="5:9">
      <c r="E1176" t="s">
        <v>1583</v>
      </c>
      <c r="F1176">
        <f>_xlfn.NUMBERVALUE(_xlfn.TEXTAFTER(Table2[[#This Row],[my new versions]]," ",-1))</f>
        <v>12673.550496858699</v>
      </c>
      <c r="G1176" t="str">
        <f>_xlfn.TEXTBEFORE(SUBSTITUTE(Table2[[#This Row],[my new versions]],"'","")," ")</f>
        <v>RXN-ASNTRS_m_FWD-rt3755</v>
      </c>
      <c r="H1176">
        <f>_xlfn.XLOOKUP(Table2[[#This Row],[name]],Table1[name],Table1[1/h],0)</f>
        <v>0</v>
      </c>
      <c r="I1176" t="b">
        <f>OR(Table2[[#This Row],[match]]=0,ROUNDUP(_xlfn.NUMBERVALUE(Table2[[#This Row],[match]]),4)=ROUNDUP(_xlfn.NUMBERVALUE(Table2[[#This Row],[1/h]]),4))</f>
        <v>1</v>
      </c>
    </row>
    <row r="1177" spans="5:9">
      <c r="E1177" t="s">
        <v>1584</v>
      </c>
      <c r="F1177">
        <f>_xlfn.NUMBERVALUE(_xlfn.TEXTAFTER(Table2[[#This Row],[my new versions]]," ",-1))</f>
        <v>7236.5669488166805</v>
      </c>
      <c r="G1177" t="str">
        <f>_xlfn.TEXTBEFORE(SUBSTITUTE(Table2[[#This Row],[my new versions]],"'","")," ")</f>
        <v>RXN-ASPCT_c_FWD-rt8313</v>
      </c>
      <c r="H1177">
        <f>_xlfn.XLOOKUP(Table2[[#This Row],[name]],Table1[name],Table1[1/h],0)</f>
        <v>7236.566948816675</v>
      </c>
      <c r="I1177" t="b">
        <f>OR(Table2[[#This Row],[match]]=0,ROUNDUP(_xlfn.NUMBERVALUE(Table2[[#This Row],[match]]),4)=ROUNDUP(_xlfn.NUMBERVALUE(Table2[[#This Row],[1/h]]),4))</f>
        <v>1</v>
      </c>
    </row>
    <row r="1178" spans="5:9">
      <c r="E1178" t="s">
        <v>1585</v>
      </c>
      <c r="F1178">
        <f>_xlfn.NUMBERVALUE(_xlfn.TEXTAFTER(Table2[[#This Row],[my new versions]]," ",-1))</f>
        <v>12673.550496858699</v>
      </c>
      <c r="G1178" t="str">
        <f>_xlfn.TEXTBEFORE(SUBSTITUTE(Table2[[#This Row],[my new versions]],"'","")," ")</f>
        <v>RXN-ASPGLUt_c_m_FWD-rt8431</v>
      </c>
      <c r="H1178">
        <f>_xlfn.XLOOKUP(Table2[[#This Row],[name]],Table1[name],Table1[1/h],0)</f>
        <v>0</v>
      </c>
      <c r="I1178" t="b">
        <f>OR(Table2[[#This Row],[match]]=0,ROUNDUP(_xlfn.NUMBERVALUE(Table2[[#This Row],[match]]),4)=ROUNDUP(_xlfn.NUMBERVALUE(Table2[[#This Row],[1/h]]),4))</f>
        <v>1</v>
      </c>
    </row>
    <row r="1179" spans="5:9">
      <c r="E1179" t="s">
        <v>1586</v>
      </c>
      <c r="F1179">
        <f>_xlfn.NUMBERVALUE(_xlfn.TEXTAFTER(Table2[[#This Row],[my new versions]]," ",-1))</f>
        <v>12673.550496858699</v>
      </c>
      <c r="G1179" t="str">
        <f>_xlfn.TEXTBEFORE(SUBSTITUTE(Table2[[#This Row],[my new versions]],"'","")," ")</f>
        <v>RXN-ASPGLUt_c_x_FWD-SPONT</v>
      </c>
      <c r="H1179">
        <f>_xlfn.XLOOKUP(Table2[[#This Row],[name]],Table1[name],Table1[1/h],0)</f>
        <v>0</v>
      </c>
      <c r="I1179" t="b">
        <f>OR(Table2[[#This Row],[match]]=0,ROUNDUP(_xlfn.NUMBERVALUE(Table2[[#This Row],[match]]),4)=ROUNDUP(_xlfn.NUMBERVALUE(Table2[[#This Row],[1/h]]),4))</f>
        <v>1</v>
      </c>
    </row>
    <row r="1180" spans="5:9">
      <c r="E1180" t="s">
        <v>1587</v>
      </c>
      <c r="F1180">
        <f>_xlfn.NUMBERVALUE(_xlfn.TEXTAFTER(Table2[[#This Row],[my new versions]]," ",-1))</f>
        <v>12673.550496858699</v>
      </c>
      <c r="G1180" t="str">
        <f>_xlfn.TEXTBEFORE(SUBSTITUTE(Table2[[#This Row],[my new versions]],"'","")," ")</f>
        <v>RXN-ASPGLUt_c_x_REV-SPONT</v>
      </c>
      <c r="H1180">
        <f>_xlfn.XLOOKUP(Table2[[#This Row],[name]],Table1[name],Table1[1/h],0)</f>
        <v>0</v>
      </c>
      <c r="I1180" t="b">
        <f>OR(Table2[[#This Row],[match]]=0,ROUNDUP(_xlfn.NUMBERVALUE(Table2[[#This Row],[match]]),4)=ROUNDUP(_xlfn.NUMBERVALUE(Table2[[#This Row],[1/h]]),4))</f>
        <v>1</v>
      </c>
    </row>
    <row r="1181" spans="5:9">
      <c r="E1181" t="s">
        <v>1588</v>
      </c>
      <c r="F1181">
        <f>_xlfn.NUMBERVALUE(_xlfn.TEXTAFTER(Table2[[#This Row],[my new versions]]," ",-1))</f>
        <v>31.831602261563201</v>
      </c>
      <c r="G1181" t="str">
        <f>_xlfn.TEXTBEFORE(SUBSTITUTE(Table2[[#This Row],[my new versions]],"'","")," ")</f>
        <v>RXN-ASPK_c_FWD-rt6294</v>
      </c>
      <c r="H1181">
        <f>_xlfn.XLOOKUP(Table2[[#This Row],[name]],Table1[name],Table1[1/h],0)</f>
        <v>31.831602261563191</v>
      </c>
      <c r="I1181" t="b">
        <f>OR(Table2[[#This Row],[match]]=0,ROUNDUP(_xlfn.NUMBERVALUE(Table2[[#This Row],[match]]),4)=ROUNDUP(_xlfn.NUMBERVALUE(Table2[[#This Row],[1/h]]),4))</f>
        <v>1</v>
      </c>
    </row>
    <row r="1182" spans="5:9">
      <c r="E1182" t="s">
        <v>1589</v>
      </c>
      <c r="F1182">
        <f>_xlfn.NUMBERVALUE(_xlfn.TEXTAFTER(Table2[[#This Row],[my new versions]]," ",-1))</f>
        <v>12673.550496858699</v>
      </c>
      <c r="G1182" t="str">
        <f>_xlfn.TEXTBEFORE(SUBSTITUTE(Table2[[#This Row],[my new versions]],"'","")," ")</f>
        <v>RXN-ASPTA_c_FWD-rt0568_c</v>
      </c>
      <c r="H1182">
        <f>_xlfn.XLOOKUP(Table2[[#This Row],[name]],Table1[name],Table1[1/h],0)</f>
        <v>0</v>
      </c>
      <c r="I1182" t="b">
        <f>OR(Table2[[#This Row],[match]]=0,ROUNDUP(_xlfn.NUMBERVALUE(Table2[[#This Row],[match]]),4)=ROUNDUP(_xlfn.NUMBERVALUE(Table2[[#This Row],[1/h]]),4))</f>
        <v>1</v>
      </c>
    </row>
    <row r="1183" spans="5:9">
      <c r="E1183" t="s">
        <v>1590</v>
      </c>
      <c r="F1183">
        <f>_xlfn.NUMBERVALUE(_xlfn.TEXTAFTER(Table2[[#This Row],[my new versions]]," ",-1))</f>
        <v>131186.99483614301</v>
      </c>
      <c r="G1183" t="str">
        <f>_xlfn.TEXTBEFORE(SUBSTITUTE(Table2[[#This Row],[my new versions]],"'","")," ")</f>
        <v>RXN-ASPTA_c_REV-rt0568_c</v>
      </c>
      <c r="H1183">
        <f>_xlfn.XLOOKUP(Table2[[#This Row],[name]],Table1[name],Table1[1/h],0)</f>
        <v>131186.99483614333</v>
      </c>
      <c r="I1183" t="b">
        <f>OR(Table2[[#This Row],[match]]=0,ROUNDUP(_xlfn.NUMBERVALUE(Table2[[#This Row],[match]]),4)=ROUNDUP(_xlfn.NUMBERVALUE(Table2[[#This Row],[1/h]]),4))</f>
        <v>1</v>
      </c>
    </row>
    <row r="1184" spans="5:9">
      <c r="E1184" t="s">
        <v>1591</v>
      </c>
      <c r="F1184">
        <f>_xlfn.NUMBERVALUE(_xlfn.TEXTAFTER(Table2[[#This Row],[my new versions]]," ",-1))</f>
        <v>12673.550496858699</v>
      </c>
      <c r="G1184" t="str">
        <f>_xlfn.TEXTBEFORE(SUBSTITUTE(Table2[[#This Row],[my new versions]],"'","")," ")</f>
        <v>RXN-ASPTA_x_FWD-rt5562_x</v>
      </c>
      <c r="H1184">
        <f>_xlfn.XLOOKUP(Table2[[#This Row],[name]],Table1[name],Table1[1/h],0)</f>
        <v>0</v>
      </c>
      <c r="I1184" t="b">
        <f>OR(Table2[[#This Row],[match]]=0,ROUNDUP(_xlfn.NUMBERVALUE(Table2[[#This Row],[match]]),4)=ROUNDUP(_xlfn.NUMBERVALUE(Table2[[#This Row],[1/h]]),4))</f>
        <v>1</v>
      </c>
    </row>
    <row r="1185" spans="5:9">
      <c r="E1185" t="s">
        <v>1592</v>
      </c>
      <c r="F1185">
        <f>_xlfn.NUMBERVALUE(_xlfn.TEXTAFTER(Table2[[#This Row],[my new versions]]," ",-1))</f>
        <v>12673.550496858699</v>
      </c>
      <c r="G1185" t="str">
        <f>_xlfn.TEXTBEFORE(SUBSTITUTE(Table2[[#This Row],[my new versions]],"'","")," ")</f>
        <v>RXN-ASPTA_x_REV-rt5562_x</v>
      </c>
      <c r="H1185">
        <f>_xlfn.XLOOKUP(Table2[[#This Row],[name]],Table1[name],Table1[1/h],0)</f>
        <v>0</v>
      </c>
      <c r="I1185" t="b">
        <f>OR(Table2[[#This Row],[match]]=0,ROUNDUP(_xlfn.NUMBERVALUE(Table2[[#This Row],[match]]),4)=ROUNDUP(_xlfn.NUMBERVALUE(Table2[[#This Row],[1/h]]),4))</f>
        <v>1</v>
      </c>
    </row>
    <row r="1186" spans="5:9">
      <c r="E1186" t="s">
        <v>1593</v>
      </c>
      <c r="F1186">
        <f>_xlfn.NUMBERVALUE(_xlfn.TEXTAFTER(Table2[[#This Row],[my new versions]]," ",-1))</f>
        <v>12673.550496858699</v>
      </c>
      <c r="G1186" t="str">
        <f>_xlfn.TEXTBEFORE(SUBSTITUTE(Table2[[#This Row],[my new versions]],"'","")," ")</f>
        <v>RXN-ASPTA_x_FWD-rt5913_x</v>
      </c>
      <c r="H1186">
        <f>_xlfn.XLOOKUP(Table2[[#This Row],[name]],Table1[name],Table1[1/h],0)</f>
        <v>0</v>
      </c>
      <c r="I1186" t="b">
        <f>OR(Table2[[#This Row],[match]]=0,ROUNDUP(_xlfn.NUMBERVALUE(Table2[[#This Row],[match]]),4)=ROUNDUP(_xlfn.NUMBERVALUE(Table2[[#This Row],[1/h]]),4))</f>
        <v>1</v>
      </c>
    </row>
    <row r="1187" spans="5:9">
      <c r="E1187" t="s">
        <v>1594</v>
      </c>
      <c r="F1187">
        <f>_xlfn.NUMBERVALUE(_xlfn.TEXTAFTER(Table2[[#This Row],[my new versions]]," ",-1))</f>
        <v>12673.550496858699</v>
      </c>
      <c r="G1187" t="str">
        <f>_xlfn.TEXTBEFORE(SUBSTITUTE(Table2[[#This Row],[my new versions]],"'","")," ")</f>
        <v>RXN-ASPTA_x_REV-rt5913_x</v>
      </c>
      <c r="H1187">
        <f>_xlfn.XLOOKUP(Table2[[#This Row],[name]],Table1[name],Table1[1/h],0)</f>
        <v>0</v>
      </c>
      <c r="I1187" t="b">
        <f>OR(Table2[[#This Row],[match]]=0,ROUNDUP(_xlfn.NUMBERVALUE(Table2[[#This Row],[match]]),4)=ROUNDUP(_xlfn.NUMBERVALUE(Table2[[#This Row],[1/h]]),4))</f>
        <v>1</v>
      </c>
    </row>
    <row r="1188" spans="5:9">
      <c r="E1188" t="s">
        <v>1595</v>
      </c>
      <c r="F1188">
        <f>_xlfn.NUMBERVALUE(_xlfn.TEXTAFTER(Table2[[#This Row],[my new versions]]," ",-1))</f>
        <v>12673.550496858699</v>
      </c>
      <c r="G1188" t="str">
        <f>_xlfn.TEXTBEFORE(SUBSTITUTE(Table2[[#This Row],[my new versions]],"'","")," ")</f>
        <v>RXN-ASPTA4_c_FWD-rt1784_c</v>
      </c>
      <c r="H1188">
        <f>_xlfn.XLOOKUP(Table2[[#This Row],[name]],Table1[name],Table1[1/h],0)</f>
        <v>0</v>
      </c>
      <c r="I1188" t="b">
        <f>OR(Table2[[#This Row],[match]]=0,ROUNDUP(_xlfn.NUMBERVALUE(Table2[[#This Row],[match]]),4)=ROUNDUP(_xlfn.NUMBERVALUE(Table2[[#This Row],[1/h]]),4))</f>
        <v>1</v>
      </c>
    </row>
    <row r="1189" spans="5:9">
      <c r="E1189" t="s">
        <v>1596</v>
      </c>
      <c r="F1189">
        <f>_xlfn.NUMBERVALUE(_xlfn.TEXTAFTER(Table2[[#This Row],[my new versions]]," ",-1))</f>
        <v>12673.550496858699</v>
      </c>
      <c r="G1189" t="str">
        <f>_xlfn.TEXTBEFORE(SUBSTITUTE(Table2[[#This Row],[my new versions]],"'","")," ")</f>
        <v>RXN-ASPTA4_c_REV-rt1784_c</v>
      </c>
      <c r="H1189">
        <f>_xlfn.XLOOKUP(Table2[[#This Row],[name]],Table1[name],Table1[1/h],0)</f>
        <v>0</v>
      </c>
      <c r="I1189" t="b">
        <f>OR(Table2[[#This Row],[match]]=0,ROUNDUP(_xlfn.NUMBERVALUE(Table2[[#This Row],[match]]),4)=ROUNDUP(_xlfn.NUMBERVALUE(Table2[[#This Row],[1/h]]),4))</f>
        <v>1</v>
      </c>
    </row>
    <row r="1190" spans="5:9">
      <c r="E1190" t="s">
        <v>1597</v>
      </c>
      <c r="F1190">
        <f>_xlfn.NUMBERVALUE(_xlfn.TEXTAFTER(Table2[[#This Row],[my new versions]]," ",-1))</f>
        <v>12673.550496858699</v>
      </c>
      <c r="G1190" t="str">
        <f>_xlfn.TEXTBEFORE(SUBSTITUTE(Table2[[#This Row],[my new versions]],"'","")," ")</f>
        <v>RXN-ASPTAi_m_FWD-rt5562_m</v>
      </c>
      <c r="H1190">
        <f>_xlfn.XLOOKUP(Table2[[#This Row],[name]],Table1[name],Table1[1/h],0)</f>
        <v>0</v>
      </c>
      <c r="I1190" t="b">
        <f>OR(Table2[[#This Row],[match]]=0,ROUNDUP(_xlfn.NUMBERVALUE(Table2[[#This Row],[match]]),4)=ROUNDUP(_xlfn.NUMBERVALUE(Table2[[#This Row],[1/h]]),4))</f>
        <v>1</v>
      </c>
    </row>
    <row r="1191" spans="5:9">
      <c r="E1191" t="s">
        <v>1598</v>
      </c>
      <c r="F1191">
        <f>_xlfn.NUMBERVALUE(_xlfn.TEXTAFTER(Table2[[#This Row],[my new versions]]," ",-1))</f>
        <v>12673.550496858699</v>
      </c>
      <c r="G1191" t="str">
        <f>_xlfn.TEXTBEFORE(SUBSTITUTE(Table2[[#This Row],[my new versions]],"'","")," ")</f>
        <v>RXN-ASPTAi_m_FWD-rt5913_m</v>
      </c>
      <c r="H1191">
        <f>_xlfn.XLOOKUP(Table2[[#This Row],[name]],Table1[name],Table1[1/h],0)</f>
        <v>0</v>
      </c>
      <c r="I1191" t="b">
        <f>OR(Table2[[#This Row],[match]]=0,ROUNDUP(_xlfn.NUMBERVALUE(Table2[[#This Row],[match]]),4)=ROUNDUP(_xlfn.NUMBERVALUE(Table2[[#This Row],[1/h]]),4))</f>
        <v>1</v>
      </c>
    </row>
    <row r="1192" spans="5:9">
      <c r="E1192" t="s">
        <v>1599</v>
      </c>
      <c r="F1192">
        <f>_xlfn.NUMBERVALUE(_xlfn.TEXTAFTER(Table2[[#This Row],[my new versions]]," ",-1))</f>
        <v>12673.550496858699</v>
      </c>
      <c r="G1192" t="str">
        <f>_xlfn.TEXTBEFORE(SUBSTITUTE(Table2[[#This Row],[my new versions]],"'","")," ")</f>
        <v>RXN-ASPtps_e_FWD-rt0594</v>
      </c>
      <c r="H1192">
        <f>_xlfn.XLOOKUP(Table2[[#This Row],[name]],Table1[name],Table1[1/h],0)</f>
        <v>0</v>
      </c>
      <c r="I1192" t="b">
        <f>OR(Table2[[#This Row],[match]]=0,ROUNDUP(_xlfn.NUMBERVALUE(Table2[[#This Row],[match]]),4)=ROUNDUP(_xlfn.NUMBERVALUE(Table2[[#This Row],[1/h]]),4))</f>
        <v>1</v>
      </c>
    </row>
    <row r="1193" spans="5:9">
      <c r="E1193" t="s">
        <v>1600</v>
      </c>
      <c r="F1193">
        <f>_xlfn.NUMBERVALUE(_xlfn.TEXTAFTER(Table2[[#This Row],[my new versions]]," ",-1))</f>
        <v>12673.550496858699</v>
      </c>
      <c r="G1193" t="str">
        <f>_xlfn.TEXTBEFORE(SUBSTITUTE(Table2[[#This Row],[my new versions]],"'","")," ")</f>
        <v>RXN-ASPtps_e_REV-rt0594</v>
      </c>
      <c r="H1193">
        <f>_xlfn.XLOOKUP(Table2[[#This Row],[name]],Table1[name],Table1[1/h],0)</f>
        <v>0</v>
      </c>
      <c r="I1193" t="b">
        <f>OR(Table2[[#This Row],[match]]=0,ROUNDUP(_xlfn.NUMBERVALUE(Table2[[#This Row],[match]]),4)=ROUNDUP(_xlfn.NUMBERVALUE(Table2[[#This Row],[1/h]]),4))</f>
        <v>1</v>
      </c>
    </row>
    <row r="1194" spans="5:9">
      <c r="E1194" t="s">
        <v>1601</v>
      </c>
      <c r="F1194">
        <f>_xlfn.NUMBERVALUE(_xlfn.TEXTAFTER(Table2[[#This Row],[my new versions]]," ",-1))</f>
        <v>12673.550496858699</v>
      </c>
      <c r="G1194" t="str">
        <f>_xlfn.TEXTBEFORE(SUBSTITUTE(Table2[[#This Row],[my new versions]],"'","")," ")</f>
        <v>RXN-ASPtps_e_FWD-rt5861</v>
      </c>
      <c r="H1194">
        <f>_xlfn.XLOOKUP(Table2[[#This Row],[name]],Table1[name],Table1[1/h],0)</f>
        <v>0</v>
      </c>
      <c r="I1194" t="b">
        <f>OR(Table2[[#This Row],[match]]=0,ROUNDUP(_xlfn.NUMBERVALUE(Table2[[#This Row],[match]]),4)=ROUNDUP(_xlfn.NUMBERVALUE(Table2[[#This Row],[1/h]]),4))</f>
        <v>1</v>
      </c>
    </row>
    <row r="1195" spans="5:9">
      <c r="E1195" t="s">
        <v>1602</v>
      </c>
      <c r="F1195">
        <f>_xlfn.NUMBERVALUE(_xlfn.TEXTAFTER(Table2[[#This Row],[my new versions]]," ",-1))</f>
        <v>12673.550496858699</v>
      </c>
      <c r="G1195" t="str">
        <f>_xlfn.TEXTBEFORE(SUBSTITUTE(Table2[[#This Row],[my new versions]],"'","")," ")</f>
        <v>RXN-ASPtps_e_REV-rt5861</v>
      </c>
      <c r="H1195">
        <f>_xlfn.XLOOKUP(Table2[[#This Row],[name]],Table1[name],Table1[1/h],0)</f>
        <v>0</v>
      </c>
      <c r="I1195" t="b">
        <f>OR(Table2[[#This Row],[match]]=0,ROUNDUP(_xlfn.NUMBERVALUE(Table2[[#This Row],[match]]),4)=ROUNDUP(_xlfn.NUMBERVALUE(Table2[[#This Row],[1/h]]),4))</f>
        <v>1</v>
      </c>
    </row>
    <row r="1196" spans="5:9">
      <c r="E1196" t="s">
        <v>1603</v>
      </c>
      <c r="F1196">
        <f>_xlfn.NUMBERVALUE(_xlfn.TEXTAFTER(Table2[[#This Row],[my new versions]]," ",-1))</f>
        <v>12673.550496858699</v>
      </c>
      <c r="G1196" t="str">
        <f>_xlfn.TEXTBEFORE(SUBSTITUTE(Table2[[#This Row],[my new versions]],"'","")," ")</f>
        <v>RXN-ASPtps_v_FWD-rt0398</v>
      </c>
      <c r="H1196">
        <f>_xlfn.XLOOKUP(Table2[[#This Row],[name]],Table1[name],Table1[1/h],0)</f>
        <v>0</v>
      </c>
      <c r="I1196" t="b">
        <f>OR(Table2[[#This Row],[match]]=0,ROUNDUP(_xlfn.NUMBERVALUE(Table2[[#This Row],[match]]),4)=ROUNDUP(_xlfn.NUMBERVALUE(Table2[[#This Row],[1/h]]),4))</f>
        <v>1</v>
      </c>
    </row>
    <row r="1197" spans="5:9">
      <c r="E1197" t="s">
        <v>1604</v>
      </c>
      <c r="F1197">
        <f>_xlfn.NUMBERVALUE(_xlfn.TEXTAFTER(Table2[[#This Row],[my new versions]]," ",-1))</f>
        <v>4.9517235187763902</v>
      </c>
      <c r="G1197" t="str">
        <f>_xlfn.TEXTBEFORE(SUBSTITUTE(Table2[[#This Row],[my new versions]],"'","")," ")</f>
        <v>RXN-ASPTRS_c_FWD-rt5890</v>
      </c>
      <c r="H1197">
        <f>_xlfn.XLOOKUP(Table2[[#This Row],[name]],Table1[name],Table1[1/h],0)</f>
        <v>4.951723518776376</v>
      </c>
      <c r="I1197" t="b">
        <f>OR(Table2[[#This Row],[match]]=0,ROUNDUP(_xlfn.NUMBERVALUE(Table2[[#This Row],[match]]),4)=ROUNDUP(_xlfn.NUMBERVALUE(Table2[[#This Row],[1/h]]),4))</f>
        <v>1</v>
      </c>
    </row>
    <row r="1198" spans="5:9">
      <c r="E1198" t="s">
        <v>1605</v>
      </c>
      <c r="F1198">
        <f>_xlfn.NUMBERVALUE(_xlfn.TEXTAFTER(Table2[[#This Row],[my new versions]]," ",-1))</f>
        <v>12673.550496858699</v>
      </c>
      <c r="G1198" t="str">
        <f>_xlfn.TEXTBEFORE(SUBSTITUTE(Table2[[#This Row],[my new versions]],"'","")," ")</f>
        <v>RXN-ATAH_c_FWD-rt6356</v>
      </c>
      <c r="H1198">
        <f>_xlfn.XLOOKUP(Table2[[#This Row],[name]],Table1[name],Table1[1/h],0)</f>
        <v>0</v>
      </c>
      <c r="I1198" t="b">
        <f>OR(Table2[[#This Row],[match]]=0,ROUNDUP(_xlfn.NUMBERVALUE(Table2[[#This Row],[match]]),4)=ROUNDUP(_xlfn.NUMBERVALUE(Table2[[#This Row],[1/h]]),4))</f>
        <v>1</v>
      </c>
    </row>
    <row r="1199" spans="5:9">
      <c r="E1199" t="s">
        <v>1606</v>
      </c>
      <c r="F1199">
        <f>_xlfn.NUMBERVALUE(_xlfn.TEXTAFTER(Table2[[#This Row],[my new versions]]," ",-1))</f>
        <v>12673.550496858699</v>
      </c>
      <c r="G1199" t="str">
        <f>_xlfn.TEXTBEFORE(SUBSTITUTE(Table2[[#This Row],[my new versions]],"'","")," ")</f>
        <v>RXN-ATAH_c_REV-rt6356</v>
      </c>
      <c r="H1199">
        <f>_xlfn.XLOOKUP(Table2[[#This Row],[name]],Table1[name],Table1[1/h],0)</f>
        <v>0</v>
      </c>
      <c r="I1199" t="b">
        <f>OR(Table2[[#This Row],[match]]=0,ROUNDUP(_xlfn.NUMBERVALUE(Table2[[#This Row],[match]]),4)=ROUNDUP(_xlfn.NUMBERVALUE(Table2[[#This Row],[1/h]]),4))</f>
        <v>1</v>
      </c>
    </row>
    <row r="1200" spans="5:9">
      <c r="E1200" t="s">
        <v>1607</v>
      </c>
      <c r="F1200">
        <f>_xlfn.NUMBERVALUE(_xlfn.TEXTAFTER(Table2[[#This Row],[my new versions]]," ",-1))</f>
        <v>12673.550496858699</v>
      </c>
      <c r="G1200" t="str">
        <f>_xlfn.TEXTBEFORE(SUBSTITUTE(Table2[[#This Row],[my new versions]],"'","")," ")</f>
        <v>RXN-ATHRDHr_c_FWD-rt1844</v>
      </c>
      <c r="H1200">
        <f>_xlfn.XLOOKUP(Table2[[#This Row],[name]],Table1[name],Table1[1/h],0)</f>
        <v>0</v>
      </c>
      <c r="I1200" t="b">
        <f>OR(Table2[[#This Row],[match]]=0,ROUNDUP(_xlfn.NUMBERVALUE(Table2[[#This Row],[match]]),4)=ROUNDUP(_xlfn.NUMBERVALUE(Table2[[#This Row],[1/h]]),4))</f>
        <v>1</v>
      </c>
    </row>
    <row r="1201" spans="5:9">
      <c r="E1201" t="s">
        <v>1608</v>
      </c>
      <c r="F1201">
        <f>_xlfn.NUMBERVALUE(_xlfn.TEXTAFTER(Table2[[#This Row],[my new versions]]," ",-1))</f>
        <v>12673.550496858699</v>
      </c>
      <c r="G1201" t="str">
        <f>_xlfn.TEXTBEFORE(SUBSTITUTE(Table2[[#This Row],[my new versions]],"'","")," ")</f>
        <v>RXN-ATHRDHr_c_REV-rt1844</v>
      </c>
      <c r="H1201">
        <f>_xlfn.XLOOKUP(Table2[[#This Row],[name]],Table1[name],Table1[1/h],0)</f>
        <v>0</v>
      </c>
      <c r="I1201" t="b">
        <f>OR(Table2[[#This Row],[match]]=0,ROUNDUP(_xlfn.NUMBERVALUE(Table2[[#This Row],[match]]),4)=ROUNDUP(_xlfn.NUMBERVALUE(Table2[[#This Row],[1/h]]),4))</f>
        <v>1</v>
      </c>
    </row>
    <row r="1202" spans="5:9">
      <c r="E1202" t="s">
        <v>1609</v>
      </c>
      <c r="F1202">
        <f>_xlfn.NUMBERVALUE(_xlfn.TEXTAFTER(Table2[[#This Row],[my new versions]]," ",-1))</f>
        <v>18170.9889613956</v>
      </c>
      <c r="G1202" t="str">
        <f>_xlfn.TEXTBEFORE(SUBSTITUTE(Table2[[#This Row],[my new versions]],"'","")," ")</f>
        <v>RXN-ATPASEP2e_c_FWD-rt0602_c</v>
      </c>
      <c r="H1202">
        <f>_xlfn.XLOOKUP(Table2[[#This Row],[name]],Table1[name],Table1[1/h],0)</f>
        <v>18170.988961395673</v>
      </c>
      <c r="I1202" t="b">
        <f>OR(Table2[[#This Row],[match]]=0,ROUNDUP(_xlfn.NUMBERVALUE(Table2[[#This Row],[match]]),4)=ROUNDUP(_xlfn.NUMBERVALUE(Table2[[#This Row],[1/h]]),4))</f>
        <v>1</v>
      </c>
    </row>
    <row r="1203" spans="5:9">
      <c r="E1203" t="s">
        <v>1610</v>
      </c>
      <c r="F1203">
        <f>_xlfn.NUMBERVALUE(_xlfn.TEXTAFTER(Table2[[#This Row],[my new versions]]," ",-1))</f>
        <v>18170.9889613956</v>
      </c>
      <c r="G1203" t="str">
        <f>_xlfn.TEXTBEFORE(SUBSTITUTE(Table2[[#This Row],[my new versions]],"'","")," ")</f>
        <v>RXN-ATPASEP2e_c_FWD-rt5249</v>
      </c>
      <c r="H1203">
        <f>_xlfn.XLOOKUP(Table2[[#This Row],[name]],Table1[name],Table1[1/h],0)</f>
        <v>18170.988961395673</v>
      </c>
      <c r="I1203" t="b">
        <f>OR(Table2[[#This Row],[match]]=0,ROUNDUP(_xlfn.NUMBERVALUE(Table2[[#This Row],[match]]),4)=ROUNDUP(_xlfn.NUMBERVALUE(Table2[[#This Row],[1/h]]),4))</f>
        <v>1</v>
      </c>
    </row>
    <row r="1204" spans="5:9">
      <c r="E1204" t="s">
        <v>1611</v>
      </c>
      <c r="F1204">
        <f>_xlfn.NUMBERVALUE(_xlfn.TEXTAFTER(Table2[[#This Row],[my new versions]]," ",-1))</f>
        <v>12673.550496858699</v>
      </c>
      <c r="G1204" t="str">
        <f>_xlfn.TEXTBEFORE(SUBSTITUTE(Table2[[#This Row],[my new versions]],"'","")," ")</f>
        <v>RXN-ATPASEP2e_c_FWD-rt7216</v>
      </c>
      <c r="H1204">
        <f>_xlfn.XLOOKUP(Table2[[#This Row],[name]],Table1[name],Table1[1/h],0)</f>
        <v>0</v>
      </c>
      <c r="I1204" t="b">
        <f>OR(Table2[[#This Row],[match]]=0,ROUNDUP(_xlfn.NUMBERVALUE(Table2[[#This Row],[match]]),4)=ROUNDUP(_xlfn.NUMBERVALUE(Table2[[#This Row],[1/h]]),4))</f>
        <v>1</v>
      </c>
    </row>
    <row r="1205" spans="5:9">
      <c r="E1205" t="s">
        <v>1612</v>
      </c>
      <c r="F1205">
        <f>_xlfn.NUMBERVALUE(_xlfn.TEXTAFTER(Table2[[#This Row],[my new versions]]," ",-1))</f>
        <v>12673.550496858699</v>
      </c>
      <c r="G1205" t="str">
        <f>_xlfn.TEXTBEFORE(SUBSTITUTE(Table2[[#This Row],[my new versions]],"'","")," ")</f>
        <v>RXN-ATPASEV_v_FWD-ATPASECPLXgm</v>
      </c>
      <c r="H1205">
        <f>_xlfn.XLOOKUP(Table2[[#This Row],[name]],Table1[name],Table1[1/h],0)</f>
        <v>0</v>
      </c>
      <c r="I1205" t="b">
        <f>OR(Table2[[#This Row],[match]]=0,ROUNDUP(_xlfn.NUMBERVALUE(Table2[[#This Row],[match]]),4)=ROUNDUP(_xlfn.NUMBERVALUE(Table2[[#This Row],[1/h]]),4))</f>
        <v>1</v>
      </c>
    </row>
    <row r="1206" spans="5:9">
      <c r="E1206" t="s">
        <v>1613</v>
      </c>
      <c r="F1206">
        <f>_xlfn.NUMBERVALUE(_xlfn.TEXTAFTER(Table2[[#This Row],[my new versions]]," ",-1))</f>
        <v>12673.550496858699</v>
      </c>
      <c r="G1206" t="str">
        <f>_xlfn.TEXTBEFORE(SUBSTITUTE(Table2[[#This Row],[my new versions]],"'","")," ")</f>
        <v>RXN-ATPATF1_c_FWD-rt5328</v>
      </c>
      <c r="H1206">
        <f>_xlfn.XLOOKUP(Table2[[#This Row],[name]],Table1[name],Table1[1/h],0)</f>
        <v>0</v>
      </c>
      <c r="I1206" t="b">
        <f>OR(Table2[[#This Row],[match]]=0,ROUNDUP(_xlfn.NUMBERVALUE(Table2[[#This Row],[match]]),4)=ROUNDUP(_xlfn.NUMBERVALUE(Table2[[#This Row],[1/h]]),4))</f>
        <v>1</v>
      </c>
    </row>
    <row r="1207" spans="5:9">
      <c r="E1207" t="s">
        <v>1614</v>
      </c>
      <c r="F1207">
        <f>_xlfn.NUMBERVALUE(_xlfn.TEXTAFTER(Table2[[#This Row],[my new versions]]," ",-1))</f>
        <v>12673.550496858699</v>
      </c>
      <c r="G1207" t="str">
        <f>_xlfn.TEXTBEFORE(SUBSTITUTE(Table2[[#This Row],[my new versions]],"'","")," ")</f>
        <v>RXN-ATPATF1_c_FWD-rt8184</v>
      </c>
      <c r="H1207">
        <f>_xlfn.XLOOKUP(Table2[[#This Row],[name]],Table1[name],Table1[1/h],0)</f>
        <v>0</v>
      </c>
      <c r="I1207" t="b">
        <f>OR(Table2[[#This Row],[match]]=0,ROUNDUP(_xlfn.NUMBERVALUE(Table2[[#This Row],[match]]),4)=ROUNDUP(_xlfn.NUMBERVALUE(Table2[[#This Row],[1/h]]),4))</f>
        <v>1</v>
      </c>
    </row>
    <row r="1208" spans="5:9">
      <c r="E1208" t="s">
        <v>1615</v>
      </c>
      <c r="F1208">
        <f>_xlfn.NUMBERVALUE(_xlfn.TEXTAFTER(Table2[[#This Row],[my new versions]]," ",-1))</f>
        <v>12673.550496858699</v>
      </c>
      <c r="G1208" t="str">
        <f>_xlfn.TEXTBEFORE(SUBSTITUTE(Table2[[#This Row],[my new versions]],"'","")," ")</f>
        <v>RXN-ATPHs_c_FWD-UNKNOWN</v>
      </c>
      <c r="H1208">
        <f>_xlfn.XLOOKUP(Table2[[#This Row],[name]],Table1[name],Table1[1/h],0)</f>
        <v>0</v>
      </c>
      <c r="I1208" t="b">
        <f>OR(Table2[[#This Row],[match]]=0,ROUNDUP(_xlfn.NUMBERVALUE(Table2[[#This Row],[match]]),4)=ROUNDUP(_xlfn.NUMBERVALUE(Table2[[#This Row],[1/h]]),4))</f>
        <v>1</v>
      </c>
    </row>
    <row r="1209" spans="5:9">
      <c r="E1209" t="s">
        <v>1616</v>
      </c>
      <c r="F1209">
        <f>_xlfn.NUMBERVALUE(_xlfn.TEXTAFTER(Table2[[#This Row],[my new versions]]," ",-1))</f>
        <v>12673.550496858699</v>
      </c>
      <c r="G1209" t="str">
        <f>_xlfn.TEXTBEFORE(SUBSTITUTE(Table2[[#This Row],[my new versions]],"'","")," ")</f>
        <v>RXN-ATPM_c_FWD-SPONT</v>
      </c>
      <c r="H1209">
        <f>_xlfn.XLOOKUP(Table2[[#This Row],[name]],Table1[name],Table1[1/h],0)</f>
        <v>0</v>
      </c>
      <c r="I1209" t="b">
        <f>OR(Table2[[#This Row],[match]]=0,ROUNDUP(_xlfn.NUMBERVALUE(Table2[[#This Row],[match]]),4)=ROUNDUP(_xlfn.NUMBERVALUE(Table2[[#This Row],[1/h]]),4))</f>
        <v>1</v>
      </c>
    </row>
    <row r="1210" spans="5:9">
      <c r="E1210" t="s">
        <v>1617</v>
      </c>
      <c r="F1210">
        <f>_xlfn.NUMBERVALUE(_xlfn.TEXTAFTER(Table2[[#This Row],[my new versions]]," ",-1))</f>
        <v>1.79390635737335</v>
      </c>
      <c r="G1210" t="str">
        <f>_xlfn.TEXTBEFORE(SUBSTITUTE(Table2[[#This Row],[my new versions]],"'","")," ")</f>
        <v>RXN-ATPPRT_c_FWD-rt1520</v>
      </c>
      <c r="H1210">
        <f>_xlfn.XLOOKUP(Table2[[#This Row],[name]],Table1[name],Table1[1/h],0)</f>
        <v>1.7939063573733527</v>
      </c>
      <c r="I1210" t="b">
        <f>OR(Table2[[#This Row],[match]]=0,ROUNDUP(_xlfn.NUMBERVALUE(Table2[[#This Row],[match]]),4)=ROUNDUP(_xlfn.NUMBERVALUE(Table2[[#This Row],[1/h]]),4))</f>
        <v>1</v>
      </c>
    </row>
    <row r="1211" spans="5:9">
      <c r="E1211" t="s">
        <v>1618</v>
      </c>
      <c r="F1211">
        <f>_xlfn.NUMBERVALUE(_xlfn.TEXTAFTER(Table2[[#This Row],[my new versions]]," ",-1))</f>
        <v>2841852.2597903199</v>
      </c>
      <c r="G1211" t="str">
        <f>_xlfn.TEXTBEFORE(SUBSTITUTE(Table2[[#This Row],[my new versions]],"'","")," ")</f>
        <v>RXN-ATPS_m_FWD-ATPSCPLX</v>
      </c>
      <c r="H1211">
        <f>_xlfn.XLOOKUP(Table2[[#This Row],[name]],Table1[name],Table1[1/h],0)</f>
        <v>2841852.2597903199</v>
      </c>
      <c r="I1211" t="b">
        <f>OR(Table2[[#This Row],[match]]=0,ROUNDUP(_xlfn.NUMBERVALUE(Table2[[#This Row],[match]]),4)=ROUNDUP(_xlfn.NUMBERVALUE(Table2[[#This Row],[1/h]]),4))</f>
        <v>1</v>
      </c>
    </row>
    <row r="1212" spans="5:9">
      <c r="E1212" t="s">
        <v>1619</v>
      </c>
      <c r="F1212">
        <f>_xlfn.NUMBERVALUE(_xlfn.TEXTAFTER(Table2[[#This Row],[my new versions]]," ",-1))</f>
        <v>12673.550496858699</v>
      </c>
      <c r="G1212" t="str">
        <f>_xlfn.TEXTBEFORE(SUBSTITUTE(Table2[[#This Row],[my new versions]],"'","")," ")</f>
        <v>RXN-ATPt_c_en_FWD-SPONT</v>
      </c>
      <c r="H1212">
        <f>_xlfn.XLOOKUP(Table2[[#This Row],[name]],Table1[name],Table1[1/h],0)</f>
        <v>0</v>
      </c>
      <c r="I1212" t="b">
        <f>OR(Table2[[#This Row],[match]]=0,ROUNDUP(_xlfn.NUMBERVALUE(Table2[[#This Row],[match]]),4)=ROUNDUP(_xlfn.NUMBERVALUE(Table2[[#This Row],[1/h]]),4))</f>
        <v>1</v>
      </c>
    </row>
    <row r="1213" spans="5:9">
      <c r="E1213" t="s">
        <v>1620</v>
      </c>
      <c r="F1213">
        <f>_xlfn.NUMBERVALUE(_xlfn.TEXTAFTER(Table2[[#This Row],[my new versions]]," ",-1))</f>
        <v>12673.550496858699</v>
      </c>
      <c r="G1213" t="str">
        <f>_xlfn.TEXTBEFORE(SUBSTITUTE(Table2[[#This Row],[my new versions]],"'","")," ")</f>
        <v>RXN-ATPt_c_en_REV-SPONT</v>
      </c>
      <c r="H1213">
        <f>_xlfn.XLOOKUP(Table2[[#This Row],[name]],Table1[name],Table1[1/h],0)</f>
        <v>0</v>
      </c>
      <c r="I1213" t="b">
        <f>OR(Table2[[#This Row],[match]]=0,ROUNDUP(_xlfn.NUMBERVALUE(Table2[[#This Row],[match]]),4)=ROUNDUP(_xlfn.NUMBERVALUE(Table2[[#This Row],[1/h]]),4))</f>
        <v>1</v>
      </c>
    </row>
    <row r="1214" spans="5:9">
      <c r="E1214" t="s">
        <v>1621</v>
      </c>
      <c r="F1214">
        <f>_xlfn.NUMBERVALUE(_xlfn.TEXTAFTER(Table2[[#This Row],[my new versions]]," ",-1))</f>
        <v>12673.550496858699</v>
      </c>
      <c r="G1214" t="str">
        <f>_xlfn.TEXTBEFORE(SUBSTITUTE(Table2[[#This Row],[my new versions]],"'","")," ")</f>
        <v>RXN-ATPt_c_gm_FWD-SPONT</v>
      </c>
      <c r="H1214">
        <f>_xlfn.XLOOKUP(Table2[[#This Row],[name]],Table1[name],Table1[1/h],0)</f>
        <v>0</v>
      </c>
      <c r="I1214" t="b">
        <f>OR(Table2[[#This Row],[match]]=0,ROUNDUP(_xlfn.NUMBERVALUE(Table2[[#This Row],[match]]),4)=ROUNDUP(_xlfn.NUMBERVALUE(Table2[[#This Row],[1/h]]),4))</f>
        <v>1</v>
      </c>
    </row>
    <row r="1215" spans="5:9">
      <c r="E1215" t="s">
        <v>1622</v>
      </c>
      <c r="F1215">
        <f>_xlfn.NUMBERVALUE(_xlfn.TEXTAFTER(Table2[[#This Row],[my new versions]]," ",-1))</f>
        <v>12673.550496858699</v>
      </c>
      <c r="G1215" t="str">
        <f>_xlfn.TEXTBEFORE(SUBSTITUTE(Table2[[#This Row],[my new versions]],"'","")," ")</f>
        <v>RXN-ATPt_c_gm_REV-SPONT</v>
      </c>
      <c r="H1215">
        <f>_xlfn.XLOOKUP(Table2[[#This Row],[name]],Table1[name],Table1[1/h],0)</f>
        <v>0</v>
      </c>
      <c r="I1215" t="b">
        <f>OR(Table2[[#This Row],[match]]=0,ROUNDUP(_xlfn.NUMBERVALUE(Table2[[#This Row],[match]]),4)=ROUNDUP(_xlfn.NUMBERVALUE(Table2[[#This Row],[1/h]]),4))</f>
        <v>1</v>
      </c>
    </row>
    <row r="1216" spans="5:9">
      <c r="E1216" t="s">
        <v>1623</v>
      </c>
      <c r="F1216">
        <f>_xlfn.NUMBERVALUE(_xlfn.TEXTAFTER(Table2[[#This Row],[my new versions]]," ",-1))</f>
        <v>12673.550496858699</v>
      </c>
      <c r="G1216" t="str">
        <f>_xlfn.TEXTBEFORE(SUBSTITUTE(Table2[[#This Row],[my new versions]],"'","")," ")</f>
        <v>RXN-ATPt_c_l_FWD-SPONT</v>
      </c>
      <c r="H1216">
        <f>_xlfn.XLOOKUP(Table2[[#This Row],[name]],Table1[name],Table1[1/h],0)</f>
        <v>0</v>
      </c>
      <c r="I1216" t="b">
        <f>OR(Table2[[#This Row],[match]]=0,ROUNDUP(_xlfn.NUMBERVALUE(Table2[[#This Row],[match]]),4)=ROUNDUP(_xlfn.NUMBERVALUE(Table2[[#This Row],[1/h]]),4))</f>
        <v>1</v>
      </c>
    </row>
    <row r="1217" spans="5:9">
      <c r="E1217" t="s">
        <v>1624</v>
      </c>
      <c r="F1217">
        <f>_xlfn.NUMBERVALUE(_xlfn.TEXTAFTER(Table2[[#This Row],[my new versions]]," ",-1))</f>
        <v>12673.550496858699</v>
      </c>
      <c r="G1217" t="str">
        <f>_xlfn.TEXTBEFORE(SUBSTITUTE(Table2[[#This Row],[my new versions]],"'","")," ")</f>
        <v>RXN-ATPt_c_l_REV-SPONT</v>
      </c>
      <c r="H1217">
        <f>_xlfn.XLOOKUP(Table2[[#This Row],[name]],Table1[name],Table1[1/h],0)</f>
        <v>0</v>
      </c>
      <c r="I1217" t="b">
        <f>OR(Table2[[#This Row],[match]]=0,ROUNDUP(_xlfn.NUMBERVALUE(Table2[[#This Row],[match]]),4)=ROUNDUP(_xlfn.NUMBERVALUE(Table2[[#This Row],[1/h]]),4))</f>
        <v>1</v>
      </c>
    </row>
    <row r="1218" spans="5:9">
      <c r="E1218" t="s">
        <v>1625</v>
      </c>
      <c r="F1218">
        <f>_xlfn.NUMBERVALUE(_xlfn.TEXTAFTER(Table2[[#This Row],[my new versions]]," ",-1))</f>
        <v>12673.550496858699</v>
      </c>
      <c r="G1218" t="str">
        <f>_xlfn.TEXTBEFORE(SUBSTITUTE(Table2[[#This Row],[my new versions]],"'","")," ")</f>
        <v>RXN-ATPt_c_n_FWD-SPONT</v>
      </c>
      <c r="H1218">
        <f>_xlfn.XLOOKUP(Table2[[#This Row],[name]],Table1[name],Table1[1/h],0)</f>
        <v>0</v>
      </c>
      <c r="I1218" t="b">
        <f>OR(Table2[[#This Row],[match]]=0,ROUNDUP(_xlfn.NUMBERVALUE(Table2[[#This Row],[match]]),4)=ROUNDUP(_xlfn.NUMBERVALUE(Table2[[#This Row],[1/h]]),4))</f>
        <v>1</v>
      </c>
    </row>
    <row r="1219" spans="5:9">
      <c r="E1219" t="s">
        <v>1626</v>
      </c>
      <c r="F1219">
        <f>_xlfn.NUMBERVALUE(_xlfn.TEXTAFTER(Table2[[#This Row],[my new versions]]," ",-1))</f>
        <v>12673.550496858699</v>
      </c>
      <c r="G1219" t="str">
        <f>_xlfn.TEXTBEFORE(SUBSTITUTE(Table2[[#This Row],[my new versions]],"'","")," ")</f>
        <v>RXN-ATPt_c_n_REV-SPONT</v>
      </c>
      <c r="H1219">
        <f>_xlfn.XLOOKUP(Table2[[#This Row],[name]],Table1[name],Table1[1/h],0)</f>
        <v>0</v>
      </c>
      <c r="I1219" t="b">
        <f>OR(Table2[[#This Row],[match]]=0,ROUNDUP(_xlfn.NUMBERVALUE(Table2[[#This Row],[match]]),4)=ROUNDUP(_xlfn.NUMBERVALUE(Table2[[#This Row],[1/h]]),4))</f>
        <v>1</v>
      </c>
    </row>
    <row r="1220" spans="5:9">
      <c r="E1220" t="s">
        <v>1627</v>
      </c>
      <c r="F1220">
        <f>_xlfn.NUMBERVALUE(_xlfn.TEXTAFTER(Table2[[#This Row],[my new versions]]," ",-1))</f>
        <v>12673.550496858699</v>
      </c>
      <c r="G1220" t="str">
        <f>_xlfn.TEXTBEFORE(SUBSTITUTE(Table2[[#This Row],[my new versions]],"'","")," ")</f>
        <v>RXN-ATPt_c_r_FWD-SPONT</v>
      </c>
      <c r="H1220">
        <f>_xlfn.XLOOKUP(Table2[[#This Row],[name]],Table1[name],Table1[1/h],0)</f>
        <v>0</v>
      </c>
      <c r="I1220" t="b">
        <f>OR(Table2[[#This Row],[match]]=0,ROUNDUP(_xlfn.NUMBERVALUE(Table2[[#This Row],[match]]),4)=ROUNDUP(_xlfn.NUMBERVALUE(Table2[[#This Row],[1/h]]),4))</f>
        <v>1</v>
      </c>
    </row>
    <row r="1221" spans="5:9">
      <c r="E1221" t="s">
        <v>1628</v>
      </c>
      <c r="F1221">
        <f>_xlfn.NUMBERVALUE(_xlfn.TEXTAFTER(Table2[[#This Row],[my new versions]]," ",-1))</f>
        <v>12673.550496858699</v>
      </c>
      <c r="G1221" t="str">
        <f>_xlfn.TEXTBEFORE(SUBSTITUTE(Table2[[#This Row],[my new versions]],"'","")," ")</f>
        <v>RXN-ATPt_c_r_REV-SPONT</v>
      </c>
      <c r="H1221">
        <f>_xlfn.XLOOKUP(Table2[[#This Row],[name]],Table1[name],Table1[1/h],0)</f>
        <v>0</v>
      </c>
      <c r="I1221" t="b">
        <f>OR(Table2[[#This Row],[match]]=0,ROUNDUP(_xlfn.NUMBERVALUE(Table2[[#This Row],[match]]),4)=ROUNDUP(_xlfn.NUMBERVALUE(Table2[[#This Row],[1/h]]),4))</f>
        <v>1</v>
      </c>
    </row>
    <row r="1222" spans="5:9">
      <c r="E1222" t="s">
        <v>1629</v>
      </c>
      <c r="F1222">
        <f>_xlfn.NUMBERVALUE(_xlfn.TEXTAFTER(Table2[[#This Row],[my new versions]]," ",-1))</f>
        <v>12673.550496858699</v>
      </c>
      <c r="G1222" t="str">
        <f>_xlfn.TEXTBEFORE(SUBSTITUTE(Table2[[#This Row],[my new versions]],"'","")," ")</f>
        <v>RXN-ATPt_c_rm_FWD-SPONT</v>
      </c>
      <c r="H1222">
        <f>_xlfn.XLOOKUP(Table2[[#This Row],[name]],Table1[name],Table1[1/h],0)</f>
        <v>0</v>
      </c>
      <c r="I1222" t="b">
        <f>OR(Table2[[#This Row],[match]]=0,ROUNDUP(_xlfn.NUMBERVALUE(Table2[[#This Row],[match]]),4)=ROUNDUP(_xlfn.NUMBERVALUE(Table2[[#This Row],[1/h]]),4))</f>
        <v>1</v>
      </c>
    </row>
    <row r="1223" spans="5:9">
      <c r="E1223" t="s">
        <v>1630</v>
      </c>
      <c r="F1223">
        <f>_xlfn.NUMBERVALUE(_xlfn.TEXTAFTER(Table2[[#This Row],[my new versions]]," ",-1))</f>
        <v>12673.550496858699</v>
      </c>
      <c r="G1223" t="str">
        <f>_xlfn.TEXTBEFORE(SUBSTITUTE(Table2[[#This Row],[my new versions]],"'","")," ")</f>
        <v>RXN-ATPt_c_rm_REV-SPONT</v>
      </c>
      <c r="H1223">
        <f>_xlfn.XLOOKUP(Table2[[#This Row],[name]],Table1[name],Table1[1/h],0)</f>
        <v>0</v>
      </c>
      <c r="I1223" t="b">
        <f>OR(Table2[[#This Row],[match]]=0,ROUNDUP(_xlfn.NUMBERVALUE(Table2[[#This Row],[match]]),4)=ROUNDUP(_xlfn.NUMBERVALUE(Table2[[#This Row],[1/h]]),4))</f>
        <v>1</v>
      </c>
    </row>
    <row r="1224" spans="5:9">
      <c r="E1224" t="s">
        <v>1631</v>
      </c>
      <c r="F1224">
        <f>_xlfn.NUMBERVALUE(_xlfn.TEXTAFTER(Table2[[#This Row],[my new versions]]," ",-1))</f>
        <v>12673.550496858699</v>
      </c>
      <c r="G1224" t="str">
        <f>_xlfn.TEXTBEFORE(SUBSTITUTE(Table2[[#This Row],[my new versions]],"'","")," ")</f>
        <v>RXN-ATPt_c_vm_FWD-SPONT</v>
      </c>
      <c r="H1224">
        <f>_xlfn.XLOOKUP(Table2[[#This Row],[name]],Table1[name],Table1[1/h],0)</f>
        <v>0</v>
      </c>
      <c r="I1224" t="b">
        <f>OR(Table2[[#This Row],[match]]=0,ROUNDUP(_xlfn.NUMBERVALUE(Table2[[#This Row],[match]]),4)=ROUNDUP(_xlfn.NUMBERVALUE(Table2[[#This Row],[1/h]]),4))</f>
        <v>1</v>
      </c>
    </row>
    <row r="1225" spans="5:9">
      <c r="E1225" t="s">
        <v>1632</v>
      </c>
      <c r="F1225">
        <f>_xlfn.NUMBERVALUE(_xlfn.TEXTAFTER(Table2[[#This Row],[my new versions]]," ",-1))</f>
        <v>12673.550496858699</v>
      </c>
      <c r="G1225" t="str">
        <f>_xlfn.TEXTBEFORE(SUBSTITUTE(Table2[[#This Row],[my new versions]],"'","")," ")</f>
        <v>RXN-ATPt_c_vm_REV-SPONT</v>
      </c>
      <c r="H1225">
        <f>_xlfn.XLOOKUP(Table2[[#This Row],[name]],Table1[name],Table1[1/h],0)</f>
        <v>0</v>
      </c>
      <c r="I1225" t="b">
        <f>OR(Table2[[#This Row],[match]]=0,ROUNDUP(_xlfn.NUMBERVALUE(Table2[[#This Row],[match]]),4)=ROUNDUP(_xlfn.NUMBERVALUE(Table2[[#This Row],[1/h]]),4))</f>
        <v>1</v>
      </c>
    </row>
    <row r="1226" spans="5:9">
      <c r="E1226" t="s">
        <v>1633</v>
      </c>
      <c r="F1226">
        <f>_xlfn.NUMBERVALUE(_xlfn.TEXTAFTER(Table2[[#This Row],[my new versions]]," ",-1))</f>
        <v>12673.550496858699</v>
      </c>
      <c r="G1226" t="str">
        <f>_xlfn.TEXTBEFORE(SUBSTITUTE(Table2[[#This Row],[my new versions]],"'","")," ")</f>
        <v>RXN-AVNORy_c_FWD-rt7877</v>
      </c>
      <c r="H1226">
        <f>_xlfn.XLOOKUP(Table2[[#This Row],[name]],Table1[name],Table1[1/h],0)</f>
        <v>0</v>
      </c>
      <c r="I1226" t="b">
        <f>OR(Table2[[#This Row],[match]]=0,ROUNDUP(_xlfn.NUMBERVALUE(Table2[[#This Row],[match]]),4)=ROUNDUP(_xlfn.NUMBERVALUE(Table2[[#This Row],[1/h]]),4))</f>
        <v>1</v>
      </c>
    </row>
    <row r="1227" spans="5:9">
      <c r="E1227" t="s">
        <v>1634</v>
      </c>
      <c r="F1227">
        <f>_xlfn.NUMBERVALUE(_xlfn.TEXTAFTER(Table2[[#This Row],[my new versions]]," ",-1))</f>
        <v>12673.550496858699</v>
      </c>
      <c r="G1227" t="str">
        <f>_xlfn.TEXTBEFORE(SUBSTITUTE(Table2[[#This Row],[my new versions]],"'","")," ")</f>
        <v>RXN-AVNORy_c_REV-rt7877</v>
      </c>
      <c r="H1227">
        <f>_xlfn.XLOOKUP(Table2[[#This Row],[name]],Table1[name],Table1[1/h],0)</f>
        <v>0</v>
      </c>
      <c r="I1227" t="b">
        <f>OR(Table2[[#This Row],[match]]=0,ROUNDUP(_xlfn.NUMBERVALUE(Table2[[#This Row],[match]]),4)=ROUNDUP(_xlfn.NUMBERVALUE(Table2[[#This Row],[1/h]]),4))</f>
        <v>1</v>
      </c>
    </row>
    <row r="1228" spans="5:9">
      <c r="E1228" t="s">
        <v>1635</v>
      </c>
      <c r="F1228">
        <f>_xlfn.NUMBERVALUE(_xlfn.TEXTAFTER(Table2[[#This Row],[my new versions]]," ",-1))</f>
        <v>12673.550496858699</v>
      </c>
      <c r="G1228" t="str">
        <f>_xlfn.TEXTBEFORE(SUBSTITUTE(Table2[[#This Row],[my new versions]],"'","")," ")</f>
        <v>RXN-BACCL_c_FWD-rt8036_c</v>
      </c>
      <c r="H1228">
        <f>_xlfn.XLOOKUP(Table2[[#This Row],[name]],Table1[name],Table1[1/h],0)</f>
        <v>0</v>
      </c>
      <c r="I1228" t="b">
        <f>OR(Table2[[#This Row],[match]]=0,ROUNDUP(_xlfn.NUMBERVALUE(Table2[[#This Row],[match]]),4)=ROUNDUP(_xlfn.NUMBERVALUE(Table2[[#This Row],[1/h]]),4))</f>
        <v>1</v>
      </c>
    </row>
    <row r="1229" spans="5:9">
      <c r="E1229" t="s">
        <v>1636</v>
      </c>
      <c r="F1229">
        <f>_xlfn.NUMBERVALUE(_xlfn.TEXTAFTER(Table2[[#This Row],[my new versions]]," ",-1))</f>
        <v>12673.550496858699</v>
      </c>
      <c r="G1229" t="str">
        <f>_xlfn.TEXTBEFORE(SUBSTITUTE(Table2[[#This Row],[my new versions]],"'","")," ")</f>
        <v>RXN-BBOX_m_FWD-rt6692_m</v>
      </c>
      <c r="H1229">
        <f>_xlfn.XLOOKUP(Table2[[#This Row],[name]],Table1[name],Table1[1/h],0)</f>
        <v>0</v>
      </c>
      <c r="I1229" t="b">
        <f>OR(Table2[[#This Row],[match]]=0,ROUNDUP(_xlfn.NUMBERVALUE(Table2[[#This Row],[match]]),4)=ROUNDUP(_xlfn.NUMBERVALUE(Table2[[#This Row],[1/h]]),4))</f>
        <v>1</v>
      </c>
    </row>
    <row r="1230" spans="5:9">
      <c r="E1230" t="s">
        <v>1637</v>
      </c>
      <c r="F1230">
        <f>_xlfn.NUMBERVALUE(_xlfn.TEXTAFTER(Table2[[#This Row],[my new versions]]," ",-1))</f>
        <v>12673.550496858699</v>
      </c>
      <c r="G1230" t="str">
        <f>_xlfn.TEXTBEFORE(SUBSTITUTE(Table2[[#This Row],[my new versions]],"'","")," ")</f>
        <v>RXN-BETALDHx_x_FWD-rt2053</v>
      </c>
      <c r="H1230">
        <f>_xlfn.XLOOKUP(Table2[[#This Row],[name]],Table1[name],Table1[1/h],0)</f>
        <v>0</v>
      </c>
      <c r="I1230" t="b">
        <f>OR(Table2[[#This Row],[match]]=0,ROUNDUP(_xlfn.NUMBERVALUE(Table2[[#This Row],[match]]),4)=ROUNDUP(_xlfn.NUMBERVALUE(Table2[[#This Row],[1/h]]),4))</f>
        <v>1</v>
      </c>
    </row>
    <row r="1231" spans="5:9">
      <c r="E1231" t="s">
        <v>1638</v>
      </c>
      <c r="F1231">
        <f>_xlfn.NUMBERVALUE(_xlfn.TEXTAFTER(Table2[[#This Row],[my new versions]]," ",-1))</f>
        <v>14.8981659754453</v>
      </c>
      <c r="G1231" t="str">
        <f>_xlfn.TEXTBEFORE(SUBSTITUTE(Table2[[#This Row],[my new versions]],"'","")," ")</f>
        <v>RXN-BPNT_c_FWD-rt2305</v>
      </c>
      <c r="H1231">
        <f>_xlfn.XLOOKUP(Table2[[#This Row],[name]],Table1[name],Table1[1/h],0)</f>
        <v>14.898165975445355</v>
      </c>
      <c r="I1231" t="b">
        <f>OR(Table2[[#This Row],[match]]=0,ROUNDUP(_xlfn.NUMBERVALUE(Table2[[#This Row],[match]]),4)=ROUNDUP(_xlfn.NUMBERVALUE(Table2[[#This Row],[1/h]]),4))</f>
        <v>1</v>
      </c>
    </row>
    <row r="1232" spans="5:9">
      <c r="E1232" t="s">
        <v>1639</v>
      </c>
      <c r="F1232">
        <f>_xlfn.NUMBERVALUE(_xlfn.TEXTAFTER(Table2[[#This Row],[my new versions]]," ",-1))</f>
        <v>12673.550496858699</v>
      </c>
      <c r="G1232" t="str">
        <f>_xlfn.TEXTBEFORE(SUBSTITUTE(Table2[[#This Row],[my new versions]],"'","")," ")</f>
        <v>RXN-BTDDH_c_FWD-rt5273</v>
      </c>
      <c r="H1232">
        <f>_xlfn.XLOOKUP(Table2[[#This Row],[name]],Table1[name],Table1[1/h],0)</f>
        <v>0</v>
      </c>
      <c r="I1232" t="b">
        <f>OR(Table2[[#This Row],[match]]=0,ROUNDUP(_xlfn.NUMBERVALUE(Table2[[#This Row],[match]]),4)=ROUNDUP(_xlfn.NUMBERVALUE(Table2[[#This Row],[1/h]]),4))</f>
        <v>1</v>
      </c>
    </row>
    <row r="1233" spans="5:9">
      <c r="E1233" t="s">
        <v>1640</v>
      </c>
      <c r="F1233">
        <f>_xlfn.NUMBERVALUE(_xlfn.TEXTAFTER(Table2[[#This Row],[my new versions]]," ",-1))</f>
        <v>12673.550496858699</v>
      </c>
      <c r="G1233" t="str">
        <f>_xlfn.TEXTBEFORE(SUBSTITUTE(Table2[[#This Row],[my new versions]],"'","")," ")</f>
        <v>RXN-BTDDH_c_REV-rt5273</v>
      </c>
      <c r="H1233">
        <f>_xlfn.XLOOKUP(Table2[[#This Row],[name]],Table1[name],Table1[1/h],0)</f>
        <v>0</v>
      </c>
      <c r="I1233" t="b">
        <f>OR(Table2[[#This Row],[match]]=0,ROUNDUP(_xlfn.NUMBERVALUE(Table2[[#This Row],[match]]),4)=ROUNDUP(_xlfn.NUMBERVALUE(Table2[[#This Row],[1/h]]),4))</f>
        <v>1</v>
      </c>
    </row>
    <row r="1234" spans="5:9">
      <c r="E1234" t="s">
        <v>1641</v>
      </c>
      <c r="F1234">
        <f>_xlfn.NUMBERVALUE(_xlfn.TEXTAFTER(Table2[[#This Row],[my new versions]]," ",-1))</f>
        <v>12673.550496858699</v>
      </c>
      <c r="G1234" t="str">
        <f>_xlfn.TEXTBEFORE(SUBSTITUTE(Table2[[#This Row],[my new versions]],"'","")," ")</f>
        <v>RXN-BTDt_c_e_FWD-SPONT</v>
      </c>
      <c r="H1234">
        <f>_xlfn.XLOOKUP(Table2[[#This Row],[name]],Table1[name],Table1[1/h],0)</f>
        <v>0</v>
      </c>
      <c r="I1234" t="b">
        <f>OR(Table2[[#This Row],[match]]=0,ROUNDUP(_xlfn.NUMBERVALUE(Table2[[#This Row],[match]]),4)=ROUNDUP(_xlfn.NUMBERVALUE(Table2[[#This Row],[1/h]]),4))</f>
        <v>1</v>
      </c>
    </row>
    <row r="1235" spans="5:9">
      <c r="E1235" t="s">
        <v>1642</v>
      </c>
      <c r="F1235">
        <f>_xlfn.NUMBERVALUE(_xlfn.TEXTAFTER(Table2[[#This Row],[my new versions]]," ",-1))</f>
        <v>12673.550496858699</v>
      </c>
      <c r="G1235" t="str">
        <f>_xlfn.TEXTBEFORE(SUBSTITUTE(Table2[[#This Row],[my new versions]],"'","")," ")</f>
        <v>RXN-BTDt_c_e_REV-SPONT</v>
      </c>
      <c r="H1235">
        <f>_xlfn.XLOOKUP(Table2[[#This Row],[name]],Table1[name],Table1[1/h],0)</f>
        <v>0</v>
      </c>
      <c r="I1235" t="b">
        <f>OR(Table2[[#This Row],[match]]=0,ROUNDUP(_xlfn.NUMBERVALUE(Table2[[#This Row],[match]]),4)=ROUNDUP(_xlfn.NUMBERVALUE(Table2[[#This Row],[1/h]]),4))</f>
        <v>1</v>
      </c>
    </row>
    <row r="1236" spans="5:9">
      <c r="E1236" t="s">
        <v>1643</v>
      </c>
      <c r="F1236">
        <f>_xlfn.NUMBERVALUE(_xlfn.TEXTAFTER(Table2[[#This Row],[my new versions]]," ",-1))</f>
        <v>12673.550496858699</v>
      </c>
      <c r="G1236" t="str">
        <f>_xlfn.TEXTBEFORE(SUBSTITUTE(Table2[[#This Row],[my new versions]],"'","")," ")</f>
        <v>RXN-BTS1_c_FWD-rt7540_c</v>
      </c>
      <c r="H1236">
        <f>_xlfn.XLOOKUP(Table2[[#This Row],[name]],Table1[name],Table1[1/h],0)</f>
        <v>0</v>
      </c>
      <c r="I1236" t="b">
        <f>OR(Table2[[#This Row],[match]]=0,ROUNDUP(_xlfn.NUMBERVALUE(Table2[[#This Row],[match]]),4)=ROUNDUP(_xlfn.NUMBERVALUE(Table2[[#This Row],[1/h]]),4))</f>
        <v>1</v>
      </c>
    </row>
    <row r="1237" spans="5:9">
      <c r="E1237" t="s">
        <v>1644</v>
      </c>
      <c r="F1237">
        <f>_xlfn.NUMBERVALUE(_xlfn.TEXTAFTER(Table2[[#This Row],[my new versions]]," ",-1))</f>
        <v>12673.550496858699</v>
      </c>
      <c r="G1237" t="str">
        <f>_xlfn.TEXTBEFORE(SUBSTITUTE(Table2[[#This Row],[my new versions]],"'","")," ")</f>
        <v>RXN-BTS1_c_REV-rt7540_c</v>
      </c>
      <c r="H1237">
        <f>_xlfn.XLOOKUP(Table2[[#This Row],[name]],Table1[name],Table1[1/h],0)</f>
        <v>0</v>
      </c>
      <c r="I1237" t="b">
        <f>OR(Table2[[#This Row],[match]]=0,ROUNDUP(_xlfn.NUMBERVALUE(Table2[[#This Row],[match]]),4)=ROUNDUP(_xlfn.NUMBERVALUE(Table2[[#This Row],[1/h]]),4))</f>
        <v>1</v>
      </c>
    </row>
    <row r="1238" spans="5:9">
      <c r="E1238" t="s">
        <v>1645</v>
      </c>
      <c r="F1238">
        <f>_xlfn.NUMBERVALUE(_xlfn.TEXTAFTER(Table2[[#This Row],[my new versions]]," ",-1))</f>
        <v>12673.550496858699</v>
      </c>
      <c r="G1238" t="str">
        <f>_xlfn.TEXTBEFORE(SUBSTITUTE(Table2[[#This Row],[my new versions]],"'","")," ")</f>
        <v>RXN-BTS1_m_FWD-rt7540_m</v>
      </c>
      <c r="H1238">
        <f>_xlfn.XLOOKUP(Table2[[#This Row],[name]],Table1[name],Table1[1/h],0)</f>
        <v>0</v>
      </c>
      <c r="I1238" t="b">
        <f>OR(Table2[[#This Row],[match]]=0,ROUNDUP(_xlfn.NUMBERVALUE(Table2[[#This Row],[match]]),4)=ROUNDUP(_xlfn.NUMBERVALUE(Table2[[#This Row],[1/h]]),4))</f>
        <v>1</v>
      </c>
    </row>
    <row r="1239" spans="5:9">
      <c r="E1239" t="s">
        <v>1646</v>
      </c>
      <c r="F1239">
        <f>_xlfn.NUMBERVALUE(_xlfn.TEXTAFTER(Table2[[#This Row],[my new versions]]," ",-1))</f>
        <v>12673.550496858699</v>
      </c>
      <c r="G1239" t="str">
        <f>_xlfn.TEXTBEFORE(SUBSTITUTE(Table2[[#This Row],[my new versions]],"'","")," ")</f>
        <v>RXN-BUTt_c_e_FWD-UNKNOWN</v>
      </c>
      <c r="H1239">
        <f>_xlfn.XLOOKUP(Table2[[#This Row],[name]],Table1[name],Table1[1/h],0)</f>
        <v>0</v>
      </c>
      <c r="I1239" t="b">
        <f>OR(Table2[[#This Row],[match]]=0,ROUNDUP(_xlfn.NUMBERVALUE(Table2[[#This Row],[match]]),4)=ROUNDUP(_xlfn.NUMBERVALUE(Table2[[#This Row],[1/h]]),4))</f>
        <v>1</v>
      </c>
    </row>
    <row r="1240" spans="5:9">
      <c r="E1240" t="s">
        <v>1647</v>
      </c>
      <c r="F1240">
        <f>_xlfn.NUMBERVALUE(_xlfn.TEXTAFTER(Table2[[#This Row],[my new versions]]," ",-1))</f>
        <v>12673.550496858699</v>
      </c>
      <c r="G1240" t="str">
        <f>_xlfn.TEXTBEFORE(SUBSTITUTE(Table2[[#This Row],[my new versions]],"'","")," ")</f>
        <v>RXN-BUTt_c_e_REV-UNKNOWN</v>
      </c>
      <c r="H1240">
        <f>_xlfn.XLOOKUP(Table2[[#This Row],[name]],Table1[name],Table1[1/h],0)</f>
        <v>0</v>
      </c>
      <c r="I1240" t="b">
        <f>OR(Table2[[#This Row],[match]]=0,ROUNDUP(_xlfn.NUMBERVALUE(Table2[[#This Row],[match]]),4)=ROUNDUP(_xlfn.NUMBERVALUE(Table2[[#This Row],[1/h]]),4))</f>
        <v>1</v>
      </c>
    </row>
    <row r="1241" spans="5:9">
      <c r="E1241" t="s">
        <v>1648</v>
      </c>
      <c r="F1241">
        <f>_xlfn.NUMBERVALUE(_xlfn.TEXTAFTER(Table2[[#This Row],[my new versions]]," ",-1))</f>
        <v>12673.550496858699</v>
      </c>
      <c r="G1241" t="str">
        <f>_xlfn.TEXTBEFORE(SUBSTITUTE(Table2[[#This Row],[my new versions]],"'","")," ")</f>
        <v>RXN-BUTt_c_x_FWD-SPONT</v>
      </c>
      <c r="H1241">
        <f>_xlfn.XLOOKUP(Table2[[#This Row],[name]],Table1[name],Table1[1/h],0)</f>
        <v>0</v>
      </c>
      <c r="I1241" t="b">
        <f>OR(Table2[[#This Row],[match]]=0,ROUNDUP(_xlfn.NUMBERVALUE(Table2[[#This Row],[match]]),4)=ROUNDUP(_xlfn.NUMBERVALUE(Table2[[#This Row],[1/h]]),4))</f>
        <v>1</v>
      </c>
    </row>
    <row r="1242" spans="5:9">
      <c r="E1242" t="s">
        <v>1649</v>
      </c>
      <c r="F1242">
        <f>_xlfn.NUMBERVALUE(_xlfn.TEXTAFTER(Table2[[#This Row],[my new versions]]," ",-1))</f>
        <v>12673.550496858699</v>
      </c>
      <c r="G1242" t="str">
        <f>_xlfn.TEXTBEFORE(SUBSTITUTE(Table2[[#This Row],[my new versions]],"'","")," ")</f>
        <v>RXN-BUTt_c_x_REV-SPONT</v>
      </c>
      <c r="H1242">
        <f>_xlfn.XLOOKUP(Table2[[#This Row],[name]],Table1[name],Table1[1/h],0)</f>
        <v>0</v>
      </c>
      <c r="I1242" t="b">
        <f>OR(Table2[[#This Row],[match]]=0,ROUNDUP(_xlfn.NUMBERVALUE(Table2[[#This Row],[match]]),4)=ROUNDUP(_xlfn.NUMBERVALUE(Table2[[#This Row],[1/h]]),4))</f>
        <v>1</v>
      </c>
    </row>
    <row r="1243" spans="5:9">
      <c r="E1243" t="s">
        <v>1650</v>
      </c>
      <c r="F1243">
        <f>_xlfn.NUMBERVALUE(_xlfn.TEXTAFTER(Table2[[#This Row],[my new versions]]," ",-1))</f>
        <v>12673.550496858699</v>
      </c>
      <c r="G1243" t="str">
        <f>_xlfn.TEXTBEFORE(SUBSTITUTE(Table2[[#This Row],[my new versions]],"'","")," ")</f>
        <v>RXN-BZHYOX_c_FWD-rt5813</v>
      </c>
      <c r="H1243">
        <f>_xlfn.XLOOKUP(Table2[[#This Row],[name]],Table1[name],Table1[1/h],0)</f>
        <v>0</v>
      </c>
      <c r="I1243" t="b">
        <f>OR(Table2[[#This Row],[match]]=0,ROUNDUP(_xlfn.NUMBERVALUE(Table2[[#This Row],[match]]),4)=ROUNDUP(_xlfn.NUMBERVALUE(Table2[[#This Row],[1/h]]),4))</f>
        <v>1</v>
      </c>
    </row>
    <row r="1244" spans="5:9">
      <c r="E1244" t="s">
        <v>1651</v>
      </c>
      <c r="F1244">
        <f>_xlfn.NUMBERVALUE(_xlfn.TEXTAFTER(Table2[[#This Row],[my new versions]]," ",-1))</f>
        <v>12673.550496858699</v>
      </c>
      <c r="G1244" t="str">
        <f>_xlfn.TEXTBEFORE(SUBSTITUTE(Table2[[#This Row],[my new versions]],"'","")," ")</f>
        <v>RXN-BZHYOX_r_FWD-rt1936</v>
      </c>
      <c r="H1244">
        <f>_xlfn.XLOOKUP(Table2[[#This Row],[name]],Table1[name],Table1[1/h],0)</f>
        <v>0</v>
      </c>
      <c r="I1244" t="b">
        <f>OR(Table2[[#This Row],[match]]=0,ROUNDUP(_xlfn.NUMBERVALUE(Table2[[#This Row],[match]]),4)=ROUNDUP(_xlfn.NUMBERVALUE(Table2[[#This Row],[1/h]]),4))</f>
        <v>1</v>
      </c>
    </row>
    <row r="1245" spans="5:9">
      <c r="E1245" t="s">
        <v>1652</v>
      </c>
      <c r="F1245">
        <f>_xlfn.NUMBERVALUE(_xlfn.TEXTAFTER(Table2[[#This Row],[my new versions]]," ",-1))</f>
        <v>140197.79479312099</v>
      </c>
      <c r="G1245" t="str">
        <f>_xlfn.TEXTBEFORE(SUBSTITUTE(Table2[[#This Row],[my new versions]],"'","")," ")</f>
        <v>RXN-C14STR_c_FWD-rt0303</v>
      </c>
      <c r="H1245">
        <f>_xlfn.XLOOKUP(Table2[[#This Row],[name]],Table1[name],Table1[1/h],0)</f>
        <v>140197.7947931219</v>
      </c>
      <c r="I1245" t="b">
        <f>OR(Table2[[#This Row],[match]]=0,ROUNDUP(_xlfn.NUMBERVALUE(Table2[[#This Row],[match]]),4)=ROUNDUP(_xlfn.NUMBERVALUE(Table2[[#This Row],[1/h]]),4))</f>
        <v>1</v>
      </c>
    </row>
    <row r="1246" spans="5:9">
      <c r="E1246" t="s">
        <v>1653</v>
      </c>
      <c r="F1246">
        <f>_xlfn.NUMBERVALUE(_xlfn.TEXTAFTER(Table2[[#This Row],[my new versions]]," ",-1))</f>
        <v>12673.550496858699</v>
      </c>
      <c r="G1246" t="str">
        <f>_xlfn.TEXTBEFORE(SUBSTITUTE(Table2[[#This Row],[my new versions]],"'","")," ")</f>
        <v>RXN-C22STDSy_c_FWD-rt3348</v>
      </c>
      <c r="H1246">
        <f>_xlfn.XLOOKUP(Table2[[#This Row],[name]],Table1[name],Table1[1/h],0)</f>
        <v>0</v>
      </c>
      <c r="I1246" t="b">
        <f>OR(Table2[[#This Row],[match]]=0,ROUNDUP(_xlfn.NUMBERVALUE(Table2[[#This Row],[match]]),4)=ROUNDUP(_xlfn.NUMBERVALUE(Table2[[#This Row],[1/h]]),4))</f>
        <v>1</v>
      </c>
    </row>
    <row r="1247" spans="5:9">
      <c r="E1247" t="s">
        <v>1654</v>
      </c>
      <c r="F1247">
        <f>_xlfn.NUMBERVALUE(_xlfn.TEXTAFTER(Table2[[#This Row],[my new versions]]," ",-1))</f>
        <v>12673.550496858699</v>
      </c>
      <c r="G1247" t="str">
        <f>_xlfn.TEXTBEFORE(SUBSTITUTE(Table2[[#This Row],[my new versions]],"'","")," ")</f>
        <v>RXN-C24STR_r_FWD-rt2613</v>
      </c>
      <c r="H1247">
        <f>_xlfn.XLOOKUP(Table2[[#This Row],[name]],Table1[name],Table1[1/h],0)</f>
        <v>0</v>
      </c>
      <c r="I1247" t="b">
        <f>OR(Table2[[#This Row],[match]]=0,ROUNDUP(_xlfn.NUMBERVALUE(Table2[[#This Row],[match]]),4)=ROUNDUP(_xlfn.NUMBERVALUE(Table2[[#This Row],[1/h]]),4))</f>
        <v>1</v>
      </c>
    </row>
    <row r="1248" spans="5:9">
      <c r="E1248" t="s">
        <v>1655</v>
      </c>
      <c r="F1248">
        <f>_xlfn.NUMBERVALUE(_xlfn.TEXTAFTER(Table2[[#This Row],[my new versions]]," ",-1))</f>
        <v>12673.550496858699</v>
      </c>
      <c r="G1248" t="str">
        <f>_xlfn.TEXTBEFORE(SUBSTITUTE(Table2[[#This Row],[my new versions]],"'","")," ")</f>
        <v>RXN-C3STDH1_c_FWD-rt0467</v>
      </c>
      <c r="H1248">
        <f>_xlfn.XLOOKUP(Table2[[#This Row],[name]],Table1[name],Table1[1/h],0)</f>
        <v>0</v>
      </c>
      <c r="I1248" t="b">
        <f>OR(Table2[[#This Row],[match]]=0,ROUNDUP(_xlfn.NUMBERVALUE(Table2[[#This Row],[match]]),4)=ROUNDUP(_xlfn.NUMBERVALUE(Table2[[#This Row],[1/h]]),4))</f>
        <v>1</v>
      </c>
    </row>
    <row r="1249" spans="5:9">
      <c r="E1249" t="s">
        <v>1656</v>
      </c>
      <c r="F1249">
        <f>_xlfn.NUMBERVALUE(_xlfn.TEXTAFTER(Table2[[#This Row],[my new versions]]," ",-1))</f>
        <v>12673.550496858699</v>
      </c>
      <c r="G1249" t="str">
        <f>_xlfn.TEXTBEFORE(SUBSTITUTE(Table2[[#This Row],[my new versions]],"'","")," ")</f>
        <v>RXN-C3STDH1_c_FWD-rt5356</v>
      </c>
      <c r="H1249">
        <f>_xlfn.XLOOKUP(Table2[[#This Row],[name]],Table1[name],Table1[1/h],0)</f>
        <v>0</v>
      </c>
      <c r="I1249" t="b">
        <f>OR(Table2[[#This Row],[match]]=0,ROUNDUP(_xlfn.NUMBERVALUE(Table2[[#This Row],[match]]),4)=ROUNDUP(_xlfn.NUMBERVALUE(Table2[[#This Row],[1/h]]),4))</f>
        <v>1</v>
      </c>
    </row>
    <row r="1250" spans="5:9">
      <c r="E1250" t="s">
        <v>1657</v>
      </c>
      <c r="F1250">
        <f>_xlfn.NUMBERVALUE(_xlfn.TEXTAFTER(Table2[[#This Row],[my new versions]]," ",-1))</f>
        <v>12673.550496858699</v>
      </c>
      <c r="G1250" t="str">
        <f>_xlfn.TEXTBEFORE(SUBSTITUTE(Table2[[#This Row],[my new versions]],"'","")," ")</f>
        <v>RXN-C3STDH2_c_FWD-rt0467</v>
      </c>
      <c r="H1250">
        <f>_xlfn.XLOOKUP(Table2[[#This Row],[name]],Table1[name],Table1[1/h],0)</f>
        <v>0</v>
      </c>
      <c r="I1250" t="b">
        <f>OR(Table2[[#This Row],[match]]=0,ROUNDUP(_xlfn.NUMBERVALUE(Table2[[#This Row],[match]]),4)=ROUNDUP(_xlfn.NUMBERVALUE(Table2[[#This Row],[1/h]]),4))</f>
        <v>1</v>
      </c>
    </row>
    <row r="1251" spans="5:9">
      <c r="E1251" t="s">
        <v>1658</v>
      </c>
      <c r="F1251">
        <f>_xlfn.NUMBERVALUE(_xlfn.TEXTAFTER(Table2[[#This Row],[my new versions]]," ",-1))</f>
        <v>12673.550496858699</v>
      </c>
      <c r="G1251" t="str">
        <f>_xlfn.TEXTBEFORE(SUBSTITUTE(Table2[[#This Row],[my new versions]],"'","")," ")</f>
        <v>RXN-C3STDH2_c_FWD-rt5356</v>
      </c>
      <c r="H1251">
        <f>_xlfn.XLOOKUP(Table2[[#This Row],[name]],Table1[name],Table1[1/h],0)</f>
        <v>0</v>
      </c>
      <c r="I1251" t="b">
        <f>OR(Table2[[#This Row],[match]]=0,ROUNDUP(_xlfn.NUMBERVALUE(Table2[[#This Row],[match]]),4)=ROUNDUP(_xlfn.NUMBERVALUE(Table2[[#This Row],[1/h]]),4))</f>
        <v>1</v>
      </c>
    </row>
    <row r="1252" spans="5:9">
      <c r="E1252" t="s">
        <v>1659</v>
      </c>
      <c r="F1252">
        <f>_xlfn.NUMBERVALUE(_xlfn.TEXTAFTER(Table2[[#This Row],[my new versions]]," ",-1))</f>
        <v>12673.550496858699</v>
      </c>
      <c r="G1252" t="str">
        <f>_xlfn.TEXTBEFORE(SUBSTITUTE(Table2[[#This Row],[my new versions]],"'","")," ")</f>
        <v>RXN-C3STKR1_c_FWD-UNKNOWN</v>
      </c>
      <c r="H1252">
        <f>_xlfn.XLOOKUP(Table2[[#This Row],[name]],Table1[name],Table1[1/h],0)</f>
        <v>0</v>
      </c>
      <c r="I1252" t="b">
        <f>OR(Table2[[#This Row],[match]]=0,ROUNDUP(_xlfn.NUMBERVALUE(Table2[[#This Row],[match]]),4)=ROUNDUP(_xlfn.NUMBERVALUE(Table2[[#This Row],[1/h]]),4))</f>
        <v>1</v>
      </c>
    </row>
    <row r="1253" spans="5:9">
      <c r="E1253" t="s">
        <v>1660</v>
      </c>
      <c r="F1253">
        <f>_xlfn.NUMBERVALUE(_xlfn.TEXTAFTER(Table2[[#This Row],[my new versions]]," ",-1))</f>
        <v>12673.550496858699</v>
      </c>
      <c r="G1253" t="str">
        <f>_xlfn.TEXTBEFORE(SUBSTITUTE(Table2[[#This Row],[my new versions]],"'","")," ")</f>
        <v>RXN-C3STKR2_c_FWD-UNKNOWN</v>
      </c>
      <c r="H1253">
        <f>_xlfn.XLOOKUP(Table2[[#This Row],[name]],Table1[name],Table1[1/h],0)</f>
        <v>0</v>
      </c>
      <c r="I1253" t="b">
        <f>OR(Table2[[#This Row],[match]]=0,ROUNDUP(_xlfn.NUMBERVALUE(Table2[[#This Row],[match]]),4)=ROUNDUP(_xlfn.NUMBERVALUE(Table2[[#This Row],[1/h]]),4))</f>
        <v>1</v>
      </c>
    </row>
    <row r="1254" spans="5:9">
      <c r="E1254" t="s">
        <v>1661</v>
      </c>
      <c r="F1254">
        <f>_xlfn.NUMBERVALUE(_xlfn.TEXTAFTER(Table2[[#This Row],[my new versions]]," ",-1))</f>
        <v>747748.89403764904</v>
      </c>
      <c r="G1254" t="str">
        <f>_xlfn.TEXTBEFORE(SUBSTITUTE(Table2[[#This Row],[my new versions]],"'","")," ")</f>
        <v>RXN-C4STMO1_c_FWD-rt8272</v>
      </c>
      <c r="H1254">
        <f>_xlfn.XLOOKUP(Table2[[#This Row],[name]],Table1[name],Table1[1/h],0)</f>
        <v>747748.89403764845</v>
      </c>
      <c r="I1254" t="b">
        <f>OR(Table2[[#This Row],[match]]=0,ROUNDUP(_xlfn.NUMBERVALUE(Table2[[#This Row],[match]]),4)=ROUNDUP(_xlfn.NUMBERVALUE(Table2[[#This Row],[1/h]]),4))</f>
        <v>1</v>
      </c>
    </row>
    <row r="1255" spans="5:9">
      <c r="E1255" t="s">
        <v>1662</v>
      </c>
      <c r="F1255">
        <f>_xlfn.NUMBERVALUE(_xlfn.TEXTAFTER(Table2[[#This Row],[my new versions]]," ",-1))</f>
        <v>747748.89403764904</v>
      </c>
      <c r="G1255" t="str">
        <f>_xlfn.TEXTBEFORE(SUBSTITUTE(Table2[[#This Row],[my new versions]],"'","")," ")</f>
        <v>RXN-C4STMO2_c_FWD-rt8272</v>
      </c>
      <c r="H1255">
        <f>_xlfn.XLOOKUP(Table2[[#This Row],[name]],Table1[name],Table1[1/h],0)</f>
        <v>747748.89403764845</v>
      </c>
      <c r="I1255" t="b">
        <f>OR(Table2[[#This Row],[match]]=0,ROUNDUP(_xlfn.NUMBERVALUE(Table2[[#This Row],[match]]),4)=ROUNDUP(_xlfn.NUMBERVALUE(Table2[[#This Row],[1/h]]),4))</f>
        <v>1</v>
      </c>
    </row>
    <row r="1256" spans="5:9">
      <c r="E1256" t="s">
        <v>1663</v>
      </c>
      <c r="F1256">
        <f>_xlfn.NUMBERVALUE(_xlfn.TEXTAFTER(Table2[[#This Row],[my new versions]]," ",-1))</f>
        <v>747748.89403764904</v>
      </c>
      <c r="G1256" t="str">
        <f>_xlfn.TEXTBEFORE(SUBSTITUTE(Table2[[#This Row],[my new versions]],"'","")," ")</f>
        <v>RXN-C4STMO3_c_FWD-rt8272</v>
      </c>
      <c r="H1256">
        <f>_xlfn.XLOOKUP(Table2[[#This Row],[name]],Table1[name],Table1[1/h],0)</f>
        <v>747748.89403764845</v>
      </c>
      <c r="I1256" t="b">
        <f>OR(Table2[[#This Row],[match]]=0,ROUNDUP(_xlfn.NUMBERVALUE(Table2[[#This Row],[match]]),4)=ROUNDUP(_xlfn.NUMBERVALUE(Table2[[#This Row],[1/h]]),4))</f>
        <v>1</v>
      </c>
    </row>
    <row r="1257" spans="5:9">
      <c r="E1257" t="s">
        <v>1664</v>
      </c>
      <c r="F1257">
        <f>_xlfn.NUMBERVALUE(_xlfn.TEXTAFTER(Table2[[#This Row],[my new versions]]," ",-1))</f>
        <v>747748.89403764904</v>
      </c>
      <c r="G1257" t="str">
        <f>_xlfn.TEXTBEFORE(SUBSTITUTE(Table2[[#This Row],[my new versions]],"'","")," ")</f>
        <v>RXN-C4STMO4_c_FWD-rt8272</v>
      </c>
      <c r="H1257">
        <f>_xlfn.XLOOKUP(Table2[[#This Row],[name]],Table1[name],Table1[1/h],0)</f>
        <v>747748.89403764845</v>
      </c>
      <c r="I1257" t="b">
        <f>OR(Table2[[#This Row],[match]]=0,ROUNDUP(_xlfn.NUMBERVALUE(Table2[[#This Row],[match]]),4)=ROUNDUP(_xlfn.NUMBERVALUE(Table2[[#This Row],[1/h]]),4))</f>
        <v>1</v>
      </c>
    </row>
    <row r="1258" spans="5:9">
      <c r="E1258" t="s">
        <v>1665</v>
      </c>
      <c r="F1258">
        <f>_xlfn.NUMBERVALUE(_xlfn.TEXTAFTER(Table2[[#This Row],[my new versions]]," ",-1))</f>
        <v>12673.550496858699</v>
      </c>
      <c r="G1258" t="str">
        <f>_xlfn.TEXTBEFORE(SUBSTITUTE(Table2[[#This Row],[my new versions]],"'","")," ")</f>
        <v>RXN-C5STDS_c_FWD-rt0413</v>
      </c>
      <c r="H1258">
        <f>_xlfn.XLOOKUP(Table2[[#This Row],[name]],Table1[name],Table1[1/h],0)</f>
        <v>0</v>
      </c>
      <c r="I1258" t="b">
        <f>OR(Table2[[#This Row],[match]]=0,ROUNDUP(_xlfn.NUMBERVALUE(Table2[[#This Row],[match]]),4)=ROUNDUP(_xlfn.NUMBERVALUE(Table2[[#This Row],[1/h]]),4))</f>
        <v>1</v>
      </c>
    </row>
    <row r="1259" spans="5:9">
      <c r="E1259" t="s">
        <v>1666</v>
      </c>
      <c r="F1259">
        <f>_xlfn.NUMBERVALUE(_xlfn.TEXTAFTER(Table2[[#This Row],[my new versions]]," ",-1))</f>
        <v>26238.514073447801</v>
      </c>
      <c r="G1259" t="str">
        <f>_xlfn.TEXTBEFORE(SUBSTITUTE(Table2[[#This Row],[my new versions]],"'","")," ")</f>
        <v>RXN-C8STI_c_FWD-rt1745</v>
      </c>
      <c r="H1259">
        <f>_xlfn.XLOOKUP(Table2[[#This Row],[name]],Table1[name],Table1[1/h],0)</f>
        <v>26238.514073447845</v>
      </c>
      <c r="I1259" t="b">
        <f>OR(Table2[[#This Row],[match]]=0,ROUNDUP(_xlfn.NUMBERVALUE(Table2[[#This Row],[match]]),4)=ROUNDUP(_xlfn.NUMBERVALUE(Table2[[#This Row],[1/h]]),4))</f>
        <v>1</v>
      </c>
    </row>
    <row r="1260" spans="5:9">
      <c r="E1260" t="s">
        <v>1667</v>
      </c>
      <c r="F1260">
        <f>_xlfn.NUMBERVALUE(_xlfn.TEXTAFTER(Table2[[#This Row],[my new versions]]," ",-1))</f>
        <v>12673.550496858699</v>
      </c>
      <c r="G1260" t="str">
        <f>_xlfn.TEXTBEFORE(SUBSTITUTE(Table2[[#This Row],[my new versions]],"'","")," ")</f>
        <v>RXN-CA2t_c_e_FWD-UNKNOWN</v>
      </c>
      <c r="H1260">
        <f>_xlfn.XLOOKUP(Table2[[#This Row],[name]],Table1[name],Table1[1/h],0)</f>
        <v>0</v>
      </c>
      <c r="I1260" t="b">
        <f>OR(Table2[[#This Row],[match]]=0,ROUNDUP(_xlfn.NUMBERVALUE(Table2[[#This Row],[match]]),4)=ROUNDUP(_xlfn.NUMBERVALUE(Table2[[#This Row],[1/h]]),4))</f>
        <v>1</v>
      </c>
    </row>
    <row r="1261" spans="5:9">
      <c r="E1261" t="s">
        <v>1668</v>
      </c>
      <c r="F1261">
        <f>_xlfn.NUMBERVALUE(_xlfn.TEXTAFTER(Table2[[#This Row],[my new versions]]," ",-1))</f>
        <v>12673.550496858699</v>
      </c>
      <c r="G1261" t="str">
        <f>_xlfn.TEXTBEFORE(SUBSTITUTE(Table2[[#This Row],[my new versions]],"'","")," ")</f>
        <v>RXN-CAROL1_c_FWD-rt0221</v>
      </c>
      <c r="H1261">
        <f>_xlfn.XLOOKUP(Table2[[#This Row],[name]],Table1[name],Table1[1/h],0)</f>
        <v>0</v>
      </c>
      <c r="I1261" t="b">
        <f>OR(Table2[[#This Row],[match]]=0,ROUNDUP(_xlfn.NUMBERVALUE(Table2[[#This Row],[match]]),4)=ROUNDUP(_xlfn.NUMBERVALUE(Table2[[#This Row],[1/h]]),4))</f>
        <v>1</v>
      </c>
    </row>
    <row r="1262" spans="5:9">
      <c r="E1262" t="s">
        <v>1669</v>
      </c>
      <c r="F1262">
        <f>_xlfn.NUMBERVALUE(_xlfn.TEXTAFTER(Table2[[#This Row],[my new versions]]," ",-1))</f>
        <v>12673.550496858699</v>
      </c>
      <c r="G1262" t="str">
        <f>_xlfn.TEXTBEFORE(SUBSTITUTE(Table2[[#This Row],[my new versions]],"'","")," ")</f>
        <v>RXN-CAROL1_c_REV-rt0221</v>
      </c>
      <c r="H1262">
        <f>_xlfn.XLOOKUP(Table2[[#This Row],[name]],Table1[name],Table1[1/h],0)</f>
        <v>0</v>
      </c>
      <c r="I1262" t="b">
        <f>OR(Table2[[#This Row],[match]]=0,ROUNDUP(_xlfn.NUMBERVALUE(Table2[[#This Row],[match]]),4)=ROUNDUP(_xlfn.NUMBERVALUE(Table2[[#This Row],[1/h]]),4))</f>
        <v>1</v>
      </c>
    </row>
    <row r="1263" spans="5:9">
      <c r="E1263" t="s">
        <v>1670</v>
      </c>
      <c r="F1263">
        <f>_xlfn.NUMBERVALUE(_xlfn.TEXTAFTER(Table2[[#This Row],[my new versions]]," ",-1))</f>
        <v>12673.550496858699</v>
      </c>
      <c r="G1263" t="str">
        <f>_xlfn.TEXTBEFORE(SUBSTITUTE(Table2[[#This Row],[my new versions]],"'","")," ")</f>
        <v>RXN-CAROL2_c_FWD-rt0221</v>
      </c>
      <c r="H1263">
        <f>_xlfn.XLOOKUP(Table2[[#This Row],[name]],Table1[name],Table1[1/h],0)</f>
        <v>0</v>
      </c>
      <c r="I1263" t="b">
        <f>OR(Table2[[#This Row],[match]]=0,ROUNDUP(_xlfn.NUMBERVALUE(Table2[[#This Row],[match]]),4)=ROUNDUP(_xlfn.NUMBERVALUE(Table2[[#This Row],[1/h]]),4))</f>
        <v>1</v>
      </c>
    </row>
    <row r="1264" spans="5:9">
      <c r="E1264" t="s">
        <v>1671</v>
      </c>
      <c r="F1264">
        <f>_xlfn.NUMBERVALUE(_xlfn.TEXTAFTER(Table2[[#This Row],[my new versions]]," ",-1))</f>
        <v>12673.550496858699</v>
      </c>
      <c r="G1264" t="str">
        <f>_xlfn.TEXTBEFORE(SUBSTITUTE(Table2[[#This Row],[my new versions]],"'","")," ")</f>
        <v>RXN-CAROL2_c_REV-rt0221</v>
      </c>
      <c r="H1264">
        <f>_xlfn.XLOOKUP(Table2[[#This Row],[name]],Table1[name],Table1[1/h],0)</f>
        <v>0</v>
      </c>
      <c r="I1264" t="b">
        <f>OR(Table2[[#This Row],[match]]=0,ROUNDUP(_xlfn.NUMBERVALUE(Table2[[#This Row],[match]]),4)=ROUNDUP(_xlfn.NUMBERVALUE(Table2[[#This Row],[1/h]]),4))</f>
        <v>1</v>
      </c>
    </row>
    <row r="1265" spans="5:9">
      <c r="E1265" t="s">
        <v>1672</v>
      </c>
      <c r="F1265">
        <f>_xlfn.NUMBERVALUE(_xlfn.TEXTAFTER(Table2[[#This Row],[my new versions]]," ",-1))</f>
        <v>12673.550496858699</v>
      </c>
      <c r="G1265" t="str">
        <f>_xlfn.TEXTBEFORE(SUBSTITUTE(Table2[[#This Row],[my new versions]],"'","")," ")</f>
        <v>RXN-CAROL3_c_FWD-rt0221</v>
      </c>
      <c r="H1265">
        <f>_xlfn.XLOOKUP(Table2[[#This Row],[name]],Table1[name],Table1[1/h],0)</f>
        <v>0</v>
      </c>
      <c r="I1265" t="b">
        <f>OR(Table2[[#This Row],[match]]=0,ROUNDUP(_xlfn.NUMBERVALUE(Table2[[#This Row],[match]]),4)=ROUNDUP(_xlfn.NUMBERVALUE(Table2[[#This Row],[1/h]]),4))</f>
        <v>1</v>
      </c>
    </row>
    <row r="1266" spans="5:9">
      <c r="E1266" t="s">
        <v>1673</v>
      </c>
      <c r="F1266">
        <f>_xlfn.NUMBERVALUE(_xlfn.TEXTAFTER(Table2[[#This Row],[my new versions]]," ",-1))</f>
        <v>12673.550496858699</v>
      </c>
      <c r="G1266" t="str">
        <f>_xlfn.TEXTBEFORE(SUBSTITUTE(Table2[[#This Row],[my new versions]],"'","")," ")</f>
        <v>RXN-CAROL3_c_REV-rt0221</v>
      </c>
      <c r="H1266">
        <f>_xlfn.XLOOKUP(Table2[[#This Row],[name]],Table1[name],Table1[1/h],0)</f>
        <v>0</v>
      </c>
      <c r="I1266" t="b">
        <f>OR(Table2[[#This Row],[match]]=0,ROUNDUP(_xlfn.NUMBERVALUE(Table2[[#This Row],[match]]),4)=ROUNDUP(_xlfn.NUMBERVALUE(Table2[[#This Row],[1/h]]),4))</f>
        <v>1</v>
      </c>
    </row>
    <row r="1267" spans="5:9">
      <c r="E1267" t="s">
        <v>1674</v>
      </c>
      <c r="F1267">
        <f>_xlfn.NUMBERVALUE(_xlfn.TEXTAFTER(Table2[[#This Row],[my new versions]]," ",-1))</f>
        <v>12673.550496858699</v>
      </c>
      <c r="G1267" t="str">
        <f>_xlfn.TEXTBEFORE(SUBSTITUTE(Table2[[#This Row],[my new versions]],"'","")," ")</f>
        <v>RXN-CAROMOX1_c_FWD-rt0220</v>
      </c>
      <c r="H1267">
        <f>_xlfn.XLOOKUP(Table2[[#This Row],[name]],Table1[name],Table1[1/h],0)</f>
        <v>0</v>
      </c>
      <c r="I1267" t="b">
        <f>OR(Table2[[#This Row],[match]]=0,ROUNDUP(_xlfn.NUMBERVALUE(Table2[[#This Row],[match]]),4)=ROUNDUP(_xlfn.NUMBERVALUE(Table2[[#This Row],[1/h]]),4))</f>
        <v>1</v>
      </c>
    </row>
    <row r="1268" spans="5:9">
      <c r="E1268" t="s">
        <v>1675</v>
      </c>
      <c r="F1268">
        <f>_xlfn.NUMBERVALUE(_xlfn.TEXTAFTER(Table2[[#This Row],[my new versions]]," ",-1))</f>
        <v>12673.550496858699</v>
      </c>
      <c r="G1268" t="str">
        <f>_xlfn.TEXTBEFORE(SUBSTITUTE(Table2[[#This Row],[my new versions]],"'","")," ")</f>
        <v>RXN-CAROMOX2_c_FWD-rt0220</v>
      </c>
      <c r="H1268">
        <f>_xlfn.XLOOKUP(Table2[[#This Row],[name]],Table1[name],Table1[1/h],0)</f>
        <v>0</v>
      </c>
      <c r="I1268" t="b">
        <f>OR(Table2[[#This Row],[match]]=0,ROUNDUP(_xlfn.NUMBERVALUE(Table2[[#This Row],[match]]),4)=ROUNDUP(_xlfn.NUMBERVALUE(Table2[[#This Row],[1/h]]),4))</f>
        <v>1</v>
      </c>
    </row>
    <row r="1269" spans="5:9">
      <c r="E1269" t="s">
        <v>1676</v>
      </c>
      <c r="F1269">
        <f>_xlfn.NUMBERVALUE(_xlfn.TEXTAFTER(Table2[[#This Row],[my new versions]]," ",-1))</f>
        <v>12673.550496858699</v>
      </c>
      <c r="G1269" t="str">
        <f>_xlfn.TEXTBEFORE(SUBSTITUTE(Table2[[#This Row],[my new versions]],"'","")," ")</f>
        <v>RXN-CAT_c_FWD-rt0986</v>
      </c>
      <c r="H1269">
        <f>_xlfn.XLOOKUP(Table2[[#This Row],[name]],Table1[name],Table1[1/h],0)</f>
        <v>0</v>
      </c>
      <c r="I1269" t="b">
        <f>OR(Table2[[#This Row],[match]]=0,ROUNDUP(_xlfn.NUMBERVALUE(Table2[[#This Row],[match]]),4)=ROUNDUP(_xlfn.NUMBERVALUE(Table2[[#This Row],[1/h]]),4))</f>
        <v>1</v>
      </c>
    </row>
    <row r="1270" spans="5:9">
      <c r="E1270" t="s">
        <v>1677</v>
      </c>
      <c r="F1270">
        <f>_xlfn.NUMBERVALUE(_xlfn.TEXTAFTER(Table2[[#This Row],[my new versions]]," ",-1))</f>
        <v>12673.550496858699</v>
      </c>
      <c r="G1270" t="str">
        <f>_xlfn.TEXTBEFORE(SUBSTITUTE(Table2[[#This Row],[my new versions]],"'","")," ")</f>
        <v>RXN-CAT_x_FWD-rt6937</v>
      </c>
      <c r="H1270">
        <f>_xlfn.XLOOKUP(Table2[[#This Row],[name]],Table1[name],Table1[1/h],0)</f>
        <v>0</v>
      </c>
      <c r="I1270" t="b">
        <f>OR(Table2[[#This Row],[match]]=0,ROUNDUP(_xlfn.NUMBERVALUE(Table2[[#This Row],[match]]),4)=ROUNDUP(_xlfn.NUMBERVALUE(Table2[[#This Row],[1/h]]),4))</f>
        <v>1</v>
      </c>
    </row>
    <row r="1271" spans="5:9">
      <c r="E1271" t="s">
        <v>1678</v>
      </c>
      <c r="F1271">
        <f>_xlfn.NUMBERVALUE(_xlfn.TEXTAFTER(Table2[[#This Row],[my new versions]]," ",-1))</f>
        <v>12673.550496858699</v>
      </c>
      <c r="G1271" t="str">
        <f>_xlfn.TEXTBEFORE(SUBSTITUTE(Table2[[#This Row],[my new versions]],"'","")," ")</f>
        <v>RXN-CATDOX_c_FWD-rt0267</v>
      </c>
      <c r="H1271">
        <f>_xlfn.XLOOKUP(Table2[[#This Row],[name]],Table1[name],Table1[1/h],0)</f>
        <v>0</v>
      </c>
      <c r="I1271" t="b">
        <f>OR(Table2[[#This Row],[match]]=0,ROUNDUP(_xlfn.NUMBERVALUE(Table2[[#This Row],[match]]),4)=ROUNDUP(_xlfn.NUMBERVALUE(Table2[[#This Row],[1/h]]),4))</f>
        <v>1</v>
      </c>
    </row>
    <row r="1272" spans="5:9">
      <c r="E1272" t="s">
        <v>1679</v>
      </c>
      <c r="F1272">
        <f>_xlfn.NUMBERVALUE(_xlfn.TEXTAFTER(Table2[[#This Row],[my new versions]]," ",-1))</f>
        <v>12673.550496858699</v>
      </c>
      <c r="G1272" t="str">
        <f>_xlfn.TEXTBEFORE(SUBSTITUTE(Table2[[#This Row],[my new versions]],"'","")," ")</f>
        <v>RXN-CATOX_e_FWD-rt4763</v>
      </c>
      <c r="H1272">
        <f>_xlfn.XLOOKUP(Table2[[#This Row],[name]],Table1[name],Table1[1/h],0)</f>
        <v>0</v>
      </c>
      <c r="I1272" t="b">
        <f>OR(Table2[[#This Row],[match]]=0,ROUNDUP(_xlfn.NUMBERVALUE(Table2[[#This Row],[match]]),4)=ROUNDUP(_xlfn.NUMBERVALUE(Table2[[#This Row],[1/h]]),4))</f>
        <v>1</v>
      </c>
    </row>
    <row r="1273" spans="5:9">
      <c r="E1273" t="s">
        <v>1680</v>
      </c>
      <c r="F1273">
        <f>_xlfn.NUMBERVALUE(_xlfn.TEXTAFTER(Table2[[#This Row],[my new versions]]," ",-1))</f>
        <v>12673.550496858699</v>
      </c>
      <c r="G1273" t="str">
        <f>_xlfn.TEXTBEFORE(SUBSTITUTE(Table2[[#This Row],[my new versions]],"'","")," ")</f>
        <v>RXN-CATOX_e_FWD-rt4767</v>
      </c>
      <c r="H1273">
        <f>_xlfn.XLOOKUP(Table2[[#This Row],[name]],Table1[name],Table1[1/h],0)</f>
        <v>0</v>
      </c>
      <c r="I1273" t="b">
        <f>OR(Table2[[#This Row],[match]]=0,ROUNDUP(_xlfn.NUMBERVALUE(Table2[[#This Row],[match]]),4)=ROUNDUP(_xlfn.NUMBERVALUE(Table2[[#This Row],[1/h]]),4))</f>
        <v>1</v>
      </c>
    </row>
    <row r="1274" spans="5:9">
      <c r="E1274" t="s">
        <v>1681</v>
      </c>
      <c r="F1274">
        <f>_xlfn.NUMBERVALUE(_xlfn.TEXTAFTER(Table2[[#This Row],[my new versions]]," ",-1))</f>
        <v>12673.550496858699</v>
      </c>
      <c r="G1274" t="str">
        <f>_xlfn.TEXTBEFORE(SUBSTITUTE(Table2[[#This Row],[my new versions]],"'","")," ")</f>
        <v>RXN-CBL_c_FWD-rt0389</v>
      </c>
      <c r="H1274">
        <f>_xlfn.XLOOKUP(Table2[[#This Row],[name]],Table1[name],Table1[1/h],0)</f>
        <v>0</v>
      </c>
      <c r="I1274" t="b">
        <f>OR(Table2[[#This Row],[match]]=0,ROUNDUP(_xlfn.NUMBERVALUE(Table2[[#This Row],[match]]),4)=ROUNDUP(_xlfn.NUMBERVALUE(Table2[[#This Row],[1/h]]),4))</f>
        <v>1</v>
      </c>
    </row>
    <row r="1275" spans="5:9">
      <c r="E1275" t="s">
        <v>1682</v>
      </c>
      <c r="F1275">
        <f>_xlfn.NUMBERVALUE(_xlfn.TEXTAFTER(Table2[[#This Row],[my new versions]]," ",-1))</f>
        <v>12673.550496858699</v>
      </c>
      <c r="G1275" t="str">
        <f>_xlfn.TEXTBEFORE(SUBSTITUTE(Table2[[#This Row],[my new versions]],"'","")," ")</f>
        <v>RXN-CBL_c_FWD-rt0391</v>
      </c>
      <c r="H1275">
        <f>_xlfn.XLOOKUP(Table2[[#This Row],[name]],Table1[name],Table1[1/h],0)</f>
        <v>0</v>
      </c>
      <c r="I1275" t="b">
        <f>OR(Table2[[#This Row],[match]]=0,ROUNDUP(_xlfn.NUMBERVALUE(Table2[[#This Row],[match]]),4)=ROUNDUP(_xlfn.NUMBERVALUE(Table2[[#This Row],[1/h]]),4))</f>
        <v>1</v>
      </c>
    </row>
    <row r="1276" spans="5:9">
      <c r="E1276" t="s">
        <v>1683</v>
      </c>
      <c r="F1276">
        <f>_xlfn.NUMBERVALUE(_xlfn.TEXTAFTER(Table2[[#This Row],[my new versions]]," ",-1))</f>
        <v>12673.550496858699</v>
      </c>
      <c r="G1276" t="str">
        <f>_xlfn.TEXTBEFORE(SUBSTITUTE(Table2[[#This Row],[my new versions]],"'","")," ")</f>
        <v>RXN-CBMHL_c_FWD-rt2726</v>
      </c>
      <c r="H1276">
        <f>_xlfn.XLOOKUP(Table2[[#This Row],[name]],Table1[name],Table1[1/h],0)</f>
        <v>0</v>
      </c>
      <c r="I1276" t="b">
        <f>OR(Table2[[#This Row],[match]]=0,ROUNDUP(_xlfn.NUMBERVALUE(Table2[[#This Row],[match]]),4)=ROUNDUP(_xlfn.NUMBERVALUE(Table2[[#This Row],[1/h]]),4))</f>
        <v>1</v>
      </c>
    </row>
    <row r="1277" spans="5:9">
      <c r="E1277" t="s">
        <v>1684</v>
      </c>
      <c r="F1277">
        <f>_xlfn.NUMBERVALUE(_xlfn.TEXTAFTER(Table2[[#This Row],[my new versions]]," ",-1))</f>
        <v>12673.550496858699</v>
      </c>
      <c r="G1277" t="str">
        <f>_xlfn.TEXTBEFORE(SUBSTITUTE(Table2[[#This Row],[my new versions]],"'","")," ")</f>
        <v>RXN-CBMHL_c_REV-rt2726</v>
      </c>
      <c r="H1277">
        <f>_xlfn.XLOOKUP(Table2[[#This Row],[name]],Table1[name],Table1[1/h],0)</f>
        <v>0</v>
      </c>
      <c r="I1277" t="b">
        <f>OR(Table2[[#This Row],[match]]=0,ROUNDUP(_xlfn.NUMBERVALUE(Table2[[#This Row],[match]]),4)=ROUNDUP(_xlfn.NUMBERVALUE(Table2[[#This Row],[1/h]]),4))</f>
        <v>1</v>
      </c>
    </row>
    <row r="1278" spans="5:9">
      <c r="E1278" t="s">
        <v>1685</v>
      </c>
      <c r="F1278">
        <f>_xlfn.NUMBERVALUE(_xlfn.TEXTAFTER(Table2[[#This Row],[my new versions]]," ",-1))</f>
        <v>7242.6071367250497</v>
      </c>
      <c r="G1278" t="str">
        <f>_xlfn.TEXTBEFORE(SUBSTITUTE(Table2[[#This Row],[my new versions]],"'","")," ")</f>
        <v>RXN-CBPS_c_FWD-CPA12</v>
      </c>
      <c r="H1278">
        <f>_xlfn.XLOOKUP(Table2[[#This Row],[name]],Table1[name],Table1[1/h],0)</f>
        <v>7242.6071367250561</v>
      </c>
      <c r="I1278" t="b">
        <f>OR(Table2[[#This Row],[match]]=0,ROUNDUP(_xlfn.NUMBERVALUE(Table2[[#This Row],[match]]),4)=ROUNDUP(_xlfn.NUMBERVALUE(Table2[[#This Row],[1/h]]),4))</f>
        <v>1</v>
      </c>
    </row>
    <row r="1279" spans="5:9">
      <c r="E1279" t="s">
        <v>1686</v>
      </c>
      <c r="F1279">
        <f>_xlfn.NUMBERVALUE(_xlfn.TEXTAFTER(Table2[[#This Row],[my new versions]]," ",-1))</f>
        <v>7242.6071367250497</v>
      </c>
      <c r="G1279" t="str">
        <f>_xlfn.TEXTBEFORE(SUBSTITUTE(Table2[[#This Row],[my new versions]],"'","")," ")</f>
        <v>RXN-CBPS_c_FWD-rt3934</v>
      </c>
      <c r="H1279">
        <f>_xlfn.XLOOKUP(Table2[[#This Row],[name]],Table1[name],Table1[1/h],0)</f>
        <v>7242.6071367250561</v>
      </c>
      <c r="I1279" t="b">
        <f>OR(Table2[[#This Row],[match]]=0,ROUNDUP(_xlfn.NUMBERVALUE(Table2[[#This Row],[match]]),4)=ROUNDUP(_xlfn.NUMBERVALUE(Table2[[#This Row],[1/h]]),4))</f>
        <v>1</v>
      </c>
    </row>
    <row r="1280" spans="5:9">
      <c r="E1280" t="s">
        <v>1687</v>
      </c>
      <c r="F1280">
        <f>_xlfn.NUMBERVALUE(_xlfn.TEXTAFTER(Table2[[#This Row],[my new versions]]," ",-1))</f>
        <v>12673.550496858699</v>
      </c>
      <c r="G1280" t="str">
        <f>_xlfn.TEXTBEFORE(SUBSTITUTE(Table2[[#This Row],[my new versions]],"'","")," ")</f>
        <v>RXN-CDPCHOLt_c_rm_FWD-SPONT</v>
      </c>
      <c r="H1280">
        <f>_xlfn.XLOOKUP(Table2[[#This Row],[name]],Table1[name],Table1[1/h],0)</f>
        <v>0</v>
      </c>
      <c r="I1280" t="b">
        <f>OR(Table2[[#This Row],[match]]=0,ROUNDUP(_xlfn.NUMBERVALUE(Table2[[#This Row],[match]]),4)=ROUNDUP(_xlfn.NUMBERVALUE(Table2[[#This Row],[1/h]]),4))</f>
        <v>1</v>
      </c>
    </row>
    <row r="1281" spans="5:9">
      <c r="E1281" t="s">
        <v>1688</v>
      </c>
      <c r="F1281">
        <f>_xlfn.NUMBERVALUE(_xlfn.TEXTAFTER(Table2[[#This Row],[my new versions]]," ",-1))</f>
        <v>12673.550496858699</v>
      </c>
      <c r="G1281" t="str">
        <f>_xlfn.TEXTBEFORE(SUBSTITUTE(Table2[[#This Row],[my new versions]],"'","")," ")</f>
        <v>RXN-CDPCHOLt_c_rm_REV-SPONT</v>
      </c>
      <c r="H1281">
        <f>_xlfn.XLOOKUP(Table2[[#This Row],[name]],Table1[name],Table1[1/h],0)</f>
        <v>0</v>
      </c>
      <c r="I1281" t="b">
        <f>OR(Table2[[#This Row],[match]]=0,ROUNDUP(_xlfn.NUMBERVALUE(Table2[[#This Row],[match]]),4)=ROUNDUP(_xlfn.NUMBERVALUE(Table2[[#This Row],[1/h]]),4))</f>
        <v>1</v>
      </c>
    </row>
    <row r="1282" spans="5:9">
      <c r="E1282" t="s">
        <v>1689</v>
      </c>
      <c r="F1282">
        <f>_xlfn.NUMBERVALUE(_xlfn.TEXTAFTER(Table2[[#This Row],[my new versions]]," ",-1))</f>
        <v>12673.550496858699</v>
      </c>
      <c r="G1282" t="str">
        <f>_xlfn.TEXTBEFORE(SUBSTITUTE(Table2[[#This Row],[my new versions]],"'","")," ")</f>
        <v>RXN-CDPDAGS_mm_FWD-rt4513_mm</v>
      </c>
      <c r="H1282">
        <f>_xlfn.XLOOKUP(Table2[[#This Row],[name]],Table1[name],Table1[1/h],0)</f>
        <v>0</v>
      </c>
      <c r="I1282" t="b">
        <f>OR(Table2[[#This Row],[match]]=0,ROUNDUP(_xlfn.NUMBERVALUE(Table2[[#This Row],[match]]),4)=ROUNDUP(_xlfn.NUMBERVALUE(Table2[[#This Row],[1/h]]),4))</f>
        <v>1</v>
      </c>
    </row>
    <row r="1283" spans="5:9">
      <c r="E1283" t="s">
        <v>1690</v>
      </c>
      <c r="F1283">
        <f>_xlfn.NUMBERVALUE(_xlfn.TEXTAFTER(Table2[[#This Row],[my new versions]]," ",-1))</f>
        <v>214269.779509607</v>
      </c>
      <c r="G1283" t="str">
        <f>_xlfn.TEXTBEFORE(SUBSTITUTE(Table2[[#This Row],[my new versions]],"'","")," ")</f>
        <v>RXN-CDPDAGS_rm_FWD-rt4513_rm</v>
      </c>
      <c r="H1283">
        <f>_xlfn.XLOOKUP(Table2[[#This Row],[name]],Table1[name],Table1[1/h],0)</f>
        <v>214269.7795096075</v>
      </c>
      <c r="I1283" t="b">
        <f>OR(Table2[[#This Row],[match]]=0,ROUNDUP(_xlfn.NUMBERVALUE(Table2[[#This Row],[match]]),4)=ROUNDUP(_xlfn.NUMBERVALUE(Table2[[#This Row],[1/h]]),4))</f>
        <v>1</v>
      </c>
    </row>
    <row r="1284" spans="5:9">
      <c r="E1284" t="s">
        <v>1691</v>
      </c>
      <c r="F1284">
        <f>_xlfn.NUMBERVALUE(_xlfn.TEXTAFTER(Table2[[#This Row],[my new versions]]," ",-1))</f>
        <v>12673.550496858699</v>
      </c>
      <c r="G1284" t="str">
        <f>_xlfn.TEXTBEFORE(SUBSTITUTE(Table2[[#This Row],[my new versions]],"'","")," ")</f>
        <v>RXN-CDPEAt_c_rm_FWD-SPONT</v>
      </c>
      <c r="H1284">
        <f>_xlfn.XLOOKUP(Table2[[#This Row],[name]],Table1[name],Table1[1/h],0)</f>
        <v>0</v>
      </c>
      <c r="I1284" t="b">
        <f>OR(Table2[[#This Row],[match]]=0,ROUNDUP(_xlfn.NUMBERVALUE(Table2[[#This Row],[match]]),4)=ROUNDUP(_xlfn.NUMBERVALUE(Table2[[#This Row],[1/h]]),4))</f>
        <v>1</v>
      </c>
    </row>
    <row r="1285" spans="5:9">
      <c r="E1285" t="s">
        <v>1692</v>
      </c>
      <c r="F1285">
        <f>_xlfn.NUMBERVALUE(_xlfn.TEXTAFTER(Table2[[#This Row],[my new versions]]," ",-1))</f>
        <v>12673.550496858699</v>
      </c>
      <c r="G1285" t="str">
        <f>_xlfn.TEXTBEFORE(SUBSTITUTE(Table2[[#This Row],[my new versions]],"'","")," ")</f>
        <v>RXN-CDPEAt_c_rm_REV-SPONT</v>
      </c>
      <c r="H1285">
        <f>_xlfn.XLOOKUP(Table2[[#This Row],[name]],Table1[name],Table1[1/h],0)</f>
        <v>0</v>
      </c>
      <c r="I1285" t="b">
        <f>OR(Table2[[#This Row],[match]]=0,ROUNDUP(_xlfn.NUMBERVALUE(Table2[[#This Row],[match]]),4)=ROUNDUP(_xlfn.NUMBERVALUE(Table2[[#This Row],[1/h]]),4))</f>
        <v>1</v>
      </c>
    </row>
    <row r="1286" spans="5:9">
      <c r="E1286" t="s">
        <v>1693</v>
      </c>
      <c r="F1286">
        <f>_xlfn.NUMBERVALUE(_xlfn.TEXTAFTER(Table2[[#This Row],[my new versions]]," ",-1))</f>
        <v>12673.550496858699</v>
      </c>
      <c r="G1286" t="str">
        <f>_xlfn.TEXTBEFORE(SUBSTITUTE(Table2[[#This Row],[my new versions]],"'","")," ")</f>
        <v>RXN-CDPt_c_n_FWD-SPONT</v>
      </c>
      <c r="H1286">
        <f>_xlfn.XLOOKUP(Table2[[#This Row],[name]],Table1[name],Table1[1/h],0)</f>
        <v>0</v>
      </c>
      <c r="I1286" t="b">
        <f>OR(Table2[[#This Row],[match]]=0,ROUNDUP(_xlfn.NUMBERVALUE(Table2[[#This Row],[match]]),4)=ROUNDUP(_xlfn.NUMBERVALUE(Table2[[#This Row],[1/h]]),4))</f>
        <v>1</v>
      </c>
    </row>
    <row r="1287" spans="5:9">
      <c r="E1287" t="s">
        <v>1694</v>
      </c>
      <c r="F1287">
        <f>_xlfn.NUMBERVALUE(_xlfn.TEXTAFTER(Table2[[#This Row],[my new versions]]," ",-1))</f>
        <v>12673.550496858699</v>
      </c>
      <c r="G1287" t="str">
        <f>_xlfn.TEXTBEFORE(SUBSTITUTE(Table2[[#This Row],[my new versions]],"'","")," ")</f>
        <v>RXN-CDPt_c_n_REV-SPONT</v>
      </c>
      <c r="H1287">
        <f>_xlfn.XLOOKUP(Table2[[#This Row],[name]],Table1[name],Table1[1/h],0)</f>
        <v>0</v>
      </c>
      <c r="I1287" t="b">
        <f>OR(Table2[[#This Row],[match]]=0,ROUNDUP(_xlfn.NUMBERVALUE(Table2[[#This Row],[match]]),4)=ROUNDUP(_xlfn.NUMBERVALUE(Table2[[#This Row],[1/h]]),4))</f>
        <v>1</v>
      </c>
    </row>
    <row r="1288" spans="5:9">
      <c r="E1288" t="s">
        <v>1695</v>
      </c>
      <c r="F1288">
        <f>_xlfn.NUMBERVALUE(_xlfn.TEXTAFTER(Table2[[#This Row],[my new versions]]," ",-1))</f>
        <v>12673.550496858699</v>
      </c>
      <c r="G1288" t="str">
        <f>_xlfn.TEXTBEFORE(SUBSTITUTE(Table2[[#This Row],[my new versions]],"'","")," ")</f>
        <v>RXN-CDPt_c_rm_FWD-SPONT</v>
      </c>
      <c r="H1288">
        <f>_xlfn.XLOOKUP(Table2[[#This Row],[name]],Table1[name],Table1[1/h],0)</f>
        <v>0</v>
      </c>
      <c r="I1288" t="b">
        <f>OR(Table2[[#This Row],[match]]=0,ROUNDUP(_xlfn.NUMBERVALUE(Table2[[#This Row],[match]]),4)=ROUNDUP(_xlfn.NUMBERVALUE(Table2[[#This Row],[1/h]]),4))</f>
        <v>1</v>
      </c>
    </row>
    <row r="1289" spans="5:9">
      <c r="E1289" t="s">
        <v>1696</v>
      </c>
      <c r="F1289">
        <f>_xlfn.NUMBERVALUE(_xlfn.TEXTAFTER(Table2[[#This Row],[my new versions]]," ",-1))</f>
        <v>12673.550496858699</v>
      </c>
      <c r="G1289" t="str">
        <f>_xlfn.TEXTBEFORE(SUBSTITUTE(Table2[[#This Row],[my new versions]],"'","")," ")</f>
        <v>RXN-CDPt_c_rm_REV-SPONT</v>
      </c>
      <c r="H1289">
        <f>_xlfn.XLOOKUP(Table2[[#This Row],[name]],Table1[name],Table1[1/h],0)</f>
        <v>0</v>
      </c>
      <c r="I1289" t="b">
        <f>OR(Table2[[#This Row],[match]]=0,ROUNDUP(_xlfn.NUMBERVALUE(Table2[[#This Row],[match]]),4)=ROUNDUP(_xlfn.NUMBERVALUE(Table2[[#This Row],[1/h]]),4))</f>
        <v>1</v>
      </c>
    </row>
    <row r="1290" spans="5:9">
      <c r="E1290" t="s">
        <v>1697</v>
      </c>
      <c r="F1290">
        <f>_xlfn.NUMBERVALUE(_xlfn.TEXTAFTER(Table2[[#This Row],[my new versions]]," ",-1))</f>
        <v>12673.550496858699</v>
      </c>
      <c r="G1290" t="str">
        <f>_xlfn.TEXTBEFORE(SUBSTITUTE(Table2[[#This Row],[my new versions]],"'","")," ")</f>
        <v>RXN-CELLBH_e_FWD-rt0160</v>
      </c>
      <c r="H1290">
        <f>_xlfn.XLOOKUP(Table2[[#This Row],[name]],Table1[name],Table1[1/h],0)</f>
        <v>0</v>
      </c>
      <c r="I1290" t="b">
        <f>OR(Table2[[#This Row],[match]]=0,ROUNDUP(_xlfn.NUMBERVALUE(Table2[[#This Row],[match]]),4)=ROUNDUP(_xlfn.NUMBERVALUE(Table2[[#This Row],[1/h]]),4))</f>
        <v>1</v>
      </c>
    </row>
    <row r="1291" spans="5:9">
      <c r="E1291" t="s">
        <v>1698</v>
      </c>
      <c r="F1291">
        <f>_xlfn.NUMBERVALUE(_xlfn.TEXTAFTER(Table2[[#This Row],[my new versions]]," ",-1))</f>
        <v>12673.550496858699</v>
      </c>
      <c r="G1291" t="str">
        <f>_xlfn.TEXTBEFORE(SUBSTITUTE(Table2[[#This Row],[my new versions]],"'","")," ")</f>
        <v>RXN-CELLBH_e_FWD-rt1271</v>
      </c>
      <c r="H1291">
        <f>_xlfn.XLOOKUP(Table2[[#This Row],[name]],Table1[name],Table1[1/h],0)</f>
        <v>0</v>
      </c>
      <c r="I1291" t="b">
        <f>OR(Table2[[#This Row],[match]]=0,ROUNDUP(_xlfn.NUMBERVALUE(Table2[[#This Row],[match]]),4)=ROUNDUP(_xlfn.NUMBERVALUE(Table2[[#This Row],[1/h]]),4))</f>
        <v>1</v>
      </c>
    </row>
    <row r="1292" spans="5:9">
      <c r="E1292" t="s">
        <v>1699</v>
      </c>
      <c r="F1292">
        <f>_xlfn.NUMBERVALUE(_xlfn.TEXTAFTER(Table2[[#This Row],[my new versions]]," ",-1))</f>
        <v>12673.550496858699</v>
      </c>
      <c r="G1292" t="str">
        <f>_xlfn.TEXTBEFORE(SUBSTITUTE(Table2[[#This Row],[my new versions]],"'","")," ")</f>
        <v>RXN-CELLBH_e_FWD-rt5118</v>
      </c>
      <c r="H1292">
        <f>_xlfn.XLOOKUP(Table2[[#This Row],[name]],Table1[name],Table1[1/h],0)</f>
        <v>0</v>
      </c>
      <c r="I1292" t="b">
        <f>OR(Table2[[#This Row],[match]]=0,ROUNDUP(_xlfn.NUMBERVALUE(Table2[[#This Row],[match]]),4)=ROUNDUP(_xlfn.NUMBERVALUE(Table2[[#This Row],[1/h]]),4))</f>
        <v>1</v>
      </c>
    </row>
    <row r="1293" spans="5:9">
      <c r="E1293" t="s">
        <v>1700</v>
      </c>
      <c r="F1293">
        <f>_xlfn.NUMBERVALUE(_xlfn.TEXTAFTER(Table2[[#This Row],[my new versions]]," ",-1))</f>
        <v>12673.550496858699</v>
      </c>
      <c r="G1293" t="str">
        <f>_xlfn.TEXTBEFORE(SUBSTITUTE(Table2[[#This Row],[my new versions]],"'","")," ")</f>
        <v>RXN-CELLBH_e_FWD-rt8348</v>
      </c>
      <c r="H1293">
        <f>_xlfn.XLOOKUP(Table2[[#This Row],[name]],Table1[name],Table1[1/h],0)</f>
        <v>0</v>
      </c>
      <c r="I1293" t="b">
        <f>OR(Table2[[#This Row],[match]]=0,ROUNDUP(_xlfn.NUMBERVALUE(Table2[[#This Row],[match]]),4)=ROUNDUP(_xlfn.NUMBERVALUE(Table2[[#This Row],[1/h]]),4))</f>
        <v>1</v>
      </c>
    </row>
    <row r="1294" spans="5:9">
      <c r="E1294" t="s">
        <v>1701</v>
      </c>
      <c r="F1294">
        <f>_xlfn.NUMBERVALUE(_xlfn.TEXTAFTER(Table2[[#This Row],[my new versions]]," ",-1))</f>
        <v>12673.550496858699</v>
      </c>
      <c r="G1294" t="str">
        <f>_xlfn.TEXTBEFORE(SUBSTITUTE(Table2[[#This Row],[my new versions]],"'","")," ")</f>
        <v>RXN-CELLBH_e_FWD-rt8349</v>
      </c>
      <c r="H1294">
        <f>_xlfn.XLOOKUP(Table2[[#This Row],[name]],Table1[name],Table1[1/h],0)</f>
        <v>0</v>
      </c>
      <c r="I1294" t="b">
        <f>OR(Table2[[#This Row],[match]]=0,ROUNDUP(_xlfn.NUMBERVALUE(Table2[[#This Row],[match]]),4)=ROUNDUP(_xlfn.NUMBERVALUE(Table2[[#This Row],[1/h]]),4))</f>
        <v>1</v>
      </c>
    </row>
    <row r="1295" spans="5:9">
      <c r="E1295" t="s">
        <v>1702</v>
      </c>
      <c r="F1295">
        <f>_xlfn.NUMBERVALUE(_xlfn.TEXTAFTER(Table2[[#This Row],[my new versions]]," ",-1))</f>
        <v>12673.550496858699</v>
      </c>
      <c r="G1295" t="str">
        <f>_xlfn.TEXTBEFORE(SUBSTITUTE(Table2[[#This Row],[my new versions]],"'","")," ")</f>
        <v>RXN-CEPHSCOX_x_FWD-rt3508</v>
      </c>
      <c r="H1295">
        <f>_xlfn.XLOOKUP(Table2[[#This Row],[name]],Table1[name],Table1[1/h],0)</f>
        <v>0</v>
      </c>
      <c r="I1295" t="b">
        <f>OR(Table2[[#This Row],[match]]=0,ROUNDUP(_xlfn.NUMBERVALUE(Table2[[#This Row],[match]]),4)=ROUNDUP(_xlfn.NUMBERVALUE(Table2[[#This Row],[1/h]]),4))</f>
        <v>1</v>
      </c>
    </row>
    <row r="1296" spans="5:9">
      <c r="E1296" t="s">
        <v>1703</v>
      </c>
      <c r="F1296">
        <f>_xlfn.NUMBERVALUE(_xlfn.TEXTAFTER(Table2[[#This Row],[my new versions]]," ",-1))</f>
        <v>12673.550496858699</v>
      </c>
      <c r="G1296" t="str">
        <f>_xlfn.TEXTBEFORE(SUBSTITUTE(Table2[[#This Row],[my new versions]],"'","")," ")</f>
        <v>RXN-CEPHSCOX_x_FWD-rt7081</v>
      </c>
      <c r="H1296">
        <f>_xlfn.XLOOKUP(Table2[[#This Row],[name]],Table1[name],Table1[1/h],0)</f>
        <v>0</v>
      </c>
      <c r="I1296" t="b">
        <f>OR(Table2[[#This Row],[match]]=0,ROUNDUP(_xlfn.NUMBERVALUE(Table2[[#This Row],[match]]),4)=ROUNDUP(_xlfn.NUMBERVALUE(Table2[[#This Row],[1/h]]),4))</f>
        <v>1</v>
      </c>
    </row>
    <row r="1297" spans="5:9">
      <c r="E1297" t="s">
        <v>1704</v>
      </c>
      <c r="F1297">
        <f>_xlfn.NUMBERVALUE(_xlfn.TEXTAFTER(Table2[[#This Row],[my new versions]]," ",-1))</f>
        <v>12673.550496858699</v>
      </c>
      <c r="G1297" t="str">
        <f>_xlfn.TEXTBEFORE(SUBSTITUTE(Table2[[#This Row],[my new versions]],"'","")," ")</f>
        <v>RXN-CEPHSCOX_x_FWD-rt7626</v>
      </c>
      <c r="H1297">
        <f>_xlfn.XLOOKUP(Table2[[#This Row],[name]],Table1[name],Table1[1/h],0)</f>
        <v>0</v>
      </c>
      <c r="I1297" t="b">
        <f>OR(Table2[[#This Row],[match]]=0,ROUNDUP(_xlfn.NUMBERVALUE(Table2[[#This Row],[match]]),4)=ROUNDUP(_xlfn.NUMBERVALUE(Table2[[#This Row],[1/h]]),4))</f>
        <v>1</v>
      </c>
    </row>
    <row r="1298" spans="5:9">
      <c r="E1298" t="s">
        <v>1705</v>
      </c>
      <c r="F1298">
        <f>_xlfn.NUMBERVALUE(_xlfn.TEXTAFTER(Table2[[#This Row],[my new versions]]," ",-1))</f>
        <v>14289.221596388001</v>
      </c>
      <c r="G1298" t="str">
        <f>_xlfn.TEXTBEFORE(SUBSTITUTE(Table2[[#This Row],[my new versions]],"'","")," ")</f>
        <v>RXN-CERH124A_r_FWD-rt6946</v>
      </c>
      <c r="H1298">
        <f>_xlfn.XLOOKUP(Table2[[#This Row],[name]],Table1[name],Table1[1/h],0)</f>
        <v>14289.221596388075</v>
      </c>
      <c r="I1298" t="b">
        <f>OR(Table2[[#This Row],[match]]=0,ROUNDUP(_xlfn.NUMBERVALUE(Table2[[#This Row],[match]]),4)=ROUNDUP(_xlfn.NUMBERVALUE(Table2[[#This Row],[1/h]]),4))</f>
        <v>1</v>
      </c>
    </row>
    <row r="1299" spans="5:9">
      <c r="E1299" t="s">
        <v>1706</v>
      </c>
      <c r="F1299">
        <f>_xlfn.NUMBERVALUE(_xlfn.TEXTAFTER(Table2[[#This Row],[my new versions]]," ",-1))</f>
        <v>12673.550496858699</v>
      </c>
      <c r="G1299" t="str">
        <f>_xlfn.TEXTBEFORE(SUBSTITUTE(Table2[[#This Row],[my new versions]],"'","")," ")</f>
        <v>RXN-CERH124B_r_FWD-rt1296</v>
      </c>
      <c r="H1299">
        <f>_xlfn.XLOOKUP(Table2[[#This Row],[name]],Table1[name],Table1[1/h],0)</f>
        <v>0</v>
      </c>
      <c r="I1299" t="b">
        <f>OR(Table2[[#This Row],[match]]=0,ROUNDUP(_xlfn.NUMBERVALUE(Table2[[#This Row],[match]]),4)=ROUNDUP(_xlfn.NUMBERVALUE(Table2[[#This Row],[1/h]]),4))</f>
        <v>1</v>
      </c>
    </row>
    <row r="1300" spans="5:9">
      <c r="E1300" t="s">
        <v>1707</v>
      </c>
      <c r="F1300">
        <f>_xlfn.NUMBERVALUE(_xlfn.TEXTAFTER(Table2[[#This Row],[my new versions]]," ",-1))</f>
        <v>14289.221596388001</v>
      </c>
      <c r="G1300" t="str">
        <f>_xlfn.TEXTBEFORE(SUBSTITUTE(Table2[[#This Row],[my new versions]],"'","")," ")</f>
        <v>RXN-CERH126A_r_FWD-rt6946</v>
      </c>
      <c r="H1300">
        <f>_xlfn.XLOOKUP(Table2[[#This Row],[name]],Table1[name],Table1[1/h],0)</f>
        <v>14289.221596388075</v>
      </c>
      <c r="I1300" t="b">
        <f>OR(Table2[[#This Row],[match]]=0,ROUNDUP(_xlfn.NUMBERVALUE(Table2[[#This Row],[match]]),4)=ROUNDUP(_xlfn.NUMBERVALUE(Table2[[#This Row],[1/h]]),4))</f>
        <v>1</v>
      </c>
    </row>
    <row r="1301" spans="5:9">
      <c r="E1301" t="s">
        <v>1708</v>
      </c>
      <c r="F1301">
        <f>_xlfn.NUMBERVALUE(_xlfn.TEXTAFTER(Table2[[#This Row],[my new versions]]," ",-1))</f>
        <v>12673.550496858699</v>
      </c>
      <c r="G1301" t="str">
        <f>_xlfn.TEXTBEFORE(SUBSTITUTE(Table2[[#This Row],[my new versions]],"'","")," ")</f>
        <v>RXN-CERH126B_r_FWD-rt1296</v>
      </c>
      <c r="H1301">
        <f>_xlfn.XLOOKUP(Table2[[#This Row],[name]],Table1[name],Table1[1/h],0)</f>
        <v>0</v>
      </c>
      <c r="I1301" t="b">
        <f>OR(Table2[[#This Row],[match]]=0,ROUNDUP(_xlfn.NUMBERVALUE(Table2[[#This Row],[match]]),4)=ROUNDUP(_xlfn.NUMBERVALUE(Table2[[#This Row],[1/h]]),4))</f>
        <v>1</v>
      </c>
    </row>
    <row r="1302" spans="5:9">
      <c r="E1302" t="s">
        <v>1709</v>
      </c>
      <c r="F1302">
        <f>_xlfn.NUMBERVALUE(_xlfn.TEXTAFTER(Table2[[#This Row],[my new versions]]," ",-1))</f>
        <v>12673.550496858699</v>
      </c>
      <c r="G1302" t="str">
        <f>_xlfn.TEXTBEFORE(SUBSTITUTE(Table2[[#This Row],[my new versions]],"'","")," ")</f>
        <v>RXN-CERH2A24_r_FWD-rt1296</v>
      </c>
      <c r="H1302">
        <f>_xlfn.XLOOKUP(Table2[[#This Row],[name]],Table1[name],Table1[1/h],0)</f>
        <v>0</v>
      </c>
      <c r="I1302" t="b">
        <f>OR(Table2[[#This Row],[match]]=0,ROUNDUP(_xlfn.NUMBERVALUE(Table2[[#This Row],[match]]),4)=ROUNDUP(_xlfn.NUMBERVALUE(Table2[[#This Row],[1/h]]),4))</f>
        <v>1</v>
      </c>
    </row>
    <row r="1303" spans="5:9">
      <c r="E1303" t="s">
        <v>1710</v>
      </c>
      <c r="F1303">
        <f>_xlfn.NUMBERVALUE(_xlfn.TEXTAFTER(Table2[[#This Row],[my new versions]]," ",-1))</f>
        <v>12673.550496858699</v>
      </c>
      <c r="G1303" t="str">
        <f>_xlfn.TEXTBEFORE(SUBSTITUTE(Table2[[#This Row],[my new versions]],"'","")," ")</f>
        <v>RXN-CERH2A26_r_FWD-rt1296</v>
      </c>
      <c r="H1303">
        <f>_xlfn.XLOOKUP(Table2[[#This Row],[name]],Table1[name],Table1[1/h],0)</f>
        <v>0</v>
      </c>
      <c r="I1303" t="b">
        <f>OR(Table2[[#This Row],[match]]=0,ROUNDUP(_xlfn.NUMBERVALUE(Table2[[#This Row],[match]]),4)=ROUNDUP(_xlfn.NUMBERVALUE(Table2[[#This Row],[1/h]]),4))</f>
        <v>1</v>
      </c>
    </row>
    <row r="1304" spans="5:9">
      <c r="E1304" t="s">
        <v>1711</v>
      </c>
      <c r="F1304">
        <f>_xlfn.NUMBERVALUE(_xlfn.TEXTAFTER(Table2[[#This Row],[my new versions]]," ",-1))</f>
        <v>12673.550496858699</v>
      </c>
      <c r="G1304" t="str">
        <f>_xlfn.TEXTBEFORE(SUBSTITUTE(Table2[[#This Row],[my new versions]],"'","")," ")</f>
        <v>RXN-CERH324_r_FWD-rt1296</v>
      </c>
      <c r="H1304">
        <f>_xlfn.XLOOKUP(Table2[[#This Row],[name]],Table1[name],Table1[1/h],0)</f>
        <v>0</v>
      </c>
      <c r="I1304" t="b">
        <f>OR(Table2[[#This Row],[match]]=0,ROUNDUP(_xlfn.NUMBERVALUE(Table2[[#This Row],[match]]),4)=ROUNDUP(_xlfn.NUMBERVALUE(Table2[[#This Row],[1/h]]),4))</f>
        <v>1</v>
      </c>
    </row>
    <row r="1305" spans="5:9">
      <c r="E1305" t="s">
        <v>1712</v>
      </c>
      <c r="F1305">
        <f>_xlfn.NUMBERVALUE(_xlfn.TEXTAFTER(Table2[[#This Row],[my new versions]]," ",-1))</f>
        <v>12673.550496858699</v>
      </c>
      <c r="G1305" t="str">
        <f>_xlfn.TEXTBEFORE(SUBSTITUTE(Table2[[#This Row],[my new versions]],"'","")," ")</f>
        <v>RXN-CERH326_r_FWD-rt1296</v>
      </c>
      <c r="H1305">
        <f>_xlfn.XLOOKUP(Table2[[#This Row],[name]],Table1[name],Table1[1/h],0)</f>
        <v>0</v>
      </c>
      <c r="I1305" t="b">
        <f>OR(Table2[[#This Row],[match]]=0,ROUNDUP(_xlfn.NUMBERVALUE(Table2[[#This Row],[match]]),4)=ROUNDUP(_xlfn.NUMBERVALUE(Table2[[#This Row],[1/h]]),4))</f>
        <v>1</v>
      </c>
    </row>
    <row r="1306" spans="5:9">
      <c r="E1306" t="s">
        <v>1713</v>
      </c>
      <c r="F1306">
        <f>_xlfn.NUMBERVALUE(_xlfn.TEXTAFTER(Table2[[#This Row],[my new versions]]," ",-1))</f>
        <v>39741.694256522802</v>
      </c>
      <c r="G1306" t="str">
        <f>_xlfn.TEXTBEFORE(SUBSTITUTE(Table2[[#This Row],[my new versions]],"'","")," ")</f>
        <v>RXN-CERS124_c_FWD-rt3023_c</v>
      </c>
      <c r="H1306">
        <f>_xlfn.XLOOKUP(Table2[[#This Row],[name]],Table1[name],Table1[1/h],0)</f>
        <v>39741.694256522518</v>
      </c>
      <c r="I1306" t="b">
        <f>OR(Table2[[#This Row],[match]]=0,ROUNDUP(_xlfn.NUMBERVALUE(Table2[[#This Row],[match]]),4)=ROUNDUP(_xlfn.NUMBERVALUE(Table2[[#This Row],[1/h]]),4))</f>
        <v>1</v>
      </c>
    </row>
    <row r="1307" spans="5:9">
      <c r="E1307" t="s">
        <v>1714</v>
      </c>
      <c r="F1307">
        <f>_xlfn.NUMBERVALUE(_xlfn.TEXTAFTER(Table2[[#This Row],[my new versions]]," ",-1))</f>
        <v>12673.550496858699</v>
      </c>
      <c r="G1307" t="str">
        <f>_xlfn.TEXTBEFORE(SUBSTITUTE(Table2[[#This Row],[my new versions]],"'","")," ")</f>
        <v>RXN-CERS124_c_FWD-rt6800_c</v>
      </c>
      <c r="H1307">
        <f>_xlfn.XLOOKUP(Table2[[#This Row],[name]],Table1[name],Table1[1/h],0)</f>
        <v>0</v>
      </c>
      <c r="I1307" t="b">
        <f>OR(Table2[[#This Row],[match]]=0,ROUNDUP(_xlfn.NUMBERVALUE(Table2[[#This Row],[match]]),4)=ROUNDUP(_xlfn.NUMBERVALUE(Table2[[#This Row],[1/h]]),4))</f>
        <v>1</v>
      </c>
    </row>
    <row r="1308" spans="5:9">
      <c r="E1308" t="s">
        <v>1715</v>
      </c>
      <c r="F1308">
        <f>_xlfn.NUMBERVALUE(_xlfn.TEXTAFTER(Table2[[#This Row],[my new versions]]," ",-1))</f>
        <v>39741.694256522802</v>
      </c>
      <c r="G1308" t="str">
        <f>_xlfn.TEXTBEFORE(SUBSTITUTE(Table2[[#This Row],[my new versions]],"'","")," ")</f>
        <v>RXN-CERS126_c_FWD-rt3023_c</v>
      </c>
      <c r="H1308">
        <f>_xlfn.XLOOKUP(Table2[[#This Row],[name]],Table1[name],Table1[1/h],0)</f>
        <v>39741.694256522518</v>
      </c>
      <c r="I1308" t="b">
        <f>OR(Table2[[#This Row],[match]]=0,ROUNDUP(_xlfn.NUMBERVALUE(Table2[[#This Row],[match]]),4)=ROUNDUP(_xlfn.NUMBERVALUE(Table2[[#This Row],[1/h]]),4))</f>
        <v>1</v>
      </c>
    </row>
    <row r="1309" spans="5:9">
      <c r="E1309" t="s">
        <v>1716</v>
      </c>
      <c r="F1309">
        <f>_xlfn.NUMBERVALUE(_xlfn.TEXTAFTER(Table2[[#This Row],[my new versions]]," ",-1))</f>
        <v>12673.550496858699</v>
      </c>
      <c r="G1309" t="str">
        <f>_xlfn.TEXTBEFORE(SUBSTITUTE(Table2[[#This Row],[my new versions]],"'","")," ")</f>
        <v>RXN-CERS126_c_FWD-rt6800_c</v>
      </c>
      <c r="H1309">
        <f>_xlfn.XLOOKUP(Table2[[#This Row],[name]],Table1[name],Table1[1/h],0)</f>
        <v>0</v>
      </c>
      <c r="I1309" t="b">
        <f>OR(Table2[[#This Row],[match]]=0,ROUNDUP(_xlfn.NUMBERVALUE(Table2[[#This Row],[match]]),4)=ROUNDUP(_xlfn.NUMBERVALUE(Table2[[#This Row],[1/h]]),4))</f>
        <v>1</v>
      </c>
    </row>
    <row r="1310" spans="5:9">
      <c r="E1310" t="s">
        <v>1717</v>
      </c>
      <c r="F1310">
        <f>_xlfn.NUMBERVALUE(_xlfn.TEXTAFTER(Table2[[#This Row],[my new versions]]," ",-1))</f>
        <v>12673.550496858699</v>
      </c>
      <c r="G1310" t="str">
        <f>_xlfn.TEXTBEFORE(SUBSTITUTE(Table2[[#This Row],[my new versions]],"'","")," ")</f>
        <v>RXN-CERS2A24_r_FWD-rt3023_r</v>
      </c>
      <c r="H1310">
        <f>_xlfn.XLOOKUP(Table2[[#This Row],[name]],Table1[name],Table1[1/h],0)</f>
        <v>0</v>
      </c>
      <c r="I1310" t="b">
        <f>OR(Table2[[#This Row],[match]]=0,ROUNDUP(_xlfn.NUMBERVALUE(Table2[[#This Row],[match]]),4)=ROUNDUP(_xlfn.NUMBERVALUE(Table2[[#This Row],[1/h]]),4))</f>
        <v>1</v>
      </c>
    </row>
    <row r="1311" spans="5:9">
      <c r="E1311" t="s">
        <v>1718</v>
      </c>
      <c r="F1311">
        <f>_xlfn.NUMBERVALUE(_xlfn.TEXTAFTER(Table2[[#This Row],[my new versions]]," ",-1))</f>
        <v>12673.550496858699</v>
      </c>
      <c r="G1311" t="str">
        <f>_xlfn.TEXTBEFORE(SUBSTITUTE(Table2[[#This Row],[my new versions]],"'","")," ")</f>
        <v>RXN-CERS2A24_r_FWD-rt6800_r</v>
      </c>
      <c r="H1311">
        <f>_xlfn.XLOOKUP(Table2[[#This Row],[name]],Table1[name],Table1[1/h],0)</f>
        <v>0</v>
      </c>
      <c r="I1311" t="b">
        <f>OR(Table2[[#This Row],[match]]=0,ROUNDUP(_xlfn.NUMBERVALUE(Table2[[#This Row],[match]]),4)=ROUNDUP(_xlfn.NUMBERVALUE(Table2[[#This Row],[1/h]]),4))</f>
        <v>1</v>
      </c>
    </row>
    <row r="1312" spans="5:9">
      <c r="E1312" t="s">
        <v>1719</v>
      </c>
      <c r="F1312">
        <f>_xlfn.NUMBERVALUE(_xlfn.TEXTAFTER(Table2[[#This Row],[my new versions]]," ",-1))</f>
        <v>12673.550496858699</v>
      </c>
      <c r="G1312" t="str">
        <f>_xlfn.TEXTBEFORE(SUBSTITUTE(Table2[[#This Row],[my new versions]],"'","")," ")</f>
        <v>RXN-CERS2A26_r_FWD-rt3023_r</v>
      </c>
      <c r="H1312">
        <f>_xlfn.XLOOKUP(Table2[[#This Row],[name]],Table1[name],Table1[1/h],0)</f>
        <v>0</v>
      </c>
      <c r="I1312" t="b">
        <f>OR(Table2[[#This Row],[match]]=0,ROUNDUP(_xlfn.NUMBERVALUE(Table2[[#This Row],[match]]),4)=ROUNDUP(_xlfn.NUMBERVALUE(Table2[[#This Row],[1/h]]),4))</f>
        <v>1</v>
      </c>
    </row>
    <row r="1313" spans="5:9">
      <c r="E1313" t="s">
        <v>1720</v>
      </c>
      <c r="F1313">
        <f>_xlfn.NUMBERVALUE(_xlfn.TEXTAFTER(Table2[[#This Row],[my new versions]]," ",-1))</f>
        <v>12673.550496858699</v>
      </c>
      <c r="G1313" t="str">
        <f>_xlfn.TEXTBEFORE(SUBSTITUTE(Table2[[#This Row],[my new versions]],"'","")," ")</f>
        <v>RXN-CERS2A26_r_FWD-rt6800_r</v>
      </c>
      <c r="H1313">
        <f>_xlfn.XLOOKUP(Table2[[#This Row],[name]],Table1[name],Table1[1/h],0)</f>
        <v>0</v>
      </c>
      <c r="I1313" t="b">
        <f>OR(Table2[[#This Row],[match]]=0,ROUNDUP(_xlfn.NUMBERVALUE(Table2[[#This Row],[match]]),4)=ROUNDUP(_xlfn.NUMBERVALUE(Table2[[#This Row],[1/h]]),4))</f>
        <v>1</v>
      </c>
    </row>
    <row r="1314" spans="5:9">
      <c r="E1314" t="s">
        <v>1721</v>
      </c>
      <c r="F1314">
        <f>_xlfn.NUMBERVALUE(_xlfn.TEXTAFTER(Table2[[#This Row],[my new versions]]," ",-1))</f>
        <v>12673.550496858699</v>
      </c>
      <c r="G1314" t="str">
        <f>_xlfn.TEXTBEFORE(SUBSTITUTE(Table2[[#This Row],[my new versions]],"'","")," ")</f>
        <v>RXN-CERt_g_r_FWD-SPONT</v>
      </c>
      <c r="H1314">
        <f>_xlfn.XLOOKUP(Table2[[#This Row],[name]],Table1[name],Table1[1/h],0)</f>
        <v>0</v>
      </c>
      <c r="I1314" t="b">
        <f>OR(Table2[[#This Row],[match]]=0,ROUNDUP(_xlfn.NUMBERVALUE(Table2[[#This Row],[match]]),4)=ROUNDUP(_xlfn.NUMBERVALUE(Table2[[#This Row],[1/h]]),4))</f>
        <v>1</v>
      </c>
    </row>
    <row r="1315" spans="5:9">
      <c r="E1315" t="s">
        <v>1722</v>
      </c>
      <c r="F1315">
        <f>_xlfn.NUMBERVALUE(_xlfn.TEXTAFTER(Table2[[#This Row],[my new versions]]," ",-1))</f>
        <v>12673.550496858699</v>
      </c>
      <c r="G1315" t="str">
        <f>_xlfn.TEXTBEFORE(SUBSTITUTE(Table2[[#This Row],[my new versions]],"'","")," ")</f>
        <v>RXN-CERt_g_r_REV-SPONT</v>
      </c>
      <c r="H1315">
        <f>_xlfn.XLOOKUP(Table2[[#This Row],[name]],Table1[name],Table1[1/h],0)</f>
        <v>0</v>
      </c>
      <c r="I1315" t="b">
        <f>OR(Table2[[#This Row],[match]]=0,ROUNDUP(_xlfn.NUMBERVALUE(Table2[[#This Row],[match]]),4)=ROUNDUP(_xlfn.NUMBERVALUE(Table2[[#This Row],[1/h]]),4))</f>
        <v>1</v>
      </c>
    </row>
    <row r="1316" spans="5:9">
      <c r="E1316" t="s">
        <v>1723</v>
      </c>
      <c r="F1316">
        <f>_xlfn.NUMBERVALUE(_xlfn.TEXTAFTER(Table2[[#This Row],[my new versions]]," ",-1))</f>
        <v>12673.550496858699</v>
      </c>
      <c r="G1316" t="str">
        <f>_xlfn.TEXTBEFORE(SUBSTITUTE(Table2[[#This Row],[my new versions]],"'","")," ")</f>
        <v>RXN-CFCOAMT_c_FWD-rt5076</v>
      </c>
      <c r="H1316">
        <f>_xlfn.XLOOKUP(Table2[[#This Row],[name]],Table1[name],Table1[1/h],0)</f>
        <v>0</v>
      </c>
      <c r="I1316" t="b">
        <f>OR(Table2[[#This Row],[match]]=0,ROUNDUP(_xlfn.NUMBERVALUE(Table2[[#This Row],[match]]),4)=ROUNDUP(_xlfn.NUMBERVALUE(Table2[[#This Row],[1/h]]),4))</f>
        <v>1</v>
      </c>
    </row>
    <row r="1317" spans="5:9">
      <c r="E1317" t="s">
        <v>1724</v>
      </c>
      <c r="F1317">
        <f>_xlfn.NUMBERVALUE(_xlfn.TEXTAFTER(Table2[[#This Row],[my new versions]]," ",-1))</f>
        <v>12673.550496858699</v>
      </c>
      <c r="G1317" t="str">
        <f>_xlfn.TEXTBEFORE(SUBSTITUTE(Table2[[#This Row],[my new versions]],"'","")," ")</f>
        <v>RXN-CFCOAMT_c_FWD-rt5077</v>
      </c>
      <c r="H1317">
        <f>_xlfn.XLOOKUP(Table2[[#This Row],[name]],Table1[name],Table1[1/h],0)</f>
        <v>0</v>
      </c>
      <c r="I1317" t="b">
        <f>OR(Table2[[#This Row],[match]]=0,ROUNDUP(_xlfn.NUMBERVALUE(Table2[[#This Row],[match]]),4)=ROUNDUP(_xlfn.NUMBERVALUE(Table2[[#This Row],[1/h]]),4))</f>
        <v>1</v>
      </c>
    </row>
    <row r="1318" spans="5:9">
      <c r="E1318" t="s">
        <v>1725</v>
      </c>
      <c r="F1318">
        <f>_xlfn.NUMBERVALUE(_xlfn.TEXTAFTER(Table2[[#This Row],[my new versions]]," ",-1))</f>
        <v>12673.550496858699</v>
      </c>
      <c r="G1318" t="str">
        <f>_xlfn.TEXTBEFORE(SUBSTITUTE(Table2[[#This Row],[my new versions]],"'","")," ")</f>
        <v>RXN-CHITOSNSE_c_FWD-rt2528</v>
      </c>
      <c r="H1318">
        <f>_xlfn.XLOOKUP(Table2[[#This Row],[name]],Table1[name],Table1[1/h],0)</f>
        <v>0</v>
      </c>
      <c r="I1318" t="b">
        <f>OR(Table2[[#This Row],[match]]=0,ROUNDUP(_xlfn.NUMBERVALUE(Table2[[#This Row],[match]]),4)=ROUNDUP(_xlfn.NUMBERVALUE(Table2[[#This Row],[1/h]]),4))</f>
        <v>1</v>
      </c>
    </row>
    <row r="1319" spans="5:9">
      <c r="E1319" t="s">
        <v>1726</v>
      </c>
      <c r="F1319">
        <f>_xlfn.NUMBERVALUE(_xlfn.TEXTAFTER(Table2[[#This Row],[my new versions]]," ",-1))</f>
        <v>12673.550496858699</v>
      </c>
      <c r="G1319" t="str">
        <f>_xlfn.TEXTBEFORE(SUBSTITUTE(Table2[[#This Row],[my new versions]],"'","")," ")</f>
        <v>RXN-CHLPCTD_c_FWD-rt2172</v>
      </c>
      <c r="H1319">
        <f>_xlfn.XLOOKUP(Table2[[#This Row],[name]],Table1[name],Table1[1/h],0)</f>
        <v>0</v>
      </c>
      <c r="I1319" t="b">
        <f>OR(Table2[[#This Row],[match]]=0,ROUNDUP(_xlfn.NUMBERVALUE(Table2[[#This Row],[match]]),4)=ROUNDUP(_xlfn.NUMBERVALUE(Table2[[#This Row],[1/h]]),4))</f>
        <v>1</v>
      </c>
    </row>
    <row r="1320" spans="5:9">
      <c r="E1320" t="s">
        <v>1727</v>
      </c>
      <c r="F1320">
        <f>_xlfn.NUMBERVALUE(_xlfn.TEXTAFTER(Table2[[#This Row],[my new versions]]," ",-1))</f>
        <v>12673.550496858699</v>
      </c>
      <c r="G1320" t="str">
        <f>_xlfn.TEXTBEFORE(SUBSTITUTE(Table2[[#This Row],[my new versions]],"'","")," ")</f>
        <v>RXN-CHLSTI2_c_FWD-rt5191</v>
      </c>
      <c r="H1320">
        <f>_xlfn.XLOOKUP(Table2[[#This Row],[name]],Table1[name],Table1[1/h],0)</f>
        <v>0</v>
      </c>
      <c r="I1320" t="b">
        <f>OR(Table2[[#This Row],[match]]=0,ROUNDUP(_xlfn.NUMBERVALUE(Table2[[#This Row],[match]]),4)=ROUNDUP(_xlfn.NUMBERVALUE(Table2[[#This Row],[1/h]]),4))</f>
        <v>1</v>
      </c>
    </row>
    <row r="1321" spans="5:9">
      <c r="E1321" t="s">
        <v>1728</v>
      </c>
      <c r="F1321">
        <f>_xlfn.NUMBERVALUE(_xlfn.TEXTAFTER(Table2[[#This Row],[my new versions]]," ",-1))</f>
        <v>12673.550496858699</v>
      </c>
      <c r="G1321" t="str">
        <f>_xlfn.TEXTBEFORE(SUBSTITUTE(Table2[[#This Row],[my new versions]],"'","")," ")</f>
        <v>RXN-CHLSTI2_c_REV-rt5191</v>
      </c>
      <c r="H1321">
        <f>_xlfn.XLOOKUP(Table2[[#This Row],[name]],Table1[name],Table1[1/h],0)</f>
        <v>0</v>
      </c>
      <c r="I1321" t="b">
        <f>OR(Table2[[#This Row],[match]]=0,ROUNDUP(_xlfn.NUMBERVALUE(Table2[[#This Row],[match]]),4)=ROUNDUP(_xlfn.NUMBERVALUE(Table2[[#This Row],[1/h]]),4))</f>
        <v>1</v>
      </c>
    </row>
    <row r="1322" spans="5:9">
      <c r="E1322" t="s">
        <v>1729</v>
      </c>
      <c r="F1322">
        <f>_xlfn.NUMBERVALUE(_xlfn.TEXTAFTER(Table2[[#This Row],[my new versions]]," ",-1))</f>
        <v>12673.550496858699</v>
      </c>
      <c r="G1322" t="str">
        <f>_xlfn.TEXTBEFORE(SUBSTITUTE(Table2[[#This Row],[my new versions]],"'","")," ")</f>
        <v>RXN-CHOLD_c_FWD-rt2848</v>
      </c>
      <c r="H1322">
        <f>_xlfn.XLOOKUP(Table2[[#This Row],[name]],Table1[name],Table1[1/h],0)</f>
        <v>0</v>
      </c>
      <c r="I1322" t="b">
        <f>OR(Table2[[#This Row],[match]]=0,ROUNDUP(_xlfn.NUMBERVALUE(Table2[[#This Row],[match]]),4)=ROUNDUP(_xlfn.NUMBERVALUE(Table2[[#This Row],[1/h]]),4))</f>
        <v>1</v>
      </c>
    </row>
    <row r="1323" spans="5:9">
      <c r="E1323" t="s">
        <v>1730</v>
      </c>
      <c r="F1323">
        <f>_xlfn.NUMBERVALUE(_xlfn.TEXTAFTER(Table2[[#This Row],[my new versions]]," ",-1))</f>
        <v>12673.550496858699</v>
      </c>
      <c r="G1323" t="str">
        <f>_xlfn.TEXTBEFORE(SUBSTITUTE(Table2[[#This Row],[my new versions]],"'","")," ")</f>
        <v>RXN-CHOLD_c_FWD-rt3274</v>
      </c>
      <c r="H1323">
        <f>_xlfn.XLOOKUP(Table2[[#This Row],[name]],Table1[name],Table1[1/h],0)</f>
        <v>0</v>
      </c>
      <c r="I1323" t="b">
        <f>OR(Table2[[#This Row],[match]]=0,ROUNDUP(_xlfn.NUMBERVALUE(Table2[[#This Row],[match]]),4)=ROUNDUP(_xlfn.NUMBERVALUE(Table2[[#This Row],[1/h]]),4))</f>
        <v>1</v>
      </c>
    </row>
    <row r="1324" spans="5:9">
      <c r="E1324" t="s">
        <v>1731</v>
      </c>
      <c r="F1324">
        <f>_xlfn.NUMBERVALUE(_xlfn.TEXTAFTER(Table2[[#This Row],[my new versions]]," ",-1))</f>
        <v>12673.550496858699</v>
      </c>
      <c r="G1324" t="str">
        <f>_xlfn.TEXTBEFORE(SUBSTITUTE(Table2[[#This Row],[my new versions]],"'","")," ")</f>
        <v>RXN-CHOLK_c_FWD-rt7614</v>
      </c>
      <c r="H1324">
        <f>_xlfn.XLOOKUP(Table2[[#This Row],[name]],Table1[name],Table1[1/h],0)</f>
        <v>0</v>
      </c>
      <c r="I1324" t="b">
        <f>OR(Table2[[#This Row],[match]]=0,ROUNDUP(_xlfn.NUMBERVALUE(Table2[[#This Row],[match]]),4)=ROUNDUP(_xlfn.NUMBERVALUE(Table2[[#This Row],[1/h]]),4))</f>
        <v>1</v>
      </c>
    </row>
    <row r="1325" spans="5:9">
      <c r="E1325" t="s">
        <v>1732</v>
      </c>
      <c r="F1325">
        <f>_xlfn.NUMBERVALUE(_xlfn.TEXTAFTER(Table2[[#This Row],[my new versions]]," ",-1))</f>
        <v>12673.550496858699</v>
      </c>
      <c r="G1325" t="str">
        <f>_xlfn.TEXTBEFORE(SUBSTITUTE(Table2[[#This Row],[my new versions]],"'","")," ")</f>
        <v>RXN-CHOLPT_rm_FWD-rt0720</v>
      </c>
      <c r="H1325">
        <f>_xlfn.XLOOKUP(Table2[[#This Row],[name]],Table1[name],Table1[1/h],0)</f>
        <v>0</v>
      </c>
      <c r="I1325" t="b">
        <f>OR(Table2[[#This Row],[match]]=0,ROUNDUP(_xlfn.NUMBERVALUE(Table2[[#This Row],[match]]),4)=ROUNDUP(_xlfn.NUMBERVALUE(Table2[[#This Row],[1/h]]),4))</f>
        <v>1</v>
      </c>
    </row>
    <row r="1326" spans="5:9">
      <c r="E1326" t="s">
        <v>1733</v>
      </c>
      <c r="F1326">
        <f>_xlfn.NUMBERVALUE(_xlfn.TEXTAFTER(Table2[[#This Row],[my new versions]]," ",-1))</f>
        <v>12673.550496858699</v>
      </c>
      <c r="G1326" t="str">
        <f>_xlfn.TEXTBEFORE(SUBSTITUTE(Table2[[#This Row],[my new versions]],"'","")," ")</f>
        <v>RXN-CHOLPT_rm_FWD-rt2983</v>
      </c>
      <c r="H1326">
        <f>_xlfn.XLOOKUP(Table2[[#This Row],[name]],Table1[name],Table1[1/h],0)</f>
        <v>0</v>
      </c>
      <c r="I1326" t="b">
        <f>OR(Table2[[#This Row],[match]]=0,ROUNDUP(_xlfn.NUMBERVALUE(Table2[[#This Row],[match]]),4)=ROUNDUP(_xlfn.NUMBERVALUE(Table2[[#This Row],[1/h]]),4))</f>
        <v>1</v>
      </c>
    </row>
    <row r="1327" spans="5:9">
      <c r="E1327" t="s">
        <v>1734</v>
      </c>
      <c r="F1327">
        <f>_xlfn.NUMBERVALUE(_xlfn.TEXTAFTER(Table2[[#This Row],[my new versions]]," ",-1))</f>
        <v>12673.550496858699</v>
      </c>
      <c r="G1327" t="str">
        <f>_xlfn.TEXTBEFORE(SUBSTITUTE(Table2[[#This Row],[my new versions]],"'","")," ")</f>
        <v>RXN-CHOLt_c_en_FWD-UNKNOWN</v>
      </c>
      <c r="H1327">
        <f>_xlfn.XLOOKUP(Table2[[#This Row],[name]],Table1[name],Table1[1/h],0)</f>
        <v>0</v>
      </c>
      <c r="I1327" t="b">
        <f>OR(Table2[[#This Row],[match]]=0,ROUNDUP(_xlfn.NUMBERVALUE(Table2[[#This Row],[match]]),4)=ROUNDUP(_xlfn.NUMBERVALUE(Table2[[#This Row],[1/h]]),4))</f>
        <v>1</v>
      </c>
    </row>
    <row r="1328" spans="5:9">
      <c r="E1328" t="s">
        <v>1735</v>
      </c>
      <c r="F1328">
        <f>_xlfn.NUMBERVALUE(_xlfn.TEXTAFTER(Table2[[#This Row],[my new versions]]," ",-1))</f>
        <v>12673.550496858699</v>
      </c>
      <c r="G1328" t="str">
        <f>_xlfn.TEXTBEFORE(SUBSTITUTE(Table2[[#This Row],[my new versions]],"'","")," ")</f>
        <v>RXN-CHOLt_c_en_REV-UNKNOWN</v>
      </c>
      <c r="H1328">
        <f>_xlfn.XLOOKUP(Table2[[#This Row],[name]],Table1[name],Table1[1/h],0)</f>
        <v>0</v>
      </c>
      <c r="I1328" t="b">
        <f>OR(Table2[[#This Row],[match]]=0,ROUNDUP(_xlfn.NUMBERVALUE(Table2[[#This Row],[match]]),4)=ROUNDUP(_xlfn.NUMBERVALUE(Table2[[#This Row],[1/h]]),4))</f>
        <v>1</v>
      </c>
    </row>
    <row r="1329" spans="5:9">
      <c r="E1329" t="s">
        <v>1736</v>
      </c>
      <c r="F1329">
        <f>_xlfn.NUMBERVALUE(_xlfn.TEXTAFTER(Table2[[#This Row],[my new versions]]," ",-1))</f>
        <v>12673.550496858699</v>
      </c>
      <c r="G1329" t="str">
        <f>_xlfn.TEXTBEFORE(SUBSTITUTE(Table2[[#This Row],[my new versions]],"'","")," ")</f>
        <v>RXN-CHOLtps_e_FWD-rt7623</v>
      </c>
      <c r="H1329">
        <f>_xlfn.XLOOKUP(Table2[[#This Row],[name]],Table1[name],Table1[1/h],0)</f>
        <v>0</v>
      </c>
      <c r="I1329" t="b">
        <f>OR(Table2[[#This Row],[match]]=0,ROUNDUP(_xlfn.NUMBERVALUE(Table2[[#This Row],[match]]),4)=ROUNDUP(_xlfn.NUMBERVALUE(Table2[[#This Row],[1/h]]),4))</f>
        <v>1</v>
      </c>
    </row>
    <row r="1330" spans="5:9">
      <c r="E1330" t="s">
        <v>1737</v>
      </c>
      <c r="F1330">
        <f>_xlfn.NUMBERVALUE(_xlfn.TEXTAFTER(Table2[[#This Row],[my new versions]]," ",-1))</f>
        <v>19.221992098005401</v>
      </c>
      <c r="G1330" t="str">
        <f>_xlfn.TEXTBEFORE(SUBSTITUTE(Table2[[#This Row],[my new versions]],"'","")," ")</f>
        <v>RXN-CHORM_c_FWD-rt1336</v>
      </c>
      <c r="H1330">
        <f>_xlfn.XLOOKUP(Table2[[#This Row],[name]],Table1[name],Table1[1/h],0)</f>
        <v>19.221992098005494</v>
      </c>
      <c r="I1330" t="b">
        <f>OR(Table2[[#This Row],[match]]=0,ROUNDUP(_xlfn.NUMBERVALUE(Table2[[#This Row],[match]]),4)=ROUNDUP(_xlfn.NUMBERVALUE(Table2[[#This Row],[1/h]]),4))</f>
        <v>1</v>
      </c>
    </row>
    <row r="1331" spans="5:9">
      <c r="E1331" t="s">
        <v>1738</v>
      </c>
      <c r="F1331">
        <f>_xlfn.NUMBERVALUE(_xlfn.TEXTAFTER(Table2[[#This Row],[my new versions]]," ",-1))</f>
        <v>10.3016439655</v>
      </c>
      <c r="G1331" t="str">
        <f>_xlfn.TEXTBEFORE(SUBSTITUTE(Table2[[#This Row],[my new versions]],"'","")," ")</f>
        <v>RXN-CHORS_c_FWD-rt5669</v>
      </c>
      <c r="H1331">
        <f>_xlfn.XLOOKUP(Table2[[#This Row],[name]],Table1[name],Table1[1/h],0)</f>
        <v>10.301643965500022</v>
      </c>
      <c r="I1331" t="b">
        <f>OR(Table2[[#This Row],[match]]=0,ROUNDUP(_xlfn.NUMBERVALUE(Table2[[#This Row],[match]]),4)=ROUNDUP(_xlfn.NUMBERVALUE(Table2[[#This Row],[1/h]]),4))</f>
        <v>1</v>
      </c>
    </row>
    <row r="1332" spans="5:9">
      <c r="E1332" t="s">
        <v>1739</v>
      </c>
      <c r="F1332">
        <f>_xlfn.NUMBERVALUE(_xlfn.TEXTAFTER(Table2[[#This Row],[my new versions]]," ",-1))</f>
        <v>12673.550496858699</v>
      </c>
      <c r="G1332" t="str">
        <f>_xlfn.TEXTBEFORE(SUBSTITUTE(Table2[[#This Row],[my new versions]],"'","")," ")</f>
        <v>RXN-CHRPL_c_FWD-UNKNOWN</v>
      </c>
      <c r="H1332">
        <f>_xlfn.XLOOKUP(Table2[[#This Row],[name]],Table1[name],Table1[1/h],0)</f>
        <v>0</v>
      </c>
      <c r="I1332" t="b">
        <f>OR(Table2[[#This Row],[match]]=0,ROUNDUP(_xlfn.NUMBERVALUE(Table2[[#This Row],[match]]),4)=ROUNDUP(_xlfn.NUMBERVALUE(Table2[[#This Row],[1/h]]),4))</f>
        <v>1</v>
      </c>
    </row>
    <row r="1333" spans="5:9">
      <c r="E1333" t="s">
        <v>1740</v>
      </c>
      <c r="F1333">
        <f>_xlfn.NUMBERVALUE(_xlfn.TEXTAFTER(Table2[[#This Row],[my new versions]]," ",-1))</f>
        <v>12673.550496858699</v>
      </c>
      <c r="G1333" t="str">
        <f>_xlfn.TEXTBEFORE(SUBSTITUTE(Table2[[#This Row],[my new versions]],"'","")," ")</f>
        <v>RXN-CHTNDA_c_FWD-rt0086</v>
      </c>
      <c r="H1333">
        <f>_xlfn.XLOOKUP(Table2[[#This Row],[name]],Table1[name],Table1[1/h],0)</f>
        <v>0</v>
      </c>
      <c r="I1333" t="b">
        <f>OR(Table2[[#This Row],[match]]=0,ROUNDUP(_xlfn.NUMBERVALUE(Table2[[#This Row],[match]]),4)=ROUNDUP(_xlfn.NUMBERVALUE(Table2[[#This Row],[1/h]]),4))</f>
        <v>1</v>
      </c>
    </row>
    <row r="1334" spans="5:9">
      <c r="E1334" t="s">
        <v>1741</v>
      </c>
      <c r="F1334">
        <f>_xlfn.NUMBERVALUE(_xlfn.TEXTAFTER(Table2[[#This Row],[my new versions]]," ",-1))</f>
        <v>12673.550496858699</v>
      </c>
      <c r="G1334" t="str">
        <f>_xlfn.TEXTBEFORE(SUBSTITUTE(Table2[[#This Row],[my new versions]],"'","")," ")</f>
        <v>RXN-CHTNDA_c_FWD-rt0089</v>
      </c>
      <c r="H1334">
        <f>_xlfn.XLOOKUP(Table2[[#This Row],[name]],Table1[name],Table1[1/h],0)</f>
        <v>0</v>
      </c>
      <c r="I1334" t="b">
        <f>OR(Table2[[#This Row],[match]]=0,ROUNDUP(_xlfn.NUMBERVALUE(Table2[[#This Row],[match]]),4)=ROUNDUP(_xlfn.NUMBERVALUE(Table2[[#This Row],[1/h]]),4))</f>
        <v>1</v>
      </c>
    </row>
    <row r="1335" spans="5:9">
      <c r="E1335" t="s">
        <v>1742</v>
      </c>
      <c r="F1335">
        <f>_xlfn.NUMBERVALUE(_xlfn.TEXTAFTER(Table2[[#This Row],[my new versions]]," ",-1))</f>
        <v>12673.550496858699</v>
      </c>
      <c r="G1335" t="str">
        <f>_xlfn.TEXTBEFORE(SUBSTITUTE(Table2[[#This Row],[my new versions]],"'","")," ")</f>
        <v>RXN-CHTNDA_c_FWD-rt4385</v>
      </c>
      <c r="H1335">
        <f>_xlfn.XLOOKUP(Table2[[#This Row],[name]],Table1[name],Table1[1/h],0)</f>
        <v>0</v>
      </c>
      <c r="I1335" t="b">
        <f>OR(Table2[[#This Row],[match]]=0,ROUNDUP(_xlfn.NUMBERVALUE(Table2[[#This Row],[match]]),4)=ROUNDUP(_xlfn.NUMBERVALUE(Table2[[#This Row],[1/h]]),4))</f>
        <v>1</v>
      </c>
    </row>
    <row r="1336" spans="5:9">
      <c r="E1336" t="s">
        <v>1743</v>
      </c>
      <c r="F1336">
        <f>_xlfn.NUMBERVALUE(_xlfn.TEXTAFTER(Table2[[#This Row],[my new versions]]," ",-1))</f>
        <v>12673.550496858699</v>
      </c>
      <c r="G1336" t="str">
        <f>_xlfn.TEXTBEFORE(SUBSTITUTE(Table2[[#This Row],[my new versions]],"'","")," ")</f>
        <v>RXN-CHTNDA_c_FWD-rt6255</v>
      </c>
      <c r="H1336">
        <f>_xlfn.XLOOKUP(Table2[[#This Row],[name]],Table1[name],Table1[1/h],0)</f>
        <v>0</v>
      </c>
      <c r="I1336" t="b">
        <f>OR(Table2[[#This Row],[match]]=0,ROUNDUP(_xlfn.NUMBERVALUE(Table2[[#This Row],[match]]),4)=ROUNDUP(_xlfn.NUMBERVALUE(Table2[[#This Row],[1/h]]),4))</f>
        <v>1</v>
      </c>
    </row>
    <row r="1337" spans="5:9">
      <c r="E1337" t="s">
        <v>1744</v>
      </c>
      <c r="F1337">
        <f>_xlfn.NUMBERVALUE(_xlfn.TEXTAFTER(Table2[[#This Row],[my new versions]]," ",-1))</f>
        <v>12673.550496858699</v>
      </c>
      <c r="G1337" t="str">
        <f>_xlfn.TEXTBEFORE(SUBSTITUTE(Table2[[#This Row],[my new versions]],"'","")," ")</f>
        <v>RXN-CHTNDA_c_FWD-rt6259</v>
      </c>
      <c r="H1337">
        <f>_xlfn.XLOOKUP(Table2[[#This Row],[name]],Table1[name],Table1[1/h],0)</f>
        <v>0</v>
      </c>
      <c r="I1337" t="b">
        <f>OR(Table2[[#This Row],[match]]=0,ROUNDUP(_xlfn.NUMBERVALUE(Table2[[#This Row],[match]]),4)=ROUNDUP(_xlfn.NUMBERVALUE(Table2[[#This Row],[1/h]]),4))</f>
        <v>1</v>
      </c>
    </row>
    <row r="1338" spans="5:9">
      <c r="E1338" t="s">
        <v>1745</v>
      </c>
      <c r="F1338">
        <f>_xlfn.NUMBERVALUE(_xlfn.TEXTAFTER(Table2[[#This Row],[my new versions]]," ",-1))</f>
        <v>12673.550496858699</v>
      </c>
      <c r="G1338" t="str">
        <f>_xlfn.TEXTBEFORE(SUBSTITUTE(Table2[[#This Row],[my new versions]],"'","")," ")</f>
        <v>RXN-CHTNH_e_FWD-rt4171</v>
      </c>
      <c r="H1338">
        <f>_xlfn.XLOOKUP(Table2[[#This Row],[name]],Table1[name],Table1[1/h],0)</f>
        <v>0</v>
      </c>
      <c r="I1338" t="b">
        <f>OR(Table2[[#This Row],[match]]=0,ROUNDUP(_xlfn.NUMBERVALUE(Table2[[#This Row],[match]]),4)=ROUNDUP(_xlfn.NUMBERVALUE(Table2[[#This Row],[1/h]]),4))</f>
        <v>1</v>
      </c>
    </row>
    <row r="1339" spans="5:9">
      <c r="E1339" t="s">
        <v>1746</v>
      </c>
      <c r="F1339">
        <f>_xlfn.NUMBERVALUE(_xlfn.TEXTAFTER(Table2[[#This Row],[my new versions]]," ",-1))</f>
        <v>12673.550496858699</v>
      </c>
      <c r="G1339" t="str">
        <f>_xlfn.TEXTBEFORE(SUBSTITUTE(Table2[[#This Row],[my new versions]],"'","")," ")</f>
        <v>RXN-CHTNH_e_FWD-rt4186</v>
      </c>
      <c r="H1339">
        <f>_xlfn.XLOOKUP(Table2[[#This Row],[name]],Table1[name],Table1[1/h],0)</f>
        <v>0</v>
      </c>
      <c r="I1339" t="b">
        <f>OR(Table2[[#This Row],[match]]=0,ROUNDUP(_xlfn.NUMBERVALUE(Table2[[#This Row],[match]]),4)=ROUNDUP(_xlfn.NUMBERVALUE(Table2[[#This Row],[1/h]]),4))</f>
        <v>1</v>
      </c>
    </row>
    <row r="1340" spans="5:9">
      <c r="E1340" t="s">
        <v>1747</v>
      </c>
      <c r="F1340">
        <f>_xlfn.NUMBERVALUE(_xlfn.TEXTAFTER(Table2[[#This Row],[my new versions]]," ",-1))</f>
        <v>12673.550496858699</v>
      </c>
      <c r="G1340" t="str">
        <f>_xlfn.TEXTBEFORE(SUBSTITUTE(Table2[[#This Row],[my new versions]],"'","")," ")</f>
        <v>RXN-CHTNH_e_FWD-rt4714</v>
      </c>
      <c r="H1340">
        <f>_xlfn.XLOOKUP(Table2[[#This Row],[name]],Table1[name],Table1[1/h],0)</f>
        <v>0</v>
      </c>
      <c r="I1340" t="b">
        <f>OR(Table2[[#This Row],[match]]=0,ROUNDUP(_xlfn.NUMBERVALUE(Table2[[#This Row],[match]]),4)=ROUNDUP(_xlfn.NUMBERVALUE(Table2[[#This Row],[1/h]]),4))</f>
        <v>1</v>
      </c>
    </row>
    <row r="1341" spans="5:9">
      <c r="E1341" t="s">
        <v>1748</v>
      </c>
      <c r="F1341">
        <f>_xlfn.NUMBERVALUE(_xlfn.TEXTAFTER(Table2[[#This Row],[my new versions]]," ",-1))</f>
        <v>12673.550496858699</v>
      </c>
      <c r="G1341" t="str">
        <f>_xlfn.TEXTBEFORE(SUBSTITUTE(Table2[[#This Row],[my new versions]],"'","")," ")</f>
        <v>RXN-CHTNH_e_FWD-rt5596</v>
      </c>
      <c r="H1341">
        <f>_xlfn.XLOOKUP(Table2[[#This Row],[name]],Table1[name],Table1[1/h],0)</f>
        <v>0</v>
      </c>
      <c r="I1341" t="b">
        <f>OR(Table2[[#This Row],[match]]=0,ROUNDUP(_xlfn.NUMBERVALUE(Table2[[#This Row],[match]]),4)=ROUNDUP(_xlfn.NUMBERVALUE(Table2[[#This Row],[1/h]]),4))</f>
        <v>1</v>
      </c>
    </row>
    <row r="1342" spans="5:9">
      <c r="E1342" t="s">
        <v>1749</v>
      </c>
      <c r="F1342">
        <f>_xlfn.NUMBERVALUE(_xlfn.TEXTAFTER(Table2[[#This Row],[my new versions]]," ",-1))</f>
        <v>12673.550496858699</v>
      </c>
      <c r="G1342" t="str">
        <f>_xlfn.TEXTBEFORE(SUBSTITUTE(Table2[[#This Row],[my new versions]],"'","")," ")</f>
        <v>RXN-CHTNH_e_FWD-rt5734</v>
      </c>
      <c r="H1342">
        <f>_xlfn.XLOOKUP(Table2[[#This Row],[name]],Table1[name],Table1[1/h],0)</f>
        <v>0</v>
      </c>
      <c r="I1342" t="b">
        <f>OR(Table2[[#This Row],[match]]=0,ROUNDUP(_xlfn.NUMBERVALUE(Table2[[#This Row],[match]]),4)=ROUNDUP(_xlfn.NUMBERVALUE(Table2[[#This Row],[1/h]]),4))</f>
        <v>1</v>
      </c>
    </row>
    <row r="1343" spans="5:9">
      <c r="E1343" t="s">
        <v>1750</v>
      </c>
      <c r="F1343">
        <f>_xlfn.NUMBERVALUE(_xlfn.TEXTAFTER(Table2[[#This Row],[my new versions]]," ",-1))</f>
        <v>12673.550496858699</v>
      </c>
      <c r="G1343" t="str">
        <f>_xlfn.TEXTBEFORE(SUBSTITUTE(Table2[[#This Row],[my new versions]],"'","")," ")</f>
        <v>RXN-CHTNH_e_FWD-rt6409</v>
      </c>
      <c r="H1343">
        <f>_xlfn.XLOOKUP(Table2[[#This Row],[name]],Table1[name],Table1[1/h],0)</f>
        <v>0</v>
      </c>
      <c r="I1343" t="b">
        <f>OR(Table2[[#This Row],[match]]=0,ROUNDUP(_xlfn.NUMBERVALUE(Table2[[#This Row],[match]]),4)=ROUNDUP(_xlfn.NUMBERVALUE(Table2[[#This Row],[1/h]]),4))</f>
        <v>1</v>
      </c>
    </row>
    <row r="1344" spans="5:9">
      <c r="E1344" t="s">
        <v>1751</v>
      </c>
      <c r="F1344">
        <f>_xlfn.NUMBERVALUE(_xlfn.TEXTAFTER(Table2[[#This Row],[my new versions]]," ",-1))</f>
        <v>12673.550496858699</v>
      </c>
      <c r="G1344" t="str">
        <f>_xlfn.TEXTBEFORE(SUBSTITUTE(Table2[[#This Row],[my new versions]],"'","")," ")</f>
        <v>RXN-CHTNH_v_FWD-rt4284</v>
      </c>
      <c r="H1344">
        <f>_xlfn.XLOOKUP(Table2[[#This Row],[name]],Table1[name],Table1[1/h],0)</f>
        <v>0</v>
      </c>
      <c r="I1344" t="b">
        <f>OR(Table2[[#This Row],[match]]=0,ROUNDUP(_xlfn.NUMBERVALUE(Table2[[#This Row],[match]]),4)=ROUNDUP(_xlfn.NUMBERVALUE(Table2[[#This Row],[1/h]]),4))</f>
        <v>1</v>
      </c>
    </row>
    <row r="1345" spans="5:9">
      <c r="E1345" t="s">
        <v>1752</v>
      </c>
      <c r="F1345">
        <f>_xlfn.NUMBERVALUE(_xlfn.TEXTAFTER(Table2[[#This Row],[my new versions]]," ",-1))</f>
        <v>19921.645679079102</v>
      </c>
      <c r="G1345" t="str">
        <f>_xlfn.TEXTBEFORE(SUBSTITUTE(Table2[[#This Row],[my new versions]],"'","")," ")</f>
        <v>RXN-CHTNS_c_FWD-rt0073</v>
      </c>
      <c r="H1345">
        <f>_xlfn.XLOOKUP(Table2[[#This Row],[name]],Table1[name],Table1[1/h],0)</f>
        <v>19921.645679079094</v>
      </c>
      <c r="I1345" t="b">
        <f>OR(Table2[[#This Row],[match]]=0,ROUNDUP(_xlfn.NUMBERVALUE(Table2[[#This Row],[match]]),4)=ROUNDUP(_xlfn.NUMBERVALUE(Table2[[#This Row],[1/h]]),4))</f>
        <v>1</v>
      </c>
    </row>
    <row r="1346" spans="5:9">
      <c r="E1346" t="s">
        <v>1753</v>
      </c>
      <c r="F1346">
        <f>_xlfn.NUMBERVALUE(_xlfn.TEXTAFTER(Table2[[#This Row],[my new versions]]," ",-1))</f>
        <v>19921.645679079102</v>
      </c>
      <c r="G1346" t="str">
        <f>_xlfn.TEXTBEFORE(SUBSTITUTE(Table2[[#This Row],[my new versions]],"'","")," ")</f>
        <v>RXN-CHTNS_c_FWD-rt0144</v>
      </c>
      <c r="H1346">
        <f>_xlfn.XLOOKUP(Table2[[#This Row],[name]],Table1[name],Table1[1/h],0)</f>
        <v>19921.645679079094</v>
      </c>
      <c r="I1346" t="b">
        <f>OR(Table2[[#This Row],[match]]=0,ROUNDUP(_xlfn.NUMBERVALUE(Table2[[#This Row],[match]]),4)=ROUNDUP(_xlfn.NUMBERVALUE(Table2[[#This Row],[1/h]]),4))</f>
        <v>1</v>
      </c>
    </row>
    <row r="1347" spans="5:9">
      <c r="E1347" t="s">
        <v>1754</v>
      </c>
      <c r="F1347">
        <f>_xlfn.NUMBERVALUE(_xlfn.TEXTAFTER(Table2[[#This Row],[my new versions]]," ",-1))</f>
        <v>19921.645679079102</v>
      </c>
      <c r="G1347" t="str">
        <f>_xlfn.TEXTBEFORE(SUBSTITUTE(Table2[[#This Row],[my new versions]],"'","")," ")</f>
        <v>RXN-CHTNS_c_FWD-rt0540</v>
      </c>
      <c r="H1347">
        <f>_xlfn.XLOOKUP(Table2[[#This Row],[name]],Table1[name],Table1[1/h],0)</f>
        <v>19921.645679079094</v>
      </c>
      <c r="I1347" t="b">
        <f>OR(Table2[[#This Row],[match]]=0,ROUNDUP(_xlfn.NUMBERVALUE(Table2[[#This Row],[match]]),4)=ROUNDUP(_xlfn.NUMBERVALUE(Table2[[#This Row],[1/h]]),4))</f>
        <v>1</v>
      </c>
    </row>
    <row r="1348" spans="5:9">
      <c r="E1348" t="s">
        <v>1755</v>
      </c>
      <c r="F1348">
        <f>_xlfn.NUMBERVALUE(_xlfn.TEXTAFTER(Table2[[#This Row],[my new versions]]," ",-1))</f>
        <v>19921.645679079102</v>
      </c>
      <c r="G1348" t="str">
        <f>_xlfn.TEXTBEFORE(SUBSTITUTE(Table2[[#This Row],[my new versions]],"'","")," ")</f>
        <v>RXN-CHTNS_c_FWD-rt1343</v>
      </c>
      <c r="H1348">
        <f>_xlfn.XLOOKUP(Table2[[#This Row],[name]],Table1[name],Table1[1/h],0)</f>
        <v>19921.645679079094</v>
      </c>
      <c r="I1348" t="b">
        <f>OR(Table2[[#This Row],[match]]=0,ROUNDUP(_xlfn.NUMBERVALUE(Table2[[#This Row],[match]]),4)=ROUNDUP(_xlfn.NUMBERVALUE(Table2[[#This Row],[1/h]]),4))</f>
        <v>1</v>
      </c>
    </row>
    <row r="1349" spans="5:9">
      <c r="E1349" t="s">
        <v>1756</v>
      </c>
      <c r="F1349">
        <f>_xlfn.NUMBERVALUE(_xlfn.TEXTAFTER(Table2[[#This Row],[my new versions]]," ",-1))</f>
        <v>19921.645679079102</v>
      </c>
      <c r="G1349" t="str">
        <f>_xlfn.TEXTBEFORE(SUBSTITUTE(Table2[[#This Row],[my new versions]],"'","")," ")</f>
        <v>RXN-CHTNS_c_FWD-rt1388</v>
      </c>
      <c r="H1349">
        <f>_xlfn.XLOOKUP(Table2[[#This Row],[name]],Table1[name],Table1[1/h],0)</f>
        <v>19921.645679079094</v>
      </c>
      <c r="I1349" t="b">
        <f>OR(Table2[[#This Row],[match]]=0,ROUNDUP(_xlfn.NUMBERVALUE(Table2[[#This Row],[match]]),4)=ROUNDUP(_xlfn.NUMBERVALUE(Table2[[#This Row],[1/h]]),4))</f>
        <v>1</v>
      </c>
    </row>
    <row r="1350" spans="5:9">
      <c r="E1350" t="s">
        <v>1757</v>
      </c>
      <c r="F1350">
        <f>_xlfn.NUMBERVALUE(_xlfn.TEXTAFTER(Table2[[#This Row],[my new versions]]," ",-1))</f>
        <v>19921.645679079102</v>
      </c>
      <c r="G1350" t="str">
        <f>_xlfn.TEXTBEFORE(SUBSTITUTE(Table2[[#This Row],[my new versions]],"'","")," ")</f>
        <v>RXN-CHTNS_c_FWD-rt6173</v>
      </c>
      <c r="H1350">
        <f>_xlfn.XLOOKUP(Table2[[#This Row],[name]],Table1[name],Table1[1/h],0)</f>
        <v>19921.645679079094</v>
      </c>
      <c r="I1350" t="b">
        <f>OR(Table2[[#This Row],[match]]=0,ROUNDUP(_xlfn.NUMBERVALUE(Table2[[#This Row],[match]]),4)=ROUNDUP(_xlfn.NUMBERVALUE(Table2[[#This Row],[1/h]]),4))</f>
        <v>1</v>
      </c>
    </row>
    <row r="1351" spans="5:9">
      <c r="E1351" t="s">
        <v>1758</v>
      </c>
      <c r="F1351">
        <f>_xlfn.NUMBERVALUE(_xlfn.TEXTAFTER(Table2[[#This Row],[my new versions]]," ",-1))</f>
        <v>19921.645679079102</v>
      </c>
      <c r="G1351" t="str">
        <f>_xlfn.TEXTBEFORE(SUBSTITUTE(Table2[[#This Row],[my new versions]],"'","")," ")</f>
        <v>RXN-CHTNS_c_FWD-rt6592</v>
      </c>
      <c r="H1351">
        <f>_xlfn.XLOOKUP(Table2[[#This Row],[name]],Table1[name],Table1[1/h],0)</f>
        <v>19921.645679079094</v>
      </c>
      <c r="I1351" t="b">
        <f>OR(Table2[[#This Row],[match]]=0,ROUNDUP(_xlfn.NUMBERVALUE(Table2[[#This Row],[match]]),4)=ROUNDUP(_xlfn.NUMBERVALUE(Table2[[#This Row],[1/h]]),4))</f>
        <v>1</v>
      </c>
    </row>
    <row r="1352" spans="5:9">
      <c r="E1352" t="s">
        <v>1759</v>
      </c>
      <c r="F1352">
        <f>_xlfn.NUMBERVALUE(_xlfn.TEXTAFTER(Table2[[#This Row],[my new versions]]," ",-1))</f>
        <v>19921.645679079102</v>
      </c>
      <c r="G1352" t="str">
        <f>_xlfn.TEXTBEFORE(SUBSTITUTE(Table2[[#This Row],[my new versions]],"'","")," ")</f>
        <v>RXN-CHTNS_c_FWD-rt7460</v>
      </c>
      <c r="H1352">
        <f>_xlfn.XLOOKUP(Table2[[#This Row],[name]],Table1[name],Table1[1/h],0)</f>
        <v>19921.645679079094</v>
      </c>
      <c r="I1352" t="b">
        <f>OR(Table2[[#This Row],[match]]=0,ROUNDUP(_xlfn.NUMBERVALUE(Table2[[#This Row],[match]]),4)=ROUNDUP(_xlfn.NUMBERVALUE(Table2[[#This Row],[1/h]]),4))</f>
        <v>1</v>
      </c>
    </row>
    <row r="1353" spans="5:9">
      <c r="E1353" t="s">
        <v>1760</v>
      </c>
      <c r="F1353">
        <f>_xlfn.NUMBERVALUE(_xlfn.TEXTAFTER(Table2[[#This Row],[my new versions]]," ",-1))</f>
        <v>12673.550496858699</v>
      </c>
      <c r="G1353" t="str">
        <f>_xlfn.TEXTBEFORE(SUBSTITUTE(Table2[[#This Row],[my new versions]],"'","")," ")</f>
        <v>RXN-CITCOAL_c_FWD-rt1454</v>
      </c>
      <c r="H1353">
        <f>_xlfn.XLOOKUP(Table2[[#This Row],[name]],Table1[name],Table1[1/h],0)</f>
        <v>0</v>
      </c>
      <c r="I1353" t="b">
        <f>OR(Table2[[#This Row],[match]]=0,ROUNDUP(_xlfn.NUMBERVALUE(Table2[[#This Row],[match]]),4)=ROUNDUP(_xlfn.NUMBERVALUE(Table2[[#This Row],[1/h]]),4))</f>
        <v>1</v>
      </c>
    </row>
    <row r="1354" spans="5:9">
      <c r="E1354" t="s">
        <v>1761</v>
      </c>
      <c r="F1354">
        <f>_xlfn.NUMBERVALUE(_xlfn.TEXTAFTER(Table2[[#This Row],[my new versions]]," ",-1))</f>
        <v>12673.550496858699</v>
      </c>
      <c r="G1354" t="str">
        <f>_xlfn.TEXTBEFORE(SUBSTITUTE(Table2[[#This Row],[my new versions]],"'","")," ")</f>
        <v>RXN-CITCOAL_c_REV-rt1454</v>
      </c>
      <c r="H1354">
        <f>_xlfn.XLOOKUP(Table2[[#This Row],[name]],Table1[name],Table1[1/h],0)</f>
        <v>0</v>
      </c>
      <c r="I1354" t="b">
        <f>OR(Table2[[#This Row],[match]]=0,ROUNDUP(_xlfn.NUMBERVALUE(Table2[[#This Row],[match]]),4)=ROUNDUP(_xlfn.NUMBERVALUE(Table2[[#This Row],[1/h]]),4))</f>
        <v>1</v>
      </c>
    </row>
    <row r="1355" spans="5:9">
      <c r="E1355" t="s">
        <v>1762</v>
      </c>
      <c r="F1355">
        <f>_xlfn.NUMBERVALUE(_xlfn.TEXTAFTER(Table2[[#This Row],[my new versions]]," ",-1))</f>
        <v>12673.550496858699</v>
      </c>
      <c r="G1355" t="str">
        <f>_xlfn.TEXTBEFORE(SUBSTITUTE(Table2[[#This Row],[my new versions]],"'","")," ")</f>
        <v>RXN-CITICITta_m_FWD-rt2146</v>
      </c>
      <c r="H1355">
        <f>_xlfn.XLOOKUP(Table2[[#This Row],[name]],Table1[name],Table1[1/h],0)</f>
        <v>0</v>
      </c>
      <c r="I1355" t="b">
        <f>OR(Table2[[#This Row],[match]]=0,ROUNDUP(_xlfn.NUMBERVALUE(Table2[[#This Row],[match]]),4)=ROUNDUP(_xlfn.NUMBERVALUE(Table2[[#This Row],[1/h]]),4))</f>
        <v>1</v>
      </c>
    </row>
    <row r="1356" spans="5:9">
      <c r="E1356" t="s">
        <v>1763</v>
      </c>
      <c r="F1356">
        <f>_xlfn.NUMBERVALUE(_xlfn.TEXTAFTER(Table2[[#This Row],[my new versions]]," ",-1))</f>
        <v>12673.550496858699</v>
      </c>
      <c r="G1356" t="str">
        <f>_xlfn.TEXTBEFORE(SUBSTITUTE(Table2[[#This Row],[my new versions]],"'","")," ")</f>
        <v>RXN-CITICITta_m_REV-rt2146</v>
      </c>
      <c r="H1356">
        <f>_xlfn.XLOOKUP(Table2[[#This Row],[name]],Table1[name],Table1[1/h],0)</f>
        <v>0</v>
      </c>
      <c r="I1356" t="b">
        <f>OR(Table2[[#This Row],[match]]=0,ROUNDUP(_xlfn.NUMBERVALUE(Table2[[#This Row],[match]]),4)=ROUNDUP(_xlfn.NUMBERVALUE(Table2[[#This Row],[1/h]]),4))</f>
        <v>1</v>
      </c>
    </row>
    <row r="1357" spans="5:9">
      <c r="E1357" t="s">
        <v>1764</v>
      </c>
      <c r="F1357">
        <f>_xlfn.NUMBERVALUE(_xlfn.TEXTAFTER(Table2[[#This Row],[my new versions]]," ",-1))</f>
        <v>12673.550496858699</v>
      </c>
      <c r="G1357" t="str">
        <f>_xlfn.TEXTBEFORE(SUBSTITUTE(Table2[[#This Row],[my new versions]],"'","")," ")</f>
        <v>RXN-CITICTta_x_FWD-SPONT</v>
      </c>
      <c r="H1357">
        <f>_xlfn.XLOOKUP(Table2[[#This Row],[name]],Table1[name],Table1[1/h],0)</f>
        <v>0</v>
      </c>
      <c r="I1357" t="b">
        <f>OR(Table2[[#This Row],[match]]=0,ROUNDUP(_xlfn.NUMBERVALUE(Table2[[#This Row],[match]]),4)=ROUNDUP(_xlfn.NUMBERVALUE(Table2[[#This Row],[1/h]]),4))</f>
        <v>1</v>
      </c>
    </row>
    <row r="1358" spans="5:9">
      <c r="E1358" t="s">
        <v>1765</v>
      </c>
      <c r="F1358">
        <f>_xlfn.NUMBERVALUE(_xlfn.TEXTAFTER(Table2[[#This Row],[my new versions]]," ",-1))</f>
        <v>12673.550496858699</v>
      </c>
      <c r="G1358" t="str">
        <f>_xlfn.TEXTBEFORE(SUBSTITUTE(Table2[[#This Row],[my new versions]],"'","")," ")</f>
        <v>RXN-CITICTta_x_REV-SPONT</v>
      </c>
      <c r="H1358">
        <f>_xlfn.XLOOKUP(Table2[[#This Row],[name]],Table1[name],Table1[1/h],0)</f>
        <v>0</v>
      </c>
      <c r="I1358" t="b">
        <f>OR(Table2[[#This Row],[match]]=0,ROUNDUP(_xlfn.NUMBERVALUE(Table2[[#This Row],[match]]),4)=ROUNDUP(_xlfn.NUMBERVALUE(Table2[[#This Row],[1/h]]),4))</f>
        <v>1</v>
      </c>
    </row>
    <row r="1359" spans="5:9">
      <c r="E1359" t="s">
        <v>1766</v>
      </c>
      <c r="F1359">
        <f>_xlfn.NUMBERVALUE(_xlfn.TEXTAFTER(Table2[[#This Row],[my new versions]]," ",-1))</f>
        <v>1806890.8964148699</v>
      </c>
      <c r="G1359" t="str">
        <f>_xlfn.TEXTBEFORE(SUBSTITUTE(Table2[[#This Row],[my new versions]],"'","")," ")</f>
        <v>RXN-CITMALta_m_FWD-rt2146</v>
      </c>
      <c r="H1359">
        <f>_xlfn.XLOOKUP(Table2[[#This Row],[name]],Table1[name],Table1[1/h],0)</f>
        <v>1806890.8964148758</v>
      </c>
      <c r="I1359" t="b">
        <f>OR(Table2[[#This Row],[match]]=0,ROUNDUP(_xlfn.NUMBERVALUE(Table2[[#This Row],[match]]),4)=ROUNDUP(_xlfn.NUMBERVALUE(Table2[[#This Row],[1/h]]),4))</f>
        <v>1</v>
      </c>
    </row>
    <row r="1360" spans="5:9">
      <c r="E1360" t="s">
        <v>1767</v>
      </c>
      <c r="F1360">
        <f>_xlfn.NUMBERVALUE(_xlfn.TEXTAFTER(Table2[[#This Row],[my new versions]]," ",-1))</f>
        <v>12673.550496858699</v>
      </c>
      <c r="G1360" t="str">
        <f>_xlfn.TEXTBEFORE(SUBSTITUTE(Table2[[#This Row],[my new versions]],"'","")," ")</f>
        <v>RXN-CITMALta_m_REV-rt2146</v>
      </c>
      <c r="H1360">
        <f>_xlfn.XLOOKUP(Table2[[#This Row],[name]],Table1[name],Table1[1/h],0)</f>
        <v>0</v>
      </c>
      <c r="I1360" t="b">
        <f>OR(Table2[[#This Row],[match]]=0,ROUNDUP(_xlfn.NUMBERVALUE(Table2[[#This Row],[match]]),4)=ROUNDUP(_xlfn.NUMBERVALUE(Table2[[#This Row],[1/h]]),4))</f>
        <v>1</v>
      </c>
    </row>
    <row r="1361" spans="5:9">
      <c r="E1361" t="s">
        <v>1768</v>
      </c>
      <c r="F1361">
        <f>_xlfn.NUMBERVALUE(_xlfn.TEXTAFTER(Table2[[#This Row],[my new versions]]," ",-1))</f>
        <v>12673.550496858699</v>
      </c>
      <c r="G1361" t="str">
        <f>_xlfn.TEXTBEFORE(SUBSTITUTE(Table2[[#This Row],[my new versions]],"'","")," ")</f>
        <v>RXN-CITMALta_x_FWD-SPONT</v>
      </c>
      <c r="H1361">
        <f>_xlfn.XLOOKUP(Table2[[#This Row],[name]],Table1[name],Table1[1/h],0)</f>
        <v>0</v>
      </c>
      <c r="I1361" t="b">
        <f>OR(Table2[[#This Row],[match]]=0,ROUNDUP(_xlfn.NUMBERVALUE(Table2[[#This Row],[match]]),4)=ROUNDUP(_xlfn.NUMBERVALUE(Table2[[#This Row],[1/h]]),4))</f>
        <v>1</v>
      </c>
    </row>
    <row r="1362" spans="5:9">
      <c r="E1362" t="s">
        <v>1769</v>
      </c>
      <c r="F1362">
        <f>_xlfn.NUMBERVALUE(_xlfn.TEXTAFTER(Table2[[#This Row],[my new versions]]," ",-1))</f>
        <v>12673.550496858699</v>
      </c>
      <c r="G1362" t="str">
        <f>_xlfn.TEXTBEFORE(SUBSTITUTE(Table2[[#This Row],[my new versions]],"'","")," ")</f>
        <v>RXN-CITMALta_x_REV-SPONT</v>
      </c>
      <c r="H1362">
        <f>_xlfn.XLOOKUP(Table2[[#This Row],[name]],Table1[name],Table1[1/h],0)</f>
        <v>0</v>
      </c>
      <c r="I1362" t="b">
        <f>OR(Table2[[#This Row],[match]]=0,ROUNDUP(_xlfn.NUMBERVALUE(Table2[[#This Row],[match]]),4)=ROUNDUP(_xlfn.NUMBERVALUE(Table2[[#This Row],[1/h]]),4))</f>
        <v>1</v>
      </c>
    </row>
    <row r="1363" spans="5:9">
      <c r="E1363" t="s">
        <v>1770</v>
      </c>
      <c r="F1363">
        <f>_xlfn.NUMBERVALUE(_xlfn.TEXTAFTER(Table2[[#This Row],[my new versions]]," ",-1))</f>
        <v>12673.550496858699</v>
      </c>
      <c r="G1363" t="str">
        <f>_xlfn.TEXTBEFORE(SUBSTITUTE(Table2[[#This Row],[my new versions]],"'","")," ")</f>
        <v>RXN-CITt_c_e_FWD-SPONT</v>
      </c>
      <c r="H1363">
        <f>_xlfn.XLOOKUP(Table2[[#This Row],[name]],Table1[name],Table1[1/h],0)</f>
        <v>0</v>
      </c>
      <c r="I1363" t="b">
        <f>OR(Table2[[#This Row],[match]]=0,ROUNDUP(_xlfn.NUMBERVALUE(Table2[[#This Row],[match]]),4)=ROUNDUP(_xlfn.NUMBERVALUE(Table2[[#This Row],[1/h]]),4))</f>
        <v>1</v>
      </c>
    </row>
    <row r="1364" spans="5:9">
      <c r="E1364" t="s">
        <v>1771</v>
      </c>
      <c r="F1364">
        <f>_xlfn.NUMBERVALUE(_xlfn.TEXTAFTER(Table2[[#This Row],[my new versions]]," ",-1))</f>
        <v>12673.550496858699</v>
      </c>
      <c r="G1364" t="str">
        <f>_xlfn.TEXTBEFORE(SUBSTITUTE(Table2[[#This Row],[my new versions]],"'","")," ")</f>
        <v>RXN-CITt_c_e_REV-SPONT</v>
      </c>
      <c r="H1364">
        <f>_xlfn.XLOOKUP(Table2[[#This Row],[name]],Table1[name],Table1[1/h],0)</f>
        <v>0</v>
      </c>
      <c r="I1364" t="b">
        <f>OR(Table2[[#This Row],[match]]=0,ROUNDUP(_xlfn.NUMBERVALUE(Table2[[#This Row],[match]]),4)=ROUNDUP(_xlfn.NUMBERVALUE(Table2[[#This Row],[1/h]]),4))</f>
        <v>1</v>
      </c>
    </row>
    <row r="1365" spans="5:9">
      <c r="E1365" t="s">
        <v>1772</v>
      </c>
      <c r="F1365">
        <f>_xlfn.NUMBERVALUE(_xlfn.TEXTAFTER(Table2[[#This Row],[my new versions]]," ",-1))</f>
        <v>12673.550496858699</v>
      </c>
      <c r="G1365" t="str">
        <f>_xlfn.TEXTBEFORE(SUBSTITUTE(Table2[[#This Row],[my new versions]],"'","")," ")</f>
        <v>RXN-CITt3_m_FWD-rt2146</v>
      </c>
      <c r="H1365">
        <f>_xlfn.XLOOKUP(Table2[[#This Row],[name]],Table1[name],Table1[1/h],0)</f>
        <v>0</v>
      </c>
      <c r="I1365" t="b">
        <f>OR(Table2[[#This Row],[match]]=0,ROUNDUP(_xlfn.NUMBERVALUE(Table2[[#This Row],[match]]),4)=ROUNDUP(_xlfn.NUMBERVALUE(Table2[[#This Row],[1/h]]),4))</f>
        <v>1</v>
      </c>
    </row>
    <row r="1366" spans="5:9">
      <c r="E1366" t="s">
        <v>1773</v>
      </c>
      <c r="F1366">
        <f>_xlfn.NUMBERVALUE(_xlfn.TEXTAFTER(Table2[[#This Row],[my new versions]]," ",-1))</f>
        <v>1806890.8964148699</v>
      </c>
      <c r="G1366" t="str">
        <f>_xlfn.TEXTBEFORE(SUBSTITUTE(Table2[[#This Row],[my new versions]],"'","")," ")</f>
        <v>RXN-CITt3_m_REV-rt2146</v>
      </c>
      <c r="H1366">
        <f>_xlfn.XLOOKUP(Table2[[#This Row],[name]],Table1[name],Table1[1/h],0)</f>
        <v>1806890.8964148758</v>
      </c>
      <c r="I1366" t="b">
        <f>OR(Table2[[#This Row],[match]]=0,ROUNDUP(_xlfn.NUMBERVALUE(Table2[[#This Row],[match]]),4)=ROUNDUP(_xlfn.NUMBERVALUE(Table2[[#This Row],[1/h]]),4))</f>
        <v>1</v>
      </c>
    </row>
    <row r="1367" spans="5:9">
      <c r="E1367" t="s">
        <v>1774</v>
      </c>
      <c r="F1367">
        <f>_xlfn.NUMBERVALUE(_xlfn.TEXTAFTER(Table2[[#This Row],[my new versions]]," ",-1))</f>
        <v>12673.550496858699</v>
      </c>
      <c r="G1367" t="str">
        <f>_xlfn.TEXTBEFORE(SUBSTITUTE(Table2[[#This Row],[my new versions]],"'","")," ")</f>
        <v>RXN-CLAH1_mm_FWD-UNKNOWN</v>
      </c>
      <c r="H1367">
        <f>_xlfn.XLOOKUP(Table2[[#This Row],[name]],Table1[name],Table1[1/h],0)</f>
        <v>0</v>
      </c>
      <c r="I1367" t="b">
        <f>OR(Table2[[#This Row],[match]]=0,ROUNDUP(_xlfn.NUMBERVALUE(Table2[[#This Row],[match]]),4)=ROUNDUP(_xlfn.NUMBERVALUE(Table2[[#This Row],[1/h]]),4))</f>
        <v>1</v>
      </c>
    </row>
    <row r="1368" spans="5:9">
      <c r="E1368" t="s">
        <v>1775</v>
      </c>
      <c r="F1368">
        <f>_xlfn.NUMBERVALUE(_xlfn.TEXTAFTER(Table2[[#This Row],[my new versions]]," ",-1))</f>
        <v>12673.550496858699</v>
      </c>
      <c r="G1368" t="str">
        <f>_xlfn.TEXTBEFORE(SUBSTITUTE(Table2[[#This Row],[my new versions]],"'","")," ")</f>
        <v>RXN-CLAH3_mm_FWD-UNKNOWN</v>
      </c>
      <c r="H1368">
        <f>_xlfn.XLOOKUP(Table2[[#This Row],[name]],Table1[name],Table1[1/h],0)</f>
        <v>0</v>
      </c>
      <c r="I1368" t="b">
        <f>OR(Table2[[#This Row],[match]]=0,ROUNDUP(_xlfn.NUMBERVALUE(Table2[[#This Row],[match]]),4)=ROUNDUP(_xlfn.NUMBERVALUE(Table2[[#This Row],[1/h]]),4))</f>
        <v>1</v>
      </c>
    </row>
    <row r="1369" spans="5:9">
      <c r="E1369" t="s">
        <v>1776</v>
      </c>
      <c r="F1369">
        <f>_xlfn.NUMBERVALUE(_xlfn.TEXTAFTER(Table2[[#This Row],[my new versions]]," ",-1))</f>
        <v>12673.550496858699</v>
      </c>
      <c r="G1369" t="str">
        <f>_xlfn.TEXTBEFORE(SUBSTITUTE(Table2[[#This Row],[my new versions]],"'","")," ")</f>
        <v>RXN-CLPNS_mm_FWD-rt8047</v>
      </c>
      <c r="H1369">
        <f>_xlfn.XLOOKUP(Table2[[#This Row],[name]],Table1[name],Table1[1/h],0)</f>
        <v>0</v>
      </c>
      <c r="I1369" t="b">
        <f>OR(Table2[[#This Row],[match]]=0,ROUNDUP(_xlfn.NUMBERVALUE(Table2[[#This Row],[match]]),4)=ROUNDUP(_xlfn.NUMBERVALUE(Table2[[#This Row],[1/h]]),4))</f>
        <v>1</v>
      </c>
    </row>
    <row r="1370" spans="5:9">
      <c r="E1370" t="s">
        <v>1777</v>
      </c>
      <c r="F1370">
        <f>_xlfn.NUMBERVALUE(_xlfn.TEXTAFTER(Table2[[#This Row],[my new versions]]," ",-1))</f>
        <v>12673.550496858699</v>
      </c>
      <c r="G1370" t="str">
        <f>_xlfn.TEXTBEFORE(SUBSTITUTE(Table2[[#This Row],[my new versions]],"'","")," ")</f>
        <v>RXN-CLt_c_e_FWD-rt6468</v>
      </c>
      <c r="H1370">
        <f>_xlfn.XLOOKUP(Table2[[#This Row],[name]],Table1[name],Table1[1/h],0)</f>
        <v>0</v>
      </c>
      <c r="I1370" t="b">
        <f>OR(Table2[[#This Row],[match]]=0,ROUNDUP(_xlfn.NUMBERVALUE(Table2[[#This Row],[match]]),4)=ROUNDUP(_xlfn.NUMBERVALUE(Table2[[#This Row],[1/h]]),4))</f>
        <v>1</v>
      </c>
    </row>
    <row r="1371" spans="5:9">
      <c r="E1371" t="s">
        <v>1778</v>
      </c>
      <c r="F1371">
        <f>_xlfn.NUMBERVALUE(_xlfn.TEXTAFTER(Table2[[#This Row],[my new versions]]," ",-1))</f>
        <v>12673.550496858699</v>
      </c>
      <c r="G1371" t="str">
        <f>_xlfn.TEXTBEFORE(SUBSTITUTE(Table2[[#This Row],[my new versions]],"'","")," ")</f>
        <v>RXN-CLt_c_e_REV-rt6468</v>
      </c>
      <c r="H1371">
        <f>_xlfn.XLOOKUP(Table2[[#This Row],[name]],Table1[name],Table1[1/h],0)</f>
        <v>0</v>
      </c>
      <c r="I1371" t="b">
        <f>OR(Table2[[#This Row],[match]]=0,ROUNDUP(_xlfn.NUMBERVALUE(Table2[[#This Row],[match]]),4)=ROUNDUP(_xlfn.NUMBERVALUE(Table2[[#This Row],[1/h]]),4))</f>
        <v>1</v>
      </c>
    </row>
    <row r="1372" spans="5:9">
      <c r="E1372" t="s">
        <v>1779</v>
      </c>
      <c r="F1372">
        <f>_xlfn.NUMBERVALUE(_xlfn.TEXTAFTER(Table2[[#This Row],[my new versions]]," ",-1))</f>
        <v>12673.550496858699</v>
      </c>
      <c r="G1372" t="str">
        <f>_xlfn.TEXTBEFORE(SUBSTITUTE(Table2[[#This Row],[my new versions]],"'","")," ")</f>
        <v>RXN-CMBOLHcis_c_FWD-rt4023</v>
      </c>
      <c r="H1372">
        <f>_xlfn.XLOOKUP(Table2[[#This Row],[name]],Table1[name],Table1[1/h],0)</f>
        <v>0</v>
      </c>
      <c r="I1372" t="b">
        <f>OR(Table2[[#This Row],[match]]=0,ROUNDUP(_xlfn.NUMBERVALUE(Table2[[#This Row],[match]]),4)=ROUNDUP(_xlfn.NUMBERVALUE(Table2[[#This Row],[1/h]]),4))</f>
        <v>1</v>
      </c>
    </row>
    <row r="1373" spans="5:9">
      <c r="E1373" t="s">
        <v>1780</v>
      </c>
      <c r="F1373">
        <f>_xlfn.NUMBERVALUE(_xlfn.TEXTAFTER(Table2[[#This Row],[my new versions]]," ",-1))</f>
        <v>12673.550496858699</v>
      </c>
      <c r="G1373" t="str">
        <f>_xlfn.TEXTBEFORE(SUBSTITUTE(Table2[[#This Row],[my new versions]],"'","")," ")</f>
        <v>RXN-CMBOLHcis_c_FWD-rt6386</v>
      </c>
      <c r="H1373">
        <f>_xlfn.XLOOKUP(Table2[[#This Row],[name]],Table1[name],Table1[1/h],0)</f>
        <v>0</v>
      </c>
      <c r="I1373" t="b">
        <f>OR(Table2[[#This Row],[match]]=0,ROUNDUP(_xlfn.NUMBERVALUE(Table2[[#This Row],[match]]),4)=ROUNDUP(_xlfn.NUMBERVALUE(Table2[[#This Row],[1/h]]),4))</f>
        <v>1</v>
      </c>
    </row>
    <row r="1374" spans="5:9">
      <c r="E1374" t="s">
        <v>1781</v>
      </c>
      <c r="F1374">
        <f>_xlfn.NUMBERVALUE(_xlfn.TEXTAFTER(Table2[[#This Row],[my new versions]]," ",-1))</f>
        <v>12673.550496858699</v>
      </c>
      <c r="G1374" t="str">
        <f>_xlfn.TEXTBEFORE(SUBSTITUTE(Table2[[#This Row],[my new versions]],"'","")," ")</f>
        <v>RXN-CMBOLHtrans_c_FWD-rt4023</v>
      </c>
      <c r="H1374">
        <f>_xlfn.XLOOKUP(Table2[[#This Row],[name]],Table1[name],Table1[1/h],0)</f>
        <v>0</v>
      </c>
      <c r="I1374" t="b">
        <f>OR(Table2[[#This Row],[match]]=0,ROUNDUP(_xlfn.NUMBERVALUE(Table2[[#This Row],[match]]),4)=ROUNDUP(_xlfn.NUMBERVALUE(Table2[[#This Row],[1/h]]),4))</f>
        <v>1</v>
      </c>
    </row>
    <row r="1375" spans="5:9">
      <c r="E1375" t="s">
        <v>1782</v>
      </c>
      <c r="F1375">
        <f>_xlfn.NUMBERVALUE(_xlfn.TEXTAFTER(Table2[[#This Row],[my new versions]]," ",-1))</f>
        <v>12673.550496858699</v>
      </c>
      <c r="G1375" t="str">
        <f>_xlfn.TEXTBEFORE(SUBSTITUTE(Table2[[#This Row],[my new versions]],"'","")," ")</f>
        <v>RXN-CMBOLHtrans_c_FWD-rt6386</v>
      </c>
      <c r="H1375">
        <f>_xlfn.XLOOKUP(Table2[[#This Row],[name]],Table1[name],Table1[1/h],0)</f>
        <v>0</v>
      </c>
      <c r="I1375" t="b">
        <f>OR(Table2[[#This Row],[match]]=0,ROUNDUP(_xlfn.NUMBERVALUE(Table2[[#This Row],[match]]),4)=ROUNDUP(_xlfn.NUMBERVALUE(Table2[[#This Row],[1/h]]),4))</f>
        <v>1</v>
      </c>
    </row>
    <row r="1376" spans="5:9">
      <c r="E1376" t="s">
        <v>1783</v>
      </c>
      <c r="F1376">
        <f>_xlfn.NUMBERVALUE(_xlfn.TEXTAFTER(Table2[[#This Row],[my new versions]]," ",-1))</f>
        <v>12673.550496858699</v>
      </c>
      <c r="G1376" t="str">
        <f>_xlfn.TEXTBEFORE(SUBSTITUTE(Table2[[#This Row],[my new versions]],"'","")," ")</f>
        <v>RXN-CMPA_c_FWD-rt3507</v>
      </c>
      <c r="H1376">
        <f>_xlfn.XLOOKUP(Table2[[#This Row],[name]],Table1[name],Table1[1/h],0)</f>
        <v>0</v>
      </c>
      <c r="I1376" t="b">
        <f>OR(Table2[[#This Row],[match]]=0,ROUNDUP(_xlfn.NUMBERVALUE(Table2[[#This Row],[match]]),4)=ROUNDUP(_xlfn.NUMBERVALUE(Table2[[#This Row],[1/h]]),4))</f>
        <v>1</v>
      </c>
    </row>
    <row r="1377" spans="5:9">
      <c r="E1377" t="s">
        <v>1784</v>
      </c>
      <c r="F1377">
        <f>_xlfn.NUMBERVALUE(_xlfn.TEXTAFTER(Table2[[#This Row],[my new versions]]," ",-1))</f>
        <v>12673.550496858699</v>
      </c>
      <c r="G1377" t="str">
        <f>_xlfn.TEXTBEFORE(SUBSTITUTE(Table2[[#This Row],[my new versions]],"'","")," ")</f>
        <v>RXN-CMPN_c_FWD-UNKNOWN</v>
      </c>
      <c r="H1377">
        <f>_xlfn.XLOOKUP(Table2[[#This Row],[name]],Table1[name],Table1[1/h],0)</f>
        <v>0</v>
      </c>
      <c r="I1377" t="b">
        <f>OR(Table2[[#This Row],[match]]=0,ROUNDUP(_xlfn.NUMBERVALUE(Table2[[#This Row],[match]]),4)=ROUNDUP(_xlfn.NUMBERVALUE(Table2[[#This Row],[1/h]]),4))</f>
        <v>1</v>
      </c>
    </row>
    <row r="1378" spans="5:9">
      <c r="E1378" t="s">
        <v>1785</v>
      </c>
      <c r="F1378">
        <f>_xlfn.NUMBERVALUE(_xlfn.TEXTAFTER(Table2[[#This Row],[my new versions]]," ",-1))</f>
        <v>12673.550496858699</v>
      </c>
      <c r="G1378" t="str">
        <f>_xlfn.TEXTBEFORE(SUBSTITUTE(Table2[[#This Row],[my new versions]],"'","")," ")</f>
        <v>RXN-CMPt_c_rm_FWD-SPONT</v>
      </c>
      <c r="H1378">
        <f>_xlfn.XLOOKUP(Table2[[#This Row],[name]],Table1[name],Table1[1/h],0)</f>
        <v>0</v>
      </c>
      <c r="I1378" t="b">
        <f>OR(Table2[[#This Row],[match]]=0,ROUNDUP(_xlfn.NUMBERVALUE(Table2[[#This Row],[match]]),4)=ROUNDUP(_xlfn.NUMBERVALUE(Table2[[#This Row],[1/h]]),4))</f>
        <v>1</v>
      </c>
    </row>
    <row r="1379" spans="5:9">
      <c r="E1379" t="s">
        <v>1786</v>
      </c>
      <c r="F1379">
        <f>_xlfn.NUMBERVALUE(_xlfn.TEXTAFTER(Table2[[#This Row],[my new versions]]," ",-1))</f>
        <v>12673.550496858699</v>
      </c>
      <c r="G1379" t="str">
        <f>_xlfn.TEXTBEFORE(SUBSTITUTE(Table2[[#This Row],[my new versions]],"'","")," ")</f>
        <v>RXN-CMPt_c_rm_REV-SPONT</v>
      </c>
      <c r="H1379">
        <f>_xlfn.XLOOKUP(Table2[[#This Row],[name]],Table1[name],Table1[1/h],0)</f>
        <v>0</v>
      </c>
      <c r="I1379" t="b">
        <f>OR(Table2[[#This Row],[match]]=0,ROUNDUP(_xlfn.NUMBERVALUE(Table2[[#This Row],[match]]),4)=ROUNDUP(_xlfn.NUMBERVALUE(Table2[[#This Row],[1/h]]),4))</f>
        <v>1</v>
      </c>
    </row>
    <row r="1380" spans="5:9">
      <c r="E1380" t="s">
        <v>1787</v>
      </c>
      <c r="F1380">
        <f>_xlfn.NUMBERVALUE(_xlfn.TEXTAFTER(Table2[[#This Row],[my new versions]]," ",-1))</f>
        <v>12673.550496858699</v>
      </c>
      <c r="G1380" t="str">
        <f>_xlfn.TEXTBEFORE(SUBSTITUTE(Table2[[#This Row],[my new versions]],"'","")," ")</f>
        <v>RXN-CMPt_m_mm_FWD-UNKNOWN</v>
      </c>
      <c r="H1380">
        <f>_xlfn.XLOOKUP(Table2[[#This Row],[name]],Table1[name],Table1[1/h],0)</f>
        <v>0</v>
      </c>
      <c r="I1380" t="b">
        <f>OR(Table2[[#This Row],[match]]=0,ROUNDUP(_xlfn.NUMBERVALUE(Table2[[#This Row],[match]]),4)=ROUNDUP(_xlfn.NUMBERVALUE(Table2[[#This Row],[1/h]]),4))</f>
        <v>1</v>
      </c>
    </row>
    <row r="1381" spans="5:9">
      <c r="E1381" t="s">
        <v>1788</v>
      </c>
      <c r="F1381">
        <f>_xlfn.NUMBERVALUE(_xlfn.TEXTAFTER(Table2[[#This Row],[my new versions]]," ",-1))</f>
        <v>12673.550496858699</v>
      </c>
      <c r="G1381" t="str">
        <f>_xlfn.TEXTBEFORE(SUBSTITUTE(Table2[[#This Row],[my new versions]],"'","")," ")</f>
        <v>RXN-CMPt_m_mm_REV-UNKNOWN</v>
      </c>
      <c r="H1381">
        <f>_xlfn.XLOOKUP(Table2[[#This Row],[name]],Table1[name],Table1[1/h],0)</f>
        <v>0</v>
      </c>
      <c r="I1381" t="b">
        <f>OR(Table2[[#This Row],[match]]=0,ROUNDUP(_xlfn.NUMBERVALUE(Table2[[#This Row],[match]]),4)=ROUNDUP(_xlfn.NUMBERVALUE(Table2[[#This Row],[1/h]]),4))</f>
        <v>1</v>
      </c>
    </row>
    <row r="1382" spans="5:9">
      <c r="E1382" t="s">
        <v>1789</v>
      </c>
      <c r="F1382">
        <f>_xlfn.NUMBERVALUE(_xlfn.TEXTAFTER(Table2[[#This Row],[my new versions]]," ",-1))</f>
        <v>12673.550496858699</v>
      </c>
      <c r="G1382" t="str">
        <f>_xlfn.TEXTBEFORE(SUBSTITUTE(Table2[[#This Row],[my new versions]],"'","")," ")</f>
        <v>RXN-CMUCOC_c_FWD-rt5764</v>
      </c>
      <c r="H1382">
        <f>_xlfn.XLOOKUP(Table2[[#This Row],[name]],Table1[name],Table1[1/h],0)</f>
        <v>0</v>
      </c>
      <c r="I1382" t="b">
        <f>OR(Table2[[#This Row],[match]]=0,ROUNDUP(_xlfn.NUMBERVALUE(Table2[[#This Row],[match]]),4)=ROUNDUP(_xlfn.NUMBERVALUE(Table2[[#This Row],[1/h]]),4))</f>
        <v>1</v>
      </c>
    </row>
    <row r="1383" spans="5:9">
      <c r="E1383" t="s">
        <v>1790</v>
      </c>
      <c r="F1383">
        <f>_xlfn.NUMBERVALUE(_xlfn.TEXTAFTER(Table2[[#This Row],[my new versions]]," ",-1))</f>
        <v>12673.550496858699</v>
      </c>
      <c r="G1383" t="str">
        <f>_xlfn.TEXTBEFORE(SUBSTITUTE(Table2[[#This Row],[my new versions]],"'","")," ")</f>
        <v>RXN-CMUCOC_c_REV-rt5764</v>
      </c>
      <c r="H1383">
        <f>_xlfn.XLOOKUP(Table2[[#This Row],[name]],Table1[name],Table1[1/h],0)</f>
        <v>0</v>
      </c>
      <c r="I1383" t="b">
        <f>OR(Table2[[#This Row],[match]]=0,ROUNDUP(_xlfn.NUMBERVALUE(Table2[[#This Row],[match]]),4)=ROUNDUP(_xlfn.NUMBERVALUE(Table2[[#This Row],[1/h]]),4))</f>
        <v>1</v>
      </c>
    </row>
    <row r="1384" spans="5:9">
      <c r="E1384" t="s">
        <v>1791</v>
      </c>
      <c r="F1384">
        <f>_xlfn.NUMBERVALUE(_xlfn.TEXTAFTER(Table2[[#This Row],[my new versions]]," ",-1))</f>
        <v>12673.550496858699</v>
      </c>
      <c r="G1384" t="str">
        <f>_xlfn.TEXTBEFORE(SUBSTITUTE(Table2[[#This Row],[my new versions]],"'","")," ")</f>
        <v>RXN-CO2t_c_e_FWD-SPONT</v>
      </c>
      <c r="H1384">
        <f>_xlfn.XLOOKUP(Table2[[#This Row],[name]],Table1[name],Table1[1/h],0)</f>
        <v>0</v>
      </c>
      <c r="I1384" t="b">
        <f>OR(Table2[[#This Row],[match]]=0,ROUNDUP(_xlfn.NUMBERVALUE(Table2[[#This Row],[match]]),4)=ROUNDUP(_xlfn.NUMBERVALUE(Table2[[#This Row],[1/h]]),4))</f>
        <v>1</v>
      </c>
    </row>
    <row r="1385" spans="5:9">
      <c r="E1385" t="s">
        <v>1792</v>
      </c>
      <c r="F1385">
        <f>_xlfn.NUMBERVALUE(_xlfn.TEXTAFTER(Table2[[#This Row],[my new versions]]," ",-1))</f>
        <v>12673.550496858699</v>
      </c>
      <c r="G1385" t="str">
        <f>_xlfn.TEXTBEFORE(SUBSTITUTE(Table2[[#This Row],[my new versions]],"'","")," ")</f>
        <v>RXN-CO2t_c_e_REV-SPONT</v>
      </c>
      <c r="H1385">
        <f>_xlfn.XLOOKUP(Table2[[#This Row],[name]],Table1[name],Table1[1/h],0)</f>
        <v>0</v>
      </c>
      <c r="I1385" t="b">
        <f>OR(Table2[[#This Row],[match]]=0,ROUNDUP(_xlfn.NUMBERVALUE(Table2[[#This Row],[match]]),4)=ROUNDUP(_xlfn.NUMBERVALUE(Table2[[#This Row],[1/h]]),4))</f>
        <v>1</v>
      </c>
    </row>
    <row r="1386" spans="5:9">
      <c r="E1386" t="s">
        <v>1793</v>
      </c>
      <c r="F1386">
        <f>_xlfn.NUMBERVALUE(_xlfn.TEXTAFTER(Table2[[#This Row],[my new versions]]," ",-1))</f>
        <v>12673.550496858699</v>
      </c>
      <c r="G1386" t="str">
        <f>_xlfn.TEXTBEFORE(SUBSTITUTE(Table2[[#This Row],[my new versions]],"'","")," ")</f>
        <v>RXN-CO2t_c_gm_FWD-SPONT</v>
      </c>
      <c r="H1386">
        <f>_xlfn.XLOOKUP(Table2[[#This Row],[name]],Table1[name],Table1[1/h],0)</f>
        <v>0</v>
      </c>
      <c r="I1386" t="b">
        <f>OR(Table2[[#This Row],[match]]=0,ROUNDUP(_xlfn.NUMBERVALUE(Table2[[#This Row],[match]]),4)=ROUNDUP(_xlfn.NUMBERVALUE(Table2[[#This Row],[1/h]]),4))</f>
        <v>1</v>
      </c>
    </row>
    <row r="1387" spans="5:9">
      <c r="E1387" t="s">
        <v>1794</v>
      </c>
      <c r="F1387">
        <f>_xlfn.NUMBERVALUE(_xlfn.TEXTAFTER(Table2[[#This Row],[my new versions]]," ",-1))</f>
        <v>12673.550496858699</v>
      </c>
      <c r="G1387" t="str">
        <f>_xlfn.TEXTBEFORE(SUBSTITUTE(Table2[[#This Row],[my new versions]],"'","")," ")</f>
        <v>RXN-CO2t_c_gm_REV-SPONT</v>
      </c>
      <c r="H1387">
        <f>_xlfn.XLOOKUP(Table2[[#This Row],[name]],Table1[name],Table1[1/h],0)</f>
        <v>0</v>
      </c>
      <c r="I1387" t="b">
        <f>OR(Table2[[#This Row],[match]]=0,ROUNDUP(_xlfn.NUMBERVALUE(Table2[[#This Row],[match]]),4)=ROUNDUP(_xlfn.NUMBERVALUE(Table2[[#This Row],[1/h]]),4))</f>
        <v>1</v>
      </c>
    </row>
    <row r="1388" spans="5:9">
      <c r="E1388" t="s">
        <v>1795</v>
      </c>
      <c r="F1388">
        <f>_xlfn.NUMBERVALUE(_xlfn.TEXTAFTER(Table2[[#This Row],[my new versions]]," ",-1))</f>
        <v>12673.550496858699</v>
      </c>
      <c r="G1388" t="str">
        <f>_xlfn.TEXTBEFORE(SUBSTITUTE(Table2[[#This Row],[my new versions]],"'","")," ")</f>
        <v>RXN-CO2t_c_m_FWD-SPONT</v>
      </c>
      <c r="H1388">
        <f>_xlfn.XLOOKUP(Table2[[#This Row],[name]],Table1[name],Table1[1/h],0)</f>
        <v>0</v>
      </c>
      <c r="I1388" t="b">
        <f>OR(Table2[[#This Row],[match]]=0,ROUNDUP(_xlfn.NUMBERVALUE(Table2[[#This Row],[match]]),4)=ROUNDUP(_xlfn.NUMBERVALUE(Table2[[#This Row],[1/h]]),4))</f>
        <v>1</v>
      </c>
    </row>
    <row r="1389" spans="5:9">
      <c r="E1389" t="s">
        <v>1796</v>
      </c>
      <c r="F1389">
        <f>_xlfn.NUMBERVALUE(_xlfn.TEXTAFTER(Table2[[#This Row],[my new versions]]," ",-1))</f>
        <v>12673.550496858699</v>
      </c>
      <c r="G1389" t="str">
        <f>_xlfn.TEXTBEFORE(SUBSTITUTE(Table2[[#This Row],[my new versions]],"'","")," ")</f>
        <v>RXN-CO2t_c_m_REV-SPONT</v>
      </c>
      <c r="H1389">
        <f>_xlfn.XLOOKUP(Table2[[#This Row],[name]],Table1[name],Table1[1/h],0)</f>
        <v>0</v>
      </c>
      <c r="I1389" t="b">
        <f>OR(Table2[[#This Row],[match]]=0,ROUNDUP(_xlfn.NUMBERVALUE(Table2[[#This Row],[match]]),4)=ROUNDUP(_xlfn.NUMBERVALUE(Table2[[#This Row],[1/h]]),4))</f>
        <v>1</v>
      </c>
    </row>
    <row r="1390" spans="5:9">
      <c r="E1390" t="s">
        <v>1797</v>
      </c>
      <c r="F1390">
        <f>_xlfn.NUMBERVALUE(_xlfn.TEXTAFTER(Table2[[#This Row],[my new versions]]," ",-1))</f>
        <v>12673.550496858699</v>
      </c>
      <c r="G1390" t="str">
        <f>_xlfn.TEXTBEFORE(SUBSTITUTE(Table2[[#This Row],[my new versions]],"'","")," ")</f>
        <v>RXN-CO2t_c_mm_FWD-SPONT</v>
      </c>
      <c r="H1390">
        <f>_xlfn.XLOOKUP(Table2[[#This Row],[name]],Table1[name],Table1[1/h],0)</f>
        <v>0</v>
      </c>
      <c r="I1390" t="b">
        <f>OR(Table2[[#This Row],[match]]=0,ROUNDUP(_xlfn.NUMBERVALUE(Table2[[#This Row],[match]]),4)=ROUNDUP(_xlfn.NUMBERVALUE(Table2[[#This Row],[1/h]]),4))</f>
        <v>1</v>
      </c>
    </row>
    <row r="1391" spans="5:9">
      <c r="E1391" t="s">
        <v>1798</v>
      </c>
      <c r="F1391">
        <f>_xlfn.NUMBERVALUE(_xlfn.TEXTAFTER(Table2[[#This Row],[my new versions]]," ",-1))</f>
        <v>12673.550496858699</v>
      </c>
      <c r="G1391" t="str">
        <f>_xlfn.TEXTBEFORE(SUBSTITUTE(Table2[[#This Row],[my new versions]],"'","")," ")</f>
        <v>RXN-CO2t_c_mm_REV-SPONT</v>
      </c>
      <c r="H1391">
        <f>_xlfn.XLOOKUP(Table2[[#This Row],[name]],Table1[name],Table1[1/h],0)</f>
        <v>0</v>
      </c>
      <c r="I1391" t="b">
        <f>OR(Table2[[#This Row],[match]]=0,ROUNDUP(_xlfn.NUMBERVALUE(Table2[[#This Row],[match]]),4)=ROUNDUP(_xlfn.NUMBERVALUE(Table2[[#This Row],[1/h]]),4))</f>
        <v>1</v>
      </c>
    </row>
    <row r="1392" spans="5:9">
      <c r="E1392" t="s">
        <v>1799</v>
      </c>
      <c r="F1392">
        <f>_xlfn.NUMBERVALUE(_xlfn.TEXTAFTER(Table2[[#This Row],[my new versions]]," ",-1))</f>
        <v>12673.550496858699</v>
      </c>
      <c r="G1392" t="str">
        <f>_xlfn.TEXTBEFORE(SUBSTITUTE(Table2[[#This Row],[my new versions]],"'","")," ")</f>
        <v>RXN-CO2t_c_n_FWD-SPONT</v>
      </c>
      <c r="H1392">
        <f>_xlfn.XLOOKUP(Table2[[#This Row],[name]],Table1[name],Table1[1/h],0)</f>
        <v>0</v>
      </c>
      <c r="I1392" t="b">
        <f>OR(Table2[[#This Row],[match]]=0,ROUNDUP(_xlfn.NUMBERVALUE(Table2[[#This Row],[match]]),4)=ROUNDUP(_xlfn.NUMBERVALUE(Table2[[#This Row],[1/h]]),4))</f>
        <v>1</v>
      </c>
    </row>
    <row r="1393" spans="5:9">
      <c r="E1393" t="s">
        <v>1800</v>
      </c>
      <c r="F1393">
        <f>_xlfn.NUMBERVALUE(_xlfn.TEXTAFTER(Table2[[#This Row],[my new versions]]," ",-1))</f>
        <v>12673.550496858699</v>
      </c>
      <c r="G1393" t="str">
        <f>_xlfn.TEXTBEFORE(SUBSTITUTE(Table2[[#This Row],[my new versions]],"'","")," ")</f>
        <v>RXN-CO2t_c_n_REV-SPONT</v>
      </c>
      <c r="H1393">
        <f>_xlfn.XLOOKUP(Table2[[#This Row],[name]],Table1[name],Table1[1/h],0)</f>
        <v>0</v>
      </c>
      <c r="I1393" t="b">
        <f>OR(Table2[[#This Row],[match]]=0,ROUNDUP(_xlfn.NUMBERVALUE(Table2[[#This Row],[match]]),4)=ROUNDUP(_xlfn.NUMBERVALUE(Table2[[#This Row],[1/h]]),4))</f>
        <v>1</v>
      </c>
    </row>
    <row r="1394" spans="5:9">
      <c r="E1394" t="s">
        <v>1801</v>
      </c>
      <c r="F1394">
        <f>_xlfn.NUMBERVALUE(_xlfn.TEXTAFTER(Table2[[#This Row],[my new versions]]," ",-1))</f>
        <v>12673.550496858699</v>
      </c>
      <c r="G1394" t="str">
        <f>_xlfn.TEXTBEFORE(SUBSTITUTE(Table2[[#This Row],[my new versions]],"'","")," ")</f>
        <v>RXN-CO2t_c_r_FWD-SPONT</v>
      </c>
      <c r="H1394">
        <f>_xlfn.XLOOKUP(Table2[[#This Row],[name]],Table1[name],Table1[1/h],0)</f>
        <v>0</v>
      </c>
      <c r="I1394" t="b">
        <f>OR(Table2[[#This Row],[match]]=0,ROUNDUP(_xlfn.NUMBERVALUE(Table2[[#This Row],[match]]),4)=ROUNDUP(_xlfn.NUMBERVALUE(Table2[[#This Row],[1/h]]),4))</f>
        <v>1</v>
      </c>
    </row>
    <row r="1395" spans="5:9">
      <c r="E1395" t="s">
        <v>1802</v>
      </c>
      <c r="F1395">
        <f>_xlfn.NUMBERVALUE(_xlfn.TEXTAFTER(Table2[[#This Row],[my new versions]]," ",-1))</f>
        <v>12673.550496858699</v>
      </c>
      <c r="G1395" t="str">
        <f>_xlfn.TEXTBEFORE(SUBSTITUTE(Table2[[#This Row],[my new versions]],"'","")," ")</f>
        <v>RXN-CO2t_c_r_REV-SPONT</v>
      </c>
      <c r="H1395">
        <f>_xlfn.XLOOKUP(Table2[[#This Row],[name]],Table1[name],Table1[1/h],0)</f>
        <v>0</v>
      </c>
      <c r="I1395" t="b">
        <f>OR(Table2[[#This Row],[match]]=0,ROUNDUP(_xlfn.NUMBERVALUE(Table2[[#This Row],[match]]),4)=ROUNDUP(_xlfn.NUMBERVALUE(Table2[[#This Row],[1/h]]),4))</f>
        <v>1</v>
      </c>
    </row>
    <row r="1396" spans="5:9">
      <c r="E1396" t="s">
        <v>1803</v>
      </c>
      <c r="F1396">
        <f>_xlfn.NUMBERVALUE(_xlfn.TEXTAFTER(Table2[[#This Row],[my new versions]]," ",-1))</f>
        <v>12673.550496858699</v>
      </c>
      <c r="G1396" t="str">
        <f>_xlfn.TEXTBEFORE(SUBSTITUTE(Table2[[#This Row],[my new versions]],"'","")," ")</f>
        <v>RXN-CO2t_c_rm_FWD-SPONT</v>
      </c>
      <c r="H1396">
        <f>_xlfn.XLOOKUP(Table2[[#This Row],[name]],Table1[name],Table1[1/h],0)</f>
        <v>0</v>
      </c>
      <c r="I1396" t="b">
        <f>OR(Table2[[#This Row],[match]]=0,ROUNDUP(_xlfn.NUMBERVALUE(Table2[[#This Row],[match]]),4)=ROUNDUP(_xlfn.NUMBERVALUE(Table2[[#This Row],[1/h]]),4))</f>
        <v>1</v>
      </c>
    </row>
    <row r="1397" spans="5:9">
      <c r="E1397" t="s">
        <v>1804</v>
      </c>
      <c r="F1397">
        <f>_xlfn.NUMBERVALUE(_xlfn.TEXTAFTER(Table2[[#This Row],[my new versions]]," ",-1))</f>
        <v>12673.550496858699</v>
      </c>
      <c r="G1397" t="str">
        <f>_xlfn.TEXTBEFORE(SUBSTITUTE(Table2[[#This Row],[my new versions]],"'","")," ")</f>
        <v>RXN-CO2t_c_rm_REV-SPONT</v>
      </c>
      <c r="H1397">
        <f>_xlfn.XLOOKUP(Table2[[#This Row],[name]],Table1[name],Table1[1/h],0)</f>
        <v>0</v>
      </c>
      <c r="I1397" t="b">
        <f>OR(Table2[[#This Row],[match]]=0,ROUNDUP(_xlfn.NUMBERVALUE(Table2[[#This Row],[match]]),4)=ROUNDUP(_xlfn.NUMBERVALUE(Table2[[#This Row],[1/h]]),4))</f>
        <v>1</v>
      </c>
    </row>
    <row r="1398" spans="5:9">
      <c r="E1398" t="s">
        <v>1805</v>
      </c>
      <c r="F1398">
        <f>_xlfn.NUMBERVALUE(_xlfn.TEXTAFTER(Table2[[#This Row],[my new versions]]," ",-1))</f>
        <v>12673.550496858699</v>
      </c>
      <c r="G1398" t="str">
        <f>_xlfn.TEXTBEFORE(SUBSTITUTE(Table2[[#This Row],[my new versions]],"'","")," ")</f>
        <v>RXN-CO2t_c_vm_FWD-SPONT</v>
      </c>
      <c r="H1398">
        <f>_xlfn.XLOOKUP(Table2[[#This Row],[name]],Table1[name],Table1[1/h],0)</f>
        <v>0</v>
      </c>
      <c r="I1398" t="b">
        <f>OR(Table2[[#This Row],[match]]=0,ROUNDUP(_xlfn.NUMBERVALUE(Table2[[#This Row],[match]]),4)=ROUNDUP(_xlfn.NUMBERVALUE(Table2[[#This Row],[1/h]]),4))</f>
        <v>1</v>
      </c>
    </row>
    <row r="1399" spans="5:9">
      <c r="E1399" t="s">
        <v>1806</v>
      </c>
      <c r="F1399">
        <f>_xlfn.NUMBERVALUE(_xlfn.TEXTAFTER(Table2[[#This Row],[my new versions]]," ",-1))</f>
        <v>12673.550496858699</v>
      </c>
      <c r="G1399" t="str">
        <f>_xlfn.TEXTBEFORE(SUBSTITUTE(Table2[[#This Row],[my new versions]],"'","")," ")</f>
        <v>RXN-CO2t_c_vm_REV-SPONT</v>
      </c>
      <c r="H1399">
        <f>_xlfn.XLOOKUP(Table2[[#This Row],[name]],Table1[name],Table1[1/h],0)</f>
        <v>0</v>
      </c>
      <c r="I1399" t="b">
        <f>OR(Table2[[#This Row],[match]]=0,ROUNDUP(_xlfn.NUMBERVALUE(Table2[[#This Row],[match]]),4)=ROUNDUP(_xlfn.NUMBERVALUE(Table2[[#This Row],[1/h]]),4))</f>
        <v>1</v>
      </c>
    </row>
    <row r="1400" spans="5:9">
      <c r="E1400" t="s">
        <v>1807</v>
      </c>
      <c r="F1400">
        <f>_xlfn.NUMBERVALUE(_xlfn.TEXTAFTER(Table2[[#This Row],[my new versions]]," ",-1))</f>
        <v>12673.550496858699</v>
      </c>
      <c r="G1400" t="str">
        <f>_xlfn.TEXTBEFORE(SUBSTITUTE(Table2[[#This Row],[my new versions]],"'","")," ")</f>
        <v>RXN-CO2t_c_x_FWD-SPONT</v>
      </c>
      <c r="H1400">
        <f>_xlfn.XLOOKUP(Table2[[#This Row],[name]],Table1[name],Table1[1/h],0)</f>
        <v>0</v>
      </c>
      <c r="I1400" t="b">
        <f>OR(Table2[[#This Row],[match]]=0,ROUNDUP(_xlfn.NUMBERVALUE(Table2[[#This Row],[match]]),4)=ROUNDUP(_xlfn.NUMBERVALUE(Table2[[#This Row],[1/h]]),4))</f>
        <v>1</v>
      </c>
    </row>
    <row r="1401" spans="5:9">
      <c r="E1401" t="s">
        <v>1808</v>
      </c>
      <c r="F1401">
        <f>_xlfn.NUMBERVALUE(_xlfn.TEXTAFTER(Table2[[#This Row],[my new versions]]," ",-1))</f>
        <v>12673.550496858699</v>
      </c>
      <c r="G1401" t="str">
        <f>_xlfn.TEXTBEFORE(SUBSTITUTE(Table2[[#This Row],[my new versions]],"'","")," ")</f>
        <v>RXN-CO2t_c_x_REV-SPONT</v>
      </c>
      <c r="H1401">
        <f>_xlfn.XLOOKUP(Table2[[#This Row],[name]],Table1[name],Table1[1/h],0)</f>
        <v>0</v>
      </c>
      <c r="I1401" t="b">
        <f>OR(Table2[[#This Row],[match]]=0,ROUNDUP(_xlfn.NUMBERVALUE(Table2[[#This Row],[match]]),4)=ROUNDUP(_xlfn.NUMBERVALUE(Table2[[#This Row],[1/h]]),4))</f>
        <v>1</v>
      </c>
    </row>
    <row r="1402" spans="5:9">
      <c r="E1402" t="s">
        <v>1809</v>
      </c>
      <c r="F1402">
        <f>_xlfn.NUMBERVALUE(_xlfn.TEXTAFTER(Table2[[#This Row],[my new versions]]," ",-1))</f>
        <v>12673.550496858699</v>
      </c>
      <c r="G1402" t="str">
        <f>_xlfn.TEXTBEFORE(SUBSTITUTE(Table2[[#This Row],[my new versions]],"'","")," ")</f>
        <v>RXN-COAt_c_l_FWD-SPONT</v>
      </c>
      <c r="H1402">
        <f>_xlfn.XLOOKUP(Table2[[#This Row],[name]],Table1[name],Table1[1/h],0)</f>
        <v>0</v>
      </c>
      <c r="I1402" t="b">
        <f>OR(Table2[[#This Row],[match]]=0,ROUNDUP(_xlfn.NUMBERVALUE(Table2[[#This Row],[match]]),4)=ROUNDUP(_xlfn.NUMBERVALUE(Table2[[#This Row],[1/h]]),4))</f>
        <v>1</v>
      </c>
    </row>
    <row r="1403" spans="5:9">
      <c r="E1403" t="s">
        <v>1810</v>
      </c>
      <c r="F1403">
        <f>_xlfn.NUMBERVALUE(_xlfn.TEXTAFTER(Table2[[#This Row],[my new versions]]," ",-1))</f>
        <v>12673.550496858699</v>
      </c>
      <c r="G1403" t="str">
        <f>_xlfn.TEXTBEFORE(SUBSTITUTE(Table2[[#This Row],[my new versions]],"'","")," ")</f>
        <v>RXN-COAt_c_l_REV-SPONT</v>
      </c>
      <c r="H1403">
        <f>_xlfn.XLOOKUP(Table2[[#This Row],[name]],Table1[name],Table1[1/h],0)</f>
        <v>0</v>
      </c>
      <c r="I1403" t="b">
        <f>OR(Table2[[#This Row],[match]]=0,ROUNDUP(_xlfn.NUMBERVALUE(Table2[[#This Row],[match]]),4)=ROUNDUP(_xlfn.NUMBERVALUE(Table2[[#This Row],[1/h]]),4))</f>
        <v>1</v>
      </c>
    </row>
    <row r="1404" spans="5:9">
      <c r="E1404" t="s">
        <v>1811</v>
      </c>
      <c r="F1404">
        <f>_xlfn.NUMBERVALUE(_xlfn.TEXTAFTER(Table2[[#This Row],[my new versions]]," ",-1))</f>
        <v>12673.550496858699</v>
      </c>
      <c r="G1404" t="str">
        <f>_xlfn.TEXTBEFORE(SUBSTITUTE(Table2[[#This Row],[my new versions]],"'","")," ")</f>
        <v>RXN-COAt_c_m_FWD-rt0548</v>
      </c>
      <c r="H1404">
        <f>_xlfn.XLOOKUP(Table2[[#This Row],[name]],Table1[name],Table1[1/h],0)</f>
        <v>0</v>
      </c>
      <c r="I1404" t="b">
        <f>OR(Table2[[#This Row],[match]]=0,ROUNDUP(_xlfn.NUMBERVALUE(Table2[[#This Row],[match]]),4)=ROUNDUP(_xlfn.NUMBERVALUE(Table2[[#This Row],[1/h]]),4))</f>
        <v>1</v>
      </c>
    </row>
    <row r="1405" spans="5:9">
      <c r="E1405" t="s">
        <v>1812</v>
      </c>
      <c r="F1405">
        <f>_xlfn.NUMBERVALUE(_xlfn.TEXTAFTER(Table2[[#This Row],[my new versions]]," ",-1))</f>
        <v>12673.550496858699</v>
      </c>
      <c r="G1405" t="str">
        <f>_xlfn.TEXTBEFORE(SUBSTITUTE(Table2[[#This Row],[my new versions]],"'","")," ")</f>
        <v>RXN-COAt_c_mm_FWD-UNKNOWN</v>
      </c>
      <c r="H1405">
        <f>_xlfn.XLOOKUP(Table2[[#This Row],[name]],Table1[name],Table1[1/h],0)</f>
        <v>0</v>
      </c>
      <c r="I1405" t="b">
        <f>OR(Table2[[#This Row],[match]]=0,ROUNDUP(_xlfn.NUMBERVALUE(Table2[[#This Row],[match]]),4)=ROUNDUP(_xlfn.NUMBERVALUE(Table2[[#This Row],[1/h]]),4))</f>
        <v>1</v>
      </c>
    </row>
    <row r="1406" spans="5:9">
      <c r="E1406" t="s">
        <v>1813</v>
      </c>
      <c r="F1406">
        <f>_xlfn.NUMBERVALUE(_xlfn.TEXTAFTER(Table2[[#This Row],[my new versions]]," ",-1))</f>
        <v>12673.550496858699</v>
      </c>
      <c r="G1406" t="str">
        <f>_xlfn.TEXTBEFORE(SUBSTITUTE(Table2[[#This Row],[my new versions]],"'","")," ")</f>
        <v>RXN-COAt_c_mm_REV-UNKNOWN</v>
      </c>
      <c r="H1406">
        <f>_xlfn.XLOOKUP(Table2[[#This Row],[name]],Table1[name],Table1[1/h],0)</f>
        <v>0</v>
      </c>
      <c r="I1406" t="b">
        <f>OR(Table2[[#This Row],[match]]=0,ROUNDUP(_xlfn.NUMBERVALUE(Table2[[#This Row],[match]]),4)=ROUNDUP(_xlfn.NUMBERVALUE(Table2[[#This Row],[1/h]]),4))</f>
        <v>1</v>
      </c>
    </row>
    <row r="1407" spans="5:9">
      <c r="E1407" t="s">
        <v>1814</v>
      </c>
      <c r="F1407">
        <f>_xlfn.NUMBERVALUE(_xlfn.TEXTAFTER(Table2[[#This Row],[my new versions]]," ",-1))</f>
        <v>12673.550496858699</v>
      </c>
      <c r="G1407" t="str">
        <f>_xlfn.TEXTBEFORE(SUBSTITUTE(Table2[[#This Row],[my new versions]],"'","")," ")</f>
        <v>RXN-COAt_c_n_FWD-SPONT</v>
      </c>
      <c r="H1407">
        <f>_xlfn.XLOOKUP(Table2[[#This Row],[name]],Table1[name],Table1[1/h],0)</f>
        <v>0</v>
      </c>
      <c r="I1407" t="b">
        <f>OR(Table2[[#This Row],[match]]=0,ROUNDUP(_xlfn.NUMBERVALUE(Table2[[#This Row],[match]]),4)=ROUNDUP(_xlfn.NUMBERVALUE(Table2[[#This Row],[1/h]]),4))</f>
        <v>1</v>
      </c>
    </row>
    <row r="1408" spans="5:9">
      <c r="E1408" t="s">
        <v>1815</v>
      </c>
      <c r="F1408">
        <f>_xlfn.NUMBERVALUE(_xlfn.TEXTAFTER(Table2[[#This Row],[my new versions]]," ",-1))</f>
        <v>12673.550496858699</v>
      </c>
      <c r="G1408" t="str">
        <f>_xlfn.TEXTBEFORE(SUBSTITUTE(Table2[[#This Row],[my new versions]],"'","")," ")</f>
        <v>RXN-COAt_c_n_REV-SPONT</v>
      </c>
      <c r="H1408">
        <f>_xlfn.XLOOKUP(Table2[[#This Row],[name]],Table1[name],Table1[1/h],0)</f>
        <v>0</v>
      </c>
      <c r="I1408" t="b">
        <f>OR(Table2[[#This Row],[match]]=0,ROUNDUP(_xlfn.NUMBERVALUE(Table2[[#This Row],[match]]),4)=ROUNDUP(_xlfn.NUMBERVALUE(Table2[[#This Row],[1/h]]),4))</f>
        <v>1</v>
      </c>
    </row>
    <row r="1409" spans="5:9">
      <c r="E1409" t="s">
        <v>1816</v>
      </c>
      <c r="F1409">
        <f>_xlfn.NUMBERVALUE(_xlfn.TEXTAFTER(Table2[[#This Row],[my new versions]]," ",-1))</f>
        <v>12673.550496858699</v>
      </c>
      <c r="G1409" t="str">
        <f>_xlfn.TEXTBEFORE(SUBSTITUTE(Table2[[#This Row],[my new versions]],"'","")," ")</f>
        <v>RXN-COAt_c_r_FWD-SPONT</v>
      </c>
      <c r="H1409">
        <f>_xlfn.XLOOKUP(Table2[[#This Row],[name]],Table1[name],Table1[1/h],0)</f>
        <v>0</v>
      </c>
      <c r="I1409" t="b">
        <f>OR(Table2[[#This Row],[match]]=0,ROUNDUP(_xlfn.NUMBERVALUE(Table2[[#This Row],[match]]),4)=ROUNDUP(_xlfn.NUMBERVALUE(Table2[[#This Row],[1/h]]),4))</f>
        <v>1</v>
      </c>
    </row>
    <row r="1410" spans="5:9">
      <c r="E1410" t="s">
        <v>1817</v>
      </c>
      <c r="F1410">
        <f>_xlfn.NUMBERVALUE(_xlfn.TEXTAFTER(Table2[[#This Row],[my new versions]]," ",-1))</f>
        <v>12673.550496858699</v>
      </c>
      <c r="G1410" t="str">
        <f>_xlfn.TEXTBEFORE(SUBSTITUTE(Table2[[#This Row],[my new versions]],"'","")," ")</f>
        <v>RXN-COAt_c_r_REV-SPONT</v>
      </c>
      <c r="H1410">
        <f>_xlfn.XLOOKUP(Table2[[#This Row],[name]],Table1[name],Table1[1/h],0)</f>
        <v>0</v>
      </c>
      <c r="I1410" t="b">
        <f>OR(Table2[[#This Row],[match]]=0,ROUNDUP(_xlfn.NUMBERVALUE(Table2[[#This Row],[match]]),4)=ROUNDUP(_xlfn.NUMBERVALUE(Table2[[#This Row],[1/h]]),4))</f>
        <v>1</v>
      </c>
    </row>
    <row r="1411" spans="5:9">
      <c r="E1411" t="s">
        <v>1818</v>
      </c>
      <c r="F1411">
        <f>_xlfn.NUMBERVALUE(_xlfn.TEXTAFTER(Table2[[#This Row],[my new versions]]," ",-1))</f>
        <v>12673.550496858699</v>
      </c>
      <c r="G1411" t="str">
        <f>_xlfn.TEXTBEFORE(SUBSTITUTE(Table2[[#This Row],[my new versions]],"'","")," ")</f>
        <v>RXN-COAt_c_rm_FWD-SPONT</v>
      </c>
      <c r="H1411">
        <f>_xlfn.XLOOKUP(Table2[[#This Row],[name]],Table1[name],Table1[1/h],0)</f>
        <v>0</v>
      </c>
      <c r="I1411" t="b">
        <f>OR(Table2[[#This Row],[match]]=0,ROUNDUP(_xlfn.NUMBERVALUE(Table2[[#This Row],[match]]),4)=ROUNDUP(_xlfn.NUMBERVALUE(Table2[[#This Row],[1/h]]),4))</f>
        <v>1</v>
      </c>
    </row>
    <row r="1412" spans="5:9">
      <c r="E1412" t="s">
        <v>1819</v>
      </c>
      <c r="F1412">
        <f>_xlfn.NUMBERVALUE(_xlfn.TEXTAFTER(Table2[[#This Row],[my new versions]]," ",-1))</f>
        <v>12673.550496858699</v>
      </c>
      <c r="G1412" t="str">
        <f>_xlfn.TEXTBEFORE(SUBSTITUTE(Table2[[#This Row],[my new versions]],"'","")," ")</f>
        <v>RXN-COAt_c_rm_REV-SPONT</v>
      </c>
      <c r="H1412">
        <f>_xlfn.XLOOKUP(Table2[[#This Row],[name]],Table1[name],Table1[1/h],0)</f>
        <v>0</v>
      </c>
      <c r="I1412" t="b">
        <f>OR(Table2[[#This Row],[match]]=0,ROUNDUP(_xlfn.NUMBERVALUE(Table2[[#This Row],[match]]),4)=ROUNDUP(_xlfn.NUMBERVALUE(Table2[[#This Row],[1/h]]),4))</f>
        <v>1</v>
      </c>
    </row>
    <row r="1413" spans="5:9">
      <c r="E1413" t="s">
        <v>1820</v>
      </c>
      <c r="F1413">
        <f>_xlfn.NUMBERVALUE(_xlfn.TEXTAFTER(Table2[[#This Row],[my new versions]]," ",-1))</f>
        <v>12673.550496858699</v>
      </c>
      <c r="G1413" t="str">
        <f>_xlfn.TEXTBEFORE(SUBSTITUTE(Table2[[#This Row],[my new versions]],"'","")," ")</f>
        <v>RXN-COAt_c_x_FWD-SPONT</v>
      </c>
      <c r="H1413">
        <f>_xlfn.XLOOKUP(Table2[[#This Row],[name]],Table1[name],Table1[1/h],0)</f>
        <v>0</v>
      </c>
      <c r="I1413" t="b">
        <f>OR(Table2[[#This Row],[match]]=0,ROUNDUP(_xlfn.NUMBERVALUE(Table2[[#This Row],[match]]),4)=ROUNDUP(_xlfn.NUMBERVALUE(Table2[[#This Row],[1/h]]),4))</f>
        <v>1</v>
      </c>
    </row>
    <row r="1414" spans="5:9">
      <c r="E1414" t="s">
        <v>1821</v>
      </c>
      <c r="F1414">
        <f>_xlfn.NUMBERVALUE(_xlfn.TEXTAFTER(Table2[[#This Row],[my new versions]]," ",-1))</f>
        <v>12673.550496858699</v>
      </c>
      <c r="G1414" t="str">
        <f>_xlfn.TEXTBEFORE(SUBSTITUTE(Table2[[#This Row],[my new versions]],"'","")," ")</f>
        <v>RXN-COAt_c_x_REV-SPONT</v>
      </c>
      <c r="H1414">
        <f>_xlfn.XLOOKUP(Table2[[#This Row],[name]],Table1[name],Table1[1/h],0)</f>
        <v>0</v>
      </c>
      <c r="I1414" t="b">
        <f>OR(Table2[[#This Row],[match]]=0,ROUNDUP(_xlfn.NUMBERVALUE(Table2[[#This Row],[match]]),4)=ROUNDUP(_xlfn.NUMBERVALUE(Table2[[#This Row],[1/h]]),4))</f>
        <v>1</v>
      </c>
    </row>
    <row r="1415" spans="5:9">
      <c r="E1415" t="s">
        <v>1822</v>
      </c>
      <c r="F1415">
        <f>_xlfn.NUMBERVALUE(_xlfn.TEXTAFTER(Table2[[#This Row],[my new versions]]," ",-1))</f>
        <v>12673.550496858699</v>
      </c>
      <c r="G1415" t="str">
        <f>_xlfn.TEXTBEFORE(SUBSTITUTE(Table2[[#This Row],[my new versions]],"'","")," ")</f>
        <v>RXN-COBALT2t_c_e_FWD-SPONT</v>
      </c>
      <c r="H1415">
        <f>_xlfn.XLOOKUP(Table2[[#This Row],[name]],Table1[name],Table1[1/h],0)</f>
        <v>0</v>
      </c>
      <c r="I1415" t="b">
        <f>OR(Table2[[#This Row],[match]]=0,ROUNDUP(_xlfn.NUMBERVALUE(Table2[[#This Row],[match]]),4)=ROUNDUP(_xlfn.NUMBERVALUE(Table2[[#This Row],[1/h]]),4))</f>
        <v>1</v>
      </c>
    </row>
    <row r="1416" spans="5:9">
      <c r="E1416" t="s">
        <v>1823</v>
      </c>
      <c r="F1416">
        <f>_xlfn.NUMBERVALUE(_xlfn.TEXTAFTER(Table2[[#This Row],[my new versions]]," ",-1))</f>
        <v>12673.550496858699</v>
      </c>
      <c r="G1416" t="str">
        <f>_xlfn.TEXTBEFORE(SUBSTITUTE(Table2[[#This Row],[my new versions]],"'","")," ")</f>
        <v>RXN-COBALT2t_c_x_FWD-SPONT</v>
      </c>
      <c r="H1416">
        <f>_xlfn.XLOOKUP(Table2[[#This Row],[name]],Table1[name],Table1[1/h],0)</f>
        <v>0</v>
      </c>
      <c r="I1416" t="b">
        <f>OR(Table2[[#This Row],[match]]=0,ROUNDUP(_xlfn.NUMBERVALUE(Table2[[#This Row],[match]]),4)=ROUNDUP(_xlfn.NUMBERVALUE(Table2[[#This Row],[1/h]]),4))</f>
        <v>1</v>
      </c>
    </row>
    <row r="1417" spans="5:9">
      <c r="E1417" t="s">
        <v>1824</v>
      </c>
      <c r="F1417">
        <f>_xlfn.NUMBERVALUE(_xlfn.TEXTAFTER(Table2[[#This Row],[my new versions]]," ",-1))</f>
        <v>12673.550496858699</v>
      </c>
      <c r="G1417" t="str">
        <f>_xlfn.TEXTBEFORE(SUBSTITUTE(Table2[[#This Row],[my new versions]],"'","")," ")</f>
        <v>RXN-COBALT2t_c_x_REV-SPONT</v>
      </c>
      <c r="H1417">
        <f>_xlfn.XLOOKUP(Table2[[#This Row],[name]],Table1[name],Table1[1/h],0)</f>
        <v>0</v>
      </c>
      <c r="I1417" t="b">
        <f>OR(Table2[[#This Row],[match]]=0,ROUNDUP(_xlfn.NUMBERVALUE(Table2[[#This Row],[match]]),4)=ROUNDUP(_xlfn.NUMBERVALUE(Table2[[#This Row],[1/h]]),4))</f>
        <v>1</v>
      </c>
    </row>
    <row r="1418" spans="5:9">
      <c r="E1418" t="s">
        <v>1825</v>
      </c>
      <c r="F1418">
        <f>_xlfn.NUMBERVALUE(_xlfn.TEXTAFTER(Table2[[#This Row],[my new versions]]," ",-1))</f>
        <v>12673.550496858699</v>
      </c>
      <c r="G1418" t="str">
        <f>_xlfn.TEXTBEFORE(SUBSTITUTE(Table2[[#This Row],[my new versions]],"'","")," ")</f>
        <v>RXN-compACYLCOA_c_FWD-SPONT</v>
      </c>
      <c r="H1418">
        <f>_xlfn.XLOOKUP(Table2[[#This Row],[name]],Table1[name],Table1[1/h],0)</f>
        <v>0</v>
      </c>
      <c r="I1418" t="b">
        <f>OR(Table2[[#This Row],[match]]=0,ROUNDUP(_xlfn.NUMBERVALUE(Table2[[#This Row],[match]]),4)=ROUNDUP(_xlfn.NUMBERVALUE(Table2[[#This Row],[1/h]]),4))</f>
        <v>1</v>
      </c>
    </row>
    <row r="1419" spans="5:9">
      <c r="E1419" t="s">
        <v>1826</v>
      </c>
      <c r="F1419">
        <f>_xlfn.NUMBERVALUE(_xlfn.TEXTAFTER(Table2[[#This Row],[my new versions]]," ",-1))</f>
        <v>12673.550496858699</v>
      </c>
      <c r="G1419" t="str">
        <f>_xlfn.TEXTBEFORE(SUBSTITUTE(Table2[[#This Row],[my new versions]],"'","")," ")</f>
        <v>RXN-compACYLCOA_c_REV-SPONT</v>
      </c>
      <c r="H1419">
        <f>_xlfn.XLOOKUP(Table2[[#This Row],[name]],Table1[name],Table1[1/h],0)</f>
        <v>0</v>
      </c>
      <c r="I1419" t="b">
        <f>OR(Table2[[#This Row],[match]]=0,ROUNDUP(_xlfn.NUMBERVALUE(Table2[[#This Row],[match]]),4)=ROUNDUP(_xlfn.NUMBERVALUE(Table2[[#This Row],[1/h]]),4))</f>
        <v>1</v>
      </c>
    </row>
    <row r="1420" spans="5:9">
      <c r="E1420" t="s">
        <v>1827</v>
      </c>
      <c r="F1420">
        <f>_xlfn.NUMBERVALUE(_xlfn.TEXTAFTER(Table2[[#This Row],[my new versions]]," ",-1))</f>
        <v>12673.550496858699</v>
      </c>
      <c r="G1420" t="str">
        <f>_xlfn.TEXTBEFORE(SUBSTITUTE(Table2[[#This Row],[my new versions]],"'","")," ")</f>
        <v>RXN-compACYLCOA_l_FWD-SPONT</v>
      </c>
      <c r="H1420">
        <f>_xlfn.XLOOKUP(Table2[[#This Row],[name]],Table1[name],Table1[1/h],0)</f>
        <v>0</v>
      </c>
      <c r="I1420" t="b">
        <f>OR(Table2[[#This Row],[match]]=0,ROUNDUP(_xlfn.NUMBERVALUE(Table2[[#This Row],[match]]),4)=ROUNDUP(_xlfn.NUMBERVALUE(Table2[[#This Row],[1/h]]),4))</f>
        <v>1</v>
      </c>
    </row>
    <row r="1421" spans="5:9">
      <c r="E1421" t="s">
        <v>1828</v>
      </c>
      <c r="F1421">
        <f>_xlfn.NUMBERVALUE(_xlfn.TEXTAFTER(Table2[[#This Row],[my new versions]]," ",-1))</f>
        <v>12673.550496858699</v>
      </c>
      <c r="G1421" t="str">
        <f>_xlfn.TEXTBEFORE(SUBSTITUTE(Table2[[#This Row],[my new versions]],"'","")," ")</f>
        <v>RXN-compACYLCOA_l_REV-SPONT</v>
      </c>
      <c r="H1421">
        <f>_xlfn.XLOOKUP(Table2[[#This Row],[name]],Table1[name],Table1[1/h],0)</f>
        <v>0</v>
      </c>
      <c r="I1421" t="b">
        <f>OR(Table2[[#This Row],[match]]=0,ROUNDUP(_xlfn.NUMBERVALUE(Table2[[#This Row],[match]]),4)=ROUNDUP(_xlfn.NUMBERVALUE(Table2[[#This Row],[1/h]]),4))</f>
        <v>1</v>
      </c>
    </row>
    <row r="1422" spans="5:9">
      <c r="E1422" t="s">
        <v>1829</v>
      </c>
      <c r="F1422">
        <f>_xlfn.NUMBERVALUE(_xlfn.TEXTAFTER(Table2[[#This Row],[my new versions]]," ",-1))</f>
        <v>12673.550496858699</v>
      </c>
      <c r="G1422" t="str">
        <f>_xlfn.TEXTBEFORE(SUBSTITUTE(Table2[[#This Row],[my new versions]],"'","")," ")</f>
        <v>RXN-compACYLCOA_m_FWD-SPONT</v>
      </c>
      <c r="H1422">
        <f>_xlfn.XLOOKUP(Table2[[#This Row],[name]],Table1[name],Table1[1/h],0)</f>
        <v>0</v>
      </c>
      <c r="I1422" t="b">
        <f>OR(Table2[[#This Row],[match]]=0,ROUNDUP(_xlfn.NUMBERVALUE(Table2[[#This Row],[match]]),4)=ROUNDUP(_xlfn.NUMBERVALUE(Table2[[#This Row],[1/h]]),4))</f>
        <v>1</v>
      </c>
    </row>
    <row r="1423" spans="5:9">
      <c r="E1423" t="s">
        <v>1830</v>
      </c>
      <c r="F1423">
        <f>_xlfn.NUMBERVALUE(_xlfn.TEXTAFTER(Table2[[#This Row],[my new versions]]," ",-1))</f>
        <v>12673.550496858699</v>
      </c>
      <c r="G1423" t="str">
        <f>_xlfn.TEXTBEFORE(SUBSTITUTE(Table2[[#This Row],[my new versions]],"'","")," ")</f>
        <v>RXN-compACYLCOA_m_REV-SPONT</v>
      </c>
      <c r="H1423">
        <f>_xlfn.XLOOKUP(Table2[[#This Row],[name]],Table1[name],Table1[1/h],0)</f>
        <v>0</v>
      </c>
      <c r="I1423" t="b">
        <f>OR(Table2[[#This Row],[match]]=0,ROUNDUP(_xlfn.NUMBERVALUE(Table2[[#This Row],[match]]),4)=ROUNDUP(_xlfn.NUMBERVALUE(Table2[[#This Row],[1/h]]),4))</f>
        <v>1</v>
      </c>
    </row>
    <row r="1424" spans="5:9">
      <c r="E1424" t="s">
        <v>1831</v>
      </c>
      <c r="F1424">
        <f>_xlfn.NUMBERVALUE(_xlfn.TEXTAFTER(Table2[[#This Row],[my new versions]]," ",-1))</f>
        <v>12673.550496858699</v>
      </c>
      <c r="G1424" t="str">
        <f>_xlfn.TEXTBEFORE(SUBSTITUTE(Table2[[#This Row],[my new versions]],"'","")," ")</f>
        <v>RXN-compACYLCOA_r_FWD-SPONT</v>
      </c>
      <c r="H1424">
        <f>_xlfn.XLOOKUP(Table2[[#This Row],[name]],Table1[name],Table1[1/h],0)</f>
        <v>0</v>
      </c>
      <c r="I1424" t="b">
        <f>OR(Table2[[#This Row],[match]]=0,ROUNDUP(_xlfn.NUMBERVALUE(Table2[[#This Row],[match]]),4)=ROUNDUP(_xlfn.NUMBERVALUE(Table2[[#This Row],[1/h]]),4))</f>
        <v>1</v>
      </c>
    </row>
    <row r="1425" spans="5:9">
      <c r="E1425" t="s">
        <v>1832</v>
      </c>
      <c r="F1425">
        <f>_xlfn.NUMBERVALUE(_xlfn.TEXTAFTER(Table2[[#This Row],[my new versions]]," ",-1))</f>
        <v>12673.550496858699</v>
      </c>
      <c r="G1425" t="str">
        <f>_xlfn.TEXTBEFORE(SUBSTITUTE(Table2[[#This Row],[my new versions]],"'","")," ")</f>
        <v>RXN-compACYLCOA_r_REV-SPONT</v>
      </c>
      <c r="H1425">
        <f>_xlfn.XLOOKUP(Table2[[#This Row],[name]],Table1[name],Table1[1/h],0)</f>
        <v>0</v>
      </c>
      <c r="I1425" t="b">
        <f>OR(Table2[[#This Row],[match]]=0,ROUNDUP(_xlfn.NUMBERVALUE(Table2[[#This Row],[match]]),4)=ROUNDUP(_xlfn.NUMBERVALUE(Table2[[#This Row],[1/h]]),4))</f>
        <v>1</v>
      </c>
    </row>
    <row r="1426" spans="5:9">
      <c r="E1426" t="s">
        <v>1833</v>
      </c>
      <c r="F1426">
        <f>_xlfn.NUMBERVALUE(_xlfn.TEXTAFTER(Table2[[#This Row],[my new versions]]," ",-1))</f>
        <v>12673.550496858699</v>
      </c>
      <c r="G1426" t="str">
        <f>_xlfn.TEXTBEFORE(SUBSTITUTE(Table2[[#This Row],[my new versions]],"'","")," ")</f>
        <v>RXN-compACYLCOA_rm_FWD-SPONT</v>
      </c>
      <c r="H1426">
        <f>_xlfn.XLOOKUP(Table2[[#This Row],[name]],Table1[name],Table1[1/h],0)</f>
        <v>0</v>
      </c>
      <c r="I1426" t="b">
        <f>OR(Table2[[#This Row],[match]]=0,ROUNDUP(_xlfn.NUMBERVALUE(Table2[[#This Row],[match]]),4)=ROUNDUP(_xlfn.NUMBERVALUE(Table2[[#This Row],[1/h]]),4))</f>
        <v>1</v>
      </c>
    </row>
    <row r="1427" spans="5:9">
      <c r="E1427" t="s">
        <v>1834</v>
      </c>
      <c r="F1427">
        <f>_xlfn.NUMBERVALUE(_xlfn.TEXTAFTER(Table2[[#This Row],[my new versions]]," ",-1))</f>
        <v>12673.550496858699</v>
      </c>
      <c r="G1427" t="str">
        <f>_xlfn.TEXTBEFORE(SUBSTITUTE(Table2[[#This Row],[my new versions]],"'","")," ")</f>
        <v>RXN-compACYLCOA_rm_REV-SPONT</v>
      </c>
      <c r="H1427">
        <f>_xlfn.XLOOKUP(Table2[[#This Row],[name]],Table1[name],Table1[1/h],0)</f>
        <v>0</v>
      </c>
      <c r="I1427" t="b">
        <f>OR(Table2[[#This Row],[match]]=0,ROUNDUP(_xlfn.NUMBERVALUE(Table2[[#This Row],[match]]),4)=ROUNDUP(_xlfn.NUMBERVALUE(Table2[[#This Row],[1/h]]),4))</f>
        <v>1</v>
      </c>
    </row>
    <row r="1428" spans="5:9">
      <c r="E1428" t="s">
        <v>1835</v>
      </c>
      <c r="F1428">
        <f>_xlfn.NUMBERVALUE(_xlfn.TEXTAFTER(Table2[[#This Row],[my new versions]]," ",-1))</f>
        <v>12673.550496858699</v>
      </c>
      <c r="G1428" t="str">
        <f>_xlfn.TEXTBEFORE(SUBSTITUTE(Table2[[#This Row],[my new versions]],"'","")," ")</f>
        <v>RXN-compACYLCOA_x_FWD-SPONT</v>
      </c>
      <c r="H1428">
        <f>_xlfn.XLOOKUP(Table2[[#This Row],[name]],Table1[name],Table1[1/h],0)</f>
        <v>0</v>
      </c>
      <c r="I1428" t="b">
        <f>OR(Table2[[#This Row],[match]]=0,ROUNDUP(_xlfn.NUMBERVALUE(Table2[[#This Row],[match]]),4)=ROUNDUP(_xlfn.NUMBERVALUE(Table2[[#This Row],[1/h]]),4))</f>
        <v>1</v>
      </c>
    </row>
    <row r="1429" spans="5:9">
      <c r="E1429" t="s">
        <v>1836</v>
      </c>
      <c r="F1429">
        <f>_xlfn.NUMBERVALUE(_xlfn.TEXTAFTER(Table2[[#This Row],[my new versions]]," ",-1))</f>
        <v>12673.550496858699</v>
      </c>
      <c r="G1429" t="str">
        <f>_xlfn.TEXTBEFORE(SUBSTITUTE(Table2[[#This Row],[my new versions]],"'","")," ")</f>
        <v>RXN-compACYLCOA_x_REV-SPONT</v>
      </c>
      <c r="H1429">
        <f>_xlfn.XLOOKUP(Table2[[#This Row],[name]],Table1[name],Table1[1/h],0)</f>
        <v>0</v>
      </c>
      <c r="I1429" t="b">
        <f>OR(Table2[[#This Row],[match]]=0,ROUNDUP(_xlfn.NUMBERVALUE(Table2[[#This Row],[match]]),4)=ROUNDUP(_xlfn.NUMBERVALUE(Table2[[#This Row],[1/h]]),4))</f>
        <v>1</v>
      </c>
    </row>
    <row r="1430" spans="5:9">
      <c r="E1430" t="s">
        <v>1837</v>
      </c>
      <c r="F1430">
        <f>_xlfn.NUMBERVALUE(_xlfn.TEXTAFTER(Table2[[#This Row],[my new versions]]," ",-1))</f>
        <v>12673.550496858699</v>
      </c>
      <c r="G1430" t="str">
        <f>_xlfn.TEXTBEFORE(SUBSTITUTE(Table2[[#This Row],[my new versions]],"'","")," ")</f>
        <v>RXN-compCER_g_FWD-SPONT</v>
      </c>
      <c r="H1430">
        <f>_xlfn.XLOOKUP(Table2[[#This Row],[name]],Table1[name],Table1[1/h],0)</f>
        <v>0</v>
      </c>
      <c r="I1430" t="b">
        <f>OR(Table2[[#This Row],[match]]=0,ROUNDUP(_xlfn.NUMBERVALUE(Table2[[#This Row],[match]]),4)=ROUNDUP(_xlfn.NUMBERVALUE(Table2[[#This Row],[1/h]]),4))</f>
        <v>1</v>
      </c>
    </row>
    <row r="1431" spans="5:9">
      <c r="E1431" t="s">
        <v>1838</v>
      </c>
      <c r="F1431">
        <f>_xlfn.NUMBERVALUE(_xlfn.TEXTAFTER(Table2[[#This Row],[my new versions]]," ",-1))</f>
        <v>12673.550496858699</v>
      </c>
      <c r="G1431" t="str">
        <f>_xlfn.TEXTBEFORE(SUBSTITUTE(Table2[[#This Row],[my new versions]],"'","")," ")</f>
        <v>RXN-compCER_g_REV-SPONT</v>
      </c>
      <c r="H1431">
        <f>_xlfn.XLOOKUP(Table2[[#This Row],[name]],Table1[name],Table1[1/h],0)</f>
        <v>0</v>
      </c>
      <c r="I1431" t="b">
        <f>OR(Table2[[#This Row],[match]]=0,ROUNDUP(_xlfn.NUMBERVALUE(Table2[[#This Row],[match]]),4)=ROUNDUP(_xlfn.NUMBERVALUE(Table2[[#This Row],[1/h]]),4))</f>
        <v>1</v>
      </c>
    </row>
    <row r="1432" spans="5:9">
      <c r="E1432" t="s">
        <v>1839</v>
      </c>
      <c r="F1432">
        <f>_xlfn.NUMBERVALUE(_xlfn.TEXTAFTER(Table2[[#This Row],[my new versions]]," ",-1))</f>
        <v>12673.550496858699</v>
      </c>
      <c r="G1432" t="str">
        <f>_xlfn.TEXTBEFORE(SUBSTITUTE(Table2[[#This Row],[my new versions]],"'","")," ")</f>
        <v>RXN-compCER_m_FWD-SPONT</v>
      </c>
      <c r="H1432">
        <f>_xlfn.XLOOKUP(Table2[[#This Row],[name]],Table1[name],Table1[1/h],0)</f>
        <v>0</v>
      </c>
      <c r="I1432" t="b">
        <f>OR(Table2[[#This Row],[match]]=0,ROUNDUP(_xlfn.NUMBERVALUE(Table2[[#This Row],[match]]),4)=ROUNDUP(_xlfn.NUMBERVALUE(Table2[[#This Row],[1/h]]),4))</f>
        <v>1</v>
      </c>
    </row>
    <row r="1433" spans="5:9">
      <c r="E1433" t="s">
        <v>1840</v>
      </c>
      <c r="F1433">
        <f>_xlfn.NUMBERVALUE(_xlfn.TEXTAFTER(Table2[[#This Row],[my new versions]]," ",-1))</f>
        <v>12673.550496858699</v>
      </c>
      <c r="G1433" t="str">
        <f>_xlfn.TEXTBEFORE(SUBSTITUTE(Table2[[#This Row],[my new versions]],"'","")," ")</f>
        <v>RXN-compCER_m_REV-SPONT</v>
      </c>
      <c r="H1433">
        <f>_xlfn.XLOOKUP(Table2[[#This Row],[name]],Table1[name],Table1[1/h],0)</f>
        <v>0</v>
      </c>
      <c r="I1433" t="b">
        <f>OR(Table2[[#This Row],[match]]=0,ROUNDUP(_xlfn.NUMBERVALUE(Table2[[#This Row],[match]]),4)=ROUNDUP(_xlfn.NUMBERVALUE(Table2[[#This Row],[1/h]]),4))</f>
        <v>1</v>
      </c>
    </row>
    <row r="1434" spans="5:9">
      <c r="E1434" t="s">
        <v>1841</v>
      </c>
      <c r="F1434">
        <f>_xlfn.NUMBERVALUE(_xlfn.TEXTAFTER(Table2[[#This Row],[my new versions]]," ",-1))</f>
        <v>12673.550496858699</v>
      </c>
      <c r="G1434" t="str">
        <f>_xlfn.TEXTBEFORE(SUBSTITUTE(Table2[[#This Row],[my new versions]],"'","")," ")</f>
        <v>RXN-compCER_r_FWD-SPONT</v>
      </c>
      <c r="H1434">
        <f>_xlfn.XLOOKUP(Table2[[#This Row],[name]],Table1[name],Table1[1/h],0)</f>
        <v>0</v>
      </c>
      <c r="I1434" t="b">
        <f>OR(Table2[[#This Row],[match]]=0,ROUNDUP(_xlfn.NUMBERVALUE(Table2[[#This Row],[match]]),4)=ROUNDUP(_xlfn.NUMBERVALUE(Table2[[#This Row],[1/h]]),4))</f>
        <v>1</v>
      </c>
    </row>
    <row r="1435" spans="5:9">
      <c r="E1435" t="s">
        <v>1842</v>
      </c>
      <c r="F1435">
        <f>_xlfn.NUMBERVALUE(_xlfn.TEXTAFTER(Table2[[#This Row],[my new versions]]," ",-1))</f>
        <v>12673.550496858699</v>
      </c>
      <c r="G1435" t="str">
        <f>_xlfn.TEXTBEFORE(SUBSTITUTE(Table2[[#This Row],[my new versions]],"'","")," ")</f>
        <v>RXN-compCER_r_REV-SPONT</v>
      </c>
      <c r="H1435">
        <f>_xlfn.XLOOKUP(Table2[[#This Row],[name]],Table1[name],Table1[1/h],0)</f>
        <v>0</v>
      </c>
      <c r="I1435" t="b">
        <f>OR(Table2[[#This Row],[match]]=0,ROUNDUP(_xlfn.NUMBERVALUE(Table2[[#This Row],[match]]),4)=ROUNDUP(_xlfn.NUMBERVALUE(Table2[[#This Row],[1/h]]),4))</f>
        <v>1</v>
      </c>
    </row>
    <row r="1436" spans="5:9">
      <c r="E1436" t="s">
        <v>1843</v>
      </c>
      <c r="F1436">
        <f>_xlfn.NUMBERVALUE(_xlfn.TEXTAFTER(Table2[[#This Row],[my new versions]]," ",-1))</f>
        <v>12673.550496858699</v>
      </c>
      <c r="G1436" t="str">
        <f>_xlfn.TEXTBEFORE(SUBSTITUTE(Table2[[#This Row],[my new versions]],"'","")," ")</f>
        <v>RXN-compFALPD_c_FWD-SPONT</v>
      </c>
      <c r="H1436">
        <f>_xlfn.XLOOKUP(Table2[[#This Row],[name]],Table1[name],Table1[1/h],0)</f>
        <v>0</v>
      </c>
      <c r="I1436" t="b">
        <f>OR(Table2[[#This Row],[match]]=0,ROUNDUP(_xlfn.NUMBERVALUE(Table2[[#This Row],[match]]),4)=ROUNDUP(_xlfn.NUMBERVALUE(Table2[[#This Row],[1/h]]),4))</f>
        <v>1</v>
      </c>
    </row>
    <row r="1437" spans="5:9">
      <c r="E1437" t="s">
        <v>1844</v>
      </c>
      <c r="F1437">
        <f>_xlfn.NUMBERVALUE(_xlfn.TEXTAFTER(Table2[[#This Row],[my new versions]]," ",-1))</f>
        <v>12673.550496858699</v>
      </c>
      <c r="G1437" t="str">
        <f>_xlfn.TEXTBEFORE(SUBSTITUTE(Table2[[#This Row],[my new versions]],"'","")," ")</f>
        <v>RXN-compFALPD_c_REV-SPONT</v>
      </c>
      <c r="H1437">
        <f>_xlfn.XLOOKUP(Table2[[#This Row],[name]],Table1[name],Table1[1/h],0)</f>
        <v>0</v>
      </c>
      <c r="I1437" t="b">
        <f>OR(Table2[[#This Row],[match]]=0,ROUNDUP(_xlfn.NUMBERVALUE(Table2[[#This Row],[match]]),4)=ROUNDUP(_xlfn.NUMBERVALUE(Table2[[#This Row],[1/h]]),4))</f>
        <v>1</v>
      </c>
    </row>
    <row r="1438" spans="5:9">
      <c r="E1438" t="s">
        <v>1845</v>
      </c>
      <c r="F1438">
        <f>_xlfn.NUMBERVALUE(_xlfn.TEXTAFTER(Table2[[#This Row],[my new versions]]," ",-1))</f>
        <v>12673.550496858699</v>
      </c>
      <c r="G1438" t="str">
        <f>_xlfn.TEXTBEFORE(SUBSTITUTE(Table2[[#This Row],[my new versions]],"'","")," ")</f>
        <v>RXN-compFALPD_en_FWD-SPONT</v>
      </c>
      <c r="H1438">
        <f>_xlfn.XLOOKUP(Table2[[#This Row],[name]],Table1[name],Table1[1/h],0)</f>
        <v>0</v>
      </c>
      <c r="I1438" t="b">
        <f>OR(Table2[[#This Row],[match]]=0,ROUNDUP(_xlfn.NUMBERVALUE(Table2[[#This Row],[match]]),4)=ROUNDUP(_xlfn.NUMBERVALUE(Table2[[#This Row],[1/h]]),4))</f>
        <v>1</v>
      </c>
    </row>
    <row r="1439" spans="5:9">
      <c r="E1439" t="s">
        <v>1846</v>
      </c>
      <c r="F1439">
        <f>_xlfn.NUMBERVALUE(_xlfn.TEXTAFTER(Table2[[#This Row],[my new versions]]," ",-1))</f>
        <v>12673.550496858699</v>
      </c>
      <c r="G1439" t="str">
        <f>_xlfn.TEXTBEFORE(SUBSTITUTE(Table2[[#This Row],[my new versions]],"'","")," ")</f>
        <v>RXN-compFALPD_en_REV-SPONT</v>
      </c>
      <c r="H1439">
        <f>_xlfn.XLOOKUP(Table2[[#This Row],[name]],Table1[name],Table1[1/h],0)</f>
        <v>0</v>
      </c>
      <c r="I1439" t="b">
        <f>OR(Table2[[#This Row],[match]]=0,ROUNDUP(_xlfn.NUMBERVALUE(Table2[[#This Row],[match]]),4)=ROUNDUP(_xlfn.NUMBERVALUE(Table2[[#This Row],[1/h]]),4))</f>
        <v>1</v>
      </c>
    </row>
    <row r="1440" spans="5:9">
      <c r="E1440" t="s">
        <v>1847</v>
      </c>
      <c r="F1440">
        <f>_xlfn.NUMBERVALUE(_xlfn.TEXTAFTER(Table2[[#This Row],[my new versions]]," ",-1))</f>
        <v>12673.550496858699</v>
      </c>
      <c r="G1440" t="str">
        <f>_xlfn.TEXTBEFORE(SUBSTITUTE(Table2[[#This Row],[my new versions]],"'","")," ")</f>
        <v>RXN-compFALPD_m_FWD-SPONT</v>
      </c>
      <c r="H1440">
        <f>_xlfn.XLOOKUP(Table2[[#This Row],[name]],Table1[name],Table1[1/h],0)</f>
        <v>0</v>
      </c>
      <c r="I1440" t="b">
        <f>OR(Table2[[#This Row],[match]]=0,ROUNDUP(_xlfn.NUMBERVALUE(Table2[[#This Row],[match]]),4)=ROUNDUP(_xlfn.NUMBERVALUE(Table2[[#This Row],[1/h]]),4))</f>
        <v>1</v>
      </c>
    </row>
    <row r="1441" spans="5:9">
      <c r="E1441" t="s">
        <v>1848</v>
      </c>
      <c r="F1441">
        <f>_xlfn.NUMBERVALUE(_xlfn.TEXTAFTER(Table2[[#This Row],[my new versions]]," ",-1))</f>
        <v>12673.550496858699</v>
      </c>
      <c r="G1441" t="str">
        <f>_xlfn.TEXTBEFORE(SUBSTITUTE(Table2[[#This Row],[my new versions]],"'","")," ")</f>
        <v>RXN-compFALPD_m_REV-SPONT</v>
      </c>
      <c r="H1441">
        <f>_xlfn.XLOOKUP(Table2[[#This Row],[name]],Table1[name],Table1[1/h],0)</f>
        <v>0</v>
      </c>
      <c r="I1441" t="b">
        <f>OR(Table2[[#This Row],[match]]=0,ROUNDUP(_xlfn.NUMBERVALUE(Table2[[#This Row],[match]]),4)=ROUNDUP(_xlfn.NUMBERVALUE(Table2[[#This Row],[1/h]]),4))</f>
        <v>1</v>
      </c>
    </row>
    <row r="1442" spans="5:9">
      <c r="E1442" t="s">
        <v>1849</v>
      </c>
      <c r="F1442">
        <f>_xlfn.NUMBERVALUE(_xlfn.TEXTAFTER(Table2[[#This Row],[my new versions]]," ",-1))</f>
        <v>12673.550496858699</v>
      </c>
      <c r="G1442" t="str">
        <f>_xlfn.TEXTBEFORE(SUBSTITUTE(Table2[[#This Row],[my new versions]],"'","")," ")</f>
        <v>RXN-compFALPD_mm_FWD-SPONT</v>
      </c>
      <c r="H1442">
        <f>_xlfn.XLOOKUP(Table2[[#This Row],[name]],Table1[name],Table1[1/h],0)</f>
        <v>0</v>
      </c>
      <c r="I1442" t="b">
        <f>OR(Table2[[#This Row],[match]]=0,ROUNDUP(_xlfn.NUMBERVALUE(Table2[[#This Row],[match]]),4)=ROUNDUP(_xlfn.NUMBERVALUE(Table2[[#This Row],[1/h]]),4))</f>
        <v>1</v>
      </c>
    </row>
    <row r="1443" spans="5:9">
      <c r="E1443" t="s">
        <v>1850</v>
      </c>
      <c r="F1443">
        <f>_xlfn.NUMBERVALUE(_xlfn.TEXTAFTER(Table2[[#This Row],[my new versions]]," ",-1))</f>
        <v>12673.550496858699</v>
      </c>
      <c r="G1443" t="str">
        <f>_xlfn.TEXTBEFORE(SUBSTITUTE(Table2[[#This Row],[my new versions]],"'","")," ")</f>
        <v>RXN-compFALPD_mm_REV-SPONT</v>
      </c>
      <c r="H1443">
        <f>_xlfn.XLOOKUP(Table2[[#This Row],[name]],Table1[name],Table1[1/h],0)</f>
        <v>0</v>
      </c>
      <c r="I1443" t="b">
        <f>OR(Table2[[#This Row],[match]]=0,ROUNDUP(_xlfn.NUMBERVALUE(Table2[[#This Row],[match]]),4)=ROUNDUP(_xlfn.NUMBERVALUE(Table2[[#This Row],[1/h]]),4))</f>
        <v>1</v>
      </c>
    </row>
    <row r="1444" spans="5:9">
      <c r="E1444" t="s">
        <v>1851</v>
      </c>
      <c r="F1444">
        <f>_xlfn.NUMBERVALUE(_xlfn.TEXTAFTER(Table2[[#This Row],[my new versions]]," ",-1))</f>
        <v>12673.550496858699</v>
      </c>
      <c r="G1444" t="str">
        <f>_xlfn.TEXTBEFORE(SUBSTITUTE(Table2[[#This Row],[my new versions]],"'","")," ")</f>
        <v>RXN-compFALPD_rm_FWD-SPONT</v>
      </c>
      <c r="H1444">
        <f>_xlfn.XLOOKUP(Table2[[#This Row],[name]],Table1[name],Table1[1/h],0)</f>
        <v>0</v>
      </c>
      <c r="I1444" t="b">
        <f>OR(Table2[[#This Row],[match]]=0,ROUNDUP(_xlfn.NUMBERVALUE(Table2[[#This Row],[match]]),4)=ROUNDUP(_xlfn.NUMBERVALUE(Table2[[#This Row],[1/h]]),4))</f>
        <v>1</v>
      </c>
    </row>
    <row r="1445" spans="5:9">
      <c r="E1445" t="s">
        <v>1852</v>
      </c>
      <c r="F1445">
        <f>_xlfn.NUMBERVALUE(_xlfn.TEXTAFTER(Table2[[#This Row],[my new versions]]," ",-1))</f>
        <v>12673.550496858699</v>
      </c>
      <c r="G1445" t="str">
        <f>_xlfn.TEXTBEFORE(SUBSTITUTE(Table2[[#This Row],[my new versions]],"'","")," ")</f>
        <v>RXN-compFALPD_rm_REV-SPONT</v>
      </c>
      <c r="H1445">
        <f>_xlfn.XLOOKUP(Table2[[#This Row],[name]],Table1[name],Table1[1/h],0)</f>
        <v>0</v>
      </c>
      <c r="I1445" t="b">
        <f>OR(Table2[[#This Row],[match]]=0,ROUNDUP(_xlfn.NUMBERVALUE(Table2[[#This Row],[match]]),4)=ROUNDUP(_xlfn.NUMBERVALUE(Table2[[#This Row],[1/h]]),4))</f>
        <v>1</v>
      </c>
    </row>
    <row r="1446" spans="5:9">
      <c r="E1446" t="s">
        <v>1853</v>
      </c>
      <c r="F1446">
        <f>_xlfn.NUMBERVALUE(_xlfn.TEXTAFTER(Table2[[#This Row],[my new versions]]," ",-1))</f>
        <v>12673.550496858699</v>
      </c>
      <c r="G1446" t="str">
        <f>_xlfn.TEXTBEFORE(SUBSTITUTE(Table2[[#This Row],[my new versions]],"'","")," ")</f>
        <v>RXN-CPLSPNEST_e_FWD-rt3377</v>
      </c>
      <c r="H1446">
        <f>_xlfn.XLOOKUP(Table2[[#This Row],[name]],Table1[name],Table1[1/h],0)</f>
        <v>0</v>
      </c>
      <c r="I1446" t="b">
        <f>OR(Table2[[#This Row],[match]]=0,ROUNDUP(_xlfn.NUMBERVALUE(Table2[[#This Row],[match]]),4)=ROUNDUP(_xlfn.NUMBERVALUE(Table2[[#This Row],[1/h]]),4))</f>
        <v>1</v>
      </c>
    </row>
    <row r="1447" spans="5:9">
      <c r="E1447" t="s">
        <v>1854</v>
      </c>
      <c r="F1447">
        <f>_xlfn.NUMBERVALUE(_xlfn.TEXTAFTER(Table2[[#This Row],[my new versions]]," ",-1))</f>
        <v>174.107120785512</v>
      </c>
      <c r="G1447" t="str">
        <f>_xlfn.TEXTBEFORE(SUBSTITUTE(Table2[[#This Row],[my new versions]],"'","")," ")</f>
        <v>RXN-CPPPGO_c_FWD-rt5829</v>
      </c>
      <c r="H1447">
        <f>_xlfn.XLOOKUP(Table2[[#This Row],[name]],Table1[name],Table1[1/h],0)</f>
        <v>174.10712078551285</v>
      </c>
      <c r="I1447" t="b">
        <f>OR(Table2[[#This Row],[match]]=0,ROUNDUP(_xlfn.NUMBERVALUE(Table2[[#This Row],[match]]),4)=ROUNDUP(_xlfn.NUMBERVALUE(Table2[[#This Row],[1/h]]),4))</f>
        <v>1</v>
      </c>
    </row>
    <row r="1448" spans="5:9">
      <c r="E1448" t="s">
        <v>1855</v>
      </c>
      <c r="F1448">
        <f>_xlfn.NUMBERVALUE(_xlfn.TEXTAFTER(Table2[[#This Row],[my new versions]]," ",-1))</f>
        <v>12673.550496858699</v>
      </c>
      <c r="G1448" t="str">
        <f>_xlfn.TEXTBEFORE(SUBSTITUTE(Table2[[#This Row],[my new versions]],"'","")," ")</f>
        <v>RXN-CRN100t_c_m_FWD-rt0963</v>
      </c>
      <c r="H1448">
        <f>_xlfn.XLOOKUP(Table2[[#This Row],[name]],Table1[name],Table1[1/h],0)</f>
        <v>0</v>
      </c>
      <c r="I1448" t="b">
        <f>OR(Table2[[#This Row],[match]]=0,ROUNDUP(_xlfn.NUMBERVALUE(Table2[[#This Row],[match]]),4)=ROUNDUP(_xlfn.NUMBERVALUE(Table2[[#This Row],[1/h]]),4))</f>
        <v>1</v>
      </c>
    </row>
    <row r="1449" spans="5:9">
      <c r="E1449" t="s">
        <v>1856</v>
      </c>
      <c r="F1449">
        <f>_xlfn.NUMBERVALUE(_xlfn.TEXTAFTER(Table2[[#This Row],[my new versions]]," ",-1))</f>
        <v>12673.550496858699</v>
      </c>
      <c r="G1449" t="str">
        <f>_xlfn.TEXTBEFORE(SUBSTITUTE(Table2[[#This Row],[my new versions]],"'","")," ")</f>
        <v>RXN-CRN100t_c_x_FWD-rt7415_x</v>
      </c>
      <c r="H1449">
        <f>_xlfn.XLOOKUP(Table2[[#This Row],[name]],Table1[name],Table1[1/h],0)</f>
        <v>0</v>
      </c>
      <c r="I1449" t="b">
        <f>OR(Table2[[#This Row],[match]]=0,ROUNDUP(_xlfn.NUMBERVALUE(Table2[[#This Row],[match]]),4)=ROUNDUP(_xlfn.NUMBERVALUE(Table2[[#This Row],[1/h]]),4))</f>
        <v>1</v>
      </c>
    </row>
    <row r="1450" spans="5:9">
      <c r="E1450" t="s">
        <v>1857</v>
      </c>
      <c r="F1450">
        <f>_xlfn.NUMBERVALUE(_xlfn.TEXTAFTER(Table2[[#This Row],[my new versions]]," ",-1))</f>
        <v>12673.550496858699</v>
      </c>
      <c r="G1450" t="str">
        <f>_xlfn.TEXTBEFORE(SUBSTITUTE(Table2[[#This Row],[my new versions]],"'","")," ")</f>
        <v>RXN-CRN120t_c_m_FWD-rt0963</v>
      </c>
      <c r="H1450">
        <f>_xlfn.XLOOKUP(Table2[[#This Row],[name]],Table1[name],Table1[1/h],0)</f>
        <v>0</v>
      </c>
      <c r="I1450" t="b">
        <f>OR(Table2[[#This Row],[match]]=0,ROUNDUP(_xlfn.NUMBERVALUE(Table2[[#This Row],[match]]),4)=ROUNDUP(_xlfn.NUMBERVALUE(Table2[[#This Row],[1/h]]),4))</f>
        <v>1</v>
      </c>
    </row>
    <row r="1451" spans="5:9">
      <c r="E1451" t="s">
        <v>1858</v>
      </c>
      <c r="F1451">
        <f>_xlfn.NUMBERVALUE(_xlfn.TEXTAFTER(Table2[[#This Row],[my new versions]]," ",-1))</f>
        <v>12673.550496858699</v>
      </c>
      <c r="G1451" t="str">
        <f>_xlfn.TEXTBEFORE(SUBSTITUTE(Table2[[#This Row],[my new versions]],"'","")," ")</f>
        <v>RXN-CRN120t_c_x_FWD-rt7415_x</v>
      </c>
      <c r="H1451">
        <f>_xlfn.XLOOKUP(Table2[[#This Row],[name]],Table1[name],Table1[1/h],0)</f>
        <v>0</v>
      </c>
      <c r="I1451" t="b">
        <f>OR(Table2[[#This Row],[match]]=0,ROUNDUP(_xlfn.NUMBERVALUE(Table2[[#This Row],[match]]),4)=ROUNDUP(_xlfn.NUMBERVALUE(Table2[[#This Row],[1/h]]),4))</f>
        <v>1</v>
      </c>
    </row>
    <row r="1452" spans="5:9">
      <c r="E1452" t="s">
        <v>1859</v>
      </c>
      <c r="F1452">
        <f>_xlfn.NUMBERVALUE(_xlfn.TEXTAFTER(Table2[[#This Row],[my new versions]]," ",-1))</f>
        <v>12673.550496858699</v>
      </c>
      <c r="G1452" t="str">
        <f>_xlfn.TEXTBEFORE(SUBSTITUTE(Table2[[#This Row],[my new versions]],"'","")," ")</f>
        <v>RXN-CRN40t_c_m_FWD-rt0963</v>
      </c>
      <c r="H1452">
        <f>_xlfn.XLOOKUP(Table2[[#This Row],[name]],Table1[name],Table1[1/h],0)</f>
        <v>0</v>
      </c>
      <c r="I1452" t="b">
        <f>OR(Table2[[#This Row],[match]]=0,ROUNDUP(_xlfn.NUMBERVALUE(Table2[[#This Row],[match]]),4)=ROUNDUP(_xlfn.NUMBERVALUE(Table2[[#This Row],[1/h]]),4))</f>
        <v>1</v>
      </c>
    </row>
    <row r="1453" spans="5:9">
      <c r="E1453" t="s">
        <v>1860</v>
      </c>
      <c r="F1453">
        <f>_xlfn.NUMBERVALUE(_xlfn.TEXTAFTER(Table2[[#This Row],[my new versions]]," ",-1))</f>
        <v>12673.550496858699</v>
      </c>
      <c r="G1453" t="str">
        <f>_xlfn.TEXTBEFORE(SUBSTITUTE(Table2[[#This Row],[my new versions]],"'","")," ")</f>
        <v>RXN-CRN40t_c_x_FWD-rt7415_x</v>
      </c>
      <c r="H1453">
        <f>_xlfn.XLOOKUP(Table2[[#This Row],[name]],Table1[name],Table1[1/h],0)</f>
        <v>0</v>
      </c>
      <c r="I1453" t="b">
        <f>OR(Table2[[#This Row],[match]]=0,ROUNDUP(_xlfn.NUMBERVALUE(Table2[[#This Row],[match]]),4)=ROUNDUP(_xlfn.NUMBERVALUE(Table2[[#This Row],[1/h]]),4))</f>
        <v>1</v>
      </c>
    </row>
    <row r="1454" spans="5:9">
      <c r="E1454" t="s">
        <v>1861</v>
      </c>
      <c r="F1454">
        <f>_xlfn.NUMBERVALUE(_xlfn.TEXTAFTER(Table2[[#This Row],[my new versions]]," ",-1))</f>
        <v>12673.550496858699</v>
      </c>
      <c r="G1454" t="str">
        <f>_xlfn.TEXTBEFORE(SUBSTITUTE(Table2[[#This Row],[my new versions]],"'","")," ")</f>
        <v>RXN-CRN60t_c_m_FWD-rt0963</v>
      </c>
      <c r="H1454">
        <f>_xlfn.XLOOKUP(Table2[[#This Row],[name]],Table1[name],Table1[1/h],0)</f>
        <v>0</v>
      </c>
      <c r="I1454" t="b">
        <f>OR(Table2[[#This Row],[match]]=0,ROUNDUP(_xlfn.NUMBERVALUE(Table2[[#This Row],[match]]),4)=ROUNDUP(_xlfn.NUMBERVALUE(Table2[[#This Row],[1/h]]),4))</f>
        <v>1</v>
      </c>
    </row>
    <row r="1455" spans="5:9">
      <c r="E1455" t="s">
        <v>1862</v>
      </c>
      <c r="F1455">
        <f>_xlfn.NUMBERVALUE(_xlfn.TEXTAFTER(Table2[[#This Row],[my new versions]]," ",-1))</f>
        <v>12673.550496858699</v>
      </c>
      <c r="G1455" t="str">
        <f>_xlfn.TEXTBEFORE(SUBSTITUTE(Table2[[#This Row],[my new versions]],"'","")," ")</f>
        <v>RXN-CRN60t_c_x_FWD-rt7415_x</v>
      </c>
      <c r="H1455">
        <f>_xlfn.XLOOKUP(Table2[[#This Row],[name]],Table1[name],Table1[1/h],0)</f>
        <v>0</v>
      </c>
      <c r="I1455" t="b">
        <f>OR(Table2[[#This Row],[match]]=0,ROUNDUP(_xlfn.NUMBERVALUE(Table2[[#This Row],[match]]),4)=ROUNDUP(_xlfn.NUMBERVALUE(Table2[[#This Row],[1/h]]),4))</f>
        <v>1</v>
      </c>
    </row>
    <row r="1456" spans="5:9">
      <c r="E1456" t="s">
        <v>1863</v>
      </c>
      <c r="F1456">
        <f>_xlfn.NUMBERVALUE(_xlfn.TEXTAFTER(Table2[[#This Row],[my new versions]]," ",-1))</f>
        <v>12673.550496858699</v>
      </c>
      <c r="G1456" t="str">
        <f>_xlfn.TEXTBEFORE(SUBSTITUTE(Table2[[#This Row],[my new versions]],"'","")," ")</f>
        <v>RXN-CRN80t_c_m_FWD-rt0963</v>
      </c>
      <c r="H1456">
        <f>_xlfn.XLOOKUP(Table2[[#This Row],[name]],Table1[name],Table1[1/h],0)</f>
        <v>0</v>
      </c>
      <c r="I1456" t="b">
        <f>OR(Table2[[#This Row],[match]]=0,ROUNDUP(_xlfn.NUMBERVALUE(Table2[[#This Row],[match]]),4)=ROUNDUP(_xlfn.NUMBERVALUE(Table2[[#This Row],[1/h]]),4))</f>
        <v>1</v>
      </c>
    </row>
    <row r="1457" spans="5:9">
      <c r="E1457" t="s">
        <v>1864</v>
      </c>
      <c r="F1457">
        <f>_xlfn.NUMBERVALUE(_xlfn.TEXTAFTER(Table2[[#This Row],[my new versions]]," ",-1))</f>
        <v>12673.550496858699</v>
      </c>
      <c r="G1457" t="str">
        <f>_xlfn.TEXTBEFORE(SUBSTITUTE(Table2[[#This Row],[my new versions]],"'","")," ")</f>
        <v>RXN-CRN80t_c_x_FWD-rt7415_x</v>
      </c>
      <c r="H1457">
        <f>_xlfn.XLOOKUP(Table2[[#This Row],[name]],Table1[name],Table1[1/h],0)</f>
        <v>0</v>
      </c>
      <c r="I1457" t="b">
        <f>OR(Table2[[#This Row],[match]]=0,ROUNDUP(_xlfn.NUMBERVALUE(Table2[[#This Row],[match]]),4)=ROUNDUP(_xlfn.NUMBERVALUE(Table2[[#This Row],[1/h]]),4))</f>
        <v>1</v>
      </c>
    </row>
    <row r="1458" spans="5:9">
      <c r="E1458" t="s">
        <v>1865</v>
      </c>
      <c r="F1458">
        <f>_xlfn.NUMBERVALUE(_xlfn.TEXTAFTER(Table2[[#This Row],[my new versions]]," ",-1))</f>
        <v>12673.550496858699</v>
      </c>
      <c r="G1458" t="str">
        <f>_xlfn.TEXTBEFORE(SUBSTITUTE(Table2[[#This Row],[my new versions]],"'","")," ")</f>
        <v>RXN-CRNACRNt_c_m_FWD-rt0963</v>
      </c>
      <c r="H1458">
        <f>_xlfn.XLOOKUP(Table2[[#This Row],[name]],Table1[name],Table1[1/h],0)</f>
        <v>0</v>
      </c>
      <c r="I1458" t="b">
        <f>OR(Table2[[#This Row],[match]]=0,ROUNDUP(_xlfn.NUMBERVALUE(Table2[[#This Row],[match]]),4)=ROUNDUP(_xlfn.NUMBERVALUE(Table2[[#This Row],[1/h]]),4))</f>
        <v>1</v>
      </c>
    </row>
    <row r="1459" spans="5:9">
      <c r="E1459" t="s">
        <v>1866</v>
      </c>
      <c r="F1459">
        <f>_xlfn.NUMBERVALUE(_xlfn.TEXTAFTER(Table2[[#This Row],[my new versions]]," ",-1))</f>
        <v>12673.550496858699</v>
      </c>
      <c r="G1459" t="str">
        <f>_xlfn.TEXTBEFORE(SUBSTITUTE(Table2[[#This Row],[my new versions]],"'","")," ")</f>
        <v>RXN-CRNAT100_m_FWD-rt7415_m</v>
      </c>
      <c r="H1459">
        <f>_xlfn.XLOOKUP(Table2[[#This Row],[name]],Table1[name],Table1[1/h],0)</f>
        <v>0</v>
      </c>
      <c r="I1459" t="b">
        <f>OR(Table2[[#This Row],[match]]=0,ROUNDUP(_xlfn.NUMBERVALUE(Table2[[#This Row],[match]]),4)=ROUNDUP(_xlfn.NUMBERVALUE(Table2[[#This Row],[1/h]]),4))</f>
        <v>1</v>
      </c>
    </row>
    <row r="1460" spans="5:9">
      <c r="E1460" t="s">
        <v>1867</v>
      </c>
      <c r="F1460">
        <f>_xlfn.NUMBERVALUE(_xlfn.TEXTAFTER(Table2[[#This Row],[my new versions]]," ",-1))</f>
        <v>12673.550496858699</v>
      </c>
      <c r="G1460" t="str">
        <f>_xlfn.TEXTBEFORE(SUBSTITUTE(Table2[[#This Row],[my new versions]],"'","")," ")</f>
        <v>RXN-CRNAT100_x_FWD-rt5212_x</v>
      </c>
      <c r="H1460">
        <f>_xlfn.XLOOKUP(Table2[[#This Row],[name]],Table1[name],Table1[1/h],0)</f>
        <v>0</v>
      </c>
      <c r="I1460" t="b">
        <f>OR(Table2[[#This Row],[match]]=0,ROUNDUP(_xlfn.NUMBERVALUE(Table2[[#This Row],[match]]),4)=ROUNDUP(_xlfn.NUMBERVALUE(Table2[[#This Row],[1/h]]),4))</f>
        <v>1</v>
      </c>
    </row>
    <row r="1461" spans="5:9">
      <c r="E1461" t="s">
        <v>1868</v>
      </c>
      <c r="F1461">
        <f>_xlfn.NUMBERVALUE(_xlfn.TEXTAFTER(Table2[[#This Row],[my new versions]]," ",-1))</f>
        <v>12673.550496858699</v>
      </c>
      <c r="G1461" t="str">
        <f>_xlfn.TEXTBEFORE(SUBSTITUTE(Table2[[#This Row],[my new versions]],"'","")," ")</f>
        <v>RXN-CRNAT100_x_FWD-rt5877_x</v>
      </c>
      <c r="H1461">
        <f>_xlfn.XLOOKUP(Table2[[#This Row],[name]],Table1[name],Table1[1/h],0)</f>
        <v>0</v>
      </c>
      <c r="I1461" t="b">
        <f>OR(Table2[[#This Row],[match]]=0,ROUNDUP(_xlfn.NUMBERVALUE(Table2[[#This Row],[match]]),4)=ROUNDUP(_xlfn.NUMBERVALUE(Table2[[#This Row],[1/h]]),4))</f>
        <v>1</v>
      </c>
    </row>
    <row r="1462" spans="5:9">
      <c r="E1462" t="s">
        <v>1869</v>
      </c>
      <c r="F1462">
        <f>_xlfn.NUMBERVALUE(_xlfn.TEXTAFTER(Table2[[#This Row],[my new versions]]," ",-1))</f>
        <v>12673.550496858699</v>
      </c>
      <c r="G1462" t="str">
        <f>_xlfn.TEXTBEFORE(SUBSTITUTE(Table2[[#This Row],[my new versions]],"'","")," ")</f>
        <v>RXN-CRNAT120_m_FWD-rt7415_m</v>
      </c>
      <c r="H1462">
        <f>_xlfn.XLOOKUP(Table2[[#This Row],[name]],Table1[name],Table1[1/h],0)</f>
        <v>0</v>
      </c>
      <c r="I1462" t="b">
        <f>OR(Table2[[#This Row],[match]]=0,ROUNDUP(_xlfn.NUMBERVALUE(Table2[[#This Row],[match]]),4)=ROUNDUP(_xlfn.NUMBERVALUE(Table2[[#This Row],[1/h]]),4))</f>
        <v>1</v>
      </c>
    </row>
    <row r="1463" spans="5:9">
      <c r="E1463" t="s">
        <v>1870</v>
      </c>
      <c r="F1463">
        <f>_xlfn.NUMBERVALUE(_xlfn.TEXTAFTER(Table2[[#This Row],[my new versions]]," ",-1))</f>
        <v>12673.550496858699</v>
      </c>
      <c r="G1463" t="str">
        <f>_xlfn.TEXTBEFORE(SUBSTITUTE(Table2[[#This Row],[my new versions]],"'","")," ")</f>
        <v>RXN-CRNAT120_m_REV-rt7415_m</v>
      </c>
      <c r="H1463">
        <f>_xlfn.XLOOKUP(Table2[[#This Row],[name]],Table1[name],Table1[1/h],0)</f>
        <v>0</v>
      </c>
      <c r="I1463" t="b">
        <f>OR(Table2[[#This Row],[match]]=0,ROUNDUP(_xlfn.NUMBERVALUE(Table2[[#This Row],[match]]),4)=ROUNDUP(_xlfn.NUMBERVALUE(Table2[[#This Row],[1/h]]),4))</f>
        <v>1</v>
      </c>
    </row>
    <row r="1464" spans="5:9">
      <c r="E1464" t="s">
        <v>1871</v>
      </c>
      <c r="F1464">
        <f>_xlfn.NUMBERVALUE(_xlfn.TEXTAFTER(Table2[[#This Row],[my new versions]]," ",-1))</f>
        <v>12673.550496858699</v>
      </c>
      <c r="G1464" t="str">
        <f>_xlfn.TEXTBEFORE(SUBSTITUTE(Table2[[#This Row],[my new versions]],"'","")," ")</f>
        <v>RXN-CRNAT120_x_FWD-rt5212_x</v>
      </c>
      <c r="H1464">
        <f>_xlfn.XLOOKUP(Table2[[#This Row],[name]],Table1[name],Table1[1/h],0)</f>
        <v>0</v>
      </c>
      <c r="I1464" t="b">
        <f>OR(Table2[[#This Row],[match]]=0,ROUNDUP(_xlfn.NUMBERVALUE(Table2[[#This Row],[match]]),4)=ROUNDUP(_xlfn.NUMBERVALUE(Table2[[#This Row],[1/h]]),4))</f>
        <v>1</v>
      </c>
    </row>
    <row r="1465" spans="5:9">
      <c r="E1465" t="s">
        <v>1872</v>
      </c>
      <c r="F1465">
        <f>_xlfn.NUMBERVALUE(_xlfn.TEXTAFTER(Table2[[#This Row],[my new versions]]," ",-1))</f>
        <v>12673.550496858699</v>
      </c>
      <c r="G1465" t="str">
        <f>_xlfn.TEXTBEFORE(SUBSTITUTE(Table2[[#This Row],[my new versions]],"'","")," ")</f>
        <v>RXN-CRNAT120_x_FWD-rt5877_x</v>
      </c>
      <c r="H1465">
        <f>_xlfn.XLOOKUP(Table2[[#This Row],[name]],Table1[name],Table1[1/h],0)</f>
        <v>0</v>
      </c>
      <c r="I1465" t="b">
        <f>OR(Table2[[#This Row],[match]]=0,ROUNDUP(_xlfn.NUMBERVALUE(Table2[[#This Row],[match]]),4)=ROUNDUP(_xlfn.NUMBERVALUE(Table2[[#This Row],[1/h]]),4))</f>
        <v>1</v>
      </c>
    </row>
    <row r="1466" spans="5:9">
      <c r="E1466" t="s">
        <v>1873</v>
      </c>
      <c r="F1466">
        <f>_xlfn.NUMBERVALUE(_xlfn.TEXTAFTER(Table2[[#This Row],[my new versions]]," ",-1))</f>
        <v>12673.550496858699</v>
      </c>
      <c r="G1466" t="str">
        <f>_xlfn.TEXTBEFORE(SUBSTITUTE(Table2[[#This Row],[my new versions]],"'","")," ")</f>
        <v>RXN-CRNAT40_m_FWD-rt7415_m</v>
      </c>
      <c r="H1466">
        <f>_xlfn.XLOOKUP(Table2[[#This Row],[name]],Table1[name],Table1[1/h],0)</f>
        <v>0</v>
      </c>
      <c r="I1466" t="b">
        <f>OR(Table2[[#This Row],[match]]=0,ROUNDUP(_xlfn.NUMBERVALUE(Table2[[#This Row],[match]]),4)=ROUNDUP(_xlfn.NUMBERVALUE(Table2[[#This Row],[1/h]]),4))</f>
        <v>1</v>
      </c>
    </row>
    <row r="1467" spans="5:9">
      <c r="E1467" t="s">
        <v>1874</v>
      </c>
      <c r="F1467">
        <f>_xlfn.NUMBERVALUE(_xlfn.TEXTAFTER(Table2[[#This Row],[my new versions]]," ",-1))</f>
        <v>12673.550496858699</v>
      </c>
      <c r="G1467" t="str">
        <f>_xlfn.TEXTBEFORE(SUBSTITUTE(Table2[[#This Row],[my new versions]],"'","")," ")</f>
        <v>RXN-CRNAT40_x_FWD-rt5212_x</v>
      </c>
      <c r="H1467">
        <f>_xlfn.XLOOKUP(Table2[[#This Row],[name]],Table1[name],Table1[1/h],0)</f>
        <v>0</v>
      </c>
      <c r="I1467" t="b">
        <f>OR(Table2[[#This Row],[match]]=0,ROUNDUP(_xlfn.NUMBERVALUE(Table2[[#This Row],[match]]),4)=ROUNDUP(_xlfn.NUMBERVALUE(Table2[[#This Row],[1/h]]),4))</f>
        <v>1</v>
      </c>
    </row>
    <row r="1468" spans="5:9">
      <c r="E1468" t="s">
        <v>1875</v>
      </c>
      <c r="F1468">
        <f>_xlfn.NUMBERVALUE(_xlfn.TEXTAFTER(Table2[[#This Row],[my new versions]]," ",-1))</f>
        <v>12673.550496858699</v>
      </c>
      <c r="G1468" t="str">
        <f>_xlfn.TEXTBEFORE(SUBSTITUTE(Table2[[#This Row],[my new versions]],"'","")," ")</f>
        <v>RXN-CRNAT40_x_FWD-rt5877_x</v>
      </c>
      <c r="H1468">
        <f>_xlfn.XLOOKUP(Table2[[#This Row],[name]],Table1[name],Table1[1/h],0)</f>
        <v>0</v>
      </c>
      <c r="I1468" t="b">
        <f>OR(Table2[[#This Row],[match]]=0,ROUNDUP(_xlfn.NUMBERVALUE(Table2[[#This Row],[match]]),4)=ROUNDUP(_xlfn.NUMBERVALUE(Table2[[#This Row],[1/h]]),4))</f>
        <v>1</v>
      </c>
    </row>
    <row r="1469" spans="5:9">
      <c r="E1469" t="s">
        <v>1876</v>
      </c>
      <c r="F1469">
        <f>_xlfn.NUMBERVALUE(_xlfn.TEXTAFTER(Table2[[#This Row],[my new versions]]," ",-1))</f>
        <v>12673.550496858699</v>
      </c>
      <c r="G1469" t="str">
        <f>_xlfn.TEXTBEFORE(SUBSTITUTE(Table2[[#This Row],[my new versions]],"'","")," ")</f>
        <v>RXN-CRNAT60_m_FWD-rt7415_m</v>
      </c>
      <c r="H1469">
        <f>_xlfn.XLOOKUP(Table2[[#This Row],[name]],Table1[name],Table1[1/h],0)</f>
        <v>0</v>
      </c>
      <c r="I1469" t="b">
        <f>OR(Table2[[#This Row],[match]]=0,ROUNDUP(_xlfn.NUMBERVALUE(Table2[[#This Row],[match]]),4)=ROUNDUP(_xlfn.NUMBERVALUE(Table2[[#This Row],[1/h]]),4))</f>
        <v>1</v>
      </c>
    </row>
    <row r="1470" spans="5:9">
      <c r="E1470" t="s">
        <v>1877</v>
      </c>
      <c r="F1470">
        <f>_xlfn.NUMBERVALUE(_xlfn.TEXTAFTER(Table2[[#This Row],[my new versions]]," ",-1))</f>
        <v>12673.550496858699</v>
      </c>
      <c r="G1470" t="str">
        <f>_xlfn.TEXTBEFORE(SUBSTITUTE(Table2[[#This Row],[my new versions]],"'","")," ")</f>
        <v>RXN-CRNAT60_x_FWD-rt5212_x</v>
      </c>
      <c r="H1470">
        <f>_xlfn.XLOOKUP(Table2[[#This Row],[name]],Table1[name],Table1[1/h],0)</f>
        <v>0</v>
      </c>
      <c r="I1470" t="b">
        <f>OR(Table2[[#This Row],[match]]=0,ROUNDUP(_xlfn.NUMBERVALUE(Table2[[#This Row],[match]]),4)=ROUNDUP(_xlfn.NUMBERVALUE(Table2[[#This Row],[1/h]]),4))</f>
        <v>1</v>
      </c>
    </row>
    <row r="1471" spans="5:9">
      <c r="E1471" t="s">
        <v>1878</v>
      </c>
      <c r="F1471">
        <f>_xlfn.NUMBERVALUE(_xlfn.TEXTAFTER(Table2[[#This Row],[my new versions]]," ",-1))</f>
        <v>12673.550496858699</v>
      </c>
      <c r="G1471" t="str">
        <f>_xlfn.TEXTBEFORE(SUBSTITUTE(Table2[[#This Row],[my new versions]],"'","")," ")</f>
        <v>RXN-CRNAT60_x_FWD-rt5877_x</v>
      </c>
      <c r="H1471">
        <f>_xlfn.XLOOKUP(Table2[[#This Row],[name]],Table1[name],Table1[1/h],0)</f>
        <v>0</v>
      </c>
      <c r="I1471" t="b">
        <f>OR(Table2[[#This Row],[match]]=0,ROUNDUP(_xlfn.NUMBERVALUE(Table2[[#This Row],[match]]),4)=ROUNDUP(_xlfn.NUMBERVALUE(Table2[[#This Row],[1/h]]),4))</f>
        <v>1</v>
      </c>
    </row>
    <row r="1472" spans="5:9">
      <c r="E1472" t="s">
        <v>1879</v>
      </c>
      <c r="F1472">
        <f>_xlfn.NUMBERVALUE(_xlfn.TEXTAFTER(Table2[[#This Row],[my new versions]]," ",-1))</f>
        <v>12673.550496858699</v>
      </c>
      <c r="G1472" t="str">
        <f>_xlfn.TEXTBEFORE(SUBSTITUTE(Table2[[#This Row],[my new versions]],"'","")," ")</f>
        <v>RXN-CRNAT80_m_FWD-rt7415_m</v>
      </c>
      <c r="H1472">
        <f>_xlfn.XLOOKUP(Table2[[#This Row],[name]],Table1[name],Table1[1/h],0)</f>
        <v>0</v>
      </c>
      <c r="I1472" t="b">
        <f>OR(Table2[[#This Row],[match]]=0,ROUNDUP(_xlfn.NUMBERVALUE(Table2[[#This Row],[match]]),4)=ROUNDUP(_xlfn.NUMBERVALUE(Table2[[#This Row],[1/h]]),4))</f>
        <v>1</v>
      </c>
    </row>
    <row r="1473" spans="5:9">
      <c r="E1473" t="s">
        <v>1880</v>
      </c>
      <c r="F1473">
        <f>_xlfn.NUMBERVALUE(_xlfn.TEXTAFTER(Table2[[#This Row],[my new versions]]," ",-1))</f>
        <v>12673.550496858699</v>
      </c>
      <c r="G1473" t="str">
        <f>_xlfn.TEXTBEFORE(SUBSTITUTE(Table2[[#This Row],[my new versions]],"'","")," ")</f>
        <v>RXN-CRNAT80_x_FWD-rt5212_x</v>
      </c>
      <c r="H1473">
        <f>_xlfn.XLOOKUP(Table2[[#This Row],[name]],Table1[name],Table1[1/h],0)</f>
        <v>0</v>
      </c>
      <c r="I1473" t="b">
        <f>OR(Table2[[#This Row],[match]]=0,ROUNDUP(_xlfn.NUMBERVALUE(Table2[[#This Row],[match]]),4)=ROUNDUP(_xlfn.NUMBERVALUE(Table2[[#This Row],[1/h]]),4))</f>
        <v>1</v>
      </c>
    </row>
    <row r="1474" spans="5:9">
      <c r="E1474" t="s">
        <v>1881</v>
      </c>
      <c r="F1474">
        <f>_xlfn.NUMBERVALUE(_xlfn.TEXTAFTER(Table2[[#This Row],[my new versions]]," ",-1))</f>
        <v>12673.550496858699</v>
      </c>
      <c r="G1474" t="str">
        <f>_xlfn.TEXTBEFORE(SUBSTITUTE(Table2[[#This Row],[my new versions]],"'","")," ")</f>
        <v>RXN-CRNAT80_x_FWD-rt5877_x</v>
      </c>
      <c r="H1474">
        <f>_xlfn.XLOOKUP(Table2[[#This Row],[name]],Table1[name],Table1[1/h],0)</f>
        <v>0</v>
      </c>
      <c r="I1474" t="b">
        <f>OR(Table2[[#This Row],[match]]=0,ROUNDUP(_xlfn.NUMBERVALUE(Table2[[#This Row],[match]]),4)=ROUNDUP(_xlfn.NUMBERVALUE(Table2[[#This Row],[1/h]]),4))</f>
        <v>1</v>
      </c>
    </row>
    <row r="1475" spans="5:9">
      <c r="E1475" t="s">
        <v>1882</v>
      </c>
      <c r="F1475">
        <f>_xlfn.NUMBERVALUE(_xlfn.TEXTAFTER(Table2[[#This Row],[my new versions]]," ",-1))</f>
        <v>12673.550496858699</v>
      </c>
      <c r="G1475" t="str">
        <f>_xlfn.TEXTBEFORE(SUBSTITUTE(Table2[[#This Row],[my new versions]],"'","")," ")</f>
        <v>RXN-CRNCARt_c_x_FWD-SPONT</v>
      </c>
      <c r="H1475">
        <f>_xlfn.XLOOKUP(Table2[[#This Row],[name]],Table1[name],Table1[1/h],0)</f>
        <v>0</v>
      </c>
      <c r="I1475" t="b">
        <f>OR(Table2[[#This Row],[match]]=0,ROUNDUP(_xlfn.NUMBERVALUE(Table2[[#This Row],[match]]),4)=ROUNDUP(_xlfn.NUMBERVALUE(Table2[[#This Row],[1/h]]),4))</f>
        <v>1</v>
      </c>
    </row>
    <row r="1476" spans="5:9">
      <c r="E1476" t="s">
        <v>1883</v>
      </c>
      <c r="F1476">
        <f>_xlfn.NUMBERVALUE(_xlfn.TEXTAFTER(Table2[[#This Row],[my new versions]]," ",-1))</f>
        <v>12673.550496858699</v>
      </c>
      <c r="G1476" t="str">
        <f>_xlfn.TEXTBEFORE(SUBSTITUTE(Table2[[#This Row],[my new versions]],"'","")," ")</f>
        <v>RXN-CRNOAT_c_FWD-rt5212_c</v>
      </c>
      <c r="H1476">
        <f>_xlfn.XLOOKUP(Table2[[#This Row],[name]],Table1[name],Table1[1/h],0)</f>
        <v>0</v>
      </c>
      <c r="I1476" t="b">
        <f>OR(Table2[[#This Row],[match]]=0,ROUNDUP(_xlfn.NUMBERVALUE(Table2[[#This Row],[match]]),4)=ROUNDUP(_xlfn.NUMBERVALUE(Table2[[#This Row],[1/h]]),4))</f>
        <v>1</v>
      </c>
    </row>
    <row r="1477" spans="5:9">
      <c r="E1477" t="s">
        <v>1884</v>
      </c>
      <c r="F1477">
        <f>_xlfn.NUMBERVALUE(_xlfn.TEXTAFTER(Table2[[#This Row],[my new versions]]," ",-1))</f>
        <v>12673.550496858699</v>
      </c>
      <c r="G1477" t="str">
        <f>_xlfn.TEXTBEFORE(SUBSTITUTE(Table2[[#This Row],[my new versions]],"'","")," ")</f>
        <v>RXN-CRNOAT_m_FWD-rt0947</v>
      </c>
      <c r="H1477">
        <f>_xlfn.XLOOKUP(Table2[[#This Row],[name]],Table1[name],Table1[1/h],0)</f>
        <v>0</v>
      </c>
      <c r="I1477" t="b">
        <f>OR(Table2[[#This Row],[match]]=0,ROUNDUP(_xlfn.NUMBERVALUE(Table2[[#This Row],[match]]),4)=ROUNDUP(_xlfn.NUMBERVALUE(Table2[[#This Row],[1/h]]),4))</f>
        <v>1</v>
      </c>
    </row>
    <row r="1478" spans="5:9">
      <c r="E1478" t="s">
        <v>1885</v>
      </c>
      <c r="F1478">
        <f>_xlfn.NUMBERVALUE(_xlfn.TEXTAFTER(Table2[[#This Row],[my new versions]]," ",-1))</f>
        <v>12673.550496858699</v>
      </c>
      <c r="G1478" t="str">
        <f>_xlfn.TEXTBEFORE(SUBSTITUTE(Table2[[#This Row],[my new versions]],"'","")," ")</f>
        <v>RXN-CRNOAT_m_FWD-rt5877_m</v>
      </c>
      <c r="H1478">
        <f>_xlfn.XLOOKUP(Table2[[#This Row],[name]],Table1[name],Table1[1/h],0)</f>
        <v>0</v>
      </c>
      <c r="I1478" t="b">
        <f>OR(Table2[[#This Row],[match]]=0,ROUNDUP(_xlfn.NUMBERVALUE(Table2[[#This Row],[match]]),4)=ROUNDUP(_xlfn.NUMBERVALUE(Table2[[#This Row],[1/h]]),4))</f>
        <v>1</v>
      </c>
    </row>
    <row r="1479" spans="5:9">
      <c r="E1479" t="s">
        <v>1886</v>
      </c>
      <c r="F1479">
        <f>_xlfn.NUMBERVALUE(_xlfn.TEXTAFTER(Table2[[#This Row],[my new versions]]," ",-1))</f>
        <v>12673.550496858699</v>
      </c>
      <c r="G1479" t="str">
        <f>_xlfn.TEXTBEFORE(SUBSTITUTE(Table2[[#This Row],[my new versions]],"'","")," ")</f>
        <v>RXN-CRNOAT_x_FWD-rt5877_x</v>
      </c>
      <c r="H1479">
        <f>_xlfn.XLOOKUP(Table2[[#This Row],[name]],Table1[name],Table1[1/h],0)</f>
        <v>0</v>
      </c>
      <c r="I1479" t="b">
        <f>OR(Table2[[#This Row],[match]]=0,ROUNDUP(_xlfn.NUMBERVALUE(Table2[[#This Row],[match]]),4)=ROUNDUP(_xlfn.NUMBERVALUE(Table2[[#This Row],[1/h]]),4))</f>
        <v>1</v>
      </c>
    </row>
    <row r="1480" spans="5:9">
      <c r="E1480" t="s">
        <v>1887</v>
      </c>
      <c r="F1480">
        <f>_xlfn.NUMBERVALUE(_xlfn.TEXTAFTER(Table2[[#This Row],[my new versions]]," ",-1))</f>
        <v>12673.550496858699</v>
      </c>
      <c r="G1480" t="str">
        <f>_xlfn.TEXTBEFORE(SUBSTITUTE(Table2[[#This Row],[my new versions]],"'","")," ")</f>
        <v>RXN-CRNt_c_m_FWD-rt0963</v>
      </c>
      <c r="H1480">
        <f>_xlfn.XLOOKUP(Table2[[#This Row],[name]],Table1[name],Table1[1/h],0)</f>
        <v>0</v>
      </c>
      <c r="I1480" t="b">
        <f>OR(Table2[[#This Row],[match]]=0,ROUNDUP(_xlfn.NUMBERVALUE(Table2[[#This Row],[match]]),4)=ROUNDUP(_xlfn.NUMBERVALUE(Table2[[#This Row],[1/h]]),4))</f>
        <v>1</v>
      </c>
    </row>
    <row r="1481" spans="5:9">
      <c r="E1481" t="s">
        <v>1888</v>
      </c>
      <c r="F1481">
        <f>_xlfn.NUMBERVALUE(_xlfn.TEXTAFTER(Table2[[#This Row],[my new versions]]," ",-1))</f>
        <v>12673.550496858699</v>
      </c>
      <c r="G1481" t="str">
        <f>_xlfn.TEXTBEFORE(SUBSTITUTE(Table2[[#This Row],[my new versions]],"'","")," ")</f>
        <v>RXN-CRNt_c_x_FWD-SPONT</v>
      </c>
      <c r="H1481">
        <f>_xlfn.XLOOKUP(Table2[[#This Row],[name]],Table1[name],Table1[1/h],0)</f>
        <v>0</v>
      </c>
      <c r="I1481" t="b">
        <f>OR(Table2[[#This Row],[match]]=0,ROUNDUP(_xlfn.NUMBERVALUE(Table2[[#This Row],[match]]),4)=ROUNDUP(_xlfn.NUMBERVALUE(Table2[[#This Row],[1/h]]),4))</f>
        <v>1</v>
      </c>
    </row>
    <row r="1482" spans="5:9">
      <c r="E1482" t="s">
        <v>1889</v>
      </c>
      <c r="F1482">
        <f>_xlfn.NUMBERVALUE(_xlfn.TEXTAFTER(Table2[[#This Row],[my new versions]]," ",-1))</f>
        <v>148030.16698251001</v>
      </c>
      <c r="G1482" t="str">
        <f>_xlfn.TEXTBEFORE(SUBSTITUTE(Table2[[#This Row],[my new versions]],"'","")," ")</f>
        <v>RXN-CS_m_FWD-CIT13</v>
      </c>
      <c r="H1482">
        <f>_xlfn.XLOOKUP(Table2[[#This Row],[name]],Table1[name],Table1[1/h],0)</f>
        <v>148030.16698251001</v>
      </c>
      <c r="I1482" t="b">
        <f>OR(Table2[[#This Row],[match]]=0,ROUNDUP(_xlfn.NUMBERVALUE(Table2[[#This Row],[match]]),4)=ROUNDUP(_xlfn.NUMBERVALUE(Table2[[#This Row],[1/h]]),4))</f>
        <v>1</v>
      </c>
    </row>
    <row r="1483" spans="5:9">
      <c r="E1483" t="s">
        <v>1890</v>
      </c>
      <c r="F1483">
        <f>_xlfn.NUMBERVALUE(_xlfn.TEXTAFTER(Table2[[#This Row],[my new versions]]," ",-1))</f>
        <v>148030.16698251001</v>
      </c>
      <c r="G1483" t="str">
        <f>_xlfn.TEXTBEFORE(SUBSTITUTE(Table2[[#This Row],[my new versions]],"'","")," ")</f>
        <v>RXN-CS_m_FWD-rt2960</v>
      </c>
      <c r="H1483">
        <f>_xlfn.XLOOKUP(Table2[[#This Row],[name]],Table1[name],Table1[1/h],0)</f>
        <v>148030.16698251001</v>
      </c>
      <c r="I1483" t="b">
        <f>OR(Table2[[#This Row],[match]]=0,ROUNDUP(_xlfn.NUMBERVALUE(Table2[[#This Row],[match]]),4)=ROUNDUP(_xlfn.NUMBERVALUE(Table2[[#This Row],[1/h]]),4))</f>
        <v>1</v>
      </c>
    </row>
    <row r="1484" spans="5:9">
      <c r="E1484" t="s">
        <v>1891</v>
      </c>
      <c r="F1484">
        <f>_xlfn.NUMBERVALUE(_xlfn.TEXTAFTER(Table2[[#This Row],[my new versions]]," ",-1))</f>
        <v>148030.16698251001</v>
      </c>
      <c r="G1484" t="str">
        <f>_xlfn.TEXTBEFORE(SUBSTITUTE(Table2[[#This Row],[my new versions]],"'","")," ")</f>
        <v>RXN-CS_m_FWD-rt2963</v>
      </c>
      <c r="H1484">
        <f>_xlfn.XLOOKUP(Table2[[#This Row],[name]],Table1[name],Table1[1/h],0)</f>
        <v>148030.16698251001</v>
      </c>
      <c r="I1484" t="b">
        <f>OR(Table2[[#This Row],[match]]=0,ROUNDUP(_xlfn.NUMBERVALUE(Table2[[#This Row],[match]]),4)=ROUNDUP(_xlfn.NUMBERVALUE(Table2[[#This Row],[1/h]]),4))</f>
        <v>1</v>
      </c>
    </row>
    <row r="1485" spans="5:9">
      <c r="E1485" t="s">
        <v>1892</v>
      </c>
      <c r="F1485">
        <f>_xlfn.NUMBERVALUE(_xlfn.TEXTAFTER(Table2[[#This Row],[my new versions]]," ",-1))</f>
        <v>12673.550496858699</v>
      </c>
      <c r="G1485" t="str">
        <f>_xlfn.TEXTBEFORE(SUBSTITUTE(Table2[[#This Row],[my new versions]],"'","")," ")</f>
        <v>RXN-CS_x_FWD-rt0180</v>
      </c>
      <c r="H1485">
        <f>_xlfn.XLOOKUP(Table2[[#This Row],[name]],Table1[name],Table1[1/h],0)</f>
        <v>0</v>
      </c>
      <c r="I1485" t="b">
        <f>OR(Table2[[#This Row],[match]]=0,ROUNDUP(_xlfn.NUMBERVALUE(Table2[[#This Row],[match]]),4)=ROUNDUP(_xlfn.NUMBERVALUE(Table2[[#This Row],[1/h]]),4))</f>
        <v>1</v>
      </c>
    </row>
    <row r="1486" spans="5:9">
      <c r="E1486" t="s">
        <v>1893</v>
      </c>
      <c r="F1486">
        <f>_xlfn.NUMBERVALUE(_xlfn.TEXTAFTER(Table2[[#This Row],[my new versions]]," ",-1))</f>
        <v>12673.550496858699</v>
      </c>
      <c r="G1486" t="str">
        <f>_xlfn.TEXTBEFORE(SUBSTITUTE(Table2[[#This Row],[my new versions]],"'","")," ")</f>
        <v>RXN-CSND_c_FWD-rt6191</v>
      </c>
      <c r="H1486">
        <f>_xlfn.XLOOKUP(Table2[[#This Row],[name]],Table1[name],Table1[1/h],0)</f>
        <v>0</v>
      </c>
      <c r="I1486" t="b">
        <f>OR(Table2[[#This Row],[match]]=0,ROUNDUP(_xlfn.NUMBERVALUE(Table2[[#This Row],[match]]),4)=ROUNDUP(_xlfn.NUMBERVALUE(Table2[[#This Row],[1/h]]),4))</f>
        <v>1</v>
      </c>
    </row>
    <row r="1487" spans="5:9">
      <c r="E1487" t="s">
        <v>1894</v>
      </c>
      <c r="F1487">
        <f>_xlfn.NUMBERVALUE(_xlfn.TEXTAFTER(Table2[[#This Row],[my new versions]]," ",-1))</f>
        <v>12673.550496858699</v>
      </c>
      <c r="G1487" t="str">
        <f>_xlfn.TEXTBEFORE(SUBSTITUTE(Table2[[#This Row],[my new versions]],"'","")," ")</f>
        <v>RXN-CSNPURt_c_e_FWD-rt6644</v>
      </c>
      <c r="H1487">
        <f>_xlfn.XLOOKUP(Table2[[#This Row],[name]],Table1[name],Table1[1/h],0)</f>
        <v>0</v>
      </c>
      <c r="I1487" t="b">
        <f>OR(Table2[[#This Row],[match]]=0,ROUNDUP(_xlfn.NUMBERVALUE(Table2[[#This Row],[match]]),4)=ROUNDUP(_xlfn.NUMBERVALUE(Table2[[#This Row],[1/h]]),4))</f>
        <v>1</v>
      </c>
    </row>
    <row r="1488" spans="5:9">
      <c r="E1488" t="s">
        <v>1895</v>
      </c>
      <c r="F1488">
        <f>_xlfn.NUMBERVALUE(_xlfn.TEXTAFTER(Table2[[#This Row],[my new versions]]," ",-1))</f>
        <v>12673.550496858699</v>
      </c>
      <c r="G1488" t="str">
        <f>_xlfn.TEXTBEFORE(SUBSTITUTE(Table2[[#This Row],[my new versions]],"'","")," ")</f>
        <v>RXN-CSNPURt_c_e_REV-rt6644</v>
      </c>
      <c r="H1488">
        <f>_xlfn.XLOOKUP(Table2[[#This Row],[name]],Table1[name],Table1[1/h],0)</f>
        <v>0</v>
      </c>
      <c r="I1488" t="b">
        <f>OR(Table2[[#This Row],[match]]=0,ROUNDUP(_xlfn.NUMBERVALUE(Table2[[#This Row],[match]]),4)=ROUNDUP(_xlfn.NUMBERVALUE(Table2[[#This Row],[1/h]]),4))</f>
        <v>1</v>
      </c>
    </row>
    <row r="1489" spans="5:9">
      <c r="E1489" t="s">
        <v>1896</v>
      </c>
      <c r="F1489">
        <f>_xlfn.NUMBERVALUE(_xlfn.TEXTAFTER(Table2[[#This Row],[my new versions]]," ",-1))</f>
        <v>12673.550496858699</v>
      </c>
      <c r="G1489" t="str">
        <f>_xlfn.TEXTBEFORE(SUBSTITUTE(Table2[[#This Row],[my new versions]],"'","")," ")</f>
        <v>RXN-CSNtps_e_FWD-rt6190</v>
      </c>
      <c r="H1489">
        <f>_xlfn.XLOOKUP(Table2[[#This Row],[name]],Table1[name],Table1[1/h],0)</f>
        <v>0</v>
      </c>
      <c r="I1489" t="b">
        <f>OR(Table2[[#This Row],[match]]=0,ROUNDUP(_xlfn.NUMBERVALUE(Table2[[#This Row],[match]]),4)=ROUNDUP(_xlfn.NUMBERVALUE(Table2[[#This Row],[1/h]]),4))</f>
        <v>1</v>
      </c>
    </row>
    <row r="1490" spans="5:9">
      <c r="E1490" t="s">
        <v>1897</v>
      </c>
      <c r="F1490">
        <f>_xlfn.NUMBERVALUE(_xlfn.TEXTAFTER(Table2[[#This Row],[my new versions]]," ",-1))</f>
        <v>12673.550496858699</v>
      </c>
      <c r="G1490" t="str">
        <f>_xlfn.TEXTBEFORE(SUBSTITUTE(Table2[[#This Row],[my new versions]],"'","")," ")</f>
        <v>RXN-CTPCMPt_c_m_FWD-rt4019</v>
      </c>
      <c r="H1490">
        <f>_xlfn.XLOOKUP(Table2[[#This Row],[name]],Table1[name],Table1[1/h],0)</f>
        <v>0</v>
      </c>
      <c r="I1490" t="b">
        <f>OR(Table2[[#This Row],[match]]=0,ROUNDUP(_xlfn.NUMBERVALUE(Table2[[#This Row],[match]]),4)=ROUNDUP(_xlfn.NUMBERVALUE(Table2[[#This Row],[1/h]]),4))</f>
        <v>1</v>
      </c>
    </row>
    <row r="1491" spans="5:9">
      <c r="E1491" t="s">
        <v>1898</v>
      </c>
      <c r="F1491">
        <f>_xlfn.NUMBERVALUE(_xlfn.TEXTAFTER(Table2[[#This Row],[my new versions]]," ",-1))</f>
        <v>10384.3006719474</v>
      </c>
      <c r="G1491" t="str">
        <f>_xlfn.TEXTBEFORE(SUBSTITUTE(Table2[[#This Row],[my new versions]],"'","")," ")</f>
        <v>RXN-CTPS1_c_FWD-rt8107</v>
      </c>
      <c r="H1491">
        <f>_xlfn.XLOOKUP(Table2[[#This Row],[name]],Table1[name],Table1[1/h],0)</f>
        <v>10384.300671947423</v>
      </c>
      <c r="I1491" t="b">
        <f>OR(Table2[[#This Row],[match]]=0,ROUNDUP(_xlfn.NUMBERVALUE(Table2[[#This Row],[match]]),4)=ROUNDUP(_xlfn.NUMBERVALUE(Table2[[#This Row],[1/h]]),4))</f>
        <v>1</v>
      </c>
    </row>
    <row r="1492" spans="5:9">
      <c r="E1492" t="s">
        <v>1899</v>
      </c>
      <c r="F1492">
        <f>_xlfn.NUMBERVALUE(_xlfn.TEXTAFTER(Table2[[#This Row],[my new versions]]," ",-1))</f>
        <v>12673.550496858699</v>
      </c>
      <c r="G1492" t="str">
        <f>_xlfn.TEXTBEFORE(SUBSTITUTE(Table2[[#This Row],[my new versions]],"'","")," ")</f>
        <v>RXN-CTPS2_c_FWD-rt8107</v>
      </c>
      <c r="H1492">
        <f>_xlfn.XLOOKUP(Table2[[#This Row],[name]],Table1[name],Table1[1/h],0)</f>
        <v>0</v>
      </c>
      <c r="I1492" t="b">
        <f>OR(Table2[[#This Row],[match]]=0,ROUNDUP(_xlfn.NUMBERVALUE(Table2[[#This Row],[match]]),4)=ROUNDUP(_xlfn.NUMBERVALUE(Table2[[#This Row],[1/h]]),4))</f>
        <v>1</v>
      </c>
    </row>
    <row r="1493" spans="5:9">
      <c r="E1493" t="s">
        <v>1900</v>
      </c>
      <c r="F1493">
        <f>_xlfn.NUMBERVALUE(_xlfn.TEXTAFTER(Table2[[#This Row],[my new versions]]," ",-1))</f>
        <v>12673.550496858699</v>
      </c>
      <c r="G1493" t="str">
        <f>_xlfn.TEXTBEFORE(SUBSTITUTE(Table2[[#This Row],[my new versions]],"'","")," ")</f>
        <v>RXN-CTPt_c_rm_FWD-SPONT</v>
      </c>
      <c r="H1493">
        <f>_xlfn.XLOOKUP(Table2[[#This Row],[name]],Table1[name],Table1[1/h],0)</f>
        <v>0</v>
      </c>
      <c r="I1493" t="b">
        <f>OR(Table2[[#This Row],[match]]=0,ROUNDUP(_xlfn.NUMBERVALUE(Table2[[#This Row],[match]]),4)=ROUNDUP(_xlfn.NUMBERVALUE(Table2[[#This Row],[1/h]]),4))</f>
        <v>1</v>
      </c>
    </row>
    <row r="1494" spans="5:9">
      <c r="E1494" t="s">
        <v>1901</v>
      </c>
      <c r="F1494">
        <f>_xlfn.NUMBERVALUE(_xlfn.TEXTAFTER(Table2[[#This Row],[my new versions]]," ",-1))</f>
        <v>12673.550496858699</v>
      </c>
      <c r="G1494" t="str">
        <f>_xlfn.TEXTBEFORE(SUBSTITUTE(Table2[[#This Row],[my new versions]],"'","")," ")</f>
        <v>RXN-CTPt_c_rm_REV-SPONT</v>
      </c>
      <c r="H1494">
        <f>_xlfn.XLOOKUP(Table2[[#This Row],[name]],Table1[name],Table1[1/h],0)</f>
        <v>0</v>
      </c>
      <c r="I1494" t="b">
        <f>OR(Table2[[#This Row],[match]]=0,ROUNDUP(_xlfn.NUMBERVALUE(Table2[[#This Row],[match]]),4)=ROUNDUP(_xlfn.NUMBERVALUE(Table2[[#This Row],[1/h]]),4))</f>
        <v>1</v>
      </c>
    </row>
    <row r="1495" spans="5:9">
      <c r="E1495" t="s">
        <v>1902</v>
      </c>
      <c r="F1495">
        <f>_xlfn.NUMBERVALUE(_xlfn.TEXTAFTER(Table2[[#This Row],[my new versions]]," ",-1))</f>
        <v>12673.550496858699</v>
      </c>
      <c r="G1495" t="str">
        <f>_xlfn.TEXTBEFORE(SUBSTITUTE(Table2[[#This Row],[my new versions]],"'","")," ")</f>
        <v>RXN-CTPt_m_mm_FWD-UNKNOWN</v>
      </c>
      <c r="H1495">
        <f>_xlfn.XLOOKUP(Table2[[#This Row],[name]],Table1[name],Table1[1/h],0)</f>
        <v>0</v>
      </c>
      <c r="I1495" t="b">
        <f>OR(Table2[[#This Row],[match]]=0,ROUNDUP(_xlfn.NUMBERVALUE(Table2[[#This Row],[match]]),4)=ROUNDUP(_xlfn.NUMBERVALUE(Table2[[#This Row],[1/h]]),4))</f>
        <v>1</v>
      </c>
    </row>
    <row r="1496" spans="5:9">
      <c r="E1496" t="s">
        <v>1903</v>
      </c>
      <c r="F1496">
        <f>_xlfn.NUMBERVALUE(_xlfn.TEXTAFTER(Table2[[#This Row],[my new versions]]," ",-1))</f>
        <v>12673.550496858699</v>
      </c>
      <c r="G1496" t="str">
        <f>_xlfn.TEXTBEFORE(SUBSTITUTE(Table2[[#This Row],[my new versions]],"'","")," ")</f>
        <v>RXN-CTPt_m_mm_REV-UNKNOWN</v>
      </c>
      <c r="H1496">
        <f>_xlfn.XLOOKUP(Table2[[#This Row],[name]],Table1[name],Table1[1/h],0)</f>
        <v>0</v>
      </c>
      <c r="I1496" t="b">
        <f>OR(Table2[[#This Row],[match]]=0,ROUNDUP(_xlfn.NUMBERVALUE(Table2[[#This Row],[match]]),4)=ROUNDUP(_xlfn.NUMBERVALUE(Table2[[#This Row],[1/h]]),4))</f>
        <v>1</v>
      </c>
    </row>
    <row r="1497" spans="5:9">
      <c r="E1497" t="s">
        <v>1904</v>
      </c>
      <c r="F1497">
        <f>_xlfn.NUMBERVALUE(_xlfn.TEXTAFTER(Table2[[#This Row],[my new versions]]," ",-1))</f>
        <v>12673.550496858699</v>
      </c>
      <c r="G1497" t="str">
        <f>_xlfn.TEXTBEFORE(SUBSTITUTE(Table2[[#This Row],[my new versions]],"'","")," ")</f>
        <v>RXN-CTPt2_m_FWD-rt4019</v>
      </c>
      <c r="H1497">
        <f>_xlfn.XLOOKUP(Table2[[#This Row],[name]],Table1[name],Table1[1/h],0)</f>
        <v>0</v>
      </c>
      <c r="I1497" t="b">
        <f>OR(Table2[[#This Row],[match]]=0,ROUNDUP(_xlfn.NUMBERVALUE(Table2[[#This Row],[match]]),4)=ROUNDUP(_xlfn.NUMBERVALUE(Table2[[#This Row],[1/h]]),4))</f>
        <v>1</v>
      </c>
    </row>
    <row r="1498" spans="5:9">
      <c r="E1498" t="s">
        <v>1905</v>
      </c>
      <c r="F1498">
        <f>_xlfn.NUMBERVALUE(_xlfn.TEXTAFTER(Table2[[#This Row],[my new versions]]," ",-1))</f>
        <v>12673.550496858699</v>
      </c>
      <c r="G1498" t="str">
        <f>_xlfn.TEXTBEFORE(SUBSTITUTE(Table2[[#This Row],[my new versions]],"'","")," ")</f>
        <v>RXN-CU2t_c_e_FWD-UNKNOWN</v>
      </c>
      <c r="H1498">
        <f>_xlfn.XLOOKUP(Table2[[#This Row],[name]],Table1[name],Table1[1/h],0)</f>
        <v>0</v>
      </c>
      <c r="I1498" t="b">
        <f>OR(Table2[[#This Row],[match]]=0,ROUNDUP(_xlfn.NUMBERVALUE(Table2[[#This Row],[match]]),4)=ROUNDUP(_xlfn.NUMBERVALUE(Table2[[#This Row],[1/h]]),4))</f>
        <v>1</v>
      </c>
    </row>
    <row r="1499" spans="5:9">
      <c r="E1499" t="s">
        <v>1906</v>
      </c>
      <c r="F1499">
        <f>_xlfn.NUMBERVALUE(_xlfn.TEXTAFTER(Table2[[#This Row],[my new versions]]," ",-1))</f>
        <v>12673.550496858699</v>
      </c>
      <c r="G1499" t="str">
        <f>_xlfn.TEXTBEFORE(SUBSTITUTE(Table2[[#This Row],[my new versions]],"'","")," ")</f>
        <v>RXN-CYSItps_v_FWD-rt6589</v>
      </c>
      <c r="H1499">
        <f>_xlfn.XLOOKUP(Table2[[#This Row],[name]],Table1[name],Table1[1/h],0)</f>
        <v>0</v>
      </c>
      <c r="I1499" t="b">
        <f>OR(Table2[[#This Row],[match]]=0,ROUNDUP(_xlfn.NUMBERVALUE(Table2[[#This Row],[match]]),4)=ROUNDUP(_xlfn.NUMBERVALUE(Table2[[#This Row],[1/h]]),4))</f>
        <v>1</v>
      </c>
    </row>
    <row r="1500" spans="5:9">
      <c r="E1500" t="s">
        <v>1907</v>
      </c>
      <c r="F1500">
        <f>_xlfn.NUMBERVALUE(_xlfn.TEXTAFTER(Table2[[#This Row],[my new versions]]," ",-1))</f>
        <v>1.0430766799079001</v>
      </c>
      <c r="G1500" t="str">
        <f>_xlfn.TEXTBEFORE(SUBSTITUTE(Table2[[#This Row],[my new versions]],"'","")," ")</f>
        <v>RXN-CYSS_c_FWD-rt3663</v>
      </c>
      <c r="H1500">
        <f>_xlfn.XLOOKUP(Table2[[#This Row],[name]],Table1[name],Table1[1/h],0)</f>
        <v>1.0430766799079003</v>
      </c>
      <c r="I1500" t="b">
        <f>OR(Table2[[#This Row],[match]]=0,ROUNDUP(_xlfn.NUMBERVALUE(Table2[[#This Row],[match]]),4)=ROUNDUP(_xlfn.NUMBERVALUE(Table2[[#This Row],[1/h]]),4))</f>
        <v>1</v>
      </c>
    </row>
    <row r="1501" spans="5:9">
      <c r="E1501" t="s">
        <v>1908</v>
      </c>
      <c r="F1501">
        <f>_xlfn.NUMBERVALUE(_xlfn.TEXTAFTER(Table2[[#This Row],[my new versions]]," ",-1))</f>
        <v>125.33813484668499</v>
      </c>
      <c r="G1501" t="str">
        <f>_xlfn.TEXTBEFORE(SUBSTITUTE(Table2[[#This Row],[my new versions]],"'","")," ")</f>
        <v>RXN-CYSTGL_c_FWD-rt1131</v>
      </c>
      <c r="H1501">
        <f>_xlfn.XLOOKUP(Table2[[#This Row],[name]],Table1[name],Table1[1/h],0)</f>
        <v>125.33813484668569</v>
      </c>
      <c r="I1501" t="b">
        <f>OR(Table2[[#This Row],[match]]=0,ROUNDUP(_xlfn.NUMBERVALUE(Table2[[#This Row],[match]]),4)=ROUNDUP(_xlfn.NUMBERVALUE(Table2[[#This Row],[1/h]]),4))</f>
        <v>1</v>
      </c>
    </row>
    <row r="1502" spans="5:9">
      <c r="E1502" t="s">
        <v>1909</v>
      </c>
      <c r="F1502">
        <f>_xlfn.NUMBERVALUE(_xlfn.TEXTAFTER(Table2[[#This Row],[my new versions]]," ",-1))</f>
        <v>12673.550496858699</v>
      </c>
      <c r="G1502" t="str">
        <f>_xlfn.TEXTBEFORE(SUBSTITUTE(Table2[[#This Row],[my new versions]],"'","")," ")</f>
        <v>RXN-CYStps_e_FWD-rt5861</v>
      </c>
      <c r="H1502">
        <f>_xlfn.XLOOKUP(Table2[[#This Row],[name]],Table1[name],Table1[1/h],0)</f>
        <v>0</v>
      </c>
      <c r="I1502" t="b">
        <f>OR(Table2[[#This Row],[match]]=0,ROUNDUP(_xlfn.NUMBERVALUE(Table2[[#This Row],[match]]),4)=ROUNDUP(_xlfn.NUMBERVALUE(Table2[[#This Row],[1/h]]),4))</f>
        <v>1</v>
      </c>
    </row>
    <row r="1503" spans="5:9">
      <c r="E1503" t="s">
        <v>1910</v>
      </c>
      <c r="F1503">
        <f>_xlfn.NUMBERVALUE(_xlfn.TEXTAFTER(Table2[[#This Row],[my new versions]]," ",-1))</f>
        <v>12673.550496858699</v>
      </c>
      <c r="G1503" t="str">
        <f>_xlfn.TEXTBEFORE(SUBSTITUTE(Table2[[#This Row],[my new versions]],"'","")," ")</f>
        <v>RXN-CYStps_e_REV-rt5861</v>
      </c>
      <c r="H1503">
        <f>_xlfn.XLOOKUP(Table2[[#This Row],[name]],Table1[name],Table1[1/h],0)</f>
        <v>0</v>
      </c>
      <c r="I1503" t="b">
        <f>OR(Table2[[#This Row],[match]]=0,ROUNDUP(_xlfn.NUMBERVALUE(Table2[[#This Row],[match]]),4)=ROUNDUP(_xlfn.NUMBERVALUE(Table2[[#This Row],[1/h]]),4))</f>
        <v>1</v>
      </c>
    </row>
    <row r="1504" spans="5:9">
      <c r="E1504" t="s">
        <v>1911</v>
      </c>
      <c r="F1504">
        <f>_xlfn.NUMBERVALUE(_xlfn.TEXTAFTER(Table2[[#This Row],[my new versions]]," ",-1))</f>
        <v>4.7189236033690802</v>
      </c>
      <c r="G1504" t="str">
        <f>_xlfn.TEXTBEFORE(SUBSTITUTE(Table2[[#This Row],[my new versions]],"'","")," ")</f>
        <v>RXN-CYSTRS_c_FWD-rt1487</v>
      </c>
      <c r="H1504">
        <f>_xlfn.XLOOKUP(Table2[[#This Row],[name]],Table1[name],Table1[1/h],0)</f>
        <v>4.7189236033690563</v>
      </c>
      <c r="I1504" t="b">
        <f>OR(Table2[[#This Row],[match]]=0,ROUNDUP(_xlfn.NUMBERVALUE(Table2[[#This Row],[match]]),4)=ROUNDUP(_xlfn.NUMBERVALUE(Table2[[#This Row],[1/h]]),4))</f>
        <v>1</v>
      </c>
    </row>
    <row r="1505" spans="5:9">
      <c r="E1505" t="s">
        <v>1912</v>
      </c>
      <c r="F1505">
        <f>_xlfn.NUMBERVALUE(_xlfn.TEXTAFTER(Table2[[#This Row],[my new versions]]," ",-1))</f>
        <v>132.68669880450801</v>
      </c>
      <c r="G1505" t="str">
        <f>_xlfn.TEXTBEFORE(SUBSTITUTE(Table2[[#This Row],[my new versions]],"'","")," ")</f>
        <v>RXN-CYSTS_c_FWD-rt7344</v>
      </c>
      <c r="H1505">
        <f>_xlfn.XLOOKUP(Table2[[#This Row],[name]],Table1[name],Table1[1/h],0)</f>
        <v>132.68669880450815</v>
      </c>
      <c r="I1505" t="b">
        <f>OR(Table2[[#This Row],[match]]=0,ROUNDUP(_xlfn.NUMBERVALUE(Table2[[#This Row],[match]]),4)=ROUNDUP(_xlfn.NUMBERVALUE(Table2[[#This Row],[1/h]]),4))</f>
        <v>1</v>
      </c>
    </row>
    <row r="1506" spans="5:9">
      <c r="E1506" t="s">
        <v>1913</v>
      </c>
      <c r="F1506">
        <f>_xlfn.NUMBERVALUE(_xlfn.TEXTAFTER(Table2[[#This Row],[my new versions]]," ",-1))</f>
        <v>12673.550496858699</v>
      </c>
      <c r="G1506" t="str">
        <f>_xlfn.TEXTBEFORE(SUBSTITUTE(Table2[[#This Row],[my new versions]],"'","")," ")</f>
        <v>RXN-CYTD_c_FWD-rt7919</v>
      </c>
      <c r="H1506">
        <f>_xlfn.XLOOKUP(Table2[[#This Row],[name]],Table1[name],Table1[1/h],0)</f>
        <v>0</v>
      </c>
      <c r="I1506" t="b">
        <f>OR(Table2[[#This Row],[match]]=0,ROUNDUP(_xlfn.NUMBERVALUE(Table2[[#This Row],[match]]),4)=ROUNDUP(_xlfn.NUMBERVALUE(Table2[[#This Row],[1/h]]),4))</f>
        <v>1</v>
      </c>
    </row>
    <row r="1507" spans="5:9">
      <c r="E1507" t="s">
        <v>1914</v>
      </c>
      <c r="F1507">
        <f>_xlfn.NUMBERVALUE(_xlfn.TEXTAFTER(Table2[[#This Row],[my new versions]]," ",-1))</f>
        <v>12673.550496858699</v>
      </c>
      <c r="G1507" t="str">
        <f>_xlfn.TEXTBEFORE(SUBSTITUTE(Table2[[#This Row],[my new versions]],"'","")," ")</f>
        <v>RXN-CYTDK2_c_FWD-rt0265</v>
      </c>
      <c r="H1507">
        <f>_xlfn.XLOOKUP(Table2[[#This Row],[name]],Table1[name],Table1[1/h],0)</f>
        <v>0</v>
      </c>
      <c r="I1507" t="b">
        <f>OR(Table2[[#This Row],[match]]=0,ROUNDUP(_xlfn.NUMBERVALUE(Table2[[#This Row],[match]]),4)=ROUNDUP(_xlfn.NUMBERVALUE(Table2[[#This Row],[1/h]]),4))</f>
        <v>1</v>
      </c>
    </row>
    <row r="1508" spans="5:9">
      <c r="E1508" t="s">
        <v>1915</v>
      </c>
      <c r="F1508">
        <f>_xlfn.NUMBERVALUE(_xlfn.TEXTAFTER(Table2[[#This Row],[my new versions]]," ",-1))</f>
        <v>12673.550496858699</v>
      </c>
      <c r="G1508" t="str">
        <f>_xlfn.TEXTBEFORE(SUBSTITUTE(Table2[[#This Row],[my new versions]],"'","")," ")</f>
        <v>RXN-CYTDtps_e_FWD-rt5601</v>
      </c>
      <c r="H1508">
        <f>_xlfn.XLOOKUP(Table2[[#This Row],[name]],Table1[name],Table1[1/h],0)</f>
        <v>0</v>
      </c>
      <c r="I1508" t="b">
        <f>OR(Table2[[#This Row],[match]]=0,ROUNDUP(_xlfn.NUMBERVALUE(Table2[[#This Row],[match]]),4)=ROUNDUP(_xlfn.NUMBERVALUE(Table2[[#This Row],[1/h]]),4))</f>
        <v>1</v>
      </c>
    </row>
    <row r="1509" spans="5:9">
      <c r="E1509" t="s">
        <v>1916</v>
      </c>
      <c r="F1509">
        <f>_xlfn.NUMBERVALUE(_xlfn.TEXTAFTER(Table2[[#This Row],[my new versions]]," ",-1))</f>
        <v>12673.550496858699</v>
      </c>
      <c r="G1509" t="str">
        <f>_xlfn.TEXTBEFORE(SUBSTITUTE(Table2[[#This Row],[my new versions]],"'","")," ")</f>
        <v>RXN-CYTK1_c_FWD-UNKNOWN</v>
      </c>
      <c r="H1509">
        <f>_xlfn.XLOOKUP(Table2[[#This Row],[name]],Table1[name],Table1[1/h],0)</f>
        <v>0</v>
      </c>
      <c r="I1509" t="b">
        <f>OR(Table2[[#This Row],[match]]=0,ROUNDUP(_xlfn.NUMBERVALUE(Table2[[#This Row],[match]]),4)=ROUNDUP(_xlfn.NUMBERVALUE(Table2[[#This Row],[1/h]]),4))</f>
        <v>1</v>
      </c>
    </row>
    <row r="1510" spans="5:9">
      <c r="E1510" t="s">
        <v>1917</v>
      </c>
      <c r="F1510">
        <f>_xlfn.NUMBERVALUE(_xlfn.TEXTAFTER(Table2[[#This Row],[my new versions]]," ",-1))</f>
        <v>12673.550496858699</v>
      </c>
      <c r="G1510" t="str">
        <f>_xlfn.TEXTBEFORE(SUBSTITUTE(Table2[[#This Row],[my new versions]],"'","")," ")</f>
        <v>RXN-CYTK2_c_FWD-UNKNOWN</v>
      </c>
      <c r="H1510">
        <f>_xlfn.XLOOKUP(Table2[[#This Row],[name]],Table1[name],Table1[1/h],0)</f>
        <v>0</v>
      </c>
      <c r="I1510" t="b">
        <f>OR(Table2[[#This Row],[match]]=0,ROUNDUP(_xlfn.NUMBERVALUE(Table2[[#This Row],[match]]),4)=ROUNDUP(_xlfn.NUMBERVALUE(Table2[[#This Row],[1/h]]),4))</f>
        <v>1</v>
      </c>
    </row>
    <row r="1511" spans="5:9">
      <c r="E1511" t="s">
        <v>1918</v>
      </c>
      <c r="F1511">
        <f>_xlfn.NUMBERVALUE(_xlfn.TEXTAFTER(Table2[[#This Row],[my new versions]]," ",-1))</f>
        <v>12673.550496858699</v>
      </c>
      <c r="G1511" t="str">
        <f>_xlfn.TEXTBEFORE(SUBSTITUTE(Table2[[#This Row],[my new versions]],"'","")," ")</f>
        <v>RXN-CYTK2_c_REV-UNKNOWN</v>
      </c>
      <c r="H1511">
        <f>_xlfn.XLOOKUP(Table2[[#This Row],[name]],Table1[name],Table1[1/h],0)</f>
        <v>0</v>
      </c>
      <c r="I1511" t="b">
        <f>OR(Table2[[#This Row],[match]]=0,ROUNDUP(_xlfn.NUMBERVALUE(Table2[[#This Row],[match]]),4)=ROUNDUP(_xlfn.NUMBERVALUE(Table2[[#This Row],[1/h]]),4))</f>
        <v>1</v>
      </c>
    </row>
    <row r="1512" spans="5:9">
      <c r="E1512" t="s">
        <v>1919</v>
      </c>
      <c r="F1512">
        <f>_xlfn.NUMBERVALUE(_xlfn.TEXTAFTER(Table2[[#This Row],[my new versions]]," ",-1))</f>
        <v>12673.550496858699</v>
      </c>
      <c r="G1512" t="str">
        <f>_xlfn.TEXTBEFORE(SUBSTITUTE(Table2[[#This Row],[my new versions]],"'","")," ")</f>
        <v>RXN-DADA_c_FWD-rt8364</v>
      </c>
      <c r="H1512">
        <f>_xlfn.XLOOKUP(Table2[[#This Row],[name]],Table1[name],Table1[1/h],0)</f>
        <v>0</v>
      </c>
      <c r="I1512" t="b">
        <f>OR(Table2[[#This Row],[match]]=0,ROUNDUP(_xlfn.NUMBERVALUE(Table2[[#This Row],[match]]),4)=ROUNDUP(_xlfn.NUMBERVALUE(Table2[[#This Row],[1/h]]),4))</f>
        <v>1</v>
      </c>
    </row>
    <row r="1513" spans="5:9">
      <c r="E1513" t="s">
        <v>1920</v>
      </c>
      <c r="F1513">
        <f>_xlfn.NUMBERVALUE(_xlfn.TEXTAFTER(Table2[[#This Row],[my new versions]]," ",-1))</f>
        <v>12673.550496858699</v>
      </c>
      <c r="G1513" t="str">
        <f>_xlfn.TEXTBEFORE(SUBSTITUTE(Table2[[#This Row],[my new versions]],"'","")," ")</f>
        <v>RXN-DADK_c_FWD-rt3932</v>
      </c>
      <c r="H1513">
        <f>_xlfn.XLOOKUP(Table2[[#This Row],[name]],Table1[name],Table1[1/h],0)</f>
        <v>0</v>
      </c>
      <c r="I1513" t="b">
        <f>OR(Table2[[#This Row],[match]]=0,ROUNDUP(_xlfn.NUMBERVALUE(Table2[[#This Row],[match]]),4)=ROUNDUP(_xlfn.NUMBERVALUE(Table2[[#This Row],[1/h]]),4))</f>
        <v>1</v>
      </c>
    </row>
    <row r="1514" spans="5:9">
      <c r="E1514" t="s">
        <v>1921</v>
      </c>
      <c r="F1514">
        <f>_xlfn.NUMBERVALUE(_xlfn.TEXTAFTER(Table2[[#This Row],[my new versions]]," ",-1))</f>
        <v>12673.550496858699</v>
      </c>
      <c r="G1514" t="str">
        <f>_xlfn.TEXTBEFORE(SUBSTITUTE(Table2[[#This Row],[my new versions]],"'","")," ")</f>
        <v>RXN-DADK_c_REV-rt3932</v>
      </c>
      <c r="H1514">
        <f>_xlfn.XLOOKUP(Table2[[#This Row],[name]],Table1[name],Table1[1/h],0)</f>
        <v>0</v>
      </c>
      <c r="I1514" t="b">
        <f>OR(Table2[[#This Row],[match]]=0,ROUNDUP(_xlfn.NUMBERVALUE(Table2[[#This Row],[match]]),4)=ROUNDUP(_xlfn.NUMBERVALUE(Table2[[#This Row],[1/h]]),4))</f>
        <v>1</v>
      </c>
    </row>
    <row r="1515" spans="5:9">
      <c r="E1515" t="s">
        <v>1922</v>
      </c>
      <c r="F1515">
        <f>_xlfn.NUMBERVALUE(_xlfn.TEXTAFTER(Table2[[#This Row],[my new versions]]," ",-1))</f>
        <v>12673.550496858699</v>
      </c>
      <c r="G1515" t="str">
        <f>_xlfn.TEXTBEFORE(SUBSTITUTE(Table2[[#This Row],[my new versions]],"'","")," ")</f>
        <v>RXN-DADPt_c_n_FWD-SPONT</v>
      </c>
      <c r="H1515">
        <f>_xlfn.XLOOKUP(Table2[[#This Row],[name]],Table1[name],Table1[1/h],0)</f>
        <v>0</v>
      </c>
      <c r="I1515" t="b">
        <f>OR(Table2[[#This Row],[match]]=0,ROUNDUP(_xlfn.NUMBERVALUE(Table2[[#This Row],[match]]),4)=ROUNDUP(_xlfn.NUMBERVALUE(Table2[[#This Row],[1/h]]),4))</f>
        <v>1</v>
      </c>
    </row>
    <row r="1516" spans="5:9">
      <c r="E1516" t="s">
        <v>1923</v>
      </c>
      <c r="F1516">
        <f>_xlfn.NUMBERVALUE(_xlfn.TEXTAFTER(Table2[[#This Row],[my new versions]]," ",-1))</f>
        <v>12673.550496858699</v>
      </c>
      <c r="G1516" t="str">
        <f>_xlfn.TEXTBEFORE(SUBSTITUTE(Table2[[#This Row],[my new versions]],"'","")," ")</f>
        <v>RXN-DADPt_c_n_REV-SPONT</v>
      </c>
      <c r="H1516">
        <f>_xlfn.XLOOKUP(Table2[[#This Row],[name]],Table1[name],Table1[1/h],0)</f>
        <v>0</v>
      </c>
      <c r="I1516" t="b">
        <f>OR(Table2[[#This Row],[match]]=0,ROUNDUP(_xlfn.NUMBERVALUE(Table2[[#This Row],[match]]),4)=ROUNDUP(_xlfn.NUMBERVALUE(Table2[[#This Row],[1/h]]),4))</f>
        <v>1</v>
      </c>
    </row>
    <row r="1517" spans="5:9">
      <c r="E1517" t="s">
        <v>1924</v>
      </c>
      <c r="F1517">
        <f>_xlfn.NUMBERVALUE(_xlfn.TEXTAFTER(Table2[[#This Row],[my new versions]]," ",-1))</f>
        <v>12673.550496858699</v>
      </c>
      <c r="G1517" t="str">
        <f>_xlfn.TEXTBEFORE(SUBSTITUTE(Table2[[#This Row],[my new versions]],"'","")," ")</f>
        <v>RXN-DADt_c_e_FWD-SPONT</v>
      </c>
      <c r="H1517">
        <f>_xlfn.XLOOKUP(Table2[[#This Row],[name]],Table1[name],Table1[1/h],0)</f>
        <v>0</v>
      </c>
      <c r="I1517" t="b">
        <f>OR(Table2[[#This Row],[match]]=0,ROUNDUP(_xlfn.NUMBERVALUE(Table2[[#This Row],[match]]),4)=ROUNDUP(_xlfn.NUMBERVALUE(Table2[[#This Row],[1/h]]),4))</f>
        <v>1</v>
      </c>
    </row>
    <row r="1518" spans="5:9">
      <c r="E1518" t="s">
        <v>1925</v>
      </c>
      <c r="F1518">
        <f>_xlfn.NUMBERVALUE(_xlfn.TEXTAFTER(Table2[[#This Row],[my new versions]]," ",-1))</f>
        <v>12673.550496858699</v>
      </c>
      <c r="G1518" t="str">
        <f>_xlfn.TEXTBEFORE(SUBSTITUTE(Table2[[#This Row],[my new versions]],"'","")," ")</f>
        <v>RXN-DAG3Pabct_c_m_FWD-rt1060</v>
      </c>
      <c r="H1518">
        <f>_xlfn.XLOOKUP(Table2[[#This Row],[name]],Table1[name],Table1[1/h],0)</f>
        <v>0</v>
      </c>
      <c r="I1518" t="b">
        <f>OR(Table2[[#This Row],[match]]=0,ROUNDUP(_xlfn.NUMBERVALUE(Table2[[#This Row],[match]]),4)=ROUNDUP(_xlfn.NUMBERVALUE(Table2[[#This Row],[1/h]]),4))</f>
        <v>1</v>
      </c>
    </row>
    <row r="1519" spans="5:9">
      <c r="E1519" t="s">
        <v>1926</v>
      </c>
      <c r="F1519">
        <f>_xlfn.NUMBERVALUE(_xlfn.TEXTAFTER(Table2[[#This Row],[my new versions]]," ",-1))</f>
        <v>12673.550496858699</v>
      </c>
      <c r="G1519" t="str">
        <f>_xlfn.TEXTBEFORE(SUBSTITUTE(Table2[[#This Row],[my new versions]],"'","")," ")</f>
        <v>RXN-DAG3Pabct_c_m_REV-rt1060</v>
      </c>
      <c r="H1519">
        <f>_xlfn.XLOOKUP(Table2[[#This Row],[name]],Table1[name],Table1[1/h],0)</f>
        <v>0</v>
      </c>
      <c r="I1519" t="b">
        <f>OR(Table2[[#This Row],[match]]=0,ROUNDUP(_xlfn.NUMBERVALUE(Table2[[#This Row],[match]]),4)=ROUNDUP(_xlfn.NUMBERVALUE(Table2[[#This Row],[1/h]]),4))</f>
        <v>1</v>
      </c>
    </row>
    <row r="1520" spans="5:9">
      <c r="E1520" t="s">
        <v>1927</v>
      </c>
      <c r="F1520">
        <f>_xlfn.NUMBERVALUE(_xlfn.TEXTAFTER(Table2[[#This Row],[my new versions]]," ",-1))</f>
        <v>12673.550496858699</v>
      </c>
      <c r="G1520" t="str">
        <f>_xlfn.TEXTBEFORE(SUBSTITUTE(Table2[[#This Row],[my new versions]],"'","")," ")</f>
        <v>RXN-DAG3Pabct_c_m_FWD-rt4312</v>
      </c>
      <c r="H1520">
        <f>_xlfn.XLOOKUP(Table2[[#This Row],[name]],Table1[name],Table1[1/h],0)</f>
        <v>0</v>
      </c>
      <c r="I1520" t="b">
        <f>OR(Table2[[#This Row],[match]]=0,ROUNDUP(_xlfn.NUMBERVALUE(Table2[[#This Row],[match]]),4)=ROUNDUP(_xlfn.NUMBERVALUE(Table2[[#This Row],[1/h]]),4))</f>
        <v>1</v>
      </c>
    </row>
    <row r="1521" spans="5:9">
      <c r="E1521" t="s">
        <v>1928</v>
      </c>
      <c r="F1521">
        <f>_xlfn.NUMBERVALUE(_xlfn.TEXTAFTER(Table2[[#This Row],[my new versions]]," ",-1))</f>
        <v>12673.550496858699</v>
      </c>
      <c r="G1521" t="str">
        <f>_xlfn.TEXTBEFORE(SUBSTITUTE(Table2[[#This Row],[my new versions]],"'","")," ")</f>
        <v>RXN-DAG3Pabct_c_m_REV-rt4312</v>
      </c>
      <c r="H1521">
        <f>_xlfn.XLOOKUP(Table2[[#This Row],[name]],Table1[name],Table1[1/h],0)</f>
        <v>0</v>
      </c>
      <c r="I1521" t="b">
        <f>OR(Table2[[#This Row],[match]]=0,ROUNDUP(_xlfn.NUMBERVALUE(Table2[[#This Row],[match]]),4)=ROUNDUP(_xlfn.NUMBERVALUE(Table2[[#This Row],[1/h]]),4))</f>
        <v>1</v>
      </c>
    </row>
    <row r="1522" spans="5:9">
      <c r="E1522" t="s">
        <v>1929</v>
      </c>
      <c r="F1522">
        <f>_xlfn.NUMBERVALUE(_xlfn.TEXTAFTER(Table2[[#This Row],[my new versions]]," ",-1))</f>
        <v>238829.89887746799</v>
      </c>
      <c r="G1522" t="str">
        <f>_xlfn.TEXTBEFORE(SUBSTITUTE(Table2[[#This Row],[my new versions]],"'","")," ")</f>
        <v>RXN-DAGK_rm_FWD-rt1788</v>
      </c>
      <c r="H1522">
        <f>_xlfn.XLOOKUP(Table2[[#This Row],[name]],Table1[name],Table1[1/h],0)</f>
        <v>238829.89887746822</v>
      </c>
      <c r="I1522" t="b">
        <f>OR(Table2[[#This Row],[match]]=0,ROUNDUP(_xlfn.NUMBERVALUE(Table2[[#This Row],[match]]),4)=ROUNDUP(_xlfn.NUMBERVALUE(Table2[[#This Row],[1/h]]),4))</f>
        <v>1</v>
      </c>
    </row>
    <row r="1523" spans="5:9">
      <c r="E1523" t="s">
        <v>1930</v>
      </c>
      <c r="F1523">
        <f>_xlfn.NUMBERVALUE(_xlfn.TEXTAFTER(Table2[[#This Row],[my new versions]]," ",-1))</f>
        <v>12673.550496858699</v>
      </c>
      <c r="G1523" t="str">
        <f>_xlfn.TEXTBEFORE(SUBSTITUTE(Table2[[#This Row],[my new versions]],"'","")," ")</f>
        <v>RXN-DAGL_l_FWD-rt1378</v>
      </c>
      <c r="H1523">
        <f>_xlfn.XLOOKUP(Table2[[#This Row],[name]],Table1[name],Table1[1/h],0)</f>
        <v>0</v>
      </c>
      <c r="I1523" t="b">
        <f>OR(Table2[[#This Row],[match]]=0,ROUNDUP(_xlfn.NUMBERVALUE(Table2[[#This Row],[match]]),4)=ROUNDUP(_xlfn.NUMBERVALUE(Table2[[#This Row],[1/h]]),4))</f>
        <v>1</v>
      </c>
    </row>
    <row r="1524" spans="5:9">
      <c r="E1524" t="s">
        <v>1931</v>
      </c>
      <c r="F1524">
        <f>_xlfn.NUMBERVALUE(_xlfn.TEXTAFTER(Table2[[#This Row],[my new versions]]," ",-1))</f>
        <v>12673.550496858699</v>
      </c>
      <c r="G1524" t="str">
        <f>_xlfn.TEXTBEFORE(SUBSTITUTE(Table2[[#This Row],[my new versions]],"'","")," ")</f>
        <v>RXN-DAGL_m_FWD-rt0632</v>
      </c>
      <c r="H1524">
        <f>_xlfn.XLOOKUP(Table2[[#This Row],[name]],Table1[name],Table1[1/h],0)</f>
        <v>0</v>
      </c>
      <c r="I1524" t="b">
        <f>OR(Table2[[#This Row],[match]]=0,ROUNDUP(_xlfn.NUMBERVALUE(Table2[[#This Row],[match]]),4)=ROUNDUP(_xlfn.NUMBERVALUE(Table2[[#This Row],[1/h]]),4))</f>
        <v>1</v>
      </c>
    </row>
    <row r="1525" spans="5:9">
      <c r="E1525" t="s">
        <v>1932</v>
      </c>
      <c r="F1525">
        <f>_xlfn.NUMBERVALUE(_xlfn.TEXTAFTER(Table2[[#This Row],[my new versions]]," ",-1))</f>
        <v>12673.550496858699</v>
      </c>
      <c r="G1525" t="str">
        <f>_xlfn.TEXTBEFORE(SUBSTITUTE(Table2[[#This Row],[my new versions]],"'","")," ")</f>
        <v>RXN-DAGL_m_FWD-rt5949</v>
      </c>
      <c r="H1525">
        <f>_xlfn.XLOOKUP(Table2[[#This Row],[name]],Table1[name],Table1[1/h],0)</f>
        <v>0</v>
      </c>
      <c r="I1525" t="b">
        <f>OR(Table2[[#This Row],[match]]=0,ROUNDUP(_xlfn.NUMBERVALUE(Table2[[#This Row],[match]]),4)=ROUNDUP(_xlfn.NUMBERVALUE(Table2[[#This Row],[1/h]]),4))</f>
        <v>1</v>
      </c>
    </row>
    <row r="1526" spans="5:9">
      <c r="E1526" t="s">
        <v>1933</v>
      </c>
      <c r="F1526">
        <f>_xlfn.NUMBERVALUE(_xlfn.TEXTAFTER(Table2[[#This Row],[my new versions]]," ",-1))</f>
        <v>12673.550496858699</v>
      </c>
      <c r="G1526" t="str">
        <f>_xlfn.TEXTBEFORE(SUBSTITUTE(Table2[[#This Row],[my new versions]],"'","")," ")</f>
        <v>RXN-DAGt_c_l_FWD-SPONT</v>
      </c>
      <c r="H1526">
        <f>_xlfn.XLOOKUP(Table2[[#This Row],[name]],Table1[name],Table1[1/h],0)</f>
        <v>0</v>
      </c>
      <c r="I1526" t="b">
        <f>OR(Table2[[#This Row],[match]]=0,ROUNDUP(_xlfn.NUMBERVALUE(Table2[[#This Row],[match]]),4)=ROUNDUP(_xlfn.NUMBERVALUE(Table2[[#This Row],[1/h]]),4))</f>
        <v>1</v>
      </c>
    </row>
    <row r="1527" spans="5:9">
      <c r="E1527" t="s">
        <v>1934</v>
      </c>
      <c r="F1527">
        <f>_xlfn.NUMBERVALUE(_xlfn.TEXTAFTER(Table2[[#This Row],[my new versions]]," ",-1))</f>
        <v>12673.550496858699</v>
      </c>
      <c r="G1527" t="str">
        <f>_xlfn.TEXTBEFORE(SUBSTITUTE(Table2[[#This Row],[my new versions]],"'","")," ")</f>
        <v>RXN-DAGt_c_l_REV-SPONT</v>
      </c>
      <c r="H1527">
        <f>_xlfn.XLOOKUP(Table2[[#This Row],[name]],Table1[name],Table1[1/h],0)</f>
        <v>0</v>
      </c>
      <c r="I1527" t="b">
        <f>OR(Table2[[#This Row],[match]]=0,ROUNDUP(_xlfn.NUMBERVALUE(Table2[[#This Row],[match]]),4)=ROUNDUP(_xlfn.NUMBERVALUE(Table2[[#This Row],[1/h]]),4))</f>
        <v>1</v>
      </c>
    </row>
    <row r="1528" spans="5:9">
      <c r="E1528" t="s">
        <v>1935</v>
      </c>
      <c r="F1528">
        <f>_xlfn.NUMBERVALUE(_xlfn.TEXTAFTER(Table2[[#This Row],[my new versions]]," ",-1))</f>
        <v>12673.550496858699</v>
      </c>
      <c r="G1528" t="str">
        <f>_xlfn.TEXTBEFORE(SUBSTITUTE(Table2[[#This Row],[my new versions]],"'","")," ")</f>
        <v>RXN-DAGt_c_mm_FWD-SPONT</v>
      </c>
      <c r="H1528">
        <f>_xlfn.XLOOKUP(Table2[[#This Row],[name]],Table1[name],Table1[1/h],0)</f>
        <v>0</v>
      </c>
      <c r="I1528" t="b">
        <f>OR(Table2[[#This Row],[match]]=0,ROUNDUP(_xlfn.NUMBERVALUE(Table2[[#This Row],[match]]),4)=ROUNDUP(_xlfn.NUMBERVALUE(Table2[[#This Row],[1/h]]),4))</f>
        <v>1</v>
      </c>
    </row>
    <row r="1529" spans="5:9">
      <c r="E1529" t="s">
        <v>1936</v>
      </c>
      <c r="F1529">
        <f>_xlfn.NUMBERVALUE(_xlfn.TEXTAFTER(Table2[[#This Row],[my new versions]]," ",-1))</f>
        <v>12673.550496858699</v>
      </c>
      <c r="G1529" t="str">
        <f>_xlfn.TEXTBEFORE(SUBSTITUTE(Table2[[#This Row],[my new versions]],"'","")," ")</f>
        <v>RXN-DAGt_c_mm_REV-SPONT</v>
      </c>
      <c r="H1529">
        <f>_xlfn.XLOOKUP(Table2[[#This Row],[name]],Table1[name],Table1[1/h],0)</f>
        <v>0</v>
      </c>
      <c r="I1529" t="b">
        <f>OR(Table2[[#This Row],[match]]=0,ROUNDUP(_xlfn.NUMBERVALUE(Table2[[#This Row],[match]]),4)=ROUNDUP(_xlfn.NUMBERVALUE(Table2[[#This Row],[1/h]]),4))</f>
        <v>1</v>
      </c>
    </row>
    <row r="1530" spans="5:9">
      <c r="E1530" t="s">
        <v>1937</v>
      </c>
      <c r="F1530">
        <f>_xlfn.NUMBERVALUE(_xlfn.TEXTAFTER(Table2[[#This Row],[my new versions]]," ",-1))</f>
        <v>12673.550496858699</v>
      </c>
      <c r="G1530" t="str">
        <f>_xlfn.TEXTBEFORE(SUBSTITUTE(Table2[[#This Row],[my new versions]],"'","")," ")</f>
        <v>RXN-DAGt_c_n_FWD-SPONT</v>
      </c>
      <c r="H1530">
        <f>_xlfn.XLOOKUP(Table2[[#This Row],[name]],Table1[name],Table1[1/h],0)</f>
        <v>0</v>
      </c>
      <c r="I1530" t="b">
        <f>OR(Table2[[#This Row],[match]]=0,ROUNDUP(_xlfn.NUMBERVALUE(Table2[[#This Row],[match]]),4)=ROUNDUP(_xlfn.NUMBERVALUE(Table2[[#This Row],[1/h]]),4))</f>
        <v>1</v>
      </c>
    </row>
    <row r="1531" spans="5:9">
      <c r="E1531" t="s">
        <v>1938</v>
      </c>
      <c r="F1531">
        <f>_xlfn.NUMBERVALUE(_xlfn.TEXTAFTER(Table2[[#This Row],[my new versions]]," ",-1))</f>
        <v>12673.550496858699</v>
      </c>
      <c r="G1531" t="str">
        <f>_xlfn.TEXTBEFORE(SUBSTITUTE(Table2[[#This Row],[my new versions]],"'","")," ")</f>
        <v>RXN-DAGt_c_n_REV-SPONT</v>
      </c>
      <c r="H1531">
        <f>_xlfn.XLOOKUP(Table2[[#This Row],[name]],Table1[name],Table1[1/h],0)</f>
        <v>0</v>
      </c>
      <c r="I1531" t="b">
        <f>OR(Table2[[#This Row],[match]]=0,ROUNDUP(_xlfn.NUMBERVALUE(Table2[[#This Row],[match]]),4)=ROUNDUP(_xlfn.NUMBERVALUE(Table2[[#This Row],[1/h]]),4))</f>
        <v>1</v>
      </c>
    </row>
    <row r="1532" spans="5:9">
      <c r="E1532" t="s">
        <v>1939</v>
      </c>
      <c r="F1532">
        <f>_xlfn.NUMBERVALUE(_xlfn.TEXTAFTER(Table2[[#This Row],[my new versions]]," ",-1))</f>
        <v>12673.550496858699</v>
      </c>
      <c r="G1532" t="str">
        <f>_xlfn.TEXTBEFORE(SUBSTITUTE(Table2[[#This Row],[my new versions]],"'","")," ")</f>
        <v>RXN-DAGt_c_r_FWD-UNKNOWN</v>
      </c>
      <c r="H1532">
        <f>_xlfn.XLOOKUP(Table2[[#This Row],[name]],Table1[name],Table1[1/h],0)</f>
        <v>0</v>
      </c>
      <c r="I1532" t="b">
        <f>OR(Table2[[#This Row],[match]]=0,ROUNDUP(_xlfn.NUMBERVALUE(Table2[[#This Row],[match]]),4)=ROUNDUP(_xlfn.NUMBERVALUE(Table2[[#This Row],[1/h]]),4))</f>
        <v>1</v>
      </c>
    </row>
    <row r="1533" spans="5:9">
      <c r="E1533" t="s">
        <v>1940</v>
      </c>
      <c r="F1533">
        <f>_xlfn.NUMBERVALUE(_xlfn.TEXTAFTER(Table2[[#This Row],[my new versions]]," ",-1))</f>
        <v>12673.550496858699</v>
      </c>
      <c r="G1533" t="str">
        <f>_xlfn.TEXTBEFORE(SUBSTITUTE(Table2[[#This Row],[my new versions]],"'","")," ")</f>
        <v>RXN-DAGt_c_r_REV-UNKNOWN</v>
      </c>
      <c r="H1533">
        <f>_xlfn.XLOOKUP(Table2[[#This Row],[name]],Table1[name],Table1[1/h],0)</f>
        <v>0</v>
      </c>
      <c r="I1533" t="b">
        <f>OR(Table2[[#This Row],[match]]=0,ROUNDUP(_xlfn.NUMBERVALUE(Table2[[#This Row],[match]]),4)=ROUNDUP(_xlfn.NUMBERVALUE(Table2[[#This Row],[1/h]]),4))</f>
        <v>1</v>
      </c>
    </row>
    <row r="1534" spans="5:9">
      <c r="E1534" t="s">
        <v>1941</v>
      </c>
      <c r="F1534">
        <f>_xlfn.NUMBERVALUE(_xlfn.TEXTAFTER(Table2[[#This Row],[my new versions]]," ",-1))</f>
        <v>12673.550496858699</v>
      </c>
      <c r="G1534" t="str">
        <f>_xlfn.TEXTBEFORE(SUBSTITUTE(Table2[[#This Row],[my new versions]],"'","")," ")</f>
        <v>RXN-DAGt_c_rm_FWD-SPONT</v>
      </c>
      <c r="H1534">
        <f>_xlfn.XLOOKUP(Table2[[#This Row],[name]],Table1[name],Table1[1/h],0)</f>
        <v>0</v>
      </c>
      <c r="I1534" t="b">
        <f>OR(Table2[[#This Row],[match]]=0,ROUNDUP(_xlfn.NUMBERVALUE(Table2[[#This Row],[match]]),4)=ROUNDUP(_xlfn.NUMBERVALUE(Table2[[#This Row],[1/h]]),4))</f>
        <v>1</v>
      </c>
    </row>
    <row r="1535" spans="5:9">
      <c r="E1535" t="s">
        <v>1942</v>
      </c>
      <c r="F1535">
        <f>_xlfn.NUMBERVALUE(_xlfn.TEXTAFTER(Table2[[#This Row],[my new versions]]," ",-1))</f>
        <v>12673.550496858699</v>
      </c>
      <c r="G1535" t="str">
        <f>_xlfn.TEXTBEFORE(SUBSTITUTE(Table2[[#This Row],[my new versions]],"'","")," ")</f>
        <v>RXN-DAGt_c_rm_REV-SPONT</v>
      </c>
      <c r="H1535">
        <f>_xlfn.XLOOKUP(Table2[[#This Row],[name]],Table1[name],Table1[1/h],0)</f>
        <v>0</v>
      </c>
      <c r="I1535" t="b">
        <f>OR(Table2[[#This Row],[match]]=0,ROUNDUP(_xlfn.NUMBERVALUE(Table2[[#This Row],[match]]),4)=ROUNDUP(_xlfn.NUMBERVALUE(Table2[[#This Row],[1/h]]),4))</f>
        <v>1</v>
      </c>
    </row>
    <row r="1536" spans="5:9">
      <c r="E1536" t="s">
        <v>1943</v>
      </c>
      <c r="F1536">
        <f>_xlfn.NUMBERVALUE(_xlfn.TEXTAFTER(Table2[[#This Row],[my new versions]]," ",-1))</f>
        <v>12673.550496858699</v>
      </c>
      <c r="G1536" t="str">
        <f>_xlfn.TEXTBEFORE(SUBSTITUTE(Table2[[#This Row],[my new versions]],"'","")," ")</f>
        <v>RXN-DAGt_gm_rm_FWD-SPONT</v>
      </c>
      <c r="H1536">
        <f>_xlfn.XLOOKUP(Table2[[#This Row],[name]],Table1[name],Table1[1/h],0)</f>
        <v>0</v>
      </c>
      <c r="I1536" t="b">
        <f>OR(Table2[[#This Row],[match]]=0,ROUNDUP(_xlfn.NUMBERVALUE(Table2[[#This Row],[match]]),4)=ROUNDUP(_xlfn.NUMBERVALUE(Table2[[#This Row],[1/h]]),4))</f>
        <v>1</v>
      </c>
    </row>
    <row r="1537" spans="5:9">
      <c r="E1537" t="s">
        <v>1944</v>
      </c>
      <c r="F1537">
        <f>_xlfn.NUMBERVALUE(_xlfn.TEXTAFTER(Table2[[#This Row],[my new versions]]," ",-1))</f>
        <v>12673.550496858699</v>
      </c>
      <c r="G1537" t="str">
        <f>_xlfn.TEXTBEFORE(SUBSTITUTE(Table2[[#This Row],[my new versions]],"'","")," ")</f>
        <v>RXN-DAGt_gm_rm_REV-SPONT</v>
      </c>
      <c r="H1537">
        <f>_xlfn.XLOOKUP(Table2[[#This Row],[name]],Table1[name],Table1[1/h],0)</f>
        <v>0</v>
      </c>
      <c r="I1537" t="b">
        <f>OR(Table2[[#This Row],[match]]=0,ROUNDUP(_xlfn.NUMBERVALUE(Table2[[#This Row],[match]]),4)=ROUNDUP(_xlfn.NUMBERVALUE(Table2[[#This Row],[1/h]]),4))</f>
        <v>1</v>
      </c>
    </row>
    <row r="1538" spans="5:9">
      <c r="E1538" t="s">
        <v>1945</v>
      </c>
      <c r="F1538">
        <f>_xlfn.NUMBERVALUE(_xlfn.TEXTAFTER(Table2[[#This Row],[my new versions]]," ",-1))</f>
        <v>12673.550496858699</v>
      </c>
      <c r="G1538" t="str">
        <f>_xlfn.TEXTBEFORE(SUBSTITUTE(Table2[[#This Row],[my new versions]],"'","")," ")</f>
        <v>RXN-DANNt_c_e_FWD-SPONT</v>
      </c>
      <c r="H1538">
        <f>_xlfn.XLOOKUP(Table2[[#This Row],[name]],Table1[name],Table1[1/h],0)</f>
        <v>0</v>
      </c>
      <c r="I1538" t="b">
        <f>OR(Table2[[#This Row],[match]]=0,ROUNDUP(_xlfn.NUMBERVALUE(Table2[[#This Row],[match]]),4)=ROUNDUP(_xlfn.NUMBERVALUE(Table2[[#This Row],[1/h]]),4))</f>
        <v>1</v>
      </c>
    </row>
    <row r="1539" spans="5:9">
      <c r="E1539" t="s">
        <v>1946</v>
      </c>
      <c r="F1539">
        <f>_xlfn.NUMBERVALUE(_xlfn.TEXTAFTER(Table2[[#This Row],[my new versions]]," ",-1))</f>
        <v>12673.550496858699</v>
      </c>
      <c r="G1539" t="str">
        <f>_xlfn.TEXTBEFORE(SUBSTITUTE(Table2[[#This Row],[my new versions]],"'","")," ")</f>
        <v>RXN-DANNt_c_e_REV-SPONT</v>
      </c>
      <c r="H1539">
        <f>_xlfn.XLOOKUP(Table2[[#This Row],[name]],Table1[name],Table1[1/h],0)</f>
        <v>0</v>
      </c>
      <c r="I1539" t="b">
        <f>OR(Table2[[#This Row],[match]]=0,ROUNDUP(_xlfn.NUMBERVALUE(Table2[[#This Row],[match]]),4)=ROUNDUP(_xlfn.NUMBERVALUE(Table2[[#This Row],[1/h]]),4))</f>
        <v>1</v>
      </c>
    </row>
    <row r="1540" spans="5:9">
      <c r="E1540" t="s">
        <v>1947</v>
      </c>
      <c r="F1540">
        <f>_xlfn.NUMBERVALUE(_xlfn.TEXTAFTER(Table2[[#This Row],[my new versions]]," ",-1))</f>
        <v>12673.550496858699</v>
      </c>
      <c r="G1540" t="str">
        <f>_xlfn.TEXTBEFORE(SUBSTITUTE(Table2[[#This Row],[my new versions]],"'","")," ")</f>
        <v>RXN-DAO4hpro_x_FWD-rt3508</v>
      </c>
      <c r="H1540">
        <f>_xlfn.XLOOKUP(Table2[[#This Row],[name]],Table1[name],Table1[1/h],0)</f>
        <v>0</v>
      </c>
      <c r="I1540" t="b">
        <f>OR(Table2[[#This Row],[match]]=0,ROUNDUP(_xlfn.NUMBERVALUE(Table2[[#This Row],[match]]),4)=ROUNDUP(_xlfn.NUMBERVALUE(Table2[[#This Row],[1/h]]),4))</f>
        <v>1</v>
      </c>
    </row>
    <row r="1541" spans="5:9">
      <c r="E1541" t="s">
        <v>1948</v>
      </c>
      <c r="F1541">
        <f>_xlfn.NUMBERVALUE(_xlfn.TEXTAFTER(Table2[[#This Row],[my new versions]]," ",-1))</f>
        <v>12673.550496858699</v>
      </c>
      <c r="G1541" t="str">
        <f>_xlfn.TEXTBEFORE(SUBSTITUTE(Table2[[#This Row],[my new versions]],"'","")," ")</f>
        <v>RXN-DAO4hpro_x_FWD-rt7081</v>
      </c>
      <c r="H1541">
        <f>_xlfn.XLOOKUP(Table2[[#This Row],[name]],Table1[name],Table1[1/h],0)</f>
        <v>0</v>
      </c>
      <c r="I1541" t="b">
        <f>OR(Table2[[#This Row],[match]]=0,ROUNDUP(_xlfn.NUMBERVALUE(Table2[[#This Row],[match]]),4)=ROUNDUP(_xlfn.NUMBERVALUE(Table2[[#This Row],[1/h]]),4))</f>
        <v>1</v>
      </c>
    </row>
    <row r="1542" spans="5:9">
      <c r="E1542" t="s">
        <v>1949</v>
      </c>
      <c r="F1542">
        <f>_xlfn.NUMBERVALUE(_xlfn.TEXTAFTER(Table2[[#This Row],[my new versions]]," ",-1))</f>
        <v>12673.550496858699</v>
      </c>
      <c r="G1542" t="str">
        <f>_xlfn.TEXTBEFORE(SUBSTITUTE(Table2[[#This Row],[my new versions]],"'","")," ")</f>
        <v>RXN-DAO4hpro_x_FWD-rt7626</v>
      </c>
      <c r="H1542">
        <f>_xlfn.XLOOKUP(Table2[[#This Row],[name]],Table1[name],Table1[1/h],0)</f>
        <v>0</v>
      </c>
      <c r="I1542" t="b">
        <f>OR(Table2[[#This Row],[match]]=0,ROUNDUP(_xlfn.NUMBERVALUE(Table2[[#This Row],[match]]),4)=ROUNDUP(_xlfn.NUMBERVALUE(Table2[[#This Row],[1/h]]),4))</f>
        <v>1</v>
      </c>
    </row>
    <row r="1543" spans="5:9">
      <c r="E1543" t="s">
        <v>1950</v>
      </c>
      <c r="F1543">
        <f>_xlfn.NUMBERVALUE(_xlfn.TEXTAFTER(Table2[[#This Row],[my new versions]]," ",-1))</f>
        <v>12673.550496858699</v>
      </c>
      <c r="G1543" t="str">
        <f>_xlfn.TEXTBEFORE(SUBSTITUTE(Table2[[#This Row],[my new versions]],"'","")," ")</f>
        <v>RXN-DAOala_x_FWD-rt3508</v>
      </c>
      <c r="H1543">
        <f>_xlfn.XLOOKUP(Table2[[#This Row],[name]],Table1[name],Table1[1/h],0)</f>
        <v>0</v>
      </c>
      <c r="I1543" t="b">
        <f>OR(Table2[[#This Row],[match]]=0,ROUNDUP(_xlfn.NUMBERVALUE(Table2[[#This Row],[match]]),4)=ROUNDUP(_xlfn.NUMBERVALUE(Table2[[#This Row],[1/h]]),4))</f>
        <v>1</v>
      </c>
    </row>
    <row r="1544" spans="5:9">
      <c r="E1544" t="s">
        <v>1951</v>
      </c>
      <c r="F1544">
        <f>_xlfn.NUMBERVALUE(_xlfn.TEXTAFTER(Table2[[#This Row],[my new versions]]," ",-1))</f>
        <v>12673.550496858699</v>
      </c>
      <c r="G1544" t="str">
        <f>_xlfn.TEXTBEFORE(SUBSTITUTE(Table2[[#This Row],[my new versions]],"'","")," ")</f>
        <v>RXN-DAOala_x_FWD-rt7081</v>
      </c>
      <c r="H1544">
        <f>_xlfn.XLOOKUP(Table2[[#This Row],[name]],Table1[name],Table1[1/h],0)</f>
        <v>0</v>
      </c>
      <c r="I1544" t="b">
        <f>OR(Table2[[#This Row],[match]]=0,ROUNDUP(_xlfn.NUMBERVALUE(Table2[[#This Row],[match]]),4)=ROUNDUP(_xlfn.NUMBERVALUE(Table2[[#This Row],[1/h]]),4))</f>
        <v>1</v>
      </c>
    </row>
    <row r="1545" spans="5:9">
      <c r="E1545" t="s">
        <v>1952</v>
      </c>
      <c r="F1545">
        <f>_xlfn.NUMBERVALUE(_xlfn.TEXTAFTER(Table2[[#This Row],[my new versions]]," ",-1))</f>
        <v>12673.550496858699</v>
      </c>
      <c r="G1545" t="str">
        <f>_xlfn.TEXTBEFORE(SUBSTITUTE(Table2[[#This Row],[my new versions]],"'","")," ")</f>
        <v>RXN-DAOala_x_FWD-rt7626</v>
      </c>
      <c r="H1545">
        <f>_xlfn.XLOOKUP(Table2[[#This Row],[name]],Table1[name],Table1[1/h],0)</f>
        <v>0</v>
      </c>
      <c r="I1545" t="b">
        <f>OR(Table2[[#This Row],[match]]=0,ROUNDUP(_xlfn.NUMBERVALUE(Table2[[#This Row],[match]]),4)=ROUNDUP(_xlfn.NUMBERVALUE(Table2[[#This Row],[1/h]]),4))</f>
        <v>1</v>
      </c>
    </row>
    <row r="1546" spans="5:9">
      <c r="E1546" t="s">
        <v>1953</v>
      </c>
      <c r="F1546">
        <f>_xlfn.NUMBERVALUE(_xlfn.TEXTAFTER(Table2[[#This Row],[my new versions]]," ",-1))</f>
        <v>12673.550496858699</v>
      </c>
      <c r="G1546" t="str">
        <f>_xlfn.TEXTBEFORE(SUBSTITUTE(Table2[[#This Row],[my new versions]],"'","")," ")</f>
        <v>RXN-DAOarg_x_FWD-rt3508</v>
      </c>
      <c r="H1546">
        <f>_xlfn.XLOOKUP(Table2[[#This Row],[name]],Table1[name],Table1[1/h],0)</f>
        <v>0</v>
      </c>
      <c r="I1546" t="b">
        <f>OR(Table2[[#This Row],[match]]=0,ROUNDUP(_xlfn.NUMBERVALUE(Table2[[#This Row],[match]]),4)=ROUNDUP(_xlfn.NUMBERVALUE(Table2[[#This Row],[1/h]]),4))</f>
        <v>1</v>
      </c>
    </row>
    <row r="1547" spans="5:9">
      <c r="E1547" t="s">
        <v>1954</v>
      </c>
      <c r="F1547">
        <f>_xlfn.NUMBERVALUE(_xlfn.TEXTAFTER(Table2[[#This Row],[my new versions]]," ",-1))</f>
        <v>12673.550496858699</v>
      </c>
      <c r="G1547" t="str">
        <f>_xlfn.TEXTBEFORE(SUBSTITUTE(Table2[[#This Row],[my new versions]],"'","")," ")</f>
        <v>RXN-DAOarg_x_FWD-rt7081</v>
      </c>
      <c r="H1547">
        <f>_xlfn.XLOOKUP(Table2[[#This Row],[name]],Table1[name],Table1[1/h],0)</f>
        <v>0</v>
      </c>
      <c r="I1547" t="b">
        <f>OR(Table2[[#This Row],[match]]=0,ROUNDUP(_xlfn.NUMBERVALUE(Table2[[#This Row],[match]]),4)=ROUNDUP(_xlfn.NUMBERVALUE(Table2[[#This Row],[1/h]]),4))</f>
        <v>1</v>
      </c>
    </row>
    <row r="1548" spans="5:9">
      <c r="E1548" t="s">
        <v>1955</v>
      </c>
      <c r="F1548">
        <f>_xlfn.NUMBERVALUE(_xlfn.TEXTAFTER(Table2[[#This Row],[my new versions]]," ",-1))</f>
        <v>12673.550496858699</v>
      </c>
      <c r="G1548" t="str">
        <f>_xlfn.TEXTBEFORE(SUBSTITUTE(Table2[[#This Row],[my new versions]],"'","")," ")</f>
        <v>RXN-DAOarg_x_FWD-rt7626</v>
      </c>
      <c r="H1548">
        <f>_xlfn.XLOOKUP(Table2[[#This Row],[name]],Table1[name],Table1[1/h],0)</f>
        <v>0</v>
      </c>
      <c r="I1548" t="b">
        <f>OR(Table2[[#This Row],[match]]=0,ROUNDUP(_xlfn.NUMBERVALUE(Table2[[#This Row],[match]]),4)=ROUNDUP(_xlfn.NUMBERVALUE(Table2[[#This Row],[1/h]]),4))</f>
        <v>1</v>
      </c>
    </row>
    <row r="1549" spans="5:9">
      <c r="E1549" t="s">
        <v>1956</v>
      </c>
      <c r="F1549">
        <f>_xlfn.NUMBERVALUE(_xlfn.TEXTAFTER(Table2[[#This Row],[my new versions]]," ",-1))</f>
        <v>12673.550496858699</v>
      </c>
      <c r="G1549" t="str">
        <f>_xlfn.TEXTBEFORE(SUBSTITUTE(Table2[[#This Row],[my new versions]],"'","")," ")</f>
        <v>RXN-DAOgly_x_FWD-rt3508</v>
      </c>
      <c r="H1549">
        <f>_xlfn.XLOOKUP(Table2[[#This Row],[name]],Table1[name],Table1[1/h],0)</f>
        <v>0</v>
      </c>
      <c r="I1549" t="b">
        <f>OR(Table2[[#This Row],[match]]=0,ROUNDUP(_xlfn.NUMBERVALUE(Table2[[#This Row],[match]]),4)=ROUNDUP(_xlfn.NUMBERVALUE(Table2[[#This Row],[1/h]]),4))</f>
        <v>1</v>
      </c>
    </row>
    <row r="1550" spans="5:9">
      <c r="E1550" t="s">
        <v>1957</v>
      </c>
      <c r="F1550">
        <f>_xlfn.NUMBERVALUE(_xlfn.TEXTAFTER(Table2[[#This Row],[my new versions]]," ",-1))</f>
        <v>12673.550496858699</v>
      </c>
      <c r="G1550" t="str">
        <f>_xlfn.TEXTBEFORE(SUBSTITUTE(Table2[[#This Row],[my new versions]],"'","")," ")</f>
        <v>RXN-DAOgly_x_FWD-rt7081</v>
      </c>
      <c r="H1550">
        <f>_xlfn.XLOOKUP(Table2[[#This Row],[name]],Table1[name],Table1[1/h],0)</f>
        <v>0</v>
      </c>
      <c r="I1550" t="b">
        <f>OR(Table2[[#This Row],[match]]=0,ROUNDUP(_xlfn.NUMBERVALUE(Table2[[#This Row],[match]]),4)=ROUNDUP(_xlfn.NUMBERVALUE(Table2[[#This Row],[1/h]]),4))</f>
        <v>1</v>
      </c>
    </row>
    <row r="1551" spans="5:9">
      <c r="E1551" t="s">
        <v>1958</v>
      </c>
      <c r="F1551">
        <f>_xlfn.NUMBERVALUE(_xlfn.TEXTAFTER(Table2[[#This Row],[my new versions]]," ",-1))</f>
        <v>12673.550496858699</v>
      </c>
      <c r="G1551" t="str">
        <f>_xlfn.TEXTBEFORE(SUBSTITUTE(Table2[[#This Row],[my new versions]],"'","")," ")</f>
        <v>RXN-DAOgly_x_FWD-rt7626</v>
      </c>
      <c r="H1551">
        <f>_xlfn.XLOOKUP(Table2[[#This Row],[name]],Table1[name],Table1[1/h],0)</f>
        <v>0</v>
      </c>
      <c r="I1551" t="b">
        <f>OR(Table2[[#This Row],[match]]=0,ROUNDUP(_xlfn.NUMBERVALUE(Table2[[#This Row],[match]]),4)=ROUNDUP(_xlfn.NUMBERVALUE(Table2[[#This Row],[1/h]]),4))</f>
        <v>1</v>
      </c>
    </row>
    <row r="1552" spans="5:9">
      <c r="E1552" t="s">
        <v>1959</v>
      </c>
      <c r="F1552">
        <f>_xlfn.NUMBERVALUE(_xlfn.TEXTAFTER(Table2[[#This Row],[my new versions]]," ",-1))</f>
        <v>12673.550496858699</v>
      </c>
      <c r="G1552" t="str">
        <f>_xlfn.TEXTBEFORE(SUBSTITUTE(Table2[[#This Row],[my new versions]],"'","")," ")</f>
        <v>RXN-DAOorn_x_FWD-rt3508</v>
      </c>
      <c r="H1552">
        <f>_xlfn.XLOOKUP(Table2[[#This Row],[name]],Table1[name],Table1[1/h],0)</f>
        <v>0</v>
      </c>
      <c r="I1552" t="b">
        <f>OR(Table2[[#This Row],[match]]=0,ROUNDUP(_xlfn.NUMBERVALUE(Table2[[#This Row],[match]]),4)=ROUNDUP(_xlfn.NUMBERVALUE(Table2[[#This Row],[1/h]]),4))</f>
        <v>1</v>
      </c>
    </row>
    <row r="1553" spans="5:9">
      <c r="E1553" t="s">
        <v>1960</v>
      </c>
      <c r="F1553">
        <f>_xlfn.NUMBERVALUE(_xlfn.TEXTAFTER(Table2[[#This Row],[my new versions]]," ",-1))</f>
        <v>12673.550496858699</v>
      </c>
      <c r="G1553" t="str">
        <f>_xlfn.TEXTBEFORE(SUBSTITUTE(Table2[[#This Row],[my new versions]],"'","")," ")</f>
        <v>RXN-DAOorn_x_FWD-rt7081</v>
      </c>
      <c r="H1553">
        <f>_xlfn.XLOOKUP(Table2[[#This Row],[name]],Table1[name],Table1[1/h],0)</f>
        <v>0</v>
      </c>
      <c r="I1553" t="b">
        <f>OR(Table2[[#This Row],[match]]=0,ROUNDUP(_xlfn.NUMBERVALUE(Table2[[#This Row],[match]]),4)=ROUNDUP(_xlfn.NUMBERVALUE(Table2[[#This Row],[1/h]]),4))</f>
        <v>1</v>
      </c>
    </row>
    <row r="1554" spans="5:9">
      <c r="E1554" t="s">
        <v>1961</v>
      </c>
      <c r="F1554">
        <f>_xlfn.NUMBERVALUE(_xlfn.TEXTAFTER(Table2[[#This Row],[my new versions]]," ",-1))</f>
        <v>12673.550496858699</v>
      </c>
      <c r="G1554" t="str">
        <f>_xlfn.TEXTBEFORE(SUBSTITUTE(Table2[[#This Row],[my new versions]],"'","")," ")</f>
        <v>RXN-DAOorn_x_FWD-rt7626</v>
      </c>
      <c r="H1554">
        <f>_xlfn.XLOOKUP(Table2[[#This Row],[name]],Table1[name],Table1[1/h],0)</f>
        <v>0</v>
      </c>
      <c r="I1554" t="b">
        <f>OR(Table2[[#This Row],[match]]=0,ROUNDUP(_xlfn.NUMBERVALUE(Table2[[#This Row],[match]]),4)=ROUNDUP(_xlfn.NUMBERVALUE(Table2[[#This Row],[1/h]]),4))</f>
        <v>1</v>
      </c>
    </row>
    <row r="1555" spans="5:9">
      <c r="E1555" t="s">
        <v>1962</v>
      </c>
      <c r="F1555">
        <f>_xlfn.NUMBERVALUE(_xlfn.TEXTAFTER(Table2[[#This Row],[my new versions]]," ",-1))</f>
        <v>12673.550496858699</v>
      </c>
      <c r="G1555" t="str">
        <f>_xlfn.TEXTBEFORE(SUBSTITUTE(Table2[[#This Row],[my new versions]],"'","")," ")</f>
        <v>RXN-DAOpro_x_FWD-rt3508</v>
      </c>
      <c r="H1555">
        <f>_xlfn.XLOOKUP(Table2[[#This Row],[name]],Table1[name],Table1[1/h],0)</f>
        <v>0</v>
      </c>
      <c r="I1555" t="b">
        <f>OR(Table2[[#This Row],[match]]=0,ROUNDUP(_xlfn.NUMBERVALUE(Table2[[#This Row],[match]]),4)=ROUNDUP(_xlfn.NUMBERVALUE(Table2[[#This Row],[1/h]]),4))</f>
        <v>1</v>
      </c>
    </row>
    <row r="1556" spans="5:9">
      <c r="E1556" t="s">
        <v>1963</v>
      </c>
      <c r="F1556">
        <f>_xlfn.NUMBERVALUE(_xlfn.TEXTAFTER(Table2[[#This Row],[my new versions]]," ",-1))</f>
        <v>12673.550496858699</v>
      </c>
      <c r="G1556" t="str">
        <f>_xlfn.TEXTBEFORE(SUBSTITUTE(Table2[[#This Row],[my new versions]],"'","")," ")</f>
        <v>RXN-DAOpro_x_FWD-rt7081</v>
      </c>
      <c r="H1556">
        <f>_xlfn.XLOOKUP(Table2[[#This Row],[name]],Table1[name],Table1[1/h],0)</f>
        <v>0</v>
      </c>
      <c r="I1556" t="b">
        <f>OR(Table2[[#This Row],[match]]=0,ROUNDUP(_xlfn.NUMBERVALUE(Table2[[#This Row],[match]]),4)=ROUNDUP(_xlfn.NUMBERVALUE(Table2[[#This Row],[1/h]]),4))</f>
        <v>1</v>
      </c>
    </row>
    <row r="1557" spans="5:9">
      <c r="E1557" t="s">
        <v>1964</v>
      </c>
      <c r="F1557">
        <f>_xlfn.NUMBERVALUE(_xlfn.TEXTAFTER(Table2[[#This Row],[my new versions]]," ",-1))</f>
        <v>12673.550496858699</v>
      </c>
      <c r="G1557" t="str">
        <f>_xlfn.TEXTBEFORE(SUBSTITUTE(Table2[[#This Row],[my new versions]],"'","")," ")</f>
        <v>RXN-DAOpro_x_FWD-rt7626</v>
      </c>
      <c r="H1557">
        <f>_xlfn.XLOOKUP(Table2[[#This Row],[name]],Table1[name],Table1[1/h],0)</f>
        <v>0</v>
      </c>
      <c r="I1557" t="b">
        <f>OR(Table2[[#This Row],[match]]=0,ROUNDUP(_xlfn.NUMBERVALUE(Table2[[#This Row],[match]]),4)=ROUNDUP(_xlfn.NUMBERVALUE(Table2[[#This Row],[1/h]]),4))</f>
        <v>1</v>
      </c>
    </row>
    <row r="1558" spans="5:9">
      <c r="E1558" t="s">
        <v>1965</v>
      </c>
      <c r="F1558">
        <f>_xlfn.NUMBERVALUE(_xlfn.TEXTAFTER(Table2[[#This Row],[my new versions]]," ",-1))</f>
        <v>169.72718435515401</v>
      </c>
      <c r="G1558" t="str">
        <f>_xlfn.TEXTBEFORE(SUBSTITUTE(Table2[[#This Row],[my new versions]],"'","")," ")</f>
        <v>RXN-DB4PS_c_FWD-rt8298</v>
      </c>
      <c r="H1558">
        <f>_xlfn.XLOOKUP(Table2[[#This Row],[name]],Table1[name],Table1[1/h],0)</f>
        <v>169.72718435515367</v>
      </c>
      <c r="I1558" t="b">
        <f>OR(Table2[[#This Row],[match]]=0,ROUNDUP(_xlfn.NUMBERVALUE(Table2[[#This Row],[match]]),4)=ROUNDUP(_xlfn.NUMBERVALUE(Table2[[#This Row],[1/h]]),4))</f>
        <v>1</v>
      </c>
    </row>
    <row r="1559" spans="5:9">
      <c r="E1559" t="s">
        <v>1966</v>
      </c>
      <c r="F1559">
        <f>_xlfn.NUMBERVALUE(_xlfn.TEXTAFTER(Table2[[#This Row],[my new versions]]," ",-1))</f>
        <v>12673.550496858699</v>
      </c>
      <c r="G1559" t="str">
        <f>_xlfn.TEXTBEFORE(SUBSTITUTE(Table2[[#This Row],[my new versions]],"'","")," ")</f>
        <v>RXN-DBTS_c_FWD-UNKNOWN</v>
      </c>
      <c r="H1559">
        <f>_xlfn.XLOOKUP(Table2[[#This Row],[name]],Table1[name],Table1[1/h],0)</f>
        <v>0</v>
      </c>
      <c r="I1559" t="b">
        <f>OR(Table2[[#This Row],[match]]=0,ROUNDUP(_xlfn.NUMBERVALUE(Table2[[#This Row],[match]]),4)=ROUNDUP(_xlfn.NUMBERVALUE(Table2[[#This Row],[1/h]]),4))</f>
        <v>1</v>
      </c>
    </row>
    <row r="1560" spans="5:9">
      <c r="E1560" t="s">
        <v>1967</v>
      </c>
      <c r="F1560">
        <f>_xlfn.NUMBERVALUE(_xlfn.TEXTAFTER(Table2[[#This Row],[my new versions]]," ",-1))</f>
        <v>12673.550496858699</v>
      </c>
      <c r="G1560" t="str">
        <f>_xlfn.TEXTBEFORE(SUBSTITUTE(Table2[[#This Row],[my new versions]],"'","")," ")</f>
        <v>RXN-DCAt_c_e_FWD-rt15442799</v>
      </c>
      <c r="H1560">
        <f>_xlfn.XLOOKUP(Table2[[#This Row],[name]],Table1[name],Table1[1/h],0)</f>
        <v>0</v>
      </c>
      <c r="I1560" t="b">
        <f>OR(Table2[[#This Row],[match]]=0,ROUNDUP(_xlfn.NUMBERVALUE(Table2[[#This Row],[match]]),4)=ROUNDUP(_xlfn.NUMBERVALUE(Table2[[#This Row],[1/h]]),4))</f>
        <v>1</v>
      </c>
    </row>
    <row r="1561" spans="5:9">
      <c r="E1561" t="s">
        <v>1968</v>
      </c>
      <c r="F1561">
        <f>_xlfn.NUMBERVALUE(_xlfn.TEXTAFTER(Table2[[#This Row],[my new versions]]," ",-1))</f>
        <v>12673.550496858699</v>
      </c>
      <c r="G1561" t="str">
        <f>_xlfn.TEXTBEFORE(SUBSTITUTE(Table2[[#This Row],[my new versions]],"'","")," ")</f>
        <v>RXN-DCAt_c_e_REV-rt15442799</v>
      </c>
      <c r="H1561">
        <f>_xlfn.XLOOKUP(Table2[[#This Row],[name]],Table1[name],Table1[1/h],0)</f>
        <v>0</v>
      </c>
      <c r="I1561" t="b">
        <f>OR(Table2[[#This Row],[match]]=0,ROUNDUP(_xlfn.NUMBERVALUE(Table2[[#This Row],[match]]),4)=ROUNDUP(_xlfn.NUMBERVALUE(Table2[[#This Row],[1/h]]),4))</f>
        <v>1</v>
      </c>
    </row>
    <row r="1562" spans="5:9">
      <c r="E1562" t="s">
        <v>1969</v>
      </c>
      <c r="F1562">
        <f>_xlfn.NUMBERVALUE(_xlfn.TEXTAFTER(Table2[[#This Row],[my new versions]]," ",-1))</f>
        <v>12673.550496858699</v>
      </c>
      <c r="G1562" t="str">
        <f>_xlfn.TEXTBEFORE(SUBSTITUTE(Table2[[#This Row],[my new versions]],"'","")," ")</f>
        <v>RXN-DCAt_c_x_FWD-rt5693</v>
      </c>
      <c r="H1562">
        <f>_xlfn.XLOOKUP(Table2[[#This Row],[name]],Table1[name],Table1[1/h],0)</f>
        <v>0</v>
      </c>
      <c r="I1562" t="b">
        <f>OR(Table2[[#This Row],[match]]=0,ROUNDUP(_xlfn.NUMBERVALUE(Table2[[#This Row],[match]]),4)=ROUNDUP(_xlfn.NUMBERVALUE(Table2[[#This Row],[1/h]]),4))</f>
        <v>1</v>
      </c>
    </row>
    <row r="1563" spans="5:9">
      <c r="E1563" t="s">
        <v>1970</v>
      </c>
      <c r="F1563">
        <f>_xlfn.NUMBERVALUE(_xlfn.TEXTAFTER(Table2[[#This Row],[my new versions]]," ",-1))</f>
        <v>12673.550496858699</v>
      </c>
      <c r="G1563" t="str">
        <f>_xlfn.TEXTBEFORE(SUBSTITUTE(Table2[[#This Row],[my new versions]],"'","")," ")</f>
        <v>RXN-DCAt_c_x_REV-rt5693</v>
      </c>
      <c r="H1563">
        <f>_xlfn.XLOOKUP(Table2[[#This Row],[name]],Table1[name],Table1[1/h],0)</f>
        <v>0</v>
      </c>
      <c r="I1563" t="b">
        <f>OR(Table2[[#This Row],[match]]=0,ROUNDUP(_xlfn.NUMBERVALUE(Table2[[#This Row],[match]]),4)=ROUNDUP(_xlfn.NUMBERVALUE(Table2[[#This Row],[1/h]]),4))</f>
        <v>1</v>
      </c>
    </row>
    <row r="1564" spans="5:9">
      <c r="E1564" t="s">
        <v>1971</v>
      </c>
      <c r="F1564">
        <f>_xlfn.NUMBERVALUE(_xlfn.TEXTAFTER(Table2[[#This Row],[my new versions]]," ",-1))</f>
        <v>12673.550496858699</v>
      </c>
      <c r="G1564" t="str">
        <f>_xlfn.TEXTBEFORE(SUBSTITUTE(Table2[[#This Row],[my new versions]],"'","")," ")</f>
        <v>RXN-DCAt_c_x_FWD-SPONT</v>
      </c>
      <c r="H1564">
        <f>_xlfn.XLOOKUP(Table2[[#This Row],[name]],Table1[name],Table1[1/h],0)</f>
        <v>0</v>
      </c>
      <c r="I1564" t="b">
        <f>OR(Table2[[#This Row],[match]]=0,ROUNDUP(_xlfn.NUMBERVALUE(Table2[[#This Row],[match]]),4)=ROUNDUP(_xlfn.NUMBERVALUE(Table2[[#This Row],[1/h]]),4))</f>
        <v>1</v>
      </c>
    </row>
    <row r="1565" spans="5:9">
      <c r="E1565" t="s">
        <v>1972</v>
      </c>
      <c r="F1565">
        <f>_xlfn.NUMBERVALUE(_xlfn.TEXTAFTER(Table2[[#This Row],[my new versions]]," ",-1))</f>
        <v>12673.550496858699</v>
      </c>
      <c r="G1565" t="str">
        <f>_xlfn.TEXTBEFORE(SUBSTITUTE(Table2[[#This Row],[my new versions]],"'","")," ")</f>
        <v>RXN-DCAt_c_x_REV-SPONT</v>
      </c>
      <c r="H1565">
        <f>_xlfn.XLOOKUP(Table2[[#This Row],[name]],Table1[name],Table1[1/h],0)</f>
        <v>0</v>
      </c>
      <c r="I1565" t="b">
        <f>OR(Table2[[#This Row],[match]]=0,ROUNDUP(_xlfn.NUMBERVALUE(Table2[[#This Row],[match]]),4)=ROUNDUP(_xlfn.NUMBERVALUE(Table2[[#This Row],[1/h]]),4))</f>
        <v>1</v>
      </c>
    </row>
    <row r="1566" spans="5:9">
      <c r="E1566" t="s">
        <v>1973</v>
      </c>
      <c r="F1566">
        <f>_xlfn.NUMBERVALUE(_xlfn.TEXTAFTER(Table2[[#This Row],[my new versions]]," ",-1))</f>
        <v>12673.550496858699</v>
      </c>
      <c r="G1566" t="str">
        <f>_xlfn.TEXTBEFORE(SUBSTITUTE(Table2[[#This Row],[my new versions]],"'","")," ")</f>
        <v>RXN-DCDPt_c_n_FWD-SPONT</v>
      </c>
      <c r="H1566">
        <f>_xlfn.XLOOKUP(Table2[[#This Row],[name]],Table1[name],Table1[1/h],0)</f>
        <v>0</v>
      </c>
      <c r="I1566" t="b">
        <f>OR(Table2[[#This Row],[match]]=0,ROUNDUP(_xlfn.NUMBERVALUE(Table2[[#This Row],[match]]),4)=ROUNDUP(_xlfn.NUMBERVALUE(Table2[[#This Row],[1/h]]),4))</f>
        <v>1</v>
      </c>
    </row>
    <row r="1567" spans="5:9">
      <c r="E1567" t="s">
        <v>1974</v>
      </c>
      <c r="F1567">
        <f>_xlfn.NUMBERVALUE(_xlfn.TEXTAFTER(Table2[[#This Row],[my new versions]]," ",-1))</f>
        <v>12673.550496858699</v>
      </c>
      <c r="G1567" t="str">
        <f>_xlfn.TEXTBEFORE(SUBSTITUTE(Table2[[#This Row],[my new versions]],"'","")," ")</f>
        <v>RXN-DCDPt_c_n_REV-SPONT</v>
      </c>
      <c r="H1567">
        <f>_xlfn.XLOOKUP(Table2[[#This Row],[name]],Table1[name],Table1[1/h],0)</f>
        <v>0</v>
      </c>
      <c r="I1567" t="b">
        <f>OR(Table2[[#This Row],[match]]=0,ROUNDUP(_xlfn.NUMBERVALUE(Table2[[#This Row],[match]]),4)=ROUNDUP(_xlfn.NUMBERVALUE(Table2[[#This Row],[1/h]]),4))</f>
        <v>1</v>
      </c>
    </row>
    <row r="1568" spans="5:9">
      <c r="E1568" t="s">
        <v>1975</v>
      </c>
      <c r="F1568">
        <f>_xlfn.NUMBERVALUE(_xlfn.TEXTAFTER(Table2[[#This Row],[my new versions]]," ",-1))</f>
        <v>13404.363563748901</v>
      </c>
      <c r="G1568" t="str">
        <f>_xlfn.TEXTBEFORE(SUBSTITUTE(Table2[[#This Row],[my new versions]],"'","")," ")</f>
        <v>RXN-DCMPDA_c_FWD-rt0757</v>
      </c>
      <c r="H1568">
        <f>_xlfn.XLOOKUP(Table2[[#This Row],[name]],Table1[name],Table1[1/h],0)</f>
        <v>13404.363563748924</v>
      </c>
      <c r="I1568" t="b">
        <f>OR(Table2[[#This Row],[match]]=0,ROUNDUP(_xlfn.NUMBERVALUE(Table2[[#This Row],[match]]),4)=ROUNDUP(_xlfn.NUMBERVALUE(Table2[[#This Row],[1/h]]),4))</f>
        <v>1</v>
      </c>
    </row>
    <row r="1569" spans="5:9">
      <c r="E1569" t="s">
        <v>1976</v>
      </c>
      <c r="F1569">
        <f>_xlfn.NUMBERVALUE(_xlfn.TEXTAFTER(Table2[[#This Row],[my new versions]]," ",-1))</f>
        <v>13404.363563748901</v>
      </c>
      <c r="G1569" t="str">
        <f>_xlfn.TEXTBEFORE(SUBSTITUTE(Table2[[#This Row],[my new versions]],"'","")," ")</f>
        <v>RXN-DCMPDA_c_FWD-rt8268</v>
      </c>
      <c r="H1569">
        <f>_xlfn.XLOOKUP(Table2[[#This Row],[name]],Table1[name],Table1[1/h],0)</f>
        <v>13404.363563748924</v>
      </c>
      <c r="I1569" t="b">
        <f>OR(Table2[[#This Row],[match]]=0,ROUNDUP(_xlfn.NUMBERVALUE(Table2[[#This Row],[match]]),4)=ROUNDUP(_xlfn.NUMBERVALUE(Table2[[#This Row],[1/h]]),4))</f>
        <v>1</v>
      </c>
    </row>
    <row r="1570" spans="5:9">
      <c r="E1570" t="s">
        <v>1977</v>
      </c>
      <c r="F1570">
        <f>_xlfn.NUMBERVALUE(_xlfn.TEXTAFTER(Table2[[#This Row],[my new versions]]," ",-1))</f>
        <v>12673.550496858699</v>
      </c>
      <c r="G1570" t="str">
        <f>_xlfn.TEXTBEFORE(SUBSTITUTE(Table2[[#This Row],[my new versions]],"'","")," ")</f>
        <v>RXN-DCTPD_c_FWD-rt0757</v>
      </c>
      <c r="H1570">
        <f>_xlfn.XLOOKUP(Table2[[#This Row],[name]],Table1[name],Table1[1/h],0)</f>
        <v>0</v>
      </c>
      <c r="I1570" t="b">
        <f>OR(Table2[[#This Row],[match]]=0,ROUNDUP(_xlfn.NUMBERVALUE(Table2[[#This Row],[match]]),4)=ROUNDUP(_xlfn.NUMBERVALUE(Table2[[#This Row],[1/h]]),4))</f>
        <v>1</v>
      </c>
    </row>
    <row r="1571" spans="5:9">
      <c r="E1571" t="s">
        <v>1978</v>
      </c>
      <c r="F1571">
        <f>_xlfn.NUMBERVALUE(_xlfn.TEXTAFTER(Table2[[#This Row],[my new versions]]," ",-1))</f>
        <v>12673.550496858699</v>
      </c>
      <c r="G1571" t="str">
        <f>_xlfn.TEXTBEFORE(SUBSTITUTE(Table2[[#This Row],[my new versions]],"'","")," ")</f>
        <v>RXN-DCYTD_c_FWD-rt7919</v>
      </c>
      <c r="H1571">
        <f>_xlfn.XLOOKUP(Table2[[#This Row],[name]],Table1[name],Table1[1/h],0)</f>
        <v>0</v>
      </c>
      <c r="I1571" t="b">
        <f>OR(Table2[[#This Row],[match]]=0,ROUNDUP(_xlfn.NUMBERVALUE(Table2[[#This Row],[match]]),4)=ROUNDUP(_xlfn.NUMBERVALUE(Table2[[#This Row],[1/h]]),4))</f>
        <v>1</v>
      </c>
    </row>
    <row r="1572" spans="5:9">
      <c r="E1572" t="s">
        <v>1979</v>
      </c>
      <c r="F1572">
        <f>_xlfn.NUMBERVALUE(_xlfn.TEXTAFTER(Table2[[#This Row],[my new versions]]," ",-1))</f>
        <v>12673.550496858699</v>
      </c>
      <c r="G1572" t="str">
        <f>_xlfn.TEXTBEFORE(SUBSTITUTE(Table2[[#This Row],[my new versions]],"'","")," ")</f>
        <v>RXN-DCYTt_c_e_FWD-SPONT</v>
      </c>
      <c r="H1572">
        <f>_xlfn.XLOOKUP(Table2[[#This Row],[name]],Table1[name],Table1[1/h],0)</f>
        <v>0</v>
      </c>
      <c r="I1572" t="b">
        <f>OR(Table2[[#This Row],[match]]=0,ROUNDUP(_xlfn.NUMBERVALUE(Table2[[#This Row],[match]]),4)=ROUNDUP(_xlfn.NUMBERVALUE(Table2[[#This Row],[1/h]]),4))</f>
        <v>1</v>
      </c>
    </row>
    <row r="1573" spans="5:9">
      <c r="E1573" t="s">
        <v>1980</v>
      </c>
      <c r="F1573">
        <f>_xlfn.NUMBERVALUE(_xlfn.TEXTAFTER(Table2[[#This Row],[my new versions]]," ",-1))</f>
        <v>12673.550496858699</v>
      </c>
      <c r="G1573" t="str">
        <f>_xlfn.TEXTBEFORE(SUBSTITUTE(Table2[[#This Row],[my new versions]],"'","")," ")</f>
        <v>RXN-DDCACOAt_c_l_FWD-SPONT</v>
      </c>
      <c r="H1573">
        <f>_xlfn.XLOOKUP(Table2[[#This Row],[name]],Table1[name],Table1[1/h],0)</f>
        <v>0</v>
      </c>
      <c r="I1573" t="b">
        <f>OR(Table2[[#This Row],[match]]=0,ROUNDUP(_xlfn.NUMBERVALUE(Table2[[#This Row],[match]]),4)=ROUNDUP(_xlfn.NUMBERVALUE(Table2[[#This Row],[1/h]]),4))</f>
        <v>1</v>
      </c>
    </row>
    <row r="1574" spans="5:9">
      <c r="E1574" t="s">
        <v>1981</v>
      </c>
      <c r="F1574">
        <f>_xlfn.NUMBERVALUE(_xlfn.TEXTAFTER(Table2[[#This Row],[my new versions]]," ",-1))</f>
        <v>12673.550496858699</v>
      </c>
      <c r="G1574" t="str">
        <f>_xlfn.TEXTBEFORE(SUBSTITUTE(Table2[[#This Row],[my new versions]],"'","")," ")</f>
        <v>RXN-DDCACOAt_c_l_REV-SPONT</v>
      </c>
      <c r="H1574">
        <f>_xlfn.XLOOKUP(Table2[[#This Row],[name]],Table1[name],Table1[1/h],0)</f>
        <v>0</v>
      </c>
      <c r="I1574" t="b">
        <f>OR(Table2[[#This Row],[match]]=0,ROUNDUP(_xlfn.NUMBERVALUE(Table2[[#This Row],[match]]),4)=ROUNDUP(_xlfn.NUMBERVALUE(Table2[[#This Row],[1/h]]),4))</f>
        <v>1</v>
      </c>
    </row>
    <row r="1575" spans="5:9">
      <c r="E1575" t="s">
        <v>1982</v>
      </c>
      <c r="F1575">
        <f>_xlfn.NUMBERVALUE(_xlfn.TEXTAFTER(Table2[[#This Row],[my new versions]]," ",-1))</f>
        <v>12673.550496858699</v>
      </c>
      <c r="G1575" t="str">
        <f>_xlfn.TEXTBEFORE(SUBSTITUTE(Table2[[#This Row],[my new versions]],"'","")," ")</f>
        <v>RXN-DDCACOAt_c_rm_FWD-SPONT</v>
      </c>
      <c r="H1575">
        <f>_xlfn.XLOOKUP(Table2[[#This Row],[name]],Table1[name],Table1[1/h],0)</f>
        <v>0</v>
      </c>
      <c r="I1575" t="b">
        <f>OR(Table2[[#This Row],[match]]=0,ROUNDUP(_xlfn.NUMBERVALUE(Table2[[#This Row],[match]]),4)=ROUNDUP(_xlfn.NUMBERVALUE(Table2[[#This Row],[1/h]]),4))</f>
        <v>1</v>
      </c>
    </row>
    <row r="1576" spans="5:9">
      <c r="E1576" t="s">
        <v>1983</v>
      </c>
      <c r="F1576">
        <f>_xlfn.NUMBERVALUE(_xlfn.TEXTAFTER(Table2[[#This Row],[my new versions]]," ",-1))</f>
        <v>12673.550496858699</v>
      </c>
      <c r="G1576" t="str">
        <f>_xlfn.TEXTBEFORE(SUBSTITUTE(Table2[[#This Row],[my new versions]],"'","")," ")</f>
        <v>RXN-DDCACOAt_c_rm_REV-SPONT</v>
      </c>
      <c r="H1576">
        <f>_xlfn.XLOOKUP(Table2[[#This Row],[name]],Table1[name],Table1[1/h],0)</f>
        <v>0</v>
      </c>
      <c r="I1576" t="b">
        <f>OR(Table2[[#This Row],[match]]=0,ROUNDUP(_xlfn.NUMBERVALUE(Table2[[#This Row],[match]]),4)=ROUNDUP(_xlfn.NUMBERVALUE(Table2[[#This Row],[1/h]]),4))</f>
        <v>1</v>
      </c>
    </row>
    <row r="1577" spans="5:9">
      <c r="E1577" t="s">
        <v>1984</v>
      </c>
      <c r="F1577">
        <f>_xlfn.NUMBERVALUE(_xlfn.TEXTAFTER(Table2[[#This Row],[my new versions]]," ",-1))</f>
        <v>12673.550496858699</v>
      </c>
      <c r="G1577" t="str">
        <f>_xlfn.TEXTBEFORE(SUBSTITUTE(Table2[[#This Row],[my new versions]],"'","")," ")</f>
        <v>RXN-DDCAt_c_e_FWD-rt15442799</v>
      </c>
      <c r="H1577">
        <f>_xlfn.XLOOKUP(Table2[[#This Row],[name]],Table1[name],Table1[1/h],0)</f>
        <v>0</v>
      </c>
      <c r="I1577" t="b">
        <f>OR(Table2[[#This Row],[match]]=0,ROUNDUP(_xlfn.NUMBERVALUE(Table2[[#This Row],[match]]),4)=ROUNDUP(_xlfn.NUMBERVALUE(Table2[[#This Row],[1/h]]),4))</f>
        <v>1</v>
      </c>
    </row>
    <row r="1578" spans="5:9">
      <c r="E1578" t="s">
        <v>1985</v>
      </c>
      <c r="F1578">
        <f>_xlfn.NUMBERVALUE(_xlfn.TEXTAFTER(Table2[[#This Row],[my new versions]]," ",-1))</f>
        <v>12673.550496858699</v>
      </c>
      <c r="G1578" t="str">
        <f>_xlfn.TEXTBEFORE(SUBSTITUTE(Table2[[#This Row],[my new versions]],"'","")," ")</f>
        <v>RXN-DDCAt_c_e_REV-rt15442799</v>
      </c>
      <c r="H1578">
        <f>_xlfn.XLOOKUP(Table2[[#This Row],[name]],Table1[name],Table1[1/h],0)</f>
        <v>0</v>
      </c>
      <c r="I1578" t="b">
        <f>OR(Table2[[#This Row],[match]]=0,ROUNDUP(_xlfn.NUMBERVALUE(Table2[[#This Row],[match]]),4)=ROUNDUP(_xlfn.NUMBERVALUE(Table2[[#This Row],[1/h]]),4))</f>
        <v>1</v>
      </c>
    </row>
    <row r="1579" spans="5:9">
      <c r="E1579" t="s">
        <v>1986</v>
      </c>
      <c r="F1579">
        <f>_xlfn.NUMBERVALUE(_xlfn.TEXTAFTER(Table2[[#This Row],[my new versions]]," ",-1))</f>
        <v>12673.550496858699</v>
      </c>
      <c r="G1579" t="str">
        <f>_xlfn.TEXTBEFORE(SUBSTITUTE(Table2[[#This Row],[my new versions]],"'","")," ")</f>
        <v>RXN-DDCAt_c_rm_FWD-SPONT</v>
      </c>
      <c r="H1579">
        <f>_xlfn.XLOOKUP(Table2[[#This Row],[name]],Table1[name],Table1[1/h],0)</f>
        <v>0</v>
      </c>
      <c r="I1579" t="b">
        <f>OR(Table2[[#This Row],[match]]=0,ROUNDUP(_xlfn.NUMBERVALUE(Table2[[#This Row],[match]]),4)=ROUNDUP(_xlfn.NUMBERVALUE(Table2[[#This Row],[1/h]]),4))</f>
        <v>1</v>
      </c>
    </row>
    <row r="1580" spans="5:9">
      <c r="E1580" t="s">
        <v>1987</v>
      </c>
      <c r="F1580">
        <f>_xlfn.NUMBERVALUE(_xlfn.TEXTAFTER(Table2[[#This Row],[my new versions]]," ",-1))</f>
        <v>12673.550496858699</v>
      </c>
      <c r="G1580" t="str">
        <f>_xlfn.TEXTBEFORE(SUBSTITUTE(Table2[[#This Row],[my new versions]],"'","")," ")</f>
        <v>RXN-DDCAt_c_rm_REV-SPONT</v>
      </c>
      <c r="H1580">
        <f>_xlfn.XLOOKUP(Table2[[#This Row],[name]],Table1[name],Table1[1/h],0)</f>
        <v>0</v>
      </c>
      <c r="I1580" t="b">
        <f>OR(Table2[[#This Row],[match]]=0,ROUNDUP(_xlfn.NUMBERVALUE(Table2[[#This Row],[match]]),4)=ROUNDUP(_xlfn.NUMBERVALUE(Table2[[#This Row],[1/h]]),4))</f>
        <v>1</v>
      </c>
    </row>
    <row r="1581" spans="5:9">
      <c r="E1581" t="s">
        <v>1988</v>
      </c>
      <c r="F1581">
        <f>_xlfn.NUMBERVALUE(_xlfn.TEXTAFTER(Table2[[#This Row],[my new versions]]," ",-1))</f>
        <v>12673.550496858699</v>
      </c>
      <c r="G1581" t="str">
        <f>_xlfn.TEXTBEFORE(SUBSTITUTE(Table2[[#This Row],[my new versions]],"'","")," ")</f>
        <v>RXN-DDCAt_c_x_FWD-rt5693</v>
      </c>
      <c r="H1581">
        <f>_xlfn.XLOOKUP(Table2[[#This Row],[name]],Table1[name],Table1[1/h],0)</f>
        <v>0</v>
      </c>
      <c r="I1581" t="b">
        <f>OR(Table2[[#This Row],[match]]=0,ROUNDUP(_xlfn.NUMBERVALUE(Table2[[#This Row],[match]]),4)=ROUNDUP(_xlfn.NUMBERVALUE(Table2[[#This Row],[1/h]]),4))</f>
        <v>1</v>
      </c>
    </row>
    <row r="1582" spans="5:9">
      <c r="E1582" t="s">
        <v>1989</v>
      </c>
      <c r="F1582">
        <f>_xlfn.NUMBERVALUE(_xlfn.TEXTAFTER(Table2[[#This Row],[my new versions]]," ",-1))</f>
        <v>12673.550496858699</v>
      </c>
      <c r="G1582" t="str">
        <f>_xlfn.TEXTBEFORE(SUBSTITUTE(Table2[[#This Row],[my new versions]],"'","")," ")</f>
        <v>RXN-DDCAt_c_x_REV-rt5693</v>
      </c>
      <c r="H1582">
        <f>_xlfn.XLOOKUP(Table2[[#This Row],[name]],Table1[name],Table1[1/h],0)</f>
        <v>0</v>
      </c>
      <c r="I1582" t="b">
        <f>OR(Table2[[#This Row],[match]]=0,ROUNDUP(_xlfn.NUMBERVALUE(Table2[[#This Row],[match]]),4)=ROUNDUP(_xlfn.NUMBERVALUE(Table2[[#This Row],[1/h]]),4))</f>
        <v>1</v>
      </c>
    </row>
    <row r="1583" spans="5:9">
      <c r="E1583" t="s">
        <v>1990</v>
      </c>
      <c r="F1583">
        <f>_xlfn.NUMBERVALUE(_xlfn.TEXTAFTER(Table2[[#This Row],[my new versions]]," ",-1))</f>
        <v>12673.550496858699</v>
      </c>
      <c r="G1583" t="str">
        <f>_xlfn.TEXTBEFORE(SUBSTITUTE(Table2[[#This Row],[my new versions]],"'","")," ")</f>
        <v>RXN-DDCAt_c_x_FWD-SPONT</v>
      </c>
      <c r="H1583">
        <f>_xlfn.XLOOKUP(Table2[[#This Row],[name]],Table1[name],Table1[1/h],0)</f>
        <v>0</v>
      </c>
      <c r="I1583" t="b">
        <f>OR(Table2[[#This Row],[match]]=0,ROUNDUP(_xlfn.NUMBERVALUE(Table2[[#This Row],[match]]),4)=ROUNDUP(_xlfn.NUMBERVALUE(Table2[[#This Row],[1/h]]),4))</f>
        <v>1</v>
      </c>
    </row>
    <row r="1584" spans="5:9">
      <c r="E1584" t="s">
        <v>1991</v>
      </c>
      <c r="F1584">
        <f>_xlfn.NUMBERVALUE(_xlfn.TEXTAFTER(Table2[[#This Row],[my new versions]]," ",-1))</f>
        <v>12673.550496858699</v>
      </c>
      <c r="G1584" t="str">
        <f>_xlfn.TEXTBEFORE(SUBSTITUTE(Table2[[#This Row],[my new versions]],"'","")," ")</f>
        <v>RXN-DDCAt_c_x_REV-SPONT</v>
      </c>
      <c r="H1584">
        <f>_xlfn.XLOOKUP(Table2[[#This Row],[name]],Table1[name],Table1[1/h],0)</f>
        <v>0</v>
      </c>
      <c r="I1584" t="b">
        <f>OR(Table2[[#This Row],[match]]=0,ROUNDUP(_xlfn.NUMBERVALUE(Table2[[#This Row],[match]]),4)=ROUNDUP(_xlfn.NUMBERVALUE(Table2[[#This Row],[1/h]]),4))</f>
        <v>1</v>
      </c>
    </row>
    <row r="1585" spans="5:9">
      <c r="E1585" t="s">
        <v>1992</v>
      </c>
      <c r="F1585">
        <f>_xlfn.NUMBERVALUE(_xlfn.TEXTAFTER(Table2[[#This Row],[my new versions]]," ",-1))</f>
        <v>12673.550496858699</v>
      </c>
      <c r="G1585" t="str">
        <f>_xlfn.TEXTBEFORE(SUBSTITUTE(Table2[[#This Row],[my new versions]],"'","")," ")</f>
        <v>RXN-DDCAt_l_rm_FWD-SPONT</v>
      </c>
      <c r="H1585">
        <f>_xlfn.XLOOKUP(Table2[[#This Row],[name]],Table1[name],Table1[1/h],0)</f>
        <v>0</v>
      </c>
      <c r="I1585" t="b">
        <f>OR(Table2[[#This Row],[match]]=0,ROUNDUP(_xlfn.NUMBERVALUE(Table2[[#This Row],[match]]),4)=ROUNDUP(_xlfn.NUMBERVALUE(Table2[[#This Row],[1/h]]),4))</f>
        <v>1</v>
      </c>
    </row>
    <row r="1586" spans="5:9">
      <c r="E1586" t="s">
        <v>1993</v>
      </c>
      <c r="F1586">
        <f>_xlfn.NUMBERVALUE(_xlfn.TEXTAFTER(Table2[[#This Row],[my new versions]]," ",-1))</f>
        <v>12673.550496858699</v>
      </c>
      <c r="G1586" t="str">
        <f>_xlfn.TEXTBEFORE(SUBSTITUTE(Table2[[#This Row],[my new versions]],"'","")," ")</f>
        <v>RXN-DDCAt_l_rm_REV-SPONT</v>
      </c>
      <c r="H1586">
        <f>_xlfn.XLOOKUP(Table2[[#This Row],[name]],Table1[name],Table1[1/h],0)</f>
        <v>0</v>
      </c>
      <c r="I1586" t="b">
        <f>OR(Table2[[#This Row],[match]]=0,ROUNDUP(_xlfn.NUMBERVALUE(Table2[[#This Row],[match]]),4)=ROUNDUP(_xlfn.NUMBERVALUE(Table2[[#This Row],[1/h]]),4))</f>
        <v>1</v>
      </c>
    </row>
    <row r="1587" spans="5:9">
      <c r="E1587" t="s">
        <v>1994</v>
      </c>
      <c r="F1587">
        <f>_xlfn.NUMBERVALUE(_xlfn.TEXTAFTER(Table2[[#This Row],[my new versions]]," ",-1))</f>
        <v>12673.550496858699</v>
      </c>
      <c r="G1587" t="str">
        <f>_xlfn.TEXTBEFORE(SUBSTITUTE(Table2[[#This Row],[my new versions]],"'","")," ")</f>
        <v>RXN-DDPA_c_FWD-rt2234_c</v>
      </c>
      <c r="H1587">
        <f>_xlfn.XLOOKUP(Table2[[#This Row],[name]],Table1[name],Table1[1/h],0)</f>
        <v>0</v>
      </c>
      <c r="I1587" t="b">
        <f>OR(Table2[[#This Row],[match]]=0,ROUNDUP(_xlfn.NUMBERVALUE(Table2[[#This Row],[match]]),4)=ROUNDUP(_xlfn.NUMBERVALUE(Table2[[#This Row],[1/h]]),4))</f>
        <v>1</v>
      </c>
    </row>
    <row r="1588" spans="5:9">
      <c r="E1588" t="s">
        <v>1995</v>
      </c>
      <c r="F1588">
        <f>_xlfn.NUMBERVALUE(_xlfn.TEXTAFTER(Table2[[#This Row],[my new versions]]," ",-1))</f>
        <v>12673.550496858699</v>
      </c>
      <c r="G1588" t="str">
        <f>_xlfn.TEXTBEFORE(SUBSTITUTE(Table2[[#This Row],[my new versions]],"'","")," ")</f>
        <v>RXN-DDPA_c_FWD-rt3787_c</v>
      </c>
      <c r="H1588">
        <f>_xlfn.XLOOKUP(Table2[[#This Row],[name]],Table1[name],Table1[1/h],0)</f>
        <v>0</v>
      </c>
      <c r="I1588" t="b">
        <f>OR(Table2[[#This Row],[match]]=0,ROUNDUP(_xlfn.NUMBERVALUE(Table2[[#This Row],[match]]),4)=ROUNDUP(_xlfn.NUMBERVALUE(Table2[[#This Row],[1/h]]),4))</f>
        <v>1</v>
      </c>
    </row>
    <row r="1589" spans="5:9">
      <c r="E1589" t="s">
        <v>1996</v>
      </c>
      <c r="F1589">
        <f>_xlfn.NUMBERVALUE(_xlfn.TEXTAFTER(Table2[[#This Row],[my new versions]]," ",-1))</f>
        <v>12.1253835440231</v>
      </c>
      <c r="G1589" t="str">
        <f>_xlfn.TEXTBEFORE(SUBSTITUTE(Table2[[#This Row],[my new versions]],"'","")," ")</f>
        <v>RXN-DDPA_m_FWD-rt2234_m</v>
      </c>
      <c r="H1589">
        <f>_xlfn.XLOOKUP(Table2[[#This Row],[name]],Table1[name],Table1[1/h],0)</f>
        <v>12.125383544023091</v>
      </c>
      <c r="I1589" t="b">
        <f>OR(Table2[[#This Row],[match]]=0,ROUNDUP(_xlfn.NUMBERVALUE(Table2[[#This Row],[match]]),4)=ROUNDUP(_xlfn.NUMBERVALUE(Table2[[#This Row],[1/h]]),4))</f>
        <v>1</v>
      </c>
    </row>
    <row r="1590" spans="5:9">
      <c r="E1590" t="s">
        <v>1997</v>
      </c>
      <c r="F1590">
        <f>_xlfn.NUMBERVALUE(_xlfn.TEXTAFTER(Table2[[#This Row],[my new versions]]," ",-1))</f>
        <v>12.1253835440231</v>
      </c>
      <c r="G1590" t="str">
        <f>_xlfn.TEXTBEFORE(SUBSTITUTE(Table2[[#This Row],[my new versions]],"'","")," ")</f>
        <v>RXN-DDPA_m_FWD-rt3787_m</v>
      </c>
      <c r="H1590">
        <f>_xlfn.XLOOKUP(Table2[[#This Row],[name]],Table1[name],Table1[1/h],0)</f>
        <v>12.125383544023091</v>
      </c>
      <c r="I1590" t="b">
        <f>OR(Table2[[#This Row],[match]]=0,ROUNDUP(_xlfn.NUMBERVALUE(Table2[[#This Row],[match]]),4)=ROUNDUP(_xlfn.NUMBERVALUE(Table2[[#This Row],[1/h]]),4))</f>
        <v>1</v>
      </c>
    </row>
    <row r="1591" spans="5:9">
      <c r="E1591" t="s">
        <v>1998</v>
      </c>
      <c r="F1591">
        <f>_xlfn.NUMBERVALUE(_xlfn.TEXTAFTER(Table2[[#This Row],[my new versions]]," ",-1))</f>
        <v>12673.550496858699</v>
      </c>
      <c r="G1591" t="str">
        <f>_xlfn.TEXTBEFORE(SUBSTITUTE(Table2[[#This Row],[my new versions]],"'","")," ")</f>
        <v>RXN-DECOAI82e_x_FWD-rt3539</v>
      </c>
      <c r="H1591">
        <f>_xlfn.XLOOKUP(Table2[[#This Row],[name]],Table1[name],Table1[1/h],0)</f>
        <v>0</v>
      </c>
      <c r="I1591" t="b">
        <f>OR(Table2[[#This Row],[match]]=0,ROUNDUP(_xlfn.NUMBERVALUE(Table2[[#This Row],[match]]),4)=ROUNDUP(_xlfn.NUMBERVALUE(Table2[[#This Row],[1/h]]),4))</f>
        <v>1</v>
      </c>
    </row>
    <row r="1592" spans="5:9">
      <c r="E1592" t="s">
        <v>1999</v>
      </c>
      <c r="F1592">
        <f>_xlfn.NUMBERVALUE(_xlfn.TEXTAFTER(Table2[[#This Row],[my new versions]]," ",-1))</f>
        <v>12673.550496858699</v>
      </c>
      <c r="G1592" t="str">
        <f>_xlfn.TEXTBEFORE(SUBSTITUTE(Table2[[#This Row],[my new versions]],"'","")," ")</f>
        <v>RXN-DECOAR102d_x_FWD-rt4860</v>
      </c>
      <c r="H1592">
        <f>_xlfn.XLOOKUP(Table2[[#This Row],[name]],Table1[name],Table1[1/h],0)</f>
        <v>0</v>
      </c>
      <c r="I1592" t="b">
        <f>OR(Table2[[#This Row],[match]]=0,ROUNDUP(_xlfn.NUMBERVALUE(Table2[[#This Row],[match]]),4)=ROUNDUP(_xlfn.NUMBERVALUE(Table2[[#This Row],[1/h]]),4))</f>
        <v>1</v>
      </c>
    </row>
    <row r="1593" spans="5:9">
      <c r="E1593" t="s">
        <v>2000</v>
      </c>
      <c r="F1593">
        <f>_xlfn.NUMBERVALUE(_xlfn.TEXTAFTER(Table2[[#This Row],[my new versions]]," ",-1))</f>
        <v>12673.550496858699</v>
      </c>
      <c r="G1593" t="str">
        <f>_xlfn.TEXTBEFORE(SUBSTITUTE(Table2[[#This Row],[my new versions]],"'","")," ")</f>
        <v>RXN-DECOAR103e_x_FWD-rt4860</v>
      </c>
      <c r="H1593">
        <f>_xlfn.XLOOKUP(Table2[[#This Row],[name]],Table1[name],Table1[1/h],0)</f>
        <v>0</v>
      </c>
      <c r="I1593" t="b">
        <f>OR(Table2[[#This Row],[match]]=0,ROUNDUP(_xlfn.NUMBERVALUE(Table2[[#This Row],[match]]),4)=ROUNDUP(_xlfn.NUMBERVALUE(Table2[[#This Row],[1/h]]),4))</f>
        <v>1</v>
      </c>
    </row>
    <row r="1594" spans="5:9">
      <c r="E1594" t="s">
        <v>2001</v>
      </c>
      <c r="F1594">
        <f>_xlfn.NUMBERVALUE(_xlfn.TEXTAFTER(Table2[[#This Row],[my new versions]]," ",-1))</f>
        <v>12673.550496858699</v>
      </c>
      <c r="G1594" t="str">
        <f>_xlfn.TEXTBEFORE(SUBSTITUTE(Table2[[#This Row],[my new versions]],"'","")," ")</f>
        <v>RXN-DECOAR82e_x_FWD-rt4860</v>
      </c>
      <c r="H1594">
        <f>_xlfn.XLOOKUP(Table2[[#This Row],[name]],Table1[name],Table1[1/h],0)</f>
        <v>0</v>
      </c>
      <c r="I1594" t="b">
        <f>OR(Table2[[#This Row],[match]]=0,ROUNDUP(_xlfn.NUMBERVALUE(Table2[[#This Row],[match]]),4)=ROUNDUP(_xlfn.NUMBERVALUE(Table2[[#This Row],[1/h]]),4))</f>
        <v>1</v>
      </c>
    </row>
    <row r="1595" spans="5:9">
      <c r="E1595" t="s">
        <v>2002</v>
      </c>
      <c r="F1595">
        <f>_xlfn.NUMBERVALUE(_xlfn.TEXTAFTER(Table2[[#This Row],[my new versions]]," ",-1))</f>
        <v>12673.550496858699</v>
      </c>
      <c r="G1595" t="str">
        <f>_xlfn.TEXTBEFORE(SUBSTITUTE(Table2[[#This Row],[my new versions]],"'","")," ")</f>
        <v>RXN-DGAT_l_FWD-rt8092_l</v>
      </c>
      <c r="H1595">
        <f>_xlfn.XLOOKUP(Table2[[#This Row],[name]],Table1[name],Table1[1/h],0)</f>
        <v>0</v>
      </c>
      <c r="I1595" t="b">
        <f>OR(Table2[[#This Row],[match]]=0,ROUNDUP(_xlfn.NUMBERVALUE(Table2[[#This Row],[match]]),4)=ROUNDUP(_xlfn.NUMBERVALUE(Table2[[#This Row],[1/h]]),4))</f>
        <v>1</v>
      </c>
    </row>
    <row r="1596" spans="5:9">
      <c r="E1596" t="s">
        <v>2003</v>
      </c>
      <c r="F1596">
        <f>_xlfn.NUMBERVALUE(_xlfn.TEXTAFTER(Table2[[#This Row],[my new versions]]," ",-1))</f>
        <v>12673.550496858699</v>
      </c>
      <c r="G1596" t="str">
        <f>_xlfn.TEXTBEFORE(SUBSTITUTE(Table2[[#This Row],[my new versions]],"'","")," ")</f>
        <v>RXN-DGAT_rm_FWD-rt8092_rm</v>
      </c>
      <c r="H1596">
        <f>_xlfn.XLOOKUP(Table2[[#This Row],[name]],Table1[name],Table1[1/h],0)</f>
        <v>0</v>
      </c>
      <c r="I1596" t="b">
        <f>OR(Table2[[#This Row],[match]]=0,ROUNDUP(_xlfn.NUMBERVALUE(Table2[[#This Row],[match]]),4)=ROUNDUP(_xlfn.NUMBERVALUE(Table2[[#This Row],[1/h]]),4))</f>
        <v>1</v>
      </c>
    </row>
    <row r="1597" spans="5:9">
      <c r="E1597" t="s">
        <v>2004</v>
      </c>
      <c r="F1597">
        <f>_xlfn.NUMBERVALUE(_xlfn.TEXTAFTER(Table2[[#This Row],[my new versions]]," ",-1))</f>
        <v>12673.550496858699</v>
      </c>
      <c r="G1597" t="str">
        <f>_xlfn.TEXTBEFORE(SUBSTITUTE(Table2[[#This Row],[my new versions]],"'","")," ")</f>
        <v>RXN-DGDPt_c_n_FWD-SPONT</v>
      </c>
      <c r="H1597">
        <f>_xlfn.XLOOKUP(Table2[[#This Row],[name]],Table1[name],Table1[1/h],0)</f>
        <v>0</v>
      </c>
      <c r="I1597" t="b">
        <f>OR(Table2[[#This Row],[match]]=0,ROUNDUP(_xlfn.NUMBERVALUE(Table2[[#This Row],[match]]),4)=ROUNDUP(_xlfn.NUMBERVALUE(Table2[[#This Row],[1/h]]),4))</f>
        <v>1</v>
      </c>
    </row>
    <row r="1598" spans="5:9">
      <c r="E1598" t="s">
        <v>2005</v>
      </c>
      <c r="F1598">
        <f>_xlfn.NUMBERVALUE(_xlfn.TEXTAFTER(Table2[[#This Row],[my new versions]]," ",-1))</f>
        <v>12673.550496858699</v>
      </c>
      <c r="G1598" t="str">
        <f>_xlfn.TEXTBEFORE(SUBSTITUTE(Table2[[#This Row],[my new versions]],"'","")," ")</f>
        <v>RXN-DGDPt_c_n_REV-SPONT</v>
      </c>
      <c r="H1598">
        <f>_xlfn.XLOOKUP(Table2[[#This Row],[name]],Table1[name],Table1[1/h],0)</f>
        <v>0</v>
      </c>
      <c r="I1598" t="b">
        <f>OR(Table2[[#This Row],[match]]=0,ROUNDUP(_xlfn.NUMBERVALUE(Table2[[#This Row],[match]]),4)=ROUNDUP(_xlfn.NUMBERVALUE(Table2[[#This Row],[1/h]]),4))</f>
        <v>1</v>
      </c>
    </row>
    <row r="1599" spans="5:9">
      <c r="E1599" t="s">
        <v>2006</v>
      </c>
      <c r="F1599">
        <f>_xlfn.NUMBERVALUE(_xlfn.TEXTAFTER(Table2[[#This Row],[my new versions]]," ",-1))</f>
        <v>12673.550496858699</v>
      </c>
      <c r="G1599" t="str">
        <f>_xlfn.TEXTBEFORE(SUBSTITUTE(Table2[[#This Row],[my new versions]],"'","")," ")</f>
        <v>RXN-DGK1_c_FWD-rt3157</v>
      </c>
      <c r="H1599">
        <f>_xlfn.XLOOKUP(Table2[[#This Row],[name]],Table1[name],Table1[1/h],0)</f>
        <v>0</v>
      </c>
      <c r="I1599" t="b">
        <f>OR(Table2[[#This Row],[match]]=0,ROUNDUP(_xlfn.NUMBERVALUE(Table2[[#This Row],[match]]),4)=ROUNDUP(_xlfn.NUMBERVALUE(Table2[[#This Row],[1/h]]),4))</f>
        <v>1</v>
      </c>
    </row>
    <row r="1600" spans="5:9">
      <c r="E1600" t="s">
        <v>2007</v>
      </c>
      <c r="F1600">
        <f>_xlfn.NUMBERVALUE(_xlfn.TEXTAFTER(Table2[[#This Row],[my new versions]]," ",-1))</f>
        <v>12673.550496858699</v>
      </c>
      <c r="G1600" t="str">
        <f>_xlfn.TEXTBEFORE(SUBSTITUTE(Table2[[#This Row],[my new versions]],"'","")," ")</f>
        <v>RXN-DGK1_c_REV-rt3157</v>
      </c>
      <c r="H1600">
        <f>_xlfn.XLOOKUP(Table2[[#This Row],[name]],Table1[name],Table1[1/h],0)</f>
        <v>0</v>
      </c>
      <c r="I1600" t="b">
        <f>OR(Table2[[#This Row],[match]]=0,ROUNDUP(_xlfn.NUMBERVALUE(Table2[[#This Row],[match]]),4)=ROUNDUP(_xlfn.NUMBERVALUE(Table2[[#This Row],[1/h]]),4))</f>
        <v>1</v>
      </c>
    </row>
    <row r="1601" spans="5:9">
      <c r="E1601" t="s">
        <v>2008</v>
      </c>
      <c r="F1601">
        <f>_xlfn.NUMBERVALUE(_xlfn.TEXTAFTER(Table2[[#This Row],[my new versions]]," ",-1))</f>
        <v>12673.550496858699</v>
      </c>
      <c r="G1601" t="str">
        <f>_xlfn.TEXTBEFORE(SUBSTITUTE(Table2[[#This Row],[my new versions]],"'","")," ")</f>
        <v>RXN-DGK1_c_FWD-rt3670</v>
      </c>
      <c r="H1601">
        <f>_xlfn.XLOOKUP(Table2[[#This Row],[name]],Table1[name],Table1[1/h],0)</f>
        <v>0</v>
      </c>
      <c r="I1601" t="b">
        <f>OR(Table2[[#This Row],[match]]=0,ROUNDUP(_xlfn.NUMBERVALUE(Table2[[#This Row],[match]]),4)=ROUNDUP(_xlfn.NUMBERVALUE(Table2[[#This Row],[1/h]]),4))</f>
        <v>1</v>
      </c>
    </row>
    <row r="1602" spans="5:9">
      <c r="E1602" t="s">
        <v>2009</v>
      </c>
      <c r="F1602">
        <f>_xlfn.NUMBERVALUE(_xlfn.TEXTAFTER(Table2[[#This Row],[my new versions]]," ",-1))</f>
        <v>12673.550496858699</v>
      </c>
      <c r="G1602" t="str">
        <f>_xlfn.TEXTBEFORE(SUBSTITUTE(Table2[[#This Row],[my new versions]],"'","")," ")</f>
        <v>RXN-DGK1_c_REV-rt3670</v>
      </c>
      <c r="H1602">
        <f>_xlfn.XLOOKUP(Table2[[#This Row],[name]],Table1[name],Table1[1/h],0)</f>
        <v>0</v>
      </c>
      <c r="I1602" t="b">
        <f>OR(Table2[[#This Row],[match]]=0,ROUNDUP(_xlfn.NUMBERVALUE(Table2[[#This Row],[match]]),4)=ROUNDUP(_xlfn.NUMBERVALUE(Table2[[#This Row],[1/h]]),4))</f>
        <v>1</v>
      </c>
    </row>
    <row r="1603" spans="5:9">
      <c r="E1603" t="s">
        <v>2010</v>
      </c>
      <c r="F1603">
        <f>_xlfn.NUMBERVALUE(_xlfn.TEXTAFTER(Table2[[#This Row],[my new versions]]," ",-1))</f>
        <v>12673.550496858699</v>
      </c>
      <c r="G1603" t="str">
        <f>_xlfn.TEXTBEFORE(SUBSTITUTE(Table2[[#This Row],[my new versions]],"'","")," ")</f>
        <v>RXN-DGLCND3H_c_FWD-rt2544</v>
      </c>
      <c r="H1603">
        <f>_xlfn.XLOOKUP(Table2[[#This Row],[name]],Table1[name],Table1[1/h],0)</f>
        <v>0</v>
      </c>
      <c r="I1603" t="b">
        <f>OR(Table2[[#This Row],[match]]=0,ROUNDUP(_xlfn.NUMBERVALUE(Table2[[#This Row],[match]]),4)=ROUNDUP(_xlfn.NUMBERVALUE(Table2[[#This Row],[1/h]]),4))</f>
        <v>1</v>
      </c>
    </row>
    <row r="1604" spans="5:9">
      <c r="E1604" t="s">
        <v>2011</v>
      </c>
      <c r="F1604">
        <f>_xlfn.NUMBERVALUE(_xlfn.TEXTAFTER(Table2[[#This Row],[my new versions]]," ",-1))</f>
        <v>12673.550496858699</v>
      </c>
      <c r="G1604" t="str">
        <f>_xlfn.TEXTBEFORE(SUBSTITUTE(Table2[[#This Row],[my new versions]],"'","")," ")</f>
        <v>RXN-DGLCND3H_c_REV-rt2544</v>
      </c>
      <c r="H1604">
        <f>_xlfn.XLOOKUP(Table2[[#This Row],[name]],Table1[name],Table1[1/h],0)</f>
        <v>0</v>
      </c>
      <c r="I1604" t="b">
        <f>OR(Table2[[#This Row],[match]]=0,ROUNDUP(_xlfn.NUMBERVALUE(Table2[[#This Row],[match]]),4)=ROUNDUP(_xlfn.NUMBERVALUE(Table2[[#This Row],[1/h]]),4))</f>
        <v>1</v>
      </c>
    </row>
    <row r="1605" spans="5:9">
      <c r="E1605" t="s">
        <v>2012</v>
      </c>
      <c r="F1605">
        <f>_xlfn.NUMBERVALUE(_xlfn.TEXTAFTER(Table2[[#This Row],[my new versions]]," ",-1))</f>
        <v>12673.550496858699</v>
      </c>
      <c r="G1605" t="str">
        <f>_xlfn.TEXTBEFORE(SUBSTITUTE(Table2[[#This Row],[my new versions]],"'","")," ")</f>
        <v>RXN-DGLCND5H_c_FWD-rt2544</v>
      </c>
      <c r="H1605">
        <f>_xlfn.XLOOKUP(Table2[[#This Row],[name]],Table1[name],Table1[1/h],0)</f>
        <v>0</v>
      </c>
      <c r="I1605" t="b">
        <f>OR(Table2[[#This Row],[match]]=0,ROUNDUP(_xlfn.NUMBERVALUE(Table2[[#This Row],[match]]),4)=ROUNDUP(_xlfn.NUMBERVALUE(Table2[[#This Row],[1/h]]),4))</f>
        <v>1</v>
      </c>
    </row>
    <row r="1606" spans="5:9">
      <c r="E1606" t="s">
        <v>2013</v>
      </c>
      <c r="F1606">
        <f>_xlfn.NUMBERVALUE(_xlfn.TEXTAFTER(Table2[[#This Row],[my new versions]]," ",-1))</f>
        <v>12673.550496858699</v>
      </c>
      <c r="G1606" t="str">
        <f>_xlfn.TEXTBEFORE(SUBSTITUTE(Table2[[#This Row],[my new versions]],"'","")," ")</f>
        <v>RXN-DGLCND5H_c_REV-rt2544</v>
      </c>
      <c r="H1606">
        <f>_xlfn.XLOOKUP(Table2[[#This Row],[name]],Table1[name],Table1[1/h],0)</f>
        <v>0</v>
      </c>
      <c r="I1606" t="b">
        <f>OR(Table2[[#This Row],[match]]=0,ROUNDUP(_xlfn.NUMBERVALUE(Table2[[#This Row],[match]]),4)=ROUNDUP(_xlfn.NUMBERVALUE(Table2[[#This Row],[1/h]]),4))</f>
        <v>1</v>
      </c>
    </row>
    <row r="1607" spans="5:9">
      <c r="E1607" t="s">
        <v>2014</v>
      </c>
      <c r="F1607">
        <f>_xlfn.NUMBERVALUE(_xlfn.TEXTAFTER(Table2[[#This Row],[my new versions]]," ",-1))</f>
        <v>12673.550496858699</v>
      </c>
      <c r="G1607" t="str">
        <f>_xlfn.TEXTBEFORE(SUBSTITUTE(Table2[[#This Row],[my new versions]],"'","")," ")</f>
        <v>RXN-DGPP_vm_FWD-rt4719</v>
      </c>
      <c r="H1607">
        <f>_xlfn.XLOOKUP(Table2[[#This Row],[name]],Table1[name],Table1[1/h],0)</f>
        <v>0</v>
      </c>
      <c r="I1607" t="b">
        <f>OR(Table2[[#This Row],[match]]=0,ROUNDUP(_xlfn.NUMBERVALUE(Table2[[#This Row],[match]]),4)=ROUNDUP(_xlfn.NUMBERVALUE(Table2[[#This Row],[1/h]]),4))</f>
        <v>1</v>
      </c>
    </row>
    <row r="1608" spans="5:9">
      <c r="E1608" t="s">
        <v>2015</v>
      </c>
      <c r="F1608">
        <f>_xlfn.NUMBERVALUE(_xlfn.TEXTAFTER(Table2[[#This Row],[my new versions]]," ",-1))</f>
        <v>12673.550496858699</v>
      </c>
      <c r="G1608" t="str">
        <f>_xlfn.TEXTBEFORE(SUBSTITUTE(Table2[[#This Row],[my new versions]],"'","")," ")</f>
        <v>RXN-DGSNt_c_e_FWD-SPONT</v>
      </c>
      <c r="H1608">
        <f>_xlfn.XLOOKUP(Table2[[#This Row],[name]],Table1[name],Table1[1/h],0)</f>
        <v>0</v>
      </c>
      <c r="I1608" t="b">
        <f>OR(Table2[[#This Row],[match]]=0,ROUNDUP(_xlfn.NUMBERVALUE(Table2[[#This Row],[match]]),4)=ROUNDUP(_xlfn.NUMBERVALUE(Table2[[#This Row],[1/h]]),4))</f>
        <v>1</v>
      </c>
    </row>
    <row r="1609" spans="5:9">
      <c r="E1609" t="s">
        <v>2016</v>
      </c>
      <c r="F1609">
        <f>_xlfn.NUMBERVALUE(_xlfn.TEXTAFTER(Table2[[#This Row],[my new versions]]," ",-1))</f>
        <v>12673.550496858699</v>
      </c>
      <c r="G1609" t="str">
        <f>_xlfn.TEXTBEFORE(SUBSTITUTE(Table2[[#This Row],[my new versions]],"'","")," ")</f>
        <v>RXN-DHAD1_c_FWD-rt6258</v>
      </c>
      <c r="H1609">
        <f>_xlfn.XLOOKUP(Table2[[#This Row],[name]],Table1[name],Table1[1/h],0)</f>
        <v>0</v>
      </c>
      <c r="I1609" t="b">
        <f>OR(Table2[[#This Row],[match]]=0,ROUNDUP(_xlfn.NUMBERVALUE(Table2[[#This Row],[match]]),4)=ROUNDUP(_xlfn.NUMBERVALUE(Table2[[#This Row],[1/h]]),4))</f>
        <v>1</v>
      </c>
    </row>
    <row r="1610" spans="5:9">
      <c r="E1610" t="s">
        <v>2017</v>
      </c>
      <c r="F1610">
        <f>_xlfn.NUMBERVALUE(_xlfn.TEXTAFTER(Table2[[#This Row],[my new versions]]," ",-1))</f>
        <v>21.0630810682127</v>
      </c>
      <c r="G1610" t="str">
        <f>_xlfn.TEXTBEFORE(SUBSTITUTE(Table2[[#This Row],[my new versions]],"'","")," ")</f>
        <v>RXN-DHAD1_m_FWD-rt1321</v>
      </c>
      <c r="H1610">
        <f>_xlfn.XLOOKUP(Table2[[#This Row],[name]],Table1[name],Table1[1/h],0)</f>
        <v>21.063081068212714</v>
      </c>
      <c r="I1610" t="b">
        <f>OR(Table2[[#This Row],[match]]=0,ROUNDUP(_xlfn.NUMBERVALUE(Table2[[#This Row],[match]]),4)=ROUNDUP(_xlfn.NUMBERVALUE(Table2[[#This Row],[1/h]]),4))</f>
        <v>1</v>
      </c>
    </row>
    <row r="1611" spans="5:9">
      <c r="E1611" t="s">
        <v>2018</v>
      </c>
      <c r="F1611">
        <f>_xlfn.NUMBERVALUE(_xlfn.TEXTAFTER(Table2[[#This Row],[my new versions]]," ",-1))</f>
        <v>12673.550496858699</v>
      </c>
      <c r="G1611" t="str">
        <f>_xlfn.TEXTBEFORE(SUBSTITUTE(Table2[[#This Row],[my new versions]],"'","")," ")</f>
        <v>RXN-DHAD2_c_FWD-rt6258</v>
      </c>
      <c r="H1611">
        <f>_xlfn.XLOOKUP(Table2[[#This Row],[name]],Table1[name],Table1[1/h],0)</f>
        <v>0</v>
      </c>
      <c r="I1611" t="b">
        <f>OR(Table2[[#This Row],[match]]=0,ROUNDUP(_xlfn.NUMBERVALUE(Table2[[#This Row],[match]]),4)=ROUNDUP(_xlfn.NUMBERVALUE(Table2[[#This Row],[1/h]]),4))</f>
        <v>1</v>
      </c>
    </row>
    <row r="1612" spans="5:9">
      <c r="E1612" t="s">
        <v>2019</v>
      </c>
      <c r="F1612">
        <f>_xlfn.NUMBERVALUE(_xlfn.TEXTAFTER(Table2[[#This Row],[my new versions]]," ",-1))</f>
        <v>21.0630810682127</v>
      </c>
      <c r="G1612" t="str">
        <f>_xlfn.TEXTBEFORE(SUBSTITUTE(Table2[[#This Row],[my new versions]],"'","")," ")</f>
        <v>RXN-DHAD2_m_FWD-rt1321</v>
      </c>
      <c r="H1612">
        <f>_xlfn.XLOOKUP(Table2[[#This Row],[name]],Table1[name],Table1[1/h],0)</f>
        <v>21.063081068212714</v>
      </c>
      <c r="I1612" t="b">
        <f>OR(Table2[[#This Row],[match]]=0,ROUNDUP(_xlfn.NUMBERVALUE(Table2[[#This Row],[match]]),4)=ROUNDUP(_xlfn.NUMBERVALUE(Table2[[#This Row],[1/h]]),4))</f>
        <v>1</v>
      </c>
    </row>
    <row r="1613" spans="5:9">
      <c r="E1613" t="s">
        <v>2020</v>
      </c>
      <c r="F1613">
        <f>_xlfn.NUMBERVALUE(_xlfn.TEXTAFTER(Table2[[#This Row],[my new versions]]," ",-1))</f>
        <v>12673.550496858699</v>
      </c>
      <c r="G1613" t="str">
        <f>_xlfn.TEXTBEFORE(SUBSTITUTE(Table2[[#This Row],[my new versions]],"'","")," ")</f>
        <v>RXN-DHAK_c_FWD-rt3901</v>
      </c>
      <c r="H1613">
        <f>_xlfn.XLOOKUP(Table2[[#This Row],[name]],Table1[name],Table1[1/h],0)</f>
        <v>0</v>
      </c>
      <c r="I1613" t="b">
        <f>OR(Table2[[#This Row],[match]]=0,ROUNDUP(_xlfn.NUMBERVALUE(Table2[[#This Row],[match]]),4)=ROUNDUP(_xlfn.NUMBERVALUE(Table2[[#This Row],[1/h]]),4))</f>
        <v>1</v>
      </c>
    </row>
    <row r="1614" spans="5:9">
      <c r="E1614" t="s">
        <v>2021</v>
      </c>
      <c r="F1614">
        <f>_xlfn.NUMBERVALUE(_xlfn.TEXTAFTER(Table2[[#This Row],[my new versions]]," ",-1))</f>
        <v>12673.550496858699</v>
      </c>
      <c r="G1614" t="str">
        <f>_xlfn.TEXTBEFORE(SUBSTITUTE(Table2[[#This Row],[my new versions]],"'","")," ")</f>
        <v>RXN-DHAPAT_l_FWD-rt5001_l</v>
      </c>
      <c r="H1614">
        <f>_xlfn.XLOOKUP(Table2[[#This Row],[name]],Table1[name],Table1[1/h],0)</f>
        <v>0</v>
      </c>
      <c r="I1614" t="b">
        <f>OR(Table2[[#This Row],[match]]=0,ROUNDUP(_xlfn.NUMBERVALUE(Table2[[#This Row],[match]]),4)=ROUNDUP(_xlfn.NUMBERVALUE(Table2[[#This Row],[1/h]]),4))</f>
        <v>1</v>
      </c>
    </row>
    <row r="1615" spans="5:9">
      <c r="E1615" t="s">
        <v>2022</v>
      </c>
      <c r="F1615">
        <f>_xlfn.NUMBERVALUE(_xlfn.TEXTAFTER(Table2[[#This Row],[my new versions]]," ",-1))</f>
        <v>12673.550496858699</v>
      </c>
      <c r="G1615" t="str">
        <f>_xlfn.TEXTBEFORE(SUBSTITUTE(Table2[[#This Row],[my new versions]],"'","")," ")</f>
        <v>RXN-DHAPAT_rm_FWD-rt5001_rm</v>
      </c>
      <c r="H1615">
        <f>_xlfn.XLOOKUP(Table2[[#This Row],[name]],Table1[name],Table1[1/h],0)</f>
        <v>0</v>
      </c>
      <c r="I1615" t="b">
        <f>OR(Table2[[#This Row],[match]]=0,ROUNDUP(_xlfn.NUMBERVALUE(Table2[[#This Row],[match]]),4)=ROUNDUP(_xlfn.NUMBERVALUE(Table2[[#This Row],[1/h]]),4))</f>
        <v>1</v>
      </c>
    </row>
    <row r="1616" spans="5:9">
      <c r="E1616" t="s">
        <v>2023</v>
      </c>
      <c r="F1616">
        <f>_xlfn.NUMBERVALUE(_xlfn.TEXTAFTER(Table2[[#This Row],[my new versions]]," ",-1))</f>
        <v>12673.550496858699</v>
      </c>
      <c r="G1616" t="str">
        <f>_xlfn.TEXTBEFORE(SUBSTITUTE(Table2[[#This Row],[my new versions]],"'","")," ")</f>
        <v>RXN-DHAPt_c_l_FWD-SPONT</v>
      </c>
      <c r="H1616">
        <f>_xlfn.XLOOKUP(Table2[[#This Row],[name]],Table1[name],Table1[1/h],0)</f>
        <v>0</v>
      </c>
      <c r="I1616" t="b">
        <f>OR(Table2[[#This Row],[match]]=0,ROUNDUP(_xlfn.NUMBERVALUE(Table2[[#This Row],[match]]),4)=ROUNDUP(_xlfn.NUMBERVALUE(Table2[[#This Row],[1/h]]),4))</f>
        <v>1</v>
      </c>
    </row>
    <row r="1617" spans="5:9">
      <c r="E1617" t="s">
        <v>2024</v>
      </c>
      <c r="F1617">
        <f>_xlfn.NUMBERVALUE(_xlfn.TEXTAFTER(Table2[[#This Row],[my new versions]]," ",-1))</f>
        <v>12673.550496858699</v>
      </c>
      <c r="G1617" t="str">
        <f>_xlfn.TEXTBEFORE(SUBSTITUTE(Table2[[#This Row],[my new versions]],"'","")," ")</f>
        <v>RXN-DHAPt_c_l_REV-SPONT</v>
      </c>
      <c r="H1617">
        <f>_xlfn.XLOOKUP(Table2[[#This Row],[name]],Table1[name],Table1[1/h],0)</f>
        <v>0</v>
      </c>
      <c r="I1617" t="b">
        <f>OR(Table2[[#This Row],[match]]=0,ROUNDUP(_xlfn.NUMBERVALUE(Table2[[#This Row],[match]]),4)=ROUNDUP(_xlfn.NUMBERVALUE(Table2[[#This Row],[1/h]]),4))</f>
        <v>1</v>
      </c>
    </row>
    <row r="1618" spans="5:9">
      <c r="E1618" t="s">
        <v>2025</v>
      </c>
      <c r="F1618">
        <f>_xlfn.NUMBERVALUE(_xlfn.TEXTAFTER(Table2[[#This Row],[my new versions]]," ",-1))</f>
        <v>12673.550496858699</v>
      </c>
      <c r="G1618" t="str">
        <f>_xlfn.TEXTBEFORE(SUBSTITUTE(Table2[[#This Row],[my new versions]],"'","")," ")</f>
        <v>RXN-DHAPt_c_m_FWD-SPONT</v>
      </c>
      <c r="H1618">
        <f>_xlfn.XLOOKUP(Table2[[#This Row],[name]],Table1[name],Table1[1/h],0)</f>
        <v>0</v>
      </c>
      <c r="I1618" t="b">
        <f>OR(Table2[[#This Row],[match]]=0,ROUNDUP(_xlfn.NUMBERVALUE(Table2[[#This Row],[match]]),4)=ROUNDUP(_xlfn.NUMBERVALUE(Table2[[#This Row],[1/h]]),4))</f>
        <v>1</v>
      </c>
    </row>
    <row r="1619" spans="5:9">
      <c r="E1619" t="s">
        <v>2026</v>
      </c>
      <c r="F1619">
        <f>_xlfn.NUMBERVALUE(_xlfn.TEXTAFTER(Table2[[#This Row],[my new versions]]," ",-1))</f>
        <v>12673.550496858699</v>
      </c>
      <c r="G1619" t="str">
        <f>_xlfn.TEXTBEFORE(SUBSTITUTE(Table2[[#This Row],[my new versions]],"'","")," ")</f>
        <v>RXN-DHAPt_c_m_REV-SPONT</v>
      </c>
      <c r="H1619">
        <f>_xlfn.XLOOKUP(Table2[[#This Row],[name]],Table1[name],Table1[1/h],0)</f>
        <v>0</v>
      </c>
      <c r="I1619" t="b">
        <f>OR(Table2[[#This Row],[match]]=0,ROUNDUP(_xlfn.NUMBERVALUE(Table2[[#This Row],[match]]),4)=ROUNDUP(_xlfn.NUMBERVALUE(Table2[[#This Row],[1/h]]),4))</f>
        <v>1</v>
      </c>
    </row>
    <row r="1620" spans="5:9">
      <c r="E1620" t="s">
        <v>2027</v>
      </c>
      <c r="F1620">
        <f>_xlfn.NUMBERVALUE(_xlfn.TEXTAFTER(Table2[[#This Row],[my new versions]]," ",-1))</f>
        <v>12673.550496858699</v>
      </c>
      <c r="G1620" t="str">
        <f>_xlfn.TEXTBEFORE(SUBSTITUTE(Table2[[#This Row],[my new versions]],"'","")," ")</f>
        <v>RXN-DHAPt_c_rm_FWD-SPONT</v>
      </c>
      <c r="H1620">
        <f>_xlfn.XLOOKUP(Table2[[#This Row],[name]],Table1[name],Table1[1/h],0)</f>
        <v>0</v>
      </c>
      <c r="I1620" t="b">
        <f>OR(Table2[[#This Row],[match]]=0,ROUNDUP(_xlfn.NUMBERVALUE(Table2[[#This Row],[match]]),4)=ROUNDUP(_xlfn.NUMBERVALUE(Table2[[#This Row],[1/h]]),4))</f>
        <v>1</v>
      </c>
    </row>
    <row r="1621" spans="5:9">
      <c r="E1621" t="s">
        <v>2028</v>
      </c>
      <c r="F1621">
        <f>_xlfn.NUMBERVALUE(_xlfn.TEXTAFTER(Table2[[#This Row],[my new versions]]," ",-1))</f>
        <v>12673.550496858699</v>
      </c>
      <c r="G1621" t="str">
        <f>_xlfn.TEXTBEFORE(SUBSTITUTE(Table2[[#This Row],[my new versions]],"'","")," ")</f>
        <v>RXN-DHAPt_c_rm_REV-SPONT</v>
      </c>
      <c r="H1621">
        <f>_xlfn.XLOOKUP(Table2[[#This Row],[name]],Table1[name],Table1[1/h],0)</f>
        <v>0</v>
      </c>
      <c r="I1621" t="b">
        <f>OR(Table2[[#This Row],[match]]=0,ROUNDUP(_xlfn.NUMBERVALUE(Table2[[#This Row],[match]]),4)=ROUNDUP(_xlfn.NUMBERVALUE(Table2[[#This Row],[1/h]]),4))</f>
        <v>1</v>
      </c>
    </row>
    <row r="1622" spans="5:9">
      <c r="E1622" t="s">
        <v>2029</v>
      </c>
      <c r="F1622">
        <f>_xlfn.NUMBERVALUE(_xlfn.TEXTAFTER(Table2[[#This Row],[my new versions]]," ",-1))</f>
        <v>12673.550496858699</v>
      </c>
      <c r="G1622" t="str">
        <f>_xlfn.TEXTBEFORE(SUBSTITUTE(Table2[[#This Row],[my new versions]],"'","")," ")</f>
        <v>RXN-DHAPt_c_x_FWD-UNKNOWN</v>
      </c>
      <c r="H1622">
        <f>_xlfn.XLOOKUP(Table2[[#This Row],[name]],Table1[name],Table1[1/h],0)</f>
        <v>0</v>
      </c>
      <c r="I1622" t="b">
        <f>OR(Table2[[#This Row],[match]]=0,ROUNDUP(_xlfn.NUMBERVALUE(Table2[[#This Row],[match]]),4)=ROUNDUP(_xlfn.NUMBERVALUE(Table2[[#This Row],[1/h]]),4))</f>
        <v>1</v>
      </c>
    </row>
    <row r="1623" spans="5:9">
      <c r="E1623" t="s">
        <v>2030</v>
      </c>
      <c r="F1623">
        <f>_xlfn.NUMBERVALUE(_xlfn.TEXTAFTER(Table2[[#This Row],[my new versions]]," ",-1))</f>
        <v>12673.550496858699</v>
      </c>
      <c r="G1623" t="str">
        <f>_xlfn.TEXTBEFORE(SUBSTITUTE(Table2[[#This Row],[my new versions]],"'","")," ")</f>
        <v>RXN-DHAPt_c_x_REV-UNKNOWN</v>
      </c>
      <c r="H1623">
        <f>_xlfn.XLOOKUP(Table2[[#This Row],[name]],Table1[name],Table1[1/h],0)</f>
        <v>0</v>
      </c>
      <c r="I1623" t="b">
        <f>OR(Table2[[#This Row],[match]]=0,ROUNDUP(_xlfn.NUMBERVALUE(Table2[[#This Row],[match]]),4)=ROUNDUP(_xlfn.NUMBERVALUE(Table2[[#This Row],[1/h]]),4))</f>
        <v>1</v>
      </c>
    </row>
    <row r="1624" spans="5:9">
      <c r="E1624" t="s">
        <v>2031</v>
      </c>
      <c r="F1624">
        <f>_xlfn.NUMBERVALUE(_xlfn.TEXTAFTER(Table2[[#This Row],[my new versions]]," ",-1))</f>
        <v>1711.7791985929</v>
      </c>
      <c r="G1624" t="str">
        <f>_xlfn.TEXTBEFORE(SUBSTITUTE(Table2[[#This Row],[my new versions]],"'","")," ")</f>
        <v>RXN-DHFRi_c_FWD-rt3791_c</v>
      </c>
      <c r="H1624">
        <f>_xlfn.XLOOKUP(Table2[[#This Row],[name]],Table1[name],Table1[1/h],0)</f>
        <v>1711.7791985928995</v>
      </c>
      <c r="I1624" t="b">
        <f>OR(Table2[[#This Row],[match]]=0,ROUNDUP(_xlfn.NUMBERVALUE(Table2[[#This Row],[match]]),4)=ROUNDUP(_xlfn.NUMBERVALUE(Table2[[#This Row],[1/h]]),4))</f>
        <v>1</v>
      </c>
    </row>
    <row r="1625" spans="5:9">
      <c r="E1625" t="s">
        <v>2032</v>
      </c>
      <c r="F1625">
        <f>_xlfn.NUMBERVALUE(_xlfn.TEXTAFTER(Table2[[#This Row],[my new versions]]," ",-1))</f>
        <v>12673.550496858699</v>
      </c>
      <c r="G1625" t="str">
        <f>_xlfn.TEXTBEFORE(SUBSTITUTE(Table2[[#This Row],[my new versions]],"'","")," ")</f>
        <v>RXN-DHFRi_m_FWD-rt3791_m</v>
      </c>
      <c r="H1625">
        <f>_xlfn.XLOOKUP(Table2[[#This Row],[name]],Table1[name],Table1[1/h],0)</f>
        <v>0</v>
      </c>
      <c r="I1625" t="b">
        <f>OR(Table2[[#This Row],[match]]=0,ROUNDUP(_xlfn.NUMBERVALUE(Table2[[#This Row],[match]]),4)=ROUNDUP(_xlfn.NUMBERVALUE(Table2[[#This Row],[1/h]]),4))</f>
        <v>1</v>
      </c>
    </row>
    <row r="1626" spans="5:9">
      <c r="E1626" t="s">
        <v>2033</v>
      </c>
      <c r="F1626">
        <f>_xlfn.NUMBERVALUE(_xlfn.TEXTAFTER(Table2[[#This Row],[my new versions]]," ",-1))</f>
        <v>12673.550496858699</v>
      </c>
      <c r="G1626" t="str">
        <f>_xlfn.TEXTBEFORE(SUBSTITUTE(Table2[[#This Row],[my new versions]],"'","")," ")</f>
        <v>RXN-DHFS_1_c_FWD-rt2092</v>
      </c>
      <c r="H1626">
        <f>_xlfn.XLOOKUP(Table2[[#This Row],[name]],Table1[name],Table1[1/h],0)</f>
        <v>0</v>
      </c>
      <c r="I1626" t="b">
        <f>OR(Table2[[#This Row],[match]]=0,ROUNDUP(_xlfn.NUMBERVALUE(Table2[[#This Row],[match]]),4)=ROUNDUP(_xlfn.NUMBERVALUE(Table2[[#This Row],[1/h]]),4))</f>
        <v>1</v>
      </c>
    </row>
    <row r="1627" spans="5:9">
      <c r="E1627" t="s">
        <v>2034</v>
      </c>
      <c r="F1627">
        <f>_xlfn.NUMBERVALUE(_xlfn.TEXTAFTER(Table2[[#This Row],[my new versions]]," ",-1))</f>
        <v>12673.550496858699</v>
      </c>
      <c r="G1627" t="str">
        <f>_xlfn.TEXTBEFORE(SUBSTITUTE(Table2[[#This Row],[my new versions]],"'","")," ")</f>
        <v>RXN-DHFt_c_m_FWD-SPONT</v>
      </c>
      <c r="H1627">
        <f>_xlfn.XLOOKUP(Table2[[#This Row],[name]],Table1[name],Table1[1/h],0)</f>
        <v>0</v>
      </c>
      <c r="I1627" t="b">
        <f>OR(Table2[[#This Row],[match]]=0,ROUNDUP(_xlfn.NUMBERVALUE(Table2[[#This Row],[match]]),4)=ROUNDUP(_xlfn.NUMBERVALUE(Table2[[#This Row],[1/h]]),4))</f>
        <v>1</v>
      </c>
    </row>
    <row r="1628" spans="5:9">
      <c r="E1628" t="s">
        <v>2035</v>
      </c>
      <c r="F1628">
        <f>_xlfn.NUMBERVALUE(_xlfn.TEXTAFTER(Table2[[#This Row],[my new versions]]," ",-1))</f>
        <v>12673.550496858699</v>
      </c>
      <c r="G1628" t="str">
        <f>_xlfn.TEXTBEFORE(SUBSTITUTE(Table2[[#This Row],[my new versions]],"'","")," ")</f>
        <v>RXN-DHFt_c_m_REV-SPONT</v>
      </c>
      <c r="H1628">
        <f>_xlfn.XLOOKUP(Table2[[#This Row],[name]],Table1[name],Table1[1/h],0)</f>
        <v>0</v>
      </c>
      <c r="I1628" t="b">
        <f>OR(Table2[[#This Row],[match]]=0,ROUNDUP(_xlfn.NUMBERVALUE(Table2[[#This Row],[match]]),4)=ROUNDUP(_xlfn.NUMBERVALUE(Table2[[#This Row],[1/h]]),4))</f>
        <v>1</v>
      </c>
    </row>
    <row r="1629" spans="5:9">
      <c r="E1629" t="s">
        <v>2036</v>
      </c>
      <c r="F1629">
        <f>_xlfn.NUMBERVALUE(_xlfn.TEXTAFTER(Table2[[#This Row],[my new versions]]," ",-1))</f>
        <v>12673.550496858699</v>
      </c>
      <c r="G1629" t="str">
        <f>_xlfn.TEXTBEFORE(SUBSTITUTE(Table2[[#This Row],[my new versions]],"'","")," ")</f>
        <v>RXN-DHNPA2i_m_FWD-rt6009</v>
      </c>
      <c r="H1629">
        <f>_xlfn.XLOOKUP(Table2[[#This Row],[name]],Table1[name],Table1[1/h],0)</f>
        <v>0</v>
      </c>
      <c r="I1629" t="b">
        <f>OR(Table2[[#This Row],[match]]=0,ROUNDUP(_xlfn.NUMBERVALUE(Table2[[#This Row],[match]]),4)=ROUNDUP(_xlfn.NUMBERVALUE(Table2[[#This Row],[1/h]]),4))</f>
        <v>1</v>
      </c>
    </row>
    <row r="1630" spans="5:9">
      <c r="E1630" t="s">
        <v>2037</v>
      </c>
      <c r="F1630">
        <f>_xlfn.NUMBERVALUE(_xlfn.TEXTAFTER(Table2[[#This Row],[my new versions]]," ",-1))</f>
        <v>12673.550496858699</v>
      </c>
      <c r="G1630" t="str">
        <f>_xlfn.TEXTBEFORE(SUBSTITUTE(Table2[[#This Row],[my new versions]],"'","")," ")</f>
        <v>RXN-DHNPTt_c_m_FWD-SPONT</v>
      </c>
      <c r="H1630">
        <f>_xlfn.XLOOKUP(Table2[[#This Row],[name]],Table1[name],Table1[1/h],0)</f>
        <v>0</v>
      </c>
      <c r="I1630" t="b">
        <f>OR(Table2[[#This Row],[match]]=0,ROUNDUP(_xlfn.NUMBERVALUE(Table2[[#This Row],[match]]),4)=ROUNDUP(_xlfn.NUMBERVALUE(Table2[[#This Row],[1/h]]),4))</f>
        <v>1</v>
      </c>
    </row>
    <row r="1631" spans="5:9">
      <c r="E1631" t="s">
        <v>2038</v>
      </c>
      <c r="F1631">
        <f>_xlfn.NUMBERVALUE(_xlfn.TEXTAFTER(Table2[[#This Row],[my new versions]]," ",-1))</f>
        <v>12673.550496858699</v>
      </c>
      <c r="G1631" t="str">
        <f>_xlfn.TEXTBEFORE(SUBSTITUTE(Table2[[#This Row],[my new versions]],"'","")," ")</f>
        <v>RXN-DHNPTt_c_m_REV-SPONT</v>
      </c>
      <c r="H1631">
        <f>_xlfn.XLOOKUP(Table2[[#This Row],[name]],Table1[name],Table1[1/h],0)</f>
        <v>0</v>
      </c>
      <c r="I1631" t="b">
        <f>OR(Table2[[#This Row],[match]]=0,ROUNDUP(_xlfn.NUMBERVALUE(Table2[[#This Row],[match]]),4)=ROUNDUP(_xlfn.NUMBERVALUE(Table2[[#This Row],[1/h]]),4))</f>
        <v>1</v>
      </c>
    </row>
    <row r="1632" spans="5:9">
      <c r="E1632" t="s">
        <v>2039</v>
      </c>
      <c r="F1632">
        <f>_xlfn.NUMBERVALUE(_xlfn.TEXTAFTER(Table2[[#This Row],[my new versions]]," ",-1))</f>
        <v>18358.180115355299</v>
      </c>
      <c r="G1632" t="str">
        <f>_xlfn.TEXTBEFORE(SUBSTITUTE(Table2[[#This Row],[my new versions]],"'","")," ")</f>
        <v>RXN-DHORDfum_c_FWD-rt6498</v>
      </c>
      <c r="H1632">
        <f>_xlfn.XLOOKUP(Table2[[#This Row],[name]],Table1[name],Table1[1/h],0)</f>
        <v>18358.180115355324</v>
      </c>
      <c r="I1632" t="b">
        <f>OR(Table2[[#This Row],[match]]=0,ROUNDUP(_xlfn.NUMBERVALUE(Table2[[#This Row],[match]]),4)=ROUNDUP(_xlfn.NUMBERVALUE(Table2[[#This Row],[1/h]]),4))</f>
        <v>1</v>
      </c>
    </row>
    <row r="1633" spans="5:9">
      <c r="E1633" t="s">
        <v>2040</v>
      </c>
      <c r="F1633">
        <f>_xlfn.NUMBERVALUE(_xlfn.TEXTAFTER(Table2[[#This Row],[my new versions]]," ",-1))</f>
        <v>12673.550496858699</v>
      </c>
      <c r="G1633" t="str">
        <f>_xlfn.TEXTBEFORE(SUBSTITUTE(Table2[[#This Row],[my new versions]],"'","")," ")</f>
        <v>RXN-DHORTS_c_FWD-rt3923</v>
      </c>
      <c r="H1633">
        <f>_xlfn.XLOOKUP(Table2[[#This Row],[name]],Table1[name],Table1[1/h],0)</f>
        <v>0</v>
      </c>
      <c r="I1633" t="b">
        <f>OR(Table2[[#This Row],[match]]=0,ROUNDUP(_xlfn.NUMBERVALUE(Table2[[#This Row],[match]]),4)=ROUNDUP(_xlfn.NUMBERVALUE(Table2[[#This Row],[1/h]]),4))</f>
        <v>1</v>
      </c>
    </row>
    <row r="1634" spans="5:9">
      <c r="E1634" t="s">
        <v>2041</v>
      </c>
      <c r="F1634">
        <f>_xlfn.NUMBERVALUE(_xlfn.TEXTAFTER(Table2[[#This Row],[my new versions]]," ",-1))</f>
        <v>22232.7342169023</v>
      </c>
      <c r="G1634" t="str">
        <f>_xlfn.TEXTBEFORE(SUBSTITUTE(Table2[[#This Row],[my new versions]],"'","")," ")</f>
        <v>RXN-DHORTS_c_REV-rt3923</v>
      </c>
      <c r="H1634">
        <f>_xlfn.XLOOKUP(Table2[[#This Row],[name]],Table1[name],Table1[1/h],0)</f>
        <v>22232.734216902289</v>
      </c>
      <c r="I1634" t="b">
        <f>OR(Table2[[#This Row],[match]]=0,ROUNDUP(_xlfn.NUMBERVALUE(Table2[[#This Row],[match]]),4)=ROUNDUP(_xlfn.NUMBERVALUE(Table2[[#This Row],[1/h]]),4))</f>
        <v>1</v>
      </c>
    </row>
    <row r="1635" spans="5:9">
      <c r="E1635" t="s">
        <v>2042</v>
      </c>
      <c r="F1635">
        <f>_xlfn.NUMBERVALUE(_xlfn.TEXTAFTER(Table2[[#This Row],[my new versions]]," ",-1))</f>
        <v>12673.550496858699</v>
      </c>
      <c r="G1635" t="str">
        <f>_xlfn.TEXTBEFORE(SUBSTITUTE(Table2[[#This Row],[my new versions]],"'","")," ")</f>
        <v>RXN-DHPM2_c_FWD-rt3509</v>
      </c>
      <c r="H1635">
        <f>_xlfn.XLOOKUP(Table2[[#This Row],[name]],Table1[name],Table1[1/h],0)</f>
        <v>0</v>
      </c>
      <c r="I1635" t="b">
        <f>OR(Table2[[#This Row],[match]]=0,ROUNDUP(_xlfn.NUMBERVALUE(Table2[[#This Row],[match]]),4)=ROUNDUP(_xlfn.NUMBERVALUE(Table2[[#This Row],[1/h]]),4))</f>
        <v>1</v>
      </c>
    </row>
    <row r="1636" spans="5:9">
      <c r="E1636" t="s">
        <v>2043</v>
      </c>
      <c r="F1636">
        <f>_xlfn.NUMBERVALUE(_xlfn.TEXTAFTER(Table2[[#This Row],[my new versions]]," ",-1))</f>
        <v>12673.550496858699</v>
      </c>
      <c r="G1636" t="str">
        <f>_xlfn.TEXTBEFORE(SUBSTITUTE(Table2[[#This Row],[my new versions]],"'","")," ")</f>
        <v>RXN-DHPM2_c_REV-rt3509</v>
      </c>
      <c r="H1636">
        <f>_xlfn.XLOOKUP(Table2[[#This Row],[name]],Table1[name],Table1[1/h],0)</f>
        <v>0</v>
      </c>
      <c r="I1636" t="b">
        <f>OR(Table2[[#This Row],[match]]=0,ROUNDUP(_xlfn.NUMBERVALUE(Table2[[#This Row],[match]]),4)=ROUNDUP(_xlfn.NUMBERVALUE(Table2[[#This Row],[1/h]]),4))</f>
        <v>1</v>
      </c>
    </row>
    <row r="1637" spans="5:9">
      <c r="E1637" t="s">
        <v>2044</v>
      </c>
      <c r="F1637">
        <f>_xlfn.NUMBERVALUE(_xlfn.TEXTAFTER(Table2[[#This Row],[my new versions]]," ",-1))</f>
        <v>1888.4749495700701</v>
      </c>
      <c r="G1637" t="str">
        <f>_xlfn.TEXTBEFORE(SUBSTITUTE(Table2[[#This Row],[my new versions]],"'","")," ")</f>
        <v>RXN-DHPPDA2_c_FWD-rt7138</v>
      </c>
      <c r="H1637">
        <f>_xlfn.XLOOKUP(Table2[[#This Row],[name]],Table1[name],Table1[1/h],0)</f>
        <v>1888.4749495700698</v>
      </c>
      <c r="I1637" t="b">
        <f>OR(Table2[[#This Row],[match]]=0,ROUNDUP(_xlfn.NUMBERVALUE(Table2[[#This Row],[match]]),4)=ROUNDUP(_xlfn.NUMBERVALUE(Table2[[#This Row],[1/h]]),4))</f>
        <v>1</v>
      </c>
    </row>
    <row r="1638" spans="5:9">
      <c r="E1638" t="s">
        <v>2045</v>
      </c>
      <c r="F1638">
        <f>_xlfn.NUMBERVALUE(_xlfn.TEXTAFTER(Table2[[#This Row],[my new versions]]," ",-1))</f>
        <v>12673.550496858699</v>
      </c>
      <c r="G1638" t="str">
        <f>_xlfn.TEXTBEFORE(SUBSTITUTE(Table2[[#This Row],[my new versions]],"'","")," ")</f>
        <v>RXN-DHPTS_m_FWD-rt6009</v>
      </c>
      <c r="H1638">
        <f>_xlfn.XLOOKUP(Table2[[#This Row],[name]],Table1[name],Table1[1/h],0)</f>
        <v>0</v>
      </c>
      <c r="I1638" t="b">
        <f>OR(Table2[[#This Row],[match]]=0,ROUNDUP(_xlfn.NUMBERVALUE(Table2[[#This Row],[match]]),4)=ROUNDUP(_xlfn.NUMBERVALUE(Table2[[#This Row],[1/h]]),4))</f>
        <v>1</v>
      </c>
    </row>
    <row r="1639" spans="5:9">
      <c r="E1639" t="s">
        <v>2046</v>
      </c>
      <c r="F1639">
        <f>_xlfn.NUMBERVALUE(_xlfn.TEXTAFTER(Table2[[#This Row],[my new versions]]," ",-1))</f>
        <v>12673.550496858699</v>
      </c>
      <c r="G1639" t="str">
        <f>_xlfn.TEXTBEFORE(SUBSTITUTE(Table2[[#This Row],[my new versions]],"'","")," ")</f>
        <v>RXN-DHPTt_c_m_FWD-SPONT</v>
      </c>
      <c r="H1639">
        <f>_xlfn.XLOOKUP(Table2[[#This Row],[name]],Table1[name],Table1[1/h],0)</f>
        <v>0</v>
      </c>
      <c r="I1639" t="b">
        <f>OR(Table2[[#This Row],[match]]=0,ROUNDUP(_xlfn.NUMBERVALUE(Table2[[#This Row],[match]]),4)=ROUNDUP(_xlfn.NUMBERVALUE(Table2[[#This Row],[1/h]]),4))</f>
        <v>1</v>
      </c>
    </row>
    <row r="1640" spans="5:9">
      <c r="E1640" t="s">
        <v>2047</v>
      </c>
      <c r="F1640">
        <f>_xlfn.NUMBERVALUE(_xlfn.TEXTAFTER(Table2[[#This Row],[my new versions]]," ",-1))</f>
        <v>12673.550496858699</v>
      </c>
      <c r="G1640" t="str">
        <f>_xlfn.TEXTBEFORE(SUBSTITUTE(Table2[[#This Row],[my new versions]],"'","")," ")</f>
        <v>RXN-DHPTt_c_m_REV-SPONT</v>
      </c>
      <c r="H1640">
        <f>_xlfn.XLOOKUP(Table2[[#This Row],[name]],Table1[name],Table1[1/h],0)</f>
        <v>0</v>
      </c>
      <c r="I1640" t="b">
        <f>OR(Table2[[#This Row],[match]]=0,ROUNDUP(_xlfn.NUMBERVALUE(Table2[[#This Row],[match]]),4)=ROUNDUP(_xlfn.NUMBERVALUE(Table2[[#This Row],[1/h]]),4))</f>
        <v>1</v>
      </c>
    </row>
    <row r="1641" spans="5:9">
      <c r="E1641" t="s">
        <v>2048</v>
      </c>
      <c r="F1641">
        <f>_xlfn.NUMBERVALUE(_xlfn.TEXTAFTER(Table2[[#This Row],[my new versions]]," ",-1))</f>
        <v>30.242128677190699</v>
      </c>
      <c r="G1641" t="str">
        <f>_xlfn.TEXTBEFORE(SUBSTITUTE(Table2[[#This Row],[my new versions]],"'","")," ")</f>
        <v>RXN-DHQS_c_FWD-rt3937</v>
      </c>
      <c r="H1641">
        <f>_xlfn.XLOOKUP(Table2[[#This Row],[name]],Table1[name],Table1[1/h],0)</f>
        <v>30.242128677190735</v>
      </c>
      <c r="I1641" t="b">
        <f>OR(Table2[[#This Row],[match]]=0,ROUNDUP(_xlfn.NUMBERVALUE(Table2[[#This Row],[match]]),4)=ROUNDUP(_xlfn.NUMBERVALUE(Table2[[#This Row],[1/h]]),4))</f>
        <v>1</v>
      </c>
    </row>
    <row r="1642" spans="5:9">
      <c r="E1642" t="s">
        <v>2049</v>
      </c>
      <c r="F1642">
        <f>_xlfn.NUMBERVALUE(_xlfn.TEXTAFTER(Table2[[#This Row],[my new versions]]," ",-1))</f>
        <v>30.242128677190699</v>
      </c>
      <c r="G1642" t="str">
        <f>_xlfn.TEXTBEFORE(SUBSTITUTE(Table2[[#This Row],[my new versions]],"'","")," ")</f>
        <v>RXN-DHQS_c_FWD-rt5884</v>
      </c>
      <c r="H1642">
        <f>_xlfn.XLOOKUP(Table2[[#This Row],[name]],Table1[name],Table1[1/h],0)</f>
        <v>30.242128677190735</v>
      </c>
      <c r="I1642" t="b">
        <f>OR(Table2[[#This Row],[match]]=0,ROUNDUP(_xlfn.NUMBERVALUE(Table2[[#This Row],[match]]),4)=ROUNDUP(_xlfn.NUMBERVALUE(Table2[[#This Row],[1/h]]),4))</f>
        <v>1</v>
      </c>
    </row>
    <row r="1643" spans="5:9">
      <c r="E1643" t="s">
        <v>2050</v>
      </c>
      <c r="F1643">
        <f>_xlfn.NUMBERVALUE(_xlfn.TEXTAFTER(Table2[[#This Row],[my new versions]]," ",-1))</f>
        <v>30.242128677190699</v>
      </c>
      <c r="G1643" t="str">
        <f>_xlfn.TEXTBEFORE(SUBSTITUTE(Table2[[#This Row],[my new versions]],"'","")," ")</f>
        <v>RXN-DHQTi_c_FWD-rt2204</v>
      </c>
      <c r="H1643">
        <f>_xlfn.XLOOKUP(Table2[[#This Row],[name]],Table1[name],Table1[1/h],0)</f>
        <v>30.242128677190735</v>
      </c>
      <c r="I1643" t="b">
        <f>OR(Table2[[#This Row],[match]]=0,ROUNDUP(_xlfn.NUMBERVALUE(Table2[[#This Row],[match]]),4)=ROUNDUP(_xlfn.NUMBERVALUE(Table2[[#This Row],[1/h]]),4))</f>
        <v>1</v>
      </c>
    </row>
    <row r="1644" spans="5:9">
      <c r="E1644" t="s">
        <v>2051</v>
      </c>
      <c r="F1644">
        <f>_xlfn.NUMBERVALUE(_xlfn.TEXTAFTER(Table2[[#This Row],[my new versions]]," ",-1))</f>
        <v>30.242128677190699</v>
      </c>
      <c r="G1644" t="str">
        <f>_xlfn.TEXTBEFORE(SUBSTITUTE(Table2[[#This Row],[my new versions]],"'","")," ")</f>
        <v>RXN-DHQTi_c_FWD-rt5884</v>
      </c>
      <c r="H1644">
        <f>_xlfn.XLOOKUP(Table2[[#This Row],[name]],Table1[name],Table1[1/h],0)</f>
        <v>30.242128677190735</v>
      </c>
      <c r="I1644" t="b">
        <f>OR(Table2[[#This Row],[match]]=0,ROUNDUP(_xlfn.NUMBERVALUE(Table2[[#This Row],[match]]),4)=ROUNDUP(_xlfn.NUMBERVALUE(Table2[[#This Row],[1/h]]),4))</f>
        <v>1</v>
      </c>
    </row>
    <row r="1645" spans="5:9">
      <c r="E1645" t="s">
        <v>2052</v>
      </c>
      <c r="F1645">
        <f>_xlfn.NUMBERVALUE(_xlfn.TEXTAFTER(Table2[[#This Row],[my new versions]]," ",-1))</f>
        <v>12673.550496858699</v>
      </c>
      <c r="G1645" t="str">
        <f>_xlfn.TEXTBEFORE(SUBSTITUTE(Table2[[#This Row],[my new versions]],"'","")," ")</f>
        <v>RXN-DINt_c_e_FWD-SPONT</v>
      </c>
      <c r="H1645">
        <f>_xlfn.XLOOKUP(Table2[[#This Row],[name]],Table1[name],Table1[1/h],0)</f>
        <v>0</v>
      </c>
      <c r="I1645" t="b">
        <f>OR(Table2[[#This Row],[match]]=0,ROUNDUP(_xlfn.NUMBERVALUE(Table2[[#This Row],[match]]),4)=ROUNDUP(_xlfn.NUMBERVALUE(Table2[[#This Row],[1/h]]),4))</f>
        <v>1</v>
      </c>
    </row>
    <row r="1646" spans="5:9">
      <c r="E1646" t="s">
        <v>2053</v>
      </c>
      <c r="F1646">
        <f>_xlfn.NUMBERVALUE(_xlfn.TEXTAFTER(Table2[[#This Row],[my new versions]]," ",-1))</f>
        <v>12673.550496858699</v>
      </c>
      <c r="G1646" t="str">
        <f>_xlfn.TEXTBEFORE(SUBSTITUTE(Table2[[#This Row],[my new versions]],"'","")," ")</f>
        <v>RXN-DIPS_c_FWD-rt8137</v>
      </c>
      <c r="H1646">
        <f>_xlfn.XLOOKUP(Table2[[#This Row],[name]],Table1[name],Table1[1/h],0)</f>
        <v>0</v>
      </c>
      <c r="I1646" t="b">
        <f>OR(Table2[[#This Row],[match]]=0,ROUNDUP(_xlfn.NUMBERVALUE(Table2[[#This Row],[match]]),4)=ROUNDUP(_xlfn.NUMBERVALUE(Table2[[#This Row],[1/h]]),4))</f>
        <v>1</v>
      </c>
    </row>
    <row r="1647" spans="5:9">
      <c r="E1647" t="s">
        <v>2054</v>
      </c>
      <c r="F1647">
        <f>_xlfn.NUMBERVALUE(_xlfn.TEXTAFTER(Table2[[#This Row],[my new versions]]," ",-1))</f>
        <v>8.3303168857243097</v>
      </c>
      <c r="G1647" t="str">
        <f>_xlfn.TEXTBEFORE(SUBSTITUTE(Table2[[#This Row],[my new versions]],"'","")," ")</f>
        <v>RXN-DKMEOX_c_FWD-rt7962_c</v>
      </c>
      <c r="H1647">
        <f>_xlfn.XLOOKUP(Table2[[#This Row],[name]],Table1[name],Table1[1/h],0)</f>
        <v>8.3303168857242849</v>
      </c>
      <c r="I1647" t="b">
        <f>OR(Table2[[#This Row],[match]]=0,ROUNDUP(_xlfn.NUMBERVALUE(Table2[[#This Row],[match]]),4)=ROUNDUP(_xlfn.NUMBERVALUE(Table2[[#This Row],[1/h]]),4))</f>
        <v>1</v>
      </c>
    </row>
    <row r="1648" spans="5:9">
      <c r="E1648" t="s">
        <v>2055</v>
      </c>
      <c r="F1648">
        <f>_xlfn.NUMBERVALUE(_xlfn.TEXTAFTER(Table2[[#This Row],[my new versions]]," ",-1))</f>
        <v>12673.550496858699</v>
      </c>
      <c r="G1648" t="str">
        <f>_xlfn.TEXTBEFORE(SUBSTITUTE(Table2[[#This Row],[my new versions]],"'","")," ")</f>
        <v>RXN-DKMPPH_c_FWD-rt7962_DKMPPH_c</v>
      </c>
      <c r="H1648">
        <f>_xlfn.XLOOKUP(Table2[[#This Row],[name]],Table1[name],Table1[1/h],0)</f>
        <v>0</v>
      </c>
      <c r="I1648" t="b">
        <f>OR(Table2[[#This Row],[match]]=0,ROUNDUP(_xlfn.NUMBERVALUE(Table2[[#This Row],[match]]),4)=ROUNDUP(_xlfn.NUMBERVALUE(Table2[[#This Row],[1/h]]),4))</f>
        <v>1</v>
      </c>
    </row>
    <row r="1649" spans="5:9">
      <c r="E1649" t="s">
        <v>2056</v>
      </c>
      <c r="F1649">
        <f>_xlfn.NUMBERVALUE(_xlfn.TEXTAFTER(Table2[[#This Row],[my new versions]]," ",-1))</f>
        <v>12673.550496858699</v>
      </c>
      <c r="G1649" t="str">
        <f>_xlfn.TEXTBEFORE(SUBSTITUTE(Table2[[#This Row],[my new versions]],"'","")," ")</f>
        <v>RXN-DM_gcald_c_FWD-UNKNOWN</v>
      </c>
      <c r="H1649">
        <f>_xlfn.XLOOKUP(Table2[[#This Row],[name]],Table1[name],Table1[1/h],0)</f>
        <v>0</v>
      </c>
      <c r="I1649" t="b">
        <f>OR(Table2[[#This Row],[match]]=0,ROUNDUP(_xlfn.NUMBERVALUE(Table2[[#This Row],[match]]),4)=ROUNDUP(_xlfn.NUMBERVALUE(Table2[[#This Row],[1/h]]),4))</f>
        <v>1</v>
      </c>
    </row>
    <row r="1650" spans="5:9">
      <c r="E1650" t="s">
        <v>2057</v>
      </c>
      <c r="F1650">
        <f>_xlfn.NUMBERVALUE(_xlfn.TEXTAFTER(Table2[[#This Row],[my new versions]]," ",-1))</f>
        <v>41850.469214958597</v>
      </c>
      <c r="G1650" t="str">
        <f>_xlfn.TEXTBEFORE(SUBSTITUTE(Table2[[#This Row],[my new versions]],"'","")," ")</f>
        <v>RXN-DMATT_c_FWD-rt4576</v>
      </c>
      <c r="H1650">
        <f>_xlfn.XLOOKUP(Table2[[#This Row],[name]],Table1[name],Table1[1/h],0)</f>
        <v>41850.469214958604</v>
      </c>
      <c r="I1650" t="b">
        <f>OR(Table2[[#This Row],[match]]=0,ROUNDUP(_xlfn.NUMBERVALUE(Table2[[#This Row],[match]]),4)=ROUNDUP(_xlfn.NUMBERVALUE(Table2[[#This Row],[1/h]]),4))</f>
        <v>1</v>
      </c>
    </row>
    <row r="1651" spans="5:9">
      <c r="E1651" t="s">
        <v>2058</v>
      </c>
      <c r="F1651">
        <f>_xlfn.NUMBERVALUE(_xlfn.TEXTAFTER(Table2[[#This Row],[my new versions]]," ",-1))</f>
        <v>12673.550496858699</v>
      </c>
      <c r="G1651" t="str">
        <f>_xlfn.TEXTBEFORE(SUBSTITUTE(Table2[[#This Row],[my new versions]],"'","")," ")</f>
        <v>RXN-DNADt_c_n_FWD-SPONT</v>
      </c>
      <c r="H1651">
        <f>_xlfn.XLOOKUP(Table2[[#This Row],[name]],Table1[name],Table1[1/h],0)</f>
        <v>0</v>
      </c>
      <c r="I1651" t="b">
        <f>OR(Table2[[#This Row],[match]]=0,ROUNDUP(_xlfn.NUMBERVALUE(Table2[[#This Row],[match]]),4)=ROUNDUP(_xlfn.NUMBERVALUE(Table2[[#This Row],[1/h]]),4))</f>
        <v>1</v>
      </c>
    </row>
    <row r="1652" spans="5:9">
      <c r="E1652" t="s">
        <v>2059</v>
      </c>
      <c r="F1652">
        <f>_xlfn.NUMBERVALUE(_xlfn.TEXTAFTER(Table2[[#This Row],[my new versions]]," ",-1))</f>
        <v>12673.550496858699</v>
      </c>
      <c r="G1652" t="str">
        <f>_xlfn.TEXTBEFORE(SUBSTITUTE(Table2[[#This Row],[my new versions]],"'","")," ")</f>
        <v>RXN-DNADt_c_n_REV-SPONT</v>
      </c>
      <c r="H1652">
        <f>_xlfn.XLOOKUP(Table2[[#This Row],[name]],Table1[name],Table1[1/h],0)</f>
        <v>0</v>
      </c>
      <c r="I1652" t="b">
        <f>OR(Table2[[#This Row],[match]]=0,ROUNDUP(_xlfn.NUMBERVALUE(Table2[[#This Row],[match]]),4)=ROUNDUP(_xlfn.NUMBERVALUE(Table2[[#This Row],[1/h]]),4))</f>
        <v>1</v>
      </c>
    </row>
    <row r="1653" spans="5:9">
      <c r="E1653" t="s">
        <v>2060</v>
      </c>
      <c r="F1653">
        <f>_xlfn.NUMBERVALUE(_xlfn.TEXTAFTER(Table2[[#This Row],[my new versions]]," ",-1))</f>
        <v>12673.550496858699</v>
      </c>
      <c r="G1653" t="str">
        <f>_xlfn.TEXTBEFORE(SUBSTITUTE(Table2[[#This Row],[my new versions]],"'","")," ")</f>
        <v>RXN-DNMPPA_c_FWD-rt6247</v>
      </c>
      <c r="H1653">
        <f>_xlfn.XLOOKUP(Table2[[#This Row],[name]],Table1[name],Table1[1/h],0)</f>
        <v>0</v>
      </c>
      <c r="I1653" t="b">
        <f>OR(Table2[[#This Row],[match]]=0,ROUNDUP(_xlfn.NUMBERVALUE(Table2[[#This Row],[match]]),4)=ROUNDUP(_xlfn.NUMBERVALUE(Table2[[#This Row],[1/h]]),4))</f>
        <v>1</v>
      </c>
    </row>
    <row r="1654" spans="5:9">
      <c r="E1654" t="s">
        <v>2061</v>
      </c>
      <c r="F1654">
        <f>_xlfn.NUMBERVALUE(_xlfn.TEXTAFTER(Table2[[#This Row],[my new versions]]," ",-1))</f>
        <v>12673.550496858699</v>
      </c>
      <c r="G1654" t="str">
        <f>_xlfn.TEXTBEFORE(SUBSTITUTE(Table2[[#This Row],[my new versions]],"'","")," ")</f>
        <v>RXN-DNTP_c_FWD-rt4736</v>
      </c>
      <c r="H1654">
        <f>_xlfn.XLOOKUP(Table2[[#This Row],[name]],Table1[name],Table1[1/h],0)</f>
        <v>0</v>
      </c>
      <c r="I1654" t="b">
        <f>OR(Table2[[#This Row],[match]]=0,ROUNDUP(_xlfn.NUMBERVALUE(Table2[[#This Row],[match]]),4)=ROUNDUP(_xlfn.NUMBERVALUE(Table2[[#This Row],[1/h]]),4))</f>
        <v>1</v>
      </c>
    </row>
    <row r="1655" spans="5:9">
      <c r="E1655" t="s">
        <v>2062</v>
      </c>
      <c r="F1655">
        <f>_xlfn.NUMBERVALUE(_xlfn.TEXTAFTER(Table2[[#This Row],[my new versions]]," ",-1))</f>
        <v>12673.550496858699</v>
      </c>
      <c r="G1655" t="str">
        <f>_xlfn.TEXTBEFORE(SUBSTITUTE(Table2[[#This Row],[my new versions]],"'","")," ")</f>
        <v>RXN-DNTPPA_c_FWD-UNKNOWN</v>
      </c>
      <c r="H1655">
        <f>_xlfn.XLOOKUP(Table2[[#This Row],[name]],Table1[name],Table1[1/h],0)</f>
        <v>0</v>
      </c>
      <c r="I1655" t="b">
        <f>OR(Table2[[#This Row],[match]]=0,ROUNDUP(_xlfn.NUMBERVALUE(Table2[[#This Row],[match]]),4)=ROUNDUP(_xlfn.NUMBERVALUE(Table2[[#This Row],[1/h]]),4))</f>
        <v>1</v>
      </c>
    </row>
    <row r="1656" spans="5:9">
      <c r="E1656" t="s">
        <v>2063</v>
      </c>
      <c r="F1656">
        <f>_xlfn.NUMBERVALUE(_xlfn.TEXTAFTER(Table2[[#This Row],[my new versions]]," ",-1))</f>
        <v>12673.550496858699</v>
      </c>
      <c r="G1656" t="str">
        <f>_xlfn.TEXTBEFORE(SUBSTITUTE(Table2[[#This Row],[my new versions]],"'","")," ")</f>
        <v>RXN-DOCOSAt_c_e_FWD-UNKNOWN</v>
      </c>
      <c r="H1656">
        <f>_xlfn.XLOOKUP(Table2[[#This Row],[name]],Table1[name],Table1[1/h],0)</f>
        <v>0</v>
      </c>
      <c r="I1656" t="b">
        <f>OR(Table2[[#This Row],[match]]=0,ROUNDUP(_xlfn.NUMBERVALUE(Table2[[#This Row],[match]]),4)=ROUNDUP(_xlfn.NUMBERVALUE(Table2[[#This Row],[1/h]]),4))</f>
        <v>1</v>
      </c>
    </row>
    <row r="1657" spans="5:9">
      <c r="E1657" t="s">
        <v>2064</v>
      </c>
      <c r="F1657">
        <f>_xlfn.NUMBERVALUE(_xlfn.TEXTAFTER(Table2[[#This Row],[my new versions]]," ",-1))</f>
        <v>12673.550496858699</v>
      </c>
      <c r="G1657" t="str">
        <f>_xlfn.TEXTBEFORE(SUBSTITUTE(Table2[[#This Row],[my new versions]],"'","")," ")</f>
        <v>RXN-DOCOSAt_c_e_REV-UNKNOWN</v>
      </c>
      <c r="H1657">
        <f>_xlfn.XLOOKUP(Table2[[#This Row],[name]],Table1[name],Table1[1/h],0)</f>
        <v>0</v>
      </c>
      <c r="I1657" t="b">
        <f>OR(Table2[[#This Row],[match]]=0,ROUNDUP(_xlfn.NUMBERVALUE(Table2[[#This Row],[match]]),4)=ROUNDUP(_xlfn.NUMBERVALUE(Table2[[#This Row],[1/h]]),4))</f>
        <v>1</v>
      </c>
    </row>
    <row r="1658" spans="5:9">
      <c r="E1658" t="s">
        <v>2065</v>
      </c>
      <c r="F1658">
        <f>_xlfn.NUMBERVALUE(_xlfn.TEXTAFTER(Table2[[#This Row],[my new versions]]," ",-1))</f>
        <v>12673.550496858699</v>
      </c>
      <c r="G1658" t="str">
        <f>_xlfn.TEXTBEFORE(SUBSTITUTE(Table2[[#This Row],[my new versions]],"'","")," ")</f>
        <v>RXN-DOCOSAt_c_l_FWD-UNKNOWN</v>
      </c>
      <c r="H1658">
        <f>_xlfn.XLOOKUP(Table2[[#This Row],[name]],Table1[name],Table1[1/h],0)</f>
        <v>0</v>
      </c>
      <c r="I1658" t="b">
        <f>OR(Table2[[#This Row],[match]]=0,ROUNDUP(_xlfn.NUMBERVALUE(Table2[[#This Row],[match]]),4)=ROUNDUP(_xlfn.NUMBERVALUE(Table2[[#This Row],[1/h]]),4))</f>
        <v>1</v>
      </c>
    </row>
    <row r="1659" spans="5:9">
      <c r="E1659" t="s">
        <v>2066</v>
      </c>
      <c r="F1659">
        <f>_xlfn.NUMBERVALUE(_xlfn.TEXTAFTER(Table2[[#This Row],[my new versions]]," ",-1))</f>
        <v>12673.550496858699</v>
      </c>
      <c r="G1659" t="str">
        <f>_xlfn.TEXTBEFORE(SUBSTITUTE(Table2[[#This Row],[my new versions]],"'","")," ")</f>
        <v>RXN-DOCOSAt_c_l_REV-UNKNOWN</v>
      </c>
      <c r="H1659">
        <f>_xlfn.XLOOKUP(Table2[[#This Row],[name]],Table1[name],Table1[1/h],0)</f>
        <v>0</v>
      </c>
      <c r="I1659" t="b">
        <f>OR(Table2[[#This Row],[match]]=0,ROUNDUP(_xlfn.NUMBERVALUE(Table2[[#This Row],[match]]),4)=ROUNDUP(_xlfn.NUMBERVALUE(Table2[[#This Row],[1/h]]),4))</f>
        <v>1</v>
      </c>
    </row>
    <row r="1660" spans="5:9">
      <c r="E1660" t="s">
        <v>2067</v>
      </c>
      <c r="F1660">
        <f>_xlfn.NUMBERVALUE(_xlfn.TEXTAFTER(Table2[[#This Row],[my new versions]]," ",-1))</f>
        <v>12673.550496858699</v>
      </c>
      <c r="G1660" t="str">
        <f>_xlfn.TEXTBEFORE(SUBSTITUTE(Table2[[#This Row],[my new versions]],"'","")," ")</f>
        <v>RXN-DOCOSAt_c_rm_FWD-UNKNOWN</v>
      </c>
      <c r="H1660">
        <f>_xlfn.XLOOKUP(Table2[[#This Row],[name]],Table1[name],Table1[1/h],0)</f>
        <v>0</v>
      </c>
      <c r="I1660" t="b">
        <f>OR(Table2[[#This Row],[match]]=0,ROUNDUP(_xlfn.NUMBERVALUE(Table2[[#This Row],[match]]),4)=ROUNDUP(_xlfn.NUMBERVALUE(Table2[[#This Row],[1/h]]),4))</f>
        <v>1</v>
      </c>
    </row>
    <row r="1661" spans="5:9">
      <c r="E1661" t="s">
        <v>2068</v>
      </c>
      <c r="F1661">
        <f>_xlfn.NUMBERVALUE(_xlfn.TEXTAFTER(Table2[[#This Row],[my new versions]]," ",-1))</f>
        <v>12673.550496858699</v>
      </c>
      <c r="G1661" t="str">
        <f>_xlfn.TEXTBEFORE(SUBSTITUTE(Table2[[#This Row],[my new versions]],"'","")," ")</f>
        <v>RXN-DOCOSAt_c_rm_REV-UNKNOWN</v>
      </c>
      <c r="H1661">
        <f>_xlfn.XLOOKUP(Table2[[#This Row],[name]],Table1[name],Table1[1/h],0)</f>
        <v>0</v>
      </c>
      <c r="I1661" t="b">
        <f>OR(Table2[[#This Row],[match]]=0,ROUNDUP(_xlfn.NUMBERVALUE(Table2[[#This Row],[match]]),4)=ROUNDUP(_xlfn.NUMBERVALUE(Table2[[#This Row],[1/h]]),4))</f>
        <v>1</v>
      </c>
    </row>
    <row r="1662" spans="5:9">
      <c r="E1662" t="s">
        <v>2069</v>
      </c>
      <c r="F1662">
        <f>_xlfn.NUMBERVALUE(_xlfn.TEXTAFTER(Table2[[#This Row],[my new versions]]," ",-1))</f>
        <v>12673.550496858699</v>
      </c>
      <c r="G1662" t="str">
        <f>_xlfn.TEXTBEFORE(SUBSTITUTE(Table2[[#This Row],[my new versions]],"'","")," ")</f>
        <v>RXN-DOCOSCOAt_c_en_FWD-SPONT</v>
      </c>
      <c r="H1662">
        <f>_xlfn.XLOOKUP(Table2[[#This Row],[name]],Table1[name],Table1[1/h],0)</f>
        <v>0</v>
      </c>
      <c r="I1662" t="b">
        <f>OR(Table2[[#This Row],[match]]=0,ROUNDUP(_xlfn.NUMBERVALUE(Table2[[#This Row],[match]]),4)=ROUNDUP(_xlfn.NUMBERVALUE(Table2[[#This Row],[1/h]]),4))</f>
        <v>1</v>
      </c>
    </row>
    <row r="1663" spans="5:9">
      <c r="E1663" t="s">
        <v>2070</v>
      </c>
      <c r="F1663">
        <f>_xlfn.NUMBERVALUE(_xlfn.TEXTAFTER(Table2[[#This Row],[my new versions]]," ",-1))</f>
        <v>12673.550496858699</v>
      </c>
      <c r="G1663" t="str">
        <f>_xlfn.TEXTBEFORE(SUBSTITUTE(Table2[[#This Row],[my new versions]],"'","")," ")</f>
        <v>RXN-DOCOSCOAt_c_en_REV-SPONT</v>
      </c>
      <c r="H1663">
        <f>_xlfn.XLOOKUP(Table2[[#This Row],[name]],Table1[name],Table1[1/h],0)</f>
        <v>0</v>
      </c>
      <c r="I1663" t="b">
        <f>OR(Table2[[#This Row],[match]]=0,ROUNDUP(_xlfn.NUMBERVALUE(Table2[[#This Row],[match]]),4)=ROUNDUP(_xlfn.NUMBERVALUE(Table2[[#This Row],[1/h]]),4))</f>
        <v>1</v>
      </c>
    </row>
    <row r="1664" spans="5:9">
      <c r="E1664" t="s">
        <v>2071</v>
      </c>
      <c r="F1664">
        <f>_xlfn.NUMBERVALUE(_xlfn.TEXTAFTER(Table2[[#This Row],[my new versions]]," ",-1))</f>
        <v>12673.550496858699</v>
      </c>
      <c r="G1664" t="str">
        <f>_xlfn.TEXTBEFORE(SUBSTITUTE(Table2[[#This Row],[my new versions]],"'","")," ")</f>
        <v>RXN-DOCOSCOAt_c_l_FWD-SPONT</v>
      </c>
      <c r="H1664">
        <f>_xlfn.XLOOKUP(Table2[[#This Row],[name]],Table1[name],Table1[1/h],0)</f>
        <v>0</v>
      </c>
      <c r="I1664" t="b">
        <f>OR(Table2[[#This Row],[match]]=0,ROUNDUP(_xlfn.NUMBERVALUE(Table2[[#This Row],[match]]),4)=ROUNDUP(_xlfn.NUMBERVALUE(Table2[[#This Row],[1/h]]),4))</f>
        <v>1</v>
      </c>
    </row>
    <row r="1665" spans="5:9">
      <c r="E1665" t="s">
        <v>2072</v>
      </c>
      <c r="F1665">
        <f>_xlfn.NUMBERVALUE(_xlfn.TEXTAFTER(Table2[[#This Row],[my new versions]]," ",-1))</f>
        <v>12673.550496858699</v>
      </c>
      <c r="G1665" t="str">
        <f>_xlfn.TEXTBEFORE(SUBSTITUTE(Table2[[#This Row],[my new versions]],"'","")," ")</f>
        <v>RXN-DOCOSCOAt_c_l_REV-SPONT</v>
      </c>
      <c r="H1665">
        <f>_xlfn.XLOOKUP(Table2[[#This Row],[name]],Table1[name],Table1[1/h],0)</f>
        <v>0</v>
      </c>
      <c r="I1665" t="b">
        <f>OR(Table2[[#This Row],[match]]=0,ROUNDUP(_xlfn.NUMBERVALUE(Table2[[#This Row],[match]]),4)=ROUNDUP(_xlfn.NUMBERVALUE(Table2[[#This Row],[1/h]]),4))</f>
        <v>1</v>
      </c>
    </row>
    <row r="1666" spans="5:9">
      <c r="E1666" t="s">
        <v>2073</v>
      </c>
      <c r="F1666">
        <f>_xlfn.NUMBERVALUE(_xlfn.TEXTAFTER(Table2[[#This Row],[my new versions]]," ",-1))</f>
        <v>12673.550496858699</v>
      </c>
      <c r="G1666" t="str">
        <f>_xlfn.TEXTBEFORE(SUBSTITUTE(Table2[[#This Row],[my new versions]],"'","")," ")</f>
        <v>RXN-DOCOSCOAt_c_rm_FWD-SPONT</v>
      </c>
      <c r="H1666">
        <f>_xlfn.XLOOKUP(Table2[[#This Row],[name]],Table1[name],Table1[1/h],0)</f>
        <v>0</v>
      </c>
      <c r="I1666" t="b">
        <f>OR(Table2[[#This Row],[match]]=0,ROUNDUP(_xlfn.NUMBERVALUE(Table2[[#This Row],[match]]),4)=ROUNDUP(_xlfn.NUMBERVALUE(Table2[[#This Row],[1/h]]),4))</f>
        <v>1</v>
      </c>
    </row>
    <row r="1667" spans="5:9">
      <c r="E1667" t="s">
        <v>2074</v>
      </c>
      <c r="F1667">
        <f>_xlfn.NUMBERVALUE(_xlfn.TEXTAFTER(Table2[[#This Row],[my new versions]]," ",-1))</f>
        <v>12673.550496858699</v>
      </c>
      <c r="G1667" t="str">
        <f>_xlfn.TEXTBEFORE(SUBSTITUTE(Table2[[#This Row],[my new versions]],"'","")," ")</f>
        <v>RXN-DOCOSCOAt_c_rm_REV-SPONT</v>
      </c>
      <c r="H1667">
        <f>_xlfn.XLOOKUP(Table2[[#This Row],[name]],Table1[name],Table1[1/h],0)</f>
        <v>0</v>
      </c>
      <c r="I1667" t="b">
        <f>OR(Table2[[#This Row],[match]]=0,ROUNDUP(_xlfn.NUMBERVALUE(Table2[[#This Row],[match]]),4)=ROUNDUP(_xlfn.NUMBERVALUE(Table2[[#This Row],[1/h]]),4))</f>
        <v>1</v>
      </c>
    </row>
    <row r="1668" spans="5:9">
      <c r="E1668" t="s">
        <v>2075</v>
      </c>
      <c r="F1668">
        <f>_xlfn.NUMBERVALUE(_xlfn.TEXTAFTER(Table2[[#This Row],[my new versions]]," ",-1))</f>
        <v>12673.550496858699</v>
      </c>
      <c r="G1668" t="str">
        <f>_xlfn.TEXTBEFORE(SUBSTITUTE(Table2[[#This Row],[my new versions]],"'","")," ")</f>
        <v>RXN-DOLDPP_c_FWD-rt5681</v>
      </c>
      <c r="H1668">
        <f>_xlfn.XLOOKUP(Table2[[#This Row],[name]],Table1[name],Table1[1/h],0)</f>
        <v>0</v>
      </c>
      <c r="I1668" t="b">
        <f>OR(Table2[[#This Row],[match]]=0,ROUNDUP(_xlfn.NUMBERVALUE(Table2[[#This Row],[match]]),4)=ROUNDUP(_xlfn.NUMBERVALUE(Table2[[#This Row],[1/h]]),4))</f>
        <v>1</v>
      </c>
    </row>
    <row r="1669" spans="5:9">
      <c r="E1669" t="s">
        <v>2076</v>
      </c>
      <c r="F1669">
        <f>_xlfn.NUMBERVALUE(_xlfn.TEXTAFTER(Table2[[#This Row],[my new versions]]," ",-1))</f>
        <v>12673.550496858699</v>
      </c>
      <c r="G1669" t="str">
        <f>_xlfn.TEXTBEFORE(SUBSTITUTE(Table2[[#This Row],[my new versions]],"'","")," ")</f>
        <v>RXN-DOLDPP_c_REV-rt5681</v>
      </c>
      <c r="H1669">
        <f>_xlfn.XLOOKUP(Table2[[#This Row],[name]],Table1[name],Table1[1/h],0)</f>
        <v>0</v>
      </c>
      <c r="I1669" t="b">
        <f>OR(Table2[[#This Row],[match]]=0,ROUNDUP(_xlfn.NUMBERVALUE(Table2[[#This Row],[match]]),4)=ROUNDUP(_xlfn.NUMBERVALUE(Table2[[#This Row],[1/h]]),4))</f>
        <v>1</v>
      </c>
    </row>
    <row r="1670" spans="5:9">
      <c r="E1670" t="s">
        <v>2077</v>
      </c>
      <c r="F1670">
        <f>_xlfn.NUMBERVALUE(_xlfn.TEXTAFTER(Table2[[#This Row],[my new versions]]," ",-1))</f>
        <v>12673.550496858699</v>
      </c>
      <c r="G1670" t="str">
        <f>_xlfn.TEXTBEFORE(SUBSTITUTE(Table2[[#This Row],[my new versions]],"'","")," ")</f>
        <v>RXN-DOLDPt_c_l_FWD-UNKNOWN</v>
      </c>
      <c r="H1670">
        <f>_xlfn.XLOOKUP(Table2[[#This Row],[name]],Table1[name],Table1[1/h],0)</f>
        <v>0</v>
      </c>
      <c r="I1670" t="b">
        <f>OR(Table2[[#This Row],[match]]=0,ROUNDUP(_xlfn.NUMBERVALUE(Table2[[#This Row],[match]]),4)=ROUNDUP(_xlfn.NUMBERVALUE(Table2[[#This Row],[1/h]]),4))</f>
        <v>1</v>
      </c>
    </row>
    <row r="1671" spans="5:9">
      <c r="E1671" t="s">
        <v>2078</v>
      </c>
      <c r="F1671">
        <f>_xlfn.NUMBERVALUE(_xlfn.TEXTAFTER(Table2[[#This Row],[my new versions]]," ",-1))</f>
        <v>12673.550496858699</v>
      </c>
      <c r="G1671" t="str">
        <f>_xlfn.TEXTBEFORE(SUBSTITUTE(Table2[[#This Row],[my new versions]],"'","")," ")</f>
        <v>RXN-DOLDPt_c_l_REV-UNKNOWN</v>
      </c>
      <c r="H1671">
        <f>_xlfn.XLOOKUP(Table2[[#This Row],[name]],Table1[name],Table1[1/h],0)</f>
        <v>0</v>
      </c>
      <c r="I1671" t="b">
        <f>OR(Table2[[#This Row],[match]]=0,ROUNDUP(_xlfn.NUMBERVALUE(Table2[[#This Row],[match]]),4)=ROUNDUP(_xlfn.NUMBERVALUE(Table2[[#This Row],[1/h]]),4))</f>
        <v>1</v>
      </c>
    </row>
    <row r="1672" spans="5:9">
      <c r="E1672" t="s">
        <v>2079</v>
      </c>
      <c r="F1672">
        <f>_xlfn.NUMBERVALUE(_xlfn.TEXTAFTER(Table2[[#This Row],[my new versions]]," ",-1))</f>
        <v>12673.550496858699</v>
      </c>
      <c r="G1672" t="str">
        <f>_xlfn.TEXTBEFORE(SUBSTITUTE(Table2[[#This Row],[my new versions]],"'","")," ")</f>
        <v>RXN-DOLDPt_c_r_FWD-UNKNOWN</v>
      </c>
      <c r="H1672">
        <f>_xlfn.XLOOKUP(Table2[[#This Row],[name]],Table1[name],Table1[1/h],0)</f>
        <v>0</v>
      </c>
      <c r="I1672" t="b">
        <f>OR(Table2[[#This Row],[match]]=0,ROUNDUP(_xlfn.NUMBERVALUE(Table2[[#This Row],[match]]),4)=ROUNDUP(_xlfn.NUMBERVALUE(Table2[[#This Row],[1/h]]),4))</f>
        <v>1</v>
      </c>
    </row>
    <row r="1673" spans="5:9">
      <c r="E1673" t="s">
        <v>2080</v>
      </c>
      <c r="F1673">
        <f>_xlfn.NUMBERVALUE(_xlfn.TEXTAFTER(Table2[[#This Row],[my new versions]]," ",-1))</f>
        <v>12673.550496858699</v>
      </c>
      <c r="G1673" t="str">
        <f>_xlfn.TEXTBEFORE(SUBSTITUTE(Table2[[#This Row],[my new versions]],"'","")," ")</f>
        <v>RXN-DOLDPt_c_r_REV-UNKNOWN</v>
      </c>
      <c r="H1673">
        <f>_xlfn.XLOOKUP(Table2[[#This Row],[name]],Table1[name],Table1[1/h],0)</f>
        <v>0</v>
      </c>
      <c r="I1673" t="b">
        <f>OR(Table2[[#This Row],[match]]=0,ROUNDUP(_xlfn.NUMBERVALUE(Table2[[#This Row],[match]]),4)=ROUNDUP(_xlfn.NUMBERVALUE(Table2[[#This Row],[1/h]]),4))</f>
        <v>1</v>
      </c>
    </row>
    <row r="1674" spans="5:9">
      <c r="E1674" t="s">
        <v>2081</v>
      </c>
      <c r="F1674">
        <f>_xlfn.NUMBERVALUE(_xlfn.TEXTAFTER(Table2[[#This Row],[my new versions]]," ",-1))</f>
        <v>12673.550496858699</v>
      </c>
      <c r="G1674" t="str">
        <f>_xlfn.TEXTBEFORE(SUBSTITUTE(Table2[[#This Row],[my new versions]],"'","")," ")</f>
        <v>RXN-DOLGLCPt_c_r_FWD-UNKNOWN</v>
      </c>
      <c r="H1674">
        <f>_xlfn.XLOOKUP(Table2[[#This Row],[name]],Table1[name],Table1[1/h],0)</f>
        <v>0</v>
      </c>
      <c r="I1674" t="b">
        <f>OR(Table2[[#This Row],[match]]=0,ROUNDUP(_xlfn.NUMBERVALUE(Table2[[#This Row],[match]]),4)=ROUNDUP(_xlfn.NUMBERVALUE(Table2[[#This Row],[1/h]]),4))</f>
        <v>1</v>
      </c>
    </row>
    <row r="1675" spans="5:9">
      <c r="E1675" t="s">
        <v>2082</v>
      </c>
      <c r="F1675">
        <f>_xlfn.NUMBERVALUE(_xlfn.TEXTAFTER(Table2[[#This Row],[my new versions]]," ",-1))</f>
        <v>12673.550496858699</v>
      </c>
      <c r="G1675" t="str">
        <f>_xlfn.TEXTBEFORE(SUBSTITUTE(Table2[[#This Row],[my new versions]],"'","")," ")</f>
        <v>RXN-DOLGLCPt_c_r_REV-UNKNOWN</v>
      </c>
      <c r="H1675">
        <f>_xlfn.XLOOKUP(Table2[[#This Row],[name]],Table1[name],Table1[1/h],0)</f>
        <v>0</v>
      </c>
      <c r="I1675" t="b">
        <f>OR(Table2[[#This Row],[match]]=0,ROUNDUP(_xlfn.NUMBERVALUE(Table2[[#This Row],[match]]),4)=ROUNDUP(_xlfn.NUMBERVALUE(Table2[[#This Row],[1/h]]),4))</f>
        <v>1</v>
      </c>
    </row>
    <row r="1676" spans="5:9">
      <c r="E1676" t="s">
        <v>2083</v>
      </c>
      <c r="F1676">
        <f>_xlfn.NUMBERVALUE(_xlfn.TEXTAFTER(Table2[[#This Row],[my new versions]]," ",-1))</f>
        <v>12673.550496858699</v>
      </c>
      <c r="G1676" t="str">
        <f>_xlfn.TEXTBEFORE(SUBSTITUTE(Table2[[#This Row],[my new versions]],"'","")," ")</f>
        <v>RXN-DOLK_c_FWD-rt0544</v>
      </c>
      <c r="H1676">
        <f>_xlfn.XLOOKUP(Table2[[#This Row],[name]],Table1[name],Table1[1/h],0)</f>
        <v>0</v>
      </c>
      <c r="I1676" t="b">
        <f>OR(Table2[[#This Row],[match]]=0,ROUNDUP(_xlfn.NUMBERVALUE(Table2[[#This Row],[match]]),4)=ROUNDUP(_xlfn.NUMBERVALUE(Table2[[#This Row],[1/h]]),4))</f>
        <v>1</v>
      </c>
    </row>
    <row r="1677" spans="5:9">
      <c r="E1677" t="s">
        <v>2084</v>
      </c>
      <c r="F1677">
        <f>_xlfn.NUMBERVALUE(_xlfn.TEXTAFTER(Table2[[#This Row],[my new versions]]," ",-1))</f>
        <v>12673.550496858699</v>
      </c>
      <c r="G1677" t="str">
        <f>_xlfn.TEXTBEFORE(SUBSTITUTE(Table2[[#This Row],[my new versions]],"'","")," ")</f>
        <v>RXN-DOLPMMT_r_FWD-PMT12</v>
      </c>
      <c r="H1677">
        <f>_xlfn.XLOOKUP(Table2[[#This Row],[name]],Table1[name],Table1[1/h],0)</f>
        <v>0</v>
      </c>
      <c r="I1677" t="b">
        <f>OR(Table2[[#This Row],[match]]=0,ROUNDUP(_xlfn.NUMBERVALUE(Table2[[#This Row],[match]]),4)=ROUNDUP(_xlfn.NUMBERVALUE(Table2[[#This Row],[1/h]]),4))</f>
        <v>1</v>
      </c>
    </row>
    <row r="1678" spans="5:9">
      <c r="E1678" t="s">
        <v>2085</v>
      </c>
      <c r="F1678">
        <f>_xlfn.NUMBERVALUE(_xlfn.TEXTAFTER(Table2[[#This Row],[my new versions]]," ",-1))</f>
        <v>12673.550496858699</v>
      </c>
      <c r="G1678" t="str">
        <f>_xlfn.TEXTBEFORE(SUBSTITUTE(Table2[[#This Row],[my new versions]],"'","")," ")</f>
        <v>RXN-DOLPMMT_r_FWD-rt3753</v>
      </c>
      <c r="H1678">
        <f>_xlfn.XLOOKUP(Table2[[#This Row],[name]],Table1[name],Table1[1/h],0)</f>
        <v>0</v>
      </c>
      <c r="I1678" t="b">
        <f>OR(Table2[[#This Row],[match]]=0,ROUNDUP(_xlfn.NUMBERVALUE(Table2[[#This Row],[match]]),4)=ROUNDUP(_xlfn.NUMBERVALUE(Table2[[#This Row],[1/h]]),4))</f>
        <v>1</v>
      </c>
    </row>
    <row r="1679" spans="5:9">
      <c r="E1679" t="s">
        <v>2086</v>
      </c>
      <c r="F1679">
        <f>_xlfn.NUMBERVALUE(_xlfn.TEXTAFTER(Table2[[#This Row],[my new versions]]," ",-1))</f>
        <v>136141.65333041301</v>
      </c>
      <c r="G1679" t="str">
        <f>_xlfn.TEXTBEFORE(SUBSTITUTE(Table2[[#This Row],[my new versions]],"'","")," ")</f>
        <v>RXN-DOLPMT_c_FWD-rt5116</v>
      </c>
      <c r="H1679">
        <f>_xlfn.XLOOKUP(Table2[[#This Row],[name]],Table1[name],Table1[1/h],0)</f>
        <v>136141.65333041365</v>
      </c>
      <c r="I1679" t="b">
        <f>OR(Table2[[#This Row],[match]]=0,ROUNDUP(_xlfn.NUMBERVALUE(Table2[[#This Row],[match]]),4)=ROUNDUP(_xlfn.NUMBERVALUE(Table2[[#This Row],[1/h]]),4))</f>
        <v>1</v>
      </c>
    </row>
    <row r="1680" spans="5:9">
      <c r="E1680" t="s">
        <v>2087</v>
      </c>
      <c r="F1680">
        <f>_xlfn.NUMBERVALUE(_xlfn.TEXTAFTER(Table2[[#This Row],[my new versions]]," ",-1))</f>
        <v>12673.550496858699</v>
      </c>
      <c r="G1680" t="str">
        <f>_xlfn.TEXTBEFORE(SUBSTITUTE(Table2[[#This Row],[my new versions]],"'","")," ")</f>
        <v>RXN-DOLPt_c_r_FWD-SPONT</v>
      </c>
      <c r="H1680">
        <f>_xlfn.XLOOKUP(Table2[[#This Row],[name]],Table1[name],Table1[1/h],0)</f>
        <v>0</v>
      </c>
      <c r="I1680" t="b">
        <f>OR(Table2[[#This Row],[match]]=0,ROUNDUP(_xlfn.NUMBERVALUE(Table2[[#This Row],[match]]),4)=ROUNDUP(_xlfn.NUMBERVALUE(Table2[[#This Row],[1/h]]),4))</f>
        <v>1</v>
      </c>
    </row>
    <row r="1681" spans="5:9">
      <c r="E1681" t="s">
        <v>2088</v>
      </c>
      <c r="F1681">
        <f>_xlfn.NUMBERVALUE(_xlfn.TEXTAFTER(Table2[[#This Row],[my new versions]]," ",-1))</f>
        <v>12673.550496858699</v>
      </c>
      <c r="G1681" t="str">
        <f>_xlfn.TEXTBEFORE(SUBSTITUTE(Table2[[#This Row],[my new versions]],"'","")," ")</f>
        <v>RXN-DOLPt_c_r_REV-SPONT</v>
      </c>
      <c r="H1681">
        <f>_xlfn.XLOOKUP(Table2[[#This Row],[name]],Table1[name],Table1[1/h],0)</f>
        <v>0</v>
      </c>
      <c r="I1681" t="b">
        <f>OR(Table2[[#This Row],[match]]=0,ROUNDUP(_xlfn.NUMBERVALUE(Table2[[#This Row],[match]]),4)=ROUNDUP(_xlfn.NUMBERVALUE(Table2[[#This Row],[1/h]]),4))</f>
        <v>1</v>
      </c>
    </row>
    <row r="1682" spans="5:9">
      <c r="E1682" t="s">
        <v>2089</v>
      </c>
      <c r="F1682">
        <f>_xlfn.NUMBERVALUE(_xlfn.TEXTAFTER(Table2[[#This Row],[my new versions]]," ",-1))</f>
        <v>407.78940233751899</v>
      </c>
      <c r="G1682" t="str">
        <f>_xlfn.TEXTBEFORE(SUBSTITUTE(Table2[[#This Row],[my new versions]],"'","")," ")</f>
        <v>RXN-DPCOAK_c_FWD-rt2746</v>
      </c>
      <c r="H1682">
        <f>_xlfn.XLOOKUP(Table2[[#This Row],[name]],Table1[name],Table1[1/h],0)</f>
        <v>407.78940233751842</v>
      </c>
      <c r="I1682" t="b">
        <f>OR(Table2[[#This Row],[match]]=0,ROUNDUP(_xlfn.NUMBERVALUE(Table2[[#This Row],[match]]),4)=ROUNDUP(_xlfn.NUMBERVALUE(Table2[[#This Row],[1/h]]),4))</f>
        <v>1</v>
      </c>
    </row>
    <row r="1683" spans="5:9">
      <c r="E1683" t="s">
        <v>2090</v>
      </c>
      <c r="F1683">
        <f>_xlfn.NUMBERVALUE(_xlfn.TEXTAFTER(Table2[[#This Row],[my new versions]]," ",-1))</f>
        <v>12673.550496858699</v>
      </c>
      <c r="G1683" t="str">
        <f>_xlfn.TEXTBEFORE(SUBSTITUTE(Table2[[#This Row],[my new versions]],"'","")," ")</f>
        <v>RXN-DPGM_c_FWD-rt1542</v>
      </c>
      <c r="H1683">
        <f>_xlfn.XLOOKUP(Table2[[#This Row],[name]],Table1[name],Table1[1/h],0)</f>
        <v>0</v>
      </c>
      <c r="I1683" t="b">
        <f>OR(Table2[[#This Row],[match]]=0,ROUNDUP(_xlfn.NUMBERVALUE(Table2[[#This Row],[match]]),4)=ROUNDUP(_xlfn.NUMBERVALUE(Table2[[#This Row],[1/h]]),4))</f>
        <v>1</v>
      </c>
    </row>
    <row r="1684" spans="5:9">
      <c r="E1684" t="s">
        <v>2091</v>
      </c>
      <c r="F1684">
        <f>_xlfn.NUMBERVALUE(_xlfn.TEXTAFTER(Table2[[#This Row],[my new versions]]," ",-1))</f>
        <v>12673.550496858699</v>
      </c>
      <c r="G1684" t="str">
        <f>_xlfn.TEXTBEFORE(SUBSTITUTE(Table2[[#This Row],[my new versions]],"'","")," ")</f>
        <v>RXN-DPGM_c_REV-rt1542</v>
      </c>
      <c r="H1684">
        <f>_xlfn.XLOOKUP(Table2[[#This Row],[name]],Table1[name],Table1[1/h],0)</f>
        <v>0</v>
      </c>
      <c r="I1684" t="b">
        <f>OR(Table2[[#This Row],[match]]=0,ROUNDUP(_xlfn.NUMBERVALUE(Table2[[#This Row],[match]]),4)=ROUNDUP(_xlfn.NUMBERVALUE(Table2[[#This Row],[1/h]]),4))</f>
        <v>1</v>
      </c>
    </row>
    <row r="1685" spans="5:9">
      <c r="E1685" t="s">
        <v>2092</v>
      </c>
      <c r="F1685">
        <f>_xlfn.NUMBERVALUE(_xlfn.TEXTAFTER(Table2[[#This Row],[my new versions]]," ",-1))</f>
        <v>12673.550496858699</v>
      </c>
      <c r="G1685" t="str">
        <f>_xlfn.TEXTBEFORE(SUBSTITUTE(Table2[[#This Row],[my new versions]],"'","")," ")</f>
        <v>RXN-DPGT_c_FWD-rt3441</v>
      </c>
      <c r="H1685">
        <f>_xlfn.XLOOKUP(Table2[[#This Row],[name]],Table1[name],Table1[1/h],0)</f>
        <v>0</v>
      </c>
      <c r="I1685" t="b">
        <f>OR(Table2[[#This Row],[match]]=0,ROUNDUP(_xlfn.NUMBERVALUE(Table2[[#This Row],[match]]),4)=ROUNDUP(_xlfn.NUMBERVALUE(Table2[[#This Row],[1/h]]),4))</f>
        <v>1</v>
      </c>
    </row>
    <row r="1686" spans="5:9">
      <c r="E1686" t="s">
        <v>2093</v>
      </c>
      <c r="F1686">
        <f>_xlfn.NUMBERVALUE(_xlfn.TEXTAFTER(Table2[[#This Row],[my new versions]]," ",-1))</f>
        <v>12673.550496858699</v>
      </c>
      <c r="G1686" t="str">
        <f>_xlfn.TEXTBEFORE(SUBSTITUTE(Table2[[#This Row],[my new versions]],"'","")," ")</f>
        <v>RXN-DPGT_c_REV-rt3441</v>
      </c>
      <c r="H1686">
        <f>_xlfn.XLOOKUP(Table2[[#This Row],[name]],Table1[name],Table1[1/h],0)</f>
        <v>0</v>
      </c>
      <c r="I1686" t="b">
        <f>OR(Table2[[#This Row],[match]]=0,ROUNDUP(_xlfn.NUMBERVALUE(Table2[[#This Row],[match]]),4)=ROUNDUP(_xlfn.NUMBERVALUE(Table2[[#This Row],[1/h]]),4))</f>
        <v>1</v>
      </c>
    </row>
    <row r="1687" spans="5:9">
      <c r="E1687" t="s">
        <v>2094</v>
      </c>
      <c r="F1687">
        <f>_xlfn.NUMBERVALUE(_xlfn.TEXTAFTER(Table2[[#This Row],[my new versions]]," ",-1))</f>
        <v>112011.91045641599</v>
      </c>
      <c r="G1687" t="str">
        <f>_xlfn.TEXTBEFORE(SUBSTITUTE(Table2[[#This Row],[my new versions]],"'","")," ")</f>
        <v>RXN-DPMVD_c_FWD-rt3542</v>
      </c>
      <c r="H1687">
        <f>_xlfn.XLOOKUP(Table2[[#This Row],[name]],Table1[name],Table1[1/h],0)</f>
        <v>112011.91045641612</v>
      </c>
      <c r="I1687" t="b">
        <f>OR(Table2[[#This Row],[match]]=0,ROUNDUP(_xlfn.NUMBERVALUE(Table2[[#This Row],[match]]),4)=ROUNDUP(_xlfn.NUMBERVALUE(Table2[[#This Row],[1/h]]),4))</f>
        <v>1</v>
      </c>
    </row>
    <row r="1688" spans="5:9">
      <c r="E1688" t="s">
        <v>2095</v>
      </c>
      <c r="F1688">
        <f>_xlfn.NUMBERVALUE(_xlfn.TEXTAFTER(Table2[[#This Row],[my new versions]]," ",-1))</f>
        <v>12673.550496858699</v>
      </c>
      <c r="G1688" t="str">
        <f>_xlfn.TEXTBEFORE(SUBSTITUTE(Table2[[#This Row],[my new versions]],"'","")," ")</f>
        <v>RXN-DPR_c_FWD-rt5909</v>
      </c>
      <c r="H1688">
        <f>_xlfn.XLOOKUP(Table2[[#This Row],[name]],Table1[name],Table1[1/h],0)</f>
        <v>0</v>
      </c>
      <c r="I1688" t="b">
        <f>OR(Table2[[#This Row],[match]]=0,ROUNDUP(_xlfn.NUMBERVALUE(Table2[[#This Row],[match]]),4)=ROUNDUP(_xlfn.NUMBERVALUE(Table2[[#This Row],[1/h]]),4))</f>
        <v>1</v>
      </c>
    </row>
    <row r="1689" spans="5:9">
      <c r="E1689" t="s">
        <v>2096</v>
      </c>
      <c r="F1689">
        <f>_xlfn.NUMBERVALUE(_xlfn.TEXTAFTER(Table2[[#This Row],[my new versions]]," ",-1))</f>
        <v>12673.550496858699</v>
      </c>
      <c r="G1689" t="str">
        <f>_xlfn.TEXTBEFORE(SUBSTITUTE(Table2[[#This Row],[my new versions]],"'","")," ")</f>
        <v>RXN-DPR_c_FWD-rt8154</v>
      </c>
      <c r="H1689">
        <f>_xlfn.XLOOKUP(Table2[[#This Row],[name]],Table1[name],Table1[1/h],0)</f>
        <v>0</v>
      </c>
      <c r="I1689" t="b">
        <f>OR(Table2[[#This Row],[match]]=0,ROUNDUP(_xlfn.NUMBERVALUE(Table2[[#This Row],[match]]),4)=ROUNDUP(_xlfn.NUMBERVALUE(Table2[[#This Row],[1/h]]),4))</f>
        <v>1</v>
      </c>
    </row>
    <row r="1690" spans="5:9">
      <c r="E1690" t="s">
        <v>2097</v>
      </c>
      <c r="F1690">
        <f>_xlfn.NUMBERVALUE(_xlfn.TEXTAFTER(Table2[[#This Row],[my new versions]]," ",-1))</f>
        <v>1917.9517126221001</v>
      </c>
      <c r="G1690" t="str">
        <f>_xlfn.TEXTBEFORE(SUBSTITUTE(Table2[[#This Row],[my new versions]],"'","")," ")</f>
        <v>RXN-DRAPPRy_c_FWD-rt8469</v>
      </c>
      <c r="H1690">
        <f>_xlfn.XLOOKUP(Table2[[#This Row],[name]],Table1[name],Table1[1/h],0)</f>
        <v>1917.9517126221033</v>
      </c>
      <c r="I1690" t="b">
        <f>OR(Table2[[#This Row],[match]]=0,ROUNDUP(_xlfn.NUMBERVALUE(Table2[[#This Row],[match]]),4)=ROUNDUP(_xlfn.NUMBERVALUE(Table2[[#This Row],[1/h]]),4))</f>
        <v>1</v>
      </c>
    </row>
    <row r="1691" spans="5:9">
      <c r="E1691" t="s">
        <v>2098</v>
      </c>
      <c r="F1691">
        <f>_xlfn.NUMBERVALUE(_xlfn.TEXTAFTER(Table2[[#This Row],[my new versions]]," ",-1))</f>
        <v>12673.550496858699</v>
      </c>
      <c r="G1691" t="str">
        <f>_xlfn.TEXTBEFORE(SUBSTITUTE(Table2[[#This Row],[my new versions]],"'","")," ")</f>
        <v>RXN-DRBK_c_FWD-rt2501</v>
      </c>
      <c r="H1691">
        <f>_xlfn.XLOOKUP(Table2[[#This Row],[name]],Table1[name],Table1[1/h],0)</f>
        <v>0</v>
      </c>
      <c r="I1691" t="b">
        <f>OR(Table2[[#This Row],[match]]=0,ROUNDUP(_xlfn.NUMBERVALUE(Table2[[#This Row],[match]]),4)=ROUNDUP(_xlfn.NUMBERVALUE(Table2[[#This Row],[1/h]]),4))</f>
        <v>1</v>
      </c>
    </row>
    <row r="1692" spans="5:9">
      <c r="E1692" t="s">
        <v>2099</v>
      </c>
      <c r="F1692">
        <f>_xlfn.NUMBERVALUE(_xlfn.TEXTAFTER(Table2[[#This Row],[my new versions]]," ",-1))</f>
        <v>3787.1821742039301</v>
      </c>
      <c r="G1692" t="str">
        <f>_xlfn.TEXTBEFORE(SUBSTITUTE(Table2[[#This Row],[my new versions]],"'","")," ")</f>
        <v>RXN-DTMPK_c_FWD-rt6884</v>
      </c>
      <c r="H1692">
        <f>_xlfn.XLOOKUP(Table2[[#This Row],[name]],Table1[name],Table1[1/h],0)</f>
        <v>3787.1821742039283</v>
      </c>
      <c r="I1692" t="b">
        <f>OR(Table2[[#This Row],[match]]=0,ROUNDUP(_xlfn.NUMBERVALUE(Table2[[#This Row],[match]]),4)=ROUNDUP(_xlfn.NUMBERVALUE(Table2[[#This Row],[1/h]]),4))</f>
        <v>1</v>
      </c>
    </row>
    <row r="1693" spans="5:9">
      <c r="E1693" t="s">
        <v>2100</v>
      </c>
      <c r="F1693">
        <f>_xlfn.NUMBERVALUE(_xlfn.TEXTAFTER(Table2[[#This Row],[my new versions]]," ",-1))</f>
        <v>12673.550496858699</v>
      </c>
      <c r="G1693" t="str">
        <f>_xlfn.TEXTBEFORE(SUBSTITUTE(Table2[[#This Row],[my new versions]],"'","")," ")</f>
        <v>RXN-DTTPt_c_FWD-SPONT</v>
      </c>
      <c r="H1693">
        <f>_xlfn.XLOOKUP(Table2[[#This Row],[name]],Table1[name],Table1[1/h],0)</f>
        <v>0</v>
      </c>
      <c r="I1693" t="b">
        <f>OR(Table2[[#This Row],[match]]=0,ROUNDUP(_xlfn.NUMBERVALUE(Table2[[#This Row],[match]]),4)=ROUNDUP(_xlfn.NUMBERVALUE(Table2[[#This Row],[1/h]]),4))</f>
        <v>1</v>
      </c>
    </row>
    <row r="1694" spans="5:9">
      <c r="E1694" t="s">
        <v>2101</v>
      </c>
      <c r="F1694">
        <f>_xlfn.NUMBERVALUE(_xlfn.TEXTAFTER(Table2[[#This Row],[my new versions]]," ",-1))</f>
        <v>12673.550496858699</v>
      </c>
      <c r="G1694" t="str">
        <f>_xlfn.TEXTBEFORE(SUBSTITUTE(Table2[[#This Row],[my new versions]],"'","")," ")</f>
        <v>RXN-DTTPt_c_REV-SPONT</v>
      </c>
      <c r="H1694">
        <f>_xlfn.XLOOKUP(Table2[[#This Row],[name]],Table1[name],Table1[1/h],0)</f>
        <v>0</v>
      </c>
      <c r="I1694" t="b">
        <f>OR(Table2[[#This Row],[match]]=0,ROUNDUP(_xlfn.NUMBERVALUE(Table2[[#This Row],[match]]),4)=ROUNDUP(_xlfn.NUMBERVALUE(Table2[[#This Row],[1/h]]),4))</f>
        <v>1</v>
      </c>
    </row>
    <row r="1695" spans="5:9">
      <c r="E1695" t="s">
        <v>2102</v>
      </c>
      <c r="F1695">
        <f>_xlfn.NUMBERVALUE(_xlfn.TEXTAFTER(Table2[[#This Row],[my new versions]]," ",-1))</f>
        <v>12673.550496858699</v>
      </c>
      <c r="G1695" t="str">
        <f>_xlfn.TEXTBEFORE(SUBSTITUTE(Table2[[#This Row],[my new versions]],"'","")," ")</f>
        <v>RXN-DUDPt_c_n_FWD-SPONT</v>
      </c>
      <c r="H1695">
        <f>_xlfn.XLOOKUP(Table2[[#This Row],[name]],Table1[name],Table1[1/h],0)</f>
        <v>0</v>
      </c>
      <c r="I1695" t="b">
        <f>OR(Table2[[#This Row],[match]]=0,ROUNDUP(_xlfn.NUMBERVALUE(Table2[[#This Row],[match]]),4)=ROUNDUP(_xlfn.NUMBERVALUE(Table2[[#This Row],[1/h]]),4))</f>
        <v>1</v>
      </c>
    </row>
    <row r="1696" spans="5:9">
      <c r="E1696" t="s">
        <v>2103</v>
      </c>
      <c r="F1696">
        <f>_xlfn.NUMBERVALUE(_xlfn.TEXTAFTER(Table2[[#This Row],[my new versions]]," ",-1))</f>
        <v>12673.550496858699</v>
      </c>
      <c r="G1696" t="str">
        <f>_xlfn.TEXTBEFORE(SUBSTITUTE(Table2[[#This Row],[my new versions]],"'","")," ")</f>
        <v>RXN-DUDPt_c_n_REV-SPONT</v>
      </c>
      <c r="H1696">
        <f>_xlfn.XLOOKUP(Table2[[#This Row],[name]],Table1[name],Table1[1/h],0)</f>
        <v>0</v>
      </c>
      <c r="I1696" t="b">
        <f>OR(Table2[[#This Row],[match]]=0,ROUNDUP(_xlfn.NUMBERVALUE(Table2[[#This Row],[match]]),4)=ROUNDUP(_xlfn.NUMBERVALUE(Table2[[#This Row],[1/h]]),4))</f>
        <v>1</v>
      </c>
    </row>
    <row r="1697" spans="5:9">
      <c r="E1697" t="s">
        <v>2104</v>
      </c>
      <c r="F1697">
        <f>_xlfn.NUMBERVALUE(_xlfn.TEXTAFTER(Table2[[#This Row],[my new versions]]," ",-1))</f>
        <v>12673.550496858699</v>
      </c>
      <c r="G1697" t="str">
        <f>_xlfn.TEXTBEFORE(SUBSTITUTE(Table2[[#This Row],[my new versions]],"'","")," ")</f>
        <v>RXN-DUMPt_c_n_FWD-SPONT</v>
      </c>
      <c r="H1697">
        <f>_xlfn.XLOOKUP(Table2[[#This Row],[name]],Table1[name],Table1[1/h],0)</f>
        <v>0</v>
      </c>
      <c r="I1697" t="b">
        <f>OR(Table2[[#This Row],[match]]=0,ROUNDUP(_xlfn.NUMBERVALUE(Table2[[#This Row],[match]]),4)=ROUNDUP(_xlfn.NUMBERVALUE(Table2[[#This Row],[1/h]]),4))</f>
        <v>1</v>
      </c>
    </row>
    <row r="1698" spans="5:9">
      <c r="E1698" t="s">
        <v>2105</v>
      </c>
      <c r="F1698">
        <f>_xlfn.NUMBERVALUE(_xlfn.TEXTAFTER(Table2[[#This Row],[my new versions]]," ",-1))</f>
        <v>12673.550496858699</v>
      </c>
      <c r="G1698" t="str">
        <f>_xlfn.TEXTBEFORE(SUBSTITUTE(Table2[[#This Row],[my new versions]],"'","")," ")</f>
        <v>RXN-DUMPt_c_n_REV-SPONT</v>
      </c>
      <c r="H1698">
        <f>_xlfn.XLOOKUP(Table2[[#This Row],[name]],Table1[name],Table1[1/h],0)</f>
        <v>0</v>
      </c>
      <c r="I1698" t="b">
        <f>OR(Table2[[#This Row],[match]]=0,ROUNDUP(_xlfn.NUMBERVALUE(Table2[[#This Row],[match]]),4)=ROUNDUP(_xlfn.NUMBERVALUE(Table2[[#This Row],[1/h]]),4))</f>
        <v>1</v>
      </c>
    </row>
    <row r="1699" spans="5:9">
      <c r="E1699" t="s">
        <v>2106</v>
      </c>
      <c r="F1699">
        <f>_xlfn.NUMBERVALUE(_xlfn.TEXTAFTER(Table2[[#This Row],[my new versions]]," ",-1))</f>
        <v>12673.550496858699</v>
      </c>
      <c r="G1699" t="str">
        <f>_xlfn.TEXTBEFORE(SUBSTITUTE(Table2[[#This Row],[my new versions]],"'","")," ")</f>
        <v>RXN-DURIK1_c_FWD-UNKNOWN</v>
      </c>
      <c r="H1699">
        <f>_xlfn.XLOOKUP(Table2[[#This Row],[name]],Table1[name],Table1[1/h],0)</f>
        <v>0</v>
      </c>
      <c r="I1699" t="b">
        <f>OR(Table2[[#This Row],[match]]=0,ROUNDUP(_xlfn.NUMBERVALUE(Table2[[#This Row],[match]]),4)=ROUNDUP(_xlfn.NUMBERVALUE(Table2[[#This Row],[1/h]]),4))</f>
        <v>1</v>
      </c>
    </row>
    <row r="1700" spans="5:9">
      <c r="E1700" t="s">
        <v>2107</v>
      </c>
      <c r="F1700">
        <f>_xlfn.NUMBERVALUE(_xlfn.TEXTAFTER(Table2[[#This Row],[my new versions]]," ",-1))</f>
        <v>12673.550496858699</v>
      </c>
      <c r="G1700" t="str">
        <f>_xlfn.TEXTBEFORE(SUBSTITUTE(Table2[[#This Row],[my new versions]],"'","")," ")</f>
        <v>RXN-DURIt_c_e_FWD-UNKNOWN</v>
      </c>
      <c r="H1700">
        <f>_xlfn.XLOOKUP(Table2[[#This Row],[name]],Table1[name],Table1[1/h],0)</f>
        <v>0</v>
      </c>
      <c r="I1700" t="b">
        <f>OR(Table2[[#This Row],[match]]=0,ROUNDUP(_xlfn.NUMBERVALUE(Table2[[#This Row],[match]]),4)=ROUNDUP(_xlfn.NUMBERVALUE(Table2[[#This Row],[1/h]]),4))</f>
        <v>1</v>
      </c>
    </row>
    <row r="1701" spans="5:9">
      <c r="E1701" t="s">
        <v>2108</v>
      </c>
      <c r="F1701">
        <f>_xlfn.NUMBERVALUE(_xlfn.TEXTAFTER(Table2[[#This Row],[my new versions]]," ",-1))</f>
        <v>12673.550496858699</v>
      </c>
      <c r="G1701" t="str">
        <f>_xlfn.TEXTBEFORE(SUBSTITUTE(Table2[[#This Row],[my new versions]],"'","")," ")</f>
        <v>RXN-DUTPDP_c_FWD-rt0031</v>
      </c>
      <c r="H1701">
        <f>_xlfn.XLOOKUP(Table2[[#This Row],[name]],Table1[name],Table1[1/h],0)</f>
        <v>0</v>
      </c>
      <c r="I1701" t="b">
        <f>OR(Table2[[#This Row],[match]]=0,ROUNDUP(_xlfn.NUMBERVALUE(Table2[[#This Row],[match]]),4)=ROUNDUP(_xlfn.NUMBERVALUE(Table2[[#This Row],[1/h]]),4))</f>
        <v>1</v>
      </c>
    </row>
    <row r="1702" spans="5:9">
      <c r="E1702" t="s">
        <v>2109</v>
      </c>
      <c r="F1702">
        <f>_xlfn.NUMBERVALUE(_xlfn.TEXTAFTER(Table2[[#This Row],[my new versions]]," ",-1))</f>
        <v>12673.550496858699</v>
      </c>
      <c r="G1702" t="str">
        <f>_xlfn.TEXTBEFORE(SUBSTITUTE(Table2[[#This Row],[my new versions]],"'","")," ")</f>
        <v>RXN-DUTPDP_c_FWD-rt5532</v>
      </c>
      <c r="H1702">
        <f>_xlfn.XLOOKUP(Table2[[#This Row],[name]],Table1[name],Table1[1/h],0)</f>
        <v>0</v>
      </c>
      <c r="I1702" t="b">
        <f>OR(Table2[[#This Row],[match]]=0,ROUNDUP(_xlfn.NUMBERVALUE(Table2[[#This Row],[match]]),4)=ROUNDUP(_xlfn.NUMBERVALUE(Table2[[#This Row],[1/h]]),4))</f>
        <v>1</v>
      </c>
    </row>
    <row r="1703" spans="5:9">
      <c r="E1703" t="s">
        <v>2110</v>
      </c>
      <c r="F1703">
        <f>_xlfn.NUMBERVALUE(_xlfn.TEXTAFTER(Table2[[#This Row],[my new versions]]," ",-1))</f>
        <v>12673.550496858699</v>
      </c>
      <c r="G1703" t="str">
        <f>_xlfn.TEXTBEFORE(SUBSTITUTE(Table2[[#This Row],[my new versions]],"'","")," ")</f>
        <v>RXN-DXHPSq9_c_FWD-rt1830</v>
      </c>
      <c r="H1703">
        <f>_xlfn.XLOOKUP(Table2[[#This Row],[name]],Table1[name],Table1[1/h],0)</f>
        <v>0</v>
      </c>
      <c r="I1703" t="b">
        <f>OR(Table2[[#This Row],[match]]=0,ROUNDUP(_xlfn.NUMBERVALUE(Table2[[#This Row],[match]]),4)=ROUNDUP(_xlfn.NUMBERVALUE(Table2[[#This Row],[1/h]]),4))</f>
        <v>1</v>
      </c>
    </row>
    <row r="1704" spans="5:9">
      <c r="E1704" t="s">
        <v>2111</v>
      </c>
      <c r="F1704">
        <f>_xlfn.NUMBERVALUE(_xlfn.TEXTAFTER(Table2[[#This Row],[my new versions]]," ",-1))</f>
        <v>12673.550496858699</v>
      </c>
      <c r="G1704" t="str">
        <f>_xlfn.TEXTBEFORE(SUBSTITUTE(Table2[[#This Row],[my new versions]],"'","")," ")</f>
        <v>RXN-E4HGLUt_c_m_FWD-SPONT</v>
      </c>
      <c r="H1704">
        <f>_xlfn.XLOOKUP(Table2[[#This Row],[name]],Table1[name],Table1[1/h],0)</f>
        <v>0</v>
      </c>
      <c r="I1704" t="b">
        <f>OR(Table2[[#This Row],[match]]=0,ROUNDUP(_xlfn.NUMBERVALUE(Table2[[#This Row],[match]]),4)=ROUNDUP(_xlfn.NUMBERVALUE(Table2[[#This Row],[1/h]]),4))</f>
        <v>1</v>
      </c>
    </row>
    <row r="1705" spans="5:9">
      <c r="E1705" t="s">
        <v>2112</v>
      </c>
      <c r="F1705">
        <f>_xlfn.NUMBERVALUE(_xlfn.TEXTAFTER(Table2[[#This Row],[my new versions]]," ",-1))</f>
        <v>12673.550496858699</v>
      </c>
      <c r="G1705" t="str">
        <f>_xlfn.TEXTBEFORE(SUBSTITUTE(Table2[[#This Row],[my new versions]],"'","")," ")</f>
        <v>RXN-E4HGLUt_c_m_REV-SPONT</v>
      </c>
      <c r="H1705">
        <f>_xlfn.XLOOKUP(Table2[[#This Row],[name]],Table1[name],Table1[1/h],0)</f>
        <v>0</v>
      </c>
      <c r="I1705" t="b">
        <f>OR(Table2[[#This Row],[match]]=0,ROUNDUP(_xlfn.NUMBERVALUE(Table2[[#This Row],[match]]),4)=ROUNDUP(_xlfn.NUMBERVALUE(Table2[[#This Row],[1/h]]),4))</f>
        <v>1</v>
      </c>
    </row>
    <row r="1706" spans="5:9">
      <c r="E1706" t="s">
        <v>2113</v>
      </c>
      <c r="F1706">
        <f>_xlfn.NUMBERVALUE(_xlfn.TEXTAFTER(Table2[[#This Row],[my new versions]]," ",-1))</f>
        <v>12673.550496858699</v>
      </c>
      <c r="G1706" t="str">
        <f>_xlfn.TEXTBEFORE(SUBSTITUTE(Table2[[#This Row],[my new versions]],"'","")," ")</f>
        <v>RXN-E4HGLUt_c_x_FWD-SPONT</v>
      </c>
      <c r="H1706">
        <f>_xlfn.XLOOKUP(Table2[[#This Row],[name]],Table1[name],Table1[1/h],0)</f>
        <v>0</v>
      </c>
      <c r="I1706" t="b">
        <f>OR(Table2[[#This Row],[match]]=0,ROUNDUP(_xlfn.NUMBERVALUE(Table2[[#This Row],[match]]),4)=ROUNDUP(_xlfn.NUMBERVALUE(Table2[[#This Row],[1/h]]),4))</f>
        <v>1</v>
      </c>
    </row>
    <row r="1707" spans="5:9">
      <c r="E1707" t="s">
        <v>2114</v>
      </c>
      <c r="F1707">
        <f>_xlfn.NUMBERVALUE(_xlfn.TEXTAFTER(Table2[[#This Row],[my new versions]]," ",-1))</f>
        <v>12673.550496858699</v>
      </c>
      <c r="G1707" t="str">
        <f>_xlfn.TEXTBEFORE(SUBSTITUTE(Table2[[#This Row],[my new versions]],"'","")," ")</f>
        <v>RXN-E4HGLUt_c_x_REV-SPONT</v>
      </c>
      <c r="H1707">
        <f>_xlfn.XLOOKUP(Table2[[#This Row],[name]],Table1[name],Table1[1/h],0)</f>
        <v>0</v>
      </c>
      <c r="I1707" t="b">
        <f>OR(Table2[[#This Row],[match]]=0,ROUNDUP(_xlfn.NUMBERVALUE(Table2[[#This Row],[match]]),4)=ROUNDUP(_xlfn.NUMBERVALUE(Table2[[#This Row],[1/h]]),4))</f>
        <v>1</v>
      </c>
    </row>
    <row r="1708" spans="5:9">
      <c r="E1708" t="s">
        <v>2115</v>
      </c>
      <c r="F1708">
        <f>_xlfn.NUMBERVALUE(_xlfn.TEXTAFTER(Table2[[#This Row],[my new versions]]," ",-1))</f>
        <v>12673.550496858699</v>
      </c>
      <c r="G1708" t="str">
        <f>_xlfn.TEXTBEFORE(SUBSTITUTE(Table2[[#This Row],[my new versions]],"'","")," ")</f>
        <v>RXN-E4Pt_c_m_FWD-SPONT</v>
      </c>
      <c r="H1708">
        <f>_xlfn.XLOOKUP(Table2[[#This Row],[name]],Table1[name],Table1[1/h],0)</f>
        <v>0</v>
      </c>
      <c r="I1708" t="b">
        <f>OR(Table2[[#This Row],[match]]=0,ROUNDUP(_xlfn.NUMBERVALUE(Table2[[#This Row],[match]]),4)=ROUNDUP(_xlfn.NUMBERVALUE(Table2[[#This Row],[1/h]]),4))</f>
        <v>1</v>
      </c>
    </row>
    <row r="1709" spans="5:9">
      <c r="E1709" t="s">
        <v>2116</v>
      </c>
      <c r="F1709">
        <f>_xlfn.NUMBERVALUE(_xlfn.TEXTAFTER(Table2[[#This Row],[my new versions]]," ",-1))</f>
        <v>12673.550496858699</v>
      </c>
      <c r="G1709" t="str">
        <f>_xlfn.TEXTBEFORE(SUBSTITUTE(Table2[[#This Row],[my new versions]],"'","")," ")</f>
        <v>RXN-E4Pt_c_m_REV-SPONT</v>
      </c>
      <c r="H1709">
        <f>_xlfn.XLOOKUP(Table2[[#This Row],[name]],Table1[name],Table1[1/h],0)</f>
        <v>0</v>
      </c>
      <c r="I1709" t="b">
        <f>OR(Table2[[#This Row],[match]]=0,ROUNDUP(_xlfn.NUMBERVALUE(Table2[[#This Row],[match]]),4)=ROUNDUP(_xlfn.NUMBERVALUE(Table2[[#This Row],[1/h]]),4))</f>
        <v>1</v>
      </c>
    </row>
    <row r="1710" spans="5:9">
      <c r="E1710" t="s">
        <v>2117</v>
      </c>
      <c r="F1710">
        <f>_xlfn.NUMBERVALUE(_xlfn.TEXTAFTER(Table2[[#This Row],[my new versions]]," ",-1))</f>
        <v>12673.550496858699</v>
      </c>
      <c r="G1710" t="str">
        <f>_xlfn.TEXTBEFORE(SUBSTITUTE(Table2[[#This Row],[my new versions]],"'","")," ")</f>
        <v>RXN-EAR100y_c_FWD-rt0302</v>
      </c>
      <c r="H1710">
        <f>_xlfn.XLOOKUP(Table2[[#This Row],[name]],Table1[name],Table1[1/h],0)</f>
        <v>0</v>
      </c>
      <c r="I1710" t="b">
        <f>OR(Table2[[#This Row],[match]]=0,ROUNDUP(_xlfn.NUMBERVALUE(Table2[[#This Row],[match]]),4)=ROUNDUP(_xlfn.NUMBERVALUE(Table2[[#This Row],[1/h]]),4))</f>
        <v>1</v>
      </c>
    </row>
    <row r="1711" spans="5:9">
      <c r="E1711" t="s">
        <v>2118</v>
      </c>
      <c r="F1711">
        <f>_xlfn.NUMBERVALUE(_xlfn.TEXTAFTER(Table2[[#This Row],[my new versions]]," ",-1))</f>
        <v>12673.550496858699</v>
      </c>
      <c r="G1711" t="str">
        <f>_xlfn.TEXTBEFORE(SUBSTITUTE(Table2[[#This Row],[my new versions]],"'","")," ")</f>
        <v>RXN-EAR120y_c_FWD-rt0302</v>
      </c>
      <c r="H1711">
        <f>_xlfn.XLOOKUP(Table2[[#This Row],[name]],Table1[name],Table1[1/h],0)</f>
        <v>0</v>
      </c>
      <c r="I1711" t="b">
        <f>OR(Table2[[#This Row],[match]]=0,ROUNDUP(_xlfn.NUMBERVALUE(Table2[[#This Row],[match]]),4)=ROUNDUP(_xlfn.NUMBERVALUE(Table2[[#This Row],[1/h]]),4))</f>
        <v>1</v>
      </c>
    </row>
    <row r="1712" spans="5:9">
      <c r="E1712" t="s">
        <v>2119</v>
      </c>
      <c r="F1712">
        <f>_xlfn.NUMBERVALUE(_xlfn.TEXTAFTER(Table2[[#This Row],[my new versions]]," ",-1))</f>
        <v>12673.550496858699</v>
      </c>
      <c r="G1712" t="str">
        <f>_xlfn.TEXTBEFORE(SUBSTITUTE(Table2[[#This Row],[my new versions]],"'","")," ")</f>
        <v>RXN-EAR140y_c_FWD-rt0302</v>
      </c>
      <c r="H1712">
        <f>_xlfn.XLOOKUP(Table2[[#This Row],[name]],Table1[name],Table1[1/h],0)</f>
        <v>0</v>
      </c>
      <c r="I1712" t="b">
        <f>OR(Table2[[#This Row],[match]]=0,ROUNDUP(_xlfn.NUMBERVALUE(Table2[[#This Row],[match]]),4)=ROUNDUP(_xlfn.NUMBERVALUE(Table2[[#This Row],[1/h]]),4))</f>
        <v>1</v>
      </c>
    </row>
    <row r="1713" spans="5:9">
      <c r="E1713" t="s">
        <v>2120</v>
      </c>
      <c r="F1713">
        <f>_xlfn.NUMBERVALUE(_xlfn.TEXTAFTER(Table2[[#This Row],[my new versions]]," ",-1))</f>
        <v>12673.550496858699</v>
      </c>
      <c r="G1713" t="str">
        <f>_xlfn.TEXTBEFORE(SUBSTITUTE(Table2[[#This Row],[my new versions]],"'","")," ")</f>
        <v>RXN-EAR160y_c_FWD-rt0302</v>
      </c>
      <c r="H1713">
        <f>_xlfn.XLOOKUP(Table2[[#This Row],[name]],Table1[name],Table1[1/h],0)</f>
        <v>0</v>
      </c>
      <c r="I1713" t="b">
        <f>OR(Table2[[#This Row],[match]]=0,ROUNDUP(_xlfn.NUMBERVALUE(Table2[[#This Row],[match]]),4)=ROUNDUP(_xlfn.NUMBERVALUE(Table2[[#This Row],[1/h]]),4))</f>
        <v>1</v>
      </c>
    </row>
    <row r="1714" spans="5:9">
      <c r="E1714" t="s">
        <v>2121</v>
      </c>
      <c r="F1714">
        <f>_xlfn.NUMBERVALUE(_xlfn.TEXTAFTER(Table2[[#This Row],[my new versions]]," ",-1))</f>
        <v>12673.550496858699</v>
      </c>
      <c r="G1714" t="str">
        <f>_xlfn.TEXTBEFORE(SUBSTITUTE(Table2[[#This Row],[my new versions]],"'","")," ")</f>
        <v>RXN-EAR180y_c_FWD-rt0302</v>
      </c>
      <c r="H1714">
        <f>_xlfn.XLOOKUP(Table2[[#This Row],[name]],Table1[name],Table1[1/h],0)</f>
        <v>0</v>
      </c>
      <c r="I1714" t="b">
        <f>OR(Table2[[#This Row],[match]]=0,ROUNDUP(_xlfn.NUMBERVALUE(Table2[[#This Row],[match]]),4)=ROUNDUP(_xlfn.NUMBERVALUE(Table2[[#This Row],[1/h]]),4))</f>
        <v>1</v>
      </c>
    </row>
    <row r="1715" spans="5:9">
      <c r="E1715" t="s">
        <v>2122</v>
      </c>
      <c r="F1715">
        <f>_xlfn.NUMBERVALUE(_xlfn.TEXTAFTER(Table2[[#This Row],[my new versions]]," ",-1))</f>
        <v>12673.550496858699</v>
      </c>
      <c r="G1715" t="str">
        <f>_xlfn.TEXTBEFORE(SUBSTITUTE(Table2[[#This Row],[my new versions]],"'","")," ")</f>
        <v>RXN-EAR40y_c_FWD-rt0302</v>
      </c>
      <c r="H1715">
        <f>_xlfn.XLOOKUP(Table2[[#This Row],[name]],Table1[name],Table1[1/h],0)</f>
        <v>0</v>
      </c>
      <c r="I1715" t="b">
        <f>OR(Table2[[#This Row],[match]]=0,ROUNDUP(_xlfn.NUMBERVALUE(Table2[[#This Row],[match]]),4)=ROUNDUP(_xlfn.NUMBERVALUE(Table2[[#This Row],[1/h]]),4))</f>
        <v>1</v>
      </c>
    </row>
    <row r="1716" spans="5:9">
      <c r="E1716" t="s">
        <v>2123</v>
      </c>
      <c r="F1716">
        <f>_xlfn.NUMBERVALUE(_xlfn.TEXTAFTER(Table2[[#This Row],[my new versions]]," ",-1))</f>
        <v>12673.550496858699</v>
      </c>
      <c r="G1716" t="str">
        <f>_xlfn.TEXTBEFORE(SUBSTITUTE(Table2[[#This Row],[my new versions]],"'","")," ")</f>
        <v>RXN-EAR40y_m_FWD-rt3469</v>
      </c>
      <c r="H1716">
        <f>_xlfn.XLOOKUP(Table2[[#This Row],[name]],Table1[name],Table1[1/h],0)</f>
        <v>0</v>
      </c>
      <c r="I1716" t="b">
        <f>OR(Table2[[#This Row],[match]]=0,ROUNDUP(_xlfn.NUMBERVALUE(Table2[[#This Row],[match]]),4)=ROUNDUP(_xlfn.NUMBERVALUE(Table2[[#This Row],[1/h]]),4))</f>
        <v>1</v>
      </c>
    </row>
    <row r="1717" spans="5:9">
      <c r="E1717" t="s">
        <v>2124</v>
      </c>
      <c r="F1717">
        <f>_xlfn.NUMBERVALUE(_xlfn.TEXTAFTER(Table2[[#This Row],[my new versions]]," ",-1))</f>
        <v>12673.550496858699</v>
      </c>
      <c r="G1717" t="str">
        <f>_xlfn.TEXTBEFORE(SUBSTITUTE(Table2[[#This Row],[my new versions]],"'","")," ")</f>
        <v>RXN-EAR60y_c_FWD-rt0302</v>
      </c>
      <c r="H1717">
        <f>_xlfn.XLOOKUP(Table2[[#This Row],[name]],Table1[name],Table1[1/h],0)</f>
        <v>0</v>
      </c>
      <c r="I1717" t="b">
        <f>OR(Table2[[#This Row],[match]]=0,ROUNDUP(_xlfn.NUMBERVALUE(Table2[[#This Row],[match]]),4)=ROUNDUP(_xlfn.NUMBERVALUE(Table2[[#This Row],[1/h]]),4))</f>
        <v>1</v>
      </c>
    </row>
    <row r="1718" spans="5:9">
      <c r="E1718" t="s">
        <v>2125</v>
      </c>
      <c r="F1718">
        <f>_xlfn.NUMBERVALUE(_xlfn.TEXTAFTER(Table2[[#This Row],[my new versions]]," ",-1))</f>
        <v>12673.550496858699</v>
      </c>
      <c r="G1718" t="str">
        <f>_xlfn.TEXTBEFORE(SUBSTITUTE(Table2[[#This Row],[my new versions]],"'","")," ")</f>
        <v>RXN-EAR60y_m_FWD-rt3469</v>
      </c>
      <c r="H1718">
        <f>_xlfn.XLOOKUP(Table2[[#This Row],[name]],Table1[name],Table1[1/h],0)</f>
        <v>0</v>
      </c>
      <c r="I1718" t="b">
        <f>OR(Table2[[#This Row],[match]]=0,ROUNDUP(_xlfn.NUMBERVALUE(Table2[[#This Row],[match]]),4)=ROUNDUP(_xlfn.NUMBERVALUE(Table2[[#This Row],[1/h]]),4))</f>
        <v>1</v>
      </c>
    </row>
    <row r="1719" spans="5:9">
      <c r="E1719" t="s">
        <v>2126</v>
      </c>
      <c r="F1719">
        <f>_xlfn.NUMBERVALUE(_xlfn.TEXTAFTER(Table2[[#This Row],[my new versions]]," ",-1))</f>
        <v>12673.550496858699</v>
      </c>
      <c r="G1719" t="str">
        <f>_xlfn.TEXTBEFORE(SUBSTITUTE(Table2[[#This Row],[my new versions]],"'","")," ")</f>
        <v>RXN-EAR80y_c_FWD-rt0302</v>
      </c>
      <c r="H1719">
        <f>_xlfn.XLOOKUP(Table2[[#This Row],[name]],Table1[name],Table1[1/h],0)</f>
        <v>0</v>
      </c>
      <c r="I1719" t="b">
        <f>OR(Table2[[#This Row],[match]]=0,ROUNDUP(_xlfn.NUMBERVALUE(Table2[[#This Row],[match]]),4)=ROUNDUP(_xlfn.NUMBERVALUE(Table2[[#This Row],[1/h]]),4))</f>
        <v>1</v>
      </c>
    </row>
    <row r="1720" spans="5:9">
      <c r="E1720" t="s">
        <v>2127</v>
      </c>
      <c r="F1720">
        <f>_xlfn.NUMBERVALUE(_xlfn.TEXTAFTER(Table2[[#This Row],[my new versions]]," ",-1))</f>
        <v>12673.550496858699</v>
      </c>
      <c r="G1720" t="str">
        <f>_xlfn.TEXTBEFORE(SUBSTITUTE(Table2[[#This Row],[my new versions]],"'","")," ")</f>
        <v>RXN-EAR80y_m_FWD-rt3469</v>
      </c>
      <c r="H1720">
        <f>_xlfn.XLOOKUP(Table2[[#This Row],[name]],Table1[name],Table1[1/h],0)</f>
        <v>0</v>
      </c>
      <c r="I1720" t="b">
        <f>OR(Table2[[#This Row],[match]]=0,ROUNDUP(_xlfn.NUMBERVALUE(Table2[[#This Row],[match]]),4)=ROUNDUP(_xlfn.NUMBERVALUE(Table2[[#This Row],[1/h]]),4))</f>
        <v>1</v>
      </c>
    </row>
    <row r="1721" spans="5:9">
      <c r="E1721" t="s">
        <v>2128</v>
      </c>
      <c r="F1721">
        <f>_xlfn.NUMBERVALUE(_xlfn.TEXTAFTER(Table2[[#This Row],[my new versions]]," ",-1))</f>
        <v>12673.550496858699</v>
      </c>
      <c r="G1721" t="str">
        <f>_xlfn.TEXTBEFORE(SUBSTITUTE(Table2[[#This Row],[my new versions]],"'","")," ")</f>
        <v>RXN-ECOAH100_m_FWD-rt6437</v>
      </c>
      <c r="H1721">
        <f>_xlfn.XLOOKUP(Table2[[#This Row],[name]],Table1[name],Table1[1/h],0)</f>
        <v>0</v>
      </c>
      <c r="I1721" t="b">
        <f>OR(Table2[[#This Row],[match]]=0,ROUNDUP(_xlfn.NUMBERVALUE(Table2[[#This Row],[match]]),4)=ROUNDUP(_xlfn.NUMBERVALUE(Table2[[#This Row],[1/h]]),4))</f>
        <v>1</v>
      </c>
    </row>
    <row r="1722" spans="5:9">
      <c r="E1722" t="s">
        <v>2129</v>
      </c>
      <c r="F1722">
        <f>_xlfn.NUMBERVALUE(_xlfn.TEXTAFTER(Table2[[#This Row],[my new versions]]," ",-1))</f>
        <v>12673.550496858699</v>
      </c>
      <c r="G1722" t="str">
        <f>_xlfn.TEXTBEFORE(SUBSTITUTE(Table2[[#This Row],[my new versions]],"'","")," ")</f>
        <v>RXN-ECOAH100_m_REV-rt6437</v>
      </c>
      <c r="H1722">
        <f>_xlfn.XLOOKUP(Table2[[#This Row],[name]],Table1[name],Table1[1/h],0)</f>
        <v>0</v>
      </c>
      <c r="I1722" t="b">
        <f>OR(Table2[[#This Row],[match]]=0,ROUNDUP(_xlfn.NUMBERVALUE(Table2[[#This Row],[match]]),4)=ROUNDUP(_xlfn.NUMBERVALUE(Table2[[#This Row],[1/h]]),4))</f>
        <v>1</v>
      </c>
    </row>
    <row r="1723" spans="5:9">
      <c r="E1723" t="s">
        <v>2130</v>
      </c>
      <c r="F1723">
        <f>_xlfn.NUMBERVALUE(_xlfn.TEXTAFTER(Table2[[#This Row],[my new versions]]," ",-1))</f>
        <v>12673.550496858699</v>
      </c>
      <c r="G1723" t="str">
        <f>_xlfn.TEXTBEFORE(SUBSTITUTE(Table2[[#This Row],[my new versions]],"'","")," ")</f>
        <v>RXN-ECOAH100_x_FWD-rt2994</v>
      </c>
      <c r="H1723">
        <f>_xlfn.XLOOKUP(Table2[[#This Row],[name]],Table1[name],Table1[1/h],0)</f>
        <v>0</v>
      </c>
      <c r="I1723" t="b">
        <f>OR(Table2[[#This Row],[match]]=0,ROUNDUP(_xlfn.NUMBERVALUE(Table2[[#This Row],[match]]),4)=ROUNDUP(_xlfn.NUMBERVALUE(Table2[[#This Row],[1/h]]),4))</f>
        <v>1</v>
      </c>
    </row>
    <row r="1724" spans="5:9">
      <c r="E1724" t="s">
        <v>2131</v>
      </c>
      <c r="F1724">
        <f>_xlfn.NUMBERVALUE(_xlfn.TEXTAFTER(Table2[[#This Row],[my new versions]]," ",-1))</f>
        <v>12673.550496858699</v>
      </c>
      <c r="G1724" t="str">
        <f>_xlfn.TEXTBEFORE(SUBSTITUTE(Table2[[#This Row],[my new versions]],"'","")," ")</f>
        <v>RXN-ECOAH100_x_FWD-rt8147</v>
      </c>
      <c r="H1724">
        <f>_xlfn.XLOOKUP(Table2[[#This Row],[name]],Table1[name],Table1[1/h],0)</f>
        <v>0</v>
      </c>
      <c r="I1724" t="b">
        <f>OR(Table2[[#This Row],[match]]=0,ROUNDUP(_xlfn.NUMBERVALUE(Table2[[#This Row],[match]]),4)=ROUNDUP(_xlfn.NUMBERVALUE(Table2[[#This Row],[1/h]]),4))</f>
        <v>1</v>
      </c>
    </row>
    <row r="1725" spans="5:9">
      <c r="E1725" t="s">
        <v>2132</v>
      </c>
      <c r="F1725">
        <f>_xlfn.NUMBERVALUE(_xlfn.TEXTAFTER(Table2[[#This Row],[my new versions]]," ",-1))</f>
        <v>12673.550496858699</v>
      </c>
      <c r="G1725" t="str">
        <f>_xlfn.TEXTBEFORE(SUBSTITUTE(Table2[[#This Row],[my new versions]],"'","")," ")</f>
        <v>RXN-ECOAH101e_x_FWD-rt2994</v>
      </c>
      <c r="H1725">
        <f>_xlfn.XLOOKUP(Table2[[#This Row],[name]],Table1[name],Table1[1/h],0)</f>
        <v>0</v>
      </c>
      <c r="I1725" t="b">
        <f>OR(Table2[[#This Row],[match]]=0,ROUNDUP(_xlfn.NUMBERVALUE(Table2[[#This Row],[match]]),4)=ROUNDUP(_xlfn.NUMBERVALUE(Table2[[#This Row],[1/h]]),4))</f>
        <v>1</v>
      </c>
    </row>
    <row r="1726" spans="5:9">
      <c r="E1726" t="s">
        <v>2133</v>
      </c>
      <c r="F1726">
        <f>_xlfn.NUMBERVALUE(_xlfn.TEXTAFTER(Table2[[#This Row],[my new versions]]," ",-1))</f>
        <v>12673.550496858699</v>
      </c>
      <c r="G1726" t="str">
        <f>_xlfn.TEXTBEFORE(SUBSTITUTE(Table2[[#This Row],[my new versions]],"'","")," ")</f>
        <v>RXN-ECOAH101e_x_FWD-rt8147</v>
      </c>
      <c r="H1726">
        <f>_xlfn.XLOOKUP(Table2[[#This Row],[name]],Table1[name],Table1[1/h],0)</f>
        <v>0</v>
      </c>
      <c r="I1726" t="b">
        <f>OR(Table2[[#This Row],[match]]=0,ROUNDUP(_xlfn.NUMBERVALUE(Table2[[#This Row],[match]]),4)=ROUNDUP(_xlfn.NUMBERVALUE(Table2[[#This Row],[1/h]]),4))</f>
        <v>1</v>
      </c>
    </row>
    <row r="1727" spans="5:9">
      <c r="E1727" t="s">
        <v>2134</v>
      </c>
      <c r="F1727">
        <f>_xlfn.NUMBERVALUE(_xlfn.TEXTAFTER(Table2[[#This Row],[my new versions]]," ",-1))</f>
        <v>12673.550496858699</v>
      </c>
      <c r="G1727" t="str">
        <f>_xlfn.TEXTBEFORE(SUBSTITUTE(Table2[[#This Row],[my new versions]],"'","")," ")</f>
        <v>RXN-ECOAH120_m_FWD-rt6437</v>
      </c>
      <c r="H1727">
        <f>_xlfn.XLOOKUP(Table2[[#This Row],[name]],Table1[name],Table1[1/h],0)</f>
        <v>0</v>
      </c>
      <c r="I1727" t="b">
        <f>OR(Table2[[#This Row],[match]]=0,ROUNDUP(_xlfn.NUMBERVALUE(Table2[[#This Row],[match]]),4)=ROUNDUP(_xlfn.NUMBERVALUE(Table2[[#This Row],[1/h]]),4))</f>
        <v>1</v>
      </c>
    </row>
    <row r="1728" spans="5:9">
      <c r="E1728" t="s">
        <v>2135</v>
      </c>
      <c r="F1728">
        <f>_xlfn.NUMBERVALUE(_xlfn.TEXTAFTER(Table2[[#This Row],[my new versions]]," ",-1))</f>
        <v>12673.550496858699</v>
      </c>
      <c r="G1728" t="str">
        <f>_xlfn.TEXTBEFORE(SUBSTITUTE(Table2[[#This Row],[my new versions]],"'","")," ")</f>
        <v>RXN-ECOAH120_m_REV-rt6437</v>
      </c>
      <c r="H1728">
        <f>_xlfn.XLOOKUP(Table2[[#This Row],[name]],Table1[name],Table1[1/h],0)</f>
        <v>0</v>
      </c>
      <c r="I1728" t="b">
        <f>OR(Table2[[#This Row],[match]]=0,ROUNDUP(_xlfn.NUMBERVALUE(Table2[[#This Row],[match]]),4)=ROUNDUP(_xlfn.NUMBERVALUE(Table2[[#This Row],[1/h]]),4))</f>
        <v>1</v>
      </c>
    </row>
    <row r="1729" spans="5:9">
      <c r="E1729" t="s">
        <v>2136</v>
      </c>
      <c r="F1729">
        <f>_xlfn.NUMBERVALUE(_xlfn.TEXTAFTER(Table2[[#This Row],[my new versions]]," ",-1))</f>
        <v>12673.550496858699</v>
      </c>
      <c r="G1729" t="str">
        <f>_xlfn.TEXTBEFORE(SUBSTITUTE(Table2[[#This Row],[my new versions]],"'","")," ")</f>
        <v>RXN-ECOAH120_x_FWD-rt2994</v>
      </c>
      <c r="H1729">
        <f>_xlfn.XLOOKUP(Table2[[#This Row],[name]],Table1[name],Table1[1/h],0)</f>
        <v>0</v>
      </c>
      <c r="I1729" t="b">
        <f>OR(Table2[[#This Row],[match]]=0,ROUNDUP(_xlfn.NUMBERVALUE(Table2[[#This Row],[match]]),4)=ROUNDUP(_xlfn.NUMBERVALUE(Table2[[#This Row],[1/h]]),4))</f>
        <v>1</v>
      </c>
    </row>
    <row r="1730" spans="5:9">
      <c r="E1730" t="s">
        <v>2137</v>
      </c>
      <c r="F1730">
        <f>_xlfn.NUMBERVALUE(_xlfn.TEXTAFTER(Table2[[#This Row],[my new versions]]," ",-1))</f>
        <v>12673.550496858699</v>
      </c>
      <c r="G1730" t="str">
        <f>_xlfn.TEXTBEFORE(SUBSTITUTE(Table2[[#This Row],[my new versions]],"'","")," ")</f>
        <v>RXN-ECOAH120_x_FWD-rt8147</v>
      </c>
      <c r="H1730">
        <f>_xlfn.XLOOKUP(Table2[[#This Row],[name]],Table1[name],Table1[1/h],0)</f>
        <v>0</v>
      </c>
      <c r="I1730" t="b">
        <f>OR(Table2[[#This Row],[match]]=0,ROUNDUP(_xlfn.NUMBERVALUE(Table2[[#This Row],[match]]),4)=ROUNDUP(_xlfn.NUMBERVALUE(Table2[[#This Row],[1/h]]),4))</f>
        <v>1</v>
      </c>
    </row>
    <row r="1731" spans="5:9">
      <c r="E1731" t="s">
        <v>2138</v>
      </c>
      <c r="F1731">
        <f>_xlfn.NUMBERVALUE(_xlfn.TEXTAFTER(Table2[[#This Row],[my new versions]]," ",-1))</f>
        <v>12673.550496858699</v>
      </c>
      <c r="G1731" t="str">
        <f>_xlfn.TEXTBEFORE(SUBSTITUTE(Table2[[#This Row],[my new versions]],"'","")," ")</f>
        <v>RXN-ECOAH121a_m_FWD-rt6437</v>
      </c>
      <c r="H1731">
        <f>_xlfn.XLOOKUP(Table2[[#This Row],[name]],Table1[name],Table1[1/h],0)</f>
        <v>0</v>
      </c>
      <c r="I1731" t="b">
        <f>OR(Table2[[#This Row],[match]]=0,ROUNDUP(_xlfn.NUMBERVALUE(Table2[[#This Row],[match]]),4)=ROUNDUP(_xlfn.NUMBERVALUE(Table2[[#This Row],[1/h]]),4))</f>
        <v>1</v>
      </c>
    </row>
    <row r="1732" spans="5:9">
      <c r="E1732" t="s">
        <v>2139</v>
      </c>
      <c r="F1732">
        <f>_xlfn.NUMBERVALUE(_xlfn.TEXTAFTER(Table2[[#This Row],[my new versions]]," ",-1))</f>
        <v>12673.550496858699</v>
      </c>
      <c r="G1732" t="str">
        <f>_xlfn.TEXTBEFORE(SUBSTITUTE(Table2[[#This Row],[my new versions]],"'","")," ")</f>
        <v>RXN-ECOAH121a_x_FWD-rt2994</v>
      </c>
      <c r="H1732">
        <f>_xlfn.XLOOKUP(Table2[[#This Row],[name]],Table1[name],Table1[1/h],0)</f>
        <v>0</v>
      </c>
      <c r="I1732" t="b">
        <f>OR(Table2[[#This Row],[match]]=0,ROUNDUP(_xlfn.NUMBERVALUE(Table2[[#This Row],[match]]),4)=ROUNDUP(_xlfn.NUMBERVALUE(Table2[[#This Row],[1/h]]),4))</f>
        <v>1</v>
      </c>
    </row>
    <row r="1733" spans="5:9">
      <c r="E1733" t="s">
        <v>2140</v>
      </c>
      <c r="F1733">
        <f>_xlfn.NUMBERVALUE(_xlfn.TEXTAFTER(Table2[[#This Row],[my new versions]]," ",-1))</f>
        <v>12673.550496858699</v>
      </c>
      <c r="G1733" t="str">
        <f>_xlfn.TEXTBEFORE(SUBSTITUTE(Table2[[#This Row],[my new versions]],"'","")," ")</f>
        <v>RXN-ECOAH121a_x_FWD-rt8147</v>
      </c>
      <c r="H1733">
        <f>_xlfn.XLOOKUP(Table2[[#This Row],[name]],Table1[name],Table1[1/h],0)</f>
        <v>0</v>
      </c>
      <c r="I1733" t="b">
        <f>OR(Table2[[#This Row],[match]]=0,ROUNDUP(_xlfn.NUMBERVALUE(Table2[[#This Row],[match]]),4)=ROUNDUP(_xlfn.NUMBERVALUE(Table2[[#This Row],[1/h]]),4))</f>
        <v>1</v>
      </c>
    </row>
    <row r="1734" spans="5:9">
      <c r="E1734" t="s">
        <v>2141</v>
      </c>
      <c r="F1734">
        <f>_xlfn.NUMBERVALUE(_xlfn.TEXTAFTER(Table2[[#This Row],[my new versions]]," ",-1))</f>
        <v>12673.550496858699</v>
      </c>
      <c r="G1734" t="str">
        <f>_xlfn.TEXTBEFORE(SUBSTITUTE(Table2[[#This Row],[my new versions]],"'","")," ")</f>
        <v>RXN-ECOAH121d_x_FWD-rt2994</v>
      </c>
      <c r="H1734">
        <f>_xlfn.XLOOKUP(Table2[[#This Row],[name]],Table1[name],Table1[1/h],0)</f>
        <v>0</v>
      </c>
      <c r="I1734" t="b">
        <f>OR(Table2[[#This Row],[match]]=0,ROUNDUP(_xlfn.NUMBERVALUE(Table2[[#This Row],[match]]),4)=ROUNDUP(_xlfn.NUMBERVALUE(Table2[[#This Row],[1/h]]),4))</f>
        <v>1</v>
      </c>
    </row>
    <row r="1735" spans="5:9">
      <c r="E1735" t="s">
        <v>2142</v>
      </c>
      <c r="F1735">
        <f>_xlfn.NUMBERVALUE(_xlfn.TEXTAFTER(Table2[[#This Row],[my new versions]]," ",-1))</f>
        <v>12673.550496858699</v>
      </c>
      <c r="G1735" t="str">
        <f>_xlfn.TEXTBEFORE(SUBSTITUTE(Table2[[#This Row],[my new versions]],"'","")," ")</f>
        <v>RXN-ECOAH121d_x_FWD-rt8147</v>
      </c>
      <c r="H1735">
        <f>_xlfn.XLOOKUP(Table2[[#This Row],[name]],Table1[name],Table1[1/h],0)</f>
        <v>0</v>
      </c>
      <c r="I1735" t="b">
        <f>OR(Table2[[#This Row],[match]]=0,ROUNDUP(_xlfn.NUMBERVALUE(Table2[[#This Row],[match]]),4)=ROUNDUP(_xlfn.NUMBERVALUE(Table2[[#This Row],[1/h]]),4))</f>
        <v>1</v>
      </c>
    </row>
    <row r="1736" spans="5:9">
      <c r="E1736" t="s">
        <v>2143</v>
      </c>
      <c r="F1736">
        <f>_xlfn.NUMBERVALUE(_xlfn.TEXTAFTER(Table2[[#This Row],[my new versions]]," ",-1))</f>
        <v>12673.550496858699</v>
      </c>
      <c r="G1736" t="str">
        <f>_xlfn.TEXTBEFORE(SUBSTITUTE(Table2[[#This Row],[my new versions]],"'","")," ")</f>
        <v>RXN-ECOAH122e_x_FWD-rt2994</v>
      </c>
      <c r="H1736">
        <f>_xlfn.XLOOKUP(Table2[[#This Row],[name]],Table1[name],Table1[1/h],0)</f>
        <v>0</v>
      </c>
      <c r="I1736" t="b">
        <f>OR(Table2[[#This Row],[match]]=0,ROUNDUP(_xlfn.NUMBERVALUE(Table2[[#This Row],[match]]),4)=ROUNDUP(_xlfn.NUMBERVALUE(Table2[[#This Row],[1/h]]),4))</f>
        <v>1</v>
      </c>
    </row>
    <row r="1737" spans="5:9">
      <c r="E1737" t="s">
        <v>2144</v>
      </c>
      <c r="F1737">
        <f>_xlfn.NUMBERVALUE(_xlfn.TEXTAFTER(Table2[[#This Row],[my new versions]]," ",-1))</f>
        <v>12673.550496858699</v>
      </c>
      <c r="G1737" t="str">
        <f>_xlfn.TEXTBEFORE(SUBSTITUTE(Table2[[#This Row],[my new versions]],"'","")," ")</f>
        <v>RXN-ECOAH122e_x_FWD-rt8147</v>
      </c>
      <c r="H1737">
        <f>_xlfn.XLOOKUP(Table2[[#This Row],[name]],Table1[name],Table1[1/h],0)</f>
        <v>0</v>
      </c>
      <c r="I1737" t="b">
        <f>OR(Table2[[#This Row],[match]]=0,ROUNDUP(_xlfn.NUMBERVALUE(Table2[[#This Row],[match]]),4)=ROUNDUP(_xlfn.NUMBERVALUE(Table2[[#This Row],[1/h]]),4))</f>
        <v>1</v>
      </c>
    </row>
    <row r="1738" spans="5:9">
      <c r="E1738" t="s">
        <v>2145</v>
      </c>
      <c r="F1738">
        <f>_xlfn.NUMBERVALUE(_xlfn.TEXTAFTER(Table2[[#This Row],[my new versions]]," ",-1))</f>
        <v>12673.550496858699</v>
      </c>
      <c r="G1738" t="str">
        <f>_xlfn.TEXTBEFORE(SUBSTITUTE(Table2[[#This Row],[my new versions]],"'","")," ")</f>
        <v>RXN-ECOAH140_m_FWD-rt6437</v>
      </c>
      <c r="H1738">
        <f>_xlfn.XLOOKUP(Table2[[#This Row],[name]],Table1[name],Table1[1/h],0)</f>
        <v>0</v>
      </c>
      <c r="I1738" t="b">
        <f>OR(Table2[[#This Row],[match]]=0,ROUNDUP(_xlfn.NUMBERVALUE(Table2[[#This Row],[match]]),4)=ROUNDUP(_xlfn.NUMBERVALUE(Table2[[#This Row],[1/h]]),4))</f>
        <v>1</v>
      </c>
    </row>
    <row r="1739" spans="5:9">
      <c r="E1739" t="s">
        <v>2146</v>
      </c>
      <c r="F1739">
        <f>_xlfn.NUMBERVALUE(_xlfn.TEXTAFTER(Table2[[#This Row],[my new versions]]," ",-1))</f>
        <v>12673.550496858699</v>
      </c>
      <c r="G1739" t="str">
        <f>_xlfn.TEXTBEFORE(SUBSTITUTE(Table2[[#This Row],[my new versions]],"'","")," ")</f>
        <v>RXN-ECOAH140_m_REV-rt6437</v>
      </c>
      <c r="H1739">
        <f>_xlfn.XLOOKUP(Table2[[#This Row],[name]],Table1[name],Table1[1/h],0)</f>
        <v>0</v>
      </c>
      <c r="I1739" t="b">
        <f>OR(Table2[[#This Row],[match]]=0,ROUNDUP(_xlfn.NUMBERVALUE(Table2[[#This Row],[match]]),4)=ROUNDUP(_xlfn.NUMBERVALUE(Table2[[#This Row],[1/h]]),4))</f>
        <v>1</v>
      </c>
    </row>
    <row r="1740" spans="5:9">
      <c r="E1740" t="s">
        <v>2147</v>
      </c>
      <c r="F1740">
        <f>_xlfn.NUMBERVALUE(_xlfn.TEXTAFTER(Table2[[#This Row],[my new versions]]," ",-1))</f>
        <v>12673.550496858699</v>
      </c>
      <c r="G1740" t="str">
        <f>_xlfn.TEXTBEFORE(SUBSTITUTE(Table2[[#This Row],[my new versions]],"'","")," ")</f>
        <v>RXN-ECOAH140_x_FWD-rt2994</v>
      </c>
      <c r="H1740">
        <f>_xlfn.XLOOKUP(Table2[[#This Row],[name]],Table1[name],Table1[1/h],0)</f>
        <v>0</v>
      </c>
      <c r="I1740" t="b">
        <f>OR(Table2[[#This Row],[match]]=0,ROUNDUP(_xlfn.NUMBERVALUE(Table2[[#This Row],[match]]),4)=ROUNDUP(_xlfn.NUMBERVALUE(Table2[[#This Row],[1/h]]),4))</f>
        <v>1</v>
      </c>
    </row>
    <row r="1741" spans="5:9">
      <c r="E1741" t="s">
        <v>2148</v>
      </c>
      <c r="F1741">
        <f>_xlfn.NUMBERVALUE(_xlfn.TEXTAFTER(Table2[[#This Row],[my new versions]]," ",-1))</f>
        <v>12673.550496858699</v>
      </c>
      <c r="G1741" t="str">
        <f>_xlfn.TEXTBEFORE(SUBSTITUTE(Table2[[#This Row],[my new versions]],"'","")," ")</f>
        <v>RXN-ECOAH140_x_FWD-rt8147</v>
      </c>
      <c r="H1741">
        <f>_xlfn.XLOOKUP(Table2[[#This Row],[name]],Table1[name],Table1[1/h],0)</f>
        <v>0</v>
      </c>
      <c r="I1741" t="b">
        <f>OR(Table2[[#This Row],[match]]=0,ROUNDUP(_xlfn.NUMBERVALUE(Table2[[#This Row],[match]]),4)=ROUNDUP(_xlfn.NUMBERVALUE(Table2[[#This Row],[1/h]]),4))</f>
        <v>1</v>
      </c>
    </row>
    <row r="1742" spans="5:9">
      <c r="E1742" t="s">
        <v>2149</v>
      </c>
      <c r="F1742">
        <f>_xlfn.NUMBERVALUE(_xlfn.TEXTAFTER(Table2[[#This Row],[my new versions]]," ",-1))</f>
        <v>12673.550496858699</v>
      </c>
      <c r="G1742" t="str">
        <f>_xlfn.TEXTBEFORE(SUBSTITUTE(Table2[[#This Row],[my new versions]],"'","")," ")</f>
        <v>RXN-ECOAH141b_m_FWD-rt6437</v>
      </c>
      <c r="H1742">
        <f>_xlfn.XLOOKUP(Table2[[#This Row],[name]],Table1[name],Table1[1/h],0)</f>
        <v>0</v>
      </c>
      <c r="I1742" t="b">
        <f>OR(Table2[[#This Row],[match]]=0,ROUNDUP(_xlfn.NUMBERVALUE(Table2[[#This Row],[match]]),4)=ROUNDUP(_xlfn.NUMBERVALUE(Table2[[#This Row],[1/h]]),4))</f>
        <v>1</v>
      </c>
    </row>
    <row r="1743" spans="5:9">
      <c r="E1743" t="s">
        <v>2150</v>
      </c>
      <c r="F1743">
        <f>_xlfn.NUMBERVALUE(_xlfn.TEXTAFTER(Table2[[#This Row],[my new versions]]," ",-1))</f>
        <v>12673.550496858699</v>
      </c>
      <c r="G1743" t="str">
        <f>_xlfn.TEXTBEFORE(SUBSTITUTE(Table2[[#This Row],[my new versions]],"'","")," ")</f>
        <v>RXN-ECOAH141b_x_FWD-rt2994</v>
      </c>
      <c r="H1743">
        <f>_xlfn.XLOOKUP(Table2[[#This Row],[name]],Table1[name],Table1[1/h],0)</f>
        <v>0</v>
      </c>
      <c r="I1743" t="b">
        <f>OR(Table2[[#This Row],[match]]=0,ROUNDUP(_xlfn.NUMBERVALUE(Table2[[#This Row],[match]]),4)=ROUNDUP(_xlfn.NUMBERVALUE(Table2[[#This Row],[1/h]]),4))</f>
        <v>1</v>
      </c>
    </row>
    <row r="1744" spans="5:9">
      <c r="E1744" t="s">
        <v>2151</v>
      </c>
      <c r="F1744">
        <f>_xlfn.NUMBERVALUE(_xlfn.TEXTAFTER(Table2[[#This Row],[my new versions]]," ",-1))</f>
        <v>12673.550496858699</v>
      </c>
      <c r="G1744" t="str">
        <f>_xlfn.TEXTBEFORE(SUBSTITUTE(Table2[[#This Row],[my new versions]],"'","")," ")</f>
        <v>RXN-ECOAH141b_x_FWD-rt8147</v>
      </c>
      <c r="H1744">
        <f>_xlfn.XLOOKUP(Table2[[#This Row],[name]],Table1[name],Table1[1/h],0)</f>
        <v>0</v>
      </c>
      <c r="I1744" t="b">
        <f>OR(Table2[[#This Row],[match]]=0,ROUNDUP(_xlfn.NUMBERVALUE(Table2[[#This Row],[match]]),4)=ROUNDUP(_xlfn.NUMBERVALUE(Table2[[#This Row],[1/h]]),4))</f>
        <v>1</v>
      </c>
    </row>
    <row r="1745" spans="5:9">
      <c r="E1745" t="s">
        <v>2152</v>
      </c>
      <c r="F1745">
        <f>_xlfn.NUMBERVALUE(_xlfn.TEXTAFTER(Table2[[#This Row],[my new versions]]," ",-1))</f>
        <v>12673.550496858699</v>
      </c>
      <c r="G1745" t="str">
        <f>_xlfn.TEXTBEFORE(SUBSTITUTE(Table2[[#This Row],[my new versions]],"'","")," ")</f>
        <v>RXN-ECOAH141c_m_FWD-rt6437</v>
      </c>
      <c r="H1745">
        <f>_xlfn.XLOOKUP(Table2[[#This Row],[name]],Table1[name],Table1[1/h],0)</f>
        <v>0</v>
      </c>
      <c r="I1745" t="b">
        <f>OR(Table2[[#This Row],[match]]=0,ROUNDUP(_xlfn.NUMBERVALUE(Table2[[#This Row],[match]]),4)=ROUNDUP(_xlfn.NUMBERVALUE(Table2[[#This Row],[1/h]]),4))</f>
        <v>1</v>
      </c>
    </row>
    <row r="1746" spans="5:9">
      <c r="E1746" t="s">
        <v>2153</v>
      </c>
      <c r="F1746">
        <f>_xlfn.NUMBERVALUE(_xlfn.TEXTAFTER(Table2[[#This Row],[my new versions]]," ",-1))</f>
        <v>12673.550496858699</v>
      </c>
      <c r="G1746" t="str">
        <f>_xlfn.TEXTBEFORE(SUBSTITUTE(Table2[[#This Row],[my new versions]],"'","")," ")</f>
        <v>RXN-ECOAH141c_x_FWD-rt2994</v>
      </c>
      <c r="H1746">
        <f>_xlfn.XLOOKUP(Table2[[#This Row],[name]],Table1[name],Table1[1/h],0)</f>
        <v>0</v>
      </c>
      <c r="I1746" t="b">
        <f>OR(Table2[[#This Row],[match]]=0,ROUNDUP(_xlfn.NUMBERVALUE(Table2[[#This Row],[match]]),4)=ROUNDUP(_xlfn.NUMBERVALUE(Table2[[#This Row],[1/h]]),4))</f>
        <v>1</v>
      </c>
    </row>
    <row r="1747" spans="5:9">
      <c r="E1747" t="s">
        <v>2154</v>
      </c>
      <c r="F1747">
        <f>_xlfn.NUMBERVALUE(_xlfn.TEXTAFTER(Table2[[#This Row],[my new versions]]," ",-1))</f>
        <v>12673.550496858699</v>
      </c>
      <c r="G1747" t="str">
        <f>_xlfn.TEXTBEFORE(SUBSTITUTE(Table2[[#This Row],[my new versions]],"'","")," ")</f>
        <v>RXN-ECOAH141c_x_FWD-rt8147</v>
      </c>
      <c r="H1747">
        <f>_xlfn.XLOOKUP(Table2[[#This Row],[name]],Table1[name],Table1[1/h],0)</f>
        <v>0</v>
      </c>
      <c r="I1747" t="b">
        <f>OR(Table2[[#This Row],[match]]=0,ROUNDUP(_xlfn.NUMBERVALUE(Table2[[#This Row],[match]]),4)=ROUNDUP(_xlfn.NUMBERVALUE(Table2[[#This Row],[1/h]]),4))</f>
        <v>1</v>
      </c>
    </row>
    <row r="1748" spans="5:9">
      <c r="E1748" t="s">
        <v>2155</v>
      </c>
      <c r="F1748">
        <f>_xlfn.NUMBERVALUE(_xlfn.TEXTAFTER(Table2[[#This Row],[my new versions]]," ",-1))</f>
        <v>12673.550496858699</v>
      </c>
      <c r="G1748" t="str">
        <f>_xlfn.TEXTBEFORE(SUBSTITUTE(Table2[[#This Row],[my new versions]],"'","")," ")</f>
        <v>RXN-ECOAH142_x_FWD-rt2994</v>
      </c>
      <c r="H1748">
        <f>_xlfn.XLOOKUP(Table2[[#This Row],[name]],Table1[name],Table1[1/h],0)</f>
        <v>0</v>
      </c>
      <c r="I1748" t="b">
        <f>OR(Table2[[#This Row],[match]]=0,ROUNDUP(_xlfn.NUMBERVALUE(Table2[[#This Row],[match]]),4)=ROUNDUP(_xlfn.NUMBERVALUE(Table2[[#This Row],[1/h]]),4))</f>
        <v>1</v>
      </c>
    </row>
    <row r="1749" spans="5:9">
      <c r="E1749" t="s">
        <v>2156</v>
      </c>
      <c r="F1749">
        <f>_xlfn.NUMBERVALUE(_xlfn.TEXTAFTER(Table2[[#This Row],[my new versions]]," ",-1))</f>
        <v>12673.550496858699</v>
      </c>
      <c r="G1749" t="str">
        <f>_xlfn.TEXTBEFORE(SUBSTITUTE(Table2[[#This Row],[my new versions]],"'","")," ")</f>
        <v>RXN-ECOAH142_x_FWD-rt8147</v>
      </c>
      <c r="H1749">
        <f>_xlfn.XLOOKUP(Table2[[#This Row],[name]],Table1[name],Table1[1/h],0)</f>
        <v>0</v>
      </c>
      <c r="I1749" t="b">
        <f>OR(Table2[[#This Row],[match]]=0,ROUNDUP(_xlfn.NUMBERVALUE(Table2[[#This Row],[match]]),4)=ROUNDUP(_xlfn.NUMBERVALUE(Table2[[#This Row],[1/h]]),4))</f>
        <v>1</v>
      </c>
    </row>
    <row r="1750" spans="5:9">
      <c r="E1750" t="s">
        <v>2157</v>
      </c>
      <c r="F1750">
        <f>_xlfn.NUMBERVALUE(_xlfn.TEXTAFTER(Table2[[#This Row],[my new versions]]," ",-1))</f>
        <v>12673.550496858699</v>
      </c>
      <c r="G1750" t="str">
        <f>_xlfn.TEXTBEFORE(SUBSTITUTE(Table2[[#This Row],[my new versions]],"'","")," ")</f>
        <v>RXN-ECOAH143_x_FWD-rt2994</v>
      </c>
      <c r="H1750">
        <f>_xlfn.XLOOKUP(Table2[[#This Row],[name]],Table1[name],Table1[1/h],0)</f>
        <v>0</v>
      </c>
      <c r="I1750" t="b">
        <f>OR(Table2[[#This Row],[match]]=0,ROUNDUP(_xlfn.NUMBERVALUE(Table2[[#This Row],[match]]),4)=ROUNDUP(_xlfn.NUMBERVALUE(Table2[[#This Row],[1/h]]),4))</f>
        <v>1</v>
      </c>
    </row>
    <row r="1751" spans="5:9">
      <c r="E1751" t="s">
        <v>2158</v>
      </c>
      <c r="F1751">
        <f>_xlfn.NUMBERVALUE(_xlfn.TEXTAFTER(Table2[[#This Row],[my new versions]]," ",-1))</f>
        <v>12673.550496858699</v>
      </c>
      <c r="G1751" t="str">
        <f>_xlfn.TEXTBEFORE(SUBSTITUTE(Table2[[#This Row],[my new versions]],"'","")," ")</f>
        <v>RXN-ECOAH143_x_FWD-rt8147</v>
      </c>
      <c r="H1751">
        <f>_xlfn.XLOOKUP(Table2[[#This Row],[name]],Table1[name],Table1[1/h],0)</f>
        <v>0</v>
      </c>
      <c r="I1751" t="b">
        <f>OR(Table2[[#This Row],[match]]=0,ROUNDUP(_xlfn.NUMBERVALUE(Table2[[#This Row],[match]]),4)=ROUNDUP(_xlfn.NUMBERVALUE(Table2[[#This Row],[1/h]]),4))</f>
        <v>1</v>
      </c>
    </row>
    <row r="1752" spans="5:9">
      <c r="E1752" t="s">
        <v>2159</v>
      </c>
      <c r="F1752">
        <f>_xlfn.NUMBERVALUE(_xlfn.TEXTAFTER(Table2[[#This Row],[my new versions]]," ",-1))</f>
        <v>12673.550496858699</v>
      </c>
      <c r="G1752" t="str">
        <f>_xlfn.TEXTBEFORE(SUBSTITUTE(Table2[[#This Row],[my new versions]],"'","")," ")</f>
        <v>RXN-ECOAH160_m_FWD-rt6437</v>
      </c>
      <c r="H1752">
        <f>_xlfn.XLOOKUP(Table2[[#This Row],[name]],Table1[name],Table1[1/h],0)</f>
        <v>0</v>
      </c>
      <c r="I1752" t="b">
        <f>OR(Table2[[#This Row],[match]]=0,ROUNDUP(_xlfn.NUMBERVALUE(Table2[[#This Row],[match]]),4)=ROUNDUP(_xlfn.NUMBERVALUE(Table2[[#This Row],[1/h]]),4))</f>
        <v>1</v>
      </c>
    </row>
    <row r="1753" spans="5:9">
      <c r="E1753" t="s">
        <v>2160</v>
      </c>
      <c r="F1753">
        <f>_xlfn.NUMBERVALUE(_xlfn.TEXTAFTER(Table2[[#This Row],[my new versions]]," ",-1))</f>
        <v>12673.550496858699</v>
      </c>
      <c r="G1753" t="str">
        <f>_xlfn.TEXTBEFORE(SUBSTITUTE(Table2[[#This Row],[my new versions]],"'","")," ")</f>
        <v>RXN-ECOAH160_m_REV-rt6437</v>
      </c>
      <c r="H1753">
        <f>_xlfn.XLOOKUP(Table2[[#This Row],[name]],Table1[name],Table1[1/h],0)</f>
        <v>0</v>
      </c>
      <c r="I1753" t="b">
        <f>OR(Table2[[#This Row],[match]]=0,ROUNDUP(_xlfn.NUMBERVALUE(Table2[[#This Row],[match]]),4)=ROUNDUP(_xlfn.NUMBERVALUE(Table2[[#This Row],[1/h]]),4))</f>
        <v>1</v>
      </c>
    </row>
    <row r="1754" spans="5:9">
      <c r="E1754" t="s">
        <v>2161</v>
      </c>
      <c r="F1754">
        <f>_xlfn.NUMBERVALUE(_xlfn.TEXTAFTER(Table2[[#This Row],[my new versions]]," ",-1))</f>
        <v>12673.550496858699</v>
      </c>
      <c r="G1754" t="str">
        <f>_xlfn.TEXTBEFORE(SUBSTITUTE(Table2[[#This Row],[my new versions]],"'","")," ")</f>
        <v>RXN-ECOAH160_x_FWD-rt2994</v>
      </c>
      <c r="H1754">
        <f>_xlfn.XLOOKUP(Table2[[#This Row],[name]],Table1[name],Table1[1/h],0)</f>
        <v>0</v>
      </c>
      <c r="I1754" t="b">
        <f>OR(Table2[[#This Row],[match]]=0,ROUNDUP(_xlfn.NUMBERVALUE(Table2[[#This Row],[match]]),4)=ROUNDUP(_xlfn.NUMBERVALUE(Table2[[#This Row],[1/h]]),4))</f>
        <v>1</v>
      </c>
    </row>
    <row r="1755" spans="5:9">
      <c r="E1755" t="s">
        <v>2162</v>
      </c>
      <c r="F1755">
        <f>_xlfn.NUMBERVALUE(_xlfn.TEXTAFTER(Table2[[#This Row],[my new versions]]," ",-1))</f>
        <v>12673.550496858699</v>
      </c>
      <c r="G1755" t="str">
        <f>_xlfn.TEXTBEFORE(SUBSTITUTE(Table2[[#This Row],[my new versions]],"'","")," ")</f>
        <v>RXN-ECOAH160_x_FWD-rt8147</v>
      </c>
      <c r="H1755">
        <f>_xlfn.XLOOKUP(Table2[[#This Row],[name]],Table1[name],Table1[1/h],0)</f>
        <v>0</v>
      </c>
      <c r="I1755" t="b">
        <f>OR(Table2[[#This Row],[match]]=0,ROUNDUP(_xlfn.NUMBERVALUE(Table2[[#This Row],[match]]),4)=ROUNDUP(_xlfn.NUMBERVALUE(Table2[[#This Row],[1/h]]),4))</f>
        <v>1</v>
      </c>
    </row>
    <row r="1756" spans="5:9">
      <c r="E1756" t="s">
        <v>2163</v>
      </c>
      <c r="F1756">
        <f>_xlfn.NUMBERVALUE(_xlfn.TEXTAFTER(Table2[[#This Row],[my new versions]]," ",-1))</f>
        <v>12673.550496858699</v>
      </c>
      <c r="G1756" t="str">
        <f>_xlfn.TEXTBEFORE(SUBSTITUTE(Table2[[#This Row],[my new versions]],"'","")," ")</f>
        <v>RXN-ECOAH161b_m_FWD-rt6437</v>
      </c>
      <c r="H1756">
        <f>_xlfn.XLOOKUP(Table2[[#This Row],[name]],Table1[name],Table1[1/h],0)</f>
        <v>0</v>
      </c>
      <c r="I1756" t="b">
        <f>OR(Table2[[#This Row],[match]]=0,ROUNDUP(_xlfn.NUMBERVALUE(Table2[[#This Row],[match]]),4)=ROUNDUP(_xlfn.NUMBERVALUE(Table2[[#This Row],[1/h]]),4))</f>
        <v>1</v>
      </c>
    </row>
    <row r="1757" spans="5:9">
      <c r="E1757" t="s">
        <v>2164</v>
      </c>
      <c r="F1757">
        <f>_xlfn.NUMBERVALUE(_xlfn.TEXTAFTER(Table2[[#This Row],[my new versions]]," ",-1))</f>
        <v>12673.550496858699</v>
      </c>
      <c r="G1757" t="str">
        <f>_xlfn.TEXTBEFORE(SUBSTITUTE(Table2[[#This Row],[my new versions]],"'","")," ")</f>
        <v>RXN-ECOAH161b_x_FWD-rt2994</v>
      </c>
      <c r="H1757">
        <f>_xlfn.XLOOKUP(Table2[[#This Row],[name]],Table1[name],Table1[1/h],0)</f>
        <v>0</v>
      </c>
      <c r="I1757" t="b">
        <f>OR(Table2[[#This Row],[match]]=0,ROUNDUP(_xlfn.NUMBERVALUE(Table2[[#This Row],[match]]),4)=ROUNDUP(_xlfn.NUMBERVALUE(Table2[[#This Row],[1/h]]),4))</f>
        <v>1</v>
      </c>
    </row>
    <row r="1758" spans="5:9">
      <c r="E1758" t="s">
        <v>2165</v>
      </c>
      <c r="F1758">
        <f>_xlfn.NUMBERVALUE(_xlfn.TEXTAFTER(Table2[[#This Row],[my new versions]]," ",-1))</f>
        <v>12673.550496858699</v>
      </c>
      <c r="G1758" t="str">
        <f>_xlfn.TEXTBEFORE(SUBSTITUTE(Table2[[#This Row],[my new versions]],"'","")," ")</f>
        <v>RXN-ECOAH161b_x_FWD-rt8147</v>
      </c>
      <c r="H1758">
        <f>_xlfn.XLOOKUP(Table2[[#This Row],[name]],Table1[name],Table1[1/h],0)</f>
        <v>0</v>
      </c>
      <c r="I1758" t="b">
        <f>OR(Table2[[#This Row],[match]]=0,ROUNDUP(_xlfn.NUMBERVALUE(Table2[[#This Row],[match]]),4)=ROUNDUP(_xlfn.NUMBERVALUE(Table2[[#This Row],[1/h]]),4))</f>
        <v>1</v>
      </c>
    </row>
    <row r="1759" spans="5:9">
      <c r="E1759" t="s">
        <v>2166</v>
      </c>
      <c r="F1759">
        <f>_xlfn.NUMBERVALUE(_xlfn.TEXTAFTER(Table2[[#This Row],[my new versions]]," ",-1))</f>
        <v>12673.550496858699</v>
      </c>
      <c r="G1759" t="str">
        <f>_xlfn.TEXTBEFORE(SUBSTITUTE(Table2[[#This Row],[my new versions]],"'","")," ")</f>
        <v>RXN-ECOAH161c_m_FWD-rt6437</v>
      </c>
      <c r="H1759">
        <f>_xlfn.XLOOKUP(Table2[[#This Row],[name]],Table1[name],Table1[1/h],0)</f>
        <v>0</v>
      </c>
      <c r="I1759" t="b">
        <f>OR(Table2[[#This Row],[match]]=0,ROUNDUP(_xlfn.NUMBERVALUE(Table2[[#This Row],[match]]),4)=ROUNDUP(_xlfn.NUMBERVALUE(Table2[[#This Row],[1/h]]),4))</f>
        <v>1</v>
      </c>
    </row>
    <row r="1760" spans="5:9">
      <c r="E1760" t="s">
        <v>2167</v>
      </c>
      <c r="F1760">
        <f>_xlfn.NUMBERVALUE(_xlfn.TEXTAFTER(Table2[[#This Row],[my new versions]]," ",-1))</f>
        <v>12673.550496858699</v>
      </c>
      <c r="G1760" t="str">
        <f>_xlfn.TEXTBEFORE(SUBSTITUTE(Table2[[#This Row],[my new versions]],"'","")," ")</f>
        <v>RXN-ECOAH161c_x_FWD-rt2994</v>
      </c>
      <c r="H1760">
        <f>_xlfn.XLOOKUP(Table2[[#This Row],[name]],Table1[name],Table1[1/h],0)</f>
        <v>0</v>
      </c>
      <c r="I1760" t="b">
        <f>OR(Table2[[#This Row],[match]]=0,ROUNDUP(_xlfn.NUMBERVALUE(Table2[[#This Row],[match]]),4)=ROUNDUP(_xlfn.NUMBERVALUE(Table2[[#This Row],[1/h]]),4))</f>
        <v>1</v>
      </c>
    </row>
    <row r="1761" spans="5:9">
      <c r="E1761" t="s">
        <v>2168</v>
      </c>
      <c r="F1761">
        <f>_xlfn.NUMBERVALUE(_xlfn.TEXTAFTER(Table2[[#This Row],[my new versions]]," ",-1))</f>
        <v>12673.550496858699</v>
      </c>
      <c r="G1761" t="str">
        <f>_xlfn.TEXTBEFORE(SUBSTITUTE(Table2[[#This Row],[my new versions]],"'","")," ")</f>
        <v>RXN-ECOAH161c_x_FWD-rt8147</v>
      </c>
      <c r="H1761">
        <f>_xlfn.XLOOKUP(Table2[[#This Row],[name]],Table1[name],Table1[1/h],0)</f>
        <v>0</v>
      </c>
      <c r="I1761" t="b">
        <f>OR(Table2[[#This Row],[match]]=0,ROUNDUP(_xlfn.NUMBERVALUE(Table2[[#This Row],[match]]),4)=ROUNDUP(_xlfn.NUMBERVALUE(Table2[[#This Row],[1/h]]),4))</f>
        <v>1</v>
      </c>
    </row>
    <row r="1762" spans="5:9">
      <c r="E1762" t="s">
        <v>2169</v>
      </c>
      <c r="F1762">
        <f>_xlfn.NUMBERVALUE(_xlfn.TEXTAFTER(Table2[[#This Row],[my new versions]]," ",-1))</f>
        <v>12673.550496858699</v>
      </c>
      <c r="G1762" t="str">
        <f>_xlfn.TEXTBEFORE(SUBSTITUTE(Table2[[#This Row],[my new versions]],"'","")," ")</f>
        <v>RXN-ECOAH162_x_FWD-rt2994</v>
      </c>
      <c r="H1762">
        <f>_xlfn.XLOOKUP(Table2[[#This Row],[name]],Table1[name],Table1[1/h],0)</f>
        <v>0</v>
      </c>
      <c r="I1762" t="b">
        <f>OR(Table2[[#This Row],[match]]=0,ROUNDUP(_xlfn.NUMBERVALUE(Table2[[#This Row],[match]]),4)=ROUNDUP(_xlfn.NUMBERVALUE(Table2[[#This Row],[1/h]]),4))</f>
        <v>1</v>
      </c>
    </row>
    <row r="1763" spans="5:9">
      <c r="E1763" t="s">
        <v>2170</v>
      </c>
      <c r="F1763">
        <f>_xlfn.NUMBERVALUE(_xlfn.TEXTAFTER(Table2[[#This Row],[my new versions]]," ",-1))</f>
        <v>12673.550496858699</v>
      </c>
      <c r="G1763" t="str">
        <f>_xlfn.TEXTBEFORE(SUBSTITUTE(Table2[[#This Row],[my new versions]],"'","")," ")</f>
        <v>RXN-ECOAH162_x_FWD-rt8147</v>
      </c>
      <c r="H1763">
        <f>_xlfn.XLOOKUP(Table2[[#This Row],[name]],Table1[name],Table1[1/h],0)</f>
        <v>0</v>
      </c>
      <c r="I1763" t="b">
        <f>OR(Table2[[#This Row],[match]]=0,ROUNDUP(_xlfn.NUMBERVALUE(Table2[[#This Row],[match]]),4)=ROUNDUP(_xlfn.NUMBERVALUE(Table2[[#This Row],[1/h]]),4))</f>
        <v>1</v>
      </c>
    </row>
    <row r="1764" spans="5:9">
      <c r="E1764" t="s">
        <v>2171</v>
      </c>
      <c r="F1764">
        <f>_xlfn.NUMBERVALUE(_xlfn.TEXTAFTER(Table2[[#This Row],[my new versions]]," ",-1))</f>
        <v>12673.550496858699</v>
      </c>
      <c r="G1764" t="str">
        <f>_xlfn.TEXTBEFORE(SUBSTITUTE(Table2[[#This Row],[my new versions]],"'","")," ")</f>
        <v>RXN-ECOAH163_x_FWD-rt2994</v>
      </c>
      <c r="H1764">
        <f>_xlfn.XLOOKUP(Table2[[#This Row],[name]],Table1[name],Table1[1/h],0)</f>
        <v>0</v>
      </c>
      <c r="I1764" t="b">
        <f>OR(Table2[[#This Row],[match]]=0,ROUNDUP(_xlfn.NUMBERVALUE(Table2[[#This Row],[match]]),4)=ROUNDUP(_xlfn.NUMBERVALUE(Table2[[#This Row],[1/h]]),4))</f>
        <v>1</v>
      </c>
    </row>
    <row r="1765" spans="5:9">
      <c r="E1765" t="s">
        <v>2172</v>
      </c>
      <c r="F1765">
        <f>_xlfn.NUMBERVALUE(_xlfn.TEXTAFTER(Table2[[#This Row],[my new versions]]," ",-1))</f>
        <v>12673.550496858699</v>
      </c>
      <c r="G1765" t="str">
        <f>_xlfn.TEXTBEFORE(SUBSTITUTE(Table2[[#This Row],[my new versions]],"'","")," ")</f>
        <v>RXN-ECOAH163_x_FWD-rt8147</v>
      </c>
      <c r="H1765">
        <f>_xlfn.XLOOKUP(Table2[[#This Row],[name]],Table1[name],Table1[1/h],0)</f>
        <v>0</v>
      </c>
      <c r="I1765" t="b">
        <f>OR(Table2[[#This Row],[match]]=0,ROUNDUP(_xlfn.NUMBERVALUE(Table2[[#This Row],[match]]),4)=ROUNDUP(_xlfn.NUMBERVALUE(Table2[[#This Row],[1/h]]),4))</f>
        <v>1</v>
      </c>
    </row>
    <row r="1766" spans="5:9">
      <c r="E1766" t="s">
        <v>2173</v>
      </c>
      <c r="F1766">
        <f>_xlfn.NUMBERVALUE(_xlfn.TEXTAFTER(Table2[[#This Row],[my new versions]]," ",-1))</f>
        <v>12673.550496858699</v>
      </c>
      <c r="G1766" t="str">
        <f>_xlfn.TEXTBEFORE(SUBSTITUTE(Table2[[#This Row],[my new versions]],"'","")," ")</f>
        <v>RXN-ECOAH180_m_FWD-rt6437</v>
      </c>
      <c r="H1766">
        <f>_xlfn.XLOOKUP(Table2[[#This Row],[name]],Table1[name],Table1[1/h],0)</f>
        <v>0</v>
      </c>
      <c r="I1766" t="b">
        <f>OR(Table2[[#This Row],[match]]=0,ROUNDUP(_xlfn.NUMBERVALUE(Table2[[#This Row],[match]]),4)=ROUNDUP(_xlfn.NUMBERVALUE(Table2[[#This Row],[1/h]]),4))</f>
        <v>1</v>
      </c>
    </row>
    <row r="1767" spans="5:9">
      <c r="E1767" t="s">
        <v>2174</v>
      </c>
      <c r="F1767">
        <f>_xlfn.NUMBERVALUE(_xlfn.TEXTAFTER(Table2[[#This Row],[my new versions]]," ",-1))</f>
        <v>12673.550496858699</v>
      </c>
      <c r="G1767" t="str">
        <f>_xlfn.TEXTBEFORE(SUBSTITUTE(Table2[[#This Row],[my new versions]],"'","")," ")</f>
        <v>RXN-ECOAH180_x_FWD-rt2994</v>
      </c>
      <c r="H1767">
        <f>_xlfn.XLOOKUP(Table2[[#This Row],[name]],Table1[name],Table1[1/h],0)</f>
        <v>0</v>
      </c>
      <c r="I1767" t="b">
        <f>OR(Table2[[#This Row],[match]]=0,ROUNDUP(_xlfn.NUMBERVALUE(Table2[[#This Row],[match]]),4)=ROUNDUP(_xlfn.NUMBERVALUE(Table2[[#This Row],[1/h]]),4))</f>
        <v>1</v>
      </c>
    </row>
    <row r="1768" spans="5:9">
      <c r="E1768" t="s">
        <v>2175</v>
      </c>
      <c r="F1768">
        <f>_xlfn.NUMBERVALUE(_xlfn.TEXTAFTER(Table2[[#This Row],[my new versions]]," ",-1))</f>
        <v>12673.550496858699</v>
      </c>
      <c r="G1768" t="str">
        <f>_xlfn.TEXTBEFORE(SUBSTITUTE(Table2[[#This Row],[my new versions]],"'","")," ")</f>
        <v>RXN-ECOAH180_x_FWD-rt8147</v>
      </c>
      <c r="H1768">
        <f>_xlfn.XLOOKUP(Table2[[#This Row],[name]],Table1[name],Table1[1/h],0)</f>
        <v>0</v>
      </c>
      <c r="I1768" t="b">
        <f>OR(Table2[[#This Row],[match]]=0,ROUNDUP(_xlfn.NUMBERVALUE(Table2[[#This Row],[match]]),4)=ROUNDUP(_xlfn.NUMBERVALUE(Table2[[#This Row],[1/h]]),4))</f>
        <v>1</v>
      </c>
    </row>
    <row r="1769" spans="5:9">
      <c r="E1769" t="s">
        <v>2176</v>
      </c>
      <c r="F1769">
        <f>_xlfn.NUMBERVALUE(_xlfn.TEXTAFTER(Table2[[#This Row],[my new versions]]," ",-1))</f>
        <v>12673.550496858699</v>
      </c>
      <c r="G1769" t="str">
        <f>_xlfn.TEXTBEFORE(SUBSTITUTE(Table2[[#This Row],[my new versions]],"'","")," ")</f>
        <v>RXN-ECOAH181a_m_FWD-rt6437</v>
      </c>
      <c r="H1769">
        <f>_xlfn.XLOOKUP(Table2[[#This Row],[name]],Table1[name],Table1[1/h],0)</f>
        <v>0</v>
      </c>
      <c r="I1769" t="b">
        <f>OR(Table2[[#This Row],[match]]=0,ROUNDUP(_xlfn.NUMBERVALUE(Table2[[#This Row],[match]]),4)=ROUNDUP(_xlfn.NUMBERVALUE(Table2[[#This Row],[1/h]]),4))</f>
        <v>1</v>
      </c>
    </row>
    <row r="1770" spans="5:9">
      <c r="E1770" t="s">
        <v>2177</v>
      </c>
      <c r="F1770">
        <f>_xlfn.NUMBERVALUE(_xlfn.TEXTAFTER(Table2[[#This Row],[my new versions]]," ",-1))</f>
        <v>12673.550496858699</v>
      </c>
      <c r="G1770" t="str">
        <f>_xlfn.TEXTBEFORE(SUBSTITUTE(Table2[[#This Row],[my new versions]],"'","")," ")</f>
        <v>RXN-ECOAH181a_x_FWD-rt2994</v>
      </c>
      <c r="H1770">
        <f>_xlfn.XLOOKUP(Table2[[#This Row],[name]],Table1[name],Table1[1/h],0)</f>
        <v>0</v>
      </c>
      <c r="I1770" t="b">
        <f>OR(Table2[[#This Row],[match]]=0,ROUNDUP(_xlfn.NUMBERVALUE(Table2[[#This Row],[match]]),4)=ROUNDUP(_xlfn.NUMBERVALUE(Table2[[#This Row],[1/h]]),4))</f>
        <v>1</v>
      </c>
    </row>
    <row r="1771" spans="5:9">
      <c r="E1771" t="s">
        <v>2178</v>
      </c>
      <c r="F1771">
        <f>_xlfn.NUMBERVALUE(_xlfn.TEXTAFTER(Table2[[#This Row],[my new versions]]," ",-1))</f>
        <v>12673.550496858699</v>
      </c>
      <c r="G1771" t="str">
        <f>_xlfn.TEXTBEFORE(SUBSTITUTE(Table2[[#This Row],[my new versions]],"'","")," ")</f>
        <v>RXN-ECOAH181a_x_FWD-rt8147</v>
      </c>
      <c r="H1771">
        <f>_xlfn.XLOOKUP(Table2[[#This Row],[name]],Table1[name],Table1[1/h],0)</f>
        <v>0</v>
      </c>
      <c r="I1771" t="b">
        <f>OR(Table2[[#This Row],[match]]=0,ROUNDUP(_xlfn.NUMBERVALUE(Table2[[#This Row],[match]]),4)=ROUNDUP(_xlfn.NUMBERVALUE(Table2[[#This Row],[1/h]]),4))</f>
        <v>1</v>
      </c>
    </row>
    <row r="1772" spans="5:9">
      <c r="E1772" t="s">
        <v>2179</v>
      </c>
      <c r="F1772">
        <f>_xlfn.NUMBERVALUE(_xlfn.TEXTAFTER(Table2[[#This Row],[my new versions]]," ",-1))</f>
        <v>12673.550496858699</v>
      </c>
      <c r="G1772" t="str">
        <f>_xlfn.TEXTBEFORE(SUBSTITUTE(Table2[[#This Row],[my new versions]],"'","")," ")</f>
        <v>RXN-ECOAH182_x_FWD-rt2994</v>
      </c>
      <c r="H1772">
        <f>_xlfn.XLOOKUP(Table2[[#This Row],[name]],Table1[name],Table1[1/h],0)</f>
        <v>0</v>
      </c>
      <c r="I1772" t="b">
        <f>OR(Table2[[#This Row],[match]]=0,ROUNDUP(_xlfn.NUMBERVALUE(Table2[[#This Row],[match]]),4)=ROUNDUP(_xlfn.NUMBERVALUE(Table2[[#This Row],[1/h]]),4))</f>
        <v>1</v>
      </c>
    </row>
    <row r="1773" spans="5:9">
      <c r="E1773" t="s">
        <v>2180</v>
      </c>
      <c r="F1773">
        <f>_xlfn.NUMBERVALUE(_xlfn.TEXTAFTER(Table2[[#This Row],[my new versions]]," ",-1))</f>
        <v>12673.550496858699</v>
      </c>
      <c r="G1773" t="str">
        <f>_xlfn.TEXTBEFORE(SUBSTITUTE(Table2[[#This Row],[my new versions]],"'","")," ")</f>
        <v>RXN-ECOAH182_x_FWD-rt8147</v>
      </c>
      <c r="H1773">
        <f>_xlfn.XLOOKUP(Table2[[#This Row],[name]],Table1[name],Table1[1/h],0)</f>
        <v>0</v>
      </c>
      <c r="I1773" t="b">
        <f>OR(Table2[[#This Row],[match]]=0,ROUNDUP(_xlfn.NUMBERVALUE(Table2[[#This Row],[match]]),4)=ROUNDUP(_xlfn.NUMBERVALUE(Table2[[#This Row],[1/h]]),4))</f>
        <v>1</v>
      </c>
    </row>
    <row r="1774" spans="5:9">
      <c r="E1774" t="s">
        <v>2181</v>
      </c>
      <c r="F1774">
        <f>_xlfn.NUMBERVALUE(_xlfn.TEXTAFTER(Table2[[#This Row],[my new versions]]," ",-1))</f>
        <v>12673.550496858699</v>
      </c>
      <c r="G1774" t="str">
        <f>_xlfn.TEXTBEFORE(SUBSTITUTE(Table2[[#This Row],[my new versions]],"'","")," ")</f>
        <v>RXN-ECOAH183_x_FWD-rt2994</v>
      </c>
      <c r="H1774">
        <f>_xlfn.XLOOKUP(Table2[[#This Row],[name]],Table1[name],Table1[1/h],0)</f>
        <v>0</v>
      </c>
      <c r="I1774" t="b">
        <f>OR(Table2[[#This Row],[match]]=0,ROUNDUP(_xlfn.NUMBERVALUE(Table2[[#This Row],[match]]),4)=ROUNDUP(_xlfn.NUMBERVALUE(Table2[[#This Row],[1/h]]),4))</f>
        <v>1</v>
      </c>
    </row>
    <row r="1775" spans="5:9">
      <c r="E1775" t="s">
        <v>2182</v>
      </c>
      <c r="F1775">
        <f>_xlfn.NUMBERVALUE(_xlfn.TEXTAFTER(Table2[[#This Row],[my new versions]]," ",-1))</f>
        <v>12673.550496858699</v>
      </c>
      <c r="G1775" t="str">
        <f>_xlfn.TEXTBEFORE(SUBSTITUTE(Table2[[#This Row],[my new versions]],"'","")," ")</f>
        <v>RXN-ECOAH183_x_FWD-rt8147</v>
      </c>
      <c r="H1775">
        <f>_xlfn.XLOOKUP(Table2[[#This Row],[name]],Table1[name],Table1[1/h],0)</f>
        <v>0</v>
      </c>
      <c r="I1775" t="b">
        <f>OR(Table2[[#This Row],[match]]=0,ROUNDUP(_xlfn.NUMBERVALUE(Table2[[#This Row],[match]]),4)=ROUNDUP(_xlfn.NUMBERVALUE(Table2[[#This Row],[1/h]]),4))</f>
        <v>1</v>
      </c>
    </row>
    <row r="1776" spans="5:9">
      <c r="E1776" t="s">
        <v>2183</v>
      </c>
      <c r="F1776">
        <f>_xlfn.NUMBERVALUE(_xlfn.TEXTAFTER(Table2[[#This Row],[my new versions]]," ",-1))</f>
        <v>12673.550496858699</v>
      </c>
      <c r="G1776" t="str">
        <f>_xlfn.TEXTBEFORE(SUBSTITUTE(Table2[[#This Row],[my new versions]],"'","")," ")</f>
        <v>RXN-ECOAH200_x_FWD-rt2994</v>
      </c>
      <c r="H1776">
        <f>_xlfn.XLOOKUP(Table2[[#This Row],[name]],Table1[name],Table1[1/h],0)</f>
        <v>0</v>
      </c>
      <c r="I1776" t="b">
        <f>OR(Table2[[#This Row],[match]]=0,ROUNDUP(_xlfn.NUMBERVALUE(Table2[[#This Row],[match]]),4)=ROUNDUP(_xlfn.NUMBERVALUE(Table2[[#This Row],[1/h]]),4))</f>
        <v>1</v>
      </c>
    </row>
    <row r="1777" spans="5:9">
      <c r="E1777" t="s">
        <v>2184</v>
      </c>
      <c r="F1777">
        <f>_xlfn.NUMBERVALUE(_xlfn.TEXTAFTER(Table2[[#This Row],[my new versions]]," ",-1))</f>
        <v>12673.550496858699</v>
      </c>
      <c r="G1777" t="str">
        <f>_xlfn.TEXTBEFORE(SUBSTITUTE(Table2[[#This Row],[my new versions]],"'","")," ")</f>
        <v>RXN-ECOAH200_x_FWD-rt8147</v>
      </c>
      <c r="H1777">
        <f>_xlfn.XLOOKUP(Table2[[#This Row],[name]],Table1[name],Table1[1/h],0)</f>
        <v>0</v>
      </c>
      <c r="I1777" t="b">
        <f>OR(Table2[[#This Row],[match]]=0,ROUNDUP(_xlfn.NUMBERVALUE(Table2[[#This Row],[match]]),4)=ROUNDUP(_xlfn.NUMBERVALUE(Table2[[#This Row],[1/h]]),4))</f>
        <v>1</v>
      </c>
    </row>
    <row r="1778" spans="5:9">
      <c r="E1778" t="s">
        <v>2185</v>
      </c>
      <c r="F1778">
        <f>_xlfn.NUMBERVALUE(_xlfn.TEXTAFTER(Table2[[#This Row],[my new versions]]," ",-1))</f>
        <v>12673.550496858699</v>
      </c>
      <c r="G1778" t="str">
        <f>_xlfn.TEXTBEFORE(SUBSTITUTE(Table2[[#This Row],[my new versions]],"'","")," ")</f>
        <v>RXN-ECOAH220_x_FWD-rt2994</v>
      </c>
      <c r="H1778">
        <f>_xlfn.XLOOKUP(Table2[[#This Row],[name]],Table1[name],Table1[1/h],0)</f>
        <v>0</v>
      </c>
      <c r="I1778" t="b">
        <f>OR(Table2[[#This Row],[match]]=0,ROUNDUP(_xlfn.NUMBERVALUE(Table2[[#This Row],[match]]),4)=ROUNDUP(_xlfn.NUMBERVALUE(Table2[[#This Row],[1/h]]),4))</f>
        <v>1</v>
      </c>
    </row>
    <row r="1779" spans="5:9">
      <c r="E1779" t="s">
        <v>2186</v>
      </c>
      <c r="F1779">
        <f>_xlfn.NUMBERVALUE(_xlfn.TEXTAFTER(Table2[[#This Row],[my new versions]]," ",-1))</f>
        <v>12673.550496858699</v>
      </c>
      <c r="G1779" t="str">
        <f>_xlfn.TEXTBEFORE(SUBSTITUTE(Table2[[#This Row],[my new versions]],"'","")," ")</f>
        <v>RXN-ECOAH220_x_FWD-rt8147</v>
      </c>
      <c r="H1779">
        <f>_xlfn.XLOOKUP(Table2[[#This Row],[name]],Table1[name],Table1[1/h],0)</f>
        <v>0</v>
      </c>
      <c r="I1779" t="b">
        <f>OR(Table2[[#This Row],[match]]=0,ROUNDUP(_xlfn.NUMBERVALUE(Table2[[#This Row],[match]]),4)=ROUNDUP(_xlfn.NUMBERVALUE(Table2[[#This Row],[1/h]]),4))</f>
        <v>1</v>
      </c>
    </row>
    <row r="1780" spans="5:9">
      <c r="E1780" t="s">
        <v>2187</v>
      </c>
      <c r="F1780">
        <f>_xlfn.NUMBERVALUE(_xlfn.TEXTAFTER(Table2[[#This Row],[my new versions]]," ",-1))</f>
        <v>12673.550496858699</v>
      </c>
      <c r="G1780" t="str">
        <f>_xlfn.TEXTBEFORE(SUBSTITUTE(Table2[[#This Row],[my new versions]],"'","")," ")</f>
        <v>RXN-ECOAH240_x_FWD-rt2994</v>
      </c>
      <c r="H1780">
        <f>_xlfn.XLOOKUP(Table2[[#This Row],[name]],Table1[name],Table1[1/h],0)</f>
        <v>0</v>
      </c>
      <c r="I1780" t="b">
        <f>OR(Table2[[#This Row],[match]]=0,ROUNDUP(_xlfn.NUMBERVALUE(Table2[[#This Row],[match]]),4)=ROUNDUP(_xlfn.NUMBERVALUE(Table2[[#This Row],[1/h]]),4))</f>
        <v>1</v>
      </c>
    </row>
    <row r="1781" spans="5:9">
      <c r="E1781" t="s">
        <v>2188</v>
      </c>
      <c r="F1781">
        <f>_xlfn.NUMBERVALUE(_xlfn.TEXTAFTER(Table2[[#This Row],[my new versions]]," ",-1))</f>
        <v>12673.550496858699</v>
      </c>
      <c r="G1781" t="str">
        <f>_xlfn.TEXTBEFORE(SUBSTITUTE(Table2[[#This Row],[my new versions]],"'","")," ")</f>
        <v>RXN-ECOAH240_x_FWD-rt8147</v>
      </c>
      <c r="H1781">
        <f>_xlfn.XLOOKUP(Table2[[#This Row],[name]],Table1[name],Table1[1/h],0)</f>
        <v>0</v>
      </c>
      <c r="I1781" t="b">
        <f>OR(Table2[[#This Row],[match]]=0,ROUNDUP(_xlfn.NUMBERVALUE(Table2[[#This Row],[match]]),4)=ROUNDUP(_xlfn.NUMBERVALUE(Table2[[#This Row],[1/h]]),4))</f>
        <v>1</v>
      </c>
    </row>
    <row r="1782" spans="5:9">
      <c r="E1782" t="s">
        <v>2189</v>
      </c>
      <c r="F1782">
        <f>_xlfn.NUMBERVALUE(_xlfn.TEXTAFTER(Table2[[#This Row],[my new versions]]," ",-1))</f>
        <v>12673.550496858699</v>
      </c>
      <c r="G1782" t="str">
        <f>_xlfn.TEXTBEFORE(SUBSTITUTE(Table2[[#This Row],[my new versions]],"'","")," ")</f>
        <v>RXN-ECOAH260_x_FWD-rt2994</v>
      </c>
      <c r="H1782">
        <f>_xlfn.XLOOKUP(Table2[[#This Row],[name]],Table1[name],Table1[1/h],0)</f>
        <v>0</v>
      </c>
      <c r="I1782" t="b">
        <f>OR(Table2[[#This Row],[match]]=0,ROUNDUP(_xlfn.NUMBERVALUE(Table2[[#This Row],[match]]),4)=ROUNDUP(_xlfn.NUMBERVALUE(Table2[[#This Row],[1/h]]),4))</f>
        <v>1</v>
      </c>
    </row>
    <row r="1783" spans="5:9">
      <c r="E1783" t="s">
        <v>2190</v>
      </c>
      <c r="F1783">
        <f>_xlfn.NUMBERVALUE(_xlfn.TEXTAFTER(Table2[[#This Row],[my new versions]]," ",-1))</f>
        <v>12673.550496858699</v>
      </c>
      <c r="G1783" t="str">
        <f>_xlfn.TEXTBEFORE(SUBSTITUTE(Table2[[#This Row],[my new versions]],"'","")," ")</f>
        <v>RXN-ECOAH260_x_FWD-rt8147</v>
      </c>
      <c r="H1783">
        <f>_xlfn.XLOOKUP(Table2[[#This Row],[name]],Table1[name],Table1[1/h],0)</f>
        <v>0</v>
      </c>
      <c r="I1783" t="b">
        <f>OR(Table2[[#This Row],[match]]=0,ROUNDUP(_xlfn.NUMBERVALUE(Table2[[#This Row],[match]]),4)=ROUNDUP(_xlfn.NUMBERVALUE(Table2[[#This Row],[1/h]]),4))</f>
        <v>1</v>
      </c>
    </row>
    <row r="1784" spans="5:9">
      <c r="E1784" t="s">
        <v>2191</v>
      </c>
      <c r="F1784">
        <f>_xlfn.NUMBERVALUE(_xlfn.TEXTAFTER(Table2[[#This Row],[my new versions]]," ",-1))</f>
        <v>12673.550496858699</v>
      </c>
      <c r="G1784" t="str">
        <f>_xlfn.TEXTBEFORE(SUBSTITUTE(Table2[[#This Row],[my new versions]],"'","")," ")</f>
        <v>RXN-ECOAH40_m_FWD-rt6437</v>
      </c>
      <c r="H1784">
        <f>_xlfn.XLOOKUP(Table2[[#This Row],[name]],Table1[name],Table1[1/h],0)</f>
        <v>0</v>
      </c>
      <c r="I1784" t="b">
        <f>OR(Table2[[#This Row],[match]]=0,ROUNDUP(_xlfn.NUMBERVALUE(Table2[[#This Row],[match]]),4)=ROUNDUP(_xlfn.NUMBERVALUE(Table2[[#This Row],[1/h]]),4))</f>
        <v>1</v>
      </c>
    </row>
    <row r="1785" spans="5:9">
      <c r="E1785" t="s">
        <v>2192</v>
      </c>
      <c r="F1785">
        <f>_xlfn.NUMBERVALUE(_xlfn.TEXTAFTER(Table2[[#This Row],[my new versions]]," ",-1))</f>
        <v>12673.550496858699</v>
      </c>
      <c r="G1785" t="str">
        <f>_xlfn.TEXTBEFORE(SUBSTITUTE(Table2[[#This Row],[my new versions]],"'","")," ")</f>
        <v>RXN-ECOAH40_m_REV-rt6437</v>
      </c>
      <c r="H1785">
        <f>_xlfn.XLOOKUP(Table2[[#This Row],[name]],Table1[name],Table1[1/h],0)</f>
        <v>0</v>
      </c>
      <c r="I1785" t="b">
        <f>OR(Table2[[#This Row],[match]]=0,ROUNDUP(_xlfn.NUMBERVALUE(Table2[[#This Row],[match]]),4)=ROUNDUP(_xlfn.NUMBERVALUE(Table2[[#This Row],[1/h]]),4))</f>
        <v>1</v>
      </c>
    </row>
    <row r="1786" spans="5:9">
      <c r="E1786" t="s">
        <v>2193</v>
      </c>
      <c r="F1786">
        <f>_xlfn.NUMBERVALUE(_xlfn.TEXTAFTER(Table2[[#This Row],[my new versions]]," ",-1))</f>
        <v>12673.550496858699</v>
      </c>
      <c r="G1786" t="str">
        <f>_xlfn.TEXTBEFORE(SUBSTITUTE(Table2[[#This Row],[my new versions]],"'","")," ")</f>
        <v>RXN-ECOAH40_x_FWD-rt2994</v>
      </c>
      <c r="H1786">
        <f>_xlfn.XLOOKUP(Table2[[#This Row],[name]],Table1[name],Table1[1/h],0)</f>
        <v>0</v>
      </c>
      <c r="I1786" t="b">
        <f>OR(Table2[[#This Row],[match]]=0,ROUNDUP(_xlfn.NUMBERVALUE(Table2[[#This Row],[match]]),4)=ROUNDUP(_xlfn.NUMBERVALUE(Table2[[#This Row],[1/h]]),4))</f>
        <v>1</v>
      </c>
    </row>
    <row r="1787" spans="5:9">
      <c r="E1787" t="s">
        <v>2194</v>
      </c>
      <c r="F1787">
        <f>_xlfn.NUMBERVALUE(_xlfn.TEXTAFTER(Table2[[#This Row],[my new versions]]," ",-1))</f>
        <v>12673.550496858699</v>
      </c>
      <c r="G1787" t="str">
        <f>_xlfn.TEXTBEFORE(SUBSTITUTE(Table2[[#This Row],[my new versions]],"'","")," ")</f>
        <v>RXN-ECOAH40_x_FWD-rt8147</v>
      </c>
      <c r="H1787">
        <f>_xlfn.XLOOKUP(Table2[[#This Row],[name]],Table1[name],Table1[1/h],0)</f>
        <v>0</v>
      </c>
      <c r="I1787" t="b">
        <f>OR(Table2[[#This Row],[match]]=0,ROUNDUP(_xlfn.NUMBERVALUE(Table2[[#This Row],[match]]),4)=ROUNDUP(_xlfn.NUMBERVALUE(Table2[[#This Row],[1/h]]),4))</f>
        <v>1</v>
      </c>
    </row>
    <row r="1788" spans="5:9">
      <c r="E1788" t="s">
        <v>2195</v>
      </c>
      <c r="F1788">
        <f>_xlfn.NUMBERVALUE(_xlfn.TEXTAFTER(Table2[[#This Row],[my new versions]]," ",-1))</f>
        <v>12673.550496858699</v>
      </c>
      <c r="G1788" t="str">
        <f>_xlfn.TEXTBEFORE(SUBSTITUTE(Table2[[#This Row],[my new versions]],"'","")," ")</f>
        <v>RXN-ECOAH60_m_FWD-rt6437</v>
      </c>
      <c r="H1788">
        <f>_xlfn.XLOOKUP(Table2[[#This Row],[name]],Table1[name],Table1[1/h],0)</f>
        <v>0</v>
      </c>
      <c r="I1788" t="b">
        <f>OR(Table2[[#This Row],[match]]=0,ROUNDUP(_xlfn.NUMBERVALUE(Table2[[#This Row],[match]]),4)=ROUNDUP(_xlfn.NUMBERVALUE(Table2[[#This Row],[1/h]]),4))</f>
        <v>1</v>
      </c>
    </row>
    <row r="1789" spans="5:9">
      <c r="E1789" t="s">
        <v>2196</v>
      </c>
      <c r="F1789">
        <f>_xlfn.NUMBERVALUE(_xlfn.TEXTAFTER(Table2[[#This Row],[my new versions]]," ",-1))</f>
        <v>12673.550496858699</v>
      </c>
      <c r="G1789" t="str">
        <f>_xlfn.TEXTBEFORE(SUBSTITUTE(Table2[[#This Row],[my new versions]],"'","")," ")</f>
        <v>RXN-ECOAH60_m_REV-rt6437</v>
      </c>
      <c r="H1789">
        <f>_xlfn.XLOOKUP(Table2[[#This Row],[name]],Table1[name],Table1[1/h],0)</f>
        <v>0</v>
      </c>
      <c r="I1789" t="b">
        <f>OR(Table2[[#This Row],[match]]=0,ROUNDUP(_xlfn.NUMBERVALUE(Table2[[#This Row],[match]]),4)=ROUNDUP(_xlfn.NUMBERVALUE(Table2[[#This Row],[1/h]]),4))</f>
        <v>1</v>
      </c>
    </row>
    <row r="1790" spans="5:9">
      <c r="E1790" t="s">
        <v>2197</v>
      </c>
      <c r="F1790">
        <f>_xlfn.NUMBERVALUE(_xlfn.TEXTAFTER(Table2[[#This Row],[my new versions]]," ",-1))</f>
        <v>12673.550496858699</v>
      </c>
      <c r="G1790" t="str">
        <f>_xlfn.TEXTBEFORE(SUBSTITUTE(Table2[[#This Row],[my new versions]],"'","")," ")</f>
        <v>RXN-ECOAH60_x_FWD-rt2994</v>
      </c>
      <c r="H1790">
        <f>_xlfn.XLOOKUP(Table2[[#This Row],[name]],Table1[name],Table1[1/h],0)</f>
        <v>0</v>
      </c>
      <c r="I1790" t="b">
        <f>OR(Table2[[#This Row],[match]]=0,ROUNDUP(_xlfn.NUMBERVALUE(Table2[[#This Row],[match]]),4)=ROUNDUP(_xlfn.NUMBERVALUE(Table2[[#This Row],[1/h]]),4))</f>
        <v>1</v>
      </c>
    </row>
    <row r="1791" spans="5:9">
      <c r="E1791" t="s">
        <v>2198</v>
      </c>
      <c r="F1791">
        <f>_xlfn.NUMBERVALUE(_xlfn.TEXTAFTER(Table2[[#This Row],[my new versions]]," ",-1))</f>
        <v>12673.550496858699</v>
      </c>
      <c r="G1791" t="str">
        <f>_xlfn.TEXTBEFORE(SUBSTITUTE(Table2[[#This Row],[my new versions]],"'","")," ")</f>
        <v>RXN-ECOAH60_x_FWD-rt8147</v>
      </c>
      <c r="H1791">
        <f>_xlfn.XLOOKUP(Table2[[#This Row],[name]],Table1[name],Table1[1/h],0)</f>
        <v>0</v>
      </c>
      <c r="I1791" t="b">
        <f>OR(Table2[[#This Row],[match]]=0,ROUNDUP(_xlfn.NUMBERVALUE(Table2[[#This Row],[match]]),4)=ROUNDUP(_xlfn.NUMBERVALUE(Table2[[#This Row],[1/h]]),4))</f>
        <v>1</v>
      </c>
    </row>
    <row r="1792" spans="5:9">
      <c r="E1792" t="s">
        <v>2199</v>
      </c>
      <c r="F1792">
        <f>_xlfn.NUMBERVALUE(_xlfn.TEXTAFTER(Table2[[#This Row],[my new versions]]," ",-1))</f>
        <v>12673.550496858699</v>
      </c>
      <c r="G1792" t="str">
        <f>_xlfn.TEXTBEFORE(SUBSTITUTE(Table2[[#This Row],[my new versions]],"'","")," ")</f>
        <v>RXN-ECOAH80_m_FWD-rt6437</v>
      </c>
      <c r="H1792">
        <f>_xlfn.XLOOKUP(Table2[[#This Row],[name]],Table1[name],Table1[1/h],0)</f>
        <v>0</v>
      </c>
      <c r="I1792" t="b">
        <f>OR(Table2[[#This Row],[match]]=0,ROUNDUP(_xlfn.NUMBERVALUE(Table2[[#This Row],[match]]),4)=ROUNDUP(_xlfn.NUMBERVALUE(Table2[[#This Row],[1/h]]),4))</f>
        <v>1</v>
      </c>
    </row>
    <row r="1793" spans="5:9">
      <c r="E1793" t="s">
        <v>2200</v>
      </c>
      <c r="F1793">
        <f>_xlfn.NUMBERVALUE(_xlfn.TEXTAFTER(Table2[[#This Row],[my new versions]]," ",-1))</f>
        <v>12673.550496858699</v>
      </c>
      <c r="G1793" t="str">
        <f>_xlfn.TEXTBEFORE(SUBSTITUTE(Table2[[#This Row],[my new versions]],"'","")," ")</f>
        <v>RXN-ECOAH80_m_REV-rt6437</v>
      </c>
      <c r="H1793">
        <f>_xlfn.XLOOKUP(Table2[[#This Row],[name]],Table1[name],Table1[1/h],0)</f>
        <v>0</v>
      </c>
      <c r="I1793" t="b">
        <f>OR(Table2[[#This Row],[match]]=0,ROUNDUP(_xlfn.NUMBERVALUE(Table2[[#This Row],[match]]),4)=ROUNDUP(_xlfn.NUMBERVALUE(Table2[[#This Row],[1/h]]),4))</f>
        <v>1</v>
      </c>
    </row>
    <row r="1794" spans="5:9">
      <c r="E1794" t="s">
        <v>2201</v>
      </c>
      <c r="F1794">
        <f>_xlfn.NUMBERVALUE(_xlfn.TEXTAFTER(Table2[[#This Row],[my new versions]]," ",-1))</f>
        <v>12673.550496858699</v>
      </c>
      <c r="G1794" t="str">
        <f>_xlfn.TEXTBEFORE(SUBSTITUTE(Table2[[#This Row],[my new versions]],"'","")," ")</f>
        <v>RXN-ECOAH80_x_FWD-rt2994</v>
      </c>
      <c r="H1794">
        <f>_xlfn.XLOOKUP(Table2[[#This Row],[name]],Table1[name],Table1[1/h],0)</f>
        <v>0</v>
      </c>
      <c r="I1794" t="b">
        <f>OR(Table2[[#This Row],[match]]=0,ROUNDUP(_xlfn.NUMBERVALUE(Table2[[#This Row],[match]]),4)=ROUNDUP(_xlfn.NUMBERVALUE(Table2[[#This Row],[1/h]]),4))</f>
        <v>1</v>
      </c>
    </row>
    <row r="1795" spans="5:9">
      <c r="E1795" t="s">
        <v>2202</v>
      </c>
      <c r="F1795">
        <f>_xlfn.NUMBERVALUE(_xlfn.TEXTAFTER(Table2[[#This Row],[my new versions]]," ",-1))</f>
        <v>12673.550496858699</v>
      </c>
      <c r="G1795" t="str">
        <f>_xlfn.TEXTBEFORE(SUBSTITUTE(Table2[[#This Row],[my new versions]],"'","")," ")</f>
        <v>RXN-ECOAH80_x_FWD-rt8147</v>
      </c>
      <c r="H1795">
        <f>_xlfn.XLOOKUP(Table2[[#This Row],[name]],Table1[name],Table1[1/h],0)</f>
        <v>0</v>
      </c>
      <c r="I1795" t="b">
        <f>OR(Table2[[#This Row],[match]]=0,ROUNDUP(_xlfn.NUMBERVALUE(Table2[[#This Row],[match]]),4)=ROUNDUP(_xlfn.NUMBERVALUE(Table2[[#This Row],[1/h]]),4))</f>
        <v>1</v>
      </c>
    </row>
    <row r="1796" spans="5:9">
      <c r="E1796" t="s">
        <v>2203</v>
      </c>
      <c r="F1796">
        <f>_xlfn.NUMBERVALUE(_xlfn.TEXTAFTER(Table2[[#This Row],[my new versions]]," ",-1))</f>
        <v>12673.550496858699</v>
      </c>
      <c r="G1796" t="str">
        <f>_xlfn.TEXTBEFORE(SUBSTITUTE(Table2[[#This Row],[my new versions]],"'","")," ")</f>
        <v>RXN-ECOAI101a_x_FWD-rt1925</v>
      </c>
      <c r="H1796">
        <f>_xlfn.XLOOKUP(Table2[[#This Row],[name]],Table1[name],Table1[1/h],0)</f>
        <v>0</v>
      </c>
      <c r="I1796" t="b">
        <f>OR(Table2[[#This Row],[match]]=0,ROUNDUP(_xlfn.NUMBERVALUE(Table2[[#This Row],[match]]),4)=ROUNDUP(_xlfn.NUMBERVALUE(Table2[[#This Row],[1/h]]),4))</f>
        <v>1</v>
      </c>
    </row>
    <row r="1797" spans="5:9">
      <c r="E1797" t="s">
        <v>2204</v>
      </c>
      <c r="F1797">
        <f>_xlfn.NUMBERVALUE(_xlfn.TEXTAFTER(Table2[[#This Row],[my new versions]]," ",-1))</f>
        <v>12673.550496858699</v>
      </c>
      <c r="G1797" t="str">
        <f>_xlfn.TEXTBEFORE(SUBSTITUTE(Table2[[#This Row],[my new versions]],"'","")," ")</f>
        <v>RXN-ECOAI101d_x_FWD-rt1925</v>
      </c>
      <c r="H1797">
        <f>_xlfn.XLOOKUP(Table2[[#This Row],[name]],Table1[name],Table1[1/h],0)</f>
        <v>0</v>
      </c>
      <c r="I1797" t="b">
        <f>OR(Table2[[#This Row],[match]]=0,ROUNDUP(_xlfn.NUMBERVALUE(Table2[[#This Row],[match]]),4)=ROUNDUP(_xlfn.NUMBERVALUE(Table2[[#This Row],[1/h]]),4))</f>
        <v>1</v>
      </c>
    </row>
    <row r="1798" spans="5:9">
      <c r="E1798" t="s">
        <v>2205</v>
      </c>
      <c r="F1798">
        <f>_xlfn.NUMBERVALUE(_xlfn.TEXTAFTER(Table2[[#This Row],[my new versions]]," ",-1))</f>
        <v>12673.550496858699</v>
      </c>
      <c r="G1798" t="str">
        <f>_xlfn.TEXTBEFORE(SUBSTITUTE(Table2[[#This Row],[my new versions]],"'","")," ")</f>
        <v>RXN-ECOAI102e_x_FWD-rt1925</v>
      </c>
      <c r="H1798">
        <f>_xlfn.XLOOKUP(Table2[[#This Row],[name]],Table1[name],Table1[1/h],0)</f>
        <v>0</v>
      </c>
      <c r="I1798" t="b">
        <f>OR(Table2[[#This Row],[match]]=0,ROUNDUP(_xlfn.NUMBERVALUE(Table2[[#This Row],[match]]),4)=ROUNDUP(_xlfn.NUMBERVALUE(Table2[[#This Row],[1/h]]),4))</f>
        <v>1</v>
      </c>
    </row>
    <row r="1799" spans="5:9">
      <c r="E1799" t="s">
        <v>2206</v>
      </c>
      <c r="F1799">
        <f>_xlfn.NUMBERVALUE(_xlfn.TEXTAFTER(Table2[[#This Row],[my new versions]]," ",-1))</f>
        <v>12673.550496858699</v>
      </c>
      <c r="G1799" t="str">
        <f>_xlfn.TEXTBEFORE(SUBSTITUTE(Table2[[#This Row],[my new versions]],"'","")," ")</f>
        <v>RXN-ECOAI121a_x_FWD-rt1925</v>
      </c>
      <c r="H1799">
        <f>_xlfn.XLOOKUP(Table2[[#This Row],[name]],Table1[name],Table1[1/h],0)</f>
        <v>0</v>
      </c>
      <c r="I1799" t="b">
        <f>OR(Table2[[#This Row],[match]]=0,ROUNDUP(_xlfn.NUMBERVALUE(Table2[[#This Row],[match]]),4)=ROUNDUP(_xlfn.NUMBERVALUE(Table2[[#This Row],[1/h]]),4))</f>
        <v>1</v>
      </c>
    </row>
    <row r="1800" spans="5:9">
      <c r="E1800" t="s">
        <v>2207</v>
      </c>
      <c r="F1800">
        <f>_xlfn.NUMBERVALUE(_xlfn.TEXTAFTER(Table2[[#This Row],[my new versions]]," ",-1))</f>
        <v>12673.550496858699</v>
      </c>
      <c r="G1800" t="str">
        <f>_xlfn.TEXTBEFORE(SUBSTITUTE(Table2[[#This Row],[my new versions]],"'","")," ")</f>
        <v>RXN-ECOAI121b_x_FWD-rt1925</v>
      </c>
      <c r="H1800">
        <f>_xlfn.XLOOKUP(Table2[[#This Row],[name]],Table1[name],Table1[1/h],0)</f>
        <v>0</v>
      </c>
      <c r="I1800" t="b">
        <f>OR(Table2[[#This Row],[match]]=0,ROUNDUP(_xlfn.NUMBERVALUE(Table2[[#This Row],[match]]),4)=ROUNDUP(_xlfn.NUMBERVALUE(Table2[[#This Row],[1/h]]),4))</f>
        <v>1</v>
      </c>
    </row>
    <row r="1801" spans="5:9">
      <c r="E1801" t="s">
        <v>2208</v>
      </c>
      <c r="F1801">
        <f>_xlfn.NUMBERVALUE(_xlfn.TEXTAFTER(Table2[[#This Row],[my new versions]]," ",-1))</f>
        <v>12673.550496858699</v>
      </c>
      <c r="G1801" t="str">
        <f>_xlfn.TEXTBEFORE(SUBSTITUTE(Table2[[#This Row],[my new versions]],"'","")," ")</f>
        <v>RXN-ECOAI122c_x_FWD-rt1925</v>
      </c>
      <c r="H1801">
        <f>_xlfn.XLOOKUP(Table2[[#This Row],[name]],Table1[name],Table1[1/h],0)</f>
        <v>0</v>
      </c>
      <c r="I1801" t="b">
        <f>OR(Table2[[#This Row],[match]]=0,ROUNDUP(_xlfn.NUMBERVALUE(Table2[[#This Row],[match]]),4)=ROUNDUP(_xlfn.NUMBERVALUE(Table2[[#This Row],[1/h]]),4))</f>
        <v>1</v>
      </c>
    </row>
    <row r="1802" spans="5:9">
      <c r="E1802" t="s">
        <v>2209</v>
      </c>
      <c r="F1802">
        <f>_xlfn.NUMBERVALUE(_xlfn.TEXTAFTER(Table2[[#This Row],[my new versions]]," ",-1))</f>
        <v>12673.550496858699</v>
      </c>
      <c r="G1802" t="str">
        <f>_xlfn.TEXTBEFORE(SUBSTITUTE(Table2[[#This Row],[my new versions]],"'","")," ")</f>
        <v>RXN-ECOAI122d_x_FWD-rt1925</v>
      </c>
      <c r="H1802">
        <f>_xlfn.XLOOKUP(Table2[[#This Row],[name]],Table1[name],Table1[1/h],0)</f>
        <v>0</v>
      </c>
      <c r="I1802" t="b">
        <f>OR(Table2[[#This Row],[match]]=0,ROUNDUP(_xlfn.NUMBERVALUE(Table2[[#This Row],[match]]),4)=ROUNDUP(_xlfn.NUMBERVALUE(Table2[[#This Row],[1/h]]),4))</f>
        <v>1</v>
      </c>
    </row>
    <row r="1803" spans="5:9">
      <c r="E1803" t="s">
        <v>2210</v>
      </c>
      <c r="F1803">
        <f>_xlfn.NUMBERVALUE(_xlfn.TEXTAFTER(Table2[[#This Row],[my new versions]]," ",-1))</f>
        <v>12673.550496858699</v>
      </c>
      <c r="G1803" t="str">
        <f>_xlfn.TEXTBEFORE(SUBSTITUTE(Table2[[#This Row],[my new versions]],"'","")," ")</f>
        <v>RXN-ECOAI123e_x_FWD-rt1925</v>
      </c>
      <c r="H1803">
        <f>_xlfn.XLOOKUP(Table2[[#This Row],[name]],Table1[name],Table1[1/h],0)</f>
        <v>0</v>
      </c>
      <c r="I1803" t="b">
        <f>OR(Table2[[#This Row],[match]]=0,ROUNDUP(_xlfn.NUMBERVALUE(Table2[[#This Row],[match]]),4)=ROUNDUP(_xlfn.NUMBERVALUE(Table2[[#This Row],[1/h]]),4))</f>
        <v>1</v>
      </c>
    </row>
    <row r="1804" spans="5:9">
      <c r="E1804" t="s">
        <v>2211</v>
      </c>
      <c r="F1804">
        <f>_xlfn.NUMBERVALUE(_xlfn.TEXTAFTER(Table2[[#This Row],[my new versions]]," ",-1))</f>
        <v>12673.550496858699</v>
      </c>
      <c r="G1804" t="str">
        <f>_xlfn.TEXTBEFORE(SUBSTITUTE(Table2[[#This Row],[my new versions]],"'","")," ")</f>
        <v>RXN-ECOAI141a_x_FWD-rt1925</v>
      </c>
      <c r="H1804">
        <f>_xlfn.XLOOKUP(Table2[[#This Row],[name]],Table1[name],Table1[1/h],0)</f>
        <v>0</v>
      </c>
      <c r="I1804" t="b">
        <f>OR(Table2[[#This Row],[match]]=0,ROUNDUP(_xlfn.NUMBERVALUE(Table2[[#This Row],[match]]),4)=ROUNDUP(_xlfn.NUMBERVALUE(Table2[[#This Row],[1/h]]),4))</f>
        <v>1</v>
      </c>
    </row>
    <row r="1805" spans="5:9">
      <c r="E1805" t="s">
        <v>2212</v>
      </c>
      <c r="F1805">
        <f>_xlfn.NUMBERVALUE(_xlfn.TEXTAFTER(Table2[[#This Row],[my new versions]]," ",-1))</f>
        <v>12673.550496858699</v>
      </c>
      <c r="G1805" t="str">
        <f>_xlfn.TEXTBEFORE(SUBSTITUTE(Table2[[#This Row],[my new versions]],"'","")," ")</f>
        <v>RXN-ECOAI142c_x_FWD-rt1925</v>
      </c>
      <c r="H1805">
        <f>_xlfn.XLOOKUP(Table2[[#This Row],[name]],Table1[name],Table1[1/h],0)</f>
        <v>0</v>
      </c>
      <c r="I1805" t="b">
        <f>OR(Table2[[#This Row],[match]]=0,ROUNDUP(_xlfn.NUMBERVALUE(Table2[[#This Row],[match]]),4)=ROUNDUP(_xlfn.NUMBERVALUE(Table2[[#This Row],[1/h]]),4))</f>
        <v>1</v>
      </c>
    </row>
    <row r="1806" spans="5:9">
      <c r="E1806" t="s">
        <v>2213</v>
      </c>
      <c r="F1806">
        <f>_xlfn.NUMBERVALUE(_xlfn.TEXTAFTER(Table2[[#This Row],[my new versions]]," ",-1))</f>
        <v>12673.550496858699</v>
      </c>
      <c r="G1806" t="str">
        <f>_xlfn.TEXTBEFORE(SUBSTITUTE(Table2[[#This Row],[my new versions]],"'","")," ")</f>
        <v>RXN-ECOAI81e_x_FWD-rt1925</v>
      </c>
      <c r="H1806">
        <f>_xlfn.XLOOKUP(Table2[[#This Row],[name]],Table1[name],Table1[1/h],0)</f>
        <v>0</v>
      </c>
      <c r="I1806" t="b">
        <f>OR(Table2[[#This Row],[match]]=0,ROUNDUP(_xlfn.NUMBERVALUE(Table2[[#This Row],[match]]),4)=ROUNDUP(_xlfn.NUMBERVALUE(Table2[[#This Row],[1/h]]),4))</f>
        <v>1</v>
      </c>
    </row>
    <row r="1807" spans="5:9">
      <c r="E1807" t="s">
        <v>2214</v>
      </c>
      <c r="F1807">
        <f>_xlfn.NUMBERVALUE(_xlfn.TEXTAFTER(Table2[[#This Row],[my new versions]]," ",-1))</f>
        <v>12673.550496858699</v>
      </c>
      <c r="G1807" t="str">
        <f>_xlfn.TEXTBEFORE(SUBSTITUTE(Table2[[#This Row],[my new versions]],"'","")," ")</f>
        <v>RXN-ECOAI82e_x_FWD-rt1925</v>
      </c>
      <c r="H1807">
        <f>_xlfn.XLOOKUP(Table2[[#This Row],[name]],Table1[name],Table1[1/h],0)</f>
        <v>0</v>
      </c>
      <c r="I1807" t="b">
        <f>OR(Table2[[#This Row],[match]]=0,ROUNDUP(_xlfn.NUMBERVALUE(Table2[[#This Row],[match]]),4)=ROUNDUP(_xlfn.NUMBERVALUE(Table2[[#This Row],[1/h]]),4))</f>
        <v>1</v>
      </c>
    </row>
    <row r="1808" spans="5:9">
      <c r="E1808" t="s">
        <v>2215</v>
      </c>
      <c r="F1808">
        <f>_xlfn.NUMBERVALUE(_xlfn.TEXTAFTER(Table2[[#This Row],[my new versions]]," ",-1))</f>
        <v>12673.550496858699</v>
      </c>
      <c r="G1808" t="str">
        <f>_xlfn.TEXTBEFORE(SUBSTITUTE(Table2[[#This Row],[my new versions]],"'","")," ")</f>
        <v>RXN-ECOAR122_x_FWD-rt4860</v>
      </c>
      <c r="H1808">
        <f>_xlfn.XLOOKUP(Table2[[#This Row],[name]],Table1[name],Table1[1/h],0)</f>
        <v>0</v>
      </c>
      <c r="I1808" t="b">
        <f>OR(Table2[[#This Row],[match]]=0,ROUNDUP(_xlfn.NUMBERVALUE(Table2[[#This Row],[match]]),4)=ROUNDUP(_xlfn.NUMBERVALUE(Table2[[#This Row],[1/h]]),4))</f>
        <v>1</v>
      </c>
    </row>
    <row r="1809" spans="5:9">
      <c r="E1809" t="s">
        <v>2216</v>
      </c>
      <c r="F1809">
        <f>_xlfn.NUMBERVALUE(_xlfn.TEXTAFTER(Table2[[#This Row],[my new versions]]," ",-1))</f>
        <v>12673.550496858699</v>
      </c>
      <c r="G1809" t="str">
        <f>_xlfn.TEXTBEFORE(SUBSTITUTE(Table2[[#This Row],[my new versions]],"'","")," ")</f>
        <v>RXN-ECOAR142_x_FWD-rt4860</v>
      </c>
      <c r="H1809">
        <f>_xlfn.XLOOKUP(Table2[[#This Row],[name]],Table1[name],Table1[1/h],0)</f>
        <v>0</v>
      </c>
      <c r="I1809" t="b">
        <f>OR(Table2[[#This Row],[match]]=0,ROUNDUP(_xlfn.NUMBERVALUE(Table2[[#This Row],[match]]),4)=ROUNDUP(_xlfn.NUMBERVALUE(Table2[[#This Row],[1/h]]),4))</f>
        <v>1</v>
      </c>
    </row>
    <row r="1810" spans="5:9">
      <c r="E1810" t="s">
        <v>2217</v>
      </c>
      <c r="F1810">
        <f>_xlfn.NUMBERVALUE(_xlfn.TEXTAFTER(Table2[[#This Row],[my new versions]]," ",-1))</f>
        <v>27121.898080948598</v>
      </c>
      <c r="G1810" t="str">
        <f>_xlfn.TEXTBEFORE(SUBSTITUTE(Table2[[#This Row],[my new versions]],"'","")," ")</f>
        <v>RXN-ECOAR200_rm_FWD-rt7873</v>
      </c>
      <c r="H1810">
        <f>_xlfn.XLOOKUP(Table2[[#This Row],[name]],Table1[name],Table1[1/h],0)</f>
        <v>27121.898080948646</v>
      </c>
      <c r="I1810" t="b">
        <f>OR(Table2[[#This Row],[match]]=0,ROUNDUP(_xlfn.NUMBERVALUE(Table2[[#This Row],[match]]),4)=ROUNDUP(_xlfn.NUMBERVALUE(Table2[[#This Row],[1/h]]),4))</f>
        <v>1</v>
      </c>
    </row>
    <row r="1811" spans="5:9">
      <c r="E1811" t="s">
        <v>2218</v>
      </c>
      <c r="F1811">
        <f>_xlfn.NUMBERVALUE(_xlfn.TEXTAFTER(Table2[[#This Row],[my new versions]]," ",-1))</f>
        <v>27121.898080948598</v>
      </c>
      <c r="G1811" t="str">
        <f>_xlfn.TEXTBEFORE(SUBSTITUTE(Table2[[#This Row],[my new versions]],"'","")," ")</f>
        <v>RXN-ECOAR220_rm_FWD-rt7873</v>
      </c>
      <c r="H1811">
        <f>_xlfn.XLOOKUP(Table2[[#This Row],[name]],Table1[name],Table1[1/h],0)</f>
        <v>27121.898080948646</v>
      </c>
      <c r="I1811" t="b">
        <f>OR(Table2[[#This Row],[match]]=0,ROUNDUP(_xlfn.NUMBERVALUE(Table2[[#This Row],[match]]),4)=ROUNDUP(_xlfn.NUMBERVALUE(Table2[[#This Row],[1/h]]),4))</f>
        <v>1</v>
      </c>
    </row>
    <row r="1812" spans="5:9">
      <c r="E1812" t="s">
        <v>2219</v>
      </c>
      <c r="F1812">
        <f>_xlfn.NUMBERVALUE(_xlfn.TEXTAFTER(Table2[[#This Row],[my new versions]]," ",-1))</f>
        <v>27121.898080948598</v>
      </c>
      <c r="G1812" t="str">
        <f>_xlfn.TEXTBEFORE(SUBSTITUTE(Table2[[#This Row],[my new versions]],"'","")," ")</f>
        <v>RXN-ECOAR240_rm_FWD-rt7873</v>
      </c>
      <c r="H1812">
        <f>_xlfn.XLOOKUP(Table2[[#This Row],[name]],Table1[name],Table1[1/h],0)</f>
        <v>27121.898080948646</v>
      </c>
      <c r="I1812" t="b">
        <f>OR(Table2[[#This Row],[match]]=0,ROUNDUP(_xlfn.NUMBERVALUE(Table2[[#This Row],[match]]),4)=ROUNDUP(_xlfn.NUMBERVALUE(Table2[[#This Row],[1/h]]),4))</f>
        <v>1</v>
      </c>
    </row>
    <row r="1813" spans="5:9">
      <c r="E1813" t="s">
        <v>2220</v>
      </c>
      <c r="F1813">
        <f>_xlfn.NUMBERVALUE(_xlfn.TEXTAFTER(Table2[[#This Row],[my new versions]]," ",-1))</f>
        <v>27121.898080948598</v>
      </c>
      <c r="G1813" t="str">
        <f>_xlfn.TEXTBEFORE(SUBSTITUTE(Table2[[#This Row],[my new versions]],"'","")," ")</f>
        <v>RXN-ECOAR260_rm_FWD-rt7873</v>
      </c>
      <c r="H1813">
        <f>_xlfn.XLOOKUP(Table2[[#This Row],[name]],Table1[name],Table1[1/h],0)</f>
        <v>27121.898080948646</v>
      </c>
      <c r="I1813" t="b">
        <f>OR(Table2[[#This Row],[match]]=0,ROUNDUP(_xlfn.NUMBERVALUE(Table2[[#This Row],[match]]),4)=ROUNDUP(_xlfn.NUMBERVALUE(Table2[[#This Row],[1/h]]),4))</f>
        <v>1</v>
      </c>
    </row>
    <row r="1814" spans="5:9">
      <c r="E1814" t="s">
        <v>2221</v>
      </c>
      <c r="F1814">
        <f>_xlfn.NUMBERVALUE(_xlfn.TEXTAFTER(Table2[[#This Row],[my new versions]]," ",-1))</f>
        <v>12673.550496858699</v>
      </c>
      <c r="G1814" t="str">
        <f>_xlfn.TEXTBEFORE(SUBSTITUTE(Table2[[#This Row],[my new versions]],"'","")," ")</f>
        <v>RXN-EGHLAT_c_FWD-rt0568_c</v>
      </c>
      <c r="H1814">
        <f>_xlfn.XLOOKUP(Table2[[#This Row],[name]],Table1[name],Table1[1/h],0)</f>
        <v>0</v>
      </c>
      <c r="I1814" t="b">
        <f>OR(Table2[[#This Row],[match]]=0,ROUNDUP(_xlfn.NUMBERVALUE(Table2[[#This Row],[match]]),4)=ROUNDUP(_xlfn.NUMBERVALUE(Table2[[#This Row],[1/h]]),4))</f>
        <v>1</v>
      </c>
    </row>
    <row r="1815" spans="5:9">
      <c r="E1815" t="s">
        <v>2222</v>
      </c>
      <c r="F1815">
        <f>_xlfn.NUMBERVALUE(_xlfn.TEXTAFTER(Table2[[#This Row],[my new versions]]," ",-1))</f>
        <v>12673.550496858699</v>
      </c>
      <c r="G1815" t="str">
        <f>_xlfn.TEXTBEFORE(SUBSTITUTE(Table2[[#This Row],[my new versions]],"'","")," ")</f>
        <v>RXN-EGHLAT_c_FWD-rt1784_c</v>
      </c>
      <c r="H1815">
        <f>_xlfn.XLOOKUP(Table2[[#This Row],[name]],Table1[name],Table1[1/h],0)</f>
        <v>0</v>
      </c>
      <c r="I1815" t="b">
        <f>OR(Table2[[#This Row],[match]]=0,ROUNDUP(_xlfn.NUMBERVALUE(Table2[[#This Row],[match]]),4)=ROUNDUP(_xlfn.NUMBERVALUE(Table2[[#This Row],[1/h]]),4))</f>
        <v>1</v>
      </c>
    </row>
    <row r="1816" spans="5:9">
      <c r="E1816" t="s">
        <v>2223</v>
      </c>
      <c r="F1816">
        <f>_xlfn.NUMBERVALUE(_xlfn.TEXTAFTER(Table2[[#This Row],[my new versions]]," ",-1))</f>
        <v>12673.550496858699</v>
      </c>
      <c r="G1816" t="str">
        <f>_xlfn.TEXTBEFORE(SUBSTITUTE(Table2[[#This Row],[my new versions]],"'","")," ")</f>
        <v>RXN-EGHLAT_m_FWD-rt5562_m</v>
      </c>
      <c r="H1816">
        <f>_xlfn.XLOOKUP(Table2[[#This Row],[name]],Table1[name],Table1[1/h],0)</f>
        <v>0</v>
      </c>
      <c r="I1816" t="b">
        <f>OR(Table2[[#This Row],[match]]=0,ROUNDUP(_xlfn.NUMBERVALUE(Table2[[#This Row],[match]]),4)=ROUNDUP(_xlfn.NUMBERVALUE(Table2[[#This Row],[1/h]]),4))</f>
        <v>1</v>
      </c>
    </row>
    <row r="1817" spans="5:9">
      <c r="E1817" t="s">
        <v>2224</v>
      </c>
      <c r="F1817">
        <f>_xlfn.NUMBERVALUE(_xlfn.TEXTAFTER(Table2[[#This Row],[my new versions]]," ",-1))</f>
        <v>12673.550496858699</v>
      </c>
      <c r="G1817" t="str">
        <f>_xlfn.TEXTBEFORE(SUBSTITUTE(Table2[[#This Row],[my new versions]],"'","")," ")</f>
        <v>RXN-EGHLAT_x_FWD-rt0568_x</v>
      </c>
      <c r="H1817">
        <f>_xlfn.XLOOKUP(Table2[[#This Row],[name]],Table1[name],Table1[1/h],0)</f>
        <v>0</v>
      </c>
      <c r="I1817" t="b">
        <f>OR(Table2[[#This Row],[match]]=0,ROUNDUP(_xlfn.NUMBERVALUE(Table2[[#This Row],[match]]),4)=ROUNDUP(_xlfn.NUMBERVALUE(Table2[[#This Row],[1/h]]),4))</f>
        <v>1</v>
      </c>
    </row>
    <row r="1818" spans="5:9">
      <c r="E1818" t="s">
        <v>2225</v>
      </c>
      <c r="F1818">
        <f>_xlfn.NUMBERVALUE(_xlfn.TEXTAFTER(Table2[[#This Row],[my new versions]]," ",-1))</f>
        <v>12673.550496858699</v>
      </c>
      <c r="G1818" t="str">
        <f>_xlfn.TEXTBEFORE(SUBSTITUTE(Table2[[#This Row],[my new versions]],"'","")," ")</f>
        <v>RXN-EGHLAT_x_FWD-rt5562_x</v>
      </c>
      <c r="H1818">
        <f>_xlfn.XLOOKUP(Table2[[#This Row],[name]],Table1[name],Table1[1/h],0)</f>
        <v>0</v>
      </c>
      <c r="I1818" t="b">
        <f>OR(Table2[[#This Row],[match]]=0,ROUNDUP(_xlfn.NUMBERVALUE(Table2[[#This Row],[match]]),4)=ROUNDUP(_xlfn.NUMBERVALUE(Table2[[#This Row],[1/h]]),4))</f>
        <v>1</v>
      </c>
    </row>
    <row r="1819" spans="5:9">
      <c r="E1819" t="s">
        <v>2226</v>
      </c>
      <c r="F1819">
        <f>_xlfn.NUMBERVALUE(_xlfn.TEXTAFTER(Table2[[#This Row],[my new versions]]," ",-1))</f>
        <v>108984.6277044</v>
      </c>
      <c r="G1819" t="str">
        <f>_xlfn.TEXTBEFORE(SUBSTITUTE(Table2[[#This Row],[my new versions]],"'","")," ")</f>
        <v>RXN-ENO_c_FWD-rt0669</v>
      </c>
      <c r="H1819">
        <f>_xlfn.XLOOKUP(Table2[[#This Row],[name]],Table1[name],Table1[1/h],0)</f>
        <v>108984.62770440013</v>
      </c>
      <c r="I1819" t="b">
        <f>OR(Table2[[#This Row],[match]]=0,ROUNDUP(_xlfn.NUMBERVALUE(Table2[[#This Row],[match]]),4)=ROUNDUP(_xlfn.NUMBERVALUE(Table2[[#This Row],[1/h]]),4))</f>
        <v>1</v>
      </c>
    </row>
    <row r="1820" spans="5:9">
      <c r="E1820" t="s">
        <v>2227</v>
      </c>
      <c r="F1820">
        <f>_xlfn.NUMBERVALUE(_xlfn.TEXTAFTER(Table2[[#This Row],[my new versions]]," ",-1))</f>
        <v>12673.550496858699</v>
      </c>
      <c r="G1820" t="str">
        <f>_xlfn.TEXTBEFORE(SUBSTITUTE(Table2[[#This Row],[my new versions]],"'","")," ")</f>
        <v>RXN-ENO_c_REV-rt0669</v>
      </c>
      <c r="H1820">
        <f>_xlfn.XLOOKUP(Table2[[#This Row],[name]],Table1[name],Table1[1/h],0)</f>
        <v>0</v>
      </c>
      <c r="I1820" t="b">
        <f>OR(Table2[[#This Row],[match]]=0,ROUNDUP(_xlfn.NUMBERVALUE(Table2[[#This Row],[match]]),4)=ROUNDUP(_xlfn.NUMBERVALUE(Table2[[#This Row],[1/h]]),4))</f>
        <v>1</v>
      </c>
    </row>
    <row r="1821" spans="5:9">
      <c r="E1821" t="s">
        <v>2228</v>
      </c>
      <c r="F1821">
        <f>_xlfn.NUMBERVALUE(_xlfn.TEXTAFTER(Table2[[#This Row],[my new versions]]," ",-1))</f>
        <v>12673.550496858699</v>
      </c>
      <c r="G1821" t="str">
        <f>_xlfn.TEXTBEFORE(SUBSTITUTE(Table2[[#This Row],[my new versions]],"'","")," ")</f>
        <v>RXN-EPGALURS_e_FWD-rt2116</v>
      </c>
      <c r="H1821">
        <f>_xlfn.XLOOKUP(Table2[[#This Row],[name]],Table1[name],Table1[1/h],0)</f>
        <v>0</v>
      </c>
      <c r="I1821" t="b">
        <f>OR(Table2[[#This Row],[match]]=0,ROUNDUP(_xlfn.NUMBERVALUE(Table2[[#This Row],[match]]),4)=ROUNDUP(_xlfn.NUMBERVALUE(Table2[[#This Row],[1/h]]),4))</f>
        <v>1</v>
      </c>
    </row>
    <row r="1822" spans="5:9">
      <c r="E1822" t="s">
        <v>2229</v>
      </c>
      <c r="F1822">
        <f>_xlfn.NUMBERVALUE(_xlfn.TEXTAFTER(Table2[[#This Row],[my new versions]]," ",-1))</f>
        <v>12673.550496858699</v>
      </c>
      <c r="G1822" t="str">
        <f>_xlfn.TEXTBEFORE(SUBSTITUTE(Table2[[#This Row],[my new versions]],"'","")," ")</f>
        <v>RXN-EPISTt_c_e_FWD-rt6543</v>
      </c>
      <c r="H1822">
        <f>_xlfn.XLOOKUP(Table2[[#This Row],[name]],Table1[name],Table1[1/h],0)</f>
        <v>0</v>
      </c>
      <c r="I1822" t="b">
        <f>OR(Table2[[#This Row],[match]]=0,ROUNDUP(_xlfn.NUMBERVALUE(Table2[[#This Row],[match]]),4)=ROUNDUP(_xlfn.NUMBERVALUE(Table2[[#This Row],[1/h]]),4))</f>
        <v>1</v>
      </c>
    </row>
    <row r="1823" spans="5:9">
      <c r="E1823" t="s">
        <v>2230</v>
      </c>
      <c r="F1823">
        <f>_xlfn.NUMBERVALUE(_xlfn.TEXTAFTER(Table2[[#This Row],[my new versions]]," ",-1))</f>
        <v>12673.550496858699</v>
      </c>
      <c r="G1823" t="str">
        <f>_xlfn.TEXTBEFORE(SUBSTITUTE(Table2[[#This Row],[my new versions]],"'","")," ")</f>
        <v>RXN-EPISTt_c_e_REV-rt6543</v>
      </c>
      <c r="H1823">
        <f>_xlfn.XLOOKUP(Table2[[#This Row],[name]],Table1[name],Table1[1/h],0)</f>
        <v>0</v>
      </c>
      <c r="I1823" t="b">
        <f>OR(Table2[[#This Row],[match]]=0,ROUNDUP(_xlfn.NUMBERVALUE(Table2[[#This Row],[match]]),4)=ROUNDUP(_xlfn.NUMBERVALUE(Table2[[#This Row],[1/h]]),4))</f>
        <v>1</v>
      </c>
    </row>
    <row r="1824" spans="5:9">
      <c r="E1824" t="s">
        <v>2231</v>
      </c>
      <c r="F1824">
        <f>_xlfn.NUMBERVALUE(_xlfn.TEXTAFTER(Table2[[#This Row],[my new versions]]," ",-1))</f>
        <v>12673.550496858699</v>
      </c>
      <c r="G1824" t="str">
        <f>_xlfn.TEXTBEFORE(SUBSTITUTE(Table2[[#This Row],[my new versions]],"'","")," ")</f>
        <v>RXN-EPISTt_c_rm_FWD-SPONT</v>
      </c>
      <c r="H1824">
        <f>_xlfn.XLOOKUP(Table2[[#This Row],[name]],Table1[name],Table1[1/h],0)</f>
        <v>0</v>
      </c>
      <c r="I1824" t="b">
        <f>OR(Table2[[#This Row],[match]]=0,ROUNDUP(_xlfn.NUMBERVALUE(Table2[[#This Row],[match]]),4)=ROUNDUP(_xlfn.NUMBERVALUE(Table2[[#This Row],[1/h]]),4))</f>
        <v>1</v>
      </c>
    </row>
    <row r="1825" spans="5:9">
      <c r="E1825" t="s">
        <v>2232</v>
      </c>
      <c r="F1825">
        <f>_xlfn.NUMBERVALUE(_xlfn.TEXTAFTER(Table2[[#This Row],[my new versions]]," ",-1))</f>
        <v>12673.550496858699</v>
      </c>
      <c r="G1825" t="str">
        <f>_xlfn.TEXTBEFORE(SUBSTITUTE(Table2[[#This Row],[my new versions]],"'","")," ")</f>
        <v>RXN-EPISTt_c_rm_REV-SPONT</v>
      </c>
      <c r="H1825">
        <f>_xlfn.XLOOKUP(Table2[[#This Row],[name]],Table1[name],Table1[1/h],0)</f>
        <v>0</v>
      </c>
      <c r="I1825" t="b">
        <f>OR(Table2[[#This Row],[match]]=0,ROUNDUP(_xlfn.NUMBERVALUE(Table2[[#This Row],[match]]),4)=ROUNDUP(_xlfn.NUMBERVALUE(Table2[[#This Row],[1/h]]),4))</f>
        <v>1</v>
      </c>
    </row>
    <row r="1826" spans="5:9">
      <c r="E1826" t="s">
        <v>2233</v>
      </c>
      <c r="F1826">
        <f>_xlfn.NUMBERVALUE(_xlfn.TEXTAFTER(Table2[[#This Row],[my new versions]]," ",-1))</f>
        <v>12673.550496858699</v>
      </c>
      <c r="G1826" t="str">
        <f>_xlfn.TEXTBEFORE(SUBSTITUTE(Table2[[#This Row],[my new versions]],"'","")," ")</f>
        <v>RXN-EPISTt_l_rm_FWD-SPONT</v>
      </c>
      <c r="H1826">
        <f>_xlfn.XLOOKUP(Table2[[#This Row],[name]],Table1[name],Table1[1/h],0)</f>
        <v>0</v>
      </c>
      <c r="I1826" t="b">
        <f>OR(Table2[[#This Row],[match]]=0,ROUNDUP(_xlfn.NUMBERVALUE(Table2[[#This Row],[match]]),4)=ROUNDUP(_xlfn.NUMBERVALUE(Table2[[#This Row],[1/h]]),4))</f>
        <v>1</v>
      </c>
    </row>
    <row r="1827" spans="5:9">
      <c r="E1827" t="s">
        <v>2234</v>
      </c>
      <c r="F1827">
        <f>_xlfn.NUMBERVALUE(_xlfn.TEXTAFTER(Table2[[#This Row],[my new versions]]," ",-1))</f>
        <v>12673.550496858699</v>
      </c>
      <c r="G1827" t="str">
        <f>_xlfn.TEXTBEFORE(SUBSTITUTE(Table2[[#This Row],[my new versions]],"'","")," ")</f>
        <v>RXN-EPISTt_l_rm_REV-SPONT</v>
      </c>
      <c r="H1827">
        <f>_xlfn.XLOOKUP(Table2[[#This Row],[name]],Table1[name],Table1[1/h],0)</f>
        <v>0</v>
      </c>
      <c r="I1827" t="b">
        <f>OR(Table2[[#This Row],[match]]=0,ROUNDUP(_xlfn.NUMBERVALUE(Table2[[#This Row],[match]]),4)=ROUNDUP(_xlfn.NUMBERVALUE(Table2[[#This Row],[1/h]]),4))</f>
        <v>1</v>
      </c>
    </row>
    <row r="1828" spans="5:9">
      <c r="E1828" t="s">
        <v>2235</v>
      </c>
      <c r="F1828">
        <f>_xlfn.NUMBERVALUE(_xlfn.TEXTAFTER(Table2[[#This Row],[my new versions]]," ",-1))</f>
        <v>12673.550496858699</v>
      </c>
      <c r="G1828" t="str">
        <f>_xlfn.TEXTBEFORE(SUBSTITUTE(Table2[[#This Row],[my new versions]],"'","")," ")</f>
        <v>RXN-ERGSTESTt_c_rm_FWD-UNKNOWN</v>
      </c>
      <c r="H1828">
        <f>_xlfn.XLOOKUP(Table2[[#This Row],[name]],Table1[name],Table1[1/h],0)</f>
        <v>0</v>
      </c>
      <c r="I1828" t="b">
        <f>OR(Table2[[#This Row],[match]]=0,ROUNDUP(_xlfn.NUMBERVALUE(Table2[[#This Row],[match]]),4)=ROUNDUP(_xlfn.NUMBERVALUE(Table2[[#This Row],[1/h]]),4))</f>
        <v>1</v>
      </c>
    </row>
    <row r="1829" spans="5:9">
      <c r="E1829" t="s">
        <v>2236</v>
      </c>
      <c r="F1829">
        <f>_xlfn.NUMBERVALUE(_xlfn.TEXTAFTER(Table2[[#This Row],[my new versions]]," ",-1))</f>
        <v>12673.550496858699</v>
      </c>
      <c r="G1829" t="str">
        <f>_xlfn.TEXTBEFORE(SUBSTITUTE(Table2[[#This Row],[my new versions]],"'","")," ")</f>
        <v>RXN-ERGSTESTt_c_rm_REV-UNKNOWN</v>
      </c>
      <c r="H1829">
        <f>_xlfn.XLOOKUP(Table2[[#This Row],[name]],Table1[name],Table1[1/h],0)</f>
        <v>0</v>
      </c>
      <c r="I1829" t="b">
        <f>OR(Table2[[#This Row],[match]]=0,ROUNDUP(_xlfn.NUMBERVALUE(Table2[[#This Row],[match]]),4)=ROUNDUP(_xlfn.NUMBERVALUE(Table2[[#This Row],[1/h]]),4))</f>
        <v>1</v>
      </c>
    </row>
    <row r="1830" spans="5:9">
      <c r="E1830" t="s">
        <v>2237</v>
      </c>
      <c r="F1830">
        <f>_xlfn.NUMBERVALUE(_xlfn.TEXTAFTER(Table2[[#This Row],[my new versions]]," ",-1))</f>
        <v>12673.550496858699</v>
      </c>
      <c r="G1830" t="str">
        <f>_xlfn.TEXTBEFORE(SUBSTITUTE(Table2[[#This Row],[my new versions]],"'","")," ")</f>
        <v>RXN-ERGSTESTt_l_rm_FWD-UNKNOWN</v>
      </c>
      <c r="H1830">
        <f>_xlfn.XLOOKUP(Table2[[#This Row],[name]],Table1[name],Table1[1/h],0)</f>
        <v>0</v>
      </c>
      <c r="I1830" t="b">
        <f>OR(Table2[[#This Row],[match]]=0,ROUNDUP(_xlfn.NUMBERVALUE(Table2[[#This Row],[match]]),4)=ROUNDUP(_xlfn.NUMBERVALUE(Table2[[#This Row],[1/h]]),4))</f>
        <v>1</v>
      </c>
    </row>
    <row r="1831" spans="5:9">
      <c r="E1831" t="s">
        <v>2238</v>
      </c>
      <c r="F1831">
        <f>_xlfn.NUMBERVALUE(_xlfn.TEXTAFTER(Table2[[#This Row],[my new versions]]," ",-1))</f>
        <v>12673.550496858699</v>
      </c>
      <c r="G1831" t="str">
        <f>_xlfn.TEXTBEFORE(SUBSTITUTE(Table2[[#This Row],[my new versions]],"'","")," ")</f>
        <v>RXN-ERGSTESTt_l_rm_REV-UNKNOWN</v>
      </c>
      <c r="H1831">
        <f>_xlfn.XLOOKUP(Table2[[#This Row],[name]],Table1[name],Table1[1/h],0)</f>
        <v>0</v>
      </c>
      <c r="I1831" t="b">
        <f>OR(Table2[[#This Row],[match]]=0,ROUNDUP(_xlfn.NUMBERVALUE(Table2[[#This Row],[match]]),4)=ROUNDUP(_xlfn.NUMBERVALUE(Table2[[#This Row],[1/h]]),4))</f>
        <v>1</v>
      </c>
    </row>
    <row r="1832" spans="5:9">
      <c r="E1832" t="s">
        <v>2239</v>
      </c>
      <c r="F1832">
        <f>_xlfn.NUMBERVALUE(_xlfn.TEXTAFTER(Table2[[#This Row],[my new versions]]," ",-1))</f>
        <v>12673.550496858699</v>
      </c>
      <c r="G1832" t="str">
        <f>_xlfn.TEXTBEFORE(SUBSTITUTE(Table2[[#This Row],[my new versions]],"'","")," ")</f>
        <v>RXN-ERGSTGLCT_c_FWD-rt5466</v>
      </c>
      <c r="H1832">
        <f>_xlfn.XLOOKUP(Table2[[#This Row],[name]],Table1[name],Table1[1/h],0)</f>
        <v>0</v>
      </c>
      <c r="I1832" t="b">
        <f>OR(Table2[[#This Row],[match]]=0,ROUNDUP(_xlfn.NUMBERVALUE(Table2[[#This Row],[match]]),4)=ROUNDUP(_xlfn.NUMBERVALUE(Table2[[#This Row],[1/h]]),4))</f>
        <v>1</v>
      </c>
    </row>
    <row r="1833" spans="5:9">
      <c r="E1833" t="s">
        <v>2240</v>
      </c>
      <c r="F1833">
        <f>_xlfn.NUMBERVALUE(_xlfn.TEXTAFTER(Table2[[#This Row],[my new versions]]," ",-1))</f>
        <v>12673.550496858699</v>
      </c>
      <c r="G1833" t="str">
        <f>_xlfn.TEXTBEFORE(SUBSTITUTE(Table2[[#This Row],[my new versions]],"'","")," ")</f>
        <v>RXN-ERGSTt_c_e_FWD-rt6543</v>
      </c>
      <c r="H1833">
        <f>_xlfn.XLOOKUP(Table2[[#This Row],[name]],Table1[name],Table1[1/h],0)</f>
        <v>0</v>
      </c>
      <c r="I1833" t="b">
        <f>OR(Table2[[#This Row],[match]]=0,ROUNDUP(_xlfn.NUMBERVALUE(Table2[[#This Row],[match]]),4)=ROUNDUP(_xlfn.NUMBERVALUE(Table2[[#This Row],[1/h]]),4))</f>
        <v>1</v>
      </c>
    </row>
    <row r="1834" spans="5:9">
      <c r="E1834" t="s">
        <v>2241</v>
      </c>
      <c r="F1834">
        <f>_xlfn.NUMBERVALUE(_xlfn.TEXTAFTER(Table2[[#This Row],[my new versions]]," ",-1))</f>
        <v>12673.550496858699</v>
      </c>
      <c r="G1834" t="str">
        <f>_xlfn.TEXTBEFORE(SUBSTITUTE(Table2[[#This Row],[my new versions]],"'","")," ")</f>
        <v>RXN-ERGSTt_c_e_REV-rt6543</v>
      </c>
      <c r="H1834">
        <f>_xlfn.XLOOKUP(Table2[[#This Row],[name]],Table1[name],Table1[1/h],0)</f>
        <v>0</v>
      </c>
      <c r="I1834" t="b">
        <f>OR(Table2[[#This Row],[match]]=0,ROUNDUP(_xlfn.NUMBERVALUE(Table2[[#This Row],[match]]),4)=ROUNDUP(_xlfn.NUMBERVALUE(Table2[[#This Row],[1/h]]),4))</f>
        <v>1</v>
      </c>
    </row>
    <row r="1835" spans="5:9">
      <c r="E1835" t="s">
        <v>2242</v>
      </c>
      <c r="F1835">
        <f>_xlfn.NUMBERVALUE(_xlfn.TEXTAFTER(Table2[[#This Row],[my new versions]]," ",-1))</f>
        <v>12673.550496858699</v>
      </c>
      <c r="G1835" t="str">
        <f>_xlfn.TEXTBEFORE(SUBSTITUTE(Table2[[#This Row],[my new versions]],"'","")," ")</f>
        <v>RXN-ERGSTt_c_en_FWD-SPONT</v>
      </c>
      <c r="H1835">
        <f>_xlfn.XLOOKUP(Table2[[#This Row],[name]],Table1[name],Table1[1/h],0)</f>
        <v>0</v>
      </c>
      <c r="I1835" t="b">
        <f>OR(Table2[[#This Row],[match]]=0,ROUNDUP(_xlfn.NUMBERVALUE(Table2[[#This Row],[match]]),4)=ROUNDUP(_xlfn.NUMBERVALUE(Table2[[#This Row],[1/h]]),4))</f>
        <v>1</v>
      </c>
    </row>
    <row r="1836" spans="5:9">
      <c r="E1836" t="s">
        <v>2243</v>
      </c>
      <c r="F1836">
        <f>_xlfn.NUMBERVALUE(_xlfn.TEXTAFTER(Table2[[#This Row],[my new versions]]," ",-1))</f>
        <v>12673.550496858699</v>
      </c>
      <c r="G1836" t="str">
        <f>_xlfn.TEXTBEFORE(SUBSTITUTE(Table2[[#This Row],[my new versions]],"'","")," ")</f>
        <v>RXN-ERGSTt_c_en_REV-SPONT</v>
      </c>
      <c r="H1836">
        <f>_xlfn.XLOOKUP(Table2[[#This Row],[name]],Table1[name],Table1[1/h],0)</f>
        <v>0</v>
      </c>
      <c r="I1836" t="b">
        <f>OR(Table2[[#This Row],[match]]=0,ROUNDUP(_xlfn.NUMBERVALUE(Table2[[#This Row],[match]]),4)=ROUNDUP(_xlfn.NUMBERVALUE(Table2[[#This Row],[1/h]]),4))</f>
        <v>1</v>
      </c>
    </row>
    <row r="1837" spans="5:9">
      <c r="E1837" t="s">
        <v>2244</v>
      </c>
      <c r="F1837">
        <f>_xlfn.NUMBERVALUE(_xlfn.TEXTAFTER(Table2[[#This Row],[my new versions]]," ",-1))</f>
        <v>12673.550496858699</v>
      </c>
      <c r="G1837" t="str">
        <f>_xlfn.TEXTBEFORE(SUBSTITUTE(Table2[[#This Row],[my new versions]],"'","")," ")</f>
        <v>RXN-ERGSTt_c_l_FWD-SPONT</v>
      </c>
      <c r="H1837">
        <f>_xlfn.XLOOKUP(Table2[[#This Row],[name]],Table1[name],Table1[1/h],0)</f>
        <v>0</v>
      </c>
      <c r="I1837" t="b">
        <f>OR(Table2[[#This Row],[match]]=0,ROUNDUP(_xlfn.NUMBERVALUE(Table2[[#This Row],[match]]),4)=ROUNDUP(_xlfn.NUMBERVALUE(Table2[[#This Row],[1/h]]),4))</f>
        <v>1</v>
      </c>
    </row>
    <row r="1838" spans="5:9">
      <c r="E1838" t="s">
        <v>2245</v>
      </c>
      <c r="F1838">
        <f>_xlfn.NUMBERVALUE(_xlfn.TEXTAFTER(Table2[[#This Row],[my new versions]]," ",-1))</f>
        <v>12673.550496858699</v>
      </c>
      <c r="G1838" t="str">
        <f>_xlfn.TEXTBEFORE(SUBSTITUTE(Table2[[#This Row],[my new versions]],"'","")," ")</f>
        <v>RXN-ERGSTt_c_l_REV-SPONT</v>
      </c>
      <c r="H1838">
        <f>_xlfn.XLOOKUP(Table2[[#This Row],[name]],Table1[name],Table1[1/h],0)</f>
        <v>0</v>
      </c>
      <c r="I1838" t="b">
        <f>OR(Table2[[#This Row],[match]]=0,ROUNDUP(_xlfn.NUMBERVALUE(Table2[[#This Row],[match]]),4)=ROUNDUP(_xlfn.NUMBERVALUE(Table2[[#This Row],[1/h]]),4))</f>
        <v>1</v>
      </c>
    </row>
    <row r="1839" spans="5:9">
      <c r="E1839" t="s">
        <v>2246</v>
      </c>
      <c r="F1839">
        <f>_xlfn.NUMBERVALUE(_xlfn.TEXTAFTER(Table2[[#This Row],[my new versions]]," ",-1))</f>
        <v>12673.550496858699</v>
      </c>
      <c r="G1839" t="str">
        <f>_xlfn.TEXTBEFORE(SUBSTITUTE(Table2[[#This Row],[my new versions]],"'","")," ")</f>
        <v>RXN-ERGSTt_c_r_FWD-SPONT</v>
      </c>
      <c r="H1839">
        <f>_xlfn.XLOOKUP(Table2[[#This Row],[name]],Table1[name],Table1[1/h],0)</f>
        <v>0</v>
      </c>
      <c r="I1839" t="b">
        <f>OR(Table2[[#This Row],[match]]=0,ROUNDUP(_xlfn.NUMBERVALUE(Table2[[#This Row],[match]]),4)=ROUNDUP(_xlfn.NUMBERVALUE(Table2[[#This Row],[1/h]]),4))</f>
        <v>1</v>
      </c>
    </row>
    <row r="1840" spans="5:9">
      <c r="E1840" t="s">
        <v>2247</v>
      </c>
      <c r="F1840">
        <f>_xlfn.NUMBERVALUE(_xlfn.TEXTAFTER(Table2[[#This Row],[my new versions]]," ",-1))</f>
        <v>12673.550496858699</v>
      </c>
      <c r="G1840" t="str">
        <f>_xlfn.TEXTBEFORE(SUBSTITUTE(Table2[[#This Row],[my new versions]],"'","")," ")</f>
        <v>RXN-ERGSTt_c_r_REV-SPONT</v>
      </c>
      <c r="H1840">
        <f>_xlfn.XLOOKUP(Table2[[#This Row],[name]],Table1[name],Table1[1/h],0)</f>
        <v>0</v>
      </c>
      <c r="I1840" t="b">
        <f>OR(Table2[[#This Row],[match]]=0,ROUNDUP(_xlfn.NUMBERVALUE(Table2[[#This Row],[match]]),4)=ROUNDUP(_xlfn.NUMBERVALUE(Table2[[#This Row],[1/h]]),4))</f>
        <v>1</v>
      </c>
    </row>
    <row r="1841" spans="5:9">
      <c r="E1841" t="s">
        <v>2248</v>
      </c>
      <c r="F1841">
        <f>_xlfn.NUMBERVALUE(_xlfn.TEXTAFTER(Table2[[#This Row],[my new versions]]," ",-1))</f>
        <v>12673.550496858699</v>
      </c>
      <c r="G1841" t="str">
        <f>_xlfn.TEXTBEFORE(SUBSTITUTE(Table2[[#This Row],[my new versions]],"'","")," ")</f>
        <v>RXN-ERGSTt_c_rm_FWD-SPONT</v>
      </c>
      <c r="H1841">
        <f>_xlfn.XLOOKUP(Table2[[#This Row],[name]],Table1[name],Table1[1/h],0)</f>
        <v>0</v>
      </c>
      <c r="I1841" t="b">
        <f>OR(Table2[[#This Row],[match]]=0,ROUNDUP(_xlfn.NUMBERVALUE(Table2[[#This Row],[match]]),4)=ROUNDUP(_xlfn.NUMBERVALUE(Table2[[#This Row],[1/h]]),4))</f>
        <v>1</v>
      </c>
    </row>
    <row r="1842" spans="5:9">
      <c r="E1842" t="s">
        <v>2249</v>
      </c>
      <c r="F1842">
        <f>_xlfn.NUMBERVALUE(_xlfn.TEXTAFTER(Table2[[#This Row],[my new versions]]," ",-1))</f>
        <v>12673.550496858699</v>
      </c>
      <c r="G1842" t="str">
        <f>_xlfn.TEXTBEFORE(SUBSTITUTE(Table2[[#This Row],[my new versions]],"'","")," ")</f>
        <v>RXN-ERGSTt_c_rm_REV-SPONT</v>
      </c>
      <c r="H1842">
        <f>_xlfn.XLOOKUP(Table2[[#This Row],[name]],Table1[name],Table1[1/h],0)</f>
        <v>0</v>
      </c>
      <c r="I1842" t="b">
        <f>OR(Table2[[#This Row],[match]]=0,ROUNDUP(_xlfn.NUMBERVALUE(Table2[[#This Row],[match]]),4)=ROUNDUP(_xlfn.NUMBERVALUE(Table2[[#This Row],[1/h]]),4))</f>
        <v>1</v>
      </c>
    </row>
    <row r="1843" spans="5:9">
      <c r="E1843" t="s">
        <v>2250</v>
      </c>
      <c r="F1843">
        <f>_xlfn.NUMBERVALUE(_xlfn.TEXTAFTER(Table2[[#This Row],[my new versions]]," ",-1))</f>
        <v>12673.550496858699</v>
      </c>
      <c r="G1843" t="str">
        <f>_xlfn.TEXTBEFORE(SUBSTITUTE(Table2[[#This Row],[my new versions]],"'","")," ")</f>
        <v>RXN-ERGTETROLt_c_e_FWD-SPONT</v>
      </c>
      <c r="H1843">
        <f>_xlfn.XLOOKUP(Table2[[#This Row],[name]],Table1[name],Table1[1/h],0)</f>
        <v>0</v>
      </c>
      <c r="I1843" t="b">
        <f>OR(Table2[[#This Row],[match]]=0,ROUNDUP(_xlfn.NUMBERVALUE(Table2[[#This Row],[match]]),4)=ROUNDUP(_xlfn.NUMBERVALUE(Table2[[#This Row],[1/h]]),4))</f>
        <v>1</v>
      </c>
    </row>
    <row r="1844" spans="5:9">
      <c r="E1844" t="s">
        <v>2251</v>
      </c>
      <c r="F1844">
        <f>_xlfn.NUMBERVALUE(_xlfn.TEXTAFTER(Table2[[#This Row],[my new versions]]," ",-1))</f>
        <v>12673.550496858699</v>
      </c>
      <c r="G1844" t="str">
        <f>_xlfn.TEXTBEFORE(SUBSTITUTE(Table2[[#This Row],[my new versions]],"'","")," ")</f>
        <v>RXN-ERGTETROLt_c_e_REV-SPONT</v>
      </c>
      <c r="H1844">
        <f>_xlfn.XLOOKUP(Table2[[#This Row],[name]],Table1[name],Table1[1/h],0)</f>
        <v>0</v>
      </c>
      <c r="I1844" t="b">
        <f>OR(Table2[[#This Row],[match]]=0,ROUNDUP(_xlfn.NUMBERVALUE(Table2[[#This Row],[match]]),4)=ROUNDUP(_xlfn.NUMBERVALUE(Table2[[#This Row],[1/h]]),4))</f>
        <v>1</v>
      </c>
    </row>
    <row r="1845" spans="5:9">
      <c r="E1845" t="s">
        <v>2252</v>
      </c>
      <c r="F1845">
        <f>_xlfn.NUMBERVALUE(_xlfn.TEXTAFTER(Table2[[#This Row],[my new versions]]," ",-1))</f>
        <v>12673.550496858699</v>
      </c>
      <c r="G1845" t="str">
        <f>_xlfn.TEXTBEFORE(SUBSTITUTE(Table2[[#This Row],[my new versions]],"'","")," ")</f>
        <v>RXN-ERGTETROLt_c_r_FWD-SPONT</v>
      </c>
      <c r="H1845">
        <f>_xlfn.XLOOKUP(Table2[[#This Row],[name]],Table1[name],Table1[1/h],0)</f>
        <v>0</v>
      </c>
      <c r="I1845" t="b">
        <f>OR(Table2[[#This Row],[match]]=0,ROUNDUP(_xlfn.NUMBERVALUE(Table2[[#This Row],[match]]),4)=ROUNDUP(_xlfn.NUMBERVALUE(Table2[[#This Row],[1/h]]),4))</f>
        <v>1</v>
      </c>
    </row>
    <row r="1846" spans="5:9">
      <c r="E1846" t="s">
        <v>2253</v>
      </c>
      <c r="F1846">
        <f>_xlfn.NUMBERVALUE(_xlfn.TEXTAFTER(Table2[[#This Row],[my new versions]]," ",-1))</f>
        <v>12673.550496858699</v>
      </c>
      <c r="G1846" t="str">
        <f>_xlfn.TEXTBEFORE(SUBSTITUTE(Table2[[#This Row],[my new versions]],"'","")," ")</f>
        <v>RXN-ERGTETROLt_c_r_REV-SPONT</v>
      </c>
      <c r="H1846">
        <f>_xlfn.XLOOKUP(Table2[[#This Row],[name]],Table1[name],Table1[1/h],0)</f>
        <v>0</v>
      </c>
      <c r="I1846" t="b">
        <f>OR(Table2[[#This Row],[match]]=0,ROUNDUP(_xlfn.NUMBERVALUE(Table2[[#This Row],[match]]),4)=ROUNDUP(_xlfn.NUMBERVALUE(Table2[[#This Row],[1/h]]),4))</f>
        <v>1</v>
      </c>
    </row>
    <row r="1847" spans="5:9">
      <c r="E1847" t="s">
        <v>2254</v>
      </c>
      <c r="F1847">
        <f>_xlfn.NUMBERVALUE(_xlfn.TEXTAFTER(Table2[[#This Row],[my new versions]]," ",-1))</f>
        <v>12673.550496858699</v>
      </c>
      <c r="G1847" t="str">
        <f>_xlfn.TEXTBEFORE(SUBSTITUTE(Table2[[#This Row],[my new versions]],"'","")," ")</f>
        <v>RXN-ETACt_c_e_FWD-SPONT</v>
      </c>
      <c r="H1847">
        <f>_xlfn.XLOOKUP(Table2[[#This Row],[name]],Table1[name],Table1[1/h],0)</f>
        <v>0</v>
      </c>
      <c r="I1847" t="b">
        <f>OR(Table2[[#This Row],[match]]=0,ROUNDUP(_xlfn.NUMBERVALUE(Table2[[#This Row],[match]]),4)=ROUNDUP(_xlfn.NUMBERVALUE(Table2[[#This Row],[1/h]]),4))</f>
        <v>1</v>
      </c>
    </row>
    <row r="1848" spans="5:9">
      <c r="E1848" t="s">
        <v>2255</v>
      </c>
      <c r="F1848">
        <f>_xlfn.NUMBERVALUE(_xlfn.TEXTAFTER(Table2[[#This Row],[my new versions]]," ",-1))</f>
        <v>12673.550496858699</v>
      </c>
      <c r="G1848" t="str">
        <f>_xlfn.TEXTBEFORE(SUBSTITUTE(Table2[[#This Row],[my new versions]],"'","")," ")</f>
        <v>RXN-ETFOXRq9_c_FWD-CIR1AIM45</v>
      </c>
      <c r="H1848">
        <f>_xlfn.XLOOKUP(Table2[[#This Row],[name]],Table1[name],Table1[1/h],0)</f>
        <v>0</v>
      </c>
      <c r="I1848" t="b">
        <f>OR(Table2[[#This Row],[match]]=0,ROUNDUP(_xlfn.NUMBERVALUE(Table2[[#This Row],[match]]),4)=ROUNDUP(_xlfn.NUMBERVALUE(Table2[[#This Row],[1/h]]),4))</f>
        <v>1</v>
      </c>
    </row>
    <row r="1849" spans="5:9">
      <c r="E1849" t="s">
        <v>2256</v>
      </c>
      <c r="F1849">
        <f>_xlfn.NUMBERVALUE(_xlfn.TEXTAFTER(Table2[[#This Row],[my new versions]]," ",-1))</f>
        <v>12673.550496858699</v>
      </c>
      <c r="G1849" t="str">
        <f>_xlfn.TEXTBEFORE(SUBSTITUTE(Table2[[#This Row],[my new versions]],"'","")," ")</f>
        <v>RXN-ETFOXRq9_m_FWD-CIR1AIM45</v>
      </c>
      <c r="H1849">
        <f>_xlfn.XLOOKUP(Table2[[#This Row],[name]],Table1[name],Table1[1/h],0)</f>
        <v>0</v>
      </c>
      <c r="I1849" t="b">
        <f>OR(Table2[[#This Row],[match]]=0,ROUNDUP(_xlfn.NUMBERVALUE(Table2[[#This Row],[match]]),4)=ROUNDUP(_xlfn.NUMBERVALUE(Table2[[#This Row],[1/h]]),4))</f>
        <v>1</v>
      </c>
    </row>
    <row r="1850" spans="5:9">
      <c r="E1850" t="s">
        <v>2257</v>
      </c>
      <c r="F1850">
        <f>_xlfn.NUMBERVALUE(_xlfn.TEXTAFTER(Table2[[#This Row],[my new versions]]," ",-1))</f>
        <v>12673.550496858699</v>
      </c>
      <c r="G1850" t="str">
        <f>_xlfn.TEXTBEFORE(SUBSTITUTE(Table2[[#This Row],[my new versions]],"'","")," ")</f>
        <v>RXN-ETFOXRq9_m_REV-CIR1AIM45</v>
      </c>
      <c r="H1850">
        <f>_xlfn.XLOOKUP(Table2[[#This Row],[name]],Table1[name],Table1[1/h],0)</f>
        <v>0</v>
      </c>
      <c r="I1850" t="b">
        <f>OR(Table2[[#This Row],[match]]=0,ROUNDUP(_xlfn.NUMBERVALUE(Table2[[#This Row],[match]]),4)=ROUNDUP(_xlfn.NUMBERVALUE(Table2[[#This Row],[1/h]]),4))</f>
        <v>1</v>
      </c>
    </row>
    <row r="1851" spans="5:9">
      <c r="E1851" t="s">
        <v>2258</v>
      </c>
      <c r="F1851">
        <f>_xlfn.NUMBERVALUE(_xlfn.TEXTAFTER(Table2[[#This Row],[my new versions]]," ",-1))</f>
        <v>12673.550496858699</v>
      </c>
      <c r="G1851" t="str">
        <f>_xlfn.TEXTBEFORE(SUBSTITUTE(Table2[[#This Row],[my new versions]],"'","")," ")</f>
        <v>RXN-ETHAK_c_FWD-rt7614</v>
      </c>
      <c r="H1851">
        <f>_xlfn.XLOOKUP(Table2[[#This Row],[name]],Table1[name],Table1[1/h],0)</f>
        <v>0</v>
      </c>
      <c r="I1851" t="b">
        <f>OR(Table2[[#This Row],[match]]=0,ROUNDUP(_xlfn.NUMBERVALUE(Table2[[#This Row],[match]]),4)=ROUNDUP(_xlfn.NUMBERVALUE(Table2[[#This Row],[1/h]]),4))</f>
        <v>1</v>
      </c>
    </row>
    <row r="1852" spans="5:9">
      <c r="E1852" t="s">
        <v>2259</v>
      </c>
      <c r="F1852">
        <f>_xlfn.NUMBERVALUE(_xlfn.TEXTAFTER(Table2[[#This Row],[my new versions]]," ",-1))</f>
        <v>12673.550496858699</v>
      </c>
      <c r="G1852" t="str">
        <f>_xlfn.TEXTBEFORE(SUBSTITUTE(Table2[[#This Row],[my new versions]],"'","")," ")</f>
        <v>RXN-ETHAPT_rm_FWD-rt2983</v>
      </c>
      <c r="H1852">
        <f>_xlfn.XLOOKUP(Table2[[#This Row],[name]],Table1[name],Table1[1/h],0)</f>
        <v>0</v>
      </c>
      <c r="I1852" t="b">
        <f>OR(Table2[[#This Row],[match]]=0,ROUNDUP(_xlfn.NUMBERVALUE(Table2[[#This Row],[match]]),4)=ROUNDUP(_xlfn.NUMBERVALUE(Table2[[#This Row],[1/h]]),4))</f>
        <v>1</v>
      </c>
    </row>
    <row r="1853" spans="5:9">
      <c r="E1853" t="s">
        <v>2260</v>
      </c>
      <c r="F1853">
        <f>_xlfn.NUMBERVALUE(_xlfn.TEXTAFTER(Table2[[#This Row],[my new versions]]," ",-1))</f>
        <v>12673.550496858699</v>
      </c>
      <c r="G1853" t="str">
        <f>_xlfn.TEXTBEFORE(SUBSTITUTE(Table2[[#This Row],[my new versions]],"'","")," ")</f>
        <v>RXN-ETHAt_c_e_FWD-UNKNOWN</v>
      </c>
      <c r="H1853">
        <f>_xlfn.XLOOKUP(Table2[[#This Row],[name]],Table1[name],Table1[1/h],0)</f>
        <v>0</v>
      </c>
      <c r="I1853" t="b">
        <f>OR(Table2[[#This Row],[match]]=0,ROUNDUP(_xlfn.NUMBERVALUE(Table2[[#This Row],[match]]),4)=ROUNDUP(_xlfn.NUMBERVALUE(Table2[[#This Row],[1/h]]),4))</f>
        <v>1</v>
      </c>
    </row>
    <row r="1854" spans="5:9">
      <c r="E1854" t="s">
        <v>2261</v>
      </c>
      <c r="F1854">
        <f>_xlfn.NUMBERVALUE(_xlfn.TEXTAFTER(Table2[[#This Row],[my new versions]]," ",-1))</f>
        <v>12673.550496858699</v>
      </c>
      <c r="G1854" t="str">
        <f>_xlfn.TEXTBEFORE(SUBSTITUTE(Table2[[#This Row],[my new versions]],"'","")," ")</f>
        <v>RXN-ETHAt_c_e_REV-UNKNOWN</v>
      </c>
      <c r="H1854">
        <f>_xlfn.XLOOKUP(Table2[[#This Row],[name]],Table1[name],Table1[1/h],0)</f>
        <v>0</v>
      </c>
      <c r="I1854" t="b">
        <f>OR(Table2[[#This Row],[match]]=0,ROUNDUP(_xlfn.NUMBERVALUE(Table2[[#This Row],[match]]),4)=ROUNDUP(_xlfn.NUMBERVALUE(Table2[[#This Row],[1/h]]),4))</f>
        <v>1</v>
      </c>
    </row>
    <row r="1855" spans="5:9">
      <c r="E1855" t="s">
        <v>2262</v>
      </c>
      <c r="F1855">
        <f>_xlfn.NUMBERVALUE(_xlfn.TEXTAFTER(Table2[[#This Row],[my new versions]]," ",-1))</f>
        <v>12673.550496858699</v>
      </c>
      <c r="G1855" t="str">
        <f>_xlfn.TEXTBEFORE(SUBSTITUTE(Table2[[#This Row],[my new versions]],"'","")," ")</f>
        <v>RXN-ETNO2OX_c_FWD-rt3897</v>
      </c>
      <c r="H1855">
        <f>_xlfn.XLOOKUP(Table2[[#This Row],[name]],Table1[name],Table1[1/h],0)</f>
        <v>0</v>
      </c>
      <c r="I1855" t="b">
        <f>OR(Table2[[#This Row],[match]]=0,ROUNDUP(_xlfn.NUMBERVALUE(Table2[[#This Row],[match]]),4)=ROUNDUP(_xlfn.NUMBERVALUE(Table2[[#This Row],[1/h]]),4))</f>
        <v>1</v>
      </c>
    </row>
    <row r="1856" spans="5:9">
      <c r="E1856" t="s">
        <v>2263</v>
      </c>
      <c r="F1856">
        <f>_xlfn.NUMBERVALUE(_xlfn.TEXTAFTER(Table2[[#This Row],[my new versions]]," ",-1))</f>
        <v>12673.550496858699</v>
      </c>
      <c r="G1856" t="str">
        <f>_xlfn.TEXTBEFORE(SUBSTITUTE(Table2[[#This Row],[my new versions]],"'","")," ")</f>
        <v>RXN-ETOHt_c_e_FWD-SPONT</v>
      </c>
      <c r="H1856">
        <f>_xlfn.XLOOKUP(Table2[[#This Row],[name]],Table1[name],Table1[1/h],0)</f>
        <v>0</v>
      </c>
      <c r="I1856" t="b">
        <f>OR(Table2[[#This Row],[match]]=0,ROUNDUP(_xlfn.NUMBERVALUE(Table2[[#This Row],[match]]),4)=ROUNDUP(_xlfn.NUMBERVALUE(Table2[[#This Row],[1/h]]),4))</f>
        <v>1</v>
      </c>
    </row>
    <row r="1857" spans="5:9">
      <c r="E1857" t="s">
        <v>2264</v>
      </c>
      <c r="F1857">
        <f>_xlfn.NUMBERVALUE(_xlfn.TEXTAFTER(Table2[[#This Row],[my new versions]]," ",-1))</f>
        <v>12673.550496858699</v>
      </c>
      <c r="G1857" t="str">
        <f>_xlfn.TEXTBEFORE(SUBSTITUTE(Table2[[#This Row],[my new versions]],"'","")," ")</f>
        <v>RXN-ETOHt_c_e_REV-SPONT</v>
      </c>
      <c r="H1857">
        <f>_xlfn.XLOOKUP(Table2[[#This Row],[name]],Table1[name],Table1[1/h],0)</f>
        <v>0</v>
      </c>
      <c r="I1857" t="b">
        <f>OR(Table2[[#This Row],[match]]=0,ROUNDUP(_xlfn.NUMBERVALUE(Table2[[#This Row],[match]]),4)=ROUNDUP(_xlfn.NUMBERVALUE(Table2[[#This Row],[1/h]]),4))</f>
        <v>1</v>
      </c>
    </row>
    <row r="1858" spans="5:9">
      <c r="E1858" t="s">
        <v>2265</v>
      </c>
      <c r="F1858">
        <f>_xlfn.NUMBERVALUE(_xlfn.TEXTAFTER(Table2[[#This Row],[my new versions]]," ",-1))</f>
        <v>12673.550496858699</v>
      </c>
      <c r="G1858" t="str">
        <f>_xlfn.TEXTBEFORE(SUBSTITUTE(Table2[[#This Row],[my new versions]],"'","")," ")</f>
        <v>RXN-ETOHt_c_m_FWD-SPONT</v>
      </c>
      <c r="H1858">
        <f>_xlfn.XLOOKUP(Table2[[#This Row],[name]],Table1[name],Table1[1/h],0)</f>
        <v>0</v>
      </c>
      <c r="I1858" t="b">
        <f>OR(Table2[[#This Row],[match]]=0,ROUNDUP(_xlfn.NUMBERVALUE(Table2[[#This Row],[match]]),4)=ROUNDUP(_xlfn.NUMBERVALUE(Table2[[#This Row],[1/h]]),4))</f>
        <v>1</v>
      </c>
    </row>
    <row r="1859" spans="5:9">
      <c r="E1859" t="s">
        <v>2266</v>
      </c>
      <c r="F1859">
        <f>_xlfn.NUMBERVALUE(_xlfn.TEXTAFTER(Table2[[#This Row],[my new versions]]," ",-1))</f>
        <v>12673.550496858699</v>
      </c>
      <c r="G1859" t="str">
        <f>_xlfn.TEXTBEFORE(SUBSTITUTE(Table2[[#This Row],[my new versions]],"'","")," ")</f>
        <v>RXN-ETOHt_c_m_REV-SPONT</v>
      </c>
      <c r="H1859">
        <f>_xlfn.XLOOKUP(Table2[[#This Row],[name]],Table1[name],Table1[1/h],0)</f>
        <v>0</v>
      </c>
      <c r="I1859" t="b">
        <f>OR(Table2[[#This Row],[match]]=0,ROUNDUP(_xlfn.NUMBERVALUE(Table2[[#This Row],[match]]),4)=ROUNDUP(_xlfn.NUMBERVALUE(Table2[[#This Row],[1/h]]),4))</f>
        <v>1</v>
      </c>
    </row>
    <row r="1860" spans="5:9">
      <c r="E1860" t="s">
        <v>2267</v>
      </c>
      <c r="F1860">
        <f>_xlfn.NUMBERVALUE(_xlfn.TEXTAFTER(Table2[[#This Row],[my new versions]]," ",-1))</f>
        <v>12673.550496858699</v>
      </c>
      <c r="G1860" t="str">
        <f>_xlfn.TEXTBEFORE(SUBSTITUTE(Table2[[#This Row],[my new versions]],"'","")," ")</f>
        <v>RXN-F1PP_c_FWD-rt0208</v>
      </c>
      <c r="H1860">
        <f>_xlfn.XLOOKUP(Table2[[#This Row],[name]],Table1[name],Table1[1/h],0)</f>
        <v>0</v>
      </c>
      <c r="I1860" t="b">
        <f>OR(Table2[[#This Row],[match]]=0,ROUNDUP(_xlfn.NUMBERVALUE(Table2[[#This Row],[match]]),4)=ROUNDUP(_xlfn.NUMBERVALUE(Table2[[#This Row],[1/h]]),4))</f>
        <v>1</v>
      </c>
    </row>
    <row r="1861" spans="5:9">
      <c r="E1861" t="s">
        <v>2268</v>
      </c>
      <c r="F1861">
        <f>_xlfn.NUMBERVALUE(_xlfn.TEXTAFTER(Table2[[#This Row],[my new versions]]," ",-1))</f>
        <v>12673.550496858699</v>
      </c>
      <c r="G1861" t="str">
        <f>_xlfn.TEXTBEFORE(SUBSTITUTE(Table2[[#This Row],[my new versions]],"'","")," ")</f>
        <v>RXN-F1PP_c_FWD-rt5045</v>
      </c>
      <c r="H1861">
        <f>_xlfn.XLOOKUP(Table2[[#This Row],[name]],Table1[name],Table1[1/h],0)</f>
        <v>0</v>
      </c>
      <c r="I1861" t="b">
        <f>OR(Table2[[#This Row],[match]]=0,ROUNDUP(_xlfn.NUMBERVALUE(Table2[[#This Row],[match]]),4)=ROUNDUP(_xlfn.NUMBERVALUE(Table2[[#This Row],[1/h]]),4))</f>
        <v>1</v>
      </c>
    </row>
    <row r="1862" spans="5:9">
      <c r="E1862" t="s">
        <v>2269</v>
      </c>
      <c r="F1862">
        <f>_xlfn.NUMBERVALUE(_xlfn.TEXTAFTER(Table2[[#This Row],[my new versions]]," ",-1))</f>
        <v>12673.550496858699</v>
      </c>
      <c r="G1862" t="str">
        <f>_xlfn.TEXTBEFORE(SUBSTITUTE(Table2[[#This Row],[my new versions]],"'","")," ")</f>
        <v>RXN-FACOA120tabc_x_FWD-PXA12</v>
      </c>
      <c r="H1862">
        <f>_xlfn.XLOOKUP(Table2[[#This Row],[name]],Table1[name],Table1[1/h],0)</f>
        <v>0</v>
      </c>
      <c r="I1862" t="b">
        <f>OR(Table2[[#This Row],[match]]=0,ROUNDUP(_xlfn.NUMBERVALUE(Table2[[#This Row],[match]]),4)=ROUNDUP(_xlfn.NUMBERVALUE(Table2[[#This Row],[1/h]]),4))</f>
        <v>1</v>
      </c>
    </row>
    <row r="1863" spans="5:9">
      <c r="E1863" t="s">
        <v>2270</v>
      </c>
      <c r="F1863">
        <f>_xlfn.NUMBERVALUE(_xlfn.TEXTAFTER(Table2[[#This Row],[my new versions]]," ",-1))</f>
        <v>12673.550496858699</v>
      </c>
      <c r="G1863" t="str">
        <f>_xlfn.TEXTBEFORE(SUBSTITUTE(Table2[[#This Row],[my new versions]],"'","")," ")</f>
        <v>RXN-FACOA140tabc_x_FWD-PXA12</v>
      </c>
      <c r="H1863">
        <f>_xlfn.XLOOKUP(Table2[[#This Row],[name]],Table1[name],Table1[1/h],0)</f>
        <v>0</v>
      </c>
      <c r="I1863" t="b">
        <f>OR(Table2[[#This Row],[match]]=0,ROUNDUP(_xlfn.NUMBERVALUE(Table2[[#This Row],[match]]),4)=ROUNDUP(_xlfn.NUMBERVALUE(Table2[[#This Row],[1/h]]),4))</f>
        <v>1</v>
      </c>
    </row>
    <row r="1864" spans="5:9">
      <c r="E1864" t="s">
        <v>2271</v>
      </c>
      <c r="F1864">
        <f>_xlfn.NUMBERVALUE(_xlfn.TEXTAFTER(Table2[[#This Row],[my new versions]]," ",-1))</f>
        <v>12673.550496858699</v>
      </c>
      <c r="G1864" t="str">
        <f>_xlfn.TEXTBEFORE(SUBSTITUTE(Table2[[#This Row],[my new versions]],"'","")," ")</f>
        <v>RXN-FACOA160tabc_x_FWD-PXA12</v>
      </c>
      <c r="H1864">
        <f>_xlfn.XLOOKUP(Table2[[#This Row],[name]],Table1[name],Table1[1/h],0)</f>
        <v>0</v>
      </c>
      <c r="I1864" t="b">
        <f>OR(Table2[[#This Row],[match]]=0,ROUNDUP(_xlfn.NUMBERVALUE(Table2[[#This Row],[match]]),4)=ROUNDUP(_xlfn.NUMBERVALUE(Table2[[#This Row],[1/h]]),4))</f>
        <v>1</v>
      </c>
    </row>
    <row r="1865" spans="5:9">
      <c r="E1865" t="s">
        <v>2272</v>
      </c>
      <c r="F1865">
        <f>_xlfn.NUMBERVALUE(_xlfn.TEXTAFTER(Table2[[#This Row],[my new versions]]," ",-1))</f>
        <v>12673.550496858699</v>
      </c>
      <c r="G1865" t="str">
        <f>_xlfn.TEXTBEFORE(SUBSTITUTE(Table2[[#This Row],[my new versions]],"'","")," ")</f>
        <v>RXN-FACOA161tabc_x_FWD-PXA12</v>
      </c>
      <c r="H1865">
        <f>_xlfn.XLOOKUP(Table2[[#This Row],[name]],Table1[name],Table1[1/h],0)</f>
        <v>0</v>
      </c>
      <c r="I1865" t="b">
        <f>OR(Table2[[#This Row],[match]]=0,ROUNDUP(_xlfn.NUMBERVALUE(Table2[[#This Row],[match]]),4)=ROUNDUP(_xlfn.NUMBERVALUE(Table2[[#This Row],[1/h]]),4))</f>
        <v>1</v>
      </c>
    </row>
    <row r="1866" spans="5:9">
      <c r="E1866" t="s">
        <v>2273</v>
      </c>
      <c r="F1866">
        <f>_xlfn.NUMBERVALUE(_xlfn.TEXTAFTER(Table2[[#This Row],[my new versions]]," ",-1))</f>
        <v>12673.550496858699</v>
      </c>
      <c r="G1866" t="str">
        <f>_xlfn.TEXTBEFORE(SUBSTITUTE(Table2[[#This Row],[my new versions]],"'","")," ")</f>
        <v>RXN-FACOA180tabc_x_FWD-PXA12</v>
      </c>
      <c r="H1866">
        <f>_xlfn.XLOOKUP(Table2[[#This Row],[name]],Table1[name],Table1[1/h],0)</f>
        <v>0</v>
      </c>
      <c r="I1866" t="b">
        <f>OR(Table2[[#This Row],[match]]=0,ROUNDUP(_xlfn.NUMBERVALUE(Table2[[#This Row],[match]]),4)=ROUNDUP(_xlfn.NUMBERVALUE(Table2[[#This Row],[1/h]]),4))</f>
        <v>1</v>
      </c>
    </row>
    <row r="1867" spans="5:9">
      <c r="E1867" t="s">
        <v>2274</v>
      </c>
      <c r="F1867">
        <f>_xlfn.NUMBERVALUE(_xlfn.TEXTAFTER(Table2[[#This Row],[my new versions]]," ",-1))</f>
        <v>12673.550496858699</v>
      </c>
      <c r="G1867" t="str">
        <f>_xlfn.TEXTBEFORE(SUBSTITUTE(Table2[[#This Row],[my new versions]],"'","")," ")</f>
        <v>RXN-FACOA181tabc_x_FWD-PXA12</v>
      </c>
      <c r="H1867">
        <f>_xlfn.XLOOKUP(Table2[[#This Row],[name]],Table1[name],Table1[1/h],0)</f>
        <v>0</v>
      </c>
      <c r="I1867" t="b">
        <f>OR(Table2[[#This Row],[match]]=0,ROUNDUP(_xlfn.NUMBERVALUE(Table2[[#This Row],[match]]),4)=ROUNDUP(_xlfn.NUMBERVALUE(Table2[[#This Row],[1/h]]),4))</f>
        <v>1</v>
      </c>
    </row>
    <row r="1868" spans="5:9">
      <c r="E1868" t="s">
        <v>2275</v>
      </c>
      <c r="F1868">
        <f>_xlfn.NUMBERVALUE(_xlfn.TEXTAFTER(Table2[[#This Row],[my new versions]]," ",-1))</f>
        <v>12673.550496858699</v>
      </c>
      <c r="G1868" t="str">
        <f>_xlfn.TEXTBEFORE(SUBSTITUTE(Table2[[#This Row],[my new versions]],"'","")," ")</f>
        <v>RXN-FACOA182tabc_x_FWD-PXA12</v>
      </c>
      <c r="H1868">
        <f>_xlfn.XLOOKUP(Table2[[#This Row],[name]],Table1[name],Table1[1/h],0)</f>
        <v>0</v>
      </c>
      <c r="I1868" t="b">
        <f>OR(Table2[[#This Row],[match]]=0,ROUNDUP(_xlfn.NUMBERVALUE(Table2[[#This Row],[match]]),4)=ROUNDUP(_xlfn.NUMBERVALUE(Table2[[#This Row],[1/h]]),4))</f>
        <v>1</v>
      </c>
    </row>
    <row r="1869" spans="5:9">
      <c r="E1869" t="s">
        <v>2276</v>
      </c>
      <c r="F1869">
        <f>_xlfn.NUMBERVALUE(_xlfn.TEXTAFTER(Table2[[#This Row],[my new versions]]," ",-1))</f>
        <v>12673.550496858699</v>
      </c>
      <c r="G1869" t="str">
        <f>_xlfn.TEXTBEFORE(SUBSTITUTE(Table2[[#This Row],[my new versions]],"'","")," ")</f>
        <v>RXN-FACOA183tabc_x_FWD-PXA12</v>
      </c>
      <c r="H1869">
        <f>_xlfn.XLOOKUP(Table2[[#This Row],[name]],Table1[name],Table1[1/h],0)</f>
        <v>0</v>
      </c>
      <c r="I1869" t="b">
        <f>OR(Table2[[#This Row],[match]]=0,ROUNDUP(_xlfn.NUMBERVALUE(Table2[[#This Row],[match]]),4)=ROUNDUP(_xlfn.NUMBERVALUE(Table2[[#This Row],[1/h]]),4))</f>
        <v>1</v>
      </c>
    </row>
    <row r="1870" spans="5:9">
      <c r="E1870" t="s">
        <v>2277</v>
      </c>
      <c r="F1870">
        <f>_xlfn.NUMBERVALUE(_xlfn.TEXTAFTER(Table2[[#This Row],[my new versions]]," ",-1))</f>
        <v>12673.550496858699</v>
      </c>
      <c r="G1870" t="str">
        <f>_xlfn.TEXTBEFORE(SUBSTITUTE(Table2[[#This Row],[my new versions]],"'","")," ")</f>
        <v>RXN-FACOA200tabc_x_FWD-PXA12</v>
      </c>
      <c r="H1870">
        <f>_xlfn.XLOOKUP(Table2[[#This Row],[name]],Table1[name],Table1[1/h],0)</f>
        <v>0</v>
      </c>
      <c r="I1870" t="b">
        <f>OR(Table2[[#This Row],[match]]=0,ROUNDUP(_xlfn.NUMBERVALUE(Table2[[#This Row],[match]]),4)=ROUNDUP(_xlfn.NUMBERVALUE(Table2[[#This Row],[1/h]]),4))</f>
        <v>1</v>
      </c>
    </row>
    <row r="1871" spans="5:9">
      <c r="E1871" t="s">
        <v>2278</v>
      </c>
      <c r="F1871">
        <f>_xlfn.NUMBERVALUE(_xlfn.TEXTAFTER(Table2[[#This Row],[my new versions]]," ",-1))</f>
        <v>12673.550496858699</v>
      </c>
      <c r="G1871" t="str">
        <f>_xlfn.TEXTBEFORE(SUBSTITUTE(Table2[[#This Row],[my new versions]],"'","")," ")</f>
        <v>RXN-FACOA220tabc_x_FWD-PXA12</v>
      </c>
      <c r="H1871">
        <f>_xlfn.XLOOKUP(Table2[[#This Row],[name]],Table1[name],Table1[1/h],0)</f>
        <v>0</v>
      </c>
      <c r="I1871" t="b">
        <f>OR(Table2[[#This Row],[match]]=0,ROUNDUP(_xlfn.NUMBERVALUE(Table2[[#This Row],[match]]),4)=ROUNDUP(_xlfn.NUMBERVALUE(Table2[[#This Row],[1/h]]),4))</f>
        <v>1</v>
      </c>
    </row>
    <row r="1872" spans="5:9">
      <c r="E1872" t="s">
        <v>2279</v>
      </c>
      <c r="F1872">
        <f>_xlfn.NUMBERVALUE(_xlfn.TEXTAFTER(Table2[[#This Row],[my new versions]]," ",-1))</f>
        <v>12673.550496858699</v>
      </c>
      <c r="G1872" t="str">
        <f>_xlfn.TEXTBEFORE(SUBSTITUTE(Table2[[#This Row],[my new versions]],"'","")," ")</f>
        <v>RXN-FACOA240tabc_x_FWD-PXA12</v>
      </c>
      <c r="H1872">
        <f>_xlfn.XLOOKUP(Table2[[#This Row],[name]],Table1[name],Table1[1/h],0)</f>
        <v>0</v>
      </c>
      <c r="I1872" t="b">
        <f>OR(Table2[[#This Row],[match]]=0,ROUNDUP(_xlfn.NUMBERVALUE(Table2[[#This Row],[match]]),4)=ROUNDUP(_xlfn.NUMBERVALUE(Table2[[#This Row],[1/h]]),4))</f>
        <v>1</v>
      </c>
    </row>
    <row r="1873" spans="5:9">
      <c r="E1873" t="s">
        <v>2280</v>
      </c>
      <c r="F1873">
        <f>_xlfn.NUMBERVALUE(_xlfn.TEXTAFTER(Table2[[#This Row],[my new versions]]," ",-1))</f>
        <v>12673.550496858699</v>
      </c>
      <c r="G1873" t="str">
        <f>_xlfn.TEXTBEFORE(SUBSTITUTE(Table2[[#This Row],[my new versions]],"'","")," ")</f>
        <v>RXN-FACOA260tabc_x_FWD-PXA12</v>
      </c>
      <c r="H1873">
        <f>_xlfn.XLOOKUP(Table2[[#This Row],[name]],Table1[name],Table1[1/h],0)</f>
        <v>0</v>
      </c>
      <c r="I1873" t="b">
        <f>OR(Table2[[#This Row],[match]]=0,ROUNDUP(_xlfn.NUMBERVALUE(Table2[[#This Row],[match]]),4)=ROUNDUP(_xlfn.NUMBERVALUE(Table2[[#This Row],[1/h]]),4))</f>
        <v>1</v>
      </c>
    </row>
    <row r="1874" spans="5:9">
      <c r="E1874" t="s">
        <v>2281</v>
      </c>
      <c r="F1874">
        <f>_xlfn.NUMBERVALUE(_xlfn.TEXTAFTER(Table2[[#This Row],[my new versions]]," ",-1))</f>
        <v>12673.550496858699</v>
      </c>
      <c r="G1874" t="str">
        <f>_xlfn.TEXTBEFORE(SUBSTITUTE(Table2[[#This Row],[my new versions]],"'","")," ")</f>
        <v>RXN-FACOAE100_x_FWD-rt7680</v>
      </c>
      <c r="H1874">
        <f>_xlfn.XLOOKUP(Table2[[#This Row],[name]],Table1[name],Table1[1/h],0)</f>
        <v>0</v>
      </c>
      <c r="I1874" t="b">
        <f>OR(Table2[[#This Row],[match]]=0,ROUNDUP(_xlfn.NUMBERVALUE(Table2[[#This Row],[match]]),4)=ROUNDUP(_xlfn.NUMBERVALUE(Table2[[#This Row],[1/h]]),4))</f>
        <v>1</v>
      </c>
    </row>
    <row r="1875" spans="5:9">
      <c r="E1875" t="s">
        <v>2282</v>
      </c>
      <c r="F1875">
        <f>_xlfn.NUMBERVALUE(_xlfn.TEXTAFTER(Table2[[#This Row],[my new versions]]," ",-1))</f>
        <v>12673.550496858699</v>
      </c>
      <c r="G1875" t="str">
        <f>_xlfn.TEXTBEFORE(SUBSTITUTE(Table2[[#This Row],[my new versions]],"'","")," ")</f>
        <v>RXN-FACOAE120_c_FWD-rt4680</v>
      </c>
      <c r="H1875">
        <f>_xlfn.XLOOKUP(Table2[[#This Row],[name]],Table1[name],Table1[1/h],0)</f>
        <v>0</v>
      </c>
      <c r="I1875" t="b">
        <f>OR(Table2[[#This Row],[match]]=0,ROUNDUP(_xlfn.NUMBERVALUE(Table2[[#This Row],[match]]),4)=ROUNDUP(_xlfn.NUMBERVALUE(Table2[[#This Row],[1/h]]),4))</f>
        <v>1</v>
      </c>
    </row>
    <row r="1876" spans="5:9">
      <c r="E1876" t="s">
        <v>2283</v>
      </c>
      <c r="F1876">
        <f>_xlfn.NUMBERVALUE(_xlfn.TEXTAFTER(Table2[[#This Row],[my new versions]]," ",-1))</f>
        <v>12673.550496858699</v>
      </c>
      <c r="G1876" t="str">
        <f>_xlfn.TEXTBEFORE(SUBSTITUTE(Table2[[#This Row],[my new versions]],"'","")," ")</f>
        <v>RXN-FACOAE120_x_FWD-rt7680</v>
      </c>
      <c r="H1876">
        <f>_xlfn.XLOOKUP(Table2[[#This Row],[name]],Table1[name],Table1[1/h],0)</f>
        <v>0</v>
      </c>
      <c r="I1876" t="b">
        <f>OR(Table2[[#This Row],[match]]=0,ROUNDUP(_xlfn.NUMBERVALUE(Table2[[#This Row],[match]]),4)=ROUNDUP(_xlfn.NUMBERVALUE(Table2[[#This Row],[1/h]]),4))</f>
        <v>1</v>
      </c>
    </row>
    <row r="1877" spans="5:9">
      <c r="E1877" t="s">
        <v>2284</v>
      </c>
      <c r="F1877">
        <f>_xlfn.NUMBERVALUE(_xlfn.TEXTAFTER(Table2[[#This Row],[my new versions]]," ",-1))</f>
        <v>12673.550496858699</v>
      </c>
      <c r="G1877" t="str">
        <f>_xlfn.TEXTBEFORE(SUBSTITUTE(Table2[[#This Row],[my new versions]],"'","")," ")</f>
        <v>RXN-FACOAE140_c_FWD-rt4680</v>
      </c>
      <c r="H1877">
        <f>_xlfn.XLOOKUP(Table2[[#This Row],[name]],Table1[name],Table1[1/h],0)</f>
        <v>0</v>
      </c>
      <c r="I1877" t="b">
        <f>OR(Table2[[#This Row],[match]]=0,ROUNDUP(_xlfn.NUMBERVALUE(Table2[[#This Row],[match]]),4)=ROUNDUP(_xlfn.NUMBERVALUE(Table2[[#This Row],[1/h]]),4))</f>
        <v>1</v>
      </c>
    </row>
    <row r="1878" spans="5:9">
      <c r="E1878" t="s">
        <v>2285</v>
      </c>
      <c r="F1878">
        <f>_xlfn.NUMBERVALUE(_xlfn.TEXTAFTER(Table2[[#This Row],[my new versions]]," ",-1))</f>
        <v>12673.550496858699</v>
      </c>
      <c r="G1878" t="str">
        <f>_xlfn.TEXTBEFORE(SUBSTITUTE(Table2[[#This Row],[my new versions]],"'","")," ")</f>
        <v>RXN-FACOAE140_x_FWD-rt7680</v>
      </c>
      <c r="H1878">
        <f>_xlfn.XLOOKUP(Table2[[#This Row],[name]],Table1[name],Table1[1/h],0)</f>
        <v>0</v>
      </c>
      <c r="I1878" t="b">
        <f>OR(Table2[[#This Row],[match]]=0,ROUNDUP(_xlfn.NUMBERVALUE(Table2[[#This Row],[match]]),4)=ROUNDUP(_xlfn.NUMBERVALUE(Table2[[#This Row],[1/h]]),4))</f>
        <v>1</v>
      </c>
    </row>
    <row r="1879" spans="5:9">
      <c r="E1879" t="s">
        <v>2286</v>
      </c>
      <c r="F1879">
        <f>_xlfn.NUMBERVALUE(_xlfn.TEXTAFTER(Table2[[#This Row],[my new versions]]," ",-1))</f>
        <v>12673.550496858699</v>
      </c>
      <c r="G1879" t="str">
        <f>_xlfn.TEXTBEFORE(SUBSTITUTE(Table2[[#This Row],[my new versions]],"'","")," ")</f>
        <v>RXN-FACOAE160_c_FWD-rt0088</v>
      </c>
      <c r="H1879">
        <f>_xlfn.XLOOKUP(Table2[[#This Row],[name]],Table1[name],Table1[1/h],0)</f>
        <v>0</v>
      </c>
      <c r="I1879" t="b">
        <f>OR(Table2[[#This Row],[match]]=0,ROUNDUP(_xlfn.NUMBERVALUE(Table2[[#This Row],[match]]),4)=ROUNDUP(_xlfn.NUMBERVALUE(Table2[[#This Row],[1/h]]),4))</f>
        <v>1</v>
      </c>
    </row>
    <row r="1880" spans="5:9">
      <c r="E1880" t="s">
        <v>2287</v>
      </c>
      <c r="F1880">
        <f>_xlfn.NUMBERVALUE(_xlfn.TEXTAFTER(Table2[[#This Row],[my new versions]]," ",-1))</f>
        <v>12673.550496858699</v>
      </c>
      <c r="G1880" t="str">
        <f>_xlfn.TEXTBEFORE(SUBSTITUTE(Table2[[#This Row],[my new versions]],"'","")," ")</f>
        <v>RXN-FACOAE160_c_FWD-rt4680</v>
      </c>
      <c r="H1880">
        <f>_xlfn.XLOOKUP(Table2[[#This Row],[name]],Table1[name],Table1[1/h],0)</f>
        <v>0</v>
      </c>
      <c r="I1880" t="b">
        <f>OR(Table2[[#This Row],[match]]=0,ROUNDUP(_xlfn.NUMBERVALUE(Table2[[#This Row],[match]]),4)=ROUNDUP(_xlfn.NUMBERVALUE(Table2[[#This Row],[1/h]]),4))</f>
        <v>1</v>
      </c>
    </row>
    <row r="1881" spans="5:9">
      <c r="E1881" t="s">
        <v>2288</v>
      </c>
      <c r="F1881">
        <f>_xlfn.NUMBERVALUE(_xlfn.TEXTAFTER(Table2[[#This Row],[my new versions]]," ",-1))</f>
        <v>12673.550496858699</v>
      </c>
      <c r="G1881" t="str">
        <f>_xlfn.TEXTBEFORE(SUBSTITUTE(Table2[[#This Row],[my new versions]],"'","")," ")</f>
        <v>RXN-FACOAE160_x_FWD-rt7680</v>
      </c>
      <c r="H1881">
        <f>_xlfn.XLOOKUP(Table2[[#This Row],[name]],Table1[name],Table1[1/h],0)</f>
        <v>0</v>
      </c>
      <c r="I1881" t="b">
        <f>OR(Table2[[#This Row],[match]]=0,ROUNDUP(_xlfn.NUMBERVALUE(Table2[[#This Row],[match]]),4)=ROUNDUP(_xlfn.NUMBERVALUE(Table2[[#This Row],[1/h]]),4))</f>
        <v>1</v>
      </c>
    </row>
    <row r="1882" spans="5:9">
      <c r="E1882" t="s">
        <v>2289</v>
      </c>
      <c r="F1882">
        <f>_xlfn.NUMBERVALUE(_xlfn.TEXTAFTER(Table2[[#This Row],[my new versions]]," ",-1))</f>
        <v>12673.550496858699</v>
      </c>
      <c r="G1882" t="str">
        <f>_xlfn.TEXTBEFORE(SUBSTITUTE(Table2[[#This Row],[my new versions]],"'","")," ")</f>
        <v>RXN-FACOAE161_c_FWD-rt0088</v>
      </c>
      <c r="H1882">
        <f>_xlfn.XLOOKUP(Table2[[#This Row],[name]],Table1[name],Table1[1/h],0)</f>
        <v>0</v>
      </c>
      <c r="I1882" t="b">
        <f>OR(Table2[[#This Row],[match]]=0,ROUNDUP(_xlfn.NUMBERVALUE(Table2[[#This Row],[match]]),4)=ROUNDUP(_xlfn.NUMBERVALUE(Table2[[#This Row],[1/h]]),4))</f>
        <v>1</v>
      </c>
    </row>
    <row r="1883" spans="5:9">
      <c r="E1883" t="s">
        <v>2290</v>
      </c>
      <c r="F1883">
        <f>_xlfn.NUMBERVALUE(_xlfn.TEXTAFTER(Table2[[#This Row],[my new versions]]," ",-1))</f>
        <v>12673.550496858699</v>
      </c>
      <c r="G1883" t="str">
        <f>_xlfn.TEXTBEFORE(SUBSTITUTE(Table2[[#This Row],[my new versions]],"'","")," ")</f>
        <v>RXN-FACOAE161_c_FWD-rt4680</v>
      </c>
      <c r="H1883">
        <f>_xlfn.XLOOKUP(Table2[[#This Row],[name]],Table1[name],Table1[1/h],0)</f>
        <v>0</v>
      </c>
      <c r="I1883" t="b">
        <f>OR(Table2[[#This Row],[match]]=0,ROUNDUP(_xlfn.NUMBERVALUE(Table2[[#This Row],[match]]),4)=ROUNDUP(_xlfn.NUMBERVALUE(Table2[[#This Row],[1/h]]),4))</f>
        <v>1</v>
      </c>
    </row>
    <row r="1884" spans="5:9">
      <c r="E1884" t="s">
        <v>2291</v>
      </c>
      <c r="F1884">
        <f>_xlfn.NUMBERVALUE(_xlfn.TEXTAFTER(Table2[[#This Row],[my new versions]]," ",-1))</f>
        <v>12673.550496858699</v>
      </c>
      <c r="G1884" t="str">
        <f>_xlfn.TEXTBEFORE(SUBSTITUTE(Table2[[#This Row],[my new versions]],"'","")," ")</f>
        <v>RXN-FACOAE161_x_FWD-rt7680</v>
      </c>
      <c r="H1884">
        <f>_xlfn.XLOOKUP(Table2[[#This Row],[name]],Table1[name],Table1[1/h],0)</f>
        <v>0</v>
      </c>
      <c r="I1884" t="b">
        <f>OR(Table2[[#This Row],[match]]=0,ROUNDUP(_xlfn.NUMBERVALUE(Table2[[#This Row],[match]]),4)=ROUNDUP(_xlfn.NUMBERVALUE(Table2[[#This Row],[1/h]]),4))</f>
        <v>1</v>
      </c>
    </row>
    <row r="1885" spans="5:9">
      <c r="E1885" t="s">
        <v>2292</v>
      </c>
      <c r="F1885">
        <f>_xlfn.NUMBERVALUE(_xlfn.TEXTAFTER(Table2[[#This Row],[my new versions]]," ",-1))</f>
        <v>12673.550496858699</v>
      </c>
      <c r="G1885" t="str">
        <f>_xlfn.TEXTBEFORE(SUBSTITUTE(Table2[[#This Row],[my new versions]],"'","")," ")</f>
        <v>RXN-FACOAE180_c_FWD-rt0088</v>
      </c>
      <c r="H1885">
        <f>_xlfn.XLOOKUP(Table2[[#This Row],[name]],Table1[name],Table1[1/h],0)</f>
        <v>0</v>
      </c>
      <c r="I1885" t="b">
        <f>OR(Table2[[#This Row],[match]]=0,ROUNDUP(_xlfn.NUMBERVALUE(Table2[[#This Row],[match]]),4)=ROUNDUP(_xlfn.NUMBERVALUE(Table2[[#This Row],[1/h]]),4))</f>
        <v>1</v>
      </c>
    </row>
    <row r="1886" spans="5:9">
      <c r="E1886" t="s">
        <v>2293</v>
      </c>
      <c r="F1886">
        <f>_xlfn.NUMBERVALUE(_xlfn.TEXTAFTER(Table2[[#This Row],[my new versions]]," ",-1))</f>
        <v>12673.550496858699</v>
      </c>
      <c r="G1886" t="str">
        <f>_xlfn.TEXTBEFORE(SUBSTITUTE(Table2[[#This Row],[my new versions]],"'","")," ")</f>
        <v>RXN-FACOAE180_c_FWD-rt4680</v>
      </c>
      <c r="H1886">
        <f>_xlfn.XLOOKUP(Table2[[#This Row],[name]],Table1[name],Table1[1/h],0)</f>
        <v>0</v>
      </c>
      <c r="I1886" t="b">
        <f>OR(Table2[[#This Row],[match]]=0,ROUNDUP(_xlfn.NUMBERVALUE(Table2[[#This Row],[match]]),4)=ROUNDUP(_xlfn.NUMBERVALUE(Table2[[#This Row],[1/h]]),4))</f>
        <v>1</v>
      </c>
    </row>
    <row r="1887" spans="5:9">
      <c r="E1887" t="s">
        <v>2294</v>
      </c>
      <c r="F1887">
        <f>_xlfn.NUMBERVALUE(_xlfn.TEXTAFTER(Table2[[#This Row],[my new versions]]," ",-1))</f>
        <v>12673.550496858699</v>
      </c>
      <c r="G1887" t="str">
        <f>_xlfn.TEXTBEFORE(SUBSTITUTE(Table2[[#This Row],[my new versions]],"'","")," ")</f>
        <v>RXN-FACOAE180_x_FWD-rt7680</v>
      </c>
      <c r="H1887">
        <f>_xlfn.XLOOKUP(Table2[[#This Row],[name]],Table1[name],Table1[1/h],0)</f>
        <v>0</v>
      </c>
      <c r="I1887" t="b">
        <f>OR(Table2[[#This Row],[match]]=0,ROUNDUP(_xlfn.NUMBERVALUE(Table2[[#This Row],[match]]),4)=ROUNDUP(_xlfn.NUMBERVALUE(Table2[[#This Row],[1/h]]),4))</f>
        <v>1</v>
      </c>
    </row>
    <row r="1888" spans="5:9">
      <c r="E1888" t="s">
        <v>2295</v>
      </c>
      <c r="F1888">
        <f>_xlfn.NUMBERVALUE(_xlfn.TEXTAFTER(Table2[[#This Row],[my new versions]]," ",-1))</f>
        <v>12673.550496858699</v>
      </c>
      <c r="G1888" t="str">
        <f>_xlfn.TEXTBEFORE(SUBSTITUTE(Table2[[#This Row],[my new versions]],"'","")," ")</f>
        <v>RXN-FACOAE181_c_FWD-rt0088</v>
      </c>
      <c r="H1888">
        <f>_xlfn.XLOOKUP(Table2[[#This Row],[name]],Table1[name],Table1[1/h],0)</f>
        <v>0</v>
      </c>
      <c r="I1888" t="b">
        <f>OR(Table2[[#This Row],[match]]=0,ROUNDUP(_xlfn.NUMBERVALUE(Table2[[#This Row],[match]]),4)=ROUNDUP(_xlfn.NUMBERVALUE(Table2[[#This Row],[1/h]]),4))</f>
        <v>1</v>
      </c>
    </row>
    <row r="1889" spans="5:9">
      <c r="E1889" t="s">
        <v>2296</v>
      </c>
      <c r="F1889">
        <f>_xlfn.NUMBERVALUE(_xlfn.TEXTAFTER(Table2[[#This Row],[my new versions]]," ",-1))</f>
        <v>12673.550496858699</v>
      </c>
      <c r="G1889" t="str">
        <f>_xlfn.TEXTBEFORE(SUBSTITUTE(Table2[[#This Row],[my new versions]],"'","")," ")</f>
        <v>RXN-FACOAE181_c_FWD-rt4680</v>
      </c>
      <c r="H1889">
        <f>_xlfn.XLOOKUP(Table2[[#This Row],[name]],Table1[name],Table1[1/h],0)</f>
        <v>0</v>
      </c>
      <c r="I1889" t="b">
        <f>OR(Table2[[#This Row],[match]]=0,ROUNDUP(_xlfn.NUMBERVALUE(Table2[[#This Row],[match]]),4)=ROUNDUP(_xlfn.NUMBERVALUE(Table2[[#This Row],[1/h]]),4))</f>
        <v>1</v>
      </c>
    </row>
    <row r="1890" spans="5:9">
      <c r="E1890" t="s">
        <v>2297</v>
      </c>
      <c r="F1890">
        <f>_xlfn.NUMBERVALUE(_xlfn.TEXTAFTER(Table2[[#This Row],[my new versions]]," ",-1))</f>
        <v>12673.550496858699</v>
      </c>
      <c r="G1890" t="str">
        <f>_xlfn.TEXTBEFORE(SUBSTITUTE(Table2[[#This Row],[my new versions]],"'","")," ")</f>
        <v>RXN-FACOAE181_x_FWD-rt7680</v>
      </c>
      <c r="H1890">
        <f>_xlfn.XLOOKUP(Table2[[#This Row],[name]],Table1[name],Table1[1/h],0)</f>
        <v>0</v>
      </c>
      <c r="I1890" t="b">
        <f>OR(Table2[[#This Row],[match]]=0,ROUNDUP(_xlfn.NUMBERVALUE(Table2[[#This Row],[match]]),4)=ROUNDUP(_xlfn.NUMBERVALUE(Table2[[#This Row],[1/h]]),4))</f>
        <v>1</v>
      </c>
    </row>
    <row r="1891" spans="5:9">
      <c r="E1891" t="s">
        <v>2298</v>
      </c>
      <c r="F1891">
        <f>_xlfn.NUMBERVALUE(_xlfn.TEXTAFTER(Table2[[#This Row],[my new versions]]," ",-1))</f>
        <v>12673.550496858699</v>
      </c>
      <c r="G1891" t="str">
        <f>_xlfn.TEXTBEFORE(SUBSTITUTE(Table2[[#This Row],[my new versions]],"'","")," ")</f>
        <v>RXN-FACOAE182_c_FWD-rt0088</v>
      </c>
      <c r="H1891">
        <f>_xlfn.XLOOKUP(Table2[[#This Row],[name]],Table1[name],Table1[1/h],0)</f>
        <v>0</v>
      </c>
      <c r="I1891" t="b">
        <f>OR(Table2[[#This Row],[match]]=0,ROUNDUP(_xlfn.NUMBERVALUE(Table2[[#This Row],[match]]),4)=ROUNDUP(_xlfn.NUMBERVALUE(Table2[[#This Row],[1/h]]),4))</f>
        <v>1</v>
      </c>
    </row>
    <row r="1892" spans="5:9">
      <c r="E1892" t="s">
        <v>2299</v>
      </c>
      <c r="F1892">
        <f>_xlfn.NUMBERVALUE(_xlfn.TEXTAFTER(Table2[[#This Row],[my new versions]]," ",-1))</f>
        <v>12673.550496858699</v>
      </c>
      <c r="G1892" t="str">
        <f>_xlfn.TEXTBEFORE(SUBSTITUTE(Table2[[#This Row],[my new versions]],"'","")," ")</f>
        <v>RXN-FACOAE182_c_FWD-rt4680</v>
      </c>
      <c r="H1892">
        <f>_xlfn.XLOOKUP(Table2[[#This Row],[name]],Table1[name],Table1[1/h],0)</f>
        <v>0</v>
      </c>
      <c r="I1892" t="b">
        <f>OR(Table2[[#This Row],[match]]=0,ROUNDUP(_xlfn.NUMBERVALUE(Table2[[#This Row],[match]]),4)=ROUNDUP(_xlfn.NUMBERVALUE(Table2[[#This Row],[1/h]]),4))</f>
        <v>1</v>
      </c>
    </row>
    <row r="1893" spans="5:9">
      <c r="E1893" t="s">
        <v>2300</v>
      </c>
      <c r="F1893">
        <f>_xlfn.NUMBERVALUE(_xlfn.TEXTAFTER(Table2[[#This Row],[my new versions]]," ",-1))</f>
        <v>12673.550496858699</v>
      </c>
      <c r="G1893" t="str">
        <f>_xlfn.TEXTBEFORE(SUBSTITUTE(Table2[[#This Row],[my new versions]],"'","")," ")</f>
        <v>RXN-FACOAE182_x_FWD-rt7680</v>
      </c>
      <c r="H1893">
        <f>_xlfn.XLOOKUP(Table2[[#This Row],[name]],Table1[name],Table1[1/h],0)</f>
        <v>0</v>
      </c>
      <c r="I1893" t="b">
        <f>OR(Table2[[#This Row],[match]]=0,ROUNDUP(_xlfn.NUMBERVALUE(Table2[[#This Row],[match]]),4)=ROUNDUP(_xlfn.NUMBERVALUE(Table2[[#This Row],[1/h]]),4))</f>
        <v>1</v>
      </c>
    </row>
    <row r="1894" spans="5:9">
      <c r="E1894" t="s">
        <v>2301</v>
      </c>
      <c r="F1894">
        <f>_xlfn.NUMBERVALUE(_xlfn.TEXTAFTER(Table2[[#This Row],[my new versions]]," ",-1))</f>
        <v>5.96465047452641</v>
      </c>
      <c r="G1894" t="str">
        <f>_xlfn.TEXTBEFORE(SUBSTITUTE(Table2[[#This Row],[my new versions]],"'","")," ")</f>
        <v>RXN-FACOAE183_c_FWD-rt0088</v>
      </c>
      <c r="H1894">
        <f>_xlfn.XLOOKUP(Table2[[#This Row],[name]],Table1[name],Table1[1/h],0)</f>
        <v>5.9646504745263957</v>
      </c>
      <c r="I1894" t="b">
        <f>OR(Table2[[#This Row],[match]]=0,ROUNDUP(_xlfn.NUMBERVALUE(Table2[[#This Row],[match]]),4)=ROUNDUP(_xlfn.NUMBERVALUE(Table2[[#This Row],[1/h]]),4))</f>
        <v>1</v>
      </c>
    </row>
    <row r="1895" spans="5:9">
      <c r="E1895" t="s">
        <v>2302</v>
      </c>
      <c r="F1895">
        <f>_xlfn.NUMBERVALUE(_xlfn.TEXTAFTER(Table2[[#This Row],[my new versions]]," ",-1))</f>
        <v>5.96465047452641</v>
      </c>
      <c r="G1895" t="str">
        <f>_xlfn.TEXTBEFORE(SUBSTITUTE(Table2[[#This Row],[my new versions]],"'","")," ")</f>
        <v>RXN-FACOAE183_c_FWD-rt4680</v>
      </c>
      <c r="H1895">
        <f>_xlfn.XLOOKUP(Table2[[#This Row],[name]],Table1[name],Table1[1/h],0)</f>
        <v>5.9646504745263957</v>
      </c>
      <c r="I1895" t="b">
        <f>OR(Table2[[#This Row],[match]]=0,ROUNDUP(_xlfn.NUMBERVALUE(Table2[[#This Row],[match]]),4)=ROUNDUP(_xlfn.NUMBERVALUE(Table2[[#This Row],[1/h]]),4))</f>
        <v>1</v>
      </c>
    </row>
    <row r="1896" spans="5:9">
      <c r="E1896" t="s">
        <v>2303</v>
      </c>
      <c r="F1896">
        <f>_xlfn.NUMBERVALUE(_xlfn.TEXTAFTER(Table2[[#This Row],[my new versions]]," ",-1))</f>
        <v>12673.550496858699</v>
      </c>
      <c r="G1896" t="str">
        <f>_xlfn.TEXTBEFORE(SUBSTITUTE(Table2[[#This Row],[my new versions]],"'","")," ")</f>
        <v>RXN-FACOAE183_x_FWD-rt7680</v>
      </c>
      <c r="H1896">
        <f>_xlfn.XLOOKUP(Table2[[#This Row],[name]],Table1[name],Table1[1/h],0)</f>
        <v>0</v>
      </c>
      <c r="I1896" t="b">
        <f>OR(Table2[[#This Row],[match]]=0,ROUNDUP(_xlfn.NUMBERVALUE(Table2[[#This Row],[match]]),4)=ROUNDUP(_xlfn.NUMBERVALUE(Table2[[#This Row],[1/h]]),4))</f>
        <v>1</v>
      </c>
    </row>
    <row r="1897" spans="5:9">
      <c r="E1897" t="s">
        <v>2304</v>
      </c>
      <c r="F1897">
        <f>_xlfn.NUMBERVALUE(_xlfn.TEXTAFTER(Table2[[#This Row],[my new versions]]," ",-1))</f>
        <v>12673.550496858699</v>
      </c>
      <c r="G1897" t="str">
        <f>_xlfn.TEXTBEFORE(SUBSTITUTE(Table2[[#This Row],[my new versions]],"'","")," ")</f>
        <v>RXN-FACOAE40_x_FWD-rt7680</v>
      </c>
      <c r="H1897">
        <f>_xlfn.XLOOKUP(Table2[[#This Row],[name]],Table1[name],Table1[1/h],0)</f>
        <v>0</v>
      </c>
      <c r="I1897" t="b">
        <f>OR(Table2[[#This Row],[match]]=0,ROUNDUP(_xlfn.NUMBERVALUE(Table2[[#This Row],[match]]),4)=ROUNDUP(_xlfn.NUMBERVALUE(Table2[[#This Row],[1/h]]),4))</f>
        <v>1</v>
      </c>
    </row>
    <row r="1898" spans="5:9">
      <c r="E1898" t="s">
        <v>2305</v>
      </c>
      <c r="F1898">
        <f>_xlfn.NUMBERVALUE(_xlfn.TEXTAFTER(Table2[[#This Row],[my new versions]]," ",-1))</f>
        <v>12673.550496858699</v>
      </c>
      <c r="G1898" t="str">
        <f>_xlfn.TEXTBEFORE(SUBSTITUTE(Table2[[#This Row],[my new versions]],"'","")," ")</f>
        <v>RXN-FACOAE60_x_FWD-rt7680</v>
      </c>
      <c r="H1898">
        <f>_xlfn.XLOOKUP(Table2[[#This Row],[name]],Table1[name],Table1[1/h],0)</f>
        <v>0</v>
      </c>
      <c r="I1898" t="b">
        <f>OR(Table2[[#This Row],[match]]=0,ROUNDUP(_xlfn.NUMBERVALUE(Table2[[#This Row],[match]]),4)=ROUNDUP(_xlfn.NUMBERVALUE(Table2[[#This Row],[1/h]]),4))</f>
        <v>1</v>
      </c>
    </row>
    <row r="1899" spans="5:9">
      <c r="E1899" t="s">
        <v>2306</v>
      </c>
      <c r="F1899">
        <f>_xlfn.NUMBERVALUE(_xlfn.TEXTAFTER(Table2[[#This Row],[my new versions]]," ",-1))</f>
        <v>12673.550496858699</v>
      </c>
      <c r="G1899" t="str">
        <f>_xlfn.TEXTBEFORE(SUBSTITUTE(Table2[[#This Row],[my new versions]],"'","")," ")</f>
        <v>RXN-FACOAE80_x_FWD-rt7680</v>
      </c>
      <c r="H1899">
        <f>_xlfn.XLOOKUP(Table2[[#This Row],[name]],Table1[name],Table1[1/h],0)</f>
        <v>0</v>
      </c>
      <c r="I1899" t="b">
        <f>OR(Table2[[#This Row],[match]]=0,ROUNDUP(_xlfn.NUMBERVALUE(Table2[[#This Row],[match]]),4)=ROUNDUP(_xlfn.NUMBERVALUE(Table2[[#This Row],[1/h]]),4))</f>
        <v>1</v>
      </c>
    </row>
    <row r="1900" spans="5:9">
      <c r="E1900" t="s">
        <v>2307</v>
      </c>
      <c r="F1900">
        <f>_xlfn.NUMBERVALUE(_xlfn.TEXTAFTER(Table2[[#This Row],[my new versions]]," ",-1))</f>
        <v>12673.550496858699</v>
      </c>
      <c r="G1900" t="str">
        <f>_xlfn.TEXTBEFORE(SUBSTITUTE(Table2[[#This Row],[my new versions]],"'","")," ")</f>
        <v>RXN-FACOAL100_c_FWD-rt7532_c</v>
      </c>
      <c r="H1900">
        <f>_xlfn.XLOOKUP(Table2[[#This Row],[name]],Table1[name],Table1[1/h],0)</f>
        <v>0</v>
      </c>
      <c r="I1900" t="b">
        <f>OR(Table2[[#This Row],[match]]=0,ROUNDUP(_xlfn.NUMBERVALUE(Table2[[#This Row],[match]]),4)=ROUNDUP(_xlfn.NUMBERVALUE(Table2[[#This Row],[1/h]]),4))</f>
        <v>1</v>
      </c>
    </row>
    <row r="1901" spans="5:9">
      <c r="E1901" t="s">
        <v>2308</v>
      </c>
      <c r="F1901">
        <f>_xlfn.NUMBERVALUE(_xlfn.TEXTAFTER(Table2[[#This Row],[my new versions]]," ",-1))</f>
        <v>12673.550496858699</v>
      </c>
      <c r="G1901" t="str">
        <f>_xlfn.TEXTBEFORE(SUBSTITUTE(Table2[[#This Row],[my new versions]],"'","")," ")</f>
        <v>RXN-FACOAL100_x_FWD-rt4187</v>
      </c>
      <c r="H1901">
        <f>_xlfn.XLOOKUP(Table2[[#This Row],[name]],Table1[name],Table1[1/h],0)</f>
        <v>0</v>
      </c>
      <c r="I1901" t="b">
        <f>OR(Table2[[#This Row],[match]]=0,ROUNDUP(_xlfn.NUMBERVALUE(Table2[[#This Row],[match]]),4)=ROUNDUP(_xlfn.NUMBERVALUE(Table2[[#This Row],[1/h]]),4))</f>
        <v>1</v>
      </c>
    </row>
    <row r="1902" spans="5:9">
      <c r="E1902" t="s">
        <v>2309</v>
      </c>
      <c r="F1902">
        <f>_xlfn.NUMBERVALUE(_xlfn.TEXTAFTER(Table2[[#This Row],[my new versions]]," ",-1))</f>
        <v>12673.550496858699</v>
      </c>
      <c r="G1902" t="str">
        <f>_xlfn.TEXTBEFORE(SUBSTITUTE(Table2[[#This Row],[my new versions]],"'","")," ")</f>
        <v>RXN-FACOAL100_x_FWD-rt7761</v>
      </c>
      <c r="H1902">
        <f>_xlfn.XLOOKUP(Table2[[#This Row],[name]],Table1[name],Table1[1/h],0)</f>
        <v>0</v>
      </c>
      <c r="I1902" t="b">
        <f>OR(Table2[[#This Row],[match]]=0,ROUNDUP(_xlfn.NUMBERVALUE(Table2[[#This Row],[match]]),4)=ROUNDUP(_xlfn.NUMBERVALUE(Table2[[#This Row],[1/h]]),4))</f>
        <v>1</v>
      </c>
    </row>
    <row r="1903" spans="5:9">
      <c r="E1903" t="s">
        <v>2310</v>
      </c>
      <c r="F1903">
        <f>_xlfn.NUMBERVALUE(_xlfn.TEXTAFTER(Table2[[#This Row],[my new versions]]," ",-1))</f>
        <v>12673.550496858699</v>
      </c>
      <c r="G1903" t="str">
        <f>_xlfn.TEXTBEFORE(SUBSTITUTE(Table2[[#This Row],[my new versions]],"'","")," ")</f>
        <v>RXN-FACOAL120_c_FWD-rt7532_c</v>
      </c>
      <c r="H1903">
        <f>_xlfn.XLOOKUP(Table2[[#This Row],[name]],Table1[name],Table1[1/h],0)</f>
        <v>0</v>
      </c>
      <c r="I1903" t="b">
        <f>OR(Table2[[#This Row],[match]]=0,ROUNDUP(_xlfn.NUMBERVALUE(Table2[[#This Row],[match]]),4)=ROUNDUP(_xlfn.NUMBERVALUE(Table2[[#This Row],[1/h]]),4))</f>
        <v>1</v>
      </c>
    </row>
    <row r="1904" spans="5:9">
      <c r="E1904" t="s">
        <v>2311</v>
      </c>
      <c r="F1904">
        <f>_xlfn.NUMBERVALUE(_xlfn.TEXTAFTER(Table2[[#This Row],[my new versions]]," ",-1))</f>
        <v>12673.550496858699</v>
      </c>
      <c r="G1904" t="str">
        <f>_xlfn.TEXTBEFORE(SUBSTITUTE(Table2[[#This Row],[my new versions]],"'","")," ")</f>
        <v>RXN-FACOAL120_l_FWD-rt2799_l</v>
      </c>
      <c r="H1904">
        <f>_xlfn.XLOOKUP(Table2[[#This Row],[name]],Table1[name],Table1[1/h],0)</f>
        <v>0</v>
      </c>
      <c r="I1904" t="b">
        <f>OR(Table2[[#This Row],[match]]=0,ROUNDUP(_xlfn.NUMBERVALUE(Table2[[#This Row],[match]]),4)=ROUNDUP(_xlfn.NUMBERVALUE(Table2[[#This Row],[1/h]]),4))</f>
        <v>1</v>
      </c>
    </row>
    <row r="1905" spans="5:9">
      <c r="E1905" t="s">
        <v>2312</v>
      </c>
      <c r="F1905">
        <f>_xlfn.NUMBERVALUE(_xlfn.TEXTAFTER(Table2[[#This Row],[my new versions]]," ",-1))</f>
        <v>12673.550496858699</v>
      </c>
      <c r="G1905" t="str">
        <f>_xlfn.TEXTBEFORE(SUBSTITUTE(Table2[[#This Row],[my new versions]],"'","")," ")</f>
        <v>RXN-FACOAL120_rm_FWD-rt2799_rm</v>
      </c>
      <c r="H1905">
        <f>_xlfn.XLOOKUP(Table2[[#This Row],[name]],Table1[name],Table1[1/h],0)</f>
        <v>0</v>
      </c>
      <c r="I1905" t="b">
        <f>OR(Table2[[#This Row],[match]]=0,ROUNDUP(_xlfn.NUMBERVALUE(Table2[[#This Row],[match]]),4)=ROUNDUP(_xlfn.NUMBERVALUE(Table2[[#This Row],[1/h]]),4))</f>
        <v>1</v>
      </c>
    </row>
    <row r="1906" spans="5:9">
      <c r="E1906" t="s">
        <v>2313</v>
      </c>
      <c r="F1906">
        <f>_xlfn.NUMBERVALUE(_xlfn.TEXTAFTER(Table2[[#This Row],[my new versions]]," ",-1))</f>
        <v>12673.550496858699</v>
      </c>
      <c r="G1906" t="str">
        <f>_xlfn.TEXTBEFORE(SUBSTITUTE(Table2[[#This Row],[my new versions]],"'","")," ")</f>
        <v>RXN-FACOAL120_x_FWD-rt4187</v>
      </c>
      <c r="H1906">
        <f>_xlfn.XLOOKUP(Table2[[#This Row],[name]],Table1[name],Table1[1/h],0)</f>
        <v>0</v>
      </c>
      <c r="I1906" t="b">
        <f>OR(Table2[[#This Row],[match]]=0,ROUNDUP(_xlfn.NUMBERVALUE(Table2[[#This Row],[match]]),4)=ROUNDUP(_xlfn.NUMBERVALUE(Table2[[#This Row],[1/h]]),4))</f>
        <v>1</v>
      </c>
    </row>
    <row r="1907" spans="5:9">
      <c r="E1907" t="s">
        <v>2314</v>
      </c>
      <c r="F1907">
        <f>_xlfn.NUMBERVALUE(_xlfn.TEXTAFTER(Table2[[#This Row],[my new versions]]," ",-1))</f>
        <v>12673.550496858699</v>
      </c>
      <c r="G1907" t="str">
        <f>_xlfn.TEXTBEFORE(SUBSTITUTE(Table2[[#This Row],[my new versions]],"'","")," ")</f>
        <v>RXN-FACOAL120_x_FWD-rt7761</v>
      </c>
      <c r="H1907">
        <f>_xlfn.XLOOKUP(Table2[[#This Row],[name]],Table1[name],Table1[1/h],0)</f>
        <v>0</v>
      </c>
      <c r="I1907" t="b">
        <f>OR(Table2[[#This Row],[match]]=0,ROUNDUP(_xlfn.NUMBERVALUE(Table2[[#This Row],[match]]),4)=ROUNDUP(_xlfn.NUMBERVALUE(Table2[[#This Row],[1/h]]),4))</f>
        <v>1</v>
      </c>
    </row>
    <row r="1908" spans="5:9">
      <c r="E1908" t="s">
        <v>2315</v>
      </c>
      <c r="F1908">
        <f>_xlfn.NUMBERVALUE(_xlfn.TEXTAFTER(Table2[[#This Row],[my new versions]]," ",-1))</f>
        <v>12673.550496858699</v>
      </c>
      <c r="G1908" t="str">
        <f>_xlfn.TEXTBEFORE(SUBSTITUTE(Table2[[#This Row],[my new versions]],"'","")," ")</f>
        <v>RXN-FACOAL140_l_FWD-rt2799_l</v>
      </c>
      <c r="H1908">
        <f>_xlfn.XLOOKUP(Table2[[#This Row],[name]],Table1[name],Table1[1/h],0)</f>
        <v>0</v>
      </c>
      <c r="I1908" t="b">
        <f>OR(Table2[[#This Row],[match]]=0,ROUNDUP(_xlfn.NUMBERVALUE(Table2[[#This Row],[match]]),4)=ROUNDUP(_xlfn.NUMBERVALUE(Table2[[#This Row],[1/h]]),4))</f>
        <v>1</v>
      </c>
    </row>
    <row r="1909" spans="5:9">
      <c r="E1909" t="s">
        <v>2316</v>
      </c>
      <c r="F1909">
        <f>_xlfn.NUMBERVALUE(_xlfn.TEXTAFTER(Table2[[#This Row],[my new versions]]," ",-1))</f>
        <v>12673.550496858699</v>
      </c>
      <c r="G1909" t="str">
        <f>_xlfn.TEXTBEFORE(SUBSTITUTE(Table2[[#This Row],[my new versions]],"'","")," ")</f>
        <v>RXN-FACOAL140_rm_FWD-rt2799_rm</v>
      </c>
      <c r="H1909">
        <f>_xlfn.XLOOKUP(Table2[[#This Row],[name]],Table1[name],Table1[1/h],0)</f>
        <v>0</v>
      </c>
      <c r="I1909" t="b">
        <f>OR(Table2[[#This Row],[match]]=0,ROUNDUP(_xlfn.NUMBERVALUE(Table2[[#This Row],[match]]),4)=ROUNDUP(_xlfn.NUMBERVALUE(Table2[[#This Row],[1/h]]),4))</f>
        <v>1</v>
      </c>
    </row>
    <row r="1910" spans="5:9">
      <c r="E1910" t="s">
        <v>2317</v>
      </c>
      <c r="F1910">
        <f>_xlfn.NUMBERVALUE(_xlfn.TEXTAFTER(Table2[[#This Row],[my new versions]]," ",-1))</f>
        <v>12673.550496858699</v>
      </c>
      <c r="G1910" t="str">
        <f>_xlfn.TEXTBEFORE(SUBSTITUTE(Table2[[#This Row],[my new versions]],"'","")," ")</f>
        <v>RXN-FACOAL140_x_FWD-rt4187</v>
      </c>
      <c r="H1910">
        <f>_xlfn.XLOOKUP(Table2[[#This Row],[name]],Table1[name],Table1[1/h],0)</f>
        <v>0</v>
      </c>
      <c r="I1910" t="b">
        <f>OR(Table2[[#This Row],[match]]=0,ROUNDUP(_xlfn.NUMBERVALUE(Table2[[#This Row],[match]]),4)=ROUNDUP(_xlfn.NUMBERVALUE(Table2[[#This Row],[1/h]]),4))</f>
        <v>1</v>
      </c>
    </row>
    <row r="1911" spans="5:9">
      <c r="E1911" t="s">
        <v>2318</v>
      </c>
      <c r="F1911">
        <f>_xlfn.NUMBERVALUE(_xlfn.TEXTAFTER(Table2[[#This Row],[my new versions]]," ",-1))</f>
        <v>12673.550496858699</v>
      </c>
      <c r="G1911" t="str">
        <f>_xlfn.TEXTBEFORE(SUBSTITUTE(Table2[[#This Row],[my new versions]],"'","")," ")</f>
        <v>RXN-FACOAL140_x_FWD-rt7761</v>
      </c>
      <c r="H1911">
        <f>_xlfn.XLOOKUP(Table2[[#This Row],[name]],Table1[name],Table1[1/h],0)</f>
        <v>0</v>
      </c>
      <c r="I1911" t="b">
        <f>OR(Table2[[#This Row],[match]]=0,ROUNDUP(_xlfn.NUMBERVALUE(Table2[[#This Row],[match]]),4)=ROUNDUP(_xlfn.NUMBERVALUE(Table2[[#This Row],[1/h]]),4))</f>
        <v>1</v>
      </c>
    </row>
    <row r="1912" spans="5:9">
      <c r="E1912" t="s">
        <v>2319</v>
      </c>
      <c r="F1912">
        <f>_xlfn.NUMBERVALUE(_xlfn.TEXTAFTER(Table2[[#This Row],[my new versions]]," ",-1))</f>
        <v>12673.550496858699</v>
      </c>
      <c r="G1912" t="str">
        <f>_xlfn.TEXTBEFORE(SUBSTITUTE(Table2[[#This Row],[my new versions]],"'","")," ")</f>
        <v>RXN-FACOAL160_l_FWD-rt2799_l</v>
      </c>
      <c r="H1912">
        <f>_xlfn.XLOOKUP(Table2[[#This Row],[name]],Table1[name],Table1[1/h],0)</f>
        <v>0</v>
      </c>
      <c r="I1912" t="b">
        <f>OR(Table2[[#This Row],[match]]=0,ROUNDUP(_xlfn.NUMBERVALUE(Table2[[#This Row],[match]]),4)=ROUNDUP(_xlfn.NUMBERVALUE(Table2[[#This Row],[1/h]]),4))</f>
        <v>1</v>
      </c>
    </row>
    <row r="1913" spans="5:9">
      <c r="E1913" t="s">
        <v>2320</v>
      </c>
      <c r="F1913">
        <f>_xlfn.NUMBERVALUE(_xlfn.TEXTAFTER(Table2[[#This Row],[my new versions]]," ",-1))</f>
        <v>2812.21693080457</v>
      </c>
      <c r="G1913" t="str">
        <f>_xlfn.TEXTBEFORE(SUBSTITUTE(Table2[[#This Row],[my new versions]],"'","")," ")</f>
        <v>RXN-FACOAL160_rm_FWD-rt2799_rm</v>
      </c>
      <c r="H1913">
        <f>_xlfn.XLOOKUP(Table2[[#This Row],[name]],Table1[name],Table1[1/h],0)</f>
        <v>2812.2169308045732</v>
      </c>
      <c r="I1913" t="b">
        <f>OR(Table2[[#This Row],[match]]=0,ROUNDUP(_xlfn.NUMBERVALUE(Table2[[#This Row],[match]]),4)=ROUNDUP(_xlfn.NUMBERVALUE(Table2[[#This Row],[1/h]]),4))</f>
        <v>1</v>
      </c>
    </row>
    <row r="1914" spans="5:9">
      <c r="E1914" t="s">
        <v>2321</v>
      </c>
      <c r="F1914">
        <f>_xlfn.NUMBERVALUE(_xlfn.TEXTAFTER(Table2[[#This Row],[my new versions]]," ",-1))</f>
        <v>12673.550496858699</v>
      </c>
      <c r="G1914" t="str">
        <f>_xlfn.TEXTBEFORE(SUBSTITUTE(Table2[[#This Row],[my new versions]],"'","")," ")</f>
        <v>RXN-FACOAL160_x_FWD-rt4187</v>
      </c>
      <c r="H1914">
        <f>_xlfn.XLOOKUP(Table2[[#This Row],[name]],Table1[name],Table1[1/h],0)</f>
        <v>0</v>
      </c>
      <c r="I1914" t="b">
        <f>OR(Table2[[#This Row],[match]]=0,ROUNDUP(_xlfn.NUMBERVALUE(Table2[[#This Row],[match]]),4)=ROUNDUP(_xlfn.NUMBERVALUE(Table2[[#This Row],[1/h]]),4))</f>
        <v>1</v>
      </c>
    </row>
    <row r="1915" spans="5:9">
      <c r="E1915" t="s">
        <v>2322</v>
      </c>
      <c r="F1915">
        <f>_xlfn.NUMBERVALUE(_xlfn.TEXTAFTER(Table2[[#This Row],[my new versions]]," ",-1))</f>
        <v>12673.550496858699</v>
      </c>
      <c r="G1915" t="str">
        <f>_xlfn.TEXTBEFORE(SUBSTITUTE(Table2[[#This Row],[my new versions]],"'","")," ")</f>
        <v>RXN-FACOAL160_x_FWD-rt7761</v>
      </c>
      <c r="H1915">
        <f>_xlfn.XLOOKUP(Table2[[#This Row],[name]],Table1[name],Table1[1/h],0)</f>
        <v>0</v>
      </c>
      <c r="I1915" t="b">
        <f>OR(Table2[[#This Row],[match]]=0,ROUNDUP(_xlfn.NUMBERVALUE(Table2[[#This Row],[match]]),4)=ROUNDUP(_xlfn.NUMBERVALUE(Table2[[#This Row],[1/h]]),4))</f>
        <v>1</v>
      </c>
    </row>
    <row r="1916" spans="5:9">
      <c r="E1916" t="s">
        <v>2323</v>
      </c>
      <c r="F1916">
        <f>_xlfn.NUMBERVALUE(_xlfn.TEXTAFTER(Table2[[#This Row],[my new versions]]," ",-1))</f>
        <v>12673.550496858699</v>
      </c>
      <c r="G1916" t="str">
        <f>_xlfn.TEXTBEFORE(SUBSTITUTE(Table2[[#This Row],[my new versions]],"'","")," ")</f>
        <v>RXN-FACOAL161_l_FWD-rt2799_l</v>
      </c>
      <c r="H1916">
        <f>_xlfn.XLOOKUP(Table2[[#This Row],[name]],Table1[name],Table1[1/h],0)</f>
        <v>0</v>
      </c>
      <c r="I1916" t="b">
        <f>OR(Table2[[#This Row],[match]]=0,ROUNDUP(_xlfn.NUMBERVALUE(Table2[[#This Row],[match]]),4)=ROUNDUP(_xlfn.NUMBERVALUE(Table2[[#This Row],[1/h]]),4))</f>
        <v>1</v>
      </c>
    </row>
    <row r="1917" spans="5:9">
      <c r="E1917" t="s">
        <v>2324</v>
      </c>
      <c r="F1917">
        <f>_xlfn.NUMBERVALUE(_xlfn.TEXTAFTER(Table2[[#This Row],[my new versions]]," ",-1))</f>
        <v>12673.550496858699</v>
      </c>
      <c r="G1917" t="str">
        <f>_xlfn.TEXTBEFORE(SUBSTITUTE(Table2[[#This Row],[my new versions]],"'","")," ")</f>
        <v>RXN-FACOAL161_rm_FWD-rt2799_rm</v>
      </c>
      <c r="H1917">
        <f>_xlfn.XLOOKUP(Table2[[#This Row],[name]],Table1[name],Table1[1/h],0)</f>
        <v>0</v>
      </c>
      <c r="I1917" t="b">
        <f>OR(Table2[[#This Row],[match]]=0,ROUNDUP(_xlfn.NUMBERVALUE(Table2[[#This Row],[match]]),4)=ROUNDUP(_xlfn.NUMBERVALUE(Table2[[#This Row],[1/h]]),4))</f>
        <v>1</v>
      </c>
    </row>
    <row r="1918" spans="5:9">
      <c r="E1918" t="s">
        <v>2325</v>
      </c>
      <c r="F1918">
        <f>_xlfn.NUMBERVALUE(_xlfn.TEXTAFTER(Table2[[#This Row],[my new versions]]," ",-1))</f>
        <v>12673.550496858699</v>
      </c>
      <c r="G1918" t="str">
        <f>_xlfn.TEXTBEFORE(SUBSTITUTE(Table2[[#This Row],[my new versions]],"'","")," ")</f>
        <v>RXN-FACOAL161_x_FWD-rt4187</v>
      </c>
      <c r="H1918">
        <f>_xlfn.XLOOKUP(Table2[[#This Row],[name]],Table1[name],Table1[1/h],0)</f>
        <v>0</v>
      </c>
      <c r="I1918" t="b">
        <f>OR(Table2[[#This Row],[match]]=0,ROUNDUP(_xlfn.NUMBERVALUE(Table2[[#This Row],[match]]),4)=ROUNDUP(_xlfn.NUMBERVALUE(Table2[[#This Row],[1/h]]),4))</f>
        <v>1</v>
      </c>
    </row>
    <row r="1919" spans="5:9">
      <c r="E1919" t="s">
        <v>2326</v>
      </c>
      <c r="F1919">
        <f>_xlfn.NUMBERVALUE(_xlfn.TEXTAFTER(Table2[[#This Row],[my new versions]]," ",-1))</f>
        <v>12673.550496858699</v>
      </c>
      <c r="G1919" t="str">
        <f>_xlfn.TEXTBEFORE(SUBSTITUTE(Table2[[#This Row],[my new versions]],"'","")," ")</f>
        <v>RXN-FACOAL161_x_FWD-rt7761</v>
      </c>
      <c r="H1919">
        <f>_xlfn.XLOOKUP(Table2[[#This Row],[name]],Table1[name],Table1[1/h],0)</f>
        <v>0</v>
      </c>
      <c r="I1919" t="b">
        <f>OR(Table2[[#This Row],[match]]=0,ROUNDUP(_xlfn.NUMBERVALUE(Table2[[#This Row],[match]]),4)=ROUNDUP(_xlfn.NUMBERVALUE(Table2[[#This Row],[1/h]]),4))</f>
        <v>1</v>
      </c>
    </row>
    <row r="1920" spans="5:9">
      <c r="E1920" t="s">
        <v>2327</v>
      </c>
      <c r="F1920">
        <f>_xlfn.NUMBERVALUE(_xlfn.TEXTAFTER(Table2[[#This Row],[my new versions]]," ",-1))</f>
        <v>12673.550496858699</v>
      </c>
      <c r="G1920" t="str">
        <f>_xlfn.TEXTBEFORE(SUBSTITUTE(Table2[[#This Row],[my new versions]],"'","")," ")</f>
        <v>RXN-FACOAL180_l_FWD-rt2799_l</v>
      </c>
      <c r="H1920">
        <f>_xlfn.XLOOKUP(Table2[[#This Row],[name]],Table1[name],Table1[1/h],0)</f>
        <v>0</v>
      </c>
      <c r="I1920" t="b">
        <f>OR(Table2[[#This Row],[match]]=0,ROUNDUP(_xlfn.NUMBERVALUE(Table2[[#This Row],[match]]),4)=ROUNDUP(_xlfn.NUMBERVALUE(Table2[[#This Row],[1/h]]),4))</f>
        <v>1</v>
      </c>
    </row>
    <row r="1921" spans="5:9">
      <c r="E1921" t="s">
        <v>2328</v>
      </c>
      <c r="F1921">
        <f>_xlfn.NUMBERVALUE(_xlfn.TEXTAFTER(Table2[[#This Row],[my new versions]]," ",-1))</f>
        <v>2812.21693080457</v>
      </c>
      <c r="G1921" t="str">
        <f>_xlfn.TEXTBEFORE(SUBSTITUTE(Table2[[#This Row],[my new versions]],"'","")," ")</f>
        <v>RXN-FACOAL180_rm_FWD-rt2799_rm</v>
      </c>
      <c r="H1921">
        <f>_xlfn.XLOOKUP(Table2[[#This Row],[name]],Table1[name],Table1[1/h],0)</f>
        <v>2812.2169308045732</v>
      </c>
      <c r="I1921" t="b">
        <f>OR(Table2[[#This Row],[match]]=0,ROUNDUP(_xlfn.NUMBERVALUE(Table2[[#This Row],[match]]),4)=ROUNDUP(_xlfn.NUMBERVALUE(Table2[[#This Row],[1/h]]),4))</f>
        <v>1</v>
      </c>
    </row>
    <row r="1922" spans="5:9">
      <c r="E1922" t="s">
        <v>2329</v>
      </c>
      <c r="F1922">
        <f>_xlfn.NUMBERVALUE(_xlfn.TEXTAFTER(Table2[[#This Row],[my new versions]]," ",-1))</f>
        <v>12673.550496858699</v>
      </c>
      <c r="G1922" t="str">
        <f>_xlfn.TEXTBEFORE(SUBSTITUTE(Table2[[#This Row],[my new versions]],"'","")," ")</f>
        <v>RXN-FACOAL180_x_FWD-rt4187</v>
      </c>
      <c r="H1922">
        <f>_xlfn.XLOOKUP(Table2[[#This Row],[name]],Table1[name],Table1[1/h],0)</f>
        <v>0</v>
      </c>
      <c r="I1922" t="b">
        <f>OR(Table2[[#This Row],[match]]=0,ROUNDUP(_xlfn.NUMBERVALUE(Table2[[#This Row],[match]]),4)=ROUNDUP(_xlfn.NUMBERVALUE(Table2[[#This Row],[1/h]]),4))</f>
        <v>1</v>
      </c>
    </row>
    <row r="1923" spans="5:9">
      <c r="E1923" t="s">
        <v>2330</v>
      </c>
      <c r="F1923">
        <f>_xlfn.NUMBERVALUE(_xlfn.TEXTAFTER(Table2[[#This Row],[my new versions]]," ",-1))</f>
        <v>12673.550496858699</v>
      </c>
      <c r="G1923" t="str">
        <f>_xlfn.TEXTBEFORE(SUBSTITUTE(Table2[[#This Row],[my new versions]],"'","")," ")</f>
        <v>RXN-FACOAL180_x_FWD-rt7761</v>
      </c>
      <c r="H1923">
        <f>_xlfn.XLOOKUP(Table2[[#This Row],[name]],Table1[name],Table1[1/h],0)</f>
        <v>0</v>
      </c>
      <c r="I1923" t="b">
        <f>OR(Table2[[#This Row],[match]]=0,ROUNDUP(_xlfn.NUMBERVALUE(Table2[[#This Row],[match]]),4)=ROUNDUP(_xlfn.NUMBERVALUE(Table2[[#This Row],[1/h]]),4))</f>
        <v>1</v>
      </c>
    </row>
    <row r="1924" spans="5:9">
      <c r="E1924" t="s">
        <v>2331</v>
      </c>
      <c r="F1924">
        <f>_xlfn.NUMBERVALUE(_xlfn.TEXTAFTER(Table2[[#This Row],[my new versions]]," ",-1))</f>
        <v>12673.550496858699</v>
      </c>
      <c r="G1924" t="str">
        <f>_xlfn.TEXTBEFORE(SUBSTITUTE(Table2[[#This Row],[my new versions]],"'","")," ")</f>
        <v>RXN-FACOAL181_l_FWD-rt2799_l</v>
      </c>
      <c r="H1924">
        <f>_xlfn.XLOOKUP(Table2[[#This Row],[name]],Table1[name],Table1[1/h],0)</f>
        <v>0</v>
      </c>
      <c r="I1924" t="b">
        <f>OR(Table2[[#This Row],[match]]=0,ROUNDUP(_xlfn.NUMBERVALUE(Table2[[#This Row],[match]]),4)=ROUNDUP(_xlfn.NUMBERVALUE(Table2[[#This Row],[1/h]]),4))</f>
        <v>1</v>
      </c>
    </row>
    <row r="1925" spans="5:9">
      <c r="E1925" t="s">
        <v>2332</v>
      </c>
      <c r="F1925">
        <f>_xlfn.NUMBERVALUE(_xlfn.TEXTAFTER(Table2[[#This Row],[my new versions]]," ",-1))</f>
        <v>2812.21693080457</v>
      </c>
      <c r="G1925" t="str">
        <f>_xlfn.TEXTBEFORE(SUBSTITUTE(Table2[[#This Row],[my new versions]],"'","")," ")</f>
        <v>RXN-FACOAL181_rm_FWD-rt2799_rm</v>
      </c>
      <c r="H1925">
        <f>_xlfn.XLOOKUP(Table2[[#This Row],[name]],Table1[name],Table1[1/h],0)</f>
        <v>2812.2169308045732</v>
      </c>
      <c r="I1925" t="b">
        <f>OR(Table2[[#This Row],[match]]=0,ROUNDUP(_xlfn.NUMBERVALUE(Table2[[#This Row],[match]]),4)=ROUNDUP(_xlfn.NUMBERVALUE(Table2[[#This Row],[1/h]]),4))</f>
        <v>1</v>
      </c>
    </row>
    <row r="1926" spans="5:9">
      <c r="E1926" t="s">
        <v>2333</v>
      </c>
      <c r="F1926">
        <f>_xlfn.NUMBERVALUE(_xlfn.TEXTAFTER(Table2[[#This Row],[my new versions]]," ",-1))</f>
        <v>12673.550496858699</v>
      </c>
      <c r="G1926" t="str">
        <f>_xlfn.TEXTBEFORE(SUBSTITUTE(Table2[[#This Row],[my new versions]],"'","")," ")</f>
        <v>RXN-FACOAL181_x_FWD-rt4187</v>
      </c>
      <c r="H1926">
        <f>_xlfn.XLOOKUP(Table2[[#This Row],[name]],Table1[name],Table1[1/h],0)</f>
        <v>0</v>
      </c>
      <c r="I1926" t="b">
        <f>OR(Table2[[#This Row],[match]]=0,ROUNDUP(_xlfn.NUMBERVALUE(Table2[[#This Row],[match]]),4)=ROUNDUP(_xlfn.NUMBERVALUE(Table2[[#This Row],[1/h]]),4))</f>
        <v>1</v>
      </c>
    </row>
    <row r="1927" spans="5:9">
      <c r="E1927" t="s">
        <v>2334</v>
      </c>
      <c r="F1927">
        <f>_xlfn.NUMBERVALUE(_xlfn.TEXTAFTER(Table2[[#This Row],[my new versions]]," ",-1))</f>
        <v>12673.550496858699</v>
      </c>
      <c r="G1927" t="str">
        <f>_xlfn.TEXTBEFORE(SUBSTITUTE(Table2[[#This Row],[my new versions]],"'","")," ")</f>
        <v>RXN-FACOAL181_x_FWD-rt7761</v>
      </c>
      <c r="H1927">
        <f>_xlfn.XLOOKUP(Table2[[#This Row],[name]],Table1[name],Table1[1/h],0)</f>
        <v>0</v>
      </c>
      <c r="I1927" t="b">
        <f>OR(Table2[[#This Row],[match]]=0,ROUNDUP(_xlfn.NUMBERVALUE(Table2[[#This Row],[match]]),4)=ROUNDUP(_xlfn.NUMBERVALUE(Table2[[#This Row],[1/h]]),4))</f>
        <v>1</v>
      </c>
    </row>
    <row r="1928" spans="5:9">
      <c r="E1928" t="s">
        <v>2335</v>
      </c>
      <c r="F1928">
        <f>_xlfn.NUMBERVALUE(_xlfn.TEXTAFTER(Table2[[#This Row],[my new versions]]," ",-1))</f>
        <v>12673.550496858699</v>
      </c>
      <c r="G1928" t="str">
        <f>_xlfn.TEXTBEFORE(SUBSTITUTE(Table2[[#This Row],[my new versions]],"'","")," ")</f>
        <v>RXN-FACOAL182_l_FWD-rt2799_l</v>
      </c>
      <c r="H1928">
        <f>_xlfn.XLOOKUP(Table2[[#This Row],[name]],Table1[name],Table1[1/h],0)</f>
        <v>0</v>
      </c>
      <c r="I1928" t="b">
        <f>OR(Table2[[#This Row],[match]]=0,ROUNDUP(_xlfn.NUMBERVALUE(Table2[[#This Row],[match]]),4)=ROUNDUP(_xlfn.NUMBERVALUE(Table2[[#This Row],[1/h]]),4))</f>
        <v>1</v>
      </c>
    </row>
    <row r="1929" spans="5:9">
      <c r="E1929" t="s">
        <v>2336</v>
      </c>
      <c r="F1929">
        <f>_xlfn.NUMBERVALUE(_xlfn.TEXTAFTER(Table2[[#This Row],[my new versions]]," ",-1))</f>
        <v>2812.21693080457</v>
      </c>
      <c r="G1929" t="str">
        <f>_xlfn.TEXTBEFORE(SUBSTITUTE(Table2[[#This Row],[my new versions]],"'","")," ")</f>
        <v>RXN-FACOAL182_rm_FWD-rt2799_rm</v>
      </c>
      <c r="H1929">
        <f>_xlfn.XLOOKUP(Table2[[#This Row],[name]],Table1[name],Table1[1/h],0)</f>
        <v>2812.2169308045732</v>
      </c>
      <c r="I1929" t="b">
        <f>OR(Table2[[#This Row],[match]]=0,ROUNDUP(_xlfn.NUMBERVALUE(Table2[[#This Row],[match]]),4)=ROUNDUP(_xlfn.NUMBERVALUE(Table2[[#This Row],[1/h]]),4))</f>
        <v>1</v>
      </c>
    </row>
    <row r="1930" spans="5:9">
      <c r="E1930" t="s">
        <v>2337</v>
      </c>
      <c r="F1930">
        <f>_xlfn.NUMBERVALUE(_xlfn.TEXTAFTER(Table2[[#This Row],[my new versions]]," ",-1))</f>
        <v>12673.550496858699</v>
      </c>
      <c r="G1930" t="str">
        <f>_xlfn.TEXTBEFORE(SUBSTITUTE(Table2[[#This Row],[my new versions]],"'","")," ")</f>
        <v>RXN-FACOAL182_x_FWD-rt4187</v>
      </c>
      <c r="H1930">
        <f>_xlfn.XLOOKUP(Table2[[#This Row],[name]],Table1[name],Table1[1/h],0)</f>
        <v>0</v>
      </c>
      <c r="I1930" t="b">
        <f>OR(Table2[[#This Row],[match]]=0,ROUNDUP(_xlfn.NUMBERVALUE(Table2[[#This Row],[match]]),4)=ROUNDUP(_xlfn.NUMBERVALUE(Table2[[#This Row],[1/h]]),4))</f>
        <v>1</v>
      </c>
    </row>
    <row r="1931" spans="5:9">
      <c r="E1931" t="s">
        <v>2338</v>
      </c>
      <c r="F1931">
        <f>_xlfn.NUMBERVALUE(_xlfn.TEXTAFTER(Table2[[#This Row],[my new versions]]," ",-1))</f>
        <v>12673.550496858699</v>
      </c>
      <c r="G1931" t="str">
        <f>_xlfn.TEXTBEFORE(SUBSTITUTE(Table2[[#This Row],[my new versions]],"'","")," ")</f>
        <v>RXN-FACOAL182_x_FWD-rt7761</v>
      </c>
      <c r="H1931">
        <f>_xlfn.XLOOKUP(Table2[[#This Row],[name]],Table1[name],Table1[1/h],0)</f>
        <v>0</v>
      </c>
      <c r="I1931" t="b">
        <f>OR(Table2[[#This Row],[match]]=0,ROUNDUP(_xlfn.NUMBERVALUE(Table2[[#This Row],[match]]),4)=ROUNDUP(_xlfn.NUMBERVALUE(Table2[[#This Row],[1/h]]),4))</f>
        <v>1</v>
      </c>
    </row>
    <row r="1932" spans="5:9">
      <c r="E1932" t="s">
        <v>2339</v>
      </c>
      <c r="F1932">
        <f>_xlfn.NUMBERVALUE(_xlfn.TEXTAFTER(Table2[[#This Row],[my new versions]]," ",-1))</f>
        <v>12673.550496858699</v>
      </c>
      <c r="G1932" t="str">
        <f>_xlfn.TEXTBEFORE(SUBSTITUTE(Table2[[#This Row],[my new versions]],"'","")," ")</f>
        <v>RXN-FACOAL183_l_FWD-rt2799_l</v>
      </c>
      <c r="H1932">
        <f>_xlfn.XLOOKUP(Table2[[#This Row],[name]],Table1[name],Table1[1/h],0)</f>
        <v>0</v>
      </c>
      <c r="I1932" t="b">
        <f>OR(Table2[[#This Row],[match]]=0,ROUNDUP(_xlfn.NUMBERVALUE(Table2[[#This Row],[match]]),4)=ROUNDUP(_xlfn.NUMBERVALUE(Table2[[#This Row],[1/h]]),4))</f>
        <v>1</v>
      </c>
    </row>
    <row r="1933" spans="5:9">
      <c r="E1933" t="s">
        <v>2340</v>
      </c>
      <c r="F1933">
        <f>_xlfn.NUMBERVALUE(_xlfn.TEXTAFTER(Table2[[#This Row],[my new versions]]," ",-1))</f>
        <v>2812.21693080457</v>
      </c>
      <c r="G1933" t="str">
        <f>_xlfn.TEXTBEFORE(SUBSTITUTE(Table2[[#This Row],[my new versions]],"'","")," ")</f>
        <v>RXN-FACOAL183_rm_FWD-rt2799_rm</v>
      </c>
      <c r="H1933">
        <f>_xlfn.XLOOKUP(Table2[[#This Row],[name]],Table1[name],Table1[1/h],0)</f>
        <v>2812.2169308045732</v>
      </c>
      <c r="I1933" t="b">
        <f>OR(Table2[[#This Row],[match]]=0,ROUNDUP(_xlfn.NUMBERVALUE(Table2[[#This Row],[match]]),4)=ROUNDUP(_xlfn.NUMBERVALUE(Table2[[#This Row],[1/h]]),4))</f>
        <v>1</v>
      </c>
    </row>
    <row r="1934" spans="5:9">
      <c r="E1934" t="s">
        <v>2341</v>
      </c>
      <c r="F1934">
        <f>_xlfn.NUMBERVALUE(_xlfn.TEXTAFTER(Table2[[#This Row],[my new versions]]," ",-1))</f>
        <v>12673.550496858699</v>
      </c>
      <c r="G1934" t="str">
        <f>_xlfn.TEXTBEFORE(SUBSTITUTE(Table2[[#This Row],[my new versions]],"'","")," ")</f>
        <v>RXN-FACOAL183_x_FWD-rt4187</v>
      </c>
      <c r="H1934">
        <f>_xlfn.XLOOKUP(Table2[[#This Row],[name]],Table1[name],Table1[1/h],0)</f>
        <v>0</v>
      </c>
      <c r="I1934" t="b">
        <f>OR(Table2[[#This Row],[match]]=0,ROUNDUP(_xlfn.NUMBERVALUE(Table2[[#This Row],[match]]),4)=ROUNDUP(_xlfn.NUMBERVALUE(Table2[[#This Row],[1/h]]),4))</f>
        <v>1</v>
      </c>
    </row>
    <row r="1935" spans="5:9">
      <c r="E1935" t="s">
        <v>2342</v>
      </c>
      <c r="F1935">
        <f>_xlfn.NUMBERVALUE(_xlfn.TEXTAFTER(Table2[[#This Row],[my new versions]]," ",-1))</f>
        <v>12673.550496858699</v>
      </c>
      <c r="G1935" t="str">
        <f>_xlfn.TEXTBEFORE(SUBSTITUTE(Table2[[#This Row],[my new versions]],"'","")," ")</f>
        <v>RXN-FACOAL183_x_FWD-rt7761</v>
      </c>
      <c r="H1935">
        <f>_xlfn.XLOOKUP(Table2[[#This Row],[name]],Table1[name],Table1[1/h],0)</f>
        <v>0</v>
      </c>
      <c r="I1935" t="b">
        <f>OR(Table2[[#This Row],[match]]=0,ROUNDUP(_xlfn.NUMBERVALUE(Table2[[#This Row],[match]]),4)=ROUNDUP(_xlfn.NUMBERVALUE(Table2[[#This Row],[1/h]]),4))</f>
        <v>1</v>
      </c>
    </row>
    <row r="1936" spans="5:9">
      <c r="E1936" t="s">
        <v>2343</v>
      </c>
      <c r="F1936">
        <f>_xlfn.NUMBERVALUE(_xlfn.TEXTAFTER(Table2[[#This Row],[my new versions]]," ",-1))</f>
        <v>12673.550496858699</v>
      </c>
      <c r="G1936" t="str">
        <f>_xlfn.TEXTBEFORE(SUBSTITUTE(Table2[[#This Row],[my new versions]],"'","")," ")</f>
        <v>RXN-FACOAL200_en_FWD-rt7380</v>
      </c>
      <c r="H1936">
        <f>_xlfn.XLOOKUP(Table2[[#This Row],[name]],Table1[name],Table1[1/h],0)</f>
        <v>0</v>
      </c>
      <c r="I1936" t="b">
        <f>OR(Table2[[#This Row],[match]]=0,ROUNDUP(_xlfn.NUMBERVALUE(Table2[[#This Row],[match]]),4)=ROUNDUP(_xlfn.NUMBERVALUE(Table2[[#This Row],[1/h]]),4))</f>
        <v>1</v>
      </c>
    </row>
    <row r="1937" spans="5:9">
      <c r="E1937" t="s">
        <v>2344</v>
      </c>
      <c r="F1937">
        <f>_xlfn.NUMBERVALUE(_xlfn.TEXTAFTER(Table2[[#This Row],[my new versions]]," ",-1))</f>
        <v>12673.550496858699</v>
      </c>
      <c r="G1937" t="str">
        <f>_xlfn.TEXTBEFORE(SUBSTITUTE(Table2[[#This Row],[my new versions]],"'","")," ")</f>
        <v>RXN-FACOAL200_l_FWD-rt1544_l</v>
      </c>
      <c r="H1937">
        <f>_xlfn.XLOOKUP(Table2[[#This Row],[name]],Table1[name],Table1[1/h],0)</f>
        <v>0</v>
      </c>
      <c r="I1937" t="b">
        <f>OR(Table2[[#This Row],[match]]=0,ROUNDUP(_xlfn.NUMBERVALUE(Table2[[#This Row],[match]]),4)=ROUNDUP(_xlfn.NUMBERVALUE(Table2[[#This Row],[1/h]]),4))</f>
        <v>1</v>
      </c>
    </row>
    <row r="1938" spans="5:9">
      <c r="E1938" t="s">
        <v>2345</v>
      </c>
      <c r="F1938">
        <f>_xlfn.NUMBERVALUE(_xlfn.TEXTAFTER(Table2[[#This Row],[my new versions]]," ",-1))</f>
        <v>12673.550496858699</v>
      </c>
      <c r="G1938" t="str">
        <f>_xlfn.TEXTBEFORE(SUBSTITUTE(Table2[[#This Row],[my new versions]],"'","")," ")</f>
        <v>RXN-FACOAL200_rm_FWD-rt1544_rm</v>
      </c>
      <c r="H1938">
        <f>_xlfn.XLOOKUP(Table2[[#This Row],[name]],Table1[name],Table1[1/h],0)</f>
        <v>0</v>
      </c>
      <c r="I1938" t="b">
        <f>OR(Table2[[#This Row],[match]]=0,ROUNDUP(_xlfn.NUMBERVALUE(Table2[[#This Row],[match]]),4)=ROUNDUP(_xlfn.NUMBERVALUE(Table2[[#This Row],[1/h]]),4))</f>
        <v>1</v>
      </c>
    </row>
    <row r="1939" spans="5:9">
      <c r="E1939" t="s">
        <v>2346</v>
      </c>
      <c r="F1939">
        <f>_xlfn.NUMBERVALUE(_xlfn.TEXTAFTER(Table2[[#This Row],[my new versions]]," ",-1))</f>
        <v>12673.550496858699</v>
      </c>
      <c r="G1939" t="str">
        <f>_xlfn.TEXTBEFORE(SUBSTITUTE(Table2[[#This Row],[my new versions]],"'","")," ")</f>
        <v>RXN-FACOAL200_x_FWD-rt7761</v>
      </c>
      <c r="H1939">
        <f>_xlfn.XLOOKUP(Table2[[#This Row],[name]],Table1[name],Table1[1/h],0)</f>
        <v>0</v>
      </c>
      <c r="I1939" t="b">
        <f>OR(Table2[[#This Row],[match]]=0,ROUNDUP(_xlfn.NUMBERVALUE(Table2[[#This Row],[match]]),4)=ROUNDUP(_xlfn.NUMBERVALUE(Table2[[#This Row],[1/h]]),4))</f>
        <v>1</v>
      </c>
    </row>
    <row r="1940" spans="5:9">
      <c r="E1940" t="s">
        <v>2347</v>
      </c>
      <c r="F1940">
        <f>_xlfn.NUMBERVALUE(_xlfn.TEXTAFTER(Table2[[#This Row],[my new versions]]," ",-1))</f>
        <v>12673.550496858699</v>
      </c>
      <c r="G1940" t="str">
        <f>_xlfn.TEXTBEFORE(SUBSTITUTE(Table2[[#This Row],[my new versions]],"'","")," ")</f>
        <v>RXN-FACOAL220_en_FWD-rt7380</v>
      </c>
      <c r="H1940">
        <f>_xlfn.XLOOKUP(Table2[[#This Row],[name]],Table1[name],Table1[1/h],0)</f>
        <v>0</v>
      </c>
      <c r="I1940" t="b">
        <f>OR(Table2[[#This Row],[match]]=0,ROUNDUP(_xlfn.NUMBERVALUE(Table2[[#This Row],[match]]),4)=ROUNDUP(_xlfn.NUMBERVALUE(Table2[[#This Row],[1/h]]),4))</f>
        <v>1</v>
      </c>
    </row>
    <row r="1941" spans="5:9">
      <c r="E1941" t="s">
        <v>2348</v>
      </c>
      <c r="F1941">
        <f>_xlfn.NUMBERVALUE(_xlfn.TEXTAFTER(Table2[[#This Row],[my new versions]]," ",-1))</f>
        <v>12673.550496858699</v>
      </c>
      <c r="G1941" t="str">
        <f>_xlfn.TEXTBEFORE(SUBSTITUTE(Table2[[#This Row],[my new versions]],"'","")," ")</f>
        <v>RXN-FACOAL220_l_FWD-rt1544_l</v>
      </c>
      <c r="H1941">
        <f>_xlfn.XLOOKUP(Table2[[#This Row],[name]],Table1[name],Table1[1/h],0)</f>
        <v>0</v>
      </c>
      <c r="I1941" t="b">
        <f>OR(Table2[[#This Row],[match]]=0,ROUNDUP(_xlfn.NUMBERVALUE(Table2[[#This Row],[match]]),4)=ROUNDUP(_xlfn.NUMBERVALUE(Table2[[#This Row],[1/h]]),4))</f>
        <v>1</v>
      </c>
    </row>
    <row r="1942" spans="5:9">
      <c r="E1942" t="s">
        <v>2349</v>
      </c>
      <c r="F1942">
        <f>_xlfn.NUMBERVALUE(_xlfn.TEXTAFTER(Table2[[#This Row],[my new versions]]," ",-1))</f>
        <v>214.59687059886301</v>
      </c>
      <c r="G1942" t="str">
        <f>_xlfn.TEXTBEFORE(SUBSTITUTE(Table2[[#This Row],[my new versions]],"'","")," ")</f>
        <v>RXN-FACOAL220_rm_FWD-rt1544_rm</v>
      </c>
      <c r="H1942">
        <f>_xlfn.XLOOKUP(Table2[[#This Row],[name]],Table1[name],Table1[1/h],0)</f>
        <v>214.59687059886298</v>
      </c>
      <c r="I1942" t="b">
        <f>OR(Table2[[#This Row],[match]]=0,ROUNDUP(_xlfn.NUMBERVALUE(Table2[[#This Row],[match]]),4)=ROUNDUP(_xlfn.NUMBERVALUE(Table2[[#This Row],[1/h]]),4))</f>
        <v>1</v>
      </c>
    </row>
    <row r="1943" spans="5:9">
      <c r="E1943" t="s">
        <v>2350</v>
      </c>
      <c r="F1943">
        <f>_xlfn.NUMBERVALUE(_xlfn.TEXTAFTER(Table2[[#This Row],[my new versions]]," ",-1))</f>
        <v>12673.550496858699</v>
      </c>
      <c r="G1943" t="str">
        <f>_xlfn.TEXTBEFORE(SUBSTITUTE(Table2[[#This Row],[my new versions]],"'","")," ")</f>
        <v>RXN-FACOAL220_x_FWD-rt7761</v>
      </c>
      <c r="H1943">
        <f>_xlfn.XLOOKUP(Table2[[#This Row],[name]],Table1[name],Table1[1/h],0)</f>
        <v>0</v>
      </c>
      <c r="I1943" t="b">
        <f>OR(Table2[[#This Row],[match]]=0,ROUNDUP(_xlfn.NUMBERVALUE(Table2[[#This Row],[match]]),4)=ROUNDUP(_xlfn.NUMBERVALUE(Table2[[#This Row],[1/h]]),4))</f>
        <v>1</v>
      </c>
    </row>
    <row r="1944" spans="5:9">
      <c r="E1944" t="s">
        <v>2351</v>
      </c>
      <c r="F1944">
        <f>_xlfn.NUMBERVALUE(_xlfn.TEXTAFTER(Table2[[#This Row],[my new versions]]," ",-1))</f>
        <v>12673.550496858699</v>
      </c>
      <c r="G1944" t="str">
        <f>_xlfn.TEXTBEFORE(SUBSTITUTE(Table2[[#This Row],[my new versions]],"'","")," ")</f>
        <v>RXN-FACOAL240_en_FWD-rt7380</v>
      </c>
      <c r="H1944">
        <f>_xlfn.XLOOKUP(Table2[[#This Row],[name]],Table1[name],Table1[1/h],0)</f>
        <v>0</v>
      </c>
      <c r="I1944" t="b">
        <f>OR(Table2[[#This Row],[match]]=0,ROUNDUP(_xlfn.NUMBERVALUE(Table2[[#This Row],[match]]),4)=ROUNDUP(_xlfn.NUMBERVALUE(Table2[[#This Row],[1/h]]),4))</f>
        <v>1</v>
      </c>
    </row>
    <row r="1945" spans="5:9">
      <c r="E1945" t="s">
        <v>2352</v>
      </c>
      <c r="F1945">
        <f>_xlfn.NUMBERVALUE(_xlfn.TEXTAFTER(Table2[[#This Row],[my new versions]]," ",-1))</f>
        <v>12673.550496858699</v>
      </c>
      <c r="G1945" t="str">
        <f>_xlfn.TEXTBEFORE(SUBSTITUTE(Table2[[#This Row],[my new versions]],"'","")," ")</f>
        <v>RXN-FACOAL240_l_FWD-rt1544_l</v>
      </c>
      <c r="H1945">
        <f>_xlfn.XLOOKUP(Table2[[#This Row],[name]],Table1[name],Table1[1/h],0)</f>
        <v>0</v>
      </c>
      <c r="I1945" t="b">
        <f>OR(Table2[[#This Row],[match]]=0,ROUNDUP(_xlfn.NUMBERVALUE(Table2[[#This Row],[match]]),4)=ROUNDUP(_xlfn.NUMBERVALUE(Table2[[#This Row],[1/h]]),4))</f>
        <v>1</v>
      </c>
    </row>
    <row r="1946" spans="5:9">
      <c r="E1946" t="s">
        <v>2353</v>
      </c>
      <c r="F1946">
        <f>_xlfn.NUMBERVALUE(_xlfn.TEXTAFTER(Table2[[#This Row],[my new versions]]," ",-1))</f>
        <v>12673.550496858699</v>
      </c>
      <c r="G1946" t="str">
        <f>_xlfn.TEXTBEFORE(SUBSTITUTE(Table2[[#This Row],[my new versions]],"'","")," ")</f>
        <v>RXN-FACOAL240_rm_FWD-rt1544_rm</v>
      </c>
      <c r="H1946">
        <f>_xlfn.XLOOKUP(Table2[[#This Row],[name]],Table1[name],Table1[1/h],0)</f>
        <v>0</v>
      </c>
      <c r="I1946" t="b">
        <f>OR(Table2[[#This Row],[match]]=0,ROUNDUP(_xlfn.NUMBERVALUE(Table2[[#This Row],[match]]),4)=ROUNDUP(_xlfn.NUMBERVALUE(Table2[[#This Row],[1/h]]),4))</f>
        <v>1</v>
      </c>
    </row>
    <row r="1947" spans="5:9">
      <c r="E1947" t="s">
        <v>2354</v>
      </c>
      <c r="F1947">
        <f>_xlfn.NUMBERVALUE(_xlfn.TEXTAFTER(Table2[[#This Row],[my new versions]]," ",-1))</f>
        <v>12673.550496858699</v>
      </c>
      <c r="G1947" t="str">
        <f>_xlfn.TEXTBEFORE(SUBSTITUTE(Table2[[#This Row],[my new versions]],"'","")," ")</f>
        <v>RXN-FACOAL240_x_FWD-rt7761</v>
      </c>
      <c r="H1947">
        <f>_xlfn.XLOOKUP(Table2[[#This Row],[name]],Table1[name],Table1[1/h],0)</f>
        <v>0</v>
      </c>
      <c r="I1947" t="b">
        <f>OR(Table2[[#This Row],[match]]=0,ROUNDUP(_xlfn.NUMBERVALUE(Table2[[#This Row],[match]]),4)=ROUNDUP(_xlfn.NUMBERVALUE(Table2[[#This Row],[1/h]]),4))</f>
        <v>1</v>
      </c>
    </row>
    <row r="1948" spans="5:9">
      <c r="E1948" t="s">
        <v>2355</v>
      </c>
      <c r="F1948">
        <f>_xlfn.NUMBERVALUE(_xlfn.TEXTAFTER(Table2[[#This Row],[my new versions]]," ",-1))</f>
        <v>12673.550496858699</v>
      </c>
      <c r="G1948" t="str">
        <f>_xlfn.TEXTBEFORE(SUBSTITUTE(Table2[[#This Row],[my new versions]],"'","")," ")</f>
        <v>RXN-FACOAL260_en_FWD-rt7380</v>
      </c>
      <c r="H1948">
        <f>_xlfn.XLOOKUP(Table2[[#This Row],[name]],Table1[name],Table1[1/h],0)</f>
        <v>0</v>
      </c>
      <c r="I1948" t="b">
        <f>OR(Table2[[#This Row],[match]]=0,ROUNDUP(_xlfn.NUMBERVALUE(Table2[[#This Row],[match]]),4)=ROUNDUP(_xlfn.NUMBERVALUE(Table2[[#This Row],[1/h]]),4))</f>
        <v>1</v>
      </c>
    </row>
    <row r="1949" spans="5:9">
      <c r="E1949" t="s">
        <v>2356</v>
      </c>
      <c r="F1949">
        <f>_xlfn.NUMBERVALUE(_xlfn.TEXTAFTER(Table2[[#This Row],[my new versions]]," ",-1))</f>
        <v>12673.550496858699</v>
      </c>
      <c r="G1949" t="str">
        <f>_xlfn.TEXTBEFORE(SUBSTITUTE(Table2[[#This Row],[my new versions]],"'","")," ")</f>
        <v>RXN-FACOAL260_l_FWD-rt1544_l</v>
      </c>
      <c r="H1949">
        <f>_xlfn.XLOOKUP(Table2[[#This Row],[name]],Table1[name],Table1[1/h],0)</f>
        <v>0</v>
      </c>
      <c r="I1949" t="b">
        <f>OR(Table2[[#This Row],[match]]=0,ROUNDUP(_xlfn.NUMBERVALUE(Table2[[#This Row],[match]]),4)=ROUNDUP(_xlfn.NUMBERVALUE(Table2[[#This Row],[1/h]]),4))</f>
        <v>1</v>
      </c>
    </row>
    <row r="1950" spans="5:9">
      <c r="E1950" t="s">
        <v>2357</v>
      </c>
      <c r="F1950">
        <f>_xlfn.NUMBERVALUE(_xlfn.TEXTAFTER(Table2[[#This Row],[my new versions]]," ",-1))</f>
        <v>12673.550496858699</v>
      </c>
      <c r="G1950" t="str">
        <f>_xlfn.TEXTBEFORE(SUBSTITUTE(Table2[[#This Row],[my new versions]],"'","")," ")</f>
        <v>RXN-FACOAL260_rm_FWD-rt1544_rm</v>
      </c>
      <c r="H1950">
        <f>_xlfn.XLOOKUP(Table2[[#This Row],[name]],Table1[name],Table1[1/h],0)</f>
        <v>0</v>
      </c>
      <c r="I1950" t="b">
        <f>OR(Table2[[#This Row],[match]]=0,ROUNDUP(_xlfn.NUMBERVALUE(Table2[[#This Row],[match]]),4)=ROUNDUP(_xlfn.NUMBERVALUE(Table2[[#This Row],[1/h]]),4))</f>
        <v>1</v>
      </c>
    </row>
    <row r="1951" spans="5:9">
      <c r="E1951" t="s">
        <v>2358</v>
      </c>
      <c r="F1951">
        <f>_xlfn.NUMBERVALUE(_xlfn.TEXTAFTER(Table2[[#This Row],[my new versions]]," ",-1))</f>
        <v>12673.550496858699</v>
      </c>
      <c r="G1951" t="str">
        <f>_xlfn.TEXTBEFORE(SUBSTITUTE(Table2[[#This Row],[my new versions]],"'","")," ")</f>
        <v>RXN-FACOAL260_x_FWD-rt7761</v>
      </c>
      <c r="H1951">
        <f>_xlfn.XLOOKUP(Table2[[#This Row],[name]],Table1[name],Table1[1/h],0)</f>
        <v>0</v>
      </c>
      <c r="I1951" t="b">
        <f>OR(Table2[[#This Row],[match]]=0,ROUNDUP(_xlfn.NUMBERVALUE(Table2[[#This Row],[match]]),4)=ROUNDUP(_xlfn.NUMBERVALUE(Table2[[#This Row],[1/h]]),4))</f>
        <v>1</v>
      </c>
    </row>
    <row r="1952" spans="5:9">
      <c r="E1952" t="s">
        <v>2359</v>
      </c>
      <c r="F1952">
        <f>_xlfn.NUMBERVALUE(_xlfn.TEXTAFTER(Table2[[#This Row],[my new versions]]," ",-1))</f>
        <v>12673.550496858699</v>
      </c>
      <c r="G1952" t="str">
        <f>_xlfn.TEXTBEFORE(SUBSTITUTE(Table2[[#This Row],[my new versions]],"'","")," ")</f>
        <v>RXN-FACOAL40_c_FWD-rt7532_c</v>
      </c>
      <c r="H1952">
        <f>_xlfn.XLOOKUP(Table2[[#This Row],[name]],Table1[name],Table1[1/h],0)</f>
        <v>0</v>
      </c>
      <c r="I1952" t="b">
        <f>OR(Table2[[#This Row],[match]]=0,ROUNDUP(_xlfn.NUMBERVALUE(Table2[[#This Row],[match]]),4)=ROUNDUP(_xlfn.NUMBERVALUE(Table2[[#This Row],[1/h]]),4))</f>
        <v>1</v>
      </c>
    </row>
    <row r="1953" spans="5:9">
      <c r="E1953" t="s">
        <v>2360</v>
      </c>
      <c r="F1953">
        <f>_xlfn.NUMBERVALUE(_xlfn.TEXTAFTER(Table2[[#This Row],[my new versions]]," ",-1))</f>
        <v>12673.550496858699</v>
      </c>
      <c r="G1953" t="str">
        <f>_xlfn.TEXTBEFORE(SUBSTITUTE(Table2[[#This Row],[my new versions]],"'","")," ")</f>
        <v>RXN-FACOAL40o_x_FWD-rt6908</v>
      </c>
      <c r="H1953">
        <f>_xlfn.XLOOKUP(Table2[[#This Row],[name]],Table1[name],Table1[1/h],0)</f>
        <v>0</v>
      </c>
      <c r="I1953" t="b">
        <f>OR(Table2[[#This Row],[match]]=0,ROUNDUP(_xlfn.NUMBERVALUE(Table2[[#This Row],[match]]),4)=ROUNDUP(_xlfn.NUMBERVALUE(Table2[[#This Row],[1/h]]),4))</f>
        <v>1</v>
      </c>
    </row>
    <row r="1954" spans="5:9">
      <c r="E1954" t="s">
        <v>2361</v>
      </c>
      <c r="F1954">
        <f>_xlfn.NUMBERVALUE(_xlfn.TEXTAFTER(Table2[[#This Row],[my new versions]]," ",-1))</f>
        <v>12673.550496858699</v>
      </c>
      <c r="G1954" t="str">
        <f>_xlfn.TEXTBEFORE(SUBSTITUTE(Table2[[#This Row],[my new versions]],"'","")," ")</f>
        <v>RXN-FACOAL60_c_FWD-rt7532_c</v>
      </c>
      <c r="H1954">
        <f>_xlfn.XLOOKUP(Table2[[#This Row],[name]],Table1[name],Table1[1/h],0)</f>
        <v>0</v>
      </c>
      <c r="I1954" t="b">
        <f>OR(Table2[[#This Row],[match]]=0,ROUNDUP(_xlfn.NUMBERVALUE(Table2[[#This Row],[match]]),4)=ROUNDUP(_xlfn.NUMBERVALUE(Table2[[#This Row],[1/h]]),4))</f>
        <v>1</v>
      </c>
    </row>
    <row r="1955" spans="5:9">
      <c r="E1955" t="s">
        <v>2362</v>
      </c>
      <c r="F1955">
        <f>_xlfn.NUMBERVALUE(_xlfn.TEXTAFTER(Table2[[#This Row],[my new versions]]," ",-1))</f>
        <v>12673.550496858699</v>
      </c>
      <c r="G1955" t="str">
        <f>_xlfn.TEXTBEFORE(SUBSTITUTE(Table2[[#This Row],[my new versions]],"'","")," ")</f>
        <v>RXN-FACOAL80_c_FWD-rt7532_c</v>
      </c>
      <c r="H1955">
        <f>_xlfn.XLOOKUP(Table2[[#This Row],[name]],Table1[name],Table1[1/h],0)</f>
        <v>0</v>
      </c>
      <c r="I1955" t="b">
        <f>OR(Table2[[#This Row],[match]]=0,ROUNDUP(_xlfn.NUMBERVALUE(Table2[[#This Row],[match]]),4)=ROUNDUP(_xlfn.NUMBERVALUE(Table2[[#This Row],[1/h]]),4))</f>
        <v>1</v>
      </c>
    </row>
    <row r="1956" spans="5:9">
      <c r="E1956" t="s">
        <v>2363</v>
      </c>
      <c r="F1956">
        <f>_xlfn.NUMBERVALUE(_xlfn.TEXTAFTER(Table2[[#This Row],[my new versions]]," ",-1))</f>
        <v>12673.550496858699</v>
      </c>
      <c r="G1956" t="str">
        <f>_xlfn.TEXTBEFORE(SUBSTITUTE(Table2[[#This Row],[my new versions]],"'","")," ")</f>
        <v>RXN-FACOAL80_x_FWD-rt4187</v>
      </c>
      <c r="H1956">
        <f>_xlfn.XLOOKUP(Table2[[#This Row],[name]],Table1[name],Table1[1/h],0)</f>
        <v>0</v>
      </c>
      <c r="I1956" t="b">
        <f>OR(Table2[[#This Row],[match]]=0,ROUNDUP(_xlfn.NUMBERVALUE(Table2[[#This Row],[match]]),4)=ROUNDUP(_xlfn.NUMBERVALUE(Table2[[#This Row],[1/h]]),4))</f>
        <v>1</v>
      </c>
    </row>
    <row r="1957" spans="5:9">
      <c r="E1957" t="s">
        <v>2364</v>
      </c>
      <c r="F1957">
        <f>_xlfn.NUMBERVALUE(_xlfn.TEXTAFTER(Table2[[#This Row],[my new versions]]," ",-1))</f>
        <v>12673.550496858699</v>
      </c>
      <c r="G1957" t="str">
        <f>_xlfn.TEXTBEFORE(SUBSTITUTE(Table2[[#This Row],[my new versions]],"'","")," ")</f>
        <v>RXN-FACOAL80_x_FWD-rt7761</v>
      </c>
      <c r="H1957">
        <f>_xlfn.XLOOKUP(Table2[[#This Row],[name]],Table1[name],Table1[1/h],0)</f>
        <v>0</v>
      </c>
      <c r="I1957" t="b">
        <f>OR(Table2[[#This Row],[match]]=0,ROUNDUP(_xlfn.NUMBERVALUE(Table2[[#This Row],[match]]),4)=ROUNDUP(_xlfn.NUMBERVALUE(Table2[[#This Row],[1/h]]),4))</f>
        <v>1</v>
      </c>
    </row>
    <row r="1958" spans="5:9">
      <c r="E1958" t="s">
        <v>2365</v>
      </c>
      <c r="F1958">
        <f>_xlfn.NUMBERVALUE(_xlfn.TEXTAFTER(Table2[[#This Row],[my new versions]]," ",-1))</f>
        <v>12673.550496858699</v>
      </c>
      <c r="G1958" t="str">
        <f>_xlfn.TEXTBEFORE(SUBSTITUTE(Table2[[#This Row],[my new versions]],"'","")," ")</f>
        <v>RXN-FADH2t_c_m_FWD-rt5791</v>
      </c>
      <c r="H1958">
        <f>_xlfn.XLOOKUP(Table2[[#This Row],[name]],Table1[name],Table1[1/h],0)</f>
        <v>0</v>
      </c>
      <c r="I1958" t="b">
        <f>OR(Table2[[#This Row],[match]]=0,ROUNDUP(_xlfn.NUMBERVALUE(Table2[[#This Row],[match]]),4)=ROUNDUP(_xlfn.NUMBERVALUE(Table2[[#This Row],[1/h]]),4))</f>
        <v>1</v>
      </c>
    </row>
    <row r="1959" spans="5:9">
      <c r="E1959" t="s">
        <v>2366</v>
      </c>
      <c r="F1959">
        <f>_xlfn.NUMBERVALUE(_xlfn.TEXTAFTER(Table2[[#This Row],[my new versions]]," ",-1))</f>
        <v>12673.550496858699</v>
      </c>
      <c r="G1959" t="str">
        <f>_xlfn.TEXTBEFORE(SUBSTITUTE(Table2[[#This Row],[my new versions]],"'","")," ")</f>
        <v>RXN-FADt_c_m_FWD-rt5791</v>
      </c>
      <c r="H1959">
        <f>_xlfn.XLOOKUP(Table2[[#This Row],[name]],Table1[name],Table1[1/h],0)</f>
        <v>0</v>
      </c>
      <c r="I1959" t="b">
        <f>OR(Table2[[#This Row],[match]]=0,ROUNDUP(_xlfn.NUMBERVALUE(Table2[[#This Row],[match]]),4)=ROUNDUP(_xlfn.NUMBERVALUE(Table2[[#This Row],[1/h]]),4))</f>
        <v>1</v>
      </c>
    </row>
    <row r="1960" spans="5:9">
      <c r="E1960" t="s">
        <v>2367</v>
      </c>
      <c r="F1960">
        <f>_xlfn.NUMBERVALUE(_xlfn.TEXTAFTER(Table2[[#This Row],[my new versions]]," ",-1))</f>
        <v>12673.550496858699</v>
      </c>
      <c r="G1960" t="str">
        <f>_xlfn.TEXTBEFORE(SUBSTITUTE(Table2[[#This Row],[my new versions]],"'","")," ")</f>
        <v>RXN-FALDH_c_FWD-rt5740</v>
      </c>
      <c r="H1960">
        <f>_xlfn.XLOOKUP(Table2[[#This Row],[name]],Table1[name],Table1[1/h],0)</f>
        <v>0</v>
      </c>
      <c r="I1960" t="b">
        <f>OR(Table2[[#This Row],[match]]=0,ROUNDUP(_xlfn.NUMBERVALUE(Table2[[#This Row],[match]]),4)=ROUNDUP(_xlfn.NUMBERVALUE(Table2[[#This Row],[1/h]]),4))</f>
        <v>1</v>
      </c>
    </row>
    <row r="1961" spans="5:9">
      <c r="E1961" t="s">
        <v>2368</v>
      </c>
      <c r="F1961">
        <f>_xlfn.NUMBERVALUE(_xlfn.TEXTAFTER(Table2[[#This Row],[my new versions]]," ",-1))</f>
        <v>12673.550496858699</v>
      </c>
      <c r="G1961" t="str">
        <f>_xlfn.TEXTBEFORE(SUBSTITUTE(Table2[[#This Row],[my new versions]],"'","")," ")</f>
        <v>RXN-FALPDt_c_en_FWD-UNKNOWN</v>
      </c>
      <c r="H1961">
        <f>_xlfn.XLOOKUP(Table2[[#This Row],[name]],Table1[name],Table1[1/h],0)</f>
        <v>0</v>
      </c>
      <c r="I1961" t="b">
        <f>OR(Table2[[#This Row],[match]]=0,ROUNDUP(_xlfn.NUMBERVALUE(Table2[[#This Row],[match]]),4)=ROUNDUP(_xlfn.NUMBERVALUE(Table2[[#This Row],[1/h]]),4))</f>
        <v>1</v>
      </c>
    </row>
    <row r="1962" spans="5:9">
      <c r="E1962" t="s">
        <v>2369</v>
      </c>
      <c r="F1962">
        <f>_xlfn.NUMBERVALUE(_xlfn.TEXTAFTER(Table2[[#This Row],[my new versions]]," ",-1))</f>
        <v>12673.550496858699</v>
      </c>
      <c r="G1962" t="str">
        <f>_xlfn.TEXTBEFORE(SUBSTITUTE(Table2[[#This Row],[my new versions]],"'","")," ")</f>
        <v>RXN-FALPDt_c_en_REV-UNKNOWN</v>
      </c>
      <c r="H1962">
        <f>_xlfn.XLOOKUP(Table2[[#This Row],[name]],Table1[name],Table1[1/h],0)</f>
        <v>0</v>
      </c>
      <c r="I1962" t="b">
        <f>OR(Table2[[#This Row],[match]]=0,ROUNDUP(_xlfn.NUMBERVALUE(Table2[[#This Row],[match]]),4)=ROUNDUP(_xlfn.NUMBERVALUE(Table2[[#This Row],[1/h]]),4))</f>
        <v>1</v>
      </c>
    </row>
    <row r="1963" spans="5:9">
      <c r="E1963" t="s">
        <v>2370</v>
      </c>
      <c r="F1963">
        <f>_xlfn.NUMBERVALUE(_xlfn.TEXTAFTER(Table2[[#This Row],[my new versions]]," ",-1))</f>
        <v>12673.550496858699</v>
      </c>
      <c r="G1963" t="str">
        <f>_xlfn.TEXTBEFORE(SUBSTITUTE(Table2[[#This Row],[my new versions]],"'","")," ")</f>
        <v>RXN-FALPDt_c_l_FWD-UNKNOWN</v>
      </c>
      <c r="H1963">
        <f>_xlfn.XLOOKUP(Table2[[#This Row],[name]],Table1[name],Table1[1/h],0)</f>
        <v>0</v>
      </c>
      <c r="I1963" t="b">
        <f>OR(Table2[[#This Row],[match]]=0,ROUNDUP(_xlfn.NUMBERVALUE(Table2[[#This Row],[match]]),4)=ROUNDUP(_xlfn.NUMBERVALUE(Table2[[#This Row],[1/h]]),4))</f>
        <v>1</v>
      </c>
    </row>
    <row r="1964" spans="5:9">
      <c r="E1964" t="s">
        <v>2371</v>
      </c>
      <c r="F1964">
        <f>_xlfn.NUMBERVALUE(_xlfn.TEXTAFTER(Table2[[#This Row],[my new versions]]," ",-1))</f>
        <v>12673.550496858699</v>
      </c>
      <c r="G1964" t="str">
        <f>_xlfn.TEXTBEFORE(SUBSTITUTE(Table2[[#This Row],[my new versions]],"'","")," ")</f>
        <v>RXN-FALPDt_c_l_REV-UNKNOWN</v>
      </c>
      <c r="H1964">
        <f>_xlfn.XLOOKUP(Table2[[#This Row],[name]],Table1[name],Table1[1/h],0)</f>
        <v>0</v>
      </c>
      <c r="I1964" t="b">
        <f>OR(Table2[[#This Row],[match]]=0,ROUNDUP(_xlfn.NUMBERVALUE(Table2[[#This Row],[match]]),4)=ROUNDUP(_xlfn.NUMBERVALUE(Table2[[#This Row],[1/h]]),4))</f>
        <v>1</v>
      </c>
    </row>
    <row r="1965" spans="5:9">
      <c r="E1965" t="s">
        <v>2372</v>
      </c>
      <c r="F1965">
        <f>_xlfn.NUMBERVALUE(_xlfn.TEXTAFTER(Table2[[#This Row],[my new versions]]," ",-1))</f>
        <v>12673.550496858699</v>
      </c>
      <c r="G1965" t="str">
        <f>_xlfn.TEXTBEFORE(SUBSTITUTE(Table2[[#This Row],[my new versions]],"'","")," ")</f>
        <v>RXN-FALPDt_c_m_FWD-UNKNOWN</v>
      </c>
      <c r="H1965">
        <f>_xlfn.XLOOKUP(Table2[[#This Row],[name]],Table1[name],Table1[1/h],0)</f>
        <v>0</v>
      </c>
      <c r="I1965" t="b">
        <f>OR(Table2[[#This Row],[match]]=0,ROUNDUP(_xlfn.NUMBERVALUE(Table2[[#This Row],[match]]),4)=ROUNDUP(_xlfn.NUMBERVALUE(Table2[[#This Row],[1/h]]),4))</f>
        <v>1</v>
      </c>
    </row>
    <row r="1966" spans="5:9">
      <c r="E1966" t="s">
        <v>2373</v>
      </c>
      <c r="F1966">
        <f>_xlfn.NUMBERVALUE(_xlfn.TEXTAFTER(Table2[[#This Row],[my new versions]]," ",-1))</f>
        <v>12673.550496858699</v>
      </c>
      <c r="G1966" t="str">
        <f>_xlfn.TEXTBEFORE(SUBSTITUTE(Table2[[#This Row],[my new versions]],"'","")," ")</f>
        <v>RXN-FALPDt_c_m_REV-UNKNOWN</v>
      </c>
      <c r="H1966">
        <f>_xlfn.XLOOKUP(Table2[[#This Row],[name]],Table1[name],Table1[1/h],0)</f>
        <v>0</v>
      </c>
      <c r="I1966" t="b">
        <f>OR(Table2[[#This Row],[match]]=0,ROUNDUP(_xlfn.NUMBERVALUE(Table2[[#This Row],[match]]),4)=ROUNDUP(_xlfn.NUMBERVALUE(Table2[[#This Row],[1/h]]),4))</f>
        <v>1</v>
      </c>
    </row>
    <row r="1967" spans="5:9">
      <c r="E1967" t="s">
        <v>2374</v>
      </c>
      <c r="F1967">
        <f>_xlfn.NUMBERVALUE(_xlfn.TEXTAFTER(Table2[[#This Row],[my new versions]]," ",-1))</f>
        <v>12673.550496858699</v>
      </c>
      <c r="G1967" t="str">
        <f>_xlfn.TEXTBEFORE(SUBSTITUTE(Table2[[#This Row],[my new versions]],"'","")," ")</f>
        <v>RXN-FALPDt_c_mm_FWD-UNKNOWN</v>
      </c>
      <c r="H1967">
        <f>_xlfn.XLOOKUP(Table2[[#This Row],[name]],Table1[name],Table1[1/h],0)</f>
        <v>0</v>
      </c>
      <c r="I1967" t="b">
        <f>OR(Table2[[#This Row],[match]]=0,ROUNDUP(_xlfn.NUMBERVALUE(Table2[[#This Row],[match]]),4)=ROUNDUP(_xlfn.NUMBERVALUE(Table2[[#This Row],[1/h]]),4))</f>
        <v>1</v>
      </c>
    </row>
    <row r="1968" spans="5:9">
      <c r="E1968" t="s">
        <v>2375</v>
      </c>
      <c r="F1968">
        <f>_xlfn.NUMBERVALUE(_xlfn.TEXTAFTER(Table2[[#This Row],[my new versions]]," ",-1))</f>
        <v>12673.550496858699</v>
      </c>
      <c r="G1968" t="str">
        <f>_xlfn.TEXTBEFORE(SUBSTITUTE(Table2[[#This Row],[my new versions]],"'","")," ")</f>
        <v>RXN-FALPDt_c_mm_REV-UNKNOWN</v>
      </c>
      <c r="H1968">
        <f>_xlfn.XLOOKUP(Table2[[#This Row],[name]],Table1[name],Table1[1/h],0)</f>
        <v>0</v>
      </c>
      <c r="I1968" t="b">
        <f>OR(Table2[[#This Row],[match]]=0,ROUNDUP(_xlfn.NUMBERVALUE(Table2[[#This Row],[match]]),4)=ROUNDUP(_xlfn.NUMBERVALUE(Table2[[#This Row],[1/h]]),4))</f>
        <v>1</v>
      </c>
    </row>
    <row r="1969" spans="5:9">
      <c r="E1969" t="s">
        <v>2376</v>
      </c>
      <c r="F1969">
        <f>_xlfn.NUMBERVALUE(_xlfn.TEXTAFTER(Table2[[#This Row],[my new versions]]," ",-1))</f>
        <v>12673.550496858699</v>
      </c>
      <c r="G1969" t="str">
        <f>_xlfn.TEXTBEFORE(SUBSTITUTE(Table2[[#This Row],[my new versions]],"'","")," ")</f>
        <v>RXN-FALPDt_c_rm_FWD-UNKNOWN</v>
      </c>
      <c r="H1969">
        <f>_xlfn.XLOOKUP(Table2[[#This Row],[name]],Table1[name],Table1[1/h],0)</f>
        <v>0</v>
      </c>
      <c r="I1969" t="b">
        <f>OR(Table2[[#This Row],[match]]=0,ROUNDUP(_xlfn.NUMBERVALUE(Table2[[#This Row],[match]]),4)=ROUNDUP(_xlfn.NUMBERVALUE(Table2[[#This Row],[1/h]]),4))</f>
        <v>1</v>
      </c>
    </row>
    <row r="1970" spans="5:9">
      <c r="E1970" t="s">
        <v>2377</v>
      </c>
      <c r="F1970">
        <f>_xlfn.NUMBERVALUE(_xlfn.TEXTAFTER(Table2[[#This Row],[my new versions]]," ",-1))</f>
        <v>12673.550496858699</v>
      </c>
      <c r="G1970" t="str">
        <f>_xlfn.TEXTBEFORE(SUBSTITUTE(Table2[[#This Row],[my new versions]],"'","")," ")</f>
        <v>RXN-FALPDt_c_rm_REV-UNKNOWN</v>
      </c>
      <c r="H1970">
        <f>_xlfn.XLOOKUP(Table2[[#This Row],[name]],Table1[name],Table1[1/h],0)</f>
        <v>0</v>
      </c>
      <c r="I1970" t="b">
        <f>OR(Table2[[#This Row],[match]]=0,ROUNDUP(_xlfn.NUMBERVALUE(Table2[[#This Row],[match]]),4)=ROUNDUP(_xlfn.NUMBERVALUE(Table2[[#This Row],[1/h]]),4))</f>
        <v>1</v>
      </c>
    </row>
    <row r="1971" spans="5:9">
      <c r="E1971" t="s">
        <v>2378</v>
      </c>
      <c r="F1971">
        <f>_xlfn.NUMBERVALUE(_xlfn.TEXTAFTER(Table2[[#This Row],[my new versions]]," ",-1))</f>
        <v>81883.747763552499</v>
      </c>
      <c r="G1971" t="str">
        <f>_xlfn.TEXTBEFORE(SUBSTITUTE(Table2[[#This Row],[my new versions]],"'","")," ")</f>
        <v>RXN-FBA_c_FWD-rt7052</v>
      </c>
      <c r="H1971">
        <f>_xlfn.XLOOKUP(Table2[[#This Row],[name]],Table1[name],Table1[1/h],0)</f>
        <v>81883.747763552528</v>
      </c>
      <c r="I1971" t="b">
        <f>OR(Table2[[#This Row],[match]]=0,ROUNDUP(_xlfn.NUMBERVALUE(Table2[[#This Row],[match]]),4)=ROUNDUP(_xlfn.NUMBERVALUE(Table2[[#This Row],[1/h]]),4))</f>
        <v>1</v>
      </c>
    </row>
    <row r="1972" spans="5:9">
      <c r="E1972" t="s">
        <v>2379</v>
      </c>
      <c r="F1972">
        <f>_xlfn.NUMBERVALUE(_xlfn.TEXTAFTER(Table2[[#This Row],[my new versions]]," ",-1))</f>
        <v>12673.550496858699</v>
      </c>
      <c r="G1972" t="str">
        <f>_xlfn.TEXTBEFORE(SUBSTITUTE(Table2[[#This Row],[my new versions]],"'","")," ")</f>
        <v>RXN-FBA_c_REV-rt7052</v>
      </c>
      <c r="H1972">
        <f>_xlfn.XLOOKUP(Table2[[#This Row],[name]],Table1[name],Table1[1/h],0)</f>
        <v>0</v>
      </c>
      <c r="I1972" t="b">
        <f>OR(Table2[[#This Row],[match]]=0,ROUNDUP(_xlfn.NUMBERVALUE(Table2[[#This Row],[match]]),4)=ROUNDUP(_xlfn.NUMBERVALUE(Table2[[#This Row],[1/h]]),4))</f>
        <v>1</v>
      </c>
    </row>
    <row r="1973" spans="5:9">
      <c r="E1973" t="s">
        <v>2380</v>
      </c>
      <c r="F1973">
        <f>_xlfn.NUMBERVALUE(_xlfn.TEXTAFTER(Table2[[#This Row],[my new versions]]," ",-1))</f>
        <v>12673.550496858699</v>
      </c>
      <c r="G1973" t="str">
        <f>_xlfn.TEXTBEFORE(SUBSTITUTE(Table2[[#This Row],[my new versions]],"'","")," ")</f>
        <v>RXN-FBA2_c_FWD-rt7052</v>
      </c>
      <c r="H1973">
        <f>_xlfn.XLOOKUP(Table2[[#This Row],[name]],Table1[name],Table1[1/h],0)</f>
        <v>0</v>
      </c>
      <c r="I1973" t="b">
        <f>OR(Table2[[#This Row],[match]]=0,ROUNDUP(_xlfn.NUMBERVALUE(Table2[[#This Row],[match]]),4)=ROUNDUP(_xlfn.NUMBERVALUE(Table2[[#This Row],[1/h]]),4))</f>
        <v>1</v>
      </c>
    </row>
    <row r="1974" spans="5:9">
      <c r="E1974" t="s">
        <v>2381</v>
      </c>
      <c r="F1974">
        <f>_xlfn.NUMBERVALUE(_xlfn.TEXTAFTER(Table2[[#This Row],[my new versions]]," ",-1))</f>
        <v>12673.550496858699</v>
      </c>
      <c r="G1974" t="str">
        <f>_xlfn.TEXTBEFORE(SUBSTITUTE(Table2[[#This Row],[my new versions]],"'","")," ")</f>
        <v>RXN-FBA2_c_REV-rt7052</v>
      </c>
      <c r="H1974">
        <f>_xlfn.XLOOKUP(Table2[[#This Row],[name]],Table1[name],Table1[1/h],0)</f>
        <v>0</v>
      </c>
      <c r="I1974" t="b">
        <f>OR(Table2[[#This Row],[match]]=0,ROUNDUP(_xlfn.NUMBERVALUE(Table2[[#This Row],[match]]),4)=ROUNDUP(_xlfn.NUMBERVALUE(Table2[[#This Row],[1/h]]),4))</f>
        <v>1</v>
      </c>
    </row>
    <row r="1975" spans="5:9">
      <c r="E1975" t="s">
        <v>2382</v>
      </c>
      <c r="F1975">
        <f>_xlfn.NUMBERVALUE(_xlfn.TEXTAFTER(Table2[[#This Row],[my new versions]]," ",-1))</f>
        <v>12673.550496858699</v>
      </c>
      <c r="G1975" t="str">
        <f>_xlfn.TEXTBEFORE(SUBSTITUTE(Table2[[#This Row],[my new versions]],"'","")," ")</f>
        <v>RXN-FBA3_c_FWD-rt7052</v>
      </c>
      <c r="H1975">
        <f>_xlfn.XLOOKUP(Table2[[#This Row],[name]],Table1[name],Table1[1/h],0)</f>
        <v>0</v>
      </c>
      <c r="I1975" t="b">
        <f>OR(Table2[[#This Row],[match]]=0,ROUNDUP(_xlfn.NUMBERVALUE(Table2[[#This Row],[match]]),4)=ROUNDUP(_xlfn.NUMBERVALUE(Table2[[#This Row],[1/h]]),4))</f>
        <v>1</v>
      </c>
    </row>
    <row r="1976" spans="5:9">
      <c r="E1976" t="s">
        <v>2383</v>
      </c>
      <c r="F1976">
        <f>_xlfn.NUMBERVALUE(_xlfn.TEXTAFTER(Table2[[#This Row],[my new versions]]," ",-1))</f>
        <v>12673.550496858699</v>
      </c>
      <c r="G1976" t="str">
        <f>_xlfn.TEXTBEFORE(SUBSTITUTE(Table2[[#This Row],[my new versions]],"'","")," ")</f>
        <v>RXN-FBA3_c_REV-rt7052</v>
      </c>
      <c r="H1976">
        <f>_xlfn.XLOOKUP(Table2[[#This Row],[name]],Table1[name],Table1[1/h],0)</f>
        <v>0</v>
      </c>
      <c r="I1976" t="b">
        <f>OR(Table2[[#This Row],[match]]=0,ROUNDUP(_xlfn.NUMBERVALUE(Table2[[#This Row],[match]]),4)=ROUNDUP(_xlfn.NUMBERVALUE(Table2[[#This Row],[1/h]]),4))</f>
        <v>1</v>
      </c>
    </row>
    <row r="1977" spans="5:9">
      <c r="E1977" t="s">
        <v>2384</v>
      </c>
      <c r="F1977">
        <f>_xlfn.NUMBERVALUE(_xlfn.TEXTAFTER(Table2[[#This Row],[my new versions]]," ",-1))</f>
        <v>12673.550496858699</v>
      </c>
      <c r="G1977" t="str">
        <f>_xlfn.TEXTBEFORE(SUBSTITUTE(Table2[[#This Row],[my new versions]],"'","")," ")</f>
        <v>RXN-FBP_c_FWD-rt7055</v>
      </c>
      <c r="H1977">
        <f>_xlfn.XLOOKUP(Table2[[#This Row],[name]],Table1[name],Table1[1/h],0)</f>
        <v>0</v>
      </c>
      <c r="I1977" t="b">
        <f>OR(Table2[[#This Row],[match]]=0,ROUNDUP(_xlfn.NUMBERVALUE(Table2[[#This Row],[match]]),4)=ROUNDUP(_xlfn.NUMBERVALUE(Table2[[#This Row],[1/h]]),4))</f>
        <v>1</v>
      </c>
    </row>
    <row r="1978" spans="5:9">
      <c r="E1978" t="s">
        <v>2385</v>
      </c>
      <c r="F1978">
        <f>_xlfn.NUMBERVALUE(_xlfn.TEXTAFTER(Table2[[#This Row],[my new versions]]," ",-1))</f>
        <v>12673.550496858699</v>
      </c>
      <c r="G1978" t="str">
        <f>_xlfn.TEXTBEFORE(SUBSTITUTE(Table2[[#This Row],[my new versions]],"'","")," ")</f>
        <v>RXN-FBP2_c_FWD-rt6827</v>
      </c>
      <c r="H1978">
        <f>_xlfn.XLOOKUP(Table2[[#This Row],[name]],Table1[name],Table1[1/h],0)</f>
        <v>0</v>
      </c>
      <c r="I1978" t="b">
        <f>OR(Table2[[#This Row],[match]]=0,ROUNDUP(_xlfn.NUMBERVALUE(Table2[[#This Row],[match]]),4)=ROUNDUP(_xlfn.NUMBERVALUE(Table2[[#This Row],[1/h]]),4))</f>
        <v>1</v>
      </c>
    </row>
    <row r="1979" spans="5:9">
      <c r="E1979" t="s">
        <v>2386</v>
      </c>
      <c r="F1979">
        <f>_xlfn.NUMBERVALUE(_xlfn.TEXTAFTER(Table2[[#This Row],[my new versions]]," ",-1))</f>
        <v>12673.550496858699</v>
      </c>
      <c r="G1979" t="str">
        <f>_xlfn.TEXTBEFORE(SUBSTITUTE(Table2[[#This Row],[my new versions]],"'","")," ")</f>
        <v>RXN-FBP2_c_FWD-rt7376</v>
      </c>
      <c r="H1979">
        <f>_xlfn.XLOOKUP(Table2[[#This Row],[name]],Table1[name],Table1[1/h],0)</f>
        <v>0</v>
      </c>
      <c r="I1979" t="b">
        <f>OR(Table2[[#This Row],[match]]=0,ROUNDUP(_xlfn.NUMBERVALUE(Table2[[#This Row],[match]]),4)=ROUNDUP(_xlfn.NUMBERVALUE(Table2[[#This Row],[1/h]]),4))</f>
        <v>1</v>
      </c>
    </row>
    <row r="1980" spans="5:9">
      <c r="E1980" t="s">
        <v>2387</v>
      </c>
      <c r="F1980">
        <f>_xlfn.NUMBERVALUE(_xlfn.TEXTAFTER(Table2[[#This Row],[my new versions]]," ",-1))</f>
        <v>147.04782177820201</v>
      </c>
      <c r="G1980" t="str">
        <f>_xlfn.TEXTBEFORE(SUBSTITUTE(Table2[[#This Row],[my new versions]],"'","")," ")</f>
        <v>RXN-FCLT_m_FWD-rt7907</v>
      </c>
      <c r="H1980">
        <f>_xlfn.XLOOKUP(Table2[[#This Row],[name]],Table1[name],Table1[1/h],0)</f>
        <v>147.04782177820249</v>
      </c>
      <c r="I1980" t="b">
        <f>OR(Table2[[#This Row],[match]]=0,ROUNDUP(_xlfn.NUMBERVALUE(Table2[[#This Row],[match]]),4)=ROUNDUP(_xlfn.NUMBERVALUE(Table2[[#This Row],[1/h]]),4))</f>
        <v>1</v>
      </c>
    </row>
    <row r="1981" spans="5:9">
      <c r="E1981" t="s">
        <v>2388</v>
      </c>
      <c r="F1981">
        <f>_xlfn.NUMBERVALUE(_xlfn.TEXTAFTER(Table2[[#This Row],[my new versions]]," ",-1))</f>
        <v>12673.550496858699</v>
      </c>
      <c r="G1981" t="str">
        <f>_xlfn.TEXTBEFORE(SUBSTITUTE(Table2[[#This Row],[my new versions]],"'","")," ")</f>
        <v>RXN-FDH_c_FWD-rt3584</v>
      </c>
      <c r="H1981">
        <f>_xlfn.XLOOKUP(Table2[[#This Row],[name]],Table1[name],Table1[1/h],0)</f>
        <v>0</v>
      </c>
      <c r="I1981" t="b">
        <f>OR(Table2[[#This Row],[match]]=0,ROUNDUP(_xlfn.NUMBERVALUE(Table2[[#This Row],[match]]),4)=ROUNDUP(_xlfn.NUMBERVALUE(Table2[[#This Row],[1/h]]),4))</f>
        <v>1</v>
      </c>
    </row>
    <row r="1982" spans="5:9">
      <c r="E1982" t="s">
        <v>2389</v>
      </c>
      <c r="F1982">
        <f>_xlfn.NUMBERVALUE(_xlfn.TEXTAFTER(Table2[[#This Row],[my new versions]]," ",-1))</f>
        <v>58.602871633891702</v>
      </c>
      <c r="G1982" t="str">
        <f>_xlfn.TEXTBEFORE(SUBSTITUTE(Table2[[#This Row],[my new versions]],"'","")," ")</f>
        <v>RXN-FE2t_c_e_FWD-rt0996</v>
      </c>
      <c r="H1982">
        <f>_xlfn.XLOOKUP(Table2[[#This Row],[name]],Table1[name],Table1[1/h],0)</f>
        <v>58.602871633891681</v>
      </c>
      <c r="I1982" t="b">
        <f>OR(Table2[[#This Row],[match]]=0,ROUNDUP(_xlfn.NUMBERVALUE(Table2[[#This Row],[match]]),4)=ROUNDUP(_xlfn.NUMBERVALUE(Table2[[#This Row],[1/h]]),4))</f>
        <v>1</v>
      </c>
    </row>
    <row r="1983" spans="5:9">
      <c r="E1983" t="s">
        <v>2390</v>
      </c>
      <c r="F1983">
        <f>_xlfn.NUMBERVALUE(_xlfn.TEXTAFTER(Table2[[#This Row],[my new versions]]," ",-1))</f>
        <v>12673.550496858699</v>
      </c>
      <c r="G1983" t="str">
        <f>_xlfn.TEXTBEFORE(SUBSTITUTE(Table2[[#This Row],[my new versions]],"'","")," ")</f>
        <v>RXN-FE2t_c_e_FWD-rt2087</v>
      </c>
      <c r="H1983">
        <f>_xlfn.XLOOKUP(Table2[[#This Row],[name]],Table1[name],Table1[1/h],0)</f>
        <v>0</v>
      </c>
      <c r="I1983" t="b">
        <f>OR(Table2[[#This Row],[match]]=0,ROUNDUP(_xlfn.NUMBERVALUE(Table2[[#This Row],[match]]),4)=ROUNDUP(_xlfn.NUMBERVALUE(Table2[[#This Row],[1/h]]),4))</f>
        <v>1</v>
      </c>
    </row>
    <row r="1984" spans="5:9">
      <c r="E1984" t="s">
        <v>2391</v>
      </c>
      <c r="F1984">
        <f>_xlfn.NUMBERVALUE(_xlfn.TEXTAFTER(Table2[[#This Row],[my new versions]]," ",-1))</f>
        <v>12673.550496858699</v>
      </c>
      <c r="G1984" t="str">
        <f>_xlfn.TEXTBEFORE(SUBSTITUTE(Table2[[#This Row],[my new versions]],"'","")," ")</f>
        <v>RXN-FE2t_c_m_FWD-UNKNOWN</v>
      </c>
      <c r="H1984">
        <f>_xlfn.XLOOKUP(Table2[[#This Row],[name]],Table1[name],Table1[1/h],0)</f>
        <v>0</v>
      </c>
      <c r="I1984" t="b">
        <f>OR(Table2[[#This Row],[match]]=0,ROUNDUP(_xlfn.NUMBERVALUE(Table2[[#This Row],[match]]),4)=ROUNDUP(_xlfn.NUMBERVALUE(Table2[[#This Row],[1/h]]),4))</f>
        <v>1</v>
      </c>
    </row>
    <row r="1985" spans="5:9">
      <c r="E1985" t="s">
        <v>2392</v>
      </c>
      <c r="F1985">
        <f>_xlfn.NUMBERVALUE(_xlfn.TEXTAFTER(Table2[[#This Row],[my new versions]]," ",-1))</f>
        <v>9.1989692099332698E-4</v>
      </c>
      <c r="G1985" t="str">
        <f>_xlfn.TEXTBEFORE(SUBSTITUTE(Table2[[#This Row],[my new versions]],"'","")," ")</f>
        <v>RXN-FE3t_c_e_FWD-rt74770996</v>
      </c>
      <c r="H1985">
        <f>_xlfn.XLOOKUP(Table2[[#This Row],[name]],Table1[name],Table1[1/h],0)</f>
        <v>9.1989692099332557E-4</v>
      </c>
      <c r="I1985" t="b">
        <f>OR(Table2[[#This Row],[match]]=0,ROUNDUP(_xlfn.NUMBERVALUE(Table2[[#This Row],[match]]),4)=ROUNDUP(_xlfn.NUMBERVALUE(Table2[[#This Row],[1/h]]),4))</f>
        <v>1</v>
      </c>
    </row>
    <row r="1986" spans="5:9">
      <c r="E1986" t="s">
        <v>2393</v>
      </c>
      <c r="F1986">
        <f>_xlfn.NUMBERVALUE(_xlfn.TEXTAFTER(Table2[[#This Row],[my new versions]]," ",-1))</f>
        <v>12673.550496858699</v>
      </c>
      <c r="G1986" t="str">
        <f>_xlfn.TEXTBEFORE(SUBSTITUTE(Table2[[#This Row],[my new versions]],"'","")," ")</f>
        <v>RXN-FE3t_c_m_FWD-SPONT</v>
      </c>
      <c r="H1986">
        <f>_xlfn.XLOOKUP(Table2[[#This Row],[name]],Table1[name],Table1[1/h],0)</f>
        <v>0</v>
      </c>
      <c r="I1986" t="b">
        <f>OR(Table2[[#This Row],[match]]=0,ROUNDUP(_xlfn.NUMBERVALUE(Table2[[#This Row],[match]]),4)=ROUNDUP(_xlfn.NUMBERVALUE(Table2[[#This Row],[1/h]]),4))</f>
        <v>1</v>
      </c>
    </row>
    <row r="1987" spans="5:9">
      <c r="E1987" t="s">
        <v>2394</v>
      </c>
      <c r="F1987">
        <f>_xlfn.NUMBERVALUE(_xlfn.TEXTAFTER(Table2[[#This Row],[my new versions]]," ",-1))</f>
        <v>12673.550496858699</v>
      </c>
      <c r="G1987" t="str">
        <f>_xlfn.TEXTBEFORE(SUBSTITUTE(Table2[[#This Row],[my new versions]],"'","")," ")</f>
        <v>RXN-FE3t_c_m_REV-SPONT</v>
      </c>
      <c r="H1987">
        <f>_xlfn.XLOOKUP(Table2[[#This Row],[name]],Table1[name],Table1[1/h],0)</f>
        <v>0</v>
      </c>
      <c r="I1987" t="b">
        <f>OR(Table2[[#This Row],[match]]=0,ROUNDUP(_xlfn.NUMBERVALUE(Table2[[#This Row],[match]]),4)=ROUNDUP(_xlfn.NUMBERVALUE(Table2[[#This Row],[1/h]]),4))</f>
        <v>1</v>
      </c>
    </row>
    <row r="1988" spans="5:9">
      <c r="E1988" t="s">
        <v>2395</v>
      </c>
      <c r="F1988">
        <f>_xlfn.NUMBERVALUE(_xlfn.TEXTAFTER(Table2[[#This Row],[my new versions]]," ",-1))</f>
        <v>543353036.23774505</v>
      </c>
      <c r="G1988" t="str">
        <f>_xlfn.TEXTBEFORE(SUBSTITUTE(Table2[[#This Row],[my new versions]],"'","")," ")</f>
        <v>RXN-FECOOR_m_FWD-FECOORCPLX1</v>
      </c>
      <c r="H1988">
        <f>_xlfn.XLOOKUP(Table2[[#This Row],[name]],Table1[name],Table1[1/h],0)</f>
        <v>543353036.23774445</v>
      </c>
      <c r="I1988" t="b">
        <f>OR(Table2[[#This Row],[match]]=0,ROUNDUP(_xlfn.NUMBERVALUE(Table2[[#This Row],[match]]),4)=ROUNDUP(_xlfn.NUMBERVALUE(Table2[[#This Row],[1/h]]),4))</f>
        <v>1</v>
      </c>
    </row>
    <row r="1989" spans="5:9">
      <c r="E1989" t="s">
        <v>2396</v>
      </c>
      <c r="F1989">
        <f>_xlfn.NUMBERVALUE(_xlfn.TEXTAFTER(Table2[[#This Row],[my new versions]]," ",-1))</f>
        <v>543353036.23774505</v>
      </c>
      <c r="G1989" t="str">
        <f>_xlfn.TEXTBEFORE(SUBSTITUTE(Table2[[#This Row],[my new versions]],"'","")," ")</f>
        <v>RXN-FECOOR_m_FWD-FECOORCPLX2</v>
      </c>
      <c r="H1989">
        <f>_xlfn.XLOOKUP(Table2[[#This Row],[name]],Table1[name],Table1[1/h],0)</f>
        <v>543353036.23774445</v>
      </c>
      <c r="I1989" t="b">
        <f>OR(Table2[[#This Row],[match]]=0,ROUNDUP(_xlfn.NUMBERVALUE(Table2[[#This Row],[match]]),4)=ROUNDUP(_xlfn.NUMBERVALUE(Table2[[#This Row],[1/h]]),4))</f>
        <v>1</v>
      </c>
    </row>
    <row r="1990" spans="5:9">
      <c r="E1990" t="s">
        <v>2397</v>
      </c>
      <c r="F1990">
        <f>_xlfn.NUMBERVALUE(_xlfn.TEXTAFTER(Table2[[#This Row],[my new versions]]," ",-1))</f>
        <v>543353036.23774505</v>
      </c>
      <c r="G1990" t="str">
        <f>_xlfn.TEXTBEFORE(SUBSTITUTE(Table2[[#This Row],[my new versions]],"'","")," ")</f>
        <v>RXN-FECOOR_m_FWD-FECOORCPLX3</v>
      </c>
      <c r="H1990">
        <f>_xlfn.XLOOKUP(Table2[[#This Row],[name]],Table1[name],Table1[1/h],0)</f>
        <v>543353036.23774445</v>
      </c>
      <c r="I1990" t="b">
        <f>OR(Table2[[#This Row],[match]]=0,ROUNDUP(_xlfn.NUMBERVALUE(Table2[[#This Row],[match]]),4)=ROUNDUP(_xlfn.NUMBERVALUE(Table2[[#This Row],[1/h]]),4))</f>
        <v>1</v>
      </c>
    </row>
    <row r="1991" spans="5:9">
      <c r="E1991" t="s">
        <v>2398</v>
      </c>
      <c r="F1991">
        <f>_xlfn.NUMBERVALUE(_xlfn.TEXTAFTER(Table2[[#This Row],[my new versions]]," ",-1))</f>
        <v>543353036.23774505</v>
      </c>
      <c r="G1991" t="str">
        <f>_xlfn.TEXTBEFORE(SUBSTITUTE(Table2[[#This Row],[my new versions]],"'","")," ")</f>
        <v>RXN-FECOOR_m_FWD-FECOORCPLX4</v>
      </c>
      <c r="H1991">
        <f>_xlfn.XLOOKUP(Table2[[#This Row],[name]],Table1[name],Table1[1/h],0)</f>
        <v>543353036.23774445</v>
      </c>
      <c r="I1991" t="b">
        <f>OR(Table2[[#This Row],[match]]=0,ROUNDUP(_xlfn.NUMBERVALUE(Table2[[#This Row],[match]]),4)=ROUNDUP(_xlfn.NUMBERVALUE(Table2[[#This Row],[1/h]]),4))</f>
        <v>1</v>
      </c>
    </row>
    <row r="1992" spans="5:9">
      <c r="E1992" t="s">
        <v>2399</v>
      </c>
      <c r="F1992">
        <f>_xlfn.NUMBERVALUE(_xlfn.TEXTAFTER(Table2[[#This Row],[my new versions]]," ",-1))</f>
        <v>12673.550496858699</v>
      </c>
      <c r="G1992" t="str">
        <f>_xlfn.TEXTBEFORE(SUBSTITUTE(Table2[[#This Row],[my new versions]],"'","")," ")</f>
        <v>RXN-FECOSTt_c_rm_FWD-SPONT</v>
      </c>
      <c r="H1992">
        <f>_xlfn.XLOOKUP(Table2[[#This Row],[name]],Table1[name],Table1[1/h],0)</f>
        <v>0</v>
      </c>
      <c r="I1992" t="b">
        <f>OR(Table2[[#This Row],[match]]=0,ROUNDUP(_xlfn.NUMBERVALUE(Table2[[#This Row],[match]]),4)=ROUNDUP(_xlfn.NUMBERVALUE(Table2[[#This Row],[1/h]]),4))</f>
        <v>1</v>
      </c>
    </row>
    <row r="1993" spans="5:9">
      <c r="E1993" t="s">
        <v>2400</v>
      </c>
      <c r="F1993">
        <f>_xlfn.NUMBERVALUE(_xlfn.TEXTAFTER(Table2[[#This Row],[my new versions]]," ",-1))</f>
        <v>12673.550496858699</v>
      </c>
      <c r="G1993" t="str">
        <f>_xlfn.TEXTBEFORE(SUBSTITUTE(Table2[[#This Row],[my new versions]],"'","")," ")</f>
        <v>RXN-FECOSTt_c_rm_REV-SPONT</v>
      </c>
      <c r="H1993">
        <f>_xlfn.XLOOKUP(Table2[[#This Row],[name]],Table1[name],Table1[1/h],0)</f>
        <v>0</v>
      </c>
      <c r="I1993" t="b">
        <f>OR(Table2[[#This Row],[match]]=0,ROUNDUP(_xlfn.NUMBERVALUE(Table2[[#This Row],[match]]),4)=ROUNDUP(_xlfn.NUMBERVALUE(Table2[[#This Row],[1/h]]),4))</f>
        <v>1</v>
      </c>
    </row>
    <row r="1994" spans="5:9">
      <c r="E1994" t="s">
        <v>2401</v>
      </c>
      <c r="F1994">
        <f>_xlfn.NUMBERVALUE(_xlfn.TEXTAFTER(Table2[[#This Row],[my new versions]]," ",-1))</f>
        <v>12673.550496858699</v>
      </c>
      <c r="G1994" t="str">
        <f>_xlfn.TEXTBEFORE(SUBSTITUTE(Table2[[#This Row],[my new versions]],"'","")," ")</f>
        <v>RXN-FECOSTt_l_rm_FWD-SPONT</v>
      </c>
      <c r="H1994">
        <f>_xlfn.XLOOKUP(Table2[[#This Row],[name]],Table1[name],Table1[1/h],0)</f>
        <v>0</v>
      </c>
      <c r="I1994" t="b">
        <f>OR(Table2[[#This Row],[match]]=0,ROUNDUP(_xlfn.NUMBERVALUE(Table2[[#This Row],[match]]),4)=ROUNDUP(_xlfn.NUMBERVALUE(Table2[[#This Row],[1/h]]),4))</f>
        <v>1</v>
      </c>
    </row>
    <row r="1995" spans="5:9">
      <c r="E1995" t="s">
        <v>2402</v>
      </c>
      <c r="F1995">
        <f>_xlfn.NUMBERVALUE(_xlfn.TEXTAFTER(Table2[[#This Row],[my new versions]]," ",-1))</f>
        <v>12673.550496858699</v>
      </c>
      <c r="G1995" t="str">
        <f>_xlfn.TEXTBEFORE(SUBSTITUTE(Table2[[#This Row],[my new versions]],"'","")," ")</f>
        <v>RXN-FECOSTt_l_rm_REV-SPONT</v>
      </c>
      <c r="H1995">
        <f>_xlfn.XLOOKUP(Table2[[#This Row],[name]],Table1[name],Table1[1/h],0)</f>
        <v>0</v>
      </c>
      <c r="I1995" t="b">
        <f>OR(Table2[[#This Row],[match]]=0,ROUNDUP(_xlfn.NUMBERVALUE(Table2[[#This Row],[match]]),4)=ROUNDUP(_xlfn.NUMBERVALUE(Table2[[#This Row],[1/h]]),4))</f>
        <v>1</v>
      </c>
    </row>
    <row r="1996" spans="5:9">
      <c r="E1996" t="s">
        <v>2403</v>
      </c>
      <c r="F1996">
        <f>_xlfn.NUMBERVALUE(_xlfn.TEXTAFTER(Table2[[#This Row],[my new versions]]," ",-1))</f>
        <v>12673.550496858699</v>
      </c>
      <c r="G1996" t="str">
        <f>_xlfn.TEXTBEFORE(SUBSTITUTE(Table2[[#This Row],[my new versions]],"'","")," ")</f>
        <v>RXN-FECPOR_m_FWD-CCP1CYC7</v>
      </c>
      <c r="H1996">
        <f>_xlfn.XLOOKUP(Table2[[#This Row],[name]],Table1[name],Table1[1/h],0)</f>
        <v>0</v>
      </c>
      <c r="I1996" t="b">
        <f>OR(Table2[[#This Row],[match]]=0,ROUNDUP(_xlfn.NUMBERVALUE(Table2[[#This Row],[match]]),4)=ROUNDUP(_xlfn.NUMBERVALUE(Table2[[#This Row],[1/h]]),4))</f>
        <v>1</v>
      </c>
    </row>
    <row r="1997" spans="5:9">
      <c r="E1997" t="s">
        <v>2404</v>
      </c>
      <c r="F1997">
        <f>_xlfn.NUMBERVALUE(_xlfn.TEXTAFTER(Table2[[#This Row],[my new versions]]," ",-1))</f>
        <v>12673.550496858699</v>
      </c>
      <c r="G1997" t="str">
        <f>_xlfn.TEXTBEFORE(SUBSTITUTE(Table2[[#This Row],[my new versions]],"'","")," ")</f>
        <v>RXN-FECPOR_m_FWD-CCP1CYC7a</v>
      </c>
      <c r="H1997">
        <f>_xlfn.XLOOKUP(Table2[[#This Row],[name]],Table1[name],Table1[1/h],0)</f>
        <v>0</v>
      </c>
      <c r="I1997" t="b">
        <f>OR(Table2[[#This Row],[match]]=0,ROUNDUP(_xlfn.NUMBERVALUE(Table2[[#This Row],[match]]),4)=ROUNDUP(_xlfn.NUMBERVALUE(Table2[[#This Row],[1/h]]),4))</f>
        <v>1</v>
      </c>
    </row>
    <row r="1998" spans="5:9">
      <c r="E1998" t="s">
        <v>2405</v>
      </c>
      <c r="F1998">
        <f>_xlfn.NUMBERVALUE(_xlfn.TEXTAFTER(Table2[[#This Row],[my new versions]]," ",-1))</f>
        <v>10660873.026569599</v>
      </c>
      <c r="G1998" t="str">
        <f>_xlfn.TEXTBEFORE(SUBSTITUTE(Table2[[#This Row],[my new versions]],"'","")," ")</f>
        <v>RXN-FECRq9_m_FWD-FECRq9CPLX</v>
      </c>
      <c r="H1998">
        <f>_xlfn.XLOOKUP(Table2[[#This Row],[name]],Table1[name],Table1[1/h],0)</f>
        <v>10660873.026569618</v>
      </c>
      <c r="I1998" t="b">
        <f>OR(Table2[[#This Row],[match]]=0,ROUNDUP(_xlfn.NUMBERVALUE(Table2[[#This Row],[match]]),4)=ROUNDUP(_xlfn.NUMBERVALUE(Table2[[#This Row],[1/h]]),4))</f>
        <v>1</v>
      </c>
    </row>
    <row r="1999" spans="5:9">
      <c r="E1999" t="s">
        <v>2406</v>
      </c>
      <c r="F1999">
        <f>_xlfn.NUMBERVALUE(_xlfn.TEXTAFTER(Table2[[#This Row],[my new versions]]," ",-1))</f>
        <v>12673.550496858699</v>
      </c>
      <c r="G1999" t="str">
        <f>_xlfn.TEXTBEFORE(SUBSTITUTE(Table2[[#This Row],[my new versions]],"'","")," ")</f>
        <v>RXN-FER_c_FWD-rt7329</v>
      </c>
      <c r="H1999">
        <f>_xlfn.XLOOKUP(Table2[[#This Row],[name]],Table1[name],Table1[1/h],0)</f>
        <v>0</v>
      </c>
      <c r="I1999" t="b">
        <f>OR(Table2[[#This Row],[match]]=0,ROUNDUP(_xlfn.NUMBERVALUE(Table2[[#This Row],[match]]),4)=ROUNDUP(_xlfn.NUMBERVALUE(Table2[[#This Row],[1/h]]),4))</f>
        <v>1</v>
      </c>
    </row>
    <row r="2000" spans="5:9">
      <c r="E2000" t="s">
        <v>2407</v>
      </c>
      <c r="F2000">
        <f>_xlfn.NUMBERVALUE(_xlfn.TEXTAFTER(Table2[[#This Row],[my new versions]]," ",-1))</f>
        <v>12673.550496858699</v>
      </c>
      <c r="G2000" t="str">
        <f>_xlfn.TEXTBEFORE(SUBSTITUTE(Table2[[#This Row],[my new versions]],"'","")," ")</f>
        <v>RXN-FKYNH_c_FWD-rt0172</v>
      </c>
      <c r="H2000">
        <f>_xlfn.XLOOKUP(Table2[[#This Row],[name]],Table1[name],Table1[1/h],0)</f>
        <v>0</v>
      </c>
      <c r="I2000" t="b">
        <f>OR(Table2[[#This Row],[match]]=0,ROUNDUP(_xlfn.NUMBERVALUE(Table2[[#This Row],[match]]),4)=ROUNDUP(_xlfn.NUMBERVALUE(Table2[[#This Row],[1/h]]),4))</f>
        <v>1</v>
      </c>
    </row>
    <row r="2001" spans="5:9">
      <c r="E2001" t="s">
        <v>2408</v>
      </c>
      <c r="F2001">
        <f>_xlfn.NUMBERVALUE(_xlfn.TEXTAFTER(Table2[[#This Row],[my new versions]]," ",-1))</f>
        <v>12673.550496858699</v>
      </c>
      <c r="G2001" t="str">
        <f>_xlfn.TEXTBEFORE(SUBSTITUTE(Table2[[#This Row],[my new versions]],"'","")," ")</f>
        <v>RXN-FKYNH_c_FWD-rt3408</v>
      </c>
      <c r="H2001">
        <f>_xlfn.XLOOKUP(Table2[[#This Row],[name]],Table1[name],Table1[1/h],0)</f>
        <v>0</v>
      </c>
      <c r="I2001" t="b">
        <f>OR(Table2[[#This Row],[match]]=0,ROUNDUP(_xlfn.NUMBERVALUE(Table2[[#This Row],[match]]),4)=ROUNDUP(_xlfn.NUMBERVALUE(Table2[[#This Row],[1/h]]),4))</f>
        <v>1</v>
      </c>
    </row>
    <row r="2002" spans="5:9">
      <c r="E2002" t="s">
        <v>2409</v>
      </c>
      <c r="F2002">
        <f>_xlfn.NUMBERVALUE(_xlfn.TEXTAFTER(Table2[[#This Row],[my new versions]]," ",-1))</f>
        <v>12673.550496858699</v>
      </c>
      <c r="G2002" t="str">
        <f>_xlfn.TEXTBEFORE(SUBSTITUTE(Table2[[#This Row],[my new versions]],"'","")," ")</f>
        <v>RXN-FKYNH_c_FWD-rt6420</v>
      </c>
      <c r="H2002">
        <f>_xlfn.XLOOKUP(Table2[[#This Row],[name]],Table1[name],Table1[1/h],0)</f>
        <v>0</v>
      </c>
      <c r="I2002" t="b">
        <f>OR(Table2[[#This Row],[match]]=0,ROUNDUP(_xlfn.NUMBERVALUE(Table2[[#This Row],[match]]),4)=ROUNDUP(_xlfn.NUMBERVALUE(Table2[[#This Row],[1/h]]),4))</f>
        <v>1</v>
      </c>
    </row>
    <row r="2003" spans="5:9">
      <c r="E2003" t="s">
        <v>2410</v>
      </c>
      <c r="F2003">
        <f>_xlfn.NUMBERVALUE(_xlfn.TEXTAFTER(Table2[[#This Row],[my new versions]]," ",-1))</f>
        <v>12673.550496858699</v>
      </c>
      <c r="G2003" t="str">
        <f>_xlfn.TEXTBEFORE(SUBSTITUTE(Table2[[#This Row],[my new versions]],"'","")," ")</f>
        <v>RXN-FMETTRS_m_FWD-rt3531</v>
      </c>
      <c r="H2003">
        <f>_xlfn.XLOOKUP(Table2[[#This Row],[name]],Table1[name],Table1[1/h],0)</f>
        <v>0</v>
      </c>
      <c r="I2003" t="b">
        <f>OR(Table2[[#This Row],[match]]=0,ROUNDUP(_xlfn.NUMBERVALUE(Table2[[#This Row],[match]]),4)=ROUNDUP(_xlfn.NUMBERVALUE(Table2[[#This Row],[1/h]]),4))</f>
        <v>1</v>
      </c>
    </row>
    <row r="2004" spans="5:9">
      <c r="E2004" t="s">
        <v>2411</v>
      </c>
      <c r="F2004">
        <f>_xlfn.NUMBERVALUE(_xlfn.TEXTAFTER(Table2[[#This Row],[my new versions]]," ",-1))</f>
        <v>0.121766877722206</v>
      </c>
      <c r="G2004" t="str">
        <f>_xlfn.TEXTBEFORE(SUBSTITUTE(Table2[[#This Row],[my new versions]],"'","")," ")</f>
        <v>RXN-FMNAT_m_FWD-rt3174_m</v>
      </c>
      <c r="H2004">
        <f>_xlfn.XLOOKUP(Table2[[#This Row],[name]],Table1[name],Table1[1/h],0)</f>
        <v>0.12176687772220679</v>
      </c>
      <c r="I2004" t="b">
        <f>OR(Table2[[#This Row],[match]]=0,ROUNDUP(_xlfn.NUMBERVALUE(Table2[[#This Row],[match]]),4)=ROUNDUP(_xlfn.NUMBERVALUE(Table2[[#This Row],[1/h]]),4))</f>
        <v>1</v>
      </c>
    </row>
    <row r="2005" spans="5:9">
      <c r="E2005" t="s">
        <v>2412</v>
      </c>
      <c r="F2005">
        <f>_xlfn.NUMBERVALUE(_xlfn.TEXTAFTER(Table2[[#This Row],[my new versions]]," ",-1))</f>
        <v>1.37751730912463E-3</v>
      </c>
      <c r="G2005" t="str">
        <f>_xlfn.TEXTBEFORE(SUBSTITUTE(Table2[[#This Row],[my new versions]],"'","")," ")</f>
        <v>RXN-FMNRx_c_FWD-rt8485</v>
      </c>
      <c r="H2005">
        <f>_xlfn.XLOOKUP(Table2[[#This Row],[name]],Table1[name],Table1[1/h],0)</f>
        <v>1.3775173091246304E-3</v>
      </c>
      <c r="I2005" t="b">
        <f>OR(Table2[[#This Row],[match]]=0,ROUNDUP(_xlfn.NUMBERVALUE(Table2[[#This Row],[match]]),4)=ROUNDUP(_xlfn.NUMBERVALUE(Table2[[#This Row],[1/h]]),4))</f>
        <v>1</v>
      </c>
    </row>
    <row r="2006" spans="5:9">
      <c r="E2006" t="s">
        <v>2413</v>
      </c>
      <c r="F2006">
        <f>_xlfn.NUMBERVALUE(_xlfn.TEXTAFTER(Table2[[#This Row],[my new versions]]," ",-1))</f>
        <v>12673.550496858699</v>
      </c>
      <c r="G2006" t="str">
        <f>_xlfn.TEXTBEFORE(SUBSTITUTE(Table2[[#This Row],[my new versions]],"'","")," ")</f>
        <v>RXN-FMNRx2_c_FWD-rt8485</v>
      </c>
      <c r="H2006">
        <f>_xlfn.XLOOKUP(Table2[[#This Row],[name]],Table1[name],Table1[1/h],0)</f>
        <v>0</v>
      </c>
      <c r="I2006" t="b">
        <f>OR(Table2[[#This Row],[match]]=0,ROUNDUP(_xlfn.NUMBERVALUE(Table2[[#This Row],[match]]),4)=ROUNDUP(_xlfn.NUMBERVALUE(Table2[[#This Row],[1/h]]),4))</f>
        <v>1</v>
      </c>
    </row>
    <row r="2007" spans="5:9">
      <c r="E2007" t="s">
        <v>2414</v>
      </c>
      <c r="F2007">
        <f>_xlfn.NUMBERVALUE(_xlfn.TEXTAFTER(Table2[[#This Row],[my new versions]]," ",-1))</f>
        <v>12673.550496858699</v>
      </c>
      <c r="G2007" t="str">
        <f>_xlfn.TEXTBEFORE(SUBSTITUTE(Table2[[#This Row],[my new versions]],"'","")," ")</f>
        <v>RXN-FOLD3_m_FWD-rt6009</v>
      </c>
      <c r="H2007">
        <f>_xlfn.XLOOKUP(Table2[[#This Row],[name]],Table1[name],Table1[1/h],0)</f>
        <v>0</v>
      </c>
      <c r="I2007" t="b">
        <f>OR(Table2[[#This Row],[match]]=0,ROUNDUP(_xlfn.NUMBERVALUE(Table2[[#This Row],[match]]),4)=ROUNDUP(_xlfn.NUMBERVALUE(Table2[[#This Row],[1/h]]),4))</f>
        <v>1</v>
      </c>
    </row>
    <row r="2008" spans="5:9">
      <c r="E2008" t="s">
        <v>2415</v>
      </c>
      <c r="F2008">
        <f>_xlfn.NUMBERVALUE(_xlfn.TEXTAFTER(Table2[[#This Row],[my new versions]]," ",-1))</f>
        <v>1711.7791985929</v>
      </c>
      <c r="G2008" t="str">
        <f>_xlfn.TEXTBEFORE(SUBSTITUTE(Table2[[#This Row],[my new versions]],"'","")," ")</f>
        <v>RXN-FOLR_c_FWD-rt3791_c</v>
      </c>
      <c r="H2008">
        <f>_xlfn.XLOOKUP(Table2[[#This Row],[name]],Table1[name],Table1[1/h],0)</f>
        <v>1711.7791985928995</v>
      </c>
      <c r="I2008" t="b">
        <f>OR(Table2[[#This Row],[match]]=0,ROUNDUP(_xlfn.NUMBERVALUE(Table2[[#This Row],[match]]),4)=ROUNDUP(_xlfn.NUMBERVALUE(Table2[[#This Row],[1/h]]),4))</f>
        <v>1</v>
      </c>
    </row>
    <row r="2009" spans="5:9">
      <c r="E2009" t="s">
        <v>2416</v>
      </c>
      <c r="F2009">
        <f>_xlfn.NUMBERVALUE(_xlfn.TEXTAFTER(Table2[[#This Row],[my new versions]]," ",-1))</f>
        <v>12673.550496858699</v>
      </c>
      <c r="G2009" t="str">
        <f>_xlfn.TEXTBEFORE(SUBSTITUTE(Table2[[#This Row],[my new versions]],"'","")," ")</f>
        <v>RXN-FOLR_m_FWD-rt3791_m</v>
      </c>
      <c r="H2009">
        <f>_xlfn.XLOOKUP(Table2[[#This Row],[name]],Table1[name],Table1[1/h],0)</f>
        <v>0</v>
      </c>
      <c r="I2009" t="b">
        <f>OR(Table2[[#This Row],[match]]=0,ROUNDUP(_xlfn.NUMBERVALUE(Table2[[#This Row],[match]]),4)=ROUNDUP(_xlfn.NUMBERVALUE(Table2[[#This Row],[1/h]]),4))</f>
        <v>1</v>
      </c>
    </row>
    <row r="2010" spans="5:9">
      <c r="E2010" t="s">
        <v>2417</v>
      </c>
      <c r="F2010">
        <f>_xlfn.NUMBERVALUE(_xlfn.TEXTAFTER(Table2[[#This Row],[my new versions]]," ",-1))</f>
        <v>12673.550496858699</v>
      </c>
      <c r="G2010" t="str">
        <f>_xlfn.TEXTBEFORE(SUBSTITUTE(Table2[[#This Row],[my new versions]],"'","")," ")</f>
        <v>RXN-FOLt_c_e_FWD-SPONT</v>
      </c>
      <c r="H2010">
        <f>_xlfn.XLOOKUP(Table2[[#This Row],[name]],Table1[name],Table1[1/h],0)</f>
        <v>0</v>
      </c>
      <c r="I2010" t="b">
        <f>OR(Table2[[#This Row],[match]]=0,ROUNDUP(_xlfn.NUMBERVALUE(Table2[[#This Row],[match]]),4)=ROUNDUP(_xlfn.NUMBERVALUE(Table2[[#This Row],[1/h]]),4))</f>
        <v>1</v>
      </c>
    </row>
    <row r="2011" spans="5:9">
      <c r="E2011" t="s">
        <v>2418</v>
      </c>
      <c r="F2011">
        <f>_xlfn.NUMBERVALUE(_xlfn.TEXTAFTER(Table2[[#This Row],[my new versions]]," ",-1))</f>
        <v>12673.550496858699</v>
      </c>
      <c r="G2011" t="str">
        <f>_xlfn.TEXTBEFORE(SUBSTITUTE(Table2[[#This Row],[my new versions]],"'","")," ")</f>
        <v>RXN-FOLt_c_e_REV-SPONT</v>
      </c>
      <c r="H2011">
        <f>_xlfn.XLOOKUP(Table2[[#This Row],[name]],Table1[name],Table1[1/h],0)</f>
        <v>0</v>
      </c>
      <c r="I2011" t="b">
        <f>OR(Table2[[#This Row],[match]]=0,ROUNDUP(_xlfn.NUMBERVALUE(Table2[[#This Row],[match]]),4)=ROUNDUP(_xlfn.NUMBERVALUE(Table2[[#This Row],[1/h]]),4))</f>
        <v>1</v>
      </c>
    </row>
    <row r="2012" spans="5:9">
      <c r="E2012" t="s">
        <v>2419</v>
      </c>
      <c r="F2012">
        <f>_xlfn.NUMBERVALUE(_xlfn.TEXTAFTER(Table2[[#This Row],[my new versions]]," ",-1))</f>
        <v>12673.550496858699</v>
      </c>
      <c r="G2012" t="str">
        <f>_xlfn.TEXTBEFORE(SUBSTITUTE(Table2[[#This Row],[my new versions]],"'","")," ")</f>
        <v>RXN-FORt_c_e_FWD-UNKNOWN</v>
      </c>
      <c r="H2012">
        <f>_xlfn.XLOOKUP(Table2[[#This Row],[name]],Table1[name],Table1[1/h],0)</f>
        <v>0</v>
      </c>
      <c r="I2012" t="b">
        <f>OR(Table2[[#This Row],[match]]=0,ROUNDUP(_xlfn.NUMBERVALUE(Table2[[#This Row],[match]]),4)=ROUNDUP(_xlfn.NUMBERVALUE(Table2[[#This Row],[1/h]]),4))</f>
        <v>1</v>
      </c>
    </row>
    <row r="2013" spans="5:9">
      <c r="E2013" t="s">
        <v>2420</v>
      </c>
      <c r="F2013">
        <f>_xlfn.NUMBERVALUE(_xlfn.TEXTAFTER(Table2[[#This Row],[my new versions]]," ",-1))</f>
        <v>12673.550496858699</v>
      </c>
      <c r="G2013" t="str">
        <f>_xlfn.TEXTBEFORE(SUBSTITUTE(Table2[[#This Row],[my new versions]],"'","")," ")</f>
        <v>RXN-FORt_c_e_REV-UNKNOWN</v>
      </c>
      <c r="H2013">
        <f>_xlfn.XLOOKUP(Table2[[#This Row],[name]],Table1[name],Table1[1/h],0)</f>
        <v>0</v>
      </c>
      <c r="I2013" t="b">
        <f>OR(Table2[[#This Row],[match]]=0,ROUNDUP(_xlfn.NUMBERVALUE(Table2[[#This Row],[match]]),4)=ROUNDUP(_xlfn.NUMBERVALUE(Table2[[#This Row],[1/h]]),4))</f>
        <v>1</v>
      </c>
    </row>
    <row r="2014" spans="5:9">
      <c r="E2014" t="s">
        <v>2421</v>
      </c>
      <c r="F2014">
        <f>_xlfn.NUMBERVALUE(_xlfn.TEXTAFTER(Table2[[#This Row],[my new versions]]," ",-1))</f>
        <v>12673.550496858699</v>
      </c>
      <c r="G2014" t="str">
        <f>_xlfn.TEXTBEFORE(SUBSTITUTE(Table2[[#This Row],[my new versions]],"'","")," ")</f>
        <v>RXN-FORt_c_m_FWD-SPONT</v>
      </c>
      <c r="H2014">
        <f>_xlfn.XLOOKUP(Table2[[#This Row],[name]],Table1[name],Table1[1/h],0)</f>
        <v>0</v>
      </c>
      <c r="I2014" t="b">
        <f>OR(Table2[[#This Row],[match]]=0,ROUNDUP(_xlfn.NUMBERVALUE(Table2[[#This Row],[match]]),4)=ROUNDUP(_xlfn.NUMBERVALUE(Table2[[#This Row],[1/h]]),4))</f>
        <v>1</v>
      </c>
    </row>
    <row r="2015" spans="5:9">
      <c r="E2015" t="s">
        <v>2422</v>
      </c>
      <c r="F2015">
        <f>_xlfn.NUMBERVALUE(_xlfn.TEXTAFTER(Table2[[#This Row],[my new versions]]," ",-1))</f>
        <v>12673.550496858699</v>
      </c>
      <c r="G2015" t="str">
        <f>_xlfn.TEXTBEFORE(SUBSTITUTE(Table2[[#This Row],[my new versions]],"'","")," ")</f>
        <v>RXN-FRD_c_FWD-rt3052</v>
      </c>
      <c r="H2015">
        <f>_xlfn.XLOOKUP(Table2[[#This Row],[name]],Table1[name],Table1[1/h],0)</f>
        <v>0</v>
      </c>
      <c r="I2015" t="b">
        <f>OR(Table2[[#This Row],[match]]=0,ROUNDUP(_xlfn.NUMBERVALUE(Table2[[#This Row],[match]]),4)=ROUNDUP(_xlfn.NUMBERVALUE(Table2[[#This Row],[1/h]]),4))</f>
        <v>1</v>
      </c>
    </row>
    <row r="2016" spans="5:9">
      <c r="E2016" t="s">
        <v>2423</v>
      </c>
      <c r="F2016">
        <f>_xlfn.NUMBERVALUE(_xlfn.TEXTAFTER(Table2[[#This Row],[my new versions]]," ",-1))</f>
        <v>12673.550496858699</v>
      </c>
      <c r="G2016" t="str">
        <f>_xlfn.TEXTBEFORE(SUBSTITUTE(Table2[[#This Row],[my new versions]],"'","")," ")</f>
        <v>RXN-FRDPt_c_l_FWD-UNKNOWN</v>
      </c>
      <c r="H2016">
        <f>_xlfn.XLOOKUP(Table2[[#This Row],[name]],Table1[name],Table1[1/h],0)</f>
        <v>0</v>
      </c>
      <c r="I2016" t="b">
        <f>OR(Table2[[#This Row],[match]]=0,ROUNDUP(_xlfn.NUMBERVALUE(Table2[[#This Row],[match]]),4)=ROUNDUP(_xlfn.NUMBERVALUE(Table2[[#This Row],[1/h]]),4))</f>
        <v>1</v>
      </c>
    </row>
    <row r="2017" spans="5:9">
      <c r="E2017" t="s">
        <v>2424</v>
      </c>
      <c r="F2017">
        <f>_xlfn.NUMBERVALUE(_xlfn.TEXTAFTER(Table2[[#This Row],[my new versions]]," ",-1))</f>
        <v>12673.550496858699</v>
      </c>
      <c r="G2017" t="str">
        <f>_xlfn.TEXTBEFORE(SUBSTITUTE(Table2[[#This Row],[my new versions]],"'","")," ")</f>
        <v>RXN-FRDPt_c_l_REV-UNKNOWN</v>
      </c>
      <c r="H2017">
        <f>_xlfn.XLOOKUP(Table2[[#This Row],[name]],Table1[name],Table1[1/h],0)</f>
        <v>0</v>
      </c>
      <c r="I2017" t="b">
        <f>OR(Table2[[#This Row],[match]]=0,ROUNDUP(_xlfn.NUMBERVALUE(Table2[[#This Row],[match]]),4)=ROUNDUP(_xlfn.NUMBERVALUE(Table2[[#This Row],[1/h]]),4))</f>
        <v>1</v>
      </c>
    </row>
    <row r="2018" spans="5:9">
      <c r="E2018" t="s">
        <v>2425</v>
      </c>
      <c r="F2018">
        <f>_xlfn.NUMBERVALUE(_xlfn.TEXTAFTER(Table2[[#This Row],[my new versions]]," ",-1))</f>
        <v>12673.550496858699</v>
      </c>
      <c r="G2018" t="str">
        <f>_xlfn.TEXTBEFORE(SUBSTITUTE(Table2[[#This Row],[my new versions]],"'","")," ")</f>
        <v>RXN-FRDPt_c_m_FWD-SPONT</v>
      </c>
      <c r="H2018">
        <f>_xlfn.XLOOKUP(Table2[[#This Row],[name]],Table1[name],Table1[1/h],0)</f>
        <v>0</v>
      </c>
      <c r="I2018" t="b">
        <f>OR(Table2[[#This Row],[match]]=0,ROUNDUP(_xlfn.NUMBERVALUE(Table2[[#This Row],[match]]),4)=ROUNDUP(_xlfn.NUMBERVALUE(Table2[[#This Row],[1/h]]),4))</f>
        <v>1</v>
      </c>
    </row>
    <row r="2019" spans="5:9">
      <c r="E2019" t="s">
        <v>2426</v>
      </c>
      <c r="F2019">
        <f>_xlfn.NUMBERVALUE(_xlfn.TEXTAFTER(Table2[[#This Row],[my new versions]]," ",-1))</f>
        <v>12673.550496858699</v>
      </c>
      <c r="G2019" t="str">
        <f>_xlfn.TEXTBEFORE(SUBSTITUTE(Table2[[#This Row],[my new versions]],"'","")," ")</f>
        <v>RXN-FRDPt_c_m_REV-SPONT</v>
      </c>
      <c r="H2019">
        <f>_xlfn.XLOOKUP(Table2[[#This Row],[name]],Table1[name],Table1[1/h],0)</f>
        <v>0</v>
      </c>
      <c r="I2019" t="b">
        <f>OR(Table2[[#This Row],[match]]=0,ROUNDUP(_xlfn.NUMBERVALUE(Table2[[#This Row],[match]]),4)=ROUNDUP(_xlfn.NUMBERVALUE(Table2[[#This Row],[1/h]]),4))</f>
        <v>1</v>
      </c>
    </row>
    <row r="2020" spans="5:9">
      <c r="E2020" t="s">
        <v>2427</v>
      </c>
      <c r="F2020">
        <f>_xlfn.NUMBERVALUE(_xlfn.TEXTAFTER(Table2[[#This Row],[my new versions]]," ",-1))</f>
        <v>12673.550496858699</v>
      </c>
      <c r="G2020" t="str">
        <f>_xlfn.TEXTBEFORE(SUBSTITUTE(Table2[[#This Row],[my new versions]],"'","")," ")</f>
        <v>RXN-FRMDAH_c_FWD-rt7438</v>
      </c>
      <c r="H2020">
        <f>_xlfn.XLOOKUP(Table2[[#This Row],[name]],Table1[name],Table1[1/h],0)</f>
        <v>0</v>
      </c>
      <c r="I2020" t="b">
        <f>OR(Table2[[#This Row],[match]]=0,ROUNDUP(_xlfn.NUMBERVALUE(Table2[[#This Row],[match]]),4)=ROUNDUP(_xlfn.NUMBERVALUE(Table2[[#This Row],[1/h]]),4))</f>
        <v>1</v>
      </c>
    </row>
    <row r="2021" spans="5:9">
      <c r="E2021" t="s">
        <v>2428</v>
      </c>
      <c r="F2021">
        <f>_xlfn.NUMBERVALUE(_xlfn.TEXTAFTER(Table2[[#This Row],[my new versions]]," ",-1))</f>
        <v>12673.550496858699</v>
      </c>
      <c r="G2021" t="str">
        <f>_xlfn.TEXTBEFORE(SUBSTITUTE(Table2[[#This Row],[my new versions]],"'","")," ")</f>
        <v>RXN-FRMDH_c_FWD-rt6471</v>
      </c>
      <c r="H2021">
        <f>_xlfn.XLOOKUP(Table2[[#This Row],[name]],Table1[name],Table1[1/h],0)</f>
        <v>0</v>
      </c>
      <c r="I2021" t="b">
        <f>OR(Table2[[#This Row],[match]]=0,ROUNDUP(_xlfn.NUMBERVALUE(Table2[[#This Row],[match]]),4)=ROUNDUP(_xlfn.NUMBERVALUE(Table2[[#This Row],[1/h]]),4))</f>
        <v>1</v>
      </c>
    </row>
    <row r="2022" spans="5:9">
      <c r="E2022" t="s">
        <v>2429</v>
      </c>
      <c r="F2022">
        <f>_xlfn.NUMBERVALUE(_xlfn.TEXTAFTER(Table2[[#This Row],[my new versions]]," ",-1))</f>
        <v>12673.550496858699</v>
      </c>
      <c r="G2022" t="str">
        <f>_xlfn.TEXTBEFORE(SUBSTITUTE(Table2[[#This Row],[my new versions]],"'","")," ")</f>
        <v>RXN-FRMDH_c_REV-rt6471</v>
      </c>
      <c r="H2022">
        <f>_xlfn.XLOOKUP(Table2[[#This Row],[name]],Table1[name],Table1[1/h],0)</f>
        <v>0</v>
      </c>
      <c r="I2022" t="b">
        <f>OR(Table2[[#This Row],[match]]=0,ROUNDUP(_xlfn.NUMBERVALUE(Table2[[#This Row],[match]]),4)=ROUNDUP(_xlfn.NUMBERVALUE(Table2[[#This Row],[1/h]]),4))</f>
        <v>1</v>
      </c>
    </row>
    <row r="2023" spans="5:9">
      <c r="E2023" t="s">
        <v>2430</v>
      </c>
      <c r="F2023">
        <f>_xlfn.NUMBERVALUE(_xlfn.TEXTAFTER(Table2[[#This Row],[my new versions]]," ",-1))</f>
        <v>12673.550496858699</v>
      </c>
      <c r="G2023" t="str">
        <f>_xlfn.TEXTBEFORE(SUBSTITUTE(Table2[[#This Row],[my new versions]],"'","")," ")</f>
        <v>RXN-FRTT_c_FWD-rt8135</v>
      </c>
      <c r="H2023">
        <f>_xlfn.XLOOKUP(Table2[[#This Row],[name]],Table1[name],Table1[1/h],0)</f>
        <v>0</v>
      </c>
      <c r="I2023" t="b">
        <f>OR(Table2[[#This Row],[match]]=0,ROUNDUP(_xlfn.NUMBERVALUE(Table2[[#This Row],[match]]),4)=ROUNDUP(_xlfn.NUMBERVALUE(Table2[[#This Row],[1/h]]),4))</f>
        <v>1</v>
      </c>
    </row>
    <row r="2024" spans="5:9">
      <c r="E2024" t="s">
        <v>2431</v>
      </c>
      <c r="F2024">
        <f>_xlfn.NUMBERVALUE(_xlfn.TEXTAFTER(Table2[[#This Row],[my new versions]]," ",-1))</f>
        <v>385142.12510889198</v>
      </c>
      <c r="G2024" t="str">
        <f>_xlfn.TEXTBEFORE(SUBSTITUTE(Table2[[#This Row],[my new versions]],"'","")," ")</f>
        <v>RXN-FRTT_l_FWD-rt4281</v>
      </c>
      <c r="H2024">
        <f>_xlfn.XLOOKUP(Table2[[#This Row],[name]],Table1[name],Table1[1/h],0)</f>
        <v>385142.12510888884</v>
      </c>
      <c r="I2024" t="b">
        <f>OR(Table2[[#This Row],[match]]=0,ROUNDUP(_xlfn.NUMBERVALUE(Table2[[#This Row],[match]]),4)=ROUNDUP(_xlfn.NUMBERVALUE(Table2[[#This Row],[1/h]]),4))</f>
        <v>1</v>
      </c>
    </row>
    <row r="2025" spans="5:9">
      <c r="E2025" t="s">
        <v>2432</v>
      </c>
      <c r="F2025">
        <f>_xlfn.NUMBERVALUE(_xlfn.TEXTAFTER(Table2[[#This Row],[my new versions]]," ",-1))</f>
        <v>12673.550496858699</v>
      </c>
      <c r="G2025" t="str">
        <f>_xlfn.TEXTBEFORE(SUBSTITUTE(Table2[[#This Row],[my new versions]],"'","")," ")</f>
        <v>RXN-FRUK_c_FWD-UNKNOWN</v>
      </c>
      <c r="H2025">
        <f>_xlfn.XLOOKUP(Table2[[#This Row],[name]],Table1[name],Table1[1/h],0)</f>
        <v>0</v>
      </c>
      <c r="I2025" t="b">
        <f>OR(Table2[[#This Row],[match]]=0,ROUNDUP(_xlfn.NUMBERVALUE(Table2[[#This Row],[match]]),4)=ROUNDUP(_xlfn.NUMBERVALUE(Table2[[#This Row],[1/h]]),4))</f>
        <v>1</v>
      </c>
    </row>
    <row r="2026" spans="5:9">
      <c r="E2026" t="s">
        <v>2433</v>
      </c>
      <c r="F2026">
        <f>_xlfn.NUMBERVALUE(_xlfn.TEXTAFTER(Table2[[#This Row],[my new versions]]," ",-1))</f>
        <v>12673.550496858699</v>
      </c>
      <c r="G2026" t="str">
        <f>_xlfn.TEXTBEFORE(SUBSTITUTE(Table2[[#This Row],[my new versions]],"'","")," ")</f>
        <v>RXN-FRUtps_e_FWD-rt1375</v>
      </c>
      <c r="H2026">
        <f>_xlfn.XLOOKUP(Table2[[#This Row],[name]],Table1[name],Table1[1/h],0)</f>
        <v>0</v>
      </c>
      <c r="I2026" t="b">
        <f>OR(Table2[[#This Row],[match]]=0,ROUNDUP(_xlfn.NUMBERVALUE(Table2[[#This Row],[match]]),4)=ROUNDUP(_xlfn.NUMBERVALUE(Table2[[#This Row],[1/h]]),4))</f>
        <v>1</v>
      </c>
    </row>
    <row r="2027" spans="5:9">
      <c r="E2027" t="s">
        <v>2434</v>
      </c>
      <c r="F2027">
        <f>_xlfn.NUMBERVALUE(_xlfn.TEXTAFTER(Table2[[#This Row],[my new versions]]," ",-1))</f>
        <v>12673.550496858699</v>
      </c>
      <c r="G2027" t="str">
        <f>_xlfn.TEXTBEFORE(SUBSTITUTE(Table2[[#This Row],[my new versions]],"'","")," ")</f>
        <v>RXN-FRUtps_e_FWD-rt1480</v>
      </c>
      <c r="H2027">
        <f>_xlfn.XLOOKUP(Table2[[#This Row],[name]],Table1[name],Table1[1/h],0)</f>
        <v>0</v>
      </c>
      <c r="I2027" t="b">
        <f>OR(Table2[[#This Row],[match]]=0,ROUNDUP(_xlfn.NUMBERVALUE(Table2[[#This Row],[match]]),4)=ROUNDUP(_xlfn.NUMBERVALUE(Table2[[#This Row],[1/h]]),4))</f>
        <v>1</v>
      </c>
    </row>
    <row r="2028" spans="5:9">
      <c r="E2028" t="s">
        <v>2435</v>
      </c>
      <c r="F2028">
        <f>_xlfn.NUMBERVALUE(_xlfn.TEXTAFTER(Table2[[#This Row],[my new versions]]," ",-1))</f>
        <v>12673.550496858699</v>
      </c>
      <c r="G2028" t="str">
        <f>_xlfn.TEXTBEFORE(SUBSTITUTE(Table2[[#This Row],[my new versions]],"'","")," ")</f>
        <v>RXN-FRUtps_e_FWD-rt2496</v>
      </c>
      <c r="H2028">
        <f>_xlfn.XLOOKUP(Table2[[#This Row],[name]],Table1[name],Table1[1/h],0)</f>
        <v>0</v>
      </c>
      <c r="I2028" t="b">
        <f>OR(Table2[[#This Row],[match]]=0,ROUNDUP(_xlfn.NUMBERVALUE(Table2[[#This Row],[match]]),4)=ROUNDUP(_xlfn.NUMBERVALUE(Table2[[#This Row],[1/h]]),4))</f>
        <v>1</v>
      </c>
    </row>
    <row r="2029" spans="5:9">
      <c r="E2029" t="s">
        <v>2436</v>
      </c>
      <c r="F2029">
        <f>_xlfn.NUMBERVALUE(_xlfn.TEXTAFTER(Table2[[#This Row],[my new versions]]," ",-1))</f>
        <v>12673.550496858699</v>
      </c>
      <c r="G2029" t="str">
        <f>_xlfn.TEXTBEFORE(SUBSTITUTE(Table2[[#This Row],[my new versions]],"'","")," ")</f>
        <v>RXN-FRUtps_e_FWD-rt2707</v>
      </c>
      <c r="H2029">
        <f>_xlfn.XLOOKUP(Table2[[#This Row],[name]],Table1[name],Table1[1/h],0)</f>
        <v>0</v>
      </c>
      <c r="I2029" t="b">
        <f>OR(Table2[[#This Row],[match]]=0,ROUNDUP(_xlfn.NUMBERVALUE(Table2[[#This Row],[match]]),4)=ROUNDUP(_xlfn.NUMBERVALUE(Table2[[#This Row],[1/h]]),4))</f>
        <v>1</v>
      </c>
    </row>
    <row r="2030" spans="5:9">
      <c r="E2030" t="s">
        <v>2437</v>
      </c>
      <c r="F2030">
        <f>_xlfn.NUMBERVALUE(_xlfn.TEXTAFTER(Table2[[#This Row],[my new versions]]," ",-1))</f>
        <v>12673.550496858699</v>
      </c>
      <c r="G2030" t="str">
        <f>_xlfn.TEXTBEFORE(SUBSTITUTE(Table2[[#This Row],[my new versions]],"'","")," ")</f>
        <v>RXN-FRUtps_e_FWD-rt2833</v>
      </c>
      <c r="H2030">
        <f>_xlfn.XLOOKUP(Table2[[#This Row],[name]],Table1[name],Table1[1/h],0)</f>
        <v>0</v>
      </c>
      <c r="I2030" t="b">
        <f>OR(Table2[[#This Row],[match]]=0,ROUNDUP(_xlfn.NUMBERVALUE(Table2[[#This Row],[match]]),4)=ROUNDUP(_xlfn.NUMBERVALUE(Table2[[#This Row],[1/h]]),4))</f>
        <v>1</v>
      </c>
    </row>
    <row r="2031" spans="5:9">
      <c r="E2031" t="s">
        <v>2438</v>
      </c>
      <c r="F2031">
        <f>_xlfn.NUMBERVALUE(_xlfn.TEXTAFTER(Table2[[#This Row],[my new versions]]," ",-1))</f>
        <v>12673.550496858699</v>
      </c>
      <c r="G2031" t="str">
        <f>_xlfn.TEXTBEFORE(SUBSTITUTE(Table2[[#This Row],[my new versions]],"'","")," ")</f>
        <v>RXN-FRUtps_e_FWD-rt3556</v>
      </c>
      <c r="H2031">
        <f>_xlfn.XLOOKUP(Table2[[#This Row],[name]],Table1[name],Table1[1/h],0)</f>
        <v>0</v>
      </c>
      <c r="I2031" t="b">
        <f>OR(Table2[[#This Row],[match]]=0,ROUNDUP(_xlfn.NUMBERVALUE(Table2[[#This Row],[match]]),4)=ROUNDUP(_xlfn.NUMBERVALUE(Table2[[#This Row],[1/h]]),4))</f>
        <v>1</v>
      </c>
    </row>
    <row r="2032" spans="5:9">
      <c r="E2032" t="s">
        <v>2439</v>
      </c>
      <c r="F2032">
        <f>_xlfn.NUMBERVALUE(_xlfn.TEXTAFTER(Table2[[#This Row],[my new versions]]," ",-1))</f>
        <v>12673.550496858699</v>
      </c>
      <c r="G2032" t="str">
        <f>_xlfn.TEXTBEFORE(SUBSTITUTE(Table2[[#This Row],[my new versions]],"'","")," ")</f>
        <v>RXN-FRUtps_e_FWD-rt7817</v>
      </c>
      <c r="H2032">
        <f>_xlfn.XLOOKUP(Table2[[#This Row],[name]],Table1[name],Table1[1/h],0)</f>
        <v>0</v>
      </c>
      <c r="I2032" t="b">
        <f>OR(Table2[[#This Row],[match]]=0,ROUNDUP(_xlfn.NUMBERVALUE(Table2[[#This Row],[match]]),4)=ROUNDUP(_xlfn.NUMBERVALUE(Table2[[#This Row],[1/h]]),4))</f>
        <v>1</v>
      </c>
    </row>
    <row r="2033" spans="5:9">
      <c r="E2033" t="s">
        <v>2440</v>
      </c>
      <c r="F2033">
        <f>_xlfn.NUMBERVALUE(_xlfn.TEXTAFTER(Table2[[#This Row],[my new versions]]," ",-1))</f>
        <v>12673.550496858699</v>
      </c>
      <c r="G2033" t="str">
        <f>_xlfn.TEXTBEFORE(SUBSTITUTE(Table2[[#This Row],[my new versions]],"'","")," ")</f>
        <v>RXN-FTHFCL_c_FWD-rt4194</v>
      </c>
      <c r="H2033">
        <f>_xlfn.XLOOKUP(Table2[[#This Row],[name]],Table1[name],Table1[1/h],0)</f>
        <v>0</v>
      </c>
      <c r="I2033" t="b">
        <f>OR(Table2[[#This Row],[match]]=0,ROUNDUP(_xlfn.NUMBERVALUE(Table2[[#This Row],[match]]),4)=ROUNDUP(_xlfn.NUMBERVALUE(Table2[[#This Row],[1/h]]),4))</f>
        <v>1</v>
      </c>
    </row>
    <row r="2034" spans="5:9">
      <c r="E2034" t="s">
        <v>2441</v>
      </c>
      <c r="F2034">
        <f>_xlfn.NUMBERVALUE(_xlfn.TEXTAFTER(Table2[[#This Row],[my new versions]]," ",-1))</f>
        <v>12673.550496858699</v>
      </c>
      <c r="G2034" t="str">
        <f>_xlfn.TEXTBEFORE(SUBSTITUTE(Table2[[#This Row],[my new versions]],"'","")," ")</f>
        <v>RXN-FTHFL_c_FWD-UNKNOWN</v>
      </c>
      <c r="H2034">
        <f>_xlfn.XLOOKUP(Table2[[#This Row],[name]],Table1[name],Table1[1/h],0)</f>
        <v>0</v>
      </c>
      <c r="I2034" t="b">
        <f>OR(Table2[[#This Row],[match]]=0,ROUNDUP(_xlfn.NUMBERVALUE(Table2[[#This Row],[match]]),4)=ROUNDUP(_xlfn.NUMBERVALUE(Table2[[#This Row],[1/h]]),4))</f>
        <v>1</v>
      </c>
    </row>
    <row r="2035" spans="5:9">
      <c r="E2035" t="s">
        <v>2442</v>
      </c>
      <c r="F2035">
        <f>_xlfn.NUMBERVALUE(_xlfn.TEXTAFTER(Table2[[#This Row],[my new versions]]," ",-1))</f>
        <v>12673.550496858699</v>
      </c>
      <c r="G2035" t="str">
        <f>_xlfn.TEXTBEFORE(SUBSTITUTE(Table2[[#This Row],[my new versions]],"'","")," ")</f>
        <v>RXN-FTHFL_c_REV-UNKNOWN</v>
      </c>
      <c r="H2035">
        <f>_xlfn.XLOOKUP(Table2[[#This Row],[name]],Table1[name],Table1[1/h],0)</f>
        <v>0</v>
      </c>
      <c r="I2035" t="b">
        <f>OR(Table2[[#This Row],[match]]=0,ROUNDUP(_xlfn.NUMBERVALUE(Table2[[#This Row],[match]]),4)=ROUNDUP(_xlfn.NUMBERVALUE(Table2[[#This Row],[1/h]]),4))</f>
        <v>1</v>
      </c>
    </row>
    <row r="2036" spans="5:9">
      <c r="E2036" t="s">
        <v>2443</v>
      </c>
      <c r="F2036">
        <f>_xlfn.NUMBERVALUE(_xlfn.TEXTAFTER(Table2[[#This Row],[my new versions]]," ",-1))</f>
        <v>12673.550496858699</v>
      </c>
      <c r="G2036" t="str">
        <f>_xlfn.TEXTBEFORE(SUBSTITUTE(Table2[[#This Row],[my new versions]],"'","")," ")</f>
        <v>RXN-FTHFL_m_FWD-rt6998</v>
      </c>
      <c r="H2036">
        <f>_xlfn.XLOOKUP(Table2[[#This Row],[name]],Table1[name],Table1[1/h],0)</f>
        <v>0</v>
      </c>
      <c r="I2036" t="b">
        <f>OR(Table2[[#This Row],[match]]=0,ROUNDUP(_xlfn.NUMBERVALUE(Table2[[#This Row],[match]]),4)=ROUNDUP(_xlfn.NUMBERVALUE(Table2[[#This Row],[1/h]]),4))</f>
        <v>1</v>
      </c>
    </row>
    <row r="2037" spans="5:9">
      <c r="E2037" t="s">
        <v>2444</v>
      </c>
      <c r="F2037">
        <f>_xlfn.NUMBERVALUE(_xlfn.TEXTAFTER(Table2[[#This Row],[my new versions]]," ",-1))</f>
        <v>12673.550496858699</v>
      </c>
      <c r="G2037" t="str">
        <f>_xlfn.TEXTBEFORE(SUBSTITUTE(Table2[[#This Row],[my new versions]],"'","")," ")</f>
        <v>RXN-FTHFL_m_REV-rt6998</v>
      </c>
      <c r="H2037">
        <f>_xlfn.XLOOKUP(Table2[[#This Row],[name]],Table1[name],Table1[1/h],0)</f>
        <v>0</v>
      </c>
      <c r="I2037" t="b">
        <f>OR(Table2[[#This Row],[match]]=0,ROUNDUP(_xlfn.NUMBERVALUE(Table2[[#This Row],[match]]),4)=ROUNDUP(_xlfn.NUMBERVALUE(Table2[[#This Row],[1/h]]),4))</f>
        <v>1</v>
      </c>
    </row>
    <row r="2038" spans="5:9">
      <c r="E2038" t="s">
        <v>2445</v>
      </c>
      <c r="F2038">
        <f>_xlfn.NUMBERVALUE(_xlfn.TEXTAFTER(Table2[[#This Row],[my new versions]]," ",-1))</f>
        <v>11034.906534358501</v>
      </c>
      <c r="G2038" t="str">
        <f>_xlfn.TEXTBEFORE(SUBSTITUTE(Table2[[#This Row],[my new versions]],"'","")," ")</f>
        <v>RXN-FUM_c_FWD-rt5633_c</v>
      </c>
      <c r="H2038">
        <f>_xlfn.XLOOKUP(Table2[[#This Row],[name]],Table1[name],Table1[1/h],0)</f>
        <v>11034.906534358561</v>
      </c>
      <c r="I2038" t="b">
        <f>OR(Table2[[#This Row],[match]]=0,ROUNDUP(_xlfn.NUMBERVALUE(Table2[[#This Row],[match]]),4)=ROUNDUP(_xlfn.NUMBERVALUE(Table2[[#This Row],[1/h]]),4))</f>
        <v>1</v>
      </c>
    </row>
    <row r="2039" spans="5:9">
      <c r="E2039" t="s">
        <v>2446</v>
      </c>
      <c r="F2039">
        <f>_xlfn.NUMBERVALUE(_xlfn.TEXTAFTER(Table2[[#This Row],[my new versions]]," ",-1))</f>
        <v>12673.550496858699</v>
      </c>
      <c r="G2039" t="str">
        <f>_xlfn.TEXTBEFORE(SUBSTITUTE(Table2[[#This Row],[my new versions]],"'","")," ")</f>
        <v>RXN-FUM_c_REV-rt5633_c</v>
      </c>
      <c r="H2039">
        <f>_xlfn.XLOOKUP(Table2[[#This Row],[name]],Table1[name],Table1[1/h],0)</f>
        <v>0</v>
      </c>
      <c r="I2039" t="b">
        <f>OR(Table2[[#This Row],[match]]=0,ROUNDUP(_xlfn.NUMBERVALUE(Table2[[#This Row],[match]]),4)=ROUNDUP(_xlfn.NUMBERVALUE(Table2[[#This Row],[1/h]]),4))</f>
        <v>1</v>
      </c>
    </row>
    <row r="2040" spans="5:9">
      <c r="E2040" t="s">
        <v>2447</v>
      </c>
      <c r="F2040">
        <f>_xlfn.NUMBERVALUE(_xlfn.TEXTAFTER(Table2[[#This Row],[my new versions]]," ",-1))</f>
        <v>588101.92132887896</v>
      </c>
      <c r="G2040" t="str">
        <f>_xlfn.TEXTBEFORE(SUBSTITUTE(Table2[[#This Row],[my new versions]],"'","")," ")</f>
        <v>RXN-FUM_m_FWD-rt5633_m</v>
      </c>
      <c r="H2040">
        <f>_xlfn.XLOOKUP(Table2[[#This Row],[name]],Table1[name],Table1[1/h],0)</f>
        <v>588101.9213288771</v>
      </c>
      <c r="I2040" t="b">
        <f>OR(Table2[[#This Row],[match]]=0,ROUNDUP(_xlfn.NUMBERVALUE(Table2[[#This Row],[match]]),4)=ROUNDUP(_xlfn.NUMBERVALUE(Table2[[#This Row],[1/h]]),4))</f>
        <v>1</v>
      </c>
    </row>
    <row r="2041" spans="5:9">
      <c r="E2041" t="s">
        <v>2448</v>
      </c>
      <c r="F2041">
        <f>_xlfn.NUMBERVALUE(_xlfn.TEXTAFTER(Table2[[#This Row],[my new versions]]," ",-1))</f>
        <v>12673.550496858699</v>
      </c>
      <c r="G2041" t="str">
        <f>_xlfn.TEXTBEFORE(SUBSTITUTE(Table2[[#This Row],[my new versions]],"'","")," ")</f>
        <v>RXN-FUM_m_REV-rt5633_m</v>
      </c>
      <c r="H2041">
        <f>_xlfn.XLOOKUP(Table2[[#This Row],[name]],Table1[name],Table1[1/h],0)</f>
        <v>0</v>
      </c>
      <c r="I2041" t="b">
        <f>OR(Table2[[#This Row],[match]]=0,ROUNDUP(_xlfn.NUMBERVALUE(Table2[[#This Row],[match]]),4)=ROUNDUP(_xlfn.NUMBERVALUE(Table2[[#This Row],[1/h]]),4))</f>
        <v>1</v>
      </c>
    </row>
    <row r="2042" spans="5:9">
      <c r="E2042" t="s">
        <v>2449</v>
      </c>
      <c r="F2042">
        <f>_xlfn.NUMBERVALUE(_xlfn.TEXTAFTER(Table2[[#This Row],[my new versions]]," ",-1))</f>
        <v>12673.550496858699</v>
      </c>
      <c r="G2042" t="str">
        <f>_xlfn.TEXTBEFORE(SUBSTITUTE(Table2[[#This Row],[my new versions]],"'","")," ")</f>
        <v>RXN-FUMACACH_c_FWD-rt3594</v>
      </c>
      <c r="H2042">
        <f>_xlfn.XLOOKUP(Table2[[#This Row],[name]],Table1[name],Table1[1/h],0)</f>
        <v>0</v>
      </c>
      <c r="I2042" t="b">
        <f>OR(Table2[[#This Row],[match]]=0,ROUNDUP(_xlfn.NUMBERVALUE(Table2[[#This Row],[match]]),4)=ROUNDUP(_xlfn.NUMBERVALUE(Table2[[#This Row],[1/h]]),4))</f>
        <v>1</v>
      </c>
    </row>
    <row r="2043" spans="5:9">
      <c r="E2043" t="s">
        <v>2450</v>
      </c>
      <c r="F2043">
        <f>_xlfn.NUMBERVALUE(_xlfn.TEXTAFTER(Table2[[#This Row],[my new versions]]," ",-1))</f>
        <v>12673.550496858699</v>
      </c>
      <c r="G2043" t="str">
        <f>_xlfn.TEXTBEFORE(SUBSTITUTE(Table2[[#This Row],[my new versions]],"'","")," ")</f>
        <v>RXN-FUMACACH_c_REV-rt3594</v>
      </c>
      <c r="H2043">
        <f>_xlfn.XLOOKUP(Table2[[#This Row],[name]],Table1[name],Table1[1/h],0)</f>
        <v>0</v>
      </c>
      <c r="I2043" t="b">
        <f>OR(Table2[[#This Row],[match]]=0,ROUNDUP(_xlfn.NUMBERVALUE(Table2[[#This Row],[match]]),4)=ROUNDUP(_xlfn.NUMBERVALUE(Table2[[#This Row],[1/h]]),4))</f>
        <v>1</v>
      </c>
    </row>
    <row r="2044" spans="5:9">
      <c r="E2044" t="s">
        <v>2451</v>
      </c>
      <c r="F2044">
        <f>_xlfn.NUMBERVALUE(_xlfn.TEXTAFTER(Table2[[#This Row],[my new versions]]," ",-1))</f>
        <v>12673.550496858699</v>
      </c>
      <c r="G2044" t="str">
        <f>_xlfn.TEXTBEFORE(SUBSTITUTE(Table2[[#This Row],[my new versions]],"'","")," ")</f>
        <v>RXN-FUMACACH_m_FWD-rt3874</v>
      </c>
      <c r="H2044">
        <f>_xlfn.XLOOKUP(Table2[[#This Row],[name]],Table1[name],Table1[1/h],0)</f>
        <v>0</v>
      </c>
      <c r="I2044" t="b">
        <f>OR(Table2[[#This Row],[match]]=0,ROUNDUP(_xlfn.NUMBERVALUE(Table2[[#This Row],[match]]),4)=ROUNDUP(_xlfn.NUMBERVALUE(Table2[[#This Row],[1/h]]),4))</f>
        <v>1</v>
      </c>
    </row>
    <row r="2045" spans="5:9">
      <c r="E2045" t="s">
        <v>2452</v>
      </c>
      <c r="F2045">
        <f>_xlfn.NUMBERVALUE(_xlfn.TEXTAFTER(Table2[[#This Row],[my new versions]]," ",-1))</f>
        <v>12673.550496858699</v>
      </c>
      <c r="G2045" t="str">
        <f>_xlfn.TEXTBEFORE(SUBSTITUTE(Table2[[#This Row],[my new versions]],"'","")," ")</f>
        <v>RXN-FUMACACH_m_FWD-rt7056</v>
      </c>
      <c r="H2045">
        <f>_xlfn.XLOOKUP(Table2[[#This Row],[name]],Table1[name],Table1[1/h],0)</f>
        <v>0</v>
      </c>
      <c r="I2045" t="b">
        <f>OR(Table2[[#This Row],[match]]=0,ROUNDUP(_xlfn.NUMBERVALUE(Table2[[#This Row],[match]]),4)=ROUNDUP(_xlfn.NUMBERVALUE(Table2[[#This Row],[1/h]]),4))</f>
        <v>1</v>
      </c>
    </row>
    <row r="2046" spans="5:9">
      <c r="E2046" t="s">
        <v>2453</v>
      </c>
      <c r="F2046">
        <f>_xlfn.NUMBERVALUE(_xlfn.TEXTAFTER(Table2[[#This Row],[my new versions]]," ",-1))</f>
        <v>12673.550496858699</v>
      </c>
      <c r="G2046" t="str">
        <f>_xlfn.TEXTBEFORE(SUBSTITUTE(Table2[[#This Row],[my new versions]],"'","")," ")</f>
        <v>RXN-FUMACACH_m_FWD-rt7624</v>
      </c>
      <c r="H2046">
        <f>_xlfn.XLOOKUP(Table2[[#This Row],[name]],Table1[name],Table1[1/h],0)</f>
        <v>0</v>
      </c>
      <c r="I2046" t="b">
        <f>OR(Table2[[#This Row],[match]]=0,ROUNDUP(_xlfn.NUMBERVALUE(Table2[[#This Row],[match]]),4)=ROUNDUP(_xlfn.NUMBERVALUE(Table2[[#This Row],[1/h]]),4))</f>
        <v>1</v>
      </c>
    </row>
    <row r="2047" spans="5:9">
      <c r="E2047" t="s">
        <v>2454</v>
      </c>
      <c r="F2047">
        <f>_xlfn.NUMBERVALUE(_xlfn.TEXTAFTER(Table2[[#This Row],[my new versions]]," ",-1))</f>
        <v>12673.550496858699</v>
      </c>
      <c r="G2047" t="str">
        <f>_xlfn.TEXTBEFORE(SUBSTITUTE(Table2[[#This Row],[my new versions]],"'","")," ")</f>
        <v>RXN-FUMt_c_e_FWD-SPONT</v>
      </c>
      <c r="H2047">
        <f>_xlfn.XLOOKUP(Table2[[#This Row],[name]],Table1[name],Table1[1/h],0)</f>
        <v>0</v>
      </c>
      <c r="I2047" t="b">
        <f>OR(Table2[[#This Row],[match]]=0,ROUNDUP(_xlfn.NUMBERVALUE(Table2[[#This Row],[match]]),4)=ROUNDUP(_xlfn.NUMBERVALUE(Table2[[#This Row],[1/h]]),4))</f>
        <v>1</v>
      </c>
    </row>
    <row r="2048" spans="5:9">
      <c r="E2048" t="s">
        <v>2455</v>
      </c>
      <c r="F2048">
        <f>_xlfn.NUMBERVALUE(_xlfn.TEXTAFTER(Table2[[#This Row],[my new versions]]," ",-1))</f>
        <v>12673.550496858699</v>
      </c>
      <c r="G2048" t="str">
        <f>_xlfn.TEXTBEFORE(SUBSTITUTE(Table2[[#This Row],[my new versions]],"'","")," ")</f>
        <v>RXN-FUMt_c_e_REV-SPONT</v>
      </c>
      <c r="H2048">
        <f>_xlfn.XLOOKUP(Table2[[#This Row],[name]],Table1[name],Table1[1/h],0)</f>
        <v>0</v>
      </c>
      <c r="I2048" t="b">
        <f>OR(Table2[[#This Row],[match]]=0,ROUNDUP(_xlfn.NUMBERVALUE(Table2[[#This Row],[match]]),4)=ROUNDUP(_xlfn.NUMBERVALUE(Table2[[#This Row],[1/h]]),4))</f>
        <v>1</v>
      </c>
    </row>
    <row r="2049" spans="5:9">
      <c r="E2049" t="s">
        <v>2456</v>
      </c>
      <c r="F2049">
        <f>_xlfn.NUMBERVALUE(_xlfn.TEXTAFTER(Table2[[#This Row],[my new versions]]," ",-1))</f>
        <v>12673.550496858699</v>
      </c>
      <c r="G2049" t="str">
        <f>_xlfn.TEXTBEFORE(SUBSTITUTE(Table2[[#This Row],[my new versions]],"'","")," ")</f>
        <v>RXN-G00006t_c_r_FWD-UNKNOWN</v>
      </c>
      <c r="H2049">
        <f>_xlfn.XLOOKUP(Table2[[#This Row],[name]],Table1[name],Table1[1/h],0)</f>
        <v>0</v>
      </c>
      <c r="I2049" t="b">
        <f>OR(Table2[[#This Row],[match]]=0,ROUNDUP(_xlfn.NUMBERVALUE(Table2[[#This Row],[match]]),4)=ROUNDUP(_xlfn.NUMBERVALUE(Table2[[#This Row],[1/h]]),4))</f>
        <v>1</v>
      </c>
    </row>
    <row r="2050" spans="5:9">
      <c r="E2050" t="s">
        <v>2457</v>
      </c>
      <c r="F2050">
        <f>_xlfn.NUMBERVALUE(_xlfn.TEXTAFTER(Table2[[#This Row],[my new versions]]," ",-1))</f>
        <v>12673.550496858699</v>
      </c>
      <c r="G2050" t="str">
        <f>_xlfn.TEXTBEFORE(SUBSTITUTE(Table2[[#This Row],[my new versions]],"'","")," ")</f>
        <v>RXN-G00006t_c_r_REV-UNKNOWN</v>
      </c>
      <c r="H2050">
        <f>_xlfn.XLOOKUP(Table2[[#This Row],[name]],Table1[name],Table1[1/h],0)</f>
        <v>0</v>
      </c>
      <c r="I2050" t="b">
        <f>OR(Table2[[#This Row],[match]]=0,ROUNDUP(_xlfn.NUMBERVALUE(Table2[[#This Row],[match]]),4)=ROUNDUP(_xlfn.NUMBERVALUE(Table2[[#This Row],[1/h]]),4))</f>
        <v>1</v>
      </c>
    </row>
    <row r="2051" spans="5:9">
      <c r="E2051" t="s">
        <v>2458</v>
      </c>
      <c r="F2051">
        <f>_xlfn.NUMBERVALUE(_xlfn.TEXTAFTER(Table2[[#This Row],[my new versions]]," ",-1))</f>
        <v>12673.550496858699</v>
      </c>
      <c r="G2051" t="str">
        <f>_xlfn.TEXTBEFORE(SUBSTITUTE(Table2[[#This Row],[my new versions]],"'","")," ")</f>
        <v>RXN-G00011t_g_r_FWD-UNKNOWN</v>
      </c>
      <c r="H2051">
        <f>_xlfn.XLOOKUP(Table2[[#This Row],[name]],Table1[name],Table1[1/h],0)</f>
        <v>0</v>
      </c>
      <c r="I2051" t="b">
        <f>OR(Table2[[#This Row],[match]]=0,ROUNDUP(_xlfn.NUMBERVALUE(Table2[[#This Row],[match]]),4)=ROUNDUP(_xlfn.NUMBERVALUE(Table2[[#This Row],[1/h]]),4))</f>
        <v>1</v>
      </c>
    </row>
    <row r="2052" spans="5:9">
      <c r="E2052" t="s">
        <v>2459</v>
      </c>
      <c r="F2052">
        <f>_xlfn.NUMBERVALUE(_xlfn.TEXTAFTER(Table2[[#This Row],[my new versions]]," ",-1))</f>
        <v>12673.550496858699</v>
      </c>
      <c r="G2052" t="str">
        <f>_xlfn.TEXTBEFORE(SUBSTITUTE(Table2[[#This Row],[my new versions]],"'","")," ")</f>
        <v>RXN-G00011t_g_r_REV-UNKNOWN</v>
      </c>
      <c r="H2052">
        <f>_xlfn.XLOOKUP(Table2[[#This Row],[name]],Table1[name],Table1[1/h],0)</f>
        <v>0</v>
      </c>
      <c r="I2052" t="b">
        <f>OR(Table2[[#This Row],[match]]=0,ROUNDUP(_xlfn.NUMBERVALUE(Table2[[#This Row],[match]]),4)=ROUNDUP(_xlfn.NUMBERVALUE(Table2[[#This Row],[1/h]]),4))</f>
        <v>1</v>
      </c>
    </row>
    <row r="2053" spans="5:9">
      <c r="E2053" t="s">
        <v>2460</v>
      </c>
      <c r="F2053">
        <f>_xlfn.NUMBERVALUE(_xlfn.TEXTAFTER(Table2[[#This Row],[my new versions]]," ",-1))</f>
        <v>12673.550496858699</v>
      </c>
      <c r="G2053" t="str">
        <f>_xlfn.TEXTBEFORE(SUBSTITUTE(Table2[[#This Row],[my new versions]],"'","")," ")</f>
        <v>RXN-G13027t_g_r_FWD-UNKNOWN</v>
      </c>
      <c r="H2053">
        <f>_xlfn.XLOOKUP(Table2[[#This Row],[name]],Table1[name],Table1[1/h],0)</f>
        <v>0</v>
      </c>
      <c r="I2053" t="b">
        <f>OR(Table2[[#This Row],[match]]=0,ROUNDUP(_xlfn.NUMBERVALUE(Table2[[#This Row],[match]]),4)=ROUNDUP(_xlfn.NUMBERVALUE(Table2[[#This Row],[1/h]]),4))</f>
        <v>1</v>
      </c>
    </row>
    <row r="2054" spans="5:9">
      <c r="E2054" t="s">
        <v>2461</v>
      </c>
      <c r="F2054">
        <f>_xlfn.NUMBERVALUE(_xlfn.TEXTAFTER(Table2[[#This Row],[my new versions]]," ",-1))</f>
        <v>12673.550496858699</v>
      </c>
      <c r="G2054" t="str">
        <f>_xlfn.TEXTBEFORE(SUBSTITUTE(Table2[[#This Row],[my new versions]],"'","")," ")</f>
        <v>RXN-G13027t_g_r_REV-UNKNOWN</v>
      </c>
      <c r="H2054">
        <f>_xlfn.XLOOKUP(Table2[[#This Row],[name]],Table1[name],Table1[1/h],0)</f>
        <v>0</v>
      </c>
      <c r="I2054" t="b">
        <f>OR(Table2[[#This Row],[match]]=0,ROUNDUP(_xlfn.NUMBERVALUE(Table2[[#This Row],[match]]),4)=ROUNDUP(_xlfn.NUMBERVALUE(Table2[[#This Row],[1/h]]),4))</f>
        <v>1</v>
      </c>
    </row>
    <row r="2055" spans="5:9">
      <c r="E2055" t="s">
        <v>2462</v>
      </c>
      <c r="F2055">
        <f>_xlfn.NUMBERVALUE(_xlfn.TEXTAFTER(Table2[[#This Row],[my new versions]]," ",-1))</f>
        <v>12673.550496858699</v>
      </c>
      <c r="G2055" t="str">
        <f>_xlfn.TEXTBEFORE(SUBSTITUTE(Table2[[#This Row],[my new versions]],"'","")," ")</f>
        <v>RXN-G3PAT_l_FWD-rt2297_l</v>
      </c>
      <c r="H2055">
        <f>_xlfn.XLOOKUP(Table2[[#This Row],[name]],Table1[name],Table1[1/h],0)</f>
        <v>0</v>
      </c>
      <c r="I2055" t="b">
        <f>OR(Table2[[#This Row],[match]]=0,ROUNDUP(_xlfn.NUMBERVALUE(Table2[[#This Row],[match]]),4)=ROUNDUP(_xlfn.NUMBERVALUE(Table2[[#This Row],[1/h]]),4))</f>
        <v>1</v>
      </c>
    </row>
    <row r="2056" spans="5:9">
      <c r="E2056" t="s">
        <v>2463</v>
      </c>
      <c r="F2056">
        <f>_xlfn.NUMBERVALUE(_xlfn.TEXTAFTER(Table2[[#This Row],[my new versions]]," ",-1))</f>
        <v>117209.922587975</v>
      </c>
      <c r="G2056" t="str">
        <f>_xlfn.TEXTBEFORE(SUBSTITUTE(Table2[[#This Row],[my new versions]],"'","")," ")</f>
        <v>RXN-G3PAT_rm_FWD-rt2297_rm</v>
      </c>
      <c r="H2056">
        <f>_xlfn.XLOOKUP(Table2[[#This Row],[name]],Table1[name],Table1[1/h],0)</f>
        <v>117209.92258797552</v>
      </c>
      <c r="I2056" t="b">
        <f>OR(Table2[[#This Row],[match]]=0,ROUNDUP(_xlfn.NUMBERVALUE(Table2[[#This Row],[match]]),4)=ROUNDUP(_xlfn.NUMBERVALUE(Table2[[#This Row],[1/h]]),4))</f>
        <v>1</v>
      </c>
    </row>
    <row r="2057" spans="5:9">
      <c r="E2057" t="s">
        <v>2464</v>
      </c>
      <c r="F2057">
        <f>_xlfn.NUMBERVALUE(_xlfn.TEXTAFTER(Table2[[#This Row],[my new versions]]," ",-1))</f>
        <v>117209.922587975</v>
      </c>
      <c r="G2057" t="str">
        <f>_xlfn.TEXTBEFORE(SUBSTITUTE(Table2[[#This Row],[my new versions]],"'","")," ")</f>
        <v>RXN-G3PAT_rm_FWD-rt7067</v>
      </c>
      <c r="H2057">
        <f>_xlfn.XLOOKUP(Table2[[#This Row],[name]],Table1[name],Table1[1/h],0)</f>
        <v>117209.92258797552</v>
      </c>
      <c r="I2057" t="b">
        <f>OR(Table2[[#This Row],[match]]=0,ROUNDUP(_xlfn.NUMBERVALUE(Table2[[#This Row],[match]]),4)=ROUNDUP(_xlfn.NUMBERVALUE(Table2[[#This Row],[1/h]]),4))</f>
        <v>1</v>
      </c>
    </row>
    <row r="2058" spans="5:9">
      <c r="E2058" t="s">
        <v>2465</v>
      </c>
      <c r="F2058">
        <f>_xlfn.NUMBERVALUE(_xlfn.TEXTAFTER(Table2[[#This Row],[my new versions]]," ",-1))</f>
        <v>12673.550496858699</v>
      </c>
      <c r="G2058" t="str">
        <f>_xlfn.TEXTBEFORE(SUBSTITUTE(Table2[[#This Row],[my new versions]],"'","")," ")</f>
        <v>RXN-G3PCt_c_e_FWD-rt4413</v>
      </c>
      <c r="H2058">
        <f>_xlfn.XLOOKUP(Table2[[#This Row],[name]],Table1[name],Table1[1/h],0)</f>
        <v>0</v>
      </c>
      <c r="I2058" t="b">
        <f>OR(Table2[[#This Row],[match]]=0,ROUNDUP(_xlfn.NUMBERVALUE(Table2[[#This Row],[match]]),4)=ROUNDUP(_xlfn.NUMBERVALUE(Table2[[#This Row],[1/h]]),4))</f>
        <v>1</v>
      </c>
    </row>
    <row r="2059" spans="5:9">
      <c r="E2059" t="s">
        <v>2466</v>
      </c>
      <c r="F2059">
        <f>_xlfn.NUMBERVALUE(_xlfn.TEXTAFTER(Table2[[#This Row],[my new versions]]," ",-1))</f>
        <v>12673.550496858699</v>
      </c>
      <c r="G2059" t="str">
        <f>_xlfn.TEXTBEFORE(SUBSTITUTE(Table2[[#This Row],[my new versions]],"'","")," ")</f>
        <v>RXN-G3PCt_c_e_REV-rt4413</v>
      </c>
      <c r="H2059">
        <f>_xlfn.XLOOKUP(Table2[[#This Row],[name]],Table1[name],Table1[1/h],0)</f>
        <v>0</v>
      </c>
      <c r="I2059" t="b">
        <f>OR(Table2[[#This Row],[match]]=0,ROUNDUP(_xlfn.NUMBERVALUE(Table2[[#This Row],[match]]),4)=ROUNDUP(_xlfn.NUMBERVALUE(Table2[[#This Row],[1/h]]),4))</f>
        <v>1</v>
      </c>
    </row>
    <row r="2060" spans="5:9">
      <c r="E2060" t="s">
        <v>2467</v>
      </c>
      <c r="F2060">
        <f>_xlfn.NUMBERVALUE(_xlfn.TEXTAFTER(Table2[[#This Row],[my new versions]]," ",-1))</f>
        <v>12673.550496858699</v>
      </c>
      <c r="G2060" t="str">
        <f>_xlfn.TEXTBEFORE(SUBSTITUTE(Table2[[#This Row],[my new versions]],"'","")," ")</f>
        <v>RXN-G3PCt_c_en_FWD-UNKNOWN</v>
      </c>
      <c r="H2060">
        <f>_xlfn.XLOOKUP(Table2[[#This Row],[name]],Table1[name],Table1[1/h],0)</f>
        <v>0</v>
      </c>
      <c r="I2060" t="b">
        <f>OR(Table2[[#This Row],[match]]=0,ROUNDUP(_xlfn.NUMBERVALUE(Table2[[#This Row],[match]]),4)=ROUNDUP(_xlfn.NUMBERVALUE(Table2[[#This Row],[1/h]]),4))</f>
        <v>1</v>
      </c>
    </row>
    <row r="2061" spans="5:9">
      <c r="E2061" t="s">
        <v>2468</v>
      </c>
      <c r="F2061">
        <f>_xlfn.NUMBERVALUE(_xlfn.TEXTAFTER(Table2[[#This Row],[my new versions]]," ",-1))</f>
        <v>12673.550496858699</v>
      </c>
      <c r="G2061" t="str">
        <f>_xlfn.TEXTBEFORE(SUBSTITUTE(Table2[[#This Row],[my new versions]],"'","")," ")</f>
        <v>RXN-G3PCt_c_en_REV-UNKNOWN</v>
      </c>
      <c r="H2061">
        <f>_xlfn.XLOOKUP(Table2[[#This Row],[name]],Table1[name],Table1[1/h],0)</f>
        <v>0</v>
      </c>
      <c r="I2061" t="b">
        <f>OR(Table2[[#This Row],[match]]=0,ROUNDUP(_xlfn.NUMBERVALUE(Table2[[#This Row],[match]]),4)=ROUNDUP(_xlfn.NUMBERVALUE(Table2[[#This Row],[1/h]]),4))</f>
        <v>1</v>
      </c>
    </row>
    <row r="2062" spans="5:9">
      <c r="E2062" t="s">
        <v>2469</v>
      </c>
      <c r="F2062">
        <f>_xlfn.NUMBERVALUE(_xlfn.TEXTAFTER(Table2[[#This Row],[my new versions]]," ",-1))</f>
        <v>12673.550496858699</v>
      </c>
      <c r="G2062" t="str">
        <f>_xlfn.TEXTBEFORE(SUBSTITUTE(Table2[[#This Row],[my new versions]],"'","")," ")</f>
        <v>RXN-G3PCt_c_rm_FWD-SPONT</v>
      </c>
      <c r="H2062">
        <f>_xlfn.XLOOKUP(Table2[[#This Row],[name]],Table1[name],Table1[1/h],0)</f>
        <v>0</v>
      </c>
      <c r="I2062" t="b">
        <f>OR(Table2[[#This Row],[match]]=0,ROUNDUP(_xlfn.NUMBERVALUE(Table2[[#This Row],[match]]),4)=ROUNDUP(_xlfn.NUMBERVALUE(Table2[[#This Row],[1/h]]),4))</f>
        <v>1</v>
      </c>
    </row>
    <row r="2063" spans="5:9">
      <c r="E2063" t="s">
        <v>2470</v>
      </c>
      <c r="F2063">
        <f>_xlfn.NUMBERVALUE(_xlfn.TEXTAFTER(Table2[[#This Row],[my new versions]]," ",-1))</f>
        <v>12673.550496858699</v>
      </c>
      <c r="G2063" t="str">
        <f>_xlfn.TEXTBEFORE(SUBSTITUTE(Table2[[#This Row],[my new versions]],"'","")," ")</f>
        <v>RXN-G3PCt_c_rm_REV-SPONT</v>
      </c>
      <c r="H2063">
        <f>_xlfn.XLOOKUP(Table2[[#This Row],[name]],Table1[name],Table1[1/h],0)</f>
        <v>0</v>
      </c>
      <c r="I2063" t="b">
        <f>OR(Table2[[#This Row],[match]]=0,ROUNDUP(_xlfn.NUMBERVALUE(Table2[[#This Row],[match]]),4)=ROUNDUP(_xlfn.NUMBERVALUE(Table2[[#This Row],[1/h]]),4))</f>
        <v>1</v>
      </c>
    </row>
    <row r="2064" spans="5:9">
      <c r="E2064" t="s">
        <v>2471</v>
      </c>
      <c r="F2064">
        <f>_xlfn.NUMBERVALUE(_xlfn.TEXTAFTER(Table2[[#This Row],[my new versions]]," ",-1))</f>
        <v>12673.550496858699</v>
      </c>
      <c r="G2064" t="str">
        <f>_xlfn.TEXTBEFORE(SUBSTITUTE(Table2[[#This Row],[my new versions]],"'","")," ")</f>
        <v>RXN-G3PD1i_m_FWD-rt6208_m</v>
      </c>
      <c r="H2064">
        <f>_xlfn.XLOOKUP(Table2[[#This Row],[name]],Table1[name],Table1[1/h],0)</f>
        <v>0</v>
      </c>
      <c r="I2064" t="b">
        <f>OR(Table2[[#This Row],[match]]=0,ROUNDUP(_xlfn.NUMBERVALUE(Table2[[#This Row],[match]]),4)=ROUNDUP(_xlfn.NUMBERVALUE(Table2[[#This Row],[1/h]]),4))</f>
        <v>1</v>
      </c>
    </row>
    <row r="2065" spans="5:9">
      <c r="E2065" t="s">
        <v>2472</v>
      </c>
      <c r="F2065">
        <f>_xlfn.NUMBERVALUE(_xlfn.TEXTAFTER(Table2[[#This Row],[my new versions]]," ",-1))</f>
        <v>12673.550496858699</v>
      </c>
      <c r="G2065" t="str">
        <f>_xlfn.TEXTBEFORE(SUBSTITUTE(Table2[[#This Row],[my new versions]],"'","")," ")</f>
        <v>RXN-G3PD1i_x_FWD-rt3786_x</v>
      </c>
      <c r="H2065">
        <f>_xlfn.XLOOKUP(Table2[[#This Row],[name]],Table1[name],Table1[1/h],0)</f>
        <v>0</v>
      </c>
      <c r="I2065" t="b">
        <f>OR(Table2[[#This Row],[match]]=0,ROUNDUP(_xlfn.NUMBERVALUE(Table2[[#This Row],[match]]),4)=ROUNDUP(_xlfn.NUMBERVALUE(Table2[[#This Row],[1/h]]),4))</f>
        <v>1</v>
      </c>
    </row>
    <row r="2066" spans="5:9">
      <c r="E2066" t="s">
        <v>2473</v>
      </c>
      <c r="F2066">
        <f>_xlfn.NUMBERVALUE(_xlfn.TEXTAFTER(Table2[[#This Row],[my new versions]]," ",-1))</f>
        <v>23589.083764807499</v>
      </c>
      <c r="G2066" t="str">
        <f>_xlfn.TEXTBEFORE(SUBSTITUTE(Table2[[#This Row],[my new versions]],"'","")," ")</f>
        <v>RXN-G3PD1r_c_FWD-rt3786_c</v>
      </c>
      <c r="H2066">
        <f>_xlfn.XLOOKUP(Table2[[#This Row],[name]],Table1[name],Table1[1/h],0)</f>
        <v>23589.083764807521</v>
      </c>
      <c r="I2066" t="b">
        <f>OR(Table2[[#This Row],[match]]=0,ROUNDUP(_xlfn.NUMBERVALUE(Table2[[#This Row],[match]]),4)=ROUNDUP(_xlfn.NUMBERVALUE(Table2[[#This Row],[1/h]]),4))</f>
        <v>1</v>
      </c>
    </row>
    <row r="2067" spans="5:9">
      <c r="E2067" t="s">
        <v>2474</v>
      </c>
      <c r="F2067">
        <f>_xlfn.NUMBERVALUE(_xlfn.TEXTAFTER(Table2[[#This Row],[my new versions]]," ",-1))</f>
        <v>12673.550496858699</v>
      </c>
      <c r="G2067" t="str">
        <f>_xlfn.TEXTBEFORE(SUBSTITUTE(Table2[[#This Row],[my new versions]],"'","")," ")</f>
        <v>RXN-G3PD1r_c_REV-rt3786_c</v>
      </c>
      <c r="H2067">
        <f>_xlfn.XLOOKUP(Table2[[#This Row],[name]],Table1[name],Table1[1/h],0)</f>
        <v>0</v>
      </c>
      <c r="I2067" t="b">
        <f>OR(Table2[[#This Row],[match]]=0,ROUNDUP(_xlfn.NUMBERVALUE(Table2[[#This Row],[match]]),4)=ROUNDUP(_xlfn.NUMBERVALUE(Table2[[#This Row],[1/h]]),4))</f>
        <v>1</v>
      </c>
    </row>
    <row r="2068" spans="5:9">
      <c r="E2068" t="s">
        <v>2475</v>
      </c>
      <c r="F2068">
        <f>_xlfn.NUMBERVALUE(_xlfn.TEXTAFTER(Table2[[#This Row],[my new versions]]," ",-1))</f>
        <v>23589.083764807499</v>
      </c>
      <c r="G2068" t="str">
        <f>_xlfn.TEXTBEFORE(SUBSTITUTE(Table2[[#This Row],[my new versions]],"'","")," ")</f>
        <v>RXN-G3PD1r_c_FWD-rt6208_c</v>
      </c>
      <c r="H2068">
        <f>_xlfn.XLOOKUP(Table2[[#This Row],[name]],Table1[name],Table1[1/h],0)</f>
        <v>23589.083764807521</v>
      </c>
      <c r="I2068" t="b">
        <f>OR(Table2[[#This Row],[match]]=0,ROUNDUP(_xlfn.NUMBERVALUE(Table2[[#This Row],[match]]),4)=ROUNDUP(_xlfn.NUMBERVALUE(Table2[[#This Row],[1/h]]),4))</f>
        <v>1</v>
      </c>
    </row>
    <row r="2069" spans="5:9">
      <c r="E2069" t="s">
        <v>2476</v>
      </c>
      <c r="F2069">
        <f>_xlfn.NUMBERVALUE(_xlfn.TEXTAFTER(Table2[[#This Row],[my new versions]]," ",-1))</f>
        <v>12673.550496858699</v>
      </c>
      <c r="G2069" t="str">
        <f>_xlfn.TEXTBEFORE(SUBSTITUTE(Table2[[#This Row],[my new versions]],"'","")," ")</f>
        <v>RXN-G3PD1r_c_REV-rt6208_c</v>
      </c>
      <c r="H2069">
        <f>_xlfn.XLOOKUP(Table2[[#This Row],[name]],Table1[name],Table1[1/h],0)</f>
        <v>0</v>
      </c>
      <c r="I2069" t="b">
        <f>OR(Table2[[#This Row],[match]]=0,ROUNDUP(_xlfn.NUMBERVALUE(Table2[[#This Row],[match]]),4)=ROUNDUP(_xlfn.NUMBERVALUE(Table2[[#This Row],[1/h]]),4))</f>
        <v>1</v>
      </c>
    </row>
    <row r="2070" spans="5:9">
      <c r="E2070" t="s">
        <v>2477</v>
      </c>
      <c r="F2070">
        <f>_xlfn.NUMBERVALUE(_xlfn.TEXTAFTER(Table2[[#This Row],[my new versions]]," ",-1))</f>
        <v>12673.550496858699</v>
      </c>
      <c r="G2070" t="str">
        <f>_xlfn.TEXTBEFORE(SUBSTITUTE(Table2[[#This Row],[my new versions]],"'","")," ")</f>
        <v>RXN-G3PDf_m_FWD-rt2671</v>
      </c>
      <c r="H2070">
        <f>_xlfn.XLOOKUP(Table2[[#This Row],[name]],Table1[name],Table1[1/h],0)</f>
        <v>0</v>
      </c>
      <c r="I2070" t="b">
        <f>OR(Table2[[#This Row],[match]]=0,ROUNDUP(_xlfn.NUMBERVALUE(Table2[[#This Row],[match]]),4)=ROUNDUP(_xlfn.NUMBERVALUE(Table2[[#This Row],[1/h]]),4))</f>
        <v>1</v>
      </c>
    </row>
    <row r="2071" spans="5:9">
      <c r="E2071" t="s">
        <v>2478</v>
      </c>
      <c r="F2071">
        <f>_xlfn.NUMBERVALUE(_xlfn.TEXTAFTER(Table2[[#This Row],[my new versions]]," ",-1))</f>
        <v>12673.550496858699</v>
      </c>
      <c r="G2071" t="str">
        <f>_xlfn.TEXTBEFORE(SUBSTITUTE(Table2[[#This Row],[my new versions]],"'","")," ")</f>
        <v>RXN-G3PIt_c_e_FWD-rt4413</v>
      </c>
      <c r="H2071">
        <f>_xlfn.XLOOKUP(Table2[[#This Row],[name]],Table1[name],Table1[1/h],0)</f>
        <v>0</v>
      </c>
      <c r="I2071" t="b">
        <f>OR(Table2[[#This Row],[match]]=0,ROUNDUP(_xlfn.NUMBERVALUE(Table2[[#This Row],[match]]),4)=ROUNDUP(_xlfn.NUMBERVALUE(Table2[[#This Row],[1/h]]),4))</f>
        <v>1</v>
      </c>
    </row>
    <row r="2072" spans="5:9">
      <c r="E2072" t="s">
        <v>2479</v>
      </c>
      <c r="F2072">
        <f>_xlfn.NUMBERVALUE(_xlfn.TEXTAFTER(Table2[[#This Row],[my new versions]]," ",-1))</f>
        <v>12673.550496858699</v>
      </c>
      <c r="G2072" t="str">
        <f>_xlfn.TEXTBEFORE(SUBSTITUTE(Table2[[#This Row],[my new versions]],"'","")," ")</f>
        <v>RXN-G3PIt_c_e_REV-rt4413</v>
      </c>
      <c r="H2072">
        <f>_xlfn.XLOOKUP(Table2[[#This Row],[name]],Table1[name],Table1[1/h],0)</f>
        <v>0</v>
      </c>
      <c r="I2072" t="b">
        <f>OR(Table2[[#This Row],[match]]=0,ROUNDUP(_xlfn.NUMBERVALUE(Table2[[#This Row],[match]]),4)=ROUNDUP(_xlfn.NUMBERVALUE(Table2[[#This Row],[1/h]]),4))</f>
        <v>1</v>
      </c>
    </row>
    <row r="2073" spans="5:9">
      <c r="E2073" t="s">
        <v>2480</v>
      </c>
      <c r="F2073">
        <f>_xlfn.NUMBERVALUE(_xlfn.TEXTAFTER(Table2[[#This Row],[my new versions]]," ",-1))</f>
        <v>12673.550496858699</v>
      </c>
      <c r="G2073" t="str">
        <f>_xlfn.TEXTBEFORE(SUBSTITUTE(Table2[[#This Row],[my new versions]],"'","")," ")</f>
        <v>RXN-G3PIt_c_en_FWD-UNKNOWN</v>
      </c>
      <c r="H2073">
        <f>_xlfn.XLOOKUP(Table2[[#This Row],[name]],Table1[name],Table1[1/h],0)</f>
        <v>0</v>
      </c>
      <c r="I2073" t="b">
        <f>OR(Table2[[#This Row],[match]]=0,ROUNDUP(_xlfn.NUMBERVALUE(Table2[[#This Row],[match]]),4)=ROUNDUP(_xlfn.NUMBERVALUE(Table2[[#This Row],[1/h]]),4))</f>
        <v>1</v>
      </c>
    </row>
    <row r="2074" spans="5:9">
      <c r="E2074" t="s">
        <v>2481</v>
      </c>
      <c r="F2074">
        <f>_xlfn.NUMBERVALUE(_xlfn.TEXTAFTER(Table2[[#This Row],[my new versions]]," ",-1))</f>
        <v>12673.550496858699</v>
      </c>
      <c r="G2074" t="str">
        <f>_xlfn.TEXTBEFORE(SUBSTITUTE(Table2[[#This Row],[my new versions]],"'","")," ")</f>
        <v>RXN-G3PIt_c_en_REV-UNKNOWN</v>
      </c>
      <c r="H2074">
        <f>_xlfn.XLOOKUP(Table2[[#This Row],[name]],Table1[name],Table1[1/h],0)</f>
        <v>0</v>
      </c>
      <c r="I2074" t="b">
        <f>OR(Table2[[#This Row],[match]]=0,ROUNDUP(_xlfn.NUMBERVALUE(Table2[[#This Row],[match]]),4)=ROUNDUP(_xlfn.NUMBERVALUE(Table2[[#This Row],[1/h]]),4))</f>
        <v>1</v>
      </c>
    </row>
    <row r="2075" spans="5:9">
      <c r="E2075" t="s">
        <v>2482</v>
      </c>
      <c r="F2075">
        <f>_xlfn.NUMBERVALUE(_xlfn.TEXTAFTER(Table2[[#This Row],[my new versions]]," ",-1))</f>
        <v>12673.550496858699</v>
      </c>
      <c r="G2075" t="str">
        <f>_xlfn.TEXTBEFORE(SUBSTITUTE(Table2[[#This Row],[my new versions]],"'","")," ")</f>
        <v>RXN-G3PT_c_FWD-rt0092</v>
      </c>
      <c r="H2075">
        <f>_xlfn.XLOOKUP(Table2[[#This Row],[name]],Table1[name],Table1[1/h],0)</f>
        <v>0</v>
      </c>
      <c r="I2075" t="b">
        <f>OR(Table2[[#This Row],[match]]=0,ROUNDUP(_xlfn.NUMBERVALUE(Table2[[#This Row],[match]]),4)=ROUNDUP(_xlfn.NUMBERVALUE(Table2[[#This Row],[1/h]]),4))</f>
        <v>1</v>
      </c>
    </row>
    <row r="2076" spans="5:9">
      <c r="E2076" t="s">
        <v>2483</v>
      </c>
      <c r="F2076">
        <f>_xlfn.NUMBERVALUE(_xlfn.TEXTAFTER(Table2[[#This Row],[my new versions]]," ",-1))</f>
        <v>12673.550496858699</v>
      </c>
      <c r="G2076" t="str">
        <f>_xlfn.TEXTBEFORE(SUBSTITUTE(Table2[[#This Row],[my new versions]],"'","")," ")</f>
        <v>RXN-G5SADr_c_FWD-SPONT</v>
      </c>
      <c r="H2076">
        <f>_xlfn.XLOOKUP(Table2[[#This Row],[name]],Table1[name],Table1[1/h],0)</f>
        <v>0</v>
      </c>
      <c r="I2076" t="b">
        <f>OR(Table2[[#This Row],[match]]=0,ROUNDUP(_xlfn.NUMBERVALUE(Table2[[#This Row],[match]]),4)=ROUNDUP(_xlfn.NUMBERVALUE(Table2[[#This Row],[1/h]]),4))</f>
        <v>1</v>
      </c>
    </row>
    <row r="2077" spans="5:9">
      <c r="E2077" t="s">
        <v>2484</v>
      </c>
      <c r="F2077">
        <f>_xlfn.NUMBERVALUE(_xlfn.TEXTAFTER(Table2[[#This Row],[my new versions]]," ",-1))</f>
        <v>12673.550496858699</v>
      </c>
      <c r="G2077" t="str">
        <f>_xlfn.TEXTBEFORE(SUBSTITUTE(Table2[[#This Row],[my new versions]],"'","")," ")</f>
        <v>RXN-G5SADr_c_REV-SPONT</v>
      </c>
      <c r="H2077">
        <f>_xlfn.XLOOKUP(Table2[[#This Row],[name]],Table1[name],Table1[1/h],0)</f>
        <v>0</v>
      </c>
      <c r="I2077" t="b">
        <f>OR(Table2[[#This Row],[match]]=0,ROUNDUP(_xlfn.NUMBERVALUE(Table2[[#This Row],[match]]),4)=ROUNDUP(_xlfn.NUMBERVALUE(Table2[[#This Row],[1/h]]),4))</f>
        <v>1</v>
      </c>
    </row>
    <row r="2078" spans="5:9">
      <c r="E2078" t="s">
        <v>2485</v>
      </c>
      <c r="F2078">
        <f>_xlfn.NUMBERVALUE(_xlfn.TEXTAFTER(Table2[[#This Row],[my new versions]]," ",-1))</f>
        <v>12673.550496858699</v>
      </c>
      <c r="G2078" t="str">
        <f>_xlfn.TEXTBEFORE(SUBSTITUTE(Table2[[#This Row],[my new versions]],"'","")," ")</f>
        <v>RXN-G5SADr_m_FWD-SPONT</v>
      </c>
      <c r="H2078">
        <f>_xlfn.XLOOKUP(Table2[[#This Row],[name]],Table1[name],Table1[1/h],0)</f>
        <v>0</v>
      </c>
      <c r="I2078" t="b">
        <f>OR(Table2[[#This Row],[match]]=0,ROUNDUP(_xlfn.NUMBERVALUE(Table2[[#This Row],[match]]),4)=ROUNDUP(_xlfn.NUMBERVALUE(Table2[[#This Row],[1/h]]),4))</f>
        <v>1</v>
      </c>
    </row>
    <row r="2079" spans="5:9">
      <c r="E2079" t="s">
        <v>2486</v>
      </c>
      <c r="F2079">
        <f>_xlfn.NUMBERVALUE(_xlfn.TEXTAFTER(Table2[[#This Row],[my new versions]]," ",-1))</f>
        <v>12673.550496858699</v>
      </c>
      <c r="G2079" t="str">
        <f>_xlfn.TEXTBEFORE(SUBSTITUTE(Table2[[#This Row],[my new versions]],"'","")," ")</f>
        <v>RXN-G5SADr_m_REV-SPONT</v>
      </c>
      <c r="H2079">
        <f>_xlfn.XLOOKUP(Table2[[#This Row],[name]],Table1[name],Table1[1/h],0)</f>
        <v>0</v>
      </c>
      <c r="I2079" t="b">
        <f>OR(Table2[[#This Row],[match]]=0,ROUNDUP(_xlfn.NUMBERVALUE(Table2[[#This Row],[match]]),4)=ROUNDUP(_xlfn.NUMBERVALUE(Table2[[#This Row],[1/h]]),4))</f>
        <v>1</v>
      </c>
    </row>
    <row r="2080" spans="5:9">
      <c r="E2080" t="s">
        <v>2487</v>
      </c>
      <c r="F2080">
        <f>_xlfn.NUMBERVALUE(_xlfn.TEXTAFTER(Table2[[#This Row],[my new versions]]," ",-1))</f>
        <v>6.43340256830054</v>
      </c>
      <c r="G2080" t="str">
        <f>_xlfn.TEXTBEFORE(SUBSTITUTE(Table2[[#This Row],[my new versions]],"'","")," ")</f>
        <v>RXN-G5SDy_c_FWD-rt7905</v>
      </c>
      <c r="H2080">
        <f>_xlfn.XLOOKUP(Table2[[#This Row],[name]],Table1[name],Table1[1/h],0)</f>
        <v>6.433402568300532</v>
      </c>
      <c r="I2080" t="b">
        <f>OR(Table2[[#This Row],[match]]=0,ROUNDUP(_xlfn.NUMBERVALUE(Table2[[#This Row],[match]]),4)=ROUNDUP(_xlfn.NUMBERVALUE(Table2[[#This Row],[1/h]]),4))</f>
        <v>1</v>
      </c>
    </row>
    <row r="2081" spans="5:9">
      <c r="E2081" t="s">
        <v>2488</v>
      </c>
      <c r="F2081">
        <f>_xlfn.NUMBERVALUE(_xlfn.TEXTAFTER(Table2[[#This Row],[my new versions]]," ",-1))</f>
        <v>12673.550496858699</v>
      </c>
      <c r="G2081" t="str">
        <f>_xlfn.TEXTBEFORE(SUBSTITUTE(Table2[[#This Row],[my new versions]],"'","")," ")</f>
        <v>RXN-G6PDA_c_FWD-UNKNOWN</v>
      </c>
      <c r="H2081">
        <f>_xlfn.XLOOKUP(Table2[[#This Row],[name]],Table1[name],Table1[1/h],0)</f>
        <v>0</v>
      </c>
      <c r="I2081" t="b">
        <f>OR(Table2[[#This Row],[match]]=0,ROUNDUP(_xlfn.NUMBERVALUE(Table2[[#This Row],[match]]),4)=ROUNDUP(_xlfn.NUMBERVALUE(Table2[[#This Row],[1/h]]),4))</f>
        <v>1</v>
      </c>
    </row>
    <row r="2082" spans="5:9">
      <c r="E2082" t="s">
        <v>2489</v>
      </c>
      <c r="F2082">
        <f>_xlfn.NUMBERVALUE(_xlfn.TEXTAFTER(Table2[[#This Row],[my new versions]]," ",-1))</f>
        <v>7113.24810238589</v>
      </c>
      <c r="G2082" t="str">
        <f>_xlfn.TEXTBEFORE(SUBSTITUTE(Table2[[#This Row],[my new versions]],"'","")," ")</f>
        <v>RXN-G6PDH2i_c_FWD-rt1632</v>
      </c>
      <c r="H2082">
        <f>_xlfn.XLOOKUP(Table2[[#This Row],[name]],Table1[name],Table1[1/h],0)</f>
        <v>7113.2481023858636</v>
      </c>
      <c r="I2082" t="b">
        <f>OR(Table2[[#This Row],[match]]=0,ROUNDUP(_xlfn.NUMBERVALUE(Table2[[#This Row],[match]]),4)=ROUNDUP(_xlfn.NUMBERVALUE(Table2[[#This Row],[1/h]]),4))</f>
        <v>1</v>
      </c>
    </row>
    <row r="2083" spans="5:9">
      <c r="E2083" t="s">
        <v>2490</v>
      </c>
      <c r="F2083">
        <f>_xlfn.NUMBERVALUE(_xlfn.TEXTAFTER(Table2[[#This Row],[my new versions]]," ",-1))</f>
        <v>12673.550496858699</v>
      </c>
      <c r="G2083" t="str">
        <f>_xlfn.TEXTBEFORE(SUBSTITUTE(Table2[[#This Row],[my new versions]],"'","")," ")</f>
        <v>RXN-G6PE_c_FWD-rt8255</v>
      </c>
      <c r="H2083">
        <f>_xlfn.XLOOKUP(Table2[[#This Row],[name]],Table1[name],Table1[1/h],0)</f>
        <v>0</v>
      </c>
      <c r="I2083" t="b">
        <f>OR(Table2[[#This Row],[match]]=0,ROUNDUP(_xlfn.NUMBERVALUE(Table2[[#This Row],[match]]),4)=ROUNDUP(_xlfn.NUMBERVALUE(Table2[[#This Row],[1/h]]),4))</f>
        <v>1</v>
      </c>
    </row>
    <row r="2084" spans="5:9">
      <c r="E2084" t="s">
        <v>2491</v>
      </c>
      <c r="F2084">
        <f>_xlfn.NUMBERVALUE(_xlfn.TEXTAFTER(Table2[[#This Row],[my new versions]]," ",-1))</f>
        <v>12673.550496858699</v>
      </c>
      <c r="G2084" t="str">
        <f>_xlfn.TEXTBEFORE(SUBSTITUTE(Table2[[#This Row],[my new versions]],"'","")," ")</f>
        <v>RXN-G6PE_c_REV-rt8255</v>
      </c>
      <c r="H2084">
        <f>_xlfn.XLOOKUP(Table2[[#This Row],[name]],Table1[name],Table1[1/h],0)</f>
        <v>0</v>
      </c>
      <c r="I2084" t="b">
        <f>OR(Table2[[#This Row],[match]]=0,ROUNDUP(_xlfn.NUMBERVALUE(Table2[[#This Row],[match]]),4)=ROUNDUP(_xlfn.NUMBERVALUE(Table2[[#This Row],[1/h]]),4))</f>
        <v>1</v>
      </c>
    </row>
    <row r="2085" spans="5:9">
      <c r="E2085" t="s">
        <v>2492</v>
      </c>
      <c r="F2085">
        <f>_xlfn.NUMBERVALUE(_xlfn.TEXTAFTER(Table2[[#This Row],[my new versions]]," ",-1))</f>
        <v>12673.550496858699</v>
      </c>
      <c r="G2085" t="str">
        <f>_xlfn.TEXTBEFORE(SUBSTITUTE(Table2[[#This Row],[my new versions]],"'","")," ")</f>
        <v>RXN-GALKi_c_FWD-rt5622</v>
      </c>
      <c r="H2085">
        <f>_xlfn.XLOOKUP(Table2[[#This Row],[name]],Table1[name],Table1[1/h],0)</f>
        <v>0</v>
      </c>
      <c r="I2085" t="b">
        <f>OR(Table2[[#This Row],[match]]=0,ROUNDUP(_xlfn.NUMBERVALUE(Table2[[#This Row],[match]]),4)=ROUNDUP(_xlfn.NUMBERVALUE(Table2[[#This Row],[1/h]]),4))</f>
        <v>1</v>
      </c>
    </row>
    <row r="2086" spans="5:9">
      <c r="E2086" t="s">
        <v>2493</v>
      </c>
      <c r="F2086">
        <f>_xlfn.NUMBERVALUE(_xlfn.TEXTAFTER(Table2[[#This Row],[my new versions]]," ",-1))</f>
        <v>12673.550496858699</v>
      </c>
      <c r="G2086" t="str">
        <f>_xlfn.TEXTBEFORE(SUBSTITUTE(Table2[[#This Row],[my new versions]],"'","")," ")</f>
        <v>RXN-GALOX_e_FWD-rt0174</v>
      </c>
      <c r="H2086">
        <f>_xlfn.XLOOKUP(Table2[[#This Row],[name]],Table1[name],Table1[1/h],0)</f>
        <v>0</v>
      </c>
      <c r="I2086" t="b">
        <f>OR(Table2[[#This Row],[match]]=0,ROUNDUP(_xlfn.NUMBERVALUE(Table2[[#This Row],[match]]),4)=ROUNDUP(_xlfn.NUMBERVALUE(Table2[[#This Row],[1/h]]),4))</f>
        <v>1</v>
      </c>
    </row>
    <row r="2087" spans="5:9">
      <c r="E2087" t="s">
        <v>2494</v>
      </c>
      <c r="F2087">
        <f>_xlfn.NUMBERVALUE(_xlfn.TEXTAFTER(Table2[[#This Row],[my new versions]]," ",-1))</f>
        <v>12673.550496858699</v>
      </c>
      <c r="G2087" t="str">
        <f>_xlfn.TEXTBEFORE(SUBSTITUTE(Table2[[#This Row],[my new versions]],"'","")," ")</f>
        <v>RXN-GALT_c_FWD-rt2964</v>
      </c>
      <c r="H2087">
        <f>_xlfn.XLOOKUP(Table2[[#This Row],[name]],Table1[name],Table1[1/h],0)</f>
        <v>0</v>
      </c>
      <c r="I2087" t="b">
        <f>OR(Table2[[#This Row],[match]]=0,ROUNDUP(_xlfn.NUMBERVALUE(Table2[[#This Row],[match]]),4)=ROUNDUP(_xlfn.NUMBERVALUE(Table2[[#This Row],[1/h]]),4))</f>
        <v>1</v>
      </c>
    </row>
    <row r="2088" spans="5:9">
      <c r="E2088" t="s">
        <v>2495</v>
      </c>
      <c r="F2088">
        <f>_xlfn.NUMBERVALUE(_xlfn.TEXTAFTER(Table2[[#This Row],[my new versions]]," ",-1))</f>
        <v>12673.550496858699</v>
      </c>
      <c r="G2088" t="str">
        <f>_xlfn.TEXTBEFORE(SUBSTITUTE(Table2[[#This Row],[my new versions]],"'","")," ")</f>
        <v>RXN-GALtps_e_FWD-rt2336</v>
      </c>
      <c r="H2088">
        <f>_xlfn.XLOOKUP(Table2[[#This Row],[name]],Table1[name],Table1[1/h],0)</f>
        <v>0</v>
      </c>
      <c r="I2088" t="b">
        <f>OR(Table2[[#This Row],[match]]=0,ROUNDUP(_xlfn.NUMBERVALUE(Table2[[#This Row],[match]]),4)=ROUNDUP(_xlfn.NUMBERVALUE(Table2[[#This Row],[1/h]]),4))</f>
        <v>1</v>
      </c>
    </row>
    <row r="2089" spans="5:9">
      <c r="E2089" t="s">
        <v>2496</v>
      </c>
      <c r="F2089">
        <f>_xlfn.NUMBERVALUE(_xlfn.TEXTAFTER(Table2[[#This Row],[my new versions]]," ",-1))</f>
        <v>12673.550496858699</v>
      </c>
      <c r="G2089" t="str">
        <f>_xlfn.TEXTBEFORE(SUBSTITUTE(Table2[[#This Row],[my new versions]],"'","")," ")</f>
        <v>RXN-GALtps_e_FWD-rt2833</v>
      </c>
      <c r="H2089">
        <f>_xlfn.XLOOKUP(Table2[[#This Row],[name]],Table1[name],Table1[1/h],0)</f>
        <v>0</v>
      </c>
      <c r="I2089" t="b">
        <f>OR(Table2[[#This Row],[match]]=0,ROUNDUP(_xlfn.NUMBERVALUE(Table2[[#This Row],[match]]),4)=ROUNDUP(_xlfn.NUMBERVALUE(Table2[[#This Row],[1/h]]),4))</f>
        <v>1</v>
      </c>
    </row>
    <row r="2090" spans="5:9">
      <c r="E2090" t="s">
        <v>2497</v>
      </c>
      <c r="F2090">
        <f>_xlfn.NUMBERVALUE(_xlfn.TEXTAFTER(Table2[[#This Row],[my new versions]]," ",-1))</f>
        <v>12673.550496858699</v>
      </c>
      <c r="G2090" t="str">
        <f>_xlfn.TEXTBEFORE(SUBSTITUTE(Table2[[#This Row],[my new versions]],"'","")," ")</f>
        <v>RXN-GALtps_e_FWD-rt3556</v>
      </c>
      <c r="H2090">
        <f>_xlfn.XLOOKUP(Table2[[#This Row],[name]],Table1[name],Table1[1/h],0)</f>
        <v>0</v>
      </c>
      <c r="I2090" t="b">
        <f>OR(Table2[[#This Row],[match]]=0,ROUNDUP(_xlfn.NUMBERVALUE(Table2[[#This Row],[match]]),4)=ROUNDUP(_xlfn.NUMBERVALUE(Table2[[#This Row],[1/h]]),4))</f>
        <v>1</v>
      </c>
    </row>
    <row r="2091" spans="5:9">
      <c r="E2091" t="s">
        <v>2498</v>
      </c>
      <c r="F2091">
        <f>_xlfn.NUMBERVALUE(_xlfn.TEXTAFTER(Table2[[#This Row],[my new versions]]," ",-1))</f>
        <v>12673.550496858699</v>
      </c>
      <c r="G2091" t="str">
        <f>_xlfn.TEXTBEFORE(SUBSTITUTE(Table2[[#This Row],[my new versions]],"'","")," ")</f>
        <v>RXN-GALtps_e_FWD-rt7817</v>
      </c>
      <c r="H2091">
        <f>_xlfn.XLOOKUP(Table2[[#This Row],[name]],Table1[name],Table1[1/h],0)</f>
        <v>0</v>
      </c>
      <c r="I2091" t="b">
        <f>OR(Table2[[#This Row],[match]]=0,ROUNDUP(_xlfn.NUMBERVALUE(Table2[[#This Row],[match]]),4)=ROUNDUP(_xlfn.NUMBERVALUE(Table2[[#This Row],[1/h]]),4))</f>
        <v>1</v>
      </c>
    </row>
    <row r="2092" spans="5:9">
      <c r="E2092" t="s">
        <v>2499</v>
      </c>
      <c r="F2092">
        <f>_xlfn.NUMBERVALUE(_xlfn.TEXTAFTER(Table2[[#This Row],[my new versions]]," ",-1))</f>
        <v>41537.797017119599</v>
      </c>
      <c r="G2092" t="str">
        <f>_xlfn.TEXTBEFORE(SUBSTITUTE(Table2[[#This Row],[my new versions]],"'","")," ")</f>
        <v>RXN-GALUi_c_FWD-rt3384</v>
      </c>
      <c r="H2092">
        <f>_xlfn.XLOOKUP(Table2[[#This Row],[name]],Table1[name],Table1[1/h],0)</f>
        <v>41537.797017119643</v>
      </c>
      <c r="I2092" t="b">
        <f>OR(Table2[[#This Row],[match]]=0,ROUNDUP(_xlfn.NUMBERVALUE(Table2[[#This Row],[match]]),4)=ROUNDUP(_xlfn.NUMBERVALUE(Table2[[#This Row],[1/h]]),4))</f>
        <v>1</v>
      </c>
    </row>
    <row r="2093" spans="5:9">
      <c r="E2093" t="s">
        <v>2500</v>
      </c>
      <c r="F2093">
        <f>_xlfn.NUMBERVALUE(_xlfn.TEXTAFTER(Table2[[#This Row],[my new versions]]," ",-1))</f>
        <v>12673.550496858699</v>
      </c>
      <c r="G2093" t="str">
        <f>_xlfn.TEXTBEFORE(SUBSTITUTE(Table2[[#This Row],[my new versions]],"'","")," ")</f>
        <v>RXN-GALUi_c_REV-rt3384</v>
      </c>
      <c r="H2093">
        <f>_xlfn.XLOOKUP(Table2[[#This Row],[name]],Table1[name],Table1[1/h],0)</f>
        <v>0</v>
      </c>
      <c r="I2093" t="b">
        <f>OR(Table2[[#This Row],[match]]=0,ROUNDUP(_xlfn.NUMBERVALUE(Table2[[#This Row],[match]]),4)=ROUNDUP(_xlfn.NUMBERVALUE(Table2[[#This Row],[1/h]]),4))</f>
        <v>1</v>
      </c>
    </row>
    <row r="2094" spans="5:9">
      <c r="E2094" t="s">
        <v>2501</v>
      </c>
      <c r="F2094">
        <f>_xlfn.NUMBERVALUE(_xlfn.TEXTAFTER(Table2[[#This Row],[my new versions]]," ",-1))</f>
        <v>12673.550496858699</v>
      </c>
      <c r="G2094" t="str">
        <f>_xlfn.TEXTBEFORE(SUBSTITUTE(Table2[[#This Row],[my new versions]],"'","")," ")</f>
        <v>RXN-GAM6Pt_c_FWD-SPONT</v>
      </c>
      <c r="H2094">
        <f>_xlfn.XLOOKUP(Table2[[#This Row],[name]],Table1[name],Table1[1/h],0)</f>
        <v>0</v>
      </c>
      <c r="I2094" t="b">
        <f>OR(Table2[[#This Row],[match]]=0,ROUNDUP(_xlfn.NUMBERVALUE(Table2[[#This Row],[match]]),4)=ROUNDUP(_xlfn.NUMBERVALUE(Table2[[#This Row],[1/h]]),4))</f>
        <v>1</v>
      </c>
    </row>
    <row r="2095" spans="5:9">
      <c r="E2095" t="s">
        <v>2502</v>
      </c>
      <c r="F2095">
        <f>_xlfn.NUMBERVALUE(_xlfn.TEXTAFTER(Table2[[#This Row],[my new versions]]," ",-1))</f>
        <v>12673.550496858699</v>
      </c>
      <c r="G2095" t="str">
        <f>_xlfn.TEXTBEFORE(SUBSTITUTE(Table2[[#This Row],[my new versions]],"'","")," ")</f>
        <v>RXN-GAM6Pt_c_REV-SPONT</v>
      </c>
      <c r="H2095">
        <f>_xlfn.XLOOKUP(Table2[[#This Row],[name]],Table1[name],Table1[1/h],0)</f>
        <v>0</v>
      </c>
      <c r="I2095" t="b">
        <f>OR(Table2[[#This Row],[match]]=0,ROUNDUP(_xlfn.NUMBERVALUE(Table2[[#This Row],[match]]),4)=ROUNDUP(_xlfn.NUMBERVALUE(Table2[[#This Row],[1/h]]),4))</f>
        <v>1</v>
      </c>
    </row>
    <row r="2096" spans="5:9">
      <c r="E2096" t="s">
        <v>2503</v>
      </c>
      <c r="F2096">
        <f>_xlfn.NUMBERVALUE(_xlfn.TEXTAFTER(Table2[[#This Row],[my new versions]]," ",-1))</f>
        <v>255717.399355286</v>
      </c>
      <c r="G2096" t="str">
        <f>_xlfn.TEXTBEFORE(SUBSTITUTE(Table2[[#This Row],[my new versions]],"'","")," ")</f>
        <v>RXN-GAPD_c_FWD-rt2245</v>
      </c>
      <c r="H2096">
        <f>_xlfn.XLOOKUP(Table2[[#This Row],[name]],Table1[name],Table1[1/h],0)</f>
        <v>255717.39935528638</v>
      </c>
      <c r="I2096" t="b">
        <f>OR(Table2[[#This Row],[match]]=0,ROUNDUP(_xlfn.NUMBERVALUE(Table2[[#This Row],[match]]),4)=ROUNDUP(_xlfn.NUMBERVALUE(Table2[[#This Row],[1/h]]),4))</f>
        <v>1</v>
      </c>
    </row>
    <row r="2097" spans="5:9">
      <c r="E2097" t="s">
        <v>2504</v>
      </c>
      <c r="F2097">
        <f>_xlfn.NUMBERVALUE(_xlfn.TEXTAFTER(Table2[[#This Row],[my new versions]]," ",-1))</f>
        <v>12673.550496858699</v>
      </c>
      <c r="G2097" t="str">
        <f>_xlfn.TEXTBEFORE(SUBSTITUTE(Table2[[#This Row],[my new versions]],"'","")," ")</f>
        <v>RXN-GAPD_c_REV-rt2245</v>
      </c>
      <c r="H2097">
        <f>_xlfn.XLOOKUP(Table2[[#This Row],[name]],Table1[name],Table1[1/h],0)</f>
        <v>0</v>
      </c>
      <c r="I2097" t="b">
        <f>OR(Table2[[#This Row],[match]]=0,ROUNDUP(_xlfn.NUMBERVALUE(Table2[[#This Row],[match]]),4)=ROUNDUP(_xlfn.NUMBERVALUE(Table2[[#This Row],[1/h]]),4))</f>
        <v>1</v>
      </c>
    </row>
    <row r="2098" spans="5:9">
      <c r="E2098" t="s">
        <v>2505</v>
      </c>
      <c r="F2098">
        <f>_xlfn.NUMBERVALUE(_xlfn.TEXTAFTER(Table2[[#This Row],[my new versions]]," ",-1))</f>
        <v>255717.399355286</v>
      </c>
      <c r="G2098" t="str">
        <f>_xlfn.TEXTBEFORE(SUBSTITUTE(Table2[[#This Row],[my new versions]],"'","")," ")</f>
        <v>RXN-GAPD_c_FWD-rt3311</v>
      </c>
      <c r="H2098">
        <f>_xlfn.XLOOKUP(Table2[[#This Row],[name]],Table1[name],Table1[1/h],0)</f>
        <v>255717.39935528638</v>
      </c>
      <c r="I2098" t="b">
        <f>OR(Table2[[#This Row],[match]]=0,ROUNDUP(_xlfn.NUMBERVALUE(Table2[[#This Row],[match]]),4)=ROUNDUP(_xlfn.NUMBERVALUE(Table2[[#This Row],[1/h]]),4))</f>
        <v>1</v>
      </c>
    </row>
    <row r="2099" spans="5:9">
      <c r="E2099" t="s">
        <v>2506</v>
      </c>
      <c r="F2099">
        <f>_xlfn.NUMBERVALUE(_xlfn.TEXTAFTER(Table2[[#This Row],[my new versions]]," ",-1))</f>
        <v>12673.550496858699</v>
      </c>
      <c r="G2099" t="str">
        <f>_xlfn.TEXTBEFORE(SUBSTITUTE(Table2[[#This Row],[my new versions]],"'","")," ")</f>
        <v>RXN-GAPD_c_REV-rt3311</v>
      </c>
      <c r="H2099">
        <f>_xlfn.XLOOKUP(Table2[[#This Row],[name]],Table1[name],Table1[1/h],0)</f>
        <v>0</v>
      </c>
      <c r="I2099" t="b">
        <f>OR(Table2[[#This Row],[match]]=0,ROUNDUP(_xlfn.NUMBERVALUE(Table2[[#This Row],[match]]),4)=ROUNDUP(_xlfn.NUMBERVALUE(Table2[[#This Row],[1/h]]),4))</f>
        <v>1</v>
      </c>
    </row>
    <row r="2100" spans="5:9">
      <c r="E2100" t="s">
        <v>2507</v>
      </c>
      <c r="F2100">
        <f>_xlfn.NUMBERVALUE(_xlfn.TEXTAFTER(Table2[[#This Row],[my new versions]]," ",-1))</f>
        <v>25274.012975642599</v>
      </c>
      <c r="G2100" t="str">
        <f>_xlfn.TEXTBEFORE(SUBSTITUTE(Table2[[#This Row],[my new versions]],"'","")," ")</f>
        <v>RXN-GARFT_c_FWD-rt5227</v>
      </c>
      <c r="H2100">
        <f>_xlfn.XLOOKUP(Table2[[#This Row],[name]],Table1[name],Table1[1/h],0)</f>
        <v>25274.012975642592</v>
      </c>
      <c r="I2100" t="b">
        <f>OR(Table2[[#This Row],[match]]=0,ROUNDUP(_xlfn.NUMBERVALUE(Table2[[#This Row],[match]]),4)=ROUNDUP(_xlfn.NUMBERVALUE(Table2[[#This Row],[1/h]]),4))</f>
        <v>1</v>
      </c>
    </row>
    <row r="2101" spans="5:9">
      <c r="E2101" t="s">
        <v>2508</v>
      </c>
      <c r="F2101">
        <f>_xlfn.NUMBERVALUE(_xlfn.TEXTAFTER(Table2[[#This Row],[my new versions]]," ",-1))</f>
        <v>12673.550496858699</v>
      </c>
      <c r="G2101" t="str">
        <f>_xlfn.TEXTBEFORE(SUBSTITUTE(Table2[[#This Row],[my new versions]],"'","")," ")</f>
        <v>RXN-GBBOX_c_FWD-rt6692_c</v>
      </c>
      <c r="H2101">
        <f>_xlfn.XLOOKUP(Table2[[#This Row],[name]],Table1[name],Table1[1/h],0)</f>
        <v>0</v>
      </c>
      <c r="I2101" t="b">
        <f>OR(Table2[[#This Row],[match]]=0,ROUNDUP(_xlfn.NUMBERVALUE(Table2[[#This Row],[match]]),4)=ROUNDUP(_xlfn.NUMBERVALUE(Table2[[#This Row],[1/h]]),4))</f>
        <v>1</v>
      </c>
    </row>
    <row r="2102" spans="5:9">
      <c r="E2102" t="s">
        <v>2509</v>
      </c>
      <c r="F2102">
        <f>_xlfn.NUMBERVALUE(_xlfn.TEXTAFTER(Table2[[#This Row],[my new versions]]," ",-1))</f>
        <v>12673.550496858699</v>
      </c>
      <c r="G2102" t="str">
        <f>_xlfn.TEXTBEFORE(SUBSTITUTE(Table2[[#This Row],[my new versions]],"'","")," ")</f>
        <v>RXN-GCALDt_c_e_FWD-SPONT</v>
      </c>
      <c r="H2102">
        <f>_xlfn.XLOOKUP(Table2[[#This Row],[name]],Table1[name],Table1[1/h],0)</f>
        <v>0</v>
      </c>
      <c r="I2102" t="b">
        <f>OR(Table2[[#This Row],[match]]=0,ROUNDUP(_xlfn.NUMBERVALUE(Table2[[#This Row],[match]]),4)=ROUNDUP(_xlfn.NUMBERVALUE(Table2[[#This Row],[1/h]]),4))</f>
        <v>1</v>
      </c>
    </row>
    <row r="2103" spans="5:9">
      <c r="E2103" t="s">
        <v>2510</v>
      </c>
      <c r="F2103">
        <f>_xlfn.NUMBERVALUE(_xlfn.TEXTAFTER(Table2[[#This Row],[my new versions]]," ",-1))</f>
        <v>12673.550496858699</v>
      </c>
      <c r="G2103" t="str">
        <f>_xlfn.TEXTBEFORE(SUBSTITUTE(Table2[[#This Row],[my new versions]],"'","")," ")</f>
        <v>RXN-GCALDt_c_e_REV-SPONT</v>
      </c>
      <c r="H2103">
        <f>_xlfn.XLOOKUP(Table2[[#This Row],[name]],Table1[name],Table1[1/h],0)</f>
        <v>0</v>
      </c>
      <c r="I2103" t="b">
        <f>OR(Table2[[#This Row],[match]]=0,ROUNDUP(_xlfn.NUMBERVALUE(Table2[[#This Row],[match]]),4)=ROUNDUP(_xlfn.NUMBERVALUE(Table2[[#This Row],[1/h]]),4))</f>
        <v>1</v>
      </c>
    </row>
    <row r="2104" spans="5:9">
      <c r="E2104" t="s">
        <v>2511</v>
      </c>
      <c r="F2104">
        <f>_xlfn.NUMBERVALUE(_xlfn.TEXTAFTER(Table2[[#This Row],[my new versions]]," ",-1))</f>
        <v>12673.550496858699</v>
      </c>
      <c r="G2104" t="str">
        <f>_xlfn.TEXTBEFORE(SUBSTITUTE(Table2[[#This Row],[my new versions]],"'","")," ")</f>
        <v>RXN-GCALDt_c_m_FWD-SPONT</v>
      </c>
      <c r="H2104">
        <f>_xlfn.XLOOKUP(Table2[[#This Row],[name]],Table1[name],Table1[1/h],0)</f>
        <v>0</v>
      </c>
      <c r="I2104" t="b">
        <f>OR(Table2[[#This Row],[match]]=0,ROUNDUP(_xlfn.NUMBERVALUE(Table2[[#This Row],[match]]),4)=ROUNDUP(_xlfn.NUMBERVALUE(Table2[[#This Row],[1/h]]),4))</f>
        <v>1</v>
      </c>
    </row>
    <row r="2105" spans="5:9">
      <c r="E2105" t="s">
        <v>2512</v>
      </c>
      <c r="F2105">
        <f>_xlfn.NUMBERVALUE(_xlfn.TEXTAFTER(Table2[[#This Row],[my new versions]]," ",-1))</f>
        <v>12673.550496858699</v>
      </c>
      <c r="G2105" t="str">
        <f>_xlfn.TEXTBEFORE(SUBSTITUTE(Table2[[#This Row],[my new versions]],"'","")," ")</f>
        <v>RXN-GCALDt_c_m_REV-SPONT</v>
      </c>
      <c r="H2105">
        <f>_xlfn.XLOOKUP(Table2[[#This Row],[name]],Table1[name],Table1[1/h],0)</f>
        <v>0</v>
      </c>
      <c r="I2105" t="b">
        <f>OR(Table2[[#This Row],[match]]=0,ROUNDUP(_xlfn.NUMBERVALUE(Table2[[#This Row],[match]]),4)=ROUNDUP(_xlfn.NUMBERVALUE(Table2[[#This Row],[1/h]]),4))</f>
        <v>1</v>
      </c>
    </row>
    <row r="2106" spans="5:9">
      <c r="E2106" t="s">
        <v>2513</v>
      </c>
      <c r="F2106">
        <f>_xlfn.NUMBERVALUE(_xlfn.TEXTAFTER(Table2[[#This Row],[my new versions]]," ",-1))</f>
        <v>12673.550496858699</v>
      </c>
      <c r="G2106" t="str">
        <f>_xlfn.TEXTBEFORE(SUBSTITUTE(Table2[[#This Row],[my new versions]],"'","")," ")</f>
        <v>RXN-GDPMANNt_c_g_FWD-UNKNOWN</v>
      </c>
      <c r="H2106">
        <f>_xlfn.XLOOKUP(Table2[[#This Row],[name]],Table1[name],Table1[1/h],0)</f>
        <v>0</v>
      </c>
      <c r="I2106" t="b">
        <f>OR(Table2[[#This Row],[match]]=0,ROUNDUP(_xlfn.NUMBERVALUE(Table2[[#This Row],[match]]),4)=ROUNDUP(_xlfn.NUMBERVALUE(Table2[[#This Row],[1/h]]),4))</f>
        <v>1</v>
      </c>
    </row>
    <row r="2107" spans="5:9">
      <c r="E2107" t="s">
        <v>2514</v>
      </c>
      <c r="F2107">
        <f>_xlfn.NUMBERVALUE(_xlfn.TEXTAFTER(Table2[[#This Row],[my new versions]]," ",-1))</f>
        <v>12673.550496858699</v>
      </c>
      <c r="G2107" t="str">
        <f>_xlfn.TEXTBEFORE(SUBSTITUTE(Table2[[#This Row],[my new versions]],"'","")," ")</f>
        <v>RXN-GDPMANNt_c_g_REV-UNKNOWN</v>
      </c>
      <c r="H2107">
        <f>_xlfn.XLOOKUP(Table2[[#This Row],[name]],Table1[name],Table1[1/h],0)</f>
        <v>0</v>
      </c>
      <c r="I2107" t="b">
        <f>OR(Table2[[#This Row],[match]]=0,ROUNDUP(_xlfn.NUMBERVALUE(Table2[[#This Row],[match]]),4)=ROUNDUP(_xlfn.NUMBERVALUE(Table2[[#This Row],[1/h]]),4))</f>
        <v>1</v>
      </c>
    </row>
    <row r="2108" spans="5:9">
      <c r="E2108" t="s">
        <v>2515</v>
      </c>
      <c r="F2108">
        <f>_xlfn.NUMBERVALUE(_xlfn.TEXTAFTER(Table2[[#This Row],[my new versions]]," ",-1))</f>
        <v>12673.550496858699</v>
      </c>
      <c r="G2108" t="str">
        <f>_xlfn.TEXTBEFORE(SUBSTITUTE(Table2[[#This Row],[my new versions]],"'","")," ")</f>
        <v>RXN-GDPMANt_c_g_FWD-rt4177</v>
      </c>
      <c r="H2108">
        <f>_xlfn.XLOOKUP(Table2[[#This Row],[name]],Table1[name],Table1[1/h],0)</f>
        <v>0</v>
      </c>
      <c r="I2108" t="b">
        <f>OR(Table2[[#This Row],[match]]=0,ROUNDUP(_xlfn.NUMBERVALUE(Table2[[#This Row],[match]]),4)=ROUNDUP(_xlfn.NUMBERVALUE(Table2[[#This Row],[1/h]]),4))</f>
        <v>1</v>
      </c>
    </row>
    <row r="2109" spans="5:9">
      <c r="E2109" t="s">
        <v>2516</v>
      </c>
      <c r="F2109">
        <f>_xlfn.NUMBERVALUE(_xlfn.TEXTAFTER(Table2[[#This Row],[my new versions]]," ",-1))</f>
        <v>12673.550496858699</v>
      </c>
      <c r="G2109" t="str">
        <f>_xlfn.TEXTBEFORE(SUBSTITUTE(Table2[[#This Row],[my new versions]],"'","")," ")</f>
        <v>RXN-GDPt_c_g_FWD-SPONT</v>
      </c>
      <c r="H2109">
        <f>_xlfn.XLOOKUP(Table2[[#This Row],[name]],Table1[name],Table1[1/h],0)</f>
        <v>0</v>
      </c>
      <c r="I2109" t="b">
        <f>OR(Table2[[#This Row],[match]]=0,ROUNDUP(_xlfn.NUMBERVALUE(Table2[[#This Row],[match]]),4)=ROUNDUP(_xlfn.NUMBERVALUE(Table2[[#This Row],[1/h]]),4))</f>
        <v>1</v>
      </c>
    </row>
    <row r="2110" spans="5:9">
      <c r="E2110" t="s">
        <v>2517</v>
      </c>
      <c r="F2110">
        <f>_xlfn.NUMBERVALUE(_xlfn.TEXTAFTER(Table2[[#This Row],[my new versions]]," ",-1))</f>
        <v>12673.550496858699</v>
      </c>
      <c r="G2110" t="str">
        <f>_xlfn.TEXTBEFORE(SUBSTITUTE(Table2[[#This Row],[my new versions]],"'","")," ")</f>
        <v>RXN-GDPt_c_g_REV-SPONT</v>
      </c>
      <c r="H2110">
        <f>_xlfn.XLOOKUP(Table2[[#This Row],[name]],Table1[name],Table1[1/h],0)</f>
        <v>0</v>
      </c>
      <c r="I2110" t="b">
        <f>OR(Table2[[#This Row],[match]]=0,ROUNDUP(_xlfn.NUMBERVALUE(Table2[[#This Row],[match]]),4)=ROUNDUP(_xlfn.NUMBERVALUE(Table2[[#This Row],[1/h]]),4))</f>
        <v>1</v>
      </c>
    </row>
    <row r="2111" spans="5:9">
      <c r="E2111" t="s">
        <v>2518</v>
      </c>
      <c r="F2111">
        <f>_xlfn.NUMBERVALUE(_xlfn.TEXTAFTER(Table2[[#This Row],[my new versions]]," ",-1))</f>
        <v>12673.550496858699</v>
      </c>
      <c r="G2111" t="str">
        <f>_xlfn.TEXTBEFORE(SUBSTITUTE(Table2[[#This Row],[my new versions]],"'","")," ")</f>
        <v>RXN-GDPt_c_n_FWD-SPONT</v>
      </c>
      <c r="H2111">
        <f>_xlfn.XLOOKUP(Table2[[#This Row],[name]],Table1[name],Table1[1/h],0)</f>
        <v>0</v>
      </c>
      <c r="I2111" t="b">
        <f>OR(Table2[[#This Row],[match]]=0,ROUNDUP(_xlfn.NUMBERVALUE(Table2[[#This Row],[match]]),4)=ROUNDUP(_xlfn.NUMBERVALUE(Table2[[#This Row],[1/h]]),4))</f>
        <v>1</v>
      </c>
    </row>
    <row r="2112" spans="5:9">
      <c r="E2112" t="s">
        <v>2519</v>
      </c>
      <c r="F2112">
        <f>_xlfn.NUMBERVALUE(_xlfn.TEXTAFTER(Table2[[#This Row],[my new versions]]," ",-1))</f>
        <v>12673.550496858699</v>
      </c>
      <c r="G2112" t="str">
        <f>_xlfn.TEXTBEFORE(SUBSTITUTE(Table2[[#This Row],[my new versions]],"'","")," ")</f>
        <v>RXN-GDPt_c_n_REV-SPONT</v>
      </c>
      <c r="H2112">
        <f>_xlfn.XLOOKUP(Table2[[#This Row],[name]],Table1[name],Table1[1/h],0)</f>
        <v>0</v>
      </c>
      <c r="I2112" t="b">
        <f>OR(Table2[[#This Row],[match]]=0,ROUNDUP(_xlfn.NUMBERVALUE(Table2[[#This Row],[match]]),4)=ROUNDUP(_xlfn.NUMBERVALUE(Table2[[#This Row],[1/h]]),4))</f>
        <v>1</v>
      </c>
    </row>
    <row r="2113" spans="5:9">
      <c r="E2113" t="s">
        <v>2520</v>
      </c>
      <c r="F2113">
        <f>_xlfn.NUMBERVALUE(_xlfn.TEXTAFTER(Table2[[#This Row],[my new versions]]," ",-1))</f>
        <v>12673.550496858699</v>
      </c>
      <c r="G2113" t="str">
        <f>_xlfn.TEXTBEFORE(SUBSTITUTE(Table2[[#This Row],[my new versions]],"'","")," ")</f>
        <v>RXN-GENERIC_ca2metal2_c_FWD-SPONT</v>
      </c>
      <c r="H2113">
        <f>_xlfn.XLOOKUP(Table2[[#This Row],[name]],Table1[name],Table1[1/h],0)</f>
        <v>0</v>
      </c>
      <c r="I2113" t="b">
        <f>OR(Table2[[#This Row],[match]]=0,ROUNDUP(_xlfn.NUMBERVALUE(Table2[[#This Row],[match]]),4)=ROUNDUP(_xlfn.NUMBERVALUE(Table2[[#This Row],[1/h]]),4))</f>
        <v>1</v>
      </c>
    </row>
    <row r="2114" spans="5:9">
      <c r="E2114" t="s">
        <v>2521</v>
      </c>
      <c r="F2114">
        <f>_xlfn.NUMBERVALUE(_xlfn.TEXTAFTER(Table2[[#This Row],[my new versions]]," ",-1))</f>
        <v>12673.550496858699</v>
      </c>
      <c r="G2114" t="str">
        <f>_xlfn.TEXTBEFORE(SUBSTITUTE(Table2[[#This Row],[my new versions]],"'","")," ")</f>
        <v>RXN-GENERIC_ca2metal2_e_FWD-SPONT</v>
      </c>
      <c r="H2114">
        <f>_xlfn.XLOOKUP(Table2[[#This Row],[name]],Table1[name],Table1[1/h],0)</f>
        <v>0</v>
      </c>
      <c r="I2114" t="b">
        <f>OR(Table2[[#This Row],[match]]=0,ROUNDUP(_xlfn.NUMBERVALUE(Table2[[#This Row],[match]]),4)=ROUNDUP(_xlfn.NUMBERVALUE(Table2[[#This Row],[1/h]]),4))</f>
        <v>1</v>
      </c>
    </row>
    <row r="2115" spans="5:9">
      <c r="E2115" t="s">
        <v>2522</v>
      </c>
      <c r="F2115">
        <f>_xlfn.NUMBERVALUE(_xlfn.TEXTAFTER(Table2[[#This Row],[my new versions]]," ",-1))</f>
        <v>12673.550496858699</v>
      </c>
      <c r="G2115" t="str">
        <f>_xlfn.TEXTBEFORE(SUBSTITUTE(Table2[[#This Row],[my new versions]],"'","")," ")</f>
        <v>RXN-GENERIC_cobalt2metal2_c_FWD-SPONT</v>
      </c>
      <c r="H2115">
        <f>_xlfn.XLOOKUP(Table2[[#This Row],[name]],Table1[name],Table1[1/h],0)</f>
        <v>0</v>
      </c>
      <c r="I2115" t="b">
        <f>OR(Table2[[#This Row],[match]]=0,ROUNDUP(_xlfn.NUMBERVALUE(Table2[[#This Row],[match]]),4)=ROUNDUP(_xlfn.NUMBERVALUE(Table2[[#This Row],[1/h]]),4))</f>
        <v>1</v>
      </c>
    </row>
    <row r="2116" spans="5:9">
      <c r="E2116" t="s">
        <v>2523</v>
      </c>
      <c r="F2116">
        <f>_xlfn.NUMBERVALUE(_xlfn.TEXTAFTER(Table2[[#This Row],[my new versions]]," ",-1))</f>
        <v>12673.550496858699</v>
      </c>
      <c r="G2116" t="str">
        <f>_xlfn.TEXTBEFORE(SUBSTITUTE(Table2[[#This Row],[my new versions]],"'","")," ")</f>
        <v>RXN-GENERIC_cobalt2metal2_e_FWD-SPONT</v>
      </c>
      <c r="H2116">
        <f>_xlfn.XLOOKUP(Table2[[#This Row],[name]],Table1[name],Table1[1/h],0)</f>
        <v>0</v>
      </c>
      <c r="I2116" t="b">
        <f>OR(Table2[[#This Row],[match]]=0,ROUNDUP(_xlfn.NUMBERVALUE(Table2[[#This Row],[match]]),4)=ROUNDUP(_xlfn.NUMBERVALUE(Table2[[#This Row],[1/h]]),4))</f>
        <v>1</v>
      </c>
    </row>
    <row r="2117" spans="5:9">
      <c r="E2117" t="s">
        <v>2524</v>
      </c>
      <c r="F2117">
        <f>_xlfn.NUMBERVALUE(_xlfn.TEXTAFTER(Table2[[#This Row],[my new versions]]," ",-1))</f>
        <v>12673.550496858699</v>
      </c>
      <c r="G2117" t="str">
        <f>_xlfn.TEXTBEFORE(SUBSTITUTE(Table2[[#This Row],[my new versions]],"'","")," ")</f>
        <v>RXN-GENERIC_cu2metal2_c_FWD-SPONT</v>
      </c>
      <c r="H2117">
        <f>_xlfn.XLOOKUP(Table2[[#This Row],[name]],Table1[name],Table1[1/h],0)</f>
        <v>0</v>
      </c>
      <c r="I2117" t="b">
        <f>OR(Table2[[#This Row],[match]]=0,ROUNDUP(_xlfn.NUMBERVALUE(Table2[[#This Row],[match]]),4)=ROUNDUP(_xlfn.NUMBERVALUE(Table2[[#This Row],[1/h]]),4))</f>
        <v>1</v>
      </c>
    </row>
    <row r="2118" spans="5:9">
      <c r="E2118" t="s">
        <v>2525</v>
      </c>
      <c r="F2118">
        <f>_xlfn.NUMBERVALUE(_xlfn.TEXTAFTER(Table2[[#This Row],[my new versions]]," ",-1))</f>
        <v>12673.550496858699</v>
      </c>
      <c r="G2118" t="str">
        <f>_xlfn.TEXTBEFORE(SUBSTITUTE(Table2[[#This Row],[my new versions]],"'","")," ")</f>
        <v>RXN-GENERIC_cu2metal2_e_FWD-SPONT</v>
      </c>
      <c r="H2118">
        <f>_xlfn.XLOOKUP(Table2[[#This Row],[name]],Table1[name],Table1[1/h],0)</f>
        <v>0</v>
      </c>
      <c r="I2118" t="b">
        <f>OR(Table2[[#This Row],[match]]=0,ROUNDUP(_xlfn.NUMBERVALUE(Table2[[#This Row],[match]]),4)=ROUNDUP(_xlfn.NUMBERVALUE(Table2[[#This Row],[1/h]]),4))</f>
        <v>1</v>
      </c>
    </row>
    <row r="2119" spans="5:9">
      <c r="E2119" t="s">
        <v>2526</v>
      </c>
      <c r="F2119">
        <f>_xlfn.NUMBERVALUE(_xlfn.TEXTAFTER(Table2[[#This Row],[my new versions]]," ",-1))</f>
        <v>12673.550496858699</v>
      </c>
      <c r="G2119" t="str">
        <f>_xlfn.TEXTBEFORE(SUBSTITUTE(Table2[[#This Row],[my new versions]],"'","")," ")</f>
        <v>RXN-GENERIC_fe2feCATION_c_FWD-SPONT</v>
      </c>
      <c r="H2119">
        <f>_xlfn.XLOOKUP(Table2[[#This Row],[name]],Table1[name],Table1[1/h],0)</f>
        <v>0</v>
      </c>
      <c r="I2119" t="b">
        <f>OR(Table2[[#This Row],[match]]=0,ROUNDUP(_xlfn.NUMBERVALUE(Table2[[#This Row],[match]]),4)=ROUNDUP(_xlfn.NUMBERVALUE(Table2[[#This Row],[1/h]]),4))</f>
        <v>1</v>
      </c>
    </row>
    <row r="2120" spans="5:9">
      <c r="E2120" t="s">
        <v>2527</v>
      </c>
      <c r="F2120">
        <f>_xlfn.NUMBERVALUE(_xlfn.TEXTAFTER(Table2[[#This Row],[my new versions]]," ",-1))</f>
        <v>12673.550496858699</v>
      </c>
      <c r="G2120" t="str">
        <f>_xlfn.TEXTBEFORE(SUBSTITUTE(Table2[[#This Row],[my new versions]],"'","")," ")</f>
        <v>RXN-GENERIC_fe2feCATION_e_FWD-SPONT</v>
      </c>
      <c r="H2120">
        <f>_xlfn.XLOOKUP(Table2[[#This Row],[name]],Table1[name],Table1[1/h],0)</f>
        <v>0</v>
      </c>
      <c r="I2120" t="b">
        <f>OR(Table2[[#This Row],[match]]=0,ROUNDUP(_xlfn.NUMBERVALUE(Table2[[#This Row],[match]]),4)=ROUNDUP(_xlfn.NUMBERVALUE(Table2[[#This Row],[1/h]]),4))</f>
        <v>1</v>
      </c>
    </row>
    <row r="2121" spans="5:9">
      <c r="E2121" t="s">
        <v>2528</v>
      </c>
      <c r="F2121">
        <f>_xlfn.NUMBERVALUE(_xlfn.TEXTAFTER(Table2[[#This Row],[my new versions]]," ",-1))</f>
        <v>12673.550496858699</v>
      </c>
      <c r="G2121" t="str">
        <f>_xlfn.TEXTBEFORE(SUBSTITUTE(Table2[[#This Row],[my new versions]],"'","")," ")</f>
        <v>RXN-GENERIC_fe2feCATION_m_FWD-SPONT</v>
      </c>
      <c r="H2121">
        <f>_xlfn.XLOOKUP(Table2[[#This Row],[name]],Table1[name],Table1[1/h],0)</f>
        <v>0</v>
      </c>
      <c r="I2121" t="b">
        <f>OR(Table2[[#This Row],[match]]=0,ROUNDUP(_xlfn.NUMBERVALUE(Table2[[#This Row],[match]]),4)=ROUNDUP(_xlfn.NUMBERVALUE(Table2[[#This Row],[1/h]]),4))</f>
        <v>1</v>
      </c>
    </row>
    <row r="2122" spans="5:9">
      <c r="E2122" t="s">
        <v>2529</v>
      </c>
      <c r="F2122">
        <f>_xlfn.NUMBERVALUE(_xlfn.TEXTAFTER(Table2[[#This Row],[my new versions]]," ",-1))</f>
        <v>12673.550496858699</v>
      </c>
      <c r="G2122" t="str">
        <f>_xlfn.TEXTBEFORE(SUBSTITUTE(Table2[[#This Row],[my new versions]],"'","")," ")</f>
        <v>RXN-GENERIC_fe2metal2_c_FWD-SPONT</v>
      </c>
      <c r="H2122">
        <f>_xlfn.XLOOKUP(Table2[[#This Row],[name]],Table1[name],Table1[1/h],0)</f>
        <v>0</v>
      </c>
      <c r="I2122" t="b">
        <f>OR(Table2[[#This Row],[match]]=0,ROUNDUP(_xlfn.NUMBERVALUE(Table2[[#This Row],[match]]),4)=ROUNDUP(_xlfn.NUMBERVALUE(Table2[[#This Row],[1/h]]),4))</f>
        <v>1</v>
      </c>
    </row>
    <row r="2123" spans="5:9">
      <c r="E2123" t="s">
        <v>2530</v>
      </c>
      <c r="F2123">
        <f>_xlfn.NUMBERVALUE(_xlfn.TEXTAFTER(Table2[[#This Row],[my new versions]]," ",-1))</f>
        <v>12673.550496858699</v>
      </c>
      <c r="G2123" t="str">
        <f>_xlfn.TEXTBEFORE(SUBSTITUTE(Table2[[#This Row],[my new versions]],"'","")," ")</f>
        <v>RXN-GENERIC_fe2metal2_e_FWD-SPONT</v>
      </c>
      <c r="H2123">
        <f>_xlfn.XLOOKUP(Table2[[#This Row],[name]],Table1[name],Table1[1/h],0)</f>
        <v>0</v>
      </c>
      <c r="I2123" t="b">
        <f>OR(Table2[[#This Row],[match]]=0,ROUNDUP(_xlfn.NUMBERVALUE(Table2[[#This Row],[match]]),4)=ROUNDUP(_xlfn.NUMBERVALUE(Table2[[#This Row],[1/h]]),4))</f>
        <v>1</v>
      </c>
    </row>
    <row r="2124" spans="5:9">
      <c r="E2124" t="s">
        <v>2531</v>
      </c>
      <c r="F2124">
        <f>_xlfn.NUMBERVALUE(_xlfn.TEXTAFTER(Table2[[#This Row],[my new versions]]," ",-1))</f>
        <v>12673.550496858699</v>
      </c>
      <c r="G2124" t="str">
        <f>_xlfn.TEXTBEFORE(SUBSTITUTE(Table2[[#This Row],[my new versions]],"'","")," ")</f>
        <v>RXN-GENERIC_fe2metal2_m_FWD-SPONT</v>
      </c>
      <c r="H2124">
        <f>_xlfn.XLOOKUP(Table2[[#This Row],[name]],Table1[name],Table1[1/h],0)</f>
        <v>0</v>
      </c>
      <c r="I2124" t="b">
        <f>OR(Table2[[#This Row],[match]]=0,ROUNDUP(_xlfn.NUMBERVALUE(Table2[[#This Row],[match]]),4)=ROUNDUP(_xlfn.NUMBERVALUE(Table2[[#This Row],[1/h]]),4))</f>
        <v>1</v>
      </c>
    </row>
    <row r="2125" spans="5:9">
      <c r="E2125" t="s">
        <v>2532</v>
      </c>
      <c r="F2125">
        <f>_xlfn.NUMBERVALUE(_xlfn.TEXTAFTER(Table2[[#This Row],[my new versions]]," ",-1))</f>
        <v>12673.550496858699</v>
      </c>
      <c r="G2125" t="str">
        <f>_xlfn.TEXTBEFORE(SUBSTITUTE(Table2[[#This Row],[my new versions]],"'","")," ")</f>
        <v>RXN-GENERIC_fe3feCATION_c_FWD-SPONT</v>
      </c>
      <c r="H2125">
        <f>_xlfn.XLOOKUP(Table2[[#This Row],[name]],Table1[name],Table1[1/h],0)</f>
        <v>0</v>
      </c>
      <c r="I2125" t="b">
        <f>OR(Table2[[#This Row],[match]]=0,ROUNDUP(_xlfn.NUMBERVALUE(Table2[[#This Row],[match]]),4)=ROUNDUP(_xlfn.NUMBERVALUE(Table2[[#This Row],[1/h]]),4))</f>
        <v>1</v>
      </c>
    </row>
    <row r="2126" spans="5:9">
      <c r="E2126" t="s">
        <v>2533</v>
      </c>
      <c r="F2126">
        <f>_xlfn.NUMBERVALUE(_xlfn.TEXTAFTER(Table2[[#This Row],[my new versions]]," ",-1))</f>
        <v>12673.550496858699</v>
      </c>
      <c r="G2126" t="str">
        <f>_xlfn.TEXTBEFORE(SUBSTITUTE(Table2[[#This Row],[my new versions]],"'","")," ")</f>
        <v>RXN-GENERIC_fe3feCATION_e_FWD-SPONT</v>
      </c>
      <c r="H2126">
        <f>_xlfn.XLOOKUP(Table2[[#This Row],[name]],Table1[name],Table1[1/h],0)</f>
        <v>0</v>
      </c>
      <c r="I2126" t="b">
        <f>OR(Table2[[#This Row],[match]]=0,ROUNDUP(_xlfn.NUMBERVALUE(Table2[[#This Row],[match]]),4)=ROUNDUP(_xlfn.NUMBERVALUE(Table2[[#This Row],[1/h]]),4))</f>
        <v>1</v>
      </c>
    </row>
    <row r="2127" spans="5:9">
      <c r="E2127" t="s">
        <v>2534</v>
      </c>
      <c r="F2127">
        <f>_xlfn.NUMBERVALUE(_xlfn.TEXTAFTER(Table2[[#This Row],[my new versions]]," ",-1))</f>
        <v>12673.550496858699</v>
      </c>
      <c r="G2127" t="str">
        <f>_xlfn.TEXTBEFORE(SUBSTITUTE(Table2[[#This Row],[my new versions]],"'","")," ")</f>
        <v>RXN-GENERIC_hCATION1_c_FWD-SPONT</v>
      </c>
      <c r="H2127">
        <f>_xlfn.XLOOKUP(Table2[[#This Row],[name]],Table1[name],Table1[1/h],0)</f>
        <v>0</v>
      </c>
      <c r="I2127" t="b">
        <f>OR(Table2[[#This Row],[match]]=0,ROUNDUP(_xlfn.NUMBERVALUE(Table2[[#This Row],[match]]),4)=ROUNDUP(_xlfn.NUMBERVALUE(Table2[[#This Row],[1/h]]),4))</f>
        <v>1</v>
      </c>
    </row>
    <row r="2128" spans="5:9">
      <c r="E2128" t="s">
        <v>2535</v>
      </c>
      <c r="F2128">
        <f>_xlfn.NUMBERVALUE(_xlfn.TEXTAFTER(Table2[[#This Row],[my new versions]]," ",-1))</f>
        <v>12673.550496858699</v>
      </c>
      <c r="G2128" t="str">
        <f>_xlfn.TEXTBEFORE(SUBSTITUTE(Table2[[#This Row],[my new versions]],"'","")," ")</f>
        <v>RXN-GENERIC_hCATION1_e_FWD-SPONT</v>
      </c>
      <c r="H2128">
        <f>_xlfn.XLOOKUP(Table2[[#This Row],[name]],Table1[name],Table1[1/h],0)</f>
        <v>0</v>
      </c>
      <c r="I2128" t="b">
        <f>OR(Table2[[#This Row],[match]]=0,ROUNDUP(_xlfn.NUMBERVALUE(Table2[[#This Row],[match]]),4)=ROUNDUP(_xlfn.NUMBERVALUE(Table2[[#This Row],[1/h]]),4))</f>
        <v>1</v>
      </c>
    </row>
    <row r="2129" spans="5:9">
      <c r="E2129" t="s">
        <v>2536</v>
      </c>
      <c r="F2129">
        <f>_xlfn.NUMBERVALUE(_xlfn.TEXTAFTER(Table2[[#This Row],[my new versions]]," ",-1))</f>
        <v>12673.550496858699</v>
      </c>
      <c r="G2129" t="str">
        <f>_xlfn.TEXTBEFORE(SUBSTITUTE(Table2[[#This Row],[my new versions]],"'","")," ")</f>
        <v>RXN-GENERIC_hCATION1_en_FWD-SPONT</v>
      </c>
      <c r="H2129">
        <f>_xlfn.XLOOKUP(Table2[[#This Row],[name]],Table1[name],Table1[1/h],0)</f>
        <v>0</v>
      </c>
      <c r="I2129" t="b">
        <f>OR(Table2[[#This Row],[match]]=0,ROUNDUP(_xlfn.NUMBERVALUE(Table2[[#This Row],[match]]),4)=ROUNDUP(_xlfn.NUMBERVALUE(Table2[[#This Row],[1/h]]),4))</f>
        <v>1</v>
      </c>
    </row>
    <row r="2130" spans="5:9">
      <c r="E2130" t="s">
        <v>2537</v>
      </c>
      <c r="F2130">
        <f>_xlfn.NUMBERVALUE(_xlfn.TEXTAFTER(Table2[[#This Row],[my new versions]]," ",-1))</f>
        <v>12673.550496858699</v>
      </c>
      <c r="G2130" t="str">
        <f>_xlfn.TEXTBEFORE(SUBSTITUTE(Table2[[#This Row],[my new versions]],"'","")," ")</f>
        <v>RXN-GENERIC_hCATION1_g_FWD-SPONT</v>
      </c>
      <c r="H2130">
        <f>_xlfn.XLOOKUP(Table2[[#This Row],[name]],Table1[name],Table1[1/h],0)</f>
        <v>0</v>
      </c>
      <c r="I2130" t="b">
        <f>OR(Table2[[#This Row],[match]]=0,ROUNDUP(_xlfn.NUMBERVALUE(Table2[[#This Row],[match]]),4)=ROUNDUP(_xlfn.NUMBERVALUE(Table2[[#This Row],[1/h]]),4))</f>
        <v>1</v>
      </c>
    </row>
    <row r="2131" spans="5:9">
      <c r="E2131" t="s">
        <v>2538</v>
      </c>
      <c r="F2131">
        <f>_xlfn.NUMBERVALUE(_xlfn.TEXTAFTER(Table2[[#This Row],[my new versions]]," ",-1))</f>
        <v>12673.550496858699</v>
      </c>
      <c r="G2131" t="str">
        <f>_xlfn.TEXTBEFORE(SUBSTITUTE(Table2[[#This Row],[my new versions]],"'","")," ")</f>
        <v>RXN-GENERIC_hCATION1_gm_FWD-SPONT</v>
      </c>
      <c r="H2131">
        <f>_xlfn.XLOOKUP(Table2[[#This Row],[name]],Table1[name],Table1[1/h],0)</f>
        <v>0</v>
      </c>
      <c r="I2131" t="b">
        <f>OR(Table2[[#This Row],[match]]=0,ROUNDUP(_xlfn.NUMBERVALUE(Table2[[#This Row],[match]]),4)=ROUNDUP(_xlfn.NUMBERVALUE(Table2[[#This Row],[1/h]]),4))</f>
        <v>1</v>
      </c>
    </row>
    <row r="2132" spans="5:9">
      <c r="E2132" t="s">
        <v>2539</v>
      </c>
      <c r="F2132">
        <f>_xlfn.NUMBERVALUE(_xlfn.TEXTAFTER(Table2[[#This Row],[my new versions]]," ",-1))</f>
        <v>12673.550496858699</v>
      </c>
      <c r="G2132" t="str">
        <f>_xlfn.TEXTBEFORE(SUBSTITUTE(Table2[[#This Row],[my new versions]],"'","")," ")</f>
        <v>RXN-GENERIC_hCATION1_l_FWD-SPONT</v>
      </c>
      <c r="H2132">
        <f>_xlfn.XLOOKUP(Table2[[#This Row],[name]],Table1[name],Table1[1/h],0)</f>
        <v>0</v>
      </c>
      <c r="I2132" t="b">
        <f>OR(Table2[[#This Row],[match]]=0,ROUNDUP(_xlfn.NUMBERVALUE(Table2[[#This Row],[match]]),4)=ROUNDUP(_xlfn.NUMBERVALUE(Table2[[#This Row],[1/h]]),4))</f>
        <v>1</v>
      </c>
    </row>
    <row r="2133" spans="5:9">
      <c r="E2133" t="s">
        <v>2540</v>
      </c>
      <c r="F2133">
        <f>_xlfn.NUMBERVALUE(_xlfn.TEXTAFTER(Table2[[#This Row],[my new versions]]," ",-1))</f>
        <v>12673.550496858699</v>
      </c>
      <c r="G2133" t="str">
        <f>_xlfn.TEXTBEFORE(SUBSTITUTE(Table2[[#This Row],[my new versions]],"'","")," ")</f>
        <v>RXN-GENERIC_hCATION1_m_FWD-SPONT</v>
      </c>
      <c r="H2133">
        <f>_xlfn.XLOOKUP(Table2[[#This Row],[name]],Table1[name],Table1[1/h],0)</f>
        <v>0</v>
      </c>
      <c r="I2133" t="b">
        <f>OR(Table2[[#This Row],[match]]=0,ROUNDUP(_xlfn.NUMBERVALUE(Table2[[#This Row],[match]]),4)=ROUNDUP(_xlfn.NUMBERVALUE(Table2[[#This Row],[1/h]]),4))</f>
        <v>1</v>
      </c>
    </row>
    <row r="2134" spans="5:9">
      <c r="E2134" t="s">
        <v>2541</v>
      </c>
      <c r="F2134">
        <f>_xlfn.NUMBERVALUE(_xlfn.TEXTAFTER(Table2[[#This Row],[my new versions]]," ",-1))</f>
        <v>12673.550496858699</v>
      </c>
      <c r="G2134" t="str">
        <f>_xlfn.TEXTBEFORE(SUBSTITUTE(Table2[[#This Row],[my new versions]],"'","")," ")</f>
        <v>RXN-GENERIC_hCATION1_mm_FWD-SPONT</v>
      </c>
      <c r="H2134">
        <f>_xlfn.XLOOKUP(Table2[[#This Row],[name]],Table1[name],Table1[1/h],0)</f>
        <v>0</v>
      </c>
      <c r="I2134" t="b">
        <f>OR(Table2[[#This Row],[match]]=0,ROUNDUP(_xlfn.NUMBERVALUE(Table2[[#This Row],[match]]),4)=ROUNDUP(_xlfn.NUMBERVALUE(Table2[[#This Row],[1/h]]),4))</f>
        <v>1</v>
      </c>
    </row>
    <row r="2135" spans="5:9">
      <c r="E2135" t="s">
        <v>2542</v>
      </c>
      <c r="F2135">
        <f>_xlfn.NUMBERVALUE(_xlfn.TEXTAFTER(Table2[[#This Row],[my new versions]]," ",-1))</f>
        <v>12673.550496858699</v>
      </c>
      <c r="G2135" t="str">
        <f>_xlfn.TEXTBEFORE(SUBSTITUTE(Table2[[#This Row],[my new versions]],"'","")," ")</f>
        <v>RXN-GENERIC_hCATION1_n_FWD-SPONT</v>
      </c>
      <c r="H2135">
        <f>_xlfn.XLOOKUP(Table2[[#This Row],[name]],Table1[name],Table1[1/h],0)</f>
        <v>0</v>
      </c>
      <c r="I2135" t="b">
        <f>OR(Table2[[#This Row],[match]]=0,ROUNDUP(_xlfn.NUMBERVALUE(Table2[[#This Row],[match]]),4)=ROUNDUP(_xlfn.NUMBERVALUE(Table2[[#This Row],[1/h]]),4))</f>
        <v>1</v>
      </c>
    </row>
    <row r="2136" spans="5:9">
      <c r="E2136" t="s">
        <v>2543</v>
      </c>
      <c r="F2136">
        <f>_xlfn.NUMBERVALUE(_xlfn.TEXTAFTER(Table2[[#This Row],[my new versions]]," ",-1))</f>
        <v>12673.550496858699</v>
      </c>
      <c r="G2136" t="str">
        <f>_xlfn.TEXTBEFORE(SUBSTITUTE(Table2[[#This Row],[my new versions]],"'","")," ")</f>
        <v>RXN-GENERIC_hCATION1_r_FWD-SPONT</v>
      </c>
      <c r="H2136">
        <f>_xlfn.XLOOKUP(Table2[[#This Row],[name]],Table1[name],Table1[1/h],0)</f>
        <v>0</v>
      </c>
      <c r="I2136" t="b">
        <f>OR(Table2[[#This Row],[match]]=0,ROUNDUP(_xlfn.NUMBERVALUE(Table2[[#This Row],[match]]),4)=ROUNDUP(_xlfn.NUMBERVALUE(Table2[[#This Row],[1/h]]),4))</f>
        <v>1</v>
      </c>
    </row>
    <row r="2137" spans="5:9">
      <c r="E2137" t="s">
        <v>2544</v>
      </c>
      <c r="F2137">
        <f>_xlfn.NUMBERVALUE(_xlfn.TEXTAFTER(Table2[[#This Row],[my new versions]]," ",-1))</f>
        <v>12673.550496858699</v>
      </c>
      <c r="G2137" t="str">
        <f>_xlfn.TEXTBEFORE(SUBSTITUTE(Table2[[#This Row],[my new versions]],"'","")," ")</f>
        <v>RXN-GENERIC_hCATION1_rm_FWD-SPONT</v>
      </c>
      <c r="H2137">
        <f>_xlfn.XLOOKUP(Table2[[#This Row],[name]],Table1[name],Table1[1/h],0)</f>
        <v>0</v>
      </c>
      <c r="I2137" t="b">
        <f>OR(Table2[[#This Row],[match]]=0,ROUNDUP(_xlfn.NUMBERVALUE(Table2[[#This Row],[match]]),4)=ROUNDUP(_xlfn.NUMBERVALUE(Table2[[#This Row],[1/h]]),4))</f>
        <v>1</v>
      </c>
    </row>
    <row r="2138" spans="5:9">
      <c r="E2138" t="s">
        <v>2545</v>
      </c>
      <c r="F2138">
        <f>_xlfn.NUMBERVALUE(_xlfn.TEXTAFTER(Table2[[#This Row],[my new versions]]," ",-1))</f>
        <v>12673.550496858699</v>
      </c>
      <c r="G2138" t="str">
        <f>_xlfn.TEXTBEFORE(SUBSTITUTE(Table2[[#This Row],[my new versions]],"'","")," ")</f>
        <v>RXN-GENERIC_hCATION1_v_FWD-SPONT</v>
      </c>
      <c r="H2138">
        <f>_xlfn.XLOOKUP(Table2[[#This Row],[name]],Table1[name],Table1[1/h],0)</f>
        <v>0</v>
      </c>
      <c r="I2138" t="b">
        <f>OR(Table2[[#This Row],[match]]=0,ROUNDUP(_xlfn.NUMBERVALUE(Table2[[#This Row],[match]]),4)=ROUNDUP(_xlfn.NUMBERVALUE(Table2[[#This Row],[1/h]]),4))</f>
        <v>1</v>
      </c>
    </row>
    <row r="2139" spans="5:9">
      <c r="E2139" t="s">
        <v>2546</v>
      </c>
      <c r="F2139">
        <f>_xlfn.NUMBERVALUE(_xlfn.TEXTAFTER(Table2[[#This Row],[my new versions]]," ",-1))</f>
        <v>12673.550496858699</v>
      </c>
      <c r="G2139" t="str">
        <f>_xlfn.TEXTBEFORE(SUBSTITUTE(Table2[[#This Row],[my new versions]],"'","")," ")</f>
        <v>RXN-GENERIC_hCATION1_vm_FWD-SPONT</v>
      </c>
      <c r="H2139">
        <f>_xlfn.XLOOKUP(Table2[[#This Row],[name]],Table1[name],Table1[1/h],0)</f>
        <v>0</v>
      </c>
      <c r="I2139" t="b">
        <f>OR(Table2[[#This Row],[match]]=0,ROUNDUP(_xlfn.NUMBERVALUE(Table2[[#This Row],[match]]),4)=ROUNDUP(_xlfn.NUMBERVALUE(Table2[[#This Row],[1/h]]),4))</f>
        <v>1</v>
      </c>
    </row>
    <row r="2140" spans="5:9">
      <c r="E2140" t="s">
        <v>2547</v>
      </c>
      <c r="F2140">
        <f>_xlfn.NUMBERVALUE(_xlfn.TEXTAFTER(Table2[[#This Row],[my new versions]]," ",-1))</f>
        <v>12673.550496858699</v>
      </c>
      <c r="G2140" t="str">
        <f>_xlfn.TEXTBEFORE(SUBSTITUTE(Table2[[#This Row],[my new versions]],"'","")," ")</f>
        <v>RXN-GENERIC_hCATION1_x_FWD-SPONT</v>
      </c>
      <c r="H2140">
        <f>_xlfn.XLOOKUP(Table2[[#This Row],[name]],Table1[name],Table1[1/h],0)</f>
        <v>0</v>
      </c>
      <c r="I2140" t="b">
        <f>OR(Table2[[#This Row],[match]]=0,ROUNDUP(_xlfn.NUMBERVALUE(Table2[[#This Row],[match]]),4)=ROUNDUP(_xlfn.NUMBERVALUE(Table2[[#This Row],[1/h]]),4))</f>
        <v>1</v>
      </c>
    </row>
    <row r="2141" spans="5:9">
      <c r="E2141" t="s">
        <v>2548</v>
      </c>
      <c r="F2141">
        <f>_xlfn.NUMBERVALUE(_xlfn.TEXTAFTER(Table2[[#This Row],[my new versions]]," ",-1))</f>
        <v>12673.550496858699</v>
      </c>
      <c r="G2141" t="str">
        <f>_xlfn.TEXTBEFORE(SUBSTITUTE(Table2[[#This Row],[my new versions]],"'","")," ")</f>
        <v>RXN-GENERIC_hemeAheme_c_FWD-SPONT</v>
      </c>
      <c r="H2141">
        <f>_xlfn.XLOOKUP(Table2[[#This Row],[name]],Table1[name],Table1[1/h],0)</f>
        <v>0</v>
      </c>
      <c r="I2141" t="b">
        <f>OR(Table2[[#This Row],[match]]=0,ROUNDUP(_xlfn.NUMBERVALUE(Table2[[#This Row],[match]]),4)=ROUNDUP(_xlfn.NUMBERVALUE(Table2[[#This Row],[1/h]]),4))</f>
        <v>1</v>
      </c>
    </row>
    <row r="2142" spans="5:9">
      <c r="E2142" t="s">
        <v>2549</v>
      </c>
      <c r="F2142">
        <f>_xlfn.NUMBERVALUE(_xlfn.TEXTAFTER(Table2[[#This Row],[my new versions]]," ",-1))</f>
        <v>12673.550496858699</v>
      </c>
      <c r="G2142" t="str">
        <f>_xlfn.TEXTBEFORE(SUBSTITUTE(Table2[[#This Row],[my new versions]],"'","")," ")</f>
        <v>RXN-GENERIC_hemeAheme_m_FWD-SPONT</v>
      </c>
      <c r="H2142">
        <f>_xlfn.XLOOKUP(Table2[[#This Row],[name]],Table1[name],Table1[1/h],0)</f>
        <v>0</v>
      </c>
      <c r="I2142" t="b">
        <f>OR(Table2[[#This Row],[match]]=0,ROUNDUP(_xlfn.NUMBERVALUE(Table2[[#This Row],[match]]),4)=ROUNDUP(_xlfn.NUMBERVALUE(Table2[[#This Row],[1/h]]),4))</f>
        <v>1</v>
      </c>
    </row>
    <row r="2143" spans="5:9">
      <c r="E2143" t="s">
        <v>2550</v>
      </c>
      <c r="F2143">
        <f>_xlfn.NUMBERVALUE(_xlfn.TEXTAFTER(Table2[[#This Row],[my new versions]]," ",-1))</f>
        <v>12673.550496858699</v>
      </c>
      <c r="G2143" t="str">
        <f>_xlfn.TEXTBEFORE(SUBSTITUTE(Table2[[#This Row],[my new versions]],"'","")," ")</f>
        <v>RXN-GENERIC_hemeOheme_m_FWD-SPONT</v>
      </c>
      <c r="H2143">
        <f>_xlfn.XLOOKUP(Table2[[#This Row],[name]],Table1[name],Table1[1/h],0)</f>
        <v>0</v>
      </c>
      <c r="I2143" t="b">
        <f>OR(Table2[[#This Row],[match]]=0,ROUNDUP(_xlfn.NUMBERVALUE(Table2[[#This Row],[match]]),4)=ROUNDUP(_xlfn.NUMBERVALUE(Table2[[#This Row],[1/h]]),4))</f>
        <v>1</v>
      </c>
    </row>
    <row r="2144" spans="5:9">
      <c r="E2144" t="s">
        <v>2551</v>
      </c>
      <c r="F2144">
        <f>_xlfn.NUMBERVALUE(_xlfn.TEXTAFTER(Table2[[#This Row],[my new versions]]," ",-1))</f>
        <v>12673.550496858699</v>
      </c>
      <c r="G2144" t="str">
        <f>_xlfn.TEXTBEFORE(SUBSTITUTE(Table2[[#This Row],[my new versions]],"'","")," ")</f>
        <v>RXN-GENERIC_kCATION1_c_FWD-SPONT</v>
      </c>
      <c r="H2144">
        <f>_xlfn.XLOOKUP(Table2[[#This Row],[name]],Table1[name],Table1[1/h],0)</f>
        <v>0</v>
      </c>
      <c r="I2144" t="b">
        <f>OR(Table2[[#This Row],[match]]=0,ROUNDUP(_xlfn.NUMBERVALUE(Table2[[#This Row],[match]]),4)=ROUNDUP(_xlfn.NUMBERVALUE(Table2[[#This Row],[1/h]]),4))</f>
        <v>1</v>
      </c>
    </row>
    <row r="2145" spans="5:9">
      <c r="E2145" t="s">
        <v>2552</v>
      </c>
      <c r="F2145">
        <f>_xlfn.NUMBERVALUE(_xlfn.TEXTAFTER(Table2[[#This Row],[my new versions]]," ",-1))</f>
        <v>12673.550496858699</v>
      </c>
      <c r="G2145" t="str">
        <f>_xlfn.TEXTBEFORE(SUBSTITUTE(Table2[[#This Row],[my new versions]],"'","")," ")</f>
        <v>RXN-GENERIC_kCATION1_e_FWD-SPONT</v>
      </c>
      <c r="H2145">
        <f>_xlfn.XLOOKUP(Table2[[#This Row],[name]],Table1[name],Table1[1/h],0)</f>
        <v>0</v>
      </c>
      <c r="I2145" t="b">
        <f>OR(Table2[[#This Row],[match]]=0,ROUNDUP(_xlfn.NUMBERVALUE(Table2[[#This Row],[match]]),4)=ROUNDUP(_xlfn.NUMBERVALUE(Table2[[#This Row],[1/h]]),4))</f>
        <v>1</v>
      </c>
    </row>
    <row r="2146" spans="5:9">
      <c r="E2146" t="s">
        <v>2553</v>
      </c>
      <c r="F2146">
        <f>_xlfn.NUMBERVALUE(_xlfn.TEXTAFTER(Table2[[#This Row],[my new versions]]," ",-1))</f>
        <v>12673.550496858699</v>
      </c>
      <c r="G2146" t="str">
        <f>_xlfn.TEXTBEFORE(SUBSTITUTE(Table2[[#This Row],[my new versions]],"'","")," ")</f>
        <v>RXN-GENERIC_kCATION1_m_FWD-SPONT</v>
      </c>
      <c r="H2146">
        <f>_xlfn.XLOOKUP(Table2[[#This Row],[name]],Table1[name],Table1[1/h],0)</f>
        <v>0</v>
      </c>
      <c r="I2146" t="b">
        <f>OR(Table2[[#This Row],[match]]=0,ROUNDUP(_xlfn.NUMBERVALUE(Table2[[#This Row],[match]]),4)=ROUNDUP(_xlfn.NUMBERVALUE(Table2[[#This Row],[1/h]]),4))</f>
        <v>1</v>
      </c>
    </row>
    <row r="2147" spans="5:9">
      <c r="E2147" t="s">
        <v>2554</v>
      </c>
      <c r="F2147">
        <f>_xlfn.NUMBERVALUE(_xlfn.TEXTAFTER(Table2[[#This Row],[my new versions]]," ",-1))</f>
        <v>12673.550496858699</v>
      </c>
      <c r="G2147" t="str">
        <f>_xlfn.TEXTBEFORE(SUBSTITUTE(Table2[[#This Row],[my new versions]],"'","")," ")</f>
        <v>RXN-GENERIC_mg2metal2_c_FWD-SPONT</v>
      </c>
      <c r="H2147">
        <f>_xlfn.XLOOKUP(Table2[[#This Row],[name]],Table1[name],Table1[1/h],0)</f>
        <v>0</v>
      </c>
      <c r="I2147" t="b">
        <f>OR(Table2[[#This Row],[match]]=0,ROUNDUP(_xlfn.NUMBERVALUE(Table2[[#This Row],[match]]),4)=ROUNDUP(_xlfn.NUMBERVALUE(Table2[[#This Row],[1/h]]),4))</f>
        <v>1</v>
      </c>
    </row>
    <row r="2148" spans="5:9">
      <c r="E2148" t="s">
        <v>2555</v>
      </c>
      <c r="F2148">
        <f>_xlfn.NUMBERVALUE(_xlfn.TEXTAFTER(Table2[[#This Row],[my new versions]]," ",-1))</f>
        <v>12673.550496858699</v>
      </c>
      <c r="G2148" t="str">
        <f>_xlfn.TEXTBEFORE(SUBSTITUTE(Table2[[#This Row],[my new versions]],"'","")," ")</f>
        <v>RXN-GENERIC_mg2metal2_e_FWD-SPONT</v>
      </c>
      <c r="H2148">
        <f>_xlfn.XLOOKUP(Table2[[#This Row],[name]],Table1[name],Table1[1/h],0)</f>
        <v>0</v>
      </c>
      <c r="I2148" t="b">
        <f>OR(Table2[[#This Row],[match]]=0,ROUNDUP(_xlfn.NUMBERVALUE(Table2[[#This Row],[match]]),4)=ROUNDUP(_xlfn.NUMBERVALUE(Table2[[#This Row],[1/h]]),4))</f>
        <v>1</v>
      </c>
    </row>
    <row r="2149" spans="5:9">
      <c r="E2149" t="s">
        <v>2556</v>
      </c>
      <c r="F2149">
        <f>_xlfn.NUMBERVALUE(_xlfn.TEXTAFTER(Table2[[#This Row],[my new versions]]," ",-1))</f>
        <v>12673.550496858699</v>
      </c>
      <c r="G2149" t="str">
        <f>_xlfn.TEXTBEFORE(SUBSTITUTE(Table2[[#This Row],[my new versions]],"'","")," ")</f>
        <v>RXN-GENERIC_mg2mg2ormn2_c_FWD-SPONT</v>
      </c>
      <c r="H2149">
        <f>_xlfn.XLOOKUP(Table2[[#This Row],[name]],Table1[name],Table1[1/h],0)</f>
        <v>0</v>
      </c>
      <c r="I2149" t="b">
        <f>OR(Table2[[#This Row],[match]]=0,ROUNDUP(_xlfn.NUMBERVALUE(Table2[[#This Row],[match]]),4)=ROUNDUP(_xlfn.NUMBERVALUE(Table2[[#This Row],[1/h]]),4))</f>
        <v>1</v>
      </c>
    </row>
    <row r="2150" spans="5:9">
      <c r="E2150" t="s">
        <v>2557</v>
      </c>
      <c r="F2150">
        <f>_xlfn.NUMBERVALUE(_xlfn.TEXTAFTER(Table2[[#This Row],[my new versions]]," ",-1))</f>
        <v>12673.550496858699</v>
      </c>
      <c r="G2150" t="str">
        <f>_xlfn.TEXTBEFORE(SUBSTITUTE(Table2[[#This Row],[my new versions]],"'","")," ")</f>
        <v>RXN-GENERIC_mg2mg2ormn2_e_FWD-SPONT</v>
      </c>
      <c r="H2150">
        <f>_xlfn.XLOOKUP(Table2[[#This Row],[name]],Table1[name],Table1[1/h],0)</f>
        <v>0</v>
      </c>
      <c r="I2150" t="b">
        <f>OR(Table2[[#This Row],[match]]=0,ROUNDUP(_xlfn.NUMBERVALUE(Table2[[#This Row],[match]]),4)=ROUNDUP(_xlfn.NUMBERVALUE(Table2[[#This Row],[1/h]]),4))</f>
        <v>1</v>
      </c>
    </row>
    <row r="2151" spans="5:9">
      <c r="E2151" t="s">
        <v>2558</v>
      </c>
      <c r="F2151">
        <f>_xlfn.NUMBERVALUE(_xlfn.TEXTAFTER(Table2[[#This Row],[my new versions]]," ",-1))</f>
        <v>12673.550496858699</v>
      </c>
      <c r="G2151" t="str">
        <f>_xlfn.TEXTBEFORE(SUBSTITUTE(Table2[[#This Row],[my new versions]],"'","")," ")</f>
        <v>RXN-GENERIC_mn2metal2_c_FWD-SPONT</v>
      </c>
      <c r="H2151">
        <f>_xlfn.XLOOKUP(Table2[[#This Row],[name]],Table1[name],Table1[1/h],0)</f>
        <v>0</v>
      </c>
      <c r="I2151" t="b">
        <f>OR(Table2[[#This Row],[match]]=0,ROUNDUP(_xlfn.NUMBERVALUE(Table2[[#This Row],[match]]),4)=ROUNDUP(_xlfn.NUMBERVALUE(Table2[[#This Row],[1/h]]),4))</f>
        <v>1</v>
      </c>
    </row>
    <row r="2152" spans="5:9">
      <c r="E2152" t="s">
        <v>2559</v>
      </c>
      <c r="F2152">
        <f>_xlfn.NUMBERVALUE(_xlfn.TEXTAFTER(Table2[[#This Row],[my new versions]]," ",-1))</f>
        <v>12673.550496858699</v>
      </c>
      <c r="G2152" t="str">
        <f>_xlfn.TEXTBEFORE(SUBSTITUTE(Table2[[#This Row],[my new versions]],"'","")," ")</f>
        <v>RXN-GENERIC_mn2metal2_e_FWD-SPONT</v>
      </c>
      <c r="H2152">
        <f>_xlfn.XLOOKUP(Table2[[#This Row],[name]],Table1[name],Table1[1/h],0)</f>
        <v>0</v>
      </c>
      <c r="I2152" t="b">
        <f>OR(Table2[[#This Row],[match]]=0,ROUNDUP(_xlfn.NUMBERVALUE(Table2[[#This Row],[match]]),4)=ROUNDUP(_xlfn.NUMBERVALUE(Table2[[#This Row],[1/h]]),4))</f>
        <v>1</v>
      </c>
    </row>
    <row r="2153" spans="5:9">
      <c r="E2153" t="s">
        <v>2560</v>
      </c>
      <c r="F2153">
        <f>_xlfn.NUMBERVALUE(_xlfn.TEXTAFTER(Table2[[#This Row],[my new versions]]," ",-1))</f>
        <v>12673.550496858699</v>
      </c>
      <c r="G2153" t="str">
        <f>_xlfn.TEXTBEFORE(SUBSTITUTE(Table2[[#This Row],[my new versions]],"'","")," ")</f>
        <v>RXN-GENERIC_mn2mg2ormn2_c_FWD-SPONT</v>
      </c>
      <c r="H2153">
        <f>_xlfn.XLOOKUP(Table2[[#This Row],[name]],Table1[name],Table1[1/h],0)</f>
        <v>0</v>
      </c>
      <c r="I2153" t="b">
        <f>OR(Table2[[#This Row],[match]]=0,ROUNDUP(_xlfn.NUMBERVALUE(Table2[[#This Row],[match]]),4)=ROUNDUP(_xlfn.NUMBERVALUE(Table2[[#This Row],[1/h]]),4))</f>
        <v>1</v>
      </c>
    </row>
    <row r="2154" spans="5:9">
      <c r="E2154" t="s">
        <v>2561</v>
      </c>
      <c r="F2154">
        <f>_xlfn.NUMBERVALUE(_xlfn.TEXTAFTER(Table2[[#This Row],[my new versions]]," ",-1))</f>
        <v>12673.550496858699</v>
      </c>
      <c r="G2154" t="str">
        <f>_xlfn.TEXTBEFORE(SUBSTITUTE(Table2[[#This Row],[my new versions]],"'","")," ")</f>
        <v>RXN-GENERIC_mn2mg2ormn2_e_FWD-SPONT</v>
      </c>
      <c r="H2154">
        <f>_xlfn.XLOOKUP(Table2[[#This Row],[name]],Table1[name],Table1[1/h],0)</f>
        <v>0</v>
      </c>
      <c r="I2154" t="b">
        <f>OR(Table2[[#This Row],[match]]=0,ROUNDUP(_xlfn.NUMBERVALUE(Table2[[#This Row],[match]]),4)=ROUNDUP(_xlfn.NUMBERVALUE(Table2[[#This Row],[1/h]]),4))</f>
        <v>1</v>
      </c>
    </row>
    <row r="2155" spans="5:9">
      <c r="E2155" t="s">
        <v>2562</v>
      </c>
      <c r="F2155">
        <f>_xlfn.NUMBERVALUE(_xlfn.TEXTAFTER(Table2[[#This Row],[my new versions]]," ",-1))</f>
        <v>12673.550496858699</v>
      </c>
      <c r="G2155" t="str">
        <f>_xlfn.TEXTBEFORE(SUBSTITUTE(Table2[[#This Row],[my new versions]],"'","")," ")</f>
        <v>RXN-GENERIC_na1CATION1_c_FWD-SPONT</v>
      </c>
      <c r="H2155">
        <f>_xlfn.XLOOKUP(Table2[[#This Row],[name]],Table1[name],Table1[1/h],0)</f>
        <v>0</v>
      </c>
      <c r="I2155" t="b">
        <f>OR(Table2[[#This Row],[match]]=0,ROUNDUP(_xlfn.NUMBERVALUE(Table2[[#This Row],[match]]),4)=ROUNDUP(_xlfn.NUMBERVALUE(Table2[[#This Row],[1/h]]),4))</f>
        <v>1</v>
      </c>
    </row>
    <row r="2156" spans="5:9">
      <c r="E2156" t="s">
        <v>2563</v>
      </c>
      <c r="F2156">
        <f>_xlfn.NUMBERVALUE(_xlfn.TEXTAFTER(Table2[[#This Row],[my new versions]]," ",-1))</f>
        <v>12673.550496858699</v>
      </c>
      <c r="G2156" t="str">
        <f>_xlfn.TEXTBEFORE(SUBSTITUTE(Table2[[#This Row],[my new versions]],"'","")," ")</f>
        <v>RXN-GENERIC_na1CATION1_e_FWD-SPONT</v>
      </c>
      <c r="H2156">
        <f>_xlfn.XLOOKUP(Table2[[#This Row],[name]],Table1[name],Table1[1/h],0)</f>
        <v>0</v>
      </c>
      <c r="I2156" t="b">
        <f>OR(Table2[[#This Row],[match]]=0,ROUNDUP(_xlfn.NUMBERVALUE(Table2[[#This Row],[match]]),4)=ROUNDUP(_xlfn.NUMBERVALUE(Table2[[#This Row],[1/h]]),4))</f>
        <v>1</v>
      </c>
    </row>
    <row r="2157" spans="5:9">
      <c r="E2157" t="s">
        <v>2564</v>
      </c>
      <c r="F2157">
        <f>_xlfn.NUMBERVALUE(_xlfn.TEXTAFTER(Table2[[#This Row],[my new versions]]," ",-1))</f>
        <v>12673.550496858699</v>
      </c>
      <c r="G2157" t="str">
        <f>_xlfn.TEXTBEFORE(SUBSTITUTE(Table2[[#This Row],[my new versions]],"'","")," ")</f>
        <v>RXN-GENERIC_ni2metal2_c_FWD-SPONT</v>
      </c>
      <c r="H2157">
        <f>_xlfn.XLOOKUP(Table2[[#This Row],[name]],Table1[name],Table1[1/h],0)</f>
        <v>0</v>
      </c>
      <c r="I2157" t="b">
        <f>OR(Table2[[#This Row],[match]]=0,ROUNDUP(_xlfn.NUMBERVALUE(Table2[[#This Row],[match]]),4)=ROUNDUP(_xlfn.NUMBERVALUE(Table2[[#This Row],[1/h]]),4))</f>
        <v>1</v>
      </c>
    </row>
    <row r="2158" spans="5:9">
      <c r="E2158" t="s">
        <v>2565</v>
      </c>
      <c r="F2158">
        <f>_xlfn.NUMBERVALUE(_xlfn.TEXTAFTER(Table2[[#This Row],[my new versions]]," ",-1))</f>
        <v>12673.550496858699</v>
      </c>
      <c r="G2158" t="str">
        <f>_xlfn.TEXTBEFORE(SUBSTITUTE(Table2[[#This Row],[my new versions]],"'","")," ")</f>
        <v>RXN-GENERIC_ni2metal2_e_FWD-SPONT</v>
      </c>
      <c r="H2158">
        <f>_xlfn.XLOOKUP(Table2[[#This Row],[name]],Table1[name],Table1[1/h],0)</f>
        <v>0</v>
      </c>
      <c r="I2158" t="b">
        <f>OR(Table2[[#This Row],[match]]=0,ROUNDUP(_xlfn.NUMBERVALUE(Table2[[#This Row],[match]]),4)=ROUNDUP(_xlfn.NUMBERVALUE(Table2[[#This Row],[1/h]]),4))</f>
        <v>1</v>
      </c>
    </row>
    <row r="2159" spans="5:9">
      <c r="E2159" t="s">
        <v>2566</v>
      </c>
      <c r="F2159">
        <f>_xlfn.NUMBERVALUE(_xlfn.TEXTAFTER(Table2[[#This Row],[my new versions]]," ",-1))</f>
        <v>12673.550496858699</v>
      </c>
      <c r="G2159" t="str">
        <f>_xlfn.TEXTBEFORE(SUBSTITUTE(Table2[[#This Row],[my new versions]],"'","")," ")</f>
        <v>RXN-GENERIC_phemeheme_m_FWD-SPONT</v>
      </c>
      <c r="H2159">
        <f>_xlfn.XLOOKUP(Table2[[#This Row],[name]],Table1[name],Table1[1/h],0)</f>
        <v>0</v>
      </c>
      <c r="I2159" t="b">
        <f>OR(Table2[[#This Row],[match]]=0,ROUNDUP(_xlfn.NUMBERVALUE(Table2[[#This Row],[match]]),4)=ROUNDUP(_xlfn.NUMBERVALUE(Table2[[#This Row],[1/h]]),4))</f>
        <v>1</v>
      </c>
    </row>
    <row r="2160" spans="5:9">
      <c r="E2160" t="s">
        <v>2567</v>
      </c>
      <c r="F2160">
        <f>_xlfn.NUMBERVALUE(_xlfn.TEXTAFTER(Table2[[#This Row],[my new versions]]," ",-1))</f>
        <v>12673.550496858699</v>
      </c>
      <c r="G2160" t="str">
        <f>_xlfn.TEXTBEFORE(SUBSTITUTE(Table2[[#This Row],[my new versions]],"'","")," ")</f>
        <v>RXN-GENERIC_shemeheme_c_FWD-SPONT</v>
      </c>
      <c r="H2160">
        <f>_xlfn.XLOOKUP(Table2[[#This Row],[name]],Table1[name],Table1[1/h],0)</f>
        <v>0</v>
      </c>
      <c r="I2160" t="b">
        <f>OR(Table2[[#This Row],[match]]=0,ROUNDUP(_xlfn.NUMBERVALUE(Table2[[#This Row],[match]]),4)=ROUNDUP(_xlfn.NUMBERVALUE(Table2[[#This Row],[1/h]]),4))</f>
        <v>1</v>
      </c>
    </row>
    <row r="2161" spans="5:9">
      <c r="E2161" t="s">
        <v>2568</v>
      </c>
      <c r="F2161">
        <f>_xlfn.NUMBERVALUE(_xlfn.TEXTAFTER(Table2[[#This Row],[my new versions]]," ",-1))</f>
        <v>12673.550496858699</v>
      </c>
      <c r="G2161" t="str">
        <f>_xlfn.TEXTBEFORE(SUBSTITUTE(Table2[[#This Row],[my new versions]],"'","")," ")</f>
        <v>RXN-GENERIC_zn2metal2_c_FWD-SPONT</v>
      </c>
      <c r="H2161">
        <f>_xlfn.XLOOKUP(Table2[[#This Row],[name]],Table1[name],Table1[1/h],0)</f>
        <v>0</v>
      </c>
      <c r="I2161" t="b">
        <f>OR(Table2[[#This Row],[match]]=0,ROUNDUP(_xlfn.NUMBERVALUE(Table2[[#This Row],[match]]),4)=ROUNDUP(_xlfn.NUMBERVALUE(Table2[[#This Row],[1/h]]),4))</f>
        <v>1</v>
      </c>
    </row>
    <row r="2162" spans="5:9">
      <c r="E2162" t="s">
        <v>2569</v>
      </c>
      <c r="F2162">
        <f>_xlfn.NUMBERVALUE(_xlfn.TEXTAFTER(Table2[[#This Row],[my new versions]]," ",-1))</f>
        <v>12673.550496858699</v>
      </c>
      <c r="G2162" t="str">
        <f>_xlfn.TEXTBEFORE(SUBSTITUTE(Table2[[#This Row],[my new versions]],"'","")," ")</f>
        <v>RXN-GENERIC_zn2metal2_e_FWD-SPONT</v>
      </c>
      <c r="H2162">
        <f>_xlfn.XLOOKUP(Table2[[#This Row],[name]],Table1[name],Table1[1/h],0)</f>
        <v>0</v>
      </c>
      <c r="I2162" t="b">
        <f>OR(Table2[[#This Row],[match]]=0,ROUNDUP(_xlfn.NUMBERVALUE(Table2[[#This Row],[match]]),4)=ROUNDUP(_xlfn.NUMBERVALUE(Table2[[#This Row],[1/h]]),4))</f>
        <v>1</v>
      </c>
    </row>
    <row r="2163" spans="5:9">
      <c r="E2163" t="s">
        <v>2570</v>
      </c>
      <c r="F2163">
        <f>_xlfn.NUMBERVALUE(_xlfn.TEXTAFTER(Table2[[#This Row],[my new versions]]," ",-1))</f>
        <v>12673.550496858699</v>
      </c>
      <c r="G2163" t="str">
        <f>_xlfn.TEXTBEFORE(SUBSTITUTE(Table2[[#This Row],[my new versions]],"'","")," ")</f>
        <v>RXN-GF6PTA_c_FWD-rt3731</v>
      </c>
      <c r="H2163">
        <f>_xlfn.XLOOKUP(Table2[[#This Row],[name]],Table1[name],Table1[1/h],0)</f>
        <v>0</v>
      </c>
      <c r="I2163" t="b">
        <f>OR(Table2[[#This Row],[match]]=0,ROUNDUP(_xlfn.NUMBERVALUE(Table2[[#This Row],[match]]),4)=ROUNDUP(_xlfn.NUMBERVALUE(Table2[[#This Row],[1/h]]),4))</f>
        <v>1</v>
      </c>
    </row>
    <row r="2164" spans="5:9">
      <c r="E2164" t="s">
        <v>2571</v>
      </c>
      <c r="F2164">
        <f>_xlfn.NUMBERVALUE(_xlfn.TEXTAFTER(Table2[[#This Row],[my new versions]]," ",-1))</f>
        <v>12673.550496858699</v>
      </c>
      <c r="G2164" t="str">
        <f>_xlfn.TEXTBEFORE(SUBSTITUTE(Table2[[#This Row],[my new versions]],"'","")," ")</f>
        <v>RXN-GGTT_c_FWD-UNKNOWN</v>
      </c>
      <c r="H2164">
        <f>_xlfn.XLOOKUP(Table2[[#This Row],[name]],Table1[name],Table1[1/h],0)</f>
        <v>0</v>
      </c>
      <c r="I2164" t="b">
        <f>OR(Table2[[#This Row],[match]]=0,ROUNDUP(_xlfn.NUMBERVALUE(Table2[[#This Row],[match]]),4)=ROUNDUP(_xlfn.NUMBERVALUE(Table2[[#This Row],[1/h]]),4))</f>
        <v>1</v>
      </c>
    </row>
    <row r="2165" spans="5:9">
      <c r="E2165" t="s">
        <v>2572</v>
      </c>
      <c r="F2165">
        <f>_xlfn.NUMBERVALUE(_xlfn.TEXTAFTER(Table2[[#This Row],[my new versions]]," ",-1))</f>
        <v>385142.12510889198</v>
      </c>
      <c r="G2165" t="str">
        <f>_xlfn.TEXTBEFORE(SUBSTITUTE(Table2[[#This Row],[my new versions]],"'","")," ")</f>
        <v>RXN-GGTT_l_FWD-rt4281</v>
      </c>
      <c r="H2165">
        <f>_xlfn.XLOOKUP(Table2[[#This Row],[name]],Table1[name],Table1[1/h],0)</f>
        <v>385142.12510888884</v>
      </c>
      <c r="I2165" t="b">
        <f>OR(Table2[[#This Row],[match]]=0,ROUNDUP(_xlfn.NUMBERVALUE(Table2[[#This Row],[match]]),4)=ROUNDUP(_xlfn.NUMBERVALUE(Table2[[#This Row],[1/h]]),4))</f>
        <v>1</v>
      </c>
    </row>
    <row r="2166" spans="5:9">
      <c r="E2166" t="s">
        <v>2573</v>
      </c>
      <c r="F2166">
        <f>_xlfn.NUMBERVALUE(_xlfn.TEXTAFTER(Table2[[#This Row],[my new versions]]," ",-1))</f>
        <v>5093.3359341301402</v>
      </c>
      <c r="G2166" t="str">
        <f>_xlfn.TEXTBEFORE(SUBSTITUTE(Table2[[#This Row],[my new versions]],"'","")," ")</f>
        <v>RXN-GHMT2r_c_FWD-rt1299</v>
      </c>
      <c r="H2166">
        <f>_xlfn.XLOOKUP(Table2[[#This Row],[name]],Table1[name],Table1[1/h],0)</f>
        <v>5093.335934130132</v>
      </c>
      <c r="I2166" t="b">
        <f>OR(Table2[[#This Row],[match]]=0,ROUNDUP(_xlfn.NUMBERVALUE(Table2[[#This Row],[match]]),4)=ROUNDUP(_xlfn.NUMBERVALUE(Table2[[#This Row],[1/h]]),4))</f>
        <v>1</v>
      </c>
    </row>
    <row r="2167" spans="5:9">
      <c r="E2167" t="s">
        <v>2574</v>
      </c>
      <c r="F2167">
        <f>_xlfn.NUMBERVALUE(_xlfn.TEXTAFTER(Table2[[#This Row],[my new versions]]," ",-1))</f>
        <v>12673.550496858699</v>
      </c>
      <c r="G2167" t="str">
        <f>_xlfn.TEXTBEFORE(SUBSTITUTE(Table2[[#This Row],[my new versions]],"'","")," ")</f>
        <v>RXN-GHMT2r_c_REV-rt1299</v>
      </c>
      <c r="H2167">
        <f>_xlfn.XLOOKUP(Table2[[#This Row],[name]],Table1[name],Table1[1/h],0)</f>
        <v>0</v>
      </c>
      <c r="I2167" t="b">
        <f>OR(Table2[[#This Row],[match]]=0,ROUNDUP(_xlfn.NUMBERVALUE(Table2[[#This Row],[match]]),4)=ROUNDUP(_xlfn.NUMBERVALUE(Table2[[#This Row],[1/h]]),4))</f>
        <v>1</v>
      </c>
    </row>
    <row r="2168" spans="5:9">
      <c r="E2168" t="s">
        <v>2575</v>
      </c>
      <c r="F2168">
        <f>_xlfn.NUMBERVALUE(_xlfn.TEXTAFTER(Table2[[#This Row],[my new versions]]," ",-1))</f>
        <v>12673.550496858699</v>
      </c>
      <c r="G2168" t="str">
        <f>_xlfn.TEXTBEFORE(SUBSTITUTE(Table2[[#This Row],[my new versions]],"'","")," ")</f>
        <v>RXN-GHMT2r_m_FWD-UNKNOWN</v>
      </c>
      <c r="H2168">
        <f>_xlfn.XLOOKUP(Table2[[#This Row],[name]],Table1[name],Table1[1/h],0)</f>
        <v>0</v>
      </c>
      <c r="I2168" t="b">
        <f>OR(Table2[[#This Row],[match]]=0,ROUNDUP(_xlfn.NUMBERVALUE(Table2[[#This Row],[match]]),4)=ROUNDUP(_xlfn.NUMBERVALUE(Table2[[#This Row],[1/h]]),4))</f>
        <v>1</v>
      </c>
    </row>
    <row r="2169" spans="5:9">
      <c r="E2169" t="s">
        <v>2576</v>
      </c>
      <c r="F2169">
        <f>_xlfn.NUMBERVALUE(_xlfn.TEXTAFTER(Table2[[#This Row],[my new versions]]," ",-1))</f>
        <v>12673.550496858699</v>
      </c>
      <c r="G2169" t="str">
        <f>_xlfn.TEXTBEFORE(SUBSTITUTE(Table2[[#This Row],[my new versions]],"'","")," ")</f>
        <v>RXN-GHMT2r_m_REV-UNKNOWN</v>
      </c>
      <c r="H2169">
        <f>_xlfn.XLOOKUP(Table2[[#This Row],[name]],Table1[name],Table1[1/h],0)</f>
        <v>0</v>
      </c>
      <c r="I2169" t="b">
        <f>OR(Table2[[#This Row],[match]]=0,ROUNDUP(_xlfn.NUMBERVALUE(Table2[[#This Row],[match]]),4)=ROUNDUP(_xlfn.NUMBERVALUE(Table2[[#This Row],[1/h]]),4))</f>
        <v>1</v>
      </c>
    </row>
    <row r="2170" spans="5:9">
      <c r="E2170" t="s">
        <v>2577</v>
      </c>
      <c r="F2170">
        <f>_xlfn.NUMBERVALUE(_xlfn.TEXTAFTER(Table2[[#This Row],[my new versions]]," ",-1))</f>
        <v>12673.550496858699</v>
      </c>
      <c r="G2170" t="str">
        <f>_xlfn.TEXTBEFORE(SUBSTITUTE(Table2[[#This Row],[my new versions]],"'","")," ")</f>
        <v>RXN-GHMT3_m_FWD-UNKNOWN</v>
      </c>
      <c r="H2170">
        <f>_xlfn.XLOOKUP(Table2[[#This Row],[name]],Table1[name],Table1[1/h],0)</f>
        <v>0</v>
      </c>
      <c r="I2170" t="b">
        <f>OR(Table2[[#This Row],[match]]=0,ROUNDUP(_xlfn.NUMBERVALUE(Table2[[#This Row],[match]]),4)=ROUNDUP(_xlfn.NUMBERVALUE(Table2[[#This Row],[1/h]]),4))</f>
        <v>1</v>
      </c>
    </row>
    <row r="2171" spans="5:9">
      <c r="E2171" t="s">
        <v>2578</v>
      </c>
      <c r="F2171">
        <f>_xlfn.NUMBERVALUE(_xlfn.TEXTAFTER(Table2[[#This Row],[my new versions]]," ",-1))</f>
        <v>3398.2273317869499</v>
      </c>
      <c r="G2171" t="str">
        <f>_xlfn.TEXTBEFORE(SUBSTITUTE(Table2[[#This Row],[my new versions]],"'","")," ")</f>
        <v>RXN-GK1_c_FWD-rt3157</v>
      </c>
      <c r="H2171">
        <f>_xlfn.XLOOKUP(Table2[[#This Row],[name]],Table1[name],Table1[1/h],0)</f>
        <v>3398.2273317869572</v>
      </c>
      <c r="I2171" t="b">
        <f>OR(Table2[[#This Row],[match]]=0,ROUNDUP(_xlfn.NUMBERVALUE(Table2[[#This Row],[match]]),4)=ROUNDUP(_xlfn.NUMBERVALUE(Table2[[#This Row],[1/h]]),4))</f>
        <v>1</v>
      </c>
    </row>
    <row r="2172" spans="5:9">
      <c r="E2172" t="s">
        <v>2579</v>
      </c>
      <c r="F2172">
        <f>_xlfn.NUMBERVALUE(_xlfn.TEXTAFTER(Table2[[#This Row],[my new versions]]," ",-1))</f>
        <v>3398.2273317869499</v>
      </c>
      <c r="G2172" t="str">
        <f>_xlfn.TEXTBEFORE(SUBSTITUTE(Table2[[#This Row],[my new versions]],"'","")," ")</f>
        <v>RXN-GK1_c_FWD-rt3670</v>
      </c>
      <c r="H2172">
        <f>_xlfn.XLOOKUP(Table2[[#This Row],[name]],Table1[name],Table1[1/h],0)</f>
        <v>3398.2273317869572</v>
      </c>
      <c r="I2172" t="b">
        <f>OR(Table2[[#This Row],[match]]=0,ROUNDUP(_xlfn.NUMBERVALUE(Table2[[#This Row],[match]]),4)=ROUNDUP(_xlfn.NUMBERVALUE(Table2[[#This Row],[1/h]]),4))</f>
        <v>1</v>
      </c>
    </row>
    <row r="2173" spans="5:9">
      <c r="E2173" t="s">
        <v>2580</v>
      </c>
      <c r="F2173">
        <f>_xlfn.NUMBERVALUE(_xlfn.TEXTAFTER(Table2[[#This Row],[my new versions]]," ",-1))</f>
        <v>12673.550496858699</v>
      </c>
      <c r="G2173" t="str">
        <f>_xlfn.TEXTBEFORE(SUBSTITUTE(Table2[[#This Row],[my new versions]],"'","")," ")</f>
        <v>RXN-GK2_c_FWD-rt3157</v>
      </c>
      <c r="H2173">
        <f>_xlfn.XLOOKUP(Table2[[#This Row],[name]],Table1[name],Table1[1/h],0)</f>
        <v>0</v>
      </c>
      <c r="I2173" t="b">
        <f>OR(Table2[[#This Row],[match]]=0,ROUNDUP(_xlfn.NUMBERVALUE(Table2[[#This Row],[match]]),4)=ROUNDUP(_xlfn.NUMBERVALUE(Table2[[#This Row],[1/h]]),4))</f>
        <v>1</v>
      </c>
    </row>
    <row r="2174" spans="5:9">
      <c r="E2174" t="s">
        <v>2581</v>
      </c>
      <c r="F2174">
        <f>_xlfn.NUMBERVALUE(_xlfn.TEXTAFTER(Table2[[#This Row],[my new versions]]," ",-1))</f>
        <v>12673.550496858699</v>
      </c>
      <c r="G2174" t="str">
        <f>_xlfn.TEXTBEFORE(SUBSTITUTE(Table2[[#This Row],[my new versions]],"'","")," ")</f>
        <v>RXN-GK2_c_REV-rt3157</v>
      </c>
      <c r="H2174">
        <f>_xlfn.XLOOKUP(Table2[[#This Row],[name]],Table1[name],Table1[1/h],0)</f>
        <v>0</v>
      </c>
      <c r="I2174" t="b">
        <f>OR(Table2[[#This Row],[match]]=0,ROUNDUP(_xlfn.NUMBERVALUE(Table2[[#This Row],[match]]),4)=ROUNDUP(_xlfn.NUMBERVALUE(Table2[[#This Row],[1/h]]),4))</f>
        <v>1</v>
      </c>
    </row>
    <row r="2175" spans="5:9">
      <c r="E2175" t="s">
        <v>2582</v>
      </c>
      <c r="F2175">
        <f>_xlfn.NUMBERVALUE(_xlfn.TEXTAFTER(Table2[[#This Row],[my new versions]]," ",-1))</f>
        <v>12673.550496858699</v>
      </c>
      <c r="G2175" t="str">
        <f>_xlfn.TEXTBEFORE(SUBSTITUTE(Table2[[#This Row],[my new versions]],"'","")," ")</f>
        <v>RXN-GLCDx_c_FWD-rt0298</v>
      </c>
      <c r="H2175">
        <f>_xlfn.XLOOKUP(Table2[[#This Row],[name]],Table1[name],Table1[1/h],0)</f>
        <v>0</v>
      </c>
      <c r="I2175" t="b">
        <f>OR(Table2[[#This Row],[match]]=0,ROUNDUP(_xlfn.NUMBERVALUE(Table2[[#This Row],[match]]),4)=ROUNDUP(_xlfn.NUMBERVALUE(Table2[[#This Row],[1/h]]),4))</f>
        <v>1</v>
      </c>
    </row>
    <row r="2176" spans="5:9">
      <c r="E2176" t="s">
        <v>2583</v>
      </c>
      <c r="F2176">
        <f>_xlfn.NUMBERVALUE(_xlfn.TEXTAFTER(Table2[[#This Row],[my new versions]]," ",-1))</f>
        <v>12673.550496858699</v>
      </c>
      <c r="G2176" t="str">
        <f>_xlfn.TEXTBEFORE(SUBSTITUTE(Table2[[#This Row],[my new versions]],"'","")," ")</f>
        <v>RXN-GLCDx_c_REV-rt0298</v>
      </c>
      <c r="H2176">
        <f>_xlfn.XLOOKUP(Table2[[#This Row],[name]],Table1[name],Table1[1/h],0)</f>
        <v>0</v>
      </c>
      <c r="I2176" t="b">
        <f>OR(Table2[[#This Row],[match]]=0,ROUNDUP(_xlfn.NUMBERVALUE(Table2[[#This Row],[match]]),4)=ROUNDUP(_xlfn.NUMBERVALUE(Table2[[#This Row],[1/h]]),4))</f>
        <v>1</v>
      </c>
    </row>
    <row r="2177" spans="5:9">
      <c r="E2177" t="s">
        <v>2584</v>
      </c>
      <c r="F2177">
        <f>_xlfn.NUMBERVALUE(_xlfn.TEXTAFTER(Table2[[#This Row],[my new versions]]," ",-1))</f>
        <v>12673.550496858699</v>
      </c>
      <c r="G2177" t="str">
        <f>_xlfn.TEXTBEFORE(SUBSTITUTE(Table2[[#This Row],[my new versions]],"'","")," ")</f>
        <v>RXN-GLCDx_c_FWD-rt5828</v>
      </c>
      <c r="H2177">
        <f>_xlfn.XLOOKUP(Table2[[#This Row],[name]],Table1[name],Table1[1/h],0)</f>
        <v>0</v>
      </c>
      <c r="I2177" t="b">
        <f>OR(Table2[[#This Row],[match]]=0,ROUNDUP(_xlfn.NUMBERVALUE(Table2[[#This Row],[match]]),4)=ROUNDUP(_xlfn.NUMBERVALUE(Table2[[#This Row],[1/h]]),4))</f>
        <v>1</v>
      </c>
    </row>
    <row r="2178" spans="5:9">
      <c r="E2178" t="s">
        <v>2585</v>
      </c>
      <c r="F2178">
        <f>_xlfn.NUMBERVALUE(_xlfn.TEXTAFTER(Table2[[#This Row],[my new versions]]," ",-1))</f>
        <v>12673.550496858699</v>
      </c>
      <c r="G2178" t="str">
        <f>_xlfn.TEXTBEFORE(SUBSTITUTE(Table2[[#This Row],[my new versions]],"'","")," ")</f>
        <v>RXN-GLCDx_c_REV-rt5828</v>
      </c>
      <c r="H2178">
        <f>_xlfn.XLOOKUP(Table2[[#This Row],[name]],Table1[name],Table1[1/h],0)</f>
        <v>0</v>
      </c>
      <c r="I2178" t="b">
        <f>OR(Table2[[#This Row],[match]]=0,ROUNDUP(_xlfn.NUMBERVALUE(Table2[[#This Row],[match]]),4)=ROUNDUP(_xlfn.NUMBERVALUE(Table2[[#This Row],[1/h]]),4))</f>
        <v>1</v>
      </c>
    </row>
    <row r="2179" spans="5:9">
      <c r="E2179" t="s">
        <v>2586</v>
      </c>
      <c r="F2179">
        <f>_xlfn.NUMBERVALUE(_xlfn.TEXTAFTER(Table2[[#This Row],[my new versions]]," ",-1))</f>
        <v>12673.550496858699</v>
      </c>
      <c r="G2179" t="str">
        <f>_xlfn.TEXTBEFORE(SUBSTITUTE(Table2[[#This Row],[my new versions]],"'","")," ")</f>
        <v>RXN-GLCGSD_c_FWD-rt4271</v>
      </c>
      <c r="H2179">
        <f>_xlfn.XLOOKUP(Table2[[#This Row],[name]],Table1[name],Table1[1/h],0)</f>
        <v>0</v>
      </c>
      <c r="I2179" t="b">
        <f>OR(Table2[[#This Row],[match]]=0,ROUNDUP(_xlfn.NUMBERVALUE(Table2[[#This Row],[match]]),4)=ROUNDUP(_xlfn.NUMBERVALUE(Table2[[#This Row],[1/h]]),4))</f>
        <v>1</v>
      </c>
    </row>
    <row r="2180" spans="5:9">
      <c r="E2180" t="s">
        <v>2587</v>
      </c>
      <c r="F2180">
        <f>_xlfn.NUMBERVALUE(_xlfn.TEXTAFTER(Table2[[#This Row],[my new versions]]," ",-1))</f>
        <v>12673.550496858699</v>
      </c>
      <c r="G2180" t="str">
        <f>_xlfn.TEXTBEFORE(SUBSTITUTE(Table2[[#This Row],[my new versions]],"'","")," ")</f>
        <v>RXN-GLCGSD_v_FWD-rt6375</v>
      </c>
      <c r="H2180">
        <f>_xlfn.XLOOKUP(Table2[[#This Row],[name]],Table1[name],Table1[1/h],0)</f>
        <v>0</v>
      </c>
      <c r="I2180" t="b">
        <f>OR(Table2[[#This Row],[match]]=0,ROUNDUP(_xlfn.NUMBERVALUE(Table2[[#This Row],[match]]),4)=ROUNDUP(_xlfn.NUMBERVALUE(Table2[[#This Row],[1/h]]),4))</f>
        <v>1</v>
      </c>
    </row>
    <row r="2181" spans="5:9">
      <c r="E2181" t="s">
        <v>2588</v>
      </c>
      <c r="F2181">
        <f>_xlfn.NUMBERVALUE(_xlfn.TEXTAFTER(Table2[[#This Row],[my new versions]]," ",-1))</f>
        <v>12673.550496858699</v>
      </c>
      <c r="G2181" t="str">
        <f>_xlfn.TEXTBEFORE(SUBSTITUTE(Table2[[#This Row],[my new versions]],"'","")," ")</f>
        <v>RXN-GLCNtps_e_FWD-rt0518</v>
      </c>
      <c r="H2181">
        <f>_xlfn.XLOOKUP(Table2[[#This Row],[name]],Table1[name],Table1[1/h],0)</f>
        <v>0</v>
      </c>
      <c r="I2181" t="b">
        <f>OR(Table2[[#This Row],[match]]=0,ROUNDUP(_xlfn.NUMBERVALUE(Table2[[#This Row],[match]]),4)=ROUNDUP(_xlfn.NUMBERVALUE(Table2[[#This Row],[1/h]]),4))</f>
        <v>1</v>
      </c>
    </row>
    <row r="2182" spans="5:9">
      <c r="E2182" t="s">
        <v>2589</v>
      </c>
      <c r="F2182">
        <f>_xlfn.NUMBERVALUE(_xlfn.TEXTAFTER(Table2[[#This Row],[my new versions]]," ",-1))</f>
        <v>12673.550496858699</v>
      </c>
      <c r="G2182" t="str">
        <f>_xlfn.TEXTBEFORE(SUBSTITUTE(Table2[[#This Row],[my new versions]],"'","")," ")</f>
        <v>RXN-GLCNtps_e_REV-rt0518</v>
      </c>
      <c r="H2182">
        <f>_xlfn.XLOOKUP(Table2[[#This Row],[name]],Table1[name],Table1[1/h],0)</f>
        <v>0</v>
      </c>
      <c r="I2182" t="b">
        <f>OR(Table2[[#This Row],[match]]=0,ROUNDUP(_xlfn.NUMBERVALUE(Table2[[#This Row],[match]]),4)=ROUNDUP(_xlfn.NUMBERVALUE(Table2[[#This Row],[1/h]]),4))</f>
        <v>1</v>
      </c>
    </row>
    <row r="2183" spans="5:9">
      <c r="E2183" t="s">
        <v>2590</v>
      </c>
      <c r="F2183">
        <f>_xlfn.NUMBERVALUE(_xlfn.TEXTAFTER(Table2[[#This Row],[my new versions]]," ",-1))</f>
        <v>12673.550496858699</v>
      </c>
      <c r="G2183" t="str">
        <f>_xlfn.TEXTBEFORE(SUBSTITUTE(Table2[[#This Row],[my new versions]],"'","")," ")</f>
        <v>RXN-GLCP_c_FWD-rt5888</v>
      </c>
      <c r="H2183">
        <f>_xlfn.XLOOKUP(Table2[[#This Row],[name]],Table1[name],Table1[1/h],0)</f>
        <v>0</v>
      </c>
      <c r="I2183" t="b">
        <f>OR(Table2[[#This Row],[match]]=0,ROUNDUP(_xlfn.NUMBERVALUE(Table2[[#This Row],[match]]),4)=ROUNDUP(_xlfn.NUMBERVALUE(Table2[[#This Row],[1/h]]),4))</f>
        <v>1</v>
      </c>
    </row>
    <row r="2184" spans="5:9">
      <c r="E2184" t="s">
        <v>2591</v>
      </c>
      <c r="F2184">
        <f>_xlfn.NUMBERVALUE(_xlfn.TEXTAFTER(Table2[[#This Row],[my new versions]]," ",-1))</f>
        <v>12673.550496858699</v>
      </c>
      <c r="G2184" t="str">
        <f>_xlfn.TEXTBEFORE(SUBSTITUTE(Table2[[#This Row],[my new versions]],"'","")," ")</f>
        <v>RXN-GLCt_c_e_FWD-rt1375</v>
      </c>
      <c r="H2184">
        <f>_xlfn.XLOOKUP(Table2[[#This Row],[name]],Table1[name],Table1[1/h],0)</f>
        <v>0</v>
      </c>
      <c r="I2184" t="b">
        <f>OR(Table2[[#This Row],[match]]=0,ROUNDUP(_xlfn.NUMBERVALUE(Table2[[#This Row],[match]]),4)=ROUNDUP(_xlfn.NUMBERVALUE(Table2[[#This Row],[1/h]]),4))</f>
        <v>1</v>
      </c>
    </row>
    <row r="2185" spans="5:9">
      <c r="E2185" t="s">
        <v>2592</v>
      </c>
      <c r="F2185">
        <f>_xlfn.NUMBERVALUE(_xlfn.TEXTAFTER(Table2[[#This Row],[my new versions]]," ",-1))</f>
        <v>12673.550496858699</v>
      </c>
      <c r="G2185" t="str">
        <f>_xlfn.TEXTBEFORE(SUBSTITUTE(Table2[[#This Row],[my new versions]],"'","")," ")</f>
        <v>RXN-GLCt_c_e_FWD-rt1473</v>
      </c>
      <c r="H2185">
        <f>_xlfn.XLOOKUP(Table2[[#This Row],[name]],Table1[name],Table1[1/h],0)</f>
        <v>0</v>
      </c>
      <c r="I2185" t="b">
        <f>OR(Table2[[#This Row],[match]]=0,ROUNDUP(_xlfn.NUMBERVALUE(Table2[[#This Row],[match]]),4)=ROUNDUP(_xlfn.NUMBERVALUE(Table2[[#This Row],[1/h]]),4))</f>
        <v>1</v>
      </c>
    </row>
    <row r="2186" spans="5:9">
      <c r="E2186" t="s">
        <v>2593</v>
      </c>
      <c r="F2186">
        <f>_xlfn.NUMBERVALUE(_xlfn.TEXTAFTER(Table2[[#This Row],[my new versions]]," ",-1))</f>
        <v>12673.550496858699</v>
      </c>
      <c r="G2186" t="str">
        <f>_xlfn.TEXTBEFORE(SUBSTITUTE(Table2[[#This Row],[my new versions]],"'","")," ")</f>
        <v>RXN-GLCt_c_e_FWD-rt1480</v>
      </c>
      <c r="H2186">
        <f>_xlfn.XLOOKUP(Table2[[#This Row],[name]],Table1[name],Table1[1/h],0)</f>
        <v>0</v>
      </c>
      <c r="I2186" t="b">
        <f>OR(Table2[[#This Row],[match]]=0,ROUNDUP(_xlfn.NUMBERVALUE(Table2[[#This Row],[match]]),4)=ROUNDUP(_xlfn.NUMBERVALUE(Table2[[#This Row],[1/h]]),4))</f>
        <v>1</v>
      </c>
    </row>
    <row r="2187" spans="5:9">
      <c r="E2187" t="s">
        <v>2594</v>
      </c>
      <c r="F2187">
        <f>_xlfn.NUMBERVALUE(_xlfn.TEXTAFTER(Table2[[#This Row],[my new versions]]," ",-1))</f>
        <v>802578.22081852006</v>
      </c>
      <c r="G2187" t="str">
        <f>_xlfn.TEXTBEFORE(SUBSTITUTE(Table2[[#This Row],[my new versions]],"'","")," ")</f>
        <v>RXN-GLCt_c_e_FWD-rt2336</v>
      </c>
      <c r="H2187">
        <f>_xlfn.XLOOKUP(Table2[[#This Row],[name]],Table1[name],Table1[1/h],0)</f>
        <v>802578.22081851971</v>
      </c>
      <c r="I2187" t="b">
        <f>OR(Table2[[#This Row],[match]]=0,ROUNDUP(_xlfn.NUMBERVALUE(Table2[[#This Row],[match]]),4)=ROUNDUP(_xlfn.NUMBERVALUE(Table2[[#This Row],[1/h]]),4))</f>
        <v>1</v>
      </c>
    </row>
    <row r="2188" spans="5:9">
      <c r="E2188" t="s">
        <v>2595</v>
      </c>
      <c r="F2188">
        <f>_xlfn.NUMBERVALUE(_xlfn.TEXTAFTER(Table2[[#This Row],[my new versions]]," ",-1))</f>
        <v>12673.550496858699</v>
      </c>
      <c r="G2188" t="str">
        <f>_xlfn.TEXTBEFORE(SUBSTITUTE(Table2[[#This Row],[my new versions]],"'","")," ")</f>
        <v>RXN-GLCt_c_e_FWD-rt2496</v>
      </c>
      <c r="H2188">
        <f>_xlfn.XLOOKUP(Table2[[#This Row],[name]],Table1[name],Table1[1/h],0)</f>
        <v>0</v>
      </c>
      <c r="I2188" t="b">
        <f>OR(Table2[[#This Row],[match]]=0,ROUNDUP(_xlfn.NUMBERVALUE(Table2[[#This Row],[match]]),4)=ROUNDUP(_xlfn.NUMBERVALUE(Table2[[#This Row],[1/h]]),4))</f>
        <v>1</v>
      </c>
    </row>
    <row r="2189" spans="5:9">
      <c r="E2189" t="s">
        <v>2596</v>
      </c>
      <c r="F2189">
        <f>_xlfn.NUMBERVALUE(_xlfn.TEXTAFTER(Table2[[#This Row],[my new versions]]," ",-1))</f>
        <v>802578.22081852006</v>
      </c>
      <c r="G2189" t="str">
        <f>_xlfn.TEXTBEFORE(SUBSTITUTE(Table2[[#This Row],[my new versions]],"'","")," ")</f>
        <v>RXN-GLCt_c_e_FWD-rt2707</v>
      </c>
      <c r="H2189">
        <f>_xlfn.XLOOKUP(Table2[[#This Row],[name]],Table1[name],Table1[1/h],0)</f>
        <v>802578.22081851971</v>
      </c>
      <c r="I2189" t="b">
        <f>OR(Table2[[#This Row],[match]]=0,ROUNDUP(_xlfn.NUMBERVALUE(Table2[[#This Row],[match]]),4)=ROUNDUP(_xlfn.NUMBERVALUE(Table2[[#This Row],[1/h]]),4))</f>
        <v>1</v>
      </c>
    </row>
    <row r="2190" spans="5:9">
      <c r="E2190" t="s">
        <v>2597</v>
      </c>
      <c r="F2190">
        <f>_xlfn.NUMBERVALUE(_xlfn.TEXTAFTER(Table2[[#This Row],[my new versions]]," ",-1))</f>
        <v>802578.22081852006</v>
      </c>
      <c r="G2190" t="str">
        <f>_xlfn.TEXTBEFORE(SUBSTITUTE(Table2[[#This Row],[my new versions]],"'","")," ")</f>
        <v>RXN-GLCt_c_e_FWD-rt2833</v>
      </c>
      <c r="H2190">
        <f>_xlfn.XLOOKUP(Table2[[#This Row],[name]],Table1[name],Table1[1/h],0)</f>
        <v>802578.22081851971</v>
      </c>
      <c r="I2190" t="b">
        <f>OR(Table2[[#This Row],[match]]=0,ROUNDUP(_xlfn.NUMBERVALUE(Table2[[#This Row],[match]]),4)=ROUNDUP(_xlfn.NUMBERVALUE(Table2[[#This Row],[1/h]]),4))</f>
        <v>1</v>
      </c>
    </row>
    <row r="2191" spans="5:9">
      <c r="E2191" t="s">
        <v>2598</v>
      </c>
      <c r="F2191">
        <f>_xlfn.NUMBERVALUE(_xlfn.TEXTAFTER(Table2[[#This Row],[my new versions]]," ",-1))</f>
        <v>802578.22081852006</v>
      </c>
      <c r="G2191" t="str">
        <f>_xlfn.TEXTBEFORE(SUBSTITUTE(Table2[[#This Row],[my new versions]],"'","")," ")</f>
        <v>RXN-GLCt_c_e_FWD-rt3556</v>
      </c>
      <c r="H2191">
        <f>_xlfn.XLOOKUP(Table2[[#This Row],[name]],Table1[name],Table1[1/h],0)</f>
        <v>802578.22081851971</v>
      </c>
      <c r="I2191" t="b">
        <f>OR(Table2[[#This Row],[match]]=0,ROUNDUP(_xlfn.NUMBERVALUE(Table2[[#This Row],[match]]),4)=ROUNDUP(_xlfn.NUMBERVALUE(Table2[[#This Row],[1/h]]),4))</f>
        <v>1</v>
      </c>
    </row>
    <row r="2192" spans="5:9">
      <c r="E2192" t="s">
        <v>2599</v>
      </c>
      <c r="F2192">
        <f>_xlfn.NUMBERVALUE(_xlfn.TEXTAFTER(Table2[[#This Row],[my new versions]]," ",-1))</f>
        <v>802578.22081852006</v>
      </c>
      <c r="G2192" t="str">
        <f>_xlfn.TEXTBEFORE(SUBSTITUTE(Table2[[#This Row],[my new versions]],"'","")," ")</f>
        <v>RXN-GLCt_c_e_FWD-rt4674</v>
      </c>
      <c r="H2192">
        <f>_xlfn.XLOOKUP(Table2[[#This Row],[name]],Table1[name],Table1[1/h],0)</f>
        <v>802578.22081851971</v>
      </c>
      <c r="I2192" t="b">
        <f>OR(Table2[[#This Row],[match]]=0,ROUNDUP(_xlfn.NUMBERVALUE(Table2[[#This Row],[match]]),4)=ROUNDUP(_xlfn.NUMBERVALUE(Table2[[#This Row],[1/h]]),4))</f>
        <v>1</v>
      </c>
    </row>
    <row r="2193" spans="5:9">
      <c r="E2193" t="s">
        <v>2600</v>
      </c>
      <c r="F2193">
        <f>_xlfn.NUMBERVALUE(_xlfn.TEXTAFTER(Table2[[#This Row],[my new versions]]," ",-1))</f>
        <v>802578.22081852006</v>
      </c>
      <c r="G2193" t="str">
        <f>_xlfn.TEXTBEFORE(SUBSTITUTE(Table2[[#This Row],[my new versions]],"'","")," ")</f>
        <v>RXN-GLCt_c_e_FWD-rt7817</v>
      </c>
      <c r="H2193">
        <f>_xlfn.XLOOKUP(Table2[[#This Row],[name]],Table1[name],Table1[1/h],0)</f>
        <v>802578.22081851971</v>
      </c>
      <c r="I2193" t="b">
        <f>OR(Table2[[#This Row],[match]]=0,ROUNDUP(_xlfn.NUMBERVALUE(Table2[[#This Row],[match]]),4)=ROUNDUP(_xlfn.NUMBERVALUE(Table2[[#This Row],[1/h]]),4))</f>
        <v>1</v>
      </c>
    </row>
    <row r="2194" spans="5:9">
      <c r="E2194" t="s">
        <v>2601</v>
      </c>
      <c r="F2194">
        <f>_xlfn.NUMBERVALUE(_xlfn.TEXTAFTER(Table2[[#This Row],[my new versions]]," ",-1))</f>
        <v>12673.550496858699</v>
      </c>
      <c r="G2194" t="str">
        <f>_xlfn.TEXTBEFORE(SUBSTITUTE(Table2[[#This Row],[my new versions]],"'","")," ")</f>
        <v>RXN-GLCt_c_r_FWD-UNKNOWN</v>
      </c>
      <c r="H2194">
        <f>_xlfn.XLOOKUP(Table2[[#This Row],[name]],Table1[name],Table1[1/h],0)</f>
        <v>0</v>
      </c>
      <c r="I2194" t="b">
        <f>OR(Table2[[#This Row],[match]]=0,ROUNDUP(_xlfn.NUMBERVALUE(Table2[[#This Row],[match]]),4)=ROUNDUP(_xlfn.NUMBERVALUE(Table2[[#This Row],[1/h]]),4))</f>
        <v>1</v>
      </c>
    </row>
    <row r="2195" spans="5:9">
      <c r="E2195" t="s">
        <v>2602</v>
      </c>
      <c r="F2195">
        <f>_xlfn.NUMBERVALUE(_xlfn.TEXTAFTER(Table2[[#This Row],[my new versions]]," ",-1))</f>
        <v>12673.550496858699</v>
      </c>
      <c r="G2195" t="str">
        <f>_xlfn.TEXTBEFORE(SUBSTITUTE(Table2[[#This Row],[my new versions]],"'","")," ")</f>
        <v>RXN-GLCt_c_r_REV-UNKNOWN</v>
      </c>
      <c r="H2195">
        <f>_xlfn.XLOOKUP(Table2[[#This Row],[name]],Table1[name],Table1[1/h],0)</f>
        <v>0</v>
      </c>
      <c r="I2195" t="b">
        <f>OR(Table2[[#This Row],[match]]=0,ROUNDUP(_xlfn.NUMBERVALUE(Table2[[#This Row],[match]]),4)=ROUNDUP(_xlfn.NUMBERVALUE(Table2[[#This Row],[1/h]]),4))</f>
        <v>1</v>
      </c>
    </row>
    <row r="2196" spans="5:9">
      <c r="E2196" t="s">
        <v>2603</v>
      </c>
      <c r="F2196">
        <f>_xlfn.NUMBERVALUE(_xlfn.TEXTAFTER(Table2[[#This Row],[my new versions]]," ",-1))</f>
        <v>12673.550496858699</v>
      </c>
      <c r="G2196" t="str">
        <f>_xlfn.TEXTBEFORE(SUBSTITUTE(Table2[[#This Row],[my new versions]],"'","")," ")</f>
        <v>RXN-GLCt_c_v_FWD-rt7394</v>
      </c>
      <c r="H2196">
        <f>_xlfn.XLOOKUP(Table2[[#This Row],[name]],Table1[name],Table1[1/h],0)</f>
        <v>0</v>
      </c>
      <c r="I2196" t="b">
        <f>OR(Table2[[#This Row],[match]]=0,ROUNDUP(_xlfn.NUMBERVALUE(Table2[[#This Row],[match]]),4)=ROUNDUP(_xlfn.NUMBERVALUE(Table2[[#This Row],[1/h]]),4))</f>
        <v>1</v>
      </c>
    </row>
    <row r="2197" spans="5:9">
      <c r="E2197" t="s">
        <v>2604</v>
      </c>
      <c r="F2197">
        <f>_xlfn.NUMBERVALUE(_xlfn.TEXTAFTER(Table2[[#This Row],[my new versions]]," ",-1))</f>
        <v>12673.550496858699</v>
      </c>
      <c r="G2197" t="str">
        <f>_xlfn.TEXTBEFORE(SUBSTITUTE(Table2[[#This Row],[my new versions]],"'","")," ")</f>
        <v>RXN-GLCt_c_v_REV-rt7394</v>
      </c>
      <c r="H2197">
        <f>_xlfn.XLOOKUP(Table2[[#This Row],[name]],Table1[name],Table1[1/h],0)</f>
        <v>0</v>
      </c>
      <c r="I2197" t="b">
        <f>OR(Table2[[#This Row],[match]]=0,ROUNDUP(_xlfn.NUMBERVALUE(Table2[[#This Row],[match]]),4)=ROUNDUP(_xlfn.NUMBERVALUE(Table2[[#This Row],[1/h]]),4))</f>
        <v>1</v>
      </c>
    </row>
    <row r="2198" spans="5:9">
      <c r="E2198" t="s">
        <v>2605</v>
      </c>
      <c r="F2198">
        <f>_xlfn.NUMBERVALUE(_xlfn.TEXTAFTER(Table2[[#This Row],[my new versions]]," ",-1))</f>
        <v>12673.550496858699</v>
      </c>
      <c r="G2198" t="str">
        <f>_xlfn.TEXTBEFORE(SUBSTITUTE(Table2[[#This Row],[my new versions]],"'","")," ")</f>
        <v>RXN-GLCtps_e_FWD-rt3525</v>
      </c>
      <c r="H2198">
        <f>_xlfn.XLOOKUP(Table2[[#This Row],[name]],Table1[name],Table1[1/h],0)</f>
        <v>0</v>
      </c>
      <c r="I2198" t="b">
        <f>OR(Table2[[#This Row],[match]]=0,ROUNDUP(_xlfn.NUMBERVALUE(Table2[[#This Row],[match]]),4)=ROUNDUP(_xlfn.NUMBERVALUE(Table2[[#This Row],[1/h]]),4))</f>
        <v>1</v>
      </c>
    </row>
    <row r="2199" spans="5:9">
      <c r="E2199" t="s">
        <v>2606</v>
      </c>
      <c r="F2199">
        <f>_xlfn.NUMBERVALUE(_xlfn.TEXTAFTER(Table2[[#This Row],[my new versions]]," ",-1))</f>
        <v>12673.550496858699</v>
      </c>
      <c r="G2199" t="str">
        <f>_xlfn.TEXTBEFORE(SUBSTITUTE(Table2[[#This Row],[my new versions]],"'","")," ")</f>
        <v>RXN-GLCtps_e_REV-rt3525</v>
      </c>
      <c r="H2199">
        <f>_xlfn.XLOOKUP(Table2[[#This Row],[name]],Table1[name],Table1[1/h],0)</f>
        <v>0</v>
      </c>
      <c r="I2199" t="b">
        <f>OR(Table2[[#This Row],[match]]=0,ROUNDUP(_xlfn.NUMBERVALUE(Table2[[#This Row],[match]]),4)=ROUNDUP(_xlfn.NUMBERVALUE(Table2[[#This Row],[1/h]]),4))</f>
        <v>1</v>
      </c>
    </row>
    <row r="2200" spans="5:9">
      <c r="E2200" t="s">
        <v>2607</v>
      </c>
      <c r="F2200">
        <f>_xlfn.NUMBERVALUE(_xlfn.TEXTAFTER(Table2[[#This Row],[my new versions]]," ",-1))</f>
        <v>107270.249620672</v>
      </c>
      <c r="G2200" t="str">
        <f>_xlfn.TEXTBEFORE(SUBSTITUTE(Table2[[#This Row],[my new versions]],"'","")," ")</f>
        <v>RXN-GLNS_c_FWD-rt3476</v>
      </c>
      <c r="H2200">
        <f>_xlfn.XLOOKUP(Table2[[#This Row],[name]],Table1[name],Table1[1/h],0)</f>
        <v>107270.24962067243</v>
      </c>
      <c r="I2200" t="b">
        <f>OR(Table2[[#This Row],[match]]=0,ROUNDUP(_xlfn.NUMBERVALUE(Table2[[#This Row],[match]]),4)=ROUNDUP(_xlfn.NUMBERVALUE(Table2[[#This Row],[1/h]]),4))</f>
        <v>1</v>
      </c>
    </row>
    <row r="2201" spans="5:9">
      <c r="E2201" t="s">
        <v>2608</v>
      </c>
      <c r="F2201">
        <f>_xlfn.NUMBERVALUE(_xlfn.TEXTAFTER(Table2[[#This Row],[my new versions]]," ",-1))</f>
        <v>12673.550496858699</v>
      </c>
      <c r="G2201" t="str">
        <f>_xlfn.TEXTBEFORE(SUBSTITUTE(Table2[[#This Row],[my new versions]],"'","")," ")</f>
        <v>RXN-GLNt_c_n_FWD-SPONT</v>
      </c>
      <c r="H2201">
        <f>_xlfn.XLOOKUP(Table2[[#This Row],[name]],Table1[name],Table1[1/h],0)</f>
        <v>0</v>
      </c>
      <c r="I2201" t="b">
        <f>OR(Table2[[#This Row],[match]]=0,ROUNDUP(_xlfn.NUMBERVALUE(Table2[[#This Row],[match]]),4)=ROUNDUP(_xlfn.NUMBERVALUE(Table2[[#This Row],[1/h]]),4))</f>
        <v>1</v>
      </c>
    </row>
    <row r="2202" spans="5:9">
      <c r="E2202" t="s">
        <v>2609</v>
      </c>
      <c r="F2202">
        <f>_xlfn.NUMBERVALUE(_xlfn.TEXTAFTER(Table2[[#This Row],[my new versions]]," ",-1))</f>
        <v>12673.550496858699</v>
      </c>
      <c r="G2202" t="str">
        <f>_xlfn.TEXTBEFORE(SUBSTITUTE(Table2[[#This Row],[my new versions]],"'","")," ")</f>
        <v>RXN-GLNt_c_n_REV-SPONT</v>
      </c>
      <c r="H2202">
        <f>_xlfn.XLOOKUP(Table2[[#This Row],[name]],Table1[name],Table1[1/h],0)</f>
        <v>0</v>
      </c>
      <c r="I2202" t="b">
        <f>OR(Table2[[#This Row],[match]]=0,ROUNDUP(_xlfn.NUMBERVALUE(Table2[[#This Row],[match]]),4)=ROUNDUP(_xlfn.NUMBERVALUE(Table2[[#This Row],[1/h]]),4))</f>
        <v>1</v>
      </c>
    </row>
    <row r="2203" spans="5:9">
      <c r="E2203" t="s">
        <v>2610</v>
      </c>
      <c r="F2203">
        <f>_xlfn.NUMBERVALUE(_xlfn.TEXTAFTER(Table2[[#This Row],[my new versions]]," ",-1))</f>
        <v>12673.550496858699</v>
      </c>
      <c r="G2203" t="str">
        <f>_xlfn.TEXTBEFORE(SUBSTITUTE(Table2[[#This Row],[my new versions]],"'","")," ")</f>
        <v>RXN-GLNtpa_v_FWD-rt7819</v>
      </c>
      <c r="H2203">
        <f>_xlfn.XLOOKUP(Table2[[#This Row],[name]],Table1[name],Table1[1/h],0)</f>
        <v>0</v>
      </c>
      <c r="I2203" t="b">
        <f>OR(Table2[[#This Row],[match]]=0,ROUNDUP(_xlfn.NUMBERVALUE(Table2[[#This Row],[match]]),4)=ROUNDUP(_xlfn.NUMBERVALUE(Table2[[#This Row],[1/h]]),4))</f>
        <v>1</v>
      </c>
    </row>
    <row r="2204" spans="5:9">
      <c r="E2204" t="s">
        <v>2611</v>
      </c>
      <c r="F2204">
        <f>_xlfn.NUMBERVALUE(_xlfn.TEXTAFTER(Table2[[#This Row],[my new versions]]," ",-1))</f>
        <v>12673.550496858699</v>
      </c>
      <c r="G2204" t="str">
        <f>_xlfn.TEXTBEFORE(SUBSTITUTE(Table2[[#This Row],[my new versions]],"'","")," ")</f>
        <v>RXN-GLNtps_v_FWD-rt4375</v>
      </c>
      <c r="H2204">
        <f>_xlfn.XLOOKUP(Table2[[#This Row],[name]],Table1[name],Table1[1/h],0)</f>
        <v>0</v>
      </c>
      <c r="I2204" t="b">
        <f>OR(Table2[[#This Row],[match]]=0,ROUNDUP(_xlfn.NUMBERVALUE(Table2[[#This Row],[match]]),4)=ROUNDUP(_xlfn.NUMBERVALUE(Table2[[#This Row],[1/h]]),4))</f>
        <v>1</v>
      </c>
    </row>
    <row r="2205" spans="5:9">
      <c r="E2205" t="s">
        <v>2612</v>
      </c>
      <c r="F2205">
        <f>_xlfn.NUMBERVALUE(_xlfn.TEXTAFTER(Table2[[#This Row],[my new versions]]," ",-1))</f>
        <v>8.7321152421656407</v>
      </c>
      <c r="G2205" t="str">
        <f>_xlfn.TEXTBEFORE(SUBSTITUTE(Table2[[#This Row],[my new versions]],"'","")," ")</f>
        <v>RXN-GLNTRS_c_FWD-rt5012</v>
      </c>
      <c r="H2205">
        <f>_xlfn.XLOOKUP(Table2[[#This Row],[name]],Table1[name],Table1[1/h],0)</f>
        <v>8.7321152421656283</v>
      </c>
      <c r="I2205" t="b">
        <f>OR(Table2[[#This Row],[match]]=0,ROUNDUP(_xlfn.NUMBERVALUE(Table2[[#This Row],[match]]),4)=ROUNDUP(_xlfn.NUMBERVALUE(Table2[[#This Row],[1/h]]),4))</f>
        <v>1</v>
      </c>
    </row>
    <row r="2206" spans="5:9">
      <c r="E2206" t="s">
        <v>2613</v>
      </c>
      <c r="F2206">
        <f>_xlfn.NUMBERVALUE(_xlfn.TEXTAFTER(Table2[[#This Row],[my new versions]]," ",-1))</f>
        <v>75.177319324726199</v>
      </c>
      <c r="G2206" t="str">
        <f>_xlfn.TEXTBEFORE(SUBSTITUTE(Table2[[#This Row],[my new versions]],"'","")," ")</f>
        <v>RXN-GLU5K_c_FWD-rt6820</v>
      </c>
      <c r="H2206">
        <f>_xlfn.XLOOKUP(Table2[[#This Row],[name]],Table1[name],Table1[1/h],0)</f>
        <v>75.177319324726071</v>
      </c>
      <c r="I2206" t="b">
        <f>OR(Table2[[#This Row],[match]]=0,ROUNDUP(_xlfn.NUMBERVALUE(Table2[[#This Row],[match]]),4)=ROUNDUP(_xlfn.NUMBERVALUE(Table2[[#This Row],[1/h]]),4))</f>
        <v>1</v>
      </c>
    </row>
    <row r="2207" spans="5:9">
      <c r="E2207" t="s">
        <v>2614</v>
      </c>
      <c r="F2207">
        <f>_xlfn.NUMBERVALUE(_xlfn.TEXTAFTER(Table2[[#This Row],[my new versions]]," ",-1))</f>
        <v>12673.550496858699</v>
      </c>
      <c r="G2207" t="str">
        <f>_xlfn.TEXTBEFORE(SUBSTITUTE(Table2[[#This Row],[my new versions]],"'","")," ")</f>
        <v>RXN-GLUCYS_c_FWD-rt3639</v>
      </c>
      <c r="H2207">
        <f>_xlfn.XLOOKUP(Table2[[#This Row],[name]],Table1[name],Table1[1/h],0)</f>
        <v>0</v>
      </c>
      <c r="I2207" t="b">
        <f>OR(Table2[[#This Row],[match]]=0,ROUNDUP(_xlfn.NUMBERVALUE(Table2[[#This Row],[match]]),4)=ROUNDUP(_xlfn.NUMBERVALUE(Table2[[#This Row],[1/h]]),4))</f>
        <v>1</v>
      </c>
    </row>
    <row r="2208" spans="5:9">
      <c r="E2208" t="s">
        <v>2615</v>
      </c>
      <c r="F2208">
        <f>_xlfn.NUMBERVALUE(_xlfn.TEXTAFTER(Table2[[#This Row],[my new versions]]," ",-1))</f>
        <v>12673.550496858699</v>
      </c>
      <c r="G2208" t="str">
        <f>_xlfn.TEXTBEFORE(SUBSTITUTE(Table2[[#This Row],[my new versions]],"'","")," ")</f>
        <v>RXN-GLUCYS_c_FWD-rt3654</v>
      </c>
      <c r="H2208">
        <f>_xlfn.XLOOKUP(Table2[[#This Row],[name]],Table1[name],Table1[1/h],0)</f>
        <v>0</v>
      </c>
      <c r="I2208" t="b">
        <f>OR(Table2[[#This Row],[match]]=0,ROUNDUP(_xlfn.NUMBERVALUE(Table2[[#This Row],[match]]),4)=ROUNDUP(_xlfn.NUMBERVALUE(Table2[[#This Row],[1/h]]),4))</f>
        <v>1</v>
      </c>
    </row>
    <row r="2209" spans="5:9">
      <c r="E2209" t="s">
        <v>2616</v>
      </c>
      <c r="F2209">
        <f>_xlfn.NUMBERVALUE(_xlfn.TEXTAFTER(Table2[[#This Row],[my new versions]]," ",-1))</f>
        <v>12673.550496858699</v>
      </c>
      <c r="G2209" t="str">
        <f>_xlfn.TEXTBEFORE(SUBSTITUTE(Table2[[#This Row],[my new versions]],"'","")," ")</f>
        <v>RXN-GLUDC_c_FWD-rt1066</v>
      </c>
      <c r="H2209">
        <f>_xlfn.XLOOKUP(Table2[[#This Row],[name]],Table1[name],Table1[1/h],0)</f>
        <v>0</v>
      </c>
      <c r="I2209" t="b">
        <f>OR(Table2[[#This Row],[match]]=0,ROUNDUP(_xlfn.NUMBERVALUE(Table2[[#This Row],[match]]),4)=ROUNDUP(_xlfn.NUMBERVALUE(Table2[[#This Row],[1/h]]),4))</f>
        <v>1</v>
      </c>
    </row>
    <row r="2210" spans="5:9">
      <c r="E2210" t="s">
        <v>2617</v>
      </c>
      <c r="F2210">
        <f>_xlfn.NUMBERVALUE(_xlfn.TEXTAFTER(Table2[[#This Row],[my new versions]]," ",-1))</f>
        <v>12673.550496858699</v>
      </c>
      <c r="G2210" t="str">
        <f>_xlfn.TEXTBEFORE(SUBSTITUTE(Table2[[#This Row],[my new versions]],"'","")," ")</f>
        <v>RXN-GLUDC_c_FWD-rt1067</v>
      </c>
      <c r="H2210">
        <f>_xlfn.XLOOKUP(Table2[[#This Row],[name]],Table1[name],Table1[1/h],0)</f>
        <v>0</v>
      </c>
      <c r="I2210" t="b">
        <f>OR(Table2[[#This Row],[match]]=0,ROUNDUP(_xlfn.NUMBERVALUE(Table2[[#This Row],[match]]),4)=ROUNDUP(_xlfn.NUMBERVALUE(Table2[[#This Row],[1/h]]),4))</f>
        <v>1</v>
      </c>
    </row>
    <row r="2211" spans="5:9">
      <c r="E2211" t="s">
        <v>2618</v>
      </c>
      <c r="F2211">
        <f>_xlfn.NUMBERVALUE(_xlfn.TEXTAFTER(Table2[[#This Row],[my new versions]]," ",-1))</f>
        <v>12673.550496858699</v>
      </c>
      <c r="G2211" t="str">
        <f>_xlfn.TEXTBEFORE(SUBSTITUTE(Table2[[#This Row],[my new versions]],"'","")," ")</f>
        <v>RXN-GLUDC_c_FWD-rt2354</v>
      </c>
      <c r="H2211">
        <f>_xlfn.XLOOKUP(Table2[[#This Row],[name]],Table1[name],Table1[1/h],0)</f>
        <v>0</v>
      </c>
      <c r="I2211" t="b">
        <f>OR(Table2[[#This Row],[match]]=0,ROUNDUP(_xlfn.NUMBERVALUE(Table2[[#This Row],[match]]),4)=ROUNDUP(_xlfn.NUMBERVALUE(Table2[[#This Row],[1/h]]),4))</f>
        <v>1</v>
      </c>
    </row>
    <row r="2212" spans="5:9">
      <c r="E2212" t="s">
        <v>2619</v>
      </c>
      <c r="F2212">
        <f>_xlfn.NUMBERVALUE(_xlfn.TEXTAFTER(Table2[[#This Row],[my new versions]]," ",-1))</f>
        <v>12673.550496858699</v>
      </c>
      <c r="G2212" t="str">
        <f>_xlfn.TEXTBEFORE(SUBSTITUTE(Table2[[#This Row],[my new versions]],"'","")," ")</f>
        <v>RXN-GLUDxi_c_FWD-rt1488</v>
      </c>
      <c r="H2212">
        <f>_xlfn.XLOOKUP(Table2[[#This Row],[name]],Table1[name],Table1[1/h],0)</f>
        <v>0</v>
      </c>
      <c r="I2212" t="b">
        <f>OR(Table2[[#This Row],[match]]=0,ROUNDUP(_xlfn.NUMBERVALUE(Table2[[#This Row],[match]]),4)=ROUNDUP(_xlfn.NUMBERVALUE(Table2[[#This Row],[1/h]]),4))</f>
        <v>1</v>
      </c>
    </row>
    <row r="2213" spans="5:9">
      <c r="E2213" t="s">
        <v>2620</v>
      </c>
      <c r="F2213">
        <f>_xlfn.NUMBERVALUE(_xlfn.TEXTAFTER(Table2[[#This Row],[my new versions]]," ",-1))</f>
        <v>39481.933635276102</v>
      </c>
      <c r="G2213" t="str">
        <f>_xlfn.TEXTBEFORE(SUBSTITUTE(Table2[[#This Row],[my new versions]],"'","")," ")</f>
        <v>RXN-GLUDy_c_FWD-rt3880</v>
      </c>
      <c r="H2213">
        <f>_xlfn.XLOOKUP(Table2[[#This Row],[name]],Table1[name],Table1[1/h],0)</f>
        <v>39481.933635276124</v>
      </c>
      <c r="I2213" t="b">
        <f>OR(Table2[[#This Row],[match]]=0,ROUNDUP(_xlfn.NUMBERVALUE(Table2[[#This Row],[match]]),4)=ROUNDUP(_xlfn.NUMBERVALUE(Table2[[#This Row],[1/h]]),4))</f>
        <v>1</v>
      </c>
    </row>
    <row r="2214" spans="5:9">
      <c r="E2214" t="s">
        <v>2621</v>
      </c>
      <c r="F2214">
        <f>_xlfn.NUMBERVALUE(_xlfn.TEXTAFTER(Table2[[#This Row],[my new versions]]," ",-1))</f>
        <v>12673.550496858699</v>
      </c>
      <c r="G2214" t="str">
        <f>_xlfn.TEXTBEFORE(SUBSTITUTE(Table2[[#This Row],[my new versions]],"'","")," ")</f>
        <v>RXN-GLUN_c_FWD-rt5611</v>
      </c>
      <c r="H2214">
        <f>_xlfn.XLOOKUP(Table2[[#This Row],[name]],Table1[name],Table1[1/h],0)</f>
        <v>0</v>
      </c>
      <c r="I2214" t="b">
        <f>OR(Table2[[#This Row],[match]]=0,ROUNDUP(_xlfn.NUMBERVALUE(Table2[[#This Row],[match]]),4)=ROUNDUP(_xlfn.NUMBERVALUE(Table2[[#This Row],[1/h]]),4))</f>
        <v>1</v>
      </c>
    </row>
    <row r="2215" spans="5:9">
      <c r="E2215" t="s">
        <v>2622</v>
      </c>
      <c r="F2215">
        <f>_xlfn.NUMBERVALUE(_xlfn.TEXTAFTER(Table2[[#This Row],[my new versions]]," ",-1))</f>
        <v>12673.550496858699</v>
      </c>
      <c r="G2215" t="str">
        <f>_xlfn.TEXTBEFORE(SUBSTITUTE(Table2[[#This Row],[my new versions]],"'","")," ")</f>
        <v>RXN-GLUN_e_FWD-rt1675</v>
      </c>
      <c r="H2215">
        <f>_xlfn.XLOOKUP(Table2[[#This Row],[name]],Table1[name],Table1[1/h],0)</f>
        <v>0</v>
      </c>
      <c r="I2215" t="b">
        <f>OR(Table2[[#This Row],[match]]=0,ROUNDUP(_xlfn.NUMBERVALUE(Table2[[#This Row],[match]]),4)=ROUNDUP(_xlfn.NUMBERVALUE(Table2[[#This Row],[1/h]]),4))</f>
        <v>1</v>
      </c>
    </row>
    <row r="2216" spans="5:9">
      <c r="E2216" t="s">
        <v>2623</v>
      </c>
      <c r="F2216">
        <f>_xlfn.NUMBERVALUE(_xlfn.TEXTAFTER(Table2[[#This Row],[my new versions]]," ",-1))</f>
        <v>12673.550496858699</v>
      </c>
      <c r="G2216" t="str">
        <f>_xlfn.TEXTBEFORE(SUBSTITUTE(Table2[[#This Row],[my new versions]],"'","")," ")</f>
        <v>RXN-GLUN_e_FWD-rt5259</v>
      </c>
      <c r="H2216">
        <f>_xlfn.XLOOKUP(Table2[[#This Row],[name]],Table1[name],Table1[1/h],0)</f>
        <v>0</v>
      </c>
      <c r="I2216" t="b">
        <f>OR(Table2[[#This Row],[match]]=0,ROUNDUP(_xlfn.NUMBERVALUE(Table2[[#This Row],[match]]),4)=ROUNDUP(_xlfn.NUMBERVALUE(Table2[[#This Row],[1/h]]),4))</f>
        <v>1</v>
      </c>
    </row>
    <row r="2217" spans="5:9">
      <c r="E2217" t="s">
        <v>2624</v>
      </c>
      <c r="F2217">
        <f>_xlfn.NUMBERVALUE(_xlfn.TEXTAFTER(Table2[[#This Row],[my new versions]]," ",-1))</f>
        <v>15111.183659533201</v>
      </c>
      <c r="G2217" t="str">
        <f>_xlfn.TEXTBEFORE(SUBSTITUTE(Table2[[#This Row],[my new versions]],"'","")," ")</f>
        <v>RXN-GLUPRT_c_FWD-rt6932</v>
      </c>
      <c r="H2217">
        <f>_xlfn.XLOOKUP(Table2[[#This Row],[name]],Table1[name],Table1[1/h],0)</f>
        <v>15111.183659533201</v>
      </c>
      <c r="I2217" t="b">
        <f>OR(Table2[[#This Row],[match]]=0,ROUNDUP(_xlfn.NUMBERVALUE(Table2[[#This Row],[match]]),4)=ROUNDUP(_xlfn.NUMBERVALUE(Table2[[#This Row],[1/h]]),4))</f>
        <v>1</v>
      </c>
    </row>
    <row r="2218" spans="5:9">
      <c r="E2218" t="s">
        <v>2625</v>
      </c>
      <c r="F2218">
        <f>_xlfn.NUMBERVALUE(_xlfn.TEXTAFTER(Table2[[#This Row],[my new versions]]," ",-1))</f>
        <v>12673.550496858699</v>
      </c>
      <c r="G2218" t="str">
        <f>_xlfn.TEXTBEFORE(SUBSTITUTE(Table2[[#This Row],[my new versions]],"'","")," ")</f>
        <v>RXN-GLUR_c_FWD-rt4701</v>
      </c>
      <c r="H2218">
        <f>_xlfn.XLOOKUP(Table2[[#This Row],[name]],Table1[name],Table1[1/h],0)</f>
        <v>0</v>
      </c>
      <c r="I2218" t="b">
        <f>OR(Table2[[#This Row],[match]]=0,ROUNDUP(_xlfn.NUMBERVALUE(Table2[[#This Row],[match]]),4)=ROUNDUP(_xlfn.NUMBERVALUE(Table2[[#This Row],[1/h]]),4))</f>
        <v>1</v>
      </c>
    </row>
    <row r="2219" spans="5:9">
      <c r="E2219" t="s">
        <v>2626</v>
      </c>
      <c r="F2219">
        <f>_xlfn.NUMBERVALUE(_xlfn.TEXTAFTER(Table2[[#This Row],[my new versions]]," ",-1))</f>
        <v>12673.550496858699</v>
      </c>
      <c r="G2219" t="str">
        <f>_xlfn.TEXTBEFORE(SUBSTITUTE(Table2[[#This Row],[my new versions]],"'","")," ")</f>
        <v>RXN-GLUR_c_REV-rt4701</v>
      </c>
      <c r="H2219">
        <f>_xlfn.XLOOKUP(Table2[[#This Row],[name]],Table1[name],Table1[1/h],0)</f>
        <v>0</v>
      </c>
      <c r="I2219" t="b">
        <f>OR(Table2[[#This Row],[match]]=0,ROUNDUP(_xlfn.NUMBERVALUE(Table2[[#This Row],[match]]),4)=ROUNDUP(_xlfn.NUMBERVALUE(Table2[[#This Row],[1/h]]),4))</f>
        <v>1</v>
      </c>
    </row>
    <row r="2220" spans="5:9">
      <c r="E2220" t="s">
        <v>2627</v>
      </c>
      <c r="F2220">
        <f>_xlfn.NUMBERVALUE(_xlfn.TEXTAFTER(Table2[[#This Row],[my new versions]]," ",-1))</f>
        <v>12673.550496858699</v>
      </c>
      <c r="G2220" t="str">
        <f>_xlfn.TEXTBEFORE(SUBSTITUTE(Table2[[#This Row],[my new versions]],"'","")," ")</f>
        <v>RXN-GLUSx_c_FWD-rt7345</v>
      </c>
      <c r="H2220">
        <f>_xlfn.XLOOKUP(Table2[[#This Row],[name]],Table1[name],Table1[1/h],0)</f>
        <v>0</v>
      </c>
      <c r="I2220" t="b">
        <f>OR(Table2[[#This Row],[match]]=0,ROUNDUP(_xlfn.NUMBERVALUE(Table2[[#This Row],[match]]),4)=ROUNDUP(_xlfn.NUMBERVALUE(Table2[[#This Row],[1/h]]),4))</f>
        <v>1</v>
      </c>
    </row>
    <row r="2221" spans="5:9">
      <c r="E2221" t="s">
        <v>2628</v>
      </c>
      <c r="F2221">
        <f>_xlfn.NUMBERVALUE(_xlfn.TEXTAFTER(Table2[[#This Row],[my new versions]]," ",-1))</f>
        <v>160.61274747522299</v>
      </c>
      <c r="G2221" t="str">
        <f>_xlfn.TEXTBEFORE(SUBSTITUTE(Table2[[#This Row],[my new versions]],"'","")," ")</f>
        <v>RXN-GLUt_c_m_FWD-rt4150</v>
      </c>
      <c r="H2221">
        <f>_xlfn.XLOOKUP(Table2[[#This Row],[name]],Table1[name],Table1[1/h],0)</f>
        <v>160.61274747522324</v>
      </c>
      <c r="I2221" t="b">
        <f>OR(Table2[[#This Row],[match]]=0,ROUNDUP(_xlfn.NUMBERVALUE(Table2[[#This Row],[match]]),4)=ROUNDUP(_xlfn.NUMBERVALUE(Table2[[#This Row],[1/h]]),4))</f>
        <v>1</v>
      </c>
    </row>
    <row r="2222" spans="5:9">
      <c r="E2222" t="s">
        <v>2629</v>
      </c>
      <c r="F2222">
        <f>_xlfn.NUMBERVALUE(_xlfn.TEXTAFTER(Table2[[#This Row],[my new versions]]," ",-1))</f>
        <v>160.61274747522299</v>
      </c>
      <c r="G2222" t="str">
        <f>_xlfn.TEXTBEFORE(SUBSTITUTE(Table2[[#This Row],[my new versions]],"'","")," ")</f>
        <v>RXN-GLUt_c_m_FWD-rt8431</v>
      </c>
      <c r="H2222">
        <f>_xlfn.XLOOKUP(Table2[[#This Row],[name]],Table1[name],Table1[1/h],0)</f>
        <v>160.61274747522324</v>
      </c>
      <c r="I2222" t="b">
        <f>OR(Table2[[#This Row],[match]]=0,ROUNDUP(_xlfn.NUMBERVALUE(Table2[[#This Row],[match]]),4)=ROUNDUP(_xlfn.NUMBERVALUE(Table2[[#This Row],[1/h]]),4))</f>
        <v>1</v>
      </c>
    </row>
    <row r="2223" spans="5:9">
      <c r="E2223" t="s">
        <v>2630</v>
      </c>
      <c r="F2223">
        <f>_xlfn.NUMBERVALUE(_xlfn.TEXTAFTER(Table2[[#This Row],[my new versions]]," ",-1))</f>
        <v>12673.550496858699</v>
      </c>
      <c r="G2223" t="str">
        <f>_xlfn.TEXTBEFORE(SUBSTITUTE(Table2[[#This Row],[my new versions]],"'","")," ")</f>
        <v>RXN-GLUt_c_n_FWD-SPONT</v>
      </c>
      <c r="H2223">
        <f>_xlfn.XLOOKUP(Table2[[#This Row],[name]],Table1[name],Table1[1/h],0)</f>
        <v>0</v>
      </c>
      <c r="I2223" t="b">
        <f>OR(Table2[[#This Row],[match]]=0,ROUNDUP(_xlfn.NUMBERVALUE(Table2[[#This Row],[match]]),4)=ROUNDUP(_xlfn.NUMBERVALUE(Table2[[#This Row],[1/h]]),4))</f>
        <v>1</v>
      </c>
    </row>
    <row r="2224" spans="5:9">
      <c r="E2224" t="s">
        <v>2631</v>
      </c>
      <c r="F2224">
        <f>_xlfn.NUMBERVALUE(_xlfn.TEXTAFTER(Table2[[#This Row],[my new versions]]," ",-1))</f>
        <v>12673.550496858699</v>
      </c>
      <c r="G2224" t="str">
        <f>_xlfn.TEXTBEFORE(SUBSTITUTE(Table2[[#This Row],[my new versions]],"'","")," ")</f>
        <v>RXN-GLUt_c_n_REV-SPONT</v>
      </c>
      <c r="H2224">
        <f>_xlfn.XLOOKUP(Table2[[#This Row],[name]],Table1[name],Table1[1/h],0)</f>
        <v>0</v>
      </c>
      <c r="I2224" t="b">
        <f>OR(Table2[[#This Row],[match]]=0,ROUNDUP(_xlfn.NUMBERVALUE(Table2[[#This Row],[match]]),4)=ROUNDUP(_xlfn.NUMBERVALUE(Table2[[#This Row],[1/h]]),4))</f>
        <v>1</v>
      </c>
    </row>
    <row r="2225" spans="5:9">
      <c r="E2225" t="s">
        <v>2632</v>
      </c>
      <c r="F2225">
        <f>_xlfn.NUMBERVALUE(_xlfn.TEXTAFTER(Table2[[#This Row],[my new versions]]," ",-1))</f>
        <v>12673.550496858699</v>
      </c>
      <c r="G2225" t="str">
        <f>_xlfn.TEXTBEFORE(SUBSTITUTE(Table2[[#This Row],[my new versions]],"'","")," ")</f>
        <v>RXN-GLUTCOADH_m_FWD-rt3621</v>
      </c>
      <c r="H2225">
        <f>_xlfn.XLOOKUP(Table2[[#This Row],[name]],Table1[name],Table1[1/h],0)</f>
        <v>0</v>
      </c>
      <c r="I2225" t="b">
        <f>OR(Table2[[#This Row],[match]]=0,ROUNDUP(_xlfn.NUMBERVALUE(Table2[[#This Row],[match]]),4)=ROUNDUP(_xlfn.NUMBERVALUE(Table2[[#This Row],[1/h]]),4))</f>
        <v>1</v>
      </c>
    </row>
    <row r="2226" spans="5:9">
      <c r="E2226" t="s">
        <v>2633</v>
      </c>
      <c r="F2226">
        <f>_xlfn.NUMBERVALUE(_xlfn.TEXTAFTER(Table2[[#This Row],[my new versions]]," ",-1))</f>
        <v>12673.550496858699</v>
      </c>
      <c r="G2226" t="str">
        <f>_xlfn.TEXTBEFORE(SUBSTITUTE(Table2[[#This Row],[my new versions]],"'","")," ")</f>
        <v>RXN-GLUTCOADH_m_REV-rt3621</v>
      </c>
      <c r="H2226">
        <f>_xlfn.XLOOKUP(Table2[[#This Row],[name]],Table1[name],Table1[1/h],0)</f>
        <v>0</v>
      </c>
      <c r="I2226" t="b">
        <f>OR(Table2[[#This Row],[match]]=0,ROUNDUP(_xlfn.NUMBERVALUE(Table2[[#This Row],[match]]),4)=ROUNDUP(_xlfn.NUMBERVALUE(Table2[[#This Row],[1/h]]),4))</f>
        <v>1</v>
      </c>
    </row>
    <row r="2227" spans="5:9">
      <c r="E2227" t="s">
        <v>2634</v>
      </c>
      <c r="F2227">
        <f>_xlfn.NUMBERVALUE(_xlfn.TEXTAFTER(Table2[[#This Row],[my new versions]]," ",-1))</f>
        <v>12673.550496858699</v>
      </c>
      <c r="G2227" t="str">
        <f>_xlfn.TEXTBEFORE(SUBSTITUTE(Table2[[#This Row],[my new versions]],"'","")," ")</f>
        <v>RXN-GLUtps_e_FWD-rt0594</v>
      </c>
      <c r="H2227">
        <f>_xlfn.XLOOKUP(Table2[[#This Row],[name]],Table1[name],Table1[1/h],0)</f>
        <v>0</v>
      </c>
      <c r="I2227" t="b">
        <f>OR(Table2[[#This Row],[match]]=0,ROUNDUP(_xlfn.NUMBERVALUE(Table2[[#This Row],[match]]),4)=ROUNDUP(_xlfn.NUMBERVALUE(Table2[[#This Row],[1/h]]),4))</f>
        <v>1</v>
      </c>
    </row>
    <row r="2228" spans="5:9">
      <c r="E2228" t="s">
        <v>2635</v>
      </c>
      <c r="F2228">
        <f>_xlfn.NUMBERVALUE(_xlfn.TEXTAFTER(Table2[[#This Row],[my new versions]]," ",-1))</f>
        <v>12673.550496858699</v>
      </c>
      <c r="G2228" t="str">
        <f>_xlfn.TEXTBEFORE(SUBSTITUTE(Table2[[#This Row],[my new versions]],"'","")," ")</f>
        <v>RXN-GLUtps_e_REV-rt0594</v>
      </c>
      <c r="H2228">
        <f>_xlfn.XLOOKUP(Table2[[#This Row],[name]],Table1[name],Table1[1/h],0)</f>
        <v>0</v>
      </c>
      <c r="I2228" t="b">
        <f>OR(Table2[[#This Row],[match]]=0,ROUNDUP(_xlfn.NUMBERVALUE(Table2[[#This Row],[match]]),4)=ROUNDUP(_xlfn.NUMBERVALUE(Table2[[#This Row],[1/h]]),4))</f>
        <v>1</v>
      </c>
    </row>
    <row r="2229" spans="5:9">
      <c r="E2229" t="s">
        <v>2636</v>
      </c>
      <c r="F2229">
        <f>_xlfn.NUMBERVALUE(_xlfn.TEXTAFTER(Table2[[#This Row],[my new versions]]," ",-1))</f>
        <v>12673.550496858699</v>
      </c>
      <c r="G2229" t="str">
        <f>_xlfn.TEXTBEFORE(SUBSTITUTE(Table2[[#This Row],[my new versions]],"'","")," ")</f>
        <v>RXN-GLUtps_e_FWD-rt5861</v>
      </c>
      <c r="H2229">
        <f>_xlfn.XLOOKUP(Table2[[#This Row],[name]],Table1[name],Table1[1/h],0)</f>
        <v>0</v>
      </c>
      <c r="I2229" t="b">
        <f>OR(Table2[[#This Row],[match]]=0,ROUNDUP(_xlfn.NUMBERVALUE(Table2[[#This Row],[match]]),4)=ROUNDUP(_xlfn.NUMBERVALUE(Table2[[#This Row],[1/h]]),4))</f>
        <v>1</v>
      </c>
    </row>
    <row r="2230" spans="5:9">
      <c r="E2230" t="s">
        <v>2637</v>
      </c>
      <c r="F2230">
        <f>_xlfn.NUMBERVALUE(_xlfn.TEXTAFTER(Table2[[#This Row],[my new versions]]," ",-1))</f>
        <v>12673.550496858699</v>
      </c>
      <c r="G2230" t="str">
        <f>_xlfn.TEXTBEFORE(SUBSTITUTE(Table2[[#This Row],[my new versions]],"'","")," ")</f>
        <v>RXN-GLUtps_e_REV-rt5861</v>
      </c>
      <c r="H2230">
        <f>_xlfn.XLOOKUP(Table2[[#This Row],[name]],Table1[name],Table1[1/h],0)</f>
        <v>0</v>
      </c>
      <c r="I2230" t="b">
        <f>OR(Table2[[#This Row],[match]]=0,ROUNDUP(_xlfn.NUMBERVALUE(Table2[[#This Row],[match]]),4)=ROUNDUP(_xlfn.NUMBERVALUE(Table2[[#This Row],[1/h]]),4))</f>
        <v>1</v>
      </c>
    </row>
    <row r="2231" spans="5:9">
      <c r="E2231" t="s">
        <v>2638</v>
      </c>
      <c r="F2231">
        <f>_xlfn.NUMBERVALUE(_xlfn.TEXTAFTER(Table2[[#This Row],[my new versions]]," ",-1))</f>
        <v>12673.550496858699</v>
      </c>
      <c r="G2231" t="str">
        <f>_xlfn.TEXTBEFORE(SUBSTITUTE(Table2[[#This Row],[my new versions]],"'","")," ")</f>
        <v>RXN-GLUtps_v_FWD-rt0398</v>
      </c>
      <c r="H2231">
        <f>_xlfn.XLOOKUP(Table2[[#This Row],[name]],Table1[name],Table1[1/h],0)</f>
        <v>0</v>
      </c>
      <c r="I2231" t="b">
        <f>OR(Table2[[#This Row],[match]]=0,ROUNDUP(_xlfn.NUMBERVALUE(Table2[[#This Row],[match]]),4)=ROUNDUP(_xlfn.NUMBERVALUE(Table2[[#This Row],[1/h]]),4))</f>
        <v>1</v>
      </c>
    </row>
    <row r="2232" spans="5:9">
      <c r="E2232" t="s">
        <v>2639</v>
      </c>
      <c r="F2232">
        <f>_xlfn.NUMBERVALUE(_xlfn.TEXTAFTER(Table2[[#This Row],[my new versions]]," ",-1))</f>
        <v>10.1218518636624</v>
      </c>
      <c r="G2232" t="str">
        <f>_xlfn.TEXTBEFORE(SUBSTITUTE(Table2[[#This Row],[my new versions]],"'","")," ")</f>
        <v>RXN-GLUTRS_c_FWD-rt2385</v>
      </c>
      <c r="H2232">
        <f>_xlfn.XLOOKUP(Table2[[#This Row],[name]],Table1[name],Table1[1/h],0)</f>
        <v>10.121851863662435</v>
      </c>
      <c r="I2232" t="b">
        <f>OR(Table2[[#This Row],[match]]=0,ROUNDUP(_xlfn.NUMBERVALUE(Table2[[#This Row],[match]]),4)=ROUNDUP(_xlfn.NUMBERVALUE(Table2[[#This Row],[1/h]]),4))</f>
        <v>1</v>
      </c>
    </row>
    <row r="2233" spans="5:9">
      <c r="E2233" t="s">
        <v>2640</v>
      </c>
      <c r="F2233">
        <f>_xlfn.NUMBERVALUE(_xlfn.TEXTAFTER(Table2[[#This Row],[my new versions]]," ",-1))</f>
        <v>12673.550496858699</v>
      </c>
      <c r="G2233" t="str">
        <f>_xlfn.TEXTBEFORE(SUBSTITUTE(Table2[[#This Row],[my new versions]],"'","")," ")</f>
        <v>RXN-GLUTRS_m_FWD-rt6197</v>
      </c>
      <c r="H2233">
        <f>_xlfn.XLOOKUP(Table2[[#This Row],[name]],Table1[name],Table1[1/h],0)</f>
        <v>0</v>
      </c>
      <c r="I2233" t="b">
        <f>OR(Table2[[#This Row],[match]]=0,ROUNDUP(_xlfn.NUMBERVALUE(Table2[[#This Row],[match]]),4)=ROUNDUP(_xlfn.NUMBERVALUE(Table2[[#This Row],[1/h]]),4))</f>
        <v>1</v>
      </c>
    </row>
    <row r="2234" spans="5:9">
      <c r="E2234" t="s">
        <v>2641</v>
      </c>
      <c r="F2234">
        <f>_xlfn.NUMBERVALUE(_xlfn.TEXTAFTER(Table2[[#This Row],[my new versions]]," ",-1))</f>
        <v>12673.550496858699</v>
      </c>
      <c r="G2234" t="str">
        <f>_xlfn.TEXTBEFORE(SUBSTITUTE(Table2[[#This Row],[my new versions]],"'","")," ")</f>
        <v>RXN-GLXt_c_e_FWD-UNKNOWN</v>
      </c>
      <c r="H2234">
        <f>_xlfn.XLOOKUP(Table2[[#This Row],[name]],Table1[name],Table1[1/h],0)</f>
        <v>0</v>
      </c>
      <c r="I2234" t="b">
        <f>OR(Table2[[#This Row],[match]]=0,ROUNDUP(_xlfn.NUMBERVALUE(Table2[[#This Row],[match]]),4)=ROUNDUP(_xlfn.NUMBERVALUE(Table2[[#This Row],[1/h]]),4))</f>
        <v>1</v>
      </c>
    </row>
    <row r="2235" spans="5:9">
      <c r="E2235" t="s">
        <v>2642</v>
      </c>
      <c r="F2235">
        <f>_xlfn.NUMBERVALUE(_xlfn.TEXTAFTER(Table2[[#This Row],[my new versions]]," ",-1))</f>
        <v>12673.550496858699</v>
      </c>
      <c r="G2235" t="str">
        <f>_xlfn.TEXTBEFORE(SUBSTITUTE(Table2[[#This Row],[my new versions]],"'","")," ")</f>
        <v>RXN-GLXt_c_e_REV-UNKNOWN</v>
      </c>
      <c r="H2235">
        <f>_xlfn.XLOOKUP(Table2[[#This Row],[name]],Table1[name],Table1[1/h],0)</f>
        <v>0</v>
      </c>
      <c r="I2235" t="b">
        <f>OR(Table2[[#This Row],[match]]=0,ROUNDUP(_xlfn.NUMBERVALUE(Table2[[#This Row],[match]]),4)=ROUNDUP(_xlfn.NUMBERVALUE(Table2[[#This Row],[1/h]]),4))</f>
        <v>1</v>
      </c>
    </row>
    <row r="2236" spans="5:9">
      <c r="E2236" t="s">
        <v>2643</v>
      </c>
      <c r="F2236">
        <f>_xlfn.NUMBERVALUE(_xlfn.TEXTAFTER(Table2[[#This Row],[my new versions]]," ",-1))</f>
        <v>12673.550496858699</v>
      </c>
      <c r="G2236" t="str">
        <f>_xlfn.TEXTBEFORE(SUBSTITUTE(Table2[[#This Row],[my new versions]],"'","")," ")</f>
        <v>RXN-GLXt_c_x_FWD-SPONT</v>
      </c>
      <c r="H2236">
        <f>_xlfn.XLOOKUP(Table2[[#This Row],[name]],Table1[name],Table1[1/h],0)</f>
        <v>0</v>
      </c>
      <c r="I2236" t="b">
        <f>OR(Table2[[#This Row],[match]]=0,ROUNDUP(_xlfn.NUMBERVALUE(Table2[[#This Row],[match]]),4)=ROUNDUP(_xlfn.NUMBERVALUE(Table2[[#This Row],[1/h]]),4))</f>
        <v>1</v>
      </c>
    </row>
    <row r="2237" spans="5:9">
      <c r="E2237" t="s">
        <v>2644</v>
      </c>
      <c r="F2237">
        <f>_xlfn.NUMBERVALUE(_xlfn.TEXTAFTER(Table2[[#This Row],[my new versions]]," ",-1))</f>
        <v>12673.550496858699</v>
      </c>
      <c r="G2237" t="str">
        <f>_xlfn.TEXTBEFORE(SUBSTITUTE(Table2[[#This Row],[my new versions]],"'","")," ")</f>
        <v>RXN-GLXt_c_x_REV-SPONT</v>
      </c>
      <c r="H2237">
        <f>_xlfn.XLOOKUP(Table2[[#This Row],[name]],Table1[name],Table1[1/h],0)</f>
        <v>0</v>
      </c>
      <c r="I2237" t="b">
        <f>OR(Table2[[#This Row],[match]]=0,ROUNDUP(_xlfn.NUMBERVALUE(Table2[[#This Row],[match]]),4)=ROUNDUP(_xlfn.NUMBERVALUE(Table2[[#This Row],[1/h]]),4))</f>
        <v>1</v>
      </c>
    </row>
    <row r="2238" spans="5:9">
      <c r="E2238" t="s">
        <v>2645</v>
      </c>
      <c r="F2238">
        <f>_xlfn.NUMBERVALUE(_xlfn.TEXTAFTER(Table2[[#This Row],[my new versions]]," ",-1))</f>
        <v>12673.550496858699</v>
      </c>
      <c r="G2238" t="str">
        <f>_xlfn.TEXTBEFORE(SUBSTITUTE(Table2[[#This Row],[my new versions]],"'","")," ")</f>
        <v>RXN-GLYAT_c_FWD-UNKNOWN</v>
      </c>
      <c r="H2238">
        <f>_xlfn.XLOOKUP(Table2[[#This Row],[name]],Table1[name],Table1[1/h],0)</f>
        <v>0</v>
      </c>
      <c r="I2238" t="b">
        <f>OR(Table2[[#This Row],[match]]=0,ROUNDUP(_xlfn.NUMBERVALUE(Table2[[#This Row],[match]]),4)=ROUNDUP(_xlfn.NUMBERVALUE(Table2[[#This Row],[1/h]]),4))</f>
        <v>1</v>
      </c>
    </row>
    <row r="2239" spans="5:9">
      <c r="E2239" t="s">
        <v>2646</v>
      </c>
      <c r="F2239">
        <f>_xlfn.NUMBERVALUE(_xlfn.TEXTAFTER(Table2[[#This Row],[my new versions]]," ",-1))</f>
        <v>12673.550496858699</v>
      </c>
      <c r="G2239" t="str">
        <f>_xlfn.TEXTBEFORE(SUBSTITUTE(Table2[[#This Row],[my new versions]],"'","")," ")</f>
        <v>RXN-GLYC3Pt_c_l_FWD-SPONT</v>
      </c>
      <c r="H2239">
        <f>_xlfn.XLOOKUP(Table2[[#This Row],[name]],Table1[name],Table1[1/h],0)</f>
        <v>0</v>
      </c>
      <c r="I2239" t="b">
        <f>OR(Table2[[#This Row],[match]]=0,ROUNDUP(_xlfn.NUMBERVALUE(Table2[[#This Row],[match]]),4)=ROUNDUP(_xlfn.NUMBERVALUE(Table2[[#This Row],[1/h]]),4))</f>
        <v>1</v>
      </c>
    </row>
    <row r="2240" spans="5:9">
      <c r="E2240" t="s">
        <v>2647</v>
      </c>
      <c r="F2240">
        <f>_xlfn.NUMBERVALUE(_xlfn.TEXTAFTER(Table2[[#This Row],[my new versions]]," ",-1))</f>
        <v>12673.550496858699</v>
      </c>
      <c r="G2240" t="str">
        <f>_xlfn.TEXTBEFORE(SUBSTITUTE(Table2[[#This Row],[my new versions]],"'","")," ")</f>
        <v>RXN-GLYC3Pt_c_l_REV-SPONT</v>
      </c>
      <c r="H2240">
        <f>_xlfn.XLOOKUP(Table2[[#This Row],[name]],Table1[name],Table1[1/h],0)</f>
        <v>0</v>
      </c>
      <c r="I2240" t="b">
        <f>OR(Table2[[#This Row],[match]]=0,ROUNDUP(_xlfn.NUMBERVALUE(Table2[[#This Row],[match]]),4)=ROUNDUP(_xlfn.NUMBERVALUE(Table2[[#This Row],[1/h]]),4))</f>
        <v>1</v>
      </c>
    </row>
    <row r="2241" spans="5:9">
      <c r="E2241" t="s">
        <v>2648</v>
      </c>
      <c r="F2241">
        <f>_xlfn.NUMBERVALUE(_xlfn.TEXTAFTER(Table2[[#This Row],[my new versions]]," ",-1))</f>
        <v>12673.550496858699</v>
      </c>
      <c r="G2241" t="str">
        <f>_xlfn.TEXTBEFORE(SUBSTITUTE(Table2[[#This Row],[my new versions]],"'","")," ")</f>
        <v>RXN-GLYC3Pt_c_m_FWD-SPONT</v>
      </c>
      <c r="H2241">
        <f>_xlfn.XLOOKUP(Table2[[#This Row],[name]],Table1[name],Table1[1/h],0)</f>
        <v>0</v>
      </c>
      <c r="I2241" t="b">
        <f>OR(Table2[[#This Row],[match]]=0,ROUNDUP(_xlfn.NUMBERVALUE(Table2[[#This Row],[match]]),4)=ROUNDUP(_xlfn.NUMBERVALUE(Table2[[#This Row],[1/h]]),4))</f>
        <v>1</v>
      </c>
    </row>
    <row r="2242" spans="5:9">
      <c r="E2242" t="s">
        <v>2649</v>
      </c>
      <c r="F2242">
        <f>_xlfn.NUMBERVALUE(_xlfn.TEXTAFTER(Table2[[#This Row],[my new versions]]," ",-1))</f>
        <v>12673.550496858699</v>
      </c>
      <c r="G2242" t="str">
        <f>_xlfn.TEXTBEFORE(SUBSTITUTE(Table2[[#This Row],[my new versions]],"'","")," ")</f>
        <v>RXN-GLYC3Pt_c_m_REV-SPONT</v>
      </c>
      <c r="H2242">
        <f>_xlfn.XLOOKUP(Table2[[#This Row],[name]],Table1[name],Table1[1/h],0)</f>
        <v>0</v>
      </c>
      <c r="I2242" t="b">
        <f>OR(Table2[[#This Row],[match]]=0,ROUNDUP(_xlfn.NUMBERVALUE(Table2[[#This Row],[match]]),4)=ROUNDUP(_xlfn.NUMBERVALUE(Table2[[#This Row],[1/h]]),4))</f>
        <v>1</v>
      </c>
    </row>
    <row r="2243" spans="5:9">
      <c r="E2243" t="s">
        <v>2650</v>
      </c>
      <c r="F2243">
        <f>_xlfn.NUMBERVALUE(_xlfn.TEXTAFTER(Table2[[#This Row],[my new versions]]," ",-1))</f>
        <v>12673.550496858699</v>
      </c>
      <c r="G2243" t="str">
        <f>_xlfn.TEXTBEFORE(SUBSTITUTE(Table2[[#This Row],[my new versions]],"'","")," ")</f>
        <v>RXN-GLYC3Pt_c_rm_FWD-SPONT</v>
      </c>
      <c r="H2243">
        <f>_xlfn.XLOOKUP(Table2[[#This Row],[name]],Table1[name],Table1[1/h],0)</f>
        <v>0</v>
      </c>
      <c r="I2243" t="b">
        <f>OR(Table2[[#This Row],[match]]=0,ROUNDUP(_xlfn.NUMBERVALUE(Table2[[#This Row],[match]]),4)=ROUNDUP(_xlfn.NUMBERVALUE(Table2[[#This Row],[1/h]]),4))</f>
        <v>1</v>
      </c>
    </row>
    <row r="2244" spans="5:9">
      <c r="E2244" t="s">
        <v>2651</v>
      </c>
      <c r="F2244">
        <f>_xlfn.NUMBERVALUE(_xlfn.TEXTAFTER(Table2[[#This Row],[my new versions]]," ",-1))</f>
        <v>12673.550496858699</v>
      </c>
      <c r="G2244" t="str">
        <f>_xlfn.TEXTBEFORE(SUBSTITUTE(Table2[[#This Row],[my new versions]],"'","")," ")</f>
        <v>RXN-GLYC3Pt_c_rm_REV-SPONT</v>
      </c>
      <c r="H2244">
        <f>_xlfn.XLOOKUP(Table2[[#This Row],[name]],Table1[name],Table1[1/h],0)</f>
        <v>0</v>
      </c>
      <c r="I2244" t="b">
        <f>OR(Table2[[#This Row],[match]]=0,ROUNDUP(_xlfn.NUMBERVALUE(Table2[[#This Row],[match]]),4)=ROUNDUP(_xlfn.NUMBERVALUE(Table2[[#This Row],[1/h]]),4))</f>
        <v>1</v>
      </c>
    </row>
    <row r="2245" spans="5:9">
      <c r="E2245" t="s">
        <v>2652</v>
      </c>
      <c r="F2245">
        <f>_xlfn.NUMBERVALUE(_xlfn.TEXTAFTER(Table2[[#This Row],[my new versions]]," ",-1))</f>
        <v>12673.550496858699</v>
      </c>
      <c r="G2245" t="str">
        <f>_xlfn.TEXTBEFORE(SUBSTITUTE(Table2[[#This Row],[my new versions]],"'","")," ")</f>
        <v>RXN-GLYC3Pt_c_x_FWD-UNKNOWN</v>
      </c>
      <c r="H2245">
        <f>_xlfn.XLOOKUP(Table2[[#This Row],[name]],Table1[name],Table1[1/h],0)</f>
        <v>0</v>
      </c>
      <c r="I2245" t="b">
        <f>OR(Table2[[#This Row],[match]]=0,ROUNDUP(_xlfn.NUMBERVALUE(Table2[[#This Row],[match]]),4)=ROUNDUP(_xlfn.NUMBERVALUE(Table2[[#This Row],[1/h]]),4))</f>
        <v>1</v>
      </c>
    </row>
    <row r="2246" spans="5:9">
      <c r="E2246" t="s">
        <v>2653</v>
      </c>
      <c r="F2246">
        <f>_xlfn.NUMBERVALUE(_xlfn.TEXTAFTER(Table2[[#This Row],[my new versions]]," ",-1))</f>
        <v>12673.550496858699</v>
      </c>
      <c r="G2246" t="str">
        <f>_xlfn.TEXTBEFORE(SUBSTITUTE(Table2[[#This Row],[my new versions]],"'","")," ")</f>
        <v>RXN-GLYC3Pt_c_x_REV-UNKNOWN</v>
      </c>
      <c r="H2246">
        <f>_xlfn.XLOOKUP(Table2[[#This Row],[name]],Table1[name],Table1[1/h],0)</f>
        <v>0</v>
      </c>
      <c r="I2246" t="b">
        <f>OR(Table2[[#This Row],[match]]=0,ROUNDUP(_xlfn.NUMBERVALUE(Table2[[#This Row],[match]]),4)=ROUNDUP(_xlfn.NUMBERVALUE(Table2[[#This Row],[1/h]]),4))</f>
        <v>1</v>
      </c>
    </row>
    <row r="2247" spans="5:9">
      <c r="E2247" t="s">
        <v>2654</v>
      </c>
      <c r="F2247">
        <f>_xlfn.NUMBERVALUE(_xlfn.TEXTAFTER(Table2[[#This Row],[my new versions]]," ",-1))</f>
        <v>12673.550496858699</v>
      </c>
      <c r="G2247" t="str">
        <f>_xlfn.TEXTBEFORE(SUBSTITUTE(Table2[[#This Row],[my new versions]],"'","")," ")</f>
        <v>RXN-GLYC3Pt_m_mm_FWD-SPONT</v>
      </c>
      <c r="H2247">
        <f>_xlfn.XLOOKUP(Table2[[#This Row],[name]],Table1[name],Table1[1/h],0)</f>
        <v>0</v>
      </c>
      <c r="I2247" t="b">
        <f>OR(Table2[[#This Row],[match]]=0,ROUNDUP(_xlfn.NUMBERVALUE(Table2[[#This Row],[match]]),4)=ROUNDUP(_xlfn.NUMBERVALUE(Table2[[#This Row],[1/h]]),4))</f>
        <v>1</v>
      </c>
    </row>
    <row r="2248" spans="5:9">
      <c r="E2248" t="s">
        <v>2655</v>
      </c>
      <c r="F2248">
        <f>_xlfn.NUMBERVALUE(_xlfn.TEXTAFTER(Table2[[#This Row],[my new versions]]," ",-1))</f>
        <v>12673.550496858699</v>
      </c>
      <c r="G2248" t="str">
        <f>_xlfn.TEXTBEFORE(SUBSTITUTE(Table2[[#This Row],[my new versions]],"'","")," ")</f>
        <v>RXN-GLYC3Pt_m_mm_REV-SPONT</v>
      </c>
      <c r="H2248">
        <f>_xlfn.XLOOKUP(Table2[[#This Row],[name]],Table1[name],Table1[1/h],0)</f>
        <v>0</v>
      </c>
      <c r="I2248" t="b">
        <f>OR(Table2[[#This Row],[match]]=0,ROUNDUP(_xlfn.NUMBERVALUE(Table2[[#This Row],[match]]),4)=ROUNDUP(_xlfn.NUMBERVALUE(Table2[[#This Row],[1/h]]),4))</f>
        <v>1</v>
      </c>
    </row>
    <row r="2249" spans="5:9">
      <c r="E2249" t="s">
        <v>2656</v>
      </c>
      <c r="F2249">
        <f>_xlfn.NUMBERVALUE(_xlfn.TEXTAFTER(Table2[[#This Row],[my new versions]]," ",-1))</f>
        <v>12673.550496858699</v>
      </c>
      <c r="G2249" t="str">
        <f>_xlfn.TEXTBEFORE(SUBSTITUTE(Table2[[#This Row],[my new versions]],"'","")," ")</f>
        <v>RXN-GLYCDy_c_FWD-rt3388</v>
      </c>
      <c r="H2249">
        <f>_xlfn.XLOOKUP(Table2[[#This Row],[name]],Table1[name],Table1[1/h],0)</f>
        <v>0</v>
      </c>
      <c r="I2249" t="b">
        <f>OR(Table2[[#This Row],[match]]=0,ROUNDUP(_xlfn.NUMBERVALUE(Table2[[#This Row],[match]]),4)=ROUNDUP(_xlfn.NUMBERVALUE(Table2[[#This Row],[1/h]]),4))</f>
        <v>1</v>
      </c>
    </row>
    <row r="2250" spans="5:9">
      <c r="E2250" t="s">
        <v>2657</v>
      </c>
      <c r="F2250">
        <f>_xlfn.NUMBERVALUE(_xlfn.TEXTAFTER(Table2[[#This Row],[my new versions]]," ",-1))</f>
        <v>12673.550496858699</v>
      </c>
      <c r="G2250" t="str">
        <f>_xlfn.TEXTBEFORE(SUBSTITUTE(Table2[[#This Row],[my new versions]],"'","")," ")</f>
        <v>RXN-GLYCK_c_FWD-rt1670</v>
      </c>
      <c r="H2250">
        <f>_xlfn.XLOOKUP(Table2[[#This Row],[name]],Table1[name],Table1[1/h],0)</f>
        <v>0</v>
      </c>
      <c r="I2250" t="b">
        <f>OR(Table2[[#This Row],[match]]=0,ROUNDUP(_xlfn.NUMBERVALUE(Table2[[#This Row],[match]]),4)=ROUNDUP(_xlfn.NUMBERVALUE(Table2[[#This Row],[1/h]]),4))</f>
        <v>1</v>
      </c>
    </row>
    <row r="2251" spans="5:9">
      <c r="E2251" t="s">
        <v>2658</v>
      </c>
      <c r="F2251">
        <f>_xlfn.NUMBERVALUE(_xlfn.TEXTAFTER(Table2[[#This Row],[my new versions]]," ",-1))</f>
        <v>18329.5727701984</v>
      </c>
      <c r="G2251" t="str">
        <f>_xlfn.TEXTBEFORE(SUBSTITUTE(Table2[[#This Row],[my new versions]],"'","")," ")</f>
        <v>RXN-GLYCL_m_FWD-GCV123LPD1</v>
      </c>
      <c r="H2251">
        <f>_xlfn.XLOOKUP(Table2[[#This Row],[name]],Table1[name],Table1[1/h],0)</f>
        <v>18329.572770198407</v>
      </c>
      <c r="I2251" t="b">
        <f>OR(Table2[[#This Row],[match]]=0,ROUNDUP(_xlfn.NUMBERVALUE(Table2[[#This Row],[match]]),4)=ROUNDUP(_xlfn.NUMBERVALUE(Table2[[#This Row],[1/h]]),4))</f>
        <v>1</v>
      </c>
    </row>
    <row r="2252" spans="5:9">
      <c r="E2252" t="s">
        <v>2659</v>
      </c>
      <c r="F2252">
        <f>_xlfn.NUMBERVALUE(_xlfn.TEXTAFTER(Table2[[#This Row],[my new versions]]," ",-1))</f>
        <v>12673.550496858699</v>
      </c>
      <c r="G2252" t="str">
        <f>_xlfn.TEXTBEFORE(SUBSTITUTE(Table2[[#This Row],[my new versions]],"'","")," ")</f>
        <v>RXN-GLYCL_m_REV-GCV123LPD1</v>
      </c>
      <c r="H2252">
        <f>_xlfn.XLOOKUP(Table2[[#This Row],[name]],Table1[name],Table1[1/h],0)</f>
        <v>0</v>
      </c>
      <c r="I2252" t="b">
        <f>OR(Table2[[#This Row],[match]]=0,ROUNDUP(_xlfn.NUMBERVALUE(Table2[[#This Row],[match]]),4)=ROUNDUP(_xlfn.NUMBERVALUE(Table2[[#This Row],[1/h]]),4))</f>
        <v>1</v>
      </c>
    </row>
    <row r="2253" spans="5:9">
      <c r="E2253" t="s">
        <v>2660</v>
      </c>
      <c r="F2253">
        <f>_xlfn.NUMBERVALUE(_xlfn.TEXTAFTER(Table2[[#This Row],[my new versions]]," ",-1))</f>
        <v>12673.550496858699</v>
      </c>
      <c r="G2253" t="str">
        <f>_xlfn.TEXTBEFORE(SUBSTITUTE(Table2[[#This Row],[my new versions]],"'","")," ")</f>
        <v>RXN-GLYCOGENt_c_v_FWD-SPONT</v>
      </c>
      <c r="H2253">
        <f>_xlfn.XLOOKUP(Table2[[#This Row],[name]],Table1[name],Table1[1/h],0)</f>
        <v>0</v>
      </c>
      <c r="I2253" t="b">
        <f>OR(Table2[[#This Row],[match]]=0,ROUNDUP(_xlfn.NUMBERVALUE(Table2[[#This Row],[match]]),4)=ROUNDUP(_xlfn.NUMBERVALUE(Table2[[#This Row],[1/h]]),4))</f>
        <v>1</v>
      </c>
    </row>
    <row r="2254" spans="5:9">
      <c r="E2254" t="s">
        <v>2661</v>
      </c>
      <c r="F2254">
        <f>_xlfn.NUMBERVALUE(_xlfn.TEXTAFTER(Table2[[#This Row],[my new versions]]," ",-1))</f>
        <v>12673.550496858699</v>
      </c>
      <c r="G2254" t="str">
        <f>_xlfn.TEXTBEFORE(SUBSTITUTE(Table2[[#This Row],[my new versions]],"'","")," ")</f>
        <v>RXN-GLYCt_c_l_FWD-SPONT</v>
      </c>
      <c r="H2254">
        <f>_xlfn.XLOOKUP(Table2[[#This Row],[name]],Table1[name],Table1[1/h],0)</f>
        <v>0</v>
      </c>
      <c r="I2254" t="b">
        <f>OR(Table2[[#This Row],[match]]=0,ROUNDUP(_xlfn.NUMBERVALUE(Table2[[#This Row],[match]]),4)=ROUNDUP(_xlfn.NUMBERVALUE(Table2[[#This Row],[1/h]]),4))</f>
        <v>1</v>
      </c>
    </row>
    <row r="2255" spans="5:9">
      <c r="E2255" t="s">
        <v>2662</v>
      </c>
      <c r="F2255">
        <f>_xlfn.NUMBERVALUE(_xlfn.TEXTAFTER(Table2[[#This Row],[my new versions]]," ",-1))</f>
        <v>12673.550496858699</v>
      </c>
      <c r="G2255" t="str">
        <f>_xlfn.TEXTBEFORE(SUBSTITUTE(Table2[[#This Row],[my new versions]],"'","")," ")</f>
        <v>RXN-GLYCt_c_l_REV-SPONT</v>
      </c>
      <c r="H2255">
        <f>_xlfn.XLOOKUP(Table2[[#This Row],[name]],Table1[name],Table1[1/h],0)</f>
        <v>0</v>
      </c>
      <c r="I2255" t="b">
        <f>OR(Table2[[#This Row],[match]]=0,ROUNDUP(_xlfn.NUMBERVALUE(Table2[[#This Row],[match]]),4)=ROUNDUP(_xlfn.NUMBERVALUE(Table2[[#This Row],[1/h]]),4))</f>
        <v>1</v>
      </c>
    </row>
    <row r="2256" spans="5:9">
      <c r="E2256" t="s">
        <v>2663</v>
      </c>
      <c r="F2256">
        <f>_xlfn.NUMBERVALUE(_xlfn.TEXTAFTER(Table2[[#This Row],[my new versions]]," ",-1))</f>
        <v>12673.550496858699</v>
      </c>
      <c r="G2256" t="str">
        <f>_xlfn.TEXTBEFORE(SUBSTITUTE(Table2[[#This Row],[my new versions]],"'","")," ")</f>
        <v>RXN-GLYCt_c_m_FWD-UNKNOWN</v>
      </c>
      <c r="H2256">
        <f>_xlfn.XLOOKUP(Table2[[#This Row],[name]],Table1[name],Table1[1/h],0)</f>
        <v>0</v>
      </c>
      <c r="I2256" t="b">
        <f>OR(Table2[[#This Row],[match]]=0,ROUNDUP(_xlfn.NUMBERVALUE(Table2[[#This Row],[match]]),4)=ROUNDUP(_xlfn.NUMBERVALUE(Table2[[#This Row],[1/h]]),4))</f>
        <v>1</v>
      </c>
    </row>
    <row r="2257" spans="5:9">
      <c r="E2257" t="s">
        <v>2664</v>
      </c>
      <c r="F2257">
        <f>_xlfn.NUMBERVALUE(_xlfn.TEXTAFTER(Table2[[#This Row],[my new versions]]," ",-1))</f>
        <v>12673.550496858699</v>
      </c>
      <c r="G2257" t="str">
        <f>_xlfn.TEXTBEFORE(SUBSTITUTE(Table2[[#This Row],[my new versions]],"'","")," ")</f>
        <v>RXN-GLYCtps_e_FWD-rt2336</v>
      </c>
      <c r="H2257">
        <f>_xlfn.XLOOKUP(Table2[[#This Row],[name]],Table1[name],Table1[1/h],0)</f>
        <v>0</v>
      </c>
      <c r="I2257" t="b">
        <f>OR(Table2[[#This Row],[match]]=0,ROUNDUP(_xlfn.NUMBERVALUE(Table2[[#This Row],[match]]),4)=ROUNDUP(_xlfn.NUMBERVALUE(Table2[[#This Row],[1/h]]),4))</f>
        <v>1</v>
      </c>
    </row>
    <row r="2258" spans="5:9">
      <c r="E2258" t="s">
        <v>2665</v>
      </c>
      <c r="F2258">
        <f>_xlfn.NUMBERVALUE(_xlfn.TEXTAFTER(Table2[[#This Row],[my new versions]]," ",-1))</f>
        <v>12673.550496858699</v>
      </c>
      <c r="G2258" t="str">
        <f>_xlfn.TEXTBEFORE(SUBSTITUTE(Table2[[#This Row],[my new versions]],"'","")," ")</f>
        <v>RXN-GLYCtps_e_REV-rt2336</v>
      </c>
      <c r="H2258">
        <f>_xlfn.XLOOKUP(Table2[[#This Row],[name]],Table1[name],Table1[1/h],0)</f>
        <v>0</v>
      </c>
      <c r="I2258" t="b">
        <f>OR(Table2[[#This Row],[match]]=0,ROUNDUP(_xlfn.NUMBERVALUE(Table2[[#This Row],[match]]),4)=ROUNDUP(_xlfn.NUMBERVALUE(Table2[[#This Row],[1/h]]),4))</f>
        <v>1</v>
      </c>
    </row>
    <row r="2259" spans="5:9">
      <c r="E2259" t="s">
        <v>2666</v>
      </c>
      <c r="F2259">
        <f>_xlfn.NUMBERVALUE(_xlfn.TEXTAFTER(Table2[[#This Row],[my new versions]]," ",-1))</f>
        <v>12673.550496858699</v>
      </c>
      <c r="G2259" t="str">
        <f>_xlfn.TEXTBEFORE(SUBSTITUTE(Table2[[#This Row],[my new versions]],"'","")," ")</f>
        <v>RXN-GLYGS_c_FWD-rt12285634</v>
      </c>
      <c r="H2259">
        <f>_xlfn.XLOOKUP(Table2[[#This Row],[name]],Table1[name],Table1[1/h],0)</f>
        <v>0</v>
      </c>
      <c r="I2259" t="b">
        <f>OR(Table2[[#This Row],[match]]=0,ROUNDUP(_xlfn.NUMBERVALUE(Table2[[#This Row],[match]]),4)=ROUNDUP(_xlfn.NUMBERVALUE(Table2[[#This Row],[1/h]]),4))</f>
        <v>1</v>
      </c>
    </row>
    <row r="2260" spans="5:9">
      <c r="E2260" t="s">
        <v>2667</v>
      </c>
      <c r="F2260">
        <f>_xlfn.NUMBERVALUE(_xlfn.TEXTAFTER(Table2[[#This Row],[my new versions]]," ",-1))</f>
        <v>12673.550496858699</v>
      </c>
      <c r="G2260" t="str">
        <f>_xlfn.TEXTBEFORE(SUBSTITUTE(Table2[[#This Row],[my new versions]],"'","")," ")</f>
        <v>RXN-GLYK_c_FWD-rt2654</v>
      </c>
      <c r="H2260">
        <f>_xlfn.XLOOKUP(Table2[[#This Row],[name]],Table1[name],Table1[1/h],0)</f>
        <v>0</v>
      </c>
      <c r="I2260" t="b">
        <f>OR(Table2[[#This Row],[match]]=0,ROUNDUP(_xlfn.NUMBERVALUE(Table2[[#This Row],[match]]),4)=ROUNDUP(_xlfn.NUMBERVALUE(Table2[[#This Row],[1/h]]),4))</f>
        <v>1</v>
      </c>
    </row>
    <row r="2261" spans="5:9">
      <c r="E2261" t="s">
        <v>2668</v>
      </c>
      <c r="F2261">
        <f>_xlfn.NUMBERVALUE(_xlfn.TEXTAFTER(Table2[[#This Row],[my new versions]]," ",-1))</f>
        <v>12673.550496858699</v>
      </c>
      <c r="G2261" t="str">
        <f>_xlfn.TEXTBEFORE(SUBSTITUTE(Table2[[#This Row],[my new versions]],"'","")," ")</f>
        <v>RXN-GLYOX_c_FWD-rt4673</v>
      </c>
      <c r="H2261">
        <f>_xlfn.XLOOKUP(Table2[[#This Row],[name]],Table1[name],Table1[1/h],0)</f>
        <v>0</v>
      </c>
      <c r="I2261" t="b">
        <f>OR(Table2[[#This Row],[match]]=0,ROUNDUP(_xlfn.NUMBERVALUE(Table2[[#This Row],[match]]),4)=ROUNDUP(_xlfn.NUMBERVALUE(Table2[[#This Row],[1/h]]),4))</f>
        <v>1</v>
      </c>
    </row>
    <row r="2262" spans="5:9">
      <c r="E2262" t="s">
        <v>2669</v>
      </c>
      <c r="F2262">
        <f>_xlfn.NUMBERVALUE(_xlfn.TEXTAFTER(Table2[[#This Row],[my new versions]]," ",-1))</f>
        <v>12673.550496858699</v>
      </c>
      <c r="G2262" t="str">
        <f>_xlfn.TEXTBEFORE(SUBSTITUTE(Table2[[#This Row],[my new versions]],"'","")," ")</f>
        <v>RXN-GLYOX_m_FWD-rt5195</v>
      </c>
      <c r="H2262">
        <f>_xlfn.XLOOKUP(Table2[[#This Row],[name]],Table1[name],Table1[1/h],0)</f>
        <v>0</v>
      </c>
      <c r="I2262" t="b">
        <f>OR(Table2[[#This Row],[match]]=0,ROUNDUP(_xlfn.NUMBERVALUE(Table2[[#This Row],[match]]),4)=ROUNDUP(_xlfn.NUMBERVALUE(Table2[[#This Row],[1/h]]),4))</f>
        <v>1</v>
      </c>
    </row>
    <row r="2263" spans="5:9">
      <c r="E2263" t="s">
        <v>2670</v>
      </c>
      <c r="F2263">
        <f>_xlfn.NUMBERVALUE(_xlfn.TEXTAFTER(Table2[[#This Row],[my new versions]]," ",-1))</f>
        <v>39307.348980895098</v>
      </c>
      <c r="G2263" t="str">
        <f>_xlfn.TEXTBEFORE(SUBSTITUTE(Table2[[#This Row],[my new versions]],"'","")," ")</f>
        <v>RXN-GLYt_c_m_FWD-rt0066</v>
      </c>
      <c r="H2263">
        <f>_xlfn.XLOOKUP(Table2[[#This Row],[name]],Table1[name],Table1[1/h],0)</f>
        <v>39307.34898089496</v>
      </c>
      <c r="I2263" t="b">
        <f>OR(Table2[[#This Row],[match]]=0,ROUNDUP(_xlfn.NUMBERVALUE(Table2[[#This Row],[match]]),4)=ROUNDUP(_xlfn.NUMBERVALUE(Table2[[#This Row],[1/h]]),4))</f>
        <v>1</v>
      </c>
    </row>
    <row r="2264" spans="5:9">
      <c r="E2264" t="s">
        <v>2671</v>
      </c>
      <c r="F2264">
        <f>_xlfn.NUMBERVALUE(_xlfn.TEXTAFTER(Table2[[#This Row],[my new versions]]," ",-1))</f>
        <v>12673.550496858699</v>
      </c>
      <c r="G2264" t="str">
        <f>_xlfn.TEXTBEFORE(SUBSTITUTE(Table2[[#This Row],[my new versions]],"'","")," ")</f>
        <v>RXN-GLYt_c_m_REV-rt0066</v>
      </c>
      <c r="H2264">
        <f>_xlfn.XLOOKUP(Table2[[#This Row],[name]],Table1[name],Table1[1/h],0)</f>
        <v>0</v>
      </c>
      <c r="I2264" t="b">
        <f>OR(Table2[[#This Row],[match]]=0,ROUNDUP(_xlfn.NUMBERVALUE(Table2[[#This Row],[match]]),4)=ROUNDUP(_xlfn.NUMBERVALUE(Table2[[#This Row],[1/h]]),4))</f>
        <v>1</v>
      </c>
    </row>
    <row r="2265" spans="5:9">
      <c r="E2265" t="s">
        <v>2672</v>
      </c>
      <c r="F2265">
        <f>_xlfn.NUMBERVALUE(_xlfn.TEXTAFTER(Table2[[#This Row],[my new versions]]," ",-1))</f>
        <v>39307.348980895098</v>
      </c>
      <c r="G2265" t="str">
        <f>_xlfn.TEXTBEFORE(SUBSTITUTE(Table2[[#This Row],[my new versions]],"'","")," ")</f>
        <v>RXN-GLYt_c_m_FWD-rt4150</v>
      </c>
      <c r="H2265">
        <f>_xlfn.XLOOKUP(Table2[[#This Row],[name]],Table1[name],Table1[1/h],0)</f>
        <v>39307.34898089496</v>
      </c>
      <c r="I2265" t="b">
        <f>OR(Table2[[#This Row],[match]]=0,ROUNDUP(_xlfn.NUMBERVALUE(Table2[[#This Row],[match]]),4)=ROUNDUP(_xlfn.NUMBERVALUE(Table2[[#This Row],[1/h]]),4))</f>
        <v>1</v>
      </c>
    </row>
    <row r="2266" spans="5:9">
      <c r="E2266" t="s">
        <v>2673</v>
      </c>
      <c r="F2266">
        <f>_xlfn.NUMBERVALUE(_xlfn.TEXTAFTER(Table2[[#This Row],[my new versions]]," ",-1))</f>
        <v>12673.550496858699</v>
      </c>
      <c r="G2266" t="str">
        <f>_xlfn.TEXTBEFORE(SUBSTITUTE(Table2[[#This Row],[my new versions]],"'","")," ")</f>
        <v>RXN-GLYt_c_m_REV-rt4150</v>
      </c>
      <c r="H2266">
        <f>_xlfn.XLOOKUP(Table2[[#This Row],[name]],Table1[name],Table1[1/h],0)</f>
        <v>0</v>
      </c>
      <c r="I2266" t="b">
        <f>OR(Table2[[#This Row],[match]]=0,ROUNDUP(_xlfn.NUMBERVALUE(Table2[[#This Row],[match]]),4)=ROUNDUP(_xlfn.NUMBERVALUE(Table2[[#This Row],[1/h]]),4))</f>
        <v>1</v>
      </c>
    </row>
    <row r="2267" spans="5:9">
      <c r="E2267" t="s">
        <v>2674</v>
      </c>
      <c r="F2267">
        <f>_xlfn.NUMBERVALUE(_xlfn.TEXTAFTER(Table2[[#This Row],[my new versions]]," ",-1))</f>
        <v>12673.550496858699</v>
      </c>
      <c r="G2267" t="str">
        <f>_xlfn.TEXTBEFORE(SUBSTITUTE(Table2[[#This Row],[my new versions]],"'","")," ")</f>
        <v>RXN-GLYtps_e_FWD-rt0594</v>
      </c>
      <c r="H2267">
        <f>_xlfn.XLOOKUP(Table2[[#This Row],[name]],Table1[name],Table1[1/h],0)</f>
        <v>0</v>
      </c>
      <c r="I2267" t="b">
        <f>OR(Table2[[#This Row],[match]]=0,ROUNDUP(_xlfn.NUMBERVALUE(Table2[[#This Row],[match]]),4)=ROUNDUP(_xlfn.NUMBERVALUE(Table2[[#This Row],[1/h]]),4))</f>
        <v>1</v>
      </c>
    </row>
    <row r="2268" spans="5:9">
      <c r="E2268" t="s">
        <v>2675</v>
      </c>
      <c r="F2268">
        <f>_xlfn.NUMBERVALUE(_xlfn.TEXTAFTER(Table2[[#This Row],[my new versions]]," ",-1))</f>
        <v>12673.550496858699</v>
      </c>
      <c r="G2268" t="str">
        <f>_xlfn.TEXTBEFORE(SUBSTITUTE(Table2[[#This Row],[my new versions]],"'","")," ")</f>
        <v>RXN-GLYtps_e_REV-rt0594</v>
      </c>
      <c r="H2268">
        <f>_xlfn.XLOOKUP(Table2[[#This Row],[name]],Table1[name],Table1[1/h],0)</f>
        <v>0</v>
      </c>
      <c r="I2268" t="b">
        <f>OR(Table2[[#This Row],[match]]=0,ROUNDUP(_xlfn.NUMBERVALUE(Table2[[#This Row],[match]]),4)=ROUNDUP(_xlfn.NUMBERVALUE(Table2[[#This Row],[1/h]]),4))</f>
        <v>1</v>
      </c>
    </row>
    <row r="2269" spans="5:9">
      <c r="E2269" t="s">
        <v>2676</v>
      </c>
      <c r="F2269">
        <f>_xlfn.NUMBERVALUE(_xlfn.TEXTAFTER(Table2[[#This Row],[my new versions]]," ",-1))</f>
        <v>12673.550496858699</v>
      </c>
      <c r="G2269" t="str">
        <f>_xlfn.TEXTBEFORE(SUBSTITUTE(Table2[[#This Row],[my new versions]],"'","")," ")</f>
        <v>RXN-GLYtps_e_FWD-rt4390</v>
      </c>
      <c r="H2269">
        <f>_xlfn.XLOOKUP(Table2[[#This Row],[name]],Table1[name],Table1[1/h],0)</f>
        <v>0</v>
      </c>
      <c r="I2269" t="b">
        <f>OR(Table2[[#This Row],[match]]=0,ROUNDUP(_xlfn.NUMBERVALUE(Table2[[#This Row],[match]]),4)=ROUNDUP(_xlfn.NUMBERVALUE(Table2[[#This Row],[1/h]]),4))</f>
        <v>1</v>
      </c>
    </row>
    <row r="2270" spans="5:9">
      <c r="E2270" t="s">
        <v>2677</v>
      </c>
      <c r="F2270">
        <f>_xlfn.NUMBERVALUE(_xlfn.TEXTAFTER(Table2[[#This Row],[my new versions]]," ",-1))</f>
        <v>12673.550496858699</v>
      </c>
      <c r="G2270" t="str">
        <f>_xlfn.TEXTBEFORE(SUBSTITUTE(Table2[[#This Row],[my new versions]],"'","")," ")</f>
        <v>RXN-GLYtps_e_REV-rt4390</v>
      </c>
      <c r="H2270">
        <f>_xlfn.XLOOKUP(Table2[[#This Row],[name]],Table1[name],Table1[1/h],0)</f>
        <v>0</v>
      </c>
      <c r="I2270" t="b">
        <f>OR(Table2[[#This Row],[match]]=0,ROUNDUP(_xlfn.NUMBERVALUE(Table2[[#This Row],[match]]),4)=ROUNDUP(_xlfn.NUMBERVALUE(Table2[[#This Row],[1/h]]),4))</f>
        <v>1</v>
      </c>
    </row>
    <row r="2271" spans="5:9">
      <c r="E2271" t="s">
        <v>2678</v>
      </c>
      <c r="F2271">
        <f>_xlfn.NUMBERVALUE(_xlfn.TEXTAFTER(Table2[[#This Row],[my new versions]]," ",-1))</f>
        <v>12673.550496858699</v>
      </c>
      <c r="G2271" t="str">
        <f>_xlfn.TEXTBEFORE(SUBSTITUTE(Table2[[#This Row],[my new versions]],"'","")," ")</f>
        <v>RXN-GLYtps_e_FWD-rt5861</v>
      </c>
      <c r="H2271">
        <f>_xlfn.XLOOKUP(Table2[[#This Row],[name]],Table1[name],Table1[1/h],0)</f>
        <v>0</v>
      </c>
      <c r="I2271" t="b">
        <f>OR(Table2[[#This Row],[match]]=0,ROUNDUP(_xlfn.NUMBERVALUE(Table2[[#This Row],[match]]),4)=ROUNDUP(_xlfn.NUMBERVALUE(Table2[[#This Row],[1/h]]),4))</f>
        <v>1</v>
      </c>
    </row>
    <row r="2272" spans="5:9">
      <c r="E2272" t="s">
        <v>2679</v>
      </c>
      <c r="F2272">
        <f>_xlfn.NUMBERVALUE(_xlfn.TEXTAFTER(Table2[[#This Row],[my new versions]]," ",-1))</f>
        <v>12673.550496858699</v>
      </c>
      <c r="G2272" t="str">
        <f>_xlfn.TEXTBEFORE(SUBSTITUTE(Table2[[#This Row],[my new versions]],"'","")," ")</f>
        <v>RXN-GLYtps_e_REV-rt5861</v>
      </c>
      <c r="H2272">
        <f>_xlfn.XLOOKUP(Table2[[#This Row],[name]],Table1[name],Table1[1/h],0)</f>
        <v>0</v>
      </c>
      <c r="I2272" t="b">
        <f>OR(Table2[[#This Row],[match]]=0,ROUNDUP(_xlfn.NUMBERVALUE(Table2[[#This Row],[match]]),4)=ROUNDUP(_xlfn.NUMBERVALUE(Table2[[#This Row],[1/h]]),4))</f>
        <v>1</v>
      </c>
    </row>
    <row r="2273" spans="5:9">
      <c r="E2273" t="s">
        <v>2680</v>
      </c>
      <c r="F2273">
        <f>_xlfn.NUMBERVALUE(_xlfn.TEXTAFTER(Table2[[#This Row],[my new versions]]," ",-1))</f>
        <v>9.0538204626209904</v>
      </c>
      <c r="G2273" t="str">
        <f>_xlfn.TEXTBEFORE(SUBSTITUTE(Table2[[#This Row],[my new versions]],"'","")," ")</f>
        <v>RXN-GLYTRS_c_FWD-rt7136</v>
      </c>
      <c r="H2273">
        <f>_xlfn.XLOOKUP(Table2[[#This Row],[name]],Table1[name],Table1[1/h],0)</f>
        <v>9.0538204626209868</v>
      </c>
      <c r="I2273" t="b">
        <f>OR(Table2[[#This Row],[match]]=0,ROUNDUP(_xlfn.NUMBERVALUE(Table2[[#This Row],[match]]),4)=ROUNDUP(_xlfn.NUMBERVALUE(Table2[[#This Row],[1/h]]),4))</f>
        <v>1</v>
      </c>
    </row>
    <row r="2274" spans="5:9">
      <c r="E2274" t="s">
        <v>2681</v>
      </c>
      <c r="F2274">
        <f>_xlfn.NUMBERVALUE(_xlfn.TEXTAFTER(Table2[[#This Row],[my new versions]]," ",-1))</f>
        <v>12673.550496858699</v>
      </c>
      <c r="G2274" t="str">
        <f>_xlfn.TEXTBEFORE(SUBSTITUTE(Table2[[#This Row],[my new versions]],"'","")," ")</f>
        <v>RXN-GMAND_c_FWD-rt2621</v>
      </c>
      <c r="H2274">
        <f>_xlfn.XLOOKUP(Table2[[#This Row],[name]],Table1[name],Table1[1/h],0)</f>
        <v>0</v>
      </c>
      <c r="I2274" t="b">
        <f>OR(Table2[[#This Row],[match]]=0,ROUNDUP(_xlfn.NUMBERVALUE(Table2[[#This Row],[match]]),4)=ROUNDUP(_xlfn.NUMBERVALUE(Table2[[#This Row],[1/h]]),4))</f>
        <v>1</v>
      </c>
    </row>
    <row r="2275" spans="5:9">
      <c r="E2275" t="s">
        <v>2682</v>
      </c>
      <c r="F2275">
        <f>_xlfn.NUMBERVALUE(_xlfn.TEXTAFTER(Table2[[#This Row],[my new versions]]," ",-1))</f>
        <v>12673.550496858699</v>
      </c>
      <c r="G2275" t="str">
        <f>_xlfn.TEXTBEFORE(SUBSTITUTE(Table2[[#This Row],[my new versions]],"'","")," ")</f>
        <v>RXN-GMAND_c_FWD-rt3255</v>
      </c>
      <c r="H2275">
        <f>_xlfn.XLOOKUP(Table2[[#This Row],[name]],Table1[name],Table1[1/h],0)</f>
        <v>0</v>
      </c>
      <c r="I2275" t="b">
        <f>OR(Table2[[#This Row],[match]]=0,ROUNDUP(_xlfn.NUMBERVALUE(Table2[[#This Row],[match]]),4)=ROUNDUP(_xlfn.NUMBERVALUE(Table2[[#This Row],[1/h]]),4))</f>
        <v>1</v>
      </c>
    </row>
    <row r="2276" spans="5:9">
      <c r="E2276" t="s">
        <v>2683</v>
      </c>
      <c r="F2276">
        <f>_xlfn.NUMBERVALUE(_xlfn.TEXTAFTER(Table2[[#This Row],[my new versions]]," ",-1))</f>
        <v>3185.8508641393601</v>
      </c>
      <c r="G2276" t="str">
        <f>_xlfn.TEXTBEFORE(SUBSTITUTE(Table2[[#This Row],[my new versions]],"'","")," ")</f>
        <v>RXN-GMPS2_c_FWD-rt7388</v>
      </c>
      <c r="H2276">
        <f>_xlfn.XLOOKUP(Table2[[#This Row],[name]],Table1[name],Table1[1/h],0)</f>
        <v>3185.8508641393692</v>
      </c>
      <c r="I2276" t="b">
        <f>OR(Table2[[#This Row],[match]]=0,ROUNDUP(_xlfn.NUMBERVALUE(Table2[[#This Row],[match]]),4)=ROUNDUP(_xlfn.NUMBERVALUE(Table2[[#This Row],[1/h]]),4))</f>
        <v>1</v>
      </c>
    </row>
    <row r="2277" spans="5:9">
      <c r="E2277" t="s">
        <v>2684</v>
      </c>
      <c r="F2277">
        <f>_xlfn.NUMBERVALUE(_xlfn.TEXTAFTER(Table2[[#This Row],[my new versions]]," ",-1))</f>
        <v>4191.0970242700396</v>
      </c>
      <c r="G2277" t="str">
        <f>_xlfn.TEXTBEFORE(SUBSTITUTE(Table2[[#This Row],[my new versions]],"'","")," ")</f>
        <v>RXN-GND_c_FWD-rt2224</v>
      </c>
      <c r="H2277">
        <f>_xlfn.XLOOKUP(Table2[[#This Row],[name]],Table1[name],Table1[1/h],0)</f>
        <v>4191.097024270045</v>
      </c>
      <c r="I2277" t="b">
        <f>OR(Table2[[#This Row],[match]]=0,ROUNDUP(_xlfn.NUMBERVALUE(Table2[[#This Row],[match]]),4)=ROUNDUP(_xlfn.NUMBERVALUE(Table2[[#This Row],[1/h]]),4))</f>
        <v>1</v>
      </c>
    </row>
    <row r="2278" spans="5:9">
      <c r="E2278" t="s">
        <v>2685</v>
      </c>
      <c r="F2278">
        <f>_xlfn.NUMBERVALUE(_xlfn.TEXTAFTER(Table2[[#This Row],[my new versions]]," ",-1))</f>
        <v>4191.0970242700396</v>
      </c>
      <c r="G2278" t="str">
        <f>_xlfn.TEXTBEFORE(SUBSTITUTE(Table2[[#This Row],[my new versions]],"'","")," ")</f>
        <v>RXN-GND_c_FWD-rt6799</v>
      </c>
      <c r="H2278">
        <f>_xlfn.XLOOKUP(Table2[[#This Row],[name]],Table1[name],Table1[1/h],0)</f>
        <v>4191.097024270045</v>
      </c>
      <c r="I2278" t="b">
        <f>OR(Table2[[#This Row],[match]]=0,ROUNDUP(_xlfn.NUMBERVALUE(Table2[[#This Row],[match]]),4)=ROUNDUP(_xlfn.NUMBERVALUE(Table2[[#This Row],[1/h]]),4))</f>
        <v>1</v>
      </c>
    </row>
    <row r="2279" spans="5:9">
      <c r="E2279" t="s">
        <v>2686</v>
      </c>
      <c r="F2279">
        <f>_xlfn.NUMBERVALUE(_xlfn.TEXTAFTER(Table2[[#This Row],[my new versions]]," ",-1))</f>
        <v>12673.550496858699</v>
      </c>
      <c r="G2279" t="str">
        <f>_xlfn.TEXTBEFORE(SUBSTITUTE(Table2[[#This Row],[my new versions]],"'","")," ")</f>
        <v>RXN-GNK_c_FWD-rt8291</v>
      </c>
      <c r="H2279">
        <f>_xlfn.XLOOKUP(Table2[[#This Row],[name]],Table1[name],Table1[1/h],0)</f>
        <v>0</v>
      </c>
      <c r="I2279" t="b">
        <f>OR(Table2[[#This Row],[match]]=0,ROUNDUP(_xlfn.NUMBERVALUE(Table2[[#This Row],[match]]),4)=ROUNDUP(_xlfn.NUMBERVALUE(Table2[[#This Row],[1/h]]),4))</f>
        <v>1</v>
      </c>
    </row>
    <row r="2280" spans="5:9">
      <c r="E2280" t="s">
        <v>2687</v>
      </c>
      <c r="F2280">
        <f>_xlfn.NUMBERVALUE(_xlfn.TEXTAFTER(Table2[[#This Row],[my new versions]]," ",-1))</f>
        <v>12673.550496858699</v>
      </c>
      <c r="G2280" t="str">
        <f>_xlfn.TEXTBEFORE(SUBSTITUTE(Table2[[#This Row],[my new versions]],"'","")," ")</f>
        <v>RXN-GPIA1_c_FWD-GPIA1CPLX1</v>
      </c>
      <c r="H2280">
        <f>_xlfn.XLOOKUP(Table2[[#This Row],[name]],Table1[name],Table1[1/h],0)</f>
        <v>0</v>
      </c>
      <c r="I2280" t="b">
        <f>OR(Table2[[#This Row],[match]]=0,ROUNDUP(_xlfn.NUMBERVALUE(Table2[[#This Row],[match]]),4)=ROUNDUP(_xlfn.NUMBERVALUE(Table2[[#This Row],[1/h]]),4))</f>
        <v>1</v>
      </c>
    </row>
    <row r="2281" spans="5:9">
      <c r="E2281" t="s">
        <v>2688</v>
      </c>
      <c r="F2281">
        <f>_xlfn.NUMBERVALUE(_xlfn.TEXTAFTER(Table2[[#This Row],[my new versions]]," ",-1))</f>
        <v>12673.550496858699</v>
      </c>
      <c r="G2281" t="str">
        <f>_xlfn.TEXTBEFORE(SUBSTITUTE(Table2[[#This Row],[my new versions]],"'","")," ")</f>
        <v>RXN-GPIA1_c_FWD-GPIA1CPLX2</v>
      </c>
      <c r="H2281">
        <f>_xlfn.XLOOKUP(Table2[[#This Row],[name]],Table1[name],Table1[1/h],0)</f>
        <v>0</v>
      </c>
      <c r="I2281" t="b">
        <f>OR(Table2[[#This Row],[match]]=0,ROUNDUP(_xlfn.NUMBERVALUE(Table2[[#This Row],[match]]),4)=ROUNDUP(_xlfn.NUMBERVALUE(Table2[[#This Row],[1/h]]),4))</f>
        <v>1</v>
      </c>
    </row>
    <row r="2282" spans="5:9">
      <c r="E2282" t="s">
        <v>2689</v>
      </c>
      <c r="F2282">
        <f>_xlfn.NUMBERVALUE(_xlfn.TEXTAFTER(Table2[[#This Row],[my new versions]]," ",-1))</f>
        <v>32769.425302759999</v>
      </c>
      <c r="G2282" t="str">
        <f>_xlfn.TEXTBEFORE(SUBSTITUTE(Table2[[#This Row],[my new versions]],"'","")," ")</f>
        <v>RXN-GPIA10a_r_FWD-rt0563</v>
      </c>
      <c r="H2282">
        <f>_xlfn.XLOOKUP(Table2[[#This Row],[name]],Table1[name],Table1[1/h],0)</f>
        <v>32769.425302760057</v>
      </c>
      <c r="I2282" t="b">
        <f>OR(Table2[[#This Row],[match]]=0,ROUNDUP(_xlfn.NUMBERVALUE(Table2[[#This Row],[match]]),4)=ROUNDUP(_xlfn.NUMBERVALUE(Table2[[#This Row],[1/h]]),4))</f>
        <v>1</v>
      </c>
    </row>
    <row r="2283" spans="5:9">
      <c r="E2283" t="s">
        <v>2690</v>
      </c>
      <c r="F2283">
        <f>_xlfn.NUMBERVALUE(_xlfn.TEXTAFTER(Table2[[#This Row],[my new versions]]," ",-1))</f>
        <v>12673.550496858699</v>
      </c>
      <c r="G2283" t="str">
        <f>_xlfn.TEXTBEFORE(SUBSTITUTE(Table2[[#This Row],[my new versions]],"'","")," ")</f>
        <v>RXN-GPIA10a_r_FWD-rt5724</v>
      </c>
      <c r="H2283">
        <f>_xlfn.XLOOKUP(Table2[[#This Row],[name]],Table1[name],Table1[1/h],0)</f>
        <v>0</v>
      </c>
      <c r="I2283" t="b">
        <f>OR(Table2[[#This Row],[match]]=0,ROUNDUP(_xlfn.NUMBERVALUE(Table2[[#This Row],[match]]),4)=ROUNDUP(_xlfn.NUMBERVALUE(Table2[[#This Row],[1/h]]),4))</f>
        <v>1</v>
      </c>
    </row>
    <row r="2284" spans="5:9">
      <c r="E2284" t="s">
        <v>2691</v>
      </c>
      <c r="F2284">
        <f>_xlfn.NUMBERVALUE(_xlfn.TEXTAFTER(Table2[[#This Row],[my new versions]]," ",-1))</f>
        <v>29381.195284278001</v>
      </c>
      <c r="G2284" t="str">
        <f>_xlfn.TEXTBEFORE(SUBSTITUTE(Table2[[#This Row],[my new versions]],"'","")," ")</f>
        <v>RXN-GPIA2_c_FWD-rt1519</v>
      </c>
      <c r="H2284">
        <f>_xlfn.XLOOKUP(Table2[[#This Row],[name]],Table1[name],Table1[1/h],0)</f>
        <v>29381.195284278012</v>
      </c>
      <c r="I2284" t="b">
        <f>OR(Table2[[#This Row],[match]]=0,ROUNDUP(_xlfn.NUMBERVALUE(Table2[[#This Row],[match]]),4)=ROUNDUP(_xlfn.NUMBERVALUE(Table2[[#This Row],[1/h]]),4))</f>
        <v>1</v>
      </c>
    </row>
    <row r="2285" spans="5:9">
      <c r="E2285" t="s">
        <v>2692</v>
      </c>
      <c r="F2285">
        <f>_xlfn.NUMBERVALUE(_xlfn.TEXTAFTER(Table2[[#This Row],[my new versions]]," ",-1))</f>
        <v>12673.550496858699</v>
      </c>
      <c r="G2285" t="str">
        <f>_xlfn.TEXTBEFORE(SUBSTITUTE(Table2[[#This Row],[my new versions]],"'","")," ")</f>
        <v>RXN-GPIA3_c_r_FWD-rt3333</v>
      </c>
      <c r="H2285">
        <f>_xlfn.XLOOKUP(Table2[[#This Row],[name]],Table1[name],Table1[1/h],0)</f>
        <v>0</v>
      </c>
      <c r="I2285" t="b">
        <f>OR(Table2[[#This Row],[match]]=0,ROUNDUP(_xlfn.NUMBERVALUE(Table2[[#This Row],[match]]),4)=ROUNDUP(_xlfn.NUMBERVALUE(Table2[[#This Row],[1/h]]),4))</f>
        <v>1</v>
      </c>
    </row>
    <row r="2286" spans="5:9">
      <c r="E2286" t="s">
        <v>2693</v>
      </c>
      <c r="F2286">
        <f>_xlfn.NUMBERVALUE(_xlfn.TEXTAFTER(Table2[[#This Row],[my new versions]]," ",-1))</f>
        <v>12673.550496858699</v>
      </c>
      <c r="G2286" t="str">
        <f>_xlfn.TEXTBEFORE(SUBSTITUTE(Table2[[#This Row],[my new versions]],"'","")," ")</f>
        <v>RXN-GPIA4_r_FWD-rt3077</v>
      </c>
      <c r="H2286">
        <f>_xlfn.XLOOKUP(Table2[[#This Row],[name]],Table1[name],Table1[1/h],0)</f>
        <v>0</v>
      </c>
      <c r="I2286" t="b">
        <f>OR(Table2[[#This Row],[match]]=0,ROUNDUP(_xlfn.NUMBERVALUE(Table2[[#This Row],[match]]),4)=ROUNDUP(_xlfn.NUMBERVALUE(Table2[[#This Row],[1/h]]),4))</f>
        <v>1</v>
      </c>
    </row>
    <row r="2287" spans="5:9">
      <c r="E2287" t="s">
        <v>2694</v>
      </c>
      <c r="F2287">
        <f>_xlfn.NUMBERVALUE(_xlfn.TEXTAFTER(Table2[[#This Row],[my new versions]]," ",-1))</f>
        <v>12673.550496858699</v>
      </c>
      <c r="G2287" t="str">
        <f>_xlfn.TEXTBEFORE(SUBSTITUTE(Table2[[#This Row],[my new versions]],"'","")," ")</f>
        <v>RXN-GPIA5_r_FWD-GPI14</v>
      </c>
      <c r="H2287">
        <f>_xlfn.XLOOKUP(Table2[[#This Row],[name]],Table1[name],Table1[1/h],0)</f>
        <v>0</v>
      </c>
      <c r="I2287" t="b">
        <f>OR(Table2[[#This Row],[match]]=0,ROUNDUP(_xlfn.NUMBERVALUE(Table2[[#This Row],[match]]),4)=ROUNDUP(_xlfn.NUMBERVALUE(Table2[[#This Row],[1/h]]),4))</f>
        <v>1</v>
      </c>
    </row>
    <row r="2288" spans="5:9">
      <c r="E2288" t="s">
        <v>2695</v>
      </c>
      <c r="F2288">
        <f>_xlfn.NUMBERVALUE(_xlfn.TEXTAFTER(Table2[[#This Row],[my new versions]]," ",-1))</f>
        <v>12673.550496858699</v>
      </c>
      <c r="G2288" t="str">
        <f>_xlfn.TEXTBEFORE(SUBSTITUTE(Table2[[#This Row],[my new versions]],"'","")," ")</f>
        <v>RXN-GPIA5_r_FWD-MCD4GPI14</v>
      </c>
      <c r="H2288">
        <f>_xlfn.XLOOKUP(Table2[[#This Row],[name]],Table1[name],Table1[1/h],0)</f>
        <v>0</v>
      </c>
      <c r="I2288" t="b">
        <f>OR(Table2[[#This Row],[match]]=0,ROUNDUP(_xlfn.NUMBERVALUE(Table2[[#This Row],[match]]),4)=ROUNDUP(_xlfn.NUMBERVALUE(Table2[[#This Row],[1/h]]),4))</f>
        <v>1</v>
      </c>
    </row>
    <row r="2289" spans="5:9">
      <c r="E2289" t="s">
        <v>2696</v>
      </c>
      <c r="F2289">
        <f>_xlfn.NUMBERVALUE(_xlfn.TEXTAFTER(Table2[[#This Row],[my new versions]]," ",-1))</f>
        <v>12673.550496858699</v>
      </c>
      <c r="G2289" t="str">
        <f>_xlfn.TEXTBEFORE(SUBSTITUTE(Table2[[#This Row],[my new versions]],"'","")," ")</f>
        <v>RXN-GPIA6_r_FWD-rt3077</v>
      </c>
      <c r="H2289">
        <f>_xlfn.XLOOKUP(Table2[[#This Row],[name]],Table1[name],Table1[1/h],0)</f>
        <v>0</v>
      </c>
      <c r="I2289" t="b">
        <f>OR(Table2[[#This Row],[match]]=0,ROUNDUP(_xlfn.NUMBERVALUE(Table2[[#This Row],[match]]),4)=ROUNDUP(_xlfn.NUMBERVALUE(Table2[[#This Row],[1/h]]),4))</f>
        <v>1</v>
      </c>
    </row>
    <row r="2290" spans="5:9">
      <c r="E2290" t="s">
        <v>2697</v>
      </c>
      <c r="F2290">
        <f>_xlfn.NUMBERVALUE(_xlfn.TEXTAFTER(Table2[[#This Row],[my new versions]]," ",-1))</f>
        <v>12673.550496858699</v>
      </c>
      <c r="G2290" t="str">
        <f>_xlfn.TEXTBEFORE(SUBSTITUTE(Table2[[#This Row],[my new versions]],"'","")," ")</f>
        <v>RXN-GPIA7_r_FWD-rt4593</v>
      </c>
      <c r="H2290">
        <f>_xlfn.XLOOKUP(Table2[[#This Row],[name]],Table1[name],Table1[1/h],0)</f>
        <v>0</v>
      </c>
      <c r="I2290" t="b">
        <f>OR(Table2[[#This Row],[match]]=0,ROUNDUP(_xlfn.NUMBERVALUE(Table2[[#This Row],[match]]),4)=ROUNDUP(_xlfn.NUMBERVALUE(Table2[[#This Row],[1/h]]),4))</f>
        <v>1</v>
      </c>
    </row>
    <row r="2291" spans="5:9">
      <c r="E2291" t="s">
        <v>2698</v>
      </c>
      <c r="F2291">
        <f>_xlfn.NUMBERVALUE(_xlfn.TEXTAFTER(Table2[[#This Row],[my new versions]]," ",-1))</f>
        <v>12673.550496858699</v>
      </c>
      <c r="G2291" t="str">
        <f>_xlfn.TEXTBEFORE(SUBSTITUTE(Table2[[#This Row],[my new versions]],"'","")," ")</f>
        <v>RXN-GPIA8a_r_FWD-rt0237</v>
      </c>
      <c r="H2291">
        <f>_xlfn.XLOOKUP(Table2[[#This Row],[name]],Table1[name],Table1[1/h],0)</f>
        <v>0</v>
      </c>
      <c r="I2291" t="b">
        <f>OR(Table2[[#This Row],[match]]=0,ROUNDUP(_xlfn.NUMBERVALUE(Table2[[#This Row],[match]]),4)=ROUNDUP(_xlfn.NUMBERVALUE(Table2[[#This Row],[1/h]]),4))</f>
        <v>1</v>
      </c>
    </row>
    <row r="2292" spans="5:9">
      <c r="E2292" t="s">
        <v>2699</v>
      </c>
      <c r="F2292">
        <f>_xlfn.NUMBERVALUE(_xlfn.TEXTAFTER(Table2[[#This Row],[my new versions]]," ",-1))</f>
        <v>12673.550496858699</v>
      </c>
      <c r="G2292" t="str">
        <f>_xlfn.TEXTBEFORE(SUBSTITUTE(Table2[[#This Row],[my new versions]],"'","")," ")</f>
        <v>RXN-GPIA8b_r_FWD-rt0563</v>
      </c>
      <c r="H2292">
        <f>_xlfn.XLOOKUP(Table2[[#This Row],[name]],Table1[name],Table1[1/h],0)</f>
        <v>0</v>
      </c>
      <c r="I2292" t="b">
        <f>OR(Table2[[#This Row],[match]]=0,ROUNDUP(_xlfn.NUMBERVALUE(Table2[[#This Row],[match]]),4)=ROUNDUP(_xlfn.NUMBERVALUE(Table2[[#This Row],[1/h]]),4))</f>
        <v>1</v>
      </c>
    </row>
    <row r="2293" spans="5:9">
      <c r="E2293" t="s">
        <v>2700</v>
      </c>
      <c r="F2293">
        <f>_xlfn.NUMBERVALUE(_xlfn.TEXTAFTER(Table2[[#This Row],[my new versions]]," ",-1))</f>
        <v>12673.550496858699</v>
      </c>
      <c r="G2293" t="str">
        <f>_xlfn.TEXTBEFORE(SUBSTITUTE(Table2[[#This Row],[my new versions]],"'","")," ")</f>
        <v>RXN-GPIA8b_r_FWD-rt4069</v>
      </c>
      <c r="H2293">
        <f>_xlfn.XLOOKUP(Table2[[#This Row],[name]],Table1[name],Table1[1/h],0)</f>
        <v>0</v>
      </c>
      <c r="I2293" t="b">
        <f>OR(Table2[[#This Row],[match]]=0,ROUNDUP(_xlfn.NUMBERVALUE(Table2[[#This Row],[match]]),4)=ROUNDUP(_xlfn.NUMBERVALUE(Table2[[#This Row],[1/h]]),4))</f>
        <v>1</v>
      </c>
    </row>
    <row r="2294" spans="5:9">
      <c r="E2294" t="s">
        <v>2701</v>
      </c>
      <c r="F2294">
        <f>_xlfn.NUMBERVALUE(_xlfn.TEXTAFTER(Table2[[#This Row],[my new versions]]," ",-1))</f>
        <v>79945.677308559403</v>
      </c>
      <c r="G2294" t="str">
        <f>_xlfn.TEXTBEFORE(SUBSTITUTE(Table2[[#This Row],[my new versions]],"'","")," ")</f>
        <v>RXN-GPIA9a_r_FWD-rt4069</v>
      </c>
      <c r="H2294">
        <f>_xlfn.XLOOKUP(Table2[[#This Row],[name]],Table1[name],Table1[1/h],0)</f>
        <v>79945.677308559243</v>
      </c>
      <c r="I2294" t="b">
        <f>OR(Table2[[#This Row],[match]]=0,ROUNDUP(_xlfn.NUMBERVALUE(Table2[[#This Row],[match]]),4)=ROUNDUP(_xlfn.NUMBERVALUE(Table2[[#This Row],[1/h]]),4))</f>
        <v>1</v>
      </c>
    </row>
    <row r="2295" spans="5:9">
      <c r="E2295" t="s">
        <v>2702</v>
      </c>
      <c r="F2295">
        <f>_xlfn.NUMBERVALUE(_xlfn.TEXTAFTER(Table2[[#This Row],[my new versions]]," ",-1))</f>
        <v>41850.469214958597</v>
      </c>
      <c r="G2295" t="str">
        <f>_xlfn.TEXTBEFORE(SUBSTITUTE(Table2[[#This Row],[my new versions]],"'","")," ")</f>
        <v>RXN-GRTT_c_FWD-rt4576</v>
      </c>
      <c r="H2295">
        <f>_xlfn.XLOOKUP(Table2[[#This Row],[name]],Table1[name],Table1[1/h],0)</f>
        <v>41850.469214958604</v>
      </c>
      <c r="I2295" t="b">
        <f>OR(Table2[[#This Row],[match]]=0,ROUNDUP(_xlfn.NUMBERVALUE(Table2[[#This Row],[match]]),4)=ROUNDUP(_xlfn.NUMBERVALUE(Table2[[#This Row],[1/h]]),4))</f>
        <v>1</v>
      </c>
    </row>
    <row r="2296" spans="5:9">
      <c r="E2296" t="s">
        <v>2703</v>
      </c>
      <c r="F2296">
        <f>_xlfn.NUMBERVALUE(_xlfn.TEXTAFTER(Table2[[#This Row],[my new versions]]," ",-1))</f>
        <v>12673.550496858699</v>
      </c>
      <c r="G2296" t="str">
        <f>_xlfn.TEXTBEFORE(SUBSTITUTE(Table2[[#This Row],[my new versions]],"'","")," ")</f>
        <v>RXN-GSNK_c_FWD-UNKNOWN</v>
      </c>
      <c r="H2296">
        <f>_xlfn.XLOOKUP(Table2[[#This Row],[name]],Table1[name],Table1[1/h],0)</f>
        <v>0</v>
      </c>
      <c r="I2296" t="b">
        <f>OR(Table2[[#This Row],[match]]=0,ROUNDUP(_xlfn.NUMBERVALUE(Table2[[#This Row],[match]]),4)=ROUNDUP(_xlfn.NUMBERVALUE(Table2[[#This Row],[1/h]]),4))</f>
        <v>1</v>
      </c>
    </row>
    <row r="2297" spans="5:9">
      <c r="E2297" t="s">
        <v>2704</v>
      </c>
      <c r="F2297">
        <f>_xlfn.NUMBERVALUE(_xlfn.TEXTAFTER(Table2[[#This Row],[my new versions]]," ",-1))</f>
        <v>12673.550496858699</v>
      </c>
      <c r="G2297" t="str">
        <f>_xlfn.TEXTBEFORE(SUBSTITUTE(Table2[[#This Row],[my new versions]],"'","")," ")</f>
        <v>RXN-GSNt_c_e_FWD-SPONT</v>
      </c>
      <c r="H2297">
        <f>_xlfn.XLOOKUP(Table2[[#This Row],[name]],Table1[name],Table1[1/h],0)</f>
        <v>0</v>
      </c>
      <c r="I2297" t="b">
        <f>OR(Table2[[#This Row],[match]]=0,ROUNDUP(_xlfn.NUMBERVALUE(Table2[[#This Row],[match]]),4)=ROUNDUP(_xlfn.NUMBERVALUE(Table2[[#This Row],[1/h]]),4))</f>
        <v>1</v>
      </c>
    </row>
    <row r="2298" spans="5:9">
      <c r="E2298" t="s">
        <v>2705</v>
      </c>
      <c r="F2298">
        <f>_xlfn.NUMBERVALUE(_xlfn.TEXTAFTER(Table2[[#This Row],[my new versions]]," ",-1))</f>
        <v>12673.550496858699</v>
      </c>
      <c r="G2298" t="str">
        <f>_xlfn.TEXTBEFORE(SUBSTITUTE(Table2[[#This Row],[my new versions]],"'","")," ")</f>
        <v>RXN-GSNt_c_m_FWD-SPONT</v>
      </c>
      <c r="H2298">
        <f>_xlfn.XLOOKUP(Table2[[#This Row],[name]],Table1[name],Table1[1/h],0)</f>
        <v>0</v>
      </c>
      <c r="I2298" t="b">
        <f>OR(Table2[[#This Row],[match]]=0,ROUNDUP(_xlfn.NUMBERVALUE(Table2[[#This Row],[match]]),4)=ROUNDUP(_xlfn.NUMBERVALUE(Table2[[#This Row],[1/h]]),4))</f>
        <v>1</v>
      </c>
    </row>
    <row r="2299" spans="5:9">
      <c r="E2299" t="s">
        <v>2706</v>
      </c>
      <c r="F2299">
        <f>_xlfn.NUMBERVALUE(_xlfn.TEXTAFTER(Table2[[#This Row],[my new versions]]," ",-1))</f>
        <v>12673.550496858699</v>
      </c>
      <c r="G2299" t="str">
        <f>_xlfn.TEXTBEFORE(SUBSTITUTE(Table2[[#This Row],[my new versions]],"'","")," ")</f>
        <v>RXN-GTHO_c_FWD-GLR1GRX1</v>
      </c>
      <c r="H2299">
        <f>_xlfn.XLOOKUP(Table2[[#This Row],[name]],Table1[name],Table1[1/h],0)</f>
        <v>0</v>
      </c>
      <c r="I2299" t="b">
        <f>OR(Table2[[#This Row],[match]]=0,ROUNDUP(_xlfn.NUMBERVALUE(Table2[[#This Row],[match]]),4)=ROUNDUP(_xlfn.NUMBERVALUE(Table2[[#This Row],[1/h]]),4))</f>
        <v>1</v>
      </c>
    </row>
    <row r="2300" spans="5:9">
      <c r="E2300" t="s">
        <v>2707</v>
      </c>
      <c r="F2300">
        <f>_xlfn.NUMBERVALUE(_xlfn.TEXTAFTER(Table2[[#This Row],[my new versions]]," ",-1))</f>
        <v>12673.550496858699</v>
      </c>
      <c r="G2300" t="str">
        <f>_xlfn.TEXTBEFORE(SUBSTITUTE(Table2[[#This Row],[my new versions]],"'","")," ")</f>
        <v>RXN-GTHO_c_FWD-GLR1GRX2</v>
      </c>
      <c r="H2300">
        <f>_xlfn.XLOOKUP(Table2[[#This Row],[name]],Table1[name],Table1[1/h],0)</f>
        <v>0</v>
      </c>
      <c r="I2300" t="b">
        <f>OR(Table2[[#This Row],[match]]=0,ROUNDUP(_xlfn.NUMBERVALUE(Table2[[#This Row],[match]]),4)=ROUNDUP(_xlfn.NUMBERVALUE(Table2[[#This Row],[1/h]]),4))</f>
        <v>1</v>
      </c>
    </row>
    <row r="2301" spans="5:9">
      <c r="E2301" t="s">
        <v>2708</v>
      </c>
      <c r="F2301">
        <f>_xlfn.NUMBERVALUE(_xlfn.TEXTAFTER(Table2[[#This Row],[my new versions]]," ",-1))</f>
        <v>12673.550496858699</v>
      </c>
      <c r="G2301" t="str">
        <f>_xlfn.TEXTBEFORE(SUBSTITUTE(Table2[[#This Row],[my new versions]],"'","")," ")</f>
        <v>RXN-GTHO_c_FWD-GLR1GRX3</v>
      </c>
      <c r="H2301">
        <f>_xlfn.XLOOKUP(Table2[[#This Row],[name]],Table1[name],Table1[1/h],0)</f>
        <v>0</v>
      </c>
      <c r="I2301" t="b">
        <f>OR(Table2[[#This Row],[match]]=0,ROUNDUP(_xlfn.NUMBERVALUE(Table2[[#This Row],[match]]),4)=ROUNDUP(_xlfn.NUMBERVALUE(Table2[[#This Row],[1/h]]),4))</f>
        <v>1</v>
      </c>
    </row>
    <row r="2302" spans="5:9">
      <c r="E2302" t="s">
        <v>2709</v>
      </c>
      <c r="F2302">
        <f>_xlfn.NUMBERVALUE(_xlfn.TEXTAFTER(Table2[[#This Row],[my new versions]]," ",-1))</f>
        <v>12673.550496858699</v>
      </c>
      <c r="G2302" t="str">
        <f>_xlfn.TEXTBEFORE(SUBSTITUTE(Table2[[#This Row],[my new versions]],"'","")," ")</f>
        <v>RXN-GTHO_m_FWD-GLR1GRX5</v>
      </c>
      <c r="H2302">
        <f>_xlfn.XLOOKUP(Table2[[#This Row],[name]],Table1[name],Table1[1/h],0)</f>
        <v>0</v>
      </c>
      <c r="I2302" t="b">
        <f>OR(Table2[[#This Row],[match]]=0,ROUNDUP(_xlfn.NUMBERVALUE(Table2[[#This Row],[match]]),4)=ROUNDUP(_xlfn.NUMBERVALUE(Table2[[#This Row],[1/h]]),4))</f>
        <v>1</v>
      </c>
    </row>
    <row r="2303" spans="5:9">
      <c r="E2303" t="s">
        <v>2710</v>
      </c>
      <c r="F2303">
        <f>_xlfn.NUMBERVALUE(_xlfn.TEXTAFTER(Table2[[#This Row],[my new versions]]," ",-1))</f>
        <v>12673.550496858699</v>
      </c>
      <c r="G2303" t="str">
        <f>_xlfn.TEXTBEFORE(SUBSTITUTE(Table2[[#This Row],[my new versions]],"'","")," ")</f>
        <v>RXN-GTHOXt_c_FWD-UNKNOWN</v>
      </c>
      <c r="H2303">
        <f>_xlfn.XLOOKUP(Table2[[#This Row],[name]],Table1[name],Table1[1/h],0)</f>
        <v>0</v>
      </c>
      <c r="I2303" t="b">
        <f>OR(Table2[[#This Row],[match]]=0,ROUNDUP(_xlfn.NUMBERVALUE(Table2[[#This Row],[match]]),4)=ROUNDUP(_xlfn.NUMBERVALUE(Table2[[#This Row],[1/h]]),4))</f>
        <v>1</v>
      </c>
    </row>
    <row r="2304" spans="5:9">
      <c r="E2304" t="s">
        <v>2711</v>
      </c>
      <c r="F2304">
        <f>_xlfn.NUMBERVALUE(_xlfn.TEXTAFTER(Table2[[#This Row],[my new versions]]," ",-1))</f>
        <v>12673.550496858699</v>
      </c>
      <c r="G2304" t="str">
        <f>_xlfn.TEXTBEFORE(SUBSTITUTE(Table2[[#This Row],[my new versions]],"'","")," ")</f>
        <v>RXN-GTHP_c_FWD-rt0211</v>
      </c>
      <c r="H2304">
        <f>_xlfn.XLOOKUP(Table2[[#This Row],[name]],Table1[name],Table1[1/h],0)</f>
        <v>0</v>
      </c>
      <c r="I2304" t="b">
        <f>OR(Table2[[#This Row],[match]]=0,ROUNDUP(_xlfn.NUMBERVALUE(Table2[[#This Row],[match]]),4)=ROUNDUP(_xlfn.NUMBERVALUE(Table2[[#This Row],[1/h]]),4))</f>
        <v>1</v>
      </c>
    </row>
    <row r="2305" spans="5:9">
      <c r="E2305" t="s">
        <v>2712</v>
      </c>
      <c r="F2305">
        <f>_xlfn.NUMBERVALUE(_xlfn.TEXTAFTER(Table2[[#This Row],[my new versions]]," ",-1))</f>
        <v>12673.550496858699</v>
      </c>
      <c r="G2305" t="str">
        <f>_xlfn.TEXTBEFORE(SUBSTITUTE(Table2[[#This Row],[my new versions]],"'","")," ")</f>
        <v>RXN-GTHP_c_REV-rt0211</v>
      </c>
      <c r="H2305">
        <f>_xlfn.XLOOKUP(Table2[[#This Row],[name]],Table1[name],Table1[1/h],0)</f>
        <v>0</v>
      </c>
      <c r="I2305" t="b">
        <f>OR(Table2[[#This Row],[match]]=0,ROUNDUP(_xlfn.NUMBERVALUE(Table2[[#This Row],[match]]),4)=ROUNDUP(_xlfn.NUMBERVALUE(Table2[[#This Row],[1/h]]),4))</f>
        <v>1</v>
      </c>
    </row>
    <row r="2306" spans="5:9">
      <c r="E2306" t="s">
        <v>2713</v>
      </c>
      <c r="F2306">
        <f>_xlfn.NUMBERVALUE(_xlfn.TEXTAFTER(Table2[[#This Row],[my new versions]]," ",-1))</f>
        <v>12673.550496858699</v>
      </c>
      <c r="G2306" t="str">
        <f>_xlfn.TEXTBEFORE(SUBSTITUTE(Table2[[#This Row],[my new versions]],"'","")," ")</f>
        <v>RXN-GTHP_c_FWD-rt2565</v>
      </c>
      <c r="H2306">
        <f>_xlfn.XLOOKUP(Table2[[#This Row],[name]],Table1[name],Table1[1/h],0)</f>
        <v>0</v>
      </c>
      <c r="I2306" t="b">
        <f>OR(Table2[[#This Row],[match]]=0,ROUNDUP(_xlfn.NUMBERVALUE(Table2[[#This Row],[match]]),4)=ROUNDUP(_xlfn.NUMBERVALUE(Table2[[#This Row],[1/h]]),4))</f>
        <v>1</v>
      </c>
    </row>
    <row r="2307" spans="5:9">
      <c r="E2307" t="s">
        <v>2714</v>
      </c>
      <c r="F2307">
        <f>_xlfn.NUMBERVALUE(_xlfn.TEXTAFTER(Table2[[#This Row],[my new versions]]," ",-1))</f>
        <v>12673.550496858699</v>
      </c>
      <c r="G2307" t="str">
        <f>_xlfn.TEXTBEFORE(SUBSTITUTE(Table2[[#This Row],[my new versions]],"'","")," ")</f>
        <v>RXN-GTHP_c_REV-rt2565</v>
      </c>
      <c r="H2307">
        <f>_xlfn.XLOOKUP(Table2[[#This Row],[name]],Table1[name],Table1[1/h],0)</f>
        <v>0</v>
      </c>
      <c r="I2307" t="b">
        <f>OR(Table2[[#This Row],[match]]=0,ROUNDUP(_xlfn.NUMBERVALUE(Table2[[#This Row],[match]]),4)=ROUNDUP(_xlfn.NUMBERVALUE(Table2[[#This Row],[1/h]]),4))</f>
        <v>1</v>
      </c>
    </row>
    <row r="2308" spans="5:9">
      <c r="E2308" t="s">
        <v>2715</v>
      </c>
      <c r="F2308">
        <f>_xlfn.NUMBERVALUE(_xlfn.TEXTAFTER(Table2[[#This Row],[my new versions]]," ",-1))</f>
        <v>12673.550496858699</v>
      </c>
      <c r="G2308" t="str">
        <f>_xlfn.TEXTBEFORE(SUBSTITUTE(Table2[[#This Row],[my new versions]],"'","")," ")</f>
        <v>RXN-GTHP_c_FWD-rt8181</v>
      </c>
      <c r="H2308">
        <f>_xlfn.XLOOKUP(Table2[[#This Row],[name]],Table1[name],Table1[1/h],0)</f>
        <v>0</v>
      </c>
      <c r="I2308" t="b">
        <f>OR(Table2[[#This Row],[match]]=0,ROUNDUP(_xlfn.NUMBERVALUE(Table2[[#This Row],[match]]),4)=ROUNDUP(_xlfn.NUMBERVALUE(Table2[[#This Row],[1/h]]),4))</f>
        <v>1</v>
      </c>
    </row>
    <row r="2309" spans="5:9">
      <c r="E2309" t="s">
        <v>2716</v>
      </c>
      <c r="F2309">
        <f>_xlfn.NUMBERVALUE(_xlfn.TEXTAFTER(Table2[[#This Row],[my new versions]]," ",-1))</f>
        <v>12673.550496858699</v>
      </c>
      <c r="G2309" t="str">
        <f>_xlfn.TEXTBEFORE(SUBSTITUTE(Table2[[#This Row],[my new versions]],"'","")," ")</f>
        <v>RXN-GTHP_c_REV-rt8181</v>
      </c>
      <c r="H2309">
        <f>_xlfn.XLOOKUP(Table2[[#This Row],[name]],Table1[name],Table1[1/h],0)</f>
        <v>0</v>
      </c>
      <c r="I2309" t="b">
        <f>OR(Table2[[#This Row],[match]]=0,ROUNDUP(_xlfn.NUMBERVALUE(Table2[[#This Row],[match]]),4)=ROUNDUP(_xlfn.NUMBERVALUE(Table2[[#This Row],[1/h]]),4))</f>
        <v>1</v>
      </c>
    </row>
    <row r="2310" spans="5:9">
      <c r="E2310" t="s">
        <v>2717</v>
      </c>
      <c r="F2310">
        <f>_xlfn.NUMBERVALUE(_xlfn.TEXTAFTER(Table2[[#This Row],[my new versions]]," ",-1))</f>
        <v>12673.550496858699</v>
      </c>
      <c r="G2310" t="str">
        <f>_xlfn.TEXTBEFORE(SUBSTITUTE(Table2[[#This Row],[my new versions]],"'","")," ")</f>
        <v>RXN-GTHP_m_FWD-rt0422_m</v>
      </c>
      <c r="H2310">
        <f>_xlfn.XLOOKUP(Table2[[#This Row],[name]],Table1[name],Table1[1/h],0)</f>
        <v>0</v>
      </c>
      <c r="I2310" t="b">
        <f>OR(Table2[[#This Row],[match]]=0,ROUNDUP(_xlfn.NUMBERVALUE(Table2[[#This Row],[match]]),4)=ROUNDUP(_xlfn.NUMBERVALUE(Table2[[#This Row],[1/h]]),4))</f>
        <v>1</v>
      </c>
    </row>
    <row r="2311" spans="5:9">
      <c r="E2311" t="s">
        <v>2718</v>
      </c>
      <c r="F2311">
        <f>_xlfn.NUMBERVALUE(_xlfn.TEXTAFTER(Table2[[#This Row],[my new versions]]," ",-1))</f>
        <v>12673.550496858699</v>
      </c>
      <c r="G2311" t="str">
        <f>_xlfn.TEXTBEFORE(SUBSTITUTE(Table2[[#This Row],[my new versions]],"'","")," ")</f>
        <v>RXN-GTHP_m_REV-rt0422_m</v>
      </c>
      <c r="H2311">
        <f>_xlfn.XLOOKUP(Table2[[#This Row],[name]],Table1[name],Table1[1/h],0)</f>
        <v>0</v>
      </c>
      <c r="I2311" t="b">
        <f>OR(Table2[[#This Row],[match]]=0,ROUNDUP(_xlfn.NUMBERVALUE(Table2[[#This Row],[match]]),4)=ROUNDUP(_xlfn.NUMBERVALUE(Table2[[#This Row],[1/h]]),4))</f>
        <v>1</v>
      </c>
    </row>
    <row r="2312" spans="5:9">
      <c r="E2312" t="s">
        <v>2719</v>
      </c>
      <c r="F2312">
        <f>_xlfn.NUMBERVALUE(_xlfn.TEXTAFTER(Table2[[#This Row],[my new versions]]," ",-1))</f>
        <v>12673.550496858699</v>
      </c>
      <c r="G2312" t="str">
        <f>_xlfn.TEXTBEFORE(SUBSTITUTE(Table2[[#This Row],[my new versions]],"'","")," ")</f>
        <v>RXN-GTHP_m_FWD-rt0882</v>
      </c>
      <c r="H2312">
        <f>_xlfn.XLOOKUP(Table2[[#This Row],[name]],Table1[name],Table1[1/h],0)</f>
        <v>0</v>
      </c>
      <c r="I2312" t="b">
        <f>OR(Table2[[#This Row],[match]]=0,ROUNDUP(_xlfn.NUMBERVALUE(Table2[[#This Row],[match]]),4)=ROUNDUP(_xlfn.NUMBERVALUE(Table2[[#This Row],[1/h]]),4))</f>
        <v>1</v>
      </c>
    </row>
    <row r="2313" spans="5:9">
      <c r="E2313" t="s">
        <v>2720</v>
      </c>
      <c r="F2313">
        <f>_xlfn.NUMBERVALUE(_xlfn.TEXTAFTER(Table2[[#This Row],[my new versions]]," ",-1))</f>
        <v>12673.550496858699</v>
      </c>
      <c r="G2313" t="str">
        <f>_xlfn.TEXTBEFORE(SUBSTITUTE(Table2[[#This Row],[my new versions]],"'","")," ")</f>
        <v>RXN-GTHP_m_REV-rt0882</v>
      </c>
      <c r="H2313">
        <f>_xlfn.XLOOKUP(Table2[[#This Row],[name]],Table1[name],Table1[1/h],0)</f>
        <v>0</v>
      </c>
      <c r="I2313" t="b">
        <f>OR(Table2[[#This Row],[match]]=0,ROUNDUP(_xlfn.NUMBERVALUE(Table2[[#This Row],[match]]),4)=ROUNDUP(_xlfn.NUMBERVALUE(Table2[[#This Row],[1/h]]),4))</f>
        <v>1</v>
      </c>
    </row>
    <row r="2314" spans="5:9">
      <c r="E2314" t="s">
        <v>2721</v>
      </c>
      <c r="F2314">
        <f>_xlfn.NUMBERVALUE(_xlfn.TEXTAFTER(Table2[[#This Row],[my new versions]]," ",-1))</f>
        <v>12673.550496858699</v>
      </c>
      <c r="G2314" t="str">
        <f>_xlfn.TEXTBEFORE(SUBSTITUTE(Table2[[#This Row],[my new versions]],"'","")," ")</f>
        <v>RXN-GTHRDt_c_e_FWD-rt5171</v>
      </c>
      <c r="H2314">
        <f>_xlfn.XLOOKUP(Table2[[#This Row],[name]],Table1[name],Table1[1/h],0)</f>
        <v>0</v>
      </c>
      <c r="I2314" t="b">
        <f>OR(Table2[[#This Row],[match]]=0,ROUNDUP(_xlfn.NUMBERVALUE(Table2[[#This Row],[match]]),4)=ROUNDUP(_xlfn.NUMBERVALUE(Table2[[#This Row],[1/h]]),4))</f>
        <v>1</v>
      </c>
    </row>
    <row r="2315" spans="5:9">
      <c r="E2315" t="s">
        <v>2722</v>
      </c>
      <c r="F2315">
        <f>_xlfn.NUMBERVALUE(_xlfn.TEXTAFTER(Table2[[#This Row],[my new versions]]," ",-1))</f>
        <v>12673.550496858699</v>
      </c>
      <c r="G2315" t="str">
        <f>_xlfn.TEXTBEFORE(SUBSTITUTE(Table2[[#This Row],[my new versions]],"'","")," ")</f>
        <v>RXN-GTHRDt_c_v_FWD-rt4896</v>
      </c>
      <c r="H2315">
        <f>_xlfn.XLOOKUP(Table2[[#This Row],[name]],Table1[name],Table1[1/h],0)</f>
        <v>0</v>
      </c>
      <c r="I2315" t="b">
        <f>OR(Table2[[#This Row],[match]]=0,ROUNDUP(_xlfn.NUMBERVALUE(Table2[[#This Row],[match]]),4)=ROUNDUP(_xlfn.NUMBERVALUE(Table2[[#This Row],[1/h]]),4))</f>
        <v>1</v>
      </c>
    </row>
    <row r="2316" spans="5:9">
      <c r="E2316" t="s">
        <v>2723</v>
      </c>
      <c r="F2316">
        <f>_xlfn.NUMBERVALUE(_xlfn.TEXTAFTER(Table2[[#This Row],[my new versions]]," ",-1))</f>
        <v>12673.550496858699</v>
      </c>
      <c r="G2316" t="str">
        <f>_xlfn.TEXTBEFORE(SUBSTITUTE(Table2[[#This Row],[my new versions]],"'","")," ")</f>
        <v>RXN-GTHRDt_c_v_REV-rt4896</v>
      </c>
      <c r="H2316">
        <f>_xlfn.XLOOKUP(Table2[[#This Row],[name]],Table1[name],Table1[1/h],0)</f>
        <v>0</v>
      </c>
      <c r="I2316" t="b">
        <f>OR(Table2[[#This Row],[match]]=0,ROUNDUP(_xlfn.NUMBERVALUE(Table2[[#This Row],[match]]),4)=ROUNDUP(_xlfn.NUMBERVALUE(Table2[[#This Row],[1/h]]),4))</f>
        <v>1</v>
      </c>
    </row>
    <row r="2317" spans="5:9">
      <c r="E2317" t="s">
        <v>2724</v>
      </c>
      <c r="F2317">
        <f>_xlfn.NUMBERVALUE(_xlfn.TEXTAFTER(Table2[[#This Row],[my new versions]]," ",-1))</f>
        <v>12673.550496858699</v>
      </c>
      <c r="G2317" t="str">
        <f>_xlfn.TEXTBEFORE(SUBSTITUTE(Table2[[#This Row],[my new versions]],"'","")," ")</f>
        <v>RXN-GTHRDtabc_v_FWD-rt4896</v>
      </c>
      <c r="H2317">
        <f>_xlfn.XLOOKUP(Table2[[#This Row],[name]],Table1[name],Table1[1/h],0)</f>
        <v>0</v>
      </c>
      <c r="I2317" t="b">
        <f>OR(Table2[[#This Row],[match]]=0,ROUNDUP(_xlfn.NUMBERVALUE(Table2[[#This Row],[match]]),4)=ROUNDUP(_xlfn.NUMBERVALUE(Table2[[#This Row],[1/h]]),4))</f>
        <v>1</v>
      </c>
    </row>
    <row r="2318" spans="5:9">
      <c r="E2318" t="s">
        <v>2725</v>
      </c>
      <c r="F2318">
        <f>_xlfn.NUMBERVALUE(_xlfn.TEXTAFTER(Table2[[#This Row],[my new versions]]," ",-1))</f>
        <v>12673.550496858699</v>
      </c>
      <c r="G2318" t="str">
        <f>_xlfn.TEXTBEFORE(SUBSTITUTE(Table2[[#This Row],[my new versions]],"'","")," ")</f>
        <v>RXN-GTHS_c_FWD-rt1561</v>
      </c>
      <c r="H2318">
        <f>_xlfn.XLOOKUP(Table2[[#This Row],[name]],Table1[name],Table1[1/h],0)</f>
        <v>0</v>
      </c>
      <c r="I2318" t="b">
        <f>OR(Table2[[#This Row],[match]]=0,ROUNDUP(_xlfn.NUMBERVALUE(Table2[[#This Row],[match]]),4)=ROUNDUP(_xlfn.NUMBERVALUE(Table2[[#This Row],[1/h]]),4))</f>
        <v>1</v>
      </c>
    </row>
    <row r="2319" spans="5:9">
      <c r="E2319" t="s">
        <v>2726</v>
      </c>
      <c r="F2319">
        <f>_xlfn.NUMBERVALUE(_xlfn.TEXTAFTER(Table2[[#This Row],[my new versions]]," ",-1))</f>
        <v>12673.550496858699</v>
      </c>
      <c r="G2319" t="str">
        <f>_xlfn.TEXTBEFORE(SUBSTITUTE(Table2[[#This Row],[my new versions]],"'","")," ")</f>
        <v>RXN-GTMLT_c_FWD-rt1470</v>
      </c>
      <c r="H2319">
        <f>_xlfn.XLOOKUP(Table2[[#This Row],[name]],Table1[name],Table1[1/h],0)</f>
        <v>0</v>
      </c>
      <c r="I2319" t="b">
        <f>OR(Table2[[#This Row],[match]]=0,ROUNDUP(_xlfn.NUMBERVALUE(Table2[[#This Row],[match]]),4)=ROUNDUP(_xlfn.NUMBERVALUE(Table2[[#This Row],[1/h]]),4))</f>
        <v>1</v>
      </c>
    </row>
    <row r="2320" spans="5:9">
      <c r="E2320" t="s">
        <v>2727</v>
      </c>
      <c r="F2320">
        <f>_xlfn.NUMBERVALUE(_xlfn.TEXTAFTER(Table2[[#This Row],[my new versions]]," ",-1))</f>
        <v>12673.550496858699</v>
      </c>
      <c r="G2320" t="str">
        <f>_xlfn.TEXTBEFORE(SUBSTITUTE(Table2[[#This Row],[my new versions]],"'","")," ")</f>
        <v>RXN-GTPCI_c_FWD-rt1964</v>
      </c>
      <c r="H2320">
        <f>_xlfn.XLOOKUP(Table2[[#This Row],[name]],Table1[name],Table1[1/h],0)</f>
        <v>0</v>
      </c>
      <c r="I2320" t="b">
        <f>OR(Table2[[#This Row],[match]]=0,ROUNDUP(_xlfn.NUMBERVALUE(Table2[[#This Row],[match]]),4)=ROUNDUP(_xlfn.NUMBERVALUE(Table2[[#This Row],[1/h]]),4))</f>
        <v>1</v>
      </c>
    </row>
    <row r="2321" spans="5:9">
      <c r="E2321" t="s">
        <v>2728</v>
      </c>
      <c r="F2321">
        <f>_xlfn.NUMBERVALUE(_xlfn.TEXTAFTER(Table2[[#This Row],[my new versions]]," ",-1))</f>
        <v>240.748122930601</v>
      </c>
      <c r="G2321" t="str">
        <f>_xlfn.TEXTBEFORE(SUBSTITUTE(Table2[[#This Row],[my new versions]],"'","")," ")</f>
        <v>RXN-GTPCII2_c_FWD-rt4183</v>
      </c>
      <c r="H2321">
        <f>_xlfn.XLOOKUP(Table2[[#This Row],[name]],Table1[name],Table1[1/h],0)</f>
        <v>240.74812293060131</v>
      </c>
      <c r="I2321" t="b">
        <f>OR(Table2[[#This Row],[match]]=0,ROUNDUP(_xlfn.NUMBERVALUE(Table2[[#This Row],[match]]),4)=ROUNDUP(_xlfn.NUMBERVALUE(Table2[[#This Row],[1/h]]),4))</f>
        <v>1</v>
      </c>
    </row>
    <row r="2322" spans="5:9">
      <c r="E2322" t="s">
        <v>2729</v>
      </c>
      <c r="F2322">
        <f>_xlfn.NUMBERVALUE(_xlfn.TEXTAFTER(Table2[[#This Row],[my new versions]]," ",-1))</f>
        <v>12673.550496858699</v>
      </c>
      <c r="G2322" t="str">
        <f>_xlfn.TEXTBEFORE(SUBSTITUTE(Table2[[#This Row],[my new versions]],"'","")," ")</f>
        <v>RXN-GTPDPDP_c_FWD-rt1567</v>
      </c>
      <c r="H2322">
        <f>_xlfn.XLOOKUP(Table2[[#This Row],[name]],Table1[name],Table1[1/h],0)</f>
        <v>0</v>
      </c>
      <c r="I2322" t="b">
        <f>OR(Table2[[#This Row],[match]]=0,ROUNDUP(_xlfn.NUMBERVALUE(Table2[[#This Row],[match]]),4)=ROUNDUP(_xlfn.NUMBERVALUE(Table2[[#This Row],[1/h]]),4))</f>
        <v>1</v>
      </c>
    </row>
    <row r="2323" spans="5:9">
      <c r="E2323" t="s">
        <v>2730</v>
      </c>
      <c r="F2323">
        <f>_xlfn.NUMBERVALUE(_xlfn.TEXTAFTER(Table2[[#This Row],[my new versions]]," ",-1))</f>
        <v>12673.550496858699</v>
      </c>
      <c r="G2323" t="str">
        <f>_xlfn.TEXTBEFORE(SUBSTITUTE(Table2[[#This Row],[my new versions]],"'","")," ")</f>
        <v>RXN-GTPDPDP_c_FWD-rt6258</v>
      </c>
      <c r="H2323">
        <f>_xlfn.XLOOKUP(Table2[[#This Row],[name]],Table1[name],Table1[1/h],0)</f>
        <v>0</v>
      </c>
      <c r="I2323" t="b">
        <f>OR(Table2[[#This Row],[match]]=0,ROUNDUP(_xlfn.NUMBERVALUE(Table2[[#This Row],[match]]),4)=ROUNDUP(_xlfn.NUMBERVALUE(Table2[[#This Row],[1/h]]),4))</f>
        <v>1</v>
      </c>
    </row>
    <row r="2324" spans="5:9">
      <c r="E2324" t="s">
        <v>2731</v>
      </c>
      <c r="F2324">
        <f>_xlfn.NUMBERVALUE(_xlfn.TEXTAFTER(Table2[[#This Row],[my new versions]]," ",-1))</f>
        <v>12673.550496858699</v>
      </c>
      <c r="G2324" t="str">
        <f>_xlfn.TEXTBEFORE(SUBSTITUTE(Table2[[#This Row],[my new versions]],"'","")," ")</f>
        <v>RXN-GTPGDPtp_m_FWD-rt5389</v>
      </c>
      <c r="H2324">
        <f>_xlfn.XLOOKUP(Table2[[#This Row],[name]],Table1[name],Table1[1/h],0)</f>
        <v>0</v>
      </c>
      <c r="I2324" t="b">
        <f>OR(Table2[[#This Row],[match]]=0,ROUNDUP(_xlfn.NUMBERVALUE(Table2[[#This Row],[match]]),4)=ROUNDUP(_xlfn.NUMBERVALUE(Table2[[#This Row],[1/h]]),4))</f>
        <v>1</v>
      </c>
    </row>
    <row r="2325" spans="5:9">
      <c r="E2325" t="s">
        <v>2732</v>
      </c>
      <c r="F2325">
        <f>_xlfn.NUMBERVALUE(_xlfn.TEXTAFTER(Table2[[#This Row],[my new versions]]," ",-1))</f>
        <v>12673.550496858699</v>
      </c>
      <c r="G2325" t="str">
        <f>_xlfn.TEXTBEFORE(SUBSTITUTE(Table2[[#This Row],[my new versions]],"'","")," ")</f>
        <v>RXN-GUAD_1_c_FWD-rt0682</v>
      </c>
      <c r="H2325">
        <f>_xlfn.XLOOKUP(Table2[[#This Row],[name]],Table1[name],Table1[1/h],0)</f>
        <v>0</v>
      </c>
      <c r="I2325" t="b">
        <f>OR(Table2[[#This Row],[match]]=0,ROUNDUP(_xlfn.NUMBERVALUE(Table2[[#This Row],[match]]),4)=ROUNDUP(_xlfn.NUMBERVALUE(Table2[[#This Row],[1/h]]),4))</f>
        <v>1</v>
      </c>
    </row>
    <row r="2326" spans="5:9">
      <c r="E2326" t="s">
        <v>2733</v>
      </c>
      <c r="F2326">
        <f>_xlfn.NUMBERVALUE(_xlfn.TEXTAFTER(Table2[[#This Row],[my new versions]]," ",-1))</f>
        <v>12673.550496858699</v>
      </c>
      <c r="G2326" t="str">
        <f>_xlfn.TEXTBEFORE(SUBSTITUTE(Table2[[#This Row],[my new versions]],"'","")," ")</f>
        <v>RXN-GUAD_1_c_FWD-rt1340</v>
      </c>
      <c r="H2326">
        <f>_xlfn.XLOOKUP(Table2[[#This Row],[name]],Table1[name],Table1[1/h],0)</f>
        <v>0</v>
      </c>
      <c r="I2326" t="b">
        <f>OR(Table2[[#This Row],[match]]=0,ROUNDUP(_xlfn.NUMBERVALUE(Table2[[#This Row],[match]]),4)=ROUNDUP(_xlfn.NUMBERVALUE(Table2[[#This Row],[1/h]]),4))</f>
        <v>1</v>
      </c>
    </row>
    <row r="2327" spans="5:9">
      <c r="E2327" t="s">
        <v>2734</v>
      </c>
      <c r="F2327">
        <f>_xlfn.NUMBERVALUE(_xlfn.TEXTAFTER(Table2[[#This Row],[my new versions]]," ",-1))</f>
        <v>12673.550496858699</v>
      </c>
      <c r="G2327" t="str">
        <f>_xlfn.TEXTBEFORE(SUBSTITUTE(Table2[[#This Row],[my new versions]],"'","")," ")</f>
        <v>RXN-GUAD_1_c_FWD-rt3492</v>
      </c>
      <c r="H2327">
        <f>_xlfn.XLOOKUP(Table2[[#This Row],[name]],Table1[name],Table1[1/h],0)</f>
        <v>0</v>
      </c>
      <c r="I2327" t="b">
        <f>OR(Table2[[#This Row],[match]]=0,ROUNDUP(_xlfn.NUMBERVALUE(Table2[[#This Row],[match]]),4)=ROUNDUP(_xlfn.NUMBERVALUE(Table2[[#This Row],[1/h]]),4))</f>
        <v>1</v>
      </c>
    </row>
    <row r="2328" spans="5:9">
      <c r="E2328" t="s">
        <v>2735</v>
      </c>
      <c r="F2328">
        <f>_xlfn.NUMBERVALUE(_xlfn.TEXTAFTER(Table2[[#This Row],[my new versions]]," ",-1))</f>
        <v>12673.550496858699</v>
      </c>
      <c r="G2328" t="str">
        <f>_xlfn.TEXTBEFORE(SUBSTITUTE(Table2[[#This Row],[my new versions]],"'","")," ")</f>
        <v>RXN-GUAPRT_c_FWD-rt4077</v>
      </c>
      <c r="H2328">
        <f>_xlfn.XLOOKUP(Table2[[#This Row],[name]],Table1[name],Table1[1/h],0)</f>
        <v>0</v>
      </c>
      <c r="I2328" t="b">
        <f>OR(Table2[[#This Row],[match]]=0,ROUNDUP(_xlfn.NUMBERVALUE(Table2[[#This Row],[match]]),4)=ROUNDUP(_xlfn.NUMBERVALUE(Table2[[#This Row],[1/h]]),4))</f>
        <v>1</v>
      </c>
    </row>
    <row r="2329" spans="5:9">
      <c r="E2329" t="s">
        <v>2736</v>
      </c>
      <c r="F2329">
        <f>_xlfn.NUMBERVALUE(_xlfn.TEXTAFTER(Table2[[#This Row],[my new versions]]," ",-1))</f>
        <v>12673.550496858699</v>
      </c>
      <c r="G2329" t="str">
        <f>_xlfn.TEXTBEFORE(SUBSTITUTE(Table2[[#This Row],[my new versions]],"'","")," ")</f>
        <v>RXN-GUAPRT_c_FWD-rt7825</v>
      </c>
      <c r="H2329">
        <f>_xlfn.XLOOKUP(Table2[[#This Row],[name]],Table1[name],Table1[1/h],0)</f>
        <v>0</v>
      </c>
      <c r="I2329" t="b">
        <f>OR(Table2[[#This Row],[match]]=0,ROUNDUP(_xlfn.NUMBERVALUE(Table2[[#This Row],[match]]),4)=ROUNDUP(_xlfn.NUMBERVALUE(Table2[[#This Row],[1/h]]),4))</f>
        <v>1</v>
      </c>
    </row>
    <row r="2330" spans="5:9">
      <c r="E2330" t="s">
        <v>2737</v>
      </c>
      <c r="F2330">
        <f>_xlfn.NUMBERVALUE(_xlfn.TEXTAFTER(Table2[[#This Row],[my new versions]]," ",-1))</f>
        <v>12673.550496858699</v>
      </c>
      <c r="G2330" t="str">
        <f>_xlfn.TEXTBEFORE(SUBSTITUTE(Table2[[#This Row],[my new versions]],"'","")," ")</f>
        <v>RXN-GUAt_c_m_FWD-SPONT</v>
      </c>
      <c r="H2330">
        <f>_xlfn.XLOOKUP(Table2[[#This Row],[name]],Table1[name],Table1[1/h],0)</f>
        <v>0</v>
      </c>
      <c r="I2330" t="b">
        <f>OR(Table2[[#This Row],[match]]=0,ROUNDUP(_xlfn.NUMBERVALUE(Table2[[#This Row],[match]]),4)=ROUNDUP(_xlfn.NUMBERVALUE(Table2[[#This Row],[1/h]]),4))</f>
        <v>1</v>
      </c>
    </row>
    <row r="2331" spans="5:9">
      <c r="E2331" t="s">
        <v>2738</v>
      </c>
      <c r="F2331">
        <f>_xlfn.NUMBERVALUE(_xlfn.TEXTAFTER(Table2[[#This Row],[my new versions]]," ",-1))</f>
        <v>12673.550496858699</v>
      </c>
      <c r="G2331" t="str">
        <f>_xlfn.TEXTBEFORE(SUBSTITUTE(Table2[[#This Row],[my new versions]],"'","")," ")</f>
        <v>RXN-GUAt_c_m_REV-SPONT</v>
      </c>
      <c r="H2331">
        <f>_xlfn.XLOOKUP(Table2[[#This Row],[name]],Table1[name],Table1[1/h],0)</f>
        <v>0</v>
      </c>
      <c r="I2331" t="b">
        <f>OR(Table2[[#This Row],[match]]=0,ROUNDUP(_xlfn.NUMBERVALUE(Table2[[#This Row],[match]]),4)=ROUNDUP(_xlfn.NUMBERVALUE(Table2[[#This Row],[1/h]]),4))</f>
        <v>1</v>
      </c>
    </row>
    <row r="2332" spans="5:9">
      <c r="E2332" t="s">
        <v>2739</v>
      </c>
      <c r="F2332">
        <f>_xlfn.NUMBERVALUE(_xlfn.TEXTAFTER(Table2[[#This Row],[my new versions]]," ",-1))</f>
        <v>12673.550496858699</v>
      </c>
      <c r="G2332" t="str">
        <f>_xlfn.TEXTBEFORE(SUBSTITUTE(Table2[[#This Row],[my new versions]],"'","")," ")</f>
        <v>RXN-GUAtps_e_FWD-rt6190</v>
      </c>
      <c r="H2332">
        <f>_xlfn.XLOOKUP(Table2[[#This Row],[name]],Table1[name],Table1[1/h],0)</f>
        <v>0</v>
      </c>
      <c r="I2332" t="b">
        <f>OR(Table2[[#This Row],[match]]=0,ROUNDUP(_xlfn.NUMBERVALUE(Table2[[#This Row],[match]]),4)=ROUNDUP(_xlfn.NUMBERVALUE(Table2[[#This Row],[1/h]]),4))</f>
        <v>1</v>
      </c>
    </row>
    <row r="2333" spans="5:9">
      <c r="E2333" t="s">
        <v>2740</v>
      </c>
      <c r="F2333">
        <f>_xlfn.NUMBERVALUE(_xlfn.TEXTAFTER(Table2[[#This Row],[my new versions]]," ",-1))</f>
        <v>12673.550496858699</v>
      </c>
      <c r="G2333" t="str">
        <f>_xlfn.TEXTBEFORE(SUBSTITUTE(Table2[[#This Row],[my new versions]],"'","")," ")</f>
        <v>RXN-GUAtps_e_REV-rt6190</v>
      </c>
      <c r="H2333">
        <f>_xlfn.XLOOKUP(Table2[[#This Row],[name]],Table1[name],Table1[1/h],0)</f>
        <v>0</v>
      </c>
      <c r="I2333" t="b">
        <f>OR(Table2[[#This Row],[match]]=0,ROUNDUP(_xlfn.NUMBERVALUE(Table2[[#This Row],[match]]),4)=ROUNDUP(_xlfn.NUMBERVALUE(Table2[[#This Row],[1/h]]),4))</f>
        <v>1</v>
      </c>
    </row>
    <row r="2334" spans="5:9">
      <c r="E2334" t="s">
        <v>2741</v>
      </c>
      <c r="F2334">
        <f>_xlfn.NUMBERVALUE(_xlfn.TEXTAFTER(Table2[[#This Row],[my new versions]]," ",-1))</f>
        <v>12673.550496858699</v>
      </c>
      <c r="G2334" t="str">
        <f>_xlfn.TEXTBEFORE(SUBSTITUTE(Table2[[#This Row],[my new versions]],"'","")," ")</f>
        <v>RXN-H2O2t_c_n_FWD-SPONT</v>
      </c>
      <c r="H2334">
        <f>_xlfn.XLOOKUP(Table2[[#This Row],[name]],Table1[name],Table1[1/h],0)</f>
        <v>0</v>
      </c>
      <c r="I2334" t="b">
        <f>OR(Table2[[#This Row],[match]]=0,ROUNDUP(_xlfn.NUMBERVALUE(Table2[[#This Row],[match]]),4)=ROUNDUP(_xlfn.NUMBERVALUE(Table2[[#This Row],[1/h]]),4))</f>
        <v>1</v>
      </c>
    </row>
    <row r="2335" spans="5:9">
      <c r="E2335" t="s">
        <v>2742</v>
      </c>
      <c r="F2335">
        <f>_xlfn.NUMBERVALUE(_xlfn.TEXTAFTER(Table2[[#This Row],[my new versions]]," ",-1))</f>
        <v>12673.550496858699</v>
      </c>
      <c r="G2335" t="str">
        <f>_xlfn.TEXTBEFORE(SUBSTITUTE(Table2[[#This Row],[my new versions]],"'","")," ")</f>
        <v>RXN-H2O2t_c_n_REV-SPONT</v>
      </c>
      <c r="H2335">
        <f>_xlfn.XLOOKUP(Table2[[#This Row],[name]],Table1[name],Table1[1/h],0)</f>
        <v>0</v>
      </c>
      <c r="I2335" t="b">
        <f>OR(Table2[[#This Row],[match]]=0,ROUNDUP(_xlfn.NUMBERVALUE(Table2[[#This Row],[match]]),4)=ROUNDUP(_xlfn.NUMBERVALUE(Table2[[#This Row],[1/h]]),4))</f>
        <v>1</v>
      </c>
    </row>
    <row r="2336" spans="5:9">
      <c r="E2336" t="s">
        <v>2743</v>
      </c>
      <c r="F2336">
        <f>_xlfn.NUMBERVALUE(_xlfn.TEXTAFTER(Table2[[#This Row],[my new versions]]," ",-1))</f>
        <v>12673.550496858699</v>
      </c>
      <c r="G2336" t="str">
        <f>_xlfn.TEXTBEFORE(SUBSTITUTE(Table2[[#This Row],[my new versions]],"'","")," ")</f>
        <v>RXN-H2Ot_c_e_FWD-rt0646</v>
      </c>
      <c r="H2336">
        <f>_xlfn.XLOOKUP(Table2[[#This Row],[name]],Table1[name],Table1[1/h],0)</f>
        <v>0</v>
      </c>
      <c r="I2336" t="b">
        <f>OR(Table2[[#This Row],[match]]=0,ROUNDUP(_xlfn.NUMBERVALUE(Table2[[#This Row],[match]]),4)=ROUNDUP(_xlfn.NUMBERVALUE(Table2[[#This Row],[1/h]]),4))</f>
        <v>1</v>
      </c>
    </row>
    <row r="2337" spans="5:9">
      <c r="E2337" t="s">
        <v>2744</v>
      </c>
      <c r="F2337">
        <f>_xlfn.NUMBERVALUE(_xlfn.TEXTAFTER(Table2[[#This Row],[my new versions]]," ",-1))</f>
        <v>12673.550496858699</v>
      </c>
      <c r="G2337" t="str">
        <f>_xlfn.TEXTBEFORE(SUBSTITUTE(Table2[[#This Row],[my new versions]],"'","")," ")</f>
        <v>RXN-H2Ot_c_e_REV-rt0646</v>
      </c>
      <c r="H2337">
        <f>_xlfn.XLOOKUP(Table2[[#This Row],[name]],Table1[name],Table1[1/h],0)</f>
        <v>0</v>
      </c>
      <c r="I2337" t="b">
        <f>OR(Table2[[#This Row],[match]]=0,ROUNDUP(_xlfn.NUMBERVALUE(Table2[[#This Row],[match]]),4)=ROUNDUP(_xlfn.NUMBERVALUE(Table2[[#This Row],[1/h]]),4))</f>
        <v>1</v>
      </c>
    </row>
    <row r="2338" spans="5:9">
      <c r="E2338" t="s">
        <v>2745</v>
      </c>
      <c r="F2338">
        <f>_xlfn.NUMBERVALUE(_xlfn.TEXTAFTER(Table2[[#This Row],[my new versions]]," ",-1))</f>
        <v>12673.550496858699</v>
      </c>
      <c r="G2338" t="str">
        <f>_xlfn.TEXTBEFORE(SUBSTITUTE(Table2[[#This Row],[my new versions]],"'","")," ")</f>
        <v>RXN-H2Ot_c_e_FWD-rt5618</v>
      </c>
      <c r="H2338">
        <f>_xlfn.XLOOKUP(Table2[[#This Row],[name]],Table1[name],Table1[1/h],0)</f>
        <v>0</v>
      </c>
      <c r="I2338" t="b">
        <f>OR(Table2[[#This Row],[match]]=0,ROUNDUP(_xlfn.NUMBERVALUE(Table2[[#This Row],[match]]),4)=ROUNDUP(_xlfn.NUMBERVALUE(Table2[[#This Row],[1/h]]),4))</f>
        <v>1</v>
      </c>
    </row>
    <row r="2339" spans="5:9">
      <c r="E2339" t="s">
        <v>2746</v>
      </c>
      <c r="F2339">
        <f>_xlfn.NUMBERVALUE(_xlfn.TEXTAFTER(Table2[[#This Row],[my new versions]]," ",-1))</f>
        <v>12673.550496858699</v>
      </c>
      <c r="G2339" t="str">
        <f>_xlfn.TEXTBEFORE(SUBSTITUTE(Table2[[#This Row],[my new versions]],"'","")," ")</f>
        <v>RXN-H2Ot_c_e_REV-rt5618</v>
      </c>
      <c r="H2339">
        <f>_xlfn.XLOOKUP(Table2[[#This Row],[name]],Table1[name],Table1[1/h],0)</f>
        <v>0</v>
      </c>
      <c r="I2339" t="b">
        <f>OR(Table2[[#This Row],[match]]=0,ROUNDUP(_xlfn.NUMBERVALUE(Table2[[#This Row],[match]]),4)=ROUNDUP(_xlfn.NUMBERVALUE(Table2[[#This Row],[1/h]]),4))</f>
        <v>1</v>
      </c>
    </row>
    <row r="2340" spans="5:9">
      <c r="E2340" t="s">
        <v>2747</v>
      </c>
      <c r="F2340">
        <f>_xlfn.NUMBERVALUE(_xlfn.TEXTAFTER(Table2[[#This Row],[my new versions]]," ",-1))</f>
        <v>12673.550496858699</v>
      </c>
      <c r="G2340" t="str">
        <f>_xlfn.TEXTBEFORE(SUBSTITUTE(Table2[[#This Row],[my new versions]],"'","")," ")</f>
        <v>RXN-H2Ot_c_en_FWD-SPONT</v>
      </c>
      <c r="H2340">
        <f>_xlfn.XLOOKUP(Table2[[#This Row],[name]],Table1[name],Table1[1/h],0)</f>
        <v>0</v>
      </c>
      <c r="I2340" t="b">
        <f>OR(Table2[[#This Row],[match]]=0,ROUNDUP(_xlfn.NUMBERVALUE(Table2[[#This Row],[match]]),4)=ROUNDUP(_xlfn.NUMBERVALUE(Table2[[#This Row],[1/h]]),4))</f>
        <v>1</v>
      </c>
    </row>
    <row r="2341" spans="5:9">
      <c r="E2341" t="s">
        <v>2748</v>
      </c>
      <c r="F2341">
        <f>_xlfn.NUMBERVALUE(_xlfn.TEXTAFTER(Table2[[#This Row],[my new versions]]," ",-1))</f>
        <v>12673.550496858699</v>
      </c>
      <c r="G2341" t="str">
        <f>_xlfn.TEXTBEFORE(SUBSTITUTE(Table2[[#This Row],[my new versions]],"'","")," ")</f>
        <v>RXN-H2Ot_c_en_REV-SPONT</v>
      </c>
      <c r="H2341">
        <f>_xlfn.XLOOKUP(Table2[[#This Row],[name]],Table1[name],Table1[1/h],0)</f>
        <v>0</v>
      </c>
      <c r="I2341" t="b">
        <f>OR(Table2[[#This Row],[match]]=0,ROUNDUP(_xlfn.NUMBERVALUE(Table2[[#This Row],[match]]),4)=ROUNDUP(_xlfn.NUMBERVALUE(Table2[[#This Row],[1/h]]),4))</f>
        <v>1</v>
      </c>
    </row>
    <row r="2342" spans="5:9">
      <c r="E2342" t="s">
        <v>2749</v>
      </c>
      <c r="F2342">
        <f>_xlfn.NUMBERVALUE(_xlfn.TEXTAFTER(Table2[[#This Row],[my new versions]]," ",-1))</f>
        <v>12673.550496858699</v>
      </c>
      <c r="G2342" t="str">
        <f>_xlfn.TEXTBEFORE(SUBSTITUTE(Table2[[#This Row],[my new versions]],"'","")," ")</f>
        <v>RXN-H2Ot_c_g_FWD-SPONT</v>
      </c>
      <c r="H2342">
        <f>_xlfn.XLOOKUP(Table2[[#This Row],[name]],Table1[name],Table1[1/h],0)</f>
        <v>0</v>
      </c>
      <c r="I2342" t="b">
        <f>OR(Table2[[#This Row],[match]]=0,ROUNDUP(_xlfn.NUMBERVALUE(Table2[[#This Row],[match]]),4)=ROUNDUP(_xlfn.NUMBERVALUE(Table2[[#This Row],[1/h]]),4))</f>
        <v>1</v>
      </c>
    </row>
    <row r="2343" spans="5:9">
      <c r="E2343" t="s">
        <v>2750</v>
      </c>
      <c r="F2343">
        <f>_xlfn.NUMBERVALUE(_xlfn.TEXTAFTER(Table2[[#This Row],[my new versions]]," ",-1))</f>
        <v>12673.550496858699</v>
      </c>
      <c r="G2343" t="str">
        <f>_xlfn.TEXTBEFORE(SUBSTITUTE(Table2[[#This Row],[my new versions]],"'","")," ")</f>
        <v>RXN-H2Ot_c_g_REV-SPONT</v>
      </c>
      <c r="H2343">
        <f>_xlfn.XLOOKUP(Table2[[#This Row],[name]],Table1[name],Table1[1/h],0)</f>
        <v>0</v>
      </c>
      <c r="I2343" t="b">
        <f>OR(Table2[[#This Row],[match]]=0,ROUNDUP(_xlfn.NUMBERVALUE(Table2[[#This Row],[match]]),4)=ROUNDUP(_xlfn.NUMBERVALUE(Table2[[#This Row],[1/h]]),4))</f>
        <v>1</v>
      </c>
    </row>
    <row r="2344" spans="5:9">
      <c r="E2344" t="s">
        <v>2751</v>
      </c>
      <c r="F2344">
        <f>_xlfn.NUMBERVALUE(_xlfn.TEXTAFTER(Table2[[#This Row],[my new versions]]," ",-1))</f>
        <v>12673.550496858699</v>
      </c>
      <c r="G2344" t="str">
        <f>_xlfn.TEXTBEFORE(SUBSTITUTE(Table2[[#This Row],[my new versions]],"'","")," ")</f>
        <v>RXN-H2Ot_c_gm_FWD-SPONT</v>
      </c>
      <c r="H2344">
        <f>_xlfn.XLOOKUP(Table2[[#This Row],[name]],Table1[name],Table1[1/h],0)</f>
        <v>0</v>
      </c>
      <c r="I2344" t="b">
        <f>OR(Table2[[#This Row],[match]]=0,ROUNDUP(_xlfn.NUMBERVALUE(Table2[[#This Row],[match]]),4)=ROUNDUP(_xlfn.NUMBERVALUE(Table2[[#This Row],[1/h]]),4))</f>
        <v>1</v>
      </c>
    </row>
    <row r="2345" spans="5:9">
      <c r="E2345" t="s">
        <v>2752</v>
      </c>
      <c r="F2345">
        <f>_xlfn.NUMBERVALUE(_xlfn.TEXTAFTER(Table2[[#This Row],[my new versions]]," ",-1))</f>
        <v>12673.550496858699</v>
      </c>
      <c r="G2345" t="str">
        <f>_xlfn.TEXTBEFORE(SUBSTITUTE(Table2[[#This Row],[my new versions]],"'","")," ")</f>
        <v>RXN-H2Ot_c_gm_REV-SPONT</v>
      </c>
      <c r="H2345">
        <f>_xlfn.XLOOKUP(Table2[[#This Row],[name]],Table1[name],Table1[1/h],0)</f>
        <v>0</v>
      </c>
      <c r="I2345" t="b">
        <f>OR(Table2[[#This Row],[match]]=0,ROUNDUP(_xlfn.NUMBERVALUE(Table2[[#This Row],[match]]),4)=ROUNDUP(_xlfn.NUMBERVALUE(Table2[[#This Row],[1/h]]),4))</f>
        <v>1</v>
      </c>
    </row>
    <row r="2346" spans="5:9">
      <c r="E2346" t="s">
        <v>2753</v>
      </c>
      <c r="F2346">
        <f>_xlfn.NUMBERVALUE(_xlfn.TEXTAFTER(Table2[[#This Row],[my new versions]]," ",-1))</f>
        <v>12673.550496858699</v>
      </c>
      <c r="G2346" t="str">
        <f>_xlfn.TEXTBEFORE(SUBSTITUTE(Table2[[#This Row],[my new versions]],"'","")," ")</f>
        <v>RXN-H2Ot_c_l_FWD-SPONT</v>
      </c>
      <c r="H2346">
        <f>_xlfn.XLOOKUP(Table2[[#This Row],[name]],Table1[name],Table1[1/h],0)</f>
        <v>0</v>
      </c>
      <c r="I2346" t="b">
        <f>OR(Table2[[#This Row],[match]]=0,ROUNDUP(_xlfn.NUMBERVALUE(Table2[[#This Row],[match]]),4)=ROUNDUP(_xlfn.NUMBERVALUE(Table2[[#This Row],[1/h]]),4))</f>
        <v>1</v>
      </c>
    </row>
    <row r="2347" spans="5:9">
      <c r="E2347" t="s">
        <v>2754</v>
      </c>
      <c r="F2347">
        <f>_xlfn.NUMBERVALUE(_xlfn.TEXTAFTER(Table2[[#This Row],[my new versions]]," ",-1))</f>
        <v>12673.550496858699</v>
      </c>
      <c r="G2347" t="str">
        <f>_xlfn.TEXTBEFORE(SUBSTITUTE(Table2[[#This Row],[my new versions]],"'","")," ")</f>
        <v>RXN-H2Ot_c_l_REV-SPONT</v>
      </c>
      <c r="H2347">
        <f>_xlfn.XLOOKUP(Table2[[#This Row],[name]],Table1[name],Table1[1/h],0)</f>
        <v>0</v>
      </c>
      <c r="I2347" t="b">
        <f>OR(Table2[[#This Row],[match]]=0,ROUNDUP(_xlfn.NUMBERVALUE(Table2[[#This Row],[match]]),4)=ROUNDUP(_xlfn.NUMBERVALUE(Table2[[#This Row],[1/h]]),4))</f>
        <v>1</v>
      </c>
    </row>
    <row r="2348" spans="5:9">
      <c r="E2348" t="s">
        <v>2755</v>
      </c>
      <c r="F2348">
        <f>_xlfn.NUMBERVALUE(_xlfn.TEXTAFTER(Table2[[#This Row],[my new versions]]," ",-1))</f>
        <v>12673.550496858699</v>
      </c>
      <c r="G2348" t="str">
        <f>_xlfn.TEXTBEFORE(SUBSTITUTE(Table2[[#This Row],[my new versions]],"'","")," ")</f>
        <v>RXN-H2Ot_c_m_FWD-SPONT</v>
      </c>
      <c r="H2348">
        <f>_xlfn.XLOOKUP(Table2[[#This Row],[name]],Table1[name],Table1[1/h],0)</f>
        <v>0</v>
      </c>
      <c r="I2348" t="b">
        <f>OR(Table2[[#This Row],[match]]=0,ROUNDUP(_xlfn.NUMBERVALUE(Table2[[#This Row],[match]]),4)=ROUNDUP(_xlfn.NUMBERVALUE(Table2[[#This Row],[1/h]]),4))</f>
        <v>1</v>
      </c>
    </row>
    <row r="2349" spans="5:9">
      <c r="E2349" t="s">
        <v>2756</v>
      </c>
      <c r="F2349">
        <f>_xlfn.NUMBERVALUE(_xlfn.TEXTAFTER(Table2[[#This Row],[my new versions]]," ",-1))</f>
        <v>12673.550496858699</v>
      </c>
      <c r="G2349" t="str">
        <f>_xlfn.TEXTBEFORE(SUBSTITUTE(Table2[[#This Row],[my new versions]],"'","")," ")</f>
        <v>RXN-H2Ot_c_m_REV-SPONT</v>
      </c>
      <c r="H2349">
        <f>_xlfn.XLOOKUP(Table2[[#This Row],[name]],Table1[name],Table1[1/h],0)</f>
        <v>0</v>
      </c>
      <c r="I2349" t="b">
        <f>OR(Table2[[#This Row],[match]]=0,ROUNDUP(_xlfn.NUMBERVALUE(Table2[[#This Row],[match]]),4)=ROUNDUP(_xlfn.NUMBERVALUE(Table2[[#This Row],[1/h]]),4))</f>
        <v>1</v>
      </c>
    </row>
    <row r="2350" spans="5:9">
      <c r="E2350" t="s">
        <v>2757</v>
      </c>
      <c r="F2350">
        <f>_xlfn.NUMBERVALUE(_xlfn.TEXTAFTER(Table2[[#This Row],[my new versions]]," ",-1))</f>
        <v>12673.550496858699</v>
      </c>
      <c r="G2350" t="str">
        <f>_xlfn.TEXTBEFORE(SUBSTITUTE(Table2[[#This Row],[my new versions]],"'","")," ")</f>
        <v>RXN-H2Ot_c_mm_FWD-SPONT</v>
      </c>
      <c r="H2350">
        <f>_xlfn.XLOOKUP(Table2[[#This Row],[name]],Table1[name],Table1[1/h],0)</f>
        <v>0</v>
      </c>
      <c r="I2350" t="b">
        <f>OR(Table2[[#This Row],[match]]=0,ROUNDUP(_xlfn.NUMBERVALUE(Table2[[#This Row],[match]]),4)=ROUNDUP(_xlfn.NUMBERVALUE(Table2[[#This Row],[1/h]]),4))</f>
        <v>1</v>
      </c>
    </row>
    <row r="2351" spans="5:9">
      <c r="E2351" t="s">
        <v>2758</v>
      </c>
      <c r="F2351">
        <f>_xlfn.NUMBERVALUE(_xlfn.TEXTAFTER(Table2[[#This Row],[my new versions]]," ",-1))</f>
        <v>12673.550496858699</v>
      </c>
      <c r="G2351" t="str">
        <f>_xlfn.TEXTBEFORE(SUBSTITUTE(Table2[[#This Row],[my new versions]],"'","")," ")</f>
        <v>RXN-H2Ot_c_mm_REV-SPONT</v>
      </c>
      <c r="H2351">
        <f>_xlfn.XLOOKUP(Table2[[#This Row],[name]],Table1[name],Table1[1/h],0)</f>
        <v>0</v>
      </c>
      <c r="I2351" t="b">
        <f>OR(Table2[[#This Row],[match]]=0,ROUNDUP(_xlfn.NUMBERVALUE(Table2[[#This Row],[match]]),4)=ROUNDUP(_xlfn.NUMBERVALUE(Table2[[#This Row],[1/h]]),4))</f>
        <v>1</v>
      </c>
    </row>
    <row r="2352" spans="5:9">
      <c r="E2352" t="s">
        <v>2759</v>
      </c>
      <c r="F2352">
        <f>_xlfn.NUMBERVALUE(_xlfn.TEXTAFTER(Table2[[#This Row],[my new versions]]," ",-1))</f>
        <v>12673.550496858699</v>
      </c>
      <c r="G2352" t="str">
        <f>_xlfn.TEXTBEFORE(SUBSTITUTE(Table2[[#This Row],[my new versions]],"'","")," ")</f>
        <v>RXN-H2Ot_c_n_FWD-SPONT</v>
      </c>
      <c r="H2352">
        <f>_xlfn.XLOOKUP(Table2[[#This Row],[name]],Table1[name],Table1[1/h],0)</f>
        <v>0</v>
      </c>
      <c r="I2352" t="b">
        <f>OR(Table2[[#This Row],[match]]=0,ROUNDUP(_xlfn.NUMBERVALUE(Table2[[#This Row],[match]]),4)=ROUNDUP(_xlfn.NUMBERVALUE(Table2[[#This Row],[1/h]]),4))</f>
        <v>1</v>
      </c>
    </row>
    <row r="2353" spans="5:9">
      <c r="E2353" t="s">
        <v>2760</v>
      </c>
      <c r="F2353">
        <f>_xlfn.NUMBERVALUE(_xlfn.TEXTAFTER(Table2[[#This Row],[my new versions]]," ",-1))</f>
        <v>12673.550496858699</v>
      </c>
      <c r="G2353" t="str">
        <f>_xlfn.TEXTBEFORE(SUBSTITUTE(Table2[[#This Row],[my new versions]],"'","")," ")</f>
        <v>RXN-H2Ot_c_n_REV-SPONT</v>
      </c>
      <c r="H2353">
        <f>_xlfn.XLOOKUP(Table2[[#This Row],[name]],Table1[name],Table1[1/h],0)</f>
        <v>0</v>
      </c>
      <c r="I2353" t="b">
        <f>OR(Table2[[#This Row],[match]]=0,ROUNDUP(_xlfn.NUMBERVALUE(Table2[[#This Row],[match]]),4)=ROUNDUP(_xlfn.NUMBERVALUE(Table2[[#This Row],[1/h]]),4))</f>
        <v>1</v>
      </c>
    </row>
    <row r="2354" spans="5:9">
      <c r="E2354" t="s">
        <v>2761</v>
      </c>
      <c r="F2354">
        <f>_xlfn.NUMBERVALUE(_xlfn.TEXTAFTER(Table2[[#This Row],[my new versions]]," ",-1))</f>
        <v>12673.550496858699</v>
      </c>
      <c r="G2354" t="str">
        <f>_xlfn.TEXTBEFORE(SUBSTITUTE(Table2[[#This Row],[my new versions]],"'","")," ")</f>
        <v>RXN-H2Ot_c_r_FWD-SPONT</v>
      </c>
      <c r="H2354">
        <f>_xlfn.XLOOKUP(Table2[[#This Row],[name]],Table1[name],Table1[1/h],0)</f>
        <v>0</v>
      </c>
      <c r="I2354" t="b">
        <f>OR(Table2[[#This Row],[match]]=0,ROUNDUP(_xlfn.NUMBERVALUE(Table2[[#This Row],[match]]),4)=ROUNDUP(_xlfn.NUMBERVALUE(Table2[[#This Row],[1/h]]),4))</f>
        <v>1</v>
      </c>
    </row>
    <row r="2355" spans="5:9">
      <c r="E2355" t="s">
        <v>2762</v>
      </c>
      <c r="F2355">
        <f>_xlfn.NUMBERVALUE(_xlfn.TEXTAFTER(Table2[[#This Row],[my new versions]]," ",-1))</f>
        <v>12673.550496858699</v>
      </c>
      <c r="G2355" t="str">
        <f>_xlfn.TEXTBEFORE(SUBSTITUTE(Table2[[#This Row],[my new versions]],"'","")," ")</f>
        <v>RXN-H2Ot_c_r_REV-SPONT</v>
      </c>
      <c r="H2355">
        <f>_xlfn.XLOOKUP(Table2[[#This Row],[name]],Table1[name],Table1[1/h],0)</f>
        <v>0</v>
      </c>
      <c r="I2355" t="b">
        <f>OR(Table2[[#This Row],[match]]=0,ROUNDUP(_xlfn.NUMBERVALUE(Table2[[#This Row],[match]]),4)=ROUNDUP(_xlfn.NUMBERVALUE(Table2[[#This Row],[1/h]]),4))</f>
        <v>1</v>
      </c>
    </row>
    <row r="2356" spans="5:9">
      <c r="E2356" t="s">
        <v>2763</v>
      </c>
      <c r="F2356">
        <f>_xlfn.NUMBERVALUE(_xlfn.TEXTAFTER(Table2[[#This Row],[my new versions]]," ",-1))</f>
        <v>12673.550496858699</v>
      </c>
      <c r="G2356" t="str">
        <f>_xlfn.TEXTBEFORE(SUBSTITUTE(Table2[[#This Row],[my new versions]],"'","")," ")</f>
        <v>RXN-H2Ot_c_rm_FWD-SPONT</v>
      </c>
      <c r="H2356">
        <f>_xlfn.XLOOKUP(Table2[[#This Row],[name]],Table1[name],Table1[1/h],0)</f>
        <v>0</v>
      </c>
      <c r="I2356" t="b">
        <f>OR(Table2[[#This Row],[match]]=0,ROUNDUP(_xlfn.NUMBERVALUE(Table2[[#This Row],[match]]),4)=ROUNDUP(_xlfn.NUMBERVALUE(Table2[[#This Row],[1/h]]),4))</f>
        <v>1</v>
      </c>
    </row>
    <row r="2357" spans="5:9">
      <c r="E2357" t="s">
        <v>2764</v>
      </c>
      <c r="F2357">
        <f>_xlfn.NUMBERVALUE(_xlfn.TEXTAFTER(Table2[[#This Row],[my new versions]]," ",-1))</f>
        <v>12673.550496858699</v>
      </c>
      <c r="G2357" t="str">
        <f>_xlfn.TEXTBEFORE(SUBSTITUTE(Table2[[#This Row],[my new versions]],"'","")," ")</f>
        <v>RXN-H2Ot_c_rm_REV-SPONT</v>
      </c>
      <c r="H2357">
        <f>_xlfn.XLOOKUP(Table2[[#This Row],[name]],Table1[name],Table1[1/h],0)</f>
        <v>0</v>
      </c>
      <c r="I2357" t="b">
        <f>OR(Table2[[#This Row],[match]]=0,ROUNDUP(_xlfn.NUMBERVALUE(Table2[[#This Row],[match]]),4)=ROUNDUP(_xlfn.NUMBERVALUE(Table2[[#This Row],[1/h]]),4))</f>
        <v>1</v>
      </c>
    </row>
    <row r="2358" spans="5:9">
      <c r="E2358" t="s">
        <v>2765</v>
      </c>
      <c r="F2358">
        <f>_xlfn.NUMBERVALUE(_xlfn.TEXTAFTER(Table2[[#This Row],[my new versions]]," ",-1))</f>
        <v>12673.550496858699</v>
      </c>
      <c r="G2358" t="str">
        <f>_xlfn.TEXTBEFORE(SUBSTITUTE(Table2[[#This Row],[my new versions]],"'","")," ")</f>
        <v>RXN-H2Ot_c_v_FWD-SPONT</v>
      </c>
      <c r="H2358">
        <f>_xlfn.XLOOKUP(Table2[[#This Row],[name]],Table1[name],Table1[1/h],0)</f>
        <v>0</v>
      </c>
      <c r="I2358" t="b">
        <f>OR(Table2[[#This Row],[match]]=0,ROUNDUP(_xlfn.NUMBERVALUE(Table2[[#This Row],[match]]),4)=ROUNDUP(_xlfn.NUMBERVALUE(Table2[[#This Row],[1/h]]),4))</f>
        <v>1</v>
      </c>
    </row>
    <row r="2359" spans="5:9">
      <c r="E2359" t="s">
        <v>2766</v>
      </c>
      <c r="F2359">
        <f>_xlfn.NUMBERVALUE(_xlfn.TEXTAFTER(Table2[[#This Row],[my new versions]]," ",-1))</f>
        <v>12673.550496858699</v>
      </c>
      <c r="G2359" t="str">
        <f>_xlfn.TEXTBEFORE(SUBSTITUTE(Table2[[#This Row],[my new versions]],"'","")," ")</f>
        <v>RXN-H2Ot_c_v_REV-SPONT</v>
      </c>
      <c r="H2359">
        <f>_xlfn.XLOOKUP(Table2[[#This Row],[name]],Table1[name],Table1[1/h],0)</f>
        <v>0</v>
      </c>
      <c r="I2359" t="b">
        <f>OR(Table2[[#This Row],[match]]=0,ROUNDUP(_xlfn.NUMBERVALUE(Table2[[#This Row],[match]]),4)=ROUNDUP(_xlfn.NUMBERVALUE(Table2[[#This Row],[1/h]]),4))</f>
        <v>1</v>
      </c>
    </row>
    <row r="2360" spans="5:9">
      <c r="E2360" t="s">
        <v>2767</v>
      </c>
      <c r="F2360">
        <f>_xlfn.NUMBERVALUE(_xlfn.TEXTAFTER(Table2[[#This Row],[my new versions]]," ",-1))</f>
        <v>12673.550496858699</v>
      </c>
      <c r="G2360" t="str">
        <f>_xlfn.TEXTBEFORE(SUBSTITUTE(Table2[[#This Row],[my new versions]],"'","")," ")</f>
        <v>RXN-H2Ot_c_vm_FWD-SPONT</v>
      </c>
      <c r="H2360">
        <f>_xlfn.XLOOKUP(Table2[[#This Row],[name]],Table1[name],Table1[1/h],0)</f>
        <v>0</v>
      </c>
      <c r="I2360" t="b">
        <f>OR(Table2[[#This Row],[match]]=0,ROUNDUP(_xlfn.NUMBERVALUE(Table2[[#This Row],[match]]),4)=ROUNDUP(_xlfn.NUMBERVALUE(Table2[[#This Row],[1/h]]),4))</f>
        <v>1</v>
      </c>
    </row>
    <row r="2361" spans="5:9">
      <c r="E2361" t="s">
        <v>2768</v>
      </c>
      <c r="F2361">
        <f>_xlfn.NUMBERVALUE(_xlfn.TEXTAFTER(Table2[[#This Row],[my new versions]]," ",-1))</f>
        <v>12673.550496858699</v>
      </c>
      <c r="G2361" t="str">
        <f>_xlfn.TEXTBEFORE(SUBSTITUTE(Table2[[#This Row],[my new versions]],"'","")," ")</f>
        <v>RXN-H2Ot_c_vm_REV-SPONT</v>
      </c>
      <c r="H2361">
        <f>_xlfn.XLOOKUP(Table2[[#This Row],[name]],Table1[name],Table1[1/h],0)</f>
        <v>0</v>
      </c>
      <c r="I2361" t="b">
        <f>OR(Table2[[#This Row],[match]]=0,ROUNDUP(_xlfn.NUMBERVALUE(Table2[[#This Row],[match]]),4)=ROUNDUP(_xlfn.NUMBERVALUE(Table2[[#This Row],[1/h]]),4))</f>
        <v>1</v>
      </c>
    </row>
    <row r="2362" spans="5:9">
      <c r="E2362" t="s">
        <v>2769</v>
      </c>
      <c r="F2362">
        <f>_xlfn.NUMBERVALUE(_xlfn.TEXTAFTER(Table2[[#This Row],[my new versions]]," ",-1))</f>
        <v>12673.550496858699</v>
      </c>
      <c r="G2362" t="str">
        <f>_xlfn.TEXTBEFORE(SUBSTITUTE(Table2[[#This Row],[my new versions]],"'","")," ")</f>
        <v>RXN-H2Ot_c_x_FWD-SPONT</v>
      </c>
      <c r="H2362">
        <f>_xlfn.XLOOKUP(Table2[[#This Row],[name]],Table1[name],Table1[1/h],0)</f>
        <v>0</v>
      </c>
      <c r="I2362" t="b">
        <f>OR(Table2[[#This Row],[match]]=0,ROUNDUP(_xlfn.NUMBERVALUE(Table2[[#This Row],[match]]),4)=ROUNDUP(_xlfn.NUMBERVALUE(Table2[[#This Row],[1/h]]),4))</f>
        <v>1</v>
      </c>
    </row>
    <row r="2363" spans="5:9">
      <c r="E2363" t="s">
        <v>2770</v>
      </c>
      <c r="F2363">
        <f>_xlfn.NUMBERVALUE(_xlfn.TEXTAFTER(Table2[[#This Row],[my new versions]]," ",-1))</f>
        <v>12673.550496858699</v>
      </c>
      <c r="G2363" t="str">
        <f>_xlfn.TEXTBEFORE(SUBSTITUTE(Table2[[#This Row],[my new versions]],"'","")," ")</f>
        <v>RXN-H2Ot_c_x_REV-SPONT</v>
      </c>
      <c r="H2363">
        <f>_xlfn.XLOOKUP(Table2[[#This Row],[name]],Table1[name],Table1[1/h],0)</f>
        <v>0</v>
      </c>
      <c r="I2363" t="b">
        <f>OR(Table2[[#This Row],[match]]=0,ROUNDUP(_xlfn.NUMBERVALUE(Table2[[#This Row],[match]]),4)=ROUNDUP(_xlfn.NUMBERVALUE(Table2[[#This Row],[1/h]]),4))</f>
        <v>1</v>
      </c>
    </row>
    <row r="2364" spans="5:9">
      <c r="E2364" t="s">
        <v>2771</v>
      </c>
      <c r="F2364">
        <f>_xlfn.NUMBERVALUE(_xlfn.TEXTAFTER(Table2[[#This Row],[my new versions]]," ",-1))</f>
        <v>12673.550496858699</v>
      </c>
      <c r="G2364" t="str">
        <f>_xlfn.TEXTBEFORE(SUBSTITUTE(Table2[[#This Row],[my new versions]],"'","")," ")</f>
        <v>RXN-HACD100i_m_FWD-rt2835</v>
      </c>
      <c r="H2364">
        <f>_xlfn.XLOOKUP(Table2[[#This Row],[name]],Table1[name],Table1[1/h],0)</f>
        <v>0</v>
      </c>
      <c r="I2364" t="b">
        <f>OR(Table2[[#This Row],[match]]=0,ROUNDUP(_xlfn.NUMBERVALUE(Table2[[#This Row],[match]]),4)=ROUNDUP(_xlfn.NUMBERVALUE(Table2[[#This Row],[1/h]]),4))</f>
        <v>1</v>
      </c>
    </row>
    <row r="2365" spans="5:9">
      <c r="E2365" t="s">
        <v>2772</v>
      </c>
      <c r="F2365">
        <f>_xlfn.NUMBERVALUE(_xlfn.TEXTAFTER(Table2[[#This Row],[my new versions]]," ",-1))</f>
        <v>12673.550496858699</v>
      </c>
      <c r="G2365" t="str">
        <f>_xlfn.TEXTBEFORE(SUBSTITUTE(Table2[[#This Row],[my new versions]],"'","")," ")</f>
        <v>RXN-HACD100i_x_FWD-rt2994</v>
      </c>
      <c r="H2365">
        <f>_xlfn.XLOOKUP(Table2[[#This Row],[name]],Table1[name],Table1[1/h],0)</f>
        <v>0</v>
      </c>
      <c r="I2365" t="b">
        <f>OR(Table2[[#This Row],[match]]=0,ROUNDUP(_xlfn.NUMBERVALUE(Table2[[#This Row],[match]]),4)=ROUNDUP(_xlfn.NUMBERVALUE(Table2[[#This Row],[1/h]]),4))</f>
        <v>1</v>
      </c>
    </row>
    <row r="2366" spans="5:9">
      <c r="E2366" t="s">
        <v>2773</v>
      </c>
      <c r="F2366">
        <f>_xlfn.NUMBERVALUE(_xlfn.TEXTAFTER(Table2[[#This Row],[my new versions]]," ",-1))</f>
        <v>12673.550496858699</v>
      </c>
      <c r="G2366" t="str">
        <f>_xlfn.TEXTBEFORE(SUBSTITUTE(Table2[[#This Row],[my new versions]],"'","")," ")</f>
        <v>RXN-HACD100i_x_FWD-rt7916_x</v>
      </c>
      <c r="H2366">
        <f>_xlfn.XLOOKUP(Table2[[#This Row],[name]],Table1[name],Table1[1/h],0)</f>
        <v>0</v>
      </c>
      <c r="I2366" t="b">
        <f>OR(Table2[[#This Row],[match]]=0,ROUNDUP(_xlfn.NUMBERVALUE(Table2[[#This Row],[match]]),4)=ROUNDUP(_xlfn.NUMBERVALUE(Table2[[#This Row],[1/h]]),4))</f>
        <v>1</v>
      </c>
    </row>
    <row r="2367" spans="5:9">
      <c r="E2367" t="s">
        <v>2774</v>
      </c>
      <c r="F2367">
        <f>_xlfn.NUMBERVALUE(_xlfn.TEXTAFTER(Table2[[#This Row],[my new versions]]," ",-1))</f>
        <v>12673.550496858699</v>
      </c>
      <c r="G2367" t="str">
        <f>_xlfn.TEXTBEFORE(SUBSTITUTE(Table2[[#This Row],[my new versions]],"'","")," ")</f>
        <v>RXN-HACD101ei_x_FWD-rt2994</v>
      </c>
      <c r="H2367">
        <f>_xlfn.XLOOKUP(Table2[[#This Row],[name]],Table1[name],Table1[1/h],0)</f>
        <v>0</v>
      </c>
      <c r="I2367" t="b">
        <f>OR(Table2[[#This Row],[match]]=0,ROUNDUP(_xlfn.NUMBERVALUE(Table2[[#This Row],[match]]),4)=ROUNDUP(_xlfn.NUMBERVALUE(Table2[[#This Row],[1/h]]),4))</f>
        <v>1</v>
      </c>
    </row>
    <row r="2368" spans="5:9">
      <c r="E2368" t="s">
        <v>2775</v>
      </c>
      <c r="F2368">
        <f>_xlfn.NUMBERVALUE(_xlfn.TEXTAFTER(Table2[[#This Row],[my new versions]]," ",-1))</f>
        <v>12673.550496858699</v>
      </c>
      <c r="G2368" t="str">
        <f>_xlfn.TEXTBEFORE(SUBSTITUTE(Table2[[#This Row],[my new versions]],"'","")," ")</f>
        <v>RXN-HACD101ei_x_FWD-rt7916_x</v>
      </c>
      <c r="H2368">
        <f>_xlfn.XLOOKUP(Table2[[#This Row],[name]],Table1[name],Table1[1/h],0)</f>
        <v>0</v>
      </c>
      <c r="I2368" t="b">
        <f>OR(Table2[[#This Row],[match]]=0,ROUNDUP(_xlfn.NUMBERVALUE(Table2[[#This Row],[match]]),4)=ROUNDUP(_xlfn.NUMBERVALUE(Table2[[#This Row],[1/h]]),4))</f>
        <v>1</v>
      </c>
    </row>
    <row r="2369" spans="5:9">
      <c r="E2369" t="s">
        <v>2776</v>
      </c>
      <c r="F2369">
        <f>_xlfn.NUMBERVALUE(_xlfn.TEXTAFTER(Table2[[#This Row],[my new versions]]," ",-1))</f>
        <v>12673.550496858699</v>
      </c>
      <c r="G2369" t="str">
        <f>_xlfn.TEXTBEFORE(SUBSTITUTE(Table2[[#This Row],[my new versions]],"'","")," ")</f>
        <v>RXN-HACD120i_m_FWD-rt2835</v>
      </c>
      <c r="H2369">
        <f>_xlfn.XLOOKUP(Table2[[#This Row],[name]],Table1[name],Table1[1/h],0)</f>
        <v>0</v>
      </c>
      <c r="I2369" t="b">
        <f>OR(Table2[[#This Row],[match]]=0,ROUNDUP(_xlfn.NUMBERVALUE(Table2[[#This Row],[match]]),4)=ROUNDUP(_xlfn.NUMBERVALUE(Table2[[#This Row],[1/h]]),4))</f>
        <v>1</v>
      </c>
    </row>
    <row r="2370" spans="5:9">
      <c r="E2370" t="s">
        <v>2777</v>
      </c>
      <c r="F2370">
        <f>_xlfn.NUMBERVALUE(_xlfn.TEXTAFTER(Table2[[#This Row],[my new versions]]," ",-1))</f>
        <v>12673.550496858699</v>
      </c>
      <c r="G2370" t="str">
        <f>_xlfn.TEXTBEFORE(SUBSTITUTE(Table2[[#This Row],[my new versions]],"'","")," ")</f>
        <v>RXN-HACD120i_x_FWD-rt2994</v>
      </c>
      <c r="H2370">
        <f>_xlfn.XLOOKUP(Table2[[#This Row],[name]],Table1[name],Table1[1/h],0)</f>
        <v>0</v>
      </c>
      <c r="I2370" t="b">
        <f>OR(Table2[[#This Row],[match]]=0,ROUNDUP(_xlfn.NUMBERVALUE(Table2[[#This Row],[match]]),4)=ROUNDUP(_xlfn.NUMBERVALUE(Table2[[#This Row],[1/h]]),4))</f>
        <v>1</v>
      </c>
    </row>
    <row r="2371" spans="5:9">
      <c r="E2371" t="s">
        <v>2778</v>
      </c>
      <c r="F2371">
        <f>_xlfn.NUMBERVALUE(_xlfn.TEXTAFTER(Table2[[#This Row],[my new versions]]," ",-1))</f>
        <v>12673.550496858699</v>
      </c>
      <c r="G2371" t="str">
        <f>_xlfn.TEXTBEFORE(SUBSTITUTE(Table2[[#This Row],[my new versions]],"'","")," ")</f>
        <v>RXN-HACD120i_x_FWD-rt7916_x</v>
      </c>
      <c r="H2371">
        <f>_xlfn.XLOOKUP(Table2[[#This Row],[name]],Table1[name],Table1[1/h],0)</f>
        <v>0</v>
      </c>
      <c r="I2371" t="b">
        <f>OR(Table2[[#This Row],[match]]=0,ROUNDUP(_xlfn.NUMBERVALUE(Table2[[#This Row],[match]]),4)=ROUNDUP(_xlfn.NUMBERVALUE(Table2[[#This Row],[1/h]]),4))</f>
        <v>1</v>
      </c>
    </row>
    <row r="2372" spans="5:9">
      <c r="E2372" t="s">
        <v>2779</v>
      </c>
      <c r="F2372">
        <f>_xlfn.NUMBERVALUE(_xlfn.TEXTAFTER(Table2[[#This Row],[my new versions]]," ",-1))</f>
        <v>12673.550496858699</v>
      </c>
      <c r="G2372" t="str">
        <f>_xlfn.TEXTBEFORE(SUBSTITUTE(Table2[[#This Row],[my new versions]],"'","")," ")</f>
        <v>RXN-HACD121ai_m_FWD-rt2835</v>
      </c>
      <c r="H2372">
        <f>_xlfn.XLOOKUP(Table2[[#This Row],[name]],Table1[name],Table1[1/h],0)</f>
        <v>0</v>
      </c>
      <c r="I2372" t="b">
        <f>OR(Table2[[#This Row],[match]]=0,ROUNDUP(_xlfn.NUMBERVALUE(Table2[[#This Row],[match]]),4)=ROUNDUP(_xlfn.NUMBERVALUE(Table2[[#This Row],[1/h]]),4))</f>
        <v>1</v>
      </c>
    </row>
    <row r="2373" spans="5:9">
      <c r="E2373" t="s">
        <v>2780</v>
      </c>
      <c r="F2373">
        <f>_xlfn.NUMBERVALUE(_xlfn.TEXTAFTER(Table2[[#This Row],[my new versions]]," ",-1))</f>
        <v>12673.550496858699</v>
      </c>
      <c r="G2373" t="str">
        <f>_xlfn.TEXTBEFORE(SUBSTITUTE(Table2[[#This Row],[my new versions]],"'","")," ")</f>
        <v>RXN-HACD121ai_x_FWD-rt2994</v>
      </c>
      <c r="H2373">
        <f>_xlfn.XLOOKUP(Table2[[#This Row],[name]],Table1[name],Table1[1/h],0)</f>
        <v>0</v>
      </c>
      <c r="I2373" t="b">
        <f>OR(Table2[[#This Row],[match]]=0,ROUNDUP(_xlfn.NUMBERVALUE(Table2[[#This Row],[match]]),4)=ROUNDUP(_xlfn.NUMBERVALUE(Table2[[#This Row],[1/h]]),4))</f>
        <v>1</v>
      </c>
    </row>
    <row r="2374" spans="5:9">
      <c r="E2374" t="s">
        <v>2781</v>
      </c>
      <c r="F2374">
        <f>_xlfn.NUMBERVALUE(_xlfn.TEXTAFTER(Table2[[#This Row],[my new versions]]," ",-1))</f>
        <v>12673.550496858699</v>
      </c>
      <c r="G2374" t="str">
        <f>_xlfn.TEXTBEFORE(SUBSTITUTE(Table2[[#This Row],[my new versions]],"'","")," ")</f>
        <v>RXN-HACD121ai_x_FWD-rt7916_x</v>
      </c>
      <c r="H2374">
        <f>_xlfn.XLOOKUP(Table2[[#This Row],[name]],Table1[name],Table1[1/h],0)</f>
        <v>0</v>
      </c>
      <c r="I2374" t="b">
        <f>OR(Table2[[#This Row],[match]]=0,ROUNDUP(_xlfn.NUMBERVALUE(Table2[[#This Row],[match]]),4)=ROUNDUP(_xlfn.NUMBERVALUE(Table2[[#This Row],[1/h]]),4))</f>
        <v>1</v>
      </c>
    </row>
    <row r="2375" spans="5:9">
      <c r="E2375" t="s">
        <v>2782</v>
      </c>
      <c r="F2375">
        <f>_xlfn.NUMBERVALUE(_xlfn.TEXTAFTER(Table2[[#This Row],[my new versions]]," ",-1))</f>
        <v>12673.550496858699</v>
      </c>
      <c r="G2375" t="str">
        <f>_xlfn.TEXTBEFORE(SUBSTITUTE(Table2[[#This Row],[my new versions]],"'","")," ")</f>
        <v>RXN-HACD121di_x_FWD-rt2994</v>
      </c>
      <c r="H2375">
        <f>_xlfn.XLOOKUP(Table2[[#This Row],[name]],Table1[name],Table1[1/h],0)</f>
        <v>0</v>
      </c>
      <c r="I2375" t="b">
        <f>OR(Table2[[#This Row],[match]]=0,ROUNDUP(_xlfn.NUMBERVALUE(Table2[[#This Row],[match]]),4)=ROUNDUP(_xlfn.NUMBERVALUE(Table2[[#This Row],[1/h]]),4))</f>
        <v>1</v>
      </c>
    </row>
    <row r="2376" spans="5:9">
      <c r="E2376" t="s">
        <v>2783</v>
      </c>
      <c r="F2376">
        <f>_xlfn.NUMBERVALUE(_xlfn.TEXTAFTER(Table2[[#This Row],[my new versions]]," ",-1))</f>
        <v>12673.550496858699</v>
      </c>
      <c r="G2376" t="str">
        <f>_xlfn.TEXTBEFORE(SUBSTITUTE(Table2[[#This Row],[my new versions]],"'","")," ")</f>
        <v>RXN-HACD121di_x_FWD-rt7916_x</v>
      </c>
      <c r="H2376">
        <f>_xlfn.XLOOKUP(Table2[[#This Row],[name]],Table1[name],Table1[1/h],0)</f>
        <v>0</v>
      </c>
      <c r="I2376" t="b">
        <f>OR(Table2[[#This Row],[match]]=0,ROUNDUP(_xlfn.NUMBERVALUE(Table2[[#This Row],[match]]),4)=ROUNDUP(_xlfn.NUMBERVALUE(Table2[[#This Row],[1/h]]),4))</f>
        <v>1</v>
      </c>
    </row>
    <row r="2377" spans="5:9">
      <c r="E2377" t="s">
        <v>2784</v>
      </c>
      <c r="F2377">
        <f>_xlfn.NUMBERVALUE(_xlfn.TEXTAFTER(Table2[[#This Row],[my new versions]]," ",-1))</f>
        <v>12673.550496858699</v>
      </c>
      <c r="G2377" t="str">
        <f>_xlfn.TEXTBEFORE(SUBSTITUTE(Table2[[#This Row],[my new versions]],"'","")," ")</f>
        <v>RXN-HACD122ei_x_FWD-rt2994</v>
      </c>
      <c r="H2377">
        <f>_xlfn.XLOOKUP(Table2[[#This Row],[name]],Table1[name],Table1[1/h],0)</f>
        <v>0</v>
      </c>
      <c r="I2377" t="b">
        <f>OR(Table2[[#This Row],[match]]=0,ROUNDUP(_xlfn.NUMBERVALUE(Table2[[#This Row],[match]]),4)=ROUNDUP(_xlfn.NUMBERVALUE(Table2[[#This Row],[1/h]]),4))</f>
        <v>1</v>
      </c>
    </row>
    <row r="2378" spans="5:9">
      <c r="E2378" t="s">
        <v>2785</v>
      </c>
      <c r="F2378">
        <f>_xlfn.NUMBERVALUE(_xlfn.TEXTAFTER(Table2[[#This Row],[my new versions]]," ",-1))</f>
        <v>12673.550496858699</v>
      </c>
      <c r="G2378" t="str">
        <f>_xlfn.TEXTBEFORE(SUBSTITUTE(Table2[[#This Row],[my new versions]],"'","")," ")</f>
        <v>RXN-HACD122ei_x_FWD-rt7916_x</v>
      </c>
      <c r="H2378">
        <f>_xlfn.XLOOKUP(Table2[[#This Row],[name]],Table1[name],Table1[1/h],0)</f>
        <v>0</v>
      </c>
      <c r="I2378" t="b">
        <f>OR(Table2[[#This Row],[match]]=0,ROUNDUP(_xlfn.NUMBERVALUE(Table2[[#This Row],[match]]),4)=ROUNDUP(_xlfn.NUMBERVALUE(Table2[[#This Row],[1/h]]),4))</f>
        <v>1</v>
      </c>
    </row>
    <row r="2379" spans="5:9">
      <c r="E2379" t="s">
        <v>2786</v>
      </c>
      <c r="F2379">
        <f>_xlfn.NUMBERVALUE(_xlfn.TEXTAFTER(Table2[[#This Row],[my new versions]]," ",-1))</f>
        <v>12673.550496858699</v>
      </c>
      <c r="G2379" t="str">
        <f>_xlfn.TEXTBEFORE(SUBSTITUTE(Table2[[#This Row],[my new versions]],"'","")," ")</f>
        <v>RXN-HACD140i_m_FWD-rt2835</v>
      </c>
      <c r="H2379">
        <f>_xlfn.XLOOKUP(Table2[[#This Row],[name]],Table1[name],Table1[1/h],0)</f>
        <v>0</v>
      </c>
      <c r="I2379" t="b">
        <f>OR(Table2[[#This Row],[match]]=0,ROUNDUP(_xlfn.NUMBERVALUE(Table2[[#This Row],[match]]),4)=ROUNDUP(_xlfn.NUMBERVALUE(Table2[[#This Row],[1/h]]),4))</f>
        <v>1</v>
      </c>
    </row>
    <row r="2380" spans="5:9">
      <c r="E2380" t="s">
        <v>2787</v>
      </c>
      <c r="F2380">
        <f>_xlfn.NUMBERVALUE(_xlfn.TEXTAFTER(Table2[[#This Row],[my new versions]]," ",-1))</f>
        <v>12673.550496858699</v>
      </c>
      <c r="G2380" t="str">
        <f>_xlfn.TEXTBEFORE(SUBSTITUTE(Table2[[#This Row],[my new versions]],"'","")," ")</f>
        <v>RXN-HACD140i_x_FWD-rt2994</v>
      </c>
      <c r="H2380">
        <f>_xlfn.XLOOKUP(Table2[[#This Row],[name]],Table1[name],Table1[1/h],0)</f>
        <v>0</v>
      </c>
      <c r="I2380" t="b">
        <f>OR(Table2[[#This Row],[match]]=0,ROUNDUP(_xlfn.NUMBERVALUE(Table2[[#This Row],[match]]),4)=ROUNDUP(_xlfn.NUMBERVALUE(Table2[[#This Row],[1/h]]),4))</f>
        <v>1</v>
      </c>
    </row>
    <row r="2381" spans="5:9">
      <c r="E2381" t="s">
        <v>2788</v>
      </c>
      <c r="F2381">
        <f>_xlfn.NUMBERVALUE(_xlfn.TEXTAFTER(Table2[[#This Row],[my new versions]]," ",-1))</f>
        <v>12673.550496858699</v>
      </c>
      <c r="G2381" t="str">
        <f>_xlfn.TEXTBEFORE(SUBSTITUTE(Table2[[#This Row],[my new versions]],"'","")," ")</f>
        <v>RXN-HACD140i_x_FWD-rt7916_x</v>
      </c>
      <c r="H2381">
        <f>_xlfn.XLOOKUP(Table2[[#This Row],[name]],Table1[name],Table1[1/h],0)</f>
        <v>0</v>
      </c>
      <c r="I2381" t="b">
        <f>OR(Table2[[#This Row],[match]]=0,ROUNDUP(_xlfn.NUMBERVALUE(Table2[[#This Row],[match]]),4)=ROUNDUP(_xlfn.NUMBERVALUE(Table2[[#This Row],[1/h]]),4))</f>
        <v>1</v>
      </c>
    </row>
    <row r="2382" spans="5:9">
      <c r="E2382" t="s">
        <v>2789</v>
      </c>
      <c r="F2382">
        <f>_xlfn.NUMBERVALUE(_xlfn.TEXTAFTER(Table2[[#This Row],[my new versions]]," ",-1))</f>
        <v>12673.550496858699</v>
      </c>
      <c r="G2382" t="str">
        <f>_xlfn.TEXTBEFORE(SUBSTITUTE(Table2[[#This Row],[my new versions]],"'","")," ")</f>
        <v>RXN-HACD141ai_m_FWD-rt2835</v>
      </c>
      <c r="H2382">
        <f>_xlfn.XLOOKUP(Table2[[#This Row],[name]],Table1[name],Table1[1/h],0)</f>
        <v>0</v>
      </c>
      <c r="I2382" t="b">
        <f>OR(Table2[[#This Row],[match]]=0,ROUNDUP(_xlfn.NUMBERVALUE(Table2[[#This Row],[match]]),4)=ROUNDUP(_xlfn.NUMBERVALUE(Table2[[#This Row],[1/h]]),4))</f>
        <v>1</v>
      </c>
    </row>
    <row r="2383" spans="5:9">
      <c r="E2383" t="s">
        <v>2790</v>
      </c>
      <c r="F2383">
        <f>_xlfn.NUMBERVALUE(_xlfn.TEXTAFTER(Table2[[#This Row],[my new versions]]," ",-1))</f>
        <v>12673.550496858699</v>
      </c>
      <c r="G2383" t="str">
        <f>_xlfn.TEXTBEFORE(SUBSTITUTE(Table2[[#This Row],[my new versions]],"'","")," ")</f>
        <v>RXN-HACD141ai_x_FWD-rt2994</v>
      </c>
      <c r="H2383">
        <f>_xlfn.XLOOKUP(Table2[[#This Row],[name]],Table1[name],Table1[1/h],0)</f>
        <v>0</v>
      </c>
      <c r="I2383" t="b">
        <f>OR(Table2[[#This Row],[match]]=0,ROUNDUP(_xlfn.NUMBERVALUE(Table2[[#This Row],[match]]),4)=ROUNDUP(_xlfn.NUMBERVALUE(Table2[[#This Row],[1/h]]),4))</f>
        <v>1</v>
      </c>
    </row>
    <row r="2384" spans="5:9">
      <c r="E2384" t="s">
        <v>2791</v>
      </c>
      <c r="F2384">
        <f>_xlfn.NUMBERVALUE(_xlfn.TEXTAFTER(Table2[[#This Row],[my new versions]]," ",-1))</f>
        <v>12673.550496858699</v>
      </c>
      <c r="G2384" t="str">
        <f>_xlfn.TEXTBEFORE(SUBSTITUTE(Table2[[#This Row],[my new versions]],"'","")," ")</f>
        <v>RXN-HACD141ai_x_FWD-rt7916_x</v>
      </c>
      <c r="H2384">
        <f>_xlfn.XLOOKUP(Table2[[#This Row],[name]],Table1[name],Table1[1/h],0)</f>
        <v>0</v>
      </c>
      <c r="I2384" t="b">
        <f>OR(Table2[[#This Row],[match]]=0,ROUNDUP(_xlfn.NUMBERVALUE(Table2[[#This Row],[match]]),4)=ROUNDUP(_xlfn.NUMBERVALUE(Table2[[#This Row],[1/h]]),4))</f>
        <v>1</v>
      </c>
    </row>
    <row r="2385" spans="5:9">
      <c r="E2385" t="s">
        <v>2792</v>
      </c>
      <c r="F2385">
        <f>_xlfn.NUMBERVALUE(_xlfn.TEXTAFTER(Table2[[#This Row],[my new versions]]," ",-1))</f>
        <v>12673.550496858699</v>
      </c>
      <c r="G2385" t="str">
        <f>_xlfn.TEXTBEFORE(SUBSTITUTE(Table2[[#This Row],[my new versions]],"'","")," ")</f>
        <v>RXN-HACD141bi_m_FWD-rt2835</v>
      </c>
      <c r="H2385">
        <f>_xlfn.XLOOKUP(Table2[[#This Row],[name]],Table1[name],Table1[1/h],0)</f>
        <v>0</v>
      </c>
      <c r="I2385" t="b">
        <f>OR(Table2[[#This Row],[match]]=0,ROUNDUP(_xlfn.NUMBERVALUE(Table2[[#This Row],[match]]),4)=ROUNDUP(_xlfn.NUMBERVALUE(Table2[[#This Row],[1/h]]),4))</f>
        <v>1</v>
      </c>
    </row>
    <row r="2386" spans="5:9">
      <c r="E2386" t="s">
        <v>2793</v>
      </c>
      <c r="F2386">
        <f>_xlfn.NUMBERVALUE(_xlfn.TEXTAFTER(Table2[[#This Row],[my new versions]]," ",-1))</f>
        <v>12673.550496858699</v>
      </c>
      <c r="G2386" t="str">
        <f>_xlfn.TEXTBEFORE(SUBSTITUTE(Table2[[#This Row],[my new versions]],"'","")," ")</f>
        <v>RXN-HACD141bi_x_FWD-rt2994</v>
      </c>
      <c r="H2386">
        <f>_xlfn.XLOOKUP(Table2[[#This Row],[name]],Table1[name],Table1[1/h],0)</f>
        <v>0</v>
      </c>
      <c r="I2386" t="b">
        <f>OR(Table2[[#This Row],[match]]=0,ROUNDUP(_xlfn.NUMBERVALUE(Table2[[#This Row],[match]]),4)=ROUNDUP(_xlfn.NUMBERVALUE(Table2[[#This Row],[1/h]]),4))</f>
        <v>1</v>
      </c>
    </row>
    <row r="2387" spans="5:9">
      <c r="E2387" t="s">
        <v>2794</v>
      </c>
      <c r="F2387">
        <f>_xlfn.NUMBERVALUE(_xlfn.TEXTAFTER(Table2[[#This Row],[my new versions]]," ",-1))</f>
        <v>12673.550496858699</v>
      </c>
      <c r="G2387" t="str">
        <f>_xlfn.TEXTBEFORE(SUBSTITUTE(Table2[[#This Row],[my new versions]],"'","")," ")</f>
        <v>RXN-HACD141bi_x_FWD-rt7916_x</v>
      </c>
      <c r="H2387">
        <f>_xlfn.XLOOKUP(Table2[[#This Row],[name]],Table1[name],Table1[1/h],0)</f>
        <v>0</v>
      </c>
      <c r="I2387" t="b">
        <f>OR(Table2[[#This Row],[match]]=0,ROUNDUP(_xlfn.NUMBERVALUE(Table2[[#This Row],[match]]),4)=ROUNDUP(_xlfn.NUMBERVALUE(Table2[[#This Row],[1/h]]),4))</f>
        <v>1</v>
      </c>
    </row>
    <row r="2388" spans="5:9">
      <c r="E2388" t="s">
        <v>2795</v>
      </c>
      <c r="F2388">
        <f>_xlfn.NUMBERVALUE(_xlfn.TEXTAFTER(Table2[[#This Row],[my new versions]]," ",-1))</f>
        <v>12673.550496858699</v>
      </c>
      <c r="G2388" t="str">
        <f>_xlfn.TEXTBEFORE(SUBSTITUTE(Table2[[#This Row],[my new versions]],"'","")," ")</f>
        <v>RXN-HACD142i_x_FWD-rt2994</v>
      </c>
      <c r="H2388">
        <f>_xlfn.XLOOKUP(Table2[[#This Row],[name]],Table1[name],Table1[1/h],0)</f>
        <v>0</v>
      </c>
      <c r="I2388" t="b">
        <f>OR(Table2[[#This Row],[match]]=0,ROUNDUP(_xlfn.NUMBERVALUE(Table2[[#This Row],[match]]),4)=ROUNDUP(_xlfn.NUMBERVALUE(Table2[[#This Row],[1/h]]),4))</f>
        <v>1</v>
      </c>
    </row>
    <row r="2389" spans="5:9">
      <c r="E2389" t="s">
        <v>2796</v>
      </c>
      <c r="F2389">
        <f>_xlfn.NUMBERVALUE(_xlfn.TEXTAFTER(Table2[[#This Row],[my new versions]]," ",-1))</f>
        <v>12673.550496858699</v>
      </c>
      <c r="G2389" t="str">
        <f>_xlfn.TEXTBEFORE(SUBSTITUTE(Table2[[#This Row],[my new versions]],"'","")," ")</f>
        <v>RXN-HACD142i_x_FWD-rt7916_x</v>
      </c>
      <c r="H2389">
        <f>_xlfn.XLOOKUP(Table2[[#This Row],[name]],Table1[name],Table1[1/h],0)</f>
        <v>0</v>
      </c>
      <c r="I2389" t="b">
        <f>OR(Table2[[#This Row],[match]]=0,ROUNDUP(_xlfn.NUMBERVALUE(Table2[[#This Row],[match]]),4)=ROUNDUP(_xlfn.NUMBERVALUE(Table2[[#This Row],[1/h]]),4))</f>
        <v>1</v>
      </c>
    </row>
    <row r="2390" spans="5:9">
      <c r="E2390" t="s">
        <v>2797</v>
      </c>
      <c r="F2390">
        <f>_xlfn.NUMBERVALUE(_xlfn.TEXTAFTER(Table2[[#This Row],[my new versions]]," ",-1))</f>
        <v>12673.550496858699</v>
      </c>
      <c r="G2390" t="str">
        <f>_xlfn.TEXTBEFORE(SUBSTITUTE(Table2[[#This Row],[my new versions]],"'","")," ")</f>
        <v>RXN-HACD143i_x_FWD-rt2994</v>
      </c>
      <c r="H2390">
        <f>_xlfn.XLOOKUP(Table2[[#This Row],[name]],Table1[name],Table1[1/h],0)</f>
        <v>0</v>
      </c>
      <c r="I2390" t="b">
        <f>OR(Table2[[#This Row],[match]]=0,ROUNDUP(_xlfn.NUMBERVALUE(Table2[[#This Row],[match]]),4)=ROUNDUP(_xlfn.NUMBERVALUE(Table2[[#This Row],[1/h]]),4))</f>
        <v>1</v>
      </c>
    </row>
    <row r="2391" spans="5:9">
      <c r="E2391" t="s">
        <v>2798</v>
      </c>
      <c r="F2391">
        <f>_xlfn.NUMBERVALUE(_xlfn.TEXTAFTER(Table2[[#This Row],[my new versions]]," ",-1))</f>
        <v>12673.550496858699</v>
      </c>
      <c r="G2391" t="str">
        <f>_xlfn.TEXTBEFORE(SUBSTITUTE(Table2[[#This Row],[my new versions]],"'","")," ")</f>
        <v>RXN-HACD143i_x_FWD-rt7916_x</v>
      </c>
      <c r="H2391">
        <f>_xlfn.XLOOKUP(Table2[[#This Row],[name]],Table1[name],Table1[1/h],0)</f>
        <v>0</v>
      </c>
      <c r="I2391" t="b">
        <f>OR(Table2[[#This Row],[match]]=0,ROUNDUP(_xlfn.NUMBERVALUE(Table2[[#This Row],[match]]),4)=ROUNDUP(_xlfn.NUMBERVALUE(Table2[[#This Row],[1/h]]),4))</f>
        <v>1</v>
      </c>
    </row>
    <row r="2392" spans="5:9">
      <c r="E2392" t="s">
        <v>2799</v>
      </c>
      <c r="F2392">
        <f>_xlfn.NUMBERVALUE(_xlfn.TEXTAFTER(Table2[[#This Row],[my new versions]]," ",-1))</f>
        <v>12673.550496858699</v>
      </c>
      <c r="G2392" t="str">
        <f>_xlfn.TEXTBEFORE(SUBSTITUTE(Table2[[#This Row],[my new versions]],"'","")," ")</f>
        <v>RXN-HACD160i_m_FWD-rt2835</v>
      </c>
      <c r="H2392">
        <f>_xlfn.XLOOKUP(Table2[[#This Row],[name]],Table1[name],Table1[1/h],0)</f>
        <v>0</v>
      </c>
      <c r="I2392" t="b">
        <f>OR(Table2[[#This Row],[match]]=0,ROUNDUP(_xlfn.NUMBERVALUE(Table2[[#This Row],[match]]),4)=ROUNDUP(_xlfn.NUMBERVALUE(Table2[[#This Row],[1/h]]),4))</f>
        <v>1</v>
      </c>
    </row>
    <row r="2393" spans="5:9">
      <c r="E2393" t="s">
        <v>2800</v>
      </c>
      <c r="F2393">
        <f>_xlfn.NUMBERVALUE(_xlfn.TEXTAFTER(Table2[[#This Row],[my new versions]]," ",-1))</f>
        <v>12673.550496858699</v>
      </c>
      <c r="G2393" t="str">
        <f>_xlfn.TEXTBEFORE(SUBSTITUTE(Table2[[#This Row],[my new versions]],"'","")," ")</f>
        <v>RXN-HACD160i_x_FWD-rt2994</v>
      </c>
      <c r="H2393">
        <f>_xlfn.XLOOKUP(Table2[[#This Row],[name]],Table1[name],Table1[1/h],0)</f>
        <v>0</v>
      </c>
      <c r="I2393" t="b">
        <f>OR(Table2[[#This Row],[match]]=0,ROUNDUP(_xlfn.NUMBERVALUE(Table2[[#This Row],[match]]),4)=ROUNDUP(_xlfn.NUMBERVALUE(Table2[[#This Row],[1/h]]),4))</f>
        <v>1</v>
      </c>
    </row>
    <row r="2394" spans="5:9">
      <c r="E2394" t="s">
        <v>2801</v>
      </c>
      <c r="F2394">
        <f>_xlfn.NUMBERVALUE(_xlfn.TEXTAFTER(Table2[[#This Row],[my new versions]]," ",-1))</f>
        <v>12673.550496858699</v>
      </c>
      <c r="G2394" t="str">
        <f>_xlfn.TEXTBEFORE(SUBSTITUTE(Table2[[#This Row],[my new versions]],"'","")," ")</f>
        <v>RXN-HACD160i_x_FWD-rt7916_x</v>
      </c>
      <c r="H2394">
        <f>_xlfn.XLOOKUP(Table2[[#This Row],[name]],Table1[name],Table1[1/h],0)</f>
        <v>0</v>
      </c>
      <c r="I2394" t="b">
        <f>OR(Table2[[#This Row],[match]]=0,ROUNDUP(_xlfn.NUMBERVALUE(Table2[[#This Row],[match]]),4)=ROUNDUP(_xlfn.NUMBERVALUE(Table2[[#This Row],[1/h]]),4))</f>
        <v>1</v>
      </c>
    </row>
    <row r="2395" spans="5:9">
      <c r="E2395" t="s">
        <v>2802</v>
      </c>
      <c r="F2395">
        <f>_xlfn.NUMBERVALUE(_xlfn.TEXTAFTER(Table2[[#This Row],[my new versions]]," ",-1))</f>
        <v>12673.550496858699</v>
      </c>
      <c r="G2395" t="str">
        <f>_xlfn.TEXTBEFORE(SUBSTITUTE(Table2[[#This Row],[my new versions]],"'","")," ")</f>
        <v>RXN-HACD161ai_m_FWD-rt2835</v>
      </c>
      <c r="H2395">
        <f>_xlfn.XLOOKUP(Table2[[#This Row],[name]],Table1[name],Table1[1/h],0)</f>
        <v>0</v>
      </c>
      <c r="I2395" t="b">
        <f>OR(Table2[[#This Row],[match]]=0,ROUNDUP(_xlfn.NUMBERVALUE(Table2[[#This Row],[match]]),4)=ROUNDUP(_xlfn.NUMBERVALUE(Table2[[#This Row],[1/h]]),4))</f>
        <v>1</v>
      </c>
    </row>
    <row r="2396" spans="5:9">
      <c r="E2396" t="s">
        <v>2803</v>
      </c>
      <c r="F2396">
        <f>_xlfn.NUMBERVALUE(_xlfn.TEXTAFTER(Table2[[#This Row],[my new versions]]," ",-1))</f>
        <v>12673.550496858699</v>
      </c>
      <c r="G2396" t="str">
        <f>_xlfn.TEXTBEFORE(SUBSTITUTE(Table2[[#This Row],[my new versions]],"'","")," ")</f>
        <v>RXN-HACD161ai_x_FWD-rt2994</v>
      </c>
      <c r="H2396">
        <f>_xlfn.XLOOKUP(Table2[[#This Row],[name]],Table1[name],Table1[1/h],0)</f>
        <v>0</v>
      </c>
      <c r="I2396" t="b">
        <f>OR(Table2[[#This Row],[match]]=0,ROUNDUP(_xlfn.NUMBERVALUE(Table2[[#This Row],[match]]),4)=ROUNDUP(_xlfn.NUMBERVALUE(Table2[[#This Row],[1/h]]),4))</f>
        <v>1</v>
      </c>
    </row>
    <row r="2397" spans="5:9">
      <c r="E2397" t="s">
        <v>2804</v>
      </c>
      <c r="F2397">
        <f>_xlfn.NUMBERVALUE(_xlfn.TEXTAFTER(Table2[[#This Row],[my new versions]]," ",-1))</f>
        <v>12673.550496858699</v>
      </c>
      <c r="G2397" t="str">
        <f>_xlfn.TEXTBEFORE(SUBSTITUTE(Table2[[#This Row],[my new versions]],"'","")," ")</f>
        <v>RXN-HACD161ai_x_FWD-rt7916_x</v>
      </c>
      <c r="H2397">
        <f>_xlfn.XLOOKUP(Table2[[#This Row],[name]],Table1[name],Table1[1/h],0)</f>
        <v>0</v>
      </c>
      <c r="I2397" t="b">
        <f>OR(Table2[[#This Row],[match]]=0,ROUNDUP(_xlfn.NUMBERVALUE(Table2[[#This Row],[match]]),4)=ROUNDUP(_xlfn.NUMBERVALUE(Table2[[#This Row],[1/h]]),4))</f>
        <v>1</v>
      </c>
    </row>
    <row r="2398" spans="5:9">
      <c r="E2398" t="s">
        <v>2805</v>
      </c>
      <c r="F2398">
        <f>_xlfn.NUMBERVALUE(_xlfn.TEXTAFTER(Table2[[#This Row],[my new versions]]," ",-1))</f>
        <v>12673.550496858699</v>
      </c>
      <c r="G2398" t="str">
        <f>_xlfn.TEXTBEFORE(SUBSTITUTE(Table2[[#This Row],[my new versions]],"'","")," ")</f>
        <v>RXN-HACD161bi_m_FWD-rt2835</v>
      </c>
      <c r="H2398">
        <f>_xlfn.XLOOKUP(Table2[[#This Row],[name]],Table1[name],Table1[1/h],0)</f>
        <v>0</v>
      </c>
      <c r="I2398" t="b">
        <f>OR(Table2[[#This Row],[match]]=0,ROUNDUP(_xlfn.NUMBERVALUE(Table2[[#This Row],[match]]),4)=ROUNDUP(_xlfn.NUMBERVALUE(Table2[[#This Row],[1/h]]),4))</f>
        <v>1</v>
      </c>
    </row>
    <row r="2399" spans="5:9">
      <c r="E2399" t="s">
        <v>2806</v>
      </c>
      <c r="F2399">
        <f>_xlfn.NUMBERVALUE(_xlfn.TEXTAFTER(Table2[[#This Row],[my new versions]]," ",-1))</f>
        <v>12673.550496858699</v>
      </c>
      <c r="G2399" t="str">
        <f>_xlfn.TEXTBEFORE(SUBSTITUTE(Table2[[#This Row],[my new versions]],"'","")," ")</f>
        <v>RXN-HACD161bi_x_FWD-rt2994</v>
      </c>
      <c r="H2399">
        <f>_xlfn.XLOOKUP(Table2[[#This Row],[name]],Table1[name],Table1[1/h],0)</f>
        <v>0</v>
      </c>
      <c r="I2399" t="b">
        <f>OR(Table2[[#This Row],[match]]=0,ROUNDUP(_xlfn.NUMBERVALUE(Table2[[#This Row],[match]]),4)=ROUNDUP(_xlfn.NUMBERVALUE(Table2[[#This Row],[1/h]]),4))</f>
        <v>1</v>
      </c>
    </row>
    <row r="2400" spans="5:9">
      <c r="E2400" t="s">
        <v>2807</v>
      </c>
      <c r="F2400">
        <f>_xlfn.NUMBERVALUE(_xlfn.TEXTAFTER(Table2[[#This Row],[my new versions]]," ",-1))</f>
        <v>12673.550496858699</v>
      </c>
      <c r="G2400" t="str">
        <f>_xlfn.TEXTBEFORE(SUBSTITUTE(Table2[[#This Row],[my new versions]],"'","")," ")</f>
        <v>RXN-HACD161bi_x_FWD-rt7916_x</v>
      </c>
      <c r="H2400">
        <f>_xlfn.XLOOKUP(Table2[[#This Row],[name]],Table1[name],Table1[1/h],0)</f>
        <v>0</v>
      </c>
      <c r="I2400" t="b">
        <f>OR(Table2[[#This Row],[match]]=0,ROUNDUP(_xlfn.NUMBERVALUE(Table2[[#This Row],[match]]),4)=ROUNDUP(_xlfn.NUMBERVALUE(Table2[[#This Row],[1/h]]),4))</f>
        <v>1</v>
      </c>
    </row>
    <row r="2401" spans="5:9">
      <c r="E2401" t="s">
        <v>2808</v>
      </c>
      <c r="F2401">
        <f>_xlfn.NUMBERVALUE(_xlfn.TEXTAFTER(Table2[[#This Row],[my new versions]]," ",-1))</f>
        <v>12673.550496858699</v>
      </c>
      <c r="G2401" t="str">
        <f>_xlfn.TEXTBEFORE(SUBSTITUTE(Table2[[#This Row],[my new versions]],"'","")," ")</f>
        <v>RXN-HACD162i_x_FWD-rt2994</v>
      </c>
      <c r="H2401">
        <f>_xlfn.XLOOKUP(Table2[[#This Row],[name]],Table1[name],Table1[1/h],0)</f>
        <v>0</v>
      </c>
      <c r="I2401" t="b">
        <f>OR(Table2[[#This Row],[match]]=0,ROUNDUP(_xlfn.NUMBERVALUE(Table2[[#This Row],[match]]),4)=ROUNDUP(_xlfn.NUMBERVALUE(Table2[[#This Row],[1/h]]),4))</f>
        <v>1</v>
      </c>
    </row>
    <row r="2402" spans="5:9">
      <c r="E2402" t="s">
        <v>2809</v>
      </c>
      <c r="F2402">
        <f>_xlfn.NUMBERVALUE(_xlfn.TEXTAFTER(Table2[[#This Row],[my new versions]]," ",-1))</f>
        <v>12673.550496858699</v>
      </c>
      <c r="G2402" t="str">
        <f>_xlfn.TEXTBEFORE(SUBSTITUTE(Table2[[#This Row],[my new versions]],"'","")," ")</f>
        <v>RXN-HACD162i_x_FWD-rt7916_x</v>
      </c>
      <c r="H2402">
        <f>_xlfn.XLOOKUP(Table2[[#This Row],[name]],Table1[name],Table1[1/h],0)</f>
        <v>0</v>
      </c>
      <c r="I2402" t="b">
        <f>OR(Table2[[#This Row],[match]]=0,ROUNDUP(_xlfn.NUMBERVALUE(Table2[[#This Row],[match]]),4)=ROUNDUP(_xlfn.NUMBERVALUE(Table2[[#This Row],[1/h]]),4))</f>
        <v>1</v>
      </c>
    </row>
    <row r="2403" spans="5:9">
      <c r="E2403" t="s">
        <v>2810</v>
      </c>
      <c r="F2403">
        <f>_xlfn.NUMBERVALUE(_xlfn.TEXTAFTER(Table2[[#This Row],[my new versions]]," ",-1))</f>
        <v>12673.550496858699</v>
      </c>
      <c r="G2403" t="str">
        <f>_xlfn.TEXTBEFORE(SUBSTITUTE(Table2[[#This Row],[my new versions]],"'","")," ")</f>
        <v>RXN-HACD163i_x_FWD-rt2994</v>
      </c>
      <c r="H2403">
        <f>_xlfn.XLOOKUP(Table2[[#This Row],[name]],Table1[name],Table1[1/h],0)</f>
        <v>0</v>
      </c>
      <c r="I2403" t="b">
        <f>OR(Table2[[#This Row],[match]]=0,ROUNDUP(_xlfn.NUMBERVALUE(Table2[[#This Row],[match]]),4)=ROUNDUP(_xlfn.NUMBERVALUE(Table2[[#This Row],[1/h]]),4))</f>
        <v>1</v>
      </c>
    </row>
    <row r="2404" spans="5:9">
      <c r="E2404" t="s">
        <v>2811</v>
      </c>
      <c r="F2404">
        <f>_xlfn.NUMBERVALUE(_xlfn.TEXTAFTER(Table2[[#This Row],[my new versions]]," ",-1))</f>
        <v>12673.550496858699</v>
      </c>
      <c r="G2404" t="str">
        <f>_xlfn.TEXTBEFORE(SUBSTITUTE(Table2[[#This Row],[my new versions]],"'","")," ")</f>
        <v>RXN-HACD163i_x_FWD-rt7916_x</v>
      </c>
      <c r="H2404">
        <f>_xlfn.XLOOKUP(Table2[[#This Row],[name]],Table1[name],Table1[1/h],0)</f>
        <v>0</v>
      </c>
      <c r="I2404" t="b">
        <f>OR(Table2[[#This Row],[match]]=0,ROUNDUP(_xlfn.NUMBERVALUE(Table2[[#This Row],[match]]),4)=ROUNDUP(_xlfn.NUMBERVALUE(Table2[[#This Row],[1/h]]),4))</f>
        <v>1</v>
      </c>
    </row>
    <row r="2405" spans="5:9">
      <c r="E2405" t="s">
        <v>2812</v>
      </c>
      <c r="F2405">
        <f>_xlfn.NUMBERVALUE(_xlfn.TEXTAFTER(Table2[[#This Row],[my new versions]]," ",-1))</f>
        <v>12673.550496858699</v>
      </c>
      <c r="G2405" t="str">
        <f>_xlfn.TEXTBEFORE(SUBSTITUTE(Table2[[#This Row],[my new versions]],"'","")," ")</f>
        <v>RXN-HACD180i_m_FWD-rt2835</v>
      </c>
      <c r="H2405">
        <f>_xlfn.XLOOKUP(Table2[[#This Row],[name]],Table1[name],Table1[1/h],0)</f>
        <v>0</v>
      </c>
      <c r="I2405" t="b">
        <f>OR(Table2[[#This Row],[match]]=0,ROUNDUP(_xlfn.NUMBERVALUE(Table2[[#This Row],[match]]),4)=ROUNDUP(_xlfn.NUMBERVALUE(Table2[[#This Row],[1/h]]),4))</f>
        <v>1</v>
      </c>
    </row>
    <row r="2406" spans="5:9">
      <c r="E2406" t="s">
        <v>2813</v>
      </c>
      <c r="F2406">
        <f>_xlfn.NUMBERVALUE(_xlfn.TEXTAFTER(Table2[[#This Row],[my new versions]]," ",-1))</f>
        <v>12673.550496858699</v>
      </c>
      <c r="G2406" t="str">
        <f>_xlfn.TEXTBEFORE(SUBSTITUTE(Table2[[#This Row],[my new versions]],"'","")," ")</f>
        <v>RXN-HACD180i_x_FWD-rt2994</v>
      </c>
      <c r="H2406">
        <f>_xlfn.XLOOKUP(Table2[[#This Row],[name]],Table1[name],Table1[1/h],0)</f>
        <v>0</v>
      </c>
      <c r="I2406" t="b">
        <f>OR(Table2[[#This Row],[match]]=0,ROUNDUP(_xlfn.NUMBERVALUE(Table2[[#This Row],[match]]),4)=ROUNDUP(_xlfn.NUMBERVALUE(Table2[[#This Row],[1/h]]),4))</f>
        <v>1</v>
      </c>
    </row>
    <row r="2407" spans="5:9">
      <c r="E2407" t="s">
        <v>2814</v>
      </c>
      <c r="F2407">
        <f>_xlfn.NUMBERVALUE(_xlfn.TEXTAFTER(Table2[[#This Row],[my new versions]]," ",-1))</f>
        <v>12673.550496858699</v>
      </c>
      <c r="G2407" t="str">
        <f>_xlfn.TEXTBEFORE(SUBSTITUTE(Table2[[#This Row],[my new versions]],"'","")," ")</f>
        <v>RXN-HACD180i_x_FWD-rt7916_x</v>
      </c>
      <c r="H2407">
        <f>_xlfn.XLOOKUP(Table2[[#This Row],[name]],Table1[name],Table1[1/h],0)</f>
        <v>0</v>
      </c>
      <c r="I2407" t="b">
        <f>OR(Table2[[#This Row],[match]]=0,ROUNDUP(_xlfn.NUMBERVALUE(Table2[[#This Row],[match]]),4)=ROUNDUP(_xlfn.NUMBERVALUE(Table2[[#This Row],[1/h]]),4))</f>
        <v>1</v>
      </c>
    </row>
    <row r="2408" spans="5:9">
      <c r="E2408" t="s">
        <v>2815</v>
      </c>
      <c r="F2408">
        <f>_xlfn.NUMBERVALUE(_xlfn.TEXTAFTER(Table2[[#This Row],[my new versions]]," ",-1))</f>
        <v>12673.550496858699</v>
      </c>
      <c r="G2408" t="str">
        <f>_xlfn.TEXTBEFORE(SUBSTITUTE(Table2[[#This Row],[my new versions]],"'","")," ")</f>
        <v>RXN-HACD181ai_m_FWD-rt2835</v>
      </c>
      <c r="H2408">
        <f>_xlfn.XLOOKUP(Table2[[#This Row],[name]],Table1[name],Table1[1/h],0)</f>
        <v>0</v>
      </c>
      <c r="I2408" t="b">
        <f>OR(Table2[[#This Row],[match]]=0,ROUNDUP(_xlfn.NUMBERVALUE(Table2[[#This Row],[match]]),4)=ROUNDUP(_xlfn.NUMBERVALUE(Table2[[#This Row],[1/h]]),4))</f>
        <v>1</v>
      </c>
    </row>
    <row r="2409" spans="5:9">
      <c r="E2409" t="s">
        <v>2816</v>
      </c>
      <c r="F2409">
        <f>_xlfn.NUMBERVALUE(_xlfn.TEXTAFTER(Table2[[#This Row],[my new versions]]," ",-1))</f>
        <v>12673.550496858699</v>
      </c>
      <c r="G2409" t="str">
        <f>_xlfn.TEXTBEFORE(SUBSTITUTE(Table2[[#This Row],[my new versions]],"'","")," ")</f>
        <v>RXN-HACD181ai_x_FWD-rt2994</v>
      </c>
      <c r="H2409">
        <f>_xlfn.XLOOKUP(Table2[[#This Row],[name]],Table1[name],Table1[1/h],0)</f>
        <v>0</v>
      </c>
      <c r="I2409" t="b">
        <f>OR(Table2[[#This Row],[match]]=0,ROUNDUP(_xlfn.NUMBERVALUE(Table2[[#This Row],[match]]),4)=ROUNDUP(_xlfn.NUMBERVALUE(Table2[[#This Row],[1/h]]),4))</f>
        <v>1</v>
      </c>
    </row>
    <row r="2410" spans="5:9">
      <c r="E2410" t="s">
        <v>2817</v>
      </c>
      <c r="F2410">
        <f>_xlfn.NUMBERVALUE(_xlfn.TEXTAFTER(Table2[[#This Row],[my new versions]]," ",-1))</f>
        <v>12673.550496858699</v>
      </c>
      <c r="G2410" t="str">
        <f>_xlfn.TEXTBEFORE(SUBSTITUTE(Table2[[#This Row],[my new versions]],"'","")," ")</f>
        <v>RXN-HACD181ai_x_FWD-rt7916_x</v>
      </c>
      <c r="H2410">
        <f>_xlfn.XLOOKUP(Table2[[#This Row],[name]],Table1[name],Table1[1/h],0)</f>
        <v>0</v>
      </c>
      <c r="I2410" t="b">
        <f>OR(Table2[[#This Row],[match]]=0,ROUNDUP(_xlfn.NUMBERVALUE(Table2[[#This Row],[match]]),4)=ROUNDUP(_xlfn.NUMBERVALUE(Table2[[#This Row],[1/h]]),4))</f>
        <v>1</v>
      </c>
    </row>
    <row r="2411" spans="5:9">
      <c r="E2411" t="s">
        <v>2818</v>
      </c>
      <c r="F2411">
        <f>_xlfn.NUMBERVALUE(_xlfn.TEXTAFTER(Table2[[#This Row],[my new versions]]," ",-1))</f>
        <v>12673.550496858699</v>
      </c>
      <c r="G2411" t="str">
        <f>_xlfn.TEXTBEFORE(SUBSTITUTE(Table2[[#This Row],[my new versions]],"'","")," ")</f>
        <v>RXN-HACD182i_x_FWD-rt2994</v>
      </c>
      <c r="H2411">
        <f>_xlfn.XLOOKUP(Table2[[#This Row],[name]],Table1[name],Table1[1/h],0)</f>
        <v>0</v>
      </c>
      <c r="I2411" t="b">
        <f>OR(Table2[[#This Row],[match]]=0,ROUNDUP(_xlfn.NUMBERVALUE(Table2[[#This Row],[match]]),4)=ROUNDUP(_xlfn.NUMBERVALUE(Table2[[#This Row],[1/h]]),4))</f>
        <v>1</v>
      </c>
    </row>
    <row r="2412" spans="5:9">
      <c r="E2412" t="s">
        <v>2819</v>
      </c>
      <c r="F2412">
        <f>_xlfn.NUMBERVALUE(_xlfn.TEXTAFTER(Table2[[#This Row],[my new versions]]," ",-1))</f>
        <v>12673.550496858699</v>
      </c>
      <c r="G2412" t="str">
        <f>_xlfn.TEXTBEFORE(SUBSTITUTE(Table2[[#This Row],[my new versions]],"'","")," ")</f>
        <v>RXN-HACD182i_x_FWD-rt7916_x</v>
      </c>
      <c r="H2412">
        <f>_xlfn.XLOOKUP(Table2[[#This Row],[name]],Table1[name],Table1[1/h],0)</f>
        <v>0</v>
      </c>
      <c r="I2412" t="b">
        <f>OR(Table2[[#This Row],[match]]=0,ROUNDUP(_xlfn.NUMBERVALUE(Table2[[#This Row],[match]]),4)=ROUNDUP(_xlfn.NUMBERVALUE(Table2[[#This Row],[1/h]]),4))</f>
        <v>1</v>
      </c>
    </row>
    <row r="2413" spans="5:9">
      <c r="E2413" t="s">
        <v>2820</v>
      </c>
      <c r="F2413">
        <f>_xlfn.NUMBERVALUE(_xlfn.TEXTAFTER(Table2[[#This Row],[my new versions]]," ",-1))</f>
        <v>12673.550496858699</v>
      </c>
      <c r="G2413" t="str">
        <f>_xlfn.TEXTBEFORE(SUBSTITUTE(Table2[[#This Row],[my new versions]],"'","")," ")</f>
        <v>RXN-HACD183i_x_FWD-rt2994</v>
      </c>
      <c r="H2413">
        <f>_xlfn.XLOOKUP(Table2[[#This Row],[name]],Table1[name],Table1[1/h],0)</f>
        <v>0</v>
      </c>
      <c r="I2413" t="b">
        <f>OR(Table2[[#This Row],[match]]=0,ROUNDUP(_xlfn.NUMBERVALUE(Table2[[#This Row],[match]]),4)=ROUNDUP(_xlfn.NUMBERVALUE(Table2[[#This Row],[1/h]]),4))</f>
        <v>1</v>
      </c>
    </row>
    <row r="2414" spans="5:9">
      <c r="E2414" t="s">
        <v>2821</v>
      </c>
      <c r="F2414">
        <f>_xlfn.NUMBERVALUE(_xlfn.TEXTAFTER(Table2[[#This Row],[my new versions]]," ",-1))</f>
        <v>12673.550496858699</v>
      </c>
      <c r="G2414" t="str">
        <f>_xlfn.TEXTBEFORE(SUBSTITUTE(Table2[[#This Row],[my new versions]],"'","")," ")</f>
        <v>RXN-HACD183i_x_FWD-rt7916_x</v>
      </c>
      <c r="H2414">
        <f>_xlfn.XLOOKUP(Table2[[#This Row],[name]],Table1[name],Table1[1/h],0)</f>
        <v>0</v>
      </c>
      <c r="I2414" t="b">
        <f>OR(Table2[[#This Row],[match]]=0,ROUNDUP(_xlfn.NUMBERVALUE(Table2[[#This Row],[match]]),4)=ROUNDUP(_xlfn.NUMBERVALUE(Table2[[#This Row],[1/h]]),4))</f>
        <v>1</v>
      </c>
    </row>
    <row r="2415" spans="5:9">
      <c r="E2415" t="s">
        <v>2822</v>
      </c>
      <c r="F2415">
        <f>_xlfn.NUMBERVALUE(_xlfn.TEXTAFTER(Table2[[#This Row],[my new versions]]," ",-1))</f>
        <v>12673.550496858699</v>
      </c>
      <c r="G2415" t="str">
        <f>_xlfn.TEXTBEFORE(SUBSTITUTE(Table2[[#This Row],[my new versions]],"'","")," ")</f>
        <v>RXN-HACD200i_x_FWD-rt2994</v>
      </c>
      <c r="H2415">
        <f>_xlfn.XLOOKUP(Table2[[#This Row],[name]],Table1[name],Table1[1/h],0)</f>
        <v>0</v>
      </c>
      <c r="I2415" t="b">
        <f>OR(Table2[[#This Row],[match]]=0,ROUNDUP(_xlfn.NUMBERVALUE(Table2[[#This Row],[match]]),4)=ROUNDUP(_xlfn.NUMBERVALUE(Table2[[#This Row],[1/h]]),4))</f>
        <v>1</v>
      </c>
    </row>
    <row r="2416" spans="5:9">
      <c r="E2416" t="s">
        <v>2823</v>
      </c>
      <c r="F2416">
        <f>_xlfn.NUMBERVALUE(_xlfn.TEXTAFTER(Table2[[#This Row],[my new versions]]," ",-1))</f>
        <v>12673.550496858699</v>
      </c>
      <c r="G2416" t="str">
        <f>_xlfn.TEXTBEFORE(SUBSTITUTE(Table2[[#This Row],[my new versions]],"'","")," ")</f>
        <v>RXN-HACD200i_x_FWD-rt7916_x</v>
      </c>
      <c r="H2416">
        <f>_xlfn.XLOOKUP(Table2[[#This Row],[name]],Table1[name],Table1[1/h],0)</f>
        <v>0</v>
      </c>
      <c r="I2416" t="b">
        <f>OR(Table2[[#This Row],[match]]=0,ROUNDUP(_xlfn.NUMBERVALUE(Table2[[#This Row],[match]]),4)=ROUNDUP(_xlfn.NUMBERVALUE(Table2[[#This Row],[1/h]]),4))</f>
        <v>1</v>
      </c>
    </row>
    <row r="2417" spans="5:9">
      <c r="E2417" t="s">
        <v>2824</v>
      </c>
      <c r="F2417">
        <f>_xlfn.NUMBERVALUE(_xlfn.TEXTAFTER(Table2[[#This Row],[my new versions]]," ",-1))</f>
        <v>12673.550496858699</v>
      </c>
      <c r="G2417" t="str">
        <f>_xlfn.TEXTBEFORE(SUBSTITUTE(Table2[[#This Row],[my new versions]],"'","")," ")</f>
        <v>RXN-HACD220i_x_FWD-rt2994</v>
      </c>
      <c r="H2417">
        <f>_xlfn.XLOOKUP(Table2[[#This Row],[name]],Table1[name],Table1[1/h],0)</f>
        <v>0</v>
      </c>
      <c r="I2417" t="b">
        <f>OR(Table2[[#This Row],[match]]=0,ROUNDUP(_xlfn.NUMBERVALUE(Table2[[#This Row],[match]]),4)=ROUNDUP(_xlfn.NUMBERVALUE(Table2[[#This Row],[1/h]]),4))</f>
        <v>1</v>
      </c>
    </row>
    <row r="2418" spans="5:9">
      <c r="E2418" t="s">
        <v>2825</v>
      </c>
      <c r="F2418">
        <f>_xlfn.NUMBERVALUE(_xlfn.TEXTAFTER(Table2[[#This Row],[my new versions]]," ",-1))</f>
        <v>12673.550496858699</v>
      </c>
      <c r="G2418" t="str">
        <f>_xlfn.TEXTBEFORE(SUBSTITUTE(Table2[[#This Row],[my new versions]],"'","")," ")</f>
        <v>RXN-HACD220i_x_FWD-rt7916_x</v>
      </c>
      <c r="H2418">
        <f>_xlfn.XLOOKUP(Table2[[#This Row],[name]],Table1[name],Table1[1/h],0)</f>
        <v>0</v>
      </c>
      <c r="I2418" t="b">
        <f>OR(Table2[[#This Row],[match]]=0,ROUNDUP(_xlfn.NUMBERVALUE(Table2[[#This Row],[match]]),4)=ROUNDUP(_xlfn.NUMBERVALUE(Table2[[#This Row],[1/h]]),4))</f>
        <v>1</v>
      </c>
    </row>
    <row r="2419" spans="5:9">
      <c r="E2419" t="s">
        <v>2826</v>
      </c>
      <c r="F2419">
        <f>_xlfn.NUMBERVALUE(_xlfn.TEXTAFTER(Table2[[#This Row],[my new versions]]," ",-1))</f>
        <v>12673.550496858699</v>
      </c>
      <c r="G2419" t="str">
        <f>_xlfn.TEXTBEFORE(SUBSTITUTE(Table2[[#This Row],[my new versions]],"'","")," ")</f>
        <v>RXN-HACD240i_x_FWD-rt2994</v>
      </c>
      <c r="H2419">
        <f>_xlfn.XLOOKUP(Table2[[#This Row],[name]],Table1[name],Table1[1/h],0)</f>
        <v>0</v>
      </c>
      <c r="I2419" t="b">
        <f>OR(Table2[[#This Row],[match]]=0,ROUNDUP(_xlfn.NUMBERVALUE(Table2[[#This Row],[match]]),4)=ROUNDUP(_xlfn.NUMBERVALUE(Table2[[#This Row],[1/h]]),4))</f>
        <v>1</v>
      </c>
    </row>
    <row r="2420" spans="5:9">
      <c r="E2420" t="s">
        <v>2827</v>
      </c>
      <c r="F2420">
        <f>_xlfn.NUMBERVALUE(_xlfn.TEXTAFTER(Table2[[#This Row],[my new versions]]," ",-1))</f>
        <v>12673.550496858699</v>
      </c>
      <c r="G2420" t="str">
        <f>_xlfn.TEXTBEFORE(SUBSTITUTE(Table2[[#This Row],[my new versions]],"'","")," ")</f>
        <v>RXN-HACD240i_x_FWD-rt7916_x</v>
      </c>
      <c r="H2420">
        <f>_xlfn.XLOOKUP(Table2[[#This Row],[name]],Table1[name],Table1[1/h],0)</f>
        <v>0</v>
      </c>
      <c r="I2420" t="b">
        <f>OR(Table2[[#This Row],[match]]=0,ROUNDUP(_xlfn.NUMBERVALUE(Table2[[#This Row],[match]]),4)=ROUNDUP(_xlfn.NUMBERVALUE(Table2[[#This Row],[1/h]]),4))</f>
        <v>1</v>
      </c>
    </row>
    <row r="2421" spans="5:9">
      <c r="E2421" t="s">
        <v>2828</v>
      </c>
      <c r="F2421">
        <f>_xlfn.NUMBERVALUE(_xlfn.TEXTAFTER(Table2[[#This Row],[my new versions]]," ",-1))</f>
        <v>12673.550496858699</v>
      </c>
      <c r="G2421" t="str">
        <f>_xlfn.TEXTBEFORE(SUBSTITUTE(Table2[[#This Row],[my new versions]],"'","")," ")</f>
        <v>RXN-HACD260i_x_FWD-rt2994</v>
      </c>
      <c r="H2421">
        <f>_xlfn.XLOOKUP(Table2[[#This Row],[name]],Table1[name],Table1[1/h],0)</f>
        <v>0</v>
      </c>
      <c r="I2421" t="b">
        <f>OR(Table2[[#This Row],[match]]=0,ROUNDUP(_xlfn.NUMBERVALUE(Table2[[#This Row],[match]]),4)=ROUNDUP(_xlfn.NUMBERVALUE(Table2[[#This Row],[1/h]]),4))</f>
        <v>1</v>
      </c>
    </row>
    <row r="2422" spans="5:9">
      <c r="E2422" t="s">
        <v>2829</v>
      </c>
      <c r="F2422">
        <f>_xlfn.NUMBERVALUE(_xlfn.TEXTAFTER(Table2[[#This Row],[my new versions]]," ",-1))</f>
        <v>12673.550496858699</v>
      </c>
      <c r="G2422" t="str">
        <f>_xlfn.TEXTBEFORE(SUBSTITUTE(Table2[[#This Row],[my new versions]],"'","")," ")</f>
        <v>RXN-HACD260i_x_FWD-rt7916_x</v>
      </c>
      <c r="H2422">
        <f>_xlfn.XLOOKUP(Table2[[#This Row],[name]],Table1[name],Table1[1/h],0)</f>
        <v>0</v>
      </c>
      <c r="I2422" t="b">
        <f>OR(Table2[[#This Row],[match]]=0,ROUNDUP(_xlfn.NUMBERVALUE(Table2[[#This Row],[match]]),4)=ROUNDUP(_xlfn.NUMBERVALUE(Table2[[#This Row],[1/h]]),4))</f>
        <v>1</v>
      </c>
    </row>
    <row r="2423" spans="5:9">
      <c r="E2423" t="s">
        <v>2830</v>
      </c>
      <c r="F2423">
        <f>_xlfn.NUMBERVALUE(_xlfn.TEXTAFTER(Table2[[#This Row],[my new versions]]," ",-1))</f>
        <v>12673.550496858699</v>
      </c>
      <c r="G2423" t="str">
        <f>_xlfn.TEXTBEFORE(SUBSTITUTE(Table2[[#This Row],[my new versions]],"'","")," ")</f>
        <v>RXN-HACD40i_m_FWD-rt2835</v>
      </c>
      <c r="H2423">
        <f>_xlfn.XLOOKUP(Table2[[#This Row],[name]],Table1[name],Table1[1/h],0)</f>
        <v>0</v>
      </c>
      <c r="I2423" t="b">
        <f>OR(Table2[[#This Row],[match]]=0,ROUNDUP(_xlfn.NUMBERVALUE(Table2[[#This Row],[match]]),4)=ROUNDUP(_xlfn.NUMBERVALUE(Table2[[#This Row],[1/h]]),4))</f>
        <v>1</v>
      </c>
    </row>
    <row r="2424" spans="5:9">
      <c r="E2424" t="s">
        <v>2831</v>
      </c>
      <c r="F2424">
        <f>_xlfn.NUMBERVALUE(_xlfn.TEXTAFTER(Table2[[#This Row],[my new versions]]," ",-1))</f>
        <v>12673.550496858699</v>
      </c>
      <c r="G2424" t="str">
        <f>_xlfn.TEXTBEFORE(SUBSTITUTE(Table2[[#This Row],[my new versions]],"'","")," ")</f>
        <v>RXN-HACD40i_x_FWD-rt2994</v>
      </c>
      <c r="H2424">
        <f>_xlfn.XLOOKUP(Table2[[#This Row],[name]],Table1[name],Table1[1/h],0)</f>
        <v>0</v>
      </c>
      <c r="I2424" t="b">
        <f>OR(Table2[[#This Row],[match]]=0,ROUNDUP(_xlfn.NUMBERVALUE(Table2[[#This Row],[match]]),4)=ROUNDUP(_xlfn.NUMBERVALUE(Table2[[#This Row],[1/h]]),4))</f>
        <v>1</v>
      </c>
    </row>
    <row r="2425" spans="5:9">
      <c r="E2425" t="s">
        <v>2832</v>
      </c>
      <c r="F2425">
        <f>_xlfn.NUMBERVALUE(_xlfn.TEXTAFTER(Table2[[#This Row],[my new versions]]," ",-1))</f>
        <v>12673.550496858699</v>
      </c>
      <c r="G2425" t="str">
        <f>_xlfn.TEXTBEFORE(SUBSTITUTE(Table2[[#This Row],[my new versions]],"'","")," ")</f>
        <v>RXN-HACD40i_x_FWD-rt7916_x</v>
      </c>
      <c r="H2425">
        <f>_xlfn.XLOOKUP(Table2[[#This Row],[name]],Table1[name],Table1[1/h],0)</f>
        <v>0</v>
      </c>
      <c r="I2425" t="b">
        <f>OR(Table2[[#This Row],[match]]=0,ROUNDUP(_xlfn.NUMBERVALUE(Table2[[#This Row],[match]]),4)=ROUNDUP(_xlfn.NUMBERVALUE(Table2[[#This Row],[1/h]]),4))</f>
        <v>1</v>
      </c>
    </row>
    <row r="2426" spans="5:9">
      <c r="E2426" t="s">
        <v>2833</v>
      </c>
      <c r="F2426">
        <f>_xlfn.NUMBERVALUE(_xlfn.TEXTAFTER(Table2[[#This Row],[my new versions]]," ",-1))</f>
        <v>12673.550496858699</v>
      </c>
      <c r="G2426" t="str">
        <f>_xlfn.TEXTBEFORE(SUBSTITUTE(Table2[[#This Row],[my new versions]],"'","")," ")</f>
        <v>RXN-HACD40y_c_FWD-rt6812</v>
      </c>
      <c r="H2426">
        <f>_xlfn.XLOOKUP(Table2[[#This Row],[name]],Table1[name],Table1[1/h],0)</f>
        <v>0</v>
      </c>
      <c r="I2426" t="b">
        <f>OR(Table2[[#This Row],[match]]=0,ROUNDUP(_xlfn.NUMBERVALUE(Table2[[#This Row],[match]]),4)=ROUNDUP(_xlfn.NUMBERVALUE(Table2[[#This Row],[1/h]]),4))</f>
        <v>1</v>
      </c>
    </row>
    <row r="2427" spans="5:9">
      <c r="E2427" t="s">
        <v>2834</v>
      </c>
      <c r="F2427">
        <f>_xlfn.NUMBERVALUE(_xlfn.TEXTAFTER(Table2[[#This Row],[my new versions]]," ",-1))</f>
        <v>12673.550496858699</v>
      </c>
      <c r="G2427" t="str">
        <f>_xlfn.TEXTBEFORE(SUBSTITUTE(Table2[[#This Row],[my new versions]],"'","")," ")</f>
        <v>RXN-HACD40y_c_REV-rt6812</v>
      </c>
      <c r="H2427">
        <f>_xlfn.XLOOKUP(Table2[[#This Row],[name]],Table1[name],Table1[1/h],0)</f>
        <v>0</v>
      </c>
      <c r="I2427" t="b">
        <f>OR(Table2[[#This Row],[match]]=0,ROUNDUP(_xlfn.NUMBERVALUE(Table2[[#This Row],[match]]),4)=ROUNDUP(_xlfn.NUMBERVALUE(Table2[[#This Row],[1/h]]),4))</f>
        <v>1</v>
      </c>
    </row>
    <row r="2428" spans="5:9">
      <c r="E2428" t="s">
        <v>2835</v>
      </c>
      <c r="F2428">
        <f>_xlfn.NUMBERVALUE(_xlfn.TEXTAFTER(Table2[[#This Row],[my new versions]]," ",-1))</f>
        <v>12673.550496858699</v>
      </c>
      <c r="G2428" t="str">
        <f>_xlfn.TEXTBEFORE(SUBSTITUTE(Table2[[#This Row],[my new versions]],"'","")," ")</f>
        <v>RXN-HACD60i_m_FWD-rt2835</v>
      </c>
      <c r="H2428">
        <f>_xlfn.XLOOKUP(Table2[[#This Row],[name]],Table1[name],Table1[1/h],0)</f>
        <v>0</v>
      </c>
      <c r="I2428" t="b">
        <f>OR(Table2[[#This Row],[match]]=0,ROUNDUP(_xlfn.NUMBERVALUE(Table2[[#This Row],[match]]),4)=ROUNDUP(_xlfn.NUMBERVALUE(Table2[[#This Row],[1/h]]),4))</f>
        <v>1</v>
      </c>
    </row>
    <row r="2429" spans="5:9">
      <c r="E2429" t="s">
        <v>2836</v>
      </c>
      <c r="F2429">
        <f>_xlfn.NUMBERVALUE(_xlfn.TEXTAFTER(Table2[[#This Row],[my new versions]]," ",-1))</f>
        <v>12673.550496858699</v>
      </c>
      <c r="G2429" t="str">
        <f>_xlfn.TEXTBEFORE(SUBSTITUTE(Table2[[#This Row],[my new versions]],"'","")," ")</f>
        <v>RXN-HACD60i_x_FWD-rt2994</v>
      </c>
      <c r="H2429">
        <f>_xlfn.XLOOKUP(Table2[[#This Row],[name]],Table1[name],Table1[1/h],0)</f>
        <v>0</v>
      </c>
      <c r="I2429" t="b">
        <f>OR(Table2[[#This Row],[match]]=0,ROUNDUP(_xlfn.NUMBERVALUE(Table2[[#This Row],[match]]),4)=ROUNDUP(_xlfn.NUMBERVALUE(Table2[[#This Row],[1/h]]),4))</f>
        <v>1</v>
      </c>
    </row>
    <row r="2430" spans="5:9">
      <c r="E2430" t="s">
        <v>2837</v>
      </c>
      <c r="F2430">
        <f>_xlfn.NUMBERVALUE(_xlfn.TEXTAFTER(Table2[[#This Row],[my new versions]]," ",-1))</f>
        <v>12673.550496858699</v>
      </c>
      <c r="G2430" t="str">
        <f>_xlfn.TEXTBEFORE(SUBSTITUTE(Table2[[#This Row],[my new versions]],"'","")," ")</f>
        <v>RXN-HACD60i_x_FWD-rt7916_x</v>
      </c>
      <c r="H2430">
        <f>_xlfn.XLOOKUP(Table2[[#This Row],[name]],Table1[name],Table1[1/h],0)</f>
        <v>0</v>
      </c>
      <c r="I2430" t="b">
        <f>OR(Table2[[#This Row],[match]]=0,ROUNDUP(_xlfn.NUMBERVALUE(Table2[[#This Row],[match]]),4)=ROUNDUP(_xlfn.NUMBERVALUE(Table2[[#This Row],[1/h]]),4))</f>
        <v>1</v>
      </c>
    </row>
    <row r="2431" spans="5:9">
      <c r="E2431" t="s">
        <v>2838</v>
      </c>
      <c r="F2431">
        <f>_xlfn.NUMBERVALUE(_xlfn.TEXTAFTER(Table2[[#This Row],[my new versions]]," ",-1))</f>
        <v>12673.550496858699</v>
      </c>
      <c r="G2431" t="str">
        <f>_xlfn.TEXTBEFORE(SUBSTITUTE(Table2[[#This Row],[my new versions]],"'","")," ")</f>
        <v>RXN-HACD80i_m_FWD-rt2835</v>
      </c>
      <c r="H2431">
        <f>_xlfn.XLOOKUP(Table2[[#This Row],[name]],Table1[name],Table1[1/h],0)</f>
        <v>0</v>
      </c>
      <c r="I2431" t="b">
        <f>OR(Table2[[#This Row],[match]]=0,ROUNDUP(_xlfn.NUMBERVALUE(Table2[[#This Row],[match]]),4)=ROUNDUP(_xlfn.NUMBERVALUE(Table2[[#This Row],[1/h]]),4))</f>
        <v>1</v>
      </c>
    </row>
    <row r="2432" spans="5:9">
      <c r="E2432" t="s">
        <v>2839</v>
      </c>
      <c r="F2432">
        <f>_xlfn.NUMBERVALUE(_xlfn.TEXTAFTER(Table2[[#This Row],[my new versions]]," ",-1))</f>
        <v>12673.550496858699</v>
      </c>
      <c r="G2432" t="str">
        <f>_xlfn.TEXTBEFORE(SUBSTITUTE(Table2[[#This Row],[my new versions]],"'","")," ")</f>
        <v>RXN-HACD80i_x_FWD-rt2994</v>
      </c>
      <c r="H2432">
        <f>_xlfn.XLOOKUP(Table2[[#This Row],[name]],Table1[name],Table1[1/h],0)</f>
        <v>0</v>
      </c>
      <c r="I2432" t="b">
        <f>OR(Table2[[#This Row],[match]]=0,ROUNDUP(_xlfn.NUMBERVALUE(Table2[[#This Row],[match]]),4)=ROUNDUP(_xlfn.NUMBERVALUE(Table2[[#This Row],[1/h]]),4))</f>
        <v>1</v>
      </c>
    </row>
    <row r="2433" spans="5:9">
      <c r="E2433" t="s">
        <v>2840</v>
      </c>
      <c r="F2433">
        <f>_xlfn.NUMBERVALUE(_xlfn.TEXTAFTER(Table2[[#This Row],[my new versions]]," ",-1))</f>
        <v>12673.550496858699</v>
      </c>
      <c r="G2433" t="str">
        <f>_xlfn.TEXTBEFORE(SUBSTITUTE(Table2[[#This Row],[my new versions]],"'","")," ")</f>
        <v>RXN-HACD80i_x_FWD-rt7916_x</v>
      </c>
      <c r="H2433">
        <f>_xlfn.XLOOKUP(Table2[[#This Row],[name]],Table1[name],Table1[1/h],0)</f>
        <v>0</v>
      </c>
      <c r="I2433" t="b">
        <f>OR(Table2[[#This Row],[match]]=0,ROUNDUP(_xlfn.NUMBERVALUE(Table2[[#This Row],[match]]),4)=ROUNDUP(_xlfn.NUMBERVALUE(Table2[[#This Row],[1/h]]),4))</f>
        <v>1</v>
      </c>
    </row>
    <row r="2434" spans="5:9">
      <c r="E2434" t="s">
        <v>2841</v>
      </c>
      <c r="F2434">
        <f>_xlfn.NUMBERVALUE(_xlfn.TEXTAFTER(Table2[[#This Row],[my new versions]]," ",-1))</f>
        <v>12673.550496858699</v>
      </c>
      <c r="G2434" t="str">
        <f>_xlfn.TEXTBEFORE(SUBSTITUTE(Table2[[#This Row],[my new versions]],"'","")," ")</f>
        <v>RXN-HACDm40_c_FWD-rt7916_c</v>
      </c>
      <c r="H2434">
        <f>_xlfn.XLOOKUP(Table2[[#This Row],[name]],Table1[name],Table1[1/h],0)</f>
        <v>0</v>
      </c>
      <c r="I2434" t="b">
        <f>OR(Table2[[#This Row],[match]]=0,ROUNDUP(_xlfn.NUMBERVALUE(Table2[[#This Row],[match]]),4)=ROUNDUP(_xlfn.NUMBERVALUE(Table2[[#This Row],[1/h]]),4))</f>
        <v>1</v>
      </c>
    </row>
    <row r="2435" spans="5:9">
      <c r="E2435" t="s">
        <v>2842</v>
      </c>
      <c r="F2435">
        <f>_xlfn.NUMBERVALUE(_xlfn.TEXTAFTER(Table2[[#This Row],[my new versions]]," ",-1))</f>
        <v>12673.550496858699</v>
      </c>
      <c r="G2435" t="str">
        <f>_xlfn.TEXTBEFORE(SUBSTITUTE(Table2[[#This Row],[my new versions]],"'","")," ")</f>
        <v>RXN-HACDm40_c_REV-rt7916_c</v>
      </c>
      <c r="H2435">
        <f>_xlfn.XLOOKUP(Table2[[#This Row],[name]],Table1[name],Table1[1/h],0)</f>
        <v>0</v>
      </c>
      <c r="I2435" t="b">
        <f>OR(Table2[[#This Row],[match]]=0,ROUNDUP(_xlfn.NUMBERVALUE(Table2[[#This Row],[match]]),4)=ROUNDUP(_xlfn.NUMBERVALUE(Table2[[#This Row],[1/h]]),4))</f>
        <v>1</v>
      </c>
    </row>
    <row r="2436" spans="5:9">
      <c r="E2436" t="s">
        <v>2843</v>
      </c>
      <c r="F2436">
        <f>_xlfn.NUMBERVALUE(_xlfn.TEXTAFTER(Table2[[#This Row],[my new versions]]," ",-1))</f>
        <v>12673.550496858699</v>
      </c>
      <c r="G2436" t="str">
        <f>_xlfn.TEXTBEFORE(SUBSTITUTE(Table2[[#This Row],[my new versions]],"'","")," ")</f>
        <v>RXN-HACNH_m_FWD-rt3256</v>
      </c>
      <c r="H2436">
        <f>_xlfn.XLOOKUP(Table2[[#This Row],[name]],Table1[name],Table1[1/h],0)</f>
        <v>0</v>
      </c>
      <c r="I2436" t="b">
        <f>OR(Table2[[#This Row],[match]]=0,ROUNDUP(_xlfn.NUMBERVALUE(Table2[[#This Row],[match]]),4)=ROUNDUP(_xlfn.NUMBERVALUE(Table2[[#This Row],[1/h]]),4))</f>
        <v>1</v>
      </c>
    </row>
    <row r="2437" spans="5:9">
      <c r="E2437" t="s">
        <v>2844</v>
      </c>
      <c r="F2437">
        <f>_xlfn.NUMBERVALUE(_xlfn.TEXTAFTER(Table2[[#This Row],[my new versions]]," ",-1))</f>
        <v>12673.550496858699</v>
      </c>
      <c r="G2437" t="str">
        <f>_xlfn.TEXTBEFORE(SUBSTITUTE(Table2[[#This Row],[my new versions]],"'","")," ")</f>
        <v>RXN-HACNH_m_REV-rt3256</v>
      </c>
      <c r="H2437">
        <f>_xlfn.XLOOKUP(Table2[[#This Row],[name]],Table1[name],Table1[1/h],0)</f>
        <v>0</v>
      </c>
      <c r="I2437" t="b">
        <f>OR(Table2[[#This Row],[match]]=0,ROUNDUP(_xlfn.NUMBERVALUE(Table2[[#This Row],[match]]),4)=ROUNDUP(_xlfn.NUMBERVALUE(Table2[[#This Row],[1/h]]),4))</f>
        <v>1</v>
      </c>
    </row>
    <row r="2438" spans="5:9">
      <c r="E2438" t="s">
        <v>2845</v>
      </c>
      <c r="F2438">
        <f>_xlfn.NUMBERVALUE(_xlfn.TEXTAFTER(Table2[[#This Row],[my new versions]]," ",-1))</f>
        <v>12673.550496858699</v>
      </c>
      <c r="G2438" t="str">
        <f>_xlfn.TEXTBEFORE(SUBSTITUTE(Table2[[#This Row],[my new versions]],"'","")," ")</f>
        <v>RXN-HACNH_m_FWD-rt6232</v>
      </c>
      <c r="H2438">
        <f>_xlfn.XLOOKUP(Table2[[#This Row],[name]],Table1[name],Table1[1/h],0)</f>
        <v>0</v>
      </c>
      <c r="I2438" t="b">
        <f>OR(Table2[[#This Row],[match]]=0,ROUNDUP(_xlfn.NUMBERVALUE(Table2[[#This Row],[match]]),4)=ROUNDUP(_xlfn.NUMBERVALUE(Table2[[#This Row],[1/h]]),4))</f>
        <v>1</v>
      </c>
    </row>
    <row r="2439" spans="5:9">
      <c r="E2439" t="s">
        <v>2846</v>
      </c>
      <c r="F2439">
        <f>_xlfn.NUMBERVALUE(_xlfn.TEXTAFTER(Table2[[#This Row],[my new versions]]," ",-1))</f>
        <v>12673.550496858699</v>
      </c>
      <c r="G2439" t="str">
        <f>_xlfn.TEXTBEFORE(SUBSTITUTE(Table2[[#This Row],[my new versions]],"'","")," ")</f>
        <v>RXN-HACNH_m_REV-rt6232</v>
      </c>
      <c r="H2439">
        <f>_xlfn.XLOOKUP(Table2[[#This Row],[name]],Table1[name],Table1[1/h],0)</f>
        <v>0</v>
      </c>
      <c r="I2439" t="b">
        <f>OR(Table2[[#This Row],[match]]=0,ROUNDUP(_xlfn.NUMBERVALUE(Table2[[#This Row],[match]]),4)=ROUNDUP(_xlfn.NUMBERVALUE(Table2[[#This Row],[1/h]]),4))</f>
        <v>1</v>
      </c>
    </row>
    <row r="2440" spans="5:9">
      <c r="E2440" t="s">
        <v>2847</v>
      </c>
      <c r="F2440">
        <f>_xlfn.NUMBERVALUE(_xlfn.TEXTAFTER(Table2[[#This Row],[my new versions]]," ",-1))</f>
        <v>12673.550496858699</v>
      </c>
      <c r="G2440" t="str">
        <f>_xlfn.TEXTBEFORE(SUBSTITUTE(Table2[[#This Row],[my new versions]],"'","")," ")</f>
        <v>RXN-HACNH_m_FWD-rt7648</v>
      </c>
      <c r="H2440">
        <f>_xlfn.XLOOKUP(Table2[[#This Row],[name]],Table1[name],Table1[1/h],0)</f>
        <v>0</v>
      </c>
      <c r="I2440" t="b">
        <f>OR(Table2[[#This Row],[match]]=0,ROUNDUP(_xlfn.NUMBERVALUE(Table2[[#This Row],[match]]),4)=ROUNDUP(_xlfn.NUMBERVALUE(Table2[[#This Row],[1/h]]),4))</f>
        <v>1</v>
      </c>
    </row>
    <row r="2441" spans="5:9">
      <c r="E2441" t="s">
        <v>2848</v>
      </c>
      <c r="F2441">
        <f>_xlfn.NUMBERVALUE(_xlfn.TEXTAFTER(Table2[[#This Row],[my new versions]]," ",-1))</f>
        <v>12673.550496858699</v>
      </c>
      <c r="G2441" t="str">
        <f>_xlfn.TEXTBEFORE(SUBSTITUTE(Table2[[#This Row],[my new versions]],"'","")," ")</f>
        <v>RXN-HACNH_m_REV-rt7648</v>
      </c>
      <c r="H2441">
        <f>_xlfn.XLOOKUP(Table2[[#This Row],[name]],Table1[name],Table1[1/h],0)</f>
        <v>0</v>
      </c>
      <c r="I2441" t="b">
        <f>OR(Table2[[#This Row],[match]]=0,ROUNDUP(_xlfn.NUMBERVALUE(Table2[[#This Row],[match]]),4)=ROUNDUP(_xlfn.NUMBERVALUE(Table2[[#This Row],[1/h]]),4))</f>
        <v>1</v>
      </c>
    </row>
    <row r="2442" spans="5:9">
      <c r="E2442" t="s">
        <v>2849</v>
      </c>
      <c r="F2442">
        <f>_xlfn.NUMBERVALUE(_xlfn.TEXTAFTER(Table2[[#This Row],[my new versions]]," ",-1))</f>
        <v>12673.550496858699</v>
      </c>
      <c r="G2442" t="str">
        <f>_xlfn.TEXTBEFORE(SUBSTITUTE(Table2[[#This Row],[my new versions]],"'","")," ")</f>
        <v>RXN-HCITR_m_FWD-rt7648</v>
      </c>
      <c r="H2442">
        <f>_xlfn.XLOOKUP(Table2[[#This Row],[name]],Table1[name],Table1[1/h],0)</f>
        <v>0</v>
      </c>
      <c r="I2442" t="b">
        <f>OR(Table2[[#This Row],[match]]=0,ROUNDUP(_xlfn.NUMBERVALUE(Table2[[#This Row],[match]]),4)=ROUNDUP(_xlfn.NUMBERVALUE(Table2[[#This Row],[1/h]]),4))</f>
        <v>1</v>
      </c>
    </row>
    <row r="2443" spans="5:9">
      <c r="E2443" t="s">
        <v>2850</v>
      </c>
      <c r="F2443">
        <f>_xlfn.NUMBERVALUE(_xlfn.TEXTAFTER(Table2[[#This Row],[my new versions]]," ",-1))</f>
        <v>12673.550496858699</v>
      </c>
      <c r="G2443" t="str">
        <f>_xlfn.TEXTBEFORE(SUBSTITUTE(Table2[[#This Row],[my new versions]],"'","")," ")</f>
        <v>RXN-HCITR_m_REV-rt7648</v>
      </c>
      <c r="H2443">
        <f>_xlfn.XLOOKUP(Table2[[#This Row],[name]],Table1[name],Table1[1/h],0)</f>
        <v>0</v>
      </c>
      <c r="I2443" t="b">
        <f>OR(Table2[[#This Row],[match]]=0,ROUNDUP(_xlfn.NUMBERVALUE(Table2[[#This Row],[match]]),4)=ROUNDUP(_xlfn.NUMBERVALUE(Table2[[#This Row],[1/h]]),4))</f>
        <v>1</v>
      </c>
    </row>
    <row r="2444" spans="5:9">
      <c r="E2444" t="s">
        <v>2851</v>
      </c>
      <c r="F2444">
        <f>_xlfn.NUMBERVALUE(_xlfn.TEXTAFTER(Table2[[#This Row],[my new versions]]," ",-1))</f>
        <v>4.9723733664627803</v>
      </c>
      <c r="G2444" t="str">
        <f>_xlfn.TEXTBEFORE(SUBSTITUTE(Table2[[#This Row],[my new versions]],"'","")," ")</f>
        <v>RXN-HCITS_m_FWD-rt6488_m</v>
      </c>
      <c r="H2444">
        <f>_xlfn.XLOOKUP(Table2[[#This Row],[name]],Table1[name],Table1[1/h],0)</f>
        <v>4.9723733664627838</v>
      </c>
      <c r="I2444" t="b">
        <f>OR(Table2[[#This Row],[match]]=0,ROUNDUP(_xlfn.NUMBERVALUE(Table2[[#This Row],[match]]),4)=ROUNDUP(_xlfn.NUMBERVALUE(Table2[[#This Row],[1/h]]),4))</f>
        <v>1</v>
      </c>
    </row>
    <row r="2445" spans="5:9">
      <c r="E2445" t="s">
        <v>2852</v>
      </c>
      <c r="F2445">
        <f>_xlfn.NUMBERVALUE(_xlfn.TEXTAFTER(Table2[[#This Row],[my new versions]]," ",-1))</f>
        <v>12673.550496858699</v>
      </c>
      <c r="G2445" t="str">
        <f>_xlfn.TEXTBEFORE(SUBSTITUTE(Table2[[#This Row],[my new versions]],"'","")," ")</f>
        <v>RXN-HCITS_n_FWD-rt6488_n</v>
      </c>
      <c r="H2445">
        <f>_xlfn.XLOOKUP(Table2[[#This Row],[name]],Table1[name],Table1[1/h],0)</f>
        <v>0</v>
      </c>
      <c r="I2445" t="b">
        <f>OR(Table2[[#This Row],[match]]=0,ROUNDUP(_xlfn.NUMBERVALUE(Table2[[#This Row],[match]]),4)=ROUNDUP(_xlfn.NUMBERVALUE(Table2[[#This Row],[1/h]]),4))</f>
        <v>1</v>
      </c>
    </row>
    <row r="2446" spans="5:9">
      <c r="E2446" t="s">
        <v>2853</v>
      </c>
      <c r="F2446">
        <f>_xlfn.NUMBERVALUE(_xlfn.TEXTAFTER(Table2[[#This Row],[my new versions]]," ",-1))</f>
        <v>140315.19541762199</v>
      </c>
      <c r="G2446" t="str">
        <f>_xlfn.TEXTBEFORE(SUBSTITUTE(Table2[[#This Row],[my new versions]],"'","")," ")</f>
        <v>RXN-HCO3E_c_FWD-rt4213</v>
      </c>
      <c r="H2446">
        <f>_xlfn.XLOOKUP(Table2[[#This Row],[name]],Table1[name],Table1[1/h],0)</f>
        <v>140315.19541762213</v>
      </c>
      <c r="I2446" t="b">
        <f>OR(Table2[[#This Row],[match]]=0,ROUNDUP(_xlfn.NUMBERVALUE(Table2[[#This Row],[match]]),4)=ROUNDUP(_xlfn.NUMBERVALUE(Table2[[#This Row],[1/h]]),4))</f>
        <v>1</v>
      </c>
    </row>
    <row r="2447" spans="5:9">
      <c r="E2447" t="s">
        <v>2854</v>
      </c>
      <c r="F2447">
        <f>_xlfn.NUMBERVALUE(_xlfn.TEXTAFTER(Table2[[#This Row],[my new versions]]," ",-1))</f>
        <v>12673.550496858699</v>
      </c>
      <c r="G2447" t="str">
        <f>_xlfn.TEXTBEFORE(SUBSTITUTE(Table2[[#This Row],[my new versions]],"'","")," ")</f>
        <v>RXN-HCO3E_c_REV-rt4213</v>
      </c>
      <c r="H2447">
        <f>_xlfn.XLOOKUP(Table2[[#This Row],[name]],Table1[name],Table1[1/h],0)</f>
        <v>0</v>
      </c>
      <c r="I2447" t="b">
        <f>OR(Table2[[#This Row],[match]]=0,ROUNDUP(_xlfn.NUMBERVALUE(Table2[[#This Row],[match]]),4)=ROUNDUP(_xlfn.NUMBERVALUE(Table2[[#This Row],[1/h]]),4))</f>
        <v>1</v>
      </c>
    </row>
    <row r="2448" spans="5:9">
      <c r="E2448" t="s">
        <v>2855</v>
      </c>
      <c r="F2448">
        <f>_xlfn.NUMBERVALUE(_xlfn.TEXTAFTER(Table2[[#This Row],[my new versions]]," ",-1))</f>
        <v>12673.550496858699</v>
      </c>
      <c r="G2448" t="str">
        <f>_xlfn.TEXTBEFORE(SUBSTITUTE(Table2[[#This Row],[my new versions]],"'","")," ")</f>
        <v>RXN-HCO3E_e_FWD-UNKNOWN</v>
      </c>
      <c r="H2448">
        <f>_xlfn.XLOOKUP(Table2[[#This Row],[name]],Table1[name],Table1[1/h],0)</f>
        <v>0</v>
      </c>
      <c r="I2448" t="b">
        <f>OR(Table2[[#This Row],[match]]=0,ROUNDUP(_xlfn.NUMBERVALUE(Table2[[#This Row],[match]]),4)=ROUNDUP(_xlfn.NUMBERVALUE(Table2[[#This Row],[1/h]]),4))</f>
        <v>1</v>
      </c>
    </row>
    <row r="2449" spans="5:9">
      <c r="E2449" t="s">
        <v>2856</v>
      </c>
      <c r="F2449">
        <f>_xlfn.NUMBERVALUE(_xlfn.TEXTAFTER(Table2[[#This Row],[my new versions]]," ",-1))</f>
        <v>12673.550496858699</v>
      </c>
      <c r="G2449" t="str">
        <f>_xlfn.TEXTBEFORE(SUBSTITUTE(Table2[[#This Row],[my new versions]],"'","")," ")</f>
        <v>RXN-HCO3E_e_REV-UNKNOWN</v>
      </c>
      <c r="H2449">
        <f>_xlfn.XLOOKUP(Table2[[#This Row],[name]],Table1[name],Table1[1/h],0)</f>
        <v>0</v>
      </c>
      <c r="I2449" t="b">
        <f>OR(Table2[[#This Row],[match]]=0,ROUNDUP(_xlfn.NUMBERVALUE(Table2[[#This Row],[match]]),4)=ROUNDUP(_xlfn.NUMBERVALUE(Table2[[#This Row],[1/h]]),4))</f>
        <v>1</v>
      </c>
    </row>
    <row r="2450" spans="5:9">
      <c r="E2450" t="s">
        <v>2857</v>
      </c>
      <c r="F2450">
        <f>_xlfn.NUMBERVALUE(_xlfn.TEXTAFTER(Table2[[#This Row],[my new versions]]," ",-1))</f>
        <v>12673.550496858699</v>
      </c>
      <c r="G2450" t="str">
        <f>_xlfn.TEXTBEFORE(SUBSTITUTE(Table2[[#This Row],[my new versions]],"'","")," ")</f>
        <v>RXN-HCO3E_m_FWD-UNKNOWN</v>
      </c>
      <c r="H2450">
        <f>_xlfn.XLOOKUP(Table2[[#This Row],[name]],Table1[name],Table1[1/h],0)</f>
        <v>0</v>
      </c>
      <c r="I2450" t="b">
        <f>OR(Table2[[#This Row],[match]]=0,ROUNDUP(_xlfn.NUMBERVALUE(Table2[[#This Row],[match]]),4)=ROUNDUP(_xlfn.NUMBERVALUE(Table2[[#This Row],[1/h]]),4))</f>
        <v>1</v>
      </c>
    </row>
    <row r="2451" spans="5:9">
      <c r="E2451" t="s">
        <v>2858</v>
      </c>
      <c r="F2451">
        <f>_xlfn.NUMBERVALUE(_xlfn.TEXTAFTER(Table2[[#This Row],[my new versions]]," ",-1))</f>
        <v>12673.550496858699</v>
      </c>
      <c r="G2451" t="str">
        <f>_xlfn.TEXTBEFORE(SUBSTITUTE(Table2[[#This Row],[my new versions]],"'","")," ")</f>
        <v>RXN-HCO3E_m_REV-UNKNOWN</v>
      </c>
      <c r="H2451">
        <f>_xlfn.XLOOKUP(Table2[[#This Row],[name]],Table1[name],Table1[1/h],0)</f>
        <v>0</v>
      </c>
      <c r="I2451" t="b">
        <f>OR(Table2[[#This Row],[match]]=0,ROUNDUP(_xlfn.NUMBERVALUE(Table2[[#This Row],[match]]),4)=ROUNDUP(_xlfn.NUMBERVALUE(Table2[[#This Row],[1/h]]),4))</f>
        <v>1</v>
      </c>
    </row>
    <row r="2452" spans="5:9">
      <c r="E2452" t="s">
        <v>2859</v>
      </c>
      <c r="F2452">
        <f>_xlfn.NUMBERVALUE(_xlfn.TEXTAFTER(Table2[[#This Row],[my new versions]]," ",-1))</f>
        <v>12673.550496858699</v>
      </c>
      <c r="G2452" t="str">
        <f>_xlfn.TEXTBEFORE(SUBSTITUTE(Table2[[#This Row],[my new versions]],"'","")," ")</f>
        <v>RXN-HCO3E_n_FWD-UNKNOWN</v>
      </c>
      <c r="H2452">
        <f>_xlfn.XLOOKUP(Table2[[#This Row],[name]],Table1[name],Table1[1/h],0)</f>
        <v>0</v>
      </c>
      <c r="I2452" t="b">
        <f>OR(Table2[[#This Row],[match]]=0,ROUNDUP(_xlfn.NUMBERVALUE(Table2[[#This Row],[match]]),4)=ROUNDUP(_xlfn.NUMBERVALUE(Table2[[#This Row],[1/h]]),4))</f>
        <v>1</v>
      </c>
    </row>
    <row r="2453" spans="5:9">
      <c r="E2453" t="s">
        <v>2860</v>
      </c>
      <c r="F2453">
        <f>_xlfn.NUMBERVALUE(_xlfn.TEXTAFTER(Table2[[#This Row],[my new versions]]," ",-1))</f>
        <v>12673.550496858699</v>
      </c>
      <c r="G2453" t="str">
        <f>_xlfn.TEXTBEFORE(SUBSTITUTE(Table2[[#This Row],[my new versions]],"'","")," ")</f>
        <v>RXN-HCO3E_n_REV-UNKNOWN</v>
      </c>
      <c r="H2453">
        <f>_xlfn.XLOOKUP(Table2[[#This Row],[name]],Table1[name],Table1[1/h],0)</f>
        <v>0</v>
      </c>
      <c r="I2453" t="b">
        <f>OR(Table2[[#This Row],[match]]=0,ROUNDUP(_xlfn.NUMBERVALUE(Table2[[#This Row],[match]]),4)=ROUNDUP(_xlfn.NUMBERVALUE(Table2[[#This Row],[1/h]]),4))</f>
        <v>1</v>
      </c>
    </row>
    <row r="2454" spans="5:9">
      <c r="E2454" t="s">
        <v>2861</v>
      </c>
      <c r="F2454">
        <f>_xlfn.NUMBERVALUE(_xlfn.TEXTAFTER(Table2[[#This Row],[my new versions]]," ",-1))</f>
        <v>12673.550496858699</v>
      </c>
      <c r="G2454" t="str">
        <f>_xlfn.TEXTBEFORE(SUBSTITUTE(Table2[[#This Row],[my new versions]],"'","")," ")</f>
        <v>RXN-HCO3t_c_n_FWD-SPONT</v>
      </c>
      <c r="H2454">
        <f>_xlfn.XLOOKUP(Table2[[#This Row],[name]],Table1[name],Table1[1/h],0)</f>
        <v>0</v>
      </c>
      <c r="I2454" t="b">
        <f>OR(Table2[[#This Row],[match]]=0,ROUNDUP(_xlfn.NUMBERVALUE(Table2[[#This Row],[match]]),4)=ROUNDUP(_xlfn.NUMBERVALUE(Table2[[#This Row],[1/h]]),4))</f>
        <v>1</v>
      </c>
    </row>
    <row r="2455" spans="5:9">
      <c r="E2455" t="s">
        <v>2862</v>
      </c>
      <c r="F2455">
        <f>_xlfn.NUMBERVALUE(_xlfn.TEXTAFTER(Table2[[#This Row],[my new versions]]," ",-1))</f>
        <v>12673.550496858699</v>
      </c>
      <c r="G2455" t="str">
        <f>_xlfn.TEXTBEFORE(SUBSTITUTE(Table2[[#This Row],[my new versions]],"'","")," ")</f>
        <v>RXN-HCO3t_c_n_REV-SPONT</v>
      </c>
      <c r="H2455">
        <f>_xlfn.XLOOKUP(Table2[[#This Row],[name]],Table1[name],Table1[1/h],0)</f>
        <v>0</v>
      </c>
      <c r="I2455" t="b">
        <f>OR(Table2[[#This Row],[match]]=0,ROUNDUP(_xlfn.NUMBERVALUE(Table2[[#This Row],[match]]),4)=ROUNDUP(_xlfn.NUMBERVALUE(Table2[[#This Row],[1/h]]),4))</f>
        <v>1</v>
      </c>
    </row>
    <row r="2456" spans="5:9">
      <c r="E2456" t="s">
        <v>2863</v>
      </c>
      <c r="F2456">
        <f>_xlfn.NUMBERVALUE(_xlfn.TEXTAFTER(Table2[[#This Row],[my new versions]]," ",-1))</f>
        <v>12673.550496858699</v>
      </c>
      <c r="G2456" t="str">
        <f>_xlfn.TEXTBEFORE(SUBSTITUTE(Table2[[#This Row],[my new versions]],"'","")," ")</f>
        <v>RXN-HCYSMT_c_FWD-rt7391</v>
      </c>
      <c r="H2456">
        <f>_xlfn.XLOOKUP(Table2[[#This Row],[name]],Table1[name],Table1[1/h],0)</f>
        <v>0</v>
      </c>
      <c r="I2456" t="b">
        <f>OR(Table2[[#This Row],[match]]=0,ROUNDUP(_xlfn.NUMBERVALUE(Table2[[#This Row],[match]]),4)=ROUNDUP(_xlfn.NUMBERVALUE(Table2[[#This Row],[1/h]]),4))</f>
        <v>1</v>
      </c>
    </row>
    <row r="2457" spans="5:9">
      <c r="E2457" t="s">
        <v>2864</v>
      </c>
      <c r="F2457">
        <f>_xlfn.NUMBERVALUE(_xlfn.TEXTAFTER(Table2[[#This Row],[my new versions]]," ",-1))</f>
        <v>12673.550496858699</v>
      </c>
      <c r="G2457" t="str">
        <f>_xlfn.TEXTBEFORE(SUBSTITUTE(Table2[[#This Row],[my new versions]],"'","")," ")</f>
        <v>RXN-HDCAt_c_e_FWD-rt15442799</v>
      </c>
      <c r="H2457">
        <f>_xlfn.XLOOKUP(Table2[[#This Row],[name]],Table1[name],Table1[1/h],0)</f>
        <v>0</v>
      </c>
      <c r="I2457" t="b">
        <f>OR(Table2[[#This Row],[match]]=0,ROUNDUP(_xlfn.NUMBERVALUE(Table2[[#This Row],[match]]),4)=ROUNDUP(_xlfn.NUMBERVALUE(Table2[[#This Row],[1/h]]),4))</f>
        <v>1</v>
      </c>
    </row>
    <row r="2458" spans="5:9">
      <c r="E2458" t="s">
        <v>2865</v>
      </c>
      <c r="F2458">
        <f>_xlfn.NUMBERVALUE(_xlfn.TEXTAFTER(Table2[[#This Row],[my new versions]]," ",-1))</f>
        <v>12673.550496858699</v>
      </c>
      <c r="G2458" t="str">
        <f>_xlfn.TEXTBEFORE(SUBSTITUTE(Table2[[#This Row],[my new versions]],"'","")," ")</f>
        <v>RXN-HDCAt_c_e_REV-rt15442799</v>
      </c>
      <c r="H2458">
        <f>_xlfn.XLOOKUP(Table2[[#This Row],[name]],Table1[name],Table1[1/h],0)</f>
        <v>0</v>
      </c>
      <c r="I2458" t="b">
        <f>OR(Table2[[#This Row],[match]]=0,ROUNDUP(_xlfn.NUMBERVALUE(Table2[[#This Row],[match]]),4)=ROUNDUP(_xlfn.NUMBERVALUE(Table2[[#This Row],[1/h]]),4))</f>
        <v>1</v>
      </c>
    </row>
    <row r="2459" spans="5:9">
      <c r="E2459" t="s">
        <v>2866</v>
      </c>
      <c r="F2459">
        <f>_xlfn.NUMBERVALUE(_xlfn.TEXTAFTER(Table2[[#This Row],[my new versions]]," ",-1))</f>
        <v>12673.550496858699</v>
      </c>
      <c r="G2459" t="str">
        <f>_xlfn.TEXTBEFORE(SUBSTITUTE(Table2[[#This Row],[my new versions]],"'","")," ")</f>
        <v>RXN-HDCAt_c_en_FWD-SPONT</v>
      </c>
      <c r="H2459">
        <f>_xlfn.XLOOKUP(Table2[[#This Row],[name]],Table1[name],Table1[1/h],0)</f>
        <v>0</v>
      </c>
      <c r="I2459" t="b">
        <f>OR(Table2[[#This Row],[match]]=0,ROUNDUP(_xlfn.NUMBERVALUE(Table2[[#This Row],[match]]),4)=ROUNDUP(_xlfn.NUMBERVALUE(Table2[[#This Row],[1/h]]),4))</f>
        <v>1</v>
      </c>
    </row>
    <row r="2460" spans="5:9">
      <c r="E2460" t="s">
        <v>2867</v>
      </c>
      <c r="F2460">
        <f>_xlfn.NUMBERVALUE(_xlfn.TEXTAFTER(Table2[[#This Row],[my new versions]]," ",-1))</f>
        <v>12673.550496858699</v>
      </c>
      <c r="G2460" t="str">
        <f>_xlfn.TEXTBEFORE(SUBSTITUTE(Table2[[#This Row],[my new versions]],"'","")," ")</f>
        <v>RXN-HDCAt_c_en_REV-SPONT</v>
      </c>
      <c r="H2460">
        <f>_xlfn.XLOOKUP(Table2[[#This Row],[name]],Table1[name],Table1[1/h],0)</f>
        <v>0</v>
      </c>
      <c r="I2460" t="b">
        <f>OR(Table2[[#This Row],[match]]=0,ROUNDUP(_xlfn.NUMBERVALUE(Table2[[#This Row],[match]]),4)=ROUNDUP(_xlfn.NUMBERVALUE(Table2[[#This Row],[1/h]]),4))</f>
        <v>1</v>
      </c>
    </row>
    <row r="2461" spans="5:9">
      <c r="E2461" t="s">
        <v>2868</v>
      </c>
      <c r="F2461">
        <f>_xlfn.NUMBERVALUE(_xlfn.TEXTAFTER(Table2[[#This Row],[my new versions]]," ",-1))</f>
        <v>12673.550496858699</v>
      </c>
      <c r="G2461" t="str">
        <f>_xlfn.TEXTBEFORE(SUBSTITUTE(Table2[[#This Row],[my new versions]],"'","")," ")</f>
        <v>RXN-HDCAt_c_l_FWD-SPONT</v>
      </c>
      <c r="H2461">
        <f>_xlfn.XLOOKUP(Table2[[#This Row],[name]],Table1[name],Table1[1/h],0)</f>
        <v>0</v>
      </c>
      <c r="I2461" t="b">
        <f>OR(Table2[[#This Row],[match]]=0,ROUNDUP(_xlfn.NUMBERVALUE(Table2[[#This Row],[match]]),4)=ROUNDUP(_xlfn.NUMBERVALUE(Table2[[#This Row],[1/h]]),4))</f>
        <v>1</v>
      </c>
    </row>
    <row r="2462" spans="5:9">
      <c r="E2462" t="s">
        <v>2869</v>
      </c>
      <c r="F2462">
        <f>_xlfn.NUMBERVALUE(_xlfn.TEXTAFTER(Table2[[#This Row],[my new versions]]," ",-1))</f>
        <v>12673.550496858699</v>
      </c>
      <c r="G2462" t="str">
        <f>_xlfn.TEXTBEFORE(SUBSTITUTE(Table2[[#This Row],[my new versions]],"'","")," ")</f>
        <v>RXN-HDCAt_c_l_REV-SPONT</v>
      </c>
      <c r="H2462">
        <f>_xlfn.XLOOKUP(Table2[[#This Row],[name]],Table1[name],Table1[1/h],0)</f>
        <v>0</v>
      </c>
      <c r="I2462" t="b">
        <f>OR(Table2[[#This Row],[match]]=0,ROUNDUP(_xlfn.NUMBERVALUE(Table2[[#This Row],[match]]),4)=ROUNDUP(_xlfn.NUMBERVALUE(Table2[[#This Row],[1/h]]),4))</f>
        <v>1</v>
      </c>
    </row>
    <row r="2463" spans="5:9">
      <c r="E2463" t="s">
        <v>2870</v>
      </c>
      <c r="F2463">
        <f>_xlfn.NUMBERVALUE(_xlfn.TEXTAFTER(Table2[[#This Row],[my new versions]]," ",-1))</f>
        <v>12673.550496858699</v>
      </c>
      <c r="G2463" t="str">
        <f>_xlfn.TEXTBEFORE(SUBSTITUTE(Table2[[#This Row],[my new versions]],"'","")," ")</f>
        <v>RXN-HDCAt_c_mm_FWD-SPONT</v>
      </c>
      <c r="H2463">
        <f>_xlfn.XLOOKUP(Table2[[#This Row],[name]],Table1[name],Table1[1/h],0)</f>
        <v>0</v>
      </c>
      <c r="I2463" t="b">
        <f>OR(Table2[[#This Row],[match]]=0,ROUNDUP(_xlfn.NUMBERVALUE(Table2[[#This Row],[match]]),4)=ROUNDUP(_xlfn.NUMBERVALUE(Table2[[#This Row],[1/h]]),4))</f>
        <v>1</v>
      </c>
    </row>
    <row r="2464" spans="5:9">
      <c r="E2464" t="s">
        <v>2871</v>
      </c>
      <c r="F2464">
        <f>_xlfn.NUMBERVALUE(_xlfn.TEXTAFTER(Table2[[#This Row],[my new versions]]," ",-1))</f>
        <v>12673.550496858699</v>
      </c>
      <c r="G2464" t="str">
        <f>_xlfn.TEXTBEFORE(SUBSTITUTE(Table2[[#This Row],[my new versions]],"'","")," ")</f>
        <v>RXN-HDCAt_c_mm_REV-SPONT</v>
      </c>
      <c r="H2464">
        <f>_xlfn.XLOOKUP(Table2[[#This Row],[name]],Table1[name],Table1[1/h],0)</f>
        <v>0</v>
      </c>
      <c r="I2464" t="b">
        <f>OR(Table2[[#This Row],[match]]=0,ROUNDUP(_xlfn.NUMBERVALUE(Table2[[#This Row],[match]]),4)=ROUNDUP(_xlfn.NUMBERVALUE(Table2[[#This Row],[1/h]]),4))</f>
        <v>1</v>
      </c>
    </row>
    <row r="2465" spans="5:9">
      <c r="E2465" t="s">
        <v>2872</v>
      </c>
      <c r="F2465">
        <f>_xlfn.NUMBERVALUE(_xlfn.TEXTAFTER(Table2[[#This Row],[my new versions]]," ",-1))</f>
        <v>12673.550496858699</v>
      </c>
      <c r="G2465" t="str">
        <f>_xlfn.TEXTBEFORE(SUBSTITUTE(Table2[[#This Row],[my new versions]],"'","")," ")</f>
        <v>RXN-HDCAt_c_rm_FWD-SPONT</v>
      </c>
      <c r="H2465">
        <f>_xlfn.XLOOKUP(Table2[[#This Row],[name]],Table1[name],Table1[1/h],0)</f>
        <v>0</v>
      </c>
      <c r="I2465" t="b">
        <f>OR(Table2[[#This Row],[match]]=0,ROUNDUP(_xlfn.NUMBERVALUE(Table2[[#This Row],[match]]),4)=ROUNDUP(_xlfn.NUMBERVALUE(Table2[[#This Row],[1/h]]),4))</f>
        <v>1</v>
      </c>
    </row>
    <row r="2466" spans="5:9">
      <c r="E2466" t="s">
        <v>2873</v>
      </c>
      <c r="F2466">
        <f>_xlfn.NUMBERVALUE(_xlfn.TEXTAFTER(Table2[[#This Row],[my new versions]]," ",-1))</f>
        <v>12673.550496858699</v>
      </c>
      <c r="G2466" t="str">
        <f>_xlfn.TEXTBEFORE(SUBSTITUTE(Table2[[#This Row],[my new versions]],"'","")," ")</f>
        <v>RXN-HDCAt_c_rm_REV-SPONT</v>
      </c>
      <c r="H2466">
        <f>_xlfn.XLOOKUP(Table2[[#This Row],[name]],Table1[name],Table1[1/h],0)</f>
        <v>0</v>
      </c>
      <c r="I2466" t="b">
        <f>OR(Table2[[#This Row],[match]]=0,ROUNDUP(_xlfn.NUMBERVALUE(Table2[[#This Row],[match]]),4)=ROUNDUP(_xlfn.NUMBERVALUE(Table2[[#This Row],[1/h]]),4))</f>
        <v>1</v>
      </c>
    </row>
    <row r="2467" spans="5:9">
      <c r="E2467" t="s">
        <v>2874</v>
      </c>
      <c r="F2467">
        <f>_xlfn.NUMBERVALUE(_xlfn.TEXTAFTER(Table2[[#This Row],[my new versions]]," ",-1))</f>
        <v>12673.550496858699</v>
      </c>
      <c r="G2467" t="str">
        <f>_xlfn.TEXTBEFORE(SUBSTITUTE(Table2[[#This Row],[my new versions]],"'","")," ")</f>
        <v>RXN-HDCEAt_c_e_FWD-rt15442799</v>
      </c>
      <c r="H2467">
        <f>_xlfn.XLOOKUP(Table2[[#This Row],[name]],Table1[name],Table1[1/h],0)</f>
        <v>0</v>
      </c>
      <c r="I2467" t="b">
        <f>OR(Table2[[#This Row],[match]]=0,ROUNDUP(_xlfn.NUMBERVALUE(Table2[[#This Row],[match]]),4)=ROUNDUP(_xlfn.NUMBERVALUE(Table2[[#This Row],[1/h]]),4))</f>
        <v>1</v>
      </c>
    </row>
    <row r="2468" spans="5:9">
      <c r="E2468" t="s">
        <v>2875</v>
      </c>
      <c r="F2468">
        <f>_xlfn.NUMBERVALUE(_xlfn.TEXTAFTER(Table2[[#This Row],[my new versions]]," ",-1))</f>
        <v>12673.550496858699</v>
      </c>
      <c r="G2468" t="str">
        <f>_xlfn.TEXTBEFORE(SUBSTITUTE(Table2[[#This Row],[my new versions]],"'","")," ")</f>
        <v>RXN-HDCEAt_c_e_REV-rt15442799</v>
      </c>
      <c r="H2468">
        <f>_xlfn.XLOOKUP(Table2[[#This Row],[name]],Table1[name],Table1[1/h],0)</f>
        <v>0</v>
      </c>
      <c r="I2468" t="b">
        <f>OR(Table2[[#This Row],[match]]=0,ROUNDUP(_xlfn.NUMBERVALUE(Table2[[#This Row],[match]]),4)=ROUNDUP(_xlfn.NUMBERVALUE(Table2[[#This Row],[1/h]]),4))</f>
        <v>1</v>
      </c>
    </row>
    <row r="2469" spans="5:9">
      <c r="E2469" t="s">
        <v>2876</v>
      </c>
      <c r="F2469">
        <f>_xlfn.NUMBERVALUE(_xlfn.TEXTAFTER(Table2[[#This Row],[my new versions]]," ",-1))</f>
        <v>12673.550496858699</v>
      </c>
      <c r="G2469" t="str">
        <f>_xlfn.TEXTBEFORE(SUBSTITUTE(Table2[[#This Row],[my new versions]],"'","")," ")</f>
        <v>RXN-HDCEAt_c_en_FWD-SPONT</v>
      </c>
      <c r="H2469">
        <f>_xlfn.XLOOKUP(Table2[[#This Row],[name]],Table1[name],Table1[1/h],0)</f>
        <v>0</v>
      </c>
      <c r="I2469" t="b">
        <f>OR(Table2[[#This Row],[match]]=0,ROUNDUP(_xlfn.NUMBERVALUE(Table2[[#This Row],[match]]),4)=ROUNDUP(_xlfn.NUMBERVALUE(Table2[[#This Row],[1/h]]),4))</f>
        <v>1</v>
      </c>
    </row>
    <row r="2470" spans="5:9">
      <c r="E2470" t="s">
        <v>2877</v>
      </c>
      <c r="F2470">
        <f>_xlfn.NUMBERVALUE(_xlfn.TEXTAFTER(Table2[[#This Row],[my new versions]]," ",-1))</f>
        <v>12673.550496858699</v>
      </c>
      <c r="G2470" t="str">
        <f>_xlfn.TEXTBEFORE(SUBSTITUTE(Table2[[#This Row],[my new versions]],"'","")," ")</f>
        <v>RXN-HDCEAt_c_en_REV-SPONT</v>
      </c>
      <c r="H2470">
        <f>_xlfn.XLOOKUP(Table2[[#This Row],[name]],Table1[name],Table1[1/h],0)</f>
        <v>0</v>
      </c>
      <c r="I2470" t="b">
        <f>OR(Table2[[#This Row],[match]]=0,ROUNDUP(_xlfn.NUMBERVALUE(Table2[[#This Row],[match]]),4)=ROUNDUP(_xlfn.NUMBERVALUE(Table2[[#This Row],[1/h]]),4))</f>
        <v>1</v>
      </c>
    </row>
    <row r="2471" spans="5:9">
      <c r="E2471" t="s">
        <v>2878</v>
      </c>
      <c r="F2471">
        <f>_xlfn.NUMBERVALUE(_xlfn.TEXTAFTER(Table2[[#This Row],[my new versions]]," ",-1))</f>
        <v>12673.550496858699</v>
      </c>
      <c r="G2471" t="str">
        <f>_xlfn.TEXTBEFORE(SUBSTITUTE(Table2[[#This Row],[my new versions]],"'","")," ")</f>
        <v>RXN-HDCEAt_c_l_FWD-SPONT</v>
      </c>
      <c r="H2471">
        <f>_xlfn.XLOOKUP(Table2[[#This Row],[name]],Table1[name],Table1[1/h],0)</f>
        <v>0</v>
      </c>
      <c r="I2471" t="b">
        <f>OR(Table2[[#This Row],[match]]=0,ROUNDUP(_xlfn.NUMBERVALUE(Table2[[#This Row],[match]]),4)=ROUNDUP(_xlfn.NUMBERVALUE(Table2[[#This Row],[1/h]]),4))</f>
        <v>1</v>
      </c>
    </row>
    <row r="2472" spans="5:9">
      <c r="E2472" t="s">
        <v>2879</v>
      </c>
      <c r="F2472">
        <f>_xlfn.NUMBERVALUE(_xlfn.TEXTAFTER(Table2[[#This Row],[my new versions]]," ",-1))</f>
        <v>12673.550496858699</v>
      </c>
      <c r="G2472" t="str">
        <f>_xlfn.TEXTBEFORE(SUBSTITUTE(Table2[[#This Row],[my new versions]],"'","")," ")</f>
        <v>RXN-HDCEAt_c_l_REV-SPONT</v>
      </c>
      <c r="H2472">
        <f>_xlfn.XLOOKUP(Table2[[#This Row],[name]],Table1[name],Table1[1/h],0)</f>
        <v>0</v>
      </c>
      <c r="I2472" t="b">
        <f>OR(Table2[[#This Row],[match]]=0,ROUNDUP(_xlfn.NUMBERVALUE(Table2[[#This Row],[match]]),4)=ROUNDUP(_xlfn.NUMBERVALUE(Table2[[#This Row],[1/h]]),4))</f>
        <v>1</v>
      </c>
    </row>
    <row r="2473" spans="5:9">
      <c r="E2473" t="s">
        <v>2880</v>
      </c>
      <c r="F2473">
        <f>_xlfn.NUMBERVALUE(_xlfn.TEXTAFTER(Table2[[#This Row],[my new versions]]," ",-1))</f>
        <v>12673.550496858699</v>
      </c>
      <c r="G2473" t="str">
        <f>_xlfn.TEXTBEFORE(SUBSTITUTE(Table2[[#This Row],[my new versions]],"'","")," ")</f>
        <v>RXN-HDCEAt_c_rm_FWD-SPONT</v>
      </c>
      <c r="H2473">
        <f>_xlfn.XLOOKUP(Table2[[#This Row],[name]],Table1[name],Table1[1/h],0)</f>
        <v>0</v>
      </c>
      <c r="I2473" t="b">
        <f>OR(Table2[[#This Row],[match]]=0,ROUNDUP(_xlfn.NUMBERVALUE(Table2[[#This Row],[match]]),4)=ROUNDUP(_xlfn.NUMBERVALUE(Table2[[#This Row],[1/h]]),4))</f>
        <v>1</v>
      </c>
    </row>
    <row r="2474" spans="5:9">
      <c r="E2474" t="s">
        <v>2881</v>
      </c>
      <c r="F2474">
        <f>_xlfn.NUMBERVALUE(_xlfn.TEXTAFTER(Table2[[#This Row],[my new versions]]," ",-1))</f>
        <v>12673.550496858699</v>
      </c>
      <c r="G2474" t="str">
        <f>_xlfn.TEXTBEFORE(SUBSTITUTE(Table2[[#This Row],[my new versions]],"'","")," ")</f>
        <v>RXN-HDCEAt_c_rm_REV-SPONT</v>
      </c>
      <c r="H2474">
        <f>_xlfn.XLOOKUP(Table2[[#This Row],[name]],Table1[name],Table1[1/h],0)</f>
        <v>0</v>
      </c>
      <c r="I2474" t="b">
        <f>OR(Table2[[#This Row],[match]]=0,ROUNDUP(_xlfn.NUMBERVALUE(Table2[[#This Row],[match]]),4)=ROUNDUP(_xlfn.NUMBERVALUE(Table2[[#This Row],[1/h]]),4))</f>
        <v>1</v>
      </c>
    </row>
    <row r="2475" spans="5:9">
      <c r="E2475" t="s">
        <v>2882</v>
      </c>
      <c r="F2475">
        <f>_xlfn.NUMBERVALUE(_xlfn.TEXTAFTER(Table2[[#This Row],[my new versions]]," ",-1))</f>
        <v>12673.550496858699</v>
      </c>
      <c r="G2475" t="str">
        <f>_xlfn.TEXTBEFORE(SUBSTITUTE(Table2[[#This Row],[my new versions]],"'","")," ")</f>
        <v>RXN-HDCOAt_c_l_FWD-SPONT</v>
      </c>
      <c r="H2475">
        <f>_xlfn.XLOOKUP(Table2[[#This Row],[name]],Table1[name],Table1[1/h],0)</f>
        <v>0</v>
      </c>
      <c r="I2475" t="b">
        <f>OR(Table2[[#This Row],[match]]=0,ROUNDUP(_xlfn.NUMBERVALUE(Table2[[#This Row],[match]]),4)=ROUNDUP(_xlfn.NUMBERVALUE(Table2[[#This Row],[1/h]]),4))</f>
        <v>1</v>
      </c>
    </row>
    <row r="2476" spans="5:9">
      <c r="E2476" t="s">
        <v>2883</v>
      </c>
      <c r="F2476">
        <f>_xlfn.NUMBERVALUE(_xlfn.TEXTAFTER(Table2[[#This Row],[my new versions]]," ",-1))</f>
        <v>12673.550496858699</v>
      </c>
      <c r="G2476" t="str">
        <f>_xlfn.TEXTBEFORE(SUBSTITUTE(Table2[[#This Row],[my new versions]],"'","")," ")</f>
        <v>RXN-HDCOAt_c_l_REV-SPONT</v>
      </c>
      <c r="H2476">
        <f>_xlfn.XLOOKUP(Table2[[#This Row],[name]],Table1[name],Table1[1/h],0)</f>
        <v>0</v>
      </c>
      <c r="I2476" t="b">
        <f>OR(Table2[[#This Row],[match]]=0,ROUNDUP(_xlfn.NUMBERVALUE(Table2[[#This Row],[match]]),4)=ROUNDUP(_xlfn.NUMBERVALUE(Table2[[#This Row],[1/h]]),4))</f>
        <v>1</v>
      </c>
    </row>
    <row r="2477" spans="5:9">
      <c r="E2477" t="s">
        <v>2884</v>
      </c>
      <c r="F2477">
        <f>_xlfn.NUMBERVALUE(_xlfn.TEXTAFTER(Table2[[#This Row],[my new versions]]," ",-1))</f>
        <v>12673.550496858699</v>
      </c>
      <c r="G2477" t="str">
        <f>_xlfn.TEXTBEFORE(SUBSTITUTE(Table2[[#This Row],[my new versions]],"'","")," ")</f>
        <v>RXN-HDCOAt_c_mm_FWD-SPONT</v>
      </c>
      <c r="H2477">
        <f>_xlfn.XLOOKUP(Table2[[#This Row],[name]],Table1[name],Table1[1/h],0)</f>
        <v>0</v>
      </c>
      <c r="I2477" t="b">
        <f>OR(Table2[[#This Row],[match]]=0,ROUNDUP(_xlfn.NUMBERVALUE(Table2[[#This Row],[match]]),4)=ROUNDUP(_xlfn.NUMBERVALUE(Table2[[#This Row],[1/h]]),4))</f>
        <v>1</v>
      </c>
    </row>
    <row r="2478" spans="5:9">
      <c r="E2478" t="s">
        <v>2885</v>
      </c>
      <c r="F2478">
        <f>_xlfn.NUMBERVALUE(_xlfn.TEXTAFTER(Table2[[#This Row],[my new versions]]," ",-1))</f>
        <v>12673.550496858699</v>
      </c>
      <c r="G2478" t="str">
        <f>_xlfn.TEXTBEFORE(SUBSTITUTE(Table2[[#This Row],[my new versions]],"'","")," ")</f>
        <v>RXN-HDCOAt_c_mm_REV-SPONT</v>
      </c>
      <c r="H2478">
        <f>_xlfn.XLOOKUP(Table2[[#This Row],[name]],Table1[name],Table1[1/h],0)</f>
        <v>0</v>
      </c>
      <c r="I2478" t="b">
        <f>OR(Table2[[#This Row],[match]]=0,ROUNDUP(_xlfn.NUMBERVALUE(Table2[[#This Row],[match]]),4)=ROUNDUP(_xlfn.NUMBERVALUE(Table2[[#This Row],[1/h]]),4))</f>
        <v>1</v>
      </c>
    </row>
    <row r="2479" spans="5:9">
      <c r="E2479" t="s">
        <v>2886</v>
      </c>
      <c r="F2479">
        <f>_xlfn.NUMBERVALUE(_xlfn.TEXTAFTER(Table2[[#This Row],[my new versions]]," ",-1))</f>
        <v>12673.550496858699</v>
      </c>
      <c r="G2479" t="str">
        <f>_xlfn.TEXTBEFORE(SUBSTITUTE(Table2[[#This Row],[my new versions]],"'","")," ")</f>
        <v>RXN-HDCOAt_c_rm_FWD-SPONT</v>
      </c>
      <c r="H2479">
        <f>_xlfn.XLOOKUP(Table2[[#This Row],[name]],Table1[name],Table1[1/h],0)</f>
        <v>0</v>
      </c>
      <c r="I2479" t="b">
        <f>OR(Table2[[#This Row],[match]]=0,ROUNDUP(_xlfn.NUMBERVALUE(Table2[[#This Row],[match]]),4)=ROUNDUP(_xlfn.NUMBERVALUE(Table2[[#This Row],[1/h]]),4))</f>
        <v>1</v>
      </c>
    </row>
    <row r="2480" spans="5:9">
      <c r="E2480" t="s">
        <v>2887</v>
      </c>
      <c r="F2480">
        <f>_xlfn.NUMBERVALUE(_xlfn.TEXTAFTER(Table2[[#This Row],[my new versions]]," ",-1))</f>
        <v>12673.550496858699</v>
      </c>
      <c r="G2480" t="str">
        <f>_xlfn.TEXTBEFORE(SUBSTITUTE(Table2[[#This Row],[my new versions]],"'","")," ")</f>
        <v>RXN-HDCOAt_c_rm_REV-SPONT</v>
      </c>
      <c r="H2480">
        <f>_xlfn.XLOOKUP(Table2[[#This Row],[name]],Table1[name],Table1[1/h],0)</f>
        <v>0</v>
      </c>
      <c r="I2480" t="b">
        <f>OR(Table2[[#This Row],[match]]=0,ROUNDUP(_xlfn.NUMBERVALUE(Table2[[#This Row],[match]]),4)=ROUNDUP(_xlfn.NUMBERVALUE(Table2[[#This Row],[1/h]]),4))</f>
        <v>1</v>
      </c>
    </row>
    <row r="2481" spans="5:9">
      <c r="E2481" t="s">
        <v>2888</v>
      </c>
      <c r="F2481">
        <f>_xlfn.NUMBERVALUE(_xlfn.TEXTAFTER(Table2[[#This Row],[my new versions]]," ",-1))</f>
        <v>12673.550496858699</v>
      </c>
      <c r="G2481" t="str">
        <f>_xlfn.TEXTBEFORE(SUBSTITUTE(Table2[[#This Row],[my new versions]],"'","")," ")</f>
        <v>RXN-HEMEAt_c_m_FWD-SPONT</v>
      </c>
      <c r="H2481">
        <f>_xlfn.XLOOKUP(Table2[[#This Row],[name]],Table1[name],Table1[1/h],0)</f>
        <v>0</v>
      </c>
      <c r="I2481" t="b">
        <f>OR(Table2[[#This Row],[match]]=0,ROUNDUP(_xlfn.NUMBERVALUE(Table2[[#This Row],[match]]),4)=ROUNDUP(_xlfn.NUMBERVALUE(Table2[[#This Row],[1/h]]),4))</f>
        <v>1</v>
      </c>
    </row>
    <row r="2482" spans="5:9">
      <c r="E2482" t="s">
        <v>2889</v>
      </c>
      <c r="F2482">
        <f>_xlfn.NUMBERVALUE(_xlfn.TEXTAFTER(Table2[[#This Row],[my new versions]]," ",-1))</f>
        <v>12673.550496858699</v>
      </c>
      <c r="G2482" t="str">
        <f>_xlfn.TEXTBEFORE(SUBSTITUTE(Table2[[#This Row],[my new versions]],"'","")," ")</f>
        <v>RXN-HEMEAt_c_m_REV-SPONT</v>
      </c>
      <c r="H2482">
        <f>_xlfn.XLOOKUP(Table2[[#This Row],[name]],Table1[name],Table1[1/h],0)</f>
        <v>0</v>
      </c>
      <c r="I2482" t="b">
        <f>OR(Table2[[#This Row],[match]]=0,ROUNDUP(_xlfn.NUMBERVALUE(Table2[[#This Row],[match]]),4)=ROUNDUP(_xlfn.NUMBERVALUE(Table2[[#This Row],[1/h]]),4))</f>
        <v>1</v>
      </c>
    </row>
    <row r="2483" spans="5:9">
      <c r="E2483" t="s">
        <v>2890</v>
      </c>
      <c r="F2483">
        <f>_xlfn.NUMBERVALUE(_xlfn.TEXTAFTER(Table2[[#This Row],[my new versions]]," ",-1))</f>
        <v>12673.550496858699</v>
      </c>
      <c r="G2483" t="str">
        <f>_xlfn.TEXTBEFORE(SUBSTITUTE(Table2[[#This Row],[my new versions]],"'","")," ")</f>
        <v>RXN-HEMEOS_m_FWD-rt2735</v>
      </c>
      <c r="H2483">
        <f>_xlfn.XLOOKUP(Table2[[#This Row],[name]],Table1[name],Table1[1/h],0)</f>
        <v>0</v>
      </c>
      <c r="I2483" t="b">
        <f>OR(Table2[[#This Row],[match]]=0,ROUNDUP(_xlfn.NUMBERVALUE(Table2[[#This Row],[match]]),4)=ROUNDUP(_xlfn.NUMBERVALUE(Table2[[#This Row],[1/h]]),4))</f>
        <v>1</v>
      </c>
    </row>
    <row r="2484" spans="5:9">
      <c r="E2484" t="s">
        <v>2891</v>
      </c>
      <c r="F2484">
        <f>_xlfn.NUMBERVALUE(_xlfn.TEXTAFTER(Table2[[#This Row],[my new versions]]," ",-1))</f>
        <v>12673.550496858699</v>
      </c>
      <c r="G2484" t="str">
        <f>_xlfn.TEXTBEFORE(SUBSTITUTE(Table2[[#This Row],[my new versions]],"'","")," ")</f>
        <v>RXN-HETZK_c_FWD-rt7845</v>
      </c>
      <c r="H2484">
        <f>_xlfn.XLOOKUP(Table2[[#This Row],[name]],Table1[name],Table1[1/h],0)</f>
        <v>0</v>
      </c>
      <c r="I2484" t="b">
        <f>OR(Table2[[#This Row],[match]]=0,ROUNDUP(_xlfn.NUMBERVALUE(Table2[[#This Row],[match]]),4)=ROUNDUP(_xlfn.NUMBERVALUE(Table2[[#This Row],[1/h]]),4))</f>
        <v>1</v>
      </c>
    </row>
    <row r="2485" spans="5:9">
      <c r="E2485" t="s">
        <v>2892</v>
      </c>
      <c r="F2485">
        <f>_xlfn.NUMBERVALUE(_xlfn.TEXTAFTER(Table2[[#This Row],[my new versions]]," ",-1))</f>
        <v>506499.62049123697</v>
      </c>
      <c r="G2485" t="str">
        <f>_xlfn.TEXTBEFORE(SUBSTITUTE(Table2[[#This Row],[my new versions]],"'","")," ")</f>
        <v>RXN-HEX1_c_FWD-rt1896</v>
      </c>
      <c r="H2485">
        <f>_xlfn.XLOOKUP(Table2[[#This Row],[name]],Table1[name],Table1[1/h],0)</f>
        <v>506499.62049123476</v>
      </c>
      <c r="I2485" t="b">
        <f>OR(Table2[[#This Row],[match]]=0,ROUNDUP(_xlfn.NUMBERVALUE(Table2[[#This Row],[match]]),4)=ROUNDUP(_xlfn.NUMBERVALUE(Table2[[#This Row],[1/h]]),4))</f>
        <v>1</v>
      </c>
    </row>
    <row r="2486" spans="5:9">
      <c r="E2486" t="s">
        <v>2893</v>
      </c>
      <c r="F2486">
        <f>_xlfn.NUMBERVALUE(_xlfn.TEXTAFTER(Table2[[#This Row],[my new versions]]," ",-1))</f>
        <v>506499.62049123697</v>
      </c>
      <c r="G2486" t="str">
        <f>_xlfn.TEXTBEFORE(SUBSTITUTE(Table2[[#This Row],[my new versions]],"'","")," ")</f>
        <v>RXN-HEX1_c_FWD-rt3614</v>
      </c>
      <c r="H2486">
        <f>_xlfn.XLOOKUP(Table2[[#This Row],[name]],Table1[name],Table1[1/h],0)</f>
        <v>506499.62049123476</v>
      </c>
      <c r="I2486" t="b">
        <f>OR(Table2[[#This Row],[match]]=0,ROUNDUP(_xlfn.NUMBERVALUE(Table2[[#This Row],[match]]),4)=ROUNDUP(_xlfn.NUMBERVALUE(Table2[[#This Row],[1/h]]),4))</f>
        <v>1</v>
      </c>
    </row>
    <row r="2487" spans="5:9">
      <c r="E2487" t="s">
        <v>2894</v>
      </c>
      <c r="F2487">
        <f>_xlfn.NUMBERVALUE(_xlfn.TEXTAFTER(Table2[[#This Row],[my new versions]]," ",-1))</f>
        <v>12673.550496858699</v>
      </c>
      <c r="G2487" t="str">
        <f>_xlfn.TEXTBEFORE(SUBSTITUTE(Table2[[#This Row],[my new versions]],"'","")," ")</f>
        <v>RXN-HEX4_c_FWD-rt3614</v>
      </c>
      <c r="H2487">
        <f>_xlfn.XLOOKUP(Table2[[#This Row],[name]],Table1[name],Table1[1/h],0)</f>
        <v>0</v>
      </c>
      <c r="I2487" t="b">
        <f>OR(Table2[[#This Row],[match]]=0,ROUNDUP(_xlfn.NUMBERVALUE(Table2[[#This Row],[match]]),4)=ROUNDUP(_xlfn.NUMBERVALUE(Table2[[#This Row],[1/h]]),4))</f>
        <v>1</v>
      </c>
    </row>
    <row r="2488" spans="5:9">
      <c r="E2488" t="s">
        <v>2895</v>
      </c>
      <c r="F2488">
        <f>_xlfn.NUMBERVALUE(_xlfn.TEXTAFTER(Table2[[#This Row],[my new versions]]," ",-1))</f>
        <v>12673.550496858699</v>
      </c>
      <c r="G2488" t="str">
        <f>_xlfn.TEXTBEFORE(SUBSTITUTE(Table2[[#This Row],[my new versions]],"'","")," ")</f>
        <v>RXN-HEX7_c_FWD-rt3614</v>
      </c>
      <c r="H2488">
        <f>_xlfn.XLOOKUP(Table2[[#This Row],[name]],Table1[name],Table1[1/h],0)</f>
        <v>0</v>
      </c>
      <c r="I2488" t="b">
        <f>OR(Table2[[#This Row],[match]]=0,ROUNDUP(_xlfn.NUMBERVALUE(Table2[[#This Row],[match]]),4)=ROUNDUP(_xlfn.NUMBERVALUE(Table2[[#This Row],[1/h]]),4))</f>
        <v>1</v>
      </c>
    </row>
    <row r="2489" spans="5:9">
      <c r="E2489" t="s">
        <v>2896</v>
      </c>
      <c r="F2489">
        <f>_xlfn.NUMBERVALUE(_xlfn.TEXTAFTER(Table2[[#This Row],[my new versions]]," ",-1))</f>
        <v>12673.550496858699</v>
      </c>
      <c r="G2489" t="str">
        <f>_xlfn.TEXTBEFORE(SUBSTITUTE(Table2[[#This Row],[my new versions]],"'","")," ")</f>
        <v>RXN-HEX7b_c_FWD-rt3614</v>
      </c>
      <c r="H2489">
        <f>_xlfn.XLOOKUP(Table2[[#This Row],[name]],Table1[name],Table1[1/h],0)</f>
        <v>0</v>
      </c>
      <c r="I2489" t="b">
        <f>OR(Table2[[#This Row],[match]]=0,ROUNDUP(_xlfn.NUMBERVALUE(Table2[[#This Row],[match]]),4)=ROUNDUP(_xlfn.NUMBERVALUE(Table2[[#This Row],[1/h]]),4))</f>
        <v>1</v>
      </c>
    </row>
    <row r="2490" spans="5:9">
      <c r="E2490" t="s">
        <v>2897</v>
      </c>
      <c r="F2490">
        <f>_xlfn.NUMBERVALUE(_xlfn.TEXTAFTER(Table2[[#This Row],[my new versions]]," ",-1))</f>
        <v>12673.550496858699</v>
      </c>
      <c r="G2490" t="str">
        <f>_xlfn.TEXTBEFORE(SUBSTITUTE(Table2[[#This Row],[my new versions]],"'","")," ")</f>
        <v>RXN-HEX7b_c_REV-rt3614</v>
      </c>
      <c r="H2490">
        <f>_xlfn.XLOOKUP(Table2[[#This Row],[name]],Table1[name],Table1[1/h],0)</f>
        <v>0</v>
      </c>
      <c r="I2490" t="b">
        <f>OR(Table2[[#This Row],[match]]=0,ROUNDUP(_xlfn.NUMBERVALUE(Table2[[#This Row],[match]]),4)=ROUNDUP(_xlfn.NUMBERVALUE(Table2[[#This Row],[1/h]]),4))</f>
        <v>1</v>
      </c>
    </row>
    <row r="2491" spans="5:9">
      <c r="E2491" t="s">
        <v>2898</v>
      </c>
      <c r="F2491">
        <f>_xlfn.NUMBERVALUE(_xlfn.TEXTAFTER(Table2[[#This Row],[my new versions]]," ",-1))</f>
        <v>12673.550496858699</v>
      </c>
      <c r="G2491" t="str">
        <f>_xlfn.TEXTBEFORE(SUBSTITUTE(Table2[[#This Row],[my new versions]],"'","")," ")</f>
        <v>RXN-HGENDO_c_FWD-rt7338</v>
      </c>
      <c r="H2491">
        <f>_xlfn.XLOOKUP(Table2[[#This Row],[name]],Table1[name],Table1[1/h],0)</f>
        <v>0</v>
      </c>
      <c r="I2491" t="b">
        <f>OR(Table2[[#This Row],[match]]=0,ROUNDUP(_xlfn.NUMBERVALUE(Table2[[#This Row],[match]]),4)=ROUNDUP(_xlfn.NUMBERVALUE(Table2[[#This Row],[1/h]]),4))</f>
        <v>1</v>
      </c>
    </row>
    <row r="2492" spans="5:9">
      <c r="E2492" t="s">
        <v>2899</v>
      </c>
      <c r="F2492">
        <f>_xlfn.NUMBERVALUE(_xlfn.TEXTAFTER(Table2[[#This Row],[my new versions]]," ",-1))</f>
        <v>12673.550496858699</v>
      </c>
      <c r="G2492" t="str">
        <f>_xlfn.TEXTBEFORE(SUBSTITUTE(Table2[[#This Row],[my new versions]],"'","")," ")</f>
        <v>RXN-HIBH_m_FWD-rt6850</v>
      </c>
      <c r="H2492">
        <f>_xlfn.XLOOKUP(Table2[[#This Row],[name]],Table1[name],Table1[1/h],0)</f>
        <v>0</v>
      </c>
      <c r="I2492" t="b">
        <f>OR(Table2[[#This Row],[match]]=0,ROUNDUP(_xlfn.NUMBERVALUE(Table2[[#This Row],[match]]),4)=ROUNDUP(_xlfn.NUMBERVALUE(Table2[[#This Row],[1/h]]),4))</f>
        <v>1</v>
      </c>
    </row>
    <row r="2493" spans="5:9">
      <c r="E2493" t="s">
        <v>2900</v>
      </c>
      <c r="F2493">
        <f>_xlfn.NUMBERVALUE(_xlfn.TEXTAFTER(Table2[[#This Row],[my new versions]]," ",-1))</f>
        <v>12673.550496858699</v>
      </c>
      <c r="G2493" t="str">
        <f>_xlfn.TEXTBEFORE(SUBSTITUTE(Table2[[#This Row],[my new versions]],"'","")," ")</f>
        <v>RXN-HIBH_m_REV-rt6850</v>
      </c>
      <c r="H2493">
        <f>_xlfn.XLOOKUP(Table2[[#This Row],[name]],Table1[name],Table1[1/h],0)</f>
        <v>0</v>
      </c>
      <c r="I2493" t="b">
        <f>OR(Table2[[#This Row],[match]]=0,ROUNDUP(_xlfn.NUMBERVALUE(Table2[[#This Row],[match]]),4)=ROUNDUP(_xlfn.NUMBERVALUE(Table2[[#This Row],[1/h]]),4))</f>
        <v>1</v>
      </c>
    </row>
    <row r="2494" spans="5:9">
      <c r="E2494" t="s">
        <v>2901</v>
      </c>
      <c r="F2494">
        <f>_xlfn.NUMBERVALUE(_xlfn.TEXTAFTER(Table2[[#This Row],[my new versions]]," ",-1))</f>
        <v>12673.550496858699</v>
      </c>
      <c r="G2494" t="str">
        <f>_xlfn.TEXTBEFORE(SUBSTITUTE(Table2[[#This Row],[my new versions]],"'","")," ")</f>
        <v>RXN-HIBTD_c_FWD-rt5326</v>
      </c>
      <c r="H2494">
        <f>_xlfn.XLOOKUP(Table2[[#This Row],[name]],Table1[name],Table1[1/h],0)</f>
        <v>0</v>
      </c>
      <c r="I2494" t="b">
        <f>OR(Table2[[#This Row],[match]]=0,ROUNDUP(_xlfn.NUMBERVALUE(Table2[[#This Row],[match]]),4)=ROUNDUP(_xlfn.NUMBERVALUE(Table2[[#This Row],[1/h]]),4))</f>
        <v>1</v>
      </c>
    </row>
    <row r="2495" spans="5:9">
      <c r="E2495" t="s">
        <v>2902</v>
      </c>
      <c r="F2495">
        <f>_xlfn.NUMBERVALUE(_xlfn.TEXTAFTER(Table2[[#This Row],[my new versions]]," ",-1))</f>
        <v>12673.550496858699</v>
      </c>
      <c r="G2495" t="str">
        <f>_xlfn.TEXTBEFORE(SUBSTITUTE(Table2[[#This Row],[my new versions]],"'","")," ")</f>
        <v>RXN-HIBTD_c_REV-rt5326</v>
      </c>
      <c r="H2495">
        <f>_xlfn.XLOOKUP(Table2[[#This Row],[name]],Table1[name],Table1[1/h],0)</f>
        <v>0</v>
      </c>
      <c r="I2495" t="b">
        <f>OR(Table2[[#This Row],[match]]=0,ROUNDUP(_xlfn.NUMBERVALUE(Table2[[#This Row],[match]]),4)=ROUNDUP(_xlfn.NUMBERVALUE(Table2[[#This Row],[1/h]]),4))</f>
        <v>1</v>
      </c>
    </row>
    <row r="2496" spans="5:9">
      <c r="E2496" t="s">
        <v>2903</v>
      </c>
      <c r="F2496">
        <f>_xlfn.NUMBERVALUE(_xlfn.TEXTAFTER(Table2[[#This Row],[my new versions]]," ",-1))</f>
        <v>2.6078905101399998</v>
      </c>
      <c r="G2496" t="str">
        <f>_xlfn.TEXTBEFORE(SUBSTITUTE(Table2[[#This Row],[my new versions]],"'","")," ")</f>
        <v>RXN-HICITD_m_FWD-rt2060</v>
      </c>
      <c r="H2496">
        <f>_xlfn.XLOOKUP(Table2[[#This Row],[name]],Table1[name],Table1[1/h],0)</f>
        <v>2.6078905101400021</v>
      </c>
      <c r="I2496" t="b">
        <f>OR(Table2[[#This Row],[match]]=0,ROUNDUP(_xlfn.NUMBERVALUE(Table2[[#This Row],[match]]),4)=ROUNDUP(_xlfn.NUMBERVALUE(Table2[[#This Row],[1/h]]),4))</f>
        <v>1</v>
      </c>
    </row>
    <row r="2497" spans="5:9">
      <c r="E2497" t="s">
        <v>2904</v>
      </c>
      <c r="F2497">
        <f>_xlfn.NUMBERVALUE(_xlfn.TEXTAFTER(Table2[[#This Row],[my new versions]]," ",-1))</f>
        <v>12673.550496858699</v>
      </c>
      <c r="G2497" t="str">
        <f>_xlfn.TEXTBEFORE(SUBSTITUTE(Table2[[#This Row],[my new versions]],"'","")," ")</f>
        <v>RXN-HISt_c_m_FWD-UNKNOWN</v>
      </c>
      <c r="H2497">
        <f>_xlfn.XLOOKUP(Table2[[#This Row],[name]],Table1[name],Table1[1/h],0)</f>
        <v>0</v>
      </c>
      <c r="I2497" t="b">
        <f>OR(Table2[[#This Row],[match]]=0,ROUNDUP(_xlfn.NUMBERVALUE(Table2[[#This Row],[match]]),4)=ROUNDUP(_xlfn.NUMBERVALUE(Table2[[#This Row],[1/h]]),4))</f>
        <v>1</v>
      </c>
    </row>
    <row r="2498" spans="5:9">
      <c r="E2498" t="s">
        <v>2905</v>
      </c>
      <c r="F2498">
        <f>_xlfn.NUMBERVALUE(_xlfn.TEXTAFTER(Table2[[#This Row],[my new versions]]," ",-1))</f>
        <v>19.0004281091772</v>
      </c>
      <c r="G2498" t="str">
        <f>_xlfn.TEXTBEFORE(SUBSTITUTE(Table2[[#This Row],[my new versions]],"'","")," ")</f>
        <v>RXN-HISTD_c_FWD-rt3278</v>
      </c>
      <c r="H2498">
        <f>_xlfn.XLOOKUP(Table2[[#This Row],[name]],Table1[name],Table1[1/h],0)</f>
        <v>19.000428109177211</v>
      </c>
      <c r="I2498" t="b">
        <f>OR(Table2[[#This Row],[match]]=0,ROUNDUP(_xlfn.NUMBERVALUE(Table2[[#This Row],[match]]),4)=ROUNDUP(_xlfn.NUMBERVALUE(Table2[[#This Row],[1/h]]),4))</f>
        <v>1</v>
      </c>
    </row>
    <row r="2499" spans="5:9">
      <c r="E2499" t="s">
        <v>2906</v>
      </c>
      <c r="F2499">
        <f>_xlfn.NUMBERVALUE(_xlfn.TEXTAFTER(Table2[[#This Row],[my new versions]]," ",-1))</f>
        <v>59.152265624589702</v>
      </c>
      <c r="G2499" t="str">
        <f>_xlfn.TEXTBEFORE(SUBSTITUTE(Table2[[#This Row],[my new versions]],"'","")," ")</f>
        <v>RXN-HISTP_c_FWD-rt1838</v>
      </c>
      <c r="H2499">
        <f>_xlfn.XLOOKUP(Table2[[#This Row],[name]],Table1[name],Table1[1/h],0)</f>
        <v>59.152265624589475</v>
      </c>
      <c r="I2499" t="b">
        <f>OR(Table2[[#This Row],[match]]=0,ROUNDUP(_xlfn.NUMBERVALUE(Table2[[#This Row],[match]]),4)=ROUNDUP(_xlfn.NUMBERVALUE(Table2[[#This Row],[1/h]]),4))</f>
        <v>1</v>
      </c>
    </row>
    <row r="2500" spans="5:9">
      <c r="E2500" t="s">
        <v>2907</v>
      </c>
      <c r="F2500">
        <f>_xlfn.NUMBERVALUE(_xlfn.TEXTAFTER(Table2[[#This Row],[my new versions]]," ",-1))</f>
        <v>12673.550496858699</v>
      </c>
      <c r="G2500" t="str">
        <f>_xlfn.TEXTBEFORE(SUBSTITUTE(Table2[[#This Row],[my new versions]],"'","")," ")</f>
        <v>RXN-HIStpa_v_FWD-rt0111</v>
      </c>
      <c r="H2500">
        <f>_xlfn.XLOOKUP(Table2[[#This Row],[name]],Table1[name],Table1[1/h],0)</f>
        <v>0</v>
      </c>
      <c r="I2500" t="b">
        <f>OR(Table2[[#This Row],[match]]=0,ROUNDUP(_xlfn.NUMBERVALUE(Table2[[#This Row],[match]]),4)=ROUNDUP(_xlfn.NUMBERVALUE(Table2[[#This Row],[1/h]]),4))</f>
        <v>1</v>
      </c>
    </row>
    <row r="2501" spans="5:9">
      <c r="E2501" t="s">
        <v>2908</v>
      </c>
      <c r="F2501">
        <f>_xlfn.NUMBERVALUE(_xlfn.TEXTAFTER(Table2[[#This Row],[my new versions]]," ",-1))</f>
        <v>12673.550496858699</v>
      </c>
      <c r="G2501" t="str">
        <f>_xlfn.TEXTBEFORE(SUBSTITUTE(Table2[[#This Row],[my new versions]],"'","")," ")</f>
        <v>RXN-HIStpa_v_FWD-rt1949</v>
      </c>
      <c r="H2501">
        <f>_xlfn.XLOOKUP(Table2[[#This Row],[name]],Table1[name],Table1[1/h],0)</f>
        <v>0</v>
      </c>
      <c r="I2501" t="b">
        <f>OR(Table2[[#This Row],[match]]=0,ROUNDUP(_xlfn.NUMBERVALUE(Table2[[#This Row],[match]]),4)=ROUNDUP(_xlfn.NUMBERVALUE(Table2[[#This Row],[1/h]]),4))</f>
        <v>1</v>
      </c>
    </row>
    <row r="2502" spans="5:9">
      <c r="E2502" t="s">
        <v>2909</v>
      </c>
      <c r="F2502">
        <f>_xlfn.NUMBERVALUE(_xlfn.TEXTAFTER(Table2[[#This Row],[my new versions]]," ",-1))</f>
        <v>13.016194329871601</v>
      </c>
      <c r="G2502" t="str">
        <f>_xlfn.TEXTBEFORE(SUBSTITUTE(Table2[[#This Row],[my new versions]],"'","")," ")</f>
        <v>RXN-HISTRS_c_FWD-rt0207_c</v>
      </c>
      <c r="H2502">
        <f>_xlfn.XLOOKUP(Table2[[#This Row],[name]],Table1[name],Table1[1/h],0)</f>
        <v>13.016194329871585</v>
      </c>
      <c r="I2502" t="b">
        <f>OR(Table2[[#This Row],[match]]=0,ROUNDUP(_xlfn.NUMBERVALUE(Table2[[#This Row],[match]]),4)=ROUNDUP(_xlfn.NUMBERVALUE(Table2[[#This Row],[1/h]]),4))</f>
        <v>1</v>
      </c>
    </row>
    <row r="2503" spans="5:9">
      <c r="E2503" t="s">
        <v>2910</v>
      </c>
      <c r="F2503">
        <f>_xlfn.NUMBERVALUE(_xlfn.TEXTAFTER(Table2[[#This Row],[my new versions]]," ",-1))</f>
        <v>12673.550496858699</v>
      </c>
      <c r="G2503" t="str">
        <f>_xlfn.TEXTBEFORE(SUBSTITUTE(Table2[[#This Row],[my new versions]],"'","")," ")</f>
        <v>RXN-HISTRS_m_FWD-rt0207_m</v>
      </c>
      <c r="H2503">
        <f>_xlfn.XLOOKUP(Table2[[#This Row],[name]],Table1[name],Table1[1/h],0)</f>
        <v>0</v>
      </c>
      <c r="I2503" t="b">
        <f>OR(Table2[[#This Row],[match]]=0,ROUNDUP(_xlfn.NUMBERVALUE(Table2[[#This Row],[match]]),4)=ROUNDUP(_xlfn.NUMBERVALUE(Table2[[#This Row],[1/h]]),4))</f>
        <v>1</v>
      </c>
    </row>
    <row r="2504" spans="5:9">
      <c r="E2504" t="s">
        <v>2911</v>
      </c>
      <c r="F2504">
        <f>_xlfn.NUMBERVALUE(_xlfn.TEXTAFTER(Table2[[#This Row],[my new versions]]," ",-1))</f>
        <v>12673.550496858699</v>
      </c>
      <c r="G2504" t="str">
        <f>_xlfn.TEXTBEFORE(SUBSTITUTE(Table2[[#This Row],[my new versions]],"'","")," ")</f>
        <v>RXN-HKYNH_c_FWD-rt0357</v>
      </c>
      <c r="H2504">
        <f>_xlfn.XLOOKUP(Table2[[#This Row],[name]],Table1[name],Table1[1/h],0)</f>
        <v>0</v>
      </c>
      <c r="I2504" t="b">
        <f>OR(Table2[[#This Row],[match]]=0,ROUNDUP(_xlfn.NUMBERVALUE(Table2[[#This Row],[match]]),4)=ROUNDUP(_xlfn.NUMBERVALUE(Table2[[#This Row],[1/h]]),4))</f>
        <v>1</v>
      </c>
    </row>
    <row r="2505" spans="5:9">
      <c r="E2505" t="s">
        <v>2912</v>
      </c>
      <c r="F2505">
        <f>_xlfn.NUMBERVALUE(_xlfn.TEXTAFTER(Table2[[#This Row],[my new versions]]," ",-1))</f>
        <v>12673.550496858699</v>
      </c>
      <c r="G2505" t="str">
        <f>_xlfn.TEXTBEFORE(SUBSTITUTE(Table2[[#This Row],[my new versions]],"'","")," ")</f>
        <v>RXN-HLYSMT_m_FWD-rt1397</v>
      </c>
      <c r="H2505">
        <f>_xlfn.XLOOKUP(Table2[[#This Row],[name]],Table1[name],Table1[1/h],0)</f>
        <v>0</v>
      </c>
      <c r="I2505" t="b">
        <f>OR(Table2[[#This Row],[match]]=0,ROUNDUP(_xlfn.NUMBERVALUE(Table2[[#This Row],[match]]),4)=ROUNDUP(_xlfn.NUMBERVALUE(Table2[[#This Row],[1/h]]),4))</f>
        <v>1</v>
      </c>
    </row>
    <row r="2506" spans="5:9">
      <c r="E2506" t="s">
        <v>2913</v>
      </c>
      <c r="F2506">
        <f>_xlfn.NUMBERVALUE(_xlfn.TEXTAFTER(Table2[[#This Row],[my new versions]]," ",-1))</f>
        <v>12673.550496858699</v>
      </c>
      <c r="G2506" t="str">
        <f>_xlfn.TEXTBEFORE(SUBSTITUTE(Table2[[#This Row],[my new versions]],"'","")," ")</f>
        <v>RXN-HLYSMT_m_FWD-rt1965</v>
      </c>
      <c r="H2506">
        <f>_xlfn.XLOOKUP(Table2[[#This Row],[name]],Table1[name],Table1[1/h],0)</f>
        <v>0</v>
      </c>
      <c r="I2506" t="b">
        <f>OR(Table2[[#This Row],[match]]=0,ROUNDUP(_xlfn.NUMBERVALUE(Table2[[#This Row],[match]]),4)=ROUNDUP(_xlfn.NUMBERVALUE(Table2[[#This Row],[1/h]]),4))</f>
        <v>1</v>
      </c>
    </row>
    <row r="2507" spans="5:9">
      <c r="E2507" t="s">
        <v>2914</v>
      </c>
      <c r="F2507">
        <f>_xlfn.NUMBERVALUE(_xlfn.TEXTAFTER(Table2[[#This Row],[my new versions]]," ",-1))</f>
        <v>12673.550496858699</v>
      </c>
      <c r="G2507" t="str">
        <f>_xlfn.TEXTBEFORE(SUBSTITUTE(Table2[[#This Row],[my new versions]],"'","")," ")</f>
        <v>RXN-HLYSMT_m_FWD-rt2181</v>
      </c>
      <c r="H2507">
        <f>_xlfn.XLOOKUP(Table2[[#This Row],[name]],Table1[name],Table1[1/h],0)</f>
        <v>0</v>
      </c>
      <c r="I2507" t="b">
        <f>OR(Table2[[#This Row],[match]]=0,ROUNDUP(_xlfn.NUMBERVALUE(Table2[[#This Row],[match]]),4)=ROUNDUP(_xlfn.NUMBERVALUE(Table2[[#This Row],[1/h]]),4))</f>
        <v>1</v>
      </c>
    </row>
    <row r="2508" spans="5:9">
      <c r="E2508" t="s">
        <v>2915</v>
      </c>
      <c r="F2508">
        <f>_xlfn.NUMBERVALUE(_xlfn.TEXTAFTER(Table2[[#This Row],[my new versions]]," ",-1))</f>
        <v>12673.550496858699</v>
      </c>
      <c r="G2508" t="str">
        <f>_xlfn.TEXTBEFORE(SUBSTITUTE(Table2[[#This Row],[my new versions]],"'","")," ")</f>
        <v>RXN-HLYSMT_m_FWD-rt2220</v>
      </c>
      <c r="H2508">
        <f>_xlfn.XLOOKUP(Table2[[#This Row],[name]],Table1[name],Table1[1/h],0)</f>
        <v>0</v>
      </c>
      <c r="I2508" t="b">
        <f>OR(Table2[[#This Row],[match]]=0,ROUNDUP(_xlfn.NUMBERVALUE(Table2[[#This Row],[match]]),4)=ROUNDUP(_xlfn.NUMBERVALUE(Table2[[#This Row],[1/h]]),4))</f>
        <v>1</v>
      </c>
    </row>
    <row r="2509" spans="5:9">
      <c r="E2509" t="s">
        <v>2916</v>
      </c>
      <c r="F2509">
        <f>_xlfn.NUMBERVALUE(_xlfn.TEXTAFTER(Table2[[#This Row],[my new versions]]," ",-1))</f>
        <v>12673.550496858699</v>
      </c>
      <c r="G2509" t="str">
        <f>_xlfn.TEXTBEFORE(SUBSTITUTE(Table2[[#This Row],[my new versions]],"'","")," ")</f>
        <v>RXN-HLYSMT_m_FWD-rt4178</v>
      </c>
      <c r="H2509">
        <f>_xlfn.XLOOKUP(Table2[[#This Row],[name]],Table1[name],Table1[1/h],0)</f>
        <v>0</v>
      </c>
      <c r="I2509" t="b">
        <f>OR(Table2[[#This Row],[match]]=0,ROUNDUP(_xlfn.NUMBERVALUE(Table2[[#This Row],[match]]),4)=ROUNDUP(_xlfn.NUMBERVALUE(Table2[[#This Row],[1/h]]),4))</f>
        <v>1</v>
      </c>
    </row>
    <row r="2510" spans="5:9">
      <c r="E2510" t="s">
        <v>2917</v>
      </c>
      <c r="F2510">
        <f>_xlfn.NUMBERVALUE(_xlfn.TEXTAFTER(Table2[[#This Row],[my new versions]]," ",-1))</f>
        <v>12673.550496858699</v>
      </c>
      <c r="G2510" t="str">
        <f>_xlfn.TEXTBEFORE(SUBSTITUTE(Table2[[#This Row],[my new versions]],"'","")," ")</f>
        <v>RXN-HLYSMT_m_FWD-rt6162</v>
      </c>
      <c r="H2510">
        <f>_xlfn.XLOOKUP(Table2[[#This Row],[name]],Table1[name],Table1[1/h],0)</f>
        <v>0</v>
      </c>
      <c r="I2510" t="b">
        <f>OR(Table2[[#This Row],[match]]=0,ROUNDUP(_xlfn.NUMBERVALUE(Table2[[#This Row],[match]]),4)=ROUNDUP(_xlfn.NUMBERVALUE(Table2[[#This Row],[1/h]]),4))</f>
        <v>1</v>
      </c>
    </row>
    <row r="2511" spans="5:9">
      <c r="E2511" t="s">
        <v>2918</v>
      </c>
      <c r="F2511">
        <f>_xlfn.NUMBERVALUE(_xlfn.TEXTAFTER(Table2[[#This Row],[my new versions]]," ",-1))</f>
        <v>12673.550496858699</v>
      </c>
      <c r="G2511" t="str">
        <f>_xlfn.TEXTBEFORE(SUBSTITUTE(Table2[[#This Row],[my new versions]],"'","")," ")</f>
        <v>RXN-HLYSMT_m_FWD-rt6500</v>
      </c>
      <c r="H2511">
        <f>_xlfn.XLOOKUP(Table2[[#This Row],[name]],Table1[name],Table1[1/h],0)</f>
        <v>0</v>
      </c>
      <c r="I2511" t="b">
        <f>OR(Table2[[#This Row],[match]]=0,ROUNDUP(_xlfn.NUMBERVALUE(Table2[[#This Row],[match]]),4)=ROUNDUP(_xlfn.NUMBERVALUE(Table2[[#This Row],[1/h]]),4))</f>
        <v>1</v>
      </c>
    </row>
    <row r="2512" spans="5:9">
      <c r="E2512" t="s">
        <v>2919</v>
      </c>
      <c r="F2512">
        <f>_xlfn.NUMBERVALUE(_xlfn.TEXTAFTER(Table2[[#This Row],[my new versions]]," ",-1))</f>
        <v>944154.300920657</v>
      </c>
      <c r="G2512" t="str">
        <f>_xlfn.TEXTBEFORE(SUBSTITUTE(Table2[[#This Row],[my new versions]],"'","")," ")</f>
        <v>RXN-HMGCOAR_c_FWD-rt1206</v>
      </c>
      <c r="H2512">
        <f>_xlfn.XLOOKUP(Table2[[#This Row],[name]],Table1[name],Table1[1/h],0)</f>
        <v>944154.30092065572</v>
      </c>
      <c r="I2512" t="b">
        <f>OR(Table2[[#This Row],[match]]=0,ROUNDUP(_xlfn.NUMBERVALUE(Table2[[#This Row],[match]]),4)=ROUNDUP(_xlfn.NUMBERVALUE(Table2[[#This Row],[1/h]]),4))</f>
        <v>1</v>
      </c>
    </row>
    <row r="2513" spans="5:9">
      <c r="E2513" t="s">
        <v>2920</v>
      </c>
      <c r="F2513">
        <f>_xlfn.NUMBERVALUE(_xlfn.TEXTAFTER(Table2[[#This Row],[my new versions]]," ",-1))</f>
        <v>69105.682100296603</v>
      </c>
      <c r="G2513" t="str">
        <f>_xlfn.TEXTBEFORE(SUBSTITUTE(Table2[[#This Row],[my new versions]],"'","")," ")</f>
        <v>RXN-HMGCOAS_c_FWD-rt3754_c</v>
      </c>
      <c r="H2513">
        <f>_xlfn.XLOOKUP(Table2[[#This Row],[name]],Table1[name],Table1[1/h],0)</f>
        <v>69105.682100296443</v>
      </c>
      <c r="I2513" t="b">
        <f>OR(Table2[[#This Row],[match]]=0,ROUNDUP(_xlfn.NUMBERVALUE(Table2[[#This Row],[match]]),4)=ROUNDUP(_xlfn.NUMBERVALUE(Table2[[#This Row],[1/h]]),4))</f>
        <v>1</v>
      </c>
    </row>
    <row r="2514" spans="5:9">
      <c r="E2514" t="s">
        <v>2921</v>
      </c>
      <c r="F2514">
        <f>_xlfn.NUMBERVALUE(_xlfn.TEXTAFTER(Table2[[#This Row],[my new versions]]," ",-1))</f>
        <v>12673.550496858699</v>
      </c>
      <c r="G2514" t="str">
        <f>_xlfn.TEXTBEFORE(SUBSTITUTE(Table2[[#This Row],[my new versions]],"'","")," ")</f>
        <v>RXN-HMGCOAS_m_FWD-rt3754_m</v>
      </c>
      <c r="H2514">
        <f>_xlfn.XLOOKUP(Table2[[#This Row],[name]],Table1[name],Table1[1/h],0)</f>
        <v>0</v>
      </c>
      <c r="I2514" t="b">
        <f>OR(Table2[[#This Row],[match]]=0,ROUNDUP(_xlfn.NUMBERVALUE(Table2[[#This Row],[match]]),4)=ROUNDUP(_xlfn.NUMBERVALUE(Table2[[#This Row],[1/h]]),4))</f>
        <v>1</v>
      </c>
    </row>
    <row r="2515" spans="5:9">
      <c r="E2515" t="s">
        <v>2922</v>
      </c>
      <c r="F2515">
        <f>_xlfn.NUMBERVALUE(_xlfn.TEXTAFTER(Table2[[#This Row],[my new versions]]," ",-1))</f>
        <v>12673.550496858699</v>
      </c>
      <c r="G2515" t="str">
        <f>_xlfn.TEXTBEFORE(SUBSTITUTE(Table2[[#This Row],[my new versions]],"'","")," ")</f>
        <v>RXN-HMGCOAt_c_m_FWD-SPONT</v>
      </c>
      <c r="H2515">
        <f>_xlfn.XLOOKUP(Table2[[#This Row],[name]],Table1[name],Table1[1/h],0)</f>
        <v>0</v>
      </c>
      <c r="I2515" t="b">
        <f>OR(Table2[[#This Row],[match]]=0,ROUNDUP(_xlfn.NUMBERVALUE(Table2[[#This Row],[match]]),4)=ROUNDUP(_xlfn.NUMBERVALUE(Table2[[#This Row],[1/h]]),4))</f>
        <v>1</v>
      </c>
    </row>
    <row r="2516" spans="5:9">
      <c r="E2516" t="s">
        <v>2923</v>
      </c>
      <c r="F2516">
        <f>_xlfn.NUMBERVALUE(_xlfn.TEXTAFTER(Table2[[#This Row],[my new versions]]," ",-1))</f>
        <v>12673.550496858699</v>
      </c>
      <c r="G2516" t="str">
        <f>_xlfn.TEXTBEFORE(SUBSTITUTE(Table2[[#This Row],[my new versions]],"'","")," ")</f>
        <v>RXN-HMGCOAt_c_m_REV-SPONT</v>
      </c>
      <c r="H2516">
        <f>_xlfn.XLOOKUP(Table2[[#This Row],[name]],Table1[name],Table1[1/h],0)</f>
        <v>0</v>
      </c>
      <c r="I2516" t="b">
        <f>OR(Table2[[#This Row],[match]]=0,ROUNDUP(_xlfn.NUMBERVALUE(Table2[[#This Row],[match]]),4)=ROUNDUP(_xlfn.NUMBERVALUE(Table2[[#This Row],[1/h]]),4))</f>
        <v>1</v>
      </c>
    </row>
    <row r="2517" spans="5:9">
      <c r="E2517" t="s">
        <v>2924</v>
      </c>
      <c r="F2517">
        <f>_xlfn.NUMBERVALUE(_xlfn.TEXTAFTER(Table2[[#This Row],[my new versions]]," ",-1))</f>
        <v>12673.550496858699</v>
      </c>
      <c r="G2517" t="str">
        <f>_xlfn.TEXTBEFORE(SUBSTITUTE(Table2[[#This Row],[my new versions]],"'","")," ")</f>
        <v>RXN-HMPK1_c_FWD-rt4410</v>
      </c>
      <c r="H2517">
        <f>_xlfn.XLOOKUP(Table2[[#This Row],[name]],Table1[name],Table1[1/h],0)</f>
        <v>0</v>
      </c>
      <c r="I2517" t="b">
        <f>OR(Table2[[#This Row],[match]]=0,ROUNDUP(_xlfn.NUMBERVALUE(Table2[[#This Row],[match]]),4)=ROUNDUP(_xlfn.NUMBERVALUE(Table2[[#This Row],[1/h]]),4))</f>
        <v>1</v>
      </c>
    </row>
    <row r="2518" spans="5:9">
      <c r="E2518" t="s">
        <v>2925</v>
      </c>
      <c r="F2518">
        <f>_xlfn.NUMBERVALUE(_xlfn.TEXTAFTER(Table2[[#This Row],[my new versions]]," ",-1))</f>
        <v>79.743712526326902</v>
      </c>
      <c r="G2518" t="str">
        <f>_xlfn.TEXTBEFORE(SUBSTITUTE(Table2[[#This Row],[my new versions]],"'","")," ")</f>
        <v>RXN-HOMOX_m_FWD-COX15ARH1YAH1</v>
      </c>
      <c r="H2518">
        <f>_xlfn.XLOOKUP(Table2[[#This Row],[name]],Table1[name],Table1[1/h],0)</f>
        <v>79.743712526326803</v>
      </c>
      <c r="I2518" t="b">
        <f>OR(Table2[[#This Row],[match]]=0,ROUNDUP(_xlfn.NUMBERVALUE(Table2[[#This Row],[match]]),4)=ROUNDUP(_xlfn.NUMBERVALUE(Table2[[#This Row],[1/h]]),4))</f>
        <v>1</v>
      </c>
    </row>
    <row r="2519" spans="5:9">
      <c r="E2519" t="s">
        <v>2926</v>
      </c>
      <c r="F2519">
        <f>_xlfn.NUMBERVALUE(_xlfn.TEXTAFTER(Table2[[#This Row],[my new versions]]," ",-1))</f>
        <v>12673.550496858699</v>
      </c>
      <c r="G2519" t="str">
        <f>_xlfn.TEXTBEFORE(SUBSTITUTE(Table2[[#This Row],[my new versions]],"'","")," ")</f>
        <v>RXN-HOMt_c_e_FWD-SPONT</v>
      </c>
      <c r="H2519">
        <f>_xlfn.XLOOKUP(Table2[[#This Row],[name]],Table1[name],Table1[1/h],0)</f>
        <v>0</v>
      </c>
      <c r="I2519" t="b">
        <f>OR(Table2[[#This Row],[match]]=0,ROUNDUP(_xlfn.NUMBERVALUE(Table2[[#This Row],[match]]),4)=ROUNDUP(_xlfn.NUMBERVALUE(Table2[[#This Row],[1/h]]),4))</f>
        <v>1</v>
      </c>
    </row>
    <row r="2520" spans="5:9">
      <c r="E2520" t="s">
        <v>2927</v>
      </c>
      <c r="F2520">
        <f>_xlfn.NUMBERVALUE(_xlfn.TEXTAFTER(Table2[[#This Row],[my new versions]]," ",-1))</f>
        <v>12673.550496858699</v>
      </c>
      <c r="G2520" t="str">
        <f>_xlfn.TEXTBEFORE(SUBSTITUTE(Table2[[#This Row],[my new versions]],"'","")," ")</f>
        <v>RXN-HOMt_c_e_REV-SPONT</v>
      </c>
      <c r="H2520">
        <f>_xlfn.XLOOKUP(Table2[[#This Row],[name]],Table1[name],Table1[1/h],0)</f>
        <v>0</v>
      </c>
      <c r="I2520" t="b">
        <f>OR(Table2[[#This Row],[match]]=0,ROUNDUP(_xlfn.NUMBERVALUE(Table2[[#This Row],[match]]),4)=ROUNDUP(_xlfn.NUMBERVALUE(Table2[[#This Row],[1/h]]),4))</f>
        <v>1</v>
      </c>
    </row>
    <row r="2521" spans="5:9">
      <c r="E2521" t="s">
        <v>2928</v>
      </c>
      <c r="F2521">
        <f>_xlfn.NUMBERVALUE(_xlfn.TEXTAFTER(Table2[[#This Row],[my new versions]]," ",-1))</f>
        <v>12673.550496858699</v>
      </c>
      <c r="G2521" t="str">
        <f>_xlfn.TEXTBEFORE(SUBSTITUTE(Table2[[#This Row],[my new versions]],"'","")," ")</f>
        <v>RXN-HPPK2_m_FWD-rt6009</v>
      </c>
      <c r="H2521">
        <f>_xlfn.XLOOKUP(Table2[[#This Row],[name]],Table1[name],Table1[1/h],0)</f>
        <v>0</v>
      </c>
      <c r="I2521" t="b">
        <f>OR(Table2[[#This Row],[match]]=0,ROUNDUP(_xlfn.NUMBERVALUE(Table2[[#This Row],[match]]),4)=ROUNDUP(_xlfn.NUMBERVALUE(Table2[[#This Row],[1/h]]),4))</f>
        <v>1</v>
      </c>
    </row>
    <row r="2522" spans="5:9">
      <c r="E2522" t="s">
        <v>2929</v>
      </c>
      <c r="F2522">
        <f>_xlfn.NUMBERVALUE(_xlfn.TEXTAFTER(Table2[[#This Row],[my new versions]]," ",-1))</f>
        <v>12673.550496858699</v>
      </c>
      <c r="G2522" t="str">
        <f>_xlfn.TEXTBEFORE(SUBSTITUTE(Table2[[#This Row],[my new versions]],"'","")," ")</f>
        <v>RXN-HPRORy_c_FWD-rt5064</v>
      </c>
      <c r="H2522">
        <f>_xlfn.XLOOKUP(Table2[[#This Row],[name]],Table1[name],Table1[1/h],0)</f>
        <v>0</v>
      </c>
      <c r="I2522" t="b">
        <f>OR(Table2[[#This Row],[match]]=0,ROUNDUP(_xlfn.NUMBERVALUE(Table2[[#This Row],[match]]),4)=ROUNDUP(_xlfn.NUMBERVALUE(Table2[[#This Row],[1/h]]),4))</f>
        <v>1</v>
      </c>
    </row>
    <row r="2523" spans="5:9">
      <c r="E2523" t="s">
        <v>2930</v>
      </c>
      <c r="F2523">
        <f>_xlfn.NUMBERVALUE(_xlfn.TEXTAFTER(Table2[[#This Row],[my new versions]]," ",-1))</f>
        <v>12673.550496858699</v>
      </c>
      <c r="G2523" t="str">
        <f>_xlfn.TEXTBEFORE(SUBSTITUTE(Table2[[#This Row],[my new versions]],"'","")," ")</f>
        <v>RXN-HQLOR_c_FWD-rt3938</v>
      </c>
      <c r="H2523">
        <f>_xlfn.XLOOKUP(Table2[[#This Row],[name]],Table1[name],Table1[1/h],0)</f>
        <v>0</v>
      </c>
      <c r="I2523" t="b">
        <f>OR(Table2[[#This Row],[match]]=0,ROUNDUP(_xlfn.NUMBERVALUE(Table2[[#This Row],[match]]),4)=ROUNDUP(_xlfn.NUMBERVALUE(Table2[[#This Row],[1/h]]),4))</f>
        <v>1</v>
      </c>
    </row>
    <row r="2524" spans="5:9">
      <c r="E2524" t="s">
        <v>2931</v>
      </c>
      <c r="F2524">
        <f>_xlfn.NUMBERVALUE(_xlfn.TEXTAFTER(Table2[[#This Row],[my new versions]]," ",-1))</f>
        <v>76.327834220260002</v>
      </c>
      <c r="G2524" t="str">
        <f>_xlfn.TEXTBEFORE(SUBSTITUTE(Table2[[#This Row],[my new versions]],"'","")," ")</f>
        <v>RXN-HSDx_c_FWD-rt3712</v>
      </c>
      <c r="H2524">
        <f>_xlfn.XLOOKUP(Table2[[#This Row],[name]],Table1[name],Table1[1/h],0)</f>
        <v>76.327834220259831</v>
      </c>
      <c r="I2524" t="b">
        <f>OR(Table2[[#This Row],[match]]=0,ROUNDUP(_xlfn.NUMBERVALUE(Table2[[#This Row],[match]]),4)=ROUNDUP(_xlfn.NUMBERVALUE(Table2[[#This Row],[1/h]]),4))</f>
        <v>1</v>
      </c>
    </row>
    <row r="2525" spans="5:9">
      <c r="E2525" t="s">
        <v>2932</v>
      </c>
      <c r="F2525">
        <f>_xlfn.NUMBERVALUE(_xlfn.TEXTAFTER(Table2[[#This Row],[my new versions]]," ",-1))</f>
        <v>12673.550496858699</v>
      </c>
      <c r="G2525" t="str">
        <f>_xlfn.TEXTBEFORE(SUBSTITUTE(Table2[[#This Row],[my new versions]],"'","")," ")</f>
        <v>RXN-HSDx_c_FWD-rt8370</v>
      </c>
      <c r="H2525">
        <f>_xlfn.XLOOKUP(Table2[[#This Row],[name]],Table1[name],Table1[1/h],0)</f>
        <v>0</v>
      </c>
      <c r="I2525" t="b">
        <f>OR(Table2[[#This Row],[match]]=0,ROUNDUP(_xlfn.NUMBERVALUE(Table2[[#This Row],[match]]),4)=ROUNDUP(_xlfn.NUMBERVALUE(Table2[[#This Row],[1/h]]),4))</f>
        <v>1</v>
      </c>
    </row>
    <row r="2526" spans="5:9">
      <c r="E2526" t="s">
        <v>2933</v>
      </c>
      <c r="F2526">
        <f>_xlfn.NUMBERVALUE(_xlfn.TEXTAFTER(Table2[[#This Row],[my new versions]]," ",-1))</f>
        <v>12673.550496858699</v>
      </c>
      <c r="G2526" t="str">
        <f>_xlfn.TEXTBEFORE(SUBSTITUTE(Table2[[#This Row],[my new versions]],"'","")," ")</f>
        <v>RXN-HSDy_c_FWD-rt3712</v>
      </c>
      <c r="H2526">
        <f>_xlfn.XLOOKUP(Table2[[#This Row],[name]],Table1[name],Table1[1/h],0)</f>
        <v>0</v>
      </c>
      <c r="I2526" t="b">
        <f>OR(Table2[[#This Row],[match]]=0,ROUNDUP(_xlfn.NUMBERVALUE(Table2[[#This Row],[match]]),4)=ROUNDUP(_xlfn.NUMBERVALUE(Table2[[#This Row],[1/h]]),4))</f>
        <v>1</v>
      </c>
    </row>
    <row r="2527" spans="5:9">
      <c r="E2527" t="s">
        <v>2934</v>
      </c>
      <c r="F2527">
        <f>_xlfn.NUMBERVALUE(_xlfn.TEXTAFTER(Table2[[#This Row],[my new versions]]," ",-1))</f>
        <v>12673.550496858699</v>
      </c>
      <c r="G2527" t="str">
        <f>_xlfn.TEXTBEFORE(SUBSTITUTE(Table2[[#This Row],[my new versions]],"'","")," ")</f>
        <v>RXN-HSDy_c_FWD-rt8370</v>
      </c>
      <c r="H2527">
        <f>_xlfn.XLOOKUP(Table2[[#This Row],[name]],Table1[name],Table1[1/h],0)</f>
        <v>0</v>
      </c>
      <c r="I2527" t="b">
        <f>OR(Table2[[#This Row],[match]]=0,ROUNDUP(_xlfn.NUMBERVALUE(Table2[[#This Row],[match]]),4)=ROUNDUP(_xlfn.NUMBERVALUE(Table2[[#This Row],[1/h]]),4))</f>
        <v>1</v>
      </c>
    </row>
    <row r="2528" spans="5:9">
      <c r="E2528" t="s">
        <v>2935</v>
      </c>
      <c r="F2528">
        <f>_xlfn.NUMBERVALUE(_xlfn.TEXTAFTER(Table2[[#This Row],[my new versions]]," ",-1))</f>
        <v>84.301245739003704</v>
      </c>
      <c r="G2528" t="str">
        <f>_xlfn.TEXTBEFORE(SUBSTITUTE(Table2[[#This Row],[my new versions]],"'","")," ")</f>
        <v>RXN-HSERTA_c_FWD-rt4145</v>
      </c>
      <c r="H2528">
        <f>_xlfn.XLOOKUP(Table2[[#This Row],[name]],Table1[name],Table1[1/h],0)</f>
        <v>84.30124573900369</v>
      </c>
      <c r="I2528" t="b">
        <f>OR(Table2[[#This Row],[match]]=0,ROUNDUP(_xlfn.NUMBERVALUE(Table2[[#This Row],[match]]),4)=ROUNDUP(_xlfn.NUMBERVALUE(Table2[[#This Row],[1/h]]),4))</f>
        <v>1</v>
      </c>
    </row>
    <row r="2529" spans="5:9">
      <c r="E2529" t="s">
        <v>2936</v>
      </c>
      <c r="F2529">
        <f>_xlfn.NUMBERVALUE(_xlfn.TEXTAFTER(Table2[[#This Row],[my new versions]]," ",-1))</f>
        <v>28.427817632819401</v>
      </c>
      <c r="G2529" t="str">
        <f>_xlfn.TEXTBEFORE(SUBSTITUTE(Table2[[#This Row],[my new versions]],"'","")," ")</f>
        <v>RXN-HSK_c_FWD-rt0283</v>
      </c>
      <c r="H2529">
        <f>_xlfn.XLOOKUP(Table2[[#This Row],[name]],Table1[name],Table1[1/h],0)</f>
        <v>28.427817632819401</v>
      </c>
      <c r="I2529" t="b">
        <f>OR(Table2[[#This Row],[match]]=0,ROUNDUP(_xlfn.NUMBERVALUE(Table2[[#This Row],[match]]),4)=ROUNDUP(_xlfn.NUMBERVALUE(Table2[[#This Row],[1/h]]),4))</f>
        <v>1</v>
      </c>
    </row>
    <row r="2530" spans="5:9">
      <c r="E2530" t="s">
        <v>2937</v>
      </c>
      <c r="F2530">
        <f>_xlfn.NUMBERVALUE(_xlfn.TEXTAFTER(Table2[[#This Row],[my new versions]]," ",-1))</f>
        <v>4.7464590020098196</v>
      </c>
      <c r="G2530" t="str">
        <f>_xlfn.TEXTBEFORE(SUBSTITUTE(Table2[[#This Row],[my new versions]],"'","")," ")</f>
        <v>RXN-HSTPT_c_FWD-rt4862</v>
      </c>
      <c r="H2530">
        <f>_xlfn.XLOOKUP(Table2[[#This Row],[name]],Table1[name],Table1[1/h],0)</f>
        <v>4.7464590020097965</v>
      </c>
      <c r="I2530" t="b">
        <f>OR(Table2[[#This Row],[match]]=0,ROUNDUP(_xlfn.NUMBERVALUE(Table2[[#This Row],[match]]),4)=ROUNDUP(_xlfn.NUMBERVALUE(Table2[[#This Row],[1/h]]),4))</f>
        <v>1</v>
      </c>
    </row>
    <row r="2531" spans="5:9">
      <c r="E2531" t="s">
        <v>2938</v>
      </c>
      <c r="F2531">
        <f>_xlfn.NUMBERVALUE(_xlfn.TEXTAFTER(Table2[[#This Row],[my new versions]]," ",-1))</f>
        <v>12673.550496858699</v>
      </c>
      <c r="G2531" t="str">
        <f>_xlfn.TEXTBEFORE(SUBSTITUTE(Table2[[#This Row],[my new versions]],"'","")," ")</f>
        <v>RXN-Ht_c_e_FWD-SPONT</v>
      </c>
      <c r="H2531">
        <f>_xlfn.XLOOKUP(Table2[[#This Row],[name]],Table1[name],Table1[1/h],0)</f>
        <v>0</v>
      </c>
      <c r="I2531" t="b">
        <f>OR(Table2[[#This Row],[match]]=0,ROUNDUP(_xlfn.NUMBERVALUE(Table2[[#This Row],[match]]),4)=ROUNDUP(_xlfn.NUMBERVALUE(Table2[[#This Row],[1/h]]),4))</f>
        <v>1</v>
      </c>
    </row>
    <row r="2532" spans="5:9">
      <c r="E2532" t="s">
        <v>2939</v>
      </c>
      <c r="F2532">
        <f>_xlfn.NUMBERVALUE(_xlfn.TEXTAFTER(Table2[[#This Row],[my new versions]]," ",-1))</f>
        <v>12673.550496858699</v>
      </c>
      <c r="G2532" t="str">
        <f>_xlfn.TEXTBEFORE(SUBSTITUTE(Table2[[#This Row],[my new versions]],"'","")," ")</f>
        <v>RXN-Ht_c_en_FWD-SPONT</v>
      </c>
      <c r="H2532">
        <f>_xlfn.XLOOKUP(Table2[[#This Row],[name]],Table1[name],Table1[1/h],0)</f>
        <v>0</v>
      </c>
      <c r="I2532" t="b">
        <f>OR(Table2[[#This Row],[match]]=0,ROUNDUP(_xlfn.NUMBERVALUE(Table2[[#This Row],[match]]),4)=ROUNDUP(_xlfn.NUMBERVALUE(Table2[[#This Row],[1/h]]),4))</f>
        <v>1</v>
      </c>
    </row>
    <row r="2533" spans="5:9">
      <c r="E2533" t="s">
        <v>2940</v>
      </c>
      <c r="F2533">
        <f>_xlfn.NUMBERVALUE(_xlfn.TEXTAFTER(Table2[[#This Row],[my new versions]]," ",-1))</f>
        <v>12673.550496858699</v>
      </c>
      <c r="G2533" t="str">
        <f>_xlfn.TEXTBEFORE(SUBSTITUTE(Table2[[#This Row],[my new versions]],"'","")," ")</f>
        <v>RXN-Ht_c_en_REV-SPONT</v>
      </c>
      <c r="H2533">
        <f>_xlfn.XLOOKUP(Table2[[#This Row],[name]],Table1[name],Table1[1/h],0)</f>
        <v>0</v>
      </c>
      <c r="I2533" t="b">
        <f>OR(Table2[[#This Row],[match]]=0,ROUNDUP(_xlfn.NUMBERVALUE(Table2[[#This Row],[match]]),4)=ROUNDUP(_xlfn.NUMBERVALUE(Table2[[#This Row],[1/h]]),4))</f>
        <v>1</v>
      </c>
    </row>
    <row r="2534" spans="5:9">
      <c r="E2534" t="s">
        <v>2941</v>
      </c>
      <c r="F2534">
        <f>_xlfn.NUMBERVALUE(_xlfn.TEXTAFTER(Table2[[#This Row],[my new versions]]," ",-1))</f>
        <v>12673.550496858699</v>
      </c>
      <c r="G2534" t="str">
        <f>_xlfn.TEXTBEFORE(SUBSTITUTE(Table2[[#This Row],[my new versions]],"'","")," ")</f>
        <v>RXN-Ht_c_g_FWD-SPONT</v>
      </c>
      <c r="H2534">
        <f>_xlfn.XLOOKUP(Table2[[#This Row],[name]],Table1[name],Table1[1/h],0)</f>
        <v>0</v>
      </c>
      <c r="I2534" t="b">
        <f>OR(Table2[[#This Row],[match]]=0,ROUNDUP(_xlfn.NUMBERVALUE(Table2[[#This Row],[match]]),4)=ROUNDUP(_xlfn.NUMBERVALUE(Table2[[#This Row],[1/h]]),4))</f>
        <v>1</v>
      </c>
    </row>
    <row r="2535" spans="5:9">
      <c r="E2535" t="s">
        <v>2942</v>
      </c>
      <c r="F2535">
        <f>_xlfn.NUMBERVALUE(_xlfn.TEXTAFTER(Table2[[#This Row],[my new versions]]," ",-1))</f>
        <v>12673.550496858699</v>
      </c>
      <c r="G2535" t="str">
        <f>_xlfn.TEXTBEFORE(SUBSTITUTE(Table2[[#This Row],[my new versions]],"'","")," ")</f>
        <v>RXN-Ht_c_g_REV-SPONT</v>
      </c>
      <c r="H2535">
        <f>_xlfn.XLOOKUP(Table2[[#This Row],[name]],Table1[name],Table1[1/h],0)</f>
        <v>0</v>
      </c>
      <c r="I2535" t="b">
        <f>OR(Table2[[#This Row],[match]]=0,ROUNDUP(_xlfn.NUMBERVALUE(Table2[[#This Row],[match]]),4)=ROUNDUP(_xlfn.NUMBERVALUE(Table2[[#This Row],[1/h]]),4))</f>
        <v>1</v>
      </c>
    </row>
    <row r="2536" spans="5:9">
      <c r="E2536" t="s">
        <v>2943</v>
      </c>
      <c r="F2536">
        <f>_xlfn.NUMBERVALUE(_xlfn.TEXTAFTER(Table2[[#This Row],[my new versions]]," ",-1))</f>
        <v>12673.550496858699</v>
      </c>
      <c r="G2536" t="str">
        <f>_xlfn.TEXTBEFORE(SUBSTITUTE(Table2[[#This Row],[my new versions]],"'","")," ")</f>
        <v>RXN-Ht_c_gm_FWD-SPONT</v>
      </c>
      <c r="H2536">
        <f>_xlfn.XLOOKUP(Table2[[#This Row],[name]],Table1[name],Table1[1/h],0)</f>
        <v>0</v>
      </c>
      <c r="I2536" t="b">
        <f>OR(Table2[[#This Row],[match]]=0,ROUNDUP(_xlfn.NUMBERVALUE(Table2[[#This Row],[match]]),4)=ROUNDUP(_xlfn.NUMBERVALUE(Table2[[#This Row],[1/h]]),4))</f>
        <v>1</v>
      </c>
    </row>
    <row r="2537" spans="5:9">
      <c r="E2537" t="s">
        <v>2944</v>
      </c>
      <c r="F2537">
        <f>_xlfn.NUMBERVALUE(_xlfn.TEXTAFTER(Table2[[#This Row],[my new versions]]," ",-1))</f>
        <v>12673.550496858699</v>
      </c>
      <c r="G2537" t="str">
        <f>_xlfn.TEXTBEFORE(SUBSTITUTE(Table2[[#This Row],[my new versions]],"'","")," ")</f>
        <v>RXN-Ht_c_gm_REV-SPONT</v>
      </c>
      <c r="H2537">
        <f>_xlfn.XLOOKUP(Table2[[#This Row],[name]],Table1[name],Table1[1/h],0)</f>
        <v>0</v>
      </c>
      <c r="I2537" t="b">
        <f>OR(Table2[[#This Row],[match]]=0,ROUNDUP(_xlfn.NUMBERVALUE(Table2[[#This Row],[match]]),4)=ROUNDUP(_xlfn.NUMBERVALUE(Table2[[#This Row],[1/h]]),4))</f>
        <v>1</v>
      </c>
    </row>
    <row r="2538" spans="5:9">
      <c r="E2538" t="s">
        <v>2945</v>
      </c>
      <c r="F2538">
        <f>_xlfn.NUMBERVALUE(_xlfn.TEXTAFTER(Table2[[#This Row],[my new versions]]," ",-1))</f>
        <v>12673.550496858699</v>
      </c>
      <c r="G2538" t="str">
        <f>_xlfn.TEXTBEFORE(SUBSTITUTE(Table2[[#This Row],[my new versions]],"'","")," ")</f>
        <v>RXN-Ht_c_l_FWD-SPONT</v>
      </c>
      <c r="H2538">
        <f>_xlfn.XLOOKUP(Table2[[#This Row],[name]],Table1[name],Table1[1/h],0)</f>
        <v>0</v>
      </c>
      <c r="I2538" t="b">
        <f>OR(Table2[[#This Row],[match]]=0,ROUNDUP(_xlfn.NUMBERVALUE(Table2[[#This Row],[match]]),4)=ROUNDUP(_xlfn.NUMBERVALUE(Table2[[#This Row],[1/h]]),4))</f>
        <v>1</v>
      </c>
    </row>
    <row r="2539" spans="5:9">
      <c r="E2539" t="s">
        <v>2946</v>
      </c>
      <c r="F2539">
        <f>_xlfn.NUMBERVALUE(_xlfn.TEXTAFTER(Table2[[#This Row],[my new versions]]," ",-1))</f>
        <v>12673.550496858699</v>
      </c>
      <c r="G2539" t="str">
        <f>_xlfn.TEXTBEFORE(SUBSTITUTE(Table2[[#This Row],[my new versions]],"'","")," ")</f>
        <v>RXN-Ht_c_l_REV-SPONT</v>
      </c>
      <c r="H2539">
        <f>_xlfn.XLOOKUP(Table2[[#This Row],[name]],Table1[name],Table1[1/h],0)</f>
        <v>0</v>
      </c>
      <c r="I2539" t="b">
        <f>OR(Table2[[#This Row],[match]]=0,ROUNDUP(_xlfn.NUMBERVALUE(Table2[[#This Row],[match]]),4)=ROUNDUP(_xlfn.NUMBERVALUE(Table2[[#This Row],[1/h]]),4))</f>
        <v>1</v>
      </c>
    </row>
    <row r="2540" spans="5:9">
      <c r="E2540" t="s">
        <v>2947</v>
      </c>
      <c r="F2540">
        <f>_xlfn.NUMBERVALUE(_xlfn.TEXTAFTER(Table2[[#This Row],[my new versions]]," ",-1))</f>
        <v>12673.550496858699</v>
      </c>
      <c r="G2540" t="str">
        <f>_xlfn.TEXTBEFORE(SUBSTITUTE(Table2[[#This Row],[my new versions]],"'","")," ")</f>
        <v>RXN-Ht_c_m_FWD-SPONT</v>
      </c>
      <c r="H2540">
        <f>_xlfn.XLOOKUP(Table2[[#This Row],[name]],Table1[name],Table1[1/h],0)</f>
        <v>0</v>
      </c>
      <c r="I2540" t="b">
        <f>OR(Table2[[#This Row],[match]]=0,ROUNDUP(_xlfn.NUMBERVALUE(Table2[[#This Row],[match]]),4)=ROUNDUP(_xlfn.NUMBERVALUE(Table2[[#This Row],[1/h]]),4))</f>
        <v>1</v>
      </c>
    </row>
    <row r="2541" spans="5:9">
      <c r="E2541" t="s">
        <v>2948</v>
      </c>
      <c r="F2541">
        <f>_xlfn.NUMBERVALUE(_xlfn.TEXTAFTER(Table2[[#This Row],[my new versions]]," ",-1))</f>
        <v>12673.550496858699</v>
      </c>
      <c r="G2541" t="str">
        <f>_xlfn.TEXTBEFORE(SUBSTITUTE(Table2[[#This Row],[my new versions]],"'","")," ")</f>
        <v>RXN-Ht_c_n_FWD-SPONT</v>
      </c>
      <c r="H2541">
        <f>_xlfn.XLOOKUP(Table2[[#This Row],[name]],Table1[name],Table1[1/h],0)</f>
        <v>0</v>
      </c>
      <c r="I2541" t="b">
        <f>OR(Table2[[#This Row],[match]]=0,ROUNDUP(_xlfn.NUMBERVALUE(Table2[[#This Row],[match]]),4)=ROUNDUP(_xlfn.NUMBERVALUE(Table2[[#This Row],[1/h]]),4))</f>
        <v>1</v>
      </c>
    </row>
    <row r="2542" spans="5:9">
      <c r="E2542" t="s">
        <v>2949</v>
      </c>
      <c r="F2542">
        <f>_xlfn.NUMBERVALUE(_xlfn.TEXTAFTER(Table2[[#This Row],[my new versions]]," ",-1))</f>
        <v>12673.550496858699</v>
      </c>
      <c r="G2542" t="str">
        <f>_xlfn.TEXTBEFORE(SUBSTITUTE(Table2[[#This Row],[my new versions]],"'","")," ")</f>
        <v>RXN-Ht_c_n_REV-SPONT</v>
      </c>
      <c r="H2542">
        <f>_xlfn.XLOOKUP(Table2[[#This Row],[name]],Table1[name],Table1[1/h],0)</f>
        <v>0</v>
      </c>
      <c r="I2542" t="b">
        <f>OR(Table2[[#This Row],[match]]=0,ROUNDUP(_xlfn.NUMBERVALUE(Table2[[#This Row],[match]]),4)=ROUNDUP(_xlfn.NUMBERVALUE(Table2[[#This Row],[1/h]]),4))</f>
        <v>1</v>
      </c>
    </row>
    <row r="2543" spans="5:9">
      <c r="E2543" t="s">
        <v>2950</v>
      </c>
      <c r="F2543">
        <f>_xlfn.NUMBERVALUE(_xlfn.TEXTAFTER(Table2[[#This Row],[my new versions]]," ",-1))</f>
        <v>12673.550496858699</v>
      </c>
      <c r="G2543" t="str">
        <f>_xlfn.TEXTBEFORE(SUBSTITUTE(Table2[[#This Row],[my new versions]],"'","")," ")</f>
        <v>RXN-Ht_c_r_FWD-SPONT</v>
      </c>
      <c r="H2543">
        <f>_xlfn.XLOOKUP(Table2[[#This Row],[name]],Table1[name],Table1[1/h],0)</f>
        <v>0</v>
      </c>
      <c r="I2543" t="b">
        <f>OR(Table2[[#This Row],[match]]=0,ROUNDUP(_xlfn.NUMBERVALUE(Table2[[#This Row],[match]]),4)=ROUNDUP(_xlfn.NUMBERVALUE(Table2[[#This Row],[1/h]]),4))</f>
        <v>1</v>
      </c>
    </row>
    <row r="2544" spans="5:9">
      <c r="E2544" t="s">
        <v>2951</v>
      </c>
      <c r="F2544">
        <f>_xlfn.NUMBERVALUE(_xlfn.TEXTAFTER(Table2[[#This Row],[my new versions]]," ",-1))</f>
        <v>12673.550496858699</v>
      </c>
      <c r="G2544" t="str">
        <f>_xlfn.TEXTBEFORE(SUBSTITUTE(Table2[[#This Row],[my new versions]],"'","")," ")</f>
        <v>RXN-Ht_c_r_REV-SPONT</v>
      </c>
      <c r="H2544">
        <f>_xlfn.XLOOKUP(Table2[[#This Row],[name]],Table1[name],Table1[1/h],0)</f>
        <v>0</v>
      </c>
      <c r="I2544" t="b">
        <f>OR(Table2[[#This Row],[match]]=0,ROUNDUP(_xlfn.NUMBERVALUE(Table2[[#This Row],[match]]),4)=ROUNDUP(_xlfn.NUMBERVALUE(Table2[[#This Row],[1/h]]),4))</f>
        <v>1</v>
      </c>
    </row>
    <row r="2545" spans="5:9">
      <c r="E2545" t="s">
        <v>2952</v>
      </c>
      <c r="F2545">
        <f>_xlfn.NUMBERVALUE(_xlfn.TEXTAFTER(Table2[[#This Row],[my new versions]]," ",-1))</f>
        <v>12673.550496858699</v>
      </c>
      <c r="G2545" t="str">
        <f>_xlfn.TEXTBEFORE(SUBSTITUTE(Table2[[#This Row],[my new versions]],"'","")," ")</f>
        <v>RXN-Ht_c_rm_FWD-SPONT</v>
      </c>
      <c r="H2545">
        <f>_xlfn.XLOOKUP(Table2[[#This Row],[name]],Table1[name],Table1[1/h],0)</f>
        <v>0</v>
      </c>
      <c r="I2545" t="b">
        <f>OR(Table2[[#This Row],[match]]=0,ROUNDUP(_xlfn.NUMBERVALUE(Table2[[#This Row],[match]]),4)=ROUNDUP(_xlfn.NUMBERVALUE(Table2[[#This Row],[1/h]]),4))</f>
        <v>1</v>
      </c>
    </row>
    <row r="2546" spans="5:9">
      <c r="E2546" t="s">
        <v>2953</v>
      </c>
      <c r="F2546">
        <f>_xlfn.NUMBERVALUE(_xlfn.TEXTAFTER(Table2[[#This Row],[my new versions]]," ",-1))</f>
        <v>12673.550496858699</v>
      </c>
      <c r="G2546" t="str">
        <f>_xlfn.TEXTBEFORE(SUBSTITUTE(Table2[[#This Row],[my new versions]],"'","")," ")</f>
        <v>RXN-Ht_c_rm_REV-SPONT</v>
      </c>
      <c r="H2546">
        <f>_xlfn.XLOOKUP(Table2[[#This Row],[name]],Table1[name],Table1[1/h],0)</f>
        <v>0</v>
      </c>
      <c r="I2546" t="b">
        <f>OR(Table2[[#This Row],[match]]=0,ROUNDUP(_xlfn.NUMBERVALUE(Table2[[#This Row],[match]]),4)=ROUNDUP(_xlfn.NUMBERVALUE(Table2[[#This Row],[1/h]]),4))</f>
        <v>1</v>
      </c>
    </row>
    <row r="2547" spans="5:9">
      <c r="E2547" t="s">
        <v>2954</v>
      </c>
      <c r="F2547">
        <f>_xlfn.NUMBERVALUE(_xlfn.TEXTAFTER(Table2[[#This Row],[my new versions]]," ",-1))</f>
        <v>12673.550496858699</v>
      </c>
      <c r="G2547" t="str">
        <f>_xlfn.TEXTBEFORE(SUBSTITUTE(Table2[[#This Row],[my new versions]],"'","")," ")</f>
        <v>RXN-Ht_c_v_FWD-SPONT</v>
      </c>
      <c r="H2547">
        <f>_xlfn.XLOOKUP(Table2[[#This Row],[name]],Table1[name],Table1[1/h],0)</f>
        <v>0</v>
      </c>
      <c r="I2547" t="b">
        <f>OR(Table2[[#This Row],[match]]=0,ROUNDUP(_xlfn.NUMBERVALUE(Table2[[#This Row],[match]]),4)=ROUNDUP(_xlfn.NUMBERVALUE(Table2[[#This Row],[1/h]]),4))</f>
        <v>1</v>
      </c>
    </row>
    <row r="2548" spans="5:9">
      <c r="E2548" t="s">
        <v>2955</v>
      </c>
      <c r="F2548">
        <f>_xlfn.NUMBERVALUE(_xlfn.TEXTAFTER(Table2[[#This Row],[my new versions]]," ",-1))</f>
        <v>12673.550496858699</v>
      </c>
      <c r="G2548" t="str">
        <f>_xlfn.TEXTBEFORE(SUBSTITUTE(Table2[[#This Row],[my new versions]],"'","")," ")</f>
        <v>RXN-Ht_c_v_REV-SPONT</v>
      </c>
      <c r="H2548">
        <f>_xlfn.XLOOKUP(Table2[[#This Row],[name]],Table1[name],Table1[1/h],0)</f>
        <v>0</v>
      </c>
      <c r="I2548" t="b">
        <f>OR(Table2[[#This Row],[match]]=0,ROUNDUP(_xlfn.NUMBERVALUE(Table2[[#This Row],[match]]),4)=ROUNDUP(_xlfn.NUMBERVALUE(Table2[[#This Row],[1/h]]),4))</f>
        <v>1</v>
      </c>
    </row>
    <row r="2549" spans="5:9">
      <c r="E2549" t="s">
        <v>2956</v>
      </c>
      <c r="F2549">
        <f>_xlfn.NUMBERVALUE(_xlfn.TEXTAFTER(Table2[[#This Row],[my new versions]]," ",-1))</f>
        <v>12673.550496858699</v>
      </c>
      <c r="G2549" t="str">
        <f>_xlfn.TEXTBEFORE(SUBSTITUTE(Table2[[#This Row],[my new versions]],"'","")," ")</f>
        <v>RXN-Ht_c_vm_FWD-SPONT</v>
      </c>
      <c r="H2549">
        <f>_xlfn.XLOOKUP(Table2[[#This Row],[name]],Table1[name],Table1[1/h],0)</f>
        <v>0</v>
      </c>
      <c r="I2549" t="b">
        <f>OR(Table2[[#This Row],[match]]=0,ROUNDUP(_xlfn.NUMBERVALUE(Table2[[#This Row],[match]]),4)=ROUNDUP(_xlfn.NUMBERVALUE(Table2[[#This Row],[1/h]]),4))</f>
        <v>1</v>
      </c>
    </row>
    <row r="2550" spans="5:9">
      <c r="E2550" t="s">
        <v>2957</v>
      </c>
      <c r="F2550">
        <f>_xlfn.NUMBERVALUE(_xlfn.TEXTAFTER(Table2[[#This Row],[my new versions]]," ",-1))</f>
        <v>12673.550496858699</v>
      </c>
      <c r="G2550" t="str">
        <f>_xlfn.TEXTBEFORE(SUBSTITUTE(Table2[[#This Row],[my new versions]],"'","")," ")</f>
        <v>RXN-Ht_c_vm_REV-SPONT</v>
      </c>
      <c r="H2550">
        <f>_xlfn.XLOOKUP(Table2[[#This Row],[name]],Table1[name],Table1[1/h],0)</f>
        <v>0</v>
      </c>
      <c r="I2550" t="b">
        <f>OR(Table2[[#This Row],[match]]=0,ROUNDUP(_xlfn.NUMBERVALUE(Table2[[#This Row],[match]]),4)=ROUNDUP(_xlfn.NUMBERVALUE(Table2[[#This Row],[1/h]]),4))</f>
        <v>1</v>
      </c>
    </row>
    <row r="2551" spans="5:9">
      <c r="E2551" t="s">
        <v>2958</v>
      </c>
      <c r="F2551">
        <f>_xlfn.NUMBERVALUE(_xlfn.TEXTAFTER(Table2[[#This Row],[my new versions]]," ",-1))</f>
        <v>12673.550496858699</v>
      </c>
      <c r="G2551" t="str">
        <f>_xlfn.TEXTBEFORE(SUBSTITUTE(Table2[[#This Row],[my new versions]],"'","")," ")</f>
        <v>RXN-Ht_c_x_FWD-SPONT</v>
      </c>
      <c r="H2551">
        <f>_xlfn.XLOOKUP(Table2[[#This Row],[name]],Table1[name],Table1[1/h],0)</f>
        <v>0</v>
      </c>
      <c r="I2551" t="b">
        <f>OR(Table2[[#This Row],[match]]=0,ROUNDUP(_xlfn.NUMBERVALUE(Table2[[#This Row],[match]]),4)=ROUNDUP(_xlfn.NUMBERVALUE(Table2[[#This Row],[1/h]]),4))</f>
        <v>1</v>
      </c>
    </row>
    <row r="2552" spans="5:9">
      <c r="E2552" t="s">
        <v>2959</v>
      </c>
      <c r="F2552">
        <f>_xlfn.NUMBERVALUE(_xlfn.TEXTAFTER(Table2[[#This Row],[my new versions]]," ",-1))</f>
        <v>12673.550496858699</v>
      </c>
      <c r="G2552" t="str">
        <f>_xlfn.TEXTBEFORE(SUBSTITUTE(Table2[[#This Row],[my new versions]],"'","")," ")</f>
        <v>RXN-Ht_c_x_REV-SPONT</v>
      </c>
      <c r="H2552">
        <f>_xlfn.XLOOKUP(Table2[[#This Row],[name]],Table1[name],Table1[1/h],0)</f>
        <v>0</v>
      </c>
      <c r="I2552" t="b">
        <f>OR(Table2[[#This Row],[match]]=0,ROUNDUP(_xlfn.NUMBERVALUE(Table2[[#This Row],[match]]),4)=ROUNDUP(_xlfn.NUMBERVALUE(Table2[[#This Row],[1/h]]),4))</f>
        <v>1</v>
      </c>
    </row>
    <row r="2553" spans="5:9">
      <c r="E2553" t="s">
        <v>2960</v>
      </c>
      <c r="F2553">
        <f>_xlfn.NUMBERVALUE(_xlfn.TEXTAFTER(Table2[[#This Row],[my new versions]]," ",-1))</f>
        <v>12673.550496858699</v>
      </c>
      <c r="G2553" t="str">
        <f>_xlfn.TEXTBEFORE(SUBSTITUTE(Table2[[#This Row],[my new versions]],"'","")," ")</f>
        <v>RXN-Ht_m_mm_FWD-SPONT</v>
      </c>
      <c r="H2553">
        <f>_xlfn.XLOOKUP(Table2[[#This Row],[name]],Table1[name],Table1[1/h],0)</f>
        <v>0</v>
      </c>
      <c r="I2553" t="b">
        <f>OR(Table2[[#This Row],[match]]=0,ROUNDUP(_xlfn.NUMBERVALUE(Table2[[#This Row],[match]]),4)=ROUNDUP(_xlfn.NUMBERVALUE(Table2[[#This Row],[1/h]]),4))</f>
        <v>1</v>
      </c>
    </row>
    <row r="2554" spans="5:9">
      <c r="E2554" t="s">
        <v>2961</v>
      </c>
      <c r="F2554">
        <f>_xlfn.NUMBERVALUE(_xlfn.TEXTAFTER(Table2[[#This Row],[my new versions]]," ",-1))</f>
        <v>12673.550496858699</v>
      </c>
      <c r="G2554" t="str">
        <f>_xlfn.TEXTBEFORE(SUBSTITUTE(Table2[[#This Row],[my new versions]],"'","")," ")</f>
        <v>RXN-Ht_m_mm_REV-SPONT</v>
      </c>
      <c r="H2554">
        <f>_xlfn.XLOOKUP(Table2[[#This Row],[name]],Table1[name],Table1[1/h],0)</f>
        <v>0</v>
      </c>
      <c r="I2554" t="b">
        <f>OR(Table2[[#This Row],[match]]=0,ROUNDUP(_xlfn.NUMBERVALUE(Table2[[#This Row],[match]]),4)=ROUNDUP(_xlfn.NUMBERVALUE(Table2[[#This Row],[1/h]]),4))</f>
        <v>1</v>
      </c>
    </row>
    <row r="2555" spans="5:9">
      <c r="E2555" t="s">
        <v>2962</v>
      </c>
      <c r="F2555">
        <f>_xlfn.NUMBERVALUE(_xlfn.TEXTAFTER(Table2[[#This Row],[my new versions]]," ",-1))</f>
        <v>12673.550496858699</v>
      </c>
      <c r="G2555" t="str">
        <f>_xlfn.TEXTBEFORE(SUBSTITUTE(Table2[[#This Row],[my new versions]],"'","")," ")</f>
        <v>RXN-HXAND_c_FWD-rt7594</v>
      </c>
      <c r="H2555">
        <f>_xlfn.XLOOKUP(Table2[[#This Row],[name]],Table1[name],Table1[1/h],0)</f>
        <v>0</v>
      </c>
      <c r="I2555" t="b">
        <f>OR(Table2[[#This Row],[match]]=0,ROUNDUP(_xlfn.NUMBERVALUE(Table2[[#This Row],[match]]),4)=ROUNDUP(_xlfn.NUMBERVALUE(Table2[[#This Row],[1/h]]),4))</f>
        <v>1</v>
      </c>
    </row>
    <row r="2556" spans="5:9">
      <c r="E2556" t="s">
        <v>2963</v>
      </c>
      <c r="F2556">
        <f>_xlfn.NUMBERVALUE(_xlfn.TEXTAFTER(Table2[[#This Row],[my new versions]]," ",-1))</f>
        <v>12673.550496858699</v>
      </c>
      <c r="G2556" t="str">
        <f>_xlfn.TEXTBEFORE(SUBSTITUTE(Table2[[#This Row],[my new versions]],"'","")," ")</f>
        <v>RXN-HXAND_c_REV-rt7594</v>
      </c>
      <c r="H2556">
        <f>_xlfn.XLOOKUP(Table2[[#This Row],[name]],Table1[name],Table1[1/h],0)</f>
        <v>0</v>
      </c>
      <c r="I2556" t="b">
        <f>OR(Table2[[#This Row],[match]]=0,ROUNDUP(_xlfn.NUMBERVALUE(Table2[[#This Row],[match]]),4)=ROUNDUP(_xlfn.NUMBERVALUE(Table2[[#This Row],[1/h]]),4))</f>
        <v>1</v>
      </c>
    </row>
    <row r="2557" spans="5:9">
      <c r="E2557" t="s">
        <v>2964</v>
      </c>
      <c r="F2557">
        <f>_xlfn.NUMBERVALUE(_xlfn.TEXTAFTER(Table2[[#This Row],[my new versions]]," ",-1))</f>
        <v>12673.550496858699</v>
      </c>
      <c r="G2557" t="str">
        <f>_xlfn.TEXTBEFORE(SUBSTITUTE(Table2[[#This Row],[my new versions]],"'","")," ")</f>
        <v>RXN-HXANt_c_e_FWD-SPONT</v>
      </c>
      <c r="H2557">
        <f>_xlfn.XLOOKUP(Table2[[#This Row],[name]],Table1[name],Table1[1/h],0)</f>
        <v>0</v>
      </c>
      <c r="I2557" t="b">
        <f>OR(Table2[[#This Row],[match]]=0,ROUNDUP(_xlfn.NUMBERVALUE(Table2[[#This Row],[match]]),4)=ROUNDUP(_xlfn.NUMBERVALUE(Table2[[#This Row],[1/h]]),4))</f>
        <v>1</v>
      </c>
    </row>
    <row r="2558" spans="5:9">
      <c r="E2558" t="s">
        <v>2965</v>
      </c>
      <c r="F2558">
        <f>_xlfn.NUMBERVALUE(_xlfn.TEXTAFTER(Table2[[#This Row],[my new versions]]," ",-1))</f>
        <v>12673.550496858699</v>
      </c>
      <c r="G2558" t="str">
        <f>_xlfn.TEXTBEFORE(SUBSTITUTE(Table2[[#This Row],[my new versions]],"'","")," ")</f>
        <v>RXN-HXANt_c_e_REV-SPONT</v>
      </c>
      <c r="H2558">
        <f>_xlfn.XLOOKUP(Table2[[#This Row],[name]],Table1[name],Table1[1/h],0)</f>
        <v>0</v>
      </c>
      <c r="I2558" t="b">
        <f>OR(Table2[[#This Row],[match]]=0,ROUNDUP(_xlfn.NUMBERVALUE(Table2[[#This Row],[match]]),4)=ROUNDUP(_xlfn.NUMBERVALUE(Table2[[#This Row],[1/h]]),4))</f>
        <v>1</v>
      </c>
    </row>
    <row r="2559" spans="5:9">
      <c r="E2559" t="s">
        <v>2966</v>
      </c>
      <c r="F2559">
        <f>_xlfn.NUMBERVALUE(_xlfn.TEXTAFTER(Table2[[#This Row],[my new versions]]," ",-1))</f>
        <v>12673.550496858699</v>
      </c>
      <c r="G2559" t="str">
        <f>_xlfn.TEXTBEFORE(SUBSTITUTE(Table2[[#This Row],[my new versions]],"'","")," ")</f>
        <v>RXN-HXAt_c_e_FWD-UNKNOWN</v>
      </c>
      <c r="H2559">
        <f>_xlfn.XLOOKUP(Table2[[#This Row],[name]],Table1[name],Table1[1/h],0)</f>
        <v>0</v>
      </c>
      <c r="I2559" t="b">
        <f>OR(Table2[[#This Row],[match]]=0,ROUNDUP(_xlfn.NUMBERVALUE(Table2[[#This Row],[match]]),4)=ROUNDUP(_xlfn.NUMBERVALUE(Table2[[#This Row],[1/h]]),4))</f>
        <v>1</v>
      </c>
    </row>
    <row r="2560" spans="5:9">
      <c r="E2560" t="s">
        <v>2967</v>
      </c>
      <c r="F2560">
        <f>_xlfn.NUMBERVALUE(_xlfn.TEXTAFTER(Table2[[#This Row],[my new versions]]," ",-1))</f>
        <v>12673.550496858699</v>
      </c>
      <c r="G2560" t="str">
        <f>_xlfn.TEXTBEFORE(SUBSTITUTE(Table2[[#This Row],[my new versions]],"'","")," ")</f>
        <v>RXN-HXAt_c_e_REV-UNKNOWN</v>
      </c>
      <c r="H2560">
        <f>_xlfn.XLOOKUP(Table2[[#This Row],[name]],Table1[name],Table1[1/h],0)</f>
        <v>0</v>
      </c>
      <c r="I2560" t="b">
        <f>OR(Table2[[#This Row],[match]]=0,ROUNDUP(_xlfn.NUMBERVALUE(Table2[[#This Row],[match]]),4)=ROUNDUP(_xlfn.NUMBERVALUE(Table2[[#This Row],[1/h]]),4))</f>
        <v>1</v>
      </c>
    </row>
    <row r="2561" spans="5:9">
      <c r="E2561" t="s">
        <v>2968</v>
      </c>
      <c r="F2561">
        <f>_xlfn.NUMBERVALUE(_xlfn.TEXTAFTER(Table2[[#This Row],[my new versions]]," ",-1))</f>
        <v>12673.550496858699</v>
      </c>
      <c r="G2561" t="str">
        <f>_xlfn.TEXTBEFORE(SUBSTITUTE(Table2[[#This Row],[my new versions]],"'","")," ")</f>
        <v>RXN-HXAt_c_x_FWD-SPONT</v>
      </c>
      <c r="H2561">
        <f>_xlfn.XLOOKUP(Table2[[#This Row],[name]],Table1[name],Table1[1/h],0)</f>
        <v>0</v>
      </c>
      <c r="I2561" t="b">
        <f>OR(Table2[[#This Row],[match]]=0,ROUNDUP(_xlfn.NUMBERVALUE(Table2[[#This Row],[match]]),4)=ROUNDUP(_xlfn.NUMBERVALUE(Table2[[#This Row],[1/h]]),4))</f>
        <v>1</v>
      </c>
    </row>
    <row r="2562" spans="5:9">
      <c r="E2562" t="s">
        <v>2969</v>
      </c>
      <c r="F2562">
        <f>_xlfn.NUMBERVALUE(_xlfn.TEXTAFTER(Table2[[#This Row],[my new versions]]," ",-1))</f>
        <v>12673.550496858699</v>
      </c>
      <c r="G2562" t="str">
        <f>_xlfn.TEXTBEFORE(SUBSTITUTE(Table2[[#This Row],[my new versions]],"'","")," ")</f>
        <v>RXN-HXAt_c_x_REV-SPONT</v>
      </c>
      <c r="H2562">
        <f>_xlfn.XLOOKUP(Table2[[#This Row],[name]],Table1[name],Table1[1/h],0)</f>
        <v>0</v>
      </c>
      <c r="I2562" t="b">
        <f>OR(Table2[[#This Row],[match]]=0,ROUNDUP(_xlfn.NUMBERVALUE(Table2[[#This Row],[match]]),4)=ROUNDUP(_xlfn.NUMBERVALUE(Table2[[#This Row],[1/h]]),4))</f>
        <v>1</v>
      </c>
    </row>
    <row r="2563" spans="5:9">
      <c r="E2563" t="s">
        <v>2970</v>
      </c>
      <c r="F2563">
        <f>_xlfn.NUMBERVALUE(_xlfn.TEXTAFTER(Table2[[#This Row],[my new versions]]," ",-1))</f>
        <v>12673.550496858699</v>
      </c>
      <c r="G2563" t="str">
        <f>_xlfn.TEXTBEFORE(SUBSTITUTE(Table2[[#This Row],[my new versions]],"'","")," ")</f>
        <v>RXN-HXCAt_c_e_FWD-UNKNOWN</v>
      </c>
      <c r="H2563">
        <f>_xlfn.XLOOKUP(Table2[[#This Row],[name]],Table1[name],Table1[1/h],0)</f>
        <v>0</v>
      </c>
      <c r="I2563" t="b">
        <f>OR(Table2[[#This Row],[match]]=0,ROUNDUP(_xlfn.NUMBERVALUE(Table2[[#This Row],[match]]),4)=ROUNDUP(_xlfn.NUMBERVALUE(Table2[[#This Row],[1/h]]),4))</f>
        <v>1</v>
      </c>
    </row>
    <row r="2564" spans="5:9">
      <c r="E2564" t="s">
        <v>2971</v>
      </c>
      <c r="F2564">
        <f>_xlfn.NUMBERVALUE(_xlfn.TEXTAFTER(Table2[[#This Row],[my new versions]]," ",-1))</f>
        <v>12673.550496858699</v>
      </c>
      <c r="G2564" t="str">
        <f>_xlfn.TEXTBEFORE(SUBSTITUTE(Table2[[#This Row],[my new versions]],"'","")," ")</f>
        <v>RXN-HXCAt_c_e_REV-UNKNOWN</v>
      </c>
      <c r="H2564">
        <f>_xlfn.XLOOKUP(Table2[[#This Row],[name]],Table1[name],Table1[1/h],0)</f>
        <v>0</v>
      </c>
      <c r="I2564" t="b">
        <f>OR(Table2[[#This Row],[match]]=0,ROUNDUP(_xlfn.NUMBERVALUE(Table2[[#This Row],[match]]),4)=ROUNDUP(_xlfn.NUMBERVALUE(Table2[[#This Row],[1/h]]),4))</f>
        <v>1</v>
      </c>
    </row>
    <row r="2565" spans="5:9">
      <c r="E2565" t="s">
        <v>2972</v>
      </c>
      <c r="F2565">
        <f>_xlfn.NUMBERVALUE(_xlfn.TEXTAFTER(Table2[[#This Row],[my new versions]]," ",-1))</f>
        <v>12673.550496858699</v>
      </c>
      <c r="G2565" t="str">
        <f>_xlfn.TEXTBEFORE(SUBSTITUTE(Table2[[#This Row],[my new versions]],"'","")," ")</f>
        <v>RXN-HXCAt_c_rm_FWD-UNKNOWN</v>
      </c>
      <c r="H2565">
        <f>_xlfn.XLOOKUP(Table2[[#This Row],[name]],Table1[name],Table1[1/h],0)</f>
        <v>0</v>
      </c>
      <c r="I2565" t="b">
        <f>OR(Table2[[#This Row],[match]]=0,ROUNDUP(_xlfn.NUMBERVALUE(Table2[[#This Row],[match]]),4)=ROUNDUP(_xlfn.NUMBERVALUE(Table2[[#This Row],[1/h]]),4))</f>
        <v>1</v>
      </c>
    </row>
    <row r="2566" spans="5:9">
      <c r="E2566" t="s">
        <v>2973</v>
      </c>
      <c r="F2566">
        <f>_xlfn.NUMBERVALUE(_xlfn.TEXTAFTER(Table2[[#This Row],[my new versions]]," ",-1))</f>
        <v>12673.550496858699</v>
      </c>
      <c r="G2566" t="str">
        <f>_xlfn.TEXTBEFORE(SUBSTITUTE(Table2[[#This Row],[my new versions]],"'","")," ")</f>
        <v>RXN-HXCAt_c_rm_REV-UNKNOWN</v>
      </c>
      <c r="H2566">
        <f>_xlfn.XLOOKUP(Table2[[#This Row],[name]],Table1[name],Table1[1/h],0)</f>
        <v>0</v>
      </c>
      <c r="I2566" t="b">
        <f>OR(Table2[[#This Row],[match]]=0,ROUNDUP(_xlfn.NUMBERVALUE(Table2[[#This Row],[match]]),4)=ROUNDUP(_xlfn.NUMBERVALUE(Table2[[#This Row],[1/h]]),4))</f>
        <v>1</v>
      </c>
    </row>
    <row r="2567" spans="5:9">
      <c r="E2567" t="s">
        <v>2974</v>
      </c>
      <c r="F2567">
        <f>_xlfn.NUMBERVALUE(_xlfn.TEXTAFTER(Table2[[#This Row],[my new versions]]," ",-1))</f>
        <v>12673.550496858699</v>
      </c>
      <c r="G2567" t="str">
        <f>_xlfn.TEXTBEFORE(SUBSTITUTE(Table2[[#This Row],[my new versions]],"'","")," ")</f>
        <v>RXN-HXCAt_en_rm_FWD-SPONT</v>
      </c>
      <c r="H2567">
        <f>_xlfn.XLOOKUP(Table2[[#This Row],[name]],Table1[name],Table1[1/h],0)</f>
        <v>0</v>
      </c>
      <c r="I2567" t="b">
        <f>OR(Table2[[#This Row],[match]]=0,ROUNDUP(_xlfn.NUMBERVALUE(Table2[[#This Row],[match]]),4)=ROUNDUP(_xlfn.NUMBERVALUE(Table2[[#This Row],[1/h]]),4))</f>
        <v>1</v>
      </c>
    </row>
    <row r="2568" spans="5:9">
      <c r="E2568" t="s">
        <v>2975</v>
      </c>
      <c r="F2568">
        <f>_xlfn.NUMBERVALUE(_xlfn.TEXTAFTER(Table2[[#This Row],[my new versions]]," ",-1))</f>
        <v>12673.550496858699</v>
      </c>
      <c r="G2568" t="str">
        <f>_xlfn.TEXTBEFORE(SUBSTITUTE(Table2[[#This Row],[my new versions]],"'","")," ")</f>
        <v>RXN-HXCAt_en_rm_REV-SPONT</v>
      </c>
      <c r="H2568">
        <f>_xlfn.XLOOKUP(Table2[[#This Row],[name]],Table1[name],Table1[1/h],0)</f>
        <v>0</v>
      </c>
      <c r="I2568" t="b">
        <f>OR(Table2[[#This Row],[match]]=0,ROUNDUP(_xlfn.NUMBERVALUE(Table2[[#This Row],[match]]),4)=ROUNDUP(_xlfn.NUMBERVALUE(Table2[[#This Row],[1/h]]),4))</f>
        <v>1</v>
      </c>
    </row>
    <row r="2569" spans="5:9">
      <c r="E2569" t="s">
        <v>2976</v>
      </c>
      <c r="F2569">
        <f>_xlfn.NUMBERVALUE(_xlfn.TEXTAFTER(Table2[[#This Row],[my new versions]]," ",-1))</f>
        <v>12673.550496858699</v>
      </c>
      <c r="G2569" t="str">
        <f>_xlfn.TEXTBEFORE(SUBSTITUTE(Table2[[#This Row],[my new versions]],"'","")," ")</f>
        <v>RXN-HXCAt_l_rm_FWD-SPONT</v>
      </c>
      <c r="H2569">
        <f>_xlfn.XLOOKUP(Table2[[#This Row],[name]],Table1[name],Table1[1/h],0)</f>
        <v>0</v>
      </c>
      <c r="I2569" t="b">
        <f>OR(Table2[[#This Row],[match]]=0,ROUNDUP(_xlfn.NUMBERVALUE(Table2[[#This Row],[match]]),4)=ROUNDUP(_xlfn.NUMBERVALUE(Table2[[#This Row],[1/h]]),4))</f>
        <v>1</v>
      </c>
    </row>
    <row r="2570" spans="5:9">
      <c r="E2570" t="s">
        <v>2977</v>
      </c>
      <c r="F2570">
        <f>_xlfn.NUMBERVALUE(_xlfn.TEXTAFTER(Table2[[#This Row],[my new versions]]," ",-1))</f>
        <v>12673.550496858699</v>
      </c>
      <c r="G2570" t="str">
        <f>_xlfn.TEXTBEFORE(SUBSTITUTE(Table2[[#This Row],[my new versions]],"'","")," ")</f>
        <v>RXN-HXCAt_l_rm_REV-SPONT</v>
      </c>
      <c r="H2570">
        <f>_xlfn.XLOOKUP(Table2[[#This Row],[name]],Table1[name],Table1[1/h],0)</f>
        <v>0</v>
      </c>
      <c r="I2570" t="b">
        <f>OR(Table2[[#This Row],[match]]=0,ROUNDUP(_xlfn.NUMBERVALUE(Table2[[#This Row],[match]]),4)=ROUNDUP(_xlfn.NUMBERVALUE(Table2[[#This Row],[1/h]]),4))</f>
        <v>1</v>
      </c>
    </row>
    <row r="2571" spans="5:9">
      <c r="E2571" t="s">
        <v>2978</v>
      </c>
      <c r="F2571">
        <f>_xlfn.NUMBERVALUE(_xlfn.TEXTAFTER(Table2[[#This Row],[my new versions]]," ",-1))</f>
        <v>12673.550496858699</v>
      </c>
      <c r="G2571" t="str">
        <f>_xlfn.TEXTBEFORE(SUBSTITUTE(Table2[[#This Row],[my new versions]],"'","")," ")</f>
        <v>RXN-HXCAt_r_rm_FWD-SPONT</v>
      </c>
      <c r="H2571">
        <f>_xlfn.XLOOKUP(Table2[[#This Row],[name]],Table1[name],Table1[1/h],0)</f>
        <v>0</v>
      </c>
      <c r="I2571" t="b">
        <f>OR(Table2[[#This Row],[match]]=0,ROUNDUP(_xlfn.NUMBERVALUE(Table2[[#This Row],[match]]),4)=ROUNDUP(_xlfn.NUMBERVALUE(Table2[[#This Row],[1/h]]),4))</f>
        <v>1</v>
      </c>
    </row>
    <row r="2572" spans="5:9">
      <c r="E2572" t="s">
        <v>2979</v>
      </c>
      <c r="F2572">
        <f>_xlfn.NUMBERVALUE(_xlfn.TEXTAFTER(Table2[[#This Row],[my new versions]]," ",-1))</f>
        <v>12673.550496858699</v>
      </c>
      <c r="G2572" t="str">
        <f>_xlfn.TEXTBEFORE(SUBSTITUTE(Table2[[#This Row],[my new versions]],"'","")," ")</f>
        <v>RXN-HXCAt_r_rm_REV-SPONT</v>
      </c>
      <c r="H2572">
        <f>_xlfn.XLOOKUP(Table2[[#This Row],[name]],Table1[name],Table1[1/h],0)</f>
        <v>0</v>
      </c>
      <c r="I2572" t="b">
        <f>OR(Table2[[#This Row],[match]]=0,ROUNDUP(_xlfn.NUMBERVALUE(Table2[[#This Row],[match]]),4)=ROUNDUP(_xlfn.NUMBERVALUE(Table2[[#This Row],[1/h]]),4))</f>
        <v>1</v>
      </c>
    </row>
    <row r="2573" spans="5:9">
      <c r="E2573" t="s">
        <v>2980</v>
      </c>
      <c r="F2573">
        <f>_xlfn.NUMBERVALUE(_xlfn.TEXTAFTER(Table2[[#This Row],[my new versions]]," ",-1))</f>
        <v>12673.550496858699</v>
      </c>
      <c r="G2573" t="str">
        <f>_xlfn.TEXTBEFORE(SUBSTITUTE(Table2[[#This Row],[my new versions]],"'","")," ")</f>
        <v>RXN-HXCCOAt_c_en_FWD-SPONT</v>
      </c>
      <c r="H2573">
        <f>_xlfn.XLOOKUP(Table2[[#This Row],[name]],Table1[name],Table1[1/h],0)</f>
        <v>0</v>
      </c>
      <c r="I2573" t="b">
        <f>OR(Table2[[#This Row],[match]]=0,ROUNDUP(_xlfn.NUMBERVALUE(Table2[[#This Row],[match]]),4)=ROUNDUP(_xlfn.NUMBERVALUE(Table2[[#This Row],[1/h]]),4))</f>
        <v>1</v>
      </c>
    </row>
    <row r="2574" spans="5:9">
      <c r="E2574" t="s">
        <v>2981</v>
      </c>
      <c r="F2574">
        <f>_xlfn.NUMBERVALUE(_xlfn.TEXTAFTER(Table2[[#This Row],[my new versions]]," ",-1))</f>
        <v>12673.550496858699</v>
      </c>
      <c r="G2574" t="str">
        <f>_xlfn.TEXTBEFORE(SUBSTITUTE(Table2[[#This Row],[my new versions]],"'","")," ")</f>
        <v>RXN-HXCCOAt_c_en_REV-SPONT</v>
      </c>
      <c r="H2574">
        <f>_xlfn.XLOOKUP(Table2[[#This Row],[name]],Table1[name],Table1[1/h],0)</f>
        <v>0</v>
      </c>
      <c r="I2574" t="b">
        <f>OR(Table2[[#This Row],[match]]=0,ROUNDUP(_xlfn.NUMBERVALUE(Table2[[#This Row],[match]]),4)=ROUNDUP(_xlfn.NUMBERVALUE(Table2[[#This Row],[1/h]]),4))</f>
        <v>1</v>
      </c>
    </row>
    <row r="2575" spans="5:9">
      <c r="E2575" t="s">
        <v>2982</v>
      </c>
      <c r="F2575">
        <f>_xlfn.NUMBERVALUE(_xlfn.TEXTAFTER(Table2[[#This Row],[my new versions]]," ",-1))</f>
        <v>12673.550496858699</v>
      </c>
      <c r="G2575" t="str">
        <f>_xlfn.TEXTBEFORE(SUBSTITUTE(Table2[[#This Row],[my new versions]],"'","")," ")</f>
        <v>RXN-HXCCOAt_c_l_FWD-SPONT</v>
      </c>
      <c r="H2575">
        <f>_xlfn.XLOOKUP(Table2[[#This Row],[name]],Table1[name],Table1[1/h],0)</f>
        <v>0</v>
      </c>
      <c r="I2575" t="b">
        <f>OR(Table2[[#This Row],[match]]=0,ROUNDUP(_xlfn.NUMBERVALUE(Table2[[#This Row],[match]]),4)=ROUNDUP(_xlfn.NUMBERVALUE(Table2[[#This Row],[1/h]]),4))</f>
        <v>1</v>
      </c>
    </row>
    <row r="2576" spans="5:9">
      <c r="E2576" t="s">
        <v>2983</v>
      </c>
      <c r="F2576">
        <f>_xlfn.NUMBERVALUE(_xlfn.TEXTAFTER(Table2[[#This Row],[my new versions]]," ",-1))</f>
        <v>12673.550496858699</v>
      </c>
      <c r="G2576" t="str">
        <f>_xlfn.TEXTBEFORE(SUBSTITUTE(Table2[[#This Row],[my new versions]],"'","")," ")</f>
        <v>RXN-HXCCOAt_c_l_REV-SPONT</v>
      </c>
      <c r="H2576">
        <f>_xlfn.XLOOKUP(Table2[[#This Row],[name]],Table1[name],Table1[1/h],0)</f>
        <v>0</v>
      </c>
      <c r="I2576" t="b">
        <f>OR(Table2[[#This Row],[match]]=0,ROUNDUP(_xlfn.NUMBERVALUE(Table2[[#This Row],[match]]),4)=ROUNDUP(_xlfn.NUMBERVALUE(Table2[[#This Row],[1/h]]),4))</f>
        <v>1</v>
      </c>
    </row>
    <row r="2577" spans="5:9">
      <c r="E2577" t="s">
        <v>2984</v>
      </c>
      <c r="F2577">
        <f>_xlfn.NUMBERVALUE(_xlfn.TEXTAFTER(Table2[[#This Row],[my new versions]]," ",-1))</f>
        <v>12673.550496858699</v>
      </c>
      <c r="G2577" t="str">
        <f>_xlfn.TEXTBEFORE(SUBSTITUTE(Table2[[#This Row],[my new versions]],"'","")," ")</f>
        <v>RXN-HXCCOAt_c_r_FWD-SPONT</v>
      </c>
      <c r="H2577">
        <f>_xlfn.XLOOKUP(Table2[[#This Row],[name]],Table1[name],Table1[1/h],0)</f>
        <v>0</v>
      </c>
      <c r="I2577" t="b">
        <f>OR(Table2[[#This Row],[match]]=0,ROUNDUP(_xlfn.NUMBERVALUE(Table2[[#This Row],[match]]),4)=ROUNDUP(_xlfn.NUMBERVALUE(Table2[[#This Row],[1/h]]),4))</f>
        <v>1</v>
      </c>
    </row>
    <row r="2578" spans="5:9">
      <c r="E2578" t="s">
        <v>2985</v>
      </c>
      <c r="F2578">
        <f>_xlfn.NUMBERVALUE(_xlfn.TEXTAFTER(Table2[[#This Row],[my new versions]]," ",-1))</f>
        <v>12673.550496858699</v>
      </c>
      <c r="G2578" t="str">
        <f>_xlfn.TEXTBEFORE(SUBSTITUTE(Table2[[#This Row],[my new versions]],"'","")," ")</f>
        <v>RXN-HXCCOAt_c_r_REV-SPONT</v>
      </c>
      <c r="H2578">
        <f>_xlfn.XLOOKUP(Table2[[#This Row],[name]],Table1[name],Table1[1/h],0)</f>
        <v>0</v>
      </c>
      <c r="I2578" t="b">
        <f>OR(Table2[[#This Row],[match]]=0,ROUNDUP(_xlfn.NUMBERVALUE(Table2[[#This Row],[match]]),4)=ROUNDUP(_xlfn.NUMBERVALUE(Table2[[#This Row],[1/h]]),4))</f>
        <v>1</v>
      </c>
    </row>
    <row r="2579" spans="5:9">
      <c r="E2579" t="s">
        <v>2986</v>
      </c>
      <c r="F2579">
        <f>_xlfn.NUMBERVALUE(_xlfn.TEXTAFTER(Table2[[#This Row],[my new versions]]," ",-1))</f>
        <v>12673.550496858699</v>
      </c>
      <c r="G2579" t="str">
        <f>_xlfn.TEXTBEFORE(SUBSTITUTE(Table2[[#This Row],[my new versions]],"'","")," ")</f>
        <v>RXN-HXCCOAt_c_rm_FWD-SPONT</v>
      </c>
      <c r="H2579">
        <f>_xlfn.XLOOKUP(Table2[[#This Row],[name]],Table1[name],Table1[1/h],0)</f>
        <v>0</v>
      </c>
      <c r="I2579" t="b">
        <f>OR(Table2[[#This Row],[match]]=0,ROUNDUP(_xlfn.NUMBERVALUE(Table2[[#This Row],[match]]),4)=ROUNDUP(_xlfn.NUMBERVALUE(Table2[[#This Row],[1/h]]),4))</f>
        <v>1</v>
      </c>
    </row>
    <row r="2580" spans="5:9">
      <c r="E2580" t="s">
        <v>2987</v>
      </c>
      <c r="F2580">
        <f>_xlfn.NUMBERVALUE(_xlfn.TEXTAFTER(Table2[[#This Row],[my new versions]]," ",-1))</f>
        <v>12673.550496858699</v>
      </c>
      <c r="G2580" t="str">
        <f>_xlfn.TEXTBEFORE(SUBSTITUTE(Table2[[#This Row],[my new versions]],"'","")," ")</f>
        <v>RXN-HXCCOAt_c_rm_REV-SPONT</v>
      </c>
      <c r="H2580">
        <f>_xlfn.XLOOKUP(Table2[[#This Row],[name]],Table1[name],Table1[1/h],0)</f>
        <v>0</v>
      </c>
      <c r="I2580" t="b">
        <f>OR(Table2[[#This Row],[match]]=0,ROUNDUP(_xlfn.NUMBERVALUE(Table2[[#This Row],[match]]),4)=ROUNDUP(_xlfn.NUMBERVALUE(Table2[[#This Row],[1/h]]),4))</f>
        <v>1</v>
      </c>
    </row>
    <row r="2581" spans="5:9">
      <c r="E2581" t="s">
        <v>2988</v>
      </c>
      <c r="F2581">
        <f>_xlfn.NUMBERVALUE(_xlfn.TEXTAFTER(Table2[[#This Row],[my new versions]]," ",-1))</f>
        <v>12673.550496858699</v>
      </c>
      <c r="G2581" t="str">
        <f>_xlfn.TEXTBEFORE(SUBSTITUTE(Table2[[#This Row],[my new versions]],"'","")," ")</f>
        <v>RXN-HYPOE_c_FWD-UNKNOWN</v>
      </c>
      <c r="H2581">
        <f>_xlfn.XLOOKUP(Table2[[#This Row],[name]],Table1[name],Table1[1/h],0)</f>
        <v>0</v>
      </c>
      <c r="I2581" t="b">
        <f>OR(Table2[[#This Row],[match]]=0,ROUNDUP(_xlfn.NUMBERVALUE(Table2[[#This Row],[match]]),4)=ROUNDUP(_xlfn.NUMBERVALUE(Table2[[#This Row],[1/h]]),4))</f>
        <v>1</v>
      </c>
    </row>
    <row r="2582" spans="5:9">
      <c r="E2582" t="s">
        <v>2989</v>
      </c>
      <c r="F2582">
        <f>_xlfn.NUMBERVALUE(_xlfn.TEXTAFTER(Table2[[#This Row],[my new versions]]," ",-1))</f>
        <v>12673.550496858699</v>
      </c>
      <c r="G2582" t="str">
        <f>_xlfn.TEXTBEFORE(SUBSTITUTE(Table2[[#This Row],[my new versions]],"'","")," ")</f>
        <v>RXN-IAMACt_c_e_FWD-SPONT</v>
      </c>
      <c r="H2582">
        <f>_xlfn.XLOOKUP(Table2[[#This Row],[name]],Table1[name],Table1[1/h],0)</f>
        <v>0</v>
      </c>
      <c r="I2582" t="b">
        <f>OR(Table2[[#This Row],[match]]=0,ROUNDUP(_xlfn.NUMBERVALUE(Table2[[#This Row],[match]]),4)=ROUNDUP(_xlfn.NUMBERVALUE(Table2[[#This Row],[1/h]]),4))</f>
        <v>1</v>
      </c>
    </row>
    <row r="2583" spans="5:9">
      <c r="E2583" t="s">
        <v>2990</v>
      </c>
      <c r="F2583">
        <f>_xlfn.NUMBERVALUE(_xlfn.TEXTAFTER(Table2[[#This Row],[my new versions]]," ",-1))</f>
        <v>12673.550496858699</v>
      </c>
      <c r="G2583" t="str">
        <f>_xlfn.TEXTBEFORE(SUBSTITUTE(Table2[[#This Row],[my new versions]],"'","")," ")</f>
        <v>RXN-IAMOHt_c_e_FWD-SPONT</v>
      </c>
      <c r="H2583">
        <f>_xlfn.XLOOKUP(Table2[[#This Row],[name]],Table1[name],Table1[1/h],0)</f>
        <v>0</v>
      </c>
      <c r="I2583" t="b">
        <f>OR(Table2[[#This Row],[match]]=0,ROUNDUP(_xlfn.NUMBERVALUE(Table2[[#This Row],[match]]),4)=ROUNDUP(_xlfn.NUMBERVALUE(Table2[[#This Row],[1/h]]),4))</f>
        <v>1</v>
      </c>
    </row>
    <row r="2584" spans="5:9">
      <c r="E2584" t="s">
        <v>2991</v>
      </c>
      <c r="F2584">
        <f>_xlfn.NUMBERVALUE(_xlfn.TEXTAFTER(Table2[[#This Row],[my new versions]]," ",-1))</f>
        <v>12673.550496858699</v>
      </c>
      <c r="G2584" t="str">
        <f>_xlfn.TEXTBEFORE(SUBSTITUTE(Table2[[#This Row],[my new versions]],"'","")," ")</f>
        <v>RXN-IAMOHt_c_e_REV-SPONT</v>
      </c>
      <c r="H2584">
        <f>_xlfn.XLOOKUP(Table2[[#This Row],[name]],Table1[name],Table1[1/h],0)</f>
        <v>0</v>
      </c>
      <c r="I2584" t="b">
        <f>OR(Table2[[#This Row],[match]]=0,ROUNDUP(_xlfn.NUMBERVALUE(Table2[[#This Row],[match]]),4)=ROUNDUP(_xlfn.NUMBERVALUE(Table2[[#This Row],[1/h]]),4))</f>
        <v>1</v>
      </c>
    </row>
    <row r="2585" spans="5:9">
      <c r="E2585" t="s">
        <v>2992</v>
      </c>
      <c r="F2585">
        <f>_xlfn.NUMBERVALUE(_xlfn.TEXTAFTER(Table2[[#This Row],[my new versions]]," ",-1))</f>
        <v>12673.550496858699</v>
      </c>
      <c r="G2585" t="str">
        <f>_xlfn.TEXTBEFORE(SUBSTITUTE(Table2[[#This Row],[my new versions]],"'","")," ")</f>
        <v>RXN-IAMOHt_c_m_FWD-SPONT</v>
      </c>
      <c r="H2585">
        <f>_xlfn.XLOOKUP(Table2[[#This Row],[name]],Table1[name],Table1[1/h],0)</f>
        <v>0</v>
      </c>
      <c r="I2585" t="b">
        <f>OR(Table2[[#This Row],[match]]=0,ROUNDUP(_xlfn.NUMBERVALUE(Table2[[#This Row],[match]]),4)=ROUNDUP(_xlfn.NUMBERVALUE(Table2[[#This Row],[1/h]]),4))</f>
        <v>1</v>
      </c>
    </row>
    <row r="2586" spans="5:9">
      <c r="E2586" t="s">
        <v>2993</v>
      </c>
      <c r="F2586">
        <f>_xlfn.NUMBERVALUE(_xlfn.TEXTAFTER(Table2[[#This Row],[my new versions]]," ",-1))</f>
        <v>12673.550496858699</v>
      </c>
      <c r="G2586" t="str">
        <f>_xlfn.TEXTBEFORE(SUBSTITUTE(Table2[[#This Row],[my new versions]],"'","")," ")</f>
        <v>RXN-IAMOHt_c_m_REV-SPONT</v>
      </c>
      <c r="H2586">
        <f>_xlfn.XLOOKUP(Table2[[#This Row],[name]],Table1[name],Table1[1/h],0)</f>
        <v>0</v>
      </c>
      <c r="I2586" t="b">
        <f>OR(Table2[[#This Row],[match]]=0,ROUNDUP(_xlfn.NUMBERVALUE(Table2[[#This Row],[match]]),4)=ROUNDUP(_xlfn.NUMBERVALUE(Table2[[#This Row],[1/h]]),4))</f>
        <v>1</v>
      </c>
    </row>
    <row r="2587" spans="5:9">
      <c r="E2587" t="s">
        <v>2994</v>
      </c>
      <c r="F2587">
        <f>_xlfn.NUMBERVALUE(_xlfn.TEXTAFTER(Table2[[#This Row],[my new versions]]," ",-1))</f>
        <v>12673.550496858699</v>
      </c>
      <c r="G2587" t="str">
        <f>_xlfn.TEXTBEFORE(SUBSTITUTE(Table2[[#This Row],[my new versions]],"'","")," ")</f>
        <v>RXN-IBTALDt_c_e_FWD-SPONT</v>
      </c>
      <c r="H2587">
        <f>_xlfn.XLOOKUP(Table2[[#This Row],[name]],Table1[name],Table1[1/h],0)</f>
        <v>0</v>
      </c>
      <c r="I2587" t="b">
        <f>OR(Table2[[#This Row],[match]]=0,ROUNDUP(_xlfn.NUMBERVALUE(Table2[[#This Row],[match]]),4)=ROUNDUP(_xlfn.NUMBERVALUE(Table2[[#This Row],[1/h]]),4))</f>
        <v>1</v>
      </c>
    </row>
    <row r="2588" spans="5:9">
      <c r="E2588" t="s">
        <v>2995</v>
      </c>
      <c r="F2588">
        <f>_xlfn.NUMBERVALUE(_xlfn.TEXTAFTER(Table2[[#This Row],[my new versions]]," ",-1))</f>
        <v>12673.550496858699</v>
      </c>
      <c r="G2588" t="str">
        <f>_xlfn.TEXTBEFORE(SUBSTITUTE(Table2[[#This Row],[my new versions]],"'","")," ")</f>
        <v>RXN-IBTALDt_c_e_REV-SPONT</v>
      </c>
      <c r="H2588">
        <f>_xlfn.XLOOKUP(Table2[[#This Row],[name]],Table1[name],Table1[1/h],0)</f>
        <v>0</v>
      </c>
      <c r="I2588" t="b">
        <f>OR(Table2[[#This Row],[match]]=0,ROUNDUP(_xlfn.NUMBERVALUE(Table2[[#This Row],[match]]),4)=ROUNDUP(_xlfn.NUMBERVALUE(Table2[[#This Row],[1/h]]),4))</f>
        <v>1</v>
      </c>
    </row>
    <row r="2589" spans="5:9">
      <c r="E2589" t="s">
        <v>2996</v>
      </c>
      <c r="F2589">
        <f>_xlfn.NUMBERVALUE(_xlfn.TEXTAFTER(Table2[[#This Row],[my new versions]]," ",-1))</f>
        <v>12673.550496858699</v>
      </c>
      <c r="G2589" t="str">
        <f>_xlfn.TEXTBEFORE(SUBSTITUTE(Table2[[#This Row],[my new versions]],"'","")," ")</f>
        <v>RXN-IBTALDt_c_m_FWD-SPONT</v>
      </c>
      <c r="H2589">
        <f>_xlfn.XLOOKUP(Table2[[#This Row],[name]],Table1[name],Table1[1/h],0)</f>
        <v>0</v>
      </c>
      <c r="I2589" t="b">
        <f>OR(Table2[[#This Row],[match]]=0,ROUNDUP(_xlfn.NUMBERVALUE(Table2[[#This Row],[match]]),4)=ROUNDUP(_xlfn.NUMBERVALUE(Table2[[#This Row],[1/h]]),4))</f>
        <v>1</v>
      </c>
    </row>
    <row r="2590" spans="5:9">
      <c r="E2590" t="s">
        <v>2997</v>
      </c>
      <c r="F2590">
        <f>_xlfn.NUMBERVALUE(_xlfn.TEXTAFTER(Table2[[#This Row],[my new versions]]," ",-1))</f>
        <v>12673.550496858699</v>
      </c>
      <c r="G2590" t="str">
        <f>_xlfn.TEXTBEFORE(SUBSTITUTE(Table2[[#This Row],[my new versions]],"'","")," ")</f>
        <v>RXN-IBTALDt_c_m_REV-SPONT</v>
      </c>
      <c r="H2590">
        <f>_xlfn.XLOOKUP(Table2[[#This Row],[name]],Table1[name],Table1[1/h],0)</f>
        <v>0</v>
      </c>
      <c r="I2590" t="b">
        <f>OR(Table2[[#This Row],[match]]=0,ROUNDUP(_xlfn.NUMBERVALUE(Table2[[#This Row],[match]]),4)=ROUNDUP(_xlfn.NUMBERVALUE(Table2[[#This Row],[1/h]]),4))</f>
        <v>1</v>
      </c>
    </row>
    <row r="2591" spans="5:9">
      <c r="E2591" t="s">
        <v>2998</v>
      </c>
      <c r="F2591">
        <f>_xlfn.NUMBERVALUE(_xlfn.TEXTAFTER(Table2[[#This Row],[my new versions]]," ",-1))</f>
        <v>12673.550496858699</v>
      </c>
      <c r="G2591" t="str">
        <f>_xlfn.TEXTBEFORE(SUBSTITUTE(Table2[[#This Row],[my new versions]],"'","")," ")</f>
        <v>RXN-IBUTACt_c_e_FWD-SPONT</v>
      </c>
      <c r="H2591">
        <f>_xlfn.XLOOKUP(Table2[[#This Row],[name]],Table1[name],Table1[1/h],0)</f>
        <v>0</v>
      </c>
      <c r="I2591" t="b">
        <f>OR(Table2[[#This Row],[match]]=0,ROUNDUP(_xlfn.NUMBERVALUE(Table2[[#This Row],[match]]),4)=ROUNDUP(_xlfn.NUMBERVALUE(Table2[[#This Row],[1/h]]),4))</f>
        <v>1</v>
      </c>
    </row>
    <row r="2592" spans="5:9">
      <c r="E2592" t="s">
        <v>2999</v>
      </c>
      <c r="F2592">
        <f>_xlfn.NUMBERVALUE(_xlfn.TEXTAFTER(Table2[[#This Row],[my new versions]]," ",-1))</f>
        <v>12673.550496858699</v>
      </c>
      <c r="G2592" t="str">
        <f>_xlfn.TEXTBEFORE(SUBSTITUTE(Table2[[#This Row],[my new versions]],"'","")," ")</f>
        <v>RXN-IBUTOHt_c_e_FWD-SPONT</v>
      </c>
      <c r="H2592">
        <f>_xlfn.XLOOKUP(Table2[[#This Row],[name]],Table1[name],Table1[1/h],0)</f>
        <v>0</v>
      </c>
      <c r="I2592" t="b">
        <f>OR(Table2[[#This Row],[match]]=0,ROUNDUP(_xlfn.NUMBERVALUE(Table2[[#This Row],[match]]),4)=ROUNDUP(_xlfn.NUMBERVALUE(Table2[[#This Row],[1/h]]),4))</f>
        <v>1</v>
      </c>
    </row>
    <row r="2593" spans="5:9">
      <c r="E2593" t="s">
        <v>3000</v>
      </c>
      <c r="F2593">
        <f>_xlfn.NUMBERVALUE(_xlfn.TEXTAFTER(Table2[[#This Row],[my new versions]]," ",-1))</f>
        <v>12673.550496858699</v>
      </c>
      <c r="G2593" t="str">
        <f>_xlfn.TEXTBEFORE(SUBSTITUTE(Table2[[#This Row],[my new versions]],"'","")," ")</f>
        <v>RXN-IBUTOHt_c_e_REV-SPONT</v>
      </c>
      <c r="H2593">
        <f>_xlfn.XLOOKUP(Table2[[#This Row],[name]],Table1[name],Table1[1/h],0)</f>
        <v>0</v>
      </c>
      <c r="I2593" t="b">
        <f>OR(Table2[[#This Row],[match]]=0,ROUNDUP(_xlfn.NUMBERVALUE(Table2[[#This Row],[match]]),4)=ROUNDUP(_xlfn.NUMBERVALUE(Table2[[#This Row],[1/h]]),4))</f>
        <v>1</v>
      </c>
    </row>
    <row r="2594" spans="5:9">
      <c r="E2594" t="s">
        <v>3001</v>
      </c>
      <c r="F2594">
        <f>_xlfn.NUMBERVALUE(_xlfn.TEXTAFTER(Table2[[#This Row],[my new versions]]," ",-1))</f>
        <v>12673.550496858699</v>
      </c>
      <c r="G2594" t="str">
        <f>_xlfn.TEXTBEFORE(SUBSTITUTE(Table2[[#This Row],[my new versions]],"'","")," ")</f>
        <v>RXN-IBUTOHt_c_m_FWD-SPONT</v>
      </c>
      <c r="H2594">
        <f>_xlfn.XLOOKUP(Table2[[#This Row],[name]],Table1[name],Table1[1/h],0)</f>
        <v>0</v>
      </c>
      <c r="I2594" t="b">
        <f>OR(Table2[[#This Row],[match]]=0,ROUNDUP(_xlfn.NUMBERVALUE(Table2[[#This Row],[match]]),4)=ROUNDUP(_xlfn.NUMBERVALUE(Table2[[#This Row],[1/h]]),4))</f>
        <v>1</v>
      </c>
    </row>
    <row r="2595" spans="5:9">
      <c r="E2595" t="s">
        <v>3002</v>
      </c>
      <c r="F2595">
        <f>_xlfn.NUMBERVALUE(_xlfn.TEXTAFTER(Table2[[#This Row],[my new versions]]," ",-1))</f>
        <v>12673.550496858699</v>
      </c>
      <c r="G2595" t="str">
        <f>_xlfn.TEXTBEFORE(SUBSTITUTE(Table2[[#This Row],[my new versions]],"'","")," ")</f>
        <v>RXN-IBUTOHt_c_m_REV-SPONT</v>
      </c>
      <c r="H2595">
        <f>_xlfn.XLOOKUP(Table2[[#This Row],[name]],Table1[name],Table1[1/h],0)</f>
        <v>0</v>
      </c>
      <c r="I2595" t="b">
        <f>OR(Table2[[#This Row],[match]]=0,ROUNDUP(_xlfn.NUMBERVALUE(Table2[[#This Row],[match]]),4)=ROUNDUP(_xlfn.NUMBERVALUE(Table2[[#This Row],[1/h]]),4))</f>
        <v>1</v>
      </c>
    </row>
    <row r="2596" spans="5:9">
      <c r="E2596" t="s">
        <v>3003</v>
      </c>
      <c r="F2596">
        <f>_xlfn.NUMBERVALUE(_xlfn.TEXTAFTER(Table2[[#This Row],[my new versions]]," ",-1))</f>
        <v>1014895.8129711699</v>
      </c>
      <c r="G2596" t="str">
        <f>_xlfn.TEXTBEFORE(SUBSTITUTE(Table2[[#This Row],[my new versions]],"'","")," ")</f>
        <v>RXN-ICDHx_m_FWD-IDH12</v>
      </c>
      <c r="H2596">
        <f>_xlfn.XLOOKUP(Table2[[#This Row],[name]],Table1[name],Table1[1/h],0)</f>
        <v>1014895.8129711744</v>
      </c>
      <c r="I2596" t="b">
        <f>OR(Table2[[#This Row],[match]]=0,ROUNDUP(_xlfn.NUMBERVALUE(Table2[[#This Row],[match]]),4)=ROUNDUP(_xlfn.NUMBERVALUE(Table2[[#This Row],[1/h]]),4))</f>
        <v>1</v>
      </c>
    </row>
    <row r="2597" spans="5:9">
      <c r="E2597" t="s">
        <v>3004</v>
      </c>
      <c r="F2597">
        <f>_xlfn.NUMBERVALUE(_xlfn.TEXTAFTER(Table2[[#This Row],[my new versions]]," ",-1))</f>
        <v>9.3012103400805906</v>
      </c>
      <c r="G2597" t="str">
        <f>_xlfn.TEXTBEFORE(SUBSTITUTE(Table2[[#This Row],[my new versions]],"'","")," ")</f>
        <v>RXN-ICDHyi_m_FWD-rt2761</v>
      </c>
      <c r="H2597">
        <f>_xlfn.XLOOKUP(Table2[[#This Row],[name]],Table1[name],Table1[1/h],0)</f>
        <v>9.301210340080571</v>
      </c>
      <c r="I2597" t="b">
        <f>OR(Table2[[#This Row],[match]]=0,ROUNDUP(_xlfn.NUMBERVALUE(Table2[[#This Row],[match]]),4)=ROUNDUP(_xlfn.NUMBERVALUE(Table2[[#This Row],[1/h]]),4))</f>
        <v>1</v>
      </c>
    </row>
    <row r="2598" spans="5:9">
      <c r="E2598" t="s">
        <v>3005</v>
      </c>
      <c r="F2598">
        <f>_xlfn.NUMBERVALUE(_xlfn.TEXTAFTER(Table2[[#This Row],[my new versions]]," ",-1))</f>
        <v>12673.550496858699</v>
      </c>
      <c r="G2598" t="str">
        <f>_xlfn.TEXTBEFORE(SUBSTITUTE(Table2[[#This Row],[my new versions]],"'","")," ")</f>
        <v>RXN-ICL_1_c_FWD-rt5654_c</v>
      </c>
      <c r="H2598">
        <f>_xlfn.XLOOKUP(Table2[[#This Row],[name]],Table1[name],Table1[1/h],0)</f>
        <v>0</v>
      </c>
      <c r="I2598" t="b">
        <f>OR(Table2[[#This Row],[match]]=0,ROUNDUP(_xlfn.NUMBERVALUE(Table2[[#This Row],[match]]),4)=ROUNDUP(_xlfn.NUMBERVALUE(Table2[[#This Row],[1/h]]),4))</f>
        <v>1</v>
      </c>
    </row>
    <row r="2599" spans="5:9">
      <c r="E2599" t="s">
        <v>3006</v>
      </c>
      <c r="F2599">
        <f>_xlfn.NUMBERVALUE(_xlfn.TEXTAFTER(Table2[[#This Row],[my new versions]]," ",-1))</f>
        <v>12673.550496858699</v>
      </c>
      <c r="G2599" t="str">
        <f>_xlfn.TEXTBEFORE(SUBSTITUTE(Table2[[#This Row],[my new versions]],"'","")," ")</f>
        <v>RXN-ICOSCOAt_c_en_FWD-SPONT</v>
      </c>
      <c r="H2599">
        <f>_xlfn.XLOOKUP(Table2[[#This Row],[name]],Table1[name],Table1[1/h],0)</f>
        <v>0</v>
      </c>
      <c r="I2599" t="b">
        <f>OR(Table2[[#This Row],[match]]=0,ROUNDUP(_xlfn.NUMBERVALUE(Table2[[#This Row],[match]]),4)=ROUNDUP(_xlfn.NUMBERVALUE(Table2[[#This Row],[1/h]]),4))</f>
        <v>1</v>
      </c>
    </row>
    <row r="2600" spans="5:9">
      <c r="E2600" t="s">
        <v>3007</v>
      </c>
      <c r="F2600">
        <f>_xlfn.NUMBERVALUE(_xlfn.TEXTAFTER(Table2[[#This Row],[my new versions]]," ",-1))</f>
        <v>12673.550496858699</v>
      </c>
      <c r="G2600" t="str">
        <f>_xlfn.TEXTBEFORE(SUBSTITUTE(Table2[[#This Row],[my new versions]],"'","")," ")</f>
        <v>RXN-ICOSCOAt_c_en_REV-SPONT</v>
      </c>
      <c r="H2600">
        <f>_xlfn.XLOOKUP(Table2[[#This Row],[name]],Table1[name],Table1[1/h],0)</f>
        <v>0</v>
      </c>
      <c r="I2600" t="b">
        <f>OR(Table2[[#This Row],[match]]=0,ROUNDUP(_xlfn.NUMBERVALUE(Table2[[#This Row],[match]]),4)=ROUNDUP(_xlfn.NUMBERVALUE(Table2[[#This Row],[1/h]]),4))</f>
        <v>1</v>
      </c>
    </row>
    <row r="2601" spans="5:9">
      <c r="E2601" t="s">
        <v>3008</v>
      </c>
      <c r="F2601">
        <f>_xlfn.NUMBERVALUE(_xlfn.TEXTAFTER(Table2[[#This Row],[my new versions]]," ",-1))</f>
        <v>12673.550496858699</v>
      </c>
      <c r="G2601" t="str">
        <f>_xlfn.TEXTBEFORE(SUBSTITUTE(Table2[[#This Row],[my new versions]],"'","")," ")</f>
        <v>RXN-ICOSCOAt_c_rm_FWD-SPONT</v>
      </c>
      <c r="H2601">
        <f>_xlfn.XLOOKUP(Table2[[#This Row],[name]],Table1[name],Table1[1/h],0)</f>
        <v>0</v>
      </c>
      <c r="I2601" t="b">
        <f>OR(Table2[[#This Row],[match]]=0,ROUNDUP(_xlfn.NUMBERVALUE(Table2[[#This Row],[match]]),4)=ROUNDUP(_xlfn.NUMBERVALUE(Table2[[#This Row],[1/h]]),4))</f>
        <v>1</v>
      </c>
    </row>
    <row r="2602" spans="5:9">
      <c r="E2602" t="s">
        <v>3009</v>
      </c>
      <c r="F2602">
        <f>_xlfn.NUMBERVALUE(_xlfn.TEXTAFTER(Table2[[#This Row],[my new versions]]," ",-1))</f>
        <v>12673.550496858699</v>
      </c>
      <c r="G2602" t="str">
        <f>_xlfn.TEXTBEFORE(SUBSTITUTE(Table2[[#This Row],[my new versions]],"'","")," ")</f>
        <v>RXN-ICOSCOAt_c_rm_REV-SPONT</v>
      </c>
      <c r="H2602">
        <f>_xlfn.XLOOKUP(Table2[[#This Row],[name]],Table1[name],Table1[1/h],0)</f>
        <v>0</v>
      </c>
      <c r="I2602" t="b">
        <f>OR(Table2[[#This Row],[match]]=0,ROUNDUP(_xlfn.NUMBERVALUE(Table2[[#This Row],[match]]),4)=ROUNDUP(_xlfn.NUMBERVALUE(Table2[[#This Row],[1/h]]),4))</f>
        <v>1</v>
      </c>
    </row>
    <row r="2603" spans="5:9">
      <c r="E2603" t="s">
        <v>3010</v>
      </c>
      <c r="F2603">
        <f>_xlfn.NUMBERVALUE(_xlfn.TEXTAFTER(Table2[[#This Row],[my new versions]]," ",-1))</f>
        <v>12673.550496858699</v>
      </c>
      <c r="G2603" t="str">
        <f>_xlfn.TEXTBEFORE(SUBSTITUTE(Table2[[#This Row],[my new versions]],"'","")," ")</f>
        <v>RXN-ID3ACALDt_c_e_FWD-SPONT</v>
      </c>
      <c r="H2603">
        <f>_xlfn.XLOOKUP(Table2[[#This Row],[name]],Table1[name],Table1[1/h],0)</f>
        <v>0</v>
      </c>
      <c r="I2603" t="b">
        <f>OR(Table2[[#This Row],[match]]=0,ROUNDUP(_xlfn.NUMBERVALUE(Table2[[#This Row],[match]]),4)=ROUNDUP(_xlfn.NUMBERVALUE(Table2[[#This Row],[1/h]]),4))</f>
        <v>1</v>
      </c>
    </row>
    <row r="2604" spans="5:9">
      <c r="E2604" t="s">
        <v>3011</v>
      </c>
      <c r="F2604">
        <f>_xlfn.NUMBERVALUE(_xlfn.TEXTAFTER(Table2[[#This Row],[my new versions]]," ",-1))</f>
        <v>12673.550496858699</v>
      </c>
      <c r="G2604" t="str">
        <f>_xlfn.TEXTBEFORE(SUBSTITUTE(Table2[[#This Row],[my new versions]],"'","")," ")</f>
        <v>RXN-ID3ACALDt_c_e_REV-SPONT</v>
      </c>
      <c r="H2604">
        <f>_xlfn.XLOOKUP(Table2[[#This Row],[name]],Table1[name],Table1[1/h],0)</f>
        <v>0</v>
      </c>
      <c r="I2604" t="b">
        <f>OR(Table2[[#This Row],[match]]=0,ROUNDUP(_xlfn.NUMBERVALUE(Table2[[#This Row],[match]]),4)=ROUNDUP(_xlfn.NUMBERVALUE(Table2[[#This Row],[1/h]]),4))</f>
        <v>1</v>
      </c>
    </row>
    <row r="2605" spans="5:9">
      <c r="E2605" t="s">
        <v>3012</v>
      </c>
      <c r="F2605">
        <f>_xlfn.NUMBERVALUE(_xlfn.TEXTAFTER(Table2[[#This Row],[my new versions]]," ",-1))</f>
        <v>12673.550496858699</v>
      </c>
      <c r="G2605" t="str">
        <f>_xlfn.TEXTBEFORE(SUBSTITUTE(Table2[[#This Row],[my new versions]],"'","")," ")</f>
        <v>RXN-ID3ACALDt_c_m_FWD-SPONT</v>
      </c>
      <c r="H2605">
        <f>_xlfn.XLOOKUP(Table2[[#This Row],[name]],Table1[name],Table1[1/h],0)</f>
        <v>0</v>
      </c>
      <c r="I2605" t="b">
        <f>OR(Table2[[#This Row],[match]]=0,ROUNDUP(_xlfn.NUMBERVALUE(Table2[[#This Row],[match]]),4)=ROUNDUP(_xlfn.NUMBERVALUE(Table2[[#This Row],[1/h]]),4))</f>
        <v>1</v>
      </c>
    </row>
    <row r="2606" spans="5:9">
      <c r="E2606" t="s">
        <v>3013</v>
      </c>
      <c r="F2606">
        <f>_xlfn.NUMBERVALUE(_xlfn.TEXTAFTER(Table2[[#This Row],[my new versions]]," ",-1))</f>
        <v>12673.550496858699</v>
      </c>
      <c r="G2606" t="str">
        <f>_xlfn.TEXTBEFORE(SUBSTITUTE(Table2[[#This Row],[my new versions]],"'","")," ")</f>
        <v>RXN-ID3ACALDt_c_m_REV-SPONT</v>
      </c>
      <c r="H2606">
        <f>_xlfn.XLOOKUP(Table2[[#This Row],[name]],Table1[name],Table1[1/h],0)</f>
        <v>0</v>
      </c>
      <c r="I2606" t="b">
        <f>OR(Table2[[#This Row],[match]]=0,ROUNDUP(_xlfn.NUMBERVALUE(Table2[[#This Row],[match]]),4)=ROUNDUP(_xlfn.NUMBERVALUE(Table2[[#This Row],[1/h]]),4))</f>
        <v>1</v>
      </c>
    </row>
    <row r="2607" spans="5:9">
      <c r="E2607" t="s">
        <v>3014</v>
      </c>
      <c r="F2607">
        <f>_xlfn.NUMBERVALUE(_xlfn.TEXTAFTER(Table2[[#This Row],[my new versions]]," ",-1))</f>
        <v>4.19522114661003</v>
      </c>
      <c r="G2607" t="str">
        <f>_xlfn.TEXTBEFORE(SUBSTITUTE(Table2[[#This Row],[my new versions]],"'","")," ")</f>
        <v>RXN-IG3PS_c_FWD-rt0716</v>
      </c>
      <c r="H2607">
        <f>_xlfn.XLOOKUP(Table2[[#This Row],[name]],Table1[name],Table1[1/h],0)</f>
        <v>4.1952211466100122</v>
      </c>
      <c r="I2607" t="b">
        <f>OR(Table2[[#This Row],[match]]=0,ROUNDUP(_xlfn.NUMBERVALUE(Table2[[#This Row],[match]]),4)=ROUNDUP(_xlfn.NUMBERVALUE(Table2[[#This Row],[1/h]]),4))</f>
        <v>1</v>
      </c>
    </row>
    <row r="2608" spans="5:9">
      <c r="E2608" t="s">
        <v>3015</v>
      </c>
      <c r="F2608">
        <f>_xlfn.NUMBERVALUE(_xlfn.TEXTAFTER(Table2[[#This Row],[my new versions]]," ",-1))</f>
        <v>13.0479582432635</v>
      </c>
      <c r="G2608" t="str">
        <f>_xlfn.TEXTBEFORE(SUBSTITUTE(Table2[[#This Row],[my new versions]],"'","")," ")</f>
        <v>RXN-IGPDH_c_FWD-rt0339</v>
      </c>
      <c r="H2608">
        <f>_xlfn.XLOOKUP(Table2[[#This Row],[name]],Table1[name],Table1[1/h],0)</f>
        <v>13.047958243263565</v>
      </c>
      <c r="I2608" t="b">
        <f>OR(Table2[[#This Row],[match]]=0,ROUNDUP(_xlfn.NUMBERVALUE(Table2[[#This Row],[match]]),4)=ROUNDUP(_xlfn.NUMBERVALUE(Table2[[#This Row],[1/h]]),4))</f>
        <v>1</v>
      </c>
    </row>
    <row r="2609" spans="5:9">
      <c r="E2609" t="s">
        <v>3016</v>
      </c>
      <c r="F2609">
        <f>_xlfn.NUMBERVALUE(_xlfn.TEXTAFTER(Table2[[#This Row],[my new versions]]," ",-1))</f>
        <v>6.1728772463169497</v>
      </c>
      <c r="G2609" t="str">
        <f>_xlfn.TEXTBEFORE(SUBSTITUTE(Table2[[#This Row],[my new versions]],"'","")," ")</f>
        <v>RXN-IGPS_c_FWD-rt8196</v>
      </c>
      <c r="H2609">
        <f>_xlfn.XLOOKUP(Table2[[#This Row],[name]],Table1[name],Table1[1/h],0)</f>
        <v>6.1728772463169479</v>
      </c>
      <c r="I2609" t="b">
        <f>OR(Table2[[#This Row],[match]]=0,ROUNDUP(_xlfn.NUMBERVALUE(Table2[[#This Row],[match]]),4)=ROUNDUP(_xlfn.NUMBERVALUE(Table2[[#This Row],[1/h]]),4))</f>
        <v>1</v>
      </c>
    </row>
    <row r="2610" spans="5:9">
      <c r="E2610" t="s">
        <v>3017</v>
      </c>
      <c r="F2610">
        <f>_xlfn.NUMBERVALUE(_xlfn.TEXTAFTER(Table2[[#This Row],[my new versions]]," ",-1))</f>
        <v>12673.550496858699</v>
      </c>
      <c r="G2610" t="str">
        <f>_xlfn.TEXTBEFORE(SUBSTITUTE(Table2[[#This Row],[my new versions]],"'","")," ")</f>
        <v>RXN-ILEt_c_m_FWD-SPONT</v>
      </c>
      <c r="H2610">
        <f>_xlfn.XLOOKUP(Table2[[#This Row],[name]],Table1[name],Table1[1/h],0)</f>
        <v>0</v>
      </c>
      <c r="I2610" t="b">
        <f>OR(Table2[[#This Row],[match]]=0,ROUNDUP(_xlfn.NUMBERVALUE(Table2[[#This Row],[match]]),4)=ROUNDUP(_xlfn.NUMBERVALUE(Table2[[#This Row],[1/h]]),4))</f>
        <v>1</v>
      </c>
    </row>
    <row r="2611" spans="5:9">
      <c r="E2611" t="s">
        <v>3018</v>
      </c>
      <c r="F2611">
        <f>_xlfn.NUMBERVALUE(_xlfn.TEXTAFTER(Table2[[#This Row],[my new versions]]," ",-1))</f>
        <v>12673.550496858699</v>
      </c>
      <c r="G2611" t="str">
        <f>_xlfn.TEXTBEFORE(SUBSTITUTE(Table2[[#This Row],[my new versions]],"'","")," ")</f>
        <v>RXN-ILEt_c_v_FWD-rt6501</v>
      </c>
      <c r="H2611">
        <f>_xlfn.XLOOKUP(Table2[[#This Row],[name]],Table1[name],Table1[1/h],0)</f>
        <v>0</v>
      </c>
      <c r="I2611" t="b">
        <f>OR(Table2[[#This Row],[match]]=0,ROUNDUP(_xlfn.NUMBERVALUE(Table2[[#This Row],[match]]),4)=ROUNDUP(_xlfn.NUMBERVALUE(Table2[[#This Row],[1/h]]),4))</f>
        <v>1</v>
      </c>
    </row>
    <row r="2612" spans="5:9">
      <c r="E2612" t="s">
        <v>3019</v>
      </c>
      <c r="F2612">
        <f>_xlfn.NUMBERVALUE(_xlfn.TEXTAFTER(Table2[[#This Row],[my new versions]]," ",-1))</f>
        <v>12673.550496858699</v>
      </c>
      <c r="G2612" t="str">
        <f>_xlfn.TEXTBEFORE(SUBSTITUTE(Table2[[#This Row],[my new versions]],"'","")," ")</f>
        <v>RXN-ILETA_c_FWD-rt5646</v>
      </c>
      <c r="H2612">
        <f>_xlfn.XLOOKUP(Table2[[#This Row],[name]],Table1[name],Table1[1/h],0)</f>
        <v>0</v>
      </c>
      <c r="I2612" t="b">
        <f>OR(Table2[[#This Row],[match]]=0,ROUNDUP(_xlfn.NUMBERVALUE(Table2[[#This Row],[match]]),4)=ROUNDUP(_xlfn.NUMBERVALUE(Table2[[#This Row],[1/h]]),4))</f>
        <v>1</v>
      </c>
    </row>
    <row r="2613" spans="5:9">
      <c r="E2613" t="s">
        <v>3020</v>
      </c>
      <c r="F2613">
        <f>_xlfn.NUMBERVALUE(_xlfn.TEXTAFTER(Table2[[#This Row],[my new versions]]," ",-1))</f>
        <v>12673.550496858699</v>
      </c>
      <c r="G2613" t="str">
        <f>_xlfn.TEXTBEFORE(SUBSTITUTE(Table2[[#This Row],[my new versions]],"'","")," ")</f>
        <v>RXN-ILETA_c_REV-rt5646</v>
      </c>
      <c r="H2613">
        <f>_xlfn.XLOOKUP(Table2[[#This Row],[name]],Table1[name],Table1[1/h],0)</f>
        <v>0</v>
      </c>
      <c r="I2613" t="b">
        <f>OR(Table2[[#This Row],[match]]=0,ROUNDUP(_xlfn.NUMBERVALUE(Table2[[#This Row],[match]]),4)=ROUNDUP(_xlfn.NUMBERVALUE(Table2[[#This Row],[1/h]]),4))</f>
        <v>1</v>
      </c>
    </row>
    <row r="2614" spans="5:9">
      <c r="E2614" t="s">
        <v>3021</v>
      </c>
      <c r="F2614">
        <f>_xlfn.NUMBERVALUE(_xlfn.TEXTAFTER(Table2[[#This Row],[my new versions]]," ",-1))</f>
        <v>12673.550496858699</v>
      </c>
      <c r="G2614" t="str">
        <f>_xlfn.TEXTBEFORE(SUBSTITUTE(Table2[[#This Row],[my new versions]],"'","")," ")</f>
        <v>RXN-ILETA_c_FWD-rt6485</v>
      </c>
      <c r="H2614">
        <f>_xlfn.XLOOKUP(Table2[[#This Row],[name]],Table1[name],Table1[1/h],0)</f>
        <v>0</v>
      </c>
      <c r="I2614" t="b">
        <f>OR(Table2[[#This Row],[match]]=0,ROUNDUP(_xlfn.NUMBERVALUE(Table2[[#This Row],[match]]),4)=ROUNDUP(_xlfn.NUMBERVALUE(Table2[[#This Row],[1/h]]),4))</f>
        <v>1</v>
      </c>
    </row>
    <row r="2615" spans="5:9">
      <c r="E2615" t="s">
        <v>3022</v>
      </c>
      <c r="F2615">
        <f>_xlfn.NUMBERVALUE(_xlfn.TEXTAFTER(Table2[[#This Row],[my new versions]]," ",-1))</f>
        <v>12673.550496858699</v>
      </c>
      <c r="G2615" t="str">
        <f>_xlfn.TEXTBEFORE(SUBSTITUTE(Table2[[#This Row],[my new versions]],"'","")," ")</f>
        <v>RXN-ILETA_c_REV-rt6485</v>
      </c>
      <c r="H2615">
        <f>_xlfn.XLOOKUP(Table2[[#This Row],[name]],Table1[name],Table1[1/h],0)</f>
        <v>0</v>
      </c>
      <c r="I2615" t="b">
        <f>OR(Table2[[#This Row],[match]]=0,ROUNDUP(_xlfn.NUMBERVALUE(Table2[[#This Row],[match]]),4)=ROUNDUP(_xlfn.NUMBERVALUE(Table2[[#This Row],[1/h]]),4))</f>
        <v>1</v>
      </c>
    </row>
    <row r="2616" spans="5:9">
      <c r="E2616" t="s">
        <v>3023</v>
      </c>
      <c r="F2616">
        <f>_xlfn.NUMBERVALUE(_xlfn.TEXTAFTER(Table2[[#This Row],[my new versions]]," ",-1))</f>
        <v>12673.550496858699</v>
      </c>
      <c r="G2616" t="str">
        <f>_xlfn.TEXTBEFORE(SUBSTITUTE(Table2[[#This Row],[my new versions]],"'","")," ")</f>
        <v>RXN-ILETA_m_FWD-rt6242_m</v>
      </c>
      <c r="H2616">
        <f>_xlfn.XLOOKUP(Table2[[#This Row],[name]],Table1[name],Table1[1/h],0)</f>
        <v>0</v>
      </c>
      <c r="I2616" t="b">
        <f>OR(Table2[[#This Row],[match]]=0,ROUNDUP(_xlfn.NUMBERVALUE(Table2[[#This Row],[match]]),4)=ROUNDUP(_xlfn.NUMBERVALUE(Table2[[#This Row],[1/h]]),4))</f>
        <v>1</v>
      </c>
    </row>
    <row r="2617" spans="5:9">
      <c r="E2617" t="s">
        <v>3024</v>
      </c>
      <c r="F2617">
        <f>_xlfn.NUMBERVALUE(_xlfn.TEXTAFTER(Table2[[#This Row],[my new versions]]," ",-1))</f>
        <v>61.072231006942303</v>
      </c>
      <c r="G2617" t="str">
        <f>_xlfn.TEXTBEFORE(SUBSTITUTE(Table2[[#This Row],[my new versions]],"'","")," ")</f>
        <v>RXN-ILETA_m_REV-rt6242_m</v>
      </c>
      <c r="H2617">
        <f>_xlfn.XLOOKUP(Table2[[#This Row],[name]],Table1[name],Table1[1/h],0)</f>
        <v>61.072231006942204</v>
      </c>
      <c r="I2617" t="b">
        <f>OR(Table2[[#This Row],[match]]=0,ROUNDUP(_xlfn.NUMBERVALUE(Table2[[#This Row],[match]]),4)=ROUNDUP(_xlfn.NUMBERVALUE(Table2[[#This Row],[1/h]]),4))</f>
        <v>1</v>
      </c>
    </row>
    <row r="2618" spans="5:9">
      <c r="E2618" t="s">
        <v>3025</v>
      </c>
      <c r="F2618">
        <f>_xlfn.NUMBERVALUE(_xlfn.TEXTAFTER(Table2[[#This Row],[my new versions]]," ",-1))</f>
        <v>12673.550496858699</v>
      </c>
      <c r="G2618" t="str">
        <f>_xlfn.TEXTBEFORE(SUBSTITUTE(Table2[[#This Row],[my new versions]],"'","")," ")</f>
        <v>RXN-ILEtpa_v_FWD-rt7819</v>
      </c>
      <c r="H2618">
        <f>_xlfn.XLOOKUP(Table2[[#This Row],[name]],Table1[name],Table1[1/h],0)</f>
        <v>0</v>
      </c>
      <c r="I2618" t="b">
        <f>OR(Table2[[#This Row],[match]]=0,ROUNDUP(_xlfn.NUMBERVALUE(Table2[[#This Row],[match]]),4)=ROUNDUP(_xlfn.NUMBERVALUE(Table2[[#This Row],[1/h]]),4))</f>
        <v>1</v>
      </c>
    </row>
    <row r="2619" spans="5:9">
      <c r="E2619" t="s">
        <v>3026</v>
      </c>
      <c r="F2619">
        <f>_xlfn.NUMBERVALUE(_xlfn.TEXTAFTER(Table2[[#This Row],[my new versions]]," ",-1))</f>
        <v>12673.550496858699</v>
      </c>
      <c r="G2619" t="str">
        <f>_xlfn.TEXTBEFORE(SUBSTITUTE(Table2[[#This Row],[my new versions]],"'","")," ")</f>
        <v>RXN-ILEtps_v_FWD-rt4375</v>
      </c>
      <c r="H2619">
        <f>_xlfn.XLOOKUP(Table2[[#This Row],[name]],Table1[name],Table1[1/h],0)</f>
        <v>0</v>
      </c>
      <c r="I2619" t="b">
        <f>OR(Table2[[#This Row],[match]]=0,ROUNDUP(_xlfn.NUMBERVALUE(Table2[[#This Row],[match]]),4)=ROUNDUP(_xlfn.NUMBERVALUE(Table2[[#This Row],[1/h]]),4))</f>
        <v>1</v>
      </c>
    </row>
    <row r="2620" spans="5:9">
      <c r="E2620" t="s">
        <v>3027</v>
      </c>
      <c r="F2620">
        <f>_xlfn.NUMBERVALUE(_xlfn.TEXTAFTER(Table2[[#This Row],[my new versions]]," ",-1))</f>
        <v>8.1451355016736198</v>
      </c>
      <c r="G2620" t="str">
        <f>_xlfn.TEXTBEFORE(SUBSTITUTE(Table2[[#This Row],[my new versions]],"'","")," ")</f>
        <v>RXN-ILETRS_c_FWD-rt5078</v>
      </c>
      <c r="H2620">
        <f>_xlfn.XLOOKUP(Table2[[#This Row],[name]],Table1[name],Table1[1/h],0)</f>
        <v>8.1451355016736091</v>
      </c>
      <c r="I2620" t="b">
        <f>OR(Table2[[#This Row],[match]]=0,ROUNDUP(_xlfn.NUMBERVALUE(Table2[[#This Row],[match]]),4)=ROUNDUP(_xlfn.NUMBERVALUE(Table2[[#This Row],[1/h]]),4))</f>
        <v>1</v>
      </c>
    </row>
    <row r="2621" spans="5:9">
      <c r="E2621" t="s">
        <v>3028</v>
      </c>
      <c r="F2621">
        <f>_xlfn.NUMBERVALUE(_xlfn.TEXTAFTER(Table2[[#This Row],[my new versions]]," ",-1))</f>
        <v>12673.550496858699</v>
      </c>
      <c r="G2621" t="str">
        <f>_xlfn.TEXTBEFORE(SUBSTITUTE(Table2[[#This Row],[my new versions]],"'","")," ")</f>
        <v>RXN-ILETRS_m_FWD-rt7188</v>
      </c>
      <c r="H2621">
        <f>_xlfn.XLOOKUP(Table2[[#This Row],[name]],Table1[name],Table1[1/h],0)</f>
        <v>0</v>
      </c>
      <c r="I2621" t="b">
        <f>OR(Table2[[#This Row],[match]]=0,ROUNDUP(_xlfn.NUMBERVALUE(Table2[[#This Row],[match]]),4)=ROUNDUP(_xlfn.NUMBERVALUE(Table2[[#This Row],[1/h]]),4))</f>
        <v>1</v>
      </c>
    </row>
    <row r="2622" spans="5:9">
      <c r="E2622" t="s">
        <v>3029</v>
      </c>
      <c r="F2622">
        <f>_xlfn.NUMBERVALUE(_xlfn.TEXTAFTER(Table2[[#This Row],[my new versions]]," ",-1))</f>
        <v>5385.38599465882</v>
      </c>
      <c r="G2622" t="str">
        <f>_xlfn.TEXTBEFORE(SUBSTITUTE(Table2[[#This Row],[my new versions]],"'","")," ")</f>
        <v>RXN-IMPC_c_FWD-rt4053</v>
      </c>
      <c r="H2622">
        <f>_xlfn.XLOOKUP(Table2[[#This Row],[name]],Table1[name],Table1[1/h],0)</f>
        <v>5385.3859946588036</v>
      </c>
      <c r="I2622" t="b">
        <f>OR(Table2[[#This Row],[match]]=0,ROUNDUP(_xlfn.NUMBERVALUE(Table2[[#This Row],[match]]),4)=ROUNDUP(_xlfn.NUMBERVALUE(Table2[[#This Row],[1/h]]),4))</f>
        <v>1</v>
      </c>
    </row>
    <row r="2623" spans="5:9">
      <c r="E2623" t="s">
        <v>3030</v>
      </c>
      <c r="F2623">
        <f>_xlfn.NUMBERVALUE(_xlfn.TEXTAFTER(Table2[[#This Row],[my new versions]]," ",-1))</f>
        <v>12673.550496858699</v>
      </c>
      <c r="G2623" t="str">
        <f>_xlfn.TEXTBEFORE(SUBSTITUTE(Table2[[#This Row],[my new versions]],"'","")," ")</f>
        <v>RXN-IMPC_c_REV-rt4053</v>
      </c>
      <c r="H2623">
        <f>_xlfn.XLOOKUP(Table2[[#This Row],[name]],Table1[name],Table1[1/h],0)</f>
        <v>0</v>
      </c>
      <c r="I2623" t="b">
        <f>OR(Table2[[#This Row],[match]]=0,ROUNDUP(_xlfn.NUMBERVALUE(Table2[[#This Row],[match]]),4)=ROUNDUP(_xlfn.NUMBERVALUE(Table2[[#This Row],[1/h]]),4))</f>
        <v>1</v>
      </c>
    </row>
    <row r="2624" spans="5:9">
      <c r="E2624" t="s">
        <v>3031</v>
      </c>
      <c r="F2624">
        <f>_xlfn.NUMBERVALUE(_xlfn.TEXTAFTER(Table2[[#This Row],[my new versions]]," ",-1))</f>
        <v>13490.794942382199</v>
      </c>
      <c r="G2624" t="str">
        <f>_xlfn.TEXTBEFORE(SUBSTITUTE(Table2[[#This Row],[my new versions]],"'","")," ")</f>
        <v>RXN-IMPD_c_FWD-rt0027</v>
      </c>
      <c r="H2624">
        <f>_xlfn.XLOOKUP(Table2[[#This Row],[name]],Table1[name],Table1[1/h],0)</f>
        <v>13490.794942382268</v>
      </c>
      <c r="I2624" t="b">
        <f>OR(Table2[[#This Row],[match]]=0,ROUNDUP(_xlfn.NUMBERVALUE(Table2[[#This Row],[match]]),4)=ROUNDUP(_xlfn.NUMBERVALUE(Table2[[#This Row],[1/h]]),4))</f>
        <v>1</v>
      </c>
    </row>
    <row r="2625" spans="5:9">
      <c r="E2625" t="s">
        <v>3032</v>
      </c>
      <c r="F2625">
        <f>_xlfn.NUMBERVALUE(_xlfn.TEXTAFTER(Table2[[#This Row],[my new versions]]," ",-1))</f>
        <v>12673.550496858699</v>
      </c>
      <c r="G2625" t="str">
        <f>_xlfn.TEXTBEFORE(SUBSTITUTE(Table2[[#This Row],[my new versions]],"'","")," ")</f>
        <v>RXN-IND3ACt_c_m_FWD-SPONT</v>
      </c>
      <c r="H2625">
        <f>_xlfn.XLOOKUP(Table2[[#This Row],[name]],Table1[name],Table1[1/h],0)</f>
        <v>0</v>
      </c>
      <c r="I2625" t="b">
        <f>OR(Table2[[#This Row],[match]]=0,ROUNDUP(_xlfn.NUMBERVALUE(Table2[[#This Row],[match]]),4)=ROUNDUP(_xlfn.NUMBERVALUE(Table2[[#This Row],[1/h]]),4))</f>
        <v>1</v>
      </c>
    </row>
    <row r="2626" spans="5:9">
      <c r="E2626" t="s">
        <v>3033</v>
      </c>
      <c r="F2626">
        <f>_xlfn.NUMBERVALUE(_xlfn.TEXTAFTER(Table2[[#This Row],[my new versions]]," ",-1))</f>
        <v>12673.550496858699</v>
      </c>
      <c r="G2626" t="str">
        <f>_xlfn.TEXTBEFORE(SUBSTITUTE(Table2[[#This Row],[my new versions]],"'","")," ")</f>
        <v>RXN-IND3ACt_c_m_REV-SPONT</v>
      </c>
      <c r="H2626">
        <f>_xlfn.XLOOKUP(Table2[[#This Row],[name]],Table1[name],Table1[1/h],0)</f>
        <v>0</v>
      </c>
      <c r="I2626" t="b">
        <f>OR(Table2[[#This Row],[match]]=0,ROUNDUP(_xlfn.NUMBERVALUE(Table2[[#This Row],[match]]),4)=ROUNDUP(_xlfn.NUMBERVALUE(Table2[[#This Row],[1/h]]),4))</f>
        <v>1</v>
      </c>
    </row>
    <row r="2627" spans="5:9">
      <c r="E2627" t="s">
        <v>3034</v>
      </c>
      <c r="F2627">
        <f>_xlfn.NUMBERVALUE(_xlfn.TEXTAFTER(Table2[[#This Row],[my new versions]]," ",-1))</f>
        <v>12673.550496858699</v>
      </c>
      <c r="G2627" t="str">
        <f>_xlfn.TEXTBEFORE(SUBSTITUTE(Table2[[#This Row],[my new versions]],"'","")," ")</f>
        <v>RXN-IND3ETHt_c_e_FWD-SPONT</v>
      </c>
      <c r="H2627">
        <f>_xlfn.XLOOKUP(Table2[[#This Row],[name]],Table1[name],Table1[1/h],0)</f>
        <v>0</v>
      </c>
      <c r="I2627" t="b">
        <f>OR(Table2[[#This Row],[match]]=0,ROUNDUP(_xlfn.NUMBERVALUE(Table2[[#This Row],[match]]),4)=ROUNDUP(_xlfn.NUMBERVALUE(Table2[[#This Row],[1/h]]),4))</f>
        <v>1</v>
      </c>
    </row>
    <row r="2628" spans="5:9">
      <c r="E2628" t="s">
        <v>3035</v>
      </c>
      <c r="F2628">
        <f>_xlfn.NUMBERVALUE(_xlfn.TEXTAFTER(Table2[[#This Row],[my new versions]]," ",-1))</f>
        <v>12673.550496858699</v>
      </c>
      <c r="G2628" t="str">
        <f>_xlfn.TEXTBEFORE(SUBSTITUTE(Table2[[#This Row],[my new versions]],"'","")," ")</f>
        <v>RXN-IND3ETHt_c_e_REV-SPONT</v>
      </c>
      <c r="H2628">
        <f>_xlfn.XLOOKUP(Table2[[#This Row],[name]],Table1[name],Table1[1/h],0)</f>
        <v>0</v>
      </c>
      <c r="I2628" t="b">
        <f>OR(Table2[[#This Row],[match]]=0,ROUNDUP(_xlfn.NUMBERVALUE(Table2[[#This Row],[match]]),4)=ROUNDUP(_xlfn.NUMBERVALUE(Table2[[#This Row],[1/h]]),4))</f>
        <v>1</v>
      </c>
    </row>
    <row r="2629" spans="5:9">
      <c r="E2629" t="s">
        <v>3036</v>
      </c>
      <c r="F2629">
        <f>_xlfn.NUMBERVALUE(_xlfn.TEXTAFTER(Table2[[#This Row],[my new versions]]," ",-1))</f>
        <v>12673.550496858699</v>
      </c>
      <c r="G2629" t="str">
        <f>_xlfn.TEXTBEFORE(SUBSTITUTE(Table2[[#This Row],[my new versions]],"'","")," ")</f>
        <v>RXN-IND3ETHt_c_m_FWD-SPONT</v>
      </c>
      <c r="H2629">
        <f>_xlfn.XLOOKUP(Table2[[#This Row],[name]],Table1[name],Table1[1/h],0)</f>
        <v>0</v>
      </c>
      <c r="I2629" t="b">
        <f>OR(Table2[[#This Row],[match]]=0,ROUNDUP(_xlfn.NUMBERVALUE(Table2[[#This Row],[match]]),4)=ROUNDUP(_xlfn.NUMBERVALUE(Table2[[#This Row],[1/h]]),4))</f>
        <v>1</v>
      </c>
    </row>
    <row r="2630" spans="5:9">
      <c r="E2630" t="s">
        <v>3037</v>
      </c>
      <c r="F2630">
        <f>_xlfn.NUMBERVALUE(_xlfn.TEXTAFTER(Table2[[#This Row],[my new versions]]," ",-1))</f>
        <v>12673.550496858699</v>
      </c>
      <c r="G2630" t="str">
        <f>_xlfn.TEXTBEFORE(SUBSTITUTE(Table2[[#This Row],[my new versions]],"'","")," ")</f>
        <v>RXN-IND3ETHt_c_m_REV-SPONT</v>
      </c>
      <c r="H2630">
        <f>_xlfn.XLOOKUP(Table2[[#This Row],[name]],Table1[name],Table1[1/h],0)</f>
        <v>0</v>
      </c>
      <c r="I2630" t="b">
        <f>OR(Table2[[#This Row],[match]]=0,ROUNDUP(_xlfn.NUMBERVALUE(Table2[[#This Row],[match]]),4)=ROUNDUP(_xlfn.NUMBERVALUE(Table2[[#This Row],[1/h]]),4))</f>
        <v>1</v>
      </c>
    </row>
    <row r="2631" spans="5:9">
      <c r="E2631" t="s">
        <v>3038</v>
      </c>
      <c r="F2631">
        <f>_xlfn.NUMBERVALUE(_xlfn.TEXTAFTER(Table2[[#This Row],[my new versions]]," ",-1))</f>
        <v>12673.550496858699</v>
      </c>
      <c r="G2631" t="str">
        <f>_xlfn.TEXTBEFORE(SUBSTITUTE(Table2[[#This Row],[my new versions]],"'","")," ")</f>
        <v>RXN-INDPYRD_c_FWD-rt7423</v>
      </c>
      <c r="H2631">
        <f>_xlfn.XLOOKUP(Table2[[#This Row],[name]],Table1[name],Table1[1/h],0)</f>
        <v>0</v>
      </c>
      <c r="I2631" t="b">
        <f>OR(Table2[[#This Row],[match]]=0,ROUNDUP(_xlfn.NUMBERVALUE(Table2[[#This Row],[match]]),4)=ROUNDUP(_xlfn.NUMBERVALUE(Table2[[#This Row],[1/h]]),4))</f>
        <v>1</v>
      </c>
    </row>
    <row r="2632" spans="5:9">
      <c r="E2632" t="s">
        <v>3039</v>
      </c>
      <c r="F2632">
        <f>_xlfn.NUMBERVALUE(_xlfn.TEXTAFTER(Table2[[#This Row],[my new versions]]," ",-1))</f>
        <v>12673.550496858699</v>
      </c>
      <c r="G2632" t="str">
        <f>_xlfn.TEXTBEFORE(SUBSTITUTE(Table2[[#This Row],[my new versions]],"'","")," ")</f>
        <v>RXN-INO3GALT_c_FWD-rt5713</v>
      </c>
      <c r="H2632">
        <f>_xlfn.XLOOKUP(Table2[[#This Row],[name]],Table1[name],Table1[1/h],0)</f>
        <v>0</v>
      </c>
      <c r="I2632" t="b">
        <f>OR(Table2[[#This Row],[match]]=0,ROUNDUP(_xlfn.NUMBERVALUE(Table2[[#This Row],[match]]),4)=ROUNDUP(_xlfn.NUMBERVALUE(Table2[[#This Row],[1/h]]),4))</f>
        <v>1</v>
      </c>
    </row>
    <row r="2633" spans="5:9">
      <c r="E2633" t="s">
        <v>3040</v>
      </c>
      <c r="F2633">
        <f>_xlfn.NUMBERVALUE(_xlfn.TEXTAFTER(Table2[[#This Row],[my new versions]]," ",-1))</f>
        <v>12673.550496858699</v>
      </c>
      <c r="G2633" t="str">
        <f>_xlfn.TEXTBEFORE(SUBSTITUTE(Table2[[#This Row],[my new versions]],"'","")," ")</f>
        <v>RXN-INO3GALT_c_REV-rt5713</v>
      </c>
      <c r="H2633">
        <f>_xlfn.XLOOKUP(Table2[[#This Row],[name]],Table1[name],Table1[1/h],0)</f>
        <v>0</v>
      </c>
      <c r="I2633" t="b">
        <f>OR(Table2[[#This Row],[match]]=0,ROUNDUP(_xlfn.NUMBERVALUE(Table2[[#This Row],[match]]),4)=ROUNDUP(_xlfn.NUMBERVALUE(Table2[[#This Row],[1/h]]),4))</f>
        <v>1</v>
      </c>
    </row>
    <row r="2634" spans="5:9">
      <c r="E2634" t="s">
        <v>3041</v>
      </c>
      <c r="F2634">
        <f>_xlfn.NUMBERVALUE(_xlfn.TEXTAFTER(Table2[[#This Row],[my new versions]]," ",-1))</f>
        <v>12673.550496858699</v>
      </c>
      <c r="G2634" t="str">
        <f>_xlfn.TEXTBEFORE(SUBSTITUTE(Table2[[#This Row],[my new versions]],"'","")," ")</f>
        <v>RXN-INO3GALT_c_FWD-rt5966</v>
      </c>
      <c r="H2634">
        <f>_xlfn.XLOOKUP(Table2[[#This Row],[name]],Table1[name],Table1[1/h],0)</f>
        <v>0</v>
      </c>
      <c r="I2634" t="b">
        <f>OR(Table2[[#This Row],[match]]=0,ROUNDUP(_xlfn.NUMBERVALUE(Table2[[#This Row],[match]]),4)=ROUNDUP(_xlfn.NUMBERVALUE(Table2[[#This Row],[1/h]]),4))</f>
        <v>1</v>
      </c>
    </row>
    <row r="2635" spans="5:9">
      <c r="E2635" t="s">
        <v>3042</v>
      </c>
      <c r="F2635">
        <f>_xlfn.NUMBERVALUE(_xlfn.TEXTAFTER(Table2[[#This Row],[my new versions]]," ",-1))</f>
        <v>12673.550496858699</v>
      </c>
      <c r="G2635" t="str">
        <f>_xlfn.TEXTBEFORE(SUBSTITUTE(Table2[[#This Row],[my new versions]],"'","")," ")</f>
        <v>RXN-INO3GALT_c_REV-rt5966</v>
      </c>
      <c r="H2635">
        <f>_xlfn.XLOOKUP(Table2[[#This Row],[name]],Table1[name],Table1[1/h],0)</f>
        <v>0</v>
      </c>
      <c r="I2635" t="b">
        <f>OR(Table2[[#This Row],[match]]=0,ROUNDUP(_xlfn.NUMBERVALUE(Table2[[#This Row],[match]]),4)=ROUNDUP(_xlfn.NUMBERVALUE(Table2[[#This Row],[1/h]]),4))</f>
        <v>1</v>
      </c>
    </row>
    <row r="2636" spans="5:9">
      <c r="E2636" t="s">
        <v>3043</v>
      </c>
      <c r="F2636">
        <f>_xlfn.NUMBERVALUE(_xlfn.TEXTAFTER(Table2[[#This Row],[my new versions]]," ",-1))</f>
        <v>12673.550496858699</v>
      </c>
      <c r="G2636" t="str">
        <f>_xlfn.TEXTBEFORE(SUBSTITUTE(Table2[[#This Row],[my new versions]],"'","")," ")</f>
        <v>RXN-INOSHP3H_v_FWD-rt2517_v</v>
      </c>
      <c r="H2636">
        <f>_xlfn.XLOOKUP(Table2[[#This Row],[name]],Table1[name],Table1[1/h],0)</f>
        <v>0</v>
      </c>
      <c r="I2636" t="b">
        <f>OR(Table2[[#This Row],[match]]=0,ROUNDUP(_xlfn.NUMBERVALUE(Table2[[#This Row],[match]]),4)=ROUNDUP(_xlfn.NUMBERVALUE(Table2[[#This Row],[1/h]]),4))</f>
        <v>1</v>
      </c>
    </row>
    <row r="2637" spans="5:9">
      <c r="E2637" t="s">
        <v>3044</v>
      </c>
      <c r="F2637">
        <f>_xlfn.NUMBERVALUE(_xlfn.TEXTAFTER(Table2[[#This Row],[my new versions]]," ",-1))</f>
        <v>12673.550496858699</v>
      </c>
      <c r="G2637" t="str">
        <f>_xlfn.TEXTBEFORE(SUBSTITUTE(Table2[[#This Row],[my new versions]],"'","")," ")</f>
        <v>RXN-INOSHPt_c_n_FWD-SPONT</v>
      </c>
      <c r="H2637">
        <f>_xlfn.XLOOKUP(Table2[[#This Row],[name]],Table1[name],Table1[1/h],0)</f>
        <v>0</v>
      </c>
      <c r="I2637" t="b">
        <f>OR(Table2[[#This Row],[match]]=0,ROUNDUP(_xlfn.NUMBERVALUE(Table2[[#This Row],[match]]),4)=ROUNDUP(_xlfn.NUMBERVALUE(Table2[[#This Row],[1/h]]),4))</f>
        <v>1</v>
      </c>
    </row>
    <row r="2638" spans="5:9">
      <c r="E2638" t="s">
        <v>3045</v>
      </c>
      <c r="F2638">
        <f>_xlfn.NUMBERVALUE(_xlfn.TEXTAFTER(Table2[[#This Row],[my new versions]]," ",-1))</f>
        <v>12673.550496858699</v>
      </c>
      <c r="G2638" t="str">
        <f>_xlfn.TEXTBEFORE(SUBSTITUTE(Table2[[#This Row],[my new versions]],"'","")," ")</f>
        <v>RXN-INOSHPt_c_n_REV-SPONT</v>
      </c>
      <c r="H2638">
        <f>_xlfn.XLOOKUP(Table2[[#This Row],[name]],Table1[name],Table1[1/h],0)</f>
        <v>0</v>
      </c>
      <c r="I2638" t="b">
        <f>OR(Table2[[#This Row],[match]]=0,ROUNDUP(_xlfn.NUMBERVALUE(Table2[[#This Row],[match]]),4)=ROUNDUP(_xlfn.NUMBERVALUE(Table2[[#This Row],[1/h]]),4))</f>
        <v>1</v>
      </c>
    </row>
    <row r="2639" spans="5:9">
      <c r="E2639" t="s">
        <v>3046</v>
      </c>
      <c r="F2639">
        <f>_xlfn.NUMBERVALUE(_xlfn.TEXTAFTER(Table2[[#This Row],[my new versions]]," ",-1))</f>
        <v>12673.550496858699</v>
      </c>
      <c r="G2639" t="str">
        <f>_xlfn.TEXTBEFORE(SUBSTITUTE(Table2[[#This Row],[my new versions]],"'","")," ")</f>
        <v>RXN-INOSTt_c_rm_FWD-SPONT</v>
      </c>
      <c r="H2639">
        <f>_xlfn.XLOOKUP(Table2[[#This Row],[name]],Table1[name],Table1[1/h],0)</f>
        <v>0</v>
      </c>
      <c r="I2639" t="b">
        <f>OR(Table2[[#This Row],[match]]=0,ROUNDUP(_xlfn.NUMBERVALUE(Table2[[#This Row],[match]]),4)=ROUNDUP(_xlfn.NUMBERVALUE(Table2[[#This Row],[1/h]]),4))</f>
        <v>1</v>
      </c>
    </row>
    <row r="2640" spans="5:9">
      <c r="E2640" t="s">
        <v>3047</v>
      </c>
      <c r="F2640">
        <f>_xlfn.NUMBERVALUE(_xlfn.TEXTAFTER(Table2[[#This Row],[my new versions]]," ",-1))</f>
        <v>12673.550496858699</v>
      </c>
      <c r="G2640" t="str">
        <f>_xlfn.TEXTBEFORE(SUBSTITUTE(Table2[[#This Row],[my new versions]],"'","")," ")</f>
        <v>RXN-INOSTt_c_rm_REV-SPONT</v>
      </c>
      <c r="H2640">
        <f>_xlfn.XLOOKUP(Table2[[#This Row],[name]],Table1[name],Table1[1/h],0)</f>
        <v>0</v>
      </c>
      <c r="I2640" t="b">
        <f>OR(Table2[[#This Row],[match]]=0,ROUNDUP(_xlfn.NUMBERVALUE(Table2[[#This Row],[match]]),4)=ROUNDUP(_xlfn.NUMBERVALUE(Table2[[#This Row],[1/h]]),4))</f>
        <v>1</v>
      </c>
    </row>
    <row r="2641" spans="5:9">
      <c r="E2641" t="s">
        <v>3048</v>
      </c>
      <c r="F2641">
        <f>_xlfn.NUMBERVALUE(_xlfn.TEXTAFTER(Table2[[#This Row],[my new versions]]," ",-1))</f>
        <v>12673.550496858699</v>
      </c>
      <c r="G2641" t="str">
        <f>_xlfn.TEXTBEFORE(SUBSTITUTE(Table2[[#This Row],[my new versions]],"'","")," ")</f>
        <v>RXN-INOSTtps_e_FWD-rt0734</v>
      </c>
      <c r="H2641">
        <f>_xlfn.XLOOKUP(Table2[[#This Row],[name]],Table1[name],Table1[1/h],0)</f>
        <v>0</v>
      </c>
      <c r="I2641" t="b">
        <f>OR(Table2[[#This Row],[match]]=0,ROUNDUP(_xlfn.NUMBERVALUE(Table2[[#This Row],[match]]),4)=ROUNDUP(_xlfn.NUMBERVALUE(Table2[[#This Row],[1/h]]),4))</f>
        <v>1</v>
      </c>
    </row>
    <row r="2642" spans="5:9">
      <c r="E2642" t="s">
        <v>3049</v>
      </c>
      <c r="F2642">
        <f>_xlfn.NUMBERVALUE(_xlfn.TEXTAFTER(Table2[[#This Row],[my new versions]]," ",-1))</f>
        <v>12673.550496858699</v>
      </c>
      <c r="G2642" t="str">
        <f>_xlfn.TEXTBEFORE(SUBSTITUTE(Table2[[#This Row],[my new versions]],"'","")," ")</f>
        <v>RXN-INOSTtps_e_FWD-rt4674</v>
      </c>
      <c r="H2642">
        <f>_xlfn.XLOOKUP(Table2[[#This Row],[name]],Table1[name],Table1[1/h],0)</f>
        <v>0</v>
      </c>
      <c r="I2642" t="b">
        <f>OR(Table2[[#This Row],[match]]=0,ROUNDUP(_xlfn.NUMBERVALUE(Table2[[#This Row],[match]]),4)=ROUNDUP(_xlfn.NUMBERVALUE(Table2[[#This Row],[1/h]]),4))</f>
        <v>1</v>
      </c>
    </row>
    <row r="2643" spans="5:9">
      <c r="E2643" t="s">
        <v>3050</v>
      </c>
      <c r="F2643">
        <f>_xlfn.NUMBERVALUE(_xlfn.TEXTAFTER(Table2[[#This Row],[my new versions]]," ",-1))</f>
        <v>12673.550496858699</v>
      </c>
      <c r="G2643" t="str">
        <f>_xlfn.TEXTBEFORE(SUBSTITUTE(Table2[[#This Row],[my new versions]],"'","")," ")</f>
        <v>RXN-INSK_c_FWD-UNKNOWN</v>
      </c>
      <c r="H2643">
        <f>_xlfn.XLOOKUP(Table2[[#This Row],[name]],Table1[name],Table1[1/h],0)</f>
        <v>0</v>
      </c>
      <c r="I2643" t="b">
        <f>OR(Table2[[#This Row],[match]]=0,ROUNDUP(_xlfn.NUMBERVALUE(Table2[[#This Row],[match]]),4)=ROUNDUP(_xlfn.NUMBERVALUE(Table2[[#This Row],[1/h]]),4))</f>
        <v>1</v>
      </c>
    </row>
    <row r="2644" spans="5:9">
      <c r="E2644" t="s">
        <v>3051</v>
      </c>
      <c r="F2644">
        <f>_xlfn.NUMBERVALUE(_xlfn.TEXTAFTER(Table2[[#This Row],[my new versions]]," ",-1))</f>
        <v>12673.550496858699</v>
      </c>
      <c r="G2644" t="str">
        <f>_xlfn.TEXTBEFORE(SUBSTITUTE(Table2[[#This Row],[my new versions]],"'","")," ")</f>
        <v>RXN-INSt_c_e_FWD-SPONT</v>
      </c>
      <c r="H2644">
        <f>_xlfn.XLOOKUP(Table2[[#This Row],[name]],Table1[name],Table1[1/h],0)</f>
        <v>0</v>
      </c>
      <c r="I2644" t="b">
        <f>OR(Table2[[#This Row],[match]]=0,ROUNDUP(_xlfn.NUMBERVALUE(Table2[[#This Row],[match]]),4)=ROUNDUP(_xlfn.NUMBERVALUE(Table2[[#This Row],[1/h]]),4))</f>
        <v>1</v>
      </c>
    </row>
    <row r="2645" spans="5:9">
      <c r="E2645" t="s">
        <v>3052</v>
      </c>
      <c r="F2645">
        <f>_xlfn.NUMBERVALUE(_xlfn.TEXTAFTER(Table2[[#This Row],[my new versions]]," ",-1))</f>
        <v>14527.286914001899</v>
      </c>
      <c r="G2645" t="str">
        <f>_xlfn.TEXTBEFORE(SUBSTITUTE(Table2[[#This Row],[my new versions]],"'","")," ")</f>
        <v>RXN-IPCS_g_FWD-rt4559</v>
      </c>
      <c r="H2645">
        <f>_xlfn.XLOOKUP(Table2[[#This Row],[name]],Table1[name],Table1[1/h],0)</f>
        <v>14527.286914001905</v>
      </c>
      <c r="I2645" t="b">
        <f>OR(Table2[[#This Row],[match]]=0,ROUNDUP(_xlfn.NUMBERVALUE(Table2[[#This Row],[match]]),4)=ROUNDUP(_xlfn.NUMBERVALUE(Table2[[#This Row],[1/h]]),4))</f>
        <v>1</v>
      </c>
    </row>
    <row r="2646" spans="5:9">
      <c r="E2646" t="s">
        <v>3053</v>
      </c>
      <c r="F2646">
        <f>_xlfn.NUMBERVALUE(_xlfn.TEXTAFTER(Table2[[#This Row],[my new versions]]," ",-1))</f>
        <v>12673.550496858699</v>
      </c>
      <c r="G2646" t="str">
        <f>_xlfn.TEXTBEFORE(SUBSTITUTE(Table2[[#This Row],[my new versions]],"'","")," ")</f>
        <v>RXN-IPCt_g_r_FWD-SPONT</v>
      </c>
      <c r="H2646">
        <f>_xlfn.XLOOKUP(Table2[[#This Row],[name]],Table1[name],Table1[1/h],0)</f>
        <v>0</v>
      </c>
      <c r="I2646" t="b">
        <f>OR(Table2[[#This Row],[match]]=0,ROUNDUP(_xlfn.NUMBERVALUE(Table2[[#This Row],[match]]),4)=ROUNDUP(_xlfn.NUMBERVALUE(Table2[[#This Row],[1/h]]),4))</f>
        <v>1</v>
      </c>
    </row>
    <row r="2647" spans="5:9">
      <c r="E2647" t="s">
        <v>3054</v>
      </c>
      <c r="F2647">
        <f>_xlfn.NUMBERVALUE(_xlfn.TEXTAFTER(Table2[[#This Row],[my new versions]]," ",-1))</f>
        <v>12673.550496858699</v>
      </c>
      <c r="G2647" t="str">
        <f>_xlfn.TEXTBEFORE(SUBSTITUTE(Table2[[#This Row],[my new versions]],"'","")," ")</f>
        <v>RXN-IPCt_g_r_REV-SPONT</v>
      </c>
      <c r="H2647">
        <f>_xlfn.XLOOKUP(Table2[[#This Row],[name]],Table1[name],Table1[1/h],0)</f>
        <v>0</v>
      </c>
      <c r="I2647" t="b">
        <f>OR(Table2[[#This Row],[match]]=0,ROUNDUP(_xlfn.NUMBERVALUE(Table2[[#This Row],[match]]),4)=ROUNDUP(_xlfn.NUMBERVALUE(Table2[[#This Row],[1/h]]),4))</f>
        <v>1</v>
      </c>
    </row>
    <row r="2648" spans="5:9">
      <c r="E2648" t="s">
        <v>3055</v>
      </c>
      <c r="F2648">
        <f>_xlfn.NUMBERVALUE(_xlfn.TEXTAFTER(Table2[[#This Row],[my new versions]]," ",-1))</f>
        <v>36196.069893086598</v>
      </c>
      <c r="G2648" t="str">
        <f>_xlfn.TEXTBEFORE(SUBSTITUTE(Table2[[#This Row],[my new versions]],"'","")," ")</f>
        <v>RXN-IPDDI_c_FWD-rt7835</v>
      </c>
      <c r="H2648">
        <f>_xlfn.XLOOKUP(Table2[[#This Row],[name]],Table1[name],Table1[1/h],0)</f>
        <v>36196.069893086518</v>
      </c>
      <c r="I2648" t="b">
        <f>OR(Table2[[#This Row],[match]]=0,ROUNDUP(_xlfn.NUMBERVALUE(Table2[[#This Row],[match]]),4)=ROUNDUP(_xlfn.NUMBERVALUE(Table2[[#This Row],[1/h]]),4))</f>
        <v>1</v>
      </c>
    </row>
    <row r="2649" spans="5:9">
      <c r="E2649" t="s">
        <v>3056</v>
      </c>
      <c r="F2649">
        <f>_xlfn.NUMBERVALUE(_xlfn.TEXTAFTER(Table2[[#This Row],[my new versions]]," ",-1))</f>
        <v>12673.550496858699</v>
      </c>
      <c r="G2649" t="str">
        <f>_xlfn.TEXTBEFORE(SUBSTITUTE(Table2[[#This Row],[my new versions]],"'","")," ")</f>
        <v>RXN-IPDDI_c_REV-rt7835</v>
      </c>
      <c r="H2649">
        <f>_xlfn.XLOOKUP(Table2[[#This Row],[name]],Table1[name],Table1[1/h],0)</f>
        <v>0</v>
      </c>
      <c r="I2649" t="b">
        <f>OR(Table2[[#This Row],[match]]=0,ROUNDUP(_xlfn.NUMBERVALUE(Table2[[#This Row],[match]]),4)=ROUNDUP(_xlfn.NUMBERVALUE(Table2[[#This Row],[1/h]]),4))</f>
        <v>1</v>
      </c>
    </row>
    <row r="2650" spans="5:9">
      <c r="E2650" t="s">
        <v>3057</v>
      </c>
      <c r="F2650">
        <f>_xlfn.NUMBERVALUE(_xlfn.TEXTAFTER(Table2[[#This Row],[my new versions]]," ",-1))</f>
        <v>12673.550496858699</v>
      </c>
      <c r="G2650" t="str">
        <f>_xlfn.TEXTBEFORE(SUBSTITUTE(Table2[[#This Row],[my new versions]],"'","")," ")</f>
        <v>RXN-IPDPt_c_l_FWD-UNKNOWN</v>
      </c>
      <c r="H2650">
        <f>_xlfn.XLOOKUP(Table2[[#This Row],[name]],Table1[name],Table1[1/h],0)</f>
        <v>0</v>
      </c>
      <c r="I2650" t="b">
        <f>OR(Table2[[#This Row],[match]]=0,ROUNDUP(_xlfn.NUMBERVALUE(Table2[[#This Row],[match]]),4)=ROUNDUP(_xlfn.NUMBERVALUE(Table2[[#This Row],[1/h]]),4))</f>
        <v>1</v>
      </c>
    </row>
    <row r="2651" spans="5:9">
      <c r="E2651" t="s">
        <v>3058</v>
      </c>
      <c r="F2651">
        <f>_xlfn.NUMBERVALUE(_xlfn.TEXTAFTER(Table2[[#This Row],[my new versions]]," ",-1))</f>
        <v>12673.550496858699</v>
      </c>
      <c r="G2651" t="str">
        <f>_xlfn.TEXTBEFORE(SUBSTITUTE(Table2[[#This Row],[my new versions]],"'","")," ")</f>
        <v>RXN-IPDPt_c_l_REV-UNKNOWN</v>
      </c>
      <c r="H2651">
        <f>_xlfn.XLOOKUP(Table2[[#This Row],[name]],Table1[name],Table1[1/h],0)</f>
        <v>0</v>
      </c>
      <c r="I2651" t="b">
        <f>OR(Table2[[#This Row],[match]]=0,ROUNDUP(_xlfn.NUMBERVALUE(Table2[[#This Row],[match]]),4)=ROUNDUP(_xlfn.NUMBERVALUE(Table2[[#This Row],[1/h]]),4))</f>
        <v>1</v>
      </c>
    </row>
    <row r="2652" spans="5:9">
      <c r="E2652" t="s">
        <v>3059</v>
      </c>
      <c r="F2652">
        <f>_xlfn.NUMBERVALUE(_xlfn.TEXTAFTER(Table2[[#This Row],[my new versions]]," ",-1))</f>
        <v>12673.550496858699</v>
      </c>
      <c r="G2652" t="str">
        <f>_xlfn.TEXTBEFORE(SUBSTITUTE(Table2[[#This Row],[my new versions]],"'","")," ")</f>
        <v>RXN-IPDPt_c_m_FWD-SPONT</v>
      </c>
      <c r="H2652">
        <f>_xlfn.XLOOKUP(Table2[[#This Row],[name]],Table1[name],Table1[1/h],0)</f>
        <v>0</v>
      </c>
      <c r="I2652" t="b">
        <f>OR(Table2[[#This Row],[match]]=0,ROUNDUP(_xlfn.NUMBERVALUE(Table2[[#This Row],[match]]),4)=ROUNDUP(_xlfn.NUMBERVALUE(Table2[[#This Row],[1/h]]),4))</f>
        <v>1</v>
      </c>
    </row>
    <row r="2653" spans="5:9">
      <c r="E2653" t="s">
        <v>3060</v>
      </c>
      <c r="F2653">
        <f>_xlfn.NUMBERVALUE(_xlfn.TEXTAFTER(Table2[[#This Row],[my new versions]]," ",-1))</f>
        <v>12673.550496858699</v>
      </c>
      <c r="G2653" t="str">
        <f>_xlfn.TEXTBEFORE(SUBSTITUTE(Table2[[#This Row],[my new versions]],"'","")," ")</f>
        <v>RXN-IPDPt_c_m_REV-SPONT</v>
      </c>
      <c r="H2653">
        <f>_xlfn.XLOOKUP(Table2[[#This Row],[name]],Table1[name],Table1[1/h],0)</f>
        <v>0</v>
      </c>
      <c r="I2653" t="b">
        <f>OR(Table2[[#This Row],[match]]=0,ROUNDUP(_xlfn.NUMBERVALUE(Table2[[#This Row],[match]]),4)=ROUNDUP(_xlfn.NUMBERVALUE(Table2[[#This Row],[1/h]]),4))</f>
        <v>1</v>
      </c>
    </row>
    <row r="2654" spans="5:9">
      <c r="E2654" t="s">
        <v>3061</v>
      </c>
      <c r="F2654">
        <f>_xlfn.NUMBERVALUE(_xlfn.TEXTAFTER(Table2[[#This Row],[my new versions]]," ",-1))</f>
        <v>12673.550496858699</v>
      </c>
      <c r="G2654" t="str">
        <f>_xlfn.TEXTBEFORE(SUBSTITUTE(Table2[[#This Row],[my new versions]],"'","")," ")</f>
        <v>RXN-IPK2_n_FWD-rt4892</v>
      </c>
      <c r="H2654">
        <f>_xlfn.XLOOKUP(Table2[[#This Row],[name]],Table1[name],Table1[1/h],0)</f>
        <v>0</v>
      </c>
      <c r="I2654" t="b">
        <f>OR(Table2[[#This Row],[match]]=0,ROUNDUP(_xlfn.NUMBERVALUE(Table2[[#This Row],[match]]),4)=ROUNDUP(_xlfn.NUMBERVALUE(Table2[[#This Row],[1/h]]),4))</f>
        <v>1</v>
      </c>
    </row>
    <row r="2655" spans="5:9">
      <c r="E2655" t="s">
        <v>3062</v>
      </c>
      <c r="F2655">
        <f>_xlfn.NUMBERVALUE(_xlfn.TEXTAFTER(Table2[[#This Row],[my new versions]]," ",-1))</f>
        <v>12673.550496858699</v>
      </c>
      <c r="G2655" t="str">
        <f>_xlfn.TEXTBEFORE(SUBSTITUTE(Table2[[#This Row],[my new versions]],"'","")," ")</f>
        <v>RXN-IPK3_n_FWD-rt4892</v>
      </c>
      <c r="H2655">
        <f>_xlfn.XLOOKUP(Table2[[#This Row],[name]],Table1[name],Table1[1/h],0)</f>
        <v>0</v>
      </c>
      <c r="I2655" t="b">
        <f>OR(Table2[[#This Row],[match]]=0,ROUNDUP(_xlfn.NUMBERVALUE(Table2[[#This Row],[match]]),4)=ROUNDUP(_xlfn.NUMBERVALUE(Table2[[#This Row],[1/h]]),4))</f>
        <v>1</v>
      </c>
    </row>
    <row r="2656" spans="5:9">
      <c r="E2656" t="s">
        <v>3063</v>
      </c>
      <c r="F2656">
        <f>_xlfn.NUMBERVALUE(_xlfn.TEXTAFTER(Table2[[#This Row],[my new versions]]," ",-1))</f>
        <v>12673.550496858699</v>
      </c>
      <c r="G2656" t="str">
        <f>_xlfn.TEXTBEFORE(SUBSTITUTE(Table2[[#This Row],[my new versions]],"'","")," ")</f>
        <v>RXN-IPK4_n_FWD-rt4892</v>
      </c>
      <c r="H2656">
        <f>_xlfn.XLOOKUP(Table2[[#This Row],[name]],Table1[name],Table1[1/h],0)</f>
        <v>0</v>
      </c>
      <c r="I2656" t="b">
        <f>OR(Table2[[#This Row],[match]]=0,ROUNDUP(_xlfn.NUMBERVALUE(Table2[[#This Row],[match]]),4)=ROUNDUP(_xlfn.NUMBERVALUE(Table2[[#This Row],[1/h]]),4))</f>
        <v>1</v>
      </c>
    </row>
    <row r="2657" spans="5:9">
      <c r="E2657" t="s">
        <v>3064</v>
      </c>
      <c r="F2657">
        <f>_xlfn.NUMBERVALUE(_xlfn.TEXTAFTER(Table2[[#This Row],[my new versions]]," ",-1))</f>
        <v>12673.550496858699</v>
      </c>
      <c r="G2657" t="str">
        <f>_xlfn.TEXTBEFORE(SUBSTITUTE(Table2[[#This Row],[my new versions]],"'","")," ")</f>
        <v>RXN-IPK5_n_FWD-rt4892</v>
      </c>
      <c r="H2657">
        <f>_xlfn.XLOOKUP(Table2[[#This Row],[name]],Table1[name],Table1[1/h],0)</f>
        <v>0</v>
      </c>
      <c r="I2657" t="b">
        <f>OR(Table2[[#This Row],[match]]=0,ROUNDUP(_xlfn.NUMBERVALUE(Table2[[#This Row],[match]]),4)=ROUNDUP(_xlfn.NUMBERVALUE(Table2[[#This Row],[1/h]]),4))</f>
        <v>1</v>
      </c>
    </row>
    <row r="2658" spans="5:9">
      <c r="E2658" t="s">
        <v>3065</v>
      </c>
      <c r="F2658">
        <f>_xlfn.NUMBERVALUE(_xlfn.TEXTAFTER(Table2[[#This Row],[my new versions]]," ",-1))</f>
        <v>8.0732749040706899</v>
      </c>
      <c r="G2658" t="str">
        <f>_xlfn.TEXTBEFORE(SUBSTITUTE(Table2[[#This Row],[my new versions]],"'","")," ")</f>
        <v>RXN-IPMD_c_FWD-rt5526</v>
      </c>
      <c r="H2658">
        <f>_xlfn.XLOOKUP(Table2[[#This Row],[name]],Table1[name],Table1[1/h],0)</f>
        <v>8.0732749040706953</v>
      </c>
      <c r="I2658" t="b">
        <f>OR(Table2[[#This Row],[match]]=0,ROUNDUP(_xlfn.NUMBERVALUE(Table2[[#This Row],[match]]),4)=ROUNDUP(_xlfn.NUMBERVALUE(Table2[[#This Row],[1/h]]),4))</f>
        <v>1</v>
      </c>
    </row>
    <row r="2659" spans="5:9">
      <c r="E2659" t="s">
        <v>3066</v>
      </c>
      <c r="F2659">
        <f>_xlfn.NUMBERVALUE(_xlfn.TEXTAFTER(Table2[[#This Row],[my new versions]]," ",-1))</f>
        <v>12673.550496858699</v>
      </c>
      <c r="G2659" t="str">
        <f>_xlfn.TEXTBEFORE(SUBSTITUTE(Table2[[#This Row],[my new versions]],"'","")," ")</f>
        <v>RXN-IPPMIa_c_FWD-rt6546</v>
      </c>
      <c r="H2659">
        <f>_xlfn.XLOOKUP(Table2[[#This Row],[name]],Table1[name],Table1[1/h],0)</f>
        <v>0</v>
      </c>
      <c r="I2659" t="b">
        <f>OR(Table2[[#This Row],[match]]=0,ROUNDUP(_xlfn.NUMBERVALUE(Table2[[#This Row],[match]]),4)=ROUNDUP(_xlfn.NUMBERVALUE(Table2[[#This Row],[1/h]]),4))</f>
        <v>1</v>
      </c>
    </row>
    <row r="2660" spans="5:9">
      <c r="E2660" t="s">
        <v>3067</v>
      </c>
      <c r="F2660">
        <f>_xlfn.NUMBERVALUE(_xlfn.TEXTAFTER(Table2[[#This Row],[my new versions]]," ",-1))</f>
        <v>19.220887341727099</v>
      </c>
      <c r="G2660" t="str">
        <f>_xlfn.TEXTBEFORE(SUBSTITUTE(Table2[[#This Row],[my new versions]],"'","")," ")</f>
        <v>RXN-IPPMIa_c_REV-rt6546</v>
      </c>
      <c r="H2660">
        <f>_xlfn.XLOOKUP(Table2[[#This Row],[name]],Table1[name],Table1[1/h],0)</f>
        <v>19.220887341727163</v>
      </c>
      <c r="I2660" t="b">
        <f>OR(Table2[[#This Row],[match]]=0,ROUNDUP(_xlfn.NUMBERVALUE(Table2[[#This Row],[match]]),4)=ROUNDUP(_xlfn.NUMBERVALUE(Table2[[#This Row],[1/h]]),4))</f>
        <v>1</v>
      </c>
    </row>
    <row r="2661" spans="5:9">
      <c r="E2661" t="s">
        <v>3068</v>
      </c>
      <c r="F2661">
        <f>_xlfn.NUMBERVALUE(_xlfn.TEXTAFTER(Table2[[#This Row],[my new versions]]," ",-1))</f>
        <v>12673.550496858699</v>
      </c>
      <c r="G2661" t="str">
        <f>_xlfn.TEXTBEFORE(SUBSTITUTE(Table2[[#This Row],[my new versions]],"'","")," ")</f>
        <v>RXN-IPPMIb_c_FWD-rt6546</v>
      </c>
      <c r="H2661">
        <f>_xlfn.XLOOKUP(Table2[[#This Row],[name]],Table1[name],Table1[1/h],0)</f>
        <v>0</v>
      </c>
      <c r="I2661" t="b">
        <f>OR(Table2[[#This Row],[match]]=0,ROUNDUP(_xlfn.NUMBERVALUE(Table2[[#This Row],[match]]),4)=ROUNDUP(_xlfn.NUMBERVALUE(Table2[[#This Row],[1/h]]),4))</f>
        <v>1</v>
      </c>
    </row>
    <row r="2662" spans="5:9">
      <c r="E2662" t="s">
        <v>3069</v>
      </c>
      <c r="F2662">
        <f>_xlfn.NUMBERVALUE(_xlfn.TEXTAFTER(Table2[[#This Row],[my new versions]]," ",-1))</f>
        <v>19.220887341727099</v>
      </c>
      <c r="G2662" t="str">
        <f>_xlfn.TEXTBEFORE(SUBSTITUTE(Table2[[#This Row],[my new versions]],"'","")," ")</f>
        <v>RXN-IPPMIb_c_REV-rt6546</v>
      </c>
      <c r="H2662">
        <f>_xlfn.XLOOKUP(Table2[[#This Row],[name]],Table1[name],Table1[1/h],0)</f>
        <v>19.220887341727163</v>
      </c>
      <c r="I2662" t="b">
        <f>OR(Table2[[#This Row],[match]]=0,ROUNDUP(_xlfn.NUMBERVALUE(Table2[[#This Row],[match]]),4)=ROUNDUP(_xlfn.NUMBERVALUE(Table2[[#This Row],[1/h]]),4))</f>
        <v>1</v>
      </c>
    </row>
    <row r="2663" spans="5:9">
      <c r="E2663" t="s">
        <v>3070</v>
      </c>
      <c r="F2663">
        <f>_xlfn.NUMBERVALUE(_xlfn.TEXTAFTER(Table2[[#This Row],[my new versions]]," ",-1))</f>
        <v>4.5975955039839</v>
      </c>
      <c r="G2663" t="str">
        <f>_xlfn.TEXTBEFORE(SUBSTITUTE(Table2[[#This Row],[my new versions]],"'","")," ")</f>
        <v>RXN-IPPS_c_FWD-rt7120</v>
      </c>
      <c r="H2663">
        <f>_xlfn.XLOOKUP(Table2[[#This Row],[name]],Table1[name],Table1[1/h],0)</f>
        <v>4.5975955039838992</v>
      </c>
      <c r="I2663" t="b">
        <f>OR(Table2[[#This Row],[match]]=0,ROUNDUP(_xlfn.NUMBERVALUE(Table2[[#This Row],[match]]),4)=ROUNDUP(_xlfn.NUMBERVALUE(Table2[[#This Row],[1/h]]),4))</f>
        <v>1</v>
      </c>
    </row>
    <row r="2664" spans="5:9">
      <c r="E2664" t="s">
        <v>3071</v>
      </c>
      <c r="F2664">
        <f>_xlfn.NUMBERVALUE(_xlfn.TEXTAFTER(Table2[[#This Row],[my new versions]]," ",-1))</f>
        <v>12673.550496858699</v>
      </c>
      <c r="G2664" t="str">
        <f>_xlfn.TEXTBEFORE(SUBSTITUTE(Table2[[#This Row],[my new versions]],"'","")," ")</f>
        <v>RXN-IPPYP1_c_FWD-rt1395</v>
      </c>
      <c r="H2664">
        <f>_xlfn.XLOOKUP(Table2[[#This Row],[name]],Table1[name],Table1[1/h],0)</f>
        <v>0</v>
      </c>
      <c r="I2664" t="b">
        <f>OR(Table2[[#This Row],[match]]=0,ROUNDUP(_xlfn.NUMBERVALUE(Table2[[#This Row],[match]]),4)=ROUNDUP(_xlfn.NUMBERVALUE(Table2[[#This Row],[1/h]]),4))</f>
        <v>1</v>
      </c>
    </row>
    <row r="2665" spans="5:9">
      <c r="E2665" t="s">
        <v>3072</v>
      </c>
      <c r="F2665">
        <f>_xlfn.NUMBERVALUE(_xlfn.TEXTAFTER(Table2[[#This Row],[my new versions]]," ",-1))</f>
        <v>12673.550496858699</v>
      </c>
      <c r="G2665" t="str">
        <f>_xlfn.TEXTBEFORE(SUBSTITUTE(Table2[[#This Row],[my new versions]],"'","")," ")</f>
        <v>RXN-IPPYP2_c_FWD-rt1973</v>
      </c>
      <c r="H2665">
        <f>_xlfn.XLOOKUP(Table2[[#This Row],[name]],Table1[name],Table1[1/h],0)</f>
        <v>0</v>
      </c>
      <c r="I2665" t="b">
        <f>OR(Table2[[#This Row],[match]]=0,ROUNDUP(_xlfn.NUMBERVALUE(Table2[[#This Row],[match]]),4)=ROUNDUP(_xlfn.NUMBERVALUE(Table2[[#This Row],[1/h]]),4))</f>
        <v>1</v>
      </c>
    </row>
    <row r="2666" spans="5:9">
      <c r="E2666" t="s">
        <v>3073</v>
      </c>
      <c r="F2666">
        <f>_xlfn.NUMBERVALUE(_xlfn.TEXTAFTER(Table2[[#This Row],[my new versions]]," ",-1))</f>
        <v>12673.550496858699</v>
      </c>
      <c r="G2666" t="str">
        <f>_xlfn.TEXTBEFORE(SUBSTITUTE(Table2[[#This Row],[my new versions]],"'","")," ")</f>
        <v>RXN-IPPYP3_c_FWD-rt1973</v>
      </c>
      <c r="H2666">
        <f>_xlfn.XLOOKUP(Table2[[#This Row],[name]],Table1[name],Table1[1/h],0)</f>
        <v>0</v>
      </c>
      <c r="I2666" t="b">
        <f>OR(Table2[[#This Row],[match]]=0,ROUNDUP(_xlfn.NUMBERVALUE(Table2[[#This Row],[match]]),4)=ROUNDUP(_xlfn.NUMBERVALUE(Table2[[#This Row],[1/h]]),4))</f>
        <v>1</v>
      </c>
    </row>
    <row r="2667" spans="5:9">
      <c r="E2667" t="s">
        <v>3074</v>
      </c>
      <c r="F2667">
        <f>_xlfn.NUMBERVALUE(_xlfn.TEXTAFTER(Table2[[#This Row],[my new versions]]," ",-1))</f>
        <v>12673.550496858699</v>
      </c>
      <c r="G2667" t="str">
        <f>_xlfn.TEXTBEFORE(SUBSTITUTE(Table2[[#This Row],[my new versions]],"'","")," ")</f>
        <v>RXN-IPPYP4_c_FWD-rt1395</v>
      </c>
      <c r="H2667">
        <f>_xlfn.XLOOKUP(Table2[[#This Row],[name]],Table1[name],Table1[1/h],0)</f>
        <v>0</v>
      </c>
      <c r="I2667" t="b">
        <f>OR(Table2[[#This Row],[match]]=0,ROUNDUP(_xlfn.NUMBERVALUE(Table2[[#This Row],[match]]),4)=ROUNDUP(_xlfn.NUMBERVALUE(Table2[[#This Row],[1/h]]),4))</f>
        <v>1</v>
      </c>
    </row>
    <row r="2668" spans="5:9">
      <c r="E2668" t="s">
        <v>3075</v>
      </c>
      <c r="F2668">
        <f>_xlfn.NUMBERVALUE(_xlfn.TEXTAFTER(Table2[[#This Row],[my new versions]]," ",-1))</f>
        <v>12673.550496858699</v>
      </c>
      <c r="G2668" t="str">
        <f>_xlfn.TEXTBEFORE(SUBSTITUTE(Table2[[#This Row],[my new versions]],"'","")," ")</f>
        <v>RXN-IPT_g_FWD-rt4804</v>
      </c>
      <c r="H2668">
        <f>_xlfn.XLOOKUP(Table2[[#This Row],[name]],Table1[name],Table1[1/h],0)</f>
        <v>0</v>
      </c>
      <c r="I2668" t="b">
        <f>OR(Table2[[#This Row],[match]]=0,ROUNDUP(_xlfn.NUMBERVALUE(Table2[[#This Row],[match]]),4)=ROUNDUP(_xlfn.NUMBERVALUE(Table2[[#This Row],[1/h]]),4))</f>
        <v>1</v>
      </c>
    </row>
    <row r="2669" spans="5:9">
      <c r="E2669" t="s">
        <v>3076</v>
      </c>
      <c r="F2669">
        <f>_xlfn.NUMBERVALUE(_xlfn.TEXTAFTER(Table2[[#This Row],[my new versions]]," ",-1))</f>
        <v>12673.550496858699</v>
      </c>
      <c r="G2669" t="str">
        <f>_xlfn.TEXTBEFORE(SUBSTITUTE(Table2[[#This Row],[my new versions]],"'","")," ")</f>
        <v>RXN-ITCOAL_m_FWD-LSC12</v>
      </c>
      <c r="H2669">
        <f>_xlfn.XLOOKUP(Table2[[#This Row],[name]],Table1[name],Table1[1/h],0)</f>
        <v>0</v>
      </c>
      <c r="I2669" t="b">
        <f>OR(Table2[[#This Row],[match]]=0,ROUNDUP(_xlfn.NUMBERVALUE(Table2[[#This Row],[match]]),4)=ROUNDUP(_xlfn.NUMBERVALUE(Table2[[#This Row],[1/h]]),4))</f>
        <v>1</v>
      </c>
    </row>
    <row r="2670" spans="5:9">
      <c r="E2670" t="s">
        <v>3077</v>
      </c>
      <c r="F2670">
        <f>_xlfn.NUMBERVALUE(_xlfn.TEXTAFTER(Table2[[#This Row],[my new versions]]," ",-1))</f>
        <v>12673.550496858699</v>
      </c>
      <c r="G2670" t="str">
        <f>_xlfn.TEXTBEFORE(SUBSTITUTE(Table2[[#This Row],[my new versions]],"'","")," ")</f>
        <v>RXN-ITCOAL_m_REV-LSC12</v>
      </c>
      <c r="H2670">
        <f>_xlfn.XLOOKUP(Table2[[#This Row],[name]],Table1[name],Table1[1/h],0)</f>
        <v>0</v>
      </c>
      <c r="I2670" t="b">
        <f>OR(Table2[[#This Row],[match]]=0,ROUNDUP(_xlfn.NUMBERVALUE(Table2[[#This Row],[match]]),4)=ROUNDUP(_xlfn.NUMBERVALUE(Table2[[#This Row],[1/h]]),4))</f>
        <v>1</v>
      </c>
    </row>
    <row r="2671" spans="5:9">
      <c r="E2671" t="s">
        <v>3078</v>
      </c>
      <c r="F2671">
        <f>_xlfn.NUMBERVALUE(_xlfn.TEXTAFTER(Table2[[#This Row],[my new versions]]," ",-1))</f>
        <v>3.93463248431553</v>
      </c>
      <c r="G2671" t="str">
        <f>_xlfn.TEXTBEFORE(SUBSTITUTE(Table2[[#This Row],[my new versions]],"'","")," ")</f>
        <v>RXN-KARA1i_m_FWD-rt0808</v>
      </c>
      <c r="H2671">
        <f>_xlfn.XLOOKUP(Table2[[#This Row],[name]],Table1[name],Table1[1/h],0)</f>
        <v>3.9346324843155118</v>
      </c>
      <c r="I2671" t="b">
        <f>OR(Table2[[#This Row],[match]]=0,ROUNDUP(_xlfn.NUMBERVALUE(Table2[[#This Row],[match]]),4)=ROUNDUP(_xlfn.NUMBERVALUE(Table2[[#This Row],[1/h]]),4))</f>
        <v>1</v>
      </c>
    </row>
    <row r="2672" spans="5:9">
      <c r="E2672" t="s">
        <v>3079</v>
      </c>
      <c r="F2672">
        <f>_xlfn.NUMBERVALUE(_xlfn.TEXTAFTER(Table2[[#This Row],[my new versions]]," ",-1))</f>
        <v>3.93463248431553</v>
      </c>
      <c r="G2672" t="str">
        <f>_xlfn.TEXTBEFORE(SUBSTITUTE(Table2[[#This Row],[my new versions]],"'","")," ")</f>
        <v>RXN-KARA2i_m_FWD-rt0808</v>
      </c>
      <c r="H2672">
        <f>_xlfn.XLOOKUP(Table2[[#This Row],[name]],Table1[name],Table1[1/h],0)</f>
        <v>3.9346324843155118</v>
      </c>
      <c r="I2672" t="b">
        <f>OR(Table2[[#This Row],[match]]=0,ROUNDUP(_xlfn.NUMBERVALUE(Table2[[#This Row],[match]]),4)=ROUNDUP(_xlfn.NUMBERVALUE(Table2[[#This Row],[1/h]]),4))</f>
        <v>1</v>
      </c>
    </row>
    <row r="2673" spans="5:9">
      <c r="E2673" t="s">
        <v>3080</v>
      </c>
      <c r="F2673">
        <f>_xlfn.NUMBERVALUE(_xlfn.TEXTAFTER(Table2[[#This Row],[my new versions]]," ",-1))</f>
        <v>12673.550496858699</v>
      </c>
      <c r="G2673" t="str">
        <f>_xlfn.TEXTBEFORE(SUBSTITUTE(Table2[[#This Row],[my new versions]],"'","")," ")</f>
        <v>RXN-Kt_c_e_FWD-UNKNOWN</v>
      </c>
      <c r="H2673">
        <f>_xlfn.XLOOKUP(Table2[[#This Row],[name]],Table1[name],Table1[1/h],0)</f>
        <v>0</v>
      </c>
      <c r="I2673" t="b">
        <f>OR(Table2[[#This Row],[match]]=0,ROUNDUP(_xlfn.NUMBERVALUE(Table2[[#This Row],[match]]),4)=ROUNDUP(_xlfn.NUMBERVALUE(Table2[[#This Row],[1/h]]),4))</f>
        <v>1</v>
      </c>
    </row>
    <row r="2674" spans="5:9">
      <c r="E2674" t="s">
        <v>3081</v>
      </c>
      <c r="F2674">
        <f>_xlfn.NUMBERVALUE(_xlfn.TEXTAFTER(Table2[[#This Row],[my new versions]]," ",-1))</f>
        <v>12673.550496858699</v>
      </c>
      <c r="G2674" t="str">
        <f>_xlfn.TEXTBEFORE(SUBSTITUTE(Table2[[#This Row],[my new versions]],"'","")," ")</f>
        <v>RXN-Kt_c_m_FWD-rt7131</v>
      </c>
      <c r="H2674">
        <f>_xlfn.XLOOKUP(Table2[[#This Row],[name]],Table1[name],Table1[1/h],0)</f>
        <v>0</v>
      </c>
      <c r="I2674" t="b">
        <f>OR(Table2[[#This Row],[match]]=0,ROUNDUP(_xlfn.NUMBERVALUE(Table2[[#This Row],[match]]),4)=ROUNDUP(_xlfn.NUMBERVALUE(Table2[[#This Row],[1/h]]),4))</f>
        <v>1</v>
      </c>
    </row>
    <row r="2675" spans="5:9">
      <c r="E2675" t="s">
        <v>3082</v>
      </c>
      <c r="F2675">
        <f>_xlfn.NUMBERVALUE(_xlfn.TEXTAFTER(Table2[[#This Row],[my new versions]]," ",-1))</f>
        <v>12673.550496858699</v>
      </c>
      <c r="G2675" t="str">
        <f>_xlfn.TEXTBEFORE(SUBSTITUTE(Table2[[#This Row],[my new versions]],"'","")," ")</f>
        <v>RXN-Kt_c_m_REV-rt7131</v>
      </c>
      <c r="H2675">
        <f>_xlfn.XLOOKUP(Table2[[#This Row],[name]],Table1[name],Table1[1/h],0)</f>
        <v>0</v>
      </c>
      <c r="I2675" t="b">
        <f>OR(Table2[[#This Row],[match]]=0,ROUNDUP(_xlfn.NUMBERVALUE(Table2[[#This Row],[match]]),4)=ROUNDUP(_xlfn.NUMBERVALUE(Table2[[#This Row],[1/h]]),4))</f>
        <v>1</v>
      </c>
    </row>
    <row r="2676" spans="5:9">
      <c r="E2676" t="s">
        <v>3083</v>
      </c>
      <c r="F2676">
        <f>_xlfn.NUMBERVALUE(_xlfn.TEXTAFTER(Table2[[#This Row],[my new versions]]," ",-1))</f>
        <v>12673.550496858699</v>
      </c>
      <c r="G2676" t="str">
        <f>_xlfn.TEXTBEFORE(SUBSTITUTE(Table2[[#This Row],[my new versions]],"'","")," ")</f>
        <v>RXN-Ktps_e_FWD-rt2101_e</v>
      </c>
      <c r="H2676">
        <f>_xlfn.XLOOKUP(Table2[[#This Row],[name]],Table1[name],Table1[1/h],0)</f>
        <v>0</v>
      </c>
      <c r="I2676" t="b">
        <f>OR(Table2[[#This Row],[match]]=0,ROUNDUP(_xlfn.NUMBERVALUE(Table2[[#This Row],[match]]),4)=ROUNDUP(_xlfn.NUMBERVALUE(Table2[[#This Row],[1/h]]),4))</f>
        <v>1</v>
      </c>
    </row>
    <row r="2677" spans="5:9">
      <c r="E2677" t="s">
        <v>3084</v>
      </c>
      <c r="F2677">
        <f>_xlfn.NUMBERVALUE(_xlfn.TEXTAFTER(Table2[[#This Row],[my new versions]]," ",-1))</f>
        <v>12673.550496858699</v>
      </c>
      <c r="G2677" t="str">
        <f>_xlfn.TEXTBEFORE(SUBSTITUTE(Table2[[#This Row],[my new versions]],"'","")," ")</f>
        <v>RXN-KYN_c_FWD-rt0357</v>
      </c>
      <c r="H2677">
        <f>_xlfn.XLOOKUP(Table2[[#This Row],[name]],Table1[name],Table1[1/h],0)</f>
        <v>0</v>
      </c>
      <c r="I2677" t="b">
        <f>OR(Table2[[#This Row],[match]]=0,ROUNDUP(_xlfn.NUMBERVALUE(Table2[[#This Row],[match]]),4)=ROUNDUP(_xlfn.NUMBERVALUE(Table2[[#This Row],[1/h]]),4))</f>
        <v>1</v>
      </c>
    </row>
    <row r="2678" spans="5:9">
      <c r="E2678" t="s">
        <v>3085</v>
      </c>
      <c r="F2678">
        <f>_xlfn.NUMBERVALUE(_xlfn.TEXTAFTER(Table2[[#This Row],[my new versions]]," ",-1))</f>
        <v>12673.550496858699</v>
      </c>
      <c r="G2678" t="str">
        <f>_xlfn.TEXTBEFORE(SUBSTITUTE(Table2[[#This Row],[my new versions]],"'","")," ")</f>
        <v>RXN-KYN3OX_c_FWD-rt0899</v>
      </c>
      <c r="H2678">
        <f>_xlfn.XLOOKUP(Table2[[#This Row],[name]],Table1[name],Table1[1/h],0)</f>
        <v>0</v>
      </c>
      <c r="I2678" t="b">
        <f>OR(Table2[[#This Row],[match]]=0,ROUNDUP(_xlfn.NUMBERVALUE(Table2[[#This Row],[match]]),4)=ROUNDUP(_xlfn.NUMBERVALUE(Table2[[#This Row],[1/h]]),4))</f>
        <v>1</v>
      </c>
    </row>
    <row r="2679" spans="5:9">
      <c r="E2679" t="s">
        <v>3086</v>
      </c>
      <c r="F2679">
        <f>_xlfn.NUMBERVALUE(_xlfn.TEXTAFTER(Table2[[#This Row],[my new versions]]," ",-1))</f>
        <v>12673.550496858699</v>
      </c>
      <c r="G2679" t="str">
        <f>_xlfn.TEXTBEFORE(SUBSTITUTE(Table2[[#This Row],[my new versions]],"'","")," ")</f>
        <v>RXN-KYNAT2_c_FWD-rt0172</v>
      </c>
      <c r="H2679">
        <f>_xlfn.XLOOKUP(Table2[[#This Row],[name]],Table1[name],Table1[1/h],0)</f>
        <v>0</v>
      </c>
      <c r="I2679" t="b">
        <f>OR(Table2[[#This Row],[match]]=0,ROUNDUP(_xlfn.NUMBERVALUE(Table2[[#This Row],[match]]),4)=ROUNDUP(_xlfn.NUMBERVALUE(Table2[[#This Row],[1/h]]),4))</f>
        <v>1</v>
      </c>
    </row>
    <row r="2680" spans="5:9">
      <c r="E2680" t="s">
        <v>3087</v>
      </c>
      <c r="F2680">
        <f>_xlfn.NUMBERVALUE(_xlfn.TEXTAFTER(Table2[[#This Row],[my new versions]]," ",-1))</f>
        <v>12673.550496858699</v>
      </c>
      <c r="G2680" t="str">
        <f>_xlfn.TEXTBEFORE(SUBSTITUTE(Table2[[#This Row],[my new versions]],"'","")," ")</f>
        <v>RXN-KYNAT2_c_REV-rt0172</v>
      </c>
      <c r="H2680">
        <f>_xlfn.XLOOKUP(Table2[[#This Row],[name]],Table1[name],Table1[1/h],0)</f>
        <v>0</v>
      </c>
      <c r="I2680" t="b">
        <f>OR(Table2[[#This Row],[match]]=0,ROUNDUP(_xlfn.NUMBERVALUE(Table2[[#This Row],[match]]),4)=ROUNDUP(_xlfn.NUMBERVALUE(Table2[[#This Row],[1/h]]),4))</f>
        <v>1</v>
      </c>
    </row>
    <row r="2681" spans="5:9">
      <c r="E2681" t="s">
        <v>3088</v>
      </c>
      <c r="F2681">
        <f>_xlfn.NUMBERVALUE(_xlfn.TEXTAFTER(Table2[[#This Row],[my new versions]]," ",-1))</f>
        <v>12673.550496858699</v>
      </c>
      <c r="G2681" t="str">
        <f>_xlfn.TEXTBEFORE(SUBSTITUTE(Table2[[#This Row],[my new versions]],"'","")," ")</f>
        <v>RXN-KYNAT2_c_FWD-rt4039</v>
      </c>
      <c r="H2681">
        <f>_xlfn.XLOOKUP(Table2[[#This Row],[name]],Table1[name],Table1[1/h],0)</f>
        <v>0</v>
      </c>
      <c r="I2681" t="b">
        <f>OR(Table2[[#This Row],[match]]=0,ROUNDUP(_xlfn.NUMBERVALUE(Table2[[#This Row],[match]]),4)=ROUNDUP(_xlfn.NUMBERVALUE(Table2[[#This Row],[1/h]]),4))</f>
        <v>1</v>
      </c>
    </row>
    <row r="2682" spans="5:9">
      <c r="E2682" t="s">
        <v>3089</v>
      </c>
      <c r="F2682">
        <f>_xlfn.NUMBERVALUE(_xlfn.TEXTAFTER(Table2[[#This Row],[my new versions]]," ",-1))</f>
        <v>12673.550496858699</v>
      </c>
      <c r="G2682" t="str">
        <f>_xlfn.TEXTBEFORE(SUBSTITUTE(Table2[[#This Row],[my new versions]],"'","")," ")</f>
        <v>RXN-KYNAT2_c_REV-rt4039</v>
      </c>
      <c r="H2682">
        <f>_xlfn.XLOOKUP(Table2[[#This Row],[name]],Table1[name],Table1[1/h],0)</f>
        <v>0</v>
      </c>
      <c r="I2682" t="b">
        <f>OR(Table2[[#This Row],[match]]=0,ROUNDUP(_xlfn.NUMBERVALUE(Table2[[#This Row],[match]]),4)=ROUNDUP(_xlfn.NUMBERVALUE(Table2[[#This Row],[1/h]]),4))</f>
        <v>1</v>
      </c>
    </row>
    <row r="2683" spans="5:9">
      <c r="E2683" t="s">
        <v>3090</v>
      </c>
      <c r="F2683">
        <f>_xlfn.NUMBERVALUE(_xlfn.TEXTAFTER(Table2[[#This Row],[my new versions]]," ",-1))</f>
        <v>12673.550496858699</v>
      </c>
      <c r="G2683" t="str">
        <f>_xlfn.TEXTBEFORE(SUBSTITUTE(Table2[[#This Row],[my new versions]],"'","")," ")</f>
        <v>RXN-LACDtps_c_FWD-rt1816_c</v>
      </c>
      <c r="H2683">
        <f>_xlfn.XLOOKUP(Table2[[#This Row],[name]],Table1[name],Table1[1/h],0)</f>
        <v>0</v>
      </c>
      <c r="I2683" t="b">
        <f>OR(Table2[[#This Row],[match]]=0,ROUNDUP(_xlfn.NUMBERVALUE(Table2[[#This Row],[match]]),4)=ROUNDUP(_xlfn.NUMBERVALUE(Table2[[#This Row],[1/h]]),4))</f>
        <v>1</v>
      </c>
    </row>
    <row r="2684" spans="5:9">
      <c r="E2684" t="s">
        <v>3091</v>
      </c>
      <c r="F2684">
        <f>_xlfn.NUMBERVALUE(_xlfn.TEXTAFTER(Table2[[#This Row],[my new versions]]," ",-1))</f>
        <v>12673.550496858699</v>
      </c>
      <c r="G2684" t="str">
        <f>_xlfn.TEXTBEFORE(SUBSTITUTE(Table2[[#This Row],[my new versions]],"'","")," ")</f>
        <v>RXN-LACDtps_c_REV-rt1816_c</v>
      </c>
      <c r="H2684">
        <f>_xlfn.XLOOKUP(Table2[[#This Row],[name]],Table1[name],Table1[1/h],0)</f>
        <v>0</v>
      </c>
      <c r="I2684" t="b">
        <f>OR(Table2[[#This Row],[match]]=0,ROUNDUP(_xlfn.NUMBERVALUE(Table2[[#This Row],[match]]),4)=ROUNDUP(_xlfn.NUMBERVALUE(Table2[[#This Row],[1/h]]),4))</f>
        <v>1</v>
      </c>
    </row>
    <row r="2685" spans="5:9">
      <c r="E2685" t="s">
        <v>3092</v>
      </c>
      <c r="F2685">
        <f>_xlfn.NUMBERVALUE(_xlfn.TEXTAFTER(Table2[[#This Row],[my new versions]]," ",-1))</f>
        <v>12673.550496858699</v>
      </c>
      <c r="G2685" t="str">
        <f>_xlfn.TEXTBEFORE(SUBSTITUTE(Table2[[#This Row],[my new versions]],"'","")," ")</f>
        <v>RXN-LACLtps_c_FWD-rt1816_c</v>
      </c>
      <c r="H2685">
        <f>_xlfn.XLOOKUP(Table2[[#This Row],[name]],Table1[name],Table1[1/h],0)</f>
        <v>0</v>
      </c>
      <c r="I2685" t="b">
        <f>OR(Table2[[#This Row],[match]]=0,ROUNDUP(_xlfn.NUMBERVALUE(Table2[[#This Row],[match]]),4)=ROUNDUP(_xlfn.NUMBERVALUE(Table2[[#This Row],[1/h]]),4))</f>
        <v>1</v>
      </c>
    </row>
    <row r="2686" spans="5:9">
      <c r="E2686" t="s">
        <v>3093</v>
      </c>
      <c r="F2686">
        <f>_xlfn.NUMBERVALUE(_xlfn.TEXTAFTER(Table2[[#This Row],[my new versions]]," ",-1))</f>
        <v>12673.550496858699</v>
      </c>
      <c r="G2686" t="str">
        <f>_xlfn.TEXTBEFORE(SUBSTITUTE(Table2[[#This Row],[my new versions]],"'","")," ")</f>
        <v>RXN-LACPYRt_c_m_FWD-SPONT</v>
      </c>
      <c r="H2686">
        <f>_xlfn.XLOOKUP(Table2[[#This Row],[name]],Table1[name],Table1[1/h],0)</f>
        <v>0</v>
      </c>
      <c r="I2686" t="b">
        <f>OR(Table2[[#This Row],[match]]=0,ROUNDUP(_xlfn.NUMBERVALUE(Table2[[#This Row],[match]]),4)=ROUNDUP(_xlfn.NUMBERVALUE(Table2[[#This Row],[1/h]]),4))</f>
        <v>1</v>
      </c>
    </row>
    <row r="2687" spans="5:9">
      <c r="E2687" t="s">
        <v>3094</v>
      </c>
      <c r="F2687">
        <f>_xlfn.NUMBERVALUE(_xlfn.TEXTAFTER(Table2[[#This Row],[my new versions]]," ",-1))</f>
        <v>12673.550496858699</v>
      </c>
      <c r="G2687" t="str">
        <f>_xlfn.TEXTBEFORE(SUBSTITUTE(Table2[[#This Row],[my new versions]],"'","")," ")</f>
        <v>RXN-LACPYRt_c_m_REV-SPONT</v>
      </c>
      <c r="H2687">
        <f>_xlfn.XLOOKUP(Table2[[#This Row],[name]],Table1[name],Table1[1/h],0)</f>
        <v>0</v>
      </c>
      <c r="I2687" t="b">
        <f>OR(Table2[[#This Row],[match]]=0,ROUNDUP(_xlfn.NUMBERVALUE(Table2[[#This Row],[match]]),4)=ROUNDUP(_xlfn.NUMBERVALUE(Table2[[#This Row],[1/h]]),4))</f>
        <v>1</v>
      </c>
    </row>
    <row r="2688" spans="5:9">
      <c r="E2688" t="s">
        <v>3095</v>
      </c>
      <c r="F2688">
        <f>_xlfn.NUMBERVALUE(_xlfn.TEXTAFTER(Table2[[#This Row],[my new versions]]," ",-1))</f>
        <v>12673.550496858699</v>
      </c>
      <c r="G2688" t="str">
        <f>_xlfn.TEXTBEFORE(SUBSTITUTE(Table2[[#This Row],[my new versions]],"'","")," ")</f>
        <v>RXN-LACt_c_m_FWD-rt1816_m</v>
      </c>
      <c r="H2688">
        <f>_xlfn.XLOOKUP(Table2[[#This Row],[name]],Table1[name],Table1[1/h],0)</f>
        <v>0</v>
      </c>
      <c r="I2688" t="b">
        <f>OR(Table2[[#This Row],[match]]=0,ROUNDUP(_xlfn.NUMBERVALUE(Table2[[#This Row],[match]]),4)=ROUNDUP(_xlfn.NUMBERVALUE(Table2[[#This Row],[1/h]]),4))</f>
        <v>1</v>
      </c>
    </row>
    <row r="2689" spans="5:9">
      <c r="E2689" t="s">
        <v>3096</v>
      </c>
      <c r="F2689">
        <f>_xlfn.NUMBERVALUE(_xlfn.TEXTAFTER(Table2[[#This Row],[my new versions]]," ",-1))</f>
        <v>12673.550496858699</v>
      </c>
      <c r="G2689" t="str">
        <f>_xlfn.TEXTBEFORE(SUBSTITUTE(Table2[[#This Row],[my new versions]],"'","")," ")</f>
        <v>RXN-LACt_c_m_REV-rt1816_m</v>
      </c>
      <c r="H2689">
        <f>_xlfn.XLOOKUP(Table2[[#This Row],[name]],Table1[name],Table1[1/h],0)</f>
        <v>0</v>
      </c>
      <c r="I2689" t="b">
        <f>OR(Table2[[#This Row],[match]]=0,ROUNDUP(_xlfn.NUMBERVALUE(Table2[[#This Row],[match]]),4)=ROUNDUP(_xlfn.NUMBERVALUE(Table2[[#This Row],[1/h]]),4))</f>
        <v>1</v>
      </c>
    </row>
    <row r="2690" spans="5:9">
      <c r="E2690" t="s">
        <v>3097</v>
      </c>
      <c r="F2690">
        <f>_xlfn.NUMBERVALUE(_xlfn.TEXTAFTER(Table2[[#This Row],[my new versions]]," ",-1))</f>
        <v>12673.550496858699</v>
      </c>
      <c r="G2690" t="str">
        <f>_xlfn.TEXTBEFORE(SUBSTITUTE(Table2[[#This Row],[my new versions]],"'","")," ")</f>
        <v>RXN-LACtps_m_FWD-SPONT</v>
      </c>
      <c r="H2690">
        <f>_xlfn.XLOOKUP(Table2[[#This Row],[name]],Table1[name],Table1[1/h],0)</f>
        <v>0</v>
      </c>
      <c r="I2690" t="b">
        <f>OR(Table2[[#This Row],[match]]=0,ROUNDUP(_xlfn.NUMBERVALUE(Table2[[#This Row],[match]]),4)=ROUNDUP(_xlfn.NUMBERVALUE(Table2[[#This Row],[1/h]]),4))</f>
        <v>1</v>
      </c>
    </row>
    <row r="2691" spans="5:9">
      <c r="E2691" t="s">
        <v>3098</v>
      </c>
      <c r="F2691">
        <f>_xlfn.NUMBERVALUE(_xlfn.TEXTAFTER(Table2[[#This Row],[my new versions]]," ",-1))</f>
        <v>12673.550496858699</v>
      </c>
      <c r="G2691" t="str">
        <f>_xlfn.TEXTBEFORE(SUBSTITUTE(Table2[[#This Row],[my new versions]],"'","")," ")</f>
        <v>RXN-LALDO3_c_FWD-rt3783</v>
      </c>
      <c r="H2691">
        <f>_xlfn.XLOOKUP(Table2[[#This Row],[name]],Table1[name],Table1[1/h],0)</f>
        <v>0</v>
      </c>
      <c r="I2691" t="b">
        <f>OR(Table2[[#This Row],[match]]=0,ROUNDUP(_xlfn.NUMBERVALUE(Table2[[#This Row],[match]]),4)=ROUNDUP(_xlfn.NUMBERVALUE(Table2[[#This Row],[1/h]]),4))</f>
        <v>1</v>
      </c>
    </row>
    <row r="2692" spans="5:9">
      <c r="E2692" t="s">
        <v>3099</v>
      </c>
      <c r="F2692">
        <f>_xlfn.NUMBERVALUE(_xlfn.TEXTAFTER(Table2[[#This Row],[my new versions]]," ",-1))</f>
        <v>12673.550496858699</v>
      </c>
      <c r="G2692" t="str">
        <f>_xlfn.TEXTBEFORE(SUBSTITUTE(Table2[[#This Row],[my new versions]],"'","")," ")</f>
        <v>RXN-LANOSTt_c_e_FWD-rt6543</v>
      </c>
      <c r="H2692">
        <f>_xlfn.XLOOKUP(Table2[[#This Row],[name]],Table1[name],Table1[1/h],0)</f>
        <v>0</v>
      </c>
      <c r="I2692" t="b">
        <f>OR(Table2[[#This Row],[match]]=0,ROUNDUP(_xlfn.NUMBERVALUE(Table2[[#This Row],[match]]),4)=ROUNDUP(_xlfn.NUMBERVALUE(Table2[[#This Row],[1/h]]),4))</f>
        <v>1</v>
      </c>
    </row>
    <row r="2693" spans="5:9">
      <c r="E2693" t="s">
        <v>3100</v>
      </c>
      <c r="F2693">
        <f>_xlfn.NUMBERVALUE(_xlfn.TEXTAFTER(Table2[[#This Row],[my new versions]]," ",-1))</f>
        <v>12673.550496858699</v>
      </c>
      <c r="G2693" t="str">
        <f>_xlfn.TEXTBEFORE(SUBSTITUTE(Table2[[#This Row],[my new versions]],"'","")," ")</f>
        <v>RXN-LANOSTt_c_e_REV-rt6543</v>
      </c>
      <c r="H2693">
        <f>_xlfn.XLOOKUP(Table2[[#This Row],[name]],Table1[name],Table1[1/h],0)</f>
        <v>0</v>
      </c>
      <c r="I2693" t="b">
        <f>OR(Table2[[#This Row],[match]]=0,ROUNDUP(_xlfn.NUMBERVALUE(Table2[[#This Row],[match]]),4)=ROUNDUP(_xlfn.NUMBERVALUE(Table2[[#This Row],[1/h]]),4))</f>
        <v>1</v>
      </c>
    </row>
    <row r="2694" spans="5:9">
      <c r="E2694" t="s">
        <v>3101</v>
      </c>
      <c r="F2694">
        <f>_xlfn.NUMBERVALUE(_xlfn.TEXTAFTER(Table2[[#This Row],[my new versions]]," ",-1))</f>
        <v>12673.550496858699</v>
      </c>
      <c r="G2694" t="str">
        <f>_xlfn.TEXTBEFORE(SUBSTITUTE(Table2[[#This Row],[my new versions]],"'","")," ")</f>
        <v>RXN-LANOSTt_c_rm_FWD-SPONT</v>
      </c>
      <c r="H2694">
        <f>_xlfn.XLOOKUP(Table2[[#This Row],[name]],Table1[name],Table1[1/h],0)</f>
        <v>0</v>
      </c>
      <c r="I2694" t="b">
        <f>OR(Table2[[#This Row],[match]]=0,ROUNDUP(_xlfn.NUMBERVALUE(Table2[[#This Row],[match]]),4)=ROUNDUP(_xlfn.NUMBERVALUE(Table2[[#This Row],[1/h]]),4))</f>
        <v>1</v>
      </c>
    </row>
    <row r="2695" spans="5:9">
      <c r="E2695" t="s">
        <v>3102</v>
      </c>
      <c r="F2695">
        <f>_xlfn.NUMBERVALUE(_xlfn.TEXTAFTER(Table2[[#This Row],[my new versions]]," ",-1))</f>
        <v>12673.550496858699</v>
      </c>
      <c r="G2695" t="str">
        <f>_xlfn.TEXTBEFORE(SUBSTITUTE(Table2[[#This Row],[my new versions]],"'","")," ")</f>
        <v>RXN-LANOSTt_c_rm_REV-SPONT</v>
      </c>
      <c r="H2695">
        <f>_xlfn.XLOOKUP(Table2[[#This Row],[name]],Table1[name],Table1[1/h],0)</f>
        <v>0</v>
      </c>
      <c r="I2695" t="b">
        <f>OR(Table2[[#This Row],[match]]=0,ROUNDUP(_xlfn.NUMBERVALUE(Table2[[#This Row],[match]]),4)=ROUNDUP(_xlfn.NUMBERVALUE(Table2[[#This Row],[1/h]]),4))</f>
        <v>1</v>
      </c>
    </row>
    <row r="2696" spans="5:9">
      <c r="E2696" t="s">
        <v>3103</v>
      </c>
      <c r="F2696">
        <f>_xlfn.NUMBERVALUE(_xlfn.TEXTAFTER(Table2[[#This Row],[my new versions]]," ",-1))</f>
        <v>12673.550496858699</v>
      </c>
      <c r="G2696" t="str">
        <f>_xlfn.TEXTBEFORE(SUBSTITUTE(Table2[[#This Row],[my new versions]],"'","")," ")</f>
        <v>RXN-LANOSTt_l_rm_FWD-SPONT</v>
      </c>
      <c r="H2696">
        <f>_xlfn.XLOOKUP(Table2[[#This Row],[name]],Table1[name],Table1[1/h],0)</f>
        <v>0</v>
      </c>
      <c r="I2696" t="b">
        <f>OR(Table2[[#This Row],[match]]=0,ROUNDUP(_xlfn.NUMBERVALUE(Table2[[#This Row],[match]]),4)=ROUNDUP(_xlfn.NUMBERVALUE(Table2[[#This Row],[1/h]]),4))</f>
        <v>1</v>
      </c>
    </row>
    <row r="2697" spans="5:9">
      <c r="E2697" t="s">
        <v>3104</v>
      </c>
      <c r="F2697">
        <f>_xlfn.NUMBERVALUE(_xlfn.TEXTAFTER(Table2[[#This Row],[my new versions]]," ",-1))</f>
        <v>12673.550496858699</v>
      </c>
      <c r="G2697" t="str">
        <f>_xlfn.TEXTBEFORE(SUBSTITUTE(Table2[[#This Row],[my new versions]],"'","")," ")</f>
        <v>RXN-LANOSTt_l_rm_REV-SPONT</v>
      </c>
      <c r="H2697">
        <f>_xlfn.XLOOKUP(Table2[[#This Row],[name]],Table1[name],Table1[1/h],0)</f>
        <v>0</v>
      </c>
      <c r="I2697" t="b">
        <f>OR(Table2[[#This Row],[match]]=0,ROUNDUP(_xlfn.NUMBERVALUE(Table2[[#This Row],[match]]),4)=ROUNDUP(_xlfn.NUMBERVALUE(Table2[[#This Row],[1/h]]),4))</f>
        <v>1</v>
      </c>
    </row>
    <row r="2698" spans="5:9">
      <c r="E2698" t="s">
        <v>3105</v>
      </c>
      <c r="F2698">
        <f>_xlfn.NUMBERVALUE(_xlfn.TEXTAFTER(Table2[[#This Row],[my new versions]]," ",-1))</f>
        <v>12673.550496858699</v>
      </c>
      <c r="G2698" t="str">
        <f>_xlfn.TEXTBEFORE(SUBSTITUTE(Table2[[#This Row],[my new versions]],"'","")," ")</f>
        <v>RXN-LCADi_c_FWD-rt3783</v>
      </c>
      <c r="H2698">
        <f>_xlfn.XLOOKUP(Table2[[#This Row],[name]],Table1[name],Table1[1/h],0)</f>
        <v>0</v>
      </c>
      <c r="I2698" t="b">
        <f>OR(Table2[[#This Row],[match]]=0,ROUNDUP(_xlfn.NUMBERVALUE(Table2[[#This Row],[match]]),4)=ROUNDUP(_xlfn.NUMBERVALUE(Table2[[#This Row],[1/h]]),4))</f>
        <v>1</v>
      </c>
    </row>
    <row r="2699" spans="5:9">
      <c r="E2699" t="s">
        <v>3106</v>
      </c>
      <c r="F2699">
        <f>_xlfn.NUMBERVALUE(_xlfn.TEXTAFTER(Table2[[#This Row],[my new versions]]," ",-1))</f>
        <v>12673.550496858699</v>
      </c>
      <c r="G2699" t="str">
        <f>_xlfn.TEXTBEFORE(SUBSTITUTE(Table2[[#This Row],[my new versions]],"'","")," ")</f>
        <v>RXN-LCYSTAT_c_FWD-rt1784_c</v>
      </c>
      <c r="H2699">
        <f>_xlfn.XLOOKUP(Table2[[#This Row],[name]],Table1[name],Table1[1/h],0)</f>
        <v>0</v>
      </c>
      <c r="I2699" t="b">
        <f>OR(Table2[[#This Row],[match]]=0,ROUNDUP(_xlfn.NUMBERVALUE(Table2[[#This Row],[match]]),4)=ROUNDUP(_xlfn.NUMBERVALUE(Table2[[#This Row],[1/h]]),4))</f>
        <v>1</v>
      </c>
    </row>
    <row r="2700" spans="5:9">
      <c r="E2700" t="s">
        <v>3107</v>
      </c>
      <c r="F2700">
        <f>_xlfn.NUMBERVALUE(_xlfn.TEXTAFTER(Table2[[#This Row],[my new versions]]," ",-1))</f>
        <v>12673.550496858699</v>
      </c>
      <c r="G2700" t="str">
        <f>_xlfn.TEXTBEFORE(SUBSTITUTE(Table2[[#This Row],[my new versions]],"'","")," ")</f>
        <v>RXN-LCYSTAT_c_REV-rt1784_c</v>
      </c>
      <c r="H2700">
        <f>_xlfn.XLOOKUP(Table2[[#This Row],[name]],Table1[name],Table1[1/h],0)</f>
        <v>0</v>
      </c>
      <c r="I2700" t="b">
        <f>OR(Table2[[#This Row],[match]]=0,ROUNDUP(_xlfn.NUMBERVALUE(Table2[[#This Row],[match]]),4)=ROUNDUP(_xlfn.NUMBERVALUE(Table2[[#This Row],[1/h]]),4))</f>
        <v>1</v>
      </c>
    </row>
    <row r="2701" spans="5:9">
      <c r="E2701" t="s">
        <v>3108</v>
      </c>
      <c r="F2701">
        <f>_xlfn.NUMBERVALUE(_xlfn.TEXTAFTER(Table2[[#This Row],[my new versions]]," ",-1))</f>
        <v>12673.550496858699</v>
      </c>
      <c r="G2701" t="str">
        <f>_xlfn.TEXTBEFORE(SUBSTITUTE(Table2[[#This Row],[my new versions]],"'","")," ")</f>
        <v>RXN-LDH_L_x_FWD-rt5258_x</v>
      </c>
      <c r="H2701">
        <f>_xlfn.XLOOKUP(Table2[[#This Row],[name]],Table1[name],Table1[1/h],0)</f>
        <v>0</v>
      </c>
      <c r="I2701" t="b">
        <f>OR(Table2[[#This Row],[match]]=0,ROUNDUP(_xlfn.NUMBERVALUE(Table2[[#This Row],[match]]),4)=ROUNDUP(_xlfn.NUMBERVALUE(Table2[[#This Row],[1/h]]),4))</f>
        <v>1</v>
      </c>
    </row>
    <row r="2702" spans="5:9">
      <c r="E2702" t="s">
        <v>3109</v>
      </c>
      <c r="F2702">
        <f>_xlfn.NUMBERVALUE(_xlfn.TEXTAFTER(Table2[[#This Row],[my new versions]]," ",-1))</f>
        <v>12673.550496858699</v>
      </c>
      <c r="G2702" t="str">
        <f>_xlfn.TEXTBEFORE(SUBSTITUTE(Table2[[#This Row],[my new versions]],"'","")," ")</f>
        <v>RXN-LEUt_c_v_FWD-rt6501</v>
      </c>
      <c r="H2702">
        <f>_xlfn.XLOOKUP(Table2[[#This Row],[name]],Table1[name],Table1[1/h],0)</f>
        <v>0</v>
      </c>
      <c r="I2702" t="b">
        <f>OR(Table2[[#This Row],[match]]=0,ROUNDUP(_xlfn.NUMBERVALUE(Table2[[#This Row],[match]]),4)=ROUNDUP(_xlfn.NUMBERVALUE(Table2[[#This Row],[1/h]]),4))</f>
        <v>1</v>
      </c>
    </row>
    <row r="2703" spans="5:9">
      <c r="E2703" t="s">
        <v>3110</v>
      </c>
      <c r="F2703">
        <f>_xlfn.NUMBERVALUE(_xlfn.TEXTAFTER(Table2[[#This Row],[my new versions]]," ",-1))</f>
        <v>12673.550496858699</v>
      </c>
      <c r="G2703" t="str">
        <f>_xlfn.TEXTBEFORE(SUBSTITUTE(Table2[[#This Row],[my new versions]],"'","")," ")</f>
        <v>RXN-LEUTA_c_FWD-rt5646</v>
      </c>
      <c r="H2703">
        <f>_xlfn.XLOOKUP(Table2[[#This Row],[name]],Table1[name],Table1[1/h],0)</f>
        <v>0</v>
      </c>
      <c r="I2703" t="b">
        <f>OR(Table2[[#This Row],[match]]=0,ROUNDUP(_xlfn.NUMBERVALUE(Table2[[#This Row],[match]]),4)=ROUNDUP(_xlfn.NUMBERVALUE(Table2[[#This Row],[1/h]]),4))</f>
        <v>1</v>
      </c>
    </row>
    <row r="2704" spans="5:9">
      <c r="E2704" t="s">
        <v>3111</v>
      </c>
      <c r="F2704">
        <f>_xlfn.NUMBERVALUE(_xlfn.TEXTAFTER(Table2[[#This Row],[my new versions]]," ",-1))</f>
        <v>12673.550496858699</v>
      </c>
      <c r="G2704" t="str">
        <f>_xlfn.TEXTBEFORE(SUBSTITUTE(Table2[[#This Row],[my new versions]],"'","")," ")</f>
        <v>RXN-LEUTA_c_REV-rt5646</v>
      </c>
      <c r="H2704">
        <f>_xlfn.XLOOKUP(Table2[[#This Row],[name]],Table1[name],Table1[1/h],0)</f>
        <v>0</v>
      </c>
      <c r="I2704" t="b">
        <f>OR(Table2[[#This Row],[match]]=0,ROUNDUP(_xlfn.NUMBERVALUE(Table2[[#This Row],[match]]),4)=ROUNDUP(_xlfn.NUMBERVALUE(Table2[[#This Row],[1/h]]),4))</f>
        <v>1</v>
      </c>
    </row>
    <row r="2705" spans="5:9">
      <c r="E2705" t="s">
        <v>3112</v>
      </c>
      <c r="F2705">
        <f>_xlfn.NUMBERVALUE(_xlfn.TEXTAFTER(Table2[[#This Row],[my new versions]]," ",-1))</f>
        <v>12673.550496858699</v>
      </c>
      <c r="G2705" t="str">
        <f>_xlfn.TEXTBEFORE(SUBSTITUTE(Table2[[#This Row],[my new versions]],"'","")," ")</f>
        <v>RXN-LEUTA_c_FWD-rt6485</v>
      </c>
      <c r="H2705">
        <f>_xlfn.XLOOKUP(Table2[[#This Row],[name]],Table1[name],Table1[1/h],0)</f>
        <v>0</v>
      </c>
      <c r="I2705" t="b">
        <f>OR(Table2[[#This Row],[match]]=0,ROUNDUP(_xlfn.NUMBERVALUE(Table2[[#This Row],[match]]),4)=ROUNDUP(_xlfn.NUMBERVALUE(Table2[[#This Row],[1/h]]),4))</f>
        <v>1</v>
      </c>
    </row>
    <row r="2706" spans="5:9">
      <c r="E2706" t="s">
        <v>3113</v>
      </c>
      <c r="F2706">
        <f>_xlfn.NUMBERVALUE(_xlfn.TEXTAFTER(Table2[[#This Row],[my new versions]]," ",-1))</f>
        <v>12673.550496858699</v>
      </c>
      <c r="G2706" t="str">
        <f>_xlfn.TEXTBEFORE(SUBSTITUTE(Table2[[#This Row],[my new versions]],"'","")," ")</f>
        <v>RXN-LEUTA_c_REV-rt6485</v>
      </c>
      <c r="H2706">
        <f>_xlfn.XLOOKUP(Table2[[#This Row],[name]],Table1[name],Table1[1/h],0)</f>
        <v>0</v>
      </c>
      <c r="I2706" t="b">
        <f>OR(Table2[[#This Row],[match]]=0,ROUNDUP(_xlfn.NUMBERVALUE(Table2[[#This Row],[match]]),4)=ROUNDUP(_xlfn.NUMBERVALUE(Table2[[#This Row],[1/h]]),4))</f>
        <v>1</v>
      </c>
    </row>
    <row r="2707" spans="5:9">
      <c r="E2707" t="s">
        <v>3114</v>
      </c>
      <c r="F2707">
        <f>_xlfn.NUMBERVALUE(_xlfn.TEXTAFTER(Table2[[#This Row],[my new versions]]," ",-1))</f>
        <v>12673.550496858699</v>
      </c>
      <c r="G2707" t="str">
        <f>_xlfn.TEXTBEFORE(SUBSTITUTE(Table2[[#This Row],[my new versions]],"'","")," ")</f>
        <v>RXN-LEUTA_m_FWD-rt6242_m</v>
      </c>
      <c r="H2707">
        <f>_xlfn.XLOOKUP(Table2[[#This Row],[name]],Table1[name],Table1[1/h],0)</f>
        <v>0</v>
      </c>
      <c r="I2707" t="b">
        <f>OR(Table2[[#This Row],[match]]=0,ROUNDUP(_xlfn.NUMBERVALUE(Table2[[#This Row],[match]]),4)=ROUNDUP(_xlfn.NUMBERVALUE(Table2[[#This Row],[1/h]]),4))</f>
        <v>1</v>
      </c>
    </row>
    <row r="2708" spans="5:9">
      <c r="E2708" t="s">
        <v>3115</v>
      </c>
      <c r="F2708">
        <f>_xlfn.NUMBERVALUE(_xlfn.TEXTAFTER(Table2[[#This Row],[my new versions]]," ",-1))</f>
        <v>12673.550496858699</v>
      </c>
      <c r="G2708" t="str">
        <f>_xlfn.TEXTBEFORE(SUBSTITUTE(Table2[[#This Row],[my new versions]],"'","")," ")</f>
        <v>RXN-LEUTA_m_REV-rt6242_m</v>
      </c>
      <c r="H2708">
        <f>_xlfn.XLOOKUP(Table2[[#This Row],[name]],Table1[name],Table1[1/h],0)</f>
        <v>0</v>
      </c>
      <c r="I2708" t="b">
        <f>OR(Table2[[#This Row],[match]]=0,ROUNDUP(_xlfn.NUMBERVALUE(Table2[[#This Row],[match]]),4)=ROUNDUP(_xlfn.NUMBERVALUE(Table2[[#This Row],[1/h]]),4))</f>
        <v>1</v>
      </c>
    </row>
    <row r="2709" spans="5:9">
      <c r="E2709" t="s">
        <v>3116</v>
      </c>
      <c r="F2709">
        <f>_xlfn.NUMBERVALUE(_xlfn.TEXTAFTER(Table2[[#This Row],[my new versions]]," ",-1))</f>
        <v>12673.550496858699</v>
      </c>
      <c r="G2709" t="str">
        <f>_xlfn.TEXTBEFORE(SUBSTITUTE(Table2[[#This Row],[my new versions]],"'","")," ")</f>
        <v>RXN-LEUtpa_v_FWD-rt7819</v>
      </c>
      <c r="H2709">
        <f>_xlfn.XLOOKUP(Table2[[#This Row],[name]],Table1[name],Table1[1/h],0)</f>
        <v>0</v>
      </c>
      <c r="I2709" t="b">
        <f>OR(Table2[[#This Row],[match]]=0,ROUNDUP(_xlfn.NUMBERVALUE(Table2[[#This Row],[match]]),4)=ROUNDUP(_xlfn.NUMBERVALUE(Table2[[#This Row],[1/h]]),4))</f>
        <v>1</v>
      </c>
    </row>
    <row r="2710" spans="5:9">
      <c r="E2710" t="s">
        <v>3117</v>
      </c>
      <c r="F2710">
        <f>_xlfn.NUMBERVALUE(_xlfn.TEXTAFTER(Table2[[#This Row],[my new versions]]," ",-1))</f>
        <v>12673.550496858699</v>
      </c>
      <c r="G2710" t="str">
        <f>_xlfn.TEXTBEFORE(SUBSTITUTE(Table2[[#This Row],[my new versions]],"'","")," ")</f>
        <v>RXN-LEUtps_v_FWD-rt4375</v>
      </c>
      <c r="H2710">
        <f>_xlfn.XLOOKUP(Table2[[#This Row],[name]],Table1[name],Table1[1/h],0)</f>
        <v>0</v>
      </c>
      <c r="I2710" t="b">
        <f>OR(Table2[[#This Row],[match]]=0,ROUNDUP(_xlfn.NUMBERVALUE(Table2[[#This Row],[match]]),4)=ROUNDUP(_xlfn.NUMBERVALUE(Table2[[#This Row],[1/h]]),4))</f>
        <v>1</v>
      </c>
    </row>
    <row r="2711" spans="5:9">
      <c r="E2711" t="s">
        <v>3118</v>
      </c>
      <c r="F2711">
        <f>_xlfn.NUMBERVALUE(_xlfn.TEXTAFTER(Table2[[#This Row],[my new versions]]," ",-1))</f>
        <v>8.9748287746219102</v>
      </c>
      <c r="G2711" t="str">
        <f>_xlfn.TEXTBEFORE(SUBSTITUTE(Table2[[#This Row],[my new versions]],"'","")," ")</f>
        <v>RXN-LEUTRS_c_FWD-rt1776</v>
      </c>
      <c r="H2711">
        <f>_xlfn.XLOOKUP(Table2[[#This Row],[name]],Table1[name],Table1[1/h],0)</f>
        <v>8.9748287746219084</v>
      </c>
      <c r="I2711" t="b">
        <f>OR(Table2[[#This Row],[match]]=0,ROUNDUP(_xlfn.NUMBERVALUE(Table2[[#This Row],[match]]),4)=ROUNDUP(_xlfn.NUMBERVALUE(Table2[[#This Row],[1/h]]),4))</f>
        <v>1</v>
      </c>
    </row>
    <row r="2712" spans="5:9">
      <c r="E2712" t="s">
        <v>3119</v>
      </c>
      <c r="F2712">
        <f>_xlfn.NUMBERVALUE(_xlfn.TEXTAFTER(Table2[[#This Row],[my new versions]]," ",-1))</f>
        <v>12673.550496858699</v>
      </c>
      <c r="G2712" t="str">
        <f>_xlfn.TEXTBEFORE(SUBSTITUTE(Table2[[#This Row],[my new versions]],"'","")," ")</f>
        <v>RXN-LGTHL_c_FWD-rt4897</v>
      </c>
      <c r="H2712">
        <f>_xlfn.XLOOKUP(Table2[[#This Row],[name]],Table1[name],Table1[1/h],0)</f>
        <v>0</v>
      </c>
      <c r="I2712" t="b">
        <f>OR(Table2[[#This Row],[match]]=0,ROUNDUP(_xlfn.NUMBERVALUE(Table2[[#This Row],[match]]),4)=ROUNDUP(_xlfn.NUMBERVALUE(Table2[[#This Row],[1/h]]),4))</f>
        <v>1</v>
      </c>
    </row>
    <row r="2713" spans="5:9">
      <c r="E2713" t="s">
        <v>3120</v>
      </c>
      <c r="F2713">
        <f>_xlfn.NUMBERVALUE(_xlfn.TEXTAFTER(Table2[[#This Row],[my new versions]]," ",-1))</f>
        <v>12673.550496858699</v>
      </c>
      <c r="G2713" t="str">
        <f>_xlfn.TEXTBEFORE(SUBSTITUTE(Table2[[#This Row],[my new versions]],"'","")," ")</f>
        <v>RXN-LGTHL_c_FWD-rt8152</v>
      </c>
      <c r="H2713">
        <f>_xlfn.XLOOKUP(Table2[[#This Row],[name]],Table1[name],Table1[1/h],0)</f>
        <v>0</v>
      </c>
      <c r="I2713" t="b">
        <f>OR(Table2[[#This Row],[match]]=0,ROUNDUP(_xlfn.NUMBERVALUE(Table2[[#This Row],[match]]),4)=ROUNDUP(_xlfn.NUMBERVALUE(Table2[[#This Row],[1/h]]),4))</f>
        <v>1</v>
      </c>
    </row>
    <row r="2714" spans="5:9">
      <c r="E2714" t="s">
        <v>3121</v>
      </c>
      <c r="F2714">
        <f>_xlfn.NUMBERVALUE(_xlfn.TEXTAFTER(Table2[[#This Row],[my new versions]]," ",-1))</f>
        <v>12673.550496858699</v>
      </c>
      <c r="G2714" t="str">
        <f>_xlfn.TEXTBEFORE(SUBSTITUTE(Table2[[#This Row],[my new versions]],"'","")," ")</f>
        <v>RXN-LINOCOAt_c_l_FWD-UNKNOWN</v>
      </c>
      <c r="H2714">
        <f>_xlfn.XLOOKUP(Table2[[#This Row],[name]],Table1[name],Table1[1/h],0)</f>
        <v>0</v>
      </c>
      <c r="I2714" t="b">
        <f>OR(Table2[[#This Row],[match]]=0,ROUNDUP(_xlfn.NUMBERVALUE(Table2[[#This Row],[match]]),4)=ROUNDUP(_xlfn.NUMBERVALUE(Table2[[#This Row],[1/h]]),4))</f>
        <v>1</v>
      </c>
    </row>
    <row r="2715" spans="5:9">
      <c r="E2715" t="s">
        <v>3122</v>
      </c>
      <c r="F2715">
        <f>_xlfn.NUMBERVALUE(_xlfn.TEXTAFTER(Table2[[#This Row],[my new versions]]," ",-1))</f>
        <v>12673.550496858699</v>
      </c>
      <c r="G2715" t="str">
        <f>_xlfn.TEXTBEFORE(SUBSTITUTE(Table2[[#This Row],[my new versions]],"'","")," ")</f>
        <v>RXN-LINOCOAt_c_l_REV-UNKNOWN</v>
      </c>
      <c r="H2715">
        <f>_xlfn.XLOOKUP(Table2[[#This Row],[name]],Table1[name],Table1[1/h],0)</f>
        <v>0</v>
      </c>
      <c r="I2715" t="b">
        <f>OR(Table2[[#This Row],[match]]=0,ROUNDUP(_xlfn.NUMBERVALUE(Table2[[#This Row],[match]]),4)=ROUNDUP(_xlfn.NUMBERVALUE(Table2[[#This Row],[1/h]]),4))</f>
        <v>1</v>
      </c>
    </row>
    <row r="2716" spans="5:9">
      <c r="E2716" t="s">
        <v>3123</v>
      </c>
      <c r="F2716">
        <f>_xlfn.NUMBERVALUE(_xlfn.TEXTAFTER(Table2[[#This Row],[my new versions]]," ",-1))</f>
        <v>12673.550496858699</v>
      </c>
      <c r="G2716" t="str">
        <f>_xlfn.TEXTBEFORE(SUBSTITUTE(Table2[[#This Row],[my new versions]],"'","")," ")</f>
        <v>RXN-LINOCOAt_c_rm_FWD-UNKNOWN</v>
      </c>
      <c r="H2716">
        <f>_xlfn.XLOOKUP(Table2[[#This Row],[name]],Table1[name],Table1[1/h],0)</f>
        <v>0</v>
      </c>
      <c r="I2716" t="b">
        <f>OR(Table2[[#This Row],[match]]=0,ROUNDUP(_xlfn.NUMBERVALUE(Table2[[#This Row],[match]]),4)=ROUNDUP(_xlfn.NUMBERVALUE(Table2[[#This Row],[1/h]]),4))</f>
        <v>1</v>
      </c>
    </row>
    <row r="2717" spans="5:9">
      <c r="E2717" t="s">
        <v>3124</v>
      </c>
      <c r="F2717">
        <f>_xlfn.NUMBERVALUE(_xlfn.TEXTAFTER(Table2[[#This Row],[my new versions]]," ",-1))</f>
        <v>12673.550496858699</v>
      </c>
      <c r="G2717" t="str">
        <f>_xlfn.TEXTBEFORE(SUBSTITUTE(Table2[[#This Row],[my new versions]],"'","")," ")</f>
        <v>RXN-LINOCOAt_c_rm_REV-UNKNOWN</v>
      </c>
      <c r="H2717">
        <f>_xlfn.XLOOKUP(Table2[[#This Row],[name]],Table1[name],Table1[1/h],0)</f>
        <v>0</v>
      </c>
      <c r="I2717" t="b">
        <f>OR(Table2[[#This Row],[match]]=0,ROUNDUP(_xlfn.NUMBERVALUE(Table2[[#This Row],[match]]),4)=ROUNDUP(_xlfn.NUMBERVALUE(Table2[[#This Row],[1/h]]),4))</f>
        <v>1</v>
      </c>
    </row>
    <row r="2718" spans="5:9">
      <c r="E2718" t="s">
        <v>3125</v>
      </c>
      <c r="F2718">
        <f>_xlfn.NUMBERVALUE(_xlfn.TEXTAFTER(Table2[[#This Row],[my new versions]]," ",-1))</f>
        <v>12673.550496858699</v>
      </c>
      <c r="G2718" t="str">
        <f>_xlfn.TEXTBEFORE(SUBSTITUTE(Table2[[#This Row],[my new versions]],"'","")," ")</f>
        <v>RXN-LINOEAt_c_l_FWD-UNKNOWN</v>
      </c>
      <c r="H2718">
        <f>_xlfn.XLOOKUP(Table2[[#This Row],[name]],Table1[name],Table1[1/h],0)</f>
        <v>0</v>
      </c>
      <c r="I2718" t="b">
        <f>OR(Table2[[#This Row],[match]]=0,ROUNDUP(_xlfn.NUMBERVALUE(Table2[[#This Row],[match]]),4)=ROUNDUP(_xlfn.NUMBERVALUE(Table2[[#This Row],[1/h]]),4))</f>
        <v>1</v>
      </c>
    </row>
    <row r="2719" spans="5:9">
      <c r="E2719" t="s">
        <v>3126</v>
      </c>
      <c r="F2719">
        <f>_xlfn.NUMBERVALUE(_xlfn.TEXTAFTER(Table2[[#This Row],[my new versions]]," ",-1))</f>
        <v>12673.550496858699</v>
      </c>
      <c r="G2719" t="str">
        <f>_xlfn.TEXTBEFORE(SUBSTITUTE(Table2[[#This Row],[my new versions]],"'","")," ")</f>
        <v>RXN-LINOEAt_c_l_REV-UNKNOWN</v>
      </c>
      <c r="H2719">
        <f>_xlfn.XLOOKUP(Table2[[#This Row],[name]],Table1[name],Table1[1/h],0)</f>
        <v>0</v>
      </c>
      <c r="I2719" t="b">
        <f>OR(Table2[[#This Row],[match]]=0,ROUNDUP(_xlfn.NUMBERVALUE(Table2[[#This Row],[match]]),4)=ROUNDUP(_xlfn.NUMBERVALUE(Table2[[#This Row],[1/h]]),4))</f>
        <v>1</v>
      </c>
    </row>
    <row r="2720" spans="5:9">
      <c r="E2720" t="s">
        <v>3127</v>
      </c>
      <c r="F2720">
        <f>_xlfn.NUMBERVALUE(_xlfn.TEXTAFTER(Table2[[#This Row],[my new versions]]," ",-1))</f>
        <v>12673.550496858699</v>
      </c>
      <c r="G2720" t="str">
        <f>_xlfn.TEXTBEFORE(SUBSTITUTE(Table2[[#This Row],[my new versions]],"'","")," ")</f>
        <v>RXN-LINOLENt_c_l_FWD-UNKNOWN</v>
      </c>
      <c r="H2720">
        <f>_xlfn.XLOOKUP(Table2[[#This Row],[name]],Table1[name],Table1[1/h],0)</f>
        <v>0</v>
      </c>
      <c r="I2720" t="b">
        <f>OR(Table2[[#This Row],[match]]=0,ROUNDUP(_xlfn.NUMBERVALUE(Table2[[#This Row],[match]]),4)=ROUNDUP(_xlfn.NUMBERVALUE(Table2[[#This Row],[1/h]]),4))</f>
        <v>1</v>
      </c>
    </row>
    <row r="2721" spans="5:9">
      <c r="E2721" t="s">
        <v>3128</v>
      </c>
      <c r="F2721">
        <f>_xlfn.NUMBERVALUE(_xlfn.TEXTAFTER(Table2[[#This Row],[my new versions]]," ",-1))</f>
        <v>12673.550496858699</v>
      </c>
      <c r="G2721" t="str">
        <f>_xlfn.TEXTBEFORE(SUBSTITUTE(Table2[[#This Row],[my new versions]],"'","")," ")</f>
        <v>RXN-LINOLENt_c_l_REV-UNKNOWN</v>
      </c>
      <c r="H2721">
        <f>_xlfn.XLOOKUP(Table2[[#This Row],[name]],Table1[name],Table1[1/h],0)</f>
        <v>0</v>
      </c>
      <c r="I2721" t="b">
        <f>OR(Table2[[#This Row],[match]]=0,ROUNDUP(_xlfn.NUMBERVALUE(Table2[[#This Row],[match]]),4)=ROUNDUP(_xlfn.NUMBERVALUE(Table2[[#This Row],[1/h]]),4))</f>
        <v>1</v>
      </c>
    </row>
    <row r="2722" spans="5:9">
      <c r="E2722" t="s">
        <v>3129</v>
      </c>
      <c r="F2722">
        <f>_xlfn.NUMBERVALUE(_xlfn.TEXTAFTER(Table2[[#This Row],[my new versions]]," ",-1))</f>
        <v>12673.550496858699</v>
      </c>
      <c r="G2722" t="str">
        <f>_xlfn.TEXTBEFORE(SUBSTITUTE(Table2[[#This Row],[my new versions]],"'","")," ")</f>
        <v>RXN-LINOLNCOAt_c_l_FWD-UNKNOWN</v>
      </c>
      <c r="H2722">
        <f>_xlfn.XLOOKUP(Table2[[#This Row],[name]],Table1[name],Table1[1/h],0)</f>
        <v>0</v>
      </c>
      <c r="I2722" t="b">
        <f>OR(Table2[[#This Row],[match]]=0,ROUNDUP(_xlfn.NUMBERVALUE(Table2[[#This Row],[match]]),4)=ROUNDUP(_xlfn.NUMBERVALUE(Table2[[#This Row],[1/h]]),4))</f>
        <v>1</v>
      </c>
    </row>
    <row r="2723" spans="5:9">
      <c r="E2723" t="s">
        <v>3130</v>
      </c>
      <c r="F2723">
        <f>_xlfn.NUMBERVALUE(_xlfn.TEXTAFTER(Table2[[#This Row],[my new versions]]," ",-1))</f>
        <v>12673.550496858699</v>
      </c>
      <c r="G2723" t="str">
        <f>_xlfn.TEXTBEFORE(SUBSTITUTE(Table2[[#This Row],[my new versions]],"'","")," ")</f>
        <v>RXN-LINOLNCOAt_c_l_REV-UNKNOWN</v>
      </c>
      <c r="H2723">
        <f>_xlfn.XLOOKUP(Table2[[#This Row],[name]],Table1[name],Table1[1/h],0)</f>
        <v>0</v>
      </c>
      <c r="I2723" t="b">
        <f>OR(Table2[[#This Row],[match]]=0,ROUNDUP(_xlfn.NUMBERVALUE(Table2[[#This Row],[match]]),4)=ROUNDUP(_xlfn.NUMBERVALUE(Table2[[#This Row],[1/h]]),4))</f>
        <v>1</v>
      </c>
    </row>
    <row r="2724" spans="5:9">
      <c r="E2724" t="s">
        <v>3131</v>
      </c>
      <c r="F2724">
        <f>_xlfn.NUMBERVALUE(_xlfn.TEXTAFTER(Table2[[#This Row],[my new versions]]," ",-1))</f>
        <v>12673.550496858699</v>
      </c>
      <c r="G2724" t="str">
        <f>_xlfn.TEXTBEFORE(SUBSTITUTE(Table2[[#This Row],[my new versions]],"'","")," ")</f>
        <v>RXN-LINOLNCOAt_c_rm_FWD-UNKNOWN</v>
      </c>
      <c r="H2724">
        <f>_xlfn.XLOOKUP(Table2[[#This Row],[name]],Table1[name],Table1[1/h],0)</f>
        <v>0</v>
      </c>
      <c r="I2724" t="b">
        <f>OR(Table2[[#This Row],[match]]=0,ROUNDUP(_xlfn.NUMBERVALUE(Table2[[#This Row],[match]]),4)=ROUNDUP(_xlfn.NUMBERVALUE(Table2[[#This Row],[1/h]]),4))</f>
        <v>1</v>
      </c>
    </row>
    <row r="2725" spans="5:9">
      <c r="E2725" t="s">
        <v>3132</v>
      </c>
      <c r="F2725">
        <f>_xlfn.NUMBERVALUE(_xlfn.TEXTAFTER(Table2[[#This Row],[my new versions]]," ",-1))</f>
        <v>12673.550496858699</v>
      </c>
      <c r="G2725" t="str">
        <f>_xlfn.TEXTBEFORE(SUBSTITUTE(Table2[[#This Row],[my new versions]],"'","")," ")</f>
        <v>RXN-LINOLNCOAt_c_rm_REV-UNKNOWN</v>
      </c>
      <c r="H2725">
        <f>_xlfn.XLOOKUP(Table2[[#This Row],[name]],Table1[name],Table1[1/h],0)</f>
        <v>0</v>
      </c>
      <c r="I2725" t="b">
        <f>OR(Table2[[#This Row],[match]]=0,ROUNDUP(_xlfn.NUMBERVALUE(Table2[[#This Row],[match]]),4)=ROUNDUP(_xlfn.NUMBERVALUE(Table2[[#This Row],[1/h]]),4))</f>
        <v>1</v>
      </c>
    </row>
    <row r="2726" spans="5:9">
      <c r="E2726" t="s">
        <v>3133</v>
      </c>
      <c r="F2726">
        <f>_xlfn.NUMBERVALUE(_xlfn.TEXTAFTER(Table2[[#This Row],[my new versions]]," ",-1))</f>
        <v>12673.550496858699</v>
      </c>
      <c r="G2726" t="str">
        <f>_xlfn.TEXTBEFORE(SUBSTITUTE(Table2[[#This Row],[my new versions]],"'","")," ")</f>
        <v>RXN-LLFC2O_c_FWD-rt0745</v>
      </c>
      <c r="H2726">
        <f>_xlfn.XLOOKUP(Table2[[#This Row],[name]],Table1[name],Table1[1/h],0)</f>
        <v>0</v>
      </c>
      <c r="I2726" t="b">
        <f>OR(Table2[[#This Row],[match]]=0,ROUNDUP(_xlfn.NUMBERVALUE(Table2[[#This Row],[match]]),4)=ROUNDUP(_xlfn.NUMBERVALUE(Table2[[#This Row],[1/h]]),4))</f>
        <v>1</v>
      </c>
    </row>
    <row r="2727" spans="5:9">
      <c r="E2727" t="s">
        <v>3134</v>
      </c>
      <c r="F2727">
        <f>_xlfn.NUMBERVALUE(_xlfn.TEXTAFTER(Table2[[#This Row],[my new versions]]," ",-1))</f>
        <v>12673.550496858699</v>
      </c>
      <c r="G2727" t="str">
        <f>_xlfn.TEXTBEFORE(SUBSTITUTE(Table2[[#This Row],[my new versions]],"'","")," ")</f>
        <v>RXN-LLFC2O_c_FWD-rt8239</v>
      </c>
      <c r="H2727">
        <f>_xlfn.XLOOKUP(Table2[[#This Row],[name]],Table1[name],Table1[1/h],0)</f>
        <v>0</v>
      </c>
      <c r="I2727" t="b">
        <f>OR(Table2[[#This Row],[match]]=0,ROUNDUP(_xlfn.NUMBERVALUE(Table2[[#This Row],[match]]),4)=ROUNDUP(_xlfn.NUMBERVALUE(Table2[[#This Row],[1/h]]),4))</f>
        <v>1</v>
      </c>
    </row>
    <row r="2728" spans="5:9">
      <c r="E2728" t="s">
        <v>3135</v>
      </c>
      <c r="F2728">
        <f>_xlfn.NUMBERVALUE(_xlfn.TEXTAFTER(Table2[[#This Row],[my new versions]]," ",-1))</f>
        <v>26237.447615662499</v>
      </c>
      <c r="G2728" t="str">
        <f>_xlfn.TEXTBEFORE(SUBSTITUTE(Table2[[#This Row],[my new versions]],"'","")," ")</f>
        <v>RXN-LNS14DMy_c_FWD-ERG11NCP1</v>
      </c>
      <c r="H2728">
        <f>_xlfn.XLOOKUP(Table2[[#This Row],[name]],Table1[name],Table1[1/h],0)</f>
        <v>26237.447615662524</v>
      </c>
      <c r="I2728" t="b">
        <f>OR(Table2[[#This Row],[match]]=0,ROUNDUP(_xlfn.NUMBERVALUE(Table2[[#This Row],[match]]),4)=ROUNDUP(_xlfn.NUMBERVALUE(Table2[[#This Row],[1/h]]),4))</f>
        <v>1</v>
      </c>
    </row>
    <row r="2729" spans="5:9">
      <c r="E2729" t="s">
        <v>3136</v>
      </c>
      <c r="F2729">
        <f>_xlfn.NUMBERVALUE(_xlfn.TEXTAFTER(Table2[[#This Row],[my new versions]]," ",-1))</f>
        <v>101222.984988956</v>
      </c>
      <c r="G2729" t="str">
        <f>_xlfn.TEXTBEFORE(SUBSTITUTE(Table2[[#This Row],[my new versions]],"'","")," ")</f>
        <v>RXN-LNSTLS_c_FWD-rt0872</v>
      </c>
      <c r="H2729">
        <f>_xlfn.XLOOKUP(Table2[[#This Row],[name]],Table1[name],Table1[1/h],0)</f>
        <v>101222.98498895652</v>
      </c>
      <c r="I2729" t="b">
        <f>OR(Table2[[#This Row],[match]]=0,ROUNDUP(_xlfn.NUMBERVALUE(Table2[[#This Row],[match]]),4)=ROUNDUP(_xlfn.NUMBERVALUE(Table2[[#This Row],[1/h]]),4))</f>
        <v>1</v>
      </c>
    </row>
    <row r="2730" spans="5:9">
      <c r="E2730" t="s">
        <v>3137</v>
      </c>
      <c r="F2730">
        <f>_xlfn.NUMBERVALUE(_xlfn.TEXTAFTER(Table2[[#This Row],[my new versions]]," ",-1))</f>
        <v>12673.550496858699</v>
      </c>
      <c r="G2730" t="str">
        <f>_xlfn.TEXTBEFORE(SUBSTITUTE(Table2[[#This Row],[my new versions]],"'","")," ")</f>
        <v>RXN-LPAP_vm_FWD-rt4719</v>
      </c>
      <c r="H2730">
        <f>_xlfn.XLOOKUP(Table2[[#This Row],[name]],Table1[name],Table1[1/h],0)</f>
        <v>0</v>
      </c>
      <c r="I2730" t="b">
        <f>OR(Table2[[#This Row],[match]]=0,ROUNDUP(_xlfn.NUMBERVALUE(Table2[[#This Row],[match]]),4)=ROUNDUP(_xlfn.NUMBERVALUE(Table2[[#This Row],[1/h]]),4))</f>
        <v>1</v>
      </c>
    </row>
    <row r="2731" spans="5:9">
      <c r="E2731" t="s">
        <v>3138</v>
      </c>
      <c r="F2731">
        <f>_xlfn.NUMBERVALUE(_xlfn.TEXTAFTER(Table2[[#This Row],[my new versions]]," ",-1))</f>
        <v>12673.550496858699</v>
      </c>
      <c r="G2731" t="str">
        <f>_xlfn.TEXTBEFORE(SUBSTITUTE(Table2[[#This Row],[my new versions]],"'","")," ")</f>
        <v>RXN-LPCAT_mm_FWD-rt8106</v>
      </c>
      <c r="H2731">
        <f>_xlfn.XLOOKUP(Table2[[#This Row],[name]],Table1[name],Table1[1/h],0)</f>
        <v>0</v>
      </c>
      <c r="I2731" t="b">
        <f>OR(Table2[[#This Row],[match]]=0,ROUNDUP(_xlfn.NUMBERVALUE(Table2[[#This Row],[match]]),4)=ROUNDUP(_xlfn.NUMBERVALUE(Table2[[#This Row],[1/h]]),4))</f>
        <v>1</v>
      </c>
    </row>
    <row r="2732" spans="5:9">
      <c r="E2732" t="s">
        <v>3139</v>
      </c>
      <c r="F2732">
        <f>_xlfn.NUMBERVALUE(_xlfn.TEXTAFTER(Table2[[#This Row],[my new versions]]," ",-1))</f>
        <v>12673.550496858699</v>
      </c>
      <c r="G2732" t="str">
        <f>_xlfn.TEXTBEFORE(SUBSTITUTE(Table2[[#This Row],[my new versions]],"'","")," ")</f>
        <v>RXN-LPIAT_rm_FWD-rt1153</v>
      </c>
      <c r="H2732">
        <f>_xlfn.XLOOKUP(Table2[[#This Row],[name]],Table1[name],Table1[1/h],0)</f>
        <v>0</v>
      </c>
      <c r="I2732" t="b">
        <f>OR(Table2[[#This Row],[match]]=0,ROUNDUP(_xlfn.NUMBERVALUE(Table2[[#This Row],[match]]),4)=ROUNDUP(_xlfn.NUMBERVALUE(Table2[[#This Row],[1/h]]),4))</f>
        <v>1</v>
      </c>
    </row>
    <row r="2733" spans="5:9">
      <c r="E2733" t="s">
        <v>3140</v>
      </c>
      <c r="F2733">
        <f>_xlfn.NUMBERVALUE(_xlfn.TEXTAFTER(Table2[[#This Row],[my new versions]]," ",-1))</f>
        <v>12673.550496858699</v>
      </c>
      <c r="G2733" t="str">
        <f>_xlfn.TEXTBEFORE(SUBSTITUTE(Table2[[#This Row],[my new versions]],"'","")," ")</f>
        <v>RXN-LSERDHi_c_FWD-rt1844</v>
      </c>
      <c r="H2733">
        <f>_xlfn.XLOOKUP(Table2[[#This Row],[name]],Table1[name],Table1[1/h],0)</f>
        <v>0</v>
      </c>
      <c r="I2733" t="b">
        <f>OR(Table2[[#This Row],[match]]=0,ROUNDUP(_xlfn.NUMBERVALUE(Table2[[#This Row],[match]]),4)=ROUNDUP(_xlfn.NUMBERVALUE(Table2[[#This Row],[1/h]]),4))</f>
        <v>1</v>
      </c>
    </row>
    <row r="2734" spans="5:9">
      <c r="E2734" t="s">
        <v>3141</v>
      </c>
      <c r="F2734">
        <f>_xlfn.NUMBERVALUE(_xlfn.TEXTAFTER(Table2[[#This Row],[my new versions]]," ",-1))</f>
        <v>12673.550496858699</v>
      </c>
      <c r="G2734" t="str">
        <f>_xlfn.TEXTBEFORE(SUBSTITUTE(Table2[[#This Row],[my new versions]],"'","")," ")</f>
        <v>RXN-LTA4H_c_FWD-rt2643_c</v>
      </c>
      <c r="H2734">
        <f>_xlfn.XLOOKUP(Table2[[#This Row],[name]],Table1[name],Table1[1/h],0)</f>
        <v>0</v>
      </c>
      <c r="I2734" t="b">
        <f>OR(Table2[[#This Row],[match]]=0,ROUNDUP(_xlfn.NUMBERVALUE(Table2[[#This Row],[match]]),4)=ROUNDUP(_xlfn.NUMBERVALUE(Table2[[#This Row],[1/h]]),4))</f>
        <v>1</v>
      </c>
    </row>
    <row r="2735" spans="5:9">
      <c r="E2735" t="s">
        <v>3142</v>
      </c>
      <c r="F2735">
        <f>_xlfn.NUMBERVALUE(_xlfn.TEXTAFTER(Table2[[#This Row],[my new versions]]," ",-1))</f>
        <v>12673.550496858699</v>
      </c>
      <c r="G2735" t="str">
        <f>_xlfn.TEXTBEFORE(SUBSTITUTE(Table2[[#This Row],[my new versions]],"'","")," ")</f>
        <v>RXN-LTA4H_c_REV-rt2643_c</v>
      </c>
      <c r="H2735">
        <f>_xlfn.XLOOKUP(Table2[[#This Row],[name]],Table1[name],Table1[1/h],0)</f>
        <v>0</v>
      </c>
      <c r="I2735" t="b">
        <f>OR(Table2[[#This Row],[match]]=0,ROUNDUP(_xlfn.NUMBERVALUE(Table2[[#This Row],[match]]),4)=ROUNDUP(_xlfn.NUMBERVALUE(Table2[[#This Row],[1/h]]),4))</f>
        <v>1</v>
      </c>
    </row>
    <row r="2736" spans="5:9">
      <c r="E2736" t="s">
        <v>3143</v>
      </c>
      <c r="F2736">
        <f>_xlfn.NUMBERVALUE(_xlfn.TEXTAFTER(Table2[[#This Row],[my new versions]]," ",-1))</f>
        <v>12673.550496858699</v>
      </c>
      <c r="G2736" t="str">
        <f>_xlfn.TEXTBEFORE(SUBSTITUTE(Table2[[#This Row],[my new versions]],"'","")," ")</f>
        <v>RXN-LTA4H_n_FWD-rt2643_n</v>
      </c>
      <c r="H2736">
        <f>_xlfn.XLOOKUP(Table2[[#This Row],[name]],Table1[name],Table1[1/h],0)</f>
        <v>0</v>
      </c>
      <c r="I2736" t="b">
        <f>OR(Table2[[#This Row],[match]]=0,ROUNDUP(_xlfn.NUMBERVALUE(Table2[[#This Row],[match]]),4)=ROUNDUP(_xlfn.NUMBERVALUE(Table2[[#This Row],[1/h]]),4))</f>
        <v>1</v>
      </c>
    </row>
    <row r="2737" spans="5:9">
      <c r="E2737" t="s">
        <v>3144</v>
      </c>
      <c r="F2737">
        <f>_xlfn.NUMBERVALUE(_xlfn.TEXTAFTER(Table2[[#This Row],[my new versions]]," ",-1))</f>
        <v>12673.550496858699</v>
      </c>
      <c r="G2737" t="str">
        <f>_xlfn.TEXTBEFORE(SUBSTITUTE(Table2[[#This Row],[my new versions]],"'","")," ")</f>
        <v>RXN-LTA4H_n_REV-rt2643_n</v>
      </c>
      <c r="H2737">
        <f>_xlfn.XLOOKUP(Table2[[#This Row],[name]],Table1[name],Table1[1/h],0)</f>
        <v>0</v>
      </c>
      <c r="I2737" t="b">
        <f>OR(Table2[[#This Row],[match]]=0,ROUNDUP(_xlfn.NUMBERVALUE(Table2[[#This Row],[match]]),4)=ROUNDUP(_xlfn.NUMBERVALUE(Table2[[#This Row],[1/h]]),4))</f>
        <v>1</v>
      </c>
    </row>
    <row r="2738" spans="5:9">
      <c r="E2738" t="s">
        <v>3145</v>
      </c>
      <c r="F2738">
        <f>_xlfn.NUMBERVALUE(_xlfn.TEXTAFTER(Table2[[#This Row],[my new versions]]," ",-1))</f>
        <v>12673.550496858699</v>
      </c>
      <c r="G2738" t="str">
        <f>_xlfn.TEXTBEFORE(SUBSTITUTE(Table2[[#This Row],[my new versions]],"'","")," ")</f>
        <v>RXN-LTA4H2_c_FWD-rt2643_c</v>
      </c>
      <c r="H2738">
        <f>_xlfn.XLOOKUP(Table2[[#This Row],[name]],Table1[name],Table1[1/h],0)</f>
        <v>0</v>
      </c>
      <c r="I2738" t="b">
        <f>OR(Table2[[#This Row],[match]]=0,ROUNDUP(_xlfn.NUMBERVALUE(Table2[[#This Row],[match]]),4)=ROUNDUP(_xlfn.NUMBERVALUE(Table2[[#This Row],[1/h]]),4))</f>
        <v>1</v>
      </c>
    </row>
    <row r="2739" spans="5:9">
      <c r="E2739" t="s">
        <v>3146</v>
      </c>
      <c r="F2739">
        <f>_xlfn.NUMBERVALUE(_xlfn.TEXTAFTER(Table2[[#This Row],[my new versions]]," ",-1))</f>
        <v>12673.550496858699</v>
      </c>
      <c r="G2739" t="str">
        <f>_xlfn.TEXTBEFORE(SUBSTITUTE(Table2[[#This Row],[my new versions]],"'","")," ")</f>
        <v>RXN-LTA4H2_c_REV-rt2643_c</v>
      </c>
      <c r="H2739">
        <f>_xlfn.XLOOKUP(Table2[[#This Row],[name]],Table1[name],Table1[1/h],0)</f>
        <v>0</v>
      </c>
      <c r="I2739" t="b">
        <f>OR(Table2[[#This Row],[match]]=0,ROUNDUP(_xlfn.NUMBERVALUE(Table2[[#This Row],[match]]),4)=ROUNDUP(_xlfn.NUMBERVALUE(Table2[[#This Row],[1/h]]),4))</f>
        <v>1</v>
      </c>
    </row>
    <row r="2740" spans="5:9">
      <c r="E2740" t="s">
        <v>3147</v>
      </c>
      <c r="F2740">
        <f>_xlfn.NUMBERVALUE(_xlfn.TEXTAFTER(Table2[[#This Row],[my new versions]]," ",-1))</f>
        <v>12673.550496858699</v>
      </c>
      <c r="G2740" t="str">
        <f>_xlfn.TEXTBEFORE(SUBSTITUTE(Table2[[#This Row],[my new versions]],"'","")," ")</f>
        <v>RXN-LTA4H2_n_FWD-rt2643_n</v>
      </c>
      <c r="H2740">
        <f>_xlfn.XLOOKUP(Table2[[#This Row],[name]],Table1[name],Table1[1/h],0)</f>
        <v>0</v>
      </c>
      <c r="I2740" t="b">
        <f>OR(Table2[[#This Row],[match]]=0,ROUNDUP(_xlfn.NUMBERVALUE(Table2[[#This Row],[match]]),4)=ROUNDUP(_xlfn.NUMBERVALUE(Table2[[#This Row],[1/h]]),4))</f>
        <v>1</v>
      </c>
    </row>
    <row r="2741" spans="5:9">
      <c r="E2741" t="s">
        <v>3148</v>
      </c>
      <c r="F2741">
        <f>_xlfn.NUMBERVALUE(_xlfn.TEXTAFTER(Table2[[#This Row],[my new versions]]," ",-1))</f>
        <v>12673.550496858699</v>
      </c>
      <c r="G2741" t="str">
        <f>_xlfn.TEXTBEFORE(SUBSTITUTE(Table2[[#This Row],[my new versions]],"'","")," ")</f>
        <v>RXN-LTA4H2_n_REV-rt2643_n</v>
      </c>
      <c r="H2741">
        <f>_xlfn.XLOOKUP(Table2[[#This Row],[name]],Table1[name],Table1[1/h],0)</f>
        <v>0</v>
      </c>
      <c r="I2741" t="b">
        <f>OR(Table2[[#This Row],[match]]=0,ROUNDUP(_xlfn.NUMBERVALUE(Table2[[#This Row],[match]]),4)=ROUNDUP(_xlfn.NUMBERVALUE(Table2[[#This Row],[1/h]]),4))</f>
        <v>1</v>
      </c>
    </row>
    <row r="2742" spans="5:9">
      <c r="E2742" t="s">
        <v>3149</v>
      </c>
      <c r="F2742">
        <f>_xlfn.NUMBERVALUE(_xlfn.TEXTAFTER(Table2[[#This Row],[my new versions]]," ",-1))</f>
        <v>12673.550496858699</v>
      </c>
      <c r="G2742" t="str">
        <f>_xlfn.TEXTBEFORE(SUBSTITUTE(Table2[[#This Row],[my new versions]],"'","")," ")</f>
        <v>RXN-LTA4H3_c_FWD-rt2643_c</v>
      </c>
      <c r="H2742">
        <f>_xlfn.XLOOKUP(Table2[[#This Row],[name]],Table1[name],Table1[1/h],0)</f>
        <v>0</v>
      </c>
      <c r="I2742" t="b">
        <f>OR(Table2[[#This Row],[match]]=0,ROUNDUP(_xlfn.NUMBERVALUE(Table2[[#This Row],[match]]),4)=ROUNDUP(_xlfn.NUMBERVALUE(Table2[[#This Row],[1/h]]),4))</f>
        <v>1</v>
      </c>
    </row>
    <row r="2743" spans="5:9">
      <c r="E2743" t="s">
        <v>3150</v>
      </c>
      <c r="F2743">
        <f>_xlfn.NUMBERVALUE(_xlfn.TEXTAFTER(Table2[[#This Row],[my new versions]]," ",-1))</f>
        <v>12673.550496858699</v>
      </c>
      <c r="G2743" t="str">
        <f>_xlfn.TEXTBEFORE(SUBSTITUTE(Table2[[#This Row],[my new versions]],"'","")," ")</f>
        <v>RXN-LTA4H3_c_REV-rt2643_c</v>
      </c>
      <c r="H2743">
        <f>_xlfn.XLOOKUP(Table2[[#This Row],[name]],Table1[name],Table1[1/h],0)</f>
        <v>0</v>
      </c>
      <c r="I2743" t="b">
        <f>OR(Table2[[#This Row],[match]]=0,ROUNDUP(_xlfn.NUMBERVALUE(Table2[[#This Row],[match]]),4)=ROUNDUP(_xlfn.NUMBERVALUE(Table2[[#This Row],[1/h]]),4))</f>
        <v>1</v>
      </c>
    </row>
    <row r="2744" spans="5:9">
      <c r="E2744" t="s">
        <v>3151</v>
      </c>
      <c r="F2744">
        <f>_xlfn.NUMBERVALUE(_xlfn.TEXTAFTER(Table2[[#This Row],[my new versions]]," ",-1))</f>
        <v>12673.550496858699</v>
      </c>
      <c r="G2744" t="str">
        <f>_xlfn.TEXTBEFORE(SUBSTITUTE(Table2[[#This Row],[my new versions]],"'","")," ")</f>
        <v>RXN-LTA4H3_n_FWD-rt2643_n</v>
      </c>
      <c r="H2744">
        <f>_xlfn.XLOOKUP(Table2[[#This Row],[name]],Table1[name],Table1[1/h],0)</f>
        <v>0</v>
      </c>
      <c r="I2744" t="b">
        <f>OR(Table2[[#This Row],[match]]=0,ROUNDUP(_xlfn.NUMBERVALUE(Table2[[#This Row],[match]]),4)=ROUNDUP(_xlfn.NUMBERVALUE(Table2[[#This Row],[1/h]]),4))</f>
        <v>1</v>
      </c>
    </row>
    <row r="2745" spans="5:9">
      <c r="E2745" t="s">
        <v>3152</v>
      </c>
      <c r="F2745">
        <f>_xlfn.NUMBERVALUE(_xlfn.TEXTAFTER(Table2[[#This Row],[my new versions]]," ",-1))</f>
        <v>12673.550496858699</v>
      </c>
      <c r="G2745" t="str">
        <f>_xlfn.TEXTBEFORE(SUBSTITUTE(Table2[[#This Row],[my new versions]],"'","")," ")</f>
        <v>RXN-LTA4H3_n_REV-rt2643_n</v>
      </c>
      <c r="H2745">
        <f>_xlfn.XLOOKUP(Table2[[#This Row],[name]],Table1[name],Table1[1/h],0)</f>
        <v>0</v>
      </c>
      <c r="I2745" t="b">
        <f>OR(Table2[[#This Row],[match]]=0,ROUNDUP(_xlfn.NUMBERVALUE(Table2[[#This Row],[match]]),4)=ROUNDUP(_xlfn.NUMBERVALUE(Table2[[#This Row],[1/h]]),4))</f>
        <v>1</v>
      </c>
    </row>
    <row r="2746" spans="5:9">
      <c r="E2746" t="s">
        <v>3153</v>
      </c>
      <c r="F2746">
        <f>_xlfn.NUMBERVALUE(_xlfn.TEXTAFTER(Table2[[#This Row],[my new versions]]," ",-1))</f>
        <v>12673.550496858699</v>
      </c>
      <c r="G2746" t="str">
        <f>_xlfn.TEXTBEFORE(SUBSTITUTE(Table2[[#This Row],[my new versions]],"'","")," ")</f>
        <v>RXN-LYSN6MOX_c_FWD-rt2880</v>
      </c>
      <c r="H2746">
        <f>_xlfn.XLOOKUP(Table2[[#This Row],[name]],Table1[name],Table1[1/h],0)</f>
        <v>0</v>
      </c>
      <c r="I2746" t="b">
        <f>OR(Table2[[#This Row],[match]]=0,ROUNDUP(_xlfn.NUMBERVALUE(Table2[[#This Row],[match]]),4)=ROUNDUP(_xlfn.NUMBERVALUE(Table2[[#This Row],[1/h]]),4))</f>
        <v>1</v>
      </c>
    </row>
    <row r="2747" spans="5:9">
      <c r="E2747" t="s">
        <v>3154</v>
      </c>
      <c r="F2747">
        <f>_xlfn.NUMBERVALUE(_xlfn.TEXTAFTER(Table2[[#This Row],[my new versions]]," ",-1))</f>
        <v>12673.550496858699</v>
      </c>
      <c r="G2747" t="str">
        <f>_xlfn.TEXTBEFORE(SUBSTITUTE(Table2[[#This Row],[my new versions]],"'","")," ")</f>
        <v>RXN-LYSt_c_m_FWD-UNKNOWN</v>
      </c>
      <c r="H2747">
        <f>_xlfn.XLOOKUP(Table2[[#This Row],[name]],Table1[name],Table1[1/h],0)</f>
        <v>0</v>
      </c>
      <c r="I2747" t="b">
        <f>OR(Table2[[#This Row],[match]]=0,ROUNDUP(_xlfn.NUMBERVALUE(Table2[[#This Row],[match]]),4)=ROUNDUP(_xlfn.NUMBERVALUE(Table2[[#This Row],[1/h]]),4))</f>
        <v>1</v>
      </c>
    </row>
    <row r="2748" spans="5:9">
      <c r="E2748" t="s">
        <v>3155</v>
      </c>
      <c r="F2748">
        <f>_xlfn.NUMBERVALUE(_xlfn.TEXTAFTER(Table2[[#This Row],[my new versions]]," ",-1))</f>
        <v>12673.550496858699</v>
      </c>
      <c r="G2748" t="str">
        <f>_xlfn.TEXTBEFORE(SUBSTITUTE(Table2[[#This Row],[my new versions]],"'","")," ")</f>
        <v>RXN-LYStpa_v_FWD-rt0111</v>
      </c>
      <c r="H2748">
        <f>_xlfn.XLOOKUP(Table2[[#This Row],[name]],Table1[name],Table1[1/h],0)</f>
        <v>0</v>
      </c>
      <c r="I2748" t="b">
        <f>OR(Table2[[#This Row],[match]]=0,ROUNDUP(_xlfn.NUMBERVALUE(Table2[[#This Row],[match]]),4)=ROUNDUP(_xlfn.NUMBERVALUE(Table2[[#This Row],[1/h]]),4))</f>
        <v>1</v>
      </c>
    </row>
    <row r="2749" spans="5:9">
      <c r="E2749" t="s">
        <v>3156</v>
      </c>
      <c r="F2749">
        <f>_xlfn.NUMBERVALUE(_xlfn.TEXTAFTER(Table2[[#This Row],[my new versions]]," ",-1))</f>
        <v>12673.550496858699</v>
      </c>
      <c r="G2749" t="str">
        <f>_xlfn.TEXTBEFORE(SUBSTITUTE(Table2[[#This Row],[my new versions]],"'","")," ")</f>
        <v>RXN-LYStpa_v_FWD-rt1949</v>
      </c>
      <c r="H2749">
        <f>_xlfn.XLOOKUP(Table2[[#This Row],[name]],Table1[name],Table1[1/h],0)</f>
        <v>0</v>
      </c>
      <c r="I2749" t="b">
        <f>OR(Table2[[#This Row],[match]]=0,ROUNDUP(_xlfn.NUMBERVALUE(Table2[[#This Row],[match]]),4)=ROUNDUP(_xlfn.NUMBERVALUE(Table2[[#This Row],[1/h]]),4))</f>
        <v>1</v>
      </c>
    </row>
    <row r="2750" spans="5:9">
      <c r="E2750" t="s">
        <v>3157</v>
      </c>
      <c r="F2750">
        <f>_xlfn.NUMBERVALUE(_xlfn.TEXTAFTER(Table2[[#This Row],[my new versions]]," ",-1))</f>
        <v>12673.550496858699</v>
      </c>
      <c r="G2750" t="str">
        <f>_xlfn.TEXTBEFORE(SUBSTITUTE(Table2[[#This Row],[my new versions]],"'","")," ")</f>
        <v>RXN-LYStps_e_FWD-rt5861</v>
      </c>
      <c r="H2750">
        <f>_xlfn.XLOOKUP(Table2[[#This Row],[name]],Table1[name],Table1[1/h],0)</f>
        <v>0</v>
      </c>
      <c r="I2750" t="b">
        <f>OR(Table2[[#This Row],[match]]=0,ROUNDUP(_xlfn.NUMBERVALUE(Table2[[#This Row],[match]]),4)=ROUNDUP(_xlfn.NUMBERVALUE(Table2[[#This Row],[1/h]]),4))</f>
        <v>1</v>
      </c>
    </row>
    <row r="2751" spans="5:9">
      <c r="E2751" t="s">
        <v>3158</v>
      </c>
      <c r="F2751">
        <f>_xlfn.NUMBERVALUE(_xlfn.TEXTAFTER(Table2[[#This Row],[my new versions]]," ",-1))</f>
        <v>12673.550496858699</v>
      </c>
      <c r="G2751" t="str">
        <f>_xlfn.TEXTBEFORE(SUBSTITUTE(Table2[[#This Row],[my new versions]],"'","")," ")</f>
        <v>RXN-LYStps_e_REV-rt5861</v>
      </c>
      <c r="H2751">
        <f>_xlfn.XLOOKUP(Table2[[#This Row],[name]],Table1[name],Table1[1/h],0)</f>
        <v>0</v>
      </c>
      <c r="I2751" t="b">
        <f>OR(Table2[[#This Row],[match]]=0,ROUNDUP(_xlfn.NUMBERVALUE(Table2[[#This Row],[match]]),4)=ROUNDUP(_xlfn.NUMBERVALUE(Table2[[#This Row],[1/h]]),4))</f>
        <v>1</v>
      </c>
    </row>
    <row r="2752" spans="5:9">
      <c r="E2752" t="s">
        <v>3159</v>
      </c>
      <c r="F2752">
        <f>_xlfn.NUMBERVALUE(_xlfn.TEXTAFTER(Table2[[#This Row],[my new versions]]," ",-1))</f>
        <v>5.7256969769677397</v>
      </c>
      <c r="G2752" t="str">
        <f>_xlfn.TEXTBEFORE(SUBSTITUTE(Table2[[#This Row],[my new versions]],"'","")," ")</f>
        <v>RXN-LYSTRS_c_FWD-rt3577</v>
      </c>
      <c r="H2752">
        <f>_xlfn.XLOOKUP(Table2[[#This Row],[name]],Table1[name],Table1[1/h],0)</f>
        <v>5.7256969769677077</v>
      </c>
      <c r="I2752" t="b">
        <f>OR(Table2[[#This Row],[match]]=0,ROUNDUP(_xlfn.NUMBERVALUE(Table2[[#This Row],[match]]),4)=ROUNDUP(_xlfn.NUMBERVALUE(Table2[[#This Row],[1/h]]),4))</f>
        <v>1</v>
      </c>
    </row>
    <row r="2753" spans="5:9">
      <c r="E2753" t="s">
        <v>3160</v>
      </c>
      <c r="F2753">
        <f>_xlfn.NUMBERVALUE(_xlfn.TEXTAFTER(Table2[[#This Row],[my new versions]]," ",-1))</f>
        <v>12673.550496858699</v>
      </c>
      <c r="G2753" t="str">
        <f>_xlfn.TEXTBEFORE(SUBSTITUTE(Table2[[#This Row],[my new versions]],"'","")," ")</f>
        <v>RXN-M1PS_c_FWD-rt1768</v>
      </c>
      <c r="H2753">
        <f>_xlfn.XLOOKUP(Table2[[#This Row],[name]],Table1[name],Table1[1/h],0)</f>
        <v>0</v>
      </c>
      <c r="I2753" t="b">
        <f>OR(Table2[[#This Row],[match]]=0,ROUNDUP(_xlfn.NUMBERVALUE(Table2[[#This Row],[match]]),4)=ROUNDUP(_xlfn.NUMBERVALUE(Table2[[#This Row],[1/h]]),4))</f>
        <v>1</v>
      </c>
    </row>
    <row r="2754" spans="5:9">
      <c r="E2754" t="s">
        <v>3161</v>
      </c>
      <c r="F2754">
        <f>_xlfn.NUMBERVALUE(_xlfn.TEXTAFTER(Table2[[#This Row],[my new versions]]," ",-1))</f>
        <v>12673.550496858699</v>
      </c>
      <c r="G2754" t="str">
        <f>_xlfn.TEXTBEFORE(SUBSTITUTE(Table2[[#This Row],[my new versions]],"'","")," ")</f>
        <v>RXN-MACACI_c_FWD-rt0063</v>
      </c>
      <c r="H2754">
        <f>_xlfn.XLOOKUP(Table2[[#This Row],[name]],Table1[name],Table1[1/h],0)</f>
        <v>0</v>
      </c>
      <c r="I2754" t="b">
        <f>OR(Table2[[#This Row],[match]]=0,ROUNDUP(_xlfn.NUMBERVALUE(Table2[[#This Row],[match]]),4)=ROUNDUP(_xlfn.NUMBERVALUE(Table2[[#This Row],[1/h]]),4))</f>
        <v>1</v>
      </c>
    </row>
    <row r="2755" spans="5:9">
      <c r="E2755" t="s">
        <v>3162</v>
      </c>
      <c r="F2755">
        <f>_xlfn.NUMBERVALUE(_xlfn.TEXTAFTER(Table2[[#This Row],[my new versions]]," ",-1))</f>
        <v>12673.550496858699</v>
      </c>
      <c r="G2755" t="str">
        <f>_xlfn.TEXTBEFORE(SUBSTITUTE(Table2[[#This Row],[my new versions]],"'","")," ")</f>
        <v>RXN-MACACI_c_REV-rt0063</v>
      </c>
      <c r="H2755">
        <f>_xlfn.XLOOKUP(Table2[[#This Row],[name]],Table1[name],Table1[1/h],0)</f>
        <v>0</v>
      </c>
      <c r="I2755" t="b">
        <f>OR(Table2[[#This Row],[match]]=0,ROUNDUP(_xlfn.NUMBERVALUE(Table2[[#This Row],[match]]),4)=ROUNDUP(_xlfn.NUMBERVALUE(Table2[[#This Row],[1/h]]),4))</f>
        <v>1</v>
      </c>
    </row>
    <row r="2756" spans="5:9">
      <c r="E2756" t="s">
        <v>3163</v>
      </c>
      <c r="F2756">
        <f>_xlfn.NUMBERVALUE(_xlfn.TEXTAFTER(Table2[[#This Row],[my new versions]]," ",-1))</f>
        <v>12673.550496858699</v>
      </c>
      <c r="G2756" t="str">
        <f>_xlfn.TEXTBEFORE(SUBSTITUTE(Table2[[#This Row],[my new versions]],"'","")," ")</f>
        <v>RXN-MACACI_c_FWD-rt3852</v>
      </c>
      <c r="H2756">
        <f>_xlfn.XLOOKUP(Table2[[#This Row],[name]],Table1[name],Table1[1/h],0)</f>
        <v>0</v>
      </c>
      <c r="I2756" t="b">
        <f>OR(Table2[[#This Row],[match]]=0,ROUNDUP(_xlfn.NUMBERVALUE(Table2[[#This Row],[match]]),4)=ROUNDUP(_xlfn.NUMBERVALUE(Table2[[#This Row],[1/h]]),4))</f>
        <v>1</v>
      </c>
    </row>
    <row r="2757" spans="5:9">
      <c r="E2757" t="s">
        <v>3164</v>
      </c>
      <c r="F2757">
        <f>_xlfn.NUMBERVALUE(_xlfn.TEXTAFTER(Table2[[#This Row],[my new versions]]," ",-1))</f>
        <v>12673.550496858699</v>
      </c>
      <c r="G2757" t="str">
        <f>_xlfn.TEXTBEFORE(SUBSTITUTE(Table2[[#This Row],[my new versions]],"'","")," ")</f>
        <v>RXN-MACACI_c_REV-rt3852</v>
      </c>
      <c r="H2757">
        <f>_xlfn.XLOOKUP(Table2[[#This Row],[name]],Table1[name],Table1[1/h],0)</f>
        <v>0</v>
      </c>
      <c r="I2757" t="b">
        <f>OR(Table2[[#This Row],[match]]=0,ROUNDUP(_xlfn.NUMBERVALUE(Table2[[#This Row],[match]]),4)=ROUNDUP(_xlfn.NUMBERVALUE(Table2[[#This Row],[1/h]]),4))</f>
        <v>1</v>
      </c>
    </row>
    <row r="2758" spans="5:9">
      <c r="E2758" t="s">
        <v>3165</v>
      </c>
      <c r="F2758">
        <f>_xlfn.NUMBERVALUE(_xlfn.TEXTAFTER(Table2[[#This Row],[my new versions]]," ",-1))</f>
        <v>12673.550496858699</v>
      </c>
      <c r="G2758" t="str">
        <f>_xlfn.TEXTBEFORE(SUBSTITUTE(Table2[[#This Row],[my new versions]],"'","")," ")</f>
        <v>RXN-MAGL_l_FWD-rt1360</v>
      </c>
      <c r="H2758">
        <f>_xlfn.XLOOKUP(Table2[[#This Row],[name]],Table1[name],Table1[1/h],0)</f>
        <v>0</v>
      </c>
      <c r="I2758" t="b">
        <f>OR(Table2[[#This Row],[match]]=0,ROUNDUP(_xlfn.NUMBERVALUE(Table2[[#This Row],[match]]),4)=ROUNDUP(_xlfn.NUMBERVALUE(Table2[[#This Row],[1/h]]),4))</f>
        <v>1</v>
      </c>
    </row>
    <row r="2759" spans="5:9">
      <c r="E2759" t="s">
        <v>3166</v>
      </c>
      <c r="F2759">
        <f>_xlfn.NUMBERVALUE(_xlfn.TEXTAFTER(Table2[[#This Row],[my new versions]]," ",-1))</f>
        <v>12673.550496858699</v>
      </c>
      <c r="G2759" t="str">
        <f>_xlfn.TEXTBEFORE(SUBSTITUTE(Table2[[#This Row],[my new versions]],"'","")," ")</f>
        <v>RXN-MAGL_m_FWD-UNKNOWN</v>
      </c>
      <c r="H2759">
        <f>_xlfn.XLOOKUP(Table2[[#This Row],[name]],Table1[name],Table1[1/h],0)</f>
        <v>0</v>
      </c>
      <c r="I2759" t="b">
        <f>OR(Table2[[#This Row],[match]]=0,ROUNDUP(_xlfn.NUMBERVALUE(Table2[[#This Row],[match]]),4)=ROUNDUP(_xlfn.NUMBERVALUE(Table2[[#This Row],[1/h]]),4))</f>
        <v>1</v>
      </c>
    </row>
    <row r="2760" spans="5:9">
      <c r="E2760" t="s">
        <v>3167</v>
      </c>
      <c r="F2760">
        <f>_xlfn.NUMBERVALUE(_xlfn.TEXTAFTER(Table2[[#This Row],[my new versions]]," ",-1))</f>
        <v>12673.550496858699</v>
      </c>
      <c r="G2760" t="str">
        <f>_xlfn.TEXTBEFORE(SUBSTITUTE(Table2[[#This Row],[my new versions]],"'","")," ")</f>
        <v>RXN-MALCOAt_c_rm_FWD-SPONT</v>
      </c>
      <c r="H2760">
        <f>_xlfn.XLOOKUP(Table2[[#This Row],[name]],Table1[name],Table1[1/h],0)</f>
        <v>0</v>
      </c>
      <c r="I2760" t="b">
        <f>OR(Table2[[#This Row],[match]]=0,ROUNDUP(_xlfn.NUMBERVALUE(Table2[[#This Row],[match]]),4)=ROUNDUP(_xlfn.NUMBERVALUE(Table2[[#This Row],[1/h]]),4))</f>
        <v>1</v>
      </c>
    </row>
    <row r="2761" spans="5:9">
      <c r="E2761" t="s">
        <v>3168</v>
      </c>
      <c r="F2761">
        <f>_xlfn.NUMBERVALUE(_xlfn.TEXTAFTER(Table2[[#This Row],[my new versions]]," ",-1))</f>
        <v>12673.550496858699</v>
      </c>
      <c r="G2761" t="str">
        <f>_xlfn.TEXTBEFORE(SUBSTITUTE(Table2[[#This Row],[my new versions]],"'","")," ")</f>
        <v>RXN-MALCOAt_c_rm_REV-SPONT</v>
      </c>
      <c r="H2761">
        <f>_xlfn.XLOOKUP(Table2[[#This Row],[name]],Table1[name],Table1[1/h],0)</f>
        <v>0</v>
      </c>
      <c r="I2761" t="b">
        <f>OR(Table2[[#This Row],[match]]=0,ROUNDUP(_xlfn.NUMBERVALUE(Table2[[#This Row],[match]]),4)=ROUNDUP(_xlfn.NUMBERVALUE(Table2[[#This Row],[1/h]]),4))</f>
        <v>1</v>
      </c>
    </row>
    <row r="2762" spans="5:9">
      <c r="E2762" t="s">
        <v>3169</v>
      </c>
      <c r="F2762">
        <f>_xlfn.NUMBERVALUE(_xlfn.TEXTAFTER(Table2[[#This Row],[my new versions]]," ",-1))</f>
        <v>12673.550496858699</v>
      </c>
      <c r="G2762" t="str">
        <f>_xlfn.TEXTBEFORE(SUBSTITUTE(Table2[[#This Row],[my new versions]],"'","")," ")</f>
        <v>RXN-MALOAAta_x_FWD-SPONT</v>
      </c>
      <c r="H2762">
        <f>_xlfn.XLOOKUP(Table2[[#This Row],[name]],Table1[name],Table1[1/h],0)</f>
        <v>0</v>
      </c>
      <c r="I2762" t="b">
        <f>OR(Table2[[#This Row],[match]]=0,ROUNDUP(_xlfn.NUMBERVALUE(Table2[[#This Row],[match]]),4)=ROUNDUP(_xlfn.NUMBERVALUE(Table2[[#This Row],[1/h]]),4))</f>
        <v>1</v>
      </c>
    </row>
    <row r="2763" spans="5:9">
      <c r="E2763" t="s">
        <v>3170</v>
      </c>
      <c r="F2763">
        <f>_xlfn.NUMBERVALUE(_xlfn.TEXTAFTER(Table2[[#This Row],[my new versions]]," ",-1))</f>
        <v>12673.550496858699</v>
      </c>
      <c r="G2763" t="str">
        <f>_xlfn.TEXTBEFORE(SUBSTITUTE(Table2[[#This Row],[my new versions]],"'","")," ")</f>
        <v>RXN-MALOAAta_x_REV-SPONT</v>
      </c>
      <c r="H2763">
        <f>_xlfn.XLOOKUP(Table2[[#This Row],[name]],Table1[name],Table1[1/h],0)</f>
        <v>0</v>
      </c>
      <c r="I2763" t="b">
        <f>OR(Table2[[#This Row],[match]]=0,ROUNDUP(_xlfn.NUMBERVALUE(Table2[[#This Row],[match]]),4)=ROUNDUP(_xlfn.NUMBERVALUE(Table2[[#This Row],[1/h]]),4))</f>
        <v>1</v>
      </c>
    </row>
    <row r="2764" spans="5:9">
      <c r="E2764" t="s">
        <v>3171</v>
      </c>
      <c r="F2764">
        <f>_xlfn.NUMBERVALUE(_xlfn.TEXTAFTER(Table2[[#This Row],[my new versions]]," ",-1))</f>
        <v>12673.550496858699</v>
      </c>
      <c r="G2764" t="str">
        <f>_xlfn.TEXTBEFORE(SUBSTITUTE(Table2[[#This Row],[my new versions]],"'","")," ")</f>
        <v>RXN-MALS_c_FWD-rt1089</v>
      </c>
      <c r="H2764">
        <f>_xlfn.XLOOKUP(Table2[[#This Row],[name]],Table1[name],Table1[1/h],0)</f>
        <v>0</v>
      </c>
      <c r="I2764" t="b">
        <f>OR(Table2[[#This Row],[match]]=0,ROUNDUP(_xlfn.NUMBERVALUE(Table2[[#This Row],[match]]),4)=ROUNDUP(_xlfn.NUMBERVALUE(Table2[[#This Row],[1/h]]),4))</f>
        <v>1</v>
      </c>
    </row>
    <row r="2765" spans="5:9">
      <c r="E2765" t="s">
        <v>3172</v>
      </c>
      <c r="F2765">
        <f>_xlfn.NUMBERVALUE(_xlfn.TEXTAFTER(Table2[[#This Row],[my new versions]]," ",-1))</f>
        <v>12673.550496858699</v>
      </c>
      <c r="G2765" t="str">
        <f>_xlfn.TEXTBEFORE(SUBSTITUTE(Table2[[#This Row],[my new versions]],"'","")," ")</f>
        <v>RXN-MALT_c_FWD-rt0767</v>
      </c>
      <c r="H2765">
        <f>_xlfn.XLOOKUP(Table2[[#This Row],[name]],Table1[name],Table1[1/h],0)</f>
        <v>0</v>
      </c>
      <c r="I2765" t="b">
        <f>OR(Table2[[#This Row],[match]]=0,ROUNDUP(_xlfn.NUMBERVALUE(Table2[[#This Row],[match]]),4)=ROUNDUP(_xlfn.NUMBERVALUE(Table2[[#This Row],[1/h]]),4))</f>
        <v>1</v>
      </c>
    </row>
    <row r="2766" spans="5:9">
      <c r="E2766" t="s">
        <v>3173</v>
      </c>
      <c r="F2766">
        <f>_xlfn.NUMBERVALUE(_xlfn.TEXTAFTER(Table2[[#This Row],[my new versions]]," ",-1))</f>
        <v>12673.550496858699</v>
      </c>
      <c r="G2766" t="str">
        <f>_xlfn.TEXTBEFORE(SUBSTITUTE(Table2[[#This Row],[my new versions]],"'","")," ")</f>
        <v>RXN-MALt_c_e_FWD-SPONT</v>
      </c>
      <c r="H2766">
        <f>_xlfn.XLOOKUP(Table2[[#This Row],[name]],Table1[name],Table1[1/h],0)</f>
        <v>0</v>
      </c>
      <c r="I2766" t="b">
        <f>OR(Table2[[#This Row],[match]]=0,ROUNDUP(_xlfn.NUMBERVALUE(Table2[[#This Row],[match]]),4)=ROUNDUP(_xlfn.NUMBERVALUE(Table2[[#This Row],[1/h]]),4))</f>
        <v>1</v>
      </c>
    </row>
    <row r="2767" spans="5:9">
      <c r="E2767" t="s">
        <v>3174</v>
      </c>
      <c r="F2767">
        <f>_xlfn.NUMBERVALUE(_xlfn.TEXTAFTER(Table2[[#This Row],[my new versions]]," ",-1))</f>
        <v>12673.550496858699</v>
      </c>
      <c r="G2767" t="str">
        <f>_xlfn.TEXTBEFORE(SUBSTITUTE(Table2[[#This Row],[my new versions]],"'","")," ")</f>
        <v>RXN-MALt_c_e_REV-SPONT</v>
      </c>
      <c r="H2767">
        <f>_xlfn.XLOOKUP(Table2[[#This Row],[name]],Table1[name],Table1[1/h],0)</f>
        <v>0</v>
      </c>
      <c r="I2767" t="b">
        <f>OR(Table2[[#This Row],[match]]=0,ROUNDUP(_xlfn.NUMBERVALUE(Table2[[#This Row],[match]]),4)=ROUNDUP(_xlfn.NUMBERVALUE(Table2[[#This Row],[1/h]]),4))</f>
        <v>1</v>
      </c>
    </row>
    <row r="2768" spans="5:9">
      <c r="E2768" t="s">
        <v>3175</v>
      </c>
      <c r="F2768">
        <f>_xlfn.NUMBERVALUE(_xlfn.TEXTAFTER(Table2[[#This Row],[my new versions]]," ",-1))</f>
        <v>12673.550496858699</v>
      </c>
      <c r="G2768" t="str">
        <f>_xlfn.TEXTBEFORE(SUBSTITUTE(Table2[[#This Row],[my new versions]],"'","")," ")</f>
        <v>RXN-MALt2_m_FWD-rt5142</v>
      </c>
      <c r="H2768">
        <f>_xlfn.XLOOKUP(Table2[[#This Row],[name]],Table1[name],Table1[1/h],0)</f>
        <v>0</v>
      </c>
      <c r="I2768" t="b">
        <f>OR(Table2[[#This Row],[match]]=0,ROUNDUP(_xlfn.NUMBERVALUE(Table2[[#This Row],[match]]),4)=ROUNDUP(_xlfn.NUMBERVALUE(Table2[[#This Row],[1/h]]),4))</f>
        <v>1</v>
      </c>
    </row>
    <row r="2769" spans="5:9">
      <c r="E2769" t="s">
        <v>3176</v>
      </c>
      <c r="F2769">
        <f>_xlfn.NUMBERVALUE(_xlfn.TEXTAFTER(Table2[[#This Row],[my new versions]]," ",-1))</f>
        <v>12673.550496858699</v>
      </c>
      <c r="G2769" t="str">
        <f>_xlfn.TEXTBEFORE(SUBSTITUTE(Table2[[#This Row],[my new versions]],"'","")," ")</f>
        <v>RXN-MALTtps_e_FWD-rt0769</v>
      </c>
      <c r="H2769">
        <f>_xlfn.XLOOKUP(Table2[[#This Row],[name]],Table1[name],Table1[1/h],0)</f>
        <v>0</v>
      </c>
      <c r="I2769" t="b">
        <f>OR(Table2[[#This Row],[match]]=0,ROUNDUP(_xlfn.NUMBERVALUE(Table2[[#This Row],[match]]),4)=ROUNDUP(_xlfn.NUMBERVALUE(Table2[[#This Row],[1/h]]),4))</f>
        <v>1</v>
      </c>
    </row>
    <row r="2770" spans="5:9">
      <c r="E2770" t="s">
        <v>3177</v>
      </c>
      <c r="F2770">
        <f>_xlfn.NUMBERVALUE(_xlfn.TEXTAFTER(Table2[[#This Row],[my new versions]]," ",-1))</f>
        <v>9300.6972263200896</v>
      </c>
      <c r="G2770" t="str">
        <f>_xlfn.TEXTBEFORE(SUBSTITUTE(Table2[[#This Row],[my new versions]],"'","")," ")</f>
        <v>RXN-MAN1PT_c_FWD-rt6588</v>
      </c>
      <c r="H2770">
        <f>_xlfn.XLOOKUP(Table2[[#This Row],[name]],Table1[name],Table1[1/h],0)</f>
        <v>9300.6972263200678</v>
      </c>
      <c r="I2770" t="b">
        <f>OR(Table2[[#This Row],[match]]=0,ROUNDUP(_xlfn.NUMBERVALUE(Table2[[#This Row],[match]]),4)=ROUNDUP(_xlfn.NUMBERVALUE(Table2[[#This Row],[1/h]]),4))</f>
        <v>1</v>
      </c>
    </row>
    <row r="2771" spans="5:9">
      <c r="E2771" t="s">
        <v>3178</v>
      </c>
      <c r="F2771">
        <f>_xlfn.NUMBERVALUE(_xlfn.TEXTAFTER(Table2[[#This Row],[my new versions]]," ",-1))</f>
        <v>12673.550496858699</v>
      </c>
      <c r="G2771" t="str">
        <f>_xlfn.TEXTBEFORE(SUBSTITUTE(Table2[[#This Row],[my new versions]],"'","")," ")</f>
        <v>RXN-MAN6PI_c_FWD-rt0239</v>
      </c>
      <c r="H2771">
        <f>_xlfn.XLOOKUP(Table2[[#This Row],[name]],Table1[name],Table1[1/h],0)</f>
        <v>0</v>
      </c>
      <c r="I2771" t="b">
        <f>OR(Table2[[#This Row],[match]]=0,ROUNDUP(_xlfn.NUMBERVALUE(Table2[[#This Row],[match]]),4)=ROUNDUP(_xlfn.NUMBERVALUE(Table2[[#This Row],[1/h]]),4))</f>
        <v>1</v>
      </c>
    </row>
    <row r="2772" spans="5:9">
      <c r="E2772" t="s">
        <v>3179</v>
      </c>
      <c r="F2772">
        <f>_xlfn.NUMBERVALUE(_xlfn.TEXTAFTER(Table2[[#This Row],[my new versions]]," ",-1))</f>
        <v>30917.726518851799</v>
      </c>
      <c r="G2772" t="str">
        <f>_xlfn.TEXTBEFORE(SUBSTITUTE(Table2[[#This Row],[my new versions]],"'","")," ")</f>
        <v>RXN-MAN6PI_c_REV-rt0239</v>
      </c>
      <c r="H2772">
        <f>_xlfn.XLOOKUP(Table2[[#This Row],[name]],Table1[name],Table1[1/h],0)</f>
        <v>30917.726518851825</v>
      </c>
      <c r="I2772" t="b">
        <f>OR(Table2[[#This Row],[match]]=0,ROUNDUP(_xlfn.NUMBERVALUE(Table2[[#This Row],[match]]),4)=ROUNDUP(_xlfn.NUMBERVALUE(Table2[[#This Row],[1/h]]),4))</f>
        <v>1</v>
      </c>
    </row>
    <row r="2773" spans="5:9">
      <c r="E2773" t="s">
        <v>3180</v>
      </c>
      <c r="F2773">
        <f>_xlfn.NUMBERVALUE(_xlfn.TEXTAFTER(Table2[[#This Row],[my new versions]]," ",-1))</f>
        <v>12673.550496858699</v>
      </c>
      <c r="G2773" t="str">
        <f>_xlfn.TEXTBEFORE(SUBSTITUTE(Table2[[#This Row],[my new versions]],"'","")," ")</f>
        <v>RXN-MANNAN14H_c_FWD-rt0045</v>
      </c>
      <c r="H2773">
        <f>_xlfn.XLOOKUP(Table2[[#This Row],[name]],Table1[name],Table1[1/h],0)</f>
        <v>0</v>
      </c>
      <c r="I2773" t="b">
        <f>OR(Table2[[#This Row],[match]]=0,ROUNDUP(_xlfn.NUMBERVALUE(Table2[[#This Row],[match]]),4)=ROUNDUP(_xlfn.NUMBERVALUE(Table2[[#This Row],[1/h]]),4))</f>
        <v>1</v>
      </c>
    </row>
    <row r="2774" spans="5:9">
      <c r="E2774" t="s">
        <v>3181</v>
      </c>
      <c r="F2774">
        <f>_xlfn.NUMBERVALUE(_xlfn.TEXTAFTER(Table2[[#This Row],[my new versions]]," ",-1))</f>
        <v>12673.550496858699</v>
      </c>
      <c r="G2774" t="str">
        <f>_xlfn.TEXTBEFORE(SUBSTITUTE(Table2[[#This Row],[my new versions]],"'","")," ")</f>
        <v>RXN-MANNANH_c_FWD-rt2404</v>
      </c>
      <c r="H2774">
        <f>_xlfn.XLOOKUP(Table2[[#This Row],[name]],Table1[name],Table1[1/h],0)</f>
        <v>0</v>
      </c>
      <c r="I2774" t="b">
        <f>OR(Table2[[#This Row],[match]]=0,ROUNDUP(_xlfn.NUMBERVALUE(Table2[[#This Row],[match]]),4)=ROUNDUP(_xlfn.NUMBERVALUE(Table2[[#This Row],[1/h]]),4))</f>
        <v>1</v>
      </c>
    </row>
    <row r="2775" spans="5:9">
      <c r="E2775" t="s">
        <v>3182</v>
      </c>
      <c r="F2775">
        <f>_xlfn.NUMBERVALUE(_xlfn.TEXTAFTER(Table2[[#This Row],[my new versions]]," ",-1))</f>
        <v>12673.550496858699</v>
      </c>
      <c r="G2775" t="str">
        <f>_xlfn.TEXTBEFORE(SUBSTITUTE(Table2[[#This Row],[my new versions]],"'","")," ")</f>
        <v>RXN-MANNANH_c_REV-rt2404</v>
      </c>
      <c r="H2775">
        <f>_xlfn.XLOOKUP(Table2[[#This Row],[name]],Table1[name],Table1[1/h],0)</f>
        <v>0</v>
      </c>
      <c r="I2775" t="b">
        <f>OR(Table2[[#This Row],[match]]=0,ROUNDUP(_xlfn.NUMBERVALUE(Table2[[#This Row],[match]]),4)=ROUNDUP(_xlfn.NUMBERVALUE(Table2[[#This Row],[1/h]]),4))</f>
        <v>1</v>
      </c>
    </row>
    <row r="2776" spans="5:9">
      <c r="E2776" t="s">
        <v>3183</v>
      </c>
      <c r="F2776">
        <f>_xlfn.NUMBERVALUE(_xlfn.TEXTAFTER(Table2[[#This Row],[my new versions]]," ",-1))</f>
        <v>12673.550496858699</v>
      </c>
      <c r="G2776" t="str">
        <f>_xlfn.TEXTBEFORE(SUBSTITUTE(Table2[[#This Row],[my new versions]],"'","")," ")</f>
        <v>RXN-MANNANH_e_FWD-rt0564_e</v>
      </c>
      <c r="H2776">
        <f>_xlfn.XLOOKUP(Table2[[#This Row],[name]],Table1[name],Table1[1/h],0)</f>
        <v>0</v>
      </c>
      <c r="I2776" t="b">
        <f>OR(Table2[[#This Row],[match]]=0,ROUNDUP(_xlfn.NUMBERVALUE(Table2[[#This Row],[match]]),4)=ROUNDUP(_xlfn.NUMBERVALUE(Table2[[#This Row],[1/h]]),4))</f>
        <v>1</v>
      </c>
    </row>
    <row r="2777" spans="5:9">
      <c r="E2777" t="s">
        <v>3184</v>
      </c>
      <c r="F2777">
        <f>_xlfn.NUMBERVALUE(_xlfn.TEXTAFTER(Table2[[#This Row],[my new versions]]," ",-1))</f>
        <v>12673.550496858699</v>
      </c>
      <c r="G2777" t="str">
        <f>_xlfn.TEXTBEFORE(SUBSTITUTE(Table2[[#This Row],[my new versions]],"'","")," ")</f>
        <v>RXN-MANNANH_e_REV-rt0564_e</v>
      </c>
      <c r="H2777">
        <f>_xlfn.XLOOKUP(Table2[[#This Row],[name]],Table1[name],Table1[1/h],0)</f>
        <v>0</v>
      </c>
      <c r="I2777" t="b">
        <f>OR(Table2[[#This Row],[match]]=0,ROUNDUP(_xlfn.NUMBERVALUE(Table2[[#This Row],[match]]),4)=ROUNDUP(_xlfn.NUMBERVALUE(Table2[[#This Row],[1/h]]),4))</f>
        <v>1</v>
      </c>
    </row>
    <row r="2778" spans="5:9">
      <c r="E2778" t="s">
        <v>3185</v>
      </c>
      <c r="F2778">
        <f>_xlfn.NUMBERVALUE(_xlfn.TEXTAFTER(Table2[[#This Row],[my new versions]]," ",-1))</f>
        <v>12673.550496858699</v>
      </c>
      <c r="G2778" t="str">
        <f>_xlfn.TEXTBEFORE(SUBSTITUTE(Table2[[#This Row],[my new versions]],"'","")," ")</f>
        <v>RXN-MANNANH_e_FWD-rt2416</v>
      </c>
      <c r="H2778">
        <f>_xlfn.XLOOKUP(Table2[[#This Row],[name]],Table1[name],Table1[1/h],0)</f>
        <v>0</v>
      </c>
      <c r="I2778" t="b">
        <f>OR(Table2[[#This Row],[match]]=0,ROUNDUP(_xlfn.NUMBERVALUE(Table2[[#This Row],[match]]),4)=ROUNDUP(_xlfn.NUMBERVALUE(Table2[[#This Row],[1/h]]),4))</f>
        <v>1</v>
      </c>
    </row>
    <row r="2779" spans="5:9">
      <c r="E2779" t="s">
        <v>3186</v>
      </c>
      <c r="F2779">
        <f>_xlfn.NUMBERVALUE(_xlfn.TEXTAFTER(Table2[[#This Row],[my new versions]]," ",-1))</f>
        <v>12673.550496858699</v>
      </c>
      <c r="G2779" t="str">
        <f>_xlfn.TEXTBEFORE(SUBSTITUTE(Table2[[#This Row],[my new versions]],"'","")," ")</f>
        <v>RXN-MANNANH_e_REV-rt2416</v>
      </c>
      <c r="H2779">
        <f>_xlfn.XLOOKUP(Table2[[#This Row],[name]],Table1[name],Table1[1/h],0)</f>
        <v>0</v>
      </c>
      <c r="I2779" t="b">
        <f>OR(Table2[[#This Row],[match]]=0,ROUNDUP(_xlfn.NUMBERVALUE(Table2[[#This Row],[match]]),4)=ROUNDUP(_xlfn.NUMBERVALUE(Table2[[#This Row],[1/h]]),4))</f>
        <v>1</v>
      </c>
    </row>
    <row r="2780" spans="5:9">
      <c r="E2780" t="s">
        <v>3187</v>
      </c>
      <c r="F2780">
        <f>_xlfn.NUMBERVALUE(_xlfn.TEXTAFTER(Table2[[#This Row],[my new versions]]," ",-1))</f>
        <v>12673.550496858699</v>
      </c>
      <c r="G2780" t="str">
        <f>_xlfn.TEXTBEFORE(SUBSTITUTE(Table2[[#This Row],[my new versions]],"'","")," ")</f>
        <v>RXN-MANNANH_e_FWD-rt2418</v>
      </c>
      <c r="H2780">
        <f>_xlfn.XLOOKUP(Table2[[#This Row],[name]],Table1[name],Table1[1/h],0)</f>
        <v>0</v>
      </c>
      <c r="I2780" t="b">
        <f>OR(Table2[[#This Row],[match]]=0,ROUNDUP(_xlfn.NUMBERVALUE(Table2[[#This Row],[match]]),4)=ROUNDUP(_xlfn.NUMBERVALUE(Table2[[#This Row],[1/h]]),4))</f>
        <v>1</v>
      </c>
    </row>
    <row r="2781" spans="5:9">
      <c r="E2781" t="s">
        <v>3188</v>
      </c>
      <c r="F2781">
        <f>_xlfn.NUMBERVALUE(_xlfn.TEXTAFTER(Table2[[#This Row],[my new versions]]," ",-1))</f>
        <v>12673.550496858699</v>
      </c>
      <c r="G2781" t="str">
        <f>_xlfn.TEXTBEFORE(SUBSTITUTE(Table2[[#This Row],[my new versions]],"'","")," ")</f>
        <v>RXN-MANNANH_e_REV-rt2418</v>
      </c>
      <c r="H2781">
        <f>_xlfn.XLOOKUP(Table2[[#This Row],[name]],Table1[name],Table1[1/h],0)</f>
        <v>0</v>
      </c>
      <c r="I2781" t="b">
        <f>OR(Table2[[#This Row],[match]]=0,ROUNDUP(_xlfn.NUMBERVALUE(Table2[[#This Row],[match]]),4)=ROUNDUP(_xlfn.NUMBERVALUE(Table2[[#This Row],[1/h]]),4))</f>
        <v>1</v>
      </c>
    </row>
    <row r="2782" spans="5:9">
      <c r="E2782" t="s">
        <v>3189</v>
      </c>
      <c r="F2782">
        <f>_xlfn.NUMBERVALUE(_xlfn.TEXTAFTER(Table2[[#This Row],[my new versions]]," ",-1))</f>
        <v>12673.550496858699</v>
      </c>
      <c r="G2782" t="str">
        <f>_xlfn.TEXTBEFORE(SUBSTITUTE(Table2[[#This Row],[my new versions]],"'","")," ")</f>
        <v>RXN-MANNANH_e_FWD-rt6980</v>
      </c>
      <c r="H2782">
        <f>_xlfn.XLOOKUP(Table2[[#This Row],[name]],Table1[name],Table1[1/h],0)</f>
        <v>0</v>
      </c>
      <c r="I2782" t="b">
        <f>OR(Table2[[#This Row],[match]]=0,ROUNDUP(_xlfn.NUMBERVALUE(Table2[[#This Row],[match]]),4)=ROUNDUP(_xlfn.NUMBERVALUE(Table2[[#This Row],[1/h]]),4))</f>
        <v>1</v>
      </c>
    </row>
    <row r="2783" spans="5:9">
      <c r="E2783" t="s">
        <v>3190</v>
      </c>
      <c r="F2783">
        <f>_xlfn.NUMBERVALUE(_xlfn.TEXTAFTER(Table2[[#This Row],[my new versions]]," ",-1))</f>
        <v>12673.550496858699</v>
      </c>
      <c r="G2783" t="str">
        <f>_xlfn.TEXTBEFORE(SUBSTITUTE(Table2[[#This Row],[my new versions]],"'","")," ")</f>
        <v>RXN-MANNANH_e_REV-rt6980</v>
      </c>
      <c r="H2783">
        <f>_xlfn.XLOOKUP(Table2[[#This Row],[name]],Table1[name],Table1[1/h],0)</f>
        <v>0</v>
      </c>
      <c r="I2783" t="b">
        <f>OR(Table2[[#This Row],[match]]=0,ROUNDUP(_xlfn.NUMBERVALUE(Table2[[#This Row],[match]]),4)=ROUNDUP(_xlfn.NUMBERVALUE(Table2[[#This Row],[1/h]]),4))</f>
        <v>1</v>
      </c>
    </row>
    <row r="2784" spans="5:9">
      <c r="E2784" t="s">
        <v>3191</v>
      </c>
      <c r="F2784">
        <f>_xlfn.NUMBERVALUE(_xlfn.TEXTAFTER(Table2[[#This Row],[my new versions]]," ",-1))</f>
        <v>12673.550496858699</v>
      </c>
      <c r="G2784" t="str">
        <f>_xlfn.TEXTBEFORE(SUBSTITUTE(Table2[[#This Row],[my new versions]],"'","")," ")</f>
        <v>RXN-MANNANH_e_FWD-rt7383</v>
      </c>
      <c r="H2784">
        <f>_xlfn.XLOOKUP(Table2[[#This Row],[name]],Table1[name],Table1[1/h],0)</f>
        <v>0</v>
      </c>
      <c r="I2784" t="b">
        <f>OR(Table2[[#This Row],[match]]=0,ROUNDUP(_xlfn.NUMBERVALUE(Table2[[#This Row],[match]]),4)=ROUNDUP(_xlfn.NUMBERVALUE(Table2[[#This Row],[1/h]]),4))</f>
        <v>1</v>
      </c>
    </row>
    <row r="2785" spans="5:9">
      <c r="E2785" t="s">
        <v>3192</v>
      </c>
      <c r="F2785">
        <f>_xlfn.NUMBERVALUE(_xlfn.TEXTAFTER(Table2[[#This Row],[my new versions]]," ",-1))</f>
        <v>12673.550496858699</v>
      </c>
      <c r="G2785" t="str">
        <f>_xlfn.TEXTBEFORE(SUBSTITUTE(Table2[[#This Row],[my new versions]],"'","")," ")</f>
        <v>RXN-MANNANH_e_REV-rt7383</v>
      </c>
      <c r="H2785">
        <f>_xlfn.XLOOKUP(Table2[[#This Row],[name]],Table1[name],Table1[1/h],0)</f>
        <v>0</v>
      </c>
      <c r="I2785" t="b">
        <f>OR(Table2[[#This Row],[match]]=0,ROUNDUP(_xlfn.NUMBERVALUE(Table2[[#This Row],[match]]),4)=ROUNDUP(_xlfn.NUMBERVALUE(Table2[[#This Row],[1/h]]),4))</f>
        <v>1</v>
      </c>
    </row>
    <row r="2786" spans="5:9">
      <c r="E2786" t="s">
        <v>3193</v>
      </c>
      <c r="F2786">
        <f>_xlfn.NUMBERVALUE(_xlfn.TEXTAFTER(Table2[[#This Row],[my new versions]]," ",-1))</f>
        <v>12673.550496858699</v>
      </c>
      <c r="G2786" t="str">
        <f>_xlfn.TEXTBEFORE(SUBSTITUTE(Table2[[#This Row],[my new versions]],"'","")," ")</f>
        <v>RXN-MANNANt_c_r_FWD-SPONT</v>
      </c>
      <c r="H2786">
        <f>_xlfn.XLOOKUP(Table2[[#This Row],[name]],Table1[name],Table1[1/h],0)</f>
        <v>0</v>
      </c>
      <c r="I2786" t="b">
        <f>OR(Table2[[#This Row],[match]]=0,ROUNDUP(_xlfn.NUMBERVALUE(Table2[[#This Row],[match]]),4)=ROUNDUP(_xlfn.NUMBERVALUE(Table2[[#This Row],[1/h]]),4))</f>
        <v>1</v>
      </c>
    </row>
    <row r="2787" spans="5:9">
      <c r="E2787" t="s">
        <v>3194</v>
      </c>
      <c r="F2787">
        <f>_xlfn.NUMBERVALUE(_xlfn.TEXTAFTER(Table2[[#This Row],[my new versions]]," ",-1))</f>
        <v>12673.550496858699</v>
      </c>
      <c r="G2787" t="str">
        <f>_xlfn.TEXTBEFORE(SUBSTITUTE(Table2[[#This Row],[my new versions]],"'","")," ")</f>
        <v>RXN-MANNANt_c_r_REV-SPONT</v>
      </c>
      <c r="H2787">
        <f>_xlfn.XLOOKUP(Table2[[#This Row],[name]],Table1[name],Table1[1/h],0)</f>
        <v>0</v>
      </c>
      <c r="I2787" t="b">
        <f>OR(Table2[[#This Row],[match]]=0,ROUNDUP(_xlfn.NUMBERVALUE(Table2[[#This Row],[match]]),4)=ROUNDUP(_xlfn.NUMBERVALUE(Table2[[#This Row],[1/h]]),4))</f>
        <v>1</v>
      </c>
    </row>
    <row r="2788" spans="5:9">
      <c r="E2788" t="s">
        <v>3195</v>
      </c>
      <c r="F2788">
        <f>_xlfn.NUMBERVALUE(_xlfn.TEXTAFTER(Table2[[#This Row],[my new versions]]," ",-1))</f>
        <v>12673.550496858699</v>
      </c>
      <c r="G2788" t="str">
        <f>_xlfn.TEXTBEFORE(SUBSTITUTE(Table2[[#This Row],[my new versions]],"'","")," ")</f>
        <v>RXN-MANt_c_g_FWD-UNKNOWN</v>
      </c>
      <c r="H2788">
        <f>_xlfn.XLOOKUP(Table2[[#This Row],[name]],Table1[name],Table1[1/h],0)</f>
        <v>0</v>
      </c>
      <c r="I2788" t="b">
        <f>OR(Table2[[#This Row],[match]]=0,ROUNDUP(_xlfn.NUMBERVALUE(Table2[[#This Row],[match]]),4)=ROUNDUP(_xlfn.NUMBERVALUE(Table2[[#This Row],[1/h]]),4))</f>
        <v>1</v>
      </c>
    </row>
    <row r="2789" spans="5:9">
      <c r="E2789" t="s">
        <v>3196</v>
      </c>
      <c r="F2789">
        <f>_xlfn.NUMBERVALUE(_xlfn.TEXTAFTER(Table2[[#This Row],[my new versions]]," ",-1))</f>
        <v>12673.550496858699</v>
      </c>
      <c r="G2789" t="str">
        <f>_xlfn.TEXTBEFORE(SUBSTITUTE(Table2[[#This Row],[my new versions]],"'","")," ")</f>
        <v>RXN-MANt_c_g_REV-UNKNOWN</v>
      </c>
      <c r="H2789">
        <f>_xlfn.XLOOKUP(Table2[[#This Row],[name]],Table1[name],Table1[1/h],0)</f>
        <v>0</v>
      </c>
      <c r="I2789" t="b">
        <f>OR(Table2[[#This Row],[match]]=0,ROUNDUP(_xlfn.NUMBERVALUE(Table2[[#This Row],[match]]),4)=ROUNDUP(_xlfn.NUMBERVALUE(Table2[[#This Row],[1/h]]),4))</f>
        <v>1</v>
      </c>
    </row>
    <row r="2790" spans="5:9">
      <c r="E2790" t="s">
        <v>3197</v>
      </c>
      <c r="F2790">
        <f>_xlfn.NUMBERVALUE(_xlfn.TEXTAFTER(Table2[[#This Row],[my new versions]]," ",-1))</f>
        <v>12673.550496858699</v>
      </c>
      <c r="G2790" t="str">
        <f>_xlfn.TEXTBEFORE(SUBSTITUTE(Table2[[#This Row],[my new versions]],"'","")," ")</f>
        <v>RXN-MANtps_e_FWD-rt1375</v>
      </c>
      <c r="H2790">
        <f>_xlfn.XLOOKUP(Table2[[#This Row],[name]],Table1[name],Table1[1/h],0)</f>
        <v>0</v>
      </c>
      <c r="I2790" t="b">
        <f>OR(Table2[[#This Row],[match]]=0,ROUNDUP(_xlfn.NUMBERVALUE(Table2[[#This Row],[match]]),4)=ROUNDUP(_xlfn.NUMBERVALUE(Table2[[#This Row],[1/h]]),4))</f>
        <v>1</v>
      </c>
    </row>
    <row r="2791" spans="5:9">
      <c r="E2791" t="s">
        <v>3198</v>
      </c>
      <c r="F2791">
        <f>_xlfn.NUMBERVALUE(_xlfn.TEXTAFTER(Table2[[#This Row],[my new versions]]," ",-1))</f>
        <v>12673.550496858699</v>
      </c>
      <c r="G2791" t="str">
        <f>_xlfn.TEXTBEFORE(SUBSTITUTE(Table2[[#This Row],[my new versions]],"'","")," ")</f>
        <v>RXN-MANtps_e_FWD-rt1480</v>
      </c>
      <c r="H2791">
        <f>_xlfn.XLOOKUP(Table2[[#This Row],[name]],Table1[name],Table1[1/h],0)</f>
        <v>0</v>
      </c>
      <c r="I2791" t="b">
        <f>OR(Table2[[#This Row],[match]]=0,ROUNDUP(_xlfn.NUMBERVALUE(Table2[[#This Row],[match]]),4)=ROUNDUP(_xlfn.NUMBERVALUE(Table2[[#This Row],[1/h]]),4))</f>
        <v>1</v>
      </c>
    </row>
    <row r="2792" spans="5:9">
      <c r="E2792" t="s">
        <v>3199</v>
      </c>
      <c r="F2792">
        <f>_xlfn.NUMBERVALUE(_xlfn.TEXTAFTER(Table2[[#This Row],[my new versions]]," ",-1))</f>
        <v>12673.550496858699</v>
      </c>
      <c r="G2792" t="str">
        <f>_xlfn.TEXTBEFORE(SUBSTITUTE(Table2[[#This Row],[my new versions]],"'","")," ")</f>
        <v>RXN-MANtps_e_FWD-rt2496</v>
      </c>
      <c r="H2792">
        <f>_xlfn.XLOOKUP(Table2[[#This Row],[name]],Table1[name],Table1[1/h],0)</f>
        <v>0</v>
      </c>
      <c r="I2792" t="b">
        <f>OR(Table2[[#This Row],[match]]=0,ROUNDUP(_xlfn.NUMBERVALUE(Table2[[#This Row],[match]]),4)=ROUNDUP(_xlfn.NUMBERVALUE(Table2[[#This Row],[1/h]]),4))</f>
        <v>1</v>
      </c>
    </row>
    <row r="2793" spans="5:9">
      <c r="E2793" t="s">
        <v>3200</v>
      </c>
      <c r="F2793">
        <f>_xlfn.NUMBERVALUE(_xlfn.TEXTAFTER(Table2[[#This Row],[my new versions]]," ",-1))</f>
        <v>12673.550496858699</v>
      </c>
      <c r="G2793" t="str">
        <f>_xlfn.TEXTBEFORE(SUBSTITUTE(Table2[[#This Row],[my new versions]],"'","")," ")</f>
        <v>RXN-MANtps_e_FWD-rt2707</v>
      </c>
      <c r="H2793">
        <f>_xlfn.XLOOKUP(Table2[[#This Row],[name]],Table1[name],Table1[1/h],0)</f>
        <v>0</v>
      </c>
      <c r="I2793" t="b">
        <f>OR(Table2[[#This Row],[match]]=0,ROUNDUP(_xlfn.NUMBERVALUE(Table2[[#This Row],[match]]),4)=ROUNDUP(_xlfn.NUMBERVALUE(Table2[[#This Row],[1/h]]),4))</f>
        <v>1</v>
      </c>
    </row>
    <row r="2794" spans="5:9">
      <c r="E2794" t="s">
        <v>3201</v>
      </c>
      <c r="F2794">
        <f>_xlfn.NUMBERVALUE(_xlfn.TEXTAFTER(Table2[[#This Row],[my new versions]]," ",-1))</f>
        <v>12673.550496858699</v>
      </c>
      <c r="G2794" t="str">
        <f>_xlfn.TEXTBEFORE(SUBSTITUTE(Table2[[#This Row],[my new versions]],"'","")," ")</f>
        <v>RXN-MANtps_e_FWD-rt2833</v>
      </c>
      <c r="H2794">
        <f>_xlfn.XLOOKUP(Table2[[#This Row],[name]],Table1[name],Table1[1/h],0)</f>
        <v>0</v>
      </c>
      <c r="I2794" t="b">
        <f>OR(Table2[[#This Row],[match]]=0,ROUNDUP(_xlfn.NUMBERVALUE(Table2[[#This Row],[match]]),4)=ROUNDUP(_xlfn.NUMBERVALUE(Table2[[#This Row],[1/h]]),4))</f>
        <v>1</v>
      </c>
    </row>
    <row r="2795" spans="5:9">
      <c r="E2795" t="s">
        <v>3202</v>
      </c>
      <c r="F2795">
        <f>_xlfn.NUMBERVALUE(_xlfn.TEXTAFTER(Table2[[#This Row],[my new versions]]," ",-1))</f>
        <v>12673.550496858699</v>
      </c>
      <c r="G2795" t="str">
        <f>_xlfn.TEXTBEFORE(SUBSTITUTE(Table2[[#This Row],[my new versions]],"'","")," ")</f>
        <v>RXN-MANtps_e_FWD-rt3556</v>
      </c>
      <c r="H2795">
        <f>_xlfn.XLOOKUP(Table2[[#This Row],[name]],Table1[name],Table1[1/h],0)</f>
        <v>0</v>
      </c>
      <c r="I2795" t="b">
        <f>OR(Table2[[#This Row],[match]]=0,ROUNDUP(_xlfn.NUMBERVALUE(Table2[[#This Row],[match]]),4)=ROUNDUP(_xlfn.NUMBERVALUE(Table2[[#This Row],[1/h]]),4))</f>
        <v>1</v>
      </c>
    </row>
    <row r="2796" spans="5:9">
      <c r="E2796" t="s">
        <v>3203</v>
      </c>
      <c r="F2796">
        <f>_xlfn.NUMBERVALUE(_xlfn.TEXTAFTER(Table2[[#This Row],[my new versions]]," ",-1))</f>
        <v>12673.550496858699</v>
      </c>
      <c r="G2796" t="str">
        <f>_xlfn.TEXTBEFORE(SUBSTITUTE(Table2[[#This Row],[my new versions]],"'","")," ")</f>
        <v>RXN-MANtps_e_FWD-rt7817</v>
      </c>
      <c r="H2796">
        <f>_xlfn.XLOOKUP(Table2[[#This Row],[name]],Table1[name],Table1[1/h],0)</f>
        <v>0</v>
      </c>
      <c r="I2796" t="b">
        <f>OR(Table2[[#This Row],[match]]=0,ROUNDUP(_xlfn.NUMBERVALUE(Table2[[#This Row],[match]]),4)=ROUNDUP(_xlfn.NUMBERVALUE(Table2[[#This Row],[1/h]]),4))</f>
        <v>1</v>
      </c>
    </row>
    <row r="2797" spans="5:9">
      <c r="E2797" t="s">
        <v>3204</v>
      </c>
      <c r="F2797">
        <f>_xlfn.NUMBERVALUE(_xlfn.TEXTAFTER(Table2[[#This Row],[my new versions]]," ",-1))</f>
        <v>12673.550496858699</v>
      </c>
      <c r="G2797" t="str">
        <f>_xlfn.TEXTBEFORE(SUBSTITUTE(Table2[[#This Row],[my new versions]],"'","")," ")</f>
        <v>RXN-MASCBRx_c_FWD-rt1779</v>
      </c>
      <c r="H2797">
        <f>_xlfn.XLOOKUP(Table2[[#This Row],[name]],Table1[name],Table1[1/h],0)</f>
        <v>0</v>
      </c>
      <c r="I2797" t="b">
        <f>OR(Table2[[#This Row],[match]]=0,ROUNDUP(_xlfn.NUMBERVALUE(Table2[[#This Row],[match]]),4)=ROUNDUP(_xlfn.NUMBERVALUE(Table2[[#This Row],[1/h]]),4))</f>
        <v>1</v>
      </c>
    </row>
    <row r="2798" spans="5:9">
      <c r="E2798" t="s">
        <v>3205</v>
      </c>
      <c r="F2798">
        <f>_xlfn.NUMBERVALUE(_xlfn.TEXTAFTER(Table2[[#This Row],[my new versions]]," ",-1))</f>
        <v>12673.550496858699</v>
      </c>
      <c r="G2798" t="str">
        <f>_xlfn.TEXTBEFORE(SUBSTITUTE(Table2[[#This Row],[my new versions]],"'","")," ")</f>
        <v>RXN-MCCC_m_FWD-rt44997326</v>
      </c>
      <c r="H2798">
        <f>_xlfn.XLOOKUP(Table2[[#This Row],[name]],Table1[name],Table1[1/h],0)</f>
        <v>0</v>
      </c>
      <c r="I2798" t="b">
        <f>OR(Table2[[#This Row],[match]]=0,ROUNDUP(_xlfn.NUMBERVALUE(Table2[[#This Row],[match]]),4)=ROUNDUP(_xlfn.NUMBERVALUE(Table2[[#This Row],[1/h]]),4))</f>
        <v>1</v>
      </c>
    </row>
    <row r="2799" spans="5:9">
      <c r="E2799" t="s">
        <v>3206</v>
      </c>
      <c r="F2799">
        <f>_xlfn.NUMBERVALUE(_xlfn.TEXTAFTER(Table2[[#This Row],[my new versions]]," ",-1))</f>
        <v>12673.550496858699</v>
      </c>
      <c r="G2799" t="str">
        <f>_xlfn.TEXTBEFORE(SUBSTITUTE(Table2[[#This Row],[my new versions]],"'","")," ")</f>
        <v>RXN-MCITL2_m_FWD-rt5654_m</v>
      </c>
      <c r="H2799">
        <f>_xlfn.XLOOKUP(Table2[[#This Row],[name]],Table1[name],Table1[1/h],0)</f>
        <v>0</v>
      </c>
      <c r="I2799" t="b">
        <f>OR(Table2[[#This Row],[match]]=0,ROUNDUP(_xlfn.NUMBERVALUE(Table2[[#This Row],[match]]),4)=ROUNDUP(_xlfn.NUMBERVALUE(Table2[[#This Row],[1/h]]),4))</f>
        <v>1</v>
      </c>
    </row>
    <row r="2800" spans="5:9">
      <c r="E2800" t="s">
        <v>3207</v>
      </c>
      <c r="F2800">
        <f>_xlfn.NUMBERVALUE(_xlfn.TEXTAFTER(Table2[[#This Row],[my new versions]]," ",-1))</f>
        <v>12673.550496858699</v>
      </c>
      <c r="G2800" t="str">
        <f>_xlfn.TEXTBEFORE(SUBSTITUTE(Table2[[#This Row],[my new versions]],"'","")," ")</f>
        <v>RXN-MCITL2_m_FWD-rt5794</v>
      </c>
      <c r="H2800">
        <f>_xlfn.XLOOKUP(Table2[[#This Row],[name]],Table1[name],Table1[1/h],0)</f>
        <v>0</v>
      </c>
      <c r="I2800" t="b">
        <f>OR(Table2[[#This Row],[match]]=0,ROUNDUP(_xlfn.NUMBERVALUE(Table2[[#This Row],[match]]),4)=ROUNDUP(_xlfn.NUMBERVALUE(Table2[[#This Row],[1/h]]),4))</f>
        <v>1</v>
      </c>
    </row>
    <row r="2801" spans="5:9">
      <c r="E2801" t="s">
        <v>3208</v>
      </c>
      <c r="F2801">
        <f>_xlfn.NUMBERVALUE(_xlfn.TEXTAFTER(Table2[[#This Row],[my new versions]]," ",-1))</f>
        <v>12673.550496858699</v>
      </c>
      <c r="G2801" t="str">
        <f>_xlfn.TEXTBEFORE(SUBSTITUTE(Table2[[#This Row],[my new versions]],"'","")," ")</f>
        <v>RXN-MCITS_m_FWD-rt2960</v>
      </c>
      <c r="H2801">
        <f>_xlfn.XLOOKUP(Table2[[#This Row],[name]],Table1[name],Table1[1/h],0)</f>
        <v>0</v>
      </c>
      <c r="I2801" t="b">
        <f>OR(Table2[[#This Row],[match]]=0,ROUNDUP(_xlfn.NUMBERVALUE(Table2[[#This Row],[match]]),4)=ROUNDUP(_xlfn.NUMBERVALUE(Table2[[#This Row],[1/h]]),4))</f>
        <v>1</v>
      </c>
    </row>
    <row r="2802" spans="5:9">
      <c r="E2802" t="s">
        <v>3209</v>
      </c>
      <c r="F2802">
        <f>_xlfn.NUMBERVALUE(_xlfn.TEXTAFTER(Table2[[#This Row],[my new versions]]," ",-1))</f>
        <v>12673.550496858699</v>
      </c>
      <c r="G2802" t="str">
        <f>_xlfn.TEXTBEFORE(SUBSTITUTE(Table2[[#This Row],[my new versions]],"'","")," ")</f>
        <v>RXN-MCITS_m_FWD-rt2963</v>
      </c>
      <c r="H2802">
        <f>_xlfn.XLOOKUP(Table2[[#This Row],[name]],Table1[name],Table1[1/h],0)</f>
        <v>0</v>
      </c>
      <c r="I2802" t="b">
        <f>OR(Table2[[#This Row],[match]]=0,ROUNDUP(_xlfn.NUMBERVALUE(Table2[[#This Row],[match]]),4)=ROUNDUP(_xlfn.NUMBERVALUE(Table2[[#This Row],[1/h]]),4))</f>
        <v>1</v>
      </c>
    </row>
    <row r="2803" spans="5:9">
      <c r="E2803" t="s">
        <v>3210</v>
      </c>
      <c r="F2803">
        <f>_xlfn.NUMBERVALUE(_xlfn.TEXTAFTER(Table2[[#This Row],[my new versions]]," ",-1))</f>
        <v>12673.550496858699</v>
      </c>
      <c r="G2803" t="str">
        <f>_xlfn.TEXTBEFORE(SUBSTITUTE(Table2[[#This Row],[my new versions]],"'","")," ")</f>
        <v>RXN-MCOATA_c_FWD-rt0302</v>
      </c>
      <c r="H2803">
        <f>_xlfn.XLOOKUP(Table2[[#This Row],[name]],Table1[name],Table1[1/h],0)</f>
        <v>0</v>
      </c>
      <c r="I2803" t="b">
        <f>OR(Table2[[#This Row],[match]]=0,ROUNDUP(_xlfn.NUMBERVALUE(Table2[[#This Row],[match]]),4)=ROUNDUP(_xlfn.NUMBERVALUE(Table2[[#This Row],[1/h]]),4))</f>
        <v>1</v>
      </c>
    </row>
    <row r="2804" spans="5:9">
      <c r="E2804" t="s">
        <v>3211</v>
      </c>
      <c r="F2804">
        <f>_xlfn.NUMBERVALUE(_xlfn.TEXTAFTER(Table2[[#This Row],[my new versions]]," ",-1))</f>
        <v>12673.550496858699</v>
      </c>
      <c r="G2804" t="str">
        <f>_xlfn.TEXTBEFORE(SUBSTITUTE(Table2[[#This Row],[my new versions]],"'","")," ")</f>
        <v>RXN-MCOATA_c_FWD-rt0409</v>
      </c>
      <c r="H2804">
        <f>_xlfn.XLOOKUP(Table2[[#This Row],[name]],Table1[name],Table1[1/h],0)</f>
        <v>0</v>
      </c>
      <c r="I2804" t="b">
        <f>OR(Table2[[#This Row],[match]]=0,ROUNDUP(_xlfn.NUMBERVALUE(Table2[[#This Row],[match]]),4)=ROUNDUP(_xlfn.NUMBERVALUE(Table2[[#This Row],[1/h]]),4))</f>
        <v>1</v>
      </c>
    </row>
    <row r="2805" spans="5:9">
      <c r="E2805" t="s">
        <v>3212</v>
      </c>
      <c r="F2805">
        <f>_xlfn.NUMBERVALUE(_xlfn.TEXTAFTER(Table2[[#This Row],[my new versions]]," ",-1))</f>
        <v>12673.550496858699</v>
      </c>
      <c r="G2805" t="str">
        <f>_xlfn.TEXTBEFORE(SUBSTITUTE(Table2[[#This Row],[my new versions]],"'","")," ")</f>
        <v>RXN-MCOATA_m_FWD-ACP1MCT1</v>
      </c>
      <c r="H2805">
        <f>_xlfn.XLOOKUP(Table2[[#This Row],[name]],Table1[name],Table1[1/h],0)</f>
        <v>0</v>
      </c>
      <c r="I2805" t="b">
        <f>OR(Table2[[#This Row],[match]]=0,ROUNDUP(_xlfn.NUMBERVALUE(Table2[[#This Row],[match]]),4)=ROUNDUP(_xlfn.NUMBERVALUE(Table2[[#This Row],[1/h]]),4))</f>
        <v>1</v>
      </c>
    </row>
    <row r="2806" spans="5:9">
      <c r="E2806" t="s">
        <v>3213</v>
      </c>
      <c r="F2806">
        <f>_xlfn.NUMBERVALUE(_xlfn.TEXTAFTER(Table2[[#This Row],[my new versions]]," ",-1))</f>
        <v>12673.550496858699</v>
      </c>
      <c r="G2806" t="str">
        <f>_xlfn.TEXTBEFORE(SUBSTITUTE(Table2[[#This Row],[my new versions]],"'","")," ")</f>
        <v>RXN-MCOATA_m_REV-ACP1MCT1</v>
      </c>
      <c r="H2806">
        <f>_xlfn.XLOOKUP(Table2[[#This Row],[name]],Table1[name],Table1[1/h],0)</f>
        <v>0</v>
      </c>
      <c r="I2806" t="b">
        <f>OR(Table2[[#This Row],[match]]=0,ROUNDUP(_xlfn.NUMBERVALUE(Table2[[#This Row],[match]]),4)=ROUNDUP(_xlfn.NUMBERVALUE(Table2[[#This Row],[1/h]]),4))</f>
        <v>1</v>
      </c>
    </row>
    <row r="2807" spans="5:9">
      <c r="E2807" t="s">
        <v>3214</v>
      </c>
      <c r="F2807">
        <f>_xlfn.NUMBERVALUE(_xlfn.TEXTAFTER(Table2[[#This Row],[my new versions]]," ",-1))</f>
        <v>12673.550496858699</v>
      </c>
      <c r="G2807" t="str">
        <f>_xlfn.TEXTBEFORE(SUBSTITUTE(Table2[[#This Row],[my new versions]],"'","")," ")</f>
        <v>RXN-MDH_c_FWD-rt2246</v>
      </c>
      <c r="H2807">
        <f>_xlfn.XLOOKUP(Table2[[#This Row],[name]],Table1[name],Table1[1/h],0)</f>
        <v>0</v>
      </c>
      <c r="I2807" t="b">
        <f>OR(Table2[[#This Row],[match]]=0,ROUNDUP(_xlfn.NUMBERVALUE(Table2[[#This Row],[match]]),4)=ROUNDUP(_xlfn.NUMBERVALUE(Table2[[#This Row],[1/h]]),4))</f>
        <v>1</v>
      </c>
    </row>
    <row r="2808" spans="5:9">
      <c r="E2808" t="s">
        <v>3215</v>
      </c>
      <c r="F2808">
        <f>_xlfn.NUMBERVALUE(_xlfn.TEXTAFTER(Table2[[#This Row],[my new versions]]," ",-1))</f>
        <v>115937.201252559</v>
      </c>
      <c r="G2808" t="str">
        <f>_xlfn.TEXTBEFORE(SUBSTITUTE(Table2[[#This Row],[my new versions]],"'","")," ")</f>
        <v>RXN-MDH_c_REV-rt2246</v>
      </c>
      <c r="H2808">
        <f>_xlfn.XLOOKUP(Table2[[#This Row],[name]],Table1[name],Table1[1/h],0)</f>
        <v>115937.20125255924</v>
      </c>
      <c r="I2808" t="b">
        <f>OR(Table2[[#This Row],[match]]=0,ROUNDUP(_xlfn.NUMBERVALUE(Table2[[#This Row],[match]]),4)=ROUNDUP(_xlfn.NUMBERVALUE(Table2[[#This Row],[1/h]]),4))</f>
        <v>1</v>
      </c>
    </row>
    <row r="2809" spans="5:9">
      <c r="E2809" t="s">
        <v>3216</v>
      </c>
      <c r="F2809">
        <f>_xlfn.NUMBERVALUE(_xlfn.TEXTAFTER(Table2[[#This Row],[my new versions]]," ",-1))</f>
        <v>163605.062932614</v>
      </c>
      <c r="G2809" t="str">
        <f>_xlfn.TEXTBEFORE(SUBSTITUTE(Table2[[#This Row],[my new versions]],"'","")," ")</f>
        <v>RXN-MDH_m_FWD-rt2810</v>
      </c>
      <c r="H2809">
        <f>_xlfn.XLOOKUP(Table2[[#This Row],[name]],Table1[name],Table1[1/h],0)</f>
        <v>163605.062932614</v>
      </c>
      <c r="I2809" t="b">
        <f>OR(Table2[[#This Row],[match]]=0,ROUNDUP(_xlfn.NUMBERVALUE(Table2[[#This Row],[match]]),4)=ROUNDUP(_xlfn.NUMBERVALUE(Table2[[#This Row],[1/h]]),4))</f>
        <v>1</v>
      </c>
    </row>
    <row r="2810" spans="5:9">
      <c r="E2810" t="s">
        <v>3217</v>
      </c>
      <c r="F2810">
        <f>_xlfn.NUMBERVALUE(_xlfn.TEXTAFTER(Table2[[#This Row],[my new versions]]," ",-1))</f>
        <v>12673.550496858699</v>
      </c>
      <c r="G2810" t="str">
        <f>_xlfn.TEXTBEFORE(SUBSTITUTE(Table2[[#This Row],[my new versions]],"'","")," ")</f>
        <v>RXN-MDH_m_REV-rt2810</v>
      </c>
      <c r="H2810">
        <f>_xlfn.XLOOKUP(Table2[[#This Row],[name]],Table1[name],Table1[1/h],0)</f>
        <v>0</v>
      </c>
      <c r="I2810" t="b">
        <f>OR(Table2[[#This Row],[match]]=0,ROUNDUP(_xlfn.NUMBERVALUE(Table2[[#This Row],[match]]),4)=ROUNDUP(_xlfn.NUMBERVALUE(Table2[[#This Row],[1/h]]),4))</f>
        <v>1</v>
      </c>
    </row>
    <row r="2811" spans="5:9">
      <c r="E2811" t="s">
        <v>3218</v>
      </c>
      <c r="F2811">
        <f>_xlfn.NUMBERVALUE(_xlfn.TEXTAFTER(Table2[[#This Row],[my new versions]]," ",-1))</f>
        <v>12673.550496858699</v>
      </c>
      <c r="G2811" t="str">
        <f>_xlfn.TEXTBEFORE(SUBSTITUTE(Table2[[#This Row],[my new versions]],"'","")," ")</f>
        <v>RXN-MDLDH_x_FWD-rt5416</v>
      </c>
      <c r="H2811">
        <f>_xlfn.XLOOKUP(Table2[[#This Row],[name]],Table1[name],Table1[1/h],0)</f>
        <v>0</v>
      </c>
      <c r="I2811" t="b">
        <f>OR(Table2[[#This Row],[match]]=0,ROUNDUP(_xlfn.NUMBERVALUE(Table2[[#This Row],[match]]),4)=ROUNDUP(_xlfn.NUMBERVALUE(Table2[[#This Row],[1/h]]),4))</f>
        <v>1</v>
      </c>
    </row>
    <row r="2812" spans="5:9">
      <c r="E2812" t="s">
        <v>3219</v>
      </c>
      <c r="F2812">
        <f>_xlfn.NUMBERVALUE(_xlfn.TEXTAFTER(Table2[[#This Row],[my new versions]]," ",-1))</f>
        <v>12673.550496858699</v>
      </c>
      <c r="G2812" t="str">
        <f>_xlfn.TEXTBEFORE(SUBSTITUTE(Table2[[#This Row],[my new versions]],"'","")," ")</f>
        <v>RXN-MDLDH_x_REV-rt5416</v>
      </c>
      <c r="H2812">
        <f>_xlfn.XLOOKUP(Table2[[#This Row],[name]],Table1[name],Table1[1/h],0)</f>
        <v>0</v>
      </c>
      <c r="I2812" t="b">
        <f>OR(Table2[[#This Row],[match]]=0,ROUNDUP(_xlfn.NUMBERVALUE(Table2[[#This Row],[match]]),4)=ROUNDUP(_xlfn.NUMBERVALUE(Table2[[#This Row],[1/h]]),4))</f>
        <v>1</v>
      </c>
    </row>
    <row r="2813" spans="5:9">
      <c r="E2813" t="s">
        <v>3220</v>
      </c>
      <c r="F2813">
        <f>_xlfn.NUMBERVALUE(_xlfn.TEXTAFTER(Table2[[#This Row],[my new versions]]," ",-1))</f>
        <v>21.033433753189701</v>
      </c>
      <c r="G2813" t="str">
        <f>_xlfn.TEXTBEFORE(SUBSTITUTE(Table2[[#This Row],[my new versions]],"'","")," ")</f>
        <v>RXN-MDRPD_c_FWD-rt7461</v>
      </c>
      <c r="H2813">
        <f>_xlfn.XLOOKUP(Table2[[#This Row],[name]],Table1[name],Table1[1/h],0)</f>
        <v>21.03343375318974</v>
      </c>
      <c r="I2813" t="b">
        <f>OR(Table2[[#This Row],[match]]=0,ROUNDUP(_xlfn.NUMBERVALUE(Table2[[#This Row],[match]]),4)=ROUNDUP(_xlfn.NUMBERVALUE(Table2[[#This Row],[1/h]]),4))</f>
        <v>1</v>
      </c>
    </row>
    <row r="2814" spans="5:9">
      <c r="E2814" t="s">
        <v>3221</v>
      </c>
      <c r="F2814">
        <f>_xlfn.NUMBERVALUE(_xlfn.TEXTAFTER(Table2[[#This Row],[my new versions]]," ",-1))</f>
        <v>12673.550496858699</v>
      </c>
      <c r="G2814" t="str">
        <f>_xlfn.TEXTBEFORE(SUBSTITUTE(Table2[[#This Row],[my new versions]],"'","")," ")</f>
        <v>RXN-ME1_m_FWD-rt5549</v>
      </c>
      <c r="H2814">
        <f>_xlfn.XLOOKUP(Table2[[#This Row],[name]],Table1[name],Table1[1/h],0)</f>
        <v>0</v>
      </c>
      <c r="I2814" t="b">
        <f>OR(Table2[[#This Row],[match]]=0,ROUNDUP(_xlfn.NUMBERVALUE(Table2[[#This Row],[match]]),4)=ROUNDUP(_xlfn.NUMBERVALUE(Table2[[#This Row],[1/h]]),4))</f>
        <v>1</v>
      </c>
    </row>
    <row r="2815" spans="5:9">
      <c r="E2815" t="s">
        <v>3222</v>
      </c>
      <c r="F2815">
        <f>_xlfn.NUMBERVALUE(_xlfn.TEXTAFTER(Table2[[#This Row],[my new versions]]," ",-1))</f>
        <v>12673.550496858699</v>
      </c>
      <c r="G2815" t="str">
        <f>_xlfn.TEXTBEFORE(SUBSTITUTE(Table2[[#This Row],[my new versions]],"'","")," ")</f>
        <v>RXN-ME2_c_FWD-rt4393</v>
      </c>
      <c r="H2815">
        <f>_xlfn.XLOOKUP(Table2[[#This Row],[name]],Table1[name],Table1[1/h],0)</f>
        <v>0</v>
      </c>
      <c r="I2815" t="b">
        <f>OR(Table2[[#This Row],[match]]=0,ROUNDUP(_xlfn.NUMBERVALUE(Table2[[#This Row],[match]]),4)=ROUNDUP(_xlfn.NUMBERVALUE(Table2[[#This Row],[1/h]]),4))</f>
        <v>1</v>
      </c>
    </row>
    <row r="2816" spans="5:9">
      <c r="E2816" t="s">
        <v>3223</v>
      </c>
      <c r="F2816">
        <f>_xlfn.NUMBERVALUE(_xlfn.TEXTAFTER(Table2[[#This Row],[my new versions]]," ",-1))</f>
        <v>12673.550496858699</v>
      </c>
      <c r="G2816" t="str">
        <f>_xlfn.TEXTBEFORE(SUBSTITUTE(Table2[[#This Row],[my new versions]],"'","")," ")</f>
        <v>RXN-ME2_m_FWD-rt5549</v>
      </c>
      <c r="H2816">
        <f>_xlfn.XLOOKUP(Table2[[#This Row],[name]],Table1[name],Table1[1/h],0)</f>
        <v>0</v>
      </c>
      <c r="I2816" t="b">
        <f>OR(Table2[[#This Row],[match]]=0,ROUNDUP(_xlfn.NUMBERVALUE(Table2[[#This Row],[match]]),4)=ROUNDUP(_xlfn.NUMBERVALUE(Table2[[#This Row],[1/h]]),4))</f>
        <v>1</v>
      </c>
    </row>
    <row r="2817" spans="5:9">
      <c r="E2817" t="s">
        <v>3224</v>
      </c>
      <c r="F2817">
        <f>_xlfn.NUMBERVALUE(_xlfn.TEXTAFTER(Table2[[#This Row],[my new versions]]," ",-1))</f>
        <v>12673.550496858699</v>
      </c>
      <c r="G2817" t="str">
        <f>_xlfn.TEXTBEFORE(SUBSTITUTE(Table2[[#This Row],[my new versions]],"'","")," ")</f>
        <v>RXN-MERLACOR_c_FWD-rt5258_c</v>
      </c>
      <c r="H2817">
        <f>_xlfn.XLOOKUP(Table2[[#This Row],[name]],Table1[name],Table1[1/h],0)</f>
        <v>0</v>
      </c>
      <c r="I2817" t="b">
        <f>OR(Table2[[#This Row],[match]]=0,ROUNDUP(_xlfn.NUMBERVALUE(Table2[[#This Row],[match]]),4)=ROUNDUP(_xlfn.NUMBERVALUE(Table2[[#This Row],[1/h]]),4))</f>
        <v>1</v>
      </c>
    </row>
    <row r="2818" spans="5:9">
      <c r="E2818" t="s">
        <v>3225</v>
      </c>
      <c r="F2818">
        <f>_xlfn.NUMBERVALUE(_xlfn.TEXTAFTER(Table2[[#This Row],[my new versions]]," ",-1))</f>
        <v>12673.550496858699</v>
      </c>
      <c r="G2818" t="str">
        <f>_xlfn.TEXTBEFORE(SUBSTITUTE(Table2[[#This Row],[my new versions]],"'","")," ")</f>
        <v>RXN-MERLACOR_c_REV-rt5258_c</v>
      </c>
      <c r="H2818">
        <f>_xlfn.XLOOKUP(Table2[[#This Row],[name]],Table1[name],Table1[1/h],0)</f>
        <v>0</v>
      </c>
      <c r="I2818" t="b">
        <f>OR(Table2[[#This Row],[match]]=0,ROUNDUP(_xlfn.NUMBERVALUE(Table2[[#This Row],[match]]),4)=ROUNDUP(_xlfn.NUMBERVALUE(Table2[[#This Row],[1/h]]),4))</f>
        <v>1</v>
      </c>
    </row>
    <row r="2819" spans="5:9">
      <c r="E2819" t="s">
        <v>3226</v>
      </c>
      <c r="F2819">
        <f>_xlfn.NUMBERVALUE(_xlfn.TEXTAFTER(Table2[[#This Row],[my new versions]]," ",-1))</f>
        <v>1909.4825021028801</v>
      </c>
      <c r="G2819" t="str">
        <f>_xlfn.TEXTBEFORE(SUBSTITUTE(Table2[[#This Row],[my new versions]],"'","")," ")</f>
        <v>RXN-METAT_c_FWD-rt5403</v>
      </c>
      <c r="H2819">
        <f>_xlfn.XLOOKUP(Table2[[#This Row],[name]],Table1[name],Table1[1/h],0)</f>
        <v>1909.4825021028839</v>
      </c>
      <c r="I2819" t="b">
        <f>OR(Table2[[#This Row],[match]]=0,ROUNDUP(_xlfn.NUMBERVALUE(Table2[[#This Row],[match]]),4)=ROUNDUP(_xlfn.NUMBERVALUE(Table2[[#This Row],[1/h]]),4))</f>
        <v>1</v>
      </c>
    </row>
    <row r="2820" spans="5:9">
      <c r="E2820" t="s">
        <v>3227</v>
      </c>
      <c r="F2820">
        <f>_xlfn.NUMBERVALUE(_xlfn.TEXTAFTER(Table2[[#This Row],[my new versions]]," ",-1))</f>
        <v>12673.550496858699</v>
      </c>
      <c r="G2820" t="str">
        <f>_xlfn.TEXTBEFORE(SUBSTITUTE(Table2[[#This Row],[my new versions]],"'","")," ")</f>
        <v>RXN-METB1_c_FWD-rt3095</v>
      </c>
      <c r="H2820">
        <f>_xlfn.XLOOKUP(Table2[[#This Row],[name]],Table1[name],Table1[1/h],0)</f>
        <v>0</v>
      </c>
      <c r="I2820" t="b">
        <f>OR(Table2[[#This Row],[match]]=0,ROUNDUP(_xlfn.NUMBERVALUE(Table2[[#This Row],[match]]),4)=ROUNDUP(_xlfn.NUMBERVALUE(Table2[[#This Row],[1/h]]),4))</f>
        <v>1</v>
      </c>
    </row>
    <row r="2821" spans="5:9">
      <c r="E2821" t="s">
        <v>3228</v>
      </c>
      <c r="F2821">
        <f>_xlfn.NUMBERVALUE(_xlfn.TEXTAFTER(Table2[[#This Row],[my new versions]]," ",-1))</f>
        <v>12673.550496858699</v>
      </c>
      <c r="G2821" t="str">
        <f>_xlfn.TEXTBEFORE(SUBSTITUTE(Table2[[#This Row],[my new versions]],"'","")," ")</f>
        <v>RXN-METB1_c_FWD-rt8357</v>
      </c>
      <c r="H2821">
        <f>_xlfn.XLOOKUP(Table2[[#This Row],[name]],Table1[name],Table1[1/h],0)</f>
        <v>0</v>
      </c>
      <c r="I2821" t="b">
        <f>OR(Table2[[#This Row],[match]]=0,ROUNDUP(_xlfn.NUMBERVALUE(Table2[[#This Row],[match]]),4)=ROUNDUP(_xlfn.NUMBERVALUE(Table2[[#This Row],[1/h]]),4))</f>
        <v>1</v>
      </c>
    </row>
    <row r="2822" spans="5:9">
      <c r="E2822" t="s">
        <v>3229</v>
      </c>
      <c r="F2822">
        <f>_xlfn.NUMBERVALUE(_xlfn.TEXTAFTER(Table2[[#This Row],[my new versions]]," ",-1))</f>
        <v>12673.550496858699</v>
      </c>
      <c r="G2822" t="str">
        <f>_xlfn.TEXTBEFORE(SUBSTITUTE(Table2[[#This Row],[my new versions]],"'","")," ")</f>
        <v>RXN-METB1_c_FWD-rt8374</v>
      </c>
      <c r="H2822">
        <f>_xlfn.XLOOKUP(Table2[[#This Row],[name]],Table1[name],Table1[1/h],0)</f>
        <v>0</v>
      </c>
      <c r="I2822" t="b">
        <f>OR(Table2[[#This Row],[match]]=0,ROUNDUP(_xlfn.NUMBERVALUE(Table2[[#This Row],[match]]),4)=ROUNDUP(_xlfn.NUMBERVALUE(Table2[[#This Row],[1/h]]),4))</f>
        <v>1</v>
      </c>
    </row>
    <row r="2823" spans="5:9">
      <c r="E2823" t="s">
        <v>3230</v>
      </c>
      <c r="F2823">
        <f>_xlfn.NUMBERVALUE(_xlfn.TEXTAFTER(Table2[[#This Row],[my new versions]]," ",-1))</f>
        <v>1219.2589858199699</v>
      </c>
      <c r="G2823" t="str">
        <f>_xlfn.TEXTBEFORE(SUBSTITUTE(Table2[[#This Row],[my new versions]],"'","")," ")</f>
        <v>RXN-METS_c_FWD-rt1457</v>
      </c>
      <c r="H2823">
        <f>_xlfn.XLOOKUP(Table2[[#This Row],[name]],Table1[name],Table1[1/h],0)</f>
        <v>1219.2589858199688</v>
      </c>
      <c r="I2823" t="b">
        <f>OR(Table2[[#This Row],[match]]=0,ROUNDUP(_xlfn.NUMBERVALUE(Table2[[#This Row],[match]]),4)=ROUNDUP(_xlfn.NUMBERVALUE(Table2[[#This Row],[1/h]]),4))</f>
        <v>1</v>
      </c>
    </row>
    <row r="2824" spans="5:9">
      <c r="E2824" t="s">
        <v>3231</v>
      </c>
      <c r="F2824">
        <f>_xlfn.NUMBERVALUE(_xlfn.TEXTAFTER(Table2[[#This Row],[my new versions]]," ",-1))</f>
        <v>12673.550496858699</v>
      </c>
      <c r="G2824" t="str">
        <f>_xlfn.TEXTBEFORE(SUBSTITUTE(Table2[[#This Row],[my new versions]],"'","")," ")</f>
        <v>RXN-METt_c_m_FWD-UNKNOWN</v>
      </c>
      <c r="H2824">
        <f>_xlfn.XLOOKUP(Table2[[#This Row],[name]],Table1[name],Table1[1/h],0)</f>
        <v>0</v>
      </c>
      <c r="I2824" t="b">
        <f>OR(Table2[[#This Row],[match]]=0,ROUNDUP(_xlfn.NUMBERVALUE(Table2[[#This Row],[match]]),4)=ROUNDUP(_xlfn.NUMBERVALUE(Table2[[#This Row],[1/h]]),4))</f>
        <v>1</v>
      </c>
    </row>
    <row r="2825" spans="5:9">
      <c r="E2825" t="s">
        <v>3232</v>
      </c>
      <c r="F2825">
        <f>_xlfn.NUMBERVALUE(_xlfn.TEXTAFTER(Table2[[#This Row],[my new versions]]," ",-1))</f>
        <v>12673.550496858699</v>
      </c>
      <c r="G2825" t="str">
        <f>_xlfn.TEXTBEFORE(SUBSTITUTE(Table2[[#This Row],[my new versions]],"'","")," ")</f>
        <v>RXN-METtps_e_FWD-rt3257_e</v>
      </c>
      <c r="H2825">
        <f>_xlfn.XLOOKUP(Table2[[#This Row],[name]],Table1[name],Table1[1/h],0)</f>
        <v>0</v>
      </c>
      <c r="I2825" t="b">
        <f>OR(Table2[[#This Row],[match]]=0,ROUNDUP(_xlfn.NUMBERVALUE(Table2[[#This Row],[match]]),4)=ROUNDUP(_xlfn.NUMBERVALUE(Table2[[#This Row],[1/h]]),4))</f>
        <v>1</v>
      </c>
    </row>
    <row r="2826" spans="5:9">
      <c r="E2826" t="s">
        <v>3233</v>
      </c>
      <c r="F2826">
        <f>_xlfn.NUMBERVALUE(_xlfn.TEXTAFTER(Table2[[#This Row],[my new versions]]," ",-1))</f>
        <v>12673.550496858699</v>
      </c>
      <c r="G2826" t="str">
        <f>_xlfn.TEXTBEFORE(SUBSTITUTE(Table2[[#This Row],[my new versions]],"'","")," ")</f>
        <v>RXN-METtps_e_REV-rt3257_e</v>
      </c>
      <c r="H2826">
        <f>_xlfn.XLOOKUP(Table2[[#This Row],[name]],Table1[name],Table1[1/h],0)</f>
        <v>0</v>
      </c>
      <c r="I2826" t="b">
        <f>OR(Table2[[#This Row],[match]]=0,ROUNDUP(_xlfn.NUMBERVALUE(Table2[[#This Row],[match]]),4)=ROUNDUP(_xlfn.NUMBERVALUE(Table2[[#This Row],[1/h]]),4))</f>
        <v>1</v>
      </c>
    </row>
    <row r="2827" spans="5:9">
      <c r="E2827" t="s">
        <v>3234</v>
      </c>
      <c r="F2827">
        <f>_xlfn.NUMBERVALUE(_xlfn.TEXTAFTER(Table2[[#This Row],[my new versions]]," ",-1))</f>
        <v>12673.550496858699</v>
      </c>
      <c r="G2827" t="str">
        <f>_xlfn.TEXTBEFORE(SUBSTITUTE(Table2[[#This Row],[my new versions]],"'","")," ")</f>
        <v>RXN-METtps_e_FWD-rt5861</v>
      </c>
      <c r="H2827">
        <f>_xlfn.XLOOKUP(Table2[[#This Row],[name]],Table1[name],Table1[1/h],0)</f>
        <v>0</v>
      </c>
      <c r="I2827" t="b">
        <f>OR(Table2[[#This Row],[match]]=0,ROUNDUP(_xlfn.NUMBERVALUE(Table2[[#This Row],[match]]),4)=ROUNDUP(_xlfn.NUMBERVALUE(Table2[[#This Row],[1/h]]),4))</f>
        <v>1</v>
      </c>
    </row>
    <row r="2828" spans="5:9">
      <c r="E2828" t="s">
        <v>3235</v>
      </c>
      <c r="F2828">
        <f>_xlfn.NUMBERVALUE(_xlfn.TEXTAFTER(Table2[[#This Row],[my new versions]]," ",-1))</f>
        <v>12673.550496858699</v>
      </c>
      <c r="G2828" t="str">
        <f>_xlfn.TEXTBEFORE(SUBSTITUTE(Table2[[#This Row],[my new versions]],"'","")," ")</f>
        <v>RXN-METtps_e_REV-rt5861</v>
      </c>
      <c r="H2828">
        <f>_xlfn.XLOOKUP(Table2[[#This Row],[name]],Table1[name],Table1[1/h],0)</f>
        <v>0</v>
      </c>
      <c r="I2828" t="b">
        <f>OR(Table2[[#This Row],[match]]=0,ROUNDUP(_xlfn.NUMBERVALUE(Table2[[#This Row],[match]]),4)=ROUNDUP(_xlfn.NUMBERVALUE(Table2[[#This Row],[1/h]]),4))</f>
        <v>1</v>
      </c>
    </row>
    <row r="2829" spans="5:9">
      <c r="E2829" t="s">
        <v>3236</v>
      </c>
      <c r="F2829">
        <f>_xlfn.NUMBERVALUE(_xlfn.TEXTAFTER(Table2[[#This Row],[my new versions]]," ",-1))</f>
        <v>6.8107938090372997</v>
      </c>
      <c r="G2829" t="str">
        <f>_xlfn.TEXTBEFORE(SUBSTITUTE(Table2[[#This Row],[my new versions]],"'","")," ")</f>
        <v>RXN-METTRS_c_FWD-rt4772</v>
      </c>
      <c r="H2829">
        <f>_xlfn.XLOOKUP(Table2[[#This Row],[name]],Table1[name],Table1[1/h],0)</f>
        <v>6.8107938090372713</v>
      </c>
      <c r="I2829" t="b">
        <f>OR(Table2[[#This Row],[match]]=0,ROUNDUP(_xlfn.NUMBERVALUE(Table2[[#This Row],[match]]),4)=ROUNDUP(_xlfn.NUMBERVALUE(Table2[[#This Row],[1/h]]),4))</f>
        <v>1</v>
      </c>
    </row>
    <row r="2830" spans="5:9">
      <c r="E2830" t="s">
        <v>3237</v>
      </c>
      <c r="F2830">
        <f>_xlfn.NUMBERVALUE(_xlfn.TEXTAFTER(Table2[[#This Row],[my new versions]]," ",-1))</f>
        <v>12673.550496858699</v>
      </c>
      <c r="G2830" t="str">
        <f>_xlfn.TEXTBEFORE(SUBSTITUTE(Table2[[#This Row],[my new versions]],"'","")," ")</f>
        <v>RXN-METTRS_m_FWD-rt7150</v>
      </c>
      <c r="H2830">
        <f>_xlfn.XLOOKUP(Table2[[#This Row],[name]],Table1[name],Table1[1/h],0)</f>
        <v>0</v>
      </c>
      <c r="I2830" t="b">
        <f>OR(Table2[[#This Row],[match]]=0,ROUNDUP(_xlfn.NUMBERVALUE(Table2[[#This Row],[match]]),4)=ROUNDUP(_xlfn.NUMBERVALUE(Table2[[#This Row],[1/h]]),4))</f>
        <v>1</v>
      </c>
    </row>
    <row r="2831" spans="5:9">
      <c r="E2831" t="s">
        <v>3238</v>
      </c>
      <c r="F2831">
        <f>_xlfn.NUMBERVALUE(_xlfn.TEXTAFTER(Table2[[#This Row],[my new versions]]," ",-1))</f>
        <v>62852.349919877801</v>
      </c>
      <c r="G2831" t="str">
        <f>_xlfn.TEXTBEFORE(SUBSTITUTE(Table2[[#This Row],[my new versions]],"'","")," ")</f>
        <v>RXN-MEVK1_c_FWD-rt0390</v>
      </c>
      <c r="H2831">
        <f>_xlfn.XLOOKUP(Table2[[#This Row],[name]],Table1[name],Table1[1/h],0)</f>
        <v>62852.349919877641</v>
      </c>
      <c r="I2831" t="b">
        <f>OR(Table2[[#This Row],[match]]=0,ROUNDUP(_xlfn.NUMBERVALUE(Table2[[#This Row],[match]]),4)=ROUNDUP(_xlfn.NUMBERVALUE(Table2[[#This Row],[1/h]]),4))</f>
        <v>1</v>
      </c>
    </row>
    <row r="2832" spans="5:9">
      <c r="E2832" t="s">
        <v>3239</v>
      </c>
      <c r="F2832">
        <f>_xlfn.NUMBERVALUE(_xlfn.TEXTAFTER(Table2[[#This Row],[my new versions]]," ",-1))</f>
        <v>12673.550496858699</v>
      </c>
      <c r="G2832" t="str">
        <f>_xlfn.TEXTBEFORE(SUBSTITUTE(Table2[[#This Row],[my new versions]],"'","")," ")</f>
        <v>RXN-MEVK2_c_FWD-rt0390</v>
      </c>
      <c r="H2832">
        <f>_xlfn.XLOOKUP(Table2[[#This Row],[name]],Table1[name],Table1[1/h],0)</f>
        <v>0</v>
      </c>
      <c r="I2832" t="b">
        <f>OR(Table2[[#This Row],[match]]=0,ROUNDUP(_xlfn.NUMBERVALUE(Table2[[#This Row],[match]]),4)=ROUNDUP(_xlfn.NUMBERVALUE(Table2[[#This Row],[1/h]]),4))</f>
        <v>1</v>
      </c>
    </row>
    <row r="2833" spans="5:9">
      <c r="E2833" t="s">
        <v>3240</v>
      </c>
      <c r="F2833">
        <f>_xlfn.NUMBERVALUE(_xlfn.TEXTAFTER(Table2[[#This Row],[my new versions]]," ",-1))</f>
        <v>12673.550496858699</v>
      </c>
      <c r="G2833" t="str">
        <f>_xlfn.TEXTBEFORE(SUBSTITUTE(Table2[[#This Row],[my new versions]],"'","")," ")</f>
        <v>RXN-MEVK3_c_FWD-rt0390</v>
      </c>
      <c r="H2833">
        <f>_xlfn.XLOOKUP(Table2[[#This Row],[name]],Table1[name],Table1[1/h],0)</f>
        <v>0</v>
      </c>
      <c r="I2833" t="b">
        <f>OR(Table2[[#This Row],[match]]=0,ROUNDUP(_xlfn.NUMBERVALUE(Table2[[#This Row],[match]]),4)=ROUNDUP(_xlfn.NUMBERVALUE(Table2[[#This Row],[1/h]]),4))</f>
        <v>1</v>
      </c>
    </row>
    <row r="2834" spans="5:9">
      <c r="E2834" t="s">
        <v>3241</v>
      </c>
      <c r="F2834">
        <f>_xlfn.NUMBERVALUE(_xlfn.TEXTAFTER(Table2[[#This Row],[my new versions]]," ",-1))</f>
        <v>12673.550496858699</v>
      </c>
      <c r="G2834" t="str">
        <f>_xlfn.TEXTBEFORE(SUBSTITUTE(Table2[[#This Row],[my new versions]],"'","")," ")</f>
        <v>RXN-MEVK4_c_FWD-rt0390</v>
      </c>
      <c r="H2834">
        <f>_xlfn.XLOOKUP(Table2[[#This Row],[name]],Table1[name],Table1[1/h],0)</f>
        <v>0</v>
      </c>
      <c r="I2834" t="b">
        <f>OR(Table2[[#This Row],[match]]=0,ROUNDUP(_xlfn.NUMBERVALUE(Table2[[#This Row],[match]]),4)=ROUNDUP(_xlfn.NUMBERVALUE(Table2[[#This Row],[1/h]]),4))</f>
        <v>1</v>
      </c>
    </row>
    <row r="2835" spans="5:9">
      <c r="E2835" t="s">
        <v>3242</v>
      </c>
      <c r="F2835">
        <f>_xlfn.NUMBERVALUE(_xlfn.TEXTAFTER(Table2[[#This Row],[my new versions]]," ",-1))</f>
        <v>12673.550496858699</v>
      </c>
      <c r="G2835" t="str">
        <f>_xlfn.TEXTBEFORE(SUBSTITUTE(Table2[[#This Row],[my new versions]],"'","")," ")</f>
        <v>RXN-MEVt_c_e_FWD-SPONT</v>
      </c>
      <c r="H2835">
        <f>_xlfn.XLOOKUP(Table2[[#This Row],[name]],Table1[name],Table1[1/h],0)</f>
        <v>0</v>
      </c>
      <c r="I2835" t="b">
        <f>OR(Table2[[#This Row],[match]]=0,ROUNDUP(_xlfn.NUMBERVALUE(Table2[[#This Row],[match]]),4)=ROUNDUP(_xlfn.NUMBERVALUE(Table2[[#This Row],[1/h]]),4))</f>
        <v>1</v>
      </c>
    </row>
    <row r="2836" spans="5:9">
      <c r="E2836" t="s">
        <v>3243</v>
      </c>
      <c r="F2836">
        <f>_xlfn.NUMBERVALUE(_xlfn.TEXTAFTER(Table2[[#This Row],[my new versions]]," ",-1))</f>
        <v>12673.550496858699</v>
      </c>
      <c r="G2836" t="str">
        <f>_xlfn.TEXTBEFORE(SUBSTITUTE(Table2[[#This Row],[my new versions]],"'","")," ")</f>
        <v>RXN-MEVt_c_e_REV-SPONT</v>
      </c>
      <c r="H2836">
        <f>_xlfn.XLOOKUP(Table2[[#This Row],[name]],Table1[name],Table1[1/h],0)</f>
        <v>0</v>
      </c>
      <c r="I2836" t="b">
        <f>OR(Table2[[#This Row],[match]]=0,ROUNDUP(_xlfn.NUMBERVALUE(Table2[[#This Row],[match]]),4)=ROUNDUP(_xlfn.NUMBERVALUE(Table2[[#This Row],[1/h]]),4))</f>
        <v>1</v>
      </c>
    </row>
    <row r="2837" spans="5:9">
      <c r="E2837" t="s">
        <v>3244</v>
      </c>
      <c r="F2837">
        <f>_xlfn.NUMBERVALUE(_xlfn.TEXTAFTER(Table2[[#This Row],[my new versions]]," ",-1))</f>
        <v>12673.550496858699</v>
      </c>
      <c r="G2837" t="str">
        <f>_xlfn.TEXTBEFORE(SUBSTITUTE(Table2[[#This Row],[my new versions]],"'","")," ")</f>
        <v>RXN-MG2t_c_e_FWD-UNKNOWN</v>
      </c>
      <c r="H2837">
        <f>_xlfn.XLOOKUP(Table2[[#This Row],[name]],Table1[name],Table1[1/h],0)</f>
        <v>0</v>
      </c>
      <c r="I2837" t="b">
        <f>OR(Table2[[#This Row],[match]]=0,ROUNDUP(_xlfn.NUMBERVALUE(Table2[[#This Row],[match]]),4)=ROUNDUP(_xlfn.NUMBERVALUE(Table2[[#This Row],[1/h]]),4))</f>
        <v>1</v>
      </c>
    </row>
    <row r="2838" spans="5:9">
      <c r="E2838" t="s">
        <v>3245</v>
      </c>
      <c r="F2838">
        <f>_xlfn.NUMBERVALUE(_xlfn.TEXTAFTER(Table2[[#This Row],[my new versions]]," ",-1))</f>
        <v>12673.550496858699</v>
      </c>
      <c r="G2838" t="str">
        <f>_xlfn.TEXTBEFORE(SUBSTITUTE(Table2[[#This Row],[my new versions]],"'","")," ")</f>
        <v>RXN-MGCH_m_FWD-rt7760</v>
      </c>
      <c r="H2838">
        <f>_xlfn.XLOOKUP(Table2[[#This Row],[name]],Table1[name],Table1[1/h],0)</f>
        <v>0</v>
      </c>
      <c r="I2838" t="b">
        <f>OR(Table2[[#This Row],[match]]=0,ROUNDUP(_xlfn.NUMBERVALUE(Table2[[#This Row],[match]]),4)=ROUNDUP(_xlfn.NUMBERVALUE(Table2[[#This Row],[1/h]]),4))</f>
        <v>1</v>
      </c>
    </row>
    <row r="2839" spans="5:9">
      <c r="E2839" t="s">
        <v>3246</v>
      </c>
      <c r="F2839">
        <f>_xlfn.NUMBERVALUE(_xlfn.TEXTAFTER(Table2[[#This Row],[my new versions]]," ",-1))</f>
        <v>12673.550496858699</v>
      </c>
      <c r="G2839" t="str">
        <f>_xlfn.TEXTBEFORE(SUBSTITUTE(Table2[[#This Row],[my new versions]],"'","")," ")</f>
        <v>RXN-MGCH_m_REV-rt7760</v>
      </c>
      <c r="H2839">
        <f>_xlfn.XLOOKUP(Table2[[#This Row],[name]],Table1[name],Table1[1/h],0)</f>
        <v>0</v>
      </c>
      <c r="I2839" t="b">
        <f>OR(Table2[[#This Row],[match]]=0,ROUNDUP(_xlfn.NUMBERVALUE(Table2[[#This Row],[match]]),4)=ROUNDUP(_xlfn.NUMBERVALUE(Table2[[#This Row],[1/h]]),4))</f>
        <v>1</v>
      </c>
    </row>
    <row r="2840" spans="5:9">
      <c r="E2840" t="s">
        <v>3247</v>
      </c>
      <c r="F2840">
        <f>_xlfn.NUMBERVALUE(_xlfn.TEXTAFTER(Table2[[#This Row],[my new versions]]," ",-1))</f>
        <v>12673.550496858699</v>
      </c>
      <c r="G2840" t="str">
        <f>_xlfn.TEXTBEFORE(SUBSTITUTE(Table2[[#This Row],[my new versions]],"'","")," ")</f>
        <v>RXN-MGSA_c_FWD-UNKNOWN</v>
      </c>
      <c r="H2840">
        <f>_xlfn.XLOOKUP(Table2[[#This Row],[name]],Table1[name],Table1[1/h],0)</f>
        <v>0</v>
      </c>
      <c r="I2840" t="b">
        <f>OR(Table2[[#This Row],[match]]=0,ROUNDUP(_xlfn.NUMBERVALUE(Table2[[#This Row],[match]]),4)=ROUNDUP(_xlfn.NUMBERVALUE(Table2[[#This Row],[1/h]]),4))</f>
        <v>1</v>
      </c>
    </row>
    <row r="2841" spans="5:9">
      <c r="E2841" t="s">
        <v>3248</v>
      </c>
      <c r="F2841">
        <f>_xlfn.NUMBERVALUE(_xlfn.TEXTAFTER(Table2[[#This Row],[my new versions]]," ",-1))</f>
        <v>12673.550496858699</v>
      </c>
      <c r="G2841" t="str">
        <f>_xlfn.TEXTBEFORE(SUBSTITUTE(Table2[[#This Row],[my new versions]],"'","")," ")</f>
        <v>RXN-MHPGLUT_c_FWD-rt1457</v>
      </c>
      <c r="H2841">
        <f>_xlfn.XLOOKUP(Table2[[#This Row],[name]],Table1[name],Table1[1/h],0)</f>
        <v>0</v>
      </c>
      <c r="I2841" t="b">
        <f>OR(Table2[[#This Row],[match]]=0,ROUNDUP(_xlfn.NUMBERVALUE(Table2[[#This Row],[match]]),4)=ROUNDUP(_xlfn.NUMBERVALUE(Table2[[#This Row],[1/h]]),4))</f>
        <v>1</v>
      </c>
    </row>
    <row r="2842" spans="5:9">
      <c r="E2842" t="s">
        <v>3249</v>
      </c>
      <c r="F2842">
        <f>_xlfn.NUMBERVALUE(_xlfn.TEXTAFTER(Table2[[#This Row],[my new versions]]," ",-1))</f>
        <v>12673.550496858699</v>
      </c>
      <c r="G2842" t="str">
        <f>_xlfn.TEXTBEFORE(SUBSTITUTE(Table2[[#This Row],[my new versions]],"'","")," ")</f>
        <v>RXN-MI13456Pt_c_n_FWD-SPONT</v>
      </c>
      <c r="H2842">
        <f>_xlfn.XLOOKUP(Table2[[#This Row],[name]],Table1[name],Table1[1/h],0)</f>
        <v>0</v>
      </c>
      <c r="I2842" t="b">
        <f>OR(Table2[[#This Row],[match]]=0,ROUNDUP(_xlfn.NUMBERVALUE(Table2[[#This Row],[match]]),4)=ROUNDUP(_xlfn.NUMBERVALUE(Table2[[#This Row],[1/h]]),4))</f>
        <v>1</v>
      </c>
    </row>
    <row r="2843" spans="5:9">
      <c r="E2843" t="s">
        <v>3250</v>
      </c>
      <c r="F2843">
        <f>_xlfn.NUMBERVALUE(_xlfn.TEXTAFTER(Table2[[#This Row],[my new versions]]," ",-1))</f>
        <v>12673.550496858699</v>
      </c>
      <c r="G2843" t="str">
        <f>_xlfn.TEXTBEFORE(SUBSTITUTE(Table2[[#This Row],[my new versions]],"'","")," ")</f>
        <v>RXN-MI13456Pt_c_n_REV-SPONT</v>
      </c>
      <c r="H2843">
        <f>_xlfn.XLOOKUP(Table2[[#This Row],[name]],Table1[name],Table1[1/h],0)</f>
        <v>0</v>
      </c>
      <c r="I2843" t="b">
        <f>OR(Table2[[#This Row],[match]]=0,ROUNDUP(_xlfn.NUMBERVALUE(Table2[[#This Row],[match]]),4)=ROUNDUP(_xlfn.NUMBERVALUE(Table2[[#This Row],[1/h]]),4))</f>
        <v>1</v>
      </c>
    </row>
    <row r="2844" spans="5:9">
      <c r="E2844" t="s">
        <v>3251</v>
      </c>
      <c r="F2844">
        <f>_xlfn.NUMBERVALUE(_xlfn.TEXTAFTER(Table2[[#This Row],[my new versions]]," ",-1))</f>
        <v>12673.550496858699</v>
      </c>
      <c r="G2844" t="str">
        <f>_xlfn.TEXTBEFORE(SUBSTITUTE(Table2[[#This Row],[my new versions]],"'","")," ")</f>
        <v>RXN-MI134PPH_c_FWD-rt6885</v>
      </c>
      <c r="H2844">
        <f>_xlfn.XLOOKUP(Table2[[#This Row],[name]],Table1[name],Table1[1/h],0)</f>
        <v>0</v>
      </c>
      <c r="I2844" t="b">
        <f>OR(Table2[[#This Row],[match]]=0,ROUNDUP(_xlfn.NUMBERVALUE(Table2[[#This Row],[match]]),4)=ROUNDUP(_xlfn.NUMBERVALUE(Table2[[#This Row],[1/h]]),4))</f>
        <v>1</v>
      </c>
    </row>
    <row r="2845" spans="5:9">
      <c r="E2845" t="s">
        <v>3252</v>
      </c>
      <c r="F2845">
        <f>_xlfn.NUMBERVALUE(_xlfn.TEXTAFTER(Table2[[#This Row],[my new versions]]," ",-1))</f>
        <v>12673.550496858699</v>
      </c>
      <c r="G2845" t="str">
        <f>_xlfn.TEXTBEFORE(SUBSTITUTE(Table2[[#This Row],[my new versions]],"'","")," ")</f>
        <v>RXN-MI134PPH_c_REV-rt6885</v>
      </c>
      <c r="H2845">
        <f>_xlfn.XLOOKUP(Table2[[#This Row],[name]],Table1[name],Table1[1/h],0)</f>
        <v>0</v>
      </c>
      <c r="I2845" t="b">
        <f>OR(Table2[[#This Row],[match]]=0,ROUNDUP(_xlfn.NUMBERVALUE(Table2[[#This Row],[match]]),4)=ROUNDUP(_xlfn.NUMBERVALUE(Table2[[#This Row],[1/h]]),4))</f>
        <v>1</v>
      </c>
    </row>
    <row r="2846" spans="5:9">
      <c r="E2846" t="s">
        <v>3253</v>
      </c>
      <c r="F2846">
        <f>_xlfn.NUMBERVALUE(_xlfn.TEXTAFTER(Table2[[#This Row],[my new versions]]," ",-1))</f>
        <v>12673.550496858699</v>
      </c>
      <c r="G2846" t="str">
        <f>_xlfn.TEXTBEFORE(SUBSTITUTE(Table2[[#This Row],[my new versions]],"'","")," ")</f>
        <v>RXN-MI1PP_c_FWD-rt5340</v>
      </c>
      <c r="H2846">
        <f>_xlfn.XLOOKUP(Table2[[#This Row],[name]],Table1[name],Table1[1/h],0)</f>
        <v>0</v>
      </c>
      <c r="I2846" t="b">
        <f>OR(Table2[[#This Row],[match]]=0,ROUNDUP(_xlfn.NUMBERVALUE(Table2[[#This Row],[match]]),4)=ROUNDUP(_xlfn.NUMBERVALUE(Table2[[#This Row],[1/h]]),4))</f>
        <v>1</v>
      </c>
    </row>
    <row r="2847" spans="5:9">
      <c r="E2847" t="s">
        <v>3254</v>
      </c>
      <c r="F2847">
        <f>_xlfn.NUMBERVALUE(_xlfn.TEXTAFTER(Table2[[#This Row],[my new versions]]," ",-1))</f>
        <v>12673.550496858699</v>
      </c>
      <c r="G2847" t="str">
        <f>_xlfn.TEXTBEFORE(SUBSTITUTE(Table2[[#This Row],[my new versions]],"'","")," ")</f>
        <v>RXN-MI1PP_c_FWD-rt8001</v>
      </c>
      <c r="H2847">
        <f>_xlfn.XLOOKUP(Table2[[#This Row],[name]],Table1[name],Table1[1/h],0)</f>
        <v>0</v>
      </c>
      <c r="I2847" t="b">
        <f>OR(Table2[[#This Row],[match]]=0,ROUNDUP(_xlfn.NUMBERVALUE(Table2[[#This Row],[match]]),4)=ROUNDUP(_xlfn.NUMBERVALUE(Table2[[#This Row],[1/h]]),4))</f>
        <v>1</v>
      </c>
    </row>
    <row r="2848" spans="5:9">
      <c r="E2848" t="s">
        <v>3255</v>
      </c>
      <c r="F2848">
        <f>_xlfn.NUMBERVALUE(_xlfn.TEXTAFTER(Table2[[#This Row],[my new versions]]," ",-1))</f>
        <v>12673.550496858699</v>
      </c>
      <c r="G2848" t="str">
        <f>_xlfn.TEXTBEFORE(SUBSTITUTE(Table2[[#This Row],[my new versions]],"'","")," ")</f>
        <v>RXN-MI1Pt_c_r_FWD-SPONT</v>
      </c>
      <c r="H2848">
        <f>_xlfn.XLOOKUP(Table2[[#This Row],[name]],Table1[name],Table1[1/h],0)</f>
        <v>0</v>
      </c>
      <c r="I2848" t="b">
        <f>OR(Table2[[#This Row],[match]]=0,ROUNDUP(_xlfn.NUMBERVALUE(Table2[[#This Row],[match]]),4)=ROUNDUP(_xlfn.NUMBERVALUE(Table2[[#This Row],[1/h]]),4))</f>
        <v>1</v>
      </c>
    </row>
    <row r="2849" spans="5:9">
      <c r="E2849" t="s">
        <v>3256</v>
      </c>
      <c r="F2849">
        <f>_xlfn.NUMBERVALUE(_xlfn.TEXTAFTER(Table2[[#This Row],[my new versions]]," ",-1))</f>
        <v>12673.550496858699</v>
      </c>
      <c r="G2849" t="str">
        <f>_xlfn.TEXTBEFORE(SUBSTITUTE(Table2[[#This Row],[my new versions]],"'","")," ")</f>
        <v>RXN-MI1Pt_c_r_REV-SPONT</v>
      </c>
      <c r="H2849">
        <f>_xlfn.XLOOKUP(Table2[[#This Row],[name]],Table1[name],Table1[1/h],0)</f>
        <v>0</v>
      </c>
      <c r="I2849" t="b">
        <f>OR(Table2[[#This Row],[match]]=0,ROUNDUP(_xlfn.NUMBERVALUE(Table2[[#This Row],[match]]),4)=ROUNDUP(_xlfn.NUMBERVALUE(Table2[[#This Row],[1/h]]),4))</f>
        <v>1</v>
      </c>
    </row>
    <row r="2850" spans="5:9">
      <c r="E2850" t="s">
        <v>3257</v>
      </c>
      <c r="F2850">
        <f>_xlfn.NUMBERVALUE(_xlfn.TEXTAFTER(Table2[[#This Row],[my new versions]]," ",-1))</f>
        <v>12673.550496858699</v>
      </c>
      <c r="G2850" t="str">
        <f>_xlfn.TEXTBEFORE(SUBSTITUTE(Table2[[#This Row],[my new versions]],"'","")," ")</f>
        <v>RXN-MIP2Ct_g_r_FWD-SPONT</v>
      </c>
      <c r="H2850">
        <f>_xlfn.XLOOKUP(Table2[[#This Row],[name]],Table1[name],Table1[1/h],0)</f>
        <v>0</v>
      </c>
      <c r="I2850" t="b">
        <f>OR(Table2[[#This Row],[match]]=0,ROUNDUP(_xlfn.NUMBERVALUE(Table2[[#This Row],[match]]),4)=ROUNDUP(_xlfn.NUMBERVALUE(Table2[[#This Row],[1/h]]),4))</f>
        <v>1</v>
      </c>
    </row>
    <row r="2851" spans="5:9">
      <c r="E2851" t="s">
        <v>3258</v>
      </c>
      <c r="F2851">
        <f>_xlfn.NUMBERVALUE(_xlfn.TEXTAFTER(Table2[[#This Row],[my new versions]]," ",-1))</f>
        <v>12673.550496858699</v>
      </c>
      <c r="G2851" t="str">
        <f>_xlfn.TEXTBEFORE(SUBSTITUTE(Table2[[#This Row],[my new versions]],"'","")," ")</f>
        <v>RXN-MIP2Ct_g_r_REV-SPONT</v>
      </c>
      <c r="H2851">
        <f>_xlfn.XLOOKUP(Table2[[#This Row],[name]],Table1[name],Table1[1/h],0)</f>
        <v>0</v>
      </c>
      <c r="I2851" t="b">
        <f>OR(Table2[[#This Row],[match]]=0,ROUNDUP(_xlfn.NUMBERVALUE(Table2[[#This Row],[match]]),4)=ROUNDUP(_xlfn.NUMBERVALUE(Table2[[#This Row],[1/h]]),4))</f>
        <v>1</v>
      </c>
    </row>
    <row r="2852" spans="5:9">
      <c r="E2852" t="s">
        <v>3259</v>
      </c>
      <c r="F2852">
        <f>_xlfn.NUMBERVALUE(_xlfn.TEXTAFTER(Table2[[#This Row],[my new versions]]," ",-1))</f>
        <v>12673.550496858699</v>
      </c>
      <c r="G2852" t="str">
        <f>_xlfn.TEXTBEFORE(SUBSTITUTE(Table2[[#This Row],[my new versions]],"'","")," ")</f>
        <v>RXN-MIPCS_g_FWD-rt8085</v>
      </c>
      <c r="H2852">
        <f>_xlfn.XLOOKUP(Table2[[#This Row],[name]],Table1[name],Table1[1/h],0)</f>
        <v>0</v>
      </c>
      <c r="I2852" t="b">
        <f>OR(Table2[[#This Row],[match]]=0,ROUNDUP(_xlfn.NUMBERVALUE(Table2[[#This Row],[match]]),4)=ROUNDUP(_xlfn.NUMBERVALUE(Table2[[#This Row],[1/h]]),4))</f>
        <v>1</v>
      </c>
    </row>
    <row r="2853" spans="5:9">
      <c r="E2853" t="s">
        <v>3260</v>
      </c>
      <c r="F2853">
        <f>_xlfn.NUMBERVALUE(_xlfn.TEXTAFTER(Table2[[#This Row],[my new versions]]," ",-1))</f>
        <v>12673.550496858699</v>
      </c>
      <c r="G2853" t="str">
        <f>_xlfn.TEXTBEFORE(SUBSTITUTE(Table2[[#This Row],[my new versions]],"'","")," ")</f>
        <v>RXN-MIPCt_g_r_FWD-SPONT</v>
      </c>
      <c r="H2853">
        <f>_xlfn.XLOOKUP(Table2[[#This Row],[name]],Table1[name],Table1[1/h],0)</f>
        <v>0</v>
      </c>
      <c r="I2853" t="b">
        <f>OR(Table2[[#This Row],[match]]=0,ROUNDUP(_xlfn.NUMBERVALUE(Table2[[#This Row],[match]]),4)=ROUNDUP(_xlfn.NUMBERVALUE(Table2[[#This Row],[1/h]]),4))</f>
        <v>1</v>
      </c>
    </row>
    <row r="2854" spans="5:9">
      <c r="E2854" t="s">
        <v>3261</v>
      </c>
      <c r="F2854">
        <f>_xlfn.NUMBERVALUE(_xlfn.TEXTAFTER(Table2[[#This Row],[my new versions]]," ",-1))</f>
        <v>12673.550496858699</v>
      </c>
      <c r="G2854" t="str">
        <f>_xlfn.TEXTBEFORE(SUBSTITUTE(Table2[[#This Row],[my new versions]],"'","")," ")</f>
        <v>RXN-MIPCt_g_r_REV-SPONT</v>
      </c>
      <c r="H2854">
        <f>_xlfn.XLOOKUP(Table2[[#This Row],[name]],Table1[name],Table1[1/h],0)</f>
        <v>0</v>
      </c>
      <c r="I2854" t="b">
        <f>OR(Table2[[#This Row],[match]]=0,ROUNDUP(_xlfn.NUMBERVALUE(Table2[[#This Row],[match]]),4)=ROUNDUP(_xlfn.NUMBERVALUE(Table2[[#This Row],[1/h]]),4))</f>
        <v>1</v>
      </c>
    </row>
    <row r="2855" spans="5:9">
      <c r="E2855" t="s">
        <v>3262</v>
      </c>
      <c r="F2855">
        <f>_xlfn.NUMBERVALUE(_xlfn.TEXTAFTER(Table2[[#This Row],[my new versions]]," ",-1))</f>
        <v>12673.550496858699</v>
      </c>
      <c r="G2855" t="str">
        <f>_xlfn.TEXTBEFORE(SUBSTITUTE(Table2[[#This Row],[my new versions]],"'","")," ")</f>
        <v>RXN-MN2t_c_e_FWD-UNKNOWN</v>
      </c>
      <c r="H2855">
        <f>_xlfn.XLOOKUP(Table2[[#This Row],[name]],Table1[name],Table1[1/h],0)</f>
        <v>0</v>
      </c>
      <c r="I2855" t="b">
        <f>OR(Table2[[#This Row],[match]]=0,ROUNDUP(_xlfn.NUMBERVALUE(Table2[[#This Row],[match]]),4)=ROUNDUP(_xlfn.NUMBERVALUE(Table2[[#This Row],[1/h]]),4))</f>
        <v>1</v>
      </c>
    </row>
    <row r="2856" spans="5:9">
      <c r="E2856" t="s">
        <v>3263</v>
      </c>
      <c r="F2856">
        <f>_xlfn.NUMBERVALUE(_xlfn.TEXTAFTER(Table2[[#This Row],[my new versions]]," ",-1))</f>
        <v>12673.550496858699</v>
      </c>
      <c r="G2856" t="str">
        <f>_xlfn.TEXTBEFORE(SUBSTITUTE(Table2[[#This Row],[my new versions]],"'","")," ")</f>
        <v>RXN-MOBDt_c_e_FWD-UNKNOWN</v>
      </c>
      <c r="H2856">
        <f>_xlfn.XLOOKUP(Table2[[#This Row],[name]],Table1[name],Table1[1/h],0)</f>
        <v>0</v>
      </c>
      <c r="I2856" t="b">
        <f>OR(Table2[[#This Row],[match]]=0,ROUNDUP(_xlfn.NUMBERVALUE(Table2[[#This Row],[match]]),4)=ROUNDUP(_xlfn.NUMBERVALUE(Table2[[#This Row],[1/h]]),4))</f>
        <v>1</v>
      </c>
    </row>
    <row r="2857" spans="5:9">
      <c r="E2857" t="s">
        <v>3264</v>
      </c>
      <c r="F2857">
        <f>_xlfn.NUMBERVALUE(_xlfn.TEXTAFTER(Table2[[#This Row],[my new versions]]," ",-1))</f>
        <v>12673.550496858699</v>
      </c>
      <c r="G2857" t="str">
        <f>_xlfn.TEXTBEFORE(SUBSTITUTE(Table2[[#This Row],[my new versions]],"'","")," ")</f>
        <v>RXN-MPYRCNST_c_FWD-rt7838</v>
      </c>
      <c r="H2857">
        <f>_xlfn.XLOOKUP(Table2[[#This Row],[name]],Table1[name],Table1[1/h],0)</f>
        <v>0</v>
      </c>
      <c r="I2857" t="b">
        <f>OR(Table2[[#This Row],[match]]=0,ROUNDUP(_xlfn.NUMBERVALUE(Table2[[#This Row],[match]]),4)=ROUNDUP(_xlfn.NUMBERVALUE(Table2[[#This Row],[1/h]]),4))</f>
        <v>1</v>
      </c>
    </row>
    <row r="2858" spans="5:9">
      <c r="E2858" t="s">
        <v>3265</v>
      </c>
      <c r="F2858">
        <f>_xlfn.NUMBERVALUE(_xlfn.TEXTAFTER(Table2[[#This Row],[my new versions]]," ",-1))</f>
        <v>12673.550496858699</v>
      </c>
      <c r="G2858" t="str">
        <f>_xlfn.TEXTBEFORE(SUBSTITUTE(Table2[[#This Row],[my new versions]],"'","")," ")</f>
        <v>RXN-MPYRCNST_c_REV-rt7838</v>
      </c>
      <c r="H2858">
        <f>_xlfn.XLOOKUP(Table2[[#This Row],[name]],Table1[name],Table1[1/h],0)</f>
        <v>0</v>
      </c>
      <c r="I2858" t="b">
        <f>OR(Table2[[#This Row],[match]]=0,ROUNDUP(_xlfn.NUMBERVALUE(Table2[[#This Row],[match]]),4)=ROUNDUP(_xlfn.NUMBERVALUE(Table2[[#This Row],[1/h]]),4))</f>
        <v>1</v>
      </c>
    </row>
    <row r="2859" spans="5:9">
      <c r="E2859" t="s">
        <v>3266</v>
      </c>
      <c r="F2859">
        <f>_xlfn.NUMBERVALUE(_xlfn.TEXTAFTER(Table2[[#This Row],[my new versions]]," ",-1))</f>
        <v>17.767997565088798</v>
      </c>
      <c r="G2859" t="str">
        <f>_xlfn.TEXTBEFORE(SUBSTITUTE(Table2[[#This Row],[my new versions]],"'","")," ")</f>
        <v>RXN-MTAP_c_FWD-rt0004</v>
      </c>
      <c r="H2859">
        <f>_xlfn.XLOOKUP(Table2[[#This Row],[name]],Table1[name],Table1[1/h],0)</f>
        <v>17.767997565088788</v>
      </c>
      <c r="I2859" t="b">
        <f>OR(Table2[[#This Row],[match]]=0,ROUNDUP(_xlfn.NUMBERVALUE(Table2[[#This Row],[match]]),4)=ROUNDUP(_xlfn.NUMBERVALUE(Table2[[#This Row],[1/h]]),4))</f>
        <v>1</v>
      </c>
    </row>
    <row r="2860" spans="5:9">
      <c r="E2860" t="s">
        <v>3267</v>
      </c>
      <c r="F2860">
        <f>_xlfn.NUMBERVALUE(_xlfn.TEXTAFTER(Table2[[#This Row],[my new versions]]," ",-1))</f>
        <v>12673.550496858699</v>
      </c>
      <c r="G2860" t="str">
        <f>_xlfn.TEXTBEFORE(SUBSTITUTE(Table2[[#This Row],[my new versions]],"'","")," ")</f>
        <v>RXN-MTHFC_c_FWD-UNKNOWN</v>
      </c>
      <c r="H2860">
        <f>_xlfn.XLOOKUP(Table2[[#This Row],[name]],Table1[name],Table1[1/h],0)</f>
        <v>0</v>
      </c>
      <c r="I2860" t="b">
        <f>OR(Table2[[#This Row],[match]]=0,ROUNDUP(_xlfn.NUMBERVALUE(Table2[[#This Row],[match]]),4)=ROUNDUP(_xlfn.NUMBERVALUE(Table2[[#This Row],[1/h]]),4))</f>
        <v>1</v>
      </c>
    </row>
    <row r="2861" spans="5:9">
      <c r="E2861" t="s">
        <v>3268</v>
      </c>
      <c r="F2861">
        <f>_xlfn.NUMBERVALUE(_xlfn.TEXTAFTER(Table2[[#This Row],[my new versions]]," ",-1))</f>
        <v>12673.550496858699</v>
      </c>
      <c r="G2861" t="str">
        <f>_xlfn.TEXTBEFORE(SUBSTITUTE(Table2[[#This Row],[my new versions]],"'","")," ")</f>
        <v>RXN-MTHFC_c_REV-UNKNOWN</v>
      </c>
      <c r="H2861">
        <f>_xlfn.XLOOKUP(Table2[[#This Row],[name]],Table1[name],Table1[1/h],0)</f>
        <v>0</v>
      </c>
      <c r="I2861" t="b">
        <f>OR(Table2[[#This Row],[match]]=0,ROUNDUP(_xlfn.NUMBERVALUE(Table2[[#This Row],[match]]),4)=ROUNDUP(_xlfn.NUMBERVALUE(Table2[[#This Row],[1/h]]),4))</f>
        <v>1</v>
      </c>
    </row>
    <row r="2862" spans="5:9">
      <c r="E2862" t="s">
        <v>3269</v>
      </c>
      <c r="F2862">
        <f>_xlfn.NUMBERVALUE(_xlfn.TEXTAFTER(Table2[[#This Row],[my new versions]]," ",-1))</f>
        <v>12673.550496858699</v>
      </c>
      <c r="G2862" t="str">
        <f>_xlfn.TEXTBEFORE(SUBSTITUTE(Table2[[#This Row],[my new versions]],"'","")," ")</f>
        <v>RXN-MTHFC_m_FWD-rt6998</v>
      </c>
      <c r="H2862">
        <f>_xlfn.XLOOKUP(Table2[[#This Row],[name]],Table1[name],Table1[1/h],0)</f>
        <v>0</v>
      </c>
      <c r="I2862" t="b">
        <f>OR(Table2[[#This Row],[match]]=0,ROUNDUP(_xlfn.NUMBERVALUE(Table2[[#This Row],[match]]),4)=ROUNDUP(_xlfn.NUMBERVALUE(Table2[[#This Row],[1/h]]),4))</f>
        <v>1</v>
      </c>
    </row>
    <row r="2863" spans="5:9">
      <c r="E2863" t="s">
        <v>3270</v>
      </c>
      <c r="F2863">
        <f>_xlfn.NUMBERVALUE(_xlfn.TEXTAFTER(Table2[[#This Row],[my new versions]]," ",-1))</f>
        <v>12673.550496858699</v>
      </c>
      <c r="G2863" t="str">
        <f>_xlfn.TEXTBEFORE(SUBSTITUTE(Table2[[#This Row],[my new versions]],"'","")," ")</f>
        <v>RXN-MTHFC_m_REV-rt6998</v>
      </c>
      <c r="H2863">
        <f>_xlfn.XLOOKUP(Table2[[#This Row],[name]],Table1[name],Table1[1/h],0)</f>
        <v>0</v>
      </c>
      <c r="I2863" t="b">
        <f>OR(Table2[[#This Row],[match]]=0,ROUNDUP(_xlfn.NUMBERVALUE(Table2[[#This Row],[match]]),4)=ROUNDUP(_xlfn.NUMBERVALUE(Table2[[#This Row],[1/h]]),4))</f>
        <v>1</v>
      </c>
    </row>
    <row r="2864" spans="5:9">
      <c r="E2864" t="s">
        <v>3271</v>
      </c>
      <c r="F2864">
        <f>_xlfn.NUMBERVALUE(_xlfn.TEXTAFTER(Table2[[#This Row],[my new versions]]," ",-1))</f>
        <v>7188.7160581982398</v>
      </c>
      <c r="G2864" t="str">
        <f>_xlfn.TEXTBEFORE(SUBSTITUTE(Table2[[#This Row],[my new versions]],"'","")," ")</f>
        <v>RXN-MTHFD_c_FWD-rt6998</v>
      </c>
      <c r="H2864">
        <f>_xlfn.XLOOKUP(Table2[[#This Row],[name]],Table1[name],Table1[1/h],0)</f>
        <v>7188.716058198228</v>
      </c>
      <c r="I2864" t="b">
        <f>OR(Table2[[#This Row],[match]]=0,ROUNDUP(_xlfn.NUMBERVALUE(Table2[[#This Row],[match]]),4)=ROUNDUP(_xlfn.NUMBERVALUE(Table2[[#This Row],[1/h]]),4))</f>
        <v>1</v>
      </c>
    </row>
    <row r="2865" spans="5:9">
      <c r="E2865" t="s">
        <v>3272</v>
      </c>
      <c r="F2865">
        <f>_xlfn.NUMBERVALUE(_xlfn.TEXTAFTER(Table2[[#This Row],[my new versions]]," ",-1))</f>
        <v>12673.550496858699</v>
      </c>
      <c r="G2865" t="str">
        <f>_xlfn.TEXTBEFORE(SUBSTITUTE(Table2[[#This Row],[my new versions]],"'","")," ")</f>
        <v>RXN-MTHFD_c_REV-rt6998</v>
      </c>
      <c r="H2865">
        <f>_xlfn.XLOOKUP(Table2[[#This Row],[name]],Table1[name],Table1[1/h],0)</f>
        <v>0</v>
      </c>
      <c r="I2865" t="b">
        <f>OR(Table2[[#This Row],[match]]=0,ROUNDUP(_xlfn.NUMBERVALUE(Table2[[#This Row],[match]]),4)=ROUNDUP(_xlfn.NUMBERVALUE(Table2[[#This Row],[1/h]]),4))</f>
        <v>1</v>
      </c>
    </row>
    <row r="2866" spans="5:9">
      <c r="E2866" t="s">
        <v>3273</v>
      </c>
      <c r="F2866">
        <f>_xlfn.NUMBERVALUE(_xlfn.TEXTAFTER(Table2[[#This Row],[my new versions]]," ",-1))</f>
        <v>12673.550496858699</v>
      </c>
      <c r="G2866" t="str">
        <f>_xlfn.TEXTBEFORE(SUBSTITUTE(Table2[[#This Row],[my new versions]],"'","")," ")</f>
        <v>RXN-MTHFD_m_FWD-rt6998</v>
      </c>
      <c r="H2866">
        <f>_xlfn.XLOOKUP(Table2[[#This Row],[name]],Table1[name],Table1[1/h],0)</f>
        <v>0</v>
      </c>
      <c r="I2866" t="b">
        <f>OR(Table2[[#This Row],[match]]=0,ROUNDUP(_xlfn.NUMBERVALUE(Table2[[#This Row],[match]]),4)=ROUNDUP(_xlfn.NUMBERVALUE(Table2[[#This Row],[1/h]]),4))</f>
        <v>1</v>
      </c>
    </row>
    <row r="2867" spans="5:9">
      <c r="E2867" t="s">
        <v>3274</v>
      </c>
      <c r="F2867">
        <f>_xlfn.NUMBERVALUE(_xlfn.TEXTAFTER(Table2[[#This Row],[my new versions]]," ",-1))</f>
        <v>12673.550496858699</v>
      </c>
      <c r="G2867" t="str">
        <f>_xlfn.TEXTBEFORE(SUBSTITUTE(Table2[[#This Row],[my new versions]],"'","")," ")</f>
        <v>RXN-MTHFD_m_REV-rt6998</v>
      </c>
      <c r="H2867">
        <f>_xlfn.XLOOKUP(Table2[[#This Row],[name]],Table1[name],Table1[1/h],0)</f>
        <v>0</v>
      </c>
      <c r="I2867" t="b">
        <f>OR(Table2[[#This Row],[match]]=0,ROUNDUP(_xlfn.NUMBERVALUE(Table2[[#This Row],[match]]),4)=ROUNDUP(_xlfn.NUMBERVALUE(Table2[[#This Row],[1/h]]),4))</f>
        <v>1</v>
      </c>
    </row>
    <row r="2868" spans="5:9">
      <c r="E2868" t="s">
        <v>3275</v>
      </c>
      <c r="F2868">
        <f>_xlfn.NUMBERVALUE(_xlfn.TEXTAFTER(Table2[[#This Row],[my new versions]]," ",-1))</f>
        <v>12673.550496858699</v>
      </c>
      <c r="G2868" t="str">
        <f>_xlfn.TEXTBEFORE(SUBSTITUTE(Table2[[#This Row],[my new versions]],"'","")," ")</f>
        <v>RXN-MTHFD2i_c_FWD-rt4257</v>
      </c>
      <c r="H2868">
        <f>_xlfn.XLOOKUP(Table2[[#This Row],[name]],Table1[name],Table1[1/h],0)</f>
        <v>0</v>
      </c>
      <c r="I2868" t="b">
        <f>OR(Table2[[#This Row],[match]]=0,ROUNDUP(_xlfn.NUMBERVALUE(Table2[[#This Row],[match]]),4)=ROUNDUP(_xlfn.NUMBERVALUE(Table2[[#This Row],[1/h]]),4))</f>
        <v>1</v>
      </c>
    </row>
    <row r="2869" spans="5:9">
      <c r="E2869" t="s">
        <v>3276</v>
      </c>
      <c r="F2869">
        <f>_xlfn.NUMBERVALUE(_xlfn.TEXTAFTER(Table2[[#This Row],[my new versions]]," ",-1))</f>
        <v>53980.4286710796</v>
      </c>
      <c r="G2869" t="str">
        <f>_xlfn.TEXTBEFORE(SUBSTITUTE(Table2[[#This Row],[my new versions]],"'","")," ")</f>
        <v>RXN-MTHFR3_c_FWD-MET1213</v>
      </c>
      <c r="H2869">
        <f>_xlfn.XLOOKUP(Table2[[#This Row],[name]],Table1[name],Table1[1/h],0)</f>
        <v>53980.428671079484</v>
      </c>
      <c r="I2869" t="b">
        <f>OR(Table2[[#This Row],[match]]=0,ROUNDUP(_xlfn.NUMBERVALUE(Table2[[#This Row],[match]]),4)=ROUNDUP(_xlfn.NUMBERVALUE(Table2[[#This Row],[1/h]]),4))</f>
        <v>1</v>
      </c>
    </row>
    <row r="2870" spans="5:9">
      <c r="E2870" t="s">
        <v>3277</v>
      </c>
      <c r="F2870">
        <f>_xlfn.NUMBERVALUE(_xlfn.TEXTAFTER(Table2[[#This Row],[my new versions]]," ",-1))</f>
        <v>12673.550496858699</v>
      </c>
      <c r="G2870" t="str">
        <f>_xlfn.TEXTBEFORE(SUBSTITUTE(Table2[[#This Row],[my new versions]],"'","")," ")</f>
        <v>RXN-MTMOHT_m_FWD-rt0075</v>
      </c>
      <c r="H2870">
        <f>_xlfn.XLOOKUP(Table2[[#This Row],[name]],Table1[name],Table1[1/h],0)</f>
        <v>0</v>
      </c>
      <c r="I2870" t="b">
        <f>OR(Table2[[#This Row],[match]]=0,ROUNDUP(_xlfn.NUMBERVALUE(Table2[[#This Row],[match]]),4)=ROUNDUP(_xlfn.NUMBERVALUE(Table2[[#This Row],[1/h]]),4))</f>
        <v>1</v>
      </c>
    </row>
    <row r="2871" spans="5:9">
      <c r="E2871" t="s">
        <v>3278</v>
      </c>
      <c r="F2871">
        <f>_xlfn.NUMBERVALUE(_xlfn.TEXTAFTER(Table2[[#This Row],[my new versions]]," ",-1))</f>
        <v>18.1155771821843</v>
      </c>
      <c r="G2871" t="str">
        <f>_xlfn.TEXTBEFORE(SUBSTITUTE(Table2[[#This Row],[my new versions]],"'","")," ")</f>
        <v>RXN-MTRI_c_FWD-rt5017</v>
      </c>
      <c r="H2871">
        <f>_xlfn.XLOOKUP(Table2[[#This Row],[name]],Table1[name],Table1[1/h],0)</f>
        <v>18.115577182184364</v>
      </c>
      <c r="I2871" t="b">
        <f>OR(Table2[[#This Row],[match]]=0,ROUNDUP(_xlfn.NUMBERVALUE(Table2[[#This Row],[match]]),4)=ROUNDUP(_xlfn.NUMBERVALUE(Table2[[#This Row],[1/h]]),4))</f>
        <v>1</v>
      </c>
    </row>
    <row r="2872" spans="5:9">
      <c r="E2872" t="s">
        <v>3279</v>
      </c>
      <c r="F2872">
        <f>_xlfn.NUMBERVALUE(_xlfn.TEXTAFTER(Table2[[#This Row],[my new versions]]," ",-1))</f>
        <v>12673.550496858699</v>
      </c>
      <c r="G2872" t="str">
        <f>_xlfn.TEXTBEFORE(SUBSTITUTE(Table2[[#This Row],[my new versions]],"'","")," ")</f>
        <v>RXN-MTRI_c_REV-rt5017</v>
      </c>
      <c r="H2872">
        <f>_xlfn.XLOOKUP(Table2[[#This Row],[name]],Table1[name],Table1[1/h],0)</f>
        <v>0</v>
      </c>
      <c r="I2872" t="b">
        <f>OR(Table2[[#This Row],[match]]=0,ROUNDUP(_xlfn.NUMBERVALUE(Table2[[#This Row],[match]]),4)=ROUNDUP(_xlfn.NUMBERVALUE(Table2[[#This Row],[1/h]]),4))</f>
        <v>1</v>
      </c>
    </row>
    <row r="2873" spans="5:9">
      <c r="E2873" t="s">
        <v>3280</v>
      </c>
      <c r="F2873">
        <f>_xlfn.NUMBERVALUE(_xlfn.TEXTAFTER(Table2[[#This Row],[my new versions]]," ",-1))</f>
        <v>12673.550496858699</v>
      </c>
      <c r="G2873" t="str">
        <f>_xlfn.TEXTBEFORE(SUBSTITUTE(Table2[[#This Row],[my new versions]],"'","")," ")</f>
        <v>RXN-MUCOCI_c_FWD-rt5684</v>
      </c>
      <c r="H2873">
        <f>_xlfn.XLOOKUP(Table2[[#This Row],[name]],Table1[name],Table1[1/h],0)</f>
        <v>0</v>
      </c>
      <c r="I2873" t="b">
        <f>OR(Table2[[#This Row],[match]]=0,ROUNDUP(_xlfn.NUMBERVALUE(Table2[[#This Row],[match]]),4)=ROUNDUP(_xlfn.NUMBERVALUE(Table2[[#This Row],[1/h]]),4))</f>
        <v>1</v>
      </c>
    </row>
    <row r="2874" spans="5:9">
      <c r="E2874" t="s">
        <v>3281</v>
      </c>
      <c r="F2874">
        <f>_xlfn.NUMBERVALUE(_xlfn.TEXTAFTER(Table2[[#This Row],[my new versions]]," ",-1))</f>
        <v>12673.550496858699</v>
      </c>
      <c r="G2874" t="str">
        <f>_xlfn.TEXTBEFORE(SUBSTITUTE(Table2[[#This Row],[my new versions]],"'","")," ")</f>
        <v>RXN-MUCOCI_c_REV-rt5684</v>
      </c>
      <c r="H2874">
        <f>_xlfn.XLOOKUP(Table2[[#This Row],[name]],Table1[name],Table1[1/h],0)</f>
        <v>0</v>
      </c>
      <c r="I2874" t="b">
        <f>OR(Table2[[#This Row],[match]]=0,ROUNDUP(_xlfn.NUMBERVALUE(Table2[[#This Row],[match]]),4)=ROUNDUP(_xlfn.NUMBERVALUE(Table2[[#This Row],[1/h]]),4))</f>
        <v>1</v>
      </c>
    </row>
    <row r="2875" spans="5:9">
      <c r="E2875" t="s">
        <v>3282</v>
      </c>
      <c r="F2875">
        <f>_xlfn.NUMBERVALUE(_xlfn.TEXTAFTER(Table2[[#This Row],[my new versions]]," ",-1))</f>
        <v>12673.550496858699</v>
      </c>
      <c r="G2875" t="str">
        <f>_xlfn.TEXTBEFORE(SUBSTITUTE(Table2[[#This Row],[my new versions]],"'","")," ")</f>
        <v>RXN-MUCOCI_e_FWD-rt4254</v>
      </c>
      <c r="H2875">
        <f>_xlfn.XLOOKUP(Table2[[#This Row],[name]],Table1[name],Table1[1/h],0)</f>
        <v>0</v>
      </c>
      <c r="I2875" t="b">
        <f>OR(Table2[[#This Row],[match]]=0,ROUNDUP(_xlfn.NUMBERVALUE(Table2[[#This Row],[match]]),4)=ROUNDUP(_xlfn.NUMBERVALUE(Table2[[#This Row],[1/h]]),4))</f>
        <v>1</v>
      </c>
    </row>
    <row r="2876" spans="5:9">
      <c r="E2876" t="s">
        <v>3283</v>
      </c>
      <c r="F2876">
        <f>_xlfn.NUMBERVALUE(_xlfn.TEXTAFTER(Table2[[#This Row],[my new versions]]," ",-1))</f>
        <v>12673.550496858699</v>
      </c>
      <c r="G2876" t="str">
        <f>_xlfn.TEXTBEFORE(SUBSTITUTE(Table2[[#This Row],[my new versions]],"'","")," ")</f>
        <v>RXN-MUCOCI_e_REV-rt4254</v>
      </c>
      <c r="H2876">
        <f>_xlfn.XLOOKUP(Table2[[#This Row],[name]],Table1[name],Table1[1/h],0)</f>
        <v>0</v>
      </c>
      <c r="I2876" t="b">
        <f>OR(Table2[[#This Row],[match]]=0,ROUNDUP(_xlfn.NUMBERVALUE(Table2[[#This Row],[match]]),4)=ROUNDUP(_xlfn.NUMBERVALUE(Table2[[#This Row],[1/h]]),4))</f>
        <v>1</v>
      </c>
    </row>
    <row r="2877" spans="5:9">
      <c r="E2877" t="s">
        <v>3284</v>
      </c>
      <c r="F2877">
        <f>_xlfn.NUMBERVALUE(_xlfn.TEXTAFTER(Table2[[#This Row],[my new versions]]," ",-1))</f>
        <v>5694.7510487090303</v>
      </c>
      <c r="G2877" t="str">
        <f>_xlfn.TEXTBEFORE(SUBSTITUTE(Table2[[#This Row],[my new versions]],"'","")," ")</f>
        <v>RXN-NACt_c_e_FWD-rt3853</v>
      </c>
      <c r="H2877">
        <f>_xlfn.XLOOKUP(Table2[[#This Row],[name]],Table1[name],Table1[1/h],0)</f>
        <v>5694.7510487090167</v>
      </c>
      <c r="I2877" t="b">
        <f>OR(Table2[[#This Row],[match]]=0,ROUNDUP(_xlfn.NUMBERVALUE(Table2[[#This Row],[match]]),4)=ROUNDUP(_xlfn.NUMBERVALUE(Table2[[#This Row],[1/h]]),4))</f>
        <v>1</v>
      </c>
    </row>
    <row r="2878" spans="5:9">
      <c r="E2878" t="s">
        <v>3285</v>
      </c>
      <c r="F2878">
        <f>_xlfn.NUMBERVALUE(_xlfn.TEXTAFTER(Table2[[#This Row],[my new versions]]," ",-1))</f>
        <v>12673.550496858699</v>
      </c>
      <c r="G2878" t="str">
        <f>_xlfn.TEXTBEFORE(SUBSTITUTE(Table2[[#This Row],[my new versions]],"'","")," ")</f>
        <v>RXN-NACt_c_e_REV-rt3853</v>
      </c>
      <c r="H2878">
        <f>_xlfn.XLOOKUP(Table2[[#This Row],[name]],Table1[name],Table1[1/h],0)</f>
        <v>0</v>
      </c>
      <c r="I2878" t="b">
        <f>OR(Table2[[#This Row],[match]]=0,ROUNDUP(_xlfn.NUMBERVALUE(Table2[[#This Row],[match]]),4)=ROUNDUP(_xlfn.NUMBERVALUE(Table2[[#This Row],[1/h]]),4))</f>
        <v>1</v>
      </c>
    </row>
    <row r="2879" spans="5:9">
      <c r="E2879" t="s">
        <v>3286</v>
      </c>
      <c r="F2879">
        <f>_xlfn.NUMBERVALUE(_xlfn.TEXTAFTER(Table2[[#This Row],[my new versions]]," ",-1))</f>
        <v>12673.550496858699</v>
      </c>
      <c r="G2879" t="str">
        <f>_xlfn.TEXTBEFORE(SUBSTITUTE(Table2[[#This Row],[my new versions]],"'","")," ")</f>
        <v>RXN-NADDP_x_FWD-rt4066</v>
      </c>
      <c r="H2879">
        <f>_xlfn.XLOOKUP(Table2[[#This Row],[name]],Table1[name],Table1[1/h],0)</f>
        <v>0</v>
      </c>
      <c r="I2879" t="b">
        <f>OR(Table2[[#This Row],[match]]=0,ROUNDUP(_xlfn.NUMBERVALUE(Table2[[#This Row],[match]]),4)=ROUNDUP(_xlfn.NUMBERVALUE(Table2[[#This Row],[1/h]]),4))</f>
        <v>1</v>
      </c>
    </row>
    <row r="2880" spans="5:9">
      <c r="E2880" t="s">
        <v>3287</v>
      </c>
      <c r="F2880">
        <f>_xlfn.NUMBERVALUE(_xlfn.TEXTAFTER(Table2[[#This Row],[my new versions]]," ",-1))</f>
        <v>10760504.5043173</v>
      </c>
      <c r="G2880" t="str">
        <f>_xlfn.TEXTBEFORE(SUBSTITUTE(Table2[[#This Row],[my new versions]],"'","")," ")</f>
        <v>RXN-NADHcplxI_c_m_FWD-NADHCPLX0</v>
      </c>
      <c r="H2880">
        <f>_xlfn.XLOOKUP(Table2[[#This Row],[name]],Table1[name],Table1[1/h],0)</f>
        <v>10760504.504317343</v>
      </c>
      <c r="I2880" t="b">
        <f>OR(Table2[[#This Row],[match]]=0,ROUNDUP(_xlfn.NUMBERVALUE(Table2[[#This Row],[match]]),4)=ROUNDUP(_xlfn.NUMBERVALUE(Table2[[#This Row],[1/h]]),4))</f>
        <v>1</v>
      </c>
    </row>
    <row r="2881" spans="5:9">
      <c r="E2881" t="s">
        <v>3288</v>
      </c>
      <c r="F2881">
        <f>_xlfn.NUMBERVALUE(_xlfn.TEXTAFTER(Table2[[#This Row],[my new versions]]," ",-1))</f>
        <v>10760504.5043173</v>
      </c>
      <c r="G2881" t="str">
        <f>_xlfn.TEXTBEFORE(SUBSTITUTE(Table2[[#This Row],[my new versions]],"'","")," ")</f>
        <v>RXN-NADHcplxI_c_m_FWD-NADHCPLX1</v>
      </c>
      <c r="H2881">
        <f>_xlfn.XLOOKUP(Table2[[#This Row],[name]],Table1[name],Table1[1/h],0)</f>
        <v>10760504.504317343</v>
      </c>
      <c r="I2881" t="b">
        <f>OR(Table2[[#This Row],[match]]=0,ROUNDUP(_xlfn.NUMBERVALUE(Table2[[#This Row],[match]]),4)=ROUNDUP(_xlfn.NUMBERVALUE(Table2[[#This Row],[1/h]]),4))</f>
        <v>1</v>
      </c>
    </row>
    <row r="2882" spans="5:9">
      <c r="E2882" t="s">
        <v>3289</v>
      </c>
      <c r="F2882">
        <f>_xlfn.NUMBERVALUE(_xlfn.TEXTAFTER(Table2[[#This Row],[my new versions]]," ",-1))</f>
        <v>10760504.5043173</v>
      </c>
      <c r="G2882" t="str">
        <f>_xlfn.TEXTBEFORE(SUBSTITUTE(Table2[[#This Row],[my new versions]],"'","")," ")</f>
        <v>RXN-NADHcplxI_c_m_FWD-NADHCPLX2</v>
      </c>
      <c r="H2882">
        <f>_xlfn.XLOOKUP(Table2[[#This Row],[name]],Table1[name],Table1[1/h],0)</f>
        <v>10760504.504317343</v>
      </c>
      <c r="I2882" t="b">
        <f>OR(Table2[[#This Row],[match]]=0,ROUNDUP(_xlfn.NUMBERVALUE(Table2[[#This Row],[match]]),4)=ROUNDUP(_xlfn.NUMBERVALUE(Table2[[#This Row],[1/h]]),4))</f>
        <v>1</v>
      </c>
    </row>
    <row r="2883" spans="5:9">
      <c r="E2883" t="s">
        <v>3290</v>
      </c>
      <c r="F2883">
        <f>_xlfn.NUMBERVALUE(_xlfn.TEXTAFTER(Table2[[#This Row],[my new versions]]," ",-1))</f>
        <v>10760504.5043173</v>
      </c>
      <c r="G2883" t="str">
        <f>_xlfn.TEXTBEFORE(SUBSTITUTE(Table2[[#This Row],[my new versions]],"'","")," ")</f>
        <v>RXN-NADHcplxI_c_m_FWD-NADHCPLX3</v>
      </c>
      <c r="H2883">
        <f>_xlfn.XLOOKUP(Table2[[#This Row],[name]],Table1[name],Table1[1/h],0)</f>
        <v>10760504.504317343</v>
      </c>
      <c r="I2883" t="b">
        <f>OR(Table2[[#This Row],[match]]=0,ROUNDUP(_xlfn.NUMBERVALUE(Table2[[#This Row],[match]]),4)=ROUNDUP(_xlfn.NUMBERVALUE(Table2[[#This Row],[1/h]]),4))</f>
        <v>1</v>
      </c>
    </row>
    <row r="2884" spans="5:9">
      <c r="E2884" t="s">
        <v>3291</v>
      </c>
      <c r="F2884">
        <f>_xlfn.NUMBERVALUE(_xlfn.TEXTAFTER(Table2[[#This Row],[my new versions]]," ",-1))</f>
        <v>10760504.5043173</v>
      </c>
      <c r="G2884" t="str">
        <f>_xlfn.TEXTBEFORE(SUBSTITUTE(Table2[[#This Row],[my new versions]],"'","")," ")</f>
        <v>RXN-NADHcplxI_c_m_FWD-NADHCPLX4</v>
      </c>
      <c r="H2884">
        <f>_xlfn.XLOOKUP(Table2[[#This Row],[name]],Table1[name],Table1[1/h],0)</f>
        <v>10760504.504317343</v>
      </c>
      <c r="I2884" t="b">
        <f>OR(Table2[[#This Row],[match]]=0,ROUNDUP(_xlfn.NUMBERVALUE(Table2[[#This Row],[match]]),4)=ROUNDUP(_xlfn.NUMBERVALUE(Table2[[#This Row],[1/h]]),4))</f>
        <v>1</v>
      </c>
    </row>
    <row r="2885" spans="5:9">
      <c r="E2885" t="s">
        <v>3292</v>
      </c>
      <c r="F2885">
        <f>_xlfn.NUMBERVALUE(_xlfn.TEXTAFTER(Table2[[#This Row],[my new versions]]," ",-1))</f>
        <v>10760504.5043173</v>
      </c>
      <c r="G2885" t="str">
        <f>_xlfn.TEXTBEFORE(SUBSTITUTE(Table2[[#This Row],[my new versions]],"'","")," ")</f>
        <v>RXN-NADHcplxI_c_m_FWD-NADHCPLX5</v>
      </c>
      <c r="H2885">
        <f>_xlfn.XLOOKUP(Table2[[#This Row],[name]],Table1[name],Table1[1/h],0)</f>
        <v>10760504.504317343</v>
      </c>
      <c r="I2885" t="b">
        <f>OR(Table2[[#This Row],[match]]=0,ROUNDUP(_xlfn.NUMBERVALUE(Table2[[#This Row],[match]]),4)=ROUNDUP(_xlfn.NUMBERVALUE(Table2[[#This Row],[1/h]]),4))</f>
        <v>1</v>
      </c>
    </row>
    <row r="2886" spans="5:9">
      <c r="E2886" t="s">
        <v>3293</v>
      </c>
      <c r="F2886">
        <f>_xlfn.NUMBERVALUE(_xlfn.TEXTAFTER(Table2[[#This Row],[my new versions]]," ",-1))</f>
        <v>10760504.5043173</v>
      </c>
      <c r="G2886" t="str">
        <f>_xlfn.TEXTBEFORE(SUBSTITUTE(Table2[[#This Row],[my new versions]],"'","")," ")</f>
        <v>RXN-NADHcplxI_c_m_FWD-NADHCPLX6</v>
      </c>
      <c r="H2886">
        <f>_xlfn.XLOOKUP(Table2[[#This Row],[name]],Table1[name],Table1[1/h],0)</f>
        <v>10760504.504317343</v>
      </c>
      <c r="I2886" t="b">
        <f>OR(Table2[[#This Row],[match]]=0,ROUNDUP(_xlfn.NUMBERVALUE(Table2[[#This Row],[match]]),4)=ROUNDUP(_xlfn.NUMBERVALUE(Table2[[#This Row],[1/h]]),4))</f>
        <v>1</v>
      </c>
    </row>
    <row r="2887" spans="5:9">
      <c r="E2887" t="s">
        <v>3294</v>
      </c>
      <c r="F2887">
        <f>_xlfn.NUMBERVALUE(_xlfn.TEXTAFTER(Table2[[#This Row],[my new versions]]," ",-1))</f>
        <v>10760504.5043173</v>
      </c>
      <c r="G2887" t="str">
        <f>_xlfn.TEXTBEFORE(SUBSTITUTE(Table2[[#This Row],[my new versions]],"'","")," ")</f>
        <v>RXN-NADHcplxI_c_m_FWD-NADHCPLX7</v>
      </c>
      <c r="H2887">
        <f>_xlfn.XLOOKUP(Table2[[#This Row],[name]],Table1[name],Table1[1/h],0)</f>
        <v>10760504.504317343</v>
      </c>
      <c r="I2887" t="b">
        <f>OR(Table2[[#This Row],[match]]=0,ROUNDUP(_xlfn.NUMBERVALUE(Table2[[#This Row],[match]]),4)=ROUNDUP(_xlfn.NUMBERVALUE(Table2[[#This Row],[1/h]]),4))</f>
        <v>1</v>
      </c>
    </row>
    <row r="2888" spans="5:9">
      <c r="E2888" t="s">
        <v>3295</v>
      </c>
      <c r="F2888">
        <f>_xlfn.NUMBERVALUE(_xlfn.TEXTAFTER(Table2[[#This Row],[my new versions]]," ",-1))</f>
        <v>10760504.5043173</v>
      </c>
      <c r="G2888" t="str">
        <f>_xlfn.TEXTBEFORE(SUBSTITUTE(Table2[[#This Row],[my new versions]],"'","")," ")</f>
        <v>RXN-NADHcplxI_c_m_FWD-NADHCPLX8</v>
      </c>
      <c r="H2888">
        <f>_xlfn.XLOOKUP(Table2[[#This Row],[name]],Table1[name],Table1[1/h],0)</f>
        <v>10760504.504317343</v>
      </c>
      <c r="I2888" t="b">
        <f>OR(Table2[[#This Row],[match]]=0,ROUNDUP(_xlfn.NUMBERVALUE(Table2[[#This Row],[match]]),4)=ROUNDUP(_xlfn.NUMBERVALUE(Table2[[#This Row],[1/h]]),4))</f>
        <v>1</v>
      </c>
    </row>
    <row r="2889" spans="5:9">
      <c r="E2889" t="s">
        <v>3296</v>
      </c>
      <c r="F2889">
        <f>_xlfn.NUMBERVALUE(_xlfn.TEXTAFTER(Table2[[#This Row],[my new versions]]," ",-1))</f>
        <v>638.27101648463895</v>
      </c>
      <c r="G2889" t="str">
        <f>_xlfn.TEXTBEFORE(SUBSTITUTE(Table2[[#This Row],[my new versions]],"'","")," ")</f>
        <v>RXN-NADHK1_c_FWD-rt1814_c</v>
      </c>
      <c r="H2889">
        <f>_xlfn.XLOOKUP(Table2[[#This Row],[name]],Table1[name],Table1[1/h],0)</f>
        <v>638.2710164846377</v>
      </c>
      <c r="I2889" t="b">
        <f>OR(Table2[[#This Row],[match]]=0,ROUNDUP(_xlfn.NUMBERVALUE(Table2[[#This Row],[match]]),4)=ROUNDUP(_xlfn.NUMBERVALUE(Table2[[#This Row],[1/h]]),4))</f>
        <v>1</v>
      </c>
    </row>
    <row r="2890" spans="5:9">
      <c r="E2890" t="s">
        <v>3297</v>
      </c>
      <c r="F2890">
        <f>_xlfn.NUMBERVALUE(_xlfn.TEXTAFTER(Table2[[#This Row],[my new versions]]," ",-1))</f>
        <v>12673.550496858699</v>
      </c>
      <c r="G2890" t="str">
        <f>_xlfn.TEXTBEFORE(SUBSTITUTE(Table2[[#This Row],[my new versions]],"'","")," ")</f>
        <v>RXN-NADHK1_m_FWD-rt1814_m</v>
      </c>
      <c r="H2890">
        <f>_xlfn.XLOOKUP(Table2[[#This Row],[name]],Table1[name],Table1[1/h],0)</f>
        <v>0</v>
      </c>
      <c r="I2890" t="b">
        <f>OR(Table2[[#This Row],[match]]=0,ROUNDUP(_xlfn.NUMBERVALUE(Table2[[#This Row],[match]]),4)=ROUNDUP(_xlfn.NUMBERVALUE(Table2[[#This Row],[1/h]]),4))</f>
        <v>1</v>
      </c>
    </row>
    <row r="2891" spans="5:9">
      <c r="E2891" t="s">
        <v>3298</v>
      </c>
      <c r="F2891">
        <f>_xlfn.NUMBERVALUE(_xlfn.TEXTAFTER(Table2[[#This Row],[my new versions]]," ",-1))</f>
        <v>153853.579391693</v>
      </c>
      <c r="G2891" t="str">
        <f>_xlfn.TEXTBEFORE(SUBSTITUTE(Table2[[#This Row],[my new versions]],"'","")," ")</f>
        <v>RXN-NADHq9_c_FWD-rt0604</v>
      </c>
      <c r="H2891">
        <f>_xlfn.XLOOKUP(Table2[[#This Row],[name]],Table1[name],Table1[1/h],0)</f>
        <v>153853.57939169341</v>
      </c>
      <c r="I2891" t="b">
        <f>OR(Table2[[#This Row],[match]]=0,ROUNDUP(_xlfn.NUMBERVALUE(Table2[[#This Row],[match]]),4)=ROUNDUP(_xlfn.NUMBERVALUE(Table2[[#This Row],[1/h]]),4))</f>
        <v>1</v>
      </c>
    </row>
    <row r="2892" spans="5:9">
      <c r="E2892" t="s">
        <v>3299</v>
      </c>
      <c r="F2892">
        <f>_xlfn.NUMBERVALUE(_xlfn.TEXTAFTER(Table2[[#This Row],[my new versions]]," ",-1))</f>
        <v>12673.550496858699</v>
      </c>
      <c r="G2892" t="str">
        <f>_xlfn.TEXTBEFORE(SUBSTITUTE(Table2[[#This Row],[my new versions]],"'","")," ")</f>
        <v>RXN-NADHq9_c_FWD-rt1441</v>
      </c>
      <c r="H2892">
        <f>_xlfn.XLOOKUP(Table2[[#This Row],[name]],Table1[name],Table1[1/h],0)</f>
        <v>0</v>
      </c>
      <c r="I2892" t="b">
        <f>OR(Table2[[#This Row],[match]]=0,ROUNDUP(_xlfn.NUMBERVALUE(Table2[[#This Row],[match]]),4)=ROUNDUP(_xlfn.NUMBERVALUE(Table2[[#This Row],[1/h]]),4))</f>
        <v>1</v>
      </c>
    </row>
    <row r="2893" spans="5:9">
      <c r="E2893" t="s">
        <v>3300</v>
      </c>
      <c r="F2893">
        <f>_xlfn.NUMBERVALUE(_xlfn.TEXTAFTER(Table2[[#This Row],[my new versions]]," ",-1))</f>
        <v>12673.550496858699</v>
      </c>
      <c r="G2893" t="str">
        <f>_xlfn.TEXTBEFORE(SUBSTITUTE(Table2[[#This Row],[my new versions]],"'","")," ")</f>
        <v>RXN-NADHt_c_rm_FWD-SPONT</v>
      </c>
      <c r="H2893">
        <f>_xlfn.XLOOKUP(Table2[[#This Row],[name]],Table1[name],Table1[1/h],0)</f>
        <v>0</v>
      </c>
      <c r="I2893" t="b">
        <f>OR(Table2[[#This Row],[match]]=0,ROUNDUP(_xlfn.NUMBERVALUE(Table2[[#This Row],[match]]),4)=ROUNDUP(_xlfn.NUMBERVALUE(Table2[[#This Row],[1/h]]),4))</f>
        <v>1</v>
      </c>
    </row>
    <row r="2894" spans="5:9">
      <c r="E2894" t="s">
        <v>3301</v>
      </c>
      <c r="F2894">
        <f>_xlfn.NUMBERVALUE(_xlfn.TEXTAFTER(Table2[[#This Row],[my new versions]]," ",-1))</f>
        <v>12673.550496858699</v>
      </c>
      <c r="G2894" t="str">
        <f>_xlfn.TEXTBEFORE(SUBSTITUTE(Table2[[#This Row],[my new versions]],"'","")," ")</f>
        <v>RXN-NADHt_c_rm_REV-SPONT</v>
      </c>
      <c r="H2894">
        <f>_xlfn.XLOOKUP(Table2[[#This Row],[name]],Table1[name],Table1[1/h],0)</f>
        <v>0</v>
      </c>
      <c r="I2894" t="b">
        <f>OR(Table2[[#This Row],[match]]=0,ROUNDUP(_xlfn.NUMBERVALUE(Table2[[#This Row],[match]]),4)=ROUNDUP(_xlfn.NUMBERVALUE(Table2[[#This Row],[1/h]]),4))</f>
        <v>1</v>
      </c>
    </row>
    <row r="2895" spans="5:9">
      <c r="E2895" t="s">
        <v>3302</v>
      </c>
      <c r="F2895">
        <f>_xlfn.NUMBERVALUE(_xlfn.TEXTAFTER(Table2[[#This Row],[my new versions]]," ",-1))</f>
        <v>12673.550496858699</v>
      </c>
      <c r="G2895" t="str">
        <f>_xlfn.TEXTBEFORE(SUBSTITUTE(Table2[[#This Row],[my new versions]],"'","")," ")</f>
        <v>RXN-NADK_c_FWD-rt1814_c</v>
      </c>
      <c r="H2895">
        <f>_xlfn.XLOOKUP(Table2[[#This Row],[name]],Table1[name],Table1[1/h],0)</f>
        <v>0</v>
      </c>
      <c r="I2895" t="b">
        <f>OR(Table2[[#This Row],[match]]=0,ROUNDUP(_xlfn.NUMBERVALUE(Table2[[#This Row],[match]]),4)=ROUNDUP(_xlfn.NUMBERVALUE(Table2[[#This Row],[1/h]]),4))</f>
        <v>1</v>
      </c>
    </row>
    <row r="2896" spans="5:9">
      <c r="E2896" t="s">
        <v>3303</v>
      </c>
      <c r="F2896">
        <f>_xlfn.NUMBERVALUE(_xlfn.TEXTAFTER(Table2[[#This Row],[my new versions]]," ",-1))</f>
        <v>12673.550496858699</v>
      </c>
      <c r="G2896" t="str">
        <f>_xlfn.TEXTBEFORE(SUBSTITUTE(Table2[[#This Row],[my new versions]],"'","")," ")</f>
        <v>RXN-NADK_m_FWD-rt1814_m</v>
      </c>
      <c r="H2896">
        <f>_xlfn.XLOOKUP(Table2[[#This Row],[name]],Table1[name],Table1[1/h],0)</f>
        <v>0</v>
      </c>
      <c r="I2896" t="b">
        <f>OR(Table2[[#This Row],[match]]=0,ROUNDUP(_xlfn.NUMBERVALUE(Table2[[#This Row],[match]]),4)=ROUNDUP(_xlfn.NUMBERVALUE(Table2[[#This Row],[1/h]]),4))</f>
        <v>1</v>
      </c>
    </row>
    <row r="2897" spans="5:9">
      <c r="E2897" t="s">
        <v>3304</v>
      </c>
      <c r="F2897">
        <f>_xlfn.NUMBERVALUE(_xlfn.TEXTAFTER(Table2[[#This Row],[my new versions]]," ",-1))</f>
        <v>12673.550496858699</v>
      </c>
      <c r="G2897" t="str">
        <f>_xlfn.TEXTBEFORE(SUBSTITUTE(Table2[[#This Row],[my new versions]],"'","")," ")</f>
        <v>RXN-NADN_n_FWD-rt3107</v>
      </c>
      <c r="H2897">
        <f>_xlfn.XLOOKUP(Table2[[#This Row],[name]],Table1[name],Table1[1/h],0)</f>
        <v>0</v>
      </c>
      <c r="I2897" t="b">
        <f>OR(Table2[[#This Row],[match]]=0,ROUNDUP(_xlfn.NUMBERVALUE(Table2[[#This Row],[match]]),4)=ROUNDUP(_xlfn.NUMBERVALUE(Table2[[#This Row],[1/h]]),4))</f>
        <v>1</v>
      </c>
    </row>
    <row r="2898" spans="5:9">
      <c r="E2898" t="s">
        <v>3305</v>
      </c>
      <c r="F2898">
        <f>_xlfn.NUMBERVALUE(_xlfn.TEXTAFTER(Table2[[#This Row],[my new versions]]," ",-1))</f>
        <v>12673.550496858699</v>
      </c>
      <c r="G2898" t="str">
        <f>_xlfn.TEXTBEFORE(SUBSTITUTE(Table2[[#This Row],[my new versions]],"'","")," ")</f>
        <v>RXN-NADN_n_FWD-rt4419</v>
      </c>
      <c r="H2898">
        <f>_xlfn.XLOOKUP(Table2[[#This Row],[name]],Table1[name],Table1[1/h],0)</f>
        <v>0</v>
      </c>
      <c r="I2898" t="b">
        <f>OR(Table2[[#This Row],[match]]=0,ROUNDUP(_xlfn.NUMBERVALUE(Table2[[#This Row],[match]]),4)=ROUNDUP(_xlfn.NUMBERVALUE(Table2[[#This Row],[1/h]]),4))</f>
        <v>1</v>
      </c>
    </row>
    <row r="2899" spans="5:9">
      <c r="E2899" t="s">
        <v>3306</v>
      </c>
      <c r="F2899">
        <f>_xlfn.NUMBERVALUE(_xlfn.TEXTAFTER(Table2[[#This Row],[my new versions]]," ",-1))</f>
        <v>12673.550496858699</v>
      </c>
      <c r="G2899" t="str">
        <f>_xlfn.TEXTBEFORE(SUBSTITUTE(Table2[[#This Row],[my new versions]],"'","")," ")</f>
        <v>RXN-NADN_n_FWD-rt7872</v>
      </c>
      <c r="H2899">
        <f>_xlfn.XLOOKUP(Table2[[#This Row],[name]],Table1[name],Table1[1/h],0)</f>
        <v>0</v>
      </c>
      <c r="I2899" t="b">
        <f>OR(Table2[[#This Row],[match]]=0,ROUNDUP(_xlfn.NUMBERVALUE(Table2[[#This Row],[match]]),4)=ROUNDUP(_xlfn.NUMBERVALUE(Table2[[#This Row],[1/h]]),4))</f>
        <v>1</v>
      </c>
    </row>
    <row r="2900" spans="5:9">
      <c r="E2900" t="s">
        <v>3307</v>
      </c>
      <c r="F2900">
        <f>_xlfn.NUMBERVALUE(_xlfn.TEXTAFTER(Table2[[#This Row],[my new versions]]," ",-1))</f>
        <v>12673.550496858699</v>
      </c>
      <c r="G2900" t="str">
        <f>_xlfn.TEXTBEFORE(SUBSTITUTE(Table2[[#This Row],[my new versions]],"'","")," ")</f>
        <v>RXN-NADPHt_c_l_FWD-SPONT</v>
      </c>
      <c r="H2900">
        <f>_xlfn.XLOOKUP(Table2[[#This Row],[name]],Table1[name],Table1[1/h],0)</f>
        <v>0</v>
      </c>
      <c r="I2900" t="b">
        <f>OR(Table2[[#This Row],[match]]=0,ROUNDUP(_xlfn.NUMBERVALUE(Table2[[#This Row],[match]]),4)=ROUNDUP(_xlfn.NUMBERVALUE(Table2[[#This Row],[1/h]]),4))</f>
        <v>1</v>
      </c>
    </row>
    <row r="2901" spans="5:9">
      <c r="E2901" t="s">
        <v>3308</v>
      </c>
      <c r="F2901">
        <f>_xlfn.NUMBERVALUE(_xlfn.TEXTAFTER(Table2[[#This Row],[my new versions]]," ",-1))</f>
        <v>12673.550496858699</v>
      </c>
      <c r="G2901" t="str">
        <f>_xlfn.TEXTBEFORE(SUBSTITUTE(Table2[[#This Row],[my new versions]],"'","")," ")</f>
        <v>RXN-NADPHt_c_l_REV-SPONT</v>
      </c>
      <c r="H2901">
        <f>_xlfn.XLOOKUP(Table2[[#This Row],[name]],Table1[name],Table1[1/h],0)</f>
        <v>0</v>
      </c>
      <c r="I2901" t="b">
        <f>OR(Table2[[#This Row],[match]]=0,ROUNDUP(_xlfn.NUMBERVALUE(Table2[[#This Row],[match]]),4)=ROUNDUP(_xlfn.NUMBERVALUE(Table2[[#This Row],[1/h]]),4))</f>
        <v>1</v>
      </c>
    </row>
    <row r="2902" spans="5:9">
      <c r="E2902" t="s">
        <v>3309</v>
      </c>
      <c r="F2902">
        <f>_xlfn.NUMBERVALUE(_xlfn.TEXTAFTER(Table2[[#This Row],[my new versions]]," ",-1))</f>
        <v>12673.550496858699</v>
      </c>
      <c r="G2902" t="str">
        <f>_xlfn.TEXTBEFORE(SUBSTITUTE(Table2[[#This Row],[my new versions]],"'","")," ")</f>
        <v>RXN-NADPHt_c_r_FWD-SPONT</v>
      </c>
      <c r="H2902">
        <f>_xlfn.XLOOKUP(Table2[[#This Row],[name]],Table1[name],Table1[1/h],0)</f>
        <v>0</v>
      </c>
      <c r="I2902" t="b">
        <f>OR(Table2[[#This Row],[match]]=0,ROUNDUP(_xlfn.NUMBERVALUE(Table2[[#This Row],[match]]),4)=ROUNDUP(_xlfn.NUMBERVALUE(Table2[[#This Row],[1/h]]),4))</f>
        <v>1</v>
      </c>
    </row>
    <row r="2903" spans="5:9">
      <c r="E2903" t="s">
        <v>3310</v>
      </c>
      <c r="F2903">
        <f>_xlfn.NUMBERVALUE(_xlfn.TEXTAFTER(Table2[[#This Row],[my new versions]]," ",-1))</f>
        <v>12673.550496858699</v>
      </c>
      <c r="G2903" t="str">
        <f>_xlfn.TEXTBEFORE(SUBSTITUTE(Table2[[#This Row],[my new versions]],"'","")," ")</f>
        <v>RXN-NADPHt_c_r_REV-SPONT</v>
      </c>
      <c r="H2903">
        <f>_xlfn.XLOOKUP(Table2[[#This Row],[name]],Table1[name],Table1[1/h],0)</f>
        <v>0</v>
      </c>
      <c r="I2903" t="b">
        <f>OR(Table2[[#This Row],[match]]=0,ROUNDUP(_xlfn.NUMBERVALUE(Table2[[#This Row],[match]]),4)=ROUNDUP(_xlfn.NUMBERVALUE(Table2[[#This Row],[1/h]]),4))</f>
        <v>1</v>
      </c>
    </row>
    <row r="2904" spans="5:9">
      <c r="E2904" t="s">
        <v>3311</v>
      </c>
      <c r="F2904">
        <f>_xlfn.NUMBERVALUE(_xlfn.TEXTAFTER(Table2[[#This Row],[my new versions]]," ",-1))</f>
        <v>12673.550496858699</v>
      </c>
      <c r="G2904" t="str">
        <f>_xlfn.TEXTBEFORE(SUBSTITUTE(Table2[[#This Row],[my new versions]],"'","")," ")</f>
        <v>RXN-NADPHt_c_rm_FWD-SPONT</v>
      </c>
      <c r="H2904">
        <f>_xlfn.XLOOKUP(Table2[[#This Row],[name]],Table1[name],Table1[1/h],0)</f>
        <v>0</v>
      </c>
      <c r="I2904" t="b">
        <f>OR(Table2[[#This Row],[match]]=0,ROUNDUP(_xlfn.NUMBERVALUE(Table2[[#This Row],[match]]),4)=ROUNDUP(_xlfn.NUMBERVALUE(Table2[[#This Row],[1/h]]),4))</f>
        <v>1</v>
      </c>
    </row>
    <row r="2905" spans="5:9">
      <c r="E2905" t="s">
        <v>3312</v>
      </c>
      <c r="F2905">
        <f>_xlfn.NUMBERVALUE(_xlfn.TEXTAFTER(Table2[[#This Row],[my new versions]]," ",-1))</f>
        <v>12673.550496858699</v>
      </c>
      <c r="G2905" t="str">
        <f>_xlfn.TEXTBEFORE(SUBSTITUTE(Table2[[#This Row],[my new versions]],"'","")," ")</f>
        <v>RXN-NADPHt_c_rm_REV-SPONT</v>
      </c>
      <c r="H2905">
        <f>_xlfn.XLOOKUP(Table2[[#This Row],[name]],Table1[name],Table1[1/h],0)</f>
        <v>0</v>
      </c>
      <c r="I2905" t="b">
        <f>OR(Table2[[#This Row],[match]]=0,ROUNDUP(_xlfn.NUMBERVALUE(Table2[[#This Row],[match]]),4)=ROUNDUP(_xlfn.NUMBERVALUE(Table2[[#This Row],[1/h]]),4))</f>
        <v>1</v>
      </c>
    </row>
    <row r="2906" spans="5:9">
      <c r="E2906" t="s">
        <v>3313</v>
      </c>
      <c r="F2906">
        <f>_xlfn.NUMBERVALUE(_xlfn.TEXTAFTER(Table2[[#This Row],[my new versions]]," ",-1))</f>
        <v>12673.550496858699</v>
      </c>
      <c r="G2906" t="str">
        <f>_xlfn.TEXTBEFORE(SUBSTITUTE(Table2[[#This Row],[my new versions]],"'","")," ")</f>
        <v>RXN-NADPHt_c_x_FWD-UNKNOWN</v>
      </c>
      <c r="H2906">
        <f>_xlfn.XLOOKUP(Table2[[#This Row],[name]],Table1[name],Table1[1/h],0)</f>
        <v>0</v>
      </c>
      <c r="I2906" t="b">
        <f>OR(Table2[[#This Row],[match]]=0,ROUNDUP(_xlfn.NUMBERVALUE(Table2[[#This Row],[match]]),4)=ROUNDUP(_xlfn.NUMBERVALUE(Table2[[#This Row],[1/h]]),4))</f>
        <v>1</v>
      </c>
    </row>
    <row r="2907" spans="5:9">
      <c r="E2907" t="s">
        <v>3314</v>
      </c>
      <c r="F2907">
        <f>_xlfn.NUMBERVALUE(_xlfn.TEXTAFTER(Table2[[#This Row],[my new versions]]," ",-1))</f>
        <v>12673.550496858699</v>
      </c>
      <c r="G2907" t="str">
        <f>_xlfn.TEXTBEFORE(SUBSTITUTE(Table2[[#This Row],[my new versions]],"'","")," ")</f>
        <v>RXN-NADPHt_c_x_REV-UNKNOWN</v>
      </c>
      <c r="H2907">
        <f>_xlfn.XLOOKUP(Table2[[#This Row],[name]],Table1[name],Table1[1/h],0)</f>
        <v>0</v>
      </c>
      <c r="I2907" t="b">
        <f>OR(Table2[[#This Row],[match]]=0,ROUNDUP(_xlfn.NUMBERVALUE(Table2[[#This Row],[match]]),4)=ROUNDUP(_xlfn.NUMBERVALUE(Table2[[#This Row],[1/h]]),4))</f>
        <v>1</v>
      </c>
    </row>
    <row r="2908" spans="5:9">
      <c r="E2908" t="s">
        <v>3315</v>
      </c>
      <c r="F2908">
        <f>_xlfn.NUMBERVALUE(_xlfn.TEXTAFTER(Table2[[#This Row],[my new versions]]," ",-1))</f>
        <v>12673.550496858699</v>
      </c>
      <c r="G2908" t="str">
        <f>_xlfn.TEXTBEFORE(SUBSTITUTE(Table2[[#This Row],[my new versions]],"'","")," ")</f>
        <v>RXN-NADPt_c_e_FWD-UNKNOWN</v>
      </c>
      <c r="H2908">
        <f>_xlfn.XLOOKUP(Table2[[#This Row],[name]],Table1[name],Table1[1/h],0)</f>
        <v>0</v>
      </c>
      <c r="I2908" t="b">
        <f>OR(Table2[[#This Row],[match]]=0,ROUNDUP(_xlfn.NUMBERVALUE(Table2[[#This Row],[match]]),4)=ROUNDUP(_xlfn.NUMBERVALUE(Table2[[#This Row],[1/h]]),4))</f>
        <v>1</v>
      </c>
    </row>
    <row r="2909" spans="5:9">
      <c r="E2909" t="s">
        <v>3316</v>
      </c>
      <c r="F2909">
        <f>_xlfn.NUMBERVALUE(_xlfn.TEXTAFTER(Table2[[#This Row],[my new versions]]," ",-1))</f>
        <v>12673.550496858699</v>
      </c>
      <c r="G2909" t="str">
        <f>_xlfn.TEXTBEFORE(SUBSTITUTE(Table2[[#This Row],[my new versions]],"'","")," ")</f>
        <v>RXN-NADPt_c_l_FWD-SPONT</v>
      </c>
      <c r="H2909">
        <f>_xlfn.XLOOKUP(Table2[[#This Row],[name]],Table1[name],Table1[1/h],0)</f>
        <v>0</v>
      </c>
      <c r="I2909" t="b">
        <f>OR(Table2[[#This Row],[match]]=0,ROUNDUP(_xlfn.NUMBERVALUE(Table2[[#This Row],[match]]),4)=ROUNDUP(_xlfn.NUMBERVALUE(Table2[[#This Row],[1/h]]),4))</f>
        <v>1</v>
      </c>
    </row>
    <row r="2910" spans="5:9">
      <c r="E2910" t="s">
        <v>3317</v>
      </c>
      <c r="F2910">
        <f>_xlfn.NUMBERVALUE(_xlfn.TEXTAFTER(Table2[[#This Row],[my new versions]]," ",-1))</f>
        <v>12673.550496858699</v>
      </c>
      <c r="G2910" t="str">
        <f>_xlfn.TEXTBEFORE(SUBSTITUTE(Table2[[#This Row],[my new versions]],"'","")," ")</f>
        <v>RXN-NADPt_c_l_REV-SPONT</v>
      </c>
      <c r="H2910">
        <f>_xlfn.XLOOKUP(Table2[[#This Row],[name]],Table1[name],Table1[1/h],0)</f>
        <v>0</v>
      </c>
      <c r="I2910" t="b">
        <f>OR(Table2[[#This Row],[match]]=0,ROUNDUP(_xlfn.NUMBERVALUE(Table2[[#This Row],[match]]),4)=ROUNDUP(_xlfn.NUMBERVALUE(Table2[[#This Row],[1/h]]),4))</f>
        <v>1</v>
      </c>
    </row>
    <row r="2911" spans="5:9">
      <c r="E2911" t="s">
        <v>3318</v>
      </c>
      <c r="F2911">
        <f>_xlfn.NUMBERVALUE(_xlfn.TEXTAFTER(Table2[[#This Row],[my new versions]]," ",-1))</f>
        <v>12673.550496858699</v>
      </c>
      <c r="G2911" t="str">
        <f>_xlfn.TEXTBEFORE(SUBSTITUTE(Table2[[#This Row],[my new versions]],"'","")," ")</f>
        <v>RXN-NADPt_c_r_FWD-SPONT</v>
      </c>
      <c r="H2911">
        <f>_xlfn.XLOOKUP(Table2[[#This Row],[name]],Table1[name],Table1[1/h],0)</f>
        <v>0</v>
      </c>
      <c r="I2911" t="b">
        <f>OR(Table2[[#This Row],[match]]=0,ROUNDUP(_xlfn.NUMBERVALUE(Table2[[#This Row],[match]]),4)=ROUNDUP(_xlfn.NUMBERVALUE(Table2[[#This Row],[1/h]]),4))</f>
        <v>1</v>
      </c>
    </row>
    <row r="2912" spans="5:9">
      <c r="E2912" t="s">
        <v>3319</v>
      </c>
      <c r="F2912">
        <f>_xlfn.NUMBERVALUE(_xlfn.TEXTAFTER(Table2[[#This Row],[my new versions]]," ",-1))</f>
        <v>12673.550496858699</v>
      </c>
      <c r="G2912" t="str">
        <f>_xlfn.TEXTBEFORE(SUBSTITUTE(Table2[[#This Row],[my new versions]],"'","")," ")</f>
        <v>RXN-NADPt_c_r_REV-SPONT</v>
      </c>
      <c r="H2912">
        <f>_xlfn.XLOOKUP(Table2[[#This Row],[name]],Table1[name],Table1[1/h],0)</f>
        <v>0</v>
      </c>
      <c r="I2912" t="b">
        <f>OR(Table2[[#This Row],[match]]=0,ROUNDUP(_xlfn.NUMBERVALUE(Table2[[#This Row],[match]]),4)=ROUNDUP(_xlfn.NUMBERVALUE(Table2[[#This Row],[1/h]]),4))</f>
        <v>1</v>
      </c>
    </row>
    <row r="2913" spans="5:9">
      <c r="E2913" t="s">
        <v>3320</v>
      </c>
      <c r="F2913">
        <f>_xlfn.NUMBERVALUE(_xlfn.TEXTAFTER(Table2[[#This Row],[my new versions]]," ",-1))</f>
        <v>12673.550496858699</v>
      </c>
      <c r="G2913" t="str">
        <f>_xlfn.TEXTBEFORE(SUBSTITUTE(Table2[[#This Row],[my new versions]],"'","")," ")</f>
        <v>RXN-NADPt_c_rm_FWD-SPONT</v>
      </c>
      <c r="H2913">
        <f>_xlfn.XLOOKUP(Table2[[#This Row],[name]],Table1[name],Table1[1/h],0)</f>
        <v>0</v>
      </c>
      <c r="I2913" t="b">
        <f>OR(Table2[[#This Row],[match]]=0,ROUNDUP(_xlfn.NUMBERVALUE(Table2[[#This Row],[match]]),4)=ROUNDUP(_xlfn.NUMBERVALUE(Table2[[#This Row],[1/h]]),4))</f>
        <v>1</v>
      </c>
    </row>
    <row r="2914" spans="5:9">
      <c r="E2914" t="s">
        <v>3321</v>
      </c>
      <c r="F2914">
        <f>_xlfn.NUMBERVALUE(_xlfn.TEXTAFTER(Table2[[#This Row],[my new versions]]," ",-1))</f>
        <v>12673.550496858699</v>
      </c>
      <c r="G2914" t="str">
        <f>_xlfn.TEXTBEFORE(SUBSTITUTE(Table2[[#This Row],[my new versions]],"'","")," ")</f>
        <v>RXN-NADPt_c_rm_REV-SPONT</v>
      </c>
      <c r="H2914">
        <f>_xlfn.XLOOKUP(Table2[[#This Row],[name]],Table1[name],Table1[1/h],0)</f>
        <v>0</v>
      </c>
      <c r="I2914" t="b">
        <f>OR(Table2[[#This Row],[match]]=0,ROUNDUP(_xlfn.NUMBERVALUE(Table2[[#This Row],[match]]),4)=ROUNDUP(_xlfn.NUMBERVALUE(Table2[[#This Row],[1/h]]),4))</f>
        <v>1</v>
      </c>
    </row>
    <row r="2915" spans="5:9">
      <c r="E2915" t="s">
        <v>3322</v>
      </c>
      <c r="F2915">
        <f>_xlfn.NUMBERVALUE(_xlfn.TEXTAFTER(Table2[[#This Row],[my new versions]]," ",-1))</f>
        <v>12673.550496858699</v>
      </c>
      <c r="G2915" t="str">
        <f>_xlfn.TEXTBEFORE(SUBSTITUTE(Table2[[#This Row],[my new versions]],"'","")," ")</f>
        <v>RXN-NADPt_c_x_FWD-UNKNOWN</v>
      </c>
      <c r="H2915">
        <f>_xlfn.XLOOKUP(Table2[[#This Row],[name]],Table1[name],Table1[1/h],0)</f>
        <v>0</v>
      </c>
      <c r="I2915" t="b">
        <f>OR(Table2[[#This Row],[match]]=0,ROUNDUP(_xlfn.NUMBERVALUE(Table2[[#This Row],[match]]),4)=ROUNDUP(_xlfn.NUMBERVALUE(Table2[[#This Row],[1/h]]),4))</f>
        <v>1</v>
      </c>
    </row>
    <row r="2916" spans="5:9">
      <c r="E2916" t="s">
        <v>3323</v>
      </c>
      <c r="F2916">
        <f>_xlfn.NUMBERVALUE(_xlfn.TEXTAFTER(Table2[[#This Row],[my new versions]]," ",-1))</f>
        <v>12673.550496858699</v>
      </c>
      <c r="G2916" t="str">
        <f>_xlfn.TEXTBEFORE(SUBSTITUTE(Table2[[#This Row],[my new versions]],"'","")," ")</f>
        <v>RXN-NADPt_c_x_REV-UNKNOWN</v>
      </c>
      <c r="H2916">
        <f>_xlfn.XLOOKUP(Table2[[#This Row],[name]],Table1[name],Table1[1/h],0)</f>
        <v>0</v>
      </c>
      <c r="I2916" t="b">
        <f>OR(Table2[[#This Row],[match]]=0,ROUNDUP(_xlfn.NUMBERVALUE(Table2[[#This Row],[match]]),4)=ROUNDUP(_xlfn.NUMBERVALUE(Table2[[#This Row],[1/h]]),4))</f>
        <v>1</v>
      </c>
    </row>
    <row r="2917" spans="5:9">
      <c r="E2917" t="s">
        <v>3324</v>
      </c>
      <c r="F2917">
        <f>_xlfn.NUMBERVALUE(_xlfn.TEXTAFTER(Table2[[#This Row],[my new versions]]," ",-1))</f>
        <v>345.77857105895299</v>
      </c>
      <c r="G2917" t="str">
        <f>_xlfn.TEXTBEFORE(SUBSTITUTE(Table2[[#This Row],[my new versions]],"'","")," ")</f>
        <v>RXN-NADS2_c_FWD-rt0915_c</v>
      </c>
      <c r="H2917">
        <f>_xlfn.XLOOKUP(Table2[[#This Row],[name]],Table1[name],Table1[1/h],0)</f>
        <v>345.77857105895339</v>
      </c>
      <c r="I2917" t="b">
        <f>OR(Table2[[#This Row],[match]]=0,ROUNDUP(_xlfn.NUMBERVALUE(Table2[[#This Row],[match]]),4)=ROUNDUP(_xlfn.NUMBERVALUE(Table2[[#This Row],[1/h]]),4))</f>
        <v>1</v>
      </c>
    </row>
    <row r="2918" spans="5:9">
      <c r="E2918" t="s">
        <v>3325</v>
      </c>
      <c r="F2918">
        <f>_xlfn.NUMBERVALUE(_xlfn.TEXTAFTER(Table2[[#This Row],[my new versions]]," ",-1))</f>
        <v>12673.550496858699</v>
      </c>
      <c r="G2918" t="str">
        <f>_xlfn.TEXTBEFORE(SUBSTITUTE(Table2[[#This Row],[my new versions]],"'","")," ")</f>
        <v>RXN-NADS2_n_FWD-rt0915_n</v>
      </c>
      <c r="H2918">
        <f>_xlfn.XLOOKUP(Table2[[#This Row],[name]],Table1[name],Table1[1/h],0)</f>
        <v>0</v>
      </c>
      <c r="I2918" t="b">
        <f>OR(Table2[[#This Row],[match]]=0,ROUNDUP(_xlfn.NUMBERVALUE(Table2[[#This Row],[match]]),4)=ROUNDUP(_xlfn.NUMBERVALUE(Table2[[#This Row],[1/h]]),4))</f>
        <v>1</v>
      </c>
    </row>
    <row r="2919" spans="5:9">
      <c r="E2919" t="s">
        <v>3326</v>
      </c>
      <c r="F2919">
        <f>_xlfn.NUMBERVALUE(_xlfn.TEXTAFTER(Table2[[#This Row],[my new versions]]," ",-1))</f>
        <v>12673.550496858699</v>
      </c>
      <c r="G2919" t="str">
        <f>_xlfn.TEXTBEFORE(SUBSTITUTE(Table2[[#This Row],[my new versions]],"'","")," ")</f>
        <v>RXN-NADS2_n_REV-rt0915_n</v>
      </c>
      <c r="H2919">
        <f>_xlfn.XLOOKUP(Table2[[#This Row],[name]],Table1[name],Table1[1/h],0)</f>
        <v>0</v>
      </c>
      <c r="I2919" t="b">
        <f>OR(Table2[[#This Row],[match]]=0,ROUNDUP(_xlfn.NUMBERVALUE(Table2[[#This Row],[match]]),4)=ROUNDUP(_xlfn.NUMBERVALUE(Table2[[#This Row],[1/h]]),4))</f>
        <v>1</v>
      </c>
    </row>
    <row r="2920" spans="5:9">
      <c r="E2920" t="s">
        <v>3327</v>
      </c>
      <c r="F2920">
        <f>_xlfn.NUMBERVALUE(_xlfn.TEXTAFTER(Table2[[#This Row],[my new versions]]," ",-1))</f>
        <v>12673.550496858699</v>
      </c>
      <c r="G2920" t="str">
        <f>_xlfn.TEXTBEFORE(SUBSTITUTE(Table2[[#This Row],[my new versions]],"'","")," ")</f>
        <v>RXN-NADt_c_e_FWD-UNKNOWN</v>
      </c>
      <c r="H2920">
        <f>_xlfn.XLOOKUP(Table2[[#This Row],[name]],Table1[name],Table1[1/h],0)</f>
        <v>0</v>
      </c>
      <c r="I2920" t="b">
        <f>OR(Table2[[#This Row],[match]]=0,ROUNDUP(_xlfn.NUMBERVALUE(Table2[[#This Row],[match]]),4)=ROUNDUP(_xlfn.NUMBERVALUE(Table2[[#This Row],[1/h]]),4))</f>
        <v>1</v>
      </c>
    </row>
    <row r="2921" spans="5:9">
      <c r="E2921" t="s">
        <v>3328</v>
      </c>
      <c r="F2921">
        <f>_xlfn.NUMBERVALUE(_xlfn.TEXTAFTER(Table2[[#This Row],[my new versions]]," ",-1))</f>
        <v>12673.550496858699</v>
      </c>
      <c r="G2921" t="str">
        <f>_xlfn.TEXTBEFORE(SUBSTITUTE(Table2[[#This Row],[my new versions]],"'","")," ")</f>
        <v>RXN-NADt_c_m_FWD-rt2593</v>
      </c>
      <c r="H2921">
        <f>_xlfn.XLOOKUP(Table2[[#This Row],[name]],Table1[name],Table1[1/h],0)</f>
        <v>0</v>
      </c>
      <c r="I2921" t="b">
        <f>OR(Table2[[#This Row],[match]]=0,ROUNDUP(_xlfn.NUMBERVALUE(Table2[[#This Row],[match]]),4)=ROUNDUP(_xlfn.NUMBERVALUE(Table2[[#This Row],[1/h]]),4))</f>
        <v>1</v>
      </c>
    </row>
    <row r="2922" spans="5:9">
      <c r="E2922" t="s">
        <v>3329</v>
      </c>
      <c r="F2922">
        <f>_xlfn.NUMBERVALUE(_xlfn.TEXTAFTER(Table2[[#This Row],[my new versions]]," ",-1))</f>
        <v>12673.550496858699</v>
      </c>
      <c r="G2922" t="str">
        <f>_xlfn.TEXTBEFORE(SUBSTITUTE(Table2[[#This Row],[my new versions]],"'","")," ")</f>
        <v>RXN-NADt_c_m_FWD-rt5934</v>
      </c>
      <c r="H2922">
        <f>_xlfn.XLOOKUP(Table2[[#This Row],[name]],Table1[name],Table1[1/h],0)</f>
        <v>0</v>
      </c>
      <c r="I2922" t="b">
        <f>OR(Table2[[#This Row],[match]]=0,ROUNDUP(_xlfn.NUMBERVALUE(Table2[[#This Row],[match]]),4)=ROUNDUP(_xlfn.NUMBERVALUE(Table2[[#This Row],[1/h]]),4))</f>
        <v>1</v>
      </c>
    </row>
    <row r="2923" spans="5:9">
      <c r="E2923" t="s">
        <v>3330</v>
      </c>
      <c r="F2923">
        <f>_xlfn.NUMBERVALUE(_xlfn.TEXTAFTER(Table2[[#This Row],[my new versions]]," ",-1))</f>
        <v>12673.550496858699</v>
      </c>
      <c r="G2923" t="str">
        <f>_xlfn.TEXTBEFORE(SUBSTITUTE(Table2[[#This Row],[my new versions]],"'","")," ")</f>
        <v>RXN-NADt_c_rm_FWD-SPONT</v>
      </c>
      <c r="H2923">
        <f>_xlfn.XLOOKUP(Table2[[#This Row],[name]],Table1[name],Table1[1/h],0)</f>
        <v>0</v>
      </c>
      <c r="I2923" t="b">
        <f>OR(Table2[[#This Row],[match]]=0,ROUNDUP(_xlfn.NUMBERVALUE(Table2[[#This Row],[match]]),4)=ROUNDUP(_xlfn.NUMBERVALUE(Table2[[#This Row],[1/h]]),4))</f>
        <v>1</v>
      </c>
    </row>
    <row r="2924" spans="5:9">
      <c r="E2924" t="s">
        <v>3331</v>
      </c>
      <c r="F2924">
        <f>_xlfn.NUMBERVALUE(_xlfn.TEXTAFTER(Table2[[#This Row],[my new versions]]," ",-1))</f>
        <v>12673.550496858699</v>
      </c>
      <c r="G2924" t="str">
        <f>_xlfn.TEXTBEFORE(SUBSTITUTE(Table2[[#This Row],[my new versions]],"'","")," ")</f>
        <v>RXN-NADt_c_rm_REV-SPONT</v>
      </c>
      <c r="H2924">
        <f>_xlfn.XLOOKUP(Table2[[#This Row],[name]],Table1[name],Table1[1/h],0)</f>
        <v>0</v>
      </c>
      <c r="I2924" t="b">
        <f>OR(Table2[[#This Row],[match]]=0,ROUNDUP(_xlfn.NUMBERVALUE(Table2[[#This Row],[match]]),4)=ROUNDUP(_xlfn.NUMBERVALUE(Table2[[#This Row],[1/h]]),4))</f>
        <v>1</v>
      </c>
    </row>
    <row r="2925" spans="5:9">
      <c r="E2925" t="s">
        <v>3332</v>
      </c>
      <c r="F2925">
        <f>_xlfn.NUMBERVALUE(_xlfn.TEXTAFTER(Table2[[#This Row],[my new versions]]," ",-1))</f>
        <v>12673.550496858699</v>
      </c>
      <c r="G2925" t="str">
        <f>_xlfn.TEXTBEFORE(SUBSTITUTE(Table2[[#This Row],[my new versions]],"'","")," ")</f>
        <v>RXN-NADt1_m_FWD-rt2593</v>
      </c>
      <c r="H2925">
        <f>_xlfn.XLOOKUP(Table2[[#This Row],[name]],Table1[name],Table1[1/h],0)</f>
        <v>0</v>
      </c>
      <c r="I2925" t="b">
        <f>OR(Table2[[#This Row],[match]]=0,ROUNDUP(_xlfn.NUMBERVALUE(Table2[[#This Row],[match]]),4)=ROUNDUP(_xlfn.NUMBERVALUE(Table2[[#This Row],[1/h]]),4))</f>
        <v>1</v>
      </c>
    </row>
    <row r="2926" spans="5:9">
      <c r="E2926" t="s">
        <v>3333</v>
      </c>
      <c r="F2926">
        <f>_xlfn.NUMBERVALUE(_xlfn.TEXTAFTER(Table2[[#This Row],[my new versions]]," ",-1))</f>
        <v>12673.550496858699</v>
      </c>
      <c r="G2926" t="str">
        <f>_xlfn.TEXTBEFORE(SUBSTITUTE(Table2[[#This Row],[my new versions]],"'","")," ")</f>
        <v>RXN-NADt2_m_FWD-rt2593</v>
      </c>
      <c r="H2926">
        <f>_xlfn.XLOOKUP(Table2[[#This Row],[name]],Table1[name],Table1[1/h],0)</f>
        <v>0</v>
      </c>
      <c r="I2926" t="b">
        <f>OR(Table2[[#This Row],[match]]=0,ROUNDUP(_xlfn.NUMBERVALUE(Table2[[#This Row],[match]]),4)=ROUNDUP(_xlfn.NUMBERVALUE(Table2[[#This Row],[1/h]]),4))</f>
        <v>1</v>
      </c>
    </row>
    <row r="2927" spans="5:9">
      <c r="E2927" t="s">
        <v>3334</v>
      </c>
      <c r="F2927">
        <f>_xlfn.NUMBERVALUE(_xlfn.TEXTAFTER(Table2[[#This Row],[my new versions]]," ",-1))</f>
        <v>12673.550496858699</v>
      </c>
      <c r="G2927" t="str">
        <f>_xlfn.TEXTBEFORE(SUBSTITUTE(Table2[[#This Row],[my new versions]],"'","")," ")</f>
        <v>RXN-NADt3_m_FWD-rt2593</v>
      </c>
      <c r="H2927">
        <f>_xlfn.XLOOKUP(Table2[[#This Row],[name]],Table1[name],Table1[1/h],0)</f>
        <v>0</v>
      </c>
      <c r="I2927" t="b">
        <f>OR(Table2[[#This Row],[match]]=0,ROUNDUP(_xlfn.NUMBERVALUE(Table2[[#This Row],[match]]),4)=ROUNDUP(_xlfn.NUMBERVALUE(Table2[[#This Row],[1/h]]),4))</f>
        <v>1</v>
      </c>
    </row>
    <row r="2928" spans="5:9">
      <c r="E2928" t="s">
        <v>3335</v>
      </c>
      <c r="F2928">
        <f>_xlfn.NUMBERVALUE(_xlfn.TEXTAFTER(Table2[[#This Row],[my new versions]]," ",-1))</f>
        <v>128.588554739567</v>
      </c>
      <c r="G2928" t="str">
        <f>_xlfn.TEXTBEFORE(SUBSTITUTE(Table2[[#This Row],[my new versions]],"'","")," ")</f>
        <v>RXN-NAMNPP_c_FWD-rt1924_c</v>
      </c>
      <c r="H2928">
        <f>_xlfn.XLOOKUP(Table2[[#This Row],[name]],Table1[name],Table1[1/h],0)</f>
        <v>128.58855473956717</v>
      </c>
      <c r="I2928" t="b">
        <f>OR(Table2[[#This Row],[match]]=0,ROUNDUP(_xlfn.NUMBERVALUE(Table2[[#This Row],[match]]),4)=ROUNDUP(_xlfn.NUMBERVALUE(Table2[[#This Row],[1/h]]),4))</f>
        <v>1</v>
      </c>
    </row>
    <row r="2929" spans="5:9">
      <c r="E2929" t="s">
        <v>3336</v>
      </c>
      <c r="F2929">
        <f>_xlfn.NUMBERVALUE(_xlfn.TEXTAFTER(Table2[[#This Row],[my new versions]]," ",-1))</f>
        <v>12673.550496858699</v>
      </c>
      <c r="G2929" t="str">
        <f>_xlfn.TEXTBEFORE(SUBSTITUTE(Table2[[#This Row],[my new versions]],"'","")," ")</f>
        <v>RXN-NAMNPP_m_FWD-rt1924_m</v>
      </c>
      <c r="H2929">
        <f>_xlfn.XLOOKUP(Table2[[#This Row],[name]],Table1[name],Table1[1/h],0)</f>
        <v>0</v>
      </c>
      <c r="I2929" t="b">
        <f>OR(Table2[[#This Row],[match]]=0,ROUNDUP(_xlfn.NUMBERVALUE(Table2[[#This Row],[match]]),4)=ROUNDUP(_xlfn.NUMBERVALUE(Table2[[#This Row],[1/h]]),4))</f>
        <v>1</v>
      </c>
    </row>
    <row r="2930" spans="5:9">
      <c r="E2930" t="s">
        <v>3337</v>
      </c>
      <c r="F2930">
        <f>_xlfn.NUMBERVALUE(_xlfn.TEXTAFTER(Table2[[#This Row],[my new versions]]," ",-1))</f>
        <v>12673.550496858699</v>
      </c>
      <c r="G2930" t="str">
        <f>_xlfn.TEXTBEFORE(SUBSTITUTE(Table2[[#This Row],[my new versions]],"'","")," ")</f>
        <v>RXN-NAtpa_c_FWD-rt2101_c</v>
      </c>
      <c r="H2930">
        <f>_xlfn.XLOOKUP(Table2[[#This Row],[name]],Table1[name],Table1[1/h],0)</f>
        <v>0</v>
      </c>
      <c r="I2930" t="b">
        <f>OR(Table2[[#This Row],[match]]=0,ROUNDUP(_xlfn.NUMBERVALUE(Table2[[#This Row],[match]]),4)=ROUNDUP(_xlfn.NUMBERVALUE(Table2[[#This Row],[1/h]]),4))</f>
        <v>1</v>
      </c>
    </row>
    <row r="2931" spans="5:9">
      <c r="E2931" t="s">
        <v>3338</v>
      </c>
      <c r="F2931">
        <f>_xlfn.NUMBERVALUE(_xlfn.TEXTAFTER(Table2[[#This Row],[my new versions]]," ",-1))</f>
        <v>12673.550496858699</v>
      </c>
      <c r="G2931" t="str">
        <f>_xlfn.TEXTBEFORE(SUBSTITUTE(Table2[[#This Row],[my new versions]],"'","")," ")</f>
        <v>RXN-NAtpa_c_REV-rt2101_c</v>
      </c>
      <c r="H2931">
        <f>_xlfn.XLOOKUP(Table2[[#This Row],[name]],Table1[name],Table1[1/h],0)</f>
        <v>0</v>
      </c>
      <c r="I2931" t="b">
        <f>OR(Table2[[#This Row],[match]]=0,ROUNDUP(_xlfn.NUMBERVALUE(Table2[[#This Row],[match]]),4)=ROUNDUP(_xlfn.NUMBERVALUE(Table2[[#This Row],[1/h]]),4))</f>
        <v>1</v>
      </c>
    </row>
    <row r="2932" spans="5:9">
      <c r="E2932" t="s">
        <v>3339</v>
      </c>
      <c r="F2932">
        <f>_xlfn.NUMBERVALUE(_xlfn.TEXTAFTER(Table2[[#This Row],[my new versions]]," ",-1))</f>
        <v>12673.550496858699</v>
      </c>
      <c r="G2932" t="str">
        <f>_xlfn.TEXTBEFORE(SUBSTITUTE(Table2[[#This Row],[my new versions]],"'","")," ")</f>
        <v>RXN-NAtpa_c_FWD-rt2444</v>
      </c>
      <c r="H2932">
        <f>_xlfn.XLOOKUP(Table2[[#This Row],[name]],Table1[name],Table1[1/h],0)</f>
        <v>0</v>
      </c>
      <c r="I2932" t="b">
        <f>OR(Table2[[#This Row],[match]]=0,ROUNDUP(_xlfn.NUMBERVALUE(Table2[[#This Row],[match]]),4)=ROUNDUP(_xlfn.NUMBERVALUE(Table2[[#This Row],[1/h]]),4))</f>
        <v>1</v>
      </c>
    </row>
    <row r="2933" spans="5:9">
      <c r="E2933" t="s">
        <v>3340</v>
      </c>
      <c r="F2933">
        <f>_xlfn.NUMBERVALUE(_xlfn.TEXTAFTER(Table2[[#This Row],[my new versions]]," ",-1))</f>
        <v>12673.550496858699</v>
      </c>
      <c r="G2933" t="str">
        <f>_xlfn.TEXTBEFORE(SUBSTITUTE(Table2[[#This Row],[my new versions]],"'","")," ")</f>
        <v>RXN-NAtpa_c_REV-rt2444</v>
      </c>
      <c r="H2933">
        <f>_xlfn.XLOOKUP(Table2[[#This Row],[name]],Table1[name],Table1[1/h],0)</f>
        <v>0</v>
      </c>
      <c r="I2933" t="b">
        <f>OR(Table2[[#This Row],[match]]=0,ROUNDUP(_xlfn.NUMBERVALUE(Table2[[#This Row],[match]]),4)=ROUNDUP(_xlfn.NUMBERVALUE(Table2[[#This Row],[1/h]]),4))</f>
        <v>1</v>
      </c>
    </row>
    <row r="2934" spans="5:9">
      <c r="E2934" t="s">
        <v>3341</v>
      </c>
      <c r="F2934">
        <f>_xlfn.NUMBERVALUE(_xlfn.TEXTAFTER(Table2[[#This Row],[my new versions]]," ",-1))</f>
        <v>12673.550496858699</v>
      </c>
      <c r="G2934" t="str">
        <f>_xlfn.TEXTBEFORE(SUBSTITUTE(Table2[[#This Row],[my new versions]],"'","")," ")</f>
        <v>RXN-NCAMt_c_n_FWD-SPONT</v>
      </c>
      <c r="H2934">
        <f>_xlfn.XLOOKUP(Table2[[#This Row],[name]],Table1[name],Table1[1/h],0)</f>
        <v>0</v>
      </c>
      <c r="I2934" t="b">
        <f>OR(Table2[[#This Row],[match]]=0,ROUNDUP(_xlfn.NUMBERVALUE(Table2[[#This Row],[match]]),4)=ROUNDUP(_xlfn.NUMBERVALUE(Table2[[#This Row],[1/h]]),4))</f>
        <v>1</v>
      </c>
    </row>
    <row r="2935" spans="5:9">
      <c r="E2935" t="s">
        <v>3342</v>
      </c>
      <c r="F2935">
        <f>_xlfn.NUMBERVALUE(_xlfn.TEXTAFTER(Table2[[#This Row],[my new versions]]," ",-1))</f>
        <v>12673.550496858699</v>
      </c>
      <c r="G2935" t="str">
        <f>_xlfn.TEXTBEFORE(SUBSTITUTE(Table2[[#This Row],[my new versions]],"'","")," ")</f>
        <v>RXN-NCAMt_c_n_REV-SPONT</v>
      </c>
      <c r="H2935">
        <f>_xlfn.XLOOKUP(Table2[[#This Row],[name]],Table1[name],Table1[1/h],0)</f>
        <v>0</v>
      </c>
      <c r="I2935" t="b">
        <f>OR(Table2[[#This Row],[match]]=0,ROUNDUP(_xlfn.NUMBERVALUE(Table2[[#This Row],[match]]),4)=ROUNDUP(_xlfn.NUMBERVALUE(Table2[[#This Row],[1/h]]),4))</f>
        <v>1</v>
      </c>
    </row>
    <row r="2936" spans="5:9">
      <c r="E2936" t="s">
        <v>3343</v>
      </c>
      <c r="F2936">
        <f>_xlfn.NUMBERVALUE(_xlfn.TEXTAFTER(Table2[[#This Row],[my new versions]]," ",-1))</f>
        <v>12673.550496858699</v>
      </c>
      <c r="G2936" t="str">
        <f>_xlfn.TEXTBEFORE(SUBSTITUTE(Table2[[#This Row],[my new versions]],"'","")," ")</f>
        <v>RXN-NDP1_c_FWD-rt0602_c</v>
      </c>
      <c r="H2936">
        <f>_xlfn.XLOOKUP(Table2[[#This Row],[name]],Table1[name],Table1[1/h],0)</f>
        <v>0</v>
      </c>
      <c r="I2936" t="b">
        <f>OR(Table2[[#This Row],[match]]=0,ROUNDUP(_xlfn.NUMBERVALUE(Table2[[#This Row],[match]]),4)=ROUNDUP(_xlfn.NUMBERVALUE(Table2[[#This Row],[1/h]]),4))</f>
        <v>1</v>
      </c>
    </row>
    <row r="2937" spans="5:9">
      <c r="E2937" t="s">
        <v>3344</v>
      </c>
      <c r="F2937">
        <f>_xlfn.NUMBERVALUE(_xlfn.TEXTAFTER(Table2[[#This Row],[my new versions]]," ",-1))</f>
        <v>12673.550496858699</v>
      </c>
      <c r="G2937" t="str">
        <f>_xlfn.TEXTBEFORE(SUBSTITUTE(Table2[[#This Row],[my new versions]],"'","")," ")</f>
        <v>RXN-NDP10_c_FWD-rt0602_c</v>
      </c>
      <c r="H2937">
        <f>_xlfn.XLOOKUP(Table2[[#This Row],[name]],Table1[name],Table1[1/h],0)</f>
        <v>0</v>
      </c>
      <c r="I2937" t="b">
        <f>OR(Table2[[#This Row],[match]]=0,ROUNDUP(_xlfn.NUMBERVALUE(Table2[[#This Row],[match]]),4)=ROUNDUP(_xlfn.NUMBERVALUE(Table2[[#This Row],[1/h]]),4))</f>
        <v>1</v>
      </c>
    </row>
    <row r="2938" spans="5:9">
      <c r="E2938" t="s">
        <v>3345</v>
      </c>
      <c r="F2938">
        <f>_xlfn.NUMBERVALUE(_xlfn.TEXTAFTER(Table2[[#This Row],[my new versions]]," ",-1))</f>
        <v>12673.550496858699</v>
      </c>
      <c r="G2938" t="str">
        <f>_xlfn.TEXTBEFORE(SUBSTITUTE(Table2[[#This Row],[my new versions]],"'","")," ")</f>
        <v>RXN-NDP3_c_FWD-rt0602_c</v>
      </c>
      <c r="H2938">
        <f>_xlfn.XLOOKUP(Table2[[#This Row],[name]],Table1[name],Table1[1/h],0)</f>
        <v>0</v>
      </c>
      <c r="I2938" t="b">
        <f>OR(Table2[[#This Row],[match]]=0,ROUNDUP(_xlfn.NUMBERVALUE(Table2[[#This Row],[match]]),4)=ROUNDUP(_xlfn.NUMBERVALUE(Table2[[#This Row],[1/h]]),4))</f>
        <v>1</v>
      </c>
    </row>
    <row r="2939" spans="5:9">
      <c r="E2939" t="s">
        <v>3346</v>
      </c>
      <c r="F2939">
        <f>_xlfn.NUMBERVALUE(_xlfn.TEXTAFTER(Table2[[#This Row],[my new versions]]," ",-1))</f>
        <v>12673.550496858699</v>
      </c>
      <c r="G2939" t="str">
        <f>_xlfn.TEXTBEFORE(SUBSTITUTE(Table2[[#This Row],[my new versions]],"'","")," ")</f>
        <v>RXN-NDP3_g_FWD-rt1437</v>
      </c>
      <c r="H2939">
        <f>_xlfn.XLOOKUP(Table2[[#This Row],[name]],Table1[name],Table1[1/h],0)</f>
        <v>0</v>
      </c>
      <c r="I2939" t="b">
        <f>OR(Table2[[#This Row],[match]]=0,ROUNDUP(_xlfn.NUMBERVALUE(Table2[[#This Row],[match]]),4)=ROUNDUP(_xlfn.NUMBERVALUE(Table2[[#This Row],[1/h]]),4))</f>
        <v>1</v>
      </c>
    </row>
    <row r="2940" spans="5:9">
      <c r="E2940" t="s">
        <v>3347</v>
      </c>
      <c r="F2940">
        <f>_xlfn.NUMBERVALUE(_xlfn.TEXTAFTER(Table2[[#This Row],[my new versions]]," ",-1))</f>
        <v>12673.550496858699</v>
      </c>
      <c r="G2940" t="str">
        <f>_xlfn.TEXTBEFORE(SUBSTITUTE(Table2[[#This Row],[my new versions]],"'","")," ")</f>
        <v>RXN-NDP4_c_FWD-rt0602_c</v>
      </c>
      <c r="H2940">
        <f>_xlfn.XLOOKUP(Table2[[#This Row],[name]],Table1[name],Table1[1/h],0)</f>
        <v>0</v>
      </c>
      <c r="I2940" t="b">
        <f>OR(Table2[[#This Row],[match]]=0,ROUNDUP(_xlfn.NUMBERVALUE(Table2[[#This Row],[match]]),4)=ROUNDUP(_xlfn.NUMBERVALUE(Table2[[#This Row],[1/h]]),4))</f>
        <v>1</v>
      </c>
    </row>
    <row r="2941" spans="5:9">
      <c r="E2941" t="s">
        <v>3348</v>
      </c>
      <c r="F2941">
        <f>_xlfn.NUMBERVALUE(_xlfn.TEXTAFTER(Table2[[#This Row],[my new versions]]," ",-1))</f>
        <v>12673.550496858699</v>
      </c>
      <c r="G2941" t="str">
        <f>_xlfn.TEXTBEFORE(SUBSTITUTE(Table2[[#This Row],[my new versions]],"'","")," ")</f>
        <v>RXN-NDP5_c_FWD-rt0602_c</v>
      </c>
      <c r="H2941">
        <f>_xlfn.XLOOKUP(Table2[[#This Row],[name]],Table1[name],Table1[1/h],0)</f>
        <v>0</v>
      </c>
      <c r="I2941" t="b">
        <f>OR(Table2[[#This Row],[match]]=0,ROUNDUP(_xlfn.NUMBERVALUE(Table2[[#This Row],[match]]),4)=ROUNDUP(_xlfn.NUMBERVALUE(Table2[[#This Row],[1/h]]),4))</f>
        <v>1</v>
      </c>
    </row>
    <row r="2942" spans="5:9">
      <c r="E2942" t="s">
        <v>3349</v>
      </c>
      <c r="F2942">
        <f>_xlfn.NUMBERVALUE(_xlfn.TEXTAFTER(Table2[[#This Row],[my new versions]]," ",-1))</f>
        <v>12673.550496858699</v>
      </c>
      <c r="G2942" t="str">
        <f>_xlfn.TEXTBEFORE(SUBSTITUTE(Table2[[#This Row],[my new versions]],"'","")," ")</f>
        <v>RXN-NDP7_c_FWD-rt0602_c</v>
      </c>
      <c r="H2942">
        <f>_xlfn.XLOOKUP(Table2[[#This Row],[name]],Table1[name],Table1[1/h],0)</f>
        <v>0</v>
      </c>
      <c r="I2942" t="b">
        <f>OR(Table2[[#This Row],[match]]=0,ROUNDUP(_xlfn.NUMBERVALUE(Table2[[#This Row],[match]]),4)=ROUNDUP(_xlfn.NUMBERVALUE(Table2[[#This Row],[1/h]]),4))</f>
        <v>1</v>
      </c>
    </row>
    <row r="2943" spans="5:9">
      <c r="E2943" t="s">
        <v>3350</v>
      </c>
      <c r="F2943">
        <f>_xlfn.NUMBERVALUE(_xlfn.TEXTAFTER(Table2[[#This Row],[my new versions]]," ",-1))</f>
        <v>12673.550496858699</v>
      </c>
      <c r="G2943" t="str">
        <f>_xlfn.TEXTBEFORE(SUBSTITUTE(Table2[[#This Row],[my new versions]],"'","")," ")</f>
        <v>RXN-NDP7_g_FWD-rt0602_g</v>
      </c>
      <c r="H2943">
        <f>_xlfn.XLOOKUP(Table2[[#This Row],[name]],Table1[name],Table1[1/h],0)</f>
        <v>0</v>
      </c>
      <c r="I2943" t="b">
        <f>OR(Table2[[#This Row],[match]]=0,ROUNDUP(_xlfn.NUMBERVALUE(Table2[[#This Row],[match]]),4)=ROUNDUP(_xlfn.NUMBERVALUE(Table2[[#This Row],[1/h]]),4))</f>
        <v>1</v>
      </c>
    </row>
    <row r="2944" spans="5:9">
      <c r="E2944" t="s">
        <v>3351</v>
      </c>
      <c r="F2944">
        <f>_xlfn.NUMBERVALUE(_xlfn.TEXTAFTER(Table2[[#This Row],[my new versions]]," ",-1))</f>
        <v>12673.550496858699</v>
      </c>
      <c r="G2944" t="str">
        <f>_xlfn.TEXTBEFORE(SUBSTITUTE(Table2[[#This Row],[my new versions]],"'","")," ")</f>
        <v>RXN-NDP7_g_FWD-rt1437</v>
      </c>
      <c r="H2944">
        <f>_xlfn.XLOOKUP(Table2[[#This Row],[name]],Table1[name],Table1[1/h],0)</f>
        <v>0</v>
      </c>
      <c r="I2944" t="b">
        <f>OR(Table2[[#This Row],[match]]=0,ROUNDUP(_xlfn.NUMBERVALUE(Table2[[#This Row],[match]]),4)=ROUNDUP(_xlfn.NUMBERVALUE(Table2[[#This Row],[1/h]]),4))</f>
        <v>1</v>
      </c>
    </row>
    <row r="2945" spans="5:9">
      <c r="E2945" t="s">
        <v>3352</v>
      </c>
      <c r="F2945">
        <f>_xlfn.NUMBERVALUE(_xlfn.TEXTAFTER(Table2[[#This Row],[my new versions]]," ",-1))</f>
        <v>12673.550496858699</v>
      </c>
      <c r="G2945" t="str">
        <f>_xlfn.TEXTBEFORE(SUBSTITUTE(Table2[[#This Row],[my new versions]],"'","")," ")</f>
        <v>RXN-NDPDA1_c_FWD-UNKNOWN</v>
      </c>
      <c r="H2945">
        <f>_xlfn.XLOOKUP(Table2[[#This Row],[name]],Table1[name],Table1[1/h],0)</f>
        <v>0</v>
      </c>
      <c r="I2945" t="b">
        <f>OR(Table2[[#This Row],[match]]=0,ROUNDUP(_xlfn.NUMBERVALUE(Table2[[#This Row],[match]]),4)=ROUNDUP(_xlfn.NUMBERVALUE(Table2[[#This Row],[1/h]]),4))</f>
        <v>1</v>
      </c>
    </row>
    <row r="2946" spans="5:9">
      <c r="E2946" t="s">
        <v>3353</v>
      </c>
      <c r="F2946">
        <f>_xlfn.NUMBERVALUE(_xlfn.TEXTAFTER(Table2[[#This Row],[my new versions]]," ",-1))</f>
        <v>12673.550496858699</v>
      </c>
      <c r="G2946" t="str">
        <f>_xlfn.TEXTBEFORE(SUBSTITUTE(Table2[[#This Row],[my new versions]],"'","")," ")</f>
        <v>RXN-NDPDA2_c_FWD-UNKNOWN</v>
      </c>
      <c r="H2946">
        <f>_xlfn.XLOOKUP(Table2[[#This Row],[name]],Table1[name],Table1[1/h],0)</f>
        <v>0</v>
      </c>
      <c r="I2946" t="b">
        <f>OR(Table2[[#This Row],[match]]=0,ROUNDUP(_xlfn.NUMBERVALUE(Table2[[#This Row],[match]]),4)=ROUNDUP(_xlfn.NUMBERVALUE(Table2[[#This Row],[1/h]]),4))</f>
        <v>1</v>
      </c>
    </row>
    <row r="2947" spans="5:9">
      <c r="E2947" t="s">
        <v>3354</v>
      </c>
      <c r="F2947">
        <f>_xlfn.NUMBERVALUE(_xlfn.TEXTAFTER(Table2[[#This Row],[my new versions]]," ",-1))</f>
        <v>12673.550496858699</v>
      </c>
      <c r="G2947" t="str">
        <f>_xlfn.TEXTBEFORE(SUBSTITUTE(Table2[[#This Row],[my new versions]],"'","")," ")</f>
        <v>RXN-NDPK1_c_FWD-rt0575</v>
      </c>
      <c r="H2947">
        <f>_xlfn.XLOOKUP(Table2[[#This Row],[name]],Table1[name],Table1[1/h],0)</f>
        <v>0</v>
      </c>
      <c r="I2947" t="b">
        <f>OR(Table2[[#This Row],[match]]=0,ROUNDUP(_xlfn.NUMBERVALUE(Table2[[#This Row],[match]]),4)=ROUNDUP(_xlfn.NUMBERVALUE(Table2[[#This Row],[1/h]]),4))</f>
        <v>1</v>
      </c>
    </row>
    <row r="2948" spans="5:9">
      <c r="E2948" t="s">
        <v>3355</v>
      </c>
      <c r="F2948">
        <f>_xlfn.NUMBERVALUE(_xlfn.TEXTAFTER(Table2[[#This Row],[my new versions]]," ",-1))</f>
        <v>12673.550496858699</v>
      </c>
      <c r="G2948" t="str">
        <f>_xlfn.TEXTBEFORE(SUBSTITUTE(Table2[[#This Row],[my new versions]],"'","")," ")</f>
        <v>RXN-NDPK1_c_FWD-rt7311</v>
      </c>
      <c r="H2948">
        <f>_xlfn.XLOOKUP(Table2[[#This Row],[name]],Table1[name],Table1[1/h],0)</f>
        <v>12673.550496858696</v>
      </c>
      <c r="I2948" t="b">
        <f>OR(Table2[[#This Row],[match]]=0,ROUNDUP(_xlfn.NUMBERVALUE(Table2[[#This Row],[match]]),4)=ROUNDUP(_xlfn.NUMBERVALUE(Table2[[#This Row],[1/h]]),4))</f>
        <v>1</v>
      </c>
    </row>
    <row r="2949" spans="5:9">
      <c r="E2949" t="s">
        <v>3356</v>
      </c>
      <c r="F2949">
        <f>_xlfn.NUMBERVALUE(_xlfn.TEXTAFTER(Table2[[#This Row],[my new versions]]," ",-1))</f>
        <v>12673.550496858699</v>
      </c>
      <c r="G2949" t="str">
        <f>_xlfn.TEXTBEFORE(SUBSTITUTE(Table2[[#This Row],[my new versions]],"'","")," ")</f>
        <v>RXN-NDPK10_c_FWD-rt0575</v>
      </c>
      <c r="H2949">
        <f>_xlfn.XLOOKUP(Table2[[#This Row],[name]],Table1[name],Table1[1/h],0)</f>
        <v>0</v>
      </c>
      <c r="I2949" t="b">
        <f>OR(Table2[[#This Row],[match]]=0,ROUNDUP(_xlfn.NUMBERVALUE(Table2[[#This Row],[match]]),4)=ROUNDUP(_xlfn.NUMBERVALUE(Table2[[#This Row],[1/h]]),4))</f>
        <v>1</v>
      </c>
    </row>
    <row r="2950" spans="5:9">
      <c r="E2950" t="s">
        <v>3357</v>
      </c>
      <c r="F2950">
        <f>_xlfn.NUMBERVALUE(_xlfn.TEXTAFTER(Table2[[#This Row],[my new versions]]," ",-1))</f>
        <v>12673.550496858699</v>
      </c>
      <c r="G2950" t="str">
        <f>_xlfn.TEXTBEFORE(SUBSTITUTE(Table2[[#This Row],[my new versions]],"'","")," ")</f>
        <v>RXN-NDPK10_c_FWD-rt7311</v>
      </c>
      <c r="H2950">
        <f>_xlfn.XLOOKUP(Table2[[#This Row],[name]],Table1[name],Table1[1/h],0)</f>
        <v>0</v>
      </c>
      <c r="I2950" t="b">
        <f>OR(Table2[[#This Row],[match]]=0,ROUNDUP(_xlfn.NUMBERVALUE(Table2[[#This Row],[match]]),4)=ROUNDUP(_xlfn.NUMBERVALUE(Table2[[#This Row],[1/h]]),4))</f>
        <v>1</v>
      </c>
    </row>
    <row r="2951" spans="5:9">
      <c r="E2951" t="s">
        <v>3358</v>
      </c>
      <c r="F2951">
        <f>_xlfn.NUMBERVALUE(_xlfn.TEXTAFTER(Table2[[#This Row],[my new versions]]," ",-1))</f>
        <v>12673.550496858699</v>
      </c>
      <c r="G2951" t="str">
        <f>_xlfn.TEXTBEFORE(SUBSTITUTE(Table2[[#This Row],[my new versions]],"'","")," ")</f>
        <v>RXN-NDPK2_c_FWD-rt0575</v>
      </c>
      <c r="H2951">
        <f>_xlfn.XLOOKUP(Table2[[#This Row],[name]],Table1[name],Table1[1/h],0)</f>
        <v>0</v>
      </c>
      <c r="I2951" t="b">
        <f>OR(Table2[[#This Row],[match]]=0,ROUNDUP(_xlfn.NUMBERVALUE(Table2[[#This Row],[match]]),4)=ROUNDUP(_xlfn.NUMBERVALUE(Table2[[#This Row],[1/h]]),4))</f>
        <v>1</v>
      </c>
    </row>
    <row r="2952" spans="5:9">
      <c r="E2952" t="s">
        <v>3359</v>
      </c>
      <c r="F2952">
        <f>_xlfn.NUMBERVALUE(_xlfn.TEXTAFTER(Table2[[#This Row],[my new versions]]," ",-1))</f>
        <v>12673.550496858699</v>
      </c>
      <c r="G2952" t="str">
        <f>_xlfn.TEXTBEFORE(SUBSTITUTE(Table2[[#This Row],[my new versions]],"'","")," ")</f>
        <v>RXN-NDPK2_c_FWD-rt7311</v>
      </c>
      <c r="H2952">
        <f>_xlfn.XLOOKUP(Table2[[#This Row],[name]],Table1[name],Table1[1/h],0)</f>
        <v>12673.550496858696</v>
      </c>
      <c r="I2952" t="b">
        <f>OR(Table2[[#This Row],[match]]=0,ROUNDUP(_xlfn.NUMBERVALUE(Table2[[#This Row],[match]]),4)=ROUNDUP(_xlfn.NUMBERVALUE(Table2[[#This Row],[1/h]]),4))</f>
        <v>1</v>
      </c>
    </row>
    <row r="2953" spans="5:9">
      <c r="E2953" t="s">
        <v>3360</v>
      </c>
      <c r="F2953">
        <f>_xlfn.NUMBERVALUE(_xlfn.TEXTAFTER(Table2[[#This Row],[my new versions]]," ",-1))</f>
        <v>12673.550496858699</v>
      </c>
      <c r="G2953" t="str">
        <f>_xlfn.TEXTBEFORE(SUBSTITUTE(Table2[[#This Row],[my new versions]],"'","")," ")</f>
        <v>RXN-NDPK3_c_FWD-rt0575</v>
      </c>
      <c r="H2953">
        <f>_xlfn.XLOOKUP(Table2[[#This Row],[name]],Table1[name],Table1[1/h],0)</f>
        <v>0</v>
      </c>
      <c r="I2953" t="b">
        <f>OR(Table2[[#This Row],[match]]=0,ROUNDUP(_xlfn.NUMBERVALUE(Table2[[#This Row],[match]]),4)=ROUNDUP(_xlfn.NUMBERVALUE(Table2[[#This Row],[1/h]]),4))</f>
        <v>1</v>
      </c>
    </row>
    <row r="2954" spans="5:9">
      <c r="E2954" t="s">
        <v>3361</v>
      </c>
      <c r="F2954">
        <f>_xlfn.NUMBERVALUE(_xlfn.TEXTAFTER(Table2[[#This Row],[my new versions]]," ",-1))</f>
        <v>12673.550496858699</v>
      </c>
      <c r="G2954" t="str">
        <f>_xlfn.TEXTBEFORE(SUBSTITUTE(Table2[[#This Row],[my new versions]],"'","")," ")</f>
        <v>RXN-NDPK3_c_FWD-rt7311</v>
      </c>
      <c r="H2954">
        <f>_xlfn.XLOOKUP(Table2[[#This Row],[name]],Table1[name],Table1[1/h],0)</f>
        <v>12673.550496858696</v>
      </c>
      <c r="I2954" t="b">
        <f>OR(Table2[[#This Row],[match]]=0,ROUNDUP(_xlfn.NUMBERVALUE(Table2[[#This Row],[match]]),4)=ROUNDUP(_xlfn.NUMBERVALUE(Table2[[#This Row],[1/h]]),4))</f>
        <v>1</v>
      </c>
    </row>
    <row r="2955" spans="5:9">
      <c r="E2955" t="s">
        <v>3362</v>
      </c>
      <c r="F2955">
        <f>_xlfn.NUMBERVALUE(_xlfn.TEXTAFTER(Table2[[#This Row],[my new versions]]," ",-1))</f>
        <v>12673.550496858699</v>
      </c>
      <c r="G2955" t="str">
        <f>_xlfn.TEXTBEFORE(SUBSTITUTE(Table2[[#This Row],[my new versions]],"'","")," ")</f>
        <v>RXN-NDPK4_c_FWD-rt0575</v>
      </c>
      <c r="H2955">
        <f>_xlfn.XLOOKUP(Table2[[#This Row],[name]],Table1[name],Table1[1/h],0)</f>
        <v>0</v>
      </c>
      <c r="I2955" t="b">
        <f>OR(Table2[[#This Row],[match]]=0,ROUNDUP(_xlfn.NUMBERVALUE(Table2[[#This Row],[match]]),4)=ROUNDUP(_xlfn.NUMBERVALUE(Table2[[#This Row],[1/h]]),4))</f>
        <v>1</v>
      </c>
    </row>
    <row r="2956" spans="5:9">
      <c r="E2956" t="s">
        <v>3363</v>
      </c>
      <c r="F2956">
        <f>_xlfn.NUMBERVALUE(_xlfn.TEXTAFTER(Table2[[#This Row],[my new versions]]," ",-1))</f>
        <v>12673.550496858699</v>
      </c>
      <c r="G2956" t="str">
        <f>_xlfn.TEXTBEFORE(SUBSTITUTE(Table2[[#This Row],[my new versions]],"'","")," ")</f>
        <v>RXN-NDPK4_c_FWD-rt7311</v>
      </c>
      <c r="H2956">
        <f>_xlfn.XLOOKUP(Table2[[#This Row],[name]],Table1[name],Table1[1/h],0)</f>
        <v>12673.550496858696</v>
      </c>
      <c r="I2956" t="b">
        <f>OR(Table2[[#This Row],[match]]=0,ROUNDUP(_xlfn.NUMBERVALUE(Table2[[#This Row],[match]]),4)=ROUNDUP(_xlfn.NUMBERVALUE(Table2[[#This Row],[1/h]]),4))</f>
        <v>1</v>
      </c>
    </row>
    <row r="2957" spans="5:9">
      <c r="E2957" t="s">
        <v>3364</v>
      </c>
      <c r="F2957">
        <f>_xlfn.NUMBERVALUE(_xlfn.TEXTAFTER(Table2[[#This Row],[my new versions]]," ",-1))</f>
        <v>12673.550496858699</v>
      </c>
      <c r="G2957" t="str">
        <f>_xlfn.TEXTBEFORE(SUBSTITUTE(Table2[[#This Row],[my new versions]],"'","")," ")</f>
        <v>RXN-NDPK5_c_FWD-rt0575</v>
      </c>
      <c r="H2957">
        <f>_xlfn.XLOOKUP(Table2[[#This Row],[name]],Table1[name],Table1[1/h],0)</f>
        <v>0</v>
      </c>
      <c r="I2957" t="b">
        <f>OR(Table2[[#This Row],[match]]=0,ROUNDUP(_xlfn.NUMBERVALUE(Table2[[#This Row],[match]]),4)=ROUNDUP(_xlfn.NUMBERVALUE(Table2[[#This Row],[1/h]]),4))</f>
        <v>1</v>
      </c>
    </row>
    <row r="2958" spans="5:9">
      <c r="E2958" t="s">
        <v>3365</v>
      </c>
      <c r="F2958">
        <f>_xlfn.NUMBERVALUE(_xlfn.TEXTAFTER(Table2[[#This Row],[my new versions]]," ",-1))</f>
        <v>12673.550496858699</v>
      </c>
      <c r="G2958" t="str">
        <f>_xlfn.TEXTBEFORE(SUBSTITUTE(Table2[[#This Row],[my new versions]],"'","")," ")</f>
        <v>RXN-NDPK5_c_FWD-rt7311</v>
      </c>
      <c r="H2958">
        <f>_xlfn.XLOOKUP(Table2[[#This Row],[name]],Table1[name],Table1[1/h],0)</f>
        <v>12673.550496858696</v>
      </c>
      <c r="I2958" t="b">
        <f>OR(Table2[[#This Row],[match]]=0,ROUNDUP(_xlfn.NUMBERVALUE(Table2[[#This Row],[match]]),4)=ROUNDUP(_xlfn.NUMBERVALUE(Table2[[#This Row],[1/h]]),4))</f>
        <v>1</v>
      </c>
    </row>
    <row r="2959" spans="5:9">
      <c r="E2959" t="s">
        <v>3366</v>
      </c>
      <c r="F2959">
        <f>_xlfn.NUMBERVALUE(_xlfn.TEXTAFTER(Table2[[#This Row],[my new versions]]," ",-1))</f>
        <v>12673.550496858699</v>
      </c>
      <c r="G2959" t="str">
        <f>_xlfn.TEXTBEFORE(SUBSTITUTE(Table2[[#This Row],[my new versions]],"'","")," ")</f>
        <v>RXN-NDPK6_c_FWD-rt0575</v>
      </c>
      <c r="H2959">
        <f>_xlfn.XLOOKUP(Table2[[#This Row],[name]],Table1[name],Table1[1/h],0)</f>
        <v>0</v>
      </c>
      <c r="I2959" t="b">
        <f>OR(Table2[[#This Row],[match]]=0,ROUNDUP(_xlfn.NUMBERVALUE(Table2[[#This Row],[match]]),4)=ROUNDUP(_xlfn.NUMBERVALUE(Table2[[#This Row],[1/h]]),4))</f>
        <v>1</v>
      </c>
    </row>
    <row r="2960" spans="5:9">
      <c r="E2960" t="s">
        <v>3367</v>
      </c>
      <c r="F2960">
        <f>_xlfn.NUMBERVALUE(_xlfn.TEXTAFTER(Table2[[#This Row],[my new versions]]," ",-1))</f>
        <v>12673.550496858699</v>
      </c>
      <c r="G2960" t="str">
        <f>_xlfn.TEXTBEFORE(SUBSTITUTE(Table2[[#This Row],[my new versions]],"'","")," ")</f>
        <v>RXN-NDPK6_c_FWD-rt7311</v>
      </c>
      <c r="H2960">
        <f>_xlfn.XLOOKUP(Table2[[#This Row],[name]],Table1[name],Table1[1/h],0)</f>
        <v>0</v>
      </c>
      <c r="I2960" t="b">
        <f>OR(Table2[[#This Row],[match]]=0,ROUNDUP(_xlfn.NUMBERVALUE(Table2[[#This Row],[match]]),4)=ROUNDUP(_xlfn.NUMBERVALUE(Table2[[#This Row],[1/h]]),4))</f>
        <v>1</v>
      </c>
    </row>
    <row r="2961" spans="5:9">
      <c r="E2961" t="s">
        <v>3368</v>
      </c>
      <c r="F2961">
        <f>_xlfn.NUMBERVALUE(_xlfn.TEXTAFTER(Table2[[#This Row],[my new versions]]," ",-1))</f>
        <v>12673.550496858699</v>
      </c>
      <c r="G2961" t="str">
        <f>_xlfn.TEXTBEFORE(SUBSTITUTE(Table2[[#This Row],[my new versions]],"'","")," ")</f>
        <v>RXN-NDPK7_c_FWD-rt0575</v>
      </c>
      <c r="H2961">
        <f>_xlfn.XLOOKUP(Table2[[#This Row],[name]],Table1[name],Table1[1/h],0)</f>
        <v>0</v>
      </c>
      <c r="I2961" t="b">
        <f>OR(Table2[[#This Row],[match]]=0,ROUNDUP(_xlfn.NUMBERVALUE(Table2[[#This Row],[match]]),4)=ROUNDUP(_xlfn.NUMBERVALUE(Table2[[#This Row],[1/h]]),4))</f>
        <v>1</v>
      </c>
    </row>
    <row r="2962" spans="5:9">
      <c r="E2962" t="s">
        <v>3369</v>
      </c>
      <c r="F2962">
        <f>_xlfn.NUMBERVALUE(_xlfn.TEXTAFTER(Table2[[#This Row],[my new versions]]," ",-1))</f>
        <v>12673.550496858699</v>
      </c>
      <c r="G2962" t="str">
        <f>_xlfn.TEXTBEFORE(SUBSTITUTE(Table2[[#This Row],[my new versions]],"'","")," ")</f>
        <v>RXN-NDPK7_c_FWD-rt7311</v>
      </c>
      <c r="H2962">
        <f>_xlfn.XLOOKUP(Table2[[#This Row],[name]],Table1[name],Table1[1/h],0)</f>
        <v>12673.550496858696</v>
      </c>
      <c r="I2962" t="b">
        <f>OR(Table2[[#This Row],[match]]=0,ROUNDUP(_xlfn.NUMBERVALUE(Table2[[#This Row],[match]]),4)=ROUNDUP(_xlfn.NUMBERVALUE(Table2[[#This Row],[1/h]]),4))</f>
        <v>1</v>
      </c>
    </row>
    <row r="2963" spans="5:9">
      <c r="E2963" t="s">
        <v>3370</v>
      </c>
      <c r="F2963">
        <f>_xlfn.NUMBERVALUE(_xlfn.TEXTAFTER(Table2[[#This Row],[my new versions]]," ",-1))</f>
        <v>12673.550496858699</v>
      </c>
      <c r="G2963" t="str">
        <f>_xlfn.TEXTBEFORE(SUBSTITUTE(Table2[[#This Row],[my new versions]],"'","")," ")</f>
        <v>RXN-NDPK8_c_FWD-rt0575</v>
      </c>
      <c r="H2963">
        <f>_xlfn.XLOOKUP(Table2[[#This Row],[name]],Table1[name],Table1[1/h],0)</f>
        <v>0</v>
      </c>
      <c r="I2963" t="b">
        <f>OR(Table2[[#This Row],[match]]=0,ROUNDUP(_xlfn.NUMBERVALUE(Table2[[#This Row],[match]]),4)=ROUNDUP(_xlfn.NUMBERVALUE(Table2[[#This Row],[1/h]]),4))</f>
        <v>1</v>
      </c>
    </row>
    <row r="2964" spans="5:9">
      <c r="E2964" t="s">
        <v>3371</v>
      </c>
      <c r="F2964">
        <f>_xlfn.NUMBERVALUE(_xlfn.TEXTAFTER(Table2[[#This Row],[my new versions]]," ",-1))</f>
        <v>12673.550496858699</v>
      </c>
      <c r="G2964" t="str">
        <f>_xlfn.TEXTBEFORE(SUBSTITUTE(Table2[[#This Row],[my new versions]],"'","")," ")</f>
        <v>RXN-NDPK8_c_FWD-rt7311</v>
      </c>
      <c r="H2964">
        <f>_xlfn.XLOOKUP(Table2[[#This Row],[name]],Table1[name],Table1[1/h],0)</f>
        <v>12673.550496858696</v>
      </c>
      <c r="I2964" t="b">
        <f>OR(Table2[[#This Row],[match]]=0,ROUNDUP(_xlfn.NUMBERVALUE(Table2[[#This Row],[match]]),4)=ROUNDUP(_xlfn.NUMBERVALUE(Table2[[#This Row],[1/h]]),4))</f>
        <v>1</v>
      </c>
    </row>
    <row r="2965" spans="5:9">
      <c r="E2965" t="s">
        <v>3372</v>
      </c>
      <c r="F2965">
        <f>_xlfn.NUMBERVALUE(_xlfn.TEXTAFTER(Table2[[#This Row],[my new versions]]," ",-1))</f>
        <v>12673.550496858699</v>
      </c>
      <c r="G2965" t="str">
        <f>_xlfn.TEXTBEFORE(SUBSTITUTE(Table2[[#This Row],[my new versions]],"'","")," ")</f>
        <v>RXN-NDPK9_c_FWD-rt0575</v>
      </c>
      <c r="H2965">
        <f>_xlfn.XLOOKUP(Table2[[#This Row],[name]],Table1[name],Table1[1/h],0)</f>
        <v>0</v>
      </c>
      <c r="I2965" t="b">
        <f>OR(Table2[[#This Row],[match]]=0,ROUNDUP(_xlfn.NUMBERVALUE(Table2[[#This Row],[match]]),4)=ROUNDUP(_xlfn.NUMBERVALUE(Table2[[#This Row],[1/h]]),4))</f>
        <v>1</v>
      </c>
    </row>
    <row r="2966" spans="5:9">
      <c r="E2966" t="s">
        <v>3373</v>
      </c>
      <c r="F2966">
        <f>_xlfn.NUMBERVALUE(_xlfn.TEXTAFTER(Table2[[#This Row],[my new versions]]," ",-1))</f>
        <v>12673.550496858699</v>
      </c>
      <c r="G2966" t="str">
        <f>_xlfn.TEXTBEFORE(SUBSTITUTE(Table2[[#This Row],[my new versions]],"'","")," ")</f>
        <v>RXN-NDPK9_c_FWD-rt7311</v>
      </c>
      <c r="H2966">
        <f>_xlfn.XLOOKUP(Table2[[#This Row],[name]],Table1[name],Table1[1/h],0)</f>
        <v>0</v>
      </c>
      <c r="I2966" t="b">
        <f>OR(Table2[[#This Row],[match]]=0,ROUNDUP(_xlfn.NUMBERVALUE(Table2[[#This Row],[match]]),4)=ROUNDUP(_xlfn.NUMBERVALUE(Table2[[#This Row],[1/h]]),4))</f>
        <v>1</v>
      </c>
    </row>
    <row r="2967" spans="5:9">
      <c r="E2967" t="s">
        <v>3374</v>
      </c>
      <c r="F2967">
        <f>_xlfn.NUMBERVALUE(_xlfn.TEXTAFTER(Table2[[#This Row],[my new versions]]," ",-1))</f>
        <v>12673.550496858699</v>
      </c>
      <c r="G2967" t="str">
        <f>_xlfn.TEXTBEFORE(SUBSTITUTE(Table2[[#This Row],[my new versions]],"'","")," ")</f>
        <v>RXN-NFORTYR2t_c_e_FWD-rt2566</v>
      </c>
      <c r="H2967">
        <f>_xlfn.XLOOKUP(Table2[[#This Row],[name]],Table1[name],Table1[1/h],0)</f>
        <v>0</v>
      </c>
      <c r="I2967" t="b">
        <f>OR(Table2[[#This Row],[match]]=0,ROUNDUP(_xlfn.NUMBERVALUE(Table2[[#This Row],[match]]),4)=ROUNDUP(_xlfn.NUMBERVALUE(Table2[[#This Row],[1/h]]),4))</f>
        <v>1</v>
      </c>
    </row>
    <row r="2968" spans="5:9">
      <c r="E2968" t="s">
        <v>3375</v>
      </c>
      <c r="F2968">
        <f>_xlfn.NUMBERVALUE(_xlfn.TEXTAFTER(Table2[[#This Row],[my new versions]]," ",-1))</f>
        <v>12673.550496858699</v>
      </c>
      <c r="G2968" t="str">
        <f>_xlfn.TEXTBEFORE(SUBSTITUTE(Table2[[#This Row],[my new versions]],"'","")," ")</f>
        <v>RXN-NFTYROX_c_FWD-rt0820</v>
      </c>
      <c r="H2968">
        <f>_xlfn.XLOOKUP(Table2[[#This Row],[name]],Table1[name],Table1[1/h],0)</f>
        <v>0</v>
      </c>
      <c r="I2968" t="b">
        <f>OR(Table2[[#This Row],[match]]=0,ROUNDUP(_xlfn.NUMBERVALUE(Table2[[#This Row],[match]]),4)=ROUNDUP(_xlfn.NUMBERVALUE(Table2[[#This Row],[1/h]]),4))</f>
        <v>1</v>
      </c>
    </row>
    <row r="2969" spans="5:9">
      <c r="E2969" t="s">
        <v>3376</v>
      </c>
      <c r="F2969">
        <f>_xlfn.NUMBERVALUE(_xlfn.TEXTAFTER(Table2[[#This Row],[my new versions]]," ",-1))</f>
        <v>115467.50294199301</v>
      </c>
      <c r="G2969" t="str">
        <f>_xlfn.TEXTBEFORE(SUBSTITUTE(Table2[[#This Row],[my new versions]],"'","")," ")</f>
        <v>RXN-NGLYCANS1_c_FWD-rt2834</v>
      </c>
      <c r="H2969">
        <f>_xlfn.XLOOKUP(Table2[[#This Row],[name]],Table1[name],Table1[1/h],0)</f>
        <v>115467.5029419936</v>
      </c>
      <c r="I2969" t="b">
        <f>OR(Table2[[#This Row],[match]]=0,ROUNDUP(_xlfn.NUMBERVALUE(Table2[[#This Row],[match]]),4)=ROUNDUP(_xlfn.NUMBERVALUE(Table2[[#This Row],[1/h]]),4))</f>
        <v>1</v>
      </c>
    </row>
    <row r="2970" spans="5:9">
      <c r="E2970" t="s">
        <v>3377</v>
      </c>
      <c r="F2970">
        <f>_xlfn.NUMBERVALUE(_xlfn.TEXTAFTER(Table2[[#This Row],[my new versions]]," ",-1))</f>
        <v>12673.550496858699</v>
      </c>
      <c r="G2970" t="str">
        <f>_xlfn.TEXTBEFORE(SUBSTITUTE(Table2[[#This Row],[my new versions]],"'","")," ")</f>
        <v>RXN-NGLYCANS10_r_FWD-rt2904</v>
      </c>
      <c r="H2970">
        <f>_xlfn.XLOOKUP(Table2[[#This Row],[name]],Table1[name],Table1[1/h],0)</f>
        <v>0</v>
      </c>
      <c r="I2970" t="b">
        <f>OR(Table2[[#This Row],[match]]=0,ROUNDUP(_xlfn.NUMBERVALUE(Table2[[#This Row],[match]]),4)=ROUNDUP(_xlfn.NUMBERVALUE(Table2[[#This Row],[1/h]]),4))</f>
        <v>1</v>
      </c>
    </row>
    <row r="2971" spans="5:9">
      <c r="E2971" t="s">
        <v>3378</v>
      </c>
      <c r="F2971">
        <f>_xlfn.NUMBERVALUE(_xlfn.TEXTAFTER(Table2[[#This Row],[my new versions]]," ",-1))</f>
        <v>12673.550496858699</v>
      </c>
      <c r="G2971" t="str">
        <f>_xlfn.TEXTBEFORE(SUBSTITUTE(Table2[[#This Row],[my new versions]],"'","")," ")</f>
        <v>RXN-NGLYCANS10_r_REV-rt2904</v>
      </c>
      <c r="H2971">
        <f>_xlfn.XLOOKUP(Table2[[#This Row],[name]],Table1[name],Table1[1/h],0)</f>
        <v>0</v>
      </c>
      <c r="I2971" t="b">
        <f>OR(Table2[[#This Row],[match]]=0,ROUNDUP(_xlfn.NUMBERVALUE(Table2[[#This Row],[match]]),4)=ROUNDUP(_xlfn.NUMBERVALUE(Table2[[#This Row],[1/h]]),4))</f>
        <v>1</v>
      </c>
    </row>
    <row r="2972" spans="5:9">
      <c r="E2972" t="s">
        <v>3379</v>
      </c>
      <c r="F2972">
        <f>_xlfn.NUMBERVALUE(_xlfn.TEXTAFTER(Table2[[#This Row],[my new versions]]," ",-1))</f>
        <v>12673.550496858699</v>
      </c>
      <c r="G2972" t="str">
        <f>_xlfn.TEXTBEFORE(SUBSTITUTE(Table2[[#This Row],[my new versions]],"'","")," ")</f>
        <v>RXN-NGLYCANS11_r_FWD-rt0671</v>
      </c>
      <c r="H2972">
        <f>_xlfn.XLOOKUP(Table2[[#This Row],[name]],Table1[name],Table1[1/h],0)</f>
        <v>0</v>
      </c>
      <c r="I2972" t="b">
        <f>OR(Table2[[#This Row],[match]]=0,ROUNDUP(_xlfn.NUMBERVALUE(Table2[[#This Row],[match]]),4)=ROUNDUP(_xlfn.NUMBERVALUE(Table2[[#This Row],[1/h]]),4))</f>
        <v>1</v>
      </c>
    </row>
    <row r="2973" spans="5:9">
      <c r="E2973" t="s">
        <v>3380</v>
      </c>
      <c r="F2973">
        <f>_xlfn.NUMBERVALUE(_xlfn.TEXTAFTER(Table2[[#This Row],[my new versions]]," ",-1))</f>
        <v>12673.550496858699</v>
      </c>
      <c r="G2973" t="str">
        <f>_xlfn.TEXTBEFORE(SUBSTITUTE(Table2[[#This Row],[my new versions]],"'","")," ")</f>
        <v>RXN-NGLYCANS11_r_REV-rt0671</v>
      </c>
      <c r="H2973">
        <f>_xlfn.XLOOKUP(Table2[[#This Row],[name]],Table1[name],Table1[1/h],0)</f>
        <v>0</v>
      </c>
      <c r="I2973" t="b">
        <f>OR(Table2[[#This Row],[match]]=0,ROUNDUP(_xlfn.NUMBERVALUE(Table2[[#This Row],[match]]),4)=ROUNDUP(_xlfn.NUMBERVALUE(Table2[[#This Row],[1/h]]),4))</f>
        <v>1</v>
      </c>
    </row>
    <row r="2974" spans="5:9">
      <c r="E2974" t="s">
        <v>3381</v>
      </c>
      <c r="F2974">
        <f>_xlfn.NUMBERVALUE(_xlfn.TEXTAFTER(Table2[[#This Row],[my new versions]]," ",-1))</f>
        <v>12673.550496858699</v>
      </c>
      <c r="G2974" t="str">
        <f>_xlfn.TEXTBEFORE(SUBSTITUTE(Table2[[#This Row],[my new versions]],"'","")," ")</f>
        <v>RXN-NGLYCANS12_r_FWD-rt2573</v>
      </c>
      <c r="H2974">
        <f>_xlfn.XLOOKUP(Table2[[#This Row],[name]],Table1[name],Table1[1/h],0)</f>
        <v>0</v>
      </c>
      <c r="I2974" t="b">
        <f>OR(Table2[[#This Row],[match]]=0,ROUNDUP(_xlfn.NUMBERVALUE(Table2[[#This Row],[match]]),4)=ROUNDUP(_xlfn.NUMBERVALUE(Table2[[#This Row],[1/h]]),4))</f>
        <v>1</v>
      </c>
    </row>
    <row r="2975" spans="5:9">
      <c r="E2975" t="s">
        <v>3382</v>
      </c>
      <c r="F2975">
        <f>_xlfn.NUMBERVALUE(_xlfn.TEXTAFTER(Table2[[#This Row],[my new versions]]," ",-1))</f>
        <v>12673.550496858699</v>
      </c>
      <c r="G2975" t="str">
        <f>_xlfn.TEXTBEFORE(SUBSTITUTE(Table2[[#This Row],[my new versions]],"'","")," ")</f>
        <v>RXN-NGLYCANS12_r_REV-rt2573</v>
      </c>
      <c r="H2975">
        <f>_xlfn.XLOOKUP(Table2[[#This Row],[name]],Table1[name],Table1[1/h],0)</f>
        <v>0</v>
      </c>
      <c r="I2975" t="b">
        <f>OR(Table2[[#This Row],[match]]=0,ROUNDUP(_xlfn.NUMBERVALUE(Table2[[#This Row],[match]]),4)=ROUNDUP(_xlfn.NUMBERVALUE(Table2[[#This Row],[1/h]]),4))</f>
        <v>1</v>
      </c>
    </row>
    <row r="2976" spans="5:9">
      <c r="E2976" t="s">
        <v>3383</v>
      </c>
      <c r="F2976">
        <f>_xlfn.NUMBERVALUE(_xlfn.TEXTAFTER(Table2[[#This Row],[my new versions]]," ",-1))</f>
        <v>12673.550496858699</v>
      </c>
      <c r="G2976" t="str">
        <f>_xlfn.TEXTBEFORE(SUBSTITUTE(Table2[[#This Row],[my new versions]],"'","")," ")</f>
        <v>RXN-NGLYCANS13_r_FWD-rt6611</v>
      </c>
      <c r="H2976">
        <f>_xlfn.XLOOKUP(Table2[[#This Row],[name]],Table1[name],Table1[1/h],0)</f>
        <v>0</v>
      </c>
      <c r="I2976" t="b">
        <f>OR(Table2[[#This Row],[match]]=0,ROUNDUP(_xlfn.NUMBERVALUE(Table2[[#This Row],[match]]),4)=ROUNDUP(_xlfn.NUMBERVALUE(Table2[[#This Row],[1/h]]),4))</f>
        <v>1</v>
      </c>
    </row>
    <row r="2977" spans="5:9">
      <c r="E2977" t="s">
        <v>3384</v>
      </c>
      <c r="F2977">
        <f>_xlfn.NUMBERVALUE(_xlfn.TEXTAFTER(Table2[[#This Row],[my new versions]]," ",-1))</f>
        <v>12673.550496858699</v>
      </c>
      <c r="G2977" t="str">
        <f>_xlfn.TEXTBEFORE(SUBSTITUTE(Table2[[#This Row],[my new versions]],"'","")," ")</f>
        <v>RXN-NGLYCANS13_r_REV-rt6611</v>
      </c>
      <c r="H2977">
        <f>_xlfn.XLOOKUP(Table2[[#This Row],[name]],Table1[name],Table1[1/h],0)</f>
        <v>0</v>
      </c>
      <c r="I2977" t="b">
        <f>OR(Table2[[#This Row],[match]]=0,ROUNDUP(_xlfn.NUMBERVALUE(Table2[[#This Row],[match]]),4)=ROUNDUP(_xlfn.NUMBERVALUE(Table2[[#This Row],[1/h]]),4))</f>
        <v>1</v>
      </c>
    </row>
    <row r="2978" spans="5:9">
      <c r="E2978" t="s">
        <v>3385</v>
      </c>
      <c r="F2978">
        <f>_xlfn.NUMBERVALUE(_xlfn.TEXTAFTER(Table2[[#This Row],[my new versions]]," ",-1))</f>
        <v>12673.550496858699</v>
      </c>
      <c r="G2978" t="str">
        <f>_xlfn.TEXTBEFORE(SUBSTITUTE(Table2[[#This Row],[my new versions]],"'","")," ")</f>
        <v>RXN-NGLYCANS14_r_FWD-rt2972</v>
      </c>
      <c r="H2978">
        <f>_xlfn.XLOOKUP(Table2[[#This Row],[name]],Table1[name],Table1[1/h],0)</f>
        <v>0</v>
      </c>
      <c r="I2978" t="b">
        <f>OR(Table2[[#This Row],[match]]=0,ROUNDUP(_xlfn.NUMBERVALUE(Table2[[#This Row],[match]]),4)=ROUNDUP(_xlfn.NUMBERVALUE(Table2[[#This Row],[1/h]]),4))</f>
        <v>1</v>
      </c>
    </row>
    <row r="2979" spans="5:9">
      <c r="E2979" t="s">
        <v>3386</v>
      </c>
      <c r="F2979">
        <f>_xlfn.NUMBERVALUE(_xlfn.TEXTAFTER(Table2[[#This Row],[my new versions]]," ",-1))</f>
        <v>12673.550496858699</v>
      </c>
      <c r="G2979" t="str">
        <f>_xlfn.TEXTBEFORE(SUBSTITUTE(Table2[[#This Row],[my new versions]],"'","")," ")</f>
        <v>RXN-NGLYCANS14_r_REV-rt2972</v>
      </c>
      <c r="H2979">
        <f>_xlfn.XLOOKUP(Table2[[#This Row],[name]],Table1[name],Table1[1/h],0)</f>
        <v>0</v>
      </c>
      <c r="I2979" t="b">
        <f>OR(Table2[[#This Row],[match]]=0,ROUNDUP(_xlfn.NUMBERVALUE(Table2[[#This Row],[match]]),4)=ROUNDUP(_xlfn.NUMBERVALUE(Table2[[#This Row],[1/h]]),4))</f>
        <v>1</v>
      </c>
    </row>
    <row r="2980" spans="5:9">
      <c r="E2980" t="s">
        <v>3387</v>
      </c>
      <c r="F2980">
        <f>_xlfn.NUMBERVALUE(_xlfn.TEXTAFTER(Table2[[#This Row],[my new versions]]," ",-1))</f>
        <v>12673.550496858699</v>
      </c>
      <c r="G2980" t="str">
        <f>_xlfn.TEXTBEFORE(SUBSTITUTE(Table2[[#This Row],[my new versions]],"'","")," ")</f>
        <v>RXN-NGLYCANS15_r_FWD-rt3790</v>
      </c>
      <c r="H2980">
        <f>_xlfn.XLOOKUP(Table2[[#This Row],[name]],Table1[name],Table1[1/h],0)</f>
        <v>0</v>
      </c>
      <c r="I2980" t="b">
        <f>OR(Table2[[#This Row],[match]]=0,ROUNDUP(_xlfn.NUMBERVALUE(Table2[[#This Row],[match]]),4)=ROUNDUP(_xlfn.NUMBERVALUE(Table2[[#This Row],[1/h]]),4))</f>
        <v>1</v>
      </c>
    </row>
    <row r="2981" spans="5:9">
      <c r="E2981" t="s">
        <v>3388</v>
      </c>
      <c r="F2981">
        <f>_xlfn.NUMBERVALUE(_xlfn.TEXTAFTER(Table2[[#This Row],[my new versions]]," ",-1))</f>
        <v>12673.550496858699</v>
      </c>
      <c r="G2981" t="str">
        <f>_xlfn.TEXTBEFORE(SUBSTITUTE(Table2[[#This Row],[my new versions]],"'","")," ")</f>
        <v>RXN-NGLYCANS15_r_REV-rt3790</v>
      </c>
      <c r="H2981">
        <f>_xlfn.XLOOKUP(Table2[[#This Row],[name]],Table1[name],Table1[1/h],0)</f>
        <v>0</v>
      </c>
      <c r="I2981" t="b">
        <f>OR(Table2[[#This Row],[match]]=0,ROUNDUP(_xlfn.NUMBERVALUE(Table2[[#This Row],[match]]),4)=ROUNDUP(_xlfn.NUMBERVALUE(Table2[[#This Row],[1/h]]),4))</f>
        <v>1</v>
      </c>
    </row>
    <row r="2982" spans="5:9">
      <c r="E2982" t="s">
        <v>3389</v>
      </c>
      <c r="F2982">
        <f>_xlfn.NUMBERVALUE(_xlfn.TEXTAFTER(Table2[[#This Row],[my new versions]]," ",-1))</f>
        <v>12673.550496858699</v>
      </c>
      <c r="G2982" t="str">
        <f>_xlfn.TEXTBEFORE(SUBSTITUTE(Table2[[#This Row],[my new versions]],"'","")," ")</f>
        <v>RXN-NGLYCANS16_r_FWD-rt1613</v>
      </c>
      <c r="H2982">
        <f>_xlfn.XLOOKUP(Table2[[#This Row],[name]],Table1[name],Table1[1/h],0)</f>
        <v>0</v>
      </c>
      <c r="I2982" t="b">
        <f>OR(Table2[[#This Row],[match]]=0,ROUNDUP(_xlfn.NUMBERVALUE(Table2[[#This Row],[match]]),4)=ROUNDUP(_xlfn.NUMBERVALUE(Table2[[#This Row],[1/h]]),4))</f>
        <v>1</v>
      </c>
    </row>
    <row r="2983" spans="5:9">
      <c r="E2983" t="s">
        <v>3390</v>
      </c>
      <c r="F2983">
        <f>_xlfn.NUMBERVALUE(_xlfn.TEXTAFTER(Table2[[#This Row],[my new versions]]," ",-1))</f>
        <v>12673.550496858699</v>
      </c>
      <c r="G2983" t="str">
        <f>_xlfn.TEXTBEFORE(SUBSTITUTE(Table2[[#This Row],[my new versions]],"'","")," ")</f>
        <v>RXN-NGLYCANS16_r_REV-rt1613</v>
      </c>
      <c r="H2983">
        <f>_xlfn.XLOOKUP(Table2[[#This Row],[name]],Table1[name],Table1[1/h],0)</f>
        <v>0</v>
      </c>
      <c r="I2983" t="b">
        <f>OR(Table2[[#This Row],[match]]=0,ROUNDUP(_xlfn.NUMBERVALUE(Table2[[#This Row],[match]]),4)=ROUNDUP(_xlfn.NUMBERVALUE(Table2[[#This Row],[1/h]]),4))</f>
        <v>1</v>
      </c>
    </row>
    <row r="2984" spans="5:9">
      <c r="E2984" t="s">
        <v>3391</v>
      </c>
      <c r="F2984">
        <f>_xlfn.NUMBERVALUE(_xlfn.TEXTAFTER(Table2[[#This Row],[my new versions]]," ",-1))</f>
        <v>12673.550496858699</v>
      </c>
      <c r="G2984" t="str">
        <f>_xlfn.TEXTBEFORE(SUBSTITUTE(Table2[[#This Row],[my new versions]],"'","")," ")</f>
        <v>RXN-NGLYCANS17_r_FWD-rt1802</v>
      </c>
      <c r="H2984">
        <f>_xlfn.XLOOKUP(Table2[[#This Row],[name]],Table1[name],Table1[1/h],0)</f>
        <v>0</v>
      </c>
      <c r="I2984" t="b">
        <f>OR(Table2[[#This Row],[match]]=0,ROUNDUP(_xlfn.NUMBERVALUE(Table2[[#This Row],[match]]),4)=ROUNDUP(_xlfn.NUMBERVALUE(Table2[[#This Row],[1/h]]),4))</f>
        <v>1</v>
      </c>
    </row>
    <row r="2985" spans="5:9">
      <c r="E2985" t="s">
        <v>3392</v>
      </c>
      <c r="F2985">
        <f>_xlfn.NUMBERVALUE(_xlfn.TEXTAFTER(Table2[[#This Row],[my new versions]]," ",-1))</f>
        <v>12673.550496858699</v>
      </c>
      <c r="G2985" t="str">
        <f>_xlfn.TEXTBEFORE(SUBSTITUTE(Table2[[#This Row],[my new versions]],"'","")," ")</f>
        <v>RXN-NGLYCANS17_r_REV-rt1802</v>
      </c>
      <c r="H2985">
        <f>_xlfn.XLOOKUP(Table2[[#This Row],[name]],Table1[name],Table1[1/h],0)</f>
        <v>0</v>
      </c>
      <c r="I2985" t="b">
        <f>OR(Table2[[#This Row],[match]]=0,ROUNDUP(_xlfn.NUMBERVALUE(Table2[[#This Row],[match]]),4)=ROUNDUP(_xlfn.NUMBERVALUE(Table2[[#This Row],[1/h]]),4))</f>
        <v>1</v>
      </c>
    </row>
    <row r="2986" spans="5:9">
      <c r="E2986" t="s">
        <v>3393</v>
      </c>
      <c r="F2986">
        <f>_xlfn.NUMBERVALUE(_xlfn.TEXTAFTER(Table2[[#This Row],[my new versions]]," ",-1))</f>
        <v>12673.550496858699</v>
      </c>
      <c r="G2986" t="str">
        <f>_xlfn.TEXTBEFORE(SUBSTITUTE(Table2[[#This Row],[my new versions]],"'","")," ")</f>
        <v>RXN-NGLYCANS18_r_FWD-rt1802</v>
      </c>
      <c r="H2986">
        <f>_xlfn.XLOOKUP(Table2[[#This Row],[name]],Table1[name],Table1[1/h],0)</f>
        <v>0</v>
      </c>
      <c r="I2986" t="b">
        <f>OR(Table2[[#This Row],[match]]=0,ROUNDUP(_xlfn.NUMBERVALUE(Table2[[#This Row],[match]]),4)=ROUNDUP(_xlfn.NUMBERVALUE(Table2[[#This Row],[1/h]]),4))</f>
        <v>1</v>
      </c>
    </row>
    <row r="2987" spans="5:9">
      <c r="E2987" t="s">
        <v>3394</v>
      </c>
      <c r="F2987">
        <f>_xlfn.NUMBERVALUE(_xlfn.TEXTAFTER(Table2[[#This Row],[my new versions]]," ",-1))</f>
        <v>12673.550496858699</v>
      </c>
      <c r="G2987" t="str">
        <f>_xlfn.TEXTBEFORE(SUBSTITUTE(Table2[[#This Row],[my new versions]],"'","")," ")</f>
        <v>RXN-NGLYCANS18_r_REV-rt1802</v>
      </c>
      <c r="H2987">
        <f>_xlfn.XLOOKUP(Table2[[#This Row],[name]],Table1[name],Table1[1/h],0)</f>
        <v>0</v>
      </c>
      <c r="I2987" t="b">
        <f>OR(Table2[[#This Row],[match]]=0,ROUNDUP(_xlfn.NUMBERVALUE(Table2[[#This Row],[match]]),4)=ROUNDUP(_xlfn.NUMBERVALUE(Table2[[#This Row],[1/h]]),4))</f>
        <v>1</v>
      </c>
    </row>
    <row r="2988" spans="5:9">
      <c r="E2988" t="s">
        <v>3395</v>
      </c>
      <c r="F2988">
        <f>_xlfn.NUMBERVALUE(_xlfn.TEXTAFTER(Table2[[#This Row],[my new versions]]," ",-1))</f>
        <v>12673.550496858699</v>
      </c>
      <c r="G2988" t="str">
        <f>_xlfn.TEXTBEFORE(SUBSTITUTE(Table2[[#This Row],[my new versions]],"'","")," ")</f>
        <v>RXN-NGLYCANS19_g_FWD-rt0564_g</v>
      </c>
      <c r="H2988">
        <f>_xlfn.XLOOKUP(Table2[[#This Row],[name]],Table1[name],Table1[1/h],0)</f>
        <v>0</v>
      </c>
      <c r="I2988" t="b">
        <f>OR(Table2[[#This Row],[match]]=0,ROUNDUP(_xlfn.NUMBERVALUE(Table2[[#This Row],[match]]),4)=ROUNDUP(_xlfn.NUMBERVALUE(Table2[[#This Row],[1/h]]),4))</f>
        <v>1</v>
      </c>
    </row>
    <row r="2989" spans="5:9">
      <c r="E2989" t="s">
        <v>3396</v>
      </c>
      <c r="F2989">
        <f>_xlfn.NUMBERVALUE(_xlfn.TEXTAFTER(Table2[[#This Row],[my new versions]]," ",-1))</f>
        <v>12673.550496858699</v>
      </c>
      <c r="G2989" t="str">
        <f>_xlfn.TEXTBEFORE(SUBSTITUTE(Table2[[#This Row],[my new versions]],"'","")," ")</f>
        <v>RXN-NGLYCANS19_g_REV-rt0564_g</v>
      </c>
      <c r="H2989">
        <f>_xlfn.XLOOKUP(Table2[[#This Row],[name]],Table1[name],Table1[1/h],0)</f>
        <v>0</v>
      </c>
      <c r="I2989" t="b">
        <f>OR(Table2[[#This Row],[match]]=0,ROUNDUP(_xlfn.NUMBERVALUE(Table2[[#This Row],[match]]),4)=ROUNDUP(_xlfn.NUMBERVALUE(Table2[[#This Row],[1/h]]),4))</f>
        <v>1</v>
      </c>
    </row>
    <row r="2990" spans="5:9">
      <c r="E2990" t="s">
        <v>3397</v>
      </c>
      <c r="F2990">
        <f>_xlfn.NUMBERVALUE(_xlfn.TEXTAFTER(Table2[[#This Row],[my new versions]]," ",-1))</f>
        <v>12673.550496858699</v>
      </c>
      <c r="G2990" t="str">
        <f>_xlfn.TEXTBEFORE(SUBSTITUTE(Table2[[#This Row],[my new versions]],"'","")," ")</f>
        <v>RXN-NGLYCANS19_g_FWD-rt8131</v>
      </c>
      <c r="H2990">
        <f>_xlfn.XLOOKUP(Table2[[#This Row],[name]],Table1[name],Table1[1/h],0)</f>
        <v>0</v>
      </c>
      <c r="I2990" t="b">
        <f>OR(Table2[[#This Row],[match]]=0,ROUNDUP(_xlfn.NUMBERVALUE(Table2[[#This Row],[match]]),4)=ROUNDUP(_xlfn.NUMBERVALUE(Table2[[#This Row],[1/h]]),4))</f>
        <v>1</v>
      </c>
    </row>
    <row r="2991" spans="5:9">
      <c r="E2991" t="s">
        <v>3398</v>
      </c>
      <c r="F2991">
        <f>_xlfn.NUMBERVALUE(_xlfn.TEXTAFTER(Table2[[#This Row],[my new versions]]," ",-1))</f>
        <v>12673.550496858699</v>
      </c>
      <c r="G2991" t="str">
        <f>_xlfn.TEXTBEFORE(SUBSTITUTE(Table2[[#This Row],[my new versions]],"'","")," ")</f>
        <v>RXN-NGLYCANS19_g_REV-rt8131</v>
      </c>
      <c r="H2991">
        <f>_xlfn.XLOOKUP(Table2[[#This Row],[name]],Table1[name],Table1[1/h],0)</f>
        <v>0</v>
      </c>
      <c r="I2991" t="b">
        <f>OR(Table2[[#This Row],[match]]=0,ROUNDUP(_xlfn.NUMBERVALUE(Table2[[#This Row],[match]]),4)=ROUNDUP(_xlfn.NUMBERVALUE(Table2[[#This Row],[1/h]]),4))</f>
        <v>1</v>
      </c>
    </row>
    <row r="2992" spans="5:9">
      <c r="E2992" t="s">
        <v>3399</v>
      </c>
      <c r="F2992">
        <f>_xlfn.NUMBERVALUE(_xlfn.TEXTAFTER(Table2[[#This Row],[my new versions]]," ",-1))</f>
        <v>11773232.8054858</v>
      </c>
      <c r="G2992" t="str">
        <f>_xlfn.TEXTBEFORE(SUBSTITUTE(Table2[[#This Row],[my new versions]],"'","")," ")</f>
        <v>RXN-NGLYCANS2_c_FWD-ALG1314</v>
      </c>
      <c r="H2992">
        <f>_xlfn.XLOOKUP(Table2[[#This Row],[name]],Table1[name],Table1[1/h],0)</f>
        <v>11773232.805485809</v>
      </c>
      <c r="I2992" t="b">
        <f>OR(Table2[[#This Row],[match]]=0,ROUNDUP(_xlfn.NUMBERVALUE(Table2[[#This Row],[match]]),4)=ROUNDUP(_xlfn.NUMBERVALUE(Table2[[#This Row],[1/h]]),4))</f>
        <v>1</v>
      </c>
    </row>
    <row r="2993" spans="5:9">
      <c r="E2993" t="s">
        <v>3400</v>
      </c>
      <c r="F2993">
        <f>_xlfn.NUMBERVALUE(_xlfn.TEXTAFTER(Table2[[#This Row],[my new versions]]," ",-1))</f>
        <v>12673.550496858699</v>
      </c>
      <c r="G2993" t="str">
        <f>_xlfn.TEXTBEFORE(SUBSTITUTE(Table2[[#This Row],[my new versions]],"'","")," ")</f>
        <v>RXN-NGLYCANS2_c_REV-ALG1314</v>
      </c>
      <c r="H2993">
        <f>_xlfn.XLOOKUP(Table2[[#This Row],[name]],Table1[name],Table1[1/h],0)</f>
        <v>0</v>
      </c>
      <c r="I2993" t="b">
        <f>OR(Table2[[#This Row],[match]]=0,ROUNDUP(_xlfn.NUMBERVALUE(Table2[[#This Row],[match]]),4)=ROUNDUP(_xlfn.NUMBERVALUE(Table2[[#This Row],[1/h]]),4))</f>
        <v>1</v>
      </c>
    </row>
    <row r="2994" spans="5:9">
      <c r="E2994" t="s">
        <v>3401</v>
      </c>
      <c r="F2994">
        <f>_xlfn.NUMBERVALUE(_xlfn.TEXTAFTER(Table2[[#This Row],[my new versions]]," ",-1))</f>
        <v>93940.200952279803</v>
      </c>
      <c r="G2994" t="str">
        <f>_xlfn.TEXTBEFORE(SUBSTITUTE(Table2[[#This Row],[my new versions]],"'","")," ")</f>
        <v>RXN-NGLYCANS3_c_FWD-rt6298</v>
      </c>
      <c r="H2994">
        <f>_xlfn.XLOOKUP(Table2[[#This Row],[name]],Table1[name],Table1[1/h],0)</f>
        <v>93940.200952279571</v>
      </c>
      <c r="I2994" t="b">
        <f>OR(Table2[[#This Row],[match]]=0,ROUNDUP(_xlfn.NUMBERVALUE(Table2[[#This Row],[match]]),4)=ROUNDUP(_xlfn.NUMBERVALUE(Table2[[#This Row],[1/h]]),4))</f>
        <v>1</v>
      </c>
    </row>
    <row r="2995" spans="5:9">
      <c r="E2995" t="s">
        <v>3402</v>
      </c>
      <c r="F2995">
        <f>_xlfn.NUMBERVALUE(_xlfn.TEXTAFTER(Table2[[#This Row],[my new versions]]," ",-1))</f>
        <v>12673.550496858699</v>
      </c>
      <c r="G2995" t="str">
        <f>_xlfn.TEXTBEFORE(SUBSTITUTE(Table2[[#This Row],[my new versions]],"'","")," ")</f>
        <v>RXN-NGLYCANS3_c_REV-rt6298</v>
      </c>
      <c r="H2995">
        <f>_xlfn.XLOOKUP(Table2[[#This Row],[name]],Table1[name],Table1[1/h],0)</f>
        <v>0</v>
      </c>
      <c r="I2995" t="b">
        <f>OR(Table2[[#This Row],[match]]=0,ROUNDUP(_xlfn.NUMBERVALUE(Table2[[#This Row],[match]]),4)=ROUNDUP(_xlfn.NUMBERVALUE(Table2[[#This Row],[1/h]]),4))</f>
        <v>1</v>
      </c>
    </row>
    <row r="2996" spans="5:9">
      <c r="E2996" t="s">
        <v>3403</v>
      </c>
      <c r="F2996">
        <f>_xlfn.NUMBERVALUE(_xlfn.TEXTAFTER(Table2[[#This Row],[my new versions]]," ",-1))</f>
        <v>49764.466861398098</v>
      </c>
      <c r="G2996" t="str">
        <f>_xlfn.TEXTBEFORE(SUBSTITUTE(Table2[[#This Row],[my new versions]],"'","")," ")</f>
        <v>RXN-NGLYCANS4_c_FWD-rt1727</v>
      </c>
      <c r="H2996">
        <f>_xlfn.XLOOKUP(Table2[[#This Row],[name]],Table1[name],Table1[1/h],0)</f>
        <v>49764.466861398003</v>
      </c>
      <c r="I2996" t="b">
        <f>OR(Table2[[#This Row],[match]]=0,ROUNDUP(_xlfn.NUMBERVALUE(Table2[[#This Row],[match]]),4)=ROUNDUP(_xlfn.NUMBERVALUE(Table2[[#This Row],[1/h]]),4))</f>
        <v>1</v>
      </c>
    </row>
    <row r="2997" spans="5:9">
      <c r="E2997" t="s">
        <v>3404</v>
      </c>
      <c r="F2997">
        <f>_xlfn.NUMBERVALUE(_xlfn.TEXTAFTER(Table2[[#This Row],[my new versions]]," ",-1))</f>
        <v>12673.550496858699</v>
      </c>
      <c r="G2997" t="str">
        <f>_xlfn.TEXTBEFORE(SUBSTITUTE(Table2[[#This Row],[my new versions]],"'","")," ")</f>
        <v>RXN-NGLYCANS4_c_REV-rt1727</v>
      </c>
      <c r="H2997">
        <f>_xlfn.XLOOKUP(Table2[[#This Row],[name]],Table1[name],Table1[1/h],0)</f>
        <v>0</v>
      </c>
      <c r="I2997" t="b">
        <f>OR(Table2[[#This Row],[match]]=0,ROUNDUP(_xlfn.NUMBERVALUE(Table2[[#This Row],[match]]),4)=ROUNDUP(_xlfn.NUMBERVALUE(Table2[[#This Row],[1/h]]),4))</f>
        <v>1</v>
      </c>
    </row>
    <row r="2998" spans="5:9">
      <c r="E2998" t="s">
        <v>3405</v>
      </c>
      <c r="F2998">
        <f>_xlfn.NUMBERVALUE(_xlfn.TEXTAFTER(Table2[[#This Row],[my new versions]]," ",-1))</f>
        <v>49764.466861398098</v>
      </c>
      <c r="G2998" t="str">
        <f>_xlfn.TEXTBEFORE(SUBSTITUTE(Table2[[#This Row],[my new versions]],"'","")," ")</f>
        <v>RXN-NGLYCANS5_c_FWD-rt1727</v>
      </c>
      <c r="H2998">
        <f>_xlfn.XLOOKUP(Table2[[#This Row],[name]],Table1[name],Table1[1/h],0)</f>
        <v>49764.466861398003</v>
      </c>
      <c r="I2998" t="b">
        <f>OR(Table2[[#This Row],[match]]=0,ROUNDUP(_xlfn.NUMBERVALUE(Table2[[#This Row],[match]]),4)=ROUNDUP(_xlfn.NUMBERVALUE(Table2[[#This Row],[1/h]]),4))</f>
        <v>1</v>
      </c>
    </row>
    <row r="2999" spans="5:9">
      <c r="E2999" t="s">
        <v>3406</v>
      </c>
      <c r="F2999">
        <f>_xlfn.NUMBERVALUE(_xlfn.TEXTAFTER(Table2[[#This Row],[my new versions]]," ",-1))</f>
        <v>12673.550496858699</v>
      </c>
      <c r="G2999" t="str">
        <f>_xlfn.TEXTBEFORE(SUBSTITUTE(Table2[[#This Row],[my new versions]],"'","")," ")</f>
        <v>RXN-NGLYCANS5_c_REV-rt1727</v>
      </c>
      <c r="H2999">
        <f>_xlfn.XLOOKUP(Table2[[#This Row],[name]],Table1[name],Table1[1/h],0)</f>
        <v>0</v>
      </c>
      <c r="I2999" t="b">
        <f>OR(Table2[[#This Row],[match]]=0,ROUNDUP(_xlfn.NUMBERVALUE(Table2[[#This Row],[match]]),4)=ROUNDUP(_xlfn.NUMBERVALUE(Table2[[#This Row],[1/h]]),4))</f>
        <v>1</v>
      </c>
    </row>
    <row r="3000" spans="5:9">
      <c r="E3000" t="s">
        <v>3407</v>
      </c>
      <c r="F3000">
        <f>_xlfn.NUMBERVALUE(_xlfn.TEXTAFTER(Table2[[#This Row],[my new versions]]," ",-1))</f>
        <v>522091.958887338</v>
      </c>
      <c r="G3000" t="str">
        <f>_xlfn.TEXTBEFORE(SUBSTITUTE(Table2[[#This Row],[my new versions]],"'","")," ")</f>
        <v>RXN-NGLYCANS6_c_FWD-rt1577</v>
      </c>
      <c r="H3000">
        <f>_xlfn.XLOOKUP(Table2[[#This Row],[name]],Table1[name],Table1[1/h],0)</f>
        <v>522091.95888733561</v>
      </c>
      <c r="I3000" t="b">
        <f>OR(Table2[[#This Row],[match]]=0,ROUNDUP(_xlfn.NUMBERVALUE(Table2[[#This Row],[match]]),4)=ROUNDUP(_xlfn.NUMBERVALUE(Table2[[#This Row],[1/h]]),4))</f>
        <v>1</v>
      </c>
    </row>
    <row r="3001" spans="5:9">
      <c r="E3001" t="s">
        <v>3408</v>
      </c>
      <c r="F3001">
        <f>_xlfn.NUMBERVALUE(_xlfn.TEXTAFTER(Table2[[#This Row],[my new versions]]," ",-1))</f>
        <v>12673.550496858699</v>
      </c>
      <c r="G3001" t="str">
        <f>_xlfn.TEXTBEFORE(SUBSTITUTE(Table2[[#This Row],[my new versions]],"'","")," ")</f>
        <v>RXN-NGLYCANS6_c_REV-rt1577</v>
      </c>
      <c r="H3001">
        <f>_xlfn.XLOOKUP(Table2[[#This Row],[name]],Table1[name],Table1[1/h],0)</f>
        <v>0</v>
      </c>
      <c r="I3001" t="b">
        <f>OR(Table2[[#This Row],[match]]=0,ROUNDUP(_xlfn.NUMBERVALUE(Table2[[#This Row],[match]]),4)=ROUNDUP(_xlfn.NUMBERVALUE(Table2[[#This Row],[1/h]]),4))</f>
        <v>1</v>
      </c>
    </row>
    <row r="3002" spans="5:9">
      <c r="E3002" t="s">
        <v>3409</v>
      </c>
      <c r="F3002">
        <f>_xlfn.NUMBERVALUE(_xlfn.TEXTAFTER(Table2[[#This Row],[my new versions]]," ",-1))</f>
        <v>522091.958887338</v>
      </c>
      <c r="G3002" t="str">
        <f>_xlfn.TEXTBEFORE(SUBSTITUTE(Table2[[#This Row],[my new versions]],"'","")," ")</f>
        <v>RXN-NGLYCANS7_c_FWD-rt1577</v>
      </c>
      <c r="H3002">
        <f>_xlfn.XLOOKUP(Table2[[#This Row],[name]],Table1[name],Table1[1/h],0)</f>
        <v>522091.95888733561</v>
      </c>
      <c r="I3002" t="b">
        <f>OR(Table2[[#This Row],[match]]=0,ROUNDUP(_xlfn.NUMBERVALUE(Table2[[#This Row],[match]]),4)=ROUNDUP(_xlfn.NUMBERVALUE(Table2[[#This Row],[1/h]]),4))</f>
        <v>1</v>
      </c>
    </row>
    <row r="3003" spans="5:9">
      <c r="E3003" t="s">
        <v>3410</v>
      </c>
      <c r="F3003">
        <f>_xlfn.NUMBERVALUE(_xlfn.TEXTAFTER(Table2[[#This Row],[my new versions]]," ",-1))</f>
        <v>12673.550496858699</v>
      </c>
      <c r="G3003" t="str">
        <f>_xlfn.TEXTBEFORE(SUBSTITUTE(Table2[[#This Row],[my new versions]],"'","")," ")</f>
        <v>RXN-NGLYCANS7_c_REV-rt1577</v>
      </c>
      <c r="H3003">
        <f>_xlfn.XLOOKUP(Table2[[#This Row],[name]],Table1[name],Table1[1/h],0)</f>
        <v>0</v>
      </c>
      <c r="I3003" t="b">
        <f>OR(Table2[[#This Row],[match]]=0,ROUNDUP(_xlfn.NUMBERVALUE(Table2[[#This Row],[match]]),4)=ROUNDUP(_xlfn.NUMBERVALUE(Table2[[#This Row],[1/h]]),4))</f>
        <v>1</v>
      </c>
    </row>
    <row r="3004" spans="5:9">
      <c r="E3004" t="s">
        <v>3411</v>
      </c>
      <c r="F3004">
        <f>_xlfn.NUMBERVALUE(_xlfn.TEXTAFTER(Table2[[#This Row],[my new versions]]," ",-1))</f>
        <v>12673.550496858699</v>
      </c>
      <c r="G3004" t="str">
        <f>_xlfn.TEXTBEFORE(SUBSTITUTE(Table2[[#This Row],[my new versions]],"'","")," ")</f>
        <v>RXN-NGLYCANS8_r_FWD-rt5214</v>
      </c>
      <c r="H3004">
        <f>_xlfn.XLOOKUP(Table2[[#This Row],[name]],Table1[name],Table1[1/h],0)</f>
        <v>0</v>
      </c>
      <c r="I3004" t="b">
        <f>OR(Table2[[#This Row],[match]]=0,ROUNDUP(_xlfn.NUMBERVALUE(Table2[[#This Row],[match]]),4)=ROUNDUP(_xlfn.NUMBERVALUE(Table2[[#This Row],[1/h]]),4))</f>
        <v>1</v>
      </c>
    </row>
    <row r="3005" spans="5:9">
      <c r="E3005" t="s">
        <v>3412</v>
      </c>
      <c r="F3005">
        <f>_xlfn.NUMBERVALUE(_xlfn.TEXTAFTER(Table2[[#This Row],[my new versions]]," ",-1))</f>
        <v>12673.550496858699</v>
      </c>
      <c r="G3005" t="str">
        <f>_xlfn.TEXTBEFORE(SUBSTITUTE(Table2[[#This Row],[my new versions]],"'","")," ")</f>
        <v>RXN-NGLYCANS8_r_REV-rt5214</v>
      </c>
      <c r="H3005">
        <f>_xlfn.XLOOKUP(Table2[[#This Row],[name]],Table1[name],Table1[1/h],0)</f>
        <v>0</v>
      </c>
      <c r="I3005" t="b">
        <f>OR(Table2[[#This Row],[match]]=0,ROUNDUP(_xlfn.NUMBERVALUE(Table2[[#This Row],[match]]),4)=ROUNDUP(_xlfn.NUMBERVALUE(Table2[[#This Row],[1/h]]),4))</f>
        <v>1</v>
      </c>
    </row>
    <row r="3006" spans="5:9">
      <c r="E3006" t="s">
        <v>3413</v>
      </c>
      <c r="F3006">
        <f>_xlfn.NUMBERVALUE(_xlfn.TEXTAFTER(Table2[[#This Row],[my new versions]]," ",-1))</f>
        <v>12673.550496858699</v>
      </c>
      <c r="G3006" t="str">
        <f>_xlfn.TEXTBEFORE(SUBSTITUTE(Table2[[#This Row],[my new versions]],"'","")," ")</f>
        <v>RXN-NGLYCANS9_r_FWD-rt0671</v>
      </c>
      <c r="H3006">
        <f>_xlfn.XLOOKUP(Table2[[#This Row],[name]],Table1[name],Table1[1/h],0)</f>
        <v>0</v>
      </c>
      <c r="I3006" t="b">
        <f>OR(Table2[[#This Row],[match]]=0,ROUNDUP(_xlfn.NUMBERVALUE(Table2[[#This Row],[match]]),4)=ROUNDUP(_xlfn.NUMBERVALUE(Table2[[#This Row],[1/h]]),4))</f>
        <v>1</v>
      </c>
    </row>
    <row r="3007" spans="5:9">
      <c r="E3007" t="s">
        <v>3414</v>
      </c>
      <c r="F3007">
        <f>_xlfn.NUMBERVALUE(_xlfn.TEXTAFTER(Table2[[#This Row],[my new versions]]," ",-1))</f>
        <v>12673.550496858699</v>
      </c>
      <c r="G3007" t="str">
        <f>_xlfn.TEXTBEFORE(SUBSTITUTE(Table2[[#This Row],[my new versions]],"'","")," ")</f>
        <v>RXN-NGLYCANS9_r_REV-rt0671</v>
      </c>
      <c r="H3007">
        <f>_xlfn.XLOOKUP(Table2[[#This Row],[name]],Table1[name],Table1[1/h],0)</f>
        <v>0</v>
      </c>
      <c r="I3007" t="b">
        <f>OR(Table2[[#This Row],[match]]=0,ROUNDUP(_xlfn.NUMBERVALUE(Table2[[#This Row],[match]]),4)=ROUNDUP(_xlfn.NUMBERVALUE(Table2[[#This Row],[1/h]]),4))</f>
        <v>1</v>
      </c>
    </row>
    <row r="3008" spans="5:9">
      <c r="E3008" t="s">
        <v>3415</v>
      </c>
      <c r="F3008">
        <f>_xlfn.NUMBERVALUE(_xlfn.TEXTAFTER(Table2[[#This Row],[my new versions]]," ",-1))</f>
        <v>443156.15088658099</v>
      </c>
      <c r="G3008" t="str">
        <f>_xlfn.TEXTBEFORE(SUBSTITUTE(Table2[[#This Row],[my new versions]],"'","")," ")</f>
        <v>RXN-NH4t_c_e_FWD-rt4558</v>
      </c>
      <c r="H3008">
        <f>_xlfn.XLOOKUP(Table2[[#This Row],[name]],Table1[name],Table1[1/h],0)</f>
        <v>443156.15088658081</v>
      </c>
      <c r="I3008" t="b">
        <f>OR(Table2[[#This Row],[match]]=0,ROUNDUP(_xlfn.NUMBERVALUE(Table2[[#This Row],[match]]),4)=ROUNDUP(_xlfn.NUMBERVALUE(Table2[[#This Row],[1/h]]),4))</f>
        <v>1</v>
      </c>
    </row>
    <row r="3009" spans="5:9">
      <c r="E3009" t="s">
        <v>3416</v>
      </c>
      <c r="F3009">
        <f>_xlfn.NUMBERVALUE(_xlfn.TEXTAFTER(Table2[[#This Row],[my new versions]]," ",-1))</f>
        <v>12673.550496858699</v>
      </c>
      <c r="G3009" t="str">
        <f>_xlfn.TEXTBEFORE(SUBSTITUTE(Table2[[#This Row],[my new versions]],"'","")," ")</f>
        <v>RXN-NH4t_c_e_REV-rt4558</v>
      </c>
      <c r="H3009">
        <f>_xlfn.XLOOKUP(Table2[[#This Row],[name]],Table1[name],Table1[1/h],0)</f>
        <v>0</v>
      </c>
      <c r="I3009" t="b">
        <f>OR(Table2[[#This Row],[match]]=0,ROUNDUP(_xlfn.NUMBERVALUE(Table2[[#This Row],[match]]),4)=ROUNDUP(_xlfn.NUMBERVALUE(Table2[[#This Row],[1/h]]),4))</f>
        <v>1</v>
      </c>
    </row>
    <row r="3010" spans="5:9">
      <c r="E3010" t="s">
        <v>3417</v>
      </c>
      <c r="F3010">
        <f>_xlfn.NUMBERVALUE(_xlfn.TEXTAFTER(Table2[[#This Row],[my new versions]]," ",-1))</f>
        <v>12673.550496858699</v>
      </c>
      <c r="G3010" t="str">
        <f>_xlfn.TEXTBEFORE(SUBSTITUTE(Table2[[#This Row],[my new versions]],"'","")," ")</f>
        <v>RXN-NH4t_c_m_FWD-SPONT</v>
      </c>
      <c r="H3010">
        <f>_xlfn.XLOOKUP(Table2[[#This Row],[name]],Table1[name],Table1[1/h],0)</f>
        <v>0</v>
      </c>
      <c r="I3010" t="b">
        <f>OR(Table2[[#This Row],[match]]=0,ROUNDUP(_xlfn.NUMBERVALUE(Table2[[#This Row],[match]]),4)=ROUNDUP(_xlfn.NUMBERVALUE(Table2[[#This Row],[1/h]]),4))</f>
        <v>1</v>
      </c>
    </row>
    <row r="3011" spans="5:9">
      <c r="E3011" t="s">
        <v>3418</v>
      </c>
      <c r="F3011">
        <f>_xlfn.NUMBERVALUE(_xlfn.TEXTAFTER(Table2[[#This Row],[my new versions]]," ",-1))</f>
        <v>12673.550496858699</v>
      </c>
      <c r="G3011" t="str">
        <f>_xlfn.TEXTBEFORE(SUBSTITUTE(Table2[[#This Row],[my new versions]],"'","")," ")</f>
        <v>RXN-NH4t_c_m_REV-SPONT</v>
      </c>
      <c r="H3011">
        <f>_xlfn.XLOOKUP(Table2[[#This Row],[name]],Table1[name],Table1[1/h],0)</f>
        <v>0</v>
      </c>
      <c r="I3011" t="b">
        <f>OR(Table2[[#This Row],[match]]=0,ROUNDUP(_xlfn.NUMBERVALUE(Table2[[#This Row],[match]]),4)=ROUNDUP(_xlfn.NUMBERVALUE(Table2[[#This Row],[1/h]]),4))</f>
        <v>1</v>
      </c>
    </row>
    <row r="3012" spans="5:9">
      <c r="E3012" t="s">
        <v>3419</v>
      </c>
      <c r="F3012">
        <f>_xlfn.NUMBERVALUE(_xlfn.TEXTAFTER(Table2[[#This Row],[my new versions]]," ",-1))</f>
        <v>12673.550496858699</v>
      </c>
      <c r="G3012" t="str">
        <f>_xlfn.TEXTBEFORE(SUBSTITUTE(Table2[[#This Row],[my new versions]],"'","")," ")</f>
        <v>RXN-NI2t_c_e_FWD-SPONT</v>
      </c>
      <c r="H3012">
        <f>_xlfn.XLOOKUP(Table2[[#This Row],[name]],Table1[name],Table1[1/h],0)</f>
        <v>0</v>
      </c>
      <c r="I3012" t="b">
        <f>OR(Table2[[#This Row],[match]]=0,ROUNDUP(_xlfn.NUMBERVALUE(Table2[[#This Row],[match]]),4)=ROUNDUP(_xlfn.NUMBERVALUE(Table2[[#This Row],[1/h]]),4))</f>
        <v>1</v>
      </c>
    </row>
    <row r="3013" spans="5:9">
      <c r="E3013" t="s">
        <v>3420</v>
      </c>
      <c r="F3013">
        <f>_xlfn.NUMBERVALUE(_xlfn.TEXTAFTER(Table2[[#This Row],[my new versions]]," ",-1))</f>
        <v>12673.550496858699</v>
      </c>
      <c r="G3013" t="str">
        <f>_xlfn.TEXTBEFORE(SUBSTITUTE(Table2[[#This Row],[my new versions]],"'","")," ")</f>
        <v>RXN-NITROPP_c_FWD-rt3422</v>
      </c>
      <c r="H3013">
        <f>_xlfn.XLOOKUP(Table2[[#This Row],[name]],Table1[name],Table1[1/h],0)</f>
        <v>0</v>
      </c>
      <c r="I3013" t="b">
        <f>OR(Table2[[#This Row],[match]]=0,ROUNDUP(_xlfn.NUMBERVALUE(Table2[[#This Row],[match]]),4)=ROUNDUP(_xlfn.NUMBERVALUE(Table2[[#This Row],[1/h]]),4))</f>
        <v>1</v>
      </c>
    </row>
    <row r="3014" spans="5:9">
      <c r="E3014" t="s">
        <v>3421</v>
      </c>
      <c r="F3014">
        <f>_xlfn.NUMBERVALUE(_xlfn.TEXTAFTER(Table2[[#This Row],[my new versions]]," ",-1))</f>
        <v>12673.550496858699</v>
      </c>
      <c r="G3014" t="str">
        <f>_xlfn.TEXTBEFORE(SUBSTITUTE(Table2[[#This Row],[my new versions]],"'","")," ")</f>
        <v>RXN-NITROPP_c_FWD-rt4676</v>
      </c>
      <c r="H3014">
        <f>_xlfn.XLOOKUP(Table2[[#This Row],[name]],Table1[name],Table1[1/h],0)</f>
        <v>0</v>
      </c>
      <c r="I3014" t="b">
        <f>OR(Table2[[#This Row],[match]]=0,ROUNDUP(_xlfn.NUMBERVALUE(Table2[[#This Row],[match]]),4)=ROUNDUP(_xlfn.NUMBERVALUE(Table2[[#This Row],[1/h]]),4))</f>
        <v>1</v>
      </c>
    </row>
    <row r="3015" spans="5:9">
      <c r="E3015" t="s">
        <v>3422</v>
      </c>
      <c r="F3015">
        <f>_xlfn.NUMBERVALUE(_xlfn.TEXTAFTER(Table2[[#This Row],[my new versions]]," ",-1))</f>
        <v>12673.550496858699</v>
      </c>
      <c r="G3015" t="str">
        <f>_xlfn.TEXTBEFORE(SUBSTITUTE(Table2[[#This Row],[my new versions]],"'","")," ")</f>
        <v>RXN-NITRx_c_FWD-rt4334</v>
      </c>
      <c r="H3015">
        <f>_xlfn.XLOOKUP(Table2[[#This Row],[name]],Table1[name],Table1[1/h],0)</f>
        <v>0</v>
      </c>
      <c r="I3015" t="b">
        <f>OR(Table2[[#This Row],[match]]=0,ROUNDUP(_xlfn.NUMBERVALUE(Table2[[#This Row],[match]]),4)=ROUNDUP(_xlfn.NUMBERVALUE(Table2[[#This Row],[1/h]]),4))</f>
        <v>1</v>
      </c>
    </row>
    <row r="3016" spans="5:9">
      <c r="E3016" t="s">
        <v>3423</v>
      </c>
      <c r="F3016">
        <f>_xlfn.NUMBERVALUE(_xlfn.TEXTAFTER(Table2[[#This Row],[my new versions]]," ",-1))</f>
        <v>12673.550496858699</v>
      </c>
      <c r="G3016" t="str">
        <f>_xlfn.TEXTBEFORE(SUBSTITUTE(Table2[[#This Row],[my new versions]],"'","")," ")</f>
        <v>RXN-NITRx_c_REV-rt4334</v>
      </c>
      <c r="H3016">
        <f>_xlfn.XLOOKUP(Table2[[#This Row],[name]],Table1[name],Table1[1/h],0)</f>
        <v>0</v>
      </c>
      <c r="I3016" t="b">
        <f>OR(Table2[[#This Row],[match]]=0,ROUNDUP(_xlfn.NUMBERVALUE(Table2[[#This Row],[match]]),4)=ROUNDUP(_xlfn.NUMBERVALUE(Table2[[#This Row],[1/h]]),4))</f>
        <v>1</v>
      </c>
    </row>
    <row r="3017" spans="5:9">
      <c r="E3017" t="s">
        <v>3424</v>
      </c>
      <c r="F3017">
        <f>_xlfn.NUMBERVALUE(_xlfn.TEXTAFTER(Table2[[#This Row],[my new versions]]," ",-1))</f>
        <v>12673.550496858699</v>
      </c>
      <c r="G3017" t="str">
        <f>_xlfn.TEXTBEFORE(SUBSTITUTE(Table2[[#This Row],[my new versions]],"'","")," ")</f>
        <v>RXN-NITRx_c_FWD-rt6640</v>
      </c>
      <c r="H3017">
        <f>_xlfn.XLOOKUP(Table2[[#This Row],[name]],Table1[name],Table1[1/h],0)</f>
        <v>0</v>
      </c>
      <c r="I3017" t="b">
        <f>OR(Table2[[#This Row],[match]]=0,ROUNDUP(_xlfn.NUMBERVALUE(Table2[[#This Row],[match]]),4)=ROUNDUP(_xlfn.NUMBERVALUE(Table2[[#This Row],[1/h]]),4))</f>
        <v>1</v>
      </c>
    </row>
    <row r="3018" spans="5:9">
      <c r="E3018" t="s">
        <v>3425</v>
      </c>
      <c r="F3018">
        <f>_xlfn.NUMBERVALUE(_xlfn.TEXTAFTER(Table2[[#This Row],[my new versions]]," ",-1))</f>
        <v>12673.550496858699</v>
      </c>
      <c r="G3018" t="str">
        <f>_xlfn.TEXTBEFORE(SUBSTITUTE(Table2[[#This Row],[my new versions]],"'","")," ")</f>
        <v>RXN-NITRx_c_REV-rt6640</v>
      </c>
      <c r="H3018">
        <f>_xlfn.XLOOKUP(Table2[[#This Row],[name]],Table1[name],Table1[1/h],0)</f>
        <v>0</v>
      </c>
      <c r="I3018" t="b">
        <f>OR(Table2[[#This Row],[match]]=0,ROUNDUP(_xlfn.NUMBERVALUE(Table2[[#This Row],[match]]),4)=ROUNDUP(_xlfn.NUMBERVALUE(Table2[[#This Row],[1/h]]),4))</f>
        <v>1</v>
      </c>
    </row>
    <row r="3019" spans="5:9">
      <c r="E3019" t="s">
        <v>3426</v>
      </c>
      <c r="F3019">
        <f>_xlfn.NUMBERVALUE(_xlfn.TEXTAFTER(Table2[[#This Row],[my new versions]]," ",-1))</f>
        <v>12673.550496858699</v>
      </c>
      <c r="G3019" t="str">
        <f>_xlfn.TEXTBEFORE(SUBSTITUTE(Table2[[#This Row],[my new versions]],"'","")," ")</f>
        <v>RXN-NITRy_c_FWD-rt6640</v>
      </c>
      <c r="H3019">
        <f>_xlfn.XLOOKUP(Table2[[#This Row],[name]],Table1[name],Table1[1/h],0)</f>
        <v>0</v>
      </c>
      <c r="I3019" t="b">
        <f>OR(Table2[[#This Row],[match]]=0,ROUNDUP(_xlfn.NUMBERVALUE(Table2[[#This Row],[match]]),4)=ROUNDUP(_xlfn.NUMBERVALUE(Table2[[#This Row],[1/h]]),4))</f>
        <v>1</v>
      </c>
    </row>
    <row r="3020" spans="5:9">
      <c r="E3020" t="s">
        <v>3427</v>
      </c>
      <c r="F3020">
        <f>_xlfn.NUMBERVALUE(_xlfn.TEXTAFTER(Table2[[#This Row],[my new versions]]," ",-1))</f>
        <v>12673.550496858699</v>
      </c>
      <c r="G3020" t="str">
        <f>_xlfn.TEXTBEFORE(SUBSTITUTE(Table2[[#This Row],[my new versions]],"'","")," ")</f>
        <v>RXN-NMNt_c_e_FWD-SPONT</v>
      </c>
      <c r="H3020">
        <f>_xlfn.XLOOKUP(Table2[[#This Row],[name]],Table1[name],Table1[1/h],0)</f>
        <v>0</v>
      </c>
      <c r="I3020" t="b">
        <f>OR(Table2[[#This Row],[match]]=0,ROUNDUP(_xlfn.NUMBERVALUE(Table2[[#This Row],[match]]),4)=ROUNDUP(_xlfn.NUMBERVALUE(Table2[[#This Row],[1/h]]),4))</f>
        <v>1</v>
      </c>
    </row>
    <row r="3021" spans="5:9">
      <c r="E3021" t="s">
        <v>3428</v>
      </c>
      <c r="F3021">
        <f>_xlfn.NUMBERVALUE(_xlfn.TEXTAFTER(Table2[[#This Row],[my new versions]]," ",-1))</f>
        <v>12673.550496858699</v>
      </c>
      <c r="G3021" t="str">
        <f>_xlfn.TEXTBEFORE(SUBSTITUTE(Table2[[#This Row],[my new versions]],"'","")," ")</f>
        <v>RXN-NMNt_c_n_FWD-SPONT</v>
      </c>
      <c r="H3021">
        <f>_xlfn.XLOOKUP(Table2[[#This Row],[name]],Table1[name],Table1[1/h],0)</f>
        <v>0</v>
      </c>
      <c r="I3021" t="b">
        <f>OR(Table2[[#This Row],[match]]=0,ROUNDUP(_xlfn.NUMBERVALUE(Table2[[#This Row],[match]]),4)=ROUNDUP(_xlfn.NUMBERVALUE(Table2[[#This Row],[1/h]]),4))</f>
        <v>1</v>
      </c>
    </row>
    <row r="3022" spans="5:9">
      <c r="E3022" t="s">
        <v>3429</v>
      </c>
      <c r="F3022">
        <f>_xlfn.NUMBERVALUE(_xlfn.TEXTAFTER(Table2[[#This Row],[my new versions]]," ",-1))</f>
        <v>12673.550496858699</v>
      </c>
      <c r="G3022" t="str">
        <f>_xlfn.TEXTBEFORE(SUBSTITUTE(Table2[[#This Row],[my new versions]],"'","")," ")</f>
        <v>RXN-NMNt_c_n_REV-SPONT</v>
      </c>
      <c r="H3022">
        <f>_xlfn.XLOOKUP(Table2[[#This Row],[name]],Table1[name],Table1[1/h],0)</f>
        <v>0</v>
      </c>
      <c r="I3022" t="b">
        <f>OR(Table2[[#This Row],[match]]=0,ROUNDUP(_xlfn.NUMBERVALUE(Table2[[#This Row],[match]]),4)=ROUNDUP(_xlfn.NUMBERVALUE(Table2[[#This Row],[1/h]]),4))</f>
        <v>1</v>
      </c>
    </row>
    <row r="3023" spans="5:9">
      <c r="E3023" t="s">
        <v>3430</v>
      </c>
      <c r="F3023">
        <f>_xlfn.NUMBERVALUE(_xlfn.TEXTAFTER(Table2[[#This Row],[my new versions]]," ",-1))</f>
        <v>12673.550496858699</v>
      </c>
      <c r="G3023" t="str">
        <f>_xlfn.TEXTBEFORE(SUBSTITUTE(Table2[[#This Row],[my new versions]],"'","")," ")</f>
        <v>RXN-NMNt_c_x_FWD-SPONT</v>
      </c>
      <c r="H3023">
        <f>_xlfn.XLOOKUP(Table2[[#This Row],[name]],Table1[name],Table1[1/h],0)</f>
        <v>0</v>
      </c>
      <c r="I3023" t="b">
        <f>OR(Table2[[#This Row],[match]]=0,ROUNDUP(_xlfn.NUMBERVALUE(Table2[[#This Row],[match]]),4)=ROUNDUP(_xlfn.NUMBERVALUE(Table2[[#This Row],[1/h]]),4))</f>
        <v>1</v>
      </c>
    </row>
    <row r="3024" spans="5:9">
      <c r="E3024" t="s">
        <v>3431</v>
      </c>
      <c r="F3024">
        <f>_xlfn.NUMBERVALUE(_xlfn.TEXTAFTER(Table2[[#This Row],[my new versions]]," ",-1))</f>
        <v>12673.550496858699</v>
      </c>
      <c r="G3024" t="str">
        <f>_xlfn.TEXTBEFORE(SUBSTITUTE(Table2[[#This Row],[my new versions]],"'","")," ")</f>
        <v>RXN-NMNt_c_x_REV-SPONT</v>
      </c>
      <c r="H3024">
        <f>_xlfn.XLOOKUP(Table2[[#This Row],[name]],Table1[name],Table1[1/h],0)</f>
        <v>0</v>
      </c>
      <c r="I3024" t="b">
        <f>OR(Table2[[#This Row],[match]]=0,ROUNDUP(_xlfn.NUMBERVALUE(Table2[[#This Row],[match]]),4)=ROUNDUP(_xlfn.NUMBERVALUE(Table2[[#This Row],[1/h]]),4))</f>
        <v>1</v>
      </c>
    </row>
    <row r="3025" spans="5:9">
      <c r="E3025" t="s">
        <v>3432</v>
      </c>
      <c r="F3025">
        <f>_xlfn.NUMBERVALUE(_xlfn.TEXTAFTER(Table2[[#This Row],[my new versions]]," ",-1))</f>
        <v>12673.550496858699</v>
      </c>
      <c r="G3025" t="str">
        <f>_xlfn.TEXTBEFORE(SUBSTITUTE(Table2[[#This Row],[my new versions]],"'","")," ")</f>
        <v>RXN-NNAM_c_FWD-rt3293</v>
      </c>
      <c r="H3025">
        <f>_xlfn.XLOOKUP(Table2[[#This Row],[name]],Table1[name],Table1[1/h],0)</f>
        <v>0</v>
      </c>
      <c r="I3025" t="b">
        <f>OR(Table2[[#This Row],[match]]=0,ROUNDUP(_xlfn.NUMBERVALUE(Table2[[#This Row],[match]]),4)=ROUNDUP(_xlfn.NUMBERVALUE(Table2[[#This Row],[1/h]]),4))</f>
        <v>1</v>
      </c>
    </row>
    <row r="3026" spans="5:9">
      <c r="E3026" t="s">
        <v>3433</v>
      </c>
      <c r="F3026">
        <f>_xlfn.NUMBERVALUE(_xlfn.TEXTAFTER(Table2[[#This Row],[my new versions]]," ",-1))</f>
        <v>1097.8894448716401</v>
      </c>
      <c r="G3026" t="str">
        <f>_xlfn.TEXTBEFORE(SUBSTITUTE(Table2[[#This Row],[my new versions]],"'","")," ")</f>
        <v>RXN-NNATi_c_FWD-rt2062_c</v>
      </c>
      <c r="H3026">
        <f>_xlfn.XLOOKUP(Table2[[#This Row],[name]],Table1[name],Table1[1/h],0)</f>
        <v>1097.8894448716462</v>
      </c>
      <c r="I3026" t="b">
        <f>OR(Table2[[#This Row],[match]]=0,ROUNDUP(_xlfn.NUMBERVALUE(Table2[[#This Row],[match]]),4)=ROUNDUP(_xlfn.NUMBERVALUE(Table2[[#This Row],[1/h]]),4))</f>
        <v>1</v>
      </c>
    </row>
    <row r="3027" spans="5:9">
      <c r="E3027" t="s">
        <v>3434</v>
      </c>
      <c r="F3027">
        <f>_xlfn.NUMBERVALUE(_xlfn.TEXTAFTER(Table2[[#This Row],[my new versions]]," ",-1))</f>
        <v>12673.550496858699</v>
      </c>
      <c r="G3027" t="str">
        <f>_xlfn.TEXTBEFORE(SUBSTITUTE(Table2[[#This Row],[my new versions]],"'","")," ")</f>
        <v>RXN-NNDPR_c_FWD-rt1963_c</v>
      </c>
      <c r="H3027">
        <f>_xlfn.XLOOKUP(Table2[[#This Row],[name]],Table1[name],Table1[1/h],0)</f>
        <v>0</v>
      </c>
      <c r="I3027" t="b">
        <f>OR(Table2[[#This Row],[match]]=0,ROUNDUP(_xlfn.NUMBERVALUE(Table2[[#This Row],[match]]),4)=ROUNDUP(_xlfn.NUMBERVALUE(Table2[[#This Row],[1/h]]),4))</f>
        <v>1</v>
      </c>
    </row>
    <row r="3028" spans="5:9">
      <c r="E3028" t="s">
        <v>3435</v>
      </c>
      <c r="F3028">
        <f>_xlfn.NUMBERVALUE(_xlfn.TEXTAFTER(Table2[[#This Row],[my new versions]]," ",-1))</f>
        <v>12673.550496858699</v>
      </c>
      <c r="G3028" t="str">
        <f>_xlfn.TEXTBEFORE(SUBSTITUTE(Table2[[#This Row],[my new versions]],"'","")," ")</f>
        <v>RXN-NNDPR_m_FWD-rt1963_m</v>
      </c>
      <c r="H3028">
        <f>_xlfn.XLOOKUP(Table2[[#This Row],[name]],Table1[name],Table1[1/h],0)</f>
        <v>0</v>
      </c>
      <c r="I3028" t="b">
        <f>OR(Table2[[#This Row],[match]]=0,ROUNDUP(_xlfn.NUMBERVALUE(Table2[[#This Row],[match]]),4)=ROUNDUP(_xlfn.NUMBERVALUE(Table2[[#This Row],[1/h]]),4))</f>
        <v>1</v>
      </c>
    </row>
    <row r="3029" spans="5:9">
      <c r="E3029" t="s">
        <v>3436</v>
      </c>
      <c r="F3029">
        <f>_xlfn.NUMBERVALUE(_xlfn.TEXTAFTER(Table2[[#This Row],[my new versions]]," ",-1))</f>
        <v>12673.550496858699</v>
      </c>
      <c r="G3029" t="str">
        <f>_xlfn.TEXTBEFORE(SUBSTITUTE(Table2[[#This Row],[my new versions]],"'","")," ")</f>
        <v>RXN-NNMT_c_FWD-rt4917</v>
      </c>
      <c r="H3029">
        <f>_xlfn.XLOOKUP(Table2[[#This Row],[name]],Table1[name],Table1[1/h],0)</f>
        <v>0</v>
      </c>
      <c r="I3029" t="b">
        <f>OR(Table2[[#This Row],[match]]=0,ROUNDUP(_xlfn.NUMBERVALUE(Table2[[#This Row],[match]]),4)=ROUNDUP(_xlfn.NUMBERVALUE(Table2[[#This Row],[1/h]]),4))</f>
        <v>1</v>
      </c>
    </row>
    <row r="3030" spans="5:9">
      <c r="E3030" t="s">
        <v>3437</v>
      </c>
      <c r="F3030">
        <f>_xlfn.NUMBERVALUE(_xlfn.TEXTAFTER(Table2[[#This Row],[my new versions]]," ",-1))</f>
        <v>12673.550496858699</v>
      </c>
      <c r="G3030" t="str">
        <f>_xlfn.TEXTBEFORE(SUBSTITUTE(Table2[[#This Row],[my new versions]],"'","")," ")</f>
        <v>RXN-NNMT_c_FWD-rt5672</v>
      </c>
      <c r="H3030">
        <f>_xlfn.XLOOKUP(Table2[[#This Row],[name]],Table1[name],Table1[1/h],0)</f>
        <v>0</v>
      </c>
      <c r="I3030" t="b">
        <f>OR(Table2[[#This Row],[match]]=0,ROUNDUP(_xlfn.NUMBERVALUE(Table2[[#This Row],[match]]),4)=ROUNDUP(_xlfn.NUMBERVALUE(Table2[[#This Row],[1/h]]),4))</f>
        <v>1</v>
      </c>
    </row>
    <row r="3031" spans="5:9">
      <c r="E3031" t="s">
        <v>3438</v>
      </c>
      <c r="F3031">
        <f>_xlfn.NUMBERVALUE(_xlfn.TEXTAFTER(Table2[[#This Row],[my new versions]]," ",-1))</f>
        <v>12673.550496858699</v>
      </c>
      <c r="G3031" t="str">
        <f>_xlfn.TEXTBEFORE(SUBSTITUTE(Table2[[#This Row],[my new versions]],"'","")," ")</f>
        <v>RXN-NNMT_c_FWD-rt8212</v>
      </c>
      <c r="H3031">
        <f>_xlfn.XLOOKUP(Table2[[#This Row],[name]],Table1[name],Table1[1/h],0)</f>
        <v>0</v>
      </c>
      <c r="I3031" t="b">
        <f>OR(Table2[[#This Row],[match]]=0,ROUNDUP(_xlfn.NUMBERVALUE(Table2[[#This Row],[match]]),4)=ROUNDUP(_xlfn.NUMBERVALUE(Table2[[#This Row],[1/h]]),4))</f>
        <v>1</v>
      </c>
    </row>
    <row r="3032" spans="5:9">
      <c r="E3032" t="s">
        <v>3439</v>
      </c>
      <c r="F3032">
        <f>_xlfn.NUMBERVALUE(_xlfn.TEXTAFTER(Table2[[#This Row],[my new versions]]," ",-1))</f>
        <v>12673.550496858699</v>
      </c>
      <c r="G3032" t="str">
        <f>_xlfn.TEXTBEFORE(SUBSTITUTE(Table2[[#This Row],[my new versions]],"'","")," ")</f>
        <v>RXN-NO3t_c_e_FWD-rt4068</v>
      </c>
      <c r="H3032">
        <f>_xlfn.XLOOKUP(Table2[[#This Row],[name]],Table1[name],Table1[1/h],0)</f>
        <v>0</v>
      </c>
      <c r="I3032" t="b">
        <f>OR(Table2[[#This Row],[match]]=0,ROUNDUP(_xlfn.NUMBERVALUE(Table2[[#This Row],[match]]),4)=ROUNDUP(_xlfn.NUMBERVALUE(Table2[[#This Row],[1/h]]),4))</f>
        <v>1</v>
      </c>
    </row>
    <row r="3033" spans="5:9">
      <c r="E3033" t="s">
        <v>3440</v>
      </c>
      <c r="F3033">
        <f>_xlfn.NUMBERVALUE(_xlfn.TEXTAFTER(Table2[[#This Row],[my new versions]]," ",-1))</f>
        <v>12673.550496858699</v>
      </c>
      <c r="G3033" t="str">
        <f>_xlfn.TEXTBEFORE(SUBSTITUTE(Table2[[#This Row],[my new versions]],"'","")," ")</f>
        <v>RXN-NO3t_c_e_REV-rt4068</v>
      </c>
      <c r="H3033">
        <f>_xlfn.XLOOKUP(Table2[[#This Row],[name]],Table1[name],Table1[1/h],0)</f>
        <v>0</v>
      </c>
      <c r="I3033" t="b">
        <f>OR(Table2[[#This Row],[match]]=0,ROUNDUP(_xlfn.NUMBERVALUE(Table2[[#This Row],[match]]),4)=ROUNDUP(_xlfn.NUMBERVALUE(Table2[[#This Row],[1/h]]),4))</f>
        <v>1</v>
      </c>
    </row>
    <row r="3034" spans="5:9">
      <c r="E3034" t="s">
        <v>3441</v>
      </c>
      <c r="F3034">
        <f>_xlfn.NUMBERVALUE(_xlfn.TEXTAFTER(Table2[[#This Row],[my new versions]]," ",-1))</f>
        <v>12673.550496858699</v>
      </c>
      <c r="G3034" t="str">
        <f>_xlfn.TEXTBEFORE(SUBSTITUTE(Table2[[#This Row],[my new versions]],"'","")," ")</f>
        <v>RXN-NOX_c_FWD-rt4914</v>
      </c>
      <c r="H3034">
        <f>_xlfn.XLOOKUP(Table2[[#This Row],[name]],Table1[name],Table1[1/h],0)</f>
        <v>0</v>
      </c>
      <c r="I3034" t="b">
        <f>OR(Table2[[#This Row],[match]]=0,ROUNDUP(_xlfn.NUMBERVALUE(Table2[[#This Row],[match]]),4)=ROUNDUP(_xlfn.NUMBERVALUE(Table2[[#This Row],[1/h]]),4))</f>
        <v>1</v>
      </c>
    </row>
    <row r="3035" spans="5:9">
      <c r="E3035" t="s">
        <v>3442</v>
      </c>
      <c r="F3035">
        <f>_xlfn.NUMBERVALUE(_xlfn.TEXTAFTER(Table2[[#This Row],[my new versions]]," ",-1))</f>
        <v>12673.550496858699</v>
      </c>
      <c r="G3035" t="str">
        <f>_xlfn.TEXTBEFORE(SUBSTITUTE(Table2[[#This Row],[my new versions]],"'","")," ")</f>
        <v>RXN-NTD10pp_c_FWD-UNKNOWN</v>
      </c>
      <c r="H3035">
        <f>_xlfn.XLOOKUP(Table2[[#This Row],[name]],Table1[name],Table1[1/h],0)</f>
        <v>0</v>
      </c>
      <c r="I3035" t="b">
        <f>OR(Table2[[#This Row],[match]]=0,ROUNDUP(_xlfn.NUMBERVALUE(Table2[[#This Row],[match]]),4)=ROUNDUP(_xlfn.NUMBERVALUE(Table2[[#This Row],[1/h]]),4))</f>
        <v>1</v>
      </c>
    </row>
    <row r="3036" spans="5:9">
      <c r="E3036" t="s">
        <v>3443</v>
      </c>
      <c r="F3036">
        <f>_xlfn.NUMBERVALUE(_xlfn.TEXTAFTER(Table2[[#This Row],[my new versions]]," ",-1))</f>
        <v>12673.550496858699</v>
      </c>
      <c r="G3036" t="str">
        <f>_xlfn.TEXTBEFORE(SUBSTITUTE(Table2[[#This Row],[my new versions]],"'","")," ")</f>
        <v>RXN-NTD1pp_c_FWD-UNKNOWN</v>
      </c>
      <c r="H3036">
        <f>_xlfn.XLOOKUP(Table2[[#This Row],[name]],Table1[name],Table1[1/h],0)</f>
        <v>0</v>
      </c>
      <c r="I3036" t="b">
        <f>OR(Table2[[#This Row],[match]]=0,ROUNDUP(_xlfn.NUMBERVALUE(Table2[[#This Row],[match]]),4)=ROUNDUP(_xlfn.NUMBERVALUE(Table2[[#This Row],[1/h]]),4))</f>
        <v>1</v>
      </c>
    </row>
    <row r="3037" spans="5:9">
      <c r="E3037" t="s">
        <v>3444</v>
      </c>
      <c r="F3037">
        <f>_xlfn.NUMBERVALUE(_xlfn.TEXTAFTER(Table2[[#This Row],[my new versions]]," ",-1))</f>
        <v>12673.550496858699</v>
      </c>
      <c r="G3037" t="str">
        <f>_xlfn.TEXTBEFORE(SUBSTITUTE(Table2[[#This Row],[my new versions]],"'","")," ")</f>
        <v>RXN-NTD2pp_c_FWD-rt1627</v>
      </c>
      <c r="H3037">
        <f>_xlfn.XLOOKUP(Table2[[#This Row],[name]],Table1[name],Table1[1/h],0)</f>
        <v>0</v>
      </c>
      <c r="I3037" t="b">
        <f>OR(Table2[[#This Row],[match]]=0,ROUNDUP(_xlfn.NUMBERVALUE(Table2[[#This Row],[match]]),4)=ROUNDUP(_xlfn.NUMBERVALUE(Table2[[#This Row],[1/h]]),4))</f>
        <v>1</v>
      </c>
    </row>
    <row r="3038" spans="5:9">
      <c r="E3038" t="s">
        <v>3445</v>
      </c>
      <c r="F3038">
        <f>_xlfn.NUMBERVALUE(_xlfn.TEXTAFTER(Table2[[#This Row],[my new versions]]," ",-1))</f>
        <v>12673.550496858699</v>
      </c>
      <c r="G3038" t="str">
        <f>_xlfn.TEXTBEFORE(SUBSTITUTE(Table2[[#This Row],[my new versions]],"'","")," ")</f>
        <v>RXN-NTD3pp_c_FWD-UNKNOWN</v>
      </c>
      <c r="H3038">
        <f>_xlfn.XLOOKUP(Table2[[#This Row],[name]],Table1[name],Table1[1/h],0)</f>
        <v>0</v>
      </c>
      <c r="I3038" t="b">
        <f>OR(Table2[[#This Row],[match]]=0,ROUNDUP(_xlfn.NUMBERVALUE(Table2[[#This Row],[match]]),4)=ROUNDUP(_xlfn.NUMBERVALUE(Table2[[#This Row],[1/h]]),4))</f>
        <v>1</v>
      </c>
    </row>
    <row r="3039" spans="5:9">
      <c r="E3039" t="s">
        <v>3446</v>
      </c>
      <c r="F3039">
        <f>_xlfn.NUMBERVALUE(_xlfn.TEXTAFTER(Table2[[#This Row],[my new versions]]," ",-1))</f>
        <v>12673.550496858699</v>
      </c>
      <c r="G3039" t="str">
        <f>_xlfn.TEXTBEFORE(SUBSTITUTE(Table2[[#This Row],[my new versions]],"'","")," ")</f>
        <v>RXN-NTD4pp_c_FWD-rt1627</v>
      </c>
      <c r="H3039">
        <f>_xlfn.XLOOKUP(Table2[[#This Row],[name]],Table1[name],Table1[1/h],0)</f>
        <v>0</v>
      </c>
      <c r="I3039" t="b">
        <f>OR(Table2[[#This Row],[match]]=0,ROUNDUP(_xlfn.NUMBERVALUE(Table2[[#This Row],[match]]),4)=ROUNDUP(_xlfn.NUMBERVALUE(Table2[[#This Row],[1/h]]),4))</f>
        <v>1</v>
      </c>
    </row>
    <row r="3040" spans="5:9">
      <c r="E3040" t="s">
        <v>3447</v>
      </c>
      <c r="F3040">
        <f>_xlfn.NUMBERVALUE(_xlfn.TEXTAFTER(Table2[[#This Row],[my new versions]]," ",-1))</f>
        <v>12673.550496858699</v>
      </c>
      <c r="G3040" t="str">
        <f>_xlfn.TEXTBEFORE(SUBSTITUTE(Table2[[#This Row],[my new versions]],"'","")," ")</f>
        <v>RXN-NTD5_c_FWD-UNKNOWN</v>
      </c>
      <c r="H3040">
        <f>_xlfn.XLOOKUP(Table2[[#This Row],[name]],Table1[name],Table1[1/h],0)</f>
        <v>0</v>
      </c>
      <c r="I3040" t="b">
        <f>OR(Table2[[#This Row],[match]]=0,ROUNDUP(_xlfn.NUMBERVALUE(Table2[[#This Row],[match]]),4)=ROUNDUP(_xlfn.NUMBERVALUE(Table2[[#This Row],[1/h]]),4))</f>
        <v>1</v>
      </c>
    </row>
    <row r="3041" spans="5:9">
      <c r="E3041" t="s">
        <v>3448</v>
      </c>
      <c r="F3041">
        <f>_xlfn.NUMBERVALUE(_xlfn.TEXTAFTER(Table2[[#This Row],[my new versions]]," ",-1))</f>
        <v>12673.550496858699</v>
      </c>
      <c r="G3041" t="str">
        <f>_xlfn.TEXTBEFORE(SUBSTITUTE(Table2[[#This Row],[my new versions]],"'","")," ")</f>
        <v>RXN-NTD6pp_c_FWD-UNKNOWN</v>
      </c>
      <c r="H3041">
        <f>_xlfn.XLOOKUP(Table2[[#This Row],[name]],Table1[name],Table1[1/h],0)</f>
        <v>0</v>
      </c>
      <c r="I3041" t="b">
        <f>OR(Table2[[#This Row],[match]]=0,ROUNDUP(_xlfn.NUMBERVALUE(Table2[[#This Row],[match]]),4)=ROUNDUP(_xlfn.NUMBERVALUE(Table2[[#This Row],[1/h]]),4))</f>
        <v>1</v>
      </c>
    </row>
    <row r="3042" spans="5:9">
      <c r="E3042" t="s">
        <v>3449</v>
      </c>
      <c r="F3042">
        <f>_xlfn.NUMBERVALUE(_xlfn.TEXTAFTER(Table2[[#This Row],[my new versions]]," ",-1))</f>
        <v>12673.550496858699</v>
      </c>
      <c r="G3042" t="str">
        <f>_xlfn.TEXTBEFORE(SUBSTITUTE(Table2[[#This Row],[my new versions]],"'","")," ")</f>
        <v>RXN-NTD7pp_c_FWD-UNKNOWN</v>
      </c>
      <c r="H3042">
        <f>_xlfn.XLOOKUP(Table2[[#This Row],[name]],Table1[name],Table1[1/h],0)</f>
        <v>0</v>
      </c>
      <c r="I3042" t="b">
        <f>OR(Table2[[#This Row],[match]]=0,ROUNDUP(_xlfn.NUMBERVALUE(Table2[[#This Row],[match]]),4)=ROUNDUP(_xlfn.NUMBERVALUE(Table2[[#This Row],[1/h]]),4))</f>
        <v>1</v>
      </c>
    </row>
    <row r="3043" spans="5:9">
      <c r="E3043" t="s">
        <v>3450</v>
      </c>
      <c r="F3043">
        <f>_xlfn.NUMBERVALUE(_xlfn.TEXTAFTER(Table2[[#This Row],[my new versions]]," ",-1))</f>
        <v>12673.550496858699</v>
      </c>
      <c r="G3043" t="str">
        <f>_xlfn.TEXTBEFORE(SUBSTITUTE(Table2[[#This Row],[my new versions]],"'","")," ")</f>
        <v>RXN-NTD8_c_FWD-UNKNOWN</v>
      </c>
      <c r="H3043">
        <f>_xlfn.XLOOKUP(Table2[[#This Row],[name]],Table1[name],Table1[1/h],0)</f>
        <v>0</v>
      </c>
      <c r="I3043" t="b">
        <f>OR(Table2[[#This Row],[match]]=0,ROUNDUP(_xlfn.NUMBERVALUE(Table2[[#This Row],[match]]),4)=ROUNDUP(_xlfn.NUMBERVALUE(Table2[[#This Row],[1/h]]),4))</f>
        <v>1</v>
      </c>
    </row>
    <row r="3044" spans="5:9">
      <c r="E3044" t="s">
        <v>3451</v>
      </c>
      <c r="F3044">
        <f>_xlfn.NUMBERVALUE(_xlfn.TEXTAFTER(Table2[[#This Row],[my new versions]]," ",-1))</f>
        <v>12673.550496858699</v>
      </c>
      <c r="G3044" t="str">
        <f>_xlfn.TEXTBEFORE(SUBSTITUTE(Table2[[#This Row],[my new versions]],"'","")," ")</f>
        <v>RXN-NTP10_c_FWD-rt0602_c</v>
      </c>
      <c r="H3044">
        <f>_xlfn.XLOOKUP(Table2[[#This Row],[name]],Table1[name],Table1[1/h],0)</f>
        <v>0</v>
      </c>
      <c r="I3044" t="b">
        <f>OR(Table2[[#This Row],[match]]=0,ROUNDUP(_xlfn.NUMBERVALUE(Table2[[#This Row],[match]]),4)=ROUNDUP(_xlfn.NUMBERVALUE(Table2[[#This Row],[1/h]]),4))</f>
        <v>1</v>
      </c>
    </row>
    <row r="3045" spans="5:9">
      <c r="E3045" t="s">
        <v>3452</v>
      </c>
      <c r="F3045">
        <f>_xlfn.NUMBERVALUE(_xlfn.TEXTAFTER(Table2[[#This Row],[my new versions]]," ",-1))</f>
        <v>12673.550496858699</v>
      </c>
      <c r="G3045" t="str">
        <f>_xlfn.TEXTBEFORE(SUBSTITUTE(Table2[[#This Row],[my new versions]],"'","")," ")</f>
        <v>RXN-NTP3_c_FWD-rt0602_c</v>
      </c>
      <c r="H3045">
        <f>_xlfn.XLOOKUP(Table2[[#This Row],[name]],Table1[name],Table1[1/h],0)</f>
        <v>0</v>
      </c>
      <c r="I3045" t="b">
        <f>OR(Table2[[#This Row],[match]]=0,ROUNDUP(_xlfn.NUMBERVALUE(Table2[[#This Row],[match]]),4)=ROUNDUP(_xlfn.NUMBERVALUE(Table2[[#This Row],[1/h]]),4))</f>
        <v>1</v>
      </c>
    </row>
    <row r="3046" spans="5:9">
      <c r="E3046" t="s">
        <v>3453</v>
      </c>
      <c r="F3046">
        <f>_xlfn.NUMBERVALUE(_xlfn.TEXTAFTER(Table2[[#This Row],[my new versions]]," ",-1))</f>
        <v>12673.550496858699</v>
      </c>
      <c r="G3046" t="str">
        <f>_xlfn.TEXTBEFORE(SUBSTITUTE(Table2[[#This Row],[my new versions]],"'","")," ")</f>
        <v>RXN-NTP3_c_FWD-rt5972</v>
      </c>
      <c r="H3046">
        <f>_xlfn.XLOOKUP(Table2[[#This Row],[name]],Table1[name],Table1[1/h],0)</f>
        <v>0</v>
      </c>
      <c r="I3046" t="b">
        <f>OR(Table2[[#This Row],[match]]=0,ROUNDUP(_xlfn.NUMBERVALUE(Table2[[#This Row],[match]]),4)=ROUNDUP(_xlfn.NUMBERVALUE(Table2[[#This Row],[1/h]]),4))</f>
        <v>1</v>
      </c>
    </row>
    <row r="3047" spans="5:9">
      <c r="E3047" t="s">
        <v>3454</v>
      </c>
      <c r="F3047">
        <f>_xlfn.NUMBERVALUE(_xlfn.TEXTAFTER(Table2[[#This Row],[my new versions]]," ",-1))</f>
        <v>12673.550496858699</v>
      </c>
      <c r="G3047" t="str">
        <f>_xlfn.TEXTBEFORE(SUBSTITUTE(Table2[[#This Row],[my new versions]],"'","")," ")</f>
        <v>RXN-NTP3_c_FWD-rt7922</v>
      </c>
      <c r="H3047">
        <f>_xlfn.XLOOKUP(Table2[[#This Row],[name]],Table1[name],Table1[1/h],0)</f>
        <v>0</v>
      </c>
      <c r="I3047" t="b">
        <f>OR(Table2[[#This Row],[match]]=0,ROUNDUP(_xlfn.NUMBERVALUE(Table2[[#This Row],[match]]),4)=ROUNDUP(_xlfn.NUMBERVALUE(Table2[[#This Row],[1/h]]),4))</f>
        <v>1</v>
      </c>
    </row>
    <row r="3048" spans="5:9">
      <c r="E3048" t="s">
        <v>3455</v>
      </c>
      <c r="F3048">
        <f>_xlfn.NUMBERVALUE(_xlfn.TEXTAFTER(Table2[[#This Row],[my new versions]]," ",-1))</f>
        <v>12673.550496858699</v>
      </c>
      <c r="G3048" t="str">
        <f>_xlfn.TEXTBEFORE(SUBSTITUTE(Table2[[#This Row],[my new versions]],"'","")," ")</f>
        <v>RXN-NTP4_c_FWD-rt0602_c</v>
      </c>
      <c r="H3048">
        <f>_xlfn.XLOOKUP(Table2[[#This Row],[name]],Table1[name],Table1[1/h],0)</f>
        <v>0</v>
      </c>
      <c r="I3048" t="b">
        <f>OR(Table2[[#This Row],[match]]=0,ROUNDUP(_xlfn.NUMBERVALUE(Table2[[#This Row],[match]]),4)=ROUNDUP(_xlfn.NUMBERVALUE(Table2[[#This Row],[1/h]]),4))</f>
        <v>1</v>
      </c>
    </row>
    <row r="3049" spans="5:9">
      <c r="E3049" t="s">
        <v>3456</v>
      </c>
      <c r="F3049">
        <f>_xlfn.NUMBERVALUE(_xlfn.TEXTAFTER(Table2[[#This Row],[my new versions]]," ",-1))</f>
        <v>12673.550496858699</v>
      </c>
      <c r="G3049" t="str">
        <f>_xlfn.TEXTBEFORE(SUBSTITUTE(Table2[[#This Row],[my new versions]],"'","")," ")</f>
        <v>RXN-NTP5_c_FWD-rt0602_c</v>
      </c>
      <c r="H3049">
        <f>_xlfn.XLOOKUP(Table2[[#This Row],[name]],Table1[name],Table1[1/h],0)</f>
        <v>0</v>
      </c>
      <c r="I3049" t="b">
        <f>OR(Table2[[#This Row],[match]]=0,ROUNDUP(_xlfn.NUMBERVALUE(Table2[[#This Row],[match]]),4)=ROUNDUP(_xlfn.NUMBERVALUE(Table2[[#This Row],[1/h]]),4))</f>
        <v>1</v>
      </c>
    </row>
    <row r="3050" spans="5:9">
      <c r="E3050" t="s">
        <v>3457</v>
      </c>
      <c r="F3050">
        <f>_xlfn.NUMBERVALUE(_xlfn.TEXTAFTER(Table2[[#This Row],[my new versions]]," ",-1))</f>
        <v>12673.550496858699</v>
      </c>
      <c r="G3050" t="str">
        <f>_xlfn.TEXTBEFORE(SUBSTITUTE(Table2[[#This Row],[my new versions]],"'","")," ")</f>
        <v>RXN-NTP7_c_FWD-rt0602_c</v>
      </c>
      <c r="H3050">
        <f>_xlfn.XLOOKUP(Table2[[#This Row],[name]],Table1[name],Table1[1/h],0)</f>
        <v>0</v>
      </c>
      <c r="I3050" t="b">
        <f>OR(Table2[[#This Row],[match]]=0,ROUNDUP(_xlfn.NUMBERVALUE(Table2[[#This Row],[match]]),4)=ROUNDUP(_xlfn.NUMBERVALUE(Table2[[#This Row],[1/h]]),4))</f>
        <v>1</v>
      </c>
    </row>
    <row r="3051" spans="5:9">
      <c r="E3051" t="s">
        <v>3458</v>
      </c>
      <c r="F3051">
        <f>_xlfn.NUMBERVALUE(_xlfn.TEXTAFTER(Table2[[#This Row],[my new versions]]," ",-1))</f>
        <v>12673.550496858699</v>
      </c>
      <c r="G3051" t="str">
        <f>_xlfn.TEXTBEFORE(SUBSTITUTE(Table2[[#This Row],[my new versions]],"'","")," ")</f>
        <v>RXN-NTPDA2_c_FWD-UNKNOWN</v>
      </c>
      <c r="H3051">
        <f>_xlfn.XLOOKUP(Table2[[#This Row],[name]],Table1[name],Table1[1/h],0)</f>
        <v>0</v>
      </c>
      <c r="I3051" t="b">
        <f>OR(Table2[[#This Row],[match]]=0,ROUNDUP(_xlfn.NUMBERVALUE(Table2[[#This Row],[match]]),4)=ROUNDUP(_xlfn.NUMBERVALUE(Table2[[#This Row],[1/h]]),4))</f>
        <v>1</v>
      </c>
    </row>
    <row r="3052" spans="5:9">
      <c r="E3052" t="s">
        <v>3459</v>
      </c>
      <c r="F3052">
        <f>_xlfn.NUMBERVALUE(_xlfn.TEXTAFTER(Table2[[#This Row],[my new versions]]," ",-1))</f>
        <v>12673.550496858699</v>
      </c>
      <c r="G3052" t="str">
        <f>_xlfn.TEXTBEFORE(SUBSTITUTE(Table2[[#This Row],[my new versions]],"'","")," ")</f>
        <v>RXN-O2t_c_e_FWD-SPONT</v>
      </c>
      <c r="H3052">
        <f>_xlfn.XLOOKUP(Table2[[#This Row],[name]],Table1[name],Table1[1/h],0)</f>
        <v>0</v>
      </c>
      <c r="I3052" t="b">
        <f>OR(Table2[[#This Row],[match]]=0,ROUNDUP(_xlfn.NUMBERVALUE(Table2[[#This Row],[match]]),4)=ROUNDUP(_xlfn.NUMBERVALUE(Table2[[#This Row],[1/h]]),4))</f>
        <v>1</v>
      </c>
    </row>
    <row r="3053" spans="5:9">
      <c r="E3053" t="s">
        <v>3460</v>
      </c>
      <c r="F3053">
        <f>_xlfn.NUMBERVALUE(_xlfn.TEXTAFTER(Table2[[#This Row],[my new versions]]," ",-1))</f>
        <v>12673.550496858699</v>
      </c>
      <c r="G3053" t="str">
        <f>_xlfn.TEXTBEFORE(SUBSTITUTE(Table2[[#This Row],[my new versions]],"'","")," ")</f>
        <v>RXN-O2t_c_e_REV-SPONT</v>
      </c>
      <c r="H3053">
        <f>_xlfn.XLOOKUP(Table2[[#This Row],[name]],Table1[name],Table1[1/h],0)</f>
        <v>0</v>
      </c>
      <c r="I3053" t="b">
        <f>OR(Table2[[#This Row],[match]]=0,ROUNDUP(_xlfn.NUMBERVALUE(Table2[[#This Row],[match]]),4)=ROUNDUP(_xlfn.NUMBERVALUE(Table2[[#This Row],[1/h]]),4))</f>
        <v>1</v>
      </c>
    </row>
    <row r="3054" spans="5:9">
      <c r="E3054" t="s">
        <v>3461</v>
      </c>
      <c r="F3054">
        <f>_xlfn.NUMBERVALUE(_xlfn.TEXTAFTER(Table2[[#This Row],[my new versions]]," ",-1))</f>
        <v>12673.550496858699</v>
      </c>
      <c r="G3054" t="str">
        <f>_xlfn.TEXTBEFORE(SUBSTITUTE(Table2[[#This Row],[my new versions]],"'","")," ")</f>
        <v>RXN-O2t_c_m_FWD-SPONT</v>
      </c>
      <c r="H3054">
        <f>_xlfn.XLOOKUP(Table2[[#This Row],[name]],Table1[name],Table1[1/h],0)</f>
        <v>0</v>
      </c>
      <c r="I3054" t="b">
        <f>OR(Table2[[#This Row],[match]]=0,ROUNDUP(_xlfn.NUMBERVALUE(Table2[[#This Row],[match]]),4)=ROUNDUP(_xlfn.NUMBERVALUE(Table2[[#This Row],[1/h]]),4))</f>
        <v>1</v>
      </c>
    </row>
    <row r="3055" spans="5:9">
      <c r="E3055" t="s">
        <v>3462</v>
      </c>
      <c r="F3055">
        <f>_xlfn.NUMBERVALUE(_xlfn.TEXTAFTER(Table2[[#This Row],[my new versions]]," ",-1))</f>
        <v>12673.550496858699</v>
      </c>
      <c r="G3055" t="str">
        <f>_xlfn.TEXTBEFORE(SUBSTITUTE(Table2[[#This Row],[my new versions]],"'","")," ")</f>
        <v>RXN-O2t_c_m_REV-SPONT</v>
      </c>
      <c r="H3055">
        <f>_xlfn.XLOOKUP(Table2[[#This Row],[name]],Table1[name],Table1[1/h],0)</f>
        <v>0</v>
      </c>
      <c r="I3055" t="b">
        <f>OR(Table2[[#This Row],[match]]=0,ROUNDUP(_xlfn.NUMBERVALUE(Table2[[#This Row],[match]]),4)=ROUNDUP(_xlfn.NUMBERVALUE(Table2[[#This Row],[1/h]]),4))</f>
        <v>1</v>
      </c>
    </row>
    <row r="3056" spans="5:9">
      <c r="E3056" t="s">
        <v>3463</v>
      </c>
      <c r="F3056">
        <f>_xlfn.NUMBERVALUE(_xlfn.TEXTAFTER(Table2[[#This Row],[my new versions]]," ",-1))</f>
        <v>12673.550496858699</v>
      </c>
      <c r="G3056" t="str">
        <f>_xlfn.TEXTBEFORE(SUBSTITUTE(Table2[[#This Row],[my new versions]],"'","")," ")</f>
        <v>RXN-O2t_c_r_FWD-SPONT</v>
      </c>
      <c r="H3056">
        <f>_xlfn.XLOOKUP(Table2[[#This Row],[name]],Table1[name],Table1[1/h],0)</f>
        <v>0</v>
      </c>
      <c r="I3056" t="b">
        <f>OR(Table2[[#This Row],[match]]=0,ROUNDUP(_xlfn.NUMBERVALUE(Table2[[#This Row],[match]]),4)=ROUNDUP(_xlfn.NUMBERVALUE(Table2[[#This Row],[1/h]]),4))</f>
        <v>1</v>
      </c>
    </row>
    <row r="3057" spans="5:9">
      <c r="E3057" t="s">
        <v>3464</v>
      </c>
      <c r="F3057">
        <f>_xlfn.NUMBERVALUE(_xlfn.TEXTAFTER(Table2[[#This Row],[my new versions]]," ",-1))</f>
        <v>12673.550496858699</v>
      </c>
      <c r="G3057" t="str">
        <f>_xlfn.TEXTBEFORE(SUBSTITUTE(Table2[[#This Row],[my new versions]],"'","")," ")</f>
        <v>RXN-O2t_c_r_REV-SPONT</v>
      </c>
      <c r="H3057">
        <f>_xlfn.XLOOKUP(Table2[[#This Row],[name]],Table1[name],Table1[1/h],0)</f>
        <v>0</v>
      </c>
      <c r="I3057" t="b">
        <f>OR(Table2[[#This Row],[match]]=0,ROUNDUP(_xlfn.NUMBERVALUE(Table2[[#This Row],[match]]),4)=ROUNDUP(_xlfn.NUMBERVALUE(Table2[[#This Row],[1/h]]),4))</f>
        <v>1</v>
      </c>
    </row>
    <row r="3058" spans="5:9">
      <c r="E3058" t="s">
        <v>3465</v>
      </c>
      <c r="F3058">
        <f>_xlfn.NUMBERVALUE(_xlfn.TEXTAFTER(Table2[[#This Row],[my new versions]]," ",-1))</f>
        <v>12673.550496858699</v>
      </c>
      <c r="G3058" t="str">
        <f>_xlfn.TEXTBEFORE(SUBSTITUTE(Table2[[#This Row],[my new versions]],"'","")," ")</f>
        <v>RXN-O2t_c_rm_FWD-SPONT</v>
      </c>
      <c r="H3058">
        <f>_xlfn.XLOOKUP(Table2[[#This Row],[name]],Table1[name],Table1[1/h],0)</f>
        <v>0</v>
      </c>
      <c r="I3058" t="b">
        <f>OR(Table2[[#This Row],[match]]=0,ROUNDUP(_xlfn.NUMBERVALUE(Table2[[#This Row],[match]]),4)=ROUNDUP(_xlfn.NUMBERVALUE(Table2[[#This Row],[1/h]]),4))</f>
        <v>1</v>
      </c>
    </row>
    <row r="3059" spans="5:9">
      <c r="E3059" t="s">
        <v>3466</v>
      </c>
      <c r="F3059">
        <f>_xlfn.NUMBERVALUE(_xlfn.TEXTAFTER(Table2[[#This Row],[my new versions]]," ",-1))</f>
        <v>12673.550496858699</v>
      </c>
      <c r="G3059" t="str">
        <f>_xlfn.TEXTBEFORE(SUBSTITUTE(Table2[[#This Row],[my new versions]],"'","")," ")</f>
        <v>RXN-O2t_c_rm_REV-SPONT</v>
      </c>
      <c r="H3059">
        <f>_xlfn.XLOOKUP(Table2[[#This Row],[name]],Table1[name],Table1[1/h],0)</f>
        <v>0</v>
      </c>
      <c r="I3059" t="b">
        <f>OR(Table2[[#This Row],[match]]=0,ROUNDUP(_xlfn.NUMBERVALUE(Table2[[#This Row],[match]]),4)=ROUNDUP(_xlfn.NUMBERVALUE(Table2[[#This Row],[1/h]]),4))</f>
        <v>1</v>
      </c>
    </row>
    <row r="3060" spans="5:9">
      <c r="E3060" t="s">
        <v>3467</v>
      </c>
      <c r="F3060">
        <f>_xlfn.NUMBERVALUE(_xlfn.TEXTAFTER(Table2[[#This Row],[my new versions]]," ",-1))</f>
        <v>12673.550496858699</v>
      </c>
      <c r="G3060" t="str">
        <f>_xlfn.TEXTBEFORE(SUBSTITUTE(Table2[[#This Row],[my new versions]],"'","")," ")</f>
        <v>RXN-O2t_c_x_FWD-SPONT</v>
      </c>
      <c r="H3060">
        <f>_xlfn.XLOOKUP(Table2[[#This Row],[name]],Table1[name],Table1[1/h],0)</f>
        <v>0</v>
      </c>
      <c r="I3060" t="b">
        <f>OR(Table2[[#This Row],[match]]=0,ROUNDUP(_xlfn.NUMBERVALUE(Table2[[#This Row],[match]]),4)=ROUNDUP(_xlfn.NUMBERVALUE(Table2[[#This Row],[1/h]]),4))</f>
        <v>1</v>
      </c>
    </row>
    <row r="3061" spans="5:9">
      <c r="E3061" t="s">
        <v>3468</v>
      </c>
      <c r="F3061">
        <f>_xlfn.NUMBERVALUE(_xlfn.TEXTAFTER(Table2[[#This Row],[my new versions]]," ",-1))</f>
        <v>12673.550496858699</v>
      </c>
      <c r="G3061" t="str">
        <f>_xlfn.TEXTBEFORE(SUBSTITUTE(Table2[[#This Row],[my new versions]],"'","")," ")</f>
        <v>RXN-O2t_c_x_REV-SPONT</v>
      </c>
      <c r="H3061">
        <f>_xlfn.XLOOKUP(Table2[[#This Row],[name]],Table1[name],Table1[1/h],0)</f>
        <v>0</v>
      </c>
      <c r="I3061" t="b">
        <f>OR(Table2[[#This Row],[match]]=0,ROUNDUP(_xlfn.NUMBERVALUE(Table2[[#This Row],[match]]),4)=ROUNDUP(_xlfn.NUMBERVALUE(Table2[[#This Row],[1/h]]),4))</f>
        <v>1</v>
      </c>
    </row>
    <row r="3062" spans="5:9">
      <c r="E3062" t="s">
        <v>3469</v>
      </c>
      <c r="F3062">
        <f>_xlfn.NUMBERVALUE(_xlfn.TEXTAFTER(Table2[[#This Row],[my new versions]]," ",-1))</f>
        <v>12673.550496858699</v>
      </c>
      <c r="G3062" t="str">
        <f>_xlfn.TEXTBEFORE(SUBSTITUTE(Table2[[#This Row],[my new versions]],"'","")," ")</f>
        <v>RXN-OAADC_c_FWD-rt7226</v>
      </c>
      <c r="H3062">
        <f>_xlfn.XLOOKUP(Table2[[#This Row],[name]],Table1[name],Table1[1/h],0)</f>
        <v>0</v>
      </c>
      <c r="I3062" t="b">
        <f>OR(Table2[[#This Row],[match]]=0,ROUNDUP(_xlfn.NUMBERVALUE(Table2[[#This Row],[match]]),4)=ROUNDUP(_xlfn.NUMBERVALUE(Table2[[#This Row],[1/h]]),4))</f>
        <v>1</v>
      </c>
    </row>
    <row r="3063" spans="5:9">
      <c r="E3063" t="s">
        <v>3470</v>
      </c>
      <c r="F3063">
        <f>_xlfn.NUMBERVALUE(_xlfn.TEXTAFTER(Table2[[#This Row],[my new versions]]," ",-1))</f>
        <v>12673.550496858699</v>
      </c>
      <c r="G3063" t="str">
        <f>_xlfn.TEXTBEFORE(SUBSTITUTE(Table2[[#This Row],[my new versions]],"'","")," ")</f>
        <v>RXN-OAAt_c_e_FWD-SPONT</v>
      </c>
      <c r="H3063">
        <f>_xlfn.XLOOKUP(Table2[[#This Row],[name]],Table1[name],Table1[1/h],0)</f>
        <v>0</v>
      </c>
      <c r="I3063" t="b">
        <f>OR(Table2[[#This Row],[match]]=0,ROUNDUP(_xlfn.NUMBERVALUE(Table2[[#This Row],[match]]),4)=ROUNDUP(_xlfn.NUMBERVALUE(Table2[[#This Row],[1/h]]),4))</f>
        <v>1</v>
      </c>
    </row>
    <row r="3064" spans="5:9">
      <c r="E3064" t="s">
        <v>3471</v>
      </c>
      <c r="F3064">
        <f>_xlfn.NUMBERVALUE(_xlfn.TEXTAFTER(Table2[[#This Row],[my new versions]]," ",-1))</f>
        <v>12673.550496858699</v>
      </c>
      <c r="G3064" t="str">
        <f>_xlfn.TEXTBEFORE(SUBSTITUTE(Table2[[#This Row],[my new versions]],"'","")," ")</f>
        <v>RXN-OAAt_c_e_REV-SPONT</v>
      </c>
      <c r="H3064">
        <f>_xlfn.XLOOKUP(Table2[[#This Row],[name]],Table1[name],Table1[1/h],0)</f>
        <v>0</v>
      </c>
      <c r="I3064" t="b">
        <f>OR(Table2[[#This Row],[match]]=0,ROUNDUP(_xlfn.NUMBERVALUE(Table2[[#This Row],[match]]),4)=ROUNDUP(_xlfn.NUMBERVALUE(Table2[[#This Row],[1/h]]),4))</f>
        <v>1</v>
      </c>
    </row>
    <row r="3065" spans="5:9">
      <c r="E3065" t="s">
        <v>3472</v>
      </c>
      <c r="F3065">
        <f>_xlfn.NUMBERVALUE(_xlfn.TEXTAFTER(Table2[[#This Row],[my new versions]]," ",-1))</f>
        <v>12673.550496858699</v>
      </c>
      <c r="G3065" t="str">
        <f>_xlfn.TEXTBEFORE(SUBSTITUTE(Table2[[#This Row],[my new versions]],"'","")," ")</f>
        <v>RXN-OAAtps_m_FWD-rt0643</v>
      </c>
      <c r="H3065">
        <f>_xlfn.XLOOKUP(Table2[[#This Row],[name]],Table1[name],Table1[1/h],0)</f>
        <v>0</v>
      </c>
      <c r="I3065" t="b">
        <f>OR(Table2[[#This Row],[match]]=0,ROUNDUP(_xlfn.NUMBERVALUE(Table2[[#This Row],[match]]),4)=ROUNDUP(_xlfn.NUMBERVALUE(Table2[[#This Row],[1/h]]),4))</f>
        <v>1</v>
      </c>
    </row>
    <row r="3066" spans="5:9">
      <c r="E3066" t="s">
        <v>3473</v>
      </c>
      <c r="F3066">
        <f>_xlfn.NUMBERVALUE(_xlfn.TEXTAFTER(Table2[[#This Row],[my new versions]]," ",-1))</f>
        <v>12673.550496858699</v>
      </c>
      <c r="G3066" t="str">
        <f>_xlfn.TEXTBEFORE(SUBSTITUTE(Table2[[#This Row],[my new versions]],"'","")," ")</f>
        <v>RXN-OAR1_c_FWD-rt2815_c</v>
      </c>
      <c r="H3066">
        <f>_xlfn.XLOOKUP(Table2[[#This Row],[name]],Table1[name],Table1[1/h],0)</f>
        <v>0</v>
      </c>
      <c r="I3066" t="b">
        <f>OR(Table2[[#This Row],[match]]=0,ROUNDUP(_xlfn.NUMBERVALUE(Table2[[#This Row],[match]]),4)=ROUNDUP(_xlfn.NUMBERVALUE(Table2[[#This Row],[1/h]]),4))</f>
        <v>1</v>
      </c>
    </row>
    <row r="3067" spans="5:9">
      <c r="E3067" t="s">
        <v>3474</v>
      </c>
      <c r="F3067">
        <f>_xlfn.NUMBERVALUE(_xlfn.TEXTAFTER(Table2[[#This Row],[my new versions]]," ",-1))</f>
        <v>12673.550496858699</v>
      </c>
      <c r="G3067" t="str">
        <f>_xlfn.TEXTBEFORE(SUBSTITUTE(Table2[[#This Row],[my new versions]],"'","")," ")</f>
        <v>RXN-OAR1_c_REV-rt2815_c</v>
      </c>
      <c r="H3067">
        <f>_xlfn.XLOOKUP(Table2[[#This Row],[name]],Table1[name],Table1[1/h],0)</f>
        <v>0</v>
      </c>
      <c r="I3067" t="b">
        <f>OR(Table2[[#This Row],[match]]=0,ROUNDUP(_xlfn.NUMBERVALUE(Table2[[#This Row],[match]]),4)=ROUNDUP(_xlfn.NUMBERVALUE(Table2[[#This Row],[1/h]]),4))</f>
        <v>1</v>
      </c>
    </row>
    <row r="3068" spans="5:9">
      <c r="E3068" t="s">
        <v>3475</v>
      </c>
      <c r="F3068">
        <f>_xlfn.NUMBERVALUE(_xlfn.TEXTAFTER(Table2[[#This Row],[my new versions]]," ",-1))</f>
        <v>12673.550496858699</v>
      </c>
      <c r="G3068" t="str">
        <f>_xlfn.TEXTBEFORE(SUBSTITUTE(Table2[[#This Row],[my new versions]],"'","")," ")</f>
        <v>RXN-OAR2_c_FWD-rt2815_c</v>
      </c>
      <c r="H3068">
        <f>_xlfn.XLOOKUP(Table2[[#This Row],[name]],Table1[name],Table1[1/h],0)</f>
        <v>0</v>
      </c>
      <c r="I3068" t="b">
        <f>OR(Table2[[#This Row],[match]]=0,ROUNDUP(_xlfn.NUMBERVALUE(Table2[[#This Row],[match]]),4)=ROUNDUP(_xlfn.NUMBERVALUE(Table2[[#This Row],[1/h]]),4))</f>
        <v>1</v>
      </c>
    </row>
    <row r="3069" spans="5:9">
      <c r="E3069" t="s">
        <v>3476</v>
      </c>
      <c r="F3069">
        <f>_xlfn.NUMBERVALUE(_xlfn.TEXTAFTER(Table2[[#This Row],[my new versions]]," ",-1))</f>
        <v>12673.550496858699</v>
      </c>
      <c r="G3069" t="str">
        <f>_xlfn.TEXTBEFORE(SUBSTITUTE(Table2[[#This Row],[my new versions]],"'","")," ")</f>
        <v>RXN-OAR2_c_REV-rt2815_c</v>
      </c>
      <c r="H3069">
        <f>_xlfn.XLOOKUP(Table2[[#This Row],[name]],Table1[name],Table1[1/h],0)</f>
        <v>0</v>
      </c>
      <c r="I3069" t="b">
        <f>OR(Table2[[#This Row],[match]]=0,ROUNDUP(_xlfn.NUMBERVALUE(Table2[[#This Row],[match]]),4)=ROUNDUP(_xlfn.NUMBERVALUE(Table2[[#This Row],[1/h]]),4))</f>
        <v>1</v>
      </c>
    </row>
    <row r="3070" spans="5:9">
      <c r="E3070" t="s">
        <v>3477</v>
      </c>
      <c r="F3070">
        <f>_xlfn.NUMBERVALUE(_xlfn.TEXTAFTER(Table2[[#This Row],[my new versions]]," ",-1))</f>
        <v>12673.550496858699</v>
      </c>
      <c r="G3070" t="str">
        <f>_xlfn.TEXTBEFORE(SUBSTITUTE(Table2[[#This Row],[my new versions]],"'","")," ")</f>
        <v>RXN-OAR3_m_FWD-rt0607</v>
      </c>
      <c r="H3070">
        <f>_xlfn.XLOOKUP(Table2[[#This Row],[name]],Table1[name],Table1[1/h],0)</f>
        <v>0</v>
      </c>
      <c r="I3070" t="b">
        <f>OR(Table2[[#This Row],[match]]=0,ROUNDUP(_xlfn.NUMBERVALUE(Table2[[#This Row],[match]]),4)=ROUNDUP(_xlfn.NUMBERVALUE(Table2[[#This Row],[1/h]]),4))</f>
        <v>1</v>
      </c>
    </row>
    <row r="3071" spans="5:9">
      <c r="E3071" t="s">
        <v>3478</v>
      </c>
      <c r="F3071">
        <f>_xlfn.NUMBERVALUE(_xlfn.TEXTAFTER(Table2[[#This Row],[my new versions]]," ",-1))</f>
        <v>12673.550496858699</v>
      </c>
      <c r="G3071" t="str">
        <f>_xlfn.TEXTBEFORE(SUBSTITUTE(Table2[[#This Row],[my new versions]],"'","")," ")</f>
        <v>RXN-OAR3_m_REV-rt0607</v>
      </c>
      <c r="H3071">
        <f>_xlfn.XLOOKUP(Table2[[#This Row],[name]],Table1[name],Table1[1/h],0)</f>
        <v>0</v>
      </c>
      <c r="I3071" t="b">
        <f>OR(Table2[[#This Row],[match]]=0,ROUNDUP(_xlfn.NUMBERVALUE(Table2[[#This Row],[match]]),4)=ROUNDUP(_xlfn.NUMBERVALUE(Table2[[#This Row],[1/h]]),4))</f>
        <v>1</v>
      </c>
    </row>
    <row r="3072" spans="5:9">
      <c r="E3072" t="s">
        <v>3479</v>
      </c>
      <c r="F3072">
        <f>_xlfn.NUMBERVALUE(_xlfn.TEXTAFTER(Table2[[#This Row],[my new versions]]," ",-1))</f>
        <v>6.4333267076419798</v>
      </c>
      <c r="G3072" t="str">
        <f>_xlfn.TEXTBEFORE(SUBSTITUTE(Table2[[#This Row],[my new versions]],"'","")," ")</f>
        <v>RXN-OCBT_c_FWD-rt4934</v>
      </c>
      <c r="H3072">
        <f>_xlfn.XLOOKUP(Table2[[#This Row],[name]],Table1[name],Table1[1/h],0)</f>
        <v>6.4333267076419558</v>
      </c>
      <c r="I3072" t="b">
        <f>OR(Table2[[#This Row],[match]]=0,ROUNDUP(_xlfn.NUMBERVALUE(Table2[[#This Row],[match]]),4)=ROUNDUP(_xlfn.NUMBERVALUE(Table2[[#This Row],[1/h]]),4))</f>
        <v>1</v>
      </c>
    </row>
    <row r="3073" spans="5:9">
      <c r="E3073" t="s">
        <v>3480</v>
      </c>
      <c r="F3073">
        <f>_xlfn.NUMBERVALUE(_xlfn.TEXTAFTER(Table2[[#This Row],[my new versions]]," ",-1))</f>
        <v>12673.550496858699</v>
      </c>
      <c r="G3073" t="str">
        <f>_xlfn.TEXTBEFORE(SUBSTITUTE(Table2[[#This Row],[my new versions]],"'","")," ")</f>
        <v>RXN-OCDCAt_c_e_FWD-rt15442799</v>
      </c>
      <c r="H3073">
        <f>_xlfn.XLOOKUP(Table2[[#This Row],[name]],Table1[name],Table1[1/h],0)</f>
        <v>0</v>
      </c>
      <c r="I3073" t="b">
        <f>OR(Table2[[#This Row],[match]]=0,ROUNDUP(_xlfn.NUMBERVALUE(Table2[[#This Row],[match]]),4)=ROUNDUP(_xlfn.NUMBERVALUE(Table2[[#This Row],[1/h]]),4))</f>
        <v>1</v>
      </c>
    </row>
    <row r="3074" spans="5:9">
      <c r="E3074" t="s">
        <v>3481</v>
      </c>
      <c r="F3074">
        <f>_xlfn.NUMBERVALUE(_xlfn.TEXTAFTER(Table2[[#This Row],[my new versions]]," ",-1))</f>
        <v>12673.550496858699</v>
      </c>
      <c r="G3074" t="str">
        <f>_xlfn.TEXTBEFORE(SUBSTITUTE(Table2[[#This Row],[my new versions]],"'","")," ")</f>
        <v>RXN-OCDCAt_c_e_REV-rt15442799</v>
      </c>
      <c r="H3074">
        <f>_xlfn.XLOOKUP(Table2[[#This Row],[name]],Table1[name],Table1[1/h],0)</f>
        <v>0</v>
      </c>
      <c r="I3074" t="b">
        <f>OR(Table2[[#This Row],[match]]=0,ROUNDUP(_xlfn.NUMBERVALUE(Table2[[#This Row],[match]]),4)=ROUNDUP(_xlfn.NUMBERVALUE(Table2[[#This Row],[1/h]]),4))</f>
        <v>1</v>
      </c>
    </row>
    <row r="3075" spans="5:9">
      <c r="E3075" t="s">
        <v>3482</v>
      </c>
      <c r="F3075">
        <f>_xlfn.NUMBERVALUE(_xlfn.TEXTAFTER(Table2[[#This Row],[my new versions]]," ",-1))</f>
        <v>12673.550496858699</v>
      </c>
      <c r="G3075" t="str">
        <f>_xlfn.TEXTBEFORE(SUBSTITUTE(Table2[[#This Row],[my new versions]],"'","")," ")</f>
        <v>RXN-OCDCAt_c_en_FWD-SPONT</v>
      </c>
      <c r="H3075">
        <f>_xlfn.XLOOKUP(Table2[[#This Row],[name]],Table1[name],Table1[1/h],0)</f>
        <v>0</v>
      </c>
      <c r="I3075" t="b">
        <f>OR(Table2[[#This Row],[match]]=0,ROUNDUP(_xlfn.NUMBERVALUE(Table2[[#This Row],[match]]),4)=ROUNDUP(_xlfn.NUMBERVALUE(Table2[[#This Row],[1/h]]),4))</f>
        <v>1</v>
      </c>
    </row>
    <row r="3076" spans="5:9">
      <c r="E3076" t="s">
        <v>3483</v>
      </c>
      <c r="F3076">
        <f>_xlfn.NUMBERVALUE(_xlfn.TEXTAFTER(Table2[[#This Row],[my new versions]]," ",-1))</f>
        <v>12673.550496858699</v>
      </c>
      <c r="G3076" t="str">
        <f>_xlfn.TEXTBEFORE(SUBSTITUTE(Table2[[#This Row],[my new versions]],"'","")," ")</f>
        <v>RXN-OCDCAt_c_en_REV-SPONT</v>
      </c>
      <c r="H3076">
        <f>_xlfn.XLOOKUP(Table2[[#This Row],[name]],Table1[name],Table1[1/h],0)</f>
        <v>0</v>
      </c>
      <c r="I3076" t="b">
        <f>OR(Table2[[#This Row],[match]]=0,ROUNDUP(_xlfn.NUMBERVALUE(Table2[[#This Row],[match]]),4)=ROUNDUP(_xlfn.NUMBERVALUE(Table2[[#This Row],[1/h]]),4))</f>
        <v>1</v>
      </c>
    </row>
    <row r="3077" spans="5:9">
      <c r="E3077" t="s">
        <v>3484</v>
      </c>
      <c r="F3077">
        <f>_xlfn.NUMBERVALUE(_xlfn.TEXTAFTER(Table2[[#This Row],[my new versions]]," ",-1))</f>
        <v>12673.550496858699</v>
      </c>
      <c r="G3077" t="str">
        <f>_xlfn.TEXTBEFORE(SUBSTITUTE(Table2[[#This Row],[my new versions]],"'","")," ")</f>
        <v>RXN-OCDCAt_c_l_FWD-SPONT</v>
      </c>
      <c r="H3077">
        <f>_xlfn.XLOOKUP(Table2[[#This Row],[name]],Table1[name],Table1[1/h],0)</f>
        <v>0</v>
      </c>
      <c r="I3077" t="b">
        <f>OR(Table2[[#This Row],[match]]=0,ROUNDUP(_xlfn.NUMBERVALUE(Table2[[#This Row],[match]]),4)=ROUNDUP(_xlfn.NUMBERVALUE(Table2[[#This Row],[1/h]]),4))</f>
        <v>1</v>
      </c>
    </row>
    <row r="3078" spans="5:9">
      <c r="E3078" t="s">
        <v>3485</v>
      </c>
      <c r="F3078">
        <f>_xlfn.NUMBERVALUE(_xlfn.TEXTAFTER(Table2[[#This Row],[my new versions]]," ",-1))</f>
        <v>12673.550496858699</v>
      </c>
      <c r="G3078" t="str">
        <f>_xlfn.TEXTBEFORE(SUBSTITUTE(Table2[[#This Row],[my new versions]],"'","")," ")</f>
        <v>RXN-OCDCAt_c_l_REV-SPONT</v>
      </c>
      <c r="H3078">
        <f>_xlfn.XLOOKUP(Table2[[#This Row],[name]],Table1[name],Table1[1/h],0)</f>
        <v>0</v>
      </c>
      <c r="I3078" t="b">
        <f>OR(Table2[[#This Row],[match]]=0,ROUNDUP(_xlfn.NUMBERVALUE(Table2[[#This Row],[match]]),4)=ROUNDUP(_xlfn.NUMBERVALUE(Table2[[#This Row],[1/h]]),4))</f>
        <v>1</v>
      </c>
    </row>
    <row r="3079" spans="5:9">
      <c r="E3079" t="s">
        <v>3486</v>
      </c>
      <c r="F3079">
        <f>_xlfn.NUMBERVALUE(_xlfn.TEXTAFTER(Table2[[#This Row],[my new versions]]," ",-1))</f>
        <v>12673.550496858699</v>
      </c>
      <c r="G3079" t="str">
        <f>_xlfn.TEXTBEFORE(SUBSTITUTE(Table2[[#This Row],[my new versions]],"'","")," ")</f>
        <v>RXN-OCDCAt_c_mm_FWD-SPONT</v>
      </c>
      <c r="H3079">
        <f>_xlfn.XLOOKUP(Table2[[#This Row],[name]],Table1[name],Table1[1/h],0)</f>
        <v>0</v>
      </c>
      <c r="I3079" t="b">
        <f>OR(Table2[[#This Row],[match]]=0,ROUNDUP(_xlfn.NUMBERVALUE(Table2[[#This Row],[match]]),4)=ROUNDUP(_xlfn.NUMBERVALUE(Table2[[#This Row],[1/h]]),4))</f>
        <v>1</v>
      </c>
    </row>
    <row r="3080" spans="5:9">
      <c r="E3080" t="s">
        <v>3487</v>
      </c>
      <c r="F3080">
        <f>_xlfn.NUMBERVALUE(_xlfn.TEXTAFTER(Table2[[#This Row],[my new versions]]," ",-1))</f>
        <v>12673.550496858699</v>
      </c>
      <c r="G3080" t="str">
        <f>_xlfn.TEXTBEFORE(SUBSTITUTE(Table2[[#This Row],[my new versions]],"'","")," ")</f>
        <v>RXN-OCDCAt_c_mm_REV-SPONT</v>
      </c>
      <c r="H3080">
        <f>_xlfn.XLOOKUP(Table2[[#This Row],[name]],Table1[name],Table1[1/h],0)</f>
        <v>0</v>
      </c>
      <c r="I3080" t="b">
        <f>OR(Table2[[#This Row],[match]]=0,ROUNDUP(_xlfn.NUMBERVALUE(Table2[[#This Row],[match]]),4)=ROUNDUP(_xlfn.NUMBERVALUE(Table2[[#This Row],[1/h]]),4))</f>
        <v>1</v>
      </c>
    </row>
    <row r="3081" spans="5:9">
      <c r="E3081" t="s">
        <v>3488</v>
      </c>
      <c r="F3081">
        <f>_xlfn.NUMBERVALUE(_xlfn.TEXTAFTER(Table2[[#This Row],[my new versions]]," ",-1))</f>
        <v>12673.550496858699</v>
      </c>
      <c r="G3081" t="str">
        <f>_xlfn.TEXTBEFORE(SUBSTITUTE(Table2[[#This Row],[my new versions]],"'","")," ")</f>
        <v>RXN-OCDCAt_c_rm_FWD-SPONT</v>
      </c>
      <c r="H3081">
        <f>_xlfn.XLOOKUP(Table2[[#This Row],[name]],Table1[name],Table1[1/h],0)</f>
        <v>0</v>
      </c>
      <c r="I3081" t="b">
        <f>OR(Table2[[#This Row],[match]]=0,ROUNDUP(_xlfn.NUMBERVALUE(Table2[[#This Row],[match]]),4)=ROUNDUP(_xlfn.NUMBERVALUE(Table2[[#This Row],[1/h]]),4))</f>
        <v>1</v>
      </c>
    </row>
    <row r="3082" spans="5:9">
      <c r="E3082" t="s">
        <v>3489</v>
      </c>
      <c r="F3082">
        <f>_xlfn.NUMBERVALUE(_xlfn.TEXTAFTER(Table2[[#This Row],[my new versions]]," ",-1))</f>
        <v>12673.550496858699</v>
      </c>
      <c r="G3082" t="str">
        <f>_xlfn.TEXTBEFORE(SUBSTITUTE(Table2[[#This Row],[my new versions]],"'","")," ")</f>
        <v>RXN-OCDCAt_c_rm_REV-SPONT</v>
      </c>
      <c r="H3082">
        <f>_xlfn.XLOOKUP(Table2[[#This Row],[name]],Table1[name],Table1[1/h],0)</f>
        <v>0</v>
      </c>
      <c r="I3082" t="b">
        <f>OR(Table2[[#This Row],[match]]=0,ROUNDUP(_xlfn.NUMBERVALUE(Table2[[#This Row],[match]]),4)=ROUNDUP(_xlfn.NUMBERVALUE(Table2[[#This Row],[1/h]]),4))</f>
        <v>1</v>
      </c>
    </row>
    <row r="3083" spans="5:9">
      <c r="E3083" t="s">
        <v>3490</v>
      </c>
      <c r="F3083">
        <f>_xlfn.NUMBERVALUE(_xlfn.TEXTAFTER(Table2[[#This Row],[my new versions]]," ",-1))</f>
        <v>12673.550496858699</v>
      </c>
      <c r="G3083" t="str">
        <f>_xlfn.TEXTBEFORE(SUBSTITUTE(Table2[[#This Row],[my new versions]],"'","")," ")</f>
        <v>RXN-OCDCEAt_c_e_FWD-rt15442799</v>
      </c>
      <c r="H3083">
        <f>_xlfn.XLOOKUP(Table2[[#This Row],[name]],Table1[name],Table1[1/h],0)</f>
        <v>0</v>
      </c>
      <c r="I3083" t="b">
        <f>OR(Table2[[#This Row],[match]]=0,ROUNDUP(_xlfn.NUMBERVALUE(Table2[[#This Row],[match]]),4)=ROUNDUP(_xlfn.NUMBERVALUE(Table2[[#This Row],[1/h]]),4))</f>
        <v>1</v>
      </c>
    </row>
    <row r="3084" spans="5:9">
      <c r="E3084" t="s">
        <v>3491</v>
      </c>
      <c r="F3084">
        <f>_xlfn.NUMBERVALUE(_xlfn.TEXTAFTER(Table2[[#This Row],[my new versions]]," ",-1))</f>
        <v>12673.550496858699</v>
      </c>
      <c r="G3084" t="str">
        <f>_xlfn.TEXTBEFORE(SUBSTITUTE(Table2[[#This Row],[my new versions]],"'","")," ")</f>
        <v>RXN-OCDCEAt_c_e_REV-rt15442799</v>
      </c>
      <c r="H3084">
        <f>_xlfn.XLOOKUP(Table2[[#This Row],[name]],Table1[name],Table1[1/h],0)</f>
        <v>0</v>
      </c>
      <c r="I3084" t="b">
        <f>OR(Table2[[#This Row],[match]]=0,ROUNDUP(_xlfn.NUMBERVALUE(Table2[[#This Row],[match]]),4)=ROUNDUP(_xlfn.NUMBERVALUE(Table2[[#This Row],[1/h]]),4))</f>
        <v>1</v>
      </c>
    </row>
    <row r="3085" spans="5:9">
      <c r="E3085" t="s">
        <v>3492</v>
      </c>
      <c r="F3085">
        <f>_xlfn.NUMBERVALUE(_xlfn.TEXTAFTER(Table2[[#This Row],[my new versions]]," ",-1))</f>
        <v>12673.550496858699</v>
      </c>
      <c r="G3085" t="str">
        <f>_xlfn.TEXTBEFORE(SUBSTITUTE(Table2[[#This Row],[my new versions]],"'","")," ")</f>
        <v>RXN-OCDCEAt_c_en_FWD-SPONT</v>
      </c>
      <c r="H3085">
        <f>_xlfn.XLOOKUP(Table2[[#This Row],[name]],Table1[name],Table1[1/h],0)</f>
        <v>0</v>
      </c>
      <c r="I3085" t="b">
        <f>OR(Table2[[#This Row],[match]]=0,ROUNDUP(_xlfn.NUMBERVALUE(Table2[[#This Row],[match]]),4)=ROUNDUP(_xlfn.NUMBERVALUE(Table2[[#This Row],[1/h]]),4))</f>
        <v>1</v>
      </c>
    </row>
    <row r="3086" spans="5:9">
      <c r="E3086" t="s">
        <v>3493</v>
      </c>
      <c r="F3086">
        <f>_xlfn.NUMBERVALUE(_xlfn.TEXTAFTER(Table2[[#This Row],[my new versions]]," ",-1))</f>
        <v>12673.550496858699</v>
      </c>
      <c r="G3086" t="str">
        <f>_xlfn.TEXTBEFORE(SUBSTITUTE(Table2[[#This Row],[my new versions]],"'","")," ")</f>
        <v>RXN-OCDCEAt_c_en_REV-SPONT</v>
      </c>
      <c r="H3086">
        <f>_xlfn.XLOOKUP(Table2[[#This Row],[name]],Table1[name],Table1[1/h],0)</f>
        <v>0</v>
      </c>
      <c r="I3086" t="b">
        <f>OR(Table2[[#This Row],[match]]=0,ROUNDUP(_xlfn.NUMBERVALUE(Table2[[#This Row],[match]]),4)=ROUNDUP(_xlfn.NUMBERVALUE(Table2[[#This Row],[1/h]]),4))</f>
        <v>1</v>
      </c>
    </row>
    <row r="3087" spans="5:9">
      <c r="E3087" t="s">
        <v>3494</v>
      </c>
      <c r="F3087">
        <f>_xlfn.NUMBERVALUE(_xlfn.TEXTAFTER(Table2[[#This Row],[my new versions]]," ",-1))</f>
        <v>12673.550496858699</v>
      </c>
      <c r="G3087" t="str">
        <f>_xlfn.TEXTBEFORE(SUBSTITUTE(Table2[[#This Row],[my new versions]],"'","")," ")</f>
        <v>RXN-OCDCEAt_c_l_FWD-SPONT</v>
      </c>
      <c r="H3087">
        <f>_xlfn.XLOOKUP(Table2[[#This Row],[name]],Table1[name],Table1[1/h],0)</f>
        <v>0</v>
      </c>
      <c r="I3087" t="b">
        <f>OR(Table2[[#This Row],[match]]=0,ROUNDUP(_xlfn.NUMBERVALUE(Table2[[#This Row],[match]]),4)=ROUNDUP(_xlfn.NUMBERVALUE(Table2[[#This Row],[1/h]]),4))</f>
        <v>1</v>
      </c>
    </row>
    <row r="3088" spans="5:9">
      <c r="E3088" t="s">
        <v>3495</v>
      </c>
      <c r="F3088">
        <f>_xlfn.NUMBERVALUE(_xlfn.TEXTAFTER(Table2[[#This Row],[my new versions]]," ",-1))</f>
        <v>12673.550496858699</v>
      </c>
      <c r="G3088" t="str">
        <f>_xlfn.TEXTBEFORE(SUBSTITUTE(Table2[[#This Row],[my new versions]],"'","")," ")</f>
        <v>RXN-OCDCEAt_c_l_REV-SPONT</v>
      </c>
      <c r="H3088">
        <f>_xlfn.XLOOKUP(Table2[[#This Row],[name]],Table1[name],Table1[1/h],0)</f>
        <v>0</v>
      </c>
      <c r="I3088" t="b">
        <f>OR(Table2[[#This Row],[match]]=0,ROUNDUP(_xlfn.NUMBERVALUE(Table2[[#This Row],[match]]),4)=ROUNDUP(_xlfn.NUMBERVALUE(Table2[[#This Row],[1/h]]),4))</f>
        <v>1</v>
      </c>
    </row>
    <row r="3089" spans="5:9">
      <c r="E3089" t="s">
        <v>3496</v>
      </c>
      <c r="F3089">
        <f>_xlfn.NUMBERVALUE(_xlfn.TEXTAFTER(Table2[[#This Row],[my new versions]]," ",-1))</f>
        <v>12673.550496858699</v>
      </c>
      <c r="G3089" t="str">
        <f>_xlfn.TEXTBEFORE(SUBSTITUTE(Table2[[#This Row],[my new versions]],"'","")," ")</f>
        <v>RXN-OCDCEAt_c_rm_FWD-SPONT</v>
      </c>
      <c r="H3089">
        <f>_xlfn.XLOOKUP(Table2[[#This Row],[name]],Table1[name],Table1[1/h],0)</f>
        <v>0</v>
      </c>
      <c r="I3089" t="b">
        <f>OR(Table2[[#This Row],[match]]=0,ROUNDUP(_xlfn.NUMBERVALUE(Table2[[#This Row],[match]]),4)=ROUNDUP(_xlfn.NUMBERVALUE(Table2[[#This Row],[1/h]]),4))</f>
        <v>1</v>
      </c>
    </row>
    <row r="3090" spans="5:9">
      <c r="E3090" t="s">
        <v>3497</v>
      </c>
      <c r="F3090">
        <f>_xlfn.NUMBERVALUE(_xlfn.TEXTAFTER(Table2[[#This Row],[my new versions]]," ",-1))</f>
        <v>12673.550496858699</v>
      </c>
      <c r="G3090" t="str">
        <f>_xlfn.TEXTBEFORE(SUBSTITUTE(Table2[[#This Row],[my new versions]],"'","")," ")</f>
        <v>RXN-OCDCEAt_c_rm_REV-SPONT</v>
      </c>
      <c r="H3090">
        <f>_xlfn.XLOOKUP(Table2[[#This Row],[name]],Table1[name],Table1[1/h],0)</f>
        <v>0</v>
      </c>
      <c r="I3090" t="b">
        <f>OR(Table2[[#This Row],[match]]=0,ROUNDUP(_xlfn.NUMBERVALUE(Table2[[#This Row],[match]]),4)=ROUNDUP(_xlfn.NUMBERVALUE(Table2[[#This Row],[1/h]]),4))</f>
        <v>1</v>
      </c>
    </row>
    <row r="3091" spans="5:9">
      <c r="E3091" t="s">
        <v>3498</v>
      </c>
      <c r="F3091">
        <f>_xlfn.NUMBERVALUE(_xlfn.TEXTAFTER(Table2[[#This Row],[my new versions]]," ",-1))</f>
        <v>12673.550496858699</v>
      </c>
      <c r="G3091" t="str">
        <f>_xlfn.TEXTBEFORE(SUBSTITUTE(Table2[[#This Row],[my new versions]],"'","")," ")</f>
        <v>RXN-OCOAT1_m_FWD-rt4722</v>
      </c>
      <c r="H3091">
        <f>_xlfn.XLOOKUP(Table2[[#This Row],[name]],Table1[name],Table1[1/h],0)</f>
        <v>0</v>
      </c>
      <c r="I3091" t="b">
        <f>OR(Table2[[#This Row],[match]]=0,ROUNDUP(_xlfn.NUMBERVALUE(Table2[[#This Row],[match]]),4)=ROUNDUP(_xlfn.NUMBERVALUE(Table2[[#This Row],[1/h]]),4))</f>
        <v>1</v>
      </c>
    </row>
    <row r="3092" spans="5:9">
      <c r="E3092" t="s">
        <v>3499</v>
      </c>
      <c r="F3092">
        <f>_xlfn.NUMBERVALUE(_xlfn.TEXTAFTER(Table2[[#This Row],[my new versions]]," ",-1))</f>
        <v>12673.550496858699</v>
      </c>
      <c r="G3092" t="str">
        <f>_xlfn.TEXTBEFORE(SUBSTITUTE(Table2[[#This Row],[my new versions]],"'","")," ")</f>
        <v>RXN-OCTAt_c_e_FWD-rt15442799</v>
      </c>
      <c r="H3092">
        <f>_xlfn.XLOOKUP(Table2[[#This Row],[name]],Table1[name],Table1[1/h],0)</f>
        <v>0</v>
      </c>
      <c r="I3092" t="b">
        <f>OR(Table2[[#This Row],[match]]=0,ROUNDUP(_xlfn.NUMBERVALUE(Table2[[#This Row],[match]]),4)=ROUNDUP(_xlfn.NUMBERVALUE(Table2[[#This Row],[1/h]]),4))</f>
        <v>1</v>
      </c>
    </row>
    <row r="3093" spans="5:9">
      <c r="E3093" t="s">
        <v>3500</v>
      </c>
      <c r="F3093">
        <f>_xlfn.NUMBERVALUE(_xlfn.TEXTAFTER(Table2[[#This Row],[my new versions]]," ",-1))</f>
        <v>12673.550496858699</v>
      </c>
      <c r="G3093" t="str">
        <f>_xlfn.TEXTBEFORE(SUBSTITUTE(Table2[[#This Row],[my new versions]],"'","")," ")</f>
        <v>RXN-OCTAt_c_e_REV-rt15442799</v>
      </c>
      <c r="H3093">
        <f>_xlfn.XLOOKUP(Table2[[#This Row],[name]],Table1[name],Table1[1/h],0)</f>
        <v>0</v>
      </c>
      <c r="I3093" t="b">
        <f>OR(Table2[[#This Row],[match]]=0,ROUNDUP(_xlfn.NUMBERVALUE(Table2[[#This Row],[match]]),4)=ROUNDUP(_xlfn.NUMBERVALUE(Table2[[#This Row],[1/h]]),4))</f>
        <v>1</v>
      </c>
    </row>
    <row r="3094" spans="5:9">
      <c r="E3094" t="s">
        <v>3501</v>
      </c>
      <c r="F3094">
        <f>_xlfn.NUMBERVALUE(_xlfn.TEXTAFTER(Table2[[#This Row],[my new versions]]," ",-1))</f>
        <v>12673.550496858699</v>
      </c>
      <c r="G3094" t="str">
        <f>_xlfn.TEXTBEFORE(SUBSTITUTE(Table2[[#This Row],[my new versions]],"'","")," ")</f>
        <v>RXN-OCTAt_c_x_FWD-rt5693</v>
      </c>
      <c r="H3094">
        <f>_xlfn.XLOOKUP(Table2[[#This Row],[name]],Table1[name],Table1[1/h],0)</f>
        <v>0</v>
      </c>
      <c r="I3094" t="b">
        <f>OR(Table2[[#This Row],[match]]=0,ROUNDUP(_xlfn.NUMBERVALUE(Table2[[#This Row],[match]]),4)=ROUNDUP(_xlfn.NUMBERVALUE(Table2[[#This Row],[1/h]]),4))</f>
        <v>1</v>
      </c>
    </row>
    <row r="3095" spans="5:9">
      <c r="E3095" t="s">
        <v>3502</v>
      </c>
      <c r="F3095">
        <f>_xlfn.NUMBERVALUE(_xlfn.TEXTAFTER(Table2[[#This Row],[my new versions]]," ",-1))</f>
        <v>12673.550496858699</v>
      </c>
      <c r="G3095" t="str">
        <f>_xlfn.TEXTBEFORE(SUBSTITUTE(Table2[[#This Row],[my new versions]],"'","")," ")</f>
        <v>RXN-OCTAt_c_x_REV-rt5693</v>
      </c>
      <c r="H3095">
        <f>_xlfn.XLOOKUP(Table2[[#This Row],[name]],Table1[name],Table1[1/h],0)</f>
        <v>0</v>
      </c>
      <c r="I3095" t="b">
        <f>OR(Table2[[#This Row],[match]]=0,ROUNDUP(_xlfn.NUMBERVALUE(Table2[[#This Row],[match]]),4)=ROUNDUP(_xlfn.NUMBERVALUE(Table2[[#This Row],[1/h]]),4))</f>
        <v>1</v>
      </c>
    </row>
    <row r="3096" spans="5:9">
      <c r="E3096" t="s">
        <v>3503</v>
      </c>
      <c r="F3096">
        <f>_xlfn.NUMBERVALUE(_xlfn.TEXTAFTER(Table2[[#This Row],[my new versions]]," ",-1))</f>
        <v>12673.550496858699</v>
      </c>
      <c r="G3096" t="str">
        <f>_xlfn.TEXTBEFORE(SUBSTITUTE(Table2[[#This Row],[my new versions]],"'","")," ")</f>
        <v>RXN-OCTAt_c_x_FWD-SPONT</v>
      </c>
      <c r="H3096">
        <f>_xlfn.XLOOKUP(Table2[[#This Row],[name]],Table1[name],Table1[1/h],0)</f>
        <v>0</v>
      </c>
      <c r="I3096" t="b">
        <f>OR(Table2[[#This Row],[match]]=0,ROUNDUP(_xlfn.NUMBERVALUE(Table2[[#This Row],[match]]),4)=ROUNDUP(_xlfn.NUMBERVALUE(Table2[[#This Row],[1/h]]),4))</f>
        <v>1</v>
      </c>
    </row>
    <row r="3097" spans="5:9">
      <c r="E3097" t="s">
        <v>3504</v>
      </c>
      <c r="F3097">
        <f>_xlfn.NUMBERVALUE(_xlfn.TEXTAFTER(Table2[[#This Row],[my new versions]]," ",-1))</f>
        <v>12673.550496858699</v>
      </c>
      <c r="G3097" t="str">
        <f>_xlfn.TEXTBEFORE(SUBSTITUTE(Table2[[#This Row],[my new versions]],"'","")," ")</f>
        <v>RXN-OCTAt_c_x_REV-SPONT</v>
      </c>
      <c r="H3097">
        <f>_xlfn.XLOOKUP(Table2[[#This Row],[name]],Table1[name],Table1[1/h],0)</f>
        <v>0</v>
      </c>
      <c r="I3097" t="b">
        <f>OR(Table2[[#This Row],[match]]=0,ROUNDUP(_xlfn.NUMBERVALUE(Table2[[#This Row],[match]]),4)=ROUNDUP(_xlfn.NUMBERVALUE(Table2[[#This Row],[1/h]]),4))</f>
        <v>1</v>
      </c>
    </row>
    <row r="3098" spans="5:9">
      <c r="E3098" t="s">
        <v>3505</v>
      </c>
      <c r="F3098">
        <f>_xlfn.NUMBERVALUE(_xlfn.TEXTAFTER(Table2[[#This Row],[my new versions]]," ",-1))</f>
        <v>12673.550496858699</v>
      </c>
      <c r="G3098" t="str">
        <f>_xlfn.TEXTBEFORE(SUBSTITUTE(Table2[[#This Row],[my new versions]],"'","")," ")</f>
        <v>RXN-ODECOAt_c_l_FWD-SPONT</v>
      </c>
      <c r="H3098">
        <f>_xlfn.XLOOKUP(Table2[[#This Row],[name]],Table1[name],Table1[1/h],0)</f>
        <v>0</v>
      </c>
      <c r="I3098" t="b">
        <f>OR(Table2[[#This Row],[match]]=0,ROUNDUP(_xlfn.NUMBERVALUE(Table2[[#This Row],[match]]),4)=ROUNDUP(_xlfn.NUMBERVALUE(Table2[[#This Row],[1/h]]),4))</f>
        <v>1</v>
      </c>
    </row>
    <row r="3099" spans="5:9">
      <c r="E3099" t="s">
        <v>3506</v>
      </c>
      <c r="F3099">
        <f>_xlfn.NUMBERVALUE(_xlfn.TEXTAFTER(Table2[[#This Row],[my new versions]]," ",-1))</f>
        <v>12673.550496858699</v>
      </c>
      <c r="G3099" t="str">
        <f>_xlfn.TEXTBEFORE(SUBSTITUTE(Table2[[#This Row],[my new versions]],"'","")," ")</f>
        <v>RXN-ODECOAt_c_l_REV-SPONT</v>
      </c>
      <c r="H3099">
        <f>_xlfn.XLOOKUP(Table2[[#This Row],[name]],Table1[name],Table1[1/h],0)</f>
        <v>0</v>
      </c>
      <c r="I3099" t="b">
        <f>OR(Table2[[#This Row],[match]]=0,ROUNDUP(_xlfn.NUMBERVALUE(Table2[[#This Row],[match]]),4)=ROUNDUP(_xlfn.NUMBERVALUE(Table2[[#This Row],[1/h]]),4))</f>
        <v>1</v>
      </c>
    </row>
    <row r="3100" spans="5:9">
      <c r="E3100" t="s">
        <v>3507</v>
      </c>
      <c r="F3100">
        <f>_xlfn.NUMBERVALUE(_xlfn.TEXTAFTER(Table2[[#This Row],[my new versions]]," ",-1))</f>
        <v>12673.550496858699</v>
      </c>
      <c r="G3100" t="str">
        <f>_xlfn.TEXTBEFORE(SUBSTITUTE(Table2[[#This Row],[my new versions]],"'","")," ")</f>
        <v>RXN-ODECOAt_c_mm_FWD-SPONT</v>
      </c>
      <c r="H3100">
        <f>_xlfn.XLOOKUP(Table2[[#This Row],[name]],Table1[name],Table1[1/h],0)</f>
        <v>0</v>
      </c>
      <c r="I3100" t="b">
        <f>OR(Table2[[#This Row],[match]]=0,ROUNDUP(_xlfn.NUMBERVALUE(Table2[[#This Row],[match]]),4)=ROUNDUP(_xlfn.NUMBERVALUE(Table2[[#This Row],[1/h]]),4))</f>
        <v>1</v>
      </c>
    </row>
    <row r="3101" spans="5:9">
      <c r="E3101" t="s">
        <v>3508</v>
      </c>
      <c r="F3101">
        <f>_xlfn.NUMBERVALUE(_xlfn.TEXTAFTER(Table2[[#This Row],[my new versions]]," ",-1))</f>
        <v>12673.550496858699</v>
      </c>
      <c r="G3101" t="str">
        <f>_xlfn.TEXTBEFORE(SUBSTITUTE(Table2[[#This Row],[my new versions]],"'","")," ")</f>
        <v>RXN-ODECOAt_c_mm_REV-SPONT</v>
      </c>
      <c r="H3101">
        <f>_xlfn.XLOOKUP(Table2[[#This Row],[name]],Table1[name],Table1[1/h],0)</f>
        <v>0</v>
      </c>
      <c r="I3101" t="b">
        <f>OR(Table2[[#This Row],[match]]=0,ROUNDUP(_xlfn.NUMBERVALUE(Table2[[#This Row],[match]]),4)=ROUNDUP(_xlfn.NUMBERVALUE(Table2[[#This Row],[1/h]]),4))</f>
        <v>1</v>
      </c>
    </row>
    <row r="3102" spans="5:9">
      <c r="E3102" t="s">
        <v>3509</v>
      </c>
      <c r="F3102">
        <f>_xlfn.NUMBERVALUE(_xlfn.TEXTAFTER(Table2[[#This Row],[my new versions]]," ",-1))</f>
        <v>12673.550496858699</v>
      </c>
      <c r="G3102" t="str">
        <f>_xlfn.TEXTBEFORE(SUBSTITUTE(Table2[[#This Row],[my new versions]],"'","")," ")</f>
        <v>RXN-ODECOAt_c_rm_FWD-SPONT</v>
      </c>
      <c r="H3102">
        <f>_xlfn.XLOOKUP(Table2[[#This Row],[name]],Table1[name],Table1[1/h],0)</f>
        <v>0</v>
      </c>
      <c r="I3102" t="b">
        <f>OR(Table2[[#This Row],[match]]=0,ROUNDUP(_xlfn.NUMBERVALUE(Table2[[#This Row],[match]]),4)=ROUNDUP(_xlfn.NUMBERVALUE(Table2[[#This Row],[1/h]]),4))</f>
        <v>1</v>
      </c>
    </row>
    <row r="3103" spans="5:9">
      <c r="E3103" t="s">
        <v>3510</v>
      </c>
      <c r="F3103">
        <f>_xlfn.NUMBERVALUE(_xlfn.TEXTAFTER(Table2[[#This Row],[my new versions]]," ",-1))</f>
        <v>12673.550496858699</v>
      </c>
      <c r="G3103" t="str">
        <f>_xlfn.TEXTBEFORE(SUBSTITUTE(Table2[[#This Row],[my new versions]],"'","")," ")</f>
        <v>RXN-ODECOAt_c_rm_REV-SPONT</v>
      </c>
      <c r="H3103">
        <f>_xlfn.XLOOKUP(Table2[[#This Row],[name]],Table1[name],Table1[1/h],0)</f>
        <v>0</v>
      </c>
      <c r="I3103" t="b">
        <f>OR(Table2[[#This Row],[match]]=0,ROUNDUP(_xlfn.NUMBERVALUE(Table2[[#This Row],[match]]),4)=ROUNDUP(_xlfn.NUMBERVALUE(Table2[[#This Row],[1/h]]),4))</f>
        <v>1</v>
      </c>
    </row>
    <row r="3104" spans="5:9">
      <c r="E3104" t="s">
        <v>3511</v>
      </c>
      <c r="F3104">
        <f>_xlfn.NUMBERVALUE(_xlfn.TEXTAFTER(Table2[[#This Row],[my new versions]]," ",-1))</f>
        <v>12673.550496858699</v>
      </c>
      <c r="G3104" t="str">
        <f>_xlfn.TEXTBEFORE(SUBSTITUTE(Table2[[#This Row],[my new versions]],"'","")," ")</f>
        <v>RXN-OGLYCANS_B3GAT1_r_FWD-rt2574</v>
      </c>
      <c r="H3104">
        <f>_xlfn.XLOOKUP(Table2[[#This Row],[name]],Table1[name],Table1[1/h],0)</f>
        <v>0</v>
      </c>
      <c r="I3104" t="b">
        <f>OR(Table2[[#This Row],[match]]=0,ROUNDUP(_xlfn.NUMBERVALUE(Table2[[#This Row],[match]]),4)=ROUNDUP(_xlfn.NUMBERVALUE(Table2[[#This Row],[1/h]]),4))</f>
        <v>1</v>
      </c>
    </row>
    <row r="3105" spans="5:9">
      <c r="E3105" t="s">
        <v>3512</v>
      </c>
      <c r="F3105">
        <f>_xlfn.NUMBERVALUE(_xlfn.TEXTAFTER(Table2[[#This Row],[my new versions]]," ",-1))</f>
        <v>12673.550496858699</v>
      </c>
      <c r="G3105" t="str">
        <f>_xlfn.TEXTBEFORE(SUBSTITUTE(Table2[[#This Row],[my new versions]],"'","")," ")</f>
        <v>RXN-OGLYCANS_B3GAT1_r_REV-rt2574</v>
      </c>
      <c r="H3105">
        <f>_xlfn.XLOOKUP(Table2[[#This Row],[name]],Table1[name],Table1[1/h],0)</f>
        <v>0</v>
      </c>
      <c r="I3105" t="b">
        <f>OR(Table2[[#This Row],[match]]=0,ROUNDUP(_xlfn.NUMBERVALUE(Table2[[#This Row],[match]]),4)=ROUNDUP(_xlfn.NUMBERVALUE(Table2[[#This Row],[1/h]]),4))</f>
        <v>1</v>
      </c>
    </row>
    <row r="3106" spans="5:9">
      <c r="E3106" t="s">
        <v>3513</v>
      </c>
      <c r="F3106">
        <f>_xlfn.NUMBERVALUE(_xlfn.TEXTAFTER(Table2[[#This Row],[my new versions]]," ",-1))</f>
        <v>48717.775284286501</v>
      </c>
      <c r="G3106" t="str">
        <f>_xlfn.TEXTBEFORE(SUBSTITUTE(Table2[[#This Row],[my new versions]],"'","")," ")</f>
        <v>RXN-OGLYCANS1_r_FWD-PMT12</v>
      </c>
      <c r="H3106">
        <f>_xlfn.XLOOKUP(Table2[[#This Row],[name]],Table1[name],Table1[1/h],0)</f>
        <v>48717.775284286319</v>
      </c>
      <c r="I3106" t="b">
        <f>OR(Table2[[#This Row],[match]]=0,ROUNDUP(_xlfn.NUMBERVALUE(Table2[[#This Row],[match]]),4)=ROUNDUP(_xlfn.NUMBERVALUE(Table2[[#This Row],[1/h]]),4))</f>
        <v>1</v>
      </c>
    </row>
    <row r="3107" spans="5:9">
      <c r="E3107" t="s">
        <v>3514</v>
      </c>
      <c r="F3107">
        <f>_xlfn.NUMBERVALUE(_xlfn.TEXTAFTER(Table2[[#This Row],[my new versions]]," ",-1))</f>
        <v>48717.775284286501</v>
      </c>
      <c r="G3107" t="str">
        <f>_xlfn.TEXTBEFORE(SUBSTITUTE(Table2[[#This Row],[my new versions]],"'","")," ")</f>
        <v>RXN-OGLYCANS1_r_FWD-rt3753</v>
      </c>
      <c r="H3107">
        <f>_xlfn.XLOOKUP(Table2[[#This Row],[name]],Table1[name],Table1[1/h],0)</f>
        <v>48717.775284286319</v>
      </c>
      <c r="I3107" t="b">
        <f>OR(Table2[[#This Row],[match]]=0,ROUNDUP(_xlfn.NUMBERVALUE(Table2[[#This Row],[match]]),4)=ROUNDUP(_xlfn.NUMBERVALUE(Table2[[#This Row],[1/h]]),4))</f>
        <v>1</v>
      </c>
    </row>
    <row r="3108" spans="5:9">
      <c r="E3108" t="s">
        <v>3515</v>
      </c>
      <c r="F3108">
        <f>_xlfn.NUMBERVALUE(_xlfn.TEXTAFTER(Table2[[#This Row],[my new versions]]," ",-1))</f>
        <v>12673.550496858699</v>
      </c>
      <c r="G3108" t="str">
        <f>_xlfn.TEXTBEFORE(SUBSTITUTE(Table2[[#This Row],[my new versions]],"'","")," ")</f>
        <v>RXN-OGLYCANS2_g_FWD-rt1384</v>
      </c>
      <c r="H3108">
        <f>_xlfn.XLOOKUP(Table2[[#This Row],[name]],Table1[name],Table1[1/h],0)</f>
        <v>0</v>
      </c>
      <c r="I3108" t="b">
        <f>OR(Table2[[#This Row],[match]]=0,ROUNDUP(_xlfn.NUMBERVALUE(Table2[[#This Row],[match]]),4)=ROUNDUP(_xlfn.NUMBERVALUE(Table2[[#This Row],[1/h]]),4))</f>
        <v>1</v>
      </c>
    </row>
    <row r="3109" spans="5:9">
      <c r="E3109" t="s">
        <v>3516</v>
      </c>
      <c r="F3109">
        <f>_xlfn.NUMBERVALUE(_xlfn.TEXTAFTER(Table2[[#This Row],[my new versions]]," ",-1))</f>
        <v>12673.550496858699</v>
      </c>
      <c r="G3109" t="str">
        <f>_xlfn.TEXTBEFORE(SUBSTITUTE(Table2[[#This Row],[my new versions]],"'","")," ")</f>
        <v>RXN-OGLYCANS2_g_FWD-rt2093</v>
      </c>
      <c r="H3109">
        <f>_xlfn.XLOOKUP(Table2[[#This Row],[name]],Table1[name],Table1[1/h],0)</f>
        <v>0</v>
      </c>
      <c r="I3109" t="b">
        <f>OR(Table2[[#This Row],[match]]=0,ROUNDUP(_xlfn.NUMBERVALUE(Table2[[#This Row],[match]]),4)=ROUNDUP(_xlfn.NUMBERVALUE(Table2[[#This Row],[1/h]]),4))</f>
        <v>1</v>
      </c>
    </row>
    <row r="3110" spans="5:9">
      <c r="E3110" t="s">
        <v>3517</v>
      </c>
      <c r="F3110">
        <f>_xlfn.NUMBERVALUE(_xlfn.TEXTAFTER(Table2[[#This Row],[my new versions]]," ",-1))</f>
        <v>12673.550496858699</v>
      </c>
      <c r="G3110" t="str">
        <f>_xlfn.TEXTBEFORE(SUBSTITUTE(Table2[[#This Row],[my new versions]],"'","")," ")</f>
        <v>RXN-OGLYCANS2_g_FWD-rt7201</v>
      </c>
      <c r="H3110">
        <f>_xlfn.XLOOKUP(Table2[[#This Row],[name]],Table1[name],Table1[1/h],0)</f>
        <v>0</v>
      </c>
      <c r="I3110" t="b">
        <f>OR(Table2[[#This Row],[match]]=0,ROUNDUP(_xlfn.NUMBERVALUE(Table2[[#This Row],[match]]),4)=ROUNDUP(_xlfn.NUMBERVALUE(Table2[[#This Row],[1/h]]),4))</f>
        <v>1</v>
      </c>
    </row>
    <row r="3111" spans="5:9">
      <c r="E3111" t="s">
        <v>3518</v>
      </c>
      <c r="F3111">
        <f>_xlfn.NUMBERVALUE(_xlfn.TEXTAFTER(Table2[[#This Row],[my new versions]]," ",-1))</f>
        <v>12673.550496858699</v>
      </c>
      <c r="G3111" t="str">
        <f>_xlfn.TEXTBEFORE(SUBSTITUTE(Table2[[#This Row],[my new versions]],"'","")," ")</f>
        <v>RXN-OGLYCANS2_g_FWD-rt7295</v>
      </c>
      <c r="H3111">
        <f>_xlfn.XLOOKUP(Table2[[#This Row],[name]],Table1[name],Table1[1/h],0)</f>
        <v>0</v>
      </c>
      <c r="I3111" t="b">
        <f>OR(Table2[[#This Row],[match]]=0,ROUNDUP(_xlfn.NUMBERVALUE(Table2[[#This Row],[match]]),4)=ROUNDUP(_xlfn.NUMBERVALUE(Table2[[#This Row],[1/h]]),4))</f>
        <v>1</v>
      </c>
    </row>
    <row r="3112" spans="5:9">
      <c r="E3112" t="s">
        <v>3519</v>
      </c>
      <c r="F3112">
        <f>_xlfn.NUMBERVALUE(_xlfn.TEXTAFTER(Table2[[#This Row],[my new versions]]," ",-1))</f>
        <v>12673.550496858699</v>
      </c>
      <c r="G3112" t="str">
        <f>_xlfn.TEXTBEFORE(SUBSTITUTE(Table2[[#This Row],[my new versions]],"'","")," ")</f>
        <v>RXN-OGLYCANS3_g_FWD-rt1384</v>
      </c>
      <c r="H3112">
        <f>_xlfn.XLOOKUP(Table2[[#This Row],[name]],Table1[name],Table1[1/h],0)</f>
        <v>0</v>
      </c>
      <c r="I3112" t="b">
        <f>OR(Table2[[#This Row],[match]]=0,ROUNDUP(_xlfn.NUMBERVALUE(Table2[[#This Row],[match]]),4)=ROUNDUP(_xlfn.NUMBERVALUE(Table2[[#This Row],[1/h]]),4))</f>
        <v>1</v>
      </c>
    </row>
    <row r="3113" spans="5:9">
      <c r="E3113" t="s">
        <v>3520</v>
      </c>
      <c r="F3113">
        <f>_xlfn.NUMBERVALUE(_xlfn.TEXTAFTER(Table2[[#This Row],[my new versions]]," ",-1))</f>
        <v>12673.550496858699</v>
      </c>
      <c r="G3113" t="str">
        <f>_xlfn.TEXTBEFORE(SUBSTITUTE(Table2[[#This Row],[my new versions]],"'","")," ")</f>
        <v>RXN-OGLYCANS3_g_FWD-rt2093</v>
      </c>
      <c r="H3113">
        <f>_xlfn.XLOOKUP(Table2[[#This Row],[name]],Table1[name],Table1[1/h],0)</f>
        <v>0</v>
      </c>
      <c r="I3113" t="b">
        <f>OR(Table2[[#This Row],[match]]=0,ROUNDUP(_xlfn.NUMBERVALUE(Table2[[#This Row],[match]]),4)=ROUNDUP(_xlfn.NUMBERVALUE(Table2[[#This Row],[1/h]]),4))</f>
        <v>1</v>
      </c>
    </row>
    <row r="3114" spans="5:9">
      <c r="E3114" t="s">
        <v>3521</v>
      </c>
      <c r="F3114">
        <f>_xlfn.NUMBERVALUE(_xlfn.TEXTAFTER(Table2[[#This Row],[my new versions]]," ",-1))</f>
        <v>12673.550496858699</v>
      </c>
      <c r="G3114" t="str">
        <f>_xlfn.TEXTBEFORE(SUBSTITUTE(Table2[[#This Row],[my new versions]],"'","")," ")</f>
        <v>RXN-OGLYCANS3_g_FWD-rt7201</v>
      </c>
      <c r="H3114">
        <f>_xlfn.XLOOKUP(Table2[[#This Row],[name]],Table1[name],Table1[1/h],0)</f>
        <v>0</v>
      </c>
      <c r="I3114" t="b">
        <f>OR(Table2[[#This Row],[match]]=0,ROUNDUP(_xlfn.NUMBERVALUE(Table2[[#This Row],[match]]),4)=ROUNDUP(_xlfn.NUMBERVALUE(Table2[[#This Row],[1/h]]),4))</f>
        <v>1</v>
      </c>
    </row>
    <row r="3115" spans="5:9">
      <c r="E3115" t="s">
        <v>3522</v>
      </c>
      <c r="F3115">
        <f>_xlfn.NUMBERVALUE(_xlfn.TEXTAFTER(Table2[[#This Row],[my new versions]]," ",-1))</f>
        <v>12673.550496858699</v>
      </c>
      <c r="G3115" t="str">
        <f>_xlfn.TEXTBEFORE(SUBSTITUTE(Table2[[#This Row],[my new versions]],"'","")," ")</f>
        <v>RXN-OGLYCANS3_g_FWD-rt7295</v>
      </c>
      <c r="H3115">
        <f>_xlfn.XLOOKUP(Table2[[#This Row],[name]],Table1[name],Table1[1/h],0)</f>
        <v>0</v>
      </c>
      <c r="I3115" t="b">
        <f>OR(Table2[[#This Row],[match]]=0,ROUNDUP(_xlfn.NUMBERVALUE(Table2[[#This Row],[match]]),4)=ROUNDUP(_xlfn.NUMBERVALUE(Table2[[#This Row],[1/h]]),4))</f>
        <v>1</v>
      </c>
    </row>
    <row r="3116" spans="5:9">
      <c r="E3116" t="s">
        <v>3523</v>
      </c>
      <c r="F3116">
        <f>_xlfn.NUMBERVALUE(_xlfn.TEXTAFTER(Table2[[#This Row],[my new versions]]," ",-1))</f>
        <v>12673.550496858699</v>
      </c>
      <c r="G3116" t="str">
        <f>_xlfn.TEXTBEFORE(SUBSTITUTE(Table2[[#This Row],[my new versions]],"'","")," ")</f>
        <v>RXN-OGLYCANS4_g_FWD-rt3226</v>
      </c>
      <c r="H3116">
        <f>_xlfn.XLOOKUP(Table2[[#This Row],[name]],Table1[name],Table1[1/h],0)</f>
        <v>0</v>
      </c>
      <c r="I3116" t="b">
        <f>OR(Table2[[#This Row],[match]]=0,ROUNDUP(_xlfn.NUMBERVALUE(Table2[[#This Row],[match]]),4)=ROUNDUP(_xlfn.NUMBERVALUE(Table2[[#This Row],[1/h]]),4))</f>
        <v>1</v>
      </c>
    </row>
    <row r="3117" spans="5:9">
      <c r="E3117" t="s">
        <v>3524</v>
      </c>
      <c r="F3117">
        <f>_xlfn.NUMBERVALUE(_xlfn.TEXTAFTER(Table2[[#This Row],[my new versions]]," ",-1))</f>
        <v>195254.410924339</v>
      </c>
      <c r="G3117" t="str">
        <f>_xlfn.TEXTBEFORE(SUBSTITUTE(Table2[[#This Row],[my new versions]],"'","")," ")</f>
        <v>RXN-OGLYCANS4_g_FWD-rt4112</v>
      </c>
      <c r="H3117">
        <f>_xlfn.XLOOKUP(Table2[[#This Row],[name]],Table1[name],Table1[1/h],0)</f>
        <v>195254.41092433958</v>
      </c>
      <c r="I3117" t="b">
        <f>OR(Table2[[#This Row],[match]]=0,ROUNDUP(_xlfn.NUMBERVALUE(Table2[[#This Row],[match]]),4)=ROUNDUP(_xlfn.NUMBERVALUE(Table2[[#This Row],[1/h]]),4))</f>
        <v>1</v>
      </c>
    </row>
    <row r="3118" spans="5:9">
      <c r="E3118" t="s">
        <v>3525</v>
      </c>
      <c r="F3118">
        <f>_xlfn.NUMBERVALUE(_xlfn.TEXTAFTER(Table2[[#This Row],[my new versions]]," ",-1))</f>
        <v>12673.550496858699</v>
      </c>
      <c r="G3118" t="str">
        <f>_xlfn.TEXTBEFORE(SUBSTITUTE(Table2[[#This Row],[my new versions]],"'","")," ")</f>
        <v>RXN-OGLYCANS5_g_FWD-rt3226</v>
      </c>
      <c r="H3118">
        <f>_xlfn.XLOOKUP(Table2[[#This Row],[name]],Table1[name],Table1[1/h],0)</f>
        <v>0</v>
      </c>
      <c r="I3118" t="b">
        <f>OR(Table2[[#This Row],[match]]=0,ROUNDUP(_xlfn.NUMBERVALUE(Table2[[#This Row],[match]]),4)=ROUNDUP(_xlfn.NUMBERVALUE(Table2[[#This Row],[1/h]]),4))</f>
        <v>1</v>
      </c>
    </row>
    <row r="3119" spans="5:9">
      <c r="E3119" t="s">
        <v>3526</v>
      </c>
      <c r="F3119">
        <f>_xlfn.NUMBERVALUE(_xlfn.TEXTAFTER(Table2[[#This Row],[my new versions]]," ",-1))</f>
        <v>195254.410924339</v>
      </c>
      <c r="G3119" t="str">
        <f>_xlfn.TEXTBEFORE(SUBSTITUTE(Table2[[#This Row],[my new versions]],"'","")," ")</f>
        <v>RXN-OGLYCANS5_g_FWD-rt4112</v>
      </c>
      <c r="H3119">
        <f>_xlfn.XLOOKUP(Table2[[#This Row],[name]],Table1[name],Table1[1/h],0)</f>
        <v>195254.41092433958</v>
      </c>
      <c r="I3119" t="b">
        <f>OR(Table2[[#This Row],[match]]=0,ROUNDUP(_xlfn.NUMBERVALUE(Table2[[#This Row],[match]]),4)=ROUNDUP(_xlfn.NUMBERVALUE(Table2[[#This Row],[1/h]]),4))</f>
        <v>1</v>
      </c>
    </row>
    <row r="3120" spans="5:9">
      <c r="E3120" t="s">
        <v>3527</v>
      </c>
      <c r="F3120">
        <f>_xlfn.NUMBERVALUE(_xlfn.TEXTAFTER(Table2[[#This Row],[my new versions]]," ",-1))</f>
        <v>12673.550496858699</v>
      </c>
      <c r="G3120" t="str">
        <f>_xlfn.TEXTBEFORE(SUBSTITUTE(Table2[[#This Row],[my new versions]],"'","")," ")</f>
        <v>RXN-OMCDC_c_FWD-rt5646</v>
      </c>
      <c r="H3120">
        <f>_xlfn.XLOOKUP(Table2[[#This Row],[name]],Table1[name],Table1[1/h],0)</f>
        <v>0</v>
      </c>
      <c r="I3120" t="b">
        <f>OR(Table2[[#This Row],[match]]=0,ROUNDUP(_xlfn.NUMBERVALUE(Table2[[#This Row],[match]]),4)=ROUNDUP(_xlfn.NUMBERVALUE(Table2[[#This Row],[1/h]]),4))</f>
        <v>1</v>
      </c>
    </row>
    <row r="3121" spans="5:9">
      <c r="E3121" t="s">
        <v>3528</v>
      </c>
      <c r="F3121">
        <f>_xlfn.NUMBERVALUE(_xlfn.TEXTAFTER(Table2[[#This Row],[my new versions]]," ",-1))</f>
        <v>12673.550496858699</v>
      </c>
      <c r="G3121" t="str">
        <f>_xlfn.TEXTBEFORE(SUBSTITUTE(Table2[[#This Row],[my new versions]],"'","")," ")</f>
        <v>RXN-OMCDC_m_FWD-rt6242_m</v>
      </c>
      <c r="H3121">
        <f>_xlfn.XLOOKUP(Table2[[#This Row],[name]],Table1[name],Table1[1/h],0)</f>
        <v>0</v>
      </c>
      <c r="I3121" t="b">
        <f>OR(Table2[[#This Row],[match]]=0,ROUNDUP(_xlfn.NUMBERVALUE(Table2[[#This Row],[match]]),4)=ROUNDUP(_xlfn.NUMBERVALUE(Table2[[#This Row],[1/h]]),4))</f>
        <v>1</v>
      </c>
    </row>
    <row r="3122" spans="5:9">
      <c r="E3122" t="s">
        <v>3529</v>
      </c>
      <c r="F3122">
        <f>_xlfn.NUMBERVALUE(_xlfn.TEXTAFTER(Table2[[#This Row],[my new versions]]," ",-1))</f>
        <v>10381.5004044042</v>
      </c>
      <c r="G3122" t="str">
        <f>_xlfn.TEXTBEFORE(SUBSTITUTE(Table2[[#This Row],[my new versions]],"'","")," ")</f>
        <v>RXN-OMPDC_c_FWD-rt3750</v>
      </c>
      <c r="H3122">
        <f>_xlfn.XLOOKUP(Table2[[#This Row],[name]],Table1[name],Table1[1/h],0)</f>
        <v>10381.5004044042</v>
      </c>
      <c r="I3122" t="b">
        <f>OR(Table2[[#This Row],[match]]=0,ROUNDUP(_xlfn.NUMBERVALUE(Table2[[#This Row],[match]]),4)=ROUNDUP(_xlfn.NUMBERVALUE(Table2[[#This Row],[1/h]]),4))</f>
        <v>1</v>
      </c>
    </row>
    <row r="3123" spans="5:9">
      <c r="E3123" t="s">
        <v>3530</v>
      </c>
      <c r="F3123">
        <f>_xlfn.NUMBERVALUE(_xlfn.TEXTAFTER(Table2[[#This Row],[my new versions]]," ",-1))</f>
        <v>12673.550496858699</v>
      </c>
      <c r="G3123" t="str">
        <f>_xlfn.TEXTBEFORE(SUBSTITUTE(Table2[[#This Row],[my new versions]],"'","")," ")</f>
        <v>RXN-OPAH_c_FWD-rt1168</v>
      </c>
      <c r="H3123">
        <f>_xlfn.XLOOKUP(Table2[[#This Row],[name]],Table1[name],Table1[1/h],0)</f>
        <v>0</v>
      </c>
      <c r="I3123" t="b">
        <f>OR(Table2[[#This Row],[match]]=0,ROUNDUP(_xlfn.NUMBERVALUE(Table2[[#This Row],[match]]),4)=ROUNDUP(_xlfn.NUMBERVALUE(Table2[[#This Row],[1/h]]),4))</f>
        <v>1</v>
      </c>
    </row>
    <row r="3124" spans="5:9">
      <c r="E3124" t="s">
        <v>3531</v>
      </c>
      <c r="F3124">
        <f>_xlfn.NUMBERVALUE(_xlfn.TEXTAFTER(Table2[[#This Row],[my new versions]]," ",-1))</f>
        <v>12673.550496858699</v>
      </c>
      <c r="G3124" t="str">
        <f>_xlfn.TEXTBEFORE(SUBSTITUTE(Table2[[#This Row],[my new versions]],"'","")," ")</f>
        <v>RXN-OPAH_c_REV-rt1168</v>
      </c>
      <c r="H3124">
        <f>_xlfn.XLOOKUP(Table2[[#This Row],[name]],Table1[name],Table1[1/h],0)</f>
        <v>0</v>
      </c>
      <c r="I3124" t="b">
        <f>OR(Table2[[#This Row],[match]]=0,ROUNDUP(_xlfn.NUMBERVALUE(Table2[[#This Row],[match]]),4)=ROUNDUP(_xlfn.NUMBERVALUE(Table2[[#This Row],[1/h]]),4))</f>
        <v>1</v>
      </c>
    </row>
    <row r="3125" spans="5:9">
      <c r="E3125" t="s">
        <v>3532</v>
      </c>
      <c r="F3125">
        <f>_xlfn.NUMBERVALUE(_xlfn.TEXTAFTER(Table2[[#This Row],[my new versions]]," ",-1))</f>
        <v>12673.550496858699</v>
      </c>
      <c r="G3125" t="str">
        <f>_xlfn.TEXTBEFORE(SUBSTITUTE(Table2[[#This Row],[my new versions]],"'","")," ")</f>
        <v>RXN-OPAH_c_FWD-rt1169</v>
      </c>
      <c r="H3125">
        <f>_xlfn.XLOOKUP(Table2[[#This Row],[name]],Table1[name],Table1[1/h],0)</f>
        <v>0</v>
      </c>
      <c r="I3125" t="b">
        <f>OR(Table2[[#This Row],[match]]=0,ROUNDUP(_xlfn.NUMBERVALUE(Table2[[#This Row],[match]]),4)=ROUNDUP(_xlfn.NUMBERVALUE(Table2[[#This Row],[1/h]]),4))</f>
        <v>1</v>
      </c>
    </row>
    <row r="3126" spans="5:9">
      <c r="E3126" t="s">
        <v>3533</v>
      </c>
      <c r="F3126">
        <f>_xlfn.NUMBERVALUE(_xlfn.TEXTAFTER(Table2[[#This Row],[my new versions]]," ",-1))</f>
        <v>12673.550496858699</v>
      </c>
      <c r="G3126" t="str">
        <f>_xlfn.TEXTBEFORE(SUBSTITUTE(Table2[[#This Row],[my new versions]],"'","")," ")</f>
        <v>RXN-OPAH_c_REV-rt1169</v>
      </c>
      <c r="H3126">
        <f>_xlfn.XLOOKUP(Table2[[#This Row],[name]],Table1[name],Table1[1/h],0)</f>
        <v>0</v>
      </c>
      <c r="I3126" t="b">
        <f>OR(Table2[[#This Row],[match]]=0,ROUNDUP(_xlfn.NUMBERVALUE(Table2[[#This Row],[match]]),4)=ROUNDUP(_xlfn.NUMBERVALUE(Table2[[#This Row],[1/h]]),4))</f>
        <v>1</v>
      </c>
    </row>
    <row r="3127" spans="5:9">
      <c r="E3127" t="s">
        <v>3534</v>
      </c>
      <c r="F3127">
        <f>_xlfn.NUMBERVALUE(_xlfn.TEXTAFTER(Table2[[#This Row],[my new versions]]," ",-1))</f>
        <v>12673.550496858699</v>
      </c>
      <c r="G3127" t="str">
        <f>_xlfn.TEXTBEFORE(SUBSTITUTE(Table2[[#This Row],[my new versions]],"'","")," ")</f>
        <v>RXN-OPAH_c_FWD-rt6960</v>
      </c>
      <c r="H3127">
        <f>_xlfn.XLOOKUP(Table2[[#This Row],[name]],Table1[name],Table1[1/h],0)</f>
        <v>0</v>
      </c>
      <c r="I3127" t="b">
        <f>OR(Table2[[#This Row],[match]]=0,ROUNDUP(_xlfn.NUMBERVALUE(Table2[[#This Row],[match]]),4)=ROUNDUP(_xlfn.NUMBERVALUE(Table2[[#This Row],[1/h]]),4))</f>
        <v>1</v>
      </c>
    </row>
    <row r="3128" spans="5:9">
      <c r="E3128" t="s">
        <v>3535</v>
      </c>
      <c r="F3128">
        <f>_xlfn.NUMBERVALUE(_xlfn.TEXTAFTER(Table2[[#This Row],[my new versions]]," ",-1))</f>
        <v>12673.550496858699</v>
      </c>
      <c r="G3128" t="str">
        <f>_xlfn.TEXTBEFORE(SUBSTITUTE(Table2[[#This Row],[my new versions]],"'","")," ")</f>
        <v>RXN-OPAH_c_REV-rt6960</v>
      </c>
      <c r="H3128">
        <f>_xlfn.XLOOKUP(Table2[[#This Row],[name]],Table1[name],Table1[1/h],0)</f>
        <v>0</v>
      </c>
      <c r="I3128" t="b">
        <f>OR(Table2[[#This Row],[match]]=0,ROUNDUP(_xlfn.NUMBERVALUE(Table2[[#This Row],[match]]),4)=ROUNDUP(_xlfn.NUMBERVALUE(Table2[[#This Row],[1/h]]),4))</f>
        <v>1</v>
      </c>
    </row>
    <row r="3129" spans="5:9">
      <c r="E3129" t="s">
        <v>3536</v>
      </c>
      <c r="F3129">
        <f>_xlfn.NUMBERVALUE(_xlfn.TEXTAFTER(Table2[[#This Row],[my new versions]]," ",-1))</f>
        <v>12673.550496858699</v>
      </c>
      <c r="G3129" t="str">
        <f>_xlfn.TEXTBEFORE(SUBSTITUTE(Table2[[#This Row],[my new versions]],"'","")," ")</f>
        <v>RXN-OPAH_c_FWD-rt7643</v>
      </c>
      <c r="H3129">
        <f>_xlfn.XLOOKUP(Table2[[#This Row],[name]],Table1[name],Table1[1/h],0)</f>
        <v>0</v>
      </c>
      <c r="I3129" t="b">
        <f>OR(Table2[[#This Row],[match]]=0,ROUNDUP(_xlfn.NUMBERVALUE(Table2[[#This Row],[match]]),4)=ROUNDUP(_xlfn.NUMBERVALUE(Table2[[#This Row],[1/h]]),4))</f>
        <v>1</v>
      </c>
    </row>
    <row r="3130" spans="5:9">
      <c r="E3130" t="s">
        <v>3537</v>
      </c>
      <c r="F3130">
        <f>_xlfn.NUMBERVALUE(_xlfn.TEXTAFTER(Table2[[#This Row],[my new versions]]," ",-1))</f>
        <v>12673.550496858699</v>
      </c>
      <c r="G3130" t="str">
        <f>_xlfn.TEXTBEFORE(SUBSTITUTE(Table2[[#This Row],[my new versions]],"'","")," ")</f>
        <v>RXN-OPAH_c_REV-rt7643</v>
      </c>
      <c r="H3130">
        <f>_xlfn.XLOOKUP(Table2[[#This Row],[name]],Table1[name],Table1[1/h],0)</f>
        <v>0</v>
      </c>
      <c r="I3130" t="b">
        <f>OR(Table2[[#This Row],[match]]=0,ROUNDUP(_xlfn.NUMBERVALUE(Table2[[#This Row],[match]]),4)=ROUNDUP(_xlfn.NUMBERVALUE(Table2[[#This Row],[1/h]]),4))</f>
        <v>1</v>
      </c>
    </row>
    <row r="3131" spans="5:9">
      <c r="E3131" t="s">
        <v>3538</v>
      </c>
      <c r="F3131">
        <f>_xlfn.NUMBERVALUE(_xlfn.TEXTAFTER(Table2[[#This Row],[my new versions]]," ",-1))</f>
        <v>12673.550496858699</v>
      </c>
      <c r="G3131" t="str">
        <f>_xlfn.TEXTBEFORE(SUBSTITUTE(Table2[[#This Row],[my new versions]],"'","")," ")</f>
        <v>RXN-ORNCD_m_FWD-rt6574</v>
      </c>
      <c r="H3131">
        <f>_xlfn.XLOOKUP(Table2[[#This Row],[name]],Table1[name],Table1[1/h],0)</f>
        <v>0</v>
      </c>
      <c r="I3131" t="b">
        <f>OR(Table2[[#This Row],[match]]=0,ROUNDUP(_xlfn.NUMBERVALUE(Table2[[#This Row],[match]]),4)=ROUNDUP(_xlfn.NUMBERVALUE(Table2[[#This Row],[1/h]]),4))</f>
        <v>1</v>
      </c>
    </row>
    <row r="3132" spans="5:9">
      <c r="E3132" t="s">
        <v>3539</v>
      </c>
      <c r="F3132">
        <f>_xlfn.NUMBERVALUE(_xlfn.TEXTAFTER(Table2[[#This Row],[my new versions]]," ",-1))</f>
        <v>107.11871087562599</v>
      </c>
      <c r="G3132" t="str">
        <f>_xlfn.TEXTBEFORE(SUBSTITUTE(Table2[[#This Row],[my new versions]],"'","")," ")</f>
        <v>RXN-ORNDC_c_FWD-rt4267</v>
      </c>
      <c r="H3132">
        <f>_xlfn.XLOOKUP(Table2[[#This Row],[name]],Table1[name],Table1[1/h],0)</f>
        <v>107.11871087562683</v>
      </c>
      <c r="I3132" t="b">
        <f>OR(Table2[[#This Row],[match]]=0,ROUNDUP(_xlfn.NUMBERVALUE(Table2[[#This Row],[match]]),4)=ROUNDUP(_xlfn.NUMBERVALUE(Table2[[#This Row],[1/h]]),4))</f>
        <v>1</v>
      </c>
    </row>
    <row r="3133" spans="5:9">
      <c r="E3133" t="s">
        <v>3540</v>
      </c>
      <c r="F3133">
        <f>_xlfn.NUMBERVALUE(_xlfn.TEXTAFTER(Table2[[#This Row],[my new versions]]," ",-1))</f>
        <v>12673.550496858699</v>
      </c>
      <c r="G3133" t="str">
        <f>_xlfn.TEXTBEFORE(SUBSTITUTE(Table2[[#This Row],[my new versions]],"'","")," ")</f>
        <v>RXN-ORNN5MOX_c_FWD-rt2880</v>
      </c>
      <c r="H3133">
        <f>_xlfn.XLOOKUP(Table2[[#This Row],[name]],Table1[name],Table1[1/h],0)</f>
        <v>0</v>
      </c>
      <c r="I3133" t="b">
        <f>OR(Table2[[#This Row],[match]]=0,ROUNDUP(_xlfn.NUMBERVALUE(Table2[[#This Row],[match]]),4)=ROUNDUP(_xlfn.NUMBERVALUE(Table2[[#This Row],[1/h]]),4))</f>
        <v>1</v>
      </c>
    </row>
    <row r="3134" spans="5:9">
      <c r="E3134" t="s">
        <v>3541</v>
      </c>
      <c r="F3134">
        <f>_xlfn.NUMBERVALUE(_xlfn.TEXTAFTER(Table2[[#This Row],[my new versions]]," ",-1))</f>
        <v>12673.550496858699</v>
      </c>
      <c r="G3134" t="str">
        <f>_xlfn.TEXTBEFORE(SUBSTITUTE(Table2[[#This Row],[my new versions]],"'","")," ")</f>
        <v>RXN-ORNTA_c_FWD-rt6698</v>
      </c>
      <c r="H3134">
        <f>_xlfn.XLOOKUP(Table2[[#This Row],[name]],Table1[name],Table1[1/h],0)</f>
        <v>0</v>
      </c>
      <c r="I3134" t="b">
        <f>OR(Table2[[#This Row],[match]]=0,ROUNDUP(_xlfn.NUMBERVALUE(Table2[[#This Row],[match]]),4)=ROUNDUP(_xlfn.NUMBERVALUE(Table2[[#This Row],[1/h]]),4))</f>
        <v>1</v>
      </c>
    </row>
    <row r="3135" spans="5:9">
      <c r="E3135" t="s">
        <v>3542</v>
      </c>
      <c r="F3135">
        <f>_xlfn.NUMBERVALUE(_xlfn.TEXTAFTER(Table2[[#This Row],[my new versions]]," ",-1))</f>
        <v>29.780146130108498</v>
      </c>
      <c r="G3135" t="str">
        <f>_xlfn.TEXTBEFORE(SUBSTITUTE(Table2[[#This Row],[my new versions]],"'","")," ")</f>
        <v>RXN-ORNTACi_m_FWD-rt7840</v>
      </c>
      <c r="H3135">
        <f>_xlfn.XLOOKUP(Table2[[#This Row],[name]],Table1[name],Table1[1/h],0)</f>
        <v>29.780146130108509</v>
      </c>
      <c r="I3135" t="b">
        <f>OR(Table2[[#This Row],[match]]=0,ROUNDUP(_xlfn.NUMBERVALUE(Table2[[#This Row],[match]]),4)=ROUNDUP(_xlfn.NUMBERVALUE(Table2[[#This Row],[1/h]]),4))</f>
        <v>1</v>
      </c>
    </row>
    <row r="3136" spans="5:9">
      <c r="E3136" t="s">
        <v>3543</v>
      </c>
      <c r="F3136">
        <f>_xlfn.NUMBERVALUE(_xlfn.TEXTAFTER(Table2[[#This Row],[my new versions]]," ",-1))</f>
        <v>869.48504598233899</v>
      </c>
      <c r="G3136" t="str">
        <f>_xlfn.TEXTBEFORE(SUBSTITUTE(Table2[[#This Row],[my new versions]],"'","")," ")</f>
        <v>RXN-ORNtpa_m_FWD-rt4951</v>
      </c>
      <c r="H3136">
        <f>_xlfn.XLOOKUP(Table2[[#This Row],[name]],Table1[name],Table1[1/h],0)</f>
        <v>869.48504598233876</v>
      </c>
      <c r="I3136" t="b">
        <f>OR(Table2[[#This Row],[match]]=0,ROUNDUP(_xlfn.NUMBERVALUE(Table2[[#This Row],[match]]),4)=ROUNDUP(_xlfn.NUMBERVALUE(Table2[[#This Row],[1/h]]),4))</f>
        <v>1</v>
      </c>
    </row>
    <row r="3137" spans="5:9">
      <c r="E3137" t="s">
        <v>3544</v>
      </c>
      <c r="F3137">
        <f>_xlfn.NUMBERVALUE(_xlfn.TEXTAFTER(Table2[[#This Row],[my new versions]]," ",-1))</f>
        <v>12673.550496858699</v>
      </c>
      <c r="G3137" t="str">
        <f>_xlfn.TEXTBEFORE(SUBSTITUTE(Table2[[#This Row],[my new versions]],"'","")," ")</f>
        <v>RXN-ORNtps_e_FWD-rt1689</v>
      </c>
      <c r="H3137">
        <f>_xlfn.XLOOKUP(Table2[[#This Row],[name]],Table1[name],Table1[1/h],0)</f>
        <v>0</v>
      </c>
      <c r="I3137" t="b">
        <f>OR(Table2[[#This Row],[match]]=0,ROUNDUP(_xlfn.NUMBERVALUE(Table2[[#This Row],[match]]),4)=ROUNDUP(_xlfn.NUMBERVALUE(Table2[[#This Row],[1/h]]),4))</f>
        <v>1</v>
      </c>
    </row>
    <row r="3138" spans="5:9">
      <c r="E3138" t="s">
        <v>3545</v>
      </c>
      <c r="F3138">
        <f>_xlfn.NUMBERVALUE(_xlfn.TEXTAFTER(Table2[[#This Row],[my new versions]]," ",-1))</f>
        <v>12673.550496858699</v>
      </c>
      <c r="G3138" t="str">
        <f>_xlfn.TEXTBEFORE(SUBSTITUTE(Table2[[#This Row],[my new versions]],"'","")," ")</f>
        <v>RXN-ORNtps_e_REV-rt1689</v>
      </c>
      <c r="H3138">
        <f>_xlfn.XLOOKUP(Table2[[#This Row],[name]],Table1[name],Table1[1/h],0)</f>
        <v>0</v>
      </c>
      <c r="I3138" t="b">
        <f>OR(Table2[[#This Row],[match]]=0,ROUNDUP(_xlfn.NUMBERVALUE(Table2[[#This Row],[match]]),4)=ROUNDUP(_xlfn.NUMBERVALUE(Table2[[#This Row],[1/h]]),4))</f>
        <v>1</v>
      </c>
    </row>
    <row r="3139" spans="5:9">
      <c r="E3139" t="s">
        <v>3546</v>
      </c>
      <c r="F3139">
        <f>_xlfn.NUMBERVALUE(_xlfn.TEXTAFTER(Table2[[#This Row],[my new versions]]," ",-1))</f>
        <v>12673.550496858699</v>
      </c>
      <c r="G3139" t="str">
        <f>_xlfn.TEXTBEFORE(SUBSTITUTE(Table2[[#This Row],[my new versions]],"'","")," ")</f>
        <v>RXN-ORNtps_e_FWD-rt5861</v>
      </c>
      <c r="H3139">
        <f>_xlfn.XLOOKUP(Table2[[#This Row],[name]],Table1[name],Table1[1/h],0)</f>
        <v>0</v>
      </c>
      <c r="I3139" t="b">
        <f>OR(Table2[[#This Row],[match]]=0,ROUNDUP(_xlfn.NUMBERVALUE(Table2[[#This Row],[match]]),4)=ROUNDUP(_xlfn.NUMBERVALUE(Table2[[#This Row],[1/h]]),4))</f>
        <v>1</v>
      </c>
    </row>
    <row r="3140" spans="5:9">
      <c r="E3140" t="s">
        <v>3547</v>
      </c>
      <c r="F3140">
        <f>_xlfn.NUMBERVALUE(_xlfn.TEXTAFTER(Table2[[#This Row],[my new versions]]," ",-1))</f>
        <v>12673.550496858699</v>
      </c>
      <c r="G3140" t="str">
        <f>_xlfn.TEXTBEFORE(SUBSTITUTE(Table2[[#This Row],[my new versions]],"'","")," ")</f>
        <v>RXN-ORNtps_e_REV-rt5861</v>
      </c>
      <c r="H3140">
        <f>_xlfn.XLOOKUP(Table2[[#This Row],[name]],Table1[name],Table1[1/h],0)</f>
        <v>0</v>
      </c>
      <c r="I3140" t="b">
        <f>OR(Table2[[#This Row],[match]]=0,ROUNDUP(_xlfn.NUMBERVALUE(Table2[[#This Row],[match]]),4)=ROUNDUP(_xlfn.NUMBERVALUE(Table2[[#This Row],[1/h]]),4))</f>
        <v>1</v>
      </c>
    </row>
    <row r="3141" spans="5:9">
      <c r="E3141" t="s">
        <v>3548</v>
      </c>
      <c r="F3141">
        <f>_xlfn.NUMBERVALUE(_xlfn.TEXTAFTER(Table2[[#This Row],[my new versions]]," ",-1))</f>
        <v>12673.550496858699</v>
      </c>
      <c r="G3141" t="str">
        <f>_xlfn.TEXTBEFORE(SUBSTITUTE(Table2[[#This Row],[my new versions]],"'","")," ")</f>
        <v>RXN-ORPT_c_FWD-rt2348</v>
      </c>
      <c r="H3141">
        <f>_xlfn.XLOOKUP(Table2[[#This Row],[name]],Table1[name],Table1[1/h],0)</f>
        <v>0</v>
      </c>
      <c r="I3141" t="b">
        <f>OR(Table2[[#This Row],[match]]=0,ROUNDUP(_xlfn.NUMBERVALUE(Table2[[#This Row],[match]]),4)=ROUNDUP(_xlfn.NUMBERVALUE(Table2[[#This Row],[1/h]]),4))</f>
        <v>1</v>
      </c>
    </row>
    <row r="3142" spans="5:9">
      <c r="E3142" t="s">
        <v>3549</v>
      </c>
      <c r="F3142">
        <f>_xlfn.NUMBERVALUE(_xlfn.TEXTAFTER(Table2[[#This Row],[my new versions]]," ",-1))</f>
        <v>13917.0452342352</v>
      </c>
      <c r="G3142" t="str">
        <f>_xlfn.TEXTBEFORE(SUBSTITUTE(Table2[[#This Row],[my new versions]],"'","")," ")</f>
        <v>RXN-ORPT_c_REV-rt2348</v>
      </c>
      <c r="H3142">
        <f>_xlfn.XLOOKUP(Table2[[#This Row],[name]],Table1[name],Table1[1/h],0)</f>
        <v>13917.045234235213</v>
      </c>
      <c r="I3142" t="b">
        <f>OR(Table2[[#This Row],[match]]=0,ROUNDUP(_xlfn.NUMBERVALUE(Table2[[#This Row],[match]]),4)=ROUNDUP(_xlfn.NUMBERVALUE(Table2[[#This Row],[1/h]]),4))</f>
        <v>1</v>
      </c>
    </row>
    <row r="3143" spans="5:9">
      <c r="E3143" t="s">
        <v>3550</v>
      </c>
      <c r="F3143">
        <f>_xlfn.NUMBERVALUE(_xlfn.TEXTAFTER(Table2[[#This Row],[my new versions]]," ",-1))</f>
        <v>12673.550496858699</v>
      </c>
      <c r="G3143" t="str">
        <f>_xlfn.TEXTBEFORE(SUBSTITUTE(Table2[[#This Row],[my new versions]],"'","")," ")</f>
        <v>RXN-P5CD2_m_FWD-rt0201</v>
      </c>
      <c r="H3143">
        <f>_xlfn.XLOOKUP(Table2[[#This Row],[name]],Table1[name],Table1[1/h],0)</f>
        <v>0</v>
      </c>
      <c r="I3143" t="b">
        <f>OR(Table2[[#This Row],[match]]=0,ROUNDUP(_xlfn.NUMBERVALUE(Table2[[#This Row],[match]]),4)=ROUNDUP(_xlfn.NUMBERVALUE(Table2[[#This Row],[1/h]]),4))</f>
        <v>1</v>
      </c>
    </row>
    <row r="3144" spans="5:9">
      <c r="E3144" t="s">
        <v>3551</v>
      </c>
      <c r="F3144">
        <f>_xlfn.NUMBERVALUE(_xlfn.TEXTAFTER(Table2[[#This Row],[my new versions]]," ",-1))</f>
        <v>21.018247488387601</v>
      </c>
      <c r="G3144" t="str">
        <f>_xlfn.TEXTBEFORE(SUBSTITUTE(Table2[[#This Row],[my new versions]],"'","")," ")</f>
        <v>RXN-P5CR_c_FWD-rt5064</v>
      </c>
      <c r="H3144">
        <f>_xlfn.XLOOKUP(Table2[[#This Row],[name]],Table1[name],Table1[1/h],0)</f>
        <v>21.018247488387615</v>
      </c>
      <c r="I3144" t="b">
        <f>OR(Table2[[#This Row],[match]]=0,ROUNDUP(_xlfn.NUMBERVALUE(Table2[[#This Row],[match]]),4)=ROUNDUP(_xlfn.NUMBERVALUE(Table2[[#This Row],[1/h]]),4))</f>
        <v>1</v>
      </c>
    </row>
    <row r="3145" spans="5:9">
      <c r="E3145" t="s">
        <v>3552</v>
      </c>
      <c r="F3145">
        <f>_xlfn.NUMBERVALUE(_xlfn.TEXTAFTER(Table2[[#This Row],[my new versions]]," ",-1))</f>
        <v>12673.550496858699</v>
      </c>
      <c r="G3145" t="str">
        <f>_xlfn.TEXTBEFORE(SUBSTITUTE(Table2[[#This Row],[my new versions]],"'","")," ")</f>
        <v>RXN-PACALDt_c_e_FWD-SPONT</v>
      </c>
      <c r="H3145">
        <f>_xlfn.XLOOKUP(Table2[[#This Row],[name]],Table1[name],Table1[1/h],0)</f>
        <v>0</v>
      </c>
      <c r="I3145" t="b">
        <f>OR(Table2[[#This Row],[match]]=0,ROUNDUP(_xlfn.NUMBERVALUE(Table2[[#This Row],[match]]),4)=ROUNDUP(_xlfn.NUMBERVALUE(Table2[[#This Row],[1/h]]),4))</f>
        <v>1</v>
      </c>
    </row>
    <row r="3146" spans="5:9">
      <c r="E3146" t="s">
        <v>3553</v>
      </c>
      <c r="F3146">
        <f>_xlfn.NUMBERVALUE(_xlfn.TEXTAFTER(Table2[[#This Row],[my new versions]]," ",-1))</f>
        <v>12673.550496858699</v>
      </c>
      <c r="G3146" t="str">
        <f>_xlfn.TEXTBEFORE(SUBSTITUTE(Table2[[#This Row],[my new versions]],"'","")," ")</f>
        <v>RXN-PACALDt_c_e_REV-SPONT</v>
      </c>
      <c r="H3146">
        <f>_xlfn.XLOOKUP(Table2[[#This Row],[name]],Table1[name],Table1[1/h],0)</f>
        <v>0</v>
      </c>
      <c r="I3146" t="b">
        <f>OR(Table2[[#This Row],[match]]=0,ROUNDUP(_xlfn.NUMBERVALUE(Table2[[#This Row],[match]]),4)=ROUNDUP(_xlfn.NUMBERVALUE(Table2[[#This Row],[1/h]]),4))</f>
        <v>1</v>
      </c>
    </row>
    <row r="3147" spans="5:9">
      <c r="E3147" t="s">
        <v>3554</v>
      </c>
      <c r="F3147">
        <f>_xlfn.NUMBERVALUE(_xlfn.TEXTAFTER(Table2[[#This Row],[my new versions]]," ",-1))</f>
        <v>12673.550496858699</v>
      </c>
      <c r="G3147" t="str">
        <f>_xlfn.TEXTBEFORE(SUBSTITUTE(Table2[[#This Row],[my new versions]],"'","")," ")</f>
        <v>RXN-PACALDt_c_m_FWD-SPONT</v>
      </c>
      <c r="H3147">
        <f>_xlfn.XLOOKUP(Table2[[#This Row],[name]],Table1[name],Table1[1/h],0)</f>
        <v>0</v>
      </c>
      <c r="I3147" t="b">
        <f>OR(Table2[[#This Row],[match]]=0,ROUNDUP(_xlfn.NUMBERVALUE(Table2[[#This Row],[match]]),4)=ROUNDUP(_xlfn.NUMBERVALUE(Table2[[#This Row],[1/h]]),4))</f>
        <v>1</v>
      </c>
    </row>
    <row r="3148" spans="5:9">
      <c r="E3148" t="s">
        <v>3555</v>
      </c>
      <c r="F3148">
        <f>_xlfn.NUMBERVALUE(_xlfn.TEXTAFTER(Table2[[#This Row],[my new versions]]," ",-1))</f>
        <v>12673.550496858699</v>
      </c>
      <c r="G3148" t="str">
        <f>_xlfn.TEXTBEFORE(SUBSTITUTE(Table2[[#This Row],[my new versions]],"'","")," ")</f>
        <v>RXN-PACALDt_c_m_REV-SPONT</v>
      </c>
      <c r="H3148">
        <f>_xlfn.XLOOKUP(Table2[[#This Row],[name]],Table1[name],Table1[1/h],0)</f>
        <v>0</v>
      </c>
      <c r="I3148" t="b">
        <f>OR(Table2[[#This Row],[match]]=0,ROUNDUP(_xlfn.NUMBERVALUE(Table2[[#This Row],[match]]),4)=ROUNDUP(_xlfn.NUMBERVALUE(Table2[[#This Row],[1/h]]),4))</f>
        <v>1</v>
      </c>
    </row>
    <row r="3149" spans="5:9">
      <c r="E3149" t="s">
        <v>3556</v>
      </c>
      <c r="F3149">
        <f>_xlfn.NUMBERVALUE(_xlfn.TEXTAFTER(Table2[[#This Row],[my new versions]]," ",-1))</f>
        <v>12673.550496858699</v>
      </c>
      <c r="G3149" t="str">
        <f>_xlfn.TEXTBEFORE(SUBSTITUTE(Table2[[#This Row],[my new versions]],"'","")," ")</f>
        <v>RXN-PACCOAE_c_FWD-rt6217</v>
      </c>
      <c r="H3149">
        <f>_xlfn.XLOOKUP(Table2[[#This Row],[name]],Table1[name],Table1[1/h],0)</f>
        <v>0</v>
      </c>
      <c r="I3149" t="b">
        <f>OR(Table2[[#This Row],[match]]=0,ROUNDUP(_xlfn.NUMBERVALUE(Table2[[#This Row],[match]]),4)=ROUNDUP(_xlfn.NUMBERVALUE(Table2[[#This Row],[1/h]]),4))</f>
        <v>1</v>
      </c>
    </row>
    <row r="3150" spans="5:9">
      <c r="E3150" t="s">
        <v>3557</v>
      </c>
      <c r="F3150">
        <f>_xlfn.NUMBERVALUE(_xlfn.TEXTAFTER(Table2[[#This Row],[my new versions]]," ",-1))</f>
        <v>12673.550496858699</v>
      </c>
      <c r="G3150" t="str">
        <f>_xlfn.TEXTBEFORE(SUBSTITUTE(Table2[[#This Row],[my new versions]],"'","")," ")</f>
        <v>RXN-PACCOAE_x_FWD-rt5558</v>
      </c>
      <c r="H3150">
        <f>_xlfn.XLOOKUP(Table2[[#This Row],[name]],Table1[name],Table1[1/h],0)</f>
        <v>0</v>
      </c>
      <c r="I3150" t="b">
        <f>OR(Table2[[#This Row],[match]]=0,ROUNDUP(_xlfn.NUMBERVALUE(Table2[[#This Row],[match]]),4)=ROUNDUP(_xlfn.NUMBERVALUE(Table2[[#This Row],[1/h]]),4))</f>
        <v>1</v>
      </c>
    </row>
    <row r="3151" spans="5:9">
      <c r="E3151" t="s">
        <v>3558</v>
      </c>
      <c r="F3151">
        <f>_xlfn.NUMBERVALUE(_xlfn.TEXTAFTER(Table2[[#This Row],[my new versions]]," ",-1))</f>
        <v>12673.550496858699</v>
      </c>
      <c r="G3151" t="str">
        <f>_xlfn.TEXTBEFORE(SUBSTITUTE(Table2[[#This Row],[my new versions]],"'","")," ")</f>
        <v>RXN-PACCOAL_x_FWD-rt6434_x</v>
      </c>
      <c r="H3151">
        <f>_xlfn.XLOOKUP(Table2[[#This Row],[name]],Table1[name],Table1[1/h],0)</f>
        <v>0</v>
      </c>
      <c r="I3151" t="b">
        <f>OR(Table2[[#This Row],[match]]=0,ROUNDUP(_xlfn.NUMBERVALUE(Table2[[#This Row],[match]]),4)=ROUNDUP(_xlfn.NUMBERVALUE(Table2[[#This Row],[1/h]]),4))</f>
        <v>1</v>
      </c>
    </row>
    <row r="3152" spans="5:9">
      <c r="E3152" t="s">
        <v>3559</v>
      </c>
      <c r="F3152">
        <f>_xlfn.NUMBERVALUE(_xlfn.TEXTAFTER(Table2[[#This Row],[my new versions]]," ",-1))</f>
        <v>12673.550496858699</v>
      </c>
      <c r="G3152" t="str">
        <f>_xlfn.TEXTBEFORE(SUBSTITUTE(Table2[[#This Row],[my new versions]],"'","")," ")</f>
        <v>RXN-PACt_c_x_FWD-UNKNOWN</v>
      </c>
      <c r="H3152">
        <f>_xlfn.XLOOKUP(Table2[[#This Row],[name]],Table1[name],Table1[1/h],0)</f>
        <v>0</v>
      </c>
      <c r="I3152" t="b">
        <f>OR(Table2[[#This Row],[match]]=0,ROUNDUP(_xlfn.NUMBERVALUE(Table2[[#This Row],[match]]),4)=ROUNDUP(_xlfn.NUMBERVALUE(Table2[[#This Row],[1/h]]),4))</f>
        <v>1</v>
      </c>
    </row>
    <row r="3153" spans="5:9">
      <c r="E3153" t="s">
        <v>3560</v>
      </c>
      <c r="F3153">
        <f>_xlfn.NUMBERVALUE(_xlfn.TEXTAFTER(Table2[[#This Row],[my new versions]]," ",-1))</f>
        <v>12673.550496858699</v>
      </c>
      <c r="G3153" t="str">
        <f>_xlfn.TEXTBEFORE(SUBSTITUTE(Table2[[#This Row],[my new versions]],"'","")," ")</f>
        <v>RXN-PACt_c_x_REV-UNKNOWN</v>
      </c>
      <c r="H3153">
        <f>_xlfn.XLOOKUP(Table2[[#This Row],[name]],Table1[name],Table1[1/h],0)</f>
        <v>0</v>
      </c>
      <c r="I3153" t="b">
        <f>OR(Table2[[#This Row],[match]]=0,ROUNDUP(_xlfn.NUMBERVALUE(Table2[[#This Row],[match]]),4)=ROUNDUP(_xlfn.NUMBERVALUE(Table2[[#This Row],[1/h]]),4))</f>
        <v>1</v>
      </c>
    </row>
    <row r="3154" spans="5:9">
      <c r="E3154" t="s">
        <v>3561</v>
      </c>
      <c r="F3154">
        <f>_xlfn.NUMBERVALUE(_xlfn.TEXTAFTER(Table2[[#This Row],[my new versions]]," ",-1))</f>
        <v>12673.550496858699</v>
      </c>
      <c r="G3154" t="str">
        <f>_xlfn.TEXTBEFORE(SUBSTITUTE(Table2[[#This Row],[my new versions]],"'","")," ")</f>
        <v>RXN-PADAH_c_FWD-rt1908</v>
      </c>
      <c r="H3154">
        <f>_xlfn.XLOOKUP(Table2[[#This Row],[name]],Table1[name],Table1[1/h],0)</f>
        <v>0</v>
      </c>
      <c r="I3154" t="b">
        <f>OR(Table2[[#This Row],[match]]=0,ROUNDUP(_xlfn.NUMBERVALUE(Table2[[#This Row],[match]]),4)=ROUNDUP(_xlfn.NUMBERVALUE(Table2[[#This Row],[1/h]]),4))</f>
        <v>1</v>
      </c>
    </row>
    <row r="3155" spans="5:9">
      <c r="E3155" t="s">
        <v>3562</v>
      </c>
      <c r="F3155">
        <f>_xlfn.NUMBERVALUE(_xlfn.TEXTAFTER(Table2[[#This Row],[my new versions]]," ",-1))</f>
        <v>12673.550496858699</v>
      </c>
      <c r="G3155" t="str">
        <f>_xlfn.TEXTBEFORE(SUBSTITUTE(Table2[[#This Row],[my new versions]],"'","")," ")</f>
        <v>RXN-PADAH_c_REV-rt1908</v>
      </c>
      <c r="H3155">
        <f>_xlfn.XLOOKUP(Table2[[#This Row],[name]],Table1[name],Table1[1/h],0)</f>
        <v>0</v>
      </c>
      <c r="I3155" t="b">
        <f>OR(Table2[[#This Row],[match]]=0,ROUNDUP(_xlfn.NUMBERVALUE(Table2[[#This Row],[match]]),4)=ROUNDUP(_xlfn.NUMBERVALUE(Table2[[#This Row],[1/h]]),4))</f>
        <v>1</v>
      </c>
    </row>
    <row r="3156" spans="5:9">
      <c r="E3156" t="s">
        <v>3563</v>
      </c>
      <c r="F3156">
        <f>_xlfn.NUMBERVALUE(_xlfn.TEXTAFTER(Table2[[#This Row],[my new versions]]," ",-1))</f>
        <v>12673.550496858699</v>
      </c>
      <c r="G3156" t="str">
        <f>_xlfn.TEXTBEFORE(SUBSTITUTE(Table2[[#This Row],[my new versions]],"'","")," ")</f>
        <v>RXN-PAFH_c_FWD-rt3915</v>
      </c>
      <c r="H3156">
        <f>_xlfn.XLOOKUP(Table2[[#This Row],[name]],Table1[name],Table1[1/h],0)</f>
        <v>0</v>
      </c>
      <c r="I3156" t="b">
        <f>OR(Table2[[#This Row],[match]]=0,ROUNDUP(_xlfn.NUMBERVALUE(Table2[[#This Row],[match]]),4)=ROUNDUP(_xlfn.NUMBERVALUE(Table2[[#This Row],[1/h]]),4))</f>
        <v>1</v>
      </c>
    </row>
    <row r="3157" spans="5:9">
      <c r="E3157" t="s">
        <v>3564</v>
      </c>
      <c r="F3157">
        <f>_xlfn.NUMBERVALUE(_xlfn.TEXTAFTER(Table2[[#This Row],[my new versions]]," ",-1))</f>
        <v>12673.550496858699</v>
      </c>
      <c r="G3157" t="str">
        <f>_xlfn.TEXTBEFORE(SUBSTITUTE(Table2[[#This Row],[my new versions]],"'","")," ")</f>
        <v>RXN-PAIL35Pt_c_vm_FWD-SPONT</v>
      </c>
      <c r="H3157">
        <f>_xlfn.XLOOKUP(Table2[[#This Row],[name]],Table1[name],Table1[1/h],0)</f>
        <v>0</v>
      </c>
      <c r="I3157" t="b">
        <f>OR(Table2[[#This Row],[match]]=0,ROUNDUP(_xlfn.NUMBERVALUE(Table2[[#This Row],[match]]),4)=ROUNDUP(_xlfn.NUMBERVALUE(Table2[[#This Row],[1/h]]),4))</f>
        <v>1</v>
      </c>
    </row>
    <row r="3158" spans="5:9">
      <c r="E3158" t="s">
        <v>3565</v>
      </c>
      <c r="F3158">
        <f>_xlfn.NUMBERVALUE(_xlfn.TEXTAFTER(Table2[[#This Row],[my new versions]]," ",-1))</f>
        <v>12673.550496858699</v>
      </c>
      <c r="G3158" t="str">
        <f>_xlfn.TEXTBEFORE(SUBSTITUTE(Table2[[#This Row],[my new versions]],"'","")," ")</f>
        <v>RXN-PAIL35Pt_c_vm_REV-SPONT</v>
      </c>
      <c r="H3158">
        <f>_xlfn.XLOOKUP(Table2[[#This Row],[name]],Table1[name],Table1[1/h],0)</f>
        <v>0</v>
      </c>
      <c r="I3158" t="b">
        <f>OR(Table2[[#This Row],[match]]=0,ROUNDUP(_xlfn.NUMBERVALUE(Table2[[#This Row],[match]]),4)=ROUNDUP(_xlfn.NUMBERVALUE(Table2[[#This Row],[1/h]]),4))</f>
        <v>1</v>
      </c>
    </row>
    <row r="3159" spans="5:9">
      <c r="E3159" t="s">
        <v>3566</v>
      </c>
      <c r="F3159">
        <f>_xlfn.NUMBERVALUE(_xlfn.TEXTAFTER(Table2[[#This Row],[my new versions]]," ",-1))</f>
        <v>12673.550496858699</v>
      </c>
      <c r="G3159" t="str">
        <f>_xlfn.TEXTBEFORE(SUBSTITUTE(Table2[[#This Row],[my new versions]],"'","")," ")</f>
        <v>RXN-PAIL35Pt_en_vm_FWD-SPONT</v>
      </c>
      <c r="H3159">
        <f>_xlfn.XLOOKUP(Table2[[#This Row],[name]],Table1[name],Table1[1/h],0)</f>
        <v>0</v>
      </c>
      <c r="I3159" t="b">
        <f>OR(Table2[[#This Row],[match]]=0,ROUNDUP(_xlfn.NUMBERVALUE(Table2[[#This Row],[match]]),4)=ROUNDUP(_xlfn.NUMBERVALUE(Table2[[#This Row],[1/h]]),4))</f>
        <v>1</v>
      </c>
    </row>
    <row r="3160" spans="5:9">
      <c r="E3160" t="s">
        <v>3567</v>
      </c>
      <c r="F3160">
        <f>_xlfn.NUMBERVALUE(_xlfn.TEXTAFTER(Table2[[#This Row],[my new versions]]," ",-1))</f>
        <v>12673.550496858699</v>
      </c>
      <c r="G3160" t="str">
        <f>_xlfn.TEXTBEFORE(SUBSTITUTE(Table2[[#This Row],[my new versions]],"'","")," ")</f>
        <v>RXN-PAIL35Pt_en_vm_REV-SPONT</v>
      </c>
      <c r="H3160">
        <f>_xlfn.XLOOKUP(Table2[[#This Row],[name]],Table1[name],Table1[1/h],0)</f>
        <v>0</v>
      </c>
      <c r="I3160" t="b">
        <f>OR(Table2[[#This Row],[match]]=0,ROUNDUP(_xlfn.NUMBERVALUE(Table2[[#This Row],[match]]),4)=ROUNDUP(_xlfn.NUMBERVALUE(Table2[[#This Row],[1/h]]),4))</f>
        <v>1</v>
      </c>
    </row>
    <row r="3161" spans="5:9">
      <c r="E3161" t="s">
        <v>3568</v>
      </c>
      <c r="F3161">
        <f>_xlfn.NUMBERVALUE(_xlfn.TEXTAFTER(Table2[[#This Row],[my new versions]]," ",-1))</f>
        <v>12673.550496858699</v>
      </c>
      <c r="G3161" t="str">
        <f>_xlfn.TEXTBEFORE(SUBSTITUTE(Table2[[#This Row],[my new versions]],"'","")," ")</f>
        <v>RXN-PAIL3K_vm_FWD-VPS15TOR1</v>
      </c>
      <c r="H3161">
        <f>_xlfn.XLOOKUP(Table2[[#This Row],[name]],Table1[name],Table1[1/h],0)</f>
        <v>0</v>
      </c>
      <c r="I3161" t="b">
        <f>OR(Table2[[#This Row],[match]]=0,ROUNDUP(_xlfn.NUMBERVALUE(Table2[[#This Row],[match]]),4)=ROUNDUP(_xlfn.NUMBERVALUE(Table2[[#This Row],[1/h]]),4))</f>
        <v>1</v>
      </c>
    </row>
    <row r="3162" spans="5:9">
      <c r="E3162" t="s">
        <v>3569</v>
      </c>
      <c r="F3162">
        <f>_xlfn.NUMBERVALUE(_xlfn.TEXTAFTER(Table2[[#This Row],[my new versions]]," ",-1))</f>
        <v>12673.550496858699</v>
      </c>
      <c r="G3162" t="str">
        <f>_xlfn.TEXTBEFORE(SUBSTITUTE(Table2[[#This Row],[my new versions]],"'","")," ")</f>
        <v>RXN-PAIL3K_vm_FWD-VPS15VPS34</v>
      </c>
      <c r="H3162">
        <f>_xlfn.XLOOKUP(Table2[[#This Row],[name]],Table1[name],Table1[1/h],0)</f>
        <v>0</v>
      </c>
      <c r="I3162" t="b">
        <f>OR(Table2[[#This Row],[match]]=0,ROUNDUP(_xlfn.NUMBERVALUE(Table2[[#This Row],[match]]),4)=ROUNDUP(_xlfn.NUMBERVALUE(Table2[[#This Row],[1/h]]),4))</f>
        <v>1</v>
      </c>
    </row>
    <row r="3163" spans="5:9">
      <c r="E3163" t="s">
        <v>3570</v>
      </c>
      <c r="F3163">
        <f>_xlfn.NUMBERVALUE(_xlfn.TEXTAFTER(Table2[[#This Row],[my new versions]]," ",-1))</f>
        <v>12673.550496858699</v>
      </c>
      <c r="G3163" t="str">
        <f>_xlfn.TEXTBEFORE(SUBSTITUTE(Table2[[#This Row],[my new versions]],"'","")," ")</f>
        <v>RXN-PAIL3Pt_gm_vm_FWD-SPONT</v>
      </c>
      <c r="H3163">
        <f>_xlfn.XLOOKUP(Table2[[#This Row],[name]],Table1[name],Table1[1/h],0)</f>
        <v>0</v>
      </c>
      <c r="I3163" t="b">
        <f>OR(Table2[[#This Row],[match]]=0,ROUNDUP(_xlfn.NUMBERVALUE(Table2[[#This Row],[match]]),4)=ROUNDUP(_xlfn.NUMBERVALUE(Table2[[#This Row],[1/h]]),4))</f>
        <v>1</v>
      </c>
    </row>
    <row r="3164" spans="5:9">
      <c r="E3164" t="s">
        <v>3571</v>
      </c>
      <c r="F3164">
        <f>_xlfn.NUMBERVALUE(_xlfn.TEXTAFTER(Table2[[#This Row],[my new versions]]," ",-1))</f>
        <v>12673.550496858699</v>
      </c>
      <c r="G3164" t="str">
        <f>_xlfn.TEXTBEFORE(SUBSTITUTE(Table2[[#This Row],[my new versions]],"'","")," ")</f>
        <v>RXN-PAIL3Pt_gm_vm_REV-SPONT</v>
      </c>
      <c r="H3164">
        <f>_xlfn.XLOOKUP(Table2[[#This Row],[name]],Table1[name],Table1[1/h],0)</f>
        <v>0</v>
      </c>
      <c r="I3164" t="b">
        <f>OR(Table2[[#This Row],[match]]=0,ROUNDUP(_xlfn.NUMBERVALUE(Table2[[#This Row],[match]]),4)=ROUNDUP(_xlfn.NUMBERVALUE(Table2[[#This Row],[1/h]]),4))</f>
        <v>1</v>
      </c>
    </row>
    <row r="3165" spans="5:9">
      <c r="E3165" t="s">
        <v>3572</v>
      </c>
      <c r="F3165">
        <f>_xlfn.NUMBERVALUE(_xlfn.TEXTAFTER(Table2[[#This Row],[my new versions]]," ",-1))</f>
        <v>12673.550496858699</v>
      </c>
      <c r="G3165" t="str">
        <f>_xlfn.TEXTBEFORE(SUBSTITUTE(Table2[[#This Row],[my new versions]],"'","")," ")</f>
        <v>RXN-PAIL3Pt_rm_vm_FWD-SPONT</v>
      </c>
      <c r="H3165">
        <f>_xlfn.XLOOKUP(Table2[[#This Row],[name]],Table1[name],Table1[1/h],0)</f>
        <v>0</v>
      </c>
      <c r="I3165" t="b">
        <f>OR(Table2[[#This Row],[match]]=0,ROUNDUP(_xlfn.NUMBERVALUE(Table2[[#This Row],[match]]),4)=ROUNDUP(_xlfn.NUMBERVALUE(Table2[[#This Row],[1/h]]),4))</f>
        <v>1</v>
      </c>
    </row>
    <row r="3166" spans="5:9">
      <c r="E3166" t="s">
        <v>3573</v>
      </c>
      <c r="F3166">
        <f>_xlfn.NUMBERVALUE(_xlfn.TEXTAFTER(Table2[[#This Row],[my new versions]]," ",-1))</f>
        <v>12673.550496858699</v>
      </c>
      <c r="G3166" t="str">
        <f>_xlfn.TEXTBEFORE(SUBSTITUTE(Table2[[#This Row],[my new versions]],"'","")," ")</f>
        <v>RXN-PAIL3Pt_rm_vm_REV-SPONT</v>
      </c>
      <c r="H3166">
        <f>_xlfn.XLOOKUP(Table2[[#This Row],[name]],Table1[name],Table1[1/h],0)</f>
        <v>0</v>
      </c>
      <c r="I3166" t="b">
        <f>OR(Table2[[#This Row],[match]]=0,ROUNDUP(_xlfn.NUMBERVALUE(Table2[[#This Row],[match]]),4)=ROUNDUP(_xlfn.NUMBERVALUE(Table2[[#This Row],[1/h]]),4))</f>
        <v>1</v>
      </c>
    </row>
    <row r="3167" spans="5:9">
      <c r="E3167" t="s">
        <v>3574</v>
      </c>
      <c r="F3167">
        <f>_xlfn.NUMBERVALUE(_xlfn.TEXTAFTER(Table2[[#This Row],[my new versions]]," ",-1))</f>
        <v>12673.550496858699</v>
      </c>
      <c r="G3167" t="str">
        <f>_xlfn.TEXTBEFORE(SUBSTITUTE(Table2[[#This Row],[my new versions]],"'","")," ")</f>
        <v>RXN-PAIL45Pt_c_en_FWD-SPONT</v>
      </c>
      <c r="H3167">
        <f>_xlfn.XLOOKUP(Table2[[#This Row],[name]],Table1[name],Table1[1/h],0)</f>
        <v>0</v>
      </c>
      <c r="I3167" t="b">
        <f>OR(Table2[[#This Row],[match]]=0,ROUNDUP(_xlfn.NUMBERVALUE(Table2[[#This Row],[match]]),4)=ROUNDUP(_xlfn.NUMBERVALUE(Table2[[#This Row],[1/h]]),4))</f>
        <v>1</v>
      </c>
    </row>
    <row r="3168" spans="5:9">
      <c r="E3168" t="s">
        <v>3575</v>
      </c>
      <c r="F3168">
        <f>_xlfn.NUMBERVALUE(_xlfn.TEXTAFTER(Table2[[#This Row],[my new versions]]," ",-1))</f>
        <v>12673.550496858699</v>
      </c>
      <c r="G3168" t="str">
        <f>_xlfn.TEXTBEFORE(SUBSTITUTE(Table2[[#This Row],[my new versions]],"'","")," ")</f>
        <v>RXN-PAIL45Pt_c_en_REV-SPONT</v>
      </c>
      <c r="H3168">
        <f>_xlfn.XLOOKUP(Table2[[#This Row],[name]],Table1[name],Table1[1/h],0)</f>
        <v>0</v>
      </c>
      <c r="I3168" t="b">
        <f>OR(Table2[[#This Row],[match]]=0,ROUNDUP(_xlfn.NUMBERVALUE(Table2[[#This Row],[match]]),4)=ROUNDUP(_xlfn.NUMBERVALUE(Table2[[#This Row],[1/h]]),4))</f>
        <v>1</v>
      </c>
    </row>
    <row r="3169" spans="5:9">
      <c r="E3169" t="s">
        <v>3576</v>
      </c>
      <c r="F3169">
        <f>_xlfn.NUMBERVALUE(_xlfn.TEXTAFTER(Table2[[#This Row],[my new versions]]," ",-1))</f>
        <v>12673.550496858699</v>
      </c>
      <c r="G3169" t="str">
        <f>_xlfn.TEXTBEFORE(SUBSTITUTE(Table2[[#This Row],[my new versions]],"'","")," ")</f>
        <v>RXN-PAIL45Pt_c_n_FWD-SPONT</v>
      </c>
      <c r="H3169">
        <f>_xlfn.XLOOKUP(Table2[[#This Row],[name]],Table1[name],Table1[1/h],0)</f>
        <v>0</v>
      </c>
      <c r="I3169" t="b">
        <f>OR(Table2[[#This Row],[match]]=0,ROUNDUP(_xlfn.NUMBERVALUE(Table2[[#This Row],[match]]),4)=ROUNDUP(_xlfn.NUMBERVALUE(Table2[[#This Row],[1/h]]),4))</f>
        <v>1</v>
      </c>
    </row>
    <row r="3170" spans="5:9">
      <c r="E3170" t="s">
        <v>3577</v>
      </c>
      <c r="F3170">
        <f>_xlfn.NUMBERVALUE(_xlfn.TEXTAFTER(Table2[[#This Row],[my new versions]]," ",-1))</f>
        <v>12673.550496858699</v>
      </c>
      <c r="G3170" t="str">
        <f>_xlfn.TEXTBEFORE(SUBSTITUTE(Table2[[#This Row],[my new versions]],"'","")," ")</f>
        <v>RXN-PAIL45Pt_c_n_REV-SPONT</v>
      </c>
      <c r="H3170">
        <f>_xlfn.XLOOKUP(Table2[[#This Row],[name]],Table1[name],Table1[1/h],0)</f>
        <v>0</v>
      </c>
      <c r="I3170" t="b">
        <f>OR(Table2[[#This Row],[match]]=0,ROUNDUP(_xlfn.NUMBERVALUE(Table2[[#This Row],[match]]),4)=ROUNDUP(_xlfn.NUMBERVALUE(Table2[[#This Row],[1/h]]),4))</f>
        <v>1</v>
      </c>
    </row>
    <row r="3171" spans="5:9">
      <c r="E3171" t="s">
        <v>3578</v>
      </c>
      <c r="F3171">
        <f>_xlfn.NUMBERVALUE(_xlfn.TEXTAFTER(Table2[[#This Row],[my new versions]]," ",-1))</f>
        <v>12673.550496858699</v>
      </c>
      <c r="G3171" t="str">
        <f>_xlfn.TEXTBEFORE(SUBSTITUTE(Table2[[#This Row],[my new versions]],"'","")," ")</f>
        <v>RXN-PAIL45Pt_en_rm_FWD-SPONT</v>
      </c>
      <c r="H3171">
        <f>_xlfn.XLOOKUP(Table2[[#This Row],[name]],Table1[name],Table1[1/h],0)</f>
        <v>0</v>
      </c>
      <c r="I3171" t="b">
        <f>OR(Table2[[#This Row],[match]]=0,ROUNDUP(_xlfn.NUMBERVALUE(Table2[[#This Row],[match]]),4)=ROUNDUP(_xlfn.NUMBERVALUE(Table2[[#This Row],[1/h]]),4))</f>
        <v>1</v>
      </c>
    </row>
    <row r="3172" spans="5:9">
      <c r="E3172" t="s">
        <v>3579</v>
      </c>
      <c r="F3172">
        <f>_xlfn.NUMBERVALUE(_xlfn.TEXTAFTER(Table2[[#This Row],[my new versions]]," ",-1))</f>
        <v>12673.550496858699</v>
      </c>
      <c r="G3172" t="str">
        <f>_xlfn.TEXTBEFORE(SUBSTITUTE(Table2[[#This Row],[my new versions]],"'","")," ")</f>
        <v>RXN-PAIL45Pt_en_rm_REV-SPONT</v>
      </c>
      <c r="H3172">
        <f>_xlfn.XLOOKUP(Table2[[#This Row],[name]],Table1[name],Table1[1/h],0)</f>
        <v>0</v>
      </c>
      <c r="I3172" t="b">
        <f>OR(Table2[[#This Row],[match]]=0,ROUNDUP(_xlfn.NUMBERVALUE(Table2[[#This Row],[match]]),4)=ROUNDUP(_xlfn.NUMBERVALUE(Table2[[#This Row],[1/h]]),4))</f>
        <v>1</v>
      </c>
    </row>
    <row r="3173" spans="5:9">
      <c r="E3173" t="s">
        <v>3580</v>
      </c>
      <c r="F3173">
        <f>_xlfn.NUMBERVALUE(_xlfn.TEXTAFTER(Table2[[#This Row],[my new versions]]," ",-1))</f>
        <v>12673.550496858699</v>
      </c>
      <c r="G3173" t="str">
        <f>_xlfn.TEXTBEFORE(SUBSTITUTE(Table2[[#This Row],[my new versions]],"'","")," ")</f>
        <v>RXN-PAIL4K_en_FWD-rt6718_en</v>
      </c>
      <c r="H3173">
        <f>_xlfn.XLOOKUP(Table2[[#This Row],[name]],Table1[name],Table1[1/h],0)</f>
        <v>0</v>
      </c>
      <c r="I3173" t="b">
        <f>OR(Table2[[#This Row],[match]]=0,ROUNDUP(_xlfn.NUMBERVALUE(Table2[[#This Row],[match]]),4)=ROUNDUP(_xlfn.NUMBERVALUE(Table2[[#This Row],[1/h]]),4))</f>
        <v>1</v>
      </c>
    </row>
    <row r="3174" spans="5:9">
      <c r="E3174" t="s">
        <v>3581</v>
      </c>
      <c r="F3174">
        <f>_xlfn.NUMBERVALUE(_xlfn.TEXTAFTER(Table2[[#This Row],[my new versions]]," ",-1))</f>
        <v>12673.550496858699</v>
      </c>
      <c r="G3174" t="str">
        <f>_xlfn.TEXTBEFORE(SUBSTITUTE(Table2[[#This Row],[my new versions]],"'","")," ")</f>
        <v>RXN-PAIL4K_en_FWD-rt6791</v>
      </c>
      <c r="H3174">
        <f>_xlfn.XLOOKUP(Table2[[#This Row],[name]],Table1[name],Table1[1/h],0)</f>
        <v>0</v>
      </c>
      <c r="I3174" t="b">
        <f>OR(Table2[[#This Row],[match]]=0,ROUNDUP(_xlfn.NUMBERVALUE(Table2[[#This Row],[match]]),4)=ROUNDUP(_xlfn.NUMBERVALUE(Table2[[#This Row],[1/h]]),4))</f>
        <v>1</v>
      </c>
    </row>
    <row r="3175" spans="5:9">
      <c r="E3175" t="s">
        <v>3582</v>
      </c>
      <c r="F3175">
        <f>_xlfn.NUMBERVALUE(_xlfn.TEXTAFTER(Table2[[#This Row],[my new versions]]," ",-1))</f>
        <v>12673.550496858699</v>
      </c>
      <c r="G3175" t="str">
        <f>_xlfn.TEXTBEFORE(SUBSTITUTE(Table2[[#This Row],[my new versions]],"'","")," ")</f>
        <v>RXN-PAIL4K_gm_FWD-PIK1FRQ1</v>
      </c>
      <c r="H3175">
        <f>_xlfn.XLOOKUP(Table2[[#This Row],[name]],Table1[name],Table1[1/h],0)</f>
        <v>0</v>
      </c>
      <c r="I3175" t="b">
        <f>OR(Table2[[#This Row],[match]]=0,ROUNDUP(_xlfn.NUMBERVALUE(Table2[[#This Row],[match]]),4)=ROUNDUP(_xlfn.NUMBERVALUE(Table2[[#This Row],[1/h]]),4))</f>
        <v>1</v>
      </c>
    </row>
    <row r="3176" spans="5:9">
      <c r="E3176" t="s">
        <v>3583</v>
      </c>
      <c r="F3176">
        <f>_xlfn.NUMBERVALUE(_xlfn.TEXTAFTER(Table2[[#This Row],[my new versions]]," ",-1))</f>
        <v>12673.550496858699</v>
      </c>
      <c r="G3176" t="str">
        <f>_xlfn.TEXTBEFORE(SUBSTITUTE(Table2[[#This Row],[my new versions]],"'","")," ")</f>
        <v>RXN-PAIL4K_n_FWD-rt1414_n</v>
      </c>
      <c r="H3176">
        <f>_xlfn.XLOOKUP(Table2[[#This Row],[name]],Table1[name],Table1[1/h],0)</f>
        <v>0</v>
      </c>
      <c r="I3176" t="b">
        <f>OR(Table2[[#This Row],[match]]=0,ROUNDUP(_xlfn.NUMBERVALUE(Table2[[#This Row],[match]]),4)=ROUNDUP(_xlfn.NUMBERVALUE(Table2[[#This Row],[1/h]]),4))</f>
        <v>1</v>
      </c>
    </row>
    <row r="3177" spans="5:9">
      <c r="E3177" t="s">
        <v>3584</v>
      </c>
      <c r="F3177">
        <f>_xlfn.NUMBERVALUE(_xlfn.TEXTAFTER(Table2[[#This Row],[my new versions]]," ",-1))</f>
        <v>12673.550496858699</v>
      </c>
      <c r="G3177" t="str">
        <f>_xlfn.TEXTBEFORE(SUBSTITUTE(Table2[[#This Row],[my new versions]],"'","")," ")</f>
        <v>RXN-PAIL4K_vm_FWD-rt6718_vm</v>
      </c>
      <c r="H3177">
        <f>_xlfn.XLOOKUP(Table2[[#This Row],[name]],Table1[name],Table1[1/h],0)</f>
        <v>0</v>
      </c>
      <c r="I3177" t="b">
        <f>OR(Table2[[#This Row],[match]]=0,ROUNDUP(_xlfn.NUMBERVALUE(Table2[[#This Row],[match]]),4)=ROUNDUP(_xlfn.NUMBERVALUE(Table2[[#This Row],[1/h]]),4))</f>
        <v>1</v>
      </c>
    </row>
    <row r="3178" spans="5:9">
      <c r="E3178" t="s">
        <v>3585</v>
      </c>
      <c r="F3178">
        <f>_xlfn.NUMBERVALUE(_xlfn.TEXTAFTER(Table2[[#This Row],[my new versions]]," ",-1))</f>
        <v>12673.550496858699</v>
      </c>
      <c r="G3178" t="str">
        <f>_xlfn.TEXTBEFORE(SUBSTITUTE(Table2[[#This Row],[my new versions]],"'","")," ")</f>
        <v>RXN-PAIL4Pt_c_en_FWD-SPONT</v>
      </c>
      <c r="H3178">
        <f>_xlfn.XLOOKUP(Table2[[#This Row],[name]],Table1[name],Table1[1/h],0)</f>
        <v>0</v>
      </c>
      <c r="I3178" t="b">
        <f>OR(Table2[[#This Row],[match]]=0,ROUNDUP(_xlfn.NUMBERVALUE(Table2[[#This Row],[match]]),4)=ROUNDUP(_xlfn.NUMBERVALUE(Table2[[#This Row],[1/h]]),4))</f>
        <v>1</v>
      </c>
    </row>
    <row r="3179" spans="5:9">
      <c r="E3179" t="s">
        <v>3586</v>
      </c>
      <c r="F3179">
        <f>_xlfn.NUMBERVALUE(_xlfn.TEXTAFTER(Table2[[#This Row],[my new versions]]," ",-1))</f>
        <v>12673.550496858699</v>
      </c>
      <c r="G3179" t="str">
        <f>_xlfn.TEXTBEFORE(SUBSTITUTE(Table2[[#This Row],[my new versions]],"'","")," ")</f>
        <v>RXN-PAIL4Pt_c_en_REV-SPONT</v>
      </c>
      <c r="H3179">
        <f>_xlfn.XLOOKUP(Table2[[#This Row],[name]],Table1[name],Table1[1/h],0)</f>
        <v>0</v>
      </c>
      <c r="I3179" t="b">
        <f>OR(Table2[[#This Row],[match]]=0,ROUNDUP(_xlfn.NUMBERVALUE(Table2[[#This Row],[match]]),4)=ROUNDUP(_xlfn.NUMBERVALUE(Table2[[#This Row],[1/h]]),4))</f>
        <v>1</v>
      </c>
    </row>
    <row r="3180" spans="5:9">
      <c r="E3180" t="s">
        <v>3587</v>
      </c>
      <c r="F3180">
        <f>_xlfn.NUMBERVALUE(_xlfn.TEXTAFTER(Table2[[#This Row],[my new versions]]," ",-1))</f>
        <v>12673.550496858699</v>
      </c>
      <c r="G3180" t="str">
        <f>_xlfn.TEXTBEFORE(SUBSTITUTE(Table2[[#This Row],[my new versions]],"'","")," ")</f>
        <v>RXN-PAIL4Pt_en_rm_FWD-SPONT</v>
      </c>
      <c r="H3180">
        <f>_xlfn.XLOOKUP(Table2[[#This Row],[name]],Table1[name],Table1[1/h],0)</f>
        <v>0</v>
      </c>
      <c r="I3180" t="b">
        <f>OR(Table2[[#This Row],[match]]=0,ROUNDUP(_xlfn.NUMBERVALUE(Table2[[#This Row],[match]]),4)=ROUNDUP(_xlfn.NUMBERVALUE(Table2[[#This Row],[1/h]]),4))</f>
        <v>1</v>
      </c>
    </row>
    <row r="3181" spans="5:9">
      <c r="E3181" t="s">
        <v>3588</v>
      </c>
      <c r="F3181">
        <f>_xlfn.NUMBERVALUE(_xlfn.TEXTAFTER(Table2[[#This Row],[my new versions]]," ",-1))</f>
        <v>12673.550496858699</v>
      </c>
      <c r="G3181" t="str">
        <f>_xlfn.TEXTBEFORE(SUBSTITUTE(Table2[[#This Row],[my new versions]],"'","")," ")</f>
        <v>RXN-PAIL4Pt_en_rm_REV-SPONT</v>
      </c>
      <c r="H3181">
        <f>_xlfn.XLOOKUP(Table2[[#This Row],[name]],Table1[name],Table1[1/h],0)</f>
        <v>0</v>
      </c>
      <c r="I3181" t="b">
        <f>OR(Table2[[#This Row],[match]]=0,ROUNDUP(_xlfn.NUMBERVALUE(Table2[[#This Row],[match]]),4)=ROUNDUP(_xlfn.NUMBERVALUE(Table2[[#This Row],[1/h]]),4))</f>
        <v>1</v>
      </c>
    </row>
    <row r="3182" spans="5:9">
      <c r="E3182" t="s">
        <v>3589</v>
      </c>
      <c r="F3182">
        <f>_xlfn.NUMBERVALUE(_xlfn.TEXTAFTER(Table2[[#This Row],[my new versions]]," ",-1))</f>
        <v>15349.9971634048</v>
      </c>
      <c r="G3182" t="str">
        <f>_xlfn.TEXTBEFORE(SUBSTITUTE(Table2[[#This Row],[my new versions]],"'","")," ")</f>
        <v>RXN-PAILS_rm_FWD-rt6753</v>
      </c>
      <c r="H3182">
        <f>_xlfn.XLOOKUP(Table2[[#This Row],[name]],Table1[name],Table1[1/h],0)</f>
        <v>15349.997163404809</v>
      </c>
      <c r="I3182" t="b">
        <f>OR(Table2[[#This Row],[match]]=0,ROUNDUP(_xlfn.NUMBERVALUE(Table2[[#This Row],[match]]),4)=ROUNDUP(_xlfn.NUMBERVALUE(Table2[[#This Row],[1/h]]),4))</f>
        <v>1</v>
      </c>
    </row>
    <row r="3183" spans="5:9">
      <c r="E3183" t="s">
        <v>3590</v>
      </c>
      <c r="F3183">
        <f>_xlfn.NUMBERVALUE(_xlfn.TEXTAFTER(Table2[[#This Row],[my new versions]]," ",-1))</f>
        <v>12673.550496858699</v>
      </c>
      <c r="G3183" t="str">
        <f>_xlfn.TEXTBEFORE(SUBSTITUTE(Table2[[#This Row],[my new versions]],"'","")," ")</f>
        <v>RXN-PAILt_c_rm_FWD-SPONT</v>
      </c>
      <c r="H3183">
        <f>_xlfn.XLOOKUP(Table2[[#This Row],[name]],Table1[name],Table1[1/h],0)</f>
        <v>0</v>
      </c>
      <c r="I3183" t="b">
        <f>OR(Table2[[#This Row],[match]]=0,ROUNDUP(_xlfn.NUMBERVALUE(Table2[[#This Row],[match]]),4)=ROUNDUP(_xlfn.NUMBERVALUE(Table2[[#This Row],[1/h]]),4))</f>
        <v>1</v>
      </c>
    </row>
    <row r="3184" spans="5:9">
      <c r="E3184" t="s">
        <v>3591</v>
      </c>
      <c r="F3184">
        <f>_xlfn.NUMBERVALUE(_xlfn.TEXTAFTER(Table2[[#This Row],[my new versions]]," ",-1))</f>
        <v>12673.550496858699</v>
      </c>
      <c r="G3184" t="str">
        <f>_xlfn.TEXTBEFORE(SUBSTITUTE(Table2[[#This Row],[my new versions]],"'","")," ")</f>
        <v>RXN-PAILt_c_rm_REV-SPONT</v>
      </c>
      <c r="H3184">
        <f>_xlfn.XLOOKUP(Table2[[#This Row],[name]],Table1[name],Table1[1/h],0)</f>
        <v>0</v>
      </c>
      <c r="I3184" t="b">
        <f>OR(Table2[[#This Row],[match]]=0,ROUNDUP(_xlfn.NUMBERVALUE(Table2[[#This Row],[match]]),4)=ROUNDUP(_xlfn.NUMBERVALUE(Table2[[#This Row],[1/h]]),4))</f>
        <v>1</v>
      </c>
    </row>
    <row r="3185" spans="5:9">
      <c r="E3185" t="s">
        <v>3592</v>
      </c>
      <c r="F3185">
        <f>_xlfn.NUMBERVALUE(_xlfn.TEXTAFTER(Table2[[#This Row],[my new versions]]," ",-1))</f>
        <v>12673.550496858699</v>
      </c>
      <c r="G3185" t="str">
        <f>_xlfn.TEXTBEFORE(SUBSTITUTE(Table2[[#This Row],[my new versions]],"'","")," ")</f>
        <v>RXN-PAILt_en_rm_FWD-SPONT</v>
      </c>
      <c r="H3185">
        <f>_xlfn.XLOOKUP(Table2[[#This Row],[name]],Table1[name],Table1[1/h],0)</f>
        <v>0</v>
      </c>
      <c r="I3185" t="b">
        <f>OR(Table2[[#This Row],[match]]=0,ROUNDUP(_xlfn.NUMBERVALUE(Table2[[#This Row],[match]]),4)=ROUNDUP(_xlfn.NUMBERVALUE(Table2[[#This Row],[1/h]]),4))</f>
        <v>1</v>
      </c>
    </row>
    <row r="3186" spans="5:9">
      <c r="E3186" t="s">
        <v>3593</v>
      </c>
      <c r="F3186">
        <f>_xlfn.NUMBERVALUE(_xlfn.TEXTAFTER(Table2[[#This Row],[my new versions]]," ",-1))</f>
        <v>12673.550496858699</v>
      </c>
      <c r="G3186" t="str">
        <f>_xlfn.TEXTBEFORE(SUBSTITUTE(Table2[[#This Row],[my new versions]],"'","")," ")</f>
        <v>RXN-PAILt_en_rm_REV-SPONT</v>
      </c>
      <c r="H3186">
        <f>_xlfn.XLOOKUP(Table2[[#This Row],[name]],Table1[name],Table1[1/h],0)</f>
        <v>0</v>
      </c>
      <c r="I3186" t="b">
        <f>OR(Table2[[#This Row],[match]]=0,ROUNDUP(_xlfn.NUMBERVALUE(Table2[[#This Row],[match]]),4)=ROUNDUP(_xlfn.NUMBERVALUE(Table2[[#This Row],[1/h]]),4))</f>
        <v>1</v>
      </c>
    </row>
    <row r="3187" spans="5:9">
      <c r="E3187" t="s">
        <v>3594</v>
      </c>
      <c r="F3187">
        <f>_xlfn.NUMBERVALUE(_xlfn.TEXTAFTER(Table2[[#This Row],[my new versions]]," ",-1))</f>
        <v>12673.550496858699</v>
      </c>
      <c r="G3187" t="str">
        <f>_xlfn.TEXTBEFORE(SUBSTITUTE(Table2[[#This Row],[my new versions]],"'","")," ")</f>
        <v>RXN-PAILt_gm_rm_FWD-SPONT</v>
      </c>
      <c r="H3187">
        <f>_xlfn.XLOOKUP(Table2[[#This Row],[name]],Table1[name],Table1[1/h],0)</f>
        <v>0</v>
      </c>
      <c r="I3187" t="b">
        <f>OR(Table2[[#This Row],[match]]=0,ROUNDUP(_xlfn.NUMBERVALUE(Table2[[#This Row],[match]]),4)=ROUNDUP(_xlfn.NUMBERVALUE(Table2[[#This Row],[1/h]]),4))</f>
        <v>1</v>
      </c>
    </row>
    <row r="3188" spans="5:9">
      <c r="E3188" t="s">
        <v>3595</v>
      </c>
      <c r="F3188">
        <f>_xlfn.NUMBERVALUE(_xlfn.TEXTAFTER(Table2[[#This Row],[my new versions]]," ",-1))</f>
        <v>12673.550496858699</v>
      </c>
      <c r="G3188" t="str">
        <f>_xlfn.TEXTBEFORE(SUBSTITUTE(Table2[[#This Row],[my new versions]],"'","")," ")</f>
        <v>RXN-PAILt_gm_rm_REV-SPONT</v>
      </c>
      <c r="H3188">
        <f>_xlfn.XLOOKUP(Table2[[#This Row],[name]],Table1[name],Table1[1/h],0)</f>
        <v>0</v>
      </c>
      <c r="I3188" t="b">
        <f>OR(Table2[[#This Row],[match]]=0,ROUNDUP(_xlfn.NUMBERVALUE(Table2[[#This Row],[match]]),4)=ROUNDUP(_xlfn.NUMBERVALUE(Table2[[#This Row],[1/h]]),4))</f>
        <v>1</v>
      </c>
    </row>
    <row r="3189" spans="5:9">
      <c r="E3189" t="s">
        <v>3596</v>
      </c>
      <c r="F3189">
        <f>_xlfn.NUMBERVALUE(_xlfn.TEXTAFTER(Table2[[#This Row],[my new versions]]," ",-1))</f>
        <v>12673.550496858699</v>
      </c>
      <c r="G3189" t="str">
        <f>_xlfn.TEXTBEFORE(SUBSTITUTE(Table2[[#This Row],[my new versions]],"'","")," ")</f>
        <v>RXN-PAILt_n_rm_FWD-SPONT</v>
      </c>
      <c r="H3189">
        <f>_xlfn.XLOOKUP(Table2[[#This Row],[name]],Table1[name],Table1[1/h],0)</f>
        <v>0</v>
      </c>
      <c r="I3189" t="b">
        <f>OR(Table2[[#This Row],[match]]=0,ROUNDUP(_xlfn.NUMBERVALUE(Table2[[#This Row],[match]]),4)=ROUNDUP(_xlfn.NUMBERVALUE(Table2[[#This Row],[1/h]]),4))</f>
        <v>1</v>
      </c>
    </row>
    <row r="3190" spans="5:9">
      <c r="E3190" t="s">
        <v>3597</v>
      </c>
      <c r="F3190">
        <f>_xlfn.NUMBERVALUE(_xlfn.TEXTAFTER(Table2[[#This Row],[my new versions]]," ",-1))</f>
        <v>12673.550496858699</v>
      </c>
      <c r="G3190" t="str">
        <f>_xlfn.TEXTBEFORE(SUBSTITUTE(Table2[[#This Row],[my new versions]],"'","")," ")</f>
        <v>RXN-PAILt_n_rm_REV-SPONT</v>
      </c>
      <c r="H3190">
        <f>_xlfn.XLOOKUP(Table2[[#This Row],[name]],Table1[name],Table1[1/h],0)</f>
        <v>0</v>
      </c>
      <c r="I3190" t="b">
        <f>OR(Table2[[#This Row],[match]]=0,ROUNDUP(_xlfn.NUMBERVALUE(Table2[[#This Row],[match]]),4)=ROUNDUP(_xlfn.NUMBERVALUE(Table2[[#This Row],[1/h]]),4))</f>
        <v>1</v>
      </c>
    </row>
    <row r="3191" spans="5:9">
      <c r="E3191" t="s">
        <v>3598</v>
      </c>
      <c r="F3191">
        <f>_xlfn.NUMBERVALUE(_xlfn.TEXTAFTER(Table2[[#This Row],[my new versions]]," ",-1))</f>
        <v>12673.550496858699</v>
      </c>
      <c r="G3191" t="str">
        <f>_xlfn.TEXTBEFORE(SUBSTITUTE(Table2[[#This Row],[my new versions]],"'","")," ")</f>
        <v>RXN-PAILt_rm_vm_FWD-SPONT</v>
      </c>
      <c r="H3191">
        <f>_xlfn.XLOOKUP(Table2[[#This Row],[name]],Table1[name],Table1[1/h],0)</f>
        <v>0</v>
      </c>
      <c r="I3191" t="b">
        <f>OR(Table2[[#This Row],[match]]=0,ROUNDUP(_xlfn.NUMBERVALUE(Table2[[#This Row],[match]]),4)=ROUNDUP(_xlfn.NUMBERVALUE(Table2[[#This Row],[1/h]]),4))</f>
        <v>1</v>
      </c>
    </row>
    <row r="3192" spans="5:9">
      <c r="E3192" t="s">
        <v>3599</v>
      </c>
      <c r="F3192">
        <f>_xlfn.NUMBERVALUE(_xlfn.TEXTAFTER(Table2[[#This Row],[my new versions]]," ",-1))</f>
        <v>12673.550496858699</v>
      </c>
      <c r="G3192" t="str">
        <f>_xlfn.TEXTBEFORE(SUBSTITUTE(Table2[[#This Row],[my new versions]],"'","")," ")</f>
        <v>RXN-PAILt_rm_vm_REV-SPONT</v>
      </c>
      <c r="H3192">
        <f>_xlfn.XLOOKUP(Table2[[#This Row],[name]],Table1[name],Table1[1/h],0)</f>
        <v>0</v>
      </c>
      <c r="I3192" t="b">
        <f>OR(Table2[[#This Row],[match]]=0,ROUNDUP(_xlfn.NUMBERVALUE(Table2[[#This Row],[match]]),4)=ROUNDUP(_xlfn.NUMBERVALUE(Table2[[#This Row],[1/h]]),4))</f>
        <v>1</v>
      </c>
    </row>
    <row r="3193" spans="5:9">
      <c r="E3193" t="s">
        <v>3600</v>
      </c>
      <c r="F3193">
        <f>_xlfn.NUMBERVALUE(_xlfn.TEXTAFTER(Table2[[#This Row],[my new versions]]," ",-1))</f>
        <v>12673.550496858699</v>
      </c>
      <c r="G3193" t="str">
        <f>_xlfn.TEXTBEFORE(SUBSTITUTE(Table2[[#This Row],[my new versions]],"'","")," ")</f>
        <v>RXN-PAN4Pt_c_m_FWD-SPONT</v>
      </c>
      <c r="H3193">
        <f>_xlfn.XLOOKUP(Table2[[#This Row],[name]],Table1[name],Table1[1/h],0)</f>
        <v>0</v>
      </c>
      <c r="I3193" t="b">
        <f>OR(Table2[[#This Row],[match]]=0,ROUNDUP(_xlfn.NUMBERVALUE(Table2[[#This Row],[match]]),4)=ROUNDUP(_xlfn.NUMBERVALUE(Table2[[#This Row],[1/h]]),4))</f>
        <v>1</v>
      </c>
    </row>
    <row r="3194" spans="5:9">
      <c r="E3194" t="s">
        <v>3601</v>
      </c>
      <c r="F3194">
        <f>_xlfn.NUMBERVALUE(_xlfn.TEXTAFTER(Table2[[#This Row],[my new versions]]," ",-1))</f>
        <v>12673.550496858699</v>
      </c>
      <c r="G3194" t="str">
        <f>_xlfn.TEXTBEFORE(SUBSTITUTE(Table2[[#This Row],[my new versions]],"'","")," ")</f>
        <v>RXN-PAN4Pt_c_m_REV-SPONT</v>
      </c>
      <c r="H3194">
        <f>_xlfn.XLOOKUP(Table2[[#This Row],[name]],Table1[name],Table1[1/h],0)</f>
        <v>0</v>
      </c>
      <c r="I3194" t="b">
        <f>OR(Table2[[#This Row],[match]]=0,ROUNDUP(_xlfn.NUMBERVALUE(Table2[[#This Row],[match]]),4)=ROUNDUP(_xlfn.NUMBERVALUE(Table2[[#This Row],[1/h]]),4))</f>
        <v>1</v>
      </c>
    </row>
    <row r="3195" spans="5:9">
      <c r="E3195" t="s">
        <v>3602</v>
      </c>
      <c r="F3195">
        <f>_xlfn.NUMBERVALUE(_xlfn.TEXTAFTER(Table2[[#This Row],[my new versions]]," ",-1))</f>
        <v>12673.550496858699</v>
      </c>
      <c r="G3195" t="str">
        <f>_xlfn.TEXTBEFORE(SUBSTITUTE(Table2[[#This Row],[my new versions]],"'","")," ")</f>
        <v>RXN-PAP_rm_FWD-rt4117</v>
      </c>
      <c r="H3195">
        <f>_xlfn.XLOOKUP(Table2[[#This Row],[name]],Table1[name],Table1[1/h],0)</f>
        <v>0</v>
      </c>
      <c r="I3195" t="b">
        <f>OR(Table2[[#This Row],[match]]=0,ROUNDUP(_xlfn.NUMBERVALUE(Table2[[#This Row],[match]]),4)=ROUNDUP(_xlfn.NUMBERVALUE(Table2[[#This Row],[1/h]]),4))</f>
        <v>1</v>
      </c>
    </row>
    <row r="3196" spans="5:9">
      <c r="E3196" t="s">
        <v>3603</v>
      </c>
      <c r="F3196">
        <f>_xlfn.NUMBERVALUE(_xlfn.TEXTAFTER(Table2[[#This Row],[my new versions]]," ",-1))</f>
        <v>12673.550496858699</v>
      </c>
      <c r="G3196" t="str">
        <f>_xlfn.TEXTBEFORE(SUBSTITUTE(Table2[[#This Row],[my new versions]],"'","")," ")</f>
        <v>RXN-PAP_vm_FWD-rt4719</v>
      </c>
      <c r="H3196">
        <f>_xlfn.XLOOKUP(Table2[[#This Row],[name]],Table1[name],Table1[1/h],0)</f>
        <v>0</v>
      </c>
      <c r="I3196" t="b">
        <f>OR(Table2[[#This Row],[match]]=0,ROUNDUP(_xlfn.NUMBERVALUE(Table2[[#This Row],[match]]),4)=ROUNDUP(_xlfn.NUMBERVALUE(Table2[[#This Row],[1/h]]),4))</f>
        <v>1</v>
      </c>
    </row>
    <row r="3197" spans="5:9">
      <c r="E3197" t="s">
        <v>3604</v>
      </c>
      <c r="F3197">
        <f>_xlfn.NUMBERVALUE(_xlfn.TEXTAFTER(Table2[[#This Row],[my new versions]]," ",-1))</f>
        <v>57.032607295177499</v>
      </c>
      <c r="G3197" t="str">
        <f>_xlfn.TEXTBEFORE(SUBSTITUTE(Table2[[#This Row],[my new versions]],"'","")," ")</f>
        <v>RXN-PAPSR_c_FWD-MET16TRX1</v>
      </c>
      <c r="H3197">
        <f>_xlfn.XLOOKUP(Table2[[#This Row],[name]],Table1[name],Table1[1/h],0)</f>
        <v>57.032607295177201</v>
      </c>
      <c r="I3197" t="b">
        <f>OR(Table2[[#This Row],[match]]=0,ROUNDUP(_xlfn.NUMBERVALUE(Table2[[#This Row],[match]]),4)=ROUNDUP(_xlfn.NUMBERVALUE(Table2[[#This Row],[1/h]]),4))</f>
        <v>1</v>
      </c>
    </row>
    <row r="3198" spans="5:9">
      <c r="E3198" t="s">
        <v>3605</v>
      </c>
      <c r="F3198">
        <f>_xlfn.NUMBERVALUE(_xlfn.TEXTAFTER(Table2[[#This Row],[my new versions]]," ",-1))</f>
        <v>57.032607295177499</v>
      </c>
      <c r="G3198" t="str">
        <f>_xlfn.TEXTBEFORE(SUBSTITUTE(Table2[[#This Row],[my new versions]],"'","")," ")</f>
        <v>RXN-PAPSR_c_FWD-MET16TRX2</v>
      </c>
      <c r="H3198">
        <f>_xlfn.XLOOKUP(Table2[[#This Row],[name]],Table1[name],Table1[1/h],0)</f>
        <v>57.032607295177201</v>
      </c>
      <c r="I3198" t="b">
        <f>OR(Table2[[#This Row],[match]]=0,ROUNDUP(_xlfn.NUMBERVALUE(Table2[[#This Row],[match]]),4)=ROUNDUP(_xlfn.NUMBERVALUE(Table2[[#This Row],[1/h]]),4))</f>
        <v>1</v>
      </c>
    </row>
    <row r="3199" spans="5:9">
      <c r="E3199" t="s">
        <v>3606</v>
      </c>
      <c r="F3199">
        <f>_xlfn.NUMBERVALUE(_xlfn.TEXTAFTER(Table2[[#This Row],[my new versions]]," ",-1))</f>
        <v>12673.550496858699</v>
      </c>
      <c r="G3199" t="str">
        <f>_xlfn.TEXTBEFORE(SUBSTITUTE(Table2[[#This Row],[my new versions]],"'","")," ")</f>
        <v>RXN-PAPt_c_FWD-SPONT</v>
      </c>
      <c r="H3199">
        <f>_xlfn.XLOOKUP(Table2[[#This Row],[name]],Table1[name],Table1[1/h],0)</f>
        <v>0</v>
      </c>
      <c r="I3199" t="b">
        <f>OR(Table2[[#This Row],[match]]=0,ROUNDUP(_xlfn.NUMBERVALUE(Table2[[#This Row],[match]]),4)=ROUNDUP(_xlfn.NUMBERVALUE(Table2[[#This Row],[1/h]]),4))</f>
        <v>1</v>
      </c>
    </row>
    <row r="3200" spans="5:9">
      <c r="E3200" t="s">
        <v>3607</v>
      </c>
      <c r="F3200">
        <f>_xlfn.NUMBERVALUE(_xlfn.TEXTAFTER(Table2[[#This Row],[my new versions]]," ",-1))</f>
        <v>12673.550496858699</v>
      </c>
      <c r="G3200" t="str">
        <f>_xlfn.TEXTBEFORE(SUBSTITUTE(Table2[[#This Row],[my new versions]],"'","")," ")</f>
        <v>RXN-PAPt_c_REV-SPONT</v>
      </c>
      <c r="H3200">
        <f>_xlfn.XLOOKUP(Table2[[#This Row],[name]],Table1[name],Table1[1/h],0)</f>
        <v>0</v>
      </c>
      <c r="I3200" t="b">
        <f>OR(Table2[[#This Row],[match]]=0,ROUNDUP(_xlfn.NUMBERVALUE(Table2[[#This Row],[match]]),4)=ROUNDUP(_xlfn.NUMBERVALUE(Table2[[#This Row],[1/h]]),4))</f>
        <v>1</v>
      </c>
    </row>
    <row r="3201" spans="5:9">
      <c r="E3201" t="s">
        <v>3608</v>
      </c>
      <c r="F3201">
        <f>_xlfn.NUMBERVALUE(_xlfn.TEXTAFTER(Table2[[#This Row],[my new versions]]," ",-1))</f>
        <v>12673.550496858699</v>
      </c>
      <c r="G3201" t="str">
        <f>_xlfn.TEXTBEFORE(SUBSTITUTE(Table2[[#This Row],[my new versions]],"'","")," ")</f>
        <v>RXN-PAPt_c_m_FWD-UNKNOWN</v>
      </c>
      <c r="H3201">
        <f>_xlfn.XLOOKUP(Table2[[#This Row],[name]],Table1[name],Table1[1/h],0)</f>
        <v>0</v>
      </c>
      <c r="I3201" t="b">
        <f>OR(Table2[[#This Row],[match]]=0,ROUNDUP(_xlfn.NUMBERVALUE(Table2[[#This Row],[match]]),4)=ROUNDUP(_xlfn.NUMBERVALUE(Table2[[#This Row],[1/h]]),4))</f>
        <v>1</v>
      </c>
    </row>
    <row r="3202" spans="5:9">
      <c r="E3202" t="s">
        <v>3609</v>
      </c>
      <c r="F3202">
        <f>_xlfn.NUMBERVALUE(_xlfn.TEXTAFTER(Table2[[#This Row],[my new versions]]," ",-1))</f>
        <v>12673.550496858699</v>
      </c>
      <c r="G3202" t="str">
        <f>_xlfn.TEXTBEFORE(SUBSTITUTE(Table2[[#This Row],[my new versions]],"'","")," ")</f>
        <v>RXN-PAPt_c_m_REV-UNKNOWN</v>
      </c>
      <c r="H3202">
        <f>_xlfn.XLOOKUP(Table2[[#This Row],[name]],Table1[name],Table1[1/h],0)</f>
        <v>0</v>
      </c>
      <c r="I3202" t="b">
        <f>OR(Table2[[#This Row],[match]]=0,ROUNDUP(_xlfn.NUMBERVALUE(Table2[[#This Row],[match]]),4)=ROUNDUP(_xlfn.NUMBERVALUE(Table2[[#This Row],[1/h]]),4))</f>
        <v>1</v>
      </c>
    </row>
    <row r="3203" spans="5:9">
      <c r="E3203" t="s">
        <v>3610</v>
      </c>
      <c r="F3203">
        <f>_xlfn.NUMBERVALUE(_xlfn.TEXTAFTER(Table2[[#This Row],[my new versions]]," ",-1))</f>
        <v>12673.550496858699</v>
      </c>
      <c r="G3203" t="str">
        <f>_xlfn.TEXTBEFORE(SUBSTITUTE(Table2[[#This Row],[my new versions]],"'","")," ")</f>
        <v>RXN-PAt_en_rm_FWD-SPONT</v>
      </c>
      <c r="H3203">
        <f>_xlfn.XLOOKUP(Table2[[#This Row],[name]],Table1[name],Table1[1/h],0)</f>
        <v>0</v>
      </c>
      <c r="I3203" t="b">
        <f>OR(Table2[[#This Row],[match]]=0,ROUNDUP(_xlfn.NUMBERVALUE(Table2[[#This Row],[match]]),4)=ROUNDUP(_xlfn.NUMBERVALUE(Table2[[#This Row],[1/h]]),4))</f>
        <v>1</v>
      </c>
    </row>
    <row r="3204" spans="5:9">
      <c r="E3204" t="s">
        <v>3611</v>
      </c>
      <c r="F3204">
        <f>_xlfn.NUMBERVALUE(_xlfn.TEXTAFTER(Table2[[#This Row],[my new versions]]," ",-1))</f>
        <v>12673.550496858699</v>
      </c>
      <c r="G3204" t="str">
        <f>_xlfn.TEXTBEFORE(SUBSTITUTE(Table2[[#This Row],[my new versions]],"'","")," ")</f>
        <v>RXN-PAt_en_rm_REV-SPONT</v>
      </c>
      <c r="H3204">
        <f>_xlfn.XLOOKUP(Table2[[#This Row],[name]],Table1[name],Table1[1/h],0)</f>
        <v>0</v>
      </c>
      <c r="I3204" t="b">
        <f>OR(Table2[[#This Row],[match]]=0,ROUNDUP(_xlfn.NUMBERVALUE(Table2[[#This Row],[match]]),4)=ROUNDUP(_xlfn.NUMBERVALUE(Table2[[#This Row],[1/h]]),4))</f>
        <v>1</v>
      </c>
    </row>
    <row r="3205" spans="5:9">
      <c r="E3205" t="s">
        <v>3612</v>
      </c>
      <c r="F3205">
        <f>_xlfn.NUMBERVALUE(_xlfn.TEXTAFTER(Table2[[#This Row],[my new versions]]," ",-1))</f>
        <v>12673.550496858699</v>
      </c>
      <c r="G3205" t="str">
        <f>_xlfn.TEXTBEFORE(SUBSTITUTE(Table2[[#This Row],[my new versions]],"'","")," ")</f>
        <v>RXN-PAt_gm_rm_FWD-SPONT</v>
      </c>
      <c r="H3205">
        <f>_xlfn.XLOOKUP(Table2[[#This Row],[name]],Table1[name],Table1[1/h],0)</f>
        <v>0</v>
      </c>
      <c r="I3205" t="b">
        <f>OR(Table2[[#This Row],[match]]=0,ROUNDUP(_xlfn.NUMBERVALUE(Table2[[#This Row],[match]]),4)=ROUNDUP(_xlfn.NUMBERVALUE(Table2[[#This Row],[1/h]]),4))</f>
        <v>1</v>
      </c>
    </row>
    <row r="3206" spans="5:9">
      <c r="E3206" t="s">
        <v>3613</v>
      </c>
      <c r="F3206">
        <f>_xlfn.NUMBERVALUE(_xlfn.TEXTAFTER(Table2[[#This Row],[my new versions]]," ",-1))</f>
        <v>12673.550496858699</v>
      </c>
      <c r="G3206" t="str">
        <f>_xlfn.TEXTBEFORE(SUBSTITUTE(Table2[[#This Row],[my new versions]],"'","")," ")</f>
        <v>RXN-PAt_gm_rm_REV-SPONT</v>
      </c>
      <c r="H3206">
        <f>_xlfn.XLOOKUP(Table2[[#This Row],[name]],Table1[name],Table1[1/h],0)</f>
        <v>0</v>
      </c>
      <c r="I3206" t="b">
        <f>OR(Table2[[#This Row],[match]]=0,ROUNDUP(_xlfn.NUMBERVALUE(Table2[[#This Row],[match]]),4)=ROUNDUP(_xlfn.NUMBERVALUE(Table2[[#This Row],[1/h]]),4))</f>
        <v>1</v>
      </c>
    </row>
    <row r="3207" spans="5:9">
      <c r="E3207" t="s">
        <v>3614</v>
      </c>
      <c r="F3207">
        <f>_xlfn.NUMBERVALUE(_xlfn.TEXTAFTER(Table2[[#This Row],[my new versions]]," ",-1))</f>
        <v>12673.550496858699</v>
      </c>
      <c r="G3207" t="str">
        <f>_xlfn.TEXTBEFORE(SUBSTITUTE(Table2[[#This Row],[my new versions]],"'","")," ")</f>
        <v>RXN-PAt_l_rm_FWD-SPONT</v>
      </c>
      <c r="H3207">
        <f>_xlfn.XLOOKUP(Table2[[#This Row],[name]],Table1[name],Table1[1/h],0)</f>
        <v>0</v>
      </c>
      <c r="I3207" t="b">
        <f>OR(Table2[[#This Row],[match]]=0,ROUNDUP(_xlfn.NUMBERVALUE(Table2[[#This Row],[match]]),4)=ROUNDUP(_xlfn.NUMBERVALUE(Table2[[#This Row],[1/h]]),4))</f>
        <v>1</v>
      </c>
    </row>
    <row r="3208" spans="5:9">
      <c r="E3208" t="s">
        <v>3615</v>
      </c>
      <c r="F3208">
        <f>_xlfn.NUMBERVALUE(_xlfn.TEXTAFTER(Table2[[#This Row],[my new versions]]," ",-1))</f>
        <v>12673.550496858699</v>
      </c>
      <c r="G3208" t="str">
        <f>_xlfn.TEXTBEFORE(SUBSTITUTE(Table2[[#This Row],[my new versions]],"'","")," ")</f>
        <v>RXN-PAt_l_rm_REV-SPONT</v>
      </c>
      <c r="H3208">
        <f>_xlfn.XLOOKUP(Table2[[#This Row],[name]],Table1[name],Table1[1/h],0)</f>
        <v>0</v>
      </c>
      <c r="I3208" t="b">
        <f>OR(Table2[[#This Row],[match]]=0,ROUNDUP(_xlfn.NUMBERVALUE(Table2[[#This Row],[match]]),4)=ROUNDUP(_xlfn.NUMBERVALUE(Table2[[#This Row],[1/h]]),4))</f>
        <v>1</v>
      </c>
    </row>
    <row r="3209" spans="5:9">
      <c r="E3209" t="s">
        <v>3616</v>
      </c>
      <c r="F3209">
        <f>_xlfn.NUMBERVALUE(_xlfn.TEXTAFTER(Table2[[#This Row],[my new versions]]," ",-1))</f>
        <v>12673.550496858699</v>
      </c>
      <c r="G3209" t="str">
        <f>_xlfn.TEXTBEFORE(SUBSTITUTE(Table2[[#This Row],[my new versions]],"'","")," ")</f>
        <v>RXN-PAt_mm_rm_FWD-SPONT</v>
      </c>
      <c r="H3209">
        <f>_xlfn.XLOOKUP(Table2[[#This Row],[name]],Table1[name],Table1[1/h],0)</f>
        <v>0</v>
      </c>
      <c r="I3209" t="b">
        <f>OR(Table2[[#This Row],[match]]=0,ROUNDUP(_xlfn.NUMBERVALUE(Table2[[#This Row],[match]]),4)=ROUNDUP(_xlfn.NUMBERVALUE(Table2[[#This Row],[1/h]]),4))</f>
        <v>1</v>
      </c>
    </row>
    <row r="3210" spans="5:9">
      <c r="E3210" t="s">
        <v>3617</v>
      </c>
      <c r="F3210">
        <f>_xlfn.NUMBERVALUE(_xlfn.TEXTAFTER(Table2[[#This Row],[my new versions]]," ",-1))</f>
        <v>12673.550496858699</v>
      </c>
      <c r="G3210" t="str">
        <f>_xlfn.TEXTBEFORE(SUBSTITUTE(Table2[[#This Row],[my new versions]],"'","")," ")</f>
        <v>RXN-PAt_mm_rm_REV-SPONT</v>
      </c>
      <c r="H3210">
        <f>_xlfn.XLOOKUP(Table2[[#This Row],[name]],Table1[name],Table1[1/h],0)</f>
        <v>0</v>
      </c>
      <c r="I3210" t="b">
        <f>OR(Table2[[#This Row],[match]]=0,ROUNDUP(_xlfn.NUMBERVALUE(Table2[[#This Row],[match]]),4)=ROUNDUP(_xlfn.NUMBERVALUE(Table2[[#This Row],[1/h]]),4))</f>
        <v>1</v>
      </c>
    </row>
    <row r="3211" spans="5:9">
      <c r="E3211" t="s">
        <v>3618</v>
      </c>
      <c r="F3211">
        <f>_xlfn.NUMBERVALUE(_xlfn.TEXTAFTER(Table2[[#This Row],[my new versions]]," ",-1))</f>
        <v>12673.550496858699</v>
      </c>
      <c r="G3211" t="str">
        <f>_xlfn.TEXTBEFORE(SUBSTITUTE(Table2[[#This Row],[my new versions]],"'","")," ")</f>
        <v>RXN-PAt_rm_vm_FWD-SPONT</v>
      </c>
      <c r="H3211">
        <f>_xlfn.XLOOKUP(Table2[[#This Row],[name]],Table1[name],Table1[1/h],0)</f>
        <v>0</v>
      </c>
      <c r="I3211" t="b">
        <f>OR(Table2[[#This Row],[match]]=0,ROUNDUP(_xlfn.NUMBERVALUE(Table2[[#This Row],[match]]),4)=ROUNDUP(_xlfn.NUMBERVALUE(Table2[[#This Row],[1/h]]),4))</f>
        <v>1</v>
      </c>
    </row>
    <row r="3212" spans="5:9">
      <c r="E3212" t="s">
        <v>3619</v>
      </c>
      <c r="F3212">
        <f>_xlfn.NUMBERVALUE(_xlfn.TEXTAFTER(Table2[[#This Row],[my new versions]]," ",-1))</f>
        <v>12673.550496858699</v>
      </c>
      <c r="G3212" t="str">
        <f>_xlfn.TEXTBEFORE(SUBSTITUTE(Table2[[#This Row],[my new versions]],"'","")," ")</f>
        <v>RXN-PAt_rm_vm_REV-SPONT</v>
      </c>
      <c r="H3212">
        <f>_xlfn.XLOOKUP(Table2[[#This Row],[name]],Table1[name],Table1[1/h],0)</f>
        <v>0</v>
      </c>
      <c r="I3212" t="b">
        <f>OR(Table2[[#This Row],[match]]=0,ROUNDUP(_xlfn.NUMBERVALUE(Table2[[#This Row],[match]]),4)=ROUNDUP(_xlfn.NUMBERVALUE(Table2[[#This Row],[1/h]]),4))</f>
        <v>1</v>
      </c>
    </row>
    <row r="3213" spans="5:9">
      <c r="E3213" t="s">
        <v>3620</v>
      </c>
      <c r="F3213">
        <f>_xlfn.NUMBERVALUE(_xlfn.TEXTAFTER(Table2[[#This Row],[my new versions]]," ",-1))</f>
        <v>12673.550496858699</v>
      </c>
      <c r="G3213" t="str">
        <f>_xlfn.TEXTBEFORE(SUBSTITUTE(Table2[[#This Row],[my new versions]],"'","")," ")</f>
        <v>RXN-PBAL_c_FWD-rt2107</v>
      </c>
      <c r="H3213">
        <f>_xlfn.XLOOKUP(Table2[[#This Row],[name]],Table1[name],Table1[1/h],0)</f>
        <v>0</v>
      </c>
      <c r="I3213" t="b">
        <f>OR(Table2[[#This Row],[match]]=0,ROUNDUP(_xlfn.NUMBERVALUE(Table2[[#This Row],[match]]),4)=ROUNDUP(_xlfn.NUMBERVALUE(Table2[[#This Row],[1/h]]),4))</f>
        <v>1</v>
      </c>
    </row>
    <row r="3214" spans="5:9">
      <c r="E3214" t="s">
        <v>3621</v>
      </c>
      <c r="F3214">
        <f>_xlfn.NUMBERVALUE(_xlfn.TEXTAFTER(Table2[[#This Row],[my new versions]]," ",-1))</f>
        <v>2819.7618579403802</v>
      </c>
      <c r="G3214" t="str">
        <f>_xlfn.TEXTBEFORE(SUBSTITUTE(Table2[[#This Row],[my new versions]],"'","")," ")</f>
        <v>RXN-PC_c_FWD-rt7325</v>
      </c>
      <c r="H3214">
        <f>_xlfn.XLOOKUP(Table2[[#This Row],[name]],Table1[name],Table1[1/h],0)</f>
        <v>2819.7618579403775</v>
      </c>
      <c r="I3214" t="b">
        <f>OR(Table2[[#This Row],[match]]=0,ROUNDUP(_xlfn.NUMBERVALUE(Table2[[#This Row],[match]]),4)=ROUNDUP(_xlfn.NUMBERVALUE(Table2[[#This Row],[1/h]]),4))</f>
        <v>1</v>
      </c>
    </row>
    <row r="3215" spans="5:9">
      <c r="E3215" t="s">
        <v>3622</v>
      </c>
      <c r="F3215">
        <f>_xlfn.NUMBERVALUE(_xlfn.TEXTAFTER(Table2[[#This Row],[my new versions]]," ",-1))</f>
        <v>2819.7618579403802</v>
      </c>
      <c r="G3215" t="str">
        <f>_xlfn.TEXTBEFORE(SUBSTITUTE(Table2[[#This Row],[my new versions]],"'","")," ")</f>
        <v>RXN-PC_c_FWD-rt8262</v>
      </c>
      <c r="H3215">
        <f>_xlfn.XLOOKUP(Table2[[#This Row],[name]],Table1[name],Table1[1/h],0)</f>
        <v>2819.7618579403775</v>
      </c>
      <c r="I3215" t="b">
        <f>OR(Table2[[#This Row],[match]]=0,ROUNDUP(_xlfn.NUMBERVALUE(Table2[[#This Row],[match]]),4)=ROUNDUP(_xlfn.NUMBERVALUE(Table2[[#This Row],[1/h]]),4))</f>
        <v>1</v>
      </c>
    </row>
    <row r="3216" spans="5:9">
      <c r="E3216" t="s">
        <v>3623</v>
      </c>
      <c r="F3216">
        <f>_xlfn.NUMBERVALUE(_xlfn.TEXTAFTER(Table2[[#This Row],[my new versions]]," ",-1))</f>
        <v>12673.550496858699</v>
      </c>
      <c r="G3216" t="str">
        <f>_xlfn.TEXTBEFORE(SUBSTITUTE(Table2[[#This Row],[my new versions]],"'","")," ")</f>
        <v>RXN-PCLAD_c_FWD-rt4548</v>
      </c>
      <c r="H3216">
        <f>_xlfn.XLOOKUP(Table2[[#This Row],[name]],Table1[name],Table1[1/h],0)</f>
        <v>0</v>
      </c>
      <c r="I3216" t="b">
        <f>OR(Table2[[#This Row],[match]]=0,ROUNDUP(_xlfn.NUMBERVALUE(Table2[[#This Row],[match]]),4)=ROUNDUP(_xlfn.NUMBERVALUE(Table2[[#This Row],[1/h]]),4))</f>
        <v>1</v>
      </c>
    </row>
    <row r="3217" spans="5:9">
      <c r="E3217" t="s">
        <v>3624</v>
      </c>
      <c r="F3217">
        <f>_xlfn.NUMBERVALUE(_xlfn.TEXTAFTER(Table2[[#This Row],[my new versions]]," ",-1))</f>
        <v>12673.550496858699</v>
      </c>
      <c r="G3217" t="str">
        <f>_xlfn.TEXTBEFORE(SUBSTITUTE(Table2[[#This Row],[my new versions]],"'","")," ")</f>
        <v>RXN-PCLAD_c_REV-rt4548</v>
      </c>
      <c r="H3217">
        <f>_xlfn.XLOOKUP(Table2[[#This Row],[name]],Table1[name],Table1[1/h],0)</f>
        <v>0</v>
      </c>
      <c r="I3217" t="b">
        <f>OR(Table2[[#This Row],[match]]=0,ROUNDUP(_xlfn.NUMBERVALUE(Table2[[#This Row],[match]]),4)=ROUNDUP(_xlfn.NUMBERVALUE(Table2[[#This Row],[1/h]]),4))</f>
        <v>1</v>
      </c>
    </row>
    <row r="3218" spans="5:9">
      <c r="E3218" t="s">
        <v>3625</v>
      </c>
      <c r="F3218">
        <f>_xlfn.NUMBERVALUE(_xlfn.TEXTAFTER(Table2[[#This Row],[my new versions]]," ",-1))</f>
        <v>12673.550496858699</v>
      </c>
      <c r="G3218" t="str">
        <f>_xlfn.TEXTBEFORE(SUBSTITUTE(Table2[[#This Row],[my new versions]],"'","")," ")</f>
        <v>RXN-PCOATA140_c_FWD-UNKNOWN</v>
      </c>
      <c r="H3218">
        <f>_xlfn.XLOOKUP(Table2[[#This Row],[name]],Table1[name],Table1[1/h],0)</f>
        <v>0</v>
      </c>
      <c r="I3218" t="b">
        <f>OR(Table2[[#This Row],[match]]=0,ROUNDUP(_xlfn.NUMBERVALUE(Table2[[#This Row],[match]]),4)=ROUNDUP(_xlfn.NUMBERVALUE(Table2[[#This Row],[1/h]]),4))</f>
        <v>1</v>
      </c>
    </row>
    <row r="3219" spans="5:9">
      <c r="E3219" t="s">
        <v>3626</v>
      </c>
      <c r="F3219">
        <f>_xlfn.NUMBERVALUE(_xlfn.TEXTAFTER(Table2[[#This Row],[my new versions]]," ",-1))</f>
        <v>12673.550496858699</v>
      </c>
      <c r="G3219" t="str">
        <f>_xlfn.TEXTBEFORE(SUBSTITUTE(Table2[[#This Row],[my new versions]],"'","")," ")</f>
        <v>RXN-PCOATA140_c_REV-UNKNOWN</v>
      </c>
      <c r="H3219">
        <f>_xlfn.XLOOKUP(Table2[[#This Row],[name]],Table1[name],Table1[1/h],0)</f>
        <v>0</v>
      </c>
      <c r="I3219" t="b">
        <f>OR(Table2[[#This Row],[match]]=0,ROUNDUP(_xlfn.NUMBERVALUE(Table2[[#This Row],[match]]),4)=ROUNDUP(_xlfn.NUMBERVALUE(Table2[[#This Row],[1/h]]),4))</f>
        <v>1</v>
      </c>
    </row>
    <row r="3220" spans="5:9">
      <c r="E3220" t="s">
        <v>3627</v>
      </c>
      <c r="F3220">
        <f>_xlfn.NUMBERVALUE(_xlfn.TEXTAFTER(Table2[[#This Row],[my new versions]]," ",-1))</f>
        <v>12673.550496858699</v>
      </c>
      <c r="G3220" t="str">
        <f>_xlfn.TEXTBEFORE(SUBSTITUTE(Table2[[#This Row],[my new versions]],"'","")," ")</f>
        <v>RXN-PCOATA160_c_FWD-rt0302</v>
      </c>
      <c r="H3220">
        <f>_xlfn.XLOOKUP(Table2[[#This Row],[name]],Table1[name],Table1[1/h],0)</f>
        <v>0</v>
      </c>
      <c r="I3220" t="b">
        <f>OR(Table2[[#This Row],[match]]=0,ROUNDUP(_xlfn.NUMBERVALUE(Table2[[#This Row],[match]]),4)=ROUNDUP(_xlfn.NUMBERVALUE(Table2[[#This Row],[1/h]]),4))</f>
        <v>1</v>
      </c>
    </row>
    <row r="3221" spans="5:9">
      <c r="E3221" t="s">
        <v>3628</v>
      </c>
      <c r="F3221">
        <f>_xlfn.NUMBERVALUE(_xlfn.TEXTAFTER(Table2[[#This Row],[my new versions]]," ",-1))</f>
        <v>12673.550496858699</v>
      </c>
      <c r="G3221" t="str">
        <f>_xlfn.TEXTBEFORE(SUBSTITUTE(Table2[[#This Row],[my new versions]],"'","")," ")</f>
        <v>RXN-PCOATA160_c_REV-rt0302</v>
      </c>
      <c r="H3221">
        <f>_xlfn.XLOOKUP(Table2[[#This Row],[name]],Table1[name],Table1[1/h],0)</f>
        <v>0</v>
      </c>
      <c r="I3221" t="b">
        <f>OR(Table2[[#This Row],[match]]=0,ROUNDUP(_xlfn.NUMBERVALUE(Table2[[#This Row],[match]]),4)=ROUNDUP(_xlfn.NUMBERVALUE(Table2[[#This Row],[1/h]]),4))</f>
        <v>1</v>
      </c>
    </row>
    <row r="3222" spans="5:9">
      <c r="E3222" t="s">
        <v>3629</v>
      </c>
      <c r="F3222">
        <f>_xlfn.NUMBERVALUE(_xlfn.TEXTAFTER(Table2[[#This Row],[my new versions]]," ",-1))</f>
        <v>12673.550496858699</v>
      </c>
      <c r="G3222" t="str">
        <f>_xlfn.TEXTBEFORE(SUBSTITUTE(Table2[[#This Row],[my new versions]],"'","")," ")</f>
        <v>RXN-PCOATA180_c_FWD-rt0302</v>
      </c>
      <c r="H3222">
        <f>_xlfn.XLOOKUP(Table2[[#This Row],[name]],Table1[name],Table1[1/h],0)</f>
        <v>0</v>
      </c>
      <c r="I3222" t="b">
        <f>OR(Table2[[#This Row],[match]]=0,ROUNDUP(_xlfn.NUMBERVALUE(Table2[[#This Row],[match]]),4)=ROUNDUP(_xlfn.NUMBERVALUE(Table2[[#This Row],[1/h]]),4))</f>
        <v>1</v>
      </c>
    </row>
    <row r="3223" spans="5:9">
      <c r="E3223" t="s">
        <v>3630</v>
      </c>
      <c r="F3223">
        <f>_xlfn.NUMBERVALUE(_xlfn.TEXTAFTER(Table2[[#This Row],[my new versions]]," ",-1))</f>
        <v>12673.550496858699</v>
      </c>
      <c r="G3223" t="str">
        <f>_xlfn.TEXTBEFORE(SUBSTITUTE(Table2[[#This Row],[my new versions]],"'","")," ")</f>
        <v>RXN-PCOATA180_c_REV-rt0302</v>
      </c>
      <c r="H3223">
        <f>_xlfn.XLOOKUP(Table2[[#This Row],[name]],Table1[name],Table1[1/h],0)</f>
        <v>0</v>
      </c>
      <c r="I3223" t="b">
        <f>OR(Table2[[#This Row],[match]]=0,ROUNDUP(_xlfn.NUMBERVALUE(Table2[[#This Row],[match]]),4)=ROUNDUP(_xlfn.NUMBERVALUE(Table2[[#This Row],[1/h]]),4))</f>
        <v>1</v>
      </c>
    </row>
    <row r="3224" spans="5:9">
      <c r="E3224" t="s">
        <v>3631</v>
      </c>
      <c r="F3224">
        <f>_xlfn.NUMBERVALUE(_xlfn.TEXTAFTER(Table2[[#This Row],[my new versions]]," ",-1))</f>
        <v>12673.550496858699</v>
      </c>
      <c r="G3224" t="str">
        <f>_xlfn.TEXTBEFORE(SUBSTITUTE(Table2[[#This Row],[my new versions]],"'","")," ")</f>
        <v>RXN-PCt_c_rm_FWD-SPONT</v>
      </c>
      <c r="H3224">
        <f>_xlfn.XLOOKUP(Table2[[#This Row],[name]],Table1[name],Table1[1/h],0)</f>
        <v>0</v>
      </c>
      <c r="I3224" t="b">
        <f>OR(Table2[[#This Row],[match]]=0,ROUNDUP(_xlfn.NUMBERVALUE(Table2[[#This Row],[match]]),4)=ROUNDUP(_xlfn.NUMBERVALUE(Table2[[#This Row],[1/h]]),4))</f>
        <v>1</v>
      </c>
    </row>
    <row r="3225" spans="5:9">
      <c r="E3225" t="s">
        <v>3632</v>
      </c>
      <c r="F3225">
        <f>_xlfn.NUMBERVALUE(_xlfn.TEXTAFTER(Table2[[#This Row],[my new versions]]," ",-1))</f>
        <v>12673.550496858699</v>
      </c>
      <c r="G3225" t="str">
        <f>_xlfn.TEXTBEFORE(SUBSTITUTE(Table2[[#This Row],[my new versions]],"'","")," ")</f>
        <v>RXN-PCt_c_rm_REV-SPONT</v>
      </c>
      <c r="H3225">
        <f>_xlfn.XLOOKUP(Table2[[#This Row],[name]],Table1[name],Table1[1/h],0)</f>
        <v>0</v>
      </c>
      <c r="I3225" t="b">
        <f>OR(Table2[[#This Row],[match]]=0,ROUNDUP(_xlfn.NUMBERVALUE(Table2[[#This Row],[match]]),4)=ROUNDUP(_xlfn.NUMBERVALUE(Table2[[#This Row],[1/h]]),4))</f>
        <v>1</v>
      </c>
    </row>
    <row r="3226" spans="5:9">
      <c r="E3226" t="s">
        <v>3633</v>
      </c>
      <c r="F3226">
        <f>_xlfn.NUMBERVALUE(_xlfn.TEXTAFTER(Table2[[#This Row],[my new versions]]," ",-1))</f>
        <v>12673.550496858699</v>
      </c>
      <c r="G3226" t="str">
        <f>_xlfn.TEXTBEFORE(SUBSTITUTE(Table2[[#This Row],[my new versions]],"'","")," ")</f>
        <v>RXN-PCt_en_rm_FWD-SPONT</v>
      </c>
      <c r="H3226">
        <f>_xlfn.XLOOKUP(Table2[[#This Row],[name]],Table1[name],Table1[1/h],0)</f>
        <v>0</v>
      </c>
      <c r="I3226" t="b">
        <f>OR(Table2[[#This Row],[match]]=0,ROUNDUP(_xlfn.NUMBERVALUE(Table2[[#This Row],[match]]),4)=ROUNDUP(_xlfn.NUMBERVALUE(Table2[[#This Row],[1/h]]),4))</f>
        <v>1</v>
      </c>
    </row>
    <row r="3227" spans="5:9">
      <c r="E3227" t="s">
        <v>3634</v>
      </c>
      <c r="F3227">
        <f>_xlfn.NUMBERVALUE(_xlfn.TEXTAFTER(Table2[[#This Row],[my new versions]]," ",-1))</f>
        <v>12673.550496858699</v>
      </c>
      <c r="G3227" t="str">
        <f>_xlfn.TEXTBEFORE(SUBSTITUTE(Table2[[#This Row],[my new versions]],"'","")," ")</f>
        <v>RXN-PCt_en_rm_REV-SPONT</v>
      </c>
      <c r="H3227">
        <f>_xlfn.XLOOKUP(Table2[[#This Row],[name]],Table1[name],Table1[1/h],0)</f>
        <v>0</v>
      </c>
      <c r="I3227" t="b">
        <f>OR(Table2[[#This Row],[match]]=0,ROUNDUP(_xlfn.NUMBERVALUE(Table2[[#This Row],[match]]),4)=ROUNDUP(_xlfn.NUMBERVALUE(Table2[[#This Row],[1/h]]),4))</f>
        <v>1</v>
      </c>
    </row>
    <row r="3228" spans="5:9">
      <c r="E3228" t="s">
        <v>3635</v>
      </c>
      <c r="F3228">
        <f>_xlfn.NUMBERVALUE(_xlfn.TEXTAFTER(Table2[[#This Row],[my new versions]]," ",-1))</f>
        <v>12673.550496858699</v>
      </c>
      <c r="G3228" t="str">
        <f>_xlfn.TEXTBEFORE(SUBSTITUTE(Table2[[#This Row],[my new versions]],"'","")," ")</f>
        <v>RXN-PCt_l_rm_FWD-SPONT</v>
      </c>
      <c r="H3228">
        <f>_xlfn.XLOOKUP(Table2[[#This Row],[name]],Table1[name],Table1[1/h],0)</f>
        <v>0</v>
      </c>
      <c r="I3228" t="b">
        <f>OR(Table2[[#This Row],[match]]=0,ROUNDUP(_xlfn.NUMBERVALUE(Table2[[#This Row],[match]]),4)=ROUNDUP(_xlfn.NUMBERVALUE(Table2[[#This Row],[1/h]]),4))</f>
        <v>1</v>
      </c>
    </row>
    <row r="3229" spans="5:9">
      <c r="E3229" t="s">
        <v>3636</v>
      </c>
      <c r="F3229">
        <f>_xlfn.NUMBERVALUE(_xlfn.TEXTAFTER(Table2[[#This Row],[my new versions]]," ",-1))</f>
        <v>12673.550496858699</v>
      </c>
      <c r="G3229" t="str">
        <f>_xlfn.TEXTBEFORE(SUBSTITUTE(Table2[[#This Row],[my new versions]],"'","")," ")</f>
        <v>RXN-PCt_l_rm_REV-SPONT</v>
      </c>
      <c r="H3229">
        <f>_xlfn.XLOOKUP(Table2[[#This Row],[name]],Table1[name],Table1[1/h],0)</f>
        <v>0</v>
      </c>
      <c r="I3229" t="b">
        <f>OR(Table2[[#This Row],[match]]=0,ROUNDUP(_xlfn.NUMBERVALUE(Table2[[#This Row],[match]]),4)=ROUNDUP(_xlfn.NUMBERVALUE(Table2[[#This Row],[1/h]]),4))</f>
        <v>1</v>
      </c>
    </row>
    <row r="3230" spans="5:9">
      <c r="E3230" t="s">
        <v>3637</v>
      </c>
      <c r="F3230">
        <f>_xlfn.NUMBERVALUE(_xlfn.TEXTAFTER(Table2[[#This Row],[my new versions]]," ",-1))</f>
        <v>12673.550496858699</v>
      </c>
      <c r="G3230" t="str">
        <f>_xlfn.TEXTBEFORE(SUBSTITUTE(Table2[[#This Row],[my new versions]],"'","")," ")</f>
        <v>RXN-PCt_mm_rm_FWD-SPONT</v>
      </c>
      <c r="H3230">
        <f>_xlfn.XLOOKUP(Table2[[#This Row],[name]],Table1[name],Table1[1/h],0)</f>
        <v>0</v>
      </c>
      <c r="I3230" t="b">
        <f>OR(Table2[[#This Row],[match]]=0,ROUNDUP(_xlfn.NUMBERVALUE(Table2[[#This Row],[match]]),4)=ROUNDUP(_xlfn.NUMBERVALUE(Table2[[#This Row],[1/h]]),4))</f>
        <v>1</v>
      </c>
    </row>
    <row r="3231" spans="5:9">
      <c r="E3231" t="s">
        <v>3638</v>
      </c>
      <c r="F3231">
        <f>_xlfn.NUMBERVALUE(_xlfn.TEXTAFTER(Table2[[#This Row],[my new versions]]," ",-1))</f>
        <v>12673.550496858699</v>
      </c>
      <c r="G3231" t="str">
        <f>_xlfn.TEXTBEFORE(SUBSTITUTE(Table2[[#This Row],[my new versions]],"'","")," ")</f>
        <v>RXN-PCt_mm_rm_REV-SPONT</v>
      </c>
      <c r="H3231">
        <f>_xlfn.XLOOKUP(Table2[[#This Row],[name]],Table1[name],Table1[1/h],0)</f>
        <v>0</v>
      </c>
      <c r="I3231" t="b">
        <f>OR(Table2[[#This Row],[match]]=0,ROUNDUP(_xlfn.NUMBERVALUE(Table2[[#This Row],[match]]),4)=ROUNDUP(_xlfn.NUMBERVALUE(Table2[[#This Row],[1/h]]),4))</f>
        <v>1</v>
      </c>
    </row>
    <row r="3232" spans="5:9">
      <c r="E3232" t="s">
        <v>3639</v>
      </c>
      <c r="F3232">
        <f>_xlfn.NUMBERVALUE(_xlfn.TEXTAFTER(Table2[[#This Row],[my new versions]]," ",-1))</f>
        <v>12673.550496858699</v>
      </c>
      <c r="G3232" t="str">
        <f>_xlfn.TEXTBEFORE(SUBSTITUTE(Table2[[#This Row],[my new versions]],"'","")," ")</f>
        <v>RXN-PDAGATpc_rm_FWD-rt8109</v>
      </c>
      <c r="H3232">
        <f>_xlfn.XLOOKUP(Table2[[#This Row],[name]],Table1[name],Table1[1/h],0)</f>
        <v>0</v>
      </c>
      <c r="I3232" t="b">
        <f>OR(Table2[[#This Row],[match]]=0,ROUNDUP(_xlfn.NUMBERVALUE(Table2[[#This Row],[match]]),4)=ROUNDUP(_xlfn.NUMBERVALUE(Table2[[#This Row],[1/h]]),4))</f>
        <v>1</v>
      </c>
    </row>
    <row r="3233" spans="5:9">
      <c r="E3233" t="s">
        <v>3640</v>
      </c>
      <c r="F3233">
        <f>_xlfn.NUMBERVALUE(_xlfn.TEXTAFTER(Table2[[#This Row],[my new versions]]," ",-1))</f>
        <v>13786.314199353401</v>
      </c>
      <c r="G3233" t="str">
        <f>_xlfn.TEXTBEFORE(SUBSTITUTE(Table2[[#This Row],[my new versions]],"'","")," ")</f>
        <v>RXN-PDAGATpc_rm_REV-rt8109</v>
      </c>
      <c r="H3233">
        <f>_xlfn.XLOOKUP(Table2[[#This Row],[name]],Table1[name],Table1[1/h],0)</f>
        <v>13786.314199353395</v>
      </c>
      <c r="I3233" t="b">
        <f>OR(Table2[[#This Row],[match]]=0,ROUNDUP(_xlfn.NUMBERVALUE(Table2[[#This Row],[match]]),4)=ROUNDUP(_xlfn.NUMBERVALUE(Table2[[#This Row],[1/h]]),4))</f>
        <v>1</v>
      </c>
    </row>
    <row r="3234" spans="5:9">
      <c r="E3234" t="s">
        <v>3641</v>
      </c>
      <c r="F3234">
        <f>_xlfn.NUMBERVALUE(_xlfn.TEXTAFTER(Table2[[#This Row],[my new versions]]," ",-1))</f>
        <v>12673.550496858699</v>
      </c>
      <c r="G3234" t="str">
        <f>_xlfn.TEXTBEFORE(SUBSTITUTE(Table2[[#This Row],[my new versions]],"'","")," ")</f>
        <v>RXN-PDAGATpe_rm_FWD-rt8109</v>
      </c>
      <c r="H3234">
        <f>_xlfn.XLOOKUP(Table2[[#This Row],[name]],Table1[name],Table1[1/h],0)</f>
        <v>0</v>
      </c>
      <c r="I3234" t="b">
        <f>OR(Table2[[#This Row],[match]]=0,ROUNDUP(_xlfn.NUMBERVALUE(Table2[[#This Row],[match]]),4)=ROUNDUP(_xlfn.NUMBERVALUE(Table2[[#This Row],[1/h]]),4))</f>
        <v>1</v>
      </c>
    </row>
    <row r="3235" spans="5:9">
      <c r="E3235" t="s">
        <v>3642</v>
      </c>
      <c r="F3235">
        <f>_xlfn.NUMBERVALUE(_xlfn.TEXTAFTER(Table2[[#This Row],[my new versions]]," ",-1))</f>
        <v>12673.550496858699</v>
      </c>
      <c r="G3235" t="str">
        <f>_xlfn.TEXTBEFORE(SUBSTITUTE(Table2[[#This Row],[my new versions]],"'","")," ")</f>
        <v>RXN-PDAGATpe_rm_REV-rt8109</v>
      </c>
      <c r="H3235">
        <f>_xlfn.XLOOKUP(Table2[[#This Row],[name]],Table1[name],Table1[1/h],0)</f>
        <v>0</v>
      </c>
      <c r="I3235" t="b">
        <f>OR(Table2[[#This Row],[match]]=0,ROUNDUP(_xlfn.NUMBERVALUE(Table2[[#This Row],[match]]),4)=ROUNDUP(_xlfn.NUMBERVALUE(Table2[[#This Row],[1/h]]),4))</f>
        <v>1</v>
      </c>
    </row>
    <row r="3236" spans="5:9">
      <c r="E3236" t="s">
        <v>3643</v>
      </c>
      <c r="F3236">
        <f>_xlfn.NUMBERVALUE(_xlfn.TEXTAFTER(Table2[[#This Row],[my new versions]]," ",-1))</f>
        <v>12673.550496858699</v>
      </c>
      <c r="G3236" t="str">
        <f>_xlfn.TEXTBEFORE(SUBSTITUTE(Table2[[#This Row],[my new versions]],"'","")," ")</f>
        <v>RXN-PDE1_c_FWD-rt3419</v>
      </c>
      <c r="H3236">
        <f>_xlfn.XLOOKUP(Table2[[#This Row],[name]],Table1[name],Table1[1/h],0)</f>
        <v>0</v>
      </c>
      <c r="I3236" t="b">
        <f>OR(Table2[[#This Row],[match]]=0,ROUNDUP(_xlfn.NUMBERVALUE(Table2[[#This Row],[match]]),4)=ROUNDUP(_xlfn.NUMBERVALUE(Table2[[#This Row],[1/h]]),4))</f>
        <v>1</v>
      </c>
    </row>
    <row r="3237" spans="5:9">
      <c r="E3237" t="s">
        <v>3644</v>
      </c>
      <c r="F3237">
        <f>_xlfn.NUMBERVALUE(_xlfn.TEXTAFTER(Table2[[#This Row],[my new versions]]," ",-1))</f>
        <v>12673.550496858699</v>
      </c>
      <c r="G3237" t="str">
        <f>_xlfn.TEXTBEFORE(SUBSTITUTE(Table2[[#This Row],[my new versions]],"'","")," ")</f>
        <v>RXN-PDE1_c_FWD-rt5322</v>
      </c>
      <c r="H3237">
        <f>_xlfn.XLOOKUP(Table2[[#This Row],[name]],Table1[name],Table1[1/h],0)</f>
        <v>0</v>
      </c>
      <c r="I3237" t="b">
        <f>OR(Table2[[#This Row],[match]]=0,ROUNDUP(_xlfn.NUMBERVALUE(Table2[[#This Row],[match]]),4)=ROUNDUP(_xlfn.NUMBERVALUE(Table2[[#This Row],[1/h]]),4))</f>
        <v>1</v>
      </c>
    </row>
    <row r="3238" spans="5:9">
      <c r="E3238" t="s">
        <v>3645</v>
      </c>
      <c r="F3238">
        <f>_xlfn.NUMBERVALUE(_xlfn.TEXTAFTER(Table2[[#This Row],[my new versions]]," ",-1))</f>
        <v>12673.550496858699</v>
      </c>
      <c r="G3238" t="str">
        <f>_xlfn.TEXTBEFORE(SUBSTITUTE(Table2[[#This Row],[my new versions]],"'","")," ")</f>
        <v>RXN-PDE2_c_FWD-rt3419</v>
      </c>
      <c r="H3238">
        <f>_xlfn.XLOOKUP(Table2[[#This Row],[name]],Table1[name],Table1[1/h],0)</f>
        <v>0</v>
      </c>
      <c r="I3238" t="b">
        <f>OR(Table2[[#This Row],[match]]=0,ROUNDUP(_xlfn.NUMBERVALUE(Table2[[#This Row],[match]]),4)=ROUNDUP(_xlfn.NUMBERVALUE(Table2[[#This Row],[1/h]]),4))</f>
        <v>1</v>
      </c>
    </row>
    <row r="3239" spans="5:9">
      <c r="E3239" t="s">
        <v>3646</v>
      </c>
      <c r="F3239">
        <f>_xlfn.NUMBERVALUE(_xlfn.TEXTAFTER(Table2[[#This Row],[my new versions]]," ",-1))</f>
        <v>12673.550496858699</v>
      </c>
      <c r="G3239" t="str">
        <f>_xlfn.TEXTBEFORE(SUBSTITUTE(Table2[[#This Row],[my new versions]],"'","")," ")</f>
        <v>RXN-PDE2_c_FWD-rt5322</v>
      </c>
      <c r="H3239">
        <f>_xlfn.XLOOKUP(Table2[[#This Row],[name]],Table1[name],Table1[1/h],0)</f>
        <v>0</v>
      </c>
      <c r="I3239" t="b">
        <f>OR(Table2[[#This Row],[match]]=0,ROUNDUP(_xlfn.NUMBERVALUE(Table2[[#This Row],[match]]),4)=ROUNDUP(_xlfn.NUMBERVALUE(Table2[[#This Row],[1/h]]),4))</f>
        <v>1</v>
      </c>
    </row>
    <row r="3240" spans="5:9">
      <c r="E3240" t="s">
        <v>3647</v>
      </c>
      <c r="F3240">
        <f>_xlfn.NUMBERVALUE(_xlfn.TEXTAFTER(Table2[[#This Row],[my new versions]]," ",-1))</f>
        <v>12673.550496858699</v>
      </c>
      <c r="G3240" t="str">
        <f>_xlfn.TEXTBEFORE(SUBSTITUTE(Table2[[#This Row],[my new versions]],"'","")," ")</f>
        <v>RXN-PDE3_c_FWD-rt3419</v>
      </c>
      <c r="H3240">
        <f>_xlfn.XLOOKUP(Table2[[#This Row],[name]],Table1[name],Table1[1/h],0)</f>
        <v>0</v>
      </c>
      <c r="I3240" t="b">
        <f>OR(Table2[[#This Row],[match]]=0,ROUNDUP(_xlfn.NUMBERVALUE(Table2[[#This Row],[match]]),4)=ROUNDUP(_xlfn.NUMBERVALUE(Table2[[#This Row],[1/h]]),4))</f>
        <v>1</v>
      </c>
    </row>
    <row r="3241" spans="5:9">
      <c r="E3241" t="s">
        <v>3648</v>
      </c>
      <c r="F3241">
        <f>_xlfn.NUMBERVALUE(_xlfn.TEXTAFTER(Table2[[#This Row],[my new versions]]," ",-1))</f>
        <v>12673.550496858699</v>
      </c>
      <c r="G3241" t="str">
        <f>_xlfn.TEXTBEFORE(SUBSTITUTE(Table2[[#This Row],[my new versions]],"'","")," ")</f>
        <v>RXN-PDE4_c_FWD-rt3419</v>
      </c>
      <c r="H3241">
        <f>_xlfn.XLOOKUP(Table2[[#This Row],[name]],Table1[name],Table1[1/h],0)</f>
        <v>0</v>
      </c>
      <c r="I3241" t="b">
        <f>OR(Table2[[#This Row],[match]]=0,ROUNDUP(_xlfn.NUMBERVALUE(Table2[[#This Row],[match]]),4)=ROUNDUP(_xlfn.NUMBERVALUE(Table2[[#This Row],[1/h]]),4))</f>
        <v>1</v>
      </c>
    </row>
    <row r="3242" spans="5:9">
      <c r="E3242" t="s">
        <v>3649</v>
      </c>
      <c r="F3242">
        <f>_xlfn.NUMBERVALUE(_xlfn.TEXTAFTER(Table2[[#This Row],[my new versions]]," ",-1))</f>
        <v>12673.550496858699</v>
      </c>
      <c r="G3242" t="str">
        <f>_xlfn.TEXTBEFORE(SUBSTITUTE(Table2[[#This Row],[my new versions]],"'","")," ")</f>
        <v>RXN-PDE5_c_FWD-rt3419</v>
      </c>
      <c r="H3242">
        <f>_xlfn.XLOOKUP(Table2[[#This Row],[name]],Table1[name],Table1[1/h],0)</f>
        <v>0</v>
      </c>
      <c r="I3242" t="b">
        <f>OR(Table2[[#This Row],[match]]=0,ROUNDUP(_xlfn.NUMBERVALUE(Table2[[#This Row],[match]]),4)=ROUNDUP(_xlfn.NUMBERVALUE(Table2[[#This Row],[1/h]]),4))</f>
        <v>1</v>
      </c>
    </row>
    <row r="3243" spans="5:9">
      <c r="E3243" t="s">
        <v>3650</v>
      </c>
      <c r="F3243">
        <f>_xlfn.NUMBERVALUE(_xlfn.TEXTAFTER(Table2[[#This Row],[my new versions]]," ",-1))</f>
        <v>1112787.0898991099</v>
      </c>
      <c r="G3243" t="str">
        <f>_xlfn.TEXTBEFORE(SUBSTITUTE(Table2[[#This Row],[my new versions]],"'","")," ")</f>
        <v>RXN-PDH_m_FWD-PDHCPLX</v>
      </c>
      <c r="H3243">
        <f>_xlfn.XLOOKUP(Table2[[#This Row],[name]],Table1[name],Table1[1/h],0)</f>
        <v>1112787.0898991099</v>
      </c>
      <c r="I3243" t="b">
        <f>OR(Table2[[#This Row],[match]]=0,ROUNDUP(_xlfn.NUMBERVALUE(Table2[[#This Row],[match]]),4)=ROUNDUP(_xlfn.NUMBERVALUE(Table2[[#This Row],[1/h]]),4))</f>
        <v>1</v>
      </c>
    </row>
    <row r="3244" spans="5:9">
      <c r="E3244" t="s">
        <v>3651</v>
      </c>
      <c r="F3244">
        <f>_xlfn.NUMBERVALUE(_xlfn.TEXTAFTER(Table2[[#This Row],[my new versions]]," ",-1))</f>
        <v>12673.550496858699</v>
      </c>
      <c r="G3244" t="str">
        <f>_xlfn.TEXTBEFORE(SUBSTITUTE(Table2[[#This Row],[my new versions]],"'","")," ")</f>
        <v>RXN-PDMEMT_rm_FWD-rt4380</v>
      </c>
      <c r="H3244">
        <f>_xlfn.XLOOKUP(Table2[[#This Row],[name]],Table1[name],Table1[1/h],0)</f>
        <v>0</v>
      </c>
      <c r="I3244" t="b">
        <f>OR(Table2[[#This Row],[match]]=0,ROUNDUP(_xlfn.NUMBERVALUE(Table2[[#This Row],[match]]),4)=ROUNDUP(_xlfn.NUMBERVALUE(Table2[[#This Row],[1/h]]),4))</f>
        <v>1</v>
      </c>
    </row>
    <row r="3245" spans="5:9">
      <c r="E3245" t="s">
        <v>3652</v>
      </c>
      <c r="F3245">
        <f>_xlfn.NUMBERVALUE(_xlfn.TEXTAFTER(Table2[[#This Row],[my new versions]]," ",-1))</f>
        <v>12673.550496858699</v>
      </c>
      <c r="G3245" t="str">
        <f>_xlfn.TEXTBEFORE(SUBSTITUTE(Table2[[#This Row],[my new versions]],"'","")," ")</f>
        <v>RXN-PDX5POi_c_FWD-rt2312</v>
      </c>
      <c r="H3245">
        <f>_xlfn.XLOOKUP(Table2[[#This Row],[name]],Table1[name],Table1[1/h],0)</f>
        <v>0</v>
      </c>
      <c r="I3245" t="b">
        <f>OR(Table2[[#This Row],[match]]=0,ROUNDUP(_xlfn.NUMBERVALUE(Table2[[#This Row],[match]]),4)=ROUNDUP(_xlfn.NUMBERVALUE(Table2[[#This Row],[1/h]]),4))</f>
        <v>1</v>
      </c>
    </row>
    <row r="3246" spans="5:9">
      <c r="E3246" t="s">
        <v>3653</v>
      </c>
      <c r="F3246">
        <f>_xlfn.NUMBERVALUE(_xlfn.TEXTAFTER(Table2[[#This Row],[my new versions]]," ",-1))</f>
        <v>3313.5544583862602</v>
      </c>
      <c r="G3246" t="str">
        <f>_xlfn.TEXTBEFORE(SUBSTITUTE(Table2[[#This Row],[my new versions]],"'","")," ")</f>
        <v>RXN-PEMT_rm_FWD-rt2279</v>
      </c>
      <c r="H3246">
        <f>_xlfn.XLOOKUP(Table2[[#This Row],[name]],Table1[name],Table1[1/h],0)</f>
        <v>3313.5544583862661</v>
      </c>
      <c r="I3246" t="b">
        <f>OR(Table2[[#This Row],[match]]=0,ROUNDUP(_xlfn.NUMBERVALUE(Table2[[#This Row],[match]]),4)=ROUNDUP(_xlfn.NUMBERVALUE(Table2[[#This Row],[1/h]]),4))</f>
        <v>1</v>
      </c>
    </row>
    <row r="3247" spans="5:9">
      <c r="E3247" t="s">
        <v>3654</v>
      </c>
      <c r="F3247">
        <f>_xlfn.NUMBERVALUE(_xlfn.TEXTAFTER(Table2[[#This Row],[my new versions]]," ",-1))</f>
        <v>3313.5544583862602</v>
      </c>
      <c r="G3247" t="str">
        <f>_xlfn.TEXTBEFORE(SUBSTITUTE(Table2[[#This Row],[my new versions]],"'","")," ")</f>
        <v>RXN-PEMT_rm_FWD-rt4380</v>
      </c>
      <c r="H3247">
        <f>_xlfn.XLOOKUP(Table2[[#This Row],[name]],Table1[name],Table1[1/h],0)</f>
        <v>3313.5544583862661</v>
      </c>
      <c r="I3247" t="b">
        <f>OR(Table2[[#This Row],[match]]=0,ROUNDUP(_xlfn.NUMBERVALUE(Table2[[#This Row],[match]]),4)=ROUNDUP(_xlfn.NUMBERVALUE(Table2[[#This Row],[1/h]]),4))</f>
        <v>1</v>
      </c>
    </row>
    <row r="3248" spans="5:9">
      <c r="E3248" t="s">
        <v>3655</v>
      </c>
      <c r="F3248">
        <f>_xlfn.NUMBERVALUE(_xlfn.TEXTAFTER(Table2[[#This Row],[my new versions]]," ",-1))</f>
        <v>12673.550496858699</v>
      </c>
      <c r="G3248" t="str">
        <f>_xlfn.TEXTBEFORE(SUBSTITUTE(Table2[[#This Row],[my new versions]],"'","")," ")</f>
        <v>RXN-PENDPt_c_m_FWD-SPONT</v>
      </c>
      <c r="H3248">
        <f>_xlfn.XLOOKUP(Table2[[#This Row],[name]],Table1[name],Table1[1/h],0)</f>
        <v>0</v>
      </c>
      <c r="I3248" t="b">
        <f>OR(Table2[[#This Row],[match]]=0,ROUNDUP(_xlfn.NUMBERVALUE(Table2[[#This Row],[match]]),4)=ROUNDUP(_xlfn.NUMBERVALUE(Table2[[#This Row],[1/h]]),4))</f>
        <v>1</v>
      </c>
    </row>
    <row r="3249" spans="5:9">
      <c r="E3249" t="s">
        <v>3656</v>
      </c>
      <c r="F3249">
        <f>_xlfn.NUMBERVALUE(_xlfn.TEXTAFTER(Table2[[#This Row],[my new versions]]," ",-1))</f>
        <v>12673.550496858699</v>
      </c>
      <c r="G3249" t="str">
        <f>_xlfn.TEXTBEFORE(SUBSTITUTE(Table2[[#This Row],[my new versions]],"'","")," ")</f>
        <v>RXN-PENDPt_c_m_REV-SPONT</v>
      </c>
      <c r="H3249">
        <f>_xlfn.XLOOKUP(Table2[[#This Row],[name]],Table1[name],Table1[1/h],0)</f>
        <v>0</v>
      </c>
      <c r="I3249" t="b">
        <f>OR(Table2[[#This Row],[match]]=0,ROUNDUP(_xlfn.NUMBERVALUE(Table2[[#This Row],[match]]),4)=ROUNDUP(_xlfn.NUMBERVALUE(Table2[[#This Row],[1/h]]),4))</f>
        <v>1</v>
      </c>
    </row>
    <row r="3250" spans="5:9">
      <c r="E3250" t="s">
        <v>3657</v>
      </c>
      <c r="F3250">
        <f>_xlfn.NUMBERVALUE(_xlfn.TEXTAFTER(Table2[[#This Row],[my new versions]]," ",-1))</f>
        <v>12673.550496858699</v>
      </c>
      <c r="G3250" t="str">
        <f>_xlfn.TEXTBEFORE(SUBSTITUTE(Table2[[#This Row],[my new versions]],"'","")," ")</f>
        <v>RXN-PEt_c_r_FWD-UNKNOWN</v>
      </c>
      <c r="H3250">
        <f>_xlfn.XLOOKUP(Table2[[#This Row],[name]],Table1[name],Table1[1/h],0)</f>
        <v>0</v>
      </c>
      <c r="I3250" t="b">
        <f>OR(Table2[[#This Row],[match]]=0,ROUNDUP(_xlfn.NUMBERVALUE(Table2[[#This Row],[match]]),4)=ROUNDUP(_xlfn.NUMBERVALUE(Table2[[#This Row],[1/h]]),4))</f>
        <v>1</v>
      </c>
    </row>
    <row r="3251" spans="5:9">
      <c r="E3251" t="s">
        <v>3658</v>
      </c>
      <c r="F3251">
        <f>_xlfn.NUMBERVALUE(_xlfn.TEXTAFTER(Table2[[#This Row],[my new versions]]," ",-1))</f>
        <v>12673.550496858699</v>
      </c>
      <c r="G3251" t="str">
        <f>_xlfn.TEXTBEFORE(SUBSTITUTE(Table2[[#This Row],[my new versions]],"'","")," ")</f>
        <v>RXN-PEt_c_r_REV-UNKNOWN</v>
      </c>
      <c r="H3251">
        <f>_xlfn.XLOOKUP(Table2[[#This Row],[name]],Table1[name],Table1[1/h],0)</f>
        <v>0</v>
      </c>
      <c r="I3251" t="b">
        <f>OR(Table2[[#This Row],[match]]=0,ROUNDUP(_xlfn.NUMBERVALUE(Table2[[#This Row],[match]]),4)=ROUNDUP(_xlfn.NUMBERVALUE(Table2[[#This Row],[1/h]]),4))</f>
        <v>1</v>
      </c>
    </row>
    <row r="3252" spans="5:9">
      <c r="E3252" t="s">
        <v>3659</v>
      </c>
      <c r="F3252">
        <f>_xlfn.NUMBERVALUE(_xlfn.TEXTAFTER(Table2[[#This Row],[my new versions]]," ",-1))</f>
        <v>12673.550496858699</v>
      </c>
      <c r="G3252" t="str">
        <f>_xlfn.TEXTBEFORE(SUBSTITUTE(Table2[[#This Row],[my new versions]],"'","")," ")</f>
        <v>RXN-PEt_c_rm_FWD-SPONT</v>
      </c>
      <c r="H3252">
        <f>_xlfn.XLOOKUP(Table2[[#This Row],[name]],Table1[name],Table1[1/h],0)</f>
        <v>0</v>
      </c>
      <c r="I3252" t="b">
        <f>OR(Table2[[#This Row],[match]]=0,ROUNDUP(_xlfn.NUMBERVALUE(Table2[[#This Row],[match]]),4)=ROUNDUP(_xlfn.NUMBERVALUE(Table2[[#This Row],[1/h]]),4))</f>
        <v>1</v>
      </c>
    </row>
    <row r="3253" spans="5:9">
      <c r="E3253" t="s">
        <v>3660</v>
      </c>
      <c r="F3253">
        <f>_xlfn.NUMBERVALUE(_xlfn.TEXTAFTER(Table2[[#This Row],[my new versions]]," ",-1))</f>
        <v>12673.550496858699</v>
      </c>
      <c r="G3253" t="str">
        <f>_xlfn.TEXTBEFORE(SUBSTITUTE(Table2[[#This Row],[my new versions]],"'","")," ")</f>
        <v>RXN-PEt_c_rm_REV-SPONT</v>
      </c>
      <c r="H3253">
        <f>_xlfn.XLOOKUP(Table2[[#This Row],[name]],Table1[name],Table1[1/h],0)</f>
        <v>0</v>
      </c>
      <c r="I3253" t="b">
        <f>OR(Table2[[#This Row],[match]]=0,ROUNDUP(_xlfn.NUMBERVALUE(Table2[[#This Row],[match]]),4)=ROUNDUP(_xlfn.NUMBERVALUE(Table2[[#This Row],[1/h]]),4))</f>
        <v>1</v>
      </c>
    </row>
    <row r="3254" spans="5:9">
      <c r="E3254" t="s">
        <v>3661</v>
      </c>
      <c r="F3254">
        <f>_xlfn.NUMBERVALUE(_xlfn.TEXTAFTER(Table2[[#This Row],[my new versions]]," ",-1))</f>
        <v>12673.550496858699</v>
      </c>
      <c r="G3254" t="str">
        <f>_xlfn.TEXTBEFORE(SUBSTITUTE(Table2[[#This Row],[my new versions]],"'","")," ")</f>
        <v>RXN-PEt_en_rm_FWD-SPONT</v>
      </c>
      <c r="H3254">
        <f>_xlfn.XLOOKUP(Table2[[#This Row],[name]],Table1[name],Table1[1/h],0)</f>
        <v>0</v>
      </c>
      <c r="I3254" t="b">
        <f>OR(Table2[[#This Row],[match]]=0,ROUNDUP(_xlfn.NUMBERVALUE(Table2[[#This Row],[match]]),4)=ROUNDUP(_xlfn.NUMBERVALUE(Table2[[#This Row],[1/h]]),4))</f>
        <v>1</v>
      </c>
    </row>
    <row r="3255" spans="5:9">
      <c r="E3255" t="s">
        <v>3662</v>
      </c>
      <c r="F3255">
        <f>_xlfn.NUMBERVALUE(_xlfn.TEXTAFTER(Table2[[#This Row],[my new versions]]," ",-1))</f>
        <v>12673.550496858699</v>
      </c>
      <c r="G3255" t="str">
        <f>_xlfn.TEXTBEFORE(SUBSTITUTE(Table2[[#This Row],[my new versions]],"'","")," ")</f>
        <v>RXN-PEt_en_rm_REV-SPONT</v>
      </c>
      <c r="H3255">
        <f>_xlfn.XLOOKUP(Table2[[#This Row],[name]],Table1[name],Table1[1/h],0)</f>
        <v>0</v>
      </c>
      <c r="I3255" t="b">
        <f>OR(Table2[[#This Row],[match]]=0,ROUNDUP(_xlfn.NUMBERVALUE(Table2[[#This Row],[match]]),4)=ROUNDUP(_xlfn.NUMBERVALUE(Table2[[#This Row],[1/h]]),4))</f>
        <v>1</v>
      </c>
    </row>
    <row r="3256" spans="5:9">
      <c r="E3256" t="s">
        <v>3663</v>
      </c>
      <c r="F3256">
        <f>_xlfn.NUMBERVALUE(_xlfn.TEXTAFTER(Table2[[#This Row],[my new versions]]," ",-1))</f>
        <v>12673.550496858699</v>
      </c>
      <c r="G3256" t="str">
        <f>_xlfn.TEXTBEFORE(SUBSTITUTE(Table2[[#This Row],[my new versions]],"'","")," ")</f>
        <v>RXN-PEt_gm_rm_FWD-UNKNOWN</v>
      </c>
      <c r="H3256">
        <f>_xlfn.XLOOKUP(Table2[[#This Row],[name]],Table1[name],Table1[1/h],0)</f>
        <v>0</v>
      </c>
      <c r="I3256" t="b">
        <f>OR(Table2[[#This Row],[match]]=0,ROUNDUP(_xlfn.NUMBERVALUE(Table2[[#This Row],[match]]),4)=ROUNDUP(_xlfn.NUMBERVALUE(Table2[[#This Row],[1/h]]),4))</f>
        <v>1</v>
      </c>
    </row>
    <row r="3257" spans="5:9">
      <c r="E3257" t="s">
        <v>3664</v>
      </c>
      <c r="F3257">
        <f>_xlfn.NUMBERVALUE(_xlfn.TEXTAFTER(Table2[[#This Row],[my new versions]]," ",-1))</f>
        <v>12673.550496858699</v>
      </c>
      <c r="G3257" t="str">
        <f>_xlfn.TEXTBEFORE(SUBSTITUTE(Table2[[#This Row],[my new versions]],"'","")," ")</f>
        <v>RXN-PEt_gm_rm_REV-UNKNOWN</v>
      </c>
      <c r="H3257">
        <f>_xlfn.XLOOKUP(Table2[[#This Row],[name]],Table1[name],Table1[1/h],0)</f>
        <v>0</v>
      </c>
      <c r="I3257" t="b">
        <f>OR(Table2[[#This Row],[match]]=0,ROUNDUP(_xlfn.NUMBERVALUE(Table2[[#This Row],[match]]),4)=ROUNDUP(_xlfn.NUMBERVALUE(Table2[[#This Row],[1/h]]),4))</f>
        <v>1</v>
      </c>
    </row>
    <row r="3258" spans="5:9">
      <c r="E3258" t="s">
        <v>3665</v>
      </c>
      <c r="F3258">
        <f>_xlfn.NUMBERVALUE(_xlfn.TEXTAFTER(Table2[[#This Row],[my new versions]]," ",-1))</f>
        <v>12673.550496858699</v>
      </c>
      <c r="G3258" t="str">
        <f>_xlfn.TEXTBEFORE(SUBSTITUTE(Table2[[#This Row],[my new versions]],"'","")," ")</f>
        <v>RXN-PEt_l_rm_FWD-SPONT</v>
      </c>
      <c r="H3258">
        <f>_xlfn.XLOOKUP(Table2[[#This Row],[name]],Table1[name],Table1[1/h],0)</f>
        <v>0</v>
      </c>
      <c r="I3258" t="b">
        <f>OR(Table2[[#This Row],[match]]=0,ROUNDUP(_xlfn.NUMBERVALUE(Table2[[#This Row],[match]]),4)=ROUNDUP(_xlfn.NUMBERVALUE(Table2[[#This Row],[1/h]]),4))</f>
        <v>1</v>
      </c>
    </row>
    <row r="3259" spans="5:9">
      <c r="E3259" t="s">
        <v>3666</v>
      </c>
      <c r="F3259">
        <f>_xlfn.NUMBERVALUE(_xlfn.TEXTAFTER(Table2[[#This Row],[my new versions]]," ",-1))</f>
        <v>12673.550496858699</v>
      </c>
      <c r="G3259" t="str">
        <f>_xlfn.TEXTBEFORE(SUBSTITUTE(Table2[[#This Row],[my new versions]],"'","")," ")</f>
        <v>RXN-PEt_l_rm_REV-SPONT</v>
      </c>
      <c r="H3259">
        <f>_xlfn.XLOOKUP(Table2[[#This Row],[name]],Table1[name],Table1[1/h],0)</f>
        <v>0</v>
      </c>
      <c r="I3259" t="b">
        <f>OR(Table2[[#This Row],[match]]=0,ROUNDUP(_xlfn.NUMBERVALUE(Table2[[#This Row],[match]]),4)=ROUNDUP(_xlfn.NUMBERVALUE(Table2[[#This Row],[1/h]]),4))</f>
        <v>1</v>
      </c>
    </row>
    <row r="3260" spans="5:9">
      <c r="E3260" t="s">
        <v>3667</v>
      </c>
      <c r="F3260">
        <f>_xlfn.NUMBERVALUE(_xlfn.TEXTAFTER(Table2[[#This Row],[my new versions]]," ",-1))</f>
        <v>12673.550496858699</v>
      </c>
      <c r="G3260" t="str">
        <f>_xlfn.TEXTBEFORE(SUBSTITUTE(Table2[[#This Row],[my new versions]],"'","")," ")</f>
        <v>RXN-PEt_mm_rm_FWD-SPONT</v>
      </c>
      <c r="H3260">
        <f>_xlfn.XLOOKUP(Table2[[#This Row],[name]],Table1[name],Table1[1/h],0)</f>
        <v>0</v>
      </c>
      <c r="I3260" t="b">
        <f>OR(Table2[[#This Row],[match]]=0,ROUNDUP(_xlfn.NUMBERVALUE(Table2[[#This Row],[match]]),4)=ROUNDUP(_xlfn.NUMBERVALUE(Table2[[#This Row],[1/h]]),4))</f>
        <v>1</v>
      </c>
    </row>
    <row r="3261" spans="5:9">
      <c r="E3261" t="s">
        <v>3668</v>
      </c>
      <c r="F3261">
        <f>_xlfn.NUMBERVALUE(_xlfn.TEXTAFTER(Table2[[#This Row],[my new versions]]," ",-1))</f>
        <v>12673.550496858699</v>
      </c>
      <c r="G3261" t="str">
        <f>_xlfn.TEXTBEFORE(SUBSTITUTE(Table2[[#This Row],[my new versions]],"'","")," ")</f>
        <v>RXN-PEt_mm_rm_REV-SPONT</v>
      </c>
      <c r="H3261">
        <f>_xlfn.XLOOKUP(Table2[[#This Row],[name]],Table1[name],Table1[1/h],0)</f>
        <v>0</v>
      </c>
      <c r="I3261" t="b">
        <f>OR(Table2[[#This Row],[match]]=0,ROUNDUP(_xlfn.NUMBERVALUE(Table2[[#This Row],[match]]),4)=ROUNDUP(_xlfn.NUMBERVALUE(Table2[[#This Row],[1/h]]),4))</f>
        <v>1</v>
      </c>
    </row>
    <row r="3262" spans="5:9">
      <c r="E3262" t="s">
        <v>3669</v>
      </c>
      <c r="F3262">
        <f>_xlfn.NUMBERVALUE(_xlfn.TEXTAFTER(Table2[[#This Row],[my new versions]]," ",-1))</f>
        <v>12673.550496858699</v>
      </c>
      <c r="G3262" t="str">
        <f>_xlfn.TEXTBEFORE(SUBSTITUTE(Table2[[#This Row],[my new versions]],"'","")," ")</f>
        <v>RXN-PEt_rm_vm_FWD-SPONT</v>
      </c>
      <c r="H3262">
        <f>_xlfn.XLOOKUP(Table2[[#This Row],[name]],Table1[name],Table1[1/h],0)</f>
        <v>0</v>
      </c>
      <c r="I3262" t="b">
        <f>OR(Table2[[#This Row],[match]]=0,ROUNDUP(_xlfn.NUMBERVALUE(Table2[[#This Row],[match]]),4)=ROUNDUP(_xlfn.NUMBERVALUE(Table2[[#This Row],[1/h]]),4))</f>
        <v>1</v>
      </c>
    </row>
    <row r="3263" spans="5:9">
      <c r="E3263" t="s">
        <v>3670</v>
      </c>
      <c r="F3263">
        <f>_xlfn.NUMBERVALUE(_xlfn.TEXTAFTER(Table2[[#This Row],[my new versions]]," ",-1))</f>
        <v>12673.550496858699</v>
      </c>
      <c r="G3263" t="str">
        <f>_xlfn.TEXTBEFORE(SUBSTITUTE(Table2[[#This Row],[my new versions]],"'","")," ")</f>
        <v>RXN-PEt_rm_vm_REV-SPONT</v>
      </c>
      <c r="H3263">
        <f>_xlfn.XLOOKUP(Table2[[#This Row],[name]],Table1[name],Table1[1/h],0)</f>
        <v>0</v>
      </c>
      <c r="I3263" t="b">
        <f>OR(Table2[[#This Row],[match]]=0,ROUNDUP(_xlfn.NUMBERVALUE(Table2[[#This Row],[match]]),4)=ROUNDUP(_xlfn.NUMBERVALUE(Table2[[#This Row],[1/h]]),4))</f>
        <v>1</v>
      </c>
    </row>
    <row r="3264" spans="5:9">
      <c r="E3264" t="s">
        <v>3671</v>
      </c>
      <c r="F3264">
        <f>_xlfn.NUMBERVALUE(_xlfn.TEXTAFTER(Table2[[#This Row],[my new versions]]," ",-1))</f>
        <v>12673.550496858699</v>
      </c>
      <c r="G3264" t="str">
        <f>_xlfn.TEXTBEFORE(SUBSTITUTE(Table2[[#This Row],[my new versions]],"'","")," ")</f>
        <v>RXN-PEtabc_m_FWD-rt1060</v>
      </c>
      <c r="H3264">
        <f>_xlfn.XLOOKUP(Table2[[#This Row],[name]],Table1[name],Table1[1/h],0)</f>
        <v>0</v>
      </c>
      <c r="I3264" t="b">
        <f>OR(Table2[[#This Row],[match]]=0,ROUNDUP(_xlfn.NUMBERVALUE(Table2[[#This Row],[match]]),4)=ROUNDUP(_xlfn.NUMBERVALUE(Table2[[#This Row],[1/h]]),4))</f>
        <v>1</v>
      </c>
    </row>
    <row r="3265" spans="5:9">
      <c r="E3265" t="s">
        <v>3672</v>
      </c>
      <c r="F3265">
        <f>_xlfn.NUMBERVALUE(_xlfn.TEXTAFTER(Table2[[#This Row],[my new versions]]," ",-1))</f>
        <v>12673.550496858699</v>
      </c>
      <c r="G3265" t="str">
        <f>_xlfn.TEXTBEFORE(SUBSTITUTE(Table2[[#This Row],[my new versions]],"'","")," ")</f>
        <v>RXN-PEtabc_m_REV-rt1060</v>
      </c>
      <c r="H3265">
        <f>_xlfn.XLOOKUP(Table2[[#This Row],[name]],Table1[name],Table1[1/h],0)</f>
        <v>0</v>
      </c>
      <c r="I3265" t="b">
        <f>OR(Table2[[#This Row],[match]]=0,ROUNDUP(_xlfn.NUMBERVALUE(Table2[[#This Row],[match]]),4)=ROUNDUP(_xlfn.NUMBERVALUE(Table2[[#This Row],[1/h]]),4))</f>
        <v>1</v>
      </c>
    </row>
    <row r="3266" spans="5:9">
      <c r="E3266" t="s">
        <v>3673</v>
      </c>
      <c r="F3266">
        <f>_xlfn.NUMBERVALUE(_xlfn.TEXTAFTER(Table2[[#This Row],[my new versions]]," ",-1))</f>
        <v>12673.550496858699</v>
      </c>
      <c r="G3266" t="str">
        <f>_xlfn.TEXTBEFORE(SUBSTITUTE(Table2[[#This Row],[my new versions]],"'","")," ")</f>
        <v>RXN-PEtabc_m_FWD-rt4312</v>
      </c>
      <c r="H3266">
        <f>_xlfn.XLOOKUP(Table2[[#This Row],[name]],Table1[name],Table1[1/h],0)</f>
        <v>0</v>
      </c>
      <c r="I3266" t="b">
        <f>OR(Table2[[#This Row],[match]]=0,ROUNDUP(_xlfn.NUMBERVALUE(Table2[[#This Row],[match]]),4)=ROUNDUP(_xlfn.NUMBERVALUE(Table2[[#This Row],[1/h]]),4))</f>
        <v>1</v>
      </c>
    </row>
    <row r="3267" spans="5:9">
      <c r="E3267" t="s">
        <v>3674</v>
      </c>
      <c r="F3267">
        <f>_xlfn.NUMBERVALUE(_xlfn.TEXTAFTER(Table2[[#This Row],[my new versions]]," ",-1))</f>
        <v>12673.550496858699</v>
      </c>
      <c r="G3267" t="str">
        <f>_xlfn.TEXTBEFORE(SUBSTITUTE(Table2[[#This Row],[my new versions]],"'","")," ")</f>
        <v>RXN-PEtabc_m_REV-rt4312</v>
      </c>
      <c r="H3267">
        <f>_xlfn.XLOOKUP(Table2[[#This Row],[name]],Table1[name],Table1[1/h],0)</f>
        <v>0</v>
      </c>
      <c r="I3267" t="b">
        <f>OR(Table2[[#This Row],[match]]=0,ROUNDUP(_xlfn.NUMBERVALUE(Table2[[#This Row],[match]]),4)=ROUNDUP(_xlfn.NUMBERVALUE(Table2[[#This Row],[1/h]]),4))</f>
        <v>1</v>
      </c>
    </row>
    <row r="3268" spans="5:9">
      <c r="E3268" t="s">
        <v>3675</v>
      </c>
      <c r="F3268">
        <f>_xlfn.NUMBERVALUE(_xlfn.TEXTAFTER(Table2[[#This Row],[my new versions]]," ",-1))</f>
        <v>12673.550496858699</v>
      </c>
      <c r="G3268" t="str">
        <f>_xlfn.TEXTBEFORE(SUBSTITUTE(Table2[[#This Row],[my new versions]],"'","")," ")</f>
        <v>RXN-PFK_c_FWD-rt0491</v>
      </c>
      <c r="H3268">
        <f>_xlfn.XLOOKUP(Table2[[#This Row],[name]],Table1[name],Table1[1/h],0)</f>
        <v>0</v>
      </c>
      <c r="I3268" t="b">
        <f>OR(Table2[[#This Row],[match]]=0,ROUNDUP(_xlfn.NUMBERVALUE(Table2[[#This Row],[match]]),4)=ROUNDUP(_xlfn.NUMBERVALUE(Table2[[#This Row],[1/h]]),4))</f>
        <v>1</v>
      </c>
    </row>
    <row r="3269" spans="5:9">
      <c r="E3269" t="s">
        <v>3676</v>
      </c>
      <c r="F3269">
        <f>_xlfn.NUMBERVALUE(_xlfn.TEXTAFTER(Table2[[#This Row],[my new versions]]," ",-1))</f>
        <v>12673.550496858699</v>
      </c>
      <c r="G3269" t="str">
        <f>_xlfn.TEXTBEFORE(SUBSTITUTE(Table2[[#This Row],[my new versions]],"'","")," ")</f>
        <v>RXN-PFK_c_FWD-rt0495</v>
      </c>
      <c r="H3269">
        <f>_xlfn.XLOOKUP(Table2[[#This Row],[name]],Table1[name],Table1[1/h],0)</f>
        <v>0</v>
      </c>
      <c r="I3269" t="b">
        <f>OR(Table2[[#This Row],[match]]=0,ROUNDUP(_xlfn.NUMBERVALUE(Table2[[#This Row],[match]]),4)=ROUNDUP(_xlfn.NUMBERVALUE(Table2[[#This Row],[1/h]]),4))</f>
        <v>1</v>
      </c>
    </row>
    <row r="3270" spans="5:9">
      <c r="E3270" t="s">
        <v>3677</v>
      </c>
      <c r="F3270">
        <f>_xlfn.NUMBERVALUE(_xlfn.TEXTAFTER(Table2[[#This Row],[my new versions]]," ",-1))</f>
        <v>10273359.906616701</v>
      </c>
      <c r="G3270" t="str">
        <f>_xlfn.TEXTBEFORE(SUBSTITUTE(Table2[[#This Row],[my new versions]],"'","")," ")</f>
        <v>RXN-PFK_c_FWD-rt0499</v>
      </c>
      <c r="H3270">
        <f>_xlfn.XLOOKUP(Table2[[#This Row],[name]],Table1[name],Table1[1/h],0)</f>
        <v>10273359.906616788</v>
      </c>
      <c r="I3270" t="b">
        <f>OR(Table2[[#This Row],[match]]=0,ROUNDUP(_xlfn.NUMBERVALUE(Table2[[#This Row],[match]]),4)=ROUNDUP(_xlfn.NUMBERVALUE(Table2[[#This Row],[1/h]]),4))</f>
        <v>1</v>
      </c>
    </row>
    <row r="3271" spans="5:9">
      <c r="E3271" t="s">
        <v>3678</v>
      </c>
      <c r="F3271">
        <f>_xlfn.NUMBERVALUE(_xlfn.TEXTAFTER(Table2[[#This Row],[my new versions]]," ",-1))</f>
        <v>12673.550496858699</v>
      </c>
      <c r="G3271" t="str">
        <f>_xlfn.TEXTBEFORE(SUBSTITUTE(Table2[[#This Row],[my new versions]],"'","")," ")</f>
        <v>RXN-PGAMT_c_FWD-rt4597</v>
      </c>
      <c r="H3271">
        <f>_xlfn.XLOOKUP(Table2[[#This Row],[name]],Table1[name],Table1[1/h],0)</f>
        <v>0</v>
      </c>
      <c r="I3271" t="b">
        <f>OR(Table2[[#This Row],[match]]=0,ROUNDUP(_xlfn.NUMBERVALUE(Table2[[#This Row],[match]]),4)=ROUNDUP(_xlfn.NUMBERVALUE(Table2[[#This Row],[1/h]]),4))</f>
        <v>1</v>
      </c>
    </row>
    <row r="3272" spans="5:9">
      <c r="E3272" t="s">
        <v>3679</v>
      </c>
      <c r="F3272">
        <f>_xlfn.NUMBERVALUE(_xlfn.TEXTAFTER(Table2[[#This Row],[my new versions]]," ",-1))</f>
        <v>12673.550496858699</v>
      </c>
      <c r="G3272" t="str">
        <f>_xlfn.TEXTBEFORE(SUBSTITUTE(Table2[[#This Row],[my new versions]],"'","")," ")</f>
        <v>RXN-PGAMT_c_REV-rt4597</v>
      </c>
      <c r="H3272">
        <f>_xlfn.XLOOKUP(Table2[[#This Row],[name]],Table1[name],Table1[1/h],0)</f>
        <v>0</v>
      </c>
      <c r="I3272" t="b">
        <f>OR(Table2[[#This Row],[match]]=0,ROUNDUP(_xlfn.NUMBERVALUE(Table2[[#This Row],[match]]),4)=ROUNDUP(_xlfn.NUMBERVALUE(Table2[[#This Row],[1/h]]),4))</f>
        <v>1</v>
      </c>
    </row>
    <row r="3273" spans="5:9">
      <c r="E3273" t="s">
        <v>3680</v>
      </c>
      <c r="F3273">
        <f>_xlfn.NUMBERVALUE(_xlfn.TEXTAFTER(Table2[[#This Row],[my new versions]]," ",-1))</f>
        <v>13581.2971844535</v>
      </c>
      <c r="G3273" t="str">
        <f>_xlfn.TEXTBEFORE(SUBSTITUTE(Table2[[#This Row],[my new versions]],"'","")," ")</f>
        <v>RXN-PGCD_c_FWD-rt0717</v>
      </c>
      <c r="H3273">
        <f>_xlfn.XLOOKUP(Table2[[#This Row],[name]],Table1[name],Table1[1/h],0)</f>
        <v>13581.297184453559</v>
      </c>
      <c r="I3273" t="b">
        <f>OR(Table2[[#This Row],[match]]=0,ROUNDUP(_xlfn.NUMBERVALUE(Table2[[#This Row],[match]]),4)=ROUNDUP(_xlfn.NUMBERVALUE(Table2[[#This Row],[1/h]]),4))</f>
        <v>1</v>
      </c>
    </row>
    <row r="3274" spans="5:9">
      <c r="E3274" t="s">
        <v>3681</v>
      </c>
      <c r="F3274">
        <f>_xlfn.NUMBERVALUE(_xlfn.TEXTAFTER(Table2[[#This Row],[my new versions]]," ",-1))</f>
        <v>13581.2971844535</v>
      </c>
      <c r="G3274" t="str">
        <f>_xlfn.TEXTBEFORE(SUBSTITUTE(Table2[[#This Row],[my new versions]],"'","")," ")</f>
        <v>RXN-PGCD_c_FWD-rt1147</v>
      </c>
      <c r="H3274">
        <f>_xlfn.XLOOKUP(Table2[[#This Row],[name]],Table1[name],Table1[1/h],0)</f>
        <v>13581.297184453559</v>
      </c>
      <c r="I3274" t="b">
        <f>OR(Table2[[#This Row],[match]]=0,ROUNDUP(_xlfn.NUMBERVALUE(Table2[[#This Row],[match]]),4)=ROUNDUP(_xlfn.NUMBERVALUE(Table2[[#This Row],[1/h]]),4))</f>
        <v>1</v>
      </c>
    </row>
    <row r="3275" spans="5:9">
      <c r="E3275" t="s">
        <v>3682</v>
      </c>
      <c r="F3275">
        <f>_xlfn.NUMBERVALUE(_xlfn.TEXTAFTER(Table2[[#This Row],[my new versions]]," ",-1))</f>
        <v>13581.2971844535</v>
      </c>
      <c r="G3275" t="str">
        <f>_xlfn.TEXTBEFORE(SUBSTITUTE(Table2[[#This Row],[my new versions]],"'","")," ")</f>
        <v>RXN-PGCD_c_FWD-rt3683</v>
      </c>
      <c r="H3275">
        <f>_xlfn.XLOOKUP(Table2[[#This Row],[name]],Table1[name],Table1[1/h],0)</f>
        <v>13581.297184453559</v>
      </c>
      <c r="I3275" t="b">
        <f>OR(Table2[[#This Row],[match]]=0,ROUNDUP(_xlfn.NUMBERVALUE(Table2[[#This Row],[match]]),4)=ROUNDUP(_xlfn.NUMBERVALUE(Table2[[#This Row],[1/h]]),4))</f>
        <v>1</v>
      </c>
    </row>
    <row r="3276" spans="5:9">
      <c r="E3276" t="s">
        <v>3683</v>
      </c>
      <c r="F3276">
        <f>_xlfn.NUMBERVALUE(_xlfn.TEXTAFTER(Table2[[#This Row],[my new versions]]," ",-1))</f>
        <v>12673.550496858699</v>
      </c>
      <c r="G3276" t="str">
        <f>_xlfn.TEXTBEFORE(SUBSTITUTE(Table2[[#This Row],[my new versions]],"'","")," ")</f>
        <v>RXN-PGCPH_c_FWD-rt4502</v>
      </c>
      <c r="H3276">
        <f>_xlfn.XLOOKUP(Table2[[#This Row],[name]],Table1[name],Table1[1/h],0)</f>
        <v>0</v>
      </c>
      <c r="I3276" t="b">
        <f>OR(Table2[[#This Row],[match]]=0,ROUNDUP(_xlfn.NUMBERVALUE(Table2[[#This Row],[match]]),4)=ROUNDUP(_xlfn.NUMBERVALUE(Table2[[#This Row],[1/h]]),4))</f>
        <v>1</v>
      </c>
    </row>
    <row r="3277" spans="5:9">
      <c r="E3277" t="s">
        <v>3684</v>
      </c>
      <c r="F3277">
        <f>_xlfn.NUMBERVALUE(_xlfn.TEXTAFTER(Table2[[#This Row],[my new versions]]," ",-1))</f>
        <v>209176.90423322201</v>
      </c>
      <c r="G3277" t="str">
        <f>_xlfn.TEXTBEFORE(SUBSTITUTE(Table2[[#This Row],[my new versions]],"'","")," ")</f>
        <v>RXN-PGI_c_FWD-rt1221</v>
      </c>
      <c r="H3277">
        <f>_xlfn.XLOOKUP(Table2[[#This Row],[name]],Table1[name],Table1[1/h],0)</f>
        <v>209176.90423322254</v>
      </c>
      <c r="I3277" t="b">
        <f>OR(Table2[[#This Row],[match]]=0,ROUNDUP(_xlfn.NUMBERVALUE(Table2[[#This Row],[match]]),4)=ROUNDUP(_xlfn.NUMBERVALUE(Table2[[#This Row],[1/h]]),4))</f>
        <v>1</v>
      </c>
    </row>
    <row r="3278" spans="5:9">
      <c r="E3278" t="s">
        <v>3685</v>
      </c>
      <c r="F3278">
        <f>_xlfn.NUMBERVALUE(_xlfn.TEXTAFTER(Table2[[#This Row],[my new versions]]," ",-1))</f>
        <v>12673.550496858699</v>
      </c>
      <c r="G3278" t="str">
        <f>_xlfn.TEXTBEFORE(SUBSTITUTE(Table2[[#This Row],[my new versions]],"'","")," ")</f>
        <v>RXN-PGI_c_REV-rt1221</v>
      </c>
      <c r="H3278">
        <f>_xlfn.XLOOKUP(Table2[[#This Row],[name]],Table1[name],Table1[1/h],0)</f>
        <v>0</v>
      </c>
      <c r="I3278" t="b">
        <f>OR(Table2[[#This Row],[match]]=0,ROUNDUP(_xlfn.NUMBERVALUE(Table2[[#This Row],[match]]),4)=ROUNDUP(_xlfn.NUMBERVALUE(Table2[[#This Row],[1/h]]),4))</f>
        <v>1</v>
      </c>
    </row>
    <row r="3279" spans="5:9">
      <c r="E3279" t="s">
        <v>3686</v>
      </c>
      <c r="F3279">
        <f>_xlfn.NUMBERVALUE(_xlfn.TEXTAFTER(Table2[[#This Row],[my new versions]]," ",-1))</f>
        <v>211896.370567123</v>
      </c>
      <c r="G3279" t="str">
        <f>_xlfn.TEXTBEFORE(SUBSTITUTE(Table2[[#This Row],[my new versions]],"'","")," ")</f>
        <v>RXN-PGK_c_FWD-rt7353</v>
      </c>
      <c r="H3279">
        <f>_xlfn.XLOOKUP(Table2[[#This Row],[name]],Table1[name],Table1[1/h],0)</f>
        <v>211896.37056712358</v>
      </c>
      <c r="I3279" t="b">
        <f>OR(Table2[[#This Row],[match]]=0,ROUNDUP(_xlfn.NUMBERVALUE(Table2[[#This Row],[match]]),4)=ROUNDUP(_xlfn.NUMBERVALUE(Table2[[#This Row],[1/h]]),4))</f>
        <v>1</v>
      </c>
    </row>
    <row r="3280" spans="5:9">
      <c r="E3280" t="s">
        <v>3687</v>
      </c>
      <c r="F3280">
        <f>_xlfn.NUMBERVALUE(_xlfn.TEXTAFTER(Table2[[#This Row],[my new versions]]," ",-1))</f>
        <v>12673.550496858699</v>
      </c>
      <c r="G3280" t="str">
        <f>_xlfn.TEXTBEFORE(SUBSTITUTE(Table2[[#This Row],[my new versions]],"'","")," ")</f>
        <v>RXN-PGK_c_REV-rt7353</v>
      </c>
      <c r="H3280">
        <f>_xlfn.XLOOKUP(Table2[[#This Row],[name]],Table1[name],Table1[1/h],0)</f>
        <v>0</v>
      </c>
      <c r="I3280" t="b">
        <f>OR(Table2[[#This Row],[match]]=0,ROUNDUP(_xlfn.NUMBERVALUE(Table2[[#This Row],[match]]),4)=ROUNDUP(_xlfn.NUMBERVALUE(Table2[[#This Row],[1/h]]),4))</f>
        <v>1</v>
      </c>
    </row>
    <row r="3281" spans="5:9">
      <c r="E3281" t="s">
        <v>3688</v>
      </c>
      <c r="F3281">
        <f>_xlfn.NUMBERVALUE(_xlfn.TEXTAFTER(Table2[[#This Row],[my new versions]]," ",-1))</f>
        <v>8817.8601459690108</v>
      </c>
      <c r="G3281" t="str">
        <f>_xlfn.TEXTBEFORE(SUBSTITUTE(Table2[[#This Row],[my new versions]],"'","")," ")</f>
        <v>RXN-PGL_c_FWD-rt6131</v>
      </c>
      <c r="H3281">
        <f>_xlfn.XLOOKUP(Table2[[#This Row],[name]],Table1[name],Table1[1/h],0)</f>
        <v>8817.8601459689999</v>
      </c>
      <c r="I3281" t="b">
        <f>OR(Table2[[#This Row],[match]]=0,ROUNDUP(_xlfn.NUMBERVALUE(Table2[[#This Row],[match]]),4)=ROUNDUP(_xlfn.NUMBERVALUE(Table2[[#This Row],[1/h]]),4))</f>
        <v>1</v>
      </c>
    </row>
    <row r="3282" spans="5:9">
      <c r="E3282" t="s">
        <v>3689</v>
      </c>
      <c r="F3282">
        <f>_xlfn.NUMBERVALUE(_xlfn.TEXTAFTER(Table2[[#This Row],[my new versions]]," ",-1))</f>
        <v>12673.550496858699</v>
      </c>
      <c r="G3282" t="str">
        <f>_xlfn.TEXTBEFORE(SUBSTITUTE(Table2[[#This Row],[my new versions]],"'","")," ")</f>
        <v>RXN-PGLYCP_c_FWD-rt3422</v>
      </c>
      <c r="H3282">
        <f>_xlfn.XLOOKUP(Table2[[#This Row],[name]],Table1[name],Table1[1/h],0)</f>
        <v>0</v>
      </c>
      <c r="I3282" t="b">
        <f>OR(Table2[[#This Row],[match]]=0,ROUNDUP(_xlfn.NUMBERVALUE(Table2[[#This Row],[match]]),4)=ROUNDUP(_xlfn.NUMBERVALUE(Table2[[#This Row],[1/h]]),4))</f>
        <v>1</v>
      </c>
    </row>
    <row r="3283" spans="5:9">
      <c r="E3283" t="s">
        <v>3690</v>
      </c>
      <c r="F3283">
        <f>_xlfn.NUMBERVALUE(_xlfn.TEXTAFTER(Table2[[#This Row],[my new versions]]," ",-1))</f>
        <v>12673.550496858699</v>
      </c>
      <c r="G3283" t="str">
        <f>_xlfn.TEXTBEFORE(SUBSTITUTE(Table2[[#This Row],[my new versions]],"'","")," ")</f>
        <v>RXN-PGLYCP_c_FWD-rt4676</v>
      </c>
      <c r="H3283">
        <f>_xlfn.XLOOKUP(Table2[[#This Row],[name]],Table1[name],Table1[1/h],0)</f>
        <v>0</v>
      </c>
      <c r="I3283" t="b">
        <f>OR(Table2[[#This Row],[match]]=0,ROUNDUP(_xlfn.NUMBERVALUE(Table2[[#This Row],[match]]),4)=ROUNDUP(_xlfn.NUMBERVALUE(Table2[[#This Row],[1/h]]),4))</f>
        <v>1</v>
      </c>
    </row>
    <row r="3284" spans="5:9">
      <c r="E3284" t="s">
        <v>3691</v>
      </c>
      <c r="F3284">
        <f>_xlfn.NUMBERVALUE(_xlfn.TEXTAFTER(Table2[[#This Row],[my new versions]]," ",-1))</f>
        <v>122342.95344396</v>
      </c>
      <c r="G3284" t="str">
        <f>_xlfn.TEXTBEFORE(SUBSTITUTE(Table2[[#This Row],[my new versions]],"'","")," ")</f>
        <v>RXN-PGM_c_FWD-rt1542</v>
      </c>
      <c r="H3284">
        <f>_xlfn.XLOOKUP(Table2[[#This Row],[name]],Table1[name],Table1[1/h],0)</f>
        <v>122342.95344396024</v>
      </c>
      <c r="I3284" t="b">
        <f>OR(Table2[[#This Row],[match]]=0,ROUNDUP(_xlfn.NUMBERVALUE(Table2[[#This Row],[match]]),4)=ROUNDUP(_xlfn.NUMBERVALUE(Table2[[#This Row],[1/h]]),4))</f>
        <v>1</v>
      </c>
    </row>
    <row r="3285" spans="5:9">
      <c r="E3285" t="s">
        <v>3692</v>
      </c>
      <c r="F3285">
        <f>_xlfn.NUMBERVALUE(_xlfn.TEXTAFTER(Table2[[#This Row],[my new versions]]," ",-1))</f>
        <v>12673.550496858699</v>
      </c>
      <c r="G3285" t="str">
        <f>_xlfn.TEXTBEFORE(SUBSTITUTE(Table2[[#This Row],[my new versions]],"'","")," ")</f>
        <v>RXN-PGM_c_REV-rt1542</v>
      </c>
      <c r="H3285">
        <f>_xlfn.XLOOKUP(Table2[[#This Row],[name]],Table1[name],Table1[1/h],0)</f>
        <v>0</v>
      </c>
      <c r="I3285" t="b">
        <f>OR(Table2[[#This Row],[match]]=0,ROUNDUP(_xlfn.NUMBERVALUE(Table2[[#This Row],[match]]),4)=ROUNDUP(_xlfn.NUMBERVALUE(Table2[[#This Row],[1/h]]),4))</f>
        <v>1</v>
      </c>
    </row>
    <row r="3286" spans="5:9">
      <c r="E3286" t="s">
        <v>3693</v>
      </c>
      <c r="F3286">
        <f>_xlfn.NUMBERVALUE(_xlfn.TEXTAFTER(Table2[[#This Row],[my new versions]]," ",-1))</f>
        <v>122342.95344396</v>
      </c>
      <c r="G3286" t="str">
        <f>_xlfn.TEXTBEFORE(SUBSTITUTE(Table2[[#This Row],[my new versions]],"'","")," ")</f>
        <v>RXN-PGM_c_FWD-rt7057</v>
      </c>
      <c r="H3286">
        <f>_xlfn.XLOOKUP(Table2[[#This Row],[name]],Table1[name],Table1[1/h],0)</f>
        <v>122342.95344396024</v>
      </c>
      <c r="I3286" t="b">
        <f>OR(Table2[[#This Row],[match]]=0,ROUNDUP(_xlfn.NUMBERVALUE(Table2[[#This Row],[match]]),4)=ROUNDUP(_xlfn.NUMBERVALUE(Table2[[#This Row],[1/h]]),4))</f>
        <v>1</v>
      </c>
    </row>
    <row r="3287" spans="5:9">
      <c r="E3287" t="s">
        <v>3694</v>
      </c>
      <c r="F3287">
        <f>_xlfn.NUMBERVALUE(_xlfn.TEXTAFTER(Table2[[#This Row],[my new versions]]," ",-1))</f>
        <v>12673.550496858699</v>
      </c>
      <c r="G3287" t="str">
        <f>_xlfn.TEXTBEFORE(SUBSTITUTE(Table2[[#This Row],[my new versions]],"'","")," ")</f>
        <v>RXN-PGM_c_REV-rt7057</v>
      </c>
      <c r="H3287">
        <f>_xlfn.XLOOKUP(Table2[[#This Row],[name]],Table1[name],Table1[1/h],0)</f>
        <v>0</v>
      </c>
      <c r="I3287" t="b">
        <f>OR(Table2[[#This Row],[match]]=0,ROUNDUP(_xlfn.NUMBERVALUE(Table2[[#This Row],[match]]),4)=ROUNDUP(_xlfn.NUMBERVALUE(Table2[[#This Row],[1/h]]),4))</f>
        <v>1</v>
      </c>
    </row>
    <row r="3288" spans="5:9">
      <c r="E3288" t="s">
        <v>3695</v>
      </c>
      <c r="F3288">
        <f>_xlfn.NUMBERVALUE(_xlfn.TEXTAFTER(Table2[[#This Row],[my new versions]]," ",-1))</f>
        <v>34654.446806436797</v>
      </c>
      <c r="G3288" t="str">
        <f>_xlfn.TEXTBEFORE(SUBSTITUTE(Table2[[#This Row],[my new versions]],"'","")," ")</f>
        <v>RXN-PGMT_c_FWD-rt1591</v>
      </c>
      <c r="H3288">
        <f>_xlfn.XLOOKUP(Table2[[#This Row],[name]],Table1[name],Table1[1/h],0)</f>
        <v>34654.446806436863</v>
      </c>
      <c r="I3288" t="b">
        <f>OR(Table2[[#This Row],[match]]=0,ROUNDUP(_xlfn.NUMBERVALUE(Table2[[#This Row],[match]]),4)=ROUNDUP(_xlfn.NUMBERVALUE(Table2[[#This Row],[1/h]]),4))</f>
        <v>1</v>
      </c>
    </row>
    <row r="3289" spans="5:9">
      <c r="E3289" t="s">
        <v>3696</v>
      </c>
      <c r="F3289">
        <f>_xlfn.NUMBERVALUE(_xlfn.TEXTAFTER(Table2[[#This Row],[my new versions]]," ",-1))</f>
        <v>12673.550496858699</v>
      </c>
      <c r="G3289" t="str">
        <f>_xlfn.TEXTBEFORE(SUBSTITUTE(Table2[[#This Row],[my new versions]],"'","")," ")</f>
        <v>RXN-PGMT_c_REV-rt1591</v>
      </c>
      <c r="H3289">
        <f>_xlfn.XLOOKUP(Table2[[#This Row],[name]],Table1[name],Table1[1/h],0)</f>
        <v>0</v>
      </c>
      <c r="I3289" t="b">
        <f>OR(Table2[[#This Row],[match]]=0,ROUNDUP(_xlfn.NUMBERVALUE(Table2[[#This Row],[match]]),4)=ROUNDUP(_xlfn.NUMBERVALUE(Table2[[#This Row],[1/h]]),4))</f>
        <v>1</v>
      </c>
    </row>
    <row r="3290" spans="5:9">
      <c r="E3290" t="s">
        <v>3697</v>
      </c>
      <c r="F3290">
        <f>_xlfn.NUMBERVALUE(_xlfn.TEXTAFTER(Table2[[#This Row],[my new versions]]," ",-1))</f>
        <v>12673.550496858699</v>
      </c>
      <c r="G3290" t="str">
        <f>_xlfn.TEXTBEFORE(SUBSTITUTE(Table2[[#This Row],[my new versions]],"'","")," ")</f>
        <v>RXN-PGPP_mm_FWD-rt2532</v>
      </c>
      <c r="H3290">
        <f>_xlfn.XLOOKUP(Table2[[#This Row],[name]],Table1[name],Table1[1/h],0)</f>
        <v>0</v>
      </c>
      <c r="I3290" t="b">
        <f>OR(Table2[[#This Row],[match]]=0,ROUNDUP(_xlfn.NUMBERVALUE(Table2[[#This Row],[match]]),4)=ROUNDUP(_xlfn.NUMBERVALUE(Table2[[#This Row],[1/h]]),4))</f>
        <v>1</v>
      </c>
    </row>
    <row r="3291" spans="5:9">
      <c r="E3291" t="s">
        <v>3698</v>
      </c>
      <c r="F3291">
        <f>_xlfn.NUMBERVALUE(_xlfn.TEXTAFTER(Table2[[#This Row],[my new versions]]," ",-1))</f>
        <v>12673.550496858699</v>
      </c>
      <c r="G3291" t="str">
        <f>_xlfn.TEXTBEFORE(SUBSTITUTE(Table2[[#This Row],[my new versions]],"'","")," ")</f>
        <v>RXN-PGPS_mm_FWD-rt4228</v>
      </c>
      <c r="H3291">
        <f>_xlfn.XLOOKUP(Table2[[#This Row],[name]],Table1[name],Table1[1/h],0)</f>
        <v>0</v>
      </c>
      <c r="I3291" t="b">
        <f>OR(Table2[[#This Row],[match]]=0,ROUNDUP(_xlfn.NUMBERVALUE(Table2[[#This Row],[match]]),4)=ROUNDUP(_xlfn.NUMBERVALUE(Table2[[#This Row],[1/h]]),4))</f>
        <v>1</v>
      </c>
    </row>
    <row r="3292" spans="5:9">
      <c r="E3292" t="s">
        <v>3699</v>
      </c>
      <c r="F3292">
        <f>_xlfn.NUMBERVALUE(_xlfn.TEXTAFTER(Table2[[#This Row],[my new versions]]," ",-1))</f>
        <v>12673.550496858699</v>
      </c>
      <c r="G3292" t="str">
        <f>_xlfn.TEXTBEFORE(SUBSTITUTE(Table2[[#This Row],[my new versions]],"'","")," ")</f>
        <v>RXN-PGS_x_FWD-rt5040</v>
      </c>
      <c r="H3292">
        <f>_xlfn.XLOOKUP(Table2[[#This Row],[name]],Table1[name],Table1[1/h],0)</f>
        <v>0</v>
      </c>
      <c r="I3292" t="b">
        <f>OR(Table2[[#This Row],[match]]=0,ROUNDUP(_xlfn.NUMBERVALUE(Table2[[#This Row],[match]]),4)=ROUNDUP(_xlfn.NUMBERVALUE(Table2[[#This Row],[1/h]]),4))</f>
        <v>1</v>
      </c>
    </row>
    <row r="3293" spans="5:9">
      <c r="E3293" t="s">
        <v>3700</v>
      </c>
      <c r="F3293">
        <f>_xlfn.NUMBERVALUE(_xlfn.TEXTAFTER(Table2[[#This Row],[my new versions]]," ",-1))</f>
        <v>12673.550496858699</v>
      </c>
      <c r="G3293" t="str">
        <f>_xlfn.TEXTBEFORE(SUBSTITUTE(Table2[[#This Row],[my new versions]],"'","")," ")</f>
        <v>RXN-PGt_c_m_FWD-rt1060</v>
      </c>
      <c r="H3293">
        <f>_xlfn.XLOOKUP(Table2[[#This Row],[name]],Table1[name],Table1[1/h],0)</f>
        <v>0</v>
      </c>
      <c r="I3293" t="b">
        <f>OR(Table2[[#This Row],[match]]=0,ROUNDUP(_xlfn.NUMBERVALUE(Table2[[#This Row],[match]]),4)=ROUNDUP(_xlfn.NUMBERVALUE(Table2[[#This Row],[1/h]]),4))</f>
        <v>1</v>
      </c>
    </row>
    <row r="3294" spans="5:9">
      <c r="E3294" t="s">
        <v>3701</v>
      </c>
      <c r="F3294">
        <f>_xlfn.NUMBERVALUE(_xlfn.TEXTAFTER(Table2[[#This Row],[my new versions]]," ",-1))</f>
        <v>12673.550496858699</v>
      </c>
      <c r="G3294" t="str">
        <f>_xlfn.TEXTBEFORE(SUBSTITUTE(Table2[[#This Row],[my new versions]],"'","")," ")</f>
        <v>RXN-PGt_c_m_REV-rt1060</v>
      </c>
      <c r="H3294">
        <f>_xlfn.XLOOKUP(Table2[[#This Row],[name]],Table1[name],Table1[1/h],0)</f>
        <v>0</v>
      </c>
      <c r="I3294" t="b">
        <f>OR(Table2[[#This Row],[match]]=0,ROUNDUP(_xlfn.NUMBERVALUE(Table2[[#This Row],[match]]),4)=ROUNDUP(_xlfn.NUMBERVALUE(Table2[[#This Row],[1/h]]),4))</f>
        <v>1</v>
      </c>
    </row>
    <row r="3295" spans="5:9">
      <c r="E3295" t="s">
        <v>3702</v>
      </c>
      <c r="F3295">
        <f>_xlfn.NUMBERVALUE(_xlfn.TEXTAFTER(Table2[[#This Row],[my new versions]]," ",-1))</f>
        <v>12673.550496858699</v>
      </c>
      <c r="G3295" t="str">
        <f>_xlfn.TEXTBEFORE(SUBSTITUTE(Table2[[#This Row],[my new versions]],"'","")," ")</f>
        <v>RXN-PGt_c_m_FWD-rt4312</v>
      </c>
      <c r="H3295">
        <f>_xlfn.XLOOKUP(Table2[[#This Row],[name]],Table1[name],Table1[1/h],0)</f>
        <v>0</v>
      </c>
      <c r="I3295" t="b">
        <f>OR(Table2[[#This Row],[match]]=0,ROUNDUP(_xlfn.NUMBERVALUE(Table2[[#This Row],[match]]),4)=ROUNDUP(_xlfn.NUMBERVALUE(Table2[[#This Row],[1/h]]),4))</f>
        <v>1</v>
      </c>
    </row>
    <row r="3296" spans="5:9">
      <c r="E3296" t="s">
        <v>3703</v>
      </c>
      <c r="F3296">
        <f>_xlfn.NUMBERVALUE(_xlfn.TEXTAFTER(Table2[[#This Row],[my new versions]]," ",-1))</f>
        <v>12673.550496858699</v>
      </c>
      <c r="G3296" t="str">
        <f>_xlfn.TEXTBEFORE(SUBSTITUTE(Table2[[#This Row],[my new versions]],"'","")," ")</f>
        <v>RXN-PGt_c_m_REV-rt4312</v>
      </c>
      <c r="H3296">
        <f>_xlfn.XLOOKUP(Table2[[#This Row],[name]],Table1[name],Table1[1/h],0)</f>
        <v>0</v>
      </c>
      <c r="I3296" t="b">
        <f>OR(Table2[[#This Row],[match]]=0,ROUNDUP(_xlfn.NUMBERVALUE(Table2[[#This Row],[match]]),4)=ROUNDUP(_xlfn.NUMBERVALUE(Table2[[#This Row],[1/h]]),4))</f>
        <v>1</v>
      </c>
    </row>
    <row r="3297" spans="5:9">
      <c r="E3297" t="s">
        <v>3704</v>
      </c>
      <c r="F3297">
        <f>_xlfn.NUMBERVALUE(_xlfn.TEXTAFTER(Table2[[#This Row],[my new versions]]," ",-1))</f>
        <v>12673.550496858699</v>
      </c>
      <c r="G3297" t="str">
        <f>_xlfn.TEXTBEFORE(SUBSTITUTE(Table2[[#This Row],[my new versions]],"'","")," ")</f>
        <v>RXN-PHACRDC1_c_FWD-rt4099</v>
      </c>
      <c r="H3297">
        <f>_xlfn.XLOOKUP(Table2[[#This Row],[name]],Table1[name],Table1[1/h],0)</f>
        <v>0</v>
      </c>
      <c r="I3297" t="b">
        <f>OR(Table2[[#This Row],[match]]=0,ROUNDUP(_xlfn.NUMBERVALUE(Table2[[#This Row],[match]]),4)=ROUNDUP(_xlfn.NUMBERVALUE(Table2[[#This Row],[1/h]]),4))</f>
        <v>1</v>
      </c>
    </row>
    <row r="3298" spans="5:9">
      <c r="E3298" t="s">
        <v>3705</v>
      </c>
      <c r="F3298">
        <f>_xlfn.NUMBERVALUE(_xlfn.TEXTAFTER(Table2[[#This Row],[my new versions]]," ",-1))</f>
        <v>12673.550496858699</v>
      </c>
      <c r="G3298" t="str">
        <f>_xlfn.TEXTBEFORE(SUBSTITUTE(Table2[[#This Row],[my new versions]],"'","")," ")</f>
        <v>RXN-PHACRDC1_c_REV-rt4099</v>
      </c>
      <c r="H3298">
        <f>_xlfn.XLOOKUP(Table2[[#This Row],[name]],Table1[name],Table1[1/h],0)</f>
        <v>0</v>
      </c>
      <c r="I3298" t="b">
        <f>OR(Table2[[#This Row],[match]]=0,ROUNDUP(_xlfn.NUMBERVALUE(Table2[[#This Row],[match]]),4)=ROUNDUP(_xlfn.NUMBERVALUE(Table2[[#This Row],[1/h]]),4))</f>
        <v>1</v>
      </c>
    </row>
    <row r="3299" spans="5:9">
      <c r="E3299" t="s">
        <v>3706</v>
      </c>
      <c r="F3299">
        <f>_xlfn.NUMBERVALUE(_xlfn.TEXTAFTER(Table2[[#This Row],[my new versions]]," ",-1))</f>
        <v>12673.550496858699</v>
      </c>
      <c r="G3299" t="str">
        <f>_xlfn.TEXTBEFORE(SUBSTITUTE(Table2[[#This Row],[my new versions]],"'","")," ")</f>
        <v>RXN-PHACRDC2_c_FWD-rt4099</v>
      </c>
      <c r="H3299">
        <f>_xlfn.XLOOKUP(Table2[[#This Row],[name]],Table1[name],Table1[1/h],0)</f>
        <v>0</v>
      </c>
      <c r="I3299" t="b">
        <f>OR(Table2[[#This Row],[match]]=0,ROUNDUP(_xlfn.NUMBERVALUE(Table2[[#This Row],[match]]),4)=ROUNDUP(_xlfn.NUMBERVALUE(Table2[[#This Row],[1/h]]),4))</f>
        <v>1</v>
      </c>
    </row>
    <row r="3300" spans="5:9">
      <c r="E3300" t="s">
        <v>3707</v>
      </c>
      <c r="F3300">
        <f>_xlfn.NUMBERVALUE(_xlfn.TEXTAFTER(Table2[[#This Row],[my new versions]]," ",-1))</f>
        <v>12673.550496858699</v>
      </c>
      <c r="G3300" t="str">
        <f>_xlfn.TEXTBEFORE(SUBSTITUTE(Table2[[#This Row],[my new versions]],"'","")," ")</f>
        <v>RXN-PHACRDC2_c_REV-rt4099</v>
      </c>
      <c r="H3300">
        <f>_xlfn.XLOOKUP(Table2[[#This Row],[name]],Table1[name],Table1[1/h],0)</f>
        <v>0</v>
      </c>
      <c r="I3300" t="b">
        <f>OR(Table2[[#This Row],[match]]=0,ROUNDUP(_xlfn.NUMBERVALUE(Table2[[#This Row],[match]]),4)=ROUNDUP(_xlfn.NUMBERVALUE(Table2[[#This Row],[1/h]]),4))</f>
        <v>1</v>
      </c>
    </row>
    <row r="3301" spans="5:9">
      <c r="E3301" t="s">
        <v>3708</v>
      </c>
      <c r="F3301">
        <f>_xlfn.NUMBERVALUE(_xlfn.TEXTAFTER(Table2[[#This Row],[my new versions]]," ",-1))</f>
        <v>12673.550496858699</v>
      </c>
      <c r="G3301" t="str">
        <f>_xlfn.TEXTBEFORE(SUBSTITUTE(Table2[[#This Row],[my new versions]],"'","")," ")</f>
        <v>RXN-PHACRDC3_c_FWD-rt4099</v>
      </c>
      <c r="H3301">
        <f>_xlfn.XLOOKUP(Table2[[#This Row],[name]],Table1[name],Table1[1/h],0)</f>
        <v>0</v>
      </c>
      <c r="I3301" t="b">
        <f>OR(Table2[[#This Row],[match]]=0,ROUNDUP(_xlfn.NUMBERVALUE(Table2[[#This Row],[match]]),4)=ROUNDUP(_xlfn.NUMBERVALUE(Table2[[#This Row],[1/h]]),4))</f>
        <v>1</v>
      </c>
    </row>
    <row r="3302" spans="5:9">
      <c r="E3302" t="s">
        <v>3709</v>
      </c>
      <c r="F3302">
        <f>_xlfn.NUMBERVALUE(_xlfn.TEXTAFTER(Table2[[#This Row],[my new versions]]," ",-1))</f>
        <v>12673.550496858699</v>
      </c>
      <c r="G3302" t="str">
        <f>_xlfn.TEXTBEFORE(SUBSTITUTE(Table2[[#This Row],[my new versions]],"'","")," ")</f>
        <v>RXN-PHACRDC3_c_REV-rt4099</v>
      </c>
      <c r="H3302">
        <f>_xlfn.XLOOKUP(Table2[[#This Row],[name]],Table1[name],Table1[1/h],0)</f>
        <v>0</v>
      </c>
      <c r="I3302" t="b">
        <f>OR(Table2[[#This Row],[match]]=0,ROUNDUP(_xlfn.NUMBERVALUE(Table2[[#This Row],[match]]),4)=ROUNDUP(_xlfn.NUMBERVALUE(Table2[[#This Row],[1/h]]),4))</f>
        <v>1</v>
      </c>
    </row>
    <row r="3303" spans="5:9">
      <c r="E3303" t="s">
        <v>3710</v>
      </c>
      <c r="F3303">
        <f>_xlfn.NUMBERVALUE(_xlfn.TEXTAFTER(Table2[[#This Row],[my new versions]]," ",-1))</f>
        <v>12673.550496858699</v>
      </c>
      <c r="G3303" t="str">
        <f>_xlfn.TEXTBEFORE(SUBSTITUTE(Table2[[#This Row],[my new versions]],"'","")," ")</f>
        <v>RXN-PHACRDC4_c_FWD-rt4099</v>
      </c>
      <c r="H3303">
        <f>_xlfn.XLOOKUP(Table2[[#This Row],[name]],Table1[name],Table1[1/h],0)</f>
        <v>0</v>
      </c>
      <c r="I3303" t="b">
        <f>OR(Table2[[#This Row],[match]]=0,ROUNDUP(_xlfn.NUMBERVALUE(Table2[[#This Row],[match]]),4)=ROUNDUP(_xlfn.NUMBERVALUE(Table2[[#This Row],[1/h]]),4))</f>
        <v>1</v>
      </c>
    </row>
    <row r="3304" spans="5:9">
      <c r="E3304" t="s">
        <v>3711</v>
      </c>
      <c r="F3304">
        <f>_xlfn.NUMBERVALUE(_xlfn.TEXTAFTER(Table2[[#This Row],[my new versions]]," ",-1))</f>
        <v>12673.550496858699</v>
      </c>
      <c r="G3304" t="str">
        <f>_xlfn.TEXTBEFORE(SUBSTITUTE(Table2[[#This Row],[my new versions]],"'","")," ")</f>
        <v>RXN-PHACRDC4_c_REV-rt4099</v>
      </c>
      <c r="H3304">
        <f>_xlfn.XLOOKUP(Table2[[#This Row],[name]],Table1[name],Table1[1/h],0)</f>
        <v>0</v>
      </c>
      <c r="I3304" t="b">
        <f>OR(Table2[[#This Row],[match]]=0,ROUNDUP(_xlfn.NUMBERVALUE(Table2[[#This Row],[match]]),4)=ROUNDUP(_xlfn.NUMBERVALUE(Table2[[#This Row],[1/h]]),4))</f>
        <v>1</v>
      </c>
    </row>
    <row r="3305" spans="5:9">
      <c r="E3305" t="s">
        <v>3712</v>
      </c>
      <c r="F3305">
        <f>_xlfn.NUMBERVALUE(_xlfn.TEXTAFTER(Table2[[#This Row],[my new versions]]," ",-1))</f>
        <v>12673.550496858699</v>
      </c>
      <c r="G3305" t="str">
        <f>_xlfn.TEXTBEFORE(SUBSTITUTE(Table2[[#This Row],[my new versions]],"'","")," ")</f>
        <v>RXN-PHCD_m_FWD-rt0201</v>
      </c>
      <c r="H3305">
        <f>_xlfn.XLOOKUP(Table2[[#This Row],[name]],Table1[name],Table1[1/h],0)</f>
        <v>0</v>
      </c>
      <c r="I3305" t="b">
        <f>OR(Table2[[#This Row],[match]]=0,ROUNDUP(_xlfn.NUMBERVALUE(Table2[[#This Row],[match]]),4)=ROUNDUP(_xlfn.NUMBERVALUE(Table2[[#This Row],[1/h]]),4))</f>
        <v>1</v>
      </c>
    </row>
    <row r="3306" spans="5:9">
      <c r="E3306" t="s">
        <v>3713</v>
      </c>
      <c r="F3306">
        <f>_xlfn.NUMBERVALUE(_xlfn.TEXTAFTER(Table2[[#This Row],[my new versions]]," ",-1))</f>
        <v>12673.550496858699</v>
      </c>
      <c r="G3306" t="str">
        <f>_xlfn.TEXTBEFORE(SUBSTITUTE(Table2[[#This Row],[my new versions]],"'","")," ")</f>
        <v>RXN-PHCHGS_m_FWD-SPONT</v>
      </c>
      <c r="H3306">
        <f>_xlfn.XLOOKUP(Table2[[#This Row],[name]],Table1[name],Table1[1/h],0)</f>
        <v>0</v>
      </c>
      <c r="I3306" t="b">
        <f>OR(Table2[[#This Row],[match]]=0,ROUNDUP(_xlfn.NUMBERVALUE(Table2[[#This Row],[match]]),4)=ROUNDUP(_xlfn.NUMBERVALUE(Table2[[#This Row],[1/h]]),4))</f>
        <v>1</v>
      </c>
    </row>
    <row r="3307" spans="5:9">
      <c r="E3307" t="s">
        <v>3714</v>
      </c>
      <c r="F3307">
        <f>_xlfn.NUMBERVALUE(_xlfn.TEXTAFTER(Table2[[#This Row],[my new versions]]," ",-1))</f>
        <v>12673.550496858699</v>
      </c>
      <c r="G3307" t="str">
        <f>_xlfn.TEXTBEFORE(SUBSTITUTE(Table2[[#This Row],[my new versions]],"'","")," ")</f>
        <v>RXN-PHEACt_c_e_FWD-SPONT</v>
      </c>
      <c r="H3307">
        <f>_xlfn.XLOOKUP(Table2[[#This Row],[name]],Table1[name],Table1[1/h],0)</f>
        <v>0</v>
      </c>
      <c r="I3307" t="b">
        <f>OR(Table2[[#This Row],[match]]=0,ROUNDUP(_xlfn.NUMBERVALUE(Table2[[#This Row],[match]]),4)=ROUNDUP(_xlfn.NUMBERVALUE(Table2[[#This Row],[1/h]]),4))</f>
        <v>1</v>
      </c>
    </row>
    <row r="3308" spans="5:9">
      <c r="E3308" t="s">
        <v>3715</v>
      </c>
      <c r="F3308">
        <f>_xlfn.NUMBERVALUE(_xlfn.TEXTAFTER(Table2[[#This Row],[my new versions]]," ",-1))</f>
        <v>12673.550496858699</v>
      </c>
      <c r="G3308" t="str">
        <f>_xlfn.TEXTBEFORE(SUBSTITUTE(Table2[[#This Row],[my new versions]],"'","")," ")</f>
        <v>RXN-PHEN2MOXy_c_FWD-rt4453</v>
      </c>
      <c r="H3308">
        <f>_xlfn.XLOOKUP(Table2[[#This Row],[name]],Table1[name],Table1[1/h],0)</f>
        <v>0</v>
      </c>
      <c r="I3308" t="b">
        <f>OR(Table2[[#This Row],[match]]=0,ROUNDUP(_xlfn.NUMBERVALUE(Table2[[#This Row],[match]]),4)=ROUNDUP(_xlfn.NUMBERVALUE(Table2[[#This Row],[1/h]]),4))</f>
        <v>1</v>
      </c>
    </row>
    <row r="3309" spans="5:9">
      <c r="E3309" t="s">
        <v>3716</v>
      </c>
      <c r="F3309">
        <f>_xlfn.NUMBERVALUE(_xlfn.TEXTAFTER(Table2[[#This Row],[my new versions]]," ",-1))</f>
        <v>12673.550496858699</v>
      </c>
      <c r="G3309" t="str">
        <f>_xlfn.TEXTBEFORE(SUBSTITUTE(Table2[[#This Row],[my new versions]],"'","")," ")</f>
        <v>RXN-PHEN2MOXy_c_FWD-rt4454</v>
      </c>
      <c r="H3309">
        <f>_xlfn.XLOOKUP(Table2[[#This Row],[name]],Table1[name],Table1[1/h],0)</f>
        <v>0</v>
      </c>
      <c r="I3309" t="b">
        <f>OR(Table2[[#This Row],[match]]=0,ROUNDUP(_xlfn.NUMBERVALUE(Table2[[#This Row],[match]]),4)=ROUNDUP(_xlfn.NUMBERVALUE(Table2[[#This Row],[1/h]]),4))</f>
        <v>1</v>
      </c>
    </row>
    <row r="3310" spans="5:9">
      <c r="E3310" t="s">
        <v>3717</v>
      </c>
      <c r="F3310">
        <f>_xlfn.NUMBERVALUE(_xlfn.TEXTAFTER(Table2[[#This Row],[my new versions]]," ",-1))</f>
        <v>12673.550496858699</v>
      </c>
      <c r="G3310" t="str">
        <f>_xlfn.TEXTBEFORE(SUBSTITUTE(Table2[[#This Row],[my new versions]],"'","")," ")</f>
        <v>RXN-PHEN2MOXy_c_FWD-rt4555</v>
      </c>
      <c r="H3310">
        <f>_xlfn.XLOOKUP(Table2[[#This Row],[name]],Table1[name],Table1[1/h],0)</f>
        <v>0</v>
      </c>
      <c r="I3310" t="b">
        <f>OR(Table2[[#This Row],[match]]=0,ROUNDUP(_xlfn.NUMBERVALUE(Table2[[#This Row],[match]]),4)=ROUNDUP(_xlfn.NUMBERVALUE(Table2[[#This Row],[1/h]]),4))</f>
        <v>1</v>
      </c>
    </row>
    <row r="3311" spans="5:9">
      <c r="E3311" t="s">
        <v>3718</v>
      </c>
      <c r="F3311">
        <f>_xlfn.NUMBERVALUE(_xlfn.TEXTAFTER(Table2[[#This Row],[my new versions]]," ",-1))</f>
        <v>12673.550496858699</v>
      </c>
      <c r="G3311" t="str">
        <f>_xlfn.TEXTBEFORE(SUBSTITUTE(Table2[[#This Row],[my new versions]],"'","")," ")</f>
        <v>RXN-PHEt_c_m_FWD-SPONT</v>
      </c>
      <c r="H3311">
        <f>_xlfn.XLOOKUP(Table2[[#This Row],[name]],Table1[name],Table1[1/h],0)</f>
        <v>0</v>
      </c>
      <c r="I3311" t="b">
        <f>OR(Table2[[#This Row],[match]]=0,ROUNDUP(_xlfn.NUMBERVALUE(Table2[[#This Row],[match]]),4)=ROUNDUP(_xlfn.NUMBERVALUE(Table2[[#This Row],[1/h]]),4))</f>
        <v>1</v>
      </c>
    </row>
    <row r="3312" spans="5:9">
      <c r="E3312" t="s">
        <v>3719</v>
      </c>
      <c r="F3312">
        <f>_xlfn.NUMBERVALUE(_xlfn.TEXTAFTER(Table2[[#This Row],[my new versions]]," ",-1))</f>
        <v>12673.550496858699</v>
      </c>
      <c r="G3312" t="str">
        <f>_xlfn.TEXTBEFORE(SUBSTITUTE(Table2[[#This Row],[my new versions]],"'","")," ")</f>
        <v>RXN-PHETA1_c_FWD-rt1784_c</v>
      </c>
      <c r="H3312">
        <f>_xlfn.XLOOKUP(Table2[[#This Row],[name]],Table1[name],Table1[1/h],0)</f>
        <v>0</v>
      </c>
      <c r="I3312" t="b">
        <f>OR(Table2[[#This Row],[match]]=0,ROUNDUP(_xlfn.NUMBERVALUE(Table2[[#This Row],[match]]),4)=ROUNDUP(_xlfn.NUMBERVALUE(Table2[[#This Row],[1/h]]),4))</f>
        <v>1</v>
      </c>
    </row>
    <row r="3313" spans="5:9">
      <c r="E3313" t="s">
        <v>3720</v>
      </c>
      <c r="F3313">
        <f>_xlfn.NUMBERVALUE(_xlfn.TEXTAFTER(Table2[[#This Row],[my new versions]]," ",-1))</f>
        <v>6.5905303401032</v>
      </c>
      <c r="G3313" t="str">
        <f>_xlfn.TEXTBEFORE(SUBSTITUTE(Table2[[#This Row],[my new versions]],"'","")," ")</f>
        <v>RXN-PHETA1_c_REV-rt1784_c</v>
      </c>
      <c r="H3313">
        <f>_xlfn.XLOOKUP(Table2[[#This Row],[name]],Table1[name],Table1[1/h],0)</f>
        <v>6.5905303401031681</v>
      </c>
      <c r="I3313" t="b">
        <f>OR(Table2[[#This Row],[match]]=0,ROUNDUP(_xlfn.NUMBERVALUE(Table2[[#This Row],[match]]),4)=ROUNDUP(_xlfn.NUMBERVALUE(Table2[[#This Row],[1/h]]),4))</f>
        <v>1</v>
      </c>
    </row>
    <row r="3314" spans="5:9">
      <c r="E3314" t="s">
        <v>3721</v>
      </c>
      <c r="F3314">
        <f>_xlfn.NUMBERVALUE(_xlfn.TEXTAFTER(Table2[[#This Row],[my new versions]]," ",-1))</f>
        <v>12673.550496858699</v>
      </c>
      <c r="G3314" t="str">
        <f>_xlfn.TEXTBEFORE(SUBSTITUTE(Table2[[#This Row],[my new versions]],"'","")," ")</f>
        <v>RXN-PHETA1_c_FWD-rt7471</v>
      </c>
      <c r="H3314">
        <f>_xlfn.XLOOKUP(Table2[[#This Row],[name]],Table1[name],Table1[1/h],0)</f>
        <v>0</v>
      </c>
      <c r="I3314" t="b">
        <f>OR(Table2[[#This Row],[match]]=0,ROUNDUP(_xlfn.NUMBERVALUE(Table2[[#This Row],[match]]),4)=ROUNDUP(_xlfn.NUMBERVALUE(Table2[[#This Row],[1/h]]),4))</f>
        <v>1</v>
      </c>
    </row>
    <row r="3315" spans="5:9">
      <c r="E3315" t="s">
        <v>3722</v>
      </c>
      <c r="F3315">
        <f>_xlfn.NUMBERVALUE(_xlfn.TEXTAFTER(Table2[[#This Row],[my new versions]]," ",-1))</f>
        <v>6.5905303401032</v>
      </c>
      <c r="G3315" t="str">
        <f>_xlfn.TEXTBEFORE(SUBSTITUTE(Table2[[#This Row],[my new versions]],"'","")," ")</f>
        <v>RXN-PHETA1_c_REV-rt7471</v>
      </c>
      <c r="H3315">
        <f>_xlfn.XLOOKUP(Table2[[#This Row],[name]],Table1[name],Table1[1/h],0)</f>
        <v>6.5905303401031681</v>
      </c>
      <c r="I3315" t="b">
        <f>OR(Table2[[#This Row],[match]]=0,ROUNDUP(_xlfn.NUMBERVALUE(Table2[[#This Row],[match]]),4)=ROUNDUP(_xlfn.NUMBERVALUE(Table2[[#This Row],[1/h]]),4))</f>
        <v>1</v>
      </c>
    </row>
    <row r="3316" spans="5:9">
      <c r="E3316" t="s">
        <v>3723</v>
      </c>
      <c r="F3316">
        <f>_xlfn.NUMBERVALUE(_xlfn.TEXTAFTER(Table2[[#This Row],[my new versions]]," ",-1))</f>
        <v>12673.550496858699</v>
      </c>
      <c r="G3316" t="str">
        <f>_xlfn.TEXTBEFORE(SUBSTITUTE(Table2[[#This Row],[my new versions]],"'","")," ")</f>
        <v>RXN-PHETA1_c_FWD-rt7697</v>
      </c>
      <c r="H3316">
        <f>_xlfn.XLOOKUP(Table2[[#This Row],[name]],Table1[name],Table1[1/h],0)</f>
        <v>0</v>
      </c>
      <c r="I3316" t="b">
        <f>OR(Table2[[#This Row],[match]]=0,ROUNDUP(_xlfn.NUMBERVALUE(Table2[[#This Row],[match]]),4)=ROUNDUP(_xlfn.NUMBERVALUE(Table2[[#This Row],[1/h]]),4))</f>
        <v>1</v>
      </c>
    </row>
    <row r="3317" spans="5:9">
      <c r="E3317" t="s">
        <v>3724</v>
      </c>
      <c r="F3317">
        <f>_xlfn.NUMBERVALUE(_xlfn.TEXTAFTER(Table2[[#This Row],[my new versions]]," ",-1))</f>
        <v>6.5905303401032</v>
      </c>
      <c r="G3317" t="str">
        <f>_xlfn.TEXTBEFORE(SUBSTITUTE(Table2[[#This Row],[my new versions]],"'","")," ")</f>
        <v>RXN-PHETA1_c_REV-rt7697</v>
      </c>
      <c r="H3317">
        <f>_xlfn.XLOOKUP(Table2[[#This Row],[name]],Table1[name],Table1[1/h],0)</f>
        <v>6.5905303401031681</v>
      </c>
      <c r="I3317" t="b">
        <f>OR(Table2[[#This Row],[match]]=0,ROUNDUP(_xlfn.NUMBERVALUE(Table2[[#This Row],[match]]),4)=ROUNDUP(_xlfn.NUMBERVALUE(Table2[[#This Row],[1/h]]),4))</f>
        <v>1</v>
      </c>
    </row>
    <row r="3318" spans="5:9">
      <c r="E3318" t="s">
        <v>3725</v>
      </c>
      <c r="F3318">
        <f>_xlfn.NUMBERVALUE(_xlfn.TEXTAFTER(Table2[[#This Row],[my new versions]]," ",-1))</f>
        <v>12673.550496858699</v>
      </c>
      <c r="G3318" t="str">
        <f>_xlfn.TEXTBEFORE(SUBSTITUTE(Table2[[#This Row],[my new versions]],"'","")," ")</f>
        <v>RXN-PHETA1_m_FWD-rt5562_m</v>
      </c>
      <c r="H3318">
        <f>_xlfn.XLOOKUP(Table2[[#This Row],[name]],Table1[name],Table1[1/h],0)</f>
        <v>0</v>
      </c>
      <c r="I3318" t="b">
        <f>OR(Table2[[#This Row],[match]]=0,ROUNDUP(_xlfn.NUMBERVALUE(Table2[[#This Row],[match]]),4)=ROUNDUP(_xlfn.NUMBERVALUE(Table2[[#This Row],[1/h]]),4))</f>
        <v>1</v>
      </c>
    </row>
    <row r="3319" spans="5:9">
      <c r="E3319" t="s">
        <v>3726</v>
      </c>
      <c r="F3319">
        <f>_xlfn.NUMBERVALUE(_xlfn.TEXTAFTER(Table2[[#This Row],[my new versions]]," ",-1))</f>
        <v>12673.550496858699</v>
      </c>
      <c r="G3319" t="str">
        <f>_xlfn.TEXTBEFORE(SUBSTITUTE(Table2[[#This Row],[my new versions]],"'","")," ")</f>
        <v>RXN-PHEtps_e_FWD-rt5861</v>
      </c>
      <c r="H3319">
        <f>_xlfn.XLOOKUP(Table2[[#This Row],[name]],Table1[name],Table1[1/h],0)</f>
        <v>0</v>
      </c>
      <c r="I3319" t="b">
        <f>OR(Table2[[#This Row],[match]]=0,ROUNDUP(_xlfn.NUMBERVALUE(Table2[[#This Row],[match]]),4)=ROUNDUP(_xlfn.NUMBERVALUE(Table2[[#This Row],[1/h]]),4))</f>
        <v>1</v>
      </c>
    </row>
    <row r="3320" spans="5:9">
      <c r="E3320" t="s">
        <v>3727</v>
      </c>
      <c r="F3320">
        <f>_xlfn.NUMBERVALUE(_xlfn.TEXTAFTER(Table2[[#This Row],[my new versions]]," ",-1))</f>
        <v>12673.550496858699</v>
      </c>
      <c r="G3320" t="str">
        <f>_xlfn.TEXTBEFORE(SUBSTITUTE(Table2[[#This Row],[my new versions]],"'","")," ")</f>
        <v>RXN-PHEtps_e_REV-rt5861</v>
      </c>
      <c r="H3320">
        <f>_xlfn.XLOOKUP(Table2[[#This Row],[name]],Table1[name],Table1[1/h],0)</f>
        <v>0</v>
      </c>
      <c r="I3320" t="b">
        <f>OR(Table2[[#This Row],[match]]=0,ROUNDUP(_xlfn.NUMBERVALUE(Table2[[#This Row],[match]]),4)=ROUNDUP(_xlfn.NUMBERVALUE(Table2[[#This Row],[1/h]]),4))</f>
        <v>1</v>
      </c>
    </row>
    <row r="3321" spans="5:9">
      <c r="E3321" t="s">
        <v>3728</v>
      </c>
      <c r="F3321">
        <f>_xlfn.NUMBERVALUE(_xlfn.TEXTAFTER(Table2[[#This Row],[my new versions]]," ",-1))</f>
        <v>12.991185613277199</v>
      </c>
      <c r="G3321" t="str">
        <f>_xlfn.TEXTBEFORE(SUBSTITUTE(Table2[[#This Row],[my new versions]],"'","")," ")</f>
        <v>RXN-PHETRS_c_FWD-FRS12</v>
      </c>
      <c r="H3321">
        <f>_xlfn.XLOOKUP(Table2[[#This Row],[name]],Table1[name],Table1[1/h],0)</f>
        <v>12.991185613277281</v>
      </c>
      <c r="I3321" t="b">
        <f>OR(Table2[[#This Row],[match]]=0,ROUNDUP(_xlfn.NUMBERVALUE(Table2[[#This Row],[match]]),4)=ROUNDUP(_xlfn.NUMBERVALUE(Table2[[#This Row],[1/h]]),4))</f>
        <v>1</v>
      </c>
    </row>
    <row r="3322" spans="5:9">
      <c r="E3322" t="s">
        <v>3729</v>
      </c>
      <c r="F3322">
        <f>_xlfn.NUMBERVALUE(_xlfn.TEXTAFTER(Table2[[#This Row],[my new versions]]," ",-1))</f>
        <v>12673.550496858699</v>
      </c>
      <c r="G3322" t="str">
        <f>_xlfn.TEXTBEFORE(SUBSTITUTE(Table2[[#This Row],[my new versions]],"'","")," ")</f>
        <v>RXN-PHETRS_m_FWD-rt5030</v>
      </c>
      <c r="H3322">
        <f>_xlfn.XLOOKUP(Table2[[#This Row],[name]],Table1[name],Table1[1/h],0)</f>
        <v>0</v>
      </c>
      <c r="I3322" t="b">
        <f>OR(Table2[[#This Row],[match]]=0,ROUNDUP(_xlfn.NUMBERVALUE(Table2[[#This Row],[match]]),4)=ROUNDUP(_xlfn.NUMBERVALUE(Table2[[#This Row],[1/h]]),4))</f>
        <v>1</v>
      </c>
    </row>
    <row r="3323" spans="5:9">
      <c r="E3323" t="s">
        <v>3730</v>
      </c>
      <c r="F3323">
        <f>_xlfn.NUMBERVALUE(_xlfn.TEXTAFTER(Table2[[#This Row],[my new versions]]," ",-1))</f>
        <v>12673.550496858699</v>
      </c>
      <c r="G3323" t="str">
        <f>_xlfn.TEXTBEFORE(SUBSTITUTE(Table2[[#This Row],[my new versions]],"'","")," ")</f>
        <v>RXN-PHYTOED1_c_FWD-rt0217</v>
      </c>
      <c r="H3323">
        <f>_xlfn.XLOOKUP(Table2[[#This Row],[name]],Table1[name],Table1[1/h],0)</f>
        <v>0</v>
      </c>
      <c r="I3323" t="b">
        <f>OR(Table2[[#This Row],[match]]=0,ROUNDUP(_xlfn.NUMBERVALUE(Table2[[#This Row],[match]]),4)=ROUNDUP(_xlfn.NUMBERVALUE(Table2[[#This Row],[1/h]]),4))</f>
        <v>1</v>
      </c>
    </row>
    <row r="3324" spans="5:9">
      <c r="E3324" t="s">
        <v>3731</v>
      </c>
      <c r="F3324">
        <f>_xlfn.NUMBERVALUE(_xlfn.TEXTAFTER(Table2[[#This Row],[my new versions]]," ",-1))</f>
        <v>12673.550496858699</v>
      </c>
      <c r="G3324" t="str">
        <f>_xlfn.TEXTBEFORE(SUBSTITUTE(Table2[[#This Row],[my new versions]],"'","")," ")</f>
        <v>RXN-PHYTOED2_c_FWD-rt0217</v>
      </c>
      <c r="H3324">
        <f>_xlfn.XLOOKUP(Table2[[#This Row],[name]],Table1[name],Table1[1/h],0)</f>
        <v>0</v>
      </c>
      <c r="I3324" t="b">
        <f>OR(Table2[[#This Row],[match]]=0,ROUNDUP(_xlfn.NUMBERVALUE(Table2[[#This Row],[match]]),4)=ROUNDUP(_xlfn.NUMBERVALUE(Table2[[#This Row],[1/h]]),4))</f>
        <v>1</v>
      </c>
    </row>
    <row r="3325" spans="5:9">
      <c r="E3325" t="s">
        <v>3732</v>
      </c>
      <c r="F3325">
        <f>_xlfn.NUMBERVALUE(_xlfn.TEXTAFTER(Table2[[#This Row],[my new versions]]," ",-1))</f>
        <v>12673.550496858699</v>
      </c>
      <c r="G3325" t="str">
        <f>_xlfn.TEXTBEFORE(SUBSTITUTE(Table2[[#This Row],[my new versions]],"'","")," ")</f>
        <v>RXN-PHYTOED3_c_FWD-rt0217</v>
      </c>
      <c r="H3325">
        <f>_xlfn.XLOOKUP(Table2[[#This Row],[name]],Table1[name],Table1[1/h],0)</f>
        <v>0</v>
      </c>
      <c r="I3325" t="b">
        <f>OR(Table2[[#This Row],[match]]=0,ROUNDUP(_xlfn.NUMBERVALUE(Table2[[#This Row],[match]]),4)=ROUNDUP(_xlfn.NUMBERVALUE(Table2[[#This Row],[1/h]]),4))</f>
        <v>1</v>
      </c>
    </row>
    <row r="3326" spans="5:9">
      <c r="E3326" t="s">
        <v>3733</v>
      </c>
      <c r="F3326">
        <f>_xlfn.NUMBERVALUE(_xlfn.TEXTAFTER(Table2[[#This Row],[my new versions]]," ",-1))</f>
        <v>12673.550496858699</v>
      </c>
      <c r="G3326" t="str">
        <f>_xlfn.TEXTBEFORE(SUBSTITUTE(Table2[[#This Row],[my new versions]],"'","")," ")</f>
        <v>RXN-PHYTOED4_c_FWD-rt0217</v>
      </c>
      <c r="H3326">
        <f>_xlfn.XLOOKUP(Table2[[#This Row],[name]],Table1[name],Table1[1/h],0)</f>
        <v>0</v>
      </c>
      <c r="I3326" t="b">
        <f>OR(Table2[[#This Row],[match]]=0,ROUNDUP(_xlfn.NUMBERVALUE(Table2[[#This Row],[match]]),4)=ROUNDUP(_xlfn.NUMBERVALUE(Table2[[#This Row],[1/h]]),4))</f>
        <v>1</v>
      </c>
    </row>
    <row r="3327" spans="5:9">
      <c r="E3327" t="s">
        <v>3734</v>
      </c>
      <c r="F3327">
        <f>_xlfn.NUMBERVALUE(_xlfn.TEXTAFTER(Table2[[#This Row],[my new versions]]," ",-1))</f>
        <v>12673.550496858699</v>
      </c>
      <c r="G3327" t="str">
        <f>_xlfn.TEXTBEFORE(SUBSTITUTE(Table2[[#This Row],[my new versions]],"'","")," ")</f>
        <v>RXN-PHYTOED5_c_FWD-rt0217</v>
      </c>
      <c r="H3327">
        <f>_xlfn.XLOOKUP(Table2[[#This Row],[name]],Table1[name],Table1[1/h],0)</f>
        <v>0</v>
      </c>
      <c r="I3327" t="b">
        <f>OR(Table2[[#This Row],[match]]=0,ROUNDUP(_xlfn.NUMBERVALUE(Table2[[#This Row],[match]]),4)=ROUNDUP(_xlfn.NUMBERVALUE(Table2[[#This Row],[1/h]]),4))</f>
        <v>1</v>
      </c>
    </row>
    <row r="3328" spans="5:9">
      <c r="E3328" t="s">
        <v>3735</v>
      </c>
      <c r="F3328">
        <f>_xlfn.NUMBERVALUE(_xlfn.TEXTAFTER(Table2[[#This Row],[my new versions]]," ",-1))</f>
        <v>12673.550496858699</v>
      </c>
      <c r="G3328" t="str">
        <f>_xlfn.TEXTBEFORE(SUBSTITUTE(Table2[[#This Row],[my new versions]],"'","")," ")</f>
        <v>RXN-PHYTOES_c_FWD-rt0221</v>
      </c>
      <c r="H3328">
        <f>_xlfn.XLOOKUP(Table2[[#This Row],[name]],Table1[name],Table1[1/h],0)</f>
        <v>0</v>
      </c>
      <c r="I3328" t="b">
        <f>OR(Table2[[#This Row],[match]]=0,ROUNDUP(_xlfn.NUMBERVALUE(Table2[[#This Row],[match]]),4)=ROUNDUP(_xlfn.NUMBERVALUE(Table2[[#This Row],[1/h]]),4))</f>
        <v>1</v>
      </c>
    </row>
    <row r="3329" spans="5:9">
      <c r="E3329" t="s">
        <v>3736</v>
      </c>
      <c r="F3329">
        <f>_xlfn.NUMBERVALUE(_xlfn.TEXTAFTER(Table2[[#This Row],[my new versions]]," ",-1))</f>
        <v>12673.550496858699</v>
      </c>
      <c r="G3329" t="str">
        <f>_xlfn.TEXTBEFORE(SUBSTITUTE(Table2[[#This Row],[my new versions]],"'","")," ")</f>
        <v>RXN-PHYTOES_c_REV-rt0221</v>
      </c>
      <c r="H3329">
        <f>_xlfn.XLOOKUP(Table2[[#This Row],[name]],Table1[name],Table1[1/h],0)</f>
        <v>0</v>
      </c>
      <c r="I3329" t="b">
        <f>OR(Table2[[#This Row],[match]]=0,ROUNDUP(_xlfn.NUMBERVALUE(Table2[[#This Row],[match]]),4)=ROUNDUP(_xlfn.NUMBERVALUE(Table2[[#This Row],[1/h]]),4))</f>
        <v>1</v>
      </c>
    </row>
    <row r="3330" spans="5:9">
      <c r="E3330" t="s">
        <v>3737</v>
      </c>
      <c r="F3330">
        <f>_xlfn.NUMBERVALUE(_xlfn.TEXTAFTER(Table2[[#This Row],[my new versions]]," ",-1))</f>
        <v>12673.550496858699</v>
      </c>
      <c r="G3330" t="str">
        <f>_xlfn.TEXTBEFORE(SUBSTITUTE(Table2[[#This Row],[my new versions]],"'","")," ")</f>
        <v>RXN-PHYTOES_c_FWD-rt2239</v>
      </c>
      <c r="H3330">
        <f>_xlfn.XLOOKUP(Table2[[#This Row],[name]],Table1[name],Table1[1/h],0)</f>
        <v>0</v>
      </c>
      <c r="I3330" t="b">
        <f>OR(Table2[[#This Row],[match]]=0,ROUNDUP(_xlfn.NUMBERVALUE(Table2[[#This Row],[match]]),4)=ROUNDUP(_xlfn.NUMBERVALUE(Table2[[#This Row],[1/h]]),4))</f>
        <v>1</v>
      </c>
    </row>
    <row r="3331" spans="5:9">
      <c r="E3331" t="s">
        <v>3738</v>
      </c>
      <c r="F3331">
        <f>_xlfn.NUMBERVALUE(_xlfn.TEXTAFTER(Table2[[#This Row],[my new versions]]," ",-1))</f>
        <v>12673.550496858699</v>
      </c>
      <c r="G3331" t="str">
        <f>_xlfn.TEXTBEFORE(SUBSTITUTE(Table2[[#This Row],[my new versions]],"'","")," ")</f>
        <v>RXN-PHYTOES_c_REV-rt2239</v>
      </c>
      <c r="H3331">
        <f>_xlfn.XLOOKUP(Table2[[#This Row],[name]],Table1[name],Table1[1/h],0)</f>
        <v>0</v>
      </c>
      <c r="I3331" t="b">
        <f>OR(Table2[[#This Row],[match]]=0,ROUNDUP(_xlfn.NUMBERVALUE(Table2[[#This Row],[match]]),4)=ROUNDUP(_xlfn.NUMBERVALUE(Table2[[#This Row],[1/h]]),4))</f>
        <v>1</v>
      </c>
    </row>
    <row r="3332" spans="5:9">
      <c r="E3332" t="s">
        <v>3739</v>
      </c>
      <c r="F3332">
        <f>_xlfn.NUMBERVALUE(_xlfn.TEXTAFTER(Table2[[#This Row],[my new versions]]," ",-1))</f>
        <v>12673.550496858699</v>
      </c>
      <c r="G3332" t="str">
        <f>_xlfn.TEXTBEFORE(SUBSTITUTE(Table2[[#This Row],[my new versions]],"'","")," ")</f>
        <v>RXN-PI35P5P_c_FWD-rt7001_c</v>
      </c>
      <c r="H3332">
        <f>_xlfn.XLOOKUP(Table2[[#This Row],[name]],Table1[name],Table1[1/h],0)</f>
        <v>0</v>
      </c>
      <c r="I3332" t="b">
        <f>OR(Table2[[#This Row],[match]]=0,ROUNDUP(_xlfn.NUMBERVALUE(Table2[[#This Row],[match]]),4)=ROUNDUP(_xlfn.NUMBERVALUE(Table2[[#This Row],[1/h]]),4))</f>
        <v>1</v>
      </c>
    </row>
    <row r="3333" spans="5:9">
      <c r="E3333" t="s">
        <v>3740</v>
      </c>
      <c r="F3333">
        <f>_xlfn.NUMBERVALUE(_xlfn.TEXTAFTER(Table2[[#This Row],[my new versions]]," ",-1))</f>
        <v>12673.550496858699</v>
      </c>
      <c r="G3333" t="str">
        <f>_xlfn.TEXTBEFORE(SUBSTITUTE(Table2[[#This Row],[my new versions]],"'","")," ")</f>
        <v>RXN-PI35P5P_c_FWD-rt7049_c</v>
      </c>
      <c r="H3333">
        <f>_xlfn.XLOOKUP(Table2[[#This Row],[name]],Table1[name],Table1[1/h],0)</f>
        <v>0</v>
      </c>
      <c r="I3333" t="b">
        <f>OR(Table2[[#This Row],[match]]=0,ROUNDUP(_xlfn.NUMBERVALUE(Table2[[#This Row],[match]]),4)=ROUNDUP(_xlfn.NUMBERVALUE(Table2[[#This Row],[1/h]]),4))</f>
        <v>1</v>
      </c>
    </row>
    <row r="3334" spans="5:9">
      <c r="E3334" t="s">
        <v>3741</v>
      </c>
      <c r="F3334">
        <f>_xlfn.NUMBERVALUE(_xlfn.TEXTAFTER(Table2[[#This Row],[my new versions]]," ",-1))</f>
        <v>12673.550496858699</v>
      </c>
      <c r="G3334" t="str">
        <f>_xlfn.TEXTBEFORE(SUBSTITUTE(Table2[[#This Row],[my new versions]],"'","")," ")</f>
        <v>RXN-PI35P5P_en_FWD-rt7001_en</v>
      </c>
      <c r="H3334">
        <f>_xlfn.XLOOKUP(Table2[[#This Row],[name]],Table1[name],Table1[1/h],0)</f>
        <v>0</v>
      </c>
      <c r="I3334" t="b">
        <f>OR(Table2[[#This Row],[match]]=0,ROUNDUP(_xlfn.NUMBERVALUE(Table2[[#This Row],[match]]),4)=ROUNDUP(_xlfn.NUMBERVALUE(Table2[[#This Row],[1/h]]),4))</f>
        <v>1</v>
      </c>
    </row>
    <row r="3335" spans="5:9">
      <c r="E3335" t="s">
        <v>3742</v>
      </c>
      <c r="F3335">
        <f>_xlfn.NUMBERVALUE(_xlfn.TEXTAFTER(Table2[[#This Row],[my new versions]]," ",-1))</f>
        <v>12673.550496858699</v>
      </c>
      <c r="G3335" t="str">
        <f>_xlfn.TEXTBEFORE(SUBSTITUTE(Table2[[#This Row],[my new versions]],"'","")," ")</f>
        <v>RXN-PI35P5P_en_FWD-rt7049_en</v>
      </c>
      <c r="H3335">
        <f>_xlfn.XLOOKUP(Table2[[#This Row],[name]],Table1[name],Table1[1/h],0)</f>
        <v>0</v>
      </c>
      <c r="I3335" t="b">
        <f>OR(Table2[[#This Row],[match]]=0,ROUNDUP(_xlfn.NUMBERVALUE(Table2[[#This Row],[match]]),4)=ROUNDUP(_xlfn.NUMBERVALUE(Table2[[#This Row],[1/h]]),4))</f>
        <v>1</v>
      </c>
    </row>
    <row r="3336" spans="5:9">
      <c r="E3336" t="s">
        <v>3743</v>
      </c>
      <c r="F3336">
        <f>_xlfn.NUMBERVALUE(_xlfn.TEXTAFTER(Table2[[#This Row],[my new versions]]," ",-1))</f>
        <v>12673.550496858699</v>
      </c>
      <c r="G3336" t="str">
        <f>_xlfn.TEXTBEFORE(SUBSTITUTE(Table2[[#This Row],[my new versions]],"'","")," ")</f>
        <v>RXN-PI35P5P_vm_FWD-VAC14FIG4</v>
      </c>
      <c r="H3336">
        <f>_xlfn.XLOOKUP(Table2[[#This Row],[name]],Table1[name],Table1[1/h],0)</f>
        <v>0</v>
      </c>
      <c r="I3336" t="b">
        <f>OR(Table2[[#This Row],[match]]=0,ROUNDUP(_xlfn.NUMBERVALUE(Table2[[#This Row],[match]]),4)=ROUNDUP(_xlfn.NUMBERVALUE(Table2[[#This Row],[1/h]]),4))</f>
        <v>1</v>
      </c>
    </row>
    <row r="3337" spans="5:9">
      <c r="E3337" t="s">
        <v>3744</v>
      </c>
      <c r="F3337">
        <f>_xlfn.NUMBERVALUE(_xlfn.TEXTAFTER(Table2[[#This Row],[my new versions]]," ",-1))</f>
        <v>12673.550496858699</v>
      </c>
      <c r="G3337" t="str">
        <f>_xlfn.TEXTBEFORE(SUBSTITUTE(Table2[[#This Row],[my new versions]],"'","")," ")</f>
        <v>RXN-PI3P5K_vm_FWD-rt5771</v>
      </c>
      <c r="H3337">
        <f>_xlfn.XLOOKUP(Table2[[#This Row],[name]],Table1[name],Table1[1/h],0)</f>
        <v>0</v>
      </c>
      <c r="I3337" t="b">
        <f>OR(Table2[[#This Row],[match]]=0,ROUNDUP(_xlfn.NUMBERVALUE(Table2[[#This Row],[match]]),4)=ROUNDUP(_xlfn.NUMBERVALUE(Table2[[#This Row],[1/h]]),4))</f>
        <v>1</v>
      </c>
    </row>
    <row r="3338" spans="5:9">
      <c r="E3338" t="s">
        <v>3745</v>
      </c>
      <c r="F3338">
        <f>_xlfn.NUMBERVALUE(_xlfn.TEXTAFTER(Table2[[#This Row],[my new versions]]," ",-1))</f>
        <v>12673.550496858699</v>
      </c>
      <c r="G3338" t="str">
        <f>_xlfn.TEXTBEFORE(SUBSTITUTE(Table2[[#This Row],[my new versions]],"'","")," ")</f>
        <v>RXN-PI3PP_c_FWD-rt6512</v>
      </c>
      <c r="H3338">
        <f>_xlfn.XLOOKUP(Table2[[#This Row],[name]],Table1[name],Table1[1/h],0)</f>
        <v>0</v>
      </c>
      <c r="I3338" t="b">
        <f>OR(Table2[[#This Row],[match]]=0,ROUNDUP(_xlfn.NUMBERVALUE(Table2[[#This Row],[match]]),4)=ROUNDUP(_xlfn.NUMBERVALUE(Table2[[#This Row],[1/h]]),4))</f>
        <v>1</v>
      </c>
    </row>
    <row r="3339" spans="5:9">
      <c r="E3339" t="s">
        <v>3746</v>
      </c>
      <c r="F3339">
        <f>_xlfn.NUMBERVALUE(_xlfn.TEXTAFTER(Table2[[#This Row],[my new versions]]," ",-1))</f>
        <v>12673.550496858699</v>
      </c>
      <c r="G3339" t="str">
        <f>_xlfn.TEXTBEFORE(SUBSTITUTE(Table2[[#This Row],[my new versions]],"'","")," ")</f>
        <v>RXN-PI3PP_c_FWD-rt7001_c</v>
      </c>
      <c r="H3339">
        <f>_xlfn.XLOOKUP(Table2[[#This Row],[name]],Table1[name],Table1[1/h],0)</f>
        <v>0</v>
      </c>
      <c r="I3339" t="b">
        <f>OR(Table2[[#This Row],[match]]=0,ROUNDUP(_xlfn.NUMBERVALUE(Table2[[#This Row],[match]]),4)=ROUNDUP(_xlfn.NUMBERVALUE(Table2[[#This Row],[1/h]]),4))</f>
        <v>1</v>
      </c>
    </row>
    <row r="3340" spans="5:9">
      <c r="E3340" t="s">
        <v>3747</v>
      </c>
      <c r="F3340">
        <f>_xlfn.NUMBERVALUE(_xlfn.TEXTAFTER(Table2[[#This Row],[my new versions]]," ",-1))</f>
        <v>12673.550496858699</v>
      </c>
      <c r="G3340" t="str">
        <f>_xlfn.TEXTBEFORE(SUBSTITUTE(Table2[[#This Row],[my new versions]],"'","")," ")</f>
        <v>RXN-PI3PP_c_FWD-rt7049_c</v>
      </c>
      <c r="H3340">
        <f>_xlfn.XLOOKUP(Table2[[#This Row],[name]],Table1[name],Table1[1/h],0)</f>
        <v>0</v>
      </c>
      <c r="I3340" t="b">
        <f>OR(Table2[[#This Row],[match]]=0,ROUNDUP(_xlfn.NUMBERVALUE(Table2[[#This Row],[match]]),4)=ROUNDUP(_xlfn.NUMBERVALUE(Table2[[#This Row],[1/h]]),4))</f>
        <v>1</v>
      </c>
    </row>
    <row r="3341" spans="5:9">
      <c r="E3341" t="s">
        <v>3748</v>
      </c>
      <c r="F3341">
        <f>_xlfn.NUMBERVALUE(_xlfn.TEXTAFTER(Table2[[#This Row],[my new versions]]," ",-1))</f>
        <v>12673.550496858699</v>
      </c>
      <c r="G3341" t="str">
        <f>_xlfn.TEXTBEFORE(SUBSTITUTE(Table2[[#This Row],[my new versions]],"'","")," ")</f>
        <v>RXN-PI3PP_en_FWD-rt7001_en</v>
      </c>
      <c r="H3341">
        <f>_xlfn.XLOOKUP(Table2[[#This Row],[name]],Table1[name],Table1[1/h],0)</f>
        <v>0</v>
      </c>
      <c r="I3341" t="b">
        <f>OR(Table2[[#This Row],[match]]=0,ROUNDUP(_xlfn.NUMBERVALUE(Table2[[#This Row],[match]]),4)=ROUNDUP(_xlfn.NUMBERVALUE(Table2[[#This Row],[1/h]]),4))</f>
        <v>1</v>
      </c>
    </row>
    <row r="3342" spans="5:9">
      <c r="E3342" t="s">
        <v>3749</v>
      </c>
      <c r="F3342">
        <f>_xlfn.NUMBERVALUE(_xlfn.TEXTAFTER(Table2[[#This Row],[my new versions]]," ",-1))</f>
        <v>12673.550496858699</v>
      </c>
      <c r="G3342" t="str">
        <f>_xlfn.TEXTBEFORE(SUBSTITUTE(Table2[[#This Row],[my new versions]],"'","")," ")</f>
        <v>RXN-PI3PP_en_FWD-rt7049_en</v>
      </c>
      <c r="H3342">
        <f>_xlfn.XLOOKUP(Table2[[#This Row],[name]],Table1[name],Table1[1/h],0)</f>
        <v>0</v>
      </c>
      <c r="I3342" t="b">
        <f>OR(Table2[[#This Row],[match]]=0,ROUNDUP(_xlfn.NUMBERVALUE(Table2[[#This Row],[match]]),4)=ROUNDUP(_xlfn.NUMBERVALUE(Table2[[#This Row],[1/h]]),4))</f>
        <v>1</v>
      </c>
    </row>
    <row r="3343" spans="5:9">
      <c r="E3343" t="s">
        <v>3750</v>
      </c>
      <c r="F3343">
        <f>_xlfn.NUMBERVALUE(_xlfn.TEXTAFTER(Table2[[#This Row],[my new versions]]," ",-1))</f>
        <v>12673.550496858699</v>
      </c>
      <c r="G3343" t="str">
        <f>_xlfn.TEXTBEFORE(SUBSTITUTE(Table2[[#This Row],[my new versions]],"'","")," ")</f>
        <v>RXN-PI3PP_gm_FWD-rt3013_gm</v>
      </c>
      <c r="H3343">
        <f>_xlfn.XLOOKUP(Table2[[#This Row],[name]],Table1[name],Table1[1/h],0)</f>
        <v>0</v>
      </c>
      <c r="I3343" t="b">
        <f>OR(Table2[[#This Row],[match]]=0,ROUNDUP(_xlfn.NUMBERVALUE(Table2[[#This Row],[match]]),4)=ROUNDUP(_xlfn.NUMBERVALUE(Table2[[#This Row],[1/h]]),4))</f>
        <v>1</v>
      </c>
    </row>
    <row r="3344" spans="5:9">
      <c r="E3344" t="s">
        <v>3751</v>
      </c>
      <c r="F3344">
        <f>_xlfn.NUMBERVALUE(_xlfn.TEXTAFTER(Table2[[#This Row],[my new versions]]," ",-1))</f>
        <v>12673.550496858699</v>
      </c>
      <c r="G3344" t="str">
        <f>_xlfn.TEXTBEFORE(SUBSTITUTE(Table2[[#This Row],[my new versions]],"'","")," ")</f>
        <v>RXN-PI3PP_rm_FWD-rt3013_rm</v>
      </c>
      <c r="H3344">
        <f>_xlfn.XLOOKUP(Table2[[#This Row],[name]],Table1[name],Table1[1/h],0)</f>
        <v>0</v>
      </c>
      <c r="I3344" t="b">
        <f>OR(Table2[[#This Row],[match]]=0,ROUNDUP(_xlfn.NUMBERVALUE(Table2[[#This Row],[match]]),4)=ROUNDUP(_xlfn.NUMBERVALUE(Table2[[#This Row],[1/h]]),4))</f>
        <v>1</v>
      </c>
    </row>
    <row r="3345" spans="5:9">
      <c r="E3345" t="s">
        <v>3752</v>
      </c>
      <c r="F3345">
        <f>_xlfn.NUMBERVALUE(_xlfn.TEXTAFTER(Table2[[#This Row],[my new versions]]," ",-1))</f>
        <v>12673.550496858699</v>
      </c>
      <c r="G3345" t="str">
        <f>_xlfn.TEXTBEFORE(SUBSTITUTE(Table2[[#This Row],[my new versions]],"'","")," ")</f>
        <v>RXN-PI45P5P_c_FWD-rt6972_c</v>
      </c>
      <c r="H3345">
        <f>_xlfn.XLOOKUP(Table2[[#This Row],[name]],Table1[name],Table1[1/h],0)</f>
        <v>0</v>
      </c>
      <c r="I3345" t="b">
        <f>OR(Table2[[#This Row],[match]]=0,ROUNDUP(_xlfn.NUMBERVALUE(Table2[[#This Row],[match]]),4)=ROUNDUP(_xlfn.NUMBERVALUE(Table2[[#This Row],[1/h]]),4))</f>
        <v>1</v>
      </c>
    </row>
    <row r="3346" spans="5:9">
      <c r="E3346" t="s">
        <v>3753</v>
      </c>
      <c r="F3346">
        <f>_xlfn.NUMBERVALUE(_xlfn.TEXTAFTER(Table2[[#This Row],[my new versions]]," ",-1))</f>
        <v>12673.550496858699</v>
      </c>
      <c r="G3346" t="str">
        <f>_xlfn.TEXTBEFORE(SUBSTITUTE(Table2[[#This Row],[my new versions]],"'","")," ")</f>
        <v>RXN-PI45P5P_c_FWD-rt7001_c</v>
      </c>
      <c r="H3346">
        <f>_xlfn.XLOOKUP(Table2[[#This Row],[name]],Table1[name],Table1[1/h],0)</f>
        <v>0</v>
      </c>
      <c r="I3346" t="b">
        <f>OR(Table2[[#This Row],[match]]=0,ROUNDUP(_xlfn.NUMBERVALUE(Table2[[#This Row],[match]]),4)=ROUNDUP(_xlfn.NUMBERVALUE(Table2[[#This Row],[1/h]]),4))</f>
        <v>1</v>
      </c>
    </row>
    <row r="3347" spans="5:9">
      <c r="E3347" t="s">
        <v>3754</v>
      </c>
      <c r="F3347">
        <f>_xlfn.NUMBERVALUE(_xlfn.TEXTAFTER(Table2[[#This Row],[my new versions]]," ",-1))</f>
        <v>12673.550496858699</v>
      </c>
      <c r="G3347" t="str">
        <f>_xlfn.TEXTBEFORE(SUBSTITUTE(Table2[[#This Row],[my new versions]],"'","")," ")</f>
        <v>RXN-PI45P5P_c_FWD-rt7049_c</v>
      </c>
      <c r="H3347">
        <f>_xlfn.XLOOKUP(Table2[[#This Row],[name]],Table1[name],Table1[1/h],0)</f>
        <v>0</v>
      </c>
      <c r="I3347" t="b">
        <f>OR(Table2[[#This Row],[match]]=0,ROUNDUP(_xlfn.NUMBERVALUE(Table2[[#This Row],[match]]),4)=ROUNDUP(_xlfn.NUMBERVALUE(Table2[[#This Row],[1/h]]),4))</f>
        <v>1</v>
      </c>
    </row>
    <row r="3348" spans="5:9">
      <c r="E3348" t="s">
        <v>3755</v>
      </c>
      <c r="F3348">
        <f>_xlfn.NUMBERVALUE(_xlfn.TEXTAFTER(Table2[[#This Row],[my new versions]]," ",-1))</f>
        <v>12673.550496858699</v>
      </c>
      <c r="G3348" t="str">
        <f>_xlfn.TEXTBEFORE(SUBSTITUTE(Table2[[#This Row],[my new versions]],"'","")," ")</f>
        <v>RXN-PI45P5P_c_FWD-rt7177_c</v>
      </c>
      <c r="H3348">
        <f>_xlfn.XLOOKUP(Table2[[#This Row],[name]],Table1[name],Table1[1/h],0)</f>
        <v>0</v>
      </c>
      <c r="I3348" t="b">
        <f>OR(Table2[[#This Row],[match]]=0,ROUNDUP(_xlfn.NUMBERVALUE(Table2[[#This Row],[match]]),4)=ROUNDUP(_xlfn.NUMBERVALUE(Table2[[#This Row],[1/h]]),4))</f>
        <v>1</v>
      </c>
    </row>
    <row r="3349" spans="5:9">
      <c r="E3349" t="s">
        <v>3756</v>
      </c>
      <c r="F3349">
        <f>_xlfn.NUMBERVALUE(_xlfn.TEXTAFTER(Table2[[#This Row],[my new versions]]," ",-1))</f>
        <v>12673.550496858699</v>
      </c>
      <c r="G3349" t="str">
        <f>_xlfn.TEXTBEFORE(SUBSTITUTE(Table2[[#This Row],[my new versions]],"'","")," ")</f>
        <v>RXN-PI45P5P_en_FWD-rt6972_en</v>
      </c>
      <c r="H3349">
        <f>_xlfn.XLOOKUP(Table2[[#This Row],[name]],Table1[name],Table1[1/h],0)</f>
        <v>0</v>
      </c>
      <c r="I3349" t="b">
        <f>OR(Table2[[#This Row],[match]]=0,ROUNDUP(_xlfn.NUMBERVALUE(Table2[[#This Row],[match]]),4)=ROUNDUP(_xlfn.NUMBERVALUE(Table2[[#This Row],[1/h]]),4))</f>
        <v>1</v>
      </c>
    </row>
    <row r="3350" spans="5:9">
      <c r="E3350" t="s">
        <v>3757</v>
      </c>
      <c r="F3350">
        <f>_xlfn.NUMBERVALUE(_xlfn.TEXTAFTER(Table2[[#This Row],[my new versions]]," ",-1))</f>
        <v>12673.550496858699</v>
      </c>
      <c r="G3350" t="str">
        <f>_xlfn.TEXTBEFORE(SUBSTITUTE(Table2[[#This Row],[my new versions]],"'","")," ")</f>
        <v>RXN-PI45P5P_en_FWD-rt7001_en</v>
      </c>
      <c r="H3350">
        <f>_xlfn.XLOOKUP(Table2[[#This Row],[name]],Table1[name],Table1[1/h],0)</f>
        <v>0</v>
      </c>
      <c r="I3350" t="b">
        <f>OR(Table2[[#This Row],[match]]=0,ROUNDUP(_xlfn.NUMBERVALUE(Table2[[#This Row],[match]]),4)=ROUNDUP(_xlfn.NUMBERVALUE(Table2[[#This Row],[1/h]]),4))</f>
        <v>1</v>
      </c>
    </row>
    <row r="3351" spans="5:9">
      <c r="E3351" t="s">
        <v>3758</v>
      </c>
      <c r="F3351">
        <f>_xlfn.NUMBERVALUE(_xlfn.TEXTAFTER(Table2[[#This Row],[my new versions]]," ",-1))</f>
        <v>12673.550496858699</v>
      </c>
      <c r="G3351" t="str">
        <f>_xlfn.TEXTBEFORE(SUBSTITUTE(Table2[[#This Row],[my new versions]],"'","")," ")</f>
        <v>RXN-PI45P5P_en_FWD-rt7049_en</v>
      </c>
      <c r="H3351">
        <f>_xlfn.XLOOKUP(Table2[[#This Row],[name]],Table1[name],Table1[1/h],0)</f>
        <v>0</v>
      </c>
      <c r="I3351" t="b">
        <f>OR(Table2[[#This Row],[match]]=0,ROUNDUP(_xlfn.NUMBERVALUE(Table2[[#This Row],[match]]),4)=ROUNDUP(_xlfn.NUMBERVALUE(Table2[[#This Row],[1/h]]),4))</f>
        <v>1</v>
      </c>
    </row>
    <row r="3352" spans="5:9">
      <c r="E3352" t="s">
        <v>3759</v>
      </c>
      <c r="F3352">
        <f>_xlfn.NUMBERVALUE(_xlfn.TEXTAFTER(Table2[[#This Row],[my new versions]]," ",-1))</f>
        <v>12673.550496858699</v>
      </c>
      <c r="G3352" t="str">
        <f>_xlfn.TEXTBEFORE(SUBSTITUTE(Table2[[#This Row],[my new versions]],"'","")," ")</f>
        <v>RXN-PI45P5P_en_FWD-rt7177_en</v>
      </c>
      <c r="H3352">
        <f>_xlfn.XLOOKUP(Table2[[#This Row],[name]],Table1[name],Table1[1/h],0)</f>
        <v>0</v>
      </c>
      <c r="I3352" t="b">
        <f>OR(Table2[[#This Row],[match]]=0,ROUNDUP(_xlfn.NUMBERVALUE(Table2[[#This Row],[match]]),4)=ROUNDUP(_xlfn.NUMBERVALUE(Table2[[#This Row],[1/h]]),4))</f>
        <v>1</v>
      </c>
    </row>
    <row r="3353" spans="5:9">
      <c r="E3353" t="s">
        <v>3760</v>
      </c>
      <c r="F3353">
        <f>_xlfn.NUMBERVALUE(_xlfn.TEXTAFTER(Table2[[#This Row],[my new versions]]," ",-1))</f>
        <v>12673.550496858699</v>
      </c>
      <c r="G3353" t="str">
        <f>_xlfn.TEXTBEFORE(SUBSTITUTE(Table2[[#This Row],[my new versions]],"'","")," ")</f>
        <v>RXN-PI4P5K_en_FWD-rt3510_en</v>
      </c>
      <c r="H3353">
        <f>_xlfn.XLOOKUP(Table2[[#This Row],[name]],Table1[name],Table1[1/h],0)</f>
        <v>0</v>
      </c>
      <c r="I3353" t="b">
        <f>OR(Table2[[#This Row],[match]]=0,ROUNDUP(_xlfn.NUMBERVALUE(Table2[[#This Row],[match]]),4)=ROUNDUP(_xlfn.NUMBERVALUE(Table2[[#This Row],[1/h]]),4))</f>
        <v>1</v>
      </c>
    </row>
    <row r="3354" spans="5:9">
      <c r="E3354" t="s">
        <v>3761</v>
      </c>
      <c r="F3354">
        <f>_xlfn.NUMBERVALUE(_xlfn.TEXTAFTER(Table2[[#This Row],[my new versions]]," ",-1))</f>
        <v>12673.550496858699</v>
      </c>
      <c r="G3354" t="str">
        <f>_xlfn.TEXTBEFORE(SUBSTITUTE(Table2[[#This Row],[my new versions]],"'","")," ")</f>
        <v>RXN-PI4P5K_n_FWD-rt3510_n</v>
      </c>
      <c r="H3354">
        <f>_xlfn.XLOOKUP(Table2[[#This Row],[name]],Table1[name],Table1[1/h],0)</f>
        <v>0</v>
      </c>
      <c r="I3354" t="b">
        <f>OR(Table2[[#This Row],[match]]=0,ROUNDUP(_xlfn.NUMBERVALUE(Table2[[#This Row],[match]]),4)=ROUNDUP(_xlfn.NUMBERVALUE(Table2[[#This Row],[1/h]]),4))</f>
        <v>1</v>
      </c>
    </row>
    <row r="3355" spans="5:9">
      <c r="E3355" t="s">
        <v>3762</v>
      </c>
      <c r="F3355">
        <f>_xlfn.NUMBERVALUE(_xlfn.TEXTAFTER(Table2[[#This Row],[my new versions]]," ",-1))</f>
        <v>12673.550496858699</v>
      </c>
      <c r="G3355" t="str">
        <f>_xlfn.TEXTBEFORE(SUBSTITUTE(Table2[[#This Row],[my new versions]],"'","")," ")</f>
        <v>RXN-PI4PP_c_FWD-rt7001_c</v>
      </c>
      <c r="H3355">
        <f>_xlfn.XLOOKUP(Table2[[#This Row],[name]],Table1[name],Table1[1/h],0)</f>
        <v>0</v>
      </c>
      <c r="I3355" t="b">
        <f>OR(Table2[[#This Row],[match]]=0,ROUNDUP(_xlfn.NUMBERVALUE(Table2[[#This Row],[match]]),4)=ROUNDUP(_xlfn.NUMBERVALUE(Table2[[#This Row],[1/h]]),4))</f>
        <v>1</v>
      </c>
    </row>
    <row r="3356" spans="5:9">
      <c r="E3356" t="s">
        <v>3763</v>
      </c>
      <c r="F3356">
        <f>_xlfn.NUMBERVALUE(_xlfn.TEXTAFTER(Table2[[#This Row],[my new versions]]," ",-1))</f>
        <v>12673.550496858699</v>
      </c>
      <c r="G3356" t="str">
        <f>_xlfn.TEXTBEFORE(SUBSTITUTE(Table2[[#This Row],[my new versions]],"'","")," ")</f>
        <v>RXN-PI4PP_c_FWD-rt7049_c</v>
      </c>
      <c r="H3356">
        <f>_xlfn.XLOOKUP(Table2[[#This Row],[name]],Table1[name],Table1[1/h],0)</f>
        <v>0</v>
      </c>
      <c r="I3356" t="b">
        <f>OR(Table2[[#This Row],[match]]=0,ROUNDUP(_xlfn.NUMBERVALUE(Table2[[#This Row],[match]]),4)=ROUNDUP(_xlfn.NUMBERVALUE(Table2[[#This Row],[1/h]]),4))</f>
        <v>1</v>
      </c>
    </row>
    <row r="3357" spans="5:9">
      <c r="E3357" t="s">
        <v>3764</v>
      </c>
      <c r="F3357">
        <f>_xlfn.NUMBERVALUE(_xlfn.TEXTAFTER(Table2[[#This Row],[my new versions]]," ",-1))</f>
        <v>12673.550496858699</v>
      </c>
      <c r="G3357" t="str">
        <f>_xlfn.TEXTBEFORE(SUBSTITUTE(Table2[[#This Row],[my new versions]],"'","")," ")</f>
        <v>RXN-PI4PP_en_FWD-rt7001_en</v>
      </c>
      <c r="H3357">
        <f>_xlfn.XLOOKUP(Table2[[#This Row],[name]],Table1[name],Table1[1/h],0)</f>
        <v>0</v>
      </c>
      <c r="I3357" t="b">
        <f>OR(Table2[[#This Row],[match]]=0,ROUNDUP(_xlfn.NUMBERVALUE(Table2[[#This Row],[match]]),4)=ROUNDUP(_xlfn.NUMBERVALUE(Table2[[#This Row],[1/h]]),4))</f>
        <v>1</v>
      </c>
    </row>
    <row r="3358" spans="5:9">
      <c r="E3358" t="s">
        <v>3765</v>
      </c>
      <c r="F3358">
        <f>_xlfn.NUMBERVALUE(_xlfn.TEXTAFTER(Table2[[#This Row],[my new versions]]," ",-1))</f>
        <v>12673.550496858699</v>
      </c>
      <c r="G3358" t="str">
        <f>_xlfn.TEXTBEFORE(SUBSTITUTE(Table2[[#This Row],[my new versions]],"'","")," ")</f>
        <v>RXN-PI4PP_en_FWD-rt7049_en</v>
      </c>
      <c r="H3358">
        <f>_xlfn.XLOOKUP(Table2[[#This Row],[name]],Table1[name],Table1[1/h],0)</f>
        <v>0</v>
      </c>
      <c r="I3358" t="b">
        <f>OR(Table2[[#This Row],[match]]=0,ROUNDUP(_xlfn.NUMBERVALUE(Table2[[#This Row],[match]]),4)=ROUNDUP(_xlfn.NUMBERVALUE(Table2[[#This Row],[1/h]]),4))</f>
        <v>1</v>
      </c>
    </row>
    <row r="3359" spans="5:9">
      <c r="E3359" t="s">
        <v>3766</v>
      </c>
      <c r="F3359">
        <f>_xlfn.NUMBERVALUE(_xlfn.TEXTAFTER(Table2[[#This Row],[my new versions]]," ",-1))</f>
        <v>12673.550496858699</v>
      </c>
      <c r="G3359" t="str">
        <f>_xlfn.TEXTBEFORE(SUBSTITUTE(Table2[[#This Row],[my new versions]],"'","")," ")</f>
        <v>RXN-PI4PP_gm_FWD-rt3013_gm</v>
      </c>
      <c r="H3359">
        <f>_xlfn.XLOOKUP(Table2[[#This Row],[name]],Table1[name],Table1[1/h],0)</f>
        <v>0</v>
      </c>
      <c r="I3359" t="b">
        <f>OR(Table2[[#This Row],[match]]=0,ROUNDUP(_xlfn.NUMBERVALUE(Table2[[#This Row],[match]]),4)=ROUNDUP(_xlfn.NUMBERVALUE(Table2[[#This Row],[1/h]]),4))</f>
        <v>1</v>
      </c>
    </row>
    <row r="3360" spans="5:9">
      <c r="E3360" t="s">
        <v>3767</v>
      </c>
      <c r="F3360">
        <f>_xlfn.NUMBERVALUE(_xlfn.TEXTAFTER(Table2[[#This Row],[my new versions]]," ",-1))</f>
        <v>12673.550496858699</v>
      </c>
      <c r="G3360" t="str">
        <f>_xlfn.TEXTBEFORE(SUBSTITUTE(Table2[[#This Row],[my new versions]],"'","")," ")</f>
        <v>RXN-PI4PP_rm_FWD-rt3013_rm</v>
      </c>
      <c r="H3360">
        <f>_xlfn.XLOOKUP(Table2[[#This Row],[name]],Table1[name],Table1[1/h],0)</f>
        <v>0</v>
      </c>
      <c r="I3360" t="b">
        <f>OR(Table2[[#This Row],[match]]=0,ROUNDUP(_xlfn.NUMBERVALUE(Table2[[#This Row],[match]]),4)=ROUNDUP(_xlfn.NUMBERVALUE(Table2[[#This Row],[1/h]]),4))</f>
        <v>1</v>
      </c>
    </row>
    <row r="3361" spans="5:9">
      <c r="E3361" t="s">
        <v>3768</v>
      </c>
      <c r="F3361">
        <f>_xlfn.NUMBERVALUE(_xlfn.TEXTAFTER(Table2[[#This Row],[my new versions]]," ",-1))</f>
        <v>12673.550496858699</v>
      </c>
      <c r="G3361" t="str">
        <f>_xlfn.TEXTBEFORE(SUBSTITUTE(Table2[[#This Row],[my new versions]],"'","")," ")</f>
        <v>RXN-PIt_c_en_FWD-UNKNOWN</v>
      </c>
      <c r="H3361">
        <f>_xlfn.XLOOKUP(Table2[[#This Row],[name]],Table1[name],Table1[1/h],0)</f>
        <v>0</v>
      </c>
      <c r="I3361" t="b">
        <f>OR(Table2[[#This Row],[match]]=0,ROUNDUP(_xlfn.NUMBERVALUE(Table2[[#This Row],[match]]),4)=ROUNDUP(_xlfn.NUMBERVALUE(Table2[[#This Row],[1/h]]),4))</f>
        <v>1</v>
      </c>
    </row>
    <row r="3362" spans="5:9">
      <c r="E3362" t="s">
        <v>3769</v>
      </c>
      <c r="F3362">
        <f>_xlfn.NUMBERVALUE(_xlfn.TEXTAFTER(Table2[[#This Row],[my new versions]]," ",-1))</f>
        <v>12673.550496858699</v>
      </c>
      <c r="G3362" t="str">
        <f>_xlfn.TEXTBEFORE(SUBSTITUTE(Table2[[#This Row],[my new versions]],"'","")," ")</f>
        <v>RXN-PIt_c_en_REV-UNKNOWN</v>
      </c>
      <c r="H3362">
        <f>_xlfn.XLOOKUP(Table2[[#This Row],[name]],Table1[name],Table1[1/h],0)</f>
        <v>0</v>
      </c>
      <c r="I3362" t="b">
        <f>OR(Table2[[#This Row],[match]]=0,ROUNDUP(_xlfn.NUMBERVALUE(Table2[[#This Row],[match]]),4)=ROUNDUP(_xlfn.NUMBERVALUE(Table2[[#This Row],[1/h]]),4))</f>
        <v>1</v>
      </c>
    </row>
    <row r="3363" spans="5:9">
      <c r="E3363" t="s">
        <v>3770</v>
      </c>
      <c r="F3363">
        <f>_xlfn.NUMBERVALUE(_xlfn.TEXTAFTER(Table2[[#This Row],[my new versions]]," ",-1))</f>
        <v>12673.550496858699</v>
      </c>
      <c r="G3363" t="str">
        <f>_xlfn.TEXTBEFORE(SUBSTITUTE(Table2[[#This Row],[my new versions]],"'","")," ")</f>
        <v>RXN-PIt_c_gm_FWD-SPONT</v>
      </c>
      <c r="H3363">
        <f>_xlfn.XLOOKUP(Table2[[#This Row],[name]],Table1[name],Table1[1/h],0)</f>
        <v>0</v>
      </c>
      <c r="I3363" t="b">
        <f>OR(Table2[[#This Row],[match]]=0,ROUNDUP(_xlfn.NUMBERVALUE(Table2[[#This Row],[match]]),4)=ROUNDUP(_xlfn.NUMBERVALUE(Table2[[#This Row],[1/h]]),4))</f>
        <v>1</v>
      </c>
    </row>
    <row r="3364" spans="5:9">
      <c r="E3364" t="s">
        <v>3771</v>
      </c>
      <c r="F3364">
        <f>_xlfn.NUMBERVALUE(_xlfn.TEXTAFTER(Table2[[#This Row],[my new versions]]," ",-1))</f>
        <v>12673.550496858699</v>
      </c>
      <c r="G3364" t="str">
        <f>_xlfn.TEXTBEFORE(SUBSTITUTE(Table2[[#This Row],[my new versions]],"'","")," ")</f>
        <v>RXN-PIt_c_gm_REV-SPONT</v>
      </c>
      <c r="H3364">
        <f>_xlfn.XLOOKUP(Table2[[#This Row],[name]],Table1[name],Table1[1/h],0)</f>
        <v>0</v>
      </c>
      <c r="I3364" t="b">
        <f>OR(Table2[[#This Row],[match]]=0,ROUNDUP(_xlfn.NUMBERVALUE(Table2[[#This Row],[match]]),4)=ROUNDUP(_xlfn.NUMBERVALUE(Table2[[#This Row],[1/h]]),4))</f>
        <v>1</v>
      </c>
    </row>
    <row r="3365" spans="5:9">
      <c r="E3365" t="s">
        <v>3772</v>
      </c>
      <c r="F3365">
        <f>_xlfn.NUMBERVALUE(_xlfn.TEXTAFTER(Table2[[#This Row],[my new versions]]," ",-1))</f>
        <v>12673.550496858699</v>
      </c>
      <c r="G3365" t="str">
        <f>_xlfn.TEXTBEFORE(SUBSTITUTE(Table2[[#This Row],[my new versions]],"'","")," ")</f>
        <v>RXN-PIt_c_rm_FWD-SPONT</v>
      </c>
      <c r="H3365">
        <f>_xlfn.XLOOKUP(Table2[[#This Row],[name]],Table1[name],Table1[1/h],0)</f>
        <v>0</v>
      </c>
      <c r="I3365" t="b">
        <f>OR(Table2[[#This Row],[match]]=0,ROUNDUP(_xlfn.NUMBERVALUE(Table2[[#This Row],[match]]),4)=ROUNDUP(_xlfn.NUMBERVALUE(Table2[[#This Row],[1/h]]),4))</f>
        <v>1</v>
      </c>
    </row>
    <row r="3366" spans="5:9">
      <c r="E3366" t="s">
        <v>3773</v>
      </c>
      <c r="F3366">
        <f>_xlfn.NUMBERVALUE(_xlfn.TEXTAFTER(Table2[[#This Row],[my new versions]]," ",-1))</f>
        <v>12673.550496858699</v>
      </c>
      <c r="G3366" t="str">
        <f>_xlfn.TEXTBEFORE(SUBSTITUTE(Table2[[#This Row],[my new versions]],"'","")," ")</f>
        <v>RXN-PIt_c_rm_REV-SPONT</v>
      </c>
      <c r="H3366">
        <f>_xlfn.XLOOKUP(Table2[[#This Row],[name]],Table1[name],Table1[1/h],0)</f>
        <v>0</v>
      </c>
      <c r="I3366" t="b">
        <f>OR(Table2[[#This Row],[match]]=0,ROUNDUP(_xlfn.NUMBERVALUE(Table2[[#This Row],[match]]),4)=ROUNDUP(_xlfn.NUMBERVALUE(Table2[[#This Row],[1/h]]),4))</f>
        <v>1</v>
      </c>
    </row>
    <row r="3367" spans="5:9">
      <c r="E3367" t="s">
        <v>3774</v>
      </c>
      <c r="F3367">
        <f>_xlfn.NUMBERVALUE(_xlfn.TEXTAFTER(Table2[[#This Row],[my new versions]]," ",-1))</f>
        <v>12673.550496858699</v>
      </c>
      <c r="G3367" t="str">
        <f>_xlfn.TEXTBEFORE(SUBSTITUTE(Table2[[#This Row],[my new versions]],"'","")," ")</f>
        <v>RXN-PIt_c_v_FWD-rt3050_v</v>
      </c>
      <c r="H3367">
        <f>_xlfn.XLOOKUP(Table2[[#This Row],[name]],Table1[name],Table1[1/h],0)</f>
        <v>0</v>
      </c>
      <c r="I3367" t="b">
        <f>OR(Table2[[#This Row],[match]]=0,ROUNDUP(_xlfn.NUMBERVALUE(Table2[[#This Row],[match]]),4)=ROUNDUP(_xlfn.NUMBERVALUE(Table2[[#This Row],[1/h]]),4))</f>
        <v>1</v>
      </c>
    </row>
    <row r="3368" spans="5:9">
      <c r="E3368" t="s">
        <v>3775</v>
      </c>
      <c r="F3368">
        <f>_xlfn.NUMBERVALUE(_xlfn.TEXTAFTER(Table2[[#This Row],[my new versions]]," ",-1))</f>
        <v>12673.550496858699</v>
      </c>
      <c r="G3368" t="str">
        <f>_xlfn.TEXTBEFORE(SUBSTITUTE(Table2[[#This Row],[my new versions]],"'","")," ")</f>
        <v>RXN-PIt_c_v_REV-rt3050_v</v>
      </c>
      <c r="H3368">
        <f>_xlfn.XLOOKUP(Table2[[#This Row],[name]],Table1[name],Table1[1/h],0)</f>
        <v>0</v>
      </c>
      <c r="I3368" t="b">
        <f>OR(Table2[[#This Row],[match]]=0,ROUNDUP(_xlfn.NUMBERVALUE(Table2[[#This Row],[match]]),4)=ROUNDUP(_xlfn.NUMBERVALUE(Table2[[#This Row],[1/h]]),4))</f>
        <v>1</v>
      </c>
    </row>
    <row r="3369" spans="5:9">
      <c r="E3369" t="s">
        <v>3776</v>
      </c>
      <c r="F3369">
        <f>_xlfn.NUMBERVALUE(_xlfn.TEXTAFTER(Table2[[#This Row],[my new versions]]," ",-1))</f>
        <v>12673.550496858699</v>
      </c>
      <c r="G3369" t="str">
        <f>_xlfn.TEXTBEFORE(SUBSTITUTE(Table2[[#This Row],[my new versions]],"'","")," ")</f>
        <v>RXN-PIt_c_v_FWD-rt3166_v</v>
      </c>
      <c r="H3369">
        <f>_xlfn.XLOOKUP(Table2[[#This Row],[name]],Table1[name],Table1[1/h],0)</f>
        <v>0</v>
      </c>
      <c r="I3369" t="b">
        <f>OR(Table2[[#This Row],[match]]=0,ROUNDUP(_xlfn.NUMBERVALUE(Table2[[#This Row],[match]]),4)=ROUNDUP(_xlfn.NUMBERVALUE(Table2[[#This Row],[1/h]]),4))</f>
        <v>1</v>
      </c>
    </row>
    <row r="3370" spans="5:9">
      <c r="E3370" t="s">
        <v>3777</v>
      </c>
      <c r="F3370">
        <f>_xlfn.NUMBERVALUE(_xlfn.TEXTAFTER(Table2[[#This Row],[my new versions]]," ",-1))</f>
        <v>12673.550496858699</v>
      </c>
      <c r="G3370" t="str">
        <f>_xlfn.TEXTBEFORE(SUBSTITUTE(Table2[[#This Row],[my new versions]],"'","")," ")</f>
        <v>RXN-PIt_c_v_REV-rt3166_v</v>
      </c>
      <c r="H3370">
        <f>_xlfn.XLOOKUP(Table2[[#This Row],[name]],Table1[name],Table1[1/h],0)</f>
        <v>0</v>
      </c>
      <c r="I3370" t="b">
        <f>OR(Table2[[#This Row],[match]]=0,ROUNDUP(_xlfn.NUMBERVALUE(Table2[[#This Row],[match]]),4)=ROUNDUP(_xlfn.NUMBERVALUE(Table2[[#This Row],[1/h]]),4))</f>
        <v>1</v>
      </c>
    </row>
    <row r="3371" spans="5:9">
      <c r="E3371" t="s">
        <v>3778</v>
      </c>
      <c r="F3371">
        <f>_xlfn.NUMBERVALUE(_xlfn.TEXTAFTER(Table2[[#This Row],[my new versions]]," ",-1))</f>
        <v>12673.550496858699</v>
      </c>
      <c r="G3371" t="str">
        <f>_xlfn.TEXTBEFORE(SUBSTITUTE(Table2[[#This Row],[my new versions]],"'","")," ")</f>
        <v>RXN-PIt_c_v_FWD-SPONT</v>
      </c>
      <c r="H3371">
        <f>_xlfn.XLOOKUP(Table2[[#This Row],[name]],Table1[name],Table1[1/h],0)</f>
        <v>0</v>
      </c>
      <c r="I3371" t="b">
        <f>OR(Table2[[#This Row],[match]]=0,ROUNDUP(_xlfn.NUMBERVALUE(Table2[[#This Row],[match]]),4)=ROUNDUP(_xlfn.NUMBERVALUE(Table2[[#This Row],[1/h]]),4))</f>
        <v>1</v>
      </c>
    </row>
    <row r="3372" spans="5:9">
      <c r="E3372" t="s">
        <v>3779</v>
      </c>
      <c r="F3372">
        <f>_xlfn.NUMBERVALUE(_xlfn.TEXTAFTER(Table2[[#This Row],[my new versions]]," ",-1))</f>
        <v>12673.550496858699</v>
      </c>
      <c r="G3372" t="str">
        <f>_xlfn.TEXTBEFORE(SUBSTITUTE(Table2[[#This Row],[my new versions]],"'","")," ")</f>
        <v>RXN-PIt_c_v_REV-SPONT</v>
      </c>
      <c r="H3372">
        <f>_xlfn.XLOOKUP(Table2[[#This Row],[name]],Table1[name],Table1[1/h],0)</f>
        <v>0</v>
      </c>
      <c r="I3372" t="b">
        <f>OR(Table2[[#This Row],[match]]=0,ROUNDUP(_xlfn.NUMBERVALUE(Table2[[#This Row],[match]]),4)=ROUNDUP(_xlfn.NUMBERVALUE(Table2[[#This Row],[1/h]]),4))</f>
        <v>1</v>
      </c>
    </row>
    <row r="3373" spans="5:9">
      <c r="E3373" t="s">
        <v>3780</v>
      </c>
      <c r="F3373">
        <f>_xlfn.NUMBERVALUE(_xlfn.TEXTAFTER(Table2[[#This Row],[my new versions]]," ",-1))</f>
        <v>12673.550496858699</v>
      </c>
      <c r="G3373" t="str">
        <f>_xlfn.TEXTBEFORE(SUBSTITUTE(Table2[[#This Row],[my new versions]],"'","")," ")</f>
        <v>RXN-PIt_c_vm_FWD-rt3050_vm</v>
      </c>
      <c r="H3373">
        <f>_xlfn.XLOOKUP(Table2[[#This Row],[name]],Table1[name],Table1[1/h],0)</f>
        <v>0</v>
      </c>
      <c r="I3373" t="b">
        <f>OR(Table2[[#This Row],[match]]=0,ROUNDUP(_xlfn.NUMBERVALUE(Table2[[#This Row],[match]]),4)=ROUNDUP(_xlfn.NUMBERVALUE(Table2[[#This Row],[1/h]]),4))</f>
        <v>1</v>
      </c>
    </row>
    <row r="3374" spans="5:9">
      <c r="E3374" t="s">
        <v>3781</v>
      </c>
      <c r="F3374">
        <f>_xlfn.NUMBERVALUE(_xlfn.TEXTAFTER(Table2[[#This Row],[my new versions]]," ",-1))</f>
        <v>12673.550496858699</v>
      </c>
      <c r="G3374" t="str">
        <f>_xlfn.TEXTBEFORE(SUBSTITUTE(Table2[[#This Row],[my new versions]],"'","")," ")</f>
        <v>RXN-PIt_c_vm_REV-rt3050_vm</v>
      </c>
      <c r="H3374">
        <f>_xlfn.XLOOKUP(Table2[[#This Row],[name]],Table1[name],Table1[1/h],0)</f>
        <v>0</v>
      </c>
      <c r="I3374" t="b">
        <f>OR(Table2[[#This Row],[match]]=0,ROUNDUP(_xlfn.NUMBERVALUE(Table2[[#This Row],[match]]),4)=ROUNDUP(_xlfn.NUMBERVALUE(Table2[[#This Row],[1/h]]),4))</f>
        <v>1</v>
      </c>
    </row>
    <row r="3375" spans="5:9">
      <c r="E3375" t="s">
        <v>3782</v>
      </c>
      <c r="F3375">
        <f>_xlfn.NUMBERVALUE(_xlfn.TEXTAFTER(Table2[[#This Row],[my new versions]]," ",-1))</f>
        <v>12673.550496858699</v>
      </c>
      <c r="G3375" t="str">
        <f>_xlfn.TEXTBEFORE(SUBSTITUTE(Table2[[#This Row],[my new versions]],"'","")," ")</f>
        <v>RXN-PIt_c_vm_FWD-rt3166_vm</v>
      </c>
      <c r="H3375">
        <f>_xlfn.XLOOKUP(Table2[[#This Row],[name]],Table1[name],Table1[1/h],0)</f>
        <v>0</v>
      </c>
      <c r="I3375" t="b">
        <f>OR(Table2[[#This Row],[match]]=0,ROUNDUP(_xlfn.NUMBERVALUE(Table2[[#This Row],[match]]),4)=ROUNDUP(_xlfn.NUMBERVALUE(Table2[[#This Row],[1/h]]),4))</f>
        <v>1</v>
      </c>
    </row>
    <row r="3376" spans="5:9">
      <c r="E3376" t="s">
        <v>3783</v>
      </c>
      <c r="F3376">
        <f>_xlfn.NUMBERVALUE(_xlfn.TEXTAFTER(Table2[[#This Row],[my new versions]]," ",-1))</f>
        <v>12673.550496858699</v>
      </c>
      <c r="G3376" t="str">
        <f>_xlfn.TEXTBEFORE(SUBSTITUTE(Table2[[#This Row],[my new versions]],"'","")," ")</f>
        <v>RXN-PIt_c_vm_REV-rt3166_vm</v>
      </c>
      <c r="H3376">
        <f>_xlfn.XLOOKUP(Table2[[#This Row],[name]],Table1[name],Table1[1/h],0)</f>
        <v>0</v>
      </c>
      <c r="I3376" t="b">
        <f>OR(Table2[[#This Row],[match]]=0,ROUNDUP(_xlfn.NUMBERVALUE(Table2[[#This Row],[match]]),4)=ROUNDUP(_xlfn.NUMBERVALUE(Table2[[#This Row],[1/h]]),4))</f>
        <v>1</v>
      </c>
    </row>
    <row r="3377" spans="5:9">
      <c r="E3377" t="s">
        <v>3784</v>
      </c>
      <c r="F3377">
        <f>_xlfn.NUMBERVALUE(_xlfn.TEXTAFTER(Table2[[#This Row],[my new versions]]," ",-1))</f>
        <v>12673.550496858699</v>
      </c>
      <c r="G3377" t="str">
        <f>_xlfn.TEXTBEFORE(SUBSTITUTE(Table2[[#This Row],[my new versions]],"'","")," ")</f>
        <v>RXN-PIt_c_vm_FWD-SPONT</v>
      </c>
      <c r="H3377">
        <f>_xlfn.XLOOKUP(Table2[[#This Row],[name]],Table1[name],Table1[1/h],0)</f>
        <v>0</v>
      </c>
      <c r="I3377" t="b">
        <f>OR(Table2[[#This Row],[match]]=0,ROUNDUP(_xlfn.NUMBERVALUE(Table2[[#This Row],[match]]),4)=ROUNDUP(_xlfn.NUMBERVALUE(Table2[[#This Row],[1/h]]),4))</f>
        <v>1</v>
      </c>
    </row>
    <row r="3378" spans="5:9">
      <c r="E3378" t="s">
        <v>3785</v>
      </c>
      <c r="F3378">
        <f>_xlfn.NUMBERVALUE(_xlfn.TEXTAFTER(Table2[[#This Row],[my new versions]]," ",-1))</f>
        <v>12673.550496858699</v>
      </c>
      <c r="G3378" t="str">
        <f>_xlfn.TEXTBEFORE(SUBSTITUTE(Table2[[#This Row],[my new versions]],"'","")," ")</f>
        <v>RXN-PIt_c_vm_REV-SPONT</v>
      </c>
      <c r="H3378">
        <f>_xlfn.XLOOKUP(Table2[[#This Row],[name]],Table1[name],Table1[1/h],0)</f>
        <v>0</v>
      </c>
      <c r="I3378" t="b">
        <f>OR(Table2[[#This Row],[match]]=0,ROUNDUP(_xlfn.NUMBERVALUE(Table2[[#This Row],[match]]),4)=ROUNDUP(_xlfn.NUMBERVALUE(Table2[[#This Row],[1/h]]),4))</f>
        <v>1</v>
      </c>
    </row>
    <row r="3379" spans="5:9">
      <c r="E3379" t="s">
        <v>3786</v>
      </c>
      <c r="F3379">
        <f>_xlfn.NUMBERVALUE(_xlfn.TEXTAFTER(Table2[[#This Row],[my new versions]]," ",-1))</f>
        <v>12673.550496858699</v>
      </c>
      <c r="G3379" t="str">
        <f>_xlfn.TEXTBEFORE(SUBSTITUTE(Table2[[#This Row],[my new versions]],"'","")," ")</f>
        <v>RXN-PIt_m_mm_FWD-UNKNOWN</v>
      </c>
      <c r="H3379">
        <f>_xlfn.XLOOKUP(Table2[[#This Row],[name]],Table1[name],Table1[1/h],0)</f>
        <v>0</v>
      </c>
      <c r="I3379" t="b">
        <f>OR(Table2[[#This Row],[match]]=0,ROUNDUP(_xlfn.NUMBERVALUE(Table2[[#This Row],[match]]),4)=ROUNDUP(_xlfn.NUMBERVALUE(Table2[[#This Row],[1/h]]),4))</f>
        <v>1</v>
      </c>
    </row>
    <row r="3380" spans="5:9">
      <c r="E3380" t="s">
        <v>3787</v>
      </c>
      <c r="F3380">
        <f>_xlfn.NUMBERVALUE(_xlfn.TEXTAFTER(Table2[[#This Row],[my new versions]]," ",-1))</f>
        <v>12673.550496858699</v>
      </c>
      <c r="G3380" t="str">
        <f>_xlfn.TEXTBEFORE(SUBSTITUTE(Table2[[#This Row],[my new versions]],"'","")," ")</f>
        <v>RXN-PIt_m_mm_REV-UNKNOWN</v>
      </c>
      <c r="H3380">
        <f>_xlfn.XLOOKUP(Table2[[#This Row],[name]],Table1[name],Table1[1/h],0)</f>
        <v>0</v>
      </c>
      <c r="I3380" t="b">
        <f>OR(Table2[[#This Row],[match]]=0,ROUNDUP(_xlfn.NUMBERVALUE(Table2[[#This Row],[match]]),4)=ROUNDUP(_xlfn.NUMBERVALUE(Table2[[#This Row],[1/h]]),4))</f>
        <v>1</v>
      </c>
    </row>
    <row r="3381" spans="5:9">
      <c r="E3381" t="s">
        <v>3788</v>
      </c>
      <c r="F3381">
        <f>_xlfn.NUMBERVALUE(_xlfn.TEXTAFTER(Table2[[#This Row],[my new versions]]," ",-1))</f>
        <v>12673.550496858699</v>
      </c>
      <c r="G3381" t="str">
        <f>_xlfn.TEXTBEFORE(SUBSTITUTE(Table2[[#This Row],[my new versions]],"'","")," ")</f>
        <v>RXN-PIt_r_rm_FWD-SPONT</v>
      </c>
      <c r="H3381">
        <f>_xlfn.XLOOKUP(Table2[[#This Row],[name]],Table1[name],Table1[1/h],0)</f>
        <v>0</v>
      </c>
      <c r="I3381" t="b">
        <f>OR(Table2[[#This Row],[match]]=0,ROUNDUP(_xlfn.NUMBERVALUE(Table2[[#This Row],[match]]),4)=ROUNDUP(_xlfn.NUMBERVALUE(Table2[[#This Row],[1/h]]),4))</f>
        <v>1</v>
      </c>
    </row>
    <row r="3382" spans="5:9">
      <c r="E3382" t="s">
        <v>3789</v>
      </c>
      <c r="F3382">
        <f>_xlfn.NUMBERVALUE(_xlfn.TEXTAFTER(Table2[[#This Row],[my new versions]]," ",-1))</f>
        <v>1971413.1691546999</v>
      </c>
      <c r="G3382" t="str">
        <f>_xlfn.TEXTBEFORE(SUBSTITUTE(Table2[[#This Row],[my new versions]],"'","")," ")</f>
        <v>RXN-PItps_e_FWD-rt1948</v>
      </c>
      <c r="H3382">
        <f>_xlfn.XLOOKUP(Table2[[#This Row],[name]],Table1[name],Table1[1/h],0)</f>
        <v>1971413.1691547041</v>
      </c>
      <c r="I3382" t="b">
        <f>OR(Table2[[#This Row],[match]]=0,ROUNDUP(_xlfn.NUMBERVALUE(Table2[[#This Row],[match]]),4)=ROUNDUP(_xlfn.NUMBERVALUE(Table2[[#This Row],[1/h]]),4))</f>
        <v>1</v>
      </c>
    </row>
    <row r="3383" spans="5:9">
      <c r="E3383" t="s">
        <v>3790</v>
      </c>
      <c r="F3383">
        <f>_xlfn.NUMBERVALUE(_xlfn.TEXTAFTER(Table2[[#This Row],[my new versions]]," ",-1))</f>
        <v>12673.550496858699</v>
      </c>
      <c r="G3383" t="str">
        <f>_xlfn.TEXTBEFORE(SUBSTITUTE(Table2[[#This Row],[my new versions]],"'","")," ")</f>
        <v>RXN-PItps_e_REV-rt1948</v>
      </c>
      <c r="H3383">
        <f>_xlfn.XLOOKUP(Table2[[#This Row],[name]],Table1[name],Table1[1/h],0)</f>
        <v>0</v>
      </c>
      <c r="I3383" t="b">
        <f>OR(Table2[[#This Row],[match]]=0,ROUNDUP(_xlfn.NUMBERVALUE(Table2[[#This Row],[match]]),4)=ROUNDUP(_xlfn.NUMBERVALUE(Table2[[#This Row],[1/h]]),4))</f>
        <v>1</v>
      </c>
    </row>
    <row r="3384" spans="5:9">
      <c r="E3384" t="s">
        <v>3791</v>
      </c>
      <c r="F3384">
        <f>_xlfn.NUMBERVALUE(_xlfn.TEXTAFTER(Table2[[#This Row],[my new versions]]," ",-1))</f>
        <v>12673.550496858699</v>
      </c>
      <c r="G3384" t="str">
        <f>_xlfn.TEXTBEFORE(SUBSTITUTE(Table2[[#This Row],[my new versions]],"'","")," ")</f>
        <v>RXN-PItps_e_FWD-rt3318</v>
      </c>
      <c r="H3384">
        <f>_xlfn.XLOOKUP(Table2[[#This Row],[name]],Table1[name],Table1[1/h],0)</f>
        <v>0</v>
      </c>
      <c r="I3384" t="b">
        <f>OR(Table2[[#This Row],[match]]=0,ROUNDUP(_xlfn.NUMBERVALUE(Table2[[#This Row],[match]]),4)=ROUNDUP(_xlfn.NUMBERVALUE(Table2[[#This Row],[1/h]]),4))</f>
        <v>1</v>
      </c>
    </row>
    <row r="3385" spans="5:9">
      <c r="E3385" t="s">
        <v>3792</v>
      </c>
      <c r="F3385">
        <f>_xlfn.NUMBERVALUE(_xlfn.TEXTAFTER(Table2[[#This Row],[my new versions]]," ",-1))</f>
        <v>12673.550496858699</v>
      </c>
      <c r="G3385" t="str">
        <f>_xlfn.TEXTBEFORE(SUBSTITUTE(Table2[[#This Row],[my new versions]],"'","")," ")</f>
        <v>RXN-PItps_e_REV-rt3318</v>
      </c>
      <c r="H3385">
        <f>_xlfn.XLOOKUP(Table2[[#This Row],[name]],Table1[name],Table1[1/h],0)</f>
        <v>0</v>
      </c>
      <c r="I3385" t="b">
        <f>OR(Table2[[#This Row],[match]]=0,ROUNDUP(_xlfn.NUMBERVALUE(Table2[[#This Row],[match]]),4)=ROUNDUP(_xlfn.NUMBERVALUE(Table2[[#This Row],[1/h]]),4))</f>
        <v>1</v>
      </c>
    </row>
    <row r="3386" spans="5:9">
      <c r="E3386" t="s">
        <v>3793</v>
      </c>
      <c r="F3386">
        <f>_xlfn.NUMBERVALUE(_xlfn.TEXTAFTER(Table2[[#This Row],[my new versions]]," ",-1))</f>
        <v>1628838.13363871</v>
      </c>
      <c r="G3386" t="str">
        <f>_xlfn.TEXTBEFORE(SUBSTITUTE(Table2[[#This Row],[my new versions]],"'","")," ")</f>
        <v>RXN-PItps_m_FWD-rt0521</v>
      </c>
      <c r="H3386">
        <f>_xlfn.XLOOKUP(Table2[[#This Row],[name]],Table1[name],Table1[1/h],0)</f>
        <v>1628838.1336387105</v>
      </c>
      <c r="I3386" t="b">
        <f>OR(Table2[[#This Row],[match]]=0,ROUNDUP(_xlfn.NUMBERVALUE(Table2[[#This Row],[match]]),4)=ROUNDUP(_xlfn.NUMBERVALUE(Table2[[#This Row],[1/h]]),4))</f>
        <v>1</v>
      </c>
    </row>
    <row r="3387" spans="5:9">
      <c r="E3387" t="s">
        <v>3794</v>
      </c>
      <c r="F3387">
        <f>_xlfn.NUMBERVALUE(_xlfn.TEXTAFTER(Table2[[#This Row],[my new versions]]," ",-1))</f>
        <v>1628838.13363871</v>
      </c>
      <c r="G3387" t="str">
        <f>_xlfn.TEXTBEFORE(SUBSTITUTE(Table2[[#This Row],[my new versions]],"'","")," ")</f>
        <v>RXN-PItps_m_FWD-rt7506</v>
      </c>
      <c r="H3387">
        <f>_xlfn.XLOOKUP(Table2[[#This Row],[name]],Table1[name],Table1[1/h],0)</f>
        <v>1628838.1336387105</v>
      </c>
      <c r="I3387" t="b">
        <f>OR(Table2[[#This Row],[match]]=0,ROUNDUP(_xlfn.NUMBERVALUE(Table2[[#This Row],[match]]),4)=ROUNDUP(_xlfn.NUMBERVALUE(Table2[[#This Row],[1/h]]),4))</f>
        <v>1</v>
      </c>
    </row>
    <row r="3388" spans="5:9">
      <c r="E3388" t="s">
        <v>3795</v>
      </c>
      <c r="F3388">
        <f>_xlfn.NUMBERVALUE(_xlfn.TEXTAFTER(Table2[[#This Row],[my new versions]]," ",-1))</f>
        <v>31.4173294047675</v>
      </c>
      <c r="G3388" t="str">
        <f>_xlfn.TEXTBEFORE(SUBSTITUTE(Table2[[#This Row],[my new versions]],"'","")," ")</f>
        <v>RXN-PKETF_c_FWD-rt5014</v>
      </c>
      <c r="H3388">
        <f>_xlfn.XLOOKUP(Table2[[#This Row],[name]],Table1[name],Table1[1/h],0)</f>
        <v>31.4173294047675</v>
      </c>
      <c r="I3388" t="b">
        <f>OR(Table2[[#This Row],[match]]=0,ROUNDUP(_xlfn.NUMBERVALUE(Table2[[#This Row],[match]]),4)=ROUNDUP(_xlfn.NUMBERVALUE(Table2[[#This Row],[1/h]]),4))</f>
        <v>1</v>
      </c>
    </row>
    <row r="3389" spans="5:9">
      <c r="E3389" t="s">
        <v>3796</v>
      </c>
      <c r="F3389">
        <f>_xlfn.NUMBERVALUE(_xlfn.TEXTAFTER(Table2[[#This Row],[my new versions]]," ",-1))</f>
        <v>12673.550496858699</v>
      </c>
      <c r="G3389" t="str">
        <f>_xlfn.TEXTBEFORE(SUBSTITUTE(Table2[[#This Row],[my new versions]],"'","")," ")</f>
        <v>RXN-PKETX_c_FWD-rt5014</v>
      </c>
      <c r="H3389">
        <f>_xlfn.XLOOKUP(Table2[[#This Row],[name]],Table1[name],Table1[1/h],0)</f>
        <v>0</v>
      </c>
      <c r="I3389" t="b">
        <f>OR(Table2[[#This Row],[match]]=0,ROUNDUP(_xlfn.NUMBERVALUE(Table2[[#This Row],[match]]),4)=ROUNDUP(_xlfn.NUMBERVALUE(Table2[[#This Row],[1/h]]),4))</f>
        <v>1</v>
      </c>
    </row>
    <row r="3390" spans="5:9">
      <c r="E3390" t="s">
        <v>3797</v>
      </c>
      <c r="F3390">
        <f>_xlfn.NUMBERVALUE(_xlfn.TEXTAFTER(Table2[[#This Row],[my new versions]]," ",-1))</f>
        <v>12673.550496858699</v>
      </c>
      <c r="G3390" t="str">
        <f>_xlfn.TEXTBEFORE(SUBSTITUTE(Table2[[#This Row],[my new versions]],"'","")," ")</f>
        <v>RXN-PLAA1lpc_en_FWD-rt4017</v>
      </c>
      <c r="H3390">
        <f>_xlfn.XLOOKUP(Table2[[#This Row],[name]],Table1[name],Table1[1/h],0)</f>
        <v>0</v>
      </c>
      <c r="I3390" t="b">
        <f>OR(Table2[[#This Row],[match]]=0,ROUNDUP(_xlfn.NUMBERVALUE(Table2[[#This Row],[match]]),4)=ROUNDUP(_xlfn.NUMBERVALUE(Table2[[#This Row],[1/h]]),4))</f>
        <v>1</v>
      </c>
    </row>
    <row r="3391" spans="5:9">
      <c r="E3391" t="s">
        <v>3798</v>
      </c>
      <c r="F3391">
        <f>_xlfn.NUMBERVALUE(_xlfn.TEXTAFTER(Table2[[#This Row],[my new versions]]," ",-1))</f>
        <v>12673.550496858699</v>
      </c>
      <c r="G3391" t="str">
        <f>_xlfn.TEXTBEFORE(SUBSTITUTE(Table2[[#This Row],[my new versions]],"'","")," ")</f>
        <v>RXN-PLAA1lpc_mm_FWD-rt5790</v>
      </c>
      <c r="H3391">
        <f>_xlfn.XLOOKUP(Table2[[#This Row],[name]],Table1[name],Table1[1/h],0)</f>
        <v>0</v>
      </c>
      <c r="I3391" t="b">
        <f>OR(Table2[[#This Row],[match]]=0,ROUNDUP(_xlfn.NUMBERVALUE(Table2[[#This Row],[match]]),4)=ROUNDUP(_xlfn.NUMBERVALUE(Table2[[#This Row],[1/h]]),4))</f>
        <v>1</v>
      </c>
    </row>
    <row r="3392" spans="5:9">
      <c r="E3392" t="s">
        <v>3799</v>
      </c>
      <c r="F3392">
        <f>_xlfn.NUMBERVALUE(_xlfn.TEXTAFTER(Table2[[#This Row],[my new versions]]," ",-1))</f>
        <v>12673.550496858699</v>
      </c>
      <c r="G3392" t="str">
        <f>_xlfn.TEXTBEFORE(SUBSTITUTE(Table2[[#This Row],[my new versions]],"'","")," ")</f>
        <v>RXN-PLAA1lpc_rm_FWD-rt5941</v>
      </c>
      <c r="H3392">
        <f>_xlfn.XLOOKUP(Table2[[#This Row],[name]],Table1[name],Table1[1/h],0)</f>
        <v>0</v>
      </c>
      <c r="I3392" t="b">
        <f>OR(Table2[[#This Row],[match]]=0,ROUNDUP(_xlfn.NUMBERVALUE(Table2[[#This Row],[match]]),4)=ROUNDUP(_xlfn.NUMBERVALUE(Table2[[#This Row],[1/h]]),4))</f>
        <v>1</v>
      </c>
    </row>
    <row r="3393" spans="5:9">
      <c r="E3393" t="s">
        <v>3800</v>
      </c>
      <c r="F3393">
        <f>_xlfn.NUMBERVALUE(_xlfn.TEXTAFTER(Table2[[#This Row],[my new versions]]," ",-1))</f>
        <v>12673.550496858699</v>
      </c>
      <c r="G3393" t="str">
        <f>_xlfn.TEXTBEFORE(SUBSTITUTE(Table2[[#This Row],[my new versions]],"'","")," ")</f>
        <v>RXN-PLAA1lpe_en_FWD-rt4017</v>
      </c>
      <c r="H3393">
        <f>_xlfn.XLOOKUP(Table2[[#This Row],[name]],Table1[name],Table1[1/h],0)</f>
        <v>0</v>
      </c>
      <c r="I3393" t="b">
        <f>OR(Table2[[#This Row],[match]]=0,ROUNDUP(_xlfn.NUMBERVALUE(Table2[[#This Row],[match]]),4)=ROUNDUP(_xlfn.NUMBERVALUE(Table2[[#This Row],[1/h]]),4))</f>
        <v>1</v>
      </c>
    </row>
    <row r="3394" spans="5:9">
      <c r="E3394" t="s">
        <v>3801</v>
      </c>
      <c r="F3394">
        <f>_xlfn.NUMBERVALUE(_xlfn.TEXTAFTER(Table2[[#This Row],[my new versions]]," ",-1))</f>
        <v>12673.550496858699</v>
      </c>
      <c r="G3394" t="str">
        <f>_xlfn.TEXTBEFORE(SUBSTITUTE(Table2[[#This Row],[my new versions]],"'","")," ")</f>
        <v>RXN-PLAA1lpe_mm_FWD-rt5790</v>
      </c>
      <c r="H3394">
        <f>_xlfn.XLOOKUP(Table2[[#This Row],[name]],Table1[name],Table1[1/h],0)</f>
        <v>0</v>
      </c>
      <c r="I3394" t="b">
        <f>OR(Table2[[#This Row],[match]]=0,ROUNDUP(_xlfn.NUMBERVALUE(Table2[[#This Row],[match]]),4)=ROUNDUP(_xlfn.NUMBERVALUE(Table2[[#This Row],[1/h]]),4))</f>
        <v>1</v>
      </c>
    </row>
    <row r="3395" spans="5:9">
      <c r="E3395" t="s">
        <v>3802</v>
      </c>
      <c r="F3395">
        <f>_xlfn.NUMBERVALUE(_xlfn.TEXTAFTER(Table2[[#This Row],[my new versions]]," ",-1))</f>
        <v>12673.550496858699</v>
      </c>
      <c r="G3395" t="str">
        <f>_xlfn.TEXTBEFORE(SUBSTITUTE(Table2[[#This Row],[my new versions]],"'","")," ")</f>
        <v>RXN-PLAA2pc_en_FWD-rt4017</v>
      </c>
      <c r="H3395">
        <f>_xlfn.XLOOKUP(Table2[[#This Row],[name]],Table1[name],Table1[1/h],0)</f>
        <v>0</v>
      </c>
      <c r="I3395" t="b">
        <f>OR(Table2[[#This Row],[match]]=0,ROUNDUP(_xlfn.NUMBERVALUE(Table2[[#This Row],[match]]),4)=ROUNDUP(_xlfn.NUMBERVALUE(Table2[[#This Row],[1/h]]),4))</f>
        <v>1</v>
      </c>
    </row>
    <row r="3396" spans="5:9">
      <c r="E3396" t="s">
        <v>3803</v>
      </c>
      <c r="F3396">
        <f>_xlfn.NUMBERVALUE(_xlfn.TEXTAFTER(Table2[[#This Row],[my new versions]]," ",-1))</f>
        <v>12673.550496858699</v>
      </c>
      <c r="G3396" t="str">
        <f>_xlfn.TEXTBEFORE(SUBSTITUTE(Table2[[#This Row],[my new versions]],"'","")," ")</f>
        <v>RXN-PLAA2pc_mm_FWD-rt4445</v>
      </c>
      <c r="H3396">
        <f>_xlfn.XLOOKUP(Table2[[#This Row],[name]],Table1[name],Table1[1/h],0)</f>
        <v>0</v>
      </c>
      <c r="I3396" t="b">
        <f>OR(Table2[[#This Row],[match]]=0,ROUNDUP(_xlfn.NUMBERVALUE(Table2[[#This Row],[match]]),4)=ROUNDUP(_xlfn.NUMBERVALUE(Table2[[#This Row],[1/h]]),4))</f>
        <v>1</v>
      </c>
    </row>
    <row r="3397" spans="5:9">
      <c r="E3397" t="s">
        <v>3804</v>
      </c>
      <c r="F3397">
        <f>_xlfn.NUMBERVALUE(_xlfn.TEXTAFTER(Table2[[#This Row],[my new versions]]," ",-1))</f>
        <v>5318.0061559286896</v>
      </c>
      <c r="G3397" t="str">
        <f>_xlfn.TEXTBEFORE(SUBSTITUTE(Table2[[#This Row],[my new versions]],"'","")," ")</f>
        <v>RXN-PLAA2pc_rm_FWD-rt5941</v>
      </c>
      <c r="H3397">
        <f>_xlfn.XLOOKUP(Table2[[#This Row],[name]],Table1[name],Table1[1/h],0)</f>
        <v>5318.0061559286769</v>
      </c>
      <c r="I3397" t="b">
        <f>OR(Table2[[#This Row],[match]]=0,ROUNDUP(_xlfn.NUMBERVALUE(Table2[[#This Row],[match]]),4)=ROUNDUP(_xlfn.NUMBERVALUE(Table2[[#This Row],[1/h]]),4))</f>
        <v>1</v>
      </c>
    </row>
    <row r="3398" spans="5:9">
      <c r="E3398" t="s">
        <v>3805</v>
      </c>
      <c r="F3398">
        <f>_xlfn.NUMBERVALUE(_xlfn.TEXTAFTER(Table2[[#This Row],[my new versions]]," ",-1))</f>
        <v>12673.550496858699</v>
      </c>
      <c r="G3398" t="str">
        <f>_xlfn.TEXTBEFORE(SUBSTITUTE(Table2[[#This Row],[my new versions]],"'","")," ")</f>
        <v>RXN-PLAA2pe_en_FWD-rt4017</v>
      </c>
      <c r="H3398">
        <f>_xlfn.XLOOKUP(Table2[[#This Row],[name]],Table1[name],Table1[1/h],0)</f>
        <v>0</v>
      </c>
      <c r="I3398" t="b">
        <f>OR(Table2[[#This Row],[match]]=0,ROUNDUP(_xlfn.NUMBERVALUE(Table2[[#This Row],[match]]),4)=ROUNDUP(_xlfn.NUMBERVALUE(Table2[[#This Row],[1/h]]),4))</f>
        <v>1</v>
      </c>
    </row>
    <row r="3399" spans="5:9">
      <c r="E3399" t="s">
        <v>3806</v>
      </c>
      <c r="F3399">
        <f>_xlfn.NUMBERVALUE(_xlfn.TEXTAFTER(Table2[[#This Row],[my new versions]]," ",-1))</f>
        <v>12673.550496858699</v>
      </c>
      <c r="G3399" t="str">
        <f>_xlfn.TEXTBEFORE(SUBSTITUTE(Table2[[#This Row],[my new versions]],"'","")," ")</f>
        <v>RXN-PLAA2pe_mm_FWD-rt4445</v>
      </c>
      <c r="H3399">
        <f>_xlfn.XLOOKUP(Table2[[#This Row],[name]],Table1[name],Table1[1/h],0)</f>
        <v>0</v>
      </c>
      <c r="I3399" t="b">
        <f>OR(Table2[[#This Row],[match]]=0,ROUNDUP(_xlfn.NUMBERVALUE(Table2[[#This Row],[match]]),4)=ROUNDUP(_xlfn.NUMBERVALUE(Table2[[#This Row],[1/h]]),4))</f>
        <v>1</v>
      </c>
    </row>
    <row r="3400" spans="5:9">
      <c r="E3400" t="s">
        <v>3807</v>
      </c>
      <c r="F3400">
        <f>_xlfn.NUMBERVALUE(_xlfn.TEXTAFTER(Table2[[#This Row],[my new versions]]," ",-1))</f>
        <v>12673.550496858699</v>
      </c>
      <c r="G3400" t="str">
        <f>_xlfn.TEXTBEFORE(SUBSTITUTE(Table2[[#This Row],[my new versions]],"'","")," ")</f>
        <v>RXN-PLACipc_m_FWD-rt7489_m</v>
      </c>
      <c r="H3400">
        <f>_xlfn.XLOOKUP(Table2[[#This Row],[name]],Table1[name],Table1[1/h],0)</f>
        <v>0</v>
      </c>
      <c r="I3400" t="b">
        <f>OR(Table2[[#This Row],[match]]=0,ROUNDUP(_xlfn.NUMBERVALUE(Table2[[#This Row],[match]]),4)=ROUNDUP(_xlfn.NUMBERVALUE(Table2[[#This Row],[1/h]]),4))</f>
        <v>1</v>
      </c>
    </row>
    <row r="3401" spans="5:9">
      <c r="E3401" t="s">
        <v>3808</v>
      </c>
      <c r="F3401">
        <f>_xlfn.NUMBERVALUE(_xlfn.TEXTAFTER(Table2[[#This Row],[my new versions]]," ",-1))</f>
        <v>12673.550496858699</v>
      </c>
      <c r="G3401" t="str">
        <f>_xlfn.TEXTBEFORE(SUBSTITUTE(Table2[[#This Row],[my new versions]],"'","")," ")</f>
        <v>RXN-PLACipc_r_FWD-rt7489_r</v>
      </c>
      <c r="H3401">
        <f>_xlfn.XLOOKUP(Table2[[#This Row],[name]],Table1[name],Table1[1/h],0)</f>
        <v>0</v>
      </c>
      <c r="I3401" t="b">
        <f>OR(Table2[[#This Row],[match]]=0,ROUNDUP(_xlfn.NUMBERVALUE(Table2[[#This Row],[match]]),4)=ROUNDUP(_xlfn.NUMBERVALUE(Table2[[#This Row],[1/h]]),4))</f>
        <v>1</v>
      </c>
    </row>
    <row r="3402" spans="5:9">
      <c r="E3402" t="s">
        <v>3809</v>
      </c>
      <c r="F3402">
        <f>_xlfn.NUMBERVALUE(_xlfn.TEXTAFTER(Table2[[#This Row],[my new versions]]," ",-1))</f>
        <v>12673.550496858699</v>
      </c>
      <c r="G3402" t="str">
        <f>_xlfn.TEXTBEFORE(SUBSTITUTE(Table2[[#This Row],[my new versions]],"'","")," ")</f>
        <v>RXN-PLACmip2c_m_FWD-rt7489_m</v>
      </c>
      <c r="H3402">
        <f>_xlfn.XLOOKUP(Table2[[#This Row],[name]],Table1[name],Table1[1/h],0)</f>
        <v>0</v>
      </c>
      <c r="I3402" t="b">
        <f>OR(Table2[[#This Row],[match]]=0,ROUNDUP(_xlfn.NUMBERVALUE(Table2[[#This Row],[match]]),4)=ROUNDUP(_xlfn.NUMBERVALUE(Table2[[#This Row],[1/h]]),4))</f>
        <v>1</v>
      </c>
    </row>
    <row r="3403" spans="5:9">
      <c r="E3403" t="s">
        <v>3810</v>
      </c>
      <c r="F3403">
        <f>_xlfn.NUMBERVALUE(_xlfn.TEXTAFTER(Table2[[#This Row],[my new versions]]," ",-1))</f>
        <v>12673.550496858699</v>
      </c>
      <c r="G3403" t="str">
        <f>_xlfn.TEXTBEFORE(SUBSTITUTE(Table2[[#This Row],[my new versions]],"'","")," ")</f>
        <v>RXN-PLACmip2c_r_FWD-rt7489_r</v>
      </c>
      <c r="H3403">
        <f>_xlfn.XLOOKUP(Table2[[#This Row],[name]],Table1[name],Table1[1/h],0)</f>
        <v>0</v>
      </c>
      <c r="I3403" t="b">
        <f>OR(Table2[[#This Row],[match]]=0,ROUNDUP(_xlfn.NUMBERVALUE(Table2[[#This Row],[match]]),4)=ROUNDUP(_xlfn.NUMBERVALUE(Table2[[#This Row],[1/h]]),4))</f>
        <v>1</v>
      </c>
    </row>
    <row r="3404" spans="5:9">
      <c r="E3404" t="s">
        <v>3811</v>
      </c>
      <c r="F3404">
        <f>_xlfn.NUMBERVALUE(_xlfn.TEXTAFTER(Table2[[#This Row],[my new versions]]," ",-1))</f>
        <v>12673.550496858699</v>
      </c>
      <c r="G3404" t="str">
        <f>_xlfn.TEXTBEFORE(SUBSTITUTE(Table2[[#This Row],[my new versions]],"'","")," ")</f>
        <v>RXN-PLACmipc_m_FWD-rt7489_m</v>
      </c>
      <c r="H3404">
        <f>_xlfn.XLOOKUP(Table2[[#This Row],[name]],Table1[name],Table1[1/h],0)</f>
        <v>0</v>
      </c>
      <c r="I3404" t="b">
        <f>OR(Table2[[#This Row],[match]]=0,ROUNDUP(_xlfn.NUMBERVALUE(Table2[[#This Row],[match]]),4)=ROUNDUP(_xlfn.NUMBERVALUE(Table2[[#This Row],[1/h]]),4))</f>
        <v>1</v>
      </c>
    </row>
    <row r="3405" spans="5:9">
      <c r="E3405" t="s">
        <v>3812</v>
      </c>
      <c r="F3405">
        <f>_xlfn.NUMBERVALUE(_xlfn.TEXTAFTER(Table2[[#This Row],[my new versions]]," ",-1))</f>
        <v>12673.550496858699</v>
      </c>
      <c r="G3405" t="str">
        <f>_xlfn.TEXTBEFORE(SUBSTITUTE(Table2[[#This Row],[my new versions]],"'","")," ")</f>
        <v>RXN-PLACmipc_r_FWD-rt7489_r</v>
      </c>
      <c r="H3405">
        <f>_xlfn.XLOOKUP(Table2[[#This Row],[name]],Table1[name],Table1[1/h],0)</f>
        <v>0</v>
      </c>
      <c r="I3405" t="b">
        <f>OR(Table2[[#This Row],[match]]=0,ROUNDUP(_xlfn.NUMBERVALUE(Table2[[#This Row],[match]]),4)=ROUNDUP(_xlfn.NUMBERVALUE(Table2[[#This Row],[1/h]]),4))</f>
        <v>1</v>
      </c>
    </row>
    <row r="3406" spans="5:9">
      <c r="E3406" t="s">
        <v>3813</v>
      </c>
      <c r="F3406">
        <f>_xlfn.NUMBERVALUE(_xlfn.TEXTAFTER(Table2[[#This Row],[my new versions]]," ",-1))</f>
        <v>12673.550496858699</v>
      </c>
      <c r="G3406" t="str">
        <f>_xlfn.TEXTBEFORE(SUBSTITUTE(Table2[[#This Row],[my new versions]],"'","")," ")</f>
        <v>RXN-PLACpail_c_FWD-rt3387</v>
      </c>
      <c r="H3406">
        <f>_xlfn.XLOOKUP(Table2[[#This Row],[name]],Table1[name],Table1[1/h],0)</f>
        <v>0</v>
      </c>
      <c r="I3406" t="b">
        <f>OR(Table2[[#This Row],[match]]=0,ROUNDUP(_xlfn.NUMBERVALUE(Table2[[#This Row],[match]]),4)=ROUNDUP(_xlfn.NUMBERVALUE(Table2[[#This Row],[1/h]]),4))</f>
        <v>1</v>
      </c>
    </row>
    <row r="3407" spans="5:9">
      <c r="E3407" t="s">
        <v>3814</v>
      </c>
      <c r="F3407">
        <f>_xlfn.NUMBERVALUE(_xlfn.TEXTAFTER(Table2[[#This Row],[my new versions]]," ",-1))</f>
        <v>12673.550496858699</v>
      </c>
      <c r="G3407" t="str">
        <f>_xlfn.TEXTBEFORE(SUBSTITUTE(Table2[[#This Row],[my new versions]],"'","")," ")</f>
        <v>RXN-PLACpail45p_c_FWD-rt4487_c</v>
      </c>
      <c r="H3407">
        <f>_xlfn.XLOOKUP(Table2[[#This Row],[name]],Table1[name],Table1[1/h],0)</f>
        <v>0</v>
      </c>
      <c r="I3407" t="b">
        <f>OR(Table2[[#This Row],[match]]=0,ROUNDUP(_xlfn.NUMBERVALUE(Table2[[#This Row],[match]]),4)=ROUNDUP(_xlfn.NUMBERVALUE(Table2[[#This Row],[1/h]]),4))</f>
        <v>1</v>
      </c>
    </row>
    <row r="3408" spans="5:9">
      <c r="E3408" t="s">
        <v>3815</v>
      </c>
      <c r="F3408">
        <f>_xlfn.NUMBERVALUE(_xlfn.TEXTAFTER(Table2[[#This Row],[my new versions]]," ",-1))</f>
        <v>12673.550496858699</v>
      </c>
      <c r="G3408" t="str">
        <f>_xlfn.TEXTBEFORE(SUBSTITUTE(Table2[[#This Row],[my new versions]],"'","")," ")</f>
        <v>RXN-PLACpail45p_n_FWD-rt4487_n</v>
      </c>
      <c r="H3408">
        <f>_xlfn.XLOOKUP(Table2[[#This Row],[name]],Table1[name],Table1[1/h],0)</f>
        <v>0</v>
      </c>
      <c r="I3408" t="b">
        <f>OR(Table2[[#This Row],[match]]=0,ROUNDUP(_xlfn.NUMBERVALUE(Table2[[#This Row],[match]]),4)=ROUNDUP(_xlfn.NUMBERVALUE(Table2[[#This Row],[1/h]]),4))</f>
        <v>1</v>
      </c>
    </row>
    <row r="3409" spans="5:9">
      <c r="E3409" t="s">
        <v>3816</v>
      </c>
      <c r="F3409">
        <f>_xlfn.NUMBERVALUE(_xlfn.TEXTAFTER(Table2[[#This Row],[my new versions]]," ",-1))</f>
        <v>12673.550496858699</v>
      </c>
      <c r="G3409" t="str">
        <f>_xlfn.TEXTBEFORE(SUBSTITUTE(Table2[[#This Row],[my new versions]],"'","")," ")</f>
        <v>RXN-PLACpg_mm_FWD-rt3355</v>
      </c>
      <c r="H3409">
        <f>_xlfn.XLOOKUP(Table2[[#This Row],[name]],Table1[name],Table1[1/h],0)</f>
        <v>0</v>
      </c>
      <c r="I3409" t="b">
        <f>OR(Table2[[#This Row],[match]]=0,ROUNDUP(_xlfn.NUMBERVALUE(Table2[[#This Row],[match]]),4)=ROUNDUP(_xlfn.NUMBERVALUE(Table2[[#This Row],[1/h]]),4))</f>
        <v>1</v>
      </c>
    </row>
    <row r="3410" spans="5:9">
      <c r="E3410" t="s">
        <v>3817</v>
      </c>
      <c r="F3410">
        <f>_xlfn.NUMBERVALUE(_xlfn.TEXTAFTER(Table2[[#This Row],[my new versions]]," ",-1))</f>
        <v>12673.550496858699</v>
      </c>
      <c r="G3410" t="str">
        <f>_xlfn.TEXTBEFORE(SUBSTITUTE(Table2[[#This Row],[my new versions]],"'","")," ")</f>
        <v>RXN-PLADpc_en_FWD-rt5655</v>
      </c>
      <c r="H3410">
        <f>_xlfn.XLOOKUP(Table2[[#This Row],[name]],Table1[name],Table1[1/h],0)</f>
        <v>0</v>
      </c>
      <c r="I3410" t="b">
        <f>OR(Table2[[#This Row],[match]]=0,ROUNDUP(_xlfn.NUMBERVALUE(Table2[[#This Row],[match]]),4)=ROUNDUP(_xlfn.NUMBERVALUE(Table2[[#This Row],[1/h]]),4))</f>
        <v>1</v>
      </c>
    </row>
    <row r="3411" spans="5:9">
      <c r="E3411" t="s">
        <v>3818</v>
      </c>
      <c r="F3411">
        <f>_xlfn.NUMBERVALUE(_xlfn.TEXTAFTER(Table2[[#This Row],[my new versions]]," ",-1))</f>
        <v>12673.550496858699</v>
      </c>
      <c r="G3411" t="str">
        <f>_xlfn.TEXTBEFORE(SUBSTITUTE(Table2[[#This Row],[my new versions]],"'","")," ")</f>
        <v>RXN-PLADpc_en_FWD-rt8446</v>
      </c>
      <c r="H3411">
        <f>_xlfn.XLOOKUP(Table2[[#This Row],[name]],Table1[name],Table1[1/h],0)</f>
        <v>0</v>
      </c>
      <c r="I3411" t="b">
        <f>OR(Table2[[#This Row],[match]]=0,ROUNDUP(_xlfn.NUMBERVALUE(Table2[[#This Row],[match]]),4)=ROUNDUP(_xlfn.NUMBERVALUE(Table2[[#This Row],[1/h]]),4))</f>
        <v>1</v>
      </c>
    </row>
    <row r="3412" spans="5:9">
      <c r="E3412" t="s">
        <v>3819</v>
      </c>
      <c r="F3412">
        <f>_xlfn.NUMBERVALUE(_xlfn.TEXTAFTER(Table2[[#This Row],[my new versions]]," ",-1))</f>
        <v>12673.550496858699</v>
      </c>
      <c r="G3412" t="str">
        <f>_xlfn.TEXTBEFORE(SUBSTITUTE(Table2[[#This Row],[my new versions]],"'","")," ")</f>
        <v>RXN-PMANM_c_FWD-rt0873</v>
      </c>
      <c r="H3412">
        <f>_xlfn.XLOOKUP(Table2[[#This Row],[name]],Table1[name],Table1[1/h],0)</f>
        <v>0</v>
      </c>
      <c r="I3412" t="b">
        <f>OR(Table2[[#This Row],[match]]=0,ROUNDUP(_xlfn.NUMBERVALUE(Table2[[#This Row],[match]]),4)=ROUNDUP(_xlfn.NUMBERVALUE(Table2[[#This Row],[1/h]]),4))</f>
        <v>1</v>
      </c>
    </row>
    <row r="3413" spans="5:9">
      <c r="E3413" t="s">
        <v>3820</v>
      </c>
      <c r="F3413">
        <f>_xlfn.NUMBERVALUE(_xlfn.TEXTAFTER(Table2[[#This Row],[my new versions]]," ",-1))</f>
        <v>19519.5569946166</v>
      </c>
      <c r="G3413" t="str">
        <f>_xlfn.TEXTBEFORE(SUBSTITUTE(Table2[[#This Row],[my new versions]],"'","")," ")</f>
        <v>RXN-PMANM_c_REV-rt0873</v>
      </c>
      <c r="H3413">
        <f>_xlfn.XLOOKUP(Table2[[#This Row],[name]],Table1[name],Table1[1/h],0)</f>
        <v>19519.556994616643</v>
      </c>
      <c r="I3413" t="b">
        <f>OR(Table2[[#This Row],[match]]=0,ROUNDUP(_xlfn.NUMBERVALUE(Table2[[#This Row],[match]]),4)=ROUNDUP(_xlfn.NUMBERVALUE(Table2[[#This Row],[1/h]]),4))</f>
        <v>1</v>
      </c>
    </row>
    <row r="3414" spans="5:9">
      <c r="E3414" t="s">
        <v>3821</v>
      </c>
      <c r="F3414">
        <f>_xlfn.NUMBERVALUE(_xlfn.TEXTAFTER(Table2[[#This Row],[my new versions]]," ",-1))</f>
        <v>12673.550496858699</v>
      </c>
      <c r="G3414" t="str">
        <f>_xlfn.TEXTBEFORE(SUBSTITUTE(Table2[[#This Row],[my new versions]],"'","")," ")</f>
        <v>RXN-PMDPHT_c_FWD-UNKNOWN</v>
      </c>
      <c r="H3414">
        <f>_xlfn.XLOOKUP(Table2[[#This Row],[name]],Table1[name],Table1[1/h],0)</f>
        <v>0</v>
      </c>
      <c r="I3414" t="b">
        <f>OR(Table2[[#This Row],[match]]=0,ROUNDUP(_xlfn.NUMBERVALUE(Table2[[#This Row],[match]]),4)=ROUNDUP(_xlfn.NUMBERVALUE(Table2[[#This Row],[1/h]]),4))</f>
        <v>1</v>
      </c>
    </row>
    <row r="3415" spans="5:9">
      <c r="E3415" t="s">
        <v>3822</v>
      </c>
      <c r="F3415">
        <f>_xlfn.NUMBERVALUE(_xlfn.TEXTAFTER(Table2[[#This Row],[my new versions]]," ",-1))</f>
        <v>12673.550496858699</v>
      </c>
      <c r="G3415" t="str">
        <f>_xlfn.TEXTBEFORE(SUBSTITUTE(Table2[[#This Row],[my new versions]],"'","")," ")</f>
        <v>RXN-PMEMT_rm_FWD-rt4380</v>
      </c>
      <c r="H3415">
        <f>_xlfn.XLOOKUP(Table2[[#This Row],[name]],Table1[name],Table1[1/h],0)</f>
        <v>0</v>
      </c>
      <c r="I3415" t="b">
        <f>OR(Table2[[#This Row],[match]]=0,ROUNDUP(_xlfn.NUMBERVALUE(Table2[[#This Row],[match]]),4)=ROUNDUP(_xlfn.NUMBERVALUE(Table2[[#This Row],[1/h]]),4))</f>
        <v>1</v>
      </c>
    </row>
    <row r="3416" spans="5:9">
      <c r="E3416" t="s">
        <v>3823</v>
      </c>
      <c r="F3416">
        <f>_xlfn.NUMBERVALUE(_xlfn.TEXTAFTER(Table2[[#This Row],[my new versions]]," ",-1))</f>
        <v>651917.56501162704</v>
      </c>
      <c r="G3416" t="str">
        <f>_xlfn.TEXTBEFORE(SUBSTITUTE(Table2[[#This Row],[my new versions]],"'","")," ")</f>
        <v>RXN-PMEVK_c_FWD-rt0334</v>
      </c>
      <c r="H3416">
        <f>_xlfn.XLOOKUP(Table2[[#This Row],[name]],Table1[name],Table1[1/h],0)</f>
        <v>651917.56501162436</v>
      </c>
      <c r="I3416" t="b">
        <f>OR(Table2[[#This Row],[match]]=0,ROUNDUP(_xlfn.NUMBERVALUE(Table2[[#This Row],[match]]),4)=ROUNDUP(_xlfn.NUMBERVALUE(Table2[[#This Row],[1/h]]),4))</f>
        <v>1</v>
      </c>
    </row>
    <row r="3417" spans="5:9">
      <c r="E3417" t="s">
        <v>3824</v>
      </c>
      <c r="F3417">
        <f>_xlfn.NUMBERVALUE(_xlfn.TEXTAFTER(Table2[[#This Row],[my new versions]]," ",-1))</f>
        <v>12673.550496858699</v>
      </c>
      <c r="G3417" t="str">
        <f>_xlfn.TEXTBEFORE(SUBSTITUTE(Table2[[#This Row],[my new versions]],"'","")," ")</f>
        <v>RXN-PMI12346PS_c_FWD-rt1395</v>
      </c>
      <c r="H3417">
        <f>_xlfn.XLOOKUP(Table2[[#This Row],[name]],Table1[name],Table1[1/h],0)</f>
        <v>0</v>
      </c>
      <c r="I3417" t="b">
        <f>OR(Table2[[#This Row],[match]]=0,ROUNDUP(_xlfn.NUMBERVALUE(Table2[[#This Row],[match]]),4)=ROUNDUP(_xlfn.NUMBERVALUE(Table2[[#This Row],[1/h]]),4))</f>
        <v>1</v>
      </c>
    </row>
    <row r="3418" spans="5:9">
      <c r="E3418" t="s">
        <v>3825</v>
      </c>
      <c r="F3418">
        <f>_xlfn.NUMBERVALUE(_xlfn.TEXTAFTER(Table2[[#This Row],[my new versions]]," ",-1))</f>
        <v>12673.550496858699</v>
      </c>
      <c r="G3418" t="str">
        <f>_xlfn.TEXTBEFORE(SUBSTITUTE(Table2[[#This Row],[my new versions]],"'","")," ")</f>
        <v>RXN-PMI1346PS_c_FWD-rt1395</v>
      </c>
      <c r="H3418">
        <f>_xlfn.XLOOKUP(Table2[[#This Row],[name]],Table1[name],Table1[1/h],0)</f>
        <v>0</v>
      </c>
      <c r="I3418" t="b">
        <f>OR(Table2[[#This Row],[match]]=0,ROUNDUP(_xlfn.NUMBERVALUE(Table2[[#This Row],[match]]),4)=ROUNDUP(_xlfn.NUMBERVALUE(Table2[[#This Row],[1/h]]),4))</f>
        <v>1</v>
      </c>
    </row>
    <row r="3419" spans="5:9">
      <c r="E3419" t="s">
        <v>3826</v>
      </c>
      <c r="F3419">
        <f>_xlfn.NUMBERVALUE(_xlfn.TEXTAFTER(Table2[[#This Row],[my new versions]]," ",-1))</f>
        <v>12673.550496858699</v>
      </c>
      <c r="G3419" t="str">
        <f>_xlfn.TEXTBEFORE(SUBSTITUTE(Table2[[#This Row],[my new versions]],"'","")," ")</f>
        <v>RXN-PMPK_c_FWD-rt4410</v>
      </c>
      <c r="H3419">
        <f>_xlfn.XLOOKUP(Table2[[#This Row],[name]],Table1[name],Table1[1/h],0)</f>
        <v>0</v>
      </c>
      <c r="I3419" t="b">
        <f>OR(Table2[[#This Row],[match]]=0,ROUNDUP(_xlfn.NUMBERVALUE(Table2[[#This Row],[match]]),4)=ROUNDUP(_xlfn.NUMBERVALUE(Table2[[#This Row],[1/h]]),4))</f>
        <v>1</v>
      </c>
    </row>
    <row r="3420" spans="5:9">
      <c r="E3420" t="s">
        <v>3827</v>
      </c>
      <c r="F3420">
        <f>_xlfn.NUMBERVALUE(_xlfn.TEXTAFTER(Table2[[#This Row],[my new versions]]," ",-1))</f>
        <v>12673.550496858699</v>
      </c>
      <c r="G3420" t="str">
        <f>_xlfn.TEXTBEFORE(SUBSTITUTE(Table2[[#This Row],[my new versions]],"'","")," ")</f>
        <v>RXN-PMTCOAt_c_l_FWD-SPONT</v>
      </c>
      <c r="H3420">
        <f>_xlfn.XLOOKUP(Table2[[#This Row],[name]],Table1[name],Table1[1/h],0)</f>
        <v>0</v>
      </c>
      <c r="I3420" t="b">
        <f>OR(Table2[[#This Row],[match]]=0,ROUNDUP(_xlfn.NUMBERVALUE(Table2[[#This Row],[match]]),4)=ROUNDUP(_xlfn.NUMBERVALUE(Table2[[#This Row],[1/h]]),4))</f>
        <v>1</v>
      </c>
    </row>
    <row r="3421" spans="5:9">
      <c r="E3421" t="s">
        <v>3828</v>
      </c>
      <c r="F3421">
        <f>_xlfn.NUMBERVALUE(_xlfn.TEXTAFTER(Table2[[#This Row],[my new versions]]," ",-1))</f>
        <v>12673.550496858699</v>
      </c>
      <c r="G3421" t="str">
        <f>_xlfn.TEXTBEFORE(SUBSTITUTE(Table2[[#This Row],[my new versions]],"'","")," ")</f>
        <v>RXN-PMTCOAt_c_l_REV-SPONT</v>
      </c>
      <c r="H3421">
        <f>_xlfn.XLOOKUP(Table2[[#This Row],[name]],Table1[name],Table1[1/h],0)</f>
        <v>0</v>
      </c>
      <c r="I3421" t="b">
        <f>OR(Table2[[#This Row],[match]]=0,ROUNDUP(_xlfn.NUMBERVALUE(Table2[[#This Row],[match]]),4)=ROUNDUP(_xlfn.NUMBERVALUE(Table2[[#This Row],[1/h]]),4))</f>
        <v>1</v>
      </c>
    </row>
    <row r="3422" spans="5:9">
      <c r="E3422" t="s">
        <v>3829</v>
      </c>
      <c r="F3422">
        <f>_xlfn.NUMBERVALUE(_xlfn.TEXTAFTER(Table2[[#This Row],[my new versions]]," ",-1))</f>
        <v>12673.550496858699</v>
      </c>
      <c r="G3422" t="str">
        <f>_xlfn.TEXTBEFORE(SUBSTITUTE(Table2[[#This Row],[my new versions]],"'","")," ")</f>
        <v>RXN-PMTCOAt_c_r_FWD-SPONT</v>
      </c>
      <c r="H3422">
        <f>_xlfn.XLOOKUP(Table2[[#This Row],[name]],Table1[name],Table1[1/h],0)</f>
        <v>0</v>
      </c>
      <c r="I3422" t="b">
        <f>OR(Table2[[#This Row],[match]]=0,ROUNDUP(_xlfn.NUMBERVALUE(Table2[[#This Row],[match]]),4)=ROUNDUP(_xlfn.NUMBERVALUE(Table2[[#This Row],[1/h]]),4))</f>
        <v>1</v>
      </c>
    </row>
    <row r="3423" spans="5:9">
      <c r="E3423" t="s">
        <v>3830</v>
      </c>
      <c r="F3423">
        <f>_xlfn.NUMBERVALUE(_xlfn.TEXTAFTER(Table2[[#This Row],[my new versions]]," ",-1))</f>
        <v>12673.550496858699</v>
      </c>
      <c r="G3423" t="str">
        <f>_xlfn.TEXTBEFORE(SUBSTITUTE(Table2[[#This Row],[my new versions]],"'","")," ")</f>
        <v>RXN-PMTCOAt_c_r_REV-SPONT</v>
      </c>
      <c r="H3423">
        <f>_xlfn.XLOOKUP(Table2[[#This Row],[name]],Table1[name],Table1[1/h],0)</f>
        <v>0</v>
      </c>
      <c r="I3423" t="b">
        <f>OR(Table2[[#This Row],[match]]=0,ROUNDUP(_xlfn.NUMBERVALUE(Table2[[#This Row],[match]]),4)=ROUNDUP(_xlfn.NUMBERVALUE(Table2[[#This Row],[1/h]]),4))</f>
        <v>1</v>
      </c>
    </row>
    <row r="3424" spans="5:9">
      <c r="E3424" t="s">
        <v>3831</v>
      </c>
      <c r="F3424">
        <f>_xlfn.NUMBERVALUE(_xlfn.TEXTAFTER(Table2[[#This Row],[my new versions]]," ",-1))</f>
        <v>12673.550496858699</v>
      </c>
      <c r="G3424" t="str">
        <f>_xlfn.TEXTBEFORE(SUBSTITUTE(Table2[[#This Row],[my new versions]],"'","")," ")</f>
        <v>RXN-PMTCOAt_c_rm_FWD-SPONT</v>
      </c>
      <c r="H3424">
        <f>_xlfn.XLOOKUP(Table2[[#This Row],[name]],Table1[name],Table1[1/h],0)</f>
        <v>0</v>
      </c>
      <c r="I3424" t="b">
        <f>OR(Table2[[#This Row],[match]]=0,ROUNDUP(_xlfn.NUMBERVALUE(Table2[[#This Row],[match]]),4)=ROUNDUP(_xlfn.NUMBERVALUE(Table2[[#This Row],[1/h]]),4))</f>
        <v>1</v>
      </c>
    </row>
    <row r="3425" spans="5:9">
      <c r="E3425" t="s">
        <v>3832</v>
      </c>
      <c r="F3425">
        <f>_xlfn.NUMBERVALUE(_xlfn.TEXTAFTER(Table2[[#This Row],[my new versions]]," ",-1))</f>
        <v>12673.550496858699</v>
      </c>
      <c r="G3425" t="str">
        <f>_xlfn.TEXTBEFORE(SUBSTITUTE(Table2[[#This Row],[my new versions]],"'","")," ")</f>
        <v>RXN-PMTCOAt_c_rm_REV-SPONT</v>
      </c>
      <c r="H3425">
        <f>_xlfn.XLOOKUP(Table2[[#This Row],[name]],Table1[name],Table1[1/h],0)</f>
        <v>0</v>
      </c>
      <c r="I3425" t="b">
        <f>OR(Table2[[#This Row],[match]]=0,ROUNDUP(_xlfn.NUMBERVALUE(Table2[[#This Row],[match]]),4)=ROUNDUP(_xlfn.NUMBERVALUE(Table2[[#This Row],[1/h]]),4))</f>
        <v>1</v>
      </c>
    </row>
    <row r="3426" spans="5:9">
      <c r="E3426" t="s">
        <v>3833</v>
      </c>
      <c r="F3426">
        <f>_xlfn.NUMBERVALUE(_xlfn.TEXTAFTER(Table2[[#This Row],[my new versions]]," ",-1))</f>
        <v>12673.550496858699</v>
      </c>
      <c r="G3426" t="str">
        <f>_xlfn.TEXTBEFORE(SUBSTITUTE(Table2[[#This Row],[my new versions]],"'","")," ")</f>
        <v>RXN-PNP_c_FWD-rt7908_c</v>
      </c>
      <c r="H3426">
        <f>_xlfn.XLOOKUP(Table2[[#This Row],[name]],Table1[name],Table1[1/h],0)</f>
        <v>0</v>
      </c>
      <c r="I3426" t="b">
        <f>OR(Table2[[#This Row],[match]]=0,ROUNDUP(_xlfn.NUMBERVALUE(Table2[[#This Row],[match]]),4)=ROUNDUP(_xlfn.NUMBERVALUE(Table2[[#This Row],[1/h]]),4))</f>
        <v>1</v>
      </c>
    </row>
    <row r="3427" spans="5:9">
      <c r="E3427" t="s">
        <v>3834</v>
      </c>
      <c r="F3427">
        <f>_xlfn.NUMBERVALUE(_xlfn.TEXTAFTER(Table2[[#This Row],[my new versions]]," ",-1))</f>
        <v>88.253449907956806</v>
      </c>
      <c r="G3427" t="str">
        <f>_xlfn.TEXTBEFORE(SUBSTITUTE(Table2[[#This Row],[my new versions]],"'","")," ")</f>
        <v>RXN-PNTK_c_FWD-rt5817</v>
      </c>
      <c r="H3427">
        <f>_xlfn.XLOOKUP(Table2[[#This Row],[name]],Table1[name],Table1[1/h],0)</f>
        <v>88.253449907956565</v>
      </c>
      <c r="I3427" t="b">
        <f>OR(Table2[[#This Row],[match]]=0,ROUNDUP(_xlfn.NUMBERVALUE(Table2[[#This Row],[match]]),4)=ROUNDUP(_xlfn.NUMBERVALUE(Table2[[#This Row],[1/h]]),4))</f>
        <v>1</v>
      </c>
    </row>
    <row r="3428" spans="5:9">
      <c r="E3428" t="s">
        <v>3835</v>
      </c>
      <c r="F3428">
        <f>_xlfn.NUMBERVALUE(_xlfn.TEXTAFTER(Table2[[#This Row],[my new versions]]," ",-1))</f>
        <v>27523.189341298701</v>
      </c>
      <c r="G3428" t="str">
        <f>_xlfn.TEXTBEFORE(SUBSTITUTE(Table2[[#This Row],[my new versions]],"'","")," ")</f>
        <v>RXN-PNTOtps_e_FWD-rt3985</v>
      </c>
      <c r="H3428">
        <f>_xlfn.XLOOKUP(Table2[[#This Row],[name]],Table1[name],Table1[1/h],0)</f>
        <v>27523.189341298763</v>
      </c>
      <c r="I3428" t="b">
        <f>OR(Table2[[#This Row],[match]]=0,ROUNDUP(_xlfn.NUMBERVALUE(Table2[[#This Row],[match]]),4)=ROUNDUP(_xlfn.NUMBERVALUE(Table2[[#This Row],[1/h]]),4))</f>
        <v>1</v>
      </c>
    </row>
    <row r="3429" spans="5:9">
      <c r="E3429" t="s">
        <v>3836</v>
      </c>
      <c r="F3429">
        <f>_xlfn.NUMBERVALUE(_xlfn.TEXTAFTER(Table2[[#This Row],[my new versions]]," ",-1))</f>
        <v>12673.550496858699</v>
      </c>
      <c r="G3429" t="str">
        <f>_xlfn.TEXTBEFORE(SUBSTITUTE(Table2[[#This Row],[my new versions]],"'","")," ")</f>
        <v>RXN-PNTOtps_e_REV-rt3985</v>
      </c>
      <c r="H3429">
        <f>_xlfn.XLOOKUP(Table2[[#This Row],[name]],Table1[name],Table1[1/h],0)</f>
        <v>0</v>
      </c>
      <c r="I3429" t="b">
        <f>OR(Table2[[#This Row],[match]]=0,ROUNDUP(_xlfn.NUMBERVALUE(Table2[[#This Row],[match]]),4)=ROUNDUP(_xlfn.NUMBERVALUE(Table2[[#This Row],[1/h]]),4))</f>
        <v>1</v>
      </c>
    </row>
    <row r="3430" spans="5:9">
      <c r="E3430" t="s">
        <v>3837</v>
      </c>
      <c r="F3430">
        <f>_xlfn.NUMBERVALUE(_xlfn.TEXTAFTER(Table2[[#This Row],[my new versions]]," ",-1))</f>
        <v>12673.550496858699</v>
      </c>
      <c r="G3430" t="str">
        <f>_xlfn.TEXTBEFORE(SUBSTITUTE(Table2[[#This Row],[my new versions]],"'","")," ")</f>
        <v>RXN-POLYAO1_c_FWD-rt7571</v>
      </c>
      <c r="H3430">
        <f>_xlfn.XLOOKUP(Table2[[#This Row],[name]],Table1[name],Table1[1/h],0)</f>
        <v>0</v>
      </c>
      <c r="I3430" t="b">
        <f>OR(Table2[[#This Row],[match]]=0,ROUNDUP(_xlfn.NUMBERVALUE(Table2[[#This Row],[match]]),4)=ROUNDUP(_xlfn.NUMBERVALUE(Table2[[#This Row],[1/h]]),4))</f>
        <v>1</v>
      </c>
    </row>
    <row r="3431" spans="5:9">
      <c r="E3431" t="s">
        <v>3838</v>
      </c>
      <c r="F3431">
        <f>_xlfn.NUMBERVALUE(_xlfn.TEXTAFTER(Table2[[#This Row],[my new versions]]," ",-1))</f>
        <v>12673.550496858699</v>
      </c>
      <c r="G3431" t="str">
        <f>_xlfn.TEXTBEFORE(SUBSTITUTE(Table2[[#This Row],[my new versions]],"'","")," ")</f>
        <v>RXN-POLYAO2_c_FWD-rt7571</v>
      </c>
      <c r="H3431">
        <f>_xlfn.XLOOKUP(Table2[[#This Row],[name]],Table1[name],Table1[1/h],0)</f>
        <v>0</v>
      </c>
      <c r="I3431" t="b">
        <f>OR(Table2[[#This Row],[match]]=0,ROUNDUP(_xlfn.NUMBERVALUE(Table2[[#This Row],[match]]),4)=ROUNDUP(_xlfn.NUMBERVALUE(Table2[[#This Row],[1/h]]),4))</f>
        <v>1</v>
      </c>
    </row>
    <row r="3432" spans="5:9">
      <c r="E3432" t="s">
        <v>3839</v>
      </c>
      <c r="F3432">
        <f>_xlfn.NUMBERVALUE(_xlfn.TEXTAFTER(Table2[[#This Row],[my new versions]]," ",-1))</f>
        <v>12673.550496858699</v>
      </c>
      <c r="G3432" t="str">
        <f>_xlfn.TEXTBEFORE(SUBSTITUTE(Table2[[#This Row],[my new versions]],"'","")," ")</f>
        <v>RXN-POLYAO3_c_FWD-rt7571</v>
      </c>
      <c r="H3432">
        <f>_xlfn.XLOOKUP(Table2[[#This Row],[name]],Table1[name],Table1[1/h],0)</f>
        <v>0</v>
      </c>
      <c r="I3432" t="b">
        <f>OR(Table2[[#This Row],[match]]=0,ROUNDUP(_xlfn.NUMBERVALUE(Table2[[#This Row],[match]]),4)=ROUNDUP(_xlfn.NUMBERVALUE(Table2[[#This Row],[1/h]]),4))</f>
        <v>1</v>
      </c>
    </row>
    <row r="3433" spans="5:9">
      <c r="E3433" t="s">
        <v>3840</v>
      </c>
      <c r="F3433">
        <f>_xlfn.NUMBERVALUE(_xlfn.TEXTAFTER(Table2[[#This Row],[my new versions]]," ",-1))</f>
        <v>40087.4037789547</v>
      </c>
      <c r="G3433" t="str">
        <f>_xlfn.TEXTBEFORE(SUBSTITUTE(Table2[[#This Row],[my new versions]],"'","")," ")</f>
        <v>RXN-PPA_c_FWD-rt7511</v>
      </c>
      <c r="H3433">
        <f>_xlfn.XLOOKUP(Table2[[#This Row],[name]],Table1[name],Table1[1/h],0)</f>
        <v>40087.403778954598</v>
      </c>
      <c r="I3433" t="b">
        <f>OR(Table2[[#This Row],[match]]=0,ROUNDUP(_xlfn.NUMBERVALUE(Table2[[#This Row],[match]]),4)=ROUNDUP(_xlfn.NUMBERVALUE(Table2[[#This Row],[1/h]]),4))</f>
        <v>1</v>
      </c>
    </row>
    <row r="3434" spans="5:9">
      <c r="E3434" t="s">
        <v>3841</v>
      </c>
      <c r="F3434">
        <f>_xlfn.NUMBERVALUE(_xlfn.TEXTAFTER(Table2[[#This Row],[my new versions]]," ",-1))</f>
        <v>12673.550496858699</v>
      </c>
      <c r="G3434" t="str">
        <f>_xlfn.TEXTBEFORE(SUBSTITUTE(Table2[[#This Row],[my new versions]],"'","")," ")</f>
        <v>RXN-PPAt_c_e_FWD-UNKNOWN</v>
      </c>
      <c r="H3434">
        <f>_xlfn.XLOOKUP(Table2[[#This Row],[name]],Table1[name],Table1[1/h],0)</f>
        <v>0</v>
      </c>
      <c r="I3434" t="b">
        <f>OR(Table2[[#This Row],[match]]=0,ROUNDUP(_xlfn.NUMBERVALUE(Table2[[#This Row],[match]]),4)=ROUNDUP(_xlfn.NUMBERVALUE(Table2[[#This Row],[1/h]]),4))</f>
        <v>1</v>
      </c>
    </row>
    <row r="3435" spans="5:9">
      <c r="E3435" t="s">
        <v>3842</v>
      </c>
      <c r="F3435">
        <f>_xlfn.NUMBERVALUE(_xlfn.TEXTAFTER(Table2[[#This Row],[my new versions]]," ",-1))</f>
        <v>12673.550496858699</v>
      </c>
      <c r="G3435" t="str">
        <f>_xlfn.TEXTBEFORE(SUBSTITUTE(Table2[[#This Row],[my new versions]],"'","")," ")</f>
        <v>RXN-PPAt_c_e_REV-UNKNOWN</v>
      </c>
      <c r="H3435">
        <f>_xlfn.XLOOKUP(Table2[[#This Row],[name]],Table1[name],Table1[1/h],0)</f>
        <v>0</v>
      </c>
      <c r="I3435" t="b">
        <f>OR(Table2[[#This Row],[match]]=0,ROUNDUP(_xlfn.NUMBERVALUE(Table2[[#This Row],[match]]),4)=ROUNDUP(_xlfn.NUMBERVALUE(Table2[[#This Row],[1/h]]),4))</f>
        <v>1</v>
      </c>
    </row>
    <row r="3436" spans="5:9">
      <c r="E3436" t="s">
        <v>3843</v>
      </c>
      <c r="F3436">
        <f>_xlfn.NUMBERVALUE(_xlfn.TEXTAFTER(Table2[[#This Row],[my new versions]]," ",-1))</f>
        <v>12673.550496858699</v>
      </c>
      <c r="G3436" t="str">
        <f>_xlfn.TEXTBEFORE(SUBSTITUTE(Table2[[#This Row],[my new versions]],"'","")," ")</f>
        <v>RXN-PPAt_c_m_FWD-UNKNOWN</v>
      </c>
      <c r="H3436">
        <f>_xlfn.XLOOKUP(Table2[[#This Row],[name]],Table1[name],Table1[1/h],0)</f>
        <v>0</v>
      </c>
      <c r="I3436" t="b">
        <f>OR(Table2[[#This Row],[match]]=0,ROUNDUP(_xlfn.NUMBERVALUE(Table2[[#This Row],[match]]),4)=ROUNDUP(_xlfn.NUMBERVALUE(Table2[[#This Row],[1/h]]),4))</f>
        <v>1</v>
      </c>
    </row>
    <row r="3437" spans="5:9">
      <c r="E3437" t="s">
        <v>3844</v>
      </c>
      <c r="F3437">
        <f>_xlfn.NUMBERVALUE(_xlfn.TEXTAFTER(Table2[[#This Row],[my new versions]]," ",-1))</f>
        <v>12673.550496858699</v>
      </c>
      <c r="G3437" t="str">
        <f>_xlfn.TEXTBEFORE(SUBSTITUTE(Table2[[#This Row],[my new versions]],"'","")," ")</f>
        <v>RXN-PPAt_c_m_REV-UNKNOWN</v>
      </c>
      <c r="H3437">
        <f>_xlfn.XLOOKUP(Table2[[#This Row],[name]],Table1[name],Table1[1/h],0)</f>
        <v>0</v>
      </c>
      <c r="I3437" t="b">
        <f>OR(Table2[[#This Row],[match]]=0,ROUNDUP(_xlfn.NUMBERVALUE(Table2[[#This Row],[match]]),4)=ROUNDUP(_xlfn.NUMBERVALUE(Table2[[#This Row],[1/h]]),4))</f>
        <v>1</v>
      </c>
    </row>
    <row r="3438" spans="5:9">
      <c r="E3438" t="s">
        <v>3845</v>
      </c>
      <c r="F3438">
        <f>_xlfn.NUMBERVALUE(_xlfn.TEXTAFTER(Table2[[#This Row],[my new versions]]," ",-1))</f>
        <v>167.132655068498</v>
      </c>
      <c r="G3438" t="str">
        <f>_xlfn.TEXTBEFORE(SUBSTITUTE(Table2[[#This Row],[my new versions]],"'","")," ")</f>
        <v>RXN-PPBNGD_c_FWD-rt6350</v>
      </c>
      <c r="H3438">
        <f>_xlfn.XLOOKUP(Table2[[#This Row],[name]],Table1[name],Table1[1/h],0)</f>
        <v>167.13265506849828</v>
      </c>
      <c r="I3438" t="b">
        <f>OR(Table2[[#This Row],[match]]=0,ROUNDUP(_xlfn.NUMBERVALUE(Table2[[#This Row],[match]]),4)=ROUNDUP(_xlfn.NUMBERVALUE(Table2[[#This Row],[1/h]]),4))</f>
        <v>1</v>
      </c>
    </row>
    <row r="3439" spans="5:9">
      <c r="E3439" t="s">
        <v>3846</v>
      </c>
      <c r="F3439">
        <f>_xlfn.NUMBERVALUE(_xlfn.TEXTAFTER(Table2[[#This Row],[my new versions]]," ",-1))</f>
        <v>664.91647513802798</v>
      </c>
      <c r="G3439" t="str">
        <f>_xlfn.TEXTBEFORE(SUBSTITUTE(Table2[[#This Row],[my new versions]],"'","")," ")</f>
        <v>RXN-PPBNGS_1_c_FWD-rt5026</v>
      </c>
      <c r="H3439">
        <f>_xlfn.XLOOKUP(Table2[[#This Row],[name]],Table1[name],Table1[1/h],0)</f>
        <v>664.91647513802639</v>
      </c>
      <c r="I3439" t="b">
        <f>OR(Table2[[#This Row],[match]]=0,ROUNDUP(_xlfn.NUMBERVALUE(Table2[[#This Row],[match]]),4)=ROUNDUP(_xlfn.NUMBERVALUE(Table2[[#This Row],[1/h]]),4))</f>
        <v>1</v>
      </c>
    </row>
    <row r="3440" spans="5:9">
      <c r="E3440" t="s">
        <v>3847</v>
      </c>
      <c r="F3440">
        <f>_xlfn.NUMBERVALUE(_xlfn.TEXTAFTER(Table2[[#This Row],[my new versions]]," ",-1))</f>
        <v>12673.550496858699</v>
      </c>
      <c r="G3440" t="str">
        <f>_xlfn.TEXTBEFORE(SUBSTITUTE(Table2[[#This Row],[my new versions]],"'","")," ")</f>
        <v>RXN-PPCDC_c_FWD-rt0168</v>
      </c>
      <c r="H3440">
        <f>_xlfn.XLOOKUP(Table2[[#This Row],[name]],Table1[name],Table1[1/h],0)</f>
        <v>0</v>
      </c>
      <c r="I3440" t="b">
        <f>OR(Table2[[#This Row],[match]]=0,ROUNDUP(_xlfn.NUMBERVALUE(Table2[[#This Row],[match]]),4)=ROUNDUP(_xlfn.NUMBERVALUE(Table2[[#This Row],[1/h]]),4))</f>
        <v>1</v>
      </c>
    </row>
    <row r="3441" spans="5:9">
      <c r="E3441" t="s">
        <v>3848</v>
      </c>
      <c r="F3441">
        <f>_xlfn.NUMBERVALUE(_xlfn.TEXTAFTER(Table2[[#This Row],[my new versions]]," ",-1))</f>
        <v>12673.550496858699</v>
      </c>
      <c r="G3441" t="str">
        <f>_xlfn.TEXTBEFORE(SUBSTITUTE(Table2[[#This Row],[my new versions]],"'","")," ")</f>
        <v>RXN-PPCK_c_FWD-rt2473</v>
      </c>
      <c r="H3441">
        <f>_xlfn.XLOOKUP(Table2[[#This Row],[name]],Table1[name],Table1[1/h],0)</f>
        <v>0</v>
      </c>
      <c r="I3441" t="b">
        <f>OR(Table2[[#This Row],[match]]=0,ROUNDUP(_xlfn.NUMBERVALUE(Table2[[#This Row],[match]]),4)=ROUNDUP(_xlfn.NUMBERVALUE(Table2[[#This Row],[1/h]]),4))</f>
        <v>1</v>
      </c>
    </row>
    <row r="3442" spans="5:9">
      <c r="E3442" t="s">
        <v>3849</v>
      </c>
      <c r="F3442">
        <f>_xlfn.NUMBERVALUE(_xlfn.TEXTAFTER(Table2[[#This Row],[my new versions]]," ",-1))</f>
        <v>12673.550496858699</v>
      </c>
      <c r="G3442" t="str">
        <f>_xlfn.TEXTBEFORE(SUBSTITUTE(Table2[[#This Row],[my new versions]],"'","")," ")</f>
        <v>RXN-PPGPPDP_c_FWD-rt8139</v>
      </c>
      <c r="H3442">
        <f>_xlfn.XLOOKUP(Table2[[#This Row],[name]],Table1[name],Table1[1/h],0)</f>
        <v>0</v>
      </c>
      <c r="I3442" t="b">
        <f>OR(Table2[[#This Row],[match]]=0,ROUNDUP(_xlfn.NUMBERVALUE(Table2[[#This Row],[match]]),4)=ROUNDUP(_xlfn.NUMBERVALUE(Table2[[#This Row],[1/h]]),4))</f>
        <v>1</v>
      </c>
    </row>
    <row r="3443" spans="5:9">
      <c r="E3443" t="s">
        <v>3850</v>
      </c>
      <c r="F3443">
        <f>_xlfn.NUMBERVALUE(_xlfn.TEXTAFTER(Table2[[#This Row],[my new versions]]," ",-1))</f>
        <v>12673.550496858699</v>
      </c>
      <c r="G3443" t="str">
        <f>_xlfn.TEXTBEFORE(SUBSTITUTE(Table2[[#This Row],[my new versions]],"'","")," ")</f>
        <v>RXN-PPIt_c_l_FWD-SPONT</v>
      </c>
      <c r="H3443">
        <f>_xlfn.XLOOKUP(Table2[[#This Row],[name]],Table1[name],Table1[1/h],0)</f>
        <v>0</v>
      </c>
      <c r="I3443" t="b">
        <f>OR(Table2[[#This Row],[match]]=0,ROUNDUP(_xlfn.NUMBERVALUE(Table2[[#This Row],[match]]),4)=ROUNDUP(_xlfn.NUMBERVALUE(Table2[[#This Row],[1/h]]),4))</f>
        <v>1</v>
      </c>
    </row>
    <row r="3444" spans="5:9">
      <c r="E3444" t="s">
        <v>3851</v>
      </c>
      <c r="F3444">
        <f>_xlfn.NUMBERVALUE(_xlfn.TEXTAFTER(Table2[[#This Row],[my new versions]]," ",-1))</f>
        <v>12673.550496858699</v>
      </c>
      <c r="G3444" t="str">
        <f>_xlfn.TEXTBEFORE(SUBSTITUTE(Table2[[#This Row],[my new versions]],"'","")," ")</f>
        <v>RXN-PPIt_c_l_REV-SPONT</v>
      </c>
      <c r="H3444">
        <f>_xlfn.XLOOKUP(Table2[[#This Row],[name]],Table1[name],Table1[1/h],0)</f>
        <v>0</v>
      </c>
      <c r="I3444" t="b">
        <f>OR(Table2[[#This Row],[match]]=0,ROUNDUP(_xlfn.NUMBERVALUE(Table2[[#This Row],[match]]),4)=ROUNDUP(_xlfn.NUMBERVALUE(Table2[[#This Row],[1/h]]),4))</f>
        <v>1</v>
      </c>
    </row>
    <row r="3445" spans="5:9">
      <c r="E3445" t="s">
        <v>3852</v>
      </c>
      <c r="F3445">
        <f>_xlfn.NUMBERVALUE(_xlfn.TEXTAFTER(Table2[[#This Row],[my new versions]]," ",-1))</f>
        <v>12673.550496858699</v>
      </c>
      <c r="G3445" t="str">
        <f>_xlfn.TEXTBEFORE(SUBSTITUTE(Table2[[#This Row],[my new versions]],"'","")," ")</f>
        <v>RXN-PPIt_c_m_FWD-SPONT</v>
      </c>
      <c r="H3445">
        <f>_xlfn.XLOOKUP(Table2[[#This Row],[name]],Table1[name],Table1[1/h],0)</f>
        <v>0</v>
      </c>
      <c r="I3445" t="b">
        <f>OR(Table2[[#This Row],[match]]=0,ROUNDUP(_xlfn.NUMBERVALUE(Table2[[#This Row],[match]]),4)=ROUNDUP(_xlfn.NUMBERVALUE(Table2[[#This Row],[1/h]]),4))</f>
        <v>1</v>
      </c>
    </row>
    <row r="3446" spans="5:9">
      <c r="E3446" t="s">
        <v>3853</v>
      </c>
      <c r="F3446">
        <f>_xlfn.NUMBERVALUE(_xlfn.TEXTAFTER(Table2[[#This Row],[my new versions]]," ",-1))</f>
        <v>12673.550496858699</v>
      </c>
      <c r="G3446" t="str">
        <f>_xlfn.TEXTBEFORE(SUBSTITUTE(Table2[[#This Row],[my new versions]],"'","")," ")</f>
        <v>RXN-PPIt_c_m_REV-SPONT</v>
      </c>
      <c r="H3446">
        <f>_xlfn.XLOOKUP(Table2[[#This Row],[name]],Table1[name],Table1[1/h],0)</f>
        <v>0</v>
      </c>
      <c r="I3446" t="b">
        <f>OR(Table2[[#This Row],[match]]=0,ROUNDUP(_xlfn.NUMBERVALUE(Table2[[#This Row],[match]]),4)=ROUNDUP(_xlfn.NUMBERVALUE(Table2[[#This Row],[1/h]]),4))</f>
        <v>1</v>
      </c>
    </row>
    <row r="3447" spans="5:9">
      <c r="E3447" t="s">
        <v>3854</v>
      </c>
      <c r="F3447">
        <f>_xlfn.NUMBERVALUE(_xlfn.TEXTAFTER(Table2[[#This Row],[my new versions]]," ",-1))</f>
        <v>12673.550496858699</v>
      </c>
      <c r="G3447" t="str">
        <f>_xlfn.TEXTBEFORE(SUBSTITUTE(Table2[[#This Row],[my new versions]],"'","")," ")</f>
        <v>RXN-PPIt_c_rm_FWD-SPONT</v>
      </c>
      <c r="H3447">
        <f>_xlfn.XLOOKUP(Table2[[#This Row],[name]],Table1[name],Table1[1/h],0)</f>
        <v>0</v>
      </c>
      <c r="I3447" t="b">
        <f>OR(Table2[[#This Row],[match]]=0,ROUNDUP(_xlfn.NUMBERVALUE(Table2[[#This Row],[match]]),4)=ROUNDUP(_xlfn.NUMBERVALUE(Table2[[#This Row],[1/h]]),4))</f>
        <v>1</v>
      </c>
    </row>
    <row r="3448" spans="5:9">
      <c r="E3448" t="s">
        <v>3855</v>
      </c>
      <c r="F3448">
        <f>_xlfn.NUMBERVALUE(_xlfn.TEXTAFTER(Table2[[#This Row],[my new versions]]," ",-1))</f>
        <v>12673.550496858699</v>
      </c>
      <c r="G3448" t="str">
        <f>_xlfn.TEXTBEFORE(SUBSTITUTE(Table2[[#This Row],[my new versions]],"'","")," ")</f>
        <v>RXN-PPIt_c_rm_REV-SPONT</v>
      </c>
      <c r="H3448">
        <f>_xlfn.XLOOKUP(Table2[[#This Row],[name]],Table1[name],Table1[1/h],0)</f>
        <v>0</v>
      </c>
      <c r="I3448" t="b">
        <f>OR(Table2[[#This Row],[match]]=0,ROUNDUP(_xlfn.NUMBERVALUE(Table2[[#This Row],[match]]),4)=ROUNDUP(_xlfn.NUMBERVALUE(Table2[[#This Row],[1/h]]),4))</f>
        <v>1</v>
      </c>
    </row>
    <row r="3449" spans="5:9">
      <c r="E3449" t="s">
        <v>3856</v>
      </c>
      <c r="F3449">
        <f>_xlfn.NUMBERVALUE(_xlfn.TEXTAFTER(Table2[[#This Row],[my new versions]]," ",-1))</f>
        <v>12673.550496858699</v>
      </c>
      <c r="G3449" t="str">
        <f>_xlfn.TEXTBEFORE(SUBSTITUTE(Table2[[#This Row],[my new versions]],"'","")," ")</f>
        <v>RXN-PPIt_c_x_FWD-SPONT</v>
      </c>
      <c r="H3449">
        <f>_xlfn.XLOOKUP(Table2[[#This Row],[name]],Table1[name],Table1[1/h],0)</f>
        <v>0</v>
      </c>
      <c r="I3449" t="b">
        <f>OR(Table2[[#This Row],[match]]=0,ROUNDUP(_xlfn.NUMBERVALUE(Table2[[#This Row],[match]]),4)=ROUNDUP(_xlfn.NUMBERVALUE(Table2[[#This Row],[1/h]]),4))</f>
        <v>1</v>
      </c>
    </row>
    <row r="3450" spans="5:9">
      <c r="E3450" t="s">
        <v>3857</v>
      </c>
      <c r="F3450">
        <f>_xlfn.NUMBERVALUE(_xlfn.TEXTAFTER(Table2[[#This Row],[my new versions]]," ",-1))</f>
        <v>12673.550496858699</v>
      </c>
      <c r="G3450" t="str">
        <f>_xlfn.TEXTBEFORE(SUBSTITUTE(Table2[[#This Row],[my new versions]],"'","")," ")</f>
        <v>RXN-PPIt_c_x_REV-SPONT</v>
      </c>
      <c r="H3450">
        <f>_xlfn.XLOOKUP(Table2[[#This Row],[name]],Table1[name],Table1[1/h],0)</f>
        <v>0</v>
      </c>
      <c r="I3450" t="b">
        <f>OR(Table2[[#This Row],[match]]=0,ROUNDUP(_xlfn.NUMBERVALUE(Table2[[#This Row],[match]]),4)=ROUNDUP(_xlfn.NUMBERVALUE(Table2[[#This Row],[1/h]]),4))</f>
        <v>1</v>
      </c>
    </row>
    <row r="3451" spans="5:9">
      <c r="E3451" t="s">
        <v>3858</v>
      </c>
      <c r="F3451">
        <f>_xlfn.NUMBERVALUE(_xlfn.TEXTAFTER(Table2[[#This Row],[my new versions]]," ",-1))</f>
        <v>12673.550496858699</v>
      </c>
      <c r="G3451" t="str">
        <f>_xlfn.TEXTBEFORE(SUBSTITUTE(Table2[[#This Row],[my new versions]],"'","")," ")</f>
        <v>RXN-PPIt_m_mm_FWD-SPONT</v>
      </c>
      <c r="H3451">
        <f>_xlfn.XLOOKUP(Table2[[#This Row],[name]],Table1[name],Table1[1/h],0)</f>
        <v>0</v>
      </c>
      <c r="I3451" t="b">
        <f>OR(Table2[[#This Row],[match]]=0,ROUNDUP(_xlfn.NUMBERVALUE(Table2[[#This Row],[match]]),4)=ROUNDUP(_xlfn.NUMBERVALUE(Table2[[#This Row],[1/h]]),4))</f>
        <v>1</v>
      </c>
    </row>
    <row r="3452" spans="5:9">
      <c r="E3452" t="s">
        <v>3859</v>
      </c>
      <c r="F3452">
        <f>_xlfn.NUMBERVALUE(_xlfn.TEXTAFTER(Table2[[#This Row],[my new versions]]," ",-1))</f>
        <v>12673.550496858699</v>
      </c>
      <c r="G3452" t="str">
        <f>_xlfn.TEXTBEFORE(SUBSTITUTE(Table2[[#This Row],[my new versions]],"'","")," ")</f>
        <v>RXN-PPIt_m_mm_REV-SPONT</v>
      </c>
      <c r="H3452">
        <f>_xlfn.XLOOKUP(Table2[[#This Row],[name]],Table1[name],Table1[1/h],0)</f>
        <v>0</v>
      </c>
      <c r="I3452" t="b">
        <f>OR(Table2[[#This Row],[match]]=0,ROUNDUP(_xlfn.NUMBERVALUE(Table2[[#This Row],[match]]),4)=ROUNDUP(_xlfn.NUMBERVALUE(Table2[[#This Row],[1/h]]),4))</f>
        <v>1</v>
      </c>
    </row>
    <row r="3453" spans="5:9">
      <c r="E3453" t="s">
        <v>3860</v>
      </c>
      <c r="F3453">
        <f>_xlfn.NUMBERVALUE(_xlfn.TEXTAFTER(Table2[[#This Row],[my new versions]]," ",-1))</f>
        <v>12673.550496858699</v>
      </c>
      <c r="G3453" t="str">
        <f>_xlfn.TEXTBEFORE(SUBSTITUTE(Table2[[#This Row],[my new versions]],"'","")," ")</f>
        <v>RXN-PPM_c_FWD-rt1591</v>
      </c>
      <c r="H3453">
        <f>_xlfn.XLOOKUP(Table2[[#This Row],[name]],Table1[name],Table1[1/h],0)</f>
        <v>0</v>
      </c>
      <c r="I3453" t="b">
        <f>OR(Table2[[#This Row],[match]]=0,ROUNDUP(_xlfn.NUMBERVALUE(Table2[[#This Row],[match]]),4)=ROUNDUP(_xlfn.NUMBERVALUE(Table2[[#This Row],[1/h]]),4))</f>
        <v>1</v>
      </c>
    </row>
    <row r="3454" spans="5:9">
      <c r="E3454" t="s">
        <v>3861</v>
      </c>
      <c r="F3454">
        <f>_xlfn.NUMBERVALUE(_xlfn.TEXTAFTER(Table2[[#This Row],[my new versions]]," ",-1))</f>
        <v>12673.550496858699</v>
      </c>
      <c r="G3454" t="str">
        <f>_xlfn.TEXTBEFORE(SUBSTITUTE(Table2[[#This Row],[my new versions]],"'","")," ")</f>
        <v>RXN-PPM_c_REV-rt1591</v>
      </c>
      <c r="H3454">
        <f>_xlfn.XLOOKUP(Table2[[#This Row],[name]],Table1[name],Table1[1/h],0)</f>
        <v>0</v>
      </c>
      <c r="I3454" t="b">
        <f>OR(Table2[[#This Row],[match]]=0,ROUNDUP(_xlfn.NUMBERVALUE(Table2[[#This Row],[match]]),4)=ROUNDUP(_xlfn.NUMBERVALUE(Table2[[#This Row],[1/h]]),4))</f>
        <v>1</v>
      </c>
    </row>
    <row r="3455" spans="5:9">
      <c r="E3455" t="s">
        <v>3862</v>
      </c>
      <c r="F3455">
        <f>_xlfn.NUMBERVALUE(_xlfn.TEXTAFTER(Table2[[#This Row],[my new versions]]," ",-1))</f>
        <v>12673.550496858699</v>
      </c>
      <c r="G3455" t="str">
        <f>_xlfn.TEXTBEFORE(SUBSTITUTE(Table2[[#This Row],[my new versions]],"'","")," ")</f>
        <v>RXN-PPM_c_FWD-rt5343</v>
      </c>
      <c r="H3455">
        <f>_xlfn.XLOOKUP(Table2[[#This Row],[name]],Table1[name],Table1[1/h],0)</f>
        <v>0</v>
      </c>
      <c r="I3455" t="b">
        <f>OR(Table2[[#This Row],[match]]=0,ROUNDUP(_xlfn.NUMBERVALUE(Table2[[#This Row],[match]]),4)=ROUNDUP(_xlfn.NUMBERVALUE(Table2[[#This Row],[1/h]]),4))</f>
        <v>1</v>
      </c>
    </row>
    <row r="3456" spans="5:9">
      <c r="E3456" t="s">
        <v>3863</v>
      </c>
      <c r="F3456">
        <f>_xlfn.NUMBERVALUE(_xlfn.TEXTAFTER(Table2[[#This Row],[my new versions]]," ",-1))</f>
        <v>12673.550496858699</v>
      </c>
      <c r="G3456" t="str">
        <f>_xlfn.TEXTBEFORE(SUBSTITUTE(Table2[[#This Row],[my new versions]],"'","")," ")</f>
        <v>RXN-PPM_c_REV-rt5343</v>
      </c>
      <c r="H3456">
        <f>_xlfn.XLOOKUP(Table2[[#This Row],[name]],Table1[name],Table1[1/h],0)</f>
        <v>0</v>
      </c>
      <c r="I3456" t="b">
        <f>OR(Table2[[#This Row],[match]]=0,ROUNDUP(_xlfn.NUMBERVALUE(Table2[[#This Row],[match]]),4)=ROUNDUP(_xlfn.NUMBERVALUE(Table2[[#This Row],[1/h]]),4))</f>
        <v>1</v>
      </c>
    </row>
    <row r="3457" spans="5:9">
      <c r="E3457" t="s">
        <v>3864</v>
      </c>
      <c r="F3457">
        <f>_xlfn.NUMBERVALUE(_xlfn.TEXTAFTER(Table2[[#This Row],[my new versions]]," ",-1))</f>
        <v>34.896368605501401</v>
      </c>
      <c r="G3457" t="str">
        <f>_xlfn.TEXTBEFORE(SUBSTITUTE(Table2[[#This Row],[my new versions]],"'","")," ")</f>
        <v>RXN-PPNCL2_c_FWD-rt0510</v>
      </c>
      <c r="H3457">
        <f>_xlfn.XLOOKUP(Table2[[#This Row],[name]],Table1[name],Table1[1/h],0)</f>
        <v>34.896368605501443</v>
      </c>
      <c r="I3457" t="b">
        <f>OR(Table2[[#This Row],[match]]=0,ROUNDUP(_xlfn.NUMBERVALUE(Table2[[#This Row],[match]]),4)=ROUNDUP(_xlfn.NUMBERVALUE(Table2[[#This Row],[1/h]]),4))</f>
        <v>1</v>
      </c>
    </row>
    <row r="3458" spans="5:9">
      <c r="E3458" t="s">
        <v>3865</v>
      </c>
      <c r="F3458">
        <f>_xlfn.NUMBERVALUE(_xlfn.TEXTAFTER(Table2[[#This Row],[my new versions]]," ",-1))</f>
        <v>28.998223501479</v>
      </c>
      <c r="G3458" t="str">
        <f>_xlfn.TEXTBEFORE(SUBSTITUTE(Table2[[#This Row],[my new versions]],"'","")," ")</f>
        <v>RXN-PPND2_c_FWD-rt7857</v>
      </c>
      <c r="H3458">
        <f>_xlfn.XLOOKUP(Table2[[#This Row],[name]],Table1[name],Table1[1/h],0)</f>
        <v>28.998223501479011</v>
      </c>
      <c r="I3458" t="b">
        <f>OR(Table2[[#This Row],[match]]=0,ROUNDUP(_xlfn.NUMBERVALUE(Table2[[#This Row],[match]]),4)=ROUNDUP(_xlfn.NUMBERVALUE(Table2[[#This Row],[1/h]]),4))</f>
        <v>1</v>
      </c>
    </row>
    <row r="3459" spans="5:9">
      <c r="E3459" t="s">
        <v>3866</v>
      </c>
      <c r="F3459">
        <f>_xlfn.NUMBERVALUE(_xlfn.TEXTAFTER(Table2[[#This Row],[my new versions]]," ",-1))</f>
        <v>179.52583892745901</v>
      </c>
      <c r="G3459" t="str">
        <f>_xlfn.TEXTBEFORE(SUBSTITUTE(Table2[[#This Row],[my new versions]],"'","")," ")</f>
        <v>RXN-PPNDH_c_FWD-rt5827</v>
      </c>
      <c r="H3459">
        <f>_xlfn.XLOOKUP(Table2[[#This Row],[name]],Table1[name],Table1[1/h],0)</f>
        <v>179.52583892745886</v>
      </c>
      <c r="I3459" t="b">
        <f>OR(Table2[[#This Row],[match]]=0,ROUNDUP(_xlfn.NUMBERVALUE(Table2[[#This Row],[match]]),4)=ROUNDUP(_xlfn.NUMBERVALUE(Table2[[#This Row],[1/h]]),4))</f>
        <v>1</v>
      </c>
    </row>
    <row r="3460" spans="5:9">
      <c r="E3460" t="s">
        <v>3867</v>
      </c>
      <c r="F3460">
        <f>_xlfn.NUMBERVALUE(_xlfn.TEXTAFTER(Table2[[#This Row],[my new versions]]," ",-1))</f>
        <v>12673.550496858699</v>
      </c>
      <c r="G3460" t="str">
        <f>_xlfn.TEXTBEFORE(SUBSTITUTE(Table2[[#This Row],[my new versions]],"'","")," ")</f>
        <v>RXN-PPPG9t_c_m_FWD-SPONT</v>
      </c>
      <c r="H3460">
        <f>_xlfn.XLOOKUP(Table2[[#This Row],[name]],Table1[name],Table1[1/h],0)</f>
        <v>0</v>
      </c>
      <c r="I3460" t="b">
        <f>OR(Table2[[#This Row],[match]]=0,ROUNDUP(_xlfn.NUMBERVALUE(Table2[[#This Row],[match]]),4)=ROUNDUP(_xlfn.NUMBERVALUE(Table2[[#This Row],[1/h]]),4))</f>
        <v>1</v>
      </c>
    </row>
    <row r="3461" spans="5:9">
      <c r="E3461" t="s">
        <v>3868</v>
      </c>
      <c r="F3461">
        <f>_xlfn.NUMBERVALUE(_xlfn.TEXTAFTER(Table2[[#This Row],[my new versions]]," ",-1))</f>
        <v>12673.550496858699</v>
      </c>
      <c r="G3461" t="str">
        <f>_xlfn.TEXTBEFORE(SUBSTITUTE(Table2[[#This Row],[my new versions]],"'","")," ")</f>
        <v>RXN-PPPG9t_c_m_REV-SPONT</v>
      </c>
      <c r="H3461">
        <f>_xlfn.XLOOKUP(Table2[[#This Row],[name]],Table1[name],Table1[1/h],0)</f>
        <v>0</v>
      </c>
      <c r="I3461" t="b">
        <f>OR(Table2[[#This Row],[match]]=0,ROUNDUP(_xlfn.NUMBERVALUE(Table2[[#This Row],[match]]),4)=ROUNDUP(_xlfn.NUMBERVALUE(Table2[[#This Row],[1/h]]),4))</f>
        <v>1</v>
      </c>
    </row>
    <row r="3462" spans="5:9">
      <c r="E3462" t="s">
        <v>3869</v>
      </c>
      <c r="F3462">
        <f>_xlfn.NUMBERVALUE(_xlfn.TEXTAFTER(Table2[[#This Row],[my new versions]]," ",-1))</f>
        <v>167.07375141199799</v>
      </c>
      <c r="G3462" t="str">
        <f>_xlfn.TEXTBEFORE(SUBSTITUTE(Table2[[#This Row],[my new versions]],"'","")," ")</f>
        <v>RXN-PPPGO_m_FWD-rt3499</v>
      </c>
      <c r="H3462">
        <f>_xlfn.XLOOKUP(Table2[[#This Row],[name]],Table1[name],Table1[1/h],0)</f>
        <v>167.07375141199813</v>
      </c>
      <c r="I3462" t="b">
        <f>OR(Table2[[#This Row],[match]]=0,ROUNDUP(_xlfn.NUMBERVALUE(Table2[[#This Row],[match]]),4)=ROUNDUP(_xlfn.NUMBERVALUE(Table2[[#This Row],[1/h]]),4))</f>
        <v>1</v>
      </c>
    </row>
    <row r="3463" spans="5:9">
      <c r="E3463" t="s">
        <v>3870</v>
      </c>
      <c r="F3463">
        <f>_xlfn.NUMBERVALUE(_xlfn.TEXTAFTER(Table2[[#This Row],[my new versions]]," ",-1))</f>
        <v>385142.12510889198</v>
      </c>
      <c r="G3463" t="str">
        <f>_xlfn.TEXTBEFORE(SUBSTITUTE(Table2[[#This Row],[my new versions]],"'","")," ")</f>
        <v>RXN-PPTT_l_FWD-rt4281</v>
      </c>
      <c r="H3463">
        <f>_xlfn.XLOOKUP(Table2[[#This Row],[name]],Table1[name],Table1[1/h],0)</f>
        <v>385142.12510888884</v>
      </c>
      <c r="I3463" t="b">
        <f>OR(Table2[[#This Row],[match]]=0,ROUNDUP(_xlfn.NUMBERVALUE(Table2[[#This Row],[match]]),4)=ROUNDUP(_xlfn.NUMBERVALUE(Table2[[#This Row],[1/h]]),4))</f>
        <v>1</v>
      </c>
    </row>
    <row r="3464" spans="5:9">
      <c r="E3464" t="s">
        <v>3871</v>
      </c>
      <c r="F3464">
        <f>_xlfn.NUMBERVALUE(_xlfn.TEXTAFTER(Table2[[#This Row],[my new versions]]," ",-1))</f>
        <v>12673.550496858699</v>
      </c>
      <c r="G3464" t="str">
        <f>_xlfn.TEXTBEFORE(SUBSTITUTE(Table2[[#This Row],[my new versions]],"'","")," ")</f>
        <v>RXN-PPTT_m_FWD-rt0532</v>
      </c>
      <c r="H3464">
        <f>_xlfn.XLOOKUP(Table2[[#This Row],[name]],Table1[name],Table1[1/h],0)</f>
        <v>0</v>
      </c>
      <c r="I3464" t="b">
        <f>OR(Table2[[#This Row],[match]]=0,ROUNDUP(_xlfn.NUMBERVALUE(Table2[[#This Row],[match]]),4)=ROUNDUP(_xlfn.NUMBERVALUE(Table2[[#This Row],[1/h]]),4))</f>
        <v>1</v>
      </c>
    </row>
    <row r="3465" spans="5:9">
      <c r="E3465" t="s">
        <v>3872</v>
      </c>
      <c r="F3465">
        <f>_xlfn.NUMBERVALUE(_xlfn.TEXTAFTER(Table2[[#This Row],[my new versions]]," ",-1))</f>
        <v>10097.2341899692</v>
      </c>
      <c r="G3465" t="str">
        <f>_xlfn.TEXTBEFORE(SUBSTITUTE(Table2[[#This Row],[my new versions]],"'","")," ")</f>
        <v>RXN-PRAGSi_c_FWD-rt5891</v>
      </c>
      <c r="H3465">
        <f>_xlfn.XLOOKUP(Table2[[#This Row],[name]],Table1[name],Table1[1/h],0)</f>
        <v>10097.234189969222</v>
      </c>
      <c r="I3465" t="b">
        <f>OR(Table2[[#This Row],[match]]=0,ROUNDUP(_xlfn.NUMBERVALUE(Table2[[#This Row],[match]]),4)=ROUNDUP(_xlfn.NUMBERVALUE(Table2[[#This Row],[1/h]]),4))</f>
        <v>1</v>
      </c>
    </row>
    <row r="3466" spans="5:9">
      <c r="E3466" t="s">
        <v>3873</v>
      </c>
      <c r="F3466">
        <f>_xlfn.NUMBERVALUE(_xlfn.TEXTAFTER(Table2[[#This Row],[my new versions]]," ",-1))</f>
        <v>6.1728772463169497</v>
      </c>
      <c r="G3466" t="str">
        <f>_xlfn.TEXTBEFORE(SUBSTITUTE(Table2[[#This Row],[my new versions]],"'","")," ")</f>
        <v>RXN-PRAIi_c_FWD-rt8196</v>
      </c>
      <c r="H3466">
        <f>_xlfn.XLOOKUP(Table2[[#This Row],[name]],Table1[name],Table1[1/h],0)</f>
        <v>6.1728772463169479</v>
      </c>
      <c r="I3466" t="b">
        <f>OR(Table2[[#This Row],[match]]=0,ROUNDUP(_xlfn.NUMBERVALUE(Table2[[#This Row],[match]]),4)=ROUNDUP(_xlfn.NUMBERVALUE(Table2[[#This Row],[1/h]]),4))</f>
        <v>1</v>
      </c>
    </row>
    <row r="3467" spans="5:9">
      <c r="E3467" t="s">
        <v>3874</v>
      </c>
      <c r="F3467">
        <f>_xlfn.NUMBERVALUE(_xlfn.TEXTAFTER(Table2[[#This Row],[my new versions]]," ",-1))</f>
        <v>10097.2341899692</v>
      </c>
      <c r="G3467" t="str">
        <f>_xlfn.TEXTBEFORE(SUBSTITUTE(Table2[[#This Row],[my new versions]],"'","")," ")</f>
        <v>RXN-PRAIS_c_FWD-rt5891</v>
      </c>
      <c r="H3467">
        <f>_xlfn.XLOOKUP(Table2[[#This Row],[name]],Table1[name],Table1[1/h],0)</f>
        <v>10097.234189969222</v>
      </c>
      <c r="I3467" t="b">
        <f>OR(Table2[[#This Row],[match]]=0,ROUNDUP(_xlfn.NUMBERVALUE(Table2[[#This Row],[match]]),4)=ROUNDUP(_xlfn.NUMBERVALUE(Table2[[#This Row],[1/h]]),4))</f>
        <v>1</v>
      </c>
    </row>
    <row r="3468" spans="5:9">
      <c r="E3468" t="s">
        <v>3875</v>
      </c>
      <c r="F3468">
        <f>_xlfn.NUMBERVALUE(_xlfn.TEXTAFTER(Table2[[#This Row],[my new versions]]," ",-1))</f>
        <v>19.0004281091772</v>
      </c>
      <c r="G3468" t="str">
        <f>_xlfn.TEXTBEFORE(SUBSTITUTE(Table2[[#This Row],[my new versions]],"'","")," ")</f>
        <v>RXN-PRAMPC_c_FWD-rt3278</v>
      </c>
      <c r="H3468">
        <f>_xlfn.XLOOKUP(Table2[[#This Row],[name]],Table1[name],Table1[1/h],0)</f>
        <v>19.000428109177211</v>
      </c>
      <c r="I3468" t="b">
        <f>OR(Table2[[#This Row],[match]]=0,ROUNDUP(_xlfn.NUMBERVALUE(Table2[[#This Row],[match]]),4)=ROUNDUP(_xlfn.NUMBERVALUE(Table2[[#This Row],[1/h]]),4))</f>
        <v>1</v>
      </c>
    </row>
    <row r="3469" spans="5:9">
      <c r="E3469" t="s">
        <v>3876</v>
      </c>
      <c r="F3469">
        <f>_xlfn.NUMBERVALUE(_xlfn.TEXTAFTER(Table2[[#This Row],[my new versions]]," ",-1))</f>
        <v>5945.41527246646</v>
      </c>
      <c r="G3469" t="str">
        <f>_xlfn.TEXTBEFORE(SUBSTITUTE(Table2[[#This Row],[my new versions]],"'","")," ")</f>
        <v>RXN-PRASCSi_c_FWD-rt0852</v>
      </c>
      <c r="H3469">
        <f>_xlfn.XLOOKUP(Table2[[#This Row],[name]],Table1[name],Table1[1/h],0)</f>
        <v>5945.4152724664436</v>
      </c>
      <c r="I3469" t="b">
        <f>OR(Table2[[#This Row],[match]]=0,ROUNDUP(_xlfn.NUMBERVALUE(Table2[[#This Row],[match]]),4)=ROUNDUP(_xlfn.NUMBERVALUE(Table2[[#This Row],[1/h]]),4))</f>
        <v>1</v>
      </c>
    </row>
    <row r="3470" spans="5:9">
      <c r="E3470" t="s">
        <v>3877</v>
      </c>
      <c r="F3470">
        <f>_xlfn.NUMBERVALUE(_xlfn.TEXTAFTER(Table2[[#This Row],[my new versions]]," ",-1))</f>
        <v>19.0004281091772</v>
      </c>
      <c r="G3470" t="str">
        <f>_xlfn.TEXTBEFORE(SUBSTITUTE(Table2[[#This Row],[my new versions]],"'","")," ")</f>
        <v>RXN-PRATPP_c_FWD-rt3278</v>
      </c>
      <c r="H3470">
        <f>_xlfn.XLOOKUP(Table2[[#This Row],[name]],Table1[name],Table1[1/h],0)</f>
        <v>19.000428109177211</v>
      </c>
      <c r="I3470" t="b">
        <f>OR(Table2[[#This Row],[match]]=0,ROUNDUP(_xlfn.NUMBERVALUE(Table2[[#This Row],[match]]),4)=ROUNDUP(_xlfn.NUMBERVALUE(Table2[[#This Row],[1/h]]),4))</f>
        <v>1</v>
      </c>
    </row>
    <row r="3471" spans="5:9">
      <c r="E3471" t="s">
        <v>3878</v>
      </c>
      <c r="F3471">
        <f>_xlfn.NUMBERVALUE(_xlfn.TEXTAFTER(Table2[[#This Row],[my new versions]]," ",-1))</f>
        <v>12673.550496858699</v>
      </c>
      <c r="G3471" t="str">
        <f>_xlfn.TEXTBEFORE(SUBSTITUTE(Table2[[#This Row],[my new versions]],"'","")," ")</f>
        <v>RXN-PREN9DPt_c_l_FWD-UNKNOWN</v>
      </c>
      <c r="H3471">
        <f>_xlfn.XLOOKUP(Table2[[#This Row],[name]],Table1[name],Table1[1/h],0)</f>
        <v>0</v>
      </c>
      <c r="I3471" t="b">
        <f>OR(Table2[[#This Row],[match]]=0,ROUNDUP(_xlfn.NUMBERVALUE(Table2[[#This Row],[match]]),4)=ROUNDUP(_xlfn.NUMBERVALUE(Table2[[#This Row],[1/h]]),4))</f>
        <v>1</v>
      </c>
    </row>
    <row r="3472" spans="5:9">
      <c r="E3472" t="s">
        <v>3879</v>
      </c>
      <c r="F3472">
        <f>_xlfn.NUMBERVALUE(_xlfn.TEXTAFTER(Table2[[#This Row],[my new versions]]," ",-1))</f>
        <v>12673.550496858699</v>
      </c>
      <c r="G3472" t="str">
        <f>_xlfn.TEXTBEFORE(SUBSTITUTE(Table2[[#This Row],[my new versions]],"'","")," ")</f>
        <v>RXN-PREN9DPt_c_l_REV-UNKNOWN</v>
      </c>
      <c r="H3472">
        <f>_xlfn.XLOOKUP(Table2[[#This Row],[name]],Table1[name],Table1[1/h],0)</f>
        <v>0</v>
      </c>
      <c r="I3472" t="b">
        <f>OR(Table2[[#This Row],[match]]=0,ROUNDUP(_xlfn.NUMBERVALUE(Table2[[#This Row],[match]]),4)=ROUNDUP(_xlfn.NUMBERVALUE(Table2[[#This Row],[1/h]]),4))</f>
        <v>1</v>
      </c>
    </row>
    <row r="3473" spans="5:9">
      <c r="E3473" t="s">
        <v>3880</v>
      </c>
      <c r="F3473">
        <f>_xlfn.NUMBERVALUE(_xlfn.TEXTAFTER(Table2[[#This Row],[my new versions]]," ",-1))</f>
        <v>12673.550496858699</v>
      </c>
      <c r="G3473" t="str">
        <f>_xlfn.TEXTBEFORE(SUBSTITUTE(Table2[[#This Row],[my new versions]],"'","")," ")</f>
        <v>RXN-PREN9DPt_c_m_FWD-UNKNOWN</v>
      </c>
      <c r="H3473">
        <f>_xlfn.XLOOKUP(Table2[[#This Row],[name]],Table1[name],Table1[1/h],0)</f>
        <v>0</v>
      </c>
      <c r="I3473" t="b">
        <f>OR(Table2[[#This Row],[match]]=0,ROUNDUP(_xlfn.NUMBERVALUE(Table2[[#This Row],[match]]),4)=ROUNDUP(_xlfn.NUMBERVALUE(Table2[[#This Row],[1/h]]),4))</f>
        <v>1</v>
      </c>
    </row>
    <row r="3474" spans="5:9">
      <c r="E3474" t="s">
        <v>3881</v>
      </c>
      <c r="F3474">
        <f>_xlfn.NUMBERVALUE(_xlfn.TEXTAFTER(Table2[[#This Row],[my new versions]]," ",-1))</f>
        <v>12673.550496858699</v>
      </c>
      <c r="G3474" t="str">
        <f>_xlfn.TEXTBEFORE(SUBSTITUTE(Table2[[#This Row],[my new versions]],"'","")," ")</f>
        <v>RXN-PREN9DPt_c_m_REV-UNKNOWN</v>
      </c>
      <c r="H3474">
        <f>_xlfn.XLOOKUP(Table2[[#This Row],[name]],Table1[name],Table1[1/h],0)</f>
        <v>0</v>
      </c>
      <c r="I3474" t="b">
        <f>OR(Table2[[#This Row],[match]]=0,ROUNDUP(_xlfn.NUMBERVALUE(Table2[[#This Row],[match]]),4)=ROUNDUP(_xlfn.NUMBERVALUE(Table2[[#This Row],[1/h]]),4))</f>
        <v>1</v>
      </c>
    </row>
    <row r="3475" spans="5:9">
      <c r="E3475" t="s">
        <v>3882</v>
      </c>
      <c r="F3475">
        <f>_xlfn.NUMBERVALUE(_xlfn.TEXTAFTER(Table2[[#This Row],[my new versions]]," ",-1))</f>
        <v>385142.12510889198</v>
      </c>
      <c r="G3475" t="str">
        <f>_xlfn.TEXTBEFORE(SUBSTITUTE(Table2[[#This Row],[my new versions]],"'","")," ")</f>
        <v>RXN-PRENT10_l_FWD-rt4281</v>
      </c>
      <c r="H3475">
        <f>_xlfn.XLOOKUP(Table2[[#This Row],[name]],Table1[name],Table1[1/h],0)</f>
        <v>385142.12510888884</v>
      </c>
      <c r="I3475" t="b">
        <f>OR(Table2[[#This Row],[match]]=0,ROUNDUP(_xlfn.NUMBERVALUE(Table2[[#This Row],[match]]),4)=ROUNDUP(_xlfn.NUMBERVALUE(Table2[[#This Row],[1/h]]),4))</f>
        <v>1</v>
      </c>
    </row>
    <row r="3476" spans="5:9">
      <c r="E3476" t="s">
        <v>3883</v>
      </c>
      <c r="F3476">
        <f>_xlfn.NUMBERVALUE(_xlfn.TEXTAFTER(Table2[[#This Row],[my new versions]]," ",-1))</f>
        <v>385142.12510889198</v>
      </c>
      <c r="G3476" t="str">
        <f>_xlfn.TEXTBEFORE(SUBSTITUTE(Table2[[#This Row],[my new versions]],"'","")," ")</f>
        <v>RXN-PRENT11_l_FWD-rt4281</v>
      </c>
      <c r="H3476">
        <f>_xlfn.XLOOKUP(Table2[[#This Row],[name]],Table1[name],Table1[1/h],0)</f>
        <v>385142.12510888884</v>
      </c>
      <c r="I3476" t="b">
        <f>OR(Table2[[#This Row],[match]]=0,ROUNDUP(_xlfn.NUMBERVALUE(Table2[[#This Row],[match]]),4)=ROUNDUP(_xlfn.NUMBERVALUE(Table2[[#This Row],[1/h]]),4))</f>
        <v>1</v>
      </c>
    </row>
    <row r="3477" spans="5:9">
      <c r="E3477" t="s">
        <v>3884</v>
      </c>
      <c r="F3477">
        <f>_xlfn.NUMBERVALUE(_xlfn.TEXTAFTER(Table2[[#This Row],[my new versions]]," ",-1))</f>
        <v>385142.12510889198</v>
      </c>
      <c r="G3477" t="str">
        <f>_xlfn.TEXTBEFORE(SUBSTITUTE(Table2[[#This Row],[my new versions]],"'","")," ")</f>
        <v>RXN-PRENT12_l_FWD-rt4281</v>
      </c>
      <c r="H3477">
        <f>_xlfn.XLOOKUP(Table2[[#This Row],[name]],Table1[name],Table1[1/h],0)</f>
        <v>385142.12510888884</v>
      </c>
      <c r="I3477" t="b">
        <f>OR(Table2[[#This Row],[match]]=0,ROUNDUP(_xlfn.NUMBERVALUE(Table2[[#This Row],[match]]),4)=ROUNDUP(_xlfn.NUMBERVALUE(Table2[[#This Row],[1/h]]),4))</f>
        <v>1</v>
      </c>
    </row>
    <row r="3478" spans="5:9">
      <c r="E3478" t="s">
        <v>3885</v>
      </c>
      <c r="F3478">
        <f>_xlfn.NUMBERVALUE(_xlfn.TEXTAFTER(Table2[[#This Row],[my new versions]]," ",-1))</f>
        <v>385142.12510889198</v>
      </c>
      <c r="G3478" t="str">
        <f>_xlfn.TEXTBEFORE(SUBSTITUTE(Table2[[#This Row],[my new versions]],"'","")," ")</f>
        <v>RXN-PRENT13_l_FWD-rt4281</v>
      </c>
      <c r="H3478">
        <f>_xlfn.XLOOKUP(Table2[[#This Row],[name]],Table1[name],Table1[1/h],0)</f>
        <v>385142.12510888884</v>
      </c>
      <c r="I3478" t="b">
        <f>OR(Table2[[#This Row],[match]]=0,ROUNDUP(_xlfn.NUMBERVALUE(Table2[[#This Row],[match]]),4)=ROUNDUP(_xlfn.NUMBERVALUE(Table2[[#This Row],[1/h]]),4))</f>
        <v>1</v>
      </c>
    </row>
    <row r="3479" spans="5:9">
      <c r="E3479" t="s">
        <v>3886</v>
      </c>
      <c r="F3479">
        <f>_xlfn.NUMBERVALUE(_xlfn.TEXTAFTER(Table2[[#This Row],[my new versions]]," ",-1))</f>
        <v>385142.12510889198</v>
      </c>
      <c r="G3479" t="str">
        <f>_xlfn.TEXTBEFORE(SUBSTITUTE(Table2[[#This Row],[my new versions]],"'","")," ")</f>
        <v>RXN-PRENT14_l_FWD-rt4281</v>
      </c>
      <c r="H3479">
        <f>_xlfn.XLOOKUP(Table2[[#This Row],[name]],Table1[name],Table1[1/h],0)</f>
        <v>385142.12510888884</v>
      </c>
      <c r="I3479" t="b">
        <f>OR(Table2[[#This Row],[match]]=0,ROUNDUP(_xlfn.NUMBERVALUE(Table2[[#This Row],[match]]),4)=ROUNDUP(_xlfn.NUMBERVALUE(Table2[[#This Row],[1/h]]),4))</f>
        <v>1</v>
      </c>
    </row>
    <row r="3480" spans="5:9">
      <c r="E3480" t="s">
        <v>3887</v>
      </c>
      <c r="F3480">
        <f>_xlfn.NUMBERVALUE(_xlfn.TEXTAFTER(Table2[[#This Row],[my new versions]]," ",-1))</f>
        <v>385142.12510889198</v>
      </c>
      <c r="G3480" t="str">
        <f>_xlfn.TEXTBEFORE(SUBSTITUTE(Table2[[#This Row],[my new versions]],"'","")," ")</f>
        <v>RXN-PRENT15_l_FWD-rt4281</v>
      </c>
      <c r="H3480">
        <f>_xlfn.XLOOKUP(Table2[[#This Row],[name]],Table1[name],Table1[1/h],0)</f>
        <v>385142.12510888884</v>
      </c>
      <c r="I3480" t="b">
        <f>OR(Table2[[#This Row],[match]]=0,ROUNDUP(_xlfn.NUMBERVALUE(Table2[[#This Row],[match]]),4)=ROUNDUP(_xlfn.NUMBERVALUE(Table2[[#This Row],[1/h]]),4))</f>
        <v>1</v>
      </c>
    </row>
    <row r="3481" spans="5:9">
      <c r="E3481" t="s">
        <v>3888</v>
      </c>
      <c r="F3481">
        <f>_xlfn.NUMBERVALUE(_xlfn.TEXTAFTER(Table2[[#This Row],[my new versions]]," ",-1))</f>
        <v>385142.12510889198</v>
      </c>
      <c r="G3481" t="str">
        <f>_xlfn.TEXTBEFORE(SUBSTITUTE(Table2[[#This Row],[my new versions]],"'","")," ")</f>
        <v>RXN-PRENT16_l_FWD-rt4281</v>
      </c>
      <c r="H3481">
        <f>_xlfn.XLOOKUP(Table2[[#This Row],[name]],Table1[name],Table1[1/h],0)</f>
        <v>385142.12510888884</v>
      </c>
      <c r="I3481" t="b">
        <f>OR(Table2[[#This Row],[match]]=0,ROUNDUP(_xlfn.NUMBERVALUE(Table2[[#This Row],[match]]),4)=ROUNDUP(_xlfn.NUMBERVALUE(Table2[[#This Row],[1/h]]),4))</f>
        <v>1</v>
      </c>
    </row>
    <row r="3482" spans="5:9">
      <c r="E3482" t="s">
        <v>3889</v>
      </c>
      <c r="F3482">
        <f>_xlfn.NUMBERVALUE(_xlfn.TEXTAFTER(Table2[[#This Row],[my new versions]]," ",-1))</f>
        <v>12673.550496858699</v>
      </c>
      <c r="G3482" t="str">
        <f>_xlfn.TEXTBEFORE(SUBSTITUTE(Table2[[#This Row],[my new versions]],"'","")," ")</f>
        <v>RXN-PRENT16_l_REV-rt4281</v>
      </c>
      <c r="H3482">
        <f>_xlfn.XLOOKUP(Table2[[#This Row],[name]],Table1[name],Table1[1/h],0)</f>
        <v>0</v>
      </c>
      <c r="I3482" t="b">
        <f>OR(Table2[[#This Row],[match]]=0,ROUNDUP(_xlfn.NUMBERVALUE(Table2[[#This Row],[match]]),4)=ROUNDUP(_xlfn.NUMBERVALUE(Table2[[#This Row],[1/h]]),4))</f>
        <v>1</v>
      </c>
    </row>
    <row r="3483" spans="5:9">
      <c r="E3483" t="s">
        <v>3890</v>
      </c>
      <c r="F3483">
        <f>_xlfn.NUMBERVALUE(_xlfn.TEXTAFTER(Table2[[#This Row],[my new versions]]," ",-1))</f>
        <v>385142.12510889198</v>
      </c>
      <c r="G3483" t="str">
        <f>_xlfn.TEXTBEFORE(SUBSTITUTE(Table2[[#This Row],[my new versions]],"'","")," ")</f>
        <v>RXN-PRENT17_l_FWD-rt4281</v>
      </c>
      <c r="H3483">
        <f>_xlfn.XLOOKUP(Table2[[#This Row],[name]],Table1[name],Table1[1/h],0)</f>
        <v>385142.12510888884</v>
      </c>
      <c r="I3483" t="b">
        <f>OR(Table2[[#This Row],[match]]=0,ROUNDUP(_xlfn.NUMBERVALUE(Table2[[#This Row],[match]]),4)=ROUNDUP(_xlfn.NUMBERVALUE(Table2[[#This Row],[1/h]]),4))</f>
        <v>1</v>
      </c>
    </row>
    <row r="3484" spans="5:9">
      <c r="E3484" t="s">
        <v>3891</v>
      </c>
      <c r="F3484">
        <f>_xlfn.NUMBERVALUE(_xlfn.TEXTAFTER(Table2[[#This Row],[my new versions]]," ",-1))</f>
        <v>12673.550496858699</v>
      </c>
      <c r="G3484" t="str">
        <f>_xlfn.TEXTBEFORE(SUBSTITUTE(Table2[[#This Row],[my new versions]],"'","")," ")</f>
        <v>RXN-PRENT17_l_REV-rt4281</v>
      </c>
      <c r="H3484">
        <f>_xlfn.XLOOKUP(Table2[[#This Row],[name]],Table1[name],Table1[1/h],0)</f>
        <v>0</v>
      </c>
      <c r="I3484" t="b">
        <f>OR(Table2[[#This Row],[match]]=0,ROUNDUP(_xlfn.NUMBERVALUE(Table2[[#This Row],[match]]),4)=ROUNDUP(_xlfn.NUMBERVALUE(Table2[[#This Row],[1/h]]),4))</f>
        <v>1</v>
      </c>
    </row>
    <row r="3485" spans="5:9">
      <c r="E3485" t="s">
        <v>3892</v>
      </c>
      <c r="F3485">
        <f>_xlfn.NUMBERVALUE(_xlfn.TEXTAFTER(Table2[[#This Row],[my new versions]]," ",-1))</f>
        <v>385142.12510889198</v>
      </c>
      <c r="G3485" t="str">
        <f>_xlfn.TEXTBEFORE(SUBSTITUTE(Table2[[#This Row],[my new versions]],"'","")," ")</f>
        <v>RXN-PRENT18_l_FWD-rt4281</v>
      </c>
      <c r="H3485">
        <f>_xlfn.XLOOKUP(Table2[[#This Row],[name]],Table1[name],Table1[1/h],0)</f>
        <v>385142.12510888884</v>
      </c>
      <c r="I3485" t="b">
        <f>OR(Table2[[#This Row],[match]]=0,ROUNDUP(_xlfn.NUMBERVALUE(Table2[[#This Row],[match]]),4)=ROUNDUP(_xlfn.NUMBERVALUE(Table2[[#This Row],[1/h]]),4))</f>
        <v>1</v>
      </c>
    </row>
    <row r="3486" spans="5:9">
      <c r="E3486" t="s">
        <v>3893</v>
      </c>
      <c r="F3486">
        <f>_xlfn.NUMBERVALUE(_xlfn.TEXTAFTER(Table2[[#This Row],[my new versions]]," ",-1))</f>
        <v>385142.12510889198</v>
      </c>
      <c r="G3486" t="str">
        <f>_xlfn.TEXTBEFORE(SUBSTITUTE(Table2[[#This Row],[my new versions]],"'","")," ")</f>
        <v>RXN-PRENT19_l_FWD-rt4281</v>
      </c>
      <c r="H3486">
        <f>_xlfn.XLOOKUP(Table2[[#This Row],[name]],Table1[name],Table1[1/h],0)</f>
        <v>385142.12510888884</v>
      </c>
      <c r="I3486" t="b">
        <f>OR(Table2[[#This Row],[match]]=0,ROUNDUP(_xlfn.NUMBERVALUE(Table2[[#This Row],[match]]),4)=ROUNDUP(_xlfn.NUMBERVALUE(Table2[[#This Row],[1/h]]),4))</f>
        <v>1</v>
      </c>
    </row>
    <row r="3487" spans="5:9">
      <c r="E3487" t="s">
        <v>3894</v>
      </c>
      <c r="F3487">
        <f>_xlfn.NUMBERVALUE(_xlfn.TEXTAFTER(Table2[[#This Row],[my new versions]]," ",-1))</f>
        <v>385142.12510889198</v>
      </c>
      <c r="G3487" t="str">
        <f>_xlfn.TEXTBEFORE(SUBSTITUTE(Table2[[#This Row],[my new versions]],"'","")," ")</f>
        <v>RXN-PRENT20_l_FWD-rt4281</v>
      </c>
      <c r="H3487">
        <f>_xlfn.XLOOKUP(Table2[[#This Row],[name]],Table1[name],Table1[1/h],0)</f>
        <v>385142.12510888884</v>
      </c>
      <c r="I3487" t="b">
        <f>OR(Table2[[#This Row],[match]]=0,ROUNDUP(_xlfn.NUMBERVALUE(Table2[[#This Row],[match]]),4)=ROUNDUP(_xlfn.NUMBERVALUE(Table2[[#This Row],[1/h]]),4))</f>
        <v>1</v>
      </c>
    </row>
    <row r="3488" spans="5:9">
      <c r="E3488" t="s">
        <v>3895</v>
      </c>
      <c r="F3488">
        <f>_xlfn.NUMBERVALUE(_xlfn.TEXTAFTER(Table2[[#This Row],[my new versions]]," ",-1))</f>
        <v>385142.12510889198</v>
      </c>
      <c r="G3488" t="str">
        <f>_xlfn.TEXTBEFORE(SUBSTITUTE(Table2[[#This Row],[my new versions]],"'","")," ")</f>
        <v>RXN-PRENT21_l_FWD-rt4281</v>
      </c>
      <c r="H3488">
        <f>_xlfn.XLOOKUP(Table2[[#This Row],[name]],Table1[name],Table1[1/h],0)</f>
        <v>385142.12510888884</v>
      </c>
      <c r="I3488" t="b">
        <f>OR(Table2[[#This Row],[match]]=0,ROUNDUP(_xlfn.NUMBERVALUE(Table2[[#This Row],[match]]),4)=ROUNDUP(_xlfn.NUMBERVALUE(Table2[[#This Row],[1/h]]),4))</f>
        <v>1</v>
      </c>
    </row>
    <row r="3489" spans="5:9">
      <c r="E3489" t="s">
        <v>3896</v>
      </c>
      <c r="F3489">
        <f>_xlfn.NUMBERVALUE(_xlfn.TEXTAFTER(Table2[[#This Row],[my new versions]]," ",-1))</f>
        <v>385142.12510889198</v>
      </c>
      <c r="G3489" t="str">
        <f>_xlfn.TEXTBEFORE(SUBSTITUTE(Table2[[#This Row],[my new versions]],"'","")," ")</f>
        <v>RXN-PRENT6_l_FWD-rt4281</v>
      </c>
      <c r="H3489">
        <f>_xlfn.XLOOKUP(Table2[[#This Row],[name]],Table1[name],Table1[1/h],0)</f>
        <v>385142.12510888884</v>
      </c>
      <c r="I3489" t="b">
        <f>OR(Table2[[#This Row],[match]]=0,ROUNDUP(_xlfn.NUMBERVALUE(Table2[[#This Row],[match]]),4)=ROUNDUP(_xlfn.NUMBERVALUE(Table2[[#This Row],[1/h]]),4))</f>
        <v>1</v>
      </c>
    </row>
    <row r="3490" spans="5:9">
      <c r="E3490" t="s">
        <v>3897</v>
      </c>
      <c r="F3490">
        <f>_xlfn.NUMBERVALUE(_xlfn.TEXTAFTER(Table2[[#This Row],[my new versions]]," ",-1))</f>
        <v>385142.12510889198</v>
      </c>
      <c r="G3490" t="str">
        <f>_xlfn.TEXTBEFORE(SUBSTITUTE(Table2[[#This Row],[my new versions]],"'","")," ")</f>
        <v>RXN-PRENT7_l_FWD-rt4281</v>
      </c>
      <c r="H3490">
        <f>_xlfn.XLOOKUP(Table2[[#This Row],[name]],Table1[name],Table1[1/h],0)</f>
        <v>385142.12510888884</v>
      </c>
      <c r="I3490" t="b">
        <f>OR(Table2[[#This Row],[match]]=0,ROUNDUP(_xlfn.NUMBERVALUE(Table2[[#This Row],[match]]),4)=ROUNDUP(_xlfn.NUMBERVALUE(Table2[[#This Row],[1/h]]),4))</f>
        <v>1</v>
      </c>
    </row>
    <row r="3491" spans="5:9">
      <c r="E3491" t="s">
        <v>3898</v>
      </c>
      <c r="F3491">
        <f>_xlfn.NUMBERVALUE(_xlfn.TEXTAFTER(Table2[[#This Row],[my new versions]]," ",-1))</f>
        <v>385142.12510889198</v>
      </c>
      <c r="G3491" t="str">
        <f>_xlfn.TEXTBEFORE(SUBSTITUTE(Table2[[#This Row],[my new versions]],"'","")," ")</f>
        <v>RXN-PRENT8_l_FWD-rt4281</v>
      </c>
      <c r="H3491">
        <f>_xlfn.XLOOKUP(Table2[[#This Row],[name]],Table1[name],Table1[1/h],0)</f>
        <v>385142.12510888884</v>
      </c>
      <c r="I3491" t="b">
        <f>OR(Table2[[#This Row],[match]]=0,ROUNDUP(_xlfn.NUMBERVALUE(Table2[[#This Row],[match]]),4)=ROUNDUP(_xlfn.NUMBERVALUE(Table2[[#This Row],[1/h]]),4))</f>
        <v>1</v>
      </c>
    </row>
    <row r="3492" spans="5:9">
      <c r="E3492" t="s">
        <v>3899</v>
      </c>
      <c r="F3492">
        <f>_xlfn.NUMBERVALUE(_xlfn.TEXTAFTER(Table2[[#This Row],[my new versions]]," ",-1))</f>
        <v>385142.12510889198</v>
      </c>
      <c r="G3492" t="str">
        <f>_xlfn.TEXTBEFORE(SUBSTITUTE(Table2[[#This Row],[my new versions]],"'","")," ")</f>
        <v>RXN-PRENT9_l_FWD-rt4281</v>
      </c>
      <c r="H3492">
        <f>_xlfn.XLOOKUP(Table2[[#This Row],[name]],Table1[name],Table1[1/h],0)</f>
        <v>385142.12510888884</v>
      </c>
      <c r="I3492" t="b">
        <f>OR(Table2[[#This Row],[match]]=0,ROUNDUP(_xlfn.NUMBERVALUE(Table2[[#This Row],[match]]),4)=ROUNDUP(_xlfn.NUMBERVALUE(Table2[[#This Row],[1/h]]),4))</f>
        <v>1</v>
      </c>
    </row>
    <row r="3493" spans="5:9">
      <c r="E3493" t="s">
        <v>3900</v>
      </c>
      <c r="F3493">
        <f>_xlfn.NUMBERVALUE(_xlfn.TEXTAFTER(Table2[[#This Row],[my new versions]]," ",-1))</f>
        <v>7998.1617242645698</v>
      </c>
      <c r="G3493" t="str">
        <f>_xlfn.TEXTBEFORE(SUBSTITUTE(Table2[[#This Row],[my new versions]],"'","")," ")</f>
        <v>RXN-PRFGS_c_FWD-rt6665</v>
      </c>
      <c r="H3493">
        <f>_xlfn.XLOOKUP(Table2[[#This Row],[name]],Table1[name],Table1[1/h],0)</f>
        <v>7998.1617242645643</v>
      </c>
      <c r="I3493" t="b">
        <f>OR(Table2[[#This Row],[match]]=0,ROUNDUP(_xlfn.NUMBERVALUE(Table2[[#This Row],[match]]),4)=ROUNDUP(_xlfn.NUMBERVALUE(Table2[[#This Row],[1/h]]),4))</f>
        <v>1</v>
      </c>
    </row>
    <row r="3494" spans="5:9">
      <c r="E3494" t="s">
        <v>3901</v>
      </c>
      <c r="F3494">
        <f>_xlfn.NUMBERVALUE(_xlfn.TEXTAFTER(Table2[[#This Row],[my new versions]]," ",-1))</f>
        <v>21.395046608346799</v>
      </c>
      <c r="G3494" t="str">
        <f>_xlfn.TEXTBEFORE(SUBSTITUTE(Table2[[#This Row],[my new versions]],"'","")," ")</f>
        <v>RXN-PRMICI_c_FWD-rt3242_c</v>
      </c>
      <c r="H3494">
        <f>_xlfn.XLOOKUP(Table2[[#This Row],[name]],Table1[name],Table1[1/h],0)</f>
        <v>21.395046608346888</v>
      </c>
      <c r="I3494" t="b">
        <f>OR(Table2[[#This Row],[match]]=0,ROUNDUP(_xlfn.NUMBERVALUE(Table2[[#This Row],[match]]),4)=ROUNDUP(_xlfn.NUMBERVALUE(Table2[[#This Row],[1/h]]),4))</f>
        <v>1</v>
      </c>
    </row>
    <row r="3495" spans="5:9">
      <c r="E3495" t="s">
        <v>3902</v>
      </c>
      <c r="F3495">
        <f>_xlfn.NUMBERVALUE(_xlfn.TEXTAFTER(Table2[[#This Row],[my new versions]]," ",-1))</f>
        <v>12673.550496858699</v>
      </c>
      <c r="G3495" t="str">
        <f>_xlfn.TEXTBEFORE(SUBSTITUTE(Table2[[#This Row],[my new versions]],"'","")," ")</f>
        <v>RXN-PROD2_m_FWD-rt6234</v>
      </c>
      <c r="H3495">
        <f>_xlfn.XLOOKUP(Table2[[#This Row],[name]],Table1[name],Table1[1/h],0)</f>
        <v>0</v>
      </c>
      <c r="I3495" t="b">
        <f>OR(Table2[[#This Row],[match]]=0,ROUNDUP(_xlfn.NUMBERVALUE(Table2[[#This Row],[match]]),4)=ROUNDUP(_xlfn.NUMBERVALUE(Table2[[#This Row],[1/h]]),4))</f>
        <v>1</v>
      </c>
    </row>
    <row r="3496" spans="5:9">
      <c r="E3496" t="s">
        <v>3903</v>
      </c>
      <c r="F3496">
        <f>_xlfn.NUMBERVALUE(_xlfn.TEXTAFTER(Table2[[#This Row],[my new versions]]," ",-1))</f>
        <v>12673.550496858699</v>
      </c>
      <c r="G3496" t="str">
        <f>_xlfn.TEXTBEFORE(SUBSTITUTE(Table2[[#This Row],[my new versions]],"'","")," ")</f>
        <v>RXN-PROt_c_m_FWD-SPONT</v>
      </c>
      <c r="H3496">
        <f>_xlfn.XLOOKUP(Table2[[#This Row],[name]],Table1[name],Table1[1/h],0)</f>
        <v>0</v>
      </c>
      <c r="I3496" t="b">
        <f>OR(Table2[[#This Row],[match]]=0,ROUNDUP(_xlfn.NUMBERVALUE(Table2[[#This Row],[match]]),4)=ROUNDUP(_xlfn.NUMBERVALUE(Table2[[#This Row],[1/h]]),4))</f>
        <v>1</v>
      </c>
    </row>
    <row r="3497" spans="5:9">
      <c r="E3497" t="s">
        <v>3904</v>
      </c>
      <c r="F3497">
        <f>_xlfn.NUMBERVALUE(_xlfn.TEXTAFTER(Table2[[#This Row],[my new versions]]," ",-1))</f>
        <v>12673.550496858699</v>
      </c>
      <c r="G3497" t="str">
        <f>_xlfn.TEXTBEFORE(SUBSTITUTE(Table2[[#This Row],[my new versions]],"'","")," ")</f>
        <v>RXN-PROt_c_m_REV-SPONT</v>
      </c>
      <c r="H3497">
        <f>_xlfn.XLOOKUP(Table2[[#This Row],[name]],Table1[name],Table1[1/h],0)</f>
        <v>0</v>
      </c>
      <c r="I3497" t="b">
        <f>OR(Table2[[#This Row],[match]]=0,ROUNDUP(_xlfn.NUMBERVALUE(Table2[[#This Row],[match]]),4)=ROUNDUP(_xlfn.NUMBERVALUE(Table2[[#This Row],[1/h]]),4))</f>
        <v>1</v>
      </c>
    </row>
    <row r="3498" spans="5:9">
      <c r="E3498" t="s">
        <v>3905</v>
      </c>
      <c r="F3498">
        <f>_xlfn.NUMBERVALUE(_xlfn.TEXTAFTER(Table2[[#This Row],[my new versions]]," ",-1))</f>
        <v>12673.550496858699</v>
      </c>
      <c r="G3498" t="str">
        <f>_xlfn.TEXTBEFORE(SUBSTITUTE(Table2[[#This Row],[my new versions]],"'","")," ")</f>
        <v>RXN-PROtps_e_FWD-rt4390</v>
      </c>
      <c r="H3498">
        <f>_xlfn.XLOOKUP(Table2[[#This Row],[name]],Table1[name],Table1[1/h],0)</f>
        <v>0</v>
      </c>
      <c r="I3498" t="b">
        <f>OR(Table2[[#This Row],[match]]=0,ROUNDUP(_xlfn.NUMBERVALUE(Table2[[#This Row],[match]]),4)=ROUNDUP(_xlfn.NUMBERVALUE(Table2[[#This Row],[1/h]]),4))</f>
        <v>1</v>
      </c>
    </row>
    <row r="3499" spans="5:9">
      <c r="E3499" t="s">
        <v>3906</v>
      </c>
      <c r="F3499">
        <f>_xlfn.NUMBERVALUE(_xlfn.TEXTAFTER(Table2[[#This Row],[my new versions]]," ",-1))</f>
        <v>12673.550496858699</v>
      </c>
      <c r="G3499" t="str">
        <f>_xlfn.TEXTBEFORE(SUBSTITUTE(Table2[[#This Row],[my new versions]],"'","")," ")</f>
        <v>RXN-PROtps_e_REV-rt4390</v>
      </c>
      <c r="H3499">
        <f>_xlfn.XLOOKUP(Table2[[#This Row],[name]],Table1[name],Table1[1/h],0)</f>
        <v>0</v>
      </c>
      <c r="I3499" t="b">
        <f>OR(Table2[[#This Row],[match]]=0,ROUNDUP(_xlfn.NUMBERVALUE(Table2[[#This Row],[match]]),4)=ROUNDUP(_xlfn.NUMBERVALUE(Table2[[#This Row],[1/h]]),4))</f>
        <v>1</v>
      </c>
    </row>
    <row r="3500" spans="5:9">
      <c r="E3500" t="s">
        <v>3907</v>
      </c>
      <c r="F3500">
        <f>_xlfn.NUMBERVALUE(_xlfn.TEXTAFTER(Table2[[#This Row],[my new versions]]," ",-1))</f>
        <v>12673.550496858699</v>
      </c>
      <c r="G3500" t="str">
        <f>_xlfn.TEXTBEFORE(SUBSTITUTE(Table2[[#This Row],[my new versions]],"'","")," ")</f>
        <v>RXN-PROtps_e_FWD-rt5861</v>
      </c>
      <c r="H3500">
        <f>_xlfn.XLOOKUP(Table2[[#This Row],[name]],Table1[name],Table1[1/h],0)</f>
        <v>0</v>
      </c>
      <c r="I3500" t="b">
        <f>OR(Table2[[#This Row],[match]]=0,ROUNDUP(_xlfn.NUMBERVALUE(Table2[[#This Row],[match]]),4)=ROUNDUP(_xlfn.NUMBERVALUE(Table2[[#This Row],[1/h]]),4))</f>
        <v>1</v>
      </c>
    </row>
    <row r="3501" spans="5:9">
      <c r="E3501" t="s">
        <v>3908</v>
      </c>
      <c r="F3501">
        <f>_xlfn.NUMBERVALUE(_xlfn.TEXTAFTER(Table2[[#This Row],[my new versions]]," ",-1))</f>
        <v>12673.550496858699</v>
      </c>
      <c r="G3501" t="str">
        <f>_xlfn.TEXTBEFORE(SUBSTITUTE(Table2[[#This Row],[my new versions]],"'","")," ")</f>
        <v>RXN-PROtps_e_REV-rt5861</v>
      </c>
      <c r="H3501">
        <f>_xlfn.XLOOKUP(Table2[[#This Row],[name]],Table1[name],Table1[1/h],0)</f>
        <v>0</v>
      </c>
      <c r="I3501" t="b">
        <f>OR(Table2[[#This Row],[match]]=0,ROUNDUP(_xlfn.NUMBERVALUE(Table2[[#This Row],[match]]),4)=ROUNDUP(_xlfn.NUMBERVALUE(Table2[[#This Row],[1/h]]),4))</f>
        <v>1</v>
      </c>
    </row>
    <row r="3502" spans="5:9">
      <c r="E3502" t="s">
        <v>3909</v>
      </c>
      <c r="F3502">
        <f>_xlfn.NUMBERVALUE(_xlfn.TEXTAFTER(Table2[[#This Row],[my new versions]]," ",-1))</f>
        <v>2.3636480423738901</v>
      </c>
      <c r="G3502" t="str">
        <f>_xlfn.TEXTBEFORE(SUBSTITUTE(Table2[[#This Row],[my new versions]],"'","")," ")</f>
        <v>RXN-PROTRS_c_FWD-rt3118</v>
      </c>
      <c r="H3502">
        <f>_xlfn.XLOOKUP(Table2[[#This Row],[name]],Table1[name],Table1[1/h],0)</f>
        <v>2.3636480423738977</v>
      </c>
      <c r="I3502" t="b">
        <f>OR(Table2[[#This Row],[match]]=0,ROUNDUP(_xlfn.NUMBERVALUE(Table2[[#This Row],[match]]),4)=ROUNDUP(_xlfn.NUMBERVALUE(Table2[[#This Row],[1/h]]),4))</f>
        <v>1</v>
      </c>
    </row>
    <row r="3503" spans="5:9">
      <c r="E3503" t="s">
        <v>3910</v>
      </c>
      <c r="F3503">
        <f>_xlfn.NUMBERVALUE(_xlfn.TEXTAFTER(Table2[[#This Row],[my new versions]]," ",-1))</f>
        <v>41615.797893669303</v>
      </c>
      <c r="G3503" t="str">
        <f>_xlfn.TEXTBEFORE(SUBSTITUTE(Table2[[#This Row],[my new versions]],"'","")," ")</f>
        <v>RXN-PRPPS_c_FWD-PRS23</v>
      </c>
      <c r="H3503">
        <f>_xlfn.XLOOKUP(Table2[[#This Row],[name]],Table1[name],Table1[1/h],0)</f>
        <v>41615.797893669005</v>
      </c>
      <c r="I3503" t="b">
        <f>OR(Table2[[#This Row],[match]]=0,ROUNDUP(_xlfn.NUMBERVALUE(Table2[[#This Row],[match]]),4)=ROUNDUP(_xlfn.NUMBERVALUE(Table2[[#This Row],[1/h]]),4))</f>
        <v>1</v>
      </c>
    </row>
    <row r="3504" spans="5:9">
      <c r="E3504" t="s">
        <v>3911</v>
      </c>
      <c r="F3504">
        <f>_xlfn.NUMBERVALUE(_xlfn.TEXTAFTER(Table2[[#This Row],[my new versions]]," ",-1))</f>
        <v>12673.550496858699</v>
      </c>
      <c r="G3504" t="str">
        <f>_xlfn.TEXTBEFORE(SUBSTITUTE(Table2[[#This Row],[my new versions]],"'","")," ")</f>
        <v>RXN-PRPPt_c_m_FWD-SPONT</v>
      </c>
      <c r="H3504">
        <f>_xlfn.XLOOKUP(Table2[[#This Row],[name]],Table1[name],Table1[1/h],0)</f>
        <v>0</v>
      </c>
      <c r="I3504" t="b">
        <f>OR(Table2[[#This Row],[match]]=0,ROUNDUP(_xlfn.NUMBERVALUE(Table2[[#This Row],[match]]),4)=ROUNDUP(_xlfn.NUMBERVALUE(Table2[[#This Row],[1/h]]),4))</f>
        <v>1</v>
      </c>
    </row>
    <row r="3505" spans="5:9">
      <c r="E3505" t="s">
        <v>3912</v>
      </c>
      <c r="F3505">
        <f>_xlfn.NUMBERVALUE(_xlfn.TEXTAFTER(Table2[[#This Row],[my new versions]]," ",-1))</f>
        <v>12673.550496858699</v>
      </c>
      <c r="G3505" t="str">
        <f>_xlfn.TEXTBEFORE(SUBSTITUTE(Table2[[#This Row],[my new versions]],"'","")," ")</f>
        <v>RXN-PRPPt_c_m_REV-SPONT</v>
      </c>
      <c r="H3505">
        <f>_xlfn.XLOOKUP(Table2[[#This Row],[name]],Table1[name],Table1[1/h],0)</f>
        <v>0</v>
      </c>
      <c r="I3505" t="b">
        <f>OR(Table2[[#This Row],[match]]=0,ROUNDUP(_xlfn.NUMBERVALUE(Table2[[#This Row],[match]]),4)=ROUNDUP(_xlfn.NUMBERVALUE(Table2[[#This Row],[1/h]]),4))</f>
        <v>1</v>
      </c>
    </row>
    <row r="3506" spans="5:9">
      <c r="E3506" t="s">
        <v>3913</v>
      </c>
      <c r="F3506">
        <f>_xlfn.NUMBERVALUE(_xlfn.TEXTAFTER(Table2[[#This Row],[my new versions]]," ",-1))</f>
        <v>12673.550496858699</v>
      </c>
      <c r="G3506" t="str">
        <f>_xlfn.TEXTBEFORE(SUBSTITUTE(Table2[[#This Row],[my new versions]],"'","")," ")</f>
        <v>RXN-PSCIT_c_FWD-rt5884</v>
      </c>
      <c r="H3506">
        <f>_xlfn.XLOOKUP(Table2[[#This Row],[name]],Table1[name],Table1[1/h],0)</f>
        <v>0</v>
      </c>
      <c r="I3506" t="b">
        <f>OR(Table2[[#This Row],[match]]=0,ROUNDUP(_xlfn.NUMBERVALUE(Table2[[#This Row],[match]]),4)=ROUNDUP(_xlfn.NUMBERVALUE(Table2[[#This Row],[1/h]]),4))</f>
        <v>1</v>
      </c>
    </row>
    <row r="3507" spans="5:9">
      <c r="E3507" t="s">
        <v>3914</v>
      </c>
      <c r="F3507">
        <f>_xlfn.NUMBERVALUE(_xlfn.TEXTAFTER(Table2[[#This Row],[my new versions]]," ",-1))</f>
        <v>12673.550496858699</v>
      </c>
      <c r="G3507" t="str">
        <f>_xlfn.TEXTBEFORE(SUBSTITUTE(Table2[[#This Row],[my new versions]],"'","")," ")</f>
        <v>RXN-PSD_gm_FWD-rt0683_gm</v>
      </c>
      <c r="H3507">
        <f>_xlfn.XLOOKUP(Table2[[#This Row],[name]],Table1[name],Table1[1/h],0)</f>
        <v>0</v>
      </c>
      <c r="I3507" t="b">
        <f>OR(Table2[[#This Row],[match]]=0,ROUNDUP(_xlfn.NUMBERVALUE(Table2[[#This Row],[match]]),4)=ROUNDUP(_xlfn.NUMBERVALUE(Table2[[#This Row],[1/h]]),4))</f>
        <v>1</v>
      </c>
    </row>
    <row r="3508" spans="5:9">
      <c r="E3508" t="s">
        <v>3915</v>
      </c>
      <c r="F3508">
        <f>_xlfn.NUMBERVALUE(_xlfn.TEXTAFTER(Table2[[#This Row],[my new versions]]," ",-1))</f>
        <v>12673.550496858699</v>
      </c>
      <c r="G3508" t="str">
        <f>_xlfn.TEXTBEFORE(SUBSTITUTE(Table2[[#This Row],[my new versions]],"'","")," ")</f>
        <v>RXN-PSD_gm_FWD-rt2529_gm</v>
      </c>
      <c r="H3508">
        <f>_xlfn.XLOOKUP(Table2[[#This Row],[name]],Table1[name],Table1[1/h],0)</f>
        <v>0</v>
      </c>
      <c r="I3508" t="b">
        <f>OR(Table2[[#This Row],[match]]=0,ROUNDUP(_xlfn.NUMBERVALUE(Table2[[#This Row],[match]]),4)=ROUNDUP(_xlfn.NUMBERVALUE(Table2[[#This Row],[1/h]]),4))</f>
        <v>1</v>
      </c>
    </row>
    <row r="3509" spans="5:9">
      <c r="E3509" t="s">
        <v>3916</v>
      </c>
      <c r="F3509">
        <f>_xlfn.NUMBERVALUE(_xlfn.TEXTAFTER(Table2[[#This Row],[my new versions]]," ",-1))</f>
        <v>12673.550496858699</v>
      </c>
      <c r="G3509" t="str">
        <f>_xlfn.TEXTBEFORE(SUBSTITUTE(Table2[[#This Row],[my new versions]],"'","")," ")</f>
        <v>RXN-PSD_gm_FWD-rt3078_gm</v>
      </c>
      <c r="H3509">
        <f>_xlfn.XLOOKUP(Table2[[#This Row],[name]],Table1[name],Table1[1/h],0)</f>
        <v>0</v>
      </c>
      <c r="I3509" t="b">
        <f>OR(Table2[[#This Row],[match]]=0,ROUNDUP(_xlfn.NUMBERVALUE(Table2[[#This Row],[match]]),4)=ROUNDUP(_xlfn.NUMBERVALUE(Table2[[#This Row],[1/h]]),4))</f>
        <v>1</v>
      </c>
    </row>
    <row r="3510" spans="5:9">
      <c r="E3510" t="s">
        <v>3917</v>
      </c>
      <c r="F3510">
        <f>_xlfn.NUMBERVALUE(_xlfn.TEXTAFTER(Table2[[#This Row],[my new versions]]," ",-1))</f>
        <v>60311.699234339998</v>
      </c>
      <c r="G3510" t="str">
        <f>_xlfn.TEXTBEFORE(SUBSTITUTE(Table2[[#This Row],[my new versions]],"'","")," ")</f>
        <v>RXN-PSD_mm_FWD-rt2136</v>
      </c>
      <c r="H3510">
        <f>_xlfn.XLOOKUP(Table2[[#This Row],[name]],Table1[name],Table1[1/h],0)</f>
        <v>60311.699234339765</v>
      </c>
      <c r="I3510" t="b">
        <f>OR(Table2[[#This Row],[match]]=0,ROUNDUP(_xlfn.NUMBERVALUE(Table2[[#This Row],[match]]),4)=ROUNDUP(_xlfn.NUMBERVALUE(Table2[[#This Row],[1/h]]),4))</f>
        <v>1</v>
      </c>
    </row>
    <row r="3511" spans="5:9">
      <c r="E3511" t="s">
        <v>3918</v>
      </c>
      <c r="F3511">
        <f>_xlfn.NUMBERVALUE(_xlfn.TEXTAFTER(Table2[[#This Row],[my new versions]]," ",-1))</f>
        <v>12673.550496858699</v>
      </c>
      <c r="G3511" t="str">
        <f>_xlfn.TEXTBEFORE(SUBSTITUTE(Table2[[#This Row],[my new versions]],"'","")," ")</f>
        <v>RXN-PSD_mm_FWD-rt2529_mm</v>
      </c>
      <c r="H3511">
        <f>_xlfn.XLOOKUP(Table2[[#This Row],[name]],Table1[name],Table1[1/h],0)</f>
        <v>0</v>
      </c>
      <c r="I3511" t="b">
        <f>OR(Table2[[#This Row],[match]]=0,ROUNDUP(_xlfn.NUMBERVALUE(Table2[[#This Row],[match]]),4)=ROUNDUP(_xlfn.NUMBERVALUE(Table2[[#This Row],[1/h]]),4))</f>
        <v>1</v>
      </c>
    </row>
    <row r="3512" spans="5:9">
      <c r="E3512" t="s">
        <v>3919</v>
      </c>
      <c r="F3512">
        <f>_xlfn.NUMBERVALUE(_xlfn.TEXTAFTER(Table2[[#This Row],[my new versions]]," ",-1))</f>
        <v>60311.699234339998</v>
      </c>
      <c r="G3512" t="str">
        <f>_xlfn.TEXTBEFORE(SUBSTITUTE(Table2[[#This Row],[my new versions]],"'","")," ")</f>
        <v>RXN-PSD_mm_FWD-rt6186</v>
      </c>
      <c r="H3512">
        <f>_xlfn.XLOOKUP(Table2[[#This Row],[name]],Table1[name],Table1[1/h],0)</f>
        <v>60311.699234339765</v>
      </c>
      <c r="I3512" t="b">
        <f>OR(Table2[[#This Row],[match]]=0,ROUNDUP(_xlfn.NUMBERVALUE(Table2[[#This Row],[match]]),4)=ROUNDUP(_xlfn.NUMBERVALUE(Table2[[#This Row],[1/h]]),4))</f>
        <v>1</v>
      </c>
    </row>
    <row r="3513" spans="5:9">
      <c r="E3513" t="s">
        <v>3920</v>
      </c>
      <c r="F3513">
        <f>_xlfn.NUMBERVALUE(_xlfn.TEXTAFTER(Table2[[#This Row],[my new versions]]," ",-1))</f>
        <v>12673.550496858699</v>
      </c>
      <c r="G3513" t="str">
        <f>_xlfn.TEXTBEFORE(SUBSTITUTE(Table2[[#This Row],[my new versions]],"'","")," ")</f>
        <v>RXN-PSD_vm_FWD-rt0683_vm</v>
      </c>
      <c r="H3513">
        <f>_xlfn.XLOOKUP(Table2[[#This Row],[name]],Table1[name],Table1[1/h],0)</f>
        <v>0</v>
      </c>
      <c r="I3513" t="b">
        <f>OR(Table2[[#This Row],[match]]=0,ROUNDUP(_xlfn.NUMBERVALUE(Table2[[#This Row],[match]]),4)=ROUNDUP(_xlfn.NUMBERVALUE(Table2[[#This Row],[1/h]]),4))</f>
        <v>1</v>
      </c>
    </row>
    <row r="3514" spans="5:9">
      <c r="E3514" t="s">
        <v>3921</v>
      </c>
      <c r="F3514">
        <f>_xlfn.NUMBERVALUE(_xlfn.TEXTAFTER(Table2[[#This Row],[my new versions]]," ",-1))</f>
        <v>12673.550496858699</v>
      </c>
      <c r="G3514" t="str">
        <f>_xlfn.TEXTBEFORE(SUBSTITUTE(Table2[[#This Row],[my new versions]],"'","")," ")</f>
        <v>RXN-PSD_vm_FWD-rt2529_vm</v>
      </c>
      <c r="H3514">
        <f>_xlfn.XLOOKUP(Table2[[#This Row],[name]],Table1[name],Table1[1/h],0)</f>
        <v>0</v>
      </c>
      <c r="I3514" t="b">
        <f>OR(Table2[[#This Row],[match]]=0,ROUNDUP(_xlfn.NUMBERVALUE(Table2[[#This Row],[match]]),4)=ROUNDUP(_xlfn.NUMBERVALUE(Table2[[#This Row],[1/h]]),4))</f>
        <v>1</v>
      </c>
    </row>
    <row r="3515" spans="5:9">
      <c r="E3515" t="s">
        <v>3922</v>
      </c>
      <c r="F3515">
        <f>_xlfn.NUMBERVALUE(_xlfn.TEXTAFTER(Table2[[#This Row],[my new versions]]," ",-1))</f>
        <v>12673.550496858699</v>
      </c>
      <c r="G3515" t="str">
        <f>_xlfn.TEXTBEFORE(SUBSTITUTE(Table2[[#This Row],[my new versions]],"'","")," ")</f>
        <v>RXN-PSD_vm_FWD-rt3078_vm</v>
      </c>
      <c r="H3515">
        <f>_xlfn.XLOOKUP(Table2[[#This Row],[name]],Table1[name],Table1[1/h],0)</f>
        <v>0</v>
      </c>
      <c r="I3515" t="b">
        <f>OR(Table2[[#This Row],[match]]=0,ROUNDUP(_xlfn.NUMBERVALUE(Table2[[#This Row],[match]]),4)=ROUNDUP(_xlfn.NUMBERVALUE(Table2[[#This Row],[1/h]]),4))</f>
        <v>1</v>
      </c>
    </row>
    <row r="3516" spans="5:9">
      <c r="E3516" t="s">
        <v>3923</v>
      </c>
      <c r="F3516">
        <f>_xlfn.NUMBERVALUE(_xlfn.TEXTAFTER(Table2[[#This Row],[my new versions]]," ",-1))</f>
        <v>38111.478038751498</v>
      </c>
      <c r="G3516" t="str">
        <f>_xlfn.TEXTBEFORE(SUBSTITUTE(Table2[[#This Row],[my new versions]],"'","")," ")</f>
        <v>RXN-PSERT_c_FWD-rt7036</v>
      </c>
      <c r="H3516">
        <f>_xlfn.XLOOKUP(Table2[[#This Row],[name]],Table1[name],Table1[1/h],0)</f>
        <v>38111.478038751236</v>
      </c>
      <c r="I3516" t="b">
        <f>OR(Table2[[#This Row],[match]]=0,ROUNDUP(_xlfn.NUMBERVALUE(Table2[[#This Row],[match]]),4)=ROUNDUP(_xlfn.NUMBERVALUE(Table2[[#This Row],[1/h]]),4))</f>
        <v>1</v>
      </c>
    </row>
    <row r="3517" spans="5:9">
      <c r="E3517" t="s">
        <v>3924</v>
      </c>
      <c r="F3517">
        <f>_xlfn.NUMBERVALUE(_xlfn.TEXTAFTER(Table2[[#This Row],[my new versions]]," ",-1))</f>
        <v>12673.550496858699</v>
      </c>
      <c r="G3517" t="str">
        <f>_xlfn.TEXTBEFORE(SUBSTITUTE(Table2[[#This Row],[my new versions]],"'","")," ")</f>
        <v>RXN-PSP_L_c_FWD-rt3683</v>
      </c>
      <c r="H3517">
        <f>_xlfn.XLOOKUP(Table2[[#This Row],[name]],Table1[name],Table1[1/h],0)</f>
        <v>0</v>
      </c>
      <c r="I3517" t="b">
        <f>OR(Table2[[#This Row],[match]]=0,ROUNDUP(_xlfn.NUMBERVALUE(Table2[[#This Row],[match]]),4)=ROUNDUP(_xlfn.NUMBERVALUE(Table2[[#This Row],[1/h]]),4))</f>
        <v>1</v>
      </c>
    </row>
    <row r="3518" spans="5:9">
      <c r="E3518" t="s">
        <v>3925</v>
      </c>
      <c r="F3518">
        <f>_xlfn.NUMBERVALUE(_xlfn.TEXTAFTER(Table2[[#This Row],[my new versions]]," ",-1))</f>
        <v>12673.550496858699</v>
      </c>
      <c r="G3518" t="str">
        <f>_xlfn.TEXTBEFORE(SUBSTITUTE(Table2[[#This Row],[my new versions]],"'","")," ")</f>
        <v>RXN-PSPHPL_r_FWD-rt3557</v>
      </c>
      <c r="H3518">
        <f>_xlfn.XLOOKUP(Table2[[#This Row],[name]],Table1[name],Table1[1/h],0)</f>
        <v>0</v>
      </c>
      <c r="I3518" t="b">
        <f>OR(Table2[[#This Row],[match]]=0,ROUNDUP(_xlfn.NUMBERVALUE(Table2[[#This Row],[match]]),4)=ROUNDUP(_xlfn.NUMBERVALUE(Table2[[#This Row],[1/h]]),4))</f>
        <v>1</v>
      </c>
    </row>
    <row r="3519" spans="5:9">
      <c r="E3519" t="s">
        <v>3926</v>
      </c>
      <c r="F3519">
        <f>_xlfn.NUMBERVALUE(_xlfn.TEXTAFTER(Table2[[#This Row],[my new versions]]," ",-1))</f>
        <v>12673.550496858699</v>
      </c>
      <c r="G3519" t="str">
        <f>_xlfn.TEXTBEFORE(SUBSTITUTE(Table2[[#This Row],[my new versions]],"'","")," ")</f>
        <v>RXN-PSPHS_r_FWD-rt6946</v>
      </c>
      <c r="H3519">
        <f>_xlfn.XLOOKUP(Table2[[#This Row],[name]],Table1[name],Table1[1/h],0)</f>
        <v>0</v>
      </c>
      <c r="I3519" t="b">
        <f>OR(Table2[[#This Row],[match]]=0,ROUNDUP(_xlfn.NUMBERVALUE(Table2[[#This Row],[match]]),4)=ROUNDUP(_xlfn.NUMBERVALUE(Table2[[#This Row],[1/h]]),4))</f>
        <v>1</v>
      </c>
    </row>
    <row r="3520" spans="5:9">
      <c r="E3520" t="s">
        <v>3927</v>
      </c>
      <c r="F3520">
        <f>_xlfn.NUMBERVALUE(_xlfn.TEXTAFTER(Table2[[#This Row],[my new versions]]," ",-1))</f>
        <v>174820.242729822</v>
      </c>
      <c r="G3520" t="str">
        <f>_xlfn.TEXTBEFORE(SUBSTITUTE(Table2[[#This Row],[my new versions]],"'","")," ")</f>
        <v>RXN-PSSA_rm_FWD-rt3215</v>
      </c>
      <c r="H3520">
        <f>_xlfn.XLOOKUP(Table2[[#This Row],[name]],Table1[name],Table1[1/h],0)</f>
        <v>174820.24272982214</v>
      </c>
      <c r="I3520" t="b">
        <f>OR(Table2[[#This Row],[match]]=0,ROUNDUP(_xlfn.NUMBERVALUE(Table2[[#This Row],[match]]),4)=ROUNDUP(_xlfn.NUMBERVALUE(Table2[[#This Row],[1/h]]),4))</f>
        <v>1</v>
      </c>
    </row>
    <row r="3521" spans="5:9">
      <c r="E3521" t="s">
        <v>3928</v>
      </c>
      <c r="F3521">
        <f>_xlfn.NUMBERVALUE(_xlfn.TEXTAFTER(Table2[[#This Row],[my new versions]]," ",-1))</f>
        <v>12673.550496858699</v>
      </c>
      <c r="G3521" t="str">
        <f>_xlfn.TEXTBEFORE(SUBSTITUTE(Table2[[#This Row],[my new versions]],"'","")," ")</f>
        <v>RXN-PSt_c_m_FWD-rt1060</v>
      </c>
      <c r="H3521">
        <f>_xlfn.XLOOKUP(Table2[[#This Row],[name]],Table1[name],Table1[1/h],0)</f>
        <v>0</v>
      </c>
      <c r="I3521" t="b">
        <f>OR(Table2[[#This Row],[match]]=0,ROUNDUP(_xlfn.NUMBERVALUE(Table2[[#This Row],[match]]),4)=ROUNDUP(_xlfn.NUMBERVALUE(Table2[[#This Row],[1/h]]),4))</f>
        <v>1</v>
      </c>
    </row>
    <row r="3522" spans="5:9">
      <c r="E3522" t="s">
        <v>3929</v>
      </c>
      <c r="F3522">
        <f>_xlfn.NUMBERVALUE(_xlfn.TEXTAFTER(Table2[[#This Row],[my new versions]]," ",-1))</f>
        <v>12673.550496858699</v>
      </c>
      <c r="G3522" t="str">
        <f>_xlfn.TEXTBEFORE(SUBSTITUTE(Table2[[#This Row],[my new versions]],"'","")," ")</f>
        <v>RXN-PSt_c_m_REV-rt1060</v>
      </c>
      <c r="H3522">
        <f>_xlfn.XLOOKUP(Table2[[#This Row],[name]],Table1[name],Table1[1/h],0)</f>
        <v>0</v>
      </c>
      <c r="I3522" t="b">
        <f>OR(Table2[[#This Row],[match]]=0,ROUNDUP(_xlfn.NUMBERVALUE(Table2[[#This Row],[match]]),4)=ROUNDUP(_xlfn.NUMBERVALUE(Table2[[#This Row],[1/h]]),4))</f>
        <v>1</v>
      </c>
    </row>
    <row r="3523" spans="5:9">
      <c r="E3523" t="s">
        <v>3930</v>
      </c>
      <c r="F3523">
        <f>_xlfn.NUMBERVALUE(_xlfn.TEXTAFTER(Table2[[#This Row],[my new versions]]," ",-1))</f>
        <v>12673.550496858699</v>
      </c>
      <c r="G3523" t="str">
        <f>_xlfn.TEXTBEFORE(SUBSTITUTE(Table2[[#This Row],[my new versions]],"'","")," ")</f>
        <v>RXN-PSt_c_m_FWD-rt4312</v>
      </c>
      <c r="H3523">
        <f>_xlfn.XLOOKUP(Table2[[#This Row],[name]],Table1[name],Table1[1/h],0)</f>
        <v>0</v>
      </c>
      <c r="I3523" t="b">
        <f>OR(Table2[[#This Row],[match]]=0,ROUNDUP(_xlfn.NUMBERVALUE(Table2[[#This Row],[match]]),4)=ROUNDUP(_xlfn.NUMBERVALUE(Table2[[#This Row],[1/h]]),4))</f>
        <v>1</v>
      </c>
    </row>
    <row r="3524" spans="5:9">
      <c r="E3524" t="s">
        <v>3931</v>
      </c>
      <c r="F3524">
        <f>_xlfn.NUMBERVALUE(_xlfn.TEXTAFTER(Table2[[#This Row],[my new versions]]," ",-1))</f>
        <v>12673.550496858699</v>
      </c>
      <c r="G3524" t="str">
        <f>_xlfn.TEXTBEFORE(SUBSTITUTE(Table2[[#This Row],[my new versions]],"'","")," ")</f>
        <v>RXN-PSt_c_m_REV-rt4312</v>
      </c>
      <c r="H3524">
        <f>_xlfn.XLOOKUP(Table2[[#This Row],[name]],Table1[name],Table1[1/h],0)</f>
        <v>0</v>
      </c>
      <c r="I3524" t="b">
        <f>OR(Table2[[#This Row],[match]]=0,ROUNDUP(_xlfn.NUMBERVALUE(Table2[[#This Row],[match]]),4)=ROUNDUP(_xlfn.NUMBERVALUE(Table2[[#This Row],[1/h]]),4))</f>
        <v>1</v>
      </c>
    </row>
    <row r="3525" spans="5:9">
      <c r="E3525" t="s">
        <v>3932</v>
      </c>
      <c r="F3525">
        <f>_xlfn.NUMBERVALUE(_xlfn.TEXTAFTER(Table2[[#This Row],[my new versions]]," ",-1))</f>
        <v>12673.550496858699</v>
      </c>
      <c r="G3525" t="str">
        <f>_xlfn.TEXTBEFORE(SUBSTITUTE(Table2[[#This Row],[my new versions]],"'","")," ")</f>
        <v>RXN-PSt_c_rm_FWD-SPONT</v>
      </c>
      <c r="H3525">
        <f>_xlfn.XLOOKUP(Table2[[#This Row],[name]],Table1[name],Table1[1/h],0)</f>
        <v>0</v>
      </c>
      <c r="I3525" t="b">
        <f>OR(Table2[[#This Row],[match]]=0,ROUNDUP(_xlfn.NUMBERVALUE(Table2[[#This Row],[match]]),4)=ROUNDUP(_xlfn.NUMBERVALUE(Table2[[#This Row],[1/h]]),4))</f>
        <v>1</v>
      </c>
    </row>
    <row r="3526" spans="5:9">
      <c r="E3526" t="s">
        <v>3933</v>
      </c>
      <c r="F3526">
        <f>_xlfn.NUMBERVALUE(_xlfn.TEXTAFTER(Table2[[#This Row],[my new versions]]," ",-1))</f>
        <v>12673.550496858699</v>
      </c>
      <c r="G3526" t="str">
        <f>_xlfn.TEXTBEFORE(SUBSTITUTE(Table2[[#This Row],[my new versions]],"'","")," ")</f>
        <v>RXN-PSt_c_rm_REV-SPONT</v>
      </c>
      <c r="H3526">
        <f>_xlfn.XLOOKUP(Table2[[#This Row],[name]],Table1[name],Table1[1/h],0)</f>
        <v>0</v>
      </c>
      <c r="I3526" t="b">
        <f>OR(Table2[[#This Row],[match]]=0,ROUNDUP(_xlfn.NUMBERVALUE(Table2[[#This Row],[match]]),4)=ROUNDUP(_xlfn.NUMBERVALUE(Table2[[#This Row],[1/h]]),4))</f>
        <v>1</v>
      </c>
    </row>
    <row r="3527" spans="5:9">
      <c r="E3527" t="s">
        <v>3934</v>
      </c>
      <c r="F3527">
        <f>_xlfn.NUMBERVALUE(_xlfn.TEXTAFTER(Table2[[#This Row],[my new versions]]," ",-1))</f>
        <v>12673.550496858699</v>
      </c>
      <c r="G3527" t="str">
        <f>_xlfn.TEXTBEFORE(SUBSTITUTE(Table2[[#This Row],[my new versions]],"'","")," ")</f>
        <v>RXN-PSt_en_rm_FWD-SPONT</v>
      </c>
      <c r="H3527">
        <f>_xlfn.XLOOKUP(Table2[[#This Row],[name]],Table1[name],Table1[1/h],0)</f>
        <v>0</v>
      </c>
      <c r="I3527" t="b">
        <f>OR(Table2[[#This Row],[match]]=0,ROUNDUP(_xlfn.NUMBERVALUE(Table2[[#This Row],[match]]),4)=ROUNDUP(_xlfn.NUMBERVALUE(Table2[[#This Row],[1/h]]),4))</f>
        <v>1</v>
      </c>
    </row>
    <row r="3528" spans="5:9">
      <c r="E3528" t="s">
        <v>3935</v>
      </c>
      <c r="F3528">
        <f>_xlfn.NUMBERVALUE(_xlfn.TEXTAFTER(Table2[[#This Row],[my new versions]]," ",-1))</f>
        <v>12673.550496858699</v>
      </c>
      <c r="G3528" t="str">
        <f>_xlfn.TEXTBEFORE(SUBSTITUTE(Table2[[#This Row],[my new versions]],"'","")," ")</f>
        <v>RXN-PSt_en_rm_REV-SPONT</v>
      </c>
      <c r="H3528">
        <f>_xlfn.XLOOKUP(Table2[[#This Row],[name]],Table1[name],Table1[1/h],0)</f>
        <v>0</v>
      </c>
      <c r="I3528" t="b">
        <f>OR(Table2[[#This Row],[match]]=0,ROUNDUP(_xlfn.NUMBERVALUE(Table2[[#This Row],[match]]),4)=ROUNDUP(_xlfn.NUMBERVALUE(Table2[[#This Row],[1/h]]),4))</f>
        <v>1</v>
      </c>
    </row>
    <row r="3529" spans="5:9">
      <c r="E3529" t="s">
        <v>3936</v>
      </c>
      <c r="F3529">
        <f>_xlfn.NUMBERVALUE(_xlfn.TEXTAFTER(Table2[[#This Row],[my new versions]]," ",-1))</f>
        <v>12673.550496858699</v>
      </c>
      <c r="G3529" t="str">
        <f>_xlfn.TEXTBEFORE(SUBSTITUTE(Table2[[#This Row],[my new versions]],"'","")," ")</f>
        <v>RXN-PSt_gm_rm_FWD-UNKNOWN</v>
      </c>
      <c r="H3529">
        <f>_xlfn.XLOOKUP(Table2[[#This Row],[name]],Table1[name],Table1[1/h],0)</f>
        <v>0</v>
      </c>
      <c r="I3529" t="b">
        <f>OR(Table2[[#This Row],[match]]=0,ROUNDUP(_xlfn.NUMBERVALUE(Table2[[#This Row],[match]]),4)=ROUNDUP(_xlfn.NUMBERVALUE(Table2[[#This Row],[1/h]]),4))</f>
        <v>1</v>
      </c>
    </row>
    <row r="3530" spans="5:9">
      <c r="E3530" t="s">
        <v>3937</v>
      </c>
      <c r="F3530">
        <f>_xlfn.NUMBERVALUE(_xlfn.TEXTAFTER(Table2[[#This Row],[my new versions]]," ",-1))</f>
        <v>12673.550496858699</v>
      </c>
      <c r="G3530" t="str">
        <f>_xlfn.TEXTBEFORE(SUBSTITUTE(Table2[[#This Row],[my new versions]],"'","")," ")</f>
        <v>RXN-PSt_gm_rm_REV-UNKNOWN</v>
      </c>
      <c r="H3530">
        <f>_xlfn.XLOOKUP(Table2[[#This Row],[name]],Table1[name],Table1[1/h],0)</f>
        <v>0</v>
      </c>
      <c r="I3530" t="b">
        <f>OR(Table2[[#This Row],[match]]=0,ROUNDUP(_xlfn.NUMBERVALUE(Table2[[#This Row],[match]]),4)=ROUNDUP(_xlfn.NUMBERVALUE(Table2[[#This Row],[1/h]]),4))</f>
        <v>1</v>
      </c>
    </row>
    <row r="3531" spans="5:9">
      <c r="E3531" t="s">
        <v>3938</v>
      </c>
      <c r="F3531">
        <f>_xlfn.NUMBERVALUE(_xlfn.TEXTAFTER(Table2[[#This Row],[my new versions]]," ",-1))</f>
        <v>12673.550496858699</v>
      </c>
      <c r="G3531" t="str">
        <f>_xlfn.TEXTBEFORE(SUBSTITUTE(Table2[[#This Row],[my new versions]],"'","")," ")</f>
        <v>RXN-PSt_mm_rm_FWD-SPONT</v>
      </c>
      <c r="H3531">
        <f>_xlfn.XLOOKUP(Table2[[#This Row],[name]],Table1[name],Table1[1/h],0)</f>
        <v>0</v>
      </c>
      <c r="I3531" t="b">
        <f>OR(Table2[[#This Row],[match]]=0,ROUNDUP(_xlfn.NUMBERVALUE(Table2[[#This Row],[match]]),4)=ROUNDUP(_xlfn.NUMBERVALUE(Table2[[#This Row],[1/h]]),4))</f>
        <v>1</v>
      </c>
    </row>
    <row r="3532" spans="5:9">
      <c r="E3532" t="s">
        <v>3939</v>
      </c>
      <c r="F3532">
        <f>_xlfn.NUMBERVALUE(_xlfn.TEXTAFTER(Table2[[#This Row],[my new versions]]," ",-1))</f>
        <v>12673.550496858699</v>
      </c>
      <c r="G3532" t="str">
        <f>_xlfn.TEXTBEFORE(SUBSTITUTE(Table2[[#This Row],[my new versions]],"'","")," ")</f>
        <v>RXN-PSt_mm_rm_REV-SPONT</v>
      </c>
      <c r="H3532">
        <f>_xlfn.XLOOKUP(Table2[[#This Row],[name]],Table1[name],Table1[1/h],0)</f>
        <v>0</v>
      </c>
      <c r="I3532" t="b">
        <f>OR(Table2[[#This Row],[match]]=0,ROUNDUP(_xlfn.NUMBERVALUE(Table2[[#This Row],[match]]),4)=ROUNDUP(_xlfn.NUMBERVALUE(Table2[[#This Row],[1/h]]),4))</f>
        <v>1</v>
      </c>
    </row>
    <row r="3533" spans="5:9">
      <c r="E3533" t="s">
        <v>3940</v>
      </c>
      <c r="F3533">
        <f>_xlfn.NUMBERVALUE(_xlfn.TEXTAFTER(Table2[[#This Row],[my new versions]]," ",-1))</f>
        <v>12673.550496858699</v>
      </c>
      <c r="G3533" t="str">
        <f>_xlfn.TEXTBEFORE(SUBSTITUTE(Table2[[#This Row],[my new versions]],"'","")," ")</f>
        <v>RXN-PSt_rm_vm_FWD-SPONT</v>
      </c>
      <c r="H3533">
        <f>_xlfn.XLOOKUP(Table2[[#This Row],[name]],Table1[name],Table1[1/h],0)</f>
        <v>0</v>
      </c>
      <c r="I3533" t="b">
        <f>OR(Table2[[#This Row],[match]]=0,ROUNDUP(_xlfn.NUMBERVALUE(Table2[[#This Row],[match]]),4)=ROUNDUP(_xlfn.NUMBERVALUE(Table2[[#This Row],[1/h]]),4))</f>
        <v>1</v>
      </c>
    </row>
    <row r="3534" spans="5:9">
      <c r="E3534" t="s">
        <v>3941</v>
      </c>
      <c r="F3534">
        <f>_xlfn.NUMBERVALUE(_xlfn.TEXTAFTER(Table2[[#This Row],[my new versions]]," ",-1))</f>
        <v>12673.550496858699</v>
      </c>
      <c r="G3534" t="str">
        <f>_xlfn.TEXTBEFORE(SUBSTITUTE(Table2[[#This Row],[my new versions]],"'","")," ")</f>
        <v>RXN-PSt_rm_vm_REV-SPONT</v>
      </c>
      <c r="H3534">
        <f>_xlfn.XLOOKUP(Table2[[#This Row],[name]],Table1[name],Table1[1/h],0)</f>
        <v>0</v>
      </c>
      <c r="I3534" t="b">
        <f>OR(Table2[[#This Row],[match]]=0,ROUNDUP(_xlfn.NUMBERVALUE(Table2[[#This Row],[match]]),4)=ROUNDUP(_xlfn.NUMBERVALUE(Table2[[#This Row],[1/h]]),4))</f>
        <v>1</v>
      </c>
    </row>
    <row r="3535" spans="5:9">
      <c r="E3535" t="s">
        <v>3942</v>
      </c>
      <c r="F3535">
        <f>_xlfn.NUMBERVALUE(_xlfn.TEXTAFTER(Table2[[#This Row],[my new versions]]," ",-1))</f>
        <v>1524.6858321969901</v>
      </c>
      <c r="G3535" t="str">
        <f>_xlfn.TEXTBEFORE(SUBSTITUTE(Table2[[#This Row],[my new versions]],"'","")," ")</f>
        <v>RXN-PTPAT_c_FWD-rt6481</v>
      </c>
      <c r="H3535">
        <f>_xlfn.XLOOKUP(Table2[[#This Row],[name]],Table1[name],Table1[1/h],0)</f>
        <v>1524.6858321969876</v>
      </c>
      <c r="I3535" t="b">
        <f>OR(Table2[[#This Row],[match]]=0,ROUNDUP(_xlfn.NUMBERVALUE(Table2[[#This Row],[match]]),4)=ROUNDUP(_xlfn.NUMBERVALUE(Table2[[#This Row],[1/h]]),4))</f>
        <v>1</v>
      </c>
    </row>
    <row r="3536" spans="5:9">
      <c r="E3536" t="s">
        <v>3943</v>
      </c>
      <c r="F3536">
        <f>_xlfn.NUMBERVALUE(_xlfn.TEXTAFTER(Table2[[#This Row],[my new versions]]," ",-1))</f>
        <v>12673.550496858699</v>
      </c>
      <c r="G3536" t="str">
        <f>_xlfn.TEXTBEFORE(SUBSTITUTE(Table2[[#This Row],[my new versions]],"'","")," ")</f>
        <v>RXN-PTRCAT1_c_FWD-rt7678</v>
      </c>
      <c r="H3536">
        <f>_xlfn.XLOOKUP(Table2[[#This Row],[name]],Table1[name],Table1[1/h],0)</f>
        <v>0</v>
      </c>
      <c r="I3536" t="b">
        <f>OR(Table2[[#This Row],[match]]=0,ROUNDUP(_xlfn.NUMBERVALUE(Table2[[#This Row],[match]]),4)=ROUNDUP(_xlfn.NUMBERVALUE(Table2[[#This Row],[1/h]]),4))</f>
        <v>1</v>
      </c>
    </row>
    <row r="3537" spans="5:9">
      <c r="E3537" t="s">
        <v>3944</v>
      </c>
      <c r="F3537">
        <f>_xlfn.NUMBERVALUE(_xlfn.TEXTAFTER(Table2[[#This Row],[my new versions]]," ",-1))</f>
        <v>12673.550496858699</v>
      </c>
      <c r="G3537" t="str">
        <f>_xlfn.TEXTBEFORE(SUBSTITUTE(Table2[[#This Row],[my new versions]],"'","")," ")</f>
        <v>RXN-PTRCAT1_c_REV-rt7678</v>
      </c>
      <c r="H3537">
        <f>_xlfn.XLOOKUP(Table2[[#This Row],[name]],Table1[name],Table1[1/h],0)</f>
        <v>0</v>
      </c>
      <c r="I3537" t="b">
        <f>OR(Table2[[#This Row],[match]]=0,ROUNDUP(_xlfn.NUMBERVALUE(Table2[[#This Row],[match]]),4)=ROUNDUP(_xlfn.NUMBERVALUE(Table2[[#This Row],[1/h]]),4))</f>
        <v>1</v>
      </c>
    </row>
    <row r="3538" spans="5:9">
      <c r="E3538" t="s">
        <v>3945</v>
      </c>
      <c r="F3538">
        <f>_xlfn.NUMBERVALUE(_xlfn.TEXTAFTER(Table2[[#This Row],[my new versions]]," ",-1))</f>
        <v>12673.550496858699</v>
      </c>
      <c r="G3538" t="str">
        <f>_xlfn.TEXTBEFORE(SUBSTITUTE(Table2[[#This Row],[my new versions]],"'","")," ")</f>
        <v>RXN-PTRCtpa_e_FWD-rt1939_e</v>
      </c>
      <c r="H3538">
        <f>_xlfn.XLOOKUP(Table2[[#This Row],[name]],Table1[name],Table1[1/h],0)</f>
        <v>0</v>
      </c>
      <c r="I3538" t="b">
        <f>OR(Table2[[#This Row],[match]]=0,ROUNDUP(_xlfn.NUMBERVALUE(Table2[[#This Row],[match]]),4)=ROUNDUP(_xlfn.NUMBERVALUE(Table2[[#This Row],[1/h]]),4))</f>
        <v>1</v>
      </c>
    </row>
    <row r="3539" spans="5:9">
      <c r="E3539" t="s">
        <v>3946</v>
      </c>
      <c r="F3539">
        <f>_xlfn.NUMBERVALUE(_xlfn.TEXTAFTER(Table2[[#This Row],[my new versions]]," ",-1))</f>
        <v>12673.550496858699</v>
      </c>
      <c r="G3539" t="str">
        <f>_xlfn.TEXTBEFORE(SUBSTITUTE(Table2[[#This Row],[my new versions]],"'","")," ")</f>
        <v>RXN-PTRCtpa_e_REV-rt1939_e</v>
      </c>
      <c r="H3539">
        <f>_xlfn.XLOOKUP(Table2[[#This Row],[name]],Table1[name],Table1[1/h],0)</f>
        <v>0</v>
      </c>
      <c r="I3539" t="b">
        <f>OR(Table2[[#This Row],[match]]=0,ROUNDUP(_xlfn.NUMBERVALUE(Table2[[#This Row],[match]]),4)=ROUNDUP(_xlfn.NUMBERVALUE(Table2[[#This Row],[1/h]]),4))</f>
        <v>1</v>
      </c>
    </row>
    <row r="3540" spans="5:9">
      <c r="E3540" t="s">
        <v>3947</v>
      </c>
      <c r="F3540">
        <f>_xlfn.NUMBERVALUE(_xlfn.TEXTAFTER(Table2[[#This Row],[my new versions]]," ",-1))</f>
        <v>12673.550496858699</v>
      </c>
      <c r="G3540" t="str">
        <f>_xlfn.TEXTBEFORE(SUBSTITUTE(Table2[[#This Row],[my new versions]],"'","")," ")</f>
        <v>RXN-PTRCtpa_e_FWD-rt1987_e</v>
      </c>
      <c r="H3540">
        <f>_xlfn.XLOOKUP(Table2[[#This Row],[name]],Table1[name],Table1[1/h],0)</f>
        <v>0</v>
      </c>
      <c r="I3540" t="b">
        <f>OR(Table2[[#This Row],[match]]=0,ROUNDUP(_xlfn.NUMBERVALUE(Table2[[#This Row],[match]]),4)=ROUNDUP(_xlfn.NUMBERVALUE(Table2[[#This Row],[1/h]]),4))</f>
        <v>1</v>
      </c>
    </row>
    <row r="3541" spans="5:9">
      <c r="E3541" t="s">
        <v>3948</v>
      </c>
      <c r="F3541">
        <f>_xlfn.NUMBERVALUE(_xlfn.TEXTAFTER(Table2[[#This Row],[my new versions]]," ",-1))</f>
        <v>12673.550496858699</v>
      </c>
      <c r="G3541" t="str">
        <f>_xlfn.TEXTBEFORE(SUBSTITUTE(Table2[[#This Row],[my new versions]],"'","")," ")</f>
        <v>RXN-PTRCtpa_e_REV-rt1987_e</v>
      </c>
      <c r="H3541">
        <f>_xlfn.XLOOKUP(Table2[[#This Row],[name]],Table1[name],Table1[1/h],0)</f>
        <v>0</v>
      </c>
      <c r="I3541" t="b">
        <f>OR(Table2[[#This Row],[match]]=0,ROUNDUP(_xlfn.NUMBERVALUE(Table2[[#This Row],[match]]),4)=ROUNDUP(_xlfn.NUMBERVALUE(Table2[[#This Row],[1/h]]),4))</f>
        <v>1</v>
      </c>
    </row>
    <row r="3542" spans="5:9">
      <c r="E3542" t="s">
        <v>3949</v>
      </c>
      <c r="F3542">
        <f>_xlfn.NUMBERVALUE(_xlfn.TEXTAFTER(Table2[[#This Row],[my new versions]]," ",-1))</f>
        <v>12673.550496858699</v>
      </c>
      <c r="G3542" t="str">
        <f>_xlfn.TEXTBEFORE(SUBSTITUTE(Table2[[#This Row],[my new versions]],"'","")," ")</f>
        <v>RXN-PTRCtpa_e_FWD-rt2649_e</v>
      </c>
      <c r="H3542">
        <f>_xlfn.XLOOKUP(Table2[[#This Row],[name]],Table1[name],Table1[1/h],0)</f>
        <v>0</v>
      </c>
      <c r="I3542" t="b">
        <f>OR(Table2[[#This Row],[match]]=0,ROUNDUP(_xlfn.NUMBERVALUE(Table2[[#This Row],[match]]),4)=ROUNDUP(_xlfn.NUMBERVALUE(Table2[[#This Row],[1/h]]),4))</f>
        <v>1</v>
      </c>
    </row>
    <row r="3543" spans="5:9">
      <c r="E3543" t="s">
        <v>3950</v>
      </c>
      <c r="F3543">
        <f>_xlfn.NUMBERVALUE(_xlfn.TEXTAFTER(Table2[[#This Row],[my new versions]]," ",-1))</f>
        <v>12673.550496858699</v>
      </c>
      <c r="G3543" t="str">
        <f>_xlfn.TEXTBEFORE(SUBSTITUTE(Table2[[#This Row],[my new versions]],"'","")," ")</f>
        <v>RXN-PTRCtpa_e_REV-rt2649_e</v>
      </c>
      <c r="H3543">
        <f>_xlfn.XLOOKUP(Table2[[#This Row],[name]],Table1[name],Table1[1/h],0)</f>
        <v>0</v>
      </c>
      <c r="I3543" t="b">
        <f>OR(Table2[[#This Row],[match]]=0,ROUNDUP(_xlfn.NUMBERVALUE(Table2[[#This Row],[match]]),4)=ROUNDUP(_xlfn.NUMBERVALUE(Table2[[#This Row],[1/h]]),4))</f>
        <v>1</v>
      </c>
    </row>
    <row r="3544" spans="5:9">
      <c r="E3544" t="s">
        <v>3951</v>
      </c>
      <c r="F3544">
        <f>_xlfn.NUMBERVALUE(_xlfn.TEXTAFTER(Table2[[#This Row],[my new versions]]," ",-1))</f>
        <v>12673.550496858699</v>
      </c>
      <c r="G3544" t="str">
        <f>_xlfn.TEXTBEFORE(SUBSTITUTE(Table2[[#This Row],[my new versions]],"'","")," ")</f>
        <v>RXN-PTRCtpa_e_FWD-rt2739_e</v>
      </c>
      <c r="H3544">
        <f>_xlfn.XLOOKUP(Table2[[#This Row],[name]],Table1[name],Table1[1/h],0)</f>
        <v>0</v>
      </c>
      <c r="I3544" t="b">
        <f>OR(Table2[[#This Row],[match]]=0,ROUNDUP(_xlfn.NUMBERVALUE(Table2[[#This Row],[match]]),4)=ROUNDUP(_xlfn.NUMBERVALUE(Table2[[#This Row],[1/h]]),4))</f>
        <v>1</v>
      </c>
    </row>
    <row r="3545" spans="5:9">
      <c r="E3545" t="s">
        <v>3952</v>
      </c>
      <c r="F3545">
        <f>_xlfn.NUMBERVALUE(_xlfn.TEXTAFTER(Table2[[#This Row],[my new versions]]," ",-1))</f>
        <v>12673.550496858699</v>
      </c>
      <c r="G3545" t="str">
        <f>_xlfn.TEXTBEFORE(SUBSTITUTE(Table2[[#This Row],[my new versions]],"'","")," ")</f>
        <v>RXN-PTRCtpa_e_REV-rt2739_e</v>
      </c>
      <c r="H3545">
        <f>_xlfn.XLOOKUP(Table2[[#This Row],[name]],Table1[name],Table1[1/h],0)</f>
        <v>0</v>
      </c>
      <c r="I3545" t="b">
        <f>OR(Table2[[#This Row],[match]]=0,ROUNDUP(_xlfn.NUMBERVALUE(Table2[[#This Row],[match]]),4)=ROUNDUP(_xlfn.NUMBERVALUE(Table2[[#This Row],[1/h]]),4))</f>
        <v>1</v>
      </c>
    </row>
    <row r="3546" spans="5:9">
      <c r="E3546" t="s">
        <v>3953</v>
      </c>
      <c r="F3546">
        <f>_xlfn.NUMBERVALUE(_xlfn.TEXTAFTER(Table2[[#This Row],[my new versions]]," ",-1))</f>
        <v>12673.550496858699</v>
      </c>
      <c r="G3546" t="str">
        <f>_xlfn.TEXTBEFORE(SUBSTITUTE(Table2[[#This Row],[my new versions]],"'","")," ")</f>
        <v>RXN-PTRCtpa_v_FWD-rt1939_v</v>
      </c>
      <c r="H3546">
        <f>_xlfn.XLOOKUP(Table2[[#This Row],[name]],Table1[name],Table1[1/h],0)</f>
        <v>0</v>
      </c>
      <c r="I3546" t="b">
        <f>OR(Table2[[#This Row],[match]]=0,ROUNDUP(_xlfn.NUMBERVALUE(Table2[[#This Row],[match]]),4)=ROUNDUP(_xlfn.NUMBERVALUE(Table2[[#This Row],[1/h]]),4))</f>
        <v>1</v>
      </c>
    </row>
    <row r="3547" spans="5:9">
      <c r="E3547" t="s">
        <v>3954</v>
      </c>
      <c r="F3547">
        <f>_xlfn.NUMBERVALUE(_xlfn.TEXTAFTER(Table2[[#This Row],[my new versions]]," ",-1))</f>
        <v>12673.550496858699</v>
      </c>
      <c r="G3547" t="str">
        <f>_xlfn.TEXTBEFORE(SUBSTITUTE(Table2[[#This Row],[my new versions]],"'","")," ")</f>
        <v>RXN-PTRCtpa_v_REV-rt1939_v</v>
      </c>
      <c r="H3547">
        <f>_xlfn.XLOOKUP(Table2[[#This Row],[name]],Table1[name],Table1[1/h],0)</f>
        <v>0</v>
      </c>
      <c r="I3547" t="b">
        <f>OR(Table2[[#This Row],[match]]=0,ROUNDUP(_xlfn.NUMBERVALUE(Table2[[#This Row],[match]]),4)=ROUNDUP(_xlfn.NUMBERVALUE(Table2[[#This Row],[1/h]]),4))</f>
        <v>1</v>
      </c>
    </row>
    <row r="3548" spans="5:9">
      <c r="E3548" t="s">
        <v>3955</v>
      </c>
      <c r="F3548">
        <f>_xlfn.NUMBERVALUE(_xlfn.TEXTAFTER(Table2[[#This Row],[my new versions]]," ",-1))</f>
        <v>12673.550496858699</v>
      </c>
      <c r="G3548" t="str">
        <f>_xlfn.TEXTBEFORE(SUBSTITUTE(Table2[[#This Row],[my new versions]],"'","")," ")</f>
        <v>RXN-PTRCtpa_v_FWD-rt1987_v</v>
      </c>
      <c r="H3548">
        <f>_xlfn.XLOOKUP(Table2[[#This Row],[name]],Table1[name],Table1[1/h],0)</f>
        <v>0</v>
      </c>
      <c r="I3548" t="b">
        <f>OR(Table2[[#This Row],[match]]=0,ROUNDUP(_xlfn.NUMBERVALUE(Table2[[#This Row],[match]]),4)=ROUNDUP(_xlfn.NUMBERVALUE(Table2[[#This Row],[1/h]]),4))</f>
        <v>1</v>
      </c>
    </row>
    <row r="3549" spans="5:9">
      <c r="E3549" t="s">
        <v>3956</v>
      </c>
      <c r="F3549">
        <f>_xlfn.NUMBERVALUE(_xlfn.TEXTAFTER(Table2[[#This Row],[my new versions]]," ",-1))</f>
        <v>12673.550496858699</v>
      </c>
      <c r="G3549" t="str">
        <f>_xlfn.TEXTBEFORE(SUBSTITUTE(Table2[[#This Row],[my new versions]],"'","")," ")</f>
        <v>RXN-PTRCtpa_v_REV-rt1987_v</v>
      </c>
      <c r="H3549">
        <f>_xlfn.XLOOKUP(Table2[[#This Row],[name]],Table1[name],Table1[1/h],0)</f>
        <v>0</v>
      </c>
      <c r="I3549" t="b">
        <f>OR(Table2[[#This Row],[match]]=0,ROUNDUP(_xlfn.NUMBERVALUE(Table2[[#This Row],[match]]),4)=ROUNDUP(_xlfn.NUMBERVALUE(Table2[[#This Row],[1/h]]),4))</f>
        <v>1</v>
      </c>
    </row>
    <row r="3550" spans="5:9">
      <c r="E3550" t="s">
        <v>3957</v>
      </c>
      <c r="F3550">
        <f>_xlfn.NUMBERVALUE(_xlfn.TEXTAFTER(Table2[[#This Row],[my new versions]]," ",-1))</f>
        <v>12673.550496858699</v>
      </c>
      <c r="G3550" t="str">
        <f>_xlfn.TEXTBEFORE(SUBSTITUTE(Table2[[#This Row],[my new versions]],"'","")," ")</f>
        <v>RXN-PTRCtpa_v_FWD-rt2649_v</v>
      </c>
      <c r="H3550">
        <f>_xlfn.XLOOKUP(Table2[[#This Row],[name]],Table1[name],Table1[1/h],0)</f>
        <v>0</v>
      </c>
      <c r="I3550" t="b">
        <f>OR(Table2[[#This Row],[match]]=0,ROUNDUP(_xlfn.NUMBERVALUE(Table2[[#This Row],[match]]),4)=ROUNDUP(_xlfn.NUMBERVALUE(Table2[[#This Row],[1/h]]),4))</f>
        <v>1</v>
      </c>
    </row>
    <row r="3551" spans="5:9">
      <c r="E3551" t="s">
        <v>3958</v>
      </c>
      <c r="F3551">
        <f>_xlfn.NUMBERVALUE(_xlfn.TEXTAFTER(Table2[[#This Row],[my new versions]]," ",-1))</f>
        <v>12673.550496858699</v>
      </c>
      <c r="G3551" t="str">
        <f>_xlfn.TEXTBEFORE(SUBSTITUTE(Table2[[#This Row],[my new versions]],"'","")," ")</f>
        <v>RXN-PTRCtpa_v_REV-rt2649_v</v>
      </c>
      <c r="H3551">
        <f>_xlfn.XLOOKUP(Table2[[#This Row],[name]],Table1[name],Table1[1/h],0)</f>
        <v>0</v>
      </c>
      <c r="I3551" t="b">
        <f>OR(Table2[[#This Row],[match]]=0,ROUNDUP(_xlfn.NUMBERVALUE(Table2[[#This Row],[match]]),4)=ROUNDUP(_xlfn.NUMBERVALUE(Table2[[#This Row],[1/h]]),4))</f>
        <v>1</v>
      </c>
    </row>
    <row r="3552" spans="5:9">
      <c r="E3552" t="s">
        <v>3959</v>
      </c>
      <c r="F3552">
        <f>_xlfn.NUMBERVALUE(_xlfn.TEXTAFTER(Table2[[#This Row],[my new versions]]," ",-1))</f>
        <v>12673.550496858699</v>
      </c>
      <c r="G3552" t="str">
        <f>_xlfn.TEXTBEFORE(SUBSTITUTE(Table2[[#This Row],[my new versions]],"'","")," ")</f>
        <v>RXN-PTRCtpa_v_FWD-rt2739_v</v>
      </c>
      <c r="H3552">
        <f>_xlfn.XLOOKUP(Table2[[#This Row],[name]],Table1[name],Table1[1/h],0)</f>
        <v>0</v>
      </c>
      <c r="I3552" t="b">
        <f>OR(Table2[[#This Row],[match]]=0,ROUNDUP(_xlfn.NUMBERVALUE(Table2[[#This Row],[match]]),4)=ROUNDUP(_xlfn.NUMBERVALUE(Table2[[#This Row],[1/h]]),4))</f>
        <v>1</v>
      </c>
    </row>
    <row r="3553" spans="5:9">
      <c r="E3553" t="s">
        <v>3960</v>
      </c>
      <c r="F3553">
        <f>_xlfn.NUMBERVALUE(_xlfn.TEXTAFTER(Table2[[#This Row],[my new versions]]," ",-1))</f>
        <v>12673.550496858699</v>
      </c>
      <c r="G3553" t="str">
        <f>_xlfn.TEXTBEFORE(SUBSTITUTE(Table2[[#This Row],[my new versions]],"'","")," ")</f>
        <v>RXN-PTRCtpa_v_REV-rt2739_v</v>
      </c>
      <c r="H3553">
        <f>_xlfn.XLOOKUP(Table2[[#This Row],[name]],Table1[name],Table1[1/h],0)</f>
        <v>0</v>
      </c>
      <c r="I3553" t="b">
        <f>OR(Table2[[#This Row],[match]]=0,ROUNDUP(_xlfn.NUMBERVALUE(Table2[[#This Row],[match]]),4)=ROUNDUP(_xlfn.NUMBERVALUE(Table2[[#This Row],[1/h]]),4))</f>
        <v>1</v>
      </c>
    </row>
    <row r="3554" spans="5:9">
      <c r="E3554" t="s">
        <v>3961</v>
      </c>
      <c r="F3554">
        <f>_xlfn.NUMBERVALUE(_xlfn.TEXTAFTER(Table2[[#This Row],[my new versions]]," ",-1))</f>
        <v>12673.550496858699</v>
      </c>
      <c r="G3554" t="str">
        <f>_xlfn.TEXTBEFORE(SUBSTITUTE(Table2[[#This Row],[my new versions]],"'","")," ")</f>
        <v>RXN-PUNP3_c_FWD-rt7908_c</v>
      </c>
      <c r="H3554">
        <f>_xlfn.XLOOKUP(Table2[[#This Row],[name]],Table1[name],Table1[1/h],0)</f>
        <v>0</v>
      </c>
      <c r="I3554" t="b">
        <f>OR(Table2[[#This Row],[match]]=0,ROUNDUP(_xlfn.NUMBERVALUE(Table2[[#This Row],[match]]),4)=ROUNDUP(_xlfn.NUMBERVALUE(Table2[[#This Row],[1/h]]),4))</f>
        <v>1</v>
      </c>
    </row>
    <row r="3555" spans="5:9">
      <c r="E3555" t="s">
        <v>3962</v>
      </c>
      <c r="F3555">
        <f>_xlfn.NUMBERVALUE(_xlfn.TEXTAFTER(Table2[[#This Row],[my new versions]]," ",-1))</f>
        <v>12673.550496858699</v>
      </c>
      <c r="G3555" t="str">
        <f>_xlfn.TEXTBEFORE(SUBSTITUTE(Table2[[#This Row],[my new versions]],"'","")," ")</f>
        <v>RXN-PUNP3_c_REV-rt7908_c</v>
      </c>
      <c r="H3555">
        <f>_xlfn.XLOOKUP(Table2[[#This Row],[name]],Table1[name],Table1[1/h],0)</f>
        <v>0</v>
      </c>
      <c r="I3555" t="b">
        <f>OR(Table2[[#This Row],[match]]=0,ROUNDUP(_xlfn.NUMBERVALUE(Table2[[#This Row],[match]]),4)=ROUNDUP(_xlfn.NUMBERVALUE(Table2[[#This Row],[1/h]]),4))</f>
        <v>1</v>
      </c>
    </row>
    <row r="3556" spans="5:9">
      <c r="E3556" t="s">
        <v>3963</v>
      </c>
      <c r="F3556">
        <f>_xlfn.NUMBERVALUE(_xlfn.TEXTAFTER(Table2[[#This Row],[my new versions]]," ",-1))</f>
        <v>12673.550496858699</v>
      </c>
      <c r="G3556" t="str">
        <f>_xlfn.TEXTBEFORE(SUBSTITUTE(Table2[[#This Row],[my new versions]],"'","")," ")</f>
        <v>RXN-PUNP3_m_FWD-rt7908_m</v>
      </c>
      <c r="H3556">
        <f>_xlfn.XLOOKUP(Table2[[#This Row],[name]],Table1[name],Table1[1/h],0)</f>
        <v>0</v>
      </c>
      <c r="I3556" t="b">
        <f>OR(Table2[[#This Row],[match]]=0,ROUNDUP(_xlfn.NUMBERVALUE(Table2[[#This Row],[match]]),4)=ROUNDUP(_xlfn.NUMBERVALUE(Table2[[#This Row],[1/h]]),4))</f>
        <v>1</v>
      </c>
    </row>
    <row r="3557" spans="5:9">
      <c r="E3557" t="s">
        <v>3964</v>
      </c>
      <c r="F3557">
        <f>_xlfn.NUMBERVALUE(_xlfn.TEXTAFTER(Table2[[#This Row],[my new versions]]," ",-1))</f>
        <v>12673.550496858699</v>
      </c>
      <c r="G3557" t="str">
        <f>_xlfn.TEXTBEFORE(SUBSTITUTE(Table2[[#This Row],[my new versions]],"'","")," ")</f>
        <v>RXN-PUNP3_m_REV-rt7908_m</v>
      </c>
      <c r="H3557">
        <f>_xlfn.XLOOKUP(Table2[[#This Row],[name]],Table1[name],Table1[1/h],0)</f>
        <v>0</v>
      </c>
      <c r="I3557" t="b">
        <f>OR(Table2[[#This Row],[match]]=0,ROUNDUP(_xlfn.NUMBERVALUE(Table2[[#This Row],[match]]),4)=ROUNDUP(_xlfn.NUMBERVALUE(Table2[[#This Row],[1/h]]),4))</f>
        <v>1</v>
      </c>
    </row>
    <row r="3558" spans="5:9">
      <c r="E3558" t="s">
        <v>3965</v>
      </c>
      <c r="F3558">
        <f>_xlfn.NUMBERVALUE(_xlfn.TEXTAFTER(Table2[[#This Row],[my new versions]]," ",-1))</f>
        <v>12673.550496858699</v>
      </c>
      <c r="G3558" t="str">
        <f>_xlfn.TEXTBEFORE(SUBSTITUTE(Table2[[#This Row],[my new versions]],"'","")," ")</f>
        <v>RXN-PUNP5_c_FWD-rt7908_c</v>
      </c>
      <c r="H3558">
        <f>_xlfn.XLOOKUP(Table2[[#This Row],[name]],Table1[name],Table1[1/h],0)</f>
        <v>0</v>
      </c>
      <c r="I3558" t="b">
        <f>OR(Table2[[#This Row],[match]]=0,ROUNDUP(_xlfn.NUMBERVALUE(Table2[[#This Row],[match]]),4)=ROUNDUP(_xlfn.NUMBERVALUE(Table2[[#This Row],[1/h]]),4))</f>
        <v>1</v>
      </c>
    </row>
    <row r="3559" spans="5:9">
      <c r="E3559" t="s">
        <v>3966</v>
      </c>
      <c r="F3559">
        <f>_xlfn.NUMBERVALUE(_xlfn.TEXTAFTER(Table2[[#This Row],[my new versions]]," ",-1))</f>
        <v>12673.550496858699</v>
      </c>
      <c r="G3559" t="str">
        <f>_xlfn.TEXTBEFORE(SUBSTITUTE(Table2[[#This Row],[my new versions]],"'","")," ")</f>
        <v>RXN-PUNP5_c_REV-rt7908_c</v>
      </c>
      <c r="H3559">
        <f>_xlfn.XLOOKUP(Table2[[#This Row],[name]],Table1[name],Table1[1/h],0)</f>
        <v>0</v>
      </c>
      <c r="I3559" t="b">
        <f>OR(Table2[[#This Row],[match]]=0,ROUNDUP(_xlfn.NUMBERVALUE(Table2[[#This Row],[match]]),4)=ROUNDUP(_xlfn.NUMBERVALUE(Table2[[#This Row],[1/h]]),4))</f>
        <v>1</v>
      </c>
    </row>
    <row r="3560" spans="5:9">
      <c r="E3560" t="s">
        <v>3967</v>
      </c>
      <c r="F3560">
        <f>_xlfn.NUMBERVALUE(_xlfn.TEXTAFTER(Table2[[#This Row],[my new versions]]," ",-1))</f>
        <v>12673.550496858699</v>
      </c>
      <c r="G3560" t="str">
        <f>_xlfn.TEXTBEFORE(SUBSTITUTE(Table2[[#This Row],[my new versions]],"'","")," ")</f>
        <v>RXN-PYAM5PO_c_FWD-rt2312</v>
      </c>
      <c r="H3560">
        <f>_xlfn.XLOOKUP(Table2[[#This Row],[name]],Table1[name],Table1[1/h],0)</f>
        <v>0</v>
      </c>
      <c r="I3560" t="b">
        <f>OR(Table2[[#This Row],[match]]=0,ROUNDUP(_xlfn.NUMBERVALUE(Table2[[#This Row],[match]]),4)=ROUNDUP(_xlfn.NUMBERVALUE(Table2[[#This Row],[1/h]]),4))</f>
        <v>1</v>
      </c>
    </row>
    <row r="3561" spans="5:9">
      <c r="E3561" t="s">
        <v>3968</v>
      </c>
      <c r="F3561">
        <f>_xlfn.NUMBERVALUE(_xlfn.TEXTAFTER(Table2[[#This Row],[my new versions]]," ",-1))</f>
        <v>12673.550496858699</v>
      </c>
      <c r="G3561" t="str">
        <f>_xlfn.TEXTBEFORE(SUBSTITUTE(Table2[[#This Row],[my new versions]],"'","")," ")</f>
        <v>RXN-PYDAMK_c_FWD-rt6177</v>
      </c>
      <c r="H3561">
        <f>_xlfn.XLOOKUP(Table2[[#This Row],[name]],Table1[name],Table1[1/h],0)</f>
        <v>0</v>
      </c>
      <c r="I3561" t="b">
        <f>OR(Table2[[#This Row],[match]]=0,ROUNDUP(_xlfn.NUMBERVALUE(Table2[[#This Row],[match]]),4)=ROUNDUP(_xlfn.NUMBERVALUE(Table2[[#This Row],[1/h]]),4))</f>
        <v>1</v>
      </c>
    </row>
    <row r="3562" spans="5:9">
      <c r="E3562" t="s">
        <v>3969</v>
      </c>
      <c r="F3562">
        <f>_xlfn.NUMBERVALUE(_xlfn.TEXTAFTER(Table2[[#This Row],[my new versions]]," ",-1))</f>
        <v>962.56107204751402</v>
      </c>
      <c r="G3562" t="str">
        <f>_xlfn.TEXTBEFORE(SUBSTITUTE(Table2[[#This Row],[my new versions]],"'","")," ")</f>
        <v>RXN-PYDX5PS_c_FWD-SNZ1SNO1</v>
      </c>
      <c r="H3562">
        <f>_xlfn.XLOOKUP(Table2[[#This Row],[name]],Table1[name],Table1[1/h],0)</f>
        <v>962.56107204751436</v>
      </c>
      <c r="I3562" t="b">
        <f>OR(Table2[[#This Row],[match]]=0,ROUNDUP(_xlfn.NUMBERVALUE(Table2[[#This Row],[match]]),4)=ROUNDUP(_xlfn.NUMBERVALUE(Table2[[#This Row],[1/h]]),4))</f>
        <v>1</v>
      </c>
    </row>
    <row r="3563" spans="5:9">
      <c r="E3563" t="s">
        <v>3970</v>
      </c>
      <c r="F3563">
        <f>_xlfn.NUMBERVALUE(_xlfn.TEXTAFTER(Table2[[#This Row],[my new versions]]," ",-1))</f>
        <v>12673.550496858699</v>
      </c>
      <c r="G3563" t="str">
        <f>_xlfn.TEXTBEFORE(SUBSTITUTE(Table2[[#This Row],[my new versions]],"'","")," ")</f>
        <v>RXN-PYDX5Pt_c_e_FWD-UNKNOWN</v>
      </c>
      <c r="H3563">
        <f>_xlfn.XLOOKUP(Table2[[#This Row],[name]],Table1[name],Table1[1/h],0)</f>
        <v>0</v>
      </c>
      <c r="I3563" t="b">
        <f>OR(Table2[[#This Row],[match]]=0,ROUNDUP(_xlfn.NUMBERVALUE(Table2[[#This Row],[match]]),4)=ROUNDUP(_xlfn.NUMBERVALUE(Table2[[#This Row],[1/h]]),4))</f>
        <v>1</v>
      </c>
    </row>
    <row r="3564" spans="5:9">
      <c r="E3564" t="s">
        <v>3971</v>
      </c>
      <c r="F3564">
        <f>_xlfn.NUMBERVALUE(_xlfn.TEXTAFTER(Table2[[#This Row],[my new versions]]," ",-1))</f>
        <v>12673.550496858699</v>
      </c>
      <c r="G3564" t="str">
        <f>_xlfn.TEXTBEFORE(SUBSTITUTE(Table2[[#This Row],[my new versions]],"'","")," ")</f>
        <v>RXN-PYDXK_c_FWD-rt6177</v>
      </c>
      <c r="H3564">
        <f>_xlfn.XLOOKUP(Table2[[#This Row],[name]],Table1[name],Table1[1/h],0)</f>
        <v>0</v>
      </c>
      <c r="I3564" t="b">
        <f>OR(Table2[[#This Row],[match]]=0,ROUNDUP(_xlfn.NUMBERVALUE(Table2[[#This Row],[match]]),4)=ROUNDUP(_xlfn.NUMBERVALUE(Table2[[#This Row],[1/h]]),4))</f>
        <v>1</v>
      </c>
    </row>
    <row r="3565" spans="5:9">
      <c r="E3565" t="s">
        <v>3972</v>
      </c>
      <c r="F3565">
        <f>_xlfn.NUMBERVALUE(_xlfn.TEXTAFTER(Table2[[#This Row],[my new versions]]," ",-1))</f>
        <v>12673.550496858699</v>
      </c>
      <c r="G3565" t="str">
        <f>_xlfn.TEXTBEFORE(SUBSTITUTE(Table2[[#This Row],[my new versions]],"'","")," ")</f>
        <v>RXN-PYDXNK_c_FWD-rt6177</v>
      </c>
      <c r="H3565">
        <f>_xlfn.XLOOKUP(Table2[[#This Row],[name]],Table1[name],Table1[1/h],0)</f>
        <v>0</v>
      </c>
      <c r="I3565" t="b">
        <f>OR(Table2[[#This Row],[match]]=0,ROUNDUP(_xlfn.NUMBERVALUE(Table2[[#This Row],[match]]),4)=ROUNDUP(_xlfn.NUMBERVALUE(Table2[[#This Row],[1/h]]),4))</f>
        <v>1</v>
      </c>
    </row>
    <row r="3566" spans="5:9">
      <c r="E3566" t="s">
        <v>3973</v>
      </c>
      <c r="F3566">
        <f>_xlfn.NUMBERVALUE(_xlfn.TEXTAFTER(Table2[[#This Row],[my new versions]]," ",-1))</f>
        <v>12673.550496858699</v>
      </c>
      <c r="G3566" t="str">
        <f>_xlfn.TEXTBEFORE(SUBSTITUTE(Table2[[#This Row],[my new versions]],"'","")," ")</f>
        <v>RXN-PYDXNO_c_FWD-rt2312</v>
      </c>
      <c r="H3566">
        <f>_xlfn.XLOOKUP(Table2[[#This Row],[name]],Table1[name],Table1[1/h],0)</f>
        <v>0</v>
      </c>
      <c r="I3566" t="b">
        <f>OR(Table2[[#This Row],[match]]=0,ROUNDUP(_xlfn.NUMBERVALUE(Table2[[#This Row],[match]]),4)=ROUNDUP(_xlfn.NUMBERVALUE(Table2[[#This Row],[1/h]]),4))</f>
        <v>1</v>
      </c>
    </row>
    <row r="3567" spans="5:9">
      <c r="E3567" t="s">
        <v>3974</v>
      </c>
      <c r="F3567">
        <f>_xlfn.NUMBERVALUE(_xlfn.TEXTAFTER(Table2[[#This Row],[my new versions]]," ",-1))</f>
        <v>12673.550496858699</v>
      </c>
      <c r="G3567" t="str">
        <f>_xlfn.TEXTBEFORE(SUBSTITUTE(Table2[[#This Row],[my new versions]],"'","")," ")</f>
        <v>RXN-PYDXNOR_c_FWD-rt3182</v>
      </c>
      <c r="H3567">
        <f>_xlfn.XLOOKUP(Table2[[#This Row],[name]],Table1[name],Table1[1/h],0)</f>
        <v>0</v>
      </c>
      <c r="I3567" t="b">
        <f>OR(Table2[[#This Row],[match]]=0,ROUNDUP(_xlfn.NUMBERVALUE(Table2[[#This Row],[match]]),4)=ROUNDUP(_xlfn.NUMBERVALUE(Table2[[#This Row],[1/h]]),4))</f>
        <v>1</v>
      </c>
    </row>
    <row r="3568" spans="5:9">
      <c r="E3568" t="s">
        <v>3975</v>
      </c>
      <c r="F3568">
        <f>_xlfn.NUMBERVALUE(_xlfn.TEXTAFTER(Table2[[#This Row],[my new versions]]," ",-1))</f>
        <v>12673.550496858699</v>
      </c>
      <c r="G3568" t="str">
        <f>_xlfn.TEXTBEFORE(SUBSTITUTE(Table2[[#This Row],[my new versions]],"'","")," ")</f>
        <v>RXN-PYDXNOR_c_REV-rt3182</v>
      </c>
      <c r="H3568">
        <f>_xlfn.XLOOKUP(Table2[[#This Row],[name]],Table1[name],Table1[1/h],0)</f>
        <v>0</v>
      </c>
      <c r="I3568" t="b">
        <f>OR(Table2[[#This Row],[match]]=0,ROUNDUP(_xlfn.NUMBERVALUE(Table2[[#This Row],[match]]),4)=ROUNDUP(_xlfn.NUMBERVALUE(Table2[[#This Row],[1/h]]),4))</f>
        <v>1</v>
      </c>
    </row>
    <row r="3569" spans="5:9">
      <c r="E3569" t="s">
        <v>3976</v>
      </c>
      <c r="F3569">
        <f>_xlfn.NUMBERVALUE(_xlfn.TEXTAFTER(Table2[[#This Row],[my new versions]]," ",-1))</f>
        <v>12673.550496858699</v>
      </c>
      <c r="G3569" t="str">
        <f>_xlfn.TEXTBEFORE(SUBSTITUTE(Table2[[#This Row],[my new versions]],"'","")," ")</f>
        <v>RXN-PYDXNOR_c_FWD-rt6001</v>
      </c>
      <c r="H3569">
        <f>_xlfn.XLOOKUP(Table2[[#This Row],[name]],Table1[name],Table1[1/h],0)</f>
        <v>0</v>
      </c>
      <c r="I3569" t="b">
        <f>OR(Table2[[#This Row],[match]]=0,ROUNDUP(_xlfn.NUMBERVALUE(Table2[[#This Row],[match]]),4)=ROUNDUP(_xlfn.NUMBERVALUE(Table2[[#This Row],[1/h]]),4))</f>
        <v>1</v>
      </c>
    </row>
    <row r="3570" spans="5:9">
      <c r="E3570" t="s">
        <v>3977</v>
      </c>
      <c r="F3570">
        <f>_xlfn.NUMBERVALUE(_xlfn.TEXTAFTER(Table2[[#This Row],[my new versions]]," ",-1))</f>
        <v>12673.550496858699</v>
      </c>
      <c r="G3570" t="str">
        <f>_xlfn.TEXTBEFORE(SUBSTITUTE(Table2[[#This Row],[my new versions]],"'","")," ")</f>
        <v>RXN-PYDXNOR_c_REV-rt6001</v>
      </c>
      <c r="H3570">
        <f>_xlfn.XLOOKUP(Table2[[#This Row],[name]],Table1[name],Table1[1/h],0)</f>
        <v>0</v>
      </c>
      <c r="I3570" t="b">
        <f>OR(Table2[[#This Row],[match]]=0,ROUNDUP(_xlfn.NUMBERVALUE(Table2[[#This Row],[match]]),4)=ROUNDUP(_xlfn.NUMBERVALUE(Table2[[#This Row],[1/h]]),4))</f>
        <v>1</v>
      </c>
    </row>
    <row r="3571" spans="5:9">
      <c r="E3571" t="s">
        <v>3978</v>
      </c>
      <c r="F3571">
        <f>_xlfn.NUMBERVALUE(_xlfn.TEXTAFTER(Table2[[#This Row],[my new versions]]," ",-1))</f>
        <v>12673.550496858699</v>
      </c>
      <c r="G3571" t="str">
        <f>_xlfn.TEXTBEFORE(SUBSTITUTE(Table2[[#This Row],[my new versions]],"'","")," ")</f>
        <v>RXN-PYDXO_c_FWD-rt2312</v>
      </c>
      <c r="H3571">
        <f>_xlfn.XLOOKUP(Table2[[#This Row],[name]],Table1[name],Table1[1/h],0)</f>
        <v>0</v>
      </c>
      <c r="I3571" t="b">
        <f>OR(Table2[[#This Row],[match]]=0,ROUNDUP(_xlfn.NUMBERVALUE(Table2[[#This Row],[match]]),4)=ROUNDUP(_xlfn.NUMBERVALUE(Table2[[#This Row],[1/h]]),4))</f>
        <v>1</v>
      </c>
    </row>
    <row r="3572" spans="5:9">
      <c r="E3572" t="s">
        <v>3979</v>
      </c>
      <c r="F3572">
        <f>_xlfn.NUMBERVALUE(_xlfn.TEXTAFTER(Table2[[#This Row],[my new versions]]," ",-1))</f>
        <v>136808.17983475499</v>
      </c>
      <c r="G3572" t="str">
        <f>_xlfn.TEXTBEFORE(SUBSTITUTE(Table2[[#This Row],[my new versions]],"'","")," ")</f>
        <v>RXN-PYK_c_FWD-rt4634</v>
      </c>
      <c r="H3572">
        <f>_xlfn.XLOOKUP(Table2[[#This Row],[name]],Table1[name],Table1[1/h],0)</f>
        <v>136808.17983475488</v>
      </c>
      <c r="I3572" t="b">
        <f>OR(Table2[[#This Row],[match]]=0,ROUNDUP(_xlfn.NUMBERVALUE(Table2[[#This Row],[match]]),4)=ROUNDUP(_xlfn.NUMBERVALUE(Table2[[#This Row],[1/h]]),4))</f>
        <v>1</v>
      </c>
    </row>
    <row r="3573" spans="5:9">
      <c r="E3573" t="s">
        <v>3980</v>
      </c>
      <c r="F3573">
        <f>_xlfn.NUMBERVALUE(_xlfn.TEXTAFTER(Table2[[#This Row],[my new versions]]," ",-1))</f>
        <v>12673.550496858699</v>
      </c>
      <c r="G3573" t="str">
        <f>_xlfn.TEXTBEFORE(SUBSTITUTE(Table2[[#This Row],[my new versions]],"'","")," ")</f>
        <v>RXN-PYNP2r_c_FWD-UNKNOWN</v>
      </c>
      <c r="H3573">
        <f>_xlfn.XLOOKUP(Table2[[#This Row],[name]],Table1[name],Table1[1/h],0)</f>
        <v>0</v>
      </c>
      <c r="I3573" t="b">
        <f>OR(Table2[[#This Row],[match]]=0,ROUNDUP(_xlfn.NUMBERVALUE(Table2[[#This Row],[match]]),4)=ROUNDUP(_xlfn.NUMBERVALUE(Table2[[#This Row],[1/h]]),4))</f>
        <v>1</v>
      </c>
    </row>
    <row r="3574" spans="5:9">
      <c r="E3574" t="s">
        <v>3981</v>
      </c>
      <c r="F3574">
        <f>_xlfn.NUMBERVALUE(_xlfn.TEXTAFTER(Table2[[#This Row],[my new versions]]," ",-1))</f>
        <v>12673.550496858699</v>
      </c>
      <c r="G3574" t="str">
        <f>_xlfn.TEXTBEFORE(SUBSTITUTE(Table2[[#This Row],[my new versions]],"'","")," ")</f>
        <v>RXN-PYNP2r_c_REV-UNKNOWN</v>
      </c>
      <c r="H3574">
        <f>_xlfn.XLOOKUP(Table2[[#This Row],[name]],Table1[name],Table1[1/h],0)</f>
        <v>0</v>
      </c>
      <c r="I3574" t="b">
        <f>OR(Table2[[#This Row],[match]]=0,ROUNDUP(_xlfn.NUMBERVALUE(Table2[[#This Row],[match]]),4)=ROUNDUP(_xlfn.NUMBERVALUE(Table2[[#This Row],[1/h]]),4))</f>
        <v>1</v>
      </c>
    </row>
    <row r="3575" spans="5:9">
      <c r="E3575" t="s">
        <v>3982</v>
      </c>
      <c r="F3575">
        <f>_xlfn.NUMBERVALUE(_xlfn.TEXTAFTER(Table2[[#This Row],[my new versions]]," ",-1))</f>
        <v>12673.550496858699</v>
      </c>
      <c r="G3575" t="str">
        <f>_xlfn.TEXTBEFORE(SUBSTITUTE(Table2[[#This Row],[my new versions]],"'","")," ")</f>
        <v>RXN-PYRDC_c_FWD-rt7423</v>
      </c>
      <c r="H3575">
        <f>_xlfn.XLOOKUP(Table2[[#This Row],[name]],Table1[name],Table1[1/h],0)</f>
        <v>0</v>
      </c>
      <c r="I3575" t="b">
        <f>OR(Table2[[#This Row],[match]]=0,ROUNDUP(_xlfn.NUMBERVALUE(Table2[[#This Row],[match]]),4)=ROUNDUP(_xlfn.NUMBERVALUE(Table2[[#This Row],[1/h]]),4))</f>
        <v>1</v>
      </c>
    </row>
    <row r="3576" spans="5:9">
      <c r="E3576" t="s">
        <v>3983</v>
      </c>
      <c r="F3576">
        <f>_xlfn.NUMBERVALUE(_xlfn.TEXTAFTER(Table2[[#This Row],[my new versions]]," ",-1))</f>
        <v>12673.550496858699</v>
      </c>
      <c r="G3576" t="str">
        <f>_xlfn.TEXTBEFORE(SUBSTITUTE(Table2[[#This Row],[my new versions]],"'","")," ")</f>
        <v>RXN-PYRDC2_c_FWD-rt7423</v>
      </c>
      <c r="H3576">
        <f>_xlfn.XLOOKUP(Table2[[#This Row],[name]],Table1[name],Table1[1/h],0)</f>
        <v>0</v>
      </c>
      <c r="I3576" t="b">
        <f>OR(Table2[[#This Row],[match]]=0,ROUNDUP(_xlfn.NUMBERVALUE(Table2[[#This Row],[match]]),4)=ROUNDUP(_xlfn.NUMBERVALUE(Table2[[#This Row],[1/h]]),4))</f>
        <v>1</v>
      </c>
    </row>
    <row r="3577" spans="5:9">
      <c r="E3577" t="s">
        <v>3984</v>
      </c>
      <c r="F3577">
        <f>_xlfn.NUMBERVALUE(_xlfn.TEXTAFTER(Table2[[#This Row],[my new versions]]," ",-1))</f>
        <v>12673.550496858699</v>
      </c>
      <c r="G3577" t="str">
        <f>_xlfn.TEXTBEFORE(SUBSTITUTE(Table2[[#This Row],[my new versions]],"'","")," ")</f>
        <v>RXN-PYRtps_e_FWD-rt1816_e</v>
      </c>
      <c r="H3577">
        <f>_xlfn.XLOOKUP(Table2[[#This Row],[name]],Table1[name],Table1[1/h],0)</f>
        <v>0</v>
      </c>
      <c r="I3577" t="b">
        <f>OR(Table2[[#This Row],[match]]=0,ROUNDUP(_xlfn.NUMBERVALUE(Table2[[#This Row],[match]]),4)=ROUNDUP(_xlfn.NUMBERVALUE(Table2[[#This Row],[1/h]]),4))</f>
        <v>1</v>
      </c>
    </row>
    <row r="3578" spans="5:9">
      <c r="E3578" t="s">
        <v>3985</v>
      </c>
      <c r="F3578">
        <f>_xlfn.NUMBERVALUE(_xlfn.TEXTAFTER(Table2[[#This Row],[my new versions]]," ",-1))</f>
        <v>12673.550496858699</v>
      </c>
      <c r="G3578" t="str">
        <f>_xlfn.TEXTBEFORE(SUBSTITUTE(Table2[[#This Row],[my new versions]],"'","")," ")</f>
        <v>RXN-PYRtps_e_REV-rt1816_e</v>
      </c>
      <c r="H3578">
        <f>_xlfn.XLOOKUP(Table2[[#This Row],[name]],Table1[name],Table1[1/h],0)</f>
        <v>0</v>
      </c>
      <c r="I3578" t="b">
        <f>OR(Table2[[#This Row],[match]]=0,ROUNDUP(_xlfn.NUMBERVALUE(Table2[[#This Row],[match]]),4)=ROUNDUP(_xlfn.NUMBERVALUE(Table2[[#This Row],[1/h]]),4))</f>
        <v>1</v>
      </c>
    </row>
    <row r="3579" spans="5:9">
      <c r="E3579" t="s">
        <v>3986</v>
      </c>
      <c r="F3579">
        <f>_xlfn.NUMBERVALUE(_xlfn.TEXTAFTER(Table2[[#This Row],[my new versions]]," ",-1))</f>
        <v>3254477.8463929198</v>
      </c>
      <c r="G3579" t="str">
        <f>_xlfn.TEXTBEFORE(SUBSTITUTE(Table2[[#This Row],[my new versions]],"'","")," ")</f>
        <v>RXN-PYRtps_m_FWD-MPC13</v>
      </c>
      <c r="H3579">
        <f>_xlfn.XLOOKUP(Table2[[#This Row],[name]],Table1[name],Table1[1/h],0)</f>
        <v>3254477.8463929263</v>
      </c>
      <c r="I3579" t="b">
        <f>OR(Table2[[#This Row],[match]]=0,ROUNDUP(_xlfn.NUMBERVALUE(Table2[[#This Row],[match]]),4)=ROUNDUP(_xlfn.NUMBERVALUE(Table2[[#This Row],[1/h]]),4))</f>
        <v>1</v>
      </c>
    </row>
    <row r="3580" spans="5:9">
      <c r="E3580" t="s">
        <v>3987</v>
      </c>
      <c r="F3580">
        <f>_xlfn.NUMBERVALUE(_xlfn.TEXTAFTER(Table2[[#This Row],[my new versions]]," ",-1))</f>
        <v>12673.550496858699</v>
      </c>
      <c r="G3580" t="str">
        <f>_xlfn.TEXTBEFORE(SUBSTITUTE(Table2[[#This Row],[my new versions]],"'","")," ")</f>
        <v>RXN-Q9H2t_c_e_FWD-UNKNOWN</v>
      </c>
      <c r="H3580">
        <f>_xlfn.XLOOKUP(Table2[[#This Row],[name]],Table1[name],Table1[1/h],0)</f>
        <v>0</v>
      </c>
      <c r="I3580" t="b">
        <f>OR(Table2[[#This Row],[match]]=0,ROUNDUP(_xlfn.NUMBERVALUE(Table2[[#This Row],[match]]),4)=ROUNDUP(_xlfn.NUMBERVALUE(Table2[[#This Row],[1/h]]),4))</f>
        <v>1</v>
      </c>
    </row>
    <row r="3581" spans="5:9">
      <c r="E3581" t="s">
        <v>3988</v>
      </c>
      <c r="F3581">
        <f>_xlfn.NUMBERVALUE(_xlfn.TEXTAFTER(Table2[[#This Row],[my new versions]]," ",-1))</f>
        <v>12673.550496858699</v>
      </c>
      <c r="G3581" t="str">
        <f>_xlfn.TEXTBEFORE(SUBSTITUTE(Table2[[#This Row],[my new versions]],"'","")," ")</f>
        <v>RXN-Q9H2t_c_m_FWD-UNKNOWN</v>
      </c>
      <c r="H3581">
        <f>_xlfn.XLOOKUP(Table2[[#This Row],[name]],Table1[name],Table1[1/h],0)</f>
        <v>0</v>
      </c>
      <c r="I3581" t="b">
        <f>OR(Table2[[#This Row],[match]]=0,ROUNDUP(_xlfn.NUMBERVALUE(Table2[[#This Row],[match]]),4)=ROUNDUP(_xlfn.NUMBERVALUE(Table2[[#This Row],[1/h]]),4))</f>
        <v>1</v>
      </c>
    </row>
    <row r="3582" spans="5:9">
      <c r="E3582" t="s">
        <v>3989</v>
      </c>
      <c r="F3582">
        <f>_xlfn.NUMBERVALUE(_xlfn.TEXTAFTER(Table2[[#This Row],[my new versions]]," ",-1))</f>
        <v>12673.550496858699</v>
      </c>
      <c r="G3582" t="str">
        <f>_xlfn.TEXTBEFORE(SUBSTITUTE(Table2[[#This Row],[my new versions]],"'","")," ")</f>
        <v>RXN-Q9MO_m_FWD-rt7829</v>
      </c>
      <c r="H3582">
        <f>_xlfn.XLOOKUP(Table2[[#This Row],[name]],Table1[name],Table1[1/h],0)</f>
        <v>0</v>
      </c>
      <c r="I3582" t="b">
        <f>OR(Table2[[#This Row],[match]]=0,ROUNDUP(_xlfn.NUMBERVALUE(Table2[[#This Row],[match]]),4)=ROUNDUP(_xlfn.NUMBERVALUE(Table2[[#This Row],[1/h]]),4))</f>
        <v>1</v>
      </c>
    </row>
    <row r="3583" spans="5:9">
      <c r="E3583" t="s">
        <v>3990</v>
      </c>
      <c r="F3583">
        <f>_xlfn.NUMBERVALUE(_xlfn.TEXTAFTER(Table2[[#This Row],[my new versions]]," ",-1))</f>
        <v>12673.550496858699</v>
      </c>
      <c r="G3583" t="str">
        <f>_xlfn.TEXTBEFORE(SUBSTITUTE(Table2[[#This Row],[my new versions]],"'","")," ")</f>
        <v>RXN-Q9MT1_m_FWD-COQCPLX</v>
      </c>
      <c r="H3583">
        <f>_xlfn.XLOOKUP(Table2[[#This Row],[name]],Table1[name],Table1[1/h],0)</f>
        <v>0</v>
      </c>
      <c r="I3583" t="b">
        <f>OR(Table2[[#This Row],[match]]=0,ROUNDUP(_xlfn.NUMBERVALUE(Table2[[#This Row],[match]]),4)=ROUNDUP(_xlfn.NUMBERVALUE(Table2[[#This Row],[1/h]]),4))</f>
        <v>1</v>
      </c>
    </row>
    <row r="3584" spans="5:9">
      <c r="E3584" t="s">
        <v>3991</v>
      </c>
      <c r="F3584">
        <f>_xlfn.NUMBERVALUE(_xlfn.TEXTAFTER(Table2[[#This Row],[my new versions]]," ",-1))</f>
        <v>12673.550496858699</v>
      </c>
      <c r="G3584" t="str">
        <f>_xlfn.TEXTBEFORE(SUBSTITUTE(Table2[[#This Row],[my new versions]],"'","")," ")</f>
        <v>RXN-Q9MT2_m_FWD-rt3097</v>
      </c>
      <c r="H3584">
        <f>_xlfn.XLOOKUP(Table2[[#This Row],[name]],Table1[name],Table1[1/h],0)</f>
        <v>0</v>
      </c>
      <c r="I3584" t="b">
        <f>OR(Table2[[#This Row],[match]]=0,ROUNDUP(_xlfn.NUMBERVALUE(Table2[[#This Row],[match]]),4)=ROUNDUP(_xlfn.NUMBERVALUE(Table2[[#This Row],[1/h]]),4))</f>
        <v>1</v>
      </c>
    </row>
    <row r="3585" spans="5:9">
      <c r="E3585" t="s">
        <v>3992</v>
      </c>
      <c r="F3585">
        <f>_xlfn.NUMBERVALUE(_xlfn.TEXTAFTER(Table2[[#This Row],[my new versions]]," ",-1))</f>
        <v>12673.550496858699</v>
      </c>
      <c r="G3585" t="str">
        <f>_xlfn.TEXTBEFORE(SUBSTITUTE(Table2[[#This Row],[my new versions]],"'","")," ")</f>
        <v>RXN-Q9OR_m_FWD-rt7669</v>
      </c>
      <c r="H3585">
        <f>_xlfn.XLOOKUP(Table2[[#This Row],[name]],Table1[name],Table1[1/h],0)</f>
        <v>0</v>
      </c>
      <c r="I3585" t="b">
        <f>OR(Table2[[#This Row],[match]]=0,ROUNDUP(_xlfn.NUMBERVALUE(Table2[[#This Row],[match]]),4)=ROUNDUP(_xlfn.NUMBERVALUE(Table2[[#This Row],[1/h]]),4))</f>
        <v>1</v>
      </c>
    </row>
    <row r="3586" spans="5:9">
      <c r="E3586" t="s">
        <v>3993</v>
      </c>
      <c r="F3586">
        <f>_xlfn.NUMBERVALUE(_xlfn.TEXTAFTER(Table2[[#This Row],[my new versions]]," ",-1))</f>
        <v>12673.550496858699</v>
      </c>
      <c r="G3586" t="str">
        <f>_xlfn.TEXTBEFORE(SUBSTITUTE(Table2[[#This Row],[my new versions]],"'","")," ")</f>
        <v>RXN-QUILSYN_c_FWD-SPONT</v>
      </c>
      <c r="H3586">
        <f>_xlfn.XLOOKUP(Table2[[#This Row],[name]],Table1[name],Table1[1/h],0)</f>
        <v>0</v>
      </c>
      <c r="I3586" t="b">
        <f>OR(Table2[[#This Row],[match]]=0,ROUNDUP(_xlfn.NUMBERVALUE(Table2[[#This Row],[match]]),4)=ROUNDUP(_xlfn.NUMBERVALUE(Table2[[#This Row],[1/h]]),4))</f>
        <v>1</v>
      </c>
    </row>
    <row r="3587" spans="5:9">
      <c r="E3587" t="s">
        <v>3994</v>
      </c>
      <c r="F3587">
        <f>_xlfn.NUMBERVALUE(_xlfn.TEXTAFTER(Table2[[#This Row],[my new versions]]," ",-1))</f>
        <v>12673.550496858699</v>
      </c>
      <c r="G3587" t="str">
        <f>_xlfn.TEXTBEFORE(SUBSTITUTE(Table2[[#This Row],[my new versions]],"'","")," ")</f>
        <v>RXN-QUINDH_c_FWD-rt5341</v>
      </c>
      <c r="H3587">
        <f>_xlfn.XLOOKUP(Table2[[#This Row],[name]],Table1[name],Table1[1/h],0)</f>
        <v>0</v>
      </c>
      <c r="I3587" t="b">
        <f>OR(Table2[[#This Row],[match]]=0,ROUNDUP(_xlfn.NUMBERVALUE(Table2[[#This Row],[match]]),4)=ROUNDUP(_xlfn.NUMBERVALUE(Table2[[#This Row],[1/h]]),4))</f>
        <v>1</v>
      </c>
    </row>
    <row r="3588" spans="5:9">
      <c r="E3588" t="s">
        <v>3995</v>
      </c>
      <c r="F3588">
        <f>_xlfn.NUMBERVALUE(_xlfn.TEXTAFTER(Table2[[#This Row],[my new versions]]," ",-1))</f>
        <v>12673.550496858699</v>
      </c>
      <c r="G3588" t="str">
        <f>_xlfn.TEXTBEFORE(SUBSTITUTE(Table2[[#This Row],[my new versions]],"'","")," ")</f>
        <v>RXN-QUINDH_c_REV-rt5341</v>
      </c>
      <c r="H3588">
        <f>_xlfn.XLOOKUP(Table2[[#This Row],[name]],Table1[name],Table1[1/h],0)</f>
        <v>0</v>
      </c>
      <c r="I3588" t="b">
        <f>OR(Table2[[#This Row],[match]]=0,ROUNDUP(_xlfn.NUMBERVALUE(Table2[[#This Row],[match]]),4)=ROUNDUP(_xlfn.NUMBERVALUE(Table2[[#This Row],[1/h]]),4))</f>
        <v>1</v>
      </c>
    </row>
    <row r="3589" spans="5:9">
      <c r="E3589" t="s">
        <v>3996</v>
      </c>
      <c r="F3589">
        <f>_xlfn.NUMBERVALUE(_xlfn.TEXTAFTER(Table2[[#This Row],[my new versions]]," ",-1))</f>
        <v>12673.550496858699</v>
      </c>
      <c r="G3589" t="str">
        <f>_xlfn.TEXTBEFORE(SUBSTITUTE(Table2[[#This Row],[my new versions]],"'","")," ")</f>
        <v>RXN-QUINt_c_e_FWD-rt3125</v>
      </c>
      <c r="H3589">
        <f>_xlfn.XLOOKUP(Table2[[#This Row],[name]],Table1[name],Table1[1/h],0)</f>
        <v>0</v>
      </c>
      <c r="I3589" t="b">
        <f>OR(Table2[[#This Row],[match]]=0,ROUNDUP(_xlfn.NUMBERVALUE(Table2[[#This Row],[match]]),4)=ROUNDUP(_xlfn.NUMBERVALUE(Table2[[#This Row],[1/h]]),4))</f>
        <v>1</v>
      </c>
    </row>
    <row r="3590" spans="5:9">
      <c r="E3590" t="s">
        <v>3997</v>
      </c>
      <c r="F3590">
        <f>_xlfn.NUMBERVALUE(_xlfn.TEXTAFTER(Table2[[#This Row],[my new versions]]," ",-1))</f>
        <v>12673.550496858699</v>
      </c>
      <c r="G3590" t="str">
        <f>_xlfn.TEXTBEFORE(SUBSTITUTE(Table2[[#This Row],[my new versions]],"'","")," ")</f>
        <v>RXN-QUINt_c_e_REV-rt3125</v>
      </c>
      <c r="H3590">
        <f>_xlfn.XLOOKUP(Table2[[#This Row],[name]],Table1[name],Table1[1/h],0)</f>
        <v>0</v>
      </c>
      <c r="I3590" t="b">
        <f>OR(Table2[[#This Row],[match]]=0,ROUNDUP(_xlfn.NUMBERVALUE(Table2[[#This Row],[match]]),4)=ROUNDUP(_xlfn.NUMBERVALUE(Table2[[#This Row],[1/h]]),4))</f>
        <v>1</v>
      </c>
    </row>
    <row r="3591" spans="5:9">
      <c r="E3591" t="s">
        <v>3998</v>
      </c>
      <c r="F3591">
        <f>_xlfn.NUMBERVALUE(_xlfn.TEXTAFTER(Table2[[#This Row],[my new versions]]," ",-1))</f>
        <v>12673.550496858699</v>
      </c>
      <c r="G3591" t="str">
        <f>_xlfn.TEXTBEFORE(SUBSTITUTE(Table2[[#This Row],[my new versions]],"'","")," ")</f>
        <v>RXN-QUINt_c_e_FWD-rt5359</v>
      </c>
      <c r="H3591">
        <f>_xlfn.XLOOKUP(Table2[[#This Row],[name]],Table1[name],Table1[1/h],0)</f>
        <v>0</v>
      </c>
      <c r="I3591" t="b">
        <f>OR(Table2[[#This Row],[match]]=0,ROUNDUP(_xlfn.NUMBERVALUE(Table2[[#This Row],[match]]),4)=ROUNDUP(_xlfn.NUMBERVALUE(Table2[[#This Row],[1/h]]),4))</f>
        <v>1</v>
      </c>
    </row>
    <row r="3592" spans="5:9">
      <c r="E3592" t="s">
        <v>3999</v>
      </c>
      <c r="F3592">
        <f>_xlfn.NUMBERVALUE(_xlfn.TEXTAFTER(Table2[[#This Row],[my new versions]]," ",-1))</f>
        <v>12673.550496858699</v>
      </c>
      <c r="G3592" t="str">
        <f>_xlfn.TEXTBEFORE(SUBSTITUTE(Table2[[#This Row],[my new versions]],"'","")," ")</f>
        <v>RXN-QUINt_c_e_REV-rt5359</v>
      </c>
      <c r="H3592">
        <f>_xlfn.XLOOKUP(Table2[[#This Row],[name]],Table1[name],Table1[1/h],0)</f>
        <v>0</v>
      </c>
      <c r="I3592" t="b">
        <f>OR(Table2[[#This Row],[match]]=0,ROUNDUP(_xlfn.NUMBERVALUE(Table2[[#This Row],[match]]),4)=ROUNDUP(_xlfn.NUMBERVALUE(Table2[[#This Row],[1/h]]),4))</f>
        <v>1</v>
      </c>
    </row>
    <row r="3593" spans="5:9">
      <c r="E3593" t="s">
        <v>4000</v>
      </c>
      <c r="F3593">
        <f>_xlfn.NUMBERVALUE(_xlfn.TEXTAFTER(Table2[[#This Row],[my new versions]]," ",-1))</f>
        <v>12673.550496858699</v>
      </c>
      <c r="G3593" t="str">
        <f>_xlfn.TEXTBEFORE(SUBSTITUTE(Table2[[#This Row],[my new versions]],"'","")," ")</f>
        <v>RXN-QUINt_c_e_FWD-rt5363</v>
      </c>
      <c r="H3593">
        <f>_xlfn.XLOOKUP(Table2[[#This Row],[name]],Table1[name],Table1[1/h],0)</f>
        <v>0</v>
      </c>
      <c r="I3593" t="b">
        <f>OR(Table2[[#This Row],[match]]=0,ROUNDUP(_xlfn.NUMBERVALUE(Table2[[#This Row],[match]]),4)=ROUNDUP(_xlfn.NUMBERVALUE(Table2[[#This Row],[1/h]]),4))</f>
        <v>1</v>
      </c>
    </row>
    <row r="3594" spans="5:9">
      <c r="E3594" t="s">
        <v>4001</v>
      </c>
      <c r="F3594">
        <f>_xlfn.NUMBERVALUE(_xlfn.TEXTAFTER(Table2[[#This Row],[my new versions]]," ",-1))</f>
        <v>12673.550496858699</v>
      </c>
      <c r="G3594" t="str">
        <f>_xlfn.TEXTBEFORE(SUBSTITUTE(Table2[[#This Row],[my new versions]],"'","")," ")</f>
        <v>RXN-QUINt_c_e_REV-rt5363</v>
      </c>
      <c r="H3594">
        <f>_xlfn.XLOOKUP(Table2[[#This Row],[name]],Table1[name],Table1[1/h],0)</f>
        <v>0</v>
      </c>
      <c r="I3594" t="b">
        <f>OR(Table2[[#This Row],[match]]=0,ROUNDUP(_xlfn.NUMBERVALUE(Table2[[#This Row],[match]]),4)=ROUNDUP(_xlfn.NUMBERVALUE(Table2[[#This Row],[1/h]]),4))</f>
        <v>1</v>
      </c>
    </row>
    <row r="3595" spans="5:9">
      <c r="E3595" t="s">
        <v>4002</v>
      </c>
      <c r="F3595">
        <f>_xlfn.NUMBERVALUE(_xlfn.TEXTAFTER(Table2[[#This Row],[my new versions]]," ",-1))</f>
        <v>12673.550496858699</v>
      </c>
      <c r="G3595" t="str">
        <f>_xlfn.TEXTBEFORE(SUBSTITUTE(Table2[[#This Row],[my new versions]],"'","")," ")</f>
        <v>RXN-QULNt_c_m_FWD-SPONT</v>
      </c>
      <c r="H3595">
        <f>_xlfn.XLOOKUP(Table2[[#This Row],[name]],Table1[name],Table1[1/h],0)</f>
        <v>0</v>
      </c>
      <c r="I3595" t="b">
        <f>OR(Table2[[#This Row],[match]]=0,ROUNDUP(_xlfn.NUMBERVALUE(Table2[[#This Row],[match]]),4)=ROUNDUP(_xlfn.NUMBERVALUE(Table2[[#This Row],[1/h]]),4))</f>
        <v>1</v>
      </c>
    </row>
    <row r="3596" spans="5:9">
      <c r="E3596" t="s">
        <v>4003</v>
      </c>
      <c r="F3596">
        <f>_xlfn.NUMBERVALUE(_xlfn.TEXTAFTER(Table2[[#This Row],[my new versions]]," ",-1))</f>
        <v>12673.550496858699</v>
      </c>
      <c r="G3596" t="str">
        <f>_xlfn.TEXTBEFORE(SUBSTITUTE(Table2[[#This Row],[my new versions]],"'","")," ")</f>
        <v>RXN-QULNt_c_m_REV-SPONT</v>
      </c>
      <c r="H3596">
        <f>_xlfn.XLOOKUP(Table2[[#This Row],[name]],Table1[name],Table1[1/h],0)</f>
        <v>0</v>
      </c>
      <c r="I3596" t="b">
        <f>OR(Table2[[#This Row],[match]]=0,ROUNDUP(_xlfn.NUMBERVALUE(Table2[[#This Row],[match]]),4)=ROUNDUP(_xlfn.NUMBERVALUE(Table2[[#This Row],[1/h]]),4))</f>
        <v>1</v>
      </c>
    </row>
    <row r="3597" spans="5:9">
      <c r="E3597" t="s">
        <v>4004</v>
      </c>
      <c r="F3597">
        <f>_xlfn.NUMBERVALUE(_xlfn.TEXTAFTER(Table2[[#This Row],[my new versions]]," ",-1))</f>
        <v>12673.550496858699</v>
      </c>
      <c r="G3597" t="str">
        <f>_xlfn.TEXTBEFORE(SUBSTITUTE(Table2[[#This Row],[my new versions]],"'","")," ")</f>
        <v>RXN-RADHx_m_FWD-rt5058</v>
      </c>
      <c r="H3597">
        <f>_xlfn.XLOOKUP(Table2[[#This Row],[name]],Table1[name],Table1[1/h],0)</f>
        <v>0</v>
      </c>
      <c r="I3597" t="b">
        <f>OR(Table2[[#This Row],[match]]=0,ROUNDUP(_xlfn.NUMBERVALUE(Table2[[#This Row],[match]]),4)=ROUNDUP(_xlfn.NUMBERVALUE(Table2[[#This Row],[1/h]]),4))</f>
        <v>1</v>
      </c>
    </row>
    <row r="3598" spans="5:9">
      <c r="E3598" t="s">
        <v>4005</v>
      </c>
      <c r="F3598">
        <f>_xlfn.NUMBERVALUE(_xlfn.TEXTAFTER(Table2[[#This Row],[my new versions]]," ",-1))</f>
        <v>12673.550496858699</v>
      </c>
      <c r="G3598" t="str">
        <f>_xlfn.TEXTBEFORE(SUBSTITUTE(Table2[[#This Row],[my new versions]],"'","")," ")</f>
        <v>RXN-RAFH_e_FWD-rt3242_e</v>
      </c>
      <c r="H3598">
        <f>_xlfn.XLOOKUP(Table2[[#This Row],[name]],Table1[name],Table1[1/h],0)</f>
        <v>0</v>
      </c>
      <c r="I3598" t="b">
        <f>OR(Table2[[#This Row],[match]]=0,ROUNDUP(_xlfn.NUMBERVALUE(Table2[[#This Row],[match]]),4)=ROUNDUP(_xlfn.NUMBERVALUE(Table2[[#This Row],[1/h]]),4))</f>
        <v>1</v>
      </c>
    </row>
    <row r="3599" spans="5:9">
      <c r="E3599" t="s">
        <v>4006</v>
      </c>
      <c r="F3599">
        <f>_xlfn.NUMBERVALUE(_xlfn.TEXTAFTER(Table2[[#This Row],[my new versions]]," ",-1))</f>
        <v>19.7870988615147</v>
      </c>
      <c r="G3599" t="str">
        <f>_xlfn.TEXTBEFORE(SUBSTITUTE(Table2[[#This Row],[my new versions]],"'","")," ")</f>
        <v>RXN-RBFK_c_FWD-rt0930_c</v>
      </c>
      <c r="H3599">
        <f>_xlfn.XLOOKUP(Table2[[#This Row],[name]],Table1[name],Table1[1/h],0)</f>
        <v>19.787098861514735</v>
      </c>
      <c r="I3599" t="b">
        <f>OR(Table2[[#This Row],[match]]=0,ROUNDUP(_xlfn.NUMBERVALUE(Table2[[#This Row],[match]]),4)=ROUNDUP(_xlfn.NUMBERVALUE(Table2[[#This Row],[1/h]]),4))</f>
        <v>1</v>
      </c>
    </row>
    <row r="3600" spans="5:9">
      <c r="E3600" t="s">
        <v>4007</v>
      </c>
      <c r="F3600">
        <f>_xlfn.NUMBERVALUE(_xlfn.TEXTAFTER(Table2[[#This Row],[my new versions]]," ",-1))</f>
        <v>1.59481963915734E-2</v>
      </c>
      <c r="G3600" t="str">
        <f>_xlfn.TEXTBEFORE(SUBSTITUTE(Table2[[#This Row],[my new versions]],"'","")," ")</f>
        <v>RXN-RBFK_m_FWD-rt0930_m</v>
      </c>
      <c r="H3600">
        <f>_xlfn.XLOOKUP(Table2[[#This Row],[name]],Table1[name],Table1[1/h],0)</f>
        <v>1.594819639157339E-2</v>
      </c>
      <c r="I3600" t="b">
        <f>OR(Table2[[#This Row],[match]]=0,ROUNDUP(_xlfn.NUMBERVALUE(Table2[[#This Row],[match]]),4)=ROUNDUP(_xlfn.NUMBERVALUE(Table2[[#This Row],[1/h]]),4))</f>
        <v>1</v>
      </c>
    </row>
    <row r="3601" spans="5:9">
      <c r="E3601" t="s">
        <v>4008</v>
      </c>
      <c r="F3601">
        <f>_xlfn.NUMBERVALUE(_xlfn.TEXTAFTER(Table2[[#This Row],[my new versions]]," ",-1))</f>
        <v>64.076000431707399</v>
      </c>
      <c r="G3601" t="str">
        <f>_xlfn.TEXTBEFORE(SUBSTITUTE(Table2[[#This Row],[my new versions]],"'","")," ")</f>
        <v>RXN-RBFSa_c_FWD-rt0910</v>
      </c>
      <c r="H3601">
        <f>_xlfn.XLOOKUP(Table2[[#This Row],[name]],Table1[name],Table1[1/h],0)</f>
        <v>64.076000431707357</v>
      </c>
      <c r="I3601" t="b">
        <f>OR(Table2[[#This Row],[match]]=0,ROUNDUP(_xlfn.NUMBERVALUE(Table2[[#This Row],[match]]),4)=ROUNDUP(_xlfn.NUMBERVALUE(Table2[[#This Row],[1/h]]),4))</f>
        <v>1</v>
      </c>
    </row>
    <row r="3602" spans="5:9">
      <c r="E3602" t="s">
        <v>4009</v>
      </c>
      <c r="F3602">
        <f>_xlfn.NUMBERVALUE(_xlfn.TEXTAFTER(Table2[[#This Row],[my new versions]]," ",-1))</f>
        <v>23.900288909219999</v>
      </c>
      <c r="G3602" t="str">
        <f>_xlfn.TEXTBEFORE(SUBSTITUTE(Table2[[#This Row],[my new versions]],"'","")," ")</f>
        <v>RXN-RBFSb_c_FWD-rt4127</v>
      </c>
      <c r="H3602">
        <f>_xlfn.XLOOKUP(Table2[[#This Row],[name]],Table1[name],Table1[1/h],0)</f>
        <v>23.900288909220038</v>
      </c>
      <c r="I3602" t="b">
        <f>OR(Table2[[#This Row],[match]]=0,ROUNDUP(_xlfn.NUMBERVALUE(Table2[[#This Row],[match]]),4)=ROUNDUP(_xlfn.NUMBERVALUE(Table2[[#This Row],[1/h]]),4))</f>
        <v>1</v>
      </c>
    </row>
    <row r="3603" spans="5:9">
      <c r="E3603" t="s">
        <v>4010</v>
      </c>
      <c r="F3603">
        <f>_xlfn.NUMBERVALUE(_xlfn.TEXTAFTER(Table2[[#This Row],[my new versions]]," ",-1))</f>
        <v>12673.550496858699</v>
      </c>
      <c r="G3603" t="str">
        <f>_xlfn.TEXTBEFORE(SUBSTITUTE(Table2[[#This Row],[my new versions]],"'","")," ")</f>
        <v>RXN-RBK_c_FWD-rt2501</v>
      </c>
      <c r="H3603">
        <f>_xlfn.XLOOKUP(Table2[[#This Row],[name]],Table1[name],Table1[1/h],0)</f>
        <v>0</v>
      </c>
      <c r="I3603" t="b">
        <f>OR(Table2[[#This Row],[match]]=0,ROUNDUP(_xlfn.NUMBERVALUE(Table2[[#This Row],[match]]),4)=ROUNDUP(_xlfn.NUMBERVALUE(Table2[[#This Row],[1/h]]),4))</f>
        <v>1</v>
      </c>
    </row>
    <row r="3604" spans="5:9">
      <c r="E3604" t="s">
        <v>4011</v>
      </c>
      <c r="F3604">
        <f>_xlfn.NUMBERVALUE(_xlfn.TEXTAFTER(Table2[[#This Row],[my new versions]]," ",-1))</f>
        <v>12673.550496858699</v>
      </c>
      <c r="G3604" t="str">
        <f>_xlfn.TEXTBEFORE(SUBSTITUTE(Table2[[#This Row],[my new versions]],"'","")," ")</f>
        <v>RXN-RBK_D_c_FWD-rt6000</v>
      </c>
      <c r="H3604">
        <f>_xlfn.XLOOKUP(Table2[[#This Row],[name]],Table1[name],Table1[1/h],0)</f>
        <v>0</v>
      </c>
      <c r="I3604" t="b">
        <f>OR(Table2[[#This Row],[match]]=0,ROUNDUP(_xlfn.NUMBERVALUE(Table2[[#This Row],[match]]),4)=ROUNDUP(_xlfn.NUMBERVALUE(Table2[[#This Row],[1/h]]),4))</f>
        <v>1</v>
      </c>
    </row>
    <row r="3605" spans="5:9">
      <c r="E3605" t="s">
        <v>4012</v>
      </c>
      <c r="F3605">
        <f>_xlfn.NUMBERVALUE(_xlfn.TEXTAFTER(Table2[[#This Row],[my new versions]]," ",-1))</f>
        <v>12673.550496858699</v>
      </c>
      <c r="G3605" t="str">
        <f>_xlfn.TEXTBEFORE(SUBSTITUTE(Table2[[#This Row],[my new versions]],"'","")," ")</f>
        <v>RXN-RDH_c_FWD-rt5407</v>
      </c>
      <c r="H3605">
        <f>_xlfn.XLOOKUP(Table2[[#This Row],[name]],Table1[name],Table1[1/h],0)</f>
        <v>0</v>
      </c>
      <c r="I3605" t="b">
        <f>OR(Table2[[#This Row],[match]]=0,ROUNDUP(_xlfn.NUMBERVALUE(Table2[[#This Row],[match]]),4)=ROUNDUP(_xlfn.NUMBERVALUE(Table2[[#This Row],[1/h]]),4))</f>
        <v>1</v>
      </c>
    </row>
    <row r="3606" spans="5:9">
      <c r="E3606" t="s">
        <v>4013</v>
      </c>
      <c r="F3606">
        <f>_xlfn.NUMBERVALUE(_xlfn.TEXTAFTER(Table2[[#This Row],[my new versions]]," ",-1))</f>
        <v>12673.550496858699</v>
      </c>
      <c r="G3606" t="str">
        <f>_xlfn.TEXTBEFORE(SUBSTITUTE(Table2[[#This Row],[my new versions]],"'","")," ")</f>
        <v>RXN-RDH_c_REV-rt5407</v>
      </c>
      <c r="H3606">
        <f>_xlfn.XLOOKUP(Table2[[#This Row],[name]],Table1[name],Table1[1/h],0)</f>
        <v>0</v>
      </c>
      <c r="I3606" t="b">
        <f>OR(Table2[[#This Row],[match]]=0,ROUNDUP(_xlfn.NUMBERVALUE(Table2[[#This Row],[match]]),4)=ROUNDUP(_xlfn.NUMBERVALUE(Table2[[#This Row],[1/h]]),4))</f>
        <v>1</v>
      </c>
    </row>
    <row r="3607" spans="5:9">
      <c r="E3607" t="s">
        <v>4014</v>
      </c>
      <c r="F3607">
        <f>_xlfn.NUMBERVALUE(_xlfn.TEXTAFTER(Table2[[#This Row],[my new versions]]," ",-1))</f>
        <v>12673.550496858699</v>
      </c>
      <c r="G3607" t="str">
        <f>_xlfn.TEXTBEFORE(SUBSTITUTE(Table2[[#This Row],[my new versions]],"'","")," ")</f>
        <v>RXN-RHMND2_c_FWD-rt1893</v>
      </c>
      <c r="H3607">
        <f>_xlfn.XLOOKUP(Table2[[#This Row],[name]],Table1[name],Table1[1/h],0)</f>
        <v>0</v>
      </c>
      <c r="I3607" t="b">
        <f>OR(Table2[[#This Row],[match]]=0,ROUNDUP(_xlfn.NUMBERVALUE(Table2[[#This Row],[match]]),4)=ROUNDUP(_xlfn.NUMBERVALUE(Table2[[#This Row],[1/h]]),4))</f>
        <v>1</v>
      </c>
    </row>
    <row r="3608" spans="5:9">
      <c r="E3608" t="s">
        <v>4015</v>
      </c>
      <c r="F3608">
        <f>_xlfn.NUMBERVALUE(_xlfn.TEXTAFTER(Table2[[#This Row],[my new versions]]," ",-1))</f>
        <v>12673.550496858699</v>
      </c>
      <c r="G3608" t="str">
        <f>_xlfn.TEXTBEFORE(SUBSTITUTE(Table2[[#This Row],[my new versions]],"'","")," ")</f>
        <v>RXN-RHMND2_c_REV-rt1893</v>
      </c>
      <c r="H3608">
        <f>_xlfn.XLOOKUP(Table2[[#This Row],[name]],Table1[name],Table1[1/h],0)</f>
        <v>0</v>
      </c>
      <c r="I3608" t="b">
        <f>OR(Table2[[#This Row],[match]]=0,ROUNDUP(_xlfn.NUMBERVALUE(Table2[[#This Row],[match]]),4)=ROUNDUP(_xlfn.NUMBERVALUE(Table2[[#This Row],[1/h]]),4))</f>
        <v>1</v>
      </c>
    </row>
    <row r="3609" spans="5:9">
      <c r="E3609" t="s">
        <v>4016</v>
      </c>
      <c r="F3609">
        <f>_xlfn.NUMBERVALUE(_xlfn.TEXTAFTER(Table2[[#This Row],[my new versions]]," ",-1))</f>
        <v>12673.550496858699</v>
      </c>
      <c r="G3609" t="str">
        <f>_xlfn.TEXTBEFORE(SUBSTITUTE(Table2[[#This Row],[my new versions]],"'","")," ")</f>
        <v>RXN-RIBFLVt_c_m_FWD-SPONT</v>
      </c>
      <c r="H3609">
        <f>_xlfn.XLOOKUP(Table2[[#This Row],[name]],Table1[name],Table1[1/h],0)</f>
        <v>0</v>
      </c>
      <c r="I3609" t="b">
        <f>OR(Table2[[#This Row],[match]]=0,ROUNDUP(_xlfn.NUMBERVALUE(Table2[[#This Row],[match]]),4)=ROUNDUP(_xlfn.NUMBERVALUE(Table2[[#This Row],[1/h]]),4))</f>
        <v>1</v>
      </c>
    </row>
    <row r="3610" spans="5:9">
      <c r="E3610" t="s">
        <v>4017</v>
      </c>
      <c r="F3610">
        <f>_xlfn.NUMBERVALUE(_xlfn.TEXTAFTER(Table2[[#This Row],[my new versions]]," ",-1))</f>
        <v>12673.550496858699</v>
      </c>
      <c r="G3610" t="str">
        <f>_xlfn.TEXTBEFORE(SUBSTITUTE(Table2[[#This Row],[my new versions]],"'","")," ")</f>
        <v>RXN-RIBt_c_e_FWD-UNKNOWN</v>
      </c>
      <c r="H3610">
        <f>_xlfn.XLOOKUP(Table2[[#This Row],[name]],Table1[name],Table1[1/h],0)</f>
        <v>0</v>
      </c>
      <c r="I3610" t="b">
        <f>OR(Table2[[#This Row],[match]]=0,ROUNDUP(_xlfn.NUMBERVALUE(Table2[[#This Row],[match]]),4)=ROUNDUP(_xlfn.NUMBERVALUE(Table2[[#This Row],[1/h]]),4))</f>
        <v>1</v>
      </c>
    </row>
    <row r="3611" spans="5:9">
      <c r="E3611" t="s">
        <v>4018</v>
      </c>
      <c r="F3611">
        <f>_xlfn.NUMBERVALUE(_xlfn.TEXTAFTER(Table2[[#This Row],[my new versions]]," ",-1))</f>
        <v>12673.550496858699</v>
      </c>
      <c r="G3611" t="str">
        <f>_xlfn.TEXTBEFORE(SUBSTITUTE(Table2[[#This Row],[my new versions]],"'","")," ")</f>
        <v>RXN-RLFC2O_c_FWD-rt4960</v>
      </c>
      <c r="H3611">
        <f>_xlfn.XLOOKUP(Table2[[#This Row],[name]],Table1[name],Table1[1/h],0)</f>
        <v>0</v>
      </c>
      <c r="I3611" t="b">
        <f>OR(Table2[[#This Row],[match]]=0,ROUNDUP(_xlfn.NUMBERVALUE(Table2[[#This Row],[match]]),4)=ROUNDUP(_xlfn.NUMBERVALUE(Table2[[#This Row],[1/h]]),4))</f>
        <v>1</v>
      </c>
    </row>
    <row r="3612" spans="5:9">
      <c r="E3612" t="s">
        <v>4019</v>
      </c>
      <c r="F3612">
        <f>_xlfn.NUMBERVALUE(_xlfn.TEXTAFTER(Table2[[#This Row],[my new versions]]," ",-1))</f>
        <v>12673.550496858699</v>
      </c>
      <c r="G3612" t="str">
        <f>_xlfn.TEXTBEFORE(SUBSTITUTE(Table2[[#This Row],[my new versions]],"'","")," ")</f>
        <v>RXN-RLFC2O_m_FWD-rt8275</v>
      </c>
      <c r="H3612">
        <f>_xlfn.XLOOKUP(Table2[[#This Row],[name]],Table1[name],Table1[1/h],0)</f>
        <v>0</v>
      </c>
      <c r="I3612" t="b">
        <f>OR(Table2[[#This Row],[match]]=0,ROUNDUP(_xlfn.NUMBERVALUE(Table2[[#This Row],[match]]),4)=ROUNDUP(_xlfn.NUMBERVALUE(Table2[[#This Row],[1/h]]),4))</f>
        <v>1</v>
      </c>
    </row>
    <row r="3613" spans="5:9">
      <c r="E3613" t="s">
        <v>4020</v>
      </c>
      <c r="F3613">
        <f>_xlfn.NUMBERVALUE(_xlfn.TEXTAFTER(Table2[[#This Row],[my new versions]]," ",-1))</f>
        <v>67843.028219643806</v>
      </c>
      <c r="G3613" t="str">
        <f>_xlfn.TEXTBEFORE(SUBSTITUTE(Table2[[#This Row],[my new versions]],"'","")," ")</f>
        <v>RXN-RNDR1_c_FWD-RNR124</v>
      </c>
      <c r="H3613">
        <f>_xlfn.XLOOKUP(Table2[[#This Row],[name]],Table1[name],Table1[1/h],0)</f>
        <v>67843.028219643718</v>
      </c>
      <c r="I3613" t="b">
        <f>OR(Table2[[#This Row],[match]]=0,ROUNDUP(_xlfn.NUMBERVALUE(Table2[[#This Row],[match]]),4)=ROUNDUP(_xlfn.NUMBERVALUE(Table2[[#This Row],[1/h]]),4))</f>
        <v>1</v>
      </c>
    </row>
    <row r="3614" spans="5:9">
      <c r="E3614" t="s">
        <v>4021</v>
      </c>
      <c r="F3614">
        <f>_xlfn.NUMBERVALUE(_xlfn.TEXTAFTER(Table2[[#This Row],[my new versions]]," ",-1))</f>
        <v>12673.550496858699</v>
      </c>
      <c r="G3614" t="str">
        <f>_xlfn.TEXTBEFORE(SUBSTITUTE(Table2[[#This Row],[my new versions]],"'","")," ")</f>
        <v>RXN-RNDR1_n_FWD-RNR124</v>
      </c>
      <c r="H3614">
        <f>_xlfn.XLOOKUP(Table2[[#This Row],[name]],Table1[name],Table1[1/h],0)</f>
        <v>0</v>
      </c>
      <c r="I3614" t="b">
        <f>OR(Table2[[#This Row],[match]]=0,ROUNDUP(_xlfn.NUMBERVALUE(Table2[[#This Row],[match]]),4)=ROUNDUP(_xlfn.NUMBERVALUE(Table2[[#This Row],[1/h]]),4))</f>
        <v>1</v>
      </c>
    </row>
    <row r="3615" spans="5:9">
      <c r="E3615" t="s">
        <v>4022</v>
      </c>
      <c r="F3615">
        <f>_xlfn.NUMBERVALUE(_xlfn.TEXTAFTER(Table2[[#This Row],[my new versions]]," ",-1))</f>
        <v>67843.028219643806</v>
      </c>
      <c r="G3615" t="str">
        <f>_xlfn.TEXTBEFORE(SUBSTITUTE(Table2[[#This Row],[my new versions]],"'","")," ")</f>
        <v>RXN-RNDR2_c_FWD-RNR124</v>
      </c>
      <c r="H3615">
        <f>_xlfn.XLOOKUP(Table2[[#This Row],[name]],Table1[name],Table1[1/h],0)</f>
        <v>67843.028219643718</v>
      </c>
      <c r="I3615" t="b">
        <f>OR(Table2[[#This Row],[match]]=0,ROUNDUP(_xlfn.NUMBERVALUE(Table2[[#This Row],[match]]),4)=ROUNDUP(_xlfn.NUMBERVALUE(Table2[[#This Row],[1/h]]),4))</f>
        <v>1</v>
      </c>
    </row>
    <row r="3616" spans="5:9">
      <c r="E3616" t="s">
        <v>4023</v>
      </c>
      <c r="F3616">
        <f>_xlfn.NUMBERVALUE(_xlfn.TEXTAFTER(Table2[[#This Row],[my new versions]]," ",-1))</f>
        <v>12673.550496858699</v>
      </c>
      <c r="G3616" t="str">
        <f>_xlfn.TEXTBEFORE(SUBSTITUTE(Table2[[#This Row],[my new versions]],"'","")," ")</f>
        <v>RXN-RNDR2_n_FWD-RNR124</v>
      </c>
      <c r="H3616">
        <f>_xlfn.XLOOKUP(Table2[[#This Row],[name]],Table1[name],Table1[1/h],0)</f>
        <v>0</v>
      </c>
      <c r="I3616" t="b">
        <f>OR(Table2[[#This Row],[match]]=0,ROUNDUP(_xlfn.NUMBERVALUE(Table2[[#This Row],[match]]),4)=ROUNDUP(_xlfn.NUMBERVALUE(Table2[[#This Row],[1/h]]),4))</f>
        <v>1</v>
      </c>
    </row>
    <row r="3617" spans="5:9">
      <c r="E3617" t="s">
        <v>4024</v>
      </c>
      <c r="F3617">
        <f>_xlfn.NUMBERVALUE(_xlfn.TEXTAFTER(Table2[[#This Row],[my new versions]]," ",-1))</f>
        <v>67843.028219643806</v>
      </c>
      <c r="G3617" t="str">
        <f>_xlfn.TEXTBEFORE(SUBSTITUTE(Table2[[#This Row],[my new versions]],"'","")," ")</f>
        <v>RXN-RNDR3_c_FWD-RNR124</v>
      </c>
      <c r="H3617">
        <f>_xlfn.XLOOKUP(Table2[[#This Row],[name]],Table1[name],Table1[1/h],0)</f>
        <v>67843.028219643718</v>
      </c>
      <c r="I3617" t="b">
        <f>OR(Table2[[#This Row],[match]]=0,ROUNDUP(_xlfn.NUMBERVALUE(Table2[[#This Row],[match]]),4)=ROUNDUP(_xlfn.NUMBERVALUE(Table2[[#This Row],[1/h]]),4))</f>
        <v>1</v>
      </c>
    </row>
    <row r="3618" spans="5:9">
      <c r="E3618" t="s">
        <v>4025</v>
      </c>
      <c r="F3618">
        <f>_xlfn.NUMBERVALUE(_xlfn.TEXTAFTER(Table2[[#This Row],[my new versions]]," ",-1))</f>
        <v>12673.550496858699</v>
      </c>
      <c r="G3618" t="str">
        <f>_xlfn.TEXTBEFORE(SUBSTITUTE(Table2[[#This Row],[my new versions]],"'","")," ")</f>
        <v>RXN-RNDR3_n_FWD-RNR124</v>
      </c>
      <c r="H3618">
        <f>_xlfn.XLOOKUP(Table2[[#This Row],[name]],Table1[name],Table1[1/h],0)</f>
        <v>0</v>
      </c>
      <c r="I3618" t="b">
        <f>OR(Table2[[#This Row],[match]]=0,ROUNDUP(_xlfn.NUMBERVALUE(Table2[[#This Row],[match]]),4)=ROUNDUP(_xlfn.NUMBERVALUE(Table2[[#This Row],[1/h]]),4))</f>
        <v>1</v>
      </c>
    </row>
    <row r="3619" spans="5:9">
      <c r="E3619" t="s">
        <v>4026</v>
      </c>
      <c r="F3619">
        <f>_xlfn.NUMBERVALUE(_xlfn.TEXTAFTER(Table2[[#This Row],[my new versions]]," ",-1))</f>
        <v>12673.550496858699</v>
      </c>
      <c r="G3619" t="str">
        <f>_xlfn.TEXTBEFORE(SUBSTITUTE(Table2[[#This Row],[my new versions]],"'","")," ")</f>
        <v>RXN-RNDR4_c_FWD-RNR124</v>
      </c>
      <c r="H3619">
        <f>_xlfn.XLOOKUP(Table2[[#This Row],[name]],Table1[name],Table1[1/h],0)</f>
        <v>0</v>
      </c>
      <c r="I3619" t="b">
        <f>OR(Table2[[#This Row],[match]]=0,ROUNDUP(_xlfn.NUMBERVALUE(Table2[[#This Row],[match]]),4)=ROUNDUP(_xlfn.NUMBERVALUE(Table2[[#This Row],[1/h]]),4))</f>
        <v>1</v>
      </c>
    </row>
    <row r="3620" spans="5:9">
      <c r="E3620" t="s">
        <v>4027</v>
      </c>
      <c r="F3620">
        <f>_xlfn.NUMBERVALUE(_xlfn.TEXTAFTER(Table2[[#This Row],[my new versions]]," ",-1))</f>
        <v>12673.550496858699</v>
      </c>
      <c r="G3620" t="str">
        <f>_xlfn.TEXTBEFORE(SUBSTITUTE(Table2[[#This Row],[my new versions]],"'","")," ")</f>
        <v>RXN-RNDR4_n_FWD-RNR124</v>
      </c>
      <c r="H3620">
        <f>_xlfn.XLOOKUP(Table2[[#This Row],[name]],Table1[name],Table1[1/h],0)</f>
        <v>0</v>
      </c>
      <c r="I3620" t="b">
        <f>OR(Table2[[#This Row],[match]]=0,ROUNDUP(_xlfn.NUMBERVALUE(Table2[[#This Row],[match]]),4)=ROUNDUP(_xlfn.NUMBERVALUE(Table2[[#This Row],[1/h]]),4))</f>
        <v>1</v>
      </c>
    </row>
    <row r="3621" spans="5:9">
      <c r="E3621" t="s">
        <v>4028</v>
      </c>
      <c r="F3621">
        <f>_xlfn.NUMBERVALUE(_xlfn.TEXTAFTER(Table2[[#This Row],[my new versions]]," ",-1))</f>
        <v>12673.550496858699</v>
      </c>
      <c r="G3621" t="str">
        <f>_xlfn.TEXTBEFORE(SUBSTITUTE(Table2[[#This Row],[my new versions]],"'","")," ")</f>
        <v>RXN-RNMK_c_FWD-rt6206</v>
      </c>
      <c r="H3621">
        <f>_xlfn.XLOOKUP(Table2[[#This Row],[name]],Table1[name],Table1[1/h],0)</f>
        <v>0</v>
      </c>
      <c r="I3621" t="b">
        <f>OR(Table2[[#This Row],[match]]=0,ROUNDUP(_xlfn.NUMBERVALUE(Table2[[#This Row],[match]]),4)=ROUNDUP(_xlfn.NUMBERVALUE(Table2[[#This Row],[1/h]]),4))</f>
        <v>1</v>
      </c>
    </row>
    <row r="3622" spans="5:9">
      <c r="E3622" t="s">
        <v>4029</v>
      </c>
      <c r="F3622">
        <f>_xlfn.NUMBERVALUE(_xlfn.TEXTAFTER(Table2[[#This Row],[my new versions]]," ",-1))</f>
        <v>12673.550496858699</v>
      </c>
      <c r="G3622" t="str">
        <f>_xlfn.TEXTBEFORE(SUBSTITUTE(Table2[[#This Row],[my new versions]],"'","")," ")</f>
        <v>RXN-RPE_c_FWD-rt3505</v>
      </c>
      <c r="H3622">
        <f>_xlfn.XLOOKUP(Table2[[#This Row],[name]],Table1[name],Table1[1/h],0)</f>
        <v>0</v>
      </c>
      <c r="I3622" t="b">
        <f>OR(Table2[[#This Row],[match]]=0,ROUNDUP(_xlfn.NUMBERVALUE(Table2[[#This Row],[match]]),4)=ROUNDUP(_xlfn.NUMBERVALUE(Table2[[#This Row],[1/h]]),4))</f>
        <v>1</v>
      </c>
    </row>
    <row r="3623" spans="5:9">
      <c r="E3623" t="s">
        <v>4030</v>
      </c>
      <c r="F3623">
        <f>_xlfn.NUMBERVALUE(_xlfn.TEXTAFTER(Table2[[#This Row],[my new versions]]," ",-1))</f>
        <v>12673.550496858699</v>
      </c>
      <c r="G3623" t="str">
        <f>_xlfn.TEXTBEFORE(SUBSTITUTE(Table2[[#This Row],[my new versions]],"'","")," ")</f>
        <v>RXN-RPE_c_REV-rt3505</v>
      </c>
      <c r="H3623">
        <f>_xlfn.XLOOKUP(Table2[[#This Row],[name]],Table1[name],Table1[1/h],0)</f>
        <v>0</v>
      </c>
      <c r="I3623" t="b">
        <f>OR(Table2[[#This Row],[match]]=0,ROUNDUP(_xlfn.NUMBERVALUE(Table2[[#This Row],[match]]),4)=ROUNDUP(_xlfn.NUMBERVALUE(Table2[[#This Row],[1/h]]),4))</f>
        <v>1</v>
      </c>
    </row>
    <row r="3624" spans="5:9">
      <c r="E3624" t="s">
        <v>4031</v>
      </c>
      <c r="F3624">
        <f>_xlfn.NUMBERVALUE(_xlfn.TEXTAFTER(Table2[[#This Row],[my new versions]]," ",-1))</f>
        <v>12673.550496858699</v>
      </c>
      <c r="G3624" t="str">
        <f>_xlfn.TEXTBEFORE(SUBSTITUTE(Table2[[#This Row],[my new versions]],"'","")," ")</f>
        <v>RXN-RPE_c_FWD-rt7896</v>
      </c>
      <c r="H3624">
        <f>_xlfn.XLOOKUP(Table2[[#This Row],[name]],Table1[name],Table1[1/h],0)</f>
        <v>0</v>
      </c>
      <c r="I3624" t="b">
        <f>OR(Table2[[#This Row],[match]]=0,ROUNDUP(_xlfn.NUMBERVALUE(Table2[[#This Row],[match]]),4)=ROUNDUP(_xlfn.NUMBERVALUE(Table2[[#This Row],[1/h]]),4))</f>
        <v>1</v>
      </c>
    </row>
    <row r="3625" spans="5:9">
      <c r="E3625" t="s">
        <v>4032</v>
      </c>
      <c r="F3625">
        <f>_xlfn.NUMBERVALUE(_xlfn.TEXTAFTER(Table2[[#This Row],[my new versions]]," ",-1))</f>
        <v>12673.550496858699</v>
      </c>
      <c r="G3625" t="str">
        <f>_xlfn.TEXTBEFORE(SUBSTITUTE(Table2[[#This Row],[my new versions]],"'","")," ")</f>
        <v>RXN-RPE_c_REV-rt7896</v>
      </c>
      <c r="H3625">
        <f>_xlfn.XLOOKUP(Table2[[#This Row],[name]],Table1[name],Table1[1/h],0)</f>
        <v>0</v>
      </c>
      <c r="I3625" t="b">
        <f>OR(Table2[[#This Row],[match]]=0,ROUNDUP(_xlfn.NUMBERVALUE(Table2[[#This Row],[match]]),4)=ROUNDUP(_xlfn.NUMBERVALUE(Table2[[#This Row],[1/h]]),4))</f>
        <v>1</v>
      </c>
    </row>
    <row r="3626" spans="5:9">
      <c r="E3626" t="s">
        <v>4033</v>
      </c>
      <c r="F3626">
        <f>_xlfn.NUMBERVALUE(_xlfn.TEXTAFTER(Table2[[#This Row],[my new versions]]," ",-1))</f>
        <v>29157.802671034799</v>
      </c>
      <c r="G3626" t="str">
        <f>_xlfn.TEXTBEFORE(SUBSTITUTE(Table2[[#This Row],[my new versions]],"'","")," ")</f>
        <v>RXN-RPI_c_FWD-rt4920</v>
      </c>
      <c r="H3626">
        <f>_xlfn.XLOOKUP(Table2[[#This Row],[name]],Table1[name],Table1[1/h],0)</f>
        <v>29157.802671034799</v>
      </c>
      <c r="I3626" t="b">
        <f>OR(Table2[[#This Row],[match]]=0,ROUNDUP(_xlfn.NUMBERVALUE(Table2[[#This Row],[match]]),4)=ROUNDUP(_xlfn.NUMBERVALUE(Table2[[#This Row],[1/h]]),4))</f>
        <v>1</v>
      </c>
    </row>
    <row r="3627" spans="5:9">
      <c r="E3627" t="s">
        <v>4034</v>
      </c>
      <c r="F3627">
        <f>_xlfn.NUMBERVALUE(_xlfn.TEXTAFTER(Table2[[#This Row],[my new versions]]," ",-1))</f>
        <v>12673.550496858699</v>
      </c>
      <c r="G3627" t="str">
        <f>_xlfn.TEXTBEFORE(SUBSTITUTE(Table2[[#This Row],[my new versions]],"'","")," ")</f>
        <v>RXN-RPI_c_REV-rt4920</v>
      </c>
      <c r="H3627">
        <f>_xlfn.XLOOKUP(Table2[[#This Row],[name]],Table1[name],Table1[1/h],0)</f>
        <v>0</v>
      </c>
      <c r="I3627" t="b">
        <f>OR(Table2[[#This Row],[match]]=0,ROUNDUP(_xlfn.NUMBERVALUE(Table2[[#This Row],[match]]),4)=ROUNDUP(_xlfn.NUMBERVALUE(Table2[[#This Row],[1/h]]),4))</f>
        <v>1</v>
      </c>
    </row>
    <row r="3628" spans="5:9">
      <c r="E3628" t="s">
        <v>4035</v>
      </c>
      <c r="F3628">
        <f>_xlfn.NUMBERVALUE(_xlfn.TEXTAFTER(Table2[[#This Row],[my new versions]]," ",-1))</f>
        <v>12673.550496858699</v>
      </c>
      <c r="G3628" t="str">
        <f>_xlfn.TEXTBEFORE(SUBSTITUTE(Table2[[#This Row],[my new versions]],"'","")," ")</f>
        <v>RXN-SACCD1_c_FWD-rt8465</v>
      </c>
      <c r="H3628">
        <f>_xlfn.XLOOKUP(Table2[[#This Row],[name]],Table1[name],Table1[1/h],0)</f>
        <v>0</v>
      </c>
      <c r="I3628" t="b">
        <f>OR(Table2[[#This Row],[match]]=0,ROUNDUP(_xlfn.NUMBERVALUE(Table2[[#This Row],[match]]),4)=ROUNDUP(_xlfn.NUMBERVALUE(Table2[[#This Row],[1/h]]),4))</f>
        <v>1</v>
      </c>
    </row>
    <row r="3629" spans="5:9">
      <c r="E3629" t="s">
        <v>4036</v>
      </c>
      <c r="F3629">
        <f>_xlfn.NUMBERVALUE(_xlfn.TEXTAFTER(Table2[[#This Row],[my new versions]]," ",-1))</f>
        <v>3.6304017789675802</v>
      </c>
      <c r="G3629" t="str">
        <f>_xlfn.TEXTBEFORE(SUBSTITUTE(Table2[[#This Row],[my new versions]],"'","")," ")</f>
        <v>RXN-SACCD2_c_FWD-rt5719</v>
      </c>
      <c r="H3629">
        <f>_xlfn.XLOOKUP(Table2[[#This Row],[name]],Table1[name],Table1[1/h],0)</f>
        <v>3.6304017789675598</v>
      </c>
      <c r="I3629" t="b">
        <f>OR(Table2[[#This Row],[match]]=0,ROUNDUP(_xlfn.NUMBERVALUE(Table2[[#This Row],[match]]),4)=ROUNDUP(_xlfn.NUMBERVALUE(Table2[[#This Row],[1/h]]),4))</f>
        <v>1</v>
      </c>
    </row>
    <row r="3630" spans="5:9">
      <c r="E3630" t="s">
        <v>4037</v>
      </c>
      <c r="F3630">
        <f>_xlfn.NUMBERVALUE(_xlfn.TEXTAFTER(Table2[[#This Row],[my new versions]]," ",-1))</f>
        <v>3.6304017789675802</v>
      </c>
      <c r="G3630" t="str">
        <f>_xlfn.TEXTBEFORE(SUBSTITUTE(Table2[[#This Row],[my new versions]],"'","")," ")</f>
        <v>RXN-SACCD2_c_FWD-rt8465</v>
      </c>
      <c r="H3630">
        <f>_xlfn.XLOOKUP(Table2[[#This Row],[name]],Table1[name],Table1[1/h],0)</f>
        <v>3.6304017789675598</v>
      </c>
      <c r="I3630" t="b">
        <f>OR(Table2[[#This Row],[match]]=0,ROUNDUP(_xlfn.NUMBERVALUE(Table2[[#This Row],[match]]),4)=ROUNDUP(_xlfn.NUMBERVALUE(Table2[[#This Row],[1/h]]),4))</f>
        <v>1</v>
      </c>
    </row>
    <row r="3631" spans="5:9">
      <c r="E3631" t="s">
        <v>4038</v>
      </c>
      <c r="F3631">
        <f>_xlfn.NUMBERVALUE(_xlfn.TEXTAFTER(Table2[[#This Row],[my new versions]]," ",-1))</f>
        <v>46.430312911388697</v>
      </c>
      <c r="G3631" t="str">
        <f>_xlfn.TEXTBEFORE(SUBSTITUTE(Table2[[#This Row],[my new versions]],"'","")," ")</f>
        <v>RXN-SADT_c_FWD-rt5075</v>
      </c>
      <c r="H3631">
        <f>_xlfn.XLOOKUP(Table2[[#This Row],[name]],Table1[name],Table1[1/h],0)</f>
        <v>46.43031291138864</v>
      </c>
      <c r="I3631" t="b">
        <f>OR(Table2[[#This Row],[match]]=0,ROUNDUP(_xlfn.NUMBERVALUE(Table2[[#This Row],[match]]),4)=ROUNDUP(_xlfn.NUMBERVALUE(Table2[[#This Row],[1/h]]),4))</f>
        <v>1</v>
      </c>
    </row>
    <row r="3632" spans="5:9">
      <c r="E3632" t="s">
        <v>4039</v>
      </c>
      <c r="F3632">
        <f>_xlfn.NUMBERVALUE(_xlfn.TEXTAFTER(Table2[[#This Row],[my new versions]]," ",-1))</f>
        <v>12673.550496858699</v>
      </c>
      <c r="G3632" t="str">
        <f>_xlfn.TEXTBEFORE(SUBSTITUTE(Table2[[#This Row],[my new versions]],"'","")," ")</f>
        <v>RXN-SALCMOX_x_FWD-rt1970</v>
      </c>
      <c r="H3632">
        <f>_xlfn.XLOOKUP(Table2[[#This Row],[name]],Table1[name],Table1[1/h],0)</f>
        <v>0</v>
      </c>
      <c r="I3632" t="b">
        <f>OR(Table2[[#This Row],[match]]=0,ROUNDUP(_xlfn.NUMBERVALUE(Table2[[#This Row],[match]]),4)=ROUNDUP(_xlfn.NUMBERVALUE(Table2[[#This Row],[1/h]]),4))</f>
        <v>1</v>
      </c>
    </row>
    <row r="3633" spans="5:9">
      <c r="E3633" t="s">
        <v>4040</v>
      </c>
      <c r="F3633">
        <f>_xlfn.NUMBERVALUE(_xlfn.TEXTAFTER(Table2[[#This Row],[my new versions]]," ",-1))</f>
        <v>12673.550496858699</v>
      </c>
      <c r="G3633" t="str">
        <f>_xlfn.TEXTBEFORE(SUBSTITUTE(Table2[[#This Row],[my new versions]],"'","")," ")</f>
        <v>RXN-SALCMOX_x_FWD-rt2557</v>
      </c>
      <c r="H3633">
        <f>_xlfn.XLOOKUP(Table2[[#This Row],[name]],Table1[name],Table1[1/h],0)</f>
        <v>0</v>
      </c>
      <c r="I3633" t="b">
        <f>OR(Table2[[#This Row],[match]]=0,ROUNDUP(_xlfn.NUMBERVALUE(Table2[[#This Row],[match]]),4)=ROUNDUP(_xlfn.NUMBERVALUE(Table2[[#This Row],[1/h]]),4))</f>
        <v>1</v>
      </c>
    </row>
    <row r="3634" spans="5:9">
      <c r="E3634" t="s">
        <v>4041</v>
      </c>
      <c r="F3634">
        <f>_xlfn.NUMBERVALUE(_xlfn.TEXTAFTER(Table2[[#This Row],[my new versions]]," ",-1))</f>
        <v>12673.550496858699</v>
      </c>
      <c r="G3634" t="str">
        <f>_xlfn.TEXTBEFORE(SUBSTITUTE(Table2[[#This Row],[my new versions]],"'","")," ")</f>
        <v>RXN-SALCMOX_x_FWD-rt3875</v>
      </c>
      <c r="H3634">
        <f>_xlfn.XLOOKUP(Table2[[#This Row],[name]],Table1[name],Table1[1/h],0)</f>
        <v>0</v>
      </c>
      <c r="I3634" t="b">
        <f>OR(Table2[[#This Row],[match]]=0,ROUNDUP(_xlfn.NUMBERVALUE(Table2[[#This Row],[match]]),4)=ROUNDUP(_xlfn.NUMBERVALUE(Table2[[#This Row],[1/h]]),4))</f>
        <v>1</v>
      </c>
    </row>
    <row r="3635" spans="5:9">
      <c r="E3635" t="s">
        <v>4042</v>
      </c>
      <c r="F3635">
        <f>_xlfn.NUMBERVALUE(_xlfn.TEXTAFTER(Table2[[#This Row],[my new versions]]," ",-1))</f>
        <v>12673.550496858699</v>
      </c>
      <c r="G3635" t="str">
        <f>_xlfn.TEXTBEFORE(SUBSTITUTE(Table2[[#This Row],[my new versions]],"'","")," ")</f>
        <v>RXN-SALCMOX_x_FWD-rt5198</v>
      </c>
      <c r="H3635">
        <f>_xlfn.XLOOKUP(Table2[[#This Row],[name]],Table1[name],Table1[1/h],0)</f>
        <v>0</v>
      </c>
      <c r="I3635" t="b">
        <f>OR(Table2[[#This Row],[match]]=0,ROUNDUP(_xlfn.NUMBERVALUE(Table2[[#This Row],[match]]),4)=ROUNDUP(_xlfn.NUMBERVALUE(Table2[[#This Row],[1/h]]),4))</f>
        <v>1</v>
      </c>
    </row>
    <row r="3636" spans="5:9">
      <c r="E3636" t="s">
        <v>4043</v>
      </c>
      <c r="F3636">
        <f>_xlfn.NUMBERVALUE(_xlfn.TEXTAFTER(Table2[[#This Row],[my new versions]]," ",-1))</f>
        <v>12673.550496858699</v>
      </c>
      <c r="G3636" t="str">
        <f>_xlfn.TEXTBEFORE(SUBSTITUTE(Table2[[#This Row],[my new versions]],"'","")," ")</f>
        <v>RXN-SALCMOX_x_FWD-rt5285</v>
      </c>
      <c r="H3636">
        <f>_xlfn.XLOOKUP(Table2[[#This Row],[name]],Table1[name],Table1[1/h],0)</f>
        <v>0</v>
      </c>
      <c r="I3636" t="b">
        <f>OR(Table2[[#This Row],[match]]=0,ROUNDUP(_xlfn.NUMBERVALUE(Table2[[#This Row],[match]]),4)=ROUNDUP(_xlfn.NUMBERVALUE(Table2[[#This Row],[1/h]]),4))</f>
        <v>1</v>
      </c>
    </row>
    <row r="3637" spans="5:9">
      <c r="E3637" t="s">
        <v>4044</v>
      </c>
      <c r="F3637">
        <f>_xlfn.NUMBERVALUE(_xlfn.TEXTAFTER(Table2[[#This Row],[my new versions]]," ",-1))</f>
        <v>12673.550496858699</v>
      </c>
      <c r="G3637" t="str">
        <f>_xlfn.TEXTBEFORE(SUBSTITUTE(Table2[[#This Row],[my new versions]],"'","")," ")</f>
        <v>RXN-SALCMOX_x_FWD-rt5815</v>
      </c>
      <c r="H3637">
        <f>_xlfn.XLOOKUP(Table2[[#This Row],[name]],Table1[name],Table1[1/h],0)</f>
        <v>0</v>
      </c>
      <c r="I3637" t="b">
        <f>OR(Table2[[#This Row],[match]]=0,ROUNDUP(_xlfn.NUMBERVALUE(Table2[[#This Row],[match]]),4)=ROUNDUP(_xlfn.NUMBERVALUE(Table2[[#This Row],[1/h]]),4))</f>
        <v>1</v>
      </c>
    </row>
    <row r="3638" spans="5:9">
      <c r="E3638" t="s">
        <v>4045</v>
      </c>
      <c r="F3638">
        <f>_xlfn.NUMBERVALUE(_xlfn.TEXTAFTER(Table2[[#This Row],[my new versions]]," ",-1))</f>
        <v>12673.550496858699</v>
      </c>
      <c r="G3638" t="str">
        <f>_xlfn.TEXTBEFORE(SUBSTITUTE(Table2[[#This Row],[my new versions]],"'","")," ")</f>
        <v>RXN-SALCMOX_x_FWD-rt7337</v>
      </c>
      <c r="H3638">
        <f>_xlfn.XLOOKUP(Table2[[#This Row],[name]],Table1[name],Table1[1/h],0)</f>
        <v>0</v>
      </c>
      <c r="I3638" t="b">
        <f>OR(Table2[[#This Row],[match]]=0,ROUNDUP(_xlfn.NUMBERVALUE(Table2[[#This Row],[match]]),4)=ROUNDUP(_xlfn.NUMBERVALUE(Table2[[#This Row],[1/h]]),4))</f>
        <v>1</v>
      </c>
    </row>
    <row r="3639" spans="5:9">
      <c r="E3639" t="s">
        <v>4046</v>
      </c>
      <c r="F3639">
        <f>_xlfn.NUMBERVALUE(_xlfn.TEXTAFTER(Table2[[#This Row],[my new versions]]," ",-1))</f>
        <v>12673.550496858699</v>
      </c>
      <c r="G3639" t="str">
        <f>_xlfn.TEXTBEFORE(SUBSTITUTE(Table2[[#This Row],[my new versions]],"'","")," ")</f>
        <v>RXN-SALCMOX_x_FWD-rt7373</v>
      </c>
      <c r="H3639">
        <f>_xlfn.XLOOKUP(Table2[[#This Row],[name]],Table1[name],Table1[1/h],0)</f>
        <v>0</v>
      </c>
      <c r="I3639" t="b">
        <f>OR(Table2[[#This Row],[match]]=0,ROUNDUP(_xlfn.NUMBERVALUE(Table2[[#This Row],[match]]),4)=ROUNDUP(_xlfn.NUMBERVALUE(Table2[[#This Row],[1/h]]),4))</f>
        <v>1</v>
      </c>
    </row>
    <row r="3640" spans="5:9">
      <c r="E3640" t="s">
        <v>4047</v>
      </c>
      <c r="F3640">
        <f>_xlfn.NUMBERVALUE(_xlfn.TEXTAFTER(Table2[[#This Row],[my new versions]]," ",-1))</f>
        <v>13973.486726631299</v>
      </c>
      <c r="G3640" t="str">
        <f>_xlfn.TEXTBEFORE(SUBSTITUTE(Table2[[#This Row],[my new versions]],"'","")," ")</f>
        <v>RXN-SAM24MT_c_FWD-rt4692</v>
      </c>
      <c r="H3640">
        <f>_xlfn.XLOOKUP(Table2[[#This Row],[name]],Table1[name],Table1[1/h],0)</f>
        <v>13973.486726631349</v>
      </c>
      <c r="I3640" t="b">
        <f>OR(Table2[[#This Row],[match]]=0,ROUNDUP(_xlfn.NUMBERVALUE(Table2[[#This Row],[match]]),4)=ROUNDUP(_xlfn.NUMBERVALUE(Table2[[#This Row],[1/h]]),4))</f>
        <v>1</v>
      </c>
    </row>
    <row r="3641" spans="5:9">
      <c r="E3641" t="s">
        <v>4048</v>
      </c>
      <c r="F3641">
        <f>_xlfn.NUMBERVALUE(_xlfn.TEXTAFTER(Table2[[#This Row],[my new versions]]," ",-1))</f>
        <v>12673.550496858699</v>
      </c>
      <c r="G3641" t="str">
        <f>_xlfn.TEXTBEFORE(SUBSTITUTE(Table2[[#This Row],[my new versions]],"'","")," ")</f>
        <v>RXN-SBP_c_FWD-rt4269</v>
      </c>
      <c r="H3641">
        <f>_xlfn.XLOOKUP(Table2[[#This Row],[name]],Table1[name],Table1[1/h],0)</f>
        <v>0</v>
      </c>
      <c r="I3641" t="b">
        <f>OR(Table2[[#This Row],[match]]=0,ROUNDUP(_xlfn.NUMBERVALUE(Table2[[#This Row],[match]]),4)=ROUNDUP(_xlfn.NUMBERVALUE(Table2[[#This Row],[1/h]]),4))</f>
        <v>1</v>
      </c>
    </row>
    <row r="3642" spans="5:9">
      <c r="E3642" t="s">
        <v>4049</v>
      </c>
      <c r="F3642">
        <f>_xlfn.NUMBERVALUE(_xlfn.TEXTAFTER(Table2[[#This Row],[my new versions]]," ",-1))</f>
        <v>12673.550496858699</v>
      </c>
      <c r="G3642" t="str">
        <f>_xlfn.TEXTBEFORE(SUBSTITUTE(Table2[[#This Row],[my new versions]],"'","")," ")</f>
        <v>RXN-SBPP1_r_FWD-rt5044</v>
      </c>
      <c r="H3642">
        <f>_xlfn.XLOOKUP(Table2[[#This Row],[name]],Table1[name],Table1[1/h],0)</f>
        <v>0</v>
      </c>
      <c r="I3642" t="b">
        <f>OR(Table2[[#This Row],[match]]=0,ROUNDUP(_xlfn.NUMBERVALUE(Table2[[#This Row],[match]]),4)=ROUNDUP(_xlfn.NUMBERVALUE(Table2[[#This Row],[1/h]]),4))</f>
        <v>1</v>
      </c>
    </row>
    <row r="3643" spans="5:9">
      <c r="E3643" t="s">
        <v>4050</v>
      </c>
      <c r="F3643">
        <f>_xlfn.NUMBERVALUE(_xlfn.TEXTAFTER(Table2[[#This Row],[my new versions]]," ",-1))</f>
        <v>12673.550496858699</v>
      </c>
      <c r="G3643" t="str">
        <f>_xlfn.TEXTBEFORE(SUBSTITUTE(Table2[[#This Row],[my new versions]],"'","")," ")</f>
        <v>RXN-SBPP2_r_FWD-rt5044</v>
      </c>
      <c r="H3643">
        <f>_xlfn.XLOOKUP(Table2[[#This Row],[name]],Table1[name],Table1[1/h],0)</f>
        <v>0</v>
      </c>
      <c r="I3643" t="b">
        <f>OR(Table2[[#This Row],[match]]=0,ROUNDUP(_xlfn.NUMBERVALUE(Table2[[#This Row],[match]]),4)=ROUNDUP(_xlfn.NUMBERVALUE(Table2[[#This Row],[1/h]]),4))</f>
        <v>1</v>
      </c>
    </row>
    <row r="3644" spans="5:9">
      <c r="E3644" t="s">
        <v>4051</v>
      </c>
      <c r="F3644">
        <f>_xlfn.NUMBERVALUE(_xlfn.TEXTAFTER(Table2[[#This Row],[my new versions]]," ",-1))</f>
        <v>12673.550496858699</v>
      </c>
      <c r="G3644" t="str">
        <f>_xlfn.TEXTBEFORE(SUBSTITUTE(Table2[[#This Row],[my new versions]],"'","")," ")</f>
        <v>RXN-SBTD_D2_c_FWD-rt4606</v>
      </c>
      <c r="H3644">
        <f>_xlfn.XLOOKUP(Table2[[#This Row],[name]],Table1[name],Table1[1/h],0)</f>
        <v>0</v>
      </c>
      <c r="I3644" t="b">
        <f>OR(Table2[[#This Row],[match]]=0,ROUNDUP(_xlfn.NUMBERVALUE(Table2[[#This Row],[match]]),4)=ROUNDUP(_xlfn.NUMBERVALUE(Table2[[#This Row],[1/h]]),4))</f>
        <v>1</v>
      </c>
    </row>
    <row r="3645" spans="5:9">
      <c r="E3645" t="s">
        <v>4052</v>
      </c>
      <c r="F3645">
        <f>_xlfn.NUMBERVALUE(_xlfn.TEXTAFTER(Table2[[#This Row],[my new versions]]," ",-1))</f>
        <v>12673.550496858699</v>
      </c>
      <c r="G3645" t="str">
        <f>_xlfn.TEXTBEFORE(SUBSTITUTE(Table2[[#This Row],[my new versions]],"'","")," ")</f>
        <v>RXN-SBTD_D2_c_FWD-rt8084</v>
      </c>
      <c r="H3645">
        <f>_xlfn.XLOOKUP(Table2[[#This Row],[name]],Table1[name],Table1[1/h],0)</f>
        <v>0</v>
      </c>
      <c r="I3645" t="b">
        <f>OR(Table2[[#This Row],[match]]=0,ROUNDUP(_xlfn.NUMBERVALUE(Table2[[#This Row],[match]]),4)=ROUNDUP(_xlfn.NUMBERVALUE(Table2[[#This Row],[1/h]]),4))</f>
        <v>1</v>
      </c>
    </row>
    <row r="3646" spans="5:9">
      <c r="E3646" t="s">
        <v>4053</v>
      </c>
      <c r="F3646">
        <f>_xlfn.NUMBERVALUE(_xlfn.TEXTAFTER(Table2[[#This Row],[my new versions]]," ",-1))</f>
        <v>12673.550496858699</v>
      </c>
      <c r="G3646" t="str">
        <f>_xlfn.TEXTBEFORE(SUBSTITUTE(Table2[[#This Row],[my new versions]],"'","")," ")</f>
        <v>RXN-SBTD_L_c_FWD-rt4606</v>
      </c>
      <c r="H3646">
        <f>_xlfn.XLOOKUP(Table2[[#This Row],[name]],Table1[name],Table1[1/h],0)</f>
        <v>0</v>
      </c>
      <c r="I3646" t="b">
        <f>OR(Table2[[#This Row],[match]]=0,ROUNDUP(_xlfn.NUMBERVALUE(Table2[[#This Row],[match]]),4)=ROUNDUP(_xlfn.NUMBERVALUE(Table2[[#This Row],[1/h]]),4))</f>
        <v>1</v>
      </c>
    </row>
    <row r="3647" spans="5:9">
      <c r="E3647" t="s">
        <v>4054</v>
      </c>
      <c r="F3647">
        <f>_xlfn.NUMBERVALUE(_xlfn.TEXTAFTER(Table2[[#This Row],[my new versions]]," ",-1))</f>
        <v>12673.550496858699</v>
      </c>
      <c r="G3647" t="str">
        <f>_xlfn.TEXTBEFORE(SUBSTITUTE(Table2[[#This Row],[my new versions]],"'","")," ")</f>
        <v>RXN-SBTDt_c_FWD-UNKNOWN</v>
      </c>
      <c r="H3647">
        <f>_xlfn.XLOOKUP(Table2[[#This Row],[name]],Table1[name],Table1[1/h],0)</f>
        <v>0</v>
      </c>
      <c r="I3647" t="b">
        <f>OR(Table2[[#This Row],[match]]=0,ROUNDUP(_xlfn.NUMBERVALUE(Table2[[#This Row],[match]]),4)=ROUNDUP(_xlfn.NUMBERVALUE(Table2[[#This Row],[1/h]]),4))</f>
        <v>1</v>
      </c>
    </row>
    <row r="3648" spans="5:9">
      <c r="E3648" t="s">
        <v>4055</v>
      </c>
      <c r="F3648">
        <f>_xlfn.NUMBERVALUE(_xlfn.TEXTAFTER(Table2[[#This Row],[my new versions]]," ",-1))</f>
        <v>12673.550496858699</v>
      </c>
      <c r="G3648" t="str">
        <f>_xlfn.TEXTBEFORE(SUBSTITUTE(Table2[[#This Row],[my new versions]],"'","")," ")</f>
        <v>RXN-SBTDt_c_REV-UNKNOWN</v>
      </c>
      <c r="H3648">
        <f>_xlfn.XLOOKUP(Table2[[#This Row],[name]],Table1[name],Table1[1/h],0)</f>
        <v>0</v>
      </c>
      <c r="I3648" t="b">
        <f>OR(Table2[[#This Row],[match]]=0,ROUNDUP(_xlfn.NUMBERVALUE(Table2[[#This Row],[match]]),4)=ROUNDUP(_xlfn.NUMBERVALUE(Table2[[#This Row],[1/h]]),4))</f>
        <v>1</v>
      </c>
    </row>
    <row r="3649" spans="5:9">
      <c r="E3649" t="s">
        <v>4056</v>
      </c>
      <c r="F3649">
        <f>_xlfn.NUMBERVALUE(_xlfn.TEXTAFTER(Table2[[#This Row],[my new versions]]," ",-1))</f>
        <v>12673.550496858699</v>
      </c>
      <c r="G3649" t="str">
        <f>_xlfn.TEXTBEFORE(SUBSTITUTE(Table2[[#This Row],[my new versions]],"'","")," ")</f>
        <v>RXN-SBTLt_c_FWD-UNKNOWN</v>
      </c>
      <c r="H3649">
        <f>_xlfn.XLOOKUP(Table2[[#This Row],[name]],Table1[name],Table1[1/h],0)</f>
        <v>0</v>
      </c>
      <c r="I3649" t="b">
        <f>OR(Table2[[#This Row],[match]]=0,ROUNDUP(_xlfn.NUMBERVALUE(Table2[[#This Row],[match]]),4)=ROUNDUP(_xlfn.NUMBERVALUE(Table2[[#This Row],[1/h]]),4))</f>
        <v>1</v>
      </c>
    </row>
    <row r="3650" spans="5:9">
      <c r="E3650" t="s">
        <v>4057</v>
      </c>
      <c r="F3650">
        <f>_xlfn.NUMBERVALUE(_xlfn.TEXTAFTER(Table2[[#This Row],[my new versions]]," ",-1))</f>
        <v>12673.550496858699</v>
      </c>
      <c r="G3650" t="str">
        <f>_xlfn.TEXTBEFORE(SUBSTITUTE(Table2[[#This Row],[my new versions]],"'","")," ")</f>
        <v>RXN-SBTLt_c_REV-UNKNOWN</v>
      </c>
      <c r="H3650">
        <f>_xlfn.XLOOKUP(Table2[[#This Row],[name]],Table1[name],Table1[1/h],0)</f>
        <v>0</v>
      </c>
      <c r="I3650" t="b">
        <f>OR(Table2[[#This Row],[match]]=0,ROUNDUP(_xlfn.NUMBERVALUE(Table2[[#This Row],[match]]),4)=ROUNDUP(_xlfn.NUMBERVALUE(Table2[[#This Row],[1/h]]),4))</f>
        <v>1</v>
      </c>
    </row>
    <row r="3651" spans="5:9">
      <c r="E3651" t="s">
        <v>4058</v>
      </c>
      <c r="F3651">
        <f>_xlfn.NUMBERVALUE(_xlfn.TEXTAFTER(Table2[[#This Row],[my new versions]]," ",-1))</f>
        <v>12673.550496858699</v>
      </c>
      <c r="G3651" t="str">
        <f>_xlfn.TEXTBEFORE(SUBSTITUTE(Table2[[#This Row],[my new versions]],"'","")," ")</f>
        <v>RXN-SDPDS_c_FWD-rt3986</v>
      </c>
      <c r="H3651">
        <f>_xlfn.XLOOKUP(Table2[[#This Row],[name]],Table1[name],Table1[1/h],0)</f>
        <v>0</v>
      </c>
      <c r="I3651" t="b">
        <f>OR(Table2[[#This Row],[match]]=0,ROUNDUP(_xlfn.NUMBERVALUE(Table2[[#This Row],[match]]),4)=ROUNDUP(_xlfn.NUMBERVALUE(Table2[[#This Row],[1/h]]),4))</f>
        <v>1</v>
      </c>
    </row>
    <row r="3652" spans="5:9">
      <c r="E3652" t="s">
        <v>4059</v>
      </c>
      <c r="F3652">
        <f>_xlfn.NUMBERVALUE(_xlfn.TEXTAFTER(Table2[[#This Row],[my new versions]]," ",-1))</f>
        <v>22.868822475699101</v>
      </c>
      <c r="G3652" t="str">
        <f>_xlfn.TEXTBEFORE(SUBSTITUTE(Table2[[#This Row],[my new versions]],"'","")," ")</f>
        <v>RXN-SERAT_c_FWD-rt6880</v>
      </c>
      <c r="H3652">
        <f>_xlfn.XLOOKUP(Table2[[#This Row],[name]],Table1[name],Table1[1/h],0)</f>
        <v>22.868822475699154</v>
      </c>
      <c r="I3652" t="b">
        <f>OR(Table2[[#This Row],[match]]=0,ROUNDUP(_xlfn.NUMBERVALUE(Table2[[#This Row],[match]]),4)=ROUNDUP(_xlfn.NUMBERVALUE(Table2[[#This Row],[1/h]]),4))</f>
        <v>1</v>
      </c>
    </row>
    <row r="3653" spans="5:9">
      <c r="E3653" t="s">
        <v>4060</v>
      </c>
      <c r="F3653">
        <f>_xlfn.NUMBERVALUE(_xlfn.TEXTAFTER(Table2[[#This Row],[my new versions]]," ",-1))</f>
        <v>12673.550496858699</v>
      </c>
      <c r="G3653" t="str">
        <f>_xlfn.TEXTBEFORE(SUBSTITUTE(Table2[[#This Row],[my new versions]],"'","")," ")</f>
        <v>RXN-SERD_L_c_FWD-rt0848_c</v>
      </c>
      <c r="H3653">
        <f>_xlfn.XLOOKUP(Table2[[#This Row],[name]],Table1[name],Table1[1/h],0)</f>
        <v>0</v>
      </c>
      <c r="I3653" t="b">
        <f>OR(Table2[[#This Row],[match]]=0,ROUNDUP(_xlfn.NUMBERVALUE(Table2[[#This Row],[match]]),4)=ROUNDUP(_xlfn.NUMBERVALUE(Table2[[#This Row],[1/h]]),4))</f>
        <v>1</v>
      </c>
    </row>
    <row r="3654" spans="5:9">
      <c r="E3654" t="s">
        <v>4061</v>
      </c>
      <c r="F3654">
        <f>_xlfn.NUMBERVALUE(_xlfn.TEXTAFTER(Table2[[#This Row],[my new versions]]," ",-1))</f>
        <v>5352.7368236017701</v>
      </c>
      <c r="G3654" t="str">
        <f>_xlfn.TEXTBEFORE(SUBSTITUTE(Table2[[#This Row],[my new versions]],"'","")," ")</f>
        <v>RXN-SERPT_r_FWD-rt10571935</v>
      </c>
      <c r="H3654">
        <f>_xlfn.XLOOKUP(Table2[[#This Row],[name]],Table1[name],Table1[1/h],0)</f>
        <v>5352.7368236017683</v>
      </c>
      <c r="I3654" t="b">
        <f>OR(Table2[[#This Row],[match]]=0,ROUNDUP(_xlfn.NUMBERVALUE(Table2[[#This Row],[match]]),4)=ROUNDUP(_xlfn.NUMBERVALUE(Table2[[#This Row],[1/h]]),4))</f>
        <v>1</v>
      </c>
    </row>
    <row r="3655" spans="5:9">
      <c r="E3655" t="s">
        <v>4062</v>
      </c>
      <c r="F3655">
        <f>_xlfn.NUMBERVALUE(_xlfn.TEXTAFTER(Table2[[#This Row],[my new versions]]," ",-1))</f>
        <v>12673.550496858699</v>
      </c>
      <c r="G3655" t="str">
        <f>_xlfn.TEXTBEFORE(SUBSTITUTE(Table2[[#This Row],[my new versions]],"'","")," ")</f>
        <v>RXN-SERt_c_m_FWD-rt7910</v>
      </c>
      <c r="H3655">
        <f>_xlfn.XLOOKUP(Table2[[#This Row],[name]],Table1[name],Table1[1/h],0)</f>
        <v>0</v>
      </c>
      <c r="I3655" t="b">
        <f>OR(Table2[[#This Row],[match]]=0,ROUNDUP(_xlfn.NUMBERVALUE(Table2[[#This Row],[match]]),4)=ROUNDUP(_xlfn.NUMBERVALUE(Table2[[#This Row],[1/h]]),4))</f>
        <v>1</v>
      </c>
    </row>
    <row r="3656" spans="5:9">
      <c r="E3656" t="s">
        <v>4063</v>
      </c>
      <c r="F3656">
        <f>_xlfn.NUMBERVALUE(_xlfn.TEXTAFTER(Table2[[#This Row],[my new versions]]," ",-1))</f>
        <v>28912.395658366</v>
      </c>
      <c r="G3656" t="str">
        <f>_xlfn.TEXTBEFORE(SUBSTITUTE(Table2[[#This Row],[my new versions]],"'","")," ")</f>
        <v>RXN-SERt_c_m_REV-rt7910</v>
      </c>
      <c r="H3656">
        <f>_xlfn.XLOOKUP(Table2[[#This Row],[name]],Table1[name],Table1[1/h],0)</f>
        <v>28912.395658366011</v>
      </c>
      <c r="I3656" t="b">
        <f>OR(Table2[[#This Row],[match]]=0,ROUNDUP(_xlfn.NUMBERVALUE(Table2[[#This Row],[match]]),4)=ROUNDUP(_xlfn.NUMBERVALUE(Table2[[#This Row],[1/h]]),4))</f>
        <v>1</v>
      </c>
    </row>
    <row r="3657" spans="5:9">
      <c r="E3657" t="s">
        <v>4064</v>
      </c>
      <c r="F3657">
        <f>_xlfn.NUMBERVALUE(_xlfn.TEXTAFTER(Table2[[#This Row],[my new versions]]," ",-1))</f>
        <v>12673.550496858699</v>
      </c>
      <c r="G3657" t="str">
        <f>_xlfn.TEXTBEFORE(SUBSTITUTE(Table2[[#This Row],[my new versions]],"'","")," ")</f>
        <v>RXN-SERt_c_r_FWD-UNKNOWN</v>
      </c>
      <c r="H3657">
        <f>_xlfn.XLOOKUP(Table2[[#This Row],[name]],Table1[name],Table1[1/h],0)</f>
        <v>0</v>
      </c>
      <c r="I3657" t="b">
        <f>OR(Table2[[#This Row],[match]]=0,ROUNDUP(_xlfn.NUMBERVALUE(Table2[[#This Row],[match]]),4)=ROUNDUP(_xlfn.NUMBERVALUE(Table2[[#This Row],[1/h]]),4))</f>
        <v>1</v>
      </c>
    </row>
    <row r="3658" spans="5:9">
      <c r="E3658" t="s">
        <v>4065</v>
      </c>
      <c r="F3658">
        <f>_xlfn.NUMBERVALUE(_xlfn.TEXTAFTER(Table2[[#This Row],[my new versions]]," ",-1))</f>
        <v>12673.550496858699</v>
      </c>
      <c r="G3658" t="str">
        <f>_xlfn.TEXTBEFORE(SUBSTITUTE(Table2[[#This Row],[my new versions]],"'","")," ")</f>
        <v>RXN-SERt_c_r_REV-UNKNOWN</v>
      </c>
      <c r="H3658">
        <f>_xlfn.XLOOKUP(Table2[[#This Row],[name]],Table1[name],Table1[1/h],0)</f>
        <v>0</v>
      </c>
      <c r="I3658" t="b">
        <f>OR(Table2[[#This Row],[match]]=0,ROUNDUP(_xlfn.NUMBERVALUE(Table2[[#This Row],[match]]),4)=ROUNDUP(_xlfn.NUMBERVALUE(Table2[[#This Row],[1/h]]),4))</f>
        <v>1</v>
      </c>
    </row>
    <row r="3659" spans="5:9">
      <c r="E3659" t="s">
        <v>4066</v>
      </c>
      <c r="F3659">
        <f>_xlfn.NUMBERVALUE(_xlfn.TEXTAFTER(Table2[[#This Row],[my new versions]]," ",-1))</f>
        <v>12673.550496858699</v>
      </c>
      <c r="G3659" t="str">
        <f>_xlfn.TEXTBEFORE(SUBSTITUTE(Table2[[#This Row],[my new versions]],"'","")," ")</f>
        <v>RXN-SERt_c_rm_FWD-UNKNOWN</v>
      </c>
      <c r="H3659">
        <f>_xlfn.XLOOKUP(Table2[[#This Row],[name]],Table1[name],Table1[1/h],0)</f>
        <v>0</v>
      </c>
      <c r="I3659" t="b">
        <f>OR(Table2[[#This Row],[match]]=0,ROUNDUP(_xlfn.NUMBERVALUE(Table2[[#This Row],[match]]),4)=ROUNDUP(_xlfn.NUMBERVALUE(Table2[[#This Row],[1/h]]),4))</f>
        <v>1</v>
      </c>
    </row>
    <row r="3660" spans="5:9">
      <c r="E3660" t="s">
        <v>4067</v>
      </c>
      <c r="F3660">
        <f>_xlfn.NUMBERVALUE(_xlfn.TEXTAFTER(Table2[[#This Row],[my new versions]]," ",-1))</f>
        <v>12673.550496858699</v>
      </c>
      <c r="G3660" t="str">
        <f>_xlfn.TEXTBEFORE(SUBSTITUTE(Table2[[#This Row],[my new versions]],"'","")," ")</f>
        <v>RXN-SERt_c_rm_REV-UNKNOWN</v>
      </c>
      <c r="H3660">
        <f>_xlfn.XLOOKUP(Table2[[#This Row],[name]],Table1[name],Table1[1/h],0)</f>
        <v>0</v>
      </c>
      <c r="I3660" t="b">
        <f>OR(Table2[[#This Row],[match]]=0,ROUNDUP(_xlfn.NUMBERVALUE(Table2[[#This Row],[match]]),4)=ROUNDUP(_xlfn.NUMBERVALUE(Table2[[#This Row],[1/h]]),4))</f>
        <v>1</v>
      </c>
    </row>
    <row r="3661" spans="5:9">
      <c r="E3661" t="s">
        <v>4068</v>
      </c>
      <c r="F3661">
        <f>_xlfn.NUMBERVALUE(_xlfn.TEXTAFTER(Table2[[#This Row],[my new versions]]," ",-1))</f>
        <v>12673.550496858699</v>
      </c>
      <c r="G3661" t="str">
        <f>_xlfn.TEXTBEFORE(SUBSTITUTE(Table2[[#This Row],[my new versions]],"'","")," ")</f>
        <v>RXN-SERtps_e_FWD-rt0594</v>
      </c>
      <c r="H3661">
        <f>_xlfn.XLOOKUP(Table2[[#This Row],[name]],Table1[name],Table1[1/h],0)</f>
        <v>0</v>
      </c>
      <c r="I3661" t="b">
        <f>OR(Table2[[#This Row],[match]]=0,ROUNDUP(_xlfn.NUMBERVALUE(Table2[[#This Row],[match]]),4)=ROUNDUP(_xlfn.NUMBERVALUE(Table2[[#This Row],[1/h]]),4))</f>
        <v>1</v>
      </c>
    </row>
    <row r="3662" spans="5:9">
      <c r="E3662" t="s">
        <v>4069</v>
      </c>
      <c r="F3662">
        <f>_xlfn.NUMBERVALUE(_xlfn.TEXTAFTER(Table2[[#This Row],[my new versions]]," ",-1))</f>
        <v>12673.550496858699</v>
      </c>
      <c r="G3662" t="str">
        <f>_xlfn.TEXTBEFORE(SUBSTITUTE(Table2[[#This Row],[my new versions]],"'","")," ")</f>
        <v>RXN-SERtps_e_REV-rt0594</v>
      </c>
      <c r="H3662">
        <f>_xlfn.XLOOKUP(Table2[[#This Row],[name]],Table1[name],Table1[1/h],0)</f>
        <v>0</v>
      </c>
      <c r="I3662" t="b">
        <f>OR(Table2[[#This Row],[match]]=0,ROUNDUP(_xlfn.NUMBERVALUE(Table2[[#This Row],[match]]),4)=ROUNDUP(_xlfn.NUMBERVALUE(Table2[[#This Row],[1/h]]),4))</f>
        <v>1</v>
      </c>
    </row>
    <row r="3663" spans="5:9">
      <c r="E3663" t="s">
        <v>4070</v>
      </c>
      <c r="F3663">
        <f>_xlfn.NUMBERVALUE(_xlfn.TEXTAFTER(Table2[[#This Row],[my new versions]]," ",-1))</f>
        <v>12673.550496858699</v>
      </c>
      <c r="G3663" t="str">
        <f>_xlfn.TEXTBEFORE(SUBSTITUTE(Table2[[#This Row],[my new versions]],"'","")," ")</f>
        <v>RXN-SERtps_e_FWD-rt2976</v>
      </c>
      <c r="H3663">
        <f>_xlfn.XLOOKUP(Table2[[#This Row],[name]],Table1[name],Table1[1/h],0)</f>
        <v>0</v>
      </c>
      <c r="I3663" t="b">
        <f>OR(Table2[[#This Row],[match]]=0,ROUNDUP(_xlfn.NUMBERVALUE(Table2[[#This Row],[match]]),4)=ROUNDUP(_xlfn.NUMBERVALUE(Table2[[#This Row],[1/h]]),4))</f>
        <v>1</v>
      </c>
    </row>
    <row r="3664" spans="5:9">
      <c r="E3664" t="s">
        <v>4071</v>
      </c>
      <c r="F3664">
        <f>_xlfn.NUMBERVALUE(_xlfn.TEXTAFTER(Table2[[#This Row],[my new versions]]," ",-1))</f>
        <v>12673.550496858699</v>
      </c>
      <c r="G3664" t="str">
        <f>_xlfn.TEXTBEFORE(SUBSTITUTE(Table2[[#This Row],[my new versions]],"'","")," ")</f>
        <v>RXN-SERtps_e_REV-rt2976</v>
      </c>
      <c r="H3664">
        <f>_xlfn.XLOOKUP(Table2[[#This Row],[name]],Table1[name],Table1[1/h],0)</f>
        <v>0</v>
      </c>
      <c r="I3664" t="b">
        <f>OR(Table2[[#This Row],[match]]=0,ROUNDUP(_xlfn.NUMBERVALUE(Table2[[#This Row],[match]]),4)=ROUNDUP(_xlfn.NUMBERVALUE(Table2[[#This Row],[1/h]]),4))</f>
        <v>1</v>
      </c>
    </row>
    <row r="3665" spans="5:9">
      <c r="E3665" t="s">
        <v>4072</v>
      </c>
      <c r="F3665">
        <f>_xlfn.NUMBERVALUE(_xlfn.TEXTAFTER(Table2[[#This Row],[my new versions]]," ",-1))</f>
        <v>12673.550496858699</v>
      </c>
      <c r="G3665" t="str">
        <f>_xlfn.TEXTBEFORE(SUBSTITUTE(Table2[[#This Row],[my new versions]],"'","")," ")</f>
        <v>RXN-SERtps_e_FWD-rt5861</v>
      </c>
      <c r="H3665">
        <f>_xlfn.XLOOKUP(Table2[[#This Row],[name]],Table1[name],Table1[1/h],0)</f>
        <v>0</v>
      </c>
      <c r="I3665" t="b">
        <f>OR(Table2[[#This Row],[match]]=0,ROUNDUP(_xlfn.NUMBERVALUE(Table2[[#This Row],[match]]),4)=ROUNDUP(_xlfn.NUMBERVALUE(Table2[[#This Row],[1/h]]),4))</f>
        <v>1</v>
      </c>
    </row>
    <row r="3666" spans="5:9">
      <c r="E3666" t="s">
        <v>4073</v>
      </c>
      <c r="F3666">
        <f>_xlfn.NUMBERVALUE(_xlfn.TEXTAFTER(Table2[[#This Row],[my new versions]]," ",-1))</f>
        <v>12673.550496858699</v>
      </c>
      <c r="G3666" t="str">
        <f>_xlfn.TEXTBEFORE(SUBSTITUTE(Table2[[#This Row],[my new versions]],"'","")," ")</f>
        <v>RXN-SERtps_e_REV-rt5861</v>
      </c>
      <c r="H3666">
        <f>_xlfn.XLOOKUP(Table2[[#This Row],[name]],Table1[name],Table1[1/h],0)</f>
        <v>0</v>
      </c>
      <c r="I3666" t="b">
        <f>OR(Table2[[#This Row],[match]]=0,ROUNDUP(_xlfn.NUMBERVALUE(Table2[[#This Row],[match]]),4)=ROUNDUP(_xlfn.NUMBERVALUE(Table2[[#This Row],[1/h]]),4))</f>
        <v>1</v>
      </c>
    </row>
    <row r="3667" spans="5:9">
      <c r="E3667" t="s">
        <v>4074</v>
      </c>
      <c r="F3667">
        <f>_xlfn.NUMBERVALUE(_xlfn.TEXTAFTER(Table2[[#This Row],[my new versions]]," ",-1))</f>
        <v>7.1268198726515797</v>
      </c>
      <c r="G3667" t="str">
        <f>_xlfn.TEXTBEFORE(SUBSTITUTE(Table2[[#This Row],[my new versions]],"'","")," ")</f>
        <v>RXN-SERTRS_c_FWD-rt1878</v>
      </c>
      <c r="H3667">
        <f>_xlfn.XLOOKUP(Table2[[#This Row],[name]],Table1[name],Table1[1/h],0)</f>
        <v>7.126819872651577</v>
      </c>
      <c r="I3667" t="b">
        <f>OR(Table2[[#This Row],[match]]=0,ROUNDUP(_xlfn.NUMBERVALUE(Table2[[#This Row],[match]]),4)=ROUNDUP(_xlfn.NUMBERVALUE(Table2[[#This Row],[1/h]]),4))</f>
        <v>1</v>
      </c>
    </row>
    <row r="3668" spans="5:9">
      <c r="E3668" t="s">
        <v>4075</v>
      </c>
      <c r="F3668">
        <f>_xlfn.NUMBERVALUE(_xlfn.TEXTAFTER(Table2[[#This Row],[my new versions]]," ",-1))</f>
        <v>7.1268198726515797</v>
      </c>
      <c r="G3668" t="str">
        <f>_xlfn.TEXTBEFORE(SUBSTITUTE(Table2[[#This Row],[my new versions]],"'","")," ")</f>
        <v>RXN-SERTRS_c_FWD-rt5857</v>
      </c>
      <c r="H3668">
        <f>_xlfn.XLOOKUP(Table2[[#This Row],[name]],Table1[name],Table1[1/h],0)</f>
        <v>7.126819872651577</v>
      </c>
      <c r="I3668" t="b">
        <f>OR(Table2[[#This Row],[match]]=0,ROUNDUP(_xlfn.NUMBERVALUE(Table2[[#This Row],[match]]),4)=ROUNDUP(_xlfn.NUMBERVALUE(Table2[[#This Row],[1/h]]),4))</f>
        <v>1</v>
      </c>
    </row>
    <row r="3669" spans="5:9">
      <c r="E3669" t="s">
        <v>4076</v>
      </c>
      <c r="F3669">
        <f>_xlfn.NUMBERVALUE(_xlfn.TEXTAFTER(Table2[[#This Row],[my new versions]]," ",-1))</f>
        <v>12673.550496858699</v>
      </c>
      <c r="G3669" t="str">
        <f>_xlfn.TEXTBEFORE(SUBSTITUTE(Table2[[#This Row],[my new versions]],"'","")," ")</f>
        <v>RXN-SFGTHi_c_FWD-rt1276</v>
      </c>
      <c r="H3669">
        <f>_xlfn.XLOOKUP(Table2[[#This Row],[name]],Table1[name],Table1[1/h],0)</f>
        <v>0</v>
      </c>
      <c r="I3669" t="b">
        <f>OR(Table2[[#This Row],[match]]=0,ROUNDUP(_xlfn.NUMBERVALUE(Table2[[#This Row],[match]]),4)=ROUNDUP(_xlfn.NUMBERVALUE(Table2[[#This Row],[1/h]]),4))</f>
        <v>1</v>
      </c>
    </row>
    <row r="3670" spans="5:9">
      <c r="E3670" t="s">
        <v>4077</v>
      </c>
      <c r="F3670">
        <f>_xlfn.NUMBERVALUE(_xlfn.TEXTAFTER(Table2[[#This Row],[my new versions]]," ",-1))</f>
        <v>12673.550496858699</v>
      </c>
      <c r="G3670" t="str">
        <f>_xlfn.TEXTBEFORE(SUBSTITUTE(Table2[[#This Row],[my new versions]],"'","")," ")</f>
        <v>RXN-SFGTHi_c_REV-rt1276</v>
      </c>
      <c r="H3670">
        <f>_xlfn.XLOOKUP(Table2[[#This Row],[name]],Table1[name],Table1[1/h],0)</f>
        <v>0</v>
      </c>
      <c r="I3670" t="b">
        <f>OR(Table2[[#This Row],[match]]=0,ROUNDUP(_xlfn.NUMBERVALUE(Table2[[#This Row],[match]]),4)=ROUNDUP(_xlfn.NUMBERVALUE(Table2[[#This Row],[1/h]]),4))</f>
        <v>1</v>
      </c>
    </row>
    <row r="3671" spans="5:9">
      <c r="E3671" t="s">
        <v>4078</v>
      </c>
      <c r="F3671">
        <f>_xlfn.NUMBERVALUE(_xlfn.TEXTAFTER(Table2[[#This Row],[my new versions]]," ",-1))</f>
        <v>3.49779232415003E-2</v>
      </c>
      <c r="G3671" t="str">
        <f>_xlfn.TEXTBEFORE(SUBSTITUTE(Table2[[#This Row],[my new versions]],"'","")," ")</f>
        <v>RXN-SHCHD2_c_FWD-rt5201</v>
      </c>
      <c r="H3671">
        <f>_xlfn.XLOOKUP(Table2[[#This Row],[name]],Table1[name],Table1[1/h],0)</f>
        <v>3.4977923241500376E-2</v>
      </c>
      <c r="I3671" t="b">
        <f>OR(Table2[[#This Row],[match]]=0,ROUNDUP(_xlfn.NUMBERVALUE(Table2[[#This Row],[match]]),4)=ROUNDUP(_xlfn.NUMBERVALUE(Table2[[#This Row],[1/h]]),4))</f>
        <v>1</v>
      </c>
    </row>
    <row r="3672" spans="5:9">
      <c r="E3672" t="s">
        <v>4079</v>
      </c>
      <c r="F3672">
        <f>_xlfn.NUMBERVALUE(_xlfn.TEXTAFTER(Table2[[#This Row],[my new versions]]," ",-1))</f>
        <v>3.49779232415003E-2</v>
      </c>
      <c r="G3672" t="str">
        <f>_xlfn.TEXTBEFORE(SUBSTITUTE(Table2[[#This Row],[my new versions]],"'","")," ")</f>
        <v>RXN-SHCHF_c_FWD-rt5201</v>
      </c>
      <c r="H3672">
        <f>_xlfn.XLOOKUP(Table2[[#This Row],[name]],Table1[name],Table1[1/h],0)</f>
        <v>3.4977923241500376E-2</v>
      </c>
      <c r="I3672" t="b">
        <f>OR(Table2[[#This Row],[match]]=0,ROUNDUP(_xlfn.NUMBERVALUE(Table2[[#This Row],[match]]),4)=ROUNDUP(_xlfn.NUMBERVALUE(Table2[[#This Row],[1/h]]),4))</f>
        <v>1</v>
      </c>
    </row>
    <row r="3673" spans="5:9">
      <c r="E3673" t="s">
        <v>4080</v>
      </c>
      <c r="F3673">
        <f>_xlfn.NUMBERVALUE(_xlfn.TEXTAFTER(Table2[[#This Row],[my new versions]]," ",-1))</f>
        <v>12673.550496858699</v>
      </c>
      <c r="G3673" t="str">
        <f>_xlfn.TEXTBEFORE(SUBSTITUTE(Table2[[#This Row],[my new versions]],"'","")," ")</f>
        <v>RXN-SHK3Di_c_FWD-rt5884</v>
      </c>
      <c r="H3673">
        <f>_xlfn.XLOOKUP(Table2[[#This Row],[name]],Table1[name],Table1[1/h],0)</f>
        <v>0</v>
      </c>
      <c r="I3673" t="b">
        <f>OR(Table2[[#This Row],[match]]=0,ROUNDUP(_xlfn.NUMBERVALUE(Table2[[#This Row],[match]]),4)=ROUNDUP(_xlfn.NUMBERVALUE(Table2[[#This Row],[1/h]]),4))</f>
        <v>1</v>
      </c>
    </row>
    <row r="3674" spans="5:9">
      <c r="E3674" t="s">
        <v>4081</v>
      </c>
      <c r="F3674">
        <f>_xlfn.NUMBERVALUE(_xlfn.TEXTAFTER(Table2[[#This Row],[my new versions]]," ",-1))</f>
        <v>12673.550496858699</v>
      </c>
      <c r="G3674" t="str">
        <f>_xlfn.TEXTBEFORE(SUBSTITUTE(Table2[[#This Row],[my new versions]],"'","")," ")</f>
        <v>RXN-SHKK_c_FWD-rt5884</v>
      </c>
      <c r="H3674">
        <f>_xlfn.XLOOKUP(Table2[[#This Row],[name]],Table1[name],Table1[1/h],0)</f>
        <v>0</v>
      </c>
      <c r="I3674" t="b">
        <f>OR(Table2[[#This Row],[match]]=0,ROUNDUP(_xlfn.NUMBERVALUE(Table2[[#This Row],[match]]),4)=ROUNDUP(_xlfn.NUMBERVALUE(Table2[[#This Row],[1/h]]),4))</f>
        <v>1</v>
      </c>
    </row>
    <row r="3675" spans="5:9">
      <c r="E3675" t="s">
        <v>4082</v>
      </c>
      <c r="F3675">
        <f>_xlfn.NUMBERVALUE(_xlfn.TEXTAFTER(Table2[[#This Row],[my new versions]]," ",-1))</f>
        <v>12673.550496858699</v>
      </c>
      <c r="G3675" t="str">
        <f>_xlfn.TEXTBEFORE(SUBSTITUTE(Table2[[#This Row],[my new versions]],"'","")," ")</f>
        <v>RXN-SHSL1_c_FWD-rt1131</v>
      </c>
      <c r="H3675">
        <f>_xlfn.XLOOKUP(Table2[[#This Row],[name]],Table1[name],Table1[1/h],0)</f>
        <v>0</v>
      </c>
      <c r="I3675" t="b">
        <f>OR(Table2[[#This Row],[match]]=0,ROUNDUP(_xlfn.NUMBERVALUE(Table2[[#This Row],[match]]),4)=ROUNDUP(_xlfn.NUMBERVALUE(Table2[[#This Row],[1/h]]),4))</f>
        <v>1</v>
      </c>
    </row>
    <row r="3676" spans="5:9">
      <c r="E3676" t="s">
        <v>4083</v>
      </c>
      <c r="F3676">
        <f>_xlfn.NUMBERVALUE(_xlfn.TEXTAFTER(Table2[[#This Row],[my new versions]]," ",-1))</f>
        <v>12673.550496858699</v>
      </c>
      <c r="G3676" t="str">
        <f>_xlfn.TEXTBEFORE(SUBSTITUTE(Table2[[#This Row],[my new versions]],"'","")," ")</f>
        <v>RXN-SHSL1_c_REV-rt1131</v>
      </c>
      <c r="H3676">
        <f>_xlfn.XLOOKUP(Table2[[#This Row],[name]],Table1[name],Table1[1/h],0)</f>
        <v>0</v>
      </c>
      <c r="I3676" t="b">
        <f>OR(Table2[[#This Row],[match]]=0,ROUNDUP(_xlfn.NUMBERVALUE(Table2[[#This Row],[match]]),4)=ROUNDUP(_xlfn.NUMBERVALUE(Table2[[#This Row],[1/h]]),4))</f>
        <v>1</v>
      </c>
    </row>
    <row r="3677" spans="5:9">
      <c r="E3677" t="s">
        <v>4084</v>
      </c>
      <c r="F3677">
        <f>_xlfn.NUMBERVALUE(_xlfn.TEXTAFTER(Table2[[#This Row],[my new versions]]," ",-1))</f>
        <v>12673.550496858699</v>
      </c>
      <c r="G3677" t="str">
        <f>_xlfn.TEXTBEFORE(SUBSTITUTE(Table2[[#This Row],[my new versions]],"'","")," ")</f>
        <v>RXN-SHSL1_c_FWD-rt3095</v>
      </c>
      <c r="H3677">
        <f>_xlfn.XLOOKUP(Table2[[#This Row],[name]],Table1[name],Table1[1/h],0)</f>
        <v>0</v>
      </c>
      <c r="I3677" t="b">
        <f>OR(Table2[[#This Row],[match]]=0,ROUNDUP(_xlfn.NUMBERVALUE(Table2[[#This Row],[match]]),4)=ROUNDUP(_xlfn.NUMBERVALUE(Table2[[#This Row],[1/h]]),4))</f>
        <v>1</v>
      </c>
    </row>
    <row r="3678" spans="5:9">
      <c r="E3678" t="s">
        <v>4085</v>
      </c>
      <c r="F3678">
        <f>_xlfn.NUMBERVALUE(_xlfn.TEXTAFTER(Table2[[#This Row],[my new versions]]," ",-1))</f>
        <v>12673.550496858699</v>
      </c>
      <c r="G3678" t="str">
        <f>_xlfn.TEXTBEFORE(SUBSTITUTE(Table2[[#This Row],[my new versions]],"'","")," ")</f>
        <v>RXN-SHSL1_c_REV-rt3095</v>
      </c>
      <c r="H3678">
        <f>_xlfn.XLOOKUP(Table2[[#This Row],[name]],Table1[name],Table1[1/h],0)</f>
        <v>0</v>
      </c>
      <c r="I3678" t="b">
        <f>OR(Table2[[#This Row],[match]]=0,ROUNDUP(_xlfn.NUMBERVALUE(Table2[[#This Row],[match]]),4)=ROUNDUP(_xlfn.NUMBERVALUE(Table2[[#This Row],[1/h]]),4))</f>
        <v>1</v>
      </c>
    </row>
    <row r="3679" spans="5:9">
      <c r="E3679" t="s">
        <v>4086</v>
      </c>
      <c r="F3679">
        <f>_xlfn.NUMBERVALUE(_xlfn.TEXTAFTER(Table2[[#This Row],[my new versions]]," ",-1))</f>
        <v>12673.550496858699</v>
      </c>
      <c r="G3679" t="str">
        <f>_xlfn.TEXTBEFORE(SUBSTITUTE(Table2[[#This Row],[my new versions]],"'","")," ")</f>
        <v>RXN-SLCBK1_r_FWD-rt2023</v>
      </c>
      <c r="H3679">
        <f>_xlfn.XLOOKUP(Table2[[#This Row],[name]],Table1[name],Table1[1/h],0)</f>
        <v>0</v>
      </c>
      <c r="I3679" t="b">
        <f>OR(Table2[[#This Row],[match]]=0,ROUNDUP(_xlfn.NUMBERVALUE(Table2[[#This Row],[match]]),4)=ROUNDUP(_xlfn.NUMBERVALUE(Table2[[#This Row],[1/h]]),4))</f>
        <v>1</v>
      </c>
    </row>
    <row r="3680" spans="5:9">
      <c r="E3680" t="s">
        <v>4087</v>
      </c>
      <c r="F3680">
        <f>_xlfn.NUMBERVALUE(_xlfn.TEXTAFTER(Table2[[#This Row],[my new versions]]," ",-1))</f>
        <v>54.826397653784703</v>
      </c>
      <c r="G3680" t="str">
        <f>_xlfn.TEXTBEFORE(SUBSTITUTE(Table2[[#This Row],[my new versions]],"'","")," ")</f>
        <v>RXN-SO3R_c_FWD-rt20063076</v>
      </c>
      <c r="H3680">
        <f>_xlfn.XLOOKUP(Table2[[#This Row],[name]],Table1[name],Table1[1/h],0)</f>
        <v>54.826397653784404</v>
      </c>
      <c r="I3680" t="b">
        <f>OR(Table2[[#This Row],[match]]=0,ROUNDUP(_xlfn.NUMBERVALUE(Table2[[#This Row],[match]]),4)=ROUNDUP(_xlfn.NUMBERVALUE(Table2[[#This Row],[1/h]]),4))</f>
        <v>1</v>
      </c>
    </row>
    <row r="3681" spans="5:9">
      <c r="E3681" t="s">
        <v>4088</v>
      </c>
      <c r="F3681">
        <f>_xlfn.NUMBERVALUE(_xlfn.TEXTAFTER(Table2[[#This Row],[my new versions]]," ",-1))</f>
        <v>12673.550496858699</v>
      </c>
      <c r="G3681" t="str">
        <f>_xlfn.TEXTBEFORE(SUBSTITUTE(Table2[[#This Row],[my new versions]],"'","")," ")</f>
        <v>RXN-SO3t_c_e_FWD-rt4278</v>
      </c>
      <c r="H3681">
        <f>_xlfn.XLOOKUP(Table2[[#This Row],[name]],Table1[name],Table1[1/h],0)</f>
        <v>0</v>
      </c>
      <c r="I3681" t="b">
        <f>OR(Table2[[#This Row],[match]]=0,ROUNDUP(_xlfn.NUMBERVALUE(Table2[[#This Row],[match]]),4)=ROUNDUP(_xlfn.NUMBERVALUE(Table2[[#This Row],[1/h]]),4))</f>
        <v>1</v>
      </c>
    </row>
    <row r="3682" spans="5:9">
      <c r="E3682" t="s">
        <v>4089</v>
      </c>
      <c r="F3682">
        <f>_xlfn.NUMBERVALUE(_xlfn.TEXTAFTER(Table2[[#This Row],[my new versions]]," ",-1))</f>
        <v>12673.550496858699</v>
      </c>
      <c r="G3682" t="str">
        <f>_xlfn.TEXTBEFORE(SUBSTITUTE(Table2[[#This Row],[my new versions]],"'","")," ")</f>
        <v>RXN-SO4t_c_e_FWD-rt5751</v>
      </c>
      <c r="H3682">
        <f>_xlfn.XLOOKUP(Table2[[#This Row],[name]],Table1[name],Table1[1/h],0)</f>
        <v>0</v>
      </c>
      <c r="I3682" t="b">
        <f>OR(Table2[[#This Row],[match]]=0,ROUNDUP(_xlfn.NUMBERVALUE(Table2[[#This Row],[match]]),4)=ROUNDUP(_xlfn.NUMBERVALUE(Table2[[#This Row],[1/h]]),4))</f>
        <v>1</v>
      </c>
    </row>
    <row r="3683" spans="5:9">
      <c r="E3683" t="s">
        <v>4090</v>
      </c>
      <c r="F3683">
        <f>_xlfn.NUMBERVALUE(_xlfn.TEXTAFTER(Table2[[#This Row],[my new versions]]," ",-1))</f>
        <v>64530.527263784599</v>
      </c>
      <c r="G3683" t="str">
        <f>_xlfn.TEXTBEFORE(SUBSTITUTE(Table2[[#This Row],[my new versions]],"'","")," ")</f>
        <v>RXN-SO4t_c_e_FWD-rt7368</v>
      </c>
      <c r="H3683">
        <f>_xlfn.XLOOKUP(Table2[[#This Row],[name]],Table1[name],Table1[1/h],0)</f>
        <v>64530.527263784636</v>
      </c>
      <c r="I3683" t="b">
        <f>OR(Table2[[#This Row],[match]]=0,ROUNDUP(_xlfn.NUMBERVALUE(Table2[[#This Row],[match]]),4)=ROUNDUP(_xlfn.NUMBERVALUE(Table2[[#This Row],[1/h]]),4))</f>
        <v>1</v>
      </c>
    </row>
    <row r="3684" spans="5:9">
      <c r="E3684" t="s">
        <v>4091</v>
      </c>
      <c r="F3684">
        <f>_xlfn.NUMBERVALUE(_xlfn.TEXTAFTER(Table2[[#This Row],[my new versions]]," ",-1))</f>
        <v>12673.550496858699</v>
      </c>
      <c r="G3684" t="str">
        <f>_xlfn.TEXTBEFORE(SUBSTITUTE(Table2[[#This Row],[my new versions]],"'","")," ")</f>
        <v>RXN-SPHGAT181_c_FWD-rt3023_c</v>
      </c>
      <c r="H3684">
        <f>_xlfn.XLOOKUP(Table2[[#This Row],[name]],Table1[name],Table1[1/h],0)</f>
        <v>0</v>
      </c>
      <c r="I3684" t="b">
        <f>OR(Table2[[#This Row],[match]]=0,ROUNDUP(_xlfn.NUMBERVALUE(Table2[[#This Row],[match]]),4)=ROUNDUP(_xlfn.NUMBERVALUE(Table2[[#This Row],[1/h]]),4))</f>
        <v>1</v>
      </c>
    </row>
    <row r="3685" spans="5:9">
      <c r="E3685" t="s">
        <v>4092</v>
      </c>
      <c r="F3685">
        <f>_xlfn.NUMBERVALUE(_xlfn.TEXTAFTER(Table2[[#This Row],[my new versions]]," ",-1))</f>
        <v>12673.550496858699</v>
      </c>
      <c r="G3685" t="str">
        <f>_xlfn.TEXTBEFORE(SUBSTITUTE(Table2[[#This Row],[my new versions]],"'","")," ")</f>
        <v>RXN-SPHGAT181_c_REV-rt3023_c</v>
      </c>
      <c r="H3685">
        <f>_xlfn.XLOOKUP(Table2[[#This Row],[name]],Table1[name],Table1[1/h],0)</f>
        <v>0</v>
      </c>
      <c r="I3685" t="b">
        <f>OR(Table2[[#This Row],[match]]=0,ROUNDUP(_xlfn.NUMBERVALUE(Table2[[#This Row],[match]]),4)=ROUNDUP(_xlfn.NUMBERVALUE(Table2[[#This Row],[1/h]]),4))</f>
        <v>1</v>
      </c>
    </row>
    <row r="3686" spans="5:9">
      <c r="E3686" t="s">
        <v>4093</v>
      </c>
      <c r="F3686">
        <f>_xlfn.NUMBERVALUE(_xlfn.TEXTAFTER(Table2[[#This Row],[my new versions]]," ",-1))</f>
        <v>12673.550496858699</v>
      </c>
      <c r="G3686" t="str">
        <f>_xlfn.TEXTBEFORE(SUBSTITUTE(Table2[[#This Row],[my new versions]],"'","")," ")</f>
        <v>RXN-SPHGLpK_r_FWD-rt2023</v>
      </c>
      <c r="H3686">
        <f>_xlfn.XLOOKUP(Table2[[#This Row],[name]],Table1[name],Table1[1/h],0)</f>
        <v>0</v>
      </c>
      <c r="I3686" t="b">
        <f>OR(Table2[[#This Row],[match]]=0,ROUNDUP(_xlfn.NUMBERVALUE(Table2[[#This Row],[match]]),4)=ROUNDUP(_xlfn.NUMBERVALUE(Table2[[#This Row],[1/h]]),4))</f>
        <v>1</v>
      </c>
    </row>
    <row r="3687" spans="5:9">
      <c r="E3687" t="s">
        <v>4094</v>
      </c>
      <c r="F3687">
        <f>_xlfn.NUMBERVALUE(_xlfn.TEXTAFTER(Table2[[#This Row],[my new versions]]," ",-1))</f>
        <v>12673.550496858699</v>
      </c>
      <c r="G3687" t="str">
        <f>_xlfn.TEXTBEFORE(SUBSTITUTE(Table2[[#This Row],[my new versions]],"'","")," ")</f>
        <v>RXN-SPHINGSt_c_e_FWD-rt8393</v>
      </c>
      <c r="H3687">
        <f>_xlfn.XLOOKUP(Table2[[#This Row],[name]],Table1[name],Table1[1/h],0)</f>
        <v>0</v>
      </c>
      <c r="I3687" t="b">
        <f>OR(Table2[[#This Row],[match]]=0,ROUNDUP(_xlfn.NUMBERVALUE(Table2[[#This Row],[match]]),4)=ROUNDUP(_xlfn.NUMBERVALUE(Table2[[#This Row],[1/h]]),4))</f>
        <v>1</v>
      </c>
    </row>
    <row r="3688" spans="5:9">
      <c r="E3688" t="s">
        <v>4095</v>
      </c>
      <c r="F3688">
        <f>_xlfn.NUMBERVALUE(_xlfn.TEXTAFTER(Table2[[#This Row],[my new versions]]," ",-1))</f>
        <v>12673.550496858699</v>
      </c>
      <c r="G3688" t="str">
        <f>_xlfn.TEXTBEFORE(SUBSTITUTE(Table2[[#This Row],[my new versions]],"'","")," ")</f>
        <v>RXN-SPHINGSt_c_e_REV-rt8393</v>
      </c>
      <c r="H3688">
        <f>_xlfn.XLOOKUP(Table2[[#This Row],[name]],Table1[name],Table1[1/h],0)</f>
        <v>0</v>
      </c>
      <c r="I3688" t="b">
        <f>OR(Table2[[#This Row],[match]]=0,ROUNDUP(_xlfn.NUMBERVALUE(Table2[[#This Row],[match]]),4)=ROUNDUP(_xlfn.NUMBERVALUE(Table2[[#This Row],[1/h]]),4))</f>
        <v>1</v>
      </c>
    </row>
    <row r="3689" spans="5:9">
      <c r="E3689" t="s">
        <v>4096</v>
      </c>
      <c r="F3689">
        <f>_xlfn.NUMBERVALUE(_xlfn.TEXTAFTER(Table2[[#This Row],[my new versions]]," ",-1))</f>
        <v>12673.550496858699</v>
      </c>
      <c r="G3689" t="str">
        <f>_xlfn.TEXTBEFORE(SUBSTITUTE(Table2[[#This Row],[my new versions]],"'","")," ")</f>
        <v>RXN-SPHPL_r_FWD-rt3557</v>
      </c>
      <c r="H3689">
        <f>_xlfn.XLOOKUP(Table2[[#This Row],[name]],Table1[name],Table1[1/h],0)</f>
        <v>0</v>
      </c>
      <c r="I3689" t="b">
        <f>OR(Table2[[#This Row],[match]]=0,ROUNDUP(_xlfn.NUMBERVALUE(Table2[[#This Row],[match]]),4)=ROUNDUP(_xlfn.NUMBERVALUE(Table2[[#This Row],[1/h]]),4))</f>
        <v>1</v>
      </c>
    </row>
    <row r="3690" spans="5:9">
      <c r="E3690" t="s">
        <v>4097</v>
      </c>
      <c r="F3690">
        <f>_xlfn.NUMBERVALUE(_xlfn.TEXTAFTER(Table2[[#This Row],[my new versions]]," ",-1))</f>
        <v>12673.550496858699</v>
      </c>
      <c r="G3690" t="str">
        <f>_xlfn.TEXTBEFORE(SUBSTITUTE(Table2[[#This Row],[my new versions]],"'","")," ")</f>
        <v>RXN-SPMDAT_c_FWD-UNKNOWN</v>
      </c>
      <c r="H3690">
        <f>_xlfn.XLOOKUP(Table2[[#This Row],[name]],Table1[name],Table1[1/h],0)</f>
        <v>0</v>
      </c>
      <c r="I3690" t="b">
        <f>OR(Table2[[#This Row],[match]]=0,ROUNDUP(_xlfn.NUMBERVALUE(Table2[[#This Row],[match]]),4)=ROUNDUP(_xlfn.NUMBERVALUE(Table2[[#This Row],[1/h]]),4))</f>
        <v>1</v>
      </c>
    </row>
    <row r="3691" spans="5:9">
      <c r="E3691" t="s">
        <v>4098</v>
      </c>
      <c r="F3691">
        <f>_xlfn.NUMBERVALUE(_xlfn.TEXTAFTER(Table2[[#This Row],[my new versions]]," ",-1))</f>
        <v>12673.550496858699</v>
      </c>
      <c r="G3691" t="str">
        <f>_xlfn.TEXTBEFORE(SUBSTITUTE(Table2[[#This Row],[my new versions]],"'","")," ")</f>
        <v>RXN-SPMDtpa_e_FWD-rt1939_e</v>
      </c>
      <c r="H3691">
        <f>_xlfn.XLOOKUP(Table2[[#This Row],[name]],Table1[name],Table1[1/h],0)</f>
        <v>0</v>
      </c>
      <c r="I3691" t="b">
        <f>OR(Table2[[#This Row],[match]]=0,ROUNDUP(_xlfn.NUMBERVALUE(Table2[[#This Row],[match]]),4)=ROUNDUP(_xlfn.NUMBERVALUE(Table2[[#This Row],[1/h]]),4))</f>
        <v>1</v>
      </c>
    </row>
    <row r="3692" spans="5:9">
      <c r="E3692" t="s">
        <v>4099</v>
      </c>
      <c r="F3692">
        <f>_xlfn.NUMBERVALUE(_xlfn.TEXTAFTER(Table2[[#This Row],[my new versions]]," ",-1))</f>
        <v>12673.550496858699</v>
      </c>
      <c r="G3692" t="str">
        <f>_xlfn.TEXTBEFORE(SUBSTITUTE(Table2[[#This Row],[my new versions]],"'","")," ")</f>
        <v>RXN-SPMDtpa_e_REV-rt1939_e</v>
      </c>
      <c r="H3692">
        <f>_xlfn.XLOOKUP(Table2[[#This Row],[name]],Table1[name],Table1[1/h],0)</f>
        <v>0</v>
      </c>
      <c r="I3692" t="b">
        <f>OR(Table2[[#This Row],[match]]=0,ROUNDUP(_xlfn.NUMBERVALUE(Table2[[#This Row],[match]]),4)=ROUNDUP(_xlfn.NUMBERVALUE(Table2[[#This Row],[1/h]]),4))</f>
        <v>1</v>
      </c>
    </row>
    <row r="3693" spans="5:9">
      <c r="E3693" t="s">
        <v>4100</v>
      </c>
      <c r="F3693">
        <f>_xlfn.NUMBERVALUE(_xlfn.TEXTAFTER(Table2[[#This Row],[my new versions]]," ",-1))</f>
        <v>12673.550496858699</v>
      </c>
      <c r="G3693" t="str">
        <f>_xlfn.TEXTBEFORE(SUBSTITUTE(Table2[[#This Row],[my new versions]],"'","")," ")</f>
        <v>RXN-SPMDtpa_e_FWD-rt1987_e</v>
      </c>
      <c r="H3693">
        <f>_xlfn.XLOOKUP(Table2[[#This Row],[name]],Table1[name],Table1[1/h],0)</f>
        <v>0</v>
      </c>
      <c r="I3693" t="b">
        <f>OR(Table2[[#This Row],[match]]=0,ROUNDUP(_xlfn.NUMBERVALUE(Table2[[#This Row],[match]]),4)=ROUNDUP(_xlfn.NUMBERVALUE(Table2[[#This Row],[1/h]]),4))</f>
        <v>1</v>
      </c>
    </row>
    <row r="3694" spans="5:9">
      <c r="E3694" t="s">
        <v>4101</v>
      </c>
      <c r="F3694">
        <f>_xlfn.NUMBERVALUE(_xlfn.TEXTAFTER(Table2[[#This Row],[my new versions]]," ",-1))</f>
        <v>12673.550496858699</v>
      </c>
      <c r="G3694" t="str">
        <f>_xlfn.TEXTBEFORE(SUBSTITUTE(Table2[[#This Row],[my new versions]],"'","")," ")</f>
        <v>RXN-SPMDtpa_e_REV-rt1987_e</v>
      </c>
      <c r="H3694">
        <f>_xlfn.XLOOKUP(Table2[[#This Row],[name]],Table1[name],Table1[1/h],0)</f>
        <v>0</v>
      </c>
      <c r="I3694" t="b">
        <f>OR(Table2[[#This Row],[match]]=0,ROUNDUP(_xlfn.NUMBERVALUE(Table2[[#This Row],[match]]),4)=ROUNDUP(_xlfn.NUMBERVALUE(Table2[[#This Row],[1/h]]),4))</f>
        <v>1</v>
      </c>
    </row>
    <row r="3695" spans="5:9">
      <c r="E3695" t="s">
        <v>4102</v>
      </c>
      <c r="F3695">
        <f>_xlfn.NUMBERVALUE(_xlfn.TEXTAFTER(Table2[[#This Row],[my new versions]]," ",-1))</f>
        <v>12673.550496858699</v>
      </c>
      <c r="G3695" t="str">
        <f>_xlfn.TEXTBEFORE(SUBSTITUTE(Table2[[#This Row],[my new versions]],"'","")," ")</f>
        <v>RXN-SPMDtpa_e_FWD-rt2649_e</v>
      </c>
      <c r="H3695">
        <f>_xlfn.XLOOKUP(Table2[[#This Row],[name]],Table1[name],Table1[1/h],0)</f>
        <v>0</v>
      </c>
      <c r="I3695" t="b">
        <f>OR(Table2[[#This Row],[match]]=0,ROUNDUP(_xlfn.NUMBERVALUE(Table2[[#This Row],[match]]),4)=ROUNDUP(_xlfn.NUMBERVALUE(Table2[[#This Row],[1/h]]),4))</f>
        <v>1</v>
      </c>
    </row>
    <row r="3696" spans="5:9">
      <c r="E3696" t="s">
        <v>4103</v>
      </c>
      <c r="F3696">
        <f>_xlfn.NUMBERVALUE(_xlfn.TEXTAFTER(Table2[[#This Row],[my new versions]]," ",-1))</f>
        <v>12673.550496858699</v>
      </c>
      <c r="G3696" t="str">
        <f>_xlfn.TEXTBEFORE(SUBSTITUTE(Table2[[#This Row],[my new versions]],"'","")," ")</f>
        <v>RXN-SPMDtpa_e_REV-rt2649_e</v>
      </c>
      <c r="H3696">
        <f>_xlfn.XLOOKUP(Table2[[#This Row],[name]],Table1[name],Table1[1/h],0)</f>
        <v>0</v>
      </c>
      <c r="I3696" t="b">
        <f>OR(Table2[[#This Row],[match]]=0,ROUNDUP(_xlfn.NUMBERVALUE(Table2[[#This Row],[match]]),4)=ROUNDUP(_xlfn.NUMBERVALUE(Table2[[#This Row],[1/h]]),4))</f>
        <v>1</v>
      </c>
    </row>
    <row r="3697" spans="5:9">
      <c r="E3697" t="s">
        <v>4104</v>
      </c>
      <c r="F3697">
        <f>_xlfn.NUMBERVALUE(_xlfn.TEXTAFTER(Table2[[#This Row],[my new versions]]," ",-1))</f>
        <v>12673.550496858699</v>
      </c>
      <c r="G3697" t="str">
        <f>_xlfn.TEXTBEFORE(SUBSTITUTE(Table2[[#This Row],[my new versions]],"'","")," ")</f>
        <v>RXN-SPMDtpa_e_FWD-rt2739_e</v>
      </c>
      <c r="H3697">
        <f>_xlfn.XLOOKUP(Table2[[#This Row],[name]],Table1[name],Table1[1/h],0)</f>
        <v>0</v>
      </c>
      <c r="I3697" t="b">
        <f>OR(Table2[[#This Row],[match]]=0,ROUNDUP(_xlfn.NUMBERVALUE(Table2[[#This Row],[match]]),4)=ROUNDUP(_xlfn.NUMBERVALUE(Table2[[#This Row],[1/h]]),4))</f>
        <v>1</v>
      </c>
    </row>
    <row r="3698" spans="5:9">
      <c r="E3698" t="s">
        <v>4105</v>
      </c>
      <c r="F3698">
        <f>_xlfn.NUMBERVALUE(_xlfn.TEXTAFTER(Table2[[#This Row],[my new versions]]," ",-1))</f>
        <v>12673.550496858699</v>
      </c>
      <c r="G3698" t="str">
        <f>_xlfn.TEXTBEFORE(SUBSTITUTE(Table2[[#This Row],[my new versions]],"'","")," ")</f>
        <v>RXN-SPMDtpa_e_REV-rt2739_e</v>
      </c>
      <c r="H3698">
        <f>_xlfn.XLOOKUP(Table2[[#This Row],[name]],Table1[name],Table1[1/h],0)</f>
        <v>0</v>
      </c>
      <c r="I3698" t="b">
        <f>OR(Table2[[#This Row],[match]]=0,ROUNDUP(_xlfn.NUMBERVALUE(Table2[[#This Row],[match]]),4)=ROUNDUP(_xlfn.NUMBERVALUE(Table2[[#This Row],[1/h]]),4))</f>
        <v>1</v>
      </c>
    </row>
    <row r="3699" spans="5:9">
      <c r="E3699" t="s">
        <v>4106</v>
      </c>
      <c r="F3699">
        <f>_xlfn.NUMBERVALUE(_xlfn.TEXTAFTER(Table2[[#This Row],[my new versions]]," ",-1))</f>
        <v>12673.550496858699</v>
      </c>
      <c r="G3699" t="str">
        <f>_xlfn.TEXTBEFORE(SUBSTITUTE(Table2[[#This Row],[my new versions]],"'","")," ")</f>
        <v>RXN-SPMDtpa_e_FWD-rt5861</v>
      </c>
      <c r="H3699">
        <f>_xlfn.XLOOKUP(Table2[[#This Row],[name]],Table1[name],Table1[1/h],0)</f>
        <v>0</v>
      </c>
      <c r="I3699" t="b">
        <f>OR(Table2[[#This Row],[match]]=0,ROUNDUP(_xlfn.NUMBERVALUE(Table2[[#This Row],[match]]),4)=ROUNDUP(_xlfn.NUMBERVALUE(Table2[[#This Row],[1/h]]),4))</f>
        <v>1</v>
      </c>
    </row>
    <row r="3700" spans="5:9">
      <c r="E3700" t="s">
        <v>4107</v>
      </c>
      <c r="F3700">
        <f>_xlfn.NUMBERVALUE(_xlfn.TEXTAFTER(Table2[[#This Row],[my new versions]]," ",-1))</f>
        <v>12673.550496858699</v>
      </c>
      <c r="G3700" t="str">
        <f>_xlfn.TEXTBEFORE(SUBSTITUTE(Table2[[#This Row],[my new versions]],"'","")," ")</f>
        <v>RXN-SPMDtpa_e_REV-rt5861</v>
      </c>
      <c r="H3700">
        <f>_xlfn.XLOOKUP(Table2[[#This Row],[name]],Table1[name],Table1[1/h],0)</f>
        <v>0</v>
      </c>
      <c r="I3700" t="b">
        <f>OR(Table2[[#This Row],[match]]=0,ROUNDUP(_xlfn.NUMBERVALUE(Table2[[#This Row],[match]]),4)=ROUNDUP(_xlfn.NUMBERVALUE(Table2[[#This Row],[1/h]]),4))</f>
        <v>1</v>
      </c>
    </row>
    <row r="3701" spans="5:9">
      <c r="E3701" t="s">
        <v>4108</v>
      </c>
      <c r="F3701">
        <f>_xlfn.NUMBERVALUE(_xlfn.TEXTAFTER(Table2[[#This Row],[my new versions]]," ",-1))</f>
        <v>12673.550496858699</v>
      </c>
      <c r="G3701" t="str">
        <f>_xlfn.TEXTBEFORE(SUBSTITUTE(Table2[[#This Row],[my new versions]],"'","")," ")</f>
        <v>RXN-SPMDtpa_e_FWD-rt7439</v>
      </c>
      <c r="H3701">
        <f>_xlfn.XLOOKUP(Table2[[#This Row],[name]],Table1[name],Table1[1/h],0)</f>
        <v>0</v>
      </c>
      <c r="I3701" t="b">
        <f>OR(Table2[[#This Row],[match]]=0,ROUNDUP(_xlfn.NUMBERVALUE(Table2[[#This Row],[match]]),4)=ROUNDUP(_xlfn.NUMBERVALUE(Table2[[#This Row],[1/h]]),4))</f>
        <v>1</v>
      </c>
    </row>
    <row r="3702" spans="5:9">
      <c r="E3702" t="s">
        <v>4109</v>
      </c>
      <c r="F3702">
        <f>_xlfn.NUMBERVALUE(_xlfn.TEXTAFTER(Table2[[#This Row],[my new versions]]," ",-1))</f>
        <v>12673.550496858699</v>
      </c>
      <c r="G3702" t="str">
        <f>_xlfn.TEXTBEFORE(SUBSTITUTE(Table2[[#This Row],[my new versions]],"'","")," ")</f>
        <v>RXN-SPMDtpa_e_REV-rt7439</v>
      </c>
      <c r="H3702">
        <f>_xlfn.XLOOKUP(Table2[[#This Row],[name]],Table1[name],Table1[1/h],0)</f>
        <v>0</v>
      </c>
      <c r="I3702" t="b">
        <f>OR(Table2[[#This Row],[match]]=0,ROUNDUP(_xlfn.NUMBERVALUE(Table2[[#This Row],[match]]),4)=ROUNDUP(_xlfn.NUMBERVALUE(Table2[[#This Row],[1/h]]),4))</f>
        <v>1</v>
      </c>
    </row>
    <row r="3703" spans="5:9">
      <c r="E3703" t="s">
        <v>4110</v>
      </c>
      <c r="F3703">
        <f>_xlfn.NUMBERVALUE(_xlfn.TEXTAFTER(Table2[[#This Row],[my new versions]]," ",-1))</f>
        <v>12673.550496858699</v>
      </c>
      <c r="G3703" t="str">
        <f>_xlfn.TEXTBEFORE(SUBSTITUTE(Table2[[#This Row],[my new versions]],"'","")," ")</f>
        <v>RXN-SPMDtpa_v_FWD-rt1939_v</v>
      </c>
      <c r="H3703">
        <f>_xlfn.XLOOKUP(Table2[[#This Row],[name]],Table1[name],Table1[1/h],0)</f>
        <v>0</v>
      </c>
      <c r="I3703" t="b">
        <f>OR(Table2[[#This Row],[match]]=0,ROUNDUP(_xlfn.NUMBERVALUE(Table2[[#This Row],[match]]),4)=ROUNDUP(_xlfn.NUMBERVALUE(Table2[[#This Row],[1/h]]),4))</f>
        <v>1</v>
      </c>
    </row>
    <row r="3704" spans="5:9">
      <c r="E3704" t="s">
        <v>4111</v>
      </c>
      <c r="F3704">
        <f>_xlfn.NUMBERVALUE(_xlfn.TEXTAFTER(Table2[[#This Row],[my new versions]]," ",-1))</f>
        <v>12673.550496858699</v>
      </c>
      <c r="G3704" t="str">
        <f>_xlfn.TEXTBEFORE(SUBSTITUTE(Table2[[#This Row],[my new versions]],"'","")," ")</f>
        <v>RXN-SPMDtpa_v_REV-rt1939_v</v>
      </c>
      <c r="H3704">
        <f>_xlfn.XLOOKUP(Table2[[#This Row],[name]],Table1[name],Table1[1/h],0)</f>
        <v>0</v>
      </c>
      <c r="I3704" t="b">
        <f>OR(Table2[[#This Row],[match]]=0,ROUNDUP(_xlfn.NUMBERVALUE(Table2[[#This Row],[match]]),4)=ROUNDUP(_xlfn.NUMBERVALUE(Table2[[#This Row],[1/h]]),4))</f>
        <v>1</v>
      </c>
    </row>
    <row r="3705" spans="5:9">
      <c r="E3705" t="s">
        <v>4112</v>
      </c>
      <c r="F3705">
        <f>_xlfn.NUMBERVALUE(_xlfn.TEXTAFTER(Table2[[#This Row],[my new versions]]," ",-1))</f>
        <v>12673.550496858699</v>
      </c>
      <c r="G3705" t="str">
        <f>_xlfn.TEXTBEFORE(SUBSTITUTE(Table2[[#This Row],[my new versions]],"'","")," ")</f>
        <v>RXN-SPMDtpa_v_FWD-rt1987_v</v>
      </c>
      <c r="H3705">
        <f>_xlfn.XLOOKUP(Table2[[#This Row],[name]],Table1[name],Table1[1/h],0)</f>
        <v>0</v>
      </c>
      <c r="I3705" t="b">
        <f>OR(Table2[[#This Row],[match]]=0,ROUNDUP(_xlfn.NUMBERVALUE(Table2[[#This Row],[match]]),4)=ROUNDUP(_xlfn.NUMBERVALUE(Table2[[#This Row],[1/h]]),4))</f>
        <v>1</v>
      </c>
    </row>
    <row r="3706" spans="5:9">
      <c r="E3706" t="s">
        <v>4113</v>
      </c>
      <c r="F3706">
        <f>_xlfn.NUMBERVALUE(_xlfn.TEXTAFTER(Table2[[#This Row],[my new versions]]," ",-1))</f>
        <v>12673.550496858699</v>
      </c>
      <c r="G3706" t="str">
        <f>_xlfn.TEXTBEFORE(SUBSTITUTE(Table2[[#This Row],[my new versions]],"'","")," ")</f>
        <v>RXN-SPMDtpa_v_REV-rt1987_v</v>
      </c>
      <c r="H3706">
        <f>_xlfn.XLOOKUP(Table2[[#This Row],[name]],Table1[name],Table1[1/h],0)</f>
        <v>0</v>
      </c>
      <c r="I3706" t="b">
        <f>OR(Table2[[#This Row],[match]]=0,ROUNDUP(_xlfn.NUMBERVALUE(Table2[[#This Row],[match]]),4)=ROUNDUP(_xlfn.NUMBERVALUE(Table2[[#This Row],[1/h]]),4))</f>
        <v>1</v>
      </c>
    </row>
    <row r="3707" spans="5:9">
      <c r="E3707" t="s">
        <v>4114</v>
      </c>
      <c r="F3707">
        <f>_xlfn.NUMBERVALUE(_xlfn.TEXTAFTER(Table2[[#This Row],[my new versions]]," ",-1))</f>
        <v>12673.550496858699</v>
      </c>
      <c r="G3707" t="str">
        <f>_xlfn.TEXTBEFORE(SUBSTITUTE(Table2[[#This Row],[my new versions]],"'","")," ")</f>
        <v>RXN-SPMDtpa_v_FWD-rt2649_v</v>
      </c>
      <c r="H3707">
        <f>_xlfn.XLOOKUP(Table2[[#This Row],[name]],Table1[name],Table1[1/h],0)</f>
        <v>0</v>
      </c>
      <c r="I3707" t="b">
        <f>OR(Table2[[#This Row],[match]]=0,ROUNDUP(_xlfn.NUMBERVALUE(Table2[[#This Row],[match]]),4)=ROUNDUP(_xlfn.NUMBERVALUE(Table2[[#This Row],[1/h]]),4))</f>
        <v>1</v>
      </c>
    </row>
    <row r="3708" spans="5:9">
      <c r="E3708" t="s">
        <v>4115</v>
      </c>
      <c r="F3708">
        <f>_xlfn.NUMBERVALUE(_xlfn.TEXTAFTER(Table2[[#This Row],[my new versions]]," ",-1))</f>
        <v>12673.550496858699</v>
      </c>
      <c r="G3708" t="str">
        <f>_xlfn.TEXTBEFORE(SUBSTITUTE(Table2[[#This Row],[my new versions]],"'","")," ")</f>
        <v>RXN-SPMDtpa_v_REV-rt2649_v</v>
      </c>
      <c r="H3708">
        <f>_xlfn.XLOOKUP(Table2[[#This Row],[name]],Table1[name],Table1[1/h],0)</f>
        <v>0</v>
      </c>
      <c r="I3708" t="b">
        <f>OR(Table2[[#This Row],[match]]=0,ROUNDUP(_xlfn.NUMBERVALUE(Table2[[#This Row],[match]]),4)=ROUNDUP(_xlfn.NUMBERVALUE(Table2[[#This Row],[1/h]]),4))</f>
        <v>1</v>
      </c>
    </row>
    <row r="3709" spans="5:9">
      <c r="E3709" t="s">
        <v>4116</v>
      </c>
      <c r="F3709">
        <f>_xlfn.NUMBERVALUE(_xlfn.TEXTAFTER(Table2[[#This Row],[my new versions]]," ",-1))</f>
        <v>12673.550496858699</v>
      </c>
      <c r="G3709" t="str">
        <f>_xlfn.TEXTBEFORE(SUBSTITUTE(Table2[[#This Row],[my new versions]],"'","")," ")</f>
        <v>RXN-SPMDtpa_v_FWD-rt2739_v</v>
      </c>
      <c r="H3709">
        <f>_xlfn.XLOOKUP(Table2[[#This Row],[name]],Table1[name],Table1[1/h],0)</f>
        <v>0</v>
      </c>
      <c r="I3709" t="b">
        <f>OR(Table2[[#This Row],[match]]=0,ROUNDUP(_xlfn.NUMBERVALUE(Table2[[#This Row],[match]]),4)=ROUNDUP(_xlfn.NUMBERVALUE(Table2[[#This Row],[1/h]]),4))</f>
        <v>1</v>
      </c>
    </row>
    <row r="3710" spans="5:9">
      <c r="E3710" t="s">
        <v>4117</v>
      </c>
      <c r="F3710">
        <f>_xlfn.NUMBERVALUE(_xlfn.TEXTAFTER(Table2[[#This Row],[my new versions]]," ",-1))</f>
        <v>12673.550496858699</v>
      </c>
      <c r="G3710" t="str">
        <f>_xlfn.TEXTBEFORE(SUBSTITUTE(Table2[[#This Row],[my new versions]],"'","")," ")</f>
        <v>RXN-SPMDtpa_v_REV-rt2739_v</v>
      </c>
      <c r="H3710">
        <f>_xlfn.XLOOKUP(Table2[[#This Row],[name]],Table1[name],Table1[1/h],0)</f>
        <v>0</v>
      </c>
      <c r="I3710" t="b">
        <f>OR(Table2[[#This Row],[match]]=0,ROUNDUP(_xlfn.NUMBERVALUE(Table2[[#This Row],[match]]),4)=ROUNDUP(_xlfn.NUMBERVALUE(Table2[[#This Row],[1/h]]),4))</f>
        <v>1</v>
      </c>
    </row>
    <row r="3711" spans="5:9">
      <c r="E3711" t="s">
        <v>4118</v>
      </c>
      <c r="F3711">
        <f>_xlfn.NUMBERVALUE(_xlfn.TEXTAFTER(Table2[[#This Row],[my new versions]]," ",-1))</f>
        <v>12673.550496858699</v>
      </c>
      <c r="G3711" t="str">
        <f>_xlfn.TEXTBEFORE(SUBSTITUTE(Table2[[#This Row],[my new versions]],"'","")," ")</f>
        <v>RXN-SPMS_c_FWD-rt8465</v>
      </c>
      <c r="H3711">
        <f>_xlfn.XLOOKUP(Table2[[#This Row],[name]],Table1[name],Table1[1/h],0)</f>
        <v>0</v>
      </c>
      <c r="I3711" t="b">
        <f>OR(Table2[[#This Row],[match]]=0,ROUNDUP(_xlfn.NUMBERVALUE(Table2[[#This Row],[match]]),4)=ROUNDUP(_xlfn.NUMBERVALUE(Table2[[#This Row],[1/h]]),4))</f>
        <v>1</v>
      </c>
    </row>
    <row r="3712" spans="5:9">
      <c r="E3712" t="s">
        <v>4119</v>
      </c>
      <c r="F3712">
        <f>_xlfn.NUMBERVALUE(_xlfn.TEXTAFTER(Table2[[#This Row],[my new versions]]," ",-1))</f>
        <v>12673.550496858699</v>
      </c>
      <c r="G3712" t="str">
        <f>_xlfn.TEXTBEFORE(SUBSTITUTE(Table2[[#This Row],[my new versions]],"'","")," ")</f>
        <v>RXN-SPRMAT_c_FWD-rt1145</v>
      </c>
      <c r="H3712">
        <f>_xlfn.XLOOKUP(Table2[[#This Row],[name]],Table1[name],Table1[1/h],0)</f>
        <v>0</v>
      </c>
      <c r="I3712" t="b">
        <f>OR(Table2[[#This Row],[match]]=0,ROUNDUP(_xlfn.NUMBERVALUE(Table2[[#This Row],[match]]),4)=ROUNDUP(_xlfn.NUMBERVALUE(Table2[[#This Row],[1/h]]),4))</f>
        <v>1</v>
      </c>
    </row>
    <row r="3713" spans="5:9">
      <c r="E3713" t="s">
        <v>4120</v>
      </c>
      <c r="F3713">
        <f>_xlfn.NUMBERVALUE(_xlfn.TEXTAFTER(Table2[[#This Row],[my new versions]]," ",-1))</f>
        <v>12673.550496858699</v>
      </c>
      <c r="G3713" t="str">
        <f>_xlfn.TEXTBEFORE(SUBSTITUTE(Table2[[#This Row],[my new versions]],"'","")," ")</f>
        <v>RXN-SPRMS_c_FWD-rt4913</v>
      </c>
      <c r="H3713">
        <f>_xlfn.XLOOKUP(Table2[[#This Row],[name]],Table1[name],Table1[1/h],0)</f>
        <v>0</v>
      </c>
      <c r="I3713" t="b">
        <f>OR(Table2[[#This Row],[match]]=0,ROUNDUP(_xlfn.NUMBERVALUE(Table2[[#This Row],[match]]),4)=ROUNDUP(_xlfn.NUMBERVALUE(Table2[[#This Row],[1/h]]),4))</f>
        <v>1</v>
      </c>
    </row>
    <row r="3714" spans="5:9">
      <c r="E3714" t="s">
        <v>4121</v>
      </c>
      <c r="F3714">
        <f>_xlfn.NUMBERVALUE(_xlfn.TEXTAFTER(Table2[[#This Row],[my new versions]]," ",-1))</f>
        <v>12673.550496858699</v>
      </c>
      <c r="G3714" t="str">
        <f>_xlfn.TEXTBEFORE(SUBSTITUTE(Table2[[#This Row],[my new versions]],"'","")," ")</f>
        <v>RXN-SPRMtpa_e_FWD-rt1939_e</v>
      </c>
      <c r="H3714">
        <f>_xlfn.XLOOKUP(Table2[[#This Row],[name]],Table1[name],Table1[1/h],0)</f>
        <v>0</v>
      </c>
      <c r="I3714" t="b">
        <f>OR(Table2[[#This Row],[match]]=0,ROUNDUP(_xlfn.NUMBERVALUE(Table2[[#This Row],[match]]),4)=ROUNDUP(_xlfn.NUMBERVALUE(Table2[[#This Row],[1/h]]),4))</f>
        <v>1</v>
      </c>
    </row>
    <row r="3715" spans="5:9">
      <c r="E3715" t="s">
        <v>4122</v>
      </c>
      <c r="F3715">
        <f>_xlfn.NUMBERVALUE(_xlfn.TEXTAFTER(Table2[[#This Row],[my new versions]]," ",-1))</f>
        <v>12673.550496858699</v>
      </c>
      <c r="G3715" t="str">
        <f>_xlfn.TEXTBEFORE(SUBSTITUTE(Table2[[#This Row],[my new versions]],"'","")," ")</f>
        <v>RXN-SPRMtpa_e_REV-rt1939_e</v>
      </c>
      <c r="H3715">
        <f>_xlfn.XLOOKUP(Table2[[#This Row],[name]],Table1[name],Table1[1/h],0)</f>
        <v>0</v>
      </c>
      <c r="I3715" t="b">
        <f>OR(Table2[[#This Row],[match]]=0,ROUNDUP(_xlfn.NUMBERVALUE(Table2[[#This Row],[match]]),4)=ROUNDUP(_xlfn.NUMBERVALUE(Table2[[#This Row],[1/h]]),4))</f>
        <v>1</v>
      </c>
    </row>
    <row r="3716" spans="5:9">
      <c r="E3716" t="s">
        <v>4123</v>
      </c>
      <c r="F3716">
        <f>_xlfn.NUMBERVALUE(_xlfn.TEXTAFTER(Table2[[#This Row],[my new versions]]," ",-1))</f>
        <v>12673.550496858699</v>
      </c>
      <c r="G3716" t="str">
        <f>_xlfn.TEXTBEFORE(SUBSTITUTE(Table2[[#This Row],[my new versions]],"'","")," ")</f>
        <v>RXN-SPRMtpa_e_FWD-rt1987_e</v>
      </c>
      <c r="H3716">
        <f>_xlfn.XLOOKUP(Table2[[#This Row],[name]],Table1[name],Table1[1/h],0)</f>
        <v>0</v>
      </c>
      <c r="I3716" t="b">
        <f>OR(Table2[[#This Row],[match]]=0,ROUNDUP(_xlfn.NUMBERVALUE(Table2[[#This Row],[match]]),4)=ROUNDUP(_xlfn.NUMBERVALUE(Table2[[#This Row],[1/h]]),4))</f>
        <v>1</v>
      </c>
    </row>
    <row r="3717" spans="5:9">
      <c r="E3717" t="s">
        <v>4124</v>
      </c>
      <c r="F3717">
        <f>_xlfn.NUMBERVALUE(_xlfn.TEXTAFTER(Table2[[#This Row],[my new versions]]," ",-1))</f>
        <v>12673.550496858699</v>
      </c>
      <c r="G3717" t="str">
        <f>_xlfn.TEXTBEFORE(SUBSTITUTE(Table2[[#This Row],[my new versions]],"'","")," ")</f>
        <v>RXN-SPRMtpa_e_REV-rt1987_e</v>
      </c>
      <c r="H3717">
        <f>_xlfn.XLOOKUP(Table2[[#This Row],[name]],Table1[name],Table1[1/h],0)</f>
        <v>0</v>
      </c>
      <c r="I3717" t="b">
        <f>OR(Table2[[#This Row],[match]]=0,ROUNDUP(_xlfn.NUMBERVALUE(Table2[[#This Row],[match]]),4)=ROUNDUP(_xlfn.NUMBERVALUE(Table2[[#This Row],[1/h]]),4))</f>
        <v>1</v>
      </c>
    </row>
    <row r="3718" spans="5:9">
      <c r="E3718" t="s">
        <v>4125</v>
      </c>
      <c r="F3718">
        <f>_xlfn.NUMBERVALUE(_xlfn.TEXTAFTER(Table2[[#This Row],[my new versions]]," ",-1))</f>
        <v>12673.550496858699</v>
      </c>
      <c r="G3718" t="str">
        <f>_xlfn.TEXTBEFORE(SUBSTITUTE(Table2[[#This Row],[my new versions]],"'","")," ")</f>
        <v>RXN-SPRMtpa_e_FWD-rt2649_e</v>
      </c>
      <c r="H3718">
        <f>_xlfn.XLOOKUP(Table2[[#This Row],[name]],Table1[name],Table1[1/h],0)</f>
        <v>0</v>
      </c>
      <c r="I3718" t="b">
        <f>OR(Table2[[#This Row],[match]]=0,ROUNDUP(_xlfn.NUMBERVALUE(Table2[[#This Row],[match]]),4)=ROUNDUP(_xlfn.NUMBERVALUE(Table2[[#This Row],[1/h]]),4))</f>
        <v>1</v>
      </c>
    </row>
    <row r="3719" spans="5:9">
      <c r="E3719" t="s">
        <v>4126</v>
      </c>
      <c r="F3719">
        <f>_xlfn.NUMBERVALUE(_xlfn.TEXTAFTER(Table2[[#This Row],[my new versions]]," ",-1))</f>
        <v>12673.550496858699</v>
      </c>
      <c r="G3719" t="str">
        <f>_xlfn.TEXTBEFORE(SUBSTITUTE(Table2[[#This Row],[my new versions]],"'","")," ")</f>
        <v>RXN-SPRMtpa_e_REV-rt2649_e</v>
      </c>
      <c r="H3719">
        <f>_xlfn.XLOOKUP(Table2[[#This Row],[name]],Table1[name],Table1[1/h],0)</f>
        <v>0</v>
      </c>
      <c r="I3719" t="b">
        <f>OR(Table2[[#This Row],[match]]=0,ROUNDUP(_xlfn.NUMBERVALUE(Table2[[#This Row],[match]]),4)=ROUNDUP(_xlfn.NUMBERVALUE(Table2[[#This Row],[1/h]]),4))</f>
        <v>1</v>
      </c>
    </row>
    <row r="3720" spans="5:9">
      <c r="E3720" t="s">
        <v>4127</v>
      </c>
      <c r="F3720">
        <f>_xlfn.NUMBERVALUE(_xlfn.TEXTAFTER(Table2[[#This Row],[my new versions]]," ",-1))</f>
        <v>12673.550496858699</v>
      </c>
      <c r="G3720" t="str">
        <f>_xlfn.TEXTBEFORE(SUBSTITUTE(Table2[[#This Row],[my new versions]],"'","")," ")</f>
        <v>RXN-SPRMtpa_e_FWD-rt2739_e</v>
      </c>
      <c r="H3720">
        <f>_xlfn.XLOOKUP(Table2[[#This Row],[name]],Table1[name],Table1[1/h],0)</f>
        <v>0</v>
      </c>
      <c r="I3720" t="b">
        <f>OR(Table2[[#This Row],[match]]=0,ROUNDUP(_xlfn.NUMBERVALUE(Table2[[#This Row],[match]]),4)=ROUNDUP(_xlfn.NUMBERVALUE(Table2[[#This Row],[1/h]]),4))</f>
        <v>1</v>
      </c>
    </row>
    <row r="3721" spans="5:9">
      <c r="E3721" t="s">
        <v>4128</v>
      </c>
      <c r="F3721">
        <f>_xlfn.NUMBERVALUE(_xlfn.TEXTAFTER(Table2[[#This Row],[my new versions]]," ",-1))</f>
        <v>12673.550496858699</v>
      </c>
      <c r="G3721" t="str">
        <f>_xlfn.TEXTBEFORE(SUBSTITUTE(Table2[[#This Row],[my new versions]],"'","")," ")</f>
        <v>RXN-SPRMtpa_e_REV-rt2739_e</v>
      </c>
      <c r="H3721">
        <f>_xlfn.XLOOKUP(Table2[[#This Row],[name]],Table1[name],Table1[1/h],0)</f>
        <v>0</v>
      </c>
      <c r="I3721" t="b">
        <f>OR(Table2[[#This Row],[match]]=0,ROUNDUP(_xlfn.NUMBERVALUE(Table2[[#This Row],[match]]),4)=ROUNDUP(_xlfn.NUMBERVALUE(Table2[[#This Row],[1/h]]),4))</f>
        <v>1</v>
      </c>
    </row>
    <row r="3722" spans="5:9">
      <c r="E3722" t="s">
        <v>4129</v>
      </c>
      <c r="F3722">
        <f>_xlfn.NUMBERVALUE(_xlfn.TEXTAFTER(Table2[[#This Row],[my new versions]]," ",-1))</f>
        <v>12673.550496858699</v>
      </c>
      <c r="G3722" t="str">
        <f>_xlfn.TEXTBEFORE(SUBSTITUTE(Table2[[#This Row],[my new versions]],"'","")," ")</f>
        <v>RXN-SPRMtpa_e_FWD-rt3281_e</v>
      </c>
      <c r="H3722">
        <f>_xlfn.XLOOKUP(Table2[[#This Row],[name]],Table1[name],Table1[1/h],0)</f>
        <v>0</v>
      </c>
      <c r="I3722" t="b">
        <f>OR(Table2[[#This Row],[match]]=0,ROUNDUP(_xlfn.NUMBERVALUE(Table2[[#This Row],[match]]),4)=ROUNDUP(_xlfn.NUMBERVALUE(Table2[[#This Row],[1/h]]),4))</f>
        <v>1</v>
      </c>
    </row>
    <row r="3723" spans="5:9">
      <c r="E3723" t="s">
        <v>4130</v>
      </c>
      <c r="F3723">
        <f>_xlfn.NUMBERVALUE(_xlfn.TEXTAFTER(Table2[[#This Row],[my new versions]]," ",-1))</f>
        <v>12673.550496858699</v>
      </c>
      <c r="G3723" t="str">
        <f>_xlfn.TEXTBEFORE(SUBSTITUTE(Table2[[#This Row],[my new versions]],"'","")," ")</f>
        <v>RXN-SPRMtpa_e_REV-rt3281_e</v>
      </c>
      <c r="H3723">
        <f>_xlfn.XLOOKUP(Table2[[#This Row],[name]],Table1[name],Table1[1/h],0)</f>
        <v>0</v>
      </c>
      <c r="I3723" t="b">
        <f>OR(Table2[[#This Row],[match]]=0,ROUNDUP(_xlfn.NUMBERVALUE(Table2[[#This Row],[match]]),4)=ROUNDUP(_xlfn.NUMBERVALUE(Table2[[#This Row],[1/h]]),4))</f>
        <v>1</v>
      </c>
    </row>
    <row r="3724" spans="5:9">
      <c r="E3724" t="s">
        <v>4131</v>
      </c>
      <c r="F3724">
        <f>_xlfn.NUMBERVALUE(_xlfn.TEXTAFTER(Table2[[#This Row],[my new versions]]," ",-1))</f>
        <v>12673.550496858699</v>
      </c>
      <c r="G3724" t="str">
        <f>_xlfn.TEXTBEFORE(SUBSTITUTE(Table2[[#This Row],[my new versions]],"'","")," ")</f>
        <v>RXN-SPRMtpa_e_FWD-rt6406_e</v>
      </c>
      <c r="H3724">
        <f>_xlfn.XLOOKUP(Table2[[#This Row],[name]],Table1[name],Table1[1/h],0)</f>
        <v>0</v>
      </c>
      <c r="I3724" t="b">
        <f>OR(Table2[[#This Row],[match]]=0,ROUNDUP(_xlfn.NUMBERVALUE(Table2[[#This Row],[match]]),4)=ROUNDUP(_xlfn.NUMBERVALUE(Table2[[#This Row],[1/h]]),4))</f>
        <v>1</v>
      </c>
    </row>
    <row r="3725" spans="5:9">
      <c r="E3725" t="s">
        <v>4132</v>
      </c>
      <c r="F3725">
        <f>_xlfn.NUMBERVALUE(_xlfn.TEXTAFTER(Table2[[#This Row],[my new versions]]," ",-1))</f>
        <v>12673.550496858699</v>
      </c>
      <c r="G3725" t="str">
        <f>_xlfn.TEXTBEFORE(SUBSTITUTE(Table2[[#This Row],[my new versions]],"'","")," ")</f>
        <v>RXN-SPRMtpa_e_REV-rt6406_e</v>
      </c>
      <c r="H3725">
        <f>_xlfn.XLOOKUP(Table2[[#This Row],[name]],Table1[name],Table1[1/h],0)</f>
        <v>0</v>
      </c>
      <c r="I3725" t="b">
        <f>OR(Table2[[#This Row],[match]]=0,ROUNDUP(_xlfn.NUMBERVALUE(Table2[[#This Row],[match]]),4)=ROUNDUP(_xlfn.NUMBERVALUE(Table2[[#This Row],[1/h]]),4))</f>
        <v>1</v>
      </c>
    </row>
    <row r="3726" spans="5:9">
      <c r="E3726" t="s">
        <v>4133</v>
      </c>
      <c r="F3726">
        <f>_xlfn.NUMBERVALUE(_xlfn.TEXTAFTER(Table2[[#This Row],[my new versions]]," ",-1))</f>
        <v>12673.550496858699</v>
      </c>
      <c r="G3726" t="str">
        <f>_xlfn.TEXTBEFORE(SUBSTITUTE(Table2[[#This Row],[my new versions]],"'","")," ")</f>
        <v>RXN-SPRMtpa_v_FWD-rt1939_v</v>
      </c>
      <c r="H3726">
        <f>_xlfn.XLOOKUP(Table2[[#This Row],[name]],Table1[name],Table1[1/h],0)</f>
        <v>0</v>
      </c>
      <c r="I3726" t="b">
        <f>OR(Table2[[#This Row],[match]]=0,ROUNDUP(_xlfn.NUMBERVALUE(Table2[[#This Row],[match]]),4)=ROUNDUP(_xlfn.NUMBERVALUE(Table2[[#This Row],[1/h]]),4))</f>
        <v>1</v>
      </c>
    </row>
    <row r="3727" spans="5:9">
      <c r="E3727" t="s">
        <v>4134</v>
      </c>
      <c r="F3727">
        <f>_xlfn.NUMBERVALUE(_xlfn.TEXTAFTER(Table2[[#This Row],[my new versions]]," ",-1))</f>
        <v>12673.550496858699</v>
      </c>
      <c r="G3727" t="str">
        <f>_xlfn.TEXTBEFORE(SUBSTITUTE(Table2[[#This Row],[my new versions]],"'","")," ")</f>
        <v>RXN-SPRMtpa_v_REV-rt1939_v</v>
      </c>
      <c r="H3727">
        <f>_xlfn.XLOOKUP(Table2[[#This Row],[name]],Table1[name],Table1[1/h],0)</f>
        <v>0</v>
      </c>
      <c r="I3727" t="b">
        <f>OR(Table2[[#This Row],[match]]=0,ROUNDUP(_xlfn.NUMBERVALUE(Table2[[#This Row],[match]]),4)=ROUNDUP(_xlfn.NUMBERVALUE(Table2[[#This Row],[1/h]]),4))</f>
        <v>1</v>
      </c>
    </row>
    <row r="3728" spans="5:9">
      <c r="E3728" t="s">
        <v>4135</v>
      </c>
      <c r="F3728">
        <f>_xlfn.NUMBERVALUE(_xlfn.TEXTAFTER(Table2[[#This Row],[my new versions]]," ",-1))</f>
        <v>12673.550496858699</v>
      </c>
      <c r="G3728" t="str">
        <f>_xlfn.TEXTBEFORE(SUBSTITUTE(Table2[[#This Row],[my new versions]],"'","")," ")</f>
        <v>RXN-SPRMtpa_v_FWD-rt1987_v</v>
      </c>
      <c r="H3728">
        <f>_xlfn.XLOOKUP(Table2[[#This Row],[name]],Table1[name],Table1[1/h],0)</f>
        <v>0</v>
      </c>
      <c r="I3728" t="b">
        <f>OR(Table2[[#This Row],[match]]=0,ROUNDUP(_xlfn.NUMBERVALUE(Table2[[#This Row],[match]]),4)=ROUNDUP(_xlfn.NUMBERVALUE(Table2[[#This Row],[1/h]]),4))</f>
        <v>1</v>
      </c>
    </row>
    <row r="3729" spans="5:9">
      <c r="E3729" t="s">
        <v>4136</v>
      </c>
      <c r="F3729">
        <f>_xlfn.NUMBERVALUE(_xlfn.TEXTAFTER(Table2[[#This Row],[my new versions]]," ",-1))</f>
        <v>12673.550496858699</v>
      </c>
      <c r="G3729" t="str">
        <f>_xlfn.TEXTBEFORE(SUBSTITUTE(Table2[[#This Row],[my new versions]],"'","")," ")</f>
        <v>RXN-SPRMtpa_v_REV-rt1987_v</v>
      </c>
      <c r="H3729">
        <f>_xlfn.XLOOKUP(Table2[[#This Row],[name]],Table1[name],Table1[1/h],0)</f>
        <v>0</v>
      </c>
      <c r="I3729" t="b">
        <f>OR(Table2[[#This Row],[match]]=0,ROUNDUP(_xlfn.NUMBERVALUE(Table2[[#This Row],[match]]),4)=ROUNDUP(_xlfn.NUMBERVALUE(Table2[[#This Row],[1/h]]),4))</f>
        <v>1</v>
      </c>
    </row>
    <row r="3730" spans="5:9">
      <c r="E3730" t="s">
        <v>4137</v>
      </c>
      <c r="F3730">
        <f>_xlfn.NUMBERVALUE(_xlfn.TEXTAFTER(Table2[[#This Row],[my new versions]]," ",-1))</f>
        <v>12673.550496858699</v>
      </c>
      <c r="G3730" t="str">
        <f>_xlfn.TEXTBEFORE(SUBSTITUTE(Table2[[#This Row],[my new versions]],"'","")," ")</f>
        <v>RXN-SPRMtpa_v_FWD-rt2649_v</v>
      </c>
      <c r="H3730">
        <f>_xlfn.XLOOKUP(Table2[[#This Row],[name]],Table1[name],Table1[1/h],0)</f>
        <v>0</v>
      </c>
      <c r="I3730" t="b">
        <f>OR(Table2[[#This Row],[match]]=0,ROUNDUP(_xlfn.NUMBERVALUE(Table2[[#This Row],[match]]),4)=ROUNDUP(_xlfn.NUMBERVALUE(Table2[[#This Row],[1/h]]),4))</f>
        <v>1</v>
      </c>
    </row>
    <row r="3731" spans="5:9">
      <c r="E3731" t="s">
        <v>4138</v>
      </c>
      <c r="F3731">
        <f>_xlfn.NUMBERVALUE(_xlfn.TEXTAFTER(Table2[[#This Row],[my new versions]]," ",-1))</f>
        <v>12673.550496858699</v>
      </c>
      <c r="G3731" t="str">
        <f>_xlfn.TEXTBEFORE(SUBSTITUTE(Table2[[#This Row],[my new versions]],"'","")," ")</f>
        <v>RXN-SPRMtpa_v_REV-rt2649_v</v>
      </c>
      <c r="H3731">
        <f>_xlfn.XLOOKUP(Table2[[#This Row],[name]],Table1[name],Table1[1/h],0)</f>
        <v>0</v>
      </c>
      <c r="I3731" t="b">
        <f>OR(Table2[[#This Row],[match]]=0,ROUNDUP(_xlfn.NUMBERVALUE(Table2[[#This Row],[match]]),4)=ROUNDUP(_xlfn.NUMBERVALUE(Table2[[#This Row],[1/h]]),4))</f>
        <v>1</v>
      </c>
    </row>
    <row r="3732" spans="5:9">
      <c r="E3732" t="s">
        <v>4139</v>
      </c>
      <c r="F3732">
        <f>_xlfn.NUMBERVALUE(_xlfn.TEXTAFTER(Table2[[#This Row],[my new versions]]," ",-1))</f>
        <v>12673.550496858699</v>
      </c>
      <c r="G3732" t="str">
        <f>_xlfn.TEXTBEFORE(SUBSTITUTE(Table2[[#This Row],[my new versions]],"'","")," ")</f>
        <v>RXN-SPRMtpa_v_FWD-rt2739_v</v>
      </c>
      <c r="H3732">
        <f>_xlfn.XLOOKUP(Table2[[#This Row],[name]],Table1[name],Table1[1/h],0)</f>
        <v>0</v>
      </c>
      <c r="I3732" t="b">
        <f>OR(Table2[[#This Row],[match]]=0,ROUNDUP(_xlfn.NUMBERVALUE(Table2[[#This Row],[match]]),4)=ROUNDUP(_xlfn.NUMBERVALUE(Table2[[#This Row],[1/h]]),4))</f>
        <v>1</v>
      </c>
    </row>
    <row r="3733" spans="5:9">
      <c r="E3733" t="s">
        <v>4140</v>
      </c>
      <c r="F3733">
        <f>_xlfn.NUMBERVALUE(_xlfn.TEXTAFTER(Table2[[#This Row],[my new versions]]," ",-1))</f>
        <v>12673.550496858699</v>
      </c>
      <c r="G3733" t="str">
        <f>_xlfn.TEXTBEFORE(SUBSTITUTE(Table2[[#This Row],[my new versions]],"'","")," ")</f>
        <v>RXN-SPRMtpa_v_REV-rt2739_v</v>
      </c>
      <c r="H3733">
        <f>_xlfn.XLOOKUP(Table2[[#This Row],[name]],Table1[name],Table1[1/h],0)</f>
        <v>0</v>
      </c>
      <c r="I3733" t="b">
        <f>OR(Table2[[#This Row],[match]]=0,ROUNDUP(_xlfn.NUMBERVALUE(Table2[[#This Row],[match]]),4)=ROUNDUP(_xlfn.NUMBERVALUE(Table2[[#This Row],[1/h]]),4))</f>
        <v>1</v>
      </c>
    </row>
    <row r="3734" spans="5:9">
      <c r="E3734" t="s">
        <v>4141</v>
      </c>
      <c r="F3734">
        <f>_xlfn.NUMBERVALUE(_xlfn.TEXTAFTER(Table2[[#This Row],[my new versions]]," ",-1))</f>
        <v>12673.550496858699</v>
      </c>
      <c r="G3734" t="str">
        <f>_xlfn.TEXTBEFORE(SUBSTITUTE(Table2[[#This Row],[my new versions]],"'","")," ")</f>
        <v>RXN-SPRMtpa_v_FWD-rt3281_v</v>
      </c>
      <c r="H3734">
        <f>_xlfn.XLOOKUP(Table2[[#This Row],[name]],Table1[name],Table1[1/h],0)</f>
        <v>0</v>
      </c>
      <c r="I3734" t="b">
        <f>OR(Table2[[#This Row],[match]]=0,ROUNDUP(_xlfn.NUMBERVALUE(Table2[[#This Row],[match]]),4)=ROUNDUP(_xlfn.NUMBERVALUE(Table2[[#This Row],[1/h]]),4))</f>
        <v>1</v>
      </c>
    </row>
    <row r="3735" spans="5:9">
      <c r="E3735" t="s">
        <v>4142</v>
      </c>
      <c r="F3735">
        <f>_xlfn.NUMBERVALUE(_xlfn.TEXTAFTER(Table2[[#This Row],[my new versions]]," ",-1))</f>
        <v>12673.550496858699</v>
      </c>
      <c r="G3735" t="str">
        <f>_xlfn.TEXTBEFORE(SUBSTITUTE(Table2[[#This Row],[my new versions]],"'","")," ")</f>
        <v>RXN-SPRMtpa_v_REV-rt3281_v</v>
      </c>
      <c r="H3735">
        <f>_xlfn.XLOOKUP(Table2[[#This Row],[name]],Table1[name],Table1[1/h],0)</f>
        <v>0</v>
      </c>
      <c r="I3735" t="b">
        <f>OR(Table2[[#This Row],[match]]=0,ROUNDUP(_xlfn.NUMBERVALUE(Table2[[#This Row],[match]]),4)=ROUNDUP(_xlfn.NUMBERVALUE(Table2[[#This Row],[1/h]]),4))</f>
        <v>1</v>
      </c>
    </row>
    <row r="3736" spans="5:9">
      <c r="E3736" t="s">
        <v>4143</v>
      </c>
      <c r="F3736">
        <f>_xlfn.NUMBERVALUE(_xlfn.TEXTAFTER(Table2[[#This Row],[my new versions]]," ",-1))</f>
        <v>12673.550496858699</v>
      </c>
      <c r="G3736" t="str">
        <f>_xlfn.TEXTBEFORE(SUBSTITUTE(Table2[[#This Row],[my new versions]],"'","")," ")</f>
        <v>RXN-SPRMtpa_v_FWD-rt6406_v</v>
      </c>
      <c r="H3736">
        <f>_xlfn.XLOOKUP(Table2[[#This Row],[name]],Table1[name],Table1[1/h],0)</f>
        <v>0</v>
      </c>
      <c r="I3736" t="b">
        <f>OR(Table2[[#This Row],[match]]=0,ROUNDUP(_xlfn.NUMBERVALUE(Table2[[#This Row],[match]]),4)=ROUNDUP(_xlfn.NUMBERVALUE(Table2[[#This Row],[1/h]]),4))</f>
        <v>1</v>
      </c>
    </row>
    <row r="3737" spans="5:9">
      <c r="E3737" t="s">
        <v>4144</v>
      </c>
      <c r="F3737">
        <f>_xlfn.NUMBERVALUE(_xlfn.TEXTAFTER(Table2[[#This Row],[my new versions]]," ",-1))</f>
        <v>12673.550496858699</v>
      </c>
      <c r="G3737" t="str">
        <f>_xlfn.TEXTBEFORE(SUBSTITUTE(Table2[[#This Row],[my new versions]],"'","")," ")</f>
        <v>RXN-SPRMtpa_v_REV-rt6406_v</v>
      </c>
      <c r="H3737">
        <f>_xlfn.XLOOKUP(Table2[[#This Row],[name]],Table1[name],Table1[1/h],0)</f>
        <v>0</v>
      </c>
      <c r="I3737" t="b">
        <f>OR(Table2[[#This Row],[match]]=0,ROUNDUP(_xlfn.NUMBERVALUE(Table2[[#This Row],[match]]),4)=ROUNDUP(_xlfn.NUMBERVALUE(Table2[[#This Row],[1/h]]),4))</f>
        <v>1</v>
      </c>
    </row>
    <row r="3738" spans="5:9">
      <c r="E3738" t="s">
        <v>4145</v>
      </c>
      <c r="F3738">
        <f>_xlfn.NUMBERVALUE(_xlfn.TEXTAFTER(Table2[[#This Row],[my new versions]]," ",-1))</f>
        <v>12673.550496858699</v>
      </c>
      <c r="G3738" t="str">
        <f>_xlfn.TEXTBEFORE(SUBSTITUTE(Table2[[#This Row],[my new versions]],"'","")," ")</f>
        <v>RXN-SQLEx_r_FWD-rt5361</v>
      </c>
      <c r="H3738">
        <f>_xlfn.XLOOKUP(Table2[[#This Row],[name]],Table1[name],Table1[1/h],0)</f>
        <v>0</v>
      </c>
      <c r="I3738" t="b">
        <f>OR(Table2[[#This Row],[match]]=0,ROUNDUP(_xlfn.NUMBERVALUE(Table2[[#This Row],[match]]),4)=ROUNDUP(_xlfn.NUMBERVALUE(Table2[[#This Row],[1/h]]),4))</f>
        <v>1</v>
      </c>
    </row>
    <row r="3739" spans="5:9">
      <c r="E3739" t="s">
        <v>4146</v>
      </c>
      <c r="F3739">
        <f>_xlfn.NUMBERVALUE(_xlfn.TEXTAFTER(Table2[[#This Row],[my new versions]]," ",-1))</f>
        <v>144889.95664782799</v>
      </c>
      <c r="G3739" t="str">
        <f>_xlfn.TEXTBEFORE(SUBSTITUTE(Table2[[#This Row],[my new versions]],"'","")," ")</f>
        <v>RXN-SQLEy_r_FWD-rt5361</v>
      </c>
      <c r="H3739">
        <f>_xlfn.XLOOKUP(Table2[[#This Row],[name]],Table1[name],Table1[1/h],0)</f>
        <v>144889.95664782793</v>
      </c>
      <c r="I3739" t="b">
        <f>OR(Table2[[#This Row],[match]]=0,ROUNDUP(_xlfn.NUMBERVALUE(Table2[[#This Row],[match]]),4)=ROUNDUP(_xlfn.NUMBERVALUE(Table2[[#This Row],[1/h]]),4))</f>
        <v>1</v>
      </c>
    </row>
    <row r="3740" spans="5:9">
      <c r="E3740" t="s">
        <v>4147</v>
      </c>
      <c r="F3740">
        <f>_xlfn.NUMBERVALUE(_xlfn.TEXTAFTER(Table2[[#This Row],[my new versions]]," ",-1))</f>
        <v>18767.641837672501</v>
      </c>
      <c r="G3740" t="str">
        <f>_xlfn.TEXTBEFORE(SUBSTITUTE(Table2[[#This Row],[my new versions]],"'","")," ")</f>
        <v>RXN-SQLS_c_FWD-rt8223</v>
      </c>
      <c r="H3740">
        <f>_xlfn.XLOOKUP(Table2[[#This Row],[name]],Table1[name],Table1[1/h],0)</f>
        <v>18767.64183767248</v>
      </c>
      <c r="I3740" t="b">
        <f>OR(Table2[[#This Row],[match]]=0,ROUNDUP(_xlfn.NUMBERVALUE(Table2[[#This Row],[match]]),4)=ROUNDUP(_xlfn.NUMBERVALUE(Table2[[#This Row],[1/h]]),4))</f>
        <v>1</v>
      </c>
    </row>
    <row r="3741" spans="5:9">
      <c r="E3741" t="s">
        <v>4148</v>
      </c>
      <c r="F3741">
        <f>_xlfn.NUMBERVALUE(_xlfn.TEXTAFTER(Table2[[#This Row],[my new versions]]," ",-1))</f>
        <v>12673.550496858699</v>
      </c>
      <c r="G3741" t="str">
        <f>_xlfn.TEXTBEFORE(SUBSTITUTE(Table2[[#This Row],[my new versions]],"'","")," ")</f>
        <v>RXN-SQLt_c_r_FWD-SPONT</v>
      </c>
      <c r="H3741">
        <f>_xlfn.XLOOKUP(Table2[[#This Row],[name]],Table1[name],Table1[1/h],0)</f>
        <v>0</v>
      </c>
      <c r="I3741" t="b">
        <f>OR(Table2[[#This Row],[match]]=0,ROUNDUP(_xlfn.NUMBERVALUE(Table2[[#This Row],[match]]),4)=ROUNDUP(_xlfn.NUMBERVALUE(Table2[[#This Row],[1/h]]),4))</f>
        <v>1</v>
      </c>
    </row>
    <row r="3742" spans="5:9">
      <c r="E3742" t="s">
        <v>4149</v>
      </c>
      <c r="F3742">
        <f>_xlfn.NUMBERVALUE(_xlfn.TEXTAFTER(Table2[[#This Row],[my new versions]]," ",-1))</f>
        <v>12673.550496858699</v>
      </c>
      <c r="G3742" t="str">
        <f>_xlfn.TEXTBEFORE(SUBSTITUTE(Table2[[#This Row],[my new versions]],"'","")," ")</f>
        <v>RXN-SQLt_c_r_REV-SPONT</v>
      </c>
      <c r="H3742">
        <f>_xlfn.XLOOKUP(Table2[[#This Row],[name]],Table1[name],Table1[1/h],0)</f>
        <v>0</v>
      </c>
      <c r="I3742" t="b">
        <f>OR(Table2[[#This Row],[match]]=0,ROUNDUP(_xlfn.NUMBERVALUE(Table2[[#This Row],[match]]),4)=ROUNDUP(_xlfn.NUMBERVALUE(Table2[[#This Row],[1/h]]),4))</f>
        <v>1</v>
      </c>
    </row>
    <row r="3743" spans="5:9">
      <c r="E3743" t="s">
        <v>4150</v>
      </c>
      <c r="F3743">
        <f>_xlfn.NUMBERVALUE(_xlfn.TEXTAFTER(Table2[[#This Row],[my new versions]]," ",-1))</f>
        <v>12673.550496858699</v>
      </c>
      <c r="G3743" t="str">
        <f>_xlfn.TEXTBEFORE(SUBSTITUTE(Table2[[#This Row],[my new versions]],"'","")," ")</f>
        <v>RXN-SRBt_c_e_FWD-UNKNOWN</v>
      </c>
      <c r="H3743">
        <f>_xlfn.XLOOKUP(Table2[[#This Row],[name]],Table1[name],Table1[1/h],0)</f>
        <v>0</v>
      </c>
      <c r="I3743" t="b">
        <f>OR(Table2[[#This Row],[match]]=0,ROUNDUP(_xlfn.NUMBERVALUE(Table2[[#This Row],[match]]),4)=ROUNDUP(_xlfn.NUMBERVALUE(Table2[[#This Row],[1/h]]),4))</f>
        <v>1</v>
      </c>
    </row>
    <row r="3744" spans="5:9">
      <c r="E3744" t="s">
        <v>4151</v>
      </c>
      <c r="F3744">
        <f>_xlfn.NUMBERVALUE(_xlfn.TEXTAFTER(Table2[[#This Row],[my new versions]]," ",-1))</f>
        <v>12673.550496858699</v>
      </c>
      <c r="G3744" t="str">
        <f>_xlfn.TEXTBEFORE(SUBSTITUTE(Table2[[#This Row],[my new versions]],"'","")," ")</f>
        <v>RXN-SRBt_c_e_REV-UNKNOWN</v>
      </c>
      <c r="H3744">
        <f>_xlfn.XLOOKUP(Table2[[#This Row],[name]],Table1[name],Table1[1/h],0)</f>
        <v>0</v>
      </c>
      <c r="I3744" t="b">
        <f>OR(Table2[[#This Row],[match]]=0,ROUNDUP(_xlfn.NUMBERVALUE(Table2[[#This Row],[match]]),4)=ROUNDUP(_xlfn.NUMBERVALUE(Table2[[#This Row],[1/h]]),4))</f>
        <v>1</v>
      </c>
    </row>
    <row r="3745" spans="5:9">
      <c r="E3745" t="s">
        <v>4152</v>
      </c>
      <c r="F3745">
        <f>_xlfn.NUMBERVALUE(_xlfn.TEXTAFTER(Table2[[#This Row],[my new versions]]," ",-1))</f>
        <v>12673.550496858699</v>
      </c>
      <c r="G3745" t="str">
        <f>_xlfn.TEXTBEFORE(SUBSTITUTE(Table2[[#This Row],[my new versions]],"'","")," ")</f>
        <v>RXN-SSALy_c_FWD-rt0324</v>
      </c>
      <c r="H3745">
        <f>_xlfn.XLOOKUP(Table2[[#This Row],[name]],Table1[name],Table1[1/h],0)</f>
        <v>0</v>
      </c>
      <c r="I3745" t="b">
        <f>OR(Table2[[#This Row],[match]]=0,ROUNDUP(_xlfn.NUMBERVALUE(Table2[[#This Row],[match]]),4)=ROUNDUP(_xlfn.NUMBERVALUE(Table2[[#This Row],[1/h]]),4))</f>
        <v>1</v>
      </c>
    </row>
    <row r="3746" spans="5:9">
      <c r="E3746" t="s">
        <v>4153</v>
      </c>
      <c r="F3746">
        <f>_xlfn.NUMBERVALUE(_xlfn.TEXTAFTER(Table2[[#This Row],[my new versions]]," ",-1))</f>
        <v>12673.550496858699</v>
      </c>
      <c r="G3746" t="str">
        <f>_xlfn.TEXTBEFORE(SUBSTITUTE(Table2[[#This Row],[my new versions]],"'","")," ")</f>
        <v>RXN-SSALy_c_FWD-rt8468</v>
      </c>
      <c r="H3746">
        <f>_xlfn.XLOOKUP(Table2[[#This Row],[name]],Table1[name],Table1[1/h],0)</f>
        <v>0</v>
      </c>
      <c r="I3746" t="b">
        <f>OR(Table2[[#This Row],[match]]=0,ROUNDUP(_xlfn.NUMBERVALUE(Table2[[#This Row],[match]]),4)=ROUNDUP(_xlfn.NUMBERVALUE(Table2[[#This Row],[1/h]]),4))</f>
        <v>1</v>
      </c>
    </row>
    <row r="3747" spans="5:9">
      <c r="E3747" t="s">
        <v>4154</v>
      </c>
      <c r="F3747">
        <f>_xlfn.NUMBERVALUE(_xlfn.TEXTAFTER(Table2[[#This Row],[my new versions]]," ",-1))</f>
        <v>12673.550496858699</v>
      </c>
      <c r="G3747" t="str">
        <f>_xlfn.TEXTBEFORE(SUBSTITUTE(Table2[[#This Row],[my new versions]],"'","")," ")</f>
        <v>RXN-SSQ23EPXt_c_r_FWD-SPONT</v>
      </c>
      <c r="H3747">
        <f>_xlfn.XLOOKUP(Table2[[#This Row],[name]],Table1[name],Table1[1/h],0)</f>
        <v>0</v>
      </c>
      <c r="I3747" t="b">
        <f>OR(Table2[[#This Row],[match]]=0,ROUNDUP(_xlfn.NUMBERVALUE(Table2[[#This Row],[match]]),4)=ROUNDUP(_xlfn.NUMBERVALUE(Table2[[#This Row],[1/h]]),4))</f>
        <v>1</v>
      </c>
    </row>
    <row r="3748" spans="5:9">
      <c r="E3748" t="s">
        <v>4155</v>
      </c>
      <c r="F3748">
        <f>_xlfn.NUMBERVALUE(_xlfn.TEXTAFTER(Table2[[#This Row],[my new versions]]," ",-1))</f>
        <v>12673.550496858699</v>
      </c>
      <c r="G3748" t="str">
        <f>_xlfn.TEXTBEFORE(SUBSTITUTE(Table2[[#This Row],[my new versions]],"'","")," ")</f>
        <v>RXN-SSQ23EPXt_c_r_REV-SPONT</v>
      </c>
      <c r="H3748">
        <f>_xlfn.XLOOKUP(Table2[[#This Row],[name]],Table1[name],Table1[1/h],0)</f>
        <v>0</v>
      </c>
      <c r="I3748" t="b">
        <f>OR(Table2[[#This Row],[match]]=0,ROUNDUP(_xlfn.NUMBERVALUE(Table2[[#This Row],[match]]),4)=ROUNDUP(_xlfn.NUMBERVALUE(Table2[[#This Row],[1/h]]),4))</f>
        <v>1</v>
      </c>
    </row>
    <row r="3749" spans="5:9">
      <c r="E3749" t="s">
        <v>4156</v>
      </c>
      <c r="F3749">
        <f>_xlfn.NUMBERVALUE(_xlfn.TEXTAFTER(Table2[[#This Row],[my new versions]]," ",-1))</f>
        <v>12673.550496858699</v>
      </c>
      <c r="G3749" t="str">
        <f>_xlfn.TEXTBEFORE(SUBSTITUTE(Table2[[#This Row],[my new versions]],"'","")," ")</f>
        <v>RXN-STATg_rm_FWD-rt3431</v>
      </c>
      <c r="H3749">
        <f>_xlfn.XLOOKUP(Table2[[#This Row],[name]],Table1[name],Table1[1/h],0)</f>
        <v>0</v>
      </c>
      <c r="I3749" t="b">
        <f>OR(Table2[[#This Row],[match]]=0,ROUNDUP(_xlfn.NUMBERVALUE(Table2[[#This Row],[match]]),4)=ROUNDUP(_xlfn.NUMBERVALUE(Table2[[#This Row],[1/h]]),4))</f>
        <v>1</v>
      </c>
    </row>
    <row r="3750" spans="5:9">
      <c r="E3750" t="s">
        <v>4157</v>
      </c>
      <c r="F3750">
        <f>_xlfn.NUMBERVALUE(_xlfn.TEXTAFTER(Table2[[#This Row],[my new versions]]," ",-1))</f>
        <v>12673.550496858699</v>
      </c>
      <c r="G3750" t="str">
        <f>_xlfn.TEXTBEFORE(SUBSTITUTE(Table2[[#This Row],[my new versions]],"'","")," ")</f>
        <v>RXN-STCOAt_c_l_FWD-SPONT</v>
      </c>
      <c r="H3750">
        <f>_xlfn.XLOOKUP(Table2[[#This Row],[name]],Table1[name],Table1[1/h],0)</f>
        <v>0</v>
      </c>
      <c r="I3750" t="b">
        <f>OR(Table2[[#This Row],[match]]=0,ROUNDUP(_xlfn.NUMBERVALUE(Table2[[#This Row],[match]]),4)=ROUNDUP(_xlfn.NUMBERVALUE(Table2[[#This Row],[1/h]]),4))</f>
        <v>1</v>
      </c>
    </row>
    <row r="3751" spans="5:9">
      <c r="E3751" t="s">
        <v>4158</v>
      </c>
      <c r="F3751">
        <f>_xlfn.NUMBERVALUE(_xlfn.TEXTAFTER(Table2[[#This Row],[my new versions]]," ",-1))</f>
        <v>12673.550496858699</v>
      </c>
      <c r="G3751" t="str">
        <f>_xlfn.TEXTBEFORE(SUBSTITUTE(Table2[[#This Row],[my new versions]],"'","")," ")</f>
        <v>RXN-STCOAt_c_l_REV-SPONT</v>
      </c>
      <c r="H3751">
        <f>_xlfn.XLOOKUP(Table2[[#This Row],[name]],Table1[name],Table1[1/h],0)</f>
        <v>0</v>
      </c>
      <c r="I3751" t="b">
        <f>OR(Table2[[#This Row],[match]]=0,ROUNDUP(_xlfn.NUMBERVALUE(Table2[[#This Row],[match]]),4)=ROUNDUP(_xlfn.NUMBERVALUE(Table2[[#This Row],[1/h]]),4))</f>
        <v>1</v>
      </c>
    </row>
    <row r="3752" spans="5:9">
      <c r="E3752" t="s">
        <v>4159</v>
      </c>
      <c r="F3752">
        <f>_xlfn.NUMBERVALUE(_xlfn.TEXTAFTER(Table2[[#This Row],[my new versions]]," ",-1))</f>
        <v>12673.550496858699</v>
      </c>
      <c r="G3752" t="str">
        <f>_xlfn.TEXTBEFORE(SUBSTITUTE(Table2[[#This Row],[my new versions]],"'","")," ")</f>
        <v>RXN-STCOAt_c_rm_FWD-SPONT</v>
      </c>
      <c r="H3752">
        <f>_xlfn.XLOOKUP(Table2[[#This Row],[name]],Table1[name],Table1[1/h],0)</f>
        <v>0</v>
      </c>
      <c r="I3752" t="b">
        <f>OR(Table2[[#This Row],[match]]=0,ROUNDUP(_xlfn.NUMBERVALUE(Table2[[#This Row],[match]]),4)=ROUNDUP(_xlfn.NUMBERVALUE(Table2[[#This Row],[1/h]]),4))</f>
        <v>1</v>
      </c>
    </row>
    <row r="3753" spans="5:9">
      <c r="E3753" t="s">
        <v>4160</v>
      </c>
      <c r="F3753">
        <f>_xlfn.NUMBERVALUE(_xlfn.TEXTAFTER(Table2[[#This Row],[my new versions]]," ",-1))</f>
        <v>12673.550496858699</v>
      </c>
      <c r="G3753" t="str">
        <f>_xlfn.TEXTBEFORE(SUBSTITUTE(Table2[[#This Row],[my new versions]],"'","")," ")</f>
        <v>RXN-STCOAt_c_rm_REV-SPONT</v>
      </c>
      <c r="H3753">
        <f>_xlfn.XLOOKUP(Table2[[#This Row],[name]],Table1[name],Table1[1/h],0)</f>
        <v>0</v>
      </c>
      <c r="I3753" t="b">
        <f>OR(Table2[[#This Row],[match]]=0,ROUNDUP(_xlfn.NUMBERVALUE(Table2[[#This Row],[match]]),4)=ROUNDUP(_xlfn.NUMBERVALUE(Table2[[#This Row],[1/h]]),4))</f>
        <v>1</v>
      </c>
    </row>
    <row r="3754" spans="5:9">
      <c r="E3754" t="s">
        <v>4161</v>
      </c>
      <c r="F3754">
        <f>_xlfn.NUMBERVALUE(_xlfn.TEXTAFTER(Table2[[#This Row],[my new versions]]," ",-1))</f>
        <v>12673.550496858699</v>
      </c>
      <c r="G3754" t="str">
        <f>_xlfn.TEXTBEFORE(SUBSTITUTE(Table2[[#This Row],[my new versions]],"'","")," ")</f>
        <v>RXN-STEHz161_en_FWD-rt5879</v>
      </c>
      <c r="H3754">
        <f>_xlfn.XLOOKUP(Table2[[#This Row],[name]],Table1[name],Table1[1/h],0)</f>
        <v>0</v>
      </c>
      <c r="I3754" t="b">
        <f>OR(Table2[[#This Row],[match]]=0,ROUNDUP(_xlfn.NUMBERVALUE(Table2[[#This Row],[match]]),4)=ROUNDUP(_xlfn.NUMBERVALUE(Table2[[#This Row],[1/h]]),4))</f>
        <v>1</v>
      </c>
    </row>
    <row r="3755" spans="5:9">
      <c r="E3755" t="s">
        <v>4162</v>
      </c>
      <c r="F3755">
        <f>_xlfn.NUMBERVALUE(_xlfn.TEXTAFTER(Table2[[#This Row],[my new versions]]," ",-1))</f>
        <v>12673.550496858699</v>
      </c>
      <c r="G3755" t="str">
        <f>_xlfn.TEXTBEFORE(SUBSTITUTE(Table2[[#This Row],[my new versions]],"'","")," ")</f>
        <v>RXN-STEHz161_rm_FWD-rt6249</v>
      </c>
      <c r="H3755">
        <f>_xlfn.XLOOKUP(Table2[[#This Row],[name]],Table1[name],Table1[1/h],0)</f>
        <v>0</v>
      </c>
      <c r="I3755" t="b">
        <f>OR(Table2[[#This Row],[match]]=0,ROUNDUP(_xlfn.NUMBERVALUE(Table2[[#This Row],[match]]),4)=ROUNDUP(_xlfn.NUMBERVALUE(Table2[[#This Row],[1/h]]),4))</f>
        <v>1</v>
      </c>
    </row>
    <row r="3756" spans="5:9">
      <c r="E3756" t="s">
        <v>4163</v>
      </c>
      <c r="F3756">
        <f>_xlfn.NUMBERVALUE(_xlfn.TEXTAFTER(Table2[[#This Row],[my new versions]]," ",-1))</f>
        <v>12673.550496858699</v>
      </c>
      <c r="G3756" t="str">
        <f>_xlfn.TEXTBEFORE(SUBSTITUTE(Table2[[#This Row],[my new versions]],"'","")," ")</f>
        <v>RXN-STEHz181_en_FWD-rt5879</v>
      </c>
      <c r="H3756">
        <f>_xlfn.XLOOKUP(Table2[[#This Row],[name]],Table1[name],Table1[1/h],0)</f>
        <v>0</v>
      </c>
      <c r="I3756" t="b">
        <f>OR(Table2[[#This Row],[match]]=0,ROUNDUP(_xlfn.NUMBERVALUE(Table2[[#This Row],[match]]),4)=ROUNDUP(_xlfn.NUMBERVALUE(Table2[[#This Row],[1/h]]),4))</f>
        <v>1</v>
      </c>
    </row>
    <row r="3757" spans="5:9">
      <c r="E3757" t="s">
        <v>4164</v>
      </c>
      <c r="F3757">
        <f>_xlfn.NUMBERVALUE(_xlfn.TEXTAFTER(Table2[[#This Row],[my new versions]]," ",-1))</f>
        <v>12673.550496858699</v>
      </c>
      <c r="G3757" t="str">
        <f>_xlfn.TEXTBEFORE(SUBSTITUTE(Table2[[#This Row],[my new versions]],"'","")," ")</f>
        <v>RXN-STEHz181_rm_FWD-rt6249</v>
      </c>
      <c r="H3757">
        <f>_xlfn.XLOOKUP(Table2[[#This Row],[name]],Table1[name],Table1[1/h],0)</f>
        <v>0</v>
      </c>
      <c r="I3757" t="b">
        <f>OR(Table2[[#This Row],[match]]=0,ROUNDUP(_xlfn.NUMBERVALUE(Table2[[#This Row],[match]]),4)=ROUNDUP(_xlfn.NUMBERVALUE(Table2[[#This Row],[1/h]]),4))</f>
        <v>1</v>
      </c>
    </row>
    <row r="3758" spans="5:9">
      <c r="E3758" t="s">
        <v>4165</v>
      </c>
      <c r="F3758">
        <f>_xlfn.NUMBERVALUE(_xlfn.TEXTAFTER(Table2[[#This Row],[my new versions]]," ",-1))</f>
        <v>12673.550496858699</v>
      </c>
      <c r="G3758" t="str">
        <f>_xlfn.TEXTBEFORE(SUBSTITUTE(Table2[[#This Row],[my new versions]],"'","")," ")</f>
        <v>RXN-SUCCt_c_e_FWD-SPONT</v>
      </c>
      <c r="H3758">
        <f>_xlfn.XLOOKUP(Table2[[#This Row],[name]],Table1[name],Table1[1/h],0)</f>
        <v>0</v>
      </c>
      <c r="I3758" t="b">
        <f>OR(Table2[[#This Row],[match]]=0,ROUNDUP(_xlfn.NUMBERVALUE(Table2[[#This Row],[match]]),4)=ROUNDUP(_xlfn.NUMBERVALUE(Table2[[#This Row],[1/h]]),4))</f>
        <v>1</v>
      </c>
    </row>
    <row r="3759" spans="5:9">
      <c r="E3759" t="s">
        <v>4166</v>
      </c>
      <c r="F3759">
        <f>_xlfn.NUMBERVALUE(_xlfn.TEXTAFTER(Table2[[#This Row],[my new versions]]," ",-1))</f>
        <v>12673.550496858699</v>
      </c>
      <c r="G3759" t="str">
        <f>_xlfn.TEXTBEFORE(SUBSTITUTE(Table2[[#This Row],[my new versions]],"'","")," ")</f>
        <v>RXN-SUCCt_c_e_REV-SPONT</v>
      </c>
      <c r="H3759">
        <f>_xlfn.XLOOKUP(Table2[[#This Row],[name]],Table1[name],Table1[1/h],0)</f>
        <v>0</v>
      </c>
      <c r="I3759" t="b">
        <f>OR(Table2[[#This Row],[match]]=0,ROUNDUP(_xlfn.NUMBERVALUE(Table2[[#This Row],[match]]),4)=ROUNDUP(_xlfn.NUMBERVALUE(Table2[[#This Row],[1/h]]),4))</f>
        <v>1</v>
      </c>
    </row>
    <row r="3760" spans="5:9">
      <c r="E3760" t="s">
        <v>4167</v>
      </c>
      <c r="F3760">
        <f>_xlfn.NUMBERVALUE(_xlfn.TEXTAFTER(Table2[[#This Row],[my new versions]]," ",-1))</f>
        <v>125.562600185166</v>
      </c>
      <c r="G3760" t="str">
        <f>_xlfn.TEXTBEFORE(SUBSTITUTE(Table2[[#This Row],[my new versions]],"'","")," ")</f>
        <v>RXN-SUCCt2_m_FWD-rt5142</v>
      </c>
      <c r="H3760">
        <f>_xlfn.XLOOKUP(Table2[[#This Row],[name]],Table1[name],Table1[1/h],0)</f>
        <v>125.56260018516636</v>
      </c>
      <c r="I3760" t="b">
        <f>OR(Table2[[#This Row],[match]]=0,ROUNDUP(_xlfn.NUMBERVALUE(Table2[[#This Row],[match]]),4)=ROUNDUP(_xlfn.NUMBERVALUE(Table2[[#This Row],[1/h]]),4))</f>
        <v>1</v>
      </c>
    </row>
    <row r="3761" spans="5:9">
      <c r="E3761" t="s">
        <v>4168</v>
      </c>
      <c r="F3761">
        <f>_xlfn.NUMBERVALUE(_xlfn.TEXTAFTER(Table2[[#This Row],[my new versions]]," ",-1))</f>
        <v>2086199.8511262001</v>
      </c>
      <c r="G3761" t="str">
        <f>_xlfn.TEXTBEFORE(SUBSTITUTE(Table2[[#This Row],[my new versions]],"'","")," ")</f>
        <v>RXN-SUCDq9_m_FWD-SDH1234</v>
      </c>
      <c r="H3761">
        <f>_xlfn.XLOOKUP(Table2[[#This Row],[name]],Table1[name],Table1[1/h],0)</f>
        <v>2086199.851126201</v>
      </c>
      <c r="I3761" t="b">
        <f>OR(Table2[[#This Row],[match]]=0,ROUNDUP(_xlfn.NUMBERVALUE(Table2[[#This Row],[match]]),4)=ROUNDUP(_xlfn.NUMBERVALUE(Table2[[#This Row],[1/h]]),4))</f>
        <v>1</v>
      </c>
    </row>
    <row r="3762" spans="5:9">
      <c r="E3762" t="s">
        <v>4169</v>
      </c>
      <c r="F3762">
        <f>_xlfn.NUMBERVALUE(_xlfn.TEXTAFTER(Table2[[#This Row],[my new versions]]," ",-1))</f>
        <v>12673.550496858699</v>
      </c>
      <c r="G3762" t="str">
        <f>_xlfn.TEXTBEFORE(SUBSTITUTE(Table2[[#This Row],[my new versions]],"'","")," ")</f>
        <v>RXN-SUCDq9_m_REV-SDH1234</v>
      </c>
      <c r="H3762">
        <f>_xlfn.XLOOKUP(Table2[[#This Row],[name]],Table1[name],Table1[1/h],0)</f>
        <v>0</v>
      </c>
      <c r="I3762" t="b">
        <f>OR(Table2[[#This Row],[match]]=0,ROUNDUP(_xlfn.NUMBERVALUE(Table2[[#This Row],[match]]),4)=ROUNDUP(_xlfn.NUMBERVALUE(Table2[[#This Row],[1/h]]),4))</f>
        <v>1</v>
      </c>
    </row>
    <row r="3763" spans="5:9">
      <c r="E3763" t="s">
        <v>4170</v>
      </c>
      <c r="F3763">
        <f>_xlfn.NUMBERVALUE(_xlfn.TEXTAFTER(Table2[[#This Row],[my new versions]]," ",-1))</f>
        <v>131072.15243557599</v>
      </c>
      <c r="G3763" t="str">
        <f>_xlfn.TEXTBEFORE(SUBSTITUTE(Table2[[#This Row],[my new versions]],"'","")," ")</f>
        <v>RXN-SUCFUMt_c_m_FWD-rt4237</v>
      </c>
      <c r="H3763">
        <f>_xlfn.XLOOKUP(Table2[[#This Row],[name]],Table1[name],Table1[1/h],0)</f>
        <v>131072.15243557657</v>
      </c>
      <c r="I3763" t="b">
        <f>OR(Table2[[#This Row],[match]]=0,ROUNDUP(_xlfn.NUMBERVALUE(Table2[[#This Row],[match]]),4)=ROUNDUP(_xlfn.NUMBERVALUE(Table2[[#This Row],[1/h]]),4))</f>
        <v>1</v>
      </c>
    </row>
    <row r="3764" spans="5:9">
      <c r="E3764" t="s">
        <v>4171</v>
      </c>
      <c r="F3764">
        <f>_xlfn.NUMBERVALUE(_xlfn.TEXTAFTER(Table2[[#This Row],[my new versions]]," ",-1))</f>
        <v>261206.980931781</v>
      </c>
      <c r="G3764" t="str">
        <f>_xlfn.TEXTBEFORE(SUBSTITUTE(Table2[[#This Row],[my new versions]],"'","")," ")</f>
        <v>RXN-SUCOAS_m_FWD-LSC12</v>
      </c>
      <c r="H3764">
        <f>_xlfn.XLOOKUP(Table2[[#This Row],[name]],Table1[name],Table1[1/h],0)</f>
        <v>261206.98093178173</v>
      </c>
      <c r="I3764" t="b">
        <f>OR(Table2[[#This Row],[match]]=0,ROUNDUP(_xlfn.NUMBERVALUE(Table2[[#This Row],[match]]),4)=ROUNDUP(_xlfn.NUMBERVALUE(Table2[[#This Row],[1/h]]),4))</f>
        <v>1</v>
      </c>
    </row>
    <row r="3765" spans="5:9">
      <c r="E3765" t="s">
        <v>4172</v>
      </c>
      <c r="F3765">
        <f>_xlfn.NUMBERVALUE(_xlfn.TEXTAFTER(Table2[[#This Row],[my new versions]]," ",-1))</f>
        <v>12673.550496858699</v>
      </c>
      <c r="G3765" t="str">
        <f>_xlfn.TEXTBEFORE(SUBSTITUTE(Table2[[#This Row],[my new versions]],"'","")," ")</f>
        <v>RXN-SUCR_e_FWD-rt6458</v>
      </c>
      <c r="H3765">
        <f>_xlfn.XLOOKUP(Table2[[#This Row],[name]],Table1[name],Table1[1/h],0)</f>
        <v>0</v>
      </c>
      <c r="I3765" t="b">
        <f>OR(Table2[[#This Row],[match]]=0,ROUNDUP(_xlfn.NUMBERVALUE(Table2[[#This Row],[match]]),4)=ROUNDUP(_xlfn.NUMBERVALUE(Table2[[#This Row],[1/h]]),4))</f>
        <v>1</v>
      </c>
    </row>
    <row r="3766" spans="5:9">
      <c r="E3766" t="s">
        <v>4173</v>
      </c>
      <c r="F3766">
        <f>_xlfn.NUMBERVALUE(_xlfn.TEXTAFTER(Table2[[#This Row],[my new versions]]," ",-1))</f>
        <v>12673.550496858699</v>
      </c>
      <c r="G3766" t="str">
        <f>_xlfn.TEXTBEFORE(SUBSTITUTE(Table2[[#This Row],[my new versions]],"'","")," ")</f>
        <v>RXN-SULFOX2_c_FWD-rt8390</v>
      </c>
      <c r="H3766">
        <f>_xlfn.XLOOKUP(Table2[[#This Row],[name]],Table1[name],Table1[1/h],0)</f>
        <v>0</v>
      </c>
      <c r="I3766" t="b">
        <f>OR(Table2[[#This Row],[match]]=0,ROUNDUP(_xlfn.NUMBERVALUE(Table2[[#This Row],[match]]),4)=ROUNDUP(_xlfn.NUMBERVALUE(Table2[[#This Row],[1/h]]),4))</f>
        <v>1</v>
      </c>
    </row>
    <row r="3767" spans="5:9">
      <c r="E3767" t="s">
        <v>4174</v>
      </c>
      <c r="F3767">
        <f>_xlfn.NUMBERVALUE(_xlfn.TEXTAFTER(Table2[[#This Row],[my new versions]]," ",-1))</f>
        <v>12673.550496858699</v>
      </c>
      <c r="G3767" t="str">
        <f>_xlfn.TEXTBEFORE(SUBSTITUTE(Table2[[#This Row],[my new versions]],"'","")," ")</f>
        <v>RXN-TAGL_l_FWD-rt1378</v>
      </c>
      <c r="H3767">
        <f>_xlfn.XLOOKUP(Table2[[#This Row],[name]],Table1[name],Table1[1/h],0)</f>
        <v>0</v>
      </c>
      <c r="I3767" t="b">
        <f>OR(Table2[[#This Row],[match]]=0,ROUNDUP(_xlfn.NUMBERVALUE(Table2[[#This Row],[match]]),4)=ROUNDUP(_xlfn.NUMBERVALUE(Table2[[#This Row],[1/h]]),4))</f>
        <v>1</v>
      </c>
    </row>
    <row r="3768" spans="5:9">
      <c r="E3768" t="s">
        <v>4175</v>
      </c>
      <c r="F3768">
        <f>_xlfn.NUMBERVALUE(_xlfn.TEXTAFTER(Table2[[#This Row],[my new versions]]," ",-1))</f>
        <v>12673.550496858699</v>
      </c>
      <c r="G3768" t="str">
        <f>_xlfn.TEXTBEFORE(SUBSTITUTE(Table2[[#This Row],[my new versions]],"'","")," ")</f>
        <v>RXN-TAGL_m_FWD-rt0632</v>
      </c>
      <c r="H3768">
        <f>_xlfn.XLOOKUP(Table2[[#This Row],[name]],Table1[name],Table1[1/h],0)</f>
        <v>0</v>
      </c>
      <c r="I3768" t="b">
        <f>OR(Table2[[#This Row],[match]]=0,ROUNDUP(_xlfn.NUMBERVALUE(Table2[[#This Row],[match]]),4)=ROUNDUP(_xlfn.NUMBERVALUE(Table2[[#This Row],[1/h]]),4))</f>
        <v>1</v>
      </c>
    </row>
    <row r="3769" spans="5:9">
      <c r="E3769" t="s">
        <v>4176</v>
      </c>
      <c r="F3769">
        <f>_xlfn.NUMBERVALUE(_xlfn.TEXTAFTER(Table2[[#This Row],[my new versions]]," ",-1))</f>
        <v>12673.550496858699</v>
      </c>
      <c r="G3769" t="str">
        <f>_xlfn.TEXTBEFORE(SUBSTITUTE(Table2[[#This Row],[my new versions]],"'","")," ")</f>
        <v>RXN-TAGL_m_FWD-rt5949</v>
      </c>
      <c r="H3769">
        <f>_xlfn.XLOOKUP(Table2[[#This Row],[name]],Table1[name],Table1[1/h],0)</f>
        <v>0</v>
      </c>
      <c r="I3769" t="b">
        <f>OR(Table2[[#This Row],[match]]=0,ROUNDUP(_xlfn.NUMBERVALUE(Table2[[#This Row],[match]]),4)=ROUNDUP(_xlfn.NUMBERVALUE(Table2[[#This Row],[1/h]]),4))</f>
        <v>1</v>
      </c>
    </row>
    <row r="3770" spans="5:9">
      <c r="E3770" t="s">
        <v>4177</v>
      </c>
      <c r="F3770">
        <f>_xlfn.NUMBERVALUE(_xlfn.TEXTAFTER(Table2[[#This Row],[my new versions]]," ",-1))</f>
        <v>12673.550496858699</v>
      </c>
      <c r="G3770" t="str">
        <f>_xlfn.TEXTBEFORE(SUBSTITUTE(Table2[[#This Row],[my new versions]],"'","")," ")</f>
        <v>RXN-TAGt_c_m_FWD-UNKNOWN</v>
      </c>
      <c r="H3770">
        <f>_xlfn.XLOOKUP(Table2[[#This Row],[name]],Table1[name],Table1[1/h],0)</f>
        <v>0</v>
      </c>
      <c r="I3770" t="b">
        <f>OR(Table2[[#This Row],[match]]=0,ROUNDUP(_xlfn.NUMBERVALUE(Table2[[#This Row],[match]]),4)=ROUNDUP(_xlfn.NUMBERVALUE(Table2[[#This Row],[1/h]]),4))</f>
        <v>1</v>
      </c>
    </row>
    <row r="3771" spans="5:9">
      <c r="E3771" t="s">
        <v>4178</v>
      </c>
      <c r="F3771">
        <f>_xlfn.NUMBERVALUE(_xlfn.TEXTAFTER(Table2[[#This Row],[my new versions]]," ",-1))</f>
        <v>12673.550496858699</v>
      </c>
      <c r="G3771" t="str">
        <f>_xlfn.TEXTBEFORE(SUBSTITUTE(Table2[[#This Row],[my new versions]],"'","")," ")</f>
        <v>RXN-TAGt_c_m_REV-UNKNOWN</v>
      </c>
      <c r="H3771">
        <f>_xlfn.XLOOKUP(Table2[[#This Row],[name]],Table1[name],Table1[1/h],0)</f>
        <v>0</v>
      </c>
      <c r="I3771" t="b">
        <f>OR(Table2[[#This Row],[match]]=0,ROUNDUP(_xlfn.NUMBERVALUE(Table2[[#This Row],[match]]),4)=ROUNDUP(_xlfn.NUMBERVALUE(Table2[[#This Row],[1/h]]),4))</f>
        <v>1</v>
      </c>
    </row>
    <row r="3772" spans="5:9">
      <c r="E3772" t="s">
        <v>4179</v>
      </c>
      <c r="F3772">
        <f>_xlfn.NUMBERVALUE(_xlfn.TEXTAFTER(Table2[[#This Row],[my new versions]]," ",-1))</f>
        <v>12673.550496858699</v>
      </c>
      <c r="G3772" t="str">
        <f>_xlfn.TEXTBEFORE(SUBSTITUTE(Table2[[#This Row],[my new versions]],"'","")," ")</f>
        <v>RXN-TAGt_c_rm_FWD-SPONT</v>
      </c>
      <c r="H3772">
        <f>_xlfn.XLOOKUP(Table2[[#This Row],[name]],Table1[name],Table1[1/h],0)</f>
        <v>0</v>
      </c>
      <c r="I3772" t="b">
        <f>OR(Table2[[#This Row],[match]]=0,ROUNDUP(_xlfn.NUMBERVALUE(Table2[[#This Row],[match]]),4)=ROUNDUP(_xlfn.NUMBERVALUE(Table2[[#This Row],[1/h]]),4))</f>
        <v>1</v>
      </c>
    </row>
    <row r="3773" spans="5:9">
      <c r="E3773" t="s">
        <v>4180</v>
      </c>
      <c r="F3773">
        <f>_xlfn.NUMBERVALUE(_xlfn.TEXTAFTER(Table2[[#This Row],[my new versions]]," ",-1))</f>
        <v>12673.550496858699</v>
      </c>
      <c r="G3773" t="str">
        <f>_xlfn.TEXTBEFORE(SUBSTITUTE(Table2[[#This Row],[my new versions]],"'","")," ")</f>
        <v>RXN-TAGt_c_rm_REV-SPONT</v>
      </c>
      <c r="H3773">
        <f>_xlfn.XLOOKUP(Table2[[#This Row],[name]],Table1[name],Table1[1/h],0)</f>
        <v>0</v>
      </c>
      <c r="I3773" t="b">
        <f>OR(Table2[[#This Row],[match]]=0,ROUNDUP(_xlfn.NUMBERVALUE(Table2[[#This Row],[match]]),4)=ROUNDUP(_xlfn.NUMBERVALUE(Table2[[#This Row],[1/h]]),4))</f>
        <v>1</v>
      </c>
    </row>
    <row r="3774" spans="5:9">
      <c r="E3774" t="s">
        <v>4181</v>
      </c>
      <c r="F3774">
        <f>_xlfn.NUMBERVALUE(_xlfn.TEXTAFTER(Table2[[#This Row],[my new versions]]," ",-1))</f>
        <v>12673.550496858699</v>
      </c>
      <c r="G3774" t="str">
        <f>_xlfn.TEXTBEFORE(SUBSTITUTE(Table2[[#This Row],[my new versions]],"'","")," ")</f>
        <v>RXN-TAGt_l_rm_FWD-SPONT</v>
      </c>
      <c r="H3774">
        <f>_xlfn.XLOOKUP(Table2[[#This Row],[name]],Table1[name],Table1[1/h],0)</f>
        <v>0</v>
      </c>
      <c r="I3774" t="b">
        <f>OR(Table2[[#This Row],[match]]=0,ROUNDUP(_xlfn.NUMBERVALUE(Table2[[#This Row],[match]]),4)=ROUNDUP(_xlfn.NUMBERVALUE(Table2[[#This Row],[1/h]]),4))</f>
        <v>1</v>
      </c>
    </row>
    <row r="3775" spans="5:9">
      <c r="E3775" t="s">
        <v>4182</v>
      </c>
      <c r="F3775">
        <f>_xlfn.NUMBERVALUE(_xlfn.TEXTAFTER(Table2[[#This Row],[my new versions]]," ",-1))</f>
        <v>12673.550496858699</v>
      </c>
      <c r="G3775" t="str">
        <f>_xlfn.TEXTBEFORE(SUBSTITUTE(Table2[[#This Row],[my new versions]],"'","")," ")</f>
        <v>RXN-TAGt_l_rm_REV-SPONT</v>
      </c>
      <c r="H3775">
        <f>_xlfn.XLOOKUP(Table2[[#This Row],[name]],Table1[name],Table1[1/h],0)</f>
        <v>0</v>
      </c>
      <c r="I3775" t="b">
        <f>OR(Table2[[#This Row],[match]]=0,ROUNDUP(_xlfn.NUMBERVALUE(Table2[[#This Row],[match]]),4)=ROUNDUP(_xlfn.NUMBERVALUE(Table2[[#This Row],[1/h]]),4))</f>
        <v>1</v>
      </c>
    </row>
    <row r="3776" spans="5:9">
      <c r="E3776" t="s">
        <v>4183</v>
      </c>
      <c r="F3776">
        <f>_xlfn.NUMBERVALUE(_xlfn.TEXTAFTER(Table2[[#This Row],[my new versions]]," ",-1))</f>
        <v>12673.550496858699</v>
      </c>
      <c r="G3776" t="str">
        <f>_xlfn.TEXTBEFORE(SUBSTITUTE(Table2[[#This Row],[my new versions]],"'","")," ")</f>
        <v>RXN-TALA_c_FWD-rt1805</v>
      </c>
      <c r="H3776">
        <f>_xlfn.XLOOKUP(Table2[[#This Row],[name]],Table1[name],Table1[1/h],0)</f>
        <v>0</v>
      </c>
      <c r="I3776" t="b">
        <f>OR(Table2[[#This Row],[match]]=0,ROUNDUP(_xlfn.NUMBERVALUE(Table2[[#This Row],[match]]),4)=ROUNDUP(_xlfn.NUMBERVALUE(Table2[[#This Row],[1/h]]),4))</f>
        <v>1</v>
      </c>
    </row>
    <row r="3777" spans="5:9">
      <c r="E3777" t="s">
        <v>4184</v>
      </c>
      <c r="F3777">
        <f>_xlfn.NUMBERVALUE(_xlfn.TEXTAFTER(Table2[[#This Row],[my new versions]]," ",-1))</f>
        <v>12673.550496858699</v>
      </c>
      <c r="G3777" t="str">
        <f>_xlfn.TEXTBEFORE(SUBSTITUTE(Table2[[#This Row],[my new versions]],"'","")," ")</f>
        <v>RXN-TALA_c_REV-rt1805</v>
      </c>
      <c r="H3777">
        <f>_xlfn.XLOOKUP(Table2[[#This Row],[name]],Table1[name],Table1[1/h],0)</f>
        <v>0</v>
      </c>
      <c r="I3777" t="b">
        <f>OR(Table2[[#This Row],[match]]=0,ROUNDUP(_xlfn.NUMBERVALUE(Table2[[#This Row],[match]]),4)=ROUNDUP(_xlfn.NUMBERVALUE(Table2[[#This Row],[1/h]]),4))</f>
        <v>1</v>
      </c>
    </row>
    <row r="3778" spans="5:9">
      <c r="E3778" t="s">
        <v>4185</v>
      </c>
      <c r="F3778">
        <f>_xlfn.NUMBERVALUE(_xlfn.TEXTAFTER(Table2[[#This Row],[my new versions]]," ",-1))</f>
        <v>12673.550496858699</v>
      </c>
      <c r="G3778" t="str">
        <f>_xlfn.TEXTBEFORE(SUBSTITUTE(Table2[[#This Row],[my new versions]],"'","")," ")</f>
        <v>RXN-TAUDO_c_FWD-rt0250</v>
      </c>
      <c r="H3778">
        <f>_xlfn.XLOOKUP(Table2[[#This Row],[name]],Table1[name],Table1[1/h],0)</f>
        <v>0</v>
      </c>
      <c r="I3778" t="b">
        <f>OR(Table2[[#This Row],[match]]=0,ROUNDUP(_xlfn.NUMBERVALUE(Table2[[#This Row],[match]]),4)=ROUNDUP(_xlfn.NUMBERVALUE(Table2[[#This Row],[1/h]]),4))</f>
        <v>1</v>
      </c>
    </row>
    <row r="3779" spans="5:9">
      <c r="E3779" t="s">
        <v>4186</v>
      </c>
      <c r="F3779">
        <f>_xlfn.NUMBERVALUE(_xlfn.TEXTAFTER(Table2[[#This Row],[my new versions]]," ",-1))</f>
        <v>12673.550496858699</v>
      </c>
      <c r="G3779" t="str">
        <f>_xlfn.TEXTBEFORE(SUBSTITUTE(Table2[[#This Row],[my new versions]],"'","")," ")</f>
        <v>RXN-TAUDO_c_FWD-rt1858</v>
      </c>
      <c r="H3779">
        <f>_xlfn.XLOOKUP(Table2[[#This Row],[name]],Table1[name],Table1[1/h],0)</f>
        <v>0</v>
      </c>
      <c r="I3779" t="b">
        <f>OR(Table2[[#This Row],[match]]=0,ROUNDUP(_xlfn.NUMBERVALUE(Table2[[#This Row],[match]]),4)=ROUNDUP(_xlfn.NUMBERVALUE(Table2[[#This Row],[1/h]]),4))</f>
        <v>1</v>
      </c>
    </row>
    <row r="3780" spans="5:9">
      <c r="E3780" t="s">
        <v>4187</v>
      </c>
      <c r="F3780">
        <f>_xlfn.NUMBERVALUE(_xlfn.TEXTAFTER(Table2[[#This Row],[my new versions]]," ",-1))</f>
        <v>12673.550496858699</v>
      </c>
      <c r="G3780" t="str">
        <f>_xlfn.TEXTBEFORE(SUBSTITUTE(Table2[[#This Row],[my new versions]],"'","")," ")</f>
        <v>RXN-TAURt_c_e_FWD-SPONT</v>
      </c>
      <c r="H3780">
        <f>_xlfn.XLOOKUP(Table2[[#This Row],[name]],Table1[name],Table1[1/h],0)</f>
        <v>0</v>
      </c>
      <c r="I3780" t="b">
        <f>OR(Table2[[#This Row],[match]]=0,ROUNDUP(_xlfn.NUMBERVALUE(Table2[[#This Row],[match]]),4)=ROUNDUP(_xlfn.NUMBERVALUE(Table2[[#This Row],[1/h]]),4))</f>
        <v>1</v>
      </c>
    </row>
    <row r="3781" spans="5:9">
      <c r="E3781" t="s">
        <v>4188</v>
      </c>
      <c r="F3781">
        <f>_xlfn.NUMBERVALUE(_xlfn.TEXTAFTER(Table2[[#This Row],[my new versions]]," ",-1))</f>
        <v>12673.550496858699</v>
      </c>
      <c r="G3781" t="str">
        <f>_xlfn.TEXTBEFORE(SUBSTITUTE(Table2[[#This Row],[my new versions]],"'","")," ")</f>
        <v>RXN-TAURt_c_e_REV-SPONT</v>
      </c>
      <c r="H3781">
        <f>_xlfn.XLOOKUP(Table2[[#This Row],[name]],Table1[name],Table1[1/h],0)</f>
        <v>0</v>
      </c>
      <c r="I3781" t="b">
        <f>OR(Table2[[#This Row],[match]]=0,ROUNDUP(_xlfn.NUMBERVALUE(Table2[[#This Row],[match]]),4)=ROUNDUP(_xlfn.NUMBERVALUE(Table2[[#This Row],[1/h]]),4))</f>
        <v>1</v>
      </c>
    </row>
    <row r="3782" spans="5:9">
      <c r="E3782" t="s">
        <v>4189</v>
      </c>
      <c r="F3782">
        <f>_xlfn.NUMBERVALUE(_xlfn.TEXTAFTER(Table2[[#This Row],[my new versions]]," ",-1))</f>
        <v>12673.550496858699</v>
      </c>
      <c r="G3782" t="str">
        <f>_xlfn.TEXTBEFORE(SUBSTITUTE(Table2[[#This Row],[my new versions]],"'","")," ")</f>
        <v>RXN-TCHOLAtabc_v_FWD-rt0777</v>
      </c>
      <c r="H3782">
        <f>_xlfn.XLOOKUP(Table2[[#This Row],[name]],Table1[name],Table1[1/h],0)</f>
        <v>0</v>
      </c>
      <c r="I3782" t="b">
        <f>OR(Table2[[#This Row],[match]]=0,ROUNDUP(_xlfn.NUMBERVALUE(Table2[[#This Row],[match]]),4)=ROUNDUP(_xlfn.NUMBERVALUE(Table2[[#This Row],[1/h]]),4))</f>
        <v>1</v>
      </c>
    </row>
    <row r="3783" spans="5:9">
      <c r="E3783" t="s">
        <v>4190</v>
      </c>
      <c r="F3783">
        <f>_xlfn.NUMBERVALUE(_xlfn.TEXTAFTER(Table2[[#This Row],[my new versions]]," ",-1))</f>
        <v>12673.550496858699</v>
      </c>
      <c r="G3783" t="str">
        <f>_xlfn.TEXTBEFORE(SUBSTITUTE(Table2[[#This Row],[my new versions]],"'","")," ")</f>
        <v>RXN-TCHOLAtabc_v_FWD-rt2898</v>
      </c>
      <c r="H3783">
        <f>_xlfn.XLOOKUP(Table2[[#This Row],[name]],Table1[name],Table1[1/h],0)</f>
        <v>0</v>
      </c>
      <c r="I3783" t="b">
        <f>OR(Table2[[#This Row],[match]]=0,ROUNDUP(_xlfn.NUMBERVALUE(Table2[[#This Row],[match]]),4)=ROUNDUP(_xlfn.NUMBERVALUE(Table2[[#This Row],[1/h]]),4))</f>
        <v>1</v>
      </c>
    </row>
    <row r="3784" spans="5:9">
      <c r="E3784" t="s">
        <v>4191</v>
      </c>
      <c r="F3784">
        <f>_xlfn.NUMBERVALUE(_xlfn.TEXTAFTER(Table2[[#This Row],[my new versions]]," ",-1))</f>
        <v>12673.550496858699</v>
      </c>
      <c r="G3784" t="str">
        <f>_xlfn.TEXTBEFORE(SUBSTITUTE(Table2[[#This Row],[my new versions]],"'","")," ")</f>
        <v>RXN-TCHOLAtabc_v_FWD-rt6095</v>
      </c>
      <c r="H3784">
        <f>_xlfn.XLOOKUP(Table2[[#This Row],[name]],Table1[name],Table1[1/h],0)</f>
        <v>0</v>
      </c>
      <c r="I3784" t="b">
        <f>OR(Table2[[#This Row],[match]]=0,ROUNDUP(_xlfn.NUMBERVALUE(Table2[[#This Row],[match]]),4)=ROUNDUP(_xlfn.NUMBERVALUE(Table2[[#This Row],[1/h]]),4))</f>
        <v>1</v>
      </c>
    </row>
    <row r="3785" spans="5:9">
      <c r="E3785" t="s">
        <v>4192</v>
      </c>
      <c r="F3785">
        <f>_xlfn.NUMBERVALUE(_xlfn.TEXTAFTER(Table2[[#This Row],[my new versions]]," ",-1))</f>
        <v>12673.550496858699</v>
      </c>
      <c r="G3785" t="str">
        <f>_xlfn.TEXTBEFORE(SUBSTITUTE(Table2[[#This Row],[my new versions]],"'","")," ")</f>
        <v>RXN-TCHOLAtabc_v_FWD-rt6476</v>
      </c>
      <c r="H3785">
        <f>_xlfn.XLOOKUP(Table2[[#This Row],[name]],Table1[name],Table1[1/h],0)</f>
        <v>0</v>
      </c>
      <c r="I3785" t="b">
        <f>OR(Table2[[#This Row],[match]]=0,ROUNDUP(_xlfn.NUMBERVALUE(Table2[[#This Row],[match]]),4)=ROUNDUP(_xlfn.NUMBERVALUE(Table2[[#This Row],[1/h]]),4))</f>
        <v>1</v>
      </c>
    </row>
    <row r="3786" spans="5:9">
      <c r="E3786" t="s">
        <v>4193</v>
      </c>
      <c r="F3786">
        <f>_xlfn.NUMBERVALUE(_xlfn.TEXTAFTER(Table2[[#This Row],[my new versions]]," ",-1))</f>
        <v>12673.550496858699</v>
      </c>
      <c r="G3786" t="str">
        <f>_xlfn.TEXTBEFORE(SUBSTITUTE(Table2[[#This Row],[my new versions]],"'","")," ")</f>
        <v>RXN-TDCOAt_c_l_FWD-SPONT</v>
      </c>
      <c r="H3786">
        <f>_xlfn.XLOOKUP(Table2[[#This Row],[name]],Table1[name],Table1[1/h],0)</f>
        <v>0</v>
      </c>
      <c r="I3786" t="b">
        <f>OR(Table2[[#This Row],[match]]=0,ROUNDUP(_xlfn.NUMBERVALUE(Table2[[#This Row],[match]]),4)=ROUNDUP(_xlfn.NUMBERVALUE(Table2[[#This Row],[1/h]]),4))</f>
        <v>1</v>
      </c>
    </row>
    <row r="3787" spans="5:9">
      <c r="E3787" t="s">
        <v>4194</v>
      </c>
      <c r="F3787">
        <f>_xlfn.NUMBERVALUE(_xlfn.TEXTAFTER(Table2[[#This Row],[my new versions]]," ",-1))</f>
        <v>12673.550496858699</v>
      </c>
      <c r="G3787" t="str">
        <f>_xlfn.TEXTBEFORE(SUBSTITUTE(Table2[[#This Row],[my new versions]],"'","")," ")</f>
        <v>RXN-TDCOAt_c_l_REV-SPONT</v>
      </c>
      <c r="H3787">
        <f>_xlfn.XLOOKUP(Table2[[#This Row],[name]],Table1[name],Table1[1/h],0)</f>
        <v>0</v>
      </c>
      <c r="I3787" t="b">
        <f>OR(Table2[[#This Row],[match]]=0,ROUNDUP(_xlfn.NUMBERVALUE(Table2[[#This Row],[match]]),4)=ROUNDUP(_xlfn.NUMBERVALUE(Table2[[#This Row],[1/h]]),4))</f>
        <v>1</v>
      </c>
    </row>
    <row r="3788" spans="5:9">
      <c r="E3788" t="s">
        <v>4195</v>
      </c>
      <c r="F3788">
        <f>_xlfn.NUMBERVALUE(_xlfn.TEXTAFTER(Table2[[#This Row],[my new versions]]," ",-1))</f>
        <v>12673.550496858699</v>
      </c>
      <c r="G3788" t="str">
        <f>_xlfn.TEXTBEFORE(SUBSTITUTE(Table2[[#This Row],[my new versions]],"'","")," ")</f>
        <v>RXN-TDCOAt_c_rm_FWD-SPONT</v>
      </c>
      <c r="H3788">
        <f>_xlfn.XLOOKUP(Table2[[#This Row],[name]],Table1[name],Table1[1/h],0)</f>
        <v>0</v>
      </c>
      <c r="I3788" t="b">
        <f>OR(Table2[[#This Row],[match]]=0,ROUNDUP(_xlfn.NUMBERVALUE(Table2[[#This Row],[match]]),4)=ROUNDUP(_xlfn.NUMBERVALUE(Table2[[#This Row],[1/h]]),4))</f>
        <v>1</v>
      </c>
    </row>
    <row r="3789" spans="5:9">
      <c r="E3789" t="s">
        <v>4196</v>
      </c>
      <c r="F3789">
        <f>_xlfn.NUMBERVALUE(_xlfn.TEXTAFTER(Table2[[#This Row],[my new versions]]," ",-1))</f>
        <v>12673.550496858699</v>
      </c>
      <c r="G3789" t="str">
        <f>_xlfn.TEXTBEFORE(SUBSTITUTE(Table2[[#This Row],[my new versions]],"'","")," ")</f>
        <v>RXN-TDCOAt_c_rm_REV-SPONT</v>
      </c>
      <c r="H3789">
        <f>_xlfn.XLOOKUP(Table2[[#This Row],[name]],Table1[name],Table1[1/h],0)</f>
        <v>0</v>
      </c>
      <c r="I3789" t="b">
        <f>OR(Table2[[#This Row],[match]]=0,ROUNDUP(_xlfn.NUMBERVALUE(Table2[[#This Row],[match]]),4)=ROUNDUP(_xlfn.NUMBERVALUE(Table2[[#This Row],[1/h]]),4))</f>
        <v>1</v>
      </c>
    </row>
    <row r="3790" spans="5:9">
      <c r="E3790" t="s">
        <v>4197</v>
      </c>
      <c r="F3790">
        <f>_xlfn.NUMBERVALUE(_xlfn.TEXTAFTER(Table2[[#This Row],[my new versions]]," ",-1))</f>
        <v>12673.550496858699</v>
      </c>
      <c r="G3790" t="str">
        <f>_xlfn.TEXTBEFORE(SUBSTITUTE(Table2[[#This Row],[my new versions]],"'","")," ")</f>
        <v>RXN-TDPDRR_c_FWD-rt3425</v>
      </c>
      <c r="H3790">
        <f>_xlfn.XLOOKUP(Table2[[#This Row],[name]],Table1[name],Table1[1/h],0)</f>
        <v>0</v>
      </c>
      <c r="I3790" t="b">
        <f>OR(Table2[[#This Row],[match]]=0,ROUNDUP(_xlfn.NUMBERVALUE(Table2[[#This Row],[match]]),4)=ROUNDUP(_xlfn.NUMBERVALUE(Table2[[#This Row],[1/h]]),4))</f>
        <v>1</v>
      </c>
    </row>
    <row r="3791" spans="5:9">
      <c r="E3791" t="s">
        <v>4198</v>
      </c>
      <c r="F3791">
        <f>_xlfn.NUMBERVALUE(_xlfn.TEXTAFTER(Table2[[#This Row],[my new versions]]," ",-1))</f>
        <v>12673.550496858699</v>
      </c>
      <c r="G3791" t="str">
        <f>_xlfn.TEXTBEFORE(SUBSTITUTE(Table2[[#This Row],[my new versions]],"'","")," ")</f>
        <v>RXN-THFGLUS_c_FWD-rt6435</v>
      </c>
      <c r="H3791">
        <f>_xlfn.XLOOKUP(Table2[[#This Row],[name]],Table1[name],Table1[1/h],0)</f>
        <v>0</v>
      </c>
      <c r="I3791" t="b">
        <f>OR(Table2[[#This Row],[match]]=0,ROUNDUP(_xlfn.NUMBERVALUE(Table2[[#This Row],[match]]),4)=ROUNDUP(_xlfn.NUMBERVALUE(Table2[[#This Row],[1/h]]),4))</f>
        <v>1</v>
      </c>
    </row>
    <row r="3792" spans="5:9">
      <c r="E3792" t="s">
        <v>4199</v>
      </c>
      <c r="F3792">
        <f>_xlfn.NUMBERVALUE(_xlfn.TEXTAFTER(Table2[[#This Row],[my new versions]]," ",-1))</f>
        <v>12673.550496858699</v>
      </c>
      <c r="G3792" t="str">
        <f>_xlfn.TEXTBEFORE(SUBSTITUTE(Table2[[#This Row],[my new versions]],"'","")," ")</f>
        <v>RXN-THFGLUS_c_REV-rt6435</v>
      </c>
      <c r="H3792">
        <f>_xlfn.XLOOKUP(Table2[[#This Row],[name]],Table1[name],Table1[1/h],0)</f>
        <v>0</v>
      </c>
      <c r="I3792" t="b">
        <f>OR(Table2[[#This Row],[match]]=0,ROUNDUP(_xlfn.NUMBERVALUE(Table2[[#This Row],[match]]),4)=ROUNDUP(_xlfn.NUMBERVALUE(Table2[[#This Row],[1/h]]),4))</f>
        <v>1</v>
      </c>
    </row>
    <row r="3793" spans="5:9">
      <c r="E3793" t="s">
        <v>4200</v>
      </c>
      <c r="F3793">
        <f>_xlfn.NUMBERVALUE(_xlfn.TEXTAFTER(Table2[[#This Row],[my new versions]]," ",-1))</f>
        <v>12673.550496858699</v>
      </c>
      <c r="G3793" t="str">
        <f>_xlfn.TEXTBEFORE(SUBSTITUTE(Table2[[#This Row],[my new versions]],"'","")," ")</f>
        <v>RXN-THIORDXi_m_FWD-rt0553</v>
      </c>
      <c r="H3793">
        <f>_xlfn.XLOOKUP(Table2[[#This Row],[name]],Table1[name],Table1[1/h],0)</f>
        <v>0</v>
      </c>
      <c r="I3793" t="b">
        <f>OR(Table2[[#This Row],[match]]=0,ROUNDUP(_xlfn.NUMBERVALUE(Table2[[#This Row],[match]]),4)=ROUNDUP(_xlfn.NUMBERVALUE(Table2[[#This Row],[1/h]]),4))</f>
        <v>1</v>
      </c>
    </row>
    <row r="3794" spans="5:9">
      <c r="E3794" t="s">
        <v>4201</v>
      </c>
      <c r="F3794">
        <f>_xlfn.NUMBERVALUE(_xlfn.TEXTAFTER(Table2[[#This Row],[my new versions]]," ",-1))</f>
        <v>12673.550496858699</v>
      </c>
      <c r="G3794" t="str">
        <f>_xlfn.TEXTBEFORE(SUBSTITUTE(Table2[[#This Row],[my new versions]],"'","")," ")</f>
        <v>RXN-THIORDXi_n_FWD-rt6669</v>
      </c>
      <c r="H3794">
        <f>_xlfn.XLOOKUP(Table2[[#This Row],[name]],Table1[name],Table1[1/h],0)</f>
        <v>0</v>
      </c>
      <c r="I3794" t="b">
        <f>OR(Table2[[#This Row],[match]]=0,ROUNDUP(_xlfn.NUMBERVALUE(Table2[[#This Row],[match]]),4)=ROUNDUP(_xlfn.NUMBERVALUE(Table2[[#This Row],[1/h]]),4))</f>
        <v>1</v>
      </c>
    </row>
    <row r="3795" spans="5:9">
      <c r="E3795" t="s">
        <v>4202</v>
      </c>
      <c r="F3795">
        <f>_xlfn.NUMBERVALUE(_xlfn.TEXTAFTER(Table2[[#This Row],[my new versions]]," ",-1))</f>
        <v>12673.550496858699</v>
      </c>
      <c r="G3795" t="str">
        <f>_xlfn.TEXTBEFORE(SUBSTITUTE(Table2[[#This Row],[my new versions]],"'","")," ")</f>
        <v>RXN-THIORDXi_x_FWD-rt4894</v>
      </c>
      <c r="H3795">
        <f>_xlfn.XLOOKUP(Table2[[#This Row],[name]],Table1[name],Table1[1/h],0)</f>
        <v>0</v>
      </c>
      <c r="I3795" t="b">
        <f>OR(Table2[[#This Row],[match]]=0,ROUNDUP(_xlfn.NUMBERVALUE(Table2[[#This Row],[match]]),4)=ROUNDUP(_xlfn.NUMBERVALUE(Table2[[#This Row],[1/h]]),4))</f>
        <v>1</v>
      </c>
    </row>
    <row r="3796" spans="5:9">
      <c r="E3796" t="s">
        <v>4203</v>
      </c>
      <c r="F3796">
        <f>_xlfn.NUMBERVALUE(_xlfn.TEXTAFTER(Table2[[#This Row],[my new versions]]," ",-1))</f>
        <v>12673.550496858699</v>
      </c>
      <c r="G3796" t="str">
        <f>_xlfn.TEXTBEFORE(SUBSTITUTE(Table2[[#This Row],[my new versions]],"'","")," ")</f>
        <v>RXN-THMP_c_FWD-rt2517_c</v>
      </c>
      <c r="H3796">
        <f>_xlfn.XLOOKUP(Table2[[#This Row],[name]],Table1[name],Table1[1/h],0)</f>
        <v>0</v>
      </c>
      <c r="I3796" t="b">
        <f>OR(Table2[[#This Row],[match]]=0,ROUNDUP(_xlfn.NUMBERVALUE(Table2[[#This Row],[match]]),4)=ROUNDUP(_xlfn.NUMBERVALUE(Table2[[#This Row],[1/h]]),4))</f>
        <v>1</v>
      </c>
    </row>
    <row r="3797" spans="5:9">
      <c r="E3797" t="s">
        <v>4204</v>
      </c>
      <c r="F3797">
        <f>_xlfn.NUMBERVALUE(_xlfn.TEXTAFTER(Table2[[#This Row],[my new versions]]," ",-1))</f>
        <v>12673.550496858699</v>
      </c>
      <c r="G3797" t="str">
        <f>_xlfn.TEXTBEFORE(SUBSTITUTE(Table2[[#This Row],[my new versions]],"'","")," ")</f>
        <v>RXN-THMtps_e_FWD-UNKNOWN</v>
      </c>
      <c r="H3797">
        <f>_xlfn.XLOOKUP(Table2[[#This Row],[name]],Table1[name],Table1[1/h],0)</f>
        <v>0</v>
      </c>
      <c r="I3797" t="b">
        <f>OR(Table2[[#This Row],[match]]=0,ROUNDUP(_xlfn.NUMBERVALUE(Table2[[#This Row],[match]]),4)=ROUNDUP(_xlfn.NUMBERVALUE(Table2[[#This Row],[1/h]]),4))</f>
        <v>1</v>
      </c>
    </row>
    <row r="3798" spans="5:9">
      <c r="E3798" t="s">
        <v>4205</v>
      </c>
      <c r="F3798">
        <f>_xlfn.NUMBERVALUE(_xlfn.TEXTAFTER(Table2[[#This Row],[my new versions]]," ",-1))</f>
        <v>12673.550496858699</v>
      </c>
      <c r="G3798" t="str">
        <f>_xlfn.TEXTBEFORE(SUBSTITUTE(Table2[[#This Row],[my new versions]],"'","")," ")</f>
        <v>RXN-THRA_c_FWD-rt0854</v>
      </c>
      <c r="H3798">
        <f>_xlfn.XLOOKUP(Table2[[#This Row],[name]],Table1[name],Table1[1/h],0)</f>
        <v>0</v>
      </c>
      <c r="I3798" t="b">
        <f>OR(Table2[[#This Row],[match]]=0,ROUNDUP(_xlfn.NUMBERVALUE(Table2[[#This Row],[match]]),4)=ROUNDUP(_xlfn.NUMBERVALUE(Table2[[#This Row],[1/h]]),4))</f>
        <v>1</v>
      </c>
    </row>
    <row r="3799" spans="5:9">
      <c r="E3799" t="s">
        <v>4206</v>
      </c>
      <c r="F3799">
        <f>_xlfn.NUMBERVALUE(_xlfn.TEXTAFTER(Table2[[#This Row],[my new versions]]," ",-1))</f>
        <v>12673.550496858699</v>
      </c>
      <c r="G3799" t="str">
        <f>_xlfn.TEXTBEFORE(SUBSTITUTE(Table2[[#This Row],[my new versions]],"'","")," ")</f>
        <v>RXN-THRA_c_FWD-rt7814</v>
      </c>
      <c r="H3799">
        <f>_xlfn.XLOOKUP(Table2[[#This Row],[name]],Table1[name],Table1[1/h],0)</f>
        <v>0</v>
      </c>
      <c r="I3799" t="b">
        <f>OR(Table2[[#This Row],[match]]=0,ROUNDUP(_xlfn.NUMBERVALUE(Table2[[#This Row],[match]]),4)=ROUNDUP(_xlfn.NUMBERVALUE(Table2[[#This Row],[1/h]]),4))</f>
        <v>1</v>
      </c>
    </row>
    <row r="3800" spans="5:9">
      <c r="E3800" t="s">
        <v>4207</v>
      </c>
      <c r="F3800">
        <f>_xlfn.NUMBERVALUE(_xlfn.TEXTAFTER(Table2[[#This Row],[my new versions]]," ",-1))</f>
        <v>12673.550496858699</v>
      </c>
      <c r="G3800" t="str">
        <f>_xlfn.TEXTBEFORE(SUBSTITUTE(Table2[[#This Row],[my new versions]],"'","")," ")</f>
        <v>RXN-THRA2_c_FWD-rt0854</v>
      </c>
      <c r="H3800">
        <f>_xlfn.XLOOKUP(Table2[[#This Row],[name]],Table1[name],Table1[1/h],0)</f>
        <v>0</v>
      </c>
      <c r="I3800" t="b">
        <f>OR(Table2[[#This Row],[match]]=0,ROUNDUP(_xlfn.NUMBERVALUE(Table2[[#This Row],[match]]),4)=ROUNDUP(_xlfn.NUMBERVALUE(Table2[[#This Row],[1/h]]),4))</f>
        <v>1</v>
      </c>
    </row>
    <row r="3801" spans="5:9">
      <c r="E3801" t="s">
        <v>4208</v>
      </c>
      <c r="F3801">
        <f>_xlfn.NUMBERVALUE(_xlfn.TEXTAFTER(Table2[[#This Row],[my new versions]]," ",-1))</f>
        <v>12673.550496858699</v>
      </c>
      <c r="G3801" t="str">
        <f>_xlfn.TEXTBEFORE(SUBSTITUTE(Table2[[#This Row],[my new versions]],"'","")," ")</f>
        <v>RXN-THRD_L_m_FWD-rt0848_m</v>
      </c>
      <c r="H3801">
        <f>_xlfn.XLOOKUP(Table2[[#This Row],[name]],Table1[name],Table1[1/h],0)</f>
        <v>0</v>
      </c>
      <c r="I3801" t="b">
        <f>OR(Table2[[#This Row],[match]]=0,ROUNDUP(_xlfn.NUMBERVALUE(Table2[[#This Row],[match]]),4)=ROUNDUP(_xlfn.NUMBERVALUE(Table2[[#This Row],[1/h]]),4))</f>
        <v>1</v>
      </c>
    </row>
    <row r="3802" spans="5:9">
      <c r="E3802" t="s">
        <v>4209</v>
      </c>
      <c r="F3802">
        <f>_xlfn.NUMBERVALUE(_xlfn.TEXTAFTER(Table2[[#This Row],[my new versions]]," ",-1))</f>
        <v>12673.550496858699</v>
      </c>
      <c r="G3802" t="str">
        <f>_xlfn.TEXTBEFORE(SUBSTITUTE(Table2[[#This Row],[my new versions]],"'","")," ")</f>
        <v>RXN-THRD_L_m_FWD-rt3541</v>
      </c>
      <c r="H3802">
        <f>_xlfn.XLOOKUP(Table2[[#This Row],[name]],Table1[name],Table1[1/h],0)</f>
        <v>0</v>
      </c>
      <c r="I3802" t="b">
        <f>OR(Table2[[#This Row],[match]]=0,ROUNDUP(_xlfn.NUMBERVALUE(Table2[[#This Row],[match]]),4)=ROUNDUP(_xlfn.NUMBERVALUE(Table2[[#This Row],[1/h]]),4))</f>
        <v>1</v>
      </c>
    </row>
    <row r="3803" spans="5:9">
      <c r="E3803" t="s">
        <v>4210</v>
      </c>
      <c r="F3803">
        <f>_xlfn.NUMBERVALUE(_xlfn.TEXTAFTER(Table2[[#This Row],[my new versions]]," ",-1))</f>
        <v>6.7398271740782798</v>
      </c>
      <c r="G3803" t="str">
        <f>_xlfn.TEXTBEFORE(SUBSTITUTE(Table2[[#This Row],[my new versions]],"'","")," ")</f>
        <v>RXN-THRS_c_FWD-rt1374</v>
      </c>
      <c r="H3803">
        <f>_xlfn.XLOOKUP(Table2[[#This Row],[name]],Table1[name],Table1[1/h],0)</f>
        <v>6.7398271740782638</v>
      </c>
      <c r="I3803" t="b">
        <f>OR(Table2[[#This Row],[match]]=0,ROUNDUP(_xlfn.NUMBERVALUE(Table2[[#This Row],[match]]),4)=ROUNDUP(_xlfn.NUMBERVALUE(Table2[[#This Row],[1/h]]),4))</f>
        <v>1</v>
      </c>
    </row>
    <row r="3804" spans="5:9">
      <c r="E3804" t="s">
        <v>4211</v>
      </c>
      <c r="F3804">
        <f>_xlfn.NUMBERVALUE(_xlfn.TEXTAFTER(Table2[[#This Row],[my new versions]]," ",-1))</f>
        <v>12673.550496858699</v>
      </c>
      <c r="G3804" t="str">
        <f>_xlfn.TEXTBEFORE(SUBSTITUTE(Table2[[#This Row],[my new versions]],"'","")," ")</f>
        <v>RXN-THRt_c_m_FWD-UNKNOWN</v>
      </c>
      <c r="H3804">
        <f>_xlfn.XLOOKUP(Table2[[#This Row],[name]],Table1[name],Table1[1/h],0)</f>
        <v>0</v>
      </c>
      <c r="I3804" t="b">
        <f>OR(Table2[[#This Row],[match]]=0,ROUNDUP(_xlfn.NUMBERVALUE(Table2[[#This Row],[match]]),4)=ROUNDUP(_xlfn.NUMBERVALUE(Table2[[#This Row],[1/h]]),4))</f>
        <v>1</v>
      </c>
    </row>
    <row r="3805" spans="5:9">
      <c r="E3805" t="s">
        <v>4212</v>
      </c>
      <c r="F3805">
        <f>_xlfn.NUMBERVALUE(_xlfn.TEXTAFTER(Table2[[#This Row],[my new versions]]," ",-1))</f>
        <v>12673.550496858699</v>
      </c>
      <c r="G3805" t="str">
        <f>_xlfn.TEXTBEFORE(SUBSTITUTE(Table2[[#This Row],[my new versions]],"'","")," ")</f>
        <v>RXN-THRtps_e_FWD-rt5861</v>
      </c>
      <c r="H3805">
        <f>_xlfn.XLOOKUP(Table2[[#This Row],[name]],Table1[name],Table1[1/h],0)</f>
        <v>0</v>
      </c>
      <c r="I3805" t="b">
        <f>OR(Table2[[#This Row],[match]]=0,ROUNDUP(_xlfn.NUMBERVALUE(Table2[[#This Row],[match]]),4)=ROUNDUP(_xlfn.NUMBERVALUE(Table2[[#This Row],[1/h]]),4))</f>
        <v>1</v>
      </c>
    </row>
    <row r="3806" spans="5:9">
      <c r="E3806" t="s">
        <v>4213</v>
      </c>
      <c r="F3806">
        <f>_xlfn.NUMBERVALUE(_xlfn.TEXTAFTER(Table2[[#This Row],[my new versions]]," ",-1))</f>
        <v>12673.550496858699</v>
      </c>
      <c r="G3806" t="str">
        <f>_xlfn.TEXTBEFORE(SUBSTITUTE(Table2[[#This Row],[my new versions]],"'","")," ")</f>
        <v>RXN-THRtps_e_REV-rt5861</v>
      </c>
      <c r="H3806">
        <f>_xlfn.XLOOKUP(Table2[[#This Row],[name]],Table1[name],Table1[1/h],0)</f>
        <v>0</v>
      </c>
      <c r="I3806" t="b">
        <f>OR(Table2[[#This Row],[match]]=0,ROUNDUP(_xlfn.NUMBERVALUE(Table2[[#This Row],[match]]),4)=ROUNDUP(_xlfn.NUMBERVALUE(Table2[[#This Row],[1/h]]),4))</f>
        <v>1</v>
      </c>
    </row>
    <row r="3807" spans="5:9">
      <c r="E3807" t="s">
        <v>4214</v>
      </c>
      <c r="F3807">
        <f>_xlfn.NUMBERVALUE(_xlfn.TEXTAFTER(Table2[[#This Row],[my new versions]]," ",-1))</f>
        <v>7.2338956820198499</v>
      </c>
      <c r="G3807" t="str">
        <f>_xlfn.TEXTBEFORE(SUBSTITUTE(Table2[[#This Row],[my new versions]],"'","")," ")</f>
        <v>RXN-THRTRS_c_FWD-rt7480</v>
      </c>
      <c r="H3807">
        <f>_xlfn.XLOOKUP(Table2[[#This Row],[name]],Table1[name],Table1[1/h],0)</f>
        <v>7.2338956820198286</v>
      </c>
      <c r="I3807" t="b">
        <f>OR(Table2[[#This Row],[match]]=0,ROUNDUP(_xlfn.NUMBERVALUE(Table2[[#This Row],[match]]),4)=ROUNDUP(_xlfn.NUMBERVALUE(Table2[[#This Row],[1/h]]),4))</f>
        <v>1</v>
      </c>
    </row>
    <row r="3808" spans="5:9">
      <c r="E3808" t="s">
        <v>4215</v>
      </c>
      <c r="F3808">
        <f>_xlfn.NUMBERVALUE(_xlfn.TEXTAFTER(Table2[[#This Row],[my new versions]]," ",-1))</f>
        <v>12673.550496858699</v>
      </c>
      <c r="G3808" t="str">
        <f>_xlfn.TEXTBEFORE(SUBSTITUTE(Table2[[#This Row],[my new versions]],"'","")," ")</f>
        <v>RXN-THYMDt_c_e_FWD-SPONT</v>
      </c>
      <c r="H3808">
        <f>_xlfn.XLOOKUP(Table2[[#This Row],[name]],Table1[name],Table1[1/h],0)</f>
        <v>0</v>
      </c>
      <c r="I3808" t="b">
        <f>OR(Table2[[#This Row],[match]]=0,ROUNDUP(_xlfn.NUMBERVALUE(Table2[[#This Row],[match]]),4)=ROUNDUP(_xlfn.NUMBERVALUE(Table2[[#This Row],[1/h]]),4))</f>
        <v>1</v>
      </c>
    </row>
    <row r="3809" spans="5:9">
      <c r="E3809" t="s">
        <v>4216</v>
      </c>
      <c r="F3809">
        <f>_xlfn.NUMBERVALUE(_xlfn.TEXTAFTER(Table2[[#This Row],[my new versions]]," ",-1))</f>
        <v>12673.550496858699</v>
      </c>
      <c r="G3809" t="str">
        <f>_xlfn.TEXTBEFORE(SUBSTITUTE(Table2[[#This Row],[my new versions]],"'","")," ")</f>
        <v>RXN-THYMDt_c_e_REV-SPONT</v>
      </c>
      <c r="H3809">
        <f>_xlfn.XLOOKUP(Table2[[#This Row],[name]],Table1[name],Table1[1/h],0)</f>
        <v>0</v>
      </c>
      <c r="I3809" t="b">
        <f>OR(Table2[[#This Row],[match]]=0,ROUNDUP(_xlfn.NUMBERVALUE(Table2[[#This Row],[match]]),4)=ROUNDUP(_xlfn.NUMBERVALUE(Table2[[#This Row],[1/h]]),4))</f>
        <v>1</v>
      </c>
    </row>
    <row r="3810" spans="5:9">
      <c r="E3810" t="s">
        <v>4217</v>
      </c>
      <c r="F3810">
        <f>_xlfn.NUMBERVALUE(_xlfn.TEXTAFTER(Table2[[#This Row],[my new versions]]," ",-1))</f>
        <v>12673.550496858699</v>
      </c>
      <c r="G3810" t="str">
        <f>_xlfn.TEXTBEFORE(SUBSTITUTE(Table2[[#This Row],[my new versions]],"'","")," ")</f>
        <v>RXN-THZPSN1_c_FWD-UNKNOWN</v>
      </c>
      <c r="H3810">
        <f>_xlfn.XLOOKUP(Table2[[#This Row],[name]],Table1[name],Table1[1/h],0)</f>
        <v>0</v>
      </c>
      <c r="I3810" t="b">
        <f>OR(Table2[[#This Row],[match]]=0,ROUNDUP(_xlfn.NUMBERVALUE(Table2[[#This Row],[match]]),4)=ROUNDUP(_xlfn.NUMBERVALUE(Table2[[#This Row],[1/h]]),4))</f>
        <v>1</v>
      </c>
    </row>
    <row r="3811" spans="5:9">
      <c r="E3811" t="s">
        <v>4218</v>
      </c>
      <c r="F3811">
        <f>_xlfn.NUMBERVALUE(_xlfn.TEXTAFTER(Table2[[#This Row],[my new versions]]," ",-1))</f>
        <v>12673.550496858699</v>
      </c>
      <c r="G3811" t="str">
        <f>_xlfn.TEXTBEFORE(SUBSTITUTE(Table2[[#This Row],[my new versions]],"'","")," ")</f>
        <v>RXN-THZPSN2_c_FWD-UNKNOWN</v>
      </c>
      <c r="H3811">
        <f>_xlfn.XLOOKUP(Table2[[#This Row],[name]],Table1[name],Table1[1/h],0)</f>
        <v>0</v>
      </c>
      <c r="I3811" t="b">
        <f>OR(Table2[[#This Row],[match]]=0,ROUNDUP(_xlfn.NUMBERVALUE(Table2[[#This Row],[match]]),4)=ROUNDUP(_xlfn.NUMBERVALUE(Table2[[#This Row],[1/h]]),4))</f>
        <v>1</v>
      </c>
    </row>
    <row r="3812" spans="5:9">
      <c r="E3812" t="s">
        <v>4219</v>
      </c>
      <c r="F3812">
        <f>_xlfn.NUMBERVALUE(_xlfn.TEXTAFTER(Table2[[#This Row],[my new versions]]," ",-1))</f>
        <v>12673.550496858699</v>
      </c>
      <c r="G3812" t="str">
        <f>_xlfn.TEXTBEFORE(SUBSTITUTE(Table2[[#This Row],[my new versions]],"'","")," ")</f>
        <v>RXN-TKT1_c_FWD-rt7263_c</v>
      </c>
      <c r="H3812">
        <f>_xlfn.XLOOKUP(Table2[[#This Row],[name]],Table1[name],Table1[1/h],0)</f>
        <v>0</v>
      </c>
      <c r="I3812" t="b">
        <f>OR(Table2[[#This Row],[match]]=0,ROUNDUP(_xlfn.NUMBERVALUE(Table2[[#This Row],[match]]),4)=ROUNDUP(_xlfn.NUMBERVALUE(Table2[[#This Row],[1/h]]),4))</f>
        <v>1</v>
      </c>
    </row>
    <row r="3813" spans="5:9">
      <c r="E3813" t="s">
        <v>4220</v>
      </c>
      <c r="F3813">
        <f>_xlfn.NUMBERVALUE(_xlfn.TEXTAFTER(Table2[[#This Row],[my new versions]]," ",-1))</f>
        <v>12673.550496858699</v>
      </c>
      <c r="G3813" t="str">
        <f>_xlfn.TEXTBEFORE(SUBSTITUTE(Table2[[#This Row],[my new versions]],"'","")," ")</f>
        <v>RXN-TKT1_c_REV-rt7263_c</v>
      </c>
      <c r="H3813">
        <f>_xlfn.XLOOKUP(Table2[[#This Row],[name]],Table1[name],Table1[1/h],0)</f>
        <v>0</v>
      </c>
      <c r="I3813" t="b">
        <f>OR(Table2[[#This Row],[match]]=0,ROUNDUP(_xlfn.NUMBERVALUE(Table2[[#This Row],[match]]),4)=ROUNDUP(_xlfn.NUMBERVALUE(Table2[[#This Row],[1/h]]),4))</f>
        <v>1</v>
      </c>
    </row>
    <row r="3814" spans="5:9">
      <c r="E3814" t="s">
        <v>4221</v>
      </c>
      <c r="F3814">
        <f>_xlfn.NUMBERVALUE(_xlfn.TEXTAFTER(Table2[[#This Row],[my new versions]]," ",-1))</f>
        <v>12673.550496858699</v>
      </c>
      <c r="G3814" t="str">
        <f>_xlfn.TEXTBEFORE(SUBSTITUTE(Table2[[#This Row],[my new versions]],"'","")," ")</f>
        <v>RXN-TKT2_c_FWD-rt7263_c</v>
      </c>
      <c r="H3814">
        <f>_xlfn.XLOOKUP(Table2[[#This Row],[name]],Table1[name],Table1[1/h],0)</f>
        <v>0</v>
      </c>
      <c r="I3814" t="b">
        <f>OR(Table2[[#This Row],[match]]=0,ROUNDUP(_xlfn.NUMBERVALUE(Table2[[#This Row],[match]]),4)=ROUNDUP(_xlfn.NUMBERVALUE(Table2[[#This Row],[1/h]]),4))</f>
        <v>1</v>
      </c>
    </row>
    <row r="3815" spans="5:9">
      <c r="E3815" t="s">
        <v>4222</v>
      </c>
      <c r="F3815">
        <f>_xlfn.NUMBERVALUE(_xlfn.TEXTAFTER(Table2[[#This Row],[my new versions]]," ",-1))</f>
        <v>12673.550496858699</v>
      </c>
      <c r="G3815" t="str">
        <f>_xlfn.TEXTBEFORE(SUBSTITUTE(Table2[[#This Row],[my new versions]],"'","")," ")</f>
        <v>RXN-TKT2_c_REV-rt7263_c</v>
      </c>
      <c r="H3815">
        <f>_xlfn.XLOOKUP(Table2[[#This Row],[name]],Table1[name],Table1[1/h],0)</f>
        <v>0</v>
      </c>
      <c r="I3815" t="b">
        <f>OR(Table2[[#This Row],[match]]=0,ROUNDUP(_xlfn.NUMBERVALUE(Table2[[#This Row],[match]]),4)=ROUNDUP(_xlfn.NUMBERVALUE(Table2[[#This Row],[1/h]]),4))</f>
        <v>1</v>
      </c>
    </row>
    <row r="3816" spans="5:9">
      <c r="E3816" t="s">
        <v>4223</v>
      </c>
      <c r="F3816">
        <f>_xlfn.NUMBERVALUE(_xlfn.TEXTAFTER(Table2[[#This Row],[my new versions]]," ",-1))</f>
        <v>12673.550496858699</v>
      </c>
      <c r="G3816" t="str">
        <f>_xlfn.TEXTBEFORE(SUBSTITUTE(Table2[[#This Row],[my new versions]],"'","")," ")</f>
        <v>RXN-TMABADH_m_FWD-rt7955_m</v>
      </c>
      <c r="H3816">
        <f>_xlfn.XLOOKUP(Table2[[#This Row],[name]],Table1[name],Table1[1/h],0)</f>
        <v>0</v>
      </c>
      <c r="I3816" t="b">
        <f>OR(Table2[[#This Row],[match]]=0,ROUNDUP(_xlfn.NUMBERVALUE(Table2[[#This Row],[match]]),4)=ROUNDUP(_xlfn.NUMBERVALUE(Table2[[#This Row],[1/h]]),4))</f>
        <v>1</v>
      </c>
    </row>
    <row r="3817" spans="5:9">
      <c r="E3817" t="s">
        <v>4224</v>
      </c>
      <c r="F3817">
        <f>_xlfn.NUMBERVALUE(_xlfn.TEXTAFTER(Table2[[#This Row],[my new versions]]," ",-1))</f>
        <v>12673.550496858699</v>
      </c>
      <c r="G3817" t="str">
        <f>_xlfn.TEXTBEFORE(SUBSTITUTE(Table2[[#This Row],[my new versions]],"'","")," ")</f>
        <v>RXN-TMDK1_c_FWD-UNKNOWN</v>
      </c>
      <c r="H3817">
        <f>_xlfn.XLOOKUP(Table2[[#This Row],[name]],Table1[name],Table1[1/h],0)</f>
        <v>0</v>
      </c>
      <c r="I3817" t="b">
        <f>OR(Table2[[#This Row],[match]]=0,ROUNDUP(_xlfn.NUMBERVALUE(Table2[[#This Row],[match]]),4)=ROUNDUP(_xlfn.NUMBERVALUE(Table2[[#This Row],[1/h]]),4))</f>
        <v>1</v>
      </c>
    </row>
    <row r="3818" spans="5:9">
      <c r="E3818" t="s">
        <v>4225</v>
      </c>
      <c r="F3818">
        <f>_xlfn.NUMBERVALUE(_xlfn.TEXTAFTER(Table2[[#This Row],[my new versions]]," ",-1))</f>
        <v>3660.7215623470602</v>
      </c>
      <c r="G3818" t="str">
        <f>_xlfn.TEXTBEFORE(SUBSTITUTE(Table2[[#This Row],[my new versions]],"'","")," ")</f>
        <v>RXN-TMDPK_c_FWD-rt8116</v>
      </c>
      <c r="H3818">
        <f>_xlfn.XLOOKUP(Table2[[#This Row],[name]],Table1[name],Table1[1/h],0)</f>
        <v>3660.7215623470561</v>
      </c>
      <c r="I3818" t="b">
        <f>OR(Table2[[#This Row],[match]]=0,ROUNDUP(_xlfn.NUMBERVALUE(Table2[[#This Row],[match]]),4)=ROUNDUP(_xlfn.NUMBERVALUE(Table2[[#This Row],[1/h]]),4))</f>
        <v>1</v>
      </c>
    </row>
    <row r="3819" spans="5:9">
      <c r="E3819" t="s">
        <v>4226</v>
      </c>
      <c r="F3819">
        <f>_xlfn.NUMBERVALUE(_xlfn.TEXTAFTER(Table2[[#This Row],[my new versions]]," ",-1))</f>
        <v>12673.550496858699</v>
      </c>
      <c r="G3819" t="str">
        <f>_xlfn.TEXTBEFORE(SUBSTITUTE(Table2[[#This Row],[my new versions]],"'","")," ")</f>
        <v>RXN-TMDPPK_c_FWD-rt8116</v>
      </c>
      <c r="H3819">
        <f>_xlfn.XLOOKUP(Table2[[#This Row],[name]],Table1[name],Table1[1/h],0)</f>
        <v>0</v>
      </c>
      <c r="I3819" t="b">
        <f>OR(Table2[[#This Row],[match]]=0,ROUNDUP(_xlfn.NUMBERVALUE(Table2[[#This Row],[match]]),4)=ROUNDUP(_xlfn.NUMBERVALUE(Table2[[#This Row],[1/h]]),4))</f>
        <v>1</v>
      </c>
    </row>
    <row r="3820" spans="5:9">
      <c r="E3820" t="s">
        <v>4227</v>
      </c>
      <c r="F3820">
        <f>_xlfn.NUMBERVALUE(_xlfn.TEXTAFTER(Table2[[#This Row],[my new versions]]," ",-1))</f>
        <v>12673.550496858699</v>
      </c>
      <c r="G3820" t="str">
        <f>_xlfn.TEXTBEFORE(SUBSTITUTE(Table2[[#This Row],[my new versions]],"'","")," ")</f>
        <v>RXN-TMDS_c_FWD-rt2476</v>
      </c>
      <c r="H3820">
        <f>_xlfn.XLOOKUP(Table2[[#This Row],[name]],Table1[name],Table1[1/h],0)</f>
        <v>0</v>
      </c>
      <c r="I3820" t="b">
        <f>OR(Table2[[#This Row],[match]]=0,ROUNDUP(_xlfn.NUMBERVALUE(Table2[[#This Row],[match]]),4)=ROUNDUP(_xlfn.NUMBERVALUE(Table2[[#This Row],[1/h]]),4))</f>
        <v>1</v>
      </c>
    </row>
    <row r="3821" spans="5:9">
      <c r="E3821" t="s">
        <v>4228</v>
      </c>
      <c r="F3821">
        <f>_xlfn.NUMBERVALUE(_xlfn.TEXTAFTER(Table2[[#This Row],[my new versions]]," ",-1))</f>
        <v>1278.1881250490801</v>
      </c>
      <c r="G3821" t="str">
        <f>_xlfn.TEXTBEFORE(SUBSTITUTE(Table2[[#This Row],[my new versions]],"'","")," ")</f>
        <v>RXN-TMDS_c_FWD-rt2477</v>
      </c>
      <c r="H3821">
        <f>_xlfn.XLOOKUP(Table2[[#This Row],[name]],Table1[name],Table1[1/h],0)</f>
        <v>1278.1881250490881</v>
      </c>
      <c r="I3821" t="b">
        <f>OR(Table2[[#This Row],[match]]=0,ROUNDUP(_xlfn.NUMBERVALUE(Table2[[#This Row],[match]]),4)=ROUNDUP(_xlfn.NUMBERVALUE(Table2[[#This Row],[1/h]]),4))</f>
        <v>1</v>
      </c>
    </row>
    <row r="3822" spans="5:9">
      <c r="E3822" t="s">
        <v>4229</v>
      </c>
      <c r="F3822">
        <f>_xlfn.NUMBERVALUE(_xlfn.TEXTAFTER(Table2[[#This Row],[my new versions]]," ",-1))</f>
        <v>12673.550496858699</v>
      </c>
      <c r="G3822" t="str">
        <f>_xlfn.TEXTBEFORE(SUBSTITUTE(Table2[[#This Row],[my new versions]],"'","")," ")</f>
        <v>RXN-TMLYSOX_m_FWD-rt0812</v>
      </c>
      <c r="H3822">
        <f>_xlfn.XLOOKUP(Table2[[#This Row],[name]],Table1[name],Table1[1/h],0)</f>
        <v>0</v>
      </c>
      <c r="I3822" t="b">
        <f>OR(Table2[[#This Row],[match]]=0,ROUNDUP(_xlfn.NUMBERVALUE(Table2[[#This Row],[match]]),4)=ROUNDUP(_xlfn.NUMBERVALUE(Table2[[#This Row],[1/h]]),4))</f>
        <v>1</v>
      </c>
    </row>
    <row r="3823" spans="5:9">
      <c r="E3823" t="s">
        <v>4230</v>
      </c>
      <c r="F3823">
        <f>_xlfn.NUMBERVALUE(_xlfn.TEXTAFTER(Table2[[#This Row],[my new versions]]," ",-1))</f>
        <v>12673.550496858699</v>
      </c>
      <c r="G3823" t="str">
        <f>_xlfn.TEXTBEFORE(SUBSTITUTE(Table2[[#This Row],[my new versions]],"'","")," ")</f>
        <v>RXN-TMN_c_FWD-rt4410</v>
      </c>
      <c r="H3823">
        <f>_xlfn.XLOOKUP(Table2[[#This Row],[name]],Table1[name],Table1[1/h],0)</f>
        <v>0</v>
      </c>
      <c r="I3823" t="b">
        <f>OR(Table2[[#This Row],[match]]=0,ROUNDUP(_xlfn.NUMBERVALUE(Table2[[#This Row],[match]]),4)=ROUNDUP(_xlfn.NUMBERVALUE(Table2[[#This Row],[1/h]]),4))</f>
        <v>1</v>
      </c>
    </row>
    <row r="3824" spans="5:9">
      <c r="E3824" t="s">
        <v>4231</v>
      </c>
      <c r="F3824">
        <f>_xlfn.NUMBERVALUE(_xlfn.TEXTAFTER(Table2[[#This Row],[my new versions]]," ",-1))</f>
        <v>12673.550496858699</v>
      </c>
      <c r="G3824" t="str">
        <f>_xlfn.TEXTBEFORE(SUBSTITUTE(Table2[[#This Row],[my new versions]],"'","")," ")</f>
        <v>RXN-TMPK_c_FWD-UNKNOWN</v>
      </c>
      <c r="H3824">
        <f>_xlfn.XLOOKUP(Table2[[#This Row],[name]],Table1[name],Table1[1/h],0)</f>
        <v>0</v>
      </c>
      <c r="I3824" t="b">
        <f>OR(Table2[[#This Row],[match]]=0,ROUNDUP(_xlfn.NUMBERVALUE(Table2[[#This Row],[match]]),4)=ROUNDUP(_xlfn.NUMBERVALUE(Table2[[#This Row],[1/h]]),4))</f>
        <v>1</v>
      </c>
    </row>
    <row r="3825" spans="5:9">
      <c r="E3825" t="s">
        <v>4232</v>
      </c>
      <c r="F3825">
        <f>_xlfn.NUMBERVALUE(_xlfn.TEXTAFTER(Table2[[#This Row],[my new versions]]," ",-1))</f>
        <v>12673.550496858699</v>
      </c>
      <c r="G3825" t="str">
        <f>_xlfn.TEXTBEFORE(SUBSTITUTE(Table2[[#This Row],[my new versions]],"'","")," ")</f>
        <v>RXN-TMPPP_c_FWD-rt7845</v>
      </c>
      <c r="H3825">
        <f>_xlfn.XLOOKUP(Table2[[#This Row],[name]],Table1[name],Table1[1/h],0)</f>
        <v>0</v>
      </c>
      <c r="I3825" t="b">
        <f>OR(Table2[[#This Row],[match]]=0,ROUNDUP(_xlfn.NUMBERVALUE(Table2[[#This Row],[match]]),4)=ROUNDUP(_xlfn.NUMBERVALUE(Table2[[#This Row],[1/h]]),4))</f>
        <v>1</v>
      </c>
    </row>
    <row r="3826" spans="5:9">
      <c r="E3826" t="s">
        <v>4233</v>
      </c>
      <c r="F3826">
        <f>_xlfn.NUMBERVALUE(_xlfn.TEXTAFTER(Table2[[#This Row],[my new versions]]," ",-1))</f>
        <v>256254.604649196</v>
      </c>
      <c r="G3826" t="str">
        <f>_xlfn.TEXTBEFORE(SUBSTITUTE(Table2[[#This Row],[my new versions]],"'","")," ")</f>
        <v>RXN-TPI_c_FWD-rt0932</v>
      </c>
      <c r="H3826">
        <f>_xlfn.XLOOKUP(Table2[[#This Row],[name]],Table1[name],Table1[1/h],0)</f>
        <v>256254.60464919574</v>
      </c>
      <c r="I3826" t="b">
        <f>OR(Table2[[#This Row],[match]]=0,ROUNDUP(_xlfn.NUMBERVALUE(Table2[[#This Row],[match]]),4)=ROUNDUP(_xlfn.NUMBERVALUE(Table2[[#This Row],[1/h]]),4))</f>
        <v>1</v>
      </c>
    </row>
    <row r="3827" spans="5:9">
      <c r="E3827" t="s">
        <v>4234</v>
      </c>
      <c r="F3827">
        <f>_xlfn.NUMBERVALUE(_xlfn.TEXTAFTER(Table2[[#This Row],[my new versions]]," ",-1))</f>
        <v>12673.550496858699</v>
      </c>
      <c r="G3827" t="str">
        <f>_xlfn.TEXTBEFORE(SUBSTITUTE(Table2[[#This Row],[my new versions]],"'","")," ")</f>
        <v>RXN-TPI_c_REV-rt0932</v>
      </c>
      <c r="H3827">
        <f>_xlfn.XLOOKUP(Table2[[#This Row],[name]],Table1[name],Table1[1/h],0)</f>
        <v>0</v>
      </c>
      <c r="I3827" t="b">
        <f>OR(Table2[[#This Row],[match]]=0,ROUNDUP(_xlfn.NUMBERVALUE(Table2[[#This Row],[match]]),4)=ROUNDUP(_xlfn.NUMBERVALUE(Table2[[#This Row],[1/h]]),4))</f>
        <v>1</v>
      </c>
    </row>
    <row r="3828" spans="5:9">
      <c r="E3828" t="s">
        <v>4235</v>
      </c>
      <c r="F3828">
        <f>_xlfn.NUMBERVALUE(_xlfn.TEXTAFTER(Table2[[#This Row],[my new versions]]," ",-1))</f>
        <v>12673.550496858699</v>
      </c>
      <c r="G3828" t="str">
        <f>_xlfn.TEXTBEFORE(SUBSTITUTE(Table2[[#This Row],[my new versions]],"'","")," ")</f>
        <v>RXN-tpsamp_c_m_FWD-SPONT</v>
      </c>
      <c r="H3828">
        <f>_xlfn.XLOOKUP(Table2[[#This Row],[name]],Table1[name],Table1[1/h],0)</f>
        <v>0</v>
      </c>
      <c r="I3828" t="b">
        <f>OR(Table2[[#This Row],[match]]=0,ROUNDUP(_xlfn.NUMBERVALUE(Table2[[#This Row],[match]]),4)=ROUNDUP(_xlfn.NUMBERVALUE(Table2[[#This Row],[1/h]]),4))</f>
        <v>1</v>
      </c>
    </row>
    <row r="3829" spans="5:9">
      <c r="E3829" t="s">
        <v>4236</v>
      </c>
      <c r="F3829">
        <f>_xlfn.NUMBERVALUE(_xlfn.TEXTAFTER(Table2[[#This Row],[my new versions]]," ",-1))</f>
        <v>12673.550496858699</v>
      </c>
      <c r="G3829" t="str">
        <f>_xlfn.TEXTBEFORE(SUBSTITUTE(Table2[[#This Row],[my new versions]],"'","")," ")</f>
        <v>RXN-tpsbtn_c_m_FWD-SPONT</v>
      </c>
      <c r="H3829">
        <f>_xlfn.XLOOKUP(Table2[[#This Row],[name]],Table1[name],Table1[1/h],0)</f>
        <v>0</v>
      </c>
      <c r="I3829" t="b">
        <f>OR(Table2[[#This Row],[match]]=0,ROUNDUP(_xlfn.NUMBERVALUE(Table2[[#This Row],[match]]),4)=ROUNDUP(_xlfn.NUMBERVALUE(Table2[[#This Row],[1/h]]),4))</f>
        <v>1</v>
      </c>
    </row>
    <row r="3830" spans="5:9">
      <c r="E3830" t="s">
        <v>4237</v>
      </c>
      <c r="F3830">
        <f>_xlfn.NUMBERVALUE(_xlfn.TEXTAFTER(Table2[[#This Row],[my new versions]]," ",-1))</f>
        <v>12673.550496858699</v>
      </c>
      <c r="G3830" t="str">
        <f>_xlfn.TEXTBEFORE(SUBSTITUTE(Table2[[#This Row],[my new versions]],"'","")," ")</f>
        <v>RXN-tpsbtn_c_m_REV-SPONT</v>
      </c>
      <c r="H3830">
        <f>_xlfn.XLOOKUP(Table2[[#This Row],[name]],Table1[name],Table1[1/h],0)</f>
        <v>0</v>
      </c>
      <c r="I3830" t="b">
        <f>OR(Table2[[#This Row],[match]]=0,ROUNDUP(_xlfn.NUMBERVALUE(Table2[[#This Row],[match]]),4)=ROUNDUP(_xlfn.NUMBERVALUE(Table2[[#This Row],[1/h]]),4))</f>
        <v>1</v>
      </c>
    </row>
    <row r="3831" spans="5:9">
      <c r="E3831" t="s">
        <v>4238</v>
      </c>
      <c r="F3831">
        <f>_xlfn.NUMBERVALUE(_xlfn.TEXTAFTER(Table2[[#This Row],[my new versions]]," ",-1))</f>
        <v>12673.550496858699</v>
      </c>
      <c r="G3831" t="str">
        <f>_xlfn.TEXTBEFORE(SUBSTITUTE(Table2[[#This Row],[my new versions]],"'","")," ")</f>
        <v>RXN-tpsca2_c_g_FWD-SPONT</v>
      </c>
      <c r="H3831">
        <f>_xlfn.XLOOKUP(Table2[[#This Row],[name]],Table1[name],Table1[1/h],0)</f>
        <v>0</v>
      </c>
      <c r="I3831" t="b">
        <f>OR(Table2[[#This Row],[match]]=0,ROUNDUP(_xlfn.NUMBERVALUE(Table2[[#This Row],[match]]),4)=ROUNDUP(_xlfn.NUMBERVALUE(Table2[[#This Row],[1/h]]),4))</f>
        <v>1</v>
      </c>
    </row>
    <row r="3832" spans="5:9">
      <c r="E3832" t="s">
        <v>4239</v>
      </c>
      <c r="F3832">
        <f>_xlfn.NUMBERVALUE(_xlfn.TEXTAFTER(Table2[[#This Row],[my new versions]]," ",-1))</f>
        <v>12673.550496858699</v>
      </c>
      <c r="G3832" t="str">
        <f>_xlfn.TEXTBEFORE(SUBSTITUTE(Table2[[#This Row],[my new versions]],"'","")," ")</f>
        <v>RXN-tpsca2_c_g_REV-SPONT</v>
      </c>
      <c r="H3832">
        <f>_xlfn.XLOOKUP(Table2[[#This Row],[name]],Table1[name],Table1[1/h],0)</f>
        <v>0</v>
      </c>
      <c r="I3832" t="b">
        <f>OR(Table2[[#This Row],[match]]=0,ROUNDUP(_xlfn.NUMBERVALUE(Table2[[#This Row],[match]]),4)=ROUNDUP(_xlfn.NUMBERVALUE(Table2[[#This Row],[1/h]]),4))</f>
        <v>1</v>
      </c>
    </row>
    <row r="3833" spans="5:9">
      <c r="E3833" t="s">
        <v>4240</v>
      </c>
      <c r="F3833">
        <f>_xlfn.NUMBERVALUE(_xlfn.TEXTAFTER(Table2[[#This Row],[my new versions]]," ",-1))</f>
        <v>12673.550496858699</v>
      </c>
      <c r="G3833" t="str">
        <f>_xlfn.TEXTBEFORE(SUBSTITUTE(Table2[[#This Row],[my new versions]],"'","")," ")</f>
        <v>RXN-tpscu2_c_m_FWD-SPONT</v>
      </c>
      <c r="H3833">
        <f>_xlfn.XLOOKUP(Table2[[#This Row],[name]],Table1[name],Table1[1/h],0)</f>
        <v>0</v>
      </c>
      <c r="I3833" t="b">
        <f>OR(Table2[[#This Row],[match]]=0,ROUNDUP(_xlfn.NUMBERVALUE(Table2[[#This Row],[match]]),4)=ROUNDUP(_xlfn.NUMBERVALUE(Table2[[#This Row],[1/h]]),4))</f>
        <v>1</v>
      </c>
    </row>
    <row r="3834" spans="5:9">
      <c r="E3834" t="s">
        <v>4241</v>
      </c>
      <c r="F3834">
        <f>_xlfn.NUMBERVALUE(_xlfn.TEXTAFTER(Table2[[#This Row],[my new versions]]," ",-1))</f>
        <v>12673.550496858699</v>
      </c>
      <c r="G3834" t="str">
        <f>_xlfn.TEXTBEFORE(SUBSTITUTE(Table2[[#This Row],[my new versions]],"'","")," ")</f>
        <v>RXN-tpscu2_c_m_REV-SPONT</v>
      </c>
      <c r="H3834">
        <f>_xlfn.XLOOKUP(Table2[[#This Row],[name]],Table1[name],Table1[1/h],0)</f>
        <v>0</v>
      </c>
      <c r="I3834" t="b">
        <f>OR(Table2[[#This Row],[match]]=0,ROUNDUP(_xlfn.NUMBERVALUE(Table2[[#This Row],[match]]),4)=ROUNDUP(_xlfn.NUMBERVALUE(Table2[[#This Row],[1/h]]),4))</f>
        <v>1</v>
      </c>
    </row>
    <row r="3835" spans="5:9">
      <c r="E3835" t="s">
        <v>4242</v>
      </c>
      <c r="F3835">
        <f>_xlfn.NUMBERVALUE(_xlfn.TEXTAFTER(Table2[[#This Row],[my new versions]]," ",-1))</f>
        <v>12673.550496858699</v>
      </c>
      <c r="G3835" t="str">
        <f>_xlfn.TEXTBEFORE(SUBSTITUTE(Table2[[#This Row],[my new versions]],"'","")," ")</f>
        <v>RXN-tpsfad_c_r_FWD-SPONT</v>
      </c>
      <c r="H3835">
        <f>_xlfn.XLOOKUP(Table2[[#This Row],[name]],Table1[name],Table1[1/h],0)</f>
        <v>0</v>
      </c>
      <c r="I3835" t="b">
        <f>OR(Table2[[#This Row],[match]]=0,ROUNDUP(_xlfn.NUMBERVALUE(Table2[[#This Row],[match]]),4)=ROUNDUP(_xlfn.NUMBERVALUE(Table2[[#This Row],[1/h]]),4))</f>
        <v>1</v>
      </c>
    </row>
    <row r="3836" spans="5:9">
      <c r="E3836" t="s">
        <v>4243</v>
      </c>
      <c r="F3836">
        <f>_xlfn.NUMBERVALUE(_xlfn.TEXTAFTER(Table2[[#This Row],[my new versions]]," ",-1))</f>
        <v>12673.550496858699</v>
      </c>
      <c r="G3836" t="str">
        <f>_xlfn.TEXTBEFORE(SUBSTITUTE(Table2[[#This Row],[my new versions]],"'","")," ")</f>
        <v>RXN-tpsfad_c_r_REV-SPONT</v>
      </c>
      <c r="H3836">
        <f>_xlfn.XLOOKUP(Table2[[#This Row],[name]],Table1[name],Table1[1/h],0)</f>
        <v>0</v>
      </c>
      <c r="I3836" t="b">
        <f>OR(Table2[[#This Row],[match]]=0,ROUNDUP(_xlfn.NUMBERVALUE(Table2[[#This Row],[match]]),4)=ROUNDUP(_xlfn.NUMBERVALUE(Table2[[#This Row],[1/h]]),4))</f>
        <v>1</v>
      </c>
    </row>
    <row r="3837" spans="5:9">
      <c r="E3837" t="s">
        <v>4244</v>
      </c>
      <c r="F3837">
        <f>_xlfn.NUMBERVALUE(_xlfn.TEXTAFTER(Table2[[#This Row],[my new versions]]," ",-1))</f>
        <v>12673.550496858699</v>
      </c>
      <c r="G3837" t="str">
        <f>_xlfn.TEXTBEFORE(SUBSTITUTE(Table2[[#This Row],[my new versions]],"'","")," ")</f>
        <v>RXN-tpsfad_c_x_FWD-SPONT</v>
      </c>
      <c r="H3837">
        <f>_xlfn.XLOOKUP(Table2[[#This Row],[name]],Table1[name],Table1[1/h],0)</f>
        <v>0</v>
      </c>
      <c r="I3837" t="b">
        <f>OR(Table2[[#This Row],[match]]=0,ROUNDUP(_xlfn.NUMBERVALUE(Table2[[#This Row],[match]]),4)=ROUNDUP(_xlfn.NUMBERVALUE(Table2[[#This Row],[1/h]]),4))</f>
        <v>1</v>
      </c>
    </row>
    <row r="3838" spans="5:9">
      <c r="E3838" t="s">
        <v>4245</v>
      </c>
      <c r="F3838">
        <f>_xlfn.NUMBERVALUE(_xlfn.TEXTAFTER(Table2[[#This Row],[my new versions]]," ",-1))</f>
        <v>12673.550496858699</v>
      </c>
      <c r="G3838" t="str">
        <f>_xlfn.TEXTBEFORE(SUBSTITUTE(Table2[[#This Row],[my new versions]],"'","")," ")</f>
        <v>RXN-tpsfad_c_x_REV-SPONT</v>
      </c>
      <c r="H3838">
        <f>_xlfn.XLOOKUP(Table2[[#This Row],[name]],Table1[name],Table1[1/h],0)</f>
        <v>0</v>
      </c>
      <c r="I3838" t="b">
        <f>OR(Table2[[#This Row],[match]]=0,ROUNDUP(_xlfn.NUMBERVALUE(Table2[[#This Row],[match]]),4)=ROUNDUP(_xlfn.NUMBERVALUE(Table2[[#This Row],[1/h]]),4))</f>
        <v>1</v>
      </c>
    </row>
    <row r="3839" spans="5:9">
      <c r="E3839" t="s">
        <v>4246</v>
      </c>
      <c r="F3839">
        <f>_xlfn.NUMBERVALUE(_xlfn.TEXTAFTER(Table2[[#This Row],[my new versions]]," ",-1))</f>
        <v>12673.550496858699</v>
      </c>
      <c r="G3839" t="str">
        <f>_xlfn.TEXTBEFORE(SUBSTITUTE(Table2[[#This Row],[my new versions]],"'","")," ")</f>
        <v>RXN-tpsfe2_c_r_FWD-SPONT</v>
      </c>
      <c r="H3839">
        <f>_xlfn.XLOOKUP(Table2[[#This Row],[name]],Table1[name],Table1[1/h],0)</f>
        <v>0</v>
      </c>
      <c r="I3839" t="b">
        <f>OR(Table2[[#This Row],[match]]=0,ROUNDUP(_xlfn.NUMBERVALUE(Table2[[#This Row],[match]]),4)=ROUNDUP(_xlfn.NUMBERVALUE(Table2[[#This Row],[1/h]]),4))</f>
        <v>1</v>
      </c>
    </row>
    <row r="3840" spans="5:9">
      <c r="E3840" t="s">
        <v>4247</v>
      </c>
      <c r="F3840">
        <f>_xlfn.NUMBERVALUE(_xlfn.TEXTAFTER(Table2[[#This Row],[my new versions]]," ",-1))</f>
        <v>12673.550496858699</v>
      </c>
      <c r="G3840" t="str">
        <f>_xlfn.TEXTBEFORE(SUBSTITUTE(Table2[[#This Row],[my new versions]],"'","")," ")</f>
        <v>RXN-tpsfe2_c_r_REV-SPONT</v>
      </c>
      <c r="H3840">
        <f>_xlfn.XLOOKUP(Table2[[#This Row],[name]],Table1[name],Table1[1/h],0)</f>
        <v>0</v>
      </c>
      <c r="I3840" t="b">
        <f>OR(Table2[[#This Row],[match]]=0,ROUNDUP(_xlfn.NUMBERVALUE(Table2[[#This Row],[match]]),4)=ROUNDUP(_xlfn.NUMBERVALUE(Table2[[#This Row],[1/h]]),4))</f>
        <v>1</v>
      </c>
    </row>
    <row r="3841" spans="5:9">
      <c r="E3841" t="s">
        <v>4248</v>
      </c>
      <c r="F3841">
        <f>_xlfn.NUMBERVALUE(_xlfn.TEXTAFTER(Table2[[#This Row],[my new versions]]," ",-1))</f>
        <v>12673.550496858699</v>
      </c>
      <c r="G3841" t="str">
        <f>_xlfn.TEXTBEFORE(SUBSTITUTE(Table2[[#This Row],[my new versions]],"'","")," ")</f>
        <v>RXN-tpsfeCATION_c_n_FWD-SPONT</v>
      </c>
      <c r="H3841">
        <f>_xlfn.XLOOKUP(Table2[[#This Row],[name]],Table1[name],Table1[1/h],0)</f>
        <v>0</v>
      </c>
      <c r="I3841" t="b">
        <f>OR(Table2[[#This Row],[match]]=0,ROUNDUP(_xlfn.NUMBERVALUE(Table2[[#This Row],[match]]),4)=ROUNDUP(_xlfn.NUMBERVALUE(Table2[[#This Row],[1/h]]),4))</f>
        <v>1</v>
      </c>
    </row>
    <row r="3842" spans="5:9">
      <c r="E3842" t="s">
        <v>4249</v>
      </c>
      <c r="F3842">
        <f>_xlfn.NUMBERVALUE(_xlfn.TEXTAFTER(Table2[[#This Row],[my new versions]]," ",-1))</f>
        <v>12673.550496858699</v>
      </c>
      <c r="G3842" t="str">
        <f>_xlfn.TEXTBEFORE(SUBSTITUTE(Table2[[#This Row],[my new versions]],"'","")," ")</f>
        <v>RXN-tpsfeCATION_c_n_REV-SPONT</v>
      </c>
      <c r="H3842">
        <f>_xlfn.XLOOKUP(Table2[[#This Row],[name]],Table1[name],Table1[1/h],0)</f>
        <v>0</v>
      </c>
      <c r="I3842" t="b">
        <f>OR(Table2[[#This Row],[match]]=0,ROUNDUP(_xlfn.NUMBERVALUE(Table2[[#This Row],[match]]),4)=ROUNDUP(_xlfn.NUMBERVALUE(Table2[[#This Row],[1/h]]),4))</f>
        <v>1</v>
      </c>
    </row>
    <row r="3843" spans="5:9">
      <c r="E3843" t="s">
        <v>4250</v>
      </c>
      <c r="F3843">
        <f>_xlfn.NUMBERVALUE(_xlfn.TEXTAFTER(Table2[[#This Row],[my new versions]]," ",-1))</f>
        <v>12673.550496858699</v>
      </c>
      <c r="G3843" t="str">
        <f>_xlfn.TEXTBEFORE(SUBSTITUTE(Table2[[#This Row],[my new versions]],"'","")," ")</f>
        <v>RXN-tpsfmn_c_x_FWD-SPONT</v>
      </c>
      <c r="H3843">
        <f>_xlfn.XLOOKUP(Table2[[#This Row],[name]],Table1[name],Table1[1/h],0)</f>
        <v>0</v>
      </c>
      <c r="I3843" t="b">
        <f>OR(Table2[[#This Row],[match]]=0,ROUNDUP(_xlfn.NUMBERVALUE(Table2[[#This Row],[match]]),4)=ROUNDUP(_xlfn.NUMBERVALUE(Table2[[#This Row],[1/h]]),4))</f>
        <v>1</v>
      </c>
    </row>
    <row r="3844" spans="5:9">
      <c r="E3844" t="s">
        <v>4251</v>
      </c>
      <c r="F3844">
        <f>_xlfn.NUMBERVALUE(_xlfn.TEXTAFTER(Table2[[#This Row],[my new versions]]," ",-1))</f>
        <v>12673.550496858699</v>
      </c>
      <c r="G3844" t="str">
        <f>_xlfn.TEXTBEFORE(SUBSTITUTE(Table2[[#This Row],[my new versions]],"'","")," ")</f>
        <v>RXN-tpsfmn_c_x_REV-SPONT</v>
      </c>
      <c r="H3844">
        <f>_xlfn.XLOOKUP(Table2[[#This Row],[name]],Table1[name],Table1[1/h],0)</f>
        <v>0</v>
      </c>
      <c r="I3844" t="b">
        <f>OR(Table2[[#This Row],[match]]=0,ROUNDUP(_xlfn.NUMBERVALUE(Table2[[#This Row],[match]]),4)=ROUNDUP(_xlfn.NUMBERVALUE(Table2[[#This Row],[1/h]]),4))</f>
        <v>1</v>
      </c>
    </row>
    <row r="3845" spans="5:9">
      <c r="E3845" t="s">
        <v>4252</v>
      </c>
      <c r="F3845">
        <f>_xlfn.NUMBERVALUE(_xlfn.TEXTAFTER(Table2[[#This Row],[my new versions]]," ",-1))</f>
        <v>12673.550496858699</v>
      </c>
      <c r="G3845" t="str">
        <f>_xlfn.TEXTBEFORE(SUBSTITUTE(Table2[[#This Row],[my new versions]],"'","")," ")</f>
        <v>RXN-tpsheme_c_r_FWD-SPONT</v>
      </c>
      <c r="H3845">
        <f>_xlfn.XLOOKUP(Table2[[#This Row],[name]],Table1[name],Table1[1/h],0)</f>
        <v>0</v>
      </c>
      <c r="I3845" t="b">
        <f>OR(Table2[[#This Row],[match]]=0,ROUNDUP(_xlfn.NUMBERVALUE(Table2[[#This Row],[match]]),4)=ROUNDUP(_xlfn.NUMBERVALUE(Table2[[#This Row],[1/h]]),4))</f>
        <v>1</v>
      </c>
    </row>
    <row r="3846" spans="5:9">
      <c r="E3846" t="s">
        <v>4253</v>
      </c>
      <c r="F3846">
        <f>_xlfn.NUMBERVALUE(_xlfn.TEXTAFTER(Table2[[#This Row],[my new versions]]," ",-1))</f>
        <v>12673.550496858699</v>
      </c>
      <c r="G3846" t="str">
        <f>_xlfn.TEXTBEFORE(SUBSTITUTE(Table2[[#This Row],[my new versions]],"'","")," ")</f>
        <v>RXN-tpsheme_c_r_REV-SPONT</v>
      </c>
      <c r="H3846">
        <f>_xlfn.XLOOKUP(Table2[[#This Row],[name]],Table1[name],Table1[1/h],0)</f>
        <v>0</v>
      </c>
      <c r="I3846" t="b">
        <f>OR(Table2[[#This Row],[match]]=0,ROUNDUP(_xlfn.NUMBERVALUE(Table2[[#This Row],[match]]),4)=ROUNDUP(_xlfn.NUMBERVALUE(Table2[[#This Row],[1/h]]),4))</f>
        <v>1</v>
      </c>
    </row>
    <row r="3847" spans="5:9">
      <c r="E3847" t="s">
        <v>4254</v>
      </c>
      <c r="F3847">
        <f>_xlfn.NUMBERVALUE(_xlfn.TEXTAFTER(Table2[[#This Row],[my new versions]]," ",-1))</f>
        <v>12673.550496858699</v>
      </c>
      <c r="G3847" t="str">
        <f>_xlfn.TEXTBEFORE(SUBSTITUTE(Table2[[#This Row],[my new versions]],"'","")," ")</f>
        <v>RXN-tpsheme_c_x_FWD-SPONT</v>
      </c>
      <c r="H3847">
        <f>_xlfn.XLOOKUP(Table2[[#This Row],[name]],Table1[name],Table1[1/h],0)</f>
        <v>0</v>
      </c>
      <c r="I3847" t="b">
        <f>OR(Table2[[#This Row],[match]]=0,ROUNDUP(_xlfn.NUMBERVALUE(Table2[[#This Row],[match]]),4)=ROUNDUP(_xlfn.NUMBERVALUE(Table2[[#This Row],[1/h]]),4))</f>
        <v>1</v>
      </c>
    </row>
    <row r="3848" spans="5:9">
      <c r="E3848" t="s">
        <v>4255</v>
      </c>
      <c r="F3848">
        <f>_xlfn.NUMBERVALUE(_xlfn.TEXTAFTER(Table2[[#This Row],[my new versions]]," ",-1))</f>
        <v>12673.550496858699</v>
      </c>
      <c r="G3848" t="str">
        <f>_xlfn.TEXTBEFORE(SUBSTITUTE(Table2[[#This Row],[my new versions]],"'","")," ")</f>
        <v>RXN-tpsheme_c_x_REV-SPONT</v>
      </c>
      <c r="H3848">
        <f>_xlfn.XLOOKUP(Table2[[#This Row],[name]],Table1[name],Table1[1/h],0)</f>
        <v>0</v>
      </c>
      <c r="I3848" t="b">
        <f>OR(Table2[[#This Row],[match]]=0,ROUNDUP(_xlfn.NUMBERVALUE(Table2[[#This Row],[match]]),4)=ROUNDUP(_xlfn.NUMBERVALUE(Table2[[#This Row],[1/h]]),4))</f>
        <v>1</v>
      </c>
    </row>
    <row r="3849" spans="5:9">
      <c r="E3849" t="s">
        <v>4256</v>
      </c>
      <c r="F3849">
        <f>_xlfn.NUMBERVALUE(_xlfn.TEXTAFTER(Table2[[#This Row],[my new versions]]," ",-1))</f>
        <v>12673.550496858699</v>
      </c>
      <c r="G3849" t="str">
        <f>_xlfn.TEXTBEFORE(SUBSTITUTE(Table2[[#This Row],[my new versions]],"'","")," ")</f>
        <v>RXN-tpsmetal2_c_x_FWD-SPONT</v>
      </c>
      <c r="H3849">
        <f>_xlfn.XLOOKUP(Table2[[#This Row],[name]],Table1[name],Table1[1/h],0)</f>
        <v>0</v>
      </c>
      <c r="I3849" t="b">
        <f>OR(Table2[[#This Row],[match]]=0,ROUNDUP(_xlfn.NUMBERVALUE(Table2[[#This Row],[match]]),4)=ROUNDUP(_xlfn.NUMBERVALUE(Table2[[#This Row],[1/h]]),4))</f>
        <v>1</v>
      </c>
    </row>
    <row r="3850" spans="5:9">
      <c r="E3850" t="s">
        <v>4257</v>
      </c>
      <c r="F3850">
        <f>_xlfn.NUMBERVALUE(_xlfn.TEXTAFTER(Table2[[#This Row],[my new versions]]," ",-1))</f>
        <v>12673.550496858699</v>
      </c>
      <c r="G3850" t="str">
        <f>_xlfn.TEXTBEFORE(SUBSTITUTE(Table2[[#This Row],[my new versions]],"'","")," ")</f>
        <v>RXN-tpsmetal2_c_x_REV-SPONT</v>
      </c>
      <c r="H3850">
        <f>_xlfn.XLOOKUP(Table2[[#This Row],[name]],Table1[name],Table1[1/h],0)</f>
        <v>0</v>
      </c>
      <c r="I3850" t="b">
        <f>OR(Table2[[#This Row],[match]]=0,ROUNDUP(_xlfn.NUMBERVALUE(Table2[[#This Row],[match]]),4)=ROUNDUP(_xlfn.NUMBERVALUE(Table2[[#This Row],[1/h]]),4))</f>
        <v>1</v>
      </c>
    </row>
    <row r="3851" spans="5:9">
      <c r="E3851" t="s">
        <v>4258</v>
      </c>
      <c r="F3851">
        <f>_xlfn.NUMBERVALUE(_xlfn.TEXTAFTER(Table2[[#This Row],[my new versions]]," ",-1))</f>
        <v>12673.550496858699</v>
      </c>
      <c r="G3851" t="str">
        <f>_xlfn.TEXTBEFORE(SUBSTITUTE(Table2[[#This Row],[my new versions]],"'","")," ")</f>
        <v>RXN-tpsmg2_c_m_FWD-SPONT</v>
      </c>
      <c r="H3851">
        <f>_xlfn.XLOOKUP(Table2[[#This Row],[name]],Table1[name],Table1[1/h],0)</f>
        <v>0</v>
      </c>
      <c r="I3851" t="b">
        <f>OR(Table2[[#This Row],[match]]=0,ROUNDUP(_xlfn.NUMBERVALUE(Table2[[#This Row],[match]]),4)=ROUNDUP(_xlfn.NUMBERVALUE(Table2[[#This Row],[1/h]]),4))</f>
        <v>1</v>
      </c>
    </row>
    <row r="3852" spans="5:9">
      <c r="E3852" t="s">
        <v>4259</v>
      </c>
      <c r="F3852">
        <f>_xlfn.NUMBERVALUE(_xlfn.TEXTAFTER(Table2[[#This Row],[my new versions]]," ",-1))</f>
        <v>12673.550496858699</v>
      </c>
      <c r="G3852" t="str">
        <f>_xlfn.TEXTBEFORE(SUBSTITUTE(Table2[[#This Row],[my new versions]],"'","")," ")</f>
        <v>RXN-tpsmg2_c_m_REV-SPONT</v>
      </c>
      <c r="H3852">
        <f>_xlfn.XLOOKUP(Table2[[#This Row],[name]],Table1[name],Table1[1/h],0)</f>
        <v>0</v>
      </c>
      <c r="I3852" t="b">
        <f>OR(Table2[[#This Row],[match]]=0,ROUNDUP(_xlfn.NUMBERVALUE(Table2[[#This Row],[match]]),4)=ROUNDUP(_xlfn.NUMBERVALUE(Table2[[#This Row],[1/h]]),4))</f>
        <v>1</v>
      </c>
    </row>
    <row r="3853" spans="5:9">
      <c r="E3853" t="s">
        <v>4260</v>
      </c>
      <c r="F3853">
        <f>_xlfn.NUMBERVALUE(_xlfn.TEXTAFTER(Table2[[#This Row],[my new versions]]," ",-1))</f>
        <v>12673.550496858699</v>
      </c>
      <c r="G3853" t="str">
        <f>_xlfn.TEXTBEFORE(SUBSTITUTE(Table2[[#This Row],[my new versions]],"'","")," ")</f>
        <v>RXN-tpsmg2_c_n_FWD-SPONT</v>
      </c>
      <c r="H3853">
        <f>_xlfn.XLOOKUP(Table2[[#This Row],[name]],Table1[name],Table1[1/h],0)</f>
        <v>0</v>
      </c>
      <c r="I3853" t="b">
        <f>OR(Table2[[#This Row],[match]]=0,ROUNDUP(_xlfn.NUMBERVALUE(Table2[[#This Row],[match]]),4)=ROUNDUP(_xlfn.NUMBERVALUE(Table2[[#This Row],[1/h]]),4))</f>
        <v>1</v>
      </c>
    </row>
    <row r="3854" spans="5:9">
      <c r="E3854" t="s">
        <v>4261</v>
      </c>
      <c r="F3854">
        <f>_xlfn.NUMBERVALUE(_xlfn.TEXTAFTER(Table2[[#This Row],[my new versions]]," ",-1))</f>
        <v>12673.550496858699</v>
      </c>
      <c r="G3854" t="str">
        <f>_xlfn.TEXTBEFORE(SUBSTITUTE(Table2[[#This Row],[my new versions]],"'","")," ")</f>
        <v>RXN-tpsmg2_c_n_REV-SPONT</v>
      </c>
      <c r="H3854">
        <f>_xlfn.XLOOKUP(Table2[[#This Row],[name]],Table1[name],Table1[1/h],0)</f>
        <v>0</v>
      </c>
      <c r="I3854" t="b">
        <f>OR(Table2[[#This Row],[match]]=0,ROUNDUP(_xlfn.NUMBERVALUE(Table2[[#This Row],[match]]),4)=ROUNDUP(_xlfn.NUMBERVALUE(Table2[[#This Row],[1/h]]),4))</f>
        <v>1</v>
      </c>
    </row>
    <row r="3855" spans="5:9">
      <c r="E3855" t="s">
        <v>4262</v>
      </c>
      <c r="F3855">
        <f>_xlfn.NUMBERVALUE(_xlfn.TEXTAFTER(Table2[[#This Row],[my new versions]]," ",-1))</f>
        <v>12673.550496858699</v>
      </c>
      <c r="G3855" t="str">
        <f>_xlfn.TEXTBEFORE(SUBSTITUTE(Table2[[#This Row],[my new versions]],"'","")," ")</f>
        <v>RXN-tpsmg2_c_r_FWD-SPONT</v>
      </c>
      <c r="H3855">
        <f>_xlfn.XLOOKUP(Table2[[#This Row],[name]],Table1[name],Table1[1/h],0)</f>
        <v>0</v>
      </c>
      <c r="I3855" t="b">
        <f>OR(Table2[[#This Row],[match]]=0,ROUNDUP(_xlfn.NUMBERVALUE(Table2[[#This Row],[match]]),4)=ROUNDUP(_xlfn.NUMBERVALUE(Table2[[#This Row],[1/h]]),4))</f>
        <v>1</v>
      </c>
    </row>
    <row r="3856" spans="5:9">
      <c r="E3856" t="s">
        <v>4263</v>
      </c>
      <c r="F3856">
        <f>_xlfn.NUMBERVALUE(_xlfn.TEXTAFTER(Table2[[#This Row],[my new versions]]," ",-1))</f>
        <v>12673.550496858699</v>
      </c>
      <c r="G3856" t="str">
        <f>_xlfn.TEXTBEFORE(SUBSTITUTE(Table2[[#This Row],[my new versions]],"'","")," ")</f>
        <v>RXN-tpsmg2_c_r_REV-SPONT</v>
      </c>
      <c r="H3856">
        <f>_xlfn.XLOOKUP(Table2[[#This Row],[name]],Table1[name],Table1[1/h],0)</f>
        <v>0</v>
      </c>
      <c r="I3856" t="b">
        <f>OR(Table2[[#This Row],[match]]=0,ROUNDUP(_xlfn.NUMBERVALUE(Table2[[#This Row],[match]]),4)=ROUNDUP(_xlfn.NUMBERVALUE(Table2[[#This Row],[1/h]]),4))</f>
        <v>1</v>
      </c>
    </row>
    <row r="3857" spans="5:9">
      <c r="E3857" t="s">
        <v>4264</v>
      </c>
      <c r="F3857">
        <f>_xlfn.NUMBERVALUE(_xlfn.TEXTAFTER(Table2[[#This Row],[my new versions]]," ",-1))</f>
        <v>12673.550496858699</v>
      </c>
      <c r="G3857" t="str">
        <f>_xlfn.TEXTBEFORE(SUBSTITUTE(Table2[[#This Row],[my new versions]],"'","")," ")</f>
        <v>RXN-tpsmg2_c_rm_FWD-SPONT</v>
      </c>
      <c r="H3857">
        <f>_xlfn.XLOOKUP(Table2[[#This Row],[name]],Table1[name],Table1[1/h],0)</f>
        <v>0</v>
      </c>
      <c r="I3857" t="b">
        <f>OR(Table2[[#This Row],[match]]=0,ROUNDUP(_xlfn.NUMBERVALUE(Table2[[#This Row],[match]]),4)=ROUNDUP(_xlfn.NUMBERVALUE(Table2[[#This Row],[1/h]]),4))</f>
        <v>1</v>
      </c>
    </row>
    <row r="3858" spans="5:9">
      <c r="E3858" t="s">
        <v>4265</v>
      </c>
      <c r="F3858">
        <f>_xlfn.NUMBERVALUE(_xlfn.TEXTAFTER(Table2[[#This Row],[my new versions]]," ",-1))</f>
        <v>12673.550496858699</v>
      </c>
      <c r="G3858" t="str">
        <f>_xlfn.TEXTBEFORE(SUBSTITUTE(Table2[[#This Row],[my new versions]],"'","")," ")</f>
        <v>RXN-tpsmg2_c_rm_REV-SPONT</v>
      </c>
      <c r="H3858">
        <f>_xlfn.XLOOKUP(Table2[[#This Row],[name]],Table1[name],Table1[1/h],0)</f>
        <v>0</v>
      </c>
      <c r="I3858" t="b">
        <f>OR(Table2[[#This Row],[match]]=0,ROUNDUP(_xlfn.NUMBERVALUE(Table2[[#This Row],[match]]),4)=ROUNDUP(_xlfn.NUMBERVALUE(Table2[[#This Row],[1/h]]),4))</f>
        <v>1</v>
      </c>
    </row>
    <row r="3859" spans="5:9">
      <c r="E3859" t="s">
        <v>4266</v>
      </c>
      <c r="F3859">
        <f>_xlfn.NUMBERVALUE(_xlfn.TEXTAFTER(Table2[[#This Row],[my new versions]]," ",-1))</f>
        <v>12673.550496858699</v>
      </c>
      <c r="G3859" t="str">
        <f>_xlfn.TEXTBEFORE(SUBSTITUTE(Table2[[#This Row],[my new versions]],"'","")," ")</f>
        <v>RXN-tpsmg2_c_x_FWD-SPONT</v>
      </c>
      <c r="H3859">
        <f>_xlfn.XLOOKUP(Table2[[#This Row],[name]],Table1[name],Table1[1/h],0)</f>
        <v>0</v>
      </c>
      <c r="I3859" t="b">
        <f>OR(Table2[[#This Row],[match]]=0,ROUNDUP(_xlfn.NUMBERVALUE(Table2[[#This Row],[match]]),4)=ROUNDUP(_xlfn.NUMBERVALUE(Table2[[#This Row],[1/h]]),4))</f>
        <v>1</v>
      </c>
    </row>
    <row r="3860" spans="5:9">
      <c r="E3860" t="s">
        <v>4267</v>
      </c>
      <c r="F3860">
        <f>_xlfn.NUMBERVALUE(_xlfn.TEXTAFTER(Table2[[#This Row],[my new versions]]," ",-1))</f>
        <v>12673.550496858699</v>
      </c>
      <c r="G3860" t="str">
        <f>_xlfn.TEXTBEFORE(SUBSTITUTE(Table2[[#This Row],[my new versions]],"'","")," ")</f>
        <v>RXN-tpsmg2_c_x_REV-SPONT</v>
      </c>
      <c r="H3860">
        <f>_xlfn.XLOOKUP(Table2[[#This Row],[name]],Table1[name],Table1[1/h],0)</f>
        <v>0</v>
      </c>
      <c r="I3860" t="b">
        <f>OR(Table2[[#This Row],[match]]=0,ROUNDUP(_xlfn.NUMBERVALUE(Table2[[#This Row],[match]]),4)=ROUNDUP(_xlfn.NUMBERVALUE(Table2[[#This Row],[1/h]]),4))</f>
        <v>1</v>
      </c>
    </row>
    <row r="3861" spans="5:9">
      <c r="E3861" t="s">
        <v>4268</v>
      </c>
      <c r="F3861">
        <f>_xlfn.NUMBERVALUE(_xlfn.TEXTAFTER(Table2[[#This Row],[my new versions]]," ",-1))</f>
        <v>12673.550496858699</v>
      </c>
      <c r="G3861" t="str">
        <f>_xlfn.TEXTBEFORE(SUBSTITUTE(Table2[[#This Row],[my new versions]],"'","")," ")</f>
        <v>RXN-tpsmg2ormn2_c_en_FWD-SPONT</v>
      </c>
      <c r="H3861">
        <f>_xlfn.XLOOKUP(Table2[[#This Row],[name]],Table1[name],Table1[1/h],0)</f>
        <v>0</v>
      </c>
      <c r="I3861" t="b">
        <f>OR(Table2[[#This Row],[match]]=0,ROUNDUP(_xlfn.NUMBERVALUE(Table2[[#This Row],[match]]),4)=ROUNDUP(_xlfn.NUMBERVALUE(Table2[[#This Row],[1/h]]),4))</f>
        <v>1</v>
      </c>
    </row>
    <row r="3862" spans="5:9">
      <c r="E3862" t="s">
        <v>4269</v>
      </c>
      <c r="F3862">
        <f>_xlfn.NUMBERVALUE(_xlfn.TEXTAFTER(Table2[[#This Row],[my new versions]]," ",-1))</f>
        <v>12673.550496858699</v>
      </c>
      <c r="G3862" t="str">
        <f>_xlfn.TEXTBEFORE(SUBSTITUTE(Table2[[#This Row],[my new versions]],"'","")," ")</f>
        <v>RXN-tpsmg2ormn2_c_en_REV-SPONT</v>
      </c>
      <c r="H3862">
        <f>_xlfn.XLOOKUP(Table2[[#This Row],[name]],Table1[name],Table1[1/h],0)</f>
        <v>0</v>
      </c>
      <c r="I3862" t="b">
        <f>OR(Table2[[#This Row],[match]]=0,ROUNDUP(_xlfn.NUMBERVALUE(Table2[[#This Row],[match]]),4)=ROUNDUP(_xlfn.NUMBERVALUE(Table2[[#This Row],[1/h]]),4))</f>
        <v>1</v>
      </c>
    </row>
    <row r="3863" spans="5:9">
      <c r="E3863" t="s">
        <v>4270</v>
      </c>
      <c r="F3863">
        <f>_xlfn.NUMBERVALUE(_xlfn.TEXTAFTER(Table2[[#This Row],[my new versions]]," ",-1))</f>
        <v>12673.550496858699</v>
      </c>
      <c r="G3863" t="str">
        <f>_xlfn.TEXTBEFORE(SUBSTITUTE(Table2[[#This Row],[my new versions]],"'","")," ")</f>
        <v>RXN-tpsmg2ormn2_c_m_FWD-SPONT</v>
      </c>
      <c r="H3863">
        <f>_xlfn.XLOOKUP(Table2[[#This Row],[name]],Table1[name],Table1[1/h],0)</f>
        <v>0</v>
      </c>
      <c r="I3863" t="b">
        <f>OR(Table2[[#This Row],[match]]=0,ROUNDUP(_xlfn.NUMBERVALUE(Table2[[#This Row],[match]]),4)=ROUNDUP(_xlfn.NUMBERVALUE(Table2[[#This Row],[1/h]]),4))</f>
        <v>1</v>
      </c>
    </row>
    <row r="3864" spans="5:9">
      <c r="E3864" t="s">
        <v>4271</v>
      </c>
      <c r="F3864">
        <f>_xlfn.NUMBERVALUE(_xlfn.TEXTAFTER(Table2[[#This Row],[my new versions]]," ",-1))</f>
        <v>12673.550496858699</v>
      </c>
      <c r="G3864" t="str">
        <f>_xlfn.TEXTBEFORE(SUBSTITUTE(Table2[[#This Row],[my new versions]],"'","")," ")</f>
        <v>RXN-tpsmg2ormn2_c_m_REV-SPONT</v>
      </c>
      <c r="H3864">
        <f>_xlfn.XLOOKUP(Table2[[#This Row],[name]],Table1[name],Table1[1/h],0)</f>
        <v>0</v>
      </c>
      <c r="I3864" t="b">
        <f>OR(Table2[[#This Row],[match]]=0,ROUNDUP(_xlfn.NUMBERVALUE(Table2[[#This Row],[match]]),4)=ROUNDUP(_xlfn.NUMBERVALUE(Table2[[#This Row],[1/h]]),4))</f>
        <v>1</v>
      </c>
    </row>
    <row r="3865" spans="5:9">
      <c r="E3865" t="s">
        <v>4272</v>
      </c>
      <c r="F3865">
        <f>_xlfn.NUMBERVALUE(_xlfn.TEXTAFTER(Table2[[#This Row],[my new versions]]," ",-1))</f>
        <v>12673.550496858699</v>
      </c>
      <c r="G3865" t="str">
        <f>_xlfn.TEXTBEFORE(SUBSTITUTE(Table2[[#This Row],[my new versions]],"'","")," ")</f>
        <v>RXN-tpsmg2ormn2_c_vm_FWD-SPONT</v>
      </c>
      <c r="H3865">
        <f>_xlfn.XLOOKUP(Table2[[#This Row],[name]],Table1[name],Table1[1/h],0)</f>
        <v>0</v>
      </c>
      <c r="I3865" t="b">
        <f>OR(Table2[[#This Row],[match]]=0,ROUNDUP(_xlfn.NUMBERVALUE(Table2[[#This Row],[match]]),4)=ROUNDUP(_xlfn.NUMBERVALUE(Table2[[#This Row],[1/h]]),4))</f>
        <v>1</v>
      </c>
    </row>
    <row r="3866" spans="5:9">
      <c r="E3866" t="s">
        <v>4273</v>
      </c>
      <c r="F3866">
        <f>_xlfn.NUMBERVALUE(_xlfn.TEXTAFTER(Table2[[#This Row],[my new versions]]," ",-1))</f>
        <v>12673.550496858699</v>
      </c>
      <c r="G3866" t="str">
        <f>_xlfn.TEXTBEFORE(SUBSTITUTE(Table2[[#This Row],[my new versions]],"'","")," ")</f>
        <v>RXN-tpsmg2ormn2_c_vm_REV-SPONT</v>
      </c>
      <c r="H3866">
        <f>_xlfn.XLOOKUP(Table2[[#This Row],[name]],Table1[name],Table1[1/h],0)</f>
        <v>0</v>
      </c>
      <c r="I3866" t="b">
        <f>OR(Table2[[#This Row],[match]]=0,ROUNDUP(_xlfn.NUMBERVALUE(Table2[[#This Row],[match]]),4)=ROUNDUP(_xlfn.NUMBERVALUE(Table2[[#This Row],[1/h]]),4))</f>
        <v>1</v>
      </c>
    </row>
    <row r="3867" spans="5:9">
      <c r="E3867" t="s">
        <v>4274</v>
      </c>
      <c r="F3867">
        <f>_xlfn.NUMBERVALUE(_xlfn.TEXTAFTER(Table2[[#This Row],[my new versions]]," ",-1))</f>
        <v>12673.550496858699</v>
      </c>
      <c r="G3867" t="str">
        <f>_xlfn.TEXTBEFORE(SUBSTITUTE(Table2[[#This Row],[my new versions]],"'","")," ")</f>
        <v>RXN-tpsmn2_c_m_FWD-SPONT</v>
      </c>
      <c r="H3867">
        <f>_xlfn.XLOOKUP(Table2[[#This Row],[name]],Table1[name],Table1[1/h],0)</f>
        <v>0</v>
      </c>
      <c r="I3867" t="b">
        <f>OR(Table2[[#This Row],[match]]=0,ROUNDUP(_xlfn.NUMBERVALUE(Table2[[#This Row],[match]]),4)=ROUNDUP(_xlfn.NUMBERVALUE(Table2[[#This Row],[1/h]]),4))</f>
        <v>1</v>
      </c>
    </row>
    <row r="3868" spans="5:9">
      <c r="E3868" t="s">
        <v>4275</v>
      </c>
      <c r="F3868">
        <f>_xlfn.NUMBERVALUE(_xlfn.TEXTAFTER(Table2[[#This Row],[my new versions]]," ",-1))</f>
        <v>12673.550496858699</v>
      </c>
      <c r="G3868" t="str">
        <f>_xlfn.TEXTBEFORE(SUBSTITUTE(Table2[[#This Row],[my new versions]],"'","")," ")</f>
        <v>RXN-tpsmn2_c_m_REV-SPONT</v>
      </c>
      <c r="H3868">
        <f>_xlfn.XLOOKUP(Table2[[#This Row],[name]],Table1[name],Table1[1/h],0)</f>
        <v>0</v>
      </c>
      <c r="I3868" t="b">
        <f>OR(Table2[[#This Row],[match]]=0,ROUNDUP(_xlfn.NUMBERVALUE(Table2[[#This Row],[match]]),4)=ROUNDUP(_xlfn.NUMBERVALUE(Table2[[#This Row],[1/h]]),4))</f>
        <v>1</v>
      </c>
    </row>
    <row r="3869" spans="5:9">
      <c r="E3869" t="s">
        <v>4276</v>
      </c>
      <c r="F3869">
        <f>_xlfn.NUMBERVALUE(_xlfn.TEXTAFTER(Table2[[#This Row],[my new versions]]," ",-1))</f>
        <v>12673.550496858699</v>
      </c>
      <c r="G3869" t="str">
        <f>_xlfn.TEXTBEFORE(SUBSTITUTE(Table2[[#This Row],[my new versions]],"'","")," ")</f>
        <v>RXN-tpsmn2_c_n_FWD-SPONT</v>
      </c>
      <c r="H3869">
        <f>_xlfn.XLOOKUP(Table2[[#This Row],[name]],Table1[name],Table1[1/h],0)</f>
        <v>0</v>
      </c>
      <c r="I3869" t="b">
        <f>OR(Table2[[#This Row],[match]]=0,ROUNDUP(_xlfn.NUMBERVALUE(Table2[[#This Row],[match]]),4)=ROUNDUP(_xlfn.NUMBERVALUE(Table2[[#This Row],[1/h]]),4))</f>
        <v>1</v>
      </c>
    </row>
    <row r="3870" spans="5:9">
      <c r="E3870" t="s">
        <v>4277</v>
      </c>
      <c r="F3870">
        <f>_xlfn.NUMBERVALUE(_xlfn.TEXTAFTER(Table2[[#This Row],[my new versions]]," ",-1))</f>
        <v>12673.550496858699</v>
      </c>
      <c r="G3870" t="str">
        <f>_xlfn.TEXTBEFORE(SUBSTITUTE(Table2[[#This Row],[my new versions]],"'","")," ")</f>
        <v>RXN-tpsmn2_c_n_REV-SPONT</v>
      </c>
      <c r="H3870">
        <f>_xlfn.XLOOKUP(Table2[[#This Row],[name]],Table1[name],Table1[1/h],0)</f>
        <v>0</v>
      </c>
      <c r="I3870" t="b">
        <f>OR(Table2[[#This Row],[match]]=0,ROUNDUP(_xlfn.NUMBERVALUE(Table2[[#This Row],[match]]),4)=ROUNDUP(_xlfn.NUMBERVALUE(Table2[[#This Row],[1/h]]),4))</f>
        <v>1</v>
      </c>
    </row>
    <row r="3871" spans="5:9">
      <c r="E3871" t="s">
        <v>4278</v>
      </c>
      <c r="F3871">
        <f>_xlfn.NUMBERVALUE(_xlfn.TEXTAFTER(Table2[[#This Row],[my new versions]]," ",-1))</f>
        <v>12673.550496858699</v>
      </c>
      <c r="G3871" t="str">
        <f>_xlfn.TEXTBEFORE(SUBSTITUTE(Table2[[#This Row],[my new versions]],"'","")," ")</f>
        <v>RXN-tpsmn2_c_r_FWD-SPONT</v>
      </c>
      <c r="H3871">
        <f>_xlfn.XLOOKUP(Table2[[#This Row],[name]],Table1[name],Table1[1/h],0)</f>
        <v>0</v>
      </c>
      <c r="I3871" t="b">
        <f>OR(Table2[[#This Row],[match]]=0,ROUNDUP(_xlfn.NUMBERVALUE(Table2[[#This Row],[match]]),4)=ROUNDUP(_xlfn.NUMBERVALUE(Table2[[#This Row],[1/h]]),4))</f>
        <v>1</v>
      </c>
    </row>
    <row r="3872" spans="5:9">
      <c r="E3872" t="s">
        <v>4279</v>
      </c>
      <c r="F3872">
        <f>_xlfn.NUMBERVALUE(_xlfn.TEXTAFTER(Table2[[#This Row],[my new versions]]," ",-1))</f>
        <v>12673.550496858699</v>
      </c>
      <c r="G3872" t="str">
        <f>_xlfn.TEXTBEFORE(SUBSTITUTE(Table2[[#This Row],[my new versions]],"'","")," ")</f>
        <v>RXN-tpsmn2_c_r_REV-SPONT</v>
      </c>
      <c r="H3872">
        <f>_xlfn.XLOOKUP(Table2[[#This Row],[name]],Table1[name],Table1[1/h],0)</f>
        <v>0</v>
      </c>
      <c r="I3872" t="b">
        <f>OR(Table2[[#This Row],[match]]=0,ROUNDUP(_xlfn.NUMBERVALUE(Table2[[#This Row],[match]]),4)=ROUNDUP(_xlfn.NUMBERVALUE(Table2[[#This Row],[1/h]]),4))</f>
        <v>1</v>
      </c>
    </row>
    <row r="3873" spans="5:9">
      <c r="E3873" t="s">
        <v>4280</v>
      </c>
      <c r="F3873">
        <f>_xlfn.NUMBERVALUE(_xlfn.TEXTAFTER(Table2[[#This Row],[my new versions]]," ",-1))</f>
        <v>12673.550496858699</v>
      </c>
      <c r="G3873" t="str">
        <f>_xlfn.TEXTBEFORE(SUBSTITUTE(Table2[[#This Row],[my new versions]],"'","")," ")</f>
        <v>RXN-tpsmn2_c_rm_FWD-SPONT</v>
      </c>
      <c r="H3873">
        <f>_xlfn.XLOOKUP(Table2[[#This Row],[name]],Table1[name],Table1[1/h],0)</f>
        <v>0</v>
      </c>
      <c r="I3873" t="b">
        <f>OR(Table2[[#This Row],[match]]=0,ROUNDUP(_xlfn.NUMBERVALUE(Table2[[#This Row],[match]]),4)=ROUNDUP(_xlfn.NUMBERVALUE(Table2[[#This Row],[1/h]]),4))</f>
        <v>1</v>
      </c>
    </row>
    <row r="3874" spans="5:9">
      <c r="E3874" t="s">
        <v>4281</v>
      </c>
      <c r="F3874">
        <f>_xlfn.NUMBERVALUE(_xlfn.TEXTAFTER(Table2[[#This Row],[my new versions]]," ",-1))</f>
        <v>12673.550496858699</v>
      </c>
      <c r="G3874" t="str">
        <f>_xlfn.TEXTBEFORE(SUBSTITUTE(Table2[[#This Row],[my new versions]],"'","")," ")</f>
        <v>RXN-tpsmn2_c_rm_REV-SPONT</v>
      </c>
      <c r="H3874">
        <f>_xlfn.XLOOKUP(Table2[[#This Row],[name]],Table1[name],Table1[1/h],0)</f>
        <v>0</v>
      </c>
      <c r="I3874" t="b">
        <f>OR(Table2[[#This Row],[match]]=0,ROUNDUP(_xlfn.NUMBERVALUE(Table2[[#This Row],[match]]),4)=ROUNDUP(_xlfn.NUMBERVALUE(Table2[[#This Row],[1/h]]),4))</f>
        <v>1</v>
      </c>
    </row>
    <row r="3875" spans="5:9">
      <c r="E3875" t="s">
        <v>4282</v>
      </c>
      <c r="F3875">
        <f>_xlfn.NUMBERVALUE(_xlfn.TEXTAFTER(Table2[[#This Row],[my new versions]]," ",-1))</f>
        <v>12673.550496858699</v>
      </c>
      <c r="G3875" t="str">
        <f>_xlfn.TEXTBEFORE(SUBSTITUTE(Table2[[#This Row],[my new versions]],"'","")," ")</f>
        <v>RXN-tpspydx5p_c_m_FWD-SPONT</v>
      </c>
      <c r="H3875">
        <f>_xlfn.XLOOKUP(Table2[[#This Row],[name]],Table1[name],Table1[1/h],0)</f>
        <v>0</v>
      </c>
      <c r="I3875" t="b">
        <f>OR(Table2[[#This Row],[match]]=0,ROUNDUP(_xlfn.NUMBERVALUE(Table2[[#This Row],[match]]),4)=ROUNDUP(_xlfn.NUMBERVALUE(Table2[[#This Row],[1/h]]),4))</f>
        <v>1</v>
      </c>
    </row>
    <row r="3876" spans="5:9">
      <c r="E3876" t="s">
        <v>4283</v>
      </c>
      <c r="F3876">
        <f>_xlfn.NUMBERVALUE(_xlfn.TEXTAFTER(Table2[[#This Row],[my new versions]]," ",-1))</f>
        <v>12673.550496858699</v>
      </c>
      <c r="G3876" t="str">
        <f>_xlfn.TEXTBEFORE(SUBSTITUTE(Table2[[#This Row],[my new versions]],"'","")," ")</f>
        <v>RXN-tpspydx5p_c_m_REV-SPONT</v>
      </c>
      <c r="H3876">
        <f>_xlfn.XLOOKUP(Table2[[#This Row],[name]],Table1[name],Table1[1/h],0)</f>
        <v>0</v>
      </c>
      <c r="I3876" t="b">
        <f>OR(Table2[[#This Row],[match]]=0,ROUNDUP(_xlfn.NUMBERVALUE(Table2[[#This Row],[match]]),4)=ROUNDUP(_xlfn.NUMBERVALUE(Table2[[#This Row],[1/h]]),4))</f>
        <v>1</v>
      </c>
    </row>
    <row r="3877" spans="5:9">
      <c r="E3877" t="s">
        <v>4284</v>
      </c>
      <c r="F3877">
        <f>_xlfn.NUMBERVALUE(_xlfn.TEXTAFTER(Table2[[#This Row],[my new versions]]," ",-1))</f>
        <v>12673.550496858699</v>
      </c>
      <c r="G3877" t="str">
        <f>_xlfn.TEXTBEFORE(SUBSTITUTE(Table2[[#This Row],[my new versions]],"'","")," ")</f>
        <v>RXN-tpspydx5p_c_r_FWD-SPONT</v>
      </c>
      <c r="H3877">
        <f>_xlfn.XLOOKUP(Table2[[#This Row],[name]],Table1[name],Table1[1/h],0)</f>
        <v>0</v>
      </c>
      <c r="I3877" t="b">
        <f>OR(Table2[[#This Row],[match]]=0,ROUNDUP(_xlfn.NUMBERVALUE(Table2[[#This Row],[match]]),4)=ROUNDUP(_xlfn.NUMBERVALUE(Table2[[#This Row],[1/h]]),4))</f>
        <v>1</v>
      </c>
    </row>
    <row r="3878" spans="5:9">
      <c r="E3878" t="s">
        <v>4285</v>
      </c>
      <c r="F3878">
        <f>_xlfn.NUMBERVALUE(_xlfn.TEXTAFTER(Table2[[#This Row],[my new versions]]," ",-1))</f>
        <v>12673.550496858699</v>
      </c>
      <c r="G3878" t="str">
        <f>_xlfn.TEXTBEFORE(SUBSTITUTE(Table2[[#This Row],[my new versions]],"'","")," ")</f>
        <v>RXN-tpspydx5p_c_r_REV-SPONT</v>
      </c>
      <c r="H3878">
        <f>_xlfn.XLOOKUP(Table2[[#This Row],[name]],Table1[name],Table1[1/h],0)</f>
        <v>0</v>
      </c>
      <c r="I3878" t="b">
        <f>OR(Table2[[#This Row],[match]]=0,ROUNDUP(_xlfn.NUMBERVALUE(Table2[[#This Row],[match]]),4)=ROUNDUP(_xlfn.NUMBERVALUE(Table2[[#This Row],[1/h]]),4))</f>
        <v>1</v>
      </c>
    </row>
    <row r="3879" spans="5:9">
      <c r="E3879" t="s">
        <v>4286</v>
      </c>
      <c r="F3879">
        <f>_xlfn.NUMBERVALUE(_xlfn.TEXTAFTER(Table2[[#This Row],[my new versions]]," ",-1))</f>
        <v>12673.550496858699</v>
      </c>
      <c r="G3879" t="str">
        <f>_xlfn.TEXTBEFORE(SUBSTITUTE(Table2[[#This Row],[my new versions]],"'","")," ")</f>
        <v>RXN-tpspydx5p_c_x_FWD-SPONT</v>
      </c>
      <c r="H3879">
        <f>_xlfn.XLOOKUP(Table2[[#This Row],[name]],Table1[name],Table1[1/h],0)</f>
        <v>0</v>
      </c>
      <c r="I3879" t="b">
        <f>OR(Table2[[#This Row],[match]]=0,ROUNDUP(_xlfn.NUMBERVALUE(Table2[[#This Row],[match]]),4)=ROUNDUP(_xlfn.NUMBERVALUE(Table2[[#This Row],[1/h]]),4))</f>
        <v>1</v>
      </c>
    </row>
    <row r="3880" spans="5:9">
      <c r="E3880" t="s">
        <v>4287</v>
      </c>
      <c r="F3880">
        <f>_xlfn.NUMBERVALUE(_xlfn.TEXTAFTER(Table2[[#This Row],[my new versions]]," ",-1))</f>
        <v>12673.550496858699</v>
      </c>
      <c r="G3880" t="str">
        <f>_xlfn.TEXTBEFORE(SUBSTITUTE(Table2[[#This Row],[my new versions]],"'","")," ")</f>
        <v>RXN-tpspydx5p_c_x_REV-SPONT</v>
      </c>
      <c r="H3880">
        <f>_xlfn.XLOOKUP(Table2[[#This Row],[name]],Table1[name],Table1[1/h],0)</f>
        <v>0</v>
      </c>
      <c r="I3880" t="b">
        <f>OR(Table2[[#This Row],[match]]=0,ROUNDUP(_xlfn.NUMBERVALUE(Table2[[#This Row],[match]]),4)=ROUNDUP(_xlfn.NUMBERVALUE(Table2[[#This Row],[1/h]]),4))</f>
        <v>1</v>
      </c>
    </row>
    <row r="3881" spans="5:9">
      <c r="E3881" t="s">
        <v>4288</v>
      </c>
      <c r="F3881">
        <f>_xlfn.NUMBERVALUE(_xlfn.TEXTAFTER(Table2[[#This Row],[my new versions]]," ",-1))</f>
        <v>12673.550496858699</v>
      </c>
      <c r="G3881" t="str">
        <f>_xlfn.TEXTBEFORE(SUBSTITUTE(Table2[[#This Row],[my new versions]],"'","")," ")</f>
        <v>RXN-tpspyr_c_gm_FWD-SPONT</v>
      </c>
      <c r="H3881">
        <f>_xlfn.XLOOKUP(Table2[[#This Row],[name]],Table1[name],Table1[1/h],0)</f>
        <v>0</v>
      </c>
      <c r="I3881" t="b">
        <f>OR(Table2[[#This Row],[match]]=0,ROUNDUP(_xlfn.NUMBERVALUE(Table2[[#This Row],[match]]),4)=ROUNDUP(_xlfn.NUMBERVALUE(Table2[[#This Row],[1/h]]),4))</f>
        <v>1</v>
      </c>
    </row>
    <row r="3882" spans="5:9">
      <c r="E3882" t="s">
        <v>4289</v>
      </c>
      <c r="F3882">
        <f>_xlfn.NUMBERVALUE(_xlfn.TEXTAFTER(Table2[[#This Row],[my new versions]]," ",-1))</f>
        <v>12673.550496858699</v>
      </c>
      <c r="G3882" t="str">
        <f>_xlfn.TEXTBEFORE(SUBSTITUTE(Table2[[#This Row],[my new versions]],"'","")," ")</f>
        <v>RXN-tpspyr_c_gm_REV-SPONT</v>
      </c>
      <c r="H3882">
        <f>_xlfn.XLOOKUP(Table2[[#This Row],[name]],Table1[name],Table1[1/h],0)</f>
        <v>0</v>
      </c>
      <c r="I3882" t="b">
        <f>OR(Table2[[#This Row],[match]]=0,ROUNDUP(_xlfn.NUMBERVALUE(Table2[[#This Row],[match]]),4)=ROUNDUP(_xlfn.NUMBERVALUE(Table2[[#This Row],[1/h]]),4))</f>
        <v>1</v>
      </c>
    </row>
    <row r="3883" spans="5:9">
      <c r="E3883" t="s">
        <v>4290</v>
      </c>
      <c r="F3883">
        <f>_xlfn.NUMBERVALUE(_xlfn.TEXTAFTER(Table2[[#This Row],[my new versions]]," ",-1))</f>
        <v>12673.550496858699</v>
      </c>
      <c r="G3883" t="str">
        <f>_xlfn.TEXTBEFORE(SUBSTITUTE(Table2[[#This Row],[my new versions]],"'","")," ")</f>
        <v>RXN-tpspyr_c_mm_FWD-SPONT</v>
      </c>
      <c r="H3883">
        <f>_xlfn.XLOOKUP(Table2[[#This Row],[name]],Table1[name],Table1[1/h],0)</f>
        <v>0</v>
      </c>
      <c r="I3883" t="b">
        <f>OR(Table2[[#This Row],[match]]=0,ROUNDUP(_xlfn.NUMBERVALUE(Table2[[#This Row],[match]]),4)=ROUNDUP(_xlfn.NUMBERVALUE(Table2[[#This Row],[1/h]]),4))</f>
        <v>1</v>
      </c>
    </row>
    <row r="3884" spans="5:9">
      <c r="E3884" t="s">
        <v>4291</v>
      </c>
      <c r="F3884">
        <f>_xlfn.NUMBERVALUE(_xlfn.TEXTAFTER(Table2[[#This Row],[my new versions]]," ",-1))</f>
        <v>12673.550496858699</v>
      </c>
      <c r="G3884" t="str">
        <f>_xlfn.TEXTBEFORE(SUBSTITUTE(Table2[[#This Row],[my new versions]],"'","")," ")</f>
        <v>RXN-tpspyr_c_mm_REV-SPONT</v>
      </c>
      <c r="H3884">
        <f>_xlfn.XLOOKUP(Table2[[#This Row],[name]],Table1[name],Table1[1/h],0)</f>
        <v>0</v>
      </c>
      <c r="I3884" t="b">
        <f>OR(Table2[[#This Row],[match]]=0,ROUNDUP(_xlfn.NUMBERVALUE(Table2[[#This Row],[match]]),4)=ROUNDUP(_xlfn.NUMBERVALUE(Table2[[#This Row],[1/h]]),4))</f>
        <v>1</v>
      </c>
    </row>
    <row r="3885" spans="5:9">
      <c r="E3885" t="s">
        <v>4292</v>
      </c>
      <c r="F3885">
        <f>_xlfn.NUMBERVALUE(_xlfn.TEXTAFTER(Table2[[#This Row],[my new versions]]," ",-1))</f>
        <v>12673.550496858699</v>
      </c>
      <c r="G3885" t="str">
        <f>_xlfn.TEXTBEFORE(SUBSTITUTE(Table2[[#This Row],[my new versions]],"'","")," ")</f>
        <v>RXN-tpspyr_c_vm_FWD-SPONT</v>
      </c>
      <c r="H3885">
        <f>_xlfn.XLOOKUP(Table2[[#This Row],[name]],Table1[name],Table1[1/h],0)</f>
        <v>0</v>
      </c>
      <c r="I3885" t="b">
        <f>OR(Table2[[#This Row],[match]]=0,ROUNDUP(_xlfn.NUMBERVALUE(Table2[[#This Row],[match]]),4)=ROUNDUP(_xlfn.NUMBERVALUE(Table2[[#This Row],[1/h]]),4))</f>
        <v>1</v>
      </c>
    </row>
    <row r="3886" spans="5:9">
      <c r="E3886" t="s">
        <v>4293</v>
      </c>
      <c r="F3886">
        <f>_xlfn.NUMBERVALUE(_xlfn.TEXTAFTER(Table2[[#This Row],[my new versions]]," ",-1))</f>
        <v>12673.550496858699</v>
      </c>
      <c r="G3886" t="str">
        <f>_xlfn.TEXTBEFORE(SUBSTITUTE(Table2[[#This Row],[my new versions]],"'","")," ")</f>
        <v>RXN-tpspyr_c_vm_REV-SPONT</v>
      </c>
      <c r="H3886">
        <f>_xlfn.XLOOKUP(Table2[[#This Row],[name]],Table1[name],Table1[1/h],0)</f>
        <v>0</v>
      </c>
      <c r="I3886" t="b">
        <f>OR(Table2[[#This Row],[match]]=0,ROUNDUP(_xlfn.NUMBERVALUE(Table2[[#This Row],[match]]),4)=ROUNDUP(_xlfn.NUMBERVALUE(Table2[[#This Row],[1/h]]),4))</f>
        <v>1</v>
      </c>
    </row>
    <row r="3887" spans="5:9">
      <c r="E3887" t="s">
        <v>4294</v>
      </c>
      <c r="F3887">
        <f>_xlfn.NUMBERVALUE(_xlfn.TEXTAFTER(Table2[[#This Row],[my new versions]]," ",-1))</f>
        <v>12673.550496858699</v>
      </c>
      <c r="G3887" t="str">
        <f>_xlfn.TEXTBEFORE(SUBSTITUTE(Table2[[#This Row],[my new versions]],"'","")," ")</f>
        <v>RXN-tpsthmpp_c_m_FWD-SPONT</v>
      </c>
      <c r="H3887">
        <f>_xlfn.XLOOKUP(Table2[[#This Row],[name]],Table1[name],Table1[1/h],0)</f>
        <v>0</v>
      </c>
      <c r="I3887" t="b">
        <f>OR(Table2[[#This Row],[match]]=0,ROUNDUP(_xlfn.NUMBERVALUE(Table2[[#This Row],[match]]),4)=ROUNDUP(_xlfn.NUMBERVALUE(Table2[[#This Row],[1/h]]),4))</f>
        <v>1</v>
      </c>
    </row>
    <row r="3888" spans="5:9">
      <c r="E3888" t="s">
        <v>4295</v>
      </c>
      <c r="F3888">
        <f>_xlfn.NUMBERVALUE(_xlfn.TEXTAFTER(Table2[[#This Row],[my new versions]]," ",-1))</f>
        <v>12673.550496858699</v>
      </c>
      <c r="G3888" t="str">
        <f>_xlfn.TEXTBEFORE(SUBSTITUTE(Table2[[#This Row],[my new versions]],"'","")," ")</f>
        <v>RXN-tpsthmpp_c_m_REV-SPONT</v>
      </c>
      <c r="H3888">
        <f>_xlfn.XLOOKUP(Table2[[#This Row],[name]],Table1[name],Table1[1/h],0)</f>
        <v>0</v>
      </c>
      <c r="I3888" t="b">
        <f>OR(Table2[[#This Row],[match]]=0,ROUNDUP(_xlfn.NUMBERVALUE(Table2[[#This Row],[match]]),4)=ROUNDUP(_xlfn.NUMBERVALUE(Table2[[#This Row],[1/h]]),4))</f>
        <v>1</v>
      </c>
    </row>
    <row r="3889" spans="5:9">
      <c r="E3889" t="s">
        <v>4296</v>
      </c>
      <c r="F3889">
        <f>_xlfn.NUMBERVALUE(_xlfn.TEXTAFTER(Table2[[#This Row],[my new versions]]," ",-1))</f>
        <v>12673.550496858699</v>
      </c>
      <c r="G3889" t="str">
        <f>_xlfn.TEXTBEFORE(SUBSTITUTE(Table2[[#This Row],[my new versions]],"'","")," ")</f>
        <v>RXN-tpsthmpp_c_x_FWD-SPONT</v>
      </c>
      <c r="H3889">
        <f>_xlfn.XLOOKUP(Table2[[#This Row],[name]],Table1[name],Table1[1/h],0)</f>
        <v>0</v>
      </c>
      <c r="I3889" t="b">
        <f>OR(Table2[[#This Row],[match]]=0,ROUNDUP(_xlfn.NUMBERVALUE(Table2[[#This Row],[match]]),4)=ROUNDUP(_xlfn.NUMBERVALUE(Table2[[#This Row],[1/h]]),4))</f>
        <v>1</v>
      </c>
    </row>
    <row r="3890" spans="5:9">
      <c r="E3890" t="s">
        <v>4297</v>
      </c>
      <c r="F3890">
        <f>_xlfn.NUMBERVALUE(_xlfn.TEXTAFTER(Table2[[#This Row],[my new versions]]," ",-1))</f>
        <v>12673.550496858699</v>
      </c>
      <c r="G3890" t="str">
        <f>_xlfn.TEXTBEFORE(SUBSTITUTE(Table2[[#This Row],[my new versions]],"'","")," ")</f>
        <v>RXN-tpsthmpp_c_x_REV-SPONT</v>
      </c>
      <c r="H3890">
        <f>_xlfn.XLOOKUP(Table2[[#This Row],[name]],Table1[name],Table1[1/h],0)</f>
        <v>0</v>
      </c>
      <c r="I3890" t="b">
        <f>OR(Table2[[#This Row],[match]]=0,ROUNDUP(_xlfn.NUMBERVALUE(Table2[[#This Row],[match]]),4)=ROUNDUP(_xlfn.NUMBERVALUE(Table2[[#This Row],[1/h]]),4))</f>
        <v>1</v>
      </c>
    </row>
    <row r="3891" spans="5:9">
      <c r="E3891" t="s">
        <v>4298</v>
      </c>
      <c r="F3891">
        <f>_xlfn.NUMBERVALUE(_xlfn.TEXTAFTER(Table2[[#This Row],[my new versions]]," ",-1))</f>
        <v>12673.550496858699</v>
      </c>
      <c r="G3891" t="str">
        <f>_xlfn.TEXTBEFORE(SUBSTITUTE(Table2[[#This Row],[my new versions]],"'","")," ")</f>
        <v>RXN-tpszn2_c_n_FWD-SPONT</v>
      </c>
      <c r="H3891">
        <f>_xlfn.XLOOKUP(Table2[[#This Row],[name]],Table1[name],Table1[1/h],0)</f>
        <v>0</v>
      </c>
      <c r="I3891" t="b">
        <f>OR(Table2[[#This Row],[match]]=0,ROUNDUP(_xlfn.NUMBERVALUE(Table2[[#This Row],[match]]),4)=ROUNDUP(_xlfn.NUMBERVALUE(Table2[[#This Row],[1/h]]),4))</f>
        <v>1</v>
      </c>
    </row>
    <row r="3892" spans="5:9">
      <c r="E3892" t="s">
        <v>4299</v>
      </c>
      <c r="F3892">
        <f>_xlfn.NUMBERVALUE(_xlfn.TEXTAFTER(Table2[[#This Row],[my new versions]]," ",-1))</f>
        <v>12673.550496858699</v>
      </c>
      <c r="G3892" t="str">
        <f>_xlfn.TEXTBEFORE(SUBSTITUTE(Table2[[#This Row],[my new versions]],"'","")," ")</f>
        <v>RXN-tpszn2_c_n_REV-SPONT</v>
      </c>
      <c r="H3892">
        <f>_xlfn.XLOOKUP(Table2[[#This Row],[name]],Table1[name],Table1[1/h],0)</f>
        <v>0</v>
      </c>
      <c r="I3892" t="b">
        <f>OR(Table2[[#This Row],[match]]=0,ROUNDUP(_xlfn.NUMBERVALUE(Table2[[#This Row],[match]]),4)=ROUNDUP(_xlfn.NUMBERVALUE(Table2[[#This Row],[1/h]]),4))</f>
        <v>1</v>
      </c>
    </row>
    <row r="3893" spans="5:9">
      <c r="E3893" t="s">
        <v>4300</v>
      </c>
      <c r="F3893">
        <f>_xlfn.NUMBERVALUE(_xlfn.TEXTAFTER(Table2[[#This Row],[my new versions]]," ",-1))</f>
        <v>12673.550496858699</v>
      </c>
      <c r="G3893" t="str">
        <f>_xlfn.TEXTBEFORE(SUBSTITUTE(Table2[[#This Row],[my new versions]],"'","")," ")</f>
        <v>RXN-tpszn2_c_r_FWD-SPONT</v>
      </c>
      <c r="H3893">
        <f>_xlfn.XLOOKUP(Table2[[#This Row],[name]],Table1[name],Table1[1/h],0)</f>
        <v>0</v>
      </c>
      <c r="I3893" t="b">
        <f>OR(Table2[[#This Row],[match]]=0,ROUNDUP(_xlfn.NUMBERVALUE(Table2[[#This Row],[match]]),4)=ROUNDUP(_xlfn.NUMBERVALUE(Table2[[#This Row],[1/h]]),4))</f>
        <v>1</v>
      </c>
    </row>
    <row r="3894" spans="5:9">
      <c r="E3894" t="s">
        <v>4301</v>
      </c>
      <c r="F3894">
        <f>_xlfn.NUMBERVALUE(_xlfn.TEXTAFTER(Table2[[#This Row],[my new versions]]," ",-1))</f>
        <v>12673.550496858699</v>
      </c>
      <c r="G3894" t="str">
        <f>_xlfn.TEXTBEFORE(SUBSTITUTE(Table2[[#This Row],[my new versions]],"'","")," ")</f>
        <v>RXN-tpszn2_c_r_REV-SPONT</v>
      </c>
      <c r="H3894">
        <f>_xlfn.XLOOKUP(Table2[[#This Row],[name]],Table1[name],Table1[1/h],0)</f>
        <v>0</v>
      </c>
      <c r="I3894" t="b">
        <f>OR(Table2[[#This Row],[match]]=0,ROUNDUP(_xlfn.NUMBERVALUE(Table2[[#This Row],[match]]),4)=ROUNDUP(_xlfn.NUMBERVALUE(Table2[[#This Row],[1/h]]),4))</f>
        <v>1</v>
      </c>
    </row>
    <row r="3895" spans="5:9">
      <c r="E3895" t="s">
        <v>4302</v>
      </c>
      <c r="F3895">
        <f>_xlfn.NUMBERVALUE(_xlfn.TEXTAFTER(Table2[[#This Row],[my new versions]]," ",-1))</f>
        <v>12673.550496858699</v>
      </c>
      <c r="G3895" t="str">
        <f>_xlfn.TEXTBEFORE(SUBSTITUTE(Table2[[#This Row],[my new versions]],"'","")," ")</f>
        <v>RXN-TRDOXt_c_x_FWD-SPONT</v>
      </c>
      <c r="H3895">
        <f>_xlfn.XLOOKUP(Table2[[#This Row],[name]],Table1[name],Table1[1/h],0)</f>
        <v>0</v>
      </c>
      <c r="I3895" t="b">
        <f>OR(Table2[[#This Row],[match]]=0,ROUNDUP(_xlfn.NUMBERVALUE(Table2[[#This Row],[match]]),4)=ROUNDUP(_xlfn.NUMBERVALUE(Table2[[#This Row],[1/h]]),4))</f>
        <v>1</v>
      </c>
    </row>
    <row r="3896" spans="5:9">
      <c r="E3896" t="s">
        <v>4303</v>
      </c>
      <c r="F3896">
        <f>_xlfn.NUMBERVALUE(_xlfn.TEXTAFTER(Table2[[#This Row],[my new versions]]," ",-1))</f>
        <v>12673.550496858699</v>
      </c>
      <c r="G3896" t="str">
        <f>_xlfn.TEXTBEFORE(SUBSTITUTE(Table2[[#This Row],[my new versions]],"'","")," ")</f>
        <v>RXN-TRDOXt_c_x_REV-SPONT</v>
      </c>
      <c r="H3896">
        <f>_xlfn.XLOOKUP(Table2[[#This Row],[name]],Table1[name],Table1[1/h],0)</f>
        <v>0</v>
      </c>
      <c r="I3896" t="b">
        <f>OR(Table2[[#This Row],[match]]=0,ROUNDUP(_xlfn.NUMBERVALUE(Table2[[#This Row],[match]]),4)=ROUNDUP(_xlfn.NUMBERVALUE(Table2[[#This Row],[1/h]]),4))</f>
        <v>1</v>
      </c>
    </row>
    <row r="3897" spans="5:9">
      <c r="E3897" t="s">
        <v>4304</v>
      </c>
      <c r="F3897">
        <f>_xlfn.NUMBERVALUE(_xlfn.TEXTAFTER(Table2[[#This Row],[my new versions]]," ",-1))</f>
        <v>2137.5214557214399</v>
      </c>
      <c r="G3897" t="str">
        <f>_xlfn.TEXTBEFORE(SUBSTITUTE(Table2[[#This Row],[my new versions]],"'","")," ")</f>
        <v>RXN-TRDR_c_FWD-rt1320</v>
      </c>
      <c r="H3897">
        <f>_xlfn.XLOOKUP(Table2[[#This Row],[name]],Table1[name],Table1[1/h],0)</f>
        <v>2137.5214557214395</v>
      </c>
      <c r="I3897" t="b">
        <f>OR(Table2[[#This Row],[match]]=0,ROUNDUP(_xlfn.NUMBERVALUE(Table2[[#This Row],[match]]),4)=ROUNDUP(_xlfn.NUMBERVALUE(Table2[[#This Row],[1/h]]),4))</f>
        <v>1</v>
      </c>
    </row>
    <row r="3898" spans="5:9">
      <c r="E3898" t="s">
        <v>4305</v>
      </c>
      <c r="F3898">
        <f>_xlfn.NUMBERVALUE(_xlfn.TEXTAFTER(Table2[[#This Row],[my new versions]]," ",-1))</f>
        <v>12673.550496858699</v>
      </c>
      <c r="G3898" t="str">
        <f>_xlfn.TEXTBEFORE(SUBSTITUTE(Table2[[#This Row],[my new versions]],"'","")," ")</f>
        <v>RXN-TRDR_m_FWD-rt7114_m</v>
      </c>
      <c r="H3898">
        <f>_xlfn.XLOOKUP(Table2[[#This Row],[name]],Table1[name],Table1[1/h],0)</f>
        <v>0</v>
      </c>
      <c r="I3898" t="b">
        <f>OR(Table2[[#This Row],[match]]=0,ROUNDUP(_xlfn.NUMBERVALUE(Table2[[#This Row],[match]]),4)=ROUNDUP(_xlfn.NUMBERVALUE(Table2[[#This Row],[1/h]]),4))</f>
        <v>1</v>
      </c>
    </row>
    <row r="3899" spans="5:9">
      <c r="E3899" t="s">
        <v>4306</v>
      </c>
      <c r="F3899">
        <f>_xlfn.NUMBERVALUE(_xlfn.TEXTAFTER(Table2[[#This Row],[my new versions]]," ",-1))</f>
        <v>12673.550496858699</v>
      </c>
      <c r="G3899" t="str">
        <f>_xlfn.TEXTBEFORE(SUBSTITUTE(Table2[[#This Row],[my new versions]],"'","")," ")</f>
        <v>RXN-TRDRDt_c_x_FWD-SPONT</v>
      </c>
      <c r="H3899">
        <f>_xlfn.XLOOKUP(Table2[[#This Row],[name]],Table1[name],Table1[1/h],0)</f>
        <v>0</v>
      </c>
      <c r="I3899" t="b">
        <f>OR(Table2[[#This Row],[match]]=0,ROUNDUP(_xlfn.NUMBERVALUE(Table2[[#This Row],[match]]),4)=ROUNDUP(_xlfn.NUMBERVALUE(Table2[[#This Row],[1/h]]),4))</f>
        <v>1</v>
      </c>
    </row>
    <row r="3900" spans="5:9">
      <c r="E3900" t="s">
        <v>4307</v>
      </c>
      <c r="F3900">
        <f>_xlfn.NUMBERVALUE(_xlfn.TEXTAFTER(Table2[[#This Row],[my new versions]]," ",-1))</f>
        <v>12673.550496858699</v>
      </c>
      <c r="G3900" t="str">
        <f>_xlfn.TEXTBEFORE(SUBSTITUTE(Table2[[#This Row],[my new versions]],"'","")," ")</f>
        <v>RXN-TRDRDt_c_x_REV-SPONT</v>
      </c>
      <c r="H3900">
        <f>_xlfn.XLOOKUP(Table2[[#This Row],[name]],Table1[name],Table1[1/h],0)</f>
        <v>0</v>
      </c>
      <c r="I3900" t="b">
        <f>OR(Table2[[#This Row],[match]]=0,ROUNDUP(_xlfn.NUMBERVALUE(Table2[[#This Row],[match]]),4)=ROUNDUP(_xlfn.NUMBERVALUE(Table2[[#This Row],[1/h]]),4))</f>
        <v>1</v>
      </c>
    </row>
    <row r="3901" spans="5:9">
      <c r="E3901" t="s">
        <v>4308</v>
      </c>
      <c r="F3901">
        <f>_xlfn.NUMBERVALUE(_xlfn.TEXTAFTER(Table2[[#This Row],[my new versions]]," ",-1))</f>
        <v>12673.550496858699</v>
      </c>
      <c r="G3901" t="str">
        <f>_xlfn.TEXTBEFORE(SUBSTITUTE(Table2[[#This Row],[my new versions]],"'","")," ")</f>
        <v>RXN-TRE6PP_c_FWD-TPS12TSL1</v>
      </c>
      <c r="H3901">
        <f>_xlfn.XLOOKUP(Table2[[#This Row],[name]],Table1[name],Table1[1/h],0)</f>
        <v>0</v>
      </c>
      <c r="I3901" t="b">
        <f>OR(Table2[[#This Row],[match]]=0,ROUNDUP(_xlfn.NUMBERVALUE(Table2[[#This Row],[match]]),4)=ROUNDUP(_xlfn.NUMBERVALUE(Table2[[#This Row],[1/h]]),4))</f>
        <v>1</v>
      </c>
    </row>
    <row r="3902" spans="5:9">
      <c r="E3902" t="s">
        <v>4309</v>
      </c>
      <c r="F3902">
        <f>_xlfn.NUMBERVALUE(_xlfn.TEXTAFTER(Table2[[#This Row],[my new versions]]," ",-1))</f>
        <v>12673.550496858699</v>
      </c>
      <c r="G3902" t="str">
        <f>_xlfn.TEXTBEFORE(SUBSTITUTE(Table2[[#This Row],[my new versions]],"'","")," ")</f>
        <v>RXN-TRE6PS_c_FWD-TPS12TSL1</v>
      </c>
      <c r="H3902">
        <f>_xlfn.XLOOKUP(Table2[[#This Row],[name]],Table1[name],Table1[1/h],0)</f>
        <v>0</v>
      </c>
      <c r="I3902" t="b">
        <f>OR(Table2[[#This Row],[match]]=0,ROUNDUP(_xlfn.NUMBERVALUE(Table2[[#This Row],[match]]),4)=ROUNDUP(_xlfn.NUMBERVALUE(Table2[[#This Row],[1/h]]),4))</f>
        <v>1</v>
      </c>
    </row>
    <row r="3903" spans="5:9">
      <c r="E3903" t="s">
        <v>4310</v>
      </c>
      <c r="F3903">
        <f>_xlfn.NUMBERVALUE(_xlfn.TEXTAFTER(Table2[[#This Row],[my new versions]]," ",-1))</f>
        <v>12673.550496858699</v>
      </c>
      <c r="G3903" t="str">
        <f>_xlfn.TEXTBEFORE(SUBSTITUTE(Table2[[#This Row],[my new versions]],"'","")," ")</f>
        <v>RXN-TREH_v_FWD-rt0008</v>
      </c>
      <c r="H3903">
        <f>_xlfn.XLOOKUP(Table2[[#This Row],[name]],Table1[name],Table1[1/h],0)</f>
        <v>0</v>
      </c>
      <c r="I3903" t="b">
        <f>OR(Table2[[#This Row],[match]]=0,ROUNDUP(_xlfn.NUMBERVALUE(Table2[[#This Row],[match]]),4)=ROUNDUP(_xlfn.NUMBERVALUE(Table2[[#This Row],[1/h]]),4))</f>
        <v>1</v>
      </c>
    </row>
    <row r="3904" spans="5:9">
      <c r="E3904" t="s">
        <v>4311</v>
      </c>
      <c r="F3904">
        <f>_xlfn.NUMBERVALUE(_xlfn.TEXTAFTER(Table2[[#This Row],[my new versions]]," ",-1))</f>
        <v>12673.550496858699</v>
      </c>
      <c r="G3904" t="str">
        <f>_xlfn.TEXTBEFORE(SUBSTITUTE(Table2[[#This Row],[my new versions]],"'","")," ")</f>
        <v>RXN-TREH_v_FWD-rt0212</v>
      </c>
      <c r="H3904">
        <f>_xlfn.XLOOKUP(Table2[[#This Row],[name]],Table1[name],Table1[1/h],0)</f>
        <v>0</v>
      </c>
      <c r="I3904" t="b">
        <f>OR(Table2[[#This Row],[match]]=0,ROUNDUP(_xlfn.NUMBERVALUE(Table2[[#This Row],[match]]),4)=ROUNDUP(_xlfn.NUMBERVALUE(Table2[[#This Row],[1/h]]),4))</f>
        <v>1</v>
      </c>
    </row>
    <row r="3905" spans="5:9">
      <c r="E3905" t="s">
        <v>4312</v>
      </c>
      <c r="F3905">
        <f>_xlfn.NUMBERVALUE(_xlfn.TEXTAFTER(Table2[[#This Row],[my new versions]]," ",-1))</f>
        <v>12673.550496858699</v>
      </c>
      <c r="G3905" t="str">
        <f>_xlfn.TEXTBEFORE(SUBSTITUTE(Table2[[#This Row],[my new versions]],"'","")," ")</f>
        <v>RXN-TREt_c_v_FWD-SPONT</v>
      </c>
      <c r="H3905">
        <f>_xlfn.XLOOKUP(Table2[[#This Row],[name]],Table1[name],Table1[1/h],0)</f>
        <v>0</v>
      </c>
      <c r="I3905" t="b">
        <f>OR(Table2[[#This Row],[match]]=0,ROUNDUP(_xlfn.NUMBERVALUE(Table2[[#This Row],[match]]),4)=ROUNDUP(_xlfn.NUMBERVALUE(Table2[[#This Row],[1/h]]),4))</f>
        <v>1</v>
      </c>
    </row>
    <row r="3906" spans="5:9">
      <c r="E3906" t="s">
        <v>4313</v>
      </c>
      <c r="F3906">
        <f>_xlfn.NUMBERVALUE(_xlfn.TEXTAFTER(Table2[[#This Row],[my new versions]]," ",-1))</f>
        <v>12673.550496858699</v>
      </c>
      <c r="G3906" t="str">
        <f>_xlfn.TEXTBEFORE(SUBSTITUTE(Table2[[#This Row],[my new versions]],"'","")," ")</f>
        <v>RXN-TREt_c_v_REV-SPONT</v>
      </c>
      <c r="H3906">
        <f>_xlfn.XLOOKUP(Table2[[#This Row],[name]],Table1[name],Table1[1/h],0)</f>
        <v>0</v>
      </c>
      <c r="I3906" t="b">
        <f>OR(Table2[[#This Row],[match]]=0,ROUNDUP(_xlfn.NUMBERVALUE(Table2[[#This Row],[match]]),4)=ROUNDUP(_xlfn.NUMBERVALUE(Table2[[#This Row],[1/h]]),4))</f>
        <v>1</v>
      </c>
    </row>
    <row r="3907" spans="5:9">
      <c r="E3907" t="s">
        <v>4314</v>
      </c>
      <c r="F3907">
        <f>_xlfn.NUMBERVALUE(_xlfn.TEXTAFTER(Table2[[#This Row],[my new versions]]," ",-1))</f>
        <v>12673.550496858699</v>
      </c>
      <c r="G3907" t="str">
        <f>_xlfn.TEXTBEFORE(SUBSTITUTE(Table2[[#This Row],[my new versions]],"'","")," ")</f>
        <v>RXN-TREtps_e_FWD-rt0769</v>
      </c>
      <c r="H3907">
        <f>_xlfn.XLOOKUP(Table2[[#This Row],[name]],Table1[name],Table1[1/h],0)</f>
        <v>0</v>
      </c>
      <c r="I3907" t="b">
        <f>OR(Table2[[#This Row],[match]]=0,ROUNDUP(_xlfn.NUMBERVALUE(Table2[[#This Row],[match]]),4)=ROUNDUP(_xlfn.NUMBERVALUE(Table2[[#This Row],[1/h]]),4))</f>
        <v>1</v>
      </c>
    </row>
    <row r="3908" spans="5:9">
      <c r="E3908" t="s">
        <v>4315</v>
      </c>
      <c r="F3908">
        <f>_xlfn.NUMBERVALUE(_xlfn.TEXTAFTER(Table2[[#This Row],[my new versions]]," ",-1))</f>
        <v>12673.550496858699</v>
      </c>
      <c r="G3908" t="str">
        <f>_xlfn.TEXTBEFORE(SUBSTITUTE(Table2[[#This Row],[my new versions]],"'","")," ")</f>
        <v>RXN-TREtps_e_REV-rt0769</v>
      </c>
      <c r="H3908">
        <f>_xlfn.XLOOKUP(Table2[[#This Row],[name]],Table1[name],Table1[1/h],0)</f>
        <v>0</v>
      </c>
      <c r="I3908" t="b">
        <f>OR(Table2[[#This Row],[match]]=0,ROUNDUP(_xlfn.NUMBERVALUE(Table2[[#This Row],[match]]),4)=ROUNDUP(_xlfn.NUMBERVALUE(Table2[[#This Row],[1/h]]),4))</f>
        <v>1</v>
      </c>
    </row>
    <row r="3909" spans="5:9">
      <c r="E3909" t="s">
        <v>4316</v>
      </c>
      <c r="F3909">
        <f>_xlfn.NUMBERVALUE(_xlfn.TEXTAFTER(Table2[[#This Row],[my new versions]]," ",-1))</f>
        <v>12673.550496858699</v>
      </c>
      <c r="G3909" t="str">
        <f>_xlfn.TEXTBEFORE(SUBSTITUTE(Table2[[#This Row],[my new versions]],"'","")," ")</f>
        <v>RXN-TROPNDH_c_FWD-rt0537</v>
      </c>
      <c r="H3909">
        <f>_xlfn.XLOOKUP(Table2[[#This Row],[name]],Table1[name],Table1[1/h],0)</f>
        <v>0</v>
      </c>
      <c r="I3909" t="b">
        <f>OR(Table2[[#This Row],[match]]=0,ROUNDUP(_xlfn.NUMBERVALUE(Table2[[#This Row],[match]]),4)=ROUNDUP(_xlfn.NUMBERVALUE(Table2[[#This Row],[1/h]]),4))</f>
        <v>1</v>
      </c>
    </row>
    <row r="3910" spans="5:9">
      <c r="E3910" t="s">
        <v>4317</v>
      </c>
      <c r="F3910">
        <f>_xlfn.NUMBERVALUE(_xlfn.TEXTAFTER(Table2[[#This Row],[my new versions]]," ",-1))</f>
        <v>12673.550496858699</v>
      </c>
      <c r="G3910" t="str">
        <f>_xlfn.TEXTBEFORE(SUBSTITUTE(Table2[[#This Row],[my new versions]],"'","")," ")</f>
        <v>RXN-TROPNDH_c_REV-rt0537</v>
      </c>
      <c r="H3910">
        <f>_xlfn.XLOOKUP(Table2[[#This Row],[name]],Table1[name],Table1[1/h],0)</f>
        <v>0</v>
      </c>
      <c r="I3910" t="b">
        <f>OR(Table2[[#This Row],[match]]=0,ROUNDUP(_xlfn.NUMBERVALUE(Table2[[#This Row],[match]]),4)=ROUNDUP(_xlfn.NUMBERVALUE(Table2[[#This Row],[1/h]]),4))</f>
        <v>1</v>
      </c>
    </row>
    <row r="3911" spans="5:9">
      <c r="E3911" t="s">
        <v>4318</v>
      </c>
      <c r="F3911">
        <f>_xlfn.NUMBERVALUE(_xlfn.TEXTAFTER(Table2[[#This Row],[my new versions]]," ",-1))</f>
        <v>12673.550496858699</v>
      </c>
      <c r="G3911" t="str">
        <f>_xlfn.TEXTBEFORE(SUBSTITUTE(Table2[[#This Row],[my new versions]],"'","")," ")</f>
        <v>RXN-TRPDC_c_FWD-rt1736</v>
      </c>
      <c r="H3911">
        <f>_xlfn.XLOOKUP(Table2[[#This Row],[name]],Table1[name],Table1[1/h],0)</f>
        <v>0</v>
      </c>
      <c r="I3911" t="b">
        <f>OR(Table2[[#This Row],[match]]=0,ROUNDUP(_xlfn.NUMBERVALUE(Table2[[#This Row],[match]]),4)=ROUNDUP(_xlfn.NUMBERVALUE(Table2[[#This Row],[1/h]]),4))</f>
        <v>1</v>
      </c>
    </row>
    <row r="3912" spans="5:9">
      <c r="E3912" t="s">
        <v>4319</v>
      </c>
      <c r="F3912">
        <f>_xlfn.NUMBERVALUE(_xlfn.TEXTAFTER(Table2[[#This Row],[my new versions]]," ",-1))</f>
        <v>12673.550496858699</v>
      </c>
      <c r="G3912" t="str">
        <f>_xlfn.TEXTBEFORE(SUBSTITUTE(Table2[[#This Row],[my new versions]],"'","")," ")</f>
        <v>RXN-TRPDC_c_REV-rt1736</v>
      </c>
      <c r="H3912">
        <f>_xlfn.XLOOKUP(Table2[[#This Row],[name]],Table1[name],Table1[1/h],0)</f>
        <v>0</v>
      </c>
      <c r="I3912" t="b">
        <f>OR(Table2[[#This Row],[match]]=0,ROUNDUP(_xlfn.NUMBERVALUE(Table2[[#This Row],[match]]),4)=ROUNDUP(_xlfn.NUMBERVALUE(Table2[[#This Row],[1/h]]),4))</f>
        <v>1</v>
      </c>
    </row>
    <row r="3913" spans="5:9">
      <c r="E3913" t="s">
        <v>4320</v>
      </c>
      <c r="F3913">
        <f>_xlfn.NUMBERVALUE(_xlfn.TEXTAFTER(Table2[[#This Row],[my new versions]]," ",-1))</f>
        <v>12673.550496858699</v>
      </c>
      <c r="G3913" t="str">
        <f>_xlfn.TEXTBEFORE(SUBSTITUTE(Table2[[#This Row],[my new versions]],"'","")," ")</f>
        <v>RXN-TRPO2_c_FWD-rt7555</v>
      </c>
      <c r="H3913">
        <f>_xlfn.XLOOKUP(Table2[[#This Row],[name]],Table1[name],Table1[1/h],0)</f>
        <v>0</v>
      </c>
      <c r="I3913" t="b">
        <f>OR(Table2[[#This Row],[match]]=0,ROUNDUP(_xlfn.NUMBERVALUE(Table2[[#This Row],[match]]),4)=ROUNDUP(_xlfn.NUMBERVALUE(Table2[[#This Row],[1/h]]),4))</f>
        <v>1</v>
      </c>
    </row>
    <row r="3914" spans="5:9">
      <c r="E3914" t="s">
        <v>4321</v>
      </c>
      <c r="F3914">
        <f>_xlfn.NUMBERVALUE(_xlfn.TEXTAFTER(Table2[[#This Row],[my new versions]]," ",-1))</f>
        <v>2.2378940088234001</v>
      </c>
      <c r="G3914" t="str">
        <f>_xlfn.TEXTBEFORE(SUBSTITUTE(Table2[[#This Row],[my new versions]],"'","")," ")</f>
        <v>RXN-TRPS1_c_FWD-rt0894</v>
      </c>
      <c r="H3914">
        <f>_xlfn.XLOOKUP(Table2[[#This Row],[name]],Table1[name],Table1[1/h],0)</f>
        <v>2.2378940088233974</v>
      </c>
      <c r="I3914" t="b">
        <f>OR(Table2[[#This Row],[match]]=0,ROUNDUP(_xlfn.NUMBERVALUE(Table2[[#This Row],[match]]),4)=ROUNDUP(_xlfn.NUMBERVALUE(Table2[[#This Row],[1/h]]),4))</f>
        <v>1</v>
      </c>
    </row>
    <row r="3915" spans="5:9">
      <c r="E3915" t="s">
        <v>4322</v>
      </c>
      <c r="F3915">
        <f>_xlfn.NUMBERVALUE(_xlfn.TEXTAFTER(Table2[[#This Row],[my new versions]]," ",-1))</f>
        <v>12673.550496858699</v>
      </c>
      <c r="G3915" t="str">
        <f>_xlfn.TEXTBEFORE(SUBSTITUTE(Table2[[#This Row],[my new versions]],"'","")," ")</f>
        <v>RXN-TRPt_c_m_FWD-SPONT</v>
      </c>
      <c r="H3915">
        <f>_xlfn.XLOOKUP(Table2[[#This Row],[name]],Table1[name],Table1[1/h],0)</f>
        <v>0</v>
      </c>
      <c r="I3915" t="b">
        <f>OR(Table2[[#This Row],[match]]=0,ROUNDUP(_xlfn.NUMBERVALUE(Table2[[#This Row],[match]]),4)=ROUNDUP(_xlfn.NUMBERVALUE(Table2[[#This Row],[1/h]]),4))</f>
        <v>1</v>
      </c>
    </row>
    <row r="3916" spans="5:9">
      <c r="E3916" t="s">
        <v>4323</v>
      </c>
      <c r="F3916">
        <f>_xlfn.NUMBERVALUE(_xlfn.TEXTAFTER(Table2[[#This Row],[my new versions]]," ",-1))</f>
        <v>12673.550496858699</v>
      </c>
      <c r="G3916" t="str">
        <f>_xlfn.TEXTBEFORE(SUBSTITUTE(Table2[[#This Row],[my new versions]],"'","")," ")</f>
        <v>RXN-TRPTA_c_FWD-rt7471</v>
      </c>
      <c r="H3916">
        <f>_xlfn.XLOOKUP(Table2[[#This Row],[name]],Table1[name],Table1[1/h],0)</f>
        <v>0</v>
      </c>
      <c r="I3916" t="b">
        <f>OR(Table2[[#This Row],[match]]=0,ROUNDUP(_xlfn.NUMBERVALUE(Table2[[#This Row],[match]]),4)=ROUNDUP(_xlfn.NUMBERVALUE(Table2[[#This Row],[1/h]]),4))</f>
        <v>1</v>
      </c>
    </row>
    <row r="3917" spans="5:9">
      <c r="E3917" t="s">
        <v>4324</v>
      </c>
      <c r="F3917">
        <f>_xlfn.NUMBERVALUE(_xlfn.TEXTAFTER(Table2[[#This Row],[my new versions]]," ",-1))</f>
        <v>1.8242674997842601</v>
      </c>
      <c r="G3917" t="str">
        <f>_xlfn.TEXTBEFORE(SUBSTITUTE(Table2[[#This Row],[my new versions]],"'","")," ")</f>
        <v>RXN-TRPTRS_c_FWD-rt6341</v>
      </c>
      <c r="H3917">
        <f>_xlfn.XLOOKUP(Table2[[#This Row],[name]],Table1[name],Table1[1/h],0)</f>
        <v>1.8242674997842654</v>
      </c>
      <c r="I3917" t="b">
        <f>OR(Table2[[#This Row],[match]]=0,ROUNDUP(_xlfn.NUMBERVALUE(Table2[[#This Row],[match]]),4)=ROUNDUP(_xlfn.NUMBERVALUE(Table2[[#This Row],[1/h]]),4))</f>
        <v>1</v>
      </c>
    </row>
    <row r="3918" spans="5:9">
      <c r="E3918" t="s">
        <v>4325</v>
      </c>
      <c r="F3918">
        <f>_xlfn.NUMBERVALUE(_xlfn.TEXTAFTER(Table2[[#This Row],[my new versions]]," ",-1))</f>
        <v>12673.550496858699</v>
      </c>
      <c r="G3918" t="str">
        <f>_xlfn.TEXTBEFORE(SUBSTITUTE(Table2[[#This Row],[my new versions]],"'","")," ")</f>
        <v>RXN-TRPTRS_m_FWD-rt7165</v>
      </c>
      <c r="H3918">
        <f>_xlfn.XLOOKUP(Table2[[#This Row],[name]],Table1[name],Table1[1/h],0)</f>
        <v>0</v>
      </c>
      <c r="I3918" t="b">
        <f>OR(Table2[[#This Row],[match]]=0,ROUNDUP(_xlfn.NUMBERVALUE(Table2[[#This Row],[match]]),4)=ROUNDUP(_xlfn.NUMBERVALUE(Table2[[#This Row],[1/h]]),4))</f>
        <v>1</v>
      </c>
    </row>
    <row r="3919" spans="5:9">
      <c r="E3919" t="s">
        <v>4326</v>
      </c>
      <c r="F3919">
        <f>_xlfn.NUMBERVALUE(_xlfn.TEXTAFTER(Table2[[#This Row],[my new versions]]," ",-1))</f>
        <v>12673.550496858699</v>
      </c>
      <c r="G3919" t="str">
        <f>_xlfn.TEXTBEFORE(SUBSTITUTE(Table2[[#This Row],[my new versions]],"'","")," ")</f>
        <v>RXN-TTCCOAt_c_en_FWD-SPONT</v>
      </c>
      <c r="H3919">
        <f>_xlfn.XLOOKUP(Table2[[#This Row],[name]],Table1[name],Table1[1/h],0)</f>
        <v>0</v>
      </c>
      <c r="I3919" t="b">
        <f>OR(Table2[[#This Row],[match]]=0,ROUNDUP(_xlfn.NUMBERVALUE(Table2[[#This Row],[match]]),4)=ROUNDUP(_xlfn.NUMBERVALUE(Table2[[#This Row],[1/h]]),4))</f>
        <v>1</v>
      </c>
    </row>
    <row r="3920" spans="5:9">
      <c r="E3920" t="s">
        <v>4327</v>
      </c>
      <c r="F3920">
        <f>_xlfn.NUMBERVALUE(_xlfn.TEXTAFTER(Table2[[#This Row],[my new versions]]," ",-1))</f>
        <v>12673.550496858699</v>
      </c>
      <c r="G3920" t="str">
        <f>_xlfn.TEXTBEFORE(SUBSTITUTE(Table2[[#This Row],[my new versions]],"'","")," ")</f>
        <v>RXN-TTCCOAt_c_en_REV-SPONT</v>
      </c>
      <c r="H3920">
        <f>_xlfn.XLOOKUP(Table2[[#This Row],[name]],Table1[name],Table1[1/h],0)</f>
        <v>0</v>
      </c>
      <c r="I3920" t="b">
        <f>OR(Table2[[#This Row],[match]]=0,ROUNDUP(_xlfn.NUMBERVALUE(Table2[[#This Row],[match]]),4)=ROUNDUP(_xlfn.NUMBERVALUE(Table2[[#This Row],[1/h]]),4))</f>
        <v>1</v>
      </c>
    </row>
    <row r="3921" spans="5:9">
      <c r="E3921" t="s">
        <v>4328</v>
      </c>
      <c r="F3921">
        <f>_xlfn.NUMBERVALUE(_xlfn.TEXTAFTER(Table2[[#This Row],[my new versions]]," ",-1))</f>
        <v>12673.550496858699</v>
      </c>
      <c r="G3921" t="str">
        <f>_xlfn.TEXTBEFORE(SUBSTITUTE(Table2[[#This Row],[my new versions]],"'","")," ")</f>
        <v>RXN-TTCCOAt_c_l_FWD-SPONT</v>
      </c>
      <c r="H3921">
        <f>_xlfn.XLOOKUP(Table2[[#This Row],[name]],Table1[name],Table1[1/h],0)</f>
        <v>0</v>
      </c>
      <c r="I3921" t="b">
        <f>OR(Table2[[#This Row],[match]]=0,ROUNDUP(_xlfn.NUMBERVALUE(Table2[[#This Row],[match]]),4)=ROUNDUP(_xlfn.NUMBERVALUE(Table2[[#This Row],[1/h]]),4))</f>
        <v>1</v>
      </c>
    </row>
    <row r="3922" spans="5:9">
      <c r="E3922" t="s">
        <v>4329</v>
      </c>
      <c r="F3922">
        <f>_xlfn.NUMBERVALUE(_xlfn.TEXTAFTER(Table2[[#This Row],[my new versions]]," ",-1))</f>
        <v>12673.550496858699</v>
      </c>
      <c r="G3922" t="str">
        <f>_xlfn.TEXTBEFORE(SUBSTITUTE(Table2[[#This Row],[my new versions]],"'","")," ")</f>
        <v>RXN-TTCCOAt_c_l_REV-SPONT</v>
      </c>
      <c r="H3922">
        <f>_xlfn.XLOOKUP(Table2[[#This Row],[name]],Table1[name],Table1[1/h],0)</f>
        <v>0</v>
      </c>
      <c r="I3922" t="b">
        <f>OR(Table2[[#This Row],[match]]=0,ROUNDUP(_xlfn.NUMBERVALUE(Table2[[#This Row],[match]]),4)=ROUNDUP(_xlfn.NUMBERVALUE(Table2[[#This Row],[1/h]]),4))</f>
        <v>1</v>
      </c>
    </row>
    <row r="3923" spans="5:9">
      <c r="E3923" t="s">
        <v>4330</v>
      </c>
      <c r="F3923">
        <f>_xlfn.NUMBERVALUE(_xlfn.TEXTAFTER(Table2[[#This Row],[my new versions]]," ",-1))</f>
        <v>12673.550496858699</v>
      </c>
      <c r="G3923" t="str">
        <f>_xlfn.TEXTBEFORE(SUBSTITUTE(Table2[[#This Row],[my new versions]],"'","")," ")</f>
        <v>RXN-TTCCOAt_c_r_FWD-SPONT</v>
      </c>
      <c r="H3923">
        <f>_xlfn.XLOOKUP(Table2[[#This Row],[name]],Table1[name],Table1[1/h],0)</f>
        <v>0</v>
      </c>
      <c r="I3923" t="b">
        <f>OR(Table2[[#This Row],[match]]=0,ROUNDUP(_xlfn.NUMBERVALUE(Table2[[#This Row],[match]]),4)=ROUNDUP(_xlfn.NUMBERVALUE(Table2[[#This Row],[1/h]]),4))</f>
        <v>1</v>
      </c>
    </row>
    <row r="3924" spans="5:9">
      <c r="E3924" t="s">
        <v>4331</v>
      </c>
      <c r="F3924">
        <f>_xlfn.NUMBERVALUE(_xlfn.TEXTAFTER(Table2[[#This Row],[my new versions]]," ",-1))</f>
        <v>12673.550496858699</v>
      </c>
      <c r="G3924" t="str">
        <f>_xlfn.TEXTBEFORE(SUBSTITUTE(Table2[[#This Row],[my new versions]],"'","")," ")</f>
        <v>RXN-TTCCOAt_c_r_REV-SPONT</v>
      </c>
      <c r="H3924">
        <f>_xlfn.XLOOKUP(Table2[[#This Row],[name]],Table1[name],Table1[1/h],0)</f>
        <v>0</v>
      </c>
      <c r="I3924" t="b">
        <f>OR(Table2[[#This Row],[match]]=0,ROUNDUP(_xlfn.NUMBERVALUE(Table2[[#This Row],[match]]),4)=ROUNDUP(_xlfn.NUMBERVALUE(Table2[[#This Row],[1/h]]),4))</f>
        <v>1</v>
      </c>
    </row>
    <row r="3925" spans="5:9">
      <c r="E3925" t="s">
        <v>4332</v>
      </c>
      <c r="F3925">
        <f>_xlfn.NUMBERVALUE(_xlfn.TEXTAFTER(Table2[[#This Row],[my new versions]]," ",-1))</f>
        <v>12673.550496858699</v>
      </c>
      <c r="G3925" t="str">
        <f>_xlfn.TEXTBEFORE(SUBSTITUTE(Table2[[#This Row],[my new versions]],"'","")," ")</f>
        <v>RXN-TTCCOAt_c_rm_FWD-SPONT</v>
      </c>
      <c r="H3925">
        <f>_xlfn.XLOOKUP(Table2[[#This Row],[name]],Table1[name],Table1[1/h],0)</f>
        <v>0</v>
      </c>
      <c r="I3925" t="b">
        <f>OR(Table2[[#This Row],[match]]=0,ROUNDUP(_xlfn.NUMBERVALUE(Table2[[#This Row],[match]]),4)=ROUNDUP(_xlfn.NUMBERVALUE(Table2[[#This Row],[1/h]]),4))</f>
        <v>1</v>
      </c>
    </row>
    <row r="3926" spans="5:9">
      <c r="E3926" t="s">
        <v>4333</v>
      </c>
      <c r="F3926">
        <f>_xlfn.NUMBERVALUE(_xlfn.TEXTAFTER(Table2[[#This Row],[my new versions]]," ",-1))</f>
        <v>12673.550496858699</v>
      </c>
      <c r="G3926" t="str">
        <f>_xlfn.TEXTBEFORE(SUBSTITUTE(Table2[[#This Row],[my new versions]],"'","")," ")</f>
        <v>RXN-TTCCOAt_c_rm_REV-SPONT</v>
      </c>
      <c r="H3926">
        <f>_xlfn.XLOOKUP(Table2[[#This Row],[name]],Table1[name],Table1[1/h],0)</f>
        <v>0</v>
      </c>
      <c r="I3926" t="b">
        <f>OR(Table2[[#This Row],[match]]=0,ROUNDUP(_xlfn.NUMBERVALUE(Table2[[#This Row],[match]]),4)=ROUNDUP(_xlfn.NUMBERVALUE(Table2[[#This Row],[1/h]]),4))</f>
        <v>1</v>
      </c>
    </row>
    <row r="3927" spans="5:9">
      <c r="E3927" t="s">
        <v>4334</v>
      </c>
      <c r="F3927">
        <f>_xlfn.NUMBERVALUE(_xlfn.TEXTAFTER(Table2[[#This Row],[my new versions]]," ",-1))</f>
        <v>12673.550496858699</v>
      </c>
      <c r="G3927" t="str">
        <f>_xlfn.TEXTBEFORE(SUBSTITUTE(Table2[[#This Row],[my new versions]],"'","")," ")</f>
        <v>RXN-TTCOSAt_c_e_FWD-UNKNOWN</v>
      </c>
      <c r="H3927">
        <f>_xlfn.XLOOKUP(Table2[[#This Row],[name]],Table1[name],Table1[1/h],0)</f>
        <v>0</v>
      </c>
      <c r="I3927" t="b">
        <f>OR(Table2[[#This Row],[match]]=0,ROUNDUP(_xlfn.NUMBERVALUE(Table2[[#This Row],[match]]),4)=ROUNDUP(_xlfn.NUMBERVALUE(Table2[[#This Row],[1/h]]),4))</f>
        <v>1</v>
      </c>
    </row>
    <row r="3928" spans="5:9">
      <c r="E3928" t="s">
        <v>4335</v>
      </c>
      <c r="F3928">
        <f>_xlfn.NUMBERVALUE(_xlfn.TEXTAFTER(Table2[[#This Row],[my new versions]]," ",-1))</f>
        <v>12673.550496858699</v>
      </c>
      <c r="G3928" t="str">
        <f>_xlfn.TEXTBEFORE(SUBSTITUTE(Table2[[#This Row],[my new versions]],"'","")," ")</f>
        <v>RXN-TTCOSAt_c_e_REV-UNKNOWN</v>
      </c>
      <c r="H3928">
        <f>_xlfn.XLOOKUP(Table2[[#This Row],[name]],Table1[name],Table1[1/h],0)</f>
        <v>0</v>
      </c>
      <c r="I3928" t="b">
        <f>OR(Table2[[#This Row],[match]]=0,ROUNDUP(_xlfn.NUMBERVALUE(Table2[[#This Row],[match]]),4)=ROUNDUP(_xlfn.NUMBERVALUE(Table2[[#This Row],[1/h]]),4))</f>
        <v>1</v>
      </c>
    </row>
    <row r="3929" spans="5:9">
      <c r="E3929" t="s">
        <v>4336</v>
      </c>
      <c r="F3929">
        <f>_xlfn.NUMBERVALUE(_xlfn.TEXTAFTER(Table2[[#This Row],[my new versions]]," ",-1))</f>
        <v>12673.550496858699</v>
      </c>
      <c r="G3929" t="str">
        <f>_xlfn.TEXTBEFORE(SUBSTITUTE(Table2[[#This Row],[my new versions]],"'","")," ")</f>
        <v>RXN-TTCOSAt_c_l_FWD-UNKNOWN</v>
      </c>
      <c r="H3929">
        <f>_xlfn.XLOOKUP(Table2[[#This Row],[name]],Table1[name],Table1[1/h],0)</f>
        <v>0</v>
      </c>
      <c r="I3929" t="b">
        <f>OR(Table2[[#This Row],[match]]=0,ROUNDUP(_xlfn.NUMBERVALUE(Table2[[#This Row],[match]]),4)=ROUNDUP(_xlfn.NUMBERVALUE(Table2[[#This Row],[1/h]]),4))</f>
        <v>1</v>
      </c>
    </row>
    <row r="3930" spans="5:9">
      <c r="E3930" t="s">
        <v>4337</v>
      </c>
      <c r="F3930">
        <f>_xlfn.NUMBERVALUE(_xlfn.TEXTAFTER(Table2[[#This Row],[my new versions]]," ",-1))</f>
        <v>12673.550496858699</v>
      </c>
      <c r="G3930" t="str">
        <f>_xlfn.TEXTBEFORE(SUBSTITUTE(Table2[[#This Row],[my new versions]],"'","")," ")</f>
        <v>RXN-TTCOSAt_c_l_REV-UNKNOWN</v>
      </c>
      <c r="H3930">
        <f>_xlfn.XLOOKUP(Table2[[#This Row],[name]],Table1[name],Table1[1/h],0)</f>
        <v>0</v>
      </c>
      <c r="I3930" t="b">
        <f>OR(Table2[[#This Row],[match]]=0,ROUNDUP(_xlfn.NUMBERVALUE(Table2[[#This Row],[match]]),4)=ROUNDUP(_xlfn.NUMBERVALUE(Table2[[#This Row],[1/h]]),4))</f>
        <v>1</v>
      </c>
    </row>
    <row r="3931" spans="5:9">
      <c r="E3931" t="s">
        <v>4338</v>
      </c>
      <c r="F3931">
        <f>_xlfn.NUMBERVALUE(_xlfn.TEXTAFTER(Table2[[#This Row],[my new versions]]," ",-1))</f>
        <v>12673.550496858699</v>
      </c>
      <c r="G3931" t="str">
        <f>_xlfn.TEXTBEFORE(SUBSTITUTE(Table2[[#This Row],[my new versions]],"'","")," ")</f>
        <v>RXN-TTCOSAt_c_rm_FWD-UNKNOWN</v>
      </c>
      <c r="H3931">
        <f>_xlfn.XLOOKUP(Table2[[#This Row],[name]],Table1[name],Table1[1/h],0)</f>
        <v>0</v>
      </c>
      <c r="I3931" t="b">
        <f>OR(Table2[[#This Row],[match]]=0,ROUNDUP(_xlfn.NUMBERVALUE(Table2[[#This Row],[match]]),4)=ROUNDUP(_xlfn.NUMBERVALUE(Table2[[#This Row],[1/h]]),4))</f>
        <v>1</v>
      </c>
    </row>
    <row r="3932" spans="5:9">
      <c r="E3932" t="s">
        <v>4339</v>
      </c>
      <c r="F3932">
        <f>_xlfn.NUMBERVALUE(_xlfn.TEXTAFTER(Table2[[#This Row],[my new versions]]," ",-1))</f>
        <v>12673.550496858699</v>
      </c>
      <c r="G3932" t="str">
        <f>_xlfn.TEXTBEFORE(SUBSTITUTE(Table2[[#This Row],[my new versions]],"'","")," ")</f>
        <v>RXN-TTCOSAt_c_rm_REV-UNKNOWN</v>
      </c>
      <c r="H3932">
        <f>_xlfn.XLOOKUP(Table2[[#This Row],[name]],Table1[name],Table1[1/h],0)</f>
        <v>0</v>
      </c>
      <c r="I3932" t="b">
        <f>OR(Table2[[#This Row],[match]]=0,ROUNDUP(_xlfn.NUMBERVALUE(Table2[[#This Row],[match]]),4)=ROUNDUP(_xlfn.NUMBERVALUE(Table2[[#This Row],[1/h]]),4))</f>
        <v>1</v>
      </c>
    </row>
    <row r="3933" spans="5:9">
      <c r="E3933" t="s">
        <v>4340</v>
      </c>
      <c r="F3933">
        <f>_xlfn.NUMBERVALUE(_xlfn.TEXTAFTER(Table2[[#This Row],[my new versions]]," ",-1))</f>
        <v>12673.550496858699</v>
      </c>
      <c r="G3933" t="str">
        <f>_xlfn.TEXTBEFORE(SUBSTITUTE(Table2[[#This Row],[my new versions]],"'","")," ")</f>
        <v>RXN-TTDCAt_c_e_FWD-rt15442799</v>
      </c>
      <c r="H3933">
        <f>_xlfn.XLOOKUP(Table2[[#This Row],[name]],Table1[name],Table1[1/h],0)</f>
        <v>0</v>
      </c>
      <c r="I3933" t="b">
        <f>OR(Table2[[#This Row],[match]]=0,ROUNDUP(_xlfn.NUMBERVALUE(Table2[[#This Row],[match]]),4)=ROUNDUP(_xlfn.NUMBERVALUE(Table2[[#This Row],[1/h]]),4))</f>
        <v>1</v>
      </c>
    </row>
    <row r="3934" spans="5:9">
      <c r="E3934" t="s">
        <v>4341</v>
      </c>
      <c r="F3934">
        <f>_xlfn.NUMBERVALUE(_xlfn.TEXTAFTER(Table2[[#This Row],[my new versions]]," ",-1))</f>
        <v>12673.550496858699</v>
      </c>
      <c r="G3934" t="str">
        <f>_xlfn.TEXTBEFORE(SUBSTITUTE(Table2[[#This Row],[my new versions]],"'","")," ")</f>
        <v>RXN-TTDCAt_c_e_REV-rt15442799</v>
      </c>
      <c r="H3934">
        <f>_xlfn.XLOOKUP(Table2[[#This Row],[name]],Table1[name],Table1[1/h],0)</f>
        <v>0</v>
      </c>
      <c r="I3934" t="b">
        <f>OR(Table2[[#This Row],[match]]=0,ROUNDUP(_xlfn.NUMBERVALUE(Table2[[#This Row],[match]]),4)=ROUNDUP(_xlfn.NUMBERVALUE(Table2[[#This Row],[1/h]]),4))</f>
        <v>1</v>
      </c>
    </row>
    <row r="3935" spans="5:9">
      <c r="E3935" t="s">
        <v>4342</v>
      </c>
      <c r="F3935">
        <f>_xlfn.NUMBERVALUE(_xlfn.TEXTAFTER(Table2[[#This Row],[my new versions]]," ",-1))</f>
        <v>12673.550496858699</v>
      </c>
      <c r="G3935" t="str">
        <f>_xlfn.TEXTBEFORE(SUBSTITUTE(Table2[[#This Row],[my new versions]],"'","")," ")</f>
        <v>RXN-TTDCAt_c_rm_FWD-SPONT</v>
      </c>
      <c r="H3935">
        <f>_xlfn.XLOOKUP(Table2[[#This Row],[name]],Table1[name],Table1[1/h],0)</f>
        <v>0</v>
      </c>
      <c r="I3935" t="b">
        <f>OR(Table2[[#This Row],[match]]=0,ROUNDUP(_xlfn.NUMBERVALUE(Table2[[#This Row],[match]]),4)=ROUNDUP(_xlfn.NUMBERVALUE(Table2[[#This Row],[1/h]]),4))</f>
        <v>1</v>
      </c>
    </row>
    <row r="3936" spans="5:9">
      <c r="E3936" t="s">
        <v>4343</v>
      </c>
      <c r="F3936">
        <f>_xlfn.NUMBERVALUE(_xlfn.TEXTAFTER(Table2[[#This Row],[my new versions]]," ",-1))</f>
        <v>12673.550496858699</v>
      </c>
      <c r="G3936" t="str">
        <f>_xlfn.TEXTBEFORE(SUBSTITUTE(Table2[[#This Row],[my new versions]],"'","")," ")</f>
        <v>RXN-TTDCAt_c_rm_REV-SPONT</v>
      </c>
      <c r="H3936">
        <f>_xlfn.XLOOKUP(Table2[[#This Row],[name]],Table1[name],Table1[1/h],0)</f>
        <v>0</v>
      </c>
      <c r="I3936" t="b">
        <f>OR(Table2[[#This Row],[match]]=0,ROUNDUP(_xlfn.NUMBERVALUE(Table2[[#This Row],[match]]),4)=ROUNDUP(_xlfn.NUMBERVALUE(Table2[[#This Row],[1/h]]),4))</f>
        <v>1</v>
      </c>
    </row>
    <row r="3937" spans="5:9">
      <c r="E3937" t="s">
        <v>4344</v>
      </c>
      <c r="F3937">
        <f>_xlfn.NUMBERVALUE(_xlfn.TEXTAFTER(Table2[[#This Row],[my new versions]]," ",-1))</f>
        <v>12673.550496858699</v>
      </c>
      <c r="G3937" t="str">
        <f>_xlfn.TEXTBEFORE(SUBSTITUTE(Table2[[#This Row],[my new versions]],"'","")," ")</f>
        <v>RXN-TTDCAt_c_x_FWD-rt5693</v>
      </c>
      <c r="H3937">
        <f>_xlfn.XLOOKUP(Table2[[#This Row],[name]],Table1[name],Table1[1/h],0)</f>
        <v>0</v>
      </c>
      <c r="I3937" t="b">
        <f>OR(Table2[[#This Row],[match]]=0,ROUNDUP(_xlfn.NUMBERVALUE(Table2[[#This Row],[match]]),4)=ROUNDUP(_xlfn.NUMBERVALUE(Table2[[#This Row],[1/h]]),4))</f>
        <v>1</v>
      </c>
    </row>
    <row r="3938" spans="5:9">
      <c r="E3938" t="s">
        <v>4345</v>
      </c>
      <c r="F3938">
        <f>_xlfn.NUMBERVALUE(_xlfn.TEXTAFTER(Table2[[#This Row],[my new versions]]," ",-1))</f>
        <v>12673.550496858699</v>
      </c>
      <c r="G3938" t="str">
        <f>_xlfn.TEXTBEFORE(SUBSTITUTE(Table2[[#This Row],[my new versions]],"'","")," ")</f>
        <v>RXN-TTDCAt_c_x_REV-rt5693</v>
      </c>
      <c r="H3938">
        <f>_xlfn.XLOOKUP(Table2[[#This Row],[name]],Table1[name],Table1[1/h],0)</f>
        <v>0</v>
      </c>
      <c r="I3938" t="b">
        <f>OR(Table2[[#This Row],[match]]=0,ROUNDUP(_xlfn.NUMBERVALUE(Table2[[#This Row],[match]]),4)=ROUNDUP(_xlfn.NUMBERVALUE(Table2[[#This Row],[1/h]]),4))</f>
        <v>1</v>
      </c>
    </row>
    <row r="3939" spans="5:9">
      <c r="E3939" t="s">
        <v>4346</v>
      </c>
      <c r="F3939">
        <f>_xlfn.NUMBERVALUE(_xlfn.TEXTAFTER(Table2[[#This Row],[my new versions]]," ",-1))</f>
        <v>12673.550496858699</v>
      </c>
      <c r="G3939" t="str">
        <f>_xlfn.TEXTBEFORE(SUBSTITUTE(Table2[[#This Row],[my new versions]],"'","")," ")</f>
        <v>RXN-TTDCAt_c_x_FWD-SPONT</v>
      </c>
      <c r="H3939">
        <f>_xlfn.XLOOKUP(Table2[[#This Row],[name]],Table1[name],Table1[1/h],0)</f>
        <v>0</v>
      </c>
      <c r="I3939" t="b">
        <f>OR(Table2[[#This Row],[match]]=0,ROUNDUP(_xlfn.NUMBERVALUE(Table2[[#This Row],[match]]),4)=ROUNDUP(_xlfn.NUMBERVALUE(Table2[[#This Row],[1/h]]),4))</f>
        <v>1</v>
      </c>
    </row>
    <row r="3940" spans="5:9">
      <c r="E3940" t="s">
        <v>4347</v>
      </c>
      <c r="F3940">
        <f>_xlfn.NUMBERVALUE(_xlfn.TEXTAFTER(Table2[[#This Row],[my new versions]]," ",-1))</f>
        <v>12673.550496858699</v>
      </c>
      <c r="G3940" t="str">
        <f>_xlfn.TEXTBEFORE(SUBSTITUTE(Table2[[#This Row],[my new versions]],"'","")," ")</f>
        <v>RXN-TTDCAt_c_x_REV-SPONT</v>
      </c>
      <c r="H3940">
        <f>_xlfn.XLOOKUP(Table2[[#This Row],[name]],Table1[name],Table1[1/h],0)</f>
        <v>0</v>
      </c>
      <c r="I3940" t="b">
        <f>OR(Table2[[#This Row],[match]]=0,ROUNDUP(_xlfn.NUMBERVALUE(Table2[[#This Row],[match]]),4)=ROUNDUP(_xlfn.NUMBERVALUE(Table2[[#This Row],[1/h]]),4))</f>
        <v>1</v>
      </c>
    </row>
    <row r="3941" spans="5:9">
      <c r="E3941" t="s">
        <v>4348</v>
      </c>
      <c r="F3941">
        <f>_xlfn.NUMBERVALUE(_xlfn.TEXTAFTER(Table2[[#This Row],[my new versions]]," ",-1))</f>
        <v>12673.550496858699</v>
      </c>
      <c r="G3941" t="str">
        <f>_xlfn.TEXTBEFORE(SUBSTITUTE(Table2[[#This Row],[my new versions]],"'","")," ")</f>
        <v>RXN-TTDCAt_l_rm_FWD-SPONT</v>
      </c>
      <c r="H3941">
        <f>_xlfn.XLOOKUP(Table2[[#This Row],[name]],Table1[name],Table1[1/h],0)</f>
        <v>0</v>
      </c>
      <c r="I3941" t="b">
        <f>OR(Table2[[#This Row],[match]]=0,ROUNDUP(_xlfn.NUMBERVALUE(Table2[[#This Row],[match]]),4)=ROUNDUP(_xlfn.NUMBERVALUE(Table2[[#This Row],[1/h]]),4))</f>
        <v>1</v>
      </c>
    </row>
    <row r="3942" spans="5:9">
      <c r="E3942" t="s">
        <v>4349</v>
      </c>
      <c r="F3942">
        <f>_xlfn.NUMBERVALUE(_xlfn.TEXTAFTER(Table2[[#This Row],[my new versions]]," ",-1))</f>
        <v>12673.550496858699</v>
      </c>
      <c r="G3942" t="str">
        <f>_xlfn.TEXTBEFORE(SUBSTITUTE(Table2[[#This Row],[my new versions]],"'","")," ")</f>
        <v>RXN-TTDCAt_l_rm_REV-SPONT</v>
      </c>
      <c r="H3942">
        <f>_xlfn.XLOOKUP(Table2[[#This Row],[name]],Table1[name],Table1[1/h],0)</f>
        <v>0</v>
      </c>
      <c r="I3942" t="b">
        <f>OR(Table2[[#This Row],[match]]=0,ROUNDUP(_xlfn.NUMBERVALUE(Table2[[#This Row],[match]]),4)=ROUNDUP(_xlfn.NUMBERVALUE(Table2[[#This Row],[1/h]]),4))</f>
        <v>1</v>
      </c>
    </row>
    <row r="3943" spans="5:9">
      <c r="E3943" t="s">
        <v>4350</v>
      </c>
      <c r="F3943">
        <f>_xlfn.NUMBERVALUE(_xlfn.TEXTAFTER(Table2[[#This Row],[my new versions]]," ",-1))</f>
        <v>12673.550496858699</v>
      </c>
      <c r="G3943" t="str">
        <f>_xlfn.TEXTBEFORE(SUBSTITUTE(Table2[[#This Row],[my new versions]],"'","")," ")</f>
        <v>RXN-TYRCBOX_x_FWD-rt5309</v>
      </c>
      <c r="H3943">
        <f>_xlfn.XLOOKUP(Table2[[#This Row],[name]],Table1[name],Table1[1/h],0)</f>
        <v>0</v>
      </c>
      <c r="I3943" t="b">
        <f>OR(Table2[[#This Row],[match]]=0,ROUNDUP(_xlfn.NUMBERVALUE(Table2[[#This Row],[match]]),4)=ROUNDUP(_xlfn.NUMBERVALUE(Table2[[#This Row],[1/h]]),4))</f>
        <v>1</v>
      </c>
    </row>
    <row r="3944" spans="5:9">
      <c r="E3944" t="s">
        <v>4351</v>
      </c>
      <c r="F3944">
        <f>_xlfn.NUMBERVALUE(_xlfn.TEXTAFTER(Table2[[#This Row],[my new versions]]," ",-1))</f>
        <v>12673.550496858699</v>
      </c>
      <c r="G3944" t="str">
        <f>_xlfn.TEXTBEFORE(SUBSTITUTE(Table2[[#This Row],[my new versions]],"'","")," ")</f>
        <v>RXN-TYRCBOX_x_REV-rt5309</v>
      </c>
      <c r="H3944">
        <f>_xlfn.XLOOKUP(Table2[[#This Row],[name]],Table1[name],Table1[1/h],0)</f>
        <v>0</v>
      </c>
      <c r="I3944" t="b">
        <f>OR(Table2[[#This Row],[match]]=0,ROUNDUP(_xlfn.NUMBERVALUE(Table2[[#This Row],[match]]),4)=ROUNDUP(_xlfn.NUMBERVALUE(Table2[[#This Row],[1/h]]),4))</f>
        <v>1</v>
      </c>
    </row>
    <row r="3945" spans="5:9">
      <c r="E3945" t="s">
        <v>4352</v>
      </c>
      <c r="F3945">
        <f>_xlfn.NUMBERVALUE(_xlfn.TEXTAFTER(Table2[[#This Row],[my new versions]]," ",-1))</f>
        <v>12673.550496858699</v>
      </c>
      <c r="G3945" t="str">
        <f>_xlfn.TEXTBEFORE(SUBSTITUTE(Table2[[#This Row],[my new versions]],"'","")," ")</f>
        <v>RXN-TYRt_c_m_FWD-SPONT</v>
      </c>
      <c r="H3945">
        <f>_xlfn.XLOOKUP(Table2[[#This Row],[name]],Table1[name],Table1[1/h],0)</f>
        <v>0</v>
      </c>
      <c r="I3945" t="b">
        <f>OR(Table2[[#This Row],[match]]=0,ROUNDUP(_xlfn.NUMBERVALUE(Table2[[#This Row],[match]]),4)=ROUNDUP(_xlfn.NUMBERVALUE(Table2[[#This Row],[1/h]]),4))</f>
        <v>1</v>
      </c>
    </row>
    <row r="3946" spans="5:9">
      <c r="E3946" t="s">
        <v>4353</v>
      </c>
      <c r="F3946">
        <f>_xlfn.NUMBERVALUE(_xlfn.TEXTAFTER(Table2[[#This Row],[my new versions]]," ",-1))</f>
        <v>12673.550496858699</v>
      </c>
      <c r="G3946" t="str">
        <f>_xlfn.TEXTBEFORE(SUBSTITUTE(Table2[[#This Row],[my new versions]],"'","")," ")</f>
        <v>RXN-TYRt_c_v_FWD-rt6501</v>
      </c>
      <c r="H3946">
        <f>_xlfn.XLOOKUP(Table2[[#This Row],[name]],Table1[name],Table1[1/h],0)</f>
        <v>0</v>
      </c>
      <c r="I3946" t="b">
        <f>OR(Table2[[#This Row],[match]]=0,ROUNDUP(_xlfn.NUMBERVALUE(Table2[[#This Row],[match]]),4)=ROUNDUP(_xlfn.NUMBERVALUE(Table2[[#This Row],[1/h]]),4))</f>
        <v>1</v>
      </c>
    </row>
    <row r="3947" spans="5:9">
      <c r="E3947" t="s">
        <v>4354</v>
      </c>
      <c r="F3947">
        <f>_xlfn.NUMBERVALUE(_xlfn.TEXTAFTER(Table2[[#This Row],[my new versions]]," ",-1))</f>
        <v>12673.550496858699</v>
      </c>
      <c r="G3947" t="str">
        <f>_xlfn.TEXTBEFORE(SUBSTITUTE(Table2[[#This Row],[my new versions]],"'","")," ")</f>
        <v>RXN-TYRt_c_x_FWD-SPONT</v>
      </c>
      <c r="H3947">
        <f>_xlfn.XLOOKUP(Table2[[#This Row],[name]],Table1[name],Table1[1/h],0)</f>
        <v>0</v>
      </c>
      <c r="I3947" t="b">
        <f>OR(Table2[[#This Row],[match]]=0,ROUNDUP(_xlfn.NUMBERVALUE(Table2[[#This Row],[match]]),4)=ROUNDUP(_xlfn.NUMBERVALUE(Table2[[#This Row],[1/h]]),4))</f>
        <v>1</v>
      </c>
    </row>
    <row r="3948" spans="5:9">
      <c r="E3948" t="s">
        <v>4355</v>
      </c>
      <c r="F3948">
        <f>_xlfn.NUMBERVALUE(_xlfn.TEXTAFTER(Table2[[#This Row],[my new versions]]," ",-1))</f>
        <v>12673.550496858699</v>
      </c>
      <c r="G3948" t="str">
        <f>_xlfn.TEXTBEFORE(SUBSTITUTE(Table2[[#This Row],[my new versions]],"'","")," ")</f>
        <v>RXN-TYRt_c_x_REV-SPONT</v>
      </c>
      <c r="H3948">
        <f>_xlfn.XLOOKUP(Table2[[#This Row],[name]],Table1[name],Table1[1/h],0)</f>
        <v>0</v>
      </c>
      <c r="I3948" t="b">
        <f>OR(Table2[[#This Row],[match]]=0,ROUNDUP(_xlfn.NUMBERVALUE(Table2[[#This Row],[match]]),4)=ROUNDUP(_xlfn.NUMBERVALUE(Table2[[#This Row],[1/h]]),4))</f>
        <v>1</v>
      </c>
    </row>
    <row r="3949" spans="5:9">
      <c r="E3949" t="s">
        <v>4356</v>
      </c>
      <c r="F3949">
        <f>_xlfn.NUMBERVALUE(_xlfn.TEXTAFTER(Table2[[#This Row],[my new versions]]," ",-1))</f>
        <v>12673.550496858699</v>
      </c>
      <c r="G3949" t="str">
        <f>_xlfn.TEXTBEFORE(SUBSTITUTE(Table2[[#This Row],[my new versions]],"'","")," ")</f>
        <v>RXN-TYRTA_c_FWD-rt7471</v>
      </c>
      <c r="H3949">
        <f>_xlfn.XLOOKUP(Table2[[#This Row],[name]],Table1[name],Table1[1/h],0)</f>
        <v>0</v>
      </c>
      <c r="I3949" t="b">
        <f>OR(Table2[[#This Row],[match]]=0,ROUNDUP(_xlfn.NUMBERVALUE(Table2[[#This Row],[match]]),4)=ROUNDUP(_xlfn.NUMBERVALUE(Table2[[#This Row],[1/h]]),4))</f>
        <v>1</v>
      </c>
    </row>
    <row r="3950" spans="5:9">
      <c r="E3950" t="s">
        <v>4357</v>
      </c>
      <c r="F3950">
        <f>_xlfn.NUMBERVALUE(_xlfn.TEXTAFTER(Table2[[#This Row],[my new versions]]," ",-1))</f>
        <v>12673.550496858699</v>
      </c>
      <c r="G3950" t="str">
        <f>_xlfn.TEXTBEFORE(SUBSTITUTE(Table2[[#This Row],[my new versions]],"'","")," ")</f>
        <v>RXN-TYRTA_c_REV-rt7471</v>
      </c>
      <c r="H3950">
        <f>_xlfn.XLOOKUP(Table2[[#This Row],[name]],Table1[name],Table1[1/h],0)</f>
        <v>0</v>
      </c>
      <c r="I3950" t="b">
        <f>OR(Table2[[#This Row],[match]]=0,ROUNDUP(_xlfn.NUMBERVALUE(Table2[[#This Row],[match]]),4)=ROUNDUP(_xlfn.NUMBERVALUE(Table2[[#This Row],[1/h]]),4))</f>
        <v>1</v>
      </c>
    </row>
    <row r="3951" spans="5:9">
      <c r="E3951" t="s">
        <v>4358</v>
      </c>
      <c r="F3951">
        <f>_xlfn.NUMBERVALUE(_xlfn.TEXTAFTER(Table2[[#This Row],[my new versions]]," ",-1))</f>
        <v>12673.550496858699</v>
      </c>
      <c r="G3951" t="str">
        <f>_xlfn.TEXTBEFORE(SUBSTITUTE(Table2[[#This Row],[my new versions]],"'","")," ")</f>
        <v>RXN-TYRTA_c_FWD-rt7697</v>
      </c>
      <c r="H3951">
        <f>_xlfn.XLOOKUP(Table2[[#This Row],[name]],Table1[name],Table1[1/h],0)</f>
        <v>0</v>
      </c>
      <c r="I3951" t="b">
        <f>OR(Table2[[#This Row],[match]]=0,ROUNDUP(_xlfn.NUMBERVALUE(Table2[[#This Row],[match]]),4)=ROUNDUP(_xlfn.NUMBERVALUE(Table2[[#This Row],[1/h]]),4))</f>
        <v>1</v>
      </c>
    </row>
    <row r="3952" spans="5:9">
      <c r="E3952" t="s">
        <v>4359</v>
      </c>
      <c r="F3952">
        <f>_xlfn.NUMBERVALUE(_xlfn.TEXTAFTER(Table2[[#This Row],[my new versions]]," ",-1))</f>
        <v>12673.550496858699</v>
      </c>
      <c r="G3952" t="str">
        <f>_xlfn.TEXTBEFORE(SUBSTITUTE(Table2[[#This Row],[my new versions]],"'","")," ")</f>
        <v>RXN-TYRTA_c_REV-rt7697</v>
      </c>
      <c r="H3952">
        <f>_xlfn.XLOOKUP(Table2[[#This Row],[name]],Table1[name],Table1[1/h],0)</f>
        <v>0</v>
      </c>
      <c r="I3952" t="b">
        <f>OR(Table2[[#This Row],[match]]=0,ROUNDUP(_xlfn.NUMBERVALUE(Table2[[#This Row],[match]]),4)=ROUNDUP(_xlfn.NUMBERVALUE(Table2[[#This Row],[1/h]]),4))</f>
        <v>1</v>
      </c>
    </row>
    <row r="3953" spans="5:9">
      <c r="E3953" t="s">
        <v>4360</v>
      </c>
      <c r="F3953">
        <f>_xlfn.NUMBERVALUE(_xlfn.TEXTAFTER(Table2[[#This Row],[my new versions]]," ",-1))</f>
        <v>12673.550496858699</v>
      </c>
      <c r="G3953" t="str">
        <f>_xlfn.TEXTBEFORE(SUBSTITUTE(Table2[[#This Row],[my new versions]],"'","")," ")</f>
        <v>RXN-TYRTA_m_FWD-rt5562_m</v>
      </c>
      <c r="H3953">
        <f>_xlfn.XLOOKUP(Table2[[#This Row],[name]],Table1[name],Table1[1/h],0)</f>
        <v>0</v>
      </c>
      <c r="I3953" t="b">
        <f>OR(Table2[[#This Row],[match]]=0,ROUNDUP(_xlfn.NUMBERVALUE(Table2[[#This Row],[match]]),4)=ROUNDUP(_xlfn.NUMBERVALUE(Table2[[#This Row],[1/h]]),4))</f>
        <v>1</v>
      </c>
    </row>
    <row r="3954" spans="5:9">
      <c r="E3954" t="s">
        <v>4361</v>
      </c>
      <c r="F3954">
        <f>_xlfn.NUMBERVALUE(_xlfn.TEXTAFTER(Table2[[#This Row],[my new versions]]," ",-1))</f>
        <v>12673.550496858699</v>
      </c>
      <c r="G3954" t="str">
        <f>_xlfn.TEXTBEFORE(SUBSTITUTE(Table2[[#This Row],[my new versions]],"'","")," ")</f>
        <v>RXN-TYRTAi_x_FWD-rt0568_x</v>
      </c>
      <c r="H3954">
        <f>_xlfn.XLOOKUP(Table2[[#This Row],[name]],Table1[name],Table1[1/h],0)</f>
        <v>0</v>
      </c>
      <c r="I3954" t="b">
        <f>OR(Table2[[#This Row],[match]]=0,ROUNDUP(_xlfn.NUMBERVALUE(Table2[[#This Row],[match]]),4)=ROUNDUP(_xlfn.NUMBERVALUE(Table2[[#This Row],[1/h]]),4))</f>
        <v>1</v>
      </c>
    </row>
    <row r="3955" spans="5:9">
      <c r="E3955" t="s">
        <v>4362</v>
      </c>
      <c r="F3955">
        <f>_xlfn.NUMBERVALUE(_xlfn.TEXTAFTER(Table2[[#This Row],[my new versions]]," ",-1))</f>
        <v>12673.550496858699</v>
      </c>
      <c r="G3955" t="str">
        <f>_xlfn.TEXTBEFORE(SUBSTITUTE(Table2[[#This Row],[my new versions]],"'","")," ")</f>
        <v>RXN-TYRTAi_x_FWD-rt1784_x</v>
      </c>
      <c r="H3955">
        <f>_xlfn.XLOOKUP(Table2[[#This Row],[name]],Table1[name],Table1[1/h],0)</f>
        <v>0</v>
      </c>
      <c r="I3955" t="b">
        <f>OR(Table2[[#This Row],[match]]=0,ROUNDUP(_xlfn.NUMBERVALUE(Table2[[#This Row],[match]]),4)=ROUNDUP(_xlfn.NUMBERVALUE(Table2[[#This Row],[1/h]]),4))</f>
        <v>1</v>
      </c>
    </row>
    <row r="3956" spans="5:9">
      <c r="E3956" t="s">
        <v>4363</v>
      </c>
      <c r="F3956">
        <f>_xlfn.NUMBERVALUE(_xlfn.TEXTAFTER(Table2[[#This Row],[my new versions]]," ",-1))</f>
        <v>12673.550496858699</v>
      </c>
      <c r="G3956" t="str">
        <f>_xlfn.TEXTBEFORE(SUBSTITUTE(Table2[[#This Row],[my new versions]],"'","")," ")</f>
        <v>RXN-TYRTAi_x_FWD-rt5562_x</v>
      </c>
      <c r="H3956">
        <f>_xlfn.XLOOKUP(Table2[[#This Row],[name]],Table1[name],Table1[1/h],0)</f>
        <v>0</v>
      </c>
      <c r="I3956" t="b">
        <f>OR(Table2[[#This Row],[match]]=0,ROUNDUP(_xlfn.NUMBERVALUE(Table2[[#This Row],[match]]),4)=ROUNDUP(_xlfn.NUMBERVALUE(Table2[[#This Row],[1/h]]),4))</f>
        <v>1</v>
      </c>
    </row>
    <row r="3957" spans="5:9">
      <c r="E3957" t="s">
        <v>4364</v>
      </c>
      <c r="F3957">
        <f>_xlfn.NUMBERVALUE(_xlfn.TEXTAFTER(Table2[[#This Row],[my new versions]]," ",-1))</f>
        <v>12673.550496858699</v>
      </c>
      <c r="G3957" t="str">
        <f>_xlfn.TEXTBEFORE(SUBSTITUTE(Table2[[#This Row],[my new versions]],"'","")," ")</f>
        <v>RXN-TYRtpa_v_FWD-rt0111</v>
      </c>
      <c r="H3957">
        <f>_xlfn.XLOOKUP(Table2[[#This Row],[name]],Table1[name],Table1[1/h],0)</f>
        <v>0</v>
      </c>
      <c r="I3957" t="b">
        <f>OR(Table2[[#This Row],[match]]=0,ROUNDUP(_xlfn.NUMBERVALUE(Table2[[#This Row],[match]]),4)=ROUNDUP(_xlfn.NUMBERVALUE(Table2[[#This Row],[1/h]]),4))</f>
        <v>1</v>
      </c>
    </row>
    <row r="3958" spans="5:9">
      <c r="E3958" t="s">
        <v>4365</v>
      </c>
      <c r="F3958">
        <f>_xlfn.NUMBERVALUE(_xlfn.TEXTAFTER(Table2[[#This Row],[my new versions]]," ",-1))</f>
        <v>12673.550496858699</v>
      </c>
      <c r="G3958" t="str">
        <f>_xlfn.TEXTBEFORE(SUBSTITUTE(Table2[[#This Row],[my new versions]],"'","")," ")</f>
        <v>RXN-TYRtpa_v_FWD-rt7819</v>
      </c>
      <c r="H3958">
        <f>_xlfn.XLOOKUP(Table2[[#This Row],[name]],Table1[name],Table1[1/h],0)</f>
        <v>0</v>
      </c>
      <c r="I3958" t="b">
        <f>OR(Table2[[#This Row],[match]]=0,ROUNDUP(_xlfn.NUMBERVALUE(Table2[[#This Row],[match]]),4)=ROUNDUP(_xlfn.NUMBERVALUE(Table2[[#This Row],[1/h]]),4))</f>
        <v>1</v>
      </c>
    </row>
    <row r="3959" spans="5:9">
      <c r="E3959" t="s">
        <v>4366</v>
      </c>
      <c r="F3959">
        <f>_xlfn.NUMBERVALUE(_xlfn.TEXTAFTER(Table2[[#This Row],[my new versions]]," ",-1))</f>
        <v>12673.550496858699</v>
      </c>
      <c r="G3959" t="str">
        <f>_xlfn.TEXTBEFORE(SUBSTITUTE(Table2[[#This Row],[my new versions]],"'","")," ")</f>
        <v>RXN-TYRtps_v_FWD-rt4375</v>
      </c>
      <c r="H3959">
        <f>_xlfn.XLOOKUP(Table2[[#This Row],[name]],Table1[name],Table1[1/h],0)</f>
        <v>0</v>
      </c>
      <c r="I3959" t="b">
        <f>OR(Table2[[#This Row],[match]]=0,ROUNDUP(_xlfn.NUMBERVALUE(Table2[[#This Row],[match]]),4)=ROUNDUP(_xlfn.NUMBERVALUE(Table2[[#This Row],[1/h]]),4))</f>
        <v>1</v>
      </c>
    </row>
    <row r="3960" spans="5:9">
      <c r="E3960" t="s">
        <v>4367</v>
      </c>
      <c r="F3960">
        <f>_xlfn.NUMBERVALUE(_xlfn.TEXTAFTER(Table2[[#This Row],[my new versions]]," ",-1))</f>
        <v>5.5130255470592804</v>
      </c>
      <c r="G3960" t="str">
        <f>_xlfn.TEXTBEFORE(SUBSTITUTE(Table2[[#This Row],[my new versions]],"'","")," ")</f>
        <v>RXN-TYRTRS_c_FWD-rt8273</v>
      </c>
      <c r="H3960">
        <f>_xlfn.XLOOKUP(Table2[[#This Row],[name]],Table1[name],Table1[1/h],0)</f>
        <v>5.5130255470592635</v>
      </c>
      <c r="I3960" t="b">
        <f>OR(Table2[[#This Row],[match]]=0,ROUNDUP(_xlfn.NUMBERVALUE(Table2[[#This Row],[match]]),4)=ROUNDUP(_xlfn.NUMBERVALUE(Table2[[#This Row],[1/h]]),4))</f>
        <v>1</v>
      </c>
    </row>
    <row r="3961" spans="5:9">
      <c r="E3961" t="s">
        <v>4368</v>
      </c>
      <c r="F3961">
        <f>_xlfn.NUMBERVALUE(_xlfn.TEXTAFTER(Table2[[#This Row],[my new versions]]," ",-1))</f>
        <v>12673.550496858699</v>
      </c>
      <c r="G3961" t="str">
        <f>_xlfn.TEXTBEFORE(SUBSTITUTE(Table2[[#This Row],[my new versions]],"'","")," ")</f>
        <v>RXN-TYRTRS_m_FWD-rt4769</v>
      </c>
      <c r="H3961">
        <f>_xlfn.XLOOKUP(Table2[[#This Row],[name]],Table1[name],Table1[1/h],0)</f>
        <v>0</v>
      </c>
      <c r="I3961" t="b">
        <f>OR(Table2[[#This Row],[match]]=0,ROUNDUP(_xlfn.NUMBERVALUE(Table2[[#This Row],[match]]),4)=ROUNDUP(_xlfn.NUMBERVALUE(Table2[[#This Row],[1/h]]),4))</f>
        <v>1</v>
      </c>
    </row>
    <row r="3962" spans="5:9">
      <c r="E3962" t="s">
        <v>4369</v>
      </c>
      <c r="F3962">
        <f>_xlfn.NUMBERVALUE(_xlfn.TEXTAFTER(Table2[[#This Row],[my new versions]]," ",-1))</f>
        <v>8385.0591596886206</v>
      </c>
      <c r="G3962" t="str">
        <f>_xlfn.TEXTBEFORE(SUBSTITUTE(Table2[[#This Row],[my new versions]],"'","")," ")</f>
        <v>RXN-UAGDP_c_FWD-rt0711</v>
      </c>
      <c r="H3962">
        <f>_xlfn.XLOOKUP(Table2[[#This Row],[name]],Table1[name],Table1[1/h],0)</f>
        <v>8385.0591596886006</v>
      </c>
      <c r="I3962" t="b">
        <f>OR(Table2[[#This Row],[match]]=0,ROUNDUP(_xlfn.NUMBERVALUE(Table2[[#This Row],[match]]),4)=ROUNDUP(_xlfn.NUMBERVALUE(Table2[[#This Row],[1/h]]),4))</f>
        <v>1</v>
      </c>
    </row>
    <row r="3963" spans="5:9">
      <c r="E3963" t="s">
        <v>4370</v>
      </c>
      <c r="F3963">
        <f>_xlfn.NUMBERVALUE(_xlfn.TEXTAFTER(Table2[[#This Row],[my new versions]]," ",-1))</f>
        <v>12673.550496858699</v>
      </c>
      <c r="G3963" t="str">
        <f>_xlfn.TEXTBEFORE(SUBSTITUTE(Table2[[#This Row],[my new versions]],"'","")," ")</f>
        <v>RXN-UAGDP_c_REV-rt0711</v>
      </c>
      <c r="H3963">
        <f>_xlfn.XLOOKUP(Table2[[#This Row],[name]],Table1[name],Table1[1/h],0)</f>
        <v>0</v>
      </c>
      <c r="I3963" t="b">
        <f>OR(Table2[[#This Row],[match]]=0,ROUNDUP(_xlfn.NUMBERVALUE(Table2[[#This Row],[match]]),4)=ROUNDUP(_xlfn.NUMBERVALUE(Table2[[#This Row],[1/h]]),4))</f>
        <v>1</v>
      </c>
    </row>
    <row r="3964" spans="5:9">
      <c r="E3964" t="s">
        <v>4371</v>
      </c>
      <c r="F3964">
        <f>_xlfn.NUMBERVALUE(_xlfn.TEXTAFTER(Table2[[#This Row],[my new versions]]," ",-1))</f>
        <v>12673.550496858699</v>
      </c>
      <c r="G3964" t="str">
        <f>_xlfn.TEXTBEFORE(SUBSTITUTE(Table2[[#This Row],[my new versions]],"'","")," ")</f>
        <v>RXN-UDPG4E_c_FWD-rt0601</v>
      </c>
      <c r="H3964">
        <f>_xlfn.XLOOKUP(Table2[[#This Row],[name]],Table1[name],Table1[1/h],0)</f>
        <v>0</v>
      </c>
      <c r="I3964" t="b">
        <f>OR(Table2[[#This Row],[match]]=0,ROUNDUP(_xlfn.NUMBERVALUE(Table2[[#This Row],[match]]),4)=ROUNDUP(_xlfn.NUMBERVALUE(Table2[[#This Row],[1/h]]),4))</f>
        <v>1</v>
      </c>
    </row>
    <row r="3965" spans="5:9">
      <c r="E3965" t="s">
        <v>4372</v>
      </c>
      <c r="F3965">
        <f>_xlfn.NUMBERVALUE(_xlfn.TEXTAFTER(Table2[[#This Row],[my new versions]]," ",-1))</f>
        <v>12673.550496858699</v>
      </c>
      <c r="G3965" t="str">
        <f>_xlfn.TEXTBEFORE(SUBSTITUTE(Table2[[#This Row],[my new versions]],"'","")," ")</f>
        <v>RXN-UDPG4E_c_REV-rt0601</v>
      </c>
      <c r="H3965">
        <f>_xlfn.XLOOKUP(Table2[[#This Row],[name]],Table1[name],Table1[1/h],0)</f>
        <v>0</v>
      </c>
      <c r="I3965" t="b">
        <f>OR(Table2[[#This Row],[match]]=0,ROUNDUP(_xlfn.NUMBERVALUE(Table2[[#This Row],[match]]),4)=ROUNDUP(_xlfn.NUMBERVALUE(Table2[[#This Row],[1/h]]),4))</f>
        <v>1</v>
      </c>
    </row>
    <row r="3966" spans="5:9">
      <c r="E3966" t="s">
        <v>4373</v>
      </c>
      <c r="F3966">
        <f>_xlfn.NUMBERVALUE(_xlfn.TEXTAFTER(Table2[[#This Row],[my new versions]]," ",-1))</f>
        <v>12673.550496858699</v>
      </c>
      <c r="G3966" t="str">
        <f>_xlfn.TEXTBEFORE(SUBSTITUTE(Table2[[#This Row],[my new versions]],"'","")," ")</f>
        <v>RXN-UDPGALt_c_g_FWD-rt7574</v>
      </c>
      <c r="H3966">
        <f>_xlfn.XLOOKUP(Table2[[#This Row],[name]],Table1[name],Table1[1/h],0)</f>
        <v>0</v>
      </c>
      <c r="I3966" t="b">
        <f>OR(Table2[[#This Row],[match]]=0,ROUNDUP(_xlfn.NUMBERVALUE(Table2[[#This Row],[match]]),4)=ROUNDUP(_xlfn.NUMBERVALUE(Table2[[#This Row],[1/h]]),4))</f>
        <v>1</v>
      </c>
    </row>
    <row r="3967" spans="5:9">
      <c r="E3967" t="s">
        <v>4374</v>
      </c>
      <c r="F3967">
        <f>_xlfn.NUMBERVALUE(_xlfn.TEXTAFTER(Table2[[#This Row],[my new versions]]," ",-1))</f>
        <v>12673.550496858699</v>
      </c>
      <c r="G3967" t="str">
        <f>_xlfn.TEXTBEFORE(SUBSTITUTE(Table2[[#This Row],[my new versions]],"'","")," ")</f>
        <v>RXN-UDPGD_c_FWD-rt3408</v>
      </c>
      <c r="H3967">
        <f>_xlfn.XLOOKUP(Table2[[#This Row],[name]],Table1[name],Table1[1/h],0)</f>
        <v>0</v>
      </c>
      <c r="I3967" t="b">
        <f>OR(Table2[[#This Row],[match]]=0,ROUNDUP(_xlfn.NUMBERVALUE(Table2[[#This Row],[match]]),4)=ROUNDUP(_xlfn.NUMBERVALUE(Table2[[#This Row],[1/h]]),4))</f>
        <v>1</v>
      </c>
    </row>
    <row r="3968" spans="5:9">
      <c r="E3968" t="s">
        <v>4375</v>
      </c>
      <c r="F3968">
        <f>_xlfn.NUMBERVALUE(_xlfn.TEXTAFTER(Table2[[#This Row],[my new versions]]," ",-1))</f>
        <v>12673.550496858699</v>
      </c>
      <c r="G3968" t="str">
        <f>_xlfn.TEXTBEFORE(SUBSTITUTE(Table2[[#This Row],[my new versions]],"'","")," ")</f>
        <v>RXN-UDPGLDC_c_FWD-rt7050</v>
      </c>
      <c r="H3968">
        <f>_xlfn.XLOOKUP(Table2[[#This Row],[name]],Table1[name],Table1[1/h],0)</f>
        <v>0</v>
      </c>
      <c r="I3968" t="b">
        <f>OR(Table2[[#This Row],[match]]=0,ROUNDUP(_xlfn.NUMBERVALUE(Table2[[#This Row],[match]]),4)=ROUNDUP(_xlfn.NUMBERVALUE(Table2[[#This Row],[1/h]]),4))</f>
        <v>1</v>
      </c>
    </row>
    <row r="3969" spans="5:9">
      <c r="E3969" t="s">
        <v>4376</v>
      </c>
      <c r="F3969">
        <f>_xlfn.NUMBERVALUE(_xlfn.TEXTAFTER(Table2[[#This Row],[my new versions]]," ",-1))</f>
        <v>12673.550496858699</v>
      </c>
      <c r="G3969" t="str">
        <f>_xlfn.TEXTBEFORE(SUBSTITUTE(Table2[[#This Row],[my new versions]],"'","")," ")</f>
        <v>RXN-UGLT_c_FWD-rt2964</v>
      </c>
      <c r="H3969">
        <f>_xlfn.XLOOKUP(Table2[[#This Row],[name]],Table1[name],Table1[1/h],0)</f>
        <v>0</v>
      </c>
      <c r="I3969" t="b">
        <f>OR(Table2[[#This Row],[match]]=0,ROUNDUP(_xlfn.NUMBERVALUE(Table2[[#This Row],[match]]),4)=ROUNDUP(_xlfn.NUMBERVALUE(Table2[[#This Row],[1/h]]),4))</f>
        <v>1</v>
      </c>
    </row>
    <row r="3970" spans="5:9">
      <c r="E3970" t="s">
        <v>4377</v>
      </c>
      <c r="F3970">
        <f>_xlfn.NUMBERVALUE(_xlfn.TEXTAFTER(Table2[[#This Row],[my new versions]]," ",-1))</f>
        <v>52077.451274247702</v>
      </c>
      <c r="G3970" t="str">
        <f>_xlfn.TEXTBEFORE(SUBSTITUTE(Table2[[#This Row],[my new versions]],"'","")," ")</f>
        <v>RXN-UMPK_c_FWD-rt4822_c</v>
      </c>
      <c r="H3970">
        <f>_xlfn.XLOOKUP(Table2[[#This Row],[name]],Table1[name],Table1[1/h],0)</f>
        <v>52077.4512742476</v>
      </c>
      <c r="I3970" t="b">
        <f>OR(Table2[[#This Row],[match]]=0,ROUNDUP(_xlfn.NUMBERVALUE(Table2[[#This Row],[match]]),4)=ROUNDUP(_xlfn.NUMBERVALUE(Table2[[#This Row],[1/h]]),4))</f>
        <v>1</v>
      </c>
    </row>
    <row r="3971" spans="5:9">
      <c r="E3971" t="s">
        <v>4378</v>
      </c>
      <c r="F3971">
        <f>_xlfn.NUMBERVALUE(_xlfn.TEXTAFTER(Table2[[#This Row],[my new versions]]," ",-1))</f>
        <v>12673.550496858699</v>
      </c>
      <c r="G3971" t="str">
        <f>_xlfn.TEXTBEFORE(SUBSTITUTE(Table2[[#This Row],[my new versions]],"'","")," ")</f>
        <v>RXN-UMPK_n_FWD-rt4822_n</v>
      </c>
      <c r="H3971">
        <f>_xlfn.XLOOKUP(Table2[[#This Row],[name]],Table1[name],Table1[1/h],0)</f>
        <v>0</v>
      </c>
      <c r="I3971" t="b">
        <f>OR(Table2[[#This Row],[match]]=0,ROUNDUP(_xlfn.NUMBERVALUE(Table2[[#This Row],[match]]),4)=ROUNDUP(_xlfn.NUMBERVALUE(Table2[[#This Row],[1/h]]),4))</f>
        <v>1</v>
      </c>
    </row>
    <row r="3972" spans="5:9">
      <c r="E3972" t="s">
        <v>4379</v>
      </c>
      <c r="F3972">
        <f>_xlfn.NUMBERVALUE(_xlfn.TEXTAFTER(Table2[[#This Row],[my new versions]]," ",-1))</f>
        <v>12673.550496858699</v>
      </c>
      <c r="G3972" t="str">
        <f>_xlfn.TEXTBEFORE(SUBSTITUTE(Table2[[#This Row],[my new versions]],"'","")," ")</f>
        <v>RXN-UMPt_c_n_FWD-SPONT</v>
      </c>
      <c r="H3972">
        <f>_xlfn.XLOOKUP(Table2[[#This Row],[name]],Table1[name],Table1[1/h],0)</f>
        <v>0</v>
      </c>
      <c r="I3972" t="b">
        <f>OR(Table2[[#This Row],[match]]=0,ROUNDUP(_xlfn.NUMBERVALUE(Table2[[#This Row],[match]]),4)=ROUNDUP(_xlfn.NUMBERVALUE(Table2[[#This Row],[1/h]]),4))</f>
        <v>1</v>
      </c>
    </row>
    <row r="3973" spans="5:9">
      <c r="E3973" t="s">
        <v>4380</v>
      </c>
      <c r="F3973">
        <f>_xlfn.NUMBERVALUE(_xlfn.TEXTAFTER(Table2[[#This Row],[my new versions]]," ",-1))</f>
        <v>12673.550496858699</v>
      </c>
      <c r="G3973" t="str">
        <f>_xlfn.TEXTBEFORE(SUBSTITUTE(Table2[[#This Row],[my new versions]],"'","")," ")</f>
        <v>RXN-UMPt_c_n_REV-SPONT</v>
      </c>
      <c r="H3973">
        <f>_xlfn.XLOOKUP(Table2[[#This Row],[name]],Table1[name],Table1[1/h],0)</f>
        <v>0</v>
      </c>
      <c r="I3973" t="b">
        <f>OR(Table2[[#This Row],[match]]=0,ROUNDUP(_xlfn.NUMBERVALUE(Table2[[#This Row],[match]]),4)=ROUNDUP(_xlfn.NUMBERVALUE(Table2[[#This Row],[1/h]]),4))</f>
        <v>1</v>
      </c>
    </row>
    <row r="3974" spans="5:9">
      <c r="E3974" t="s">
        <v>4381</v>
      </c>
      <c r="F3974">
        <f>_xlfn.NUMBERVALUE(_xlfn.TEXTAFTER(Table2[[#This Row],[my new versions]]," ",-1))</f>
        <v>12673.550496858699</v>
      </c>
      <c r="G3974" t="str">
        <f>_xlfn.TEXTBEFORE(SUBSTITUTE(Table2[[#This Row],[my new versions]],"'","")," ")</f>
        <v>RXN-uniDOLDP_l_FWD-UNKNOWN</v>
      </c>
      <c r="H3974">
        <f>_xlfn.XLOOKUP(Table2[[#This Row],[name]],Table1[name],Table1[1/h],0)</f>
        <v>0</v>
      </c>
      <c r="I3974" t="b">
        <f>OR(Table2[[#This Row],[match]]=0,ROUNDUP(_xlfn.NUMBERVALUE(Table2[[#This Row],[match]]),4)=ROUNDUP(_xlfn.NUMBERVALUE(Table2[[#This Row],[1/h]]),4))</f>
        <v>1</v>
      </c>
    </row>
    <row r="3975" spans="5:9">
      <c r="E3975" t="s">
        <v>4382</v>
      </c>
      <c r="F3975">
        <f>_xlfn.NUMBERVALUE(_xlfn.TEXTAFTER(Table2[[#This Row],[my new versions]]," ",-1))</f>
        <v>8.9440623022794004</v>
      </c>
      <c r="G3975" t="str">
        <f>_xlfn.TEXTBEFORE(SUBSTITUTE(Table2[[#This Row],[my new versions]],"'","")," ")</f>
        <v>RXN-UNK3_c_FWD-rt5646</v>
      </c>
      <c r="H3975">
        <f>_xlfn.XLOOKUP(Table2[[#This Row],[name]],Table1[name],Table1[1/h],0)</f>
        <v>8.9440623022793773</v>
      </c>
      <c r="I3975" t="b">
        <f>OR(Table2[[#This Row],[match]]=0,ROUNDUP(_xlfn.NUMBERVALUE(Table2[[#This Row],[match]]),4)=ROUNDUP(_xlfn.NUMBERVALUE(Table2[[#This Row],[1/h]]),4))</f>
        <v>1</v>
      </c>
    </row>
    <row r="3976" spans="5:9">
      <c r="E3976" t="s">
        <v>4383</v>
      </c>
      <c r="F3976">
        <f>_xlfn.NUMBERVALUE(_xlfn.TEXTAFTER(Table2[[#This Row],[my new versions]]," ",-1))</f>
        <v>8.9440623022794004</v>
      </c>
      <c r="G3976" t="str">
        <f>_xlfn.TEXTBEFORE(SUBSTITUTE(Table2[[#This Row],[my new versions]],"'","")," ")</f>
        <v>RXN-UNK3_c_FWD-rt6242_c</v>
      </c>
      <c r="H3976">
        <f>_xlfn.XLOOKUP(Table2[[#This Row],[name]],Table1[name],Table1[1/h],0)</f>
        <v>8.9440623022793773</v>
      </c>
      <c r="I3976" t="b">
        <f>OR(Table2[[#This Row],[match]]=0,ROUNDUP(_xlfn.NUMBERVALUE(Table2[[#This Row],[match]]),4)=ROUNDUP(_xlfn.NUMBERVALUE(Table2[[#This Row],[1/h]]),4))</f>
        <v>1</v>
      </c>
    </row>
    <row r="3977" spans="5:9">
      <c r="E3977" t="s">
        <v>4384</v>
      </c>
      <c r="F3977">
        <f>_xlfn.NUMBERVALUE(_xlfn.TEXTAFTER(Table2[[#This Row],[my new versions]]," ",-1))</f>
        <v>8.9440623022794004</v>
      </c>
      <c r="G3977" t="str">
        <f>_xlfn.TEXTBEFORE(SUBSTITUTE(Table2[[#This Row],[my new versions]],"'","")," ")</f>
        <v>RXN-UNK3_c_FWD-rt7471</v>
      </c>
      <c r="H3977">
        <f>_xlfn.XLOOKUP(Table2[[#This Row],[name]],Table1[name],Table1[1/h],0)</f>
        <v>8.9440623022793773</v>
      </c>
      <c r="I3977" t="b">
        <f>OR(Table2[[#This Row],[match]]=0,ROUNDUP(_xlfn.NUMBERVALUE(Table2[[#This Row],[match]]),4)=ROUNDUP(_xlfn.NUMBERVALUE(Table2[[#This Row],[1/h]]),4))</f>
        <v>1</v>
      </c>
    </row>
    <row r="3978" spans="5:9">
      <c r="E3978" t="s">
        <v>4385</v>
      </c>
      <c r="F3978">
        <f>_xlfn.NUMBERVALUE(_xlfn.TEXTAFTER(Table2[[#This Row],[my new versions]]," ",-1))</f>
        <v>8.9440623022794004</v>
      </c>
      <c r="G3978" t="str">
        <f>_xlfn.TEXTBEFORE(SUBSTITUTE(Table2[[#This Row],[my new versions]],"'","")," ")</f>
        <v>RXN-UNK3_c_FWD-rt7697</v>
      </c>
      <c r="H3978">
        <f>_xlfn.XLOOKUP(Table2[[#This Row],[name]],Table1[name],Table1[1/h],0)</f>
        <v>8.9440623022793773</v>
      </c>
      <c r="I3978" t="b">
        <f>OR(Table2[[#This Row],[match]]=0,ROUNDUP(_xlfn.NUMBERVALUE(Table2[[#This Row],[match]]),4)=ROUNDUP(_xlfn.NUMBERVALUE(Table2[[#This Row],[1/h]]),4))</f>
        <v>1</v>
      </c>
    </row>
    <row r="3979" spans="5:9">
      <c r="E3979" t="s">
        <v>4386</v>
      </c>
      <c r="F3979">
        <f>_xlfn.NUMBERVALUE(_xlfn.TEXTAFTER(Table2[[#This Row],[my new versions]]," ",-1))</f>
        <v>1.05072740810596E-2</v>
      </c>
      <c r="G3979" t="str">
        <f>_xlfn.TEXTBEFORE(SUBSTITUTE(Table2[[#This Row],[my new versions]],"'","")," ")</f>
        <v>RXN-UPP3MT_2_c_FWD-rt2682</v>
      </c>
      <c r="H3979">
        <f>_xlfn.XLOOKUP(Table2[[#This Row],[name]],Table1[name],Table1[1/h],0)</f>
        <v>1.050727408105968E-2</v>
      </c>
      <c r="I3979" t="b">
        <f>OR(Table2[[#This Row],[match]]=0,ROUNDUP(_xlfn.NUMBERVALUE(Table2[[#This Row],[match]]),4)=ROUNDUP(_xlfn.NUMBERVALUE(Table2[[#This Row],[1/h]]),4))</f>
        <v>1</v>
      </c>
    </row>
    <row r="3980" spans="5:9">
      <c r="E3980" t="s">
        <v>4387</v>
      </c>
      <c r="F3980">
        <f>_xlfn.NUMBERVALUE(_xlfn.TEXTAFTER(Table2[[#This Row],[my new versions]]," ",-1))</f>
        <v>12673.550496858699</v>
      </c>
      <c r="G3980" t="str">
        <f>_xlfn.TEXTBEFORE(SUBSTITUTE(Table2[[#This Row],[my new versions]],"'","")," ")</f>
        <v>RXN-UPP3S_c_FWD-rt2147</v>
      </c>
      <c r="H3980">
        <f>_xlfn.XLOOKUP(Table2[[#This Row],[name]],Table1[name],Table1[1/h],0)</f>
        <v>0</v>
      </c>
      <c r="I3980" t="b">
        <f>OR(Table2[[#This Row],[match]]=0,ROUNDUP(_xlfn.NUMBERVALUE(Table2[[#This Row],[match]]),4)=ROUNDUP(_xlfn.NUMBERVALUE(Table2[[#This Row],[1/h]]),4))</f>
        <v>1</v>
      </c>
    </row>
    <row r="3981" spans="5:9">
      <c r="E3981" t="s">
        <v>4388</v>
      </c>
      <c r="F3981">
        <f>_xlfn.NUMBERVALUE(_xlfn.TEXTAFTER(Table2[[#This Row],[my new versions]]," ",-1))</f>
        <v>77.222145623639705</v>
      </c>
      <c r="G3981" t="str">
        <f>_xlfn.TEXTBEFORE(SUBSTITUTE(Table2[[#This Row],[my new versions]],"'","")," ")</f>
        <v>RXN-UPPDC1_c_FWD-rt5811</v>
      </c>
      <c r="H3981">
        <f>_xlfn.XLOOKUP(Table2[[#This Row],[name]],Table1[name],Table1[1/h],0)</f>
        <v>77.222145623639392</v>
      </c>
      <c r="I3981" t="b">
        <f>OR(Table2[[#This Row],[match]]=0,ROUNDUP(_xlfn.NUMBERVALUE(Table2[[#This Row],[match]]),4)=ROUNDUP(_xlfn.NUMBERVALUE(Table2[[#This Row],[1/h]]),4))</f>
        <v>1</v>
      </c>
    </row>
    <row r="3982" spans="5:9">
      <c r="E3982" t="s">
        <v>4389</v>
      </c>
      <c r="F3982">
        <f>_xlfn.NUMBERVALUE(_xlfn.TEXTAFTER(Table2[[#This Row],[my new versions]]," ",-1))</f>
        <v>12673.550496858699</v>
      </c>
      <c r="G3982" t="str">
        <f>_xlfn.TEXTBEFORE(SUBSTITUTE(Table2[[#This Row],[my new versions]],"'","")," ")</f>
        <v>RXN-UPPRT_c_FWD-rt5873</v>
      </c>
      <c r="H3982">
        <f>_xlfn.XLOOKUP(Table2[[#This Row],[name]],Table1[name],Table1[1/h],0)</f>
        <v>0</v>
      </c>
      <c r="I3982" t="b">
        <f>OR(Table2[[#This Row],[match]]=0,ROUNDUP(_xlfn.NUMBERVALUE(Table2[[#This Row],[match]]),4)=ROUNDUP(_xlfn.NUMBERVALUE(Table2[[#This Row],[1/h]]),4))</f>
        <v>1</v>
      </c>
    </row>
    <row r="3983" spans="5:9">
      <c r="E3983" t="s">
        <v>4390</v>
      </c>
      <c r="F3983">
        <f>_xlfn.NUMBERVALUE(_xlfn.TEXTAFTER(Table2[[#This Row],[my new versions]]," ",-1))</f>
        <v>12673.550496858699</v>
      </c>
      <c r="G3983" t="str">
        <f>_xlfn.TEXTBEFORE(SUBSTITUTE(Table2[[#This Row],[my new versions]],"'","")," ")</f>
        <v>RXN-UPPRT_c_FWD-rt6727</v>
      </c>
      <c r="H3983">
        <f>_xlfn.XLOOKUP(Table2[[#This Row],[name]],Table1[name],Table1[1/h],0)</f>
        <v>0</v>
      </c>
      <c r="I3983" t="b">
        <f>OR(Table2[[#This Row],[match]]=0,ROUNDUP(_xlfn.NUMBERVALUE(Table2[[#This Row],[match]]),4)=ROUNDUP(_xlfn.NUMBERVALUE(Table2[[#This Row],[1/h]]),4))</f>
        <v>1</v>
      </c>
    </row>
    <row r="3984" spans="5:9">
      <c r="E3984" t="s">
        <v>4391</v>
      </c>
      <c r="F3984">
        <f>_xlfn.NUMBERVALUE(_xlfn.TEXTAFTER(Table2[[#This Row],[my new versions]]," ",-1))</f>
        <v>12673.550496858699</v>
      </c>
      <c r="G3984" t="str">
        <f>_xlfn.TEXTBEFORE(SUBSTITUTE(Table2[[#This Row],[my new versions]],"'","")," ")</f>
        <v>RXN-URAtps_e_FWD-rt4541</v>
      </c>
      <c r="H3984">
        <f>_xlfn.XLOOKUP(Table2[[#This Row],[name]],Table1[name],Table1[1/h],0)</f>
        <v>0</v>
      </c>
      <c r="I3984" t="b">
        <f>OR(Table2[[#This Row],[match]]=0,ROUNDUP(_xlfn.NUMBERVALUE(Table2[[#This Row],[match]]),4)=ROUNDUP(_xlfn.NUMBERVALUE(Table2[[#This Row],[1/h]]),4))</f>
        <v>1</v>
      </c>
    </row>
    <row r="3985" spans="5:9">
      <c r="E3985" t="s">
        <v>4392</v>
      </c>
      <c r="F3985">
        <f>_xlfn.NUMBERVALUE(_xlfn.TEXTAFTER(Table2[[#This Row],[my new versions]]," ",-1))</f>
        <v>12673.550496858699</v>
      </c>
      <c r="G3985" t="str">
        <f>_xlfn.TEXTBEFORE(SUBSTITUTE(Table2[[#This Row],[my new versions]],"'","")," ")</f>
        <v>RXN-UREA_c_FWD-rt2839</v>
      </c>
      <c r="H3985">
        <f>_xlfn.XLOOKUP(Table2[[#This Row],[name]],Table1[name],Table1[1/h],0)</f>
        <v>0</v>
      </c>
      <c r="I3985" t="b">
        <f>OR(Table2[[#This Row],[match]]=0,ROUNDUP(_xlfn.NUMBERVALUE(Table2[[#This Row],[match]]),4)=ROUNDUP(_xlfn.NUMBERVALUE(Table2[[#This Row],[1/h]]),4))</f>
        <v>1</v>
      </c>
    </row>
    <row r="3986" spans="5:9">
      <c r="E3986" t="s">
        <v>4393</v>
      </c>
      <c r="F3986">
        <f>_xlfn.NUMBERVALUE(_xlfn.TEXTAFTER(Table2[[#This Row],[my new versions]]," ",-1))</f>
        <v>12673.550496858699</v>
      </c>
      <c r="G3986" t="str">
        <f>_xlfn.TEXTBEFORE(SUBSTITUTE(Table2[[#This Row],[my new versions]],"'","")," ")</f>
        <v>RXN-UREA_c_REV-rt2839</v>
      </c>
      <c r="H3986">
        <f>_xlfn.XLOOKUP(Table2[[#This Row],[name]],Table1[name],Table1[1/h],0)</f>
        <v>0</v>
      </c>
      <c r="I3986" t="b">
        <f>OR(Table2[[#This Row],[match]]=0,ROUNDUP(_xlfn.NUMBERVALUE(Table2[[#This Row],[match]]),4)=ROUNDUP(_xlfn.NUMBERVALUE(Table2[[#This Row],[1/h]]),4))</f>
        <v>1</v>
      </c>
    </row>
    <row r="3987" spans="5:9">
      <c r="E3987" t="s">
        <v>4394</v>
      </c>
      <c r="F3987">
        <f>_xlfn.NUMBERVALUE(_xlfn.TEXTAFTER(Table2[[#This Row],[my new versions]]," ",-1))</f>
        <v>12673.550496858699</v>
      </c>
      <c r="G3987" t="str">
        <f>_xlfn.TEXTBEFORE(SUBSTITUTE(Table2[[#This Row],[my new versions]],"'","")," ")</f>
        <v>RXN-UREASE_c_FWD-rt0958</v>
      </c>
      <c r="H3987">
        <f>_xlfn.XLOOKUP(Table2[[#This Row],[name]],Table1[name],Table1[1/h],0)</f>
        <v>0</v>
      </c>
      <c r="I3987" t="b">
        <f>OR(Table2[[#This Row],[match]]=0,ROUNDUP(_xlfn.NUMBERVALUE(Table2[[#This Row],[match]]),4)=ROUNDUP(_xlfn.NUMBERVALUE(Table2[[#This Row],[1/h]]),4))</f>
        <v>1</v>
      </c>
    </row>
    <row r="3988" spans="5:9">
      <c r="E3988" t="s">
        <v>4395</v>
      </c>
      <c r="F3988">
        <f>_xlfn.NUMBERVALUE(_xlfn.TEXTAFTER(Table2[[#This Row],[my new versions]]," ",-1))</f>
        <v>12673.550496858699</v>
      </c>
      <c r="G3988" t="str">
        <f>_xlfn.TEXTBEFORE(SUBSTITUTE(Table2[[#This Row],[my new versions]],"'","")," ")</f>
        <v>RXN-UREAtps_e_FWD-rt7439</v>
      </c>
      <c r="H3988">
        <f>_xlfn.XLOOKUP(Table2[[#This Row],[name]],Table1[name],Table1[1/h],0)</f>
        <v>0</v>
      </c>
      <c r="I3988" t="b">
        <f>OR(Table2[[#This Row],[match]]=0,ROUNDUP(_xlfn.NUMBERVALUE(Table2[[#This Row],[match]]),4)=ROUNDUP(_xlfn.NUMBERVALUE(Table2[[#This Row],[1/h]]),4))</f>
        <v>1</v>
      </c>
    </row>
    <row r="3989" spans="5:9">
      <c r="E3989" t="s">
        <v>4396</v>
      </c>
      <c r="F3989">
        <f>_xlfn.NUMBERVALUE(_xlfn.TEXTAFTER(Table2[[#This Row],[my new versions]]," ",-1))</f>
        <v>12673.550496858699</v>
      </c>
      <c r="G3989" t="str">
        <f>_xlfn.TEXTBEFORE(SUBSTITUTE(Table2[[#This Row],[my new versions]],"'","")," ")</f>
        <v>RXN-UREAtps_e_REV-rt7439</v>
      </c>
      <c r="H3989">
        <f>_xlfn.XLOOKUP(Table2[[#This Row],[name]],Table1[name],Table1[1/h],0)</f>
        <v>0</v>
      </c>
      <c r="I3989" t="b">
        <f>OR(Table2[[#This Row],[match]]=0,ROUNDUP(_xlfn.NUMBERVALUE(Table2[[#This Row],[match]]),4)=ROUNDUP(_xlfn.NUMBERVALUE(Table2[[#This Row],[1/h]]),4))</f>
        <v>1</v>
      </c>
    </row>
    <row r="3990" spans="5:9">
      <c r="E3990" t="s">
        <v>4397</v>
      </c>
      <c r="F3990">
        <f>_xlfn.NUMBERVALUE(_xlfn.TEXTAFTER(Table2[[#This Row],[my new versions]]," ",-1))</f>
        <v>12673.550496858699</v>
      </c>
      <c r="G3990" t="str">
        <f>_xlfn.TEXTBEFORE(SUBSTITUTE(Table2[[#This Row],[my new versions]],"'","")," ")</f>
        <v>RXN-URIDK2_n_FWD-rt4822_n</v>
      </c>
      <c r="H3990">
        <f>_xlfn.XLOOKUP(Table2[[#This Row],[name]],Table1[name],Table1[1/h],0)</f>
        <v>0</v>
      </c>
      <c r="I3990" t="b">
        <f>OR(Table2[[#This Row],[match]]=0,ROUNDUP(_xlfn.NUMBERVALUE(Table2[[#This Row],[match]]),4)=ROUNDUP(_xlfn.NUMBERVALUE(Table2[[#This Row],[1/h]]),4))</f>
        <v>1</v>
      </c>
    </row>
    <row r="3991" spans="5:9">
      <c r="E3991" t="s">
        <v>4398</v>
      </c>
      <c r="F3991">
        <f>_xlfn.NUMBERVALUE(_xlfn.TEXTAFTER(Table2[[#This Row],[my new versions]]," ",-1))</f>
        <v>12673.550496858699</v>
      </c>
      <c r="G3991" t="str">
        <f>_xlfn.TEXTBEFORE(SUBSTITUTE(Table2[[#This Row],[my new versions]],"'","")," ")</f>
        <v>RXN-URIDK2i_c_FWD-rt4822_c</v>
      </c>
      <c r="H3991">
        <f>_xlfn.XLOOKUP(Table2[[#This Row],[name]],Table1[name],Table1[1/h],0)</f>
        <v>0</v>
      </c>
      <c r="I3991" t="b">
        <f>OR(Table2[[#This Row],[match]]=0,ROUNDUP(_xlfn.NUMBERVALUE(Table2[[#This Row],[match]]),4)=ROUNDUP(_xlfn.NUMBERVALUE(Table2[[#This Row],[1/h]]),4))</f>
        <v>1</v>
      </c>
    </row>
    <row r="3992" spans="5:9">
      <c r="E3992" t="s">
        <v>4399</v>
      </c>
      <c r="F3992">
        <f>_xlfn.NUMBERVALUE(_xlfn.TEXTAFTER(Table2[[#This Row],[my new versions]]," ",-1))</f>
        <v>12673.550496858699</v>
      </c>
      <c r="G3992" t="str">
        <f>_xlfn.TEXTBEFORE(SUBSTITUTE(Table2[[#This Row],[my new versions]],"'","")," ")</f>
        <v>RXN-URIH_c_FWD-rt4016</v>
      </c>
      <c r="H3992">
        <f>_xlfn.XLOOKUP(Table2[[#This Row],[name]],Table1[name],Table1[1/h],0)</f>
        <v>0</v>
      </c>
      <c r="I3992" t="b">
        <f>OR(Table2[[#This Row],[match]]=0,ROUNDUP(_xlfn.NUMBERVALUE(Table2[[#This Row],[match]]),4)=ROUNDUP(_xlfn.NUMBERVALUE(Table2[[#This Row],[1/h]]),4))</f>
        <v>1</v>
      </c>
    </row>
    <row r="3993" spans="5:9">
      <c r="E3993" t="s">
        <v>4400</v>
      </c>
      <c r="F3993">
        <f>_xlfn.NUMBERVALUE(_xlfn.TEXTAFTER(Table2[[#This Row],[my new versions]]," ",-1))</f>
        <v>12673.550496858699</v>
      </c>
      <c r="G3993" t="str">
        <f>_xlfn.TEXTBEFORE(SUBSTITUTE(Table2[[#This Row],[my new versions]],"'","")," ")</f>
        <v>RXN-URIH_c_FWD-rt5402</v>
      </c>
      <c r="H3993">
        <f>_xlfn.XLOOKUP(Table2[[#This Row],[name]],Table1[name],Table1[1/h],0)</f>
        <v>0</v>
      </c>
      <c r="I3993" t="b">
        <f>OR(Table2[[#This Row],[match]]=0,ROUNDUP(_xlfn.NUMBERVALUE(Table2[[#This Row],[match]]),4)=ROUNDUP(_xlfn.NUMBERVALUE(Table2[[#This Row],[1/h]]),4))</f>
        <v>1</v>
      </c>
    </row>
    <row r="3994" spans="5:9">
      <c r="E3994" t="s">
        <v>4401</v>
      </c>
      <c r="F3994">
        <f>_xlfn.NUMBERVALUE(_xlfn.TEXTAFTER(Table2[[#This Row],[my new versions]]," ",-1))</f>
        <v>12673.550496858699</v>
      </c>
      <c r="G3994" t="str">
        <f>_xlfn.TEXTBEFORE(SUBSTITUTE(Table2[[#This Row],[my new versions]],"'","")," ")</f>
        <v>RXN-URIK1_c_FWD-rt0265</v>
      </c>
      <c r="H3994">
        <f>_xlfn.XLOOKUP(Table2[[#This Row],[name]],Table1[name],Table1[1/h],0)</f>
        <v>0</v>
      </c>
      <c r="I3994" t="b">
        <f>OR(Table2[[#This Row],[match]]=0,ROUNDUP(_xlfn.NUMBERVALUE(Table2[[#This Row],[match]]),4)=ROUNDUP(_xlfn.NUMBERVALUE(Table2[[#This Row],[1/h]]),4))</f>
        <v>1</v>
      </c>
    </row>
    <row r="3995" spans="5:9">
      <c r="E3995" t="s">
        <v>4402</v>
      </c>
      <c r="F3995">
        <f>_xlfn.NUMBERVALUE(_xlfn.TEXTAFTER(Table2[[#This Row],[my new versions]]," ",-1))</f>
        <v>12673.550496858699</v>
      </c>
      <c r="G3995" t="str">
        <f>_xlfn.TEXTBEFORE(SUBSTITUTE(Table2[[#This Row],[my new versions]],"'","")," ")</f>
        <v>RXN-URIK2_c_FWD-rt0265</v>
      </c>
      <c r="H3995">
        <f>_xlfn.XLOOKUP(Table2[[#This Row],[name]],Table1[name],Table1[1/h],0)</f>
        <v>0</v>
      </c>
      <c r="I3995" t="b">
        <f>OR(Table2[[#This Row],[match]]=0,ROUNDUP(_xlfn.NUMBERVALUE(Table2[[#This Row],[match]]),4)=ROUNDUP(_xlfn.NUMBERVALUE(Table2[[#This Row],[1/h]]),4))</f>
        <v>1</v>
      </c>
    </row>
    <row r="3996" spans="5:9">
      <c r="E3996" t="s">
        <v>4403</v>
      </c>
      <c r="F3996">
        <f>_xlfn.NUMBERVALUE(_xlfn.TEXTAFTER(Table2[[#This Row],[my new versions]]," ",-1))</f>
        <v>12673.550496858699</v>
      </c>
      <c r="G3996" t="str">
        <f>_xlfn.TEXTBEFORE(SUBSTITUTE(Table2[[#This Row],[my new versions]],"'","")," ")</f>
        <v>RXN-URItps_e_FWD-rt1991</v>
      </c>
      <c r="H3996">
        <f>_xlfn.XLOOKUP(Table2[[#This Row],[name]],Table1[name],Table1[1/h],0)</f>
        <v>0</v>
      </c>
      <c r="I3996" t="b">
        <f>OR(Table2[[#This Row],[match]]=0,ROUNDUP(_xlfn.NUMBERVALUE(Table2[[#This Row],[match]]),4)=ROUNDUP(_xlfn.NUMBERVALUE(Table2[[#This Row],[1/h]]),4))</f>
        <v>1</v>
      </c>
    </row>
    <row r="3997" spans="5:9">
      <c r="E3997" t="s">
        <v>4404</v>
      </c>
      <c r="F3997">
        <f>_xlfn.NUMBERVALUE(_xlfn.TEXTAFTER(Table2[[#This Row],[my new versions]]," ",-1))</f>
        <v>12673.550496858699</v>
      </c>
      <c r="G3997" t="str">
        <f>_xlfn.TEXTBEFORE(SUBSTITUTE(Table2[[#This Row],[my new versions]],"'","")," ")</f>
        <v>RXN-URO_c_FWD-rt2202</v>
      </c>
      <c r="H3997">
        <f>_xlfn.XLOOKUP(Table2[[#This Row],[name]],Table1[name],Table1[1/h],0)</f>
        <v>0</v>
      </c>
      <c r="I3997" t="b">
        <f>OR(Table2[[#This Row],[match]]=0,ROUNDUP(_xlfn.NUMBERVALUE(Table2[[#This Row],[match]]),4)=ROUNDUP(_xlfn.NUMBERVALUE(Table2[[#This Row],[1/h]]),4))</f>
        <v>1</v>
      </c>
    </row>
    <row r="3998" spans="5:9">
      <c r="E3998" t="s">
        <v>4405</v>
      </c>
      <c r="F3998">
        <f>_xlfn.NUMBERVALUE(_xlfn.TEXTAFTER(Table2[[#This Row],[my new versions]]," ",-1))</f>
        <v>12673.550496858699</v>
      </c>
      <c r="G3998" t="str">
        <f>_xlfn.TEXTBEFORE(SUBSTITUTE(Table2[[#This Row],[my new versions]],"'","")," ")</f>
        <v>RXN-UTPt_c_m_FWD-rt4019</v>
      </c>
      <c r="H3998">
        <f>_xlfn.XLOOKUP(Table2[[#This Row],[name]],Table1[name],Table1[1/h],0)</f>
        <v>0</v>
      </c>
      <c r="I3998" t="b">
        <f>OR(Table2[[#This Row],[match]]=0,ROUNDUP(_xlfn.NUMBERVALUE(Table2[[#This Row],[match]]),4)=ROUNDUP(_xlfn.NUMBERVALUE(Table2[[#This Row],[1/h]]),4))</f>
        <v>1</v>
      </c>
    </row>
    <row r="3999" spans="5:9">
      <c r="E3999" t="s">
        <v>4406</v>
      </c>
      <c r="F3999">
        <f>_xlfn.NUMBERVALUE(_xlfn.TEXTAFTER(Table2[[#This Row],[my new versions]]," ",-1))</f>
        <v>12673.550496858699</v>
      </c>
      <c r="G3999" t="str">
        <f>_xlfn.TEXTBEFORE(SUBSTITUTE(Table2[[#This Row],[my new versions]],"'","")," ")</f>
        <v>RXN-UTPUMPtp_m_FWD-rt4019</v>
      </c>
      <c r="H3999">
        <f>_xlfn.XLOOKUP(Table2[[#This Row],[name]],Table1[name],Table1[1/h],0)</f>
        <v>0</v>
      </c>
      <c r="I3999" t="b">
        <f>OR(Table2[[#This Row],[match]]=0,ROUNDUP(_xlfn.NUMBERVALUE(Table2[[#This Row],[match]]),4)=ROUNDUP(_xlfn.NUMBERVALUE(Table2[[#This Row],[1/h]]),4))</f>
        <v>1</v>
      </c>
    </row>
    <row r="4000" spans="5:9">
      <c r="E4000" t="s">
        <v>4407</v>
      </c>
      <c r="F4000">
        <f>_xlfn.NUMBERVALUE(_xlfn.TEXTAFTER(Table2[[#This Row],[my new versions]]," ",-1))</f>
        <v>12673.550496858699</v>
      </c>
      <c r="G4000" t="str">
        <f>_xlfn.TEXTBEFORE(SUBSTITUTE(Table2[[#This Row],[my new versions]],"'","")," ")</f>
        <v>RXN-VALt_c_m_FWD-SPONT</v>
      </c>
      <c r="H4000">
        <f>_xlfn.XLOOKUP(Table2[[#This Row],[name]],Table1[name],Table1[1/h],0)</f>
        <v>0</v>
      </c>
      <c r="I4000" t="b">
        <f>OR(Table2[[#This Row],[match]]=0,ROUNDUP(_xlfn.NUMBERVALUE(Table2[[#This Row],[match]]),4)=ROUNDUP(_xlfn.NUMBERVALUE(Table2[[#This Row],[1/h]]),4))</f>
        <v>1</v>
      </c>
    </row>
    <row r="4001" spans="5:9">
      <c r="E4001" t="s">
        <v>4408</v>
      </c>
      <c r="F4001">
        <f>_xlfn.NUMBERVALUE(_xlfn.TEXTAFTER(Table2[[#This Row],[my new versions]]," ",-1))</f>
        <v>12673.550496858699</v>
      </c>
      <c r="G4001" t="str">
        <f>_xlfn.TEXTBEFORE(SUBSTITUTE(Table2[[#This Row],[my new versions]],"'","")," ")</f>
        <v>RXN-VALt_c_m_REV-SPONT</v>
      </c>
      <c r="H4001">
        <f>_xlfn.XLOOKUP(Table2[[#This Row],[name]],Table1[name],Table1[1/h],0)</f>
        <v>0</v>
      </c>
      <c r="I4001" t="b">
        <f>OR(Table2[[#This Row],[match]]=0,ROUNDUP(_xlfn.NUMBERVALUE(Table2[[#This Row],[match]]),4)=ROUNDUP(_xlfn.NUMBERVALUE(Table2[[#This Row],[1/h]]),4))</f>
        <v>1</v>
      </c>
    </row>
    <row r="4002" spans="5:9">
      <c r="E4002" t="s">
        <v>4409</v>
      </c>
      <c r="F4002">
        <f>_xlfn.NUMBERVALUE(_xlfn.TEXTAFTER(Table2[[#This Row],[my new versions]]," ",-1))</f>
        <v>12673.550496858699</v>
      </c>
      <c r="G4002" t="str">
        <f>_xlfn.TEXTBEFORE(SUBSTITUTE(Table2[[#This Row],[my new versions]],"'","")," ")</f>
        <v>RXN-VALTA_c_FWD-rt5646</v>
      </c>
      <c r="H4002">
        <f>_xlfn.XLOOKUP(Table2[[#This Row],[name]],Table1[name],Table1[1/h],0)</f>
        <v>0</v>
      </c>
      <c r="I4002" t="b">
        <f>OR(Table2[[#This Row],[match]]=0,ROUNDUP(_xlfn.NUMBERVALUE(Table2[[#This Row],[match]]),4)=ROUNDUP(_xlfn.NUMBERVALUE(Table2[[#This Row],[1/h]]),4))</f>
        <v>1</v>
      </c>
    </row>
    <row r="4003" spans="5:9">
      <c r="E4003" t="s">
        <v>4410</v>
      </c>
      <c r="F4003">
        <f>_xlfn.NUMBERVALUE(_xlfn.TEXTAFTER(Table2[[#This Row],[my new versions]]," ",-1))</f>
        <v>12673.550496858699</v>
      </c>
      <c r="G4003" t="str">
        <f>_xlfn.TEXTBEFORE(SUBSTITUTE(Table2[[#This Row],[my new versions]],"'","")," ")</f>
        <v>RXN-VALTA_c_REV-rt5646</v>
      </c>
      <c r="H4003">
        <f>_xlfn.XLOOKUP(Table2[[#This Row],[name]],Table1[name],Table1[1/h],0)</f>
        <v>0</v>
      </c>
      <c r="I4003" t="b">
        <f>OR(Table2[[#This Row],[match]]=0,ROUNDUP(_xlfn.NUMBERVALUE(Table2[[#This Row],[match]]),4)=ROUNDUP(_xlfn.NUMBERVALUE(Table2[[#This Row],[1/h]]),4))</f>
        <v>1</v>
      </c>
    </row>
    <row r="4004" spans="5:9">
      <c r="E4004" t="s">
        <v>4411</v>
      </c>
      <c r="F4004">
        <f>_xlfn.NUMBERVALUE(_xlfn.TEXTAFTER(Table2[[#This Row],[my new versions]]," ",-1))</f>
        <v>12673.550496858699</v>
      </c>
      <c r="G4004" t="str">
        <f>_xlfn.TEXTBEFORE(SUBSTITUTE(Table2[[#This Row],[my new versions]],"'","")," ")</f>
        <v>RXN-VALTA_c_FWD-rt6485</v>
      </c>
      <c r="H4004">
        <f>_xlfn.XLOOKUP(Table2[[#This Row],[name]],Table1[name],Table1[1/h],0)</f>
        <v>0</v>
      </c>
      <c r="I4004" t="b">
        <f>OR(Table2[[#This Row],[match]]=0,ROUNDUP(_xlfn.NUMBERVALUE(Table2[[#This Row],[match]]),4)=ROUNDUP(_xlfn.NUMBERVALUE(Table2[[#This Row],[1/h]]),4))</f>
        <v>1</v>
      </c>
    </row>
    <row r="4005" spans="5:9">
      <c r="E4005" t="s">
        <v>4412</v>
      </c>
      <c r="F4005">
        <f>_xlfn.NUMBERVALUE(_xlfn.TEXTAFTER(Table2[[#This Row],[my new versions]]," ",-1))</f>
        <v>12673.550496858699</v>
      </c>
      <c r="G4005" t="str">
        <f>_xlfn.TEXTBEFORE(SUBSTITUTE(Table2[[#This Row],[my new versions]],"'","")," ")</f>
        <v>RXN-VALTA_c_REV-rt6485</v>
      </c>
      <c r="H4005">
        <f>_xlfn.XLOOKUP(Table2[[#This Row],[name]],Table1[name],Table1[1/h],0)</f>
        <v>0</v>
      </c>
      <c r="I4005" t="b">
        <f>OR(Table2[[#This Row],[match]]=0,ROUNDUP(_xlfn.NUMBERVALUE(Table2[[#This Row],[match]]),4)=ROUNDUP(_xlfn.NUMBERVALUE(Table2[[#This Row],[1/h]]),4))</f>
        <v>1</v>
      </c>
    </row>
    <row r="4006" spans="5:9">
      <c r="E4006" t="s">
        <v>4413</v>
      </c>
      <c r="F4006">
        <f>_xlfn.NUMBERVALUE(_xlfn.TEXTAFTER(Table2[[#This Row],[my new versions]]," ",-1))</f>
        <v>12673.550496858699</v>
      </c>
      <c r="G4006" t="str">
        <f>_xlfn.TEXTBEFORE(SUBSTITUTE(Table2[[#This Row],[my new versions]],"'","")," ")</f>
        <v>RXN-VALTA_m_FWD-rt6242_m</v>
      </c>
      <c r="H4006">
        <f>_xlfn.XLOOKUP(Table2[[#This Row],[name]],Table1[name],Table1[1/h],0)</f>
        <v>0</v>
      </c>
      <c r="I4006" t="b">
        <f>OR(Table2[[#This Row],[match]]=0,ROUNDUP(_xlfn.NUMBERVALUE(Table2[[#This Row],[match]]),4)=ROUNDUP(_xlfn.NUMBERVALUE(Table2[[#This Row],[1/h]]),4))</f>
        <v>1</v>
      </c>
    </row>
    <row r="4007" spans="5:9">
      <c r="E4007" t="s">
        <v>4414</v>
      </c>
      <c r="F4007">
        <f>_xlfn.NUMBERVALUE(_xlfn.TEXTAFTER(Table2[[#This Row],[my new versions]]," ",-1))</f>
        <v>61.072231006942303</v>
      </c>
      <c r="G4007" t="str">
        <f>_xlfn.TEXTBEFORE(SUBSTITUTE(Table2[[#This Row],[my new versions]],"'","")," ")</f>
        <v>RXN-VALTA_m_REV-rt6242_m</v>
      </c>
      <c r="H4007">
        <f>_xlfn.XLOOKUP(Table2[[#This Row],[name]],Table1[name],Table1[1/h],0)</f>
        <v>61.072231006942204</v>
      </c>
      <c r="I4007" t="b">
        <f>OR(Table2[[#This Row],[match]]=0,ROUNDUP(_xlfn.NUMBERVALUE(Table2[[#This Row],[match]]),4)=ROUNDUP(_xlfn.NUMBERVALUE(Table2[[#This Row],[1/h]]),4))</f>
        <v>1</v>
      </c>
    </row>
    <row r="4008" spans="5:9">
      <c r="E4008" t="s">
        <v>4415</v>
      </c>
      <c r="F4008">
        <f>_xlfn.NUMBERVALUE(_xlfn.TEXTAFTER(Table2[[#This Row],[my new versions]]," ",-1))</f>
        <v>12673.550496858699</v>
      </c>
      <c r="G4008" t="str">
        <f>_xlfn.TEXTBEFORE(SUBSTITUTE(Table2[[#This Row],[my new versions]],"'","")," ")</f>
        <v>RXN-VALtps_e_FWD-rt5861</v>
      </c>
      <c r="H4008">
        <f>_xlfn.XLOOKUP(Table2[[#This Row],[name]],Table1[name],Table1[1/h],0)</f>
        <v>0</v>
      </c>
      <c r="I4008" t="b">
        <f>OR(Table2[[#This Row],[match]]=0,ROUNDUP(_xlfn.NUMBERVALUE(Table2[[#This Row],[match]]),4)=ROUNDUP(_xlfn.NUMBERVALUE(Table2[[#This Row],[1/h]]),4))</f>
        <v>1</v>
      </c>
    </row>
    <row r="4009" spans="5:9">
      <c r="E4009" t="s">
        <v>4416</v>
      </c>
      <c r="F4009">
        <f>_xlfn.NUMBERVALUE(_xlfn.TEXTAFTER(Table2[[#This Row],[my new versions]]," ",-1))</f>
        <v>12673.550496858699</v>
      </c>
      <c r="G4009" t="str">
        <f>_xlfn.TEXTBEFORE(SUBSTITUTE(Table2[[#This Row],[my new versions]],"'","")," ")</f>
        <v>RXN-VALtps_e_REV-rt5861</v>
      </c>
      <c r="H4009">
        <f>_xlfn.XLOOKUP(Table2[[#This Row],[name]],Table1[name],Table1[1/h],0)</f>
        <v>0</v>
      </c>
      <c r="I4009" t="b">
        <f>OR(Table2[[#This Row],[match]]=0,ROUNDUP(_xlfn.NUMBERVALUE(Table2[[#This Row],[match]]),4)=ROUNDUP(_xlfn.NUMBERVALUE(Table2[[#This Row],[1/h]]),4))</f>
        <v>1</v>
      </c>
    </row>
    <row r="4010" spans="5:9">
      <c r="E4010" t="s">
        <v>4417</v>
      </c>
      <c r="F4010">
        <f>_xlfn.NUMBERVALUE(_xlfn.TEXTAFTER(Table2[[#This Row],[my new versions]]," ",-1))</f>
        <v>27.578128938274901</v>
      </c>
      <c r="G4010" t="str">
        <f>_xlfn.TEXTBEFORE(SUBSTITUTE(Table2[[#This Row],[my new versions]],"'","")," ")</f>
        <v>RXN-VALTRS_c_FWD-rt8160_c</v>
      </c>
      <c r="H4010">
        <f>_xlfn.XLOOKUP(Table2[[#This Row],[name]],Table1[name],Table1[1/h],0)</f>
        <v>27.578128938274943</v>
      </c>
      <c r="I4010" t="b">
        <f>OR(Table2[[#This Row],[match]]=0,ROUNDUP(_xlfn.NUMBERVALUE(Table2[[#This Row],[match]]),4)=ROUNDUP(_xlfn.NUMBERVALUE(Table2[[#This Row],[1/h]]),4))</f>
        <v>1</v>
      </c>
    </row>
    <row r="4011" spans="5:9">
      <c r="E4011" t="s">
        <v>4418</v>
      </c>
      <c r="F4011">
        <f>_xlfn.NUMBERVALUE(_xlfn.TEXTAFTER(Table2[[#This Row],[my new versions]]," ",-1))</f>
        <v>12673.550496858699</v>
      </c>
      <c r="G4011" t="str">
        <f>_xlfn.TEXTBEFORE(SUBSTITUTE(Table2[[#This Row],[my new versions]],"'","")," ")</f>
        <v>RXN-VALTRS_m_FWD-rt8160_m</v>
      </c>
      <c r="H4011">
        <f>_xlfn.XLOOKUP(Table2[[#This Row],[name]],Table1[name],Table1[1/h],0)</f>
        <v>0</v>
      </c>
      <c r="I4011" t="b">
        <f>OR(Table2[[#This Row],[match]]=0,ROUNDUP(_xlfn.NUMBERVALUE(Table2[[#This Row],[match]]),4)=ROUNDUP(_xlfn.NUMBERVALUE(Table2[[#This Row],[1/h]]),4))</f>
        <v>1</v>
      </c>
    </row>
    <row r="4012" spans="5:9">
      <c r="E4012" t="s">
        <v>4419</v>
      </c>
      <c r="F4012">
        <f>_xlfn.NUMBERVALUE(_xlfn.TEXTAFTER(Table2[[#This Row],[my new versions]]," ",-1))</f>
        <v>12673.550496858699</v>
      </c>
      <c r="G4012" t="str">
        <f>_xlfn.TEXTBEFORE(SUBSTITUTE(Table2[[#This Row],[my new versions]],"'","")," ")</f>
        <v>RXN-VANLLOX_x_FWD-rt7726</v>
      </c>
      <c r="H4012">
        <f>_xlfn.XLOOKUP(Table2[[#This Row],[name]],Table1[name],Table1[1/h],0)</f>
        <v>0</v>
      </c>
      <c r="I4012" t="b">
        <f>OR(Table2[[#This Row],[match]]=0,ROUNDUP(_xlfn.NUMBERVALUE(Table2[[#This Row],[match]]),4)=ROUNDUP(_xlfn.NUMBERVALUE(Table2[[#This Row],[1/h]]),4))</f>
        <v>1</v>
      </c>
    </row>
    <row r="4013" spans="5:9">
      <c r="E4013" t="s">
        <v>4420</v>
      </c>
      <c r="F4013">
        <f>_xlfn.NUMBERVALUE(_xlfn.TEXTAFTER(Table2[[#This Row],[my new versions]]," ",-1))</f>
        <v>12673.550496858699</v>
      </c>
      <c r="G4013" t="str">
        <f>_xlfn.TEXTBEFORE(SUBSTITUTE(Table2[[#This Row],[my new versions]],"'","")," ")</f>
        <v>RXN-XAND_c_FWD-rt7594</v>
      </c>
      <c r="H4013">
        <f>_xlfn.XLOOKUP(Table2[[#This Row],[name]],Table1[name],Table1[1/h],0)</f>
        <v>0</v>
      </c>
      <c r="I4013" t="b">
        <f>OR(Table2[[#This Row],[match]]=0,ROUNDUP(_xlfn.NUMBERVALUE(Table2[[#This Row],[match]]),4)=ROUNDUP(_xlfn.NUMBERVALUE(Table2[[#This Row],[1/h]]),4))</f>
        <v>1</v>
      </c>
    </row>
    <row r="4014" spans="5:9">
      <c r="E4014" t="s">
        <v>4421</v>
      </c>
      <c r="F4014">
        <f>_xlfn.NUMBERVALUE(_xlfn.TEXTAFTER(Table2[[#This Row],[my new versions]]," ",-1))</f>
        <v>12673.550496858699</v>
      </c>
      <c r="G4014" t="str">
        <f>_xlfn.TEXTBEFORE(SUBSTITUTE(Table2[[#This Row],[my new versions]],"'","")," ")</f>
        <v>RXN-XAND_c_REV-rt7594</v>
      </c>
      <c r="H4014">
        <f>_xlfn.XLOOKUP(Table2[[#This Row],[name]],Table1[name],Table1[1/h],0)</f>
        <v>0</v>
      </c>
      <c r="I4014" t="b">
        <f>OR(Table2[[#This Row],[match]]=0,ROUNDUP(_xlfn.NUMBERVALUE(Table2[[#This Row],[match]]),4)=ROUNDUP(_xlfn.NUMBERVALUE(Table2[[#This Row],[1/h]]),4))</f>
        <v>1</v>
      </c>
    </row>
    <row r="4015" spans="5:9">
      <c r="E4015" t="s">
        <v>4422</v>
      </c>
      <c r="F4015">
        <f>_xlfn.NUMBERVALUE(_xlfn.TEXTAFTER(Table2[[#This Row],[my new versions]]," ",-1))</f>
        <v>12673.550496858699</v>
      </c>
      <c r="G4015" t="str">
        <f>_xlfn.TEXTBEFORE(SUBSTITUTE(Table2[[#This Row],[my new versions]],"'","")," ")</f>
        <v>RXN-XANt_c_e_FWD-SPONT</v>
      </c>
      <c r="H4015">
        <f>_xlfn.XLOOKUP(Table2[[#This Row],[name]],Table1[name],Table1[1/h],0)</f>
        <v>0</v>
      </c>
      <c r="I4015" t="b">
        <f>OR(Table2[[#This Row],[match]]=0,ROUNDUP(_xlfn.NUMBERVALUE(Table2[[#This Row],[match]]),4)=ROUNDUP(_xlfn.NUMBERVALUE(Table2[[#This Row],[1/h]]),4))</f>
        <v>1</v>
      </c>
    </row>
    <row r="4016" spans="5:9">
      <c r="E4016" t="s">
        <v>4423</v>
      </c>
      <c r="F4016">
        <f>_xlfn.NUMBERVALUE(_xlfn.TEXTAFTER(Table2[[#This Row],[my new versions]]," ",-1))</f>
        <v>12673.550496858699</v>
      </c>
      <c r="G4016" t="str">
        <f>_xlfn.TEXTBEFORE(SUBSTITUTE(Table2[[#This Row],[my new versions]],"'","")," ")</f>
        <v>RXN-XANt_c_e_REV-SPONT</v>
      </c>
      <c r="H4016">
        <f>_xlfn.XLOOKUP(Table2[[#This Row],[name]],Table1[name],Table1[1/h],0)</f>
        <v>0</v>
      </c>
      <c r="I4016" t="b">
        <f>OR(Table2[[#This Row],[match]]=0,ROUNDUP(_xlfn.NUMBERVALUE(Table2[[#This Row],[match]]),4)=ROUNDUP(_xlfn.NUMBERVALUE(Table2[[#This Row],[1/h]]),4))</f>
        <v>1</v>
      </c>
    </row>
    <row r="4017" spans="5:9">
      <c r="E4017" t="s">
        <v>4424</v>
      </c>
      <c r="F4017">
        <f>_xlfn.NUMBERVALUE(_xlfn.TEXTAFTER(Table2[[#This Row],[my new versions]]," ",-1))</f>
        <v>12673.550496858699</v>
      </c>
      <c r="G4017" t="str">
        <f>_xlfn.TEXTBEFORE(SUBSTITUTE(Table2[[#This Row],[my new versions]],"'","")," ")</f>
        <v>RXN-XPPT_c_FWD-rt4077</v>
      </c>
      <c r="H4017">
        <f>_xlfn.XLOOKUP(Table2[[#This Row],[name]],Table1[name],Table1[1/h],0)</f>
        <v>0</v>
      </c>
      <c r="I4017" t="b">
        <f>OR(Table2[[#This Row],[match]]=0,ROUNDUP(_xlfn.NUMBERVALUE(Table2[[#This Row],[match]]),4)=ROUNDUP(_xlfn.NUMBERVALUE(Table2[[#This Row],[1/h]]),4))</f>
        <v>1</v>
      </c>
    </row>
    <row r="4018" spans="5:9">
      <c r="E4018" t="s">
        <v>4425</v>
      </c>
      <c r="F4018">
        <f>_xlfn.NUMBERVALUE(_xlfn.TEXTAFTER(Table2[[#This Row],[my new versions]]," ",-1))</f>
        <v>12673.550496858699</v>
      </c>
      <c r="G4018" t="str">
        <f>_xlfn.TEXTBEFORE(SUBSTITUTE(Table2[[#This Row],[my new versions]],"'","")," ")</f>
        <v>RXN-XTSNt_c_e_FWD-SPONT</v>
      </c>
      <c r="H4018">
        <f>_xlfn.XLOOKUP(Table2[[#This Row],[name]],Table1[name],Table1[1/h],0)</f>
        <v>0</v>
      </c>
      <c r="I4018" t="b">
        <f>OR(Table2[[#This Row],[match]]=0,ROUNDUP(_xlfn.NUMBERVALUE(Table2[[#This Row],[match]]),4)=ROUNDUP(_xlfn.NUMBERVALUE(Table2[[#This Row],[1/h]]),4))</f>
        <v>1</v>
      </c>
    </row>
    <row r="4019" spans="5:9">
      <c r="E4019" t="s">
        <v>4426</v>
      </c>
      <c r="F4019">
        <f>_xlfn.NUMBERVALUE(_xlfn.TEXTAFTER(Table2[[#This Row],[my new versions]]," ",-1))</f>
        <v>12673.550496858699</v>
      </c>
      <c r="G4019" t="str">
        <f>_xlfn.TEXTBEFORE(SUBSTITUTE(Table2[[#This Row],[my new versions]],"'","")," ")</f>
        <v>RXN-XU5PFGT_x_FWD-rt7263_x</v>
      </c>
      <c r="H4019">
        <f>_xlfn.XLOOKUP(Table2[[#This Row],[name]],Table1[name],Table1[1/h],0)</f>
        <v>0</v>
      </c>
      <c r="I4019" t="b">
        <f>OR(Table2[[#This Row],[match]]=0,ROUNDUP(_xlfn.NUMBERVALUE(Table2[[#This Row],[match]]),4)=ROUNDUP(_xlfn.NUMBERVALUE(Table2[[#This Row],[1/h]]),4))</f>
        <v>1</v>
      </c>
    </row>
    <row r="4020" spans="5:9">
      <c r="E4020" t="s">
        <v>4427</v>
      </c>
      <c r="F4020">
        <f>_xlfn.NUMBERVALUE(_xlfn.TEXTAFTER(Table2[[#This Row],[my new versions]]," ",-1))</f>
        <v>12673.550496858699</v>
      </c>
      <c r="G4020" t="str">
        <f>_xlfn.TEXTBEFORE(SUBSTITUTE(Table2[[#This Row],[my new versions]],"'","")," ")</f>
        <v>RXN-XYLI1_c_FWD-rt0738</v>
      </c>
      <c r="H4020">
        <f>_xlfn.XLOOKUP(Table2[[#This Row],[name]],Table1[name],Table1[1/h],0)</f>
        <v>0</v>
      </c>
      <c r="I4020" t="b">
        <f>OR(Table2[[#This Row],[match]]=0,ROUNDUP(_xlfn.NUMBERVALUE(Table2[[#This Row],[match]]),4)=ROUNDUP(_xlfn.NUMBERVALUE(Table2[[#This Row],[1/h]]),4))</f>
        <v>1</v>
      </c>
    </row>
    <row r="4021" spans="5:9">
      <c r="E4021" t="s">
        <v>4428</v>
      </c>
      <c r="F4021">
        <f>_xlfn.NUMBERVALUE(_xlfn.TEXTAFTER(Table2[[#This Row],[my new versions]]," ",-1))</f>
        <v>12673.550496858699</v>
      </c>
      <c r="G4021" t="str">
        <f>_xlfn.TEXTBEFORE(SUBSTITUTE(Table2[[#This Row],[my new versions]],"'","")," ")</f>
        <v>RXN-XYLI1_c_REV-rt0738</v>
      </c>
      <c r="H4021">
        <f>_xlfn.XLOOKUP(Table2[[#This Row],[name]],Table1[name],Table1[1/h],0)</f>
        <v>0</v>
      </c>
      <c r="I4021" t="b">
        <f>OR(Table2[[#This Row],[match]]=0,ROUNDUP(_xlfn.NUMBERVALUE(Table2[[#This Row],[match]]),4)=ROUNDUP(_xlfn.NUMBERVALUE(Table2[[#This Row],[1/h]]),4))</f>
        <v>1</v>
      </c>
    </row>
    <row r="4022" spans="5:9">
      <c r="E4022" t="s">
        <v>4429</v>
      </c>
      <c r="F4022">
        <f>_xlfn.NUMBERVALUE(_xlfn.TEXTAFTER(Table2[[#This Row],[my new versions]]," ",-1))</f>
        <v>12673.550496858699</v>
      </c>
      <c r="G4022" t="str">
        <f>_xlfn.TEXTBEFORE(SUBSTITUTE(Table2[[#This Row],[my new versions]],"'","")," ")</f>
        <v>RXN-XYLI1_c_FWD-rt5360</v>
      </c>
      <c r="H4022">
        <f>_xlfn.XLOOKUP(Table2[[#This Row],[name]],Table1[name],Table1[1/h],0)</f>
        <v>0</v>
      </c>
      <c r="I4022" t="b">
        <f>OR(Table2[[#This Row],[match]]=0,ROUNDUP(_xlfn.NUMBERVALUE(Table2[[#This Row],[match]]),4)=ROUNDUP(_xlfn.NUMBERVALUE(Table2[[#This Row],[1/h]]),4))</f>
        <v>1</v>
      </c>
    </row>
    <row r="4023" spans="5:9">
      <c r="E4023" t="s">
        <v>4430</v>
      </c>
      <c r="F4023">
        <f>_xlfn.NUMBERVALUE(_xlfn.TEXTAFTER(Table2[[#This Row],[my new versions]]," ",-1))</f>
        <v>12673.550496858699</v>
      </c>
      <c r="G4023" t="str">
        <f>_xlfn.TEXTBEFORE(SUBSTITUTE(Table2[[#This Row],[my new versions]],"'","")," ")</f>
        <v>RXN-XYLI1_c_REV-rt5360</v>
      </c>
      <c r="H4023">
        <f>_xlfn.XLOOKUP(Table2[[#This Row],[name]],Table1[name],Table1[1/h],0)</f>
        <v>0</v>
      </c>
      <c r="I4023" t="b">
        <f>OR(Table2[[#This Row],[match]]=0,ROUNDUP(_xlfn.NUMBERVALUE(Table2[[#This Row],[match]]),4)=ROUNDUP(_xlfn.NUMBERVALUE(Table2[[#This Row],[1/h]]),4))</f>
        <v>1</v>
      </c>
    </row>
    <row r="4024" spans="5:9">
      <c r="E4024" t="s">
        <v>4431</v>
      </c>
      <c r="F4024">
        <f>_xlfn.NUMBERVALUE(_xlfn.TEXTAFTER(Table2[[#This Row],[my new versions]]," ",-1))</f>
        <v>12673.550496858699</v>
      </c>
      <c r="G4024" t="str">
        <f>_xlfn.TEXTBEFORE(SUBSTITUTE(Table2[[#This Row],[my new versions]],"'","")," ")</f>
        <v>RXN-XYLI2_c_FWD-rt0738</v>
      </c>
      <c r="H4024">
        <f>_xlfn.XLOOKUP(Table2[[#This Row],[name]],Table1[name],Table1[1/h],0)</f>
        <v>0</v>
      </c>
      <c r="I4024" t="b">
        <f>OR(Table2[[#This Row],[match]]=0,ROUNDUP(_xlfn.NUMBERVALUE(Table2[[#This Row],[match]]),4)=ROUNDUP(_xlfn.NUMBERVALUE(Table2[[#This Row],[1/h]]),4))</f>
        <v>1</v>
      </c>
    </row>
    <row r="4025" spans="5:9">
      <c r="E4025" t="s">
        <v>4432</v>
      </c>
      <c r="F4025">
        <f>_xlfn.NUMBERVALUE(_xlfn.TEXTAFTER(Table2[[#This Row],[my new versions]]," ",-1))</f>
        <v>12673.550496858699</v>
      </c>
      <c r="G4025" t="str">
        <f>_xlfn.TEXTBEFORE(SUBSTITUTE(Table2[[#This Row],[my new versions]],"'","")," ")</f>
        <v>RXN-XYLI2_c_FWD-rt5360</v>
      </c>
      <c r="H4025">
        <f>_xlfn.XLOOKUP(Table2[[#This Row],[name]],Table1[name],Table1[1/h],0)</f>
        <v>0</v>
      </c>
      <c r="I4025" t="b">
        <f>OR(Table2[[#This Row],[match]]=0,ROUNDUP(_xlfn.NUMBERVALUE(Table2[[#This Row],[match]]),4)=ROUNDUP(_xlfn.NUMBERVALUE(Table2[[#This Row],[1/h]]),4))</f>
        <v>1</v>
      </c>
    </row>
    <row r="4026" spans="5:9">
      <c r="E4026" t="s">
        <v>4433</v>
      </c>
      <c r="F4026">
        <f>_xlfn.NUMBERVALUE(_xlfn.TEXTAFTER(Table2[[#This Row],[my new versions]]," ",-1))</f>
        <v>12673.550496858699</v>
      </c>
      <c r="G4026" t="str">
        <f>_xlfn.TEXTBEFORE(SUBSTITUTE(Table2[[#This Row],[my new versions]],"'","")," ")</f>
        <v>RXN-XYLK_c_FWD-rt8482</v>
      </c>
      <c r="H4026">
        <f>_xlfn.XLOOKUP(Table2[[#This Row],[name]],Table1[name],Table1[1/h],0)</f>
        <v>0</v>
      </c>
      <c r="I4026" t="b">
        <f>OR(Table2[[#This Row],[match]]=0,ROUNDUP(_xlfn.NUMBERVALUE(Table2[[#This Row],[match]]),4)=ROUNDUP(_xlfn.NUMBERVALUE(Table2[[#This Row],[1/h]]),4))</f>
        <v>1</v>
      </c>
    </row>
    <row r="4027" spans="5:9">
      <c r="E4027" t="s">
        <v>4434</v>
      </c>
      <c r="F4027">
        <f>_xlfn.NUMBERVALUE(_xlfn.TEXTAFTER(Table2[[#This Row],[my new versions]]," ",-1))</f>
        <v>12673.550496858699</v>
      </c>
      <c r="G4027" t="str">
        <f>_xlfn.TEXTBEFORE(SUBSTITUTE(Table2[[#This Row],[my new versions]],"'","")," ")</f>
        <v>RXN-XYLRy_c_FWD-rt1406</v>
      </c>
      <c r="H4027">
        <f>_xlfn.XLOOKUP(Table2[[#This Row],[name]],Table1[name],Table1[1/h],0)</f>
        <v>0</v>
      </c>
      <c r="I4027" t="b">
        <f>OR(Table2[[#This Row],[match]]=0,ROUNDUP(_xlfn.NUMBERVALUE(Table2[[#This Row],[match]]),4)=ROUNDUP(_xlfn.NUMBERVALUE(Table2[[#This Row],[1/h]]),4))</f>
        <v>1</v>
      </c>
    </row>
    <row r="4028" spans="5:9">
      <c r="E4028" t="s">
        <v>4435</v>
      </c>
      <c r="F4028">
        <f>_xlfn.NUMBERVALUE(_xlfn.TEXTAFTER(Table2[[#This Row],[my new versions]]," ",-1))</f>
        <v>12673.550496858699</v>
      </c>
      <c r="G4028" t="str">
        <f>_xlfn.TEXTBEFORE(SUBSTITUTE(Table2[[#This Row],[my new versions]],"'","")," ")</f>
        <v>RXN-XYLRy_c_REV-rt1406</v>
      </c>
      <c r="H4028">
        <f>_xlfn.XLOOKUP(Table2[[#This Row],[name]],Table1[name],Table1[1/h],0)</f>
        <v>0</v>
      </c>
      <c r="I4028" t="b">
        <f>OR(Table2[[#This Row],[match]]=0,ROUNDUP(_xlfn.NUMBERVALUE(Table2[[#This Row],[match]]),4)=ROUNDUP(_xlfn.NUMBERVALUE(Table2[[#This Row],[1/h]]),4))</f>
        <v>1</v>
      </c>
    </row>
    <row r="4029" spans="5:9">
      <c r="E4029" t="s">
        <v>4436</v>
      </c>
      <c r="F4029">
        <f>_xlfn.NUMBERVALUE(_xlfn.TEXTAFTER(Table2[[#This Row],[my new versions]]," ",-1))</f>
        <v>12673.550496858699</v>
      </c>
      <c r="G4029" t="str">
        <f>_xlfn.TEXTBEFORE(SUBSTITUTE(Table2[[#This Row],[my new versions]],"'","")," ")</f>
        <v>RXN-XYLt_c_e_FWD-UNKNOWN</v>
      </c>
      <c r="H4029">
        <f>_xlfn.XLOOKUP(Table2[[#This Row],[name]],Table1[name],Table1[1/h],0)</f>
        <v>0</v>
      </c>
      <c r="I4029" t="b">
        <f>OR(Table2[[#This Row],[match]]=0,ROUNDUP(_xlfn.NUMBERVALUE(Table2[[#This Row],[match]]),4)=ROUNDUP(_xlfn.NUMBERVALUE(Table2[[#This Row],[1/h]]),4))</f>
        <v>1</v>
      </c>
    </row>
    <row r="4030" spans="5:9">
      <c r="E4030" t="s">
        <v>4437</v>
      </c>
      <c r="F4030">
        <f>_xlfn.NUMBERVALUE(_xlfn.TEXTAFTER(Table2[[#This Row],[my new versions]]," ",-1))</f>
        <v>12673.550496858699</v>
      </c>
      <c r="G4030" t="str">
        <f>_xlfn.TEXTBEFORE(SUBSTITUTE(Table2[[#This Row],[my new versions]],"'","")," ")</f>
        <v>RXN-XYLt_c_e_REV-UNKNOWN</v>
      </c>
      <c r="H4030">
        <f>_xlfn.XLOOKUP(Table2[[#This Row],[name]],Table1[name],Table1[1/h],0)</f>
        <v>0</v>
      </c>
      <c r="I4030" t="b">
        <f>OR(Table2[[#This Row],[match]]=0,ROUNDUP(_xlfn.NUMBERVALUE(Table2[[#This Row],[match]]),4)=ROUNDUP(_xlfn.NUMBERVALUE(Table2[[#This Row],[1/h]]),4))</f>
        <v>1</v>
      </c>
    </row>
    <row r="4031" spans="5:9">
      <c r="E4031" t="s">
        <v>4438</v>
      </c>
      <c r="F4031">
        <f>_xlfn.NUMBERVALUE(_xlfn.TEXTAFTER(Table2[[#This Row],[my new versions]]," ",-1))</f>
        <v>12673.550496858699</v>
      </c>
      <c r="G4031" t="str">
        <f>_xlfn.TEXTBEFORE(SUBSTITUTE(Table2[[#This Row],[my new versions]],"'","")," ")</f>
        <v>RXN-XYLTOR_c_FWD-rt4609</v>
      </c>
      <c r="H4031">
        <f>_xlfn.XLOOKUP(Table2[[#This Row],[name]],Table1[name],Table1[1/h],0)</f>
        <v>0</v>
      </c>
      <c r="I4031" t="b">
        <f>OR(Table2[[#This Row],[match]]=0,ROUNDUP(_xlfn.NUMBERVALUE(Table2[[#This Row],[match]]),4)=ROUNDUP(_xlfn.NUMBERVALUE(Table2[[#This Row],[1/h]]),4))</f>
        <v>1</v>
      </c>
    </row>
    <row r="4032" spans="5:9">
      <c r="E4032" t="s">
        <v>4439</v>
      </c>
      <c r="F4032">
        <f>_xlfn.NUMBERVALUE(_xlfn.TEXTAFTER(Table2[[#This Row],[my new versions]]," ",-1))</f>
        <v>12673.550496858699</v>
      </c>
      <c r="G4032" t="str">
        <f>_xlfn.TEXTBEFORE(SUBSTITUTE(Table2[[#This Row],[my new versions]],"'","")," ")</f>
        <v>RXN-XYLTOR_c_REV-rt4609</v>
      </c>
      <c r="H4032">
        <f>_xlfn.XLOOKUP(Table2[[#This Row],[name]],Table1[name],Table1[1/h],0)</f>
        <v>0</v>
      </c>
      <c r="I4032" t="b">
        <f>OR(Table2[[#This Row],[match]]=0,ROUNDUP(_xlfn.NUMBERVALUE(Table2[[#This Row],[match]]),4)=ROUNDUP(_xlfn.NUMBERVALUE(Table2[[#This Row],[1/h]]),4))</f>
        <v>1</v>
      </c>
    </row>
    <row r="4033" spans="5:9">
      <c r="E4033" t="s">
        <v>4440</v>
      </c>
      <c r="F4033">
        <f>_xlfn.NUMBERVALUE(_xlfn.TEXTAFTER(Table2[[#This Row],[my new versions]]," ",-1))</f>
        <v>12673.550496858699</v>
      </c>
      <c r="G4033" t="str">
        <f>_xlfn.TEXTBEFORE(SUBSTITUTE(Table2[[#This Row],[my new versions]],"'","")," ")</f>
        <v>RXN-XYLTt_c_e_FWD-UNKNOWN</v>
      </c>
      <c r="H4033">
        <f>_xlfn.XLOOKUP(Table2[[#This Row],[name]],Table1[name],Table1[1/h],0)</f>
        <v>0</v>
      </c>
      <c r="I4033" t="b">
        <f>OR(Table2[[#This Row],[match]]=0,ROUNDUP(_xlfn.NUMBERVALUE(Table2[[#This Row],[match]]),4)=ROUNDUP(_xlfn.NUMBERVALUE(Table2[[#This Row],[1/h]]),4))</f>
        <v>1</v>
      </c>
    </row>
    <row r="4034" spans="5:9">
      <c r="E4034" t="s">
        <v>4441</v>
      </c>
      <c r="F4034">
        <f>_xlfn.NUMBERVALUE(_xlfn.TEXTAFTER(Table2[[#This Row],[my new versions]]," ",-1))</f>
        <v>12673.550496858699</v>
      </c>
      <c r="G4034" t="str">
        <f>_xlfn.TEXTBEFORE(SUBSTITUTE(Table2[[#This Row],[my new versions]],"'","")," ")</f>
        <v>RXN-XYLTt_c_e_REV-UNKNOWN</v>
      </c>
      <c r="H4034">
        <f>_xlfn.XLOOKUP(Table2[[#This Row],[name]],Table1[name],Table1[1/h],0)</f>
        <v>0</v>
      </c>
      <c r="I4034" t="b">
        <f>OR(Table2[[#This Row],[match]]=0,ROUNDUP(_xlfn.NUMBERVALUE(Table2[[#This Row],[match]]),4)=ROUNDUP(_xlfn.NUMBERVALUE(Table2[[#This Row],[1/h]]),4))</f>
        <v>1</v>
      </c>
    </row>
    <row r="4035" spans="5:9">
      <c r="E4035" t="s">
        <v>4442</v>
      </c>
      <c r="F4035">
        <f>_xlfn.NUMBERVALUE(_xlfn.TEXTAFTER(Table2[[#This Row],[my new versions]]," ",-1))</f>
        <v>12673.550496858699</v>
      </c>
      <c r="G4035" t="str">
        <f>_xlfn.TEXTBEFORE(SUBSTITUTE(Table2[[#This Row],[my new versions]],"'","")," ")</f>
        <v>RXN-XYLURx_c_FWD-rt0620</v>
      </c>
      <c r="H4035">
        <f>_xlfn.XLOOKUP(Table2[[#This Row],[name]],Table1[name],Table1[1/h],0)</f>
        <v>0</v>
      </c>
      <c r="I4035" t="b">
        <f>OR(Table2[[#This Row],[match]]=0,ROUNDUP(_xlfn.NUMBERVALUE(Table2[[#This Row],[match]]),4)=ROUNDUP(_xlfn.NUMBERVALUE(Table2[[#This Row],[1/h]]),4))</f>
        <v>1</v>
      </c>
    </row>
    <row r="4036" spans="5:9">
      <c r="E4036" t="s">
        <v>4443</v>
      </c>
      <c r="F4036">
        <f>_xlfn.NUMBERVALUE(_xlfn.TEXTAFTER(Table2[[#This Row],[my new versions]]," ",-1))</f>
        <v>12673.550496858699</v>
      </c>
      <c r="G4036" t="str">
        <f>_xlfn.TEXTBEFORE(SUBSTITUTE(Table2[[#This Row],[my new versions]],"'","")," ")</f>
        <v>RXN-XYLURx_c_FWD-rt0736</v>
      </c>
      <c r="H4036">
        <f>_xlfn.XLOOKUP(Table2[[#This Row],[name]],Table1[name],Table1[1/h],0)</f>
        <v>0</v>
      </c>
      <c r="I4036" t="b">
        <f>OR(Table2[[#This Row],[match]]=0,ROUNDUP(_xlfn.NUMBERVALUE(Table2[[#This Row],[match]]),4)=ROUNDUP(_xlfn.NUMBERVALUE(Table2[[#This Row],[1/h]]),4))</f>
        <v>1</v>
      </c>
    </row>
    <row r="4037" spans="5:9">
      <c r="E4037" t="s">
        <v>4444</v>
      </c>
      <c r="F4037">
        <f>_xlfn.NUMBERVALUE(_xlfn.TEXTAFTER(Table2[[#This Row],[my new versions]]," ",-1))</f>
        <v>12673.550496858699</v>
      </c>
      <c r="G4037" t="str">
        <f>_xlfn.TEXTBEFORE(SUBSTITUTE(Table2[[#This Row],[my new versions]],"'","")," ")</f>
        <v>RXN-XYLURy_c_FWD-rt0620</v>
      </c>
      <c r="H4037">
        <f>_xlfn.XLOOKUP(Table2[[#This Row],[name]],Table1[name],Table1[1/h],0)</f>
        <v>0</v>
      </c>
      <c r="I4037" t="b">
        <f>OR(Table2[[#This Row],[match]]=0,ROUNDUP(_xlfn.NUMBERVALUE(Table2[[#This Row],[match]]),4)=ROUNDUP(_xlfn.NUMBERVALUE(Table2[[#This Row],[1/h]]),4))</f>
        <v>1</v>
      </c>
    </row>
    <row r="4038" spans="5:9">
      <c r="E4038" t="s">
        <v>4445</v>
      </c>
      <c r="F4038">
        <f>_xlfn.NUMBERVALUE(_xlfn.TEXTAFTER(Table2[[#This Row],[my new versions]]," ",-1))</f>
        <v>12673.550496858699</v>
      </c>
      <c r="G4038" t="str">
        <f>_xlfn.TEXTBEFORE(SUBSTITUTE(Table2[[#This Row],[my new versions]],"'","")," ")</f>
        <v>RXN-XYLURy_c_FWD-rt0736</v>
      </c>
      <c r="H4038">
        <f>_xlfn.XLOOKUP(Table2[[#This Row],[name]],Table1[name],Table1[1/h],0)</f>
        <v>0</v>
      </c>
      <c r="I4038" t="b">
        <f>OR(Table2[[#This Row],[match]]=0,ROUNDUP(_xlfn.NUMBERVALUE(Table2[[#This Row],[match]]),4)=ROUNDUP(_xlfn.NUMBERVALUE(Table2[[#This Row],[1/h]]),4))</f>
        <v>1</v>
      </c>
    </row>
    <row r="4039" spans="5:9">
      <c r="E4039" t="s">
        <v>4446</v>
      </c>
      <c r="F4039">
        <f>_xlfn.NUMBERVALUE(_xlfn.TEXTAFTER(Table2[[#This Row],[my new versions]]," ",-1))</f>
        <v>12673.550496858699</v>
      </c>
      <c r="G4039" t="str">
        <f>_xlfn.TEXTBEFORE(SUBSTITUTE(Table2[[#This Row],[my new versions]],"'","")," ")</f>
        <v>RXN-YUMPS_c_FWD-rt6068</v>
      </c>
      <c r="H4039">
        <f>_xlfn.XLOOKUP(Table2[[#This Row],[name]],Table1[name],Table1[1/h],0)</f>
        <v>0</v>
      </c>
      <c r="I4039" t="b">
        <f>OR(Table2[[#This Row],[match]]=0,ROUNDUP(_xlfn.NUMBERVALUE(Table2[[#This Row],[match]]),4)=ROUNDUP(_xlfn.NUMBERVALUE(Table2[[#This Row],[1/h]]),4))</f>
        <v>1</v>
      </c>
    </row>
    <row r="4040" spans="5:9">
      <c r="E4040" t="s">
        <v>4447</v>
      </c>
      <c r="F4040">
        <f>_xlfn.NUMBERVALUE(_xlfn.TEXTAFTER(Table2[[#This Row],[my new versions]]," ",-1))</f>
        <v>12673.550496858699</v>
      </c>
      <c r="G4040" t="str">
        <f>_xlfn.TEXTBEFORE(SUBSTITUTE(Table2[[#This Row],[my new versions]],"'","")," ")</f>
        <v>RXN-YUMPS_c_REV-rt6068</v>
      </c>
      <c r="H4040">
        <f>_xlfn.XLOOKUP(Table2[[#This Row],[name]],Table1[name],Table1[1/h],0)</f>
        <v>0</v>
      </c>
      <c r="I4040" t="b">
        <f>OR(Table2[[#This Row],[match]]=0,ROUNDUP(_xlfn.NUMBERVALUE(Table2[[#This Row],[match]]),4)=ROUNDUP(_xlfn.NUMBERVALUE(Table2[[#This Row],[1/h]]),4))</f>
        <v>1</v>
      </c>
    </row>
    <row r="4041" spans="5:9">
      <c r="E4041" t="s">
        <v>4448</v>
      </c>
      <c r="F4041">
        <f>_xlfn.NUMBERVALUE(_xlfn.TEXTAFTER(Table2[[#This Row],[my new versions]]," ",-1))</f>
        <v>12673.550496858699</v>
      </c>
      <c r="G4041" t="str">
        <f>_xlfn.TEXTBEFORE(SUBSTITUTE(Table2[[#This Row],[my new versions]],"'","")," ")</f>
        <v>RXN-YUMPS_c_FWD-rt7720</v>
      </c>
      <c r="H4041">
        <f>_xlfn.XLOOKUP(Table2[[#This Row],[name]],Table1[name],Table1[1/h],0)</f>
        <v>0</v>
      </c>
      <c r="I4041" t="b">
        <f>OR(Table2[[#This Row],[match]]=0,ROUNDUP(_xlfn.NUMBERVALUE(Table2[[#This Row],[match]]),4)=ROUNDUP(_xlfn.NUMBERVALUE(Table2[[#This Row],[1/h]]),4))</f>
        <v>1</v>
      </c>
    </row>
    <row r="4042" spans="5:9">
      <c r="E4042" t="s">
        <v>4449</v>
      </c>
      <c r="F4042">
        <f>_xlfn.NUMBERVALUE(_xlfn.TEXTAFTER(Table2[[#This Row],[my new versions]]," ",-1))</f>
        <v>12673.550496858699</v>
      </c>
      <c r="G4042" t="str">
        <f>_xlfn.TEXTBEFORE(SUBSTITUTE(Table2[[#This Row],[my new versions]],"'","")," ")</f>
        <v>RXN-YUMPS_c_REV-rt7720</v>
      </c>
      <c r="H4042">
        <f>_xlfn.XLOOKUP(Table2[[#This Row],[name]],Table1[name],Table1[1/h],0)</f>
        <v>0</v>
      </c>
      <c r="I4042" t="b">
        <f>OR(Table2[[#This Row],[match]]=0,ROUNDUP(_xlfn.NUMBERVALUE(Table2[[#This Row],[match]]),4)=ROUNDUP(_xlfn.NUMBERVALUE(Table2[[#This Row],[1/h]]),4))</f>
        <v>1</v>
      </c>
    </row>
    <row r="4043" spans="5:9">
      <c r="E4043" t="s">
        <v>4450</v>
      </c>
      <c r="F4043">
        <f>_xlfn.NUMBERVALUE(_xlfn.TEXTAFTER(Table2[[#This Row],[my new versions]]," ",-1))</f>
        <v>12673.550496858699</v>
      </c>
      <c r="G4043" t="str">
        <f>_xlfn.TEXTBEFORE(SUBSTITUTE(Table2[[#This Row],[my new versions]],"'","")," ")</f>
        <v>RXN-YUMPS_c_FWD-rt8055</v>
      </c>
      <c r="H4043">
        <f>_xlfn.XLOOKUP(Table2[[#This Row],[name]],Table1[name],Table1[1/h],0)</f>
        <v>0</v>
      </c>
      <c r="I4043" t="b">
        <f>OR(Table2[[#This Row],[match]]=0,ROUNDUP(_xlfn.NUMBERVALUE(Table2[[#This Row],[match]]),4)=ROUNDUP(_xlfn.NUMBERVALUE(Table2[[#This Row],[1/h]]),4))</f>
        <v>1</v>
      </c>
    </row>
    <row r="4044" spans="5:9">
      <c r="E4044" t="s">
        <v>4451</v>
      </c>
      <c r="F4044">
        <f>_xlfn.NUMBERVALUE(_xlfn.TEXTAFTER(Table2[[#This Row],[my new versions]]," ",-1))</f>
        <v>12673.550496858699</v>
      </c>
      <c r="G4044" t="str">
        <f>_xlfn.TEXTBEFORE(SUBSTITUTE(Table2[[#This Row],[my new versions]],"'","")," ")</f>
        <v>RXN-YUMPS_c_REV-rt8055</v>
      </c>
      <c r="H4044">
        <f>_xlfn.XLOOKUP(Table2[[#This Row],[name]],Table1[name],Table1[1/h],0)</f>
        <v>0</v>
      </c>
      <c r="I4044" t="b">
        <f>OR(Table2[[#This Row],[match]]=0,ROUNDUP(_xlfn.NUMBERVALUE(Table2[[#This Row],[match]]),4)=ROUNDUP(_xlfn.NUMBERVALUE(Table2[[#This Row],[1/h]]),4))</f>
        <v>1</v>
      </c>
    </row>
    <row r="4045" spans="5:9">
      <c r="E4045" t="s">
        <v>4452</v>
      </c>
      <c r="F4045">
        <f>_xlfn.NUMBERVALUE(_xlfn.TEXTAFTER(Table2[[#This Row],[my new versions]]," ",-1))</f>
        <v>12673.550496858699</v>
      </c>
      <c r="G4045" t="str">
        <f>_xlfn.TEXTBEFORE(SUBSTITUTE(Table2[[#This Row],[my new versions]],"'","")," ")</f>
        <v>RXN-ZEAEPOX1_c_FWD-rt0235</v>
      </c>
      <c r="H4045">
        <f>_xlfn.XLOOKUP(Table2[[#This Row],[name]],Table1[name],Table1[1/h],0)</f>
        <v>0</v>
      </c>
      <c r="I4045" t="b">
        <f>OR(Table2[[#This Row],[match]]=0,ROUNDUP(_xlfn.NUMBERVALUE(Table2[[#This Row],[match]]),4)=ROUNDUP(_xlfn.NUMBERVALUE(Table2[[#This Row],[1/h]]),4))</f>
        <v>1</v>
      </c>
    </row>
    <row r="4046" spans="5:9">
      <c r="E4046" t="s">
        <v>4453</v>
      </c>
      <c r="F4046">
        <f>_xlfn.NUMBERVALUE(_xlfn.TEXTAFTER(Table2[[#This Row],[my new versions]]," ",-1))</f>
        <v>12673.550496858699</v>
      </c>
      <c r="G4046" t="str">
        <f>_xlfn.TEXTBEFORE(SUBSTITUTE(Table2[[#This Row],[my new versions]],"'","")," ")</f>
        <v>RXN-ZEAEPOX1_c_FWD-rt3591</v>
      </c>
      <c r="H4046">
        <f>_xlfn.XLOOKUP(Table2[[#This Row],[name]],Table1[name],Table1[1/h],0)</f>
        <v>0</v>
      </c>
      <c r="I4046" t="b">
        <f>OR(Table2[[#This Row],[match]]=0,ROUNDUP(_xlfn.NUMBERVALUE(Table2[[#This Row],[match]]),4)=ROUNDUP(_xlfn.NUMBERVALUE(Table2[[#This Row],[1/h]]),4))</f>
        <v>1</v>
      </c>
    </row>
    <row r="4047" spans="5:9">
      <c r="E4047" t="s">
        <v>4454</v>
      </c>
      <c r="F4047">
        <f>_xlfn.NUMBERVALUE(_xlfn.TEXTAFTER(Table2[[#This Row],[my new versions]]," ",-1))</f>
        <v>12673.550496858699</v>
      </c>
      <c r="G4047" t="str">
        <f>_xlfn.TEXTBEFORE(SUBSTITUTE(Table2[[#This Row],[my new versions]],"'","")," ")</f>
        <v>RXN-ZEAEPOX1_c_FWD-rt3595</v>
      </c>
      <c r="H4047">
        <f>_xlfn.XLOOKUP(Table2[[#This Row],[name]],Table1[name],Table1[1/h],0)</f>
        <v>0</v>
      </c>
      <c r="I4047" t="b">
        <f>OR(Table2[[#This Row],[match]]=0,ROUNDUP(_xlfn.NUMBERVALUE(Table2[[#This Row],[match]]),4)=ROUNDUP(_xlfn.NUMBERVALUE(Table2[[#This Row],[1/h]]),4))</f>
        <v>1</v>
      </c>
    </row>
    <row r="4048" spans="5:9">
      <c r="E4048" t="s">
        <v>4455</v>
      </c>
      <c r="F4048">
        <f>_xlfn.NUMBERVALUE(_xlfn.TEXTAFTER(Table2[[#This Row],[my new versions]]," ",-1))</f>
        <v>12673.550496858699</v>
      </c>
      <c r="G4048" t="str">
        <f>_xlfn.TEXTBEFORE(SUBSTITUTE(Table2[[#This Row],[my new versions]],"'","")," ")</f>
        <v>RXN-ZEAEPOX2_c_FWD-rt0235</v>
      </c>
      <c r="H4048">
        <f>_xlfn.XLOOKUP(Table2[[#This Row],[name]],Table1[name],Table1[1/h],0)</f>
        <v>0</v>
      </c>
      <c r="I4048" t="b">
        <f>OR(Table2[[#This Row],[match]]=0,ROUNDUP(_xlfn.NUMBERVALUE(Table2[[#This Row],[match]]),4)=ROUNDUP(_xlfn.NUMBERVALUE(Table2[[#This Row],[1/h]]),4))</f>
        <v>1</v>
      </c>
    </row>
    <row r="4049" spans="5:9">
      <c r="E4049" t="s">
        <v>4456</v>
      </c>
      <c r="F4049">
        <f>_xlfn.NUMBERVALUE(_xlfn.TEXTAFTER(Table2[[#This Row],[my new versions]]," ",-1))</f>
        <v>12673.550496858699</v>
      </c>
      <c r="G4049" t="str">
        <f>_xlfn.TEXTBEFORE(SUBSTITUTE(Table2[[#This Row],[my new versions]],"'","")," ")</f>
        <v>RXN-ZEAEPOX2_c_FWD-rt3591</v>
      </c>
      <c r="H4049">
        <f>_xlfn.XLOOKUP(Table2[[#This Row],[name]],Table1[name],Table1[1/h],0)</f>
        <v>0</v>
      </c>
      <c r="I4049" t="b">
        <f>OR(Table2[[#This Row],[match]]=0,ROUNDUP(_xlfn.NUMBERVALUE(Table2[[#This Row],[match]]),4)=ROUNDUP(_xlfn.NUMBERVALUE(Table2[[#This Row],[1/h]]),4))</f>
        <v>1</v>
      </c>
    </row>
    <row r="4050" spans="5:9">
      <c r="E4050" t="s">
        <v>4457</v>
      </c>
      <c r="F4050">
        <f>_xlfn.NUMBERVALUE(_xlfn.TEXTAFTER(Table2[[#This Row],[my new versions]]," ",-1))</f>
        <v>12673.550496858699</v>
      </c>
      <c r="G4050" t="str">
        <f>_xlfn.TEXTBEFORE(SUBSTITUTE(Table2[[#This Row],[my new versions]],"'","")," ")</f>
        <v>RXN-ZEAEPOX2_c_FWD-rt3595</v>
      </c>
      <c r="H4050">
        <f>_xlfn.XLOOKUP(Table2[[#This Row],[name]],Table1[name],Table1[1/h],0)</f>
        <v>0</v>
      </c>
      <c r="I4050" t="b">
        <f>OR(Table2[[#This Row],[match]]=0,ROUNDUP(_xlfn.NUMBERVALUE(Table2[[#This Row],[match]]),4)=ROUNDUP(_xlfn.NUMBERVALUE(Table2[[#This Row],[1/h]]),4))</f>
        <v>1</v>
      </c>
    </row>
    <row r="4051" spans="5:9">
      <c r="E4051" t="s">
        <v>4458</v>
      </c>
      <c r="F4051">
        <f>_xlfn.NUMBERVALUE(_xlfn.TEXTAFTER(Table2[[#This Row],[my new versions]]," ",-1))</f>
        <v>12673.550496858699</v>
      </c>
      <c r="G4051" t="str">
        <f>_xlfn.TEXTBEFORE(SUBSTITUTE(Table2[[#This Row],[my new versions]],"'","")," ")</f>
        <v>RXN-ZN2t_c_e_FWD-UNKNOWN</v>
      </c>
      <c r="H4051">
        <f>_xlfn.XLOOKUP(Table2[[#This Row],[name]],Table1[name],Table1[1/h],0)</f>
        <v>0</v>
      </c>
      <c r="I4051" t="b">
        <f>OR(Table2[[#This Row],[match]]=0,ROUNDUP(_xlfn.NUMBERVALUE(Table2[[#This Row],[match]]),4)=ROUNDUP(_xlfn.NUMBERVALUE(Table2[[#This Row],[1/h]]),4))</f>
        <v>1</v>
      </c>
    </row>
    <row r="4052" spans="5:9">
      <c r="E4052" t="s">
        <v>4459</v>
      </c>
      <c r="F4052">
        <f>_xlfn.NUMBERVALUE(_xlfn.TEXTAFTER(Table2[[#This Row],[my new versions]]," ",-1))</f>
        <v>12673.550496858699</v>
      </c>
      <c r="G4052" t="str">
        <f>_xlfn.TEXTBEFORE(SUBSTITUTE(Table2[[#This Row],[my new versions]],"'","")," ")</f>
        <v>RXN-ZYM161t_en_rm_FWD-SPONT</v>
      </c>
      <c r="H4052">
        <f>_xlfn.XLOOKUP(Table2[[#This Row],[name]],Table1[name],Table1[1/h],0)</f>
        <v>0</v>
      </c>
      <c r="I4052" t="b">
        <f>OR(Table2[[#This Row],[match]]=0,ROUNDUP(_xlfn.NUMBERVALUE(Table2[[#This Row],[match]]),4)=ROUNDUP(_xlfn.NUMBERVALUE(Table2[[#This Row],[1/h]]),4))</f>
        <v>1</v>
      </c>
    </row>
    <row r="4053" spans="5:9">
      <c r="E4053" t="s">
        <v>4460</v>
      </c>
      <c r="F4053">
        <f>_xlfn.NUMBERVALUE(_xlfn.TEXTAFTER(Table2[[#This Row],[my new versions]]," ",-1))</f>
        <v>12673.550496858699</v>
      </c>
      <c r="G4053" t="str">
        <f>_xlfn.TEXTBEFORE(SUBSTITUTE(Table2[[#This Row],[my new versions]],"'","")," ")</f>
        <v>RXN-ZYM161t_en_rm_REV-SPONT</v>
      </c>
      <c r="H4053">
        <f>_xlfn.XLOOKUP(Table2[[#This Row],[name]],Table1[name],Table1[1/h],0)</f>
        <v>0</v>
      </c>
      <c r="I4053" t="b">
        <f>OR(Table2[[#This Row],[match]]=0,ROUNDUP(_xlfn.NUMBERVALUE(Table2[[#This Row],[match]]),4)=ROUNDUP(_xlfn.NUMBERVALUE(Table2[[#This Row],[1/h]]),4))</f>
        <v>1</v>
      </c>
    </row>
    <row r="4054" spans="5:9">
      <c r="E4054" t="s">
        <v>4461</v>
      </c>
      <c r="F4054">
        <f>_xlfn.NUMBERVALUE(_xlfn.TEXTAFTER(Table2[[#This Row],[my new versions]]," ",-1))</f>
        <v>12673.550496858699</v>
      </c>
      <c r="G4054" t="str">
        <f>_xlfn.TEXTBEFORE(SUBSTITUTE(Table2[[#This Row],[my new versions]],"'","")," ")</f>
        <v>RXN-ZYM161t_l_rm_FWD-SPONT</v>
      </c>
      <c r="H4054">
        <f>_xlfn.XLOOKUP(Table2[[#This Row],[name]],Table1[name],Table1[1/h],0)</f>
        <v>0</v>
      </c>
      <c r="I4054" t="b">
        <f>OR(Table2[[#This Row],[match]]=0,ROUNDUP(_xlfn.NUMBERVALUE(Table2[[#This Row],[match]]),4)=ROUNDUP(_xlfn.NUMBERVALUE(Table2[[#This Row],[1/h]]),4))</f>
        <v>1</v>
      </c>
    </row>
    <row r="4055" spans="5:9">
      <c r="E4055" t="s">
        <v>4462</v>
      </c>
      <c r="F4055">
        <f>_xlfn.NUMBERVALUE(_xlfn.TEXTAFTER(Table2[[#This Row],[my new versions]]," ",-1))</f>
        <v>12673.550496858699</v>
      </c>
      <c r="G4055" t="str">
        <f>_xlfn.TEXTBEFORE(SUBSTITUTE(Table2[[#This Row],[my new versions]],"'","")," ")</f>
        <v>RXN-ZYM161t_l_rm_REV-SPONT</v>
      </c>
      <c r="H4055">
        <f>_xlfn.XLOOKUP(Table2[[#This Row],[name]],Table1[name],Table1[1/h],0)</f>
        <v>0</v>
      </c>
      <c r="I4055" t="b">
        <f>OR(Table2[[#This Row],[match]]=0,ROUNDUP(_xlfn.NUMBERVALUE(Table2[[#This Row],[match]]),4)=ROUNDUP(_xlfn.NUMBERVALUE(Table2[[#This Row],[1/h]]),4))</f>
        <v>1</v>
      </c>
    </row>
    <row r="4056" spans="5:9">
      <c r="E4056" t="s">
        <v>4463</v>
      </c>
      <c r="F4056">
        <f>_xlfn.NUMBERVALUE(_xlfn.TEXTAFTER(Table2[[#This Row],[my new versions]]," ",-1))</f>
        <v>12673.550496858699</v>
      </c>
      <c r="G4056" t="str">
        <f>_xlfn.TEXTBEFORE(SUBSTITUTE(Table2[[#This Row],[my new versions]],"'","")," ")</f>
        <v>RXN-ZYM181t_en_rm_FWD-SPONT</v>
      </c>
      <c r="H4056">
        <f>_xlfn.XLOOKUP(Table2[[#This Row],[name]],Table1[name],Table1[1/h],0)</f>
        <v>0</v>
      </c>
      <c r="I4056" t="b">
        <f>OR(Table2[[#This Row],[match]]=0,ROUNDUP(_xlfn.NUMBERVALUE(Table2[[#This Row],[match]]),4)=ROUNDUP(_xlfn.NUMBERVALUE(Table2[[#This Row],[1/h]]),4))</f>
        <v>1</v>
      </c>
    </row>
    <row r="4057" spans="5:9">
      <c r="E4057" t="s">
        <v>4464</v>
      </c>
      <c r="F4057">
        <f>_xlfn.NUMBERVALUE(_xlfn.TEXTAFTER(Table2[[#This Row],[my new versions]]," ",-1))</f>
        <v>12673.550496858699</v>
      </c>
      <c r="G4057" t="str">
        <f>_xlfn.TEXTBEFORE(SUBSTITUTE(Table2[[#This Row],[my new versions]],"'","")," ")</f>
        <v>RXN-ZYM181t_en_rm_REV-SPONT</v>
      </c>
      <c r="H4057">
        <f>_xlfn.XLOOKUP(Table2[[#This Row],[name]],Table1[name],Table1[1/h],0)</f>
        <v>0</v>
      </c>
      <c r="I4057" t="b">
        <f>OR(Table2[[#This Row],[match]]=0,ROUNDUP(_xlfn.NUMBERVALUE(Table2[[#This Row],[match]]),4)=ROUNDUP(_xlfn.NUMBERVALUE(Table2[[#This Row],[1/h]]),4))</f>
        <v>1</v>
      </c>
    </row>
    <row r="4058" spans="5:9">
      <c r="E4058" t="s">
        <v>4465</v>
      </c>
      <c r="F4058">
        <f>_xlfn.NUMBERVALUE(_xlfn.TEXTAFTER(Table2[[#This Row],[my new versions]]," ",-1))</f>
        <v>12673.550496858699</v>
      </c>
      <c r="G4058" t="str">
        <f>_xlfn.TEXTBEFORE(SUBSTITUTE(Table2[[#This Row],[my new versions]],"'","")," ")</f>
        <v>RXN-ZYM181t_l_rm_FWD-SPONT</v>
      </c>
      <c r="H4058">
        <f>_xlfn.XLOOKUP(Table2[[#This Row],[name]],Table1[name],Table1[1/h],0)</f>
        <v>0</v>
      </c>
      <c r="I4058" t="b">
        <f>OR(Table2[[#This Row],[match]]=0,ROUNDUP(_xlfn.NUMBERVALUE(Table2[[#This Row],[match]]),4)=ROUNDUP(_xlfn.NUMBERVALUE(Table2[[#This Row],[1/h]]),4))</f>
        <v>1</v>
      </c>
    </row>
    <row r="4059" spans="5:9">
      <c r="E4059" t="s">
        <v>4466</v>
      </c>
      <c r="F4059">
        <f>_xlfn.NUMBERVALUE(_xlfn.TEXTAFTER(Table2[[#This Row],[my new versions]]," ",-1))</f>
        <v>12673.550496858699</v>
      </c>
      <c r="G4059" t="str">
        <f>_xlfn.TEXTBEFORE(SUBSTITUTE(Table2[[#This Row],[my new versions]],"'","")," ")</f>
        <v>RXN-ZYM181t_l_rm_REV-SPONT</v>
      </c>
      <c r="H4059">
        <f>_xlfn.XLOOKUP(Table2[[#This Row],[name]],Table1[name],Table1[1/h],0)</f>
        <v>0</v>
      </c>
      <c r="I4059" t="b">
        <f>OR(Table2[[#This Row],[match]]=0,ROUNDUP(_xlfn.NUMBERVALUE(Table2[[#This Row],[match]]),4)=ROUNDUP(_xlfn.NUMBERVALUE(Table2[[#This Row],[1/h]]),4))</f>
        <v>1</v>
      </c>
    </row>
    <row r="4060" spans="5:9">
      <c r="E4060" t="s">
        <v>4467</v>
      </c>
      <c r="F4060">
        <f>_xlfn.NUMBERVALUE(_xlfn.TEXTAFTER(Table2[[#This Row],[my new versions]]," ",-1))</f>
        <v>12673.550496858699</v>
      </c>
      <c r="G4060" t="str">
        <f>_xlfn.TEXTBEFORE(SUBSTITUTE(Table2[[#This Row],[my new versions]],"'","")," ")</f>
        <v>RXN-ZYMSTt_c_en_FWD-UNKNOWN</v>
      </c>
      <c r="H4060">
        <f>_xlfn.XLOOKUP(Table2[[#This Row],[name]],Table1[name],Table1[1/h],0)</f>
        <v>0</v>
      </c>
      <c r="I4060" t="b">
        <f>OR(Table2[[#This Row],[match]]=0,ROUNDUP(_xlfn.NUMBERVALUE(Table2[[#This Row],[match]]),4)=ROUNDUP(_xlfn.NUMBERVALUE(Table2[[#This Row],[1/h]]),4))</f>
        <v>1</v>
      </c>
    </row>
    <row r="4061" spans="5:9">
      <c r="E4061" t="s">
        <v>4468</v>
      </c>
      <c r="F4061">
        <f>_xlfn.NUMBERVALUE(_xlfn.TEXTAFTER(Table2[[#This Row],[my new versions]]," ",-1))</f>
        <v>12673.550496858699</v>
      </c>
      <c r="G4061" t="str">
        <f>_xlfn.TEXTBEFORE(SUBSTITUTE(Table2[[#This Row],[my new versions]],"'","")," ")</f>
        <v>RXN-ZYMSTt_c_en_REV-UNKNOWN</v>
      </c>
      <c r="H4061">
        <f>_xlfn.XLOOKUP(Table2[[#This Row],[name]],Table1[name],Table1[1/h],0)</f>
        <v>0</v>
      </c>
      <c r="I4061" t="b">
        <f>OR(Table2[[#This Row],[match]]=0,ROUNDUP(_xlfn.NUMBERVALUE(Table2[[#This Row],[match]]),4)=ROUNDUP(_xlfn.NUMBERVALUE(Table2[[#This Row],[1/h]]),4))</f>
        <v>1</v>
      </c>
    </row>
    <row r="4062" spans="5:9">
      <c r="E4062" t="s">
        <v>4469</v>
      </c>
      <c r="F4062">
        <f>_xlfn.NUMBERVALUE(_xlfn.TEXTAFTER(Table2[[#This Row],[my new versions]]," ",-1))</f>
        <v>12673.550496858699</v>
      </c>
      <c r="G4062" t="str">
        <f>_xlfn.TEXTBEFORE(SUBSTITUTE(Table2[[#This Row],[my new versions]],"'","")," ")</f>
        <v>RXN-ZYMSTt_c_rm_FWD-SPONT</v>
      </c>
      <c r="H4062">
        <f>_xlfn.XLOOKUP(Table2[[#This Row],[name]],Table1[name],Table1[1/h],0)</f>
        <v>0</v>
      </c>
      <c r="I4062" t="b">
        <f>OR(Table2[[#This Row],[match]]=0,ROUNDUP(_xlfn.NUMBERVALUE(Table2[[#This Row],[match]]),4)=ROUNDUP(_xlfn.NUMBERVALUE(Table2[[#This Row],[1/h]]),4))</f>
        <v>1</v>
      </c>
    </row>
    <row r="4063" spans="5:9">
      <c r="E4063" t="s">
        <v>4470</v>
      </c>
      <c r="F4063">
        <f>_xlfn.NUMBERVALUE(_xlfn.TEXTAFTER(Table2[[#This Row],[my new versions]]," ",-1))</f>
        <v>12673.550496858699</v>
      </c>
      <c r="G4063" t="str">
        <f>_xlfn.TEXTBEFORE(SUBSTITUTE(Table2[[#This Row],[my new versions]],"'","")," ")</f>
        <v>RXN-ZYMSTt_c_rm_REV-SPONT</v>
      </c>
      <c r="H4063">
        <f>_xlfn.XLOOKUP(Table2[[#This Row],[name]],Table1[name],Table1[1/h],0)</f>
        <v>0</v>
      </c>
      <c r="I4063" t="b">
        <f>OR(Table2[[#This Row],[match]]=0,ROUNDUP(_xlfn.NUMBERVALUE(Table2[[#This Row],[match]]),4)=ROUNDUP(_xlfn.NUMBERVALUE(Table2[[#This Row],[1/h]]),4))</f>
        <v>1</v>
      </c>
    </row>
    <row r="4064" spans="5:9">
      <c r="E4064" t="s">
        <v>4471</v>
      </c>
      <c r="F4064">
        <f>_xlfn.NUMBERVALUE(_xlfn.TEXTAFTER(Table2[[#This Row],[my new versions]]," ",-1))</f>
        <v>12673.550496858699</v>
      </c>
      <c r="G4064" t="str">
        <f>_xlfn.TEXTBEFORE(SUBSTITUTE(Table2[[#This Row],[my new versions]],"'","")," ")</f>
        <v>RXN-ZYMSTt_l_rm_FWD-SPONT</v>
      </c>
      <c r="H4064">
        <f>_xlfn.XLOOKUP(Table2[[#This Row],[name]],Table1[name],Table1[1/h],0)</f>
        <v>0</v>
      </c>
      <c r="I4064" t="b">
        <f>OR(Table2[[#This Row],[match]]=0,ROUNDUP(_xlfn.NUMBERVALUE(Table2[[#This Row],[match]]),4)=ROUNDUP(_xlfn.NUMBERVALUE(Table2[[#This Row],[1/h]]),4))</f>
        <v>1</v>
      </c>
    </row>
    <row r="4065" spans="5:9">
      <c r="E4065" t="s">
        <v>4472</v>
      </c>
      <c r="F4065">
        <f>_xlfn.NUMBERVALUE(_xlfn.TEXTAFTER(Table2[[#This Row],[my new versions]]," ",-1))</f>
        <v>12673.550496858699</v>
      </c>
      <c r="G4065" t="str">
        <f>_xlfn.TEXTBEFORE(SUBSTITUTE(Table2[[#This Row],[my new versions]],"'","")," ")</f>
        <v>RXN-ZYMSTt_l_rm_REV-SPONT</v>
      </c>
      <c r="H4065">
        <f>_xlfn.XLOOKUP(Table2[[#This Row],[name]],Table1[name],Table1[1/h],0)</f>
        <v>0</v>
      </c>
      <c r="I4065" t="b">
        <f>OR(Table2[[#This Row],[match]]=0,ROUNDUP(_xlfn.NUMBERVALUE(Table2[[#This Row],[match]]),4)=ROUNDUP(_xlfn.NUMBERVALUE(Table2[[#This Row],[1/h]]),4))</f>
        <v>1</v>
      </c>
    </row>
    <row r="4066" spans="5:9">
      <c r="E4066" t="s">
        <v>4473</v>
      </c>
      <c r="F4066">
        <f>_xlfn.NUMBERVALUE(_xlfn.TEXTAFTER(Table2[[#This Row],[my new versions]]," ",-1))</f>
        <v>12673.550496858699</v>
      </c>
      <c r="G4066" t="str">
        <f>_xlfn.TEXTBEFORE(SUBSTITUTE(Table2[[#This Row],[my new versions]],"'","")," ")</f>
        <v>RXN-DM_5mta_c_FWD-SPONT</v>
      </c>
      <c r="H4066">
        <f>_xlfn.XLOOKUP(Table2[[#This Row],[name]],Table1[name],Table1[1/h],0)</f>
        <v>0</v>
      </c>
      <c r="I4066" t="b">
        <f>OR(Table2[[#This Row],[match]]=0,ROUNDUP(_xlfn.NUMBERVALUE(Table2[[#This Row],[match]]),4)=ROUNDUP(_xlfn.NUMBERVALUE(Table2[[#This Row],[1/h]]),4))</f>
        <v>1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8FDF9F-8071-45DC-A5D0-561070695959}">
  <dimension ref="A1:AB4067"/>
  <sheetViews>
    <sheetView tabSelected="1" topLeftCell="B1" workbookViewId="0">
      <selection activeCell="F2" sqref="F2"/>
    </sheetView>
  </sheetViews>
  <sheetFormatPr defaultRowHeight="14.5"/>
  <cols>
    <col min="1" max="3" width="28.6328125" customWidth="1"/>
    <col min="5" max="5" width="17.7265625" customWidth="1"/>
    <col min="6" max="6" width="12.54296875" customWidth="1"/>
    <col min="7" max="7" width="40.54296875" bestFit="1" customWidth="1"/>
    <col min="8" max="9" width="8.7265625" customWidth="1"/>
    <col min="11" max="11" width="11.81640625" customWidth="1"/>
    <col min="12" max="12" width="28.453125" customWidth="1"/>
    <col min="14" max="14" width="10.81640625" bestFit="1" customWidth="1"/>
    <col min="16" max="16" width="11.81640625" bestFit="1" customWidth="1"/>
    <col min="17" max="17" width="40.90625" customWidth="1"/>
    <col min="19" max="19" width="12.08984375" bestFit="1" customWidth="1"/>
  </cols>
  <sheetData>
    <row r="1" spans="1:28" ht="29">
      <c r="E1" s="6" t="s">
        <v>10057</v>
      </c>
      <c r="F1" s="2">
        <f>_xlfn.MODE.SNGL(Table5[kapp_old])</f>
        <v>27141.277792879999</v>
      </c>
      <c r="G1" s="7" t="s">
        <v>16599</v>
      </c>
      <c r="I1" s="7"/>
      <c r="K1">
        <f>AVERAGEIF(Table5[associated enzload],"&lt;&gt;''")</f>
        <v>5.439114978894517E-7</v>
      </c>
      <c r="M1">
        <f>AVERAGEIF(Table5[min flux],"&lt;&gt;0")</f>
        <v>23115.278687242127</v>
      </c>
      <c r="N1">
        <f>AVERAGEIF(Table5[flux/enzload],"&lt;&gt;''")</f>
        <v>1399916317658.9536</v>
      </c>
      <c r="P1" cm="1">
        <f t="array" ref="P1">AVERAGE(Table5[kapp + (slack_ub - slack_lb)/enzload]-Table5[kapp_old])</f>
        <v>3994380.6109528341</v>
      </c>
    </row>
    <row r="2" spans="1:28" s="4" customFormat="1" ht="62.5">
      <c r="A2" s="4" t="s">
        <v>16601</v>
      </c>
      <c r="B2" s="4" t="s">
        <v>4479</v>
      </c>
      <c r="C2" s="4" t="s">
        <v>10059</v>
      </c>
      <c r="F2" s="5" t="s">
        <v>5986</v>
      </c>
      <c r="G2" s="5" t="s">
        <v>10052</v>
      </c>
      <c r="H2" s="5" t="s">
        <v>10053</v>
      </c>
      <c r="I2" s="5" t="s">
        <v>10054</v>
      </c>
      <c r="J2" s="5" t="s">
        <v>10055</v>
      </c>
      <c r="K2" s="5" t="s">
        <v>10056</v>
      </c>
      <c r="L2" s="5" t="s">
        <v>16602</v>
      </c>
      <c r="M2" s="5" t="s">
        <v>10058</v>
      </c>
      <c r="N2" s="5" t="s">
        <v>16598</v>
      </c>
      <c r="O2" s="5" t="s">
        <v>16600</v>
      </c>
      <c r="P2" s="5" t="s">
        <v>16603</v>
      </c>
      <c r="Q2" s="5" t="s">
        <v>16604</v>
      </c>
      <c r="R2" s="5" t="s">
        <v>16605</v>
      </c>
      <c r="S2" s="5" t="s">
        <v>16606</v>
      </c>
      <c r="T2" s="5" t="s">
        <v>16607</v>
      </c>
      <c r="U2" s="5" t="s">
        <v>16608</v>
      </c>
      <c r="V2" s="5" t="s">
        <v>19202</v>
      </c>
      <c r="W2" s="5" t="s">
        <v>19203</v>
      </c>
    </row>
    <row r="3" spans="1:28" hidden="1">
      <c r="A3" s="1" t="s">
        <v>4481</v>
      </c>
      <c r="B3" s="1" t="str">
        <f>_xlfn.TEXTBEFORE(Table38[[#This Row],[all fluxes from kapp-slack]]," ",,,,"")</f>
        <v>RXN-EX_pnto__R_e_REV-SPONT</v>
      </c>
      <c r="C3" s="1">
        <f>_xlfn.NUMBERVALUE(IFERROR(_xlfn.TEXTAFTER(Table38[[#This Row],[all fluxes from kapp-slack]]," ",-1,,,""),""))</f>
        <v>3.8585675608000003E-5</v>
      </c>
      <c r="F3" s="1" t="s">
        <v>7973</v>
      </c>
      <c r="G3" s="1" t="str">
        <f>_xlfn.TEXTBEFORE(Table5[[#This Row],[rxn     kapp_old        kapp_slack_ub   kapp_slack_lb]]," ")</f>
        <v>RXN-FECOOR_m_FWD-FECOORCPLX1</v>
      </c>
      <c r="H3" s="1">
        <f>_xlfn.NUMBERVALUE(_xlfn.TEXTBEFORE(TRIM(_xlfn.TEXTAFTER(_xlfn.TEXTBEFORE(Table5[[#This Row],[rxn     kapp_old        kapp_slack_ub   kapp_slack_lb]],Table5[[#This Row],[kapp_slack_lb]],-1),Table5[[#This Row],[rxn]]))," "))</f>
        <v>994556344.09308195</v>
      </c>
      <c r="I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" s="1">
        <f>_xlfn.NUMBERVALUE(_xlfn.TEXTAFTER(Table5[[#This Row],[rxn     kapp_old        kapp_slack_ub   kapp_slack_lb]]," ",-1))</f>
        <v>0</v>
      </c>
      <c r="K3" s="1">
        <f>_xlfn.XLOOKUP(SUBSTITUTE(Table5[[#This Row],[rxn]],"RXN-","ENZLOAD-"),ENZLOAD[name],ENZLOAD[flux],0)</f>
        <v>7.6558802599999997E-9</v>
      </c>
      <c r="L3" s="1" t="str">
        <f>"'"&amp;Table5[[#This Row],[rxn]]&amp;"'"&amp;CHAR(9)&amp;IF(AND(Table5[[#This Row],[kapp_slack_ub]]&lt;&gt;0,Table5[[#This Row],[kapp_old]]&lt;$F$1),$F$1,Table5[[#This Row],[kapp_old]])</f>
        <v>'RXN-FECOOR_m_FWD-FECOORCPLX1'	994556344.093082</v>
      </c>
      <c r="M3" s="1">
        <f>_xlfn.XLOOKUP(Table5[[#This Row],[rxn]],Table3[name],Table3[flux],$F$1)</f>
        <v>10.9469625903779</v>
      </c>
      <c r="N3" s="1">
        <f>IFERROR(Table5[[#This Row],[min flux]]/Table5[[#This Row],[associated enzload]],"")</f>
        <v>1429876411.1519556</v>
      </c>
      <c r="O3" s="1">
        <f>_xlfn.NUMBERVALUE(IF(Table5[[#This Row],[flux/enzload]]="","",ABS($N$1-Table5[[#This Row],[flux/enzload]])))</f>
        <v>1398486441247.8</v>
      </c>
      <c r="P3" s="1">
        <f>Table5[[#This Row],[kapp_old]]+IFERROR(((Table5[[#This Row],[kapp_slack_ub]]-Table5[[#This Row],[kapp_slack_lb]])/Table5[[#This Row],[associated enzload]]),0)</f>
        <v>994556344.09308195</v>
      </c>
      <c r="Q3" s="1" t="str">
        <f>"'"&amp;Table5[[#This Row],[rxn]]&amp;"'"&amp;CHAR(9)&amp;Table5[[#This Row],[kapp + (slack_ub - slack_lb)/enzload]]</f>
        <v>'RXN-FECOOR_m_FWD-FECOORCPLX1'	994556344.093082</v>
      </c>
      <c r="R3" s="1">
        <f>_xlfn.XLOOKUP(Table5[[#This Row],[rxn]],Table38[name],Table38[flux],0)</f>
        <v>15.0583505072234</v>
      </c>
      <c r="S3" s="1">
        <f>_xlfn.XLOOKUP(SUBSTITUTE(Table5[[#This Row],[rxn]],"RXN-","ENZLOAD-"),Table38[name],Table38[flux],0)</f>
        <v>5.8530709999999998E-9</v>
      </c>
      <c r="T3" s="1" t="b">
        <f>AND(Table5[[#This Row],[ENZLOAD flux in kapp-slack.gms]]=0,Table5[[#This Row],[flux in kapp-slack.gms]]&lt;&gt;0,NOT(Table5[[#This Row],[spont or unknown?]]))</f>
        <v>0</v>
      </c>
      <c r="U3" s="1" t="b">
        <f>OR(_xlfn.TEXTAFTER(Table5[[#This Row],[rxn]],"-",-1)="SPONT",_xlfn.TEXTAFTER(Table5[[#This Row],[rxn]],"-",-1)="UNKNOWN")</f>
        <v>0</v>
      </c>
      <c r="V3" s="1">
        <f>_xlfn.XLOOKUP(SUBSTITUTE(Table5[[#This Row],[rxn]],"RXN-","ENZLOAD-"),Table4[rxn],Table4[ub],0)</f>
        <v>0.13164044999999999</v>
      </c>
      <c r="W3" s="1" t="b">
        <f>AND(Table5[[#This Row],[FVA ENZLOAD flux UB]]=0,Table5[[#This Row],[ENZ not made when it should be?]])</f>
        <v>0</v>
      </c>
      <c r="AB3" s="4"/>
    </row>
    <row r="4" spans="1:28" hidden="1">
      <c r="A4" s="1" t="s">
        <v>4482</v>
      </c>
      <c r="B4" s="1" t="str">
        <f>_xlfn.TEXTBEFORE(Table38[[#This Row],[all fluxes from kapp-slack]]," ",,,,"")</f>
        <v>RXN-EX_acald_e_FWD-SPONT</v>
      </c>
      <c r="C4" s="1">
        <f>_xlfn.NUMBERVALUE(IFERROR(_xlfn.TEXTAFTER(Table38[[#This Row],[all fluxes from kapp-slack]]," ",-1,,,""),""))</f>
        <v>0.45145524195603898</v>
      </c>
      <c r="F4" s="1" t="s">
        <v>6619</v>
      </c>
      <c r="G4" s="1" t="str">
        <f>_xlfn.TEXTBEFORE(Table5[[#This Row],[rxn     kapp_old        kapp_slack_ub   kapp_slack_lb]]," ")</f>
        <v>RXN-ABTD4Dx_c_REV-rt1622_c</v>
      </c>
      <c r="H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" s="1">
        <f>_xlfn.NUMBERVALUE(_xlfn.TEXTAFTER(Table5[[#This Row],[rxn     kapp_old        kapp_slack_ub   kapp_slack_lb]]," ",-1))</f>
        <v>0</v>
      </c>
      <c r="K4" s="1">
        <f>_xlfn.XLOOKUP(SUBSTITUTE(Table5[[#This Row],[rxn]],"RXN-","ENZLOAD-"),ENZLOAD[name],ENZLOAD[flux],0)</f>
        <v>3.6312045379999897E-8</v>
      </c>
      <c r="L4" s="1" t="str">
        <f>"'"&amp;Table5[[#This Row],[rxn]]&amp;"'"&amp;CHAR(9)&amp;IF(AND(Table5[[#This Row],[kapp_slack_ub]]&lt;&gt;0,Table5[[#This Row],[kapp_old]]&lt;$F$1),$F$1,Table5[[#This Row],[kapp_old]])</f>
        <v>'RXN-ABTD4Dx_c_REV-rt1622_c'	27141.27779288</v>
      </c>
      <c r="M4" s="1">
        <f>_xlfn.XLOOKUP(Table5[[#This Row],[rxn]],Table3[name],Table3[flux],$F$1)</f>
        <v>2.9156673640556301</v>
      </c>
      <c r="N4" s="1">
        <f>IFERROR(Table5[[#This Row],[min flux]]/Table5[[#This Row],[associated enzload]],"")</f>
        <v>80294770.882323638</v>
      </c>
      <c r="O4" s="1">
        <f>_xlfn.NUMBERVALUE(IF(Table5[[#This Row],[flux/enzload]]="","",ABS($N$1-Table5[[#This Row],[flux/enzload]])))</f>
        <v>1399836022888.0701</v>
      </c>
      <c r="P4" s="1">
        <f>Table5[[#This Row],[kapp_old]]+IFERROR(((Table5[[#This Row],[kapp_slack_ub]]-Table5[[#This Row],[kapp_slack_lb]])/Table5[[#This Row],[associated enzload]]),0)</f>
        <v>27141.277792879999</v>
      </c>
      <c r="Q4" s="1" t="str">
        <f>"'"&amp;Table5[[#This Row],[rxn]]&amp;"'"&amp;CHAR(9)&amp;Table5[[#This Row],[kapp + (slack_ub - slack_lb)/enzload]]</f>
        <v>'RXN-ABTD4Dx_c_REV-rt1622_c'	27141.27779288</v>
      </c>
      <c r="R4" s="1">
        <f>_xlfn.XLOOKUP(Table5[[#This Row],[rxn]],Table38[name],Table38[flux],0)</f>
        <v>0</v>
      </c>
      <c r="S4" s="1">
        <f>_xlfn.XLOOKUP(SUBSTITUTE(Table5[[#This Row],[rxn]],"RXN-","ENZLOAD-"),Table38[name],Table38[flux],0)</f>
        <v>0</v>
      </c>
      <c r="T4" s="1" t="b">
        <f>AND(Table5[[#This Row],[ENZLOAD flux in kapp-slack.gms]]=0,Table5[[#This Row],[flux in kapp-slack.gms]]&lt;&gt;0,NOT(Table5[[#This Row],[spont or unknown?]]))</f>
        <v>0</v>
      </c>
      <c r="U4" s="1" t="b">
        <f>OR(_xlfn.TEXTAFTER(Table5[[#This Row],[rxn]],"-",-1)="SPONT",_xlfn.TEXTAFTER(Table5[[#This Row],[rxn]],"-",-1)="UNKNOWN")</f>
        <v>0</v>
      </c>
      <c r="V4" s="1">
        <f>_xlfn.XLOOKUP(SUBSTITUTE(Table5[[#This Row],[rxn]],"RXN-","ENZLOAD-"),Table4[rxn],Table4[ub],0)</f>
        <v>0.99022873</v>
      </c>
      <c r="W4" s="1" t="b">
        <f>AND(Table5[[#This Row],[FVA ENZLOAD flux UB]]=0,Table5[[#This Row],[ENZ not made when it should be?]])</f>
        <v>0</v>
      </c>
    </row>
    <row r="5" spans="1:28" hidden="1">
      <c r="A5" s="1" t="s">
        <v>4483</v>
      </c>
      <c r="B5" s="1" t="str">
        <f>_xlfn.TEXTBEFORE(Table38[[#This Row],[all fluxes from kapp-slack]]," ",,,,"")</f>
        <v>RXN-EX_nh4_e_REV-SPONT</v>
      </c>
      <c r="C5" s="1">
        <f>_xlfn.NUMBERVALUE(IFERROR(_xlfn.TEXTAFTER(Table38[[#This Row],[all fluxes from kapp-slack]]," ",-1,,,""),""))</f>
        <v>2.9370495439228601</v>
      </c>
      <c r="F5" s="1" t="s">
        <v>6622</v>
      </c>
      <c r="G5" s="1" t="str">
        <f>_xlfn.TEXTBEFORE(Table5[[#This Row],[rxn     kapp_old        kapp_slack_ub   kapp_slack_lb]]," ")</f>
        <v>RXN-ABTD4Dy_c_FWD-rt8084</v>
      </c>
      <c r="H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5" s="1">
        <f>_xlfn.NUMBERVALUE(_xlfn.TEXTAFTER(Table5[[#This Row],[rxn     kapp_old        kapp_slack_ub   kapp_slack_lb]]," ",-1))</f>
        <v>0</v>
      </c>
      <c r="K5" s="1">
        <f>_xlfn.XLOOKUP(SUBSTITUTE(Table5[[#This Row],[rxn]],"RXN-","ENZLOAD-"),ENZLOAD[name],ENZLOAD[flux],0)</f>
        <v>5.4181801869999903E-8</v>
      </c>
      <c r="L5" s="1" t="str">
        <f>"'"&amp;Table5[[#This Row],[rxn]]&amp;"'"&amp;CHAR(9)&amp;IF(AND(Table5[[#This Row],[kapp_slack_ub]]&lt;&gt;0,Table5[[#This Row],[kapp_old]]&lt;$F$1),$F$1,Table5[[#This Row],[kapp_old]])</f>
        <v>'RXN-ABTD4Dy_c_FWD-rt8084'	27141.27779288</v>
      </c>
      <c r="M5" s="1">
        <f>_xlfn.XLOOKUP(Table5[[#This Row],[rxn]],Table3[name],Table3[flux],$F$1)</f>
        <v>2.9156673640556301</v>
      </c>
      <c r="N5" s="1">
        <f>IFERROR(Table5[[#This Row],[min flux]]/Table5[[#This Row],[associated enzload]],"")</f>
        <v>53812668.89298518</v>
      </c>
      <c r="O5" s="1">
        <f>_xlfn.NUMBERVALUE(IF(Table5[[#This Row],[flux/enzload]]="","",ABS($N$1-Table5[[#This Row],[flux/enzload]])))</f>
        <v>1399862504990.0601</v>
      </c>
      <c r="P5" s="1">
        <f>Table5[[#This Row],[kapp_old]]+IFERROR(((Table5[[#This Row],[kapp_slack_ub]]-Table5[[#This Row],[kapp_slack_lb]])/Table5[[#This Row],[associated enzload]]),0)</f>
        <v>27141.277792879999</v>
      </c>
      <c r="Q5" s="1" t="str">
        <f>"'"&amp;Table5[[#This Row],[rxn]]&amp;"'"&amp;CHAR(9)&amp;Table5[[#This Row],[kapp + (slack_ub - slack_lb)/enzload]]</f>
        <v>'RXN-ABTD4Dy_c_FWD-rt8084'	27141.27779288</v>
      </c>
      <c r="R5" s="1">
        <f>_xlfn.XLOOKUP(Table5[[#This Row],[rxn]],Table38[name],Table38[flux],0)</f>
        <v>0</v>
      </c>
      <c r="S5" s="1">
        <f>_xlfn.XLOOKUP(SUBSTITUTE(Table5[[#This Row],[rxn]],"RXN-","ENZLOAD-"),Table38[name],Table38[flux],0)</f>
        <v>0</v>
      </c>
      <c r="T5" s="1" t="b">
        <f>AND(Table5[[#This Row],[ENZLOAD flux in kapp-slack.gms]]=0,Table5[[#This Row],[flux in kapp-slack.gms]]&lt;&gt;0,NOT(Table5[[#This Row],[spont or unknown?]]))</f>
        <v>0</v>
      </c>
      <c r="U5" s="1" t="b">
        <f>OR(_xlfn.TEXTAFTER(Table5[[#This Row],[rxn]],"-",-1)="SPONT",_xlfn.TEXTAFTER(Table5[[#This Row],[rxn]],"-",-1)="UNKNOWN")</f>
        <v>0</v>
      </c>
      <c r="V5" s="1">
        <f>_xlfn.XLOOKUP(SUBSTITUTE(Table5[[#This Row],[rxn]],"RXN-","ENZLOAD-"),Table4[rxn],Table4[ub],0)</f>
        <v>1.0257718199999999</v>
      </c>
      <c r="W5" s="1" t="b">
        <f>AND(Table5[[#This Row],[FVA ENZLOAD flux UB]]=0,Table5[[#This Row],[ENZ not made when it should be?]])</f>
        <v>0</v>
      </c>
    </row>
    <row r="6" spans="1:28" hidden="1">
      <c r="A6" s="1" t="s">
        <v>4484</v>
      </c>
      <c r="B6" s="1" t="str">
        <f>_xlfn.TEXTBEFORE(Table38[[#This Row],[all fluxes from kapp-slack]]," ",,,,"")</f>
        <v>RXN-EX_co2_e_FWD-SPONT</v>
      </c>
      <c r="C6" s="1">
        <f>_xlfn.NUMBERVALUE(IFERROR(_xlfn.TEXTAFTER(Table38[[#This Row],[all fluxes from kapp-slack]]," ",-1,,,""),""))</f>
        <v>16.287668895872901</v>
      </c>
      <c r="F6" s="1" t="s">
        <v>6466</v>
      </c>
      <c r="G6" s="1" t="str">
        <f>_xlfn.TEXTBEFORE(Table5[[#This Row],[rxn     kapp_old        kapp_slack_ub   kapp_slack_lb]]," ")</f>
        <v>RXN-3OACE200_rm_FWD-rt8287</v>
      </c>
      <c r="H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6" s="1">
        <f>_xlfn.NUMBERVALUE(_xlfn.TEXTAFTER(Table5[[#This Row],[rxn     kapp_old        kapp_slack_ub   kapp_slack_lb]]," ",-1))</f>
        <v>0</v>
      </c>
      <c r="K6" s="1">
        <f>_xlfn.XLOOKUP(SUBSTITUTE(Table5[[#This Row],[rxn]],"RXN-","ENZLOAD-"),ENZLOAD[name],ENZLOAD[flux],0)</f>
        <v>2.5539013999999999E-10</v>
      </c>
      <c r="L6" s="1" t="str">
        <f>"'"&amp;Table5[[#This Row],[rxn]]&amp;"'"&amp;CHAR(9)&amp;IF(AND(Table5[[#This Row],[kapp_slack_ub]]&lt;&gt;0,Table5[[#This Row],[kapp_old]]&lt;$F$1),$F$1,Table5[[#This Row],[kapp_old]])</f>
        <v>'RXN-3OACE200_rm_FWD-rt8287'	27141.27779288</v>
      </c>
      <c r="M6" s="1">
        <f>_xlfn.XLOOKUP(Table5[[#This Row],[rxn]],Table3[name],Table3[flux],$F$1)</f>
        <v>9.0211111371717705E-3</v>
      </c>
      <c r="N6" s="1">
        <f>IFERROR(Table5[[#This Row],[min flux]]/Table5[[#This Row],[associated enzload]],"")</f>
        <v>35322863.823841326</v>
      </c>
      <c r="O6" s="1">
        <f>_xlfn.NUMBERVALUE(IF(Table5[[#This Row],[flux/enzload]]="","",ABS($N$1-Table5[[#This Row],[flux/enzload]])))</f>
        <v>1399880994795.1299</v>
      </c>
      <c r="P6" s="1">
        <f>Table5[[#This Row],[kapp_old]]+IFERROR(((Table5[[#This Row],[kapp_slack_ub]]-Table5[[#This Row],[kapp_slack_lb]])/Table5[[#This Row],[associated enzload]]),0)</f>
        <v>27141.277792879999</v>
      </c>
      <c r="Q6" s="1" t="str">
        <f>"'"&amp;Table5[[#This Row],[rxn]]&amp;"'"&amp;CHAR(9)&amp;Table5[[#This Row],[kapp + (slack_ub - slack_lb)/enzload]]</f>
        <v>'RXN-3OACE200_rm_FWD-rt8287'	27141.27779288</v>
      </c>
      <c r="R6" s="1">
        <f>_xlfn.XLOOKUP(Table5[[#This Row],[rxn]],Table38[name],Table38[flux],0)</f>
        <v>0</v>
      </c>
      <c r="S6" s="1">
        <f>_xlfn.XLOOKUP(SUBSTITUTE(Table5[[#This Row],[rxn]],"RXN-","ENZLOAD-"),Table38[name],Table38[flux],0)</f>
        <v>0</v>
      </c>
      <c r="T6" s="1" t="b">
        <f>AND(Table5[[#This Row],[ENZLOAD flux in kapp-slack.gms]]=0,Table5[[#This Row],[flux in kapp-slack.gms]]&lt;&gt;0,NOT(Table5[[#This Row],[spont or unknown?]]))</f>
        <v>0</v>
      </c>
      <c r="U6" s="1" t="b">
        <f>OR(_xlfn.TEXTAFTER(Table5[[#This Row],[rxn]],"-",-1)="SPONT",_xlfn.TEXTAFTER(Table5[[#This Row],[rxn]],"-",-1)="UNKNOWN")</f>
        <v>0</v>
      </c>
      <c r="V6" s="1">
        <f>_xlfn.XLOOKUP(SUBSTITUTE(Table5[[#This Row],[rxn]],"RXN-","ENZLOAD-"),Table4[rxn],Table4[ub],0)</f>
        <v>0.83695229999999998</v>
      </c>
      <c r="W6" s="1" t="b">
        <f>AND(Table5[[#This Row],[FVA ENZLOAD flux UB]]=0,Table5[[#This Row],[ENZ not made when it should be?]])</f>
        <v>0</v>
      </c>
    </row>
    <row r="7" spans="1:28" hidden="1">
      <c r="A7" s="1" t="s">
        <v>4485</v>
      </c>
      <c r="B7" s="1" t="str">
        <f>_xlfn.TEXTBEFORE(Table38[[#This Row],[all fluxes from kapp-slack]]," ",,,,"")</f>
        <v>RXN-EX_glc__D_e_REV-SPONT</v>
      </c>
      <c r="C7" s="1">
        <f>_xlfn.NUMBERVALUE(IFERROR(_xlfn.TEXTAFTER(Table38[[#This Row],[all fluxes from kapp-slack]]," ",-1,,,""),""))</f>
        <v>5.3317693000000004</v>
      </c>
      <c r="F7" s="1" t="s">
        <v>8977</v>
      </c>
      <c r="G7" s="1" t="str">
        <f>_xlfn.TEXTBEFORE(Table5[[#This Row],[rxn     kapp_old        kapp_slack_ub   kapp_slack_lb]]," ")</f>
        <v>RXN-NGLYCANS2_c_FWD-ALG1314</v>
      </c>
      <c r="H7" s="1">
        <f>_xlfn.NUMBERVALUE(_xlfn.TEXTBEFORE(TRIM(_xlfn.TEXTAFTER(_xlfn.TEXTBEFORE(Table5[[#This Row],[rxn     kapp_old        kapp_slack_ub   kapp_slack_lb]],Table5[[#This Row],[kapp_slack_lb]],-1),Table5[[#This Row],[rxn]]))," "))</f>
        <v>11773232.8054858</v>
      </c>
      <c r="I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7" s="1">
        <f>_xlfn.NUMBERVALUE(_xlfn.TEXTAFTER(Table5[[#This Row],[rxn     kapp_old        kapp_slack_ub   kapp_slack_lb]]," ",-1))</f>
        <v>0</v>
      </c>
      <c r="K7" s="1">
        <f>_xlfn.XLOOKUP(SUBSTITUTE(Table5[[#This Row],[rxn]],"RXN-","ENZLOAD-"),ENZLOAD[name],ENZLOAD[flux],0)</f>
        <v>1.89791979999999E-10</v>
      </c>
      <c r="L7" s="1" t="str">
        <f>"'"&amp;Table5[[#This Row],[rxn]]&amp;"'"&amp;CHAR(9)&amp;IF(AND(Table5[[#This Row],[kapp_slack_ub]]&lt;&gt;0,Table5[[#This Row],[kapp_old]]&lt;$F$1),$F$1,Table5[[#This Row],[kapp_old]])</f>
        <v>'RXN-NGLYCANS2_c_FWD-ALG1314'	11773232.8054858</v>
      </c>
      <c r="M7" s="1">
        <f>_xlfn.XLOOKUP(Table5[[#This Row],[rxn]],Table3[name],Table3[flux],$F$1)</f>
        <v>5.8801714872476598E-3</v>
      </c>
      <c r="N7" s="1">
        <f>IFERROR(Table5[[#This Row],[min flux]]/Table5[[#This Row],[associated enzload]],"")</f>
        <v>30982191.593383931</v>
      </c>
      <c r="O7" s="1">
        <f>_xlfn.NUMBERVALUE(IF(Table5[[#This Row],[flux/enzload]]="","",ABS($N$1-Table5[[#This Row],[flux/enzload]])))</f>
        <v>1399885335467.3601</v>
      </c>
      <c r="P7" s="1">
        <f>Table5[[#This Row],[kapp_old]]+IFERROR(((Table5[[#This Row],[kapp_slack_ub]]-Table5[[#This Row],[kapp_slack_lb]])/Table5[[#This Row],[associated enzload]]),0)</f>
        <v>11773232.8054858</v>
      </c>
      <c r="Q7" s="1" t="str">
        <f>"'"&amp;Table5[[#This Row],[rxn]]&amp;"'"&amp;CHAR(9)&amp;Table5[[#This Row],[kapp + (slack_ub - slack_lb)/enzload]]</f>
        <v>'RXN-NGLYCANS2_c_FWD-ALG1314'	11773232.8054858</v>
      </c>
      <c r="R7" s="1">
        <f>_xlfn.XLOOKUP(Table5[[#This Row],[rxn]],Table38[name],Table38[flux],0)</f>
        <v>5.9819417815559998E-3</v>
      </c>
      <c r="S7" s="1">
        <f>_xlfn.XLOOKUP(SUBSTITUTE(Table5[[#This Row],[rxn]],"RXN-","ENZLOAD-"),Table38[name],Table38[flux],0)</f>
        <v>1.9641799999999999E-10</v>
      </c>
      <c r="T7" s="1" t="b">
        <f>AND(Table5[[#This Row],[ENZLOAD flux in kapp-slack.gms]]=0,Table5[[#This Row],[flux in kapp-slack.gms]]&lt;&gt;0,NOT(Table5[[#This Row],[spont or unknown?]]))</f>
        <v>0</v>
      </c>
      <c r="U7" s="1" t="b">
        <f>OR(_xlfn.TEXTAFTER(Table5[[#This Row],[rxn]],"-",-1)="SPONT",_xlfn.TEXTAFTER(Table5[[#This Row],[rxn]],"-",-1)="UNKNOWN")</f>
        <v>0</v>
      </c>
      <c r="V7" s="1">
        <f>_xlfn.XLOOKUP(SUBSTITUTE(Table5[[#This Row],[rxn]],"RXN-","ENZLOAD-"),Table4[rxn],Table4[ub],0)</f>
        <v>0.75308202000000002</v>
      </c>
      <c r="W7" s="1" t="b">
        <f>AND(Table5[[#This Row],[FVA ENZLOAD flux UB]]=0,Table5[[#This Row],[ENZ not made when it should be?]])</f>
        <v>0</v>
      </c>
    </row>
    <row r="8" spans="1:28" hidden="1">
      <c r="A8" s="1" t="s">
        <v>4486</v>
      </c>
      <c r="B8" s="1" t="str">
        <f>_xlfn.TEXTBEFORE(Table38[[#This Row],[all fluxes from kapp-slack]]," ",,,,"")</f>
        <v>RXN-EX_fol_e_REV-SPONT</v>
      </c>
      <c r="C8" s="1">
        <f>_xlfn.NUMBERVALUE(IFERROR(_xlfn.TEXTAFTER(Table38[[#This Row],[all fluxes from kapp-slack]]," ",-1,,,""),""))</f>
        <v>3.8585925779000001E-5</v>
      </c>
      <c r="F8" s="1" t="s">
        <v>8865</v>
      </c>
      <c r="G8" s="1" t="str">
        <f>_xlfn.TEXTBEFORE(Table5[[#This Row],[rxn     kapp_old        kapp_slack_ub   kapp_slack_lb]]," ")</f>
        <v>RXN-NADHcplxI_c_m_FWD-NADHCPLX0</v>
      </c>
      <c r="H8" s="1">
        <f>_xlfn.NUMBERVALUE(_xlfn.TEXTBEFORE(TRIM(_xlfn.TEXTAFTER(_xlfn.TEXTBEFORE(Table5[[#This Row],[rxn     kapp_old        kapp_slack_ub   kapp_slack_lb]],Table5[[#This Row],[kapp_slack_lb]],-1),Table5[[#This Row],[rxn]]))," "))</f>
        <v>9823707.7038298305</v>
      </c>
      <c r="I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8" s="1">
        <f>_xlfn.NUMBERVALUE(_xlfn.TEXTAFTER(Table5[[#This Row],[rxn     kapp_old        kapp_slack_ub   kapp_slack_lb]]," ",-1))</f>
        <v>0</v>
      </c>
      <c r="K8" s="1">
        <f>_xlfn.XLOOKUP(SUBSTITUTE(Table5[[#This Row],[rxn]],"RXN-","ENZLOAD-"),ENZLOAD[name],ENZLOAD[flux],0)</f>
        <v>6.2206606915E-7</v>
      </c>
      <c r="L8" s="1" t="str">
        <f>"'"&amp;Table5[[#This Row],[rxn]]&amp;"'"&amp;CHAR(9)&amp;IF(AND(Table5[[#This Row],[kapp_slack_ub]]&lt;&gt;0,Table5[[#This Row],[kapp_old]]&lt;$F$1),$F$1,Table5[[#This Row],[kapp_old]])</f>
        <v>'RXN-NADHcplxI_c_m_FWD-NADHCPLX0'	9823707.70382983</v>
      </c>
      <c r="M8" s="1">
        <f>_xlfn.XLOOKUP(Table5[[#This Row],[rxn]],Table3[name],Table3[flux],$F$1)</f>
        <v>17.615117734398801</v>
      </c>
      <c r="N8" s="1">
        <f>IFERROR(Table5[[#This Row],[min flux]]/Table5[[#This Row],[associated enzload]],"")</f>
        <v>28317117.116624527</v>
      </c>
      <c r="O8" s="1">
        <f>_xlfn.NUMBERVALUE(IF(Table5[[#This Row],[flux/enzload]]="","",ABS($N$1-Table5[[#This Row],[flux/enzload]])))</f>
        <v>1399888000541.8401</v>
      </c>
      <c r="P8" s="1">
        <f>Table5[[#This Row],[kapp_old]]+IFERROR(((Table5[[#This Row],[kapp_slack_ub]]-Table5[[#This Row],[kapp_slack_lb]])/Table5[[#This Row],[associated enzload]]),0)</f>
        <v>9823707.7038298305</v>
      </c>
      <c r="Q8" s="1" t="str">
        <f>"'"&amp;Table5[[#This Row],[rxn]]&amp;"'"&amp;CHAR(9)&amp;Table5[[#This Row],[kapp + (slack_ub - slack_lb)/enzload]]</f>
        <v>'RXN-NADHcplxI_c_m_FWD-NADHCPLX0'	9823707.70382983</v>
      </c>
      <c r="R8" s="1">
        <f>_xlfn.XLOOKUP(Table5[[#This Row],[rxn]],Table38[name],Table38[flux],0)</f>
        <v>2.6478014183705998</v>
      </c>
      <c r="S8" s="1">
        <f>_xlfn.XLOOKUP(SUBSTITUTE(Table5[[#This Row],[rxn]],"RXN-","ENZLOAD-"),Table38[name],Table38[flux],0)</f>
        <v>1.04194733E-7</v>
      </c>
      <c r="T8" s="1" t="b">
        <f>AND(Table5[[#This Row],[ENZLOAD flux in kapp-slack.gms]]=0,Table5[[#This Row],[flux in kapp-slack.gms]]&lt;&gt;0,NOT(Table5[[#This Row],[spont or unknown?]]))</f>
        <v>0</v>
      </c>
      <c r="U8" s="1" t="b">
        <f>OR(_xlfn.TEXTAFTER(Table5[[#This Row],[rxn]],"-",-1)="SPONT",_xlfn.TEXTAFTER(Table5[[#This Row],[rxn]],"-",-1)="UNKNOWN")</f>
        <v>0</v>
      </c>
      <c r="V8" s="1">
        <f>_xlfn.XLOOKUP(SUBSTITUTE(Table5[[#This Row],[rxn]],"RXN-","ENZLOAD-"),Table4[rxn],Table4[ub],0)</f>
        <v>7.2223789999999996E-2</v>
      </c>
      <c r="W8" s="1" t="b">
        <f>AND(Table5[[#This Row],[FVA ENZLOAD flux UB]]=0,Table5[[#This Row],[ENZ not made when it should be?]])</f>
        <v>0</v>
      </c>
    </row>
    <row r="9" spans="1:28" hidden="1">
      <c r="A9" s="1" t="s">
        <v>4487</v>
      </c>
      <c r="B9" s="1" t="str">
        <f>_xlfn.TEXTBEFORE(Table38[[#This Row],[all fluxes from kapp-slack]]," ",,,,"")</f>
        <v>RXN-EX_glyc_e_FWD-SPONT</v>
      </c>
      <c r="C9" s="1">
        <f>_xlfn.NUMBERVALUE(IFERROR(_xlfn.TEXTAFTER(Table38[[#This Row],[all fluxes from kapp-slack]]," ",-1,,,""),""))</f>
        <v>1.0001442955580001E-3</v>
      </c>
      <c r="F9" s="1" t="s">
        <v>7187</v>
      </c>
      <c r="G9" s="1" t="str">
        <f>_xlfn.TEXTBEFORE(Table5[[#This Row],[rxn     kapp_old        kapp_slack_ub   kapp_slack_lb]]," ")</f>
        <v>RXN-ATPASEP2e_c_FWD-rt0602_c</v>
      </c>
      <c r="H9" s="1">
        <f>_xlfn.NUMBERVALUE(_xlfn.TEXTBEFORE(TRIM(_xlfn.TEXTAFTER(_xlfn.TEXTBEFORE(Table5[[#This Row],[rxn     kapp_old        kapp_slack_ub   kapp_slack_lb]],Table5[[#This Row],[kapp_slack_lb]],-1),Table5[[#This Row],[rxn]]))," "))</f>
        <v>42363.996645732703</v>
      </c>
      <c r="I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9" s="1">
        <f>_xlfn.NUMBERVALUE(_xlfn.TEXTAFTER(Table5[[#This Row],[rxn     kapp_old        kapp_slack_ub   kapp_slack_lb]]," ",-1))</f>
        <v>0</v>
      </c>
      <c r="K9" s="1">
        <f>_xlfn.XLOOKUP(SUBSTITUTE(Table5[[#This Row],[rxn]],"RXN-","ENZLOAD-"),ENZLOAD[name],ENZLOAD[flux],0)</f>
        <v>1.5748833620000001E-8</v>
      </c>
      <c r="L9" s="1" t="str">
        <f>"'"&amp;Table5[[#This Row],[rxn]]&amp;"'"&amp;CHAR(9)&amp;IF(AND(Table5[[#This Row],[kapp_slack_ub]]&lt;&gt;0,Table5[[#This Row],[kapp_old]]&lt;$F$1),$F$1,Table5[[#This Row],[kapp_old]])</f>
        <v>'RXN-ATPASEP2e_c_FWD-rt0602_c'	42363.9966457327</v>
      </c>
      <c r="M9" s="1">
        <f>_xlfn.XLOOKUP(Table5[[#This Row],[rxn]],Table3[name],Table3[flux],$F$1)</f>
        <v>0.44345974851673098</v>
      </c>
      <c r="N9" s="1">
        <f>IFERROR(Table5[[#This Row],[min flux]]/Table5[[#This Row],[associated enzload]],"")</f>
        <v>28158259.793510407</v>
      </c>
      <c r="O9" s="1">
        <f>_xlfn.NUMBERVALUE(IF(Table5[[#This Row],[flux/enzload]]="","",ABS($N$1-Table5[[#This Row],[flux/enzload]])))</f>
        <v>1399888159399.1599</v>
      </c>
      <c r="P9" s="1">
        <f>Table5[[#This Row],[kapp_old]]+IFERROR(((Table5[[#This Row],[kapp_slack_ub]]-Table5[[#This Row],[kapp_slack_lb]])/Table5[[#This Row],[associated enzload]]),0)</f>
        <v>42363.996645732703</v>
      </c>
      <c r="Q9" s="1" t="str">
        <f>"'"&amp;Table5[[#This Row],[rxn]]&amp;"'"&amp;CHAR(9)&amp;Table5[[#This Row],[kapp + (slack_ub - slack_lb)/enzload]]</f>
        <v>'RXN-ATPASEP2e_c_FWD-rt0602_c'	42363.9966457327</v>
      </c>
      <c r="R9" s="1">
        <f>_xlfn.XLOOKUP(Table5[[#This Row],[rxn]],Table38[name],Table38[flux],0)</f>
        <v>0.61736982778998395</v>
      </c>
      <c r="S9" s="1">
        <f>_xlfn.XLOOKUP(SUBSTITUTE(Table5[[#This Row],[rxn]],"RXN-","ENZLOAD-"),Table38[name],Table38[flux],0)</f>
        <v>5.6335773610000001E-6</v>
      </c>
      <c r="T9" s="1" t="b">
        <f>AND(Table5[[#This Row],[ENZLOAD flux in kapp-slack.gms]]=0,Table5[[#This Row],[flux in kapp-slack.gms]]&lt;&gt;0,NOT(Table5[[#This Row],[spont or unknown?]]))</f>
        <v>0</v>
      </c>
      <c r="U9" s="1" t="b">
        <f>OR(_xlfn.TEXTAFTER(Table5[[#This Row],[rxn]],"-",-1)="SPONT",_xlfn.TEXTAFTER(Table5[[#This Row],[rxn]],"-",-1)="UNKNOWN")</f>
        <v>0</v>
      </c>
      <c r="V9" s="1">
        <f>_xlfn.XLOOKUP(SUBSTITUTE(Table5[[#This Row],[rxn]],"RXN-","ENZLOAD-"),Table4[rxn],Table4[ub],0)</f>
        <v>0.43170719000000002</v>
      </c>
      <c r="W9" s="1" t="b">
        <f>AND(Table5[[#This Row],[FVA ENZLOAD flux UB]]=0,Table5[[#This Row],[ENZ not made when it should be?]])</f>
        <v>0</v>
      </c>
    </row>
    <row r="10" spans="1:28" hidden="1">
      <c r="A10" s="1" t="s">
        <v>4488</v>
      </c>
      <c r="B10" s="1" t="str">
        <f>_xlfn.TEXTBEFORE(Table38[[#This Row],[all fluxes from kapp-slack]]," ",,,,"")</f>
        <v>RXN-EX_gly_e_FWD-SPONT</v>
      </c>
      <c r="C10" s="1">
        <f>_xlfn.NUMBERVALUE(IFERROR(_xlfn.TEXTAFTER(Table38[[#This Row],[all fluxes from kapp-slack]]," ",-1,,,""),""))</f>
        <v>1.82207989589441</v>
      </c>
      <c r="F10" s="1" t="s">
        <v>7983</v>
      </c>
      <c r="G10" s="1" t="str">
        <f>_xlfn.TEXTBEFORE(Table5[[#This Row],[rxn     kapp_old        kapp_slack_ub   kapp_slack_lb]]," ")</f>
        <v>RXN-FECRq9_m_FWD-FECRq9CPLX</v>
      </c>
      <c r="H10" s="1">
        <f>_xlfn.NUMBERVALUE(_xlfn.TEXTBEFORE(TRIM(_xlfn.TEXTAFTER(_xlfn.TEXTBEFORE(Table5[[#This Row],[rxn     kapp_old        kapp_slack_ub   kapp_slack_lb]],Table5[[#This Row],[kapp_slack_lb]],-1),Table5[[#This Row],[rxn]]))," "))</f>
        <v>18782824.570013601</v>
      </c>
      <c r="I1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0" s="1">
        <f>_xlfn.NUMBERVALUE(_xlfn.TEXTAFTER(Table5[[#This Row],[rxn     kapp_old        kapp_slack_ub   kapp_slack_lb]]," ",-1))</f>
        <v>0</v>
      </c>
      <c r="K10" s="1">
        <f>_xlfn.XLOOKUP(SUBSTITUTE(Table5[[#This Row],[rxn]],"RXN-","ENZLOAD-"),ENZLOAD[name],ENZLOAD[flux],0)</f>
        <v>7.8039495902000004E-7</v>
      </c>
      <c r="L10" s="1" t="str">
        <f>"'"&amp;Table5[[#This Row],[rxn]]&amp;"'"&amp;CHAR(9)&amp;IF(AND(Table5[[#This Row],[kapp_slack_ub]]&lt;&gt;0,Table5[[#This Row],[kapp_old]]&lt;$F$1),$F$1,Table5[[#This Row],[kapp_old]])</f>
        <v>'RXN-FECRq9_m_FWD-FECRq9CPLX'	18782824.5700136</v>
      </c>
      <c r="M10" s="1">
        <f>_xlfn.XLOOKUP(Table5[[#This Row],[rxn]],Table3[name],Table3[flux],$F$1)</f>
        <v>21.893925180755801</v>
      </c>
      <c r="N10" s="1">
        <f>IFERROR(Table5[[#This Row],[min flux]]/Table5[[#This Row],[associated enzload]],"")</f>
        <v>28054929.017288413</v>
      </c>
      <c r="O10" s="1">
        <f>_xlfn.NUMBERVALUE(IF(Table5[[#This Row],[flux/enzload]]="","",ABS($N$1-Table5[[#This Row],[flux/enzload]])))</f>
        <v>1399888262729.9399</v>
      </c>
      <c r="P10" s="1">
        <f>Table5[[#This Row],[kapp_old]]+IFERROR(((Table5[[#This Row],[kapp_slack_ub]]-Table5[[#This Row],[kapp_slack_lb]])/Table5[[#This Row],[associated enzload]]),0)</f>
        <v>18782824.570013601</v>
      </c>
      <c r="Q10" s="1" t="str">
        <f>"'"&amp;Table5[[#This Row],[rxn]]&amp;"'"&amp;CHAR(9)&amp;Table5[[#This Row],[kapp + (slack_ub - slack_lb)/enzload]]</f>
        <v>'RXN-FECRq9_m_FWD-FECRq9CPLX'	18782824.5700136</v>
      </c>
      <c r="R10" s="1">
        <f>_xlfn.XLOOKUP(Table5[[#This Row],[rxn]],Table38[name],Table38[flux],0)</f>
        <v>30.1167010144468</v>
      </c>
      <c r="S10" s="1">
        <f>_xlfn.XLOOKUP(SUBSTITUTE(Table5[[#This Row],[rxn]],"RXN-","ENZLOAD-"),Table38[name],Table38[flux],0)</f>
        <v>6.1984382900000004E-7</v>
      </c>
      <c r="T10" s="1" t="b">
        <f>AND(Table5[[#This Row],[ENZLOAD flux in kapp-slack.gms]]=0,Table5[[#This Row],[flux in kapp-slack.gms]]&lt;&gt;0,NOT(Table5[[#This Row],[spont or unknown?]]))</f>
        <v>0</v>
      </c>
      <c r="U10" s="1" t="b">
        <f>OR(_xlfn.TEXTAFTER(Table5[[#This Row],[rxn]],"-",-1)="SPONT",_xlfn.TEXTAFTER(Table5[[#This Row],[rxn]],"-",-1)="UNKNOWN")</f>
        <v>0</v>
      </c>
      <c r="V10" s="1">
        <f>_xlfn.XLOOKUP(SUBSTITUTE(Table5[[#This Row],[rxn]],"RXN-","ENZLOAD-"),Table4[rxn],Table4[ub],0)</f>
        <v>8.2046869999999994E-2</v>
      </c>
      <c r="W10" s="1" t="b">
        <f>AND(Table5[[#This Row],[FVA ENZLOAD flux UB]]=0,Table5[[#This Row],[ENZ not made when it should be?]])</f>
        <v>0</v>
      </c>
    </row>
    <row r="11" spans="1:28" hidden="1">
      <c r="A11" s="1" t="s">
        <v>4489</v>
      </c>
      <c r="B11" s="1" t="str">
        <f>_xlfn.TEXTBEFORE(Table38[[#This Row],[all fluxes from kapp-slack]]," ",,,,"")</f>
        <v>RXN-EX_fe2_e_REV-SPONT</v>
      </c>
      <c r="C11" s="1">
        <f>_xlfn.NUMBERVALUE(IFERROR(_xlfn.TEXTAFTER(Table38[[#This Row],[all fluxes from kapp-slack]]," ",-1,,,""),""))</f>
        <v>3.0120677288599998E-4</v>
      </c>
      <c r="F11" s="1" t="s">
        <v>9255</v>
      </c>
      <c r="G11" s="1" t="str">
        <f>_xlfn.TEXTBEFORE(Table5[[#This Row],[rxn     kapp_old        kapp_slack_ub   kapp_slack_lb]]," ")</f>
        <v>RXN-PFK_c_FWD-rt0499</v>
      </c>
      <c r="H11" s="1">
        <f>_xlfn.NUMBERVALUE(_xlfn.TEXTBEFORE(TRIM(_xlfn.TEXTAFTER(_xlfn.TEXTBEFORE(Table5[[#This Row],[rxn     kapp_old        kapp_slack_ub   kapp_slack_lb]],Table5[[#This Row],[kapp_slack_lb]],-1),Table5[[#This Row],[rxn]]))," "))</f>
        <v>21231028.507513098</v>
      </c>
      <c r="I1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1" s="1">
        <f>_xlfn.NUMBERVALUE(_xlfn.TEXTAFTER(Table5[[#This Row],[rxn     kapp_old        kapp_slack_ub   kapp_slack_lb]]," ",-1))</f>
        <v>0</v>
      </c>
      <c r="K11" s="1">
        <f>_xlfn.XLOOKUP(SUBSTITUTE(Table5[[#This Row],[rxn]],"RXN-","ENZLOAD-"),ENZLOAD[name],ENZLOAD[flux],0)</f>
        <v>1.0343343051999999E-7</v>
      </c>
      <c r="L11" s="1" t="str">
        <f>"'"&amp;Table5[[#This Row],[rxn]]&amp;"'"&amp;CHAR(9)&amp;IF(AND(Table5[[#This Row],[kapp_slack_ub]]&lt;&gt;0,Table5[[#This Row],[kapp_old]]&lt;$F$1),$F$1,Table5[[#This Row],[kapp_old]])</f>
        <v>'RXN-PFK_c_FWD-rt0499'	21231028.5075131</v>
      </c>
      <c r="M11" s="1">
        <f>_xlfn.XLOOKUP(Table5[[#This Row],[rxn]],Table3[name],Table3[flux],$F$1)</f>
        <v>2.79633910028421</v>
      </c>
      <c r="N11" s="1">
        <f>IFERROR(Table5[[#This Row],[min flux]]/Table5[[#This Row],[associated enzload]],"")</f>
        <v>27035157.648991514</v>
      </c>
      <c r="O11" s="1">
        <f>_xlfn.NUMBERVALUE(IF(Table5[[#This Row],[flux/enzload]]="","",ABS($N$1-Table5[[#This Row],[flux/enzload]])))</f>
        <v>1399889282501.3</v>
      </c>
      <c r="P11" s="1">
        <f>Table5[[#This Row],[kapp_old]]+IFERROR(((Table5[[#This Row],[kapp_slack_ub]]-Table5[[#This Row],[kapp_slack_lb]])/Table5[[#This Row],[associated enzload]]),0)</f>
        <v>21231028.507513098</v>
      </c>
      <c r="Q11" s="1" t="str">
        <f>"'"&amp;Table5[[#This Row],[rxn]]&amp;"'"&amp;CHAR(9)&amp;Table5[[#This Row],[kapp + (slack_ub - slack_lb)/enzload]]</f>
        <v>'RXN-PFK_c_FWD-rt0499'	21231028.5075131</v>
      </c>
      <c r="R11" s="1">
        <f>_xlfn.XLOOKUP(Table5[[#This Row],[rxn]],Table38[name],Table38[flux],0)</f>
        <v>2.96493178140665</v>
      </c>
      <c r="S11" s="1">
        <f>_xlfn.XLOOKUP(SUBSTITUTE(Table5[[#This Row],[rxn]],"RXN-","ENZLOAD-"),Table38[name],Table38[flux],0)</f>
        <v>5.3985789999999997E-8</v>
      </c>
      <c r="T11" s="1" t="b">
        <f>AND(Table5[[#This Row],[ENZLOAD flux in kapp-slack.gms]]=0,Table5[[#This Row],[flux in kapp-slack.gms]]&lt;&gt;0,NOT(Table5[[#This Row],[spont or unknown?]]))</f>
        <v>0</v>
      </c>
      <c r="U11" s="1" t="b">
        <f>OR(_xlfn.TEXTAFTER(Table5[[#This Row],[rxn]],"-",-1)="SPONT",_xlfn.TEXTAFTER(Table5[[#This Row],[rxn]],"-",-1)="UNKNOWN")</f>
        <v>0</v>
      </c>
      <c r="V11" s="1">
        <f>_xlfn.XLOOKUP(SUBSTITUTE(Table5[[#This Row],[rxn]],"RXN-","ENZLOAD-"),Table4[rxn],Table4[ub],0)</f>
        <v>0.11436578</v>
      </c>
      <c r="W11" s="1" t="b">
        <f>AND(Table5[[#This Row],[FVA ENZLOAD flux UB]]=0,Table5[[#This Row],[ENZ not made when it should be?]])</f>
        <v>0</v>
      </c>
    </row>
    <row r="12" spans="1:28" hidden="1">
      <c r="A12" s="1" t="s">
        <v>4490</v>
      </c>
      <c r="B12" s="1" t="str">
        <f>_xlfn.TEXTBEFORE(Table38[[#This Row],[all fluxes from kapp-slack]]," ",,,,"")</f>
        <v>RXN-EX_inost_e_REV-SPONT</v>
      </c>
      <c r="C12" s="1">
        <f>_xlfn.NUMBERVALUE(IFERROR(_xlfn.TEXTAFTER(Table38[[#This Row],[all fluxes from kapp-slack]]," ",-1,,,""),""))</f>
        <v>1.8137614227070002E-2</v>
      </c>
      <c r="F12" s="1" t="s">
        <v>8172</v>
      </c>
      <c r="G12" s="1" t="str">
        <f>_xlfn.TEXTBEFORE(Table5[[#This Row],[rxn     kapp_old        kapp_slack_ub   kapp_slack_lb]]," ")</f>
        <v>RXN-GLCt_c_e_FWD-rt2336</v>
      </c>
      <c r="H12" s="1">
        <f>_xlfn.NUMBERVALUE(_xlfn.TEXTBEFORE(TRIM(_xlfn.TEXTAFTER(_xlfn.TEXTBEFORE(Table5[[#This Row],[rxn     kapp_old        kapp_slack_ub   kapp_slack_lb]],Table5[[#This Row],[kapp_slack_lb]],-1),Table5[[#This Row],[rxn]]))," "))</f>
        <v>1207798.63506793</v>
      </c>
      <c r="I1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2" s="1">
        <f>_xlfn.NUMBERVALUE(_xlfn.TEXTAFTER(Table5[[#This Row],[rxn     kapp_old        kapp_slack_ub   kapp_slack_lb]]," ",-1))</f>
        <v>0</v>
      </c>
      <c r="K12" s="1">
        <f>_xlfn.XLOOKUP(SUBSTITUTE(Table5[[#This Row],[rxn]],"RXN-","ENZLOAD-"),ENZLOAD[name],ENZLOAD[flux],0)</f>
        <v>1.9292446055999999E-7</v>
      </c>
      <c r="L12" s="1" t="str">
        <f>"'"&amp;Table5[[#This Row],[rxn]]&amp;"'"&amp;CHAR(9)&amp;IF(AND(Table5[[#This Row],[kapp_slack_ub]]&lt;&gt;0,Table5[[#This Row],[kapp_old]]&lt;$F$1),$F$1,Table5[[#This Row],[kapp_old]])</f>
        <v>'RXN-GLCt_c_e_FWD-rt2336'	1207798.63506793</v>
      </c>
      <c r="M12" s="1">
        <f>_xlfn.XLOOKUP(Table5[[#This Row],[rxn]],Table3[name],Table3[flux],$F$1)</f>
        <v>3.5429431648332099</v>
      </c>
      <c r="N12" s="1">
        <f>IFERROR(Table5[[#This Row],[min flux]]/Table5[[#This Row],[associated enzload]],"")</f>
        <v>18364406.226919815</v>
      </c>
      <c r="O12" s="1">
        <f>_xlfn.NUMBERVALUE(IF(Table5[[#This Row],[flux/enzload]]="","",ABS($N$1-Table5[[#This Row],[flux/enzload]])))</f>
        <v>1399897953252.73</v>
      </c>
      <c r="P12" s="1">
        <f>Table5[[#This Row],[kapp_old]]+IFERROR(((Table5[[#This Row],[kapp_slack_ub]]-Table5[[#This Row],[kapp_slack_lb]])/Table5[[#This Row],[associated enzload]]),0)</f>
        <v>1207798.63506793</v>
      </c>
      <c r="Q12" s="1" t="str">
        <f>"'"&amp;Table5[[#This Row],[rxn]]&amp;"'"&amp;CHAR(9)&amp;Table5[[#This Row],[kapp + (slack_ub - slack_lb)/enzload]]</f>
        <v>'RXN-GLCt_c_e_FWD-rt2336'	1207798.63506793</v>
      </c>
      <c r="R12" s="1">
        <f>_xlfn.XLOOKUP(Table5[[#This Row],[rxn]],Table38[name],Table38[flux],0)</f>
        <v>5.3317693000000004</v>
      </c>
      <c r="S12" s="1">
        <f>_xlfn.XLOOKUP(SUBSTITUTE(Table5[[#This Row],[rxn]],"RXN-","ENZLOAD-"),Table38[name],Table38[flux],0)</f>
        <v>1.706524792E-6</v>
      </c>
      <c r="T12" s="1" t="b">
        <f>AND(Table5[[#This Row],[ENZLOAD flux in kapp-slack.gms]]=0,Table5[[#This Row],[flux in kapp-slack.gms]]&lt;&gt;0,NOT(Table5[[#This Row],[spont or unknown?]]))</f>
        <v>0</v>
      </c>
      <c r="U12" s="1" t="b">
        <f>OR(_xlfn.TEXTAFTER(Table5[[#This Row],[rxn]],"-",-1)="SPONT",_xlfn.TEXTAFTER(Table5[[#This Row],[rxn]],"-",-1)="UNKNOWN")</f>
        <v>0</v>
      </c>
      <c r="V12" s="1">
        <f>_xlfn.XLOOKUP(SUBSTITUTE(Table5[[#This Row],[rxn]],"RXN-","ENZLOAD-"),Table4[rxn],Table4[ub],0)</f>
        <v>0.77510067999999999</v>
      </c>
      <c r="W12" s="1" t="b">
        <f>AND(Table5[[#This Row],[FVA ENZLOAD flux UB]]=0,Table5[[#This Row],[ENZ not made when it should be?]])</f>
        <v>0</v>
      </c>
    </row>
    <row r="13" spans="1:28" hidden="1">
      <c r="A13" s="1" t="s">
        <v>4491</v>
      </c>
      <c r="B13" s="1" t="str">
        <f>_xlfn.TEXTBEFORE(Table38[[#This Row],[all fluxes from kapp-slack]]," ",,,,"")</f>
        <v>RXN-EX_nac_e_REV-SPONT</v>
      </c>
      <c r="C13" s="1">
        <f>_xlfn.NUMBERVALUE(IFERROR(_xlfn.TEXTAFTER(Table38[[#This Row],[all fluxes from kapp-slack]]," ",-1,,,""),""))</f>
        <v>7.7171428907000001E-5</v>
      </c>
      <c r="F13" s="1" t="s">
        <v>6372</v>
      </c>
      <c r="G13" s="1" t="str">
        <f>_xlfn.TEXTBEFORE(Table5[[#This Row],[rxn     kapp_old        kapp_slack_ub   kapp_slack_lb]]," ")</f>
        <v>RXN-16GS_c_FWD-rt0150</v>
      </c>
      <c r="H13" s="1">
        <f>_xlfn.NUMBERVALUE(_xlfn.TEXTBEFORE(TRIM(_xlfn.TEXTAFTER(_xlfn.TEXTBEFORE(Table5[[#This Row],[rxn     kapp_old        kapp_slack_ub   kapp_slack_lb]],Table5[[#This Row],[kapp_slack_lb]],-1),Table5[[#This Row],[rxn]]))," "))</f>
        <v>98930.149353574001</v>
      </c>
      <c r="I1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3" s="1">
        <f>_xlfn.NUMBERVALUE(_xlfn.TEXTAFTER(Table5[[#This Row],[rxn     kapp_old        kapp_slack_ub   kapp_slack_lb]]," ",-1))</f>
        <v>0</v>
      </c>
      <c r="K13" s="1">
        <f>_xlfn.XLOOKUP(SUBSTITUTE(Table5[[#This Row],[rxn]],"RXN-","ENZLOAD-"),ENZLOAD[name],ENZLOAD[flux],0)</f>
        <v>1.0886518679999999E-8</v>
      </c>
      <c r="L13" s="1" t="str">
        <f>"'"&amp;Table5[[#This Row],[rxn]]&amp;"'"&amp;CHAR(9)&amp;IF(AND(Table5[[#This Row],[kapp_slack_ub]]&lt;&gt;0,Table5[[#This Row],[kapp_old]]&lt;$F$1),$F$1,Table5[[#This Row],[kapp_old]])</f>
        <v>'RXN-16GS_c_FWD-rt0150'	98930.149353574</v>
      </c>
      <c r="M13" s="1">
        <f>_xlfn.XLOOKUP(Table5[[#This Row],[rxn]],Table3[name],Table3[flux],$F$1)</f>
        <v>9.9926186933290195E-2</v>
      </c>
      <c r="N13" s="1">
        <f>IFERROR(Table5[[#This Row],[min flux]]/Table5[[#This Row],[associated enzload]],"")</f>
        <v>9178892.7085449323</v>
      </c>
      <c r="O13" s="1">
        <f>_xlfn.NUMBERVALUE(IF(Table5[[#This Row],[flux/enzload]]="","",ABS($N$1-Table5[[#This Row],[flux/enzload]])))</f>
        <v>1399907138766.25</v>
      </c>
      <c r="P13" s="1">
        <f>Table5[[#This Row],[kapp_old]]+IFERROR(((Table5[[#This Row],[kapp_slack_ub]]-Table5[[#This Row],[kapp_slack_lb]])/Table5[[#This Row],[associated enzload]]),0)</f>
        <v>98930.149353574001</v>
      </c>
      <c r="Q13" s="1" t="str">
        <f>"'"&amp;Table5[[#This Row],[rxn]]&amp;"'"&amp;CHAR(9)&amp;Table5[[#This Row],[kapp + (slack_ub - slack_lb)/enzload]]</f>
        <v>'RXN-16GS_c_FWD-rt0150'	98930.149353574</v>
      </c>
      <c r="R13" s="1">
        <f>_xlfn.XLOOKUP(Table5[[#This Row],[rxn]],Table38[name],Table38[flux],0)</f>
        <v>0.10165564626545601</v>
      </c>
      <c r="S13" s="1">
        <f>_xlfn.XLOOKUP(SUBSTITUTE(Table5[[#This Row],[rxn]],"RXN-","ENZLOAD-"),Table38[name],Table38[flux],0)</f>
        <v>3.9722687900000002E-7</v>
      </c>
      <c r="T13" s="1" t="b">
        <f>AND(Table5[[#This Row],[ENZLOAD flux in kapp-slack.gms]]=0,Table5[[#This Row],[flux in kapp-slack.gms]]&lt;&gt;0,NOT(Table5[[#This Row],[spont or unknown?]]))</f>
        <v>0</v>
      </c>
      <c r="U13" s="1" t="b">
        <f>OR(_xlfn.TEXTAFTER(Table5[[#This Row],[rxn]],"-",-1)="SPONT",_xlfn.TEXTAFTER(Table5[[#This Row],[rxn]],"-",-1)="UNKNOWN")</f>
        <v>0</v>
      </c>
      <c r="V13" s="1">
        <f>_xlfn.XLOOKUP(SUBSTITUTE(Table5[[#This Row],[rxn]],"RXN-","ENZLOAD-"),Table4[rxn],Table4[ub],0)</f>
        <v>0.81619518000000002</v>
      </c>
      <c r="W13" s="1" t="b">
        <f>AND(Table5[[#This Row],[FVA ENZLOAD flux UB]]=0,Table5[[#This Row],[ENZ not made when it should be?]])</f>
        <v>0</v>
      </c>
    </row>
    <row r="14" spans="1:28" hidden="1">
      <c r="A14" s="1" t="s">
        <v>4492</v>
      </c>
      <c r="B14" s="1" t="str">
        <f>_xlfn.TEXTBEFORE(Table38[[#This Row],[all fluxes from kapp-slack]]," ",,,,"")</f>
        <v>RXN-EX_o2_e_REV-SPONT</v>
      </c>
      <c r="C14" s="1">
        <f>_xlfn.NUMBERVALUE(IFERROR(_xlfn.TEXTAFTER(Table38[[#This Row],[all fluxes from kapp-slack]]," ",-1,,,""),""))</f>
        <v>15.561686013711</v>
      </c>
      <c r="F14" s="1" t="s">
        <v>9564</v>
      </c>
      <c r="G14" s="1" t="str">
        <f>_xlfn.TEXTBEFORE(Table5[[#This Row],[rxn     kapp_old        kapp_slack_ub   kapp_slack_lb]]," ")</f>
        <v>RXN-PYRtps_m_FWD-MPC13</v>
      </c>
      <c r="H14" s="1">
        <f>_xlfn.NUMBERVALUE(_xlfn.TEXTBEFORE(TRIM(_xlfn.TEXTAFTER(_xlfn.TEXTBEFORE(Table5[[#This Row],[rxn     kapp_old        kapp_slack_ub   kapp_slack_lb]],Table5[[#This Row],[kapp_slack_lb]],-1),Table5[[#This Row],[rxn]]))," "))</f>
        <v>1299903.3767355999</v>
      </c>
      <c r="I1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4" s="1">
        <f>_xlfn.NUMBERVALUE(_xlfn.TEXTAFTER(Table5[[#This Row],[rxn     kapp_old        kapp_slack_ub   kapp_slack_lb]]," ",-1))</f>
        <v>0</v>
      </c>
      <c r="K14" s="1">
        <f>_xlfn.XLOOKUP(SUBSTITUTE(Table5[[#This Row],[rxn]],"RXN-","ENZLOAD-"),ENZLOAD[name],ENZLOAD[flux],0)</f>
        <v>6.2649197987000001E-7</v>
      </c>
      <c r="L14" s="1" t="str">
        <f>"'"&amp;Table5[[#This Row],[rxn]]&amp;"'"&amp;CHAR(9)&amp;IF(AND(Table5[[#This Row],[kapp_slack_ub]]&lt;&gt;0,Table5[[#This Row],[kapp_old]]&lt;$F$1),$F$1,Table5[[#This Row],[kapp_old]])</f>
        <v>'RXN-PYRtps_m_FWD-MPC13'	1299903.3767356</v>
      </c>
      <c r="M14" s="1">
        <f>_xlfn.XLOOKUP(Table5[[#This Row],[rxn]],Table3[name],Table3[flux],$F$1)</f>
        <v>5.3655375511309398</v>
      </c>
      <c r="N14" s="1">
        <f>IFERROR(Table5[[#This Row],[min flux]]/Table5[[#This Row],[associated enzload]],"")</f>
        <v>8564415.385244539</v>
      </c>
      <c r="O14" s="1">
        <f>_xlfn.NUMBERVALUE(IF(Table5[[#This Row],[flux/enzload]]="","",ABS($N$1-Table5[[#This Row],[flux/enzload]])))</f>
        <v>1399907753243.5701</v>
      </c>
      <c r="P14" s="1">
        <f>Table5[[#This Row],[kapp_old]]+IFERROR(((Table5[[#This Row],[kapp_slack_ub]]-Table5[[#This Row],[kapp_slack_lb]])/Table5[[#This Row],[associated enzload]]),0)</f>
        <v>1299903.3767355999</v>
      </c>
      <c r="Q14" s="1" t="str">
        <f>"'"&amp;Table5[[#This Row],[rxn]]&amp;"'"&amp;CHAR(9)&amp;Table5[[#This Row],[kapp + (slack_ub - slack_lb)/enzload]]</f>
        <v>'RXN-PYRtps_m_FWD-MPC13'	1299903.3767356</v>
      </c>
      <c r="R14" s="1">
        <f>_xlfn.XLOOKUP(Table5[[#This Row],[rxn]],Table38[name],Table38[flux],0)</f>
        <v>0</v>
      </c>
      <c r="S14" s="1">
        <f>_xlfn.XLOOKUP(SUBSTITUTE(Table5[[#This Row],[rxn]],"RXN-","ENZLOAD-"),Table38[name],Table38[flux],0)</f>
        <v>0</v>
      </c>
      <c r="T14" s="1" t="b">
        <f>AND(Table5[[#This Row],[ENZLOAD flux in kapp-slack.gms]]=0,Table5[[#This Row],[flux in kapp-slack.gms]]&lt;&gt;0,NOT(Table5[[#This Row],[spont or unknown?]]))</f>
        <v>0</v>
      </c>
      <c r="U14" s="1" t="b">
        <f>OR(_xlfn.TEXTAFTER(Table5[[#This Row],[rxn]],"-",-1)="SPONT",_xlfn.TEXTAFTER(Table5[[#This Row],[rxn]],"-",-1)="UNKNOWN")</f>
        <v>0</v>
      </c>
      <c r="V14" s="1">
        <f>_xlfn.XLOOKUP(SUBSTITUTE(Table5[[#This Row],[rxn]],"RXN-","ENZLOAD-"),Table4[rxn],Table4[ub],0)</f>
        <v>1.54695976</v>
      </c>
      <c r="W14" s="1" t="b">
        <f>AND(Table5[[#This Row],[FVA ENZLOAD flux UB]]=0,Table5[[#This Row],[ENZ not made when it should be?]])</f>
        <v>0</v>
      </c>
    </row>
    <row r="15" spans="1:28" hidden="1">
      <c r="A15" s="1" t="s">
        <v>4493</v>
      </c>
      <c r="B15" s="1" t="str">
        <f>_xlfn.TEXTBEFORE(Table38[[#This Row],[all fluxes from kapp-slack]]," ",,,,"")</f>
        <v>RXN-EX_pi_e_REV-SPONT</v>
      </c>
      <c r="C15" s="1">
        <f>_xlfn.NUMBERVALUE(IFERROR(_xlfn.TEXTAFTER(Table38[[#This Row],[all fluxes from kapp-slack]]," ",-1,,,""),""))</f>
        <v>0.20767909000072099</v>
      </c>
      <c r="F15" s="1" t="s">
        <v>7196</v>
      </c>
      <c r="G15" s="1" t="str">
        <f>_xlfn.TEXTBEFORE(Table5[[#This Row],[rxn     kapp_old        kapp_slack_ub   kapp_slack_lb]]," ")</f>
        <v>RXN-ATPS_m_FWD-ATPSCPLX</v>
      </c>
      <c r="H15" s="1">
        <f>_xlfn.NUMBERVALUE(_xlfn.TEXTBEFORE(TRIM(_xlfn.TEXTAFTER(_xlfn.TEXTBEFORE(Table5[[#This Row],[rxn     kapp_old        kapp_slack_ub   kapp_slack_lb]],Table5[[#This Row],[kapp_slack_lb]],-1),Table5[[#This Row],[rxn]]))," "))</f>
        <v>4498684.3626876604</v>
      </c>
      <c r="I1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5" s="1">
        <f>_xlfn.NUMBERVALUE(_xlfn.TEXTAFTER(Table5[[#This Row],[rxn     kapp_old        kapp_slack_ub   kapp_slack_lb]]," ",-1))</f>
        <v>0</v>
      </c>
      <c r="K15" s="1">
        <f>_xlfn.XLOOKUP(SUBSTITUTE(Table5[[#This Row],[rxn]],"RXN-","ENZLOAD-"),ENZLOAD[name],ENZLOAD[flux],0)</f>
        <v>2.68522049507999E-6</v>
      </c>
      <c r="L15" s="1" t="str">
        <f>"'"&amp;Table5[[#This Row],[rxn]]&amp;"'"&amp;CHAR(9)&amp;IF(AND(Table5[[#This Row],[kapp_slack_ub]]&lt;&gt;0,Table5[[#This Row],[kapp_old]]&lt;$F$1),$F$1,Table5[[#This Row],[kapp_old]])</f>
        <v>'RXN-ATPS_m_FWD-ATPSCPLX'	4498684.36268766</v>
      </c>
      <c r="M15" s="1">
        <f>_xlfn.XLOOKUP(Table5[[#This Row],[rxn]],Table3[name],Table3[flux],$F$1)</f>
        <v>20.0815787683641</v>
      </c>
      <c r="N15" s="1">
        <f>IFERROR(Table5[[#This Row],[min flux]]/Table5[[#This Row],[associated enzload]],"")</f>
        <v>7478558.5783955855</v>
      </c>
      <c r="O15" s="1">
        <f>_xlfn.NUMBERVALUE(IF(Table5[[#This Row],[flux/enzload]]="","",ABS($N$1-Table5[[#This Row],[flux/enzload]])))</f>
        <v>1399908839100.3799</v>
      </c>
      <c r="P15" s="1">
        <f>Table5[[#This Row],[kapp_old]]+IFERROR(((Table5[[#This Row],[kapp_slack_ub]]-Table5[[#This Row],[kapp_slack_lb]])/Table5[[#This Row],[associated enzload]]),0)</f>
        <v>4498684.3626876604</v>
      </c>
      <c r="Q15" s="1" t="str">
        <f>"'"&amp;Table5[[#This Row],[rxn]]&amp;"'"&amp;CHAR(9)&amp;Table5[[#This Row],[kapp + (slack_ub - slack_lb)/enzload]]</f>
        <v>'RXN-ATPS_m_FWD-ATPSCPLX'	4498684.36268766</v>
      </c>
      <c r="R15" s="1">
        <f>_xlfn.XLOOKUP(Table5[[#This Row],[rxn]],Table38[name],Table38[flux],0)</f>
        <v>22.1150868881479</v>
      </c>
      <c r="S15" s="1">
        <f>_xlfn.XLOOKUP(SUBSTITUTE(Table5[[#This Row],[rxn]],"RXN-","ENZLOAD-"),Table38[name],Table38[flux],0)</f>
        <v>1.9003732720000001E-6</v>
      </c>
      <c r="T15" s="1" t="b">
        <f>AND(Table5[[#This Row],[ENZLOAD flux in kapp-slack.gms]]=0,Table5[[#This Row],[flux in kapp-slack.gms]]&lt;&gt;0,NOT(Table5[[#This Row],[spont or unknown?]]))</f>
        <v>0</v>
      </c>
      <c r="U15" s="1" t="b">
        <f>OR(_xlfn.TEXTAFTER(Table5[[#This Row],[rxn]],"-",-1)="SPONT",_xlfn.TEXTAFTER(Table5[[#This Row],[rxn]],"-",-1)="UNKNOWN")</f>
        <v>0</v>
      </c>
      <c r="V15" s="1">
        <f>_xlfn.XLOOKUP(SUBSTITUTE(Table5[[#This Row],[rxn]],"RXN-","ENZLOAD-"),Table4[rxn],Table4[ub],0)</f>
        <v>7.2874930000000004E-2</v>
      </c>
      <c r="W15" s="1" t="b">
        <f>AND(Table5[[#This Row],[FVA ENZLOAD flux UB]]=0,Table5[[#This Row],[ENZ not made when it should be?]])</f>
        <v>0</v>
      </c>
    </row>
    <row r="16" spans="1:28" hidden="1">
      <c r="A16" s="1" t="s">
        <v>4494</v>
      </c>
      <c r="B16" s="1" t="str">
        <f>_xlfn.TEXTBEFORE(Table38[[#This Row],[all fluxes from kapp-slack]]," ",,,,"")</f>
        <v>RXN-EX_so4_e_REV-SPONT</v>
      </c>
      <c r="C16" s="1">
        <f>_xlfn.NUMBERVALUE(IFERROR(_xlfn.TEXTAFTER(Table38[[#This Row],[all fluxes from kapp-slack]]," ",-1,,,""),""))</f>
        <v>2.5307723537659001E-2</v>
      </c>
      <c r="F16" s="1" t="s">
        <v>6472</v>
      </c>
      <c r="G16" s="1" t="str">
        <f>_xlfn.TEXTBEFORE(Table5[[#This Row],[rxn     kapp_old        kapp_slack_ub   kapp_slack_lb]]," ")</f>
        <v>RXN-3OACE260_rm_FWD-rt8287</v>
      </c>
      <c r="H1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6" s="1">
        <f>_xlfn.NUMBERVALUE(_xlfn.TEXTAFTER(Table5[[#This Row],[rxn     kapp_old        kapp_slack_ub   kapp_slack_lb]]," ",-1))</f>
        <v>0</v>
      </c>
      <c r="K16" s="1">
        <f>_xlfn.XLOOKUP(SUBSTITUTE(Table5[[#This Row],[rxn]],"RXN-","ENZLOAD-"),ENZLOAD[name],ENZLOAD[flux],0)</f>
        <v>2.5539013999999999E-10</v>
      </c>
      <c r="L16" s="1" t="str">
        <f>"'"&amp;Table5[[#This Row],[rxn]]&amp;"'"&amp;CHAR(9)&amp;IF(AND(Table5[[#This Row],[kapp_slack_ub]]&lt;&gt;0,Table5[[#This Row],[kapp_old]]&lt;$F$1),$F$1,Table5[[#This Row],[kapp_old]])</f>
        <v>'RXN-3OACE260_rm_FWD-rt8287'	27141.27779288</v>
      </c>
      <c r="M16" s="1">
        <f>_xlfn.XLOOKUP(Table5[[#This Row],[rxn]],Table3[name],Table3[flux],$F$1)</f>
        <v>1.53254384749546E-3</v>
      </c>
      <c r="N16" s="1">
        <f>IFERROR(Table5[[#This Row],[min flux]]/Table5[[#This Row],[associated enzload]],"")</f>
        <v>6000794.8916722471</v>
      </c>
      <c r="O16" s="1">
        <f>_xlfn.NUMBERVALUE(IF(Table5[[#This Row],[flux/enzload]]="","",ABS($N$1-Table5[[#This Row],[flux/enzload]])))</f>
        <v>1399910316864.0601</v>
      </c>
      <c r="P16" s="1">
        <f>Table5[[#This Row],[kapp_old]]+IFERROR(((Table5[[#This Row],[kapp_slack_ub]]-Table5[[#This Row],[kapp_slack_lb]])/Table5[[#This Row],[associated enzload]]),0)</f>
        <v>27141.277792879999</v>
      </c>
      <c r="Q16" s="1" t="str">
        <f>"'"&amp;Table5[[#This Row],[rxn]]&amp;"'"&amp;CHAR(9)&amp;Table5[[#This Row],[kapp + (slack_ub - slack_lb)/enzload]]</f>
        <v>'RXN-3OACE260_rm_FWD-rt8287'	27141.27779288</v>
      </c>
      <c r="R16" s="1">
        <f>_xlfn.XLOOKUP(Table5[[#This Row],[rxn]],Table38[name],Table38[flux],0)</f>
        <v>0</v>
      </c>
      <c r="S16" s="1">
        <f>_xlfn.XLOOKUP(SUBSTITUTE(Table5[[#This Row],[rxn]],"RXN-","ENZLOAD-"),Table38[name],Table38[flux],0)</f>
        <v>0</v>
      </c>
      <c r="T16" s="1" t="b">
        <f>AND(Table5[[#This Row],[ENZLOAD flux in kapp-slack.gms]]=0,Table5[[#This Row],[flux in kapp-slack.gms]]&lt;&gt;0,NOT(Table5[[#This Row],[spont or unknown?]]))</f>
        <v>0</v>
      </c>
      <c r="U16" s="1" t="b">
        <f>OR(_xlfn.TEXTAFTER(Table5[[#This Row],[rxn]],"-",-1)="SPONT",_xlfn.TEXTAFTER(Table5[[#This Row],[rxn]],"-",-1)="UNKNOWN")</f>
        <v>0</v>
      </c>
      <c r="V16" s="1">
        <f>_xlfn.XLOOKUP(SUBSTITUTE(Table5[[#This Row],[rxn]],"RXN-","ENZLOAD-"),Table4[rxn],Table4[ub],0)</f>
        <v>0.83695229999999998</v>
      </c>
      <c r="W16" s="1" t="b">
        <f>AND(Table5[[#This Row],[FVA ENZLOAD flux UB]]=0,Table5[[#This Row],[ENZ not made when it should be?]])</f>
        <v>0</v>
      </c>
    </row>
    <row r="17" spans="1:23" hidden="1">
      <c r="A17" s="1" t="s">
        <v>4495</v>
      </c>
      <c r="B17" s="1" t="str">
        <f>_xlfn.TEXTBEFORE(Table38[[#This Row],[all fluxes from kapp-slack]]," ",,,,"")</f>
        <v>RXN-EX_thm_e_REV-SPONT</v>
      </c>
      <c r="C17" s="1">
        <f>_xlfn.NUMBERVALUE(IFERROR(_xlfn.TEXTAFTER(Table38[[#This Row],[all fluxes from kapp-slack]]," ",-1,,,""),""))</f>
        <v>4.4851149194999997E-5</v>
      </c>
      <c r="F17" s="1" t="s">
        <v>9746</v>
      </c>
      <c r="G17" s="1" t="str">
        <f>_xlfn.TEXTBEFORE(Table5[[#This Row],[rxn     kapp_old        kapp_slack_ub   kapp_slack_lb]]," ")</f>
        <v>RXN-SUCDq9_m_FWD-SDH1234</v>
      </c>
      <c r="H17" s="1">
        <f>_xlfn.NUMBERVALUE(_xlfn.TEXTBEFORE(TRIM(_xlfn.TEXTAFTER(_xlfn.TEXTBEFORE(Table5[[#This Row],[rxn     kapp_old        kapp_slack_ub   kapp_slack_lb]],Table5[[#This Row],[kapp_slack_lb]],-1),Table5[[#This Row],[rxn]]))," "))</f>
        <v>1800979.61591069</v>
      </c>
      <c r="I1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7" s="1">
        <f>_xlfn.NUMBERVALUE(_xlfn.TEXTAFTER(Table5[[#This Row],[rxn     kapp_old        kapp_slack_ub   kapp_slack_lb]]," ",-1))</f>
        <v>0</v>
      </c>
      <c r="K17" s="1">
        <f>_xlfn.XLOOKUP(SUBSTITUTE(Table5[[#This Row],[rxn]],"RXN-","ENZLOAD-"),ENZLOAD[name],ENZLOAD[flux],0)</f>
        <v>6.3133944910999999E-7</v>
      </c>
      <c r="L17" s="1" t="str">
        <f>"'"&amp;Table5[[#This Row],[rxn]]&amp;"'"&amp;CHAR(9)&amp;IF(AND(Table5[[#This Row],[kapp_slack_ub]]&lt;&gt;0,Table5[[#This Row],[kapp_old]]&lt;$F$1),$F$1,Table5[[#This Row],[kapp_old]])</f>
        <v>'RXN-SUCDq9_m_FWD-SDH1234'	1800979.61591069</v>
      </c>
      <c r="M17" s="1">
        <f>_xlfn.XLOOKUP(Table5[[#This Row],[rxn]],Table3[name],Table3[flux],$F$1)</f>
        <v>3.46605332827205</v>
      </c>
      <c r="N17" s="1">
        <f>IFERROR(Table5[[#This Row],[min flux]]/Table5[[#This Row],[associated enzload]],"")</f>
        <v>5489999.6082268413</v>
      </c>
      <c r="O17" s="1">
        <f>_xlfn.NUMBERVALUE(IF(Table5[[#This Row],[flux/enzload]]="","",ABS($N$1-Table5[[#This Row],[flux/enzload]])))</f>
        <v>1399910827659.3501</v>
      </c>
      <c r="P17" s="1">
        <f>Table5[[#This Row],[kapp_old]]+IFERROR(((Table5[[#This Row],[kapp_slack_ub]]-Table5[[#This Row],[kapp_slack_lb]])/Table5[[#This Row],[associated enzload]]),0)</f>
        <v>1800979.61591069</v>
      </c>
      <c r="Q17" s="1" t="str">
        <f>"'"&amp;Table5[[#This Row],[rxn]]&amp;"'"&amp;CHAR(9)&amp;Table5[[#This Row],[kapp + (slack_ub - slack_lb)/enzload]]</f>
        <v>'RXN-SUCDq9_m_FWD-SDH1234'	1800979.61591069</v>
      </c>
      <c r="R17" s="1">
        <f>_xlfn.XLOOKUP(Table5[[#This Row],[rxn]],Table38[name],Table38[flux],0)</f>
        <v>4.6466306881609E-2</v>
      </c>
      <c r="S17" s="1">
        <f>_xlfn.XLOOKUP(SUBSTITUTE(Table5[[#This Row],[rxn]],"RXN-","ENZLOAD-"),Table38[name],Table38[flux],0)</f>
        <v>9.9739029999999994E-9</v>
      </c>
      <c r="T17" s="1" t="b">
        <f>AND(Table5[[#This Row],[ENZLOAD flux in kapp-slack.gms]]=0,Table5[[#This Row],[flux in kapp-slack.gms]]&lt;&gt;0,NOT(Table5[[#This Row],[spont or unknown?]]))</f>
        <v>0</v>
      </c>
      <c r="U17" s="1" t="b">
        <f>OR(_xlfn.TEXTAFTER(Table5[[#This Row],[rxn]],"-",-1)="SPONT",_xlfn.TEXTAFTER(Table5[[#This Row],[rxn]],"-",-1)="UNKNOWN")</f>
        <v>0</v>
      </c>
      <c r="V17" s="1">
        <f>_xlfn.XLOOKUP(SUBSTITUTE(Table5[[#This Row],[rxn]],"RXN-","ENZLOAD-"),Table4[rxn],Table4[ub],0)</f>
        <v>0.28918920999999997</v>
      </c>
      <c r="W17" s="1" t="b">
        <f>AND(Table5[[#This Row],[FVA ENZLOAD flux UB]]=0,Table5[[#This Row],[ENZ not made when it should be?]])</f>
        <v>0</v>
      </c>
    </row>
    <row r="18" spans="1:23" hidden="1">
      <c r="A18" s="1" t="s">
        <v>4496</v>
      </c>
      <c r="B18" s="1" t="str">
        <f>_xlfn.TEXTBEFORE(Table38[[#This Row],[all fluxes from kapp-slack]]," ",,,,"")</f>
        <v>RXN-EX_h_e_FWD-SPONT</v>
      </c>
      <c r="C18" s="1">
        <f>_xlfn.NUMBERVALUE(IFERROR(_xlfn.TEXTAFTER(Table38[[#This Row],[all fluxes from kapp-slack]]," ",-1,,,""),""))</f>
        <v>2.21454972692736</v>
      </c>
      <c r="F18" s="1" t="s">
        <v>9367</v>
      </c>
      <c r="G18" s="1" t="str">
        <f>_xlfn.TEXTBEFORE(Table5[[#This Row],[rxn     kapp_old        kapp_slack_ub   kapp_slack_lb]]," ")</f>
        <v>RXN-PItps_e_FWD-rt1948</v>
      </c>
      <c r="H18" s="1">
        <f>_xlfn.NUMBERVALUE(_xlfn.TEXTBEFORE(TRIM(_xlfn.TEXTAFTER(_xlfn.TEXTBEFORE(Table5[[#This Row],[rxn     kapp_old        kapp_slack_ub   kapp_slack_lb]],Table5[[#This Row],[kapp_slack_lb]],-1),Table5[[#This Row],[rxn]]))," "))</f>
        <v>1971413.1691546999</v>
      </c>
      <c r="I1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8" s="1">
        <f>_xlfn.NUMBERVALUE(_xlfn.TEXTAFTER(Table5[[#This Row],[rxn     kapp_old        kapp_slack_ub   kapp_slack_lb]]," ",-1))</f>
        <v>0</v>
      </c>
      <c r="K18" s="1">
        <f>_xlfn.XLOOKUP(SUBSTITUTE(Table5[[#This Row],[rxn]],"RXN-","ENZLOAD-"),ENZLOAD[name],ENZLOAD[flux],0)</f>
        <v>3.9364610799999997E-8</v>
      </c>
      <c r="L18" s="1" t="str">
        <f>"'"&amp;Table5[[#This Row],[rxn]]&amp;"'"&amp;CHAR(9)&amp;IF(AND(Table5[[#This Row],[kapp_slack_ub]]&lt;&gt;0,Table5[[#This Row],[kapp_old]]&lt;$F$1),$F$1,Table5[[#This Row],[kapp_old]])</f>
        <v>'RXN-PItps_e_FWD-rt1948'	1971413.1691547</v>
      </c>
      <c r="M18" s="1">
        <f>_xlfn.XLOOKUP(Table5[[#This Row],[rxn]],Table3[name],Table3[flux],$F$1)</f>
        <v>0.20422082139413</v>
      </c>
      <c r="N18" s="1">
        <f>IFERROR(Table5[[#This Row],[min flux]]/Table5[[#This Row],[associated enzload]],"")</f>
        <v>5187929.3925123736</v>
      </c>
      <c r="O18" s="1">
        <f>_xlfn.NUMBERVALUE(IF(Table5[[#This Row],[flux/enzload]]="","",ABS($N$1-Table5[[#This Row],[flux/enzload]])))</f>
        <v>1399911129729.5601</v>
      </c>
      <c r="P18" s="1">
        <f>Table5[[#This Row],[kapp_old]]+IFERROR(((Table5[[#This Row],[kapp_slack_ub]]-Table5[[#This Row],[kapp_slack_lb]])/Table5[[#This Row],[associated enzload]]),0)</f>
        <v>1971413.1691546999</v>
      </c>
      <c r="Q18" s="1" t="str">
        <f>"'"&amp;Table5[[#This Row],[rxn]]&amp;"'"&amp;CHAR(9)&amp;Table5[[#This Row],[kapp + (slack_ub - slack_lb)/enzload]]</f>
        <v>'RXN-PItps_e_FWD-rt1948'	1971413.1691547</v>
      </c>
      <c r="R18" s="1">
        <f>_xlfn.XLOOKUP(Table5[[#This Row],[rxn]],Table38[name],Table38[flux],0)</f>
        <v>0.20767909000072099</v>
      </c>
      <c r="S18" s="1">
        <f>_xlfn.XLOOKUP(SUBSTITUTE(Table5[[#This Row],[rxn]],"RXN-","ENZLOAD-"),Table38[name],Table38[flux],0)</f>
        <v>4.0724044999999999E-8</v>
      </c>
      <c r="T18" s="1" t="b">
        <f>AND(Table5[[#This Row],[ENZLOAD flux in kapp-slack.gms]]=0,Table5[[#This Row],[flux in kapp-slack.gms]]&lt;&gt;0,NOT(Table5[[#This Row],[spont or unknown?]]))</f>
        <v>0</v>
      </c>
      <c r="U18" s="1" t="b">
        <f>OR(_xlfn.TEXTAFTER(Table5[[#This Row],[rxn]],"-",-1)="SPONT",_xlfn.TEXTAFTER(Table5[[#This Row],[rxn]],"-",-1)="UNKNOWN")</f>
        <v>0</v>
      </c>
      <c r="V18" s="1">
        <f>_xlfn.XLOOKUP(SUBSTITUTE(Table5[[#This Row],[rxn]],"RXN-","ENZLOAD-"),Table4[rxn],Table4[ub],0)</f>
        <v>0.69993284</v>
      </c>
      <c r="W18" s="1" t="b">
        <f>AND(Table5[[#This Row],[FVA ENZLOAD flux UB]]=0,Table5[[#This Row],[ENZ not made when it should be?]])</f>
        <v>0</v>
      </c>
    </row>
    <row r="19" spans="1:23" hidden="1">
      <c r="A19" s="1" t="s">
        <v>4497</v>
      </c>
      <c r="B19" s="1" t="str">
        <f>_xlfn.TEXTBEFORE(Table38[[#This Row],[all fluxes from kapp-slack]]," ",,,,"")</f>
        <v>RXN-EX_k_e_REV-SPONT</v>
      </c>
      <c r="C19" s="1">
        <f>_xlfn.NUMBERVALUE(IFERROR(_xlfn.TEXTAFTER(Table38[[#This Row],[all fluxes from kapp-slack]]," ",-1,,,""),""))</f>
        <v>0.23293768805110299</v>
      </c>
      <c r="F19" s="1" t="s">
        <v>8041</v>
      </c>
      <c r="G19" s="1" t="str">
        <f>_xlfn.TEXTBEFORE(Table5[[#This Row],[rxn     kapp_old        kapp_slack_ub   kapp_slack_lb]]," ")</f>
        <v>RXN-G3PAT_rm_FWD-rt2297_rm</v>
      </c>
      <c r="H19" s="1">
        <f>_xlfn.NUMBERVALUE(_xlfn.TEXTBEFORE(TRIM(_xlfn.TEXTAFTER(_xlfn.TEXTBEFORE(Table5[[#This Row],[rxn     kapp_old        kapp_slack_ub   kapp_slack_lb]],Table5[[#This Row],[kapp_slack_lb]],-1),Table5[[#This Row],[rxn]]))," "))</f>
        <v>119085.081236144</v>
      </c>
      <c r="I1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9" s="1">
        <f>_xlfn.NUMBERVALUE(_xlfn.TEXTAFTER(Table5[[#This Row],[rxn     kapp_old        kapp_slack_ub   kapp_slack_lb]]," ",-1))</f>
        <v>0</v>
      </c>
      <c r="K19" s="1">
        <f>_xlfn.XLOOKUP(SUBSTITUTE(Table5[[#This Row],[rxn]],"RXN-","ENZLOAD-"),ENZLOAD[name],ENZLOAD[flux],0)</f>
        <v>8.5704780800000005E-9</v>
      </c>
      <c r="L19" s="1" t="str">
        <f>"'"&amp;Table5[[#This Row],[rxn]]&amp;"'"&amp;CHAR(9)&amp;IF(AND(Table5[[#This Row],[kapp_slack_ub]]&lt;&gt;0,Table5[[#This Row],[kapp_old]]&lt;$F$1),$F$1,Table5[[#This Row],[kapp_old]])</f>
        <v>'RXN-G3PAT_rm_FWD-rt2297_rm'	119085.081236144</v>
      </c>
      <c r="M19" s="1">
        <f>_xlfn.XLOOKUP(Table5[[#This Row],[rxn]],Table3[name],Table3[flux],$F$1)</f>
        <v>4.0968076612395397E-2</v>
      </c>
      <c r="N19" s="1">
        <f>IFERROR(Table5[[#This Row],[min flux]]/Table5[[#This Row],[associated enzload]],"")</f>
        <v>4780139.0109144757</v>
      </c>
      <c r="O19" s="1">
        <f>_xlfn.NUMBERVALUE(IF(Table5[[#This Row],[flux/enzload]]="","",ABS($N$1-Table5[[#This Row],[flux/enzload]])))</f>
        <v>1399911537519.9399</v>
      </c>
      <c r="P19" s="1">
        <f>Table5[[#This Row],[kapp_old]]+IFERROR(((Table5[[#This Row],[kapp_slack_ub]]-Table5[[#This Row],[kapp_slack_lb]])/Table5[[#This Row],[associated enzload]]),0)</f>
        <v>119085.081236144</v>
      </c>
      <c r="Q19" s="1" t="str">
        <f>"'"&amp;Table5[[#This Row],[rxn]]&amp;"'"&amp;CHAR(9)&amp;Table5[[#This Row],[kapp + (slack_ub - slack_lb)/enzload]]</f>
        <v>'RXN-G3PAT_rm_FWD-rt2297_rm'	119085.081236144</v>
      </c>
      <c r="R19" s="1">
        <f>_xlfn.XLOOKUP(Table5[[#This Row],[rxn]],Table38[name],Table38[flux],0)</f>
        <v>4.2677270503386003E-2</v>
      </c>
      <c r="S19" s="1">
        <f>_xlfn.XLOOKUP(SUBSTITUTE(Table5[[#This Row],[rxn]],"RXN-","ENZLOAD-"),Table38[name],Table38[flux],0)</f>
        <v>1.3853996199999999E-7</v>
      </c>
      <c r="T19" s="1" t="b">
        <f>AND(Table5[[#This Row],[ENZLOAD flux in kapp-slack.gms]]=0,Table5[[#This Row],[flux in kapp-slack.gms]]&lt;&gt;0,NOT(Table5[[#This Row],[spont or unknown?]]))</f>
        <v>0</v>
      </c>
      <c r="U19" s="1" t="b">
        <f>OR(_xlfn.TEXTAFTER(Table5[[#This Row],[rxn]],"-",-1)="SPONT",_xlfn.TEXTAFTER(Table5[[#This Row],[rxn]],"-",-1)="UNKNOWN")</f>
        <v>0</v>
      </c>
      <c r="V19" s="1">
        <f>_xlfn.XLOOKUP(SUBSTITUTE(Table5[[#This Row],[rxn]],"RXN-","ENZLOAD-"),Table4[rxn],Table4[ub],0)</f>
        <v>0.54215546000000003</v>
      </c>
      <c r="W19" s="1" t="b">
        <f>AND(Table5[[#This Row],[FVA ENZLOAD flux UB]]=0,Table5[[#This Row],[ENZ not made when it should be?]])</f>
        <v>0</v>
      </c>
    </row>
    <row r="20" spans="1:23" hidden="1">
      <c r="A20" s="1" t="s">
        <v>4498</v>
      </c>
      <c r="B20" s="1" t="str">
        <f>_xlfn.TEXTBEFORE(Table38[[#This Row],[all fluxes from kapp-slack]]," ",,,,"")</f>
        <v>RXN-EX_h2o_e_FWD-SPONT</v>
      </c>
      <c r="C20" s="1">
        <f>_xlfn.NUMBERVALUE(IFERROR(_xlfn.TEXTAFTER(Table38[[#This Row],[all fluxes from kapp-slack]]," ",-1,,,""),""))</f>
        <v>21.990419550365001</v>
      </c>
      <c r="F20" s="1" t="s">
        <v>7344</v>
      </c>
      <c r="G20" s="1" t="str">
        <f>_xlfn.TEXTBEFORE(Table5[[#This Row],[rxn     kapp_old        kapp_slack_ub   kapp_slack_lb]]," ")</f>
        <v>RXN-CITMALta_m_FWD-rt2146</v>
      </c>
      <c r="H20" s="1">
        <f>_xlfn.NUMBERVALUE(_xlfn.TEXTBEFORE(TRIM(_xlfn.TEXTAFTER(_xlfn.TEXTBEFORE(Table5[[#This Row],[rxn     kapp_old        kapp_slack_ub   kapp_slack_lb]],Table5[[#This Row],[kapp_slack_lb]],-1),Table5[[#This Row],[rxn]]))," "))</f>
        <v>459606.37730047299</v>
      </c>
      <c r="I2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0" s="1">
        <f>_xlfn.NUMBERVALUE(_xlfn.TEXTAFTER(Table5[[#This Row],[rxn     kapp_old        kapp_slack_ub   kapp_slack_lb]]," ",-1))</f>
        <v>0</v>
      </c>
      <c r="K20" s="1">
        <f>_xlfn.XLOOKUP(SUBSTITUTE(Table5[[#This Row],[rxn]],"RXN-","ENZLOAD-"),ENZLOAD[name],ENZLOAD[flux],0)</f>
        <v>4.0930061585E-7</v>
      </c>
      <c r="L20" s="1" t="str">
        <f>"'"&amp;Table5[[#This Row],[rxn]]&amp;"'"&amp;CHAR(9)&amp;IF(AND(Table5[[#This Row],[kapp_slack_ub]]&lt;&gt;0,Table5[[#This Row],[kapp_old]]&lt;$F$1),$F$1,Table5[[#This Row],[kapp_old]])</f>
        <v>'RXN-CITMALta_m_FWD-rt2146'	459606.377300473</v>
      </c>
      <c r="M20" s="1">
        <f>_xlfn.XLOOKUP(Table5[[#This Row],[rxn]],Table3[name],Table3[flux],$F$1)</f>
        <v>1.9461570916631701</v>
      </c>
      <c r="N20" s="1">
        <f>IFERROR(Table5[[#This Row],[min flux]]/Table5[[#This Row],[associated enzload]],"")</f>
        <v>4754835.4835029012</v>
      </c>
      <c r="O20" s="1">
        <f>_xlfn.NUMBERVALUE(IF(Table5[[#This Row],[flux/enzload]]="","",ABS($N$1-Table5[[#This Row],[flux/enzload]])))</f>
        <v>1399911562823.47</v>
      </c>
      <c r="P20" s="1">
        <f>Table5[[#This Row],[kapp_old]]+IFERROR(((Table5[[#This Row],[kapp_slack_ub]]-Table5[[#This Row],[kapp_slack_lb]])/Table5[[#This Row],[associated enzload]]),0)</f>
        <v>459606.37730047299</v>
      </c>
      <c r="Q20" s="1" t="str">
        <f>"'"&amp;Table5[[#This Row],[rxn]]&amp;"'"&amp;CHAR(9)&amp;Table5[[#This Row],[kapp + (slack_ub - slack_lb)/enzload]]</f>
        <v>'RXN-CITMALta_m_FWD-rt2146'	459606.377300473</v>
      </c>
      <c r="R20" s="1">
        <f>_xlfn.XLOOKUP(Table5[[#This Row],[rxn]],Table38[name],Table38[flux],0)</f>
        <v>0</v>
      </c>
      <c r="S20" s="1">
        <f>_xlfn.XLOOKUP(SUBSTITUTE(Table5[[#This Row],[rxn]],"RXN-","ENZLOAD-"),Table38[name],Table38[flux],0)</f>
        <v>0</v>
      </c>
      <c r="T20" s="1" t="b">
        <f>AND(Table5[[#This Row],[ENZLOAD flux in kapp-slack.gms]]=0,Table5[[#This Row],[flux in kapp-slack.gms]]&lt;&gt;0,NOT(Table5[[#This Row],[spont or unknown?]]))</f>
        <v>0</v>
      </c>
      <c r="U20" s="1" t="b">
        <f>OR(_xlfn.TEXTAFTER(Table5[[#This Row],[rxn]],"-",-1)="SPONT",_xlfn.TEXTAFTER(Table5[[#This Row],[rxn]],"-",-1)="UNKNOWN")</f>
        <v>0</v>
      </c>
      <c r="V20" s="1">
        <f>_xlfn.XLOOKUP(SUBSTITUTE(Table5[[#This Row],[rxn]],"RXN-","ENZLOAD-"),Table4[rxn],Table4[ub],0)</f>
        <v>1.3413403100000001</v>
      </c>
      <c r="W20" s="1" t="b">
        <f>AND(Table5[[#This Row],[FVA ENZLOAD flux UB]]=0,Table5[[#This Row],[ENZ not made when it should be?]])</f>
        <v>0</v>
      </c>
    </row>
    <row r="21" spans="1:23" hidden="1">
      <c r="A21" s="1" t="s">
        <v>4499</v>
      </c>
      <c r="B21" s="1" t="str">
        <f>_xlfn.TEXTBEFORE(Table38[[#This Row],[all fluxes from kapp-slack]]," ",,,,"")</f>
        <v>RXN-EX_ca2_e_REV-SPONT</v>
      </c>
      <c r="C21" s="1">
        <f>_xlfn.NUMBERVALUE(IFERROR(_xlfn.TEXTAFTER(Table38[[#This Row],[all fluxes from kapp-slack]]," ",-1,,,""),""))</f>
        <v>5.0264872783800001E-4</v>
      </c>
      <c r="F21" s="1" t="s">
        <v>9093</v>
      </c>
      <c r="G21" s="1" t="str">
        <f>_xlfn.TEXTBEFORE(Table5[[#This Row],[rxn     kapp_old        kapp_slack_ub   kapp_slack_lb]]," ")</f>
        <v>RXN-OGLYCANS2_g_FWD-rt1384</v>
      </c>
      <c r="H2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1" s="1">
        <f>_xlfn.NUMBERVALUE(_xlfn.TEXTAFTER(Table5[[#This Row],[rxn     kapp_old        kapp_slack_ub   kapp_slack_lb]]," ",-1))</f>
        <v>0</v>
      </c>
      <c r="K21" s="1">
        <f>_xlfn.XLOOKUP(SUBSTITUTE(Table5[[#This Row],[rxn]],"RXN-","ENZLOAD-"),ENZLOAD[name],ENZLOAD[flux],0)</f>
        <v>3.9764056799999902E-9</v>
      </c>
      <c r="L21" s="1" t="str">
        <f>"'"&amp;Table5[[#This Row],[rxn]]&amp;"'"&amp;CHAR(9)&amp;IF(AND(Table5[[#This Row],[kapp_slack_ub]]&lt;&gt;0,Table5[[#This Row],[kapp_old]]&lt;$F$1),$F$1,Table5[[#This Row],[kapp_old]])</f>
        <v>'RXN-OGLYCANS2_g_FWD-rt1384'	27141.27779288</v>
      </c>
      <c r="M21" s="1">
        <f>_xlfn.XLOOKUP(Table5[[#This Row],[rxn]],Table3[name],Table3[flux],$F$1)</f>
        <v>1.8125594385024299E-2</v>
      </c>
      <c r="N21" s="1">
        <f>IFERROR(Table5[[#This Row],[min flux]]/Table5[[#This Row],[associated enzload]],"")</f>
        <v>4558286.0109545821</v>
      </c>
      <c r="O21" s="1">
        <f>_xlfn.NUMBERVALUE(IF(Table5[[#This Row],[flux/enzload]]="","",ABS($N$1-Table5[[#This Row],[flux/enzload]])))</f>
        <v>1399911759372.9399</v>
      </c>
      <c r="P21" s="1">
        <f>Table5[[#This Row],[kapp_old]]+IFERROR(((Table5[[#This Row],[kapp_slack_ub]]-Table5[[#This Row],[kapp_slack_lb]])/Table5[[#This Row],[associated enzload]]),0)</f>
        <v>27141.277792879999</v>
      </c>
      <c r="Q21" s="1" t="str">
        <f>"'"&amp;Table5[[#This Row],[rxn]]&amp;"'"&amp;CHAR(9)&amp;Table5[[#This Row],[kapp + (slack_ub - slack_lb)/enzload]]</f>
        <v>'RXN-OGLYCANS2_g_FWD-rt1384'	27141.27779288</v>
      </c>
      <c r="R21" s="1">
        <f>_xlfn.XLOOKUP(Table5[[#This Row],[rxn]],Table38[name],Table38[flux],0)</f>
        <v>0</v>
      </c>
      <c r="S21" s="1">
        <f>_xlfn.XLOOKUP(SUBSTITUTE(Table5[[#This Row],[rxn]],"RXN-","ENZLOAD-"),Table38[name],Table38[flux],0)</f>
        <v>0</v>
      </c>
      <c r="T21" s="1" t="b">
        <f>AND(Table5[[#This Row],[ENZLOAD flux in kapp-slack.gms]]=0,Table5[[#This Row],[flux in kapp-slack.gms]]&lt;&gt;0,NOT(Table5[[#This Row],[spont or unknown?]]))</f>
        <v>0</v>
      </c>
      <c r="U21" s="1" t="b">
        <f>OR(_xlfn.TEXTAFTER(Table5[[#This Row],[rxn]],"-",-1)="SPONT",_xlfn.TEXTAFTER(Table5[[#This Row],[rxn]],"-",-1)="UNKNOWN")</f>
        <v>0</v>
      </c>
      <c r="V21" s="1">
        <f>_xlfn.XLOOKUP(SUBSTITUTE(Table5[[#This Row],[rxn]],"RXN-","ENZLOAD-"),Table4[rxn],Table4[ub],0)</f>
        <v>0.79878795999999996</v>
      </c>
      <c r="W21" s="1" t="b">
        <f>AND(Table5[[#This Row],[FVA ENZLOAD flux UB]]=0,Table5[[#This Row],[ENZ not made when it should be?]])</f>
        <v>0</v>
      </c>
    </row>
    <row r="22" spans="1:23" hidden="1">
      <c r="A22" s="1" t="s">
        <v>4500</v>
      </c>
      <c r="B22" s="1" t="str">
        <f>_xlfn.TEXTBEFORE(Table38[[#This Row],[all fluxes from kapp-slack]]," ",,,,"")</f>
        <v>RXN-EX_cobalt2_e_REV-SPONT</v>
      </c>
      <c r="C22" s="1">
        <f>_xlfn.NUMBERVALUE(IFERROR(_xlfn.TEXTAFTER(Table38[[#This Row],[all fluxes from kapp-slack]]," ",-1,,,""),""))</f>
        <v>1.1779423452E-5</v>
      </c>
      <c r="F22" s="1" t="s">
        <v>9097</v>
      </c>
      <c r="G22" s="1" t="str">
        <f>_xlfn.TEXTBEFORE(Table5[[#This Row],[rxn     kapp_old        kapp_slack_ub   kapp_slack_lb]]," ")</f>
        <v>RXN-OGLYCANS3_g_FWD-rt1384</v>
      </c>
      <c r="H2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2" s="1">
        <f>_xlfn.NUMBERVALUE(_xlfn.TEXTAFTER(Table5[[#This Row],[rxn     kapp_old        kapp_slack_ub   kapp_slack_lb]]," ",-1))</f>
        <v>0</v>
      </c>
      <c r="K22" s="1">
        <f>_xlfn.XLOOKUP(SUBSTITUTE(Table5[[#This Row],[rxn]],"RXN-","ENZLOAD-"),ENZLOAD[name],ENZLOAD[flux],0)</f>
        <v>3.9764056799999902E-9</v>
      </c>
      <c r="L22" s="1" t="str">
        <f>"'"&amp;Table5[[#This Row],[rxn]]&amp;"'"&amp;CHAR(9)&amp;IF(AND(Table5[[#This Row],[kapp_slack_ub]]&lt;&gt;0,Table5[[#This Row],[kapp_old]]&lt;$F$1),$F$1,Table5[[#This Row],[kapp_old]])</f>
        <v>'RXN-OGLYCANS3_g_FWD-rt1384'	27141.27779288</v>
      </c>
      <c r="M22" s="1">
        <f>_xlfn.XLOOKUP(Table5[[#This Row],[rxn]],Table3[name],Table3[flux],$F$1)</f>
        <v>1.8125594385024299E-2</v>
      </c>
      <c r="N22" s="1">
        <f>IFERROR(Table5[[#This Row],[min flux]]/Table5[[#This Row],[associated enzload]],"")</f>
        <v>4558286.0109545821</v>
      </c>
      <c r="O22" s="1">
        <f>_xlfn.NUMBERVALUE(IF(Table5[[#This Row],[flux/enzload]]="","",ABS($N$1-Table5[[#This Row],[flux/enzload]])))</f>
        <v>1399911759372.9399</v>
      </c>
      <c r="P22" s="1">
        <f>Table5[[#This Row],[kapp_old]]+IFERROR(((Table5[[#This Row],[kapp_slack_ub]]-Table5[[#This Row],[kapp_slack_lb]])/Table5[[#This Row],[associated enzload]]),0)</f>
        <v>27141.277792879999</v>
      </c>
      <c r="Q22" s="1" t="str">
        <f>"'"&amp;Table5[[#This Row],[rxn]]&amp;"'"&amp;CHAR(9)&amp;Table5[[#This Row],[kapp + (slack_ub - slack_lb)/enzload]]</f>
        <v>'RXN-OGLYCANS3_g_FWD-rt1384'	27141.27779288</v>
      </c>
      <c r="R22" s="1">
        <f>_xlfn.XLOOKUP(Table5[[#This Row],[rxn]],Table38[name],Table38[flux],0)</f>
        <v>0</v>
      </c>
      <c r="S22" s="1">
        <f>_xlfn.XLOOKUP(SUBSTITUTE(Table5[[#This Row],[rxn]],"RXN-","ENZLOAD-"),Table38[name],Table38[flux],0)</f>
        <v>0</v>
      </c>
      <c r="T22" s="1" t="b">
        <f>AND(Table5[[#This Row],[ENZLOAD flux in kapp-slack.gms]]=0,Table5[[#This Row],[flux in kapp-slack.gms]]&lt;&gt;0,NOT(Table5[[#This Row],[spont or unknown?]]))</f>
        <v>0</v>
      </c>
      <c r="U22" s="1" t="b">
        <f>OR(_xlfn.TEXTAFTER(Table5[[#This Row],[rxn]],"-",-1)="SPONT",_xlfn.TEXTAFTER(Table5[[#This Row],[rxn]],"-",-1)="UNKNOWN")</f>
        <v>0</v>
      </c>
      <c r="V22" s="1">
        <f>_xlfn.XLOOKUP(SUBSTITUTE(Table5[[#This Row],[rxn]],"RXN-","ENZLOAD-"),Table4[rxn],Table4[ub],0)</f>
        <v>0.79878795999999996</v>
      </c>
      <c r="W22" s="1" t="b">
        <f>AND(Table5[[#This Row],[FVA ENZLOAD flux UB]]=0,Table5[[#This Row],[ENZ not made when it should be?]])</f>
        <v>0</v>
      </c>
    </row>
    <row r="23" spans="1:23" hidden="1">
      <c r="A23" s="1" t="s">
        <v>4501</v>
      </c>
      <c r="B23" s="1" t="str">
        <f>_xlfn.TEXTBEFORE(Table38[[#This Row],[all fluxes from kapp-slack]]," ",,,,"")</f>
        <v>RXN-EX_cu2_e_REV-SPONT</v>
      </c>
      <c r="C23" s="1">
        <f>_xlfn.NUMBERVALUE(IFERROR(_xlfn.TEXTAFTER(Table38[[#This Row],[all fluxes from kapp-slack]]," ",-1,,,""),""))</f>
        <v>4.4037948892000001E-5</v>
      </c>
      <c r="F23" s="1" t="s">
        <v>9371</v>
      </c>
      <c r="G23" s="1" t="str">
        <f>_xlfn.TEXTBEFORE(Table5[[#This Row],[rxn     kapp_old        kapp_slack_ub   kapp_slack_lb]]," ")</f>
        <v>RXN-PItps_m_FWD-rt0521</v>
      </c>
      <c r="H23" s="1">
        <f>_xlfn.NUMBERVALUE(_xlfn.TEXTBEFORE(TRIM(_xlfn.TEXTAFTER(_xlfn.TEXTBEFORE(Table5[[#This Row],[rxn     kapp_old        kapp_slack_ub   kapp_slack_lb]],Table5[[#This Row],[kapp_slack_lb]],-1),Table5[[#This Row],[rxn]]))," "))</f>
        <v>1885213.7478582901</v>
      </c>
      <c r="I2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3" s="1">
        <f>_xlfn.NUMBERVALUE(_xlfn.TEXTAFTER(Table5[[#This Row],[rxn     kapp_old        kapp_slack_ub   kapp_slack_lb]]," ",-1))</f>
        <v>0</v>
      </c>
      <c r="K23" s="1">
        <f>_xlfn.XLOOKUP(SUBSTITUTE(Table5[[#This Row],[rxn]],"RXN-","ENZLOAD-"),ENZLOAD[name],ENZLOAD[flux],0)</f>
        <v>1.4852277137720001E-5</v>
      </c>
      <c r="L23" s="1" t="str">
        <f>"'"&amp;Table5[[#This Row],[rxn]]&amp;"'"&amp;CHAR(9)&amp;IF(AND(Table5[[#This Row],[kapp_slack_ub]]&lt;&gt;0,Table5[[#This Row],[kapp_old]]&lt;$F$1),$F$1,Table5[[#This Row],[kapp_old]])</f>
        <v>'RXN-PItps_m_FWD-rt0521'	1885213.74785829</v>
      </c>
      <c r="M23" s="1">
        <f>_xlfn.XLOOKUP(Table5[[#This Row],[rxn]],Table3[name],Table3[flux],$F$1)</f>
        <v>63.663040456022998</v>
      </c>
      <c r="N23" s="1">
        <f>IFERROR(Table5[[#This Row],[min flux]]/Table5[[#This Row],[associated enzload]],"")</f>
        <v>4286416.1411545025</v>
      </c>
      <c r="O23" s="1">
        <f>_xlfn.NUMBERVALUE(IF(Table5[[#This Row],[flux/enzload]]="","",ABS($N$1-Table5[[#This Row],[flux/enzload]])))</f>
        <v>1399912031242.8101</v>
      </c>
      <c r="P23" s="1">
        <f>Table5[[#This Row],[kapp_old]]+IFERROR(((Table5[[#This Row],[kapp_slack_ub]]-Table5[[#This Row],[kapp_slack_lb]])/Table5[[#This Row],[associated enzload]]),0)</f>
        <v>1885213.7478582901</v>
      </c>
      <c r="Q23" s="1" t="str">
        <f>"'"&amp;Table5[[#This Row],[rxn]]&amp;"'"&amp;CHAR(9)&amp;Table5[[#This Row],[kapp + (slack_ub - slack_lb)/enzload]]</f>
        <v>'RXN-PItps_m_FWD-rt0521'	1885213.74785829</v>
      </c>
      <c r="R23" s="1">
        <f>_xlfn.XLOOKUP(Table5[[#This Row],[rxn]],Table38[name],Table38[flux],0)</f>
        <v>0</v>
      </c>
      <c r="S23" s="1">
        <f>_xlfn.XLOOKUP(SUBSTITUTE(Table5[[#This Row],[rxn]],"RXN-","ENZLOAD-"),Table38[name],Table38[flux],0)</f>
        <v>0</v>
      </c>
      <c r="T23" s="1" t="b">
        <f>AND(Table5[[#This Row],[ENZLOAD flux in kapp-slack.gms]]=0,Table5[[#This Row],[flux in kapp-slack.gms]]&lt;&gt;0,NOT(Table5[[#This Row],[spont or unknown?]]))</f>
        <v>0</v>
      </c>
      <c r="U23" s="1" t="b">
        <f>OR(_xlfn.TEXTAFTER(Table5[[#This Row],[rxn]],"-",-1)="SPONT",_xlfn.TEXTAFTER(Table5[[#This Row],[rxn]],"-",-1)="UNKNOWN")</f>
        <v>0</v>
      </c>
      <c r="V23" s="1">
        <f>_xlfn.XLOOKUP(SUBSTITUTE(Table5[[#This Row],[rxn]],"RXN-","ENZLOAD-"),Table4[rxn],Table4[ub],0)</f>
        <v>1.0655549200000001</v>
      </c>
      <c r="W23" s="1" t="b">
        <f>AND(Table5[[#This Row],[FVA ENZLOAD flux UB]]=0,Table5[[#This Row],[ENZ not made when it should be?]])</f>
        <v>0</v>
      </c>
    </row>
    <row r="24" spans="1:23" hidden="1">
      <c r="A24" s="1" t="s">
        <v>4502</v>
      </c>
      <c r="B24" s="1" t="str">
        <f>_xlfn.TEXTBEFORE(Table38[[#This Row],[all fluxes from kapp-slack]]," ",,,,"")</f>
        <v>RXN-EX_mg2_e_REV-SPONT</v>
      </c>
      <c r="C24" s="1">
        <f>_xlfn.NUMBERVALUE(IFERROR(_xlfn.TEXTAFTER(Table38[[#This Row],[all fluxes from kapp-slack]]," ",-1,,,""),""))</f>
        <v>2.4605063666545E-2</v>
      </c>
      <c r="F24" s="1" t="s">
        <v>6998</v>
      </c>
      <c r="G24" s="1" t="str">
        <f>_xlfn.TEXTBEFORE(Table5[[#This Row],[rxn     kapp_old        kapp_slack_ub   kapp_slack_lb]]," ")</f>
        <v>RXN-AKGDH_m_FWD-KGDCPLX</v>
      </c>
      <c r="H24" s="1">
        <f>_xlfn.NUMBERVALUE(_xlfn.TEXTBEFORE(TRIM(_xlfn.TEXTAFTER(_xlfn.TEXTBEFORE(Table5[[#This Row],[rxn     kapp_old        kapp_slack_ub   kapp_slack_lb]],Table5[[#This Row],[kapp_slack_lb]],-1),Table5[[#This Row],[rxn]]))," "))</f>
        <v>965667.81409525103</v>
      </c>
      <c r="I2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4" s="1">
        <f>_xlfn.NUMBERVALUE(_xlfn.TEXTAFTER(Table5[[#This Row],[rxn     kapp_old        kapp_slack_ub   kapp_slack_lb]]," ",-1))</f>
        <v>0</v>
      </c>
      <c r="K24" s="1">
        <f>_xlfn.XLOOKUP(SUBSTITUTE(Table5[[#This Row],[rxn]],"RXN-","ENZLOAD-"),ENZLOAD[name],ENZLOAD[flux],0)</f>
        <v>1.09180376397E-6</v>
      </c>
      <c r="L24" s="1" t="str">
        <f>"'"&amp;Table5[[#This Row],[rxn]]&amp;"'"&amp;CHAR(9)&amp;IF(AND(Table5[[#This Row],[kapp_slack_ub]]&lt;&gt;0,Table5[[#This Row],[kapp_old]]&lt;$F$1),$F$1,Table5[[#This Row],[kapp_old]])</f>
        <v>'RXN-AKGDH_m_FWD-KGDCPLX'	965667.814095251</v>
      </c>
      <c r="M24" s="1">
        <f>_xlfn.XLOOKUP(Table5[[#This Row],[rxn]],Table3[name],Table3[flux],$F$1)</f>
        <v>3.4186931588154201</v>
      </c>
      <c r="N24" s="1">
        <f>IFERROR(Table5[[#This Row],[min flux]]/Table5[[#This Row],[associated enzload]],"")</f>
        <v>3131234.084030285</v>
      </c>
      <c r="O24" s="1">
        <f>_xlfn.NUMBERVALUE(IF(Table5[[#This Row],[flux/enzload]]="","",ABS($N$1-Table5[[#This Row],[flux/enzload]])))</f>
        <v>1399913186424.8701</v>
      </c>
      <c r="P24" s="1">
        <f>Table5[[#This Row],[kapp_old]]+IFERROR(((Table5[[#This Row],[kapp_slack_ub]]-Table5[[#This Row],[kapp_slack_lb]])/Table5[[#This Row],[associated enzload]]),0)</f>
        <v>965667.81409525103</v>
      </c>
      <c r="Q24" s="1" t="str">
        <f>"'"&amp;Table5[[#This Row],[rxn]]&amp;"'"&amp;CHAR(9)&amp;Table5[[#This Row],[kapp + (slack_ub - slack_lb)/enzload]]</f>
        <v>'RXN-AKGDH_m_FWD-KGDCPLX'	965667.814095251</v>
      </c>
      <c r="R24" s="1">
        <f>_xlfn.XLOOKUP(Table5[[#This Row],[rxn]],Table38[name],Table38[flux],0)</f>
        <v>3.4844881003199998E-4</v>
      </c>
      <c r="S24" s="1">
        <f>_xlfn.XLOOKUP(SUBSTITUTE(Table5[[#This Row],[rxn]],"RXN-","ENZLOAD-"),Table38[name],Table38[flux],0)</f>
        <v>1.3949100000000001E-10</v>
      </c>
      <c r="T24" s="1" t="b">
        <f>AND(Table5[[#This Row],[ENZLOAD flux in kapp-slack.gms]]=0,Table5[[#This Row],[flux in kapp-slack.gms]]&lt;&gt;0,NOT(Table5[[#This Row],[spont or unknown?]]))</f>
        <v>0</v>
      </c>
      <c r="U24" s="1" t="b">
        <f>OR(_xlfn.TEXTAFTER(Table5[[#This Row],[rxn]],"-",-1)="SPONT",_xlfn.TEXTAFTER(Table5[[#This Row],[rxn]],"-",-1)="UNKNOWN")</f>
        <v>0</v>
      </c>
      <c r="V24" s="1">
        <f>_xlfn.XLOOKUP(SUBSTITUTE(Table5[[#This Row],[rxn]],"RXN-","ENZLOAD-"),Table4[rxn],Table4[ub],0)</f>
        <v>0.20565501999999999</v>
      </c>
      <c r="W24" s="1" t="b">
        <f>AND(Table5[[#This Row],[FVA ENZLOAD flux UB]]=0,Table5[[#This Row],[ENZ not made when it should be?]])</f>
        <v>0</v>
      </c>
    </row>
    <row r="25" spans="1:23">
      <c r="A25" s="1" t="s">
        <v>4503</v>
      </c>
      <c r="B25" s="1" t="str">
        <f>_xlfn.TEXTBEFORE(Table38[[#This Row],[all fluxes from kapp-slack]]," ",,,,"")</f>
        <v>RXN-EX_mn2_e_REV-SPONT</v>
      </c>
      <c r="C25" s="1">
        <f>_xlfn.NUMBERVALUE(IFERROR(_xlfn.TEXTAFTER(Table38[[#This Row],[all fluxes from kapp-slack]]," ",-1,,,""),""))</f>
        <v>3.8003769370000002E-5</v>
      </c>
      <c r="F25" s="1" t="s">
        <v>9228</v>
      </c>
      <c r="G25" s="1" t="str">
        <f>_xlfn.TEXTBEFORE(Table5[[#This Row],[rxn     kapp_old        kapp_slack_ub   kapp_slack_lb]]," ")</f>
        <v>RXN-PDH_m_FWD-PDHCPLX</v>
      </c>
      <c r="H25" s="1">
        <f>_xlfn.NUMBERVALUE(_xlfn.TEXTBEFORE(TRIM(_xlfn.TEXTAFTER(_xlfn.TEXTBEFORE(Table5[[#This Row],[rxn     kapp_old        kapp_slack_ub   kapp_slack_lb]],Table5[[#This Row],[kapp_slack_lb]],-1),Table5[[#This Row],[rxn]]))," "))</f>
        <v>799236.57696765603</v>
      </c>
      <c r="I2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60.657785597887298</v>
      </c>
      <c r="J25" s="1">
        <f>_xlfn.NUMBERVALUE(_xlfn.TEXTAFTER(Table5[[#This Row],[rxn     kapp_old        kapp_slack_ub   kapp_slack_lb]]," ",-1))</f>
        <v>0</v>
      </c>
      <c r="K25" s="1">
        <f>_xlfn.XLOOKUP(SUBSTITUTE(Table5[[#This Row],[rxn]],"RXN-","ENZLOAD-"),ENZLOAD[name],ENZLOAD[flux],0)</f>
        <v>1.8321289334899999E-6</v>
      </c>
      <c r="L25" s="1" t="str">
        <f>"'"&amp;Table5[[#This Row],[rxn]]&amp;"'"&amp;CHAR(9)&amp;IF(AND(Table5[[#This Row],[kapp_slack_ub]]&lt;&gt;0,Table5[[#This Row],[kapp_old]]&lt;$F$1),$F$1,Table5[[#This Row],[kapp_old]])</f>
        <v>'RXN-PDH_m_FWD-PDHCPLX'	799236.576967656</v>
      </c>
      <c r="M25" s="1">
        <f>_xlfn.XLOOKUP(Table5[[#This Row],[rxn]],Table3[name],Table3[flux],$F$1)</f>
        <v>5.3651826953113098</v>
      </c>
      <c r="N25" s="1">
        <f>IFERROR(Table5[[#This Row],[min flux]]/Table5[[#This Row],[associated enzload]],"")</f>
        <v>2928387.0786818694</v>
      </c>
      <c r="O25" s="1">
        <f>_xlfn.NUMBERVALUE(IF(Table5[[#This Row],[flux/enzload]]="","",ABS($N$1-Table5[[#This Row],[flux/enzload]])))</f>
        <v>1399913389271.8701</v>
      </c>
      <c r="P25" s="1">
        <f>Table5[[#This Row],[kapp_old]]+IFERROR(((Table5[[#This Row],[kapp_slack_ub]]-Table5[[#This Row],[kapp_slack_lb]])/Table5[[#This Row],[associated enzload]]),0)</f>
        <v>33907051.474220015</v>
      </c>
      <c r="Q25" s="1" t="str">
        <f>"'"&amp;Table5[[#This Row],[rxn]]&amp;"'"&amp;CHAR(9)&amp;Table5[[#This Row],[kapp + (slack_ub - slack_lb)/enzload]]</f>
        <v>'RXN-PDH_m_FWD-PDHCPLX'	33907051.47422</v>
      </c>
      <c r="R25" s="1">
        <f>_xlfn.XLOOKUP(Table5[[#This Row],[rxn]],Table38[name],Table38[flux],0)</f>
        <v>0.15691005150305801</v>
      </c>
      <c r="S25" s="1">
        <f>_xlfn.XLOOKUP(SUBSTITUTE(Table5[[#This Row],[rxn]],"RXN-","ENZLOAD-"),Table38[name],Table38[flux],0)</f>
        <v>0</v>
      </c>
      <c r="T25" s="1" t="b">
        <f>AND(Table5[[#This Row],[ENZLOAD flux in kapp-slack.gms]]=0,Table5[[#This Row],[flux in kapp-slack.gms]]&lt;&gt;0,NOT(Table5[[#This Row],[spont or unknown?]]))</f>
        <v>1</v>
      </c>
      <c r="U25" s="1" t="b">
        <f>OR(_xlfn.TEXTAFTER(Table5[[#This Row],[rxn]],"-",-1)="SPONT",_xlfn.TEXTAFTER(Table5[[#This Row],[rxn]],"-",-1)="UNKNOWN")</f>
        <v>0</v>
      </c>
      <c r="V25" s="1">
        <f>_xlfn.XLOOKUP(SUBSTITUTE(Table5[[#This Row],[rxn]],"RXN-","ENZLOAD-"),Table4[rxn],Table4[ub],0)</f>
        <v>0.12217859</v>
      </c>
      <c r="W25" s="1" t="b">
        <f>AND(Table5[[#This Row],[FVA ENZLOAD flux UB]]=0,Table5[[#This Row],[ENZ not made when it should be?]])</f>
        <v>0</v>
      </c>
    </row>
    <row r="26" spans="1:23" hidden="1">
      <c r="A26" s="1" t="s">
        <v>4504</v>
      </c>
      <c r="B26" s="1" t="str">
        <f>_xlfn.TEXTBEFORE(Table38[[#This Row],[all fluxes from kapp-slack]]," ",,,,"")</f>
        <v>RXN-EX_ni2_e_REV-SPONT</v>
      </c>
      <c r="C26" s="1">
        <f>_xlfn.NUMBERVALUE(IFERROR(_xlfn.TEXTAFTER(Table38[[#This Row],[all fluxes from kapp-slack]]," ",-1,,,""),""))</f>
        <v>5.4957799999999996E-10</v>
      </c>
      <c r="F26" s="1" t="s">
        <v>8581</v>
      </c>
      <c r="G26" s="1" t="str">
        <f>_xlfn.TEXTBEFORE(Table5[[#This Row],[rxn     kapp_old        kapp_slack_ub   kapp_slack_lb]]," ")</f>
        <v>RXN-ICDHx_m_FWD-IDH12</v>
      </c>
      <c r="H26" s="1">
        <f>_xlfn.NUMBERVALUE(_xlfn.TEXTBEFORE(TRIM(_xlfn.TEXTAFTER(_xlfn.TEXTBEFORE(Table5[[#This Row],[rxn     kapp_old        kapp_slack_ub   kapp_slack_lb]],Table5[[#This Row],[kapp_slack_lb]],-1),Table5[[#This Row],[rxn]]))," "))</f>
        <v>874289.45129411295</v>
      </c>
      <c r="I2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6" s="1">
        <f>_xlfn.NUMBERVALUE(_xlfn.TEXTAFTER(Table5[[#This Row],[rxn     kapp_old        kapp_slack_ub   kapp_slack_lb]]," ",-1))</f>
        <v>0</v>
      </c>
      <c r="K26" s="1">
        <f>_xlfn.XLOOKUP(SUBSTITUTE(Table5[[#This Row],[rxn]],"RXN-","ENZLOAD-"),ENZLOAD[name],ENZLOAD[flux],0)</f>
        <v>1.28003329414E-6</v>
      </c>
      <c r="L26" s="1" t="str">
        <f>"'"&amp;Table5[[#This Row],[rxn]]&amp;"'"&amp;CHAR(9)&amp;IF(AND(Table5[[#This Row],[kapp_slack_ub]]&lt;&gt;0,Table5[[#This Row],[kapp_old]]&lt;$F$1),$F$1,Table5[[#This Row],[kapp_old]])</f>
        <v>'RXN-ICDHx_m_FWD-IDH12'	874289.451294113</v>
      </c>
      <c r="M26" s="1">
        <f>_xlfn.XLOOKUP(Table5[[#This Row],[rxn]],Table3[name],Table3[flux],$F$1)</f>
        <v>3.4186853439115401</v>
      </c>
      <c r="N26" s="1">
        <f>IFERROR(Table5[[#This Row],[min flux]]/Table5[[#This Row],[associated enzload]],"")</f>
        <v>2670778.4551873002</v>
      </c>
      <c r="O26" s="1">
        <f>_xlfn.NUMBERVALUE(IF(Table5[[#This Row],[flux/enzload]]="","",ABS($N$1-Table5[[#This Row],[flux/enzload]])))</f>
        <v>1399913646880.5</v>
      </c>
      <c r="P26" s="1">
        <f>Table5[[#This Row],[kapp_old]]+IFERROR(((Table5[[#This Row],[kapp_slack_ub]]-Table5[[#This Row],[kapp_slack_lb]])/Table5[[#This Row],[associated enzload]]),0)</f>
        <v>874289.45129411295</v>
      </c>
      <c r="Q26" s="1" t="str">
        <f>"'"&amp;Table5[[#This Row],[rxn]]&amp;"'"&amp;CHAR(9)&amp;Table5[[#This Row],[kapp + (slack_ub - slack_lb)/enzload]]</f>
        <v>'RXN-ICDHx_m_FWD-IDH12'	874289.451294113</v>
      </c>
      <c r="R26" s="1">
        <f>_xlfn.XLOOKUP(Table5[[#This Row],[rxn]],Table38[name],Table38[flux],0)</f>
        <v>0</v>
      </c>
      <c r="S26" s="1">
        <f>_xlfn.XLOOKUP(SUBSTITUTE(Table5[[#This Row],[rxn]],"RXN-","ENZLOAD-"),Table38[name],Table38[flux],0)</f>
        <v>0</v>
      </c>
      <c r="T26" s="1" t="b">
        <f>AND(Table5[[#This Row],[ENZLOAD flux in kapp-slack.gms]]=0,Table5[[#This Row],[flux in kapp-slack.gms]]&lt;&gt;0,NOT(Table5[[#This Row],[spont or unknown?]]))</f>
        <v>0</v>
      </c>
      <c r="U26" s="1" t="b">
        <f>OR(_xlfn.TEXTAFTER(Table5[[#This Row],[rxn]],"-",-1)="SPONT",_xlfn.TEXTAFTER(Table5[[#This Row],[rxn]],"-",-1)="UNKNOWN")</f>
        <v>0</v>
      </c>
      <c r="V26" s="1">
        <f>_xlfn.XLOOKUP(SUBSTITUTE(Table5[[#This Row],[rxn]],"RXN-","ENZLOAD-"),Table4[rxn],Table4[ub],0)</f>
        <v>0.13249871999999999</v>
      </c>
      <c r="W26" s="1" t="b">
        <f>AND(Table5[[#This Row],[FVA ENZLOAD flux UB]]=0,Table5[[#This Row],[ENZ not made when it should be?]])</f>
        <v>0</v>
      </c>
    </row>
    <row r="27" spans="1:23" hidden="1">
      <c r="A27" s="1" t="s">
        <v>4505</v>
      </c>
      <c r="B27" s="1" t="str">
        <f>_xlfn.TEXTBEFORE(Table38[[#This Row],[all fluxes from kapp-slack]]," ",,,,"")</f>
        <v>RXN-EX_zn2_e_REV-SPONT</v>
      </c>
      <c r="C27" s="1">
        <f>_xlfn.NUMBERVALUE(IFERROR(_xlfn.TEXTAFTER(Table38[[#This Row],[all fluxes from kapp-slack]]," ",-1,,,""),""))</f>
        <v>6.4630348543700004E-4</v>
      </c>
      <c r="F27" s="1" t="s">
        <v>8497</v>
      </c>
      <c r="G27" s="1" t="str">
        <f>_xlfn.TEXTBEFORE(Table5[[#This Row],[rxn     kapp_old        kapp_slack_ub   kapp_slack_lb]]," ")</f>
        <v>RXN-HMGCOAR_c_FWD-rt1206</v>
      </c>
      <c r="H27" s="1">
        <f>_xlfn.NUMBERVALUE(_xlfn.TEXTBEFORE(TRIM(_xlfn.TEXTAFTER(_xlfn.TEXTBEFORE(Table5[[#This Row],[rxn     kapp_old        kapp_slack_ub   kapp_slack_lb]],Table5[[#This Row],[kapp_slack_lb]],-1),Table5[[#This Row],[rxn]]))," "))</f>
        <v>944154.300920657</v>
      </c>
      <c r="I2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7" s="1">
        <f>_xlfn.NUMBERVALUE(_xlfn.TEXTAFTER(Table5[[#This Row],[rxn     kapp_old        kapp_slack_ub   kapp_slack_lb]]," ",-1))</f>
        <v>0</v>
      </c>
      <c r="K27" s="1">
        <f>_xlfn.XLOOKUP(SUBSTITUTE(Table5[[#This Row],[rxn]],"RXN-","ENZLOAD-"),ENZLOAD[name],ENZLOAD[flux],0)</f>
        <v>1.3659386647E-7</v>
      </c>
      <c r="L27" s="1" t="str">
        <f>"'"&amp;Table5[[#This Row],[rxn]]&amp;"'"&amp;CHAR(9)&amp;IF(AND(Table5[[#This Row],[kapp_slack_ub]]&lt;&gt;0,Table5[[#This Row],[kapp_old]]&lt;$F$1),$F$1,Table5[[#This Row],[kapp_old]])</f>
        <v>'RXN-HMGCOAR_c_FWD-rt1206'	944154.300920657</v>
      </c>
      <c r="M27" s="1">
        <f>_xlfn.XLOOKUP(Table5[[#This Row],[rxn]],Table3[name],Table3[flux],$F$1)</f>
        <v>0.339383385544822</v>
      </c>
      <c r="N27" s="1">
        <f>IFERROR(Table5[[#This Row],[min flux]]/Table5[[#This Row],[associated enzload]],"")</f>
        <v>2484616.5813701488</v>
      </c>
      <c r="O27" s="1">
        <f>_xlfn.NUMBERVALUE(IF(Table5[[#This Row],[flux/enzload]]="","",ABS($N$1-Table5[[#This Row],[flux/enzload]])))</f>
        <v>1399913833042.3701</v>
      </c>
      <c r="P27" s="1">
        <f>Table5[[#This Row],[kapp_old]]+IFERROR(((Table5[[#This Row],[kapp_slack_ub]]-Table5[[#This Row],[kapp_slack_lb]])/Table5[[#This Row],[associated enzload]]),0)</f>
        <v>944154.300920657</v>
      </c>
      <c r="Q27" s="1" t="str">
        <f>"'"&amp;Table5[[#This Row],[rxn]]&amp;"'"&amp;CHAR(9)&amp;Table5[[#This Row],[kapp + (slack_ub - slack_lb)/enzload]]</f>
        <v>'RXN-HMGCOAR_c_FWD-rt1206'	944154.300920657</v>
      </c>
      <c r="R27" s="1">
        <f>_xlfn.XLOOKUP(Table5[[#This Row],[rxn]],Table38[name],Table38[flux],0)</f>
        <v>0.34525718992117199</v>
      </c>
      <c r="S27" s="1">
        <f>_xlfn.XLOOKUP(SUBSTITUTE(Table5[[#This Row],[rxn]],"RXN-","ENZLOAD-"),Table38[name],Table38[flux],0)</f>
        <v>1.4136293100000001E-7</v>
      </c>
      <c r="T27" s="1" t="b">
        <f>AND(Table5[[#This Row],[ENZLOAD flux in kapp-slack.gms]]=0,Table5[[#This Row],[flux in kapp-slack.gms]]&lt;&gt;0,NOT(Table5[[#This Row],[spont or unknown?]]))</f>
        <v>0</v>
      </c>
      <c r="U27" s="1" t="b">
        <f>OR(_xlfn.TEXTAFTER(Table5[[#This Row],[rxn]],"-",-1)="SPONT",_xlfn.TEXTAFTER(Table5[[#This Row],[rxn]],"-",-1)="UNKNOWN")</f>
        <v>0</v>
      </c>
      <c r="V27" s="1">
        <f>_xlfn.XLOOKUP(SUBSTITUTE(Table5[[#This Row],[rxn]],"RXN-","ENZLOAD-"),Table4[rxn],Table4[ub],0)</f>
        <v>0.30462202999999999</v>
      </c>
      <c r="W27" s="1" t="b">
        <f>AND(Table5[[#This Row],[FVA ENZLOAD flux UB]]=0,Table5[[#This Row],[ENZ not made when it should be?]])</f>
        <v>0</v>
      </c>
    </row>
    <row r="28" spans="1:23" hidden="1">
      <c r="A28" s="1" t="s">
        <v>4506</v>
      </c>
      <c r="B28" s="1" t="str">
        <f>_xlfn.TEXTBEFORE(Table38[[#This Row],[all fluxes from kapp-slack]]," ",,,,"")</f>
        <v>RXN-EX_btn_c_REV-SPONT</v>
      </c>
      <c r="C28" s="1">
        <f>_xlfn.NUMBERVALUE(IFERROR(_xlfn.TEXTAFTER(Table38[[#This Row],[all fluxes from kapp-slack]]," ",-1,,,""),""))</f>
        <v>4.0840960296000002E-5</v>
      </c>
      <c r="F28" s="1" t="s">
        <v>6368</v>
      </c>
      <c r="G28" s="1" t="str">
        <f>_xlfn.TEXTBEFORE(Table5[[#This Row],[rxn     kapp_old        kapp_slack_ub   kapp_slack_lb]]," ")</f>
        <v>RXN-13GS_c_FWD-rt7616</v>
      </c>
      <c r="H28" s="1">
        <f>_xlfn.NUMBERVALUE(_xlfn.TEXTBEFORE(TRIM(_xlfn.TEXTAFTER(_xlfn.TEXTBEFORE(Table5[[#This Row],[rxn     kapp_old        kapp_slack_ub   kapp_slack_lb]],Table5[[#This Row],[kapp_slack_lb]],-1),Table5[[#This Row],[rxn]]))," "))</f>
        <v>910058.29525307997</v>
      </c>
      <c r="I2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8" s="1">
        <f>_xlfn.NUMBERVALUE(_xlfn.TEXTAFTER(Table5[[#This Row],[rxn     kapp_old        kapp_slack_ub   kapp_slack_lb]]," ",-1))</f>
        <v>0</v>
      </c>
      <c r="K28" s="1">
        <f>_xlfn.XLOOKUP(SUBSTITUTE(Table5[[#This Row],[rxn]],"RXN-","ENZLOAD-"),ENZLOAD[name],ENZLOAD[flux],0)</f>
        <v>1.5855300901999999E-7</v>
      </c>
      <c r="L28" s="1" t="str">
        <f>"'"&amp;Table5[[#This Row],[rxn]]&amp;"'"&amp;CHAR(9)&amp;IF(AND(Table5[[#This Row],[kapp_slack_ub]]&lt;&gt;0,Table5[[#This Row],[kapp_old]]&lt;$F$1),$F$1,Table5[[#This Row],[kapp_old]])</f>
        <v>'RXN-13GS_c_FWD-rt7616'	910058.29525308</v>
      </c>
      <c r="M28" s="1">
        <f>_xlfn.XLOOKUP(Table5[[#This Row],[rxn]],Table3[name],Table3[flux],$F$1)</f>
        <v>0.37971705551575602</v>
      </c>
      <c r="N28" s="1">
        <f>IFERROR(Table5[[#This Row],[min flux]]/Table5[[#This Row],[associated enzload]],"")</f>
        <v>2394890.2506659981</v>
      </c>
      <c r="O28" s="1">
        <f>_xlfn.NUMBERVALUE(IF(Table5[[#This Row],[flux/enzload]]="","",ABS($N$1-Table5[[#This Row],[flux/enzload]])))</f>
        <v>1399913922768.7</v>
      </c>
      <c r="P28" s="1">
        <f>Table5[[#This Row],[kapp_old]]+IFERROR(((Table5[[#This Row],[kapp_slack_ub]]-Table5[[#This Row],[kapp_slack_lb]])/Table5[[#This Row],[associated enzload]]),0)</f>
        <v>910058.29525307997</v>
      </c>
      <c r="Q28" s="1" t="str">
        <f>"'"&amp;Table5[[#This Row],[rxn]]&amp;"'"&amp;CHAR(9)&amp;Table5[[#This Row],[kapp + (slack_ub - slack_lb)/enzload]]</f>
        <v>'RXN-13GS_c_FWD-rt7616'	910058.29525308</v>
      </c>
      <c r="R28" s="1">
        <f>_xlfn.XLOOKUP(Table5[[#This Row],[rxn]],Table38[name],Table38[flux],0)</f>
        <v>0.386288958491325</v>
      </c>
      <c r="S28" s="1">
        <f>_xlfn.XLOOKUP(SUBSTITUTE(Table5[[#This Row],[rxn]],"RXN-","ENZLOAD-"),Table38[name],Table38[flux],0)</f>
        <v>1.64088773E-7</v>
      </c>
      <c r="T28" s="1" t="b">
        <f>AND(Table5[[#This Row],[ENZLOAD flux in kapp-slack.gms]]=0,Table5[[#This Row],[flux in kapp-slack.gms]]&lt;&gt;0,NOT(Table5[[#This Row],[spont or unknown?]]))</f>
        <v>0</v>
      </c>
      <c r="U28" s="1" t="b">
        <f>OR(_xlfn.TEXTAFTER(Table5[[#This Row],[rxn]],"-",-1)="SPONT",_xlfn.TEXTAFTER(Table5[[#This Row],[rxn]],"-",-1)="UNKNOWN")</f>
        <v>0</v>
      </c>
      <c r="V28" s="1">
        <f>_xlfn.XLOOKUP(SUBSTITUTE(Table5[[#This Row],[rxn]],"RXN-","ENZLOAD-"),Table4[rxn],Table4[ub],0)</f>
        <v>0.21396956</v>
      </c>
      <c r="W28" s="1" t="b">
        <f>AND(Table5[[#This Row],[FVA ENZLOAD flux UB]]=0,Table5[[#This Row],[ENZ not made when it should be?]])</f>
        <v>0</v>
      </c>
    </row>
    <row r="29" spans="1:23" hidden="1">
      <c r="A29" s="1" t="s">
        <v>4507</v>
      </c>
      <c r="B29" s="1" t="str">
        <f>_xlfn.TEXTBEFORE(Table38[[#This Row],[all fluxes from kapp-slack]]," ",,,,"")</f>
        <v>RXN-13BDGLUCANt_c_en_FWD-SPONT</v>
      </c>
      <c r="C29" s="1">
        <f>_xlfn.NUMBERVALUE(IFERROR(_xlfn.TEXTAFTER(Table38[[#This Row],[all fluxes from kapp-slack]]," ",-1,,,""),""))</f>
        <v>0.386288958491325</v>
      </c>
      <c r="F29" s="1" t="s">
        <v>6363</v>
      </c>
      <c r="G29" s="1" t="str">
        <f>_xlfn.TEXTBEFORE(Table5[[#This Row],[rxn     kapp_old        kapp_slack_ub   kapp_slack_lb]]," ")</f>
        <v>RXN-12AMANTF_g_FWD-rt2093</v>
      </c>
      <c r="H2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9" s="1">
        <f>_xlfn.NUMBERVALUE(_xlfn.TEXTAFTER(Table5[[#This Row],[rxn     kapp_old        kapp_slack_ub   kapp_slack_lb]]," ",-1))</f>
        <v>0</v>
      </c>
      <c r="K29" s="1">
        <f>_xlfn.XLOOKUP(SUBSTITUTE(Table5[[#This Row],[rxn]],"RXN-","ENZLOAD-"),ENZLOAD[name],ENZLOAD[flux],0)</f>
        <v>7.3196642880000001E-8</v>
      </c>
      <c r="L29" s="1" t="str">
        <f>"'"&amp;Table5[[#This Row],[rxn]]&amp;"'"&amp;CHAR(9)&amp;IF(AND(Table5[[#This Row],[kapp_slack_ub]]&lt;&gt;0,Table5[[#This Row],[kapp_old]]&lt;$F$1),$F$1,Table5[[#This Row],[kapp_old]])</f>
        <v>'RXN-12AMANTF_g_FWD-rt2093'	27141.27779288</v>
      </c>
      <c r="M29" s="1">
        <f>_xlfn.XLOOKUP(Table5[[#This Row],[rxn]],Table3[name],Table3[flux],$F$1)</f>
        <v>27141.277792879999</v>
      </c>
      <c r="N29" s="1">
        <f>IFERROR(Table5[[#This Row],[min flux]]/Table5[[#This Row],[associated enzload]],"")</f>
        <v>370799489224.88068</v>
      </c>
      <c r="O29" s="1">
        <f>_xlfn.NUMBERVALUE(IF(Table5[[#This Row],[flux/enzload]]="","",ABS($N$1-Table5[[#This Row],[flux/enzload]])))</f>
        <v>1029116828434.0699</v>
      </c>
      <c r="P29" s="1">
        <f>Table5[[#This Row],[kapp_old]]+IFERROR(((Table5[[#This Row],[kapp_slack_ub]]-Table5[[#This Row],[kapp_slack_lb]])/Table5[[#This Row],[associated enzload]]),0)</f>
        <v>27141.277792879999</v>
      </c>
      <c r="Q29" s="1" t="str">
        <f>"'"&amp;Table5[[#This Row],[rxn]]&amp;"'"&amp;CHAR(9)&amp;Table5[[#This Row],[kapp + (slack_ub - slack_lb)/enzload]]</f>
        <v>'RXN-12AMANTF_g_FWD-rt2093'	27141.27779288</v>
      </c>
      <c r="R29" s="1">
        <f>_xlfn.XLOOKUP(Table5[[#This Row],[rxn]],Table38[name],Table38[flux],0)</f>
        <v>0</v>
      </c>
      <c r="S29" s="1">
        <f>_xlfn.XLOOKUP(SUBSTITUTE(Table5[[#This Row],[rxn]],"RXN-","ENZLOAD-"),Table38[name],Table38[flux],0)</f>
        <v>0</v>
      </c>
      <c r="T29" s="1" t="b">
        <f>AND(Table5[[#This Row],[ENZLOAD flux in kapp-slack.gms]]=0,Table5[[#This Row],[flux in kapp-slack.gms]]&lt;&gt;0,NOT(Table5[[#This Row],[spont or unknown?]]))</f>
        <v>0</v>
      </c>
      <c r="U29" s="1" t="b">
        <f>OR(_xlfn.TEXTAFTER(Table5[[#This Row],[rxn]],"-",-1)="SPONT",_xlfn.TEXTAFTER(Table5[[#This Row],[rxn]],"-",-1)="UNKNOWN")</f>
        <v>0</v>
      </c>
      <c r="V29" s="1">
        <f>_xlfn.XLOOKUP(SUBSTITUTE(Table5[[#This Row],[rxn]],"RXN-","ENZLOAD-"),Table4[rxn],Table4[ub],0)</f>
        <v>0.89591091</v>
      </c>
      <c r="W29" s="1" t="b">
        <f>AND(Table5[[#This Row],[FVA ENZLOAD flux UB]]=0,Table5[[#This Row],[ENZ not made when it should be?]])</f>
        <v>0</v>
      </c>
    </row>
    <row r="30" spans="1:23" hidden="1">
      <c r="A30" s="1" t="s">
        <v>4508</v>
      </c>
      <c r="B30" s="1" t="str">
        <f>_xlfn.TEXTBEFORE(Table38[[#This Row],[all fluxes from kapp-slack]]," ",,,,"")</f>
        <v>RXN-13GS_c_FWD-rt7616</v>
      </c>
      <c r="C30" s="1">
        <f>_xlfn.NUMBERVALUE(IFERROR(_xlfn.TEXTAFTER(Table38[[#This Row],[all fluxes from kapp-slack]]," ",-1,,,""),""))</f>
        <v>0.386288958491325</v>
      </c>
      <c r="F30" s="1" t="s">
        <v>6364</v>
      </c>
      <c r="G30" s="1" t="str">
        <f>_xlfn.TEXTBEFORE(Table5[[#This Row],[rxn     kapp_old        kapp_slack_ub   kapp_slack_lb]]," ")</f>
        <v>RXN-12AMANTF_g_FWD-rt7201</v>
      </c>
      <c r="H3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0" s="1">
        <f>_xlfn.NUMBERVALUE(_xlfn.TEXTAFTER(Table5[[#This Row],[rxn     kapp_old        kapp_slack_ub   kapp_slack_lb]]," ",-1))</f>
        <v>0</v>
      </c>
      <c r="K30" s="1">
        <f>_xlfn.XLOOKUP(SUBSTITUTE(Table5[[#This Row],[rxn]],"RXN-","ENZLOAD-"),ENZLOAD[name],ENZLOAD[flux],0)</f>
        <v>2.1631846366999999E-7</v>
      </c>
      <c r="L30" s="1" t="str">
        <f>"'"&amp;Table5[[#This Row],[rxn]]&amp;"'"&amp;CHAR(9)&amp;IF(AND(Table5[[#This Row],[kapp_slack_ub]]&lt;&gt;0,Table5[[#This Row],[kapp_old]]&lt;$F$1),$F$1,Table5[[#This Row],[kapp_old]])</f>
        <v>'RXN-12AMANTF_g_FWD-rt7201'	27141.27779288</v>
      </c>
      <c r="M30" s="1">
        <f>_xlfn.XLOOKUP(Table5[[#This Row],[rxn]],Table3[name],Table3[flux],$F$1)</f>
        <v>27141.277792879999</v>
      </c>
      <c r="N30" s="1">
        <f>IFERROR(Table5[[#This Row],[min flux]]/Table5[[#This Row],[associated enzload]],"")</f>
        <v>125469076159.32773</v>
      </c>
      <c r="O30" s="1">
        <f>_xlfn.NUMBERVALUE(IF(Table5[[#This Row],[flux/enzload]]="","",ABS($N$1-Table5[[#This Row],[flux/enzload]])))</f>
        <v>1274447241499.6299</v>
      </c>
      <c r="P30" s="1">
        <f>Table5[[#This Row],[kapp_old]]+IFERROR(((Table5[[#This Row],[kapp_slack_ub]]-Table5[[#This Row],[kapp_slack_lb]])/Table5[[#This Row],[associated enzload]]),0)</f>
        <v>27141.277792879999</v>
      </c>
      <c r="Q30" s="1" t="str">
        <f>"'"&amp;Table5[[#This Row],[rxn]]&amp;"'"&amp;CHAR(9)&amp;Table5[[#This Row],[kapp + (slack_ub - slack_lb)/enzload]]</f>
        <v>'RXN-12AMANTF_g_FWD-rt7201'	27141.27779288</v>
      </c>
      <c r="R30" s="1">
        <f>_xlfn.XLOOKUP(Table5[[#This Row],[rxn]],Table38[name],Table38[flux],0)</f>
        <v>0</v>
      </c>
      <c r="S30" s="1">
        <f>_xlfn.XLOOKUP(SUBSTITUTE(Table5[[#This Row],[rxn]],"RXN-","ENZLOAD-"),Table38[name],Table38[flux],0)</f>
        <v>0</v>
      </c>
      <c r="T30" s="1" t="b">
        <f>AND(Table5[[#This Row],[ENZLOAD flux in kapp-slack.gms]]=0,Table5[[#This Row],[flux in kapp-slack.gms]]&lt;&gt;0,NOT(Table5[[#This Row],[spont or unknown?]]))</f>
        <v>0</v>
      </c>
      <c r="U30" s="1" t="b">
        <f>OR(_xlfn.TEXTAFTER(Table5[[#This Row],[rxn]],"-",-1)="SPONT",_xlfn.TEXTAFTER(Table5[[#This Row],[rxn]],"-",-1)="UNKNOWN")</f>
        <v>0</v>
      </c>
      <c r="V30" s="1">
        <f>_xlfn.XLOOKUP(SUBSTITUTE(Table5[[#This Row],[rxn]],"RXN-","ENZLOAD-"),Table4[rxn],Table4[ub],0)</f>
        <v>1.1570193099999999</v>
      </c>
      <c r="W30" s="1" t="b">
        <f>AND(Table5[[#This Row],[FVA ENZLOAD flux UB]]=0,Table5[[#This Row],[ENZ not made when it should be?]])</f>
        <v>0</v>
      </c>
    </row>
    <row r="31" spans="1:23" hidden="1">
      <c r="A31" s="1" t="s">
        <v>4509</v>
      </c>
      <c r="B31" s="1" t="str">
        <f>_xlfn.TEXTBEFORE(Table38[[#This Row],[all fluxes from kapp-slack]]," ",,,,"")</f>
        <v>RXN-16GS_c_FWD-rt0150</v>
      </c>
      <c r="C31" s="1">
        <f>_xlfn.NUMBERVALUE(IFERROR(_xlfn.TEXTAFTER(Table38[[#This Row],[all fluxes from kapp-slack]]," ",-1,,,""),""))</f>
        <v>0.10165564626545601</v>
      </c>
      <c r="F31" s="1" t="s">
        <v>6367</v>
      </c>
      <c r="G31" s="1" t="str">
        <f>_xlfn.TEXTBEFORE(Table5[[#This Row],[rxn     kapp_old        kapp_slack_ub   kapp_slack_lb]]," ")</f>
        <v>RXN-13BGH_e_FWD-rt5185</v>
      </c>
      <c r="H3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1" s="1">
        <f>_xlfn.NUMBERVALUE(_xlfn.TEXTAFTER(Table5[[#This Row],[rxn     kapp_old        kapp_slack_ub   kapp_slack_lb]]," ",-1))</f>
        <v>0</v>
      </c>
      <c r="K31" s="1">
        <f>_xlfn.XLOOKUP(SUBSTITUTE(Table5[[#This Row],[rxn]],"RXN-","ENZLOAD-"),ENZLOAD[name],ENZLOAD[flux],0)</f>
        <v>3.9700733386999997E-7</v>
      </c>
      <c r="L31" s="1" t="str">
        <f>"'"&amp;Table5[[#This Row],[rxn]]&amp;"'"&amp;CHAR(9)&amp;IF(AND(Table5[[#This Row],[kapp_slack_ub]]&lt;&gt;0,Table5[[#This Row],[kapp_old]]&lt;$F$1),$F$1,Table5[[#This Row],[kapp_old]])</f>
        <v>'RXN-13BGH_e_FWD-rt5185'	27141.27779288</v>
      </c>
      <c r="M31" s="1">
        <f>_xlfn.XLOOKUP(Table5[[#This Row],[rxn]],Table3[name],Table3[flux],$F$1)</f>
        <v>27141.277792879999</v>
      </c>
      <c r="N31" s="1">
        <f>IFERROR(Table5[[#This Row],[min flux]]/Table5[[#This Row],[associated enzload]],"")</f>
        <v>68364676108.898804</v>
      </c>
      <c r="O31" s="1">
        <f>_xlfn.NUMBERVALUE(IF(Table5[[#This Row],[flux/enzload]]="","",ABS($N$1-Table5[[#This Row],[flux/enzload]])))</f>
        <v>1331551641550.05</v>
      </c>
      <c r="P31" s="1">
        <f>Table5[[#This Row],[kapp_old]]+IFERROR(((Table5[[#This Row],[kapp_slack_ub]]-Table5[[#This Row],[kapp_slack_lb]])/Table5[[#This Row],[associated enzload]]),0)</f>
        <v>27141.277792879999</v>
      </c>
      <c r="Q31" s="1" t="str">
        <f>"'"&amp;Table5[[#This Row],[rxn]]&amp;"'"&amp;CHAR(9)&amp;Table5[[#This Row],[kapp + (slack_ub - slack_lb)/enzload]]</f>
        <v>'RXN-13BGH_e_FWD-rt5185'	27141.27779288</v>
      </c>
      <c r="R31" s="1">
        <f>_xlfn.XLOOKUP(Table5[[#This Row],[rxn]],Table38[name],Table38[flux],0)</f>
        <v>0</v>
      </c>
      <c r="S31" s="1">
        <f>_xlfn.XLOOKUP(SUBSTITUTE(Table5[[#This Row],[rxn]],"RXN-","ENZLOAD-"),Table38[name],Table38[flux],0)</f>
        <v>0</v>
      </c>
      <c r="T31" s="1" t="b">
        <f>AND(Table5[[#This Row],[ENZLOAD flux in kapp-slack.gms]]=0,Table5[[#This Row],[flux in kapp-slack.gms]]&lt;&gt;0,NOT(Table5[[#This Row],[spont or unknown?]]))</f>
        <v>0</v>
      </c>
      <c r="U31" s="1" t="b">
        <f>OR(_xlfn.TEXTAFTER(Table5[[#This Row],[rxn]],"-",-1)="SPONT",_xlfn.TEXTAFTER(Table5[[#This Row],[rxn]],"-",-1)="UNKNOWN")</f>
        <v>0</v>
      </c>
      <c r="V31" s="1">
        <f>_xlfn.XLOOKUP(SUBSTITUTE(Table5[[#This Row],[rxn]],"RXN-","ENZLOAD-"),Table4[rxn],Table4[ub],0)</f>
        <v>0.50228165000000002</v>
      </c>
      <c r="W31" s="1" t="b">
        <f>AND(Table5[[#This Row],[FVA ENZLOAD flux UB]]=0,Table5[[#This Row],[ENZ not made when it should be?]])</f>
        <v>0</v>
      </c>
    </row>
    <row r="32" spans="1:23" hidden="1">
      <c r="A32" s="1" t="s">
        <v>4510</v>
      </c>
      <c r="B32" s="1" t="str">
        <f>_xlfn.TEXTBEFORE(Table38[[#This Row],[all fluxes from kapp-slack]]," ",,,,"")</f>
        <v>RXN-2OBUTt_c_m_FWD-SPONT</v>
      </c>
      <c r="C32" s="1">
        <f>_xlfn.NUMBERVALUE(IFERROR(_xlfn.TEXTAFTER(Table38[[#This Row],[all fluxes from kapp-slack]]," ",-1,,,""),""))</f>
        <v>2.3771305714608001E-2</v>
      </c>
      <c r="F32" s="1" t="s">
        <v>6369</v>
      </c>
      <c r="G32" s="1" t="str">
        <f>_xlfn.TEXTBEFORE(Table5[[#This Row],[rxn     kapp_old        kapp_slack_ub   kapp_slack_lb]]," ")</f>
        <v>RXN-14BMANTF_c_FWD-rt6298</v>
      </c>
      <c r="H3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2" s="1">
        <f>_xlfn.NUMBERVALUE(_xlfn.TEXTAFTER(Table5[[#This Row],[rxn     kapp_old        kapp_slack_ub   kapp_slack_lb]]," ",-1))</f>
        <v>0</v>
      </c>
      <c r="K32" s="1">
        <f>_xlfn.XLOOKUP(SUBSTITUTE(Table5[[#This Row],[rxn]],"RXN-","ENZLOAD-"),ENZLOAD[name],ENZLOAD[flux],0)</f>
        <v>2.3786037739999999E-8</v>
      </c>
      <c r="L32" s="1" t="str">
        <f>"'"&amp;Table5[[#This Row],[rxn]]&amp;"'"&amp;CHAR(9)&amp;IF(AND(Table5[[#This Row],[kapp_slack_ub]]&lt;&gt;0,Table5[[#This Row],[kapp_old]]&lt;$F$1),$F$1,Table5[[#This Row],[kapp_old]])</f>
        <v>'RXN-14BMANTF_c_FWD-rt6298'	27141.27779288</v>
      </c>
      <c r="M32" s="1">
        <f>_xlfn.XLOOKUP(Table5[[#This Row],[rxn]],Table3[name],Table3[flux],$F$1)</f>
        <v>27141.277792879999</v>
      </c>
      <c r="N32" s="1">
        <f>IFERROR(Table5[[#This Row],[min flux]]/Table5[[#This Row],[associated enzload]],"")</f>
        <v>1141059225145.2468</v>
      </c>
      <c r="O32" s="1">
        <f>_xlfn.NUMBERVALUE(IF(Table5[[#This Row],[flux/enzload]]="","",ABS($N$1-Table5[[#This Row],[flux/enzload]])))</f>
        <v>258857092513.707</v>
      </c>
      <c r="P32" s="1">
        <f>Table5[[#This Row],[kapp_old]]+IFERROR(((Table5[[#This Row],[kapp_slack_ub]]-Table5[[#This Row],[kapp_slack_lb]])/Table5[[#This Row],[associated enzload]]),0)</f>
        <v>27141.277792879999</v>
      </c>
      <c r="Q32" s="1" t="str">
        <f>"'"&amp;Table5[[#This Row],[rxn]]&amp;"'"&amp;CHAR(9)&amp;Table5[[#This Row],[kapp + (slack_ub - slack_lb)/enzload]]</f>
        <v>'RXN-14BMANTF_c_FWD-rt6298'	27141.27779288</v>
      </c>
      <c r="R32" s="1">
        <f>_xlfn.XLOOKUP(Table5[[#This Row],[rxn]],Table38[name],Table38[flux],0)</f>
        <v>0</v>
      </c>
      <c r="S32" s="1">
        <f>_xlfn.XLOOKUP(SUBSTITUTE(Table5[[#This Row],[rxn]],"RXN-","ENZLOAD-"),Table38[name],Table38[flux],0)</f>
        <v>0</v>
      </c>
      <c r="T32" s="1" t="b">
        <f>AND(Table5[[#This Row],[ENZLOAD flux in kapp-slack.gms]]=0,Table5[[#This Row],[flux in kapp-slack.gms]]&lt;&gt;0,NOT(Table5[[#This Row],[spont or unknown?]]))</f>
        <v>0</v>
      </c>
      <c r="U32" s="1" t="b">
        <f>OR(_xlfn.TEXTAFTER(Table5[[#This Row],[rxn]],"-",-1)="SPONT",_xlfn.TEXTAFTER(Table5[[#This Row],[rxn]],"-",-1)="UNKNOWN")</f>
        <v>0</v>
      </c>
      <c r="V32" s="1">
        <f>_xlfn.XLOOKUP(SUBSTITUTE(Table5[[#This Row],[rxn]],"RXN-","ENZLOAD-"),Table4[rxn],Table4[ub],0)</f>
        <v>0.77756793999999996</v>
      </c>
      <c r="W32" s="1" t="b">
        <f>AND(Table5[[#This Row],[FVA ENZLOAD flux UB]]=0,Table5[[#This Row],[ENZ not made when it should be?]])</f>
        <v>0</v>
      </c>
    </row>
    <row r="33" spans="1:23" hidden="1">
      <c r="A33" s="1" t="s">
        <v>4511</v>
      </c>
      <c r="B33" s="1" t="str">
        <f>_xlfn.TEXTBEFORE(Table38[[#This Row],[all fluxes from kapp-slack]]," ",,,,"")</f>
        <v>RXN-2OXOADPt_c_m_FWD-rt2267</v>
      </c>
      <c r="C33" s="1">
        <f>_xlfn.NUMBERVALUE(IFERROR(_xlfn.TEXTAFTER(Table38[[#This Row],[all fluxes from kapp-slack]]," ",-1,,,""),""))</f>
        <v>2.9998974900315001E-2</v>
      </c>
      <c r="F33" s="1" t="s">
        <v>6373</v>
      </c>
      <c r="G33" s="1" t="str">
        <f>_xlfn.TEXTBEFORE(Table5[[#This Row],[rxn     kapp_old        kapp_slack_ub   kapp_slack_lb]]," ")</f>
        <v>RXN-16GS_c_FWD-rt3279</v>
      </c>
      <c r="H33" s="1">
        <f>_xlfn.NUMBERVALUE(_xlfn.TEXTBEFORE(TRIM(_xlfn.TEXTAFTER(_xlfn.TEXTBEFORE(Table5[[#This Row],[rxn     kapp_old        kapp_slack_ub   kapp_slack_lb]],Table5[[#This Row],[kapp_slack_lb]],-1),Table5[[#This Row],[rxn]]))," "))</f>
        <v>98930.149353574001</v>
      </c>
      <c r="I3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3" s="1">
        <f>_xlfn.NUMBERVALUE(_xlfn.TEXTAFTER(Table5[[#This Row],[rxn     kapp_old        kapp_slack_ub   kapp_slack_lb]]," ",-1))</f>
        <v>0</v>
      </c>
      <c r="K33" s="1">
        <f>_xlfn.XLOOKUP(SUBSTITUTE(Table5[[#This Row],[rxn]],"RXN-","ENZLOAD-"),ENZLOAD[name],ENZLOAD[flux],0)</f>
        <v>3.8382587393999998E-7</v>
      </c>
      <c r="L33" s="1" t="str">
        <f>"'"&amp;Table5[[#This Row],[rxn]]&amp;"'"&amp;CHAR(9)&amp;IF(AND(Table5[[#This Row],[kapp_slack_ub]]&lt;&gt;0,Table5[[#This Row],[kapp_old]]&lt;$F$1),$F$1,Table5[[#This Row],[kapp_old]])</f>
        <v>'RXN-16GS_c_FWD-rt3279'	98930.149353574</v>
      </c>
      <c r="M33" s="1">
        <f>_xlfn.XLOOKUP(Table5[[#This Row],[rxn]],Table3[name],Table3[flux],$F$1)</f>
        <v>27141.277792879999</v>
      </c>
      <c r="N33" s="1">
        <f>IFERROR(Table5[[#This Row],[min flux]]/Table5[[#This Row],[associated enzload]],"")</f>
        <v>70712475723.100281</v>
      </c>
      <c r="O33" s="1">
        <f>_xlfn.NUMBERVALUE(IF(Table5[[#This Row],[flux/enzload]]="","",ABS($N$1-Table5[[#This Row],[flux/enzload]])))</f>
        <v>1329203841935.8501</v>
      </c>
      <c r="P33" s="1">
        <f>Table5[[#This Row],[kapp_old]]+IFERROR(((Table5[[#This Row],[kapp_slack_ub]]-Table5[[#This Row],[kapp_slack_lb]])/Table5[[#This Row],[associated enzload]]),0)</f>
        <v>98930.149353574001</v>
      </c>
      <c r="Q33" s="1" t="str">
        <f>"'"&amp;Table5[[#This Row],[rxn]]&amp;"'"&amp;CHAR(9)&amp;Table5[[#This Row],[kapp + (slack_ub - slack_lb)/enzload]]</f>
        <v>'RXN-16GS_c_FWD-rt3279'	98930.149353574</v>
      </c>
      <c r="R33" s="1">
        <f>_xlfn.XLOOKUP(Table5[[#This Row],[rxn]],Table38[name],Table38[flux],0)</f>
        <v>0</v>
      </c>
      <c r="S33" s="1">
        <f>_xlfn.XLOOKUP(SUBSTITUTE(Table5[[#This Row],[rxn]],"RXN-","ENZLOAD-"),Table38[name],Table38[flux],0)</f>
        <v>0</v>
      </c>
      <c r="T33" s="1" t="b">
        <f>AND(Table5[[#This Row],[ENZLOAD flux in kapp-slack.gms]]=0,Table5[[#This Row],[flux in kapp-slack.gms]]&lt;&gt;0,NOT(Table5[[#This Row],[spont or unknown?]]))</f>
        <v>0</v>
      </c>
      <c r="U33" s="1" t="b">
        <f>OR(_xlfn.TEXTAFTER(Table5[[#This Row],[rxn]],"-",-1)="SPONT",_xlfn.TEXTAFTER(Table5[[#This Row],[rxn]],"-",-1)="UNKNOWN")</f>
        <v>0</v>
      </c>
      <c r="V33" s="1">
        <f>_xlfn.XLOOKUP(SUBSTITUTE(Table5[[#This Row],[rxn]],"RXN-","ENZLOAD-"),Table4[rxn],Table4[ub],0)</f>
        <v>0.73726871000000005</v>
      </c>
      <c r="W33" s="1" t="b">
        <f>AND(Table5[[#This Row],[FVA ENZLOAD flux UB]]=0,Table5[[#This Row],[ENZ not made when it should be?]])</f>
        <v>0</v>
      </c>
    </row>
    <row r="34" spans="1:23" hidden="1">
      <c r="A34" s="1" t="s">
        <v>4512</v>
      </c>
      <c r="B34" s="1" t="str">
        <f>_xlfn.TEXTBEFORE(Table38[[#This Row],[all fluxes from kapp-slack]]," ",,,,"")</f>
        <v>RXN-3DSPHR_r_FWD-rt1611</v>
      </c>
      <c r="C34" s="1">
        <f>_xlfn.NUMBERVALUE(IFERROR(_xlfn.TEXTAFTER(Table38[[#This Row],[all fluxes from kapp-slack]]," ",-1,,,""),""))</f>
        <v>3.118136296971E-3</v>
      </c>
      <c r="F34" s="1" t="s">
        <v>6378</v>
      </c>
      <c r="G34" s="1" t="str">
        <f>_xlfn.TEXTBEFORE(Table5[[#This Row],[rxn     kapp_old        kapp_slack_ub   kapp_slack_lb]]," ")</f>
        <v>RXN-1MLCLAT_mm_FWD-rt8106</v>
      </c>
      <c r="H3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4" s="1">
        <f>_xlfn.NUMBERVALUE(_xlfn.TEXTAFTER(Table5[[#This Row],[rxn     kapp_old        kapp_slack_ub   kapp_slack_lb]]," ",-1))</f>
        <v>0</v>
      </c>
      <c r="K34" s="1">
        <f>_xlfn.XLOOKUP(SUBSTITUTE(Table5[[#This Row],[rxn]],"RXN-","ENZLOAD-"),ENZLOAD[name],ENZLOAD[flux],0)</f>
        <v>8.1286244539999997E-8</v>
      </c>
      <c r="L34" s="1" t="str">
        <f>"'"&amp;Table5[[#This Row],[rxn]]&amp;"'"&amp;CHAR(9)&amp;IF(AND(Table5[[#This Row],[kapp_slack_ub]]&lt;&gt;0,Table5[[#This Row],[kapp_old]]&lt;$F$1),$F$1,Table5[[#This Row],[kapp_old]])</f>
        <v>'RXN-1MLCLAT_mm_FWD-rt8106'	27141.27779288</v>
      </c>
      <c r="M34" s="1">
        <f>_xlfn.XLOOKUP(Table5[[#This Row],[rxn]],Table3[name],Table3[flux],$F$1)</f>
        <v>27141.277792879999</v>
      </c>
      <c r="N34" s="1">
        <f>IFERROR(Table5[[#This Row],[min flux]]/Table5[[#This Row],[associated enzload]],"")</f>
        <v>333897548674.72192</v>
      </c>
      <c r="O34" s="1">
        <f>_xlfn.NUMBERVALUE(IF(Table5[[#This Row],[flux/enzload]]="","",ABS($N$1-Table5[[#This Row],[flux/enzload]])))</f>
        <v>1066018768984.23</v>
      </c>
      <c r="P34" s="1">
        <f>Table5[[#This Row],[kapp_old]]+IFERROR(((Table5[[#This Row],[kapp_slack_ub]]-Table5[[#This Row],[kapp_slack_lb]])/Table5[[#This Row],[associated enzload]]),0)</f>
        <v>27141.277792879999</v>
      </c>
      <c r="Q34" s="1" t="str">
        <f>"'"&amp;Table5[[#This Row],[rxn]]&amp;"'"&amp;CHAR(9)&amp;Table5[[#This Row],[kapp + (slack_ub - slack_lb)/enzload]]</f>
        <v>'RXN-1MLCLAT_mm_FWD-rt8106'	27141.27779288</v>
      </c>
      <c r="R34" s="1">
        <f>_xlfn.XLOOKUP(Table5[[#This Row],[rxn]],Table38[name],Table38[flux],0)</f>
        <v>0</v>
      </c>
      <c r="S34" s="1">
        <f>_xlfn.XLOOKUP(SUBSTITUTE(Table5[[#This Row],[rxn]],"RXN-","ENZLOAD-"),Table38[name],Table38[flux],0)</f>
        <v>0</v>
      </c>
      <c r="T34" s="1" t="b">
        <f>AND(Table5[[#This Row],[ENZLOAD flux in kapp-slack.gms]]=0,Table5[[#This Row],[flux in kapp-slack.gms]]&lt;&gt;0,NOT(Table5[[#This Row],[spont or unknown?]]))</f>
        <v>0</v>
      </c>
      <c r="U34" s="1" t="b">
        <f>OR(_xlfn.TEXTAFTER(Table5[[#This Row],[rxn]],"-",-1)="SPONT",_xlfn.TEXTAFTER(Table5[[#This Row],[rxn]],"-",-1)="UNKNOWN")</f>
        <v>0</v>
      </c>
      <c r="V34" s="1">
        <f>_xlfn.XLOOKUP(SUBSTITUTE(Table5[[#This Row],[rxn]],"RXN-","ENZLOAD-"),Table4[rxn],Table4[ub],0)</f>
        <v>1.2808925799999999</v>
      </c>
      <c r="W34" s="1" t="b">
        <f>AND(Table5[[#This Row],[FVA ENZLOAD flux UB]]=0,Table5[[#This Row],[ENZ not made when it should be?]])</f>
        <v>0</v>
      </c>
    </row>
    <row r="35" spans="1:23" hidden="1">
      <c r="A35" s="1" t="s">
        <v>4513</v>
      </c>
      <c r="B35" s="1" t="str">
        <f>_xlfn.TEXTBEFORE(Table38[[#This Row],[all fluxes from kapp-slack]]," ",,,,"")</f>
        <v>RXN-3HACD200_rm_FWD-rt2309</v>
      </c>
      <c r="C35" s="1">
        <f>_xlfn.NUMBERVALUE(IFERROR(_xlfn.TEXTAFTER(Table38[[#This Row],[all fluxes from kapp-slack]]," ",-1,,,""),""))</f>
        <v>9.1772428311899992E-3</v>
      </c>
      <c r="F35" s="1" t="s">
        <v>6379</v>
      </c>
      <c r="G35" s="1" t="str">
        <f>_xlfn.TEXTBEFORE(Table5[[#This Row],[rxn     kapp_old        kapp_slack_ub   kapp_slack_lb]]," ")</f>
        <v>RXN-1MLCLAT_mm_REV-rt8106</v>
      </c>
      <c r="H3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5" s="1">
        <f>_xlfn.NUMBERVALUE(_xlfn.TEXTAFTER(Table5[[#This Row],[rxn     kapp_old        kapp_slack_ub   kapp_slack_lb]]," ",-1))</f>
        <v>0</v>
      </c>
      <c r="K35" s="1">
        <f>_xlfn.XLOOKUP(SUBSTITUTE(Table5[[#This Row],[rxn]],"RXN-","ENZLOAD-"),ENZLOAD[name],ENZLOAD[flux],0)</f>
        <v>8.1286244539999997E-8</v>
      </c>
      <c r="L35" s="1" t="str">
        <f>"'"&amp;Table5[[#This Row],[rxn]]&amp;"'"&amp;CHAR(9)&amp;IF(AND(Table5[[#This Row],[kapp_slack_ub]]&lt;&gt;0,Table5[[#This Row],[kapp_old]]&lt;$F$1),$F$1,Table5[[#This Row],[kapp_old]])</f>
        <v>'RXN-1MLCLAT_mm_REV-rt8106'	27141.27779288</v>
      </c>
      <c r="M35" s="1">
        <f>_xlfn.XLOOKUP(Table5[[#This Row],[rxn]],Table3[name],Table3[flux],$F$1)</f>
        <v>27141.277792879999</v>
      </c>
      <c r="N35" s="1">
        <f>IFERROR(Table5[[#This Row],[min flux]]/Table5[[#This Row],[associated enzload]],"")</f>
        <v>333897548674.72192</v>
      </c>
      <c r="O35" s="1">
        <f>_xlfn.NUMBERVALUE(IF(Table5[[#This Row],[flux/enzload]]="","",ABS($N$1-Table5[[#This Row],[flux/enzload]])))</f>
        <v>1066018768984.23</v>
      </c>
      <c r="P35" s="1">
        <f>Table5[[#This Row],[kapp_old]]+IFERROR(((Table5[[#This Row],[kapp_slack_ub]]-Table5[[#This Row],[kapp_slack_lb]])/Table5[[#This Row],[associated enzload]]),0)</f>
        <v>27141.277792879999</v>
      </c>
      <c r="Q35" s="1" t="str">
        <f>"'"&amp;Table5[[#This Row],[rxn]]&amp;"'"&amp;CHAR(9)&amp;Table5[[#This Row],[kapp + (slack_ub - slack_lb)/enzload]]</f>
        <v>'RXN-1MLCLAT_mm_REV-rt8106'	27141.27779288</v>
      </c>
      <c r="R35" s="1">
        <f>_xlfn.XLOOKUP(Table5[[#This Row],[rxn]],Table38[name],Table38[flux],0)</f>
        <v>0</v>
      </c>
      <c r="S35" s="1">
        <f>_xlfn.XLOOKUP(SUBSTITUTE(Table5[[#This Row],[rxn]],"RXN-","ENZLOAD-"),Table38[name],Table38[flux],0)</f>
        <v>0</v>
      </c>
      <c r="T35" s="1" t="b">
        <f>AND(Table5[[#This Row],[ENZLOAD flux in kapp-slack.gms]]=0,Table5[[#This Row],[flux in kapp-slack.gms]]&lt;&gt;0,NOT(Table5[[#This Row],[spont or unknown?]]))</f>
        <v>0</v>
      </c>
      <c r="U35" s="1" t="b">
        <f>OR(_xlfn.TEXTAFTER(Table5[[#This Row],[rxn]],"-",-1)="SPONT",_xlfn.TEXTAFTER(Table5[[#This Row],[rxn]],"-",-1)="UNKNOWN")</f>
        <v>0</v>
      </c>
      <c r="V35" s="1">
        <f>_xlfn.XLOOKUP(SUBSTITUTE(Table5[[#This Row],[rxn]],"RXN-","ENZLOAD-"),Table4[rxn],Table4[ub],0)</f>
        <v>1.2808925799999999</v>
      </c>
      <c r="W35" s="1" t="b">
        <f>AND(Table5[[#This Row],[FVA ENZLOAD flux UB]]=0,Table5[[#This Row],[ENZ not made when it should be?]])</f>
        <v>0</v>
      </c>
    </row>
    <row r="36" spans="1:23" hidden="1">
      <c r="A36" s="1" t="s">
        <v>4514</v>
      </c>
      <c r="B36" s="1" t="str">
        <f>_xlfn.TEXTBEFORE(Table38[[#This Row],[all fluxes from kapp-slack]]," ",,,,"")</f>
        <v>RXN-3HACD220_rm_FWD-rt2309</v>
      </c>
      <c r="C36" s="1">
        <f>_xlfn.NUMBERVALUE(IFERROR(_xlfn.TEXTAFTER(Table38[[#This Row],[all fluxes from kapp-slack]]," ",-1,,,""),""))</f>
        <v>9.1772428311899992E-3</v>
      </c>
      <c r="F36" s="1" t="s">
        <v>6385</v>
      </c>
      <c r="G36" s="1" t="str">
        <f>_xlfn.TEXTBEFORE(Table5[[#This Row],[rxn     kapp_old        kapp_slack_ub   kapp_slack_lb]]," ")</f>
        <v>RXN-2DOXG6PP_c_FWD-rt5045</v>
      </c>
      <c r="H3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6" s="1">
        <f>_xlfn.NUMBERVALUE(_xlfn.TEXTAFTER(Table5[[#This Row],[rxn     kapp_old        kapp_slack_ub   kapp_slack_lb]]," ",-1))</f>
        <v>0</v>
      </c>
      <c r="K36" s="1">
        <f>_xlfn.XLOOKUP(SUBSTITUTE(Table5[[#This Row],[rxn]],"RXN-","ENZLOAD-"),ENZLOAD[name],ENZLOAD[flux],0)</f>
        <v>1.53485579405E-6</v>
      </c>
      <c r="L36" s="1" t="str">
        <f>"'"&amp;Table5[[#This Row],[rxn]]&amp;"'"&amp;CHAR(9)&amp;IF(AND(Table5[[#This Row],[kapp_slack_ub]]&lt;&gt;0,Table5[[#This Row],[kapp_old]]&lt;$F$1),$F$1,Table5[[#This Row],[kapp_old]])</f>
        <v>'RXN-2DOXG6PP_c_FWD-rt5045'	27141.27779288</v>
      </c>
      <c r="M36" s="1">
        <f>_xlfn.XLOOKUP(Table5[[#This Row],[rxn]],Table3[name],Table3[flux],$F$1)</f>
        <v>27141.277792879999</v>
      </c>
      <c r="N36" s="1">
        <f>IFERROR(Table5[[#This Row],[min flux]]/Table5[[#This Row],[associated enzload]],"")</f>
        <v>17683275456.94878</v>
      </c>
      <c r="O36" s="1">
        <f>_xlfn.NUMBERVALUE(IF(Table5[[#This Row],[flux/enzload]]="","",ABS($N$1-Table5[[#This Row],[flux/enzload]])))</f>
        <v>1382233042202</v>
      </c>
      <c r="P36" s="1">
        <f>Table5[[#This Row],[kapp_old]]+IFERROR(((Table5[[#This Row],[kapp_slack_ub]]-Table5[[#This Row],[kapp_slack_lb]])/Table5[[#This Row],[associated enzload]]),0)</f>
        <v>27141.277792879999</v>
      </c>
      <c r="Q36" s="1" t="str">
        <f>"'"&amp;Table5[[#This Row],[rxn]]&amp;"'"&amp;CHAR(9)&amp;Table5[[#This Row],[kapp + (slack_ub - slack_lb)/enzload]]</f>
        <v>'RXN-2DOXG6PP_c_FWD-rt5045'	27141.27779288</v>
      </c>
      <c r="R36" s="1">
        <f>_xlfn.XLOOKUP(Table5[[#This Row],[rxn]],Table38[name],Table38[flux],0)</f>
        <v>0</v>
      </c>
      <c r="S36" s="1">
        <f>_xlfn.XLOOKUP(SUBSTITUTE(Table5[[#This Row],[rxn]],"RXN-","ENZLOAD-"),Table38[name],Table38[flux],0)</f>
        <v>0</v>
      </c>
      <c r="T36" s="1" t="b">
        <f>AND(Table5[[#This Row],[ENZLOAD flux in kapp-slack.gms]]=0,Table5[[#This Row],[flux in kapp-slack.gms]]&lt;&gt;0,NOT(Table5[[#This Row],[spont or unknown?]]))</f>
        <v>0</v>
      </c>
      <c r="U36" s="1" t="b">
        <f>OR(_xlfn.TEXTAFTER(Table5[[#This Row],[rxn]],"-",-1)="SPONT",_xlfn.TEXTAFTER(Table5[[#This Row],[rxn]],"-",-1)="UNKNOWN")</f>
        <v>0</v>
      </c>
      <c r="V36" s="1">
        <f>_xlfn.XLOOKUP(SUBSTITUTE(Table5[[#This Row],[rxn]],"RXN-","ENZLOAD-"),Table4[rxn],Table4[ub],0)</f>
        <v>1.5184414900000001</v>
      </c>
      <c r="W36" s="1" t="b">
        <f>AND(Table5[[#This Row],[FVA ENZLOAD flux UB]]=0,Table5[[#This Row],[ENZ not made when it should be?]])</f>
        <v>0</v>
      </c>
    </row>
    <row r="37" spans="1:23" hidden="1">
      <c r="A37" s="1" t="s">
        <v>4515</v>
      </c>
      <c r="B37" s="1" t="str">
        <f>_xlfn.TEXTBEFORE(Table38[[#This Row],[all fluxes from kapp-slack]]," ",,,,"")</f>
        <v>RXN-3HACD240_rm_FWD-rt2309</v>
      </c>
      <c r="C37" s="1">
        <f>_xlfn.NUMBERVALUE(IFERROR(_xlfn.TEXTAFTER(Table38[[#This Row],[all fluxes from kapp-slack]]," ",-1,,,""),""))</f>
        <v>7.5070317752500004E-3</v>
      </c>
      <c r="F37" s="1" t="s">
        <v>6397</v>
      </c>
      <c r="G37" s="1" t="str">
        <f>_xlfn.TEXTBEFORE(Table5[[#This Row],[rxn     kapp_old        kapp_slack_ub   kapp_slack_lb]]," ")</f>
        <v>RXN-2OGMAH_c_FWD-rt6557</v>
      </c>
      <c r="H3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7" s="1">
        <f>_xlfn.NUMBERVALUE(_xlfn.TEXTAFTER(Table5[[#This Row],[rxn     kapp_old        kapp_slack_ub   kapp_slack_lb]]," ",-1))</f>
        <v>0</v>
      </c>
      <c r="K37" s="1">
        <f>_xlfn.XLOOKUP(SUBSTITUTE(Table5[[#This Row],[rxn]],"RXN-","ENZLOAD-"),ENZLOAD[name],ENZLOAD[flux],0)</f>
        <v>5.8836347598999995E-7</v>
      </c>
      <c r="L37" s="1" t="str">
        <f>"'"&amp;Table5[[#This Row],[rxn]]&amp;"'"&amp;CHAR(9)&amp;IF(AND(Table5[[#This Row],[kapp_slack_ub]]&lt;&gt;0,Table5[[#This Row],[kapp_old]]&lt;$F$1),$F$1,Table5[[#This Row],[kapp_old]])</f>
        <v>'RXN-2OGMAH_c_FWD-rt6557'	27141.27779288</v>
      </c>
      <c r="M37" s="1">
        <f>_xlfn.XLOOKUP(Table5[[#This Row],[rxn]],Table3[name],Table3[flux],$F$1)</f>
        <v>27141.277792879999</v>
      </c>
      <c r="N37" s="1">
        <f>IFERROR(Table5[[#This Row],[min flux]]/Table5[[#This Row],[associated enzload]],"")</f>
        <v>46130120071.119614</v>
      </c>
      <c r="O37" s="1">
        <f>_xlfn.NUMBERVALUE(IF(Table5[[#This Row],[flux/enzload]]="","",ABS($N$1-Table5[[#This Row],[flux/enzload]])))</f>
        <v>1353786197587.8301</v>
      </c>
      <c r="P37" s="1">
        <f>Table5[[#This Row],[kapp_old]]+IFERROR(((Table5[[#This Row],[kapp_slack_ub]]-Table5[[#This Row],[kapp_slack_lb]])/Table5[[#This Row],[associated enzload]]),0)</f>
        <v>27141.277792879999</v>
      </c>
      <c r="Q37" s="1" t="str">
        <f>"'"&amp;Table5[[#This Row],[rxn]]&amp;"'"&amp;CHAR(9)&amp;Table5[[#This Row],[kapp + (slack_ub - slack_lb)/enzload]]</f>
        <v>'RXN-2OGMAH_c_FWD-rt6557'	27141.27779288</v>
      </c>
      <c r="R37" s="1">
        <f>_xlfn.XLOOKUP(Table5[[#This Row],[rxn]],Table38[name],Table38[flux],0)</f>
        <v>0</v>
      </c>
      <c r="S37" s="1">
        <f>_xlfn.XLOOKUP(SUBSTITUTE(Table5[[#This Row],[rxn]],"RXN-","ENZLOAD-"),Table38[name],Table38[flux],0)</f>
        <v>0</v>
      </c>
      <c r="T37" s="1" t="b">
        <f>AND(Table5[[#This Row],[ENZLOAD flux in kapp-slack.gms]]=0,Table5[[#This Row],[flux in kapp-slack.gms]]&lt;&gt;0,NOT(Table5[[#This Row],[spont or unknown?]]))</f>
        <v>0</v>
      </c>
      <c r="U37" s="1" t="b">
        <f>OR(_xlfn.TEXTAFTER(Table5[[#This Row],[rxn]],"-",-1)="SPONT",_xlfn.TEXTAFTER(Table5[[#This Row],[rxn]],"-",-1)="UNKNOWN")</f>
        <v>0</v>
      </c>
      <c r="V37" s="1">
        <f>_xlfn.XLOOKUP(SUBSTITUTE(Table5[[#This Row],[rxn]],"RXN-","ENZLOAD-"),Table4[rxn],Table4[ub],0)</f>
        <v>1.2795947700000001</v>
      </c>
      <c r="W37" s="1" t="b">
        <f>AND(Table5[[#This Row],[FVA ENZLOAD flux UB]]=0,Table5[[#This Row],[ENZ not made when it should be?]])</f>
        <v>0</v>
      </c>
    </row>
    <row r="38" spans="1:23" hidden="1">
      <c r="A38" s="1" t="s">
        <v>4516</v>
      </c>
      <c r="B38" s="1" t="str">
        <f>_xlfn.TEXTBEFORE(Table38[[#This Row],[all fluxes from kapp-slack]]," ",,,,"")</f>
        <v>RXN-3HACD260_rm_FWD-rt2309</v>
      </c>
      <c r="C38" s="1">
        <f>_xlfn.NUMBERVALUE(IFERROR(_xlfn.TEXTAFTER(Table38[[#This Row],[all fluxes from kapp-slack]]," ",-1,,,""),""))</f>
        <v>1.5590681484849999E-3</v>
      </c>
      <c r="F38" s="1" t="s">
        <v>6398</v>
      </c>
      <c r="G38" s="1" t="str">
        <f>_xlfn.TEXTBEFORE(Table5[[#This Row],[rxn     kapp_old        kapp_slack_ub   kapp_slack_lb]]," ")</f>
        <v>RXN-2OSUCAH_c_FWD-rt6557</v>
      </c>
      <c r="H3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8" s="1">
        <f>_xlfn.NUMBERVALUE(_xlfn.TEXTAFTER(Table5[[#This Row],[rxn     kapp_old        kapp_slack_ub   kapp_slack_lb]]," ",-1))</f>
        <v>0</v>
      </c>
      <c r="K38" s="1">
        <f>_xlfn.XLOOKUP(SUBSTITUTE(Table5[[#This Row],[rxn]],"RXN-","ENZLOAD-"),ENZLOAD[name],ENZLOAD[flux],0)</f>
        <v>5.8836347598999995E-7</v>
      </c>
      <c r="L38" s="1" t="str">
        <f>"'"&amp;Table5[[#This Row],[rxn]]&amp;"'"&amp;CHAR(9)&amp;IF(AND(Table5[[#This Row],[kapp_slack_ub]]&lt;&gt;0,Table5[[#This Row],[kapp_old]]&lt;$F$1),$F$1,Table5[[#This Row],[kapp_old]])</f>
        <v>'RXN-2OSUCAH_c_FWD-rt6557'	27141.27779288</v>
      </c>
      <c r="M38" s="1">
        <f>_xlfn.XLOOKUP(Table5[[#This Row],[rxn]],Table3[name],Table3[flux],$F$1)</f>
        <v>27141.277792879999</v>
      </c>
      <c r="N38" s="1">
        <f>IFERROR(Table5[[#This Row],[min flux]]/Table5[[#This Row],[associated enzload]],"")</f>
        <v>46130120071.119614</v>
      </c>
      <c r="O38" s="1">
        <f>_xlfn.NUMBERVALUE(IF(Table5[[#This Row],[flux/enzload]]="","",ABS($N$1-Table5[[#This Row],[flux/enzload]])))</f>
        <v>1353786197587.8301</v>
      </c>
      <c r="P38" s="1">
        <f>Table5[[#This Row],[kapp_old]]+IFERROR(((Table5[[#This Row],[kapp_slack_ub]]-Table5[[#This Row],[kapp_slack_lb]])/Table5[[#This Row],[associated enzload]]),0)</f>
        <v>27141.277792879999</v>
      </c>
      <c r="Q38" s="1" t="str">
        <f>"'"&amp;Table5[[#This Row],[rxn]]&amp;"'"&amp;CHAR(9)&amp;Table5[[#This Row],[kapp + (slack_ub - slack_lb)/enzload]]</f>
        <v>'RXN-2OSUCAH_c_FWD-rt6557'	27141.27779288</v>
      </c>
      <c r="R38" s="1">
        <f>_xlfn.XLOOKUP(Table5[[#This Row],[rxn]],Table38[name],Table38[flux],0)</f>
        <v>0</v>
      </c>
      <c r="S38" s="1">
        <f>_xlfn.XLOOKUP(SUBSTITUTE(Table5[[#This Row],[rxn]],"RXN-","ENZLOAD-"),Table38[name],Table38[flux],0)</f>
        <v>0</v>
      </c>
      <c r="T38" s="1" t="b">
        <f>AND(Table5[[#This Row],[ENZLOAD flux in kapp-slack.gms]]=0,Table5[[#This Row],[flux in kapp-slack.gms]]&lt;&gt;0,NOT(Table5[[#This Row],[spont or unknown?]]))</f>
        <v>0</v>
      </c>
      <c r="U38" s="1" t="b">
        <f>OR(_xlfn.TEXTAFTER(Table5[[#This Row],[rxn]],"-",-1)="SPONT",_xlfn.TEXTAFTER(Table5[[#This Row],[rxn]],"-",-1)="UNKNOWN")</f>
        <v>0</v>
      </c>
      <c r="V38" s="1">
        <f>_xlfn.XLOOKUP(SUBSTITUTE(Table5[[#This Row],[rxn]],"RXN-","ENZLOAD-"),Table4[rxn],Table4[ub],0)</f>
        <v>1.2795947700000001</v>
      </c>
      <c r="W38" s="1" t="b">
        <f>AND(Table5[[#This Row],[FVA ENZLOAD flux UB]]=0,Table5[[#This Row],[ENZ not made when it should be?]])</f>
        <v>0</v>
      </c>
    </row>
    <row r="39" spans="1:23" hidden="1">
      <c r="A39" s="1" t="s">
        <v>4517</v>
      </c>
      <c r="B39" s="1" t="str">
        <f>_xlfn.TEXTBEFORE(Table38[[#This Row],[all fluxes from kapp-slack]]," ",,,,"")</f>
        <v>RXN-3HAD100_c_FWD-rt0302</v>
      </c>
      <c r="C39" s="1">
        <f>_xlfn.NUMBERVALUE(IFERROR(_xlfn.TEXTAFTER(Table38[[#This Row],[all fluxes from kapp-slack]]," ",-1,,,""),""))</f>
        <v>0.102267234367396</v>
      </c>
      <c r="F39" s="1" t="s">
        <v>6400</v>
      </c>
      <c r="G39" s="1" t="str">
        <f>_xlfn.TEXTBEFORE(Table5[[#This Row],[rxn     kapp_old        kapp_slack_ub   kapp_slack_lb]]," ")</f>
        <v>RXN-2OXOADPt_c_m_REV-rt2267</v>
      </c>
      <c r="H3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9" s="1">
        <f>_xlfn.NUMBERVALUE(_xlfn.TEXTAFTER(Table5[[#This Row],[rxn     kapp_old        kapp_slack_ub   kapp_slack_lb]]," ",-1))</f>
        <v>0</v>
      </c>
      <c r="K39" s="1">
        <f>_xlfn.XLOOKUP(SUBSTITUTE(Table5[[#This Row],[rxn]],"RXN-","ENZLOAD-"),ENZLOAD[name],ENZLOAD[flux],0)</f>
        <v>1.5879883257300001E-6</v>
      </c>
      <c r="L39" s="1" t="str">
        <f>"'"&amp;Table5[[#This Row],[rxn]]&amp;"'"&amp;CHAR(9)&amp;IF(AND(Table5[[#This Row],[kapp_slack_ub]]&lt;&gt;0,Table5[[#This Row],[kapp_old]]&lt;$F$1),$F$1,Table5[[#This Row],[kapp_old]])</f>
        <v>'RXN-2OXOADPt_c_m_REV-rt2267'	27141.27779288</v>
      </c>
      <c r="M39" s="1">
        <f>_xlfn.XLOOKUP(Table5[[#This Row],[rxn]],Table3[name],Table3[flux],$F$1)</f>
        <v>27141.277792879999</v>
      </c>
      <c r="N39" s="1">
        <f>IFERROR(Table5[[#This Row],[min flux]]/Table5[[#This Row],[associated enzload]],"")</f>
        <v>17091610406.142704</v>
      </c>
      <c r="O39" s="1">
        <f>_xlfn.NUMBERVALUE(IF(Table5[[#This Row],[flux/enzload]]="","",ABS($N$1-Table5[[#This Row],[flux/enzload]])))</f>
        <v>1382824707252.8101</v>
      </c>
      <c r="P39" s="1">
        <f>Table5[[#This Row],[kapp_old]]+IFERROR(((Table5[[#This Row],[kapp_slack_ub]]-Table5[[#This Row],[kapp_slack_lb]])/Table5[[#This Row],[associated enzload]]),0)</f>
        <v>27141.277792879999</v>
      </c>
      <c r="Q39" s="1" t="str">
        <f>"'"&amp;Table5[[#This Row],[rxn]]&amp;"'"&amp;CHAR(9)&amp;Table5[[#This Row],[kapp + (slack_ub - slack_lb)/enzload]]</f>
        <v>'RXN-2OXOADPt_c_m_REV-rt2267'	27141.27779288</v>
      </c>
      <c r="R39" s="1">
        <f>_xlfn.XLOOKUP(Table5[[#This Row],[rxn]],Table38[name],Table38[flux],0)</f>
        <v>0</v>
      </c>
      <c r="S39" s="1">
        <f>_xlfn.XLOOKUP(SUBSTITUTE(Table5[[#This Row],[rxn]],"RXN-","ENZLOAD-"),Table38[name],Table38[flux],0)</f>
        <v>0</v>
      </c>
      <c r="T39" s="1" t="b">
        <f>AND(Table5[[#This Row],[ENZLOAD flux in kapp-slack.gms]]=0,Table5[[#This Row],[flux in kapp-slack.gms]]&lt;&gt;0,NOT(Table5[[#This Row],[spont or unknown?]]))</f>
        <v>0</v>
      </c>
      <c r="U39" s="1" t="b">
        <f>OR(_xlfn.TEXTAFTER(Table5[[#This Row],[rxn]],"-",-1)="SPONT",_xlfn.TEXTAFTER(Table5[[#This Row],[rxn]],"-",-1)="UNKNOWN")</f>
        <v>0</v>
      </c>
      <c r="V39" s="1">
        <f>_xlfn.XLOOKUP(SUBSTITUTE(Table5[[#This Row],[rxn]],"RXN-","ENZLOAD-"),Table4[rxn],Table4[ub],0)</f>
        <v>1.2937694900000001</v>
      </c>
      <c r="W39" s="1" t="b">
        <f>AND(Table5[[#This Row],[FVA ENZLOAD flux UB]]=0,Table5[[#This Row],[ENZ not made when it should be?]])</f>
        <v>0</v>
      </c>
    </row>
    <row r="40" spans="1:23" hidden="1">
      <c r="A40" s="1" t="s">
        <v>4518</v>
      </c>
      <c r="B40" s="1" t="str">
        <f>_xlfn.TEXTBEFORE(Table38[[#This Row],[all fluxes from kapp-slack]]," ",,,,"")</f>
        <v>RXN-3HAD120_c_FWD-rt0302</v>
      </c>
      <c r="C40" s="1">
        <f>_xlfn.NUMBERVALUE(IFERROR(_xlfn.TEXTAFTER(Table38[[#This Row],[all fluxes from kapp-slack]]," ",-1,,,""),""))</f>
        <v>0.102267234367396</v>
      </c>
      <c r="F40" s="1" t="s">
        <v>6415</v>
      </c>
      <c r="G40" s="1" t="str">
        <f>_xlfn.TEXTBEFORE(Table5[[#This Row],[rxn     kapp_old        kapp_slack_ub   kapp_slack_lb]]," ")</f>
        <v>RXN-3HACD200_rm_REV-rt2309</v>
      </c>
      <c r="H4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0" s="1">
        <f>_xlfn.NUMBERVALUE(_xlfn.TEXTAFTER(Table5[[#This Row],[rxn     kapp_old        kapp_slack_ub   kapp_slack_lb]]," ",-1))</f>
        <v>0</v>
      </c>
      <c r="K40" s="1">
        <f>_xlfn.XLOOKUP(SUBSTITUTE(Table5[[#This Row],[rxn]],"RXN-","ENZLOAD-"),ENZLOAD[name],ENZLOAD[flux],0)</f>
        <v>3.7737909756999998E-7</v>
      </c>
      <c r="L40" s="1" t="str">
        <f>"'"&amp;Table5[[#This Row],[rxn]]&amp;"'"&amp;CHAR(9)&amp;IF(AND(Table5[[#This Row],[kapp_slack_ub]]&lt;&gt;0,Table5[[#This Row],[kapp_old]]&lt;$F$1),$F$1,Table5[[#This Row],[kapp_old]])</f>
        <v>'RXN-3HACD200_rm_REV-rt2309'	27141.27779288</v>
      </c>
      <c r="M40" s="1">
        <f>_xlfn.XLOOKUP(Table5[[#This Row],[rxn]],Table3[name],Table3[flux],$F$1)</f>
        <v>27141.277792879999</v>
      </c>
      <c r="N40" s="1">
        <f>IFERROR(Table5[[#This Row],[min flux]]/Table5[[#This Row],[associated enzload]],"")</f>
        <v>71920458678.413071</v>
      </c>
      <c r="O40" s="1">
        <f>_xlfn.NUMBERVALUE(IF(Table5[[#This Row],[flux/enzload]]="","",ABS($N$1-Table5[[#This Row],[flux/enzload]])))</f>
        <v>1327995858980.54</v>
      </c>
      <c r="P40" s="1">
        <f>Table5[[#This Row],[kapp_old]]+IFERROR(((Table5[[#This Row],[kapp_slack_ub]]-Table5[[#This Row],[kapp_slack_lb]])/Table5[[#This Row],[associated enzload]]),0)</f>
        <v>27141.277792879999</v>
      </c>
      <c r="Q40" s="1" t="str">
        <f>"'"&amp;Table5[[#This Row],[rxn]]&amp;"'"&amp;CHAR(9)&amp;Table5[[#This Row],[kapp + (slack_ub - slack_lb)/enzload]]</f>
        <v>'RXN-3HACD200_rm_REV-rt2309'	27141.27779288</v>
      </c>
      <c r="R40" s="1">
        <f>_xlfn.XLOOKUP(Table5[[#This Row],[rxn]],Table38[name],Table38[flux],0)</f>
        <v>0</v>
      </c>
      <c r="S40" s="1">
        <f>_xlfn.XLOOKUP(SUBSTITUTE(Table5[[#This Row],[rxn]],"RXN-","ENZLOAD-"),Table38[name],Table38[flux],0)</f>
        <v>0</v>
      </c>
      <c r="T40" s="1" t="b">
        <f>AND(Table5[[#This Row],[ENZLOAD flux in kapp-slack.gms]]=0,Table5[[#This Row],[flux in kapp-slack.gms]]&lt;&gt;0,NOT(Table5[[#This Row],[spont or unknown?]]))</f>
        <v>0</v>
      </c>
      <c r="U40" s="1" t="b">
        <f>OR(_xlfn.TEXTAFTER(Table5[[#This Row],[rxn]],"-",-1)="SPONT",_xlfn.TEXTAFTER(Table5[[#This Row],[rxn]],"-",-1)="UNKNOWN")</f>
        <v>0</v>
      </c>
      <c r="V40" s="1">
        <f>_xlfn.XLOOKUP(SUBSTITUTE(Table5[[#This Row],[rxn]],"RXN-","ENZLOAD-"),Table4[rxn],Table4[ub],0)</f>
        <v>1.3604015</v>
      </c>
      <c r="W40" s="1" t="b">
        <f>AND(Table5[[#This Row],[FVA ENZLOAD flux UB]]=0,Table5[[#This Row],[ENZ not made when it should be?]])</f>
        <v>0</v>
      </c>
    </row>
    <row r="41" spans="1:23" hidden="1">
      <c r="A41" s="1" t="s">
        <v>4519</v>
      </c>
      <c r="B41" s="1" t="str">
        <f>_xlfn.TEXTBEFORE(Table38[[#This Row],[all fluxes from kapp-slack]]," ",,,,"")</f>
        <v>RXN-3HAD140_c_FWD-rt0302</v>
      </c>
      <c r="C41" s="1">
        <f>_xlfn.NUMBERVALUE(IFERROR(_xlfn.TEXTAFTER(Table38[[#This Row],[all fluxes from kapp-slack]]," ",-1,,,""),""))</f>
        <v>0.102267234367396</v>
      </c>
      <c r="F41" s="1" t="s">
        <v>6417</v>
      </c>
      <c r="G41" s="1" t="str">
        <f>_xlfn.TEXTBEFORE(Table5[[#This Row],[rxn     kapp_old        kapp_slack_ub   kapp_slack_lb]]," ")</f>
        <v>RXN-3HACD220_rm_REV-rt2309</v>
      </c>
      <c r="H4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1" s="1">
        <f>_xlfn.NUMBERVALUE(_xlfn.TEXTAFTER(Table5[[#This Row],[rxn     kapp_old        kapp_slack_ub   kapp_slack_lb]]," ",-1))</f>
        <v>0</v>
      </c>
      <c r="K41" s="1">
        <f>_xlfn.XLOOKUP(SUBSTITUTE(Table5[[#This Row],[rxn]],"RXN-","ENZLOAD-"),ENZLOAD[name],ENZLOAD[flux],0)</f>
        <v>3.7737909756999998E-7</v>
      </c>
      <c r="L41" s="1" t="str">
        <f>"'"&amp;Table5[[#This Row],[rxn]]&amp;"'"&amp;CHAR(9)&amp;IF(AND(Table5[[#This Row],[kapp_slack_ub]]&lt;&gt;0,Table5[[#This Row],[kapp_old]]&lt;$F$1),$F$1,Table5[[#This Row],[kapp_old]])</f>
        <v>'RXN-3HACD220_rm_REV-rt2309'	27141.27779288</v>
      </c>
      <c r="M41" s="1">
        <f>_xlfn.XLOOKUP(Table5[[#This Row],[rxn]],Table3[name],Table3[flux],$F$1)</f>
        <v>27141.277792879999</v>
      </c>
      <c r="N41" s="1">
        <f>IFERROR(Table5[[#This Row],[min flux]]/Table5[[#This Row],[associated enzload]],"")</f>
        <v>71920458678.413071</v>
      </c>
      <c r="O41" s="1">
        <f>_xlfn.NUMBERVALUE(IF(Table5[[#This Row],[flux/enzload]]="","",ABS($N$1-Table5[[#This Row],[flux/enzload]])))</f>
        <v>1327995858980.54</v>
      </c>
      <c r="P41" s="1">
        <f>Table5[[#This Row],[kapp_old]]+IFERROR(((Table5[[#This Row],[kapp_slack_ub]]-Table5[[#This Row],[kapp_slack_lb]])/Table5[[#This Row],[associated enzload]]),0)</f>
        <v>27141.277792879999</v>
      </c>
      <c r="Q41" s="1" t="str">
        <f>"'"&amp;Table5[[#This Row],[rxn]]&amp;"'"&amp;CHAR(9)&amp;Table5[[#This Row],[kapp + (slack_ub - slack_lb)/enzload]]</f>
        <v>'RXN-3HACD220_rm_REV-rt2309'	27141.27779288</v>
      </c>
      <c r="R41" s="1">
        <f>_xlfn.XLOOKUP(Table5[[#This Row],[rxn]],Table38[name],Table38[flux],0)</f>
        <v>0</v>
      </c>
      <c r="S41" s="1">
        <f>_xlfn.XLOOKUP(SUBSTITUTE(Table5[[#This Row],[rxn]],"RXN-","ENZLOAD-"),Table38[name],Table38[flux],0)</f>
        <v>0</v>
      </c>
      <c r="T41" s="1" t="b">
        <f>AND(Table5[[#This Row],[ENZLOAD flux in kapp-slack.gms]]=0,Table5[[#This Row],[flux in kapp-slack.gms]]&lt;&gt;0,NOT(Table5[[#This Row],[spont or unknown?]]))</f>
        <v>0</v>
      </c>
      <c r="U41" s="1" t="b">
        <f>OR(_xlfn.TEXTAFTER(Table5[[#This Row],[rxn]],"-",-1)="SPONT",_xlfn.TEXTAFTER(Table5[[#This Row],[rxn]],"-",-1)="UNKNOWN")</f>
        <v>0</v>
      </c>
      <c r="V41" s="1">
        <f>_xlfn.XLOOKUP(SUBSTITUTE(Table5[[#This Row],[rxn]],"RXN-","ENZLOAD-"),Table4[rxn],Table4[ub],0)</f>
        <v>1.3604015</v>
      </c>
      <c r="W41" s="1" t="b">
        <f>AND(Table5[[#This Row],[FVA ENZLOAD flux UB]]=0,Table5[[#This Row],[ENZ not made when it should be?]])</f>
        <v>0</v>
      </c>
    </row>
    <row r="42" spans="1:23" hidden="1">
      <c r="A42" s="1" t="s">
        <v>4520</v>
      </c>
      <c r="B42" s="1" t="str">
        <f>_xlfn.TEXTBEFORE(Table38[[#This Row],[all fluxes from kapp-slack]]," ",,,,"")</f>
        <v>RXN-3HAD160_c_FWD-rt0302</v>
      </c>
      <c r="C42" s="1">
        <f>_xlfn.NUMBERVALUE(IFERROR(_xlfn.TEXTAFTER(Table38[[#This Row],[all fluxes from kapp-slack]]," ",-1,,,""),""))</f>
        <v>0.102267234367396</v>
      </c>
      <c r="F42" s="1" t="s">
        <v>6419</v>
      </c>
      <c r="G42" s="1" t="str">
        <f>_xlfn.TEXTBEFORE(Table5[[#This Row],[rxn     kapp_old        kapp_slack_ub   kapp_slack_lb]]," ")</f>
        <v>RXN-3HACD240_rm_REV-rt2309</v>
      </c>
      <c r="H4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2" s="1">
        <f>_xlfn.NUMBERVALUE(_xlfn.TEXTAFTER(Table5[[#This Row],[rxn     kapp_old        kapp_slack_ub   kapp_slack_lb]]," ",-1))</f>
        <v>0</v>
      </c>
      <c r="K42" s="1">
        <f>_xlfn.XLOOKUP(SUBSTITUTE(Table5[[#This Row],[rxn]],"RXN-","ENZLOAD-"),ENZLOAD[name],ENZLOAD[flux],0)</f>
        <v>3.7737909756999998E-7</v>
      </c>
      <c r="L42" s="1" t="str">
        <f>"'"&amp;Table5[[#This Row],[rxn]]&amp;"'"&amp;CHAR(9)&amp;IF(AND(Table5[[#This Row],[kapp_slack_ub]]&lt;&gt;0,Table5[[#This Row],[kapp_old]]&lt;$F$1),$F$1,Table5[[#This Row],[kapp_old]])</f>
        <v>'RXN-3HACD240_rm_REV-rt2309'	27141.27779288</v>
      </c>
      <c r="M42" s="1">
        <f>_xlfn.XLOOKUP(Table5[[#This Row],[rxn]],Table3[name],Table3[flux],$F$1)</f>
        <v>27141.277792879999</v>
      </c>
      <c r="N42" s="1">
        <f>IFERROR(Table5[[#This Row],[min flux]]/Table5[[#This Row],[associated enzload]],"")</f>
        <v>71920458678.413071</v>
      </c>
      <c r="O42" s="1">
        <f>_xlfn.NUMBERVALUE(IF(Table5[[#This Row],[flux/enzload]]="","",ABS($N$1-Table5[[#This Row],[flux/enzload]])))</f>
        <v>1327995858980.54</v>
      </c>
      <c r="P42" s="1">
        <f>Table5[[#This Row],[kapp_old]]+IFERROR(((Table5[[#This Row],[kapp_slack_ub]]-Table5[[#This Row],[kapp_slack_lb]])/Table5[[#This Row],[associated enzload]]),0)</f>
        <v>27141.277792879999</v>
      </c>
      <c r="Q42" s="1" t="str">
        <f>"'"&amp;Table5[[#This Row],[rxn]]&amp;"'"&amp;CHAR(9)&amp;Table5[[#This Row],[kapp + (slack_ub - slack_lb)/enzload]]</f>
        <v>'RXN-3HACD240_rm_REV-rt2309'	27141.27779288</v>
      </c>
      <c r="R42" s="1">
        <f>_xlfn.XLOOKUP(Table5[[#This Row],[rxn]],Table38[name],Table38[flux],0)</f>
        <v>0</v>
      </c>
      <c r="S42" s="1">
        <f>_xlfn.XLOOKUP(SUBSTITUTE(Table5[[#This Row],[rxn]],"RXN-","ENZLOAD-"),Table38[name],Table38[flux],0)</f>
        <v>0</v>
      </c>
      <c r="T42" s="1" t="b">
        <f>AND(Table5[[#This Row],[ENZLOAD flux in kapp-slack.gms]]=0,Table5[[#This Row],[flux in kapp-slack.gms]]&lt;&gt;0,NOT(Table5[[#This Row],[spont or unknown?]]))</f>
        <v>0</v>
      </c>
      <c r="U42" s="1" t="b">
        <f>OR(_xlfn.TEXTAFTER(Table5[[#This Row],[rxn]],"-",-1)="SPONT",_xlfn.TEXTAFTER(Table5[[#This Row],[rxn]],"-",-1)="UNKNOWN")</f>
        <v>0</v>
      </c>
      <c r="V42" s="1">
        <f>_xlfn.XLOOKUP(SUBSTITUTE(Table5[[#This Row],[rxn]],"RXN-","ENZLOAD-"),Table4[rxn],Table4[ub],0)</f>
        <v>1.3604015</v>
      </c>
      <c r="W42" s="1" t="b">
        <f>AND(Table5[[#This Row],[FVA ENZLOAD flux UB]]=0,Table5[[#This Row],[ENZ not made when it should be?]])</f>
        <v>0</v>
      </c>
    </row>
    <row r="43" spans="1:23" hidden="1">
      <c r="A43" s="1" t="s">
        <v>4521</v>
      </c>
      <c r="B43" s="1" t="str">
        <f>_xlfn.TEXTBEFORE(Table38[[#This Row],[all fluxes from kapp-slack]]," ",,,,"")</f>
        <v>RXN-3HAD180_c_FWD-rt0302</v>
      </c>
      <c r="C43" s="1">
        <f>_xlfn.NUMBERVALUE(IFERROR(_xlfn.TEXTAFTER(Table38[[#This Row],[all fluxes from kapp-slack]]," ",-1,,,""),""))</f>
        <v>7.7462635555282003E-2</v>
      </c>
      <c r="F43" s="1" t="s">
        <v>6421</v>
      </c>
      <c r="G43" s="1" t="str">
        <f>_xlfn.TEXTBEFORE(Table5[[#This Row],[rxn     kapp_old        kapp_slack_ub   kapp_slack_lb]]," ")</f>
        <v>RXN-3HACD260_rm_REV-rt2309</v>
      </c>
      <c r="H4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3" s="1">
        <f>_xlfn.NUMBERVALUE(_xlfn.TEXTAFTER(Table5[[#This Row],[rxn     kapp_old        kapp_slack_ub   kapp_slack_lb]]," ",-1))</f>
        <v>0</v>
      </c>
      <c r="K43" s="1">
        <f>_xlfn.XLOOKUP(SUBSTITUTE(Table5[[#This Row],[rxn]],"RXN-","ENZLOAD-"),ENZLOAD[name],ENZLOAD[flux],0)</f>
        <v>3.7737909756999998E-7</v>
      </c>
      <c r="L43" s="1" t="str">
        <f>"'"&amp;Table5[[#This Row],[rxn]]&amp;"'"&amp;CHAR(9)&amp;IF(AND(Table5[[#This Row],[kapp_slack_ub]]&lt;&gt;0,Table5[[#This Row],[kapp_old]]&lt;$F$1),$F$1,Table5[[#This Row],[kapp_old]])</f>
        <v>'RXN-3HACD260_rm_REV-rt2309'	27141.27779288</v>
      </c>
      <c r="M43" s="1">
        <f>_xlfn.XLOOKUP(Table5[[#This Row],[rxn]],Table3[name],Table3[flux],$F$1)</f>
        <v>27141.277792879999</v>
      </c>
      <c r="N43" s="1">
        <f>IFERROR(Table5[[#This Row],[min flux]]/Table5[[#This Row],[associated enzload]],"")</f>
        <v>71920458678.413071</v>
      </c>
      <c r="O43" s="1">
        <f>_xlfn.NUMBERVALUE(IF(Table5[[#This Row],[flux/enzload]]="","",ABS($N$1-Table5[[#This Row],[flux/enzload]])))</f>
        <v>1327995858980.54</v>
      </c>
      <c r="P43" s="1">
        <f>Table5[[#This Row],[kapp_old]]+IFERROR(((Table5[[#This Row],[kapp_slack_ub]]-Table5[[#This Row],[kapp_slack_lb]])/Table5[[#This Row],[associated enzload]]),0)</f>
        <v>27141.277792879999</v>
      </c>
      <c r="Q43" s="1" t="str">
        <f>"'"&amp;Table5[[#This Row],[rxn]]&amp;"'"&amp;CHAR(9)&amp;Table5[[#This Row],[kapp + (slack_ub - slack_lb)/enzload]]</f>
        <v>'RXN-3HACD260_rm_REV-rt2309'	27141.27779288</v>
      </c>
      <c r="R43" s="1">
        <f>_xlfn.XLOOKUP(Table5[[#This Row],[rxn]],Table38[name],Table38[flux],0)</f>
        <v>0</v>
      </c>
      <c r="S43" s="1">
        <f>_xlfn.XLOOKUP(SUBSTITUTE(Table5[[#This Row],[rxn]],"RXN-","ENZLOAD-"),Table38[name],Table38[flux],0)</f>
        <v>0</v>
      </c>
      <c r="T43" s="1" t="b">
        <f>AND(Table5[[#This Row],[ENZLOAD flux in kapp-slack.gms]]=0,Table5[[#This Row],[flux in kapp-slack.gms]]&lt;&gt;0,NOT(Table5[[#This Row],[spont or unknown?]]))</f>
        <v>0</v>
      </c>
      <c r="U43" s="1" t="b">
        <f>OR(_xlfn.TEXTAFTER(Table5[[#This Row],[rxn]],"-",-1)="SPONT",_xlfn.TEXTAFTER(Table5[[#This Row],[rxn]],"-",-1)="UNKNOWN")</f>
        <v>0</v>
      </c>
      <c r="V43" s="1">
        <f>_xlfn.XLOOKUP(SUBSTITUTE(Table5[[#This Row],[rxn]],"RXN-","ENZLOAD-"),Table4[rxn],Table4[ub],0)</f>
        <v>1.3604015</v>
      </c>
      <c r="W43" s="1" t="b">
        <f>AND(Table5[[#This Row],[FVA ENZLOAD flux UB]]=0,Table5[[#This Row],[ENZ not made when it should be?]])</f>
        <v>0</v>
      </c>
    </row>
    <row r="44" spans="1:23" hidden="1">
      <c r="A44" s="1" t="s">
        <v>4522</v>
      </c>
      <c r="B44" s="1" t="str">
        <f>_xlfn.TEXTBEFORE(Table38[[#This Row],[all fluxes from kapp-slack]]," ",,,,"")</f>
        <v>RXN-3HAD40_c_FWD-rt0302</v>
      </c>
      <c r="C44" s="1">
        <f>_xlfn.NUMBERVALUE(IFERROR(_xlfn.TEXTAFTER(Table38[[#This Row],[all fluxes from kapp-slack]]," ",-1,,,""),""))</f>
        <v>0.102267234367396</v>
      </c>
      <c r="F44" s="1" t="s">
        <v>6428</v>
      </c>
      <c r="G44" s="1" t="str">
        <f>_xlfn.TEXTBEFORE(Table5[[#This Row],[rxn     kapp_old        kapp_slack_ub   kapp_slack_lb]]," ")</f>
        <v>RXN-3HAD40_c_REV-rt0302</v>
      </c>
      <c r="H4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4" s="1">
        <f>_xlfn.NUMBERVALUE(_xlfn.TEXTAFTER(Table5[[#This Row],[rxn     kapp_old        kapp_slack_ub   kapp_slack_lb]]," ",-1))</f>
        <v>0</v>
      </c>
      <c r="K44" s="1">
        <f>_xlfn.XLOOKUP(SUBSTITUTE(Table5[[#This Row],[rxn]],"RXN-","ENZLOAD-"),ENZLOAD[name],ENZLOAD[flux],0)</f>
        <v>1.7193706060300001E-6</v>
      </c>
      <c r="L44" s="1" t="str">
        <f>"'"&amp;Table5[[#This Row],[rxn]]&amp;"'"&amp;CHAR(9)&amp;IF(AND(Table5[[#This Row],[kapp_slack_ub]]&lt;&gt;0,Table5[[#This Row],[kapp_old]]&lt;$F$1),$F$1,Table5[[#This Row],[kapp_old]])</f>
        <v>'RXN-3HAD40_c_REV-rt0302'	27141.27779288</v>
      </c>
      <c r="M44" s="1">
        <f>_xlfn.XLOOKUP(Table5[[#This Row],[rxn]],Table3[name],Table3[flux],$F$1)</f>
        <v>27141.277792879999</v>
      </c>
      <c r="N44" s="1">
        <f>IFERROR(Table5[[#This Row],[min flux]]/Table5[[#This Row],[associated enzload]],"")</f>
        <v>15785589039.205914</v>
      </c>
      <c r="O44" s="1">
        <f>_xlfn.NUMBERVALUE(IF(Table5[[#This Row],[flux/enzload]]="","",ABS($N$1-Table5[[#This Row],[flux/enzload]])))</f>
        <v>1384130728619.75</v>
      </c>
      <c r="P44" s="1">
        <f>Table5[[#This Row],[kapp_old]]+IFERROR(((Table5[[#This Row],[kapp_slack_ub]]-Table5[[#This Row],[kapp_slack_lb]])/Table5[[#This Row],[associated enzload]]),0)</f>
        <v>27141.277792879999</v>
      </c>
      <c r="Q44" s="1" t="str">
        <f>"'"&amp;Table5[[#This Row],[rxn]]&amp;"'"&amp;CHAR(9)&amp;Table5[[#This Row],[kapp + (slack_ub - slack_lb)/enzload]]</f>
        <v>'RXN-3HAD40_c_REV-rt0302'	27141.27779288</v>
      </c>
      <c r="R44" s="1">
        <f>_xlfn.XLOOKUP(Table5[[#This Row],[rxn]],Table38[name],Table38[flux],0)</f>
        <v>0</v>
      </c>
      <c r="S44" s="1">
        <f>_xlfn.XLOOKUP(SUBSTITUTE(Table5[[#This Row],[rxn]],"RXN-","ENZLOAD-"),Table38[name],Table38[flux],0)</f>
        <v>0</v>
      </c>
      <c r="T44" s="1" t="b">
        <f>AND(Table5[[#This Row],[ENZLOAD flux in kapp-slack.gms]]=0,Table5[[#This Row],[flux in kapp-slack.gms]]&lt;&gt;0,NOT(Table5[[#This Row],[spont or unknown?]]))</f>
        <v>0</v>
      </c>
      <c r="U44" s="1" t="b">
        <f>OR(_xlfn.TEXTAFTER(Table5[[#This Row],[rxn]],"-",-1)="SPONT",_xlfn.TEXTAFTER(Table5[[#This Row],[rxn]],"-",-1)="UNKNOWN")</f>
        <v>0</v>
      </c>
      <c r="V44" s="1">
        <f>_xlfn.XLOOKUP(SUBSTITUTE(Table5[[#This Row],[rxn]],"RXN-","ENZLOAD-"),Table4[rxn],Table4[ub],0)</f>
        <v>0.31182735</v>
      </c>
      <c r="W44" s="1" t="b">
        <f>AND(Table5[[#This Row],[FVA ENZLOAD flux UB]]=0,Table5[[#This Row],[ENZ not made when it should be?]])</f>
        <v>0</v>
      </c>
    </row>
    <row r="45" spans="1:23" hidden="1">
      <c r="A45" s="1" t="s">
        <v>4523</v>
      </c>
      <c r="B45" s="1" t="str">
        <f>_xlfn.TEXTBEFORE(Table38[[#This Row],[all fluxes from kapp-slack]]," ",,,,"")</f>
        <v>RXN-3HAD60_c_FWD-rt0302</v>
      </c>
      <c r="C45" s="1">
        <f>_xlfn.NUMBERVALUE(IFERROR(_xlfn.TEXTAFTER(Table38[[#This Row],[all fluxes from kapp-slack]]," ",-1,,,""),""))</f>
        <v>0.102267234367396</v>
      </c>
      <c r="F45" s="1" t="s">
        <v>6429</v>
      </c>
      <c r="G45" s="1" t="str">
        <f>_xlfn.TEXTBEFORE(Table5[[#This Row],[rxn     kapp_old        kapp_slack_ub   kapp_slack_lb]]," ")</f>
        <v>RXN-3HAD40_m_FWD-rt7207_m</v>
      </c>
      <c r="H4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5" s="1">
        <f>_xlfn.NUMBERVALUE(_xlfn.TEXTAFTER(Table5[[#This Row],[rxn     kapp_old        kapp_slack_ub   kapp_slack_lb]]," ",-1))</f>
        <v>0</v>
      </c>
      <c r="K45" s="1">
        <f>_xlfn.XLOOKUP(SUBSTITUTE(Table5[[#This Row],[rxn]],"RXN-","ENZLOAD-"),ENZLOAD[name],ENZLOAD[flux],0)</f>
        <v>1.1708853969999999E-8</v>
      </c>
      <c r="L45" s="1" t="str">
        <f>"'"&amp;Table5[[#This Row],[rxn]]&amp;"'"&amp;CHAR(9)&amp;IF(AND(Table5[[#This Row],[kapp_slack_ub]]&lt;&gt;0,Table5[[#This Row],[kapp_old]]&lt;$F$1),$F$1,Table5[[#This Row],[kapp_old]])</f>
        <v>'RXN-3HAD40_m_FWD-rt7207_m'	27141.27779288</v>
      </c>
      <c r="M45" s="1">
        <f>_xlfn.XLOOKUP(Table5[[#This Row],[rxn]],Table3[name],Table3[flux],$F$1)</f>
        <v>27141.277792879999</v>
      </c>
      <c r="N45" s="1">
        <f>IFERROR(Table5[[#This Row],[min flux]]/Table5[[#This Row],[associated enzload]],"")</f>
        <v>2318013177243.5112</v>
      </c>
      <c r="O45" s="1">
        <f>_xlfn.NUMBERVALUE(IF(Table5[[#This Row],[flux/enzload]]="","",ABS($N$1-Table5[[#This Row],[flux/enzload]])))</f>
        <v>918096859584.55798</v>
      </c>
      <c r="P45" s="1">
        <f>Table5[[#This Row],[kapp_old]]+IFERROR(((Table5[[#This Row],[kapp_slack_ub]]-Table5[[#This Row],[kapp_slack_lb]])/Table5[[#This Row],[associated enzload]]),0)</f>
        <v>27141.277792879999</v>
      </c>
      <c r="Q45" s="1" t="str">
        <f>"'"&amp;Table5[[#This Row],[rxn]]&amp;"'"&amp;CHAR(9)&amp;Table5[[#This Row],[kapp + (slack_ub - slack_lb)/enzload]]</f>
        <v>'RXN-3HAD40_m_FWD-rt7207_m'	27141.27779288</v>
      </c>
      <c r="R45" s="1">
        <f>_xlfn.XLOOKUP(Table5[[#This Row],[rxn]],Table38[name],Table38[flux],0)</f>
        <v>0</v>
      </c>
      <c r="S45" s="1">
        <f>_xlfn.XLOOKUP(SUBSTITUTE(Table5[[#This Row],[rxn]],"RXN-","ENZLOAD-"),Table38[name],Table38[flux],0)</f>
        <v>0</v>
      </c>
      <c r="T45" s="1" t="b">
        <f>AND(Table5[[#This Row],[ENZLOAD flux in kapp-slack.gms]]=0,Table5[[#This Row],[flux in kapp-slack.gms]]&lt;&gt;0,NOT(Table5[[#This Row],[spont or unknown?]]))</f>
        <v>0</v>
      </c>
      <c r="U45" s="1" t="b">
        <f>OR(_xlfn.TEXTAFTER(Table5[[#This Row],[rxn]],"-",-1)="SPONT",_xlfn.TEXTAFTER(Table5[[#This Row],[rxn]],"-",-1)="UNKNOWN")</f>
        <v>0</v>
      </c>
      <c r="V45" s="1">
        <f>_xlfn.XLOOKUP(SUBSTITUTE(Table5[[#This Row],[rxn]],"RXN-","ENZLOAD-"),Table4[rxn],Table4[ub],0)</f>
        <v>1.1342013399999999</v>
      </c>
      <c r="W45" s="1" t="b">
        <f>AND(Table5[[#This Row],[FVA ENZLOAD flux UB]]=0,Table5[[#This Row],[ENZ not made when it should be?]])</f>
        <v>0</v>
      </c>
    </row>
    <row r="46" spans="1:23" hidden="1">
      <c r="A46" s="1" t="s">
        <v>4524</v>
      </c>
      <c r="B46" s="1" t="str">
        <f>_xlfn.TEXTBEFORE(Table38[[#This Row],[all fluxes from kapp-slack]]," ",,,,"")</f>
        <v>RXN-3HAD80_c_FWD-rt0302</v>
      </c>
      <c r="C46" s="1">
        <f>_xlfn.NUMBERVALUE(IFERROR(_xlfn.TEXTAFTER(Table38[[#This Row],[all fluxes from kapp-slack]]," ",-1,,,""),""))</f>
        <v>0.102267234367396</v>
      </c>
      <c r="F46" s="1" t="s">
        <v>6430</v>
      </c>
      <c r="G46" s="1" t="str">
        <f>_xlfn.TEXTBEFORE(Table5[[#This Row],[rxn     kapp_old        kapp_slack_ub   kapp_slack_lb]]," ")</f>
        <v>RXN-3HAD40_m_REV-rt7207_m</v>
      </c>
      <c r="H4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6" s="1">
        <f>_xlfn.NUMBERVALUE(_xlfn.TEXTAFTER(Table5[[#This Row],[rxn     kapp_old        kapp_slack_ub   kapp_slack_lb]]," ",-1))</f>
        <v>0</v>
      </c>
      <c r="K46" s="1">
        <f>_xlfn.XLOOKUP(SUBSTITUTE(Table5[[#This Row],[rxn]],"RXN-","ENZLOAD-"),ENZLOAD[name],ENZLOAD[flux],0)</f>
        <v>1.1708853969999999E-8</v>
      </c>
      <c r="L46" s="1" t="str">
        <f>"'"&amp;Table5[[#This Row],[rxn]]&amp;"'"&amp;CHAR(9)&amp;IF(AND(Table5[[#This Row],[kapp_slack_ub]]&lt;&gt;0,Table5[[#This Row],[kapp_old]]&lt;$F$1),$F$1,Table5[[#This Row],[kapp_old]])</f>
        <v>'RXN-3HAD40_m_REV-rt7207_m'	27141.27779288</v>
      </c>
      <c r="M46" s="1">
        <f>_xlfn.XLOOKUP(Table5[[#This Row],[rxn]],Table3[name],Table3[flux],$F$1)</f>
        <v>27141.277792879999</v>
      </c>
      <c r="N46" s="1">
        <f>IFERROR(Table5[[#This Row],[min flux]]/Table5[[#This Row],[associated enzload]],"")</f>
        <v>2318013177243.5112</v>
      </c>
      <c r="O46" s="1">
        <f>_xlfn.NUMBERVALUE(IF(Table5[[#This Row],[flux/enzload]]="","",ABS($N$1-Table5[[#This Row],[flux/enzload]])))</f>
        <v>918096859584.55798</v>
      </c>
      <c r="P46" s="1">
        <f>Table5[[#This Row],[kapp_old]]+IFERROR(((Table5[[#This Row],[kapp_slack_ub]]-Table5[[#This Row],[kapp_slack_lb]])/Table5[[#This Row],[associated enzload]]),0)</f>
        <v>27141.277792879999</v>
      </c>
      <c r="Q46" s="1" t="str">
        <f>"'"&amp;Table5[[#This Row],[rxn]]&amp;"'"&amp;CHAR(9)&amp;Table5[[#This Row],[kapp + (slack_ub - slack_lb)/enzload]]</f>
        <v>'RXN-3HAD40_m_REV-rt7207_m'	27141.27779288</v>
      </c>
      <c r="R46" s="1">
        <f>_xlfn.XLOOKUP(Table5[[#This Row],[rxn]],Table38[name],Table38[flux],0)</f>
        <v>0</v>
      </c>
      <c r="S46" s="1">
        <f>_xlfn.XLOOKUP(SUBSTITUTE(Table5[[#This Row],[rxn]],"RXN-","ENZLOAD-"),Table38[name],Table38[flux],0)</f>
        <v>0</v>
      </c>
      <c r="T46" s="1" t="b">
        <f>AND(Table5[[#This Row],[ENZLOAD flux in kapp-slack.gms]]=0,Table5[[#This Row],[flux in kapp-slack.gms]]&lt;&gt;0,NOT(Table5[[#This Row],[spont or unknown?]]))</f>
        <v>0</v>
      </c>
      <c r="U46" s="1" t="b">
        <f>OR(_xlfn.TEXTAFTER(Table5[[#This Row],[rxn]],"-",-1)="SPONT",_xlfn.TEXTAFTER(Table5[[#This Row],[rxn]],"-",-1)="UNKNOWN")</f>
        <v>0</v>
      </c>
      <c r="V46" s="1">
        <f>_xlfn.XLOOKUP(SUBSTITUTE(Table5[[#This Row],[rxn]],"RXN-","ENZLOAD-"),Table4[rxn],Table4[ub],0)</f>
        <v>1.1342013399999999</v>
      </c>
      <c r="W46" s="1" t="b">
        <f>AND(Table5[[#This Row],[FVA ENZLOAD flux UB]]=0,Table5[[#This Row],[ENZ not made when it should be?]])</f>
        <v>0</v>
      </c>
    </row>
    <row r="47" spans="1:23" hidden="1">
      <c r="A47" s="1" t="s">
        <v>4525</v>
      </c>
      <c r="B47" s="1" t="str">
        <f>_xlfn.TEXTBEFORE(Table38[[#This Row],[all fluxes from kapp-slack]]," ",,,,"")</f>
        <v>RXN-3OACE200_rm_FWD-rt2975</v>
      </c>
      <c r="C47" s="1">
        <f>_xlfn.NUMBERVALUE(IFERROR(_xlfn.TEXTAFTER(Table38[[#This Row],[all fluxes from kapp-slack]]," ",-1,,,""),""))</f>
        <v>9.1772428311899992E-3</v>
      </c>
      <c r="F47" s="1" t="s">
        <v>6432</v>
      </c>
      <c r="G47" s="1" t="str">
        <f>_xlfn.TEXTBEFORE(Table5[[#This Row],[rxn     kapp_old        kapp_slack_ub   kapp_slack_lb]]," ")</f>
        <v>RXN-3HAD60_m_FWD-rt7207_m</v>
      </c>
      <c r="H4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7" s="1">
        <f>_xlfn.NUMBERVALUE(_xlfn.TEXTAFTER(Table5[[#This Row],[rxn     kapp_old        kapp_slack_ub   kapp_slack_lb]]," ",-1))</f>
        <v>0</v>
      </c>
      <c r="K47" s="1">
        <f>_xlfn.XLOOKUP(SUBSTITUTE(Table5[[#This Row],[rxn]],"RXN-","ENZLOAD-"),ENZLOAD[name],ENZLOAD[flux],0)</f>
        <v>1.1708853969999999E-8</v>
      </c>
      <c r="L47" s="1" t="str">
        <f>"'"&amp;Table5[[#This Row],[rxn]]&amp;"'"&amp;CHAR(9)&amp;IF(AND(Table5[[#This Row],[kapp_slack_ub]]&lt;&gt;0,Table5[[#This Row],[kapp_old]]&lt;$F$1),$F$1,Table5[[#This Row],[kapp_old]])</f>
        <v>'RXN-3HAD60_m_FWD-rt7207_m'	27141.27779288</v>
      </c>
      <c r="M47" s="1">
        <f>_xlfn.XLOOKUP(Table5[[#This Row],[rxn]],Table3[name],Table3[flux],$F$1)</f>
        <v>27141.277792879999</v>
      </c>
      <c r="N47" s="1">
        <f>IFERROR(Table5[[#This Row],[min flux]]/Table5[[#This Row],[associated enzload]],"")</f>
        <v>2318013177243.5112</v>
      </c>
      <c r="O47" s="1">
        <f>_xlfn.NUMBERVALUE(IF(Table5[[#This Row],[flux/enzload]]="","",ABS($N$1-Table5[[#This Row],[flux/enzload]])))</f>
        <v>918096859584.55798</v>
      </c>
      <c r="P47" s="1">
        <f>Table5[[#This Row],[kapp_old]]+IFERROR(((Table5[[#This Row],[kapp_slack_ub]]-Table5[[#This Row],[kapp_slack_lb]])/Table5[[#This Row],[associated enzload]]),0)</f>
        <v>27141.277792879999</v>
      </c>
      <c r="Q47" s="1" t="str">
        <f>"'"&amp;Table5[[#This Row],[rxn]]&amp;"'"&amp;CHAR(9)&amp;Table5[[#This Row],[kapp + (slack_ub - slack_lb)/enzload]]</f>
        <v>'RXN-3HAD60_m_FWD-rt7207_m'	27141.27779288</v>
      </c>
      <c r="R47" s="1">
        <f>_xlfn.XLOOKUP(Table5[[#This Row],[rxn]],Table38[name],Table38[flux],0)</f>
        <v>0</v>
      </c>
      <c r="S47" s="1">
        <f>_xlfn.XLOOKUP(SUBSTITUTE(Table5[[#This Row],[rxn]],"RXN-","ENZLOAD-"),Table38[name],Table38[flux],0)</f>
        <v>0</v>
      </c>
      <c r="T47" s="1" t="b">
        <f>AND(Table5[[#This Row],[ENZLOAD flux in kapp-slack.gms]]=0,Table5[[#This Row],[flux in kapp-slack.gms]]&lt;&gt;0,NOT(Table5[[#This Row],[spont or unknown?]]))</f>
        <v>0</v>
      </c>
      <c r="U47" s="1" t="b">
        <f>OR(_xlfn.TEXTAFTER(Table5[[#This Row],[rxn]],"-",-1)="SPONT",_xlfn.TEXTAFTER(Table5[[#This Row],[rxn]],"-",-1)="UNKNOWN")</f>
        <v>0</v>
      </c>
      <c r="V47" s="1">
        <f>_xlfn.XLOOKUP(SUBSTITUTE(Table5[[#This Row],[rxn]],"RXN-","ENZLOAD-"),Table4[rxn],Table4[ub],0)</f>
        <v>1.1342013399999999</v>
      </c>
      <c r="W47" s="1" t="b">
        <f>AND(Table5[[#This Row],[FVA ENZLOAD flux UB]]=0,Table5[[#This Row],[ENZ not made when it should be?]])</f>
        <v>0</v>
      </c>
    </row>
    <row r="48" spans="1:23" hidden="1">
      <c r="A48" s="1" t="s">
        <v>4526</v>
      </c>
      <c r="B48" s="1" t="str">
        <f>_xlfn.TEXTBEFORE(Table38[[#This Row],[all fluxes from kapp-slack]]," ",,,,"")</f>
        <v>RXN-3OACE220_rm_FWD-rt2975</v>
      </c>
      <c r="C48" s="1">
        <f>_xlfn.NUMBERVALUE(IFERROR(_xlfn.TEXTAFTER(Table38[[#This Row],[all fluxes from kapp-slack]]," ",-1,,,""),""))</f>
        <v>9.1772428311899992E-3</v>
      </c>
      <c r="F48" s="1" t="s">
        <v>6433</v>
      </c>
      <c r="G48" s="1" t="str">
        <f>_xlfn.TEXTBEFORE(Table5[[#This Row],[rxn     kapp_old        kapp_slack_ub   kapp_slack_lb]]," ")</f>
        <v>RXN-3HAD60_m_REV-rt7207_m</v>
      </c>
      <c r="H4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8" s="1">
        <f>_xlfn.NUMBERVALUE(_xlfn.TEXTAFTER(Table5[[#This Row],[rxn     kapp_old        kapp_slack_ub   kapp_slack_lb]]," ",-1))</f>
        <v>0</v>
      </c>
      <c r="K48" s="1">
        <f>_xlfn.XLOOKUP(SUBSTITUTE(Table5[[#This Row],[rxn]],"RXN-","ENZLOAD-"),ENZLOAD[name],ENZLOAD[flux],0)</f>
        <v>1.1708853969999999E-8</v>
      </c>
      <c r="L48" s="1" t="str">
        <f>"'"&amp;Table5[[#This Row],[rxn]]&amp;"'"&amp;CHAR(9)&amp;IF(AND(Table5[[#This Row],[kapp_slack_ub]]&lt;&gt;0,Table5[[#This Row],[kapp_old]]&lt;$F$1),$F$1,Table5[[#This Row],[kapp_old]])</f>
        <v>'RXN-3HAD60_m_REV-rt7207_m'	27141.27779288</v>
      </c>
      <c r="M48" s="1">
        <f>_xlfn.XLOOKUP(Table5[[#This Row],[rxn]],Table3[name],Table3[flux],$F$1)</f>
        <v>27141.277792879999</v>
      </c>
      <c r="N48" s="1">
        <f>IFERROR(Table5[[#This Row],[min flux]]/Table5[[#This Row],[associated enzload]],"")</f>
        <v>2318013177243.5112</v>
      </c>
      <c r="O48" s="1">
        <f>_xlfn.NUMBERVALUE(IF(Table5[[#This Row],[flux/enzload]]="","",ABS($N$1-Table5[[#This Row],[flux/enzload]])))</f>
        <v>918096859584.55798</v>
      </c>
      <c r="P48" s="1">
        <f>Table5[[#This Row],[kapp_old]]+IFERROR(((Table5[[#This Row],[kapp_slack_ub]]-Table5[[#This Row],[kapp_slack_lb]])/Table5[[#This Row],[associated enzload]]),0)</f>
        <v>27141.277792879999</v>
      </c>
      <c r="Q48" s="1" t="str">
        <f>"'"&amp;Table5[[#This Row],[rxn]]&amp;"'"&amp;CHAR(9)&amp;Table5[[#This Row],[kapp + (slack_ub - slack_lb)/enzload]]</f>
        <v>'RXN-3HAD60_m_REV-rt7207_m'	27141.27779288</v>
      </c>
      <c r="R48" s="1">
        <f>_xlfn.XLOOKUP(Table5[[#This Row],[rxn]],Table38[name],Table38[flux],0)</f>
        <v>0</v>
      </c>
      <c r="S48" s="1">
        <f>_xlfn.XLOOKUP(SUBSTITUTE(Table5[[#This Row],[rxn]],"RXN-","ENZLOAD-"),Table38[name],Table38[flux],0)</f>
        <v>0</v>
      </c>
      <c r="T48" s="1" t="b">
        <f>AND(Table5[[#This Row],[ENZLOAD flux in kapp-slack.gms]]=0,Table5[[#This Row],[flux in kapp-slack.gms]]&lt;&gt;0,NOT(Table5[[#This Row],[spont or unknown?]]))</f>
        <v>0</v>
      </c>
      <c r="U48" s="1" t="b">
        <f>OR(_xlfn.TEXTAFTER(Table5[[#This Row],[rxn]],"-",-1)="SPONT",_xlfn.TEXTAFTER(Table5[[#This Row],[rxn]],"-",-1)="UNKNOWN")</f>
        <v>0</v>
      </c>
      <c r="V48" s="1">
        <f>_xlfn.XLOOKUP(SUBSTITUTE(Table5[[#This Row],[rxn]],"RXN-","ENZLOAD-"),Table4[rxn],Table4[ub],0)</f>
        <v>1.1342013399999999</v>
      </c>
      <c r="W48" s="1" t="b">
        <f>AND(Table5[[#This Row],[FVA ENZLOAD flux UB]]=0,Table5[[#This Row],[ENZ not made when it should be?]])</f>
        <v>0</v>
      </c>
    </row>
    <row r="49" spans="1:23" hidden="1">
      <c r="A49" s="1" t="s">
        <v>4527</v>
      </c>
      <c r="B49" s="1" t="str">
        <f>_xlfn.TEXTBEFORE(Table38[[#This Row],[all fluxes from kapp-slack]]," ",,,,"")</f>
        <v>RXN-3OACE240_rm_FWD-rt2975</v>
      </c>
      <c r="C49" s="1">
        <f>_xlfn.NUMBERVALUE(IFERROR(_xlfn.TEXTAFTER(Table38[[#This Row],[all fluxes from kapp-slack]]," ",-1,,,""),""))</f>
        <v>7.5070317752500004E-3</v>
      </c>
      <c r="F49" s="1" t="s">
        <v>6435</v>
      </c>
      <c r="G49" s="1" t="str">
        <f>_xlfn.TEXTBEFORE(Table5[[#This Row],[rxn     kapp_old        kapp_slack_ub   kapp_slack_lb]]," ")</f>
        <v>RXN-3HAD80_m_FWD-rt7207_m</v>
      </c>
      <c r="H4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9" s="1">
        <f>_xlfn.NUMBERVALUE(_xlfn.TEXTAFTER(Table5[[#This Row],[rxn     kapp_old        kapp_slack_ub   kapp_slack_lb]]," ",-1))</f>
        <v>0</v>
      </c>
      <c r="K49" s="1">
        <f>_xlfn.XLOOKUP(SUBSTITUTE(Table5[[#This Row],[rxn]],"RXN-","ENZLOAD-"),ENZLOAD[name],ENZLOAD[flux],0)</f>
        <v>1.1708853969999999E-8</v>
      </c>
      <c r="L49" s="1" t="str">
        <f>"'"&amp;Table5[[#This Row],[rxn]]&amp;"'"&amp;CHAR(9)&amp;IF(AND(Table5[[#This Row],[kapp_slack_ub]]&lt;&gt;0,Table5[[#This Row],[kapp_old]]&lt;$F$1),$F$1,Table5[[#This Row],[kapp_old]])</f>
        <v>'RXN-3HAD80_m_FWD-rt7207_m'	27141.27779288</v>
      </c>
      <c r="M49" s="1">
        <f>_xlfn.XLOOKUP(Table5[[#This Row],[rxn]],Table3[name],Table3[flux],$F$1)</f>
        <v>27141.277792879999</v>
      </c>
      <c r="N49" s="1">
        <f>IFERROR(Table5[[#This Row],[min flux]]/Table5[[#This Row],[associated enzload]],"")</f>
        <v>2318013177243.5112</v>
      </c>
      <c r="O49" s="1">
        <f>_xlfn.NUMBERVALUE(IF(Table5[[#This Row],[flux/enzload]]="","",ABS($N$1-Table5[[#This Row],[flux/enzload]])))</f>
        <v>918096859584.55798</v>
      </c>
      <c r="P49" s="1">
        <f>Table5[[#This Row],[kapp_old]]+IFERROR(((Table5[[#This Row],[kapp_slack_ub]]-Table5[[#This Row],[kapp_slack_lb]])/Table5[[#This Row],[associated enzload]]),0)</f>
        <v>27141.277792879999</v>
      </c>
      <c r="Q49" s="1" t="str">
        <f>"'"&amp;Table5[[#This Row],[rxn]]&amp;"'"&amp;CHAR(9)&amp;Table5[[#This Row],[kapp + (slack_ub - slack_lb)/enzload]]</f>
        <v>'RXN-3HAD80_m_FWD-rt7207_m'	27141.27779288</v>
      </c>
      <c r="R49" s="1">
        <f>_xlfn.XLOOKUP(Table5[[#This Row],[rxn]],Table38[name],Table38[flux],0)</f>
        <v>0</v>
      </c>
      <c r="S49" s="1">
        <f>_xlfn.XLOOKUP(SUBSTITUTE(Table5[[#This Row],[rxn]],"RXN-","ENZLOAD-"),Table38[name],Table38[flux],0)</f>
        <v>0</v>
      </c>
      <c r="T49" s="1" t="b">
        <f>AND(Table5[[#This Row],[ENZLOAD flux in kapp-slack.gms]]=0,Table5[[#This Row],[flux in kapp-slack.gms]]&lt;&gt;0,NOT(Table5[[#This Row],[spont or unknown?]]))</f>
        <v>0</v>
      </c>
      <c r="U49" s="1" t="b">
        <f>OR(_xlfn.TEXTAFTER(Table5[[#This Row],[rxn]],"-",-1)="SPONT",_xlfn.TEXTAFTER(Table5[[#This Row],[rxn]],"-",-1)="UNKNOWN")</f>
        <v>0</v>
      </c>
      <c r="V49" s="1">
        <f>_xlfn.XLOOKUP(SUBSTITUTE(Table5[[#This Row],[rxn]],"RXN-","ENZLOAD-"),Table4[rxn],Table4[ub],0)</f>
        <v>1.1342013399999999</v>
      </c>
      <c r="W49" s="1" t="b">
        <f>AND(Table5[[#This Row],[FVA ENZLOAD flux UB]]=0,Table5[[#This Row],[ENZ not made when it should be?]])</f>
        <v>0</v>
      </c>
    </row>
    <row r="50" spans="1:23" hidden="1">
      <c r="A50" s="1" t="s">
        <v>4528</v>
      </c>
      <c r="B50" s="1" t="str">
        <f>_xlfn.TEXTBEFORE(Table38[[#This Row],[all fluxes from kapp-slack]]," ",,,,"")</f>
        <v>RXN-3OACE260_rm_FWD-rt2975</v>
      </c>
      <c r="C50" s="1">
        <f>_xlfn.NUMBERVALUE(IFERROR(_xlfn.TEXTAFTER(Table38[[#This Row],[all fluxes from kapp-slack]]," ",-1,,,""),""))</f>
        <v>1.5590681484849999E-3</v>
      </c>
      <c r="F50" s="1" t="s">
        <v>6436</v>
      </c>
      <c r="G50" s="1" t="str">
        <f>_xlfn.TEXTBEFORE(Table5[[#This Row],[rxn     kapp_old        kapp_slack_ub   kapp_slack_lb]]," ")</f>
        <v>RXN-3HAD80_m_REV-rt7207_m</v>
      </c>
      <c r="H5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5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50" s="1">
        <f>_xlfn.NUMBERVALUE(_xlfn.TEXTAFTER(Table5[[#This Row],[rxn     kapp_old        kapp_slack_ub   kapp_slack_lb]]," ",-1))</f>
        <v>0</v>
      </c>
      <c r="K50" s="1">
        <f>_xlfn.XLOOKUP(SUBSTITUTE(Table5[[#This Row],[rxn]],"RXN-","ENZLOAD-"),ENZLOAD[name],ENZLOAD[flux],0)</f>
        <v>1.1708853969999999E-8</v>
      </c>
      <c r="L50" s="1" t="str">
        <f>"'"&amp;Table5[[#This Row],[rxn]]&amp;"'"&amp;CHAR(9)&amp;IF(AND(Table5[[#This Row],[kapp_slack_ub]]&lt;&gt;0,Table5[[#This Row],[kapp_old]]&lt;$F$1),$F$1,Table5[[#This Row],[kapp_old]])</f>
        <v>'RXN-3HAD80_m_REV-rt7207_m'	27141.27779288</v>
      </c>
      <c r="M50" s="1">
        <f>_xlfn.XLOOKUP(Table5[[#This Row],[rxn]],Table3[name],Table3[flux],$F$1)</f>
        <v>27141.277792879999</v>
      </c>
      <c r="N50" s="1">
        <f>IFERROR(Table5[[#This Row],[min flux]]/Table5[[#This Row],[associated enzload]],"")</f>
        <v>2318013177243.5112</v>
      </c>
      <c r="O50" s="1">
        <f>_xlfn.NUMBERVALUE(IF(Table5[[#This Row],[flux/enzload]]="","",ABS($N$1-Table5[[#This Row],[flux/enzload]])))</f>
        <v>918096859584.55798</v>
      </c>
      <c r="P50" s="1">
        <f>Table5[[#This Row],[kapp_old]]+IFERROR(((Table5[[#This Row],[kapp_slack_ub]]-Table5[[#This Row],[kapp_slack_lb]])/Table5[[#This Row],[associated enzload]]),0)</f>
        <v>27141.277792879999</v>
      </c>
      <c r="Q50" s="1" t="str">
        <f>"'"&amp;Table5[[#This Row],[rxn]]&amp;"'"&amp;CHAR(9)&amp;Table5[[#This Row],[kapp + (slack_ub - slack_lb)/enzload]]</f>
        <v>'RXN-3HAD80_m_REV-rt7207_m'	27141.27779288</v>
      </c>
      <c r="R50" s="1">
        <f>_xlfn.XLOOKUP(Table5[[#This Row],[rxn]],Table38[name],Table38[flux],0)</f>
        <v>0</v>
      </c>
      <c r="S50" s="1">
        <f>_xlfn.XLOOKUP(SUBSTITUTE(Table5[[#This Row],[rxn]],"RXN-","ENZLOAD-"),Table38[name],Table38[flux],0)</f>
        <v>0</v>
      </c>
      <c r="T50" s="1" t="b">
        <f>AND(Table5[[#This Row],[ENZLOAD flux in kapp-slack.gms]]=0,Table5[[#This Row],[flux in kapp-slack.gms]]&lt;&gt;0,NOT(Table5[[#This Row],[spont or unknown?]]))</f>
        <v>0</v>
      </c>
      <c r="U50" s="1" t="b">
        <f>OR(_xlfn.TEXTAFTER(Table5[[#This Row],[rxn]],"-",-1)="SPONT",_xlfn.TEXTAFTER(Table5[[#This Row],[rxn]],"-",-1)="UNKNOWN")</f>
        <v>0</v>
      </c>
      <c r="V50" s="1">
        <f>_xlfn.XLOOKUP(SUBSTITUTE(Table5[[#This Row],[rxn]],"RXN-","ENZLOAD-"),Table4[rxn],Table4[ub],0)</f>
        <v>1.1342013399999999</v>
      </c>
      <c r="W50" s="1" t="b">
        <f>AND(Table5[[#This Row],[FVA ENZLOAD flux UB]]=0,Table5[[#This Row],[ENZ not made when it should be?]])</f>
        <v>0</v>
      </c>
    </row>
    <row r="51" spans="1:23" hidden="1">
      <c r="A51" s="1" t="s">
        <v>4529</v>
      </c>
      <c r="B51" s="1" t="str">
        <f>_xlfn.TEXTBEFORE(Table38[[#This Row],[all fluxes from kapp-slack]]," ",,,,"")</f>
        <v>RXN-3OACR200_rm_FWD-rt8327</v>
      </c>
      <c r="C51" s="1">
        <f>_xlfn.NUMBERVALUE(IFERROR(_xlfn.TEXTAFTER(Table38[[#This Row],[all fluxes from kapp-slack]]," ",-1,,,""),""))</f>
        <v>9.1772428311899992E-3</v>
      </c>
      <c r="F51" s="1" t="s">
        <v>6437</v>
      </c>
      <c r="G51" s="1" t="str">
        <f>_xlfn.TEXTBEFORE(Table5[[#This Row],[rxn     kapp_old        kapp_slack_ub   kapp_slack_lb]]," ")</f>
        <v>RXN-3HAO_c_FWD-rt0234</v>
      </c>
      <c r="H5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5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51" s="1">
        <f>_xlfn.NUMBERVALUE(_xlfn.TEXTAFTER(Table5[[#This Row],[rxn     kapp_old        kapp_slack_ub   kapp_slack_lb]]," ",-1))</f>
        <v>0</v>
      </c>
      <c r="K51" s="1">
        <f>_xlfn.XLOOKUP(SUBSTITUTE(Table5[[#This Row],[rxn]],"RXN-","ENZLOAD-"),ENZLOAD[name],ENZLOAD[flux],0)</f>
        <v>4.3159656803999998E-7</v>
      </c>
      <c r="L51" s="1" t="str">
        <f>"'"&amp;Table5[[#This Row],[rxn]]&amp;"'"&amp;CHAR(9)&amp;IF(AND(Table5[[#This Row],[kapp_slack_ub]]&lt;&gt;0,Table5[[#This Row],[kapp_old]]&lt;$F$1),$F$1,Table5[[#This Row],[kapp_old]])</f>
        <v>'RXN-3HAO_c_FWD-rt0234'	27141.27779288</v>
      </c>
      <c r="M51" s="1">
        <f>_xlfn.XLOOKUP(Table5[[#This Row],[rxn]],Table3[name],Table3[flux],$F$1)</f>
        <v>27141.277792879999</v>
      </c>
      <c r="N51" s="1">
        <f>IFERROR(Table5[[#This Row],[min flux]]/Table5[[#This Row],[associated enzload]],"")</f>
        <v>62885759069.253235</v>
      </c>
      <c r="O51" s="1">
        <f>_xlfn.NUMBERVALUE(IF(Table5[[#This Row],[flux/enzload]]="","",ABS($N$1-Table5[[#This Row],[flux/enzload]])))</f>
        <v>1337030558589.7</v>
      </c>
      <c r="P51" s="1">
        <f>Table5[[#This Row],[kapp_old]]+IFERROR(((Table5[[#This Row],[kapp_slack_ub]]-Table5[[#This Row],[kapp_slack_lb]])/Table5[[#This Row],[associated enzload]]),0)</f>
        <v>27141.277792879999</v>
      </c>
      <c r="Q51" s="1" t="str">
        <f>"'"&amp;Table5[[#This Row],[rxn]]&amp;"'"&amp;CHAR(9)&amp;Table5[[#This Row],[kapp + (slack_ub - slack_lb)/enzload]]</f>
        <v>'RXN-3HAO_c_FWD-rt0234'	27141.27779288</v>
      </c>
      <c r="R51" s="1">
        <f>_xlfn.XLOOKUP(Table5[[#This Row],[rxn]],Table38[name],Table38[flux],0)</f>
        <v>0</v>
      </c>
      <c r="S51" s="1">
        <f>_xlfn.XLOOKUP(SUBSTITUTE(Table5[[#This Row],[rxn]],"RXN-","ENZLOAD-"),Table38[name],Table38[flux],0)</f>
        <v>0</v>
      </c>
      <c r="T51" s="1" t="b">
        <f>AND(Table5[[#This Row],[ENZLOAD flux in kapp-slack.gms]]=0,Table5[[#This Row],[flux in kapp-slack.gms]]&lt;&gt;0,NOT(Table5[[#This Row],[spont or unknown?]]))</f>
        <v>0</v>
      </c>
      <c r="U51" s="1" t="b">
        <f>OR(_xlfn.TEXTAFTER(Table5[[#This Row],[rxn]],"-",-1)="SPONT",_xlfn.TEXTAFTER(Table5[[#This Row],[rxn]],"-",-1)="UNKNOWN")</f>
        <v>0</v>
      </c>
      <c r="V51" s="1">
        <f>_xlfn.XLOOKUP(SUBSTITUTE(Table5[[#This Row],[rxn]],"RXN-","ENZLOAD-"),Table4[rxn],Table4[ub],0)</f>
        <v>1.97869206</v>
      </c>
      <c r="W51" s="1" t="b">
        <f>AND(Table5[[#This Row],[FVA ENZLOAD flux UB]]=0,Table5[[#This Row],[ENZ not made when it should be?]])</f>
        <v>0</v>
      </c>
    </row>
    <row r="52" spans="1:23" hidden="1">
      <c r="A52" s="1" t="s">
        <v>4530</v>
      </c>
      <c r="B52" s="1" t="str">
        <f>_xlfn.TEXTBEFORE(Table38[[#This Row],[all fluxes from kapp-slack]]," ",,,,"")</f>
        <v>RXN-3OACR220_rm_FWD-rt8327</v>
      </c>
      <c r="C52" s="1">
        <f>_xlfn.NUMBERVALUE(IFERROR(_xlfn.TEXTAFTER(Table38[[#This Row],[all fluxes from kapp-slack]]," ",-1,,,""),""))</f>
        <v>9.1772428311899992E-3</v>
      </c>
      <c r="F52" s="1" t="s">
        <v>6439</v>
      </c>
      <c r="G52" s="1" t="str">
        <f>_xlfn.TEXTBEFORE(Table5[[#This Row],[rxn     kapp_old        kapp_slack_ub   kapp_slack_lb]]," ")</f>
        <v>RXN-3HBRDH_c_FWD-rt4427</v>
      </c>
      <c r="H5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5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52" s="1">
        <f>_xlfn.NUMBERVALUE(_xlfn.TEXTAFTER(Table5[[#This Row],[rxn     kapp_old        kapp_slack_ub   kapp_slack_lb]]," ",-1))</f>
        <v>0</v>
      </c>
      <c r="K52" s="1">
        <f>_xlfn.XLOOKUP(SUBSTITUTE(Table5[[#This Row],[rxn]],"RXN-","ENZLOAD-"),ENZLOAD[name],ENZLOAD[flux],0)</f>
        <v>4.9641162049999997E-8</v>
      </c>
      <c r="L52" s="1" t="str">
        <f>"'"&amp;Table5[[#This Row],[rxn]]&amp;"'"&amp;CHAR(9)&amp;IF(AND(Table5[[#This Row],[kapp_slack_ub]]&lt;&gt;0,Table5[[#This Row],[kapp_old]]&lt;$F$1),$F$1,Table5[[#This Row],[kapp_old]])</f>
        <v>'RXN-3HBRDH_c_FWD-rt4427'	27141.27779288</v>
      </c>
      <c r="M52" s="1">
        <f>_xlfn.XLOOKUP(Table5[[#This Row],[rxn]],Table3[name],Table3[flux],$F$1)</f>
        <v>27141.277792879999</v>
      </c>
      <c r="N52" s="1">
        <f>IFERROR(Table5[[#This Row],[min flux]]/Table5[[#This Row],[associated enzload]],"")</f>
        <v>546749444856.72046</v>
      </c>
      <c r="O52" s="1">
        <f>_xlfn.NUMBERVALUE(IF(Table5[[#This Row],[flux/enzload]]="","",ABS($N$1-Table5[[#This Row],[flux/enzload]])))</f>
        <v>853166872802.23303</v>
      </c>
      <c r="P52" s="1">
        <f>Table5[[#This Row],[kapp_old]]+IFERROR(((Table5[[#This Row],[kapp_slack_ub]]-Table5[[#This Row],[kapp_slack_lb]])/Table5[[#This Row],[associated enzload]]),0)</f>
        <v>27141.277792879999</v>
      </c>
      <c r="Q52" s="1" t="str">
        <f>"'"&amp;Table5[[#This Row],[rxn]]&amp;"'"&amp;CHAR(9)&amp;Table5[[#This Row],[kapp + (slack_ub - slack_lb)/enzload]]</f>
        <v>'RXN-3HBRDH_c_FWD-rt4427'	27141.27779288</v>
      </c>
      <c r="R52" s="1">
        <f>_xlfn.XLOOKUP(Table5[[#This Row],[rxn]],Table38[name],Table38[flux],0)</f>
        <v>0</v>
      </c>
      <c r="S52" s="1">
        <f>_xlfn.XLOOKUP(SUBSTITUTE(Table5[[#This Row],[rxn]],"RXN-","ENZLOAD-"),Table38[name],Table38[flux],0)</f>
        <v>0</v>
      </c>
      <c r="T52" s="1" t="b">
        <f>AND(Table5[[#This Row],[ENZLOAD flux in kapp-slack.gms]]=0,Table5[[#This Row],[flux in kapp-slack.gms]]&lt;&gt;0,NOT(Table5[[#This Row],[spont or unknown?]]))</f>
        <v>0</v>
      </c>
      <c r="U52" s="1" t="b">
        <f>OR(_xlfn.TEXTAFTER(Table5[[#This Row],[rxn]],"-",-1)="SPONT",_xlfn.TEXTAFTER(Table5[[#This Row],[rxn]],"-",-1)="UNKNOWN")</f>
        <v>0</v>
      </c>
      <c r="V52" s="1">
        <f>_xlfn.XLOOKUP(SUBSTITUTE(Table5[[#This Row],[rxn]],"RXN-","ENZLOAD-"),Table4[rxn],Table4[ub],0)</f>
        <v>1.3882396299999999</v>
      </c>
      <c r="W52" s="1" t="b">
        <f>AND(Table5[[#This Row],[FVA ENZLOAD flux UB]]=0,Table5[[#This Row],[ENZ not made when it should be?]])</f>
        <v>0</v>
      </c>
    </row>
    <row r="53" spans="1:23" hidden="1">
      <c r="A53" s="1" t="s">
        <v>4531</v>
      </c>
      <c r="B53" s="1" t="str">
        <f>_xlfn.TEXTBEFORE(Table38[[#This Row],[all fluxes from kapp-slack]]," ",,,,"")</f>
        <v>RXN-3OACR240_rm_FWD-rt8327</v>
      </c>
      <c r="C53" s="1">
        <f>_xlfn.NUMBERVALUE(IFERROR(_xlfn.TEXTAFTER(Table38[[#This Row],[all fluxes from kapp-slack]]," ",-1,,,""),""))</f>
        <v>7.5070317752500004E-3</v>
      </c>
      <c r="F53" s="1" t="s">
        <v>6440</v>
      </c>
      <c r="G53" s="1" t="str">
        <f>_xlfn.TEXTBEFORE(Table5[[#This Row],[rxn     kapp_old        kapp_slack_ub   kapp_slack_lb]]," ")</f>
        <v>RXN-3HBRDH_c_REV-rt4427</v>
      </c>
      <c r="H5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5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53" s="1">
        <f>_xlfn.NUMBERVALUE(_xlfn.TEXTAFTER(Table5[[#This Row],[rxn     kapp_old        kapp_slack_ub   kapp_slack_lb]]," ",-1))</f>
        <v>0</v>
      </c>
      <c r="K53" s="1">
        <f>_xlfn.XLOOKUP(SUBSTITUTE(Table5[[#This Row],[rxn]],"RXN-","ENZLOAD-"),ENZLOAD[name],ENZLOAD[flux],0)</f>
        <v>4.9641162049999997E-8</v>
      </c>
      <c r="L53" s="1" t="str">
        <f>"'"&amp;Table5[[#This Row],[rxn]]&amp;"'"&amp;CHAR(9)&amp;IF(AND(Table5[[#This Row],[kapp_slack_ub]]&lt;&gt;0,Table5[[#This Row],[kapp_old]]&lt;$F$1),$F$1,Table5[[#This Row],[kapp_old]])</f>
        <v>'RXN-3HBRDH_c_REV-rt4427'	27141.27779288</v>
      </c>
      <c r="M53" s="1">
        <f>_xlfn.XLOOKUP(Table5[[#This Row],[rxn]],Table3[name],Table3[flux],$F$1)</f>
        <v>27141.277792879999</v>
      </c>
      <c r="N53" s="1">
        <f>IFERROR(Table5[[#This Row],[min flux]]/Table5[[#This Row],[associated enzload]],"")</f>
        <v>546749444856.72046</v>
      </c>
      <c r="O53" s="1">
        <f>_xlfn.NUMBERVALUE(IF(Table5[[#This Row],[flux/enzload]]="","",ABS($N$1-Table5[[#This Row],[flux/enzload]])))</f>
        <v>853166872802.23303</v>
      </c>
      <c r="P53" s="1">
        <f>Table5[[#This Row],[kapp_old]]+IFERROR(((Table5[[#This Row],[kapp_slack_ub]]-Table5[[#This Row],[kapp_slack_lb]])/Table5[[#This Row],[associated enzload]]),0)</f>
        <v>27141.277792879999</v>
      </c>
      <c r="Q53" s="1" t="str">
        <f>"'"&amp;Table5[[#This Row],[rxn]]&amp;"'"&amp;CHAR(9)&amp;Table5[[#This Row],[kapp + (slack_ub - slack_lb)/enzload]]</f>
        <v>'RXN-3HBRDH_c_REV-rt4427'	27141.27779288</v>
      </c>
      <c r="R53" s="1">
        <f>_xlfn.XLOOKUP(Table5[[#This Row],[rxn]],Table38[name],Table38[flux],0)</f>
        <v>0</v>
      </c>
      <c r="S53" s="1">
        <f>_xlfn.XLOOKUP(SUBSTITUTE(Table5[[#This Row],[rxn]],"RXN-","ENZLOAD-"),Table38[name],Table38[flux],0)</f>
        <v>0</v>
      </c>
      <c r="T53" s="1" t="b">
        <f>AND(Table5[[#This Row],[ENZLOAD flux in kapp-slack.gms]]=0,Table5[[#This Row],[flux in kapp-slack.gms]]&lt;&gt;0,NOT(Table5[[#This Row],[spont or unknown?]]))</f>
        <v>0</v>
      </c>
      <c r="U53" s="1" t="b">
        <f>OR(_xlfn.TEXTAFTER(Table5[[#This Row],[rxn]],"-",-1)="SPONT",_xlfn.TEXTAFTER(Table5[[#This Row],[rxn]],"-",-1)="UNKNOWN")</f>
        <v>0</v>
      </c>
      <c r="V53" s="1">
        <f>_xlfn.XLOOKUP(SUBSTITUTE(Table5[[#This Row],[rxn]],"RXN-","ENZLOAD-"),Table4[rxn],Table4[ub],0)</f>
        <v>1.3882396299999999</v>
      </c>
      <c r="W53" s="1" t="b">
        <f>AND(Table5[[#This Row],[FVA ENZLOAD flux UB]]=0,Table5[[#This Row],[ENZ not made when it should be?]])</f>
        <v>0</v>
      </c>
    </row>
    <row r="54" spans="1:23" hidden="1">
      <c r="A54" s="1" t="s">
        <v>4532</v>
      </c>
      <c r="B54" s="1" t="str">
        <f>_xlfn.TEXTBEFORE(Table38[[#This Row],[all fluxes from kapp-slack]]," ",,,,"")</f>
        <v>RXN-3OACR260_rm_FWD-rt8327</v>
      </c>
      <c r="C54" s="1">
        <f>_xlfn.NUMBERVALUE(IFERROR(_xlfn.TEXTAFTER(Table38[[#This Row],[all fluxes from kapp-slack]]," ",-1,,,""),""))</f>
        <v>1.5590681484849999E-3</v>
      </c>
      <c r="F54" s="1" t="s">
        <v>6441</v>
      </c>
      <c r="G54" s="1" t="str">
        <f>_xlfn.TEXTBEFORE(Table5[[#This Row],[rxn     kapp_old        kapp_slack_ub   kapp_slack_lb]]," ")</f>
        <v>RXN-3HCINNMH_c_FWD-rt6518</v>
      </c>
      <c r="H5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5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54" s="1">
        <f>_xlfn.NUMBERVALUE(_xlfn.TEXTAFTER(Table5[[#This Row],[rxn     kapp_old        kapp_slack_ub   kapp_slack_lb]]," ",-1))</f>
        <v>0</v>
      </c>
      <c r="K54" s="1">
        <f>_xlfn.XLOOKUP(SUBSTITUTE(Table5[[#This Row],[rxn]],"RXN-","ENZLOAD-"),ENZLOAD[name],ENZLOAD[flux],0)</f>
        <v>1.8192869189999999E-8</v>
      </c>
      <c r="L54" s="1" t="str">
        <f>"'"&amp;Table5[[#This Row],[rxn]]&amp;"'"&amp;CHAR(9)&amp;IF(AND(Table5[[#This Row],[kapp_slack_ub]]&lt;&gt;0,Table5[[#This Row],[kapp_old]]&lt;$F$1),$F$1,Table5[[#This Row],[kapp_old]])</f>
        <v>'RXN-3HCINNMH_c_FWD-rt6518'	27141.27779288</v>
      </c>
      <c r="M54" s="1">
        <f>_xlfn.XLOOKUP(Table5[[#This Row],[rxn]],Table3[name],Table3[flux],$F$1)</f>
        <v>27141.277792879999</v>
      </c>
      <c r="N54" s="1">
        <f>IFERROR(Table5[[#This Row],[min flux]]/Table5[[#This Row],[associated enzload]],"")</f>
        <v>1491863515832.8206</v>
      </c>
      <c r="O54" s="1">
        <f>_xlfn.NUMBERVALUE(IF(Table5[[#This Row],[flux/enzload]]="","",ABS($N$1-Table5[[#This Row],[flux/enzload]])))</f>
        <v>91947198173.866898</v>
      </c>
      <c r="P54" s="1">
        <f>Table5[[#This Row],[kapp_old]]+IFERROR(((Table5[[#This Row],[kapp_slack_ub]]-Table5[[#This Row],[kapp_slack_lb]])/Table5[[#This Row],[associated enzload]]),0)</f>
        <v>27141.277792879999</v>
      </c>
      <c r="Q54" s="1" t="str">
        <f>"'"&amp;Table5[[#This Row],[rxn]]&amp;"'"&amp;CHAR(9)&amp;Table5[[#This Row],[kapp + (slack_ub - slack_lb)/enzload]]</f>
        <v>'RXN-3HCINNMH_c_FWD-rt6518'	27141.27779288</v>
      </c>
      <c r="R54" s="1">
        <f>_xlfn.XLOOKUP(Table5[[#This Row],[rxn]],Table38[name],Table38[flux],0)</f>
        <v>0</v>
      </c>
      <c r="S54" s="1">
        <f>_xlfn.XLOOKUP(SUBSTITUTE(Table5[[#This Row],[rxn]],"RXN-","ENZLOAD-"),Table38[name],Table38[flux],0)</f>
        <v>0</v>
      </c>
      <c r="T54" s="1" t="b">
        <f>AND(Table5[[#This Row],[ENZLOAD flux in kapp-slack.gms]]=0,Table5[[#This Row],[flux in kapp-slack.gms]]&lt;&gt;0,NOT(Table5[[#This Row],[spont or unknown?]]))</f>
        <v>0</v>
      </c>
      <c r="U54" s="1" t="b">
        <f>OR(_xlfn.TEXTAFTER(Table5[[#This Row],[rxn]],"-",-1)="SPONT",_xlfn.TEXTAFTER(Table5[[#This Row],[rxn]],"-",-1)="UNKNOWN")</f>
        <v>0</v>
      </c>
      <c r="V54" s="1">
        <f>_xlfn.XLOOKUP(SUBSTITUTE(Table5[[#This Row],[rxn]],"RXN-","ENZLOAD-"),Table4[rxn],Table4[ub],0)</f>
        <v>0.59769662000000001</v>
      </c>
      <c r="W54" s="1" t="b">
        <f>AND(Table5[[#This Row],[FVA ENZLOAD flux UB]]=0,Table5[[#This Row],[ENZ not made when it should be?]])</f>
        <v>0</v>
      </c>
    </row>
    <row r="55" spans="1:23" hidden="1">
      <c r="A55" s="1" t="s">
        <v>4533</v>
      </c>
      <c r="B55" s="1" t="str">
        <f>_xlfn.TEXTBEFORE(Table38[[#This Row],[all fluxes from kapp-slack]]," ",,,,"")</f>
        <v>RXN-3OAR100_c_FWD-rt2190</v>
      </c>
      <c r="C55" s="1">
        <f>_xlfn.NUMBERVALUE(IFERROR(_xlfn.TEXTAFTER(Table38[[#This Row],[all fluxes from kapp-slack]]," ",-1,,,""),""))</f>
        <v>0.102267234367396</v>
      </c>
      <c r="F55" s="1" t="s">
        <v>6442</v>
      </c>
      <c r="G55" s="1" t="str">
        <f>_xlfn.TEXTBEFORE(Table5[[#This Row],[rxn     kapp_old        kapp_slack_ub   kapp_slack_lb]]," ")</f>
        <v>RXN-3HPPPNH_c_FWD-rt6518</v>
      </c>
      <c r="H5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5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55" s="1">
        <f>_xlfn.NUMBERVALUE(_xlfn.TEXTAFTER(Table5[[#This Row],[rxn     kapp_old        kapp_slack_ub   kapp_slack_lb]]," ",-1))</f>
        <v>0</v>
      </c>
      <c r="K55" s="1">
        <f>_xlfn.XLOOKUP(SUBSTITUTE(Table5[[#This Row],[rxn]],"RXN-","ENZLOAD-"),ENZLOAD[name],ENZLOAD[flux],0)</f>
        <v>1.8192869189999999E-8</v>
      </c>
      <c r="L55" s="1" t="str">
        <f>"'"&amp;Table5[[#This Row],[rxn]]&amp;"'"&amp;CHAR(9)&amp;IF(AND(Table5[[#This Row],[kapp_slack_ub]]&lt;&gt;0,Table5[[#This Row],[kapp_old]]&lt;$F$1),$F$1,Table5[[#This Row],[kapp_old]])</f>
        <v>'RXN-3HPPPNH_c_FWD-rt6518'	27141.27779288</v>
      </c>
      <c r="M55" s="1">
        <f>_xlfn.XLOOKUP(Table5[[#This Row],[rxn]],Table3[name],Table3[flux],$F$1)</f>
        <v>27141.277792879999</v>
      </c>
      <c r="N55" s="1">
        <f>IFERROR(Table5[[#This Row],[min flux]]/Table5[[#This Row],[associated enzload]],"")</f>
        <v>1491863515832.8206</v>
      </c>
      <c r="O55" s="1">
        <f>_xlfn.NUMBERVALUE(IF(Table5[[#This Row],[flux/enzload]]="","",ABS($N$1-Table5[[#This Row],[flux/enzload]])))</f>
        <v>91947198173.866898</v>
      </c>
      <c r="P55" s="1">
        <f>Table5[[#This Row],[kapp_old]]+IFERROR(((Table5[[#This Row],[kapp_slack_ub]]-Table5[[#This Row],[kapp_slack_lb]])/Table5[[#This Row],[associated enzload]]),0)</f>
        <v>27141.277792879999</v>
      </c>
      <c r="Q55" s="1" t="str">
        <f>"'"&amp;Table5[[#This Row],[rxn]]&amp;"'"&amp;CHAR(9)&amp;Table5[[#This Row],[kapp + (slack_ub - slack_lb)/enzload]]</f>
        <v>'RXN-3HPPPNH_c_FWD-rt6518'	27141.27779288</v>
      </c>
      <c r="R55" s="1">
        <f>_xlfn.XLOOKUP(Table5[[#This Row],[rxn]],Table38[name],Table38[flux],0)</f>
        <v>0</v>
      </c>
      <c r="S55" s="1">
        <f>_xlfn.XLOOKUP(SUBSTITUTE(Table5[[#This Row],[rxn]],"RXN-","ENZLOAD-"),Table38[name],Table38[flux],0)</f>
        <v>0</v>
      </c>
      <c r="T55" s="1" t="b">
        <f>AND(Table5[[#This Row],[ENZLOAD flux in kapp-slack.gms]]=0,Table5[[#This Row],[flux in kapp-slack.gms]]&lt;&gt;0,NOT(Table5[[#This Row],[spont or unknown?]]))</f>
        <v>0</v>
      </c>
      <c r="U55" s="1" t="b">
        <f>OR(_xlfn.TEXTAFTER(Table5[[#This Row],[rxn]],"-",-1)="SPONT",_xlfn.TEXTAFTER(Table5[[#This Row],[rxn]],"-",-1)="UNKNOWN")</f>
        <v>0</v>
      </c>
      <c r="V55" s="1">
        <f>_xlfn.XLOOKUP(SUBSTITUTE(Table5[[#This Row],[rxn]],"RXN-","ENZLOAD-"),Table4[rxn],Table4[ub],0)</f>
        <v>0.59769662000000001</v>
      </c>
      <c r="W55" s="1" t="b">
        <f>AND(Table5[[#This Row],[FVA ENZLOAD flux UB]]=0,Table5[[#This Row],[ENZ not made when it should be?]])</f>
        <v>0</v>
      </c>
    </row>
    <row r="56" spans="1:23" hidden="1">
      <c r="A56" s="1" t="s">
        <v>4534</v>
      </c>
      <c r="B56" s="1" t="str">
        <f>_xlfn.TEXTBEFORE(Table38[[#This Row],[all fluxes from kapp-slack]]," ",,,,"")</f>
        <v>RXN-3OAR120_c_FWD-rt2190</v>
      </c>
      <c r="C56" s="1">
        <f>_xlfn.NUMBERVALUE(IFERROR(_xlfn.TEXTAFTER(Table38[[#This Row],[all fluxes from kapp-slack]]," ",-1,,,""),""))</f>
        <v>0.102267234367396</v>
      </c>
      <c r="F56" s="1" t="s">
        <v>6445</v>
      </c>
      <c r="G56" s="1" t="str">
        <f>_xlfn.TEXTBEFORE(Table5[[#This Row],[rxn     kapp_old        kapp_slack_ub   kapp_slack_lb]]," ")</f>
        <v>RXN-3INDACNLAH_c_FWD-rt4042</v>
      </c>
      <c r="H5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5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56" s="1">
        <f>_xlfn.NUMBERVALUE(_xlfn.TEXTAFTER(Table5[[#This Row],[rxn     kapp_old        kapp_slack_ub   kapp_slack_lb]]," ",-1))</f>
        <v>0</v>
      </c>
      <c r="K56" s="1">
        <f>_xlfn.XLOOKUP(SUBSTITUTE(Table5[[#This Row],[rxn]],"RXN-","ENZLOAD-"),ENZLOAD[name],ENZLOAD[flux],0)</f>
        <v>1.0233388381E-7</v>
      </c>
      <c r="L56" s="1" t="str">
        <f>"'"&amp;Table5[[#This Row],[rxn]]&amp;"'"&amp;CHAR(9)&amp;IF(AND(Table5[[#This Row],[kapp_slack_ub]]&lt;&gt;0,Table5[[#This Row],[kapp_old]]&lt;$F$1),$F$1,Table5[[#This Row],[kapp_old]])</f>
        <v>'RXN-3INDACNLAH_c_FWD-rt4042'	27141.27779288</v>
      </c>
      <c r="M56" s="1">
        <f>_xlfn.XLOOKUP(Table5[[#This Row],[rxn]],Table3[name],Table3[flux],$F$1)</f>
        <v>27141.277792879999</v>
      </c>
      <c r="N56" s="1">
        <f>IFERROR(Table5[[#This Row],[min flux]]/Table5[[#This Row],[associated enzload]],"")</f>
        <v>265222786259.85043</v>
      </c>
      <c r="O56" s="1">
        <f>_xlfn.NUMBERVALUE(IF(Table5[[#This Row],[flux/enzload]]="","",ABS($N$1-Table5[[#This Row],[flux/enzload]])))</f>
        <v>1134693531399.1001</v>
      </c>
      <c r="P56" s="1">
        <f>Table5[[#This Row],[kapp_old]]+IFERROR(((Table5[[#This Row],[kapp_slack_ub]]-Table5[[#This Row],[kapp_slack_lb]])/Table5[[#This Row],[associated enzload]]),0)</f>
        <v>27141.277792879999</v>
      </c>
      <c r="Q56" s="1" t="str">
        <f>"'"&amp;Table5[[#This Row],[rxn]]&amp;"'"&amp;CHAR(9)&amp;Table5[[#This Row],[kapp + (slack_ub - slack_lb)/enzload]]</f>
        <v>'RXN-3INDACNLAH_c_FWD-rt4042'	27141.27779288</v>
      </c>
      <c r="R56" s="1">
        <f>_xlfn.XLOOKUP(Table5[[#This Row],[rxn]],Table38[name],Table38[flux],0)</f>
        <v>0</v>
      </c>
      <c r="S56" s="1">
        <f>_xlfn.XLOOKUP(SUBSTITUTE(Table5[[#This Row],[rxn]],"RXN-","ENZLOAD-"),Table38[name],Table38[flux],0)</f>
        <v>0</v>
      </c>
      <c r="T56" s="1" t="b">
        <f>AND(Table5[[#This Row],[ENZLOAD flux in kapp-slack.gms]]=0,Table5[[#This Row],[flux in kapp-slack.gms]]&lt;&gt;0,NOT(Table5[[#This Row],[spont or unknown?]]))</f>
        <v>0</v>
      </c>
      <c r="U56" s="1" t="b">
        <f>OR(_xlfn.TEXTAFTER(Table5[[#This Row],[rxn]],"-",-1)="SPONT",_xlfn.TEXTAFTER(Table5[[#This Row],[rxn]],"-",-1)="UNKNOWN")</f>
        <v>0</v>
      </c>
      <c r="V56" s="1">
        <f>_xlfn.XLOOKUP(SUBSTITUTE(Table5[[#This Row],[rxn]],"RXN-","ENZLOAD-"),Table4[rxn],Table4[ub],0)</f>
        <v>1.33315366</v>
      </c>
      <c r="W56" s="1" t="b">
        <f>AND(Table5[[#This Row],[FVA ENZLOAD flux UB]]=0,Table5[[#This Row],[ENZ not made when it should be?]])</f>
        <v>0</v>
      </c>
    </row>
    <row r="57" spans="1:23" hidden="1">
      <c r="A57" s="1" t="s">
        <v>4535</v>
      </c>
      <c r="B57" s="1" t="str">
        <f>_xlfn.TEXTBEFORE(Table38[[#This Row],[all fluxes from kapp-slack]]," ",,,,"")</f>
        <v>RXN-3OAR140_c_FWD-rt2190</v>
      </c>
      <c r="C57" s="1">
        <f>_xlfn.NUMBERVALUE(IFERROR(_xlfn.TEXTAFTER(Table38[[#This Row],[all fluxes from kapp-slack]]," ",-1,,,""),""))</f>
        <v>0.102267234367396</v>
      </c>
      <c r="F57" s="1" t="s">
        <v>6446</v>
      </c>
      <c r="G57" s="1" t="str">
        <f>_xlfn.TEXTBEFORE(Table5[[#This Row],[rxn     kapp_old        kapp_slack_ub   kapp_slack_lb]]," ")</f>
        <v>RXN-3INDACNLAH_c_REV-rt4042</v>
      </c>
      <c r="H5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5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57" s="1">
        <f>_xlfn.NUMBERVALUE(_xlfn.TEXTAFTER(Table5[[#This Row],[rxn     kapp_old        kapp_slack_ub   kapp_slack_lb]]," ",-1))</f>
        <v>0</v>
      </c>
      <c r="K57" s="1">
        <f>_xlfn.XLOOKUP(SUBSTITUTE(Table5[[#This Row],[rxn]],"RXN-","ENZLOAD-"),ENZLOAD[name],ENZLOAD[flux],0)</f>
        <v>1.0233388381E-7</v>
      </c>
      <c r="L57" s="1" t="str">
        <f>"'"&amp;Table5[[#This Row],[rxn]]&amp;"'"&amp;CHAR(9)&amp;IF(AND(Table5[[#This Row],[kapp_slack_ub]]&lt;&gt;0,Table5[[#This Row],[kapp_old]]&lt;$F$1),$F$1,Table5[[#This Row],[kapp_old]])</f>
        <v>'RXN-3INDACNLAH_c_REV-rt4042'	27141.27779288</v>
      </c>
      <c r="M57" s="1">
        <f>_xlfn.XLOOKUP(Table5[[#This Row],[rxn]],Table3[name],Table3[flux],$F$1)</f>
        <v>27141.277792879999</v>
      </c>
      <c r="N57" s="1">
        <f>IFERROR(Table5[[#This Row],[min flux]]/Table5[[#This Row],[associated enzload]],"")</f>
        <v>265222786259.85043</v>
      </c>
      <c r="O57" s="1">
        <f>_xlfn.NUMBERVALUE(IF(Table5[[#This Row],[flux/enzload]]="","",ABS($N$1-Table5[[#This Row],[flux/enzload]])))</f>
        <v>1134693531399.1001</v>
      </c>
      <c r="P57" s="1">
        <f>Table5[[#This Row],[kapp_old]]+IFERROR(((Table5[[#This Row],[kapp_slack_ub]]-Table5[[#This Row],[kapp_slack_lb]])/Table5[[#This Row],[associated enzload]]),0)</f>
        <v>27141.277792879999</v>
      </c>
      <c r="Q57" s="1" t="str">
        <f>"'"&amp;Table5[[#This Row],[rxn]]&amp;"'"&amp;CHAR(9)&amp;Table5[[#This Row],[kapp + (slack_ub - slack_lb)/enzload]]</f>
        <v>'RXN-3INDACNLAH_c_REV-rt4042'	27141.27779288</v>
      </c>
      <c r="R57" s="1">
        <f>_xlfn.XLOOKUP(Table5[[#This Row],[rxn]],Table38[name],Table38[flux],0)</f>
        <v>0</v>
      </c>
      <c r="S57" s="1">
        <f>_xlfn.XLOOKUP(SUBSTITUTE(Table5[[#This Row],[rxn]],"RXN-","ENZLOAD-"),Table38[name],Table38[flux],0)</f>
        <v>0</v>
      </c>
      <c r="T57" s="1" t="b">
        <f>AND(Table5[[#This Row],[ENZLOAD flux in kapp-slack.gms]]=0,Table5[[#This Row],[flux in kapp-slack.gms]]&lt;&gt;0,NOT(Table5[[#This Row],[spont or unknown?]]))</f>
        <v>0</v>
      </c>
      <c r="U57" s="1" t="b">
        <f>OR(_xlfn.TEXTAFTER(Table5[[#This Row],[rxn]],"-",-1)="SPONT",_xlfn.TEXTAFTER(Table5[[#This Row],[rxn]],"-",-1)="UNKNOWN")</f>
        <v>0</v>
      </c>
      <c r="V57" s="1">
        <f>_xlfn.XLOOKUP(SUBSTITUTE(Table5[[#This Row],[rxn]],"RXN-","ENZLOAD-"),Table4[rxn],Table4[ub],0)</f>
        <v>1.33315366</v>
      </c>
      <c r="W57" s="1" t="b">
        <f>AND(Table5[[#This Row],[FVA ENZLOAD flux UB]]=0,Table5[[#This Row],[ENZ not made when it should be?]])</f>
        <v>0</v>
      </c>
    </row>
    <row r="58" spans="1:23" hidden="1">
      <c r="A58" s="1" t="s">
        <v>4536</v>
      </c>
      <c r="B58" s="1" t="str">
        <f>_xlfn.TEXTBEFORE(Table38[[#This Row],[all fluxes from kapp-slack]]," ",,,,"")</f>
        <v>RXN-3OAR160_c_FWD-rt2190</v>
      </c>
      <c r="C58" s="1">
        <f>_xlfn.NUMBERVALUE(IFERROR(_xlfn.TEXTAFTER(Table38[[#This Row],[all fluxes from kapp-slack]]," ",-1,,,""),""))</f>
        <v>0.102267234367396</v>
      </c>
      <c r="F58" s="1" t="s">
        <v>6447</v>
      </c>
      <c r="G58" s="1" t="str">
        <f>_xlfn.TEXTBEFORE(Table5[[#This Row],[rxn     kapp_old        kapp_slack_ub   kapp_slack_lb]]," ")</f>
        <v>RXN-3IPM3MT_c_FWD-rt6691</v>
      </c>
      <c r="H5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5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58" s="1">
        <f>_xlfn.NUMBERVALUE(_xlfn.TEXTAFTER(Table5[[#This Row],[rxn     kapp_old        kapp_slack_ub   kapp_slack_lb]]," ",-1))</f>
        <v>0</v>
      </c>
      <c r="K58" s="1">
        <f>_xlfn.XLOOKUP(SUBSTITUTE(Table5[[#This Row],[rxn]],"RXN-","ENZLOAD-"),ENZLOAD[name],ENZLOAD[flux],0)</f>
        <v>1.2903888503999999E-7</v>
      </c>
      <c r="L58" s="1" t="str">
        <f>"'"&amp;Table5[[#This Row],[rxn]]&amp;"'"&amp;CHAR(9)&amp;IF(AND(Table5[[#This Row],[kapp_slack_ub]]&lt;&gt;0,Table5[[#This Row],[kapp_old]]&lt;$F$1),$F$1,Table5[[#This Row],[kapp_old]])</f>
        <v>'RXN-3IPM3MT_c_FWD-rt6691'	27141.27779288</v>
      </c>
      <c r="M58" s="1">
        <f>_xlfn.XLOOKUP(Table5[[#This Row],[rxn]],Table3[name],Table3[flux],$F$1)</f>
        <v>27141.277792879999</v>
      </c>
      <c r="N58" s="1">
        <f>IFERROR(Table5[[#This Row],[min flux]]/Table5[[#This Row],[associated enzload]],"")</f>
        <v>210334100333.14093</v>
      </c>
      <c r="O58" s="1">
        <f>_xlfn.NUMBERVALUE(IF(Table5[[#This Row],[flux/enzload]]="","",ABS($N$1-Table5[[#This Row],[flux/enzload]])))</f>
        <v>1189582217325.8101</v>
      </c>
      <c r="P58" s="1">
        <f>Table5[[#This Row],[kapp_old]]+IFERROR(((Table5[[#This Row],[kapp_slack_ub]]-Table5[[#This Row],[kapp_slack_lb]])/Table5[[#This Row],[associated enzload]]),0)</f>
        <v>27141.277792879999</v>
      </c>
      <c r="Q58" s="1" t="str">
        <f>"'"&amp;Table5[[#This Row],[rxn]]&amp;"'"&amp;CHAR(9)&amp;Table5[[#This Row],[kapp + (slack_ub - slack_lb)/enzload]]</f>
        <v>'RXN-3IPM3MT_c_FWD-rt6691'	27141.27779288</v>
      </c>
      <c r="R58" s="1">
        <f>_xlfn.XLOOKUP(Table5[[#This Row],[rxn]],Table38[name],Table38[flux],0)</f>
        <v>0</v>
      </c>
      <c r="S58" s="1">
        <f>_xlfn.XLOOKUP(SUBSTITUTE(Table5[[#This Row],[rxn]],"RXN-","ENZLOAD-"),Table38[name],Table38[flux],0)</f>
        <v>0</v>
      </c>
      <c r="T58" s="1" t="b">
        <f>AND(Table5[[#This Row],[ENZLOAD flux in kapp-slack.gms]]=0,Table5[[#This Row],[flux in kapp-slack.gms]]&lt;&gt;0,NOT(Table5[[#This Row],[spont or unknown?]]))</f>
        <v>0</v>
      </c>
      <c r="U58" s="1" t="b">
        <f>OR(_xlfn.TEXTAFTER(Table5[[#This Row],[rxn]],"-",-1)="SPONT",_xlfn.TEXTAFTER(Table5[[#This Row],[rxn]],"-",-1)="UNKNOWN")</f>
        <v>0</v>
      </c>
      <c r="V58" s="1">
        <f>_xlfn.XLOOKUP(SUBSTITUTE(Table5[[#This Row],[rxn]],"RXN-","ENZLOAD-"),Table4[rxn],Table4[ub],0)</f>
        <v>1.1025086500000001</v>
      </c>
      <c r="W58" s="1" t="b">
        <f>AND(Table5[[#This Row],[FVA ENZLOAD flux UB]]=0,Table5[[#This Row],[ENZ not made when it should be?]])</f>
        <v>0</v>
      </c>
    </row>
    <row r="59" spans="1:23" hidden="1">
      <c r="A59" s="1" t="s">
        <v>4537</v>
      </c>
      <c r="B59" s="1" t="str">
        <f>_xlfn.TEXTBEFORE(Table38[[#This Row],[all fluxes from kapp-slack]]," ",,,,"")</f>
        <v>RXN-3OAR180_c_FWD-rt2190</v>
      </c>
      <c r="C59" s="1">
        <f>_xlfn.NUMBERVALUE(IFERROR(_xlfn.TEXTAFTER(Table38[[#This Row],[all fluxes from kapp-slack]]," ",-1,,,""),""))</f>
        <v>7.7462635555282003E-2</v>
      </c>
      <c r="F59" s="1" t="s">
        <v>6452</v>
      </c>
      <c r="G59" s="1" t="str">
        <f>_xlfn.TEXTBEFORE(Table5[[#This Row],[rxn     kapp_old        kapp_slack_ub   kapp_slack_lb]]," ")</f>
        <v>RXN-3MLCLAT_mm_FWD-rt8106</v>
      </c>
      <c r="H5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5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59" s="1">
        <f>_xlfn.NUMBERVALUE(_xlfn.TEXTAFTER(Table5[[#This Row],[rxn     kapp_old        kapp_slack_ub   kapp_slack_lb]]," ",-1))</f>
        <v>0</v>
      </c>
      <c r="K59" s="1">
        <f>_xlfn.XLOOKUP(SUBSTITUTE(Table5[[#This Row],[rxn]],"RXN-","ENZLOAD-"),ENZLOAD[name],ENZLOAD[flux],0)</f>
        <v>8.1286244539999997E-8</v>
      </c>
      <c r="L59" s="1" t="str">
        <f>"'"&amp;Table5[[#This Row],[rxn]]&amp;"'"&amp;CHAR(9)&amp;IF(AND(Table5[[#This Row],[kapp_slack_ub]]&lt;&gt;0,Table5[[#This Row],[kapp_old]]&lt;$F$1),$F$1,Table5[[#This Row],[kapp_old]])</f>
        <v>'RXN-3MLCLAT_mm_FWD-rt8106'	27141.27779288</v>
      </c>
      <c r="M59" s="1">
        <f>_xlfn.XLOOKUP(Table5[[#This Row],[rxn]],Table3[name],Table3[flux],$F$1)</f>
        <v>27141.277792879999</v>
      </c>
      <c r="N59" s="1">
        <f>IFERROR(Table5[[#This Row],[min flux]]/Table5[[#This Row],[associated enzload]],"")</f>
        <v>333897548674.72192</v>
      </c>
      <c r="O59" s="1">
        <f>_xlfn.NUMBERVALUE(IF(Table5[[#This Row],[flux/enzload]]="","",ABS($N$1-Table5[[#This Row],[flux/enzload]])))</f>
        <v>1066018768984.23</v>
      </c>
      <c r="P59" s="1">
        <f>Table5[[#This Row],[kapp_old]]+IFERROR(((Table5[[#This Row],[kapp_slack_ub]]-Table5[[#This Row],[kapp_slack_lb]])/Table5[[#This Row],[associated enzload]]),0)</f>
        <v>27141.277792879999</v>
      </c>
      <c r="Q59" s="1" t="str">
        <f>"'"&amp;Table5[[#This Row],[rxn]]&amp;"'"&amp;CHAR(9)&amp;Table5[[#This Row],[kapp + (slack_ub - slack_lb)/enzload]]</f>
        <v>'RXN-3MLCLAT_mm_FWD-rt8106'	27141.27779288</v>
      </c>
      <c r="R59" s="1">
        <f>_xlfn.XLOOKUP(Table5[[#This Row],[rxn]],Table38[name],Table38[flux],0)</f>
        <v>0</v>
      </c>
      <c r="S59" s="1">
        <f>_xlfn.XLOOKUP(SUBSTITUTE(Table5[[#This Row],[rxn]],"RXN-","ENZLOAD-"),Table38[name],Table38[flux],0)</f>
        <v>0</v>
      </c>
      <c r="T59" s="1" t="b">
        <f>AND(Table5[[#This Row],[ENZLOAD flux in kapp-slack.gms]]=0,Table5[[#This Row],[flux in kapp-slack.gms]]&lt;&gt;0,NOT(Table5[[#This Row],[spont or unknown?]]))</f>
        <v>0</v>
      </c>
      <c r="U59" s="1" t="b">
        <f>OR(_xlfn.TEXTAFTER(Table5[[#This Row],[rxn]],"-",-1)="SPONT",_xlfn.TEXTAFTER(Table5[[#This Row],[rxn]],"-",-1)="UNKNOWN")</f>
        <v>0</v>
      </c>
      <c r="V59" s="1">
        <f>_xlfn.XLOOKUP(SUBSTITUTE(Table5[[#This Row],[rxn]],"RXN-","ENZLOAD-"),Table4[rxn],Table4[ub],0)</f>
        <v>1.2808925799999999</v>
      </c>
      <c r="W59" s="1" t="b">
        <f>AND(Table5[[#This Row],[FVA ENZLOAD flux UB]]=0,Table5[[#This Row],[ENZ not made when it should be?]])</f>
        <v>0</v>
      </c>
    </row>
    <row r="60" spans="1:23" hidden="1">
      <c r="A60" s="1" t="s">
        <v>4538</v>
      </c>
      <c r="B60" s="1" t="str">
        <f>_xlfn.TEXTBEFORE(Table38[[#This Row],[all fluxes from kapp-slack]]," ",,,,"")</f>
        <v>RXN-3OAR40_c_FWD-rt2190</v>
      </c>
      <c r="C60" s="1">
        <f>_xlfn.NUMBERVALUE(IFERROR(_xlfn.TEXTAFTER(Table38[[#This Row],[all fluxes from kapp-slack]]," ",-1,,,""),""))</f>
        <v>0.102267234367396</v>
      </c>
      <c r="F60" s="1" t="s">
        <v>6453</v>
      </c>
      <c r="G60" s="1" t="str">
        <f>_xlfn.TEXTBEFORE(Table5[[#This Row],[rxn     kapp_old        kapp_slack_ub   kapp_slack_lb]]," ")</f>
        <v>RXN-3MLCLAT_mm_REV-rt8106</v>
      </c>
      <c r="H6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6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60" s="1">
        <f>_xlfn.NUMBERVALUE(_xlfn.TEXTAFTER(Table5[[#This Row],[rxn     kapp_old        kapp_slack_ub   kapp_slack_lb]]," ",-1))</f>
        <v>0</v>
      </c>
      <c r="K60" s="1">
        <f>_xlfn.XLOOKUP(SUBSTITUTE(Table5[[#This Row],[rxn]],"RXN-","ENZLOAD-"),ENZLOAD[name],ENZLOAD[flux],0)</f>
        <v>8.1286244539999997E-8</v>
      </c>
      <c r="L60" s="1" t="str">
        <f>"'"&amp;Table5[[#This Row],[rxn]]&amp;"'"&amp;CHAR(9)&amp;IF(AND(Table5[[#This Row],[kapp_slack_ub]]&lt;&gt;0,Table5[[#This Row],[kapp_old]]&lt;$F$1),$F$1,Table5[[#This Row],[kapp_old]])</f>
        <v>'RXN-3MLCLAT_mm_REV-rt8106'	27141.27779288</v>
      </c>
      <c r="M60" s="1">
        <f>_xlfn.XLOOKUP(Table5[[#This Row],[rxn]],Table3[name],Table3[flux],$F$1)</f>
        <v>27141.277792879999</v>
      </c>
      <c r="N60" s="1">
        <f>IFERROR(Table5[[#This Row],[min flux]]/Table5[[#This Row],[associated enzload]],"")</f>
        <v>333897548674.72192</v>
      </c>
      <c r="O60" s="1">
        <f>_xlfn.NUMBERVALUE(IF(Table5[[#This Row],[flux/enzload]]="","",ABS($N$1-Table5[[#This Row],[flux/enzload]])))</f>
        <v>1066018768984.23</v>
      </c>
      <c r="P60" s="1">
        <f>Table5[[#This Row],[kapp_old]]+IFERROR(((Table5[[#This Row],[kapp_slack_ub]]-Table5[[#This Row],[kapp_slack_lb]])/Table5[[#This Row],[associated enzload]]),0)</f>
        <v>27141.277792879999</v>
      </c>
      <c r="Q60" s="1" t="str">
        <f>"'"&amp;Table5[[#This Row],[rxn]]&amp;"'"&amp;CHAR(9)&amp;Table5[[#This Row],[kapp + (slack_ub - slack_lb)/enzload]]</f>
        <v>'RXN-3MLCLAT_mm_REV-rt8106'	27141.27779288</v>
      </c>
      <c r="R60" s="1">
        <f>_xlfn.XLOOKUP(Table5[[#This Row],[rxn]],Table38[name],Table38[flux],0)</f>
        <v>0</v>
      </c>
      <c r="S60" s="1">
        <f>_xlfn.XLOOKUP(SUBSTITUTE(Table5[[#This Row],[rxn]],"RXN-","ENZLOAD-"),Table38[name],Table38[flux],0)</f>
        <v>0</v>
      </c>
      <c r="T60" s="1" t="b">
        <f>AND(Table5[[#This Row],[ENZLOAD flux in kapp-slack.gms]]=0,Table5[[#This Row],[flux in kapp-slack.gms]]&lt;&gt;0,NOT(Table5[[#This Row],[spont or unknown?]]))</f>
        <v>0</v>
      </c>
      <c r="U60" s="1" t="b">
        <f>OR(_xlfn.TEXTAFTER(Table5[[#This Row],[rxn]],"-",-1)="SPONT",_xlfn.TEXTAFTER(Table5[[#This Row],[rxn]],"-",-1)="UNKNOWN")</f>
        <v>0</v>
      </c>
      <c r="V60" s="1">
        <f>_xlfn.XLOOKUP(SUBSTITUTE(Table5[[#This Row],[rxn]],"RXN-","ENZLOAD-"),Table4[rxn],Table4[ub],0)</f>
        <v>1.2808925799999999</v>
      </c>
      <c r="W60" s="1" t="b">
        <f>AND(Table5[[#This Row],[FVA ENZLOAD flux UB]]=0,Table5[[#This Row],[ENZ not made when it should be?]])</f>
        <v>0</v>
      </c>
    </row>
    <row r="61" spans="1:23" hidden="1">
      <c r="A61" s="1" t="s">
        <v>4539</v>
      </c>
      <c r="B61" s="1" t="str">
        <f>_xlfn.TEXTBEFORE(Table38[[#This Row],[all fluxes from kapp-slack]]," ",,,,"")</f>
        <v>RXN-3OAR60_c_FWD-rt2190</v>
      </c>
      <c r="C61" s="1">
        <f>_xlfn.NUMBERVALUE(IFERROR(_xlfn.TEXTAFTER(Table38[[#This Row],[all fluxes from kapp-slack]]," ",-1,,,""),""))</f>
        <v>0.102267234367396</v>
      </c>
      <c r="F61" s="1" t="s">
        <v>6454</v>
      </c>
      <c r="G61" s="1" t="str">
        <f>_xlfn.TEXTBEFORE(Table5[[#This Row],[rxn     kapp_old        kapp_slack_ub   kapp_slack_lb]]," ")</f>
        <v>RXN-3MOBDC_c_FWD-rt7423</v>
      </c>
      <c r="H6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6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61" s="1">
        <f>_xlfn.NUMBERVALUE(_xlfn.TEXTAFTER(Table5[[#This Row],[rxn     kapp_old        kapp_slack_ub   kapp_slack_lb]]," ",-1))</f>
        <v>0</v>
      </c>
      <c r="K61" s="1">
        <f>_xlfn.XLOOKUP(SUBSTITUTE(Table5[[#This Row],[rxn]],"RXN-","ENZLOAD-"),ENZLOAD[name],ENZLOAD[flux],0)</f>
        <v>3.8036453610999998E-7</v>
      </c>
      <c r="L61" s="1" t="str">
        <f>"'"&amp;Table5[[#This Row],[rxn]]&amp;"'"&amp;CHAR(9)&amp;IF(AND(Table5[[#This Row],[kapp_slack_ub]]&lt;&gt;0,Table5[[#This Row],[kapp_old]]&lt;$F$1),$F$1,Table5[[#This Row],[kapp_old]])</f>
        <v>'RXN-3MOBDC_c_FWD-rt7423'	27141.27779288</v>
      </c>
      <c r="M61" s="1">
        <f>_xlfn.XLOOKUP(Table5[[#This Row],[rxn]],Table3[name],Table3[flux],$F$1)</f>
        <v>27141.277792879999</v>
      </c>
      <c r="N61" s="1">
        <f>IFERROR(Table5[[#This Row],[min flux]]/Table5[[#This Row],[associated enzload]],"")</f>
        <v>71355963072.831909</v>
      </c>
      <c r="O61" s="1">
        <f>_xlfn.NUMBERVALUE(IF(Table5[[#This Row],[flux/enzload]]="","",ABS($N$1-Table5[[#This Row],[flux/enzload]])))</f>
        <v>1328560354586.1201</v>
      </c>
      <c r="P61" s="1">
        <f>Table5[[#This Row],[kapp_old]]+IFERROR(((Table5[[#This Row],[kapp_slack_ub]]-Table5[[#This Row],[kapp_slack_lb]])/Table5[[#This Row],[associated enzload]]),0)</f>
        <v>27141.277792879999</v>
      </c>
      <c r="Q61" s="1" t="str">
        <f>"'"&amp;Table5[[#This Row],[rxn]]&amp;"'"&amp;CHAR(9)&amp;Table5[[#This Row],[kapp + (slack_ub - slack_lb)/enzload]]</f>
        <v>'RXN-3MOBDC_c_FWD-rt7423'	27141.27779288</v>
      </c>
      <c r="R61" s="1">
        <f>_xlfn.XLOOKUP(Table5[[#This Row],[rxn]],Table38[name],Table38[flux],0)</f>
        <v>0</v>
      </c>
      <c r="S61" s="1">
        <f>_xlfn.XLOOKUP(SUBSTITUTE(Table5[[#This Row],[rxn]],"RXN-","ENZLOAD-"),Table38[name],Table38[flux],0)</f>
        <v>0</v>
      </c>
      <c r="T61" s="1" t="b">
        <f>AND(Table5[[#This Row],[ENZLOAD flux in kapp-slack.gms]]=0,Table5[[#This Row],[flux in kapp-slack.gms]]&lt;&gt;0,NOT(Table5[[#This Row],[spont or unknown?]]))</f>
        <v>0</v>
      </c>
      <c r="U61" s="1" t="b">
        <f>OR(_xlfn.TEXTAFTER(Table5[[#This Row],[rxn]],"-",-1)="SPONT",_xlfn.TEXTAFTER(Table5[[#This Row],[rxn]],"-",-1)="UNKNOWN")</f>
        <v>0</v>
      </c>
      <c r="V61" s="1">
        <f>_xlfn.XLOOKUP(SUBSTITUTE(Table5[[#This Row],[rxn]],"RXN-","ENZLOAD-"),Table4[rxn],Table4[ub],0)</f>
        <v>0.5752583</v>
      </c>
      <c r="W61" s="1" t="b">
        <f>AND(Table5[[#This Row],[FVA ENZLOAD flux UB]]=0,Table5[[#This Row],[ENZ not made when it should be?]])</f>
        <v>0</v>
      </c>
    </row>
    <row r="62" spans="1:23" hidden="1">
      <c r="A62" s="1" t="s">
        <v>4540</v>
      </c>
      <c r="B62" s="1" t="str">
        <f>_xlfn.TEXTBEFORE(Table38[[#This Row],[all fluxes from kapp-slack]]," ",,,,"")</f>
        <v>RXN-3OAR80_c_FWD-rt2190</v>
      </c>
      <c r="C62" s="1">
        <f>_xlfn.NUMBERVALUE(IFERROR(_xlfn.TEXTAFTER(Table38[[#This Row],[all fluxes from kapp-slack]]," ",-1,,,""),""))</f>
        <v>0.102267234367396</v>
      </c>
      <c r="F62" s="1" t="s">
        <v>6457</v>
      </c>
      <c r="G62" s="1" t="str">
        <f>_xlfn.TEXTBEFORE(Table5[[#This Row],[rxn     kapp_old        kapp_slack_ub   kapp_slack_lb]]," ")</f>
        <v>RXN-3MOPDC_c_FWD-rt7423</v>
      </c>
      <c r="H6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6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62" s="1">
        <f>_xlfn.NUMBERVALUE(_xlfn.TEXTAFTER(Table5[[#This Row],[rxn     kapp_old        kapp_slack_ub   kapp_slack_lb]]," ",-1))</f>
        <v>0</v>
      </c>
      <c r="K62" s="1">
        <f>_xlfn.XLOOKUP(SUBSTITUTE(Table5[[#This Row],[rxn]],"RXN-","ENZLOAD-"),ENZLOAD[name],ENZLOAD[flux],0)</f>
        <v>3.8036453610999998E-7</v>
      </c>
      <c r="L62" s="1" t="str">
        <f>"'"&amp;Table5[[#This Row],[rxn]]&amp;"'"&amp;CHAR(9)&amp;IF(AND(Table5[[#This Row],[kapp_slack_ub]]&lt;&gt;0,Table5[[#This Row],[kapp_old]]&lt;$F$1),$F$1,Table5[[#This Row],[kapp_old]])</f>
        <v>'RXN-3MOPDC_c_FWD-rt7423'	27141.27779288</v>
      </c>
      <c r="M62" s="1">
        <f>_xlfn.XLOOKUP(Table5[[#This Row],[rxn]],Table3[name],Table3[flux],$F$1)</f>
        <v>27141.277792879999</v>
      </c>
      <c r="N62" s="1">
        <f>IFERROR(Table5[[#This Row],[min flux]]/Table5[[#This Row],[associated enzload]],"")</f>
        <v>71355963072.831909</v>
      </c>
      <c r="O62" s="1">
        <f>_xlfn.NUMBERVALUE(IF(Table5[[#This Row],[flux/enzload]]="","",ABS($N$1-Table5[[#This Row],[flux/enzload]])))</f>
        <v>1328560354586.1201</v>
      </c>
      <c r="P62" s="1">
        <f>Table5[[#This Row],[kapp_old]]+IFERROR(((Table5[[#This Row],[kapp_slack_ub]]-Table5[[#This Row],[kapp_slack_lb]])/Table5[[#This Row],[associated enzload]]),0)</f>
        <v>27141.277792879999</v>
      </c>
      <c r="Q62" s="1" t="str">
        <f>"'"&amp;Table5[[#This Row],[rxn]]&amp;"'"&amp;CHAR(9)&amp;Table5[[#This Row],[kapp + (slack_ub - slack_lb)/enzload]]</f>
        <v>'RXN-3MOPDC_c_FWD-rt7423'	27141.27779288</v>
      </c>
      <c r="R62" s="1">
        <f>_xlfn.XLOOKUP(Table5[[#This Row],[rxn]],Table38[name],Table38[flux],0)</f>
        <v>0</v>
      </c>
      <c r="S62" s="1">
        <f>_xlfn.XLOOKUP(SUBSTITUTE(Table5[[#This Row],[rxn]],"RXN-","ENZLOAD-"),Table38[name],Table38[flux],0)</f>
        <v>0</v>
      </c>
      <c r="T62" s="1" t="b">
        <f>AND(Table5[[#This Row],[ENZLOAD flux in kapp-slack.gms]]=0,Table5[[#This Row],[flux in kapp-slack.gms]]&lt;&gt;0,NOT(Table5[[#This Row],[spont or unknown?]]))</f>
        <v>0</v>
      </c>
      <c r="U62" s="1" t="b">
        <f>OR(_xlfn.TEXTAFTER(Table5[[#This Row],[rxn]],"-",-1)="SPONT",_xlfn.TEXTAFTER(Table5[[#This Row],[rxn]],"-",-1)="UNKNOWN")</f>
        <v>0</v>
      </c>
      <c r="V62" s="1">
        <f>_xlfn.XLOOKUP(SUBSTITUTE(Table5[[#This Row],[rxn]],"RXN-","ENZLOAD-"),Table4[rxn],Table4[ub],0)</f>
        <v>0.5752583</v>
      </c>
      <c r="W62" s="1" t="b">
        <f>AND(Table5[[#This Row],[FVA ENZLOAD flux UB]]=0,Table5[[#This Row],[ENZ not made when it should be?]])</f>
        <v>0</v>
      </c>
    </row>
    <row r="63" spans="1:23" hidden="1">
      <c r="A63" s="1" t="s">
        <v>4541</v>
      </c>
      <c r="B63" s="1" t="str">
        <f>_xlfn.TEXTBEFORE(Table38[[#This Row],[all fluxes from kapp-slack]]," ",,,,"")</f>
        <v>RXN-3OAS100_c_FWD-rt0409</v>
      </c>
      <c r="C63" s="1">
        <f>_xlfn.NUMBERVALUE(IFERROR(_xlfn.TEXTAFTER(Table38[[#This Row],[all fluxes from kapp-slack]]," ",-1,,,""),""))</f>
        <v>0.102267234367396</v>
      </c>
      <c r="F63" s="1" t="s">
        <v>6463</v>
      </c>
      <c r="G63" s="1" t="str">
        <f>_xlfn.TEXTBEFORE(Table5[[#This Row],[rxn     kapp_old        kapp_slack_ub   kapp_slack_lb]]," ")</f>
        <v>RXN-3NPDHBZH_m_FWD-rt7829</v>
      </c>
      <c r="H6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6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63" s="1">
        <f>_xlfn.NUMBERVALUE(_xlfn.TEXTAFTER(Table5[[#This Row],[rxn     kapp_old        kapp_slack_ub   kapp_slack_lb]]," ",-1))</f>
        <v>0</v>
      </c>
      <c r="K63" s="1">
        <f>_xlfn.XLOOKUP(SUBSTITUTE(Table5[[#This Row],[rxn]],"RXN-","ENZLOAD-"),ENZLOAD[name],ENZLOAD[flux],0)</f>
        <v>2.1479334636000001E-7</v>
      </c>
      <c r="L63" s="1" t="str">
        <f>"'"&amp;Table5[[#This Row],[rxn]]&amp;"'"&amp;CHAR(9)&amp;IF(AND(Table5[[#This Row],[kapp_slack_ub]]&lt;&gt;0,Table5[[#This Row],[kapp_old]]&lt;$F$1),$F$1,Table5[[#This Row],[kapp_old]])</f>
        <v>'RXN-3NPDHBZH_m_FWD-rt7829'	27141.27779288</v>
      </c>
      <c r="M63" s="1">
        <f>_xlfn.XLOOKUP(Table5[[#This Row],[rxn]],Table3[name],Table3[flux],$F$1)</f>
        <v>27141.277792879999</v>
      </c>
      <c r="N63" s="1">
        <f>IFERROR(Table5[[#This Row],[min flux]]/Table5[[#This Row],[associated enzload]],"")</f>
        <v>126359955989.46725</v>
      </c>
      <c r="O63" s="1">
        <f>_xlfn.NUMBERVALUE(IF(Table5[[#This Row],[flux/enzload]]="","",ABS($N$1-Table5[[#This Row],[flux/enzload]])))</f>
        <v>1273556361669.49</v>
      </c>
      <c r="P63" s="1">
        <f>Table5[[#This Row],[kapp_old]]+IFERROR(((Table5[[#This Row],[kapp_slack_ub]]-Table5[[#This Row],[kapp_slack_lb]])/Table5[[#This Row],[associated enzload]]),0)</f>
        <v>27141.277792879999</v>
      </c>
      <c r="Q63" s="1" t="str">
        <f>"'"&amp;Table5[[#This Row],[rxn]]&amp;"'"&amp;CHAR(9)&amp;Table5[[#This Row],[kapp + (slack_ub - slack_lb)/enzload]]</f>
        <v>'RXN-3NPDHBZH_m_FWD-rt7829'	27141.27779288</v>
      </c>
      <c r="R63" s="1">
        <f>_xlfn.XLOOKUP(Table5[[#This Row],[rxn]],Table38[name],Table38[flux],0)</f>
        <v>0</v>
      </c>
      <c r="S63" s="1">
        <f>_xlfn.XLOOKUP(SUBSTITUTE(Table5[[#This Row],[rxn]],"RXN-","ENZLOAD-"),Table38[name],Table38[flux],0)</f>
        <v>0</v>
      </c>
      <c r="T63" s="1" t="b">
        <f>AND(Table5[[#This Row],[ENZLOAD flux in kapp-slack.gms]]=0,Table5[[#This Row],[flux in kapp-slack.gms]]&lt;&gt;0,NOT(Table5[[#This Row],[spont or unknown?]]))</f>
        <v>0</v>
      </c>
      <c r="U63" s="1" t="b">
        <f>OR(_xlfn.TEXTAFTER(Table5[[#This Row],[rxn]],"-",-1)="SPONT",_xlfn.TEXTAFTER(Table5[[#This Row],[rxn]],"-",-1)="UNKNOWN")</f>
        <v>0</v>
      </c>
      <c r="V63" s="1">
        <f>_xlfn.XLOOKUP(SUBSTITUTE(Table5[[#This Row],[rxn]],"RXN-","ENZLOAD-"),Table4[rxn],Table4[ub],0)</f>
        <v>0.64086175999999995</v>
      </c>
      <c r="W63" s="1" t="b">
        <f>AND(Table5[[#This Row],[FVA ENZLOAD flux UB]]=0,Table5[[#This Row],[ENZ not made when it should be?]])</f>
        <v>0</v>
      </c>
    </row>
    <row r="64" spans="1:23" hidden="1">
      <c r="A64" s="1" t="s">
        <v>4542</v>
      </c>
      <c r="B64" s="1" t="str">
        <f>_xlfn.TEXTBEFORE(Table38[[#This Row],[all fluxes from kapp-slack]]," ",,,,"")</f>
        <v>RXN-3OAS120_c_FWD-rt0409</v>
      </c>
      <c r="C64" s="1">
        <f>_xlfn.NUMBERVALUE(IFERROR(_xlfn.TEXTAFTER(Table38[[#This Row],[all fluxes from kapp-slack]]," ",-1,,,""),""))</f>
        <v>0.102267234367396</v>
      </c>
      <c r="F64" s="1" t="s">
        <v>6464</v>
      </c>
      <c r="G64" s="1" t="str">
        <f>_xlfn.TEXTBEFORE(Table5[[#This Row],[rxn     kapp_old        kapp_slack_ub   kapp_slack_lb]]," ")</f>
        <v>RXN-3NPDHMT_m_FWD-rt3097</v>
      </c>
      <c r="H6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6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64" s="1">
        <f>_xlfn.NUMBERVALUE(_xlfn.TEXTAFTER(Table5[[#This Row],[rxn     kapp_old        kapp_slack_ub   kapp_slack_lb]]," ",-1))</f>
        <v>0</v>
      </c>
      <c r="K64" s="1">
        <f>_xlfn.XLOOKUP(SUBSTITUTE(Table5[[#This Row],[rxn]],"RXN-","ENZLOAD-"),ENZLOAD[name],ENZLOAD[flux],0)</f>
        <v>8.2364321100000004E-8</v>
      </c>
      <c r="L64" s="1" t="str">
        <f>"'"&amp;Table5[[#This Row],[rxn]]&amp;"'"&amp;CHAR(9)&amp;IF(AND(Table5[[#This Row],[kapp_slack_ub]]&lt;&gt;0,Table5[[#This Row],[kapp_old]]&lt;$F$1),$F$1,Table5[[#This Row],[kapp_old]])</f>
        <v>'RXN-3NPDHMT_m_FWD-rt3097'	27141.27779288</v>
      </c>
      <c r="M64" s="1">
        <f>_xlfn.XLOOKUP(Table5[[#This Row],[rxn]],Table3[name],Table3[flux],$F$1)</f>
        <v>27141.277792879999</v>
      </c>
      <c r="N64" s="1">
        <f>IFERROR(Table5[[#This Row],[min flux]]/Table5[[#This Row],[associated enzload]],"")</f>
        <v>329527123278.62555</v>
      </c>
      <c r="O64" s="1">
        <f>_xlfn.NUMBERVALUE(IF(Table5[[#This Row],[flux/enzload]]="","",ABS($N$1-Table5[[#This Row],[flux/enzload]])))</f>
        <v>1070389194380.33</v>
      </c>
      <c r="P64" s="1">
        <f>Table5[[#This Row],[kapp_old]]+IFERROR(((Table5[[#This Row],[kapp_slack_ub]]-Table5[[#This Row],[kapp_slack_lb]])/Table5[[#This Row],[associated enzload]]),0)</f>
        <v>27141.277792879999</v>
      </c>
      <c r="Q64" s="1" t="str">
        <f>"'"&amp;Table5[[#This Row],[rxn]]&amp;"'"&amp;CHAR(9)&amp;Table5[[#This Row],[kapp + (slack_ub - slack_lb)/enzload]]</f>
        <v>'RXN-3NPDHMT_m_FWD-rt3097'	27141.27779288</v>
      </c>
      <c r="R64" s="1">
        <f>_xlfn.XLOOKUP(Table5[[#This Row],[rxn]],Table38[name],Table38[flux],0)</f>
        <v>0</v>
      </c>
      <c r="S64" s="1">
        <f>_xlfn.XLOOKUP(SUBSTITUTE(Table5[[#This Row],[rxn]],"RXN-","ENZLOAD-"),Table38[name],Table38[flux],0)</f>
        <v>0</v>
      </c>
      <c r="T64" s="1" t="b">
        <f>AND(Table5[[#This Row],[ENZLOAD flux in kapp-slack.gms]]=0,Table5[[#This Row],[flux in kapp-slack.gms]]&lt;&gt;0,NOT(Table5[[#This Row],[spont or unknown?]]))</f>
        <v>0</v>
      </c>
      <c r="U64" s="1" t="b">
        <f>OR(_xlfn.TEXTAFTER(Table5[[#This Row],[rxn]],"-",-1)="SPONT",_xlfn.TEXTAFTER(Table5[[#This Row],[rxn]],"-",-1)="UNKNOWN")</f>
        <v>0</v>
      </c>
      <c r="V64" s="1">
        <f>_xlfn.XLOOKUP(SUBSTITUTE(Table5[[#This Row],[rxn]],"RXN-","ENZLOAD-"),Table4[rxn],Table4[ub],0)</f>
        <v>1.1653014900000001</v>
      </c>
      <c r="W64" s="1" t="b">
        <f>AND(Table5[[#This Row],[FVA ENZLOAD flux UB]]=0,Table5[[#This Row],[ENZ not made when it should be?]])</f>
        <v>0</v>
      </c>
    </row>
    <row r="65" spans="1:23" hidden="1">
      <c r="A65" s="1" t="s">
        <v>4543</v>
      </c>
      <c r="B65" s="1" t="str">
        <f>_xlfn.TEXTBEFORE(Table38[[#This Row],[all fluxes from kapp-slack]]," ",,,,"")</f>
        <v>RXN-3OAS140_c_FWD-rt0409</v>
      </c>
      <c r="C65" s="1">
        <f>_xlfn.NUMBERVALUE(IFERROR(_xlfn.TEXTAFTER(Table38[[#This Row],[all fluxes from kapp-slack]]," ",-1,,,""),""))</f>
        <v>0.102267234367396</v>
      </c>
      <c r="F65" s="1" t="s">
        <v>6465</v>
      </c>
      <c r="G65" s="1" t="str">
        <f>_xlfn.TEXTBEFORE(Table5[[#This Row],[rxn     kapp_old        kapp_slack_ub   kapp_slack_lb]]," ")</f>
        <v>RXN-3OACE200_rm_FWD-rt2975</v>
      </c>
      <c r="H6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6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65" s="1">
        <f>_xlfn.NUMBERVALUE(_xlfn.TEXTAFTER(Table5[[#This Row],[rxn     kapp_old        kapp_slack_ub   kapp_slack_lb]]," ",-1))</f>
        <v>0</v>
      </c>
      <c r="K65" s="1">
        <f>_xlfn.XLOOKUP(SUBSTITUTE(Table5[[#This Row],[rxn]],"RXN-","ENZLOAD-"),ENZLOAD[name],ENZLOAD[flux],0)</f>
        <v>2.475761638E-8</v>
      </c>
      <c r="L65" s="1" t="str">
        <f>"'"&amp;Table5[[#This Row],[rxn]]&amp;"'"&amp;CHAR(9)&amp;IF(AND(Table5[[#This Row],[kapp_slack_ub]]&lt;&gt;0,Table5[[#This Row],[kapp_old]]&lt;$F$1),$F$1,Table5[[#This Row],[kapp_old]])</f>
        <v>'RXN-3OACE200_rm_FWD-rt2975'	27141.27779288</v>
      </c>
      <c r="M65" s="1">
        <f>_xlfn.XLOOKUP(Table5[[#This Row],[rxn]],Table3[name],Table3[flux],$F$1)</f>
        <v>27141.277792879999</v>
      </c>
      <c r="N65" s="1">
        <f>IFERROR(Table5[[#This Row],[min flux]]/Table5[[#This Row],[associated enzload]],"")</f>
        <v>1096279923571.5437</v>
      </c>
      <c r="O65" s="1">
        <f>_xlfn.NUMBERVALUE(IF(Table5[[#This Row],[flux/enzload]]="","",ABS($N$1-Table5[[#This Row],[flux/enzload]])))</f>
        <v>303636394087.40997</v>
      </c>
      <c r="P65" s="1">
        <f>Table5[[#This Row],[kapp_old]]+IFERROR(((Table5[[#This Row],[kapp_slack_ub]]-Table5[[#This Row],[kapp_slack_lb]])/Table5[[#This Row],[associated enzload]]),0)</f>
        <v>27141.277792879999</v>
      </c>
      <c r="Q65" s="1" t="str">
        <f>"'"&amp;Table5[[#This Row],[rxn]]&amp;"'"&amp;CHAR(9)&amp;Table5[[#This Row],[kapp + (slack_ub - slack_lb)/enzload]]</f>
        <v>'RXN-3OACE200_rm_FWD-rt2975'	27141.27779288</v>
      </c>
      <c r="R65" s="1">
        <f>_xlfn.XLOOKUP(Table5[[#This Row],[rxn]],Table38[name],Table38[flux],0)</f>
        <v>9.1772428311899992E-3</v>
      </c>
      <c r="S65" s="1">
        <f>_xlfn.XLOOKUP(SUBSTITUTE(Table5[[#This Row],[rxn]],"RXN-","ENZLOAD-"),Table38[name],Table38[flux],0)</f>
        <v>1.3071267999999999E-7</v>
      </c>
      <c r="T65" s="1" t="b">
        <f>AND(Table5[[#This Row],[ENZLOAD flux in kapp-slack.gms]]=0,Table5[[#This Row],[flux in kapp-slack.gms]]&lt;&gt;0,NOT(Table5[[#This Row],[spont or unknown?]]))</f>
        <v>0</v>
      </c>
      <c r="U65" s="1" t="b">
        <f>OR(_xlfn.TEXTAFTER(Table5[[#This Row],[rxn]],"-",-1)="SPONT",_xlfn.TEXTAFTER(Table5[[#This Row],[rxn]],"-",-1)="UNKNOWN")</f>
        <v>0</v>
      </c>
      <c r="V65" s="1">
        <f>_xlfn.XLOOKUP(SUBSTITUTE(Table5[[#This Row],[rxn]],"RXN-","ENZLOAD-"),Table4[rxn],Table4[ub],0)</f>
        <v>1.1867209400000001</v>
      </c>
      <c r="W65" s="1" t="b">
        <f>AND(Table5[[#This Row],[FVA ENZLOAD flux UB]]=0,Table5[[#This Row],[ENZ not made when it should be?]])</f>
        <v>0</v>
      </c>
    </row>
    <row r="66" spans="1:23" hidden="1">
      <c r="A66" s="1" t="s">
        <v>4544</v>
      </c>
      <c r="B66" s="1" t="str">
        <f>_xlfn.TEXTBEFORE(Table38[[#This Row],[all fluxes from kapp-slack]]," ",,,,"")</f>
        <v>RXN-3OAS160_c_FWD-rt0409</v>
      </c>
      <c r="C66" s="1">
        <f>_xlfn.NUMBERVALUE(IFERROR(_xlfn.TEXTAFTER(Table38[[#This Row],[all fluxes from kapp-slack]]," ",-1,,,""),""))</f>
        <v>0.102267234367396</v>
      </c>
      <c r="F66" s="1" t="s">
        <v>6468</v>
      </c>
      <c r="G66" s="1" t="str">
        <f>_xlfn.TEXTBEFORE(Table5[[#This Row],[rxn     kapp_old        kapp_slack_ub   kapp_slack_lb]]," ")</f>
        <v>RXN-3OACE220_rm_FWD-rt8287</v>
      </c>
      <c r="H6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6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66" s="1">
        <f>_xlfn.NUMBERVALUE(_xlfn.TEXTAFTER(Table5[[#This Row],[rxn     kapp_old        kapp_slack_ub   kapp_slack_lb]]," ",-1))</f>
        <v>0</v>
      </c>
      <c r="K66" s="1">
        <f>_xlfn.XLOOKUP(SUBSTITUTE(Table5[[#This Row],[rxn]],"RXN-","ENZLOAD-"),ENZLOAD[name],ENZLOAD[flux],0)</f>
        <v>2.5539013999999999E-10</v>
      </c>
      <c r="L66" s="1" t="str">
        <f>"'"&amp;Table5[[#This Row],[rxn]]&amp;"'"&amp;CHAR(9)&amp;IF(AND(Table5[[#This Row],[kapp_slack_ub]]&lt;&gt;0,Table5[[#This Row],[kapp_old]]&lt;$F$1),$F$1,Table5[[#This Row],[kapp_old]])</f>
        <v>'RXN-3OACE220_rm_FWD-rt8287'	27141.27779288</v>
      </c>
      <c r="M66" s="1">
        <f>_xlfn.XLOOKUP(Table5[[#This Row],[rxn]],Table3[name],Table3[flux],$F$1)</f>
        <v>27141.277792879999</v>
      </c>
      <c r="N66" s="1">
        <f>IFERROR(Table5[[#This Row],[min flux]]/Table5[[#This Row],[associated enzload]],"")</f>
        <v>106273788772268.19</v>
      </c>
      <c r="O66" s="1">
        <f>_xlfn.NUMBERVALUE(IF(Table5[[#This Row],[flux/enzload]]="","",ABS($N$1-Table5[[#This Row],[flux/enzload]])))</f>
        <v>104873872454609</v>
      </c>
      <c r="P66" s="1">
        <f>Table5[[#This Row],[kapp_old]]+IFERROR(((Table5[[#This Row],[kapp_slack_ub]]-Table5[[#This Row],[kapp_slack_lb]])/Table5[[#This Row],[associated enzload]]),0)</f>
        <v>27141.277792879999</v>
      </c>
      <c r="Q66" s="1" t="str">
        <f>"'"&amp;Table5[[#This Row],[rxn]]&amp;"'"&amp;CHAR(9)&amp;Table5[[#This Row],[kapp + (slack_ub - slack_lb)/enzload]]</f>
        <v>'RXN-3OACE220_rm_FWD-rt8287'	27141.27779288</v>
      </c>
      <c r="R66" s="1">
        <f>_xlfn.XLOOKUP(Table5[[#This Row],[rxn]],Table38[name],Table38[flux],0)</f>
        <v>0</v>
      </c>
      <c r="S66" s="1">
        <f>_xlfn.XLOOKUP(SUBSTITUTE(Table5[[#This Row],[rxn]],"RXN-","ENZLOAD-"),Table38[name],Table38[flux],0)</f>
        <v>0</v>
      </c>
      <c r="T66" s="1" t="b">
        <f>AND(Table5[[#This Row],[ENZLOAD flux in kapp-slack.gms]]=0,Table5[[#This Row],[flux in kapp-slack.gms]]&lt;&gt;0,NOT(Table5[[#This Row],[spont or unknown?]]))</f>
        <v>0</v>
      </c>
      <c r="U66" s="1" t="b">
        <f>OR(_xlfn.TEXTAFTER(Table5[[#This Row],[rxn]],"-",-1)="SPONT",_xlfn.TEXTAFTER(Table5[[#This Row],[rxn]],"-",-1)="UNKNOWN")</f>
        <v>0</v>
      </c>
      <c r="V66" s="1">
        <f>_xlfn.XLOOKUP(SUBSTITUTE(Table5[[#This Row],[rxn]],"RXN-","ENZLOAD-"),Table4[rxn],Table4[ub],0)</f>
        <v>0.83695229999999998</v>
      </c>
      <c r="W66" s="1" t="b">
        <f>AND(Table5[[#This Row],[FVA ENZLOAD flux UB]]=0,Table5[[#This Row],[ENZ not made when it should be?]])</f>
        <v>0</v>
      </c>
    </row>
    <row r="67" spans="1:23" hidden="1">
      <c r="A67" s="1" t="s">
        <v>4545</v>
      </c>
      <c r="B67" s="1" t="str">
        <f>_xlfn.TEXTBEFORE(Table38[[#This Row],[all fluxes from kapp-slack]]," ",,,,"")</f>
        <v>RXN-3OAS180_c_FWD-rt0409</v>
      </c>
      <c r="C67" s="1">
        <f>_xlfn.NUMBERVALUE(IFERROR(_xlfn.TEXTAFTER(Table38[[#This Row],[all fluxes from kapp-slack]]," ",-1,,,""),""))</f>
        <v>7.7462635555282003E-2</v>
      </c>
      <c r="F67" s="1" t="s">
        <v>6470</v>
      </c>
      <c r="G67" s="1" t="str">
        <f>_xlfn.TEXTBEFORE(Table5[[#This Row],[rxn     kapp_old        kapp_slack_ub   kapp_slack_lb]]," ")</f>
        <v>RXN-3OACE240_rm_FWD-rt8287</v>
      </c>
      <c r="H6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6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67" s="1">
        <f>_xlfn.NUMBERVALUE(_xlfn.TEXTAFTER(Table5[[#This Row],[rxn     kapp_old        kapp_slack_ub   kapp_slack_lb]]," ",-1))</f>
        <v>0</v>
      </c>
      <c r="K67" s="1">
        <f>_xlfn.XLOOKUP(SUBSTITUTE(Table5[[#This Row],[rxn]],"RXN-","ENZLOAD-"),ENZLOAD[name],ENZLOAD[flux],0)</f>
        <v>2.5539013999999999E-10</v>
      </c>
      <c r="L67" s="1" t="str">
        <f>"'"&amp;Table5[[#This Row],[rxn]]&amp;"'"&amp;CHAR(9)&amp;IF(AND(Table5[[#This Row],[kapp_slack_ub]]&lt;&gt;0,Table5[[#This Row],[kapp_old]]&lt;$F$1),$F$1,Table5[[#This Row],[kapp_old]])</f>
        <v>'RXN-3OACE240_rm_FWD-rt8287'	27141.27779288</v>
      </c>
      <c r="M67" s="1">
        <f>_xlfn.XLOOKUP(Table5[[#This Row],[rxn]],Table3[name],Table3[flux],$F$1)</f>
        <v>27141.277792879999</v>
      </c>
      <c r="N67" s="1">
        <f>IFERROR(Table5[[#This Row],[min flux]]/Table5[[#This Row],[associated enzload]],"")</f>
        <v>106273788772268.19</v>
      </c>
      <c r="O67" s="1">
        <f>_xlfn.NUMBERVALUE(IF(Table5[[#This Row],[flux/enzload]]="","",ABS($N$1-Table5[[#This Row],[flux/enzload]])))</f>
        <v>104873872454609</v>
      </c>
      <c r="P67" s="1">
        <f>Table5[[#This Row],[kapp_old]]+IFERROR(((Table5[[#This Row],[kapp_slack_ub]]-Table5[[#This Row],[kapp_slack_lb]])/Table5[[#This Row],[associated enzload]]),0)</f>
        <v>27141.277792879999</v>
      </c>
      <c r="Q67" s="1" t="str">
        <f>"'"&amp;Table5[[#This Row],[rxn]]&amp;"'"&amp;CHAR(9)&amp;Table5[[#This Row],[kapp + (slack_ub - slack_lb)/enzload]]</f>
        <v>'RXN-3OACE240_rm_FWD-rt8287'	27141.27779288</v>
      </c>
      <c r="R67" s="1">
        <f>_xlfn.XLOOKUP(Table5[[#This Row],[rxn]],Table38[name],Table38[flux],0)</f>
        <v>0</v>
      </c>
      <c r="S67" s="1">
        <f>_xlfn.XLOOKUP(SUBSTITUTE(Table5[[#This Row],[rxn]],"RXN-","ENZLOAD-"),Table38[name],Table38[flux],0)</f>
        <v>0</v>
      </c>
      <c r="T67" s="1" t="b">
        <f>AND(Table5[[#This Row],[ENZLOAD flux in kapp-slack.gms]]=0,Table5[[#This Row],[flux in kapp-slack.gms]]&lt;&gt;0,NOT(Table5[[#This Row],[spont or unknown?]]))</f>
        <v>0</v>
      </c>
      <c r="U67" s="1" t="b">
        <f>OR(_xlfn.TEXTAFTER(Table5[[#This Row],[rxn]],"-",-1)="SPONT",_xlfn.TEXTAFTER(Table5[[#This Row],[rxn]],"-",-1)="UNKNOWN")</f>
        <v>0</v>
      </c>
      <c r="V67" s="1">
        <f>_xlfn.XLOOKUP(SUBSTITUTE(Table5[[#This Row],[rxn]],"RXN-","ENZLOAD-"),Table4[rxn],Table4[ub],0)</f>
        <v>0.83695229999999998</v>
      </c>
      <c r="W67" s="1" t="b">
        <f>AND(Table5[[#This Row],[FVA ENZLOAD flux UB]]=0,Table5[[#This Row],[ENZ not made when it should be?]])</f>
        <v>0</v>
      </c>
    </row>
    <row r="68" spans="1:23" hidden="1">
      <c r="A68" s="1" t="s">
        <v>4546</v>
      </c>
      <c r="B68" s="1" t="str">
        <f>_xlfn.TEXTBEFORE(Table38[[#This Row],[all fluxes from kapp-slack]]," ",,,,"")</f>
        <v>RXN-3OAS40_c_FWD-rt0409</v>
      </c>
      <c r="C68" s="1">
        <f>_xlfn.NUMBERVALUE(IFERROR(_xlfn.TEXTAFTER(Table38[[#This Row],[all fluxes from kapp-slack]]," ",-1,,,""),""))</f>
        <v>0.102267234367396</v>
      </c>
      <c r="F68" s="1" t="s">
        <v>6471</v>
      </c>
      <c r="G68" s="1" t="str">
        <f>_xlfn.TEXTBEFORE(Table5[[#This Row],[rxn     kapp_old        kapp_slack_ub   kapp_slack_lb]]," ")</f>
        <v>RXN-3OACE260_rm_FWD-rt2975</v>
      </c>
      <c r="H6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6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68" s="1">
        <f>_xlfn.NUMBERVALUE(_xlfn.TEXTAFTER(Table5[[#This Row],[rxn     kapp_old        kapp_slack_ub   kapp_slack_lb]]," ",-1))</f>
        <v>0</v>
      </c>
      <c r="K68" s="1">
        <f>_xlfn.XLOOKUP(SUBSTITUTE(Table5[[#This Row],[rxn]],"RXN-","ENZLOAD-"),ENZLOAD[name],ENZLOAD[flux],0)</f>
        <v>2.475761638E-8</v>
      </c>
      <c r="L68" s="1" t="str">
        <f>"'"&amp;Table5[[#This Row],[rxn]]&amp;"'"&amp;CHAR(9)&amp;IF(AND(Table5[[#This Row],[kapp_slack_ub]]&lt;&gt;0,Table5[[#This Row],[kapp_old]]&lt;$F$1),$F$1,Table5[[#This Row],[kapp_old]])</f>
        <v>'RXN-3OACE260_rm_FWD-rt2975'	27141.27779288</v>
      </c>
      <c r="M68" s="1">
        <f>_xlfn.XLOOKUP(Table5[[#This Row],[rxn]],Table3[name],Table3[flux],$F$1)</f>
        <v>27141.277792879999</v>
      </c>
      <c r="N68" s="1">
        <f>IFERROR(Table5[[#This Row],[min flux]]/Table5[[#This Row],[associated enzload]],"")</f>
        <v>1096279923571.5437</v>
      </c>
      <c r="O68" s="1">
        <f>_xlfn.NUMBERVALUE(IF(Table5[[#This Row],[flux/enzload]]="","",ABS($N$1-Table5[[#This Row],[flux/enzload]])))</f>
        <v>303636394087.40997</v>
      </c>
      <c r="P68" s="1">
        <f>Table5[[#This Row],[kapp_old]]+IFERROR(((Table5[[#This Row],[kapp_slack_ub]]-Table5[[#This Row],[kapp_slack_lb]])/Table5[[#This Row],[associated enzload]]),0)</f>
        <v>27141.277792879999</v>
      </c>
      <c r="Q68" s="1" t="str">
        <f>"'"&amp;Table5[[#This Row],[rxn]]&amp;"'"&amp;CHAR(9)&amp;Table5[[#This Row],[kapp + (slack_ub - slack_lb)/enzload]]</f>
        <v>'RXN-3OACE260_rm_FWD-rt2975'	27141.27779288</v>
      </c>
      <c r="R68" s="1">
        <f>_xlfn.XLOOKUP(Table5[[#This Row],[rxn]],Table38[name],Table38[flux],0)</f>
        <v>1.5590681484849999E-3</v>
      </c>
      <c r="S68" s="1">
        <f>_xlfn.XLOOKUP(SUBSTITUTE(Table5[[#This Row],[rxn]],"RXN-","ENZLOAD-"),Table38[name],Table38[flux],0)</f>
        <v>2.2206013000000001E-8</v>
      </c>
      <c r="T68" s="1" t="b">
        <f>AND(Table5[[#This Row],[ENZLOAD flux in kapp-slack.gms]]=0,Table5[[#This Row],[flux in kapp-slack.gms]]&lt;&gt;0,NOT(Table5[[#This Row],[spont or unknown?]]))</f>
        <v>0</v>
      </c>
      <c r="U68" s="1" t="b">
        <f>OR(_xlfn.TEXTAFTER(Table5[[#This Row],[rxn]],"-",-1)="SPONT",_xlfn.TEXTAFTER(Table5[[#This Row],[rxn]],"-",-1)="UNKNOWN")</f>
        <v>0</v>
      </c>
      <c r="V68" s="1">
        <f>_xlfn.XLOOKUP(SUBSTITUTE(Table5[[#This Row],[rxn]],"RXN-","ENZLOAD-"),Table4[rxn],Table4[ub],0)</f>
        <v>1.1867209400000001</v>
      </c>
      <c r="W68" s="1" t="b">
        <f>AND(Table5[[#This Row],[FVA ENZLOAD flux UB]]=0,Table5[[#This Row],[ENZ not made when it should be?]])</f>
        <v>0</v>
      </c>
    </row>
    <row r="69" spans="1:23" hidden="1">
      <c r="A69" s="1" t="s">
        <v>4547</v>
      </c>
      <c r="B69" s="1" t="str">
        <f>_xlfn.TEXTBEFORE(Table38[[#This Row],[all fluxes from kapp-slack]]," ",,,,"")</f>
        <v>RXN-3OAS60_c_FWD-rt0409</v>
      </c>
      <c r="C69" s="1">
        <f>_xlfn.NUMBERVALUE(IFERROR(_xlfn.TEXTAFTER(Table38[[#This Row],[all fluxes from kapp-slack]]," ",-1,,,""),""))</f>
        <v>0.102267234367396</v>
      </c>
      <c r="F69" s="1" t="s">
        <v>6477</v>
      </c>
      <c r="G69" s="1" t="str">
        <f>_xlfn.TEXTBEFORE(Table5[[#This Row],[rxn     kapp_old        kapp_slack_ub   kapp_slack_lb]]," ")</f>
        <v>RXN-3OADPCOAT_m_FWD-rt4722</v>
      </c>
      <c r="H6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6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69" s="1">
        <f>_xlfn.NUMBERVALUE(_xlfn.TEXTAFTER(Table5[[#This Row],[rxn     kapp_old        kapp_slack_ub   kapp_slack_lb]]," ",-1))</f>
        <v>0</v>
      </c>
      <c r="K69" s="1">
        <f>_xlfn.XLOOKUP(SUBSTITUTE(Table5[[#This Row],[rxn]],"RXN-","ENZLOAD-"),ENZLOAD[name],ENZLOAD[flux],0)</f>
        <v>7.4703365534999995E-7</v>
      </c>
      <c r="L69" s="1" t="str">
        <f>"'"&amp;Table5[[#This Row],[rxn]]&amp;"'"&amp;CHAR(9)&amp;IF(AND(Table5[[#This Row],[kapp_slack_ub]]&lt;&gt;0,Table5[[#This Row],[kapp_old]]&lt;$F$1),$F$1,Table5[[#This Row],[kapp_old]])</f>
        <v>'RXN-3OADPCOAT_m_FWD-rt4722'	27141.27779288</v>
      </c>
      <c r="M69" s="1">
        <f>_xlfn.XLOOKUP(Table5[[#This Row],[rxn]],Table3[name],Table3[flux],$F$1)</f>
        <v>27141.277792879999</v>
      </c>
      <c r="N69" s="1">
        <f>IFERROR(Table5[[#This Row],[min flux]]/Table5[[#This Row],[associated enzload]],"")</f>
        <v>36332068305.762978</v>
      </c>
      <c r="O69" s="1">
        <f>_xlfn.NUMBERVALUE(IF(Table5[[#This Row],[flux/enzload]]="","",ABS($N$1-Table5[[#This Row],[flux/enzload]])))</f>
        <v>1363584249353.1899</v>
      </c>
      <c r="P69" s="1">
        <f>Table5[[#This Row],[kapp_old]]+IFERROR(((Table5[[#This Row],[kapp_slack_ub]]-Table5[[#This Row],[kapp_slack_lb]])/Table5[[#This Row],[associated enzload]]),0)</f>
        <v>27141.277792879999</v>
      </c>
      <c r="Q69" s="1" t="str">
        <f>"'"&amp;Table5[[#This Row],[rxn]]&amp;"'"&amp;CHAR(9)&amp;Table5[[#This Row],[kapp + (slack_ub - slack_lb)/enzload]]</f>
        <v>'RXN-3OADPCOAT_m_FWD-rt4722'	27141.27779288</v>
      </c>
      <c r="R69" s="1">
        <f>_xlfn.XLOOKUP(Table5[[#This Row],[rxn]],Table38[name],Table38[flux],0)</f>
        <v>0</v>
      </c>
      <c r="S69" s="1">
        <f>_xlfn.XLOOKUP(SUBSTITUTE(Table5[[#This Row],[rxn]],"RXN-","ENZLOAD-"),Table38[name],Table38[flux],0)</f>
        <v>0</v>
      </c>
      <c r="T69" s="1" t="b">
        <f>AND(Table5[[#This Row],[ENZLOAD flux in kapp-slack.gms]]=0,Table5[[#This Row],[flux in kapp-slack.gms]]&lt;&gt;0,NOT(Table5[[#This Row],[spont or unknown?]]))</f>
        <v>0</v>
      </c>
      <c r="U69" s="1" t="b">
        <f>OR(_xlfn.TEXTAFTER(Table5[[#This Row],[rxn]],"-",-1)="SPONT",_xlfn.TEXTAFTER(Table5[[#This Row],[rxn]],"-",-1)="UNKNOWN")</f>
        <v>0</v>
      </c>
      <c r="V69" s="1">
        <f>_xlfn.XLOOKUP(SUBSTITUTE(Table5[[#This Row],[rxn]],"RXN-","ENZLOAD-"),Table4[rxn],Table4[ub],0)</f>
        <v>0.77701922999999995</v>
      </c>
      <c r="W69" s="1" t="b">
        <f>AND(Table5[[#This Row],[FVA ENZLOAD flux UB]]=0,Table5[[#This Row],[ENZ not made when it should be?]])</f>
        <v>0</v>
      </c>
    </row>
    <row r="70" spans="1:23" hidden="1">
      <c r="A70" s="1" t="s">
        <v>4548</v>
      </c>
      <c r="B70" s="1" t="str">
        <f>_xlfn.TEXTBEFORE(Table38[[#This Row],[all fluxes from kapp-slack]]," ",,,,"")</f>
        <v>RXN-3OAS80_c_FWD-rt0409</v>
      </c>
      <c r="C70" s="1">
        <f>_xlfn.NUMBERVALUE(IFERROR(_xlfn.TEXTAFTER(Table38[[#This Row],[all fluxes from kapp-slack]]," ",-1,,,""),""))</f>
        <v>0.102267234367396</v>
      </c>
      <c r="F70" s="1" t="s">
        <v>6478</v>
      </c>
      <c r="G70" s="1" t="str">
        <f>_xlfn.TEXTBEFORE(Table5[[#This Row],[rxn     kapp_old        kapp_slack_ub   kapp_slack_lb]]," ")</f>
        <v>RXN-3OADPCOAT_m_REV-rt4722</v>
      </c>
      <c r="H7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7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70" s="1">
        <f>_xlfn.NUMBERVALUE(_xlfn.TEXTAFTER(Table5[[#This Row],[rxn     kapp_old        kapp_slack_ub   kapp_slack_lb]]," ",-1))</f>
        <v>0</v>
      </c>
      <c r="K70" s="1">
        <f>_xlfn.XLOOKUP(SUBSTITUTE(Table5[[#This Row],[rxn]],"RXN-","ENZLOAD-"),ENZLOAD[name],ENZLOAD[flux],0)</f>
        <v>7.4703365534999995E-7</v>
      </c>
      <c r="L70" s="1" t="str">
        <f>"'"&amp;Table5[[#This Row],[rxn]]&amp;"'"&amp;CHAR(9)&amp;IF(AND(Table5[[#This Row],[kapp_slack_ub]]&lt;&gt;0,Table5[[#This Row],[kapp_old]]&lt;$F$1),$F$1,Table5[[#This Row],[kapp_old]])</f>
        <v>'RXN-3OADPCOAT_m_REV-rt4722'	27141.27779288</v>
      </c>
      <c r="M70" s="1">
        <f>_xlfn.XLOOKUP(Table5[[#This Row],[rxn]],Table3[name],Table3[flux],$F$1)</f>
        <v>27141.277792879999</v>
      </c>
      <c r="N70" s="1">
        <f>IFERROR(Table5[[#This Row],[min flux]]/Table5[[#This Row],[associated enzload]],"")</f>
        <v>36332068305.762978</v>
      </c>
      <c r="O70" s="1">
        <f>_xlfn.NUMBERVALUE(IF(Table5[[#This Row],[flux/enzload]]="","",ABS($N$1-Table5[[#This Row],[flux/enzload]])))</f>
        <v>1363584249353.1899</v>
      </c>
      <c r="P70" s="1">
        <f>Table5[[#This Row],[kapp_old]]+IFERROR(((Table5[[#This Row],[kapp_slack_ub]]-Table5[[#This Row],[kapp_slack_lb]])/Table5[[#This Row],[associated enzload]]),0)</f>
        <v>27141.277792879999</v>
      </c>
      <c r="Q70" s="1" t="str">
        <f>"'"&amp;Table5[[#This Row],[rxn]]&amp;"'"&amp;CHAR(9)&amp;Table5[[#This Row],[kapp + (slack_ub - slack_lb)/enzload]]</f>
        <v>'RXN-3OADPCOAT_m_REV-rt4722'	27141.27779288</v>
      </c>
      <c r="R70" s="1">
        <f>_xlfn.XLOOKUP(Table5[[#This Row],[rxn]],Table38[name],Table38[flux],0)</f>
        <v>0</v>
      </c>
      <c r="S70" s="1">
        <f>_xlfn.XLOOKUP(SUBSTITUTE(Table5[[#This Row],[rxn]],"RXN-","ENZLOAD-"),Table38[name],Table38[flux],0)</f>
        <v>0</v>
      </c>
      <c r="T70" s="1" t="b">
        <f>AND(Table5[[#This Row],[ENZLOAD flux in kapp-slack.gms]]=0,Table5[[#This Row],[flux in kapp-slack.gms]]&lt;&gt;0,NOT(Table5[[#This Row],[spont or unknown?]]))</f>
        <v>0</v>
      </c>
      <c r="U70" s="1" t="b">
        <f>OR(_xlfn.TEXTAFTER(Table5[[#This Row],[rxn]],"-",-1)="SPONT",_xlfn.TEXTAFTER(Table5[[#This Row],[rxn]],"-",-1)="UNKNOWN")</f>
        <v>0</v>
      </c>
      <c r="V70" s="1">
        <f>_xlfn.XLOOKUP(SUBSTITUTE(Table5[[#This Row],[rxn]],"RXN-","ENZLOAD-"),Table4[rxn],Table4[ub],0)</f>
        <v>0.77701922999999995</v>
      </c>
      <c r="W70" s="1" t="b">
        <f>AND(Table5[[#This Row],[FVA ENZLOAD flux UB]]=0,Table5[[#This Row],[ENZ not made when it should be?]])</f>
        <v>0</v>
      </c>
    </row>
    <row r="71" spans="1:23" hidden="1">
      <c r="A71" s="1" t="s">
        <v>4549</v>
      </c>
      <c r="B71" s="1" t="str">
        <f>_xlfn.TEXTBEFORE(Table38[[#This Row],[all fluxes from kapp-slack]]," ",,,,"")</f>
        <v>RXN-5AOPt_c_m_REV-SPONT</v>
      </c>
      <c r="C71" s="1">
        <f>_xlfn.NUMBERVALUE(IFERROR(_xlfn.TEXTAFTER(Table38[[#This Row],[all fluxes from kapp-slack]]," ",-1,,,""),""))</f>
        <v>3.4844881003199998E-4</v>
      </c>
      <c r="F71" s="1" t="s">
        <v>6480</v>
      </c>
      <c r="G71" s="1" t="str">
        <f>_xlfn.TEXTBEFORE(Table5[[#This Row],[rxn     kapp_old        kapp_slack_ub   kapp_slack_lb]]," ")</f>
        <v>RXN-3OAR100_c_REV-rt0409</v>
      </c>
      <c r="H7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7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71" s="1">
        <f>_xlfn.NUMBERVALUE(_xlfn.TEXTAFTER(Table5[[#This Row],[rxn     kapp_old        kapp_slack_ub   kapp_slack_lb]]," ",-1))</f>
        <v>0</v>
      </c>
      <c r="K71" s="1">
        <f>_xlfn.XLOOKUP(SUBSTITUTE(Table5[[#This Row],[rxn]],"RXN-","ENZLOAD-"),ENZLOAD[name],ENZLOAD[flux],0)</f>
        <v>1.84466915209E-6</v>
      </c>
      <c r="L71" s="1" t="str">
        <f>"'"&amp;Table5[[#This Row],[rxn]]&amp;"'"&amp;CHAR(9)&amp;IF(AND(Table5[[#This Row],[kapp_slack_ub]]&lt;&gt;0,Table5[[#This Row],[kapp_old]]&lt;$F$1),$F$1,Table5[[#This Row],[kapp_old]])</f>
        <v>'RXN-3OAR100_c_REV-rt0409'	27141.27779288</v>
      </c>
      <c r="M71" s="1">
        <f>_xlfn.XLOOKUP(Table5[[#This Row],[rxn]],Table3[name],Table3[flux],$F$1)</f>
        <v>27141.277792879999</v>
      </c>
      <c r="N71" s="1">
        <f>IFERROR(Table5[[#This Row],[min flux]]/Table5[[#This Row],[associated enzload]],"")</f>
        <v>14713358090.326973</v>
      </c>
      <c r="O71" s="1">
        <f>_xlfn.NUMBERVALUE(IF(Table5[[#This Row],[flux/enzload]]="","",ABS($N$1-Table5[[#This Row],[flux/enzload]])))</f>
        <v>1385202959568.6299</v>
      </c>
      <c r="P71" s="1">
        <f>Table5[[#This Row],[kapp_old]]+IFERROR(((Table5[[#This Row],[kapp_slack_ub]]-Table5[[#This Row],[kapp_slack_lb]])/Table5[[#This Row],[associated enzload]]),0)</f>
        <v>27141.277792879999</v>
      </c>
      <c r="Q71" s="1" t="str">
        <f>"'"&amp;Table5[[#This Row],[rxn]]&amp;"'"&amp;CHAR(9)&amp;Table5[[#This Row],[kapp + (slack_ub - slack_lb)/enzload]]</f>
        <v>'RXN-3OAR100_c_REV-rt0409'	27141.27779288</v>
      </c>
      <c r="R71" s="1">
        <f>_xlfn.XLOOKUP(Table5[[#This Row],[rxn]],Table38[name],Table38[flux],0)</f>
        <v>0</v>
      </c>
      <c r="S71" s="1">
        <f>_xlfn.XLOOKUP(SUBSTITUTE(Table5[[#This Row],[rxn]],"RXN-","ENZLOAD-"),Table38[name],Table38[flux],0)</f>
        <v>0</v>
      </c>
      <c r="T71" s="1" t="b">
        <f>AND(Table5[[#This Row],[ENZLOAD flux in kapp-slack.gms]]=0,Table5[[#This Row],[flux in kapp-slack.gms]]&lt;&gt;0,NOT(Table5[[#This Row],[spont or unknown?]]))</f>
        <v>0</v>
      </c>
      <c r="U71" s="1" t="b">
        <f>OR(_xlfn.TEXTAFTER(Table5[[#This Row],[rxn]],"-",-1)="SPONT",_xlfn.TEXTAFTER(Table5[[#This Row],[rxn]],"-",-1)="UNKNOWN")</f>
        <v>0</v>
      </c>
      <c r="V71" s="1">
        <f>_xlfn.XLOOKUP(SUBSTITUTE(Table5[[#This Row],[rxn]],"RXN-","ENZLOAD-"),Table4[rxn],Table4[ub],0)</f>
        <v>0.13465588000000001</v>
      </c>
      <c r="W71" s="1" t="b">
        <f>AND(Table5[[#This Row],[FVA ENZLOAD flux UB]]=0,Table5[[#This Row],[ENZ not made when it should be?]])</f>
        <v>0</v>
      </c>
    </row>
    <row r="72" spans="1:23" hidden="1">
      <c r="A72" s="1" t="s">
        <v>4550</v>
      </c>
      <c r="B72" s="1" t="str">
        <f>_xlfn.TEXTBEFORE(Table38[[#This Row],[all fluxes from kapp-slack]]," ",,,,"")</f>
        <v>RXN-AASADy_c_FWD-LYS25</v>
      </c>
      <c r="C72" s="1">
        <f>_xlfn.NUMBERVALUE(IFERROR(_xlfn.TEXTAFTER(Table38[[#This Row],[all fluxes from kapp-slack]]," ",-1,,,""),""))</f>
        <v>2.9998974900315001E-2</v>
      </c>
      <c r="F72" s="1" t="s">
        <v>6481</v>
      </c>
      <c r="G72" s="1" t="str">
        <f>_xlfn.TEXTBEFORE(Table5[[#This Row],[rxn     kapp_old        kapp_slack_ub   kapp_slack_lb]]," ")</f>
        <v>RXN-3OAR100_c_FWD-rt1363</v>
      </c>
      <c r="H7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7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72" s="1">
        <f>_xlfn.NUMBERVALUE(_xlfn.TEXTAFTER(Table5[[#This Row],[rxn     kapp_old        kapp_slack_ub   kapp_slack_lb]]," ",-1))</f>
        <v>0</v>
      </c>
      <c r="K72" s="1">
        <f>_xlfn.XLOOKUP(SUBSTITUTE(Table5[[#This Row],[rxn]],"RXN-","ENZLOAD-"),ENZLOAD[name],ENZLOAD[flux],0)</f>
        <v>7.5790091899999994E-9</v>
      </c>
      <c r="L72" s="1" t="str">
        <f>"'"&amp;Table5[[#This Row],[rxn]]&amp;"'"&amp;CHAR(9)&amp;IF(AND(Table5[[#This Row],[kapp_slack_ub]]&lt;&gt;0,Table5[[#This Row],[kapp_old]]&lt;$F$1),$F$1,Table5[[#This Row],[kapp_old]])</f>
        <v>'RXN-3OAR100_c_FWD-rt1363'	27141.27779288</v>
      </c>
      <c r="M72" s="1">
        <f>_xlfn.XLOOKUP(Table5[[#This Row],[rxn]],Table3[name],Table3[flux],$F$1)</f>
        <v>27141.277792879999</v>
      </c>
      <c r="N72" s="1">
        <f>IFERROR(Table5[[#This Row],[min flux]]/Table5[[#This Row],[associated enzload]],"")</f>
        <v>3581111608716.7593</v>
      </c>
      <c r="O72" s="1">
        <f>_xlfn.NUMBERVALUE(IF(Table5[[#This Row],[flux/enzload]]="","",ABS($N$1-Table5[[#This Row],[flux/enzload]])))</f>
        <v>2181195291057.8101</v>
      </c>
      <c r="P72" s="1">
        <f>Table5[[#This Row],[kapp_old]]+IFERROR(((Table5[[#This Row],[kapp_slack_ub]]-Table5[[#This Row],[kapp_slack_lb]])/Table5[[#This Row],[associated enzload]]),0)</f>
        <v>27141.277792879999</v>
      </c>
      <c r="Q72" s="1" t="str">
        <f>"'"&amp;Table5[[#This Row],[rxn]]&amp;"'"&amp;CHAR(9)&amp;Table5[[#This Row],[kapp + (slack_ub - slack_lb)/enzload]]</f>
        <v>'RXN-3OAR100_c_FWD-rt1363'	27141.27779288</v>
      </c>
      <c r="R72" s="1">
        <f>_xlfn.XLOOKUP(Table5[[#This Row],[rxn]],Table38[name],Table38[flux],0)</f>
        <v>0</v>
      </c>
      <c r="S72" s="1">
        <f>_xlfn.XLOOKUP(SUBSTITUTE(Table5[[#This Row],[rxn]],"RXN-","ENZLOAD-"),Table38[name],Table38[flux],0)</f>
        <v>0</v>
      </c>
      <c r="T72" s="1" t="b">
        <f>AND(Table5[[#This Row],[ENZLOAD flux in kapp-slack.gms]]=0,Table5[[#This Row],[flux in kapp-slack.gms]]&lt;&gt;0,NOT(Table5[[#This Row],[spont or unknown?]]))</f>
        <v>0</v>
      </c>
      <c r="U72" s="1" t="b">
        <f>OR(_xlfn.TEXTAFTER(Table5[[#This Row],[rxn]],"-",-1)="SPONT",_xlfn.TEXTAFTER(Table5[[#This Row],[rxn]],"-",-1)="UNKNOWN")</f>
        <v>0</v>
      </c>
      <c r="V72" s="1">
        <f>_xlfn.XLOOKUP(SUBSTITUTE(Table5[[#This Row],[rxn]],"RXN-","ENZLOAD-"),Table4[rxn],Table4[ub],0)</f>
        <v>1.3476056999999999</v>
      </c>
      <c r="W72" s="1" t="b">
        <f>AND(Table5[[#This Row],[FVA ENZLOAD flux UB]]=0,Table5[[#This Row],[ENZ not made when it should be?]])</f>
        <v>0</v>
      </c>
    </row>
    <row r="73" spans="1:23" hidden="1">
      <c r="A73" s="1" t="s">
        <v>4551</v>
      </c>
      <c r="B73" s="1" t="str">
        <f>_xlfn.TEXTBEFORE(Table38[[#This Row],[all fluxes from kapp-slack]]," ",,,,"")</f>
        <v>RXN-AATA_c_FWD-rt4039</v>
      </c>
      <c r="C73" s="1">
        <f>_xlfn.NUMBERVALUE(IFERROR(_xlfn.TEXTAFTER(Table38[[#This Row],[all fluxes from kapp-slack]]," ",-1,,,""),""))</f>
        <v>2.9998974900315001E-2</v>
      </c>
      <c r="F73" s="1" t="s">
        <v>6482</v>
      </c>
      <c r="G73" s="1" t="str">
        <f>_xlfn.TEXTBEFORE(Table5[[#This Row],[rxn     kapp_old        kapp_slack_ub   kapp_slack_lb]]," ")</f>
        <v>RXN-3OAR100_c_REV-rt1363</v>
      </c>
      <c r="H7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7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73" s="1">
        <f>_xlfn.NUMBERVALUE(_xlfn.TEXTAFTER(Table5[[#This Row],[rxn     kapp_old        kapp_slack_ub   kapp_slack_lb]]," ",-1))</f>
        <v>0</v>
      </c>
      <c r="K73" s="1">
        <f>_xlfn.XLOOKUP(SUBSTITUTE(Table5[[#This Row],[rxn]],"RXN-","ENZLOAD-"),ENZLOAD[name],ENZLOAD[flux],0)</f>
        <v>7.5790091899999994E-9</v>
      </c>
      <c r="L73" s="1" t="str">
        <f>"'"&amp;Table5[[#This Row],[rxn]]&amp;"'"&amp;CHAR(9)&amp;IF(AND(Table5[[#This Row],[kapp_slack_ub]]&lt;&gt;0,Table5[[#This Row],[kapp_old]]&lt;$F$1),$F$1,Table5[[#This Row],[kapp_old]])</f>
        <v>'RXN-3OAR100_c_REV-rt1363'	27141.27779288</v>
      </c>
      <c r="M73" s="1">
        <f>_xlfn.XLOOKUP(Table5[[#This Row],[rxn]],Table3[name],Table3[flux],$F$1)</f>
        <v>27141.277792879999</v>
      </c>
      <c r="N73" s="1">
        <f>IFERROR(Table5[[#This Row],[min flux]]/Table5[[#This Row],[associated enzload]],"")</f>
        <v>3581111608716.7593</v>
      </c>
      <c r="O73" s="1">
        <f>_xlfn.NUMBERVALUE(IF(Table5[[#This Row],[flux/enzload]]="","",ABS($N$1-Table5[[#This Row],[flux/enzload]])))</f>
        <v>2181195291057.8101</v>
      </c>
      <c r="P73" s="1">
        <f>Table5[[#This Row],[kapp_old]]+IFERROR(((Table5[[#This Row],[kapp_slack_ub]]-Table5[[#This Row],[kapp_slack_lb]])/Table5[[#This Row],[associated enzload]]),0)</f>
        <v>27141.277792879999</v>
      </c>
      <c r="Q73" s="1" t="str">
        <f>"'"&amp;Table5[[#This Row],[rxn]]&amp;"'"&amp;CHAR(9)&amp;Table5[[#This Row],[kapp + (slack_ub - slack_lb)/enzload]]</f>
        <v>'RXN-3OAR100_c_REV-rt1363'	27141.27779288</v>
      </c>
      <c r="R73" s="1">
        <f>_xlfn.XLOOKUP(Table5[[#This Row],[rxn]],Table38[name],Table38[flux],0)</f>
        <v>0</v>
      </c>
      <c r="S73" s="1">
        <f>_xlfn.XLOOKUP(SUBSTITUTE(Table5[[#This Row],[rxn]],"RXN-","ENZLOAD-"),Table38[name],Table38[flux],0)</f>
        <v>0</v>
      </c>
      <c r="T73" s="1" t="b">
        <f>AND(Table5[[#This Row],[ENZLOAD flux in kapp-slack.gms]]=0,Table5[[#This Row],[flux in kapp-slack.gms]]&lt;&gt;0,NOT(Table5[[#This Row],[spont or unknown?]]))</f>
        <v>0</v>
      </c>
      <c r="U73" s="1" t="b">
        <f>OR(_xlfn.TEXTAFTER(Table5[[#This Row],[rxn]],"-",-1)="SPONT",_xlfn.TEXTAFTER(Table5[[#This Row],[rxn]],"-",-1)="UNKNOWN")</f>
        <v>0</v>
      </c>
      <c r="V73" s="1">
        <f>_xlfn.XLOOKUP(SUBSTITUTE(Table5[[#This Row],[rxn]],"RXN-","ENZLOAD-"),Table4[rxn],Table4[ub],0)</f>
        <v>1.3476056999999999</v>
      </c>
      <c r="W73" s="1" t="b">
        <f>AND(Table5[[#This Row],[FVA ENZLOAD flux UB]]=0,Table5[[#This Row],[ENZ not made when it should be?]])</f>
        <v>0</v>
      </c>
    </row>
    <row r="74" spans="1:23" hidden="1">
      <c r="A74" s="1" t="s">
        <v>4552</v>
      </c>
      <c r="B74" s="1" t="str">
        <f>_xlfn.TEXTBEFORE(Table38[[#This Row],[all fluxes from kapp-slack]]," ",,,,"")</f>
        <v>RXN-ACACT40ir_c_FWD-rt0310</v>
      </c>
      <c r="C74" s="1">
        <f>_xlfn.NUMBERVALUE(IFERROR(_xlfn.TEXTAFTER(Table38[[#This Row],[all fluxes from kapp-slack]]," ",-1,,,""),""))</f>
        <v>0.34525718992117199</v>
      </c>
      <c r="F74" s="1" t="s">
        <v>6483</v>
      </c>
      <c r="G74" s="1" t="str">
        <f>_xlfn.TEXTBEFORE(Table5[[#This Row],[rxn     kapp_old        kapp_slack_ub   kapp_slack_lb]]," ")</f>
        <v>RXN-3OAR100_c_FWD-rt2183</v>
      </c>
      <c r="H7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7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74" s="1">
        <f>_xlfn.NUMBERVALUE(_xlfn.TEXTAFTER(Table5[[#This Row],[rxn     kapp_old        kapp_slack_ub   kapp_slack_lb]]," ",-1))</f>
        <v>0</v>
      </c>
      <c r="K74" s="1">
        <f>_xlfn.XLOOKUP(SUBSTITUTE(Table5[[#This Row],[rxn]],"RXN-","ENZLOAD-"),ENZLOAD[name],ENZLOAD[flux],0)</f>
        <v>5.4379037369000003E-7</v>
      </c>
      <c r="L74" s="1" t="str">
        <f>"'"&amp;Table5[[#This Row],[rxn]]&amp;"'"&amp;CHAR(9)&amp;IF(AND(Table5[[#This Row],[kapp_slack_ub]]&lt;&gt;0,Table5[[#This Row],[kapp_old]]&lt;$F$1),$F$1,Table5[[#This Row],[kapp_old]])</f>
        <v>'RXN-3OAR100_c_FWD-rt2183'	27141.27779288</v>
      </c>
      <c r="M74" s="1">
        <f>_xlfn.XLOOKUP(Table5[[#This Row],[rxn]],Table3[name],Table3[flux],$F$1)</f>
        <v>27141.277792879999</v>
      </c>
      <c r="N74" s="1">
        <f>IFERROR(Table5[[#This Row],[min flux]]/Table5[[#This Row],[associated enzload]],"")</f>
        <v>49911287705.788803</v>
      </c>
      <c r="O74" s="1">
        <f>_xlfn.NUMBERVALUE(IF(Table5[[#This Row],[flux/enzload]]="","",ABS($N$1-Table5[[#This Row],[flux/enzload]])))</f>
        <v>1350005029953.1599</v>
      </c>
      <c r="P74" s="1">
        <f>Table5[[#This Row],[kapp_old]]+IFERROR(((Table5[[#This Row],[kapp_slack_ub]]-Table5[[#This Row],[kapp_slack_lb]])/Table5[[#This Row],[associated enzload]]),0)</f>
        <v>27141.277792879999</v>
      </c>
      <c r="Q74" s="1" t="str">
        <f>"'"&amp;Table5[[#This Row],[rxn]]&amp;"'"&amp;CHAR(9)&amp;Table5[[#This Row],[kapp + (slack_ub - slack_lb)/enzload]]</f>
        <v>'RXN-3OAR100_c_FWD-rt2183'	27141.27779288</v>
      </c>
      <c r="R74" s="1">
        <f>_xlfn.XLOOKUP(Table5[[#This Row],[rxn]],Table38[name],Table38[flux],0)</f>
        <v>0</v>
      </c>
      <c r="S74" s="1">
        <f>_xlfn.XLOOKUP(SUBSTITUTE(Table5[[#This Row],[rxn]],"RXN-","ENZLOAD-"),Table38[name],Table38[flux],0)</f>
        <v>0</v>
      </c>
      <c r="T74" s="1" t="b">
        <f>AND(Table5[[#This Row],[ENZLOAD flux in kapp-slack.gms]]=0,Table5[[#This Row],[flux in kapp-slack.gms]]&lt;&gt;0,NOT(Table5[[#This Row],[spont or unknown?]]))</f>
        <v>0</v>
      </c>
      <c r="U74" s="1" t="b">
        <f>OR(_xlfn.TEXTAFTER(Table5[[#This Row],[rxn]],"-",-1)="SPONT",_xlfn.TEXTAFTER(Table5[[#This Row],[rxn]],"-",-1)="UNKNOWN")</f>
        <v>0</v>
      </c>
      <c r="V74" s="1">
        <f>_xlfn.XLOOKUP(SUBSTITUTE(Table5[[#This Row],[rxn]],"RXN-","ENZLOAD-"),Table4[rxn],Table4[ub],0)</f>
        <v>1.37597422</v>
      </c>
      <c r="W74" s="1" t="b">
        <f>AND(Table5[[#This Row],[FVA ENZLOAD flux UB]]=0,Table5[[#This Row],[ENZ not made when it should be?]])</f>
        <v>0</v>
      </c>
    </row>
    <row r="75" spans="1:23" hidden="1">
      <c r="A75" s="1" t="s">
        <v>4553</v>
      </c>
      <c r="B75" s="1" t="str">
        <f>_xlfn.TEXTBEFORE(Table38[[#This Row],[all fluxes from kapp-slack]]," ",,,,"")</f>
        <v>RXN-ACALDt_c_e_REV-SPONT</v>
      </c>
      <c r="C75" s="1">
        <f>_xlfn.NUMBERVALUE(IFERROR(_xlfn.TEXTAFTER(Table38[[#This Row],[all fluxes from kapp-slack]]," ",-1,,,""),""))</f>
        <v>0.45145524195603898</v>
      </c>
      <c r="F75" s="1" t="s">
        <v>6484</v>
      </c>
      <c r="G75" s="1" t="str">
        <f>_xlfn.TEXTBEFORE(Table5[[#This Row],[rxn     kapp_old        kapp_slack_ub   kapp_slack_lb]]," ")</f>
        <v>RXN-3OAR100_c_REV-rt2183</v>
      </c>
      <c r="H7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7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75" s="1">
        <f>_xlfn.NUMBERVALUE(_xlfn.TEXTAFTER(Table5[[#This Row],[rxn     kapp_old        kapp_slack_ub   kapp_slack_lb]]," ",-1))</f>
        <v>0</v>
      </c>
      <c r="K75" s="1">
        <f>_xlfn.XLOOKUP(SUBSTITUTE(Table5[[#This Row],[rxn]],"RXN-","ENZLOAD-"),ENZLOAD[name],ENZLOAD[flux],0)</f>
        <v>5.4379037369000003E-7</v>
      </c>
      <c r="L75" s="1" t="str">
        <f>"'"&amp;Table5[[#This Row],[rxn]]&amp;"'"&amp;CHAR(9)&amp;IF(AND(Table5[[#This Row],[kapp_slack_ub]]&lt;&gt;0,Table5[[#This Row],[kapp_old]]&lt;$F$1),$F$1,Table5[[#This Row],[kapp_old]])</f>
        <v>'RXN-3OAR100_c_REV-rt2183'	27141.27779288</v>
      </c>
      <c r="M75" s="1">
        <f>_xlfn.XLOOKUP(Table5[[#This Row],[rxn]],Table3[name],Table3[flux],$F$1)</f>
        <v>27141.277792879999</v>
      </c>
      <c r="N75" s="1">
        <f>IFERROR(Table5[[#This Row],[min flux]]/Table5[[#This Row],[associated enzload]],"")</f>
        <v>49911287705.788803</v>
      </c>
      <c r="O75" s="1">
        <f>_xlfn.NUMBERVALUE(IF(Table5[[#This Row],[flux/enzload]]="","",ABS($N$1-Table5[[#This Row],[flux/enzload]])))</f>
        <v>1350005029953.1599</v>
      </c>
      <c r="P75" s="1">
        <f>Table5[[#This Row],[kapp_old]]+IFERROR(((Table5[[#This Row],[kapp_slack_ub]]-Table5[[#This Row],[kapp_slack_lb]])/Table5[[#This Row],[associated enzload]]),0)</f>
        <v>27141.277792879999</v>
      </c>
      <c r="Q75" s="1" t="str">
        <f>"'"&amp;Table5[[#This Row],[rxn]]&amp;"'"&amp;CHAR(9)&amp;Table5[[#This Row],[kapp + (slack_ub - slack_lb)/enzload]]</f>
        <v>'RXN-3OAR100_c_REV-rt2183'	27141.27779288</v>
      </c>
      <c r="R75" s="1">
        <f>_xlfn.XLOOKUP(Table5[[#This Row],[rxn]],Table38[name],Table38[flux],0)</f>
        <v>0</v>
      </c>
      <c r="S75" s="1">
        <f>_xlfn.XLOOKUP(SUBSTITUTE(Table5[[#This Row],[rxn]],"RXN-","ENZLOAD-"),Table38[name],Table38[flux],0)</f>
        <v>0</v>
      </c>
      <c r="T75" s="1" t="b">
        <f>AND(Table5[[#This Row],[ENZLOAD flux in kapp-slack.gms]]=0,Table5[[#This Row],[flux in kapp-slack.gms]]&lt;&gt;0,NOT(Table5[[#This Row],[spont or unknown?]]))</f>
        <v>0</v>
      </c>
      <c r="U75" s="1" t="b">
        <f>OR(_xlfn.TEXTAFTER(Table5[[#This Row],[rxn]],"-",-1)="SPONT",_xlfn.TEXTAFTER(Table5[[#This Row],[rxn]],"-",-1)="UNKNOWN")</f>
        <v>0</v>
      </c>
      <c r="V75" s="1">
        <f>_xlfn.XLOOKUP(SUBSTITUTE(Table5[[#This Row],[rxn]],"RXN-","ENZLOAD-"),Table4[rxn],Table4[ub],0)</f>
        <v>1.37597422</v>
      </c>
      <c r="W75" s="1" t="b">
        <f>AND(Table5[[#This Row],[FVA ENZLOAD flux UB]]=0,Table5[[#This Row],[ENZ not made when it should be?]])</f>
        <v>0</v>
      </c>
    </row>
    <row r="76" spans="1:23" hidden="1">
      <c r="A76" s="1" t="s">
        <v>4554</v>
      </c>
      <c r="B76" s="1" t="str">
        <f>_xlfn.TEXTBEFORE(Table38[[#This Row],[all fluxes from kapp-slack]]," ",,,,"")</f>
        <v>RXN-ACCOAC_c_FWD-rt0271</v>
      </c>
      <c r="C76" s="1">
        <f>_xlfn.NUMBERVALUE(IFERROR(_xlfn.TEXTAFTER(Table38[[#This Row],[all fluxes from kapp-slack]]," ",-1,,,""),""))</f>
        <v>0.820753861713171</v>
      </c>
      <c r="F76" s="1" t="s">
        <v>6485</v>
      </c>
      <c r="G76" s="1" t="str">
        <f>_xlfn.TEXTBEFORE(Table5[[#This Row],[rxn     kapp_old        kapp_slack_ub   kapp_slack_lb]]," ")</f>
        <v>RXN-3OAR100_c_FWD-rt2190</v>
      </c>
      <c r="H7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7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76" s="1">
        <f>_xlfn.NUMBERVALUE(_xlfn.TEXTAFTER(Table5[[#This Row],[rxn     kapp_old        kapp_slack_ub   kapp_slack_lb]]," ",-1))</f>
        <v>0</v>
      </c>
      <c r="K76" s="1">
        <f>_xlfn.XLOOKUP(SUBSTITUTE(Table5[[#This Row],[rxn]],"RXN-","ENZLOAD-"),ENZLOAD[name],ENZLOAD[flux],0)</f>
        <v>2.1058805706E-7</v>
      </c>
      <c r="L76" s="1" t="str">
        <f>"'"&amp;Table5[[#This Row],[rxn]]&amp;"'"&amp;CHAR(9)&amp;IF(AND(Table5[[#This Row],[kapp_slack_ub]]&lt;&gt;0,Table5[[#This Row],[kapp_old]]&lt;$F$1),$F$1,Table5[[#This Row],[kapp_old]])</f>
        <v>'RXN-3OAR100_c_FWD-rt2190'	27141.27779288</v>
      </c>
      <c r="M76" s="1">
        <f>_xlfn.XLOOKUP(Table5[[#This Row],[rxn]],Table3[name],Table3[flux],$F$1)</f>
        <v>27141.277792879999</v>
      </c>
      <c r="N76" s="1">
        <f>IFERROR(Table5[[#This Row],[min flux]]/Table5[[#This Row],[associated enzload]],"")</f>
        <v>128883271785.66922</v>
      </c>
      <c r="O76" s="1">
        <f>_xlfn.NUMBERVALUE(IF(Table5[[#This Row],[flux/enzload]]="","",ABS($N$1-Table5[[#This Row],[flux/enzload]])))</f>
        <v>1271033045873.28</v>
      </c>
      <c r="P76" s="1">
        <f>Table5[[#This Row],[kapp_old]]+IFERROR(((Table5[[#This Row],[kapp_slack_ub]]-Table5[[#This Row],[kapp_slack_lb]])/Table5[[#This Row],[associated enzload]]),0)</f>
        <v>27141.277792879999</v>
      </c>
      <c r="Q76" s="1" t="str">
        <f>"'"&amp;Table5[[#This Row],[rxn]]&amp;"'"&amp;CHAR(9)&amp;Table5[[#This Row],[kapp + (slack_ub - slack_lb)/enzload]]</f>
        <v>'RXN-3OAR100_c_FWD-rt2190'	27141.27779288</v>
      </c>
      <c r="R76" s="1">
        <f>_xlfn.XLOOKUP(Table5[[#This Row],[rxn]],Table38[name],Table38[flux],0)</f>
        <v>0.102267234367396</v>
      </c>
      <c r="S76" s="1">
        <f>_xlfn.XLOOKUP(SUBSTITUTE(Table5[[#This Row],[rxn]],"RXN-","ENZLOAD-"),Table38[name],Table38[flux],0)</f>
        <v>1.4566057099999999E-6</v>
      </c>
      <c r="T76" s="1" t="b">
        <f>AND(Table5[[#This Row],[ENZLOAD flux in kapp-slack.gms]]=0,Table5[[#This Row],[flux in kapp-slack.gms]]&lt;&gt;0,NOT(Table5[[#This Row],[spont or unknown?]]))</f>
        <v>0</v>
      </c>
      <c r="U76" s="1" t="b">
        <f>OR(_xlfn.TEXTAFTER(Table5[[#This Row],[rxn]],"-",-1)="SPONT",_xlfn.TEXTAFTER(Table5[[#This Row],[rxn]],"-",-1)="UNKNOWN")</f>
        <v>0</v>
      </c>
      <c r="V76" s="1">
        <f>_xlfn.XLOOKUP(SUBSTITUTE(Table5[[#This Row],[rxn]],"RXN-","ENZLOAD-"),Table4[rxn],Table4[ub],0)</f>
        <v>1.3994283700000001</v>
      </c>
      <c r="W76" s="1" t="b">
        <f>AND(Table5[[#This Row],[FVA ENZLOAD flux UB]]=0,Table5[[#This Row],[ENZ not made when it should be?]])</f>
        <v>0</v>
      </c>
    </row>
    <row r="77" spans="1:23" hidden="1">
      <c r="A77" s="1" t="s">
        <v>4555</v>
      </c>
      <c r="B77" s="1" t="str">
        <f>_xlfn.TEXTBEFORE(Table38[[#This Row],[all fluxes from kapp-slack]]," ",,,,"")</f>
        <v>RXN-ACGAM6PS_c_FWD-rt4107</v>
      </c>
      <c r="C77" s="1">
        <f>_xlfn.NUMBERVALUE(IFERROR(_xlfn.TEXTAFTER(Table38[[#This Row],[all fluxes from kapp-slack]]," ",-1,,,""),""))</f>
        <v>2.7652313937719001E-2</v>
      </c>
      <c r="F77" s="1" t="s">
        <v>6486</v>
      </c>
      <c r="G77" s="1" t="str">
        <f>_xlfn.TEXTBEFORE(Table5[[#This Row],[rxn     kapp_old        kapp_slack_ub   kapp_slack_lb]]," ")</f>
        <v>RXN-3OAR100_c_REV-rt2190</v>
      </c>
      <c r="H7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7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77" s="1">
        <f>_xlfn.NUMBERVALUE(_xlfn.TEXTAFTER(Table5[[#This Row],[rxn     kapp_old        kapp_slack_ub   kapp_slack_lb]]," ",-1))</f>
        <v>0</v>
      </c>
      <c r="K77" s="1">
        <f>_xlfn.XLOOKUP(SUBSTITUTE(Table5[[#This Row],[rxn]],"RXN-","ENZLOAD-"),ENZLOAD[name],ENZLOAD[flux],0)</f>
        <v>2.1058805706E-7</v>
      </c>
      <c r="L77" s="1" t="str">
        <f>"'"&amp;Table5[[#This Row],[rxn]]&amp;"'"&amp;CHAR(9)&amp;IF(AND(Table5[[#This Row],[kapp_slack_ub]]&lt;&gt;0,Table5[[#This Row],[kapp_old]]&lt;$F$1),$F$1,Table5[[#This Row],[kapp_old]])</f>
        <v>'RXN-3OAR100_c_REV-rt2190'	27141.27779288</v>
      </c>
      <c r="M77" s="1">
        <f>_xlfn.XLOOKUP(Table5[[#This Row],[rxn]],Table3[name],Table3[flux],$F$1)</f>
        <v>27141.277792879999</v>
      </c>
      <c r="N77" s="1">
        <f>IFERROR(Table5[[#This Row],[min flux]]/Table5[[#This Row],[associated enzload]],"")</f>
        <v>128883271785.66922</v>
      </c>
      <c r="O77" s="1">
        <f>_xlfn.NUMBERVALUE(IF(Table5[[#This Row],[flux/enzload]]="","",ABS($N$1-Table5[[#This Row],[flux/enzload]])))</f>
        <v>1271033045873.28</v>
      </c>
      <c r="P77" s="1">
        <f>Table5[[#This Row],[kapp_old]]+IFERROR(((Table5[[#This Row],[kapp_slack_ub]]-Table5[[#This Row],[kapp_slack_lb]])/Table5[[#This Row],[associated enzload]]),0)</f>
        <v>27141.277792879999</v>
      </c>
      <c r="Q77" s="1" t="str">
        <f>"'"&amp;Table5[[#This Row],[rxn]]&amp;"'"&amp;CHAR(9)&amp;Table5[[#This Row],[kapp + (slack_ub - slack_lb)/enzload]]</f>
        <v>'RXN-3OAR100_c_REV-rt2190'	27141.27779288</v>
      </c>
      <c r="R77" s="1">
        <f>_xlfn.XLOOKUP(Table5[[#This Row],[rxn]],Table38[name],Table38[flux],0)</f>
        <v>0</v>
      </c>
      <c r="S77" s="1">
        <f>_xlfn.XLOOKUP(SUBSTITUTE(Table5[[#This Row],[rxn]],"RXN-","ENZLOAD-"),Table38[name],Table38[flux],0)</f>
        <v>0</v>
      </c>
      <c r="T77" s="1" t="b">
        <f>AND(Table5[[#This Row],[ENZLOAD flux in kapp-slack.gms]]=0,Table5[[#This Row],[flux in kapp-slack.gms]]&lt;&gt;0,NOT(Table5[[#This Row],[spont or unknown?]]))</f>
        <v>0</v>
      </c>
      <c r="U77" s="1" t="b">
        <f>OR(_xlfn.TEXTAFTER(Table5[[#This Row],[rxn]],"-",-1)="SPONT",_xlfn.TEXTAFTER(Table5[[#This Row],[rxn]],"-",-1)="UNKNOWN")</f>
        <v>0</v>
      </c>
      <c r="V77" s="1">
        <f>_xlfn.XLOOKUP(SUBSTITUTE(Table5[[#This Row],[rxn]],"RXN-","ENZLOAD-"),Table4[rxn],Table4[ub],0)</f>
        <v>1.3994283700000001</v>
      </c>
      <c r="W77" s="1" t="b">
        <f>AND(Table5[[#This Row],[FVA ENZLOAD flux UB]]=0,Table5[[#This Row],[ENZ not made when it should be?]])</f>
        <v>0</v>
      </c>
    </row>
    <row r="78" spans="1:23" hidden="1">
      <c r="A78" s="1" t="s">
        <v>4556</v>
      </c>
      <c r="B78" s="1" t="str">
        <f>_xlfn.TEXTBEFORE(Table38[[#This Row],[all fluxes from kapp-slack]]," ",,,,"")</f>
        <v>RXN-ACGAMPM_c_FWD-rt4597</v>
      </c>
      <c r="C78" s="1">
        <f>_xlfn.NUMBERVALUE(IFERROR(_xlfn.TEXTAFTER(Table38[[#This Row],[all fluxes from kapp-slack]]," ",-1,,,""),""))</f>
        <v>2.7652313937719001E-2</v>
      </c>
      <c r="F78" s="1" t="s">
        <v>6488</v>
      </c>
      <c r="G78" s="1" t="str">
        <f>_xlfn.TEXTBEFORE(Table5[[#This Row],[rxn     kapp_old        kapp_slack_ub   kapp_slack_lb]]," ")</f>
        <v>RXN-3OAR120_c_REV-rt0409</v>
      </c>
      <c r="H7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7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78" s="1">
        <f>_xlfn.NUMBERVALUE(_xlfn.TEXTAFTER(Table5[[#This Row],[rxn     kapp_old        kapp_slack_ub   kapp_slack_lb]]," ",-1))</f>
        <v>0</v>
      </c>
      <c r="K78" s="1">
        <f>_xlfn.XLOOKUP(SUBSTITUTE(Table5[[#This Row],[rxn]],"RXN-","ENZLOAD-"),ENZLOAD[name],ENZLOAD[flux],0)</f>
        <v>1.84466915209E-6</v>
      </c>
      <c r="L78" s="1" t="str">
        <f>"'"&amp;Table5[[#This Row],[rxn]]&amp;"'"&amp;CHAR(9)&amp;IF(AND(Table5[[#This Row],[kapp_slack_ub]]&lt;&gt;0,Table5[[#This Row],[kapp_old]]&lt;$F$1),$F$1,Table5[[#This Row],[kapp_old]])</f>
        <v>'RXN-3OAR120_c_REV-rt0409'	27141.27779288</v>
      </c>
      <c r="M78" s="1">
        <f>_xlfn.XLOOKUP(Table5[[#This Row],[rxn]],Table3[name],Table3[flux],$F$1)</f>
        <v>27141.277792879999</v>
      </c>
      <c r="N78" s="1">
        <f>IFERROR(Table5[[#This Row],[min flux]]/Table5[[#This Row],[associated enzload]],"")</f>
        <v>14713358090.326973</v>
      </c>
      <c r="O78" s="1">
        <f>_xlfn.NUMBERVALUE(IF(Table5[[#This Row],[flux/enzload]]="","",ABS($N$1-Table5[[#This Row],[flux/enzload]])))</f>
        <v>1385202959568.6299</v>
      </c>
      <c r="P78" s="1">
        <f>Table5[[#This Row],[kapp_old]]+IFERROR(((Table5[[#This Row],[kapp_slack_ub]]-Table5[[#This Row],[kapp_slack_lb]])/Table5[[#This Row],[associated enzload]]),0)</f>
        <v>27141.277792879999</v>
      </c>
      <c r="Q78" s="1" t="str">
        <f>"'"&amp;Table5[[#This Row],[rxn]]&amp;"'"&amp;CHAR(9)&amp;Table5[[#This Row],[kapp + (slack_ub - slack_lb)/enzload]]</f>
        <v>'RXN-3OAR120_c_REV-rt0409'	27141.27779288</v>
      </c>
      <c r="R78" s="1">
        <f>_xlfn.XLOOKUP(Table5[[#This Row],[rxn]],Table38[name],Table38[flux],0)</f>
        <v>0</v>
      </c>
      <c r="S78" s="1">
        <f>_xlfn.XLOOKUP(SUBSTITUTE(Table5[[#This Row],[rxn]],"RXN-","ENZLOAD-"),Table38[name],Table38[flux],0)</f>
        <v>0</v>
      </c>
      <c r="T78" s="1" t="b">
        <f>AND(Table5[[#This Row],[ENZLOAD flux in kapp-slack.gms]]=0,Table5[[#This Row],[flux in kapp-slack.gms]]&lt;&gt;0,NOT(Table5[[#This Row],[spont or unknown?]]))</f>
        <v>0</v>
      </c>
      <c r="U78" s="1" t="b">
        <f>OR(_xlfn.TEXTAFTER(Table5[[#This Row],[rxn]],"-",-1)="SPONT",_xlfn.TEXTAFTER(Table5[[#This Row],[rxn]],"-",-1)="UNKNOWN")</f>
        <v>0</v>
      </c>
      <c r="V78" s="1">
        <f>_xlfn.XLOOKUP(SUBSTITUTE(Table5[[#This Row],[rxn]],"RXN-","ENZLOAD-"),Table4[rxn],Table4[ub],0)</f>
        <v>0.13465588000000001</v>
      </c>
      <c r="W78" s="1" t="b">
        <f>AND(Table5[[#This Row],[FVA ENZLOAD flux UB]]=0,Table5[[#This Row],[ENZ not made when it should be?]])</f>
        <v>0</v>
      </c>
    </row>
    <row r="79" spans="1:23" hidden="1">
      <c r="A79" s="1" t="s">
        <v>4557</v>
      </c>
      <c r="B79" s="1" t="str">
        <f>_xlfn.TEXTBEFORE(Table38[[#This Row],[all fluxes from kapp-slack]]," ",,,,"")</f>
        <v>RXN-ACGK_m_FWD-rt1009</v>
      </c>
      <c r="C79" s="1">
        <f>_xlfn.NUMBERVALUE(IFERROR(_xlfn.TEXTAFTER(Table38[[#This Row],[all fluxes from kapp-slack]]," ",-1,,,""),""))</f>
        <v>2.5528546504122E-2</v>
      </c>
      <c r="F79" s="1" t="s">
        <v>6489</v>
      </c>
      <c r="G79" s="1" t="str">
        <f>_xlfn.TEXTBEFORE(Table5[[#This Row],[rxn     kapp_old        kapp_slack_ub   kapp_slack_lb]]," ")</f>
        <v>RXN-3OAR120_c_FWD-rt1363</v>
      </c>
      <c r="H7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7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79" s="1">
        <f>_xlfn.NUMBERVALUE(_xlfn.TEXTAFTER(Table5[[#This Row],[rxn     kapp_old        kapp_slack_ub   kapp_slack_lb]]," ",-1))</f>
        <v>0</v>
      </c>
      <c r="K79" s="1">
        <f>_xlfn.XLOOKUP(SUBSTITUTE(Table5[[#This Row],[rxn]],"RXN-","ENZLOAD-"),ENZLOAD[name],ENZLOAD[flux],0)</f>
        <v>7.5790091899999994E-9</v>
      </c>
      <c r="L79" s="1" t="str">
        <f>"'"&amp;Table5[[#This Row],[rxn]]&amp;"'"&amp;CHAR(9)&amp;IF(AND(Table5[[#This Row],[kapp_slack_ub]]&lt;&gt;0,Table5[[#This Row],[kapp_old]]&lt;$F$1),$F$1,Table5[[#This Row],[kapp_old]])</f>
        <v>'RXN-3OAR120_c_FWD-rt1363'	27141.27779288</v>
      </c>
      <c r="M79" s="1">
        <f>_xlfn.XLOOKUP(Table5[[#This Row],[rxn]],Table3[name],Table3[flux],$F$1)</f>
        <v>27141.277792879999</v>
      </c>
      <c r="N79" s="1">
        <f>IFERROR(Table5[[#This Row],[min flux]]/Table5[[#This Row],[associated enzload]],"")</f>
        <v>3581111608716.7593</v>
      </c>
      <c r="O79" s="1">
        <f>_xlfn.NUMBERVALUE(IF(Table5[[#This Row],[flux/enzload]]="","",ABS($N$1-Table5[[#This Row],[flux/enzload]])))</f>
        <v>2181195291057.8101</v>
      </c>
      <c r="P79" s="1">
        <f>Table5[[#This Row],[kapp_old]]+IFERROR(((Table5[[#This Row],[kapp_slack_ub]]-Table5[[#This Row],[kapp_slack_lb]])/Table5[[#This Row],[associated enzload]]),0)</f>
        <v>27141.277792879999</v>
      </c>
      <c r="Q79" s="1" t="str">
        <f>"'"&amp;Table5[[#This Row],[rxn]]&amp;"'"&amp;CHAR(9)&amp;Table5[[#This Row],[kapp + (slack_ub - slack_lb)/enzload]]</f>
        <v>'RXN-3OAR120_c_FWD-rt1363'	27141.27779288</v>
      </c>
      <c r="R79" s="1">
        <f>_xlfn.XLOOKUP(Table5[[#This Row],[rxn]],Table38[name],Table38[flux],0)</f>
        <v>0</v>
      </c>
      <c r="S79" s="1">
        <f>_xlfn.XLOOKUP(SUBSTITUTE(Table5[[#This Row],[rxn]],"RXN-","ENZLOAD-"),Table38[name],Table38[flux],0)</f>
        <v>0</v>
      </c>
      <c r="T79" s="1" t="b">
        <f>AND(Table5[[#This Row],[ENZLOAD flux in kapp-slack.gms]]=0,Table5[[#This Row],[flux in kapp-slack.gms]]&lt;&gt;0,NOT(Table5[[#This Row],[spont or unknown?]]))</f>
        <v>0</v>
      </c>
      <c r="U79" s="1" t="b">
        <f>OR(_xlfn.TEXTAFTER(Table5[[#This Row],[rxn]],"-",-1)="SPONT",_xlfn.TEXTAFTER(Table5[[#This Row],[rxn]],"-",-1)="UNKNOWN")</f>
        <v>0</v>
      </c>
      <c r="V79" s="1">
        <f>_xlfn.XLOOKUP(SUBSTITUTE(Table5[[#This Row],[rxn]],"RXN-","ENZLOAD-"),Table4[rxn],Table4[ub],0)</f>
        <v>1.3476056999999999</v>
      </c>
      <c r="W79" s="1" t="b">
        <f>AND(Table5[[#This Row],[FVA ENZLOAD flux UB]]=0,Table5[[#This Row],[ENZ not made when it should be?]])</f>
        <v>0</v>
      </c>
    </row>
    <row r="80" spans="1:23" hidden="1">
      <c r="A80" s="1" t="s">
        <v>4558</v>
      </c>
      <c r="B80" s="1" t="str">
        <f>_xlfn.TEXTBEFORE(Table38[[#This Row],[all fluxes from kapp-slack]]," ",,,,"")</f>
        <v>RXN-ACHBS_m_FWD-ILV26</v>
      </c>
      <c r="C80" s="1">
        <f>_xlfn.NUMBERVALUE(IFERROR(_xlfn.TEXTAFTER(Table38[[#This Row],[all fluxes from kapp-slack]]," ",-1,,,""),""))</f>
        <v>2.3771305714608001E-2</v>
      </c>
      <c r="F80" s="1" t="s">
        <v>6490</v>
      </c>
      <c r="G80" s="1" t="str">
        <f>_xlfn.TEXTBEFORE(Table5[[#This Row],[rxn     kapp_old        kapp_slack_ub   kapp_slack_lb]]," ")</f>
        <v>RXN-3OAR120_c_REV-rt1363</v>
      </c>
      <c r="H8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8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80" s="1">
        <f>_xlfn.NUMBERVALUE(_xlfn.TEXTAFTER(Table5[[#This Row],[rxn     kapp_old        kapp_slack_ub   kapp_slack_lb]]," ",-1))</f>
        <v>0</v>
      </c>
      <c r="K80" s="1">
        <f>_xlfn.XLOOKUP(SUBSTITUTE(Table5[[#This Row],[rxn]],"RXN-","ENZLOAD-"),ENZLOAD[name],ENZLOAD[flux],0)</f>
        <v>7.5790091899999994E-9</v>
      </c>
      <c r="L80" s="1" t="str">
        <f>"'"&amp;Table5[[#This Row],[rxn]]&amp;"'"&amp;CHAR(9)&amp;IF(AND(Table5[[#This Row],[kapp_slack_ub]]&lt;&gt;0,Table5[[#This Row],[kapp_old]]&lt;$F$1),$F$1,Table5[[#This Row],[kapp_old]])</f>
        <v>'RXN-3OAR120_c_REV-rt1363'	27141.27779288</v>
      </c>
      <c r="M80" s="1">
        <f>_xlfn.XLOOKUP(Table5[[#This Row],[rxn]],Table3[name],Table3[flux],$F$1)</f>
        <v>27141.277792879999</v>
      </c>
      <c r="N80" s="1">
        <f>IFERROR(Table5[[#This Row],[min flux]]/Table5[[#This Row],[associated enzload]],"")</f>
        <v>3581111608716.7593</v>
      </c>
      <c r="O80" s="1">
        <f>_xlfn.NUMBERVALUE(IF(Table5[[#This Row],[flux/enzload]]="","",ABS($N$1-Table5[[#This Row],[flux/enzload]])))</f>
        <v>2181195291057.8101</v>
      </c>
      <c r="P80" s="1">
        <f>Table5[[#This Row],[kapp_old]]+IFERROR(((Table5[[#This Row],[kapp_slack_ub]]-Table5[[#This Row],[kapp_slack_lb]])/Table5[[#This Row],[associated enzload]]),0)</f>
        <v>27141.277792879999</v>
      </c>
      <c r="Q80" s="1" t="str">
        <f>"'"&amp;Table5[[#This Row],[rxn]]&amp;"'"&amp;CHAR(9)&amp;Table5[[#This Row],[kapp + (slack_ub - slack_lb)/enzload]]</f>
        <v>'RXN-3OAR120_c_REV-rt1363'	27141.27779288</v>
      </c>
      <c r="R80" s="1">
        <f>_xlfn.XLOOKUP(Table5[[#This Row],[rxn]],Table38[name],Table38[flux],0)</f>
        <v>0</v>
      </c>
      <c r="S80" s="1">
        <f>_xlfn.XLOOKUP(SUBSTITUTE(Table5[[#This Row],[rxn]],"RXN-","ENZLOAD-"),Table38[name],Table38[flux],0)</f>
        <v>0</v>
      </c>
      <c r="T80" s="1" t="b">
        <f>AND(Table5[[#This Row],[ENZLOAD flux in kapp-slack.gms]]=0,Table5[[#This Row],[flux in kapp-slack.gms]]&lt;&gt;0,NOT(Table5[[#This Row],[spont or unknown?]]))</f>
        <v>0</v>
      </c>
      <c r="U80" s="1" t="b">
        <f>OR(_xlfn.TEXTAFTER(Table5[[#This Row],[rxn]],"-",-1)="SPONT",_xlfn.TEXTAFTER(Table5[[#This Row],[rxn]],"-",-1)="UNKNOWN")</f>
        <v>0</v>
      </c>
      <c r="V80" s="1">
        <f>_xlfn.XLOOKUP(SUBSTITUTE(Table5[[#This Row],[rxn]],"RXN-","ENZLOAD-"),Table4[rxn],Table4[ub],0)</f>
        <v>1.3476056999999999</v>
      </c>
      <c r="W80" s="1" t="b">
        <f>AND(Table5[[#This Row],[FVA ENZLOAD flux UB]]=0,Table5[[#This Row],[ENZ not made when it should be?]])</f>
        <v>0</v>
      </c>
    </row>
    <row r="81" spans="1:23" hidden="1">
      <c r="A81" s="1" t="s">
        <v>4559</v>
      </c>
      <c r="B81" s="1" t="str">
        <f>_xlfn.TEXTBEFORE(Table38[[#This Row],[all fluxes from kapp-slack]]," ",,,,"")</f>
        <v>RXN-ACLS_m_FWD-ILV26</v>
      </c>
      <c r="C81" s="1">
        <f>_xlfn.NUMBERVALUE(IFERROR(_xlfn.TEXTAFTER(Table38[[#This Row],[all fluxes from kapp-slack]]," ",-1,,,""),""))</f>
        <v>8.8686640115519993E-2</v>
      </c>
      <c r="F81" s="1" t="s">
        <v>6491</v>
      </c>
      <c r="G81" s="1" t="str">
        <f>_xlfn.TEXTBEFORE(Table5[[#This Row],[rxn     kapp_old        kapp_slack_ub   kapp_slack_lb]]," ")</f>
        <v>RXN-3OAR120_c_FWD-rt2183</v>
      </c>
      <c r="H8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8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81" s="1">
        <f>_xlfn.NUMBERVALUE(_xlfn.TEXTAFTER(Table5[[#This Row],[rxn     kapp_old        kapp_slack_ub   kapp_slack_lb]]," ",-1))</f>
        <v>0</v>
      </c>
      <c r="K81" s="1">
        <f>_xlfn.XLOOKUP(SUBSTITUTE(Table5[[#This Row],[rxn]],"RXN-","ENZLOAD-"),ENZLOAD[name],ENZLOAD[flux],0)</f>
        <v>5.4379037369000003E-7</v>
      </c>
      <c r="L81" s="1" t="str">
        <f>"'"&amp;Table5[[#This Row],[rxn]]&amp;"'"&amp;CHAR(9)&amp;IF(AND(Table5[[#This Row],[kapp_slack_ub]]&lt;&gt;0,Table5[[#This Row],[kapp_old]]&lt;$F$1),$F$1,Table5[[#This Row],[kapp_old]])</f>
        <v>'RXN-3OAR120_c_FWD-rt2183'	27141.27779288</v>
      </c>
      <c r="M81" s="1">
        <f>_xlfn.XLOOKUP(Table5[[#This Row],[rxn]],Table3[name],Table3[flux],$F$1)</f>
        <v>27141.277792879999</v>
      </c>
      <c r="N81" s="1">
        <f>IFERROR(Table5[[#This Row],[min flux]]/Table5[[#This Row],[associated enzload]],"")</f>
        <v>49911287705.788803</v>
      </c>
      <c r="O81" s="1">
        <f>_xlfn.NUMBERVALUE(IF(Table5[[#This Row],[flux/enzload]]="","",ABS($N$1-Table5[[#This Row],[flux/enzload]])))</f>
        <v>1350005029953.1599</v>
      </c>
      <c r="P81" s="1">
        <f>Table5[[#This Row],[kapp_old]]+IFERROR(((Table5[[#This Row],[kapp_slack_ub]]-Table5[[#This Row],[kapp_slack_lb]])/Table5[[#This Row],[associated enzload]]),0)</f>
        <v>27141.277792879999</v>
      </c>
      <c r="Q81" s="1" t="str">
        <f>"'"&amp;Table5[[#This Row],[rxn]]&amp;"'"&amp;CHAR(9)&amp;Table5[[#This Row],[kapp + (slack_ub - slack_lb)/enzload]]</f>
        <v>'RXN-3OAR120_c_FWD-rt2183'	27141.27779288</v>
      </c>
      <c r="R81" s="1">
        <f>_xlfn.XLOOKUP(Table5[[#This Row],[rxn]],Table38[name],Table38[flux],0)</f>
        <v>0</v>
      </c>
      <c r="S81" s="1">
        <f>_xlfn.XLOOKUP(SUBSTITUTE(Table5[[#This Row],[rxn]],"RXN-","ENZLOAD-"),Table38[name],Table38[flux],0)</f>
        <v>0</v>
      </c>
      <c r="T81" s="1" t="b">
        <f>AND(Table5[[#This Row],[ENZLOAD flux in kapp-slack.gms]]=0,Table5[[#This Row],[flux in kapp-slack.gms]]&lt;&gt;0,NOT(Table5[[#This Row],[spont or unknown?]]))</f>
        <v>0</v>
      </c>
      <c r="U81" s="1" t="b">
        <f>OR(_xlfn.TEXTAFTER(Table5[[#This Row],[rxn]],"-",-1)="SPONT",_xlfn.TEXTAFTER(Table5[[#This Row],[rxn]],"-",-1)="UNKNOWN")</f>
        <v>0</v>
      </c>
      <c r="V81" s="1">
        <f>_xlfn.XLOOKUP(SUBSTITUTE(Table5[[#This Row],[rxn]],"RXN-","ENZLOAD-"),Table4[rxn],Table4[ub],0)</f>
        <v>1.37597422</v>
      </c>
      <c r="W81" s="1" t="b">
        <f>AND(Table5[[#This Row],[FVA ENZLOAD flux UB]]=0,Table5[[#This Row],[ENZ not made when it should be?]])</f>
        <v>0</v>
      </c>
    </row>
    <row r="82" spans="1:23" hidden="1">
      <c r="A82" s="1" t="s">
        <v>4560</v>
      </c>
      <c r="B82" s="1" t="str">
        <f>_xlfn.TEXTBEFORE(Table38[[#This Row],[all fluxes from kapp-slack]]," ",,,,"")</f>
        <v>RXN-ACOADS180_rm_FWD-rt1362</v>
      </c>
      <c r="C82" s="1">
        <f>_xlfn.NUMBERVALUE(IFERROR(_xlfn.TEXTAFTER(Table38[[#This Row],[all fluxes from kapp-slack]]," ",-1,,,""),""))</f>
        <v>5.8209438037947002E-2</v>
      </c>
      <c r="F82" s="1" t="s">
        <v>6492</v>
      </c>
      <c r="G82" s="1" t="str">
        <f>_xlfn.TEXTBEFORE(Table5[[#This Row],[rxn     kapp_old        kapp_slack_ub   kapp_slack_lb]]," ")</f>
        <v>RXN-3OAR120_c_REV-rt2183</v>
      </c>
      <c r="H8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8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82" s="1">
        <f>_xlfn.NUMBERVALUE(_xlfn.TEXTAFTER(Table5[[#This Row],[rxn     kapp_old        kapp_slack_ub   kapp_slack_lb]]," ",-1))</f>
        <v>0</v>
      </c>
      <c r="K82" s="1">
        <f>_xlfn.XLOOKUP(SUBSTITUTE(Table5[[#This Row],[rxn]],"RXN-","ENZLOAD-"),ENZLOAD[name],ENZLOAD[flux],0)</f>
        <v>5.4379037369000003E-7</v>
      </c>
      <c r="L82" s="1" t="str">
        <f>"'"&amp;Table5[[#This Row],[rxn]]&amp;"'"&amp;CHAR(9)&amp;IF(AND(Table5[[#This Row],[kapp_slack_ub]]&lt;&gt;0,Table5[[#This Row],[kapp_old]]&lt;$F$1),$F$1,Table5[[#This Row],[kapp_old]])</f>
        <v>'RXN-3OAR120_c_REV-rt2183'	27141.27779288</v>
      </c>
      <c r="M82" s="1">
        <f>_xlfn.XLOOKUP(Table5[[#This Row],[rxn]],Table3[name],Table3[flux],$F$1)</f>
        <v>27141.277792879999</v>
      </c>
      <c r="N82" s="1">
        <f>IFERROR(Table5[[#This Row],[min flux]]/Table5[[#This Row],[associated enzload]],"")</f>
        <v>49911287705.788803</v>
      </c>
      <c r="O82" s="1">
        <f>_xlfn.NUMBERVALUE(IF(Table5[[#This Row],[flux/enzload]]="","",ABS($N$1-Table5[[#This Row],[flux/enzload]])))</f>
        <v>1350005029953.1599</v>
      </c>
      <c r="P82" s="1">
        <f>Table5[[#This Row],[kapp_old]]+IFERROR(((Table5[[#This Row],[kapp_slack_ub]]-Table5[[#This Row],[kapp_slack_lb]])/Table5[[#This Row],[associated enzload]]),0)</f>
        <v>27141.277792879999</v>
      </c>
      <c r="Q82" s="1" t="str">
        <f>"'"&amp;Table5[[#This Row],[rxn]]&amp;"'"&amp;CHAR(9)&amp;Table5[[#This Row],[kapp + (slack_ub - slack_lb)/enzload]]</f>
        <v>'RXN-3OAR120_c_REV-rt2183'	27141.27779288</v>
      </c>
      <c r="R82" s="1">
        <f>_xlfn.XLOOKUP(Table5[[#This Row],[rxn]],Table38[name],Table38[flux],0)</f>
        <v>0</v>
      </c>
      <c r="S82" s="1">
        <f>_xlfn.XLOOKUP(SUBSTITUTE(Table5[[#This Row],[rxn]],"RXN-","ENZLOAD-"),Table38[name],Table38[flux],0)</f>
        <v>0</v>
      </c>
      <c r="T82" s="1" t="b">
        <f>AND(Table5[[#This Row],[ENZLOAD flux in kapp-slack.gms]]=0,Table5[[#This Row],[flux in kapp-slack.gms]]&lt;&gt;0,NOT(Table5[[#This Row],[spont or unknown?]]))</f>
        <v>0</v>
      </c>
      <c r="U82" s="1" t="b">
        <f>OR(_xlfn.TEXTAFTER(Table5[[#This Row],[rxn]],"-",-1)="SPONT",_xlfn.TEXTAFTER(Table5[[#This Row],[rxn]],"-",-1)="UNKNOWN")</f>
        <v>0</v>
      </c>
      <c r="V82" s="1">
        <f>_xlfn.XLOOKUP(SUBSTITUTE(Table5[[#This Row],[rxn]],"RXN-","ENZLOAD-"),Table4[rxn],Table4[ub],0)</f>
        <v>1.37597422</v>
      </c>
      <c r="W82" s="1" t="b">
        <f>AND(Table5[[#This Row],[FVA ENZLOAD flux UB]]=0,Table5[[#This Row],[ENZ not made when it should be?]])</f>
        <v>0</v>
      </c>
    </row>
    <row r="83" spans="1:23" hidden="1">
      <c r="A83" s="1" t="s">
        <v>4561</v>
      </c>
      <c r="B83" s="1" t="str">
        <f>_xlfn.TEXTBEFORE(Table38[[#This Row],[all fluxes from kapp-slack]]," ",,,,"")</f>
        <v>RXN-ACOADS181_rm_FWD-rt0477</v>
      </c>
      <c r="C83" s="1">
        <f>_xlfn.NUMBERVALUE(IFERROR(_xlfn.TEXTAFTER(Table38[[#This Row],[all fluxes from kapp-slack]]," ",-1,,,""),""))</f>
        <v>3.9708396531218999E-2</v>
      </c>
      <c r="F83" s="1" t="s">
        <v>6493</v>
      </c>
      <c r="G83" s="1" t="str">
        <f>_xlfn.TEXTBEFORE(Table5[[#This Row],[rxn     kapp_old        kapp_slack_ub   kapp_slack_lb]]," ")</f>
        <v>RXN-3OAR120_c_FWD-rt2190</v>
      </c>
      <c r="H8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8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83" s="1">
        <f>_xlfn.NUMBERVALUE(_xlfn.TEXTAFTER(Table5[[#This Row],[rxn     kapp_old        kapp_slack_ub   kapp_slack_lb]]," ",-1))</f>
        <v>0</v>
      </c>
      <c r="K83" s="1">
        <f>_xlfn.XLOOKUP(SUBSTITUTE(Table5[[#This Row],[rxn]],"RXN-","ENZLOAD-"),ENZLOAD[name],ENZLOAD[flux],0)</f>
        <v>2.1058805706E-7</v>
      </c>
      <c r="L83" s="1" t="str">
        <f>"'"&amp;Table5[[#This Row],[rxn]]&amp;"'"&amp;CHAR(9)&amp;IF(AND(Table5[[#This Row],[kapp_slack_ub]]&lt;&gt;0,Table5[[#This Row],[kapp_old]]&lt;$F$1),$F$1,Table5[[#This Row],[kapp_old]])</f>
        <v>'RXN-3OAR120_c_FWD-rt2190'	27141.27779288</v>
      </c>
      <c r="M83" s="1">
        <f>_xlfn.XLOOKUP(Table5[[#This Row],[rxn]],Table3[name],Table3[flux],$F$1)</f>
        <v>27141.277792879999</v>
      </c>
      <c r="N83" s="1">
        <f>IFERROR(Table5[[#This Row],[min flux]]/Table5[[#This Row],[associated enzload]],"")</f>
        <v>128883271785.66922</v>
      </c>
      <c r="O83" s="1">
        <f>_xlfn.NUMBERVALUE(IF(Table5[[#This Row],[flux/enzload]]="","",ABS($N$1-Table5[[#This Row],[flux/enzload]])))</f>
        <v>1271033045873.28</v>
      </c>
      <c r="P83" s="1">
        <f>Table5[[#This Row],[kapp_old]]+IFERROR(((Table5[[#This Row],[kapp_slack_ub]]-Table5[[#This Row],[kapp_slack_lb]])/Table5[[#This Row],[associated enzload]]),0)</f>
        <v>27141.277792879999</v>
      </c>
      <c r="Q83" s="1" t="str">
        <f>"'"&amp;Table5[[#This Row],[rxn]]&amp;"'"&amp;CHAR(9)&amp;Table5[[#This Row],[kapp + (slack_ub - slack_lb)/enzload]]</f>
        <v>'RXN-3OAR120_c_FWD-rt2190'	27141.27779288</v>
      </c>
      <c r="R83" s="1">
        <f>_xlfn.XLOOKUP(Table5[[#This Row],[rxn]],Table38[name],Table38[flux],0)</f>
        <v>0.102267234367396</v>
      </c>
      <c r="S83" s="1">
        <f>_xlfn.XLOOKUP(SUBSTITUTE(Table5[[#This Row],[rxn]],"RXN-","ENZLOAD-"),Table38[name],Table38[flux],0)</f>
        <v>1.4566057099999999E-6</v>
      </c>
      <c r="T83" s="1" t="b">
        <f>AND(Table5[[#This Row],[ENZLOAD flux in kapp-slack.gms]]=0,Table5[[#This Row],[flux in kapp-slack.gms]]&lt;&gt;0,NOT(Table5[[#This Row],[spont or unknown?]]))</f>
        <v>0</v>
      </c>
      <c r="U83" s="1" t="b">
        <f>OR(_xlfn.TEXTAFTER(Table5[[#This Row],[rxn]],"-",-1)="SPONT",_xlfn.TEXTAFTER(Table5[[#This Row],[rxn]],"-",-1)="UNKNOWN")</f>
        <v>0</v>
      </c>
      <c r="V83" s="1">
        <f>_xlfn.XLOOKUP(SUBSTITUTE(Table5[[#This Row],[rxn]],"RXN-","ENZLOAD-"),Table4[rxn],Table4[ub],0)</f>
        <v>1.3994283700000001</v>
      </c>
      <c r="W83" s="1" t="b">
        <f>AND(Table5[[#This Row],[FVA ENZLOAD flux UB]]=0,Table5[[#This Row],[ENZ not made when it should be?]])</f>
        <v>0</v>
      </c>
    </row>
    <row r="84" spans="1:23" hidden="1">
      <c r="A84" s="1" t="s">
        <v>4562</v>
      </c>
      <c r="B84" s="1" t="str">
        <f>_xlfn.TEXTBEFORE(Table38[[#This Row],[all fluxes from kapp-slack]]," ",,,,"")</f>
        <v>RXN-ACOADS182_rm_FWD-rt0477</v>
      </c>
      <c r="C84" s="1">
        <f>_xlfn.NUMBERVALUE(IFERROR(_xlfn.TEXTAFTER(Table38[[#This Row],[all fluxes from kapp-slack]]," ",-1,,,""),""))</f>
        <v>7.8565236902659995E-3</v>
      </c>
      <c r="F84" s="1" t="s">
        <v>6494</v>
      </c>
      <c r="G84" s="1" t="str">
        <f>_xlfn.TEXTBEFORE(Table5[[#This Row],[rxn     kapp_old        kapp_slack_ub   kapp_slack_lb]]," ")</f>
        <v>RXN-3OAR120_c_REV-rt2190</v>
      </c>
      <c r="H8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8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84" s="1">
        <f>_xlfn.NUMBERVALUE(_xlfn.TEXTAFTER(Table5[[#This Row],[rxn     kapp_old        kapp_slack_ub   kapp_slack_lb]]," ",-1))</f>
        <v>0</v>
      </c>
      <c r="K84" s="1">
        <f>_xlfn.XLOOKUP(SUBSTITUTE(Table5[[#This Row],[rxn]],"RXN-","ENZLOAD-"),ENZLOAD[name],ENZLOAD[flux],0)</f>
        <v>2.1058805706E-7</v>
      </c>
      <c r="L84" s="1" t="str">
        <f>"'"&amp;Table5[[#This Row],[rxn]]&amp;"'"&amp;CHAR(9)&amp;IF(AND(Table5[[#This Row],[kapp_slack_ub]]&lt;&gt;0,Table5[[#This Row],[kapp_old]]&lt;$F$1),$F$1,Table5[[#This Row],[kapp_old]])</f>
        <v>'RXN-3OAR120_c_REV-rt2190'	27141.27779288</v>
      </c>
      <c r="M84" s="1">
        <f>_xlfn.XLOOKUP(Table5[[#This Row],[rxn]],Table3[name],Table3[flux],$F$1)</f>
        <v>27141.277792879999</v>
      </c>
      <c r="N84" s="1">
        <f>IFERROR(Table5[[#This Row],[min flux]]/Table5[[#This Row],[associated enzload]],"")</f>
        <v>128883271785.66922</v>
      </c>
      <c r="O84" s="1">
        <f>_xlfn.NUMBERVALUE(IF(Table5[[#This Row],[flux/enzload]]="","",ABS($N$1-Table5[[#This Row],[flux/enzload]])))</f>
        <v>1271033045873.28</v>
      </c>
      <c r="P84" s="1">
        <f>Table5[[#This Row],[kapp_old]]+IFERROR(((Table5[[#This Row],[kapp_slack_ub]]-Table5[[#This Row],[kapp_slack_lb]])/Table5[[#This Row],[associated enzload]]),0)</f>
        <v>27141.277792879999</v>
      </c>
      <c r="Q84" s="1" t="str">
        <f>"'"&amp;Table5[[#This Row],[rxn]]&amp;"'"&amp;CHAR(9)&amp;Table5[[#This Row],[kapp + (slack_ub - slack_lb)/enzload]]</f>
        <v>'RXN-3OAR120_c_REV-rt2190'	27141.27779288</v>
      </c>
      <c r="R84" s="1">
        <f>_xlfn.XLOOKUP(Table5[[#This Row],[rxn]],Table38[name],Table38[flux],0)</f>
        <v>0</v>
      </c>
      <c r="S84" s="1">
        <f>_xlfn.XLOOKUP(SUBSTITUTE(Table5[[#This Row],[rxn]],"RXN-","ENZLOAD-"),Table38[name],Table38[flux],0)</f>
        <v>0</v>
      </c>
      <c r="T84" s="1" t="b">
        <f>AND(Table5[[#This Row],[ENZLOAD flux in kapp-slack.gms]]=0,Table5[[#This Row],[flux in kapp-slack.gms]]&lt;&gt;0,NOT(Table5[[#This Row],[spont or unknown?]]))</f>
        <v>0</v>
      </c>
      <c r="U84" s="1" t="b">
        <f>OR(_xlfn.TEXTAFTER(Table5[[#This Row],[rxn]],"-",-1)="SPONT",_xlfn.TEXTAFTER(Table5[[#This Row],[rxn]],"-",-1)="UNKNOWN")</f>
        <v>0</v>
      </c>
      <c r="V84" s="1">
        <f>_xlfn.XLOOKUP(SUBSTITUTE(Table5[[#This Row],[rxn]],"RXN-","ENZLOAD-"),Table4[rxn],Table4[ub],0)</f>
        <v>1.3994283700000001</v>
      </c>
      <c r="W84" s="1" t="b">
        <f>AND(Table5[[#This Row],[FVA ENZLOAD flux UB]]=0,Table5[[#This Row],[ENZ not made when it should be?]])</f>
        <v>0</v>
      </c>
    </row>
    <row r="85" spans="1:23" hidden="1">
      <c r="A85" s="1" t="s">
        <v>4563</v>
      </c>
      <c r="B85" s="1" t="str">
        <f>_xlfn.TEXTBEFORE(Table38[[#This Row],[all fluxes from kapp-slack]]," ",,,,"")</f>
        <v>RXN-ACOATA_c_FWD-rt0302</v>
      </c>
      <c r="C85" s="1">
        <f>_xlfn.NUMBERVALUE(IFERROR(_xlfn.TEXTAFTER(Table38[[#This Row],[all fluxes from kapp-slack]]," ",-1,,,""),""))</f>
        <v>0.102267234367396</v>
      </c>
      <c r="F85" s="1" t="s">
        <v>6496</v>
      </c>
      <c r="G85" s="1" t="str">
        <f>_xlfn.TEXTBEFORE(Table5[[#This Row],[rxn     kapp_old        kapp_slack_ub   kapp_slack_lb]]," ")</f>
        <v>RXN-3OAR140_c_REV-rt0409</v>
      </c>
      <c r="H8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8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85" s="1">
        <f>_xlfn.NUMBERVALUE(_xlfn.TEXTAFTER(Table5[[#This Row],[rxn     kapp_old        kapp_slack_ub   kapp_slack_lb]]," ",-1))</f>
        <v>0</v>
      </c>
      <c r="K85" s="1">
        <f>_xlfn.XLOOKUP(SUBSTITUTE(Table5[[#This Row],[rxn]],"RXN-","ENZLOAD-"),ENZLOAD[name],ENZLOAD[flux],0)</f>
        <v>1.84466915209E-6</v>
      </c>
      <c r="L85" s="1" t="str">
        <f>"'"&amp;Table5[[#This Row],[rxn]]&amp;"'"&amp;CHAR(9)&amp;IF(AND(Table5[[#This Row],[kapp_slack_ub]]&lt;&gt;0,Table5[[#This Row],[kapp_old]]&lt;$F$1),$F$1,Table5[[#This Row],[kapp_old]])</f>
        <v>'RXN-3OAR140_c_REV-rt0409'	27141.27779288</v>
      </c>
      <c r="M85" s="1">
        <f>_xlfn.XLOOKUP(Table5[[#This Row],[rxn]],Table3[name],Table3[flux],$F$1)</f>
        <v>27141.277792879999</v>
      </c>
      <c r="N85" s="1">
        <f>IFERROR(Table5[[#This Row],[min flux]]/Table5[[#This Row],[associated enzload]],"")</f>
        <v>14713358090.326973</v>
      </c>
      <c r="O85" s="1">
        <f>_xlfn.NUMBERVALUE(IF(Table5[[#This Row],[flux/enzload]]="","",ABS($N$1-Table5[[#This Row],[flux/enzload]])))</f>
        <v>1385202959568.6299</v>
      </c>
      <c r="P85" s="1">
        <f>Table5[[#This Row],[kapp_old]]+IFERROR(((Table5[[#This Row],[kapp_slack_ub]]-Table5[[#This Row],[kapp_slack_lb]])/Table5[[#This Row],[associated enzload]]),0)</f>
        <v>27141.277792879999</v>
      </c>
      <c r="Q85" s="1" t="str">
        <f>"'"&amp;Table5[[#This Row],[rxn]]&amp;"'"&amp;CHAR(9)&amp;Table5[[#This Row],[kapp + (slack_ub - slack_lb)/enzload]]</f>
        <v>'RXN-3OAR140_c_REV-rt0409'	27141.27779288</v>
      </c>
      <c r="R85" s="1">
        <f>_xlfn.XLOOKUP(Table5[[#This Row],[rxn]],Table38[name],Table38[flux],0)</f>
        <v>0</v>
      </c>
      <c r="S85" s="1">
        <f>_xlfn.XLOOKUP(SUBSTITUTE(Table5[[#This Row],[rxn]],"RXN-","ENZLOAD-"),Table38[name],Table38[flux],0)</f>
        <v>0</v>
      </c>
      <c r="T85" s="1" t="b">
        <f>AND(Table5[[#This Row],[ENZLOAD flux in kapp-slack.gms]]=0,Table5[[#This Row],[flux in kapp-slack.gms]]&lt;&gt;0,NOT(Table5[[#This Row],[spont or unknown?]]))</f>
        <v>0</v>
      </c>
      <c r="U85" s="1" t="b">
        <f>OR(_xlfn.TEXTAFTER(Table5[[#This Row],[rxn]],"-",-1)="SPONT",_xlfn.TEXTAFTER(Table5[[#This Row],[rxn]],"-",-1)="UNKNOWN")</f>
        <v>0</v>
      </c>
      <c r="V85" s="1">
        <f>_xlfn.XLOOKUP(SUBSTITUTE(Table5[[#This Row],[rxn]],"RXN-","ENZLOAD-"),Table4[rxn],Table4[ub],0)</f>
        <v>0.13465588000000001</v>
      </c>
      <c r="W85" s="1" t="b">
        <f>AND(Table5[[#This Row],[FVA ENZLOAD flux UB]]=0,Table5[[#This Row],[ENZ not made when it should be?]])</f>
        <v>0</v>
      </c>
    </row>
    <row r="86" spans="1:23" hidden="1">
      <c r="A86" s="1" t="s">
        <v>4564</v>
      </c>
      <c r="B86" s="1" t="str">
        <f>_xlfn.TEXTBEFORE(Table38[[#This Row],[all fluxes from kapp-slack]]," ",,,,"")</f>
        <v>RXN-ACONTa_m_FWD-rt6232</v>
      </c>
      <c r="C86" s="1">
        <f>_xlfn.NUMBERVALUE(IFERROR(_xlfn.TEXTAFTER(Table38[[#This Row],[all fluxes from kapp-slack]]," ",-1,,,""),""))</f>
        <v>0.12691107660274301</v>
      </c>
      <c r="F86" s="1" t="s">
        <v>6497</v>
      </c>
      <c r="G86" s="1" t="str">
        <f>_xlfn.TEXTBEFORE(Table5[[#This Row],[rxn     kapp_old        kapp_slack_ub   kapp_slack_lb]]," ")</f>
        <v>RXN-3OAR140_c_FWD-rt1363</v>
      </c>
      <c r="H8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8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86" s="1">
        <f>_xlfn.NUMBERVALUE(_xlfn.TEXTAFTER(Table5[[#This Row],[rxn     kapp_old        kapp_slack_ub   kapp_slack_lb]]," ",-1))</f>
        <v>0</v>
      </c>
      <c r="K86" s="1">
        <f>_xlfn.XLOOKUP(SUBSTITUTE(Table5[[#This Row],[rxn]],"RXN-","ENZLOAD-"),ENZLOAD[name],ENZLOAD[flux],0)</f>
        <v>7.5790091899999994E-9</v>
      </c>
      <c r="L86" s="1" t="str">
        <f>"'"&amp;Table5[[#This Row],[rxn]]&amp;"'"&amp;CHAR(9)&amp;IF(AND(Table5[[#This Row],[kapp_slack_ub]]&lt;&gt;0,Table5[[#This Row],[kapp_old]]&lt;$F$1),$F$1,Table5[[#This Row],[kapp_old]])</f>
        <v>'RXN-3OAR140_c_FWD-rt1363'	27141.27779288</v>
      </c>
      <c r="M86" s="1">
        <f>_xlfn.XLOOKUP(Table5[[#This Row],[rxn]],Table3[name],Table3[flux],$F$1)</f>
        <v>27141.277792879999</v>
      </c>
      <c r="N86" s="1">
        <f>IFERROR(Table5[[#This Row],[min flux]]/Table5[[#This Row],[associated enzload]],"")</f>
        <v>3581111608716.7593</v>
      </c>
      <c r="O86" s="1">
        <f>_xlfn.NUMBERVALUE(IF(Table5[[#This Row],[flux/enzload]]="","",ABS($N$1-Table5[[#This Row],[flux/enzload]])))</f>
        <v>2181195291057.8101</v>
      </c>
      <c r="P86" s="1">
        <f>Table5[[#This Row],[kapp_old]]+IFERROR(((Table5[[#This Row],[kapp_slack_ub]]-Table5[[#This Row],[kapp_slack_lb]])/Table5[[#This Row],[associated enzload]]),0)</f>
        <v>27141.277792879999</v>
      </c>
      <c r="Q86" s="1" t="str">
        <f>"'"&amp;Table5[[#This Row],[rxn]]&amp;"'"&amp;CHAR(9)&amp;Table5[[#This Row],[kapp + (slack_ub - slack_lb)/enzload]]</f>
        <v>'RXN-3OAR140_c_FWD-rt1363'	27141.27779288</v>
      </c>
      <c r="R86" s="1">
        <f>_xlfn.XLOOKUP(Table5[[#This Row],[rxn]],Table38[name],Table38[flux],0)</f>
        <v>0</v>
      </c>
      <c r="S86" s="1">
        <f>_xlfn.XLOOKUP(SUBSTITUTE(Table5[[#This Row],[rxn]],"RXN-","ENZLOAD-"),Table38[name],Table38[flux],0)</f>
        <v>0</v>
      </c>
      <c r="T86" s="1" t="b">
        <f>AND(Table5[[#This Row],[ENZLOAD flux in kapp-slack.gms]]=0,Table5[[#This Row],[flux in kapp-slack.gms]]&lt;&gt;0,NOT(Table5[[#This Row],[spont or unknown?]]))</f>
        <v>0</v>
      </c>
      <c r="U86" s="1" t="b">
        <f>OR(_xlfn.TEXTAFTER(Table5[[#This Row],[rxn]],"-",-1)="SPONT",_xlfn.TEXTAFTER(Table5[[#This Row],[rxn]],"-",-1)="UNKNOWN")</f>
        <v>0</v>
      </c>
      <c r="V86" s="1">
        <f>_xlfn.XLOOKUP(SUBSTITUTE(Table5[[#This Row],[rxn]],"RXN-","ENZLOAD-"),Table4[rxn],Table4[ub],0)</f>
        <v>1.3476056999999999</v>
      </c>
      <c r="W86" s="1" t="b">
        <f>AND(Table5[[#This Row],[FVA ENZLOAD flux UB]]=0,Table5[[#This Row],[ENZ not made when it should be?]])</f>
        <v>0</v>
      </c>
    </row>
    <row r="87" spans="1:23" hidden="1">
      <c r="A87" s="1" t="s">
        <v>4565</v>
      </c>
      <c r="B87" s="1" t="str">
        <f>_xlfn.TEXTBEFORE(Table38[[#This Row],[all fluxes from kapp-slack]]," ",,,,"")</f>
        <v>RXN-ACONTb_m_FWD-rt3256</v>
      </c>
      <c r="C87" s="1">
        <f>_xlfn.NUMBERVALUE(IFERROR(_xlfn.TEXTAFTER(Table38[[#This Row],[all fluxes from kapp-slack]]," ",-1,,,""),""))</f>
        <v>0.12691107660274301</v>
      </c>
      <c r="F87" s="1" t="s">
        <v>6498</v>
      </c>
      <c r="G87" s="1" t="str">
        <f>_xlfn.TEXTBEFORE(Table5[[#This Row],[rxn     kapp_old        kapp_slack_ub   kapp_slack_lb]]," ")</f>
        <v>RXN-3OAR140_c_REV-rt1363</v>
      </c>
      <c r="H8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8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87" s="1">
        <f>_xlfn.NUMBERVALUE(_xlfn.TEXTAFTER(Table5[[#This Row],[rxn     kapp_old        kapp_slack_ub   kapp_slack_lb]]," ",-1))</f>
        <v>0</v>
      </c>
      <c r="K87" s="1">
        <f>_xlfn.XLOOKUP(SUBSTITUTE(Table5[[#This Row],[rxn]],"RXN-","ENZLOAD-"),ENZLOAD[name],ENZLOAD[flux],0)</f>
        <v>7.5790091899999994E-9</v>
      </c>
      <c r="L87" s="1" t="str">
        <f>"'"&amp;Table5[[#This Row],[rxn]]&amp;"'"&amp;CHAR(9)&amp;IF(AND(Table5[[#This Row],[kapp_slack_ub]]&lt;&gt;0,Table5[[#This Row],[kapp_old]]&lt;$F$1),$F$1,Table5[[#This Row],[kapp_old]])</f>
        <v>'RXN-3OAR140_c_REV-rt1363'	27141.27779288</v>
      </c>
      <c r="M87" s="1">
        <f>_xlfn.XLOOKUP(Table5[[#This Row],[rxn]],Table3[name],Table3[flux],$F$1)</f>
        <v>27141.277792879999</v>
      </c>
      <c r="N87" s="1">
        <f>IFERROR(Table5[[#This Row],[min flux]]/Table5[[#This Row],[associated enzload]],"")</f>
        <v>3581111608716.7593</v>
      </c>
      <c r="O87" s="1">
        <f>_xlfn.NUMBERVALUE(IF(Table5[[#This Row],[flux/enzload]]="","",ABS($N$1-Table5[[#This Row],[flux/enzload]])))</f>
        <v>2181195291057.8101</v>
      </c>
      <c r="P87" s="1">
        <f>Table5[[#This Row],[kapp_old]]+IFERROR(((Table5[[#This Row],[kapp_slack_ub]]-Table5[[#This Row],[kapp_slack_lb]])/Table5[[#This Row],[associated enzload]]),0)</f>
        <v>27141.277792879999</v>
      </c>
      <c r="Q87" s="1" t="str">
        <f>"'"&amp;Table5[[#This Row],[rxn]]&amp;"'"&amp;CHAR(9)&amp;Table5[[#This Row],[kapp + (slack_ub - slack_lb)/enzload]]</f>
        <v>'RXN-3OAR140_c_REV-rt1363'	27141.27779288</v>
      </c>
      <c r="R87" s="1">
        <f>_xlfn.XLOOKUP(Table5[[#This Row],[rxn]],Table38[name],Table38[flux],0)</f>
        <v>0</v>
      </c>
      <c r="S87" s="1">
        <f>_xlfn.XLOOKUP(SUBSTITUTE(Table5[[#This Row],[rxn]],"RXN-","ENZLOAD-"),Table38[name],Table38[flux],0)</f>
        <v>0</v>
      </c>
      <c r="T87" s="1" t="b">
        <f>AND(Table5[[#This Row],[ENZLOAD flux in kapp-slack.gms]]=0,Table5[[#This Row],[flux in kapp-slack.gms]]&lt;&gt;0,NOT(Table5[[#This Row],[spont or unknown?]]))</f>
        <v>0</v>
      </c>
      <c r="U87" s="1" t="b">
        <f>OR(_xlfn.TEXTAFTER(Table5[[#This Row],[rxn]],"-",-1)="SPONT",_xlfn.TEXTAFTER(Table5[[#This Row],[rxn]],"-",-1)="UNKNOWN")</f>
        <v>0</v>
      </c>
      <c r="V87" s="1">
        <f>_xlfn.XLOOKUP(SUBSTITUTE(Table5[[#This Row],[rxn]],"RXN-","ENZLOAD-"),Table4[rxn],Table4[ub],0)</f>
        <v>1.3476056999999999</v>
      </c>
      <c r="W87" s="1" t="b">
        <f>AND(Table5[[#This Row],[FVA ENZLOAD flux UB]]=0,Table5[[#This Row],[ENZ not made when it should be?]])</f>
        <v>0</v>
      </c>
    </row>
    <row r="88" spans="1:23" hidden="1">
      <c r="A88" s="1" t="s">
        <v>4566</v>
      </c>
      <c r="B88" s="1" t="str">
        <f>_xlfn.TEXTBEFORE(Table38[[#This Row],[all fluxes from kapp-slack]]," ",,,,"")</f>
        <v>RXN-ACOTAi_m_FWD-rt6510</v>
      </c>
      <c r="C88" s="1">
        <f>_xlfn.NUMBERVALUE(IFERROR(_xlfn.TEXTAFTER(Table38[[#This Row],[all fluxes from kapp-slack]]," ",-1,,,""),""))</f>
        <v>2.5528546504122E-2</v>
      </c>
      <c r="F88" s="1" t="s">
        <v>6499</v>
      </c>
      <c r="G88" s="1" t="str">
        <f>_xlfn.TEXTBEFORE(Table5[[#This Row],[rxn     kapp_old        kapp_slack_ub   kapp_slack_lb]]," ")</f>
        <v>RXN-3OAR140_c_FWD-rt2183</v>
      </c>
      <c r="H8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8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88" s="1">
        <f>_xlfn.NUMBERVALUE(_xlfn.TEXTAFTER(Table5[[#This Row],[rxn     kapp_old        kapp_slack_ub   kapp_slack_lb]]," ",-1))</f>
        <v>0</v>
      </c>
      <c r="K88" s="1">
        <f>_xlfn.XLOOKUP(SUBSTITUTE(Table5[[#This Row],[rxn]],"RXN-","ENZLOAD-"),ENZLOAD[name],ENZLOAD[flux],0)</f>
        <v>5.4379037369000003E-7</v>
      </c>
      <c r="L88" s="1" t="str">
        <f>"'"&amp;Table5[[#This Row],[rxn]]&amp;"'"&amp;CHAR(9)&amp;IF(AND(Table5[[#This Row],[kapp_slack_ub]]&lt;&gt;0,Table5[[#This Row],[kapp_old]]&lt;$F$1),$F$1,Table5[[#This Row],[kapp_old]])</f>
        <v>'RXN-3OAR140_c_FWD-rt2183'	27141.27779288</v>
      </c>
      <c r="M88" s="1">
        <f>_xlfn.XLOOKUP(Table5[[#This Row],[rxn]],Table3[name],Table3[flux],$F$1)</f>
        <v>27141.277792879999</v>
      </c>
      <c r="N88" s="1">
        <f>IFERROR(Table5[[#This Row],[min flux]]/Table5[[#This Row],[associated enzload]],"")</f>
        <v>49911287705.788803</v>
      </c>
      <c r="O88" s="1">
        <f>_xlfn.NUMBERVALUE(IF(Table5[[#This Row],[flux/enzload]]="","",ABS($N$1-Table5[[#This Row],[flux/enzload]])))</f>
        <v>1350005029953.1599</v>
      </c>
      <c r="P88" s="1">
        <f>Table5[[#This Row],[kapp_old]]+IFERROR(((Table5[[#This Row],[kapp_slack_ub]]-Table5[[#This Row],[kapp_slack_lb]])/Table5[[#This Row],[associated enzload]]),0)</f>
        <v>27141.277792879999</v>
      </c>
      <c r="Q88" s="1" t="str">
        <f>"'"&amp;Table5[[#This Row],[rxn]]&amp;"'"&amp;CHAR(9)&amp;Table5[[#This Row],[kapp + (slack_ub - slack_lb)/enzload]]</f>
        <v>'RXN-3OAR140_c_FWD-rt2183'	27141.27779288</v>
      </c>
      <c r="R88" s="1">
        <f>_xlfn.XLOOKUP(Table5[[#This Row],[rxn]],Table38[name],Table38[flux],0)</f>
        <v>0</v>
      </c>
      <c r="S88" s="1">
        <f>_xlfn.XLOOKUP(SUBSTITUTE(Table5[[#This Row],[rxn]],"RXN-","ENZLOAD-"),Table38[name],Table38[flux],0)</f>
        <v>0</v>
      </c>
      <c r="T88" s="1" t="b">
        <f>AND(Table5[[#This Row],[ENZLOAD flux in kapp-slack.gms]]=0,Table5[[#This Row],[flux in kapp-slack.gms]]&lt;&gt;0,NOT(Table5[[#This Row],[spont or unknown?]]))</f>
        <v>0</v>
      </c>
      <c r="U88" s="1" t="b">
        <f>OR(_xlfn.TEXTAFTER(Table5[[#This Row],[rxn]],"-",-1)="SPONT",_xlfn.TEXTAFTER(Table5[[#This Row],[rxn]],"-",-1)="UNKNOWN")</f>
        <v>0</v>
      </c>
      <c r="V88" s="1">
        <f>_xlfn.XLOOKUP(SUBSTITUTE(Table5[[#This Row],[rxn]],"RXN-","ENZLOAD-"),Table4[rxn],Table4[ub],0)</f>
        <v>1.37597422</v>
      </c>
      <c r="W88" s="1" t="b">
        <f>AND(Table5[[#This Row],[FVA ENZLOAD flux UB]]=0,Table5[[#This Row],[ENZ not made when it should be?]])</f>
        <v>0</v>
      </c>
    </row>
    <row r="89" spans="1:23" hidden="1">
      <c r="A89" s="1" t="s">
        <v>4567</v>
      </c>
      <c r="B89" s="1" t="str">
        <f>_xlfn.TEXTBEFORE(Table38[[#This Row],[all fluxes from kapp-slack]]," ",,,,"")</f>
        <v>RXN-ACS_c_FWD-rt6229_c</v>
      </c>
      <c r="C89" s="1">
        <f>_xlfn.NUMBERVALUE(IFERROR(_xlfn.TEXTAFTER(Table38[[#This Row],[all fluxes from kapp-slack]]," ",-1,,,""),""))</f>
        <v>2.0689982492455701</v>
      </c>
      <c r="F89" s="1" t="s">
        <v>6500</v>
      </c>
      <c r="G89" s="1" t="str">
        <f>_xlfn.TEXTBEFORE(Table5[[#This Row],[rxn     kapp_old        kapp_slack_ub   kapp_slack_lb]]," ")</f>
        <v>RXN-3OAR140_c_REV-rt2183</v>
      </c>
      <c r="H8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8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89" s="1">
        <f>_xlfn.NUMBERVALUE(_xlfn.TEXTAFTER(Table5[[#This Row],[rxn     kapp_old        kapp_slack_ub   kapp_slack_lb]]," ",-1))</f>
        <v>0</v>
      </c>
      <c r="K89" s="1">
        <f>_xlfn.XLOOKUP(SUBSTITUTE(Table5[[#This Row],[rxn]],"RXN-","ENZLOAD-"),ENZLOAD[name],ENZLOAD[flux],0)</f>
        <v>5.4379037369000003E-7</v>
      </c>
      <c r="L89" s="1" t="str">
        <f>"'"&amp;Table5[[#This Row],[rxn]]&amp;"'"&amp;CHAR(9)&amp;IF(AND(Table5[[#This Row],[kapp_slack_ub]]&lt;&gt;0,Table5[[#This Row],[kapp_old]]&lt;$F$1),$F$1,Table5[[#This Row],[kapp_old]])</f>
        <v>'RXN-3OAR140_c_REV-rt2183'	27141.27779288</v>
      </c>
      <c r="M89" s="1">
        <f>_xlfn.XLOOKUP(Table5[[#This Row],[rxn]],Table3[name],Table3[flux],$F$1)</f>
        <v>27141.277792879999</v>
      </c>
      <c r="N89" s="1">
        <f>IFERROR(Table5[[#This Row],[min flux]]/Table5[[#This Row],[associated enzload]],"")</f>
        <v>49911287705.788803</v>
      </c>
      <c r="O89" s="1">
        <f>_xlfn.NUMBERVALUE(IF(Table5[[#This Row],[flux/enzload]]="","",ABS($N$1-Table5[[#This Row],[flux/enzload]])))</f>
        <v>1350005029953.1599</v>
      </c>
      <c r="P89" s="1">
        <f>Table5[[#This Row],[kapp_old]]+IFERROR(((Table5[[#This Row],[kapp_slack_ub]]-Table5[[#This Row],[kapp_slack_lb]])/Table5[[#This Row],[associated enzload]]),0)</f>
        <v>27141.277792879999</v>
      </c>
      <c r="Q89" s="1" t="str">
        <f>"'"&amp;Table5[[#This Row],[rxn]]&amp;"'"&amp;CHAR(9)&amp;Table5[[#This Row],[kapp + (slack_ub - slack_lb)/enzload]]</f>
        <v>'RXN-3OAR140_c_REV-rt2183'	27141.27779288</v>
      </c>
      <c r="R89" s="1">
        <f>_xlfn.XLOOKUP(Table5[[#This Row],[rxn]],Table38[name],Table38[flux],0)</f>
        <v>0</v>
      </c>
      <c r="S89" s="1">
        <f>_xlfn.XLOOKUP(SUBSTITUTE(Table5[[#This Row],[rxn]],"RXN-","ENZLOAD-"),Table38[name],Table38[flux],0)</f>
        <v>0</v>
      </c>
      <c r="T89" s="1" t="b">
        <f>AND(Table5[[#This Row],[ENZLOAD flux in kapp-slack.gms]]=0,Table5[[#This Row],[flux in kapp-slack.gms]]&lt;&gt;0,NOT(Table5[[#This Row],[spont or unknown?]]))</f>
        <v>0</v>
      </c>
      <c r="U89" s="1" t="b">
        <f>OR(_xlfn.TEXTAFTER(Table5[[#This Row],[rxn]],"-",-1)="SPONT",_xlfn.TEXTAFTER(Table5[[#This Row],[rxn]],"-",-1)="UNKNOWN")</f>
        <v>0</v>
      </c>
      <c r="V89" s="1">
        <f>_xlfn.XLOOKUP(SUBSTITUTE(Table5[[#This Row],[rxn]],"RXN-","ENZLOAD-"),Table4[rxn],Table4[ub],0)</f>
        <v>1.37597422</v>
      </c>
      <c r="W89" s="1" t="b">
        <f>AND(Table5[[#This Row],[FVA ENZLOAD flux UB]]=0,Table5[[#This Row],[ENZ not made when it should be?]])</f>
        <v>0</v>
      </c>
    </row>
    <row r="90" spans="1:23" hidden="1">
      <c r="A90" s="1" t="s">
        <v>4568</v>
      </c>
      <c r="B90" s="1" t="str">
        <f>_xlfn.TEXTBEFORE(Table38[[#This Row],[all fluxes from kapp-slack]]," ",,,,"")</f>
        <v>RXN-ADK1_c_FWD-rt3932</v>
      </c>
      <c r="C90" s="1">
        <f>_xlfn.NUMBERVALUE(IFERROR(_xlfn.TEXTAFTER(Table38[[#This Row],[all fluxes from kapp-slack]]," ",-1,,,""),""))</f>
        <v>2.9273627352748202</v>
      </c>
      <c r="F90" s="1" t="s">
        <v>6501</v>
      </c>
      <c r="G90" s="1" t="str">
        <f>_xlfn.TEXTBEFORE(Table5[[#This Row],[rxn     kapp_old        kapp_slack_ub   kapp_slack_lb]]," ")</f>
        <v>RXN-3OAR140_c_FWD-rt2190</v>
      </c>
      <c r="H9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9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90" s="1">
        <f>_xlfn.NUMBERVALUE(_xlfn.TEXTAFTER(Table5[[#This Row],[rxn     kapp_old        kapp_slack_ub   kapp_slack_lb]]," ",-1))</f>
        <v>0</v>
      </c>
      <c r="K90" s="1">
        <f>_xlfn.XLOOKUP(SUBSTITUTE(Table5[[#This Row],[rxn]],"RXN-","ENZLOAD-"),ENZLOAD[name],ENZLOAD[flux],0)</f>
        <v>2.1058805706E-7</v>
      </c>
      <c r="L90" s="1" t="str">
        <f>"'"&amp;Table5[[#This Row],[rxn]]&amp;"'"&amp;CHAR(9)&amp;IF(AND(Table5[[#This Row],[kapp_slack_ub]]&lt;&gt;0,Table5[[#This Row],[kapp_old]]&lt;$F$1),$F$1,Table5[[#This Row],[kapp_old]])</f>
        <v>'RXN-3OAR140_c_FWD-rt2190'	27141.27779288</v>
      </c>
      <c r="M90" s="1">
        <f>_xlfn.XLOOKUP(Table5[[#This Row],[rxn]],Table3[name],Table3[flux],$F$1)</f>
        <v>27141.277792879999</v>
      </c>
      <c r="N90" s="1">
        <f>IFERROR(Table5[[#This Row],[min flux]]/Table5[[#This Row],[associated enzload]],"")</f>
        <v>128883271785.66922</v>
      </c>
      <c r="O90" s="1">
        <f>_xlfn.NUMBERVALUE(IF(Table5[[#This Row],[flux/enzload]]="","",ABS($N$1-Table5[[#This Row],[flux/enzload]])))</f>
        <v>1271033045873.28</v>
      </c>
      <c r="P90" s="1">
        <f>Table5[[#This Row],[kapp_old]]+IFERROR(((Table5[[#This Row],[kapp_slack_ub]]-Table5[[#This Row],[kapp_slack_lb]])/Table5[[#This Row],[associated enzload]]),0)</f>
        <v>27141.277792879999</v>
      </c>
      <c r="Q90" s="1" t="str">
        <f>"'"&amp;Table5[[#This Row],[rxn]]&amp;"'"&amp;CHAR(9)&amp;Table5[[#This Row],[kapp + (slack_ub - slack_lb)/enzload]]</f>
        <v>'RXN-3OAR140_c_FWD-rt2190'	27141.27779288</v>
      </c>
      <c r="R90" s="1">
        <f>_xlfn.XLOOKUP(Table5[[#This Row],[rxn]],Table38[name],Table38[flux],0)</f>
        <v>0.102267234367396</v>
      </c>
      <c r="S90" s="1">
        <f>_xlfn.XLOOKUP(SUBSTITUTE(Table5[[#This Row],[rxn]],"RXN-","ENZLOAD-"),Table38[name],Table38[flux],0)</f>
        <v>1.4566057099999999E-6</v>
      </c>
      <c r="T90" s="1" t="b">
        <f>AND(Table5[[#This Row],[ENZLOAD flux in kapp-slack.gms]]=0,Table5[[#This Row],[flux in kapp-slack.gms]]&lt;&gt;0,NOT(Table5[[#This Row],[spont or unknown?]]))</f>
        <v>0</v>
      </c>
      <c r="U90" s="1" t="b">
        <f>OR(_xlfn.TEXTAFTER(Table5[[#This Row],[rxn]],"-",-1)="SPONT",_xlfn.TEXTAFTER(Table5[[#This Row],[rxn]],"-",-1)="UNKNOWN")</f>
        <v>0</v>
      </c>
      <c r="V90" s="1">
        <f>_xlfn.XLOOKUP(SUBSTITUTE(Table5[[#This Row],[rxn]],"RXN-","ENZLOAD-"),Table4[rxn],Table4[ub],0)</f>
        <v>1.3994283700000001</v>
      </c>
      <c r="W90" s="1" t="b">
        <f>AND(Table5[[#This Row],[FVA ENZLOAD flux UB]]=0,Table5[[#This Row],[ENZ not made when it should be?]])</f>
        <v>0</v>
      </c>
    </row>
    <row r="91" spans="1:23" hidden="1">
      <c r="A91" s="1" t="s">
        <v>4569</v>
      </c>
      <c r="B91" s="1" t="str">
        <f>_xlfn.TEXTBEFORE(Table38[[#This Row],[all fluxes from kapp-slack]]," ",,,,"")</f>
        <v>RXN-ADK1_m_FWD-rt6761</v>
      </c>
      <c r="C91" s="1">
        <f>_xlfn.NUMBERVALUE(IFERROR(_xlfn.TEXTAFTER(Table38[[#This Row],[all fluxes from kapp-slack]]," ",-1,,,""),""))</f>
        <v>1.111542807E-6</v>
      </c>
      <c r="F91" s="1" t="s">
        <v>6502</v>
      </c>
      <c r="G91" s="1" t="str">
        <f>_xlfn.TEXTBEFORE(Table5[[#This Row],[rxn     kapp_old        kapp_slack_ub   kapp_slack_lb]]," ")</f>
        <v>RXN-3OAR140_c_REV-rt2190</v>
      </c>
      <c r="H9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9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91" s="1">
        <f>_xlfn.NUMBERVALUE(_xlfn.TEXTAFTER(Table5[[#This Row],[rxn     kapp_old        kapp_slack_ub   kapp_slack_lb]]," ",-1))</f>
        <v>0</v>
      </c>
      <c r="K91" s="1">
        <f>_xlfn.XLOOKUP(SUBSTITUTE(Table5[[#This Row],[rxn]],"RXN-","ENZLOAD-"),ENZLOAD[name],ENZLOAD[flux],0)</f>
        <v>2.1058805706E-7</v>
      </c>
      <c r="L91" s="1" t="str">
        <f>"'"&amp;Table5[[#This Row],[rxn]]&amp;"'"&amp;CHAR(9)&amp;IF(AND(Table5[[#This Row],[kapp_slack_ub]]&lt;&gt;0,Table5[[#This Row],[kapp_old]]&lt;$F$1),$F$1,Table5[[#This Row],[kapp_old]])</f>
        <v>'RXN-3OAR140_c_REV-rt2190'	27141.27779288</v>
      </c>
      <c r="M91" s="1">
        <f>_xlfn.XLOOKUP(Table5[[#This Row],[rxn]],Table3[name],Table3[flux],$F$1)</f>
        <v>27141.277792879999</v>
      </c>
      <c r="N91" s="1">
        <f>IFERROR(Table5[[#This Row],[min flux]]/Table5[[#This Row],[associated enzload]],"")</f>
        <v>128883271785.66922</v>
      </c>
      <c r="O91" s="1">
        <f>_xlfn.NUMBERVALUE(IF(Table5[[#This Row],[flux/enzload]]="","",ABS($N$1-Table5[[#This Row],[flux/enzload]])))</f>
        <v>1271033045873.28</v>
      </c>
      <c r="P91" s="1">
        <f>Table5[[#This Row],[kapp_old]]+IFERROR(((Table5[[#This Row],[kapp_slack_ub]]-Table5[[#This Row],[kapp_slack_lb]])/Table5[[#This Row],[associated enzload]]),0)</f>
        <v>27141.277792879999</v>
      </c>
      <c r="Q91" s="1" t="str">
        <f>"'"&amp;Table5[[#This Row],[rxn]]&amp;"'"&amp;CHAR(9)&amp;Table5[[#This Row],[kapp + (slack_ub - slack_lb)/enzload]]</f>
        <v>'RXN-3OAR140_c_REV-rt2190'	27141.27779288</v>
      </c>
      <c r="R91" s="1">
        <f>_xlfn.XLOOKUP(Table5[[#This Row],[rxn]],Table38[name],Table38[flux],0)</f>
        <v>0</v>
      </c>
      <c r="S91" s="1">
        <f>_xlfn.XLOOKUP(SUBSTITUTE(Table5[[#This Row],[rxn]],"RXN-","ENZLOAD-"),Table38[name],Table38[flux],0)</f>
        <v>0</v>
      </c>
      <c r="T91" s="1" t="b">
        <f>AND(Table5[[#This Row],[ENZLOAD flux in kapp-slack.gms]]=0,Table5[[#This Row],[flux in kapp-slack.gms]]&lt;&gt;0,NOT(Table5[[#This Row],[spont or unknown?]]))</f>
        <v>0</v>
      </c>
      <c r="U91" s="1" t="b">
        <f>OR(_xlfn.TEXTAFTER(Table5[[#This Row],[rxn]],"-",-1)="SPONT",_xlfn.TEXTAFTER(Table5[[#This Row],[rxn]],"-",-1)="UNKNOWN")</f>
        <v>0</v>
      </c>
      <c r="V91" s="1">
        <f>_xlfn.XLOOKUP(SUBSTITUTE(Table5[[#This Row],[rxn]],"RXN-","ENZLOAD-"),Table4[rxn],Table4[ub],0)</f>
        <v>1.3994283700000001</v>
      </c>
      <c r="W91" s="1" t="b">
        <f>AND(Table5[[#This Row],[FVA ENZLOAD flux UB]]=0,Table5[[#This Row],[ENZ not made when it should be?]])</f>
        <v>0</v>
      </c>
    </row>
    <row r="92" spans="1:23" hidden="1">
      <c r="A92" s="1" t="s">
        <v>4570</v>
      </c>
      <c r="B92" s="1" t="str">
        <f>_xlfn.TEXTBEFORE(Table38[[#This Row],[all fluxes from kapp-slack]]," ",,,,"")</f>
        <v>RXN-ADMDC_c_FWD-rt2849</v>
      </c>
      <c r="C92" s="1">
        <f>_xlfn.NUMBERVALUE(IFERROR(_xlfn.TEXTAFTER(Table38[[#This Row],[all fluxes from kapp-slack]]," ",-1,,,""),""))</f>
        <v>3.8585456522999997E-5</v>
      </c>
      <c r="F92" s="1" t="s">
        <v>6504</v>
      </c>
      <c r="G92" s="1" t="str">
        <f>_xlfn.TEXTBEFORE(Table5[[#This Row],[rxn     kapp_old        kapp_slack_ub   kapp_slack_lb]]," ")</f>
        <v>RXN-3OAR160_c_REV-rt0409</v>
      </c>
      <c r="H9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9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92" s="1">
        <f>_xlfn.NUMBERVALUE(_xlfn.TEXTAFTER(Table5[[#This Row],[rxn     kapp_old        kapp_slack_ub   kapp_slack_lb]]," ",-1))</f>
        <v>0</v>
      </c>
      <c r="K92" s="1">
        <f>_xlfn.XLOOKUP(SUBSTITUTE(Table5[[#This Row],[rxn]],"RXN-","ENZLOAD-"),ENZLOAD[name],ENZLOAD[flux],0)</f>
        <v>1.84466915209E-6</v>
      </c>
      <c r="L92" s="1" t="str">
        <f>"'"&amp;Table5[[#This Row],[rxn]]&amp;"'"&amp;CHAR(9)&amp;IF(AND(Table5[[#This Row],[kapp_slack_ub]]&lt;&gt;0,Table5[[#This Row],[kapp_old]]&lt;$F$1),$F$1,Table5[[#This Row],[kapp_old]])</f>
        <v>'RXN-3OAR160_c_REV-rt0409'	27141.27779288</v>
      </c>
      <c r="M92" s="1">
        <f>_xlfn.XLOOKUP(Table5[[#This Row],[rxn]],Table3[name],Table3[flux],$F$1)</f>
        <v>27141.277792879999</v>
      </c>
      <c r="N92" s="1">
        <f>IFERROR(Table5[[#This Row],[min flux]]/Table5[[#This Row],[associated enzload]],"")</f>
        <v>14713358090.326973</v>
      </c>
      <c r="O92" s="1">
        <f>_xlfn.NUMBERVALUE(IF(Table5[[#This Row],[flux/enzload]]="","",ABS($N$1-Table5[[#This Row],[flux/enzload]])))</f>
        <v>1385202959568.6299</v>
      </c>
      <c r="P92" s="1">
        <f>Table5[[#This Row],[kapp_old]]+IFERROR(((Table5[[#This Row],[kapp_slack_ub]]-Table5[[#This Row],[kapp_slack_lb]])/Table5[[#This Row],[associated enzload]]),0)</f>
        <v>27141.277792879999</v>
      </c>
      <c r="Q92" s="1" t="str">
        <f>"'"&amp;Table5[[#This Row],[rxn]]&amp;"'"&amp;CHAR(9)&amp;Table5[[#This Row],[kapp + (slack_ub - slack_lb)/enzload]]</f>
        <v>'RXN-3OAR160_c_REV-rt0409'	27141.27779288</v>
      </c>
      <c r="R92" s="1">
        <f>_xlfn.XLOOKUP(Table5[[#This Row],[rxn]],Table38[name],Table38[flux],0)</f>
        <v>0</v>
      </c>
      <c r="S92" s="1">
        <f>_xlfn.XLOOKUP(SUBSTITUTE(Table5[[#This Row],[rxn]],"RXN-","ENZLOAD-"),Table38[name],Table38[flux],0)</f>
        <v>0</v>
      </c>
      <c r="T92" s="1" t="b">
        <f>AND(Table5[[#This Row],[ENZLOAD flux in kapp-slack.gms]]=0,Table5[[#This Row],[flux in kapp-slack.gms]]&lt;&gt;0,NOT(Table5[[#This Row],[spont or unknown?]]))</f>
        <v>0</v>
      </c>
      <c r="U92" s="1" t="b">
        <f>OR(_xlfn.TEXTAFTER(Table5[[#This Row],[rxn]],"-",-1)="SPONT",_xlfn.TEXTAFTER(Table5[[#This Row],[rxn]],"-",-1)="UNKNOWN")</f>
        <v>0</v>
      </c>
      <c r="V92" s="1">
        <f>_xlfn.XLOOKUP(SUBSTITUTE(Table5[[#This Row],[rxn]],"RXN-","ENZLOAD-"),Table4[rxn],Table4[ub],0)</f>
        <v>0.13465588000000001</v>
      </c>
      <c r="W92" s="1" t="b">
        <f>AND(Table5[[#This Row],[FVA ENZLOAD flux UB]]=0,Table5[[#This Row],[ENZ not made when it should be?]])</f>
        <v>0</v>
      </c>
    </row>
    <row r="93" spans="1:23" hidden="1">
      <c r="A93" s="1" t="s">
        <v>4571</v>
      </c>
      <c r="B93" s="1" t="str">
        <f>_xlfn.TEXTBEFORE(Table38[[#This Row],[all fluxes from kapp-slack]]," ",,,,"")</f>
        <v>RXN-ADNK1_c_FWD-rt0017</v>
      </c>
      <c r="C93" s="1">
        <f>_xlfn.NUMBERVALUE(IFERROR(_xlfn.TEXTAFTER(Table38[[#This Row],[all fluxes from kapp-slack]]," ",-1,,,""),""))</f>
        <v>8.7230209353785004E-2</v>
      </c>
      <c r="F93" s="1" t="s">
        <v>6505</v>
      </c>
      <c r="G93" s="1" t="str">
        <f>_xlfn.TEXTBEFORE(Table5[[#This Row],[rxn     kapp_old        kapp_slack_ub   kapp_slack_lb]]," ")</f>
        <v>RXN-3OAR160_c_FWD-rt1363</v>
      </c>
      <c r="H9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9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93" s="1">
        <f>_xlfn.NUMBERVALUE(_xlfn.TEXTAFTER(Table5[[#This Row],[rxn     kapp_old        kapp_slack_ub   kapp_slack_lb]]," ",-1))</f>
        <v>0</v>
      </c>
      <c r="K93" s="1">
        <f>_xlfn.XLOOKUP(SUBSTITUTE(Table5[[#This Row],[rxn]],"RXN-","ENZLOAD-"),ENZLOAD[name],ENZLOAD[flux],0)</f>
        <v>7.5790091899999994E-9</v>
      </c>
      <c r="L93" s="1" t="str">
        <f>"'"&amp;Table5[[#This Row],[rxn]]&amp;"'"&amp;CHAR(9)&amp;IF(AND(Table5[[#This Row],[kapp_slack_ub]]&lt;&gt;0,Table5[[#This Row],[kapp_old]]&lt;$F$1),$F$1,Table5[[#This Row],[kapp_old]])</f>
        <v>'RXN-3OAR160_c_FWD-rt1363'	27141.27779288</v>
      </c>
      <c r="M93" s="1">
        <f>_xlfn.XLOOKUP(Table5[[#This Row],[rxn]],Table3[name],Table3[flux],$F$1)</f>
        <v>27141.277792879999</v>
      </c>
      <c r="N93" s="1">
        <f>IFERROR(Table5[[#This Row],[min flux]]/Table5[[#This Row],[associated enzload]],"")</f>
        <v>3581111608716.7593</v>
      </c>
      <c r="O93" s="1">
        <f>_xlfn.NUMBERVALUE(IF(Table5[[#This Row],[flux/enzload]]="","",ABS($N$1-Table5[[#This Row],[flux/enzload]])))</f>
        <v>2181195291057.8101</v>
      </c>
      <c r="P93" s="1">
        <f>Table5[[#This Row],[kapp_old]]+IFERROR(((Table5[[#This Row],[kapp_slack_ub]]-Table5[[#This Row],[kapp_slack_lb]])/Table5[[#This Row],[associated enzload]]),0)</f>
        <v>27141.277792879999</v>
      </c>
      <c r="Q93" s="1" t="str">
        <f>"'"&amp;Table5[[#This Row],[rxn]]&amp;"'"&amp;CHAR(9)&amp;Table5[[#This Row],[kapp + (slack_ub - slack_lb)/enzload]]</f>
        <v>'RXN-3OAR160_c_FWD-rt1363'	27141.27779288</v>
      </c>
      <c r="R93" s="1">
        <f>_xlfn.XLOOKUP(Table5[[#This Row],[rxn]],Table38[name],Table38[flux],0)</f>
        <v>0</v>
      </c>
      <c r="S93" s="1">
        <f>_xlfn.XLOOKUP(SUBSTITUTE(Table5[[#This Row],[rxn]],"RXN-","ENZLOAD-"),Table38[name],Table38[flux],0)</f>
        <v>0</v>
      </c>
      <c r="T93" s="1" t="b">
        <f>AND(Table5[[#This Row],[ENZLOAD flux in kapp-slack.gms]]=0,Table5[[#This Row],[flux in kapp-slack.gms]]&lt;&gt;0,NOT(Table5[[#This Row],[spont or unknown?]]))</f>
        <v>0</v>
      </c>
      <c r="U93" s="1" t="b">
        <f>OR(_xlfn.TEXTAFTER(Table5[[#This Row],[rxn]],"-",-1)="SPONT",_xlfn.TEXTAFTER(Table5[[#This Row],[rxn]],"-",-1)="UNKNOWN")</f>
        <v>0</v>
      </c>
      <c r="V93" s="1">
        <f>_xlfn.XLOOKUP(SUBSTITUTE(Table5[[#This Row],[rxn]],"RXN-","ENZLOAD-"),Table4[rxn],Table4[ub],0)</f>
        <v>1.3476056999999999</v>
      </c>
      <c r="W93" s="1" t="b">
        <f>AND(Table5[[#This Row],[FVA ENZLOAD flux UB]]=0,Table5[[#This Row],[ENZ not made when it should be?]])</f>
        <v>0</v>
      </c>
    </row>
    <row r="94" spans="1:23" hidden="1">
      <c r="A94" s="1" t="s">
        <v>4572</v>
      </c>
      <c r="B94" s="1" t="str">
        <f>_xlfn.TEXTBEFORE(Table38[[#This Row],[all fluxes from kapp-slack]]," ",,,,"")</f>
        <v>RXN-ADPATPt_c_m_FWD-rt4336</v>
      </c>
      <c r="C94" s="1">
        <f>_xlfn.NUMBERVALUE(IFERROR(_xlfn.TEXTAFTER(Table38[[#This Row],[all fluxes from kapp-slack]]," ",-1,,,""),""))</f>
        <v>66.319728679116693</v>
      </c>
      <c r="F94" s="1" t="s">
        <v>6506</v>
      </c>
      <c r="G94" s="1" t="str">
        <f>_xlfn.TEXTBEFORE(Table5[[#This Row],[rxn     kapp_old        kapp_slack_ub   kapp_slack_lb]]," ")</f>
        <v>RXN-3OAR160_c_REV-rt1363</v>
      </c>
      <c r="H9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9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94" s="1">
        <f>_xlfn.NUMBERVALUE(_xlfn.TEXTAFTER(Table5[[#This Row],[rxn     kapp_old        kapp_slack_ub   kapp_slack_lb]]," ",-1))</f>
        <v>0</v>
      </c>
      <c r="K94" s="1">
        <f>_xlfn.XLOOKUP(SUBSTITUTE(Table5[[#This Row],[rxn]],"RXN-","ENZLOAD-"),ENZLOAD[name],ENZLOAD[flux],0)</f>
        <v>7.5790091899999994E-9</v>
      </c>
      <c r="L94" s="1" t="str">
        <f>"'"&amp;Table5[[#This Row],[rxn]]&amp;"'"&amp;CHAR(9)&amp;IF(AND(Table5[[#This Row],[kapp_slack_ub]]&lt;&gt;0,Table5[[#This Row],[kapp_old]]&lt;$F$1),$F$1,Table5[[#This Row],[kapp_old]])</f>
        <v>'RXN-3OAR160_c_REV-rt1363'	27141.27779288</v>
      </c>
      <c r="M94" s="1">
        <f>_xlfn.XLOOKUP(Table5[[#This Row],[rxn]],Table3[name],Table3[flux],$F$1)</f>
        <v>27141.277792879999</v>
      </c>
      <c r="N94" s="1">
        <f>IFERROR(Table5[[#This Row],[min flux]]/Table5[[#This Row],[associated enzload]],"")</f>
        <v>3581111608716.7593</v>
      </c>
      <c r="O94" s="1">
        <f>_xlfn.NUMBERVALUE(IF(Table5[[#This Row],[flux/enzload]]="","",ABS($N$1-Table5[[#This Row],[flux/enzload]])))</f>
        <v>2181195291057.8101</v>
      </c>
      <c r="P94" s="1">
        <f>Table5[[#This Row],[kapp_old]]+IFERROR(((Table5[[#This Row],[kapp_slack_ub]]-Table5[[#This Row],[kapp_slack_lb]])/Table5[[#This Row],[associated enzload]]),0)</f>
        <v>27141.277792879999</v>
      </c>
      <c r="Q94" s="1" t="str">
        <f>"'"&amp;Table5[[#This Row],[rxn]]&amp;"'"&amp;CHAR(9)&amp;Table5[[#This Row],[kapp + (slack_ub - slack_lb)/enzload]]</f>
        <v>'RXN-3OAR160_c_REV-rt1363'	27141.27779288</v>
      </c>
      <c r="R94" s="1">
        <f>_xlfn.XLOOKUP(Table5[[#This Row],[rxn]],Table38[name],Table38[flux],0)</f>
        <v>0</v>
      </c>
      <c r="S94" s="1">
        <f>_xlfn.XLOOKUP(SUBSTITUTE(Table5[[#This Row],[rxn]],"RXN-","ENZLOAD-"),Table38[name],Table38[flux],0)</f>
        <v>0</v>
      </c>
      <c r="T94" s="1" t="b">
        <f>AND(Table5[[#This Row],[ENZLOAD flux in kapp-slack.gms]]=0,Table5[[#This Row],[flux in kapp-slack.gms]]&lt;&gt;0,NOT(Table5[[#This Row],[spont or unknown?]]))</f>
        <v>0</v>
      </c>
      <c r="U94" s="1" t="b">
        <f>OR(_xlfn.TEXTAFTER(Table5[[#This Row],[rxn]],"-",-1)="SPONT",_xlfn.TEXTAFTER(Table5[[#This Row],[rxn]],"-",-1)="UNKNOWN")</f>
        <v>0</v>
      </c>
      <c r="V94" s="1">
        <f>_xlfn.XLOOKUP(SUBSTITUTE(Table5[[#This Row],[rxn]],"RXN-","ENZLOAD-"),Table4[rxn],Table4[ub],0)</f>
        <v>1.3476056999999999</v>
      </c>
      <c r="W94" s="1" t="b">
        <f>AND(Table5[[#This Row],[FVA ENZLOAD flux UB]]=0,Table5[[#This Row],[ENZ not made when it should be?]])</f>
        <v>0</v>
      </c>
    </row>
    <row r="95" spans="1:23" hidden="1">
      <c r="A95" s="1" t="s">
        <v>4573</v>
      </c>
      <c r="B95" s="1" t="str">
        <f>_xlfn.TEXTBEFORE(Table38[[#This Row],[all fluxes from kapp-slack]]," ",,,,"")</f>
        <v>RXN-ADPT_c_FWD-rt7825</v>
      </c>
      <c r="C95" s="1">
        <f>_xlfn.NUMBERVALUE(IFERROR(_xlfn.TEXTAFTER(Table38[[#This Row],[all fluxes from kapp-slack]]," ",-1,,,""),""))</f>
        <v>3.8585456522999997E-5</v>
      </c>
      <c r="F95" s="1" t="s">
        <v>6507</v>
      </c>
      <c r="G95" s="1" t="str">
        <f>_xlfn.TEXTBEFORE(Table5[[#This Row],[rxn     kapp_old        kapp_slack_ub   kapp_slack_lb]]," ")</f>
        <v>RXN-3OAR160_c_FWD-rt2183</v>
      </c>
      <c r="H9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9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95" s="1">
        <f>_xlfn.NUMBERVALUE(_xlfn.TEXTAFTER(Table5[[#This Row],[rxn     kapp_old        kapp_slack_ub   kapp_slack_lb]]," ",-1))</f>
        <v>0</v>
      </c>
      <c r="K95" s="1">
        <f>_xlfn.XLOOKUP(SUBSTITUTE(Table5[[#This Row],[rxn]],"RXN-","ENZLOAD-"),ENZLOAD[name],ENZLOAD[flux],0)</f>
        <v>5.4379037369000003E-7</v>
      </c>
      <c r="L95" s="1" t="str">
        <f>"'"&amp;Table5[[#This Row],[rxn]]&amp;"'"&amp;CHAR(9)&amp;IF(AND(Table5[[#This Row],[kapp_slack_ub]]&lt;&gt;0,Table5[[#This Row],[kapp_old]]&lt;$F$1),$F$1,Table5[[#This Row],[kapp_old]])</f>
        <v>'RXN-3OAR160_c_FWD-rt2183'	27141.27779288</v>
      </c>
      <c r="M95" s="1">
        <f>_xlfn.XLOOKUP(Table5[[#This Row],[rxn]],Table3[name],Table3[flux],$F$1)</f>
        <v>27141.277792879999</v>
      </c>
      <c r="N95" s="1">
        <f>IFERROR(Table5[[#This Row],[min flux]]/Table5[[#This Row],[associated enzload]],"")</f>
        <v>49911287705.788803</v>
      </c>
      <c r="O95" s="1">
        <f>_xlfn.NUMBERVALUE(IF(Table5[[#This Row],[flux/enzload]]="","",ABS($N$1-Table5[[#This Row],[flux/enzload]])))</f>
        <v>1350005029953.1599</v>
      </c>
      <c r="P95" s="1">
        <f>Table5[[#This Row],[kapp_old]]+IFERROR(((Table5[[#This Row],[kapp_slack_ub]]-Table5[[#This Row],[kapp_slack_lb]])/Table5[[#This Row],[associated enzload]]),0)</f>
        <v>27141.277792879999</v>
      </c>
      <c r="Q95" s="1" t="str">
        <f>"'"&amp;Table5[[#This Row],[rxn]]&amp;"'"&amp;CHAR(9)&amp;Table5[[#This Row],[kapp + (slack_ub - slack_lb)/enzload]]</f>
        <v>'RXN-3OAR160_c_FWD-rt2183'	27141.27779288</v>
      </c>
      <c r="R95" s="1">
        <f>_xlfn.XLOOKUP(Table5[[#This Row],[rxn]],Table38[name],Table38[flux],0)</f>
        <v>0</v>
      </c>
      <c r="S95" s="1">
        <f>_xlfn.XLOOKUP(SUBSTITUTE(Table5[[#This Row],[rxn]],"RXN-","ENZLOAD-"),Table38[name],Table38[flux],0)</f>
        <v>0</v>
      </c>
      <c r="T95" s="1" t="b">
        <f>AND(Table5[[#This Row],[ENZLOAD flux in kapp-slack.gms]]=0,Table5[[#This Row],[flux in kapp-slack.gms]]&lt;&gt;0,NOT(Table5[[#This Row],[spont or unknown?]]))</f>
        <v>0</v>
      </c>
      <c r="U95" s="1" t="b">
        <f>OR(_xlfn.TEXTAFTER(Table5[[#This Row],[rxn]],"-",-1)="SPONT",_xlfn.TEXTAFTER(Table5[[#This Row],[rxn]],"-",-1)="UNKNOWN")</f>
        <v>0</v>
      </c>
      <c r="V95" s="1">
        <f>_xlfn.XLOOKUP(SUBSTITUTE(Table5[[#This Row],[rxn]],"RXN-","ENZLOAD-"),Table4[rxn],Table4[ub],0)</f>
        <v>1.37597422</v>
      </c>
      <c r="W95" s="1" t="b">
        <f>AND(Table5[[#This Row],[FVA ENZLOAD flux UB]]=0,Table5[[#This Row],[ENZ not made when it should be?]])</f>
        <v>0</v>
      </c>
    </row>
    <row r="96" spans="1:23" hidden="1">
      <c r="A96" s="1" t="s">
        <v>4574</v>
      </c>
      <c r="B96" s="1" t="str">
        <f>_xlfn.TEXTBEFORE(Table38[[#This Row],[all fluxes from kapp-slack]]," ",,,,"")</f>
        <v>RXN-ADSK_c_FWD-rt0341</v>
      </c>
      <c r="C96" s="1">
        <f>_xlfn.NUMBERVALUE(IFERROR(_xlfn.TEXTAFTER(Table38[[#This Row],[all fluxes from kapp-slack]]," ",-1,,,""),""))</f>
        <v>1.3260163368298E-2</v>
      </c>
      <c r="F96" s="1" t="s">
        <v>6508</v>
      </c>
      <c r="G96" s="1" t="str">
        <f>_xlfn.TEXTBEFORE(Table5[[#This Row],[rxn     kapp_old        kapp_slack_ub   kapp_slack_lb]]," ")</f>
        <v>RXN-3OAR160_c_REV-rt2183</v>
      </c>
      <c r="H9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9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96" s="1">
        <f>_xlfn.NUMBERVALUE(_xlfn.TEXTAFTER(Table5[[#This Row],[rxn     kapp_old        kapp_slack_ub   kapp_slack_lb]]," ",-1))</f>
        <v>0</v>
      </c>
      <c r="K96" s="1">
        <f>_xlfn.XLOOKUP(SUBSTITUTE(Table5[[#This Row],[rxn]],"RXN-","ENZLOAD-"),ENZLOAD[name],ENZLOAD[flux],0)</f>
        <v>5.4379037369000003E-7</v>
      </c>
      <c r="L96" s="1" t="str">
        <f>"'"&amp;Table5[[#This Row],[rxn]]&amp;"'"&amp;CHAR(9)&amp;IF(AND(Table5[[#This Row],[kapp_slack_ub]]&lt;&gt;0,Table5[[#This Row],[kapp_old]]&lt;$F$1),$F$1,Table5[[#This Row],[kapp_old]])</f>
        <v>'RXN-3OAR160_c_REV-rt2183'	27141.27779288</v>
      </c>
      <c r="M96" s="1">
        <f>_xlfn.XLOOKUP(Table5[[#This Row],[rxn]],Table3[name],Table3[flux],$F$1)</f>
        <v>27141.277792879999</v>
      </c>
      <c r="N96" s="1">
        <f>IFERROR(Table5[[#This Row],[min flux]]/Table5[[#This Row],[associated enzload]],"")</f>
        <v>49911287705.788803</v>
      </c>
      <c r="O96" s="1">
        <f>_xlfn.NUMBERVALUE(IF(Table5[[#This Row],[flux/enzload]]="","",ABS($N$1-Table5[[#This Row],[flux/enzload]])))</f>
        <v>1350005029953.1599</v>
      </c>
      <c r="P96" s="1">
        <f>Table5[[#This Row],[kapp_old]]+IFERROR(((Table5[[#This Row],[kapp_slack_ub]]-Table5[[#This Row],[kapp_slack_lb]])/Table5[[#This Row],[associated enzload]]),0)</f>
        <v>27141.277792879999</v>
      </c>
      <c r="Q96" s="1" t="str">
        <f>"'"&amp;Table5[[#This Row],[rxn]]&amp;"'"&amp;CHAR(9)&amp;Table5[[#This Row],[kapp + (slack_ub - slack_lb)/enzload]]</f>
        <v>'RXN-3OAR160_c_REV-rt2183'	27141.27779288</v>
      </c>
      <c r="R96" s="1">
        <f>_xlfn.XLOOKUP(Table5[[#This Row],[rxn]],Table38[name],Table38[flux],0)</f>
        <v>0</v>
      </c>
      <c r="S96" s="1">
        <f>_xlfn.XLOOKUP(SUBSTITUTE(Table5[[#This Row],[rxn]],"RXN-","ENZLOAD-"),Table38[name],Table38[flux],0)</f>
        <v>0</v>
      </c>
      <c r="T96" s="1" t="b">
        <f>AND(Table5[[#This Row],[ENZLOAD flux in kapp-slack.gms]]=0,Table5[[#This Row],[flux in kapp-slack.gms]]&lt;&gt;0,NOT(Table5[[#This Row],[spont or unknown?]]))</f>
        <v>0</v>
      </c>
      <c r="U96" s="1" t="b">
        <f>OR(_xlfn.TEXTAFTER(Table5[[#This Row],[rxn]],"-",-1)="SPONT",_xlfn.TEXTAFTER(Table5[[#This Row],[rxn]],"-",-1)="UNKNOWN")</f>
        <v>0</v>
      </c>
      <c r="V96" s="1">
        <f>_xlfn.XLOOKUP(SUBSTITUTE(Table5[[#This Row],[rxn]],"RXN-","ENZLOAD-"),Table4[rxn],Table4[ub],0)</f>
        <v>1.37597422</v>
      </c>
      <c r="W96" s="1" t="b">
        <f>AND(Table5[[#This Row],[FVA ENZLOAD flux UB]]=0,Table5[[#This Row],[ENZ not made when it should be?]])</f>
        <v>0</v>
      </c>
    </row>
    <row r="97" spans="1:23" hidden="1">
      <c r="A97" s="1" t="s">
        <v>4575</v>
      </c>
      <c r="B97" s="1" t="str">
        <f>_xlfn.TEXTBEFORE(Table38[[#This Row],[all fluxes from kapp-slack]]," ",,,,"")</f>
        <v>RXN-ADSL1r_c_FWD-rt7437</v>
      </c>
      <c r="C97" s="1">
        <f>_xlfn.NUMBERVALUE(IFERROR(_xlfn.TEXTAFTER(Table38[[#This Row],[all fluxes from kapp-slack]]," ",-1,,,""),""))</f>
        <v>3.2911509426894997E-2</v>
      </c>
      <c r="F97" s="1" t="s">
        <v>6509</v>
      </c>
      <c r="G97" s="1" t="str">
        <f>_xlfn.TEXTBEFORE(Table5[[#This Row],[rxn     kapp_old        kapp_slack_ub   kapp_slack_lb]]," ")</f>
        <v>RXN-3OAR160_c_FWD-rt2190</v>
      </c>
      <c r="H9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9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97" s="1">
        <f>_xlfn.NUMBERVALUE(_xlfn.TEXTAFTER(Table5[[#This Row],[rxn     kapp_old        kapp_slack_ub   kapp_slack_lb]]," ",-1))</f>
        <v>0</v>
      </c>
      <c r="K97" s="1">
        <f>_xlfn.XLOOKUP(SUBSTITUTE(Table5[[#This Row],[rxn]],"RXN-","ENZLOAD-"),ENZLOAD[name],ENZLOAD[flux],0)</f>
        <v>2.1058805706E-7</v>
      </c>
      <c r="L97" s="1" t="str">
        <f>"'"&amp;Table5[[#This Row],[rxn]]&amp;"'"&amp;CHAR(9)&amp;IF(AND(Table5[[#This Row],[kapp_slack_ub]]&lt;&gt;0,Table5[[#This Row],[kapp_old]]&lt;$F$1),$F$1,Table5[[#This Row],[kapp_old]])</f>
        <v>'RXN-3OAR160_c_FWD-rt2190'	27141.27779288</v>
      </c>
      <c r="M97" s="1">
        <f>_xlfn.XLOOKUP(Table5[[#This Row],[rxn]],Table3[name],Table3[flux],$F$1)</f>
        <v>27141.277792879999</v>
      </c>
      <c r="N97" s="1">
        <f>IFERROR(Table5[[#This Row],[min flux]]/Table5[[#This Row],[associated enzload]],"")</f>
        <v>128883271785.66922</v>
      </c>
      <c r="O97" s="1">
        <f>_xlfn.NUMBERVALUE(IF(Table5[[#This Row],[flux/enzload]]="","",ABS($N$1-Table5[[#This Row],[flux/enzload]])))</f>
        <v>1271033045873.28</v>
      </c>
      <c r="P97" s="1">
        <f>Table5[[#This Row],[kapp_old]]+IFERROR(((Table5[[#This Row],[kapp_slack_ub]]-Table5[[#This Row],[kapp_slack_lb]])/Table5[[#This Row],[associated enzload]]),0)</f>
        <v>27141.277792879999</v>
      </c>
      <c r="Q97" s="1" t="str">
        <f>"'"&amp;Table5[[#This Row],[rxn]]&amp;"'"&amp;CHAR(9)&amp;Table5[[#This Row],[kapp + (slack_ub - slack_lb)/enzload]]</f>
        <v>'RXN-3OAR160_c_FWD-rt2190'	27141.27779288</v>
      </c>
      <c r="R97" s="1">
        <f>_xlfn.XLOOKUP(Table5[[#This Row],[rxn]],Table38[name],Table38[flux],0)</f>
        <v>0.102267234367396</v>
      </c>
      <c r="S97" s="1">
        <f>_xlfn.XLOOKUP(SUBSTITUTE(Table5[[#This Row],[rxn]],"RXN-","ENZLOAD-"),Table38[name],Table38[flux],0)</f>
        <v>1.4566057099999999E-6</v>
      </c>
      <c r="T97" s="1" t="b">
        <f>AND(Table5[[#This Row],[ENZLOAD flux in kapp-slack.gms]]=0,Table5[[#This Row],[flux in kapp-slack.gms]]&lt;&gt;0,NOT(Table5[[#This Row],[spont or unknown?]]))</f>
        <v>0</v>
      </c>
      <c r="U97" s="1" t="b">
        <f>OR(_xlfn.TEXTAFTER(Table5[[#This Row],[rxn]],"-",-1)="SPONT",_xlfn.TEXTAFTER(Table5[[#This Row],[rxn]],"-",-1)="UNKNOWN")</f>
        <v>0</v>
      </c>
      <c r="V97" s="1">
        <f>_xlfn.XLOOKUP(SUBSTITUTE(Table5[[#This Row],[rxn]],"RXN-","ENZLOAD-"),Table4[rxn],Table4[ub],0)</f>
        <v>1.3994283700000001</v>
      </c>
      <c r="W97" s="1" t="b">
        <f>AND(Table5[[#This Row],[FVA ENZLOAD flux UB]]=0,Table5[[#This Row],[ENZ not made when it should be?]])</f>
        <v>0</v>
      </c>
    </row>
    <row r="98" spans="1:23" hidden="1">
      <c r="A98" s="1" t="s">
        <v>4576</v>
      </c>
      <c r="B98" s="1" t="str">
        <f>_xlfn.TEXTBEFORE(Table38[[#This Row],[all fluxes from kapp-slack]]," ",,,,"")</f>
        <v>RXN-ADSL2i_c_FWD-rt7437</v>
      </c>
      <c r="C98" s="1">
        <f>_xlfn.NUMBERVALUE(IFERROR(_xlfn.TEXTAFTER(Table38[[#This Row],[all fluxes from kapp-slack]]," ",-1,,,""),""))</f>
        <v>4.8626260099952003E-2</v>
      </c>
      <c r="F98" s="1" t="s">
        <v>6510</v>
      </c>
      <c r="G98" s="1" t="str">
        <f>_xlfn.TEXTBEFORE(Table5[[#This Row],[rxn     kapp_old        kapp_slack_ub   kapp_slack_lb]]," ")</f>
        <v>RXN-3OAR160_c_REV-rt2190</v>
      </c>
      <c r="H9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9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98" s="1">
        <f>_xlfn.NUMBERVALUE(_xlfn.TEXTAFTER(Table5[[#This Row],[rxn     kapp_old        kapp_slack_ub   kapp_slack_lb]]," ",-1))</f>
        <v>0</v>
      </c>
      <c r="K98" s="1">
        <f>_xlfn.XLOOKUP(SUBSTITUTE(Table5[[#This Row],[rxn]],"RXN-","ENZLOAD-"),ENZLOAD[name],ENZLOAD[flux],0)</f>
        <v>2.1058805706E-7</v>
      </c>
      <c r="L98" s="1" t="str">
        <f>"'"&amp;Table5[[#This Row],[rxn]]&amp;"'"&amp;CHAR(9)&amp;IF(AND(Table5[[#This Row],[kapp_slack_ub]]&lt;&gt;0,Table5[[#This Row],[kapp_old]]&lt;$F$1),$F$1,Table5[[#This Row],[kapp_old]])</f>
        <v>'RXN-3OAR160_c_REV-rt2190'	27141.27779288</v>
      </c>
      <c r="M98" s="1">
        <f>_xlfn.XLOOKUP(Table5[[#This Row],[rxn]],Table3[name],Table3[flux],$F$1)</f>
        <v>27141.277792879999</v>
      </c>
      <c r="N98" s="1">
        <f>IFERROR(Table5[[#This Row],[min flux]]/Table5[[#This Row],[associated enzload]],"")</f>
        <v>128883271785.66922</v>
      </c>
      <c r="O98" s="1">
        <f>_xlfn.NUMBERVALUE(IF(Table5[[#This Row],[flux/enzload]]="","",ABS($N$1-Table5[[#This Row],[flux/enzload]])))</f>
        <v>1271033045873.28</v>
      </c>
      <c r="P98" s="1">
        <f>Table5[[#This Row],[kapp_old]]+IFERROR(((Table5[[#This Row],[kapp_slack_ub]]-Table5[[#This Row],[kapp_slack_lb]])/Table5[[#This Row],[associated enzload]]),0)</f>
        <v>27141.277792879999</v>
      </c>
      <c r="Q98" s="1" t="str">
        <f>"'"&amp;Table5[[#This Row],[rxn]]&amp;"'"&amp;CHAR(9)&amp;Table5[[#This Row],[kapp + (slack_ub - slack_lb)/enzload]]</f>
        <v>'RXN-3OAR160_c_REV-rt2190'	27141.27779288</v>
      </c>
      <c r="R98" s="1">
        <f>_xlfn.XLOOKUP(Table5[[#This Row],[rxn]],Table38[name],Table38[flux],0)</f>
        <v>0</v>
      </c>
      <c r="S98" s="1">
        <f>_xlfn.XLOOKUP(SUBSTITUTE(Table5[[#This Row],[rxn]],"RXN-","ENZLOAD-"),Table38[name],Table38[flux],0)</f>
        <v>0</v>
      </c>
      <c r="T98" s="1" t="b">
        <f>AND(Table5[[#This Row],[ENZLOAD flux in kapp-slack.gms]]=0,Table5[[#This Row],[flux in kapp-slack.gms]]&lt;&gt;0,NOT(Table5[[#This Row],[spont or unknown?]]))</f>
        <v>0</v>
      </c>
      <c r="U98" s="1" t="b">
        <f>OR(_xlfn.TEXTAFTER(Table5[[#This Row],[rxn]],"-",-1)="SPONT",_xlfn.TEXTAFTER(Table5[[#This Row],[rxn]],"-",-1)="UNKNOWN")</f>
        <v>0</v>
      </c>
      <c r="V98" s="1">
        <f>_xlfn.XLOOKUP(SUBSTITUTE(Table5[[#This Row],[rxn]],"RXN-","ENZLOAD-"),Table4[rxn],Table4[ub],0)</f>
        <v>1.3994283700000001</v>
      </c>
      <c r="W98" s="1" t="b">
        <f>AND(Table5[[#This Row],[FVA ENZLOAD flux UB]]=0,Table5[[#This Row],[ENZ not made when it should be?]])</f>
        <v>0</v>
      </c>
    </row>
    <row r="99" spans="1:23" hidden="1">
      <c r="A99" s="1" t="s">
        <v>4577</v>
      </c>
      <c r="B99" s="1" t="str">
        <f>_xlfn.TEXTBEFORE(Table38[[#This Row],[all fluxes from kapp-slack]]," ",,,,"")</f>
        <v>RXN-ADSS_c_FWD-rt3802</v>
      </c>
      <c r="C99" s="1">
        <f>_xlfn.NUMBERVALUE(IFERROR(_xlfn.TEXTAFTER(Table38[[#This Row],[all fluxes from kapp-slack]]," ",-1,,,""),""))</f>
        <v>3.2911509426894997E-2</v>
      </c>
      <c r="F99" s="1" t="s">
        <v>6512</v>
      </c>
      <c r="G99" s="1" t="str">
        <f>_xlfn.TEXTBEFORE(Table5[[#This Row],[rxn     kapp_old        kapp_slack_ub   kapp_slack_lb]]," ")</f>
        <v>RXN-3OAR180_c_REV-rt0409</v>
      </c>
      <c r="H9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9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99" s="1">
        <f>_xlfn.NUMBERVALUE(_xlfn.TEXTAFTER(Table5[[#This Row],[rxn     kapp_old        kapp_slack_ub   kapp_slack_lb]]," ",-1))</f>
        <v>0</v>
      </c>
      <c r="K99" s="1">
        <f>_xlfn.XLOOKUP(SUBSTITUTE(Table5[[#This Row],[rxn]],"RXN-","ENZLOAD-"),ENZLOAD[name],ENZLOAD[flux],0)</f>
        <v>1.84466915209E-6</v>
      </c>
      <c r="L99" s="1" t="str">
        <f>"'"&amp;Table5[[#This Row],[rxn]]&amp;"'"&amp;CHAR(9)&amp;IF(AND(Table5[[#This Row],[kapp_slack_ub]]&lt;&gt;0,Table5[[#This Row],[kapp_old]]&lt;$F$1),$F$1,Table5[[#This Row],[kapp_old]])</f>
        <v>'RXN-3OAR180_c_REV-rt0409'	27141.27779288</v>
      </c>
      <c r="M99" s="1">
        <f>_xlfn.XLOOKUP(Table5[[#This Row],[rxn]],Table3[name],Table3[flux],$F$1)</f>
        <v>27141.277792879999</v>
      </c>
      <c r="N99" s="1">
        <f>IFERROR(Table5[[#This Row],[min flux]]/Table5[[#This Row],[associated enzload]],"")</f>
        <v>14713358090.326973</v>
      </c>
      <c r="O99" s="1">
        <f>_xlfn.NUMBERVALUE(IF(Table5[[#This Row],[flux/enzload]]="","",ABS($N$1-Table5[[#This Row],[flux/enzload]])))</f>
        <v>1385202959568.6299</v>
      </c>
      <c r="P99" s="1">
        <f>Table5[[#This Row],[kapp_old]]+IFERROR(((Table5[[#This Row],[kapp_slack_ub]]-Table5[[#This Row],[kapp_slack_lb]])/Table5[[#This Row],[associated enzload]]),0)</f>
        <v>27141.277792879999</v>
      </c>
      <c r="Q99" s="1" t="str">
        <f>"'"&amp;Table5[[#This Row],[rxn]]&amp;"'"&amp;CHAR(9)&amp;Table5[[#This Row],[kapp + (slack_ub - slack_lb)/enzload]]</f>
        <v>'RXN-3OAR180_c_REV-rt0409'	27141.27779288</v>
      </c>
      <c r="R99" s="1">
        <f>_xlfn.XLOOKUP(Table5[[#This Row],[rxn]],Table38[name],Table38[flux],0)</f>
        <v>0</v>
      </c>
      <c r="S99" s="1">
        <f>_xlfn.XLOOKUP(SUBSTITUTE(Table5[[#This Row],[rxn]],"RXN-","ENZLOAD-"),Table38[name],Table38[flux],0)</f>
        <v>0</v>
      </c>
      <c r="T99" s="1" t="b">
        <f>AND(Table5[[#This Row],[ENZLOAD flux in kapp-slack.gms]]=0,Table5[[#This Row],[flux in kapp-slack.gms]]&lt;&gt;0,NOT(Table5[[#This Row],[spont or unknown?]]))</f>
        <v>0</v>
      </c>
      <c r="U99" s="1" t="b">
        <f>OR(_xlfn.TEXTAFTER(Table5[[#This Row],[rxn]],"-",-1)="SPONT",_xlfn.TEXTAFTER(Table5[[#This Row],[rxn]],"-",-1)="UNKNOWN")</f>
        <v>0</v>
      </c>
      <c r="V99" s="1">
        <f>_xlfn.XLOOKUP(SUBSTITUTE(Table5[[#This Row],[rxn]],"RXN-","ENZLOAD-"),Table4[rxn],Table4[ub],0)</f>
        <v>0.13465588000000001</v>
      </c>
      <c r="W99" s="1" t="b">
        <f>AND(Table5[[#This Row],[FVA ENZLOAD flux UB]]=0,Table5[[#This Row],[ENZ not made when it should be?]])</f>
        <v>0</v>
      </c>
    </row>
    <row r="100" spans="1:23" hidden="1">
      <c r="A100" s="1" t="s">
        <v>4578</v>
      </c>
      <c r="B100" s="1" t="str">
        <f>_xlfn.TEXTBEFORE(Table38[[#This Row],[all fluxes from kapp-slack]]," ",,,,"")</f>
        <v>RXN-AFAT_c_FWD-rt3174_c</v>
      </c>
      <c r="C100" s="1">
        <f>_xlfn.NUMBERVALUE(IFERROR(_xlfn.TEXTAFTER(Table38[[#This Row],[all fluxes from kapp-slack]]," ",-1,,,""),""))</f>
        <v>4.0072673990999999E-5</v>
      </c>
      <c r="F100" s="1" t="s">
        <v>6513</v>
      </c>
      <c r="G100" s="1" t="str">
        <f>_xlfn.TEXTBEFORE(Table5[[#This Row],[rxn     kapp_old        kapp_slack_ub   kapp_slack_lb]]," ")</f>
        <v>RXN-3OAR180_c_FWD-rt1363</v>
      </c>
      <c r="H10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0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00" s="1">
        <f>_xlfn.NUMBERVALUE(_xlfn.TEXTAFTER(Table5[[#This Row],[rxn     kapp_old        kapp_slack_ub   kapp_slack_lb]]," ",-1))</f>
        <v>0</v>
      </c>
      <c r="K100" s="1">
        <f>_xlfn.XLOOKUP(SUBSTITUTE(Table5[[#This Row],[rxn]],"RXN-","ENZLOAD-"),ENZLOAD[name],ENZLOAD[flux],0)</f>
        <v>7.5790091899999994E-9</v>
      </c>
      <c r="L100" s="1" t="str">
        <f>"'"&amp;Table5[[#This Row],[rxn]]&amp;"'"&amp;CHAR(9)&amp;IF(AND(Table5[[#This Row],[kapp_slack_ub]]&lt;&gt;0,Table5[[#This Row],[kapp_old]]&lt;$F$1),$F$1,Table5[[#This Row],[kapp_old]])</f>
        <v>'RXN-3OAR180_c_FWD-rt1363'	27141.27779288</v>
      </c>
      <c r="M100" s="1">
        <f>_xlfn.XLOOKUP(Table5[[#This Row],[rxn]],Table3[name],Table3[flux],$F$1)</f>
        <v>27141.277792879999</v>
      </c>
      <c r="N100" s="1">
        <f>IFERROR(Table5[[#This Row],[min flux]]/Table5[[#This Row],[associated enzload]],"")</f>
        <v>3581111608716.7593</v>
      </c>
      <c r="O100" s="1">
        <f>_xlfn.NUMBERVALUE(IF(Table5[[#This Row],[flux/enzload]]="","",ABS($N$1-Table5[[#This Row],[flux/enzload]])))</f>
        <v>2181195291057.8101</v>
      </c>
      <c r="P100" s="1">
        <f>Table5[[#This Row],[kapp_old]]+IFERROR(((Table5[[#This Row],[kapp_slack_ub]]-Table5[[#This Row],[kapp_slack_lb]])/Table5[[#This Row],[associated enzload]]),0)</f>
        <v>27141.277792879999</v>
      </c>
      <c r="Q100" s="1" t="str">
        <f>"'"&amp;Table5[[#This Row],[rxn]]&amp;"'"&amp;CHAR(9)&amp;Table5[[#This Row],[kapp + (slack_ub - slack_lb)/enzload]]</f>
        <v>'RXN-3OAR180_c_FWD-rt1363'	27141.27779288</v>
      </c>
      <c r="R100" s="1">
        <f>_xlfn.XLOOKUP(Table5[[#This Row],[rxn]],Table38[name],Table38[flux],0)</f>
        <v>0</v>
      </c>
      <c r="S100" s="1">
        <f>_xlfn.XLOOKUP(SUBSTITUTE(Table5[[#This Row],[rxn]],"RXN-","ENZLOAD-"),Table38[name],Table38[flux],0)</f>
        <v>0</v>
      </c>
      <c r="T100" s="1" t="b">
        <f>AND(Table5[[#This Row],[ENZLOAD flux in kapp-slack.gms]]=0,Table5[[#This Row],[flux in kapp-slack.gms]]&lt;&gt;0,NOT(Table5[[#This Row],[spont or unknown?]]))</f>
        <v>0</v>
      </c>
      <c r="U100" s="1" t="b">
        <f>OR(_xlfn.TEXTAFTER(Table5[[#This Row],[rxn]],"-",-1)="SPONT",_xlfn.TEXTAFTER(Table5[[#This Row],[rxn]],"-",-1)="UNKNOWN")</f>
        <v>0</v>
      </c>
      <c r="V100" s="1">
        <f>_xlfn.XLOOKUP(SUBSTITUTE(Table5[[#This Row],[rxn]],"RXN-","ENZLOAD-"),Table4[rxn],Table4[ub],0)</f>
        <v>1.3476056999999999</v>
      </c>
      <c r="W100" s="1" t="b">
        <f>AND(Table5[[#This Row],[FVA ENZLOAD flux UB]]=0,Table5[[#This Row],[ENZ not made when it should be?]])</f>
        <v>0</v>
      </c>
    </row>
    <row r="101" spans="1:23" hidden="1">
      <c r="A101" s="1" t="s">
        <v>4579</v>
      </c>
      <c r="B101" s="1" t="str">
        <f>_xlfn.TEXTBEFORE(Table38[[#This Row],[all fluxes from kapp-slack]]," ",,,,"")</f>
        <v>RXN-AGPAT_rm_FWD-rt2059_rm</v>
      </c>
      <c r="C101" s="1">
        <f>_xlfn.NUMBERVALUE(IFERROR(_xlfn.TEXTAFTER(Table38[[#This Row],[all fluxes from kapp-slack]]," ",-1,,,""),""))</f>
        <v>4.2677270503386003E-2</v>
      </c>
      <c r="F101" s="1" t="s">
        <v>6514</v>
      </c>
      <c r="G101" s="1" t="str">
        <f>_xlfn.TEXTBEFORE(Table5[[#This Row],[rxn     kapp_old        kapp_slack_ub   kapp_slack_lb]]," ")</f>
        <v>RXN-3OAR180_c_REV-rt1363</v>
      </c>
      <c r="H10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0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01" s="1">
        <f>_xlfn.NUMBERVALUE(_xlfn.TEXTAFTER(Table5[[#This Row],[rxn     kapp_old        kapp_slack_ub   kapp_slack_lb]]," ",-1))</f>
        <v>0</v>
      </c>
      <c r="K101" s="1">
        <f>_xlfn.XLOOKUP(SUBSTITUTE(Table5[[#This Row],[rxn]],"RXN-","ENZLOAD-"),ENZLOAD[name],ENZLOAD[flux],0)</f>
        <v>7.5790091899999994E-9</v>
      </c>
      <c r="L101" s="1" t="str">
        <f>"'"&amp;Table5[[#This Row],[rxn]]&amp;"'"&amp;CHAR(9)&amp;IF(AND(Table5[[#This Row],[kapp_slack_ub]]&lt;&gt;0,Table5[[#This Row],[kapp_old]]&lt;$F$1),$F$1,Table5[[#This Row],[kapp_old]])</f>
        <v>'RXN-3OAR180_c_REV-rt1363'	27141.27779288</v>
      </c>
      <c r="M101" s="1">
        <f>_xlfn.XLOOKUP(Table5[[#This Row],[rxn]],Table3[name],Table3[flux],$F$1)</f>
        <v>27141.277792879999</v>
      </c>
      <c r="N101" s="1">
        <f>IFERROR(Table5[[#This Row],[min flux]]/Table5[[#This Row],[associated enzload]],"")</f>
        <v>3581111608716.7593</v>
      </c>
      <c r="O101" s="1">
        <f>_xlfn.NUMBERVALUE(IF(Table5[[#This Row],[flux/enzload]]="","",ABS($N$1-Table5[[#This Row],[flux/enzload]])))</f>
        <v>2181195291057.8101</v>
      </c>
      <c r="P101" s="1">
        <f>Table5[[#This Row],[kapp_old]]+IFERROR(((Table5[[#This Row],[kapp_slack_ub]]-Table5[[#This Row],[kapp_slack_lb]])/Table5[[#This Row],[associated enzload]]),0)</f>
        <v>27141.277792879999</v>
      </c>
      <c r="Q101" s="1" t="str">
        <f>"'"&amp;Table5[[#This Row],[rxn]]&amp;"'"&amp;CHAR(9)&amp;Table5[[#This Row],[kapp + (slack_ub - slack_lb)/enzload]]</f>
        <v>'RXN-3OAR180_c_REV-rt1363'	27141.27779288</v>
      </c>
      <c r="R101" s="1">
        <f>_xlfn.XLOOKUP(Table5[[#This Row],[rxn]],Table38[name],Table38[flux],0)</f>
        <v>0</v>
      </c>
      <c r="S101" s="1">
        <f>_xlfn.XLOOKUP(SUBSTITUTE(Table5[[#This Row],[rxn]],"RXN-","ENZLOAD-"),Table38[name],Table38[flux],0)</f>
        <v>0</v>
      </c>
      <c r="T101" s="1" t="b">
        <f>AND(Table5[[#This Row],[ENZLOAD flux in kapp-slack.gms]]=0,Table5[[#This Row],[flux in kapp-slack.gms]]&lt;&gt;0,NOT(Table5[[#This Row],[spont or unknown?]]))</f>
        <v>0</v>
      </c>
      <c r="U101" s="1" t="b">
        <f>OR(_xlfn.TEXTAFTER(Table5[[#This Row],[rxn]],"-",-1)="SPONT",_xlfn.TEXTAFTER(Table5[[#This Row],[rxn]],"-",-1)="UNKNOWN")</f>
        <v>0</v>
      </c>
      <c r="V101" s="1">
        <f>_xlfn.XLOOKUP(SUBSTITUTE(Table5[[#This Row],[rxn]],"RXN-","ENZLOAD-"),Table4[rxn],Table4[ub],0)</f>
        <v>1.3476056999999999</v>
      </c>
      <c r="W101" s="1" t="b">
        <f>AND(Table5[[#This Row],[FVA ENZLOAD flux UB]]=0,Table5[[#This Row],[ENZ not made when it should be?]])</f>
        <v>0</v>
      </c>
    </row>
    <row r="102" spans="1:23" hidden="1">
      <c r="A102" s="1" t="s">
        <v>4580</v>
      </c>
      <c r="B102" s="1" t="str">
        <f>_xlfn.TEXTBEFORE(Table38[[#This Row],[all fluxes from kapp-slack]]," ",,,,"")</f>
        <v>RXN-AGPRi_m_FWD-rt1009</v>
      </c>
      <c r="C102" s="1">
        <f>_xlfn.NUMBERVALUE(IFERROR(_xlfn.TEXTAFTER(Table38[[#This Row],[all fluxes from kapp-slack]]," ",-1,,,""),""))</f>
        <v>2.5528546504122E-2</v>
      </c>
      <c r="F102" s="1" t="s">
        <v>6515</v>
      </c>
      <c r="G102" s="1" t="str">
        <f>_xlfn.TEXTBEFORE(Table5[[#This Row],[rxn     kapp_old        kapp_slack_ub   kapp_slack_lb]]," ")</f>
        <v>RXN-3OAR180_c_FWD-rt2183</v>
      </c>
      <c r="H10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0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02" s="1">
        <f>_xlfn.NUMBERVALUE(_xlfn.TEXTAFTER(Table5[[#This Row],[rxn     kapp_old        kapp_slack_ub   kapp_slack_lb]]," ",-1))</f>
        <v>0</v>
      </c>
      <c r="K102" s="1">
        <f>_xlfn.XLOOKUP(SUBSTITUTE(Table5[[#This Row],[rxn]],"RXN-","ENZLOAD-"),ENZLOAD[name],ENZLOAD[flux],0)</f>
        <v>5.4379037369000003E-7</v>
      </c>
      <c r="L102" s="1" t="str">
        <f>"'"&amp;Table5[[#This Row],[rxn]]&amp;"'"&amp;CHAR(9)&amp;IF(AND(Table5[[#This Row],[kapp_slack_ub]]&lt;&gt;0,Table5[[#This Row],[kapp_old]]&lt;$F$1),$F$1,Table5[[#This Row],[kapp_old]])</f>
        <v>'RXN-3OAR180_c_FWD-rt2183'	27141.27779288</v>
      </c>
      <c r="M102" s="1">
        <f>_xlfn.XLOOKUP(Table5[[#This Row],[rxn]],Table3[name],Table3[flux],$F$1)</f>
        <v>27141.277792879999</v>
      </c>
      <c r="N102" s="1">
        <f>IFERROR(Table5[[#This Row],[min flux]]/Table5[[#This Row],[associated enzload]],"")</f>
        <v>49911287705.788803</v>
      </c>
      <c r="O102" s="1">
        <f>_xlfn.NUMBERVALUE(IF(Table5[[#This Row],[flux/enzload]]="","",ABS($N$1-Table5[[#This Row],[flux/enzload]])))</f>
        <v>1350005029953.1599</v>
      </c>
      <c r="P102" s="1">
        <f>Table5[[#This Row],[kapp_old]]+IFERROR(((Table5[[#This Row],[kapp_slack_ub]]-Table5[[#This Row],[kapp_slack_lb]])/Table5[[#This Row],[associated enzload]]),0)</f>
        <v>27141.277792879999</v>
      </c>
      <c r="Q102" s="1" t="str">
        <f>"'"&amp;Table5[[#This Row],[rxn]]&amp;"'"&amp;CHAR(9)&amp;Table5[[#This Row],[kapp + (slack_ub - slack_lb)/enzload]]</f>
        <v>'RXN-3OAR180_c_FWD-rt2183'	27141.27779288</v>
      </c>
      <c r="R102" s="1">
        <f>_xlfn.XLOOKUP(Table5[[#This Row],[rxn]],Table38[name],Table38[flux],0)</f>
        <v>0</v>
      </c>
      <c r="S102" s="1">
        <f>_xlfn.XLOOKUP(SUBSTITUTE(Table5[[#This Row],[rxn]],"RXN-","ENZLOAD-"),Table38[name],Table38[flux],0)</f>
        <v>0</v>
      </c>
      <c r="T102" s="1" t="b">
        <f>AND(Table5[[#This Row],[ENZLOAD flux in kapp-slack.gms]]=0,Table5[[#This Row],[flux in kapp-slack.gms]]&lt;&gt;0,NOT(Table5[[#This Row],[spont or unknown?]]))</f>
        <v>0</v>
      </c>
      <c r="U102" s="1" t="b">
        <f>OR(_xlfn.TEXTAFTER(Table5[[#This Row],[rxn]],"-",-1)="SPONT",_xlfn.TEXTAFTER(Table5[[#This Row],[rxn]],"-",-1)="UNKNOWN")</f>
        <v>0</v>
      </c>
      <c r="V102" s="1">
        <f>_xlfn.XLOOKUP(SUBSTITUTE(Table5[[#This Row],[rxn]],"RXN-","ENZLOAD-"),Table4[rxn],Table4[ub],0)</f>
        <v>1.37597422</v>
      </c>
      <c r="W102" s="1" t="b">
        <f>AND(Table5[[#This Row],[FVA ENZLOAD flux UB]]=0,Table5[[#This Row],[ENZ not made when it should be?]])</f>
        <v>0</v>
      </c>
    </row>
    <row r="103" spans="1:23" hidden="1">
      <c r="A103" s="1" t="s">
        <v>4581</v>
      </c>
      <c r="B103" s="1" t="str">
        <f>_xlfn.TEXTBEFORE(Table38[[#This Row],[all fluxes from kapp-slack]]," ",,,,"")</f>
        <v>RXN-AHCi_c_FWD-rt4544</v>
      </c>
      <c r="C103" s="1">
        <f>_xlfn.NUMBERVALUE(IFERROR(_xlfn.TEXTAFTER(Table38[[#This Row],[all fluxes from kapp-slack]]," ",-1,,,""),""))</f>
        <v>8.7230209353785004E-2</v>
      </c>
      <c r="F103" s="1" t="s">
        <v>6516</v>
      </c>
      <c r="G103" s="1" t="str">
        <f>_xlfn.TEXTBEFORE(Table5[[#This Row],[rxn     kapp_old        kapp_slack_ub   kapp_slack_lb]]," ")</f>
        <v>RXN-3OAR180_c_REV-rt2183</v>
      </c>
      <c r="H10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0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03" s="1">
        <f>_xlfn.NUMBERVALUE(_xlfn.TEXTAFTER(Table5[[#This Row],[rxn     kapp_old        kapp_slack_ub   kapp_slack_lb]]," ",-1))</f>
        <v>0</v>
      </c>
      <c r="K103" s="1">
        <f>_xlfn.XLOOKUP(SUBSTITUTE(Table5[[#This Row],[rxn]],"RXN-","ENZLOAD-"),ENZLOAD[name],ENZLOAD[flux],0)</f>
        <v>5.4379037369000003E-7</v>
      </c>
      <c r="L103" s="1" t="str">
        <f>"'"&amp;Table5[[#This Row],[rxn]]&amp;"'"&amp;CHAR(9)&amp;IF(AND(Table5[[#This Row],[kapp_slack_ub]]&lt;&gt;0,Table5[[#This Row],[kapp_old]]&lt;$F$1),$F$1,Table5[[#This Row],[kapp_old]])</f>
        <v>'RXN-3OAR180_c_REV-rt2183'	27141.27779288</v>
      </c>
      <c r="M103" s="1">
        <f>_xlfn.XLOOKUP(Table5[[#This Row],[rxn]],Table3[name],Table3[flux],$F$1)</f>
        <v>27141.277792879999</v>
      </c>
      <c r="N103" s="1">
        <f>IFERROR(Table5[[#This Row],[min flux]]/Table5[[#This Row],[associated enzload]],"")</f>
        <v>49911287705.788803</v>
      </c>
      <c r="O103" s="1">
        <f>_xlfn.NUMBERVALUE(IF(Table5[[#This Row],[flux/enzload]]="","",ABS($N$1-Table5[[#This Row],[flux/enzload]])))</f>
        <v>1350005029953.1599</v>
      </c>
      <c r="P103" s="1">
        <f>Table5[[#This Row],[kapp_old]]+IFERROR(((Table5[[#This Row],[kapp_slack_ub]]-Table5[[#This Row],[kapp_slack_lb]])/Table5[[#This Row],[associated enzload]]),0)</f>
        <v>27141.277792879999</v>
      </c>
      <c r="Q103" s="1" t="str">
        <f>"'"&amp;Table5[[#This Row],[rxn]]&amp;"'"&amp;CHAR(9)&amp;Table5[[#This Row],[kapp + (slack_ub - slack_lb)/enzload]]</f>
        <v>'RXN-3OAR180_c_REV-rt2183'	27141.27779288</v>
      </c>
      <c r="R103" s="1">
        <f>_xlfn.XLOOKUP(Table5[[#This Row],[rxn]],Table38[name],Table38[flux],0)</f>
        <v>0</v>
      </c>
      <c r="S103" s="1">
        <f>_xlfn.XLOOKUP(SUBSTITUTE(Table5[[#This Row],[rxn]],"RXN-","ENZLOAD-"),Table38[name],Table38[flux],0)</f>
        <v>0</v>
      </c>
      <c r="T103" s="1" t="b">
        <f>AND(Table5[[#This Row],[ENZLOAD flux in kapp-slack.gms]]=0,Table5[[#This Row],[flux in kapp-slack.gms]]&lt;&gt;0,NOT(Table5[[#This Row],[spont or unknown?]]))</f>
        <v>0</v>
      </c>
      <c r="U103" s="1" t="b">
        <f>OR(_xlfn.TEXTAFTER(Table5[[#This Row],[rxn]],"-",-1)="SPONT",_xlfn.TEXTAFTER(Table5[[#This Row],[rxn]],"-",-1)="UNKNOWN")</f>
        <v>0</v>
      </c>
      <c r="V103" s="1">
        <f>_xlfn.XLOOKUP(SUBSTITUTE(Table5[[#This Row],[rxn]],"RXN-","ENZLOAD-"),Table4[rxn],Table4[ub],0)</f>
        <v>1.37597422</v>
      </c>
      <c r="W103" s="1" t="b">
        <f>AND(Table5[[#This Row],[FVA ENZLOAD flux UB]]=0,Table5[[#This Row],[ENZ not made when it should be?]])</f>
        <v>0</v>
      </c>
    </row>
    <row r="104" spans="1:23" hidden="1">
      <c r="A104" s="1" t="s">
        <v>4582</v>
      </c>
      <c r="B104" s="1" t="str">
        <f>_xlfn.TEXTBEFORE(Table38[[#This Row],[all fluxes from kapp-slack]]," ",,,,"")</f>
        <v>RXN-AHCYSt_c_rm_REV-SPONT</v>
      </c>
      <c r="C104" s="1">
        <f>_xlfn.NUMBERVALUE(IFERROR(_xlfn.TEXTAFTER(Table38[[#This Row],[all fluxes from kapp-slack]]," ",-1,,,""),""))</f>
        <v>4.7652468386902999E-2</v>
      </c>
      <c r="F104" s="1" t="s">
        <v>6517</v>
      </c>
      <c r="G104" s="1" t="str">
        <f>_xlfn.TEXTBEFORE(Table5[[#This Row],[rxn     kapp_old        kapp_slack_ub   kapp_slack_lb]]," ")</f>
        <v>RXN-3OAR180_c_FWD-rt2190</v>
      </c>
      <c r="H10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0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04" s="1">
        <f>_xlfn.NUMBERVALUE(_xlfn.TEXTAFTER(Table5[[#This Row],[rxn     kapp_old        kapp_slack_ub   kapp_slack_lb]]," ",-1))</f>
        <v>0</v>
      </c>
      <c r="K104" s="1">
        <f>_xlfn.XLOOKUP(SUBSTITUTE(Table5[[#This Row],[rxn]],"RXN-","ENZLOAD-"),ENZLOAD[name],ENZLOAD[flux],0)</f>
        <v>2.1058805706E-7</v>
      </c>
      <c r="L104" s="1" t="str">
        <f>"'"&amp;Table5[[#This Row],[rxn]]&amp;"'"&amp;CHAR(9)&amp;IF(AND(Table5[[#This Row],[kapp_slack_ub]]&lt;&gt;0,Table5[[#This Row],[kapp_old]]&lt;$F$1),$F$1,Table5[[#This Row],[kapp_old]])</f>
        <v>'RXN-3OAR180_c_FWD-rt2190'	27141.27779288</v>
      </c>
      <c r="M104" s="1">
        <f>_xlfn.XLOOKUP(Table5[[#This Row],[rxn]],Table3[name],Table3[flux],$F$1)</f>
        <v>27141.277792879999</v>
      </c>
      <c r="N104" s="1">
        <f>IFERROR(Table5[[#This Row],[min flux]]/Table5[[#This Row],[associated enzload]],"")</f>
        <v>128883271785.66922</v>
      </c>
      <c r="O104" s="1">
        <f>_xlfn.NUMBERVALUE(IF(Table5[[#This Row],[flux/enzload]]="","",ABS($N$1-Table5[[#This Row],[flux/enzload]])))</f>
        <v>1271033045873.28</v>
      </c>
      <c r="P104" s="1">
        <f>Table5[[#This Row],[kapp_old]]+IFERROR(((Table5[[#This Row],[kapp_slack_ub]]-Table5[[#This Row],[kapp_slack_lb]])/Table5[[#This Row],[associated enzload]]),0)</f>
        <v>27141.277792879999</v>
      </c>
      <c r="Q104" s="1" t="str">
        <f>"'"&amp;Table5[[#This Row],[rxn]]&amp;"'"&amp;CHAR(9)&amp;Table5[[#This Row],[kapp + (slack_ub - slack_lb)/enzload]]</f>
        <v>'RXN-3OAR180_c_FWD-rt2190'	27141.27779288</v>
      </c>
      <c r="R104" s="1">
        <f>_xlfn.XLOOKUP(Table5[[#This Row],[rxn]],Table38[name],Table38[flux],0)</f>
        <v>7.7462635555282003E-2</v>
      </c>
      <c r="S104" s="1">
        <f>_xlfn.XLOOKUP(SUBSTITUTE(Table5[[#This Row],[rxn]],"RXN-","ENZLOAD-"),Table38[name],Table38[flux],0)</f>
        <v>1.1033105370000001E-6</v>
      </c>
      <c r="T104" s="1" t="b">
        <f>AND(Table5[[#This Row],[ENZLOAD flux in kapp-slack.gms]]=0,Table5[[#This Row],[flux in kapp-slack.gms]]&lt;&gt;0,NOT(Table5[[#This Row],[spont or unknown?]]))</f>
        <v>0</v>
      </c>
      <c r="U104" s="1" t="b">
        <f>OR(_xlfn.TEXTAFTER(Table5[[#This Row],[rxn]],"-",-1)="SPONT",_xlfn.TEXTAFTER(Table5[[#This Row],[rxn]],"-",-1)="UNKNOWN")</f>
        <v>0</v>
      </c>
      <c r="V104" s="1">
        <f>_xlfn.XLOOKUP(SUBSTITUTE(Table5[[#This Row],[rxn]],"RXN-","ENZLOAD-"),Table4[rxn],Table4[ub],0)</f>
        <v>1.3994283700000001</v>
      </c>
      <c r="W104" s="1" t="b">
        <f>AND(Table5[[#This Row],[FVA ENZLOAD flux UB]]=0,Table5[[#This Row],[ENZ not made when it should be?]])</f>
        <v>0</v>
      </c>
    </row>
    <row r="105" spans="1:23" hidden="1">
      <c r="A105" s="1" t="s">
        <v>4583</v>
      </c>
      <c r="B105" s="1" t="str">
        <f>_xlfn.TEXTBEFORE(Table38[[#This Row],[all fluxes from kapp-slack]]," ",,,,"")</f>
        <v>RXN-AHSERL2_c_FWD-rt8250</v>
      </c>
      <c r="C105" s="1">
        <f>_xlfn.NUMBERVALUE(IFERROR(_xlfn.TEXTAFTER(Table38[[#This Row],[all fluxes from kapp-slack]]," ",-1,,,""),""))</f>
        <v>1.3260163368298E-2</v>
      </c>
      <c r="F105" s="1" t="s">
        <v>6518</v>
      </c>
      <c r="G105" s="1" t="str">
        <f>_xlfn.TEXTBEFORE(Table5[[#This Row],[rxn     kapp_old        kapp_slack_ub   kapp_slack_lb]]," ")</f>
        <v>RXN-3OAR180_c_REV-rt2190</v>
      </c>
      <c r="H10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0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05" s="1">
        <f>_xlfn.NUMBERVALUE(_xlfn.TEXTAFTER(Table5[[#This Row],[rxn     kapp_old        kapp_slack_ub   kapp_slack_lb]]," ",-1))</f>
        <v>0</v>
      </c>
      <c r="K105" s="1">
        <f>_xlfn.XLOOKUP(SUBSTITUTE(Table5[[#This Row],[rxn]],"RXN-","ENZLOAD-"),ENZLOAD[name],ENZLOAD[flux],0)</f>
        <v>2.1058805706E-7</v>
      </c>
      <c r="L105" s="1" t="str">
        <f>"'"&amp;Table5[[#This Row],[rxn]]&amp;"'"&amp;CHAR(9)&amp;IF(AND(Table5[[#This Row],[kapp_slack_ub]]&lt;&gt;0,Table5[[#This Row],[kapp_old]]&lt;$F$1),$F$1,Table5[[#This Row],[kapp_old]])</f>
        <v>'RXN-3OAR180_c_REV-rt2190'	27141.27779288</v>
      </c>
      <c r="M105" s="1">
        <f>_xlfn.XLOOKUP(Table5[[#This Row],[rxn]],Table3[name],Table3[flux],$F$1)</f>
        <v>27141.277792879999</v>
      </c>
      <c r="N105" s="1">
        <f>IFERROR(Table5[[#This Row],[min flux]]/Table5[[#This Row],[associated enzload]],"")</f>
        <v>128883271785.66922</v>
      </c>
      <c r="O105" s="1">
        <f>_xlfn.NUMBERVALUE(IF(Table5[[#This Row],[flux/enzload]]="","",ABS($N$1-Table5[[#This Row],[flux/enzload]])))</f>
        <v>1271033045873.28</v>
      </c>
      <c r="P105" s="1">
        <f>Table5[[#This Row],[kapp_old]]+IFERROR(((Table5[[#This Row],[kapp_slack_ub]]-Table5[[#This Row],[kapp_slack_lb]])/Table5[[#This Row],[associated enzload]]),0)</f>
        <v>27141.277792879999</v>
      </c>
      <c r="Q105" s="1" t="str">
        <f>"'"&amp;Table5[[#This Row],[rxn]]&amp;"'"&amp;CHAR(9)&amp;Table5[[#This Row],[kapp + (slack_ub - slack_lb)/enzload]]</f>
        <v>'RXN-3OAR180_c_REV-rt2190'	27141.27779288</v>
      </c>
      <c r="R105" s="1">
        <f>_xlfn.XLOOKUP(Table5[[#This Row],[rxn]],Table38[name],Table38[flux],0)</f>
        <v>0</v>
      </c>
      <c r="S105" s="1">
        <f>_xlfn.XLOOKUP(SUBSTITUTE(Table5[[#This Row],[rxn]],"RXN-","ENZLOAD-"),Table38[name],Table38[flux],0)</f>
        <v>0</v>
      </c>
      <c r="T105" s="1" t="b">
        <f>AND(Table5[[#This Row],[ENZLOAD flux in kapp-slack.gms]]=0,Table5[[#This Row],[flux in kapp-slack.gms]]&lt;&gt;0,NOT(Table5[[#This Row],[spont or unknown?]]))</f>
        <v>0</v>
      </c>
      <c r="U105" s="1" t="b">
        <f>OR(_xlfn.TEXTAFTER(Table5[[#This Row],[rxn]],"-",-1)="SPONT",_xlfn.TEXTAFTER(Table5[[#This Row],[rxn]],"-",-1)="UNKNOWN")</f>
        <v>0</v>
      </c>
      <c r="V105" s="1">
        <f>_xlfn.XLOOKUP(SUBSTITUTE(Table5[[#This Row],[rxn]],"RXN-","ENZLOAD-"),Table4[rxn],Table4[ub],0)</f>
        <v>1.3994283700000001</v>
      </c>
      <c r="W105" s="1" t="b">
        <f>AND(Table5[[#This Row],[FVA ENZLOAD flux UB]]=0,Table5[[#This Row],[ENZ not made when it should be?]])</f>
        <v>0</v>
      </c>
    </row>
    <row r="106" spans="1:23" hidden="1">
      <c r="A106" s="1" t="s">
        <v>4584</v>
      </c>
      <c r="B106" s="1" t="str">
        <f>_xlfn.TEXTBEFORE(Table38[[#This Row],[all fluxes from kapp-slack]]," ",,,,"")</f>
        <v>RXN-AICART_c_FWD-rt4053</v>
      </c>
      <c r="C106" s="1">
        <f>_xlfn.NUMBERVALUE(IFERROR(_xlfn.TEXTAFTER(Table38[[#This Row],[all fluxes from kapp-slack]]," ",-1,,,""),""))</f>
        <v>6.0427782071040999E-2</v>
      </c>
      <c r="F106" s="1" t="s">
        <v>6520</v>
      </c>
      <c r="G106" s="1" t="str">
        <f>_xlfn.TEXTBEFORE(Table5[[#This Row],[rxn     kapp_old        kapp_slack_ub   kapp_slack_lb]]," ")</f>
        <v>RXN-3OAR40_c_REV-rt0409</v>
      </c>
      <c r="H10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0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06" s="1">
        <f>_xlfn.NUMBERVALUE(_xlfn.TEXTAFTER(Table5[[#This Row],[rxn     kapp_old        kapp_slack_ub   kapp_slack_lb]]," ",-1))</f>
        <v>0</v>
      </c>
      <c r="K106" s="1">
        <f>_xlfn.XLOOKUP(SUBSTITUTE(Table5[[#This Row],[rxn]],"RXN-","ENZLOAD-"),ENZLOAD[name],ENZLOAD[flux],0)</f>
        <v>1.84466915209E-6</v>
      </c>
      <c r="L106" s="1" t="str">
        <f>"'"&amp;Table5[[#This Row],[rxn]]&amp;"'"&amp;CHAR(9)&amp;IF(AND(Table5[[#This Row],[kapp_slack_ub]]&lt;&gt;0,Table5[[#This Row],[kapp_old]]&lt;$F$1),$F$1,Table5[[#This Row],[kapp_old]])</f>
        <v>'RXN-3OAR40_c_REV-rt0409'	27141.27779288</v>
      </c>
      <c r="M106" s="1">
        <f>_xlfn.XLOOKUP(Table5[[#This Row],[rxn]],Table3[name],Table3[flux],$F$1)</f>
        <v>27141.277792879999</v>
      </c>
      <c r="N106" s="1">
        <f>IFERROR(Table5[[#This Row],[min flux]]/Table5[[#This Row],[associated enzload]],"")</f>
        <v>14713358090.326973</v>
      </c>
      <c r="O106" s="1">
        <f>_xlfn.NUMBERVALUE(IF(Table5[[#This Row],[flux/enzload]]="","",ABS($N$1-Table5[[#This Row],[flux/enzload]])))</f>
        <v>1385202959568.6299</v>
      </c>
      <c r="P106" s="1">
        <f>Table5[[#This Row],[kapp_old]]+IFERROR(((Table5[[#This Row],[kapp_slack_ub]]-Table5[[#This Row],[kapp_slack_lb]])/Table5[[#This Row],[associated enzload]]),0)</f>
        <v>27141.277792879999</v>
      </c>
      <c r="Q106" s="1" t="str">
        <f>"'"&amp;Table5[[#This Row],[rxn]]&amp;"'"&amp;CHAR(9)&amp;Table5[[#This Row],[kapp + (slack_ub - slack_lb)/enzload]]</f>
        <v>'RXN-3OAR40_c_REV-rt0409'	27141.27779288</v>
      </c>
      <c r="R106" s="1">
        <f>_xlfn.XLOOKUP(Table5[[#This Row],[rxn]],Table38[name],Table38[flux],0)</f>
        <v>0</v>
      </c>
      <c r="S106" s="1">
        <f>_xlfn.XLOOKUP(SUBSTITUTE(Table5[[#This Row],[rxn]],"RXN-","ENZLOAD-"),Table38[name],Table38[flux],0)</f>
        <v>0</v>
      </c>
      <c r="T106" s="1" t="b">
        <f>AND(Table5[[#This Row],[ENZLOAD flux in kapp-slack.gms]]=0,Table5[[#This Row],[flux in kapp-slack.gms]]&lt;&gt;0,NOT(Table5[[#This Row],[spont or unknown?]]))</f>
        <v>0</v>
      </c>
      <c r="U106" s="1" t="b">
        <f>OR(_xlfn.TEXTAFTER(Table5[[#This Row],[rxn]],"-",-1)="SPONT",_xlfn.TEXTAFTER(Table5[[#This Row],[rxn]],"-",-1)="UNKNOWN")</f>
        <v>0</v>
      </c>
      <c r="V106" s="1">
        <f>_xlfn.XLOOKUP(SUBSTITUTE(Table5[[#This Row],[rxn]],"RXN-","ENZLOAD-"),Table4[rxn],Table4[ub],0)</f>
        <v>0.13465588000000001</v>
      </c>
      <c r="W106" s="1" t="b">
        <f>AND(Table5[[#This Row],[FVA ENZLOAD flux UB]]=0,Table5[[#This Row],[ENZ not made when it should be?]])</f>
        <v>0</v>
      </c>
    </row>
    <row r="107" spans="1:23" hidden="1">
      <c r="A107" s="1" t="s">
        <v>4585</v>
      </c>
      <c r="B107" s="1" t="str">
        <f>_xlfn.TEXTBEFORE(Table38[[#This Row],[all fluxes from kapp-slack]]," ",,,,"")</f>
        <v>RXN-AIRC1_c_FWD-rt3764</v>
      </c>
      <c r="C107" s="1">
        <f>_xlfn.NUMBERVALUE(IFERROR(_xlfn.TEXTAFTER(Table38[[#This Row],[all fluxes from kapp-slack]]," ",-1,,,""),""))</f>
        <v>4.8626260099952003E-2</v>
      </c>
      <c r="F107" s="1" t="s">
        <v>6521</v>
      </c>
      <c r="G107" s="1" t="str">
        <f>_xlfn.TEXTBEFORE(Table5[[#This Row],[rxn     kapp_old        kapp_slack_ub   kapp_slack_lb]]," ")</f>
        <v>RXN-3OAR40_c_FWD-rt1363</v>
      </c>
      <c r="H10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0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07" s="1">
        <f>_xlfn.NUMBERVALUE(_xlfn.TEXTAFTER(Table5[[#This Row],[rxn     kapp_old        kapp_slack_ub   kapp_slack_lb]]," ",-1))</f>
        <v>0</v>
      </c>
      <c r="K107" s="1">
        <f>_xlfn.XLOOKUP(SUBSTITUTE(Table5[[#This Row],[rxn]],"RXN-","ENZLOAD-"),ENZLOAD[name],ENZLOAD[flux],0)</f>
        <v>7.5790091899999994E-9</v>
      </c>
      <c r="L107" s="1" t="str">
        <f>"'"&amp;Table5[[#This Row],[rxn]]&amp;"'"&amp;CHAR(9)&amp;IF(AND(Table5[[#This Row],[kapp_slack_ub]]&lt;&gt;0,Table5[[#This Row],[kapp_old]]&lt;$F$1),$F$1,Table5[[#This Row],[kapp_old]])</f>
        <v>'RXN-3OAR40_c_FWD-rt1363'	27141.27779288</v>
      </c>
      <c r="M107" s="1">
        <f>_xlfn.XLOOKUP(Table5[[#This Row],[rxn]],Table3[name],Table3[flux],$F$1)</f>
        <v>27141.277792879999</v>
      </c>
      <c r="N107" s="1">
        <f>IFERROR(Table5[[#This Row],[min flux]]/Table5[[#This Row],[associated enzload]],"")</f>
        <v>3581111608716.7593</v>
      </c>
      <c r="O107" s="1">
        <f>_xlfn.NUMBERVALUE(IF(Table5[[#This Row],[flux/enzload]]="","",ABS($N$1-Table5[[#This Row],[flux/enzload]])))</f>
        <v>2181195291057.8101</v>
      </c>
      <c r="P107" s="1">
        <f>Table5[[#This Row],[kapp_old]]+IFERROR(((Table5[[#This Row],[kapp_slack_ub]]-Table5[[#This Row],[kapp_slack_lb]])/Table5[[#This Row],[associated enzload]]),0)</f>
        <v>27141.277792879999</v>
      </c>
      <c r="Q107" s="1" t="str">
        <f>"'"&amp;Table5[[#This Row],[rxn]]&amp;"'"&amp;CHAR(9)&amp;Table5[[#This Row],[kapp + (slack_ub - slack_lb)/enzload]]</f>
        <v>'RXN-3OAR40_c_FWD-rt1363'	27141.27779288</v>
      </c>
      <c r="R107" s="1">
        <f>_xlfn.XLOOKUP(Table5[[#This Row],[rxn]],Table38[name],Table38[flux],0)</f>
        <v>0</v>
      </c>
      <c r="S107" s="1">
        <f>_xlfn.XLOOKUP(SUBSTITUTE(Table5[[#This Row],[rxn]],"RXN-","ENZLOAD-"),Table38[name],Table38[flux],0)</f>
        <v>0</v>
      </c>
      <c r="T107" s="1" t="b">
        <f>AND(Table5[[#This Row],[ENZLOAD flux in kapp-slack.gms]]=0,Table5[[#This Row],[flux in kapp-slack.gms]]&lt;&gt;0,NOT(Table5[[#This Row],[spont or unknown?]]))</f>
        <v>0</v>
      </c>
      <c r="U107" s="1" t="b">
        <f>OR(_xlfn.TEXTAFTER(Table5[[#This Row],[rxn]],"-",-1)="SPONT",_xlfn.TEXTAFTER(Table5[[#This Row],[rxn]],"-",-1)="UNKNOWN")</f>
        <v>0</v>
      </c>
      <c r="V107" s="1">
        <f>_xlfn.XLOOKUP(SUBSTITUTE(Table5[[#This Row],[rxn]],"RXN-","ENZLOAD-"),Table4[rxn],Table4[ub],0)</f>
        <v>1.3476056999999999</v>
      </c>
      <c r="W107" s="1" t="b">
        <f>AND(Table5[[#This Row],[FVA ENZLOAD flux UB]]=0,Table5[[#This Row],[ENZ not made when it should be?]])</f>
        <v>0</v>
      </c>
    </row>
    <row r="108" spans="1:23" hidden="1">
      <c r="A108" s="1" t="s">
        <v>4586</v>
      </c>
      <c r="B108" s="1" t="str">
        <f>_xlfn.TEXTBEFORE(Table38[[#This Row],[all fluxes from kapp-slack]]," ",,,,"")</f>
        <v>RXN-AKGDH_m_FWD-KGDCPLX</v>
      </c>
      <c r="C108" s="1">
        <f>_xlfn.NUMBERVALUE(IFERROR(_xlfn.TEXTAFTER(Table38[[#This Row],[all fluxes from kapp-slack]]," ",-1,,,""),""))</f>
        <v>3.4844881003199998E-4</v>
      </c>
      <c r="F108" s="1" t="s">
        <v>6522</v>
      </c>
      <c r="G108" s="1" t="str">
        <f>_xlfn.TEXTBEFORE(Table5[[#This Row],[rxn     kapp_old        kapp_slack_ub   kapp_slack_lb]]," ")</f>
        <v>RXN-3OAR40_c_REV-rt1363</v>
      </c>
      <c r="H10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0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08" s="1">
        <f>_xlfn.NUMBERVALUE(_xlfn.TEXTAFTER(Table5[[#This Row],[rxn     kapp_old        kapp_slack_ub   kapp_slack_lb]]," ",-1))</f>
        <v>0</v>
      </c>
      <c r="K108" s="1">
        <f>_xlfn.XLOOKUP(SUBSTITUTE(Table5[[#This Row],[rxn]],"RXN-","ENZLOAD-"),ENZLOAD[name],ENZLOAD[flux],0)</f>
        <v>7.5790091899999994E-9</v>
      </c>
      <c r="L108" s="1" t="str">
        <f>"'"&amp;Table5[[#This Row],[rxn]]&amp;"'"&amp;CHAR(9)&amp;IF(AND(Table5[[#This Row],[kapp_slack_ub]]&lt;&gt;0,Table5[[#This Row],[kapp_old]]&lt;$F$1),$F$1,Table5[[#This Row],[kapp_old]])</f>
        <v>'RXN-3OAR40_c_REV-rt1363'	27141.27779288</v>
      </c>
      <c r="M108" s="1">
        <f>_xlfn.XLOOKUP(Table5[[#This Row],[rxn]],Table3[name],Table3[flux],$F$1)</f>
        <v>27141.277792879999</v>
      </c>
      <c r="N108" s="1">
        <f>IFERROR(Table5[[#This Row],[min flux]]/Table5[[#This Row],[associated enzload]],"")</f>
        <v>3581111608716.7593</v>
      </c>
      <c r="O108" s="1">
        <f>_xlfn.NUMBERVALUE(IF(Table5[[#This Row],[flux/enzload]]="","",ABS($N$1-Table5[[#This Row],[flux/enzload]])))</f>
        <v>2181195291057.8101</v>
      </c>
      <c r="P108" s="1">
        <f>Table5[[#This Row],[kapp_old]]+IFERROR(((Table5[[#This Row],[kapp_slack_ub]]-Table5[[#This Row],[kapp_slack_lb]])/Table5[[#This Row],[associated enzload]]),0)</f>
        <v>27141.277792879999</v>
      </c>
      <c r="Q108" s="1" t="str">
        <f>"'"&amp;Table5[[#This Row],[rxn]]&amp;"'"&amp;CHAR(9)&amp;Table5[[#This Row],[kapp + (slack_ub - slack_lb)/enzload]]</f>
        <v>'RXN-3OAR40_c_REV-rt1363'	27141.27779288</v>
      </c>
      <c r="R108" s="1">
        <f>_xlfn.XLOOKUP(Table5[[#This Row],[rxn]],Table38[name],Table38[flux],0)</f>
        <v>0</v>
      </c>
      <c r="S108" s="1">
        <f>_xlfn.XLOOKUP(SUBSTITUTE(Table5[[#This Row],[rxn]],"RXN-","ENZLOAD-"),Table38[name],Table38[flux],0)</f>
        <v>0</v>
      </c>
      <c r="T108" s="1" t="b">
        <f>AND(Table5[[#This Row],[ENZLOAD flux in kapp-slack.gms]]=0,Table5[[#This Row],[flux in kapp-slack.gms]]&lt;&gt;0,NOT(Table5[[#This Row],[spont or unknown?]]))</f>
        <v>0</v>
      </c>
      <c r="U108" s="1" t="b">
        <f>OR(_xlfn.TEXTAFTER(Table5[[#This Row],[rxn]],"-",-1)="SPONT",_xlfn.TEXTAFTER(Table5[[#This Row],[rxn]],"-",-1)="UNKNOWN")</f>
        <v>0</v>
      </c>
      <c r="V108" s="1">
        <f>_xlfn.XLOOKUP(SUBSTITUTE(Table5[[#This Row],[rxn]],"RXN-","ENZLOAD-"),Table4[rxn],Table4[ub],0)</f>
        <v>1.3476056999999999</v>
      </c>
      <c r="W108" s="1" t="b">
        <f>AND(Table5[[#This Row],[FVA ENZLOAD flux UB]]=0,Table5[[#This Row],[ENZ not made when it should be?]])</f>
        <v>0</v>
      </c>
    </row>
    <row r="109" spans="1:23" hidden="1">
      <c r="A109" s="1" t="s">
        <v>4587</v>
      </c>
      <c r="B109" s="1" t="str">
        <f>_xlfn.TEXTBEFORE(Table38[[#This Row],[all fluxes from kapp-slack]]," ",,,,"")</f>
        <v>RXN-AKGMALta_m_FWD-rt2267</v>
      </c>
      <c r="C109" s="1">
        <f>_xlfn.NUMBERVALUE(IFERROR(_xlfn.TEXTAFTER(Table38[[#This Row],[all fluxes from kapp-slack]]," ",-1,,,""),""))</f>
        <v>0.31920461732083</v>
      </c>
      <c r="F109" s="1" t="s">
        <v>6523</v>
      </c>
      <c r="G109" s="1" t="str">
        <f>_xlfn.TEXTBEFORE(Table5[[#This Row],[rxn     kapp_old        kapp_slack_ub   kapp_slack_lb]]," ")</f>
        <v>RXN-3OAR40_c_FWD-rt2183</v>
      </c>
      <c r="H10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0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09" s="1">
        <f>_xlfn.NUMBERVALUE(_xlfn.TEXTAFTER(Table5[[#This Row],[rxn     kapp_old        kapp_slack_ub   kapp_slack_lb]]," ",-1))</f>
        <v>0</v>
      </c>
      <c r="K109" s="1">
        <f>_xlfn.XLOOKUP(SUBSTITUTE(Table5[[#This Row],[rxn]],"RXN-","ENZLOAD-"),ENZLOAD[name],ENZLOAD[flux],0)</f>
        <v>5.4379037369000003E-7</v>
      </c>
      <c r="L109" s="1" t="str">
        <f>"'"&amp;Table5[[#This Row],[rxn]]&amp;"'"&amp;CHAR(9)&amp;IF(AND(Table5[[#This Row],[kapp_slack_ub]]&lt;&gt;0,Table5[[#This Row],[kapp_old]]&lt;$F$1),$F$1,Table5[[#This Row],[kapp_old]])</f>
        <v>'RXN-3OAR40_c_FWD-rt2183'	27141.27779288</v>
      </c>
      <c r="M109" s="1">
        <f>_xlfn.XLOOKUP(Table5[[#This Row],[rxn]],Table3[name],Table3[flux],$F$1)</f>
        <v>27141.277792879999</v>
      </c>
      <c r="N109" s="1">
        <f>IFERROR(Table5[[#This Row],[min flux]]/Table5[[#This Row],[associated enzload]],"")</f>
        <v>49911287705.788803</v>
      </c>
      <c r="O109" s="1">
        <f>_xlfn.NUMBERVALUE(IF(Table5[[#This Row],[flux/enzload]]="","",ABS($N$1-Table5[[#This Row],[flux/enzload]])))</f>
        <v>1350005029953.1599</v>
      </c>
      <c r="P109" s="1">
        <f>Table5[[#This Row],[kapp_old]]+IFERROR(((Table5[[#This Row],[kapp_slack_ub]]-Table5[[#This Row],[kapp_slack_lb]])/Table5[[#This Row],[associated enzload]]),0)</f>
        <v>27141.277792879999</v>
      </c>
      <c r="Q109" s="1" t="str">
        <f>"'"&amp;Table5[[#This Row],[rxn]]&amp;"'"&amp;CHAR(9)&amp;Table5[[#This Row],[kapp + (slack_ub - slack_lb)/enzload]]</f>
        <v>'RXN-3OAR40_c_FWD-rt2183'	27141.27779288</v>
      </c>
      <c r="R109" s="1">
        <f>_xlfn.XLOOKUP(Table5[[#This Row],[rxn]],Table38[name],Table38[flux],0)</f>
        <v>0</v>
      </c>
      <c r="S109" s="1">
        <f>_xlfn.XLOOKUP(SUBSTITUTE(Table5[[#This Row],[rxn]],"RXN-","ENZLOAD-"),Table38[name],Table38[flux],0)</f>
        <v>0</v>
      </c>
      <c r="T109" s="1" t="b">
        <f>AND(Table5[[#This Row],[ENZLOAD flux in kapp-slack.gms]]=0,Table5[[#This Row],[flux in kapp-slack.gms]]&lt;&gt;0,NOT(Table5[[#This Row],[spont or unknown?]]))</f>
        <v>0</v>
      </c>
      <c r="U109" s="1" t="b">
        <f>OR(_xlfn.TEXTAFTER(Table5[[#This Row],[rxn]],"-",-1)="SPONT",_xlfn.TEXTAFTER(Table5[[#This Row],[rxn]],"-",-1)="UNKNOWN")</f>
        <v>0</v>
      </c>
      <c r="V109" s="1">
        <f>_xlfn.XLOOKUP(SUBSTITUTE(Table5[[#This Row],[rxn]],"RXN-","ENZLOAD-"),Table4[rxn],Table4[ub],0)</f>
        <v>1.37597422</v>
      </c>
      <c r="W109" s="1" t="b">
        <f>AND(Table5[[#This Row],[FVA ENZLOAD flux UB]]=0,Table5[[#This Row],[ENZ not made when it should be?]])</f>
        <v>0</v>
      </c>
    </row>
    <row r="110" spans="1:23" hidden="1">
      <c r="A110" s="1" t="s">
        <v>4588</v>
      </c>
      <c r="B110" s="1" t="str">
        <f>_xlfn.TEXTBEFORE(Table38[[#This Row],[all fluxes from kapp-slack]]," ",,,,"")</f>
        <v>RXN-ALAS_m_FWD-rt0309</v>
      </c>
      <c r="C110" s="1">
        <f>_xlfn.NUMBERVALUE(IFERROR(_xlfn.TEXTAFTER(Table38[[#This Row],[all fluxes from kapp-slack]]," ",-1,,,""),""))</f>
        <v>3.4844881003199998E-4</v>
      </c>
      <c r="F110" s="1" t="s">
        <v>6524</v>
      </c>
      <c r="G110" s="1" t="str">
        <f>_xlfn.TEXTBEFORE(Table5[[#This Row],[rxn     kapp_old        kapp_slack_ub   kapp_slack_lb]]," ")</f>
        <v>RXN-3OAR40_c_REV-rt2183</v>
      </c>
      <c r="H11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1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10" s="1">
        <f>_xlfn.NUMBERVALUE(_xlfn.TEXTAFTER(Table5[[#This Row],[rxn     kapp_old        kapp_slack_ub   kapp_slack_lb]]," ",-1))</f>
        <v>0</v>
      </c>
      <c r="K110" s="1">
        <f>_xlfn.XLOOKUP(SUBSTITUTE(Table5[[#This Row],[rxn]],"RXN-","ENZLOAD-"),ENZLOAD[name],ENZLOAD[flux],0)</f>
        <v>5.4379037369000003E-7</v>
      </c>
      <c r="L110" s="1" t="str">
        <f>"'"&amp;Table5[[#This Row],[rxn]]&amp;"'"&amp;CHAR(9)&amp;IF(AND(Table5[[#This Row],[kapp_slack_ub]]&lt;&gt;0,Table5[[#This Row],[kapp_old]]&lt;$F$1),$F$1,Table5[[#This Row],[kapp_old]])</f>
        <v>'RXN-3OAR40_c_REV-rt2183'	27141.27779288</v>
      </c>
      <c r="M110" s="1">
        <f>_xlfn.XLOOKUP(Table5[[#This Row],[rxn]],Table3[name],Table3[flux],$F$1)</f>
        <v>27141.277792879999</v>
      </c>
      <c r="N110" s="1">
        <f>IFERROR(Table5[[#This Row],[min flux]]/Table5[[#This Row],[associated enzload]],"")</f>
        <v>49911287705.788803</v>
      </c>
      <c r="O110" s="1">
        <f>_xlfn.NUMBERVALUE(IF(Table5[[#This Row],[flux/enzload]]="","",ABS($N$1-Table5[[#This Row],[flux/enzload]])))</f>
        <v>1350005029953.1599</v>
      </c>
      <c r="P110" s="1">
        <f>Table5[[#This Row],[kapp_old]]+IFERROR(((Table5[[#This Row],[kapp_slack_ub]]-Table5[[#This Row],[kapp_slack_lb]])/Table5[[#This Row],[associated enzload]]),0)</f>
        <v>27141.277792879999</v>
      </c>
      <c r="Q110" s="1" t="str">
        <f>"'"&amp;Table5[[#This Row],[rxn]]&amp;"'"&amp;CHAR(9)&amp;Table5[[#This Row],[kapp + (slack_ub - slack_lb)/enzload]]</f>
        <v>'RXN-3OAR40_c_REV-rt2183'	27141.27779288</v>
      </c>
      <c r="R110" s="1">
        <f>_xlfn.XLOOKUP(Table5[[#This Row],[rxn]],Table38[name],Table38[flux],0)</f>
        <v>0</v>
      </c>
      <c r="S110" s="1">
        <f>_xlfn.XLOOKUP(SUBSTITUTE(Table5[[#This Row],[rxn]],"RXN-","ENZLOAD-"),Table38[name],Table38[flux],0)</f>
        <v>0</v>
      </c>
      <c r="T110" s="1" t="b">
        <f>AND(Table5[[#This Row],[ENZLOAD flux in kapp-slack.gms]]=0,Table5[[#This Row],[flux in kapp-slack.gms]]&lt;&gt;0,NOT(Table5[[#This Row],[spont or unknown?]]))</f>
        <v>0</v>
      </c>
      <c r="U110" s="1" t="b">
        <f>OR(_xlfn.TEXTAFTER(Table5[[#This Row],[rxn]],"-",-1)="SPONT",_xlfn.TEXTAFTER(Table5[[#This Row],[rxn]],"-",-1)="UNKNOWN")</f>
        <v>0</v>
      </c>
      <c r="V110" s="1">
        <f>_xlfn.XLOOKUP(SUBSTITUTE(Table5[[#This Row],[rxn]],"RXN-","ENZLOAD-"),Table4[rxn],Table4[ub],0)</f>
        <v>1.37597422</v>
      </c>
      <c r="W110" s="1" t="b">
        <f>AND(Table5[[#This Row],[FVA ENZLOAD flux UB]]=0,Table5[[#This Row],[ENZ not made when it should be?]])</f>
        <v>0</v>
      </c>
    </row>
    <row r="111" spans="1:23" hidden="1">
      <c r="A111" s="1" t="s">
        <v>4589</v>
      </c>
      <c r="B111" s="1" t="str">
        <f>_xlfn.TEXTBEFORE(Table38[[#This Row],[all fluxes from kapp-slack]]," ",,,,"")</f>
        <v>RXN-ALAt_c_m_FWD-SPONT</v>
      </c>
      <c r="C111" s="1">
        <f>_xlfn.NUMBERVALUE(IFERROR(_xlfn.TEXTAFTER(Table38[[#This Row],[all fluxes from kapp-slack]]," ",-1,,,""),""))</f>
        <v>5.4655497193869002E-2</v>
      </c>
      <c r="F111" s="1" t="s">
        <v>6525</v>
      </c>
      <c r="G111" s="1" t="str">
        <f>_xlfn.TEXTBEFORE(Table5[[#This Row],[rxn     kapp_old        kapp_slack_ub   kapp_slack_lb]]," ")</f>
        <v>RXN-3OAR40_c_FWD-rt2190</v>
      </c>
      <c r="H11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1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11" s="1">
        <f>_xlfn.NUMBERVALUE(_xlfn.TEXTAFTER(Table5[[#This Row],[rxn     kapp_old        kapp_slack_ub   kapp_slack_lb]]," ",-1))</f>
        <v>0</v>
      </c>
      <c r="K111" s="1">
        <f>_xlfn.XLOOKUP(SUBSTITUTE(Table5[[#This Row],[rxn]],"RXN-","ENZLOAD-"),ENZLOAD[name],ENZLOAD[flux],0)</f>
        <v>2.1058805706E-7</v>
      </c>
      <c r="L111" s="1" t="str">
        <f>"'"&amp;Table5[[#This Row],[rxn]]&amp;"'"&amp;CHAR(9)&amp;IF(AND(Table5[[#This Row],[kapp_slack_ub]]&lt;&gt;0,Table5[[#This Row],[kapp_old]]&lt;$F$1),$F$1,Table5[[#This Row],[kapp_old]])</f>
        <v>'RXN-3OAR40_c_FWD-rt2190'	27141.27779288</v>
      </c>
      <c r="M111" s="1">
        <f>_xlfn.XLOOKUP(Table5[[#This Row],[rxn]],Table3[name],Table3[flux],$F$1)</f>
        <v>27141.277792879999</v>
      </c>
      <c r="N111" s="1">
        <f>IFERROR(Table5[[#This Row],[min flux]]/Table5[[#This Row],[associated enzload]],"")</f>
        <v>128883271785.66922</v>
      </c>
      <c r="O111" s="1">
        <f>_xlfn.NUMBERVALUE(IF(Table5[[#This Row],[flux/enzload]]="","",ABS($N$1-Table5[[#This Row],[flux/enzload]])))</f>
        <v>1271033045873.28</v>
      </c>
      <c r="P111" s="1">
        <f>Table5[[#This Row],[kapp_old]]+IFERROR(((Table5[[#This Row],[kapp_slack_ub]]-Table5[[#This Row],[kapp_slack_lb]])/Table5[[#This Row],[associated enzload]]),0)</f>
        <v>27141.277792879999</v>
      </c>
      <c r="Q111" s="1" t="str">
        <f>"'"&amp;Table5[[#This Row],[rxn]]&amp;"'"&amp;CHAR(9)&amp;Table5[[#This Row],[kapp + (slack_ub - slack_lb)/enzload]]</f>
        <v>'RXN-3OAR40_c_FWD-rt2190'	27141.27779288</v>
      </c>
      <c r="R111" s="1">
        <f>_xlfn.XLOOKUP(Table5[[#This Row],[rxn]],Table38[name],Table38[flux],0)</f>
        <v>0.102267234367396</v>
      </c>
      <c r="S111" s="1">
        <f>_xlfn.XLOOKUP(SUBSTITUTE(Table5[[#This Row],[rxn]],"RXN-","ENZLOAD-"),Table38[name],Table38[flux],0)</f>
        <v>1.4566057099999999E-6</v>
      </c>
      <c r="T111" s="1" t="b">
        <f>AND(Table5[[#This Row],[ENZLOAD flux in kapp-slack.gms]]=0,Table5[[#This Row],[flux in kapp-slack.gms]]&lt;&gt;0,NOT(Table5[[#This Row],[spont or unknown?]]))</f>
        <v>0</v>
      </c>
      <c r="U111" s="1" t="b">
        <f>OR(_xlfn.TEXTAFTER(Table5[[#This Row],[rxn]],"-",-1)="SPONT",_xlfn.TEXTAFTER(Table5[[#This Row],[rxn]],"-",-1)="UNKNOWN")</f>
        <v>0</v>
      </c>
      <c r="V111" s="1">
        <f>_xlfn.XLOOKUP(SUBSTITUTE(Table5[[#This Row],[rxn]],"RXN-","ENZLOAD-"),Table4[rxn],Table4[ub],0)</f>
        <v>1.3994283700000001</v>
      </c>
      <c r="W111" s="1" t="b">
        <f>AND(Table5[[#This Row],[FVA ENZLOAD flux UB]]=0,Table5[[#This Row],[ENZ not made when it should be?]])</f>
        <v>0</v>
      </c>
    </row>
    <row r="112" spans="1:23" hidden="1">
      <c r="A112" s="1" t="s">
        <v>4590</v>
      </c>
      <c r="B112" s="1" t="str">
        <f>_xlfn.TEXTBEFORE(Table38[[#This Row],[all fluxes from kapp-slack]]," ",,,,"")</f>
        <v>RXN-ALATA_L_m_REV-rt1267</v>
      </c>
      <c r="C112" s="1">
        <f>_xlfn.NUMBERVALUE(IFERROR(_xlfn.TEXTAFTER(Table38[[#This Row],[all fluxes from kapp-slack]]," ",-1,,,""),""))</f>
        <v>5.4655497193869002E-2</v>
      </c>
      <c r="F112" s="1" t="s">
        <v>6526</v>
      </c>
      <c r="G112" s="1" t="str">
        <f>_xlfn.TEXTBEFORE(Table5[[#This Row],[rxn     kapp_old        kapp_slack_ub   kapp_slack_lb]]," ")</f>
        <v>RXN-3OAR40_c_REV-rt2190</v>
      </c>
      <c r="H11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1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12" s="1">
        <f>_xlfn.NUMBERVALUE(_xlfn.TEXTAFTER(Table5[[#This Row],[rxn     kapp_old        kapp_slack_ub   kapp_slack_lb]]," ",-1))</f>
        <v>0</v>
      </c>
      <c r="K112" s="1">
        <f>_xlfn.XLOOKUP(SUBSTITUTE(Table5[[#This Row],[rxn]],"RXN-","ENZLOAD-"),ENZLOAD[name],ENZLOAD[flux],0)</f>
        <v>2.1058805706E-7</v>
      </c>
      <c r="L112" s="1" t="str">
        <f>"'"&amp;Table5[[#This Row],[rxn]]&amp;"'"&amp;CHAR(9)&amp;IF(AND(Table5[[#This Row],[kapp_slack_ub]]&lt;&gt;0,Table5[[#This Row],[kapp_old]]&lt;$F$1),$F$1,Table5[[#This Row],[kapp_old]])</f>
        <v>'RXN-3OAR40_c_REV-rt2190'	27141.27779288</v>
      </c>
      <c r="M112" s="1">
        <f>_xlfn.XLOOKUP(Table5[[#This Row],[rxn]],Table3[name],Table3[flux],$F$1)</f>
        <v>27141.277792879999</v>
      </c>
      <c r="N112" s="1">
        <f>IFERROR(Table5[[#This Row],[min flux]]/Table5[[#This Row],[associated enzload]],"")</f>
        <v>128883271785.66922</v>
      </c>
      <c r="O112" s="1">
        <f>_xlfn.NUMBERVALUE(IF(Table5[[#This Row],[flux/enzload]]="","",ABS($N$1-Table5[[#This Row],[flux/enzload]])))</f>
        <v>1271033045873.28</v>
      </c>
      <c r="P112" s="1">
        <f>Table5[[#This Row],[kapp_old]]+IFERROR(((Table5[[#This Row],[kapp_slack_ub]]-Table5[[#This Row],[kapp_slack_lb]])/Table5[[#This Row],[associated enzload]]),0)</f>
        <v>27141.277792879999</v>
      </c>
      <c r="Q112" s="1" t="str">
        <f>"'"&amp;Table5[[#This Row],[rxn]]&amp;"'"&amp;CHAR(9)&amp;Table5[[#This Row],[kapp + (slack_ub - slack_lb)/enzload]]</f>
        <v>'RXN-3OAR40_c_REV-rt2190'	27141.27779288</v>
      </c>
      <c r="R112" s="1">
        <f>_xlfn.XLOOKUP(Table5[[#This Row],[rxn]],Table38[name],Table38[flux],0)</f>
        <v>0</v>
      </c>
      <c r="S112" s="1">
        <f>_xlfn.XLOOKUP(SUBSTITUTE(Table5[[#This Row],[rxn]],"RXN-","ENZLOAD-"),Table38[name],Table38[flux],0)</f>
        <v>0</v>
      </c>
      <c r="T112" s="1" t="b">
        <f>AND(Table5[[#This Row],[ENZLOAD flux in kapp-slack.gms]]=0,Table5[[#This Row],[flux in kapp-slack.gms]]&lt;&gt;0,NOT(Table5[[#This Row],[spont or unknown?]]))</f>
        <v>0</v>
      </c>
      <c r="U112" s="1" t="b">
        <f>OR(_xlfn.TEXTAFTER(Table5[[#This Row],[rxn]],"-",-1)="SPONT",_xlfn.TEXTAFTER(Table5[[#This Row],[rxn]],"-",-1)="UNKNOWN")</f>
        <v>0</v>
      </c>
      <c r="V112" s="1">
        <f>_xlfn.XLOOKUP(SUBSTITUTE(Table5[[#This Row],[rxn]],"RXN-","ENZLOAD-"),Table4[rxn],Table4[ub],0)</f>
        <v>1.3994283700000001</v>
      </c>
      <c r="W112" s="1" t="b">
        <f>AND(Table5[[#This Row],[FVA ENZLOAD flux UB]]=0,Table5[[#This Row],[ENZ not made when it should be?]])</f>
        <v>0</v>
      </c>
    </row>
    <row r="113" spans="1:23" hidden="1">
      <c r="A113" s="1" t="s">
        <v>4591</v>
      </c>
      <c r="B113" s="1" t="str">
        <f>_xlfn.TEXTBEFORE(Table38[[#This Row],[all fluxes from kapp-slack]]," ",,,,"")</f>
        <v>RXN-ALATRS_c_FWD-rt3605</v>
      </c>
      <c r="C113" s="1">
        <f>_xlfn.NUMBERVALUE(IFERROR(_xlfn.TEXTAFTER(Table38[[#This Row],[all fluxes from kapp-slack]]," ",-1,,,""),""))</f>
        <v>5.4655497193869002E-2</v>
      </c>
      <c r="F113" s="1" t="s">
        <v>6527</v>
      </c>
      <c r="G113" s="1" t="str">
        <f>_xlfn.TEXTBEFORE(Table5[[#This Row],[rxn     kapp_old        kapp_slack_ub   kapp_slack_lb]]," ")</f>
        <v>RXN-3OAR40_m_FWD-rt1622_m</v>
      </c>
      <c r="H11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1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13" s="1">
        <f>_xlfn.NUMBERVALUE(_xlfn.TEXTAFTER(Table5[[#This Row],[rxn     kapp_old        kapp_slack_ub   kapp_slack_lb]]," ",-1))</f>
        <v>0</v>
      </c>
      <c r="K113" s="1">
        <f>_xlfn.XLOOKUP(SUBSTITUTE(Table5[[#This Row],[rxn]],"RXN-","ENZLOAD-"),ENZLOAD[name],ENZLOAD[flux],0)</f>
        <v>3.6312045379999897E-8</v>
      </c>
      <c r="L113" s="1" t="str">
        <f>"'"&amp;Table5[[#This Row],[rxn]]&amp;"'"&amp;CHAR(9)&amp;IF(AND(Table5[[#This Row],[kapp_slack_ub]]&lt;&gt;0,Table5[[#This Row],[kapp_old]]&lt;$F$1),$F$1,Table5[[#This Row],[kapp_old]])</f>
        <v>'RXN-3OAR40_m_FWD-rt1622_m'	27141.27779288</v>
      </c>
      <c r="M113" s="1">
        <f>_xlfn.XLOOKUP(Table5[[#This Row],[rxn]],Table3[name],Table3[flux],$F$1)</f>
        <v>27141.277792879999</v>
      </c>
      <c r="N113" s="1">
        <f>IFERROR(Table5[[#This Row],[min flux]]/Table5[[#This Row],[associated enzload]],"")</f>
        <v>747445579252.0293</v>
      </c>
      <c r="O113" s="1">
        <f>_xlfn.NUMBERVALUE(IF(Table5[[#This Row],[flux/enzload]]="","",ABS($N$1-Table5[[#This Row],[flux/enzload]])))</f>
        <v>652470738406.92395</v>
      </c>
      <c r="P113" s="1">
        <f>Table5[[#This Row],[kapp_old]]+IFERROR(((Table5[[#This Row],[kapp_slack_ub]]-Table5[[#This Row],[kapp_slack_lb]])/Table5[[#This Row],[associated enzload]]),0)</f>
        <v>27141.277792879999</v>
      </c>
      <c r="Q113" s="1" t="str">
        <f>"'"&amp;Table5[[#This Row],[rxn]]&amp;"'"&amp;CHAR(9)&amp;Table5[[#This Row],[kapp + (slack_ub - slack_lb)/enzload]]</f>
        <v>'RXN-3OAR40_m_FWD-rt1622_m'	27141.27779288</v>
      </c>
      <c r="R113" s="1">
        <f>_xlfn.XLOOKUP(Table5[[#This Row],[rxn]],Table38[name],Table38[flux],0)</f>
        <v>0</v>
      </c>
      <c r="S113" s="1">
        <f>_xlfn.XLOOKUP(SUBSTITUTE(Table5[[#This Row],[rxn]],"RXN-","ENZLOAD-"),Table38[name],Table38[flux],0)</f>
        <v>0</v>
      </c>
      <c r="T113" s="1" t="b">
        <f>AND(Table5[[#This Row],[ENZLOAD flux in kapp-slack.gms]]=0,Table5[[#This Row],[flux in kapp-slack.gms]]&lt;&gt;0,NOT(Table5[[#This Row],[spont or unknown?]]))</f>
        <v>0</v>
      </c>
      <c r="U113" s="1" t="b">
        <f>OR(_xlfn.TEXTAFTER(Table5[[#This Row],[rxn]],"-",-1)="SPONT",_xlfn.TEXTAFTER(Table5[[#This Row],[rxn]],"-",-1)="UNKNOWN")</f>
        <v>0</v>
      </c>
      <c r="V113" s="1">
        <f>_xlfn.XLOOKUP(SUBSTITUTE(Table5[[#This Row],[rxn]],"RXN-","ENZLOAD-"),Table4[rxn],Table4[ub],0)</f>
        <v>0.99022873</v>
      </c>
      <c r="W113" s="1" t="b">
        <f>AND(Table5[[#This Row],[FVA ENZLOAD flux UB]]=0,Table5[[#This Row],[ENZ not made when it should be?]])</f>
        <v>0</v>
      </c>
    </row>
    <row r="114" spans="1:23" hidden="1">
      <c r="A114" s="1" t="s">
        <v>4592</v>
      </c>
      <c r="B114" s="1" t="str">
        <f>_xlfn.TEXTBEFORE(Table38[[#This Row],[all fluxes from kapp-slack]]," ",,,,"")</f>
        <v>RXN-ALDD2y_c_FWD-rt2756_c</v>
      </c>
      <c r="C114" s="1">
        <f>_xlfn.NUMBERVALUE(IFERROR(_xlfn.TEXTAFTER(Table38[[#This Row],[all fluxes from kapp-slack]]," ",-1,,,""),""))</f>
        <v>2.02946347146638</v>
      </c>
      <c r="F114" s="1" t="s">
        <v>6529</v>
      </c>
      <c r="G114" s="1" t="str">
        <f>_xlfn.TEXTBEFORE(Table5[[#This Row],[rxn     kapp_old        kapp_slack_ub   kapp_slack_lb]]," ")</f>
        <v>RXN-3OAR60_c_REV-rt0409</v>
      </c>
      <c r="H11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1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14" s="1">
        <f>_xlfn.NUMBERVALUE(_xlfn.TEXTAFTER(Table5[[#This Row],[rxn     kapp_old        kapp_slack_ub   kapp_slack_lb]]," ",-1))</f>
        <v>0</v>
      </c>
      <c r="K114" s="1">
        <f>_xlfn.XLOOKUP(SUBSTITUTE(Table5[[#This Row],[rxn]],"RXN-","ENZLOAD-"),ENZLOAD[name],ENZLOAD[flux],0)</f>
        <v>1.84466915209E-6</v>
      </c>
      <c r="L114" s="1" t="str">
        <f>"'"&amp;Table5[[#This Row],[rxn]]&amp;"'"&amp;CHAR(9)&amp;IF(AND(Table5[[#This Row],[kapp_slack_ub]]&lt;&gt;0,Table5[[#This Row],[kapp_old]]&lt;$F$1),$F$1,Table5[[#This Row],[kapp_old]])</f>
        <v>'RXN-3OAR60_c_REV-rt0409'	27141.27779288</v>
      </c>
      <c r="M114" s="1">
        <f>_xlfn.XLOOKUP(Table5[[#This Row],[rxn]],Table3[name],Table3[flux],$F$1)</f>
        <v>27141.277792879999</v>
      </c>
      <c r="N114" s="1">
        <f>IFERROR(Table5[[#This Row],[min flux]]/Table5[[#This Row],[associated enzload]],"")</f>
        <v>14713358090.326973</v>
      </c>
      <c r="O114" s="1">
        <f>_xlfn.NUMBERVALUE(IF(Table5[[#This Row],[flux/enzload]]="","",ABS($N$1-Table5[[#This Row],[flux/enzload]])))</f>
        <v>1385202959568.6299</v>
      </c>
      <c r="P114" s="1">
        <f>Table5[[#This Row],[kapp_old]]+IFERROR(((Table5[[#This Row],[kapp_slack_ub]]-Table5[[#This Row],[kapp_slack_lb]])/Table5[[#This Row],[associated enzload]]),0)</f>
        <v>27141.277792879999</v>
      </c>
      <c r="Q114" s="1" t="str">
        <f>"'"&amp;Table5[[#This Row],[rxn]]&amp;"'"&amp;CHAR(9)&amp;Table5[[#This Row],[kapp + (slack_ub - slack_lb)/enzload]]</f>
        <v>'RXN-3OAR60_c_REV-rt0409'	27141.27779288</v>
      </c>
      <c r="R114" s="1">
        <f>_xlfn.XLOOKUP(Table5[[#This Row],[rxn]],Table38[name],Table38[flux],0)</f>
        <v>0</v>
      </c>
      <c r="S114" s="1">
        <f>_xlfn.XLOOKUP(SUBSTITUTE(Table5[[#This Row],[rxn]],"RXN-","ENZLOAD-"),Table38[name],Table38[flux],0)</f>
        <v>0</v>
      </c>
      <c r="T114" s="1" t="b">
        <f>AND(Table5[[#This Row],[ENZLOAD flux in kapp-slack.gms]]=0,Table5[[#This Row],[flux in kapp-slack.gms]]&lt;&gt;0,NOT(Table5[[#This Row],[spont or unknown?]]))</f>
        <v>0</v>
      </c>
      <c r="U114" s="1" t="b">
        <f>OR(_xlfn.TEXTAFTER(Table5[[#This Row],[rxn]],"-",-1)="SPONT",_xlfn.TEXTAFTER(Table5[[#This Row],[rxn]],"-",-1)="UNKNOWN")</f>
        <v>0</v>
      </c>
      <c r="V114" s="1">
        <f>_xlfn.XLOOKUP(SUBSTITUTE(Table5[[#This Row],[rxn]],"RXN-","ENZLOAD-"),Table4[rxn],Table4[ub],0)</f>
        <v>0.13465588000000001</v>
      </c>
      <c r="W114" s="1" t="b">
        <f>AND(Table5[[#This Row],[FVA ENZLOAD flux UB]]=0,Table5[[#This Row],[ENZ not made when it should be?]])</f>
        <v>0</v>
      </c>
    </row>
    <row r="115" spans="1:23" hidden="1">
      <c r="A115" s="1" t="s">
        <v>4593</v>
      </c>
      <c r="B115" s="1" t="str">
        <f>_xlfn.TEXTBEFORE(Table38[[#This Row],[all fluxes from kapp-slack]]," ",,,,"")</f>
        <v>RXN-AMETt_c_rm_FWD-SPONT</v>
      </c>
      <c r="C115" s="1">
        <f>_xlfn.NUMBERVALUE(IFERROR(_xlfn.TEXTAFTER(Table38[[#This Row],[all fluxes from kapp-slack]]," ",-1,,,""),""))</f>
        <v>4.7652468386902999E-2</v>
      </c>
      <c r="F115" s="1" t="s">
        <v>6530</v>
      </c>
      <c r="G115" s="1" t="str">
        <f>_xlfn.TEXTBEFORE(Table5[[#This Row],[rxn     kapp_old        kapp_slack_ub   kapp_slack_lb]]," ")</f>
        <v>RXN-3OAR60_c_FWD-rt1363</v>
      </c>
      <c r="H11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1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15" s="1">
        <f>_xlfn.NUMBERVALUE(_xlfn.TEXTAFTER(Table5[[#This Row],[rxn     kapp_old        kapp_slack_ub   kapp_slack_lb]]," ",-1))</f>
        <v>0</v>
      </c>
      <c r="K115" s="1">
        <f>_xlfn.XLOOKUP(SUBSTITUTE(Table5[[#This Row],[rxn]],"RXN-","ENZLOAD-"),ENZLOAD[name],ENZLOAD[flux],0)</f>
        <v>7.5790091899999994E-9</v>
      </c>
      <c r="L115" s="1" t="str">
        <f>"'"&amp;Table5[[#This Row],[rxn]]&amp;"'"&amp;CHAR(9)&amp;IF(AND(Table5[[#This Row],[kapp_slack_ub]]&lt;&gt;0,Table5[[#This Row],[kapp_old]]&lt;$F$1),$F$1,Table5[[#This Row],[kapp_old]])</f>
        <v>'RXN-3OAR60_c_FWD-rt1363'	27141.27779288</v>
      </c>
      <c r="M115" s="1">
        <f>_xlfn.XLOOKUP(Table5[[#This Row],[rxn]],Table3[name],Table3[flux],$F$1)</f>
        <v>27141.277792879999</v>
      </c>
      <c r="N115" s="1">
        <f>IFERROR(Table5[[#This Row],[min flux]]/Table5[[#This Row],[associated enzload]],"")</f>
        <v>3581111608716.7593</v>
      </c>
      <c r="O115" s="1">
        <f>_xlfn.NUMBERVALUE(IF(Table5[[#This Row],[flux/enzload]]="","",ABS($N$1-Table5[[#This Row],[flux/enzload]])))</f>
        <v>2181195291057.8101</v>
      </c>
      <c r="P115" s="1">
        <f>Table5[[#This Row],[kapp_old]]+IFERROR(((Table5[[#This Row],[kapp_slack_ub]]-Table5[[#This Row],[kapp_slack_lb]])/Table5[[#This Row],[associated enzload]]),0)</f>
        <v>27141.277792879999</v>
      </c>
      <c r="Q115" s="1" t="str">
        <f>"'"&amp;Table5[[#This Row],[rxn]]&amp;"'"&amp;CHAR(9)&amp;Table5[[#This Row],[kapp + (slack_ub - slack_lb)/enzload]]</f>
        <v>'RXN-3OAR60_c_FWD-rt1363'	27141.27779288</v>
      </c>
      <c r="R115" s="1">
        <f>_xlfn.XLOOKUP(Table5[[#This Row],[rxn]],Table38[name],Table38[flux],0)</f>
        <v>0</v>
      </c>
      <c r="S115" s="1">
        <f>_xlfn.XLOOKUP(SUBSTITUTE(Table5[[#This Row],[rxn]],"RXN-","ENZLOAD-"),Table38[name],Table38[flux],0)</f>
        <v>0</v>
      </c>
      <c r="T115" s="1" t="b">
        <f>AND(Table5[[#This Row],[ENZLOAD flux in kapp-slack.gms]]=0,Table5[[#This Row],[flux in kapp-slack.gms]]&lt;&gt;0,NOT(Table5[[#This Row],[spont or unknown?]]))</f>
        <v>0</v>
      </c>
      <c r="U115" s="1" t="b">
        <f>OR(_xlfn.TEXTAFTER(Table5[[#This Row],[rxn]],"-",-1)="SPONT",_xlfn.TEXTAFTER(Table5[[#This Row],[rxn]],"-",-1)="UNKNOWN")</f>
        <v>0</v>
      </c>
      <c r="V115" s="1">
        <f>_xlfn.XLOOKUP(SUBSTITUTE(Table5[[#This Row],[rxn]],"RXN-","ENZLOAD-"),Table4[rxn],Table4[ub],0)</f>
        <v>1.3476056999999999</v>
      </c>
      <c r="W115" s="1" t="b">
        <f>AND(Table5[[#This Row],[FVA ENZLOAD flux UB]]=0,Table5[[#This Row],[ENZ not made when it should be?]])</f>
        <v>0</v>
      </c>
    </row>
    <row r="116" spans="1:23" hidden="1">
      <c r="A116" s="1" t="s">
        <v>4594</v>
      </c>
      <c r="B116" s="1" t="str">
        <f>_xlfn.TEXTBEFORE(Table38[[#This Row],[all fluxes from kapp-slack]]," ",,,,"")</f>
        <v>RXN-AMPt_c_l_REV-SPONT</v>
      </c>
      <c r="C116" s="1">
        <f>_xlfn.NUMBERVALUE(IFERROR(_xlfn.TEXTAFTER(Table38[[#This Row],[all fluxes from kapp-slack]]," ",-1,,,""),""))</f>
        <v>1.964548899E-4</v>
      </c>
      <c r="F116" s="1" t="s">
        <v>6531</v>
      </c>
      <c r="G116" s="1" t="str">
        <f>_xlfn.TEXTBEFORE(Table5[[#This Row],[rxn     kapp_old        kapp_slack_ub   kapp_slack_lb]]," ")</f>
        <v>RXN-3OAR60_c_REV-rt1363</v>
      </c>
      <c r="H11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1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16" s="1">
        <f>_xlfn.NUMBERVALUE(_xlfn.TEXTAFTER(Table5[[#This Row],[rxn     kapp_old        kapp_slack_ub   kapp_slack_lb]]," ",-1))</f>
        <v>0</v>
      </c>
      <c r="K116" s="1">
        <f>_xlfn.XLOOKUP(SUBSTITUTE(Table5[[#This Row],[rxn]],"RXN-","ENZLOAD-"),ENZLOAD[name],ENZLOAD[flux],0)</f>
        <v>7.5790091899999994E-9</v>
      </c>
      <c r="L116" s="1" t="str">
        <f>"'"&amp;Table5[[#This Row],[rxn]]&amp;"'"&amp;CHAR(9)&amp;IF(AND(Table5[[#This Row],[kapp_slack_ub]]&lt;&gt;0,Table5[[#This Row],[kapp_old]]&lt;$F$1),$F$1,Table5[[#This Row],[kapp_old]])</f>
        <v>'RXN-3OAR60_c_REV-rt1363'	27141.27779288</v>
      </c>
      <c r="M116" s="1">
        <f>_xlfn.XLOOKUP(Table5[[#This Row],[rxn]],Table3[name],Table3[flux],$F$1)</f>
        <v>27141.277792879999</v>
      </c>
      <c r="N116" s="1">
        <f>IFERROR(Table5[[#This Row],[min flux]]/Table5[[#This Row],[associated enzload]],"")</f>
        <v>3581111608716.7593</v>
      </c>
      <c r="O116" s="1">
        <f>_xlfn.NUMBERVALUE(IF(Table5[[#This Row],[flux/enzload]]="","",ABS($N$1-Table5[[#This Row],[flux/enzload]])))</f>
        <v>2181195291057.8101</v>
      </c>
      <c r="P116" s="1">
        <f>Table5[[#This Row],[kapp_old]]+IFERROR(((Table5[[#This Row],[kapp_slack_ub]]-Table5[[#This Row],[kapp_slack_lb]])/Table5[[#This Row],[associated enzload]]),0)</f>
        <v>27141.277792879999</v>
      </c>
      <c r="Q116" s="1" t="str">
        <f>"'"&amp;Table5[[#This Row],[rxn]]&amp;"'"&amp;CHAR(9)&amp;Table5[[#This Row],[kapp + (slack_ub - slack_lb)/enzload]]</f>
        <v>'RXN-3OAR60_c_REV-rt1363'	27141.27779288</v>
      </c>
      <c r="R116" s="1">
        <f>_xlfn.XLOOKUP(Table5[[#This Row],[rxn]],Table38[name],Table38[flux],0)</f>
        <v>0</v>
      </c>
      <c r="S116" s="1">
        <f>_xlfn.XLOOKUP(SUBSTITUTE(Table5[[#This Row],[rxn]],"RXN-","ENZLOAD-"),Table38[name],Table38[flux],0)</f>
        <v>0</v>
      </c>
      <c r="T116" s="1" t="b">
        <f>AND(Table5[[#This Row],[ENZLOAD flux in kapp-slack.gms]]=0,Table5[[#This Row],[flux in kapp-slack.gms]]&lt;&gt;0,NOT(Table5[[#This Row],[spont or unknown?]]))</f>
        <v>0</v>
      </c>
      <c r="U116" s="1" t="b">
        <f>OR(_xlfn.TEXTAFTER(Table5[[#This Row],[rxn]],"-",-1)="SPONT",_xlfn.TEXTAFTER(Table5[[#This Row],[rxn]],"-",-1)="UNKNOWN")</f>
        <v>0</v>
      </c>
      <c r="V116" s="1">
        <f>_xlfn.XLOOKUP(SUBSTITUTE(Table5[[#This Row],[rxn]],"RXN-","ENZLOAD-"),Table4[rxn],Table4[ub],0)</f>
        <v>1.3476056999999999</v>
      </c>
      <c r="W116" s="1" t="b">
        <f>AND(Table5[[#This Row],[FVA ENZLOAD flux UB]]=0,Table5[[#This Row],[ENZ not made when it should be?]])</f>
        <v>0</v>
      </c>
    </row>
    <row r="117" spans="1:23" hidden="1">
      <c r="A117" s="1" t="s">
        <v>4595</v>
      </c>
      <c r="B117" s="1" t="str">
        <f>_xlfn.TEXTBEFORE(Table38[[#This Row],[all fluxes from kapp-slack]]," ",,,,"")</f>
        <v>RXN-AMPt_c_rm_REV-SPONT</v>
      </c>
      <c r="C117" s="1">
        <f>_xlfn.NUMBERVALUE(IFERROR(_xlfn.TEXTAFTER(Table38[[#This Row],[all fluxes from kapp-slack]]," ",-1,,,""),""))</f>
        <v>5.6196682026699995E-4</v>
      </c>
      <c r="F117" s="1" t="s">
        <v>6532</v>
      </c>
      <c r="G117" s="1" t="str">
        <f>_xlfn.TEXTBEFORE(Table5[[#This Row],[rxn     kapp_old        kapp_slack_ub   kapp_slack_lb]]," ")</f>
        <v>RXN-3OAR60_c_FWD-rt2183</v>
      </c>
      <c r="H11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1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17" s="1">
        <f>_xlfn.NUMBERVALUE(_xlfn.TEXTAFTER(Table5[[#This Row],[rxn     kapp_old        kapp_slack_ub   kapp_slack_lb]]," ",-1))</f>
        <v>0</v>
      </c>
      <c r="K117" s="1">
        <f>_xlfn.XLOOKUP(SUBSTITUTE(Table5[[#This Row],[rxn]],"RXN-","ENZLOAD-"),ENZLOAD[name],ENZLOAD[flux],0)</f>
        <v>5.4379037369000003E-7</v>
      </c>
      <c r="L117" s="1" t="str">
        <f>"'"&amp;Table5[[#This Row],[rxn]]&amp;"'"&amp;CHAR(9)&amp;IF(AND(Table5[[#This Row],[kapp_slack_ub]]&lt;&gt;0,Table5[[#This Row],[kapp_old]]&lt;$F$1),$F$1,Table5[[#This Row],[kapp_old]])</f>
        <v>'RXN-3OAR60_c_FWD-rt2183'	27141.27779288</v>
      </c>
      <c r="M117" s="1">
        <f>_xlfn.XLOOKUP(Table5[[#This Row],[rxn]],Table3[name],Table3[flux],$F$1)</f>
        <v>27141.277792879999</v>
      </c>
      <c r="N117" s="1">
        <f>IFERROR(Table5[[#This Row],[min flux]]/Table5[[#This Row],[associated enzload]],"")</f>
        <v>49911287705.788803</v>
      </c>
      <c r="O117" s="1">
        <f>_xlfn.NUMBERVALUE(IF(Table5[[#This Row],[flux/enzload]]="","",ABS($N$1-Table5[[#This Row],[flux/enzload]])))</f>
        <v>1350005029953.1599</v>
      </c>
      <c r="P117" s="1">
        <f>Table5[[#This Row],[kapp_old]]+IFERROR(((Table5[[#This Row],[kapp_slack_ub]]-Table5[[#This Row],[kapp_slack_lb]])/Table5[[#This Row],[associated enzload]]),0)</f>
        <v>27141.277792879999</v>
      </c>
      <c r="Q117" s="1" t="str">
        <f>"'"&amp;Table5[[#This Row],[rxn]]&amp;"'"&amp;CHAR(9)&amp;Table5[[#This Row],[kapp + (slack_ub - slack_lb)/enzload]]</f>
        <v>'RXN-3OAR60_c_FWD-rt2183'	27141.27779288</v>
      </c>
      <c r="R117" s="1">
        <f>_xlfn.XLOOKUP(Table5[[#This Row],[rxn]],Table38[name],Table38[flux],0)</f>
        <v>0</v>
      </c>
      <c r="S117" s="1">
        <f>_xlfn.XLOOKUP(SUBSTITUTE(Table5[[#This Row],[rxn]],"RXN-","ENZLOAD-"),Table38[name],Table38[flux],0)</f>
        <v>0</v>
      </c>
      <c r="T117" s="1" t="b">
        <f>AND(Table5[[#This Row],[ENZLOAD flux in kapp-slack.gms]]=0,Table5[[#This Row],[flux in kapp-slack.gms]]&lt;&gt;0,NOT(Table5[[#This Row],[spont or unknown?]]))</f>
        <v>0</v>
      </c>
      <c r="U117" s="1" t="b">
        <f>OR(_xlfn.TEXTAFTER(Table5[[#This Row],[rxn]],"-",-1)="SPONT",_xlfn.TEXTAFTER(Table5[[#This Row],[rxn]],"-",-1)="UNKNOWN")</f>
        <v>0</v>
      </c>
      <c r="V117" s="1">
        <f>_xlfn.XLOOKUP(SUBSTITUTE(Table5[[#This Row],[rxn]],"RXN-","ENZLOAD-"),Table4[rxn],Table4[ub],0)</f>
        <v>1.37597422</v>
      </c>
      <c r="W117" s="1" t="b">
        <f>AND(Table5[[#This Row],[FVA ENZLOAD flux UB]]=0,Table5[[#This Row],[ENZ not made when it should be?]])</f>
        <v>0</v>
      </c>
    </row>
    <row r="118" spans="1:23" hidden="1">
      <c r="A118" s="1" t="s">
        <v>4596</v>
      </c>
      <c r="B118" s="1" t="str">
        <f>_xlfn.TEXTBEFORE(Table38[[#This Row],[all fluxes from kapp-slack]]," ",,,,"")</f>
        <v>RXN-ANPRT_c_FWD-rt1532</v>
      </c>
      <c r="C118" s="1">
        <f>_xlfn.NUMBERVALUE(IFERROR(_xlfn.TEXTAFTER(Table38[[#This Row],[all fluxes from kapp-slack]]," ",-1,,,""),""))</f>
        <v>5.9891309400920004E-3</v>
      </c>
      <c r="F118" s="1" t="s">
        <v>6533</v>
      </c>
      <c r="G118" s="1" t="str">
        <f>_xlfn.TEXTBEFORE(Table5[[#This Row],[rxn     kapp_old        kapp_slack_ub   kapp_slack_lb]]," ")</f>
        <v>RXN-3OAR60_c_REV-rt2183</v>
      </c>
      <c r="H11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1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18" s="1">
        <f>_xlfn.NUMBERVALUE(_xlfn.TEXTAFTER(Table5[[#This Row],[rxn     kapp_old        kapp_slack_ub   kapp_slack_lb]]," ",-1))</f>
        <v>0</v>
      </c>
      <c r="K118" s="1">
        <f>_xlfn.XLOOKUP(SUBSTITUTE(Table5[[#This Row],[rxn]],"RXN-","ENZLOAD-"),ENZLOAD[name],ENZLOAD[flux],0)</f>
        <v>5.4379037369000003E-7</v>
      </c>
      <c r="L118" s="1" t="str">
        <f>"'"&amp;Table5[[#This Row],[rxn]]&amp;"'"&amp;CHAR(9)&amp;IF(AND(Table5[[#This Row],[kapp_slack_ub]]&lt;&gt;0,Table5[[#This Row],[kapp_old]]&lt;$F$1),$F$1,Table5[[#This Row],[kapp_old]])</f>
        <v>'RXN-3OAR60_c_REV-rt2183'	27141.27779288</v>
      </c>
      <c r="M118" s="1">
        <f>_xlfn.XLOOKUP(Table5[[#This Row],[rxn]],Table3[name],Table3[flux],$F$1)</f>
        <v>27141.277792879999</v>
      </c>
      <c r="N118" s="1">
        <f>IFERROR(Table5[[#This Row],[min flux]]/Table5[[#This Row],[associated enzload]],"")</f>
        <v>49911287705.788803</v>
      </c>
      <c r="O118" s="1">
        <f>_xlfn.NUMBERVALUE(IF(Table5[[#This Row],[flux/enzload]]="","",ABS($N$1-Table5[[#This Row],[flux/enzload]])))</f>
        <v>1350005029953.1599</v>
      </c>
      <c r="P118" s="1">
        <f>Table5[[#This Row],[kapp_old]]+IFERROR(((Table5[[#This Row],[kapp_slack_ub]]-Table5[[#This Row],[kapp_slack_lb]])/Table5[[#This Row],[associated enzload]]),0)</f>
        <v>27141.277792879999</v>
      </c>
      <c r="Q118" s="1" t="str">
        <f>"'"&amp;Table5[[#This Row],[rxn]]&amp;"'"&amp;CHAR(9)&amp;Table5[[#This Row],[kapp + (slack_ub - slack_lb)/enzload]]</f>
        <v>'RXN-3OAR60_c_REV-rt2183'	27141.27779288</v>
      </c>
      <c r="R118" s="1">
        <f>_xlfn.XLOOKUP(Table5[[#This Row],[rxn]],Table38[name],Table38[flux],0)</f>
        <v>0</v>
      </c>
      <c r="S118" s="1">
        <f>_xlfn.XLOOKUP(SUBSTITUTE(Table5[[#This Row],[rxn]],"RXN-","ENZLOAD-"),Table38[name],Table38[flux],0)</f>
        <v>0</v>
      </c>
      <c r="T118" s="1" t="b">
        <f>AND(Table5[[#This Row],[ENZLOAD flux in kapp-slack.gms]]=0,Table5[[#This Row],[flux in kapp-slack.gms]]&lt;&gt;0,NOT(Table5[[#This Row],[spont or unknown?]]))</f>
        <v>0</v>
      </c>
      <c r="U118" s="1" t="b">
        <f>OR(_xlfn.TEXTAFTER(Table5[[#This Row],[rxn]],"-",-1)="SPONT",_xlfn.TEXTAFTER(Table5[[#This Row],[rxn]],"-",-1)="UNKNOWN")</f>
        <v>0</v>
      </c>
      <c r="V118" s="1">
        <f>_xlfn.XLOOKUP(SUBSTITUTE(Table5[[#This Row],[rxn]],"RXN-","ENZLOAD-"),Table4[rxn],Table4[ub],0)</f>
        <v>1.37597422</v>
      </c>
      <c r="W118" s="1" t="b">
        <f>AND(Table5[[#This Row],[FVA ENZLOAD flux UB]]=0,Table5[[#This Row],[ENZ not made when it should be?]])</f>
        <v>0</v>
      </c>
    </row>
    <row r="119" spans="1:23" hidden="1">
      <c r="A119" s="1" t="s">
        <v>4597</v>
      </c>
      <c r="B119" s="1" t="str">
        <f>_xlfn.TEXTBEFORE(Table38[[#This Row],[all fluxes from kapp-slack]]," ",,,,"")</f>
        <v>RXN-ANS_c_FWD-TRP23</v>
      </c>
      <c r="C119" s="1">
        <f>_xlfn.NUMBERVALUE(IFERROR(_xlfn.TEXTAFTER(Table38[[#This Row],[all fluxes from kapp-slack]]," ",-1,,,""),""))</f>
        <v>5.9891309400920004E-3</v>
      </c>
      <c r="F119" s="1" t="s">
        <v>6534</v>
      </c>
      <c r="G119" s="1" t="str">
        <f>_xlfn.TEXTBEFORE(Table5[[#This Row],[rxn     kapp_old        kapp_slack_ub   kapp_slack_lb]]," ")</f>
        <v>RXN-3OAR60_c_FWD-rt2190</v>
      </c>
      <c r="H11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1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19" s="1">
        <f>_xlfn.NUMBERVALUE(_xlfn.TEXTAFTER(Table5[[#This Row],[rxn     kapp_old        kapp_slack_ub   kapp_slack_lb]]," ",-1))</f>
        <v>0</v>
      </c>
      <c r="K119" s="1">
        <f>_xlfn.XLOOKUP(SUBSTITUTE(Table5[[#This Row],[rxn]],"RXN-","ENZLOAD-"),ENZLOAD[name],ENZLOAD[flux],0)</f>
        <v>2.1058805706E-7</v>
      </c>
      <c r="L119" s="1" t="str">
        <f>"'"&amp;Table5[[#This Row],[rxn]]&amp;"'"&amp;CHAR(9)&amp;IF(AND(Table5[[#This Row],[kapp_slack_ub]]&lt;&gt;0,Table5[[#This Row],[kapp_old]]&lt;$F$1),$F$1,Table5[[#This Row],[kapp_old]])</f>
        <v>'RXN-3OAR60_c_FWD-rt2190'	27141.27779288</v>
      </c>
      <c r="M119" s="1">
        <f>_xlfn.XLOOKUP(Table5[[#This Row],[rxn]],Table3[name],Table3[flux],$F$1)</f>
        <v>27141.277792879999</v>
      </c>
      <c r="N119" s="1">
        <f>IFERROR(Table5[[#This Row],[min flux]]/Table5[[#This Row],[associated enzload]],"")</f>
        <v>128883271785.66922</v>
      </c>
      <c r="O119" s="1">
        <f>_xlfn.NUMBERVALUE(IF(Table5[[#This Row],[flux/enzload]]="","",ABS($N$1-Table5[[#This Row],[flux/enzload]])))</f>
        <v>1271033045873.28</v>
      </c>
      <c r="P119" s="1">
        <f>Table5[[#This Row],[kapp_old]]+IFERROR(((Table5[[#This Row],[kapp_slack_ub]]-Table5[[#This Row],[kapp_slack_lb]])/Table5[[#This Row],[associated enzload]]),0)</f>
        <v>27141.277792879999</v>
      </c>
      <c r="Q119" s="1" t="str">
        <f>"'"&amp;Table5[[#This Row],[rxn]]&amp;"'"&amp;CHAR(9)&amp;Table5[[#This Row],[kapp + (slack_ub - slack_lb)/enzload]]</f>
        <v>'RXN-3OAR60_c_FWD-rt2190'	27141.27779288</v>
      </c>
      <c r="R119" s="1">
        <f>_xlfn.XLOOKUP(Table5[[#This Row],[rxn]],Table38[name],Table38[flux],0)</f>
        <v>0.102267234367396</v>
      </c>
      <c r="S119" s="1">
        <f>_xlfn.XLOOKUP(SUBSTITUTE(Table5[[#This Row],[rxn]],"RXN-","ENZLOAD-"),Table38[name],Table38[flux],0)</f>
        <v>1.4566057099999999E-6</v>
      </c>
      <c r="T119" s="1" t="b">
        <f>AND(Table5[[#This Row],[ENZLOAD flux in kapp-slack.gms]]=0,Table5[[#This Row],[flux in kapp-slack.gms]]&lt;&gt;0,NOT(Table5[[#This Row],[spont or unknown?]]))</f>
        <v>0</v>
      </c>
      <c r="U119" s="1" t="b">
        <f>OR(_xlfn.TEXTAFTER(Table5[[#This Row],[rxn]],"-",-1)="SPONT",_xlfn.TEXTAFTER(Table5[[#This Row],[rxn]],"-",-1)="UNKNOWN")</f>
        <v>0</v>
      </c>
      <c r="V119" s="1">
        <f>_xlfn.XLOOKUP(SUBSTITUTE(Table5[[#This Row],[rxn]],"RXN-","ENZLOAD-"),Table4[rxn],Table4[ub],0)</f>
        <v>1.3994283700000001</v>
      </c>
      <c r="W119" s="1" t="b">
        <f>AND(Table5[[#This Row],[FVA ENZLOAD flux UB]]=0,Table5[[#This Row],[ENZ not made when it should be?]])</f>
        <v>0</v>
      </c>
    </row>
    <row r="120" spans="1:23" hidden="1">
      <c r="A120" s="1" t="s">
        <v>4598</v>
      </c>
      <c r="B120" s="1" t="str">
        <f>_xlfn.TEXTBEFORE(Table38[[#This Row],[all fluxes from kapp-slack]]," ",,,,"")</f>
        <v>RXN-ARGSL_c_FWD-rt3236</v>
      </c>
      <c r="C120" s="1">
        <f>_xlfn.NUMBERVALUE(IFERROR(_xlfn.TEXTAFTER(Table38[[#This Row],[all fluxes from kapp-slack]]," ",-1,,,""),""))</f>
        <v>2.5489961047599999E-2</v>
      </c>
      <c r="F120" s="1" t="s">
        <v>6535</v>
      </c>
      <c r="G120" s="1" t="str">
        <f>_xlfn.TEXTBEFORE(Table5[[#This Row],[rxn     kapp_old        kapp_slack_ub   kapp_slack_lb]]," ")</f>
        <v>RXN-3OAR60_c_REV-rt2190</v>
      </c>
      <c r="H12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2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20" s="1">
        <f>_xlfn.NUMBERVALUE(_xlfn.TEXTAFTER(Table5[[#This Row],[rxn     kapp_old        kapp_slack_ub   kapp_slack_lb]]," ",-1))</f>
        <v>0</v>
      </c>
      <c r="K120" s="1">
        <f>_xlfn.XLOOKUP(SUBSTITUTE(Table5[[#This Row],[rxn]],"RXN-","ENZLOAD-"),ENZLOAD[name],ENZLOAD[flux],0)</f>
        <v>2.1058805706E-7</v>
      </c>
      <c r="L120" s="1" t="str">
        <f>"'"&amp;Table5[[#This Row],[rxn]]&amp;"'"&amp;CHAR(9)&amp;IF(AND(Table5[[#This Row],[kapp_slack_ub]]&lt;&gt;0,Table5[[#This Row],[kapp_old]]&lt;$F$1),$F$1,Table5[[#This Row],[kapp_old]])</f>
        <v>'RXN-3OAR60_c_REV-rt2190'	27141.27779288</v>
      </c>
      <c r="M120" s="1">
        <f>_xlfn.XLOOKUP(Table5[[#This Row],[rxn]],Table3[name],Table3[flux],$F$1)</f>
        <v>27141.277792879999</v>
      </c>
      <c r="N120" s="1">
        <f>IFERROR(Table5[[#This Row],[min flux]]/Table5[[#This Row],[associated enzload]],"")</f>
        <v>128883271785.66922</v>
      </c>
      <c r="O120" s="1">
        <f>_xlfn.NUMBERVALUE(IF(Table5[[#This Row],[flux/enzload]]="","",ABS($N$1-Table5[[#This Row],[flux/enzload]])))</f>
        <v>1271033045873.28</v>
      </c>
      <c r="P120" s="1">
        <f>Table5[[#This Row],[kapp_old]]+IFERROR(((Table5[[#This Row],[kapp_slack_ub]]-Table5[[#This Row],[kapp_slack_lb]])/Table5[[#This Row],[associated enzload]]),0)</f>
        <v>27141.277792879999</v>
      </c>
      <c r="Q120" s="1" t="str">
        <f>"'"&amp;Table5[[#This Row],[rxn]]&amp;"'"&amp;CHAR(9)&amp;Table5[[#This Row],[kapp + (slack_ub - slack_lb)/enzload]]</f>
        <v>'RXN-3OAR60_c_REV-rt2190'	27141.27779288</v>
      </c>
      <c r="R120" s="1">
        <f>_xlfn.XLOOKUP(Table5[[#This Row],[rxn]],Table38[name],Table38[flux],0)</f>
        <v>0</v>
      </c>
      <c r="S120" s="1">
        <f>_xlfn.XLOOKUP(SUBSTITUTE(Table5[[#This Row],[rxn]],"RXN-","ENZLOAD-"),Table38[name],Table38[flux],0)</f>
        <v>0</v>
      </c>
      <c r="T120" s="1" t="b">
        <f>AND(Table5[[#This Row],[ENZLOAD flux in kapp-slack.gms]]=0,Table5[[#This Row],[flux in kapp-slack.gms]]&lt;&gt;0,NOT(Table5[[#This Row],[spont or unknown?]]))</f>
        <v>0</v>
      </c>
      <c r="U120" s="1" t="b">
        <f>OR(_xlfn.TEXTAFTER(Table5[[#This Row],[rxn]],"-",-1)="SPONT",_xlfn.TEXTAFTER(Table5[[#This Row],[rxn]],"-",-1)="UNKNOWN")</f>
        <v>0</v>
      </c>
      <c r="V120" s="1">
        <f>_xlfn.XLOOKUP(SUBSTITUTE(Table5[[#This Row],[rxn]],"RXN-","ENZLOAD-"),Table4[rxn],Table4[ub],0)</f>
        <v>1.3994283700000001</v>
      </c>
      <c r="W120" s="1" t="b">
        <f>AND(Table5[[#This Row],[FVA ENZLOAD flux UB]]=0,Table5[[#This Row],[ENZ not made when it should be?]])</f>
        <v>0</v>
      </c>
    </row>
    <row r="121" spans="1:23" hidden="1">
      <c r="A121" s="1" t="s">
        <v>4599</v>
      </c>
      <c r="B121" s="1" t="str">
        <f>_xlfn.TEXTBEFORE(Table38[[#This Row],[all fluxes from kapp-slack]]," ",,,,"")</f>
        <v>RXN-ARGSS_c_FWD-rt7828</v>
      </c>
      <c r="C121" s="1">
        <f>_xlfn.NUMBERVALUE(IFERROR(_xlfn.TEXTAFTER(Table38[[#This Row],[all fluxes from kapp-slack]]," ",-1,,,""),""))</f>
        <v>2.5489961047599999E-2</v>
      </c>
      <c r="F121" s="1" t="s">
        <v>6536</v>
      </c>
      <c r="G121" s="1" t="str">
        <f>_xlfn.TEXTBEFORE(Table5[[#This Row],[rxn     kapp_old        kapp_slack_ub   kapp_slack_lb]]," ")</f>
        <v>RXN-3OAR60_m_FWD-rt1622_m</v>
      </c>
      <c r="H12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2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21" s="1">
        <f>_xlfn.NUMBERVALUE(_xlfn.TEXTAFTER(Table5[[#This Row],[rxn     kapp_old        kapp_slack_ub   kapp_slack_lb]]," ",-1))</f>
        <v>0</v>
      </c>
      <c r="K121" s="1">
        <f>_xlfn.XLOOKUP(SUBSTITUTE(Table5[[#This Row],[rxn]],"RXN-","ENZLOAD-"),ENZLOAD[name],ENZLOAD[flux],0)</f>
        <v>3.6312045379999897E-8</v>
      </c>
      <c r="L121" s="1" t="str">
        <f>"'"&amp;Table5[[#This Row],[rxn]]&amp;"'"&amp;CHAR(9)&amp;IF(AND(Table5[[#This Row],[kapp_slack_ub]]&lt;&gt;0,Table5[[#This Row],[kapp_old]]&lt;$F$1),$F$1,Table5[[#This Row],[kapp_old]])</f>
        <v>'RXN-3OAR60_m_FWD-rt1622_m'	27141.27779288</v>
      </c>
      <c r="M121" s="1">
        <f>_xlfn.XLOOKUP(Table5[[#This Row],[rxn]],Table3[name],Table3[flux],$F$1)</f>
        <v>27141.277792879999</v>
      </c>
      <c r="N121" s="1">
        <f>IFERROR(Table5[[#This Row],[min flux]]/Table5[[#This Row],[associated enzload]],"")</f>
        <v>747445579252.0293</v>
      </c>
      <c r="O121" s="1">
        <f>_xlfn.NUMBERVALUE(IF(Table5[[#This Row],[flux/enzload]]="","",ABS($N$1-Table5[[#This Row],[flux/enzload]])))</f>
        <v>652470738406.92395</v>
      </c>
      <c r="P121" s="1">
        <f>Table5[[#This Row],[kapp_old]]+IFERROR(((Table5[[#This Row],[kapp_slack_ub]]-Table5[[#This Row],[kapp_slack_lb]])/Table5[[#This Row],[associated enzload]]),0)</f>
        <v>27141.277792879999</v>
      </c>
      <c r="Q121" s="1" t="str">
        <f>"'"&amp;Table5[[#This Row],[rxn]]&amp;"'"&amp;CHAR(9)&amp;Table5[[#This Row],[kapp + (slack_ub - slack_lb)/enzload]]</f>
        <v>'RXN-3OAR60_m_FWD-rt1622_m'	27141.27779288</v>
      </c>
      <c r="R121" s="1">
        <f>_xlfn.XLOOKUP(Table5[[#This Row],[rxn]],Table38[name],Table38[flux],0)</f>
        <v>0</v>
      </c>
      <c r="S121" s="1">
        <f>_xlfn.XLOOKUP(SUBSTITUTE(Table5[[#This Row],[rxn]],"RXN-","ENZLOAD-"),Table38[name],Table38[flux],0)</f>
        <v>0</v>
      </c>
      <c r="T121" s="1" t="b">
        <f>AND(Table5[[#This Row],[ENZLOAD flux in kapp-slack.gms]]=0,Table5[[#This Row],[flux in kapp-slack.gms]]&lt;&gt;0,NOT(Table5[[#This Row],[spont or unknown?]]))</f>
        <v>0</v>
      </c>
      <c r="U121" s="1" t="b">
        <f>OR(_xlfn.TEXTAFTER(Table5[[#This Row],[rxn]],"-",-1)="SPONT",_xlfn.TEXTAFTER(Table5[[#This Row],[rxn]],"-",-1)="UNKNOWN")</f>
        <v>0</v>
      </c>
      <c r="V121" s="1">
        <f>_xlfn.XLOOKUP(SUBSTITUTE(Table5[[#This Row],[rxn]],"RXN-","ENZLOAD-"),Table4[rxn],Table4[ub],0)</f>
        <v>0.99022873</v>
      </c>
      <c r="W121" s="1" t="b">
        <f>AND(Table5[[#This Row],[FVA ENZLOAD flux UB]]=0,Table5[[#This Row],[ENZ not made when it should be?]])</f>
        <v>0</v>
      </c>
    </row>
    <row r="122" spans="1:23" hidden="1">
      <c r="A122" s="1" t="s">
        <v>4600</v>
      </c>
      <c r="B122" s="1" t="str">
        <f>_xlfn.TEXTBEFORE(Table38[[#This Row],[all fluxes from kapp-slack]]," ",,,,"")</f>
        <v>RXN-ARGTRS_c_FWD-rt1711</v>
      </c>
      <c r="C122" s="1">
        <f>_xlfn.NUMBERVALUE(IFERROR(_xlfn.TEXTAFTER(Table38[[#This Row],[all fluxes from kapp-slack]]," ",-1,,,""),""))</f>
        <v>2.5489961047599999E-2</v>
      </c>
      <c r="F122" s="1" t="s">
        <v>6538</v>
      </c>
      <c r="G122" s="1" t="str">
        <f>_xlfn.TEXTBEFORE(Table5[[#This Row],[rxn     kapp_old        kapp_slack_ub   kapp_slack_lb]]," ")</f>
        <v>RXN-3OAR80_c_REV-rt0409</v>
      </c>
      <c r="H12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2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22" s="1">
        <f>_xlfn.NUMBERVALUE(_xlfn.TEXTAFTER(Table5[[#This Row],[rxn     kapp_old        kapp_slack_ub   kapp_slack_lb]]," ",-1))</f>
        <v>0</v>
      </c>
      <c r="K122" s="1">
        <f>_xlfn.XLOOKUP(SUBSTITUTE(Table5[[#This Row],[rxn]],"RXN-","ENZLOAD-"),ENZLOAD[name],ENZLOAD[flux],0)</f>
        <v>1.84466915209E-6</v>
      </c>
      <c r="L122" s="1" t="str">
        <f>"'"&amp;Table5[[#This Row],[rxn]]&amp;"'"&amp;CHAR(9)&amp;IF(AND(Table5[[#This Row],[kapp_slack_ub]]&lt;&gt;0,Table5[[#This Row],[kapp_old]]&lt;$F$1),$F$1,Table5[[#This Row],[kapp_old]])</f>
        <v>'RXN-3OAR80_c_REV-rt0409'	27141.27779288</v>
      </c>
      <c r="M122" s="1">
        <f>_xlfn.XLOOKUP(Table5[[#This Row],[rxn]],Table3[name],Table3[flux],$F$1)</f>
        <v>27141.277792879999</v>
      </c>
      <c r="N122" s="1">
        <f>IFERROR(Table5[[#This Row],[min flux]]/Table5[[#This Row],[associated enzload]],"")</f>
        <v>14713358090.326973</v>
      </c>
      <c r="O122" s="1">
        <f>_xlfn.NUMBERVALUE(IF(Table5[[#This Row],[flux/enzload]]="","",ABS($N$1-Table5[[#This Row],[flux/enzload]])))</f>
        <v>1385202959568.6299</v>
      </c>
      <c r="P122" s="1">
        <f>Table5[[#This Row],[kapp_old]]+IFERROR(((Table5[[#This Row],[kapp_slack_ub]]-Table5[[#This Row],[kapp_slack_lb]])/Table5[[#This Row],[associated enzload]]),0)</f>
        <v>27141.277792879999</v>
      </c>
      <c r="Q122" s="1" t="str">
        <f>"'"&amp;Table5[[#This Row],[rxn]]&amp;"'"&amp;CHAR(9)&amp;Table5[[#This Row],[kapp + (slack_ub - slack_lb)/enzload]]</f>
        <v>'RXN-3OAR80_c_REV-rt0409'	27141.27779288</v>
      </c>
      <c r="R122" s="1">
        <f>_xlfn.XLOOKUP(Table5[[#This Row],[rxn]],Table38[name],Table38[flux],0)</f>
        <v>0</v>
      </c>
      <c r="S122" s="1">
        <f>_xlfn.XLOOKUP(SUBSTITUTE(Table5[[#This Row],[rxn]],"RXN-","ENZLOAD-"),Table38[name],Table38[flux],0)</f>
        <v>0</v>
      </c>
      <c r="T122" s="1" t="b">
        <f>AND(Table5[[#This Row],[ENZLOAD flux in kapp-slack.gms]]=0,Table5[[#This Row],[flux in kapp-slack.gms]]&lt;&gt;0,NOT(Table5[[#This Row],[spont or unknown?]]))</f>
        <v>0</v>
      </c>
      <c r="U122" s="1" t="b">
        <f>OR(_xlfn.TEXTAFTER(Table5[[#This Row],[rxn]],"-",-1)="SPONT",_xlfn.TEXTAFTER(Table5[[#This Row],[rxn]],"-",-1)="UNKNOWN")</f>
        <v>0</v>
      </c>
      <c r="V122" s="1">
        <f>_xlfn.XLOOKUP(SUBSTITUTE(Table5[[#This Row],[rxn]],"RXN-","ENZLOAD-"),Table4[rxn],Table4[ub],0)</f>
        <v>0.13465588000000001</v>
      </c>
      <c r="W122" s="1" t="b">
        <f>AND(Table5[[#This Row],[FVA ENZLOAD flux UB]]=0,Table5[[#This Row],[ENZ not made when it should be?]])</f>
        <v>0</v>
      </c>
    </row>
    <row r="123" spans="1:23" hidden="1">
      <c r="A123" s="1" t="s">
        <v>4601</v>
      </c>
      <c r="B123" s="1" t="str">
        <f>_xlfn.TEXTBEFORE(Table38[[#This Row],[all fluxes from kapp-slack]]," ",,,,"")</f>
        <v>RXN-ASAD_c_FWD-rt1962</v>
      </c>
      <c r="C123" s="1">
        <f>_xlfn.NUMBERVALUE(IFERROR(_xlfn.TEXTAFTER(Table38[[#This Row],[all fluxes from kapp-slack]]," ",-1,,,""),""))</f>
        <v>6.5399426097954003E-2</v>
      </c>
      <c r="F123" s="1" t="s">
        <v>6539</v>
      </c>
      <c r="G123" s="1" t="str">
        <f>_xlfn.TEXTBEFORE(Table5[[#This Row],[rxn     kapp_old        kapp_slack_ub   kapp_slack_lb]]," ")</f>
        <v>RXN-3OAR80_c_FWD-rt1363</v>
      </c>
      <c r="H12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2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23" s="1">
        <f>_xlfn.NUMBERVALUE(_xlfn.TEXTAFTER(Table5[[#This Row],[rxn     kapp_old        kapp_slack_ub   kapp_slack_lb]]," ",-1))</f>
        <v>0</v>
      </c>
      <c r="K123" s="1">
        <f>_xlfn.XLOOKUP(SUBSTITUTE(Table5[[#This Row],[rxn]],"RXN-","ENZLOAD-"),ENZLOAD[name],ENZLOAD[flux],0)</f>
        <v>7.5790091899999994E-9</v>
      </c>
      <c r="L123" s="1" t="str">
        <f>"'"&amp;Table5[[#This Row],[rxn]]&amp;"'"&amp;CHAR(9)&amp;IF(AND(Table5[[#This Row],[kapp_slack_ub]]&lt;&gt;0,Table5[[#This Row],[kapp_old]]&lt;$F$1),$F$1,Table5[[#This Row],[kapp_old]])</f>
        <v>'RXN-3OAR80_c_FWD-rt1363'	27141.27779288</v>
      </c>
      <c r="M123" s="1">
        <f>_xlfn.XLOOKUP(Table5[[#This Row],[rxn]],Table3[name],Table3[flux],$F$1)</f>
        <v>27141.277792879999</v>
      </c>
      <c r="N123" s="1">
        <f>IFERROR(Table5[[#This Row],[min flux]]/Table5[[#This Row],[associated enzload]],"")</f>
        <v>3581111608716.7593</v>
      </c>
      <c r="O123" s="1">
        <f>_xlfn.NUMBERVALUE(IF(Table5[[#This Row],[flux/enzload]]="","",ABS($N$1-Table5[[#This Row],[flux/enzload]])))</f>
        <v>2181195291057.8101</v>
      </c>
      <c r="P123" s="1">
        <f>Table5[[#This Row],[kapp_old]]+IFERROR(((Table5[[#This Row],[kapp_slack_ub]]-Table5[[#This Row],[kapp_slack_lb]])/Table5[[#This Row],[associated enzload]]),0)</f>
        <v>27141.277792879999</v>
      </c>
      <c r="Q123" s="1" t="str">
        <f>"'"&amp;Table5[[#This Row],[rxn]]&amp;"'"&amp;CHAR(9)&amp;Table5[[#This Row],[kapp + (slack_ub - slack_lb)/enzload]]</f>
        <v>'RXN-3OAR80_c_FWD-rt1363'	27141.27779288</v>
      </c>
      <c r="R123" s="1">
        <f>_xlfn.XLOOKUP(Table5[[#This Row],[rxn]],Table38[name],Table38[flux],0)</f>
        <v>0</v>
      </c>
      <c r="S123" s="1">
        <f>_xlfn.XLOOKUP(SUBSTITUTE(Table5[[#This Row],[rxn]],"RXN-","ENZLOAD-"),Table38[name],Table38[flux],0)</f>
        <v>0</v>
      </c>
      <c r="T123" s="1" t="b">
        <f>AND(Table5[[#This Row],[ENZLOAD flux in kapp-slack.gms]]=0,Table5[[#This Row],[flux in kapp-slack.gms]]&lt;&gt;0,NOT(Table5[[#This Row],[spont or unknown?]]))</f>
        <v>0</v>
      </c>
      <c r="U123" s="1" t="b">
        <f>OR(_xlfn.TEXTAFTER(Table5[[#This Row],[rxn]],"-",-1)="SPONT",_xlfn.TEXTAFTER(Table5[[#This Row],[rxn]],"-",-1)="UNKNOWN")</f>
        <v>0</v>
      </c>
      <c r="V123" s="1">
        <f>_xlfn.XLOOKUP(SUBSTITUTE(Table5[[#This Row],[rxn]],"RXN-","ENZLOAD-"),Table4[rxn],Table4[ub],0)</f>
        <v>1.3476056999999999</v>
      </c>
      <c r="W123" s="1" t="b">
        <f>AND(Table5[[#This Row],[FVA ENZLOAD flux UB]]=0,Table5[[#This Row],[ENZ not made when it should be?]])</f>
        <v>0</v>
      </c>
    </row>
    <row r="124" spans="1:23" hidden="1">
      <c r="A124" s="1" t="s">
        <v>4602</v>
      </c>
      <c r="B124" s="1" t="str">
        <f>_xlfn.TEXTBEFORE(Table38[[#This Row],[all fluxes from kapp-slack]]," ",,,,"")</f>
        <v>RXN-ASNS1_c_FWD-rt6769</v>
      </c>
      <c r="C124" s="1">
        <f>_xlfn.NUMBERVALUE(IFERROR(_xlfn.TEXTAFTER(Table38[[#This Row],[all fluxes from kapp-slack]]," ",-1,,,""),""))</f>
        <v>1.8371619284582998E-2</v>
      </c>
      <c r="F124" s="1" t="s">
        <v>6540</v>
      </c>
      <c r="G124" s="1" t="str">
        <f>_xlfn.TEXTBEFORE(Table5[[#This Row],[rxn     kapp_old        kapp_slack_ub   kapp_slack_lb]]," ")</f>
        <v>RXN-3OAR80_c_REV-rt1363</v>
      </c>
      <c r="H12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2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24" s="1">
        <f>_xlfn.NUMBERVALUE(_xlfn.TEXTAFTER(Table5[[#This Row],[rxn     kapp_old        kapp_slack_ub   kapp_slack_lb]]," ",-1))</f>
        <v>0</v>
      </c>
      <c r="K124" s="1">
        <f>_xlfn.XLOOKUP(SUBSTITUTE(Table5[[#This Row],[rxn]],"RXN-","ENZLOAD-"),ENZLOAD[name],ENZLOAD[flux],0)</f>
        <v>7.5790091899999994E-9</v>
      </c>
      <c r="L124" s="1" t="str">
        <f>"'"&amp;Table5[[#This Row],[rxn]]&amp;"'"&amp;CHAR(9)&amp;IF(AND(Table5[[#This Row],[kapp_slack_ub]]&lt;&gt;0,Table5[[#This Row],[kapp_old]]&lt;$F$1),$F$1,Table5[[#This Row],[kapp_old]])</f>
        <v>'RXN-3OAR80_c_REV-rt1363'	27141.27779288</v>
      </c>
      <c r="M124" s="1">
        <f>_xlfn.XLOOKUP(Table5[[#This Row],[rxn]],Table3[name],Table3[flux],$F$1)</f>
        <v>27141.277792879999</v>
      </c>
      <c r="N124" s="1">
        <f>IFERROR(Table5[[#This Row],[min flux]]/Table5[[#This Row],[associated enzload]],"")</f>
        <v>3581111608716.7593</v>
      </c>
      <c r="O124" s="1">
        <f>_xlfn.NUMBERVALUE(IF(Table5[[#This Row],[flux/enzload]]="","",ABS($N$1-Table5[[#This Row],[flux/enzload]])))</f>
        <v>2181195291057.8101</v>
      </c>
      <c r="P124" s="1">
        <f>Table5[[#This Row],[kapp_old]]+IFERROR(((Table5[[#This Row],[kapp_slack_ub]]-Table5[[#This Row],[kapp_slack_lb]])/Table5[[#This Row],[associated enzload]]),0)</f>
        <v>27141.277792879999</v>
      </c>
      <c r="Q124" s="1" t="str">
        <f>"'"&amp;Table5[[#This Row],[rxn]]&amp;"'"&amp;CHAR(9)&amp;Table5[[#This Row],[kapp + (slack_ub - slack_lb)/enzload]]</f>
        <v>'RXN-3OAR80_c_REV-rt1363'	27141.27779288</v>
      </c>
      <c r="R124" s="1">
        <f>_xlfn.XLOOKUP(Table5[[#This Row],[rxn]],Table38[name],Table38[flux],0)</f>
        <v>0</v>
      </c>
      <c r="S124" s="1">
        <f>_xlfn.XLOOKUP(SUBSTITUTE(Table5[[#This Row],[rxn]],"RXN-","ENZLOAD-"),Table38[name],Table38[flux],0)</f>
        <v>0</v>
      </c>
      <c r="T124" s="1" t="b">
        <f>AND(Table5[[#This Row],[ENZLOAD flux in kapp-slack.gms]]=0,Table5[[#This Row],[flux in kapp-slack.gms]]&lt;&gt;0,NOT(Table5[[#This Row],[spont or unknown?]]))</f>
        <v>0</v>
      </c>
      <c r="U124" s="1" t="b">
        <f>OR(_xlfn.TEXTAFTER(Table5[[#This Row],[rxn]],"-",-1)="SPONT",_xlfn.TEXTAFTER(Table5[[#This Row],[rxn]],"-",-1)="UNKNOWN")</f>
        <v>0</v>
      </c>
      <c r="V124" s="1">
        <f>_xlfn.XLOOKUP(SUBSTITUTE(Table5[[#This Row],[rxn]],"RXN-","ENZLOAD-"),Table4[rxn],Table4[ub],0)</f>
        <v>1.3476056999999999</v>
      </c>
      <c r="W124" s="1" t="b">
        <f>AND(Table5[[#This Row],[FVA ENZLOAD flux UB]]=0,Table5[[#This Row],[ENZ not made when it should be?]])</f>
        <v>0</v>
      </c>
    </row>
    <row r="125" spans="1:23" hidden="1">
      <c r="A125" s="1" t="s">
        <v>4603</v>
      </c>
      <c r="B125" s="1" t="str">
        <f>_xlfn.TEXTBEFORE(Table38[[#This Row],[all fluxes from kapp-slack]]," ",,,,"")</f>
        <v>RXN-ASNTRS_c_FWD-rt0799</v>
      </c>
      <c r="C125" s="1">
        <f>_xlfn.NUMBERVALUE(IFERROR(_xlfn.TEXTAFTER(Table38[[#This Row],[all fluxes from kapp-slack]]," ",-1,,,""),""))</f>
        <v>1.8371619284582998E-2</v>
      </c>
      <c r="F125" s="1" t="s">
        <v>6541</v>
      </c>
      <c r="G125" s="1" t="str">
        <f>_xlfn.TEXTBEFORE(Table5[[#This Row],[rxn     kapp_old        kapp_slack_ub   kapp_slack_lb]]," ")</f>
        <v>RXN-3OAR80_c_FWD-rt2183</v>
      </c>
      <c r="H12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2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25" s="1">
        <f>_xlfn.NUMBERVALUE(_xlfn.TEXTAFTER(Table5[[#This Row],[rxn     kapp_old        kapp_slack_ub   kapp_slack_lb]]," ",-1))</f>
        <v>0</v>
      </c>
      <c r="K125" s="1">
        <f>_xlfn.XLOOKUP(SUBSTITUTE(Table5[[#This Row],[rxn]],"RXN-","ENZLOAD-"),ENZLOAD[name],ENZLOAD[flux],0)</f>
        <v>5.4379037369000003E-7</v>
      </c>
      <c r="L125" s="1" t="str">
        <f>"'"&amp;Table5[[#This Row],[rxn]]&amp;"'"&amp;CHAR(9)&amp;IF(AND(Table5[[#This Row],[kapp_slack_ub]]&lt;&gt;0,Table5[[#This Row],[kapp_old]]&lt;$F$1),$F$1,Table5[[#This Row],[kapp_old]])</f>
        <v>'RXN-3OAR80_c_FWD-rt2183'	27141.27779288</v>
      </c>
      <c r="M125" s="1">
        <f>_xlfn.XLOOKUP(Table5[[#This Row],[rxn]],Table3[name],Table3[flux],$F$1)</f>
        <v>27141.277792879999</v>
      </c>
      <c r="N125" s="1">
        <f>IFERROR(Table5[[#This Row],[min flux]]/Table5[[#This Row],[associated enzload]],"")</f>
        <v>49911287705.788803</v>
      </c>
      <c r="O125" s="1">
        <f>_xlfn.NUMBERVALUE(IF(Table5[[#This Row],[flux/enzload]]="","",ABS($N$1-Table5[[#This Row],[flux/enzload]])))</f>
        <v>1350005029953.1599</v>
      </c>
      <c r="P125" s="1">
        <f>Table5[[#This Row],[kapp_old]]+IFERROR(((Table5[[#This Row],[kapp_slack_ub]]-Table5[[#This Row],[kapp_slack_lb]])/Table5[[#This Row],[associated enzload]]),0)</f>
        <v>27141.277792879999</v>
      </c>
      <c r="Q125" s="1" t="str">
        <f>"'"&amp;Table5[[#This Row],[rxn]]&amp;"'"&amp;CHAR(9)&amp;Table5[[#This Row],[kapp + (slack_ub - slack_lb)/enzload]]</f>
        <v>'RXN-3OAR80_c_FWD-rt2183'	27141.27779288</v>
      </c>
      <c r="R125" s="1">
        <f>_xlfn.XLOOKUP(Table5[[#This Row],[rxn]],Table38[name],Table38[flux],0)</f>
        <v>0</v>
      </c>
      <c r="S125" s="1">
        <f>_xlfn.XLOOKUP(SUBSTITUTE(Table5[[#This Row],[rxn]],"RXN-","ENZLOAD-"),Table38[name],Table38[flux],0)</f>
        <v>0</v>
      </c>
      <c r="T125" s="1" t="b">
        <f>AND(Table5[[#This Row],[ENZLOAD flux in kapp-slack.gms]]=0,Table5[[#This Row],[flux in kapp-slack.gms]]&lt;&gt;0,NOT(Table5[[#This Row],[spont or unknown?]]))</f>
        <v>0</v>
      </c>
      <c r="U125" s="1" t="b">
        <f>OR(_xlfn.TEXTAFTER(Table5[[#This Row],[rxn]],"-",-1)="SPONT",_xlfn.TEXTAFTER(Table5[[#This Row],[rxn]],"-",-1)="UNKNOWN")</f>
        <v>0</v>
      </c>
      <c r="V125" s="1">
        <f>_xlfn.XLOOKUP(SUBSTITUTE(Table5[[#This Row],[rxn]],"RXN-","ENZLOAD-"),Table4[rxn],Table4[ub],0)</f>
        <v>1.37597422</v>
      </c>
      <c r="W125" s="1" t="b">
        <f>AND(Table5[[#This Row],[FVA ENZLOAD flux UB]]=0,Table5[[#This Row],[ENZ not made when it should be?]])</f>
        <v>0</v>
      </c>
    </row>
    <row r="126" spans="1:23" hidden="1">
      <c r="A126" s="1" t="s">
        <v>4604</v>
      </c>
      <c r="B126" s="1" t="str">
        <f>_xlfn.TEXTBEFORE(Table38[[#This Row],[all fluxes from kapp-slack]]," ",,,,"")</f>
        <v>RXN-ASPCT_c_FWD-rt8313</v>
      </c>
      <c r="C126" s="1">
        <f>_xlfn.NUMBERVALUE(IFERROR(_xlfn.TEXTAFTER(Table38[[#This Row],[all fluxes from kapp-slack]]," ",-1,,,""),""))</f>
        <v>4.6466306881609E-2</v>
      </c>
      <c r="F126" s="1" t="s">
        <v>6542</v>
      </c>
      <c r="G126" s="1" t="str">
        <f>_xlfn.TEXTBEFORE(Table5[[#This Row],[rxn     kapp_old        kapp_slack_ub   kapp_slack_lb]]," ")</f>
        <v>RXN-3OAR80_c_REV-rt2183</v>
      </c>
      <c r="H12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2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26" s="1">
        <f>_xlfn.NUMBERVALUE(_xlfn.TEXTAFTER(Table5[[#This Row],[rxn     kapp_old        kapp_slack_ub   kapp_slack_lb]]," ",-1))</f>
        <v>0</v>
      </c>
      <c r="K126" s="1">
        <f>_xlfn.XLOOKUP(SUBSTITUTE(Table5[[#This Row],[rxn]],"RXN-","ENZLOAD-"),ENZLOAD[name],ENZLOAD[flux],0)</f>
        <v>5.4379037369000003E-7</v>
      </c>
      <c r="L126" s="1" t="str">
        <f>"'"&amp;Table5[[#This Row],[rxn]]&amp;"'"&amp;CHAR(9)&amp;IF(AND(Table5[[#This Row],[kapp_slack_ub]]&lt;&gt;0,Table5[[#This Row],[kapp_old]]&lt;$F$1),$F$1,Table5[[#This Row],[kapp_old]])</f>
        <v>'RXN-3OAR80_c_REV-rt2183'	27141.27779288</v>
      </c>
      <c r="M126" s="1">
        <f>_xlfn.XLOOKUP(Table5[[#This Row],[rxn]],Table3[name],Table3[flux],$F$1)</f>
        <v>27141.277792879999</v>
      </c>
      <c r="N126" s="1">
        <f>IFERROR(Table5[[#This Row],[min flux]]/Table5[[#This Row],[associated enzload]],"")</f>
        <v>49911287705.788803</v>
      </c>
      <c r="O126" s="1">
        <f>_xlfn.NUMBERVALUE(IF(Table5[[#This Row],[flux/enzload]]="","",ABS($N$1-Table5[[#This Row],[flux/enzload]])))</f>
        <v>1350005029953.1599</v>
      </c>
      <c r="P126" s="1">
        <f>Table5[[#This Row],[kapp_old]]+IFERROR(((Table5[[#This Row],[kapp_slack_ub]]-Table5[[#This Row],[kapp_slack_lb]])/Table5[[#This Row],[associated enzload]]),0)</f>
        <v>27141.277792879999</v>
      </c>
      <c r="Q126" s="1" t="str">
        <f>"'"&amp;Table5[[#This Row],[rxn]]&amp;"'"&amp;CHAR(9)&amp;Table5[[#This Row],[kapp + (slack_ub - slack_lb)/enzload]]</f>
        <v>'RXN-3OAR80_c_REV-rt2183'	27141.27779288</v>
      </c>
      <c r="R126" s="1">
        <f>_xlfn.XLOOKUP(Table5[[#This Row],[rxn]],Table38[name],Table38[flux],0)</f>
        <v>0</v>
      </c>
      <c r="S126" s="1">
        <f>_xlfn.XLOOKUP(SUBSTITUTE(Table5[[#This Row],[rxn]],"RXN-","ENZLOAD-"),Table38[name],Table38[flux],0)</f>
        <v>0</v>
      </c>
      <c r="T126" s="1" t="b">
        <f>AND(Table5[[#This Row],[ENZLOAD flux in kapp-slack.gms]]=0,Table5[[#This Row],[flux in kapp-slack.gms]]&lt;&gt;0,NOT(Table5[[#This Row],[spont or unknown?]]))</f>
        <v>0</v>
      </c>
      <c r="U126" s="1" t="b">
        <f>OR(_xlfn.TEXTAFTER(Table5[[#This Row],[rxn]],"-",-1)="SPONT",_xlfn.TEXTAFTER(Table5[[#This Row],[rxn]],"-",-1)="UNKNOWN")</f>
        <v>0</v>
      </c>
      <c r="V126" s="1">
        <f>_xlfn.XLOOKUP(SUBSTITUTE(Table5[[#This Row],[rxn]],"RXN-","ENZLOAD-"),Table4[rxn],Table4[ub],0)</f>
        <v>1.37597422</v>
      </c>
      <c r="W126" s="1" t="b">
        <f>AND(Table5[[#This Row],[FVA ENZLOAD flux UB]]=0,Table5[[#This Row],[ENZ not made when it should be?]])</f>
        <v>0</v>
      </c>
    </row>
    <row r="127" spans="1:23" hidden="1">
      <c r="A127" s="1" t="s">
        <v>4605</v>
      </c>
      <c r="B127" s="1" t="str">
        <f>_xlfn.TEXTBEFORE(Table38[[#This Row],[all fluxes from kapp-slack]]," ",,,,"")</f>
        <v>RXN-ASPK_c_FWD-rt6294</v>
      </c>
      <c r="C127" s="1">
        <f>_xlfn.NUMBERVALUE(IFERROR(_xlfn.TEXTAFTER(Table38[[#This Row],[all fluxes from kapp-slack]]," ",-1,,,""),""))</f>
        <v>6.5399426097954003E-2</v>
      </c>
      <c r="F127" s="1" t="s">
        <v>6543</v>
      </c>
      <c r="G127" s="1" t="str">
        <f>_xlfn.TEXTBEFORE(Table5[[#This Row],[rxn     kapp_old        kapp_slack_ub   kapp_slack_lb]]," ")</f>
        <v>RXN-3OAR80_c_FWD-rt2190</v>
      </c>
      <c r="H12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2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27" s="1">
        <f>_xlfn.NUMBERVALUE(_xlfn.TEXTAFTER(Table5[[#This Row],[rxn     kapp_old        kapp_slack_ub   kapp_slack_lb]]," ",-1))</f>
        <v>0</v>
      </c>
      <c r="K127" s="1">
        <f>_xlfn.XLOOKUP(SUBSTITUTE(Table5[[#This Row],[rxn]],"RXN-","ENZLOAD-"),ENZLOAD[name],ENZLOAD[flux],0)</f>
        <v>2.1058805706E-7</v>
      </c>
      <c r="L127" s="1" t="str">
        <f>"'"&amp;Table5[[#This Row],[rxn]]&amp;"'"&amp;CHAR(9)&amp;IF(AND(Table5[[#This Row],[kapp_slack_ub]]&lt;&gt;0,Table5[[#This Row],[kapp_old]]&lt;$F$1),$F$1,Table5[[#This Row],[kapp_old]])</f>
        <v>'RXN-3OAR80_c_FWD-rt2190'	27141.27779288</v>
      </c>
      <c r="M127" s="1">
        <f>_xlfn.XLOOKUP(Table5[[#This Row],[rxn]],Table3[name],Table3[flux],$F$1)</f>
        <v>27141.277792879999</v>
      </c>
      <c r="N127" s="1">
        <f>IFERROR(Table5[[#This Row],[min flux]]/Table5[[#This Row],[associated enzload]],"")</f>
        <v>128883271785.66922</v>
      </c>
      <c r="O127" s="1">
        <f>_xlfn.NUMBERVALUE(IF(Table5[[#This Row],[flux/enzload]]="","",ABS($N$1-Table5[[#This Row],[flux/enzload]])))</f>
        <v>1271033045873.28</v>
      </c>
      <c r="P127" s="1">
        <f>Table5[[#This Row],[kapp_old]]+IFERROR(((Table5[[#This Row],[kapp_slack_ub]]-Table5[[#This Row],[kapp_slack_lb]])/Table5[[#This Row],[associated enzload]]),0)</f>
        <v>27141.277792879999</v>
      </c>
      <c r="Q127" s="1" t="str">
        <f>"'"&amp;Table5[[#This Row],[rxn]]&amp;"'"&amp;CHAR(9)&amp;Table5[[#This Row],[kapp + (slack_ub - slack_lb)/enzload]]</f>
        <v>'RXN-3OAR80_c_FWD-rt2190'	27141.27779288</v>
      </c>
      <c r="R127" s="1">
        <f>_xlfn.XLOOKUP(Table5[[#This Row],[rxn]],Table38[name],Table38[flux],0)</f>
        <v>0.102267234367396</v>
      </c>
      <c r="S127" s="1">
        <f>_xlfn.XLOOKUP(SUBSTITUTE(Table5[[#This Row],[rxn]],"RXN-","ENZLOAD-"),Table38[name],Table38[flux],0)</f>
        <v>1.4566057099999999E-6</v>
      </c>
      <c r="T127" s="1" t="b">
        <f>AND(Table5[[#This Row],[ENZLOAD flux in kapp-slack.gms]]=0,Table5[[#This Row],[flux in kapp-slack.gms]]&lt;&gt;0,NOT(Table5[[#This Row],[spont or unknown?]]))</f>
        <v>0</v>
      </c>
      <c r="U127" s="1" t="b">
        <f>OR(_xlfn.TEXTAFTER(Table5[[#This Row],[rxn]],"-",-1)="SPONT",_xlfn.TEXTAFTER(Table5[[#This Row],[rxn]],"-",-1)="UNKNOWN")</f>
        <v>0</v>
      </c>
      <c r="V127" s="1">
        <f>_xlfn.XLOOKUP(SUBSTITUTE(Table5[[#This Row],[rxn]],"RXN-","ENZLOAD-"),Table4[rxn],Table4[ub],0)</f>
        <v>1.3994283700000001</v>
      </c>
      <c r="W127" s="1" t="b">
        <f>AND(Table5[[#This Row],[FVA ENZLOAD flux UB]]=0,Table5[[#This Row],[ENZ not made when it should be?]])</f>
        <v>0</v>
      </c>
    </row>
    <row r="128" spans="1:23" hidden="1">
      <c r="A128" s="1" t="s">
        <v>4606</v>
      </c>
      <c r="B128" s="1" t="str">
        <f>_xlfn.TEXTBEFORE(Table38[[#This Row],[all fluxes from kapp-slack]]," ",,,,"")</f>
        <v>RXN-ASPTA_c_REV-rt0568_c</v>
      </c>
      <c r="C128" s="1">
        <f>_xlfn.NUMBERVALUE(IFERROR(_xlfn.TEXTAFTER(Table38[[#This Row],[all fluxes from kapp-slack]]," ",-1,,,""),""))</f>
        <v>0.26026358845351599</v>
      </c>
      <c r="F128" s="1" t="s">
        <v>6544</v>
      </c>
      <c r="G128" s="1" t="str">
        <f>_xlfn.TEXTBEFORE(Table5[[#This Row],[rxn     kapp_old        kapp_slack_ub   kapp_slack_lb]]," ")</f>
        <v>RXN-3OAR80_c_REV-rt2190</v>
      </c>
      <c r="H12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2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28" s="1">
        <f>_xlfn.NUMBERVALUE(_xlfn.TEXTAFTER(Table5[[#This Row],[rxn     kapp_old        kapp_slack_ub   kapp_slack_lb]]," ",-1))</f>
        <v>0</v>
      </c>
      <c r="K128" s="1">
        <f>_xlfn.XLOOKUP(SUBSTITUTE(Table5[[#This Row],[rxn]],"RXN-","ENZLOAD-"),ENZLOAD[name],ENZLOAD[flux],0)</f>
        <v>2.1058805706E-7</v>
      </c>
      <c r="L128" s="1" t="str">
        <f>"'"&amp;Table5[[#This Row],[rxn]]&amp;"'"&amp;CHAR(9)&amp;IF(AND(Table5[[#This Row],[kapp_slack_ub]]&lt;&gt;0,Table5[[#This Row],[kapp_old]]&lt;$F$1),$F$1,Table5[[#This Row],[kapp_old]])</f>
        <v>'RXN-3OAR80_c_REV-rt2190'	27141.27779288</v>
      </c>
      <c r="M128" s="1">
        <f>_xlfn.XLOOKUP(Table5[[#This Row],[rxn]],Table3[name],Table3[flux],$F$1)</f>
        <v>27141.277792879999</v>
      </c>
      <c r="N128" s="1">
        <f>IFERROR(Table5[[#This Row],[min flux]]/Table5[[#This Row],[associated enzload]],"")</f>
        <v>128883271785.66922</v>
      </c>
      <c r="O128" s="1">
        <f>_xlfn.NUMBERVALUE(IF(Table5[[#This Row],[flux/enzload]]="","",ABS($N$1-Table5[[#This Row],[flux/enzload]])))</f>
        <v>1271033045873.28</v>
      </c>
      <c r="P128" s="1">
        <f>Table5[[#This Row],[kapp_old]]+IFERROR(((Table5[[#This Row],[kapp_slack_ub]]-Table5[[#This Row],[kapp_slack_lb]])/Table5[[#This Row],[associated enzload]]),0)</f>
        <v>27141.277792879999</v>
      </c>
      <c r="Q128" s="1" t="str">
        <f>"'"&amp;Table5[[#This Row],[rxn]]&amp;"'"&amp;CHAR(9)&amp;Table5[[#This Row],[kapp + (slack_ub - slack_lb)/enzload]]</f>
        <v>'RXN-3OAR80_c_REV-rt2190'	27141.27779288</v>
      </c>
      <c r="R128" s="1">
        <f>_xlfn.XLOOKUP(Table5[[#This Row],[rxn]],Table38[name],Table38[flux],0)</f>
        <v>0</v>
      </c>
      <c r="S128" s="1">
        <f>_xlfn.XLOOKUP(SUBSTITUTE(Table5[[#This Row],[rxn]],"RXN-","ENZLOAD-"),Table38[name],Table38[flux],0)</f>
        <v>0</v>
      </c>
      <c r="T128" s="1" t="b">
        <f>AND(Table5[[#This Row],[ENZLOAD flux in kapp-slack.gms]]=0,Table5[[#This Row],[flux in kapp-slack.gms]]&lt;&gt;0,NOT(Table5[[#This Row],[spont or unknown?]]))</f>
        <v>0</v>
      </c>
      <c r="U128" s="1" t="b">
        <f>OR(_xlfn.TEXTAFTER(Table5[[#This Row],[rxn]],"-",-1)="SPONT",_xlfn.TEXTAFTER(Table5[[#This Row],[rxn]],"-",-1)="UNKNOWN")</f>
        <v>0</v>
      </c>
      <c r="V128" s="1">
        <f>_xlfn.XLOOKUP(SUBSTITUTE(Table5[[#This Row],[rxn]],"RXN-","ENZLOAD-"),Table4[rxn],Table4[ub],0)</f>
        <v>1.3994283700000001</v>
      </c>
      <c r="W128" s="1" t="b">
        <f>AND(Table5[[#This Row],[FVA ENZLOAD flux UB]]=0,Table5[[#This Row],[ENZ not made when it should be?]])</f>
        <v>0</v>
      </c>
    </row>
    <row r="129" spans="1:23" hidden="1">
      <c r="A129" s="1" t="s">
        <v>4607</v>
      </c>
      <c r="B129" s="1" t="str">
        <f>_xlfn.TEXTBEFORE(Table38[[#This Row],[all fluxes from kapp-slack]]," ",,,,"")</f>
        <v>RXN-ASPTRS_c_FWD-rt5890</v>
      </c>
      <c r="C129" s="1">
        <f>_xlfn.NUMBERVALUE(IFERROR(_xlfn.TEXTAFTER(Table38[[#This Row],[all fluxes from kapp-slack]]," ",-1,,,""),""))</f>
        <v>2.2998505614923E-2</v>
      </c>
      <c r="F129" s="1" t="s">
        <v>6545</v>
      </c>
      <c r="G129" s="1" t="str">
        <f>_xlfn.TEXTBEFORE(Table5[[#This Row],[rxn     kapp_old        kapp_slack_ub   kapp_slack_lb]]," ")</f>
        <v>RXN-3OAR80_m_FWD-rt1622_m</v>
      </c>
      <c r="H12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2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29" s="1">
        <f>_xlfn.NUMBERVALUE(_xlfn.TEXTAFTER(Table5[[#This Row],[rxn     kapp_old        kapp_slack_ub   kapp_slack_lb]]," ",-1))</f>
        <v>0</v>
      </c>
      <c r="K129" s="1">
        <f>_xlfn.XLOOKUP(SUBSTITUTE(Table5[[#This Row],[rxn]],"RXN-","ENZLOAD-"),ENZLOAD[name],ENZLOAD[flux],0)</f>
        <v>3.6312045379999897E-8</v>
      </c>
      <c r="L129" s="1" t="str">
        <f>"'"&amp;Table5[[#This Row],[rxn]]&amp;"'"&amp;CHAR(9)&amp;IF(AND(Table5[[#This Row],[kapp_slack_ub]]&lt;&gt;0,Table5[[#This Row],[kapp_old]]&lt;$F$1),$F$1,Table5[[#This Row],[kapp_old]])</f>
        <v>'RXN-3OAR80_m_FWD-rt1622_m'	27141.27779288</v>
      </c>
      <c r="M129" s="1">
        <f>_xlfn.XLOOKUP(Table5[[#This Row],[rxn]],Table3[name],Table3[flux],$F$1)</f>
        <v>27141.277792879999</v>
      </c>
      <c r="N129" s="1">
        <f>IFERROR(Table5[[#This Row],[min flux]]/Table5[[#This Row],[associated enzload]],"")</f>
        <v>747445579252.0293</v>
      </c>
      <c r="O129" s="1">
        <f>_xlfn.NUMBERVALUE(IF(Table5[[#This Row],[flux/enzload]]="","",ABS($N$1-Table5[[#This Row],[flux/enzload]])))</f>
        <v>652470738406.92395</v>
      </c>
      <c r="P129" s="1">
        <f>Table5[[#This Row],[kapp_old]]+IFERROR(((Table5[[#This Row],[kapp_slack_ub]]-Table5[[#This Row],[kapp_slack_lb]])/Table5[[#This Row],[associated enzload]]),0)</f>
        <v>27141.277792879999</v>
      </c>
      <c r="Q129" s="1" t="str">
        <f>"'"&amp;Table5[[#This Row],[rxn]]&amp;"'"&amp;CHAR(9)&amp;Table5[[#This Row],[kapp + (slack_ub - slack_lb)/enzload]]</f>
        <v>'RXN-3OAR80_m_FWD-rt1622_m'	27141.27779288</v>
      </c>
      <c r="R129" s="1">
        <f>_xlfn.XLOOKUP(Table5[[#This Row],[rxn]],Table38[name],Table38[flux],0)</f>
        <v>0</v>
      </c>
      <c r="S129" s="1">
        <f>_xlfn.XLOOKUP(SUBSTITUTE(Table5[[#This Row],[rxn]],"RXN-","ENZLOAD-"),Table38[name],Table38[flux],0)</f>
        <v>0</v>
      </c>
      <c r="T129" s="1" t="b">
        <f>AND(Table5[[#This Row],[ENZLOAD flux in kapp-slack.gms]]=0,Table5[[#This Row],[flux in kapp-slack.gms]]&lt;&gt;0,NOT(Table5[[#This Row],[spont or unknown?]]))</f>
        <v>0</v>
      </c>
      <c r="U129" s="1" t="b">
        <f>OR(_xlfn.TEXTAFTER(Table5[[#This Row],[rxn]],"-",-1)="SPONT",_xlfn.TEXTAFTER(Table5[[#This Row],[rxn]],"-",-1)="UNKNOWN")</f>
        <v>0</v>
      </c>
      <c r="V129" s="1">
        <f>_xlfn.XLOOKUP(SUBSTITUTE(Table5[[#This Row],[rxn]],"RXN-","ENZLOAD-"),Table4[rxn],Table4[ub],0)</f>
        <v>0.99022873</v>
      </c>
      <c r="W129" s="1" t="b">
        <f>AND(Table5[[#This Row],[FVA ENZLOAD flux UB]]=0,Table5[[#This Row],[ENZ not made when it should be?]])</f>
        <v>0</v>
      </c>
    </row>
    <row r="130" spans="1:23" hidden="1">
      <c r="A130" s="1" t="s">
        <v>4608</v>
      </c>
      <c r="B130" s="1" t="str">
        <f>_xlfn.TEXTBEFORE(Table38[[#This Row],[all fluxes from kapp-slack]]," ",,,,"")</f>
        <v>RXN-ATPASEP2e_c_FWD-rt0602_c</v>
      </c>
      <c r="C130" s="1">
        <f>_xlfn.NUMBERVALUE(IFERROR(_xlfn.TEXTAFTER(Table38[[#This Row],[all fluxes from kapp-slack]]," ",-1,,,""),""))</f>
        <v>0.61736982778998395</v>
      </c>
      <c r="F130" s="1" t="s">
        <v>6552</v>
      </c>
      <c r="G130" s="1" t="str">
        <f>_xlfn.TEXTBEFORE(Table5[[#This Row],[rxn     kapp_old        kapp_slack_ub   kapp_slack_lb]]," ")</f>
        <v>RXN-3OAS40_c_REV-rt0409</v>
      </c>
      <c r="H13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3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30" s="1">
        <f>_xlfn.NUMBERVALUE(_xlfn.TEXTAFTER(Table5[[#This Row],[rxn     kapp_old        kapp_slack_ub   kapp_slack_lb]]," ",-1))</f>
        <v>0</v>
      </c>
      <c r="K130" s="1">
        <f>_xlfn.XLOOKUP(SUBSTITUTE(Table5[[#This Row],[rxn]],"RXN-","ENZLOAD-"),ENZLOAD[name],ENZLOAD[flux],0)</f>
        <v>1.84466915209E-6</v>
      </c>
      <c r="L130" s="1" t="str">
        <f>"'"&amp;Table5[[#This Row],[rxn]]&amp;"'"&amp;CHAR(9)&amp;IF(AND(Table5[[#This Row],[kapp_slack_ub]]&lt;&gt;0,Table5[[#This Row],[kapp_old]]&lt;$F$1),$F$1,Table5[[#This Row],[kapp_old]])</f>
        <v>'RXN-3OAS40_c_REV-rt0409'	27141.27779288</v>
      </c>
      <c r="M130" s="1">
        <f>_xlfn.XLOOKUP(Table5[[#This Row],[rxn]],Table3[name],Table3[flux],$F$1)</f>
        <v>27141.277792879999</v>
      </c>
      <c r="N130" s="1">
        <f>IFERROR(Table5[[#This Row],[min flux]]/Table5[[#This Row],[associated enzload]],"")</f>
        <v>14713358090.326973</v>
      </c>
      <c r="O130" s="1">
        <f>_xlfn.NUMBERVALUE(IF(Table5[[#This Row],[flux/enzload]]="","",ABS($N$1-Table5[[#This Row],[flux/enzload]])))</f>
        <v>1385202959568.6299</v>
      </c>
      <c r="P130" s="1">
        <f>Table5[[#This Row],[kapp_old]]+IFERROR(((Table5[[#This Row],[kapp_slack_ub]]-Table5[[#This Row],[kapp_slack_lb]])/Table5[[#This Row],[associated enzload]]),0)</f>
        <v>27141.277792879999</v>
      </c>
      <c r="Q130" s="1" t="str">
        <f>"'"&amp;Table5[[#This Row],[rxn]]&amp;"'"&amp;CHAR(9)&amp;Table5[[#This Row],[kapp + (slack_ub - slack_lb)/enzload]]</f>
        <v>'RXN-3OAS40_c_REV-rt0409'	27141.27779288</v>
      </c>
      <c r="R130" s="1">
        <f>_xlfn.XLOOKUP(Table5[[#This Row],[rxn]],Table38[name],Table38[flux],0)</f>
        <v>0</v>
      </c>
      <c r="S130" s="1">
        <f>_xlfn.XLOOKUP(SUBSTITUTE(Table5[[#This Row],[rxn]],"RXN-","ENZLOAD-"),Table38[name],Table38[flux],0)</f>
        <v>0</v>
      </c>
      <c r="T130" s="1" t="b">
        <f>AND(Table5[[#This Row],[ENZLOAD flux in kapp-slack.gms]]=0,Table5[[#This Row],[flux in kapp-slack.gms]]&lt;&gt;0,NOT(Table5[[#This Row],[spont or unknown?]]))</f>
        <v>0</v>
      </c>
      <c r="U130" s="1" t="b">
        <f>OR(_xlfn.TEXTAFTER(Table5[[#This Row],[rxn]],"-",-1)="SPONT",_xlfn.TEXTAFTER(Table5[[#This Row],[rxn]],"-",-1)="UNKNOWN")</f>
        <v>0</v>
      </c>
      <c r="V130" s="1">
        <f>_xlfn.XLOOKUP(SUBSTITUTE(Table5[[#This Row],[rxn]],"RXN-","ENZLOAD-"),Table4[rxn],Table4[ub],0)</f>
        <v>0.13465588000000001</v>
      </c>
      <c r="W130" s="1" t="b">
        <f>AND(Table5[[#This Row],[FVA ENZLOAD flux UB]]=0,Table5[[#This Row],[ENZ not made when it should be?]])</f>
        <v>0</v>
      </c>
    </row>
    <row r="131" spans="1:23" hidden="1">
      <c r="A131" s="1" t="s">
        <v>4609</v>
      </c>
      <c r="B131" s="1" t="str">
        <f>_xlfn.TEXTBEFORE(Table38[[#This Row],[all fluxes from kapp-slack]]," ",,,,"")</f>
        <v>RXN-ATPM_c_FWD-SPONT</v>
      </c>
      <c r="C131" s="1">
        <f>_xlfn.NUMBERVALUE(IFERROR(_xlfn.TEXTAFTER(Table38[[#This Row],[all fluxes from kapp-slack]]," ",-1,,,""),""))</f>
        <v>1.1890000000000001</v>
      </c>
      <c r="F131" s="1" t="s">
        <v>6559</v>
      </c>
      <c r="G131" s="1" t="str">
        <f>_xlfn.TEXTBEFORE(Table5[[#This Row],[rxn     kapp_old        kapp_slack_ub   kapp_slack_lb]]," ")</f>
        <v>RXN-4ABUTtps_e_FWD-rt2901</v>
      </c>
      <c r="H13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3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31" s="1">
        <f>_xlfn.NUMBERVALUE(_xlfn.TEXTAFTER(Table5[[#This Row],[rxn     kapp_old        kapp_slack_ub   kapp_slack_lb]]," ",-1))</f>
        <v>0</v>
      </c>
      <c r="K131" s="1">
        <f>_xlfn.XLOOKUP(SUBSTITUTE(Table5[[#This Row],[rxn]],"RXN-","ENZLOAD-"),ENZLOAD[name],ENZLOAD[flux],0)</f>
        <v>5.3999067649999999E-8</v>
      </c>
      <c r="L131" s="1" t="str">
        <f>"'"&amp;Table5[[#This Row],[rxn]]&amp;"'"&amp;CHAR(9)&amp;IF(AND(Table5[[#This Row],[kapp_slack_ub]]&lt;&gt;0,Table5[[#This Row],[kapp_old]]&lt;$F$1),$F$1,Table5[[#This Row],[kapp_old]])</f>
        <v>'RXN-4ABUTtps_e_FWD-rt2901'	27141.27779288</v>
      </c>
      <c r="M131" s="1">
        <f>_xlfn.XLOOKUP(Table5[[#This Row],[rxn]],Table3[name],Table3[flux],$F$1)</f>
        <v>27141.277792879999</v>
      </c>
      <c r="N131" s="1">
        <f>IFERROR(Table5[[#This Row],[min flux]]/Table5[[#This Row],[associated enzload]],"")</f>
        <v>502624933615.49731</v>
      </c>
      <c r="O131" s="1">
        <f>_xlfn.NUMBERVALUE(IF(Table5[[#This Row],[flux/enzload]]="","",ABS($N$1-Table5[[#This Row],[flux/enzload]])))</f>
        <v>897291384043.45605</v>
      </c>
      <c r="P131" s="1">
        <f>Table5[[#This Row],[kapp_old]]+IFERROR(((Table5[[#This Row],[kapp_slack_ub]]-Table5[[#This Row],[kapp_slack_lb]])/Table5[[#This Row],[associated enzload]]),0)</f>
        <v>27141.277792879999</v>
      </c>
      <c r="Q131" s="1" t="str">
        <f>"'"&amp;Table5[[#This Row],[rxn]]&amp;"'"&amp;CHAR(9)&amp;Table5[[#This Row],[kapp + (slack_ub - slack_lb)/enzload]]</f>
        <v>'RXN-4ABUTtps_e_FWD-rt2901'	27141.27779288</v>
      </c>
      <c r="R131" s="1">
        <f>_xlfn.XLOOKUP(Table5[[#This Row],[rxn]],Table38[name],Table38[flux],0)</f>
        <v>0</v>
      </c>
      <c r="S131" s="1">
        <f>_xlfn.XLOOKUP(SUBSTITUTE(Table5[[#This Row],[rxn]],"RXN-","ENZLOAD-"),Table38[name],Table38[flux],0)</f>
        <v>0</v>
      </c>
      <c r="T131" s="1" t="b">
        <f>AND(Table5[[#This Row],[ENZLOAD flux in kapp-slack.gms]]=0,Table5[[#This Row],[flux in kapp-slack.gms]]&lt;&gt;0,NOT(Table5[[#This Row],[spont or unknown?]]))</f>
        <v>0</v>
      </c>
      <c r="U131" s="1" t="b">
        <f>OR(_xlfn.TEXTAFTER(Table5[[#This Row],[rxn]],"-",-1)="SPONT",_xlfn.TEXTAFTER(Table5[[#This Row],[rxn]],"-",-1)="UNKNOWN")</f>
        <v>0</v>
      </c>
      <c r="V131" s="1">
        <f>_xlfn.XLOOKUP(SUBSTITUTE(Table5[[#This Row],[rxn]],"RXN-","ENZLOAD-"),Table4[rxn],Table4[ub],0)</f>
        <v>0.71768388000000005</v>
      </c>
      <c r="W131" s="1" t="b">
        <f>AND(Table5[[#This Row],[FVA ENZLOAD flux UB]]=0,Table5[[#This Row],[ENZ not made when it should be?]])</f>
        <v>0</v>
      </c>
    </row>
    <row r="132" spans="1:23" hidden="1">
      <c r="A132" s="1" t="s">
        <v>4610</v>
      </c>
      <c r="B132" s="1" t="str">
        <f>_xlfn.TEXTBEFORE(Table38[[#This Row],[all fluxes from kapp-slack]]," ",,,,"")</f>
        <v>RXN-ATPPRT_c_FWD-rt1520</v>
      </c>
      <c r="C132" s="1">
        <f>_xlfn.NUMBERVALUE(IFERROR(_xlfn.TEXTAFTER(Table38[[#This Row],[all fluxes from kapp-slack]]," ",-1,,,""),""))</f>
        <v>1.1801521971089E-2</v>
      </c>
      <c r="F132" s="1" t="s">
        <v>6560</v>
      </c>
      <c r="G132" s="1" t="str">
        <f>_xlfn.TEXTBEFORE(Table5[[#This Row],[rxn     kapp_old        kapp_slack_ub   kapp_slack_lb]]," ")</f>
        <v>RXN-4ABUTtps_e_FWD-rt4390</v>
      </c>
      <c r="H13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3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32" s="1">
        <f>_xlfn.NUMBERVALUE(_xlfn.TEXTAFTER(Table5[[#This Row],[rxn     kapp_old        kapp_slack_ub   kapp_slack_lb]]," ",-1))</f>
        <v>0</v>
      </c>
      <c r="K132" s="1">
        <f>_xlfn.XLOOKUP(SUBSTITUTE(Table5[[#This Row],[rxn]],"RXN-","ENZLOAD-"),ENZLOAD[name],ENZLOAD[flux],0)</f>
        <v>8.3081175610000002E-8</v>
      </c>
      <c r="L132" s="1" t="str">
        <f>"'"&amp;Table5[[#This Row],[rxn]]&amp;"'"&amp;CHAR(9)&amp;IF(AND(Table5[[#This Row],[kapp_slack_ub]]&lt;&gt;0,Table5[[#This Row],[kapp_old]]&lt;$F$1),$F$1,Table5[[#This Row],[kapp_old]])</f>
        <v>'RXN-4ABUTtps_e_FWD-rt4390'	27141.27779288</v>
      </c>
      <c r="M132" s="1">
        <f>_xlfn.XLOOKUP(Table5[[#This Row],[rxn]],Table3[name],Table3[flux],$F$1)</f>
        <v>27141.277792879999</v>
      </c>
      <c r="N132" s="1">
        <f>IFERROR(Table5[[#This Row],[min flux]]/Table5[[#This Row],[associated enzload]],"")</f>
        <v>326683843766.08606</v>
      </c>
      <c r="O132" s="1">
        <f>_xlfn.NUMBERVALUE(IF(Table5[[#This Row],[flux/enzload]]="","",ABS($N$1-Table5[[#This Row],[flux/enzload]])))</f>
        <v>1073232473892.87</v>
      </c>
      <c r="P132" s="1">
        <f>Table5[[#This Row],[kapp_old]]+IFERROR(((Table5[[#This Row],[kapp_slack_ub]]-Table5[[#This Row],[kapp_slack_lb]])/Table5[[#This Row],[associated enzload]]),0)</f>
        <v>27141.277792879999</v>
      </c>
      <c r="Q132" s="1" t="str">
        <f>"'"&amp;Table5[[#This Row],[rxn]]&amp;"'"&amp;CHAR(9)&amp;Table5[[#This Row],[kapp + (slack_ub - slack_lb)/enzload]]</f>
        <v>'RXN-4ABUTtps_e_FWD-rt4390'	27141.27779288</v>
      </c>
      <c r="R132" s="1">
        <f>_xlfn.XLOOKUP(Table5[[#This Row],[rxn]],Table38[name],Table38[flux],0)</f>
        <v>0</v>
      </c>
      <c r="S132" s="1">
        <f>_xlfn.XLOOKUP(SUBSTITUTE(Table5[[#This Row],[rxn]],"RXN-","ENZLOAD-"),Table38[name],Table38[flux],0)</f>
        <v>0</v>
      </c>
      <c r="T132" s="1" t="b">
        <f>AND(Table5[[#This Row],[ENZLOAD flux in kapp-slack.gms]]=0,Table5[[#This Row],[flux in kapp-slack.gms]]&lt;&gt;0,NOT(Table5[[#This Row],[spont or unknown?]]))</f>
        <v>0</v>
      </c>
      <c r="U132" s="1" t="b">
        <f>OR(_xlfn.TEXTAFTER(Table5[[#This Row],[rxn]],"-",-1)="SPONT",_xlfn.TEXTAFTER(Table5[[#This Row],[rxn]],"-",-1)="UNKNOWN")</f>
        <v>0</v>
      </c>
      <c r="V132" s="1">
        <f>_xlfn.XLOOKUP(SUBSTITUTE(Table5[[#This Row],[rxn]],"RXN-","ENZLOAD-"),Table4[rxn],Table4[ub],0)</f>
        <v>0.71215804000000005</v>
      </c>
      <c r="W132" s="1" t="b">
        <f>AND(Table5[[#This Row],[FVA ENZLOAD flux UB]]=0,Table5[[#This Row],[ENZ not made when it should be?]])</f>
        <v>0</v>
      </c>
    </row>
    <row r="133" spans="1:23" hidden="1">
      <c r="A133" s="1" t="s">
        <v>4611</v>
      </c>
      <c r="B133" s="1" t="str">
        <f>_xlfn.TEXTBEFORE(Table38[[#This Row],[all fluxes from kapp-slack]]," ",,,,"")</f>
        <v>RXN-ATPS_m_FWD-ATPSCPLX</v>
      </c>
      <c r="C133" s="1">
        <f>_xlfn.NUMBERVALUE(IFERROR(_xlfn.TEXTAFTER(Table38[[#This Row],[all fluxes from kapp-slack]]," ",-1,,,""),""))</f>
        <v>22.1150868881479</v>
      </c>
      <c r="F133" s="1" t="s">
        <v>6567</v>
      </c>
      <c r="G133" s="1" t="str">
        <f>_xlfn.TEXTBEFORE(Table5[[#This Row],[rxn     kapp_old        kapp_slack_ub   kapp_slack_lb]]," ")</f>
        <v>RXN-4CMCOAL_c_FWD-rt5332</v>
      </c>
      <c r="H13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3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33" s="1">
        <f>_xlfn.NUMBERVALUE(_xlfn.TEXTAFTER(Table5[[#This Row],[rxn     kapp_old        kapp_slack_ub   kapp_slack_lb]]," ",-1))</f>
        <v>0</v>
      </c>
      <c r="K133" s="1">
        <f>_xlfn.XLOOKUP(SUBSTITUTE(Table5[[#This Row],[rxn]],"RXN-","ENZLOAD-"),ENZLOAD[name],ENZLOAD[flux],0)</f>
        <v>1.2258333439999999E-8</v>
      </c>
      <c r="L133" s="1" t="str">
        <f>"'"&amp;Table5[[#This Row],[rxn]]&amp;"'"&amp;CHAR(9)&amp;IF(AND(Table5[[#This Row],[kapp_slack_ub]]&lt;&gt;0,Table5[[#This Row],[kapp_old]]&lt;$F$1),$F$1,Table5[[#This Row],[kapp_old]])</f>
        <v>'RXN-4CMCOAL_c_FWD-rt5332'	27141.27779288</v>
      </c>
      <c r="M133" s="1">
        <f>_xlfn.XLOOKUP(Table5[[#This Row],[rxn]],Table3[name],Table3[flux],$F$1)</f>
        <v>27141.277792879999</v>
      </c>
      <c r="N133" s="1">
        <f>IFERROR(Table5[[#This Row],[min flux]]/Table5[[#This Row],[associated enzload]],"")</f>
        <v>2214108298303.8843</v>
      </c>
      <c r="O133" s="1">
        <f>_xlfn.NUMBERVALUE(IF(Table5[[#This Row],[flux/enzload]]="","",ABS($N$1-Table5[[#This Row],[flux/enzload]])))</f>
        <v>814191980644.93103</v>
      </c>
      <c r="P133" s="1">
        <f>Table5[[#This Row],[kapp_old]]+IFERROR(((Table5[[#This Row],[kapp_slack_ub]]-Table5[[#This Row],[kapp_slack_lb]])/Table5[[#This Row],[associated enzload]]),0)</f>
        <v>27141.277792879999</v>
      </c>
      <c r="Q133" s="1" t="str">
        <f>"'"&amp;Table5[[#This Row],[rxn]]&amp;"'"&amp;CHAR(9)&amp;Table5[[#This Row],[kapp + (slack_ub - slack_lb)/enzload]]</f>
        <v>'RXN-4CMCOAL_c_FWD-rt5332'	27141.27779288</v>
      </c>
      <c r="R133" s="1">
        <f>_xlfn.XLOOKUP(Table5[[#This Row],[rxn]],Table38[name],Table38[flux],0)</f>
        <v>0</v>
      </c>
      <c r="S133" s="1">
        <f>_xlfn.XLOOKUP(SUBSTITUTE(Table5[[#This Row],[rxn]],"RXN-","ENZLOAD-"),Table38[name],Table38[flux],0)</f>
        <v>0</v>
      </c>
      <c r="T133" s="1" t="b">
        <f>AND(Table5[[#This Row],[ENZLOAD flux in kapp-slack.gms]]=0,Table5[[#This Row],[flux in kapp-slack.gms]]&lt;&gt;0,NOT(Table5[[#This Row],[spont or unknown?]]))</f>
        <v>0</v>
      </c>
      <c r="U133" s="1" t="b">
        <f>OR(_xlfn.TEXTAFTER(Table5[[#This Row],[rxn]],"-",-1)="SPONT",_xlfn.TEXTAFTER(Table5[[#This Row],[rxn]],"-",-1)="UNKNOWN")</f>
        <v>0</v>
      </c>
      <c r="V133" s="1">
        <f>_xlfn.XLOOKUP(SUBSTITUTE(Table5[[#This Row],[rxn]],"RXN-","ENZLOAD-"),Table4[rxn],Table4[ub],0)</f>
        <v>0.64516907999999995</v>
      </c>
      <c r="W133" s="1" t="b">
        <f>AND(Table5[[#This Row],[FVA ENZLOAD flux UB]]=0,Table5[[#This Row],[ENZ not made when it should be?]])</f>
        <v>0</v>
      </c>
    </row>
    <row r="134" spans="1:23" hidden="1">
      <c r="A134" s="1" t="s">
        <v>4612</v>
      </c>
      <c r="B134" s="1" t="str">
        <f>_xlfn.TEXTBEFORE(Table38[[#This Row],[all fluxes from kapp-slack]]," ",,,,"")</f>
        <v>RXN-ATPt_c_l_FWD-SPONT</v>
      </c>
      <c r="C134" s="1">
        <f>_xlfn.NUMBERVALUE(IFERROR(_xlfn.TEXTAFTER(Table38[[#This Row],[all fluxes from kapp-slack]]," ",-1,,,""),""))</f>
        <v>1.964548899E-4</v>
      </c>
      <c r="F134" s="1" t="s">
        <v>6568</v>
      </c>
      <c r="G134" s="1" t="str">
        <f>_xlfn.TEXTBEFORE(Table5[[#This Row],[rxn     kapp_old        kapp_slack_ub   kapp_slack_lb]]," ")</f>
        <v>RXN-4CMCOAL_c_FWD-rt6434_c</v>
      </c>
      <c r="H13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3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34" s="1">
        <f>_xlfn.NUMBERVALUE(_xlfn.TEXTAFTER(Table5[[#This Row],[rxn     kapp_old        kapp_slack_ub   kapp_slack_lb]]," ",-1))</f>
        <v>0</v>
      </c>
      <c r="K134" s="1">
        <f>_xlfn.XLOOKUP(SUBSTITUTE(Table5[[#This Row],[rxn]],"RXN-","ENZLOAD-"),ENZLOAD[name],ENZLOAD[flux],0)</f>
        <v>1.5628368148E-7</v>
      </c>
      <c r="L134" s="1" t="str">
        <f>"'"&amp;Table5[[#This Row],[rxn]]&amp;"'"&amp;CHAR(9)&amp;IF(AND(Table5[[#This Row],[kapp_slack_ub]]&lt;&gt;0,Table5[[#This Row],[kapp_old]]&lt;$F$1),$F$1,Table5[[#This Row],[kapp_old]])</f>
        <v>'RXN-4CMCOAL_c_FWD-rt6434_c'	27141.27779288</v>
      </c>
      <c r="M134" s="1">
        <f>_xlfn.XLOOKUP(Table5[[#This Row],[rxn]],Table3[name],Table3[flux],$F$1)</f>
        <v>27141.277792879999</v>
      </c>
      <c r="N134" s="1">
        <f>IFERROR(Table5[[#This Row],[min flux]]/Table5[[#This Row],[associated enzload]],"")</f>
        <v>173666742015.88562</v>
      </c>
      <c r="O134" s="1">
        <f>_xlfn.NUMBERVALUE(IF(Table5[[#This Row],[flux/enzload]]="","",ABS($N$1-Table5[[#This Row],[flux/enzload]])))</f>
        <v>1226249575643.0701</v>
      </c>
      <c r="P134" s="1">
        <f>Table5[[#This Row],[kapp_old]]+IFERROR(((Table5[[#This Row],[kapp_slack_ub]]-Table5[[#This Row],[kapp_slack_lb]])/Table5[[#This Row],[associated enzload]]),0)</f>
        <v>27141.277792879999</v>
      </c>
      <c r="Q134" s="1" t="str">
        <f>"'"&amp;Table5[[#This Row],[rxn]]&amp;"'"&amp;CHAR(9)&amp;Table5[[#This Row],[kapp + (slack_ub - slack_lb)/enzload]]</f>
        <v>'RXN-4CMCOAL_c_FWD-rt6434_c'	27141.27779288</v>
      </c>
      <c r="R134" s="1">
        <f>_xlfn.XLOOKUP(Table5[[#This Row],[rxn]],Table38[name],Table38[flux],0)</f>
        <v>0</v>
      </c>
      <c r="S134" s="1">
        <f>_xlfn.XLOOKUP(SUBSTITUTE(Table5[[#This Row],[rxn]],"RXN-","ENZLOAD-"),Table38[name],Table38[flux],0)</f>
        <v>0</v>
      </c>
      <c r="T134" s="1" t="b">
        <f>AND(Table5[[#This Row],[ENZLOAD flux in kapp-slack.gms]]=0,Table5[[#This Row],[flux in kapp-slack.gms]]&lt;&gt;0,NOT(Table5[[#This Row],[spont or unknown?]]))</f>
        <v>0</v>
      </c>
      <c r="U134" s="1" t="b">
        <f>OR(_xlfn.TEXTAFTER(Table5[[#This Row],[rxn]],"-",-1)="SPONT",_xlfn.TEXTAFTER(Table5[[#This Row],[rxn]],"-",-1)="UNKNOWN")</f>
        <v>0</v>
      </c>
      <c r="V134" s="1">
        <f>_xlfn.XLOOKUP(SUBSTITUTE(Table5[[#This Row],[rxn]],"RXN-","ENZLOAD-"),Table4[rxn],Table4[ub],0)</f>
        <v>0.72152419999999995</v>
      </c>
      <c r="W134" s="1" t="b">
        <f>AND(Table5[[#This Row],[FVA ENZLOAD flux UB]]=0,Table5[[#This Row],[ENZ not made when it should be?]])</f>
        <v>0</v>
      </c>
    </row>
    <row r="135" spans="1:23" hidden="1">
      <c r="A135" s="1" t="s">
        <v>4613</v>
      </c>
      <c r="B135" s="1" t="str">
        <f>_xlfn.TEXTBEFORE(Table38[[#This Row],[all fluxes from kapp-slack]]," ",,,,"")</f>
        <v>RXN-ATPt_c_rm_FWD-SPONT</v>
      </c>
      <c r="C135" s="1">
        <f>_xlfn.NUMBERVALUE(IFERROR(_xlfn.TEXTAFTER(Table38[[#This Row],[all fluxes from kapp-slack]]," ",-1,,,""),""))</f>
        <v>5.6196682026699995E-4</v>
      </c>
      <c r="F135" s="1" t="s">
        <v>6569</v>
      </c>
      <c r="G135" s="1" t="str">
        <f>_xlfn.TEXTBEFORE(Table5[[#This Row],[rxn     kapp_old        kapp_slack_ub   kapp_slack_lb]]," ")</f>
        <v>RXN-4CMCOAL_c_FWD-rt8267_c</v>
      </c>
      <c r="H13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3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35" s="1">
        <f>_xlfn.NUMBERVALUE(_xlfn.TEXTAFTER(Table5[[#This Row],[rxn     kapp_old        kapp_slack_ub   kapp_slack_lb]]," ",-1))</f>
        <v>0</v>
      </c>
      <c r="K135" s="1">
        <f>_xlfn.XLOOKUP(SUBSTITUTE(Table5[[#This Row],[rxn]],"RXN-","ENZLOAD-"),ENZLOAD[name],ENZLOAD[flux],0)</f>
        <v>5.492235936E-8</v>
      </c>
      <c r="L135" s="1" t="str">
        <f>"'"&amp;Table5[[#This Row],[rxn]]&amp;"'"&amp;CHAR(9)&amp;IF(AND(Table5[[#This Row],[kapp_slack_ub]]&lt;&gt;0,Table5[[#This Row],[kapp_old]]&lt;$F$1),$F$1,Table5[[#This Row],[kapp_old]])</f>
        <v>'RXN-4CMCOAL_c_FWD-rt8267_c'	27141.27779288</v>
      </c>
      <c r="M135" s="1">
        <f>_xlfn.XLOOKUP(Table5[[#This Row],[rxn]],Table3[name],Table3[flux],$F$1)</f>
        <v>27141.277792879999</v>
      </c>
      <c r="N135" s="1">
        <f>IFERROR(Table5[[#This Row],[min flux]]/Table5[[#This Row],[associated enzload]],"")</f>
        <v>494175379738.82117</v>
      </c>
      <c r="O135" s="1">
        <f>_xlfn.NUMBERVALUE(IF(Table5[[#This Row],[flux/enzload]]="","",ABS($N$1-Table5[[#This Row],[flux/enzload]])))</f>
        <v>905740937920.13196</v>
      </c>
      <c r="P135" s="1">
        <f>Table5[[#This Row],[kapp_old]]+IFERROR(((Table5[[#This Row],[kapp_slack_ub]]-Table5[[#This Row],[kapp_slack_lb]])/Table5[[#This Row],[associated enzload]]),0)</f>
        <v>27141.277792879999</v>
      </c>
      <c r="Q135" s="1" t="str">
        <f>"'"&amp;Table5[[#This Row],[rxn]]&amp;"'"&amp;CHAR(9)&amp;Table5[[#This Row],[kapp + (slack_ub - slack_lb)/enzload]]</f>
        <v>'RXN-4CMCOAL_c_FWD-rt8267_c'	27141.27779288</v>
      </c>
      <c r="R135" s="1">
        <f>_xlfn.XLOOKUP(Table5[[#This Row],[rxn]],Table38[name],Table38[flux],0)</f>
        <v>0</v>
      </c>
      <c r="S135" s="1">
        <f>_xlfn.XLOOKUP(SUBSTITUTE(Table5[[#This Row],[rxn]],"RXN-","ENZLOAD-"),Table38[name],Table38[flux],0)</f>
        <v>0</v>
      </c>
      <c r="T135" s="1" t="b">
        <f>AND(Table5[[#This Row],[ENZLOAD flux in kapp-slack.gms]]=0,Table5[[#This Row],[flux in kapp-slack.gms]]&lt;&gt;0,NOT(Table5[[#This Row],[spont or unknown?]]))</f>
        <v>0</v>
      </c>
      <c r="U135" s="1" t="b">
        <f>OR(_xlfn.TEXTAFTER(Table5[[#This Row],[rxn]],"-",-1)="SPONT",_xlfn.TEXTAFTER(Table5[[#This Row],[rxn]],"-",-1)="UNKNOWN")</f>
        <v>0</v>
      </c>
      <c r="V135" s="1">
        <f>_xlfn.XLOOKUP(SUBSTITUTE(Table5[[#This Row],[rxn]],"RXN-","ENZLOAD-"),Table4[rxn],Table4[ub],0)</f>
        <v>0.63114017</v>
      </c>
      <c r="W135" s="1" t="b">
        <f>AND(Table5[[#This Row],[FVA ENZLOAD flux UB]]=0,Table5[[#This Row],[ENZ not made when it should be?]])</f>
        <v>0</v>
      </c>
    </row>
    <row r="136" spans="1:23" hidden="1">
      <c r="A136" s="1" t="s">
        <v>4614</v>
      </c>
      <c r="B136" s="1" t="str">
        <f>_xlfn.TEXTBEFORE(Table38[[#This Row],[all fluxes from kapp-slack]]," ",,,,"")</f>
        <v>RXN-BPNT_c_FWD-rt2305</v>
      </c>
      <c r="C136" s="1">
        <f>_xlfn.NUMBERVALUE(IFERROR(_xlfn.TEXTAFTER(Table38[[#This Row],[all fluxes from kapp-slack]]," ",-1,,,""),""))</f>
        <v>1.3260163368298E-2</v>
      </c>
      <c r="F136" s="1" t="s">
        <v>6571</v>
      </c>
      <c r="G136" s="1" t="str">
        <f>_xlfn.TEXTBEFORE(Table5[[#This Row],[rxn     kapp_old        kapp_slack_ub   kapp_slack_lb]]," ")</f>
        <v>RXN-4CMCOAL_x_FWD-rt5332_x</v>
      </c>
      <c r="H13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3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36" s="1">
        <f>_xlfn.NUMBERVALUE(_xlfn.TEXTAFTER(Table5[[#This Row],[rxn     kapp_old        kapp_slack_ub   kapp_slack_lb]]," ",-1))</f>
        <v>0</v>
      </c>
      <c r="K136" s="1">
        <f>_xlfn.XLOOKUP(SUBSTITUTE(Table5[[#This Row],[rxn]],"RXN-","ENZLOAD-"),ENZLOAD[name],ENZLOAD[flux],0)</f>
        <v>1.2258333439999999E-8</v>
      </c>
      <c r="L136" s="1" t="str">
        <f>"'"&amp;Table5[[#This Row],[rxn]]&amp;"'"&amp;CHAR(9)&amp;IF(AND(Table5[[#This Row],[kapp_slack_ub]]&lt;&gt;0,Table5[[#This Row],[kapp_old]]&lt;$F$1),$F$1,Table5[[#This Row],[kapp_old]])</f>
        <v>'RXN-4CMCOAL_x_FWD-rt5332_x'	27141.27779288</v>
      </c>
      <c r="M136" s="1">
        <f>_xlfn.XLOOKUP(Table5[[#This Row],[rxn]],Table3[name],Table3[flux],$F$1)</f>
        <v>27141.277792879999</v>
      </c>
      <c r="N136" s="1">
        <f>IFERROR(Table5[[#This Row],[min flux]]/Table5[[#This Row],[associated enzload]],"")</f>
        <v>2214108298303.8843</v>
      </c>
      <c r="O136" s="1">
        <f>_xlfn.NUMBERVALUE(IF(Table5[[#This Row],[flux/enzload]]="","",ABS($N$1-Table5[[#This Row],[flux/enzload]])))</f>
        <v>814191980644.93103</v>
      </c>
      <c r="P136" s="1">
        <f>Table5[[#This Row],[kapp_old]]+IFERROR(((Table5[[#This Row],[kapp_slack_ub]]-Table5[[#This Row],[kapp_slack_lb]])/Table5[[#This Row],[associated enzload]]),0)</f>
        <v>27141.277792879999</v>
      </c>
      <c r="Q136" s="1" t="str">
        <f>"'"&amp;Table5[[#This Row],[rxn]]&amp;"'"&amp;CHAR(9)&amp;Table5[[#This Row],[kapp + (slack_ub - slack_lb)/enzload]]</f>
        <v>'RXN-4CMCOAL_x_FWD-rt5332_x'	27141.27779288</v>
      </c>
      <c r="R136" s="1">
        <f>_xlfn.XLOOKUP(Table5[[#This Row],[rxn]],Table38[name],Table38[flux],0)</f>
        <v>0</v>
      </c>
      <c r="S136" s="1">
        <f>_xlfn.XLOOKUP(SUBSTITUTE(Table5[[#This Row],[rxn]],"RXN-","ENZLOAD-"),Table38[name],Table38[flux],0)</f>
        <v>0</v>
      </c>
      <c r="T136" s="1" t="b">
        <f>AND(Table5[[#This Row],[ENZLOAD flux in kapp-slack.gms]]=0,Table5[[#This Row],[flux in kapp-slack.gms]]&lt;&gt;0,NOT(Table5[[#This Row],[spont or unknown?]]))</f>
        <v>0</v>
      </c>
      <c r="U136" s="1" t="b">
        <f>OR(_xlfn.TEXTAFTER(Table5[[#This Row],[rxn]],"-",-1)="SPONT",_xlfn.TEXTAFTER(Table5[[#This Row],[rxn]],"-",-1)="UNKNOWN")</f>
        <v>0</v>
      </c>
      <c r="V136" s="1">
        <f>_xlfn.XLOOKUP(SUBSTITUTE(Table5[[#This Row],[rxn]],"RXN-","ENZLOAD-"),Table4[rxn],Table4[ub],0)</f>
        <v>0.64516907999999995</v>
      </c>
      <c r="W136" s="1" t="b">
        <f>AND(Table5[[#This Row],[FVA ENZLOAD flux UB]]=0,Table5[[#This Row],[ENZ not made when it should be?]])</f>
        <v>0</v>
      </c>
    </row>
    <row r="137" spans="1:23" hidden="1">
      <c r="A137" s="1" t="s">
        <v>4615</v>
      </c>
      <c r="B137" s="1" t="str">
        <f>_xlfn.TEXTBEFORE(Table38[[#This Row],[all fluxes from kapp-slack]]," ",,,,"")</f>
        <v>RXN-C14STR_c_FWD-rt0303</v>
      </c>
      <c r="C137" s="1">
        <f>_xlfn.NUMBERVALUE(IFERROR(_xlfn.TEXTAFTER(Table38[[#This Row],[all fluxes from kapp-slack]]," ",-1,,,""),""))</f>
        <v>3.9577740966882997E-2</v>
      </c>
      <c r="F137" s="1" t="s">
        <v>6572</v>
      </c>
      <c r="G137" s="1" t="str">
        <f>_xlfn.TEXTBEFORE(Table5[[#This Row],[rxn     kapp_old        kapp_slack_ub   kapp_slack_lb]]," ")</f>
        <v>RXN-4CMCOAL_x_FWD-rt6434_x</v>
      </c>
      <c r="H13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3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37" s="1">
        <f>_xlfn.NUMBERVALUE(_xlfn.TEXTAFTER(Table5[[#This Row],[rxn     kapp_old        kapp_slack_ub   kapp_slack_lb]]," ",-1))</f>
        <v>0</v>
      </c>
      <c r="K137" s="1">
        <f>_xlfn.XLOOKUP(SUBSTITUTE(Table5[[#This Row],[rxn]],"RXN-","ENZLOAD-"),ENZLOAD[name],ENZLOAD[flux],0)</f>
        <v>1.5628368148E-7</v>
      </c>
      <c r="L137" s="1" t="str">
        <f>"'"&amp;Table5[[#This Row],[rxn]]&amp;"'"&amp;CHAR(9)&amp;IF(AND(Table5[[#This Row],[kapp_slack_ub]]&lt;&gt;0,Table5[[#This Row],[kapp_old]]&lt;$F$1),$F$1,Table5[[#This Row],[kapp_old]])</f>
        <v>'RXN-4CMCOAL_x_FWD-rt6434_x'	27141.27779288</v>
      </c>
      <c r="M137" s="1">
        <f>_xlfn.XLOOKUP(Table5[[#This Row],[rxn]],Table3[name],Table3[flux],$F$1)</f>
        <v>27141.277792879999</v>
      </c>
      <c r="N137" s="1">
        <f>IFERROR(Table5[[#This Row],[min flux]]/Table5[[#This Row],[associated enzload]],"")</f>
        <v>173666742015.88562</v>
      </c>
      <c r="O137" s="1">
        <f>_xlfn.NUMBERVALUE(IF(Table5[[#This Row],[flux/enzload]]="","",ABS($N$1-Table5[[#This Row],[flux/enzload]])))</f>
        <v>1226249575643.0701</v>
      </c>
      <c r="P137" s="1">
        <f>Table5[[#This Row],[kapp_old]]+IFERROR(((Table5[[#This Row],[kapp_slack_ub]]-Table5[[#This Row],[kapp_slack_lb]])/Table5[[#This Row],[associated enzload]]),0)</f>
        <v>27141.277792879999</v>
      </c>
      <c r="Q137" s="1" t="str">
        <f>"'"&amp;Table5[[#This Row],[rxn]]&amp;"'"&amp;CHAR(9)&amp;Table5[[#This Row],[kapp + (slack_ub - slack_lb)/enzload]]</f>
        <v>'RXN-4CMCOAL_x_FWD-rt6434_x'	27141.27779288</v>
      </c>
      <c r="R137" s="1">
        <f>_xlfn.XLOOKUP(Table5[[#This Row],[rxn]],Table38[name],Table38[flux],0)</f>
        <v>0</v>
      </c>
      <c r="S137" s="1">
        <f>_xlfn.XLOOKUP(SUBSTITUTE(Table5[[#This Row],[rxn]],"RXN-","ENZLOAD-"),Table38[name],Table38[flux],0)</f>
        <v>0</v>
      </c>
      <c r="T137" s="1" t="b">
        <f>AND(Table5[[#This Row],[ENZLOAD flux in kapp-slack.gms]]=0,Table5[[#This Row],[flux in kapp-slack.gms]]&lt;&gt;0,NOT(Table5[[#This Row],[spont or unknown?]]))</f>
        <v>0</v>
      </c>
      <c r="U137" s="1" t="b">
        <f>OR(_xlfn.TEXTAFTER(Table5[[#This Row],[rxn]],"-",-1)="SPONT",_xlfn.TEXTAFTER(Table5[[#This Row],[rxn]],"-",-1)="UNKNOWN")</f>
        <v>0</v>
      </c>
      <c r="V137" s="1">
        <f>_xlfn.XLOOKUP(SUBSTITUTE(Table5[[#This Row],[rxn]],"RXN-","ENZLOAD-"),Table4[rxn],Table4[ub],0)</f>
        <v>0.72152419999999995</v>
      </c>
      <c r="W137" s="1" t="b">
        <f>AND(Table5[[#This Row],[FVA ENZLOAD flux UB]]=0,Table5[[#This Row],[ENZ not made when it should be?]])</f>
        <v>0</v>
      </c>
    </row>
    <row r="138" spans="1:23" hidden="1">
      <c r="A138" s="1" t="s">
        <v>4616</v>
      </c>
      <c r="B138" s="1" t="str">
        <f>_xlfn.TEXTBEFORE(Table38[[#This Row],[all fluxes from kapp-slack]]," ",,,,"")</f>
        <v>RXN-C3STDH1_c_FWD-rt0467</v>
      </c>
      <c r="C138" s="1">
        <f>_xlfn.NUMBERVALUE(IFERROR(_xlfn.TEXTAFTER(Table38[[#This Row],[all fluxes from kapp-slack]]," ",-1,,,""),""))</f>
        <v>3.9577740966882997E-2</v>
      </c>
      <c r="F138" s="1" t="s">
        <v>6573</v>
      </c>
      <c r="G138" s="1" t="str">
        <f>_xlfn.TEXTBEFORE(Table5[[#This Row],[rxn     kapp_old        kapp_slack_ub   kapp_slack_lb]]," ")</f>
        <v>RXN-4CMCOAL_x_FWD-rt8267_x</v>
      </c>
      <c r="H13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3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38" s="1">
        <f>_xlfn.NUMBERVALUE(_xlfn.TEXTAFTER(Table5[[#This Row],[rxn     kapp_old        kapp_slack_ub   kapp_slack_lb]]," ",-1))</f>
        <v>0</v>
      </c>
      <c r="K138" s="1">
        <f>_xlfn.XLOOKUP(SUBSTITUTE(Table5[[#This Row],[rxn]],"RXN-","ENZLOAD-"),ENZLOAD[name],ENZLOAD[flux],0)</f>
        <v>5.492235936E-8</v>
      </c>
      <c r="L138" s="1" t="str">
        <f>"'"&amp;Table5[[#This Row],[rxn]]&amp;"'"&amp;CHAR(9)&amp;IF(AND(Table5[[#This Row],[kapp_slack_ub]]&lt;&gt;0,Table5[[#This Row],[kapp_old]]&lt;$F$1),$F$1,Table5[[#This Row],[kapp_old]])</f>
        <v>'RXN-4CMCOAL_x_FWD-rt8267_x'	27141.27779288</v>
      </c>
      <c r="M138" s="1">
        <f>_xlfn.XLOOKUP(Table5[[#This Row],[rxn]],Table3[name],Table3[flux],$F$1)</f>
        <v>27141.277792879999</v>
      </c>
      <c r="N138" s="1">
        <f>IFERROR(Table5[[#This Row],[min flux]]/Table5[[#This Row],[associated enzload]],"")</f>
        <v>494175379738.82117</v>
      </c>
      <c r="O138" s="1">
        <f>_xlfn.NUMBERVALUE(IF(Table5[[#This Row],[flux/enzload]]="","",ABS($N$1-Table5[[#This Row],[flux/enzload]])))</f>
        <v>905740937920.13196</v>
      </c>
      <c r="P138" s="1">
        <f>Table5[[#This Row],[kapp_old]]+IFERROR(((Table5[[#This Row],[kapp_slack_ub]]-Table5[[#This Row],[kapp_slack_lb]])/Table5[[#This Row],[associated enzload]]),0)</f>
        <v>27141.277792879999</v>
      </c>
      <c r="Q138" s="1" t="str">
        <f>"'"&amp;Table5[[#This Row],[rxn]]&amp;"'"&amp;CHAR(9)&amp;Table5[[#This Row],[kapp + (slack_ub - slack_lb)/enzload]]</f>
        <v>'RXN-4CMCOAL_x_FWD-rt8267_x'	27141.27779288</v>
      </c>
      <c r="R138" s="1">
        <f>_xlfn.XLOOKUP(Table5[[#This Row],[rxn]],Table38[name],Table38[flux],0)</f>
        <v>0</v>
      </c>
      <c r="S138" s="1">
        <f>_xlfn.XLOOKUP(SUBSTITUTE(Table5[[#This Row],[rxn]],"RXN-","ENZLOAD-"),Table38[name],Table38[flux],0)</f>
        <v>0</v>
      </c>
      <c r="T138" s="1" t="b">
        <f>AND(Table5[[#This Row],[ENZLOAD flux in kapp-slack.gms]]=0,Table5[[#This Row],[flux in kapp-slack.gms]]&lt;&gt;0,NOT(Table5[[#This Row],[spont or unknown?]]))</f>
        <v>0</v>
      </c>
      <c r="U138" s="1" t="b">
        <f>OR(_xlfn.TEXTAFTER(Table5[[#This Row],[rxn]],"-",-1)="SPONT",_xlfn.TEXTAFTER(Table5[[#This Row],[rxn]],"-",-1)="UNKNOWN")</f>
        <v>0</v>
      </c>
      <c r="V138" s="1">
        <f>_xlfn.XLOOKUP(SUBSTITUTE(Table5[[#This Row],[rxn]],"RXN-","ENZLOAD-"),Table4[rxn],Table4[ub],0)</f>
        <v>0.63114017</v>
      </c>
      <c r="W138" s="1" t="b">
        <f>AND(Table5[[#This Row],[FVA ENZLOAD flux UB]]=0,Table5[[#This Row],[ENZ not made when it should be?]])</f>
        <v>0</v>
      </c>
    </row>
    <row r="139" spans="1:23" hidden="1">
      <c r="A139" s="1" t="s">
        <v>4617</v>
      </c>
      <c r="B139" s="1" t="str">
        <f>_xlfn.TEXTBEFORE(Table38[[#This Row],[all fluxes from kapp-slack]]," ",,,,"")</f>
        <v>RXN-C3STDH2_c_FWD-rt0467</v>
      </c>
      <c r="C139" s="1">
        <f>_xlfn.NUMBERVALUE(IFERROR(_xlfn.TEXTAFTER(Table38[[#This Row],[all fluxes from kapp-slack]]," ",-1,,,""),""))</f>
        <v>3.9577740966882997E-2</v>
      </c>
      <c r="F139" s="1" t="s">
        <v>6574</v>
      </c>
      <c r="G139" s="1" t="str">
        <f>_xlfn.TEXTBEFORE(Table5[[#This Row],[rxn     kapp_old        kapp_slack_ub   kapp_slack_lb]]," ")</f>
        <v>RXN-4DPMIPPH_c_FWD-rt1973</v>
      </c>
      <c r="H13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3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39" s="1">
        <f>_xlfn.NUMBERVALUE(_xlfn.TEXTAFTER(Table5[[#This Row],[rxn     kapp_old        kapp_slack_ub   kapp_slack_lb]]," ",-1))</f>
        <v>0</v>
      </c>
      <c r="K139" s="1">
        <f>_xlfn.XLOOKUP(SUBSTITUTE(Table5[[#This Row],[rxn]],"RXN-","ENZLOAD-"),ENZLOAD[name],ENZLOAD[flux],0)</f>
        <v>5.4444859564999997E-7</v>
      </c>
      <c r="L139" s="1" t="str">
        <f>"'"&amp;Table5[[#This Row],[rxn]]&amp;"'"&amp;CHAR(9)&amp;IF(AND(Table5[[#This Row],[kapp_slack_ub]]&lt;&gt;0,Table5[[#This Row],[kapp_old]]&lt;$F$1),$F$1,Table5[[#This Row],[kapp_old]])</f>
        <v>'RXN-4DPMIPPH_c_FWD-rt1973'	27141.27779288</v>
      </c>
      <c r="M139" s="1">
        <f>_xlfn.XLOOKUP(Table5[[#This Row],[rxn]],Table3[name],Table3[flux],$F$1)</f>
        <v>27141.277792879999</v>
      </c>
      <c r="N139" s="1">
        <f>IFERROR(Table5[[#This Row],[min flux]]/Table5[[#This Row],[associated enzload]],"")</f>
        <v>49850946461.670792</v>
      </c>
      <c r="O139" s="1">
        <f>_xlfn.NUMBERVALUE(IF(Table5[[#This Row],[flux/enzload]]="","",ABS($N$1-Table5[[#This Row],[flux/enzload]])))</f>
        <v>1350065371197.28</v>
      </c>
      <c r="P139" s="1">
        <f>Table5[[#This Row],[kapp_old]]+IFERROR(((Table5[[#This Row],[kapp_slack_ub]]-Table5[[#This Row],[kapp_slack_lb]])/Table5[[#This Row],[associated enzload]]),0)</f>
        <v>27141.277792879999</v>
      </c>
      <c r="Q139" s="1" t="str">
        <f>"'"&amp;Table5[[#This Row],[rxn]]&amp;"'"&amp;CHAR(9)&amp;Table5[[#This Row],[kapp + (slack_ub - slack_lb)/enzload]]</f>
        <v>'RXN-4DPMIPPH_c_FWD-rt1973'	27141.27779288</v>
      </c>
      <c r="R139" s="1">
        <f>_xlfn.XLOOKUP(Table5[[#This Row],[rxn]],Table38[name],Table38[flux],0)</f>
        <v>0</v>
      </c>
      <c r="S139" s="1">
        <f>_xlfn.XLOOKUP(SUBSTITUTE(Table5[[#This Row],[rxn]],"RXN-","ENZLOAD-"),Table38[name],Table38[flux],0)</f>
        <v>0</v>
      </c>
      <c r="T139" s="1" t="b">
        <f>AND(Table5[[#This Row],[ENZLOAD flux in kapp-slack.gms]]=0,Table5[[#This Row],[flux in kapp-slack.gms]]&lt;&gt;0,NOT(Table5[[#This Row],[spont or unknown?]]))</f>
        <v>0</v>
      </c>
      <c r="U139" s="1" t="b">
        <f>OR(_xlfn.TEXTAFTER(Table5[[#This Row],[rxn]],"-",-1)="SPONT",_xlfn.TEXTAFTER(Table5[[#This Row],[rxn]],"-",-1)="UNKNOWN")</f>
        <v>0</v>
      </c>
      <c r="V139" s="1">
        <f>_xlfn.XLOOKUP(SUBSTITUTE(Table5[[#This Row],[rxn]],"RXN-","ENZLOAD-"),Table4[rxn],Table4[ub],0)</f>
        <v>0.39469568999999999</v>
      </c>
      <c r="W139" s="1" t="b">
        <f>AND(Table5[[#This Row],[FVA ENZLOAD flux UB]]=0,Table5[[#This Row],[ENZ not made when it should be?]])</f>
        <v>0</v>
      </c>
    </row>
    <row r="140" spans="1:23" hidden="1">
      <c r="A140" s="1" t="s">
        <v>4618</v>
      </c>
      <c r="B140" s="1" t="str">
        <f>_xlfn.TEXTBEFORE(Table38[[#This Row],[all fluxes from kapp-slack]]," ",,,,"")</f>
        <v>RXN-C3STKR1_c_FWD-UNKNOWN</v>
      </c>
      <c r="C140" s="1">
        <f>_xlfn.NUMBERVALUE(IFERROR(_xlfn.TEXTAFTER(Table38[[#This Row],[all fluxes from kapp-slack]]," ",-1,,,""),""))</f>
        <v>3.9577740966882997E-2</v>
      </c>
      <c r="F140" s="1" t="s">
        <v>6575</v>
      </c>
      <c r="G140" s="1" t="str">
        <f>_xlfn.TEXTBEFORE(Table5[[#This Row],[rxn     kapp_old        kapp_slack_ub   kapp_slack_lb]]," ")</f>
        <v>RXN-4DPMIPPH_c_REV-rt1973</v>
      </c>
      <c r="H14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4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40" s="1">
        <f>_xlfn.NUMBERVALUE(_xlfn.TEXTAFTER(Table5[[#This Row],[rxn     kapp_old        kapp_slack_ub   kapp_slack_lb]]," ",-1))</f>
        <v>0</v>
      </c>
      <c r="K140" s="1">
        <f>_xlfn.XLOOKUP(SUBSTITUTE(Table5[[#This Row],[rxn]],"RXN-","ENZLOAD-"),ENZLOAD[name],ENZLOAD[flux],0)</f>
        <v>5.4444859564999997E-7</v>
      </c>
      <c r="L140" s="1" t="str">
        <f>"'"&amp;Table5[[#This Row],[rxn]]&amp;"'"&amp;CHAR(9)&amp;IF(AND(Table5[[#This Row],[kapp_slack_ub]]&lt;&gt;0,Table5[[#This Row],[kapp_old]]&lt;$F$1),$F$1,Table5[[#This Row],[kapp_old]])</f>
        <v>'RXN-4DPMIPPH_c_REV-rt1973'	27141.27779288</v>
      </c>
      <c r="M140" s="1">
        <f>_xlfn.XLOOKUP(Table5[[#This Row],[rxn]],Table3[name],Table3[flux],$F$1)</f>
        <v>27141.277792879999</v>
      </c>
      <c r="N140" s="1">
        <f>IFERROR(Table5[[#This Row],[min flux]]/Table5[[#This Row],[associated enzload]],"")</f>
        <v>49850946461.670792</v>
      </c>
      <c r="O140" s="1">
        <f>_xlfn.NUMBERVALUE(IF(Table5[[#This Row],[flux/enzload]]="","",ABS($N$1-Table5[[#This Row],[flux/enzload]])))</f>
        <v>1350065371197.28</v>
      </c>
      <c r="P140" s="1">
        <f>Table5[[#This Row],[kapp_old]]+IFERROR(((Table5[[#This Row],[kapp_slack_ub]]-Table5[[#This Row],[kapp_slack_lb]])/Table5[[#This Row],[associated enzload]]),0)</f>
        <v>27141.277792879999</v>
      </c>
      <c r="Q140" s="1" t="str">
        <f>"'"&amp;Table5[[#This Row],[rxn]]&amp;"'"&amp;CHAR(9)&amp;Table5[[#This Row],[kapp + (slack_ub - slack_lb)/enzload]]</f>
        <v>'RXN-4DPMIPPH_c_REV-rt1973'	27141.27779288</v>
      </c>
      <c r="R140" s="1">
        <f>_xlfn.XLOOKUP(Table5[[#This Row],[rxn]],Table38[name],Table38[flux],0)</f>
        <v>0</v>
      </c>
      <c r="S140" s="1">
        <f>_xlfn.XLOOKUP(SUBSTITUTE(Table5[[#This Row],[rxn]],"RXN-","ENZLOAD-"),Table38[name],Table38[flux],0)</f>
        <v>0</v>
      </c>
      <c r="T140" s="1" t="b">
        <f>AND(Table5[[#This Row],[ENZLOAD flux in kapp-slack.gms]]=0,Table5[[#This Row],[flux in kapp-slack.gms]]&lt;&gt;0,NOT(Table5[[#This Row],[spont or unknown?]]))</f>
        <v>0</v>
      </c>
      <c r="U140" s="1" t="b">
        <f>OR(_xlfn.TEXTAFTER(Table5[[#This Row],[rxn]],"-",-1)="SPONT",_xlfn.TEXTAFTER(Table5[[#This Row],[rxn]],"-",-1)="UNKNOWN")</f>
        <v>0</v>
      </c>
      <c r="V140" s="1">
        <f>_xlfn.XLOOKUP(SUBSTITUTE(Table5[[#This Row],[rxn]],"RXN-","ENZLOAD-"),Table4[rxn],Table4[ub],0)</f>
        <v>0.39469568999999999</v>
      </c>
      <c r="W140" s="1" t="b">
        <f>AND(Table5[[#This Row],[FVA ENZLOAD flux UB]]=0,Table5[[#This Row],[ENZ not made when it should be?]])</f>
        <v>0</v>
      </c>
    </row>
    <row r="141" spans="1:23" hidden="1">
      <c r="A141" s="1" t="s">
        <v>4619</v>
      </c>
      <c r="B141" s="1" t="str">
        <f>_xlfn.TEXTBEFORE(Table38[[#This Row],[all fluxes from kapp-slack]]," ",,,,"")</f>
        <v>RXN-C3STKR2_c_FWD-UNKNOWN</v>
      </c>
      <c r="C141" s="1">
        <f>_xlfn.NUMBERVALUE(IFERROR(_xlfn.TEXTAFTER(Table38[[#This Row],[all fluxes from kapp-slack]]," ",-1,,,""),""))</f>
        <v>3.9577740966882997E-2</v>
      </c>
      <c r="F141" s="1" t="s">
        <v>6585</v>
      </c>
      <c r="G141" s="1" t="str">
        <f>_xlfn.TEXTBEFORE(Table5[[#This Row],[rxn     kapp_old        kapp_slack_ub   kapp_slack_lb]]," ")</f>
        <v>RXN-4HGLSD_m_FWD-rt0201</v>
      </c>
      <c r="H14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4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41" s="1">
        <f>_xlfn.NUMBERVALUE(_xlfn.TEXTAFTER(Table5[[#This Row],[rxn     kapp_old        kapp_slack_ub   kapp_slack_lb]]," ",-1))</f>
        <v>0</v>
      </c>
      <c r="K141" s="1">
        <f>_xlfn.XLOOKUP(SUBSTITUTE(Table5[[#This Row],[rxn]],"RXN-","ENZLOAD-"),ENZLOAD[name],ENZLOAD[flux],0)</f>
        <v>7.5579071451000004E-7</v>
      </c>
      <c r="L141" s="1" t="str">
        <f>"'"&amp;Table5[[#This Row],[rxn]]&amp;"'"&amp;CHAR(9)&amp;IF(AND(Table5[[#This Row],[kapp_slack_ub]]&lt;&gt;0,Table5[[#This Row],[kapp_old]]&lt;$F$1),$F$1,Table5[[#This Row],[kapp_old]])</f>
        <v>'RXN-4HGLSD_m_FWD-rt0201'	27141.27779288</v>
      </c>
      <c r="M141" s="1">
        <f>_xlfn.XLOOKUP(Table5[[#This Row],[rxn]],Table3[name],Table3[flux],$F$1)</f>
        <v>27141.277792879999</v>
      </c>
      <c r="N141" s="1">
        <f>IFERROR(Table5[[#This Row],[min flux]]/Table5[[#This Row],[associated enzload]],"")</f>
        <v>35911102467.667175</v>
      </c>
      <c r="O141" s="1">
        <f>_xlfn.NUMBERVALUE(IF(Table5[[#This Row],[flux/enzload]]="","",ABS($N$1-Table5[[#This Row],[flux/enzload]])))</f>
        <v>1364005215191.29</v>
      </c>
      <c r="P141" s="1">
        <f>Table5[[#This Row],[kapp_old]]+IFERROR(((Table5[[#This Row],[kapp_slack_ub]]-Table5[[#This Row],[kapp_slack_lb]])/Table5[[#This Row],[associated enzload]]),0)</f>
        <v>27141.277792879999</v>
      </c>
      <c r="Q141" s="1" t="str">
        <f>"'"&amp;Table5[[#This Row],[rxn]]&amp;"'"&amp;CHAR(9)&amp;Table5[[#This Row],[kapp + (slack_ub - slack_lb)/enzload]]</f>
        <v>'RXN-4HGLSD_m_FWD-rt0201'	27141.27779288</v>
      </c>
      <c r="R141" s="1">
        <f>_xlfn.XLOOKUP(Table5[[#This Row],[rxn]],Table38[name],Table38[flux],0)</f>
        <v>0</v>
      </c>
      <c r="S141" s="1">
        <f>_xlfn.XLOOKUP(SUBSTITUTE(Table5[[#This Row],[rxn]],"RXN-","ENZLOAD-"),Table38[name],Table38[flux],0)</f>
        <v>0</v>
      </c>
      <c r="T141" s="1" t="b">
        <f>AND(Table5[[#This Row],[ENZLOAD flux in kapp-slack.gms]]=0,Table5[[#This Row],[flux in kapp-slack.gms]]&lt;&gt;0,NOT(Table5[[#This Row],[spont or unknown?]]))</f>
        <v>0</v>
      </c>
      <c r="U141" s="1" t="b">
        <f>OR(_xlfn.TEXTAFTER(Table5[[#This Row],[rxn]],"-",-1)="SPONT",_xlfn.TEXTAFTER(Table5[[#This Row],[rxn]],"-",-1)="UNKNOWN")</f>
        <v>0</v>
      </c>
      <c r="V141" s="1">
        <f>_xlfn.XLOOKUP(SUBSTITUTE(Table5[[#This Row],[rxn]],"RXN-","ENZLOAD-"),Table4[rxn],Table4[ub],0)</f>
        <v>0.71032262000000002</v>
      </c>
      <c r="W141" s="1" t="b">
        <f>AND(Table5[[#This Row],[FVA ENZLOAD flux UB]]=0,Table5[[#This Row],[ENZ not made when it should be?]])</f>
        <v>0</v>
      </c>
    </row>
    <row r="142" spans="1:23" hidden="1">
      <c r="A142" s="1" t="s">
        <v>4620</v>
      </c>
      <c r="B142" s="1" t="str">
        <f>_xlfn.TEXTBEFORE(Table38[[#This Row],[all fluxes from kapp-slack]]," ",,,,"")</f>
        <v>RXN-C4STMO1_c_FWD-rt8272</v>
      </c>
      <c r="C142" s="1">
        <f>_xlfn.NUMBERVALUE(IFERROR(_xlfn.TEXTAFTER(Table38[[#This Row],[all fluxes from kapp-slack]]," ",-1,,,""),""))</f>
        <v>3.9577740966882997E-2</v>
      </c>
      <c r="F142" s="1" t="s">
        <v>6591</v>
      </c>
      <c r="G142" s="1" t="str">
        <f>_xlfn.TEXTBEFORE(Table5[[#This Row],[rxn     kapp_old        kapp_slack_ub   kapp_slack_lb]]," ")</f>
        <v>RXN-4HTHRS_c_FWD-rt1374</v>
      </c>
      <c r="H14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4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42" s="1">
        <f>_xlfn.NUMBERVALUE(_xlfn.TEXTAFTER(Table5[[#This Row],[rxn     kapp_old        kapp_slack_ub   kapp_slack_lb]]," ",-1))</f>
        <v>0</v>
      </c>
      <c r="K142" s="1">
        <f>_xlfn.XLOOKUP(SUBSTITUTE(Table5[[#This Row],[rxn]],"RXN-","ENZLOAD-"),ENZLOAD[name],ENZLOAD[flux],0)</f>
        <v>2.25250594055999E-6</v>
      </c>
      <c r="L142" s="1" t="str">
        <f>"'"&amp;Table5[[#This Row],[rxn]]&amp;"'"&amp;CHAR(9)&amp;IF(AND(Table5[[#This Row],[kapp_slack_ub]]&lt;&gt;0,Table5[[#This Row],[kapp_old]]&lt;$F$1),$F$1,Table5[[#This Row],[kapp_old]])</f>
        <v>'RXN-4HTHRS_c_FWD-rt1374'	27141.27779288</v>
      </c>
      <c r="M142" s="1">
        <f>_xlfn.XLOOKUP(Table5[[#This Row],[rxn]],Table3[name],Table3[flux],$F$1)</f>
        <v>27141.277792879999</v>
      </c>
      <c r="N142" s="1">
        <f>IFERROR(Table5[[#This Row],[min flux]]/Table5[[#This Row],[associated enzload]],"")</f>
        <v>12049370127.80196</v>
      </c>
      <c r="O142" s="1">
        <f>_xlfn.NUMBERVALUE(IF(Table5[[#This Row],[flux/enzload]]="","",ABS($N$1-Table5[[#This Row],[flux/enzload]])))</f>
        <v>1387866947531.1499</v>
      </c>
      <c r="P142" s="1">
        <f>Table5[[#This Row],[kapp_old]]+IFERROR(((Table5[[#This Row],[kapp_slack_ub]]-Table5[[#This Row],[kapp_slack_lb]])/Table5[[#This Row],[associated enzload]]),0)</f>
        <v>27141.277792879999</v>
      </c>
      <c r="Q142" s="1" t="str">
        <f>"'"&amp;Table5[[#This Row],[rxn]]&amp;"'"&amp;CHAR(9)&amp;Table5[[#This Row],[kapp + (slack_ub - slack_lb)/enzload]]</f>
        <v>'RXN-4HTHRS_c_FWD-rt1374'	27141.27779288</v>
      </c>
      <c r="R142" s="1">
        <f>_xlfn.XLOOKUP(Table5[[#This Row],[rxn]],Table38[name],Table38[flux],0)</f>
        <v>0</v>
      </c>
      <c r="S142" s="1">
        <f>_xlfn.XLOOKUP(SUBSTITUTE(Table5[[#This Row],[rxn]],"RXN-","ENZLOAD-"),Table38[name],Table38[flux],0)</f>
        <v>0</v>
      </c>
      <c r="T142" s="1" t="b">
        <f>AND(Table5[[#This Row],[ENZLOAD flux in kapp-slack.gms]]=0,Table5[[#This Row],[flux in kapp-slack.gms]]&lt;&gt;0,NOT(Table5[[#This Row],[spont or unknown?]]))</f>
        <v>0</v>
      </c>
      <c r="U142" s="1" t="b">
        <f>OR(_xlfn.TEXTAFTER(Table5[[#This Row],[rxn]],"-",-1)="SPONT",_xlfn.TEXTAFTER(Table5[[#This Row],[rxn]],"-",-1)="UNKNOWN")</f>
        <v>0</v>
      </c>
      <c r="V142" s="1">
        <f>_xlfn.XLOOKUP(SUBSTITUTE(Table5[[#This Row],[rxn]],"RXN-","ENZLOAD-"),Table4[rxn],Table4[ub],0)</f>
        <v>0.64924302</v>
      </c>
      <c r="W142" s="1" t="b">
        <f>AND(Table5[[#This Row],[FVA ENZLOAD flux UB]]=0,Table5[[#This Row],[ENZ not made when it should be?]])</f>
        <v>0</v>
      </c>
    </row>
    <row r="143" spans="1:23" hidden="1">
      <c r="A143" s="1" t="s">
        <v>4621</v>
      </c>
      <c r="B143" s="1" t="str">
        <f>_xlfn.TEXTBEFORE(Table38[[#This Row],[all fluxes from kapp-slack]]," ",,,,"")</f>
        <v>RXN-C4STMO2_c_FWD-rt8272</v>
      </c>
      <c r="C143" s="1">
        <f>_xlfn.NUMBERVALUE(IFERROR(_xlfn.TEXTAFTER(Table38[[#This Row],[all fluxes from kapp-slack]]," ",-1,,,""),""))</f>
        <v>3.9577740966882997E-2</v>
      </c>
      <c r="F143" s="1" t="s">
        <v>6595</v>
      </c>
      <c r="G143" s="1" t="str">
        <f>_xlfn.TEXTBEFORE(Table5[[#This Row],[rxn     kapp_old        kapp_slack_ub   kapp_slack_lb]]," ")</f>
        <v>RXN-5AOPtps_e_FWD-rt2901</v>
      </c>
      <c r="H14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4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43" s="1">
        <f>_xlfn.NUMBERVALUE(_xlfn.TEXTAFTER(Table5[[#This Row],[rxn     kapp_old        kapp_slack_ub   kapp_slack_lb]]," ",-1))</f>
        <v>0</v>
      </c>
      <c r="K143" s="1">
        <f>_xlfn.XLOOKUP(SUBSTITUTE(Table5[[#This Row],[rxn]],"RXN-","ENZLOAD-"),ENZLOAD[name],ENZLOAD[flux],0)</f>
        <v>5.3999067649999999E-8</v>
      </c>
      <c r="L143" s="1" t="str">
        <f>"'"&amp;Table5[[#This Row],[rxn]]&amp;"'"&amp;CHAR(9)&amp;IF(AND(Table5[[#This Row],[kapp_slack_ub]]&lt;&gt;0,Table5[[#This Row],[kapp_old]]&lt;$F$1),$F$1,Table5[[#This Row],[kapp_old]])</f>
        <v>'RXN-5AOPtps_e_FWD-rt2901'	27141.27779288</v>
      </c>
      <c r="M143" s="1">
        <f>_xlfn.XLOOKUP(Table5[[#This Row],[rxn]],Table3[name],Table3[flux],$F$1)</f>
        <v>27141.277792879999</v>
      </c>
      <c r="N143" s="1">
        <f>IFERROR(Table5[[#This Row],[min flux]]/Table5[[#This Row],[associated enzload]],"")</f>
        <v>502624933615.49731</v>
      </c>
      <c r="O143" s="1">
        <f>_xlfn.NUMBERVALUE(IF(Table5[[#This Row],[flux/enzload]]="","",ABS($N$1-Table5[[#This Row],[flux/enzload]])))</f>
        <v>897291384043.45605</v>
      </c>
      <c r="P143" s="1">
        <f>Table5[[#This Row],[kapp_old]]+IFERROR(((Table5[[#This Row],[kapp_slack_ub]]-Table5[[#This Row],[kapp_slack_lb]])/Table5[[#This Row],[associated enzload]]),0)</f>
        <v>27141.277792879999</v>
      </c>
      <c r="Q143" s="1" t="str">
        <f>"'"&amp;Table5[[#This Row],[rxn]]&amp;"'"&amp;CHAR(9)&amp;Table5[[#This Row],[kapp + (slack_ub - slack_lb)/enzload]]</f>
        <v>'RXN-5AOPtps_e_FWD-rt2901'	27141.27779288</v>
      </c>
      <c r="R143" s="1">
        <f>_xlfn.XLOOKUP(Table5[[#This Row],[rxn]],Table38[name],Table38[flux],0)</f>
        <v>0</v>
      </c>
      <c r="S143" s="1">
        <f>_xlfn.XLOOKUP(SUBSTITUTE(Table5[[#This Row],[rxn]],"RXN-","ENZLOAD-"),Table38[name],Table38[flux],0)</f>
        <v>0</v>
      </c>
      <c r="T143" s="1" t="b">
        <f>AND(Table5[[#This Row],[ENZLOAD flux in kapp-slack.gms]]=0,Table5[[#This Row],[flux in kapp-slack.gms]]&lt;&gt;0,NOT(Table5[[#This Row],[spont or unknown?]]))</f>
        <v>0</v>
      </c>
      <c r="U143" s="1" t="b">
        <f>OR(_xlfn.TEXTAFTER(Table5[[#This Row],[rxn]],"-",-1)="SPONT",_xlfn.TEXTAFTER(Table5[[#This Row],[rxn]],"-",-1)="UNKNOWN")</f>
        <v>0</v>
      </c>
      <c r="V143" s="1">
        <f>_xlfn.XLOOKUP(SUBSTITUTE(Table5[[#This Row],[rxn]],"RXN-","ENZLOAD-"),Table4[rxn],Table4[ub],0)</f>
        <v>0.71768388000000005</v>
      </c>
      <c r="W143" s="1" t="b">
        <f>AND(Table5[[#This Row],[FVA ENZLOAD flux UB]]=0,Table5[[#This Row],[ENZ not made when it should be?]])</f>
        <v>0</v>
      </c>
    </row>
    <row r="144" spans="1:23" hidden="1">
      <c r="A144" s="1" t="s">
        <v>4622</v>
      </c>
      <c r="B144" s="1" t="str">
        <f>_xlfn.TEXTBEFORE(Table38[[#This Row],[all fluxes from kapp-slack]]," ",,,,"")</f>
        <v>RXN-C4STMO3_c_FWD-rt8272</v>
      </c>
      <c r="C144" s="1">
        <f>_xlfn.NUMBERVALUE(IFERROR(_xlfn.TEXTAFTER(Table38[[#This Row],[all fluxes from kapp-slack]]," ",-1,,,""),""))</f>
        <v>3.9577740966882997E-2</v>
      </c>
      <c r="F144" s="1" t="s">
        <v>6598</v>
      </c>
      <c r="G144" s="1" t="str">
        <f>_xlfn.TEXTBEFORE(Table5[[#This Row],[rxn     kapp_old        kapp_slack_ub   kapp_slack_lb]]," ")</f>
        <v>RXN-6DPMIPPH_c_FWD-rt1395</v>
      </c>
      <c r="H14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4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44" s="1">
        <f>_xlfn.NUMBERVALUE(_xlfn.TEXTAFTER(Table5[[#This Row],[rxn     kapp_old        kapp_slack_ub   kapp_slack_lb]]," ",-1))</f>
        <v>0</v>
      </c>
      <c r="K144" s="1">
        <f>_xlfn.XLOOKUP(SUBSTITUTE(Table5[[#This Row],[rxn]],"RXN-","ENZLOAD-"),ENZLOAD[name],ENZLOAD[flux],0)</f>
        <v>4.3633008919999999E-8</v>
      </c>
      <c r="L144" s="1" t="str">
        <f>"'"&amp;Table5[[#This Row],[rxn]]&amp;"'"&amp;CHAR(9)&amp;IF(AND(Table5[[#This Row],[kapp_slack_ub]]&lt;&gt;0,Table5[[#This Row],[kapp_old]]&lt;$F$1),$F$1,Table5[[#This Row],[kapp_old]])</f>
        <v>'RXN-6DPMIPPH_c_FWD-rt1395'	27141.27779288</v>
      </c>
      <c r="M144" s="1">
        <f>_xlfn.XLOOKUP(Table5[[#This Row],[rxn]],Table3[name],Table3[flux],$F$1)</f>
        <v>27141.277792879999</v>
      </c>
      <c r="N144" s="1">
        <f>IFERROR(Table5[[#This Row],[min flux]]/Table5[[#This Row],[associated enzload]],"")</f>
        <v>622035437497.39636</v>
      </c>
      <c r="O144" s="1">
        <f>_xlfn.NUMBERVALUE(IF(Table5[[#This Row],[flux/enzload]]="","",ABS($N$1-Table5[[#This Row],[flux/enzload]])))</f>
        <v>777880880161.55701</v>
      </c>
      <c r="P144" s="1">
        <f>Table5[[#This Row],[kapp_old]]+IFERROR(((Table5[[#This Row],[kapp_slack_ub]]-Table5[[#This Row],[kapp_slack_lb]])/Table5[[#This Row],[associated enzload]]),0)</f>
        <v>27141.277792879999</v>
      </c>
      <c r="Q144" s="1" t="str">
        <f>"'"&amp;Table5[[#This Row],[rxn]]&amp;"'"&amp;CHAR(9)&amp;Table5[[#This Row],[kapp + (slack_ub - slack_lb)/enzload]]</f>
        <v>'RXN-6DPMIPPH_c_FWD-rt1395'	27141.27779288</v>
      </c>
      <c r="R144" s="1">
        <f>_xlfn.XLOOKUP(Table5[[#This Row],[rxn]],Table38[name],Table38[flux],0)</f>
        <v>0</v>
      </c>
      <c r="S144" s="1">
        <f>_xlfn.XLOOKUP(SUBSTITUTE(Table5[[#This Row],[rxn]],"RXN-","ENZLOAD-"),Table38[name],Table38[flux],0)</f>
        <v>0</v>
      </c>
      <c r="T144" s="1" t="b">
        <f>AND(Table5[[#This Row],[ENZLOAD flux in kapp-slack.gms]]=0,Table5[[#This Row],[flux in kapp-slack.gms]]&lt;&gt;0,NOT(Table5[[#This Row],[spont or unknown?]]))</f>
        <v>0</v>
      </c>
      <c r="U144" s="1" t="b">
        <f>OR(_xlfn.TEXTAFTER(Table5[[#This Row],[rxn]],"-",-1)="SPONT",_xlfn.TEXTAFTER(Table5[[#This Row],[rxn]],"-",-1)="UNKNOWN")</f>
        <v>0</v>
      </c>
      <c r="V144" s="1">
        <f>_xlfn.XLOOKUP(SUBSTITUTE(Table5[[#This Row],[rxn]],"RXN-","ENZLOAD-"),Table4[rxn],Table4[ub],0)</f>
        <v>0.27869557</v>
      </c>
      <c r="W144" s="1" t="b">
        <f>AND(Table5[[#This Row],[FVA ENZLOAD flux UB]]=0,Table5[[#This Row],[ENZ not made when it should be?]])</f>
        <v>0</v>
      </c>
    </row>
    <row r="145" spans="1:23" hidden="1">
      <c r="A145" s="1" t="s">
        <v>4623</v>
      </c>
      <c r="B145" s="1" t="str">
        <f>_xlfn.TEXTBEFORE(Table38[[#This Row],[all fluxes from kapp-slack]]," ",,,,"")</f>
        <v>RXN-C4STMO4_c_FWD-rt8272</v>
      </c>
      <c r="C145" s="1">
        <f>_xlfn.NUMBERVALUE(IFERROR(_xlfn.TEXTAFTER(Table38[[#This Row],[all fluxes from kapp-slack]]," ",-1,,,""),""))</f>
        <v>3.9577740966882997E-2</v>
      </c>
      <c r="F145" s="1" t="s">
        <v>6599</v>
      </c>
      <c r="G145" s="1" t="str">
        <f>_xlfn.TEXTBEFORE(Table5[[#This Row],[rxn     kapp_old        kapp_slack_ub   kapp_slack_lb]]," ")</f>
        <v>RXN-6DPMIPPH_c_REV-rt1395</v>
      </c>
      <c r="H14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4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45" s="1">
        <f>_xlfn.NUMBERVALUE(_xlfn.TEXTAFTER(Table5[[#This Row],[rxn     kapp_old        kapp_slack_ub   kapp_slack_lb]]," ",-1))</f>
        <v>0</v>
      </c>
      <c r="K145" s="1">
        <f>_xlfn.XLOOKUP(SUBSTITUTE(Table5[[#This Row],[rxn]],"RXN-","ENZLOAD-"),ENZLOAD[name],ENZLOAD[flux],0)</f>
        <v>4.3633008919999999E-8</v>
      </c>
      <c r="L145" s="1" t="str">
        <f>"'"&amp;Table5[[#This Row],[rxn]]&amp;"'"&amp;CHAR(9)&amp;IF(AND(Table5[[#This Row],[kapp_slack_ub]]&lt;&gt;0,Table5[[#This Row],[kapp_old]]&lt;$F$1),$F$1,Table5[[#This Row],[kapp_old]])</f>
        <v>'RXN-6DPMIPPH_c_REV-rt1395'	27141.27779288</v>
      </c>
      <c r="M145" s="1">
        <f>_xlfn.XLOOKUP(Table5[[#This Row],[rxn]],Table3[name],Table3[flux],$F$1)</f>
        <v>27141.277792879999</v>
      </c>
      <c r="N145" s="1">
        <f>IFERROR(Table5[[#This Row],[min flux]]/Table5[[#This Row],[associated enzload]],"")</f>
        <v>622035437497.39636</v>
      </c>
      <c r="O145" s="1">
        <f>_xlfn.NUMBERVALUE(IF(Table5[[#This Row],[flux/enzload]]="","",ABS($N$1-Table5[[#This Row],[flux/enzload]])))</f>
        <v>777880880161.55701</v>
      </c>
      <c r="P145" s="1">
        <f>Table5[[#This Row],[kapp_old]]+IFERROR(((Table5[[#This Row],[kapp_slack_ub]]-Table5[[#This Row],[kapp_slack_lb]])/Table5[[#This Row],[associated enzload]]),0)</f>
        <v>27141.277792879999</v>
      </c>
      <c r="Q145" s="1" t="str">
        <f>"'"&amp;Table5[[#This Row],[rxn]]&amp;"'"&amp;CHAR(9)&amp;Table5[[#This Row],[kapp + (slack_ub - slack_lb)/enzload]]</f>
        <v>'RXN-6DPMIPPH_c_REV-rt1395'	27141.27779288</v>
      </c>
      <c r="R145" s="1">
        <f>_xlfn.XLOOKUP(Table5[[#This Row],[rxn]],Table38[name],Table38[flux],0)</f>
        <v>0</v>
      </c>
      <c r="S145" s="1">
        <f>_xlfn.XLOOKUP(SUBSTITUTE(Table5[[#This Row],[rxn]],"RXN-","ENZLOAD-"),Table38[name],Table38[flux],0)</f>
        <v>0</v>
      </c>
      <c r="T145" s="1" t="b">
        <f>AND(Table5[[#This Row],[ENZLOAD flux in kapp-slack.gms]]=0,Table5[[#This Row],[flux in kapp-slack.gms]]&lt;&gt;0,NOT(Table5[[#This Row],[spont or unknown?]]))</f>
        <v>0</v>
      </c>
      <c r="U145" s="1" t="b">
        <f>OR(_xlfn.TEXTAFTER(Table5[[#This Row],[rxn]],"-",-1)="SPONT",_xlfn.TEXTAFTER(Table5[[#This Row],[rxn]],"-",-1)="UNKNOWN")</f>
        <v>0</v>
      </c>
      <c r="V145" s="1">
        <f>_xlfn.XLOOKUP(SUBSTITUTE(Table5[[#This Row],[rxn]],"RXN-","ENZLOAD-"),Table4[rxn],Table4[ub],0)</f>
        <v>0.27869557</v>
      </c>
      <c r="W145" s="1" t="b">
        <f>AND(Table5[[#This Row],[FVA ENZLOAD flux UB]]=0,Table5[[#This Row],[ENZ not made when it should be?]])</f>
        <v>0</v>
      </c>
    </row>
    <row r="146" spans="1:23" hidden="1">
      <c r="A146" s="1" t="s">
        <v>4624</v>
      </c>
      <c r="B146" s="1" t="str">
        <f>_xlfn.TEXTBEFORE(Table38[[#This Row],[all fluxes from kapp-slack]]," ",,,,"")</f>
        <v>RXN-C8STI_c_FWD-rt1745</v>
      </c>
      <c r="C146" s="1">
        <f>_xlfn.NUMBERVALUE(IFERROR(_xlfn.TEXTAFTER(Table38[[#This Row],[all fluxes from kapp-slack]]," ",-1,,,""),""))</f>
        <v>3.9577740966882997E-2</v>
      </c>
      <c r="F146" s="1" t="s">
        <v>6600</v>
      </c>
      <c r="G146" s="1" t="str">
        <f>_xlfn.TEXTBEFORE(Table5[[#This Row],[rxn     kapp_old        kapp_slack_ub   kapp_slack_lb]]," ")</f>
        <v>RXN-6DPMIPPH_c_FWD-rt1973</v>
      </c>
      <c r="H14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4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46" s="1">
        <f>_xlfn.NUMBERVALUE(_xlfn.TEXTAFTER(Table5[[#This Row],[rxn     kapp_old        kapp_slack_ub   kapp_slack_lb]]," ",-1))</f>
        <v>0</v>
      </c>
      <c r="K146" s="1">
        <f>_xlfn.XLOOKUP(SUBSTITUTE(Table5[[#This Row],[rxn]],"RXN-","ENZLOAD-"),ENZLOAD[name],ENZLOAD[flux],0)</f>
        <v>5.4444859564999997E-7</v>
      </c>
      <c r="L146" s="1" t="str">
        <f>"'"&amp;Table5[[#This Row],[rxn]]&amp;"'"&amp;CHAR(9)&amp;IF(AND(Table5[[#This Row],[kapp_slack_ub]]&lt;&gt;0,Table5[[#This Row],[kapp_old]]&lt;$F$1),$F$1,Table5[[#This Row],[kapp_old]])</f>
        <v>'RXN-6DPMIPPH_c_FWD-rt1973'	27141.27779288</v>
      </c>
      <c r="M146" s="1">
        <f>_xlfn.XLOOKUP(Table5[[#This Row],[rxn]],Table3[name],Table3[flux],$F$1)</f>
        <v>27141.277792879999</v>
      </c>
      <c r="N146" s="1">
        <f>IFERROR(Table5[[#This Row],[min flux]]/Table5[[#This Row],[associated enzload]],"")</f>
        <v>49850946461.670792</v>
      </c>
      <c r="O146" s="1">
        <f>_xlfn.NUMBERVALUE(IF(Table5[[#This Row],[flux/enzload]]="","",ABS($N$1-Table5[[#This Row],[flux/enzload]])))</f>
        <v>1350065371197.28</v>
      </c>
      <c r="P146" s="1">
        <f>Table5[[#This Row],[kapp_old]]+IFERROR(((Table5[[#This Row],[kapp_slack_ub]]-Table5[[#This Row],[kapp_slack_lb]])/Table5[[#This Row],[associated enzload]]),0)</f>
        <v>27141.277792879999</v>
      </c>
      <c r="Q146" s="1" t="str">
        <f>"'"&amp;Table5[[#This Row],[rxn]]&amp;"'"&amp;CHAR(9)&amp;Table5[[#This Row],[kapp + (slack_ub - slack_lb)/enzload]]</f>
        <v>'RXN-6DPMIPPH_c_FWD-rt1973'	27141.27779288</v>
      </c>
      <c r="R146" s="1">
        <f>_xlfn.XLOOKUP(Table5[[#This Row],[rxn]],Table38[name],Table38[flux],0)</f>
        <v>0</v>
      </c>
      <c r="S146" s="1">
        <f>_xlfn.XLOOKUP(SUBSTITUTE(Table5[[#This Row],[rxn]],"RXN-","ENZLOAD-"),Table38[name],Table38[flux],0)</f>
        <v>0</v>
      </c>
      <c r="T146" s="1" t="b">
        <f>AND(Table5[[#This Row],[ENZLOAD flux in kapp-slack.gms]]=0,Table5[[#This Row],[flux in kapp-slack.gms]]&lt;&gt;0,NOT(Table5[[#This Row],[spont or unknown?]]))</f>
        <v>0</v>
      </c>
      <c r="U146" s="1" t="b">
        <f>OR(_xlfn.TEXTAFTER(Table5[[#This Row],[rxn]],"-",-1)="SPONT",_xlfn.TEXTAFTER(Table5[[#This Row],[rxn]],"-",-1)="UNKNOWN")</f>
        <v>0</v>
      </c>
      <c r="V146" s="1">
        <f>_xlfn.XLOOKUP(SUBSTITUTE(Table5[[#This Row],[rxn]],"RXN-","ENZLOAD-"),Table4[rxn],Table4[ub],0)</f>
        <v>0.39469568999999999</v>
      </c>
      <c r="W146" s="1" t="b">
        <f>AND(Table5[[#This Row],[FVA ENZLOAD flux UB]]=0,Table5[[#This Row],[ENZ not made when it should be?]])</f>
        <v>0</v>
      </c>
    </row>
    <row r="147" spans="1:23" hidden="1">
      <c r="A147" s="1" t="s">
        <v>4625</v>
      </c>
      <c r="B147" s="1" t="str">
        <f>_xlfn.TEXTBEFORE(Table38[[#This Row],[all fluxes from kapp-slack]]," ",,,,"")</f>
        <v>RXN-CA2t_c_e_FWD-UNKNOWN</v>
      </c>
      <c r="C147" s="1">
        <f>_xlfn.NUMBERVALUE(IFERROR(_xlfn.TEXTAFTER(Table38[[#This Row],[all fluxes from kapp-slack]]," ",-1,,,""),""))</f>
        <v>5.0264872783800001E-4</v>
      </c>
      <c r="F147" s="1" t="s">
        <v>6601</v>
      </c>
      <c r="G147" s="1" t="str">
        <f>_xlfn.TEXTBEFORE(Table5[[#This Row],[rxn     kapp_old        kapp_slack_ub   kapp_slack_lb]]," ")</f>
        <v>RXN-6DPMIPPH_c_REV-rt1973</v>
      </c>
      <c r="H14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4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47" s="1">
        <f>_xlfn.NUMBERVALUE(_xlfn.TEXTAFTER(Table5[[#This Row],[rxn     kapp_old        kapp_slack_ub   kapp_slack_lb]]," ",-1))</f>
        <v>0</v>
      </c>
      <c r="K147" s="1">
        <f>_xlfn.XLOOKUP(SUBSTITUTE(Table5[[#This Row],[rxn]],"RXN-","ENZLOAD-"),ENZLOAD[name],ENZLOAD[flux],0)</f>
        <v>5.4444859564999997E-7</v>
      </c>
      <c r="L147" s="1" t="str">
        <f>"'"&amp;Table5[[#This Row],[rxn]]&amp;"'"&amp;CHAR(9)&amp;IF(AND(Table5[[#This Row],[kapp_slack_ub]]&lt;&gt;0,Table5[[#This Row],[kapp_old]]&lt;$F$1),$F$1,Table5[[#This Row],[kapp_old]])</f>
        <v>'RXN-6DPMIPPH_c_REV-rt1973'	27141.27779288</v>
      </c>
      <c r="M147" s="1">
        <f>_xlfn.XLOOKUP(Table5[[#This Row],[rxn]],Table3[name],Table3[flux],$F$1)</f>
        <v>27141.277792879999</v>
      </c>
      <c r="N147" s="1">
        <f>IFERROR(Table5[[#This Row],[min flux]]/Table5[[#This Row],[associated enzload]],"")</f>
        <v>49850946461.670792</v>
      </c>
      <c r="O147" s="1">
        <f>_xlfn.NUMBERVALUE(IF(Table5[[#This Row],[flux/enzload]]="","",ABS($N$1-Table5[[#This Row],[flux/enzload]])))</f>
        <v>1350065371197.28</v>
      </c>
      <c r="P147" s="1">
        <f>Table5[[#This Row],[kapp_old]]+IFERROR(((Table5[[#This Row],[kapp_slack_ub]]-Table5[[#This Row],[kapp_slack_lb]])/Table5[[#This Row],[associated enzload]]),0)</f>
        <v>27141.277792879999</v>
      </c>
      <c r="Q147" s="1" t="str">
        <f>"'"&amp;Table5[[#This Row],[rxn]]&amp;"'"&amp;CHAR(9)&amp;Table5[[#This Row],[kapp + (slack_ub - slack_lb)/enzload]]</f>
        <v>'RXN-6DPMIPPH_c_REV-rt1973'	27141.27779288</v>
      </c>
      <c r="R147" s="1">
        <f>_xlfn.XLOOKUP(Table5[[#This Row],[rxn]],Table38[name],Table38[flux],0)</f>
        <v>0</v>
      </c>
      <c r="S147" s="1">
        <f>_xlfn.XLOOKUP(SUBSTITUTE(Table5[[#This Row],[rxn]],"RXN-","ENZLOAD-"),Table38[name],Table38[flux],0)</f>
        <v>0</v>
      </c>
      <c r="T147" s="1" t="b">
        <f>AND(Table5[[#This Row],[ENZLOAD flux in kapp-slack.gms]]=0,Table5[[#This Row],[flux in kapp-slack.gms]]&lt;&gt;0,NOT(Table5[[#This Row],[spont or unknown?]]))</f>
        <v>0</v>
      </c>
      <c r="U147" s="1" t="b">
        <f>OR(_xlfn.TEXTAFTER(Table5[[#This Row],[rxn]],"-",-1)="SPONT",_xlfn.TEXTAFTER(Table5[[#This Row],[rxn]],"-",-1)="UNKNOWN")</f>
        <v>0</v>
      </c>
      <c r="V147" s="1">
        <f>_xlfn.XLOOKUP(SUBSTITUTE(Table5[[#This Row],[rxn]],"RXN-","ENZLOAD-"),Table4[rxn],Table4[ub],0)</f>
        <v>0.39469568999999999</v>
      </c>
      <c r="W147" s="1" t="b">
        <f>AND(Table5[[#This Row],[FVA ENZLOAD flux UB]]=0,Table5[[#This Row],[ENZ not made when it should be?]])</f>
        <v>0</v>
      </c>
    </row>
    <row r="148" spans="1:23" hidden="1">
      <c r="A148" s="1" t="s">
        <v>4626</v>
      </c>
      <c r="B148" s="1" t="str">
        <f>_xlfn.TEXTBEFORE(Table38[[#This Row],[all fluxes from kapp-slack]]," ",,,,"")</f>
        <v>RXN-CBPS_c_FWD-rt3934</v>
      </c>
      <c r="C148" s="1">
        <f>_xlfn.NUMBERVALUE(IFERROR(_xlfn.TEXTAFTER(Table38[[#This Row],[all fluxes from kapp-slack]]," ",-1,,,""),""))</f>
        <v>7.1956267929209006E-2</v>
      </c>
      <c r="F148" s="1" t="s">
        <v>6605</v>
      </c>
      <c r="G148" s="1" t="str">
        <f>_xlfn.TEXTBEFORE(Table5[[#This Row],[rxn     kapp_old        kapp_slack_ub   kapp_slack_lb]]," ")</f>
        <v>RXN-AATA_c_REV-rt0172</v>
      </c>
      <c r="H14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4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48" s="1">
        <f>_xlfn.NUMBERVALUE(_xlfn.TEXTAFTER(Table5[[#This Row],[rxn     kapp_old        kapp_slack_ub   kapp_slack_lb]]," ",-1))</f>
        <v>0</v>
      </c>
      <c r="K148" s="1">
        <f>_xlfn.XLOOKUP(SUBSTITUTE(Table5[[#This Row],[rxn]],"RXN-","ENZLOAD-"),ENZLOAD[name],ENZLOAD[flux],0)</f>
        <v>8.4643688992000001E-7</v>
      </c>
      <c r="L148" s="1" t="str">
        <f>"'"&amp;Table5[[#This Row],[rxn]]&amp;"'"&amp;CHAR(9)&amp;IF(AND(Table5[[#This Row],[kapp_slack_ub]]&lt;&gt;0,Table5[[#This Row],[kapp_old]]&lt;$F$1),$F$1,Table5[[#This Row],[kapp_old]])</f>
        <v>'RXN-AATA_c_REV-rt0172'	27141.27779288</v>
      </c>
      <c r="M148" s="1">
        <f>_xlfn.XLOOKUP(Table5[[#This Row],[rxn]],Table3[name],Table3[flux],$F$1)</f>
        <v>27141.277792879999</v>
      </c>
      <c r="N148" s="1">
        <f>IFERROR(Table5[[#This Row],[min flux]]/Table5[[#This Row],[associated enzload]],"")</f>
        <v>32065329519.658844</v>
      </c>
      <c r="O148" s="1">
        <f>_xlfn.NUMBERVALUE(IF(Table5[[#This Row],[flux/enzload]]="","",ABS($N$1-Table5[[#This Row],[flux/enzload]])))</f>
        <v>1367850988139.29</v>
      </c>
      <c r="P148" s="1">
        <f>Table5[[#This Row],[kapp_old]]+IFERROR(((Table5[[#This Row],[kapp_slack_ub]]-Table5[[#This Row],[kapp_slack_lb]])/Table5[[#This Row],[associated enzload]]),0)</f>
        <v>27141.277792879999</v>
      </c>
      <c r="Q148" s="1" t="str">
        <f>"'"&amp;Table5[[#This Row],[rxn]]&amp;"'"&amp;CHAR(9)&amp;Table5[[#This Row],[kapp + (slack_ub - slack_lb)/enzload]]</f>
        <v>'RXN-AATA_c_REV-rt0172'	27141.27779288</v>
      </c>
      <c r="R148" s="1">
        <f>_xlfn.XLOOKUP(Table5[[#This Row],[rxn]],Table38[name],Table38[flux],0)</f>
        <v>0</v>
      </c>
      <c r="S148" s="1">
        <f>_xlfn.XLOOKUP(SUBSTITUTE(Table5[[#This Row],[rxn]],"RXN-","ENZLOAD-"),Table38[name],Table38[flux],0)</f>
        <v>0</v>
      </c>
      <c r="T148" s="1" t="b">
        <f>AND(Table5[[#This Row],[ENZLOAD flux in kapp-slack.gms]]=0,Table5[[#This Row],[flux in kapp-slack.gms]]&lt;&gt;0,NOT(Table5[[#This Row],[spont or unknown?]]))</f>
        <v>0</v>
      </c>
      <c r="U148" s="1" t="b">
        <f>OR(_xlfn.TEXTAFTER(Table5[[#This Row],[rxn]],"-",-1)="SPONT",_xlfn.TEXTAFTER(Table5[[#This Row],[rxn]],"-",-1)="UNKNOWN")</f>
        <v>0</v>
      </c>
      <c r="V148" s="1">
        <f>_xlfn.XLOOKUP(SUBSTITUTE(Table5[[#This Row],[rxn]],"RXN-","ENZLOAD-"),Table4[rxn],Table4[ub],0)</f>
        <v>0.89097742000000002</v>
      </c>
      <c r="W148" s="1" t="b">
        <f>AND(Table5[[#This Row],[FVA ENZLOAD flux UB]]=0,Table5[[#This Row],[ENZ not made when it should be?]])</f>
        <v>0</v>
      </c>
    </row>
    <row r="149" spans="1:23">
      <c r="A149" s="1" t="s">
        <v>4627</v>
      </c>
      <c r="B149" s="1" t="str">
        <f>_xlfn.TEXTBEFORE(Table38[[#This Row],[all fluxes from kapp-slack]]," ",,,,"")</f>
        <v>RXN-CDPDAGS_rm_FWD-rt4513_rm</v>
      </c>
      <c r="C149" s="1">
        <f>_xlfn.NUMBERVALUE(IFERROR(_xlfn.TEXTAFTER(Table38[[#This Row],[all fluxes from kapp-slack]]," ",-1,,,""),""))</f>
        <v>5.9581628932785E-2</v>
      </c>
      <c r="F149" s="1" t="s">
        <v>6606</v>
      </c>
      <c r="G149" s="1" t="str">
        <f>_xlfn.TEXTBEFORE(Table5[[#This Row],[rxn     kapp_old        kapp_slack_ub   kapp_slack_lb]]," ")</f>
        <v>RXN-AATA_c_FWD-rt4039</v>
      </c>
      <c r="H149" s="1">
        <f>_xlfn.NUMBERVALUE(_xlfn.TEXTBEFORE(TRIM(_xlfn.TEXTAFTER(_xlfn.TEXTBEFORE(Table5[[#This Row],[rxn     kapp_old        kapp_slack_ub   kapp_slack_lb]],Table5[[#This Row],[kapp_slack_lb]],-1),Table5[[#This Row],[rxn]]))," "))</f>
        <v>20.645359744352199</v>
      </c>
      <c r="I14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11.5969077202442</v>
      </c>
      <c r="J149" s="1">
        <f>_xlfn.NUMBERVALUE(_xlfn.TEXTAFTER(Table5[[#This Row],[rxn     kapp_old        kapp_slack_ub   kapp_slack_lb]]," ",-1))</f>
        <v>0</v>
      </c>
      <c r="K149" s="1">
        <f>_xlfn.XLOOKUP(SUBSTITUTE(Table5[[#This Row],[rxn]],"RXN-","ENZLOAD-"),ENZLOAD[name],ENZLOAD[flux],0)</f>
        <v>5.9418719815999997E-7</v>
      </c>
      <c r="L149" s="1" t="str">
        <f>"'"&amp;Table5[[#This Row],[rxn]]&amp;"'"&amp;CHAR(9)&amp;IF(AND(Table5[[#This Row],[kapp_slack_ub]]&lt;&gt;0,Table5[[#This Row],[kapp_old]]&lt;$F$1),$F$1,Table5[[#This Row],[kapp_old]])</f>
        <v>'RXN-AATA_c_FWD-rt4039'	27141.27779288</v>
      </c>
      <c r="M149" s="1">
        <f>_xlfn.XLOOKUP(Table5[[#This Row],[rxn]],Table3[name],Table3[flux],$F$1)</f>
        <v>27141.277792879999</v>
      </c>
      <c r="N149" s="1">
        <f>IFERROR(Table5[[#This Row],[min flux]]/Table5[[#This Row],[associated enzload]],"")</f>
        <v>45677991509.961006</v>
      </c>
      <c r="O149" s="1">
        <f>_xlfn.NUMBERVALUE(IF(Table5[[#This Row],[flux/enzload]]="","",ABS($N$1-Table5[[#This Row],[flux/enzload]])))</f>
        <v>1354238326148.99</v>
      </c>
      <c r="P149" s="1">
        <f>Table5[[#This Row],[kapp_old]]+IFERROR(((Table5[[#This Row],[kapp_slack_ub]]-Table5[[#This Row],[kapp_slack_lb]])/Table5[[#This Row],[associated enzload]]),0)</f>
        <v>19517283.481307682</v>
      </c>
      <c r="Q149" s="1" t="str">
        <f>"'"&amp;Table5[[#This Row],[rxn]]&amp;"'"&amp;CHAR(9)&amp;Table5[[#This Row],[kapp + (slack_ub - slack_lb)/enzload]]</f>
        <v>'RXN-AATA_c_FWD-rt4039'	19517283.4813077</v>
      </c>
      <c r="R149" s="1">
        <f>_xlfn.XLOOKUP(Table5[[#This Row],[rxn]],Table38[name],Table38[flux],0)</f>
        <v>2.9998974900315001E-2</v>
      </c>
      <c r="S149" s="1">
        <f>_xlfn.XLOOKUP(SUBSTITUTE(Table5[[#This Row],[rxn]],"RXN-","ENZLOAD-"),Table38[name],Table38[flux],0)</f>
        <v>0</v>
      </c>
      <c r="T149" s="1" t="b">
        <f>AND(Table5[[#This Row],[ENZLOAD flux in kapp-slack.gms]]=0,Table5[[#This Row],[flux in kapp-slack.gms]]&lt;&gt;0,NOT(Table5[[#This Row],[spont or unknown?]]))</f>
        <v>1</v>
      </c>
      <c r="U149" s="1" t="b">
        <f>OR(_xlfn.TEXTAFTER(Table5[[#This Row],[rxn]],"-",-1)="SPONT",_xlfn.TEXTAFTER(Table5[[#This Row],[rxn]],"-",-1)="UNKNOWN")</f>
        <v>0</v>
      </c>
      <c r="V149" s="1">
        <f>_xlfn.XLOOKUP(SUBSTITUTE(Table5[[#This Row],[rxn]],"RXN-","ENZLOAD-"),Table4[rxn],Table4[ub],0)</f>
        <v>0.87844668999999997</v>
      </c>
      <c r="W149" s="1" t="b">
        <f>AND(Table5[[#This Row],[FVA ENZLOAD flux UB]]=0,Table5[[#This Row],[ENZ not made when it should be?]])</f>
        <v>0</v>
      </c>
    </row>
    <row r="150" spans="1:23" hidden="1">
      <c r="A150" s="1" t="s">
        <v>4628</v>
      </c>
      <c r="B150" s="1" t="str">
        <f>_xlfn.TEXTBEFORE(Table38[[#This Row],[all fluxes from kapp-slack]]," ",,,,"")</f>
        <v>RXN-CDPt_c_rm_REV-SPONT</v>
      </c>
      <c r="C150" s="1">
        <f>_xlfn.NUMBERVALUE(IFERROR(_xlfn.TEXTAFTER(Table38[[#This Row],[all fluxes from kapp-slack]]," ",-1,,,""),""))</f>
        <v>1.6904358429399E-2</v>
      </c>
      <c r="F150" s="1" t="s">
        <v>6607</v>
      </c>
      <c r="G150" s="1" t="str">
        <f>_xlfn.TEXTBEFORE(Table5[[#This Row],[rxn     kapp_old        kapp_slack_ub   kapp_slack_lb]]," ")</f>
        <v>RXN-AATA_c_REV-rt4039</v>
      </c>
      <c r="H15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5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50" s="1">
        <f>_xlfn.NUMBERVALUE(_xlfn.TEXTAFTER(Table5[[#This Row],[rxn     kapp_old        kapp_slack_ub   kapp_slack_lb]]," ",-1))</f>
        <v>0</v>
      </c>
      <c r="K150" s="1">
        <f>_xlfn.XLOOKUP(SUBSTITUTE(Table5[[#This Row],[rxn]],"RXN-","ENZLOAD-"),ENZLOAD[name],ENZLOAD[flux],0)</f>
        <v>5.9418719815999997E-7</v>
      </c>
      <c r="L150" s="1" t="str">
        <f>"'"&amp;Table5[[#This Row],[rxn]]&amp;"'"&amp;CHAR(9)&amp;IF(AND(Table5[[#This Row],[kapp_slack_ub]]&lt;&gt;0,Table5[[#This Row],[kapp_old]]&lt;$F$1),$F$1,Table5[[#This Row],[kapp_old]])</f>
        <v>'RXN-AATA_c_REV-rt4039'	27141.27779288</v>
      </c>
      <c r="M150" s="1">
        <f>_xlfn.XLOOKUP(Table5[[#This Row],[rxn]],Table3[name],Table3[flux],$F$1)</f>
        <v>27141.277792879999</v>
      </c>
      <c r="N150" s="1">
        <f>IFERROR(Table5[[#This Row],[min flux]]/Table5[[#This Row],[associated enzload]],"")</f>
        <v>45677991509.961006</v>
      </c>
      <c r="O150" s="1">
        <f>_xlfn.NUMBERVALUE(IF(Table5[[#This Row],[flux/enzload]]="","",ABS($N$1-Table5[[#This Row],[flux/enzload]])))</f>
        <v>1354238326148.99</v>
      </c>
      <c r="P150" s="1">
        <f>Table5[[#This Row],[kapp_old]]+IFERROR(((Table5[[#This Row],[kapp_slack_ub]]-Table5[[#This Row],[kapp_slack_lb]])/Table5[[#This Row],[associated enzload]]),0)</f>
        <v>27141.277792879999</v>
      </c>
      <c r="Q150" s="1" t="str">
        <f>"'"&amp;Table5[[#This Row],[rxn]]&amp;"'"&amp;CHAR(9)&amp;Table5[[#This Row],[kapp + (slack_ub - slack_lb)/enzload]]</f>
        <v>'RXN-AATA_c_REV-rt4039'	27141.27779288</v>
      </c>
      <c r="R150" s="1">
        <f>_xlfn.XLOOKUP(Table5[[#This Row],[rxn]],Table38[name],Table38[flux],0)</f>
        <v>0</v>
      </c>
      <c r="S150" s="1">
        <f>_xlfn.XLOOKUP(SUBSTITUTE(Table5[[#This Row],[rxn]],"RXN-","ENZLOAD-"),Table38[name],Table38[flux],0)</f>
        <v>0</v>
      </c>
      <c r="T150" s="1" t="b">
        <f>AND(Table5[[#This Row],[ENZLOAD flux in kapp-slack.gms]]=0,Table5[[#This Row],[flux in kapp-slack.gms]]&lt;&gt;0,NOT(Table5[[#This Row],[spont or unknown?]]))</f>
        <v>0</v>
      </c>
      <c r="U150" s="1" t="b">
        <f>OR(_xlfn.TEXTAFTER(Table5[[#This Row],[rxn]],"-",-1)="SPONT",_xlfn.TEXTAFTER(Table5[[#This Row],[rxn]],"-",-1)="UNKNOWN")</f>
        <v>0</v>
      </c>
      <c r="V150" s="1">
        <f>_xlfn.XLOOKUP(SUBSTITUTE(Table5[[#This Row],[rxn]],"RXN-","ENZLOAD-"),Table4[rxn],Table4[ub],0)</f>
        <v>0.87844668999999997</v>
      </c>
      <c r="W150" s="1" t="b">
        <f>AND(Table5[[#This Row],[FVA ENZLOAD flux UB]]=0,Table5[[#This Row],[ENZ not made when it should be?]])</f>
        <v>0</v>
      </c>
    </row>
    <row r="151" spans="1:23" hidden="1">
      <c r="A151" s="1" t="s">
        <v>4629</v>
      </c>
      <c r="B151" s="1" t="str">
        <f>_xlfn.TEXTBEFORE(Table38[[#This Row],[all fluxes from kapp-slack]]," ",,,,"")</f>
        <v>RXN-CERS124_c_FWD-rt3023_c</v>
      </c>
      <c r="C151" s="1">
        <f>_xlfn.NUMBERVALUE(IFERROR(_xlfn.TEXTAFTER(Table38[[#This Row],[all fluxes from kapp-slack]]," ",-1,,,""),""))</f>
        <v>7.7953407424300001E-4</v>
      </c>
      <c r="F151" s="1" t="s">
        <v>6608</v>
      </c>
      <c r="G151" s="1" t="str">
        <f>_xlfn.TEXTBEFORE(Table5[[#This Row],[rxn     kapp_old        kapp_slack_ub   kapp_slack_lb]]," ")</f>
        <v>RXN-AATA_c_FWD-rt7471</v>
      </c>
      <c r="H151" s="1">
        <f>_xlfn.NUMBERVALUE(_xlfn.TEXTBEFORE(TRIM(_xlfn.TEXTAFTER(_xlfn.TEXTBEFORE(Table5[[#This Row],[rxn     kapp_old        kapp_slack_ub   kapp_slack_lb]],Table5[[#This Row],[kapp_slack_lb]],-1),Table5[[#This Row],[rxn]]))," "))</f>
        <v>20.645359744352199</v>
      </c>
      <c r="I15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51" s="1">
        <f>_xlfn.NUMBERVALUE(_xlfn.TEXTAFTER(Table5[[#This Row],[rxn     kapp_old        kapp_slack_ub   kapp_slack_lb]]," ",-1))</f>
        <v>0</v>
      </c>
      <c r="K151" s="1">
        <f>_xlfn.XLOOKUP(SUBSTITUTE(Table5[[#This Row],[rxn]],"RXN-","ENZLOAD-"),ENZLOAD[name],ENZLOAD[flux],0)</f>
        <v>1.7271401478999999E-7</v>
      </c>
      <c r="L151" s="1" t="str">
        <f>"'"&amp;Table5[[#This Row],[rxn]]&amp;"'"&amp;CHAR(9)&amp;IF(AND(Table5[[#This Row],[kapp_slack_ub]]&lt;&gt;0,Table5[[#This Row],[kapp_old]]&lt;$F$1),$F$1,Table5[[#This Row],[kapp_old]])</f>
        <v>'RXN-AATA_c_FWD-rt7471'	20.6453597443522</v>
      </c>
      <c r="M151" s="1">
        <f>_xlfn.XLOOKUP(Table5[[#This Row],[rxn]],Table3[name],Table3[flux],$F$1)</f>
        <v>27141.277792879999</v>
      </c>
      <c r="N151" s="1">
        <f>IFERROR(Table5[[#This Row],[min flux]]/Table5[[#This Row],[associated enzload]],"")</f>
        <v>157145775494.1347</v>
      </c>
      <c r="O151" s="1">
        <f>_xlfn.NUMBERVALUE(IF(Table5[[#This Row],[flux/enzload]]="","",ABS($N$1-Table5[[#This Row],[flux/enzload]])))</f>
        <v>1242770542164.8201</v>
      </c>
      <c r="P151" s="1">
        <f>Table5[[#This Row],[kapp_old]]+IFERROR(((Table5[[#This Row],[kapp_slack_ub]]-Table5[[#This Row],[kapp_slack_lb]])/Table5[[#This Row],[associated enzload]]),0)</f>
        <v>20.645359744352199</v>
      </c>
      <c r="Q151" s="1" t="str">
        <f>"'"&amp;Table5[[#This Row],[rxn]]&amp;"'"&amp;CHAR(9)&amp;Table5[[#This Row],[kapp + (slack_ub - slack_lb)/enzload]]</f>
        <v>'RXN-AATA_c_FWD-rt7471'	20.6453597443522</v>
      </c>
      <c r="R151" s="1">
        <f>_xlfn.XLOOKUP(Table5[[#This Row],[rxn]],Table38[name],Table38[flux],0)</f>
        <v>0</v>
      </c>
      <c r="S151" s="1">
        <f>_xlfn.XLOOKUP(SUBSTITUTE(Table5[[#This Row],[rxn]],"RXN-","ENZLOAD-"),Table38[name],Table38[flux],0)</f>
        <v>0</v>
      </c>
      <c r="T151" s="1" t="b">
        <f>AND(Table5[[#This Row],[ENZLOAD flux in kapp-slack.gms]]=0,Table5[[#This Row],[flux in kapp-slack.gms]]&lt;&gt;0,NOT(Table5[[#This Row],[spont or unknown?]]))</f>
        <v>0</v>
      </c>
      <c r="U151" s="1" t="b">
        <f>OR(_xlfn.TEXTAFTER(Table5[[#This Row],[rxn]],"-",-1)="SPONT",_xlfn.TEXTAFTER(Table5[[#This Row],[rxn]],"-",-1)="UNKNOWN")</f>
        <v>0</v>
      </c>
      <c r="V151" s="1">
        <f>_xlfn.XLOOKUP(SUBSTITUTE(Table5[[#This Row],[rxn]],"RXN-","ENZLOAD-"),Table4[rxn],Table4[ub],0)</f>
        <v>0.63835123999999999</v>
      </c>
      <c r="W151" s="1" t="b">
        <f>AND(Table5[[#This Row],[FVA ENZLOAD flux UB]]=0,Table5[[#This Row],[ENZ not made when it should be?]])</f>
        <v>0</v>
      </c>
    </row>
    <row r="152" spans="1:23" hidden="1">
      <c r="A152" s="1" t="s">
        <v>4630</v>
      </c>
      <c r="B152" s="1" t="str">
        <f>_xlfn.TEXTBEFORE(Table38[[#This Row],[all fluxes from kapp-slack]]," ",,,,"")</f>
        <v>RXN-CERS126_c_FWD-rt3023_c</v>
      </c>
      <c r="C152" s="1">
        <f>_xlfn.NUMBERVALUE(IFERROR(_xlfn.TEXTAFTER(Table38[[#This Row],[all fluxes from kapp-slack]]," ",-1,,,""),""))</f>
        <v>7.7953407424300001E-4</v>
      </c>
      <c r="F152" s="1" t="s">
        <v>6609</v>
      </c>
      <c r="G152" s="1" t="str">
        <f>_xlfn.TEXTBEFORE(Table5[[#This Row],[rxn     kapp_old        kapp_slack_ub   kapp_slack_lb]]," ")</f>
        <v>RXN-AATA_c_REV-rt7471</v>
      </c>
      <c r="H15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5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52" s="1">
        <f>_xlfn.NUMBERVALUE(_xlfn.TEXTAFTER(Table5[[#This Row],[rxn     kapp_old        kapp_slack_ub   kapp_slack_lb]]," ",-1))</f>
        <v>0</v>
      </c>
      <c r="K152" s="1">
        <f>_xlfn.XLOOKUP(SUBSTITUTE(Table5[[#This Row],[rxn]],"RXN-","ENZLOAD-"),ENZLOAD[name],ENZLOAD[flux],0)</f>
        <v>1.7271401478999999E-7</v>
      </c>
      <c r="L152" s="1" t="str">
        <f>"'"&amp;Table5[[#This Row],[rxn]]&amp;"'"&amp;CHAR(9)&amp;IF(AND(Table5[[#This Row],[kapp_slack_ub]]&lt;&gt;0,Table5[[#This Row],[kapp_old]]&lt;$F$1),$F$1,Table5[[#This Row],[kapp_old]])</f>
        <v>'RXN-AATA_c_REV-rt7471'	27141.27779288</v>
      </c>
      <c r="M152" s="1">
        <f>_xlfn.XLOOKUP(Table5[[#This Row],[rxn]],Table3[name],Table3[flux],$F$1)</f>
        <v>27141.277792879999</v>
      </c>
      <c r="N152" s="1">
        <f>IFERROR(Table5[[#This Row],[min flux]]/Table5[[#This Row],[associated enzload]],"")</f>
        <v>157145775494.1347</v>
      </c>
      <c r="O152" s="1">
        <f>_xlfn.NUMBERVALUE(IF(Table5[[#This Row],[flux/enzload]]="","",ABS($N$1-Table5[[#This Row],[flux/enzload]])))</f>
        <v>1242770542164.8201</v>
      </c>
      <c r="P152" s="1">
        <f>Table5[[#This Row],[kapp_old]]+IFERROR(((Table5[[#This Row],[kapp_slack_ub]]-Table5[[#This Row],[kapp_slack_lb]])/Table5[[#This Row],[associated enzload]]),0)</f>
        <v>27141.277792879999</v>
      </c>
      <c r="Q152" s="1" t="str">
        <f>"'"&amp;Table5[[#This Row],[rxn]]&amp;"'"&amp;CHAR(9)&amp;Table5[[#This Row],[kapp + (slack_ub - slack_lb)/enzload]]</f>
        <v>'RXN-AATA_c_REV-rt7471'	27141.27779288</v>
      </c>
      <c r="R152" s="1">
        <f>_xlfn.XLOOKUP(Table5[[#This Row],[rxn]],Table38[name],Table38[flux],0)</f>
        <v>0</v>
      </c>
      <c r="S152" s="1">
        <f>_xlfn.XLOOKUP(SUBSTITUTE(Table5[[#This Row],[rxn]],"RXN-","ENZLOAD-"),Table38[name],Table38[flux],0)</f>
        <v>0</v>
      </c>
      <c r="T152" s="1" t="b">
        <f>AND(Table5[[#This Row],[ENZLOAD flux in kapp-slack.gms]]=0,Table5[[#This Row],[flux in kapp-slack.gms]]&lt;&gt;0,NOT(Table5[[#This Row],[spont or unknown?]]))</f>
        <v>0</v>
      </c>
      <c r="U152" s="1" t="b">
        <f>OR(_xlfn.TEXTAFTER(Table5[[#This Row],[rxn]],"-",-1)="SPONT",_xlfn.TEXTAFTER(Table5[[#This Row],[rxn]],"-",-1)="UNKNOWN")</f>
        <v>0</v>
      </c>
      <c r="V152" s="1">
        <f>_xlfn.XLOOKUP(SUBSTITUTE(Table5[[#This Row],[rxn]],"RXN-","ENZLOAD-"),Table4[rxn],Table4[ub],0)</f>
        <v>0.63835123999999999</v>
      </c>
      <c r="W152" s="1" t="b">
        <f>AND(Table5[[#This Row],[FVA ENZLOAD flux UB]]=0,Table5[[#This Row],[ENZ not made when it should be?]])</f>
        <v>0</v>
      </c>
    </row>
    <row r="153" spans="1:23" hidden="1">
      <c r="A153" s="1" t="s">
        <v>4631</v>
      </c>
      <c r="B153" s="1" t="str">
        <f>_xlfn.TEXTBEFORE(Table38[[#This Row],[all fluxes from kapp-slack]]," ",,,,"")</f>
        <v>RXN-CERS2A24_r_FWD-rt6800_r</v>
      </c>
      <c r="C153" s="1">
        <f>_xlfn.NUMBERVALUE(IFERROR(_xlfn.TEXTAFTER(Table38[[#This Row],[all fluxes from kapp-slack]]," ",-1,,,""),""))</f>
        <v>7.7953407424300001E-4</v>
      </c>
      <c r="F153" s="1" t="s">
        <v>6610</v>
      </c>
      <c r="G153" s="1" t="str">
        <f>_xlfn.TEXTBEFORE(Table5[[#This Row],[rxn     kapp_old        kapp_slack_ub   kapp_slack_lb]]," ")</f>
        <v>RXN-ABTA_c_FWD-rt2569</v>
      </c>
      <c r="H153" s="1">
        <f>_xlfn.NUMBERVALUE(_xlfn.TEXTBEFORE(TRIM(_xlfn.TEXTAFTER(_xlfn.TEXTBEFORE(Table5[[#This Row],[rxn     kapp_old        kapp_slack_ub   kapp_slack_lb]],Table5[[#This Row],[kapp_slack_lb]],-1),Table5[[#This Row],[rxn]]))," "))</f>
        <v>44671.931115292398</v>
      </c>
      <c r="I15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53" s="1">
        <f>_xlfn.NUMBERVALUE(_xlfn.TEXTAFTER(Table5[[#This Row],[rxn     kapp_old        kapp_slack_ub   kapp_slack_lb]]," ",-1))</f>
        <v>0</v>
      </c>
      <c r="K153" s="1">
        <f>_xlfn.XLOOKUP(SUBSTITUTE(Table5[[#This Row],[rxn]],"RXN-","ENZLOAD-"),ENZLOAD[name],ENZLOAD[flux],0)</f>
        <v>1.4486246370899999E-6</v>
      </c>
      <c r="L153" s="1" t="str">
        <f>"'"&amp;Table5[[#This Row],[rxn]]&amp;"'"&amp;CHAR(9)&amp;IF(AND(Table5[[#This Row],[kapp_slack_ub]]&lt;&gt;0,Table5[[#This Row],[kapp_old]]&lt;$F$1),$F$1,Table5[[#This Row],[kapp_old]])</f>
        <v>'RXN-ABTA_c_FWD-rt2569'	44671.9311152924</v>
      </c>
      <c r="M153" s="1">
        <f>_xlfn.XLOOKUP(Table5[[#This Row],[rxn]],Table3[name],Table3[flux],$F$1)</f>
        <v>27141.277792879999</v>
      </c>
      <c r="N153" s="1">
        <f>IFERROR(Table5[[#This Row],[min flux]]/Table5[[#This Row],[associated enzload]],"")</f>
        <v>18735894101.181004</v>
      </c>
      <c r="O153" s="1">
        <f>_xlfn.NUMBERVALUE(IF(Table5[[#This Row],[flux/enzload]]="","",ABS($N$1-Table5[[#This Row],[flux/enzload]])))</f>
        <v>1381180423557.77</v>
      </c>
      <c r="P153" s="1">
        <f>Table5[[#This Row],[kapp_old]]+IFERROR(((Table5[[#This Row],[kapp_slack_ub]]-Table5[[#This Row],[kapp_slack_lb]])/Table5[[#This Row],[associated enzload]]),0)</f>
        <v>44671.931115292398</v>
      </c>
      <c r="Q153" s="1" t="str">
        <f>"'"&amp;Table5[[#This Row],[rxn]]&amp;"'"&amp;CHAR(9)&amp;Table5[[#This Row],[kapp + (slack_ub - slack_lb)/enzload]]</f>
        <v>'RXN-ABTA_c_FWD-rt2569'	44671.9311152924</v>
      </c>
      <c r="R153" s="1">
        <f>_xlfn.XLOOKUP(Table5[[#This Row],[rxn]],Table38[name],Table38[flux],0)</f>
        <v>0</v>
      </c>
      <c r="S153" s="1">
        <f>_xlfn.XLOOKUP(SUBSTITUTE(Table5[[#This Row],[rxn]],"RXN-","ENZLOAD-"),Table38[name],Table38[flux],0)</f>
        <v>0</v>
      </c>
      <c r="T153" s="1" t="b">
        <f>AND(Table5[[#This Row],[ENZLOAD flux in kapp-slack.gms]]=0,Table5[[#This Row],[flux in kapp-slack.gms]]&lt;&gt;0,NOT(Table5[[#This Row],[spont or unknown?]]))</f>
        <v>0</v>
      </c>
      <c r="U153" s="1" t="b">
        <f>OR(_xlfn.TEXTAFTER(Table5[[#This Row],[rxn]],"-",-1)="SPONT",_xlfn.TEXTAFTER(Table5[[#This Row],[rxn]],"-",-1)="UNKNOWN")</f>
        <v>0</v>
      </c>
      <c r="V153" s="1">
        <f>_xlfn.XLOOKUP(SUBSTITUTE(Table5[[#This Row],[rxn]],"RXN-","ENZLOAD-"),Table4[rxn],Table4[ub],0)</f>
        <v>0.89068517000000003</v>
      </c>
      <c r="W153" s="1" t="b">
        <f>AND(Table5[[#This Row],[FVA ENZLOAD flux UB]]=0,Table5[[#This Row],[ENZ not made when it should be?]])</f>
        <v>0</v>
      </c>
    </row>
    <row r="154" spans="1:23" hidden="1">
      <c r="A154" s="1" t="s">
        <v>4632</v>
      </c>
      <c r="B154" s="1" t="str">
        <f>_xlfn.TEXTBEFORE(Table38[[#This Row],[all fluxes from kapp-slack]]," ",,,,"")</f>
        <v>RXN-CERS2A26_r_FWD-rt6800_r</v>
      </c>
      <c r="C154" s="1">
        <f>_xlfn.NUMBERVALUE(IFERROR(_xlfn.TEXTAFTER(Table38[[#This Row],[all fluxes from kapp-slack]]," ",-1,,,""),""))</f>
        <v>7.7953407424300001E-4</v>
      </c>
      <c r="F154" s="1" t="s">
        <v>6611</v>
      </c>
      <c r="G154" s="1" t="str">
        <f>_xlfn.TEXTBEFORE(Table5[[#This Row],[rxn     kapp_old        kapp_slack_ub   kapp_slack_lb]]," ")</f>
        <v>RXN-ABTA_c_FWD-rt7537</v>
      </c>
      <c r="H154" s="1">
        <f>_xlfn.NUMBERVALUE(_xlfn.TEXTBEFORE(TRIM(_xlfn.TEXTAFTER(_xlfn.TEXTBEFORE(Table5[[#This Row],[rxn     kapp_old        kapp_slack_ub   kapp_slack_lb]],Table5[[#This Row],[kapp_slack_lb]],-1),Table5[[#This Row],[rxn]]))," "))</f>
        <v>44671.931115292398</v>
      </c>
      <c r="I15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54" s="1">
        <f>_xlfn.NUMBERVALUE(_xlfn.TEXTAFTER(Table5[[#This Row],[rxn     kapp_old        kapp_slack_ub   kapp_slack_lb]]," ",-1))</f>
        <v>0</v>
      </c>
      <c r="K154" s="1">
        <f>_xlfn.XLOOKUP(SUBSTITUTE(Table5[[#This Row],[rxn]],"RXN-","ENZLOAD-"),ENZLOAD[name],ENZLOAD[flux],0)</f>
        <v>5.3568610958999997E-7</v>
      </c>
      <c r="L154" s="1" t="str">
        <f>"'"&amp;Table5[[#This Row],[rxn]]&amp;"'"&amp;CHAR(9)&amp;IF(AND(Table5[[#This Row],[kapp_slack_ub]]&lt;&gt;0,Table5[[#This Row],[kapp_old]]&lt;$F$1),$F$1,Table5[[#This Row],[kapp_old]])</f>
        <v>'RXN-ABTA_c_FWD-rt7537'	44671.9311152924</v>
      </c>
      <c r="M154" s="1">
        <f>_xlfn.XLOOKUP(Table5[[#This Row],[rxn]],Table3[name],Table3[flux],$F$1)</f>
        <v>27141.277792879999</v>
      </c>
      <c r="N154" s="1">
        <f>IFERROR(Table5[[#This Row],[min flux]]/Table5[[#This Row],[associated enzload]],"")</f>
        <v>50666383367.030403</v>
      </c>
      <c r="O154" s="1">
        <f>_xlfn.NUMBERVALUE(IF(Table5[[#This Row],[flux/enzload]]="","",ABS($N$1-Table5[[#This Row],[flux/enzload]])))</f>
        <v>1349249934291.9199</v>
      </c>
      <c r="P154" s="1">
        <f>Table5[[#This Row],[kapp_old]]+IFERROR(((Table5[[#This Row],[kapp_slack_ub]]-Table5[[#This Row],[kapp_slack_lb]])/Table5[[#This Row],[associated enzload]]),0)</f>
        <v>44671.931115292398</v>
      </c>
      <c r="Q154" s="1" t="str">
        <f>"'"&amp;Table5[[#This Row],[rxn]]&amp;"'"&amp;CHAR(9)&amp;Table5[[#This Row],[kapp + (slack_ub - slack_lb)/enzload]]</f>
        <v>'RXN-ABTA_c_FWD-rt7537'	44671.9311152924</v>
      </c>
      <c r="R154" s="1">
        <f>_xlfn.XLOOKUP(Table5[[#This Row],[rxn]],Table38[name],Table38[flux],0)</f>
        <v>0</v>
      </c>
      <c r="S154" s="1">
        <f>_xlfn.XLOOKUP(SUBSTITUTE(Table5[[#This Row],[rxn]],"RXN-","ENZLOAD-"),Table38[name],Table38[flux],0)</f>
        <v>0</v>
      </c>
      <c r="T154" s="1" t="b">
        <f>AND(Table5[[#This Row],[ENZLOAD flux in kapp-slack.gms]]=0,Table5[[#This Row],[flux in kapp-slack.gms]]&lt;&gt;0,NOT(Table5[[#This Row],[spont or unknown?]]))</f>
        <v>0</v>
      </c>
      <c r="U154" s="1" t="b">
        <f>OR(_xlfn.TEXTAFTER(Table5[[#This Row],[rxn]],"-",-1)="SPONT",_xlfn.TEXTAFTER(Table5[[#This Row],[rxn]],"-",-1)="UNKNOWN")</f>
        <v>0</v>
      </c>
      <c r="V154" s="1">
        <f>_xlfn.XLOOKUP(SUBSTITUTE(Table5[[#This Row],[rxn]],"RXN-","ENZLOAD-"),Table4[rxn],Table4[ub],0)</f>
        <v>0.77032042999999994</v>
      </c>
      <c r="W154" s="1" t="b">
        <f>AND(Table5[[#This Row],[FVA ENZLOAD flux UB]]=0,Table5[[#This Row],[ENZ not made when it should be?]])</f>
        <v>0</v>
      </c>
    </row>
    <row r="155" spans="1:23" hidden="1">
      <c r="A155" s="1" t="s">
        <v>4633</v>
      </c>
      <c r="B155" s="1" t="str">
        <f>_xlfn.TEXTBEFORE(Table38[[#This Row],[all fluxes from kapp-slack]]," ",,,,"")</f>
        <v>RXN-CERt_g_r_FWD-SPONT</v>
      </c>
      <c r="C155" s="1">
        <f>_xlfn.NUMBERVALUE(IFERROR(_xlfn.TEXTAFTER(Table38[[#This Row],[all fluxes from kapp-slack]]," ",-1,,,""),""))</f>
        <v>3.118136296971E-3</v>
      </c>
      <c r="F155" s="1" t="s">
        <v>6612</v>
      </c>
      <c r="G155" s="1" t="str">
        <f>_xlfn.TEXTBEFORE(Table5[[#This Row],[rxn     kapp_old        kapp_slack_ub   kapp_slack_lb]]," ")</f>
        <v>RXN-ABTD2Dx_c_FWD-rt1622_c</v>
      </c>
      <c r="H15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5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55" s="1">
        <f>_xlfn.NUMBERVALUE(_xlfn.TEXTAFTER(Table5[[#This Row],[rxn     kapp_old        kapp_slack_ub   kapp_slack_lb]]," ",-1))</f>
        <v>0</v>
      </c>
      <c r="K155" s="1">
        <f>_xlfn.XLOOKUP(SUBSTITUTE(Table5[[#This Row],[rxn]],"RXN-","ENZLOAD-"),ENZLOAD[name],ENZLOAD[flux],0)</f>
        <v>3.6312045379999897E-8</v>
      </c>
      <c r="L155" s="1" t="str">
        <f>"'"&amp;Table5[[#This Row],[rxn]]&amp;"'"&amp;CHAR(9)&amp;IF(AND(Table5[[#This Row],[kapp_slack_ub]]&lt;&gt;0,Table5[[#This Row],[kapp_old]]&lt;$F$1),$F$1,Table5[[#This Row],[kapp_old]])</f>
        <v>'RXN-ABTD2Dx_c_FWD-rt1622_c'	27141.27779288</v>
      </c>
      <c r="M155" s="1">
        <f>_xlfn.XLOOKUP(Table5[[#This Row],[rxn]],Table3[name],Table3[flux],$F$1)</f>
        <v>27141.277792879999</v>
      </c>
      <c r="N155" s="1">
        <f>IFERROR(Table5[[#This Row],[min flux]]/Table5[[#This Row],[associated enzload]],"")</f>
        <v>747445579252.0293</v>
      </c>
      <c r="O155" s="1">
        <f>_xlfn.NUMBERVALUE(IF(Table5[[#This Row],[flux/enzload]]="","",ABS($N$1-Table5[[#This Row],[flux/enzload]])))</f>
        <v>652470738406.92395</v>
      </c>
      <c r="P155" s="1">
        <f>Table5[[#This Row],[kapp_old]]+IFERROR(((Table5[[#This Row],[kapp_slack_ub]]-Table5[[#This Row],[kapp_slack_lb]])/Table5[[#This Row],[associated enzload]]),0)</f>
        <v>27141.277792879999</v>
      </c>
      <c r="Q155" s="1" t="str">
        <f>"'"&amp;Table5[[#This Row],[rxn]]&amp;"'"&amp;CHAR(9)&amp;Table5[[#This Row],[kapp + (slack_ub - slack_lb)/enzload]]</f>
        <v>'RXN-ABTD2Dx_c_FWD-rt1622_c'	27141.27779288</v>
      </c>
      <c r="R155" s="1">
        <f>_xlfn.XLOOKUP(Table5[[#This Row],[rxn]],Table38[name],Table38[flux],0)</f>
        <v>0</v>
      </c>
      <c r="S155" s="1">
        <f>_xlfn.XLOOKUP(SUBSTITUTE(Table5[[#This Row],[rxn]],"RXN-","ENZLOAD-"),Table38[name],Table38[flux],0)</f>
        <v>0</v>
      </c>
      <c r="T155" s="1" t="b">
        <f>AND(Table5[[#This Row],[ENZLOAD flux in kapp-slack.gms]]=0,Table5[[#This Row],[flux in kapp-slack.gms]]&lt;&gt;0,NOT(Table5[[#This Row],[spont or unknown?]]))</f>
        <v>0</v>
      </c>
      <c r="U155" s="1" t="b">
        <f>OR(_xlfn.TEXTAFTER(Table5[[#This Row],[rxn]],"-",-1)="SPONT",_xlfn.TEXTAFTER(Table5[[#This Row],[rxn]],"-",-1)="UNKNOWN")</f>
        <v>0</v>
      </c>
      <c r="V155" s="1">
        <f>_xlfn.XLOOKUP(SUBSTITUTE(Table5[[#This Row],[rxn]],"RXN-","ENZLOAD-"),Table4[rxn],Table4[ub],0)</f>
        <v>0.99022873</v>
      </c>
      <c r="W155" s="1" t="b">
        <f>AND(Table5[[#This Row],[FVA ENZLOAD flux UB]]=0,Table5[[#This Row],[ENZ not made when it should be?]])</f>
        <v>0</v>
      </c>
    </row>
    <row r="156" spans="1:23" hidden="1">
      <c r="A156" s="1" t="s">
        <v>4634</v>
      </c>
      <c r="B156" s="1" t="str">
        <f>_xlfn.TEXTBEFORE(Table38[[#This Row],[all fluxes from kapp-slack]]," ",,,,"")</f>
        <v>RXN-CHORM_c_FWD-rt1336</v>
      </c>
      <c r="C156" s="1">
        <f>_xlfn.NUMBERVALUE(IFERROR(_xlfn.TEXTAFTER(Table38[[#This Row],[all fluxes from kapp-slack]]," ",-1,,,""),""))</f>
        <v>3.2472765655330998E-2</v>
      </c>
      <c r="F156" s="1" t="s">
        <v>6613</v>
      </c>
      <c r="G156" s="1" t="str">
        <f>_xlfn.TEXTBEFORE(Table5[[#This Row],[rxn     kapp_old        kapp_slack_ub   kapp_slack_lb]]," ")</f>
        <v>RXN-ABTD2Dx_c_REV-rt1622_c</v>
      </c>
      <c r="H15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5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56" s="1">
        <f>_xlfn.NUMBERVALUE(_xlfn.TEXTAFTER(Table5[[#This Row],[rxn     kapp_old        kapp_slack_ub   kapp_slack_lb]]," ",-1))</f>
        <v>0</v>
      </c>
      <c r="K156" s="1">
        <f>_xlfn.XLOOKUP(SUBSTITUTE(Table5[[#This Row],[rxn]],"RXN-","ENZLOAD-"),ENZLOAD[name],ENZLOAD[flux],0)</f>
        <v>3.6312045379999897E-8</v>
      </c>
      <c r="L156" s="1" t="str">
        <f>"'"&amp;Table5[[#This Row],[rxn]]&amp;"'"&amp;CHAR(9)&amp;IF(AND(Table5[[#This Row],[kapp_slack_ub]]&lt;&gt;0,Table5[[#This Row],[kapp_old]]&lt;$F$1),$F$1,Table5[[#This Row],[kapp_old]])</f>
        <v>'RXN-ABTD2Dx_c_REV-rt1622_c'	27141.27779288</v>
      </c>
      <c r="M156" s="1">
        <f>_xlfn.XLOOKUP(Table5[[#This Row],[rxn]],Table3[name],Table3[flux],$F$1)</f>
        <v>27141.277792879999</v>
      </c>
      <c r="N156" s="1">
        <f>IFERROR(Table5[[#This Row],[min flux]]/Table5[[#This Row],[associated enzload]],"")</f>
        <v>747445579252.0293</v>
      </c>
      <c r="O156" s="1">
        <f>_xlfn.NUMBERVALUE(IF(Table5[[#This Row],[flux/enzload]]="","",ABS($N$1-Table5[[#This Row],[flux/enzload]])))</f>
        <v>652470738406.92395</v>
      </c>
      <c r="P156" s="1">
        <f>Table5[[#This Row],[kapp_old]]+IFERROR(((Table5[[#This Row],[kapp_slack_ub]]-Table5[[#This Row],[kapp_slack_lb]])/Table5[[#This Row],[associated enzload]]),0)</f>
        <v>27141.277792879999</v>
      </c>
      <c r="Q156" s="1" t="str">
        <f>"'"&amp;Table5[[#This Row],[rxn]]&amp;"'"&amp;CHAR(9)&amp;Table5[[#This Row],[kapp + (slack_ub - slack_lb)/enzload]]</f>
        <v>'RXN-ABTD2Dx_c_REV-rt1622_c'	27141.27779288</v>
      </c>
      <c r="R156" s="1">
        <f>_xlfn.XLOOKUP(Table5[[#This Row],[rxn]],Table38[name],Table38[flux],0)</f>
        <v>0</v>
      </c>
      <c r="S156" s="1">
        <f>_xlfn.XLOOKUP(SUBSTITUTE(Table5[[#This Row],[rxn]],"RXN-","ENZLOAD-"),Table38[name],Table38[flux],0)</f>
        <v>0</v>
      </c>
      <c r="T156" s="1" t="b">
        <f>AND(Table5[[#This Row],[ENZLOAD flux in kapp-slack.gms]]=0,Table5[[#This Row],[flux in kapp-slack.gms]]&lt;&gt;0,NOT(Table5[[#This Row],[spont or unknown?]]))</f>
        <v>0</v>
      </c>
      <c r="U156" s="1" t="b">
        <f>OR(_xlfn.TEXTAFTER(Table5[[#This Row],[rxn]],"-",-1)="SPONT",_xlfn.TEXTAFTER(Table5[[#This Row],[rxn]],"-",-1)="UNKNOWN")</f>
        <v>0</v>
      </c>
      <c r="V156" s="1">
        <f>_xlfn.XLOOKUP(SUBSTITUTE(Table5[[#This Row],[rxn]],"RXN-","ENZLOAD-"),Table4[rxn],Table4[ub],0)</f>
        <v>0.99022873</v>
      </c>
      <c r="W156" s="1" t="b">
        <f>AND(Table5[[#This Row],[FVA ENZLOAD flux UB]]=0,Table5[[#This Row],[ENZ not made when it should be?]])</f>
        <v>0</v>
      </c>
    </row>
    <row r="157" spans="1:23" hidden="1">
      <c r="A157" s="1" t="s">
        <v>4635</v>
      </c>
      <c r="B157" s="1" t="str">
        <f>_xlfn.TEXTBEFORE(Table38[[#This Row],[all fluxes from kapp-slack]]," ",,,,"")</f>
        <v>RXN-CHORS_c_FWD-rt5669</v>
      </c>
      <c r="C157" s="1">
        <f>_xlfn.NUMBERVALUE(IFERROR(_xlfn.TEXTAFTER(Table38[[#This Row],[all fluxes from kapp-slack]]," ",-1,,,""),""))</f>
        <v>3.8461896595422998E-2</v>
      </c>
      <c r="F157" s="1" t="s">
        <v>6616</v>
      </c>
      <c r="G157" s="1" t="str">
        <f>_xlfn.TEXTBEFORE(Table5[[#This Row],[rxn     kapp_old        kapp_slack_ub   kapp_slack_lb]]," ")</f>
        <v>RXN-ABTD2Dy_c_FWD-rt8084</v>
      </c>
      <c r="H15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5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57" s="1">
        <f>_xlfn.NUMBERVALUE(_xlfn.TEXTAFTER(Table5[[#This Row],[rxn     kapp_old        kapp_slack_ub   kapp_slack_lb]]," ",-1))</f>
        <v>0</v>
      </c>
      <c r="K157" s="1">
        <f>_xlfn.XLOOKUP(SUBSTITUTE(Table5[[#This Row],[rxn]],"RXN-","ENZLOAD-"),ENZLOAD[name],ENZLOAD[flux],0)</f>
        <v>5.4181801869999903E-8</v>
      </c>
      <c r="L157" s="1" t="str">
        <f>"'"&amp;Table5[[#This Row],[rxn]]&amp;"'"&amp;CHAR(9)&amp;IF(AND(Table5[[#This Row],[kapp_slack_ub]]&lt;&gt;0,Table5[[#This Row],[kapp_old]]&lt;$F$1),$F$1,Table5[[#This Row],[kapp_old]])</f>
        <v>'RXN-ABTD2Dy_c_FWD-rt8084'	27141.27779288</v>
      </c>
      <c r="M157" s="1">
        <f>_xlfn.XLOOKUP(Table5[[#This Row],[rxn]],Table3[name],Table3[flux],$F$1)</f>
        <v>27141.277792879999</v>
      </c>
      <c r="N157" s="1">
        <f>IFERROR(Table5[[#This Row],[min flux]]/Table5[[#This Row],[associated enzload]],"")</f>
        <v>500929774502.53351</v>
      </c>
      <c r="O157" s="1">
        <f>_xlfn.NUMBERVALUE(IF(Table5[[#This Row],[flux/enzload]]="","",ABS($N$1-Table5[[#This Row],[flux/enzload]])))</f>
        <v>898986543156.42004</v>
      </c>
      <c r="P157" s="1">
        <f>Table5[[#This Row],[kapp_old]]+IFERROR(((Table5[[#This Row],[kapp_slack_ub]]-Table5[[#This Row],[kapp_slack_lb]])/Table5[[#This Row],[associated enzload]]),0)</f>
        <v>27141.277792879999</v>
      </c>
      <c r="Q157" s="1" t="str">
        <f>"'"&amp;Table5[[#This Row],[rxn]]&amp;"'"&amp;CHAR(9)&amp;Table5[[#This Row],[kapp + (slack_ub - slack_lb)/enzload]]</f>
        <v>'RXN-ABTD2Dy_c_FWD-rt8084'	27141.27779288</v>
      </c>
      <c r="R157" s="1">
        <f>_xlfn.XLOOKUP(Table5[[#This Row],[rxn]],Table38[name],Table38[flux],0)</f>
        <v>0</v>
      </c>
      <c r="S157" s="1">
        <f>_xlfn.XLOOKUP(SUBSTITUTE(Table5[[#This Row],[rxn]],"RXN-","ENZLOAD-"),Table38[name],Table38[flux],0)</f>
        <v>0</v>
      </c>
      <c r="T157" s="1" t="b">
        <f>AND(Table5[[#This Row],[ENZLOAD flux in kapp-slack.gms]]=0,Table5[[#This Row],[flux in kapp-slack.gms]]&lt;&gt;0,NOT(Table5[[#This Row],[spont or unknown?]]))</f>
        <v>0</v>
      </c>
      <c r="U157" s="1" t="b">
        <f>OR(_xlfn.TEXTAFTER(Table5[[#This Row],[rxn]],"-",-1)="SPONT",_xlfn.TEXTAFTER(Table5[[#This Row],[rxn]],"-",-1)="UNKNOWN")</f>
        <v>0</v>
      </c>
      <c r="V157" s="1">
        <f>_xlfn.XLOOKUP(SUBSTITUTE(Table5[[#This Row],[rxn]],"RXN-","ENZLOAD-"),Table4[rxn],Table4[ub],0)</f>
        <v>1.0257718199999999</v>
      </c>
      <c r="W157" s="1" t="b">
        <f>AND(Table5[[#This Row],[FVA ENZLOAD flux UB]]=0,Table5[[#This Row],[ENZ not made when it should be?]])</f>
        <v>0</v>
      </c>
    </row>
    <row r="158" spans="1:23" hidden="1">
      <c r="A158" s="1" t="s">
        <v>4636</v>
      </c>
      <c r="B158" s="1" t="str">
        <f>_xlfn.TEXTBEFORE(Table38[[#This Row],[all fluxes from kapp-slack]]," ",,,,"")</f>
        <v>RXN-CHTNS_c_FWD-rt1388</v>
      </c>
      <c r="C158" s="1">
        <f>_xlfn.NUMBERVALUE(IFERROR(_xlfn.TEXTAFTER(Table38[[#This Row],[all fluxes from kapp-slack]]," ",-1,,,""),""))</f>
        <v>9.1331281483970003E-3</v>
      </c>
      <c r="F158" s="1" t="s">
        <v>6617</v>
      </c>
      <c r="G158" s="1" t="str">
        <f>_xlfn.TEXTBEFORE(Table5[[#This Row],[rxn     kapp_old        kapp_slack_ub   kapp_slack_lb]]," ")</f>
        <v>RXN-ABTD2Dy_c_REV-rt8084</v>
      </c>
      <c r="H15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5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58" s="1">
        <f>_xlfn.NUMBERVALUE(_xlfn.TEXTAFTER(Table5[[#This Row],[rxn     kapp_old        kapp_slack_ub   kapp_slack_lb]]," ",-1))</f>
        <v>0</v>
      </c>
      <c r="K158" s="1">
        <f>_xlfn.XLOOKUP(SUBSTITUTE(Table5[[#This Row],[rxn]],"RXN-","ENZLOAD-"),ENZLOAD[name],ENZLOAD[flux],0)</f>
        <v>5.4181801869999903E-8</v>
      </c>
      <c r="L158" s="1" t="str">
        <f>"'"&amp;Table5[[#This Row],[rxn]]&amp;"'"&amp;CHAR(9)&amp;IF(AND(Table5[[#This Row],[kapp_slack_ub]]&lt;&gt;0,Table5[[#This Row],[kapp_old]]&lt;$F$1),$F$1,Table5[[#This Row],[kapp_old]])</f>
        <v>'RXN-ABTD2Dy_c_REV-rt8084'	27141.27779288</v>
      </c>
      <c r="M158" s="1">
        <f>_xlfn.XLOOKUP(Table5[[#This Row],[rxn]],Table3[name],Table3[flux],$F$1)</f>
        <v>27141.277792879999</v>
      </c>
      <c r="N158" s="1">
        <f>IFERROR(Table5[[#This Row],[min flux]]/Table5[[#This Row],[associated enzload]],"")</f>
        <v>500929774502.53351</v>
      </c>
      <c r="O158" s="1">
        <f>_xlfn.NUMBERVALUE(IF(Table5[[#This Row],[flux/enzload]]="","",ABS($N$1-Table5[[#This Row],[flux/enzload]])))</f>
        <v>898986543156.42004</v>
      </c>
      <c r="P158" s="1">
        <f>Table5[[#This Row],[kapp_old]]+IFERROR(((Table5[[#This Row],[kapp_slack_ub]]-Table5[[#This Row],[kapp_slack_lb]])/Table5[[#This Row],[associated enzload]]),0)</f>
        <v>27141.277792879999</v>
      </c>
      <c r="Q158" s="1" t="str">
        <f>"'"&amp;Table5[[#This Row],[rxn]]&amp;"'"&amp;CHAR(9)&amp;Table5[[#This Row],[kapp + (slack_ub - slack_lb)/enzload]]</f>
        <v>'RXN-ABTD2Dy_c_REV-rt8084'	27141.27779288</v>
      </c>
      <c r="R158" s="1">
        <f>_xlfn.XLOOKUP(Table5[[#This Row],[rxn]],Table38[name],Table38[flux],0)</f>
        <v>0</v>
      </c>
      <c r="S158" s="1">
        <f>_xlfn.XLOOKUP(SUBSTITUTE(Table5[[#This Row],[rxn]],"RXN-","ENZLOAD-"),Table38[name],Table38[flux],0)</f>
        <v>0</v>
      </c>
      <c r="T158" s="1" t="b">
        <f>AND(Table5[[#This Row],[ENZLOAD flux in kapp-slack.gms]]=0,Table5[[#This Row],[flux in kapp-slack.gms]]&lt;&gt;0,NOT(Table5[[#This Row],[spont or unknown?]]))</f>
        <v>0</v>
      </c>
      <c r="U158" s="1" t="b">
        <f>OR(_xlfn.TEXTAFTER(Table5[[#This Row],[rxn]],"-",-1)="SPONT",_xlfn.TEXTAFTER(Table5[[#This Row],[rxn]],"-",-1)="UNKNOWN")</f>
        <v>0</v>
      </c>
      <c r="V158" s="1">
        <f>_xlfn.XLOOKUP(SUBSTITUTE(Table5[[#This Row],[rxn]],"RXN-","ENZLOAD-"),Table4[rxn],Table4[ub],0)</f>
        <v>1.0257718199999999</v>
      </c>
      <c r="W158" s="1" t="b">
        <f>AND(Table5[[#This Row],[FVA ENZLOAD flux UB]]=0,Table5[[#This Row],[ENZ not made when it should be?]])</f>
        <v>0</v>
      </c>
    </row>
    <row r="159" spans="1:23" hidden="1">
      <c r="A159" s="1" t="s">
        <v>4637</v>
      </c>
      <c r="B159" s="1" t="str">
        <f>_xlfn.TEXTBEFORE(Table38[[#This Row],[all fluxes from kapp-slack]]," ",,,,"")</f>
        <v>RXN-CMPt_c_rm_REV-SPONT</v>
      </c>
      <c r="C159" s="1">
        <f>_xlfn.NUMBERVALUE(IFERROR(_xlfn.TEXTAFTER(Table38[[#This Row],[all fluxes from kapp-slack]]," ",-1,,,""),""))</f>
        <v>5.9581628932785E-2</v>
      </c>
      <c r="F159" s="1" t="s">
        <v>6618</v>
      </c>
      <c r="G159" s="1" t="str">
        <f>_xlfn.TEXTBEFORE(Table5[[#This Row],[rxn     kapp_old        kapp_slack_ub   kapp_slack_lb]]," ")</f>
        <v>RXN-ABTD4Dx_c_FWD-rt1622_c</v>
      </c>
      <c r="H15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5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59" s="1">
        <f>_xlfn.NUMBERVALUE(_xlfn.TEXTAFTER(Table5[[#This Row],[rxn     kapp_old        kapp_slack_ub   kapp_slack_lb]]," ",-1))</f>
        <v>0</v>
      </c>
      <c r="K159" s="1">
        <f>_xlfn.XLOOKUP(SUBSTITUTE(Table5[[#This Row],[rxn]],"RXN-","ENZLOAD-"),ENZLOAD[name],ENZLOAD[flux],0)</f>
        <v>3.6312045379999897E-8</v>
      </c>
      <c r="L159" s="1" t="str">
        <f>"'"&amp;Table5[[#This Row],[rxn]]&amp;"'"&amp;CHAR(9)&amp;IF(AND(Table5[[#This Row],[kapp_slack_ub]]&lt;&gt;0,Table5[[#This Row],[kapp_old]]&lt;$F$1),$F$1,Table5[[#This Row],[kapp_old]])</f>
        <v>'RXN-ABTD4Dx_c_FWD-rt1622_c'	27141.27779288</v>
      </c>
      <c r="M159" s="1">
        <f>_xlfn.XLOOKUP(Table5[[#This Row],[rxn]],Table3[name],Table3[flux],$F$1)</f>
        <v>27141.277792879999</v>
      </c>
      <c r="N159" s="1">
        <f>IFERROR(Table5[[#This Row],[min flux]]/Table5[[#This Row],[associated enzload]],"")</f>
        <v>747445579252.0293</v>
      </c>
      <c r="O159" s="1">
        <f>_xlfn.NUMBERVALUE(IF(Table5[[#This Row],[flux/enzload]]="","",ABS($N$1-Table5[[#This Row],[flux/enzload]])))</f>
        <v>652470738406.92395</v>
      </c>
      <c r="P159" s="1">
        <f>Table5[[#This Row],[kapp_old]]+IFERROR(((Table5[[#This Row],[kapp_slack_ub]]-Table5[[#This Row],[kapp_slack_lb]])/Table5[[#This Row],[associated enzload]]),0)</f>
        <v>27141.277792879999</v>
      </c>
      <c r="Q159" s="1" t="str">
        <f>"'"&amp;Table5[[#This Row],[rxn]]&amp;"'"&amp;CHAR(9)&amp;Table5[[#This Row],[kapp + (slack_ub - slack_lb)/enzload]]</f>
        <v>'RXN-ABTD4Dx_c_FWD-rt1622_c'	27141.27779288</v>
      </c>
      <c r="R159" s="1">
        <f>_xlfn.XLOOKUP(Table5[[#This Row],[rxn]],Table38[name],Table38[flux],0)</f>
        <v>0</v>
      </c>
      <c r="S159" s="1">
        <f>_xlfn.XLOOKUP(SUBSTITUTE(Table5[[#This Row],[rxn]],"RXN-","ENZLOAD-"),Table38[name],Table38[flux],0)</f>
        <v>0</v>
      </c>
      <c r="T159" s="1" t="b">
        <f>AND(Table5[[#This Row],[ENZLOAD flux in kapp-slack.gms]]=0,Table5[[#This Row],[flux in kapp-slack.gms]]&lt;&gt;0,NOT(Table5[[#This Row],[spont or unknown?]]))</f>
        <v>0</v>
      </c>
      <c r="U159" s="1" t="b">
        <f>OR(_xlfn.TEXTAFTER(Table5[[#This Row],[rxn]],"-",-1)="SPONT",_xlfn.TEXTAFTER(Table5[[#This Row],[rxn]],"-",-1)="UNKNOWN")</f>
        <v>0</v>
      </c>
      <c r="V159" s="1">
        <f>_xlfn.XLOOKUP(SUBSTITUTE(Table5[[#This Row],[rxn]],"RXN-","ENZLOAD-"),Table4[rxn],Table4[ub],0)</f>
        <v>0.99022873</v>
      </c>
      <c r="W159" s="1" t="b">
        <f>AND(Table5[[#This Row],[FVA ENZLOAD flux UB]]=0,Table5[[#This Row],[ENZ not made when it should be?]])</f>
        <v>0</v>
      </c>
    </row>
    <row r="160" spans="1:23" hidden="1">
      <c r="A160" s="1" t="s">
        <v>4638</v>
      </c>
      <c r="B160" s="1" t="str">
        <f>_xlfn.TEXTBEFORE(Table38[[#This Row],[all fluxes from kapp-slack]]," ",,,,"")</f>
        <v>RXN-CO2t_c_e_FWD-SPONT</v>
      </c>
      <c r="C160" s="1">
        <f>_xlfn.NUMBERVALUE(IFERROR(_xlfn.TEXTAFTER(Table38[[#This Row],[all fluxes from kapp-slack]]," ",-1,,,""),""))</f>
        <v>16.287668895872901</v>
      </c>
      <c r="F160" s="1" t="s">
        <v>6623</v>
      </c>
      <c r="G160" s="1" t="str">
        <f>_xlfn.TEXTBEFORE(Table5[[#This Row],[rxn     kapp_old        kapp_slack_ub   kapp_slack_lb]]," ")</f>
        <v>RXN-ABTD4Dy_c_REV-rt8084</v>
      </c>
      <c r="H16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6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60" s="1">
        <f>_xlfn.NUMBERVALUE(_xlfn.TEXTAFTER(Table5[[#This Row],[rxn     kapp_old        kapp_slack_ub   kapp_slack_lb]]," ",-1))</f>
        <v>0</v>
      </c>
      <c r="K160" s="1">
        <f>_xlfn.XLOOKUP(SUBSTITUTE(Table5[[#This Row],[rxn]],"RXN-","ENZLOAD-"),ENZLOAD[name],ENZLOAD[flux],0)</f>
        <v>5.4181801869999903E-8</v>
      </c>
      <c r="L160" s="1" t="str">
        <f>"'"&amp;Table5[[#This Row],[rxn]]&amp;"'"&amp;CHAR(9)&amp;IF(AND(Table5[[#This Row],[kapp_slack_ub]]&lt;&gt;0,Table5[[#This Row],[kapp_old]]&lt;$F$1),$F$1,Table5[[#This Row],[kapp_old]])</f>
        <v>'RXN-ABTD4Dy_c_REV-rt8084'	27141.27779288</v>
      </c>
      <c r="M160" s="1">
        <f>_xlfn.XLOOKUP(Table5[[#This Row],[rxn]],Table3[name],Table3[flux],$F$1)</f>
        <v>27141.277792879999</v>
      </c>
      <c r="N160" s="1">
        <f>IFERROR(Table5[[#This Row],[min flux]]/Table5[[#This Row],[associated enzload]],"")</f>
        <v>500929774502.53351</v>
      </c>
      <c r="O160" s="1">
        <f>_xlfn.NUMBERVALUE(IF(Table5[[#This Row],[flux/enzload]]="","",ABS($N$1-Table5[[#This Row],[flux/enzload]])))</f>
        <v>898986543156.42004</v>
      </c>
      <c r="P160" s="1">
        <f>Table5[[#This Row],[kapp_old]]+IFERROR(((Table5[[#This Row],[kapp_slack_ub]]-Table5[[#This Row],[kapp_slack_lb]])/Table5[[#This Row],[associated enzload]]),0)</f>
        <v>27141.277792879999</v>
      </c>
      <c r="Q160" s="1" t="str">
        <f>"'"&amp;Table5[[#This Row],[rxn]]&amp;"'"&amp;CHAR(9)&amp;Table5[[#This Row],[kapp + (slack_ub - slack_lb)/enzload]]</f>
        <v>'RXN-ABTD4Dy_c_REV-rt8084'	27141.27779288</v>
      </c>
      <c r="R160" s="1">
        <f>_xlfn.XLOOKUP(Table5[[#This Row],[rxn]],Table38[name],Table38[flux],0)</f>
        <v>0</v>
      </c>
      <c r="S160" s="1">
        <f>_xlfn.XLOOKUP(SUBSTITUTE(Table5[[#This Row],[rxn]],"RXN-","ENZLOAD-"),Table38[name],Table38[flux],0)</f>
        <v>0</v>
      </c>
      <c r="T160" s="1" t="b">
        <f>AND(Table5[[#This Row],[ENZLOAD flux in kapp-slack.gms]]=0,Table5[[#This Row],[flux in kapp-slack.gms]]&lt;&gt;0,NOT(Table5[[#This Row],[spont or unknown?]]))</f>
        <v>0</v>
      </c>
      <c r="U160" s="1" t="b">
        <f>OR(_xlfn.TEXTAFTER(Table5[[#This Row],[rxn]],"-",-1)="SPONT",_xlfn.TEXTAFTER(Table5[[#This Row],[rxn]],"-",-1)="UNKNOWN")</f>
        <v>0</v>
      </c>
      <c r="V160" s="1">
        <f>_xlfn.XLOOKUP(SUBSTITUTE(Table5[[#This Row],[rxn]],"RXN-","ENZLOAD-"),Table4[rxn],Table4[ub],0)</f>
        <v>1.0257718199999999</v>
      </c>
      <c r="W160" s="1" t="b">
        <f>AND(Table5[[#This Row],[FVA ENZLOAD flux UB]]=0,Table5[[#This Row],[ENZ not made when it should be?]])</f>
        <v>0</v>
      </c>
    </row>
    <row r="161" spans="1:23" hidden="1">
      <c r="A161" s="1" t="s">
        <v>4639</v>
      </c>
      <c r="B161" s="1" t="str">
        <f>_xlfn.TEXTBEFORE(Table38[[#This Row],[all fluxes from kapp-slack]]," ",,,,"")</f>
        <v>RXN-CO2t_c_m_REV-SPONT</v>
      </c>
      <c r="C161" s="1">
        <f>_xlfn.NUMBERVALUE(IFERROR(_xlfn.TEXTAFTER(Table38[[#This Row],[all fluxes from kapp-slack]]," ",-1,,,""),""))</f>
        <v>2.81443769394689</v>
      </c>
      <c r="F161" s="1" t="s">
        <v>6628</v>
      </c>
      <c r="G161" s="1" t="str">
        <f>_xlfn.TEXTBEFORE(Table5[[#This Row],[rxn     kapp_old        kapp_slack_ub   kapp_slack_lb]]," ")</f>
        <v>RXN-ABUTD_m_FWD-rt2756_m</v>
      </c>
      <c r="H16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6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61" s="1">
        <f>_xlfn.NUMBERVALUE(_xlfn.TEXTAFTER(Table5[[#This Row],[rxn     kapp_old        kapp_slack_ub   kapp_slack_lb]]," ",-1))</f>
        <v>0</v>
      </c>
      <c r="K161" s="1">
        <f>_xlfn.XLOOKUP(SUBSTITUTE(Table5[[#This Row],[rxn]],"RXN-","ENZLOAD-"),ENZLOAD[name],ENZLOAD[flux],0)</f>
        <v>2.236997836E-7</v>
      </c>
      <c r="L161" s="1" t="str">
        <f>"'"&amp;Table5[[#This Row],[rxn]]&amp;"'"&amp;CHAR(9)&amp;IF(AND(Table5[[#This Row],[kapp_slack_ub]]&lt;&gt;0,Table5[[#This Row],[kapp_old]]&lt;$F$1),$F$1,Table5[[#This Row],[kapp_old]])</f>
        <v>'RXN-ABUTD_m_FWD-rt2756_m'	27141.27779288</v>
      </c>
      <c r="M161" s="1">
        <f>_xlfn.XLOOKUP(Table5[[#This Row],[rxn]],Table3[name],Table3[flux],$F$1)</f>
        <v>27141.277792879999</v>
      </c>
      <c r="N161" s="1">
        <f>IFERROR(Table5[[#This Row],[min flux]]/Table5[[#This Row],[associated enzload]],"")</f>
        <v>121329030167.55533</v>
      </c>
      <c r="O161" s="1">
        <f>_xlfn.NUMBERVALUE(IF(Table5[[#This Row],[flux/enzload]]="","",ABS($N$1-Table5[[#This Row],[flux/enzload]])))</f>
        <v>1278587287491.3999</v>
      </c>
      <c r="P161" s="1">
        <f>Table5[[#This Row],[kapp_old]]+IFERROR(((Table5[[#This Row],[kapp_slack_ub]]-Table5[[#This Row],[kapp_slack_lb]])/Table5[[#This Row],[associated enzload]]),0)</f>
        <v>27141.277792879999</v>
      </c>
      <c r="Q161" s="1" t="str">
        <f>"'"&amp;Table5[[#This Row],[rxn]]&amp;"'"&amp;CHAR(9)&amp;Table5[[#This Row],[kapp + (slack_ub - slack_lb)/enzload]]</f>
        <v>'RXN-ABUTD_m_FWD-rt2756_m'	27141.27779288</v>
      </c>
      <c r="R161" s="1">
        <f>_xlfn.XLOOKUP(Table5[[#This Row],[rxn]],Table38[name],Table38[flux],0)</f>
        <v>0</v>
      </c>
      <c r="S161" s="1">
        <f>_xlfn.XLOOKUP(SUBSTITUTE(Table5[[#This Row],[rxn]],"RXN-","ENZLOAD-"),Table38[name],Table38[flux],0)</f>
        <v>0</v>
      </c>
      <c r="T161" s="1" t="b">
        <f>AND(Table5[[#This Row],[ENZLOAD flux in kapp-slack.gms]]=0,Table5[[#This Row],[flux in kapp-slack.gms]]&lt;&gt;0,NOT(Table5[[#This Row],[spont or unknown?]]))</f>
        <v>0</v>
      </c>
      <c r="U161" s="1" t="b">
        <f>OR(_xlfn.TEXTAFTER(Table5[[#This Row],[rxn]],"-",-1)="SPONT",_xlfn.TEXTAFTER(Table5[[#This Row],[rxn]],"-",-1)="UNKNOWN")</f>
        <v>0</v>
      </c>
      <c r="V161" s="1">
        <f>_xlfn.XLOOKUP(SUBSTITUTE(Table5[[#This Row],[rxn]],"RXN-","ENZLOAD-"),Table4[rxn],Table4[ub],0)</f>
        <v>0.84096833999999998</v>
      </c>
      <c r="W161" s="1" t="b">
        <f>AND(Table5[[#This Row],[FVA ENZLOAD flux UB]]=0,Table5[[#This Row],[ENZ not made when it should be?]])</f>
        <v>0</v>
      </c>
    </row>
    <row r="162" spans="1:23" hidden="1">
      <c r="A162" s="1" t="s">
        <v>4640</v>
      </c>
      <c r="B162" s="1" t="str">
        <f>_xlfn.TEXTBEFORE(Table38[[#This Row],[all fluxes from kapp-slack]]," ",,,,"")</f>
        <v>RXN-CO2t_c_n_REV-SPONT</v>
      </c>
      <c r="C162" s="1">
        <f>_xlfn.NUMBERVALUE(IFERROR(_xlfn.TEXTAFTER(Table38[[#This Row],[all fluxes from kapp-slack]]," ",-1,,,""),""))</f>
        <v>1.3651506048422699</v>
      </c>
      <c r="F162" s="1" t="s">
        <v>6629</v>
      </c>
      <c r="G162" s="1" t="str">
        <f>_xlfn.TEXTBEFORE(Table5[[#This Row],[rxn     kapp_old        kapp_slack_ub   kapp_slack_lb]]," ")</f>
        <v>RXN-ACACT100i_m_FWD-rt0517</v>
      </c>
      <c r="H16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6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62" s="1">
        <f>_xlfn.NUMBERVALUE(_xlfn.TEXTAFTER(Table5[[#This Row],[rxn     kapp_old        kapp_slack_ub   kapp_slack_lb]]," ",-1))</f>
        <v>0</v>
      </c>
      <c r="K162" s="1">
        <f>_xlfn.XLOOKUP(SUBSTITUTE(Table5[[#This Row],[rxn]],"RXN-","ENZLOAD-"),ENZLOAD[name],ENZLOAD[flux],0)</f>
        <v>7.0228741482000001E-7</v>
      </c>
      <c r="L162" s="1" t="str">
        <f>"'"&amp;Table5[[#This Row],[rxn]]&amp;"'"&amp;CHAR(9)&amp;IF(AND(Table5[[#This Row],[kapp_slack_ub]]&lt;&gt;0,Table5[[#This Row],[kapp_old]]&lt;$F$1),$F$1,Table5[[#This Row],[kapp_old]])</f>
        <v>'RXN-ACACT100i_m_FWD-rt0517'	27141.27779288</v>
      </c>
      <c r="M162" s="1">
        <f>_xlfn.XLOOKUP(Table5[[#This Row],[rxn]],Table3[name],Table3[flux],$F$1)</f>
        <v>27141.277792879999</v>
      </c>
      <c r="N162" s="1">
        <f>IFERROR(Table5[[#This Row],[min flux]]/Table5[[#This Row],[associated enzload]],"")</f>
        <v>38646965928.951546</v>
      </c>
      <c r="O162" s="1">
        <f>_xlfn.NUMBERVALUE(IF(Table5[[#This Row],[flux/enzload]]="","",ABS($N$1-Table5[[#This Row],[flux/enzload]])))</f>
        <v>1361269351730</v>
      </c>
      <c r="P162" s="1">
        <f>Table5[[#This Row],[kapp_old]]+IFERROR(((Table5[[#This Row],[kapp_slack_ub]]-Table5[[#This Row],[kapp_slack_lb]])/Table5[[#This Row],[associated enzload]]),0)</f>
        <v>27141.277792879999</v>
      </c>
      <c r="Q162" s="1" t="str">
        <f>"'"&amp;Table5[[#This Row],[rxn]]&amp;"'"&amp;CHAR(9)&amp;Table5[[#This Row],[kapp + (slack_ub - slack_lb)/enzload]]</f>
        <v>'RXN-ACACT100i_m_FWD-rt0517'	27141.27779288</v>
      </c>
      <c r="R162" s="1">
        <f>_xlfn.XLOOKUP(Table5[[#This Row],[rxn]],Table38[name],Table38[flux],0)</f>
        <v>0</v>
      </c>
      <c r="S162" s="1">
        <f>_xlfn.XLOOKUP(SUBSTITUTE(Table5[[#This Row],[rxn]],"RXN-","ENZLOAD-"),Table38[name],Table38[flux],0)</f>
        <v>0</v>
      </c>
      <c r="T162" s="1" t="b">
        <f>AND(Table5[[#This Row],[ENZLOAD flux in kapp-slack.gms]]=0,Table5[[#This Row],[flux in kapp-slack.gms]]&lt;&gt;0,NOT(Table5[[#This Row],[spont or unknown?]]))</f>
        <v>0</v>
      </c>
      <c r="U162" s="1" t="b">
        <f>OR(_xlfn.TEXTAFTER(Table5[[#This Row],[rxn]],"-",-1)="SPONT",_xlfn.TEXTAFTER(Table5[[#This Row],[rxn]],"-",-1)="UNKNOWN")</f>
        <v>0</v>
      </c>
      <c r="V162" s="1">
        <f>_xlfn.XLOOKUP(SUBSTITUTE(Table5[[#This Row],[rxn]],"RXN-","ENZLOAD-"),Table4[rxn],Table4[ub],0)</f>
        <v>1.02672586</v>
      </c>
      <c r="W162" s="1" t="b">
        <f>AND(Table5[[#This Row],[FVA ENZLOAD flux UB]]=0,Table5[[#This Row],[ENZ not made when it should be?]])</f>
        <v>0</v>
      </c>
    </row>
    <row r="163" spans="1:23" hidden="1">
      <c r="A163" s="1" t="s">
        <v>4641</v>
      </c>
      <c r="B163" s="1" t="str">
        <f>_xlfn.TEXTBEFORE(Table38[[#This Row],[all fluxes from kapp-slack]]," ",,,,"")</f>
        <v>RXN-CO2t_c_r_REV-SPONT</v>
      </c>
      <c r="C163" s="1">
        <f>_xlfn.NUMBERVALUE(IFERROR(_xlfn.TEXTAFTER(Table38[[#This Row],[all fluxes from kapp-slack]]," ",-1,,,""),""))</f>
        <v>3.118136296971E-3</v>
      </c>
      <c r="F163" s="1" t="s">
        <v>6630</v>
      </c>
      <c r="G163" s="1" t="str">
        <f>_xlfn.TEXTBEFORE(Table5[[#This Row],[rxn     kapp_old        kapp_slack_ub   kapp_slack_lb]]," ")</f>
        <v>RXN-ACACT100i_x_FWD-rt0697</v>
      </c>
      <c r="H16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6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63" s="1">
        <f>_xlfn.NUMBERVALUE(_xlfn.TEXTAFTER(Table5[[#This Row],[rxn     kapp_old        kapp_slack_ub   kapp_slack_lb]]," ",-1))</f>
        <v>0</v>
      </c>
      <c r="K163" s="1">
        <f>_xlfn.XLOOKUP(SUBSTITUTE(Table5[[#This Row],[rxn]],"RXN-","ENZLOAD-"),ENZLOAD[name],ENZLOAD[flux],0)</f>
        <v>4.1825168665000001E-7</v>
      </c>
      <c r="L163" s="1" t="str">
        <f>"'"&amp;Table5[[#This Row],[rxn]]&amp;"'"&amp;CHAR(9)&amp;IF(AND(Table5[[#This Row],[kapp_slack_ub]]&lt;&gt;0,Table5[[#This Row],[kapp_old]]&lt;$F$1),$F$1,Table5[[#This Row],[kapp_old]])</f>
        <v>'RXN-ACACT100i_x_FWD-rt0697'	27141.27779288</v>
      </c>
      <c r="M163" s="1">
        <f>_xlfn.XLOOKUP(Table5[[#This Row],[rxn]],Table3[name],Table3[flux],$F$1)</f>
        <v>27141.277792879999</v>
      </c>
      <c r="N163" s="1">
        <f>IFERROR(Table5[[#This Row],[min flux]]/Table5[[#This Row],[associated enzload]],"")</f>
        <v>64892213610.108574</v>
      </c>
      <c r="O163" s="1">
        <f>_xlfn.NUMBERVALUE(IF(Table5[[#This Row],[flux/enzload]]="","",ABS($N$1-Table5[[#This Row],[flux/enzload]])))</f>
        <v>1335024104048.8401</v>
      </c>
      <c r="P163" s="1">
        <f>Table5[[#This Row],[kapp_old]]+IFERROR(((Table5[[#This Row],[kapp_slack_ub]]-Table5[[#This Row],[kapp_slack_lb]])/Table5[[#This Row],[associated enzload]]),0)</f>
        <v>27141.277792879999</v>
      </c>
      <c r="Q163" s="1" t="str">
        <f>"'"&amp;Table5[[#This Row],[rxn]]&amp;"'"&amp;CHAR(9)&amp;Table5[[#This Row],[kapp + (slack_ub - slack_lb)/enzload]]</f>
        <v>'RXN-ACACT100i_x_FWD-rt0697'	27141.27779288</v>
      </c>
      <c r="R163" s="1">
        <f>_xlfn.XLOOKUP(Table5[[#This Row],[rxn]],Table38[name],Table38[flux],0)</f>
        <v>0</v>
      </c>
      <c r="S163" s="1">
        <f>_xlfn.XLOOKUP(SUBSTITUTE(Table5[[#This Row],[rxn]],"RXN-","ENZLOAD-"),Table38[name],Table38[flux],0)</f>
        <v>0</v>
      </c>
      <c r="T163" s="1" t="b">
        <f>AND(Table5[[#This Row],[ENZLOAD flux in kapp-slack.gms]]=0,Table5[[#This Row],[flux in kapp-slack.gms]]&lt;&gt;0,NOT(Table5[[#This Row],[spont or unknown?]]))</f>
        <v>0</v>
      </c>
      <c r="U163" s="1" t="b">
        <f>OR(_xlfn.TEXTAFTER(Table5[[#This Row],[rxn]],"-",-1)="SPONT",_xlfn.TEXTAFTER(Table5[[#This Row],[rxn]],"-",-1)="UNKNOWN")</f>
        <v>0</v>
      </c>
      <c r="V163" s="1">
        <f>_xlfn.XLOOKUP(SUBSTITUTE(Table5[[#This Row],[rxn]],"RXN-","ENZLOAD-"),Table4[rxn],Table4[ub],0)</f>
        <v>0.96548376000000002</v>
      </c>
      <c r="W163" s="1" t="b">
        <f>AND(Table5[[#This Row],[FVA ENZLOAD flux UB]]=0,Table5[[#This Row],[ENZ not made when it should be?]])</f>
        <v>0</v>
      </c>
    </row>
    <row r="164" spans="1:23" hidden="1">
      <c r="A164" s="1" t="s">
        <v>4642</v>
      </c>
      <c r="B164" s="1" t="str">
        <f>_xlfn.TEXTBEFORE(Table38[[#This Row],[all fluxes from kapp-slack]]," ",,,,"")</f>
        <v>RXN-CO2t_c_rm_REV-SPONT</v>
      </c>
      <c r="C164" s="1">
        <f>_xlfn.NUMBERVALUE(IFERROR(_xlfn.TEXTAFTER(Table38[[#This Row],[all fluxes from kapp-slack]]," ",-1,,,""),""))</f>
        <v>2.7420585586116E-2</v>
      </c>
      <c r="F164" s="1" t="s">
        <v>6631</v>
      </c>
      <c r="G164" s="1" t="str">
        <f>_xlfn.TEXTBEFORE(Table5[[#This Row],[rxn     kapp_old        kapp_slack_ub   kapp_slack_lb]]," ")</f>
        <v>RXN-ACACT100i_x_FWD-rt5445</v>
      </c>
      <c r="H16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6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64" s="1">
        <f>_xlfn.NUMBERVALUE(_xlfn.TEXTAFTER(Table5[[#This Row],[rxn     kapp_old        kapp_slack_ub   kapp_slack_lb]]," ",-1))</f>
        <v>0</v>
      </c>
      <c r="K164" s="1">
        <f>_xlfn.XLOOKUP(SUBSTITUTE(Table5[[#This Row],[rxn]],"RXN-","ENZLOAD-"),ENZLOAD[name],ENZLOAD[flux],0)</f>
        <v>7.8904508266999897E-7</v>
      </c>
      <c r="L164" s="1" t="str">
        <f>"'"&amp;Table5[[#This Row],[rxn]]&amp;"'"&amp;CHAR(9)&amp;IF(AND(Table5[[#This Row],[kapp_slack_ub]]&lt;&gt;0,Table5[[#This Row],[kapp_old]]&lt;$F$1),$F$1,Table5[[#This Row],[kapp_old]])</f>
        <v>'RXN-ACACT100i_x_FWD-rt5445'	27141.27779288</v>
      </c>
      <c r="M164" s="1">
        <f>_xlfn.XLOOKUP(Table5[[#This Row],[rxn]],Table3[name],Table3[flux],$F$1)</f>
        <v>27141.277792879999</v>
      </c>
      <c r="N164" s="1">
        <f>IFERROR(Table5[[#This Row],[min flux]]/Table5[[#This Row],[associated enzload]],"")</f>
        <v>34397626180.038246</v>
      </c>
      <c r="O164" s="1">
        <f>_xlfn.NUMBERVALUE(IF(Table5[[#This Row],[flux/enzload]]="","",ABS($N$1-Table5[[#This Row],[flux/enzload]])))</f>
        <v>1365518691478.9199</v>
      </c>
      <c r="P164" s="1">
        <f>Table5[[#This Row],[kapp_old]]+IFERROR(((Table5[[#This Row],[kapp_slack_ub]]-Table5[[#This Row],[kapp_slack_lb]])/Table5[[#This Row],[associated enzload]]),0)</f>
        <v>27141.277792879999</v>
      </c>
      <c r="Q164" s="1" t="str">
        <f>"'"&amp;Table5[[#This Row],[rxn]]&amp;"'"&amp;CHAR(9)&amp;Table5[[#This Row],[kapp + (slack_ub - slack_lb)/enzload]]</f>
        <v>'RXN-ACACT100i_x_FWD-rt5445'	27141.27779288</v>
      </c>
      <c r="R164" s="1">
        <f>_xlfn.XLOOKUP(Table5[[#This Row],[rxn]],Table38[name],Table38[flux],0)</f>
        <v>0</v>
      </c>
      <c r="S164" s="1">
        <f>_xlfn.XLOOKUP(SUBSTITUTE(Table5[[#This Row],[rxn]],"RXN-","ENZLOAD-"),Table38[name],Table38[flux],0)</f>
        <v>0</v>
      </c>
      <c r="T164" s="1" t="b">
        <f>AND(Table5[[#This Row],[ENZLOAD flux in kapp-slack.gms]]=0,Table5[[#This Row],[flux in kapp-slack.gms]]&lt;&gt;0,NOT(Table5[[#This Row],[spont or unknown?]]))</f>
        <v>0</v>
      </c>
      <c r="U164" s="1" t="b">
        <f>OR(_xlfn.TEXTAFTER(Table5[[#This Row],[rxn]],"-",-1)="SPONT",_xlfn.TEXTAFTER(Table5[[#This Row],[rxn]],"-",-1)="UNKNOWN")</f>
        <v>0</v>
      </c>
      <c r="V164" s="1">
        <f>_xlfn.XLOOKUP(SUBSTITUTE(Table5[[#This Row],[rxn]],"RXN-","ENZLOAD-"),Table4[rxn],Table4[ub],0)</f>
        <v>0.97484223000000003</v>
      </c>
      <c r="W164" s="1" t="b">
        <f>AND(Table5[[#This Row],[FVA ENZLOAD flux UB]]=0,Table5[[#This Row],[ENZ not made when it should be?]])</f>
        <v>0</v>
      </c>
    </row>
    <row r="165" spans="1:23" hidden="1">
      <c r="A165" s="1" t="s">
        <v>4643</v>
      </c>
      <c r="B165" s="1" t="str">
        <f>_xlfn.TEXTBEFORE(Table38[[#This Row],[all fluxes from kapp-slack]]," ",,,,"")</f>
        <v>RXN-CO2t_c_vm_REV-SPONT</v>
      </c>
      <c r="C165" s="1">
        <f>_xlfn.NUMBERVALUE(IFERROR(_xlfn.TEXTAFTER(Table38[[#This Row],[all fluxes from kapp-slack]]," ",-1,,,""),""))</f>
        <v>3.9386613085834001E-2</v>
      </c>
      <c r="F165" s="1" t="s">
        <v>6632</v>
      </c>
      <c r="G165" s="1" t="str">
        <f>_xlfn.TEXTBEFORE(Table5[[#This Row],[rxn     kapp_old        kapp_slack_ub   kapp_slack_lb]]," ")</f>
        <v>RXN-ACACT100i_x_FWD-rt6860</v>
      </c>
      <c r="H16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6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65" s="1">
        <f>_xlfn.NUMBERVALUE(_xlfn.TEXTAFTER(Table5[[#This Row],[rxn     kapp_old        kapp_slack_ub   kapp_slack_lb]]," ",-1))</f>
        <v>0</v>
      </c>
      <c r="K165" s="1">
        <f>_xlfn.XLOOKUP(SUBSTITUTE(Table5[[#This Row],[rxn]],"RXN-","ENZLOAD-"),ENZLOAD[name],ENZLOAD[flux],0)</f>
        <v>5.6353127168999899E-7</v>
      </c>
      <c r="L165" s="1" t="str">
        <f>"'"&amp;Table5[[#This Row],[rxn]]&amp;"'"&amp;CHAR(9)&amp;IF(AND(Table5[[#This Row],[kapp_slack_ub]]&lt;&gt;0,Table5[[#This Row],[kapp_old]]&lt;$F$1),$F$1,Table5[[#This Row],[kapp_old]])</f>
        <v>'RXN-ACACT100i_x_FWD-rt6860'	27141.27779288</v>
      </c>
      <c r="M165" s="1">
        <f>_xlfn.XLOOKUP(Table5[[#This Row],[rxn]],Table3[name],Table3[flux],$F$1)</f>
        <v>27141.277792879999</v>
      </c>
      <c r="N165" s="1">
        <f>IFERROR(Table5[[#This Row],[min flux]]/Table5[[#This Row],[associated enzload]],"")</f>
        <v>48162860086.690155</v>
      </c>
      <c r="O165" s="1">
        <f>_xlfn.NUMBERVALUE(IF(Table5[[#This Row],[flux/enzload]]="","",ABS($N$1-Table5[[#This Row],[flux/enzload]])))</f>
        <v>1351753457572.26</v>
      </c>
      <c r="P165" s="1">
        <f>Table5[[#This Row],[kapp_old]]+IFERROR(((Table5[[#This Row],[kapp_slack_ub]]-Table5[[#This Row],[kapp_slack_lb]])/Table5[[#This Row],[associated enzload]]),0)</f>
        <v>27141.277792879999</v>
      </c>
      <c r="Q165" s="1" t="str">
        <f>"'"&amp;Table5[[#This Row],[rxn]]&amp;"'"&amp;CHAR(9)&amp;Table5[[#This Row],[kapp + (slack_ub - slack_lb)/enzload]]</f>
        <v>'RXN-ACACT100i_x_FWD-rt6860'	27141.27779288</v>
      </c>
      <c r="R165" s="1">
        <f>_xlfn.XLOOKUP(Table5[[#This Row],[rxn]],Table38[name],Table38[flux],0)</f>
        <v>0</v>
      </c>
      <c r="S165" s="1">
        <f>_xlfn.XLOOKUP(SUBSTITUTE(Table5[[#This Row],[rxn]],"RXN-","ENZLOAD-"),Table38[name],Table38[flux],0)</f>
        <v>0</v>
      </c>
      <c r="T165" s="1" t="b">
        <f>AND(Table5[[#This Row],[ENZLOAD flux in kapp-slack.gms]]=0,Table5[[#This Row],[flux in kapp-slack.gms]]&lt;&gt;0,NOT(Table5[[#This Row],[spont or unknown?]]))</f>
        <v>0</v>
      </c>
      <c r="U165" s="1" t="b">
        <f>OR(_xlfn.TEXTAFTER(Table5[[#This Row],[rxn]],"-",-1)="SPONT",_xlfn.TEXTAFTER(Table5[[#This Row],[rxn]],"-",-1)="UNKNOWN")</f>
        <v>0</v>
      </c>
      <c r="V165" s="1">
        <f>_xlfn.XLOOKUP(SUBSTITUTE(Table5[[#This Row],[rxn]],"RXN-","ENZLOAD-"),Table4[rxn],Table4[ub],0)</f>
        <v>0.97563316</v>
      </c>
      <c r="W165" s="1" t="b">
        <f>AND(Table5[[#This Row],[FVA ENZLOAD flux UB]]=0,Table5[[#This Row],[ENZ not made when it should be?]])</f>
        <v>0</v>
      </c>
    </row>
    <row r="166" spans="1:23" hidden="1">
      <c r="A166" s="1" t="s">
        <v>4644</v>
      </c>
      <c r="B166" s="1" t="str">
        <f>_xlfn.TEXTBEFORE(Table38[[#This Row],[all fluxes from kapp-slack]]," ",,,,"")</f>
        <v>RXN-COAt_c_l_REV-SPONT</v>
      </c>
      <c r="C166" s="1">
        <f>_xlfn.NUMBERVALUE(IFERROR(_xlfn.TEXTAFTER(Table38[[#This Row],[all fluxes from kapp-slack]]," ",-1,,,""),""))</f>
        <v>4.6830853607400004E-3</v>
      </c>
      <c r="F166" s="1" t="s">
        <v>6633</v>
      </c>
      <c r="G166" s="1" t="str">
        <f>_xlfn.TEXTBEFORE(Table5[[#This Row],[rxn     kapp_old        kapp_slack_ub   kapp_slack_lb]]," ")</f>
        <v>RXN-ACACT101ei_x_FWD-rt0697</v>
      </c>
      <c r="H16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6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66" s="1">
        <f>_xlfn.NUMBERVALUE(_xlfn.TEXTAFTER(Table5[[#This Row],[rxn     kapp_old        kapp_slack_ub   kapp_slack_lb]]," ",-1))</f>
        <v>0</v>
      </c>
      <c r="K166" s="1">
        <f>_xlfn.XLOOKUP(SUBSTITUTE(Table5[[#This Row],[rxn]],"RXN-","ENZLOAD-"),ENZLOAD[name],ENZLOAD[flux],0)</f>
        <v>4.1825168665000001E-7</v>
      </c>
      <c r="L166" s="1" t="str">
        <f>"'"&amp;Table5[[#This Row],[rxn]]&amp;"'"&amp;CHAR(9)&amp;IF(AND(Table5[[#This Row],[kapp_slack_ub]]&lt;&gt;0,Table5[[#This Row],[kapp_old]]&lt;$F$1),$F$1,Table5[[#This Row],[kapp_old]])</f>
        <v>'RXN-ACACT101ei_x_FWD-rt0697'	27141.27779288</v>
      </c>
      <c r="M166" s="1">
        <f>_xlfn.XLOOKUP(Table5[[#This Row],[rxn]],Table3[name],Table3[flux],$F$1)</f>
        <v>27141.277792879999</v>
      </c>
      <c r="N166" s="1">
        <f>IFERROR(Table5[[#This Row],[min flux]]/Table5[[#This Row],[associated enzload]],"")</f>
        <v>64892213610.108574</v>
      </c>
      <c r="O166" s="1">
        <f>_xlfn.NUMBERVALUE(IF(Table5[[#This Row],[flux/enzload]]="","",ABS($N$1-Table5[[#This Row],[flux/enzload]])))</f>
        <v>1335024104048.8401</v>
      </c>
      <c r="P166" s="1">
        <f>Table5[[#This Row],[kapp_old]]+IFERROR(((Table5[[#This Row],[kapp_slack_ub]]-Table5[[#This Row],[kapp_slack_lb]])/Table5[[#This Row],[associated enzload]]),0)</f>
        <v>27141.277792879999</v>
      </c>
      <c r="Q166" s="1" t="str">
        <f>"'"&amp;Table5[[#This Row],[rxn]]&amp;"'"&amp;CHAR(9)&amp;Table5[[#This Row],[kapp + (slack_ub - slack_lb)/enzload]]</f>
        <v>'RXN-ACACT101ei_x_FWD-rt0697'	27141.27779288</v>
      </c>
      <c r="R166" s="1">
        <f>_xlfn.XLOOKUP(Table5[[#This Row],[rxn]],Table38[name],Table38[flux],0)</f>
        <v>0</v>
      </c>
      <c r="S166" s="1">
        <f>_xlfn.XLOOKUP(SUBSTITUTE(Table5[[#This Row],[rxn]],"RXN-","ENZLOAD-"),Table38[name],Table38[flux],0)</f>
        <v>0</v>
      </c>
      <c r="T166" s="1" t="b">
        <f>AND(Table5[[#This Row],[ENZLOAD flux in kapp-slack.gms]]=0,Table5[[#This Row],[flux in kapp-slack.gms]]&lt;&gt;0,NOT(Table5[[#This Row],[spont or unknown?]]))</f>
        <v>0</v>
      </c>
      <c r="U166" s="1" t="b">
        <f>OR(_xlfn.TEXTAFTER(Table5[[#This Row],[rxn]],"-",-1)="SPONT",_xlfn.TEXTAFTER(Table5[[#This Row],[rxn]],"-",-1)="UNKNOWN")</f>
        <v>0</v>
      </c>
      <c r="V166" s="1">
        <f>_xlfn.XLOOKUP(SUBSTITUTE(Table5[[#This Row],[rxn]],"RXN-","ENZLOAD-"),Table4[rxn],Table4[ub],0)</f>
        <v>0.96548376000000002</v>
      </c>
      <c r="W166" s="1" t="b">
        <f>AND(Table5[[#This Row],[FVA ENZLOAD flux UB]]=0,Table5[[#This Row],[ENZ not made when it should be?]])</f>
        <v>0</v>
      </c>
    </row>
    <row r="167" spans="1:23" hidden="1">
      <c r="A167" s="1" t="s">
        <v>4645</v>
      </c>
      <c r="B167" s="1" t="str">
        <f>_xlfn.TEXTBEFORE(Table38[[#This Row],[all fluxes from kapp-slack]]," ",,,,"")</f>
        <v>RXN-COAt_c_r_FWD-SPONT</v>
      </c>
      <c r="C167" s="1">
        <f>_xlfn.NUMBERVALUE(IFERROR(_xlfn.TEXTAFTER(Table38[[#This Row],[all fluxes from kapp-slack]]," ",-1,,,""),""))</f>
        <v>999.98720842517901</v>
      </c>
      <c r="F167" s="1" t="s">
        <v>6634</v>
      </c>
      <c r="G167" s="1" t="str">
        <f>_xlfn.TEXTBEFORE(Table5[[#This Row],[rxn     kapp_old        kapp_slack_ub   kapp_slack_lb]]," ")</f>
        <v>RXN-ACACT101ei_x_FWD-rt5445</v>
      </c>
      <c r="H16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6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67" s="1">
        <f>_xlfn.NUMBERVALUE(_xlfn.TEXTAFTER(Table5[[#This Row],[rxn     kapp_old        kapp_slack_ub   kapp_slack_lb]]," ",-1))</f>
        <v>0</v>
      </c>
      <c r="K167" s="1">
        <f>_xlfn.XLOOKUP(SUBSTITUTE(Table5[[#This Row],[rxn]],"RXN-","ENZLOAD-"),ENZLOAD[name],ENZLOAD[flux],0)</f>
        <v>7.8904508266999897E-7</v>
      </c>
      <c r="L167" s="1" t="str">
        <f>"'"&amp;Table5[[#This Row],[rxn]]&amp;"'"&amp;CHAR(9)&amp;IF(AND(Table5[[#This Row],[kapp_slack_ub]]&lt;&gt;0,Table5[[#This Row],[kapp_old]]&lt;$F$1),$F$1,Table5[[#This Row],[kapp_old]])</f>
        <v>'RXN-ACACT101ei_x_FWD-rt5445'	27141.27779288</v>
      </c>
      <c r="M167" s="1">
        <f>_xlfn.XLOOKUP(Table5[[#This Row],[rxn]],Table3[name],Table3[flux],$F$1)</f>
        <v>27141.277792879999</v>
      </c>
      <c r="N167" s="1">
        <f>IFERROR(Table5[[#This Row],[min flux]]/Table5[[#This Row],[associated enzload]],"")</f>
        <v>34397626180.038246</v>
      </c>
      <c r="O167" s="1">
        <f>_xlfn.NUMBERVALUE(IF(Table5[[#This Row],[flux/enzload]]="","",ABS($N$1-Table5[[#This Row],[flux/enzload]])))</f>
        <v>1365518691478.9199</v>
      </c>
      <c r="P167" s="1">
        <f>Table5[[#This Row],[kapp_old]]+IFERROR(((Table5[[#This Row],[kapp_slack_ub]]-Table5[[#This Row],[kapp_slack_lb]])/Table5[[#This Row],[associated enzload]]),0)</f>
        <v>27141.277792879999</v>
      </c>
      <c r="Q167" s="1" t="str">
        <f>"'"&amp;Table5[[#This Row],[rxn]]&amp;"'"&amp;CHAR(9)&amp;Table5[[#This Row],[kapp + (slack_ub - slack_lb)/enzload]]</f>
        <v>'RXN-ACACT101ei_x_FWD-rt5445'	27141.27779288</v>
      </c>
      <c r="R167" s="1">
        <f>_xlfn.XLOOKUP(Table5[[#This Row],[rxn]],Table38[name],Table38[flux],0)</f>
        <v>0</v>
      </c>
      <c r="S167" s="1">
        <f>_xlfn.XLOOKUP(SUBSTITUTE(Table5[[#This Row],[rxn]],"RXN-","ENZLOAD-"),Table38[name],Table38[flux],0)</f>
        <v>0</v>
      </c>
      <c r="T167" s="1" t="b">
        <f>AND(Table5[[#This Row],[ENZLOAD flux in kapp-slack.gms]]=0,Table5[[#This Row],[flux in kapp-slack.gms]]&lt;&gt;0,NOT(Table5[[#This Row],[spont or unknown?]]))</f>
        <v>0</v>
      </c>
      <c r="U167" s="1" t="b">
        <f>OR(_xlfn.TEXTAFTER(Table5[[#This Row],[rxn]],"-",-1)="SPONT",_xlfn.TEXTAFTER(Table5[[#This Row],[rxn]],"-",-1)="UNKNOWN")</f>
        <v>0</v>
      </c>
      <c r="V167" s="1">
        <f>_xlfn.XLOOKUP(SUBSTITUTE(Table5[[#This Row],[rxn]],"RXN-","ENZLOAD-"),Table4[rxn],Table4[ub],0)</f>
        <v>0.97484223000000003</v>
      </c>
      <c r="W167" s="1" t="b">
        <f>AND(Table5[[#This Row],[FVA ENZLOAD flux UB]]=0,Table5[[#This Row],[ENZ not made when it should be?]])</f>
        <v>0</v>
      </c>
    </row>
    <row r="168" spans="1:23" hidden="1">
      <c r="A168" s="1" t="s">
        <v>4646</v>
      </c>
      <c r="B168" s="1" t="str">
        <f>_xlfn.TEXTBEFORE(Table38[[#This Row],[all fluxes from kapp-slack]]," ",,,,"")</f>
        <v>RXN-COAt_c_r_REV-SPONT</v>
      </c>
      <c r="C168" s="1">
        <f>_xlfn.NUMBERVALUE(IFERROR(_xlfn.TEXTAFTER(Table38[[#This Row],[all fluxes from kapp-slack]]," ",-1,,,""),""))</f>
        <v>1000</v>
      </c>
      <c r="F168" s="1" t="s">
        <v>6635</v>
      </c>
      <c r="G168" s="1" t="str">
        <f>_xlfn.TEXTBEFORE(Table5[[#This Row],[rxn     kapp_old        kapp_slack_ub   kapp_slack_lb]]," ")</f>
        <v>RXN-ACACT101ei_x_FWD-rt6860</v>
      </c>
      <c r="H16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6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68" s="1">
        <f>_xlfn.NUMBERVALUE(_xlfn.TEXTAFTER(Table5[[#This Row],[rxn     kapp_old        kapp_slack_ub   kapp_slack_lb]]," ",-1))</f>
        <v>0</v>
      </c>
      <c r="K168" s="1">
        <f>_xlfn.XLOOKUP(SUBSTITUTE(Table5[[#This Row],[rxn]],"RXN-","ENZLOAD-"),ENZLOAD[name],ENZLOAD[flux],0)</f>
        <v>5.6353127168999899E-7</v>
      </c>
      <c r="L168" s="1" t="str">
        <f>"'"&amp;Table5[[#This Row],[rxn]]&amp;"'"&amp;CHAR(9)&amp;IF(AND(Table5[[#This Row],[kapp_slack_ub]]&lt;&gt;0,Table5[[#This Row],[kapp_old]]&lt;$F$1),$F$1,Table5[[#This Row],[kapp_old]])</f>
        <v>'RXN-ACACT101ei_x_FWD-rt6860'	27141.27779288</v>
      </c>
      <c r="M168" s="1">
        <f>_xlfn.XLOOKUP(Table5[[#This Row],[rxn]],Table3[name],Table3[flux],$F$1)</f>
        <v>27141.277792879999</v>
      </c>
      <c r="N168" s="1">
        <f>IFERROR(Table5[[#This Row],[min flux]]/Table5[[#This Row],[associated enzload]],"")</f>
        <v>48162860086.690155</v>
      </c>
      <c r="O168" s="1">
        <f>_xlfn.NUMBERVALUE(IF(Table5[[#This Row],[flux/enzload]]="","",ABS($N$1-Table5[[#This Row],[flux/enzload]])))</f>
        <v>1351753457572.26</v>
      </c>
      <c r="P168" s="1">
        <f>Table5[[#This Row],[kapp_old]]+IFERROR(((Table5[[#This Row],[kapp_slack_ub]]-Table5[[#This Row],[kapp_slack_lb]])/Table5[[#This Row],[associated enzload]]),0)</f>
        <v>27141.277792879999</v>
      </c>
      <c r="Q168" s="1" t="str">
        <f>"'"&amp;Table5[[#This Row],[rxn]]&amp;"'"&amp;CHAR(9)&amp;Table5[[#This Row],[kapp + (slack_ub - slack_lb)/enzload]]</f>
        <v>'RXN-ACACT101ei_x_FWD-rt6860'	27141.27779288</v>
      </c>
      <c r="R168" s="1">
        <f>_xlfn.XLOOKUP(Table5[[#This Row],[rxn]],Table38[name],Table38[flux],0)</f>
        <v>0</v>
      </c>
      <c r="S168" s="1">
        <f>_xlfn.XLOOKUP(SUBSTITUTE(Table5[[#This Row],[rxn]],"RXN-","ENZLOAD-"),Table38[name],Table38[flux],0)</f>
        <v>0</v>
      </c>
      <c r="T168" s="1" t="b">
        <f>AND(Table5[[#This Row],[ENZLOAD flux in kapp-slack.gms]]=0,Table5[[#This Row],[flux in kapp-slack.gms]]&lt;&gt;0,NOT(Table5[[#This Row],[spont or unknown?]]))</f>
        <v>0</v>
      </c>
      <c r="U168" s="1" t="b">
        <f>OR(_xlfn.TEXTAFTER(Table5[[#This Row],[rxn]],"-",-1)="SPONT",_xlfn.TEXTAFTER(Table5[[#This Row],[rxn]],"-",-1)="UNKNOWN")</f>
        <v>0</v>
      </c>
      <c r="V168" s="1">
        <f>_xlfn.XLOOKUP(SUBSTITUTE(Table5[[#This Row],[rxn]],"RXN-","ENZLOAD-"),Table4[rxn],Table4[ub],0)</f>
        <v>0.97563316</v>
      </c>
      <c r="W168" s="1" t="b">
        <f>AND(Table5[[#This Row],[FVA ENZLOAD flux UB]]=0,Table5[[#This Row],[ENZ not made when it should be?]])</f>
        <v>0</v>
      </c>
    </row>
    <row r="169" spans="1:23" hidden="1">
      <c r="A169" s="1" t="s">
        <v>4647</v>
      </c>
      <c r="B169" s="1" t="str">
        <f>_xlfn.TEXTBEFORE(Table38[[#This Row],[all fluxes from kapp-slack]]," ",,,,"")</f>
        <v>RXN-COAt_c_rm_REV-SPONT</v>
      </c>
      <c r="C169" s="1">
        <f>_xlfn.NUMBERVALUE(IFERROR(_xlfn.TEXTAFTER(Table38[[#This Row],[all fluxes from kapp-slack]]," ",-1,,,""),""))</f>
        <v>0.112213159772621</v>
      </c>
      <c r="F169" s="1" t="s">
        <v>6636</v>
      </c>
      <c r="G169" s="1" t="str">
        <f>_xlfn.TEXTBEFORE(Table5[[#This Row],[rxn     kapp_old        kapp_slack_ub   kapp_slack_lb]]," ")</f>
        <v>RXN-ACACT120i_m_FWD-rt0517</v>
      </c>
      <c r="H16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6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69" s="1">
        <f>_xlfn.NUMBERVALUE(_xlfn.TEXTAFTER(Table5[[#This Row],[rxn     kapp_old        kapp_slack_ub   kapp_slack_lb]]," ",-1))</f>
        <v>0</v>
      </c>
      <c r="K169" s="1">
        <f>_xlfn.XLOOKUP(SUBSTITUTE(Table5[[#This Row],[rxn]],"RXN-","ENZLOAD-"),ENZLOAD[name],ENZLOAD[flux],0)</f>
        <v>7.0228741482000001E-7</v>
      </c>
      <c r="L169" s="1" t="str">
        <f>"'"&amp;Table5[[#This Row],[rxn]]&amp;"'"&amp;CHAR(9)&amp;IF(AND(Table5[[#This Row],[kapp_slack_ub]]&lt;&gt;0,Table5[[#This Row],[kapp_old]]&lt;$F$1),$F$1,Table5[[#This Row],[kapp_old]])</f>
        <v>'RXN-ACACT120i_m_FWD-rt0517'	27141.27779288</v>
      </c>
      <c r="M169" s="1">
        <f>_xlfn.XLOOKUP(Table5[[#This Row],[rxn]],Table3[name],Table3[flux],$F$1)</f>
        <v>27141.277792879999</v>
      </c>
      <c r="N169" s="1">
        <f>IFERROR(Table5[[#This Row],[min flux]]/Table5[[#This Row],[associated enzload]],"")</f>
        <v>38646965928.951546</v>
      </c>
      <c r="O169" s="1">
        <f>_xlfn.NUMBERVALUE(IF(Table5[[#This Row],[flux/enzload]]="","",ABS($N$1-Table5[[#This Row],[flux/enzload]])))</f>
        <v>1361269351730</v>
      </c>
      <c r="P169" s="1">
        <f>Table5[[#This Row],[kapp_old]]+IFERROR(((Table5[[#This Row],[kapp_slack_ub]]-Table5[[#This Row],[kapp_slack_lb]])/Table5[[#This Row],[associated enzload]]),0)</f>
        <v>27141.277792879999</v>
      </c>
      <c r="Q169" s="1" t="str">
        <f>"'"&amp;Table5[[#This Row],[rxn]]&amp;"'"&amp;CHAR(9)&amp;Table5[[#This Row],[kapp + (slack_ub - slack_lb)/enzload]]</f>
        <v>'RXN-ACACT120i_m_FWD-rt0517'	27141.27779288</v>
      </c>
      <c r="R169" s="1">
        <f>_xlfn.XLOOKUP(Table5[[#This Row],[rxn]],Table38[name],Table38[flux],0)</f>
        <v>0</v>
      </c>
      <c r="S169" s="1">
        <f>_xlfn.XLOOKUP(SUBSTITUTE(Table5[[#This Row],[rxn]],"RXN-","ENZLOAD-"),Table38[name],Table38[flux],0)</f>
        <v>0</v>
      </c>
      <c r="T169" s="1" t="b">
        <f>AND(Table5[[#This Row],[ENZLOAD flux in kapp-slack.gms]]=0,Table5[[#This Row],[flux in kapp-slack.gms]]&lt;&gt;0,NOT(Table5[[#This Row],[spont or unknown?]]))</f>
        <v>0</v>
      </c>
      <c r="U169" s="1" t="b">
        <f>OR(_xlfn.TEXTAFTER(Table5[[#This Row],[rxn]],"-",-1)="SPONT",_xlfn.TEXTAFTER(Table5[[#This Row],[rxn]],"-",-1)="UNKNOWN")</f>
        <v>0</v>
      </c>
      <c r="V169" s="1">
        <f>_xlfn.XLOOKUP(SUBSTITUTE(Table5[[#This Row],[rxn]],"RXN-","ENZLOAD-"),Table4[rxn],Table4[ub],0)</f>
        <v>1.02672586</v>
      </c>
      <c r="W169" s="1" t="b">
        <f>AND(Table5[[#This Row],[FVA ENZLOAD flux UB]]=0,Table5[[#This Row],[ENZ not made when it should be?]])</f>
        <v>0</v>
      </c>
    </row>
    <row r="170" spans="1:23" hidden="1">
      <c r="A170" s="1" t="s">
        <v>4648</v>
      </c>
      <c r="B170" s="1" t="str">
        <f>_xlfn.TEXTBEFORE(Table38[[#This Row],[all fluxes from kapp-slack]]," ",,,,"")</f>
        <v>RXN-COBALT2t_c_e_FWD-SPONT</v>
      </c>
      <c r="C170" s="1">
        <f>_xlfn.NUMBERVALUE(IFERROR(_xlfn.TEXTAFTER(Table38[[#This Row],[all fluxes from kapp-slack]]," ",-1,,,""),""))</f>
        <v>1.1779423452E-5</v>
      </c>
      <c r="F170" s="1" t="s">
        <v>6637</v>
      </c>
      <c r="G170" s="1" t="str">
        <f>_xlfn.TEXTBEFORE(Table5[[#This Row],[rxn     kapp_old        kapp_slack_ub   kapp_slack_lb]]," ")</f>
        <v>RXN-ACACT120i_x_FWD-rt0697</v>
      </c>
      <c r="H17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7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70" s="1">
        <f>_xlfn.NUMBERVALUE(_xlfn.TEXTAFTER(Table5[[#This Row],[rxn     kapp_old        kapp_slack_ub   kapp_slack_lb]]," ",-1))</f>
        <v>0</v>
      </c>
      <c r="K170" s="1">
        <f>_xlfn.XLOOKUP(SUBSTITUTE(Table5[[#This Row],[rxn]],"RXN-","ENZLOAD-"),ENZLOAD[name],ENZLOAD[flux],0)</f>
        <v>4.1825168665000001E-7</v>
      </c>
      <c r="L170" s="1" t="str">
        <f>"'"&amp;Table5[[#This Row],[rxn]]&amp;"'"&amp;CHAR(9)&amp;IF(AND(Table5[[#This Row],[kapp_slack_ub]]&lt;&gt;0,Table5[[#This Row],[kapp_old]]&lt;$F$1),$F$1,Table5[[#This Row],[kapp_old]])</f>
        <v>'RXN-ACACT120i_x_FWD-rt0697'	27141.27779288</v>
      </c>
      <c r="M170" s="1">
        <f>_xlfn.XLOOKUP(Table5[[#This Row],[rxn]],Table3[name],Table3[flux],$F$1)</f>
        <v>27141.277792879999</v>
      </c>
      <c r="N170" s="1">
        <f>IFERROR(Table5[[#This Row],[min flux]]/Table5[[#This Row],[associated enzload]],"")</f>
        <v>64892213610.108574</v>
      </c>
      <c r="O170" s="1">
        <f>_xlfn.NUMBERVALUE(IF(Table5[[#This Row],[flux/enzload]]="","",ABS($N$1-Table5[[#This Row],[flux/enzload]])))</f>
        <v>1335024104048.8401</v>
      </c>
      <c r="P170" s="1">
        <f>Table5[[#This Row],[kapp_old]]+IFERROR(((Table5[[#This Row],[kapp_slack_ub]]-Table5[[#This Row],[kapp_slack_lb]])/Table5[[#This Row],[associated enzload]]),0)</f>
        <v>27141.277792879999</v>
      </c>
      <c r="Q170" s="1" t="str">
        <f>"'"&amp;Table5[[#This Row],[rxn]]&amp;"'"&amp;CHAR(9)&amp;Table5[[#This Row],[kapp + (slack_ub - slack_lb)/enzload]]</f>
        <v>'RXN-ACACT120i_x_FWD-rt0697'	27141.27779288</v>
      </c>
      <c r="R170" s="1">
        <f>_xlfn.XLOOKUP(Table5[[#This Row],[rxn]],Table38[name],Table38[flux],0)</f>
        <v>0</v>
      </c>
      <c r="S170" s="1">
        <f>_xlfn.XLOOKUP(SUBSTITUTE(Table5[[#This Row],[rxn]],"RXN-","ENZLOAD-"),Table38[name],Table38[flux],0)</f>
        <v>0</v>
      </c>
      <c r="T170" s="1" t="b">
        <f>AND(Table5[[#This Row],[ENZLOAD flux in kapp-slack.gms]]=0,Table5[[#This Row],[flux in kapp-slack.gms]]&lt;&gt;0,NOT(Table5[[#This Row],[spont or unknown?]]))</f>
        <v>0</v>
      </c>
      <c r="U170" s="1" t="b">
        <f>OR(_xlfn.TEXTAFTER(Table5[[#This Row],[rxn]],"-",-1)="SPONT",_xlfn.TEXTAFTER(Table5[[#This Row],[rxn]],"-",-1)="UNKNOWN")</f>
        <v>0</v>
      </c>
      <c r="V170" s="1">
        <f>_xlfn.XLOOKUP(SUBSTITUTE(Table5[[#This Row],[rxn]],"RXN-","ENZLOAD-"),Table4[rxn],Table4[ub],0)</f>
        <v>0.96548376000000002</v>
      </c>
      <c r="W170" s="1" t="b">
        <f>AND(Table5[[#This Row],[FVA ENZLOAD flux UB]]=0,Table5[[#This Row],[ENZ not made when it should be?]])</f>
        <v>0</v>
      </c>
    </row>
    <row r="171" spans="1:23" hidden="1">
      <c r="A171" s="1" t="s">
        <v>4649</v>
      </c>
      <c r="B171" s="1" t="str">
        <f>_xlfn.TEXTBEFORE(Table38[[#This Row],[all fluxes from kapp-slack]]," ",,,,"")</f>
        <v>RXN-compACYLCOA_l_FWD-SPONT</v>
      </c>
      <c r="C171" s="1">
        <f>_xlfn.NUMBERVALUE(IFERROR(_xlfn.TEXTAFTER(Table38[[#This Row],[all fluxes from kapp-slack]]," ",-1,,,""),""))</f>
        <v>4.8795402506410001E-3</v>
      </c>
      <c r="F171" s="1" t="s">
        <v>6638</v>
      </c>
      <c r="G171" s="1" t="str">
        <f>_xlfn.TEXTBEFORE(Table5[[#This Row],[rxn     kapp_old        kapp_slack_ub   kapp_slack_lb]]," ")</f>
        <v>RXN-ACACT120i_x_FWD-rt5445</v>
      </c>
      <c r="H17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7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71" s="1">
        <f>_xlfn.NUMBERVALUE(_xlfn.TEXTAFTER(Table5[[#This Row],[rxn     kapp_old        kapp_slack_ub   kapp_slack_lb]]," ",-1))</f>
        <v>0</v>
      </c>
      <c r="K171" s="1">
        <f>_xlfn.XLOOKUP(SUBSTITUTE(Table5[[#This Row],[rxn]],"RXN-","ENZLOAD-"),ENZLOAD[name],ENZLOAD[flux],0)</f>
        <v>7.8904508266999897E-7</v>
      </c>
      <c r="L171" s="1" t="str">
        <f>"'"&amp;Table5[[#This Row],[rxn]]&amp;"'"&amp;CHAR(9)&amp;IF(AND(Table5[[#This Row],[kapp_slack_ub]]&lt;&gt;0,Table5[[#This Row],[kapp_old]]&lt;$F$1),$F$1,Table5[[#This Row],[kapp_old]])</f>
        <v>'RXN-ACACT120i_x_FWD-rt5445'	27141.27779288</v>
      </c>
      <c r="M171" s="1">
        <f>_xlfn.XLOOKUP(Table5[[#This Row],[rxn]],Table3[name],Table3[flux],$F$1)</f>
        <v>27141.277792879999</v>
      </c>
      <c r="N171" s="1">
        <f>IFERROR(Table5[[#This Row],[min flux]]/Table5[[#This Row],[associated enzload]],"")</f>
        <v>34397626180.038246</v>
      </c>
      <c r="O171" s="1">
        <f>_xlfn.NUMBERVALUE(IF(Table5[[#This Row],[flux/enzload]]="","",ABS($N$1-Table5[[#This Row],[flux/enzload]])))</f>
        <v>1365518691478.9199</v>
      </c>
      <c r="P171" s="1">
        <f>Table5[[#This Row],[kapp_old]]+IFERROR(((Table5[[#This Row],[kapp_slack_ub]]-Table5[[#This Row],[kapp_slack_lb]])/Table5[[#This Row],[associated enzload]]),0)</f>
        <v>27141.277792879999</v>
      </c>
      <c r="Q171" s="1" t="str">
        <f>"'"&amp;Table5[[#This Row],[rxn]]&amp;"'"&amp;CHAR(9)&amp;Table5[[#This Row],[kapp + (slack_ub - slack_lb)/enzload]]</f>
        <v>'RXN-ACACT120i_x_FWD-rt5445'	27141.27779288</v>
      </c>
      <c r="R171" s="1">
        <f>_xlfn.XLOOKUP(Table5[[#This Row],[rxn]],Table38[name],Table38[flux],0)</f>
        <v>0</v>
      </c>
      <c r="S171" s="1">
        <f>_xlfn.XLOOKUP(SUBSTITUTE(Table5[[#This Row],[rxn]],"RXN-","ENZLOAD-"),Table38[name],Table38[flux],0)</f>
        <v>0</v>
      </c>
      <c r="T171" s="1" t="b">
        <f>AND(Table5[[#This Row],[ENZLOAD flux in kapp-slack.gms]]=0,Table5[[#This Row],[flux in kapp-slack.gms]]&lt;&gt;0,NOT(Table5[[#This Row],[spont or unknown?]]))</f>
        <v>0</v>
      </c>
      <c r="U171" s="1" t="b">
        <f>OR(_xlfn.TEXTAFTER(Table5[[#This Row],[rxn]],"-",-1)="SPONT",_xlfn.TEXTAFTER(Table5[[#This Row],[rxn]],"-",-1)="UNKNOWN")</f>
        <v>0</v>
      </c>
      <c r="V171" s="1">
        <f>_xlfn.XLOOKUP(SUBSTITUTE(Table5[[#This Row],[rxn]],"RXN-","ENZLOAD-"),Table4[rxn],Table4[ub],0)</f>
        <v>0.97484223000000003</v>
      </c>
      <c r="W171" s="1" t="b">
        <f>AND(Table5[[#This Row],[FVA ENZLOAD flux UB]]=0,Table5[[#This Row],[ENZ not made when it should be?]])</f>
        <v>0</v>
      </c>
    </row>
    <row r="172" spans="1:23" hidden="1">
      <c r="A172" s="1" t="s">
        <v>4650</v>
      </c>
      <c r="B172" s="1" t="str">
        <f>_xlfn.TEXTBEFORE(Table38[[#This Row],[all fluxes from kapp-slack]]," ",,,,"")</f>
        <v>RXN-compACYLCOA_rm_FWD-SPONT</v>
      </c>
      <c r="C172" s="1">
        <f>_xlfn.NUMBERVALUE(IFERROR(_xlfn.TEXTAFTER(Table38[[#This Row],[all fluxes from kapp-slack]]," ",-1,,,""),""))</f>
        <v>8.5354541006772006E-2</v>
      </c>
      <c r="F172" s="1" t="s">
        <v>6639</v>
      </c>
      <c r="G172" s="1" t="str">
        <f>_xlfn.TEXTBEFORE(Table5[[#This Row],[rxn     kapp_old        kapp_slack_ub   kapp_slack_lb]]," ")</f>
        <v>RXN-ACACT120i_x_FWD-rt6860</v>
      </c>
      <c r="H17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7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72" s="1">
        <f>_xlfn.NUMBERVALUE(_xlfn.TEXTAFTER(Table5[[#This Row],[rxn     kapp_old        kapp_slack_ub   kapp_slack_lb]]," ",-1))</f>
        <v>0</v>
      </c>
      <c r="K172" s="1">
        <f>_xlfn.XLOOKUP(SUBSTITUTE(Table5[[#This Row],[rxn]],"RXN-","ENZLOAD-"),ENZLOAD[name],ENZLOAD[flux],0)</f>
        <v>5.6353127168999899E-7</v>
      </c>
      <c r="L172" s="1" t="str">
        <f>"'"&amp;Table5[[#This Row],[rxn]]&amp;"'"&amp;CHAR(9)&amp;IF(AND(Table5[[#This Row],[kapp_slack_ub]]&lt;&gt;0,Table5[[#This Row],[kapp_old]]&lt;$F$1),$F$1,Table5[[#This Row],[kapp_old]])</f>
        <v>'RXN-ACACT120i_x_FWD-rt6860'	27141.27779288</v>
      </c>
      <c r="M172" s="1">
        <f>_xlfn.XLOOKUP(Table5[[#This Row],[rxn]],Table3[name],Table3[flux],$F$1)</f>
        <v>27141.277792879999</v>
      </c>
      <c r="N172" s="1">
        <f>IFERROR(Table5[[#This Row],[min flux]]/Table5[[#This Row],[associated enzload]],"")</f>
        <v>48162860086.690155</v>
      </c>
      <c r="O172" s="1">
        <f>_xlfn.NUMBERVALUE(IF(Table5[[#This Row],[flux/enzload]]="","",ABS($N$1-Table5[[#This Row],[flux/enzload]])))</f>
        <v>1351753457572.26</v>
      </c>
      <c r="P172" s="1">
        <f>Table5[[#This Row],[kapp_old]]+IFERROR(((Table5[[#This Row],[kapp_slack_ub]]-Table5[[#This Row],[kapp_slack_lb]])/Table5[[#This Row],[associated enzload]]),0)</f>
        <v>27141.277792879999</v>
      </c>
      <c r="Q172" s="1" t="str">
        <f>"'"&amp;Table5[[#This Row],[rxn]]&amp;"'"&amp;CHAR(9)&amp;Table5[[#This Row],[kapp + (slack_ub - slack_lb)/enzload]]</f>
        <v>'RXN-ACACT120i_x_FWD-rt6860'	27141.27779288</v>
      </c>
      <c r="R172" s="1">
        <f>_xlfn.XLOOKUP(Table5[[#This Row],[rxn]],Table38[name],Table38[flux],0)</f>
        <v>0</v>
      </c>
      <c r="S172" s="1">
        <f>_xlfn.XLOOKUP(SUBSTITUTE(Table5[[#This Row],[rxn]],"RXN-","ENZLOAD-"),Table38[name],Table38[flux],0)</f>
        <v>0</v>
      </c>
      <c r="T172" s="1" t="b">
        <f>AND(Table5[[#This Row],[ENZLOAD flux in kapp-slack.gms]]=0,Table5[[#This Row],[flux in kapp-slack.gms]]&lt;&gt;0,NOT(Table5[[#This Row],[spont or unknown?]]))</f>
        <v>0</v>
      </c>
      <c r="U172" s="1" t="b">
        <f>OR(_xlfn.TEXTAFTER(Table5[[#This Row],[rxn]],"-",-1)="SPONT",_xlfn.TEXTAFTER(Table5[[#This Row],[rxn]],"-",-1)="UNKNOWN")</f>
        <v>0</v>
      </c>
      <c r="V172" s="1">
        <f>_xlfn.XLOOKUP(SUBSTITUTE(Table5[[#This Row],[rxn]],"RXN-","ENZLOAD-"),Table4[rxn],Table4[ub],0)</f>
        <v>0.97563316</v>
      </c>
      <c r="W172" s="1" t="b">
        <f>AND(Table5[[#This Row],[FVA ENZLOAD flux UB]]=0,Table5[[#This Row],[ENZ not made when it should be?]])</f>
        <v>0</v>
      </c>
    </row>
    <row r="173" spans="1:23" hidden="1">
      <c r="A173" s="1" t="s">
        <v>4651</v>
      </c>
      <c r="B173" s="1" t="str">
        <f>_xlfn.TEXTBEFORE(Table38[[#This Row],[all fluxes from kapp-slack]]," ",,,,"")</f>
        <v>RXN-compCER_r_FWD-SPONT</v>
      </c>
      <c r="C173" s="1">
        <f>_xlfn.NUMBERVALUE(IFERROR(_xlfn.TEXTAFTER(Table38[[#This Row],[all fluxes from kapp-slack]]," ",-1,,,""),""))</f>
        <v>3.118136296971E-3</v>
      </c>
      <c r="F173" s="1" t="s">
        <v>6640</v>
      </c>
      <c r="G173" s="1" t="str">
        <f>_xlfn.TEXTBEFORE(Table5[[#This Row],[rxn     kapp_old        kapp_slack_ub   kapp_slack_lb]]," ")</f>
        <v>RXN-ACACT121ai_m_FWD-rt0517</v>
      </c>
      <c r="H17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7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73" s="1">
        <f>_xlfn.NUMBERVALUE(_xlfn.TEXTAFTER(Table5[[#This Row],[rxn     kapp_old        kapp_slack_ub   kapp_slack_lb]]," ",-1))</f>
        <v>0</v>
      </c>
      <c r="K173" s="1">
        <f>_xlfn.XLOOKUP(SUBSTITUTE(Table5[[#This Row],[rxn]],"RXN-","ENZLOAD-"),ENZLOAD[name],ENZLOAD[flux],0)</f>
        <v>7.0228741482000001E-7</v>
      </c>
      <c r="L173" s="1" t="str">
        <f>"'"&amp;Table5[[#This Row],[rxn]]&amp;"'"&amp;CHAR(9)&amp;IF(AND(Table5[[#This Row],[kapp_slack_ub]]&lt;&gt;0,Table5[[#This Row],[kapp_old]]&lt;$F$1),$F$1,Table5[[#This Row],[kapp_old]])</f>
        <v>'RXN-ACACT121ai_m_FWD-rt0517'	27141.27779288</v>
      </c>
      <c r="M173" s="1">
        <f>_xlfn.XLOOKUP(Table5[[#This Row],[rxn]],Table3[name],Table3[flux],$F$1)</f>
        <v>27141.277792879999</v>
      </c>
      <c r="N173" s="1">
        <f>IFERROR(Table5[[#This Row],[min flux]]/Table5[[#This Row],[associated enzload]],"")</f>
        <v>38646965928.951546</v>
      </c>
      <c r="O173" s="1">
        <f>_xlfn.NUMBERVALUE(IF(Table5[[#This Row],[flux/enzload]]="","",ABS($N$1-Table5[[#This Row],[flux/enzload]])))</f>
        <v>1361269351730</v>
      </c>
      <c r="P173" s="1">
        <f>Table5[[#This Row],[kapp_old]]+IFERROR(((Table5[[#This Row],[kapp_slack_ub]]-Table5[[#This Row],[kapp_slack_lb]])/Table5[[#This Row],[associated enzload]]),0)</f>
        <v>27141.277792879999</v>
      </c>
      <c r="Q173" s="1" t="str">
        <f>"'"&amp;Table5[[#This Row],[rxn]]&amp;"'"&amp;CHAR(9)&amp;Table5[[#This Row],[kapp + (slack_ub - slack_lb)/enzload]]</f>
        <v>'RXN-ACACT121ai_m_FWD-rt0517'	27141.27779288</v>
      </c>
      <c r="R173" s="1">
        <f>_xlfn.XLOOKUP(Table5[[#This Row],[rxn]],Table38[name],Table38[flux],0)</f>
        <v>0</v>
      </c>
      <c r="S173" s="1">
        <f>_xlfn.XLOOKUP(SUBSTITUTE(Table5[[#This Row],[rxn]],"RXN-","ENZLOAD-"),Table38[name],Table38[flux],0)</f>
        <v>0</v>
      </c>
      <c r="T173" s="1" t="b">
        <f>AND(Table5[[#This Row],[ENZLOAD flux in kapp-slack.gms]]=0,Table5[[#This Row],[flux in kapp-slack.gms]]&lt;&gt;0,NOT(Table5[[#This Row],[spont or unknown?]]))</f>
        <v>0</v>
      </c>
      <c r="U173" s="1" t="b">
        <f>OR(_xlfn.TEXTAFTER(Table5[[#This Row],[rxn]],"-",-1)="SPONT",_xlfn.TEXTAFTER(Table5[[#This Row],[rxn]],"-",-1)="UNKNOWN")</f>
        <v>0</v>
      </c>
      <c r="V173" s="1">
        <f>_xlfn.XLOOKUP(SUBSTITUTE(Table5[[#This Row],[rxn]],"RXN-","ENZLOAD-"),Table4[rxn],Table4[ub],0)</f>
        <v>1.02672586</v>
      </c>
      <c r="W173" s="1" t="b">
        <f>AND(Table5[[#This Row],[FVA ENZLOAD flux UB]]=0,Table5[[#This Row],[ENZ not made when it should be?]])</f>
        <v>0</v>
      </c>
    </row>
    <row r="174" spans="1:23" hidden="1">
      <c r="A174" s="1" t="s">
        <v>4652</v>
      </c>
      <c r="B174" s="1" t="str">
        <f>_xlfn.TEXTBEFORE(Table38[[#This Row],[all fluxes from kapp-slack]]," ",,,,"")</f>
        <v>RXN-compFALPD_c_REV-SPONT</v>
      </c>
      <c r="C174" s="1">
        <f>_xlfn.NUMBERVALUE(IFERROR(_xlfn.TEXTAFTER(Table38[[#This Row],[all fluxes from kapp-slack]]," ",-1,,,""),""))</f>
        <v>1.440266712167E-3</v>
      </c>
      <c r="F174" s="1" t="s">
        <v>6641</v>
      </c>
      <c r="G174" s="1" t="str">
        <f>_xlfn.TEXTBEFORE(Table5[[#This Row],[rxn     kapp_old        kapp_slack_ub   kapp_slack_lb]]," ")</f>
        <v>RXN-ACACT121ai_x_FWD-rt0697</v>
      </c>
      <c r="H17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7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74" s="1">
        <f>_xlfn.NUMBERVALUE(_xlfn.TEXTAFTER(Table5[[#This Row],[rxn     kapp_old        kapp_slack_ub   kapp_slack_lb]]," ",-1))</f>
        <v>0</v>
      </c>
      <c r="K174" s="1">
        <f>_xlfn.XLOOKUP(SUBSTITUTE(Table5[[#This Row],[rxn]],"RXN-","ENZLOAD-"),ENZLOAD[name],ENZLOAD[flux],0)</f>
        <v>4.1825168665000001E-7</v>
      </c>
      <c r="L174" s="1" t="str">
        <f>"'"&amp;Table5[[#This Row],[rxn]]&amp;"'"&amp;CHAR(9)&amp;IF(AND(Table5[[#This Row],[kapp_slack_ub]]&lt;&gt;0,Table5[[#This Row],[kapp_old]]&lt;$F$1),$F$1,Table5[[#This Row],[kapp_old]])</f>
        <v>'RXN-ACACT121ai_x_FWD-rt0697'	27141.27779288</v>
      </c>
      <c r="M174" s="1">
        <f>_xlfn.XLOOKUP(Table5[[#This Row],[rxn]],Table3[name],Table3[flux],$F$1)</f>
        <v>27141.277792879999</v>
      </c>
      <c r="N174" s="1">
        <f>IFERROR(Table5[[#This Row],[min flux]]/Table5[[#This Row],[associated enzload]],"")</f>
        <v>64892213610.108574</v>
      </c>
      <c r="O174" s="1">
        <f>_xlfn.NUMBERVALUE(IF(Table5[[#This Row],[flux/enzload]]="","",ABS($N$1-Table5[[#This Row],[flux/enzload]])))</f>
        <v>1335024104048.8401</v>
      </c>
      <c r="P174" s="1">
        <f>Table5[[#This Row],[kapp_old]]+IFERROR(((Table5[[#This Row],[kapp_slack_ub]]-Table5[[#This Row],[kapp_slack_lb]])/Table5[[#This Row],[associated enzload]]),0)</f>
        <v>27141.277792879999</v>
      </c>
      <c r="Q174" s="1" t="str">
        <f>"'"&amp;Table5[[#This Row],[rxn]]&amp;"'"&amp;CHAR(9)&amp;Table5[[#This Row],[kapp + (slack_ub - slack_lb)/enzload]]</f>
        <v>'RXN-ACACT121ai_x_FWD-rt0697'	27141.27779288</v>
      </c>
      <c r="R174" s="1">
        <f>_xlfn.XLOOKUP(Table5[[#This Row],[rxn]],Table38[name],Table38[flux],0)</f>
        <v>0</v>
      </c>
      <c r="S174" s="1">
        <f>_xlfn.XLOOKUP(SUBSTITUTE(Table5[[#This Row],[rxn]],"RXN-","ENZLOAD-"),Table38[name],Table38[flux],0)</f>
        <v>0</v>
      </c>
      <c r="T174" s="1" t="b">
        <f>AND(Table5[[#This Row],[ENZLOAD flux in kapp-slack.gms]]=0,Table5[[#This Row],[flux in kapp-slack.gms]]&lt;&gt;0,NOT(Table5[[#This Row],[spont or unknown?]]))</f>
        <v>0</v>
      </c>
      <c r="U174" s="1" t="b">
        <f>OR(_xlfn.TEXTAFTER(Table5[[#This Row],[rxn]],"-",-1)="SPONT",_xlfn.TEXTAFTER(Table5[[#This Row],[rxn]],"-",-1)="UNKNOWN")</f>
        <v>0</v>
      </c>
      <c r="V174" s="1">
        <f>_xlfn.XLOOKUP(SUBSTITUTE(Table5[[#This Row],[rxn]],"RXN-","ENZLOAD-"),Table4[rxn],Table4[ub],0)</f>
        <v>0.96548376000000002</v>
      </c>
      <c r="W174" s="1" t="b">
        <f>AND(Table5[[#This Row],[FVA ENZLOAD flux UB]]=0,Table5[[#This Row],[ENZ not made when it should be?]])</f>
        <v>0</v>
      </c>
    </row>
    <row r="175" spans="1:23" hidden="1">
      <c r="A175" s="1" t="s">
        <v>4653</v>
      </c>
      <c r="B175" s="1" t="str">
        <f>_xlfn.TEXTBEFORE(Table38[[#This Row],[all fluxes from kapp-slack]]," ",,,,"")</f>
        <v>RXN-compFALPD_rm_REV-SPONT</v>
      </c>
      <c r="C175" s="1">
        <f>_xlfn.NUMBERVALUE(IFERROR(_xlfn.TEXTAFTER(Table38[[#This Row],[all fluxes from kapp-slack]]," ",-1,,,""),""))</f>
        <v>5.6002187894799995E-4</v>
      </c>
      <c r="F175" s="1" t="s">
        <v>6642</v>
      </c>
      <c r="G175" s="1" t="str">
        <f>_xlfn.TEXTBEFORE(Table5[[#This Row],[rxn     kapp_old        kapp_slack_ub   kapp_slack_lb]]," ")</f>
        <v>RXN-ACACT121ai_x_FWD-rt5445</v>
      </c>
      <c r="H17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7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75" s="1">
        <f>_xlfn.NUMBERVALUE(_xlfn.TEXTAFTER(Table5[[#This Row],[rxn     kapp_old        kapp_slack_ub   kapp_slack_lb]]," ",-1))</f>
        <v>0</v>
      </c>
      <c r="K175" s="1">
        <f>_xlfn.XLOOKUP(SUBSTITUTE(Table5[[#This Row],[rxn]],"RXN-","ENZLOAD-"),ENZLOAD[name],ENZLOAD[flux],0)</f>
        <v>7.8904508266999897E-7</v>
      </c>
      <c r="L175" s="1" t="str">
        <f>"'"&amp;Table5[[#This Row],[rxn]]&amp;"'"&amp;CHAR(9)&amp;IF(AND(Table5[[#This Row],[kapp_slack_ub]]&lt;&gt;0,Table5[[#This Row],[kapp_old]]&lt;$F$1),$F$1,Table5[[#This Row],[kapp_old]])</f>
        <v>'RXN-ACACT121ai_x_FWD-rt5445'	27141.27779288</v>
      </c>
      <c r="M175" s="1">
        <f>_xlfn.XLOOKUP(Table5[[#This Row],[rxn]],Table3[name],Table3[flux],$F$1)</f>
        <v>27141.277792879999</v>
      </c>
      <c r="N175" s="1">
        <f>IFERROR(Table5[[#This Row],[min flux]]/Table5[[#This Row],[associated enzload]],"")</f>
        <v>34397626180.038246</v>
      </c>
      <c r="O175" s="1">
        <f>_xlfn.NUMBERVALUE(IF(Table5[[#This Row],[flux/enzload]]="","",ABS($N$1-Table5[[#This Row],[flux/enzload]])))</f>
        <v>1365518691478.9199</v>
      </c>
      <c r="P175" s="1">
        <f>Table5[[#This Row],[kapp_old]]+IFERROR(((Table5[[#This Row],[kapp_slack_ub]]-Table5[[#This Row],[kapp_slack_lb]])/Table5[[#This Row],[associated enzload]]),0)</f>
        <v>27141.277792879999</v>
      </c>
      <c r="Q175" s="1" t="str">
        <f>"'"&amp;Table5[[#This Row],[rxn]]&amp;"'"&amp;CHAR(9)&amp;Table5[[#This Row],[kapp + (slack_ub - slack_lb)/enzload]]</f>
        <v>'RXN-ACACT121ai_x_FWD-rt5445'	27141.27779288</v>
      </c>
      <c r="R175" s="1">
        <f>_xlfn.XLOOKUP(Table5[[#This Row],[rxn]],Table38[name],Table38[flux],0)</f>
        <v>0</v>
      </c>
      <c r="S175" s="1">
        <f>_xlfn.XLOOKUP(SUBSTITUTE(Table5[[#This Row],[rxn]],"RXN-","ENZLOAD-"),Table38[name],Table38[flux],0)</f>
        <v>0</v>
      </c>
      <c r="T175" s="1" t="b">
        <f>AND(Table5[[#This Row],[ENZLOAD flux in kapp-slack.gms]]=0,Table5[[#This Row],[flux in kapp-slack.gms]]&lt;&gt;0,NOT(Table5[[#This Row],[spont or unknown?]]))</f>
        <v>0</v>
      </c>
      <c r="U175" s="1" t="b">
        <f>OR(_xlfn.TEXTAFTER(Table5[[#This Row],[rxn]],"-",-1)="SPONT",_xlfn.TEXTAFTER(Table5[[#This Row],[rxn]],"-",-1)="UNKNOWN")</f>
        <v>0</v>
      </c>
      <c r="V175" s="1">
        <f>_xlfn.XLOOKUP(SUBSTITUTE(Table5[[#This Row],[rxn]],"RXN-","ENZLOAD-"),Table4[rxn],Table4[ub],0)</f>
        <v>0.97484223000000003</v>
      </c>
      <c r="W175" s="1" t="b">
        <f>AND(Table5[[#This Row],[FVA ENZLOAD flux UB]]=0,Table5[[#This Row],[ENZ not made when it should be?]])</f>
        <v>0</v>
      </c>
    </row>
    <row r="176" spans="1:23" hidden="1">
      <c r="A176" s="1" t="s">
        <v>4654</v>
      </c>
      <c r="B176" s="1" t="str">
        <f>_xlfn.TEXTBEFORE(Table38[[#This Row],[all fluxes from kapp-slack]]," ",,,,"")</f>
        <v>RXN-CPPPGO_c_FWD-rt5829</v>
      </c>
      <c r="C176" s="1">
        <f>_xlfn.NUMBERVALUE(IFERROR(_xlfn.TEXTAFTER(Table38[[#This Row],[all fluxes from kapp-slack]]," ",-1,,,""),""))</f>
        <v>4.3556101253999998E-5</v>
      </c>
      <c r="F176" s="1" t="s">
        <v>6643</v>
      </c>
      <c r="G176" s="1" t="str">
        <f>_xlfn.TEXTBEFORE(Table5[[#This Row],[rxn     kapp_old        kapp_slack_ub   kapp_slack_lb]]," ")</f>
        <v>RXN-ACACT121ai_x_FWD-rt6860</v>
      </c>
      <c r="H17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7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76" s="1">
        <f>_xlfn.NUMBERVALUE(_xlfn.TEXTAFTER(Table5[[#This Row],[rxn     kapp_old        kapp_slack_ub   kapp_slack_lb]]," ",-1))</f>
        <v>0</v>
      </c>
      <c r="K176" s="1">
        <f>_xlfn.XLOOKUP(SUBSTITUTE(Table5[[#This Row],[rxn]],"RXN-","ENZLOAD-"),ENZLOAD[name],ENZLOAD[flux],0)</f>
        <v>5.6353127168999899E-7</v>
      </c>
      <c r="L176" s="1" t="str">
        <f>"'"&amp;Table5[[#This Row],[rxn]]&amp;"'"&amp;CHAR(9)&amp;IF(AND(Table5[[#This Row],[kapp_slack_ub]]&lt;&gt;0,Table5[[#This Row],[kapp_old]]&lt;$F$1),$F$1,Table5[[#This Row],[kapp_old]])</f>
        <v>'RXN-ACACT121ai_x_FWD-rt6860'	27141.27779288</v>
      </c>
      <c r="M176" s="1">
        <f>_xlfn.XLOOKUP(Table5[[#This Row],[rxn]],Table3[name],Table3[flux],$F$1)</f>
        <v>27141.277792879999</v>
      </c>
      <c r="N176" s="1">
        <f>IFERROR(Table5[[#This Row],[min flux]]/Table5[[#This Row],[associated enzload]],"")</f>
        <v>48162860086.690155</v>
      </c>
      <c r="O176" s="1">
        <f>_xlfn.NUMBERVALUE(IF(Table5[[#This Row],[flux/enzload]]="","",ABS($N$1-Table5[[#This Row],[flux/enzload]])))</f>
        <v>1351753457572.26</v>
      </c>
      <c r="P176" s="1">
        <f>Table5[[#This Row],[kapp_old]]+IFERROR(((Table5[[#This Row],[kapp_slack_ub]]-Table5[[#This Row],[kapp_slack_lb]])/Table5[[#This Row],[associated enzload]]),0)</f>
        <v>27141.277792879999</v>
      </c>
      <c r="Q176" s="1" t="str">
        <f>"'"&amp;Table5[[#This Row],[rxn]]&amp;"'"&amp;CHAR(9)&amp;Table5[[#This Row],[kapp + (slack_ub - slack_lb)/enzload]]</f>
        <v>'RXN-ACACT121ai_x_FWD-rt6860'	27141.27779288</v>
      </c>
      <c r="R176" s="1">
        <f>_xlfn.XLOOKUP(Table5[[#This Row],[rxn]],Table38[name],Table38[flux],0)</f>
        <v>0</v>
      </c>
      <c r="S176" s="1">
        <f>_xlfn.XLOOKUP(SUBSTITUTE(Table5[[#This Row],[rxn]],"RXN-","ENZLOAD-"),Table38[name],Table38[flux],0)</f>
        <v>0</v>
      </c>
      <c r="T176" s="1" t="b">
        <f>AND(Table5[[#This Row],[ENZLOAD flux in kapp-slack.gms]]=0,Table5[[#This Row],[flux in kapp-slack.gms]]&lt;&gt;0,NOT(Table5[[#This Row],[spont or unknown?]]))</f>
        <v>0</v>
      </c>
      <c r="U176" s="1" t="b">
        <f>OR(_xlfn.TEXTAFTER(Table5[[#This Row],[rxn]],"-",-1)="SPONT",_xlfn.TEXTAFTER(Table5[[#This Row],[rxn]],"-",-1)="UNKNOWN")</f>
        <v>0</v>
      </c>
      <c r="V176" s="1">
        <f>_xlfn.XLOOKUP(SUBSTITUTE(Table5[[#This Row],[rxn]],"RXN-","ENZLOAD-"),Table4[rxn],Table4[ub],0)</f>
        <v>0.97563316</v>
      </c>
      <c r="W176" s="1" t="b">
        <f>AND(Table5[[#This Row],[FVA ENZLOAD flux UB]]=0,Table5[[#This Row],[ENZ not made when it should be?]])</f>
        <v>0</v>
      </c>
    </row>
    <row r="177" spans="1:23" hidden="1">
      <c r="A177" s="1" t="s">
        <v>4655</v>
      </c>
      <c r="B177" s="1" t="str">
        <f>_xlfn.TEXTBEFORE(Table38[[#This Row],[all fluxes from kapp-slack]]," ",,,,"")</f>
        <v>RXN-CS_m_FWD-rt2960</v>
      </c>
      <c r="C177" s="1">
        <f>_xlfn.NUMBERVALUE(IFERROR(_xlfn.TEXTAFTER(Table38[[#This Row],[all fluxes from kapp-slack]]," ",-1,,,""),""))</f>
        <v>0.12691107660274301</v>
      </c>
      <c r="F177" s="1" t="s">
        <v>6644</v>
      </c>
      <c r="G177" s="1" t="str">
        <f>_xlfn.TEXTBEFORE(Table5[[#This Row],[rxn     kapp_old        kapp_slack_ub   kapp_slack_lb]]," ")</f>
        <v>RXN-ACACT121di_x_FWD-rt0697</v>
      </c>
      <c r="H17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7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77" s="1">
        <f>_xlfn.NUMBERVALUE(_xlfn.TEXTAFTER(Table5[[#This Row],[rxn     kapp_old        kapp_slack_ub   kapp_slack_lb]]," ",-1))</f>
        <v>0</v>
      </c>
      <c r="K177" s="1">
        <f>_xlfn.XLOOKUP(SUBSTITUTE(Table5[[#This Row],[rxn]],"RXN-","ENZLOAD-"),ENZLOAD[name],ENZLOAD[flux],0)</f>
        <v>4.1825168665000001E-7</v>
      </c>
      <c r="L177" s="1" t="str">
        <f>"'"&amp;Table5[[#This Row],[rxn]]&amp;"'"&amp;CHAR(9)&amp;IF(AND(Table5[[#This Row],[kapp_slack_ub]]&lt;&gt;0,Table5[[#This Row],[kapp_old]]&lt;$F$1),$F$1,Table5[[#This Row],[kapp_old]])</f>
        <v>'RXN-ACACT121di_x_FWD-rt0697'	27141.27779288</v>
      </c>
      <c r="M177" s="1">
        <f>_xlfn.XLOOKUP(Table5[[#This Row],[rxn]],Table3[name],Table3[flux],$F$1)</f>
        <v>27141.277792879999</v>
      </c>
      <c r="N177" s="1">
        <f>IFERROR(Table5[[#This Row],[min flux]]/Table5[[#This Row],[associated enzload]],"")</f>
        <v>64892213610.108574</v>
      </c>
      <c r="O177" s="1">
        <f>_xlfn.NUMBERVALUE(IF(Table5[[#This Row],[flux/enzload]]="","",ABS($N$1-Table5[[#This Row],[flux/enzload]])))</f>
        <v>1335024104048.8401</v>
      </c>
      <c r="P177" s="1">
        <f>Table5[[#This Row],[kapp_old]]+IFERROR(((Table5[[#This Row],[kapp_slack_ub]]-Table5[[#This Row],[kapp_slack_lb]])/Table5[[#This Row],[associated enzload]]),0)</f>
        <v>27141.277792879999</v>
      </c>
      <c r="Q177" s="1" t="str">
        <f>"'"&amp;Table5[[#This Row],[rxn]]&amp;"'"&amp;CHAR(9)&amp;Table5[[#This Row],[kapp + (slack_ub - slack_lb)/enzload]]</f>
        <v>'RXN-ACACT121di_x_FWD-rt0697'	27141.27779288</v>
      </c>
      <c r="R177" s="1">
        <f>_xlfn.XLOOKUP(Table5[[#This Row],[rxn]],Table38[name],Table38[flux],0)</f>
        <v>0</v>
      </c>
      <c r="S177" s="1">
        <f>_xlfn.XLOOKUP(SUBSTITUTE(Table5[[#This Row],[rxn]],"RXN-","ENZLOAD-"),Table38[name],Table38[flux],0)</f>
        <v>0</v>
      </c>
      <c r="T177" s="1" t="b">
        <f>AND(Table5[[#This Row],[ENZLOAD flux in kapp-slack.gms]]=0,Table5[[#This Row],[flux in kapp-slack.gms]]&lt;&gt;0,NOT(Table5[[#This Row],[spont or unknown?]]))</f>
        <v>0</v>
      </c>
      <c r="U177" s="1" t="b">
        <f>OR(_xlfn.TEXTAFTER(Table5[[#This Row],[rxn]],"-",-1)="SPONT",_xlfn.TEXTAFTER(Table5[[#This Row],[rxn]],"-",-1)="UNKNOWN")</f>
        <v>0</v>
      </c>
      <c r="V177" s="1">
        <f>_xlfn.XLOOKUP(SUBSTITUTE(Table5[[#This Row],[rxn]],"RXN-","ENZLOAD-"),Table4[rxn],Table4[ub],0)</f>
        <v>0.96548376000000002</v>
      </c>
      <c r="W177" s="1" t="b">
        <f>AND(Table5[[#This Row],[FVA ENZLOAD flux UB]]=0,Table5[[#This Row],[ENZ not made when it should be?]])</f>
        <v>0</v>
      </c>
    </row>
    <row r="178" spans="1:23" hidden="1">
      <c r="A178" s="1" t="s">
        <v>4656</v>
      </c>
      <c r="B178" s="1" t="str">
        <f>_xlfn.TEXTBEFORE(Table38[[#This Row],[all fluxes from kapp-slack]]," ",,,,"")</f>
        <v>RXN-CTPS1_c_FWD-rt8107</v>
      </c>
      <c r="C178" s="1">
        <f>_xlfn.NUMBERVALUE(IFERROR(_xlfn.TEXTAFTER(Table38[[#This Row],[all fluxes from kapp-slack]]," ",-1,,,""),""))</f>
        <v>2.949709306379E-2</v>
      </c>
      <c r="F178" s="1" t="s">
        <v>6645</v>
      </c>
      <c r="G178" s="1" t="str">
        <f>_xlfn.TEXTBEFORE(Table5[[#This Row],[rxn     kapp_old        kapp_slack_ub   kapp_slack_lb]]," ")</f>
        <v>RXN-ACACT121di_x_FWD-rt5445</v>
      </c>
      <c r="H17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7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78" s="1">
        <f>_xlfn.NUMBERVALUE(_xlfn.TEXTAFTER(Table5[[#This Row],[rxn     kapp_old        kapp_slack_ub   kapp_slack_lb]]," ",-1))</f>
        <v>0</v>
      </c>
      <c r="K178" s="1">
        <f>_xlfn.XLOOKUP(SUBSTITUTE(Table5[[#This Row],[rxn]],"RXN-","ENZLOAD-"),ENZLOAD[name],ENZLOAD[flux],0)</f>
        <v>7.8904508266999897E-7</v>
      </c>
      <c r="L178" s="1" t="str">
        <f>"'"&amp;Table5[[#This Row],[rxn]]&amp;"'"&amp;CHAR(9)&amp;IF(AND(Table5[[#This Row],[kapp_slack_ub]]&lt;&gt;0,Table5[[#This Row],[kapp_old]]&lt;$F$1),$F$1,Table5[[#This Row],[kapp_old]])</f>
        <v>'RXN-ACACT121di_x_FWD-rt5445'	27141.27779288</v>
      </c>
      <c r="M178" s="1">
        <f>_xlfn.XLOOKUP(Table5[[#This Row],[rxn]],Table3[name],Table3[flux],$F$1)</f>
        <v>27141.277792879999</v>
      </c>
      <c r="N178" s="1">
        <f>IFERROR(Table5[[#This Row],[min flux]]/Table5[[#This Row],[associated enzload]],"")</f>
        <v>34397626180.038246</v>
      </c>
      <c r="O178" s="1">
        <f>_xlfn.NUMBERVALUE(IF(Table5[[#This Row],[flux/enzload]]="","",ABS($N$1-Table5[[#This Row],[flux/enzload]])))</f>
        <v>1365518691478.9199</v>
      </c>
      <c r="P178" s="1">
        <f>Table5[[#This Row],[kapp_old]]+IFERROR(((Table5[[#This Row],[kapp_slack_ub]]-Table5[[#This Row],[kapp_slack_lb]])/Table5[[#This Row],[associated enzload]]),0)</f>
        <v>27141.277792879999</v>
      </c>
      <c r="Q178" s="1" t="str">
        <f>"'"&amp;Table5[[#This Row],[rxn]]&amp;"'"&amp;CHAR(9)&amp;Table5[[#This Row],[kapp + (slack_ub - slack_lb)/enzload]]</f>
        <v>'RXN-ACACT121di_x_FWD-rt5445'	27141.27779288</v>
      </c>
      <c r="R178" s="1">
        <f>_xlfn.XLOOKUP(Table5[[#This Row],[rxn]],Table38[name],Table38[flux],0)</f>
        <v>0</v>
      </c>
      <c r="S178" s="1">
        <f>_xlfn.XLOOKUP(SUBSTITUTE(Table5[[#This Row],[rxn]],"RXN-","ENZLOAD-"),Table38[name],Table38[flux],0)</f>
        <v>0</v>
      </c>
      <c r="T178" s="1" t="b">
        <f>AND(Table5[[#This Row],[ENZLOAD flux in kapp-slack.gms]]=0,Table5[[#This Row],[flux in kapp-slack.gms]]&lt;&gt;0,NOT(Table5[[#This Row],[spont or unknown?]]))</f>
        <v>0</v>
      </c>
      <c r="U178" s="1" t="b">
        <f>OR(_xlfn.TEXTAFTER(Table5[[#This Row],[rxn]],"-",-1)="SPONT",_xlfn.TEXTAFTER(Table5[[#This Row],[rxn]],"-",-1)="UNKNOWN")</f>
        <v>0</v>
      </c>
      <c r="V178" s="1">
        <f>_xlfn.XLOOKUP(SUBSTITUTE(Table5[[#This Row],[rxn]],"RXN-","ENZLOAD-"),Table4[rxn],Table4[ub],0)</f>
        <v>0.97484223000000003</v>
      </c>
      <c r="W178" s="1" t="b">
        <f>AND(Table5[[#This Row],[FVA ENZLOAD flux UB]]=0,Table5[[#This Row],[ENZ not made when it should be?]])</f>
        <v>0</v>
      </c>
    </row>
    <row r="179" spans="1:23" hidden="1">
      <c r="A179" s="1" t="s">
        <v>4657</v>
      </c>
      <c r="B179" s="1" t="str">
        <f>_xlfn.TEXTBEFORE(Table38[[#This Row],[all fluxes from kapp-slack]]," ",,,,"")</f>
        <v>RXN-CTPt_c_rm_FWD-SPONT</v>
      </c>
      <c r="C179" s="1">
        <f>_xlfn.NUMBERVALUE(IFERROR(_xlfn.TEXTAFTER(Table38[[#This Row],[all fluxes from kapp-slack]]," ",-1,,,""),""))</f>
        <v>7.6485987362183996E-2</v>
      </c>
      <c r="F179" s="1" t="s">
        <v>6646</v>
      </c>
      <c r="G179" s="1" t="str">
        <f>_xlfn.TEXTBEFORE(Table5[[#This Row],[rxn     kapp_old        kapp_slack_ub   kapp_slack_lb]]," ")</f>
        <v>RXN-ACACT121di_x_FWD-rt6860</v>
      </c>
      <c r="H17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7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79" s="1">
        <f>_xlfn.NUMBERVALUE(_xlfn.TEXTAFTER(Table5[[#This Row],[rxn     kapp_old        kapp_slack_ub   kapp_slack_lb]]," ",-1))</f>
        <v>0</v>
      </c>
      <c r="K179" s="1">
        <f>_xlfn.XLOOKUP(SUBSTITUTE(Table5[[#This Row],[rxn]],"RXN-","ENZLOAD-"),ENZLOAD[name],ENZLOAD[flux],0)</f>
        <v>5.6353127168999899E-7</v>
      </c>
      <c r="L179" s="1" t="str">
        <f>"'"&amp;Table5[[#This Row],[rxn]]&amp;"'"&amp;CHAR(9)&amp;IF(AND(Table5[[#This Row],[kapp_slack_ub]]&lt;&gt;0,Table5[[#This Row],[kapp_old]]&lt;$F$1),$F$1,Table5[[#This Row],[kapp_old]])</f>
        <v>'RXN-ACACT121di_x_FWD-rt6860'	27141.27779288</v>
      </c>
      <c r="M179" s="1">
        <f>_xlfn.XLOOKUP(Table5[[#This Row],[rxn]],Table3[name],Table3[flux],$F$1)</f>
        <v>27141.277792879999</v>
      </c>
      <c r="N179" s="1">
        <f>IFERROR(Table5[[#This Row],[min flux]]/Table5[[#This Row],[associated enzload]],"")</f>
        <v>48162860086.690155</v>
      </c>
      <c r="O179" s="1">
        <f>_xlfn.NUMBERVALUE(IF(Table5[[#This Row],[flux/enzload]]="","",ABS($N$1-Table5[[#This Row],[flux/enzload]])))</f>
        <v>1351753457572.26</v>
      </c>
      <c r="P179" s="1">
        <f>Table5[[#This Row],[kapp_old]]+IFERROR(((Table5[[#This Row],[kapp_slack_ub]]-Table5[[#This Row],[kapp_slack_lb]])/Table5[[#This Row],[associated enzload]]),0)</f>
        <v>27141.277792879999</v>
      </c>
      <c r="Q179" s="1" t="str">
        <f>"'"&amp;Table5[[#This Row],[rxn]]&amp;"'"&amp;CHAR(9)&amp;Table5[[#This Row],[kapp + (slack_ub - slack_lb)/enzload]]</f>
        <v>'RXN-ACACT121di_x_FWD-rt6860'	27141.27779288</v>
      </c>
      <c r="R179" s="1">
        <f>_xlfn.XLOOKUP(Table5[[#This Row],[rxn]],Table38[name],Table38[flux],0)</f>
        <v>0</v>
      </c>
      <c r="S179" s="1">
        <f>_xlfn.XLOOKUP(SUBSTITUTE(Table5[[#This Row],[rxn]],"RXN-","ENZLOAD-"),Table38[name],Table38[flux],0)</f>
        <v>0</v>
      </c>
      <c r="T179" s="1" t="b">
        <f>AND(Table5[[#This Row],[ENZLOAD flux in kapp-slack.gms]]=0,Table5[[#This Row],[flux in kapp-slack.gms]]&lt;&gt;0,NOT(Table5[[#This Row],[spont or unknown?]]))</f>
        <v>0</v>
      </c>
      <c r="U179" s="1" t="b">
        <f>OR(_xlfn.TEXTAFTER(Table5[[#This Row],[rxn]],"-",-1)="SPONT",_xlfn.TEXTAFTER(Table5[[#This Row],[rxn]],"-",-1)="UNKNOWN")</f>
        <v>0</v>
      </c>
      <c r="V179" s="1">
        <f>_xlfn.XLOOKUP(SUBSTITUTE(Table5[[#This Row],[rxn]],"RXN-","ENZLOAD-"),Table4[rxn],Table4[ub],0)</f>
        <v>0.97563316</v>
      </c>
      <c r="W179" s="1" t="b">
        <f>AND(Table5[[#This Row],[FVA ENZLOAD flux UB]]=0,Table5[[#This Row],[ENZ not made when it should be?]])</f>
        <v>0</v>
      </c>
    </row>
    <row r="180" spans="1:23" hidden="1">
      <c r="A180" s="1" t="s">
        <v>4658</v>
      </c>
      <c r="B180" s="1" t="str">
        <f>_xlfn.TEXTBEFORE(Table38[[#This Row],[all fluxes from kapp-slack]]," ",,,,"")</f>
        <v>RXN-CU2t_c_e_FWD-UNKNOWN</v>
      </c>
      <c r="C180" s="1">
        <f>_xlfn.NUMBERVALUE(IFERROR(_xlfn.TEXTAFTER(Table38[[#This Row],[all fluxes from kapp-slack]]," ",-1,,,""),""))</f>
        <v>4.4037948892000001E-5</v>
      </c>
      <c r="F180" s="1" t="s">
        <v>6647</v>
      </c>
      <c r="G180" s="1" t="str">
        <f>_xlfn.TEXTBEFORE(Table5[[#This Row],[rxn     kapp_old        kapp_slack_ub   kapp_slack_lb]]," ")</f>
        <v>RXN-ACACT122ei_x_FWD-rt0697</v>
      </c>
      <c r="H18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8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80" s="1">
        <f>_xlfn.NUMBERVALUE(_xlfn.TEXTAFTER(Table5[[#This Row],[rxn     kapp_old        kapp_slack_ub   kapp_slack_lb]]," ",-1))</f>
        <v>0</v>
      </c>
      <c r="K180" s="1">
        <f>_xlfn.XLOOKUP(SUBSTITUTE(Table5[[#This Row],[rxn]],"RXN-","ENZLOAD-"),ENZLOAD[name],ENZLOAD[flux],0)</f>
        <v>4.1825168665000001E-7</v>
      </c>
      <c r="L180" s="1" t="str">
        <f>"'"&amp;Table5[[#This Row],[rxn]]&amp;"'"&amp;CHAR(9)&amp;IF(AND(Table5[[#This Row],[kapp_slack_ub]]&lt;&gt;0,Table5[[#This Row],[kapp_old]]&lt;$F$1),$F$1,Table5[[#This Row],[kapp_old]])</f>
        <v>'RXN-ACACT122ei_x_FWD-rt0697'	27141.27779288</v>
      </c>
      <c r="M180" s="1">
        <f>_xlfn.XLOOKUP(Table5[[#This Row],[rxn]],Table3[name],Table3[flux],$F$1)</f>
        <v>27141.277792879999</v>
      </c>
      <c r="N180" s="1">
        <f>IFERROR(Table5[[#This Row],[min flux]]/Table5[[#This Row],[associated enzload]],"")</f>
        <v>64892213610.108574</v>
      </c>
      <c r="O180" s="1">
        <f>_xlfn.NUMBERVALUE(IF(Table5[[#This Row],[flux/enzload]]="","",ABS($N$1-Table5[[#This Row],[flux/enzload]])))</f>
        <v>1335024104048.8401</v>
      </c>
      <c r="P180" s="1">
        <f>Table5[[#This Row],[kapp_old]]+IFERROR(((Table5[[#This Row],[kapp_slack_ub]]-Table5[[#This Row],[kapp_slack_lb]])/Table5[[#This Row],[associated enzload]]),0)</f>
        <v>27141.277792879999</v>
      </c>
      <c r="Q180" s="1" t="str">
        <f>"'"&amp;Table5[[#This Row],[rxn]]&amp;"'"&amp;CHAR(9)&amp;Table5[[#This Row],[kapp + (slack_ub - slack_lb)/enzload]]</f>
        <v>'RXN-ACACT122ei_x_FWD-rt0697'	27141.27779288</v>
      </c>
      <c r="R180" s="1">
        <f>_xlfn.XLOOKUP(Table5[[#This Row],[rxn]],Table38[name],Table38[flux],0)</f>
        <v>0</v>
      </c>
      <c r="S180" s="1">
        <f>_xlfn.XLOOKUP(SUBSTITUTE(Table5[[#This Row],[rxn]],"RXN-","ENZLOAD-"),Table38[name],Table38[flux],0)</f>
        <v>0</v>
      </c>
      <c r="T180" s="1" t="b">
        <f>AND(Table5[[#This Row],[ENZLOAD flux in kapp-slack.gms]]=0,Table5[[#This Row],[flux in kapp-slack.gms]]&lt;&gt;0,NOT(Table5[[#This Row],[spont or unknown?]]))</f>
        <v>0</v>
      </c>
      <c r="U180" s="1" t="b">
        <f>OR(_xlfn.TEXTAFTER(Table5[[#This Row],[rxn]],"-",-1)="SPONT",_xlfn.TEXTAFTER(Table5[[#This Row],[rxn]],"-",-1)="UNKNOWN")</f>
        <v>0</v>
      </c>
      <c r="V180" s="1">
        <f>_xlfn.XLOOKUP(SUBSTITUTE(Table5[[#This Row],[rxn]],"RXN-","ENZLOAD-"),Table4[rxn],Table4[ub],0)</f>
        <v>0.96548376000000002</v>
      </c>
      <c r="W180" s="1" t="b">
        <f>AND(Table5[[#This Row],[FVA ENZLOAD flux UB]]=0,Table5[[#This Row],[ENZ not made when it should be?]])</f>
        <v>0</v>
      </c>
    </row>
    <row r="181" spans="1:23" hidden="1">
      <c r="A181" s="1" t="s">
        <v>4659</v>
      </c>
      <c r="B181" s="1" t="str">
        <f>_xlfn.TEXTBEFORE(Table38[[#This Row],[all fluxes from kapp-slack]]," ",,,,"")</f>
        <v>RXN-CYSTGL_c_FWD-rt1131</v>
      </c>
      <c r="C181" s="1">
        <f>_xlfn.NUMBERVALUE(IFERROR(_xlfn.TEXTAFTER(Table38[[#This Row],[all fluxes from kapp-slack]]," ",-1,,,""),""))</f>
        <v>2.3771305714608001E-2</v>
      </c>
      <c r="F181" s="1" t="s">
        <v>6648</v>
      </c>
      <c r="G181" s="1" t="str">
        <f>_xlfn.TEXTBEFORE(Table5[[#This Row],[rxn     kapp_old        kapp_slack_ub   kapp_slack_lb]]," ")</f>
        <v>RXN-ACACT122ei_x_FWD-rt5445</v>
      </c>
      <c r="H18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8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81" s="1">
        <f>_xlfn.NUMBERVALUE(_xlfn.TEXTAFTER(Table5[[#This Row],[rxn     kapp_old        kapp_slack_ub   kapp_slack_lb]]," ",-1))</f>
        <v>0</v>
      </c>
      <c r="K181" s="1">
        <f>_xlfn.XLOOKUP(SUBSTITUTE(Table5[[#This Row],[rxn]],"RXN-","ENZLOAD-"),ENZLOAD[name],ENZLOAD[flux],0)</f>
        <v>7.8904508266999897E-7</v>
      </c>
      <c r="L181" s="1" t="str">
        <f>"'"&amp;Table5[[#This Row],[rxn]]&amp;"'"&amp;CHAR(9)&amp;IF(AND(Table5[[#This Row],[kapp_slack_ub]]&lt;&gt;0,Table5[[#This Row],[kapp_old]]&lt;$F$1),$F$1,Table5[[#This Row],[kapp_old]])</f>
        <v>'RXN-ACACT122ei_x_FWD-rt5445'	27141.27779288</v>
      </c>
      <c r="M181" s="1">
        <f>_xlfn.XLOOKUP(Table5[[#This Row],[rxn]],Table3[name],Table3[flux],$F$1)</f>
        <v>27141.277792879999</v>
      </c>
      <c r="N181" s="1">
        <f>IFERROR(Table5[[#This Row],[min flux]]/Table5[[#This Row],[associated enzload]],"")</f>
        <v>34397626180.038246</v>
      </c>
      <c r="O181" s="1">
        <f>_xlfn.NUMBERVALUE(IF(Table5[[#This Row],[flux/enzload]]="","",ABS($N$1-Table5[[#This Row],[flux/enzload]])))</f>
        <v>1365518691478.9199</v>
      </c>
      <c r="P181" s="1">
        <f>Table5[[#This Row],[kapp_old]]+IFERROR(((Table5[[#This Row],[kapp_slack_ub]]-Table5[[#This Row],[kapp_slack_lb]])/Table5[[#This Row],[associated enzload]]),0)</f>
        <v>27141.277792879999</v>
      </c>
      <c r="Q181" s="1" t="str">
        <f>"'"&amp;Table5[[#This Row],[rxn]]&amp;"'"&amp;CHAR(9)&amp;Table5[[#This Row],[kapp + (slack_ub - slack_lb)/enzload]]</f>
        <v>'RXN-ACACT122ei_x_FWD-rt5445'	27141.27779288</v>
      </c>
      <c r="R181" s="1">
        <f>_xlfn.XLOOKUP(Table5[[#This Row],[rxn]],Table38[name],Table38[flux],0)</f>
        <v>0</v>
      </c>
      <c r="S181" s="1">
        <f>_xlfn.XLOOKUP(SUBSTITUTE(Table5[[#This Row],[rxn]],"RXN-","ENZLOAD-"),Table38[name],Table38[flux],0)</f>
        <v>0</v>
      </c>
      <c r="T181" s="1" t="b">
        <f>AND(Table5[[#This Row],[ENZLOAD flux in kapp-slack.gms]]=0,Table5[[#This Row],[flux in kapp-slack.gms]]&lt;&gt;0,NOT(Table5[[#This Row],[spont or unknown?]]))</f>
        <v>0</v>
      </c>
      <c r="U181" s="1" t="b">
        <f>OR(_xlfn.TEXTAFTER(Table5[[#This Row],[rxn]],"-",-1)="SPONT",_xlfn.TEXTAFTER(Table5[[#This Row],[rxn]],"-",-1)="UNKNOWN")</f>
        <v>0</v>
      </c>
      <c r="V181" s="1">
        <f>_xlfn.XLOOKUP(SUBSTITUTE(Table5[[#This Row],[rxn]],"RXN-","ENZLOAD-"),Table4[rxn],Table4[ub],0)</f>
        <v>0.97484223000000003</v>
      </c>
      <c r="W181" s="1" t="b">
        <f>AND(Table5[[#This Row],[FVA ENZLOAD flux UB]]=0,Table5[[#This Row],[ENZ not made when it should be?]])</f>
        <v>0</v>
      </c>
    </row>
    <row r="182" spans="1:23" hidden="1">
      <c r="A182" s="1" t="s">
        <v>4660</v>
      </c>
      <c r="B182" s="1" t="str">
        <f>_xlfn.TEXTBEFORE(Table38[[#This Row],[all fluxes from kapp-slack]]," ",,,,"")</f>
        <v>RXN-CYSTRS_c_FWD-rt1487</v>
      </c>
      <c r="C182" s="1">
        <f>_xlfn.NUMBERVALUE(IFERROR(_xlfn.TEXTAFTER(Table38[[#This Row],[all fluxes from kapp-slack]]," ",-1,,,""),""))</f>
        <v>4.013407854316E-3</v>
      </c>
      <c r="F182" s="1" t="s">
        <v>6649</v>
      </c>
      <c r="G182" s="1" t="str">
        <f>_xlfn.TEXTBEFORE(Table5[[#This Row],[rxn     kapp_old        kapp_slack_ub   kapp_slack_lb]]," ")</f>
        <v>RXN-ACACT122ei_x_FWD-rt6860</v>
      </c>
      <c r="H18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8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82" s="1">
        <f>_xlfn.NUMBERVALUE(_xlfn.TEXTAFTER(Table5[[#This Row],[rxn     kapp_old        kapp_slack_ub   kapp_slack_lb]]," ",-1))</f>
        <v>0</v>
      </c>
      <c r="K182" s="1">
        <f>_xlfn.XLOOKUP(SUBSTITUTE(Table5[[#This Row],[rxn]],"RXN-","ENZLOAD-"),ENZLOAD[name],ENZLOAD[flux],0)</f>
        <v>5.6353127168999899E-7</v>
      </c>
      <c r="L182" s="1" t="str">
        <f>"'"&amp;Table5[[#This Row],[rxn]]&amp;"'"&amp;CHAR(9)&amp;IF(AND(Table5[[#This Row],[kapp_slack_ub]]&lt;&gt;0,Table5[[#This Row],[kapp_old]]&lt;$F$1),$F$1,Table5[[#This Row],[kapp_old]])</f>
        <v>'RXN-ACACT122ei_x_FWD-rt6860'	27141.27779288</v>
      </c>
      <c r="M182" s="1">
        <f>_xlfn.XLOOKUP(Table5[[#This Row],[rxn]],Table3[name],Table3[flux],$F$1)</f>
        <v>27141.277792879999</v>
      </c>
      <c r="N182" s="1">
        <f>IFERROR(Table5[[#This Row],[min flux]]/Table5[[#This Row],[associated enzload]],"")</f>
        <v>48162860086.690155</v>
      </c>
      <c r="O182" s="1">
        <f>_xlfn.NUMBERVALUE(IF(Table5[[#This Row],[flux/enzload]]="","",ABS($N$1-Table5[[#This Row],[flux/enzload]])))</f>
        <v>1351753457572.26</v>
      </c>
      <c r="P182" s="1">
        <f>Table5[[#This Row],[kapp_old]]+IFERROR(((Table5[[#This Row],[kapp_slack_ub]]-Table5[[#This Row],[kapp_slack_lb]])/Table5[[#This Row],[associated enzload]]),0)</f>
        <v>27141.277792879999</v>
      </c>
      <c r="Q182" s="1" t="str">
        <f>"'"&amp;Table5[[#This Row],[rxn]]&amp;"'"&amp;CHAR(9)&amp;Table5[[#This Row],[kapp + (slack_ub - slack_lb)/enzload]]</f>
        <v>'RXN-ACACT122ei_x_FWD-rt6860'	27141.27779288</v>
      </c>
      <c r="R182" s="1">
        <f>_xlfn.XLOOKUP(Table5[[#This Row],[rxn]],Table38[name],Table38[flux],0)</f>
        <v>0</v>
      </c>
      <c r="S182" s="1">
        <f>_xlfn.XLOOKUP(SUBSTITUTE(Table5[[#This Row],[rxn]],"RXN-","ENZLOAD-"),Table38[name],Table38[flux],0)</f>
        <v>0</v>
      </c>
      <c r="T182" s="1" t="b">
        <f>AND(Table5[[#This Row],[ENZLOAD flux in kapp-slack.gms]]=0,Table5[[#This Row],[flux in kapp-slack.gms]]&lt;&gt;0,NOT(Table5[[#This Row],[spont or unknown?]]))</f>
        <v>0</v>
      </c>
      <c r="U182" s="1" t="b">
        <f>OR(_xlfn.TEXTAFTER(Table5[[#This Row],[rxn]],"-",-1)="SPONT",_xlfn.TEXTAFTER(Table5[[#This Row],[rxn]],"-",-1)="UNKNOWN")</f>
        <v>0</v>
      </c>
      <c r="V182" s="1">
        <f>_xlfn.XLOOKUP(SUBSTITUTE(Table5[[#This Row],[rxn]],"RXN-","ENZLOAD-"),Table4[rxn],Table4[ub],0)</f>
        <v>0.97563316</v>
      </c>
      <c r="W182" s="1" t="b">
        <f>AND(Table5[[#This Row],[FVA ENZLOAD flux UB]]=0,Table5[[#This Row],[ENZ not made when it should be?]])</f>
        <v>0</v>
      </c>
    </row>
    <row r="183" spans="1:23" hidden="1">
      <c r="A183" s="1" t="s">
        <v>4661</v>
      </c>
      <c r="B183" s="1" t="str">
        <f>_xlfn.TEXTBEFORE(Table38[[#This Row],[all fluxes from kapp-slack]]," ",,,,"")</f>
        <v>RXN-CYSTS_c_FWD-rt7344</v>
      </c>
      <c r="C183" s="1">
        <f>_xlfn.NUMBERVALUE(IFERROR(_xlfn.TEXTAFTER(Table38[[#This Row],[all fluxes from kapp-slack]]," ",-1,,,""),""))</f>
        <v>4.0519935299239999E-3</v>
      </c>
      <c r="F183" s="1" t="s">
        <v>6650</v>
      </c>
      <c r="G183" s="1" t="str">
        <f>_xlfn.TEXTBEFORE(Table5[[#This Row],[rxn     kapp_old        kapp_slack_ub   kapp_slack_lb]]," ")</f>
        <v>RXN-ACACT140i_m_FWD-rt0517</v>
      </c>
      <c r="H18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8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83" s="1">
        <f>_xlfn.NUMBERVALUE(_xlfn.TEXTAFTER(Table5[[#This Row],[rxn     kapp_old        kapp_slack_ub   kapp_slack_lb]]," ",-1))</f>
        <v>0</v>
      </c>
      <c r="K183" s="1">
        <f>_xlfn.XLOOKUP(SUBSTITUTE(Table5[[#This Row],[rxn]],"RXN-","ENZLOAD-"),ENZLOAD[name],ENZLOAD[flux],0)</f>
        <v>7.0228741482000001E-7</v>
      </c>
      <c r="L183" s="1" t="str">
        <f>"'"&amp;Table5[[#This Row],[rxn]]&amp;"'"&amp;CHAR(9)&amp;IF(AND(Table5[[#This Row],[kapp_slack_ub]]&lt;&gt;0,Table5[[#This Row],[kapp_old]]&lt;$F$1),$F$1,Table5[[#This Row],[kapp_old]])</f>
        <v>'RXN-ACACT140i_m_FWD-rt0517'	27141.27779288</v>
      </c>
      <c r="M183" s="1">
        <f>_xlfn.XLOOKUP(Table5[[#This Row],[rxn]],Table3[name],Table3[flux],$F$1)</f>
        <v>27141.277792879999</v>
      </c>
      <c r="N183" s="1">
        <f>IFERROR(Table5[[#This Row],[min flux]]/Table5[[#This Row],[associated enzload]],"")</f>
        <v>38646965928.951546</v>
      </c>
      <c r="O183" s="1">
        <f>_xlfn.NUMBERVALUE(IF(Table5[[#This Row],[flux/enzload]]="","",ABS($N$1-Table5[[#This Row],[flux/enzload]])))</f>
        <v>1361269351730</v>
      </c>
      <c r="P183" s="1">
        <f>Table5[[#This Row],[kapp_old]]+IFERROR(((Table5[[#This Row],[kapp_slack_ub]]-Table5[[#This Row],[kapp_slack_lb]])/Table5[[#This Row],[associated enzload]]),0)</f>
        <v>27141.277792879999</v>
      </c>
      <c r="Q183" s="1" t="str">
        <f>"'"&amp;Table5[[#This Row],[rxn]]&amp;"'"&amp;CHAR(9)&amp;Table5[[#This Row],[kapp + (slack_ub - slack_lb)/enzload]]</f>
        <v>'RXN-ACACT140i_m_FWD-rt0517'	27141.27779288</v>
      </c>
      <c r="R183" s="1">
        <f>_xlfn.XLOOKUP(Table5[[#This Row],[rxn]],Table38[name],Table38[flux],0)</f>
        <v>0</v>
      </c>
      <c r="S183" s="1">
        <f>_xlfn.XLOOKUP(SUBSTITUTE(Table5[[#This Row],[rxn]],"RXN-","ENZLOAD-"),Table38[name],Table38[flux],0)</f>
        <v>0</v>
      </c>
      <c r="T183" s="1" t="b">
        <f>AND(Table5[[#This Row],[ENZLOAD flux in kapp-slack.gms]]=0,Table5[[#This Row],[flux in kapp-slack.gms]]&lt;&gt;0,NOT(Table5[[#This Row],[spont or unknown?]]))</f>
        <v>0</v>
      </c>
      <c r="U183" s="1" t="b">
        <f>OR(_xlfn.TEXTAFTER(Table5[[#This Row],[rxn]],"-",-1)="SPONT",_xlfn.TEXTAFTER(Table5[[#This Row],[rxn]],"-",-1)="UNKNOWN")</f>
        <v>0</v>
      </c>
      <c r="V183" s="1">
        <f>_xlfn.XLOOKUP(SUBSTITUTE(Table5[[#This Row],[rxn]],"RXN-","ENZLOAD-"),Table4[rxn],Table4[ub],0)</f>
        <v>1.02672586</v>
      </c>
      <c r="W183" s="1" t="b">
        <f>AND(Table5[[#This Row],[FVA ENZLOAD flux UB]]=0,Table5[[#This Row],[ENZ not made when it should be?]])</f>
        <v>0</v>
      </c>
    </row>
    <row r="184" spans="1:23" hidden="1">
      <c r="A184" s="1" t="s">
        <v>4662</v>
      </c>
      <c r="B184" s="1" t="str">
        <f>_xlfn.TEXTBEFORE(Table38[[#This Row],[all fluxes from kapp-slack]]," ",,,,"")</f>
        <v>RXN-CYTK1_c_FWD-UNKNOWN</v>
      </c>
      <c r="C184" s="1">
        <f>_xlfn.NUMBERVALUE(IFERROR(_xlfn.TEXTAFTER(Table38[[#This Row],[all fluxes from kapp-slack]]," ",-1,,,""),""))</f>
        <v>5.9620214608393E-2</v>
      </c>
      <c r="F184" s="1" t="s">
        <v>6651</v>
      </c>
      <c r="G184" s="1" t="str">
        <f>_xlfn.TEXTBEFORE(Table5[[#This Row],[rxn     kapp_old        kapp_slack_ub   kapp_slack_lb]]," ")</f>
        <v>RXN-ACACT140i_x_FWD-rt0697</v>
      </c>
      <c r="H18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8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84" s="1">
        <f>_xlfn.NUMBERVALUE(_xlfn.TEXTAFTER(Table5[[#This Row],[rxn     kapp_old        kapp_slack_ub   kapp_slack_lb]]," ",-1))</f>
        <v>0</v>
      </c>
      <c r="K184" s="1">
        <f>_xlfn.XLOOKUP(SUBSTITUTE(Table5[[#This Row],[rxn]],"RXN-","ENZLOAD-"),ENZLOAD[name],ENZLOAD[flux],0)</f>
        <v>4.1825168665000001E-7</v>
      </c>
      <c r="L184" s="1" t="str">
        <f>"'"&amp;Table5[[#This Row],[rxn]]&amp;"'"&amp;CHAR(9)&amp;IF(AND(Table5[[#This Row],[kapp_slack_ub]]&lt;&gt;0,Table5[[#This Row],[kapp_old]]&lt;$F$1),$F$1,Table5[[#This Row],[kapp_old]])</f>
        <v>'RXN-ACACT140i_x_FWD-rt0697'	27141.27779288</v>
      </c>
      <c r="M184" s="1">
        <f>_xlfn.XLOOKUP(Table5[[#This Row],[rxn]],Table3[name],Table3[flux],$F$1)</f>
        <v>27141.277792879999</v>
      </c>
      <c r="N184" s="1">
        <f>IFERROR(Table5[[#This Row],[min flux]]/Table5[[#This Row],[associated enzload]],"")</f>
        <v>64892213610.108574</v>
      </c>
      <c r="O184" s="1">
        <f>_xlfn.NUMBERVALUE(IF(Table5[[#This Row],[flux/enzload]]="","",ABS($N$1-Table5[[#This Row],[flux/enzload]])))</f>
        <v>1335024104048.8401</v>
      </c>
      <c r="P184" s="1">
        <f>Table5[[#This Row],[kapp_old]]+IFERROR(((Table5[[#This Row],[kapp_slack_ub]]-Table5[[#This Row],[kapp_slack_lb]])/Table5[[#This Row],[associated enzload]]),0)</f>
        <v>27141.277792879999</v>
      </c>
      <c r="Q184" s="1" t="str">
        <f>"'"&amp;Table5[[#This Row],[rxn]]&amp;"'"&amp;CHAR(9)&amp;Table5[[#This Row],[kapp + (slack_ub - slack_lb)/enzload]]</f>
        <v>'RXN-ACACT140i_x_FWD-rt0697'	27141.27779288</v>
      </c>
      <c r="R184" s="1">
        <f>_xlfn.XLOOKUP(Table5[[#This Row],[rxn]],Table38[name],Table38[flux],0)</f>
        <v>0</v>
      </c>
      <c r="S184" s="1">
        <f>_xlfn.XLOOKUP(SUBSTITUTE(Table5[[#This Row],[rxn]],"RXN-","ENZLOAD-"),Table38[name],Table38[flux],0)</f>
        <v>0</v>
      </c>
      <c r="T184" s="1" t="b">
        <f>AND(Table5[[#This Row],[ENZLOAD flux in kapp-slack.gms]]=0,Table5[[#This Row],[flux in kapp-slack.gms]]&lt;&gt;0,NOT(Table5[[#This Row],[spont or unknown?]]))</f>
        <v>0</v>
      </c>
      <c r="U184" s="1" t="b">
        <f>OR(_xlfn.TEXTAFTER(Table5[[#This Row],[rxn]],"-",-1)="SPONT",_xlfn.TEXTAFTER(Table5[[#This Row],[rxn]],"-",-1)="UNKNOWN")</f>
        <v>0</v>
      </c>
      <c r="V184" s="1">
        <f>_xlfn.XLOOKUP(SUBSTITUTE(Table5[[#This Row],[rxn]],"RXN-","ENZLOAD-"),Table4[rxn],Table4[ub],0)</f>
        <v>0.96548376000000002</v>
      </c>
      <c r="W184" s="1" t="b">
        <f>AND(Table5[[#This Row],[FVA ENZLOAD flux UB]]=0,Table5[[#This Row],[ENZ not made when it should be?]])</f>
        <v>0</v>
      </c>
    </row>
    <row r="185" spans="1:23" hidden="1">
      <c r="A185" s="1" t="s">
        <v>4663</v>
      </c>
      <c r="B185" s="1" t="str">
        <f>_xlfn.TEXTBEFORE(Table38[[#This Row],[all fluxes from kapp-slack]]," ",,,,"")</f>
        <v>RXN-CYTK2_c_REV-UNKNOWN</v>
      </c>
      <c r="C185" s="1">
        <f>_xlfn.NUMBERVALUE(IFERROR(_xlfn.TEXTAFTER(Table38[[#This Row],[all fluxes from kapp-slack]]," ",-1,,,""),""))</f>
        <v>2.7376529168709998E-3</v>
      </c>
      <c r="F185" s="1" t="s">
        <v>6652</v>
      </c>
      <c r="G185" s="1" t="str">
        <f>_xlfn.TEXTBEFORE(Table5[[#This Row],[rxn     kapp_old        kapp_slack_ub   kapp_slack_lb]]," ")</f>
        <v>RXN-ACACT140i_x_FWD-rt5445</v>
      </c>
      <c r="H18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8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85" s="1">
        <f>_xlfn.NUMBERVALUE(_xlfn.TEXTAFTER(Table5[[#This Row],[rxn     kapp_old        kapp_slack_ub   kapp_slack_lb]]," ",-1))</f>
        <v>0</v>
      </c>
      <c r="K185" s="1">
        <f>_xlfn.XLOOKUP(SUBSTITUTE(Table5[[#This Row],[rxn]],"RXN-","ENZLOAD-"),ENZLOAD[name],ENZLOAD[flux],0)</f>
        <v>7.8904508266999897E-7</v>
      </c>
      <c r="L185" s="1" t="str">
        <f>"'"&amp;Table5[[#This Row],[rxn]]&amp;"'"&amp;CHAR(9)&amp;IF(AND(Table5[[#This Row],[kapp_slack_ub]]&lt;&gt;0,Table5[[#This Row],[kapp_old]]&lt;$F$1),$F$1,Table5[[#This Row],[kapp_old]])</f>
        <v>'RXN-ACACT140i_x_FWD-rt5445'	27141.27779288</v>
      </c>
      <c r="M185" s="1">
        <f>_xlfn.XLOOKUP(Table5[[#This Row],[rxn]],Table3[name],Table3[flux],$F$1)</f>
        <v>27141.277792879999</v>
      </c>
      <c r="N185" s="1">
        <f>IFERROR(Table5[[#This Row],[min flux]]/Table5[[#This Row],[associated enzload]],"")</f>
        <v>34397626180.038246</v>
      </c>
      <c r="O185" s="1">
        <f>_xlfn.NUMBERVALUE(IF(Table5[[#This Row],[flux/enzload]]="","",ABS($N$1-Table5[[#This Row],[flux/enzload]])))</f>
        <v>1365518691478.9199</v>
      </c>
      <c r="P185" s="1">
        <f>Table5[[#This Row],[kapp_old]]+IFERROR(((Table5[[#This Row],[kapp_slack_ub]]-Table5[[#This Row],[kapp_slack_lb]])/Table5[[#This Row],[associated enzload]]),0)</f>
        <v>27141.277792879999</v>
      </c>
      <c r="Q185" s="1" t="str">
        <f>"'"&amp;Table5[[#This Row],[rxn]]&amp;"'"&amp;CHAR(9)&amp;Table5[[#This Row],[kapp + (slack_ub - slack_lb)/enzload]]</f>
        <v>'RXN-ACACT140i_x_FWD-rt5445'	27141.27779288</v>
      </c>
      <c r="R185" s="1">
        <f>_xlfn.XLOOKUP(Table5[[#This Row],[rxn]],Table38[name],Table38[flux],0)</f>
        <v>0</v>
      </c>
      <c r="S185" s="1">
        <f>_xlfn.XLOOKUP(SUBSTITUTE(Table5[[#This Row],[rxn]],"RXN-","ENZLOAD-"),Table38[name],Table38[flux],0)</f>
        <v>0</v>
      </c>
      <c r="T185" s="1" t="b">
        <f>AND(Table5[[#This Row],[ENZLOAD flux in kapp-slack.gms]]=0,Table5[[#This Row],[flux in kapp-slack.gms]]&lt;&gt;0,NOT(Table5[[#This Row],[spont or unknown?]]))</f>
        <v>0</v>
      </c>
      <c r="U185" s="1" t="b">
        <f>OR(_xlfn.TEXTAFTER(Table5[[#This Row],[rxn]],"-",-1)="SPONT",_xlfn.TEXTAFTER(Table5[[#This Row],[rxn]],"-",-1)="UNKNOWN")</f>
        <v>0</v>
      </c>
      <c r="V185" s="1">
        <f>_xlfn.XLOOKUP(SUBSTITUTE(Table5[[#This Row],[rxn]],"RXN-","ENZLOAD-"),Table4[rxn],Table4[ub],0)</f>
        <v>0.97484223000000003</v>
      </c>
      <c r="W185" s="1" t="b">
        <f>AND(Table5[[#This Row],[FVA ENZLOAD flux UB]]=0,Table5[[#This Row],[ENZ not made when it should be?]])</f>
        <v>0</v>
      </c>
    </row>
    <row r="186" spans="1:23" hidden="1">
      <c r="A186" s="1" t="s">
        <v>4664</v>
      </c>
      <c r="B186" s="1" t="str">
        <f>_xlfn.TEXTBEFORE(Table38[[#This Row],[all fluxes from kapp-slack]]," ",,,,"")</f>
        <v>RXN-DAGK_rm_FWD-rt1788</v>
      </c>
      <c r="C186" s="1">
        <f>_xlfn.NUMBERVALUE(IFERROR(_xlfn.TEXTAFTER(Table38[[#This Row],[all fluxes from kapp-slack]]," ",-1,,,""),""))</f>
        <v>1.6904358429399E-2</v>
      </c>
      <c r="F186" s="1" t="s">
        <v>6653</v>
      </c>
      <c r="G186" s="1" t="str">
        <f>_xlfn.TEXTBEFORE(Table5[[#This Row],[rxn     kapp_old        kapp_slack_ub   kapp_slack_lb]]," ")</f>
        <v>RXN-ACACT140i_x_FWD-rt6860</v>
      </c>
      <c r="H18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8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86" s="1">
        <f>_xlfn.NUMBERVALUE(_xlfn.TEXTAFTER(Table5[[#This Row],[rxn     kapp_old        kapp_slack_ub   kapp_slack_lb]]," ",-1))</f>
        <v>0</v>
      </c>
      <c r="K186" s="1">
        <f>_xlfn.XLOOKUP(SUBSTITUTE(Table5[[#This Row],[rxn]],"RXN-","ENZLOAD-"),ENZLOAD[name],ENZLOAD[flux],0)</f>
        <v>5.6353127168999899E-7</v>
      </c>
      <c r="L186" s="1" t="str">
        <f>"'"&amp;Table5[[#This Row],[rxn]]&amp;"'"&amp;CHAR(9)&amp;IF(AND(Table5[[#This Row],[kapp_slack_ub]]&lt;&gt;0,Table5[[#This Row],[kapp_old]]&lt;$F$1),$F$1,Table5[[#This Row],[kapp_old]])</f>
        <v>'RXN-ACACT140i_x_FWD-rt6860'	27141.27779288</v>
      </c>
      <c r="M186" s="1">
        <f>_xlfn.XLOOKUP(Table5[[#This Row],[rxn]],Table3[name],Table3[flux],$F$1)</f>
        <v>27141.277792879999</v>
      </c>
      <c r="N186" s="1">
        <f>IFERROR(Table5[[#This Row],[min flux]]/Table5[[#This Row],[associated enzload]],"")</f>
        <v>48162860086.690155</v>
      </c>
      <c r="O186" s="1">
        <f>_xlfn.NUMBERVALUE(IF(Table5[[#This Row],[flux/enzload]]="","",ABS($N$1-Table5[[#This Row],[flux/enzload]])))</f>
        <v>1351753457572.26</v>
      </c>
      <c r="P186" s="1">
        <f>Table5[[#This Row],[kapp_old]]+IFERROR(((Table5[[#This Row],[kapp_slack_ub]]-Table5[[#This Row],[kapp_slack_lb]])/Table5[[#This Row],[associated enzload]]),0)</f>
        <v>27141.277792879999</v>
      </c>
      <c r="Q186" s="1" t="str">
        <f>"'"&amp;Table5[[#This Row],[rxn]]&amp;"'"&amp;CHAR(9)&amp;Table5[[#This Row],[kapp + (slack_ub - slack_lb)/enzload]]</f>
        <v>'RXN-ACACT140i_x_FWD-rt6860'	27141.27779288</v>
      </c>
      <c r="R186" s="1">
        <f>_xlfn.XLOOKUP(Table5[[#This Row],[rxn]],Table38[name],Table38[flux],0)</f>
        <v>0</v>
      </c>
      <c r="S186" s="1">
        <f>_xlfn.XLOOKUP(SUBSTITUTE(Table5[[#This Row],[rxn]],"RXN-","ENZLOAD-"),Table38[name],Table38[flux],0)</f>
        <v>0</v>
      </c>
      <c r="T186" s="1" t="b">
        <f>AND(Table5[[#This Row],[ENZLOAD flux in kapp-slack.gms]]=0,Table5[[#This Row],[flux in kapp-slack.gms]]&lt;&gt;0,NOT(Table5[[#This Row],[spont or unknown?]]))</f>
        <v>0</v>
      </c>
      <c r="U186" s="1" t="b">
        <f>OR(_xlfn.TEXTAFTER(Table5[[#This Row],[rxn]],"-",-1)="SPONT",_xlfn.TEXTAFTER(Table5[[#This Row],[rxn]],"-",-1)="UNKNOWN")</f>
        <v>0</v>
      </c>
      <c r="V186" s="1">
        <f>_xlfn.XLOOKUP(SUBSTITUTE(Table5[[#This Row],[rxn]],"RXN-","ENZLOAD-"),Table4[rxn],Table4[ub],0)</f>
        <v>0.97563316</v>
      </c>
      <c r="W186" s="1" t="b">
        <f>AND(Table5[[#This Row],[FVA ENZLOAD flux UB]]=0,Table5[[#This Row],[ENZ not made when it should be?]])</f>
        <v>0</v>
      </c>
    </row>
    <row r="187" spans="1:23" hidden="1">
      <c r="A187" s="1" t="s">
        <v>4665</v>
      </c>
      <c r="B187" s="1" t="str">
        <f>_xlfn.TEXTBEFORE(Table38[[#This Row],[all fluxes from kapp-slack]]," ",,,,"")</f>
        <v>RXN-DAGL_l_FWD-rt1378</v>
      </c>
      <c r="C187" s="1">
        <f>_xlfn.NUMBERVALUE(IFERROR(_xlfn.TEXTAFTER(Table38[[#This Row],[all fluxes from kapp-slack]]," ",-1,,,""),""))</f>
        <v>1.0001442955580001E-3</v>
      </c>
      <c r="F187" s="1" t="s">
        <v>6654</v>
      </c>
      <c r="G187" s="1" t="str">
        <f>_xlfn.TEXTBEFORE(Table5[[#This Row],[rxn     kapp_old        kapp_slack_ub   kapp_slack_lb]]," ")</f>
        <v>RXN-ACACT141ai_m_FWD-rt0517</v>
      </c>
      <c r="H18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8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87" s="1">
        <f>_xlfn.NUMBERVALUE(_xlfn.TEXTAFTER(Table5[[#This Row],[rxn     kapp_old        kapp_slack_ub   kapp_slack_lb]]," ",-1))</f>
        <v>0</v>
      </c>
      <c r="K187" s="1">
        <f>_xlfn.XLOOKUP(SUBSTITUTE(Table5[[#This Row],[rxn]],"RXN-","ENZLOAD-"),ENZLOAD[name],ENZLOAD[flux],0)</f>
        <v>7.0228741482000001E-7</v>
      </c>
      <c r="L187" s="1" t="str">
        <f>"'"&amp;Table5[[#This Row],[rxn]]&amp;"'"&amp;CHAR(9)&amp;IF(AND(Table5[[#This Row],[kapp_slack_ub]]&lt;&gt;0,Table5[[#This Row],[kapp_old]]&lt;$F$1),$F$1,Table5[[#This Row],[kapp_old]])</f>
        <v>'RXN-ACACT141ai_m_FWD-rt0517'	27141.27779288</v>
      </c>
      <c r="M187" s="1">
        <f>_xlfn.XLOOKUP(Table5[[#This Row],[rxn]],Table3[name],Table3[flux],$F$1)</f>
        <v>27141.277792879999</v>
      </c>
      <c r="N187" s="1">
        <f>IFERROR(Table5[[#This Row],[min flux]]/Table5[[#This Row],[associated enzload]],"")</f>
        <v>38646965928.951546</v>
      </c>
      <c r="O187" s="1">
        <f>_xlfn.NUMBERVALUE(IF(Table5[[#This Row],[flux/enzload]]="","",ABS($N$1-Table5[[#This Row],[flux/enzload]])))</f>
        <v>1361269351730</v>
      </c>
      <c r="P187" s="1">
        <f>Table5[[#This Row],[kapp_old]]+IFERROR(((Table5[[#This Row],[kapp_slack_ub]]-Table5[[#This Row],[kapp_slack_lb]])/Table5[[#This Row],[associated enzload]]),0)</f>
        <v>27141.277792879999</v>
      </c>
      <c r="Q187" s="1" t="str">
        <f>"'"&amp;Table5[[#This Row],[rxn]]&amp;"'"&amp;CHAR(9)&amp;Table5[[#This Row],[kapp + (slack_ub - slack_lb)/enzload]]</f>
        <v>'RXN-ACACT141ai_m_FWD-rt0517'	27141.27779288</v>
      </c>
      <c r="R187" s="1">
        <f>_xlfn.XLOOKUP(Table5[[#This Row],[rxn]],Table38[name],Table38[flux],0)</f>
        <v>0</v>
      </c>
      <c r="S187" s="1">
        <f>_xlfn.XLOOKUP(SUBSTITUTE(Table5[[#This Row],[rxn]],"RXN-","ENZLOAD-"),Table38[name],Table38[flux],0)</f>
        <v>0</v>
      </c>
      <c r="T187" s="1" t="b">
        <f>AND(Table5[[#This Row],[ENZLOAD flux in kapp-slack.gms]]=0,Table5[[#This Row],[flux in kapp-slack.gms]]&lt;&gt;0,NOT(Table5[[#This Row],[spont or unknown?]]))</f>
        <v>0</v>
      </c>
      <c r="U187" s="1" t="b">
        <f>OR(_xlfn.TEXTAFTER(Table5[[#This Row],[rxn]],"-",-1)="SPONT",_xlfn.TEXTAFTER(Table5[[#This Row],[rxn]],"-",-1)="UNKNOWN")</f>
        <v>0</v>
      </c>
      <c r="V187" s="1">
        <f>_xlfn.XLOOKUP(SUBSTITUTE(Table5[[#This Row],[rxn]],"RXN-","ENZLOAD-"),Table4[rxn],Table4[ub],0)</f>
        <v>1.02672586</v>
      </c>
      <c r="W187" s="1" t="b">
        <f>AND(Table5[[#This Row],[FVA ENZLOAD flux UB]]=0,Table5[[#This Row],[ENZ not made when it should be?]])</f>
        <v>0</v>
      </c>
    </row>
    <row r="188" spans="1:23" hidden="1">
      <c r="A188" s="1" t="s">
        <v>4666</v>
      </c>
      <c r="B188" s="1" t="str">
        <f>_xlfn.TEXTBEFORE(Table38[[#This Row],[all fluxes from kapp-slack]]," ",,,,"")</f>
        <v>RXN-DAGt_c_l_FWD-SPONT</v>
      </c>
      <c r="C188" s="1">
        <f>_xlfn.NUMBERVALUE(IFERROR(_xlfn.TEXTAFTER(Table38[[#This Row],[all fluxes from kapp-slack]]," ",-1,,,""),""))</f>
        <v>5.8796845461989997E-3</v>
      </c>
      <c r="F188" s="1" t="s">
        <v>6655</v>
      </c>
      <c r="G188" s="1" t="str">
        <f>_xlfn.TEXTBEFORE(Table5[[#This Row],[rxn     kapp_old        kapp_slack_ub   kapp_slack_lb]]," ")</f>
        <v>RXN-ACACT141ai_x_FWD-rt0697</v>
      </c>
      <c r="H18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8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88" s="1">
        <f>_xlfn.NUMBERVALUE(_xlfn.TEXTAFTER(Table5[[#This Row],[rxn     kapp_old        kapp_slack_ub   kapp_slack_lb]]," ",-1))</f>
        <v>0</v>
      </c>
      <c r="K188" s="1">
        <f>_xlfn.XLOOKUP(SUBSTITUTE(Table5[[#This Row],[rxn]],"RXN-","ENZLOAD-"),ENZLOAD[name],ENZLOAD[flux],0)</f>
        <v>4.1825168665000001E-7</v>
      </c>
      <c r="L188" s="1" t="str">
        <f>"'"&amp;Table5[[#This Row],[rxn]]&amp;"'"&amp;CHAR(9)&amp;IF(AND(Table5[[#This Row],[kapp_slack_ub]]&lt;&gt;0,Table5[[#This Row],[kapp_old]]&lt;$F$1),$F$1,Table5[[#This Row],[kapp_old]])</f>
        <v>'RXN-ACACT141ai_x_FWD-rt0697'	27141.27779288</v>
      </c>
      <c r="M188" s="1">
        <f>_xlfn.XLOOKUP(Table5[[#This Row],[rxn]],Table3[name],Table3[flux],$F$1)</f>
        <v>27141.277792879999</v>
      </c>
      <c r="N188" s="1">
        <f>IFERROR(Table5[[#This Row],[min flux]]/Table5[[#This Row],[associated enzload]],"")</f>
        <v>64892213610.108574</v>
      </c>
      <c r="O188" s="1">
        <f>_xlfn.NUMBERVALUE(IF(Table5[[#This Row],[flux/enzload]]="","",ABS($N$1-Table5[[#This Row],[flux/enzload]])))</f>
        <v>1335024104048.8401</v>
      </c>
      <c r="P188" s="1">
        <f>Table5[[#This Row],[kapp_old]]+IFERROR(((Table5[[#This Row],[kapp_slack_ub]]-Table5[[#This Row],[kapp_slack_lb]])/Table5[[#This Row],[associated enzload]]),0)</f>
        <v>27141.277792879999</v>
      </c>
      <c r="Q188" s="1" t="str">
        <f>"'"&amp;Table5[[#This Row],[rxn]]&amp;"'"&amp;CHAR(9)&amp;Table5[[#This Row],[kapp + (slack_ub - slack_lb)/enzload]]</f>
        <v>'RXN-ACACT141ai_x_FWD-rt0697'	27141.27779288</v>
      </c>
      <c r="R188" s="1">
        <f>_xlfn.XLOOKUP(Table5[[#This Row],[rxn]],Table38[name],Table38[flux],0)</f>
        <v>0</v>
      </c>
      <c r="S188" s="1">
        <f>_xlfn.XLOOKUP(SUBSTITUTE(Table5[[#This Row],[rxn]],"RXN-","ENZLOAD-"),Table38[name],Table38[flux],0)</f>
        <v>0</v>
      </c>
      <c r="T188" s="1" t="b">
        <f>AND(Table5[[#This Row],[ENZLOAD flux in kapp-slack.gms]]=0,Table5[[#This Row],[flux in kapp-slack.gms]]&lt;&gt;0,NOT(Table5[[#This Row],[spont or unknown?]]))</f>
        <v>0</v>
      </c>
      <c r="U188" s="1" t="b">
        <f>OR(_xlfn.TEXTAFTER(Table5[[#This Row],[rxn]],"-",-1)="SPONT",_xlfn.TEXTAFTER(Table5[[#This Row],[rxn]],"-",-1)="UNKNOWN")</f>
        <v>0</v>
      </c>
      <c r="V188" s="1">
        <f>_xlfn.XLOOKUP(SUBSTITUTE(Table5[[#This Row],[rxn]],"RXN-","ENZLOAD-"),Table4[rxn],Table4[ub],0)</f>
        <v>0.96548376000000002</v>
      </c>
      <c r="W188" s="1" t="b">
        <f>AND(Table5[[#This Row],[FVA ENZLOAD flux UB]]=0,Table5[[#This Row],[ENZ not made when it should be?]])</f>
        <v>0</v>
      </c>
    </row>
    <row r="189" spans="1:23" hidden="1">
      <c r="A189" s="1" t="s">
        <v>4667</v>
      </c>
      <c r="B189" s="1" t="str">
        <f>_xlfn.TEXTBEFORE(Table38[[#This Row],[all fluxes from kapp-slack]]," ",,,,"")</f>
        <v>RXN-DAGt_c_r_REV-UNKNOWN</v>
      </c>
      <c r="C189" s="1">
        <f>_xlfn.NUMBERVALUE(IFERROR(_xlfn.TEXTAFTER(Table38[[#This Row],[all fluxes from kapp-slack]]," ",-1,,,""),""))</f>
        <v>1.9665906678626999E-2</v>
      </c>
      <c r="F189" s="1" t="s">
        <v>6656</v>
      </c>
      <c r="G189" s="1" t="str">
        <f>_xlfn.TEXTBEFORE(Table5[[#This Row],[rxn     kapp_old        kapp_slack_ub   kapp_slack_lb]]," ")</f>
        <v>RXN-ACACT141ai_x_FWD-rt5445</v>
      </c>
      <c r="H18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8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89" s="1">
        <f>_xlfn.NUMBERVALUE(_xlfn.TEXTAFTER(Table5[[#This Row],[rxn     kapp_old        kapp_slack_ub   kapp_slack_lb]]," ",-1))</f>
        <v>0</v>
      </c>
      <c r="K189" s="1">
        <f>_xlfn.XLOOKUP(SUBSTITUTE(Table5[[#This Row],[rxn]],"RXN-","ENZLOAD-"),ENZLOAD[name],ENZLOAD[flux],0)</f>
        <v>7.8904508266999897E-7</v>
      </c>
      <c r="L189" s="1" t="str">
        <f>"'"&amp;Table5[[#This Row],[rxn]]&amp;"'"&amp;CHAR(9)&amp;IF(AND(Table5[[#This Row],[kapp_slack_ub]]&lt;&gt;0,Table5[[#This Row],[kapp_old]]&lt;$F$1),$F$1,Table5[[#This Row],[kapp_old]])</f>
        <v>'RXN-ACACT141ai_x_FWD-rt5445'	27141.27779288</v>
      </c>
      <c r="M189" s="1">
        <f>_xlfn.XLOOKUP(Table5[[#This Row],[rxn]],Table3[name],Table3[flux],$F$1)</f>
        <v>27141.277792879999</v>
      </c>
      <c r="N189" s="1">
        <f>IFERROR(Table5[[#This Row],[min flux]]/Table5[[#This Row],[associated enzload]],"")</f>
        <v>34397626180.038246</v>
      </c>
      <c r="O189" s="1">
        <f>_xlfn.NUMBERVALUE(IF(Table5[[#This Row],[flux/enzload]]="","",ABS($N$1-Table5[[#This Row],[flux/enzload]])))</f>
        <v>1365518691478.9199</v>
      </c>
      <c r="P189" s="1">
        <f>Table5[[#This Row],[kapp_old]]+IFERROR(((Table5[[#This Row],[kapp_slack_ub]]-Table5[[#This Row],[kapp_slack_lb]])/Table5[[#This Row],[associated enzload]]),0)</f>
        <v>27141.277792879999</v>
      </c>
      <c r="Q189" s="1" t="str">
        <f>"'"&amp;Table5[[#This Row],[rxn]]&amp;"'"&amp;CHAR(9)&amp;Table5[[#This Row],[kapp + (slack_ub - slack_lb)/enzload]]</f>
        <v>'RXN-ACACT141ai_x_FWD-rt5445'	27141.27779288</v>
      </c>
      <c r="R189" s="1">
        <f>_xlfn.XLOOKUP(Table5[[#This Row],[rxn]],Table38[name],Table38[flux],0)</f>
        <v>0</v>
      </c>
      <c r="S189" s="1">
        <f>_xlfn.XLOOKUP(SUBSTITUTE(Table5[[#This Row],[rxn]],"RXN-","ENZLOAD-"),Table38[name],Table38[flux],0)</f>
        <v>0</v>
      </c>
      <c r="T189" s="1" t="b">
        <f>AND(Table5[[#This Row],[ENZLOAD flux in kapp-slack.gms]]=0,Table5[[#This Row],[flux in kapp-slack.gms]]&lt;&gt;0,NOT(Table5[[#This Row],[spont or unknown?]]))</f>
        <v>0</v>
      </c>
      <c r="U189" s="1" t="b">
        <f>OR(_xlfn.TEXTAFTER(Table5[[#This Row],[rxn]],"-",-1)="SPONT",_xlfn.TEXTAFTER(Table5[[#This Row],[rxn]],"-",-1)="UNKNOWN")</f>
        <v>0</v>
      </c>
      <c r="V189" s="1">
        <f>_xlfn.XLOOKUP(SUBSTITUTE(Table5[[#This Row],[rxn]],"RXN-","ENZLOAD-"),Table4[rxn],Table4[ub],0)</f>
        <v>0.97484223000000003</v>
      </c>
      <c r="W189" s="1" t="b">
        <f>AND(Table5[[#This Row],[FVA ENZLOAD flux UB]]=0,Table5[[#This Row],[ENZ not made when it should be?]])</f>
        <v>0</v>
      </c>
    </row>
    <row r="190" spans="1:23" hidden="1">
      <c r="A190" s="1" t="s">
        <v>4668</v>
      </c>
      <c r="B190" s="1" t="str">
        <f>_xlfn.TEXTBEFORE(Table38[[#This Row],[all fluxes from kapp-slack]]," ",,,,"")</f>
        <v>RXN-DAGt_c_rm_FWD-SPONT</v>
      </c>
      <c r="C190" s="1">
        <f>_xlfn.NUMBERVALUE(IFERROR(_xlfn.TEXTAFTER(Table38[[#This Row],[all fluxes from kapp-slack]]," ",-1,,,""),""))</f>
        <v>1.3786222132428E-2</v>
      </c>
      <c r="F190" s="1" t="s">
        <v>6657</v>
      </c>
      <c r="G190" s="1" t="str">
        <f>_xlfn.TEXTBEFORE(Table5[[#This Row],[rxn     kapp_old        kapp_slack_ub   kapp_slack_lb]]," ")</f>
        <v>RXN-ACACT141ai_x_FWD-rt6860</v>
      </c>
      <c r="H19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9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90" s="1">
        <f>_xlfn.NUMBERVALUE(_xlfn.TEXTAFTER(Table5[[#This Row],[rxn     kapp_old        kapp_slack_ub   kapp_slack_lb]]," ",-1))</f>
        <v>0</v>
      </c>
      <c r="K190" s="1">
        <f>_xlfn.XLOOKUP(SUBSTITUTE(Table5[[#This Row],[rxn]],"RXN-","ENZLOAD-"),ENZLOAD[name],ENZLOAD[flux],0)</f>
        <v>5.6353127168999899E-7</v>
      </c>
      <c r="L190" s="1" t="str">
        <f>"'"&amp;Table5[[#This Row],[rxn]]&amp;"'"&amp;CHAR(9)&amp;IF(AND(Table5[[#This Row],[kapp_slack_ub]]&lt;&gt;0,Table5[[#This Row],[kapp_old]]&lt;$F$1),$F$1,Table5[[#This Row],[kapp_old]])</f>
        <v>'RXN-ACACT141ai_x_FWD-rt6860'	27141.27779288</v>
      </c>
      <c r="M190" s="1">
        <f>_xlfn.XLOOKUP(Table5[[#This Row],[rxn]],Table3[name],Table3[flux],$F$1)</f>
        <v>27141.277792879999</v>
      </c>
      <c r="N190" s="1">
        <f>IFERROR(Table5[[#This Row],[min flux]]/Table5[[#This Row],[associated enzload]],"")</f>
        <v>48162860086.690155</v>
      </c>
      <c r="O190" s="1">
        <f>_xlfn.NUMBERVALUE(IF(Table5[[#This Row],[flux/enzload]]="","",ABS($N$1-Table5[[#This Row],[flux/enzload]])))</f>
        <v>1351753457572.26</v>
      </c>
      <c r="P190" s="1">
        <f>Table5[[#This Row],[kapp_old]]+IFERROR(((Table5[[#This Row],[kapp_slack_ub]]-Table5[[#This Row],[kapp_slack_lb]])/Table5[[#This Row],[associated enzload]]),0)</f>
        <v>27141.277792879999</v>
      </c>
      <c r="Q190" s="1" t="str">
        <f>"'"&amp;Table5[[#This Row],[rxn]]&amp;"'"&amp;CHAR(9)&amp;Table5[[#This Row],[kapp + (slack_ub - slack_lb)/enzload]]</f>
        <v>'RXN-ACACT141ai_x_FWD-rt6860'	27141.27779288</v>
      </c>
      <c r="R190" s="1">
        <f>_xlfn.XLOOKUP(Table5[[#This Row],[rxn]],Table38[name],Table38[flux],0)</f>
        <v>0</v>
      </c>
      <c r="S190" s="1">
        <f>_xlfn.XLOOKUP(SUBSTITUTE(Table5[[#This Row],[rxn]],"RXN-","ENZLOAD-"),Table38[name],Table38[flux],0)</f>
        <v>0</v>
      </c>
      <c r="T190" s="1" t="b">
        <f>AND(Table5[[#This Row],[ENZLOAD flux in kapp-slack.gms]]=0,Table5[[#This Row],[flux in kapp-slack.gms]]&lt;&gt;0,NOT(Table5[[#This Row],[spont or unknown?]]))</f>
        <v>0</v>
      </c>
      <c r="U190" s="1" t="b">
        <f>OR(_xlfn.TEXTAFTER(Table5[[#This Row],[rxn]],"-",-1)="SPONT",_xlfn.TEXTAFTER(Table5[[#This Row],[rxn]],"-",-1)="UNKNOWN")</f>
        <v>0</v>
      </c>
      <c r="V190" s="1">
        <f>_xlfn.XLOOKUP(SUBSTITUTE(Table5[[#This Row],[rxn]],"RXN-","ENZLOAD-"),Table4[rxn],Table4[ub],0)</f>
        <v>0.97563316</v>
      </c>
      <c r="W190" s="1" t="b">
        <f>AND(Table5[[#This Row],[FVA ENZLOAD flux UB]]=0,Table5[[#This Row],[ENZ not made when it should be?]])</f>
        <v>0</v>
      </c>
    </row>
    <row r="191" spans="1:23" hidden="1">
      <c r="A191" s="1" t="s">
        <v>4669</v>
      </c>
      <c r="B191" s="1" t="str">
        <f>_xlfn.TEXTBEFORE(Table38[[#This Row],[all fluxes from kapp-slack]]," ",,,,"")</f>
        <v>RXN-DAGt_gm_rm_FWD-SPONT</v>
      </c>
      <c r="C191" s="1">
        <f>_xlfn.NUMBERVALUE(IFERROR(_xlfn.TEXTAFTER(Table38[[#This Row],[all fluxes from kapp-slack]]," ",-1,,,""),""))</f>
        <v>3.118136296971E-3</v>
      </c>
      <c r="F191" s="1" t="s">
        <v>6658</v>
      </c>
      <c r="G191" s="1" t="str">
        <f>_xlfn.TEXTBEFORE(Table5[[#This Row],[rxn     kapp_old        kapp_slack_ub   kapp_slack_lb]]," ")</f>
        <v>RXN-ACACT141bi_m_FWD-rt0517</v>
      </c>
      <c r="H19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9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91" s="1">
        <f>_xlfn.NUMBERVALUE(_xlfn.TEXTAFTER(Table5[[#This Row],[rxn     kapp_old        kapp_slack_ub   kapp_slack_lb]]," ",-1))</f>
        <v>0</v>
      </c>
      <c r="K191" s="1">
        <f>_xlfn.XLOOKUP(SUBSTITUTE(Table5[[#This Row],[rxn]],"RXN-","ENZLOAD-"),ENZLOAD[name],ENZLOAD[flux],0)</f>
        <v>7.0228741482000001E-7</v>
      </c>
      <c r="L191" s="1" t="str">
        <f>"'"&amp;Table5[[#This Row],[rxn]]&amp;"'"&amp;CHAR(9)&amp;IF(AND(Table5[[#This Row],[kapp_slack_ub]]&lt;&gt;0,Table5[[#This Row],[kapp_old]]&lt;$F$1),$F$1,Table5[[#This Row],[kapp_old]])</f>
        <v>'RXN-ACACT141bi_m_FWD-rt0517'	27141.27779288</v>
      </c>
      <c r="M191" s="1">
        <f>_xlfn.XLOOKUP(Table5[[#This Row],[rxn]],Table3[name],Table3[flux],$F$1)</f>
        <v>27141.277792879999</v>
      </c>
      <c r="N191" s="1">
        <f>IFERROR(Table5[[#This Row],[min flux]]/Table5[[#This Row],[associated enzload]],"")</f>
        <v>38646965928.951546</v>
      </c>
      <c r="O191" s="1">
        <f>_xlfn.NUMBERVALUE(IF(Table5[[#This Row],[flux/enzload]]="","",ABS($N$1-Table5[[#This Row],[flux/enzload]])))</f>
        <v>1361269351730</v>
      </c>
      <c r="P191" s="1">
        <f>Table5[[#This Row],[kapp_old]]+IFERROR(((Table5[[#This Row],[kapp_slack_ub]]-Table5[[#This Row],[kapp_slack_lb]])/Table5[[#This Row],[associated enzload]]),0)</f>
        <v>27141.277792879999</v>
      </c>
      <c r="Q191" s="1" t="str">
        <f>"'"&amp;Table5[[#This Row],[rxn]]&amp;"'"&amp;CHAR(9)&amp;Table5[[#This Row],[kapp + (slack_ub - slack_lb)/enzload]]</f>
        <v>'RXN-ACACT141bi_m_FWD-rt0517'	27141.27779288</v>
      </c>
      <c r="R191" s="1">
        <f>_xlfn.XLOOKUP(Table5[[#This Row],[rxn]],Table38[name],Table38[flux],0)</f>
        <v>0</v>
      </c>
      <c r="S191" s="1">
        <f>_xlfn.XLOOKUP(SUBSTITUTE(Table5[[#This Row],[rxn]],"RXN-","ENZLOAD-"),Table38[name],Table38[flux],0)</f>
        <v>0</v>
      </c>
      <c r="T191" s="1" t="b">
        <f>AND(Table5[[#This Row],[ENZLOAD flux in kapp-slack.gms]]=0,Table5[[#This Row],[flux in kapp-slack.gms]]&lt;&gt;0,NOT(Table5[[#This Row],[spont or unknown?]]))</f>
        <v>0</v>
      </c>
      <c r="U191" s="1" t="b">
        <f>OR(_xlfn.TEXTAFTER(Table5[[#This Row],[rxn]],"-",-1)="SPONT",_xlfn.TEXTAFTER(Table5[[#This Row],[rxn]],"-",-1)="UNKNOWN")</f>
        <v>0</v>
      </c>
      <c r="V191" s="1">
        <f>_xlfn.XLOOKUP(SUBSTITUTE(Table5[[#This Row],[rxn]],"RXN-","ENZLOAD-"),Table4[rxn],Table4[ub],0)</f>
        <v>1.02672586</v>
      </c>
      <c r="W191" s="1" t="b">
        <f>AND(Table5[[#This Row],[FVA ENZLOAD flux UB]]=0,Table5[[#This Row],[ENZ not made when it should be?]])</f>
        <v>0</v>
      </c>
    </row>
    <row r="192" spans="1:23" hidden="1">
      <c r="A192" s="1" t="s">
        <v>4670</v>
      </c>
      <c r="B192" s="1" t="str">
        <f>_xlfn.TEXTBEFORE(Table38[[#This Row],[all fluxes from kapp-slack]]," ",,,,"")</f>
        <v>RXN-DB4PS_c_FWD-rt8298</v>
      </c>
      <c r="C192" s="1">
        <f>_xlfn.NUMBERVALUE(IFERROR(_xlfn.TEXTAFTER(Table38[[#This Row],[all fluxes from kapp-slack]]," ",-1,,,""),""))</f>
        <v>1.59747991558E-4</v>
      </c>
      <c r="F192" s="1" t="s">
        <v>6659</v>
      </c>
      <c r="G192" s="1" t="str">
        <f>_xlfn.TEXTBEFORE(Table5[[#This Row],[rxn     kapp_old        kapp_slack_ub   kapp_slack_lb]]," ")</f>
        <v>RXN-ACACT141bi_x_FWD-rt0697</v>
      </c>
      <c r="H19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9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92" s="1">
        <f>_xlfn.NUMBERVALUE(_xlfn.TEXTAFTER(Table5[[#This Row],[rxn     kapp_old        kapp_slack_ub   kapp_slack_lb]]," ",-1))</f>
        <v>0</v>
      </c>
      <c r="K192" s="1">
        <f>_xlfn.XLOOKUP(SUBSTITUTE(Table5[[#This Row],[rxn]],"RXN-","ENZLOAD-"),ENZLOAD[name],ENZLOAD[flux],0)</f>
        <v>4.1825168665000001E-7</v>
      </c>
      <c r="L192" s="1" t="str">
        <f>"'"&amp;Table5[[#This Row],[rxn]]&amp;"'"&amp;CHAR(9)&amp;IF(AND(Table5[[#This Row],[kapp_slack_ub]]&lt;&gt;0,Table5[[#This Row],[kapp_old]]&lt;$F$1),$F$1,Table5[[#This Row],[kapp_old]])</f>
        <v>'RXN-ACACT141bi_x_FWD-rt0697'	27141.27779288</v>
      </c>
      <c r="M192" s="1">
        <f>_xlfn.XLOOKUP(Table5[[#This Row],[rxn]],Table3[name],Table3[flux],$F$1)</f>
        <v>27141.277792879999</v>
      </c>
      <c r="N192" s="1">
        <f>IFERROR(Table5[[#This Row],[min flux]]/Table5[[#This Row],[associated enzload]],"")</f>
        <v>64892213610.108574</v>
      </c>
      <c r="O192" s="1">
        <f>_xlfn.NUMBERVALUE(IF(Table5[[#This Row],[flux/enzload]]="","",ABS($N$1-Table5[[#This Row],[flux/enzload]])))</f>
        <v>1335024104048.8401</v>
      </c>
      <c r="P192" s="1">
        <f>Table5[[#This Row],[kapp_old]]+IFERROR(((Table5[[#This Row],[kapp_slack_ub]]-Table5[[#This Row],[kapp_slack_lb]])/Table5[[#This Row],[associated enzload]]),0)</f>
        <v>27141.277792879999</v>
      </c>
      <c r="Q192" s="1" t="str">
        <f>"'"&amp;Table5[[#This Row],[rxn]]&amp;"'"&amp;CHAR(9)&amp;Table5[[#This Row],[kapp + (slack_ub - slack_lb)/enzload]]</f>
        <v>'RXN-ACACT141bi_x_FWD-rt0697'	27141.27779288</v>
      </c>
      <c r="R192" s="1">
        <f>_xlfn.XLOOKUP(Table5[[#This Row],[rxn]],Table38[name],Table38[flux],0)</f>
        <v>0</v>
      </c>
      <c r="S192" s="1">
        <f>_xlfn.XLOOKUP(SUBSTITUTE(Table5[[#This Row],[rxn]],"RXN-","ENZLOAD-"),Table38[name],Table38[flux],0)</f>
        <v>0</v>
      </c>
      <c r="T192" s="1" t="b">
        <f>AND(Table5[[#This Row],[ENZLOAD flux in kapp-slack.gms]]=0,Table5[[#This Row],[flux in kapp-slack.gms]]&lt;&gt;0,NOT(Table5[[#This Row],[spont or unknown?]]))</f>
        <v>0</v>
      </c>
      <c r="U192" s="1" t="b">
        <f>OR(_xlfn.TEXTAFTER(Table5[[#This Row],[rxn]],"-",-1)="SPONT",_xlfn.TEXTAFTER(Table5[[#This Row],[rxn]],"-",-1)="UNKNOWN")</f>
        <v>0</v>
      </c>
      <c r="V192" s="1">
        <f>_xlfn.XLOOKUP(SUBSTITUTE(Table5[[#This Row],[rxn]],"RXN-","ENZLOAD-"),Table4[rxn],Table4[ub],0)</f>
        <v>0.96548376000000002</v>
      </c>
      <c r="W192" s="1" t="b">
        <f>AND(Table5[[#This Row],[FVA ENZLOAD flux UB]]=0,Table5[[#This Row],[ENZ not made when it should be?]])</f>
        <v>0</v>
      </c>
    </row>
    <row r="193" spans="1:23" hidden="1">
      <c r="A193" s="1" t="s">
        <v>4671</v>
      </c>
      <c r="B193" s="1" t="str">
        <f>_xlfn.TEXTBEFORE(Table38[[#This Row],[all fluxes from kapp-slack]]," ",,,,"")</f>
        <v>RXN-DCYTD_c_FWD-rt7919</v>
      </c>
      <c r="C193" s="1">
        <f>_xlfn.NUMBERVALUE(IFERROR(_xlfn.TEXTAFTER(Table38[[#This Row],[all fluxes from kapp-slack]]," ",-1,,,""),""))</f>
        <v>2.7376529168709998E-3</v>
      </c>
      <c r="F193" s="1" t="s">
        <v>6660</v>
      </c>
      <c r="G193" s="1" t="str">
        <f>_xlfn.TEXTBEFORE(Table5[[#This Row],[rxn     kapp_old        kapp_slack_ub   kapp_slack_lb]]," ")</f>
        <v>RXN-ACACT141bi_x_FWD-rt5445</v>
      </c>
      <c r="H19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9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93" s="1">
        <f>_xlfn.NUMBERVALUE(_xlfn.TEXTAFTER(Table5[[#This Row],[rxn     kapp_old        kapp_slack_ub   kapp_slack_lb]]," ",-1))</f>
        <v>0</v>
      </c>
      <c r="K193" s="1">
        <f>_xlfn.XLOOKUP(SUBSTITUTE(Table5[[#This Row],[rxn]],"RXN-","ENZLOAD-"),ENZLOAD[name],ENZLOAD[flux],0)</f>
        <v>7.8904508266999897E-7</v>
      </c>
      <c r="L193" s="1" t="str">
        <f>"'"&amp;Table5[[#This Row],[rxn]]&amp;"'"&amp;CHAR(9)&amp;IF(AND(Table5[[#This Row],[kapp_slack_ub]]&lt;&gt;0,Table5[[#This Row],[kapp_old]]&lt;$F$1),$F$1,Table5[[#This Row],[kapp_old]])</f>
        <v>'RXN-ACACT141bi_x_FWD-rt5445'	27141.27779288</v>
      </c>
      <c r="M193" s="1">
        <f>_xlfn.XLOOKUP(Table5[[#This Row],[rxn]],Table3[name],Table3[flux],$F$1)</f>
        <v>27141.277792879999</v>
      </c>
      <c r="N193" s="1">
        <f>IFERROR(Table5[[#This Row],[min flux]]/Table5[[#This Row],[associated enzload]],"")</f>
        <v>34397626180.038246</v>
      </c>
      <c r="O193" s="1">
        <f>_xlfn.NUMBERVALUE(IF(Table5[[#This Row],[flux/enzload]]="","",ABS($N$1-Table5[[#This Row],[flux/enzload]])))</f>
        <v>1365518691478.9199</v>
      </c>
      <c r="P193" s="1">
        <f>Table5[[#This Row],[kapp_old]]+IFERROR(((Table5[[#This Row],[kapp_slack_ub]]-Table5[[#This Row],[kapp_slack_lb]])/Table5[[#This Row],[associated enzload]]),0)</f>
        <v>27141.277792879999</v>
      </c>
      <c r="Q193" s="1" t="str">
        <f>"'"&amp;Table5[[#This Row],[rxn]]&amp;"'"&amp;CHAR(9)&amp;Table5[[#This Row],[kapp + (slack_ub - slack_lb)/enzload]]</f>
        <v>'RXN-ACACT141bi_x_FWD-rt5445'	27141.27779288</v>
      </c>
      <c r="R193" s="1">
        <f>_xlfn.XLOOKUP(Table5[[#This Row],[rxn]],Table38[name],Table38[flux],0)</f>
        <v>0</v>
      </c>
      <c r="S193" s="1">
        <f>_xlfn.XLOOKUP(SUBSTITUTE(Table5[[#This Row],[rxn]],"RXN-","ENZLOAD-"),Table38[name],Table38[flux],0)</f>
        <v>0</v>
      </c>
      <c r="T193" s="1" t="b">
        <f>AND(Table5[[#This Row],[ENZLOAD flux in kapp-slack.gms]]=0,Table5[[#This Row],[flux in kapp-slack.gms]]&lt;&gt;0,NOT(Table5[[#This Row],[spont or unknown?]]))</f>
        <v>0</v>
      </c>
      <c r="U193" s="1" t="b">
        <f>OR(_xlfn.TEXTAFTER(Table5[[#This Row],[rxn]],"-",-1)="SPONT",_xlfn.TEXTAFTER(Table5[[#This Row],[rxn]],"-",-1)="UNKNOWN")</f>
        <v>0</v>
      </c>
      <c r="V193" s="1">
        <f>_xlfn.XLOOKUP(SUBSTITUTE(Table5[[#This Row],[rxn]],"RXN-","ENZLOAD-"),Table4[rxn],Table4[ub],0)</f>
        <v>0.97484223000000003</v>
      </c>
      <c r="W193" s="1" t="b">
        <f>AND(Table5[[#This Row],[FVA ENZLOAD flux UB]]=0,Table5[[#This Row],[ENZ not made when it should be?]])</f>
        <v>0</v>
      </c>
    </row>
    <row r="194" spans="1:23" hidden="1">
      <c r="A194" s="1" t="s">
        <v>4672</v>
      </c>
      <c r="B194" s="1" t="str">
        <f>_xlfn.TEXTBEFORE(Table38[[#This Row],[all fluxes from kapp-slack]]," ",,,,"")</f>
        <v>RXN-DDPA_c_FWD-rt2234_c</v>
      </c>
      <c r="C194" s="1">
        <f>_xlfn.NUMBERVALUE(IFERROR(_xlfn.TEXTAFTER(Table38[[#This Row],[all fluxes from kapp-slack]]," ",-1,,,""),""))</f>
        <v>3.8461896595422998E-2</v>
      </c>
      <c r="F194" s="1" t="s">
        <v>6661</v>
      </c>
      <c r="G194" s="1" t="str">
        <f>_xlfn.TEXTBEFORE(Table5[[#This Row],[rxn     kapp_old        kapp_slack_ub   kapp_slack_lb]]," ")</f>
        <v>RXN-ACACT141bi_x_FWD-rt6860</v>
      </c>
      <c r="H19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9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94" s="1">
        <f>_xlfn.NUMBERVALUE(_xlfn.TEXTAFTER(Table5[[#This Row],[rxn     kapp_old        kapp_slack_ub   kapp_slack_lb]]," ",-1))</f>
        <v>0</v>
      </c>
      <c r="K194" s="1">
        <f>_xlfn.XLOOKUP(SUBSTITUTE(Table5[[#This Row],[rxn]],"RXN-","ENZLOAD-"),ENZLOAD[name],ENZLOAD[flux],0)</f>
        <v>5.6353127168999899E-7</v>
      </c>
      <c r="L194" s="1" t="str">
        <f>"'"&amp;Table5[[#This Row],[rxn]]&amp;"'"&amp;CHAR(9)&amp;IF(AND(Table5[[#This Row],[kapp_slack_ub]]&lt;&gt;0,Table5[[#This Row],[kapp_old]]&lt;$F$1),$F$1,Table5[[#This Row],[kapp_old]])</f>
        <v>'RXN-ACACT141bi_x_FWD-rt6860'	27141.27779288</v>
      </c>
      <c r="M194" s="1">
        <f>_xlfn.XLOOKUP(Table5[[#This Row],[rxn]],Table3[name],Table3[flux],$F$1)</f>
        <v>27141.277792879999</v>
      </c>
      <c r="N194" s="1">
        <f>IFERROR(Table5[[#This Row],[min flux]]/Table5[[#This Row],[associated enzload]],"")</f>
        <v>48162860086.690155</v>
      </c>
      <c r="O194" s="1">
        <f>_xlfn.NUMBERVALUE(IF(Table5[[#This Row],[flux/enzload]]="","",ABS($N$1-Table5[[#This Row],[flux/enzload]])))</f>
        <v>1351753457572.26</v>
      </c>
      <c r="P194" s="1">
        <f>Table5[[#This Row],[kapp_old]]+IFERROR(((Table5[[#This Row],[kapp_slack_ub]]-Table5[[#This Row],[kapp_slack_lb]])/Table5[[#This Row],[associated enzload]]),0)</f>
        <v>27141.277792879999</v>
      </c>
      <c r="Q194" s="1" t="str">
        <f>"'"&amp;Table5[[#This Row],[rxn]]&amp;"'"&amp;CHAR(9)&amp;Table5[[#This Row],[kapp + (slack_ub - slack_lb)/enzload]]</f>
        <v>'RXN-ACACT141bi_x_FWD-rt6860'	27141.27779288</v>
      </c>
      <c r="R194" s="1">
        <f>_xlfn.XLOOKUP(Table5[[#This Row],[rxn]],Table38[name],Table38[flux],0)</f>
        <v>0</v>
      </c>
      <c r="S194" s="1">
        <f>_xlfn.XLOOKUP(SUBSTITUTE(Table5[[#This Row],[rxn]],"RXN-","ENZLOAD-"),Table38[name],Table38[flux],0)</f>
        <v>0</v>
      </c>
      <c r="T194" s="1" t="b">
        <f>AND(Table5[[#This Row],[ENZLOAD flux in kapp-slack.gms]]=0,Table5[[#This Row],[flux in kapp-slack.gms]]&lt;&gt;0,NOT(Table5[[#This Row],[spont or unknown?]]))</f>
        <v>0</v>
      </c>
      <c r="U194" s="1" t="b">
        <f>OR(_xlfn.TEXTAFTER(Table5[[#This Row],[rxn]],"-",-1)="SPONT",_xlfn.TEXTAFTER(Table5[[#This Row],[rxn]],"-",-1)="UNKNOWN")</f>
        <v>0</v>
      </c>
      <c r="V194" s="1">
        <f>_xlfn.XLOOKUP(SUBSTITUTE(Table5[[#This Row],[rxn]],"RXN-","ENZLOAD-"),Table4[rxn],Table4[ub],0)</f>
        <v>0.97563316</v>
      </c>
      <c r="W194" s="1" t="b">
        <f>AND(Table5[[#This Row],[FVA ENZLOAD flux UB]]=0,Table5[[#This Row],[ENZ not made when it should be?]])</f>
        <v>0</v>
      </c>
    </row>
    <row r="195" spans="1:23" hidden="1">
      <c r="A195" s="1" t="s">
        <v>4673</v>
      </c>
      <c r="B195" s="1" t="str">
        <f>_xlfn.TEXTBEFORE(Table38[[#This Row],[all fluxes from kapp-slack]]," ",,,,"")</f>
        <v>RXN-DGAT_l_FWD-rt8092_l</v>
      </c>
      <c r="C195" s="1">
        <f>_xlfn.NUMBERVALUE(IFERROR(_xlfn.TEXTAFTER(Table38[[#This Row],[all fluxes from kapp-slack]]," ",-1,,,""),""))</f>
        <v>4.8795402506410001E-3</v>
      </c>
      <c r="F195" s="1" t="s">
        <v>6662</v>
      </c>
      <c r="G195" s="1" t="str">
        <f>_xlfn.TEXTBEFORE(Table5[[#This Row],[rxn     kapp_old        kapp_slack_ub   kapp_slack_lb]]," ")</f>
        <v>RXN-ACACT142i_x_FWD-rt0697</v>
      </c>
      <c r="H19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9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95" s="1">
        <f>_xlfn.NUMBERVALUE(_xlfn.TEXTAFTER(Table5[[#This Row],[rxn     kapp_old        kapp_slack_ub   kapp_slack_lb]]," ",-1))</f>
        <v>0</v>
      </c>
      <c r="K195" s="1">
        <f>_xlfn.XLOOKUP(SUBSTITUTE(Table5[[#This Row],[rxn]],"RXN-","ENZLOAD-"),ENZLOAD[name],ENZLOAD[flux],0)</f>
        <v>4.1825168665000001E-7</v>
      </c>
      <c r="L195" s="1" t="str">
        <f>"'"&amp;Table5[[#This Row],[rxn]]&amp;"'"&amp;CHAR(9)&amp;IF(AND(Table5[[#This Row],[kapp_slack_ub]]&lt;&gt;0,Table5[[#This Row],[kapp_old]]&lt;$F$1),$F$1,Table5[[#This Row],[kapp_old]])</f>
        <v>'RXN-ACACT142i_x_FWD-rt0697'	27141.27779288</v>
      </c>
      <c r="M195" s="1">
        <f>_xlfn.XLOOKUP(Table5[[#This Row],[rxn]],Table3[name],Table3[flux],$F$1)</f>
        <v>27141.277792879999</v>
      </c>
      <c r="N195" s="1">
        <f>IFERROR(Table5[[#This Row],[min flux]]/Table5[[#This Row],[associated enzload]],"")</f>
        <v>64892213610.108574</v>
      </c>
      <c r="O195" s="1">
        <f>_xlfn.NUMBERVALUE(IF(Table5[[#This Row],[flux/enzload]]="","",ABS($N$1-Table5[[#This Row],[flux/enzload]])))</f>
        <v>1335024104048.8401</v>
      </c>
      <c r="P195" s="1">
        <f>Table5[[#This Row],[kapp_old]]+IFERROR(((Table5[[#This Row],[kapp_slack_ub]]-Table5[[#This Row],[kapp_slack_lb]])/Table5[[#This Row],[associated enzload]]),0)</f>
        <v>27141.277792879999</v>
      </c>
      <c r="Q195" s="1" t="str">
        <f>"'"&amp;Table5[[#This Row],[rxn]]&amp;"'"&amp;CHAR(9)&amp;Table5[[#This Row],[kapp + (slack_ub - slack_lb)/enzload]]</f>
        <v>'RXN-ACACT142i_x_FWD-rt0697'	27141.27779288</v>
      </c>
      <c r="R195" s="1">
        <f>_xlfn.XLOOKUP(Table5[[#This Row],[rxn]],Table38[name],Table38[flux],0)</f>
        <v>0</v>
      </c>
      <c r="S195" s="1">
        <f>_xlfn.XLOOKUP(SUBSTITUTE(Table5[[#This Row],[rxn]],"RXN-","ENZLOAD-"),Table38[name],Table38[flux],0)</f>
        <v>0</v>
      </c>
      <c r="T195" s="1" t="b">
        <f>AND(Table5[[#This Row],[ENZLOAD flux in kapp-slack.gms]]=0,Table5[[#This Row],[flux in kapp-slack.gms]]&lt;&gt;0,NOT(Table5[[#This Row],[spont or unknown?]]))</f>
        <v>0</v>
      </c>
      <c r="U195" s="1" t="b">
        <f>OR(_xlfn.TEXTAFTER(Table5[[#This Row],[rxn]],"-",-1)="SPONT",_xlfn.TEXTAFTER(Table5[[#This Row],[rxn]],"-",-1)="UNKNOWN")</f>
        <v>0</v>
      </c>
      <c r="V195" s="1">
        <f>_xlfn.XLOOKUP(SUBSTITUTE(Table5[[#This Row],[rxn]],"RXN-","ENZLOAD-"),Table4[rxn],Table4[ub],0)</f>
        <v>0.96548376000000002</v>
      </c>
      <c r="W195" s="1" t="b">
        <f>AND(Table5[[#This Row],[FVA ENZLOAD flux UB]]=0,Table5[[#This Row],[ENZ not made when it should be?]])</f>
        <v>0</v>
      </c>
    </row>
    <row r="196" spans="1:23" hidden="1">
      <c r="A196" s="1" t="s">
        <v>4674</v>
      </c>
      <c r="B196" s="1" t="str">
        <f>_xlfn.TEXTBEFORE(Table38[[#This Row],[all fluxes from kapp-slack]]," ",,,,"")</f>
        <v>RXN-DHAD1_m_FWD-rt1321</v>
      </c>
      <c r="C196" s="1">
        <f>_xlfn.NUMBERVALUE(IFERROR(_xlfn.TEXTAFTER(Table38[[#This Row],[all fluxes from kapp-slack]]," ",-1,,,""),""))</f>
        <v>8.8686640115519993E-2</v>
      </c>
      <c r="F196" s="1" t="s">
        <v>6663</v>
      </c>
      <c r="G196" s="1" t="str">
        <f>_xlfn.TEXTBEFORE(Table5[[#This Row],[rxn     kapp_old        kapp_slack_ub   kapp_slack_lb]]," ")</f>
        <v>RXN-ACACT142i_x_FWD-rt5445</v>
      </c>
      <c r="H19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9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96" s="1">
        <f>_xlfn.NUMBERVALUE(_xlfn.TEXTAFTER(Table5[[#This Row],[rxn     kapp_old        kapp_slack_ub   kapp_slack_lb]]," ",-1))</f>
        <v>0</v>
      </c>
      <c r="K196" s="1">
        <f>_xlfn.XLOOKUP(SUBSTITUTE(Table5[[#This Row],[rxn]],"RXN-","ENZLOAD-"),ENZLOAD[name],ENZLOAD[flux],0)</f>
        <v>7.8904508266999897E-7</v>
      </c>
      <c r="L196" s="1" t="str">
        <f>"'"&amp;Table5[[#This Row],[rxn]]&amp;"'"&amp;CHAR(9)&amp;IF(AND(Table5[[#This Row],[kapp_slack_ub]]&lt;&gt;0,Table5[[#This Row],[kapp_old]]&lt;$F$1),$F$1,Table5[[#This Row],[kapp_old]])</f>
        <v>'RXN-ACACT142i_x_FWD-rt5445'	27141.27779288</v>
      </c>
      <c r="M196" s="1">
        <f>_xlfn.XLOOKUP(Table5[[#This Row],[rxn]],Table3[name],Table3[flux],$F$1)</f>
        <v>27141.277792879999</v>
      </c>
      <c r="N196" s="1">
        <f>IFERROR(Table5[[#This Row],[min flux]]/Table5[[#This Row],[associated enzload]],"")</f>
        <v>34397626180.038246</v>
      </c>
      <c r="O196" s="1">
        <f>_xlfn.NUMBERVALUE(IF(Table5[[#This Row],[flux/enzload]]="","",ABS($N$1-Table5[[#This Row],[flux/enzload]])))</f>
        <v>1365518691478.9199</v>
      </c>
      <c r="P196" s="1">
        <f>Table5[[#This Row],[kapp_old]]+IFERROR(((Table5[[#This Row],[kapp_slack_ub]]-Table5[[#This Row],[kapp_slack_lb]])/Table5[[#This Row],[associated enzload]]),0)</f>
        <v>27141.277792879999</v>
      </c>
      <c r="Q196" s="1" t="str">
        <f>"'"&amp;Table5[[#This Row],[rxn]]&amp;"'"&amp;CHAR(9)&amp;Table5[[#This Row],[kapp + (slack_ub - slack_lb)/enzload]]</f>
        <v>'RXN-ACACT142i_x_FWD-rt5445'	27141.27779288</v>
      </c>
      <c r="R196" s="1">
        <f>_xlfn.XLOOKUP(Table5[[#This Row],[rxn]],Table38[name],Table38[flux],0)</f>
        <v>0</v>
      </c>
      <c r="S196" s="1">
        <f>_xlfn.XLOOKUP(SUBSTITUTE(Table5[[#This Row],[rxn]],"RXN-","ENZLOAD-"),Table38[name],Table38[flux],0)</f>
        <v>0</v>
      </c>
      <c r="T196" s="1" t="b">
        <f>AND(Table5[[#This Row],[ENZLOAD flux in kapp-slack.gms]]=0,Table5[[#This Row],[flux in kapp-slack.gms]]&lt;&gt;0,NOT(Table5[[#This Row],[spont or unknown?]]))</f>
        <v>0</v>
      </c>
      <c r="U196" s="1" t="b">
        <f>OR(_xlfn.TEXTAFTER(Table5[[#This Row],[rxn]],"-",-1)="SPONT",_xlfn.TEXTAFTER(Table5[[#This Row],[rxn]],"-",-1)="UNKNOWN")</f>
        <v>0</v>
      </c>
      <c r="V196" s="1">
        <f>_xlfn.XLOOKUP(SUBSTITUTE(Table5[[#This Row],[rxn]],"RXN-","ENZLOAD-"),Table4[rxn],Table4[ub],0)</f>
        <v>0.97484223000000003</v>
      </c>
      <c r="W196" s="1" t="b">
        <f>AND(Table5[[#This Row],[FVA ENZLOAD flux UB]]=0,Table5[[#This Row],[ENZ not made when it should be?]])</f>
        <v>0</v>
      </c>
    </row>
    <row r="197" spans="1:23" hidden="1">
      <c r="A197" s="1" t="s">
        <v>4675</v>
      </c>
      <c r="B197" s="1" t="str">
        <f>_xlfn.TEXTBEFORE(Table38[[#This Row],[all fluxes from kapp-slack]]," ",,,,"")</f>
        <v>RXN-DHAD2_m_FWD-rt1321</v>
      </c>
      <c r="C197" s="1">
        <f>_xlfn.NUMBERVALUE(IFERROR(_xlfn.TEXTAFTER(Table38[[#This Row],[all fluxes from kapp-slack]]," ",-1,,,""),""))</f>
        <v>2.3771305714608001E-2</v>
      </c>
      <c r="F197" s="1" t="s">
        <v>6664</v>
      </c>
      <c r="G197" s="1" t="str">
        <f>_xlfn.TEXTBEFORE(Table5[[#This Row],[rxn     kapp_old        kapp_slack_ub   kapp_slack_lb]]," ")</f>
        <v>RXN-ACACT142i_x_FWD-rt6860</v>
      </c>
      <c r="H19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9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97" s="1">
        <f>_xlfn.NUMBERVALUE(_xlfn.TEXTAFTER(Table5[[#This Row],[rxn     kapp_old        kapp_slack_ub   kapp_slack_lb]]," ",-1))</f>
        <v>0</v>
      </c>
      <c r="K197" s="1">
        <f>_xlfn.XLOOKUP(SUBSTITUTE(Table5[[#This Row],[rxn]],"RXN-","ENZLOAD-"),ENZLOAD[name],ENZLOAD[flux],0)</f>
        <v>5.6353127168999899E-7</v>
      </c>
      <c r="L197" s="1" t="str">
        <f>"'"&amp;Table5[[#This Row],[rxn]]&amp;"'"&amp;CHAR(9)&amp;IF(AND(Table5[[#This Row],[kapp_slack_ub]]&lt;&gt;0,Table5[[#This Row],[kapp_old]]&lt;$F$1),$F$1,Table5[[#This Row],[kapp_old]])</f>
        <v>'RXN-ACACT142i_x_FWD-rt6860'	27141.27779288</v>
      </c>
      <c r="M197" s="1">
        <f>_xlfn.XLOOKUP(Table5[[#This Row],[rxn]],Table3[name],Table3[flux],$F$1)</f>
        <v>27141.277792879999</v>
      </c>
      <c r="N197" s="1">
        <f>IFERROR(Table5[[#This Row],[min flux]]/Table5[[#This Row],[associated enzload]],"")</f>
        <v>48162860086.690155</v>
      </c>
      <c r="O197" s="1">
        <f>_xlfn.NUMBERVALUE(IF(Table5[[#This Row],[flux/enzload]]="","",ABS($N$1-Table5[[#This Row],[flux/enzload]])))</f>
        <v>1351753457572.26</v>
      </c>
      <c r="P197" s="1">
        <f>Table5[[#This Row],[kapp_old]]+IFERROR(((Table5[[#This Row],[kapp_slack_ub]]-Table5[[#This Row],[kapp_slack_lb]])/Table5[[#This Row],[associated enzload]]),0)</f>
        <v>27141.277792879999</v>
      </c>
      <c r="Q197" s="1" t="str">
        <f>"'"&amp;Table5[[#This Row],[rxn]]&amp;"'"&amp;CHAR(9)&amp;Table5[[#This Row],[kapp + (slack_ub - slack_lb)/enzload]]</f>
        <v>'RXN-ACACT142i_x_FWD-rt6860'	27141.27779288</v>
      </c>
      <c r="R197" s="1">
        <f>_xlfn.XLOOKUP(Table5[[#This Row],[rxn]],Table38[name],Table38[flux],0)</f>
        <v>0</v>
      </c>
      <c r="S197" s="1">
        <f>_xlfn.XLOOKUP(SUBSTITUTE(Table5[[#This Row],[rxn]],"RXN-","ENZLOAD-"),Table38[name],Table38[flux],0)</f>
        <v>0</v>
      </c>
      <c r="T197" s="1" t="b">
        <f>AND(Table5[[#This Row],[ENZLOAD flux in kapp-slack.gms]]=0,Table5[[#This Row],[flux in kapp-slack.gms]]&lt;&gt;0,NOT(Table5[[#This Row],[spont or unknown?]]))</f>
        <v>0</v>
      </c>
      <c r="U197" s="1" t="b">
        <f>OR(_xlfn.TEXTAFTER(Table5[[#This Row],[rxn]],"-",-1)="SPONT",_xlfn.TEXTAFTER(Table5[[#This Row],[rxn]],"-",-1)="UNKNOWN")</f>
        <v>0</v>
      </c>
      <c r="V197" s="1">
        <f>_xlfn.XLOOKUP(SUBSTITUTE(Table5[[#This Row],[rxn]],"RXN-","ENZLOAD-"),Table4[rxn],Table4[ub],0)</f>
        <v>0.97563316</v>
      </c>
      <c r="W197" s="1" t="b">
        <f>AND(Table5[[#This Row],[FVA ENZLOAD flux UB]]=0,Table5[[#This Row],[ENZ not made when it should be?]])</f>
        <v>0</v>
      </c>
    </row>
    <row r="198" spans="1:23" hidden="1">
      <c r="A198" s="1" t="s">
        <v>4676</v>
      </c>
      <c r="B198" s="1" t="str">
        <f>_xlfn.TEXTBEFORE(Table38[[#This Row],[all fluxes from kapp-slack]]," ",,,,"")</f>
        <v>RXN-DHAPt_c_m_REV-SPONT</v>
      </c>
      <c r="C198" s="1">
        <f>_xlfn.NUMBERVALUE(IFERROR(_xlfn.TEXTAFTER(Table38[[#This Row],[all fluxes from kapp-slack]]," ",-1,,,""),""))</f>
        <v>4.2677270503386003E-2</v>
      </c>
      <c r="F198" s="1" t="s">
        <v>6665</v>
      </c>
      <c r="G198" s="1" t="str">
        <f>_xlfn.TEXTBEFORE(Table5[[#This Row],[rxn     kapp_old        kapp_slack_ub   kapp_slack_lb]]," ")</f>
        <v>RXN-ACACT143i_x_FWD-rt0697</v>
      </c>
      <c r="H19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9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98" s="1">
        <f>_xlfn.NUMBERVALUE(_xlfn.TEXTAFTER(Table5[[#This Row],[rxn     kapp_old        kapp_slack_ub   kapp_slack_lb]]," ",-1))</f>
        <v>0</v>
      </c>
      <c r="K198" s="1">
        <f>_xlfn.XLOOKUP(SUBSTITUTE(Table5[[#This Row],[rxn]],"RXN-","ENZLOAD-"),ENZLOAD[name],ENZLOAD[flux],0)</f>
        <v>4.1825168665000001E-7</v>
      </c>
      <c r="L198" s="1" t="str">
        <f>"'"&amp;Table5[[#This Row],[rxn]]&amp;"'"&amp;CHAR(9)&amp;IF(AND(Table5[[#This Row],[kapp_slack_ub]]&lt;&gt;0,Table5[[#This Row],[kapp_old]]&lt;$F$1),$F$1,Table5[[#This Row],[kapp_old]])</f>
        <v>'RXN-ACACT143i_x_FWD-rt0697'	27141.27779288</v>
      </c>
      <c r="M198" s="1">
        <f>_xlfn.XLOOKUP(Table5[[#This Row],[rxn]],Table3[name],Table3[flux],$F$1)</f>
        <v>27141.277792879999</v>
      </c>
      <c r="N198" s="1">
        <f>IFERROR(Table5[[#This Row],[min flux]]/Table5[[#This Row],[associated enzload]],"")</f>
        <v>64892213610.108574</v>
      </c>
      <c r="O198" s="1">
        <f>_xlfn.NUMBERVALUE(IF(Table5[[#This Row],[flux/enzload]]="","",ABS($N$1-Table5[[#This Row],[flux/enzload]])))</f>
        <v>1335024104048.8401</v>
      </c>
      <c r="P198" s="1">
        <f>Table5[[#This Row],[kapp_old]]+IFERROR(((Table5[[#This Row],[kapp_slack_ub]]-Table5[[#This Row],[kapp_slack_lb]])/Table5[[#This Row],[associated enzload]]),0)</f>
        <v>27141.277792879999</v>
      </c>
      <c r="Q198" s="1" t="str">
        <f>"'"&amp;Table5[[#This Row],[rxn]]&amp;"'"&amp;CHAR(9)&amp;Table5[[#This Row],[kapp + (slack_ub - slack_lb)/enzload]]</f>
        <v>'RXN-ACACT143i_x_FWD-rt0697'	27141.27779288</v>
      </c>
      <c r="R198" s="1">
        <f>_xlfn.XLOOKUP(Table5[[#This Row],[rxn]],Table38[name],Table38[flux],0)</f>
        <v>0</v>
      </c>
      <c r="S198" s="1">
        <f>_xlfn.XLOOKUP(SUBSTITUTE(Table5[[#This Row],[rxn]],"RXN-","ENZLOAD-"),Table38[name],Table38[flux],0)</f>
        <v>0</v>
      </c>
      <c r="T198" s="1" t="b">
        <f>AND(Table5[[#This Row],[ENZLOAD flux in kapp-slack.gms]]=0,Table5[[#This Row],[flux in kapp-slack.gms]]&lt;&gt;0,NOT(Table5[[#This Row],[spont or unknown?]]))</f>
        <v>0</v>
      </c>
      <c r="U198" s="1" t="b">
        <f>OR(_xlfn.TEXTAFTER(Table5[[#This Row],[rxn]],"-",-1)="SPONT",_xlfn.TEXTAFTER(Table5[[#This Row],[rxn]],"-",-1)="UNKNOWN")</f>
        <v>0</v>
      </c>
      <c r="V198" s="1">
        <f>_xlfn.XLOOKUP(SUBSTITUTE(Table5[[#This Row],[rxn]],"RXN-","ENZLOAD-"),Table4[rxn],Table4[ub],0)</f>
        <v>0.96548376000000002</v>
      </c>
      <c r="W198" s="1" t="b">
        <f>AND(Table5[[#This Row],[FVA ENZLOAD flux UB]]=0,Table5[[#This Row],[ENZ not made when it should be?]])</f>
        <v>0</v>
      </c>
    </row>
    <row r="199" spans="1:23" hidden="1">
      <c r="A199" s="1" t="s">
        <v>4677</v>
      </c>
      <c r="B199" s="1" t="str">
        <f>_xlfn.TEXTBEFORE(Table38[[#This Row],[all fluxes from kapp-slack]]," ",,,,"")</f>
        <v>RXN-DHFRi_c_FWD-rt3791_c</v>
      </c>
      <c r="C199" s="1">
        <f>_xlfn.NUMBERVALUE(IFERROR(_xlfn.TEXTAFTER(Table38[[#This Row],[all fluxes from kapp-slack]]," ",-1,,,""),""))</f>
        <v>2.77623884265E-3</v>
      </c>
      <c r="F199" s="1" t="s">
        <v>6666</v>
      </c>
      <c r="G199" s="1" t="str">
        <f>_xlfn.TEXTBEFORE(Table5[[#This Row],[rxn     kapp_old        kapp_slack_ub   kapp_slack_lb]]," ")</f>
        <v>RXN-ACACT143i_x_FWD-rt5445</v>
      </c>
      <c r="H19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9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99" s="1">
        <f>_xlfn.NUMBERVALUE(_xlfn.TEXTAFTER(Table5[[#This Row],[rxn     kapp_old        kapp_slack_ub   kapp_slack_lb]]," ",-1))</f>
        <v>0</v>
      </c>
      <c r="K199" s="1">
        <f>_xlfn.XLOOKUP(SUBSTITUTE(Table5[[#This Row],[rxn]],"RXN-","ENZLOAD-"),ENZLOAD[name],ENZLOAD[flux],0)</f>
        <v>7.8904508266999897E-7</v>
      </c>
      <c r="L199" s="1" t="str">
        <f>"'"&amp;Table5[[#This Row],[rxn]]&amp;"'"&amp;CHAR(9)&amp;IF(AND(Table5[[#This Row],[kapp_slack_ub]]&lt;&gt;0,Table5[[#This Row],[kapp_old]]&lt;$F$1),$F$1,Table5[[#This Row],[kapp_old]])</f>
        <v>'RXN-ACACT143i_x_FWD-rt5445'	27141.27779288</v>
      </c>
      <c r="M199" s="1">
        <f>_xlfn.XLOOKUP(Table5[[#This Row],[rxn]],Table3[name],Table3[flux],$F$1)</f>
        <v>27141.277792879999</v>
      </c>
      <c r="N199" s="1">
        <f>IFERROR(Table5[[#This Row],[min flux]]/Table5[[#This Row],[associated enzload]],"")</f>
        <v>34397626180.038246</v>
      </c>
      <c r="O199" s="1">
        <f>_xlfn.NUMBERVALUE(IF(Table5[[#This Row],[flux/enzload]]="","",ABS($N$1-Table5[[#This Row],[flux/enzload]])))</f>
        <v>1365518691478.9199</v>
      </c>
      <c r="P199" s="1">
        <f>Table5[[#This Row],[kapp_old]]+IFERROR(((Table5[[#This Row],[kapp_slack_ub]]-Table5[[#This Row],[kapp_slack_lb]])/Table5[[#This Row],[associated enzload]]),0)</f>
        <v>27141.277792879999</v>
      </c>
      <c r="Q199" s="1" t="str">
        <f>"'"&amp;Table5[[#This Row],[rxn]]&amp;"'"&amp;CHAR(9)&amp;Table5[[#This Row],[kapp + (slack_ub - slack_lb)/enzload]]</f>
        <v>'RXN-ACACT143i_x_FWD-rt5445'	27141.27779288</v>
      </c>
      <c r="R199" s="1">
        <f>_xlfn.XLOOKUP(Table5[[#This Row],[rxn]],Table38[name],Table38[flux],0)</f>
        <v>0</v>
      </c>
      <c r="S199" s="1">
        <f>_xlfn.XLOOKUP(SUBSTITUTE(Table5[[#This Row],[rxn]],"RXN-","ENZLOAD-"),Table38[name],Table38[flux],0)</f>
        <v>0</v>
      </c>
      <c r="T199" s="1" t="b">
        <f>AND(Table5[[#This Row],[ENZLOAD flux in kapp-slack.gms]]=0,Table5[[#This Row],[flux in kapp-slack.gms]]&lt;&gt;0,NOT(Table5[[#This Row],[spont or unknown?]]))</f>
        <v>0</v>
      </c>
      <c r="U199" s="1" t="b">
        <f>OR(_xlfn.TEXTAFTER(Table5[[#This Row],[rxn]],"-",-1)="SPONT",_xlfn.TEXTAFTER(Table5[[#This Row],[rxn]],"-",-1)="UNKNOWN")</f>
        <v>0</v>
      </c>
      <c r="V199" s="1">
        <f>_xlfn.XLOOKUP(SUBSTITUTE(Table5[[#This Row],[rxn]],"RXN-","ENZLOAD-"),Table4[rxn],Table4[ub],0)</f>
        <v>0.97484223000000003</v>
      </c>
      <c r="W199" s="1" t="b">
        <f>AND(Table5[[#This Row],[FVA ENZLOAD flux UB]]=0,Table5[[#This Row],[ENZ not made when it should be?]])</f>
        <v>0</v>
      </c>
    </row>
    <row r="200" spans="1:23" hidden="1">
      <c r="A200" s="1" t="s">
        <v>4678</v>
      </c>
      <c r="B200" s="1" t="str">
        <f>_xlfn.TEXTBEFORE(Table38[[#This Row],[all fluxes from kapp-slack]]," ",,,,"")</f>
        <v>RXN-DHORDfum_c_FWD-rt6498</v>
      </c>
      <c r="C200" s="1">
        <f>_xlfn.NUMBERVALUE(IFERROR(_xlfn.TEXTAFTER(Table38[[#This Row],[all fluxes from kapp-slack]]," ",-1,,,""),""))</f>
        <v>4.6466306881609E-2</v>
      </c>
      <c r="F200" s="1" t="s">
        <v>6667</v>
      </c>
      <c r="G200" s="1" t="str">
        <f>_xlfn.TEXTBEFORE(Table5[[#This Row],[rxn     kapp_old        kapp_slack_ub   kapp_slack_lb]]," ")</f>
        <v>RXN-ACACT143i_x_FWD-rt6860</v>
      </c>
      <c r="H20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0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00" s="1">
        <f>_xlfn.NUMBERVALUE(_xlfn.TEXTAFTER(Table5[[#This Row],[rxn     kapp_old        kapp_slack_ub   kapp_slack_lb]]," ",-1))</f>
        <v>0</v>
      </c>
      <c r="K200" s="1">
        <f>_xlfn.XLOOKUP(SUBSTITUTE(Table5[[#This Row],[rxn]],"RXN-","ENZLOAD-"),ENZLOAD[name],ENZLOAD[flux],0)</f>
        <v>5.6353127168999899E-7</v>
      </c>
      <c r="L200" s="1" t="str">
        <f>"'"&amp;Table5[[#This Row],[rxn]]&amp;"'"&amp;CHAR(9)&amp;IF(AND(Table5[[#This Row],[kapp_slack_ub]]&lt;&gt;0,Table5[[#This Row],[kapp_old]]&lt;$F$1),$F$1,Table5[[#This Row],[kapp_old]])</f>
        <v>'RXN-ACACT143i_x_FWD-rt6860'	27141.27779288</v>
      </c>
      <c r="M200" s="1">
        <f>_xlfn.XLOOKUP(Table5[[#This Row],[rxn]],Table3[name],Table3[flux],$F$1)</f>
        <v>27141.277792879999</v>
      </c>
      <c r="N200" s="1">
        <f>IFERROR(Table5[[#This Row],[min flux]]/Table5[[#This Row],[associated enzload]],"")</f>
        <v>48162860086.690155</v>
      </c>
      <c r="O200" s="1">
        <f>_xlfn.NUMBERVALUE(IF(Table5[[#This Row],[flux/enzload]]="","",ABS($N$1-Table5[[#This Row],[flux/enzload]])))</f>
        <v>1351753457572.26</v>
      </c>
      <c r="P200" s="1">
        <f>Table5[[#This Row],[kapp_old]]+IFERROR(((Table5[[#This Row],[kapp_slack_ub]]-Table5[[#This Row],[kapp_slack_lb]])/Table5[[#This Row],[associated enzload]]),0)</f>
        <v>27141.277792879999</v>
      </c>
      <c r="Q200" s="1" t="str">
        <f>"'"&amp;Table5[[#This Row],[rxn]]&amp;"'"&amp;CHAR(9)&amp;Table5[[#This Row],[kapp + (slack_ub - slack_lb)/enzload]]</f>
        <v>'RXN-ACACT143i_x_FWD-rt6860'	27141.27779288</v>
      </c>
      <c r="R200" s="1">
        <f>_xlfn.XLOOKUP(Table5[[#This Row],[rxn]],Table38[name],Table38[flux],0)</f>
        <v>0</v>
      </c>
      <c r="S200" s="1">
        <f>_xlfn.XLOOKUP(SUBSTITUTE(Table5[[#This Row],[rxn]],"RXN-","ENZLOAD-"),Table38[name],Table38[flux],0)</f>
        <v>0</v>
      </c>
      <c r="T200" s="1" t="b">
        <f>AND(Table5[[#This Row],[ENZLOAD flux in kapp-slack.gms]]=0,Table5[[#This Row],[flux in kapp-slack.gms]]&lt;&gt;0,NOT(Table5[[#This Row],[spont or unknown?]]))</f>
        <v>0</v>
      </c>
      <c r="U200" s="1" t="b">
        <f>OR(_xlfn.TEXTAFTER(Table5[[#This Row],[rxn]],"-",-1)="SPONT",_xlfn.TEXTAFTER(Table5[[#This Row],[rxn]],"-",-1)="UNKNOWN")</f>
        <v>0</v>
      </c>
      <c r="V200" s="1">
        <f>_xlfn.XLOOKUP(SUBSTITUTE(Table5[[#This Row],[rxn]],"RXN-","ENZLOAD-"),Table4[rxn],Table4[ub],0)</f>
        <v>0.97563316</v>
      </c>
      <c r="W200" s="1" t="b">
        <f>AND(Table5[[#This Row],[FVA ENZLOAD flux UB]]=0,Table5[[#This Row],[ENZ not made when it should be?]])</f>
        <v>0</v>
      </c>
    </row>
    <row r="201" spans="1:23" hidden="1">
      <c r="A201" s="1" t="s">
        <v>4679</v>
      </c>
      <c r="B201" s="1" t="str">
        <f>_xlfn.TEXTBEFORE(Table38[[#This Row],[all fluxes from kapp-slack]]," ",,,,"")</f>
        <v>RXN-DHORTS_c_REV-rt3923</v>
      </c>
      <c r="C201" s="1">
        <f>_xlfn.NUMBERVALUE(IFERROR(_xlfn.TEXTAFTER(Table38[[#This Row],[all fluxes from kapp-slack]]," ",-1,,,""),""))</f>
        <v>4.6466306881609E-2</v>
      </c>
      <c r="F201" s="1" t="s">
        <v>6668</v>
      </c>
      <c r="G201" s="1" t="str">
        <f>_xlfn.TEXTBEFORE(Table5[[#This Row],[rxn     kapp_old        kapp_slack_ub   kapp_slack_lb]]," ")</f>
        <v>RXN-ACACT160i_m_FWD-rt0517</v>
      </c>
      <c r="H20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0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01" s="1">
        <f>_xlfn.NUMBERVALUE(_xlfn.TEXTAFTER(Table5[[#This Row],[rxn     kapp_old        kapp_slack_ub   kapp_slack_lb]]," ",-1))</f>
        <v>0</v>
      </c>
      <c r="K201" s="1">
        <f>_xlfn.XLOOKUP(SUBSTITUTE(Table5[[#This Row],[rxn]],"RXN-","ENZLOAD-"),ENZLOAD[name],ENZLOAD[flux],0)</f>
        <v>7.0228741482000001E-7</v>
      </c>
      <c r="L201" s="1" t="str">
        <f>"'"&amp;Table5[[#This Row],[rxn]]&amp;"'"&amp;CHAR(9)&amp;IF(AND(Table5[[#This Row],[kapp_slack_ub]]&lt;&gt;0,Table5[[#This Row],[kapp_old]]&lt;$F$1),$F$1,Table5[[#This Row],[kapp_old]])</f>
        <v>'RXN-ACACT160i_m_FWD-rt0517'	27141.27779288</v>
      </c>
      <c r="M201" s="1">
        <f>_xlfn.XLOOKUP(Table5[[#This Row],[rxn]],Table3[name],Table3[flux],$F$1)</f>
        <v>27141.277792879999</v>
      </c>
      <c r="N201" s="1">
        <f>IFERROR(Table5[[#This Row],[min flux]]/Table5[[#This Row],[associated enzload]],"")</f>
        <v>38646965928.951546</v>
      </c>
      <c r="O201" s="1">
        <f>_xlfn.NUMBERVALUE(IF(Table5[[#This Row],[flux/enzload]]="","",ABS($N$1-Table5[[#This Row],[flux/enzload]])))</f>
        <v>1361269351730</v>
      </c>
      <c r="P201" s="1">
        <f>Table5[[#This Row],[kapp_old]]+IFERROR(((Table5[[#This Row],[kapp_slack_ub]]-Table5[[#This Row],[kapp_slack_lb]])/Table5[[#This Row],[associated enzload]]),0)</f>
        <v>27141.277792879999</v>
      </c>
      <c r="Q201" s="1" t="str">
        <f>"'"&amp;Table5[[#This Row],[rxn]]&amp;"'"&amp;CHAR(9)&amp;Table5[[#This Row],[kapp + (slack_ub - slack_lb)/enzload]]</f>
        <v>'RXN-ACACT160i_m_FWD-rt0517'	27141.27779288</v>
      </c>
      <c r="R201" s="1">
        <f>_xlfn.XLOOKUP(Table5[[#This Row],[rxn]],Table38[name],Table38[flux],0)</f>
        <v>0</v>
      </c>
      <c r="S201" s="1">
        <f>_xlfn.XLOOKUP(SUBSTITUTE(Table5[[#This Row],[rxn]],"RXN-","ENZLOAD-"),Table38[name],Table38[flux],0)</f>
        <v>0</v>
      </c>
      <c r="T201" s="1" t="b">
        <f>AND(Table5[[#This Row],[ENZLOAD flux in kapp-slack.gms]]=0,Table5[[#This Row],[flux in kapp-slack.gms]]&lt;&gt;0,NOT(Table5[[#This Row],[spont or unknown?]]))</f>
        <v>0</v>
      </c>
      <c r="U201" s="1" t="b">
        <f>OR(_xlfn.TEXTAFTER(Table5[[#This Row],[rxn]],"-",-1)="SPONT",_xlfn.TEXTAFTER(Table5[[#This Row],[rxn]],"-",-1)="UNKNOWN")</f>
        <v>0</v>
      </c>
      <c r="V201" s="1">
        <f>_xlfn.XLOOKUP(SUBSTITUTE(Table5[[#This Row],[rxn]],"RXN-","ENZLOAD-"),Table4[rxn],Table4[ub],0)</f>
        <v>1.02672586</v>
      </c>
      <c r="W201" s="1" t="b">
        <f>AND(Table5[[#This Row],[FVA ENZLOAD flux UB]]=0,Table5[[#This Row],[ENZ not made when it should be?]])</f>
        <v>0</v>
      </c>
    </row>
    <row r="202" spans="1:23" hidden="1">
      <c r="A202" s="1" t="s">
        <v>4680</v>
      </c>
      <c r="B202" s="1" t="str">
        <f>_xlfn.TEXTBEFORE(Table38[[#This Row],[all fluxes from kapp-slack]]," ",,,,"")</f>
        <v>RXN-DHPPDA2_c_FWD-rt7138</v>
      </c>
      <c r="C202" s="1">
        <f>_xlfn.NUMBERVALUE(IFERROR(_xlfn.TEXTAFTER(Table38[[#This Row],[all fluxes from kapp-slack]]," ",-1,,,""),""))</f>
        <v>7.9873995779000001E-5</v>
      </c>
      <c r="F202" s="1" t="s">
        <v>6669</v>
      </c>
      <c r="G202" s="1" t="str">
        <f>_xlfn.TEXTBEFORE(Table5[[#This Row],[rxn     kapp_old        kapp_slack_ub   kapp_slack_lb]]," ")</f>
        <v>RXN-ACACT160i_x_FWD-rt0697</v>
      </c>
      <c r="H20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0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02" s="1">
        <f>_xlfn.NUMBERVALUE(_xlfn.TEXTAFTER(Table5[[#This Row],[rxn     kapp_old        kapp_slack_ub   kapp_slack_lb]]," ",-1))</f>
        <v>0</v>
      </c>
      <c r="K202" s="1">
        <f>_xlfn.XLOOKUP(SUBSTITUTE(Table5[[#This Row],[rxn]],"RXN-","ENZLOAD-"),ENZLOAD[name],ENZLOAD[flux],0)</f>
        <v>4.1825168665000001E-7</v>
      </c>
      <c r="L202" s="1" t="str">
        <f>"'"&amp;Table5[[#This Row],[rxn]]&amp;"'"&amp;CHAR(9)&amp;IF(AND(Table5[[#This Row],[kapp_slack_ub]]&lt;&gt;0,Table5[[#This Row],[kapp_old]]&lt;$F$1),$F$1,Table5[[#This Row],[kapp_old]])</f>
        <v>'RXN-ACACT160i_x_FWD-rt0697'	27141.27779288</v>
      </c>
      <c r="M202" s="1">
        <f>_xlfn.XLOOKUP(Table5[[#This Row],[rxn]],Table3[name],Table3[flux],$F$1)</f>
        <v>27141.277792879999</v>
      </c>
      <c r="N202" s="1">
        <f>IFERROR(Table5[[#This Row],[min flux]]/Table5[[#This Row],[associated enzload]],"")</f>
        <v>64892213610.108574</v>
      </c>
      <c r="O202" s="1">
        <f>_xlfn.NUMBERVALUE(IF(Table5[[#This Row],[flux/enzload]]="","",ABS($N$1-Table5[[#This Row],[flux/enzload]])))</f>
        <v>1335024104048.8401</v>
      </c>
      <c r="P202" s="1">
        <f>Table5[[#This Row],[kapp_old]]+IFERROR(((Table5[[#This Row],[kapp_slack_ub]]-Table5[[#This Row],[kapp_slack_lb]])/Table5[[#This Row],[associated enzload]]),0)</f>
        <v>27141.277792879999</v>
      </c>
      <c r="Q202" s="1" t="str">
        <f>"'"&amp;Table5[[#This Row],[rxn]]&amp;"'"&amp;CHAR(9)&amp;Table5[[#This Row],[kapp + (slack_ub - slack_lb)/enzload]]</f>
        <v>'RXN-ACACT160i_x_FWD-rt0697'	27141.27779288</v>
      </c>
      <c r="R202" s="1">
        <f>_xlfn.XLOOKUP(Table5[[#This Row],[rxn]],Table38[name],Table38[flux],0)</f>
        <v>0</v>
      </c>
      <c r="S202" s="1">
        <f>_xlfn.XLOOKUP(SUBSTITUTE(Table5[[#This Row],[rxn]],"RXN-","ENZLOAD-"),Table38[name],Table38[flux],0)</f>
        <v>0</v>
      </c>
      <c r="T202" s="1" t="b">
        <f>AND(Table5[[#This Row],[ENZLOAD flux in kapp-slack.gms]]=0,Table5[[#This Row],[flux in kapp-slack.gms]]&lt;&gt;0,NOT(Table5[[#This Row],[spont or unknown?]]))</f>
        <v>0</v>
      </c>
      <c r="U202" s="1" t="b">
        <f>OR(_xlfn.TEXTAFTER(Table5[[#This Row],[rxn]],"-",-1)="SPONT",_xlfn.TEXTAFTER(Table5[[#This Row],[rxn]],"-",-1)="UNKNOWN")</f>
        <v>0</v>
      </c>
      <c r="V202" s="1">
        <f>_xlfn.XLOOKUP(SUBSTITUTE(Table5[[#This Row],[rxn]],"RXN-","ENZLOAD-"),Table4[rxn],Table4[ub],0)</f>
        <v>0.96548376000000002</v>
      </c>
      <c r="W202" s="1" t="b">
        <f>AND(Table5[[#This Row],[FVA ENZLOAD flux UB]]=0,Table5[[#This Row],[ENZ not made when it should be?]])</f>
        <v>0</v>
      </c>
    </row>
    <row r="203" spans="1:23" hidden="1">
      <c r="A203" s="1" t="s">
        <v>4681</v>
      </c>
      <c r="B203" s="1" t="str">
        <f>_xlfn.TEXTBEFORE(Table38[[#This Row],[all fluxes from kapp-slack]]," ",,,,"")</f>
        <v>RXN-DHQS_c_FWD-rt3937</v>
      </c>
      <c r="C203" s="1">
        <f>_xlfn.NUMBERVALUE(IFERROR(_xlfn.TEXTAFTER(Table38[[#This Row],[all fluxes from kapp-slack]]," ",-1,,,""),""))</f>
        <v>3.8461896595422998E-2</v>
      </c>
      <c r="F203" s="1" t="s">
        <v>6670</v>
      </c>
      <c r="G203" s="1" t="str">
        <f>_xlfn.TEXTBEFORE(Table5[[#This Row],[rxn     kapp_old        kapp_slack_ub   kapp_slack_lb]]," ")</f>
        <v>RXN-ACACT160i_x_FWD-rt5445</v>
      </c>
      <c r="H20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0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03" s="1">
        <f>_xlfn.NUMBERVALUE(_xlfn.TEXTAFTER(Table5[[#This Row],[rxn     kapp_old        kapp_slack_ub   kapp_slack_lb]]," ",-1))</f>
        <v>0</v>
      </c>
      <c r="K203" s="1">
        <f>_xlfn.XLOOKUP(SUBSTITUTE(Table5[[#This Row],[rxn]],"RXN-","ENZLOAD-"),ENZLOAD[name],ENZLOAD[flux],0)</f>
        <v>7.8904508266999897E-7</v>
      </c>
      <c r="L203" s="1" t="str">
        <f>"'"&amp;Table5[[#This Row],[rxn]]&amp;"'"&amp;CHAR(9)&amp;IF(AND(Table5[[#This Row],[kapp_slack_ub]]&lt;&gt;0,Table5[[#This Row],[kapp_old]]&lt;$F$1),$F$1,Table5[[#This Row],[kapp_old]])</f>
        <v>'RXN-ACACT160i_x_FWD-rt5445'	27141.27779288</v>
      </c>
      <c r="M203" s="1">
        <f>_xlfn.XLOOKUP(Table5[[#This Row],[rxn]],Table3[name],Table3[flux],$F$1)</f>
        <v>27141.277792879999</v>
      </c>
      <c r="N203" s="1">
        <f>IFERROR(Table5[[#This Row],[min flux]]/Table5[[#This Row],[associated enzload]],"")</f>
        <v>34397626180.038246</v>
      </c>
      <c r="O203" s="1">
        <f>_xlfn.NUMBERVALUE(IF(Table5[[#This Row],[flux/enzload]]="","",ABS($N$1-Table5[[#This Row],[flux/enzload]])))</f>
        <v>1365518691478.9199</v>
      </c>
      <c r="P203" s="1">
        <f>Table5[[#This Row],[kapp_old]]+IFERROR(((Table5[[#This Row],[kapp_slack_ub]]-Table5[[#This Row],[kapp_slack_lb]])/Table5[[#This Row],[associated enzload]]),0)</f>
        <v>27141.277792879999</v>
      </c>
      <c r="Q203" s="1" t="str">
        <f>"'"&amp;Table5[[#This Row],[rxn]]&amp;"'"&amp;CHAR(9)&amp;Table5[[#This Row],[kapp + (slack_ub - slack_lb)/enzload]]</f>
        <v>'RXN-ACACT160i_x_FWD-rt5445'	27141.27779288</v>
      </c>
      <c r="R203" s="1">
        <f>_xlfn.XLOOKUP(Table5[[#This Row],[rxn]],Table38[name],Table38[flux],0)</f>
        <v>0</v>
      </c>
      <c r="S203" s="1">
        <f>_xlfn.XLOOKUP(SUBSTITUTE(Table5[[#This Row],[rxn]],"RXN-","ENZLOAD-"),Table38[name],Table38[flux],0)</f>
        <v>0</v>
      </c>
      <c r="T203" s="1" t="b">
        <f>AND(Table5[[#This Row],[ENZLOAD flux in kapp-slack.gms]]=0,Table5[[#This Row],[flux in kapp-slack.gms]]&lt;&gt;0,NOT(Table5[[#This Row],[spont or unknown?]]))</f>
        <v>0</v>
      </c>
      <c r="U203" s="1" t="b">
        <f>OR(_xlfn.TEXTAFTER(Table5[[#This Row],[rxn]],"-",-1)="SPONT",_xlfn.TEXTAFTER(Table5[[#This Row],[rxn]],"-",-1)="UNKNOWN")</f>
        <v>0</v>
      </c>
      <c r="V203" s="1">
        <f>_xlfn.XLOOKUP(SUBSTITUTE(Table5[[#This Row],[rxn]],"RXN-","ENZLOAD-"),Table4[rxn],Table4[ub],0)</f>
        <v>0.97484223000000003</v>
      </c>
      <c r="W203" s="1" t="b">
        <f>AND(Table5[[#This Row],[FVA ENZLOAD flux UB]]=0,Table5[[#This Row],[ENZ not made when it should be?]])</f>
        <v>0</v>
      </c>
    </row>
    <row r="204" spans="1:23" hidden="1">
      <c r="A204" s="1" t="s">
        <v>4682</v>
      </c>
      <c r="B204" s="1" t="str">
        <f>_xlfn.TEXTBEFORE(Table38[[#This Row],[all fluxes from kapp-slack]]," ",,,,"")</f>
        <v>RXN-DHQTi_c_FWD-rt2204</v>
      </c>
      <c r="C204" s="1">
        <f>_xlfn.NUMBERVALUE(IFERROR(_xlfn.TEXTAFTER(Table38[[#This Row],[all fluxes from kapp-slack]]," ",-1,,,""),""))</f>
        <v>3.8461896595422998E-2</v>
      </c>
      <c r="F204" s="1" t="s">
        <v>6671</v>
      </c>
      <c r="G204" s="1" t="str">
        <f>_xlfn.TEXTBEFORE(Table5[[#This Row],[rxn     kapp_old        kapp_slack_ub   kapp_slack_lb]]," ")</f>
        <v>RXN-ACACT160i_x_FWD-rt6860</v>
      </c>
      <c r="H20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0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04" s="1">
        <f>_xlfn.NUMBERVALUE(_xlfn.TEXTAFTER(Table5[[#This Row],[rxn     kapp_old        kapp_slack_ub   kapp_slack_lb]]," ",-1))</f>
        <v>0</v>
      </c>
      <c r="K204" s="1">
        <f>_xlfn.XLOOKUP(SUBSTITUTE(Table5[[#This Row],[rxn]],"RXN-","ENZLOAD-"),ENZLOAD[name],ENZLOAD[flux],0)</f>
        <v>5.6353127168999899E-7</v>
      </c>
      <c r="L204" s="1" t="str">
        <f>"'"&amp;Table5[[#This Row],[rxn]]&amp;"'"&amp;CHAR(9)&amp;IF(AND(Table5[[#This Row],[kapp_slack_ub]]&lt;&gt;0,Table5[[#This Row],[kapp_old]]&lt;$F$1),$F$1,Table5[[#This Row],[kapp_old]])</f>
        <v>'RXN-ACACT160i_x_FWD-rt6860'	27141.27779288</v>
      </c>
      <c r="M204" s="1">
        <f>_xlfn.XLOOKUP(Table5[[#This Row],[rxn]],Table3[name],Table3[flux],$F$1)</f>
        <v>27141.277792879999</v>
      </c>
      <c r="N204" s="1">
        <f>IFERROR(Table5[[#This Row],[min flux]]/Table5[[#This Row],[associated enzload]],"")</f>
        <v>48162860086.690155</v>
      </c>
      <c r="O204" s="1">
        <f>_xlfn.NUMBERVALUE(IF(Table5[[#This Row],[flux/enzload]]="","",ABS($N$1-Table5[[#This Row],[flux/enzload]])))</f>
        <v>1351753457572.26</v>
      </c>
      <c r="P204" s="1">
        <f>Table5[[#This Row],[kapp_old]]+IFERROR(((Table5[[#This Row],[kapp_slack_ub]]-Table5[[#This Row],[kapp_slack_lb]])/Table5[[#This Row],[associated enzload]]),0)</f>
        <v>27141.277792879999</v>
      </c>
      <c r="Q204" s="1" t="str">
        <f>"'"&amp;Table5[[#This Row],[rxn]]&amp;"'"&amp;CHAR(9)&amp;Table5[[#This Row],[kapp + (slack_ub - slack_lb)/enzload]]</f>
        <v>'RXN-ACACT160i_x_FWD-rt6860'	27141.27779288</v>
      </c>
      <c r="R204" s="1">
        <f>_xlfn.XLOOKUP(Table5[[#This Row],[rxn]],Table38[name],Table38[flux],0)</f>
        <v>0</v>
      </c>
      <c r="S204" s="1">
        <f>_xlfn.XLOOKUP(SUBSTITUTE(Table5[[#This Row],[rxn]],"RXN-","ENZLOAD-"),Table38[name],Table38[flux],0)</f>
        <v>0</v>
      </c>
      <c r="T204" s="1" t="b">
        <f>AND(Table5[[#This Row],[ENZLOAD flux in kapp-slack.gms]]=0,Table5[[#This Row],[flux in kapp-slack.gms]]&lt;&gt;0,NOT(Table5[[#This Row],[spont or unknown?]]))</f>
        <v>0</v>
      </c>
      <c r="U204" s="1" t="b">
        <f>OR(_xlfn.TEXTAFTER(Table5[[#This Row],[rxn]],"-",-1)="SPONT",_xlfn.TEXTAFTER(Table5[[#This Row],[rxn]],"-",-1)="UNKNOWN")</f>
        <v>0</v>
      </c>
      <c r="V204" s="1">
        <f>_xlfn.XLOOKUP(SUBSTITUTE(Table5[[#This Row],[rxn]],"RXN-","ENZLOAD-"),Table4[rxn],Table4[ub],0)</f>
        <v>0.97563316</v>
      </c>
      <c r="W204" s="1" t="b">
        <f>AND(Table5[[#This Row],[FVA ENZLOAD flux UB]]=0,Table5[[#This Row],[ENZ not made when it should be?]])</f>
        <v>0</v>
      </c>
    </row>
    <row r="205" spans="1:23" hidden="1">
      <c r="A205" s="1" t="s">
        <v>4683</v>
      </c>
      <c r="B205" s="1" t="str">
        <f>_xlfn.TEXTBEFORE(Table38[[#This Row],[all fluxes from kapp-slack]]," ",,,,"")</f>
        <v>RXN-DKMEOX_c_FWD-rt7962_c</v>
      </c>
      <c r="C205" s="1">
        <f>_xlfn.NUMBERVALUE(IFERROR(_xlfn.TEXTAFTER(Table38[[#This Row],[all fluxes from kapp-slack]]," ",-1,,,""),""))</f>
        <v>3.8585456522999997E-5</v>
      </c>
      <c r="F205" s="1" t="s">
        <v>6672</v>
      </c>
      <c r="G205" s="1" t="str">
        <f>_xlfn.TEXTBEFORE(Table5[[#This Row],[rxn     kapp_old        kapp_slack_ub   kapp_slack_lb]]," ")</f>
        <v>RXN-ACACT161ai_m_FWD-rt0517</v>
      </c>
      <c r="H20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0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05" s="1">
        <f>_xlfn.NUMBERVALUE(_xlfn.TEXTAFTER(Table5[[#This Row],[rxn     kapp_old        kapp_slack_ub   kapp_slack_lb]]," ",-1))</f>
        <v>0</v>
      </c>
      <c r="K205" s="1">
        <f>_xlfn.XLOOKUP(SUBSTITUTE(Table5[[#This Row],[rxn]],"RXN-","ENZLOAD-"),ENZLOAD[name],ENZLOAD[flux],0)</f>
        <v>7.0228741482000001E-7</v>
      </c>
      <c r="L205" s="1" t="str">
        <f>"'"&amp;Table5[[#This Row],[rxn]]&amp;"'"&amp;CHAR(9)&amp;IF(AND(Table5[[#This Row],[kapp_slack_ub]]&lt;&gt;0,Table5[[#This Row],[kapp_old]]&lt;$F$1),$F$1,Table5[[#This Row],[kapp_old]])</f>
        <v>'RXN-ACACT161ai_m_FWD-rt0517'	27141.27779288</v>
      </c>
      <c r="M205" s="1">
        <f>_xlfn.XLOOKUP(Table5[[#This Row],[rxn]],Table3[name],Table3[flux],$F$1)</f>
        <v>27141.277792879999</v>
      </c>
      <c r="N205" s="1">
        <f>IFERROR(Table5[[#This Row],[min flux]]/Table5[[#This Row],[associated enzload]],"")</f>
        <v>38646965928.951546</v>
      </c>
      <c r="O205" s="1">
        <f>_xlfn.NUMBERVALUE(IF(Table5[[#This Row],[flux/enzload]]="","",ABS($N$1-Table5[[#This Row],[flux/enzload]])))</f>
        <v>1361269351730</v>
      </c>
      <c r="P205" s="1">
        <f>Table5[[#This Row],[kapp_old]]+IFERROR(((Table5[[#This Row],[kapp_slack_ub]]-Table5[[#This Row],[kapp_slack_lb]])/Table5[[#This Row],[associated enzload]]),0)</f>
        <v>27141.277792879999</v>
      </c>
      <c r="Q205" s="1" t="str">
        <f>"'"&amp;Table5[[#This Row],[rxn]]&amp;"'"&amp;CHAR(9)&amp;Table5[[#This Row],[kapp + (slack_ub - slack_lb)/enzload]]</f>
        <v>'RXN-ACACT161ai_m_FWD-rt0517'	27141.27779288</v>
      </c>
      <c r="R205" s="1">
        <f>_xlfn.XLOOKUP(Table5[[#This Row],[rxn]],Table38[name],Table38[flux],0)</f>
        <v>0</v>
      </c>
      <c r="S205" s="1">
        <f>_xlfn.XLOOKUP(SUBSTITUTE(Table5[[#This Row],[rxn]],"RXN-","ENZLOAD-"),Table38[name],Table38[flux],0)</f>
        <v>0</v>
      </c>
      <c r="T205" s="1" t="b">
        <f>AND(Table5[[#This Row],[ENZLOAD flux in kapp-slack.gms]]=0,Table5[[#This Row],[flux in kapp-slack.gms]]&lt;&gt;0,NOT(Table5[[#This Row],[spont or unknown?]]))</f>
        <v>0</v>
      </c>
      <c r="U205" s="1" t="b">
        <f>OR(_xlfn.TEXTAFTER(Table5[[#This Row],[rxn]],"-",-1)="SPONT",_xlfn.TEXTAFTER(Table5[[#This Row],[rxn]],"-",-1)="UNKNOWN")</f>
        <v>0</v>
      </c>
      <c r="V205" s="1">
        <f>_xlfn.XLOOKUP(SUBSTITUTE(Table5[[#This Row],[rxn]],"RXN-","ENZLOAD-"),Table4[rxn],Table4[ub],0)</f>
        <v>1.02672586</v>
      </c>
      <c r="W205" s="1" t="b">
        <f>AND(Table5[[#This Row],[FVA ENZLOAD flux UB]]=0,Table5[[#This Row],[ENZ not made when it should be?]])</f>
        <v>0</v>
      </c>
    </row>
    <row r="206" spans="1:23" hidden="1">
      <c r="A206" s="1" t="s">
        <v>4684</v>
      </c>
      <c r="B206" s="1" t="str">
        <f>_xlfn.TEXTBEFORE(Table38[[#This Row],[all fluxes from kapp-slack]]," ",,,,"")</f>
        <v>RXN-DKMPPH_c_FWD-rt7962_DKMPPH_c</v>
      </c>
      <c r="C206" s="1">
        <f>_xlfn.NUMBERVALUE(IFERROR(_xlfn.TEXTAFTER(Table38[[#This Row],[all fluxes from kapp-slack]]," ",-1,,,""),""))</f>
        <v>3.8585456522999997E-5</v>
      </c>
      <c r="F206" s="1" t="s">
        <v>6673</v>
      </c>
      <c r="G206" s="1" t="str">
        <f>_xlfn.TEXTBEFORE(Table5[[#This Row],[rxn     kapp_old        kapp_slack_ub   kapp_slack_lb]]," ")</f>
        <v>RXN-ACACT161ai_x_FWD-rt0697</v>
      </c>
      <c r="H20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0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06" s="1">
        <f>_xlfn.NUMBERVALUE(_xlfn.TEXTAFTER(Table5[[#This Row],[rxn     kapp_old        kapp_slack_ub   kapp_slack_lb]]," ",-1))</f>
        <v>0</v>
      </c>
      <c r="K206" s="1">
        <f>_xlfn.XLOOKUP(SUBSTITUTE(Table5[[#This Row],[rxn]],"RXN-","ENZLOAD-"),ENZLOAD[name],ENZLOAD[flux],0)</f>
        <v>4.1825168665000001E-7</v>
      </c>
      <c r="L206" s="1" t="str">
        <f>"'"&amp;Table5[[#This Row],[rxn]]&amp;"'"&amp;CHAR(9)&amp;IF(AND(Table5[[#This Row],[kapp_slack_ub]]&lt;&gt;0,Table5[[#This Row],[kapp_old]]&lt;$F$1),$F$1,Table5[[#This Row],[kapp_old]])</f>
        <v>'RXN-ACACT161ai_x_FWD-rt0697'	27141.27779288</v>
      </c>
      <c r="M206" s="1">
        <f>_xlfn.XLOOKUP(Table5[[#This Row],[rxn]],Table3[name],Table3[flux],$F$1)</f>
        <v>27141.277792879999</v>
      </c>
      <c r="N206" s="1">
        <f>IFERROR(Table5[[#This Row],[min flux]]/Table5[[#This Row],[associated enzload]],"")</f>
        <v>64892213610.108574</v>
      </c>
      <c r="O206" s="1">
        <f>_xlfn.NUMBERVALUE(IF(Table5[[#This Row],[flux/enzload]]="","",ABS($N$1-Table5[[#This Row],[flux/enzload]])))</f>
        <v>1335024104048.8401</v>
      </c>
      <c r="P206" s="1">
        <f>Table5[[#This Row],[kapp_old]]+IFERROR(((Table5[[#This Row],[kapp_slack_ub]]-Table5[[#This Row],[kapp_slack_lb]])/Table5[[#This Row],[associated enzload]]),0)</f>
        <v>27141.277792879999</v>
      </c>
      <c r="Q206" s="1" t="str">
        <f>"'"&amp;Table5[[#This Row],[rxn]]&amp;"'"&amp;CHAR(9)&amp;Table5[[#This Row],[kapp + (slack_ub - slack_lb)/enzload]]</f>
        <v>'RXN-ACACT161ai_x_FWD-rt0697'	27141.27779288</v>
      </c>
      <c r="R206" s="1">
        <f>_xlfn.XLOOKUP(Table5[[#This Row],[rxn]],Table38[name],Table38[flux],0)</f>
        <v>0</v>
      </c>
      <c r="S206" s="1">
        <f>_xlfn.XLOOKUP(SUBSTITUTE(Table5[[#This Row],[rxn]],"RXN-","ENZLOAD-"),Table38[name],Table38[flux],0)</f>
        <v>0</v>
      </c>
      <c r="T206" s="1" t="b">
        <f>AND(Table5[[#This Row],[ENZLOAD flux in kapp-slack.gms]]=0,Table5[[#This Row],[flux in kapp-slack.gms]]&lt;&gt;0,NOT(Table5[[#This Row],[spont or unknown?]]))</f>
        <v>0</v>
      </c>
      <c r="U206" s="1" t="b">
        <f>OR(_xlfn.TEXTAFTER(Table5[[#This Row],[rxn]],"-",-1)="SPONT",_xlfn.TEXTAFTER(Table5[[#This Row],[rxn]],"-",-1)="UNKNOWN")</f>
        <v>0</v>
      </c>
      <c r="V206" s="1">
        <f>_xlfn.XLOOKUP(SUBSTITUTE(Table5[[#This Row],[rxn]],"RXN-","ENZLOAD-"),Table4[rxn],Table4[ub],0)</f>
        <v>0.96548376000000002</v>
      </c>
      <c r="W206" s="1" t="b">
        <f>AND(Table5[[#This Row],[FVA ENZLOAD flux UB]]=0,Table5[[#This Row],[ENZ not made when it should be?]])</f>
        <v>0</v>
      </c>
    </row>
    <row r="207" spans="1:23" hidden="1">
      <c r="A207" s="1" t="s">
        <v>4685</v>
      </c>
      <c r="B207" s="1" t="str">
        <f>_xlfn.TEXTBEFORE(Table38[[#This Row],[all fluxes from kapp-slack]]," ",,,,"")</f>
        <v>RXN-DMATT_c_FWD-rt4576</v>
      </c>
      <c r="C207" s="1">
        <f>_xlfn.NUMBERVALUE(IFERROR(_xlfn.TEXTAFTER(Table38[[#This Row],[all fluxes from kapp-slack]]," ",-1,,,""),""))</f>
        <v>8.5176021065942006E-2</v>
      </c>
      <c r="F207" s="1" t="s">
        <v>6674</v>
      </c>
      <c r="G207" s="1" t="str">
        <f>_xlfn.TEXTBEFORE(Table5[[#This Row],[rxn     kapp_old        kapp_slack_ub   kapp_slack_lb]]," ")</f>
        <v>RXN-ACACT161ai_x_FWD-rt5445</v>
      </c>
      <c r="H20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0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07" s="1">
        <f>_xlfn.NUMBERVALUE(_xlfn.TEXTAFTER(Table5[[#This Row],[rxn     kapp_old        kapp_slack_ub   kapp_slack_lb]]," ",-1))</f>
        <v>0</v>
      </c>
      <c r="K207" s="1">
        <f>_xlfn.XLOOKUP(SUBSTITUTE(Table5[[#This Row],[rxn]],"RXN-","ENZLOAD-"),ENZLOAD[name],ENZLOAD[flux],0)</f>
        <v>7.8904508266999897E-7</v>
      </c>
      <c r="L207" s="1" t="str">
        <f>"'"&amp;Table5[[#This Row],[rxn]]&amp;"'"&amp;CHAR(9)&amp;IF(AND(Table5[[#This Row],[kapp_slack_ub]]&lt;&gt;0,Table5[[#This Row],[kapp_old]]&lt;$F$1),$F$1,Table5[[#This Row],[kapp_old]])</f>
        <v>'RXN-ACACT161ai_x_FWD-rt5445'	27141.27779288</v>
      </c>
      <c r="M207" s="1">
        <f>_xlfn.XLOOKUP(Table5[[#This Row],[rxn]],Table3[name],Table3[flux],$F$1)</f>
        <v>27141.277792879999</v>
      </c>
      <c r="N207" s="1">
        <f>IFERROR(Table5[[#This Row],[min flux]]/Table5[[#This Row],[associated enzload]],"")</f>
        <v>34397626180.038246</v>
      </c>
      <c r="O207" s="1">
        <f>_xlfn.NUMBERVALUE(IF(Table5[[#This Row],[flux/enzload]]="","",ABS($N$1-Table5[[#This Row],[flux/enzload]])))</f>
        <v>1365518691478.9199</v>
      </c>
      <c r="P207" s="1">
        <f>Table5[[#This Row],[kapp_old]]+IFERROR(((Table5[[#This Row],[kapp_slack_ub]]-Table5[[#This Row],[kapp_slack_lb]])/Table5[[#This Row],[associated enzload]]),0)</f>
        <v>27141.277792879999</v>
      </c>
      <c r="Q207" s="1" t="str">
        <f>"'"&amp;Table5[[#This Row],[rxn]]&amp;"'"&amp;CHAR(9)&amp;Table5[[#This Row],[kapp + (slack_ub - slack_lb)/enzload]]</f>
        <v>'RXN-ACACT161ai_x_FWD-rt5445'	27141.27779288</v>
      </c>
      <c r="R207" s="1">
        <f>_xlfn.XLOOKUP(Table5[[#This Row],[rxn]],Table38[name],Table38[flux],0)</f>
        <v>0</v>
      </c>
      <c r="S207" s="1">
        <f>_xlfn.XLOOKUP(SUBSTITUTE(Table5[[#This Row],[rxn]],"RXN-","ENZLOAD-"),Table38[name],Table38[flux],0)</f>
        <v>0</v>
      </c>
      <c r="T207" s="1" t="b">
        <f>AND(Table5[[#This Row],[ENZLOAD flux in kapp-slack.gms]]=0,Table5[[#This Row],[flux in kapp-slack.gms]]&lt;&gt;0,NOT(Table5[[#This Row],[spont or unknown?]]))</f>
        <v>0</v>
      </c>
      <c r="U207" s="1" t="b">
        <f>OR(_xlfn.TEXTAFTER(Table5[[#This Row],[rxn]],"-",-1)="SPONT",_xlfn.TEXTAFTER(Table5[[#This Row],[rxn]],"-",-1)="UNKNOWN")</f>
        <v>0</v>
      </c>
      <c r="V207" s="1">
        <f>_xlfn.XLOOKUP(SUBSTITUTE(Table5[[#This Row],[rxn]],"RXN-","ENZLOAD-"),Table4[rxn],Table4[ub],0)</f>
        <v>0.97484223000000003</v>
      </c>
      <c r="W207" s="1" t="b">
        <f>AND(Table5[[#This Row],[FVA ENZLOAD flux UB]]=0,Table5[[#This Row],[ENZ not made when it should be?]])</f>
        <v>0</v>
      </c>
    </row>
    <row r="208" spans="1:23" hidden="1">
      <c r="A208" s="1" t="s">
        <v>4686</v>
      </c>
      <c r="B208" s="1" t="str">
        <f>_xlfn.TEXTBEFORE(Table38[[#This Row],[all fluxes from kapp-slack]]," ",,,,"")</f>
        <v>RXN-DOCOSAt_c_rm_FWD-UNKNOWN</v>
      </c>
      <c r="C208" s="1">
        <f>_xlfn.NUMBERVALUE(IFERROR(_xlfn.TEXTAFTER(Table38[[#This Row],[all fluxes from kapp-slack]]," ",-1,,,""),""))</f>
        <v>1.1177557406E-5</v>
      </c>
      <c r="F208" s="1" t="s">
        <v>6675</v>
      </c>
      <c r="G208" s="1" t="str">
        <f>_xlfn.TEXTBEFORE(Table5[[#This Row],[rxn     kapp_old        kapp_slack_ub   kapp_slack_lb]]," ")</f>
        <v>RXN-ACACT161ai_x_FWD-rt6860</v>
      </c>
      <c r="H20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0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08" s="1">
        <f>_xlfn.NUMBERVALUE(_xlfn.TEXTAFTER(Table5[[#This Row],[rxn     kapp_old        kapp_slack_ub   kapp_slack_lb]]," ",-1))</f>
        <v>0</v>
      </c>
      <c r="K208" s="1">
        <f>_xlfn.XLOOKUP(SUBSTITUTE(Table5[[#This Row],[rxn]],"RXN-","ENZLOAD-"),ENZLOAD[name],ENZLOAD[flux],0)</f>
        <v>5.6353127168999899E-7</v>
      </c>
      <c r="L208" s="1" t="str">
        <f>"'"&amp;Table5[[#This Row],[rxn]]&amp;"'"&amp;CHAR(9)&amp;IF(AND(Table5[[#This Row],[kapp_slack_ub]]&lt;&gt;0,Table5[[#This Row],[kapp_old]]&lt;$F$1),$F$1,Table5[[#This Row],[kapp_old]])</f>
        <v>'RXN-ACACT161ai_x_FWD-rt6860'	27141.27779288</v>
      </c>
      <c r="M208" s="1">
        <f>_xlfn.XLOOKUP(Table5[[#This Row],[rxn]],Table3[name],Table3[flux],$F$1)</f>
        <v>27141.277792879999</v>
      </c>
      <c r="N208" s="1">
        <f>IFERROR(Table5[[#This Row],[min flux]]/Table5[[#This Row],[associated enzload]],"")</f>
        <v>48162860086.690155</v>
      </c>
      <c r="O208" s="1">
        <f>_xlfn.NUMBERVALUE(IF(Table5[[#This Row],[flux/enzload]]="","",ABS($N$1-Table5[[#This Row],[flux/enzload]])))</f>
        <v>1351753457572.26</v>
      </c>
      <c r="P208" s="1">
        <f>Table5[[#This Row],[kapp_old]]+IFERROR(((Table5[[#This Row],[kapp_slack_ub]]-Table5[[#This Row],[kapp_slack_lb]])/Table5[[#This Row],[associated enzload]]),0)</f>
        <v>27141.277792879999</v>
      </c>
      <c r="Q208" s="1" t="str">
        <f>"'"&amp;Table5[[#This Row],[rxn]]&amp;"'"&amp;CHAR(9)&amp;Table5[[#This Row],[kapp + (slack_ub - slack_lb)/enzload]]</f>
        <v>'RXN-ACACT161ai_x_FWD-rt6860'	27141.27779288</v>
      </c>
      <c r="R208" s="1">
        <f>_xlfn.XLOOKUP(Table5[[#This Row],[rxn]],Table38[name],Table38[flux],0)</f>
        <v>0</v>
      </c>
      <c r="S208" s="1">
        <f>_xlfn.XLOOKUP(SUBSTITUTE(Table5[[#This Row],[rxn]],"RXN-","ENZLOAD-"),Table38[name],Table38[flux],0)</f>
        <v>0</v>
      </c>
      <c r="T208" s="1" t="b">
        <f>AND(Table5[[#This Row],[ENZLOAD flux in kapp-slack.gms]]=0,Table5[[#This Row],[flux in kapp-slack.gms]]&lt;&gt;0,NOT(Table5[[#This Row],[spont or unknown?]]))</f>
        <v>0</v>
      </c>
      <c r="U208" s="1" t="b">
        <f>OR(_xlfn.TEXTAFTER(Table5[[#This Row],[rxn]],"-",-1)="SPONT",_xlfn.TEXTAFTER(Table5[[#This Row],[rxn]],"-",-1)="UNKNOWN")</f>
        <v>0</v>
      </c>
      <c r="V208" s="1">
        <f>_xlfn.XLOOKUP(SUBSTITUTE(Table5[[#This Row],[rxn]],"RXN-","ENZLOAD-"),Table4[rxn],Table4[ub],0)</f>
        <v>0.97563316</v>
      </c>
      <c r="W208" s="1" t="b">
        <f>AND(Table5[[#This Row],[FVA ENZLOAD flux UB]]=0,Table5[[#This Row],[ENZ not made when it should be?]])</f>
        <v>0</v>
      </c>
    </row>
    <row r="209" spans="1:23" hidden="1">
      <c r="A209" s="1" t="s">
        <v>4687</v>
      </c>
      <c r="B209" s="1" t="str">
        <f>_xlfn.TEXTBEFORE(Table38[[#This Row],[all fluxes from kapp-slack]]," ",,,,"")</f>
        <v>RXN-DOCOSCOAt_c_l_REV-SPONT</v>
      </c>
      <c r="C209" s="1">
        <f>_xlfn.NUMBERVALUE(IFERROR(_xlfn.TEXTAFTER(Table38[[#This Row],[all fluxes from kapp-slack]]," ",-1,,,""),""))</f>
        <v>9.1491379699999993E-5</v>
      </c>
      <c r="F209" s="1" t="s">
        <v>6676</v>
      </c>
      <c r="G209" s="1" t="str">
        <f>_xlfn.TEXTBEFORE(Table5[[#This Row],[rxn     kapp_old        kapp_slack_ub   kapp_slack_lb]]," ")</f>
        <v>RXN-ACACT161bi_m_FWD-rt0517</v>
      </c>
      <c r="H20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0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09" s="1">
        <f>_xlfn.NUMBERVALUE(_xlfn.TEXTAFTER(Table5[[#This Row],[rxn     kapp_old        kapp_slack_ub   kapp_slack_lb]]," ",-1))</f>
        <v>0</v>
      </c>
      <c r="K209" s="1">
        <f>_xlfn.XLOOKUP(SUBSTITUTE(Table5[[#This Row],[rxn]],"RXN-","ENZLOAD-"),ENZLOAD[name],ENZLOAD[flux],0)</f>
        <v>7.0228741482000001E-7</v>
      </c>
      <c r="L209" s="1" t="str">
        <f>"'"&amp;Table5[[#This Row],[rxn]]&amp;"'"&amp;CHAR(9)&amp;IF(AND(Table5[[#This Row],[kapp_slack_ub]]&lt;&gt;0,Table5[[#This Row],[kapp_old]]&lt;$F$1),$F$1,Table5[[#This Row],[kapp_old]])</f>
        <v>'RXN-ACACT161bi_m_FWD-rt0517'	27141.27779288</v>
      </c>
      <c r="M209" s="1">
        <f>_xlfn.XLOOKUP(Table5[[#This Row],[rxn]],Table3[name],Table3[flux],$F$1)</f>
        <v>27141.277792879999</v>
      </c>
      <c r="N209" s="1">
        <f>IFERROR(Table5[[#This Row],[min flux]]/Table5[[#This Row],[associated enzload]],"")</f>
        <v>38646965928.951546</v>
      </c>
      <c r="O209" s="1">
        <f>_xlfn.NUMBERVALUE(IF(Table5[[#This Row],[flux/enzload]]="","",ABS($N$1-Table5[[#This Row],[flux/enzload]])))</f>
        <v>1361269351730</v>
      </c>
      <c r="P209" s="1">
        <f>Table5[[#This Row],[kapp_old]]+IFERROR(((Table5[[#This Row],[kapp_slack_ub]]-Table5[[#This Row],[kapp_slack_lb]])/Table5[[#This Row],[associated enzload]]),0)</f>
        <v>27141.277792879999</v>
      </c>
      <c r="Q209" s="1" t="str">
        <f>"'"&amp;Table5[[#This Row],[rxn]]&amp;"'"&amp;CHAR(9)&amp;Table5[[#This Row],[kapp + (slack_ub - slack_lb)/enzload]]</f>
        <v>'RXN-ACACT161bi_m_FWD-rt0517'	27141.27779288</v>
      </c>
      <c r="R209" s="1">
        <f>_xlfn.XLOOKUP(Table5[[#This Row],[rxn]],Table38[name],Table38[flux],0)</f>
        <v>0</v>
      </c>
      <c r="S209" s="1">
        <f>_xlfn.XLOOKUP(SUBSTITUTE(Table5[[#This Row],[rxn]],"RXN-","ENZLOAD-"),Table38[name],Table38[flux],0)</f>
        <v>0</v>
      </c>
      <c r="T209" s="1" t="b">
        <f>AND(Table5[[#This Row],[ENZLOAD flux in kapp-slack.gms]]=0,Table5[[#This Row],[flux in kapp-slack.gms]]&lt;&gt;0,NOT(Table5[[#This Row],[spont or unknown?]]))</f>
        <v>0</v>
      </c>
      <c r="U209" s="1" t="b">
        <f>OR(_xlfn.TEXTAFTER(Table5[[#This Row],[rxn]],"-",-1)="SPONT",_xlfn.TEXTAFTER(Table5[[#This Row],[rxn]],"-",-1)="UNKNOWN")</f>
        <v>0</v>
      </c>
      <c r="V209" s="1">
        <f>_xlfn.XLOOKUP(SUBSTITUTE(Table5[[#This Row],[rxn]],"RXN-","ENZLOAD-"),Table4[rxn],Table4[ub],0)</f>
        <v>1.02672586</v>
      </c>
      <c r="W209" s="1" t="b">
        <f>AND(Table5[[#This Row],[FVA ENZLOAD flux UB]]=0,Table5[[#This Row],[ENZ not made when it should be?]])</f>
        <v>0</v>
      </c>
    </row>
    <row r="210" spans="1:23" hidden="1">
      <c r="A210" s="1" t="s">
        <v>4688</v>
      </c>
      <c r="B210" s="1" t="str">
        <f>_xlfn.TEXTBEFORE(Table38[[#This Row],[all fluxes from kapp-slack]]," ",,,,"")</f>
        <v>RXN-DOCOSCOAt_c_rm_REV-SPONT</v>
      </c>
      <c r="C210" s="1">
        <f>_xlfn.NUMBERVALUE(IFERROR(_xlfn.TEXTAFTER(Table38[[#This Row],[all fluxes from kapp-slack]]," ",-1,,,""),""))</f>
        <v>9.1491379699999993E-5</v>
      </c>
      <c r="F210" s="1" t="s">
        <v>6677</v>
      </c>
      <c r="G210" s="1" t="str">
        <f>_xlfn.TEXTBEFORE(Table5[[#This Row],[rxn     kapp_old        kapp_slack_ub   kapp_slack_lb]]," ")</f>
        <v>RXN-ACACT161bi_x_FWD-rt0697</v>
      </c>
      <c r="H21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1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10" s="1">
        <f>_xlfn.NUMBERVALUE(_xlfn.TEXTAFTER(Table5[[#This Row],[rxn     kapp_old        kapp_slack_ub   kapp_slack_lb]]," ",-1))</f>
        <v>0</v>
      </c>
      <c r="K210" s="1">
        <f>_xlfn.XLOOKUP(SUBSTITUTE(Table5[[#This Row],[rxn]],"RXN-","ENZLOAD-"),ENZLOAD[name],ENZLOAD[flux],0)</f>
        <v>4.1825168665000001E-7</v>
      </c>
      <c r="L210" s="1" t="str">
        <f>"'"&amp;Table5[[#This Row],[rxn]]&amp;"'"&amp;CHAR(9)&amp;IF(AND(Table5[[#This Row],[kapp_slack_ub]]&lt;&gt;0,Table5[[#This Row],[kapp_old]]&lt;$F$1),$F$1,Table5[[#This Row],[kapp_old]])</f>
        <v>'RXN-ACACT161bi_x_FWD-rt0697'	27141.27779288</v>
      </c>
      <c r="M210" s="1">
        <f>_xlfn.XLOOKUP(Table5[[#This Row],[rxn]],Table3[name],Table3[flux],$F$1)</f>
        <v>27141.277792879999</v>
      </c>
      <c r="N210" s="1">
        <f>IFERROR(Table5[[#This Row],[min flux]]/Table5[[#This Row],[associated enzload]],"")</f>
        <v>64892213610.108574</v>
      </c>
      <c r="O210" s="1">
        <f>_xlfn.NUMBERVALUE(IF(Table5[[#This Row],[flux/enzload]]="","",ABS($N$1-Table5[[#This Row],[flux/enzload]])))</f>
        <v>1335024104048.8401</v>
      </c>
      <c r="P210" s="1">
        <f>Table5[[#This Row],[kapp_old]]+IFERROR(((Table5[[#This Row],[kapp_slack_ub]]-Table5[[#This Row],[kapp_slack_lb]])/Table5[[#This Row],[associated enzload]]),0)</f>
        <v>27141.277792879999</v>
      </c>
      <c r="Q210" s="1" t="str">
        <f>"'"&amp;Table5[[#This Row],[rxn]]&amp;"'"&amp;CHAR(9)&amp;Table5[[#This Row],[kapp + (slack_ub - slack_lb)/enzload]]</f>
        <v>'RXN-ACACT161bi_x_FWD-rt0697'	27141.27779288</v>
      </c>
      <c r="R210" s="1">
        <f>_xlfn.XLOOKUP(Table5[[#This Row],[rxn]],Table38[name],Table38[flux],0)</f>
        <v>0</v>
      </c>
      <c r="S210" s="1">
        <f>_xlfn.XLOOKUP(SUBSTITUTE(Table5[[#This Row],[rxn]],"RXN-","ENZLOAD-"),Table38[name],Table38[flux],0)</f>
        <v>0</v>
      </c>
      <c r="T210" s="1" t="b">
        <f>AND(Table5[[#This Row],[ENZLOAD flux in kapp-slack.gms]]=0,Table5[[#This Row],[flux in kapp-slack.gms]]&lt;&gt;0,NOT(Table5[[#This Row],[spont or unknown?]]))</f>
        <v>0</v>
      </c>
      <c r="U210" s="1" t="b">
        <f>OR(_xlfn.TEXTAFTER(Table5[[#This Row],[rxn]],"-",-1)="SPONT",_xlfn.TEXTAFTER(Table5[[#This Row],[rxn]],"-",-1)="UNKNOWN")</f>
        <v>0</v>
      </c>
      <c r="V210" s="1">
        <f>_xlfn.XLOOKUP(SUBSTITUTE(Table5[[#This Row],[rxn]],"RXN-","ENZLOAD-"),Table4[rxn],Table4[ub],0)</f>
        <v>0.96548376000000002</v>
      </c>
      <c r="W210" s="1" t="b">
        <f>AND(Table5[[#This Row],[FVA ENZLOAD flux UB]]=0,Table5[[#This Row],[ENZ not made when it should be?]])</f>
        <v>0</v>
      </c>
    </row>
    <row r="211" spans="1:23" hidden="1">
      <c r="A211" s="1" t="s">
        <v>4689</v>
      </c>
      <c r="B211" s="1" t="str">
        <f>_xlfn.TEXTBEFORE(Table38[[#This Row],[all fluxes from kapp-slack]]," ",,,,"")</f>
        <v>RXN-DOLDPP_c_FWD-rt5681</v>
      </c>
      <c r="C211" s="1">
        <f>_xlfn.NUMBERVALUE(IFERROR(_xlfn.TEXTAFTER(Table38[[#This Row],[all fluxes from kapp-slack]]," ",-1,,,""),""))</f>
        <v>5.9819417815559998E-3</v>
      </c>
      <c r="F211" s="1" t="s">
        <v>6678</v>
      </c>
      <c r="G211" s="1" t="str">
        <f>_xlfn.TEXTBEFORE(Table5[[#This Row],[rxn     kapp_old        kapp_slack_ub   kapp_slack_lb]]," ")</f>
        <v>RXN-ACACT161bi_x_FWD-rt5445</v>
      </c>
      <c r="H21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1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11" s="1">
        <f>_xlfn.NUMBERVALUE(_xlfn.TEXTAFTER(Table5[[#This Row],[rxn     kapp_old        kapp_slack_ub   kapp_slack_lb]]," ",-1))</f>
        <v>0</v>
      </c>
      <c r="K211" s="1">
        <f>_xlfn.XLOOKUP(SUBSTITUTE(Table5[[#This Row],[rxn]],"RXN-","ENZLOAD-"),ENZLOAD[name],ENZLOAD[flux],0)</f>
        <v>7.8904508266999897E-7</v>
      </c>
      <c r="L211" s="1" t="str">
        <f>"'"&amp;Table5[[#This Row],[rxn]]&amp;"'"&amp;CHAR(9)&amp;IF(AND(Table5[[#This Row],[kapp_slack_ub]]&lt;&gt;0,Table5[[#This Row],[kapp_old]]&lt;$F$1),$F$1,Table5[[#This Row],[kapp_old]])</f>
        <v>'RXN-ACACT161bi_x_FWD-rt5445'	27141.27779288</v>
      </c>
      <c r="M211" s="1">
        <f>_xlfn.XLOOKUP(Table5[[#This Row],[rxn]],Table3[name],Table3[flux],$F$1)</f>
        <v>27141.277792879999</v>
      </c>
      <c r="N211" s="1">
        <f>IFERROR(Table5[[#This Row],[min flux]]/Table5[[#This Row],[associated enzload]],"")</f>
        <v>34397626180.038246</v>
      </c>
      <c r="O211" s="1">
        <f>_xlfn.NUMBERVALUE(IF(Table5[[#This Row],[flux/enzload]]="","",ABS($N$1-Table5[[#This Row],[flux/enzload]])))</f>
        <v>1365518691478.9199</v>
      </c>
      <c r="P211" s="1">
        <f>Table5[[#This Row],[kapp_old]]+IFERROR(((Table5[[#This Row],[kapp_slack_ub]]-Table5[[#This Row],[kapp_slack_lb]])/Table5[[#This Row],[associated enzload]]),0)</f>
        <v>27141.277792879999</v>
      </c>
      <c r="Q211" s="1" t="str">
        <f>"'"&amp;Table5[[#This Row],[rxn]]&amp;"'"&amp;CHAR(9)&amp;Table5[[#This Row],[kapp + (slack_ub - slack_lb)/enzload]]</f>
        <v>'RXN-ACACT161bi_x_FWD-rt5445'	27141.27779288</v>
      </c>
      <c r="R211" s="1">
        <f>_xlfn.XLOOKUP(Table5[[#This Row],[rxn]],Table38[name],Table38[flux],0)</f>
        <v>0</v>
      </c>
      <c r="S211" s="1">
        <f>_xlfn.XLOOKUP(SUBSTITUTE(Table5[[#This Row],[rxn]],"RXN-","ENZLOAD-"),Table38[name],Table38[flux],0)</f>
        <v>0</v>
      </c>
      <c r="T211" s="1" t="b">
        <f>AND(Table5[[#This Row],[ENZLOAD flux in kapp-slack.gms]]=0,Table5[[#This Row],[flux in kapp-slack.gms]]&lt;&gt;0,NOT(Table5[[#This Row],[spont or unknown?]]))</f>
        <v>0</v>
      </c>
      <c r="U211" s="1" t="b">
        <f>OR(_xlfn.TEXTAFTER(Table5[[#This Row],[rxn]],"-",-1)="SPONT",_xlfn.TEXTAFTER(Table5[[#This Row],[rxn]],"-",-1)="UNKNOWN")</f>
        <v>0</v>
      </c>
      <c r="V211" s="1">
        <f>_xlfn.XLOOKUP(SUBSTITUTE(Table5[[#This Row],[rxn]],"RXN-","ENZLOAD-"),Table4[rxn],Table4[ub],0)</f>
        <v>0.97484223000000003</v>
      </c>
      <c r="W211" s="1" t="b">
        <f>AND(Table5[[#This Row],[FVA ENZLOAD flux UB]]=0,Table5[[#This Row],[ENZ not made when it should be?]])</f>
        <v>0</v>
      </c>
    </row>
    <row r="212" spans="1:23" hidden="1">
      <c r="A212" s="1" t="s">
        <v>4690</v>
      </c>
      <c r="B212" s="1" t="str">
        <f>_xlfn.TEXTBEFORE(Table38[[#This Row],[all fluxes from kapp-slack]]," ",,,,"")</f>
        <v>RXN-DOLDPt_c_l_FWD-UNKNOWN</v>
      </c>
      <c r="C212" s="1">
        <f>_xlfn.NUMBERVALUE(IFERROR(_xlfn.TEXTAFTER(Table38[[#This Row],[all fluxes from kapp-slack]]," ",-1,,,""),""))</f>
        <v>5.9819417815559998E-3</v>
      </c>
      <c r="F212" s="1" t="s">
        <v>6679</v>
      </c>
      <c r="G212" s="1" t="str">
        <f>_xlfn.TEXTBEFORE(Table5[[#This Row],[rxn     kapp_old        kapp_slack_ub   kapp_slack_lb]]," ")</f>
        <v>RXN-ACACT161bi_x_FWD-rt6860</v>
      </c>
      <c r="H21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1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12" s="1">
        <f>_xlfn.NUMBERVALUE(_xlfn.TEXTAFTER(Table5[[#This Row],[rxn     kapp_old        kapp_slack_ub   kapp_slack_lb]]," ",-1))</f>
        <v>0</v>
      </c>
      <c r="K212" s="1">
        <f>_xlfn.XLOOKUP(SUBSTITUTE(Table5[[#This Row],[rxn]],"RXN-","ENZLOAD-"),ENZLOAD[name],ENZLOAD[flux],0)</f>
        <v>5.6353127168999899E-7</v>
      </c>
      <c r="L212" s="1" t="str">
        <f>"'"&amp;Table5[[#This Row],[rxn]]&amp;"'"&amp;CHAR(9)&amp;IF(AND(Table5[[#This Row],[kapp_slack_ub]]&lt;&gt;0,Table5[[#This Row],[kapp_old]]&lt;$F$1),$F$1,Table5[[#This Row],[kapp_old]])</f>
        <v>'RXN-ACACT161bi_x_FWD-rt6860'	27141.27779288</v>
      </c>
      <c r="M212" s="1">
        <f>_xlfn.XLOOKUP(Table5[[#This Row],[rxn]],Table3[name],Table3[flux],$F$1)</f>
        <v>27141.277792879999</v>
      </c>
      <c r="N212" s="1">
        <f>IFERROR(Table5[[#This Row],[min flux]]/Table5[[#This Row],[associated enzload]],"")</f>
        <v>48162860086.690155</v>
      </c>
      <c r="O212" s="1">
        <f>_xlfn.NUMBERVALUE(IF(Table5[[#This Row],[flux/enzload]]="","",ABS($N$1-Table5[[#This Row],[flux/enzload]])))</f>
        <v>1351753457572.26</v>
      </c>
      <c r="P212" s="1">
        <f>Table5[[#This Row],[kapp_old]]+IFERROR(((Table5[[#This Row],[kapp_slack_ub]]-Table5[[#This Row],[kapp_slack_lb]])/Table5[[#This Row],[associated enzload]]),0)</f>
        <v>27141.277792879999</v>
      </c>
      <c r="Q212" s="1" t="str">
        <f>"'"&amp;Table5[[#This Row],[rxn]]&amp;"'"&amp;CHAR(9)&amp;Table5[[#This Row],[kapp + (slack_ub - slack_lb)/enzload]]</f>
        <v>'RXN-ACACT161bi_x_FWD-rt6860'	27141.27779288</v>
      </c>
      <c r="R212" s="1">
        <f>_xlfn.XLOOKUP(Table5[[#This Row],[rxn]],Table38[name],Table38[flux],0)</f>
        <v>0</v>
      </c>
      <c r="S212" s="1">
        <f>_xlfn.XLOOKUP(SUBSTITUTE(Table5[[#This Row],[rxn]],"RXN-","ENZLOAD-"),Table38[name],Table38[flux],0)</f>
        <v>0</v>
      </c>
      <c r="T212" s="1" t="b">
        <f>AND(Table5[[#This Row],[ENZLOAD flux in kapp-slack.gms]]=0,Table5[[#This Row],[flux in kapp-slack.gms]]&lt;&gt;0,NOT(Table5[[#This Row],[spont or unknown?]]))</f>
        <v>0</v>
      </c>
      <c r="U212" s="1" t="b">
        <f>OR(_xlfn.TEXTAFTER(Table5[[#This Row],[rxn]],"-",-1)="SPONT",_xlfn.TEXTAFTER(Table5[[#This Row],[rxn]],"-",-1)="UNKNOWN")</f>
        <v>0</v>
      </c>
      <c r="V212" s="1">
        <f>_xlfn.XLOOKUP(SUBSTITUTE(Table5[[#This Row],[rxn]],"RXN-","ENZLOAD-"),Table4[rxn],Table4[ub],0)</f>
        <v>0.97563316</v>
      </c>
      <c r="W212" s="1" t="b">
        <f>AND(Table5[[#This Row],[FVA ENZLOAD flux UB]]=0,Table5[[#This Row],[ENZ not made when it should be?]])</f>
        <v>0</v>
      </c>
    </row>
    <row r="213" spans="1:23" hidden="1">
      <c r="A213" s="1" t="s">
        <v>4691</v>
      </c>
      <c r="B213" s="1" t="str">
        <f>_xlfn.TEXTBEFORE(Table38[[#This Row],[all fluxes from kapp-slack]]," ",,,,"")</f>
        <v>RXN-DOLPMT_c_FWD-rt5116</v>
      </c>
      <c r="C213" s="1">
        <f>_xlfn.NUMBERVALUE(IFERROR(_xlfn.TEXTAFTER(Table38[[#This Row],[all fluxes from kapp-slack]]," ",-1,,,""),""))</f>
        <v>4.4660509629731997E-2</v>
      </c>
      <c r="F213" s="1" t="s">
        <v>6680</v>
      </c>
      <c r="G213" s="1" t="str">
        <f>_xlfn.TEXTBEFORE(Table5[[#This Row],[rxn     kapp_old        kapp_slack_ub   kapp_slack_lb]]," ")</f>
        <v>RXN-ACACT162i_x_FWD-rt0697</v>
      </c>
      <c r="H21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1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13" s="1">
        <f>_xlfn.NUMBERVALUE(_xlfn.TEXTAFTER(Table5[[#This Row],[rxn     kapp_old        kapp_slack_ub   kapp_slack_lb]]," ",-1))</f>
        <v>0</v>
      </c>
      <c r="K213" s="1">
        <f>_xlfn.XLOOKUP(SUBSTITUTE(Table5[[#This Row],[rxn]],"RXN-","ENZLOAD-"),ENZLOAD[name],ENZLOAD[flux],0)</f>
        <v>4.1825168665000001E-7</v>
      </c>
      <c r="L213" s="1" t="str">
        <f>"'"&amp;Table5[[#This Row],[rxn]]&amp;"'"&amp;CHAR(9)&amp;IF(AND(Table5[[#This Row],[kapp_slack_ub]]&lt;&gt;0,Table5[[#This Row],[kapp_old]]&lt;$F$1),$F$1,Table5[[#This Row],[kapp_old]])</f>
        <v>'RXN-ACACT162i_x_FWD-rt0697'	27141.27779288</v>
      </c>
      <c r="M213" s="1">
        <f>_xlfn.XLOOKUP(Table5[[#This Row],[rxn]],Table3[name],Table3[flux],$F$1)</f>
        <v>27141.277792879999</v>
      </c>
      <c r="N213" s="1">
        <f>IFERROR(Table5[[#This Row],[min flux]]/Table5[[#This Row],[associated enzload]],"")</f>
        <v>64892213610.108574</v>
      </c>
      <c r="O213" s="1">
        <f>_xlfn.NUMBERVALUE(IF(Table5[[#This Row],[flux/enzload]]="","",ABS($N$1-Table5[[#This Row],[flux/enzload]])))</f>
        <v>1335024104048.8401</v>
      </c>
      <c r="P213" s="1">
        <f>Table5[[#This Row],[kapp_old]]+IFERROR(((Table5[[#This Row],[kapp_slack_ub]]-Table5[[#This Row],[kapp_slack_lb]])/Table5[[#This Row],[associated enzload]]),0)</f>
        <v>27141.277792879999</v>
      </c>
      <c r="Q213" s="1" t="str">
        <f>"'"&amp;Table5[[#This Row],[rxn]]&amp;"'"&amp;CHAR(9)&amp;Table5[[#This Row],[kapp + (slack_ub - slack_lb)/enzload]]</f>
        <v>'RXN-ACACT162i_x_FWD-rt0697'	27141.27779288</v>
      </c>
      <c r="R213" s="1">
        <f>_xlfn.XLOOKUP(Table5[[#This Row],[rxn]],Table38[name],Table38[flux],0)</f>
        <v>0</v>
      </c>
      <c r="S213" s="1">
        <f>_xlfn.XLOOKUP(SUBSTITUTE(Table5[[#This Row],[rxn]],"RXN-","ENZLOAD-"),Table38[name],Table38[flux],0)</f>
        <v>0</v>
      </c>
      <c r="T213" s="1" t="b">
        <f>AND(Table5[[#This Row],[ENZLOAD flux in kapp-slack.gms]]=0,Table5[[#This Row],[flux in kapp-slack.gms]]&lt;&gt;0,NOT(Table5[[#This Row],[spont or unknown?]]))</f>
        <v>0</v>
      </c>
      <c r="U213" s="1" t="b">
        <f>OR(_xlfn.TEXTAFTER(Table5[[#This Row],[rxn]],"-",-1)="SPONT",_xlfn.TEXTAFTER(Table5[[#This Row],[rxn]],"-",-1)="UNKNOWN")</f>
        <v>0</v>
      </c>
      <c r="V213" s="1">
        <f>_xlfn.XLOOKUP(SUBSTITUTE(Table5[[#This Row],[rxn]],"RXN-","ENZLOAD-"),Table4[rxn],Table4[ub],0)</f>
        <v>0.96548376000000002</v>
      </c>
      <c r="W213" s="1" t="b">
        <f>AND(Table5[[#This Row],[FVA ENZLOAD flux UB]]=0,Table5[[#This Row],[ENZ not made when it should be?]])</f>
        <v>0</v>
      </c>
    </row>
    <row r="214" spans="1:23" hidden="1">
      <c r="A214" s="1" t="s">
        <v>4692</v>
      </c>
      <c r="B214" s="1" t="str">
        <f>_xlfn.TEXTBEFORE(Table38[[#This Row],[all fluxes from kapp-slack]]," ",,,,"")</f>
        <v>RXN-DOLPt_c_r_REV-SPONT</v>
      </c>
      <c r="C214" s="1">
        <f>_xlfn.NUMBERVALUE(IFERROR(_xlfn.TEXTAFTER(Table38[[#This Row],[all fluxes from kapp-slack]]," ",-1,,,""),""))</f>
        <v>4.4660509629731997E-2</v>
      </c>
      <c r="F214" s="1" t="s">
        <v>6681</v>
      </c>
      <c r="G214" s="1" t="str">
        <f>_xlfn.TEXTBEFORE(Table5[[#This Row],[rxn     kapp_old        kapp_slack_ub   kapp_slack_lb]]," ")</f>
        <v>RXN-ACACT162i_x_FWD-rt5445</v>
      </c>
      <c r="H21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1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14" s="1">
        <f>_xlfn.NUMBERVALUE(_xlfn.TEXTAFTER(Table5[[#This Row],[rxn     kapp_old        kapp_slack_ub   kapp_slack_lb]]," ",-1))</f>
        <v>0</v>
      </c>
      <c r="K214" s="1">
        <f>_xlfn.XLOOKUP(SUBSTITUTE(Table5[[#This Row],[rxn]],"RXN-","ENZLOAD-"),ENZLOAD[name],ENZLOAD[flux],0)</f>
        <v>7.8904508266999897E-7</v>
      </c>
      <c r="L214" s="1" t="str">
        <f>"'"&amp;Table5[[#This Row],[rxn]]&amp;"'"&amp;CHAR(9)&amp;IF(AND(Table5[[#This Row],[kapp_slack_ub]]&lt;&gt;0,Table5[[#This Row],[kapp_old]]&lt;$F$1),$F$1,Table5[[#This Row],[kapp_old]])</f>
        <v>'RXN-ACACT162i_x_FWD-rt5445'	27141.27779288</v>
      </c>
      <c r="M214" s="1">
        <f>_xlfn.XLOOKUP(Table5[[#This Row],[rxn]],Table3[name],Table3[flux],$F$1)</f>
        <v>27141.277792879999</v>
      </c>
      <c r="N214" s="1">
        <f>IFERROR(Table5[[#This Row],[min flux]]/Table5[[#This Row],[associated enzload]],"")</f>
        <v>34397626180.038246</v>
      </c>
      <c r="O214" s="1">
        <f>_xlfn.NUMBERVALUE(IF(Table5[[#This Row],[flux/enzload]]="","",ABS($N$1-Table5[[#This Row],[flux/enzload]])))</f>
        <v>1365518691478.9199</v>
      </c>
      <c r="P214" s="1">
        <f>Table5[[#This Row],[kapp_old]]+IFERROR(((Table5[[#This Row],[kapp_slack_ub]]-Table5[[#This Row],[kapp_slack_lb]])/Table5[[#This Row],[associated enzload]]),0)</f>
        <v>27141.277792879999</v>
      </c>
      <c r="Q214" s="1" t="str">
        <f>"'"&amp;Table5[[#This Row],[rxn]]&amp;"'"&amp;CHAR(9)&amp;Table5[[#This Row],[kapp + (slack_ub - slack_lb)/enzload]]</f>
        <v>'RXN-ACACT162i_x_FWD-rt5445'	27141.27779288</v>
      </c>
      <c r="R214" s="1">
        <f>_xlfn.XLOOKUP(Table5[[#This Row],[rxn]],Table38[name],Table38[flux],0)</f>
        <v>0</v>
      </c>
      <c r="S214" s="1">
        <f>_xlfn.XLOOKUP(SUBSTITUTE(Table5[[#This Row],[rxn]],"RXN-","ENZLOAD-"),Table38[name],Table38[flux],0)</f>
        <v>0</v>
      </c>
      <c r="T214" s="1" t="b">
        <f>AND(Table5[[#This Row],[ENZLOAD flux in kapp-slack.gms]]=0,Table5[[#This Row],[flux in kapp-slack.gms]]&lt;&gt;0,NOT(Table5[[#This Row],[spont or unknown?]]))</f>
        <v>0</v>
      </c>
      <c r="U214" s="1" t="b">
        <f>OR(_xlfn.TEXTAFTER(Table5[[#This Row],[rxn]],"-",-1)="SPONT",_xlfn.TEXTAFTER(Table5[[#This Row],[rxn]],"-",-1)="UNKNOWN")</f>
        <v>0</v>
      </c>
      <c r="V214" s="1">
        <f>_xlfn.XLOOKUP(SUBSTITUTE(Table5[[#This Row],[rxn]],"RXN-","ENZLOAD-"),Table4[rxn],Table4[ub],0)</f>
        <v>0.97484223000000003</v>
      </c>
      <c r="W214" s="1" t="b">
        <f>AND(Table5[[#This Row],[FVA ENZLOAD flux UB]]=0,Table5[[#This Row],[ENZ not made when it should be?]])</f>
        <v>0</v>
      </c>
    </row>
    <row r="215" spans="1:23" hidden="1">
      <c r="A215" s="1" t="s">
        <v>4693</v>
      </c>
      <c r="B215" s="1" t="str">
        <f>_xlfn.TEXTBEFORE(Table38[[#This Row],[all fluxes from kapp-slack]]," ",,,,"")</f>
        <v>RXN-DPCOAK_c_FWD-rt2746</v>
      </c>
      <c r="C215" s="1">
        <f>_xlfn.NUMBERVALUE(IFERROR(_xlfn.TEXTAFTER(Table38[[#This Row],[all fluxes from kapp-slack]]," ",-1,,,""),""))</f>
        <v>3.8585675608000003E-5</v>
      </c>
      <c r="F215" s="1" t="s">
        <v>6682</v>
      </c>
      <c r="G215" s="1" t="str">
        <f>_xlfn.TEXTBEFORE(Table5[[#This Row],[rxn     kapp_old        kapp_slack_ub   kapp_slack_lb]]," ")</f>
        <v>RXN-ACACT162i_x_FWD-rt6860</v>
      </c>
      <c r="H21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1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15" s="1">
        <f>_xlfn.NUMBERVALUE(_xlfn.TEXTAFTER(Table5[[#This Row],[rxn     kapp_old        kapp_slack_ub   kapp_slack_lb]]," ",-1))</f>
        <v>0</v>
      </c>
      <c r="K215" s="1">
        <f>_xlfn.XLOOKUP(SUBSTITUTE(Table5[[#This Row],[rxn]],"RXN-","ENZLOAD-"),ENZLOAD[name],ENZLOAD[flux],0)</f>
        <v>5.6353127168999899E-7</v>
      </c>
      <c r="L215" s="1" t="str">
        <f>"'"&amp;Table5[[#This Row],[rxn]]&amp;"'"&amp;CHAR(9)&amp;IF(AND(Table5[[#This Row],[kapp_slack_ub]]&lt;&gt;0,Table5[[#This Row],[kapp_old]]&lt;$F$1),$F$1,Table5[[#This Row],[kapp_old]])</f>
        <v>'RXN-ACACT162i_x_FWD-rt6860'	27141.27779288</v>
      </c>
      <c r="M215" s="1">
        <f>_xlfn.XLOOKUP(Table5[[#This Row],[rxn]],Table3[name],Table3[flux],$F$1)</f>
        <v>27141.277792879999</v>
      </c>
      <c r="N215" s="1">
        <f>IFERROR(Table5[[#This Row],[min flux]]/Table5[[#This Row],[associated enzload]],"")</f>
        <v>48162860086.690155</v>
      </c>
      <c r="O215" s="1">
        <f>_xlfn.NUMBERVALUE(IF(Table5[[#This Row],[flux/enzload]]="","",ABS($N$1-Table5[[#This Row],[flux/enzload]])))</f>
        <v>1351753457572.26</v>
      </c>
      <c r="P215" s="1">
        <f>Table5[[#This Row],[kapp_old]]+IFERROR(((Table5[[#This Row],[kapp_slack_ub]]-Table5[[#This Row],[kapp_slack_lb]])/Table5[[#This Row],[associated enzload]]),0)</f>
        <v>27141.277792879999</v>
      </c>
      <c r="Q215" s="1" t="str">
        <f>"'"&amp;Table5[[#This Row],[rxn]]&amp;"'"&amp;CHAR(9)&amp;Table5[[#This Row],[kapp + (slack_ub - slack_lb)/enzload]]</f>
        <v>'RXN-ACACT162i_x_FWD-rt6860'	27141.27779288</v>
      </c>
      <c r="R215" s="1">
        <f>_xlfn.XLOOKUP(Table5[[#This Row],[rxn]],Table38[name],Table38[flux],0)</f>
        <v>0</v>
      </c>
      <c r="S215" s="1">
        <f>_xlfn.XLOOKUP(SUBSTITUTE(Table5[[#This Row],[rxn]],"RXN-","ENZLOAD-"),Table38[name],Table38[flux],0)</f>
        <v>0</v>
      </c>
      <c r="T215" s="1" t="b">
        <f>AND(Table5[[#This Row],[ENZLOAD flux in kapp-slack.gms]]=0,Table5[[#This Row],[flux in kapp-slack.gms]]&lt;&gt;0,NOT(Table5[[#This Row],[spont or unknown?]]))</f>
        <v>0</v>
      </c>
      <c r="U215" s="1" t="b">
        <f>OR(_xlfn.TEXTAFTER(Table5[[#This Row],[rxn]],"-",-1)="SPONT",_xlfn.TEXTAFTER(Table5[[#This Row],[rxn]],"-",-1)="UNKNOWN")</f>
        <v>0</v>
      </c>
      <c r="V215" s="1">
        <f>_xlfn.XLOOKUP(SUBSTITUTE(Table5[[#This Row],[rxn]],"RXN-","ENZLOAD-"),Table4[rxn],Table4[ub],0)</f>
        <v>0.97563316</v>
      </c>
      <c r="W215" s="1" t="b">
        <f>AND(Table5[[#This Row],[FVA ENZLOAD flux UB]]=0,Table5[[#This Row],[ENZ not made when it should be?]])</f>
        <v>0</v>
      </c>
    </row>
    <row r="216" spans="1:23" hidden="1">
      <c r="A216" s="1" t="s">
        <v>4694</v>
      </c>
      <c r="B216" s="1" t="str">
        <f>_xlfn.TEXTBEFORE(Table38[[#This Row],[all fluxes from kapp-slack]]," ",,,,"")</f>
        <v>RXN-DPMVD_c_FWD-rt3542</v>
      </c>
      <c r="C216" s="1">
        <f>_xlfn.NUMBERVALUE(IFERROR(_xlfn.TEXTAFTER(Table38[[#This Row],[all fluxes from kapp-slack]]," ",-1,,,""),""))</f>
        <v>0.34525718992117199</v>
      </c>
      <c r="F216" s="1" t="s">
        <v>6683</v>
      </c>
      <c r="G216" s="1" t="str">
        <f>_xlfn.TEXTBEFORE(Table5[[#This Row],[rxn     kapp_old        kapp_slack_ub   kapp_slack_lb]]," ")</f>
        <v>RXN-ACACT163i_x_FWD-rt0697</v>
      </c>
      <c r="H21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1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16" s="1">
        <f>_xlfn.NUMBERVALUE(_xlfn.TEXTAFTER(Table5[[#This Row],[rxn     kapp_old        kapp_slack_ub   kapp_slack_lb]]," ",-1))</f>
        <v>0</v>
      </c>
      <c r="K216" s="1">
        <f>_xlfn.XLOOKUP(SUBSTITUTE(Table5[[#This Row],[rxn]],"RXN-","ENZLOAD-"),ENZLOAD[name],ENZLOAD[flux],0)</f>
        <v>4.1825168665000001E-7</v>
      </c>
      <c r="L216" s="1" t="str">
        <f>"'"&amp;Table5[[#This Row],[rxn]]&amp;"'"&amp;CHAR(9)&amp;IF(AND(Table5[[#This Row],[kapp_slack_ub]]&lt;&gt;0,Table5[[#This Row],[kapp_old]]&lt;$F$1),$F$1,Table5[[#This Row],[kapp_old]])</f>
        <v>'RXN-ACACT163i_x_FWD-rt0697'	27141.27779288</v>
      </c>
      <c r="M216" s="1">
        <f>_xlfn.XLOOKUP(Table5[[#This Row],[rxn]],Table3[name],Table3[flux],$F$1)</f>
        <v>27141.277792879999</v>
      </c>
      <c r="N216" s="1">
        <f>IFERROR(Table5[[#This Row],[min flux]]/Table5[[#This Row],[associated enzload]],"")</f>
        <v>64892213610.108574</v>
      </c>
      <c r="O216" s="1">
        <f>_xlfn.NUMBERVALUE(IF(Table5[[#This Row],[flux/enzload]]="","",ABS($N$1-Table5[[#This Row],[flux/enzload]])))</f>
        <v>1335024104048.8401</v>
      </c>
      <c r="P216" s="1">
        <f>Table5[[#This Row],[kapp_old]]+IFERROR(((Table5[[#This Row],[kapp_slack_ub]]-Table5[[#This Row],[kapp_slack_lb]])/Table5[[#This Row],[associated enzload]]),0)</f>
        <v>27141.277792879999</v>
      </c>
      <c r="Q216" s="1" t="str">
        <f>"'"&amp;Table5[[#This Row],[rxn]]&amp;"'"&amp;CHAR(9)&amp;Table5[[#This Row],[kapp + (slack_ub - slack_lb)/enzload]]</f>
        <v>'RXN-ACACT163i_x_FWD-rt0697'	27141.27779288</v>
      </c>
      <c r="R216" s="1">
        <f>_xlfn.XLOOKUP(Table5[[#This Row],[rxn]],Table38[name],Table38[flux],0)</f>
        <v>0</v>
      </c>
      <c r="S216" s="1">
        <f>_xlfn.XLOOKUP(SUBSTITUTE(Table5[[#This Row],[rxn]],"RXN-","ENZLOAD-"),Table38[name],Table38[flux],0)</f>
        <v>0</v>
      </c>
      <c r="T216" s="1" t="b">
        <f>AND(Table5[[#This Row],[ENZLOAD flux in kapp-slack.gms]]=0,Table5[[#This Row],[flux in kapp-slack.gms]]&lt;&gt;0,NOT(Table5[[#This Row],[spont or unknown?]]))</f>
        <v>0</v>
      </c>
      <c r="U216" s="1" t="b">
        <f>OR(_xlfn.TEXTAFTER(Table5[[#This Row],[rxn]],"-",-1)="SPONT",_xlfn.TEXTAFTER(Table5[[#This Row],[rxn]],"-",-1)="UNKNOWN")</f>
        <v>0</v>
      </c>
      <c r="V216" s="1">
        <f>_xlfn.XLOOKUP(SUBSTITUTE(Table5[[#This Row],[rxn]],"RXN-","ENZLOAD-"),Table4[rxn],Table4[ub],0)</f>
        <v>0.96548376000000002</v>
      </c>
      <c r="W216" s="1" t="b">
        <f>AND(Table5[[#This Row],[FVA ENZLOAD flux UB]]=0,Table5[[#This Row],[ENZ not made when it should be?]])</f>
        <v>0</v>
      </c>
    </row>
    <row r="217" spans="1:23" hidden="1">
      <c r="A217" s="1" t="s">
        <v>4695</v>
      </c>
      <c r="B217" s="1" t="str">
        <f>_xlfn.TEXTBEFORE(Table38[[#This Row],[all fluxes from kapp-slack]]," ",,,,"")</f>
        <v>RXN-DRAPPRy_c_FWD-rt8469</v>
      </c>
      <c r="C217" s="1">
        <f>_xlfn.NUMBERVALUE(IFERROR(_xlfn.TEXTAFTER(Table38[[#This Row],[all fluxes from kapp-slack]]," ",-1,,,""),""))</f>
        <v>7.9873995779000001E-5</v>
      </c>
      <c r="F217" s="1" t="s">
        <v>6684</v>
      </c>
      <c r="G217" s="1" t="str">
        <f>_xlfn.TEXTBEFORE(Table5[[#This Row],[rxn     kapp_old        kapp_slack_ub   kapp_slack_lb]]," ")</f>
        <v>RXN-ACACT163i_x_FWD-rt5445</v>
      </c>
      <c r="H21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1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17" s="1">
        <f>_xlfn.NUMBERVALUE(_xlfn.TEXTAFTER(Table5[[#This Row],[rxn     kapp_old        kapp_slack_ub   kapp_slack_lb]]," ",-1))</f>
        <v>0</v>
      </c>
      <c r="K217" s="1">
        <f>_xlfn.XLOOKUP(SUBSTITUTE(Table5[[#This Row],[rxn]],"RXN-","ENZLOAD-"),ENZLOAD[name],ENZLOAD[flux],0)</f>
        <v>7.8904508266999897E-7</v>
      </c>
      <c r="L217" s="1" t="str">
        <f>"'"&amp;Table5[[#This Row],[rxn]]&amp;"'"&amp;CHAR(9)&amp;IF(AND(Table5[[#This Row],[kapp_slack_ub]]&lt;&gt;0,Table5[[#This Row],[kapp_old]]&lt;$F$1),$F$1,Table5[[#This Row],[kapp_old]])</f>
        <v>'RXN-ACACT163i_x_FWD-rt5445'	27141.27779288</v>
      </c>
      <c r="M217" s="1">
        <f>_xlfn.XLOOKUP(Table5[[#This Row],[rxn]],Table3[name],Table3[flux],$F$1)</f>
        <v>27141.277792879999</v>
      </c>
      <c r="N217" s="1">
        <f>IFERROR(Table5[[#This Row],[min flux]]/Table5[[#This Row],[associated enzload]],"")</f>
        <v>34397626180.038246</v>
      </c>
      <c r="O217" s="1">
        <f>_xlfn.NUMBERVALUE(IF(Table5[[#This Row],[flux/enzload]]="","",ABS($N$1-Table5[[#This Row],[flux/enzload]])))</f>
        <v>1365518691478.9199</v>
      </c>
      <c r="P217" s="1">
        <f>Table5[[#This Row],[kapp_old]]+IFERROR(((Table5[[#This Row],[kapp_slack_ub]]-Table5[[#This Row],[kapp_slack_lb]])/Table5[[#This Row],[associated enzload]]),0)</f>
        <v>27141.277792879999</v>
      </c>
      <c r="Q217" s="1" t="str">
        <f>"'"&amp;Table5[[#This Row],[rxn]]&amp;"'"&amp;CHAR(9)&amp;Table5[[#This Row],[kapp + (slack_ub - slack_lb)/enzload]]</f>
        <v>'RXN-ACACT163i_x_FWD-rt5445'	27141.27779288</v>
      </c>
      <c r="R217" s="1">
        <f>_xlfn.XLOOKUP(Table5[[#This Row],[rxn]],Table38[name],Table38[flux],0)</f>
        <v>0</v>
      </c>
      <c r="S217" s="1">
        <f>_xlfn.XLOOKUP(SUBSTITUTE(Table5[[#This Row],[rxn]],"RXN-","ENZLOAD-"),Table38[name],Table38[flux],0)</f>
        <v>0</v>
      </c>
      <c r="T217" s="1" t="b">
        <f>AND(Table5[[#This Row],[ENZLOAD flux in kapp-slack.gms]]=0,Table5[[#This Row],[flux in kapp-slack.gms]]&lt;&gt;0,NOT(Table5[[#This Row],[spont or unknown?]]))</f>
        <v>0</v>
      </c>
      <c r="U217" s="1" t="b">
        <f>OR(_xlfn.TEXTAFTER(Table5[[#This Row],[rxn]],"-",-1)="SPONT",_xlfn.TEXTAFTER(Table5[[#This Row],[rxn]],"-",-1)="UNKNOWN")</f>
        <v>0</v>
      </c>
      <c r="V217" s="1">
        <f>_xlfn.XLOOKUP(SUBSTITUTE(Table5[[#This Row],[rxn]],"RXN-","ENZLOAD-"),Table4[rxn],Table4[ub],0)</f>
        <v>0.97484223000000003</v>
      </c>
      <c r="W217" s="1" t="b">
        <f>AND(Table5[[#This Row],[FVA ENZLOAD flux UB]]=0,Table5[[#This Row],[ENZ not made when it should be?]])</f>
        <v>0</v>
      </c>
    </row>
    <row r="218" spans="1:23" hidden="1">
      <c r="A218" s="1" t="s">
        <v>4696</v>
      </c>
      <c r="B218" s="1" t="str">
        <f>_xlfn.TEXTBEFORE(Table38[[#This Row],[all fluxes from kapp-slack]]," ",,,,"")</f>
        <v>RXN-DTMPK_c_FWD-rt6884</v>
      </c>
      <c r="C218" s="1">
        <f>_xlfn.NUMBERVALUE(IFERROR(_xlfn.TEXTAFTER(Table38[[#This Row],[all fluxes from kapp-slack]]," ",-1,,,""),""))</f>
        <v>2.7376529168709998E-3</v>
      </c>
      <c r="F218" s="1" t="s">
        <v>6685</v>
      </c>
      <c r="G218" s="1" t="str">
        <f>_xlfn.TEXTBEFORE(Table5[[#This Row],[rxn     kapp_old        kapp_slack_ub   kapp_slack_lb]]," ")</f>
        <v>RXN-ACACT163i_x_FWD-rt6860</v>
      </c>
      <c r="H21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1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18" s="1">
        <f>_xlfn.NUMBERVALUE(_xlfn.TEXTAFTER(Table5[[#This Row],[rxn     kapp_old        kapp_slack_ub   kapp_slack_lb]]," ",-1))</f>
        <v>0</v>
      </c>
      <c r="K218" s="1">
        <f>_xlfn.XLOOKUP(SUBSTITUTE(Table5[[#This Row],[rxn]],"RXN-","ENZLOAD-"),ENZLOAD[name],ENZLOAD[flux],0)</f>
        <v>5.6353127168999899E-7</v>
      </c>
      <c r="L218" s="1" t="str">
        <f>"'"&amp;Table5[[#This Row],[rxn]]&amp;"'"&amp;CHAR(9)&amp;IF(AND(Table5[[#This Row],[kapp_slack_ub]]&lt;&gt;0,Table5[[#This Row],[kapp_old]]&lt;$F$1),$F$1,Table5[[#This Row],[kapp_old]])</f>
        <v>'RXN-ACACT163i_x_FWD-rt6860'	27141.27779288</v>
      </c>
      <c r="M218" s="1">
        <f>_xlfn.XLOOKUP(Table5[[#This Row],[rxn]],Table3[name],Table3[flux],$F$1)</f>
        <v>27141.277792879999</v>
      </c>
      <c r="N218" s="1">
        <f>IFERROR(Table5[[#This Row],[min flux]]/Table5[[#This Row],[associated enzload]],"")</f>
        <v>48162860086.690155</v>
      </c>
      <c r="O218" s="1">
        <f>_xlfn.NUMBERVALUE(IF(Table5[[#This Row],[flux/enzload]]="","",ABS($N$1-Table5[[#This Row],[flux/enzload]])))</f>
        <v>1351753457572.26</v>
      </c>
      <c r="P218" s="1">
        <f>Table5[[#This Row],[kapp_old]]+IFERROR(((Table5[[#This Row],[kapp_slack_ub]]-Table5[[#This Row],[kapp_slack_lb]])/Table5[[#This Row],[associated enzload]]),0)</f>
        <v>27141.277792879999</v>
      </c>
      <c r="Q218" s="1" t="str">
        <f>"'"&amp;Table5[[#This Row],[rxn]]&amp;"'"&amp;CHAR(9)&amp;Table5[[#This Row],[kapp + (slack_ub - slack_lb)/enzload]]</f>
        <v>'RXN-ACACT163i_x_FWD-rt6860'	27141.27779288</v>
      </c>
      <c r="R218" s="1">
        <f>_xlfn.XLOOKUP(Table5[[#This Row],[rxn]],Table38[name],Table38[flux],0)</f>
        <v>0</v>
      </c>
      <c r="S218" s="1">
        <f>_xlfn.XLOOKUP(SUBSTITUTE(Table5[[#This Row],[rxn]],"RXN-","ENZLOAD-"),Table38[name],Table38[flux],0)</f>
        <v>0</v>
      </c>
      <c r="T218" s="1" t="b">
        <f>AND(Table5[[#This Row],[ENZLOAD flux in kapp-slack.gms]]=0,Table5[[#This Row],[flux in kapp-slack.gms]]&lt;&gt;0,NOT(Table5[[#This Row],[spont or unknown?]]))</f>
        <v>0</v>
      </c>
      <c r="U218" s="1" t="b">
        <f>OR(_xlfn.TEXTAFTER(Table5[[#This Row],[rxn]],"-",-1)="SPONT",_xlfn.TEXTAFTER(Table5[[#This Row],[rxn]],"-",-1)="UNKNOWN")</f>
        <v>0</v>
      </c>
      <c r="V218" s="1">
        <f>_xlfn.XLOOKUP(SUBSTITUTE(Table5[[#This Row],[rxn]],"RXN-","ENZLOAD-"),Table4[rxn],Table4[ub],0)</f>
        <v>0.97563316</v>
      </c>
      <c r="W218" s="1" t="b">
        <f>AND(Table5[[#This Row],[FVA ENZLOAD flux UB]]=0,Table5[[#This Row],[ENZ not made when it should be?]])</f>
        <v>0</v>
      </c>
    </row>
    <row r="219" spans="1:23" hidden="1">
      <c r="A219" s="1" t="s">
        <v>4697</v>
      </c>
      <c r="B219" s="1" t="str">
        <f>_xlfn.TEXTBEFORE(Table38[[#This Row],[all fluxes from kapp-slack]]," ",,,,"")</f>
        <v>RXN-DURIK1_c_FWD-UNKNOWN</v>
      </c>
      <c r="C219" s="1">
        <f>_xlfn.NUMBERVALUE(IFERROR(_xlfn.TEXTAFTER(Table38[[#This Row],[all fluxes from kapp-slack]]," ",-1,,,""),""))</f>
        <v>2.7376529168709998E-3</v>
      </c>
      <c r="F219" s="1" t="s">
        <v>6686</v>
      </c>
      <c r="G219" s="1" t="str">
        <f>_xlfn.TEXTBEFORE(Table5[[#This Row],[rxn     kapp_old        kapp_slack_ub   kapp_slack_lb]]," ")</f>
        <v>RXN-ACACT180i_m_FWD-rt0517</v>
      </c>
      <c r="H21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1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19" s="1">
        <f>_xlfn.NUMBERVALUE(_xlfn.TEXTAFTER(Table5[[#This Row],[rxn     kapp_old        kapp_slack_ub   kapp_slack_lb]]," ",-1))</f>
        <v>0</v>
      </c>
      <c r="K219" s="1">
        <f>_xlfn.XLOOKUP(SUBSTITUTE(Table5[[#This Row],[rxn]],"RXN-","ENZLOAD-"),ENZLOAD[name],ENZLOAD[flux],0)</f>
        <v>7.0228741482000001E-7</v>
      </c>
      <c r="L219" s="1" t="str">
        <f>"'"&amp;Table5[[#This Row],[rxn]]&amp;"'"&amp;CHAR(9)&amp;IF(AND(Table5[[#This Row],[kapp_slack_ub]]&lt;&gt;0,Table5[[#This Row],[kapp_old]]&lt;$F$1),$F$1,Table5[[#This Row],[kapp_old]])</f>
        <v>'RXN-ACACT180i_m_FWD-rt0517'	27141.27779288</v>
      </c>
      <c r="M219" s="1">
        <f>_xlfn.XLOOKUP(Table5[[#This Row],[rxn]],Table3[name],Table3[flux],$F$1)</f>
        <v>27141.277792879999</v>
      </c>
      <c r="N219" s="1">
        <f>IFERROR(Table5[[#This Row],[min flux]]/Table5[[#This Row],[associated enzload]],"")</f>
        <v>38646965928.951546</v>
      </c>
      <c r="O219" s="1">
        <f>_xlfn.NUMBERVALUE(IF(Table5[[#This Row],[flux/enzload]]="","",ABS($N$1-Table5[[#This Row],[flux/enzload]])))</f>
        <v>1361269351730</v>
      </c>
      <c r="P219" s="1">
        <f>Table5[[#This Row],[kapp_old]]+IFERROR(((Table5[[#This Row],[kapp_slack_ub]]-Table5[[#This Row],[kapp_slack_lb]])/Table5[[#This Row],[associated enzload]]),0)</f>
        <v>27141.277792879999</v>
      </c>
      <c r="Q219" s="1" t="str">
        <f>"'"&amp;Table5[[#This Row],[rxn]]&amp;"'"&amp;CHAR(9)&amp;Table5[[#This Row],[kapp + (slack_ub - slack_lb)/enzload]]</f>
        <v>'RXN-ACACT180i_m_FWD-rt0517'	27141.27779288</v>
      </c>
      <c r="R219" s="1">
        <f>_xlfn.XLOOKUP(Table5[[#This Row],[rxn]],Table38[name],Table38[flux],0)</f>
        <v>0</v>
      </c>
      <c r="S219" s="1">
        <f>_xlfn.XLOOKUP(SUBSTITUTE(Table5[[#This Row],[rxn]],"RXN-","ENZLOAD-"),Table38[name],Table38[flux],0)</f>
        <v>0</v>
      </c>
      <c r="T219" s="1" t="b">
        <f>AND(Table5[[#This Row],[ENZLOAD flux in kapp-slack.gms]]=0,Table5[[#This Row],[flux in kapp-slack.gms]]&lt;&gt;0,NOT(Table5[[#This Row],[spont or unknown?]]))</f>
        <v>0</v>
      </c>
      <c r="U219" s="1" t="b">
        <f>OR(_xlfn.TEXTAFTER(Table5[[#This Row],[rxn]],"-",-1)="SPONT",_xlfn.TEXTAFTER(Table5[[#This Row],[rxn]],"-",-1)="UNKNOWN")</f>
        <v>0</v>
      </c>
      <c r="V219" s="1">
        <f>_xlfn.XLOOKUP(SUBSTITUTE(Table5[[#This Row],[rxn]],"RXN-","ENZLOAD-"),Table4[rxn],Table4[ub],0)</f>
        <v>1.02672586</v>
      </c>
      <c r="W219" s="1" t="b">
        <f>AND(Table5[[#This Row],[FVA ENZLOAD flux UB]]=0,Table5[[#This Row],[ENZ not made when it should be?]])</f>
        <v>0</v>
      </c>
    </row>
    <row r="220" spans="1:23" hidden="1">
      <c r="A220" s="1" t="s">
        <v>4698</v>
      </c>
      <c r="B220" s="1" t="str">
        <f>_xlfn.TEXTBEFORE(Table38[[#This Row],[all fluxes from kapp-slack]]," ",,,,"")</f>
        <v>RXN-EAR100y_c_FWD-rt0302</v>
      </c>
      <c r="C220" s="1">
        <f>_xlfn.NUMBERVALUE(IFERROR(_xlfn.TEXTAFTER(Table38[[#This Row],[all fluxes from kapp-slack]]," ",-1,,,""),""))</f>
        <v>0.102267234367396</v>
      </c>
      <c r="F220" s="1" t="s">
        <v>6687</v>
      </c>
      <c r="G220" s="1" t="str">
        <f>_xlfn.TEXTBEFORE(Table5[[#This Row],[rxn     kapp_old        kapp_slack_ub   kapp_slack_lb]]," ")</f>
        <v>RXN-ACACT180i_x_FWD-rt0697</v>
      </c>
      <c r="H22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2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20" s="1">
        <f>_xlfn.NUMBERVALUE(_xlfn.TEXTAFTER(Table5[[#This Row],[rxn     kapp_old        kapp_slack_ub   kapp_slack_lb]]," ",-1))</f>
        <v>0</v>
      </c>
      <c r="K220" s="1">
        <f>_xlfn.XLOOKUP(SUBSTITUTE(Table5[[#This Row],[rxn]],"RXN-","ENZLOAD-"),ENZLOAD[name],ENZLOAD[flux],0)</f>
        <v>4.1825168665000001E-7</v>
      </c>
      <c r="L220" s="1" t="str">
        <f>"'"&amp;Table5[[#This Row],[rxn]]&amp;"'"&amp;CHAR(9)&amp;IF(AND(Table5[[#This Row],[kapp_slack_ub]]&lt;&gt;0,Table5[[#This Row],[kapp_old]]&lt;$F$1),$F$1,Table5[[#This Row],[kapp_old]])</f>
        <v>'RXN-ACACT180i_x_FWD-rt0697'	27141.27779288</v>
      </c>
      <c r="M220" s="1">
        <f>_xlfn.XLOOKUP(Table5[[#This Row],[rxn]],Table3[name],Table3[flux],$F$1)</f>
        <v>27141.277792879999</v>
      </c>
      <c r="N220" s="1">
        <f>IFERROR(Table5[[#This Row],[min flux]]/Table5[[#This Row],[associated enzload]],"")</f>
        <v>64892213610.108574</v>
      </c>
      <c r="O220" s="1">
        <f>_xlfn.NUMBERVALUE(IF(Table5[[#This Row],[flux/enzload]]="","",ABS($N$1-Table5[[#This Row],[flux/enzload]])))</f>
        <v>1335024104048.8401</v>
      </c>
      <c r="P220" s="1">
        <f>Table5[[#This Row],[kapp_old]]+IFERROR(((Table5[[#This Row],[kapp_slack_ub]]-Table5[[#This Row],[kapp_slack_lb]])/Table5[[#This Row],[associated enzload]]),0)</f>
        <v>27141.277792879999</v>
      </c>
      <c r="Q220" s="1" t="str">
        <f>"'"&amp;Table5[[#This Row],[rxn]]&amp;"'"&amp;CHAR(9)&amp;Table5[[#This Row],[kapp + (slack_ub - slack_lb)/enzload]]</f>
        <v>'RXN-ACACT180i_x_FWD-rt0697'	27141.27779288</v>
      </c>
      <c r="R220" s="1">
        <f>_xlfn.XLOOKUP(Table5[[#This Row],[rxn]],Table38[name],Table38[flux],0)</f>
        <v>0</v>
      </c>
      <c r="S220" s="1">
        <f>_xlfn.XLOOKUP(SUBSTITUTE(Table5[[#This Row],[rxn]],"RXN-","ENZLOAD-"),Table38[name],Table38[flux],0)</f>
        <v>0</v>
      </c>
      <c r="T220" s="1" t="b">
        <f>AND(Table5[[#This Row],[ENZLOAD flux in kapp-slack.gms]]=0,Table5[[#This Row],[flux in kapp-slack.gms]]&lt;&gt;0,NOT(Table5[[#This Row],[spont or unknown?]]))</f>
        <v>0</v>
      </c>
      <c r="U220" s="1" t="b">
        <f>OR(_xlfn.TEXTAFTER(Table5[[#This Row],[rxn]],"-",-1)="SPONT",_xlfn.TEXTAFTER(Table5[[#This Row],[rxn]],"-",-1)="UNKNOWN")</f>
        <v>0</v>
      </c>
      <c r="V220" s="1">
        <f>_xlfn.XLOOKUP(SUBSTITUTE(Table5[[#This Row],[rxn]],"RXN-","ENZLOAD-"),Table4[rxn],Table4[ub],0)</f>
        <v>0.96548376000000002</v>
      </c>
      <c r="W220" s="1" t="b">
        <f>AND(Table5[[#This Row],[FVA ENZLOAD flux UB]]=0,Table5[[#This Row],[ENZ not made when it should be?]])</f>
        <v>0</v>
      </c>
    </row>
    <row r="221" spans="1:23" hidden="1">
      <c r="A221" s="1" t="s">
        <v>4699</v>
      </c>
      <c r="B221" s="1" t="str">
        <f>_xlfn.TEXTBEFORE(Table38[[#This Row],[all fluxes from kapp-slack]]," ",,,,"")</f>
        <v>RXN-EAR120y_c_FWD-rt0302</v>
      </c>
      <c r="C221" s="1">
        <f>_xlfn.NUMBERVALUE(IFERROR(_xlfn.TEXTAFTER(Table38[[#This Row],[all fluxes from kapp-slack]]," ",-1,,,""),""))</f>
        <v>0.102267234367396</v>
      </c>
      <c r="F221" s="1" t="s">
        <v>6688</v>
      </c>
      <c r="G221" s="1" t="str">
        <f>_xlfn.TEXTBEFORE(Table5[[#This Row],[rxn     kapp_old        kapp_slack_ub   kapp_slack_lb]]," ")</f>
        <v>RXN-ACACT180i_x_FWD-rt5445</v>
      </c>
      <c r="H22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2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21" s="1">
        <f>_xlfn.NUMBERVALUE(_xlfn.TEXTAFTER(Table5[[#This Row],[rxn     kapp_old        kapp_slack_ub   kapp_slack_lb]]," ",-1))</f>
        <v>0</v>
      </c>
      <c r="K221" s="1">
        <f>_xlfn.XLOOKUP(SUBSTITUTE(Table5[[#This Row],[rxn]],"RXN-","ENZLOAD-"),ENZLOAD[name],ENZLOAD[flux],0)</f>
        <v>7.8904508266999897E-7</v>
      </c>
      <c r="L221" s="1" t="str">
        <f>"'"&amp;Table5[[#This Row],[rxn]]&amp;"'"&amp;CHAR(9)&amp;IF(AND(Table5[[#This Row],[kapp_slack_ub]]&lt;&gt;0,Table5[[#This Row],[kapp_old]]&lt;$F$1),$F$1,Table5[[#This Row],[kapp_old]])</f>
        <v>'RXN-ACACT180i_x_FWD-rt5445'	27141.27779288</v>
      </c>
      <c r="M221" s="1">
        <f>_xlfn.XLOOKUP(Table5[[#This Row],[rxn]],Table3[name],Table3[flux],$F$1)</f>
        <v>27141.277792879999</v>
      </c>
      <c r="N221" s="1">
        <f>IFERROR(Table5[[#This Row],[min flux]]/Table5[[#This Row],[associated enzload]],"")</f>
        <v>34397626180.038246</v>
      </c>
      <c r="O221" s="1">
        <f>_xlfn.NUMBERVALUE(IF(Table5[[#This Row],[flux/enzload]]="","",ABS($N$1-Table5[[#This Row],[flux/enzload]])))</f>
        <v>1365518691478.9199</v>
      </c>
      <c r="P221" s="1">
        <f>Table5[[#This Row],[kapp_old]]+IFERROR(((Table5[[#This Row],[kapp_slack_ub]]-Table5[[#This Row],[kapp_slack_lb]])/Table5[[#This Row],[associated enzload]]),0)</f>
        <v>27141.277792879999</v>
      </c>
      <c r="Q221" s="1" t="str">
        <f>"'"&amp;Table5[[#This Row],[rxn]]&amp;"'"&amp;CHAR(9)&amp;Table5[[#This Row],[kapp + (slack_ub - slack_lb)/enzload]]</f>
        <v>'RXN-ACACT180i_x_FWD-rt5445'	27141.27779288</v>
      </c>
      <c r="R221" s="1">
        <f>_xlfn.XLOOKUP(Table5[[#This Row],[rxn]],Table38[name],Table38[flux],0)</f>
        <v>0</v>
      </c>
      <c r="S221" s="1">
        <f>_xlfn.XLOOKUP(SUBSTITUTE(Table5[[#This Row],[rxn]],"RXN-","ENZLOAD-"),Table38[name],Table38[flux],0)</f>
        <v>0</v>
      </c>
      <c r="T221" s="1" t="b">
        <f>AND(Table5[[#This Row],[ENZLOAD flux in kapp-slack.gms]]=0,Table5[[#This Row],[flux in kapp-slack.gms]]&lt;&gt;0,NOT(Table5[[#This Row],[spont or unknown?]]))</f>
        <v>0</v>
      </c>
      <c r="U221" s="1" t="b">
        <f>OR(_xlfn.TEXTAFTER(Table5[[#This Row],[rxn]],"-",-1)="SPONT",_xlfn.TEXTAFTER(Table5[[#This Row],[rxn]],"-",-1)="UNKNOWN")</f>
        <v>0</v>
      </c>
      <c r="V221" s="1">
        <f>_xlfn.XLOOKUP(SUBSTITUTE(Table5[[#This Row],[rxn]],"RXN-","ENZLOAD-"),Table4[rxn],Table4[ub],0)</f>
        <v>0.97484223000000003</v>
      </c>
      <c r="W221" s="1" t="b">
        <f>AND(Table5[[#This Row],[FVA ENZLOAD flux UB]]=0,Table5[[#This Row],[ENZ not made when it should be?]])</f>
        <v>0</v>
      </c>
    </row>
    <row r="222" spans="1:23" hidden="1">
      <c r="A222" s="1" t="s">
        <v>4700</v>
      </c>
      <c r="B222" s="1" t="str">
        <f>_xlfn.TEXTBEFORE(Table38[[#This Row],[all fluxes from kapp-slack]]," ",,,,"")</f>
        <v>RXN-EAR140y_c_FWD-rt0302</v>
      </c>
      <c r="C222" s="1">
        <f>_xlfn.NUMBERVALUE(IFERROR(_xlfn.TEXTAFTER(Table38[[#This Row],[all fluxes from kapp-slack]]," ",-1,,,""),""))</f>
        <v>0.102267234367396</v>
      </c>
      <c r="F222" s="1" t="s">
        <v>6689</v>
      </c>
      <c r="G222" s="1" t="str">
        <f>_xlfn.TEXTBEFORE(Table5[[#This Row],[rxn     kapp_old        kapp_slack_ub   kapp_slack_lb]]," ")</f>
        <v>RXN-ACACT180i_x_FWD-rt6860</v>
      </c>
      <c r="H22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2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22" s="1">
        <f>_xlfn.NUMBERVALUE(_xlfn.TEXTAFTER(Table5[[#This Row],[rxn     kapp_old        kapp_slack_ub   kapp_slack_lb]]," ",-1))</f>
        <v>0</v>
      </c>
      <c r="K222" s="1">
        <f>_xlfn.XLOOKUP(SUBSTITUTE(Table5[[#This Row],[rxn]],"RXN-","ENZLOAD-"),ENZLOAD[name],ENZLOAD[flux],0)</f>
        <v>5.6353127168999899E-7</v>
      </c>
      <c r="L222" s="1" t="str">
        <f>"'"&amp;Table5[[#This Row],[rxn]]&amp;"'"&amp;CHAR(9)&amp;IF(AND(Table5[[#This Row],[kapp_slack_ub]]&lt;&gt;0,Table5[[#This Row],[kapp_old]]&lt;$F$1),$F$1,Table5[[#This Row],[kapp_old]])</f>
        <v>'RXN-ACACT180i_x_FWD-rt6860'	27141.27779288</v>
      </c>
      <c r="M222" s="1">
        <f>_xlfn.XLOOKUP(Table5[[#This Row],[rxn]],Table3[name],Table3[flux],$F$1)</f>
        <v>27141.277792879999</v>
      </c>
      <c r="N222" s="1">
        <f>IFERROR(Table5[[#This Row],[min flux]]/Table5[[#This Row],[associated enzload]],"")</f>
        <v>48162860086.690155</v>
      </c>
      <c r="O222" s="1">
        <f>_xlfn.NUMBERVALUE(IF(Table5[[#This Row],[flux/enzload]]="","",ABS($N$1-Table5[[#This Row],[flux/enzload]])))</f>
        <v>1351753457572.26</v>
      </c>
      <c r="P222" s="1">
        <f>Table5[[#This Row],[kapp_old]]+IFERROR(((Table5[[#This Row],[kapp_slack_ub]]-Table5[[#This Row],[kapp_slack_lb]])/Table5[[#This Row],[associated enzload]]),0)</f>
        <v>27141.277792879999</v>
      </c>
      <c r="Q222" s="1" t="str">
        <f>"'"&amp;Table5[[#This Row],[rxn]]&amp;"'"&amp;CHAR(9)&amp;Table5[[#This Row],[kapp + (slack_ub - slack_lb)/enzload]]</f>
        <v>'RXN-ACACT180i_x_FWD-rt6860'	27141.27779288</v>
      </c>
      <c r="R222" s="1">
        <f>_xlfn.XLOOKUP(Table5[[#This Row],[rxn]],Table38[name],Table38[flux],0)</f>
        <v>0</v>
      </c>
      <c r="S222" s="1">
        <f>_xlfn.XLOOKUP(SUBSTITUTE(Table5[[#This Row],[rxn]],"RXN-","ENZLOAD-"),Table38[name],Table38[flux],0)</f>
        <v>0</v>
      </c>
      <c r="T222" s="1" t="b">
        <f>AND(Table5[[#This Row],[ENZLOAD flux in kapp-slack.gms]]=0,Table5[[#This Row],[flux in kapp-slack.gms]]&lt;&gt;0,NOT(Table5[[#This Row],[spont or unknown?]]))</f>
        <v>0</v>
      </c>
      <c r="U222" s="1" t="b">
        <f>OR(_xlfn.TEXTAFTER(Table5[[#This Row],[rxn]],"-",-1)="SPONT",_xlfn.TEXTAFTER(Table5[[#This Row],[rxn]],"-",-1)="UNKNOWN")</f>
        <v>0</v>
      </c>
      <c r="V222" s="1">
        <f>_xlfn.XLOOKUP(SUBSTITUTE(Table5[[#This Row],[rxn]],"RXN-","ENZLOAD-"),Table4[rxn],Table4[ub],0)</f>
        <v>0.97563316</v>
      </c>
      <c r="W222" s="1" t="b">
        <f>AND(Table5[[#This Row],[FVA ENZLOAD flux UB]]=0,Table5[[#This Row],[ENZ not made when it should be?]])</f>
        <v>0</v>
      </c>
    </row>
    <row r="223" spans="1:23" hidden="1">
      <c r="A223" s="1" t="s">
        <v>4701</v>
      </c>
      <c r="B223" s="1" t="str">
        <f>_xlfn.TEXTBEFORE(Table38[[#This Row],[all fluxes from kapp-slack]]," ",,,,"")</f>
        <v>RXN-EAR160y_c_FWD-rt0302</v>
      </c>
      <c r="C223" s="1">
        <f>_xlfn.NUMBERVALUE(IFERROR(_xlfn.TEXTAFTER(Table38[[#This Row],[all fluxes from kapp-slack]]," ",-1,,,""),""))</f>
        <v>0.102267234367396</v>
      </c>
      <c r="F223" s="1" t="s">
        <v>6690</v>
      </c>
      <c r="G223" s="1" t="str">
        <f>_xlfn.TEXTBEFORE(Table5[[#This Row],[rxn     kapp_old        kapp_slack_ub   kapp_slack_lb]]," ")</f>
        <v>RXN-ACACT181ai_m_FWD-rt0517</v>
      </c>
      <c r="H22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2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23" s="1">
        <f>_xlfn.NUMBERVALUE(_xlfn.TEXTAFTER(Table5[[#This Row],[rxn     kapp_old        kapp_slack_ub   kapp_slack_lb]]," ",-1))</f>
        <v>0</v>
      </c>
      <c r="K223" s="1">
        <f>_xlfn.XLOOKUP(SUBSTITUTE(Table5[[#This Row],[rxn]],"RXN-","ENZLOAD-"),ENZLOAD[name],ENZLOAD[flux],0)</f>
        <v>7.0228741482000001E-7</v>
      </c>
      <c r="L223" s="1" t="str">
        <f>"'"&amp;Table5[[#This Row],[rxn]]&amp;"'"&amp;CHAR(9)&amp;IF(AND(Table5[[#This Row],[kapp_slack_ub]]&lt;&gt;0,Table5[[#This Row],[kapp_old]]&lt;$F$1),$F$1,Table5[[#This Row],[kapp_old]])</f>
        <v>'RXN-ACACT181ai_m_FWD-rt0517'	27141.27779288</v>
      </c>
      <c r="M223" s="1">
        <f>_xlfn.XLOOKUP(Table5[[#This Row],[rxn]],Table3[name],Table3[flux],$F$1)</f>
        <v>27141.277792879999</v>
      </c>
      <c r="N223" s="1">
        <f>IFERROR(Table5[[#This Row],[min flux]]/Table5[[#This Row],[associated enzload]],"")</f>
        <v>38646965928.951546</v>
      </c>
      <c r="O223" s="1">
        <f>_xlfn.NUMBERVALUE(IF(Table5[[#This Row],[flux/enzload]]="","",ABS($N$1-Table5[[#This Row],[flux/enzload]])))</f>
        <v>1361269351730</v>
      </c>
      <c r="P223" s="1">
        <f>Table5[[#This Row],[kapp_old]]+IFERROR(((Table5[[#This Row],[kapp_slack_ub]]-Table5[[#This Row],[kapp_slack_lb]])/Table5[[#This Row],[associated enzload]]),0)</f>
        <v>27141.277792879999</v>
      </c>
      <c r="Q223" s="1" t="str">
        <f>"'"&amp;Table5[[#This Row],[rxn]]&amp;"'"&amp;CHAR(9)&amp;Table5[[#This Row],[kapp + (slack_ub - slack_lb)/enzload]]</f>
        <v>'RXN-ACACT181ai_m_FWD-rt0517'	27141.27779288</v>
      </c>
      <c r="R223" s="1">
        <f>_xlfn.XLOOKUP(Table5[[#This Row],[rxn]],Table38[name],Table38[flux],0)</f>
        <v>0</v>
      </c>
      <c r="S223" s="1">
        <f>_xlfn.XLOOKUP(SUBSTITUTE(Table5[[#This Row],[rxn]],"RXN-","ENZLOAD-"),Table38[name],Table38[flux],0)</f>
        <v>0</v>
      </c>
      <c r="T223" s="1" t="b">
        <f>AND(Table5[[#This Row],[ENZLOAD flux in kapp-slack.gms]]=0,Table5[[#This Row],[flux in kapp-slack.gms]]&lt;&gt;0,NOT(Table5[[#This Row],[spont or unknown?]]))</f>
        <v>0</v>
      </c>
      <c r="U223" s="1" t="b">
        <f>OR(_xlfn.TEXTAFTER(Table5[[#This Row],[rxn]],"-",-1)="SPONT",_xlfn.TEXTAFTER(Table5[[#This Row],[rxn]],"-",-1)="UNKNOWN")</f>
        <v>0</v>
      </c>
      <c r="V223" s="1">
        <f>_xlfn.XLOOKUP(SUBSTITUTE(Table5[[#This Row],[rxn]],"RXN-","ENZLOAD-"),Table4[rxn],Table4[ub],0)</f>
        <v>1.02672586</v>
      </c>
      <c r="W223" s="1" t="b">
        <f>AND(Table5[[#This Row],[FVA ENZLOAD flux UB]]=0,Table5[[#This Row],[ENZ not made when it should be?]])</f>
        <v>0</v>
      </c>
    </row>
    <row r="224" spans="1:23" hidden="1">
      <c r="A224" s="1" t="s">
        <v>4702</v>
      </c>
      <c r="B224" s="1" t="str">
        <f>_xlfn.TEXTBEFORE(Table38[[#This Row],[all fluxes from kapp-slack]]," ",,,,"")</f>
        <v>RXN-EAR180y_c_FWD-rt0302</v>
      </c>
      <c r="C224" s="1">
        <f>_xlfn.NUMBERVALUE(IFERROR(_xlfn.TEXTAFTER(Table38[[#This Row],[all fluxes from kapp-slack]]," ",-1,,,""),""))</f>
        <v>7.7462635555282003E-2</v>
      </c>
      <c r="F224" s="1" t="s">
        <v>6691</v>
      </c>
      <c r="G224" s="1" t="str">
        <f>_xlfn.TEXTBEFORE(Table5[[#This Row],[rxn     kapp_old        kapp_slack_ub   kapp_slack_lb]]," ")</f>
        <v>RXN-ACACT181ai_x_FWD-rt0697</v>
      </c>
      <c r="H22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2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24" s="1">
        <f>_xlfn.NUMBERVALUE(_xlfn.TEXTAFTER(Table5[[#This Row],[rxn     kapp_old        kapp_slack_ub   kapp_slack_lb]]," ",-1))</f>
        <v>0</v>
      </c>
      <c r="K224" s="1">
        <f>_xlfn.XLOOKUP(SUBSTITUTE(Table5[[#This Row],[rxn]],"RXN-","ENZLOAD-"),ENZLOAD[name],ENZLOAD[flux],0)</f>
        <v>4.1825168665000001E-7</v>
      </c>
      <c r="L224" s="1" t="str">
        <f>"'"&amp;Table5[[#This Row],[rxn]]&amp;"'"&amp;CHAR(9)&amp;IF(AND(Table5[[#This Row],[kapp_slack_ub]]&lt;&gt;0,Table5[[#This Row],[kapp_old]]&lt;$F$1),$F$1,Table5[[#This Row],[kapp_old]])</f>
        <v>'RXN-ACACT181ai_x_FWD-rt0697'	27141.27779288</v>
      </c>
      <c r="M224" s="1">
        <f>_xlfn.XLOOKUP(Table5[[#This Row],[rxn]],Table3[name],Table3[flux],$F$1)</f>
        <v>27141.277792879999</v>
      </c>
      <c r="N224" s="1">
        <f>IFERROR(Table5[[#This Row],[min flux]]/Table5[[#This Row],[associated enzload]],"")</f>
        <v>64892213610.108574</v>
      </c>
      <c r="O224" s="1">
        <f>_xlfn.NUMBERVALUE(IF(Table5[[#This Row],[flux/enzload]]="","",ABS($N$1-Table5[[#This Row],[flux/enzload]])))</f>
        <v>1335024104048.8401</v>
      </c>
      <c r="P224" s="1">
        <f>Table5[[#This Row],[kapp_old]]+IFERROR(((Table5[[#This Row],[kapp_slack_ub]]-Table5[[#This Row],[kapp_slack_lb]])/Table5[[#This Row],[associated enzload]]),0)</f>
        <v>27141.277792879999</v>
      </c>
      <c r="Q224" s="1" t="str">
        <f>"'"&amp;Table5[[#This Row],[rxn]]&amp;"'"&amp;CHAR(9)&amp;Table5[[#This Row],[kapp + (slack_ub - slack_lb)/enzload]]</f>
        <v>'RXN-ACACT181ai_x_FWD-rt0697'	27141.27779288</v>
      </c>
      <c r="R224" s="1">
        <f>_xlfn.XLOOKUP(Table5[[#This Row],[rxn]],Table38[name],Table38[flux],0)</f>
        <v>0</v>
      </c>
      <c r="S224" s="1">
        <f>_xlfn.XLOOKUP(SUBSTITUTE(Table5[[#This Row],[rxn]],"RXN-","ENZLOAD-"),Table38[name],Table38[flux],0)</f>
        <v>0</v>
      </c>
      <c r="T224" s="1" t="b">
        <f>AND(Table5[[#This Row],[ENZLOAD flux in kapp-slack.gms]]=0,Table5[[#This Row],[flux in kapp-slack.gms]]&lt;&gt;0,NOT(Table5[[#This Row],[spont or unknown?]]))</f>
        <v>0</v>
      </c>
      <c r="U224" s="1" t="b">
        <f>OR(_xlfn.TEXTAFTER(Table5[[#This Row],[rxn]],"-",-1)="SPONT",_xlfn.TEXTAFTER(Table5[[#This Row],[rxn]],"-",-1)="UNKNOWN")</f>
        <v>0</v>
      </c>
      <c r="V224" s="1">
        <f>_xlfn.XLOOKUP(SUBSTITUTE(Table5[[#This Row],[rxn]],"RXN-","ENZLOAD-"),Table4[rxn],Table4[ub],0)</f>
        <v>0.96548376000000002</v>
      </c>
      <c r="W224" s="1" t="b">
        <f>AND(Table5[[#This Row],[FVA ENZLOAD flux UB]]=0,Table5[[#This Row],[ENZ not made when it should be?]])</f>
        <v>0</v>
      </c>
    </row>
    <row r="225" spans="1:23" hidden="1">
      <c r="A225" s="1" t="s">
        <v>4703</v>
      </c>
      <c r="B225" s="1" t="str">
        <f>_xlfn.TEXTBEFORE(Table38[[#This Row],[all fluxes from kapp-slack]]," ",,,,"")</f>
        <v>RXN-EAR40y_c_FWD-rt0302</v>
      </c>
      <c r="C225" s="1">
        <f>_xlfn.NUMBERVALUE(IFERROR(_xlfn.TEXTAFTER(Table38[[#This Row],[all fluxes from kapp-slack]]," ",-1,,,""),""))</f>
        <v>0.102267234367396</v>
      </c>
      <c r="F225" s="1" t="s">
        <v>6692</v>
      </c>
      <c r="G225" s="1" t="str">
        <f>_xlfn.TEXTBEFORE(Table5[[#This Row],[rxn     kapp_old        kapp_slack_ub   kapp_slack_lb]]," ")</f>
        <v>RXN-ACACT181ai_x_FWD-rt5445</v>
      </c>
      <c r="H22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2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25" s="1">
        <f>_xlfn.NUMBERVALUE(_xlfn.TEXTAFTER(Table5[[#This Row],[rxn     kapp_old        kapp_slack_ub   kapp_slack_lb]]," ",-1))</f>
        <v>0</v>
      </c>
      <c r="K225" s="1">
        <f>_xlfn.XLOOKUP(SUBSTITUTE(Table5[[#This Row],[rxn]],"RXN-","ENZLOAD-"),ENZLOAD[name],ENZLOAD[flux],0)</f>
        <v>7.8904508266999897E-7</v>
      </c>
      <c r="L225" s="1" t="str">
        <f>"'"&amp;Table5[[#This Row],[rxn]]&amp;"'"&amp;CHAR(9)&amp;IF(AND(Table5[[#This Row],[kapp_slack_ub]]&lt;&gt;0,Table5[[#This Row],[kapp_old]]&lt;$F$1),$F$1,Table5[[#This Row],[kapp_old]])</f>
        <v>'RXN-ACACT181ai_x_FWD-rt5445'	27141.27779288</v>
      </c>
      <c r="M225" s="1">
        <f>_xlfn.XLOOKUP(Table5[[#This Row],[rxn]],Table3[name],Table3[flux],$F$1)</f>
        <v>27141.277792879999</v>
      </c>
      <c r="N225" s="1">
        <f>IFERROR(Table5[[#This Row],[min flux]]/Table5[[#This Row],[associated enzload]],"")</f>
        <v>34397626180.038246</v>
      </c>
      <c r="O225" s="1">
        <f>_xlfn.NUMBERVALUE(IF(Table5[[#This Row],[flux/enzload]]="","",ABS($N$1-Table5[[#This Row],[flux/enzload]])))</f>
        <v>1365518691478.9199</v>
      </c>
      <c r="P225" s="1">
        <f>Table5[[#This Row],[kapp_old]]+IFERROR(((Table5[[#This Row],[kapp_slack_ub]]-Table5[[#This Row],[kapp_slack_lb]])/Table5[[#This Row],[associated enzload]]),0)</f>
        <v>27141.277792879999</v>
      </c>
      <c r="Q225" s="1" t="str">
        <f>"'"&amp;Table5[[#This Row],[rxn]]&amp;"'"&amp;CHAR(9)&amp;Table5[[#This Row],[kapp + (slack_ub - slack_lb)/enzload]]</f>
        <v>'RXN-ACACT181ai_x_FWD-rt5445'	27141.27779288</v>
      </c>
      <c r="R225" s="1">
        <f>_xlfn.XLOOKUP(Table5[[#This Row],[rxn]],Table38[name],Table38[flux],0)</f>
        <v>0</v>
      </c>
      <c r="S225" s="1">
        <f>_xlfn.XLOOKUP(SUBSTITUTE(Table5[[#This Row],[rxn]],"RXN-","ENZLOAD-"),Table38[name],Table38[flux],0)</f>
        <v>0</v>
      </c>
      <c r="T225" s="1" t="b">
        <f>AND(Table5[[#This Row],[ENZLOAD flux in kapp-slack.gms]]=0,Table5[[#This Row],[flux in kapp-slack.gms]]&lt;&gt;0,NOT(Table5[[#This Row],[spont or unknown?]]))</f>
        <v>0</v>
      </c>
      <c r="U225" s="1" t="b">
        <f>OR(_xlfn.TEXTAFTER(Table5[[#This Row],[rxn]],"-",-1)="SPONT",_xlfn.TEXTAFTER(Table5[[#This Row],[rxn]],"-",-1)="UNKNOWN")</f>
        <v>0</v>
      </c>
      <c r="V225" s="1">
        <f>_xlfn.XLOOKUP(SUBSTITUTE(Table5[[#This Row],[rxn]],"RXN-","ENZLOAD-"),Table4[rxn],Table4[ub],0)</f>
        <v>0.97484223000000003</v>
      </c>
      <c r="W225" s="1" t="b">
        <f>AND(Table5[[#This Row],[FVA ENZLOAD flux UB]]=0,Table5[[#This Row],[ENZ not made when it should be?]])</f>
        <v>0</v>
      </c>
    </row>
    <row r="226" spans="1:23" hidden="1">
      <c r="A226" s="1" t="s">
        <v>4704</v>
      </c>
      <c r="B226" s="1" t="str">
        <f>_xlfn.TEXTBEFORE(Table38[[#This Row],[all fluxes from kapp-slack]]," ",,,,"")</f>
        <v>RXN-EAR60y_c_FWD-rt0302</v>
      </c>
      <c r="C226" s="1">
        <f>_xlfn.NUMBERVALUE(IFERROR(_xlfn.TEXTAFTER(Table38[[#This Row],[all fluxes from kapp-slack]]," ",-1,,,""),""))</f>
        <v>0.102267234367396</v>
      </c>
      <c r="F226" s="1" t="s">
        <v>6693</v>
      </c>
      <c r="G226" s="1" t="str">
        <f>_xlfn.TEXTBEFORE(Table5[[#This Row],[rxn     kapp_old        kapp_slack_ub   kapp_slack_lb]]," ")</f>
        <v>RXN-ACACT181ai_x_FWD-rt6860</v>
      </c>
      <c r="H22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2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26" s="1">
        <f>_xlfn.NUMBERVALUE(_xlfn.TEXTAFTER(Table5[[#This Row],[rxn     kapp_old        kapp_slack_ub   kapp_slack_lb]]," ",-1))</f>
        <v>0</v>
      </c>
      <c r="K226" s="1">
        <f>_xlfn.XLOOKUP(SUBSTITUTE(Table5[[#This Row],[rxn]],"RXN-","ENZLOAD-"),ENZLOAD[name],ENZLOAD[flux],0)</f>
        <v>5.6353127168999899E-7</v>
      </c>
      <c r="L226" s="1" t="str">
        <f>"'"&amp;Table5[[#This Row],[rxn]]&amp;"'"&amp;CHAR(9)&amp;IF(AND(Table5[[#This Row],[kapp_slack_ub]]&lt;&gt;0,Table5[[#This Row],[kapp_old]]&lt;$F$1),$F$1,Table5[[#This Row],[kapp_old]])</f>
        <v>'RXN-ACACT181ai_x_FWD-rt6860'	27141.27779288</v>
      </c>
      <c r="M226" s="1">
        <f>_xlfn.XLOOKUP(Table5[[#This Row],[rxn]],Table3[name],Table3[flux],$F$1)</f>
        <v>27141.277792879999</v>
      </c>
      <c r="N226" s="1">
        <f>IFERROR(Table5[[#This Row],[min flux]]/Table5[[#This Row],[associated enzload]],"")</f>
        <v>48162860086.690155</v>
      </c>
      <c r="O226" s="1">
        <f>_xlfn.NUMBERVALUE(IF(Table5[[#This Row],[flux/enzload]]="","",ABS($N$1-Table5[[#This Row],[flux/enzload]])))</f>
        <v>1351753457572.26</v>
      </c>
      <c r="P226" s="1">
        <f>Table5[[#This Row],[kapp_old]]+IFERROR(((Table5[[#This Row],[kapp_slack_ub]]-Table5[[#This Row],[kapp_slack_lb]])/Table5[[#This Row],[associated enzload]]),0)</f>
        <v>27141.277792879999</v>
      </c>
      <c r="Q226" s="1" t="str">
        <f>"'"&amp;Table5[[#This Row],[rxn]]&amp;"'"&amp;CHAR(9)&amp;Table5[[#This Row],[kapp + (slack_ub - slack_lb)/enzload]]</f>
        <v>'RXN-ACACT181ai_x_FWD-rt6860'	27141.27779288</v>
      </c>
      <c r="R226" s="1">
        <f>_xlfn.XLOOKUP(Table5[[#This Row],[rxn]],Table38[name],Table38[flux],0)</f>
        <v>0</v>
      </c>
      <c r="S226" s="1">
        <f>_xlfn.XLOOKUP(SUBSTITUTE(Table5[[#This Row],[rxn]],"RXN-","ENZLOAD-"),Table38[name],Table38[flux],0)</f>
        <v>0</v>
      </c>
      <c r="T226" s="1" t="b">
        <f>AND(Table5[[#This Row],[ENZLOAD flux in kapp-slack.gms]]=0,Table5[[#This Row],[flux in kapp-slack.gms]]&lt;&gt;0,NOT(Table5[[#This Row],[spont or unknown?]]))</f>
        <v>0</v>
      </c>
      <c r="U226" s="1" t="b">
        <f>OR(_xlfn.TEXTAFTER(Table5[[#This Row],[rxn]],"-",-1)="SPONT",_xlfn.TEXTAFTER(Table5[[#This Row],[rxn]],"-",-1)="UNKNOWN")</f>
        <v>0</v>
      </c>
      <c r="V226" s="1">
        <f>_xlfn.XLOOKUP(SUBSTITUTE(Table5[[#This Row],[rxn]],"RXN-","ENZLOAD-"),Table4[rxn],Table4[ub],0)</f>
        <v>0.97563316</v>
      </c>
      <c r="W226" s="1" t="b">
        <f>AND(Table5[[#This Row],[FVA ENZLOAD flux UB]]=0,Table5[[#This Row],[ENZ not made when it should be?]])</f>
        <v>0</v>
      </c>
    </row>
    <row r="227" spans="1:23" hidden="1">
      <c r="A227" s="1" t="s">
        <v>4705</v>
      </c>
      <c r="B227" s="1" t="str">
        <f>_xlfn.TEXTBEFORE(Table38[[#This Row],[all fluxes from kapp-slack]]," ",,,,"")</f>
        <v>RXN-EAR80y_c_FWD-rt0302</v>
      </c>
      <c r="C227" s="1">
        <f>_xlfn.NUMBERVALUE(IFERROR(_xlfn.TEXTAFTER(Table38[[#This Row],[all fluxes from kapp-slack]]," ",-1,,,""),""))</f>
        <v>0.102267234367396</v>
      </c>
      <c r="F227" s="1" t="s">
        <v>6694</v>
      </c>
      <c r="G227" s="1" t="str">
        <f>_xlfn.TEXTBEFORE(Table5[[#This Row],[rxn     kapp_old        kapp_slack_ub   kapp_slack_lb]]," ")</f>
        <v>RXN-ACACT182i_x_FWD-rt0697</v>
      </c>
      <c r="H22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2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27" s="1">
        <f>_xlfn.NUMBERVALUE(_xlfn.TEXTAFTER(Table5[[#This Row],[rxn     kapp_old        kapp_slack_ub   kapp_slack_lb]]," ",-1))</f>
        <v>0</v>
      </c>
      <c r="K227" s="1">
        <f>_xlfn.XLOOKUP(SUBSTITUTE(Table5[[#This Row],[rxn]],"RXN-","ENZLOAD-"),ENZLOAD[name],ENZLOAD[flux],0)</f>
        <v>4.1825168665000001E-7</v>
      </c>
      <c r="L227" s="1" t="str">
        <f>"'"&amp;Table5[[#This Row],[rxn]]&amp;"'"&amp;CHAR(9)&amp;IF(AND(Table5[[#This Row],[kapp_slack_ub]]&lt;&gt;0,Table5[[#This Row],[kapp_old]]&lt;$F$1),$F$1,Table5[[#This Row],[kapp_old]])</f>
        <v>'RXN-ACACT182i_x_FWD-rt0697'	27141.27779288</v>
      </c>
      <c r="M227" s="1">
        <f>_xlfn.XLOOKUP(Table5[[#This Row],[rxn]],Table3[name],Table3[flux],$F$1)</f>
        <v>27141.277792879999</v>
      </c>
      <c r="N227" s="1">
        <f>IFERROR(Table5[[#This Row],[min flux]]/Table5[[#This Row],[associated enzload]],"")</f>
        <v>64892213610.108574</v>
      </c>
      <c r="O227" s="1">
        <f>_xlfn.NUMBERVALUE(IF(Table5[[#This Row],[flux/enzload]]="","",ABS($N$1-Table5[[#This Row],[flux/enzload]])))</f>
        <v>1335024104048.8401</v>
      </c>
      <c r="P227" s="1">
        <f>Table5[[#This Row],[kapp_old]]+IFERROR(((Table5[[#This Row],[kapp_slack_ub]]-Table5[[#This Row],[kapp_slack_lb]])/Table5[[#This Row],[associated enzload]]),0)</f>
        <v>27141.277792879999</v>
      </c>
      <c r="Q227" s="1" t="str">
        <f>"'"&amp;Table5[[#This Row],[rxn]]&amp;"'"&amp;CHAR(9)&amp;Table5[[#This Row],[kapp + (slack_ub - slack_lb)/enzload]]</f>
        <v>'RXN-ACACT182i_x_FWD-rt0697'	27141.27779288</v>
      </c>
      <c r="R227" s="1">
        <f>_xlfn.XLOOKUP(Table5[[#This Row],[rxn]],Table38[name],Table38[flux],0)</f>
        <v>0</v>
      </c>
      <c r="S227" s="1">
        <f>_xlfn.XLOOKUP(SUBSTITUTE(Table5[[#This Row],[rxn]],"RXN-","ENZLOAD-"),Table38[name],Table38[flux],0)</f>
        <v>0</v>
      </c>
      <c r="T227" s="1" t="b">
        <f>AND(Table5[[#This Row],[ENZLOAD flux in kapp-slack.gms]]=0,Table5[[#This Row],[flux in kapp-slack.gms]]&lt;&gt;0,NOT(Table5[[#This Row],[spont or unknown?]]))</f>
        <v>0</v>
      </c>
      <c r="U227" s="1" t="b">
        <f>OR(_xlfn.TEXTAFTER(Table5[[#This Row],[rxn]],"-",-1)="SPONT",_xlfn.TEXTAFTER(Table5[[#This Row],[rxn]],"-",-1)="UNKNOWN")</f>
        <v>0</v>
      </c>
      <c r="V227" s="1">
        <f>_xlfn.XLOOKUP(SUBSTITUTE(Table5[[#This Row],[rxn]],"RXN-","ENZLOAD-"),Table4[rxn],Table4[ub],0)</f>
        <v>0.96548376000000002</v>
      </c>
      <c r="W227" s="1" t="b">
        <f>AND(Table5[[#This Row],[FVA ENZLOAD flux UB]]=0,Table5[[#This Row],[ENZ not made when it should be?]])</f>
        <v>0</v>
      </c>
    </row>
    <row r="228" spans="1:23" hidden="1">
      <c r="A228" s="1" t="s">
        <v>4706</v>
      </c>
      <c r="B228" s="1" t="str">
        <f>_xlfn.TEXTBEFORE(Table38[[#This Row],[all fluxes from kapp-slack]]," ",,,,"")</f>
        <v>RXN-ECOAR200_rm_FWD-rt7873</v>
      </c>
      <c r="C228" s="1">
        <f>_xlfn.NUMBERVALUE(IFERROR(_xlfn.TEXTAFTER(Table38[[#This Row],[all fluxes from kapp-slack]]," ",-1,,,""),""))</f>
        <v>9.1772428311899992E-3</v>
      </c>
      <c r="F228" s="1" t="s">
        <v>6695</v>
      </c>
      <c r="G228" s="1" t="str">
        <f>_xlfn.TEXTBEFORE(Table5[[#This Row],[rxn     kapp_old        kapp_slack_ub   kapp_slack_lb]]," ")</f>
        <v>RXN-ACACT182i_x_FWD-rt5445</v>
      </c>
      <c r="H22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2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28" s="1">
        <f>_xlfn.NUMBERVALUE(_xlfn.TEXTAFTER(Table5[[#This Row],[rxn     kapp_old        kapp_slack_ub   kapp_slack_lb]]," ",-1))</f>
        <v>0</v>
      </c>
      <c r="K228" s="1">
        <f>_xlfn.XLOOKUP(SUBSTITUTE(Table5[[#This Row],[rxn]],"RXN-","ENZLOAD-"),ENZLOAD[name],ENZLOAD[flux],0)</f>
        <v>7.8904508266999897E-7</v>
      </c>
      <c r="L228" s="1" t="str">
        <f>"'"&amp;Table5[[#This Row],[rxn]]&amp;"'"&amp;CHAR(9)&amp;IF(AND(Table5[[#This Row],[kapp_slack_ub]]&lt;&gt;0,Table5[[#This Row],[kapp_old]]&lt;$F$1),$F$1,Table5[[#This Row],[kapp_old]])</f>
        <v>'RXN-ACACT182i_x_FWD-rt5445'	27141.27779288</v>
      </c>
      <c r="M228" s="1">
        <f>_xlfn.XLOOKUP(Table5[[#This Row],[rxn]],Table3[name],Table3[flux],$F$1)</f>
        <v>27141.277792879999</v>
      </c>
      <c r="N228" s="1">
        <f>IFERROR(Table5[[#This Row],[min flux]]/Table5[[#This Row],[associated enzload]],"")</f>
        <v>34397626180.038246</v>
      </c>
      <c r="O228" s="1">
        <f>_xlfn.NUMBERVALUE(IF(Table5[[#This Row],[flux/enzload]]="","",ABS($N$1-Table5[[#This Row],[flux/enzload]])))</f>
        <v>1365518691478.9199</v>
      </c>
      <c r="P228" s="1">
        <f>Table5[[#This Row],[kapp_old]]+IFERROR(((Table5[[#This Row],[kapp_slack_ub]]-Table5[[#This Row],[kapp_slack_lb]])/Table5[[#This Row],[associated enzload]]),0)</f>
        <v>27141.277792879999</v>
      </c>
      <c r="Q228" s="1" t="str">
        <f>"'"&amp;Table5[[#This Row],[rxn]]&amp;"'"&amp;CHAR(9)&amp;Table5[[#This Row],[kapp + (slack_ub - slack_lb)/enzload]]</f>
        <v>'RXN-ACACT182i_x_FWD-rt5445'	27141.27779288</v>
      </c>
      <c r="R228" s="1">
        <f>_xlfn.XLOOKUP(Table5[[#This Row],[rxn]],Table38[name],Table38[flux],0)</f>
        <v>0</v>
      </c>
      <c r="S228" s="1">
        <f>_xlfn.XLOOKUP(SUBSTITUTE(Table5[[#This Row],[rxn]],"RXN-","ENZLOAD-"),Table38[name],Table38[flux],0)</f>
        <v>0</v>
      </c>
      <c r="T228" s="1" t="b">
        <f>AND(Table5[[#This Row],[ENZLOAD flux in kapp-slack.gms]]=0,Table5[[#This Row],[flux in kapp-slack.gms]]&lt;&gt;0,NOT(Table5[[#This Row],[spont or unknown?]]))</f>
        <v>0</v>
      </c>
      <c r="U228" s="1" t="b">
        <f>OR(_xlfn.TEXTAFTER(Table5[[#This Row],[rxn]],"-",-1)="SPONT",_xlfn.TEXTAFTER(Table5[[#This Row],[rxn]],"-",-1)="UNKNOWN")</f>
        <v>0</v>
      </c>
      <c r="V228" s="1">
        <f>_xlfn.XLOOKUP(SUBSTITUTE(Table5[[#This Row],[rxn]],"RXN-","ENZLOAD-"),Table4[rxn],Table4[ub],0)</f>
        <v>0.97484223000000003</v>
      </c>
      <c r="W228" s="1" t="b">
        <f>AND(Table5[[#This Row],[FVA ENZLOAD flux UB]]=0,Table5[[#This Row],[ENZ not made when it should be?]])</f>
        <v>0</v>
      </c>
    </row>
    <row r="229" spans="1:23" hidden="1">
      <c r="A229" s="1" t="s">
        <v>4707</v>
      </c>
      <c r="B229" s="1" t="str">
        <f>_xlfn.TEXTBEFORE(Table38[[#This Row],[all fluxes from kapp-slack]]," ",,,,"")</f>
        <v>RXN-ECOAR220_rm_FWD-rt7873</v>
      </c>
      <c r="C229" s="1">
        <f>_xlfn.NUMBERVALUE(IFERROR(_xlfn.TEXTAFTER(Table38[[#This Row],[all fluxes from kapp-slack]]," ",-1,,,""),""))</f>
        <v>9.1772428311899992E-3</v>
      </c>
      <c r="F229" s="1" t="s">
        <v>6696</v>
      </c>
      <c r="G229" s="1" t="str">
        <f>_xlfn.TEXTBEFORE(Table5[[#This Row],[rxn     kapp_old        kapp_slack_ub   kapp_slack_lb]]," ")</f>
        <v>RXN-ACACT182i_x_FWD-rt6860</v>
      </c>
      <c r="H22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2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29" s="1">
        <f>_xlfn.NUMBERVALUE(_xlfn.TEXTAFTER(Table5[[#This Row],[rxn     kapp_old        kapp_slack_ub   kapp_slack_lb]]," ",-1))</f>
        <v>0</v>
      </c>
      <c r="K229" s="1">
        <f>_xlfn.XLOOKUP(SUBSTITUTE(Table5[[#This Row],[rxn]],"RXN-","ENZLOAD-"),ENZLOAD[name],ENZLOAD[flux],0)</f>
        <v>5.6353127168999899E-7</v>
      </c>
      <c r="L229" s="1" t="str">
        <f>"'"&amp;Table5[[#This Row],[rxn]]&amp;"'"&amp;CHAR(9)&amp;IF(AND(Table5[[#This Row],[kapp_slack_ub]]&lt;&gt;0,Table5[[#This Row],[kapp_old]]&lt;$F$1),$F$1,Table5[[#This Row],[kapp_old]])</f>
        <v>'RXN-ACACT182i_x_FWD-rt6860'	27141.27779288</v>
      </c>
      <c r="M229" s="1">
        <f>_xlfn.XLOOKUP(Table5[[#This Row],[rxn]],Table3[name],Table3[flux],$F$1)</f>
        <v>27141.277792879999</v>
      </c>
      <c r="N229" s="1">
        <f>IFERROR(Table5[[#This Row],[min flux]]/Table5[[#This Row],[associated enzload]],"")</f>
        <v>48162860086.690155</v>
      </c>
      <c r="O229" s="1">
        <f>_xlfn.NUMBERVALUE(IF(Table5[[#This Row],[flux/enzload]]="","",ABS($N$1-Table5[[#This Row],[flux/enzload]])))</f>
        <v>1351753457572.26</v>
      </c>
      <c r="P229" s="1">
        <f>Table5[[#This Row],[kapp_old]]+IFERROR(((Table5[[#This Row],[kapp_slack_ub]]-Table5[[#This Row],[kapp_slack_lb]])/Table5[[#This Row],[associated enzload]]),0)</f>
        <v>27141.277792879999</v>
      </c>
      <c r="Q229" s="1" t="str">
        <f>"'"&amp;Table5[[#This Row],[rxn]]&amp;"'"&amp;CHAR(9)&amp;Table5[[#This Row],[kapp + (slack_ub - slack_lb)/enzload]]</f>
        <v>'RXN-ACACT182i_x_FWD-rt6860'	27141.27779288</v>
      </c>
      <c r="R229" s="1">
        <f>_xlfn.XLOOKUP(Table5[[#This Row],[rxn]],Table38[name],Table38[flux],0)</f>
        <v>0</v>
      </c>
      <c r="S229" s="1">
        <f>_xlfn.XLOOKUP(SUBSTITUTE(Table5[[#This Row],[rxn]],"RXN-","ENZLOAD-"),Table38[name],Table38[flux],0)</f>
        <v>0</v>
      </c>
      <c r="T229" s="1" t="b">
        <f>AND(Table5[[#This Row],[ENZLOAD flux in kapp-slack.gms]]=0,Table5[[#This Row],[flux in kapp-slack.gms]]&lt;&gt;0,NOT(Table5[[#This Row],[spont or unknown?]]))</f>
        <v>0</v>
      </c>
      <c r="U229" s="1" t="b">
        <f>OR(_xlfn.TEXTAFTER(Table5[[#This Row],[rxn]],"-",-1)="SPONT",_xlfn.TEXTAFTER(Table5[[#This Row],[rxn]],"-",-1)="UNKNOWN")</f>
        <v>0</v>
      </c>
      <c r="V229" s="1">
        <f>_xlfn.XLOOKUP(SUBSTITUTE(Table5[[#This Row],[rxn]],"RXN-","ENZLOAD-"),Table4[rxn],Table4[ub],0)</f>
        <v>0.97563316</v>
      </c>
      <c r="W229" s="1" t="b">
        <f>AND(Table5[[#This Row],[FVA ENZLOAD flux UB]]=0,Table5[[#This Row],[ENZ not made when it should be?]])</f>
        <v>0</v>
      </c>
    </row>
    <row r="230" spans="1:23" hidden="1">
      <c r="A230" s="1" t="s">
        <v>4708</v>
      </c>
      <c r="B230" s="1" t="str">
        <f>_xlfn.TEXTBEFORE(Table38[[#This Row],[all fluxes from kapp-slack]]," ",,,,"")</f>
        <v>RXN-ECOAR240_rm_FWD-rt7873</v>
      </c>
      <c r="C230" s="1">
        <f>_xlfn.NUMBERVALUE(IFERROR(_xlfn.TEXTAFTER(Table38[[#This Row],[all fluxes from kapp-slack]]," ",-1,,,""),""))</f>
        <v>7.5070317752500004E-3</v>
      </c>
      <c r="F230" s="1" t="s">
        <v>6697</v>
      </c>
      <c r="G230" s="1" t="str">
        <f>_xlfn.TEXTBEFORE(Table5[[#This Row],[rxn     kapp_old        kapp_slack_ub   kapp_slack_lb]]," ")</f>
        <v>RXN-ACACT183i_x_FWD-rt0697</v>
      </c>
      <c r="H23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3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30" s="1">
        <f>_xlfn.NUMBERVALUE(_xlfn.TEXTAFTER(Table5[[#This Row],[rxn     kapp_old        kapp_slack_ub   kapp_slack_lb]]," ",-1))</f>
        <v>0</v>
      </c>
      <c r="K230" s="1">
        <f>_xlfn.XLOOKUP(SUBSTITUTE(Table5[[#This Row],[rxn]],"RXN-","ENZLOAD-"),ENZLOAD[name],ENZLOAD[flux],0)</f>
        <v>4.1825168665000001E-7</v>
      </c>
      <c r="L230" s="1" t="str">
        <f>"'"&amp;Table5[[#This Row],[rxn]]&amp;"'"&amp;CHAR(9)&amp;IF(AND(Table5[[#This Row],[kapp_slack_ub]]&lt;&gt;0,Table5[[#This Row],[kapp_old]]&lt;$F$1),$F$1,Table5[[#This Row],[kapp_old]])</f>
        <v>'RXN-ACACT183i_x_FWD-rt0697'	27141.27779288</v>
      </c>
      <c r="M230" s="1">
        <f>_xlfn.XLOOKUP(Table5[[#This Row],[rxn]],Table3[name],Table3[flux],$F$1)</f>
        <v>27141.277792879999</v>
      </c>
      <c r="N230" s="1">
        <f>IFERROR(Table5[[#This Row],[min flux]]/Table5[[#This Row],[associated enzload]],"")</f>
        <v>64892213610.108574</v>
      </c>
      <c r="O230" s="1">
        <f>_xlfn.NUMBERVALUE(IF(Table5[[#This Row],[flux/enzload]]="","",ABS($N$1-Table5[[#This Row],[flux/enzload]])))</f>
        <v>1335024104048.8401</v>
      </c>
      <c r="P230" s="1">
        <f>Table5[[#This Row],[kapp_old]]+IFERROR(((Table5[[#This Row],[kapp_slack_ub]]-Table5[[#This Row],[kapp_slack_lb]])/Table5[[#This Row],[associated enzload]]),0)</f>
        <v>27141.277792879999</v>
      </c>
      <c r="Q230" s="1" t="str">
        <f>"'"&amp;Table5[[#This Row],[rxn]]&amp;"'"&amp;CHAR(9)&amp;Table5[[#This Row],[kapp + (slack_ub - slack_lb)/enzload]]</f>
        <v>'RXN-ACACT183i_x_FWD-rt0697'	27141.27779288</v>
      </c>
      <c r="R230" s="1">
        <f>_xlfn.XLOOKUP(Table5[[#This Row],[rxn]],Table38[name],Table38[flux],0)</f>
        <v>0</v>
      </c>
      <c r="S230" s="1">
        <f>_xlfn.XLOOKUP(SUBSTITUTE(Table5[[#This Row],[rxn]],"RXN-","ENZLOAD-"),Table38[name],Table38[flux],0)</f>
        <v>0</v>
      </c>
      <c r="T230" s="1" t="b">
        <f>AND(Table5[[#This Row],[ENZLOAD flux in kapp-slack.gms]]=0,Table5[[#This Row],[flux in kapp-slack.gms]]&lt;&gt;0,NOT(Table5[[#This Row],[spont or unknown?]]))</f>
        <v>0</v>
      </c>
      <c r="U230" s="1" t="b">
        <f>OR(_xlfn.TEXTAFTER(Table5[[#This Row],[rxn]],"-",-1)="SPONT",_xlfn.TEXTAFTER(Table5[[#This Row],[rxn]],"-",-1)="UNKNOWN")</f>
        <v>0</v>
      </c>
      <c r="V230" s="1">
        <f>_xlfn.XLOOKUP(SUBSTITUTE(Table5[[#This Row],[rxn]],"RXN-","ENZLOAD-"),Table4[rxn],Table4[ub],0)</f>
        <v>0.96548376000000002</v>
      </c>
      <c r="W230" s="1" t="b">
        <f>AND(Table5[[#This Row],[FVA ENZLOAD flux UB]]=0,Table5[[#This Row],[ENZ not made when it should be?]])</f>
        <v>0</v>
      </c>
    </row>
    <row r="231" spans="1:23" hidden="1">
      <c r="A231" s="1" t="s">
        <v>4709</v>
      </c>
      <c r="B231" s="1" t="str">
        <f>_xlfn.TEXTBEFORE(Table38[[#This Row],[all fluxes from kapp-slack]]," ",,,,"")</f>
        <v>RXN-ECOAR260_rm_FWD-rt7873</v>
      </c>
      <c r="C231" s="1">
        <f>_xlfn.NUMBERVALUE(IFERROR(_xlfn.TEXTAFTER(Table38[[#This Row],[all fluxes from kapp-slack]]," ",-1,,,""),""))</f>
        <v>1.5590681484849999E-3</v>
      </c>
      <c r="F231" s="1" t="s">
        <v>6698</v>
      </c>
      <c r="G231" s="1" t="str">
        <f>_xlfn.TEXTBEFORE(Table5[[#This Row],[rxn     kapp_old        kapp_slack_ub   kapp_slack_lb]]," ")</f>
        <v>RXN-ACACT183i_x_FWD-rt5445</v>
      </c>
      <c r="H23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3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31" s="1">
        <f>_xlfn.NUMBERVALUE(_xlfn.TEXTAFTER(Table5[[#This Row],[rxn     kapp_old        kapp_slack_ub   kapp_slack_lb]]," ",-1))</f>
        <v>0</v>
      </c>
      <c r="K231" s="1">
        <f>_xlfn.XLOOKUP(SUBSTITUTE(Table5[[#This Row],[rxn]],"RXN-","ENZLOAD-"),ENZLOAD[name],ENZLOAD[flux],0)</f>
        <v>7.8904508266999897E-7</v>
      </c>
      <c r="L231" s="1" t="str">
        <f>"'"&amp;Table5[[#This Row],[rxn]]&amp;"'"&amp;CHAR(9)&amp;IF(AND(Table5[[#This Row],[kapp_slack_ub]]&lt;&gt;0,Table5[[#This Row],[kapp_old]]&lt;$F$1),$F$1,Table5[[#This Row],[kapp_old]])</f>
        <v>'RXN-ACACT183i_x_FWD-rt5445'	27141.27779288</v>
      </c>
      <c r="M231" s="1">
        <f>_xlfn.XLOOKUP(Table5[[#This Row],[rxn]],Table3[name],Table3[flux],$F$1)</f>
        <v>27141.277792879999</v>
      </c>
      <c r="N231" s="1">
        <f>IFERROR(Table5[[#This Row],[min flux]]/Table5[[#This Row],[associated enzload]],"")</f>
        <v>34397626180.038246</v>
      </c>
      <c r="O231" s="1">
        <f>_xlfn.NUMBERVALUE(IF(Table5[[#This Row],[flux/enzload]]="","",ABS($N$1-Table5[[#This Row],[flux/enzload]])))</f>
        <v>1365518691478.9199</v>
      </c>
      <c r="P231" s="1">
        <f>Table5[[#This Row],[kapp_old]]+IFERROR(((Table5[[#This Row],[kapp_slack_ub]]-Table5[[#This Row],[kapp_slack_lb]])/Table5[[#This Row],[associated enzload]]),0)</f>
        <v>27141.277792879999</v>
      </c>
      <c r="Q231" s="1" t="str">
        <f>"'"&amp;Table5[[#This Row],[rxn]]&amp;"'"&amp;CHAR(9)&amp;Table5[[#This Row],[kapp + (slack_ub - slack_lb)/enzload]]</f>
        <v>'RXN-ACACT183i_x_FWD-rt5445'	27141.27779288</v>
      </c>
      <c r="R231" s="1">
        <f>_xlfn.XLOOKUP(Table5[[#This Row],[rxn]],Table38[name],Table38[flux],0)</f>
        <v>0</v>
      </c>
      <c r="S231" s="1">
        <f>_xlfn.XLOOKUP(SUBSTITUTE(Table5[[#This Row],[rxn]],"RXN-","ENZLOAD-"),Table38[name],Table38[flux],0)</f>
        <v>0</v>
      </c>
      <c r="T231" s="1" t="b">
        <f>AND(Table5[[#This Row],[ENZLOAD flux in kapp-slack.gms]]=0,Table5[[#This Row],[flux in kapp-slack.gms]]&lt;&gt;0,NOT(Table5[[#This Row],[spont or unknown?]]))</f>
        <v>0</v>
      </c>
      <c r="U231" s="1" t="b">
        <f>OR(_xlfn.TEXTAFTER(Table5[[#This Row],[rxn]],"-",-1)="SPONT",_xlfn.TEXTAFTER(Table5[[#This Row],[rxn]],"-",-1)="UNKNOWN")</f>
        <v>0</v>
      </c>
      <c r="V231" s="1">
        <f>_xlfn.XLOOKUP(SUBSTITUTE(Table5[[#This Row],[rxn]],"RXN-","ENZLOAD-"),Table4[rxn],Table4[ub],0)</f>
        <v>0.97484223000000003</v>
      </c>
      <c r="W231" s="1" t="b">
        <f>AND(Table5[[#This Row],[FVA ENZLOAD flux UB]]=0,Table5[[#This Row],[ENZ not made when it should be?]])</f>
        <v>0</v>
      </c>
    </row>
    <row r="232" spans="1:23" hidden="1">
      <c r="A232" s="1" t="s">
        <v>4710</v>
      </c>
      <c r="B232" s="1" t="str">
        <f>_xlfn.TEXTBEFORE(Table38[[#This Row],[all fluxes from kapp-slack]]," ",,,,"")</f>
        <v>RXN-ENO_c_FWD-rt0669</v>
      </c>
      <c r="C232" s="1">
        <f>_xlfn.NUMBERVALUE(IFERROR(_xlfn.TEXTAFTER(Table38[[#This Row],[all fluxes from kapp-slack]]," ",-1,,,""),""))</f>
        <v>3.2447104897744299</v>
      </c>
      <c r="F232" s="1" t="s">
        <v>6699</v>
      </c>
      <c r="G232" s="1" t="str">
        <f>_xlfn.TEXTBEFORE(Table5[[#This Row],[rxn     kapp_old        kapp_slack_ub   kapp_slack_lb]]," ")</f>
        <v>RXN-ACACT183i_x_FWD-rt6860</v>
      </c>
      <c r="H23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3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32" s="1">
        <f>_xlfn.NUMBERVALUE(_xlfn.TEXTAFTER(Table5[[#This Row],[rxn     kapp_old        kapp_slack_ub   kapp_slack_lb]]," ",-1))</f>
        <v>0</v>
      </c>
      <c r="K232" s="1">
        <f>_xlfn.XLOOKUP(SUBSTITUTE(Table5[[#This Row],[rxn]],"RXN-","ENZLOAD-"),ENZLOAD[name],ENZLOAD[flux],0)</f>
        <v>5.6353127168999899E-7</v>
      </c>
      <c r="L232" s="1" t="str">
        <f>"'"&amp;Table5[[#This Row],[rxn]]&amp;"'"&amp;CHAR(9)&amp;IF(AND(Table5[[#This Row],[kapp_slack_ub]]&lt;&gt;0,Table5[[#This Row],[kapp_old]]&lt;$F$1),$F$1,Table5[[#This Row],[kapp_old]])</f>
        <v>'RXN-ACACT183i_x_FWD-rt6860'	27141.27779288</v>
      </c>
      <c r="M232" s="1">
        <f>_xlfn.XLOOKUP(Table5[[#This Row],[rxn]],Table3[name],Table3[flux],$F$1)</f>
        <v>27141.277792879999</v>
      </c>
      <c r="N232" s="1">
        <f>IFERROR(Table5[[#This Row],[min flux]]/Table5[[#This Row],[associated enzload]],"")</f>
        <v>48162860086.690155</v>
      </c>
      <c r="O232" s="1">
        <f>_xlfn.NUMBERVALUE(IF(Table5[[#This Row],[flux/enzload]]="","",ABS($N$1-Table5[[#This Row],[flux/enzload]])))</f>
        <v>1351753457572.26</v>
      </c>
      <c r="P232" s="1">
        <f>Table5[[#This Row],[kapp_old]]+IFERROR(((Table5[[#This Row],[kapp_slack_ub]]-Table5[[#This Row],[kapp_slack_lb]])/Table5[[#This Row],[associated enzload]]),0)</f>
        <v>27141.277792879999</v>
      </c>
      <c r="Q232" s="1" t="str">
        <f>"'"&amp;Table5[[#This Row],[rxn]]&amp;"'"&amp;CHAR(9)&amp;Table5[[#This Row],[kapp + (slack_ub - slack_lb)/enzload]]</f>
        <v>'RXN-ACACT183i_x_FWD-rt6860'	27141.27779288</v>
      </c>
      <c r="R232" s="1">
        <f>_xlfn.XLOOKUP(Table5[[#This Row],[rxn]],Table38[name],Table38[flux],0)</f>
        <v>0</v>
      </c>
      <c r="S232" s="1">
        <f>_xlfn.XLOOKUP(SUBSTITUTE(Table5[[#This Row],[rxn]],"RXN-","ENZLOAD-"),Table38[name],Table38[flux],0)</f>
        <v>0</v>
      </c>
      <c r="T232" s="1" t="b">
        <f>AND(Table5[[#This Row],[ENZLOAD flux in kapp-slack.gms]]=0,Table5[[#This Row],[flux in kapp-slack.gms]]&lt;&gt;0,NOT(Table5[[#This Row],[spont or unknown?]]))</f>
        <v>0</v>
      </c>
      <c r="U232" s="1" t="b">
        <f>OR(_xlfn.TEXTAFTER(Table5[[#This Row],[rxn]],"-",-1)="SPONT",_xlfn.TEXTAFTER(Table5[[#This Row],[rxn]],"-",-1)="UNKNOWN")</f>
        <v>0</v>
      </c>
      <c r="V232" s="1">
        <f>_xlfn.XLOOKUP(SUBSTITUTE(Table5[[#This Row],[rxn]],"RXN-","ENZLOAD-"),Table4[rxn],Table4[ub],0)</f>
        <v>0.97563316</v>
      </c>
      <c r="W232" s="1" t="b">
        <f>AND(Table5[[#This Row],[FVA ENZLOAD flux UB]]=0,Table5[[#This Row],[ENZ not made when it should be?]])</f>
        <v>0</v>
      </c>
    </row>
    <row r="233" spans="1:23" hidden="1">
      <c r="A233" s="1" t="s">
        <v>4711</v>
      </c>
      <c r="B233" s="1" t="str">
        <f>_xlfn.TEXTBEFORE(Table38[[#This Row],[all fluxes from kapp-slack]]," ",,,,"")</f>
        <v>RXN-FACOAL160_l_FWD-rt2799_l</v>
      </c>
      <c r="C233" s="1">
        <f>_xlfn.NUMBERVALUE(IFERROR(_xlfn.TEXTAFTER(Table38[[#This Row],[all fluxes from kapp-slack]]," ",-1,,,""),""))</f>
        <v>1.5449307607099999E-4</v>
      </c>
      <c r="F233" s="1" t="s">
        <v>6700</v>
      </c>
      <c r="G233" s="1" t="str">
        <f>_xlfn.TEXTBEFORE(Table5[[#This Row],[rxn     kapp_old        kapp_slack_ub   kapp_slack_lb]]," ")</f>
        <v>RXN-ACACT200i_m_FWD-rt0517</v>
      </c>
      <c r="H23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3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33" s="1">
        <f>_xlfn.NUMBERVALUE(_xlfn.TEXTAFTER(Table5[[#This Row],[rxn     kapp_old        kapp_slack_ub   kapp_slack_lb]]," ",-1))</f>
        <v>0</v>
      </c>
      <c r="K233" s="1">
        <f>_xlfn.XLOOKUP(SUBSTITUTE(Table5[[#This Row],[rxn]],"RXN-","ENZLOAD-"),ENZLOAD[name],ENZLOAD[flux],0)</f>
        <v>7.0228741482000001E-7</v>
      </c>
      <c r="L233" s="1" t="str">
        <f>"'"&amp;Table5[[#This Row],[rxn]]&amp;"'"&amp;CHAR(9)&amp;IF(AND(Table5[[#This Row],[kapp_slack_ub]]&lt;&gt;0,Table5[[#This Row],[kapp_old]]&lt;$F$1),$F$1,Table5[[#This Row],[kapp_old]])</f>
        <v>'RXN-ACACT200i_m_FWD-rt0517'	27141.27779288</v>
      </c>
      <c r="M233" s="1">
        <f>_xlfn.XLOOKUP(Table5[[#This Row],[rxn]],Table3[name],Table3[flux],$F$1)</f>
        <v>27141.277792879999</v>
      </c>
      <c r="N233" s="1">
        <f>IFERROR(Table5[[#This Row],[min flux]]/Table5[[#This Row],[associated enzload]],"")</f>
        <v>38646965928.951546</v>
      </c>
      <c r="O233" s="1">
        <f>_xlfn.NUMBERVALUE(IF(Table5[[#This Row],[flux/enzload]]="","",ABS($N$1-Table5[[#This Row],[flux/enzload]])))</f>
        <v>1361269351730</v>
      </c>
      <c r="P233" s="1">
        <f>Table5[[#This Row],[kapp_old]]+IFERROR(((Table5[[#This Row],[kapp_slack_ub]]-Table5[[#This Row],[kapp_slack_lb]])/Table5[[#This Row],[associated enzload]]),0)</f>
        <v>27141.277792879999</v>
      </c>
      <c r="Q233" s="1" t="str">
        <f>"'"&amp;Table5[[#This Row],[rxn]]&amp;"'"&amp;CHAR(9)&amp;Table5[[#This Row],[kapp + (slack_ub - slack_lb)/enzload]]</f>
        <v>'RXN-ACACT200i_m_FWD-rt0517'	27141.27779288</v>
      </c>
      <c r="R233" s="1">
        <f>_xlfn.XLOOKUP(Table5[[#This Row],[rxn]],Table38[name],Table38[flux],0)</f>
        <v>0</v>
      </c>
      <c r="S233" s="1">
        <f>_xlfn.XLOOKUP(SUBSTITUTE(Table5[[#This Row],[rxn]],"RXN-","ENZLOAD-"),Table38[name],Table38[flux],0)</f>
        <v>0</v>
      </c>
      <c r="T233" s="1" t="b">
        <f>AND(Table5[[#This Row],[ENZLOAD flux in kapp-slack.gms]]=0,Table5[[#This Row],[flux in kapp-slack.gms]]&lt;&gt;0,NOT(Table5[[#This Row],[spont or unknown?]]))</f>
        <v>0</v>
      </c>
      <c r="U233" s="1" t="b">
        <f>OR(_xlfn.TEXTAFTER(Table5[[#This Row],[rxn]],"-",-1)="SPONT",_xlfn.TEXTAFTER(Table5[[#This Row],[rxn]],"-",-1)="UNKNOWN")</f>
        <v>0</v>
      </c>
      <c r="V233" s="1">
        <f>_xlfn.XLOOKUP(SUBSTITUTE(Table5[[#This Row],[rxn]],"RXN-","ENZLOAD-"),Table4[rxn],Table4[ub],0)</f>
        <v>1.02672586</v>
      </c>
      <c r="W233" s="1" t="b">
        <f>AND(Table5[[#This Row],[FVA ENZLOAD flux UB]]=0,Table5[[#This Row],[ENZ not made when it should be?]])</f>
        <v>0</v>
      </c>
    </row>
    <row r="234" spans="1:23" hidden="1">
      <c r="A234" s="1" t="s">
        <v>4712</v>
      </c>
      <c r="B234" s="1" t="str">
        <f>_xlfn.TEXTBEFORE(Table38[[#This Row],[all fluxes from kapp-slack]]," ",,,,"")</f>
        <v>RXN-FACOAL180_rm_FWD-rt2799_rm</v>
      </c>
      <c r="C234" s="1">
        <f>_xlfn.NUMBERVALUE(IFERROR(_xlfn.TEXTAFTER(Table38[[#This Row],[all fluxes from kapp-slack]]," ",-1,,,""),""))</f>
        <v>1.02991084179E-4</v>
      </c>
      <c r="F234" s="1" t="s">
        <v>6701</v>
      </c>
      <c r="G234" s="1" t="str">
        <f>_xlfn.TEXTBEFORE(Table5[[#This Row],[rxn     kapp_old        kapp_slack_ub   kapp_slack_lb]]," ")</f>
        <v>RXN-ACACT200i_x_FWD-rt0697</v>
      </c>
      <c r="H23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3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34" s="1">
        <f>_xlfn.NUMBERVALUE(_xlfn.TEXTAFTER(Table5[[#This Row],[rxn     kapp_old        kapp_slack_ub   kapp_slack_lb]]," ",-1))</f>
        <v>0</v>
      </c>
      <c r="K234" s="1">
        <f>_xlfn.XLOOKUP(SUBSTITUTE(Table5[[#This Row],[rxn]],"RXN-","ENZLOAD-"),ENZLOAD[name],ENZLOAD[flux],0)</f>
        <v>4.1825168665000001E-7</v>
      </c>
      <c r="L234" s="1" t="str">
        <f>"'"&amp;Table5[[#This Row],[rxn]]&amp;"'"&amp;CHAR(9)&amp;IF(AND(Table5[[#This Row],[kapp_slack_ub]]&lt;&gt;0,Table5[[#This Row],[kapp_old]]&lt;$F$1),$F$1,Table5[[#This Row],[kapp_old]])</f>
        <v>'RXN-ACACT200i_x_FWD-rt0697'	27141.27779288</v>
      </c>
      <c r="M234" s="1">
        <f>_xlfn.XLOOKUP(Table5[[#This Row],[rxn]],Table3[name],Table3[flux],$F$1)</f>
        <v>27141.277792879999</v>
      </c>
      <c r="N234" s="1">
        <f>IFERROR(Table5[[#This Row],[min flux]]/Table5[[#This Row],[associated enzload]],"")</f>
        <v>64892213610.108574</v>
      </c>
      <c r="O234" s="1">
        <f>_xlfn.NUMBERVALUE(IF(Table5[[#This Row],[flux/enzload]]="","",ABS($N$1-Table5[[#This Row],[flux/enzload]])))</f>
        <v>1335024104048.8401</v>
      </c>
      <c r="P234" s="1">
        <f>Table5[[#This Row],[kapp_old]]+IFERROR(((Table5[[#This Row],[kapp_slack_ub]]-Table5[[#This Row],[kapp_slack_lb]])/Table5[[#This Row],[associated enzload]]),0)</f>
        <v>27141.277792879999</v>
      </c>
      <c r="Q234" s="1" t="str">
        <f>"'"&amp;Table5[[#This Row],[rxn]]&amp;"'"&amp;CHAR(9)&amp;Table5[[#This Row],[kapp + (slack_ub - slack_lb)/enzload]]</f>
        <v>'RXN-ACACT200i_x_FWD-rt0697'	27141.27779288</v>
      </c>
      <c r="R234" s="1">
        <f>_xlfn.XLOOKUP(Table5[[#This Row],[rxn]],Table38[name],Table38[flux],0)</f>
        <v>0</v>
      </c>
      <c r="S234" s="1">
        <f>_xlfn.XLOOKUP(SUBSTITUTE(Table5[[#This Row],[rxn]],"RXN-","ENZLOAD-"),Table38[name],Table38[flux],0)</f>
        <v>0</v>
      </c>
      <c r="T234" s="1" t="b">
        <f>AND(Table5[[#This Row],[ENZLOAD flux in kapp-slack.gms]]=0,Table5[[#This Row],[flux in kapp-slack.gms]]&lt;&gt;0,NOT(Table5[[#This Row],[spont or unknown?]]))</f>
        <v>0</v>
      </c>
      <c r="U234" s="1" t="b">
        <f>OR(_xlfn.TEXTAFTER(Table5[[#This Row],[rxn]],"-",-1)="SPONT",_xlfn.TEXTAFTER(Table5[[#This Row],[rxn]],"-",-1)="UNKNOWN")</f>
        <v>0</v>
      </c>
      <c r="V234" s="1">
        <f>_xlfn.XLOOKUP(SUBSTITUTE(Table5[[#This Row],[rxn]],"RXN-","ENZLOAD-"),Table4[rxn],Table4[ub],0)</f>
        <v>0.96548376000000002</v>
      </c>
      <c r="W234" s="1" t="b">
        <f>AND(Table5[[#This Row],[FVA ENZLOAD flux UB]]=0,Table5[[#This Row],[ENZ not made when it should be?]])</f>
        <v>0</v>
      </c>
    </row>
    <row r="235" spans="1:23" hidden="1">
      <c r="A235" s="1" t="s">
        <v>4713</v>
      </c>
      <c r="B235" s="1" t="str">
        <f>_xlfn.TEXTBEFORE(Table38[[#This Row],[all fluxes from kapp-slack]]," ",,,,"")</f>
        <v>RXN-FACOAL181_rm_FWD-rt2799_rm</v>
      </c>
      <c r="C235" s="1">
        <f>_xlfn.NUMBERVALUE(IFERROR(_xlfn.TEXTAFTER(Table38[[#This Row],[all fluxes from kapp-slack]]," ",-1,,,""),""))</f>
        <v>1.8905351003799999E-4</v>
      </c>
      <c r="F235" s="1" t="s">
        <v>6702</v>
      </c>
      <c r="G235" s="1" t="str">
        <f>_xlfn.TEXTBEFORE(Table5[[#This Row],[rxn     kapp_old        kapp_slack_ub   kapp_slack_lb]]," ")</f>
        <v>RXN-ACACT200i_x_FWD-rt5445</v>
      </c>
      <c r="H23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3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35" s="1">
        <f>_xlfn.NUMBERVALUE(_xlfn.TEXTAFTER(Table5[[#This Row],[rxn     kapp_old        kapp_slack_ub   kapp_slack_lb]]," ",-1))</f>
        <v>0</v>
      </c>
      <c r="K235" s="1">
        <f>_xlfn.XLOOKUP(SUBSTITUTE(Table5[[#This Row],[rxn]],"RXN-","ENZLOAD-"),ENZLOAD[name],ENZLOAD[flux],0)</f>
        <v>7.8904508266999897E-7</v>
      </c>
      <c r="L235" s="1" t="str">
        <f>"'"&amp;Table5[[#This Row],[rxn]]&amp;"'"&amp;CHAR(9)&amp;IF(AND(Table5[[#This Row],[kapp_slack_ub]]&lt;&gt;0,Table5[[#This Row],[kapp_old]]&lt;$F$1),$F$1,Table5[[#This Row],[kapp_old]])</f>
        <v>'RXN-ACACT200i_x_FWD-rt5445'	27141.27779288</v>
      </c>
      <c r="M235" s="1">
        <f>_xlfn.XLOOKUP(Table5[[#This Row],[rxn]],Table3[name],Table3[flux],$F$1)</f>
        <v>27141.277792879999</v>
      </c>
      <c r="N235" s="1">
        <f>IFERROR(Table5[[#This Row],[min flux]]/Table5[[#This Row],[associated enzload]],"")</f>
        <v>34397626180.038246</v>
      </c>
      <c r="O235" s="1">
        <f>_xlfn.NUMBERVALUE(IF(Table5[[#This Row],[flux/enzload]]="","",ABS($N$1-Table5[[#This Row],[flux/enzload]])))</f>
        <v>1365518691478.9199</v>
      </c>
      <c r="P235" s="1">
        <f>Table5[[#This Row],[kapp_old]]+IFERROR(((Table5[[#This Row],[kapp_slack_ub]]-Table5[[#This Row],[kapp_slack_lb]])/Table5[[#This Row],[associated enzload]]),0)</f>
        <v>27141.277792879999</v>
      </c>
      <c r="Q235" s="1" t="str">
        <f>"'"&amp;Table5[[#This Row],[rxn]]&amp;"'"&amp;CHAR(9)&amp;Table5[[#This Row],[kapp + (slack_ub - slack_lb)/enzload]]</f>
        <v>'RXN-ACACT200i_x_FWD-rt5445'	27141.27779288</v>
      </c>
      <c r="R235" s="1">
        <f>_xlfn.XLOOKUP(Table5[[#This Row],[rxn]],Table38[name],Table38[flux],0)</f>
        <v>0</v>
      </c>
      <c r="S235" s="1">
        <f>_xlfn.XLOOKUP(SUBSTITUTE(Table5[[#This Row],[rxn]],"RXN-","ENZLOAD-"),Table38[name],Table38[flux],0)</f>
        <v>0</v>
      </c>
      <c r="T235" s="1" t="b">
        <f>AND(Table5[[#This Row],[ENZLOAD flux in kapp-slack.gms]]=0,Table5[[#This Row],[flux in kapp-slack.gms]]&lt;&gt;0,NOT(Table5[[#This Row],[spont or unknown?]]))</f>
        <v>0</v>
      </c>
      <c r="U235" s="1" t="b">
        <f>OR(_xlfn.TEXTAFTER(Table5[[#This Row],[rxn]],"-",-1)="SPONT",_xlfn.TEXTAFTER(Table5[[#This Row],[rxn]],"-",-1)="UNKNOWN")</f>
        <v>0</v>
      </c>
      <c r="V235" s="1">
        <f>_xlfn.XLOOKUP(SUBSTITUTE(Table5[[#This Row],[rxn]],"RXN-","ENZLOAD-"),Table4[rxn],Table4[ub],0)</f>
        <v>0.97484223000000003</v>
      </c>
      <c r="W235" s="1" t="b">
        <f>AND(Table5[[#This Row],[FVA ENZLOAD flux UB]]=0,Table5[[#This Row],[ENZ not made when it should be?]])</f>
        <v>0</v>
      </c>
    </row>
    <row r="236" spans="1:23" hidden="1">
      <c r="A236" s="1" t="s">
        <v>4714</v>
      </c>
      <c r="B236" s="1" t="str">
        <f>_xlfn.TEXTBEFORE(Table38[[#This Row],[all fluxes from kapp-slack]]," ",,,,"")</f>
        <v>RXN-FACOAL182_l_FWD-rt2799_l</v>
      </c>
      <c r="C236" s="1">
        <f>_xlfn.NUMBERVALUE(IFERROR(_xlfn.TEXTAFTER(Table38[[#This Row],[all fluxes from kapp-slack]]," ",-1,,,""),""))</f>
        <v>4.1961813829E-5</v>
      </c>
      <c r="F236" s="1" t="s">
        <v>6703</v>
      </c>
      <c r="G236" s="1" t="str">
        <f>_xlfn.TEXTBEFORE(Table5[[#This Row],[rxn     kapp_old        kapp_slack_ub   kapp_slack_lb]]," ")</f>
        <v>RXN-ACACT200i_x_FWD-rt6860</v>
      </c>
      <c r="H23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3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36" s="1">
        <f>_xlfn.NUMBERVALUE(_xlfn.TEXTAFTER(Table5[[#This Row],[rxn     kapp_old        kapp_slack_ub   kapp_slack_lb]]," ",-1))</f>
        <v>0</v>
      </c>
      <c r="K236" s="1">
        <f>_xlfn.XLOOKUP(SUBSTITUTE(Table5[[#This Row],[rxn]],"RXN-","ENZLOAD-"),ENZLOAD[name],ENZLOAD[flux],0)</f>
        <v>5.6353127168999899E-7</v>
      </c>
      <c r="L236" s="1" t="str">
        <f>"'"&amp;Table5[[#This Row],[rxn]]&amp;"'"&amp;CHAR(9)&amp;IF(AND(Table5[[#This Row],[kapp_slack_ub]]&lt;&gt;0,Table5[[#This Row],[kapp_old]]&lt;$F$1),$F$1,Table5[[#This Row],[kapp_old]])</f>
        <v>'RXN-ACACT200i_x_FWD-rt6860'	27141.27779288</v>
      </c>
      <c r="M236" s="1">
        <f>_xlfn.XLOOKUP(Table5[[#This Row],[rxn]],Table3[name],Table3[flux],$F$1)</f>
        <v>27141.277792879999</v>
      </c>
      <c r="N236" s="1">
        <f>IFERROR(Table5[[#This Row],[min flux]]/Table5[[#This Row],[associated enzload]],"")</f>
        <v>48162860086.690155</v>
      </c>
      <c r="O236" s="1">
        <f>_xlfn.NUMBERVALUE(IF(Table5[[#This Row],[flux/enzload]]="","",ABS($N$1-Table5[[#This Row],[flux/enzload]])))</f>
        <v>1351753457572.26</v>
      </c>
      <c r="P236" s="1">
        <f>Table5[[#This Row],[kapp_old]]+IFERROR(((Table5[[#This Row],[kapp_slack_ub]]-Table5[[#This Row],[kapp_slack_lb]])/Table5[[#This Row],[associated enzload]]),0)</f>
        <v>27141.277792879999</v>
      </c>
      <c r="Q236" s="1" t="str">
        <f>"'"&amp;Table5[[#This Row],[rxn]]&amp;"'"&amp;CHAR(9)&amp;Table5[[#This Row],[kapp + (slack_ub - slack_lb)/enzload]]</f>
        <v>'RXN-ACACT200i_x_FWD-rt6860'	27141.27779288</v>
      </c>
      <c r="R236" s="1">
        <f>_xlfn.XLOOKUP(Table5[[#This Row],[rxn]],Table38[name],Table38[flux],0)</f>
        <v>0</v>
      </c>
      <c r="S236" s="1">
        <f>_xlfn.XLOOKUP(SUBSTITUTE(Table5[[#This Row],[rxn]],"RXN-","ENZLOAD-"),Table38[name],Table38[flux],0)</f>
        <v>0</v>
      </c>
      <c r="T236" s="1" t="b">
        <f>AND(Table5[[#This Row],[ENZLOAD flux in kapp-slack.gms]]=0,Table5[[#This Row],[flux in kapp-slack.gms]]&lt;&gt;0,NOT(Table5[[#This Row],[spont or unknown?]]))</f>
        <v>0</v>
      </c>
      <c r="U236" s="1" t="b">
        <f>OR(_xlfn.TEXTAFTER(Table5[[#This Row],[rxn]],"-",-1)="SPONT",_xlfn.TEXTAFTER(Table5[[#This Row],[rxn]],"-",-1)="UNKNOWN")</f>
        <v>0</v>
      </c>
      <c r="V236" s="1">
        <f>_xlfn.XLOOKUP(SUBSTITUTE(Table5[[#This Row],[rxn]],"RXN-","ENZLOAD-"),Table4[rxn],Table4[ub],0)</f>
        <v>0.97563316</v>
      </c>
      <c r="W236" s="1" t="b">
        <f>AND(Table5[[#This Row],[FVA ENZLOAD flux UB]]=0,Table5[[#This Row],[ENZ not made when it should be?]])</f>
        <v>0</v>
      </c>
    </row>
    <row r="237" spans="1:23" hidden="1">
      <c r="A237" s="1" t="s">
        <v>4715</v>
      </c>
      <c r="B237" s="1" t="str">
        <f>_xlfn.TEXTBEFORE(Table38[[#This Row],[all fluxes from kapp-slack]]," ",,,,"")</f>
        <v>RXN-FACOAL182_rm_FWD-rt2799_rm</v>
      </c>
      <c r="C237" s="1">
        <f>_xlfn.NUMBERVALUE(IFERROR(_xlfn.TEXTAFTER(Table38[[#This Row],[all fluxes from kapp-slack]]," ",-1,,,""),""))</f>
        <v>1.9917962155400001E-4</v>
      </c>
      <c r="F237" s="1" t="s">
        <v>6704</v>
      </c>
      <c r="G237" s="1" t="str">
        <f>_xlfn.TEXTBEFORE(Table5[[#This Row],[rxn     kapp_old        kapp_slack_ub   kapp_slack_lb]]," ")</f>
        <v>RXN-ACACT220i_m_FWD-rt0517</v>
      </c>
      <c r="H23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3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37" s="1">
        <f>_xlfn.NUMBERVALUE(_xlfn.TEXTAFTER(Table5[[#This Row],[rxn     kapp_old        kapp_slack_ub   kapp_slack_lb]]," ",-1))</f>
        <v>0</v>
      </c>
      <c r="K237" s="1">
        <f>_xlfn.XLOOKUP(SUBSTITUTE(Table5[[#This Row],[rxn]],"RXN-","ENZLOAD-"),ENZLOAD[name],ENZLOAD[flux],0)</f>
        <v>7.0228741482000001E-7</v>
      </c>
      <c r="L237" s="1" t="str">
        <f>"'"&amp;Table5[[#This Row],[rxn]]&amp;"'"&amp;CHAR(9)&amp;IF(AND(Table5[[#This Row],[kapp_slack_ub]]&lt;&gt;0,Table5[[#This Row],[kapp_old]]&lt;$F$1),$F$1,Table5[[#This Row],[kapp_old]])</f>
        <v>'RXN-ACACT220i_m_FWD-rt0517'	27141.27779288</v>
      </c>
      <c r="M237" s="1">
        <f>_xlfn.XLOOKUP(Table5[[#This Row],[rxn]],Table3[name],Table3[flux],$F$1)</f>
        <v>27141.277792879999</v>
      </c>
      <c r="N237" s="1">
        <f>IFERROR(Table5[[#This Row],[min flux]]/Table5[[#This Row],[associated enzload]],"")</f>
        <v>38646965928.951546</v>
      </c>
      <c r="O237" s="1">
        <f>_xlfn.NUMBERVALUE(IF(Table5[[#This Row],[flux/enzload]]="","",ABS($N$1-Table5[[#This Row],[flux/enzload]])))</f>
        <v>1361269351730</v>
      </c>
      <c r="P237" s="1">
        <f>Table5[[#This Row],[kapp_old]]+IFERROR(((Table5[[#This Row],[kapp_slack_ub]]-Table5[[#This Row],[kapp_slack_lb]])/Table5[[#This Row],[associated enzload]]),0)</f>
        <v>27141.277792879999</v>
      </c>
      <c r="Q237" s="1" t="str">
        <f>"'"&amp;Table5[[#This Row],[rxn]]&amp;"'"&amp;CHAR(9)&amp;Table5[[#This Row],[kapp + (slack_ub - slack_lb)/enzload]]</f>
        <v>'RXN-ACACT220i_m_FWD-rt0517'	27141.27779288</v>
      </c>
      <c r="R237" s="1">
        <f>_xlfn.XLOOKUP(Table5[[#This Row],[rxn]],Table38[name],Table38[flux],0)</f>
        <v>0</v>
      </c>
      <c r="S237" s="1">
        <f>_xlfn.XLOOKUP(SUBSTITUTE(Table5[[#This Row],[rxn]],"RXN-","ENZLOAD-"),Table38[name],Table38[flux],0)</f>
        <v>0</v>
      </c>
      <c r="T237" s="1" t="b">
        <f>AND(Table5[[#This Row],[ENZLOAD flux in kapp-slack.gms]]=0,Table5[[#This Row],[flux in kapp-slack.gms]]&lt;&gt;0,NOT(Table5[[#This Row],[spont or unknown?]]))</f>
        <v>0</v>
      </c>
      <c r="U237" s="1" t="b">
        <f>OR(_xlfn.TEXTAFTER(Table5[[#This Row],[rxn]],"-",-1)="SPONT",_xlfn.TEXTAFTER(Table5[[#This Row],[rxn]],"-",-1)="UNKNOWN")</f>
        <v>0</v>
      </c>
      <c r="V237" s="1">
        <f>_xlfn.XLOOKUP(SUBSTITUTE(Table5[[#This Row],[rxn]],"RXN-","ENZLOAD-"),Table4[rxn],Table4[ub],0)</f>
        <v>1.02672586</v>
      </c>
      <c r="W237" s="1" t="b">
        <f>AND(Table5[[#This Row],[FVA ENZLOAD flux UB]]=0,Table5[[#This Row],[ENZ not made when it should be?]])</f>
        <v>0</v>
      </c>
    </row>
    <row r="238" spans="1:23" hidden="1">
      <c r="A238" s="1" t="s">
        <v>4716</v>
      </c>
      <c r="B238" s="1" t="str">
        <f>_xlfn.TEXTBEFORE(Table38[[#This Row],[all fluxes from kapp-slack]]," ",,,,"")</f>
        <v>RXN-FACOAL183_rm_FWD-rt2799_rm</v>
      </c>
      <c r="C238" s="1">
        <f>_xlfn.NUMBERVALUE(IFERROR(_xlfn.TEXTAFTER(Table38[[#This Row],[all fluxes from kapp-slack]]," ",-1,,,""),""))</f>
        <v>4.9064636858000001E-5</v>
      </c>
      <c r="F238" s="1" t="s">
        <v>6705</v>
      </c>
      <c r="G238" s="1" t="str">
        <f>_xlfn.TEXTBEFORE(Table5[[#This Row],[rxn     kapp_old        kapp_slack_ub   kapp_slack_lb]]," ")</f>
        <v>RXN-ACACT220i_x_FWD-rt0697</v>
      </c>
      <c r="H23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3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38" s="1">
        <f>_xlfn.NUMBERVALUE(_xlfn.TEXTAFTER(Table5[[#This Row],[rxn     kapp_old        kapp_slack_ub   kapp_slack_lb]]," ",-1))</f>
        <v>0</v>
      </c>
      <c r="K238" s="1">
        <f>_xlfn.XLOOKUP(SUBSTITUTE(Table5[[#This Row],[rxn]],"RXN-","ENZLOAD-"),ENZLOAD[name],ENZLOAD[flux],0)</f>
        <v>4.1825168665000001E-7</v>
      </c>
      <c r="L238" s="1" t="str">
        <f>"'"&amp;Table5[[#This Row],[rxn]]&amp;"'"&amp;CHAR(9)&amp;IF(AND(Table5[[#This Row],[kapp_slack_ub]]&lt;&gt;0,Table5[[#This Row],[kapp_old]]&lt;$F$1),$F$1,Table5[[#This Row],[kapp_old]])</f>
        <v>'RXN-ACACT220i_x_FWD-rt0697'	27141.27779288</v>
      </c>
      <c r="M238" s="1">
        <f>_xlfn.XLOOKUP(Table5[[#This Row],[rxn]],Table3[name],Table3[flux],$F$1)</f>
        <v>27141.277792879999</v>
      </c>
      <c r="N238" s="1">
        <f>IFERROR(Table5[[#This Row],[min flux]]/Table5[[#This Row],[associated enzload]],"")</f>
        <v>64892213610.108574</v>
      </c>
      <c r="O238" s="1">
        <f>_xlfn.NUMBERVALUE(IF(Table5[[#This Row],[flux/enzload]]="","",ABS($N$1-Table5[[#This Row],[flux/enzload]])))</f>
        <v>1335024104048.8401</v>
      </c>
      <c r="P238" s="1">
        <f>Table5[[#This Row],[kapp_old]]+IFERROR(((Table5[[#This Row],[kapp_slack_ub]]-Table5[[#This Row],[kapp_slack_lb]])/Table5[[#This Row],[associated enzload]]),0)</f>
        <v>27141.277792879999</v>
      </c>
      <c r="Q238" s="1" t="str">
        <f>"'"&amp;Table5[[#This Row],[rxn]]&amp;"'"&amp;CHAR(9)&amp;Table5[[#This Row],[kapp + (slack_ub - slack_lb)/enzload]]</f>
        <v>'RXN-ACACT220i_x_FWD-rt0697'	27141.27779288</v>
      </c>
      <c r="R238" s="1">
        <f>_xlfn.XLOOKUP(Table5[[#This Row],[rxn]],Table38[name],Table38[flux],0)</f>
        <v>0</v>
      </c>
      <c r="S238" s="1">
        <f>_xlfn.XLOOKUP(SUBSTITUTE(Table5[[#This Row],[rxn]],"RXN-","ENZLOAD-"),Table38[name],Table38[flux],0)</f>
        <v>0</v>
      </c>
      <c r="T238" s="1" t="b">
        <f>AND(Table5[[#This Row],[ENZLOAD flux in kapp-slack.gms]]=0,Table5[[#This Row],[flux in kapp-slack.gms]]&lt;&gt;0,NOT(Table5[[#This Row],[spont or unknown?]]))</f>
        <v>0</v>
      </c>
      <c r="U238" s="1" t="b">
        <f>OR(_xlfn.TEXTAFTER(Table5[[#This Row],[rxn]],"-",-1)="SPONT",_xlfn.TEXTAFTER(Table5[[#This Row],[rxn]],"-",-1)="UNKNOWN")</f>
        <v>0</v>
      </c>
      <c r="V238" s="1">
        <f>_xlfn.XLOOKUP(SUBSTITUTE(Table5[[#This Row],[rxn]],"RXN-","ENZLOAD-"),Table4[rxn],Table4[ub],0)</f>
        <v>0.96548376000000002</v>
      </c>
      <c r="W238" s="1" t="b">
        <f>AND(Table5[[#This Row],[FVA ENZLOAD flux UB]]=0,Table5[[#This Row],[ENZ not made when it should be?]])</f>
        <v>0</v>
      </c>
    </row>
    <row r="239" spans="1:23" hidden="1">
      <c r="A239" s="1" t="s">
        <v>4717</v>
      </c>
      <c r="B239" s="1" t="str">
        <f>_xlfn.TEXTBEFORE(Table38[[#This Row],[all fluxes from kapp-slack]]," ",,,,"")</f>
        <v>RXN-FACOAL220_rm_FWD-rt1544_rm</v>
      </c>
      <c r="C239" s="1">
        <f>_xlfn.NUMBERVALUE(IFERROR(_xlfn.TEXTAFTER(Table38[[#This Row],[all fluxes from kapp-slack]]," ",-1,,,""),""))</f>
        <v>2.1677967636999999E-5</v>
      </c>
      <c r="F239" s="1" t="s">
        <v>6706</v>
      </c>
      <c r="G239" s="1" t="str">
        <f>_xlfn.TEXTBEFORE(Table5[[#This Row],[rxn     kapp_old        kapp_slack_ub   kapp_slack_lb]]," ")</f>
        <v>RXN-ACACT220i_x_FWD-rt5445</v>
      </c>
      <c r="H23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3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39" s="1">
        <f>_xlfn.NUMBERVALUE(_xlfn.TEXTAFTER(Table5[[#This Row],[rxn     kapp_old        kapp_slack_ub   kapp_slack_lb]]," ",-1))</f>
        <v>0</v>
      </c>
      <c r="K239" s="1">
        <f>_xlfn.XLOOKUP(SUBSTITUTE(Table5[[#This Row],[rxn]],"RXN-","ENZLOAD-"),ENZLOAD[name],ENZLOAD[flux],0)</f>
        <v>7.8904508266999897E-7</v>
      </c>
      <c r="L239" s="1" t="str">
        <f>"'"&amp;Table5[[#This Row],[rxn]]&amp;"'"&amp;CHAR(9)&amp;IF(AND(Table5[[#This Row],[kapp_slack_ub]]&lt;&gt;0,Table5[[#This Row],[kapp_old]]&lt;$F$1),$F$1,Table5[[#This Row],[kapp_old]])</f>
        <v>'RXN-ACACT220i_x_FWD-rt5445'	27141.27779288</v>
      </c>
      <c r="M239" s="1">
        <f>_xlfn.XLOOKUP(Table5[[#This Row],[rxn]],Table3[name],Table3[flux],$F$1)</f>
        <v>27141.277792879999</v>
      </c>
      <c r="N239" s="1">
        <f>IFERROR(Table5[[#This Row],[min flux]]/Table5[[#This Row],[associated enzload]],"")</f>
        <v>34397626180.038246</v>
      </c>
      <c r="O239" s="1">
        <f>_xlfn.NUMBERVALUE(IF(Table5[[#This Row],[flux/enzload]]="","",ABS($N$1-Table5[[#This Row],[flux/enzload]])))</f>
        <v>1365518691478.9199</v>
      </c>
      <c r="P239" s="1">
        <f>Table5[[#This Row],[kapp_old]]+IFERROR(((Table5[[#This Row],[kapp_slack_ub]]-Table5[[#This Row],[kapp_slack_lb]])/Table5[[#This Row],[associated enzload]]),0)</f>
        <v>27141.277792879999</v>
      </c>
      <c r="Q239" s="1" t="str">
        <f>"'"&amp;Table5[[#This Row],[rxn]]&amp;"'"&amp;CHAR(9)&amp;Table5[[#This Row],[kapp + (slack_ub - slack_lb)/enzload]]</f>
        <v>'RXN-ACACT220i_x_FWD-rt5445'	27141.27779288</v>
      </c>
      <c r="R239" s="1">
        <f>_xlfn.XLOOKUP(Table5[[#This Row],[rxn]],Table38[name],Table38[flux],0)</f>
        <v>0</v>
      </c>
      <c r="S239" s="1">
        <f>_xlfn.XLOOKUP(SUBSTITUTE(Table5[[#This Row],[rxn]],"RXN-","ENZLOAD-"),Table38[name],Table38[flux],0)</f>
        <v>0</v>
      </c>
      <c r="T239" s="1" t="b">
        <f>AND(Table5[[#This Row],[ENZLOAD flux in kapp-slack.gms]]=0,Table5[[#This Row],[flux in kapp-slack.gms]]&lt;&gt;0,NOT(Table5[[#This Row],[spont or unknown?]]))</f>
        <v>0</v>
      </c>
      <c r="U239" s="1" t="b">
        <f>OR(_xlfn.TEXTAFTER(Table5[[#This Row],[rxn]],"-",-1)="SPONT",_xlfn.TEXTAFTER(Table5[[#This Row],[rxn]],"-",-1)="UNKNOWN")</f>
        <v>0</v>
      </c>
      <c r="V239" s="1">
        <f>_xlfn.XLOOKUP(SUBSTITUTE(Table5[[#This Row],[rxn]],"RXN-","ENZLOAD-"),Table4[rxn],Table4[ub],0)</f>
        <v>0.97484223000000003</v>
      </c>
      <c r="W239" s="1" t="b">
        <f>AND(Table5[[#This Row],[FVA ENZLOAD flux UB]]=0,Table5[[#This Row],[ENZ not made when it should be?]])</f>
        <v>0</v>
      </c>
    </row>
    <row r="240" spans="1:23" hidden="1">
      <c r="A240" s="1" t="s">
        <v>4718</v>
      </c>
      <c r="B240" s="1" t="str">
        <f>_xlfn.TEXTBEFORE(Table38[[#This Row],[all fluxes from kapp-slack]]," ",,,,"")</f>
        <v>RXN-FALPDt_c_l_REV-UNKNOWN</v>
      </c>
      <c r="C240" s="1">
        <f>_xlfn.NUMBERVALUE(IFERROR(_xlfn.TEXTAFTER(Table38[[#This Row],[all fluxes from kapp-slack]]," ",-1,,,""),""))</f>
        <v>2.0002885911150001E-3</v>
      </c>
      <c r="F240" s="1" t="s">
        <v>6707</v>
      </c>
      <c r="G240" s="1" t="str">
        <f>_xlfn.TEXTBEFORE(Table5[[#This Row],[rxn     kapp_old        kapp_slack_ub   kapp_slack_lb]]," ")</f>
        <v>RXN-ACACT220i_x_FWD-rt6860</v>
      </c>
      <c r="H24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4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40" s="1">
        <f>_xlfn.NUMBERVALUE(_xlfn.TEXTAFTER(Table5[[#This Row],[rxn     kapp_old        kapp_slack_ub   kapp_slack_lb]]," ",-1))</f>
        <v>0</v>
      </c>
      <c r="K240" s="1">
        <f>_xlfn.XLOOKUP(SUBSTITUTE(Table5[[#This Row],[rxn]],"RXN-","ENZLOAD-"),ENZLOAD[name],ENZLOAD[flux],0)</f>
        <v>5.6353127168999899E-7</v>
      </c>
      <c r="L240" s="1" t="str">
        <f>"'"&amp;Table5[[#This Row],[rxn]]&amp;"'"&amp;CHAR(9)&amp;IF(AND(Table5[[#This Row],[kapp_slack_ub]]&lt;&gt;0,Table5[[#This Row],[kapp_old]]&lt;$F$1),$F$1,Table5[[#This Row],[kapp_old]])</f>
        <v>'RXN-ACACT220i_x_FWD-rt6860'	27141.27779288</v>
      </c>
      <c r="M240" s="1">
        <f>_xlfn.XLOOKUP(Table5[[#This Row],[rxn]],Table3[name],Table3[flux],$F$1)</f>
        <v>27141.277792879999</v>
      </c>
      <c r="N240" s="1">
        <f>IFERROR(Table5[[#This Row],[min flux]]/Table5[[#This Row],[associated enzload]],"")</f>
        <v>48162860086.690155</v>
      </c>
      <c r="O240" s="1">
        <f>_xlfn.NUMBERVALUE(IF(Table5[[#This Row],[flux/enzload]]="","",ABS($N$1-Table5[[#This Row],[flux/enzload]])))</f>
        <v>1351753457572.26</v>
      </c>
      <c r="P240" s="1">
        <f>Table5[[#This Row],[kapp_old]]+IFERROR(((Table5[[#This Row],[kapp_slack_ub]]-Table5[[#This Row],[kapp_slack_lb]])/Table5[[#This Row],[associated enzload]]),0)</f>
        <v>27141.277792879999</v>
      </c>
      <c r="Q240" s="1" t="str">
        <f>"'"&amp;Table5[[#This Row],[rxn]]&amp;"'"&amp;CHAR(9)&amp;Table5[[#This Row],[kapp + (slack_ub - slack_lb)/enzload]]</f>
        <v>'RXN-ACACT220i_x_FWD-rt6860'	27141.27779288</v>
      </c>
      <c r="R240" s="1">
        <f>_xlfn.XLOOKUP(Table5[[#This Row],[rxn]],Table38[name],Table38[flux],0)</f>
        <v>0</v>
      </c>
      <c r="S240" s="1">
        <f>_xlfn.XLOOKUP(SUBSTITUTE(Table5[[#This Row],[rxn]],"RXN-","ENZLOAD-"),Table38[name],Table38[flux],0)</f>
        <v>0</v>
      </c>
      <c r="T240" s="1" t="b">
        <f>AND(Table5[[#This Row],[ENZLOAD flux in kapp-slack.gms]]=0,Table5[[#This Row],[flux in kapp-slack.gms]]&lt;&gt;0,NOT(Table5[[#This Row],[spont or unknown?]]))</f>
        <v>0</v>
      </c>
      <c r="U240" s="1" t="b">
        <f>OR(_xlfn.TEXTAFTER(Table5[[#This Row],[rxn]],"-",-1)="SPONT",_xlfn.TEXTAFTER(Table5[[#This Row],[rxn]],"-",-1)="UNKNOWN")</f>
        <v>0</v>
      </c>
      <c r="V240" s="1">
        <f>_xlfn.XLOOKUP(SUBSTITUTE(Table5[[#This Row],[rxn]],"RXN-","ENZLOAD-"),Table4[rxn],Table4[ub],0)</f>
        <v>0.97563316</v>
      </c>
      <c r="W240" s="1" t="b">
        <f>AND(Table5[[#This Row],[FVA ENZLOAD flux UB]]=0,Table5[[#This Row],[ENZ not made when it should be?]])</f>
        <v>0</v>
      </c>
    </row>
    <row r="241" spans="1:23" hidden="1">
      <c r="A241" s="1" t="s">
        <v>4719</v>
      </c>
      <c r="B241" s="1" t="str">
        <f>_xlfn.TEXTBEFORE(Table38[[#This Row],[all fluxes from kapp-slack]]," ",,,,"")</f>
        <v>RXN-FALPDt_c_rm_FWD-UNKNOWN</v>
      </c>
      <c r="C241" s="1">
        <f>_xlfn.NUMBERVALUE(IFERROR(_xlfn.TEXTAFTER(Table38[[#This Row],[all fluxes from kapp-slack]]," ",-1,,,""),""))</f>
        <v>5.6002187894799995E-4</v>
      </c>
      <c r="F241" s="1" t="s">
        <v>6708</v>
      </c>
      <c r="G241" s="1" t="str">
        <f>_xlfn.TEXTBEFORE(Table5[[#This Row],[rxn     kapp_old        kapp_slack_ub   kapp_slack_lb]]," ")</f>
        <v>RXN-ACACT240i_m_FWD-rt0517</v>
      </c>
      <c r="H24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4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41" s="1">
        <f>_xlfn.NUMBERVALUE(_xlfn.TEXTAFTER(Table5[[#This Row],[rxn     kapp_old        kapp_slack_ub   kapp_slack_lb]]," ",-1))</f>
        <v>0</v>
      </c>
      <c r="K241" s="1">
        <f>_xlfn.XLOOKUP(SUBSTITUTE(Table5[[#This Row],[rxn]],"RXN-","ENZLOAD-"),ENZLOAD[name],ENZLOAD[flux],0)</f>
        <v>7.0228741482000001E-7</v>
      </c>
      <c r="L241" s="1" t="str">
        <f>"'"&amp;Table5[[#This Row],[rxn]]&amp;"'"&amp;CHAR(9)&amp;IF(AND(Table5[[#This Row],[kapp_slack_ub]]&lt;&gt;0,Table5[[#This Row],[kapp_old]]&lt;$F$1),$F$1,Table5[[#This Row],[kapp_old]])</f>
        <v>'RXN-ACACT240i_m_FWD-rt0517'	27141.27779288</v>
      </c>
      <c r="M241" s="1">
        <f>_xlfn.XLOOKUP(Table5[[#This Row],[rxn]],Table3[name],Table3[flux],$F$1)</f>
        <v>27141.277792879999</v>
      </c>
      <c r="N241" s="1">
        <f>IFERROR(Table5[[#This Row],[min flux]]/Table5[[#This Row],[associated enzload]],"")</f>
        <v>38646965928.951546</v>
      </c>
      <c r="O241" s="1">
        <f>_xlfn.NUMBERVALUE(IF(Table5[[#This Row],[flux/enzload]]="","",ABS($N$1-Table5[[#This Row],[flux/enzload]])))</f>
        <v>1361269351730</v>
      </c>
      <c r="P241" s="1">
        <f>Table5[[#This Row],[kapp_old]]+IFERROR(((Table5[[#This Row],[kapp_slack_ub]]-Table5[[#This Row],[kapp_slack_lb]])/Table5[[#This Row],[associated enzload]]),0)</f>
        <v>27141.277792879999</v>
      </c>
      <c r="Q241" s="1" t="str">
        <f>"'"&amp;Table5[[#This Row],[rxn]]&amp;"'"&amp;CHAR(9)&amp;Table5[[#This Row],[kapp + (slack_ub - slack_lb)/enzload]]</f>
        <v>'RXN-ACACT240i_m_FWD-rt0517'	27141.27779288</v>
      </c>
      <c r="R241" s="1">
        <f>_xlfn.XLOOKUP(Table5[[#This Row],[rxn]],Table38[name],Table38[flux],0)</f>
        <v>0</v>
      </c>
      <c r="S241" s="1">
        <f>_xlfn.XLOOKUP(SUBSTITUTE(Table5[[#This Row],[rxn]],"RXN-","ENZLOAD-"),Table38[name],Table38[flux],0)</f>
        <v>0</v>
      </c>
      <c r="T241" s="1" t="b">
        <f>AND(Table5[[#This Row],[ENZLOAD flux in kapp-slack.gms]]=0,Table5[[#This Row],[flux in kapp-slack.gms]]&lt;&gt;0,NOT(Table5[[#This Row],[spont or unknown?]]))</f>
        <v>0</v>
      </c>
      <c r="U241" s="1" t="b">
        <f>OR(_xlfn.TEXTAFTER(Table5[[#This Row],[rxn]],"-",-1)="SPONT",_xlfn.TEXTAFTER(Table5[[#This Row],[rxn]],"-",-1)="UNKNOWN")</f>
        <v>0</v>
      </c>
      <c r="V241" s="1">
        <f>_xlfn.XLOOKUP(SUBSTITUTE(Table5[[#This Row],[rxn]],"RXN-","ENZLOAD-"),Table4[rxn],Table4[ub],0)</f>
        <v>1.02672586</v>
      </c>
      <c r="W241" s="1" t="b">
        <f>AND(Table5[[#This Row],[FVA ENZLOAD flux UB]]=0,Table5[[#This Row],[ENZ not made when it should be?]])</f>
        <v>0</v>
      </c>
    </row>
    <row r="242" spans="1:23" hidden="1">
      <c r="A242" s="1" t="s">
        <v>4720</v>
      </c>
      <c r="B242" s="1" t="str">
        <f>_xlfn.TEXTBEFORE(Table38[[#This Row],[all fluxes from kapp-slack]]," ",,,,"")</f>
        <v>RXN-FBA_c_FWD-rt7052</v>
      </c>
      <c r="C242" s="1">
        <f>_xlfn.NUMBERVALUE(IFERROR(_xlfn.TEXTAFTER(Table38[[#This Row],[all fluxes from kapp-slack]]," ",-1,,,""),""))</f>
        <v>2.96493178140665</v>
      </c>
      <c r="F242" s="1" t="s">
        <v>6709</v>
      </c>
      <c r="G242" s="1" t="str">
        <f>_xlfn.TEXTBEFORE(Table5[[#This Row],[rxn     kapp_old        kapp_slack_ub   kapp_slack_lb]]," ")</f>
        <v>RXN-ACACT240i_x_FWD-rt0697</v>
      </c>
      <c r="H24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4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42" s="1">
        <f>_xlfn.NUMBERVALUE(_xlfn.TEXTAFTER(Table5[[#This Row],[rxn     kapp_old        kapp_slack_ub   kapp_slack_lb]]," ",-1))</f>
        <v>0</v>
      </c>
      <c r="K242" s="1">
        <f>_xlfn.XLOOKUP(SUBSTITUTE(Table5[[#This Row],[rxn]],"RXN-","ENZLOAD-"),ENZLOAD[name],ENZLOAD[flux],0)</f>
        <v>4.1825168665000001E-7</v>
      </c>
      <c r="L242" s="1" t="str">
        <f>"'"&amp;Table5[[#This Row],[rxn]]&amp;"'"&amp;CHAR(9)&amp;IF(AND(Table5[[#This Row],[kapp_slack_ub]]&lt;&gt;0,Table5[[#This Row],[kapp_old]]&lt;$F$1),$F$1,Table5[[#This Row],[kapp_old]])</f>
        <v>'RXN-ACACT240i_x_FWD-rt0697'	27141.27779288</v>
      </c>
      <c r="M242" s="1">
        <f>_xlfn.XLOOKUP(Table5[[#This Row],[rxn]],Table3[name],Table3[flux],$F$1)</f>
        <v>27141.277792879999</v>
      </c>
      <c r="N242" s="1">
        <f>IFERROR(Table5[[#This Row],[min flux]]/Table5[[#This Row],[associated enzload]],"")</f>
        <v>64892213610.108574</v>
      </c>
      <c r="O242" s="1">
        <f>_xlfn.NUMBERVALUE(IF(Table5[[#This Row],[flux/enzload]]="","",ABS($N$1-Table5[[#This Row],[flux/enzload]])))</f>
        <v>1335024104048.8401</v>
      </c>
      <c r="P242" s="1">
        <f>Table5[[#This Row],[kapp_old]]+IFERROR(((Table5[[#This Row],[kapp_slack_ub]]-Table5[[#This Row],[kapp_slack_lb]])/Table5[[#This Row],[associated enzload]]),0)</f>
        <v>27141.277792879999</v>
      </c>
      <c r="Q242" s="1" t="str">
        <f>"'"&amp;Table5[[#This Row],[rxn]]&amp;"'"&amp;CHAR(9)&amp;Table5[[#This Row],[kapp + (slack_ub - slack_lb)/enzload]]</f>
        <v>'RXN-ACACT240i_x_FWD-rt0697'	27141.27779288</v>
      </c>
      <c r="R242" s="1">
        <f>_xlfn.XLOOKUP(Table5[[#This Row],[rxn]],Table38[name],Table38[flux],0)</f>
        <v>0</v>
      </c>
      <c r="S242" s="1">
        <f>_xlfn.XLOOKUP(SUBSTITUTE(Table5[[#This Row],[rxn]],"RXN-","ENZLOAD-"),Table38[name],Table38[flux],0)</f>
        <v>0</v>
      </c>
      <c r="T242" s="1" t="b">
        <f>AND(Table5[[#This Row],[ENZLOAD flux in kapp-slack.gms]]=0,Table5[[#This Row],[flux in kapp-slack.gms]]&lt;&gt;0,NOT(Table5[[#This Row],[spont or unknown?]]))</f>
        <v>0</v>
      </c>
      <c r="U242" s="1" t="b">
        <f>OR(_xlfn.TEXTAFTER(Table5[[#This Row],[rxn]],"-",-1)="SPONT",_xlfn.TEXTAFTER(Table5[[#This Row],[rxn]],"-",-1)="UNKNOWN")</f>
        <v>0</v>
      </c>
      <c r="V242" s="1">
        <f>_xlfn.XLOOKUP(SUBSTITUTE(Table5[[#This Row],[rxn]],"RXN-","ENZLOAD-"),Table4[rxn],Table4[ub],0)</f>
        <v>0.96548376000000002</v>
      </c>
      <c r="W242" s="1" t="b">
        <f>AND(Table5[[#This Row],[FVA ENZLOAD flux UB]]=0,Table5[[#This Row],[ENZ not made when it should be?]])</f>
        <v>0</v>
      </c>
    </row>
    <row r="243" spans="1:23" hidden="1">
      <c r="A243" s="1" t="s">
        <v>4721</v>
      </c>
      <c r="B243" s="1" t="str">
        <f>_xlfn.TEXTBEFORE(Table38[[#This Row],[all fluxes from kapp-slack]]," ",,,,"")</f>
        <v>RXN-FCLT_m_FWD-rt7907</v>
      </c>
      <c r="C243" s="1">
        <f>_xlfn.NUMBERVALUE(IFERROR(_xlfn.TEXTAFTER(Table38[[#This Row],[all fluxes from kapp-slack]]," ",-1,,,""),""))</f>
        <v>4.3556101253999998E-5</v>
      </c>
      <c r="F243" s="1" t="s">
        <v>6710</v>
      </c>
      <c r="G243" s="1" t="str">
        <f>_xlfn.TEXTBEFORE(Table5[[#This Row],[rxn     kapp_old        kapp_slack_ub   kapp_slack_lb]]," ")</f>
        <v>RXN-ACACT240i_x_FWD-rt5445</v>
      </c>
      <c r="H24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4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43" s="1">
        <f>_xlfn.NUMBERVALUE(_xlfn.TEXTAFTER(Table5[[#This Row],[rxn     kapp_old        kapp_slack_ub   kapp_slack_lb]]," ",-1))</f>
        <v>0</v>
      </c>
      <c r="K243" s="1">
        <f>_xlfn.XLOOKUP(SUBSTITUTE(Table5[[#This Row],[rxn]],"RXN-","ENZLOAD-"),ENZLOAD[name],ENZLOAD[flux],0)</f>
        <v>7.8904508266999897E-7</v>
      </c>
      <c r="L243" s="1" t="str">
        <f>"'"&amp;Table5[[#This Row],[rxn]]&amp;"'"&amp;CHAR(9)&amp;IF(AND(Table5[[#This Row],[kapp_slack_ub]]&lt;&gt;0,Table5[[#This Row],[kapp_old]]&lt;$F$1),$F$1,Table5[[#This Row],[kapp_old]])</f>
        <v>'RXN-ACACT240i_x_FWD-rt5445'	27141.27779288</v>
      </c>
      <c r="M243" s="1">
        <f>_xlfn.XLOOKUP(Table5[[#This Row],[rxn]],Table3[name],Table3[flux],$F$1)</f>
        <v>27141.277792879999</v>
      </c>
      <c r="N243" s="1">
        <f>IFERROR(Table5[[#This Row],[min flux]]/Table5[[#This Row],[associated enzload]],"")</f>
        <v>34397626180.038246</v>
      </c>
      <c r="O243" s="1">
        <f>_xlfn.NUMBERVALUE(IF(Table5[[#This Row],[flux/enzload]]="","",ABS($N$1-Table5[[#This Row],[flux/enzload]])))</f>
        <v>1365518691478.9199</v>
      </c>
      <c r="P243" s="1">
        <f>Table5[[#This Row],[kapp_old]]+IFERROR(((Table5[[#This Row],[kapp_slack_ub]]-Table5[[#This Row],[kapp_slack_lb]])/Table5[[#This Row],[associated enzload]]),0)</f>
        <v>27141.277792879999</v>
      </c>
      <c r="Q243" s="1" t="str">
        <f>"'"&amp;Table5[[#This Row],[rxn]]&amp;"'"&amp;CHAR(9)&amp;Table5[[#This Row],[kapp + (slack_ub - slack_lb)/enzload]]</f>
        <v>'RXN-ACACT240i_x_FWD-rt5445'	27141.27779288</v>
      </c>
      <c r="R243" s="1">
        <f>_xlfn.XLOOKUP(Table5[[#This Row],[rxn]],Table38[name],Table38[flux],0)</f>
        <v>0</v>
      </c>
      <c r="S243" s="1">
        <f>_xlfn.XLOOKUP(SUBSTITUTE(Table5[[#This Row],[rxn]],"RXN-","ENZLOAD-"),Table38[name],Table38[flux],0)</f>
        <v>0</v>
      </c>
      <c r="T243" s="1" t="b">
        <f>AND(Table5[[#This Row],[ENZLOAD flux in kapp-slack.gms]]=0,Table5[[#This Row],[flux in kapp-slack.gms]]&lt;&gt;0,NOT(Table5[[#This Row],[spont or unknown?]]))</f>
        <v>0</v>
      </c>
      <c r="U243" s="1" t="b">
        <f>OR(_xlfn.TEXTAFTER(Table5[[#This Row],[rxn]],"-",-1)="SPONT",_xlfn.TEXTAFTER(Table5[[#This Row],[rxn]],"-",-1)="UNKNOWN")</f>
        <v>0</v>
      </c>
      <c r="V243" s="1">
        <f>_xlfn.XLOOKUP(SUBSTITUTE(Table5[[#This Row],[rxn]],"RXN-","ENZLOAD-"),Table4[rxn],Table4[ub],0)</f>
        <v>0.97484223000000003</v>
      </c>
      <c r="W243" s="1" t="b">
        <f>AND(Table5[[#This Row],[FVA ENZLOAD flux UB]]=0,Table5[[#This Row],[ENZ not made when it should be?]])</f>
        <v>0</v>
      </c>
    </row>
    <row r="244" spans="1:23" hidden="1">
      <c r="A244" s="1" t="s">
        <v>4722</v>
      </c>
      <c r="B244" s="1" t="str">
        <f>_xlfn.TEXTBEFORE(Table38[[#This Row],[all fluxes from kapp-slack]]," ",,,,"")</f>
        <v>RXN-FDH_c_FWD-rt3584</v>
      </c>
      <c r="C244" s="1">
        <f>_xlfn.NUMBERVALUE(IFERROR(_xlfn.TEXTAFTER(Table38[[#This Row],[all fluxes from kapp-slack]]," ",-1,,,""),""))</f>
        <v>6.1397142846677397</v>
      </c>
      <c r="F244" s="1" t="s">
        <v>6711</v>
      </c>
      <c r="G244" s="1" t="str">
        <f>_xlfn.TEXTBEFORE(Table5[[#This Row],[rxn     kapp_old        kapp_slack_ub   kapp_slack_lb]]," ")</f>
        <v>RXN-ACACT240i_x_FWD-rt6860</v>
      </c>
      <c r="H24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4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44" s="1">
        <f>_xlfn.NUMBERVALUE(_xlfn.TEXTAFTER(Table5[[#This Row],[rxn     kapp_old        kapp_slack_ub   kapp_slack_lb]]," ",-1))</f>
        <v>0</v>
      </c>
      <c r="K244" s="1">
        <f>_xlfn.XLOOKUP(SUBSTITUTE(Table5[[#This Row],[rxn]],"RXN-","ENZLOAD-"),ENZLOAD[name],ENZLOAD[flux],0)</f>
        <v>5.6353127168999899E-7</v>
      </c>
      <c r="L244" s="1" t="str">
        <f>"'"&amp;Table5[[#This Row],[rxn]]&amp;"'"&amp;CHAR(9)&amp;IF(AND(Table5[[#This Row],[kapp_slack_ub]]&lt;&gt;0,Table5[[#This Row],[kapp_old]]&lt;$F$1),$F$1,Table5[[#This Row],[kapp_old]])</f>
        <v>'RXN-ACACT240i_x_FWD-rt6860'	27141.27779288</v>
      </c>
      <c r="M244" s="1">
        <f>_xlfn.XLOOKUP(Table5[[#This Row],[rxn]],Table3[name],Table3[flux],$F$1)</f>
        <v>27141.277792879999</v>
      </c>
      <c r="N244" s="1">
        <f>IFERROR(Table5[[#This Row],[min flux]]/Table5[[#This Row],[associated enzload]],"")</f>
        <v>48162860086.690155</v>
      </c>
      <c r="O244" s="1">
        <f>_xlfn.NUMBERVALUE(IF(Table5[[#This Row],[flux/enzload]]="","",ABS($N$1-Table5[[#This Row],[flux/enzload]])))</f>
        <v>1351753457572.26</v>
      </c>
      <c r="P244" s="1">
        <f>Table5[[#This Row],[kapp_old]]+IFERROR(((Table5[[#This Row],[kapp_slack_ub]]-Table5[[#This Row],[kapp_slack_lb]])/Table5[[#This Row],[associated enzload]]),0)</f>
        <v>27141.277792879999</v>
      </c>
      <c r="Q244" s="1" t="str">
        <f>"'"&amp;Table5[[#This Row],[rxn]]&amp;"'"&amp;CHAR(9)&amp;Table5[[#This Row],[kapp + (slack_ub - slack_lb)/enzload]]</f>
        <v>'RXN-ACACT240i_x_FWD-rt6860'	27141.27779288</v>
      </c>
      <c r="R244" s="1">
        <f>_xlfn.XLOOKUP(Table5[[#This Row],[rxn]],Table38[name],Table38[flux],0)</f>
        <v>0</v>
      </c>
      <c r="S244" s="1">
        <f>_xlfn.XLOOKUP(SUBSTITUTE(Table5[[#This Row],[rxn]],"RXN-","ENZLOAD-"),Table38[name],Table38[flux],0)</f>
        <v>0</v>
      </c>
      <c r="T244" s="1" t="b">
        <f>AND(Table5[[#This Row],[ENZLOAD flux in kapp-slack.gms]]=0,Table5[[#This Row],[flux in kapp-slack.gms]]&lt;&gt;0,NOT(Table5[[#This Row],[spont or unknown?]]))</f>
        <v>0</v>
      </c>
      <c r="U244" s="1" t="b">
        <f>OR(_xlfn.TEXTAFTER(Table5[[#This Row],[rxn]],"-",-1)="SPONT",_xlfn.TEXTAFTER(Table5[[#This Row],[rxn]],"-",-1)="UNKNOWN")</f>
        <v>0</v>
      </c>
      <c r="V244" s="1">
        <f>_xlfn.XLOOKUP(SUBSTITUTE(Table5[[#This Row],[rxn]],"RXN-","ENZLOAD-"),Table4[rxn],Table4[ub],0)</f>
        <v>0.97563316</v>
      </c>
      <c r="W244" s="1" t="b">
        <f>AND(Table5[[#This Row],[FVA ENZLOAD flux UB]]=0,Table5[[#This Row],[ENZ not made when it should be?]])</f>
        <v>0</v>
      </c>
    </row>
    <row r="245" spans="1:23" hidden="1">
      <c r="A245" s="1" t="s">
        <v>4723</v>
      </c>
      <c r="B245" s="1" t="str">
        <f>_xlfn.TEXTBEFORE(Table38[[#This Row],[all fluxes from kapp-slack]]," ",,,,"")</f>
        <v>RXN-FE2t_c_e_FWD-rt2087</v>
      </c>
      <c r="C245" s="1">
        <f>_xlfn.NUMBERVALUE(IFERROR(_xlfn.TEXTAFTER(Table38[[#This Row],[all fluxes from kapp-slack]]," ",-1,,,""),""))</f>
        <v>3.0120677288599998E-4</v>
      </c>
      <c r="F245" s="1" t="s">
        <v>6712</v>
      </c>
      <c r="G245" s="1" t="str">
        <f>_xlfn.TEXTBEFORE(Table5[[#This Row],[rxn     kapp_old        kapp_slack_ub   kapp_slack_lb]]," ")</f>
        <v>RXN-ACACT260i_m_FWD-rt0517</v>
      </c>
      <c r="H24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4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45" s="1">
        <f>_xlfn.NUMBERVALUE(_xlfn.TEXTAFTER(Table5[[#This Row],[rxn     kapp_old        kapp_slack_ub   kapp_slack_lb]]," ",-1))</f>
        <v>0</v>
      </c>
      <c r="K245" s="1">
        <f>_xlfn.XLOOKUP(SUBSTITUTE(Table5[[#This Row],[rxn]],"RXN-","ENZLOAD-"),ENZLOAD[name],ENZLOAD[flux],0)</f>
        <v>7.0228741482000001E-7</v>
      </c>
      <c r="L245" s="1" t="str">
        <f>"'"&amp;Table5[[#This Row],[rxn]]&amp;"'"&amp;CHAR(9)&amp;IF(AND(Table5[[#This Row],[kapp_slack_ub]]&lt;&gt;0,Table5[[#This Row],[kapp_old]]&lt;$F$1),$F$1,Table5[[#This Row],[kapp_old]])</f>
        <v>'RXN-ACACT260i_m_FWD-rt0517'	27141.27779288</v>
      </c>
      <c r="M245" s="1">
        <f>_xlfn.XLOOKUP(Table5[[#This Row],[rxn]],Table3[name],Table3[flux],$F$1)</f>
        <v>27141.277792879999</v>
      </c>
      <c r="N245" s="1">
        <f>IFERROR(Table5[[#This Row],[min flux]]/Table5[[#This Row],[associated enzload]],"")</f>
        <v>38646965928.951546</v>
      </c>
      <c r="O245" s="1">
        <f>_xlfn.NUMBERVALUE(IF(Table5[[#This Row],[flux/enzload]]="","",ABS($N$1-Table5[[#This Row],[flux/enzload]])))</f>
        <v>1361269351730</v>
      </c>
      <c r="P245" s="1">
        <f>Table5[[#This Row],[kapp_old]]+IFERROR(((Table5[[#This Row],[kapp_slack_ub]]-Table5[[#This Row],[kapp_slack_lb]])/Table5[[#This Row],[associated enzload]]),0)</f>
        <v>27141.277792879999</v>
      </c>
      <c r="Q245" s="1" t="str">
        <f>"'"&amp;Table5[[#This Row],[rxn]]&amp;"'"&amp;CHAR(9)&amp;Table5[[#This Row],[kapp + (slack_ub - slack_lb)/enzload]]</f>
        <v>'RXN-ACACT260i_m_FWD-rt0517'	27141.27779288</v>
      </c>
      <c r="R245" s="1">
        <f>_xlfn.XLOOKUP(Table5[[#This Row],[rxn]],Table38[name],Table38[flux],0)</f>
        <v>0</v>
      </c>
      <c r="S245" s="1">
        <f>_xlfn.XLOOKUP(SUBSTITUTE(Table5[[#This Row],[rxn]],"RXN-","ENZLOAD-"),Table38[name],Table38[flux],0)</f>
        <v>0</v>
      </c>
      <c r="T245" s="1" t="b">
        <f>AND(Table5[[#This Row],[ENZLOAD flux in kapp-slack.gms]]=0,Table5[[#This Row],[flux in kapp-slack.gms]]&lt;&gt;0,NOT(Table5[[#This Row],[spont or unknown?]]))</f>
        <v>0</v>
      </c>
      <c r="U245" s="1" t="b">
        <f>OR(_xlfn.TEXTAFTER(Table5[[#This Row],[rxn]],"-",-1)="SPONT",_xlfn.TEXTAFTER(Table5[[#This Row],[rxn]],"-",-1)="UNKNOWN")</f>
        <v>0</v>
      </c>
      <c r="V245" s="1">
        <f>_xlfn.XLOOKUP(SUBSTITUTE(Table5[[#This Row],[rxn]],"RXN-","ENZLOAD-"),Table4[rxn],Table4[ub],0)</f>
        <v>1.02672586</v>
      </c>
      <c r="W245" s="1" t="b">
        <f>AND(Table5[[#This Row],[FVA ENZLOAD flux UB]]=0,Table5[[#This Row],[ENZ not made when it should be?]])</f>
        <v>0</v>
      </c>
    </row>
    <row r="246" spans="1:23" hidden="1">
      <c r="A246" s="1" t="s">
        <v>4724</v>
      </c>
      <c r="B246" s="1" t="str">
        <f>_xlfn.TEXTBEFORE(Table38[[#This Row],[all fluxes from kapp-slack]]," ",,,,"")</f>
        <v>RXN-FE2t_c_m_FWD-UNKNOWN</v>
      </c>
      <c r="C246" s="1">
        <f>_xlfn.NUMBERVALUE(IFERROR(_xlfn.TEXTAFTER(Table38[[#This Row],[all fluxes from kapp-slack]]," ",-1,,,""),""))</f>
        <v>4.3680434851999998E-5</v>
      </c>
      <c r="F246" s="1" t="s">
        <v>6713</v>
      </c>
      <c r="G246" s="1" t="str">
        <f>_xlfn.TEXTBEFORE(Table5[[#This Row],[rxn     kapp_old        kapp_slack_ub   kapp_slack_lb]]," ")</f>
        <v>RXN-ACACT260i_x_FWD-rt0697</v>
      </c>
      <c r="H24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4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46" s="1">
        <f>_xlfn.NUMBERVALUE(_xlfn.TEXTAFTER(Table5[[#This Row],[rxn     kapp_old        kapp_slack_ub   kapp_slack_lb]]," ",-1))</f>
        <v>0</v>
      </c>
      <c r="K246" s="1">
        <f>_xlfn.XLOOKUP(SUBSTITUTE(Table5[[#This Row],[rxn]],"RXN-","ENZLOAD-"),ENZLOAD[name],ENZLOAD[flux],0)</f>
        <v>4.1825168665000001E-7</v>
      </c>
      <c r="L246" s="1" t="str">
        <f>"'"&amp;Table5[[#This Row],[rxn]]&amp;"'"&amp;CHAR(9)&amp;IF(AND(Table5[[#This Row],[kapp_slack_ub]]&lt;&gt;0,Table5[[#This Row],[kapp_old]]&lt;$F$1),$F$1,Table5[[#This Row],[kapp_old]])</f>
        <v>'RXN-ACACT260i_x_FWD-rt0697'	27141.27779288</v>
      </c>
      <c r="M246" s="1">
        <f>_xlfn.XLOOKUP(Table5[[#This Row],[rxn]],Table3[name],Table3[flux],$F$1)</f>
        <v>27141.277792879999</v>
      </c>
      <c r="N246" s="1">
        <f>IFERROR(Table5[[#This Row],[min flux]]/Table5[[#This Row],[associated enzload]],"")</f>
        <v>64892213610.108574</v>
      </c>
      <c r="O246" s="1">
        <f>_xlfn.NUMBERVALUE(IF(Table5[[#This Row],[flux/enzload]]="","",ABS($N$1-Table5[[#This Row],[flux/enzload]])))</f>
        <v>1335024104048.8401</v>
      </c>
      <c r="P246" s="1">
        <f>Table5[[#This Row],[kapp_old]]+IFERROR(((Table5[[#This Row],[kapp_slack_ub]]-Table5[[#This Row],[kapp_slack_lb]])/Table5[[#This Row],[associated enzload]]),0)</f>
        <v>27141.277792879999</v>
      </c>
      <c r="Q246" s="1" t="str">
        <f>"'"&amp;Table5[[#This Row],[rxn]]&amp;"'"&amp;CHAR(9)&amp;Table5[[#This Row],[kapp + (slack_ub - slack_lb)/enzload]]</f>
        <v>'RXN-ACACT260i_x_FWD-rt0697'	27141.27779288</v>
      </c>
      <c r="R246" s="1">
        <f>_xlfn.XLOOKUP(Table5[[#This Row],[rxn]],Table38[name],Table38[flux],0)</f>
        <v>0</v>
      </c>
      <c r="S246" s="1">
        <f>_xlfn.XLOOKUP(SUBSTITUTE(Table5[[#This Row],[rxn]],"RXN-","ENZLOAD-"),Table38[name],Table38[flux],0)</f>
        <v>0</v>
      </c>
      <c r="T246" s="1" t="b">
        <f>AND(Table5[[#This Row],[ENZLOAD flux in kapp-slack.gms]]=0,Table5[[#This Row],[flux in kapp-slack.gms]]&lt;&gt;0,NOT(Table5[[#This Row],[spont or unknown?]]))</f>
        <v>0</v>
      </c>
      <c r="U246" s="1" t="b">
        <f>OR(_xlfn.TEXTAFTER(Table5[[#This Row],[rxn]],"-",-1)="SPONT",_xlfn.TEXTAFTER(Table5[[#This Row],[rxn]],"-",-1)="UNKNOWN")</f>
        <v>0</v>
      </c>
      <c r="V246" s="1">
        <f>_xlfn.XLOOKUP(SUBSTITUTE(Table5[[#This Row],[rxn]],"RXN-","ENZLOAD-"),Table4[rxn],Table4[ub],0)</f>
        <v>0.96548376000000002</v>
      </c>
      <c r="W246" s="1" t="b">
        <f>AND(Table5[[#This Row],[FVA ENZLOAD flux UB]]=0,Table5[[#This Row],[ENZ not made when it should be?]])</f>
        <v>0</v>
      </c>
    </row>
    <row r="247" spans="1:23" hidden="1">
      <c r="A247" s="1" t="s">
        <v>4725</v>
      </c>
      <c r="B247" s="1" t="str">
        <f>_xlfn.TEXTBEFORE(Table38[[#This Row],[all fluxes from kapp-slack]]," ",,,,"")</f>
        <v>RXN-FECOOR_m_FWD-FECOORCPLX1</v>
      </c>
      <c r="C247" s="1">
        <f>_xlfn.NUMBERVALUE(IFERROR(_xlfn.TEXTAFTER(Table38[[#This Row],[all fluxes from kapp-slack]]," ",-1,,,""),""))</f>
        <v>15.0583505072234</v>
      </c>
      <c r="F247" s="1" t="s">
        <v>6714</v>
      </c>
      <c r="G247" s="1" t="str">
        <f>_xlfn.TEXTBEFORE(Table5[[#This Row],[rxn     kapp_old        kapp_slack_ub   kapp_slack_lb]]," ")</f>
        <v>RXN-ACACT260i_x_FWD-rt5445</v>
      </c>
      <c r="H24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4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47" s="1">
        <f>_xlfn.NUMBERVALUE(_xlfn.TEXTAFTER(Table5[[#This Row],[rxn     kapp_old        kapp_slack_ub   kapp_slack_lb]]," ",-1))</f>
        <v>0</v>
      </c>
      <c r="K247" s="1">
        <f>_xlfn.XLOOKUP(SUBSTITUTE(Table5[[#This Row],[rxn]],"RXN-","ENZLOAD-"),ENZLOAD[name],ENZLOAD[flux],0)</f>
        <v>7.8904508266999897E-7</v>
      </c>
      <c r="L247" s="1" t="str">
        <f>"'"&amp;Table5[[#This Row],[rxn]]&amp;"'"&amp;CHAR(9)&amp;IF(AND(Table5[[#This Row],[kapp_slack_ub]]&lt;&gt;0,Table5[[#This Row],[kapp_old]]&lt;$F$1),$F$1,Table5[[#This Row],[kapp_old]])</f>
        <v>'RXN-ACACT260i_x_FWD-rt5445'	27141.27779288</v>
      </c>
      <c r="M247" s="1">
        <f>_xlfn.XLOOKUP(Table5[[#This Row],[rxn]],Table3[name],Table3[flux],$F$1)</f>
        <v>27141.277792879999</v>
      </c>
      <c r="N247" s="1">
        <f>IFERROR(Table5[[#This Row],[min flux]]/Table5[[#This Row],[associated enzload]],"")</f>
        <v>34397626180.038246</v>
      </c>
      <c r="O247" s="1">
        <f>_xlfn.NUMBERVALUE(IF(Table5[[#This Row],[flux/enzload]]="","",ABS($N$1-Table5[[#This Row],[flux/enzload]])))</f>
        <v>1365518691478.9199</v>
      </c>
      <c r="P247" s="1">
        <f>Table5[[#This Row],[kapp_old]]+IFERROR(((Table5[[#This Row],[kapp_slack_ub]]-Table5[[#This Row],[kapp_slack_lb]])/Table5[[#This Row],[associated enzload]]),0)</f>
        <v>27141.277792879999</v>
      </c>
      <c r="Q247" s="1" t="str">
        <f>"'"&amp;Table5[[#This Row],[rxn]]&amp;"'"&amp;CHAR(9)&amp;Table5[[#This Row],[kapp + (slack_ub - slack_lb)/enzload]]</f>
        <v>'RXN-ACACT260i_x_FWD-rt5445'	27141.27779288</v>
      </c>
      <c r="R247" s="1">
        <f>_xlfn.XLOOKUP(Table5[[#This Row],[rxn]],Table38[name],Table38[flux],0)</f>
        <v>0</v>
      </c>
      <c r="S247" s="1">
        <f>_xlfn.XLOOKUP(SUBSTITUTE(Table5[[#This Row],[rxn]],"RXN-","ENZLOAD-"),Table38[name],Table38[flux],0)</f>
        <v>0</v>
      </c>
      <c r="T247" s="1" t="b">
        <f>AND(Table5[[#This Row],[ENZLOAD flux in kapp-slack.gms]]=0,Table5[[#This Row],[flux in kapp-slack.gms]]&lt;&gt;0,NOT(Table5[[#This Row],[spont or unknown?]]))</f>
        <v>0</v>
      </c>
      <c r="U247" s="1" t="b">
        <f>OR(_xlfn.TEXTAFTER(Table5[[#This Row],[rxn]],"-",-1)="SPONT",_xlfn.TEXTAFTER(Table5[[#This Row],[rxn]],"-",-1)="UNKNOWN")</f>
        <v>0</v>
      </c>
      <c r="V247" s="1">
        <f>_xlfn.XLOOKUP(SUBSTITUTE(Table5[[#This Row],[rxn]],"RXN-","ENZLOAD-"),Table4[rxn],Table4[ub],0)</f>
        <v>0.97484223000000003</v>
      </c>
      <c r="W247" s="1" t="b">
        <f>AND(Table5[[#This Row],[FVA ENZLOAD flux UB]]=0,Table5[[#This Row],[ENZ not made when it should be?]])</f>
        <v>0</v>
      </c>
    </row>
    <row r="248" spans="1:23" hidden="1">
      <c r="A248" s="1" t="s">
        <v>4726</v>
      </c>
      <c r="B248" s="1" t="str">
        <f>_xlfn.TEXTBEFORE(Table38[[#This Row],[all fluxes from kapp-slack]]," ",,,,"")</f>
        <v>RXN-FECRq9_m_FWD-FECRq9CPLX</v>
      </c>
      <c r="C248" s="1">
        <f>_xlfn.NUMBERVALUE(IFERROR(_xlfn.TEXTAFTER(Table38[[#This Row],[all fluxes from kapp-slack]]," ",-1,,,""),""))</f>
        <v>30.1167010144468</v>
      </c>
      <c r="F248" s="1" t="s">
        <v>6715</v>
      </c>
      <c r="G248" s="1" t="str">
        <f>_xlfn.TEXTBEFORE(Table5[[#This Row],[rxn     kapp_old        kapp_slack_ub   kapp_slack_lb]]," ")</f>
        <v>RXN-ACACT260i_x_FWD-rt6860</v>
      </c>
      <c r="H24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4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48" s="1">
        <f>_xlfn.NUMBERVALUE(_xlfn.TEXTAFTER(Table5[[#This Row],[rxn     kapp_old        kapp_slack_ub   kapp_slack_lb]]," ",-1))</f>
        <v>0</v>
      </c>
      <c r="K248" s="1">
        <f>_xlfn.XLOOKUP(SUBSTITUTE(Table5[[#This Row],[rxn]],"RXN-","ENZLOAD-"),ENZLOAD[name],ENZLOAD[flux],0)</f>
        <v>5.6353127168999899E-7</v>
      </c>
      <c r="L248" s="1" t="str">
        <f>"'"&amp;Table5[[#This Row],[rxn]]&amp;"'"&amp;CHAR(9)&amp;IF(AND(Table5[[#This Row],[kapp_slack_ub]]&lt;&gt;0,Table5[[#This Row],[kapp_old]]&lt;$F$1),$F$1,Table5[[#This Row],[kapp_old]])</f>
        <v>'RXN-ACACT260i_x_FWD-rt6860'	27141.27779288</v>
      </c>
      <c r="M248" s="1">
        <f>_xlfn.XLOOKUP(Table5[[#This Row],[rxn]],Table3[name],Table3[flux],$F$1)</f>
        <v>27141.277792879999</v>
      </c>
      <c r="N248" s="1">
        <f>IFERROR(Table5[[#This Row],[min flux]]/Table5[[#This Row],[associated enzload]],"")</f>
        <v>48162860086.690155</v>
      </c>
      <c r="O248" s="1">
        <f>_xlfn.NUMBERVALUE(IF(Table5[[#This Row],[flux/enzload]]="","",ABS($N$1-Table5[[#This Row],[flux/enzload]])))</f>
        <v>1351753457572.26</v>
      </c>
      <c r="P248" s="1">
        <f>Table5[[#This Row],[kapp_old]]+IFERROR(((Table5[[#This Row],[kapp_slack_ub]]-Table5[[#This Row],[kapp_slack_lb]])/Table5[[#This Row],[associated enzload]]),0)</f>
        <v>27141.277792879999</v>
      </c>
      <c r="Q248" s="1" t="str">
        <f>"'"&amp;Table5[[#This Row],[rxn]]&amp;"'"&amp;CHAR(9)&amp;Table5[[#This Row],[kapp + (slack_ub - slack_lb)/enzload]]</f>
        <v>'RXN-ACACT260i_x_FWD-rt6860'	27141.27779288</v>
      </c>
      <c r="R248" s="1">
        <f>_xlfn.XLOOKUP(Table5[[#This Row],[rxn]],Table38[name],Table38[flux],0)</f>
        <v>0</v>
      </c>
      <c r="S248" s="1">
        <f>_xlfn.XLOOKUP(SUBSTITUTE(Table5[[#This Row],[rxn]],"RXN-","ENZLOAD-"),Table38[name],Table38[flux],0)</f>
        <v>0</v>
      </c>
      <c r="T248" s="1" t="b">
        <f>AND(Table5[[#This Row],[ENZLOAD flux in kapp-slack.gms]]=0,Table5[[#This Row],[flux in kapp-slack.gms]]&lt;&gt;0,NOT(Table5[[#This Row],[spont or unknown?]]))</f>
        <v>0</v>
      </c>
      <c r="U248" s="1" t="b">
        <f>OR(_xlfn.TEXTAFTER(Table5[[#This Row],[rxn]],"-",-1)="SPONT",_xlfn.TEXTAFTER(Table5[[#This Row],[rxn]],"-",-1)="UNKNOWN")</f>
        <v>0</v>
      </c>
      <c r="V248" s="1">
        <f>_xlfn.XLOOKUP(SUBSTITUTE(Table5[[#This Row],[rxn]],"RXN-","ENZLOAD-"),Table4[rxn],Table4[ub],0)</f>
        <v>0.97563316</v>
      </c>
      <c r="W248" s="1" t="b">
        <f>AND(Table5[[#This Row],[FVA ENZLOAD flux UB]]=0,Table5[[#This Row],[ENZ not made when it should be?]])</f>
        <v>0</v>
      </c>
    </row>
    <row r="249" spans="1:23" hidden="1">
      <c r="A249" s="1" t="s">
        <v>4727</v>
      </c>
      <c r="B249" s="1" t="str">
        <f>_xlfn.TEXTBEFORE(Table38[[#This Row],[all fluxes from kapp-slack]]," ",,,,"")</f>
        <v>RXN-FMNAT_m_FWD-rt3174_m</v>
      </c>
      <c r="C249" s="1">
        <f>_xlfn.NUMBERVALUE(IFERROR(_xlfn.TEXTAFTER(Table38[[#This Row],[all fluxes from kapp-slack]]," ",-1,,,""),""))</f>
        <v>1.111542807E-6</v>
      </c>
      <c r="F249" s="1" t="s">
        <v>6716</v>
      </c>
      <c r="G249" s="1" t="str">
        <f>_xlfn.TEXTBEFORE(Table5[[#This Row],[rxn     kapp_old        kapp_slack_ub   kapp_slack_lb]]," ")</f>
        <v>RXN-ACACT40i_m_FWD-rt0517</v>
      </c>
      <c r="H24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4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49" s="1">
        <f>_xlfn.NUMBERVALUE(_xlfn.TEXTAFTER(Table5[[#This Row],[rxn     kapp_old        kapp_slack_ub   kapp_slack_lb]]," ",-1))</f>
        <v>0</v>
      </c>
      <c r="K249" s="1">
        <f>_xlfn.XLOOKUP(SUBSTITUTE(Table5[[#This Row],[rxn]],"RXN-","ENZLOAD-"),ENZLOAD[name],ENZLOAD[flux],0)</f>
        <v>7.0228741482000001E-7</v>
      </c>
      <c r="L249" s="1" t="str">
        <f>"'"&amp;Table5[[#This Row],[rxn]]&amp;"'"&amp;CHAR(9)&amp;IF(AND(Table5[[#This Row],[kapp_slack_ub]]&lt;&gt;0,Table5[[#This Row],[kapp_old]]&lt;$F$1),$F$1,Table5[[#This Row],[kapp_old]])</f>
        <v>'RXN-ACACT40i_m_FWD-rt0517'	27141.27779288</v>
      </c>
      <c r="M249" s="1">
        <f>_xlfn.XLOOKUP(Table5[[#This Row],[rxn]],Table3[name],Table3[flux],$F$1)</f>
        <v>27141.277792879999</v>
      </c>
      <c r="N249" s="1">
        <f>IFERROR(Table5[[#This Row],[min flux]]/Table5[[#This Row],[associated enzload]],"")</f>
        <v>38646965928.951546</v>
      </c>
      <c r="O249" s="1">
        <f>_xlfn.NUMBERVALUE(IF(Table5[[#This Row],[flux/enzload]]="","",ABS($N$1-Table5[[#This Row],[flux/enzload]])))</f>
        <v>1361269351730</v>
      </c>
      <c r="P249" s="1">
        <f>Table5[[#This Row],[kapp_old]]+IFERROR(((Table5[[#This Row],[kapp_slack_ub]]-Table5[[#This Row],[kapp_slack_lb]])/Table5[[#This Row],[associated enzload]]),0)</f>
        <v>27141.277792879999</v>
      </c>
      <c r="Q249" s="1" t="str">
        <f>"'"&amp;Table5[[#This Row],[rxn]]&amp;"'"&amp;CHAR(9)&amp;Table5[[#This Row],[kapp + (slack_ub - slack_lb)/enzload]]</f>
        <v>'RXN-ACACT40i_m_FWD-rt0517'	27141.27779288</v>
      </c>
      <c r="R249" s="1">
        <f>_xlfn.XLOOKUP(Table5[[#This Row],[rxn]],Table38[name],Table38[flux],0)</f>
        <v>0</v>
      </c>
      <c r="S249" s="1">
        <f>_xlfn.XLOOKUP(SUBSTITUTE(Table5[[#This Row],[rxn]],"RXN-","ENZLOAD-"),Table38[name],Table38[flux],0)</f>
        <v>0</v>
      </c>
      <c r="T249" s="1" t="b">
        <f>AND(Table5[[#This Row],[ENZLOAD flux in kapp-slack.gms]]=0,Table5[[#This Row],[flux in kapp-slack.gms]]&lt;&gt;0,NOT(Table5[[#This Row],[spont or unknown?]]))</f>
        <v>0</v>
      </c>
      <c r="U249" s="1" t="b">
        <f>OR(_xlfn.TEXTAFTER(Table5[[#This Row],[rxn]],"-",-1)="SPONT",_xlfn.TEXTAFTER(Table5[[#This Row],[rxn]],"-",-1)="UNKNOWN")</f>
        <v>0</v>
      </c>
      <c r="V249" s="1">
        <f>_xlfn.XLOOKUP(SUBSTITUTE(Table5[[#This Row],[rxn]],"RXN-","ENZLOAD-"),Table4[rxn],Table4[ub],0)</f>
        <v>1.02672586</v>
      </c>
      <c r="W249" s="1" t="b">
        <f>AND(Table5[[#This Row],[FVA ENZLOAD flux UB]]=0,Table5[[#This Row],[ENZ not made when it should be?]])</f>
        <v>0</v>
      </c>
    </row>
    <row r="250" spans="1:23" hidden="1">
      <c r="A250" s="1" t="s">
        <v>4728</v>
      </c>
      <c r="B250" s="1" t="str">
        <f>_xlfn.TEXTBEFORE(Table38[[#This Row],[all fluxes from kapp-slack]]," ",,,,"")</f>
        <v>RXN-FOLR_c_FWD-rt3791_c</v>
      </c>
      <c r="C250" s="1">
        <f>_xlfn.NUMBERVALUE(IFERROR(_xlfn.TEXTAFTER(Table38[[#This Row],[all fluxes from kapp-slack]]," ",-1,,,""),""))</f>
        <v>3.8585925779000001E-5</v>
      </c>
      <c r="F250" s="1" t="s">
        <v>6717</v>
      </c>
      <c r="G250" s="1" t="str">
        <f>_xlfn.TEXTBEFORE(Table5[[#This Row],[rxn     kapp_old        kapp_slack_ub   kapp_slack_lb]]," ")</f>
        <v>RXN-ACACT40i_x_FWD-rt0697</v>
      </c>
      <c r="H25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5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50" s="1">
        <f>_xlfn.NUMBERVALUE(_xlfn.TEXTAFTER(Table5[[#This Row],[rxn     kapp_old        kapp_slack_ub   kapp_slack_lb]]," ",-1))</f>
        <v>0</v>
      </c>
      <c r="K250" s="1">
        <f>_xlfn.XLOOKUP(SUBSTITUTE(Table5[[#This Row],[rxn]],"RXN-","ENZLOAD-"),ENZLOAD[name],ENZLOAD[flux],0)</f>
        <v>4.1825168665000001E-7</v>
      </c>
      <c r="L250" s="1" t="str">
        <f>"'"&amp;Table5[[#This Row],[rxn]]&amp;"'"&amp;CHAR(9)&amp;IF(AND(Table5[[#This Row],[kapp_slack_ub]]&lt;&gt;0,Table5[[#This Row],[kapp_old]]&lt;$F$1),$F$1,Table5[[#This Row],[kapp_old]])</f>
        <v>'RXN-ACACT40i_x_FWD-rt0697'	27141.27779288</v>
      </c>
      <c r="M250" s="1">
        <f>_xlfn.XLOOKUP(Table5[[#This Row],[rxn]],Table3[name],Table3[flux],$F$1)</f>
        <v>27141.277792879999</v>
      </c>
      <c r="N250" s="1">
        <f>IFERROR(Table5[[#This Row],[min flux]]/Table5[[#This Row],[associated enzload]],"")</f>
        <v>64892213610.108574</v>
      </c>
      <c r="O250" s="1">
        <f>_xlfn.NUMBERVALUE(IF(Table5[[#This Row],[flux/enzload]]="","",ABS($N$1-Table5[[#This Row],[flux/enzload]])))</f>
        <v>1335024104048.8401</v>
      </c>
      <c r="P250" s="1">
        <f>Table5[[#This Row],[kapp_old]]+IFERROR(((Table5[[#This Row],[kapp_slack_ub]]-Table5[[#This Row],[kapp_slack_lb]])/Table5[[#This Row],[associated enzload]]),0)</f>
        <v>27141.277792879999</v>
      </c>
      <c r="Q250" s="1" t="str">
        <f>"'"&amp;Table5[[#This Row],[rxn]]&amp;"'"&amp;CHAR(9)&amp;Table5[[#This Row],[kapp + (slack_ub - slack_lb)/enzload]]</f>
        <v>'RXN-ACACT40i_x_FWD-rt0697'	27141.27779288</v>
      </c>
      <c r="R250" s="1">
        <f>_xlfn.XLOOKUP(Table5[[#This Row],[rxn]],Table38[name],Table38[flux],0)</f>
        <v>0</v>
      </c>
      <c r="S250" s="1">
        <f>_xlfn.XLOOKUP(SUBSTITUTE(Table5[[#This Row],[rxn]],"RXN-","ENZLOAD-"),Table38[name],Table38[flux],0)</f>
        <v>0</v>
      </c>
      <c r="T250" s="1" t="b">
        <f>AND(Table5[[#This Row],[ENZLOAD flux in kapp-slack.gms]]=0,Table5[[#This Row],[flux in kapp-slack.gms]]&lt;&gt;0,NOT(Table5[[#This Row],[spont or unknown?]]))</f>
        <v>0</v>
      </c>
      <c r="U250" s="1" t="b">
        <f>OR(_xlfn.TEXTAFTER(Table5[[#This Row],[rxn]],"-",-1)="SPONT",_xlfn.TEXTAFTER(Table5[[#This Row],[rxn]],"-",-1)="UNKNOWN")</f>
        <v>0</v>
      </c>
      <c r="V250" s="1">
        <f>_xlfn.XLOOKUP(SUBSTITUTE(Table5[[#This Row],[rxn]],"RXN-","ENZLOAD-"),Table4[rxn],Table4[ub],0)</f>
        <v>0.96548376000000002</v>
      </c>
      <c r="W250" s="1" t="b">
        <f>AND(Table5[[#This Row],[FVA ENZLOAD flux UB]]=0,Table5[[#This Row],[ENZ not made when it should be?]])</f>
        <v>0</v>
      </c>
    </row>
    <row r="251" spans="1:23" hidden="1">
      <c r="A251" s="1" t="s">
        <v>4729</v>
      </c>
      <c r="B251" s="1" t="str">
        <f>_xlfn.TEXTBEFORE(Table38[[#This Row],[all fluxes from kapp-slack]]," ",,,,"")</f>
        <v>RXN-FOLt_c_e_FWD-SPONT</v>
      </c>
      <c r="C251" s="1">
        <f>_xlfn.NUMBERVALUE(IFERROR(_xlfn.TEXTAFTER(Table38[[#This Row],[all fluxes from kapp-slack]]," ",-1,,,""),""))</f>
        <v>1000</v>
      </c>
      <c r="F251" s="1" t="s">
        <v>6718</v>
      </c>
      <c r="G251" s="1" t="str">
        <f>_xlfn.TEXTBEFORE(Table5[[#This Row],[rxn     kapp_old        kapp_slack_ub   kapp_slack_lb]]," ")</f>
        <v>RXN-ACACT40i_x_FWD-rt5445</v>
      </c>
      <c r="H25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5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51" s="1">
        <f>_xlfn.NUMBERVALUE(_xlfn.TEXTAFTER(Table5[[#This Row],[rxn     kapp_old        kapp_slack_ub   kapp_slack_lb]]," ",-1))</f>
        <v>0</v>
      </c>
      <c r="K251" s="1">
        <f>_xlfn.XLOOKUP(SUBSTITUTE(Table5[[#This Row],[rxn]],"RXN-","ENZLOAD-"),ENZLOAD[name],ENZLOAD[flux],0)</f>
        <v>7.8904508266999897E-7</v>
      </c>
      <c r="L251" s="1" t="str">
        <f>"'"&amp;Table5[[#This Row],[rxn]]&amp;"'"&amp;CHAR(9)&amp;IF(AND(Table5[[#This Row],[kapp_slack_ub]]&lt;&gt;0,Table5[[#This Row],[kapp_old]]&lt;$F$1),$F$1,Table5[[#This Row],[kapp_old]])</f>
        <v>'RXN-ACACT40i_x_FWD-rt5445'	27141.27779288</v>
      </c>
      <c r="M251" s="1">
        <f>_xlfn.XLOOKUP(Table5[[#This Row],[rxn]],Table3[name],Table3[flux],$F$1)</f>
        <v>27141.277792879999</v>
      </c>
      <c r="N251" s="1">
        <f>IFERROR(Table5[[#This Row],[min flux]]/Table5[[#This Row],[associated enzload]],"")</f>
        <v>34397626180.038246</v>
      </c>
      <c r="O251" s="1">
        <f>_xlfn.NUMBERVALUE(IF(Table5[[#This Row],[flux/enzload]]="","",ABS($N$1-Table5[[#This Row],[flux/enzload]])))</f>
        <v>1365518691478.9199</v>
      </c>
      <c r="P251" s="1">
        <f>Table5[[#This Row],[kapp_old]]+IFERROR(((Table5[[#This Row],[kapp_slack_ub]]-Table5[[#This Row],[kapp_slack_lb]])/Table5[[#This Row],[associated enzload]]),0)</f>
        <v>27141.277792879999</v>
      </c>
      <c r="Q251" s="1" t="str">
        <f>"'"&amp;Table5[[#This Row],[rxn]]&amp;"'"&amp;CHAR(9)&amp;Table5[[#This Row],[kapp + (slack_ub - slack_lb)/enzload]]</f>
        <v>'RXN-ACACT40i_x_FWD-rt5445'	27141.27779288</v>
      </c>
      <c r="R251" s="1">
        <f>_xlfn.XLOOKUP(Table5[[#This Row],[rxn]],Table38[name],Table38[flux],0)</f>
        <v>0</v>
      </c>
      <c r="S251" s="1">
        <f>_xlfn.XLOOKUP(SUBSTITUTE(Table5[[#This Row],[rxn]],"RXN-","ENZLOAD-"),Table38[name],Table38[flux],0)</f>
        <v>0</v>
      </c>
      <c r="T251" s="1" t="b">
        <f>AND(Table5[[#This Row],[ENZLOAD flux in kapp-slack.gms]]=0,Table5[[#This Row],[flux in kapp-slack.gms]]&lt;&gt;0,NOT(Table5[[#This Row],[spont or unknown?]]))</f>
        <v>0</v>
      </c>
      <c r="U251" s="1" t="b">
        <f>OR(_xlfn.TEXTAFTER(Table5[[#This Row],[rxn]],"-",-1)="SPONT",_xlfn.TEXTAFTER(Table5[[#This Row],[rxn]],"-",-1)="UNKNOWN")</f>
        <v>0</v>
      </c>
      <c r="V251" s="1">
        <f>_xlfn.XLOOKUP(SUBSTITUTE(Table5[[#This Row],[rxn]],"RXN-","ENZLOAD-"),Table4[rxn],Table4[ub],0)</f>
        <v>0.97484223000000003</v>
      </c>
      <c r="W251" s="1" t="b">
        <f>AND(Table5[[#This Row],[FVA ENZLOAD flux UB]]=0,Table5[[#This Row],[ENZ not made when it should be?]])</f>
        <v>0</v>
      </c>
    </row>
    <row r="252" spans="1:23" hidden="1">
      <c r="A252" s="1" t="s">
        <v>4730</v>
      </c>
      <c r="B252" s="1" t="str">
        <f>_xlfn.TEXTBEFORE(Table38[[#This Row],[all fluxes from kapp-slack]]," ",,,,"")</f>
        <v>RXN-FOLt_c_e_REV-SPONT</v>
      </c>
      <c r="C252" s="1">
        <f>_xlfn.NUMBERVALUE(IFERROR(_xlfn.TEXTAFTER(Table38[[#This Row],[all fluxes from kapp-slack]]," ",-1,,,""),""))</f>
        <v>999.99996141407405</v>
      </c>
      <c r="F252" s="1" t="s">
        <v>6719</v>
      </c>
      <c r="G252" s="1" t="str">
        <f>_xlfn.TEXTBEFORE(Table5[[#This Row],[rxn     kapp_old        kapp_slack_ub   kapp_slack_lb]]," ")</f>
        <v>RXN-ACACT40i_x_FWD-rt6860</v>
      </c>
      <c r="H25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5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52" s="1">
        <f>_xlfn.NUMBERVALUE(_xlfn.TEXTAFTER(Table5[[#This Row],[rxn     kapp_old        kapp_slack_ub   kapp_slack_lb]]," ",-1))</f>
        <v>0</v>
      </c>
      <c r="K252" s="1">
        <f>_xlfn.XLOOKUP(SUBSTITUTE(Table5[[#This Row],[rxn]],"RXN-","ENZLOAD-"),ENZLOAD[name],ENZLOAD[flux],0)</f>
        <v>5.6353127168999899E-7</v>
      </c>
      <c r="L252" s="1" t="str">
        <f>"'"&amp;Table5[[#This Row],[rxn]]&amp;"'"&amp;CHAR(9)&amp;IF(AND(Table5[[#This Row],[kapp_slack_ub]]&lt;&gt;0,Table5[[#This Row],[kapp_old]]&lt;$F$1),$F$1,Table5[[#This Row],[kapp_old]])</f>
        <v>'RXN-ACACT40i_x_FWD-rt6860'	27141.27779288</v>
      </c>
      <c r="M252" s="1">
        <f>_xlfn.XLOOKUP(Table5[[#This Row],[rxn]],Table3[name],Table3[flux],$F$1)</f>
        <v>27141.277792879999</v>
      </c>
      <c r="N252" s="1">
        <f>IFERROR(Table5[[#This Row],[min flux]]/Table5[[#This Row],[associated enzload]],"")</f>
        <v>48162860086.690155</v>
      </c>
      <c r="O252" s="1">
        <f>_xlfn.NUMBERVALUE(IF(Table5[[#This Row],[flux/enzload]]="","",ABS($N$1-Table5[[#This Row],[flux/enzload]])))</f>
        <v>1351753457572.26</v>
      </c>
      <c r="P252" s="1">
        <f>Table5[[#This Row],[kapp_old]]+IFERROR(((Table5[[#This Row],[kapp_slack_ub]]-Table5[[#This Row],[kapp_slack_lb]])/Table5[[#This Row],[associated enzload]]),0)</f>
        <v>27141.277792879999</v>
      </c>
      <c r="Q252" s="1" t="str">
        <f>"'"&amp;Table5[[#This Row],[rxn]]&amp;"'"&amp;CHAR(9)&amp;Table5[[#This Row],[kapp + (slack_ub - slack_lb)/enzload]]</f>
        <v>'RXN-ACACT40i_x_FWD-rt6860'	27141.27779288</v>
      </c>
      <c r="R252" s="1">
        <f>_xlfn.XLOOKUP(Table5[[#This Row],[rxn]],Table38[name],Table38[flux],0)</f>
        <v>0</v>
      </c>
      <c r="S252" s="1">
        <f>_xlfn.XLOOKUP(SUBSTITUTE(Table5[[#This Row],[rxn]],"RXN-","ENZLOAD-"),Table38[name],Table38[flux],0)</f>
        <v>0</v>
      </c>
      <c r="T252" s="1" t="b">
        <f>AND(Table5[[#This Row],[ENZLOAD flux in kapp-slack.gms]]=0,Table5[[#This Row],[flux in kapp-slack.gms]]&lt;&gt;0,NOT(Table5[[#This Row],[spont or unknown?]]))</f>
        <v>0</v>
      </c>
      <c r="U252" s="1" t="b">
        <f>OR(_xlfn.TEXTAFTER(Table5[[#This Row],[rxn]],"-",-1)="SPONT",_xlfn.TEXTAFTER(Table5[[#This Row],[rxn]],"-",-1)="UNKNOWN")</f>
        <v>0</v>
      </c>
      <c r="V252" s="1">
        <f>_xlfn.XLOOKUP(SUBSTITUTE(Table5[[#This Row],[rxn]],"RXN-","ENZLOAD-"),Table4[rxn],Table4[ub],0)</f>
        <v>0.97563316</v>
      </c>
      <c r="W252" s="1" t="b">
        <f>AND(Table5[[#This Row],[FVA ENZLOAD flux UB]]=0,Table5[[#This Row],[ENZ not made when it should be?]])</f>
        <v>0</v>
      </c>
    </row>
    <row r="253" spans="1:23" hidden="1">
      <c r="A253" s="1" t="s">
        <v>4731</v>
      </c>
      <c r="B253" s="1" t="str">
        <f>_xlfn.TEXTBEFORE(Table38[[#This Row],[all fluxes from kapp-slack]]," ",,,,"")</f>
        <v>RXN-FRDPt_c_l_REV-UNKNOWN</v>
      </c>
      <c r="C253" s="1">
        <f>_xlfn.NUMBERVALUE(IFERROR(_xlfn.TEXTAFTER(Table38[[#This Row],[all fluxes from kapp-slack]]," ",-1,,,""),""))</f>
        <v>5.9819417815559998E-3</v>
      </c>
      <c r="F253" s="1" t="s">
        <v>6721</v>
      </c>
      <c r="G253" s="1" t="str">
        <f>_xlfn.TEXTBEFORE(Table5[[#This Row],[rxn     kapp_old        kapp_slack_ub   kapp_slack_lb]]," ")</f>
        <v>RXN-ACACT60i_m_FWD-rt0517</v>
      </c>
      <c r="H25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5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53" s="1">
        <f>_xlfn.NUMBERVALUE(_xlfn.TEXTAFTER(Table5[[#This Row],[rxn     kapp_old        kapp_slack_ub   kapp_slack_lb]]," ",-1))</f>
        <v>0</v>
      </c>
      <c r="K253" s="1">
        <f>_xlfn.XLOOKUP(SUBSTITUTE(Table5[[#This Row],[rxn]],"RXN-","ENZLOAD-"),ENZLOAD[name],ENZLOAD[flux],0)</f>
        <v>7.0228741482000001E-7</v>
      </c>
      <c r="L253" s="1" t="str">
        <f>"'"&amp;Table5[[#This Row],[rxn]]&amp;"'"&amp;CHAR(9)&amp;IF(AND(Table5[[#This Row],[kapp_slack_ub]]&lt;&gt;0,Table5[[#This Row],[kapp_old]]&lt;$F$1),$F$1,Table5[[#This Row],[kapp_old]])</f>
        <v>'RXN-ACACT60i_m_FWD-rt0517'	27141.27779288</v>
      </c>
      <c r="M253" s="1">
        <f>_xlfn.XLOOKUP(Table5[[#This Row],[rxn]],Table3[name],Table3[flux],$F$1)</f>
        <v>27141.277792879999</v>
      </c>
      <c r="N253" s="1">
        <f>IFERROR(Table5[[#This Row],[min flux]]/Table5[[#This Row],[associated enzload]],"")</f>
        <v>38646965928.951546</v>
      </c>
      <c r="O253" s="1">
        <f>_xlfn.NUMBERVALUE(IF(Table5[[#This Row],[flux/enzload]]="","",ABS($N$1-Table5[[#This Row],[flux/enzload]])))</f>
        <v>1361269351730</v>
      </c>
      <c r="P253" s="1">
        <f>Table5[[#This Row],[kapp_old]]+IFERROR(((Table5[[#This Row],[kapp_slack_ub]]-Table5[[#This Row],[kapp_slack_lb]])/Table5[[#This Row],[associated enzload]]),0)</f>
        <v>27141.277792879999</v>
      </c>
      <c r="Q253" s="1" t="str">
        <f>"'"&amp;Table5[[#This Row],[rxn]]&amp;"'"&amp;CHAR(9)&amp;Table5[[#This Row],[kapp + (slack_ub - slack_lb)/enzload]]</f>
        <v>'RXN-ACACT60i_m_FWD-rt0517'	27141.27779288</v>
      </c>
      <c r="R253" s="1">
        <f>_xlfn.XLOOKUP(Table5[[#This Row],[rxn]],Table38[name],Table38[flux],0)</f>
        <v>0</v>
      </c>
      <c r="S253" s="1">
        <f>_xlfn.XLOOKUP(SUBSTITUTE(Table5[[#This Row],[rxn]],"RXN-","ENZLOAD-"),Table38[name],Table38[flux],0)</f>
        <v>0</v>
      </c>
      <c r="T253" s="1" t="b">
        <f>AND(Table5[[#This Row],[ENZLOAD flux in kapp-slack.gms]]=0,Table5[[#This Row],[flux in kapp-slack.gms]]&lt;&gt;0,NOT(Table5[[#This Row],[spont or unknown?]]))</f>
        <v>0</v>
      </c>
      <c r="U253" s="1" t="b">
        <f>OR(_xlfn.TEXTAFTER(Table5[[#This Row],[rxn]],"-",-1)="SPONT",_xlfn.TEXTAFTER(Table5[[#This Row],[rxn]],"-",-1)="UNKNOWN")</f>
        <v>0</v>
      </c>
      <c r="V253" s="1">
        <f>_xlfn.XLOOKUP(SUBSTITUTE(Table5[[#This Row],[rxn]],"RXN-","ENZLOAD-"),Table4[rxn],Table4[ub],0)</f>
        <v>1.02672586</v>
      </c>
      <c r="W253" s="1" t="b">
        <f>AND(Table5[[#This Row],[FVA ENZLOAD flux UB]]=0,Table5[[#This Row],[ENZ not made when it should be?]])</f>
        <v>0</v>
      </c>
    </row>
    <row r="254" spans="1:23" hidden="1">
      <c r="A254" s="1" t="s">
        <v>4732</v>
      </c>
      <c r="B254" s="1" t="str">
        <f>_xlfn.TEXTBEFORE(Table38[[#This Row],[all fluxes from kapp-slack]]," ",,,,"")</f>
        <v>RXN-FRDPt_c_m_FWD-SPONT</v>
      </c>
      <c r="C254" s="1">
        <f>_xlfn.NUMBERVALUE(IFERROR(_xlfn.TEXTAFTER(Table38[[#This Row],[all fluxes from kapp-slack]]," ",-1,,,""),""))</f>
        <v>3.8597350620000003E-5</v>
      </c>
      <c r="F254" s="1" t="s">
        <v>6722</v>
      </c>
      <c r="G254" s="1" t="str">
        <f>_xlfn.TEXTBEFORE(Table5[[#This Row],[rxn     kapp_old        kapp_slack_ub   kapp_slack_lb]]," ")</f>
        <v>RXN-ACACT60i_x_FWD-rt0697</v>
      </c>
      <c r="H25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5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54" s="1">
        <f>_xlfn.NUMBERVALUE(_xlfn.TEXTAFTER(Table5[[#This Row],[rxn     kapp_old        kapp_slack_ub   kapp_slack_lb]]," ",-1))</f>
        <v>0</v>
      </c>
      <c r="K254" s="1">
        <f>_xlfn.XLOOKUP(SUBSTITUTE(Table5[[#This Row],[rxn]],"RXN-","ENZLOAD-"),ENZLOAD[name],ENZLOAD[flux],0)</f>
        <v>4.1825168665000001E-7</v>
      </c>
      <c r="L254" s="1" t="str">
        <f>"'"&amp;Table5[[#This Row],[rxn]]&amp;"'"&amp;CHAR(9)&amp;IF(AND(Table5[[#This Row],[kapp_slack_ub]]&lt;&gt;0,Table5[[#This Row],[kapp_old]]&lt;$F$1),$F$1,Table5[[#This Row],[kapp_old]])</f>
        <v>'RXN-ACACT60i_x_FWD-rt0697'	27141.27779288</v>
      </c>
      <c r="M254" s="1">
        <f>_xlfn.XLOOKUP(Table5[[#This Row],[rxn]],Table3[name],Table3[flux],$F$1)</f>
        <v>27141.277792879999</v>
      </c>
      <c r="N254" s="1">
        <f>IFERROR(Table5[[#This Row],[min flux]]/Table5[[#This Row],[associated enzload]],"")</f>
        <v>64892213610.108574</v>
      </c>
      <c r="O254" s="1">
        <f>_xlfn.NUMBERVALUE(IF(Table5[[#This Row],[flux/enzload]]="","",ABS($N$1-Table5[[#This Row],[flux/enzload]])))</f>
        <v>1335024104048.8401</v>
      </c>
      <c r="P254" s="1">
        <f>Table5[[#This Row],[kapp_old]]+IFERROR(((Table5[[#This Row],[kapp_slack_ub]]-Table5[[#This Row],[kapp_slack_lb]])/Table5[[#This Row],[associated enzload]]),0)</f>
        <v>27141.277792879999</v>
      </c>
      <c r="Q254" s="1" t="str">
        <f>"'"&amp;Table5[[#This Row],[rxn]]&amp;"'"&amp;CHAR(9)&amp;Table5[[#This Row],[kapp + (slack_ub - slack_lb)/enzload]]</f>
        <v>'RXN-ACACT60i_x_FWD-rt0697'	27141.27779288</v>
      </c>
      <c r="R254" s="1">
        <f>_xlfn.XLOOKUP(Table5[[#This Row],[rxn]],Table38[name],Table38[flux],0)</f>
        <v>0</v>
      </c>
      <c r="S254" s="1">
        <f>_xlfn.XLOOKUP(SUBSTITUTE(Table5[[#This Row],[rxn]],"RXN-","ENZLOAD-"),Table38[name],Table38[flux],0)</f>
        <v>0</v>
      </c>
      <c r="T254" s="1" t="b">
        <f>AND(Table5[[#This Row],[ENZLOAD flux in kapp-slack.gms]]=0,Table5[[#This Row],[flux in kapp-slack.gms]]&lt;&gt;0,NOT(Table5[[#This Row],[spont or unknown?]]))</f>
        <v>0</v>
      </c>
      <c r="U254" s="1" t="b">
        <f>OR(_xlfn.TEXTAFTER(Table5[[#This Row],[rxn]],"-",-1)="SPONT",_xlfn.TEXTAFTER(Table5[[#This Row],[rxn]],"-",-1)="UNKNOWN")</f>
        <v>0</v>
      </c>
      <c r="V254" s="1">
        <f>_xlfn.XLOOKUP(SUBSTITUTE(Table5[[#This Row],[rxn]],"RXN-","ENZLOAD-"),Table4[rxn],Table4[ub],0)</f>
        <v>0.96548376000000002</v>
      </c>
      <c r="W254" s="1" t="b">
        <f>AND(Table5[[#This Row],[FVA ENZLOAD flux UB]]=0,Table5[[#This Row],[ENZ not made when it should be?]])</f>
        <v>0</v>
      </c>
    </row>
    <row r="255" spans="1:23" hidden="1">
      <c r="A255" s="1" t="s">
        <v>4733</v>
      </c>
      <c r="B255" s="1" t="str">
        <f>_xlfn.TEXTBEFORE(Table38[[#This Row],[all fluxes from kapp-slack]]," ",,,,"")</f>
        <v>RXN-FRTT_l_FWD-rt4281</v>
      </c>
      <c r="C255" s="1">
        <f>_xlfn.NUMBERVALUE(IFERROR(_xlfn.TEXTAFTER(Table38[[#This Row],[all fluxes from kapp-slack]]," ",-1,,,""),""))</f>
        <v>5.9819417815559998E-3</v>
      </c>
      <c r="F255" s="1" t="s">
        <v>6723</v>
      </c>
      <c r="G255" s="1" t="str">
        <f>_xlfn.TEXTBEFORE(Table5[[#This Row],[rxn     kapp_old        kapp_slack_ub   kapp_slack_lb]]," ")</f>
        <v>RXN-ACACT60i_x_FWD-rt5445</v>
      </c>
      <c r="H25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5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55" s="1">
        <f>_xlfn.NUMBERVALUE(_xlfn.TEXTAFTER(Table5[[#This Row],[rxn     kapp_old        kapp_slack_ub   kapp_slack_lb]]," ",-1))</f>
        <v>0</v>
      </c>
      <c r="K255" s="1">
        <f>_xlfn.XLOOKUP(SUBSTITUTE(Table5[[#This Row],[rxn]],"RXN-","ENZLOAD-"),ENZLOAD[name],ENZLOAD[flux],0)</f>
        <v>7.8904508266999897E-7</v>
      </c>
      <c r="L255" s="1" t="str">
        <f>"'"&amp;Table5[[#This Row],[rxn]]&amp;"'"&amp;CHAR(9)&amp;IF(AND(Table5[[#This Row],[kapp_slack_ub]]&lt;&gt;0,Table5[[#This Row],[kapp_old]]&lt;$F$1),$F$1,Table5[[#This Row],[kapp_old]])</f>
        <v>'RXN-ACACT60i_x_FWD-rt5445'	27141.27779288</v>
      </c>
      <c r="M255" s="1">
        <f>_xlfn.XLOOKUP(Table5[[#This Row],[rxn]],Table3[name],Table3[flux],$F$1)</f>
        <v>27141.277792879999</v>
      </c>
      <c r="N255" s="1">
        <f>IFERROR(Table5[[#This Row],[min flux]]/Table5[[#This Row],[associated enzload]],"")</f>
        <v>34397626180.038246</v>
      </c>
      <c r="O255" s="1">
        <f>_xlfn.NUMBERVALUE(IF(Table5[[#This Row],[flux/enzload]]="","",ABS($N$1-Table5[[#This Row],[flux/enzload]])))</f>
        <v>1365518691478.9199</v>
      </c>
      <c r="P255" s="1">
        <f>Table5[[#This Row],[kapp_old]]+IFERROR(((Table5[[#This Row],[kapp_slack_ub]]-Table5[[#This Row],[kapp_slack_lb]])/Table5[[#This Row],[associated enzload]]),0)</f>
        <v>27141.277792879999</v>
      </c>
      <c r="Q255" s="1" t="str">
        <f>"'"&amp;Table5[[#This Row],[rxn]]&amp;"'"&amp;CHAR(9)&amp;Table5[[#This Row],[kapp + (slack_ub - slack_lb)/enzload]]</f>
        <v>'RXN-ACACT60i_x_FWD-rt5445'	27141.27779288</v>
      </c>
      <c r="R255" s="1">
        <f>_xlfn.XLOOKUP(Table5[[#This Row],[rxn]],Table38[name],Table38[flux],0)</f>
        <v>0</v>
      </c>
      <c r="S255" s="1">
        <f>_xlfn.XLOOKUP(SUBSTITUTE(Table5[[#This Row],[rxn]],"RXN-","ENZLOAD-"),Table38[name],Table38[flux],0)</f>
        <v>0</v>
      </c>
      <c r="T255" s="1" t="b">
        <f>AND(Table5[[#This Row],[ENZLOAD flux in kapp-slack.gms]]=0,Table5[[#This Row],[flux in kapp-slack.gms]]&lt;&gt;0,NOT(Table5[[#This Row],[spont or unknown?]]))</f>
        <v>0</v>
      </c>
      <c r="U255" s="1" t="b">
        <f>OR(_xlfn.TEXTAFTER(Table5[[#This Row],[rxn]],"-",-1)="SPONT",_xlfn.TEXTAFTER(Table5[[#This Row],[rxn]],"-",-1)="UNKNOWN")</f>
        <v>0</v>
      </c>
      <c r="V255" s="1">
        <f>_xlfn.XLOOKUP(SUBSTITUTE(Table5[[#This Row],[rxn]],"RXN-","ENZLOAD-"),Table4[rxn],Table4[ub],0)</f>
        <v>0.97484223000000003</v>
      </c>
      <c r="W255" s="1" t="b">
        <f>AND(Table5[[#This Row],[FVA ENZLOAD flux UB]]=0,Table5[[#This Row],[ENZ not made when it should be?]])</f>
        <v>0</v>
      </c>
    </row>
    <row r="256" spans="1:23" hidden="1">
      <c r="A256" s="1" t="s">
        <v>4734</v>
      </c>
      <c r="B256" s="1" t="str">
        <f>_xlfn.TEXTBEFORE(Table38[[#This Row],[all fluxes from kapp-slack]]," ",,,,"")</f>
        <v>RXN-FTHFL_c_REV-UNKNOWN</v>
      </c>
      <c r="C256" s="1">
        <f>_xlfn.NUMBERVALUE(IFERROR(_xlfn.TEXTAFTER(Table38[[#This Row],[all fluxes from kapp-slack]]," ",-1,,,""),""))</f>
        <v>6.0998583362570002</v>
      </c>
      <c r="F256" s="1" t="s">
        <v>6724</v>
      </c>
      <c r="G256" s="1" t="str">
        <f>_xlfn.TEXTBEFORE(Table5[[#This Row],[rxn     kapp_old        kapp_slack_ub   kapp_slack_lb]]," ")</f>
        <v>RXN-ACACT60i_x_FWD-rt6860</v>
      </c>
      <c r="H25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5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56" s="1">
        <f>_xlfn.NUMBERVALUE(_xlfn.TEXTAFTER(Table5[[#This Row],[rxn     kapp_old        kapp_slack_ub   kapp_slack_lb]]," ",-1))</f>
        <v>0</v>
      </c>
      <c r="K256" s="1">
        <f>_xlfn.XLOOKUP(SUBSTITUTE(Table5[[#This Row],[rxn]],"RXN-","ENZLOAD-"),ENZLOAD[name],ENZLOAD[flux],0)</f>
        <v>5.6353127168999899E-7</v>
      </c>
      <c r="L256" s="1" t="str">
        <f>"'"&amp;Table5[[#This Row],[rxn]]&amp;"'"&amp;CHAR(9)&amp;IF(AND(Table5[[#This Row],[kapp_slack_ub]]&lt;&gt;0,Table5[[#This Row],[kapp_old]]&lt;$F$1),$F$1,Table5[[#This Row],[kapp_old]])</f>
        <v>'RXN-ACACT60i_x_FWD-rt6860'	27141.27779288</v>
      </c>
      <c r="M256" s="1">
        <f>_xlfn.XLOOKUP(Table5[[#This Row],[rxn]],Table3[name],Table3[flux],$F$1)</f>
        <v>27141.277792879999</v>
      </c>
      <c r="N256" s="1">
        <f>IFERROR(Table5[[#This Row],[min flux]]/Table5[[#This Row],[associated enzload]],"")</f>
        <v>48162860086.690155</v>
      </c>
      <c r="O256" s="1">
        <f>_xlfn.NUMBERVALUE(IF(Table5[[#This Row],[flux/enzload]]="","",ABS($N$1-Table5[[#This Row],[flux/enzload]])))</f>
        <v>1351753457572.26</v>
      </c>
      <c r="P256" s="1">
        <f>Table5[[#This Row],[kapp_old]]+IFERROR(((Table5[[#This Row],[kapp_slack_ub]]-Table5[[#This Row],[kapp_slack_lb]])/Table5[[#This Row],[associated enzload]]),0)</f>
        <v>27141.277792879999</v>
      </c>
      <c r="Q256" s="1" t="str">
        <f>"'"&amp;Table5[[#This Row],[rxn]]&amp;"'"&amp;CHAR(9)&amp;Table5[[#This Row],[kapp + (slack_ub - slack_lb)/enzload]]</f>
        <v>'RXN-ACACT60i_x_FWD-rt6860'	27141.27779288</v>
      </c>
      <c r="R256" s="1">
        <f>_xlfn.XLOOKUP(Table5[[#This Row],[rxn]],Table38[name],Table38[flux],0)</f>
        <v>0</v>
      </c>
      <c r="S256" s="1">
        <f>_xlfn.XLOOKUP(SUBSTITUTE(Table5[[#This Row],[rxn]],"RXN-","ENZLOAD-"),Table38[name],Table38[flux],0)</f>
        <v>0</v>
      </c>
      <c r="T256" s="1" t="b">
        <f>AND(Table5[[#This Row],[ENZLOAD flux in kapp-slack.gms]]=0,Table5[[#This Row],[flux in kapp-slack.gms]]&lt;&gt;0,NOT(Table5[[#This Row],[spont or unknown?]]))</f>
        <v>0</v>
      </c>
      <c r="U256" s="1" t="b">
        <f>OR(_xlfn.TEXTAFTER(Table5[[#This Row],[rxn]],"-",-1)="SPONT",_xlfn.TEXTAFTER(Table5[[#This Row],[rxn]],"-",-1)="UNKNOWN")</f>
        <v>0</v>
      </c>
      <c r="V256" s="1">
        <f>_xlfn.XLOOKUP(SUBSTITUTE(Table5[[#This Row],[rxn]],"RXN-","ENZLOAD-"),Table4[rxn],Table4[ub],0)</f>
        <v>0.97563316</v>
      </c>
      <c r="W256" s="1" t="b">
        <f>AND(Table5[[#This Row],[FVA ENZLOAD flux UB]]=0,Table5[[#This Row],[ENZ not made when it should be?]])</f>
        <v>0</v>
      </c>
    </row>
    <row r="257" spans="1:23" hidden="1">
      <c r="A257" s="1" t="s">
        <v>4735</v>
      </c>
      <c r="B257" s="1" t="str">
        <f>_xlfn.TEXTBEFORE(Table38[[#This Row],[all fluxes from kapp-slack]]," ",,,,"")</f>
        <v>RXN-FUM_c_FWD-rt5633_c</v>
      </c>
      <c r="C257" s="1">
        <f>_xlfn.NUMBERVALUE(IFERROR(_xlfn.TEXTAFTER(Table38[[#This Row],[all fluxes from kapp-slack]]," ",-1,,,""),""))</f>
        <v>0.10702773057444701</v>
      </c>
      <c r="F257" s="1" t="s">
        <v>6725</v>
      </c>
      <c r="G257" s="1" t="str">
        <f>_xlfn.TEXTBEFORE(Table5[[#This Row],[rxn     kapp_old        kapp_slack_ub   kapp_slack_lb]]," ")</f>
        <v>RXN-ACACT80i_m_FWD-rt0517</v>
      </c>
      <c r="H25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5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57" s="1">
        <f>_xlfn.NUMBERVALUE(_xlfn.TEXTAFTER(Table5[[#This Row],[rxn     kapp_old        kapp_slack_ub   kapp_slack_lb]]," ",-1))</f>
        <v>0</v>
      </c>
      <c r="K257" s="1">
        <f>_xlfn.XLOOKUP(SUBSTITUTE(Table5[[#This Row],[rxn]],"RXN-","ENZLOAD-"),ENZLOAD[name],ENZLOAD[flux],0)</f>
        <v>7.0228741482000001E-7</v>
      </c>
      <c r="L257" s="1" t="str">
        <f>"'"&amp;Table5[[#This Row],[rxn]]&amp;"'"&amp;CHAR(9)&amp;IF(AND(Table5[[#This Row],[kapp_slack_ub]]&lt;&gt;0,Table5[[#This Row],[kapp_old]]&lt;$F$1),$F$1,Table5[[#This Row],[kapp_old]])</f>
        <v>'RXN-ACACT80i_m_FWD-rt0517'	27141.27779288</v>
      </c>
      <c r="M257" s="1">
        <f>_xlfn.XLOOKUP(Table5[[#This Row],[rxn]],Table3[name],Table3[flux],$F$1)</f>
        <v>27141.277792879999</v>
      </c>
      <c r="N257" s="1">
        <f>IFERROR(Table5[[#This Row],[min flux]]/Table5[[#This Row],[associated enzload]],"")</f>
        <v>38646965928.951546</v>
      </c>
      <c r="O257" s="1">
        <f>_xlfn.NUMBERVALUE(IF(Table5[[#This Row],[flux/enzload]]="","",ABS($N$1-Table5[[#This Row],[flux/enzload]])))</f>
        <v>1361269351730</v>
      </c>
      <c r="P257" s="1">
        <f>Table5[[#This Row],[kapp_old]]+IFERROR(((Table5[[#This Row],[kapp_slack_ub]]-Table5[[#This Row],[kapp_slack_lb]])/Table5[[#This Row],[associated enzload]]),0)</f>
        <v>27141.277792879999</v>
      </c>
      <c r="Q257" s="1" t="str">
        <f>"'"&amp;Table5[[#This Row],[rxn]]&amp;"'"&amp;CHAR(9)&amp;Table5[[#This Row],[kapp + (slack_ub - slack_lb)/enzload]]</f>
        <v>'RXN-ACACT80i_m_FWD-rt0517'	27141.27779288</v>
      </c>
      <c r="R257" s="1">
        <f>_xlfn.XLOOKUP(Table5[[#This Row],[rxn]],Table38[name],Table38[flux],0)</f>
        <v>0</v>
      </c>
      <c r="S257" s="1">
        <f>_xlfn.XLOOKUP(SUBSTITUTE(Table5[[#This Row],[rxn]],"RXN-","ENZLOAD-"),Table38[name],Table38[flux],0)</f>
        <v>0</v>
      </c>
      <c r="T257" s="1" t="b">
        <f>AND(Table5[[#This Row],[ENZLOAD flux in kapp-slack.gms]]=0,Table5[[#This Row],[flux in kapp-slack.gms]]&lt;&gt;0,NOT(Table5[[#This Row],[spont or unknown?]]))</f>
        <v>0</v>
      </c>
      <c r="U257" s="1" t="b">
        <f>OR(_xlfn.TEXTAFTER(Table5[[#This Row],[rxn]],"-",-1)="SPONT",_xlfn.TEXTAFTER(Table5[[#This Row],[rxn]],"-",-1)="UNKNOWN")</f>
        <v>0</v>
      </c>
      <c r="V257" s="1">
        <f>_xlfn.XLOOKUP(SUBSTITUTE(Table5[[#This Row],[rxn]],"RXN-","ENZLOAD-"),Table4[rxn],Table4[ub],0)</f>
        <v>1.02672586</v>
      </c>
      <c r="W257" s="1" t="b">
        <f>AND(Table5[[#This Row],[FVA ENZLOAD flux UB]]=0,Table5[[#This Row],[ENZ not made when it should be?]])</f>
        <v>0</v>
      </c>
    </row>
    <row r="258" spans="1:23" hidden="1">
      <c r="A258" s="1" t="s">
        <v>4736</v>
      </c>
      <c r="B258" s="1" t="str">
        <f>_xlfn.TEXTBEFORE(Table38[[#This Row],[all fluxes from kapp-slack]]," ",,,,"")</f>
        <v>RXN-G13027t_g_r_REV-UNKNOWN</v>
      </c>
      <c r="C258" s="1">
        <f>_xlfn.NUMBERVALUE(IFERROR(_xlfn.TEXTAFTER(Table38[[#This Row],[all fluxes from kapp-slack]]," ",-1,,,""),""))</f>
        <v>1.8439300724896999E-2</v>
      </c>
      <c r="F258" s="1" t="s">
        <v>6726</v>
      </c>
      <c r="G258" s="1" t="str">
        <f>_xlfn.TEXTBEFORE(Table5[[#This Row],[rxn     kapp_old        kapp_slack_ub   kapp_slack_lb]]," ")</f>
        <v>RXN-ACACT80i_x_FWD-rt0697</v>
      </c>
      <c r="H25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5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58" s="1">
        <f>_xlfn.NUMBERVALUE(_xlfn.TEXTAFTER(Table5[[#This Row],[rxn     kapp_old        kapp_slack_ub   kapp_slack_lb]]," ",-1))</f>
        <v>0</v>
      </c>
      <c r="K258" s="1">
        <f>_xlfn.XLOOKUP(SUBSTITUTE(Table5[[#This Row],[rxn]],"RXN-","ENZLOAD-"),ENZLOAD[name],ENZLOAD[flux],0)</f>
        <v>4.1825168665000001E-7</v>
      </c>
      <c r="L258" s="1" t="str">
        <f>"'"&amp;Table5[[#This Row],[rxn]]&amp;"'"&amp;CHAR(9)&amp;IF(AND(Table5[[#This Row],[kapp_slack_ub]]&lt;&gt;0,Table5[[#This Row],[kapp_old]]&lt;$F$1),$F$1,Table5[[#This Row],[kapp_old]])</f>
        <v>'RXN-ACACT80i_x_FWD-rt0697'	27141.27779288</v>
      </c>
      <c r="M258" s="1">
        <f>_xlfn.XLOOKUP(Table5[[#This Row],[rxn]],Table3[name],Table3[flux],$F$1)</f>
        <v>27141.277792879999</v>
      </c>
      <c r="N258" s="1">
        <f>IFERROR(Table5[[#This Row],[min flux]]/Table5[[#This Row],[associated enzload]],"")</f>
        <v>64892213610.108574</v>
      </c>
      <c r="O258" s="1">
        <f>_xlfn.NUMBERVALUE(IF(Table5[[#This Row],[flux/enzload]]="","",ABS($N$1-Table5[[#This Row],[flux/enzload]])))</f>
        <v>1335024104048.8401</v>
      </c>
      <c r="P258" s="1">
        <f>Table5[[#This Row],[kapp_old]]+IFERROR(((Table5[[#This Row],[kapp_slack_ub]]-Table5[[#This Row],[kapp_slack_lb]])/Table5[[#This Row],[associated enzload]]),0)</f>
        <v>27141.277792879999</v>
      </c>
      <c r="Q258" s="1" t="str">
        <f>"'"&amp;Table5[[#This Row],[rxn]]&amp;"'"&amp;CHAR(9)&amp;Table5[[#This Row],[kapp + (slack_ub - slack_lb)/enzload]]</f>
        <v>'RXN-ACACT80i_x_FWD-rt0697'	27141.27779288</v>
      </c>
      <c r="R258" s="1">
        <f>_xlfn.XLOOKUP(Table5[[#This Row],[rxn]],Table38[name],Table38[flux],0)</f>
        <v>0</v>
      </c>
      <c r="S258" s="1">
        <f>_xlfn.XLOOKUP(SUBSTITUTE(Table5[[#This Row],[rxn]],"RXN-","ENZLOAD-"),Table38[name],Table38[flux],0)</f>
        <v>0</v>
      </c>
      <c r="T258" s="1" t="b">
        <f>AND(Table5[[#This Row],[ENZLOAD flux in kapp-slack.gms]]=0,Table5[[#This Row],[flux in kapp-slack.gms]]&lt;&gt;0,NOT(Table5[[#This Row],[spont or unknown?]]))</f>
        <v>0</v>
      </c>
      <c r="U258" s="1" t="b">
        <f>OR(_xlfn.TEXTAFTER(Table5[[#This Row],[rxn]],"-",-1)="SPONT",_xlfn.TEXTAFTER(Table5[[#This Row],[rxn]],"-",-1)="UNKNOWN")</f>
        <v>0</v>
      </c>
      <c r="V258" s="1">
        <f>_xlfn.XLOOKUP(SUBSTITUTE(Table5[[#This Row],[rxn]],"RXN-","ENZLOAD-"),Table4[rxn],Table4[ub],0)</f>
        <v>0.96548376000000002</v>
      </c>
      <c r="W258" s="1" t="b">
        <f>AND(Table5[[#This Row],[FVA ENZLOAD flux UB]]=0,Table5[[#This Row],[ENZ not made when it should be?]])</f>
        <v>0</v>
      </c>
    </row>
    <row r="259" spans="1:23" hidden="1">
      <c r="A259" s="1" t="s">
        <v>4737</v>
      </c>
      <c r="B259" s="1" t="str">
        <f>_xlfn.TEXTBEFORE(Table38[[#This Row],[all fluxes from kapp-slack]]," ",,,,"")</f>
        <v>RXN-G3PAT_rm_FWD-rt2297_rm</v>
      </c>
      <c r="C259" s="1">
        <f>_xlfn.NUMBERVALUE(IFERROR(_xlfn.TEXTAFTER(Table38[[#This Row],[all fluxes from kapp-slack]]," ",-1,,,""),""))</f>
        <v>4.2677270503386003E-2</v>
      </c>
      <c r="F259" s="1" t="s">
        <v>6727</v>
      </c>
      <c r="G259" s="1" t="str">
        <f>_xlfn.TEXTBEFORE(Table5[[#This Row],[rxn     kapp_old        kapp_slack_ub   kapp_slack_lb]]," ")</f>
        <v>RXN-ACACT80i_x_FWD-rt5445</v>
      </c>
      <c r="H25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5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59" s="1">
        <f>_xlfn.NUMBERVALUE(_xlfn.TEXTAFTER(Table5[[#This Row],[rxn     kapp_old        kapp_slack_ub   kapp_slack_lb]]," ",-1))</f>
        <v>0</v>
      </c>
      <c r="K259" s="1">
        <f>_xlfn.XLOOKUP(SUBSTITUTE(Table5[[#This Row],[rxn]],"RXN-","ENZLOAD-"),ENZLOAD[name],ENZLOAD[flux],0)</f>
        <v>7.8904508266999897E-7</v>
      </c>
      <c r="L259" s="1" t="str">
        <f>"'"&amp;Table5[[#This Row],[rxn]]&amp;"'"&amp;CHAR(9)&amp;IF(AND(Table5[[#This Row],[kapp_slack_ub]]&lt;&gt;0,Table5[[#This Row],[kapp_old]]&lt;$F$1),$F$1,Table5[[#This Row],[kapp_old]])</f>
        <v>'RXN-ACACT80i_x_FWD-rt5445'	27141.27779288</v>
      </c>
      <c r="M259" s="1">
        <f>_xlfn.XLOOKUP(Table5[[#This Row],[rxn]],Table3[name],Table3[flux],$F$1)</f>
        <v>27141.277792879999</v>
      </c>
      <c r="N259" s="1">
        <f>IFERROR(Table5[[#This Row],[min flux]]/Table5[[#This Row],[associated enzload]],"")</f>
        <v>34397626180.038246</v>
      </c>
      <c r="O259" s="1">
        <f>_xlfn.NUMBERVALUE(IF(Table5[[#This Row],[flux/enzload]]="","",ABS($N$1-Table5[[#This Row],[flux/enzload]])))</f>
        <v>1365518691478.9199</v>
      </c>
      <c r="P259" s="1">
        <f>Table5[[#This Row],[kapp_old]]+IFERROR(((Table5[[#This Row],[kapp_slack_ub]]-Table5[[#This Row],[kapp_slack_lb]])/Table5[[#This Row],[associated enzload]]),0)</f>
        <v>27141.277792879999</v>
      </c>
      <c r="Q259" s="1" t="str">
        <f>"'"&amp;Table5[[#This Row],[rxn]]&amp;"'"&amp;CHAR(9)&amp;Table5[[#This Row],[kapp + (slack_ub - slack_lb)/enzload]]</f>
        <v>'RXN-ACACT80i_x_FWD-rt5445'	27141.27779288</v>
      </c>
      <c r="R259" s="1">
        <f>_xlfn.XLOOKUP(Table5[[#This Row],[rxn]],Table38[name],Table38[flux],0)</f>
        <v>0</v>
      </c>
      <c r="S259" s="1">
        <f>_xlfn.XLOOKUP(SUBSTITUTE(Table5[[#This Row],[rxn]],"RXN-","ENZLOAD-"),Table38[name],Table38[flux],0)</f>
        <v>0</v>
      </c>
      <c r="T259" s="1" t="b">
        <f>AND(Table5[[#This Row],[ENZLOAD flux in kapp-slack.gms]]=0,Table5[[#This Row],[flux in kapp-slack.gms]]&lt;&gt;0,NOT(Table5[[#This Row],[spont or unknown?]]))</f>
        <v>0</v>
      </c>
      <c r="U259" s="1" t="b">
        <f>OR(_xlfn.TEXTAFTER(Table5[[#This Row],[rxn]],"-",-1)="SPONT",_xlfn.TEXTAFTER(Table5[[#This Row],[rxn]],"-",-1)="UNKNOWN")</f>
        <v>0</v>
      </c>
      <c r="V259" s="1">
        <f>_xlfn.XLOOKUP(SUBSTITUTE(Table5[[#This Row],[rxn]],"RXN-","ENZLOAD-"),Table4[rxn],Table4[ub],0)</f>
        <v>0.97484223000000003</v>
      </c>
      <c r="W259" s="1" t="b">
        <f>AND(Table5[[#This Row],[FVA ENZLOAD flux UB]]=0,Table5[[#This Row],[ENZ not made when it should be?]])</f>
        <v>0</v>
      </c>
    </row>
    <row r="260" spans="1:23" hidden="1">
      <c r="A260" s="1" t="s">
        <v>4738</v>
      </c>
      <c r="B260" s="1" t="str">
        <f>_xlfn.TEXTBEFORE(Table38[[#This Row],[all fluxes from kapp-slack]]," ",,,,"")</f>
        <v>RXN-G3PD1i_m_FWD-rt6208_m</v>
      </c>
      <c r="C260" s="1">
        <f>_xlfn.NUMBERVALUE(IFERROR(_xlfn.TEXTAFTER(Table38[[#This Row],[all fluxes from kapp-slack]]," ",-1,,,""),""))</f>
        <v>4.2677270503386003E-2</v>
      </c>
      <c r="F260" s="1" t="s">
        <v>6728</v>
      </c>
      <c r="G260" s="1" t="str">
        <f>_xlfn.TEXTBEFORE(Table5[[#This Row],[rxn     kapp_old        kapp_slack_ub   kapp_slack_lb]]," ")</f>
        <v>RXN-ACACT80i_x_FWD-rt6860</v>
      </c>
      <c r="H26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6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60" s="1">
        <f>_xlfn.NUMBERVALUE(_xlfn.TEXTAFTER(Table5[[#This Row],[rxn     kapp_old        kapp_slack_ub   kapp_slack_lb]]," ",-1))</f>
        <v>0</v>
      </c>
      <c r="K260" s="1">
        <f>_xlfn.XLOOKUP(SUBSTITUTE(Table5[[#This Row],[rxn]],"RXN-","ENZLOAD-"),ENZLOAD[name],ENZLOAD[flux],0)</f>
        <v>5.6353127168999899E-7</v>
      </c>
      <c r="L260" s="1" t="str">
        <f>"'"&amp;Table5[[#This Row],[rxn]]&amp;"'"&amp;CHAR(9)&amp;IF(AND(Table5[[#This Row],[kapp_slack_ub]]&lt;&gt;0,Table5[[#This Row],[kapp_old]]&lt;$F$1),$F$1,Table5[[#This Row],[kapp_old]])</f>
        <v>'RXN-ACACT80i_x_FWD-rt6860'	27141.27779288</v>
      </c>
      <c r="M260" s="1">
        <f>_xlfn.XLOOKUP(Table5[[#This Row],[rxn]],Table3[name],Table3[flux],$F$1)</f>
        <v>27141.277792879999</v>
      </c>
      <c r="N260" s="1">
        <f>IFERROR(Table5[[#This Row],[min flux]]/Table5[[#This Row],[associated enzload]],"")</f>
        <v>48162860086.690155</v>
      </c>
      <c r="O260" s="1">
        <f>_xlfn.NUMBERVALUE(IF(Table5[[#This Row],[flux/enzload]]="","",ABS($N$1-Table5[[#This Row],[flux/enzload]])))</f>
        <v>1351753457572.26</v>
      </c>
      <c r="P260" s="1">
        <f>Table5[[#This Row],[kapp_old]]+IFERROR(((Table5[[#This Row],[kapp_slack_ub]]-Table5[[#This Row],[kapp_slack_lb]])/Table5[[#This Row],[associated enzload]]),0)</f>
        <v>27141.277792879999</v>
      </c>
      <c r="Q260" s="1" t="str">
        <f>"'"&amp;Table5[[#This Row],[rxn]]&amp;"'"&amp;CHAR(9)&amp;Table5[[#This Row],[kapp + (slack_ub - slack_lb)/enzload]]</f>
        <v>'RXN-ACACT80i_x_FWD-rt6860'	27141.27779288</v>
      </c>
      <c r="R260" s="1">
        <f>_xlfn.XLOOKUP(Table5[[#This Row],[rxn]],Table38[name],Table38[flux],0)</f>
        <v>0</v>
      </c>
      <c r="S260" s="1">
        <f>_xlfn.XLOOKUP(SUBSTITUTE(Table5[[#This Row],[rxn]],"RXN-","ENZLOAD-"),Table38[name],Table38[flux],0)</f>
        <v>0</v>
      </c>
      <c r="T260" s="1" t="b">
        <f>AND(Table5[[#This Row],[ENZLOAD flux in kapp-slack.gms]]=0,Table5[[#This Row],[flux in kapp-slack.gms]]&lt;&gt;0,NOT(Table5[[#This Row],[spont or unknown?]]))</f>
        <v>0</v>
      </c>
      <c r="U260" s="1" t="b">
        <f>OR(_xlfn.TEXTAFTER(Table5[[#This Row],[rxn]],"-",-1)="SPONT",_xlfn.TEXTAFTER(Table5[[#This Row],[rxn]],"-",-1)="UNKNOWN")</f>
        <v>0</v>
      </c>
      <c r="V260" s="1">
        <f>_xlfn.XLOOKUP(SUBSTITUTE(Table5[[#This Row],[rxn]],"RXN-","ENZLOAD-"),Table4[rxn],Table4[ub],0)</f>
        <v>0.97563316</v>
      </c>
      <c r="W260" s="1" t="b">
        <f>AND(Table5[[#This Row],[FVA ENZLOAD flux UB]]=0,Table5[[#This Row],[ENZ not made when it should be?]])</f>
        <v>0</v>
      </c>
    </row>
    <row r="261" spans="1:23" hidden="1">
      <c r="A261" s="1" t="s">
        <v>4739</v>
      </c>
      <c r="B261" s="1" t="str">
        <f>_xlfn.TEXTBEFORE(Table38[[#This Row],[all fluxes from kapp-slack]]," ",,,,"")</f>
        <v>RXN-G5SADr_c_FWD-SPONT</v>
      </c>
      <c r="C261" s="1">
        <f>_xlfn.NUMBERVALUE(IFERROR(_xlfn.TEXTAFTER(Table38[[#This Row],[all fluxes from kapp-slack]]," ",-1,,,""),""))</f>
        <v>2.6742467588584999E-2</v>
      </c>
      <c r="F261" s="1" t="s">
        <v>6729</v>
      </c>
      <c r="G261" s="1" t="str">
        <f>_xlfn.TEXTBEFORE(Table5[[#This Row],[rxn     kapp_old        kapp_slack_ub   kapp_slack_lb]]," ")</f>
        <v>RXN-ACALDCD_c_FWD-rt7423</v>
      </c>
      <c r="H26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6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61" s="1">
        <f>_xlfn.NUMBERVALUE(_xlfn.TEXTAFTER(Table5[[#This Row],[rxn     kapp_old        kapp_slack_ub   kapp_slack_lb]]," ",-1))</f>
        <v>0</v>
      </c>
      <c r="K261" s="1">
        <f>_xlfn.XLOOKUP(SUBSTITUTE(Table5[[#This Row],[rxn]],"RXN-","ENZLOAD-"),ENZLOAD[name],ENZLOAD[flux],0)</f>
        <v>3.8036453610999998E-7</v>
      </c>
      <c r="L261" s="1" t="str">
        <f>"'"&amp;Table5[[#This Row],[rxn]]&amp;"'"&amp;CHAR(9)&amp;IF(AND(Table5[[#This Row],[kapp_slack_ub]]&lt;&gt;0,Table5[[#This Row],[kapp_old]]&lt;$F$1),$F$1,Table5[[#This Row],[kapp_old]])</f>
        <v>'RXN-ACALDCD_c_FWD-rt7423'	27141.27779288</v>
      </c>
      <c r="M261" s="1">
        <f>_xlfn.XLOOKUP(Table5[[#This Row],[rxn]],Table3[name],Table3[flux],$F$1)</f>
        <v>27141.277792879999</v>
      </c>
      <c r="N261" s="1">
        <f>IFERROR(Table5[[#This Row],[min flux]]/Table5[[#This Row],[associated enzload]],"")</f>
        <v>71355963072.831909</v>
      </c>
      <c r="O261" s="1">
        <f>_xlfn.NUMBERVALUE(IF(Table5[[#This Row],[flux/enzload]]="","",ABS($N$1-Table5[[#This Row],[flux/enzload]])))</f>
        <v>1328560354586.1201</v>
      </c>
      <c r="P261" s="1">
        <f>Table5[[#This Row],[kapp_old]]+IFERROR(((Table5[[#This Row],[kapp_slack_ub]]-Table5[[#This Row],[kapp_slack_lb]])/Table5[[#This Row],[associated enzload]]),0)</f>
        <v>27141.277792879999</v>
      </c>
      <c r="Q261" s="1" t="str">
        <f>"'"&amp;Table5[[#This Row],[rxn]]&amp;"'"&amp;CHAR(9)&amp;Table5[[#This Row],[kapp + (slack_ub - slack_lb)/enzload]]</f>
        <v>'RXN-ACALDCD_c_FWD-rt7423'	27141.27779288</v>
      </c>
      <c r="R261" s="1">
        <f>_xlfn.XLOOKUP(Table5[[#This Row],[rxn]],Table38[name],Table38[flux],0)</f>
        <v>0</v>
      </c>
      <c r="S261" s="1">
        <f>_xlfn.XLOOKUP(SUBSTITUTE(Table5[[#This Row],[rxn]],"RXN-","ENZLOAD-"),Table38[name],Table38[flux],0)</f>
        <v>0</v>
      </c>
      <c r="T261" s="1" t="b">
        <f>AND(Table5[[#This Row],[ENZLOAD flux in kapp-slack.gms]]=0,Table5[[#This Row],[flux in kapp-slack.gms]]&lt;&gt;0,NOT(Table5[[#This Row],[spont or unknown?]]))</f>
        <v>0</v>
      </c>
      <c r="U261" s="1" t="b">
        <f>OR(_xlfn.TEXTAFTER(Table5[[#This Row],[rxn]],"-",-1)="SPONT",_xlfn.TEXTAFTER(Table5[[#This Row],[rxn]],"-",-1)="UNKNOWN")</f>
        <v>0</v>
      </c>
      <c r="V261" s="1">
        <f>_xlfn.XLOOKUP(SUBSTITUTE(Table5[[#This Row],[rxn]],"RXN-","ENZLOAD-"),Table4[rxn],Table4[ub],0)</f>
        <v>0.5752583</v>
      </c>
      <c r="W261" s="1" t="b">
        <f>AND(Table5[[#This Row],[FVA ENZLOAD flux UB]]=0,Table5[[#This Row],[ENZ not made when it should be?]])</f>
        <v>0</v>
      </c>
    </row>
    <row r="262" spans="1:23" hidden="1">
      <c r="A262" s="1" t="s">
        <v>4740</v>
      </c>
      <c r="B262" s="1" t="str">
        <f>_xlfn.TEXTBEFORE(Table38[[#This Row],[all fluxes from kapp-slack]]," ",,,,"")</f>
        <v>RXN-G5SDy_c_FWD-rt7905</v>
      </c>
      <c r="C262" s="1">
        <f>_xlfn.NUMBERVALUE(IFERROR(_xlfn.TEXTAFTER(Table38[[#This Row],[all fluxes from kapp-slack]]," ",-1,,,""),""))</f>
        <v>2.6742467588584999E-2</v>
      </c>
      <c r="F262" s="1" t="s">
        <v>6737</v>
      </c>
      <c r="G262" s="1" t="str">
        <f>_xlfn.TEXTBEFORE(Table5[[#This Row],[rxn     kapp_old        kapp_slack_ub   kapp_slack_lb]]," ")</f>
        <v>RXN-ACCOAt_c_r_FWD-rt2578</v>
      </c>
      <c r="H26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6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62" s="1">
        <f>_xlfn.NUMBERVALUE(_xlfn.TEXTAFTER(Table5[[#This Row],[rxn     kapp_old        kapp_slack_ub   kapp_slack_lb]]," ",-1))</f>
        <v>0</v>
      </c>
      <c r="K262" s="1">
        <f>_xlfn.XLOOKUP(SUBSTITUTE(Table5[[#This Row],[rxn]],"RXN-","ENZLOAD-"),ENZLOAD[name],ENZLOAD[flux],0)</f>
        <v>5.3019271120000002E-8</v>
      </c>
      <c r="L262" s="1" t="str">
        <f>"'"&amp;Table5[[#This Row],[rxn]]&amp;"'"&amp;CHAR(9)&amp;IF(AND(Table5[[#This Row],[kapp_slack_ub]]&lt;&gt;0,Table5[[#This Row],[kapp_old]]&lt;$F$1),$F$1,Table5[[#This Row],[kapp_old]])</f>
        <v>'RXN-ACCOAt_c_r_FWD-rt2578'	27141.27779288</v>
      </c>
      <c r="M262" s="1">
        <f>_xlfn.XLOOKUP(Table5[[#This Row],[rxn]],Table3[name],Table3[flux],$F$1)</f>
        <v>27141.277792879999</v>
      </c>
      <c r="N262" s="1">
        <f>IFERROR(Table5[[#This Row],[min flux]]/Table5[[#This Row],[associated enzload]],"")</f>
        <v>511913446177.90735</v>
      </c>
      <c r="O262" s="1">
        <f>_xlfn.NUMBERVALUE(IF(Table5[[#This Row],[flux/enzload]]="","",ABS($N$1-Table5[[#This Row],[flux/enzload]])))</f>
        <v>888002871481.04602</v>
      </c>
      <c r="P262" s="1">
        <f>Table5[[#This Row],[kapp_old]]+IFERROR(((Table5[[#This Row],[kapp_slack_ub]]-Table5[[#This Row],[kapp_slack_lb]])/Table5[[#This Row],[associated enzload]]),0)</f>
        <v>27141.277792879999</v>
      </c>
      <c r="Q262" s="1" t="str">
        <f>"'"&amp;Table5[[#This Row],[rxn]]&amp;"'"&amp;CHAR(9)&amp;Table5[[#This Row],[kapp + (slack_ub - slack_lb)/enzload]]</f>
        <v>'RXN-ACCOAt_c_r_FWD-rt2578'	27141.27779288</v>
      </c>
      <c r="R262" s="1">
        <f>_xlfn.XLOOKUP(Table5[[#This Row],[rxn]],Table38[name],Table38[flux],0)</f>
        <v>0</v>
      </c>
      <c r="S262" s="1">
        <f>_xlfn.XLOOKUP(SUBSTITUTE(Table5[[#This Row],[rxn]],"RXN-","ENZLOAD-"),Table38[name],Table38[flux],0)</f>
        <v>0</v>
      </c>
      <c r="T262" s="1" t="b">
        <f>AND(Table5[[#This Row],[ENZLOAD flux in kapp-slack.gms]]=0,Table5[[#This Row],[flux in kapp-slack.gms]]&lt;&gt;0,NOT(Table5[[#This Row],[spont or unknown?]]))</f>
        <v>0</v>
      </c>
      <c r="U262" s="1" t="b">
        <f>OR(_xlfn.TEXTAFTER(Table5[[#This Row],[rxn]],"-",-1)="SPONT",_xlfn.TEXTAFTER(Table5[[#This Row],[rxn]],"-",-1)="UNKNOWN")</f>
        <v>0</v>
      </c>
      <c r="V262" s="1">
        <f>_xlfn.XLOOKUP(SUBSTITUTE(Table5[[#This Row],[rxn]],"RXN-","ENZLOAD-"),Table4[rxn],Table4[ub],0)</f>
        <v>0.68393638000000001</v>
      </c>
      <c r="W262" s="1" t="b">
        <f>AND(Table5[[#This Row],[FVA ENZLOAD flux UB]]=0,Table5[[#This Row],[ENZ not made when it should be?]])</f>
        <v>0</v>
      </c>
    </row>
    <row r="263" spans="1:23" hidden="1">
      <c r="A263" s="1" t="s">
        <v>4741</v>
      </c>
      <c r="B263" s="1" t="str">
        <f>_xlfn.TEXTBEFORE(Table38[[#This Row],[all fluxes from kapp-slack]]," ",,,,"")</f>
        <v>RXN-G6PDH2i_c_FWD-rt1632</v>
      </c>
      <c r="C263" s="1">
        <f>_xlfn.NUMBERVALUE(IFERROR(_xlfn.TEXTAFTER(Table38[[#This Row],[all fluxes from kapp-slack]]," ",-1,,,""),""))</f>
        <v>4.8438246952432102</v>
      </c>
      <c r="F263" s="1" t="s">
        <v>6738</v>
      </c>
      <c r="G263" s="1" t="str">
        <f>_xlfn.TEXTBEFORE(Table5[[#This Row],[rxn     kapp_old        kapp_slack_ub   kapp_slack_lb]]," ")</f>
        <v>RXN-ACCOAt_c_r_REV-rt2578</v>
      </c>
      <c r="H26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6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63" s="1">
        <f>_xlfn.NUMBERVALUE(_xlfn.TEXTAFTER(Table5[[#This Row],[rxn     kapp_old        kapp_slack_ub   kapp_slack_lb]]," ",-1))</f>
        <v>0</v>
      </c>
      <c r="K263" s="1">
        <f>_xlfn.XLOOKUP(SUBSTITUTE(Table5[[#This Row],[rxn]],"RXN-","ENZLOAD-"),ENZLOAD[name],ENZLOAD[flux],0)</f>
        <v>5.3019271120000002E-8</v>
      </c>
      <c r="L263" s="1" t="str">
        <f>"'"&amp;Table5[[#This Row],[rxn]]&amp;"'"&amp;CHAR(9)&amp;IF(AND(Table5[[#This Row],[kapp_slack_ub]]&lt;&gt;0,Table5[[#This Row],[kapp_old]]&lt;$F$1),$F$1,Table5[[#This Row],[kapp_old]])</f>
        <v>'RXN-ACCOAt_c_r_REV-rt2578'	27141.27779288</v>
      </c>
      <c r="M263" s="1">
        <f>_xlfn.XLOOKUP(Table5[[#This Row],[rxn]],Table3[name],Table3[flux],$F$1)</f>
        <v>27141.277792879999</v>
      </c>
      <c r="N263" s="1">
        <f>IFERROR(Table5[[#This Row],[min flux]]/Table5[[#This Row],[associated enzload]],"")</f>
        <v>511913446177.90735</v>
      </c>
      <c r="O263" s="1">
        <f>_xlfn.NUMBERVALUE(IF(Table5[[#This Row],[flux/enzload]]="","",ABS($N$1-Table5[[#This Row],[flux/enzload]])))</f>
        <v>888002871481.04602</v>
      </c>
      <c r="P263" s="1">
        <f>Table5[[#This Row],[kapp_old]]+IFERROR(((Table5[[#This Row],[kapp_slack_ub]]-Table5[[#This Row],[kapp_slack_lb]])/Table5[[#This Row],[associated enzload]]),0)</f>
        <v>27141.277792879999</v>
      </c>
      <c r="Q263" s="1" t="str">
        <f>"'"&amp;Table5[[#This Row],[rxn]]&amp;"'"&amp;CHAR(9)&amp;Table5[[#This Row],[kapp + (slack_ub - slack_lb)/enzload]]</f>
        <v>'RXN-ACCOAt_c_r_REV-rt2578'	27141.27779288</v>
      </c>
      <c r="R263" s="1">
        <f>_xlfn.XLOOKUP(Table5[[#This Row],[rxn]],Table38[name],Table38[flux],0)</f>
        <v>0</v>
      </c>
      <c r="S263" s="1">
        <f>_xlfn.XLOOKUP(SUBSTITUTE(Table5[[#This Row],[rxn]],"RXN-","ENZLOAD-"),Table38[name],Table38[flux],0)</f>
        <v>0</v>
      </c>
      <c r="T263" s="1" t="b">
        <f>AND(Table5[[#This Row],[ENZLOAD flux in kapp-slack.gms]]=0,Table5[[#This Row],[flux in kapp-slack.gms]]&lt;&gt;0,NOT(Table5[[#This Row],[spont or unknown?]]))</f>
        <v>0</v>
      </c>
      <c r="U263" s="1" t="b">
        <f>OR(_xlfn.TEXTAFTER(Table5[[#This Row],[rxn]],"-",-1)="SPONT",_xlfn.TEXTAFTER(Table5[[#This Row],[rxn]],"-",-1)="UNKNOWN")</f>
        <v>0</v>
      </c>
      <c r="V263" s="1">
        <f>_xlfn.XLOOKUP(SUBSTITUTE(Table5[[#This Row],[rxn]],"RXN-","ENZLOAD-"),Table4[rxn],Table4[ub],0)</f>
        <v>0.68393638000000001</v>
      </c>
      <c r="W263" s="1" t="b">
        <f>AND(Table5[[#This Row],[FVA ENZLOAD flux UB]]=0,Table5[[#This Row],[ENZ not made when it should be?]])</f>
        <v>0</v>
      </c>
    </row>
    <row r="264" spans="1:23" hidden="1">
      <c r="A264" s="1" t="s">
        <v>4742</v>
      </c>
      <c r="B264" s="1" t="str">
        <f>_xlfn.TEXTBEFORE(Table38[[#This Row],[all fluxes from kapp-slack]]," ",,,,"")</f>
        <v>RXN-GALUi_c_FWD-rt3384</v>
      </c>
      <c r="C264" s="1">
        <f>_xlfn.NUMBERVALUE(IFERROR(_xlfn.TEXTAFTER(Table38[[#This Row],[all fluxes from kapp-slack]]," ",-1,,,""),""))</f>
        <v>0.48794460475678098</v>
      </c>
      <c r="F264" s="1" t="s">
        <v>6739</v>
      </c>
      <c r="G264" s="1" t="str">
        <f>_xlfn.TEXTBEFORE(Table5[[#This Row],[rxn     kapp_old        kapp_slack_ub   kapp_slack_lb]]," ")</f>
        <v>RXN-ACCOATsucac_m_FWD-rt5429</v>
      </c>
      <c r="H26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6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64" s="1">
        <f>_xlfn.NUMBERVALUE(_xlfn.TEXTAFTER(Table5[[#This Row],[rxn     kapp_old        kapp_slack_ub   kapp_slack_lb]]," ",-1))</f>
        <v>0</v>
      </c>
      <c r="K264" s="1">
        <f>_xlfn.XLOOKUP(SUBSTITUTE(Table5[[#This Row],[rxn]],"RXN-","ENZLOAD-"),ENZLOAD[name],ENZLOAD[flux],0)</f>
        <v>1.21605985052E-6</v>
      </c>
      <c r="L264" s="1" t="str">
        <f>"'"&amp;Table5[[#This Row],[rxn]]&amp;"'"&amp;CHAR(9)&amp;IF(AND(Table5[[#This Row],[kapp_slack_ub]]&lt;&gt;0,Table5[[#This Row],[kapp_old]]&lt;$F$1),$F$1,Table5[[#This Row],[kapp_old]])</f>
        <v>'RXN-ACCOATsucac_m_FWD-rt5429'	27141.27779288</v>
      </c>
      <c r="M264" s="1">
        <f>_xlfn.XLOOKUP(Table5[[#This Row],[rxn]],Table3[name],Table3[flux],$F$1)</f>
        <v>27141.277792879999</v>
      </c>
      <c r="N264" s="1">
        <f>IFERROR(Table5[[#This Row],[min flux]]/Table5[[#This Row],[associated enzload]],"")</f>
        <v>22319031239.518436</v>
      </c>
      <c r="O264" s="1">
        <f>_xlfn.NUMBERVALUE(IF(Table5[[#This Row],[flux/enzload]]="","",ABS($N$1-Table5[[#This Row],[flux/enzload]])))</f>
        <v>1377597286419.4399</v>
      </c>
      <c r="P264" s="1">
        <f>Table5[[#This Row],[kapp_old]]+IFERROR(((Table5[[#This Row],[kapp_slack_ub]]-Table5[[#This Row],[kapp_slack_lb]])/Table5[[#This Row],[associated enzload]]),0)</f>
        <v>27141.277792879999</v>
      </c>
      <c r="Q264" s="1" t="str">
        <f>"'"&amp;Table5[[#This Row],[rxn]]&amp;"'"&amp;CHAR(9)&amp;Table5[[#This Row],[kapp + (slack_ub - slack_lb)/enzload]]</f>
        <v>'RXN-ACCOATsucac_m_FWD-rt5429'	27141.27779288</v>
      </c>
      <c r="R264" s="1">
        <f>_xlfn.XLOOKUP(Table5[[#This Row],[rxn]],Table38[name],Table38[flux],0)</f>
        <v>0</v>
      </c>
      <c r="S264" s="1">
        <f>_xlfn.XLOOKUP(SUBSTITUTE(Table5[[#This Row],[rxn]],"RXN-","ENZLOAD-"),Table38[name],Table38[flux],0)</f>
        <v>0</v>
      </c>
      <c r="T264" s="1" t="b">
        <f>AND(Table5[[#This Row],[ENZLOAD flux in kapp-slack.gms]]=0,Table5[[#This Row],[flux in kapp-slack.gms]]&lt;&gt;0,NOT(Table5[[#This Row],[spont or unknown?]]))</f>
        <v>0</v>
      </c>
      <c r="U264" s="1" t="b">
        <f>OR(_xlfn.TEXTAFTER(Table5[[#This Row],[rxn]],"-",-1)="SPONT",_xlfn.TEXTAFTER(Table5[[#This Row],[rxn]],"-",-1)="UNKNOWN")</f>
        <v>0</v>
      </c>
      <c r="V264" s="1">
        <f>_xlfn.XLOOKUP(SUBSTITUTE(Table5[[#This Row],[rxn]],"RXN-","ENZLOAD-"),Table4[rxn],Table4[ub],0)</f>
        <v>0.71912942999999996</v>
      </c>
      <c r="W264" s="1" t="b">
        <f>AND(Table5[[#This Row],[FVA ENZLOAD flux UB]]=0,Table5[[#This Row],[ENZ not made when it should be?]])</f>
        <v>0</v>
      </c>
    </row>
    <row r="265" spans="1:23" hidden="1">
      <c r="A265" s="1" t="s">
        <v>4743</v>
      </c>
      <c r="B265" s="1" t="str">
        <f>_xlfn.TEXTBEFORE(Table38[[#This Row],[all fluxes from kapp-slack]]," ",,,,"")</f>
        <v>RXN-GAPD_c_FWD-rt2245</v>
      </c>
      <c r="C265" s="1">
        <f>_xlfn.NUMBERVALUE(IFERROR(_xlfn.TEXTAFTER(Table38[[#This Row],[all fluxes from kapp-slack]]," ",-1,,,""),""))</f>
        <v>7.4443324863394702</v>
      </c>
      <c r="F265" s="1" t="s">
        <v>6740</v>
      </c>
      <c r="G265" s="1" t="str">
        <f>_xlfn.TEXTBEFORE(Table5[[#This Row],[rxn     kapp_old        kapp_slack_ub   kapp_slack_lb]]," ")</f>
        <v>RXN-ACCOATsucpp_m_FWD-rt5429</v>
      </c>
      <c r="H26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6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65" s="1">
        <f>_xlfn.NUMBERVALUE(_xlfn.TEXTAFTER(Table5[[#This Row],[rxn     kapp_old        kapp_slack_ub   kapp_slack_lb]]," ",-1))</f>
        <v>0</v>
      </c>
      <c r="K265" s="1">
        <f>_xlfn.XLOOKUP(SUBSTITUTE(Table5[[#This Row],[rxn]],"RXN-","ENZLOAD-"),ENZLOAD[name],ENZLOAD[flux],0)</f>
        <v>1.21605985052E-6</v>
      </c>
      <c r="L265" s="1" t="str">
        <f>"'"&amp;Table5[[#This Row],[rxn]]&amp;"'"&amp;CHAR(9)&amp;IF(AND(Table5[[#This Row],[kapp_slack_ub]]&lt;&gt;0,Table5[[#This Row],[kapp_old]]&lt;$F$1),$F$1,Table5[[#This Row],[kapp_old]])</f>
        <v>'RXN-ACCOATsucpp_m_FWD-rt5429'	27141.27779288</v>
      </c>
      <c r="M265" s="1">
        <f>_xlfn.XLOOKUP(Table5[[#This Row],[rxn]],Table3[name],Table3[flux],$F$1)</f>
        <v>27141.277792879999</v>
      </c>
      <c r="N265" s="1">
        <f>IFERROR(Table5[[#This Row],[min flux]]/Table5[[#This Row],[associated enzload]],"")</f>
        <v>22319031239.518436</v>
      </c>
      <c r="O265" s="1">
        <f>_xlfn.NUMBERVALUE(IF(Table5[[#This Row],[flux/enzload]]="","",ABS($N$1-Table5[[#This Row],[flux/enzload]])))</f>
        <v>1377597286419.4399</v>
      </c>
      <c r="P265" s="1">
        <f>Table5[[#This Row],[kapp_old]]+IFERROR(((Table5[[#This Row],[kapp_slack_ub]]-Table5[[#This Row],[kapp_slack_lb]])/Table5[[#This Row],[associated enzload]]),0)</f>
        <v>27141.277792879999</v>
      </c>
      <c r="Q265" s="1" t="str">
        <f>"'"&amp;Table5[[#This Row],[rxn]]&amp;"'"&amp;CHAR(9)&amp;Table5[[#This Row],[kapp + (slack_ub - slack_lb)/enzload]]</f>
        <v>'RXN-ACCOATsucpp_m_FWD-rt5429'	27141.27779288</v>
      </c>
      <c r="R265" s="1">
        <f>_xlfn.XLOOKUP(Table5[[#This Row],[rxn]],Table38[name],Table38[flux],0)</f>
        <v>0</v>
      </c>
      <c r="S265" s="1">
        <f>_xlfn.XLOOKUP(SUBSTITUTE(Table5[[#This Row],[rxn]],"RXN-","ENZLOAD-"),Table38[name],Table38[flux],0)</f>
        <v>0</v>
      </c>
      <c r="T265" s="1" t="b">
        <f>AND(Table5[[#This Row],[ENZLOAD flux in kapp-slack.gms]]=0,Table5[[#This Row],[flux in kapp-slack.gms]]&lt;&gt;0,NOT(Table5[[#This Row],[spont or unknown?]]))</f>
        <v>0</v>
      </c>
      <c r="U265" s="1" t="b">
        <f>OR(_xlfn.TEXTAFTER(Table5[[#This Row],[rxn]],"-",-1)="SPONT",_xlfn.TEXTAFTER(Table5[[#This Row],[rxn]],"-",-1)="UNKNOWN")</f>
        <v>0</v>
      </c>
      <c r="V265" s="1">
        <f>_xlfn.XLOOKUP(SUBSTITUTE(Table5[[#This Row],[rxn]],"RXN-","ENZLOAD-"),Table4[rxn],Table4[ub],0)</f>
        <v>0.71912942999999996</v>
      </c>
      <c r="W265" s="1" t="b">
        <f>AND(Table5[[#This Row],[FVA ENZLOAD flux UB]]=0,Table5[[#This Row],[ENZ not made when it should be?]])</f>
        <v>0</v>
      </c>
    </row>
    <row r="266" spans="1:23" hidden="1">
      <c r="A266" s="1" t="s">
        <v>4744</v>
      </c>
      <c r="B266" s="1" t="str">
        <f>_xlfn.TEXTBEFORE(Table38[[#This Row],[all fluxes from kapp-slack]]," ",,,,"")</f>
        <v>RXN-GARFT_c_FWD-rt5227</v>
      </c>
      <c r="C266" s="1">
        <f>_xlfn.NUMBERVALUE(IFERROR(_xlfn.TEXTAFTER(Table38[[#This Row],[all fluxes from kapp-slack]]," ",-1,,,""),""))</f>
        <v>4.8626260099952003E-2</v>
      </c>
      <c r="F266" s="1" t="s">
        <v>6742</v>
      </c>
      <c r="G266" s="1" t="str">
        <f>_xlfn.TEXTBEFORE(Table5[[#This Row],[rxn     kapp_old        kapp_slack_ub   kapp_slack_lb]]," ")</f>
        <v>RXN-ACEST1_m_FWD-rt6091</v>
      </c>
      <c r="H26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6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66" s="1">
        <f>_xlfn.NUMBERVALUE(_xlfn.TEXTAFTER(Table5[[#This Row],[rxn     kapp_old        kapp_slack_ub   kapp_slack_lb]]," ",-1))</f>
        <v>0</v>
      </c>
      <c r="K266" s="1">
        <f>_xlfn.XLOOKUP(SUBSTITUTE(Table5[[#This Row],[rxn]],"RXN-","ENZLOAD-"),ENZLOAD[name],ENZLOAD[flux],0)</f>
        <v>3.1081589240000001E-8</v>
      </c>
      <c r="L266" s="1" t="str">
        <f>"'"&amp;Table5[[#This Row],[rxn]]&amp;"'"&amp;CHAR(9)&amp;IF(AND(Table5[[#This Row],[kapp_slack_ub]]&lt;&gt;0,Table5[[#This Row],[kapp_old]]&lt;$F$1),$F$1,Table5[[#This Row],[kapp_old]])</f>
        <v>'RXN-ACEST1_m_FWD-rt6091'	27141.27779288</v>
      </c>
      <c r="M266" s="1">
        <f>_xlfn.XLOOKUP(Table5[[#This Row],[rxn]],Table3[name],Table3[flux],$F$1)</f>
        <v>27141.277792879999</v>
      </c>
      <c r="N266" s="1">
        <f>IFERROR(Table5[[#This Row],[min flux]]/Table5[[#This Row],[associated enzload]],"")</f>
        <v>873226834809.04272</v>
      </c>
      <c r="O266" s="1">
        <f>_xlfn.NUMBERVALUE(IF(Table5[[#This Row],[flux/enzload]]="","",ABS($N$1-Table5[[#This Row],[flux/enzload]])))</f>
        <v>526689482849.91101</v>
      </c>
      <c r="P266" s="1">
        <f>Table5[[#This Row],[kapp_old]]+IFERROR(((Table5[[#This Row],[kapp_slack_ub]]-Table5[[#This Row],[kapp_slack_lb]])/Table5[[#This Row],[associated enzload]]),0)</f>
        <v>27141.277792879999</v>
      </c>
      <c r="Q266" s="1" t="str">
        <f>"'"&amp;Table5[[#This Row],[rxn]]&amp;"'"&amp;CHAR(9)&amp;Table5[[#This Row],[kapp + (slack_ub - slack_lb)/enzload]]</f>
        <v>'RXN-ACEST1_m_FWD-rt6091'	27141.27779288</v>
      </c>
      <c r="R266" s="1">
        <f>_xlfn.XLOOKUP(Table5[[#This Row],[rxn]],Table38[name],Table38[flux],0)</f>
        <v>0</v>
      </c>
      <c r="S266" s="1">
        <f>_xlfn.XLOOKUP(SUBSTITUTE(Table5[[#This Row],[rxn]],"RXN-","ENZLOAD-"),Table38[name],Table38[flux],0)</f>
        <v>0</v>
      </c>
      <c r="T266" s="1" t="b">
        <f>AND(Table5[[#This Row],[ENZLOAD flux in kapp-slack.gms]]=0,Table5[[#This Row],[flux in kapp-slack.gms]]&lt;&gt;0,NOT(Table5[[#This Row],[spont or unknown?]]))</f>
        <v>0</v>
      </c>
      <c r="U266" s="1" t="b">
        <f>OR(_xlfn.TEXTAFTER(Table5[[#This Row],[rxn]],"-",-1)="SPONT",_xlfn.TEXTAFTER(Table5[[#This Row],[rxn]],"-",-1)="UNKNOWN")</f>
        <v>0</v>
      </c>
      <c r="V266" s="1">
        <f>_xlfn.XLOOKUP(SUBSTITUTE(Table5[[#This Row],[rxn]],"RXN-","ENZLOAD-"),Table4[rxn],Table4[ub],0)</f>
        <v>0.80189067999999997</v>
      </c>
      <c r="W266" s="1" t="b">
        <f>AND(Table5[[#This Row],[FVA ENZLOAD flux UB]]=0,Table5[[#This Row],[ENZ not made when it should be?]])</f>
        <v>0</v>
      </c>
    </row>
    <row r="267" spans="1:23" hidden="1">
      <c r="A267" s="1" t="s">
        <v>4745</v>
      </c>
      <c r="B267" s="1" t="str">
        <f>_xlfn.TEXTBEFORE(Table38[[#This Row],[all fluxes from kapp-slack]]," ",,,,"")</f>
        <v>RXN-GDPMANNt_c_g_FWD-UNKNOWN</v>
      </c>
      <c r="C267" s="1">
        <f>_xlfn.NUMBERVALUE(IFERROR(_xlfn.TEXTAFTER(Table38[[#This Row],[all fluxes from kapp-slack]]," ",-1,,,""),""))</f>
        <v>7.3757202899585997E-2</v>
      </c>
      <c r="F267" s="1" t="s">
        <v>6745</v>
      </c>
      <c r="G267" s="1" t="str">
        <f>_xlfn.TEXTBEFORE(Table5[[#This Row],[rxn     kapp_old        kapp_slack_ub   kapp_slack_lb]]," ")</f>
        <v>RXN-ACGAM6PS_c_REV-rt4107</v>
      </c>
      <c r="H26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6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67" s="1">
        <f>_xlfn.NUMBERVALUE(_xlfn.TEXTAFTER(Table5[[#This Row],[rxn     kapp_old        kapp_slack_ub   kapp_slack_lb]]," ",-1))</f>
        <v>0</v>
      </c>
      <c r="K267" s="1">
        <f>_xlfn.XLOOKUP(SUBSTITUTE(Table5[[#This Row],[rxn]],"RXN-","ENZLOAD-"),ENZLOAD[name],ENZLOAD[flux],0)</f>
        <v>2.03763431E-7</v>
      </c>
      <c r="L267" s="1" t="str">
        <f>"'"&amp;Table5[[#This Row],[rxn]]&amp;"'"&amp;CHAR(9)&amp;IF(AND(Table5[[#This Row],[kapp_slack_ub]]&lt;&gt;0,Table5[[#This Row],[kapp_old]]&lt;$F$1),$F$1,Table5[[#This Row],[kapp_old]])</f>
        <v>'RXN-ACGAM6PS_c_REV-rt4107'	27141.27779288</v>
      </c>
      <c r="M267" s="1">
        <f>_xlfn.XLOOKUP(Table5[[#This Row],[rxn]],Table3[name],Table3[flux],$F$1)</f>
        <v>27141.277792879999</v>
      </c>
      <c r="N267" s="1">
        <f>IFERROR(Table5[[#This Row],[min flux]]/Table5[[#This Row],[associated enzload]],"")</f>
        <v>133199944954.20525</v>
      </c>
      <c r="O267" s="1">
        <f>_xlfn.NUMBERVALUE(IF(Table5[[#This Row],[flux/enzload]]="","",ABS($N$1-Table5[[#This Row],[flux/enzload]])))</f>
        <v>1266716372704.75</v>
      </c>
      <c r="P267" s="1">
        <f>Table5[[#This Row],[kapp_old]]+IFERROR(((Table5[[#This Row],[kapp_slack_ub]]-Table5[[#This Row],[kapp_slack_lb]])/Table5[[#This Row],[associated enzload]]),0)</f>
        <v>27141.277792879999</v>
      </c>
      <c r="Q267" s="1" t="str">
        <f>"'"&amp;Table5[[#This Row],[rxn]]&amp;"'"&amp;CHAR(9)&amp;Table5[[#This Row],[kapp + (slack_ub - slack_lb)/enzload]]</f>
        <v>'RXN-ACGAM6PS_c_REV-rt4107'	27141.27779288</v>
      </c>
      <c r="R267" s="1">
        <f>_xlfn.XLOOKUP(Table5[[#This Row],[rxn]],Table38[name],Table38[flux],0)</f>
        <v>0</v>
      </c>
      <c r="S267" s="1">
        <f>_xlfn.XLOOKUP(SUBSTITUTE(Table5[[#This Row],[rxn]],"RXN-","ENZLOAD-"),Table38[name],Table38[flux],0)</f>
        <v>0</v>
      </c>
      <c r="T267" s="1" t="b">
        <f>AND(Table5[[#This Row],[ENZLOAD flux in kapp-slack.gms]]=0,Table5[[#This Row],[flux in kapp-slack.gms]]&lt;&gt;0,NOT(Table5[[#This Row],[spont or unknown?]]))</f>
        <v>0</v>
      </c>
      <c r="U267" s="1" t="b">
        <f>OR(_xlfn.TEXTAFTER(Table5[[#This Row],[rxn]],"-",-1)="SPONT",_xlfn.TEXTAFTER(Table5[[#This Row],[rxn]],"-",-1)="UNKNOWN")</f>
        <v>0</v>
      </c>
      <c r="V267" s="1">
        <f>_xlfn.XLOOKUP(SUBSTITUTE(Table5[[#This Row],[rxn]],"RXN-","ENZLOAD-"),Table4[rxn],Table4[ub],0)</f>
        <v>2.0544608000000002</v>
      </c>
      <c r="W267" s="1" t="b">
        <f>AND(Table5[[#This Row],[FVA ENZLOAD flux UB]]=0,Table5[[#This Row],[ENZ not made when it should be?]])</f>
        <v>0</v>
      </c>
    </row>
    <row r="268" spans="1:23" hidden="1">
      <c r="A268" s="1" t="s">
        <v>4746</v>
      </c>
      <c r="B268" s="1" t="str">
        <f>_xlfn.TEXTBEFORE(Table38[[#This Row],[all fluxes from kapp-slack]]," ",,,,"")</f>
        <v>RXN-GDPt_c_g_FWD-SPONT</v>
      </c>
      <c r="C268" s="1">
        <f>_xlfn.NUMBERVALUE(IFERROR(_xlfn.TEXTAFTER(Table38[[#This Row],[all fluxes from kapp-slack]]," ",-1,,,""),""))</f>
        <v>7.3757202899585997E-2</v>
      </c>
      <c r="F268" s="1" t="s">
        <v>6751</v>
      </c>
      <c r="G268" s="1" t="str">
        <f>_xlfn.TEXTBEFORE(Table5[[#This Row],[rxn     kapp_old        kapp_slack_ub   kapp_slack_lb]]," ")</f>
        <v>RXN-ACGAMPM_c_REV-rt4597</v>
      </c>
      <c r="H26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6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68" s="1">
        <f>_xlfn.NUMBERVALUE(_xlfn.TEXTAFTER(Table5[[#This Row],[rxn     kapp_old        kapp_slack_ub   kapp_slack_lb]]," ",-1))</f>
        <v>0</v>
      </c>
      <c r="K268" s="1">
        <f>_xlfn.XLOOKUP(SUBSTITUTE(Table5[[#This Row],[rxn]],"RXN-","ENZLOAD-"),ENZLOAD[name],ENZLOAD[flux],0)</f>
        <v>6.8218843090999997E-7</v>
      </c>
      <c r="L268" s="1" t="str">
        <f>"'"&amp;Table5[[#This Row],[rxn]]&amp;"'"&amp;CHAR(9)&amp;IF(AND(Table5[[#This Row],[kapp_slack_ub]]&lt;&gt;0,Table5[[#This Row],[kapp_old]]&lt;$F$1),$F$1,Table5[[#This Row],[kapp_old]])</f>
        <v>'RXN-ACGAMPM_c_REV-rt4597'	27141.27779288</v>
      </c>
      <c r="M268" s="1">
        <f>_xlfn.XLOOKUP(Table5[[#This Row],[rxn]],Table3[name],Table3[flux],$F$1)</f>
        <v>27141.277792879999</v>
      </c>
      <c r="N268" s="1">
        <f>IFERROR(Table5[[#This Row],[min flux]]/Table5[[#This Row],[associated enzload]],"")</f>
        <v>39785602574.167229</v>
      </c>
      <c r="O268" s="1">
        <f>_xlfn.NUMBERVALUE(IF(Table5[[#This Row],[flux/enzload]]="","",ABS($N$1-Table5[[#This Row],[flux/enzload]])))</f>
        <v>1360130715084.79</v>
      </c>
      <c r="P268" s="1">
        <f>Table5[[#This Row],[kapp_old]]+IFERROR(((Table5[[#This Row],[kapp_slack_ub]]-Table5[[#This Row],[kapp_slack_lb]])/Table5[[#This Row],[associated enzload]]),0)</f>
        <v>27141.277792879999</v>
      </c>
      <c r="Q268" s="1" t="str">
        <f>"'"&amp;Table5[[#This Row],[rxn]]&amp;"'"&amp;CHAR(9)&amp;Table5[[#This Row],[kapp + (slack_ub - slack_lb)/enzload]]</f>
        <v>'RXN-ACGAMPM_c_REV-rt4597'	27141.27779288</v>
      </c>
      <c r="R268" s="1">
        <f>_xlfn.XLOOKUP(Table5[[#This Row],[rxn]],Table38[name],Table38[flux],0)</f>
        <v>0</v>
      </c>
      <c r="S268" s="1">
        <f>_xlfn.XLOOKUP(SUBSTITUTE(Table5[[#This Row],[rxn]],"RXN-","ENZLOAD-"),Table38[name],Table38[flux],0)</f>
        <v>0</v>
      </c>
      <c r="T268" s="1" t="b">
        <f>AND(Table5[[#This Row],[ENZLOAD flux in kapp-slack.gms]]=0,Table5[[#This Row],[flux in kapp-slack.gms]]&lt;&gt;0,NOT(Table5[[#This Row],[spont or unknown?]]))</f>
        <v>0</v>
      </c>
      <c r="U268" s="1" t="b">
        <f>OR(_xlfn.TEXTAFTER(Table5[[#This Row],[rxn]],"-",-1)="SPONT",_xlfn.TEXTAFTER(Table5[[#This Row],[rxn]],"-",-1)="UNKNOWN")</f>
        <v>0</v>
      </c>
      <c r="V268" s="1">
        <f>_xlfn.XLOOKUP(SUBSTITUTE(Table5[[#This Row],[rxn]],"RXN-","ENZLOAD-"),Table4[rxn],Table4[ub],0)</f>
        <v>0.72387701999999998</v>
      </c>
      <c r="W268" s="1" t="b">
        <f>AND(Table5[[#This Row],[FVA ENZLOAD flux UB]]=0,Table5[[#This Row],[ENZ not made when it should be?]])</f>
        <v>0</v>
      </c>
    </row>
    <row r="269" spans="1:23" hidden="1">
      <c r="A269" s="1" t="s">
        <v>4747</v>
      </c>
      <c r="B269" s="1" t="str">
        <f>_xlfn.TEXTBEFORE(Table38[[#This Row],[all fluxes from kapp-slack]]," ",,,,"")</f>
        <v>RXN-GENERIC_ca2metal2_c_FWD-SPONT</v>
      </c>
      <c r="C269" s="1">
        <f>_xlfn.NUMBERVALUE(IFERROR(_xlfn.TEXTAFTER(Table38[[#This Row],[all fluxes from kapp-slack]]," ",-1,,,""),""))</f>
        <v>6.4391453450000004E-6</v>
      </c>
      <c r="F269" s="1" t="s">
        <v>6753</v>
      </c>
      <c r="G269" s="1" t="str">
        <f>_xlfn.TEXTBEFORE(Table5[[#This Row],[rxn     kapp_old        kapp_slack_ub   kapp_slack_lb]]," ")</f>
        <v>RXN-ACGS_m_FWD-rt7899</v>
      </c>
      <c r="H26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6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69" s="1">
        <f>_xlfn.NUMBERVALUE(_xlfn.TEXTAFTER(Table5[[#This Row],[rxn     kapp_old        kapp_slack_ub   kapp_slack_lb]]," ",-1))</f>
        <v>0</v>
      </c>
      <c r="K269" s="1">
        <f>_xlfn.XLOOKUP(SUBSTITUTE(Table5[[#This Row],[rxn]],"RXN-","ENZLOAD-"),ENZLOAD[name],ENZLOAD[flux],0)</f>
        <v>2.0035868440999999E-7</v>
      </c>
      <c r="L269" s="1" t="str">
        <f>"'"&amp;Table5[[#This Row],[rxn]]&amp;"'"&amp;CHAR(9)&amp;IF(AND(Table5[[#This Row],[kapp_slack_ub]]&lt;&gt;0,Table5[[#This Row],[kapp_old]]&lt;$F$1),$F$1,Table5[[#This Row],[kapp_old]])</f>
        <v>'RXN-ACGS_m_FWD-rt7899'	27141.27779288</v>
      </c>
      <c r="M269" s="1">
        <f>_xlfn.XLOOKUP(Table5[[#This Row],[rxn]],Table3[name],Table3[flux],$F$1)</f>
        <v>27141.277792879999</v>
      </c>
      <c r="N269" s="1">
        <f>IFERROR(Table5[[#This Row],[min flux]]/Table5[[#This Row],[associated enzload]],"")</f>
        <v>135463445833.67291</v>
      </c>
      <c r="O269" s="1">
        <f>_xlfn.NUMBERVALUE(IF(Table5[[#This Row],[flux/enzload]]="","",ABS($N$1-Table5[[#This Row],[flux/enzload]])))</f>
        <v>1264452871825.28</v>
      </c>
      <c r="P269" s="1">
        <f>Table5[[#This Row],[kapp_old]]+IFERROR(((Table5[[#This Row],[kapp_slack_ub]]-Table5[[#This Row],[kapp_slack_lb]])/Table5[[#This Row],[associated enzload]]),0)</f>
        <v>27141.277792879999</v>
      </c>
      <c r="Q269" s="1" t="str">
        <f>"'"&amp;Table5[[#This Row],[rxn]]&amp;"'"&amp;CHAR(9)&amp;Table5[[#This Row],[kapp + (slack_ub - slack_lb)/enzload]]</f>
        <v>'RXN-ACGS_m_FWD-rt7899'	27141.27779288</v>
      </c>
      <c r="R269" s="1">
        <f>_xlfn.XLOOKUP(Table5[[#This Row],[rxn]],Table38[name],Table38[flux],0)</f>
        <v>0</v>
      </c>
      <c r="S269" s="1">
        <f>_xlfn.XLOOKUP(SUBSTITUTE(Table5[[#This Row],[rxn]],"RXN-","ENZLOAD-"),Table38[name],Table38[flux],0)</f>
        <v>0</v>
      </c>
      <c r="T269" s="1" t="b">
        <f>AND(Table5[[#This Row],[ENZLOAD flux in kapp-slack.gms]]=0,Table5[[#This Row],[flux in kapp-slack.gms]]&lt;&gt;0,NOT(Table5[[#This Row],[spont or unknown?]]))</f>
        <v>0</v>
      </c>
      <c r="U269" s="1" t="b">
        <f>OR(_xlfn.TEXTAFTER(Table5[[#This Row],[rxn]],"-",-1)="SPONT",_xlfn.TEXTAFTER(Table5[[#This Row],[rxn]],"-",-1)="UNKNOWN")</f>
        <v>0</v>
      </c>
      <c r="V269" s="1">
        <f>_xlfn.XLOOKUP(SUBSTITUTE(Table5[[#This Row],[rxn]],"RXN-","ENZLOAD-"),Table4[rxn],Table4[ub],0)</f>
        <v>0.56150639000000002</v>
      </c>
      <c r="W269" s="1" t="b">
        <f>AND(Table5[[#This Row],[FVA ENZLOAD flux UB]]=0,Table5[[#This Row],[ENZ not made when it should be?]])</f>
        <v>0</v>
      </c>
    </row>
    <row r="270" spans="1:23" hidden="1">
      <c r="A270" s="1" t="s">
        <v>4748</v>
      </c>
      <c r="B270" s="1" t="str">
        <f>_xlfn.TEXTBEFORE(Table38[[#This Row],[all fluxes from kapp-slack]]," ",,,,"")</f>
        <v>RXN-GENERIC_fe2feCATION_c_FWD-SPONT</v>
      </c>
      <c r="C270" s="1">
        <f>_xlfn.NUMBERVALUE(IFERROR(_xlfn.TEXTAFTER(Table38[[#This Row],[all fluxes from kapp-slack]]," ",-1,,,""),""))</f>
        <v>1.59789166E-7</v>
      </c>
      <c r="F270" s="1" t="s">
        <v>6756</v>
      </c>
      <c r="G270" s="1" t="str">
        <f>_xlfn.TEXTBEFORE(Table5[[#This Row],[rxn     kapp_old        kapp_slack_ub   kapp_slack_lb]]," ")</f>
        <v>RXN-ACHAH_e_FWD-rt1203</v>
      </c>
      <c r="H27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7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70" s="1">
        <f>_xlfn.NUMBERVALUE(_xlfn.TEXTAFTER(Table5[[#This Row],[rxn     kapp_old        kapp_slack_ub   kapp_slack_lb]]," ",-1))</f>
        <v>0</v>
      </c>
      <c r="K270" s="1">
        <f>_xlfn.XLOOKUP(SUBSTITUTE(Table5[[#This Row],[rxn]],"RXN-","ENZLOAD-"),ENZLOAD[name],ENZLOAD[flux],0)</f>
        <v>9.8014549300000001E-9</v>
      </c>
      <c r="L270" s="1" t="str">
        <f>"'"&amp;Table5[[#This Row],[rxn]]&amp;"'"&amp;CHAR(9)&amp;IF(AND(Table5[[#This Row],[kapp_slack_ub]]&lt;&gt;0,Table5[[#This Row],[kapp_old]]&lt;$F$1),$F$1,Table5[[#This Row],[kapp_old]])</f>
        <v>'RXN-ACHAH_e_FWD-rt1203'	27141.27779288</v>
      </c>
      <c r="M270" s="1">
        <f>_xlfn.XLOOKUP(Table5[[#This Row],[rxn]],Table3[name],Table3[flux],$F$1)</f>
        <v>27141.277792879999</v>
      </c>
      <c r="N270" s="1">
        <f>IFERROR(Table5[[#This Row],[min flux]]/Table5[[#This Row],[associated enzload]],"")</f>
        <v>2769107034283.9395</v>
      </c>
      <c r="O270" s="1">
        <f>_xlfn.NUMBERVALUE(IF(Table5[[#This Row],[flux/enzload]]="","",ABS($N$1-Table5[[#This Row],[flux/enzload]])))</f>
        <v>1369190716624.99</v>
      </c>
      <c r="P270" s="1">
        <f>Table5[[#This Row],[kapp_old]]+IFERROR(((Table5[[#This Row],[kapp_slack_ub]]-Table5[[#This Row],[kapp_slack_lb]])/Table5[[#This Row],[associated enzload]]),0)</f>
        <v>27141.277792879999</v>
      </c>
      <c r="Q270" s="1" t="str">
        <f>"'"&amp;Table5[[#This Row],[rxn]]&amp;"'"&amp;CHAR(9)&amp;Table5[[#This Row],[kapp + (slack_ub - slack_lb)/enzload]]</f>
        <v>'RXN-ACHAH_e_FWD-rt1203'	27141.27779288</v>
      </c>
      <c r="R270" s="1">
        <f>_xlfn.XLOOKUP(Table5[[#This Row],[rxn]],Table38[name],Table38[flux],0)</f>
        <v>0</v>
      </c>
      <c r="S270" s="1">
        <f>_xlfn.XLOOKUP(SUBSTITUTE(Table5[[#This Row],[rxn]],"RXN-","ENZLOAD-"),Table38[name],Table38[flux],0)</f>
        <v>0</v>
      </c>
      <c r="T270" s="1" t="b">
        <f>AND(Table5[[#This Row],[ENZLOAD flux in kapp-slack.gms]]=0,Table5[[#This Row],[flux in kapp-slack.gms]]&lt;&gt;0,NOT(Table5[[#This Row],[spont or unknown?]]))</f>
        <v>0</v>
      </c>
      <c r="U270" s="1" t="b">
        <f>OR(_xlfn.TEXTAFTER(Table5[[#This Row],[rxn]],"-",-1)="SPONT",_xlfn.TEXTAFTER(Table5[[#This Row],[rxn]],"-",-1)="UNKNOWN")</f>
        <v>0</v>
      </c>
      <c r="V270" s="1">
        <f>_xlfn.XLOOKUP(SUBSTITUTE(Table5[[#This Row],[rxn]],"RXN-","ENZLOAD-"),Table4[rxn],Table4[ub],0)</f>
        <v>0.72047620999999995</v>
      </c>
      <c r="W270" s="1" t="b">
        <f>AND(Table5[[#This Row],[FVA ENZLOAD flux UB]]=0,Table5[[#This Row],[ENZ not made when it should be?]])</f>
        <v>0</v>
      </c>
    </row>
    <row r="271" spans="1:23" hidden="1">
      <c r="A271" s="1" t="s">
        <v>4749</v>
      </c>
      <c r="B271" s="1" t="str">
        <f>_xlfn.TEXTBEFORE(Table38[[#This Row],[all fluxes from kapp-slack]]," ",,,,"")</f>
        <v>RXN-GENERIC_fe2metal2_m_FWD-SPONT</v>
      </c>
      <c r="C271" s="1">
        <f>_xlfn.NUMBERVALUE(IFERROR(_xlfn.TEXTAFTER(Table38[[#This Row],[all fluxes from kapp-slack]]," ",-1,,,""),""))</f>
        <v>1.24333598E-7</v>
      </c>
      <c r="F271" s="1" t="s">
        <v>6758</v>
      </c>
      <c r="G271" s="1" t="str">
        <f>_xlfn.TEXTBEFORE(Table5[[#This Row],[rxn     kapp_old        kapp_slack_ub   kapp_slack_lb]]," ")</f>
        <v>RXN-ACHBS_m_FWD-rt7317</v>
      </c>
      <c r="H27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7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71" s="1">
        <f>_xlfn.NUMBERVALUE(_xlfn.TEXTAFTER(Table5[[#This Row],[rxn     kapp_old        kapp_slack_ub   kapp_slack_lb]]," ",-1))</f>
        <v>0</v>
      </c>
      <c r="K271" s="1">
        <f>_xlfn.XLOOKUP(SUBSTITUTE(Table5[[#This Row],[rxn]],"RXN-","ENZLOAD-"),ENZLOAD[name],ENZLOAD[flux],0)</f>
        <v>1.51442709196E-6</v>
      </c>
      <c r="L271" s="1" t="str">
        <f>"'"&amp;Table5[[#This Row],[rxn]]&amp;"'"&amp;CHAR(9)&amp;IF(AND(Table5[[#This Row],[kapp_slack_ub]]&lt;&gt;0,Table5[[#This Row],[kapp_old]]&lt;$F$1),$F$1,Table5[[#This Row],[kapp_old]])</f>
        <v>'RXN-ACHBS_m_FWD-rt7317'	27141.27779288</v>
      </c>
      <c r="M271" s="1">
        <f>_xlfn.XLOOKUP(Table5[[#This Row],[rxn]],Table3[name],Table3[flux],$F$1)</f>
        <v>27141.277792879999</v>
      </c>
      <c r="N271" s="1">
        <f>IFERROR(Table5[[#This Row],[min flux]]/Table5[[#This Row],[associated enzload]],"")</f>
        <v>17921812107.675152</v>
      </c>
      <c r="O271" s="1">
        <f>_xlfn.NUMBERVALUE(IF(Table5[[#This Row],[flux/enzload]]="","",ABS($N$1-Table5[[#This Row],[flux/enzload]])))</f>
        <v>1381994505551.28</v>
      </c>
      <c r="P271" s="1">
        <f>Table5[[#This Row],[kapp_old]]+IFERROR(((Table5[[#This Row],[kapp_slack_ub]]-Table5[[#This Row],[kapp_slack_lb]])/Table5[[#This Row],[associated enzload]]),0)</f>
        <v>27141.277792879999</v>
      </c>
      <c r="Q271" s="1" t="str">
        <f>"'"&amp;Table5[[#This Row],[rxn]]&amp;"'"&amp;CHAR(9)&amp;Table5[[#This Row],[kapp + (slack_ub - slack_lb)/enzload]]</f>
        <v>'RXN-ACHBS_m_FWD-rt7317'	27141.27779288</v>
      </c>
      <c r="R271" s="1">
        <f>_xlfn.XLOOKUP(Table5[[#This Row],[rxn]],Table38[name],Table38[flux],0)</f>
        <v>0</v>
      </c>
      <c r="S271" s="1">
        <f>_xlfn.XLOOKUP(SUBSTITUTE(Table5[[#This Row],[rxn]],"RXN-","ENZLOAD-"),Table38[name],Table38[flux],0)</f>
        <v>0</v>
      </c>
      <c r="T271" s="1" t="b">
        <f>AND(Table5[[#This Row],[ENZLOAD flux in kapp-slack.gms]]=0,Table5[[#This Row],[flux in kapp-slack.gms]]&lt;&gt;0,NOT(Table5[[#This Row],[spont or unknown?]]))</f>
        <v>0</v>
      </c>
      <c r="U271" s="1" t="b">
        <f>OR(_xlfn.TEXTAFTER(Table5[[#This Row],[rxn]],"-",-1)="SPONT",_xlfn.TEXTAFTER(Table5[[#This Row],[rxn]],"-",-1)="UNKNOWN")</f>
        <v>0</v>
      </c>
      <c r="V271" s="1">
        <f>_xlfn.XLOOKUP(SUBSTITUTE(Table5[[#This Row],[rxn]],"RXN-","ENZLOAD-"),Table4[rxn],Table4[ub],0)</f>
        <v>0.28124877999999998</v>
      </c>
      <c r="W271" s="1" t="b">
        <f>AND(Table5[[#This Row],[FVA ENZLOAD flux UB]]=0,Table5[[#This Row],[ENZ not made when it should be?]])</f>
        <v>0</v>
      </c>
    </row>
    <row r="272" spans="1:23" hidden="1">
      <c r="A272" s="1" t="s">
        <v>4750</v>
      </c>
      <c r="B272" s="1" t="str">
        <f>_xlfn.TEXTBEFORE(Table38[[#This Row],[all fluxes from kapp-slack]]," ",,,,"")</f>
        <v>RXN-GENERIC_phemeheme_m_FWD-SPONT</v>
      </c>
      <c r="C272" s="1">
        <f>_xlfn.NUMBERVALUE(IFERROR(_xlfn.TEXTAFTER(Table38[[#This Row],[all fluxes from kapp-slack]]," ",-1,,,""),""))</f>
        <v>2.4793753170000001E-6</v>
      </c>
      <c r="F272" s="1" t="s">
        <v>6759</v>
      </c>
      <c r="G272" s="1" t="str">
        <f>_xlfn.TEXTBEFORE(Table5[[#This Row],[rxn     kapp_old        kapp_slack_ub   kapp_slack_lb]]," ")</f>
        <v>RXN-ACHLE1_c_FWD-rt6872</v>
      </c>
      <c r="H27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7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72" s="1">
        <f>_xlfn.NUMBERVALUE(_xlfn.TEXTAFTER(Table5[[#This Row],[rxn     kapp_old        kapp_slack_ub   kapp_slack_lb]]," ",-1))</f>
        <v>0</v>
      </c>
      <c r="K272" s="1">
        <f>_xlfn.XLOOKUP(SUBSTITUTE(Table5[[#This Row],[rxn]],"RXN-","ENZLOAD-"),ENZLOAD[name],ENZLOAD[flux],0)</f>
        <v>8.5103965759999899E-8</v>
      </c>
      <c r="L272" s="1" t="str">
        <f>"'"&amp;Table5[[#This Row],[rxn]]&amp;"'"&amp;CHAR(9)&amp;IF(AND(Table5[[#This Row],[kapp_slack_ub]]&lt;&gt;0,Table5[[#This Row],[kapp_old]]&lt;$F$1),$F$1,Table5[[#This Row],[kapp_old]])</f>
        <v>'RXN-ACHLE1_c_FWD-rt6872'	27141.27779288</v>
      </c>
      <c r="M272" s="1">
        <f>_xlfn.XLOOKUP(Table5[[#This Row],[rxn]],Table3[name],Table3[flux],$F$1)</f>
        <v>27141.277792879999</v>
      </c>
      <c r="N272" s="1">
        <f>IFERROR(Table5[[#This Row],[min flux]]/Table5[[#This Row],[associated enzload]],"")</f>
        <v>318919072107.88049</v>
      </c>
      <c r="O272" s="1">
        <f>_xlfn.NUMBERVALUE(IF(Table5[[#This Row],[flux/enzload]]="","",ABS($N$1-Table5[[#This Row],[flux/enzload]])))</f>
        <v>1080997245551.0699</v>
      </c>
      <c r="P272" s="1">
        <f>Table5[[#This Row],[kapp_old]]+IFERROR(((Table5[[#This Row],[kapp_slack_ub]]-Table5[[#This Row],[kapp_slack_lb]])/Table5[[#This Row],[associated enzload]]),0)</f>
        <v>27141.277792879999</v>
      </c>
      <c r="Q272" s="1" t="str">
        <f>"'"&amp;Table5[[#This Row],[rxn]]&amp;"'"&amp;CHAR(9)&amp;Table5[[#This Row],[kapp + (slack_ub - slack_lb)/enzload]]</f>
        <v>'RXN-ACHLE1_c_FWD-rt6872'	27141.27779288</v>
      </c>
      <c r="R272" s="1">
        <f>_xlfn.XLOOKUP(Table5[[#This Row],[rxn]],Table38[name],Table38[flux],0)</f>
        <v>0</v>
      </c>
      <c r="S272" s="1">
        <f>_xlfn.XLOOKUP(SUBSTITUTE(Table5[[#This Row],[rxn]],"RXN-","ENZLOAD-"),Table38[name],Table38[flux],0)</f>
        <v>0</v>
      </c>
      <c r="T272" s="1" t="b">
        <f>AND(Table5[[#This Row],[ENZLOAD flux in kapp-slack.gms]]=0,Table5[[#This Row],[flux in kapp-slack.gms]]&lt;&gt;0,NOT(Table5[[#This Row],[spont or unknown?]]))</f>
        <v>0</v>
      </c>
      <c r="U272" s="1" t="b">
        <f>OR(_xlfn.TEXTAFTER(Table5[[#This Row],[rxn]],"-",-1)="SPONT",_xlfn.TEXTAFTER(Table5[[#This Row],[rxn]],"-",-1)="UNKNOWN")</f>
        <v>0</v>
      </c>
      <c r="V272" s="1">
        <f>_xlfn.XLOOKUP(SUBSTITUTE(Table5[[#This Row],[rxn]],"RXN-","ENZLOAD-"),Table4[rxn],Table4[ub],0)</f>
        <v>1.51321349</v>
      </c>
      <c r="W272" s="1" t="b">
        <f>AND(Table5[[#This Row],[FVA ENZLOAD flux UB]]=0,Table5[[#This Row],[ENZ not made when it should be?]])</f>
        <v>0</v>
      </c>
    </row>
    <row r="273" spans="1:23" hidden="1">
      <c r="A273" s="1" t="s">
        <v>4751</v>
      </c>
      <c r="B273" s="1" t="str">
        <f>_xlfn.TEXTBEFORE(Table38[[#This Row],[all fluxes from kapp-slack]]," ",,,,"")</f>
        <v>RXN-GF6PTA_c_FWD-rt3731</v>
      </c>
      <c r="C273" s="1">
        <f>_xlfn.NUMBERVALUE(IFERROR(_xlfn.TEXTAFTER(Table38[[#This Row],[all fluxes from kapp-slack]]," ",-1,,,""),""))</f>
        <v>2.7652313937719001E-2</v>
      </c>
      <c r="F273" s="1" t="s">
        <v>6760</v>
      </c>
      <c r="G273" s="1" t="str">
        <f>_xlfn.TEXTBEFORE(Table5[[#This Row],[rxn     kapp_old        kapp_slack_ub   kapp_slack_lb]]," ")</f>
        <v>RXN-ACHLE2_c_FWD-rt6872</v>
      </c>
      <c r="H27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7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73" s="1">
        <f>_xlfn.NUMBERVALUE(_xlfn.TEXTAFTER(Table5[[#This Row],[rxn     kapp_old        kapp_slack_ub   kapp_slack_lb]]," ",-1))</f>
        <v>0</v>
      </c>
      <c r="K273" s="1">
        <f>_xlfn.XLOOKUP(SUBSTITUTE(Table5[[#This Row],[rxn]],"RXN-","ENZLOAD-"),ENZLOAD[name],ENZLOAD[flux],0)</f>
        <v>8.5103965759999899E-8</v>
      </c>
      <c r="L273" s="1" t="str">
        <f>"'"&amp;Table5[[#This Row],[rxn]]&amp;"'"&amp;CHAR(9)&amp;IF(AND(Table5[[#This Row],[kapp_slack_ub]]&lt;&gt;0,Table5[[#This Row],[kapp_old]]&lt;$F$1),$F$1,Table5[[#This Row],[kapp_old]])</f>
        <v>'RXN-ACHLE2_c_FWD-rt6872'	27141.27779288</v>
      </c>
      <c r="M273" s="1">
        <f>_xlfn.XLOOKUP(Table5[[#This Row],[rxn]],Table3[name],Table3[flux],$F$1)</f>
        <v>27141.277792879999</v>
      </c>
      <c r="N273" s="1">
        <f>IFERROR(Table5[[#This Row],[min flux]]/Table5[[#This Row],[associated enzload]],"")</f>
        <v>318919072107.88049</v>
      </c>
      <c r="O273" s="1">
        <f>_xlfn.NUMBERVALUE(IF(Table5[[#This Row],[flux/enzload]]="","",ABS($N$1-Table5[[#This Row],[flux/enzload]])))</f>
        <v>1080997245551.0699</v>
      </c>
      <c r="P273" s="1">
        <f>Table5[[#This Row],[kapp_old]]+IFERROR(((Table5[[#This Row],[kapp_slack_ub]]-Table5[[#This Row],[kapp_slack_lb]])/Table5[[#This Row],[associated enzload]]),0)</f>
        <v>27141.277792879999</v>
      </c>
      <c r="Q273" s="1" t="str">
        <f>"'"&amp;Table5[[#This Row],[rxn]]&amp;"'"&amp;CHAR(9)&amp;Table5[[#This Row],[kapp + (slack_ub - slack_lb)/enzload]]</f>
        <v>'RXN-ACHLE2_c_FWD-rt6872'	27141.27779288</v>
      </c>
      <c r="R273" s="1">
        <f>_xlfn.XLOOKUP(Table5[[#This Row],[rxn]],Table38[name],Table38[flux],0)</f>
        <v>0</v>
      </c>
      <c r="S273" s="1">
        <f>_xlfn.XLOOKUP(SUBSTITUTE(Table5[[#This Row],[rxn]],"RXN-","ENZLOAD-"),Table38[name],Table38[flux],0)</f>
        <v>0</v>
      </c>
      <c r="T273" s="1" t="b">
        <f>AND(Table5[[#This Row],[ENZLOAD flux in kapp-slack.gms]]=0,Table5[[#This Row],[flux in kapp-slack.gms]]&lt;&gt;0,NOT(Table5[[#This Row],[spont or unknown?]]))</f>
        <v>0</v>
      </c>
      <c r="U273" s="1" t="b">
        <f>OR(_xlfn.TEXTAFTER(Table5[[#This Row],[rxn]],"-",-1)="SPONT",_xlfn.TEXTAFTER(Table5[[#This Row],[rxn]],"-",-1)="UNKNOWN")</f>
        <v>0</v>
      </c>
      <c r="V273" s="1">
        <f>_xlfn.XLOOKUP(SUBSTITUTE(Table5[[#This Row],[rxn]],"RXN-","ENZLOAD-"),Table4[rxn],Table4[ub],0)</f>
        <v>1.51321349</v>
      </c>
      <c r="W273" s="1" t="b">
        <f>AND(Table5[[#This Row],[FVA ENZLOAD flux UB]]=0,Table5[[#This Row],[ENZ not made when it should be?]])</f>
        <v>0</v>
      </c>
    </row>
    <row r="274" spans="1:23" hidden="1">
      <c r="A274" s="1" t="s">
        <v>4752</v>
      </c>
      <c r="B274" s="1" t="str">
        <f>_xlfn.TEXTBEFORE(Table38[[#This Row],[all fluxes from kapp-slack]]," ",,,,"")</f>
        <v>RXN-GGTT_l_FWD-rt4281</v>
      </c>
      <c r="C274" s="1">
        <f>_xlfn.NUMBERVALUE(IFERROR(_xlfn.TEXTAFTER(Table38[[#This Row],[all fluxes from kapp-slack]]," ",-1,,,""),""))</f>
        <v>5.9819417815559998E-3</v>
      </c>
      <c r="F274" s="1" t="s">
        <v>6761</v>
      </c>
      <c r="G274" s="1" t="str">
        <f>_xlfn.TEXTBEFORE(Table5[[#This Row],[rxn     kapp_old        kapp_slack_ub   kapp_slack_lb]]," ")</f>
        <v>RXN-ACHLE3_c_FWD-rt6872</v>
      </c>
      <c r="H27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7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74" s="1">
        <f>_xlfn.NUMBERVALUE(_xlfn.TEXTAFTER(Table5[[#This Row],[rxn     kapp_old        kapp_slack_ub   kapp_slack_lb]]," ",-1))</f>
        <v>0</v>
      </c>
      <c r="K274" s="1">
        <f>_xlfn.XLOOKUP(SUBSTITUTE(Table5[[#This Row],[rxn]],"RXN-","ENZLOAD-"),ENZLOAD[name],ENZLOAD[flux],0)</f>
        <v>8.5103965759999899E-8</v>
      </c>
      <c r="L274" s="1" t="str">
        <f>"'"&amp;Table5[[#This Row],[rxn]]&amp;"'"&amp;CHAR(9)&amp;IF(AND(Table5[[#This Row],[kapp_slack_ub]]&lt;&gt;0,Table5[[#This Row],[kapp_old]]&lt;$F$1),$F$1,Table5[[#This Row],[kapp_old]])</f>
        <v>'RXN-ACHLE3_c_FWD-rt6872'	27141.27779288</v>
      </c>
      <c r="M274" s="1">
        <f>_xlfn.XLOOKUP(Table5[[#This Row],[rxn]],Table3[name],Table3[flux],$F$1)</f>
        <v>27141.277792879999</v>
      </c>
      <c r="N274" s="1">
        <f>IFERROR(Table5[[#This Row],[min flux]]/Table5[[#This Row],[associated enzload]],"")</f>
        <v>318919072107.88049</v>
      </c>
      <c r="O274" s="1">
        <f>_xlfn.NUMBERVALUE(IF(Table5[[#This Row],[flux/enzload]]="","",ABS($N$1-Table5[[#This Row],[flux/enzload]])))</f>
        <v>1080997245551.0699</v>
      </c>
      <c r="P274" s="1">
        <f>Table5[[#This Row],[kapp_old]]+IFERROR(((Table5[[#This Row],[kapp_slack_ub]]-Table5[[#This Row],[kapp_slack_lb]])/Table5[[#This Row],[associated enzload]]),0)</f>
        <v>27141.277792879999</v>
      </c>
      <c r="Q274" s="1" t="str">
        <f>"'"&amp;Table5[[#This Row],[rxn]]&amp;"'"&amp;CHAR(9)&amp;Table5[[#This Row],[kapp + (slack_ub - slack_lb)/enzload]]</f>
        <v>'RXN-ACHLE3_c_FWD-rt6872'	27141.27779288</v>
      </c>
      <c r="R274" s="1">
        <f>_xlfn.XLOOKUP(Table5[[#This Row],[rxn]],Table38[name],Table38[flux],0)</f>
        <v>0</v>
      </c>
      <c r="S274" s="1">
        <f>_xlfn.XLOOKUP(SUBSTITUTE(Table5[[#This Row],[rxn]],"RXN-","ENZLOAD-"),Table38[name],Table38[flux],0)</f>
        <v>0</v>
      </c>
      <c r="T274" s="1" t="b">
        <f>AND(Table5[[#This Row],[ENZLOAD flux in kapp-slack.gms]]=0,Table5[[#This Row],[flux in kapp-slack.gms]]&lt;&gt;0,NOT(Table5[[#This Row],[spont or unknown?]]))</f>
        <v>0</v>
      </c>
      <c r="U274" s="1" t="b">
        <f>OR(_xlfn.TEXTAFTER(Table5[[#This Row],[rxn]],"-",-1)="SPONT",_xlfn.TEXTAFTER(Table5[[#This Row],[rxn]],"-",-1)="UNKNOWN")</f>
        <v>0</v>
      </c>
      <c r="V274" s="1">
        <f>_xlfn.XLOOKUP(SUBSTITUTE(Table5[[#This Row],[rxn]],"RXN-","ENZLOAD-"),Table4[rxn],Table4[ub],0)</f>
        <v>1.51321349</v>
      </c>
      <c r="W274" s="1" t="b">
        <f>AND(Table5[[#This Row],[FVA ENZLOAD flux UB]]=0,Table5[[#This Row],[ENZ not made when it should be?]])</f>
        <v>0</v>
      </c>
    </row>
    <row r="275" spans="1:23" hidden="1">
      <c r="A275" s="1" t="s">
        <v>4753</v>
      </c>
      <c r="B275" s="1" t="str">
        <f>_xlfn.TEXTBEFORE(Table38[[#This Row],[all fluxes from kapp-slack]]," ",,,,"")</f>
        <v>RXN-GHMT2r_c_FWD-rt1299</v>
      </c>
      <c r="C275" s="1">
        <f>_xlfn.NUMBERVALUE(IFERROR(_xlfn.TEXTAFTER(Table38[[#This Row],[all fluxes from kapp-slack]]," ",-1,,,""),""))</f>
        <v>6.3080884105370201</v>
      </c>
      <c r="F275" s="1" t="s">
        <v>6763</v>
      </c>
      <c r="G275" s="1" t="str">
        <f>_xlfn.TEXTBEFORE(Table5[[#This Row],[rxn     kapp_old        kapp_slack_ub   kapp_slack_lb]]," ")</f>
        <v>RXN-ACKr_c_FWD-rt5015</v>
      </c>
      <c r="H27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7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75" s="1">
        <f>_xlfn.NUMBERVALUE(_xlfn.TEXTAFTER(Table5[[#This Row],[rxn     kapp_old        kapp_slack_ub   kapp_slack_lb]]," ",-1))</f>
        <v>0</v>
      </c>
      <c r="K275" s="1">
        <f>_xlfn.XLOOKUP(SUBSTITUTE(Table5[[#This Row],[rxn]],"RXN-","ENZLOAD-"),ENZLOAD[name],ENZLOAD[flux],0)</f>
        <v>6.3908866689999997E-8</v>
      </c>
      <c r="L275" s="1" t="str">
        <f>"'"&amp;Table5[[#This Row],[rxn]]&amp;"'"&amp;CHAR(9)&amp;IF(AND(Table5[[#This Row],[kapp_slack_ub]]&lt;&gt;0,Table5[[#This Row],[kapp_old]]&lt;$F$1),$F$1,Table5[[#This Row],[kapp_old]])</f>
        <v>'RXN-ACKr_c_FWD-rt5015'	27141.27779288</v>
      </c>
      <c r="M275" s="1">
        <f>_xlfn.XLOOKUP(Table5[[#This Row],[rxn]],Table3[name],Table3[flux],$F$1)</f>
        <v>27141.277792879999</v>
      </c>
      <c r="N275" s="1">
        <f>IFERROR(Table5[[#This Row],[min flux]]/Table5[[#This Row],[associated enzload]],"")</f>
        <v>424687202239.60522</v>
      </c>
      <c r="O275" s="1">
        <f>_xlfn.NUMBERVALUE(IF(Table5[[#This Row],[flux/enzload]]="","",ABS($N$1-Table5[[#This Row],[flux/enzload]])))</f>
        <v>975229115419.34802</v>
      </c>
      <c r="P275" s="1">
        <f>Table5[[#This Row],[kapp_old]]+IFERROR(((Table5[[#This Row],[kapp_slack_ub]]-Table5[[#This Row],[kapp_slack_lb]])/Table5[[#This Row],[associated enzload]]),0)</f>
        <v>27141.277792879999</v>
      </c>
      <c r="Q275" s="1" t="str">
        <f>"'"&amp;Table5[[#This Row],[rxn]]&amp;"'"&amp;CHAR(9)&amp;Table5[[#This Row],[kapp + (slack_ub - slack_lb)/enzload]]</f>
        <v>'RXN-ACKr_c_FWD-rt5015'	27141.27779288</v>
      </c>
      <c r="R275" s="1">
        <f>_xlfn.XLOOKUP(Table5[[#This Row],[rxn]],Table38[name],Table38[flux],0)</f>
        <v>0</v>
      </c>
      <c r="S275" s="1">
        <f>_xlfn.XLOOKUP(SUBSTITUTE(Table5[[#This Row],[rxn]],"RXN-","ENZLOAD-"),Table38[name],Table38[flux],0)</f>
        <v>0</v>
      </c>
      <c r="T275" s="1" t="b">
        <f>AND(Table5[[#This Row],[ENZLOAD flux in kapp-slack.gms]]=0,Table5[[#This Row],[flux in kapp-slack.gms]]&lt;&gt;0,NOT(Table5[[#This Row],[spont or unknown?]]))</f>
        <v>0</v>
      </c>
      <c r="U275" s="1" t="b">
        <f>OR(_xlfn.TEXTAFTER(Table5[[#This Row],[rxn]],"-",-1)="SPONT",_xlfn.TEXTAFTER(Table5[[#This Row],[rxn]],"-",-1)="UNKNOWN")</f>
        <v>0</v>
      </c>
      <c r="V275" s="1">
        <f>_xlfn.XLOOKUP(SUBSTITUTE(Table5[[#This Row],[rxn]],"RXN-","ENZLOAD-"),Table4[rxn],Table4[ub],0)</f>
        <v>0.87139674</v>
      </c>
      <c r="W275" s="1" t="b">
        <f>AND(Table5[[#This Row],[FVA ENZLOAD flux UB]]=0,Table5[[#This Row],[ENZ not made when it should be?]])</f>
        <v>0</v>
      </c>
    </row>
    <row r="276" spans="1:23" hidden="1">
      <c r="A276" s="1" t="s">
        <v>4754</v>
      </c>
      <c r="B276" s="1" t="str">
        <f>_xlfn.TEXTBEFORE(Table38[[#This Row],[all fluxes from kapp-slack]]," ",,,,"")</f>
        <v>RXN-GHMT2r_m_REV-UNKNOWN</v>
      </c>
      <c r="C276" s="1">
        <f>_xlfn.NUMBERVALUE(IFERROR(_xlfn.TEXTAFTER(Table38[[#This Row],[all fluxes from kapp-slack]]," ",-1,,,""),""))</f>
        <v>2.1951692067724999</v>
      </c>
      <c r="F276" s="1" t="s">
        <v>6766</v>
      </c>
      <c r="G276" s="1" t="str">
        <f>_xlfn.TEXTBEFORE(Table5[[#This Row],[rxn     kapp_old        kapp_slack_ub   kapp_slack_lb]]," ")</f>
        <v>RXN-ACLS_m_FWD-rt7317</v>
      </c>
      <c r="H27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7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76" s="1">
        <f>_xlfn.NUMBERVALUE(_xlfn.TEXTAFTER(Table5[[#This Row],[rxn     kapp_old        kapp_slack_ub   kapp_slack_lb]]," ",-1))</f>
        <v>0</v>
      </c>
      <c r="K276" s="1">
        <f>_xlfn.XLOOKUP(SUBSTITUTE(Table5[[#This Row],[rxn]],"RXN-","ENZLOAD-"),ENZLOAD[name],ENZLOAD[flux],0)</f>
        <v>1.51442709196E-6</v>
      </c>
      <c r="L276" s="1" t="str">
        <f>"'"&amp;Table5[[#This Row],[rxn]]&amp;"'"&amp;CHAR(9)&amp;IF(AND(Table5[[#This Row],[kapp_slack_ub]]&lt;&gt;0,Table5[[#This Row],[kapp_old]]&lt;$F$1),$F$1,Table5[[#This Row],[kapp_old]])</f>
        <v>'RXN-ACLS_m_FWD-rt7317'	27141.27779288</v>
      </c>
      <c r="M276" s="1">
        <f>_xlfn.XLOOKUP(Table5[[#This Row],[rxn]],Table3[name],Table3[flux],$F$1)</f>
        <v>27141.277792879999</v>
      </c>
      <c r="N276" s="1">
        <f>IFERROR(Table5[[#This Row],[min flux]]/Table5[[#This Row],[associated enzload]],"")</f>
        <v>17921812107.675152</v>
      </c>
      <c r="O276" s="1">
        <f>_xlfn.NUMBERVALUE(IF(Table5[[#This Row],[flux/enzload]]="","",ABS($N$1-Table5[[#This Row],[flux/enzload]])))</f>
        <v>1381994505551.28</v>
      </c>
      <c r="P276" s="1">
        <f>Table5[[#This Row],[kapp_old]]+IFERROR(((Table5[[#This Row],[kapp_slack_ub]]-Table5[[#This Row],[kapp_slack_lb]])/Table5[[#This Row],[associated enzload]]),0)</f>
        <v>27141.277792879999</v>
      </c>
      <c r="Q276" s="1" t="str">
        <f>"'"&amp;Table5[[#This Row],[rxn]]&amp;"'"&amp;CHAR(9)&amp;Table5[[#This Row],[kapp + (slack_ub - slack_lb)/enzload]]</f>
        <v>'RXN-ACLS_m_FWD-rt7317'	27141.27779288</v>
      </c>
      <c r="R276" s="1">
        <f>_xlfn.XLOOKUP(Table5[[#This Row],[rxn]],Table38[name],Table38[flux],0)</f>
        <v>0</v>
      </c>
      <c r="S276" s="1">
        <f>_xlfn.XLOOKUP(SUBSTITUTE(Table5[[#This Row],[rxn]],"RXN-","ENZLOAD-"),Table38[name],Table38[flux],0)</f>
        <v>0</v>
      </c>
      <c r="T276" s="1" t="b">
        <f>AND(Table5[[#This Row],[ENZLOAD flux in kapp-slack.gms]]=0,Table5[[#This Row],[flux in kapp-slack.gms]]&lt;&gt;0,NOT(Table5[[#This Row],[spont or unknown?]]))</f>
        <v>0</v>
      </c>
      <c r="U276" s="1" t="b">
        <f>OR(_xlfn.TEXTAFTER(Table5[[#This Row],[rxn]],"-",-1)="SPONT",_xlfn.TEXTAFTER(Table5[[#This Row],[rxn]],"-",-1)="UNKNOWN")</f>
        <v>0</v>
      </c>
      <c r="V276" s="1">
        <f>_xlfn.XLOOKUP(SUBSTITUTE(Table5[[#This Row],[rxn]],"RXN-","ENZLOAD-"),Table4[rxn],Table4[ub],0)</f>
        <v>0.28124877999999998</v>
      </c>
      <c r="W276" s="1" t="b">
        <f>AND(Table5[[#This Row],[FVA ENZLOAD flux UB]]=0,Table5[[#This Row],[ENZ not made when it should be?]])</f>
        <v>0</v>
      </c>
    </row>
    <row r="277" spans="1:23" hidden="1">
      <c r="A277" s="1" t="s">
        <v>4755</v>
      </c>
      <c r="B277" s="1" t="str">
        <f>_xlfn.TEXTBEFORE(Table38[[#This Row],[all fluxes from kapp-slack]]," ",,,,"")</f>
        <v>RXN-GK2_c_FWD-rt3157</v>
      </c>
      <c r="C277" s="1">
        <f>_xlfn.NUMBERVALUE(IFERROR(_xlfn.TEXTAFTER(Table38[[#This Row],[all fluxes from kapp-slack]]," ",-1,,,""),""))</f>
        <v>2.7516272644145998E-2</v>
      </c>
      <c r="F277" s="1" t="s">
        <v>6767</v>
      </c>
      <c r="G277" s="1" t="str">
        <f>_xlfn.TEXTBEFORE(Table5[[#This Row],[rxn     kapp_old        kapp_slack_ub   kapp_slack_lb]]," ")</f>
        <v>RXN-ACOAD100f_m_FWD-rt4202</v>
      </c>
      <c r="H27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7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77" s="1">
        <f>_xlfn.NUMBERVALUE(_xlfn.TEXTAFTER(Table5[[#This Row],[rxn     kapp_old        kapp_slack_ub   kapp_slack_lb]]," ",-1))</f>
        <v>0</v>
      </c>
      <c r="K277" s="1">
        <f>_xlfn.XLOOKUP(SUBSTITUTE(Table5[[#This Row],[rxn]],"RXN-","ENZLOAD-"),ENZLOAD[name],ENZLOAD[flux],0)</f>
        <v>8.5934370649999994E-8</v>
      </c>
      <c r="L277" s="1" t="str">
        <f>"'"&amp;Table5[[#This Row],[rxn]]&amp;"'"&amp;CHAR(9)&amp;IF(AND(Table5[[#This Row],[kapp_slack_ub]]&lt;&gt;0,Table5[[#This Row],[kapp_old]]&lt;$F$1),$F$1,Table5[[#This Row],[kapp_old]])</f>
        <v>'RXN-ACOAD100f_m_FWD-rt4202'	27141.27779288</v>
      </c>
      <c r="M277" s="1">
        <f>_xlfn.XLOOKUP(Table5[[#This Row],[rxn]],Table3[name],Table3[flux],$F$1)</f>
        <v>27141.277792879999</v>
      </c>
      <c r="N277" s="1">
        <f>IFERROR(Table5[[#This Row],[min flux]]/Table5[[#This Row],[associated enzload]],"")</f>
        <v>315837278932.5827</v>
      </c>
      <c r="O277" s="1">
        <f>_xlfn.NUMBERVALUE(IF(Table5[[#This Row],[flux/enzload]]="","",ABS($N$1-Table5[[#This Row],[flux/enzload]])))</f>
        <v>1084079038726.37</v>
      </c>
      <c r="P277" s="1">
        <f>Table5[[#This Row],[kapp_old]]+IFERROR(((Table5[[#This Row],[kapp_slack_ub]]-Table5[[#This Row],[kapp_slack_lb]])/Table5[[#This Row],[associated enzload]]),0)</f>
        <v>27141.277792879999</v>
      </c>
      <c r="Q277" s="1" t="str">
        <f>"'"&amp;Table5[[#This Row],[rxn]]&amp;"'"&amp;CHAR(9)&amp;Table5[[#This Row],[kapp + (slack_ub - slack_lb)/enzload]]</f>
        <v>'RXN-ACOAD100f_m_FWD-rt4202'	27141.27779288</v>
      </c>
      <c r="R277" s="1">
        <f>_xlfn.XLOOKUP(Table5[[#This Row],[rxn]],Table38[name],Table38[flux],0)</f>
        <v>0</v>
      </c>
      <c r="S277" s="1">
        <f>_xlfn.XLOOKUP(SUBSTITUTE(Table5[[#This Row],[rxn]],"RXN-","ENZLOAD-"),Table38[name],Table38[flux],0)</f>
        <v>0</v>
      </c>
      <c r="T277" s="1" t="b">
        <f>AND(Table5[[#This Row],[ENZLOAD flux in kapp-slack.gms]]=0,Table5[[#This Row],[flux in kapp-slack.gms]]&lt;&gt;0,NOT(Table5[[#This Row],[spont or unknown?]]))</f>
        <v>0</v>
      </c>
      <c r="U277" s="1" t="b">
        <f>OR(_xlfn.TEXTAFTER(Table5[[#This Row],[rxn]],"-",-1)="SPONT",_xlfn.TEXTAFTER(Table5[[#This Row],[rxn]],"-",-1)="UNKNOWN")</f>
        <v>0</v>
      </c>
      <c r="V277" s="1">
        <f>_xlfn.XLOOKUP(SUBSTITUTE(Table5[[#This Row],[rxn]],"RXN-","ENZLOAD-"),Table4[rxn],Table4[ub],0)</f>
        <v>0.95822395000000005</v>
      </c>
      <c r="W277" s="1" t="b">
        <f>AND(Table5[[#This Row],[FVA ENZLOAD flux UB]]=0,Table5[[#This Row],[ENZ not made when it should be?]])</f>
        <v>0</v>
      </c>
    </row>
    <row r="278" spans="1:23" hidden="1">
      <c r="A278" s="1" t="s">
        <v>4756</v>
      </c>
      <c r="B278" s="1" t="str">
        <f>_xlfn.TEXTBEFORE(Table38[[#This Row],[all fluxes from kapp-slack]]," ",,,,"")</f>
        <v>RXN-GLCt_c_e_FWD-rt2336</v>
      </c>
      <c r="C278" s="1">
        <f>_xlfn.NUMBERVALUE(IFERROR(_xlfn.TEXTAFTER(Table38[[#This Row],[all fluxes from kapp-slack]]," ",-1,,,""),""))</f>
        <v>5.3317693000000004</v>
      </c>
      <c r="F278" s="1" t="s">
        <v>6768</v>
      </c>
      <c r="G278" s="1" t="str">
        <f>_xlfn.TEXTBEFORE(Table5[[#This Row],[rxn     kapp_old        kapp_slack_ub   kapp_slack_lb]]," ")</f>
        <v>RXN-ACOAD100f_x_FWD-rt2040</v>
      </c>
      <c r="H27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7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78" s="1">
        <f>_xlfn.NUMBERVALUE(_xlfn.TEXTAFTER(Table5[[#This Row],[rxn     kapp_old        kapp_slack_ub   kapp_slack_lb]]," ",-1))</f>
        <v>0</v>
      </c>
      <c r="K278" s="1">
        <f>_xlfn.XLOOKUP(SUBSTITUTE(Table5[[#This Row],[rxn]],"RXN-","ENZLOAD-"),ENZLOAD[name],ENZLOAD[flux],0)</f>
        <v>2.8996395297999999E-7</v>
      </c>
      <c r="L278" s="1" t="str">
        <f>"'"&amp;Table5[[#This Row],[rxn]]&amp;"'"&amp;CHAR(9)&amp;IF(AND(Table5[[#This Row],[kapp_slack_ub]]&lt;&gt;0,Table5[[#This Row],[kapp_old]]&lt;$F$1),$F$1,Table5[[#This Row],[kapp_old]])</f>
        <v>'RXN-ACOAD100f_x_FWD-rt2040'	27141.27779288</v>
      </c>
      <c r="M278" s="1">
        <f>_xlfn.XLOOKUP(Table5[[#This Row],[rxn]],Table3[name],Table3[flux],$F$1)</f>
        <v>27141.277792879999</v>
      </c>
      <c r="N278" s="1">
        <f>IFERROR(Table5[[#This Row],[min flux]]/Table5[[#This Row],[associated enzload]],"")</f>
        <v>93602247844.758987</v>
      </c>
      <c r="O278" s="1">
        <f>_xlfn.NUMBERVALUE(IF(Table5[[#This Row],[flux/enzload]]="","",ABS($N$1-Table5[[#This Row],[flux/enzload]])))</f>
        <v>1306314069814.1899</v>
      </c>
      <c r="P278" s="1">
        <f>Table5[[#This Row],[kapp_old]]+IFERROR(((Table5[[#This Row],[kapp_slack_ub]]-Table5[[#This Row],[kapp_slack_lb]])/Table5[[#This Row],[associated enzload]]),0)</f>
        <v>27141.277792879999</v>
      </c>
      <c r="Q278" s="1" t="str">
        <f>"'"&amp;Table5[[#This Row],[rxn]]&amp;"'"&amp;CHAR(9)&amp;Table5[[#This Row],[kapp + (slack_ub - slack_lb)/enzload]]</f>
        <v>'RXN-ACOAD100f_x_FWD-rt2040'	27141.27779288</v>
      </c>
      <c r="R278" s="1">
        <f>_xlfn.XLOOKUP(Table5[[#This Row],[rxn]],Table38[name],Table38[flux],0)</f>
        <v>0</v>
      </c>
      <c r="S278" s="1">
        <f>_xlfn.XLOOKUP(SUBSTITUTE(Table5[[#This Row],[rxn]],"RXN-","ENZLOAD-"),Table38[name],Table38[flux],0)</f>
        <v>0</v>
      </c>
      <c r="T278" s="1" t="b">
        <f>AND(Table5[[#This Row],[ENZLOAD flux in kapp-slack.gms]]=0,Table5[[#This Row],[flux in kapp-slack.gms]]&lt;&gt;0,NOT(Table5[[#This Row],[spont or unknown?]]))</f>
        <v>0</v>
      </c>
      <c r="U278" s="1" t="b">
        <f>OR(_xlfn.TEXTAFTER(Table5[[#This Row],[rxn]],"-",-1)="SPONT",_xlfn.TEXTAFTER(Table5[[#This Row],[rxn]],"-",-1)="UNKNOWN")</f>
        <v>0</v>
      </c>
      <c r="V278" s="1">
        <f>_xlfn.XLOOKUP(SUBSTITUTE(Table5[[#This Row],[rxn]],"RXN-","ENZLOAD-"),Table4[rxn],Table4[ub],0)</f>
        <v>0.84036951000000004</v>
      </c>
      <c r="W278" s="1" t="b">
        <f>AND(Table5[[#This Row],[FVA ENZLOAD flux UB]]=0,Table5[[#This Row],[ENZ not made when it should be?]])</f>
        <v>0</v>
      </c>
    </row>
    <row r="279" spans="1:23" hidden="1">
      <c r="A279" s="1" t="s">
        <v>4757</v>
      </c>
      <c r="B279" s="1" t="str">
        <f>_xlfn.TEXTBEFORE(Table38[[#This Row],[all fluxes from kapp-slack]]," ",,,,"")</f>
        <v>RXN-GLNS_c_FWD-rt3476</v>
      </c>
      <c r="C279" s="1">
        <f>_xlfn.NUMBERVALUE(IFERROR(_xlfn.TEXTAFTER(Table38[[#This Row],[all fluxes from kapp-slack]]," ",-1,,,""),""))</f>
        <v>0.27608266434119599</v>
      </c>
      <c r="F279" s="1" t="s">
        <v>6769</v>
      </c>
      <c r="G279" s="1" t="str">
        <f>_xlfn.TEXTBEFORE(Table5[[#This Row],[rxn     kapp_old        kapp_slack_ub   kapp_slack_lb]]," ")</f>
        <v>RXN-ACOAD101df_x_FWD-rt2040</v>
      </c>
      <c r="H27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7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79" s="1">
        <f>_xlfn.NUMBERVALUE(_xlfn.TEXTAFTER(Table5[[#This Row],[rxn     kapp_old        kapp_slack_ub   kapp_slack_lb]]," ",-1))</f>
        <v>0</v>
      </c>
      <c r="K279" s="1">
        <f>_xlfn.XLOOKUP(SUBSTITUTE(Table5[[#This Row],[rxn]],"RXN-","ENZLOAD-"),ENZLOAD[name],ENZLOAD[flux],0)</f>
        <v>2.8996395297999999E-7</v>
      </c>
      <c r="L279" s="1" t="str">
        <f>"'"&amp;Table5[[#This Row],[rxn]]&amp;"'"&amp;CHAR(9)&amp;IF(AND(Table5[[#This Row],[kapp_slack_ub]]&lt;&gt;0,Table5[[#This Row],[kapp_old]]&lt;$F$1),$F$1,Table5[[#This Row],[kapp_old]])</f>
        <v>'RXN-ACOAD101df_x_FWD-rt2040'	27141.27779288</v>
      </c>
      <c r="M279" s="1">
        <f>_xlfn.XLOOKUP(Table5[[#This Row],[rxn]],Table3[name],Table3[flux],$F$1)</f>
        <v>27141.277792879999</v>
      </c>
      <c r="N279" s="1">
        <f>IFERROR(Table5[[#This Row],[min flux]]/Table5[[#This Row],[associated enzload]],"")</f>
        <v>93602247844.758987</v>
      </c>
      <c r="O279" s="1">
        <f>_xlfn.NUMBERVALUE(IF(Table5[[#This Row],[flux/enzload]]="","",ABS($N$1-Table5[[#This Row],[flux/enzload]])))</f>
        <v>1306314069814.1899</v>
      </c>
      <c r="P279" s="1">
        <f>Table5[[#This Row],[kapp_old]]+IFERROR(((Table5[[#This Row],[kapp_slack_ub]]-Table5[[#This Row],[kapp_slack_lb]])/Table5[[#This Row],[associated enzload]]),0)</f>
        <v>27141.277792879999</v>
      </c>
      <c r="Q279" s="1" t="str">
        <f>"'"&amp;Table5[[#This Row],[rxn]]&amp;"'"&amp;CHAR(9)&amp;Table5[[#This Row],[kapp + (slack_ub - slack_lb)/enzload]]</f>
        <v>'RXN-ACOAD101df_x_FWD-rt2040'	27141.27779288</v>
      </c>
      <c r="R279" s="1">
        <f>_xlfn.XLOOKUP(Table5[[#This Row],[rxn]],Table38[name],Table38[flux],0)</f>
        <v>0</v>
      </c>
      <c r="S279" s="1">
        <f>_xlfn.XLOOKUP(SUBSTITUTE(Table5[[#This Row],[rxn]],"RXN-","ENZLOAD-"),Table38[name],Table38[flux],0)</f>
        <v>0</v>
      </c>
      <c r="T279" s="1" t="b">
        <f>AND(Table5[[#This Row],[ENZLOAD flux in kapp-slack.gms]]=0,Table5[[#This Row],[flux in kapp-slack.gms]]&lt;&gt;0,NOT(Table5[[#This Row],[spont or unknown?]]))</f>
        <v>0</v>
      </c>
      <c r="U279" s="1" t="b">
        <f>OR(_xlfn.TEXTAFTER(Table5[[#This Row],[rxn]],"-",-1)="SPONT",_xlfn.TEXTAFTER(Table5[[#This Row],[rxn]],"-",-1)="UNKNOWN")</f>
        <v>0</v>
      </c>
      <c r="V279" s="1">
        <f>_xlfn.XLOOKUP(SUBSTITUTE(Table5[[#This Row],[rxn]],"RXN-","ENZLOAD-"),Table4[rxn],Table4[ub],0)</f>
        <v>0.84036951000000004</v>
      </c>
      <c r="W279" s="1" t="b">
        <f>AND(Table5[[#This Row],[FVA ENZLOAD flux UB]]=0,Table5[[#This Row],[ENZ not made when it should be?]])</f>
        <v>0</v>
      </c>
    </row>
    <row r="280" spans="1:23" hidden="1">
      <c r="A280" s="1" t="s">
        <v>4758</v>
      </c>
      <c r="B280" s="1" t="str">
        <f>_xlfn.TEXTBEFORE(Table38[[#This Row],[all fluxes from kapp-slack]]," ",,,,"")</f>
        <v>RXN-GLNTRS_c_FWD-rt5012</v>
      </c>
      <c r="C280" s="1">
        <f>_xlfn.NUMBERVALUE(IFERROR(_xlfn.TEXTAFTER(Table38[[#This Row],[all fluxes from kapp-slack]]," ",-1,,,""),""))</f>
        <v>1.5398099001983001E-2</v>
      </c>
      <c r="F280" s="1" t="s">
        <v>6770</v>
      </c>
      <c r="G280" s="1" t="str">
        <f>_xlfn.TEXTBEFORE(Table5[[#This Row],[rxn     kapp_old        kapp_slack_ub   kapp_slack_lb]]," ")</f>
        <v>RXN-ACOAD102ef_x_FWD-rt2040</v>
      </c>
      <c r="H28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8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80" s="1">
        <f>_xlfn.NUMBERVALUE(_xlfn.TEXTAFTER(Table5[[#This Row],[rxn     kapp_old        kapp_slack_ub   kapp_slack_lb]]," ",-1))</f>
        <v>0</v>
      </c>
      <c r="K280" s="1">
        <f>_xlfn.XLOOKUP(SUBSTITUTE(Table5[[#This Row],[rxn]],"RXN-","ENZLOAD-"),ENZLOAD[name],ENZLOAD[flux],0)</f>
        <v>2.8996395297999999E-7</v>
      </c>
      <c r="L280" s="1" t="str">
        <f>"'"&amp;Table5[[#This Row],[rxn]]&amp;"'"&amp;CHAR(9)&amp;IF(AND(Table5[[#This Row],[kapp_slack_ub]]&lt;&gt;0,Table5[[#This Row],[kapp_old]]&lt;$F$1),$F$1,Table5[[#This Row],[kapp_old]])</f>
        <v>'RXN-ACOAD102ef_x_FWD-rt2040'	27141.27779288</v>
      </c>
      <c r="M280" s="1">
        <f>_xlfn.XLOOKUP(Table5[[#This Row],[rxn]],Table3[name],Table3[flux],$F$1)</f>
        <v>27141.277792879999</v>
      </c>
      <c r="N280" s="1">
        <f>IFERROR(Table5[[#This Row],[min flux]]/Table5[[#This Row],[associated enzload]],"")</f>
        <v>93602247844.758987</v>
      </c>
      <c r="O280" s="1">
        <f>_xlfn.NUMBERVALUE(IF(Table5[[#This Row],[flux/enzload]]="","",ABS($N$1-Table5[[#This Row],[flux/enzload]])))</f>
        <v>1306314069814.1899</v>
      </c>
      <c r="P280" s="1">
        <f>Table5[[#This Row],[kapp_old]]+IFERROR(((Table5[[#This Row],[kapp_slack_ub]]-Table5[[#This Row],[kapp_slack_lb]])/Table5[[#This Row],[associated enzload]]),0)</f>
        <v>27141.277792879999</v>
      </c>
      <c r="Q280" s="1" t="str">
        <f>"'"&amp;Table5[[#This Row],[rxn]]&amp;"'"&amp;CHAR(9)&amp;Table5[[#This Row],[kapp + (slack_ub - slack_lb)/enzload]]</f>
        <v>'RXN-ACOAD102ef_x_FWD-rt2040'	27141.27779288</v>
      </c>
      <c r="R280" s="1">
        <f>_xlfn.XLOOKUP(Table5[[#This Row],[rxn]],Table38[name],Table38[flux],0)</f>
        <v>0</v>
      </c>
      <c r="S280" s="1">
        <f>_xlfn.XLOOKUP(SUBSTITUTE(Table5[[#This Row],[rxn]],"RXN-","ENZLOAD-"),Table38[name],Table38[flux],0)</f>
        <v>0</v>
      </c>
      <c r="T280" s="1" t="b">
        <f>AND(Table5[[#This Row],[ENZLOAD flux in kapp-slack.gms]]=0,Table5[[#This Row],[flux in kapp-slack.gms]]&lt;&gt;0,NOT(Table5[[#This Row],[spont or unknown?]]))</f>
        <v>0</v>
      </c>
      <c r="U280" s="1" t="b">
        <f>OR(_xlfn.TEXTAFTER(Table5[[#This Row],[rxn]],"-",-1)="SPONT",_xlfn.TEXTAFTER(Table5[[#This Row],[rxn]],"-",-1)="UNKNOWN")</f>
        <v>0</v>
      </c>
      <c r="V280" s="1">
        <f>_xlfn.XLOOKUP(SUBSTITUTE(Table5[[#This Row],[rxn]],"RXN-","ENZLOAD-"),Table4[rxn],Table4[ub],0)</f>
        <v>0.84036951000000004</v>
      </c>
      <c r="W280" s="1" t="b">
        <f>AND(Table5[[#This Row],[FVA ENZLOAD flux UB]]=0,Table5[[#This Row],[ENZ not made when it should be?]])</f>
        <v>0</v>
      </c>
    </row>
    <row r="281" spans="1:23" hidden="1">
      <c r="A281" s="1" t="s">
        <v>4759</v>
      </c>
      <c r="B281" s="1" t="str">
        <f>_xlfn.TEXTBEFORE(Table38[[#This Row],[all fluxes from kapp-slack]]," ",,,,"")</f>
        <v>RXN-GLU5K_c_FWD-rt6820</v>
      </c>
      <c r="C281" s="1">
        <f>_xlfn.NUMBERVALUE(IFERROR(_xlfn.TEXTAFTER(Table38[[#This Row],[all fluxes from kapp-slack]]," ",-1,,,""),""))</f>
        <v>2.6742467588584999E-2</v>
      </c>
      <c r="F281" s="1" t="s">
        <v>6771</v>
      </c>
      <c r="G281" s="1" t="str">
        <f>_xlfn.TEXTBEFORE(Table5[[#This Row],[rxn     kapp_old        kapp_slack_ub   kapp_slack_lb]]," ")</f>
        <v>RXN-ACOAD120f_m_FWD-rt4202</v>
      </c>
      <c r="H28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8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81" s="1">
        <f>_xlfn.NUMBERVALUE(_xlfn.TEXTAFTER(Table5[[#This Row],[rxn     kapp_old        kapp_slack_ub   kapp_slack_lb]]," ",-1))</f>
        <v>0</v>
      </c>
      <c r="K281" s="1">
        <f>_xlfn.XLOOKUP(SUBSTITUTE(Table5[[#This Row],[rxn]],"RXN-","ENZLOAD-"),ENZLOAD[name],ENZLOAD[flux],0)</f>
        <v>8.5934370649999994E-8</v>
      </c>
      <c r="L281" s="1" t="str">
        <f>"'"&amp;Table5[[#This Row],[rxn]]&amp;"'"&amp;CHAR(9)&amp;IF(AND(Table5[[#This Row],[kapp_slack_ub]]&lt;&gt;0,Table5[[#This Row],[kapp_old]]&lt;$F$1),$F$1,Table5[[#This Row],[kapp_old]])</f>
        <v>'RXN-ACOAD120f_m_FWD-rt4202'	27141.27779288</v>
      </c>
      <c r="M281" s="1">
        <f>_xlfn.XLOOKUP(Table5[[#This Row],[rxn]],Table3[name],Table3[flux],$F$1)</f>
        <v>27141.277792879999</v>
      </c>
      <c r="N281" s="1">
        <f>IFERROR(Table5[[#This Row],[min flux]]/Table5[[#This Row],[associated enzload]],"")</f>
        <v>315837278932.5827</v>
      </c>
      <c r="O281" s="1">
        <f>_xlfn.NUMBERVALUE(IF(Table5[[#This Row],[flux/enzload]]="","",ABS($N$1-Table5[[#This Row],[flux/enzload]])))</f>
        <v>1084079038726.37</v>
      </c>
      <c r="P281" s="1">
        <f>Table5[[#This Row],[kapp_old]]+IFERROR(((Table5[[#This Row],[kapp_slack_ub]]-Table5[[#This Row],[kapp_slack_lb]])/Table5[[#This Row],[associated enzload]]),0)</f>
        <v>27141.277792879999</v>
      </c>
      <c r="Q281" s="1" t="str">
        <f>"'"&amp;Table5[[#This Row],[rxn]]&amp;"'"&amp;CHAR(9)&amp;Table5[[#This Row],[kapp + (slack_ub - slack_lb)/enzload]]</f>
        <v>'RXN-ACOAD120f_m_FWD-rt4202'	27141.27779288</v>
      </c>
      <c r="R281" s="1">
        <f>_xlfn.XLOOKUP(Table5[[#This Row],[rxn]],Table38[name],Table38[flux],0)</f>
        <v>0</v>
      </c>
      <c r="S281" s="1">
        <f>_xlfn.XLOOKUP(SUBSTITUTE(Table5[[#This Row],[rxn]],"RXN-","ENZLOAD-"),Table38[name],Table38[flux],0)</f>
        <v>0</v>
      </c>
      <c r="T281" s="1" t="b">
        <f>AND(Table5[[#This Row],[ENZLOAD flux in kapp-slack.gms]]=0,Table5[[#This Row],[flux in kapp-slack.gms]]&lt;&gt;0,NOT(Table5[[#This Row],[spont or unknown?]]))</f>
        <v>0</v>
      </c>
      <c r="U281" s="1" t="b">
        <f>OR(_xlfn.TEXTAFTER(Table5[[#This Row],[rxn]],"-",-1)="SPONT",_xlfn.TEXTAFTER(Table5[[#This Row],[rxn]],"-",-1)="UNKNOWN")</f>
        <v>0</v>
      </c>
      <c r="V281" s="1">
        <f>_xlfn.XLOOKUP(SUBSTITUTE(Table5[[#This Row],[rxn]],"RXN-","ENZLOAD-"),Table4[rxn],Table4[ub],0)</f>
        <v>0.95822395000000005</v>
      </c>
      <c r="W281" s="1" t="b">
        <f>AND(Table5[[#This Row],[FVA ENZLOAD flux UB]]=0,Table5[[#This Row],[ENZ not made when it should be?]])</f>
        <v>0</v>
      </c>
    </row>
    <row r="282" spans="1:23" hidden="1">
      <c r="A282" s="1" t="s">
        <v>4760</v>
      </c>
      <c r="B282" s="1" t="str">
        <f>_xlfn.TEXTBEFORE(Table38[[#This Row],[all fluxes from kapp-slack]]," ",,,,"")</f>
        <v>RXN-GLUDxi_c_FWD-rt1488</v>
      </c>
      <c r="C282" s="1">
        <f>_xlfn.NUMBERVALUE(IFERROR(_xlfn.TEXTAFTER(Table38[[#This Row],[all fluxes from kapp-slack]]," ",-1,,,""),""))</f>
        <v>3.5775721474369599</v>
      </c>
      <c r="F282" s="1" t="s">
        <v>6772</v>
      </c>
      <c r="G282" s="1" t="str">
        <f>_xlfn.TEXTBEFORE(Table5[[#This Row],[rxn     kapp_old        kapp_slack_ub   kapp_slack_lb]]," ")</f>
        <v>RXN-ACOAD120f_x_FWD-rt2040</v>
      </c>
      <c r="H28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8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82" s="1">
        <f>_xlfn.NUMBERVALUE(_xlfn.TEXTAFTER(Table5[[#This Row],[rxn     kapp_old        kapp_slack_ub   kapp_slack_lb]]," ",-1))</f>
        <v>0</v>
      </c>
      <c r="K282" s="1">
        <f>_xlfn.XLOOKUP(SUBSTITUTE(Table5[[#This Row],[rxn]],"RXN-","ENZLOAD-"),ENZLOAD[name],ENZLOAD[flux],0)</f>
        <v>2.8996395297999999E-7</v>
      </c>
      <c r="L282" s="1" t="str">
        <f>"'"&amp;Table5[[#This Row],[rxn]]&amp;"'"&amp;CHAR(9)&amp;IF(AND(Table5[[#This Row],[kapp_slack_ub]]&lt;&gt;0,Table5[[#This Row],[kapp_old]]&lt;$F$1),$F$1,Table5[[#This Row],[kapp_old]])</f>
        <v>'RXN-ACOAD120f_x_FWD-rt2040'	27141.27779288</v>
      </c>
      <c r="M282" s="1">
        <f>_xlfn.XLOOKUP(Table5[[#This Row],[rxn]],Table3[name],Table3[flux],$F$1)</f>
        <v>27141.277792879999</v>
      </c>
      <c r="N282" s="1">
        <f>IFERROR(Table5[[#This Row],[min flux]]/Table5[[#This Row],[associated enzload]],"")</f>
        <v>93602247844.758987</v>
      </c>
      <c r="O282" s="1">
        <f>_xlfn.NUMBERVALUE(IF(Table5[[#This Row],[flux/enzload]]="","",ABS($N$1-Table5[[#This Row],[flux/enzload]])))</f>
        <v>1306314069814.1899</v>
      </c>
      <c r="P282" s="1">
        <f>Table5[[#This Row],[kapp_old]]+IFERROR(((Table5[[#This Row],[kapp_slack_ub]]-Table5[[#This Row],[kapp_slack_lb]])/Table5[[#This Row],[associated enzload]]),0)</f>
        <v>27141.277792879999</v>
      </c>
      <c r="Q282" s="1" t="str">
        <f>"'"&amp;Table5[[#This Row],[rxn]]&amp;"'"&amp;CHAR(9)&amp;Table5[[#This Row],[kapp + (slack_ub - slack_lb)/enzload]]</f>
        <v>'RXN-ACOAD120f_x_FWD-rt2040'	27141.27779288</v>
      </c>
      <c r="R282" s="1">
        <f>_xlfn.XLOOKUP(Table5[[#This Row],[rxn]],Table38[name],Table38[flux],0)</f>
        <v>0</v>
      </c>
      <c r="S282" s="1">
        <f>_xlfn.XLOOKUP(SUBSTITUTE(Table5[[#This Row],[rxn]],"RXN-","ENZLOAD-"),Table38[name],Table38[flux],0)</f>
        <v>0</v>
      </c>
      <c r="T282" s="1" t="b">
        <f>AND(Table5[[#This Row],[ENZLOAD flux in kapp-slack.gms]]=0,Table5[[#This Row],[flux in kapp-slack.gms]]&lt;&gt;0,NOT(Table5[[#This Row],[spont or unknown?]]))</f>
        <v>0</v>
      </c>
      <c r="U282" s="1" t="b">
        <f>OR(_xlfn.TEXTAFTER(Table5[[#This Row],[rxn]],"-",-1)="SPONT",_xlfn.TEXTAFTER(Table5[[#This Row],[rxn]],"-",-1)="UNKNOWN")</f>
        <v>0</v>
      </c>
      <c r="V282" s="1">
        <f>_xlfn.XLOOKUP(SUBSTITUTE(Table5[[#This Row],[rxn]],"RXN-","ENZLOAD-"),Table4[rxn],Table4[ub],0)</f>
        <v>0.84036951000000004</v>
      </c>
      <c r="W282" s="1" t="b">
        <f>AND(Table5[[#This Row],[FVA ENZLOAD flux UB]]=0,Table5[[#This Row],[ENZ not made when it should be?]])</f>
        <v>0</v>
      </c>
    </row>
    <row r="283" spans="1:23" hidden="1">
      <c r="A283" s="1" t="s">
        <v>4761</v>
      </c>
      <c r="B283" s="1" t="str">
        <f>_xlfn.TEXTBEFORE(Table38[[#This Row],[all fluxes from kapp-slack]]," ",,,,"")</f>
        <v>RXN-GLUDy_c_FWD-rt3880</v>
      </c>
      <c r="C283" s="1">
        <f>_xlfn.NUMBERVALUE(IFERROR(_xlfn.TEXTAFTER(Table38[[#This Row],[all fluxes from kapp-slack]]," ",-1,,,""),""))</f>
        <v>8.4309741977596104</v>
      </c>
      <c r="F283" s="1" t="s">
        <v>6773</v>
      </c>
      <c r="G283" s="1" t="str">
        <f>_xlfn.TEXTBEFORE(Table5[[#This Row],[rxn     kapp_old        kapp_slack_ub   kapp_slack_lb]]," ")</f>
        <v>RXN-ACOAD121af_x_FWD-rt2040</v>
      </c>
      <c r="H28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8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83" s="1">
        <f>_xlfn.NUMBERVALUE(_xlfn.TEXTAFTER(Table5[[#This Row],[rxn     kapp_old        kapp_slack_ub   kapp_slack_lb]]," ",-1))</f>
        <v>0</v>
      </c>
      <c r="K283" s="1">
        <f>_xlfn.XLOOKUP(SUBSTITUTE(Table5[[#This Row],[rxn]],"RXN-","ENZLOAD-"),ENZLOAD[name],ENZLOAD[flux],0)</f>
        <v>2.8996395297999999E-7</v>
      </c>
      <c r="L283" s="1" t="str">
        <f>"'"&amp;Table5[[#This Row],[rxn]]&amp;"'"&amp;CHAR(9)&amp;IF(AND(Table5[[#This Row],[kapp_slack_ub]]&lt;&gt;0,Table5[[#This Row],[kapp_old]]&lt;$F$1),$F$1,Table5[[#This Row],[kapp_old]])</f>
        <v>'RXN-ACOAD121af_x_FWD-rt2040'	27141.27779288</v>
      </c>
      <c r="M283" s="1">
        <f>_xlfn.XLOOKUP(Table5[[#This Row],[rxn]],Table3[name],Table3[flux],$F$1)</f>
        <v>27141.277792879999</v>
      </c>
      <c r="N283" s="1">
        <f>IFERROR(Table5[[#This Row],[min flux]]/Table5[[#This Row],[associated enzload]],"")</f>
        <v>93602247844.758987</v>
      </c>
      <c r="O283" s="1">
        <f>_xlfn.NUMBERVALUE(IF(Table5[[#This Row],[flux/enzload]]="","",ABS($N$1-Table5[[#This Row],[flux/enzload]])))</f>
        <v>1306314069814.1899</v>
      </c>
      <c r="P283" s="1">
        <f>Table5[[#This Row],[kapp_old]]+IFERROR(((Table5[[#This Row],[kapp_slack_ub]]-Table5[[#This Row],[kapp_slack_lb]])/Table5[[#This Row],[associated enzload]]),0)</f>
        <v>27141.277792879999</v>
      </c>
      <c r="Q283" s="1" t="str">
        <f>"'"&amp;Table5[[#This Row],[rxn]]&amp;"'"&amp;CHAR(9)&amp;Table5[[#This Row],[kapp + (slack_ub - slack_lb)/enzload]]</f>
        <v>'RXN-ACOAD121af_x_FWD-rt2040'	27141.27779288</v>
      </c>
      <c r="R283" s="1">
        <f>_xlfn.XLOOKUP(Table5[[#This Row],[rxn]],Table38[name],Table38[flux],0)</f>
        <v>0</v>
      </c>
      <c r="S283" s="1">
        <f>_xlfn.XLOOKUP(SUBSTITUTE(Table5[[#This Row],[rxn]],"RXN-","ENZLOAD-"),Table38[name],Table38[flux],0)</f>
        <v>0</v>
      </c>
      <c r="T283" s="1" t="b">
        <f>AND(Table5[[#This Row],[ENZLOAD flux in kapp-slack.gms]]=0,Table5[[#This Row],[flux in kapp-slack.gms]]&lt;&gt;0,NOT(Table5[[#This Row],[spont or unknown?]]))</f>
        <v>0</v>
      </c>
      <c r="U283" s="1" t="b">
        <f>OR(_xlfn.TEXTAFTER(Table5[[#This Row],[rxn]],"-",-1)="SPONT",_xlfn.TEXTAFTER(Table5[[#This Row],[rxn]],"-",-1)="UNKNOWN")</f>
        <v>0</v>
      </c>
      <c r="V283" s="1">
        <f>_xlfn.XLOOKUP(SUBSTITUTE(Table5[[#This Row],[rxn]],"RXN-","ENZLOAD-"),Table4[rxn],Table4[ub],0)</f>
        <v>0.84036951000000004</v>
      </c>
      <c r="W283" s="1" t="b">
        <f>AND(Table5[[#This Row],[FVA ENZLOAD flux UB]]=0,Table5[[#This Row],[ENZ not made when it should be?]])</f>
        <v>0</v>
      </c>
    </row>
    <row r="284" spans="1:23" hidden="1">
      <c r="A284" s="1" t="s">
        <v>4762</v>
      </c>
      <c r="B284" s="1" t="str">
        <f>_xlfn.TEXTBEFORE(Table38[[#This Row],[all fluxes from kapp-slack]]," ",,,,"")</f>
        <v>RXN-GLUPRT_c_FWD-rt6932</v>
      </c>
      <c r="C284" s="1">
        <f>_xlfn.NUMBERVALUE(IFERROR(_xlfn.TEXTAFTER(Table38[[#This Row],[all fluxes from kapp-slack]]," ",-1,,,""),""))</f>
        <v>4.8626260099952003E-2</v>
      </c>
      <c r="F284" s="1" t="s">
        <v>6774</v>
      </c>
      <c r="G284" s="1" t="str">
        <f>_xlfn.TEXTBEFORE(Table5[[#This Row],[rxn     kapp_old        kapp_slack_ub   kapp_slack_lb]]," ")</f>
        <v>RXN-ACOAD140f_x_FWD-rt2040</v>
      </c>
      <c r="H28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8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84" s="1">
        <f>_xlfn.NUMBERVALUE(_xlfn.TEXTAFTER(Table5[[#This Row],[rxn     kapp_old        kapp_slack_ub   kapp_slack_lb]]," ",-1))</f>
        <v>0</v>
      </c>
      <c r="K284" s="1">
        <f>_xlfn.XLOOKUP(SUBSTITUTE(Table5[[#This Row],[rxn]],"RXN-","ENZLOAD-"),ENZLOAD[name],ENZLOAD[flux],0)</f>
        <v>2.8996395297999999E-7</v>
      </c>
      <c r="L284" s="1" t="str">
        <f>"'"&amp;Table5[[#This Row],[rxn]]&amp;"'"&amp;CHAR(9)&amp;IF(AND(Table5[[#This Row],[kapp_slack_ub]]&lt;&gt;0,Table5[[#This Row],[kapp_old]]&lt;$F$1),$F$1,Table5[[#This Row],[kapp_old]])</f>
        <v>'RXN-ACOAD140f_x_FWD-rt2040'	27141.27779288</v>
      </c>
      <c r="M284" s="1">
        <f>_xlfn.XLOOKUP(Table5[[#This Row],[rxn]],Table3[name],Table3[flux],$F$1)</f>
        <v>27141.277792879999</v>
      </c>
      <c r="N284" s="1">
        <f>IFERROR(Table5[[#This Row],[min flux]]/Table5[[#This Row],[associated enzload]],"")</f>
        <v>93602247844.758987</v>
      </c>
      <c r="O284" s="1">
        <f>_xlfn.NUMBERVALUE(IF(Table5[[#This Row],[flux/enzload]]="","",ABS($N$1-Table5[[#This Row],[flux/enzload]])))</f>
        <v>1306314069814.1899</v>
      </c>
      <c r="P284" s="1">
        <f>Table5[[#This Row],[kapp_old]]+IFERROR(((Table5[[#This Row],[kapp_slack_ub]]-Table5[[#This Row],[kapp_slack_lb]])/Table5[[#This Row],[associated enzload]]),0)</f>
        <v>27141.277792879999</v>
      </c>
      <c r="Q284" s="1" t="str">
        <f>"'"&amp;Table5[[#This Row],[rxn]]&amp;"'"&amp;CHAR(9)&amp;Table5[[#This Row],[kapp + (slack_ub - slack_lb)/enzload]]</f>
        <v>'RXN-ACOAD140f_x_FWD-rt2040'	27141.27779288</v>
      </c>
      <c r="R284" s="1">
        <f>_xlfn.XLOOKUP(Table5[[#This Row],[rxn]],Table38[name],Table38[flux],0)</f>
        <v>0</v>
      </c>
      <c r="S284" s="1">
        <f>_xlfn.XLOOKUP(SUBSTITUTE(Table5[[#This Row],[rxn]],"RXN-","ENZLOAD-"),Table38[name],Table38[flux],0)</f>
        <v>0</v>
      </c>
      <c r="T284" s="1" t="b">
        <f>AND(Table5[[#This Row],[ENZLOAD flux in kapp-slack.gms]]=0,Table5[[#This Row],[flux in kapp-slack.gms]]&lt;&gt;0,NOT(Table5[[#This Row],[spont or unknown?]]))</f>
        <v>0</v>
      </c>
      <c r="U284" s="1" t="b">
        <f>OR(_xlfn.TEXTAFTER(Table5[[#This Row],[rxn]],"-",-1)="SPONT",_xlfn.TEXTAFTER(Table5[[#This Row],[rxn]],"-",-1)="UNKNOWN")</f>
        <v>0</v>
      </c>
      <c r="V284" s="1">
        <f>_xlfn.XLOOKUP(SUBSTITUTE(Table5[[#This Row],[rxn]],"RXN-","ENZLOAD-"),Table4[rxn],Table4[ub],0)</f>
        <v>0.84036951000000004</v>
      </c>
      <c r="W284" s="1" t="b">
        <f>AND(Table5[[#This Row],[FVA ENZLOAD flux UB]]=0,Table5[[#This Row],[ENZ not made when it should be?]])</f>
        <v>0</v>
      </c>
    </row>
    <row r="285" spans="1:23" hidden="1">
      <c r="A285" s="1" t="s">
        <v>4763</v>
      </c>
      <c r="B285" s="1" t="str">
        <f>_xlfn.TEXTBEFORE(Table38[[#This Row],[all fluxes from kapp-slack]]," ",,,,"")</f>
        <v>RXN-GLUt_c_m_FWD-rt8431</v>
      </c>
      <c r="C285" s="1">
        <f>_xlfn.NUMBERVALUE(IFERROR(_xlfn.TEXTAFTER(Table38[[#This Row],[all fluxes from kapp-slack]]," ",-1,,,""),""))</f>
        <v>0.21817053603224201</v>
      </c>
      <c r="F285" s="1" t="s">
        <v>6775</v>
      </c>
      <c r="G285" s="1" t="str">
        <f>_xlfn.TEXTBEFORE(Table5[[#This Row],[rxn     kapp_old        kapp_slack_ub   kapp_slack_lb]]," ")</f>
        <v>RXN-ACOAD141af_x_FWD-rt2040</v>
      </c>
      <c r="H28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8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85" s="1">
        <f>_xlfn.NUMBERVALUE(_xlfn.TEXTAFTER(Table5[[#This Row],[rxn     kapp_old        kapp_slack_ub   kapp_slack_lb]]," ",-1))</f>
        <v>0</v>
      </c>
      <c r="K285" s="1">
        <f>_xlfn.XLOOKUP(SUBSTITUTE(Table5[[#This Row],[rxn]],"RXN-","ENZLOAD-"),ENZLOAD[name],ENZLOAD[flux],0)</f>
        <v>2.8996395297999999E-7</v>
      </c>
      <c r="L285" s="1" t="str">
        <f>"'"&amp;Table5[[#This Row],[rxn]]&amp;"'"&amp;CHAR(9)&amp;IF(AND(Table5[[#This Row],[kapp_slack_ub]]&lt;&gt;0,Table5[[#This Row],[kapp_old]]&lt;$F$1),$F$1,Table5[[#This Row],[kapp_old]])</f>
        <v>'RXN-ACOAD141af_x_FWD-rt2040'	27141.27779288</v>
      </c>
      <c r="M285" s="1">
        <f>_xlfn.XLOOKUP(Table5[[#This Row],[rxn]],Table3[name],Table3[flux],$F$1)</f>
        <v>27141.277792879999</v>
      </c>
      <c r="N285" s="1">
        <f>IFERROR(Table5[[#This Row],[min flux]]/Table5[[#This Row],[associated enzload]],"")</f>
        <v>93602247844.758987</v>
      </c>
      <c r="O285" s="1">
        <f>_xlfn.NUMBERVALUE(IF(Table5[[#This Row],[flux/enzload]]="","",ABS($N$1-Table5[[#This Row],[flux/enzload]])))</f>
        <v>1306314069814.1899</v>
      </c>
      <c r="P285" s="1">
        <f>Table5[[#This Row],[kapp_old]]+IFERROR(((Table5[[#This Row],[kapp_slack_ub]]-Table5[[#This Row],[kapp_slack_lb]])/Table5[[#This Row],[associated enzload]]),0)</f>
        <v>27141.277792879999</v>
      </c>
      <c r="Q285" s="1" t="str">
        <f>"'"&amp;Table5[[#This Row],[rxn]]&amp;"'"&amp;CHAR(9)&amp;Table5[[#This Row],[kapp + (slack_ub - slack_lb)/enzload]]</f>
        <v>'RXN-ACOAD141af_x_FWD-rt2040'	27141.27779288</v>
      </c>
      <c r="R285" s="1">
        <f>_xlfn.XLOOKUP(Table5[[#This Row],[rxn]],Table38[name],Table38[flux],0)</f>
        <v>0</v>
      </c>
      <c r="S285" s="1">
        <f>_xlfn.XLOOKUP(SUBSTITUTE(Table5[[#This Row],[rxn]],"RXN-","ENZLOAD-"),Table38[name],Table38[flux],0)</f>
        <v>0</v>
      </c>
      <c r="T285" s="1" t="b">
        <f>AND(Table5[[#This Row],[ENZLOAD flux in kapp-slack.gms]]=0,Table5[[#This Row],[flux in kapp-slack.gms]]&lt;&gt;0,NOT(Table5[[#This Row],[spont or unknown?]]))</f>
        <v>0</v>
      </c>
      <c r="U285" s="1" t="b">
        <f>OR(_xlfn.TEXTAFTER(Table5[[#This Row],[rxn]],"-",-1)="SPONT",_xlfn.TEXTAFTER(Table5[[#This Row],[rxn]],"-",-1)="UNKNOWN")</f>
        <v>0</v>
      </c>
      <c r="V285" s="1">
        <f>_xlfn.XLOOKUP(SUBSTITUTE(Table5[[#This Row],[rxn]],"RXN-","ENZLOAD-"),Table4[rxn],Table4[ub],0)</f>
        <v>0.84036951000000004</v>
      </c>
      <c r="W285" s="1" t="b">
        <f>AND(Table5[[#This Row],[FVA ENZLOAD flux UB]]=0,Table5[[#This Row],[ENZ not made when it should be?]])</f>
        <v>0</v>
      </c>
    </row>
    <row r="286" spans="1:23" hidden="1">
      <c r="A286" s="1" t="s">
        <v>4764</v>
      </c>
      <c r="B286" s="1" t="str">
        <f>_xlfn.TEXTBEFORE(Table38[[#This Row],[all fluxes from kapp-slack]]," ",,,,"")</f>
        <v>RXN-GLUTRS_c_FWD-rt2385</v>
      </c>
      <c r="C286" s="1">
        <f>_xlfn.NUMBERVALUE(IFERROR(_xlfn.TEXTAFTER(Table38[[#This Row],[all fluxes from kapp-slack]]," ",-1,,,""),""))</f>
        <v>2.8894539797705E-2</v>
      </c>
      <c r="F286" s="1" t="s">
        <v>6776</v>
      </c>
      <c r="G286" s="1" t="str">
        <f>_xlfn.TEXTBEFORE(Table5[[#This Row],[rxn     kapp_old        kapp_slack_ub   kapp_slack_lb]]," ")</f>
        <v>RXN-ACOAD141bf_x_FWD-rt2040</v>
      </c>
      <c r="H28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8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86" s="1">
        <f>_xlfn.NUMBERVALUE(_xlfn.TEXTAFTER(Table5[[#This Row],[rxn     kapp_old        kapp_slack_ub   kapp_slack_lb]]," ",-1))</f>
        <v>0</v>
      </c>
      <c r="K286" s="1">
        <f>_xlfn.XLOOKUP(SUBSTITUTE(Table5[[#This Row],[rxn]],"RXN-","ENZLOAD-"),ENZLOAD[name],ENZLOAD[flux],0)</f>
        <v>2.8996395297999999E-7</v>
      </c>
      <c r="L286" s="1" t="str">
        <f>"'"&amp;Table5[[#This Row],[rxn]]&amp;"'"&amp;CHAR(9)&amp;IF(AND(Table5[[#This Row],[kapp_slack_ub]]&lt;&gt;0,Table5[[#This Row],[kapp_old]]&lt;$F$1),$F$1,Table5[[#This Row],[kapp_old]])</f>
        <v>'RXN-ACOAD141bf_x_FWD-rt2040'	27141.27779288</v>
      </c>
      <c r="M286" s="1">
        <f>_xlfn.XLOOKUP(Table5[[#This Row],[rxn]],Table3[name],Table3[flux],$F$1)</f>
        <v>27141.277792879999</v>
      </c>
      <c r="N286" s="1">
        <f>IFERROR(Table5[[#This Row],[min flux]]/Table5[[#This Row],[associated enzload]],"")</f>
        <v>93602247844.758987</v>
      </c>
      <c r="O286" s="1">
        <f>_xlfn.NUMBERVALUE(IF(Table5[[#This Row],[flux/enzload]]="","",ABS($N$1-Table5[[#This Row],[flux/enzload]])))</f>
        <v>1306314069814.1899</v>
      </c>
      <c r="P286" s="1">
        <f>Table5[[#This Row],[kapp_old]]+IFERROR(((Table5[[#This Row],[kapp_slack_ub]]-Table5[[#This Row],[kapp_slack_lb]])/Table5[[#This Row],[associated enzload]]),0)</f>
        <v>27141.277792879999</v>
      </c>
      <c r="Q286" s="1" t="str">
        <f>"'"&amp;Table5[[#This Row],[rxn]]&amp;"'"&amp;CHAR(9)&amp;Table5[[#This Row],[kapp + (slack_ub - slack_lb)/enzload]]</f>
        <v>'RXN-ACOAD141bf_x_FWD-rt2040'	27141.27779288</v>
      </c>
      <c r="R286" s="1">
        <f>_xlfn.XLOOKUP(Table5[[#This Row],[rxn]],Table38[name],Table38[flux],0)</f>
        <v>0</v>
      </c>
      <c r="S286" s="1">
        <f>_xlfn.XLOOKUP(SUBSTITUTE(Table5[[#This Row],[rxn]],"RXN-","ENZLOAD-"),Table38[name],Table38[flux],0)</f>
        <v>0</v>
      </c>
      <c r="T286" s="1" t="b">
        <f>AND(Table5[[#This Row],[ENZLOAD flux in kapp-slack.gms]]=0,Table5[[#This Row],[flux in kapp-slack.gms]]&lt;&gt;0,NOT(Table5[[#This Row],[spont or unknown?]]))</f>
        <v>0</v>
      </c>
      <c r="U286" s="1" t="b">
        <f>OR(_xlfn.TEXTAFTER(Table5[[#This Row],[rxn]],"-",-1)="SPONT",_xlfn.TEXTAFTER(Table5[[#This Row],[rxn]],"-",-1)="UNKNOWN")</f>
        <v>0</v>
      </c>
      <c r="V286" s="1">
        <f>_xlfn.XLOOKUP(SUBSTITUTE(Table5[[#This Row],[rxn]],"RXN-","ENZLOAD-"),Table4[rxn],Table4[ub],0)</f>
        <v>0.84036951000000004</v>
      </c>
      <c r="W286" s="1" t="b">
        <f>AND(Table5[[#This Row],[FVA ENZLOAD flux UB]]=0,Table5[[#This Row],[ENZ not made when it should be?]])</f>
        <v>0</v>
      </c>
    </row>
    <row r="287" spans="1:23" hidden="1">
      <c r="A287" s="1" t="s">
        <v>4765</v>
      </c>
      <c r="B287" s="1" t="str">
        <f>_xlfn.TEXTBEFORE(Table38[[#This Row],[all fluxes from kapp-slack]]," ",,,,"")</f>
        <v>RXN-GLYC3Pt_c_m_REV-SPONT</v>
      </c>
      <c r="C287" s="1">
        <f>_xlfn.NUMBERVALUE(IFERROR(_xlfn.TEXTAFTER(Table38[[#This Row],[all fluxes from kapp-slack]]," ",-1,,,""),""))</f>
        <v>4.2677270503386003E-2</v>
      </c>
      <c r="F287" s="1" t="s">
        <v>6777</v>
      </c>
      <c r="G287" s="1" t="str">
        <f>_xlfn.TEXTBEFORE(Table5[[#This Row],[rxn     kapp_old        kapp_slack_ub   kapp_slack_lb]]," ")</f>
        <v>RXN-ACOAD142f_x_FWD-rt2040</v>
      </c>
      <c r="H28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8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87" s="1">
        <f>_xlfn.NUMBERVALUE(_xlfn.TEXTAFTER(Table5[[#This Row],[rxn     kapp_old        kapp_slack_ub   kapp_slack_lb]]," ",-1))</f>
        <v>0</v>
      </c>
      <c r="K287" s="1">
        <f>_xlfn.XLOOKUP(SUBSTITUTE(Table5[[#This Row],[rxn]],"RXN-","ENZLOAD-"),ENZLOAD[name],ENZLOAD[flux],0)</f>
        <v>2.8996395297999999E-7</v>
      </c>
      <c r="L287" s="1" t="str">
        <f>"'"&amp;Table5[[#This Row],[rxn]]&amp;"'"&amp;CHAR(9)&amp;IF(AND(Table5[[#This Row],[kapp_slack_ub]]&lt;&gt;0,Table5[[#This Row],[kapp_old]]&lt;$F$1),$F$1,Table5[[#This Row],[kapp_old]])</f>
        <v>'RXN-ACOAD142f_x_FWD-rt2040'	27141.27779288</v>
      </c>
      <c r="M287" s="1">
        <f>_xlfn.XLOOKUP(Table5[[#This Row],[rxn]],Table3[name],Table3[flux],$F$1)</f>
        <v>27141.277792879999</v>
      </c>
      <c r="N287" s="1">
        <f>IFERROR(Table5[[#This Row],[min flux]]/Table5[[#This Row],[associated enzload]],"")</f>
        <v>93602247844.758987</v>
      </c>
      <c r="O287" s="1">
        <f>_xlfn.NUMBERVALUE(IF(Table5[[#This Row],[flux/enzload]]="","",ABS($N$1-Table5[[#This Row],[flux/enzload]])))</f>
        <v>1306314069814.1899</v>
      </c>
      <c r="P287" s="1">
        <f>Table5[[#This Row],[kapp_old]]+IFERROR(((Table5[[#This Row],[kapp_slack_ub]]-Table5[[#This Row],[kapp_slack_lb]])/Table5[[#This Row],[associated enzload]]),0)</f>
        <v>27141.277792879999</v>
      </c>
      <c r="Q287" s="1" t="str">
        <f>"'"&amp;Table5[[#This Row],[rxn]]&amp;"'"&amp;CHAR(9)&amp;Table5[[#This Row],[kapp + (slack_ub - slack_lb)/enzload]]</f>
        <v>'RXN-ACOAD142f_x_FWD-rt2040'	27141.27779288</v>
      </c>
      <c r="R287" s="1">
        <f>_xlfn.XLOOKUP(Table5[[#This Row],[rxn]],Table38[name],Table38[flux],0)</f>
        <v>0</v>
      </c>
      <c r="S287" s="1">
        <f>_xlfn.XLOOKUP(SUBSTITUTE(Table5[[#This Row],[rxn]],"RXN-","ENZLOAD-"),Table38[name],Table38[flux],0)</f>
        <v>0</v>
      </c>
      <c r="T287" s="1" t="b">
        <f>AND(Table5[[#This Row],[ENZLOAD flux in kapp-slack.gms]]=0,Table5[[#This Row],[flux in kapp-slack.gms]]&lt;&gt;0,NOT(Table5[[#This Row],[spont or unknown?]]))</f>
        <v>0</v>
      </c>
      <c r="U287" s="1" t="b">
        <f>OR(_xlfn.TEXTAFTER(Table5[[#This Row],[rxn]],"-",-1)="SPONT",_xlfn.TEXTAFTER(Table5[[#This Row],[rxn]],"-",-1)="UNKNOWN")</f>
        <v>0</v>
      </c>
      <c r="V287" s="1">
        <f>_xlfn.XLOOKUP(SUBSTITUTE(Table5[[#This Row],[rxn]],"RXN-","ENZLOAD-"),Table4[rxn],Table4[ub],0)</f>
        <v>0.84036951000000004</v>
      </c>
      <c r="W287" s="1" t="b">
        <f>AND(Table5[[#This Row],[FVA ENZLOAD flux UB]]=0,Table5[[#This Row],[ENZ not made when it should be?]])</f>
        <v>0</v>
      </c>
    </row>
    <row r="288" spans="1:23" hidden="1">
      <c r="A288" s="1" t="s">
        <v>4766</v>
      </c>
      <c r="B288" s="1" t="str">
        <f>_xlfn.TEXTBEFORE(Table38[[#This Row],[all fluxes from kapp-slack]]," ",,,,"")</f>
        <v>RXN-GLYC3Pt_c_rm_FWD-SPONT</v>
      </c>
      <c r="C288" s="1">
        <f>_xlfn.NUMBERVALUE(IFERROR(_xlfn.TEXTAFTER(Table38[[#This Row],[all fluxes from kapp-slack]]," ",-1,,,""),""))</f>
        <v>4.2677270503386003E-2</v>
      </c>
      <c r="F288" s="1" t="s">
        <v>6778</v>
      </c>
      <c r="G288" s="1" t="str">
        <f>_xlfn.TEXTBEFORE(Table5[[#This Row],[rxn     kapp_old        kapp_slack_ub   kapp_slack_lb]]," ")</f>
        <v>RXN-ACOAD143f_x_FWD-rt2040</v>
      </c>
      <c r="H28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8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88" s="1">
        <f>_xlfn.NUMBERVALUE(_xlfn.TEXTAFTER(Table5[[#This Row],[rxn     kapp_old        kapp_slack_ub   kapp_slack_lb]]," ",-1))</f>
        <v>0</v>
      </c>
      <c r="K288" s="1">
        <f>_xlfn.XLOOKUP(SUBSTITUTE(Table5[[#This Row],[rxn]],"RXN-","ENZLOAD-"),ENZLOAD[name],ENZLOAD[flux],0)</f>
        <v>2.8996395297999999E-7</v>
      </c>
      <c r="L288" s="1" t="str">
        <f>"'"&amp;Table5[[#This Row],[rxn]]&amp;"'"&amp;CHAR(9)&amp;IF(AND(Table5[[#This Row],[kapp_slack_ub]]&lt;&gt;0,Table5[[#This Row],[kapp_old]]&lt;$F$1),$F$1,Table5[[#This Row],[kapp_old]])</f>
        <v>'RXN-ACOAD143f_x_FWD-rt2040'	27141.27779288</v>
      </c>
      <c r="M288" s="1">
        <f>_xlfn.XLOOKUP(Table5[[#This Row],[rxn]],Table3[name],Table3[flux],$F$1)</f>
        <v>27141.277792879999</v>
      </c>
      <c r="N288" s="1">
        <f>IFERROR(Table5[[#This Row],[min flux]]/Table5[[#This Row],[associated enzload]],"")</f>
        <v>93602247844.758987</v>
      </c>
      <c r="O288" s="1">
        <f>_xlfn.NUMBERVALUE(IF(Table5[[#This Row],[flux/enzload]]="","",ABS($N$1-Table5[[#This Row],[flux/enzload]])))</f>
        <v>1306314069814.1899</v>
      </c>
      <c r="P288" s="1">
        <f>Table5[[#This Row],[kapp_old]]+IFERROR(((Table5[[#This Row],[kapp_slack_ub]]-Table5[[#This Row],[kapp_slack_lb]])/Table5[[#This Row],[associated enzload]]),0)</f>
        <v>27141.277792879999</v>
      </c>
      <c r="Q288" s="1" t="str">
        <f>"'"&amp;Table5[[#This Row],[rxn]]&amp;"'"&amp;CHAR(9)&amp;Table5[[#This Row],[kapp + (slack_ub - slack_lb)/enzload]]</f>
        <v>'RXN-ACOAD143f_x_FWD-rt2040'	27141.27779288</v>
      </c>
      <c r="R288" s="1">
        <f>_xlfn.XLOOKUP(Table5[[#This Row],[rxn]],Table38[name],Table38[flux],0)</f>
        <v>0</v>
      </c>
      <c r="S288" s="1">
        <f>_xlfn.XLOOKUP(SUBSTITUTE(Table5[[#This Row],[rxn]],"RXN-","ENZLOAD-"),Table38[name],Table38[flux],0)</f>
        <v>0</v>
      </c>
      <c r="T288" s="1" t="b">
        <f>AND(Table5[[#This Row],[ENZLOAD flux in kapp-slack.gms]]=0,Table5[[#This Row],[flux in kapp-slack.gms]]&lt;&gt;0,NOT(Table5[[#This Row],[spont or unknown?]]))</f>
        <v>0</v>
      </c>
      <c r="U288" s="1" t="b">
        <f>OR(_xlfn.TEXTAFTER(Table5[[#This Row],[rxn]],"-",-1)="SPONT",_xlfn.TEXTAFTER(Table5[[#This Row],[rxn]],"-",-1)="UNKNOWN")</f>
        <v>0</v>
      </c>
      <c r="V288" s="1">
        <f>_xlfn.XLOOKUP(SUBSTITUTE(Table5[[#This Row],[rxn]],"RXN-","ENZLOAD-"),Table4[rxn],Table4[ub],0)</f>
        <v>0.84036951000000004</v>
      </c>
      <c r="W288" s="1" t="b">
        <f>AND(Table5[[#This Row],[FVA ENZLOAD flux UB]]=0,Table5[[#This Row],[ENZ not made when it should be?]])</f>
        <v>0</v>
      </c>
    </row>
    <row r="289" spans="1:23" hidden="1">
      <c r="A289" s="1" t="s">
        <v>4767</v>
      </c>
      <c r="B289" s="1" t="str">
        <f>_xlfn.TEXTBEFORE(Table38[[#This Row],[all fluxes from kapp-slack]]," ",,,,"")</f>
        <v>RXN-GLYCL_m_FWD-GCV123LPD1</v>
      </c>
      <c r="C289" s="1">
        <f>_xlfn.NUMBERVALUE(IFERROR(_xlfn.TEXTAFTER(Table38[[#This Row],[all fluxes from kapp-slack]]," ",-1,,,""),""))</f>
        <v>2.1951692067724999</v>
      </c>
      <c r="F289" s="1" t="s">
        <v>6779</v>
      </c>
      <c r="G289" s="1" t="str">
        <f>_xlfn.TEXTBEFORE(Table5[[#This Row],[rxn     kapp_old        kapp_slack_ub   kapp_slack_lb]]," ")</f>
        <v>RXN-ACOAD160f_x_FWD-rt2040</v>
      </c>
      <c r="H28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8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89" s="1">
        <f>_xlfn.NUMBERVALUE(_xlfn.TEXTAFTER(Table5[[#This Row],[rxn     kapp_old        kapp_slack_ub   kapp_slack_lb]]," ",-1))</f>
        <v>0</v>
      </c>
      <c r="K289" s="1">
        <f>_xlfn.XLOOKUP(SUBSTITUTE(Table5[[#This Row],[rxn]],"RXN-","ENZLOAD-"),ENZLOAD[name],ENZLOAD[flux],0)</f>
        <v>2.8996395297999999E-7</v>
      </c>
      <c r="L289" s="1" t="str">
        <f>"'"&amp;Table5[[#This Row],[rxn]]&amp;"'"&amp;CHAR(9)&amp;IF(AND(Table5[[#This Row],[kapp_slack_ub]]&lt;&gt;0,Table5[[#This Row],[kapp_old]]&lt;$F$1),$F$1,Table5[[#This Row],[kapp_old]])</f>
        <v>'RXN-ACOAD160f_x_FWD-rt2040'	27141.27779288</v>
      </c>
      <c r="M289" s="1">
        <f>_xlfn.XLOOKUP(Table5[[#This Row],[rxn]],Table3[name],Table3[flux],$F$1)</f>
        <v>27141.277792879999</v>
      </c>
      <c r="N289" s="1">
        <f>IFERROR(Table5[[#This Row],[min flux]]/Table5[[#This Row],[associated enzload]],"")</f>
        <v>93602247844.758987</v>
      </c>
      <c r="O289" s="1">
        <f>_xlfn.NUMBERVALUE(IF(Table5[[#This Row],[flux/enzload]]="","",ABS($N$1-Table5[[#This Row],[flux/enzload]])))</f>
        <v>1306314069814.1899</v>
      </c>
      <c r="P289" s="1">
        <f>Table5[[#This Row],[kapp_old]]+IFERROR(((Table5[[#This Row],[kapp_slack_ub]]-Table5[[#This Row],[kapp_slack_lb]])/Table5[[#This Row],[associated enzload]]),0)</f>
        <v>27141.277792879999</v>
      </c>
      <c r="Q289" s="1" t="str">
        <f>"'"&amp;Table5[[#This Row],[rxn]]&amp;"'"&amp;CHAR(9)&amp;Table5[[#This Row],[kapp + (slack_ub - slack_lb)/enzload]]</f>
        <v>'RXN-ACOAD160f_x_FWD-rt2040'	27141.27779288</v>
      </c>
      <c r="R289" s="1">
        <f>_xlfn.XLOOKUP(Table5[[#This Row],[rxn]],Table38[name],Table38[flux],0)</f>
        <v>0</v>
      </c>
      <c r="S289" s="1">
        <f>_xlfn.XLOOKUP(SUBSTITUTE(Table5[[#This Row],[rxn]],"RXN-","ENZLOAD-"),Table38[name],Table38[flux],0)</f>
        <v>0</v>
      </c>
      <c r="T289" s="1" t="b">
        <f>AND(Table5[[#This Row],[ENZLOAD flux in kapp-slack.gms]]=0,Table5[[#This Row],[flux in kapp-slack.gms]]&lt;&gt;0,NOT(Table5[[#This Row],[spont or unknown?]]))</f>
        <v>0</v>
      </c>
      <c r="U289" s="1" t="b">
        <f>OR(_xlfn.TEXTAFTER(Table5[[#This Row],[rxn]],"-",-1)="SPONT",_xlfn.TEXTAFTER(Table5[[#This Row],[rxn]],"-",-1)="UNKNOWN")</f>
        <v>0</v>
      </c>
      <c r="V289" s="1">
        <f>_xlfn.XLOOKUP(SUBSTITUTE(Table5[[#This Row],[rxn]],"RXN-","ENZLOAD-"),Table4[rxn],Table4[ub],0)</f>
        <v>0.84036951000000004</v>
      </c>
      <c r="W289" s="1" t="b">
        <f>AND(Table5[[#This Row],[FVA ENZLOAD flux UB]]=0,Table5[[#This Row],[ENZ not made when it should be?]])</f>
        <v>0</v>
      </c>
    </row>
    <row r="290" spans="1:23" hidden="1">
      <c r="A290" s="1" t="s">
        <v>4768</v>
      </c>
      <c r="B290" s="1" t="str">
        <f>_xlfn.TEXTBEFORE(Table38[[#This Row],[all fluxes from kapp-slack]]," ",,,,"")</f>
        <v>RXN-GLYCt_c_l_FWD-SPONT</v>
      </c>
      <c r="C290" s="1">
        <f>_xlfn.NUMBERVALUE(IFERROR(_xlfn.TEXTAFTER(Table38[[#This Row],[all fluxes from kapp-slack]]," ",-1,,,""),""))</f>
        <v>1.0001442955580001E-3</v>
      </c>
      <c r="F290" s="1" t="s">
        <v>6780</v>
      </c>
      <c r="G290" s="1" t="str">
        <f>_xlfn.TEXTBEFORE(Table5[[#This Row],[rxn     kapp_old        kapp_slack_ub   kapp_slack_lb]]," ")</f>
        <v>RXN-ACOAD161af_x_FWD-rt2040</v>
      </c>
      <c r="H29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9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90" s="1">
        <f>_xlfn.NUMBERVALUE(_xlfn.TEXTAFTER(Table5[[#This Row],[rxn     kapp_old        kapp_slack_ub   kapp_slack_lb]]," ",-1))</f>
        <v>0</v>
      </c>
      <c r="K290" s="1">
        <f>_xlfn.XLOOKUP(SUBSTITUTE(Table5[[#This Row],[rxn]],"RXN-","ENZLOAD-"),ENZLOAD[name],ENZLOAD[flux],0)</f>
        <v>2.8996395297999999E-7</v>
      </c>
      <c r="L290" s="1" t="str">
        <f>"'"&amp;Table5[[#This Row],[rxn]]&amp;"'"&amp;CHAR(9)&amp;IF(AND(Table5[[#This Row],[kapp_slack_ub]]&lt;&gt;0,Table5[[#This Row],[kapp_old]]&lt;$F$1),$F$1,Table5[[#This Row],[kapp_old]])</f>
        <v>'RXN-ACOAD161af_x_FWD-rt2040'	27141.27779288</v>
      </c>
      <c r="M290" s="1">
        <f>_xlfn.XLOOKUP(Table5[[#This Row],[rxn]],Table3[name],Table3[flux],$F$1)</f>
        <v>27141.277792879999</v>
      </c>
      <c r="N290" s="1">
        <f>IFERROR(Table5[[#This Row],[min flux]]/Table5[[#This Row],[associated enzload]],"")</f>
        <v>93602247844.758987</v>
      </c>
      <c r="O290" s="1">
        <f>_xlfn.NUMBERVALUE(IF(Table5[[#This Row],[flux/enzload]]="","",ABS($N$1-Table5[[#This Row],[flux/enzload]])))</f>
        <v>1306314069814.1899</v>
      </c>
      <c r="P290" s="1">
        <f>Table5[[#This Row],[kapp_old]]+IFERROR(((Table5[[#This Row],[kapp_slack_ub]]-Table5[[#This Row],[kapp_slack_lb]])/Table5[[#This Row],[associated enzload]]),0)</f>
        <v>27141.277792879999</v>
      </c>
      <c r="Q290" s="1" t="str">
        <f>"'"&amp;Table5[[#This Row],[rxn]]&amp;"'"&amp;CHAR(9)&amp;Table5[[#This Row],[kapp + (slack_ub - slack_lb)/enzload]]</f>
        <v>'RXN-ACOAD161af_x_FWD-rt2040'	27141.27779288</v>
      </c>
      <c r="R290" s="1">
        <f>_xlfn.XLOOKUP(Table5[[#This Row],[rxn]],Table38[name],Table38[flux],0)</f>
        <v>0</v>
      </c>
      <c r="S290" s="1">
        <f>_xlfn.XLOOKUP(SUBSTITUTE(Table5[[#This Row],[rxn]],"RXN-","ENZLOAD-"),Table38[name],Table38[flux],0)</f>
        <v>0</v>
      </c>
      <c r="T290" s="1" t="b">
        <f>AND(Table5[[#This Row],[ENZLOAD flux in kapp-slack.gms]]=0,Table5[[#This Row],[flux in kapp-slack.gms]]&lt;&gt;0,NOT(Table5[[#This Row],[spont or unknown?]]))</f>
        <v>0</v>
      </c>
      <c r="U290" s="1" t="b">
        <f>OR(_xlfn.TEXTAFTER(Table5[[#This Row],[rxn]],"-",-1)="SPONT",_xlfn.TEXTAFTER(Table5[[#This Row],[rxn]],"-",-1)="UNKNOWN")</f>
        <v>0</v>
      </c>
      <c r="V290" s="1">
        <f>_xlfn.XLOOKUP(SUBSTITUTE(Table5[[#This Row],[rxn]],"RXN-","ENZLOAD-"),Table4[rxn],Table4[ub],0)</f>
        <v>0.84036951000000004</v>
      </c>
      <c r="W290" s="1" t="b">
        <f>AND(Table5[[#This Row],[FVA ENZLOAD flux UB]]=0,Table5[[#This Row],[ENZ not made when it should be?]])</f>
        <v>0</v>
      </c>
    </row>
    <row r="291" spans="1:23" hidden="1">
      <c r="A291" s="1" t="s">
        <v>4769</v>
      </c>
      <c r="B291" s="1" t="str">
        <f>_xlfn.TEXTBEFORE(Table38[[#This Row],[all fluxes from kapp-slack]]," ",,,,"")</f>
        <v>RXN-GLYCtps_e_REV-rt2336</v>
      </c>
      <c r="C291" s="1">
        <f>_xlfn.NUMBERVALUE(IFERROR(_xlfn.TEXTAFTER(Table38[[#This Row],[all fluxes from kapp-slack]]," ",-1,,,""),""))</f>
        <v>1.0001442955580001E-3</v>
      </c>
      <c r="F291" s="1" t="s">
        <v>6781</v>
      </c>
      <c r="G291" s="1" t="str">
        <f>_xlfn.TEXTBEFORE(Table5[[#This Row],[rxn     kapp_old        kapp_slack_ub   kapp_slack_lb]]," ")</f>
        <v>RXN-ACOAD161bf_x_FWD-rt2040</v>
      </c>
      <c r="H29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9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91" s="1">
        <f>_xlfn.NUMBERVALUE(_xlfn.TEXTAFTER(Table5[[#This Row],[rxn     kapp_old        kapp_slack_ub   kapp_slack_lb]]," ",-1))</f>
        <v>0</v>
      </c>
      <c r="K291" s="1">
        <f>_xlfn.XLOOKUP(SUBSTITUTE(Table5[[#This Row],[rxn]],"RXN-","ENZLOAD-"),ENZLOAD[name],ENZLOAD[flux],0)</f>
        <v>2.8996395297999999E-7</v>
      </c>
      <c r="L291" s="1" t="str">
        <f>"'"&amp;Table5[[#This Row],[rxn]]&amp;"'"&amp;CHAR(9)&amp;IF(AND(Table5[[#This Row],[kapp_slack_ub]]&lt;&gt;0,Table5[[#This Row],[kapp_old]]&lt;$F$1),$F$1,Table5[[#This Row],[kapp_old]])</f>
        <v>'RXN-ACOAD161bf_x_FWD-rt2040'	27141.27779288</v>
      </c>
      <c r="M291" s="1">
        <f>_xlfn.XLOOKUP(Table5[[#This Row],[rxn]],Table3[name],Table3[flux],$F$1)</f>
        <v>27141.277792879999</v>
      </c>
      <c r="N291" s="1">
        <f>IFERROR(Table5[[#This Row],[min flux]]/Table5[[#This Row],[associated enzload]],"")</f>
        <v>93602247844.758987</v>
      </c>
      <c r="O291" s="1">
        <f>_xlfn.NUMBERVALUE(IF(Table5[[#This Row],[flux/enzload]]="","",ABS($N$1-Table5[[#This Row],[flux/enzload]])))</f>
        <v>1306314069814.1899</v>
      </c>
      <c r="P291" s="1">
        <f>Table5[[#This Row],[kapp_old]]+IFERROR(((Table5[[#This Row],[kapp_slack_ub]]-Table5[[#This Row],[kapp_slack_lb]])/Table5[[#This Row],[associated enzload]]),0)</f>
        <v>27141.277792879999</v>
      </c>
      <c r="Q291" s="1" t="str">
        <f>"'"&amp;Table5[[#This Row],[rxn]]&amp;"'"&amp;CHAR(9)&amp;Table5[[#This Row],[kapp + (slack_ub - slack_lb)/enzload]]</f>
        <v>'RXN-ACOAD161bf_x_FWD-rt2040'	27141.27779288</v>
      </c>
      <c r="R291" s="1">
        <f>_xlfn.XLOOKUP(Table5[[#This Row],[rxn]],Table38[name],Table38[flux],0)</f>
        <v>0</v>
      </c>
      <c r="S291" s="1">
        <f>_xlfn.XLOOKUP(SUBSTITUTE(Table5[[#This Row],[rxn]],"RXN-","ENZLOAD-"),Table38[name],Table38[flux],0)</f>
        <v>0</v>
      </c>
      <c r="T291" s="1" t="b">
        <f>AND(Table5[[#This Row],[ENZLOAD flux in kapp-slack.gms]]=0,Table5[[#This Row],[flux in kapp-slack.gms]]&lt;&gt;0,NOT(Table5[[#This Row],[spont or unknown?]]))</f>
        <v>0</v>
      </c>
      <c r="U291" s="1" t="b">
        <f>OR(_xlfn.TEXTAFTER(Table5[[#This Row],[rxn]],"-",-1)="SPONT",_xlfn.TEXTAFTER(Table5[[#This Row],[rxn]],"-",-1)="UNKNOWN")</f>
        <v>0</v>
      </c>
      <c r="V291" s="1">
        <f>_xlfn.XLOOKUP(SUBSTITUTE(Table5[[#This Row],[rxn]],"RXN-","ENZLOAD-"),Table4[rxn],Table4[ub],0)</f>
        <v>0.84036951000000004</v>
      </c>
      <c r="W291" s="1" t="b">
        <f>AND(Table5[[#This Row],[FVA ENZLOAD flux UB]]=0,Table5[[#This Row],[ENZ not made when it should be?]])</f>
        <v>0</v>
      </c>
    </row>
    <row r="292" spans="1:23" hidden="1">
      <c r="A292" s="1" t="s">
        <v>4770</v>
      </c>
      <c r="B292" s="1" t="str">
        <f>_xlfn.TEXTBEFORE(Table38[[#This Row],[all fluxes from kapp-slack]]," ",,,,"")</f>
        <v>RXN-GLYt_c_m_FWD-rt4150</v>
      </c>
      <c r="C292" s="1">
        <f>_xlfn.NUMBERVALUE(IFERROR(_xlfn.TEXTAFTER(Table38[[#This Row],[all fluxes from kapp-slack]]," ",-1,,,""),""))</f>
        <v>4.3906868623550297</v>
      </c>
      <c r="F292" s="1" t="s">
        <v>6782</v>
      </c>
      <c r="G292" s="1" t="str">
        <f>_xlfn.TEXTBEFORE(Table5[[#This Row],[rxn     kapp_old        kapp_slack_ub   kapp_slack_lb]]," ")</f>
        <v>RXN-ACOAD162f_x_FWD-rt2040</v>
      </c>
      <c r="H29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9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92" s="1">
        <f>_xlfn.NUMBERVALUE(_xlfn.TEXTAFTER(Table5[[#This Row],[rxn     kapp_old        kapp_slack_ub   kapp_slack_lb]]," ",-1))</f>
        <v>0</v>
      </c>
      <c r="K292" s="1">
        <f>_xlfn.XLOOKUP(SUBSTITUTE(Table5[[#This Row],[rxn]],"RXN-","ENZLOAD-"),ENZLOAD[name],ENZLOAD[flux],0)</f>
        <v>2.8996395297999999E-7</v>
      </c>
      <c r="L292" s="1" t="str">
        <f>"'"&amp;Table5[[#This Row],[rxn]]&amp;"'"&amp;CHAR(9)&amp;IF(AND(Table5[[#This Row],[kapp_slack_ub]]&lt;&gt;0,Table5[[#This Row],[kapp_old]]&lt;$F$1),$F$1,Table5[[#This Row],[kapp_old]])</f>
        <v>'RXN-ACOAD162f_x_FWD-rt2040'	27141.27779288</v>
      </c>
      <c r="M292" s="1">
        <f>_xlfn.XLOOKUP(Table5[[#This Row],[rxn]],Table3[name],Table3[flux],$F$1)</f>
        <v>27141.277792879999</v>
      </c>
      <c r="N292" s="1">
        <f>IFERROR(Table5[[#This Row],[min flux]]/Table5[[#This Row],[associated enzload]],"")</f>
        <v>93602247844.758987</v>
      </c>
      <c r="O292" s="1">
        <f>_xlfn.NUMBERVALUE(IF(Table5[[#This Row],[flux/enzload]]="","",ABS($N$1-Table5[[#This Row],[flux/enzload]])))</f>
        <v>1306314069814.1899</v>
      </c>
      <c r="P292" s="1">
        <f>Table5[[#This Row],[kapp_old]]+IFERROR(((Table5[[#This Row],[kapp_slack_ub]]-Table5[[#This Row],[kapp_slack_lb]])/Table5[[#This Row],[associated enzload]]),0)</f>
        <v>27141.277792879999</v>
      </c>
      <c r="Q292" s="1" t="str">
        <f>"'"&amp;Table5[[#This Row],[rxn]]&amp;"'"&amp;CHAR(9)&amp;Table5[[#This Row],[kapp + (slack_ub - slack_lb)/enzload]]</f>
        <v>'RXN-ACOAD162f_x_FWD-rt2040'	27141.27779288</v>
      </c>
      <c r="R292" s="1">
        <f>_xlfn.XLOOKUP(Table5[[#This Row],[rxn]],Table38[name],Table38[flux],0)</f>
        <v>0</v>
      </c>
      <c r="S292" s="1">
        <f>_xlfn.XLOOKUP(SUBSTITUTE(Table5[[#This Row],[rxn]],"RXN-","ENZLOAD-"),Table38[name],Table38[flux],0)</f>
        <v>0</v>
      </c>
      <c r="T292" s="1" t="b">
        <f>AND(Table5[[#This Row],[ENZLOAD flux in kapp-slack.gms]]=0,Table5[[#This Row],[flux in kapp-slack.gms]]&lt;&gt;0,NOT(Table5[[#This Row],[spont or unknown?]]))</f>
        <v>0</v>
      </c>
      <c r="U292" s="1" t="b">
        <f>OR(_xlfn.TEXTAFTER(Table5[[#This Row],[rxn]],"-",-1)="SPONT",_xlfn.TEXTAFTER(Table5[[#This Row],[rxn]],"-",-1)="UNKNOWN")</f>
        <v>0</v>
      </c>
      <c r="V292" s="1">
        <f>_xlfn.XLOOKUP(SUBSTITUTE(Table5[[#This Row],[rxn]],"RXN-","ENZLOAD-"),Table4[rxn],Table4[ub],0)</f>
        <v>0.84036951000000004</v>
      </c>
      <c r="W292" s="1" t="b">
        <f>AND(Table5[[#This Row],[FVA ENZLOAD flux UB]]=0,Table5[[#This Row],[ENZ not made when it should be?]])</f>
        <v>0</v>
      </c>
    </row>
    <row r="293" spans="1:23" hidden="1">
      <c r="A293" s="1" t="s">
        <v>4771</v>
      </c>
      <c r="B293" s="1" t="str">
        <f>_xlfn.TEXTBEFORE(Table38[[#This Row],[all fluxes from kapp-slack]]," ",,,,"")</f>
        <v>RXN-GLYtps_e_REV-rt4390</v>
      </c>
      <c r="C293" s="1">
        <f>_xlfn.NUMBERVALUE(IFERROR(_xlfn.TEXTAFTER(Table38[[#This Row],[all fluxes from kapp-slack]]," ",-1,,,""),""))</f>
        <v>1.82207989589441</v>
      </c>
      <c r="F293" s="1" t="s">
        <v>6783</v>
      </c>
      <c r="G293" s="1" t="str">
        <f>_xlfn.TEXTBEFORE(Table5[[#This Row],[rxn     kapp_old        kapp_slack_ub   kapp_slack_lb]]," ")</f>
        <v>RXN-ACOAD163f_x_FWD-rt2040</v>
      </c>
      <c r="H29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9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93" s="1">
        <f>_xlfn.NUMBERVALUE(_xlfn.TEXTAFTER(Table5[[#This Row],[rxn     kapp_old        kapp_slack_ub   kapp_slack_lb]]," ",-1))</f>
        <v>0</v>
      </c>
      <c r="K293" s="1">
        <f>_xlfn.XLOOKUP(SUBSTITUTE(Table5[[#This Row],[rxn]],"RXN-","ENZLOAD-"),ENZLOAD[name],ENZLOAD[flux],0)</f>
        <v>2.8996395297999999E-7</v>
      </c>
      <c r="L293" s="1" t="str">
        <f>"'"&amp;Table5[[#This Row],[rxn]]&amp;"'"&amp;CHAR(9)&amp;IF(AND(Table5[[#This Row],[kapp_slack_ub]]&lt;&gt;0,Table5[[#This Row],[kapp_old]]&lt;$F$1),$F$1,Table5[[#This Row],[kapp_old]])</f>
        <v>'RXN-ACOAD163f_x_FWD-rt2040'	27141.27779288</v>
      </c>
      <c r="M293" s="1">
        <f>_xlfn.XLOOKUP(Table5[[#This Row],[rxn]],Table3[name],Table3[flux],$F$1)</f>
        <v>27141.277792879999</v>
      </c>
      <c r="N293" s="1">
        <f>IFERROR(Table5[[#This Row],[min flux]]/Table5[[#This Row],[associated enzload]],"")</f>
        <v>93602247844.758987</v>
      </c>
      <c r="O293" s="1">
        <f>_xlfn.NUMBERVALUE(IF(Table5[[#This Row],[flux/enzload]]="","",ABS($N$1-Table5[[#This Row],[flux/enzload]])))</f>
        <v>1306314069814.1899</v>
      </c>
      <c r="P293" s="1">
        <f>Table5[[#This Row],[kapp_old]]+IFERROR(((Table5[[#This Row],[kapp_slack_ub]]-Table5[[#This Row],[kapp_slack_lb]])/Table5[[#This Row],[associated enzload]]),0)</f>
        <v>27141.277792879999</v>
      </c>
      <c r="Q293" s="1" t="str">
        <f>"'"&amp;Table5[[#This Row],[rxn]]&amp;"'"&amp;CHAR(9)&amp;Table5[[#This Row],[kapp + (slack_ub - slack_lb)/enzload]]</f>
        <v>'RXN-ACOAD163f_x_FWD-rt2040'	27141.27779288</v>
      </c>
      <c r="R293" s="1">
        <f>_xlfn.XLOOKUP(Table5[[#This Row],[rxn]],Table38[name],Table38[flux],0)</f>
        <v>0</v>
      </c>
      <c r="S293" s="1">
        <f>_xlfn.XLOOKUP(SUBSTITUTE(Table5[[#This Row],[rxn]],"RXN-","ENZLOAD-"),Table38[name],Table38[flux],0)</f>
        <v>0</v>
      </c>
      <c r="T293" s="1" t="b">
        <f>AND(Table5[[#This Row],[ENZLOAD flux in kapp-slack.gms]]=0,Table5[[#This Row],[flux in kapp-slack.gms]]&lt;&gt;0,NOT(Table5[[#This Row],[spont or unknown?]]))</f>
        <v>0</v>
      </c>
      <c r="U293" s="1" t="b">
        <f>OR(_xlfn.TEXTAFTER(Table5[[#This Row],[rxn]],"-",-1)="SPONT",_xlfn.TEXTAFTER(Table5[[#This Row],[rxn]],"-",-1)="UNKNOWN")</f>
        <v>0</v>
      </c>
      <c r="V293" s="1">
        <f>_xlfn.XLOOKUP(SUBSTITUTE(Table5[[#This Row],[rxn]],"RXN-","ENZLOAD-"),Table4[rxn],Table4[ub],0)</f>
        <v>0.84036951000000004</v>
      </c>
      <c r="W293" s="1" t="b">
        <f>AND(Table5[[#This Row],[FVA ENZLOAD flux UB]]=0,Table5[[#This Row],[ENZ not made when it should be?]])</f>
        <v>0</v>
      </c>
    </row>
    <row r="294" spans="1:23" hidden="1">
      <c r="A294" s="1" t="s">
        <v>4772</v>
      </c>
      <c r="B294" s="1" t="str">
        <f>_xlfn.TEXTBEFORE(Table38[[#This Row],[all fluxes from kapp-slack]]," ",,,,"")</f>
        <v>RXN-GLYTRS_c_FWD-rt7136</v>
      </c>
      <c r="C294" s="1">
        <f>_xlfn.NUMBERVALUE(IFERROR(_xlfn.TEXTAFTER(Table38[[#This Row],[all fluxes from kapp-slack]]," ",-1,,,""),""))</f>
        <v>4.6695392187618999E-2</v>
      </c>
      <c r="F294" s="1" t="s">
        <v>6784</v>
      </c>
      <c r="G294" s="1" t="str">
        <f>_xlfn.TEXTBEFORE(Table5[[#This Row],[rxn     kapp_old        kapp_slack_ub   kapp_slack_lb]]," ")</f>
        <v>RXN-ACOAD180f_x_FWD-rt2040</v>
      </c>
      <c r="H29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9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94" s="1">
        <f>_xlfn.NUMBERVALUE(_xlfn.TEXTAFTER(Table5[[#This Row],[rxn     kapp_old        kapp_slack_ub   kapp_slack_lb]]," ",-1))</f>
        <v>0</v>
      </c>
      <c r="K294" s="1">
        <f>_xlfn.XLOOKUP(SUBSTITUTE(Table5[[#This Row],[rxn]],"RXN-","ENZLOAD-"),ENZLOAD[name],ENZLOAD[flux],0)</f>
        <v>2.8996395297999999E-7</v>
      </c>
      <c r="L294" s="1" t="str">
        <f>"'"&amp;Table5[[#This Row],[rxn]]&amp;"'"&amp;CHAR(9)&amp;IF(AND(Table5[[#This Row],[kapp_slack_ub]]&lt;&gt;0,Table5[[#This Row],[kapp_old]]&lt;$F$1),$F$1,Table5[[#This Row],[kapp_old]])</f>
        <v>'RXN-ACOAD180f_x_FWD-rt2040'	27141.27779288</v>
      </c>
      <c r="M294" s="1">
        <f>_xlfn.XLOOKUP(Table5[[#This Row],[rxn]],Table3[name],Table3[flux],$F$1)</f>
        <v>27141.277792879999</v>
      </c>
      <c r="N294" s="1">
        <f>IFERROR(Table5[[#This Row],[min flux]]/Table5[[#This Row],[associated enzload]],"")</f>
        <v>93602247844.758987</v>
      </c>
      <c r="O294" s="1">
        <f>_xlfn.NUMBERVALUE(IF(Table5[[#This Row],[flux/enzload]]="","",ABS($N$1-Table5[[#This Row],[flux/enzload]])))</f>
        <v>1306314069814.1899</v>
      </c>
      <c r="P294" s="1">
        <f>Table5[[#This Row],[kapp_old]]+IFERROR(((Table5[[#This Row],[kapp_slack_ub]]-Table5[[#This Row],[kapp_slack_lb]])/Table5[[#This Row],[associated enzload]]),0)</f>
        <v>27141.277792879999</v>
      </c>
      <c r="Q294" s="1" t="str">
        <f>"'"&amp;Table5[[#This Row],[rxn]]&amp;"'"&amp;CHAR(9)&amp;Table5[[#This Row],[kapp + (slack_ub - slack_lb)/enzload]]</f>
        <v>'RXN-ACOAD180f_x_FWD-rt2040'	27141.27779288</v>
      </c>
      <c r="R294" s="1">
        <f>_xlfn.XLOOKUP(Table5[[#This Row],[rxn]],Table38[name],Table38[flux],0)</f>
        <v>0</v>
      </c>
      <c r="S294" s="1">
        <f>_xlfn.XLOOKUP(SUBSTITUTE(Table5[[#This Row],[rxn]],"RXN-","ENZLOAD-"),Table38[name],Table38[flux],0)</f>
        <v>0</v>
      </c>
      <c r="T294" s="1" t="b">
        <f>AND(Table5[[#This Row],[ENZLOAD flux in kapp-slack.gms]]=0,Table5[[#This Row],[flux in kapp-slack.gms]]&lt;&gt;0,NOT(Table5[[#This Row],[spont or unknown?]]))</f>
        <v>0</v>
      </c>
      <c r="U294" s="1" t="b">
        <f>OR(_xlfn.TEXTAFTER(Table5[[#This Row],[rxn]],"-",-1)="SPONT",_xlfn.TEXTAFTER(Table5[[#This Row],[rxn]],"-",-1)="UNKNOWN")</f>
        <v>0</v>
      </c>
      <c r="V294" s="1">
        <f>_xlfn.XLOOKUP(SUBSTITUTE(Table5[[#This Row],[rxn]],"RXN-","ENZLOAD-"),Table4[rxn],Table4[ub],0)</f>
        <v>0.84036951000000004</v>
      </c>
      <c r="W294" s="1" t="b">
        <f>AND(Table5[[#This Row],[FVA ENZLOAD flux UB]]=0,Table5[[#This Row],[ENZ not made when it should be?]])</f>
        <v>0</v>
      </c>
    </row>
    <row r="295" spans="1:23" hidden="1">
      <c r="A295" s="1" t="s">
        <v>4773</v>
      </c>
      <c r="B295" s="1" t="str">
        <f>_xlfn.TEXTBEFORE(Table38[[#This Row],[all fluxes from kapp-slack]]," ",,,,"")</f>
        <v>RXN-GMPS2_c_FWD-rt7388</v>
      </c>
      <c r="C295" s="1">
        <f>_xlfn.NUMBERVALUE(IFERROR(_xlfn.TEXTAFTER(Table38[[#This Row],[all fluxes from kapp-slack]]," ",-1,,,""),""))</f>
        <v>2.7516272644145998E-2</v>
      </c>
      <c r="F295" s="1" t="s">
        <v>6785</v>
      </c>
      <c r="G295" s="1" t="str">
        <f>_xlfn.TEXTBEFORE(Table5[[#This Row],[rxn     kapp_old        kapp_slack_ub   kapp_slack_lb]]," ")</f>
        <v>RXN-ACOAD181af_x_FWD-rt2040</v>
      </c>
      <c r="H29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9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95" s="1">
        <f>_xlfn.NUMBERVALUE(_xlfn.TEXTAFTER(Table5[[#This Row],[rxn     kapp_old        kapp_slack_ub   kapp_slack_lb]]," ",-1))</f>
        <v>0</v>
      </c>
      <c r="K295" s="1">
        <f>_xlfn.XLOOKUP(SUBSTITUTE(Table5[[#This Row],[rxn]],"RXN-","ENZLOAD-"),ENZLOAD[name],ENZLOAD[flux],0)</f>
        <v>2.8996395297999999E-7</v>
      </c>
      <c r="L295" s="1" t="str">
        <f>"'"&amp;Table5[[#This Row],[rxn]]&amp;"'"&amp;CHAR(9)&amp;IF(AND(Table5[[#This Row],[kapp_slack_ub]]&lt;&gt;0,Table5[[#This Row],[kapp_old]]&lt;$F$1),$F$1,Table5[[#This Row],[kapp_old]])</f>
        <v>'RXN-ACOAD181af_x_FWD-rt2040'	27141.27779288</v>
      </c>
      <c r="M295" s="1">
        <f>_xlfn.XLOOKUP(Table5[[#This Row],[rxn]],Table3[name],Table3[flux],$F$1)</f>
        <v>27141.277792879999</v>
      </c>
      <c r="N295" s="1">
        <f>IFERROR(Table5[[#This Row],[min flux]]/Table5[[#This Row],[associated enzload]],"")</f>
        <v>93602247844.758987</v>
      </c>
      <c r="O295" s="1">
        <f>_xlfn.NUMBERVALUE(IF(Table5[[#This Row],[flux/enzload]]="","",ABS($N$1-Table5[[#This Row],[flux/enzload]])))</f>
        <v>1306314069814.1899</v>
      </c>
      <c r="P295" s="1">
        <f>Table5[[#This Row],[kapp_old]]+IFERROR(((Table5[[#This Row],[kapp_slack_ub]]-Table5[[#This Row],[kapp_slack_lb]])/Table5[[#This Row],[associated enzload]]),0)</f>
        <v>27141.277792879999</v>
      </c>
      <c r="Q295" s="1" t="str">
        <f>"'"&amp;Table5[[#This Row],[rxn]]&amp;"'"&amp;CHAR(9)&amp;Table5[[#This Row],[kapp + (slack_ub - slack_lb)/enzload]]</f>
        <v>'RXN-ACOAD181af_x_FWD-rt2040'	27141.27779288</v>
      </c>
      <c r="R295" s="1">
        <f>_xlfn.XLOOKUP(Table5[[#This Row],[rxn]],Table38[name],Table38[flux],0)</f>
        <v>0</v>
      </c>
      <c r="S295" s="1">
        <f>_xlfn.XLOOKUP(SUBSTITUTE(Table5[[#This Row],[rxn]],"RXN-","ENZLOAD-"),Table38[name],Table38[flux],0)</f>
        <v>0</v>
      </c>
      <c r="T295" s="1" t="b">
        <f>AND(Table5[[#This Row],[ENZLOAD flux in kapp-slack.gms]]=0,Table5[[#This Row],[flux in kapp-slack.gms]]&lt;&gt;0,NOT(Table5[[#This Row],[spont or unknown?]]))</f>
        <v>0</v>
      </c>
      <c r="U295" s="1" t="b">
        <f>OR(_xlfn.TEXTAFTER(Table5[[#This Row],[rxn]],"-",-1)="SPONT",_xlfn.TEXTAFTER(Table5[[#This Row],[rxn]],"-",-1)="UNKNOWN")</f>
        <v>0</v>
      </c>
      <c r="V295" s="1">
        <f>_xlfn.XLOOKUP(SUBSTITUTE(Table5[[#This Row],[rxn]],"RXN-","ENZLOAD-"),Table4[rxn],Table4[ub],0)</f>
        <v>0.84036951000000004</v>
      </c>
      <c r="W295" s="1" t="b">
        <f>AND(Table5[[#This Row],[FVA ENZLOAD flux UB]]=0,Table5[[#This Row],[ENZ not made when it should be?]])</f>
        <v>0</v>
      </c>
    </row>
    <row r="296" spans="1:23" hidden="1">
      <c r="A296" s="1" t="s">
        <v>4774</v>
      </c>
      <c r="B296" s="1" t="str">
        <f>_xlfn.TEXTBEFORE(Table38[[#This Row],[all fluxes from kapp-slack]]," ",,,,"")</f>
        <v>RXN-GND_c_FWD-rt2224</v>
      </c>
      <c r="C296" s="1">
        <f>_xlfn.NUMBERVALUE(IFERROR(_xlfn.TEXTAFTER(Table38[[#This Row],[all fluxes from kapp-slack]]," ",-1,,,""),""))</f>
        <v>4.8438246952432102</v>
      </c>
      <c r="F296" s="1" t="s">
        <v>6786</v>
      </c>
      <c r="G296" s="1" t="str">
        <f>_xlfn.TEXTBEFORE(Table5[[#This Row],[rxn     kapp_old        kapp_slack_ub   kapp_slack_lb]]," ")</f>
        <v>RXN-ACOAD182f_x_FWD-rt2040</v>
      </c>
      <c r="H29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9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96" s="1">
        <f>_xlfn.NUMBERVALUE(_xlfn.TEXTAFTER(Table5[[#This Row],[rxn     kapp_old        kapp_slack_ub   kapp_slack_lb]]," ",-1))</f>
        <v>0</v>
      </c>
      <c r="K296" s="1">
        <f>_xlfn.XLOOKUP(SUBSTITUTE(Table5[[#This Row],[rxn]],"RXN-","ENZLOAD-"),ENZLOAD[name],ENZLOAD[flux],0)</f>
        <v>2.8996395297999999E-7</v>
      </c>
      <c r="L296" s="1" t="str">
        <f>"'"&amp;Table5[[#This Row],[rxn]]&amp;"'"&amp;CHAR(9)&amp;IF(AND(Table5[[#This Row],[kapp_slack_ub]]&lt;&gt;0,Table5[[#This Row],[kapp_old]]&lt;$F$1),$F$1,Table5[[#This Row],[kapp_old]])</f>
        <v>'RXN-ACOAD182f_x_FWD-rt2040'	27141.27779288</v>
      </c>
      <c r="M296" s="1">
        <f>_xlfn.XLOOKUP(Table5[[#This Row],[rxn]],Table3[name],Table3[flux],$F$1)</f>
        <v>27141.277792879999</v>
      </c>
      <c r="N296" s="1">
        <f>IFERROR(Table5[[#This Row],[min flux]]/Table5[[#This Row],[associated enzload]],"")</f>
        <v>93602247844.758987</v>
      </c>
      <c r="O296" s="1">
        <f>_xlfn.NUMBERVALUE(IF(Table5[[#This Row],[flux/enzload]]="","",ABS($N$1-Table5[[#This Row],[flux/enzload]])))</f>
        <v>1306314069814.1899</v>
      </c>
      <c r="P296" s="1">
        <f>Table5[[#This Row],[kapp_old]]+IFERROR(((Table5[[#This Row],[kapp_slack_ub]]-Table5[[#This Row],[kapp_slack_lb]])/Table5[[#This Row],[associated enzload]]),0)</f>
        <v>27141.277792879999</v>
      </c>
      <c r="Q296" s="1" t="str">
        <f>"'"&amp;Table5[[#This Row],[rxn]]&amp;"'"&amp;CHAR(9)&amp;Table5[[#This Row],[kapp + (slack_ub - slack_lb)/enzload]]</f>
        <v>'RXN-ACOAD182f_x_FWD-rt2040'	27141.27779288</v>
      </c>
      <c r="R296" s="1">
        <f>_xlfn.XLOOKUP(Table5[[#This Row],[rxn]],Table38[name],Table38[flux],0)</f>
        <v>0</v>
      </c>
      <c r="S296" s="1">
        <f>_xlfn.XLOOKUP(SUBSTITUTE(Table5[[#This Row],[rxn]],"RXN-","ENZLOAD-"),Table38[name],Table38[flux],0)</f>
        <v>0</v>
      </c>
      <c r="T296" s="1" t="b">
        <f>AND(Table5[[#This Row],[ENZLOAD flux in kapp-slack.gms]]=0,Table5[[#This Row],[flux in kapp-slack.gms]]&lt;&gt;0,NOT(Table5[[#This Row],[spont or unknown?]]))</f>
        <v>0</v>
      </c>
      <c r="U296" s="1" t="b">
        <f>OR(_xlfn.TEXTAFTER(Table5[[#This Row],[rxn]],"-",-1)="SPONT",_xlfn.TEXTAFTER(Table5[[#This Row],[rxn]],"-",-1)="UNKNOWN")</f>
        <v>0</v>
      </c>
      <c r="V296" s="1">
        <f>_xlfn.XLOOKUP(SUBSTITUTE(Table5[[#This Row],[rxn]],"RXN-","ENZLOAD-"),Table4[rxn],Table4[ub],0)</f>
        <v>0.84036951000000004</v>
      </c>
      <c r="W296" s="1" t="b">
        <f>AND(Table5[[#This Row],[FVA ENZLOAD flux UB]]=0,Table5[[#This Row],[ENZ not made when it should be?]])</f>
        <v>0</v>
      </c>
    </row>
    <row r="297" spans="1:23" hidden="1">
      <c r="A297" s="1" t="s">
        <v>4775</v>
      </c>
      <c r="B297" s="1" t="str">
        <f>_xlfn.TEXTBEFORE(Table38[[#This Row],[all fluxes from kapp-slack]]," ",,,,"")</f>
        <v>RXN-GPIA1_c_FWD-GPIA1CPLX1</v>
      </c>
      <c r="C297" s="1">
        <f>_xlfn.NUMBERVALUE(IFERROR(_xlfn.TEXTAFTER(Table38[[#This Row],[all fluxes from kapp-slack]]," ",-1,,,""),""))</f>
        <v>6.5553022262090001E-3</v>
      </c>
      <c r="F297" s="1" t="s">
        <v>6787</v>
      </c>
      <c r="G297" s="1" t="str">
        <f>_xlfn.TEXTBEFORE(Table5[[#This Row],[rxn     kapp_old        kapp_slack_ub   kapp_slack_lb]]," ")</f>
        <v>RXN-ACOAD183f_x_FWD-rt2040</v>
      </c>
      <c r="H29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9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97" s="1">
        <f>_xlfn.NUMBERVALUE(_xlfn.TEXTAFTER(Table5[[#This Row],[rxn     kapp_old        kapp_slack_ub   kapp_slack_lb]]," ",-1))</f>
        <v>0</v>
      </c>
      <c r="K297" s="1">
        <f>_xlfn.XLOOKUP(SUBSTITUTE(Table5[[#This Row],[rxn]],"RXN-","ENZLOAD-"),ENZLOAD[name],ENZLOAD[flux],0)</f>
        <v>2.8996395297999999E-7</v>
      </c>
      <c r="L297" s="1" t="str">
        <f>"'"&amp;Table5[[#This Row],[rxn]]&amp;"'"&amp;CHAR(9)&amp;IF(AND(Table5[[#This Row],[kapp_slack_ub]]&lt;&gt;0,Table5[[#This Row],[kapp_old]]&lt;$F$1),$F$1,Table5[[#This Row],[kapp_old]])</f>
        <v>'RXN-ACOAD183f_x_FWD-rt2040'	27141.27779288</v>
      </c>
      <c r="M297" s="1">
        <f>_xlfn.XLOOKUP(Table5[[#This Row],[rxn]],Table3[name],Table3[flux],$F$1)</f>
        <v>27141.277792879999</v>
      </c>
      <c r="N297" s="1">
        <f>IFERROR(Table5[[#This Row],[min flux]]/Table5[[#This Row],[associated enzload]],"")</f>
        <v>93602247844.758987</v>
      </c>
      <c r="O297" s="1">
        <f>_xlfn.NUMBERVALUE(IF(Table5[[#This Row],[flux/enzload]]="","",ABS($N$1-Table5[[#This Row],[flux/enzload]])))</f>
        <v>1306314069814.1899</v>
      </c>
      <c r="P297" s="1">
        <f>Table5[[#This Row],[kapp_old]]+IFERROR(((Table5[[#This Row],[kapp_slack_ub]]-Table5[[#This Row],[kapp_slack_lb]])/Table5[[#This Row],[associated enzload]]),0)</f>
        <v>27141.277792879999</v>
      </c>
      <c r="Q297" s="1" t="str">
        <f>"'"&amp;Table5[[#This Row],[rxn]]&amp;"'"&amp;CHAR(9)&amp;Table5[[#This Row],[kapp + (slack_ub - slack_lb)/enzload]]</f>
        <v>'RXN-ACOAD183f_x_FWD-rt2040'	27141.27779288</v>
      </c>
      <c r="R297" s="1">
        <f>_xlfn.XLOOKUP(Table5[[#This Row],[rxn]],Table38[name],Table38[flux],0)</f>
        <v>0</v>
      </c>
      <c r="S297" s="1">
        <f>_xlfn.XLOOKUP(SUBSTITUTE(Table5[[#This Row],[rxn]],"RXN-","ENZLOAD-"),Table38[name],Table38[flux],0)</f>
        <v>0</v>
      </c>
      <c r="T297" s="1" t="b">
        <f>AND(Table5[[#This Row],[ENZLOAD flux in kapp-slack.gms]]=0,Table5[[#This Row],[flux in kapp-slack.gms]]&lt;&gt;0,NOT(Table5[[#This Row],[spont or unknown?]]))</f>
        <v>0</v>
      </c>
      <c r="U297" s="1" t="b">
        <f>OR(_xlfn.TEXTAFTER(Table5[[#This Row],[rxn]],"-",-1)="SPONT",_xlfn.TEXTAFTER(Table5[[#This Row],[rxn]],"-",-1)="UNKNOWN")</f>
        <v>0</v>
      </c>
      <c r="V297" s="1">
        <f>_xlfn.XLOOKUP(SUBSTITUTE(Table5[[#This Row],[rxn]],"RXN-","ENZLOAD-"),Table4[rxn],Table4[ub],0)</f>
        <v>0.84036951000000004</v>
      </c>
      <c r="W297" s="1" t="b">
        <f>AND(Table5[[#This Row],[FVA ENZLOAD flux UB]]=0,Table5[[#This Row],[ENZ not made when it should be?]])</f>
        <v>0</v>
      </c>
    </row>
    <row r="298" spans="1:23" hidden="1">
      <c r="A298" s="1" t="s">
        <v>4776</v>
      </c>
      <c r="B298" s="1" t="str">
        <f>_xlfn.TEXTBEFORE(Table38[[#This Row],[all fluxes from kapp-slack]]," ",,,,"")</f>
        <v>RXN-GPIA10a_r_FWD-rt0563</v>
      </c>
      <c r="C298" s="1">
        <f>_xlfn.NUMBERVALUE(IFERROR(_xlfn.TEXTAFTER(Table38[[#This Row],[all fluxes from kapp-slack]]," ",-1,,,""),""))</f>
        <v>6.5553022262090001E-3</v>
      </c>
      <c r="F298" s="1" t="s">
        <v>6788</v>
      </c>
      <c r="G298" s="1" t="str">
        <f>_xlfn.TEXTBEFORE(Table5[[#This Row],[rxn     kapp_old        kapp_slack_ub   kapp_slack_lb]]," ")</f>
        <v>RXN-ACOAD40f_m_FWD-rt5702</v>
      </c>
      <c r="H29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9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98" s="1">
        <f>_xlfn.NUMBERVALUE(_xlfn.TEXTAFTER(Table5[[#This Row],[rxn     kapp_old        kapp_slack_ub   kapp_slack_lb]]," ",-1))</f>
        <v>0</v>
      </c>
      <c r="K298" s="1">
        <f>_xlfn.XLOOKUP(SUBSTITUTE(Table5[[#This Row],[rxn]],"RXN-","ENZLOAD-"),ENZLOAD[name],ENZLOAD[flux],0)</f>
        <v>6.8613151325999999E-7</v>
      </c>
      <c r="L298" s="1" t="str">
        <f>"'"&amp;Table5[[#This Row],[rxn]]&amp;"'"&amp;CHAR(9)&amp;IF(AND(Table5[[#This Row],[kapp_slack_ub]]&lt;&gt;0,Table5[[#This Row],[kapp_old]]&lt;$F$1),$F$1,Table5[[#This Row],[kapp_old]])</f>
        <v>'RXN-ACOAD40f_m_FWD-rt5702'	27141.27779288</v>
      </c>
      <c r="M298" s="1">
        <f>_xlfn.XLOOKUP(Table5[[#This Row],[rxn]],Table3[name],Table3[flux],$F$1)</f>
        <v>27141.277792879999</v>
      </c>
      <c r="N298" s="1">
        <f>IFERROR(Table5[[#This Row],[min flux]]/Table5[[#This Row],[associated enzload]],"")</f>
        <v>39556961410.975433</v>
      </c>
      <c r="O298" s="1">
        <f>_xlfn.NUMBERVALUE(IF(Table5[[#This Row],[flux/enzload]]="","",ABS($N$1-Table5[[#This Row],[flux/enzload]])))</f>
        <v>1360359356247.98</v>
      </c>
      <c r="P298" s="1">
        <f>Table5[[#This Row],[kapp_old]]+IFERROR(((Table5[[#This Row],[kapp_slack_ub]]-Table5[[#This Row],[kapp_slack_lb]])/Table5[[#This Row],[associated enzload]]),0)</f>
        <v>27141.277792879999</v>
      </c>
      <c r="Q298" s="1" t="str">
        <f>"'"&amp;Table5[[#This Row],[rxn]]&amp;"'"&amp;CHAR(9)&amp;Table5[[#This Row],[kapp + (slack_ub - slack_lb)/enzload]]</f>
        <v>'RXN-ACOAD40f_m_FWD-rt5702'	27141.27779288</v>
      </c>
      <c r="R298" s="1">
        <f>_xlfn.XLOOKUP(Table5[[#This Row],[rxn]],Table38[name],Table38[flux],0)</f>
        <v>0</v>
      </c>
      <c r="S298" s="1">
        <f>_xlfn.XLOOKUP(SUBSTITUTE(Table5[[#This Row],[rxn]],"RXN-","ENZLOAD-"),Table38[name],Table38[flux],0)</f>
        <v>0</v>
      </c>
      <c r="T298" s="1" t="b">
        <f>AND(Table5[[#This Row],[ENZLOAD flux in kapp-slack.gms]]=0,Table5[[#This Row],[flux in kapp-slack.gms]]&lt;&gt;0,NOT(Table5[[#This Row],[spont or unknown?]]))</f>
        <v>0</v>
      </c>
      <c r="U298" s="1" t="b">
        <f>OR(_xlfn.TEXTAFTER(Table5[[#This Row],[rxn]],"-",-1)="SPONT",_xlfn.TEXTAFTER(Table5[[#This Row],[rxn]],"-",-1)="UNKNOWN")</f>
        <v>0</v>
      </c>
      <c r="V298" s="1">
        <f>_xlfn.XLOOKUP(SUBSTITUTE(Table5[[#This Row],[rxn]],"RXN-","ENZLOAD-"),Table4[rxn],Table4[ub],0)</f>
        <v>0.94041220999999997</v>
      </c>
      <c r="W298" s="1" t="b">
        <f>AND(Table5[[#This Row],[FVA ENZLOAD flux UB]]=0,Table5[[#This Row],[ENZ not made when it should be?]])</f>
        <v>0</v>
      </c>
    </row>
    <row r="299" spans="1:23" hidden="1">
      <c r="A299" s="1" t="s">
        <v>4777</v>
      </c>
      <c r="B299" s="1" t="str">
        <f>_xlfn.TEXTBEFORE(Table38[[#This Row],[all fluxes from kapp-slack]]," ",,,,"")</f>
        <v>RXN-GPIA2_c_FWD-rt1519</v>
      </c>
      <c r="C299" s="1">
        <f>_xlfn.NUMBERVALUE(IFERROR(_xlfn.TEXTAFTER(Table38[[#This Row],[all fluxes from kapp-slack]]," ",-1,,,""),""))</f>
        <v>6.5553022262090001E-3</v>
      </c>
      <c r="F299" s="1" t="s">
        <v>6789</v>
      </c>
      <c r="G299" s="1" t="str">
        <f>_xlfn.TEXTBEFORE(Table5[[#This Row],[rxn     kapp_old        kapp_slack_ub   kapp_slack_lb]]," ")</f>
        <v>RXN-ACOAD40f_m_REV-rt5702</v>
      </c>
      <c r="H29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9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99" s="1">
        <f>_xlfn.NUMBERVALUE(_xlfn.TEXTAFTER(Table5[[#This Row],[rxn     kapp_old        kapp_slack_ub   kapp_slack_lb]]," ",-1))</f>
        <v>0</v>
      </c>
      <c r="K299" s="1">
        <f>_xlfn.XLOOKUP(SUBSTITUTE(Table5[[#This Row],[rxn]],"RXN-","ENZLOAD-"),ENZLOAD[name],ENZLOAD[flux],0)</f>
        <v>6.8613151325999999E-7</v>
      </c>
      <c r="L299" s="1" t="str">
        <f>"'"&amp;Table5[[#This Row],[rxn]]&amp;"'"&amp;CHAR(9)&amp;IF(AND(Table5[[#This Row],[kapp_slack_ub]]&lt;&gt;0,Table5[[#This Row],[kapp_old]]&lt;$F$1),$F$1,Table5[[#This Row],[kapp_old]])</f>
        <v>'RXN-ACOAD40f_m_REV-rt5702'	27141.27779288</v>
      </c>
      <c r="M299" s="1">
        <f>_xlfn.XLOOKUP(Table5[[#This Row],[rxn]],Table3[name],Table3[flux],$F$1)</f>
        <v>27141.277792879999</v>
      </c>
      <c r="N299" s="1">
        <f>IFERROR(Table5[[#This Row],[min flux]]/Table5[[#This Row],[associated enzload]],"")</f>
        <v>39556961410.975433</v>
      </c>
      <c r="O299" s="1">
        <f>_xlfn.NUMBERVALUE(IF(Table5[[#This Row],[flux/enzload]]="","",ABS($N$1-Table5[[#This Row],[flux/enzload]])))</f>
        <v>1360359356247.98</v>
      </c>
      <c r="P299" s="1">
        <f>Table5[[#This Row],[kapp_old]]+IFERROR(((Table5[[#This Row],[kapp_slack_ub]]-Table5[[#This Row],[kapp_slack_lb]])/Table5[[#This Row],[associated enzload]]),0)</f>
        <v>27141.277792879999</v>
      </c>
      <c r="Q299" s="1" t="str">
        <f>"'"&amp;Table5[[#This Row],[rxn]]&amp;"'"&amp;CHAR(9)&amp;Table5[[#This Row],[kapp + (slack_ub - slack_lb)/enzload]]</f>
        <v>'RXN-ACOAD40f_m_REV-rt5702'	27141.27779288</v>
      </c>
      <c r="R299" s="1">
        <f>_xlfn.XLOOKUP(Table5[[#This Row],[rxn]],Table38[name],Table38[flux],0)</f>
        <v>0</v>
      </c>
      <c r="S299" s="1">
        <f>_xlfn.XLOOKUP(SUBSTITUTE(Table5[[#This Row],[rxn]],"RXN-","ENZLOAD-"),Table38[name],Table38[flux],0)</f>
        <v>0</v>
      </c>
      <c r="T299" s="1" t="b">
        <f>AND(Table5[[#This Row],[ENZLOAD flux in kapp-slack.gms]]=0,Table5[[#This Row],[flux in kapp-slack.gms]]&lt;&gt;0,NOT(Table5[[#This Row],[spont or unknown?]]))</f>
        <v>0</v>
      </c>
      <c r="U299" s="1" t="b">
        <f>OR(_xlfn.TEXTAFTER(Table5[[#This Row],[rxn]],"-",-1)="SPONT",_xlfn.TEXTAFTER(Table5[[#This Row],[rxn]],"-",-1)="UNKNOWN")</f>
        <v>0</v>
      </c>
      <c r="V299" s="1">
        <f>_xlfn.XLOOKUP(SUBSTITUTE(Table5[[#This Row],[rxn]],"RXN-","ENZLOAD-"),Table4[rxn],Table4[ub],0)</f>
        <v>0.94041220999999997</v>
      </c>
      <c r="W299" s="1" t="b">
        <f>AND(Table5[[#This Row],[FVA ENZLOAD flux UB]]=0,Table5[[#This Row],[ENZ not made when it should be?]])</f>
        <v>0</v>
      </c>
    </row>
    <row r="300" spans="1:23" hidden="1">
      <c r="A300" s="1" t="s">
        <v>4778</v>
      </c>
      <c r="B300" s="1" t="str">
        <f>_xlfn.TEXTBEFORE(Table38[[#This Row],[all fluxes from kapp-slack]]," ",,,,"")</f>
        <v>RXN-GPIA3_c_r_FWD-rt3333</v>
      </c>
      <c r="C300" s="1">
        <f>_xlfn.NUMBERVALUE(IFERROR(_xlfn.TEXTAFTER(Table38[[#This Row],[all fluxes from kapp-slack]]," ",-1,,,""),""))</f>
        <v>6.5553022262090001E-3</v>
      </c>
      <c r="F300" s="1" t="s">
        <v>6790</v>
      </c>
      <c r="G300" s="1" t="str">
        <f>_xlfn.TEXTBEFORE(Table5[[#This Row],[rxn     kapp_old        kapp_slack_ub   kapp_slack_lb]]," ")</f>
        <v>RXN-ACOAD40f_x_FWD-rt2040</v>
      </c>
      <c r="H30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0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00" s="1">
        <f>_xlfn.NUMBERVALUE(_xlfn.TEXTAFTER(Table5[[#This Row],[rxn     kapp_old        kapp_slack_ub   kapp_slack_lb]]," ",-1))</f>
        <v>0</v>
      </c>
      <c r="K300" s="1">
        <f>_xlfn.XLOOKUP(SUBSTITUTE(Table5[[#This Row],[rxn]],"RXN-","ENZLOAD-"),ENZLOAD[name],ENZLOAD[flux],0)</f>
        <v>2.8996395297999999E-7</v>
      </c>
      <c r="L300" s="1" t="str">
        <f>"'"&amp;Table5[[#This Row],[rxn]]&amp;"'"&amp;CHAR(9)&amp;IF(AND(Table5[[#This Row],[kapp_slack_ub]]&lt;&gt;0,Table5[[#This Row],[kapp_old]]&lt;$F$1),$F$1,Table5[[#This Row],[kapp_old]])</f>
        <v>'RXN-ACOAD40f_x_FWD-rt2040'	27141.27779288</v>
      </c>
      <c r="M300" s="1">
        <f>_xlfn.XLOOKUP(Table5[[#This Row],[rxn]],Table3[name],Table3[flux],$F$1)</f>
        <v>27141.277792879999</v>
      </c>
      <c r="N300" s="1">
        <f>IFERROR(Table5[[#This Row],[min flux]]/Table5[[#This Row],[associated enzload]],"")</f>
        <v>93602247844.758987</v>
      </c>
      <c r="O300" s="1">
        <f>_xlfn.NUMBERVALUE(IF(Table5[[#This Row],[flux/enzload]]="","",ABS($N$1-Table5[[#This Row],[flux/enzload]])))</f>
        <v>1306314069814.1899</v>
      </c>
      <c r="P300" s="1">
        <f>Table5[[#This Row],[kapp_old]]+IFERROR(((Table5[[#This Row],[kapp_slack_ub]]-Table5[[#This Row],[kapp_slack_lb]])/Table5[[#This Row],[associated enzload]]),0)</f>
        <v>27141.277792879999</v>
      </c>
      <c r="Q300" s="1" t="str">
        <f>"'"&amp;Table5[[#This Row],[rxn]]&amp;"'"&amp;CHAR(9)&amp;Table5[[#This Row],[kapp + (slack_ub - slack_lb)/enzload]]</f>
        <v>'RXN-ACOAD40f_x_FWD-rt2040'	27141.27779288</v>
      </c>
      <c r="R300" s="1">
        <f>_xlfn.XLOOKUP(Table5[[#This Row],[rxn]],Table38[name],Table38[flux],0)</f>
        <v>0</v>
      </c>
      <c r="S300" s="1">
        <f>_xlfn.XLOOKUP(SUBSTITUTE(Table5[[#This Row],[rxn]],"RXN-","ENZLOAD-"),Table38[name],Table38[flux],0)</f>
        <v>0</v>
      </c>
      <c r="T300" s="1" t="b">
        <f>AND(Table5[[#This Row],[ENZLOAD flux in kapp-slack.gms]]=0,Table5[[#This Row],[flux in kapp-slack.gms]]&lt;&gt;0,NOT(Table5[[#This Row],[spont or unknown?]]))</f>
        <v>0</v>
      </c>
      <c r="U300" s="1" t="b">
        <f>OR(_xlfn.TEXTAFTER(Table5[[#This Row],[rxn]],"-",-1)="SPONT",_xlfn.TEXTAFTER(Table5[[#This Row],[rxn]],"-",-1)="UNKNOWN")</f>
        <v>0</v>
      </c>
      <c r="V300" s="1">
        <f>_xlfn.XLOOKUP(SUBSTITUTE(Table5[[#This Row],[rxn]],"RXN-","ENZLOAD-"),Table4[rxn],Table4[ub],0)</f>
        <v>0.84036951000000004</v>
      </c>
      <c r="W300" s="1" t="b">
        <f>AND(Table5[[#This Row],[FVA ENZLOAD flux UB]]=0,Table5[[#This Row],[ENZ not made when it should be?]])</f>
        <v>0</v>
      </c>
    </row>
    <row r="301" spans="1:23" hidden="1">
      <c r="A301" s="1" t="s">
        <v>4779</v>
      </c>
      <c r="B301" s="1" t="str">
        <f>_xlfn.TEXTBEFORE(Table38[[#This Row],[all fluxes from kapp-slack]]," ",,,,"")</f>
        <v>RXN-GPIA4_r_FWD-rt3077</v>
      </c>
      <c r="C301" s="1">
        <f>_xlfn.NUMBERVALUE(IFERROR(_xlfn.TEXTAFTER(Table38[[#This Row],[all fluxes from kapp-slack]]," ",-1,,,""),""))</f>
        <v>6.5553022262090001E-3</v>
      </c>
      <c r="F301" s="1" t="s">
        <v>6791</v>
      </c>
      <c r="G301" s="1" t="str">
        <f>_xlfn.TEXTBEFORE(Table5[[#This Row],[rxn     kapp_old        kapp_slack_ub   kapp_slack_lb]]," ")</f>
        <v>RXN-ACOAD60f_m_FWD-rt5702</v>
      </c>
      <c r="H30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0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01" s="1">
        <f>_xlfn.NUMBERVALUE(_xlfn.TEXTAFTER(Table5[[#This Row],[rxn     kapp_old        kapp_slack_ub   kapp_slack_lb]]," ",-1))</f>
        <v>0</v>
      </c>
      <c r="K301" s="1">
        <f>_xlfn.XLOOKUP(SUBSTITUTE(Table5[[#This Row],[rxn]],"RXN-","ENZLOAD-"),ENZLOAD[name],ENZLOAD[flux],0)</f>
        <v>6.8613151325999999E-7</v>
      </c>
      <c r="L301" s="1" t="str">
        <f>"'"&amp;Table5[[#This Row],[rxn]]&amp;"'"&amp;CHAR(9)&amp;IF(AND(Table5[[#This Row],[kapp_slack_ub]]&lt;&gt;0,Table5[[#This Row],[kapp_old]]&lt;$F$1),$F$1,Table5[[#This Row],[kapp_old]])</f>
        <v>'RXN-ACOAD60f_m_FWD-rt5702'	27141.27779288</v>
      </c>
      <c r="M301" s="1">
        <f>_xlfn.XLOOKUP(Table5[[#This Row],[rxn]],Table3[name],Table3[flux],$F$1)</f>
        <v>27141.277792879999</v>
      </c>
      <c r="N301" s="1">
        <f>IFERROR(Table5[[#This Row],[min flux]]/Table5[[#This Row],[associated enzload]],"")</f>
        <v>39556961410.975433</v>
      </c>
      <c r="O301" s="1">
        <f>_xlfn.NUMBERVALUE(IF(Table5[[#This Row],[flux/enzload]]="","",ABS($N$1-Table5[[#This Row],[flux/enzload]])))</f>
        <v>1360359356247.98</v>
      </c>
      <c r="P301" s="1">
        <f>Table5[[#This Row],[kapp_old]]+IFERROR(((Table5[[#This Row],[kapp_slack_ub]]-Table5[[#This Row],[kapp_slack_lb]])/Table5[[#This Row],[associated enzload]]),0)</f>
        <v>27141.277792879999</v>
      </c>
      <c r="Q301" s="1" t="str">
        <f>"'"&amp;Table5[[#This Row],[rxn]]&amp;"'"&amp;CHAR(9)&amp;Table5[[#This Row],[kapp + (slack_ub - slack_lb)/enzload]]</f>
        <v>'RXN-ACOAD60f_m_FWD-rt5702'	27141.27779288</v>
      </c>
      <c r="R301" s="1">
        <f>_xlfn.XLOOKUP(Table5[[#This Row],[rxn]],Table38[name],Table38[flux],0)</f>
        <v>0</v>
      </c>
      <c r="S301" s="1">
        <f>_xlfn.XLOOKUP(SUBSTITUTE(Table5[[#This Row],[rxn]],"RXN-","ENZLOAD-"),Table38[name],Table38[flux],0)</f>
        <v>0</v>
      </c>
      <c r="T301" s="1" t="b">
        <f>AND(Table5[[#This Row],[ENZLOAD flux in kapp-slack.gms]]=0,Table5[[#This Row],[flux in kapp-slack.gms]]&lt;&gt;0,NOT(Table5[[#This Row],[spont or unknown?]]))</f>
        <v>0</v>
      </c>
      <c r="U301" s="1" t="b">
        <f>OR(_xlfn.TEXTAFTER(Table5[[#This Row],[rxn]],"-",-1)="SPONT",_xlfn.TEXTAFTER(Table5[[#This Row],[rxn]],"-",-1)="UNKNOWN")</f>
        <v>0</v>
      </c>
      <c r="V301" s="1">
        <f>_xlfn.XLOOKUP(SUBSTITUTE(Table5[[#This Row],[rxn]],"RXN-","ENZLOAD-"),Table4[rxn],Table4[ub],0)</f>
        <v>0.94041220999999997</v>
      </c>
      <c r="W301" s="1" t="b">
        <f>AND(Table5[[#This Row],[FVA ENZLOAD flux UB]]=0,Table5[[#This Row],[ENZ not made when it should be?]])</f>
        <v>0</v>
      </c>
    </row>
    <row r="302" spans="1:23" hidden="1">
      <c r="A302" s="1" t="s">
        <v>4780</v>
      </c>
      <c r="B302" s="1" t="str">
        <f>_xlfn.TEXTBEFORE(Table38[[#This Row],[all fluxes from kapp-slack]]," ",,,,"")</f>
        <v>RXN-GPIA5_r_FWD-GPI14</v>
      </c>
      <c r="C302" s="1">
        <f>_xlfn.NUMBERVALUE(IFERROR(_xlfn.TEXTAFTER(Table38[[#This Row],[all fluxes from kapp-slack]]," ",-1,,,""),""))</f>
        <v>6.5553022262090001E-3</v>
      </c>
      <c r="F302" s="1" t="s">
        <v>6792</v>
      </c>
      <c r="G302" s="1" t="str">
        <f>_xlfn.TEXTBEFORE(Table5[[#This Row],[rxn     kapp_old        kapp_slack_ub   kapp_slack_lb]]," ")</f>
        <v>RXN-ACOAD60f_m_REV-rt5702</v>
      </c>
      <c r="H30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0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02" s="1">
        <f>_xlfn.NUMBERVALUE(_xlfn.TEXTAFTER(Table5[[#This Row],[rxn     kapp_old        kapp_slack_ub   kapp_slack_lb]]," ",-1))</f>
        <v>0</v>
      </c>
      <c r="K302" s="1">
        <f>_xlfn.XLOOKUP(SUBSTITUTE(Table5[[#This Row],[rxn]],"RXN-","ENZLOAD-"),ENZLOAD[name],ENZLOAD[flux],0)</f>
        <v>6.8613151325999999E-7</v>
      </c>
      <c r="L302" s="1" t="str">
        <f>"'"&amp;Table5[[#This Row],[rxn]]&amp;"'"&amp;CHAR(9)&amp;IF(AND(Table5[[#This Row],[kapp_slack_ub]]&lt;&gt;0,Table5[[#This Row],[kapp_old]]&lt;$F$1),$F$1,Table5[[#This Row],[kapp_old]])</f>
        <v>'RXN-ACOAD60f_m_REV-rt5702'	27141.27779288</v>
      </c>
      <c r="M302" s="1">
        <f>_xlfn.XLOOKUP(Table5[[#This Row],[rxn]],Table3[name],Table3[flux],$F$1)</f>
        <v>27141.277792879999</v>
      </c>
      <c r="N302" s="1">
        <f>IFERROR(Table5[[#This Row],[min flux]]/Table5[[#This Row],[associated enzload]],"")</f>
        <v>39556961410.975433</v>
      </c>
      <c r="O302" s="1">
        <f>_xlfn.NUMBERVALUE(IF(Table5[[#This Row],[flux/enzload]]="","",ABS($N$1-Table5[[#This Row],[flux/enzload]])))</f>
        <v>1360359356247.98</v>
      </c>
      <c r="P302" s="1">
        <f>Table5[[#This Row],[kapp_old]]+IFERROR(((Table5[[#This Row],[kapp_slack_ub]]-Table5[[#This Row],[kapp_slack_lb]])/Table5[[#This Row],[associated enzload]]),0)</f>
        <v>27141.277792879999</v>
      </c>
      <c r="Q302" s="1" t="str">
        <f>"'"&amp;Table5[[#This Row],[rxn]]&amp;"'"&amp;CHAR(9)&amp;Table5[[#This Row],[kapp + (slack_ub - slack_lb)/enzload]]</f>
        <v>'RXN-ACOAD60f_m_REV-rt5702'	27141.27779288</v>
      </c>
      <c r="R302" s="1">
        <f>_xlfn.XLOOKUP(Table5[[#This Row],[rxn]],Table38[name],Table38[flux],0)</f>
        <v>0</v>
      </c>
      <c r="S302" s="1">
        <f>_xlfn.XLOOKUP(SUBSTITUTE(Table5[[#This Row],[rxn]],"RXN-","ENZLOAD-"),Table38[name],Table38[flux],0)</f>
        <v>0</v>
      </c>
      <c r="T302" s="1" t="b">
        <f>AND(Table5[[#This Row],[ENZLOAD flux in kapp-slack.gms]]=0,Table5[[#This Row],[flux in kapp-slack.gms]]&lt;&gt;0,NOT(Table5[[#This Row],[spont or unknown?]]))</f>
        <v>0</v>
      </c>
      <c r="U302" s="1" t="b">
        <f>OR(_xlfn.TEXTAFTER(Table5[[#This Row],[rxn]],"-",-1)="SPONT",_xlfn.TEXTAFTER(Table5[[#This Row],[rxn]],"-",-1)="UNKNOWN")</f>
        <v>0</v>
      </c>
      <c r="V302" s="1">
        <f>_xlfn.XLOOKUP(SUBSTITUTE(Table5[[#This Row],[rxn]],"RXN-","ENZLOAD-"),Table4[rxn],Table4[ub],0)</f>
        <v>0.94041220999999997</v>
      </c>
      <c r="W302" s="1" t="b">
        <f>AND(Table5[[#This Row],[FVA ENZLOAD flux UB]]=0,Table5[[#This Row],[ENZ not made when it should be?]])</f>
        <v>0</v>
      </c>
    </row>
    <row r="303" spans="1:23" hidden="1">
      <c r="A303" s="1" t="s">
        <v>4781</v>
      </c>
      <c r="B303" s="1" t="str">
        <f>_xlfn.TEXTBEFORE(Table38[[#This Row],[all fluxes from kapp-slack]]," ",,,,"")</f>
        <v>RXN-GPIA6_r_FWD-rt3077</v>
      </c>
      <c r="C303" s="1">
        <f>_xlfn.NUMBERVALUE(IFERROR(_xlfn.TEXTAFTER(Table38[[#This Row],[all fluxes from kapp-slack]]," ",-1,,,""),""))</f>
        <v>6.5553022262090001E-3</v>
      </c>
      <c r="F303" s="1" t="s">
        <v>6793</v>
      </c>
      <c r="G303" s="1" t="str">
        <f>_xlfn.TEXTBEFORE(Table5[[#This Row],[rxn     kapp_old        kapp_slack_ub   kapp_slack_lb]]," ")</f>
        <v>RXN-ACOAD60f_x_FWD-rt2040</v>
      </c>
      <c r="H30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0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03" s="1">
        <f>_xlfn.NUMBERVALUE(_xlfn.TEXTAFTER(Table5[[#This Row],[rxn     kapp_old        kapp_slack_ub   kapp_slack_lb]]," ",-1))</f>
        <v>0</v>
      </c>
      <c r="K303" s="1">
        <f>_xlfn.XLOOKUP(SUBSTITUTE(Table5[[#This Row],[rxn]],"RXN-","ENZLOAD-"),ENZLOAD[name],ENZLOAD[flux],0)</f>
        <v>2.8996395297999999E-7</v>
      </c>
      <c r="L303" s="1" t="str">
        <f>"'"&amp;Table5[[#This Row],[rxn]]&amp;"'"&amp;CHAR(9)&amp;IF(AND(Table5[[#This Row],[kapp_slack_ub]]&lt;&gt;0,Table5[[#This Row],[kapp_old]]&lt;$F$1),$F$1,Table5[[#This Row],[kapp_old]])</f>
        <v>'RXN-ACOAD60f_x_FWD-rt2040'	27141.27779288</v>
      </c>
      <c r="M303" s="1">
        <f>_xlfn.XLOOKUP(Table5[[#This Row],[rxn]],Table3[name],Table3[flux],$F$1)</f>
        <v>27141.277792879999</v>
      </c>
      <c r="N303" s="1">
        <f>IFERROR(Table5[[#This Row],[min flux]]/Table5[[#This Row],[associated enzload]],"")</f>
        <v>93602247844.758987</v>
      </c>
      <c r="O303" s="1">
        <f>_xlfn.NUMBERVALUE(IF(Table5[[#This Row],[flux/enzload]]="","",ABS($N$1-Table5[[#This Row],[flux/enzload]])))</f>
        <v>1306314069814.1899</v>
      </c>
      <c r="P303" s="1">
        <f>Table5[[#This Row],[kapp_old]]+IFERROR(((Table5[[#This Row],[kapp_slack_ub]]-Table5[[#This Row],[kapp_slack_lb]])/Table5[[#This Row],[associated enzload]]),0)</f>
        <v>27141.277792879999</v>
      </c>
      <c r="Q303" s="1" t="str">
        <f>"'"&amp;Table5[[#This Row],[rxn]]&amp;"'"&amp;CHAR(9)&amp;Table5[[#This Row],[kapp + (slack_ub - slack_lb)/enzload]]</f>
        <v>'RXN-ACOAD60f_x_FWD-rt2040'	27141.27779288</v>
      </c>
      <c r="R303" s="1">
        <f>_xlfn.XLOOKUP(Table5[[#This Row],[rxn]],Table38[name],Table38[flux],0)</f>
        <v>0</v>
      </c>
      <c r="S303" s="1">
        <f>_xlfn.XLOOKUP(SUBSTITUTE(Table5[[#This Row],[rxn]],"RXN-","ENZLOAD-"),Table38[name],Table38[flux],0)</f>
        <v>0</v>
      </c>
      <c r="T303" s="1" t="b">
        <f>AND(Table5[[#This Row],[ENZLOAD flux in kapp-slack.gms]]=0,Table5[[#This Row],[flux in kapp-slack.gms]]&lt;&gt;0,NOT(Table5[[#This Row],[spont or unknown?]]))</f>
        <v>0</v>
      </c>
      <c r="U303" s="1" t="b">
        <f>OR(_xlfn.TEXTAFTER(Table5[[#This Row],[rxn]],"-",-1)="SPONT",_xlfn.TEXTAFTER(Table5[[#This Row],[rxn]],"-",-1)="UNKNOWN")</f>
        <v>0</v>
      </c>
      <c r="V303" s="1">
        <f>_xlfn.XLOOKUP(SUBSTITUTE(Table5[[#This Row],[rxn]],"RXN-","ENZLOAD-"),Table4[rxn],Table4[ub],0)</f>
        <v>0.84036951000000004</v>
      </c>
      <c r="W303" s="1" t="b">
        <f>AND(Table5[[#This Row],[FVA ENZLOAD flux UB]]=0,Table5[[#This Row],[ENZ not made when it should be?]])</f>
        <v>0</v>
      </c>
    </row>
    <row r="304" spans="1:23" hidden="1">
      <c r="A304" s="1" t="s">
        <v>4782</v>
      </c>
      <c r="B304" s="1" t="str">
        <f>_xlfn.TEXTBEFORE(Table38[[#This Row],[all fluxes from kapp-slack]]," ",,,,"")</f>
        <v>RXN-GPIA7_r_FWD-rt4593</v>
      </c>
      <c r="C304" s="1">
        <f>_xlfn.NUMBERVALUE(IFERROR(_xlfn.TEXTAFTER(Table38[[#This Row],[all fluxes from kapp-slack]]," ",-1,,,""),""))</f>
        <v>6.5553022262090001E-3</v>
      </c>
      <c r="F304" s="1" t="s">
        <v>6794</v>
      </c>
      <c r="G304" s="1" t="str">
        <f>_xlfn.TEXTBEFORE(Table5[[#This Row],[rxn     kapp_old        kapp_slack_ub   kapp_slack_lb]]," ")</f>
        <v>RXN-ACOAD80f_m_FWD-rt4202</v>
      </c>
      <c r="H30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0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04" s="1">
        <f>_xlfn.NUMBERVALUE(_xlfn.TEXTAFTER(Table5[[#This Row],[rxn     kapp_old        kapp_slack_ub   kapp_slack_lb]]," ",-1))</f>
        <v>0</v>
      </c>
      <c r="K304" s="1">
        <f>_xlfn.XLOOKUP(SUBSTITUTE(Table5[[#This Row],[rxn]],"RXN-","ENZLOAD-"),ENZLOAD[name],ENZLOAD[flux],0)</f>
        <v>8.5934370649999994E-8</v>
      </c>
      <c r="L304" s="1" t="str">
        <f>"'"&amp;Table5[[#This Row],[rxn]]&amp;"'"&amp;CHAR(9)&amp;IF(AND(Table5[[#This Row],[kapp_slack_ub]]&lt;&gt;0,Table5[[#This Row],[kapp_old]]&lt;$F$1),$F$1,Table5[[#This Row],[kapp_old]])</f>
        <v>'RXN-ACOAD80f_m_FWD-rt4202'	27141.27779288</v>
      </c>
      <c r="M304" s="1">
        <f>_xlfn.XLOOKUP(Table5[[#This Row],[rxn]],Table3[name],Table3[flux],$F$1)</f>
        <v>27141.277792879999</v>
      </c>
      <c r="N304" s="1">
        <f>IFERROR(Table5[[#This Row],[min flux]]/Table5[[#This Row],[associated enzload]],"")</f>
        <v>315837278932.5827</v>
      </c>
      <c r="O304" s="1">
        <f>_xlfn.NUMBERVALUE(IF(Table5[[#This Row],[flux/enzload]]="","",ABS($N$1-Table5[[#This Row],[flux/enzload]])))</f>
        <v>1084079038726.37</v>
      </c>
      <c r="P304" s="1">
        <f>Table5[[#This Row],[kapp_old]]+IFERROR(((Table5[[#This Row],[kapp_slack_ub]]-Table5[[#This Row],[kapp_slack_lb]])/Table5[[#This Row],[associated enzload]]),0)</f>
        <v>27141.277792879999</v>
      </c>
      <c r="Q304" s="1" t="str">
        <f>"'"&amp;Table5[[#This Row],[rxn]]&amp;"'"&amp;CHAR(9)&amp;Table5[[#This Row],[kapp + (slack_ub - slack_lb)/enzload]]</f>
        <v>'RXN-ACOAD80f_m_FWD-rt4202'	27141.27779288</v>
      </c>
      <c r="R304" s="1">
        <f>_xlfn.XLOOKUP(Table5[[#This Row],[rxn]],Table38[name],Table38[flux],0)</f>
        <v>0</v>
      </c>
      <c r="S304" s="1">
        <f>_xlfn.XLOOKUP(SUBSTITUTE(Table5[[#This Row],[rxn]],"RXN-","ENZLOAD-"),Table38[name],Table38[flux],0)</f>
        <v>0</v>
      </c>
      <c r="T304" s="1" t="b">
        <f>AND(Table5[[#This Row],[ENZLOAD flux in kapp-slack.gms]]=0,Table5[[#This Row],[flux in kapp-slack.gms]]&lt;&gt;0,NOT(Table5[[#This Row],[spont or unknown?]]))</f>
        <v>0</v>
      </c>
      <c r="U304" s="1" t="b">
        <f>OR(_xlfn.TEXTAFTER(Table5[[#This Row],[rxn]],"-",-1)="SPONT",_xlfn.TEXTAFTER(Table5[[#This Row],[rxn]],"-",-1)="UNKNOWN")</f>
        <v>0</v>
      </c>
      <c r="V304" s="1">
        <f>_xlfn.XLOOKUP(SUBSTITUTE(Table5[[#This Row],[rxn]],"RXN-","ENZLOAD-"),Table4[rxn],Table4[ub],0)</f>
        <v>0.95822395000000005</v>
      </c>
      <c r="W304" s="1" t="b">
        <f>AND(Table5[[#This Row],[FVA ENZLOAD flux UB]]=0,Table5[[#This Row],[ENZ not made when it should be?]])</f>
        <v>0</v>
      </c>
    </row>
    <row r="305" spans="1:23" hidden="1">
      <c r="A305" s="1" t="s">
        <v>4783</v>
      </c>
      <c r="B305" s="1" t="str">
        <f>_xlfn.TEXTBEFORE(Table38[[#This Row],[all fluxes from kapp-slack]]," ",,,,"")</f>
        <v>RXN-GPIA8a_r_FWD-rt0237</v>
      </c>
      <c r="C305" s="1">
        <f>_xlfn.NUMBERVALUE(IFERROR(_xlfn.TEXTAFTER(Table38[[#This Row],[all fluxes from kapp-slack]]," ",-1,,,""),""))</f>
        <v>6.5553022262090001E-3</v>
      </c>
      <c r="F305" s="1" t="s">
        <v>6795</v>
      </c>
      <c r="G305" s="1" t="str">
        <f>_xlfn.TEXTBEFORE(Table5[[#This Row],[rxn     kapp_old        kapp_slack_ub   kapp_slack_lb]]," ")</f>
        <v>RXN-ACOAD80f_m_REV-rt4202</v>
      </c>
      <c r="H30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0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05" s="1">
        <f>_xlfn.NUMBERVALUE(_xlfn.TEXTAFTER(Table5[[#This Row],[rxn     kapp_old        kapp_slack_ub   kapp_slack_lb]]," ",-1))</f>
        <v>0</v>
      </c>
      <c r="K305" s="1">
        <f>_xlfn.XLOOKUP(SUBSTITUTE(Table5[[#This Row],[rxn]],"RXN-","ENZLOAD-"),ENZLOAD[name],ENZLOAD[flux],0)</f>
        <v>8.5934370649999994E-8</v>
      </c>
      <c r="L305" s="1" t="str">
        <f>"'"&amp;Table5[[#This Row],[rxn]]&amp;"'"&amp;CHAR(9)&amp;IF(AND(Table5[[#This Row],[kapp_slack_ub]]&lt;&gt;0,Table5[[#This Row],[kapp_old]]&lt;$F$1),$F$1,Table5[[#This Row],[kapp_old]])</f>
        <v>'RXN-ACOAD80f_m_REV-rt4202'	27141.27779288</v>
      </c>
      <c r="M305" s="1">
        <f>_xlfn.XLOOKUP(Table5[[#This Row],[rxn]],Table3[name],Table3[flux],$F$1)</f>
        <v>27141.277792879999</v>
      </c>
      <c r="N305" s="1">
        <f>IFERROR(Table5[[#This Row],[min flux]]/Table5[[#This Row],[associated enzload]],"")</f>
        <v>315837278932.5827</v>
      </c>
      <c r="O305" s="1">
        <f>_xlfn.NUMBERVALUE(IF(Table5[[#This Row],[flux/enzload]]="","",ABS($N$1-Table5[[#This Row],[flux/enzload]])))</f>
        <v>1084079038726.37</v>
      </c>
      <c r="P305" s="1">
        <f>Table5[[#This Row],[kapp_old]]+IFERROR(((Table5[[#This Row],[kapp_slack_ub]]-Table5[[#This Row],[kapp_slack_lb]])/Table5[[#This Row],[associated enzload]]),0)</f>
        <v>27141.277792879999</v>
      </c>
      <c r="Q305" s="1" t="str">
        <f>"'"&amp;Table5[[#This Row],[rxn]]&amp;"'"&amp;CHAR(9)&amp;Table5[[#This Row],[kapp + (slack_ub - slack_lb)/enzload]]</f>
        <v>'RXN-ACOAD80f_m_REV-rt4202'	27141.27779288</v>
      </c>
      <c r="R305" s="1">
        <f>_xlfn.XLOOKUP(Table5[[#This Row],[rxn]],Table38[name],Table38[flux],0)</f>
        <v>0</v>
      </c>
      <c r="S305" s="1">
        <f>_xlfn.XLOOKUP(SUBSTITUTE(Table5[[#This Row],[rxn]],"RXN-","ENZLOAD-"),Table38[name],Table38[flux],0)</f>
        <v>0</v>
      </c>
      <c r="T305" s="1" t="b">
        <f>AND(Table5[[#This Row],[ENZLOAD flux in kapp-slack.gms]]=0,Table5[[#This Row],[flux in kapp-slack.gms]]&lt;&gt;0,NOT(Table5[[#This Row],[spont or unknown?]]))</f>
        <v>0</v>
      </c>
      <c r="U305" s="1" t="b">
        <f>OR(_xlfn.TEXTAFTER(Table5[[#This Row],[rxn]],"-",-1)="SPONT",_xlfn.TEXTAFTER(Table5[[#This Row],[rxn]],"-",-1)="UNKNOWN")</f>
        <v>0</v>
      </c>
      <c r="V305" s="1">
        <f>_xlfn.XLOOKUP(SUBSTITUTE(Table5[[#This Row],[rxn]],"RXN-","ENZLOAD-"),Table4[rxn],Table4[ub],0)</f>
        <v>0.95822395000000005</v>
      </c>
      <c r="W305" s="1" t="b">
        <f>AND(Table5[[#This Row],[FVA ENZLOAD flux UB]]=0,Table5[[#This Row],[ENZ not made when it should be?]])</f>
        <v>0</v>
      </c>
    </row>
    <row r="306" spans="1:23" hidden="1">
      <c r="A306" s="1" t="s">
        <v>4784</v>
      </c>
      <c r="B306" s="1" t="str">
        <f>_xlfn.TEXTBEFORE(Table38[[#This Row],[all fluxes from kapp-slack]]," ",,,,"")</f>
        <v>RXN-GPIA9a_r_FWD-rt4069</v>
      </c>
      <c r="C306" s="1">
        <f>_xlfn.NUMBERVALUE(IFERROR(_xlfn.TEXTAFTER(Table38[[#This Row],[all fluxes from kapp-slack]]," ",-1,,,""),""))</f>
        <v>6.5553022262090001E-3</v>
      </c>
      <c r="F306" s="1" t="s">
        <v>6796</v>
      </c>
      <c r="G306" s="1" t="str">
        <f>_xlfn.TEXTBEFORE(Table5[[#This Row],[rxn     kapp_old        kapp_slack_ub   kapp_slack_lb]]," ")</f>
        <v>RXN-ACOAD80f_x_FWD-rt2040</v>
      </c>
      <c r="H30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0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06" s="1">
        <f>_xlfn.NUMBERVALUE(_xlfn.TEXTAFTER(Table5[[#This Row],[rxn     kapp_old        kapp_slack_ub   kapp_slack_lb]]," ",-1))</f>
        <v>0</v>
      </c>
      <c r="K306" s="1">
        <f>_xlfn.XLOOKUP(SUBSTITUTE(Table5[[#This Row],[rxn]],"RXN-","ENZLOAD-"),ENZLOAD[name],ENZLOAD[flux],0)</f>
        <v>2.8996395297999999E-7</v>
      </c>
      <c r="L306" s="1" t="str">
        <f>"'"&amp;Table5[[#This Row],[rxn]]&amp;"'"&amp;CHAR(9)&amp;IF(AND(Table5[[#This Row],[kapp_slack_ub]]&lt;&gt;0,Table5[[#This Row],[kapp_old]]&lt;$F$1),$F$1,Table5[[#This Row],[kapp_old]])</f>
        <v>'RXN-ACOAD80f_x_FWD-rt2040'	27141.27779288</v>
      </c>
      <c r="M306" s="1">
        <f>_xlfn.XLOOKUP(Table5[[#This Row],[rxn]],Table3[name],Table3[flux],$F$1)</f>
        <v>27141.277792879999</v>
      </c>
      <c r="N306" s="1">
        <f>IFERROR(Table5[[#This Row],[min flux]]/Table5[[#This Row],[associated enzload]],"")</f>
        <v>93602247844.758987</v>
      </c>
      <c r="O306" s="1">
        <f>_xlfn.NUMBERVALUE(IF(Table5[[#This Row],[flux/enzload]]="","",ABS($N$1-Table5[[#This Row],[flux/enzload]])))</f>
        <v>1306314069814.1899</v>
      </c>
      <c r="P306" s="1">
        <f>Table5[[#This Row],[kapp_old]]+IFERROR(((Table5[[#This Row],[kapp_slack_ub]]-Table5[[#This Row],[kapp_slack_lb]])/Table5[[#This Row],[associated enzload]]),0)</f>
        <v>27141.277792879999</v>
      </c>
      <c r="Q306" s="1" t="str">
        <f>"'"&amp;Table5[[#This Row],[rxn]]&amp;"'"&amp;CHAR(9)&amp;Table5[[#This Row],[kapp + (slack_ub - slack_lb)/enzload]]</f>
        <v>'RXN-ACOAD80f_x_FWD-rt2040'	27141.27779288</v>
      </c>
      <c r="R306" s="1">
        <f>_xlfn.XLOOKUP(Table5[[#This Row],[rxn]],Table38[name],Table38[flux],0)</f>
        <v>0</v>
      </c>
      <c r="S306" s="1">
        <f>_xlfn.XLOOKUP(SUBSTITUTE(Table5[[#This Row],[rxn]],"RXN-","ENZLOAD-"),Table38[name],Table38[flux],0)</f>
        <v>0</v>
      </c>
      <c r="T306" s="1" t="b">
        <f>AND(Table5[[#This Row],[ENZLOAD flux in kapp-slack.gms]]=0,Table5[[#This Row],[flux in kapp-slack.gms]]&lt;&gt;0,NOT(Table5[[#This Row],[spont or unknown?]]))</f>
        <v>0</v>
      </c>
      <c r="U306" s="1" t="b">
        <f>OR(_xlfn.TEXTAFTER(Table5[[#This Row],[rxn]],"-",-1)="SPONT",_xlfn.TEXTAFTER(Table5[[#This Row],[rxn]],"-",-1)="UNKNOWN")</f>
        <v>0</v>
      </c>
      <c r="V306" s="1">
        <f>_xlfn.XLOOKUP(SUBSTITUTE(Table5[[#This Row],[rxn]],"RXN-","ENZLOAD-"),Table4[rxn],Table4[ub],0)</f>
        <v>0.84036951000000004</v>
      </c>
      <c r="W306" s="1" t="b">
        <f>AND(Table5[[#This Row],[FVA ENZLOAD flux UB]]=0,Table5[[#This Row],[ENZ not made when it should be?]])</f>
        <v>0</v>
      </c>
    </row>
    <row r="307" spans="1:23" hidden="1">
      <c r="A307" s="1" t="s">
        <v>4785</v>
      </c>
      <c r="B307" s="1" t="str">
        <f>_xlfn.TEXTBEFORE(Table38[[#This Row],[all fluxes from kapp-slack]]," ",,,,"")</f>
        <v>RXN-GRTT_c_FWD-rt4576</v>
      </c>
      <c r="C307" s="1">
        <f>_xlfn.NUMBERVALUE(IFERROR(_xlfn.TEXTAFTER(Table38[[#This Row],[all fluxes from kapp-slack]]," ",-1,,,""),""))</f>
        <v>8.5176021065942006E-2</v>
      </c>
      <c r="F307" s="1" t="s">
        <v>6797</v>
      </c>
      <c r="G307" s="1" t="str">
        <f>_xlfn.TEXTBEFORE(Table5[[#This Row],[rxn     kapp_old        kapp_slack_ub   kapp_slack_lb]]," ")</f>
        <v>RXN-ACOAD82ef_x_FWD-rt2040</v>
      </c>
      <c r="H30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0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07" s="1">
        <f>_xlfn.NUMBERVALUE(_xlfn.TEXTAFTER(Table5[[#This Row],[rxn     kapp_old        kapp_slack_ub   kapp_slack_lb]]," ",-1))</f>
        <v>0</v>
      </c>
      <c r="K307" s="1">
        <f>_xlfn.XLOOKUP(SUBSTITUTE(Table5[[#This Row],[rxn]],"RXN-","ENZLOAD-"),ENZLOAD[name],ENZLOAD[flux],0)</f>
        <v>2.8996395297999999E-7</v>
      </c>
      <c r="L307" s="1" t="str">
        <f>"'"&amp;Table5[[#This Row],[rxn]]&amp;"'"&amp;CHAR(9)&amp;IF(AND(Table5[[#This Row],[kapp_slack_ub]]&lt;&gt;0,Table5[[#This Row],[kapp_old]]&lt;$F$1),$F$1,Table5[[#This Row],[kapp_old]])</f>
        <v>'RXN-ACOAD82ef_x_FWD-rt2040'	27141.27779288</v>
      </c>
      <c r="M307" s="1">
        <f>_xlfn.XLOOKUP(Table5[[#This Row],[rxn]],Table3[name],Table3[flux],$F$1)</f>
        <v>27141.277792879999</v>
      </c>
      <c r="N307" s="1">
        <f>IFERROR(Table5[[#This Row],[min flux]]/Table5[[#This Row],[associated enzload]],"")</f>
        <v>93602247844.758987</v>
      </c>
      <c r="O307" s="1">
        <f>_xlfn.NUMBERVALUE(IF(Table5[[#This Row],[flux/enzload]]="","",ABS($N$1-Table5[[#This Row],[flux/enzload]])))</f>
        <v>1306314069814.1899</v>
      </c>
      <c r="P307" s="1">
        <f>Table5[[#This Row],[kapp_old]]+IFERROR(((Table5[[#This Row],[kapp_slack_ub]]-Table5[[#This Row],[kapp_slack_lb]])/Table5[[#This Row],[associated enzload]]),0)</f>
        <v>27141.277792879999</v>
      </c>
      <c r="Q307" s="1" t="str">
        <f>"'"&amp;Table5[[#This Row],[rxn]]&amp;"'"&amp;CHAR(9)&amp;Table5[[#This Row],[kapp + (slack_ub - slack_lb)/enzload]]</f>
        <v>'RXN-ACOAD82ef_x_FWD-rt2040'	27141.27779288</v>
      </c>
      <c r="R307" s="1">
        <f>_xlfn.XLOOKUP(Table5[[#This Row],[rxn]],Table38[name],Table38[flux],0)</f>
        <v>0</v>
      </c>
      <c r="S307" s="1">
        <f>_xlfn.XLOOKUP(SUBSTITUTE(Table5[[#This Row],[rxn]],"RXN-","ENZLOAD-"),Table38[name],Table38[flux],0)</f>
        <v>0</v>
      </c>
      <c r="T307" s="1" t="b">
        <f>AND(Table5[[#This Row],[ENZLOAD flux in kapp-slack.gms]]=0,Table5[[#This Row],[flux in kapp-slack.gms]]&lt;&gt;0,NOT(Table5[[#This Row],[spont or unknown?]]))</f>
        <v>0</v>
      </c>
      <c r="U307" s="1" t="b">
        <f>OR(_xlfn.TEXTAFTER(Table5[[#This Row],[rxn]],"-",-1)="SPONT",_xlfn.TEXTAFTER(Table5[[#This Row],[rxn]],"-",-1)="UNKNOWN")</f>
        <v>0</v>
      </c>
      <c r="V307" s="1">
        <f>_xlfn.XLOOKUP(SUBSTITUTE(Table5[[#This Row],[rxn]],"RXN-","ENZLOAD-"),Table4[rxn],Table4[ub],0)</f>
        <v>0.84036951000000004</v>
      </c>
      <c r="W307" s="1" t="b">
        <f>AND(Table5[[#This Row],[FVA ENZLOAD flux UB]]=0,Table5[[#This Row],[ENZ not made when it should be?]])</f>
        <v>0</v>
      </c>
    </row>
    <row r="308" spans="1:23" hidden="1">
      <c r="A308" s="1" t="s">
        <v>4786</v>
      </c>
      <c r="B308" s="1" t="str">
        <f>_xlfn.TEXTBEFORE(Table38[[#This Row],[all fluxes from kapp-slack]]," ",,,,"")</f>
        <v>RXN-GTPCII2_c_FWD-rt4183</v>
      </c>
      <c r="C308" s="1">
        <f>_xlfn.NUMBERVALUE(IFERROR(_xlfn.TEXTAFTER(Table38[[#This Row],[all fluxes from kapp-slack]]," ",-1,,,""),""))</f>
        <v>7.9873995779000001E-5</v>
      </c>
      <c r="F308" s="1" t="s">
        <v>6798</v>
      </c>
      <c r="G308" s="1" t="str">
        <f>_xlfn.TEXTBEFORE(Table5[[#This Row],[rxn     kapp_old        kapp_slack_ub   kapp_slack_lb]]," ")</f>
        <v>RXN-ACOADm30f_m_FWD-rt5702</v>
      </c>
      <c r="H30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0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08" s="1">
        <f>_xlfn.NUMBERVALUE(_xlfn.TEXTAFTER(Table5[[#This Row],[rxn     kapp_old        kapp_slack_ub   kapp_slack_lb]]," ",-1))</f>
        <v>0</v>
      </c>
      <c r="K308" s="1">
        <f>_xlfn.XLOOKUP(SUBSTITUTE(Table5[[#This Row],[rxn]],"RXN-","ENZLOAD-"),ENZLOAD[name],ENZLOAD[flux],0)</f>
        <v>6.8613151325999999E-7</v>
      </c>
      <c r="L308" s="1" t="str">
        <f>"'"&amp;Table5[[#This Row],[rxn]]&amp;"'"&amp;CHAR(9)&amp;IF(AND(Table5[[#This Row],[kapp_slack_ub]]&lt;&gt;0,Table5[[#This Row],[kapp_old]]&lt;$F$1),$F$1,Table5[[#This Row],[kapp_old]])</f>
        <v>'RXN-ACOADm30f_m_FWD-rt5702'	27141.27779288</v>
      </c>
      <c r="M308" s="1">
        <f>_xlfn.XLOOKUP(Table5[[#This Row],[rxn]],Table3[name],Table3[flux],$F$1)</f>
        <v>27141.277792879999</v>
      </c>
      <c r="N308" s="1">
        <f>IFERROR(Table5[[#This Row],[min flux]]/Table5[[#This Row],[associated enzload]],"")</f>
        <v>39556961410.975433</v>
      </c>
      <c r="O308" s="1">
        <f>_xlfn.NUMBERVALUE(IF(Table5[[#This Row],[flux/enzload]]="","",ABS($N$1-Table5[[#This Row],[flux/enzload]])))</f>
        <v>1360359356247.98</v>
      </c>
      <c r="P308" s="1">
        <f>Table5[[#This Row],[kapp_old]]+IFERROR(((Table5[[#This Row],[kapp_slack_ub]]-Table5[[#This Row],[kapp_slack_lb]])/Table5[[#This Row],[associated enzload]]),0)</f>
        <v>27141.277792879999</v>
      </c>
      <c r="Q308" s="1" t="str">
        <f>"'"&amp;Table5[[#This Row],[rxn]]&amp;"'"&amp;CHAR(9)&amp;Table5[[#This Row],[kapp + (slack_ub - slack_lb)/enzload]]</f>
        <v>'RXN-ACOADm30f_m_FWD-rt5702'	27141.27779288</v>
      </c>
      <c r="R308" s="1">
        <f>_xlfn.XLOOKUP(Table5[[#This Row],[rxn]],Table38[name],Table38[flux],0)</f>
        <v>0</v>
      </c>
      <c r="S308" s="1">
        <f>_xlfn.XLOOKUP(SUBSTITUTE(Table5[[#This Row],[rxn]],"RXN-","ENZLOAD-"),Table38[name],Table38[flux],0)</f>
        <v>0</v>
      </c>
      <c r="T308" s="1" t="b">
        <f>AND(Table5[[#This Row],[ENZLOAD flux in kapp-slack.gms]]=0,Table5[[#This Row],[flux in kapp-slack.gms]]&lt;&gt;0,NOT(Table5[[#This Row],[spont or unknown?]]))</f>
        <v>0</v>
      </c>
      <c r="U308" s="1" t="b">
        <f>OR(_xlfn.TEXTAFTER(Table5[[#This Row],[rxn]],"-",-1)="SPONT",_xlfn.TEXTAFTER(Table5[[#This Row],[rxn]],"-",-1)="UNKNOWN")</f>
        <v>0</v>
      </c>
      <c r="V308" s="1">
        <f>_xlfn.XLOOKUP(SUBSTITUTE(Table5[[#This Row],[rxn]],"RXN-","ENZLOAD-"),Table4[rxn],Table4[ub],0)</f>
        <v>0.94041220999999997</v>
      </c>
      <c r="W308" s="1" t="b">
        <f>AND(Table5[[#This Row],[FVA ENZLOAD flux UB]]=0,Table5[[#This Row],[ENZ not made when it should be?]])</f>
        <v>0</v>
      </c>
    </row>
    <row r="309" spans="1:23" hidden="1">
      <c r="A309" s="1" t="s">
        <v>4787</v>
      </c>
      <c r="B309" s="1" t="str">
        <f>_xlfn.TEXTBEFORE(Table38[[#This Row],[all fluxes from kapp-slack]]," ",,,,"")</f>
        <v>RXN-H2Ot_c_e_REV-rt5618</v>
      </c>
      <c r="C309" s="1">
        <f>_xlfn.NUMBERVALUE(IFERROR(_xlfn.TEXTAFTER(Table38[[#This Row],[all fluxes from kapp-slack]]," ",-1,,,""),""))</f>
        <v>21.990419550365001</v>
      </c>
      <c r="F309" s="1" t="s">
        <v>6799</v>
      </c>
      <c r="G309" s="1" t="str">
        <f>_xlfn.TEXTBEFORE(Table5[[#This Row],[rxn     kapp_old        kapp_slack_ub   kapp_slack_lb]]," ")</f>
        <v>RXN-ACOADm30f_m_REV-rt5702</v>
      </c>
      <c r="H30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0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09" s="1">
        <f>_xlfn.NUMBERVALUE(_xlfn.TEXTAFTER(Table5[[#This Row],[rxn     kapp_old        kapp_slack_ub   kapp_slack_lb]]," ",-1))</f>
        <v>0</v>
      </c>
      <c r="K309" s="1">
        <f>_xlfn.XLOOKUP(SUBSTITUTE(Table5[[#This Row],[rxn]],"RXN-","ENZLOAD-"),ENZLOAD[name],ENZLOAD[flux],0)</f>
        <v>6.8613151325999999E-7</v>
      </c>
      <c r="L309" s="1" t="str">
        <f>"'"&amp;Table5[[#This Row],[rxn]]&amp;"'"&amp;CHAR(9)&amp;IF(AND(Table5[[#This Row],[kapp_slack_ub]]&lt;&gt;0,Table5[[#This Row],[kapp_old]]&lt;$F$1),$F$1,Table5[[#This Row],[kapp_old]])</f>
        <v>'RXN-ACOADm30f_m_REV-rt5702'	27141.27779288</v>
      </c>
      <c r="M309" s="1">
        <f>_xlfn.XLOOKUP(Table5[[#This Row],[rxn]],Table3[name],Table3[flux],$F$1)</f>
        <v>27141.277792879999</v>
      </c>
      <c r="N309" s="1">
        <f>IFERROR(Table5[[#This Row],[min flux]]/Table5[[#This Row],[associated enzload]],"")</f>
        <v>39556961410.975433</v>
      </c>
      <c r="O309" s="1">
        <f>_xlfn.NUMBERVALUE(IF(Table5[[#This Row],[flux/enzload]]="","",ABS($N$1-Table5[[#This Row],[flux/enzload]])))</f>
        <v>1360359356247.98</v>
      </c>
      <c r="P309" s="1">
        <f>Table5[[#This Row],[kapp_old]]+IFERROR(((Table5[[#This Row],[kapp_slack_ub]]-Table5[[#This Row],[kapp_slack_lb]])/Table5[[#This Row],[associated enzload]]),0)</f>
        <v>27141.277792879999</v>
      </c>
      <c r="Q309" s="1" t="str">
        <f>"'"&amp;Table5[[#This Row],[rxn]]&amp;"'"&amp;CHAR(9)&amp;Table5[[#This Row],[kapp + (slack_ub - slack_lb)/enzload]]</f>
        <v>'RXN-ACOADm30f_m_REV-rt5702'	27141.27779288</v>
      </c>
      <c r="R309" s="1">
        <f>_xlfn.XLOOKUP(Table5[[#This Row],[rxn]],Table38[name],Table38[flux],0)</f>
        <v>0</v>
      </c>
      <c r="S309" s="1">
        <f>_xlfn.XLOOKUP(SUBSTITUTE(Table5[[#This Row],[rxn]],"RXN-","ENZLOAD-"),Table38[name],Table38[flux],0)</f>
        <v>0</v>
      </c>
      <c r="T309" s="1" t="b">
        <f>AND(Table5[[#This Row],[ENZLOAD flux in kapp-slack.gms]]=0,Table5[[#This Row],[flux in kapp-slack.gms]]&lt;&gt;0,NOT(Table5[[#This Row],[spont or unknown?]]))</f>
        <v>0</v>
      </c>
      <c r="U309" s="1" t="b">
        <f>OR(_xlfn.TEXTAFTER(Table5[[#This Row],[rxn]],"-",-1)="SPONT",_xlfn.TEXTAFTER(Table5[[#This Row],[rxn]],"-",-1)="UNKNOWN")</f>
        <v>0</v>
      </c>
      <c r="V309" s="1">
        <f>_xlfn.XLOOKUP(SUBSTITUTE(Table5[[#This Row],[rxn]],"RXN-","ENZLOAD-"),Table4[rxn],Table4[ub],0)</f>
        <v>0.94041220999999997</v>
      </c>
      <c r="W309" s="1" t="b">
        <f>AND(Table5[[#This Row],[FVA ENZLOAD flux UB]]=0,Table5[[#This Row],[ENZ not made when it should be?]])</f>
        <v>0</v>
      </c>
    </row>
    <row r="310" spans="1:23" hidden="1">
      <c r="A310" s="1" t="s">
        <v>4788</v>
      </c>
      <c r="B310" s="1" t="str">
        <f>_xlfn.TEXTBEFORE(Table38[[#This Row],[all fluxes from kapp-slack]]," ",,,,"")</f>
        <v>RXN-H2Ot_c_l_FWD-SPONT</v>
      </c>
      <c r="C310" s="1">
        <f>_xlfn.NUMBERVALUE(IFERROR(_xlfn.TEXTAFTER(Table38[[#This Row],[all fluxes from kapp-slack]]," ",-1,,,""),""))</f>
        <v>2.0002885911150001E-3</v>
      </c>
      <c r="F310" s="1" t="s">
        <v>6800</v>
      </c>
      <c r="G310" s="1" t="str">
        <f>_xlfn.TEXTBEFORE(Table5[[#This Row],[rxn     kapp_old        kapp_slack_ub   kapp_slack_lb]]," ")</f>
        <v>RXN-ACOADm40f_m_FWD-rt5702</v>
      </c>
      <c r="H31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1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10" s="1">
        <f>_xlfn.NUMBERVALUE(_xlfn.TEXTAFTER(Table5[[#This Row],[rxn     kapp_old        kapp_slack_ub   kapp_slack_lb]]," ",-1))</f>
        <v>0</v>
      </c>
      <c r="K310" s="1">
        <f>_xlfn.XLOOKUP(SUBSTITUTE(Table5[[#This Row],[rxn]],"RXN-","ENZLOAD-"),ENZLOAD[name],ENZLOAD[flux],0)</f>
        <v>6.8613151325999999E-7</v>
      </c>
      <c r="L310" s="1" t="str">
        <f>"'"&amp;Table5[[#This Row],[rxn]]&amp;"'"&amp;CHAR(9)&amp;IF(AND(Table5[[#This Row],[kapp_slack_ub]]&lt;&gt;0,Table5[[#This Row],[kapp_old]]&lt;$F$1),$F$1,Table5[[#This Row],[kapp_old]])</f>
        <v>'RXN-ACOADm40f_m_FWD-rt5702'	27141.27779288</v>
      </c>
      <c r="M310" s="1">
        <f>_xlfn.XLOOKUP(Table5[[#This Row],[rxn]],Table3[name],Table3[flux],$F$1)</f>
        <v>27141.277792879999</v>
      </c>
      <c r="N310" s="1">
        <f>IFERROR(Table5[[#This Row],[min flux]]/Table5[[#This Row],[associated enzload]],"")</f>
        <v>39556961410.975433</v>
      </c>
      <c r="O310" s="1">
        <f>_xlfn.NUMBERVALUE(IF(Table5[[#This Row],[flux/enzload]]="","",ABS($N$1-Table5[[#This Row],[flux/enzload]])))</f>
        <v>1360359356247.98</v>
      </c>
      <c r="P310" s="1">
        <f>Table5[[#This Row],[kapp_old]]+IFERROR(((Table5[[#This Row],[kapp_slack_ub]]-Table5[[#This Row],[kapp_slack_lb]])/Table5[[#This Row],[associated enzload]]),0)</f>
        <v>27141.277792879999</v>
      </c>
      <c r="Q310" s="1" t="str">
        <f>"'"&amp;Table5[[#This Row],[rxn]]&amp;"'"&amp;CHAR(9)&amp;Table5[[#This Row],[kapp + (slack_ub - slack_lb)/enzload]]</f>
        <v>'RXN-ACOADm40f_m_FWD-rt5702'	27141.27779288</v>
      </c>
      <c r="R310" s="1">
        <f>_xlfn.XLOOKUP(Table5[[#This Row],[rxn]],Table38[name],Table38[flux],0)</f>
        <v>0</v>
      </c>
      <c r="S310" s="1">
        <f>_xlfn.XLOOKUP(SUBSTITUTE(Table5[[#This Row],[rxn]],"RXN-","ENZLOAD-"),Table38[name],Table38[flux],0)</f>
        <v>0</v>
      </c>
      <c r="T310" s="1" t="b">
        <f>AND(Table5[[#This Row],[ENZLOAD flux in kapp-slack.gms]]=0,Table5[[#This Row],[flux in kapp-slack.gms]]&lt;&gt;0,NOT(Table5[[#This Row],[spont or unknown?]]))</f>
        <v>0</v>
      </c>
      <c r="U310" s="1" t="b">
        <f>OR(_xlfn.TEXTAFTER(Table5[[#This Row],[rxn]],"-",-1)="SPONT",_xlfn.TEXTAFTER(Table5[[#This Row],[rxn]],"-",-1)="UNKNOWN")</f>
        <v>0</v>
      </c>
      <c r="V310" s="1">
        <f>_xlfn.XLOOKUP(SUBSTITUTE(Table5[[#This Row],[rxn]],"RXN-","ENZLOAD-"),Table4[rxn],Table4[ub],0)</f>
        <v>0.94041220999999997</v>
      </c>
      <c r="W310" s="1" t="b">
        <f>AND(Table5[[#This Row],[FVA ENZLOAD flux UB]]=0,Table5[[#This Row],[ENZ not made when it should be?]])</f>
        <v>0</v>
      </c>
    </row>
    <row r="311" spans="1:23" hidden="1">
      <c r="A311" s="1" t="s">
        <v>4789</v>
      </c>
      <c r="B311" s="1" t="str">
        <f>_xlfn.TEXTBEFORE(Table38[[#This Row],[all fluxes from kapp-slack]]," ",,,,"")</f>
        <v>RXN-H2Ot_c_m_REV-SPONT</v>
      </c>
      <c r="C311" s="1">
        <f>_xlfn.NUMBERVALUE(IFERROR(_xlfn.TEXTAFTER(Table38[[#This Row],[all fluxes from kapp-slack]]," ",-1,,,""),""))</f>
        <v>94.222548229450297</v>
      </c>
      <c r="F311" s="1" t="s">
        <v>6801</v>
      </c>
      <c r="G311" s="1" t="str">
        <f>_xlfn.TEXTBEFORE(Table5[[#This Row],[rxn     kapp_old        kapp_slack_ub   kapp_slack_lb]]," ")</f>
        <v>RXN-ACOADm40f_m_REV-rt5702</v>
      </c>
      <c r="H31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1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11" s="1">
        <f>_xlfn.NUMBERVALUE(_xlfn.TEXTAFTER(Table5[[#This Row],[rxn     kapp_old        kapp_slack_ub   kapp_slack_lb]]," ",-1))</f>
        <v>0</v>
      </c>
      <c r="K311" s="1">
        <f>_xlfn.XLOOKUP(SUBSTITUTE(Table5[[#This Row],[rxn]],"RXN-","ENZLOAD-"),ENZLOAD[name],ENZLOAD[flux],0)</f>
        <v>6.8613151325999999E-7</v>
      </c>
      <c r="L311" s="1" t="str">
        <f>"'"&amp;Table5[[#This Row],[rxn]]&amp;"'"&amp;CHAR(9)&amp;IF(AND(Table5[[#This Row],[kapp_slack_ub]]&lt;&gt;0,Table5[[#This Row],[kapp_old]]&lt;$F$1),$F$1,Table5[[#This Row],[kapp_old]])</f>
        <v>'RXN-ACOADm40f_m_REV-rt5702'	27141.27779288</v>
      </c>
      <c r="M311" s="1">
        <f>_xlfn.XLOOKUP(Table5[[#This Row],[rxn]],Table3[name],Table3[flux],$F$1)</f>
        <v>27141.277792879999</v>
      </c>
      <c r="N311" s="1">
        <f>IFERROR(Table5[[#This Row],[min flux]]/Table5[[#This Row],[associated enzload]],"")</f>
        <v>39556961410.975433</v>
      </c>
      <c r="O311" s="1">
        <f>_xlfn.NUMBERVALUE(IF(Table5[[#This Row],[flux/enzload]]="","",ABS($N$1-Table5[[#This Row],[flux/enzload]])))</f>
        <v>1360359356247.98</v>
      </c>
      <c r="P311" s="1">
        <f>Table5[[#This Row],[kapp_old]]+IFERROR(((Table5[[#This Row],[kapp_slack_ub]]-Table5[[#This Row],[kapp_slack_lb]])/Table5[[#This Row],[associated enzload]]),0)</f>
        <v>27141.277792879999</v>
      </c>
      <c r="Q311" s="1" t="str">
        <f>"'"&amp;Table5[[#This Row],[rxn]]&amp;"'"&amp;CHAR(9)&amp;Table5[[#This Row],[kapp + (slack_ub - slack_lb)/enzload]]</f>
        <v>'RXN-ACOADm40f_m_REV-rt5702'	27141.27779288</v>
      </c>
      <c r="R311" s="1">
        <f>_xlfn.XLOOKUP(Table5[[#This Row],[rxn]],Table38[name],Table38[flux],0)</f>
        <v>0</v>
      </c>
      <c r="S311" s="1">
        <f>_xlfn.XLOOKUP(SUBSTITUTE(Table5[[#This Row],[rxn]],"RXN-","ENZLOAD-"),Table38[name],Table38[flux],0)</f>
        <v>0</v>
      </c>
      <c r="T311" s="1" t="b">
        <f>AND(Table5[[#This Row],[ENZLOAD flux in kapp-slack.gms]]=0,Table5[[#This Row],[flux in kapp-slack.gms]]&lt;&gt;0,NOT(Table5[[#This Row],[spont or unknown?]]))</f>
        <v>0</v>
      </c>
      <c r="U311" s="1" t="b">
        <f>OR(_xlfn.TEXTAFTER(Table5[[#This Row],[rxn]],"-",-1)="SPONT",_xlfn.TEXTAFTER(Table5[[#This Row],[rxn]],"-",-1)="UNKNOWN")</f>
        <v>0</v>
      </c>
      <c r="V311" s="1">
        <f>_xlfn.XLOOKUP(SUBSTITUTE(Table5[[#This Row],[rxn]],"RXN-","ENZLOAD-"),Table4[rxn],Table4[ub],0)</f>
        <v>0.94041220999999997</v>
      </c>
      <c r="W311" s="1" t="b">
        <f>AND(Table5[[#This Row],[FVA ENZLOAD flux UB]]=0,Table5[[#This Row],[ENZ not made when it should be?]])</f>
        <v>0</v>
      </c>
    </row>
    <row r="312" spans="1:23" hidden="1">
      <c r="A312" s="1" t="s">
        <v>4790</v>
      </c>
      <c r="B312" s="1" t="str">
        <f>_xlfn.TEXTBEFORE(Table38[[#This Row],[all fluxes from kapp-slack]]," ",,,,"")</f>
        <v>RXN-H2Ot_c_n_FWD-SPONT</v>
      </c>
      <c r="C312" s="1">
        <f>_xlfn.NUMBERVALUE(IFERROR(_xlfn.TEXTAFTER(Table38[[#This Row],[all fluxes from kapp-slack]]," ",-1,,,""),""))</f>
        <v>1.3651506048422699</v>
      </c>
      <c r="F312" s="1" t="s">
        <v>6802</v>
      </c>
      <c r="G312" s="1" t="str">
        <f>_xlfn.TEXTBEFORE(Table5[[#This Row],[rxn     kapp_old        kapp_slack_ub   kapp_slack_lb]]," ")</f>
        <v>RXN-ACOADm50f_m_FWD-rt1644</v>
      </c>
      <c r="H31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1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12" s="1">
        <f>_xlfn.NUMBERVALUE(_xlfn.TEXTAFTER(Table5[[#This Row],[rxn     kapp_old        kapp_slack_ub   kapp_slack_lb]]," ",-1))</f>
        <v>0</v>
      </c>
      <c r="K312" s="1">
        <f>_xlfn.XLOOKUP(SUBSTITUTE(Table5[[#This Row],[rxn]],"RXN-","ENZLOAD-"),ENZLOAD[name],ENZLOAD[flux],0)</f>
        <v>4.9986985249999903E-8</v>
      </c>
      <c r="L312" s="1" t="str">
        <f>"'"&amp;Table5[[#This Row],[rxn]]&amp;"'"&amp;CHAR(9)&amp;IF(AND(Table5[[#This Row],[kapp_slack_ub]]&lt;&gt;0,Table5[[#This Row],[kapp_old]]&lt;$F$1),$F$1,Table5[[#This Row],[kapp_old]])</f>
        <v>'RXN-ACOADm50f_m_FWD-rt1644'	27141.27779288</v>
      </c>
      <c r="M312" s="1">
        <f>_xlfn.XLOOKUP(Table5[[#This Row],[rxn]],Table3[name],Table3[flux],$F$1)</f>
        <v>27141.277792879999</v>
      </c>
      <c r="N312" s="1">
        <f>IFERROR(Table5[[#This Row],[min flux]]/Table5[[#This Row],[associated enzload]],"")</f>
        <v>542966887423.56293</v>
      </c>
      <c r="O312" s="1">
        <f>_xlfn.NUMBERVALUE(IF(Table5[[#This Row],[flux/enzload]]="","",ABS($N$1-Table5[[#This Row],[flux/enzload]])))</f>
        <v>856949430235.39099</v>
      </c>
      <c r="P312" s="1">
        <f>Table5[[#This Row],[kapp_old]]+IFERROR(((Table5[[#This Row],[kapp_slack_ub]]-Table5[[#This Row],[kapp_slack_lb]])/Table5[[#This Row],[associated enzload]]),0)</f>
        <v>27141.277792879999</v>
      </c>
      <c r="Q312" s="1" t="str">
        <f>"'"&amp;Table5[[#This Row],[rxn]]&amp;"'"&amp;CHAR(9)&amp;Table5[[#This Row],[kapp + (slack_ub - slack_lb)/enzload]]</f>
        <v>'RXN-ACOADm50f_m_FWD-rt1644'	27141.27779288</v>
      </c>
      <c r="R312" s="1">
        <f>_xlfn.XLOOKUP(Table5[[#This Row],[rxn]],Table38[name],Table38[flux],0)</f>
        <v>0</v>
      </c>
      <c r="S312" s="1">
        <f>_xlfn.XLOOKUP(SUBSTITUTE(Table5[[#This Row],[rxn]],"RXN-","ENZLOAD-"),Table38[name],Table38[flux],0)</f>
        <v>0</v>
      </c>
      <c r="T312" s="1" t="b">
        <f>AND(Table5[[#This Row],[ENZLOAD flux in kapp-slack.gms]]=0,Table5[[#This Row],[flux in kapp-slack.gms]]&lt;&gt;0,NOT(Table5[[#This Row],[spont or unknown?]]))</f>
        <v>0</v>
      </c>
      <c r="U312" s="1" t="b">
        <f>OR(_xlfn.TEXTAFTER(Table5[[#This Row],[rxn]],"-",-1)="SPONT",_xlfn.TEXTAFTER(Table5[[#This Row],[rxn]],"-",-1)="UNKNOWN")</f>
        <v>0</v>
      </c>
      <c r="V312" s="1">
        <f>_xlfn.XLOOKUP(SUBSTITUTE(Table5[[#This Row],[rxn]],"RXN-","ENZLOAD-"),Table4[rxn],Table4[ub],0)</f>
        <v>0.91349583999999995</v>
      </c>
      <c r="W312" s="1" t="b">
        <f>AND(Table5[[#This Row],[FVA ENZLOAD flux UB]]=0,Table5[[#This Row],[ENZ not made when it should be?]])</f>
        <v>0</v>
      </c>
    </row>
    <row r="313" spans="1:23" hidden="1">
      <c r="A313" s="1" t="s">
        <v>4791</v>
      </c>
      <c r="B313" s="1" t="str">
        <f>_xlfn.TEXTBEFORE(Table38[[#This Row],[all fluxes from kapp-slack]]," ",,,,"")</f>
        <v>RXN-H2Ot_c_r_REV-SPONT</v>
      </c>
      <c r="C313" s="1">
        <f>_xlfn.NUMBERVALUE(IFERROR(_xlfn.TEXTAFTER(Table38[[#This Row],[all fluxes from kapp-slack]]," ",-1,,,""),""))</f>
        <v>4.1136809115368003E-2</v>
      </c>
      <c r="F313" s="1" t="s">
        <v>6803</v>
      </c>
      <c r="G313" s="1" t="str">
        <f>_xlfn.TEXTBEFORE(Table5[[#This Row],[rxn     kapp_old        kapp_slack_ub   kapp_slack_lb]]," ")</f>
        <v>RXN-ACOADm50f_m_REV-rt1644</v>
      </c>
      <c r="H31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1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13" s="1">
        <f>_xlfn.NUMBERVALUE(_xlfn.TEXTAFTER(Table5[[#This Row],[rxn     kapp_old        kapp_slack_ub   kapp_slack_lb]]," ",-1))</f>
        <v>0</v>
      </c>
      <c r="K313" s="1">
        <f>_xlfn.XLOOKUP(SUBSTITUTE(Table5[[#This Row],[rxn]],"RXN-","ENZLOAD-"),ENZLOAD[name],ENZLOAD[flux],0)</f>
        <v>4.9986985249999903E-8</v>
      </c>
      <c r="L313" s="1" t="str">
        <f>"'"&amp;Table5[[#This Row],[rxn]]&amp;"'"&amp;CHAR(9)&amp;IF(AND(Table5[[#This Row],[kapp_slack_ub]]&lt;&gt;0,Table5[[#This Row],[kapp_old]]&lt;$F$1),$F$1,Table5[[#This Row],[kapp_old]])</f>
        <v>'RXN-ACOADm50f_m_REV-rt1644'	27141.27779288</v>
      </c>
      <c r="M313" s="1">
        <f>_xlfn.XLOOKUP(Table5[[#This Row],[rxn]],Table3[name],Table3[flux],$F$1)</f>
        <v>27141.277792879999</v>
      </c>
      <c r="N313" s="1">
        <f>IFERROR(Table5[[#This Row],[min flux]]/Table5[[#This Row],[associated enzload]],"")</f>
        <v>542966887423.56293</v>
      </c>
      <c r="O313" s="1">
        <f>_xlfn.NUMBERVALUE(IF(Table5[[#This Row],[flux/enzload]]="","",ABS($N$1-Table5[[#This Row],[flux/enzload]])))</f>
        <v>856949430235.39099</v>
      </c>
      <c r="P313" s="1">
        <f>Table5[[#This Row],[kapp_old]]+IFERROR(((Table5[[#This Row],[kapp_slack_ub]]-Table5[[#This Row],[kapp_slack_lb]])/Table5[[#This Row],[associated enzload]]),0)</f>
        <v>27141.277792879999</v>
      </c>
      <c r="Q313" s="1" t="str">
        <f>"'"&amp;Table5[[#This Row],[rxn]]&amp;"'"&amp;CHAR(9)&amp;Table5[[#This Row],[kapp + (slack_ub - slack_lb)/enzload]]</f>
        <v>'RXN-ACOADm50f_m_REV-rt1644'	27141.27779288</v>
      </c>
      <c r="R313" s="1">
        <f>_xlfn.XLOOKUP(Table5[[#This Row],[rxn]],Table38[name],Table38[flux],0)</f>
        <v>0</v>
      </c>
      <c r="S313" s="1">
        <f>_xlfn.XLOOKUP(SUBSTITUTE(Table5[[#This Row],[rxn]],"RXN-","ENZLOAD-"),Table38[name],Table38[flux],0)</f>
        <v>0</v>
      </c>
      <c r="T313" s="1" t="b">
        <f>AND(Table5[[#This Row],[ENZLOAD flux in kapp-slack.gms]]=0,Table5[[#This Row],[flux in kapp-slack.gms]]&lt;&gt;0,NOT(Table5[[#This Row],[spont or unknown?]]))</f>
        <v>0</v>
      </c>
      <c r="U313" s="1" t="b">
        <f>OR(_xlfn.TEXTAFTER(Table5[[#This Row],[rxn]],"-",-1)="SPONT",_xlfn.TEXTAFTER(Table5[[#This Row],[rxn]],"-",-1)="UNKNOWN")</f>
        <v>0</v>
      </c>
      <c r="V313" s="1">
        <f>_xlfn.XLOOKUP(SUBSTITUTE(Table5[[#This Row],[rxn]],"RXN-","ENZLOAD-"),Table4[rxn],Table4[ub],0)</f>
        <v>0.91349583999999995</v>
      </c>
      <c r="W313" s="1" t="b">
        <f>AND(Table5[[#This Row],[FVA ENZLOAD flux UB]]=0,Table5[[#This Row],[ENZ not made when it should be?]])</f>
        <v>0</v>
      </c>
    </row>
    <row r="314" spans="1:23" hidden="1">
      <c r="A314" s="1" t="s">
        <v>4792</v>
      </c>
      <c r="B314" s="1" t="str">
        <f>_xlfn.TEXTBEFORE(Table38[[#This Row],[all fluxes from kapp-slack]]," ",,,,"")</f>
        <v>RXN-H2Ot_c_rm_REV-SPONT</v>
      </c>
      <c r="C314" s="1">
        <f>_xlfn.NUMBERVALUE(IFERROR(_xlfn.TEXTAFTER(Table38[[#This Row],[all fluxes from kapp-slack]]," ",-1,,,""),""))</f>
        <v>0.23896930210497899</v>
      </c>
      <c r="F314" s="1" t="s">
        <v>6804</v>
      </c>
      <c r="G314" s="1" t="str">
        <f>_xlfn.TEXTBEFORE(Table5[[#This Row],[rxn     kapp_old        kapp_slack_ub   kapp_slack_lb]]," ")</f>
        <v>RXN-ACOADS160_rm_FWD-rt1362</v>
      </c>
      <c r="H31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1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14" s="1">
        <f>_xlfn.NUMBERVALUE(_xlfn.TEXTAFTER(Table5[[#This Row],[rxn     kapp_old        kapp_slack_ub   kapp_slack_lb]]," ",-1))</f>
        <v>0</v>
      </c>
      <c r="K314" s="1">
        <f>_xlfn.XLOOKUP(SUBSTITUTE(Table5[[#This Row],[rxn]],"RXN-","ENZLOAD-"),ENZLOAD[name],ENZLOAD[flux],0)</f>
        <v>4.0475949521999997E-7</v>
      </c>
      <c r="L314" s="1" t="str">
        <f>"'"&amp;Table5[[#This Row],[rxn]]&amp;"'"&amp;CHAR(9)&amp;IF(AND(Table5[[#This Row],[kapp_slack_ub]]&lt;&gt;0,Table5[[#This Row],[kapp_old]]&lt;$F$1),$F$1,Table5[[#This Row],[kapp_old]])</f>
        <v>'RXN-ACOADS160_rm_FWD-rt1362'	27141.27779288</v>
      </c>
      <c r="M314" s="1">
        <f>_xlfn.XLOOKUP(Table5[[#This Row],[rxn]],Table3[name],Table3[flux],$F$1)</f>
        <v>27141.277792879999</v>
      </c>
      <c r="N314" s="1">
        <f>IFERROR(Table5[[#This Row],[min flux]]/Table5[[#This Row],[associated enzload]],"")</f>
        <v>67055320785.316795</v>
      </c>
      <c r="O314" s="1">
        <f>_xlfn.NUMBERVALUE(IF(Table5[[#This Row],[flux/enzload]]="","",ABS($N$1-Table5[[#This Row],[flux/enzload]])))</f>
        <v>1332860996873.6399</v>
      </c>
      <c r="P314" s="1">
        <f>Table5[[#This Row],[kapp_old]]+IFERROR(((Table5[[#This Row],[kapp_slack_ub]]-Table5[[#This Row],[kapp_slack_lb]])/Table5[[#This Row],[associated enzload]]),0)</f>
        <v>27141.277792879999</v>
      </c>
      <c r="Q314" s="1" t="str">
        <f>"'"&amp;Table5[[#This Row],[rxn]]&amp;"'"&amp;CHAR(9)&amp;Table5[[#This Row],[kapp + (slack_ub - slack_lb)/enzload]]</f>
        <v>'RXN-ACOADS160_rm_FWD-rt1362'	27141.27779288</v>
      </c>
      <c r="R314" s="1">
        <f>_xlfn.XLOOKUP(Table5[[#This Row],[rxn]],Table38[name],Table38[flux],0)</f>
        <v>0</v>
      </c>
      <c r="S314" s="1">
        <f>_xlfn.XLOOKUP(SUBSTITUTE(Table5[[#This Row],[rxn]],"RXN-","ENZLOAD-"),Table38[name],Table38[flux],0)</f>
        <v>0</v>
      </c>
      <c r="T314" s="1" t="b">
        <f>AND(Table5[[#This Row],[ENZLOAD flux in kapp-slack.gms]]=0,Table5[[#This Row],[flux in kapp-slack.gms]]&lt;&gt;0,NOT(Table5[[#This Row],[spont or unknown?]]))</f>
        <v>0</v>
      </c>
      <c r="U314" s="1" t="b">
        <f>OR(_xlfn.TEXTAFTER(Table5[[#This Row],[rxn]],"-",-1)="SPONT",_xlfn.TEXTAFTER(Table5[[#This Row],[rxn]],"-",-1)="UNKNOWN")</f>
        <v>0</v>
      </c>
      <c r="V314" s="1">
        <f>_xlfn.XLOOKUP(SUBSTITUTE(Table5[[#This Row],[rxn]],"RXN-","ENZLOAD-"),Table4[rxn],Table4[ub],0)</f>
        <v>0.70539474999999996</v>
      </c>
      <c r="W314" s="1" t="b">
        <f>AND(Table5[[#This Row],[FVA ENZLOAD flux UB]]=0,Table5[[#This Row],[ENZ not made when it should be?]])</f>
        <v>0</v>
      </c>
    </row>
    <row r="315" spans="1:23" hidden="1">
      <c r="A315" s="1" t="s">
        <v>4793</v>
      </c>
      <c r="B315" s="1" t="str">
        <f>_xlfn.TEXTBEFORE(Table38[[#This Row],[all fluxes from kapp-slack]]," ",,,,"")</f>
        <v>RXN-HACNH_m_FWD-rt7648</v>
      </c>
      <c r="C315" s="1">
        <f>_xlfn.NUMBERVALUE(IFERROR(_xlfn.TEXTAFTER(Table38[[#This Row],[all fluxes from kapp-slack]]," ",-1,,,""),""))</f>
        <v>2.9998974900315001E-2</v>
      </c>
      <c r="F315" s="1" t="s">
        <v>6808</v>
      </c>
      <c r="G315" s="1" t="str">
        <f>_xlfn.TEXTBEFORE(Table5[[#This Row],[rxn     kapp_old        kapp_slack_ub   kapp_slack_lb]]," ")</f>
        <v>RXN-ACOAO100_x_FWD-rt1332</v>
      </c>
      <c r="H31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1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15" s="1">
        <f>_xlfn.NUMBERVALUE(_xlfn.TEXTAFTER(Table5[[#This Row],[rxn     kapp_old        kapp_slack_ub   kapp_slack_lb]]," ",-1))</f>
        <v>0</v>
      </c>
      <c r="K315" s="1">
        <f>_xlfn.XLOOKUP(SUBSTITUTE(Table5[[#This Row],[rxn]],"RXN-","ENZLOAD-"),ENZLOAD[name],ENZLOAD[flux],0)</f>
        <v>1.1585538118E-7</v>
      </c>
      <c r="L315" s="1" t="str">
        <f>"'"&amp;Table5[[#This Row],[rxn]]&amp;"'"&amp;CHAR(9)&amp;IF(AND(Table5[[#This Row],[kapp_slack_ub]]&lt;&gt;0,Table5[[#This Row],[kapp_old]]&lt;$F$1),$F$1,Table5[[#This Row],[kapp_old]])</f>
        <v>'RXN-ACOAO100_x_FWD-rt1332'	27141.27779288</v>
      </c>
      <c r="M315" s="1">
        <f>_xlfn.XLOOKUP(Table5[[#This Row],[rxn]],Table3[name],Table3[flux],$F$1)</f>
        <v>27141.277792879999</v>
      </c>
      <c r="N315" s="1">
        <f>IFERROR(Table5[[#This Row],[min flux]]/Table5[[#This Row],[associated enzload]],"")</f>
        <v>234268598630.83658</v>
      </c>
      <c r="O315" s="1">
        <f>_xlfn.NUMBERVALUE(IF(Table5[[#This Row],[flux/enzload]]="","",ABS($N$1-Table5[[#This Row],[flux/enzload]])))</f>
        <v>1165647719028.1201</v>
      </c>
      <c r="P315" s="1">
        <f>Table5[[#This Row],[kapp_old]]+IFERROR(((Table5[[#This Row],[kapp_slack_ub]]-Table5[[#This Row],[kapp_slack_lb]])/Table5[[#This Row],[associated enzload]]),0)</f>
        <v>27141.277792879999</v>
      </c>
      <c r="Q315" s="1" t="str">
        <f>"'"&amp;Table5[[#This Row],[rxn]]&amp;"'"&amp;CHAR(9)&amp;Table5[[#This Row],[kapp + (slack_ub - slack_lb)/enzload]]</f>
        <v>'RXN-ACOAO100_x_FWD-rt1332'	27141.27779288</v>
      </c>
      <c r="R315" s="1">
        <f>_xlfn.XLOOKUP(Table5[[#This Row],[rxn]],Table38[name],Table38[flux],0)</f>
        <v>0</v>
      </c>
      <c r="S315" s="1">
        <f>_xlfn.XLOOKUP(SUBSTITUTE(Table5[[#This Row],[rxn]],"RXN-","ENZLOAD-"),Table38[name],Table38[flux],0)</f>
        <v>0</v>
      </c>
      <c r="T315" s="1" t="b">
        <f>AND(Table5[[#This Row],[ENZLOAD flux in kapp-slack.gms]]=0,Table5[[#This Row],[flux in kapp-slack.gms]]&lt;&gt;0,NOT(Table5[[#This Row],[spont or unknown?]]))</f>
        <v>0</v>
      </c>
      <c r="U315" s="1" t="b">
        <f>OR(_xlfn.TEXTAFTER(Table5[[#This Row],[rxn]],"-",-1)="SPONT",_xlfn.TEXTAFTER(Table5[[#This Row],[rxn]],"-",-1)="UNKNOWN")</f>
        <v>0</v>
      </c>
      <c r="V315" s="1">
        <f>_xlfn.XLOOKUP(SUBSTITUTE(Table5[[#This Row],[rxn]],"RXN-","ENZLOAD-"),Table4[rxn],Table4[ub],0)</f>
        <v>0.52930482000000001</v>
      </c>
      <c r="W315" s="1" t="b">
        <f>AND(Table5[[#This Row],[FVA ENZLOAD flux UB]]=0,Table5[[#This Row],[ENZ not made when it should be?]])</f>
        <v>0</v>
      </c>
    </row>
    <row r="316" spans="1:23" hidden="1">
      <c r="A316" s="1" t="s">
        <v>4794</v>
      </c>
      <c r="B316" s="1" t="str">
        <f>_xlfn.TEXTBEFORE(Table38[[#This Row],[all fluxes from kapp-slack]]," ",,,,"")</f>
        <v>RXN-HCITR_m_FWD-rt7648</v>
      </c>
      <c r="C316" s="1">
        <f>_xlfn.NUMBERVALUE(IFERROR(_xlfn.TEXTAFTER(Table38[[#This Row],[all fluxes from kapp-slack]]," ",-1,,,""),""))</f>
        <v>2.9998974900315001E-2</v>
      </c>
      <c r="F316" s="1" t="s">
        <v>6809</v>
      </c>
      <c r="G316" s="1" t="str">
        <f>_xlfn.TEXTBEFORE(Table5[[#This Row],[rxn     kapp_old        kapp_slack_ub   kapp_slack_lb]]," ")</f>
        <v>RXN-ACOAO100_x_FWD-rt4374</v>
      </c>
      <c r="H31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1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16" s="1">
        <f>_xlfn.NUMBERVALUE(_xlfn.TEXTAFTER(Table5[[#This Row],[rxn     kapp_old        kapp_slack_ub   kapp_slack_lb]]," ",-1))</f>
        <v>0</v>
      </c>
      <c r="K316" s="1">
        <f>_xlfn.XLOOKUP(SUBSTITUTE(Table5[[#This Row],[rxn]],"RXN-","ENZLOAD-"),ENZLOAD[name],ENZLOAD[flux],0)</f>
        <v>1.0519393198E-7</v>
      </c>
      <c r="L316" s="1" t="str">
        <f>"'"&amp;Table5[[#This Row],[rxn]]&amp;"'"&amp;CHAR(9)&amp;IF(AND(Table5[[#This Row],[kapp_slack_ub]]&lt;&gt;0,Table5[[#This Row],[kapp_old]]&lt;$F$1),$F$1,Table5[[#This Row],[kapp_old]])</f>
        <v>'RXN-ACOAO100_x_FWD-rt4374'	27141.27779288</v>
      </c>
      <c r="M316" s="1">
        <f>_xlfn.XLOOKUP(Table5[[#This Row],[rxn]],Table3[name],Table3[flux],$F$1)</f>
        <v>27141.277792879999</v>
      </c>
      <c r="N316" s="1">
        <f>IFERROR(Table5[[#This Row],[min flux]]/Table5[[#This Row],[associated enzload]],"")</f>
        <v>258011819522.44388</v>
      </c>
      <c r="O316" s="1">
        <f>_xlfn.NUMBERVALUE(IF(Table5[[#This Row],[flux/enzload]]="","",ABS($N$1-Table5[[#This Row],[flux/enzload]])))</f>
        <v>1141904498136.51</v>
      </c>
      <c r="P316" s="1">
        <f>Table5[[#This Row],[kapp_old]]+IFERROR(((Table5[[#This Row],[kapp_slack_ub]]-Table5[[#This Row],[kapp_slack_lb]])/Table5[[#This Row],[associated enzload]]),0)</f>
        <v>27141.277792879999</v>
      </c>
      <c r="Q316" s="1" t="str">
        <f>"'"&amp;Table5[[#This Row],[rxn]]&amp;"'"&amp;CHAR(9)&amp;Table5[[#This Row],[kapp + (slack_ub - slack_lb)/enzload]]</f>
        <v>'RXN-ACOAO100_x_FWD-rt4374'	27141.27779288</v>
      </c>
      <c r="R316" s="1">
        <f>_xlfn.XLOOKUP(Table5[[#This Row],[rxn]],Table38[name],Table38[flux],0)</f>
        <v>0</v>
      </c>
      <c r="S316" s="1">
        <f>_xlfn.XLOOKUP(SUBSTITUTE(Table5[[#This Row],[rxn]],"RXN-","ENZLOAD-"),Table38[name],Table38[flux],0)</f>
        <v>0</v>
      </c>
      <c r="T316" s="1" t="b">
        <f>AND(Table5[[#This Row],[ENZLOAD flux in kapp-slack.gms]]=0,Table5[[#This Row],[flux in kapp-slack.gms]]&lt;&gt;0,NOT(Table5[[#This Row],[spont or unknown?]]))</f>
        <v>0</v>
      </c>
      <c r="U316" s="1" t="b">
        <f>OR(_xlfn.TEXTAFTER(Table5[[#This Row],[rxn]],"-",-1)="SPONT",_xlfn.TEXTAFTER(Table5[[#This Row],[rxn]],"-",-1)="UNKNOWN")</f>
        <v>0</v>
      </c>
      <c r="V316" s="1">
        <f>_xlfn.XLOOKUP(SUBSTITUTE(Table5[[#This Row],[rxn]],"RXN-","ENZLOAD-"),Table4[rxn],Table4[ub],0)</f>
        <v>0.54279100000000002</v>
      </c>
      <c r="W316" s="1" t="b">
        <f>AND(Table5[[#This Row],[FVA ENZLOAD flux UB]]=0,Table5[[#This Row],[ENZ not made when it should be?]])</f>
        <v>0</v>
      </c>
    </row>
    <row r="317" spans="1:23" hidden="1">
      <c r="A317" s="1" t="s">
        <v>4795</v>
      </c>
      <c r="B317" s="1" t="str">
        <f>_xlfn.TEXTBEFORE(Table38[[#This Row],[all fluxes from kapp-slack]]," ",,,,"")</f>
        <v>RXN-HCITS_m_FWD-rt6488_m</v>
      </c>
      <c r="C317" s="1">
        <f>_xlfn.NUMBERVALUE(IFERROR(_xlfn.TEXTAFTER(Table38[[#This Row],[all fluxes from kapp-slack]]," ",-1,,,""),""))</f>
        <v>2.9998974900315001E-2</v>
      </c>
      <c r="F317" s="1" t="s">
        <v>6811</v>
      </c>
      <c r="G317" s="1" t="str">
        <f>_xlfn.TEXTBEFORE(Table5[[#This Row],[rxn     kapp_old        kapp_slack_ub   kapp_slack_lb]]," ")</f>
        <v>RXN-ACOAO101d_x_FWD-rt1332</v>
      </c>
      <c r="H31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1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17" s="1">
        <f>_xlfn.NUMBERVALUE(_xlfn.TEXTAFTER(Table5[[#This Row],[rxn     kapp_old        kapp_slack_ub   kapp_slack_lb]]," ",-1))</f>
        <v>0</v>
      </c>
      <c r="K317" s="1">
        <f>_xlfn.XLOOKUP(SUBSTITUTE(Table5[[#This Row],[rxn]],"RXN-","ENZLOAD-"),ENZLOAD[name],ENZLOAD[flux],0)</f>
        <v>1.1585538118E-7</v>
      </c>
      <c r="L317" s="1" t="str">
        <f>"'"&amp;Table5[[#This Row],[rxn]]&amp;"'"&amp;CHAR(9)&amp;IF(AND(Table5[[#This Row],[kapp_slack_ub]]&lt;&gt;0,Table5[[#This Row],[kapp_old]]&lt;$F$1),$F$1,Table5[[#This Row],[kapp_old]])</f>
        <v>'RXN-ACOAO101d_x_FWD-rt1332'	27141.27779288</v>
      </c>
      <c r="M317" s="1">
        <f>_xlfn.XLOOKUP(Table5[[#This Row],[rxn]],Table3[name],Table3[flux],$F$1)</f>
        <v>27141.277792879999</v>
      </c>
      <c r="N317" s="1">
        <f>IFERROR(Table5[[#This Row],[min flux]]/Table5[[#This Row],[associated enzload]],"")</f>
        <v>234268598630.83658</v>
      </c>
      <c r="O317" s="1">
        <f>_xlfn.NUMBERVALUE(IF(Table5[[#This Row],[flux/enzload]]="","",ABS($N$1-Table5[[#This Row],[flux/enzload]])))</f>
        <v>1165647719028.1201</v>
      </c>
      <c r="P317" s="1">
        <f>Table5[[#This Row],[kapp_old]]+IFERROR(((Table5[[#This Row],[kapp_slack_ub]]-Table5[[#This Row],[kapp_slack_lb]])/Table5[[#This Row],[associated enzload]]),0)</f>
        <v>27141.277792879999</v>
      </c>
      <c r="Q317" s="1" t="str">
        <f>"'"&amp;Table5[[#This Row],[rxn]]&amp;"'"&amp;CHAR(9)&amp;Table5[[#This Row],[kapp + (slack_ub - slack_lb)/enzload]]</f>
        <v>'RXN-ACOAO101d_x_FWD-rt1332'	27141.27779288</v>
      </c>
      <c r="R317" s="1">
        <f>_xlfn.XLOOKUP(Table5[[#This Row],[rxn]],Table38[name],Table38[flux],0)</f>
        <v>0</v>
      </c>
      <c r="S317" s="1">
        <f>_xlfn.XLOOKUP(SUBSTITUTE(Table5[[#This Row],[rxn]],"RXN-","ENZLOAD-"),Table38[name],Table38[flux],0)</f>
        <v>0</v>
      </c>
      <c r="T317" s="1" t="b">
        <f>AND(Table5[[#This Row],[ENZLOAD flux in kapp-slack.gms]]=0,Table5[[#This Row],[flux in kapp-slack.gms]]&lt;&gt;0,NOT(Table5[[#This Row],[spont or unknown?]]))</f>
        <v>0</v>
      </c>
      <c r="U317" s="1" t="b">
        <f>OR(_xlfn.TEXTAFTER(Table5[[#This Row],[rxn]],"-",-1)="SPONT",_xlfn.TEXTAFTER(Table5[[#This Row],[rxn]],"-",-1)="UNKNOWN")</f>
        <v>0</v>
      </c>
      <c r="V317" s="1">
        <f>_xlfn.XLOOKUP(SUBSTITUTE(Table5[[#This Row],[rxn]],"RXN-","ENZLOAD-"),Table4[rxn],Table4[ub],0)</f>
        <v>0.52930482000000001</v>
      </c>
      <c r="W317" s="1" t="b">
        <f>AND(Table5[[#This Row],[FVA ENZLOAD flux UB]]=0,Table5[[#This Row],[ENZ not made when it should be?]])</f>
        <v>0</v>
      </c>
    </row>
    <row r="318" spans="1:23" hidden="1">
      <c r="A318" s="1" t="s">
        <v>4796</v>
      </c>
      <c r="B318" s="1" t="str">
        <f>_xlfn.TEXTBEFORE(Table38[[#This Row],[all fluxes from kapp-slack]]," ",,,,"")</f>
        <v>RXN-HCO3E_n_FWD-UNKNOWN</v>
      </c>
      <c r="C318" s="1">
        <f>_xlfn.NUMBERVALUE(IFERROR(_xlfn.TEXTAFTER(Table38[[#This Row],[all fluxes from kapp-slack]]," ",-1,,,""),""))</f>
        <v>1.3651506048422699</v>
      </c>
      <c r="F318" s="1" t="s">
        <v>6812</v>
      </c>
      <c r="G318" s="1" t="str">
        <f>_xlfn.TEXTBEFORE(Table5[[#This Row],[rxn     kapp_old        kapp_slack_ub   kapp_slack_lb]]," ")</f>
        <v>RXN-ACOAO101d_x_FWD-rt4374</v>
      </c>
      <c r="H31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1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18" s="1">
        <f>_xlfn.NUMBERVALUE(_xlfn.TEXTAFTER(Table5[[#This Row],[rxn     kapp_old        kapp_slack_ub   kapp_slack_lb]]," ",-1))</f>
        <v>0</v>
      </c>
      <c r="K318" s="1">
        <f>_xlfn.XLOOKUP(SUBSTITUTE(Table5[[#This Row],[rxn]],"RXN-","ENZLOAD-"),ENZLOAD[name],ENZLOAD[flux],0)</f>
        <v>1.0519393198E-7</v>
      </c>
      <c r="L318" s="1" t="str">
        <f>"'"&amp;Table5[[#This Row],[rxn]]&amp;"'"&amp;CHAR(9)&amp;IF(AND(Table5[[#This Row],[kapp_slack_ub]]&lt;&gt;0,Table5[[#This Row],[kapp_old]]&lt;$F$1),$F$1,Table5[[#This Row],[kapp_old]])</f>
        <v>'RXN-ACOAO101d_x_FWD-rt4374'	27141.27779288</v>
      </c>
      <c r="M318" s="1">
        <f>_xlfn.XLOOKUP(Table5[[#This Row],[rxn]],Table3[name],Table3[flux],$F$1)</f>
        <v>27141.277792879999</v>
      </c>
      <c r="N318" s="1">
        <f>IFERROR(Table5[[#This Row],[min flux]]/Table5[[#This Row],[associated enzload]],"")</f>
        <v>258011819522.44388</v>
      </c>
      <c r="O318" s="1">
        <f>_xlfn.NUMBERVALUE(IF(Table5[[#This Row],[flux/enzload]]="","",ABS($N$1-Table5[[#This Row],[flux/enzload]])))</f>
        <v>1141904498136.51</v>
      </c>
      <c r="P318" s="1">
        <f>Table5[[#This Row],[kapp_old]]+IFERROR(((Table5[[#This Row],[kapp_slack_ub]]-Table5[[#This Row],[kapp_slack_lb]])/Table5[[#This Row],[associated enzload]]),0)</f>
        <v>27141.277792879999</v>
      </c>
      <c r="Q318" s="1" t="str">
        <f>"'"&amp;Table5[[#This Row],[rxn]]&amp;"'"&amp;CHAR(9)&amp;Table5[[#This Row],[kapp + (slack_ub - slack_lb)/enzload]]</f>
        <v>'RXN-ACOAO101d_x_FWD-rt4374'	27141.27779288</v>
      </c>
      <c r="R318" s="1">
        <f>_xlfn.XLOOKUP(Table5[[#This Row],[rxn]],Table38[name],Table38[flux],0)</f>
        <v>0</v>
      </c>
      <c r="S318" s="1">
        <f>_xlfn.XLOOKUP(SUBSTITUTE(Table5[[#This Row],[rxn]],"RXN-","ENZLOAD-"),Table38[name],Table38[flux],0)</f>
        <v>0</v>
      </c>
      <c r="T318" s="1" t="b">
        <f>AND(Table5[[#This Row],[ENZLOAD flux in kapp-slack.gms]]=0,Table5[[#This Row],[flux in kapp-slack.gms]]&lt;&gt;0,NOT(Table5[[#This Row],[spont or unknown?]]))</f>
        <v>0</v>
      </c>
      <c r="U318" s="1" t="b">
        <f>OR(_xlfn.TEXTAFTER(Table5[[#This Row],[rxn]],"-",-1)="SPONT",_xlfn.TEXTAFTER(Table5[[#This Row],[rxn]],"-",-1)="UNKNOWN")</f>
        <v>0</v>
      </c>
      <c r="V318" s="1">
        <f>_xlfn.XLOOKUP(SUBSTITUTE(Table5[[#This Row],[rxn]],"RXN-","ENZLOAD-"),Table4[rxn],Table4[ub],0)</f>
        <v>0.54279100000000002</v>
      </c>
      <c r="W318" s="1" t="b">
        <f>AND(Table5[[#This Row],[FVA ENZLOAD flux UB]]=0,Table5[[#This Row],[ENZ not made when it should be?]])</f>
        <v>0</v>
      </c>
    </row>
    <row r="319" spans="1:23" hidden="1">
      <c r="A319" s="1" t="s">
        <v>4797</v>
      </c>
      <c r="B319" s="1" t="str">
        <f>_xlfn.TEXTBEFORE(Table38[[#This Row],[all fluxes from kapp-slack]]," ",,,,"")</f>
        <v>RXN-HCO3t_c_n_REV-SPONT</v>
      </c>
      <c r="C319" s="1">
        <f>_xlfn.NUMBERVALUE(IFERROR(_xlfn.TEXTAFTER(Table38[[#This Row],[all fluxes from kapp-slack]]," ",-1,,,""),""))</f>
        <v>1.3651506048422699</v>
      </c>
      <c r="F319" s="1" t="s">
        <v>6814</v>
      </c>
      <c r="G319" s="1" t="str">
        <f>_xlfn.TEXTBEFORE(Table5[[#This Row],[rxn     kapp_old        kapp_slack_ub   kapp_slack_lb]]," ")</f>
        <v>RXN-ACOAO102e_x_FWD-rt1332</v>
      </c>
      <c r="H31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1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19" s="1">
        <f>_xlfn.NUMBERVALUE(_xlfn.TEXTAFTER(Table5[[#This Row],[rxn     kapp_old        kapp_slack_ub   kapp_slack_lb]]," ",-1))</f>
        <v>0</v>
      </c>
      <c r="K319" s="1">
        <f>_xlfn.XLOOKUP(SUBSTITUTE(Table5[[#This Row],[rxn]],"RXN-","ENZLOAD-"),ENZLOAD[name],ENZLOAD[flux],0)</f>
        <v>1.1585538118E-7</v>
      </c>
      <c r="L319" s="1" t="str">
        <f>"'"&amp;Table5[[#This Row],[rxn]]&amp;"'"&amp;CHAR(9)&amp;IF(AND(Table5[[#This Row],[kapp_slack_ub]]&lt;&gt;0,Table5[[#This Row],[kapp_old]]&lt;$F$1),$F$1,Table5[[#This Row],[kapp_old]])</f>
        <v>'RXN-ACOAO102e_x_FWD-rt1332'	27141.27779288</v>
      </c>
      <c r="M319" s="1">
        <f>_xlfn.XLOOKUP(Table5[[#This Row],[rxn]],Table3[name],Table3[flux],$F$1)</f>
        <v>27141.277792879999</v>
      </c>
      <c r="N319" s="1">
        <f>IFERROR(Table5[[#This Row],[min flux]]/Table5[[#This Row],[associated enzload]],"")</f>
        <v>234268598630.83658</v>
      </c>
      <c r="O319" s="1">
        <f>_xlfn.NUMBERVALUE(IF(Table5[[#This Row],[flux/enzload]]="","",ABS($N$1-Table5[[#This Row],[flux/enzload]])))</f>
        <v>1165647719028.1201</v>
      </c>
      <c r="P319" s="1">
        <f>Table5[[#This Row],[kapp_old]]+IFERROR(((Table5[[#This Row],[kapp_slack_ub]]-Table5[[#This Row],[kapp_slack_lb]])/Table5[[#This Row],[associated enzload]]),0)</f>
        <v>27141.277792879999</v>
      </c>
      <c r="Q319" s="1" t="str">
        <f>"'"&amp;Table5[[#This Row],[rxn]]&amp;"'"&amp;CHAR(9)&amp;Table5[[#This Row],[kapp + (slack_ub - slack_lb)/enzload]]</f>
        <v>'RXN-ACOAO102e_x_FWD-rt1332'	27141.27779288</v>
      </c>
      <c r="R319" s="1">
        <f>_xlfn.XLOOKUP(Table5[[#This Row],[rxn]],Table38[name],Table38[flux],0)</f>
        <v>0</v>
      </c>
      <c r="S319" s="1">
        <f>_xlfn.XLOOKUP(SUBSTITUTE(Table5[[#This Row],[rxn]],"RXN-","ENZLOAD-"),Table38[name],Table38[flux],0)</f>
        <v>0</v>
      </c>
      <c r="T319" s="1" t="b">
        <f>AND(Table5[[#This Row],[ENZLOAD flux in kapp-slack.gms]]=0,Table5[[#This Row],[flux in kapp-slack.gms]]&lt;&gt;0,NOT(Table5[[#This Row],[spont or unknown?]]))</f>
        <v>0</v>
      </c>
      <c r="U319" s="1" t="b">
        <f>OR(_xlfn.TEXTAFTER(Table5[[#This Row],[rxn]],"-",-1)="SPONT",_xlfn.TEXTAFTER(Table5[[#This Row],[rxn]],"-",-1)="UNKNOWN")</f>
        <v>0</v>
      </c>
      <c r="V319" s="1">
        <f>_xlfn.XLOOKUP(SUBSTITUTE(Table5[[#This Row],[rxn]],"RXN-","ENZLOAD-"),Table4[rxn],Table4[ub],0)</f>
        <v>0.52930482000000001</v>
      </c>
      <c r="W319" s="1" t="b">
        <f>AND(Table5[[#This Row],[FVA ENZLOAD flux UB]]=0,Table5[[#This Row],[ENZ not made when it should be?]])</f>
        <v>0</v>
      </c>
    </row>
    <row r="320" spans="1:23" hidden="1">
      <c r="A320" s="1" t="s">
        <v>4798</v>
      </c>
      <c r="B320" s="1" t="str">
        <f>_xlfn.TEXTBEFORE(Table38[[#This Row],[all fluxes from kapp-slack]]," ",,,,"")</f>
        <v>RXN-HDCAt_c_l_FWD-SPONT</v>
      </c>
      <c r="C320" s="1">
        <f>_xlfn.NUMBERVALUE(IFERROR(_xlfn.TEXTAFTER(Table38[[#This Row],[all fluxes from kapp-slack]]," ",-1,,,""),""))</f>
        <v>1.5449307607099999E-4</v>
      </c>
      <c r="F320" s="1" t="s">
        <v>6815</v>
      </c>
      <c r="G320" s="1" t="str">
        <f>_xlfn.TEXTBEFORE(Table5[[#This Row],[rxn     kapp_old        kapp_slack_ub   kapp_slack_lb]]," ")</f>
        <v>RXN-ACOAO102e_x_FWD-rt4374</v>
      </c>
      <c r="H32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2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20" s="1">
        <f>_xlfn.NUMBERVALUE(_xlfn.TEXTAFTER(Table5[[#This Row],[rxn     kapp_old        kapp_slack_ub   kapp_slack_lb]]," ",-1))</f>
        <v>0</v>
      </c>
      <c r="K320" s="1">
        <f>_xlfn.XLOOKUP(SUBSTITUTE(Table5[[#This Row],[rxn]],"RXN-","ENZLOAD-"),ENZLOAD[name],ENZLOAD[flux],0)</f>
        <v>1.0519393198E-7</v>
      </c>
      <c r="L320" s="1" t="str">
        <f>"'"&amp;Table5[[#This Row],[rxn]]&amp;"'"&amp;CHAR(9)&amp;IF(AND(Table5[[#This Row],[kapp_slack_ub]]&lt;&gt;0,Table5[[#This Row],[kapp_old]]&lt;$F$1),$F$1,Table5[[#This Row],[kapp_old]])</f>
        <v>'RXN-ACOAO102e_x_FWD-rt4374'	27141.27779288</v>
      </c>
      <c r="M320" s="1">
        <f>_xlfn.XLOOKUP(Table5[[#This Row],[rxn]],Table3[name],Table3[flux],$F$1)</f>
        <v>27141.277792879999</v>
      </c>
      <c r="N320" s="1">
        <f>IFERROR(Table5[[#This Row],[min flux]]/Table5[[#This Row],[associated enzload]],"")</f>
        <v>258011819522.44388</v>
      </c>
      <c r="O320" s="1">
        <f>_xlfn.NUMBERVALUE(IF(Table5[[#This Row],[flux/enzload]]="","",ABS($N$1-Table5[[#This Row],[flux/enzload]])))</f>
        <v>1141904498136.51</v>
      </c>
      <c r="P320" s="1">
        <f>Table5[[#This Row],[kapp_old]]+IFERROR(((Table5[[#This Row],[kapp_slack_ub]]-Table5[[#This Row],[kapp_slack_lb]])/Table5[[#This Row],[associated enzload]]),0)</f>
        <v>27141.277792879999</v>
      </c>
      <c r="Q320" s="1" t="str">
        <f>"'"&amp;Table5[[#This Row],[rxn]]&amp;"'"&amp;CHAR(9)&amp;Table5[[#This Row],[kapp + (slack_ub - slack_lb)/enzload]]</f>
        <v>'RXN-ACOAO102e_x_FWD-rt4374'	27141.27779288</v>
      </c>
      <c r="R320" s="1">
        <f>_xlfn.XLOOKUP(Table5[[#This Row],[rxn]],Table38[name],Table38[flux],0)</f>
        <v>0</v>
      </c>
      <c r="S320" s="1">
        <f>_xlfn.XLOOKUP(SUBSTITUTE(Table5[[#This Row],[rxn]],"RXN-","ENZLOAD-"),Table38[name],Table38[flux],0)</f>
        <v>0</v>
      </c>
      <c r="T320" s="1" t="b">
        <f>AND(Table5[[#This Row],[ENZLOAD flux in kapp-slack.gms]]=0,Table5[[#This Row],[flux in kapp-slack.gms]]&lt;&gt;0,NOT(Table5[[#This Row],[spont or unknown?]]))</f>
        <v>0</v>
      </c>
      <c r="U320" s="1" t="b">
        <f>OR(_xlfn.TEXTAFTER(Table5[[#This Row],[rxn]],"-",-1)="SPONT",_xlfn.TEXTAFTER(Table5[[#This Row],[rxn]],"-",-1)="UNKNOWN")</f>
        <v>0</v>
      </c>
      <c r="V320" s="1">
        <f>_xlfn.XLOOKUP(SUBSTITUTE(Table5[[#This Row],[rxn]],"RXN-","ENZLOAD-"),Table4[rxn],Table4[ub],0)</f>
        <v>0.54279100000000002</v>
      </c>
      <c r="W320" s="1" t="b">
        <f>AND(Table5[[#This Row],[FVA ENZLOAD flux UB]]=0,Table5[[#This Row],[ENZ not made when it should be?]])</f>
        <v>0</v>
      </c>
    </row>
    <row r="321" spans="1:23" hidden="1">
      <c r="A321" s="1" t="s">
        <v>4799</v>
      </c>
      <c r="B321" s="1" t="str">
        <f>_xlfn.TEXTBEFORE(Table38[[#This Row],[all fluxes from kapp-slack]]," ",,,,"")</f>
        <v>RXN-HDCAt_c_rm_REV-SPONT</v>
      </c>
      <c r="C321" s="1">
        <f>_xlfn.NUMBERVALUE(IFERROR(_xlfn.TEXTAFTER(Table38[[#This Row],[all fluxes from kapp-slack]]," ",-1,,,""),""))</f>
        <v>9.4867706293999996E-5</v>
      </c>
      <c r="F321" s="1" t="s">
        <v>6817</v>
      </c>
      <c r="G321" s="1" t="str">
        <f>_xlfn.TEXTBEFORE(Table5[[#This Row],[rxn     kapp_old        kapp_slack_ub   kapp_slack_lb]]," ")</f>
        <v>RXN-ACOAO120_x_FWD-rt1332</v>
      </c>
      <c r="H32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2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21" s="1">
        <f>_xlfn.NUMBERVALUE(_xlfn.TEXTAFTER(Table5[[#This Row],[rxn     kapp_old        kapp_slack_ub   kapp_slack_lb]]," ",-1))</f>
        <v>0</v>
      </c>
      <c r="K321" s="1">
        <f>_xlfn.XLOOKUP(SUBSTITUTE(Table5[[#This Row],[rxn]],"RXN-","ENZLOAD-"),ENZLOAD[name],ENZLOAD[flux],0)</f>
        <v>1.1585538118E-7</v>
      </c>
      <c r="L321" s="1" t="str">
        <f>"'"&amp;Table5[[#This Row],[rxn]]&amp;"'"&amp;CHAR(9)&amp;IF(AND(Table5[[#This Row],[kapp_slack_ub]]&lt;&gt;0,Table5[[#This Row],[kapp_old]]&lt;$F$1),$F$1,Table5[[#This Row],[kapp_old]])</f>
        <v>'RXN-ACOAO120_x_FWD-rt1332'	27141.27779288</v>
      </c>
      <c r="M321" s="1">
        <f>_xlfn.XLOOKUP(Table5[[#This Row],[rxn]],Table3[name],Table3[flux],$F$1)</f>
        <v>27141.277792879999</v>
      </c>
      <c r="N321" s="1">
        <f>IFERROR(Table5[[#This Row],[min flux]]/Table5[[#This Row],[associated enzload]],"")</f>
        <v>234268598630.83658</v>
      </c>
      <c r="O321" s="1">
        <f>_xlfn.NUMBERVALUE(IF(Table5[[#This Row],[flux/enzload]]="","",ABS($N$1-Table5[[#This Row],[flux/enzload]])))</f>
        <v>1165647719028.1201</v>
      </c>
      <c r="P321" s="1">
        <f>Table5[[#This Row],[kapp_old]]+IFERROR(((Table5[[#This Row],[kapp_slack_ub]]-Table5[[#This Row],[kapp_slack_lb]])/Table5[[#This Row],[associated enzload]]),0)</f>
        <v>27141.277792879999</v>
      </c>
      <c r="Q321" s="1" t="str">
        <f>"'"&amp;Table5[[#This Row],[rxn]]&amp;"'"&amp;CHAR(9)&amp;Table5[[#This Row],[kapp + (slack_ub - slack_lb)/enzload]]</f>
        <v>'RXN-ACOAO120_x_FWD-rt1332'	27141.27779288</v>
      </c>
      <c r="R321" s="1">
        <f>_xlfn.XLOOKUP(Table5[[#This Row],[rxn]],Table38[name],Table38[flux],0)</f>
        <v>0</v>
      </c>
      <c r="S321" s="1">
        <f>_xlfn.XLOOKUP(SUBSTITUTE(Table5[[#This Row],[rxn]],"RXN-","ENZLOAD-"),Table38[name],Table38[flux],0)</f>
        <v>0</v>
      </c>
      <c r="T321" s="1" t="b">
        <f>AND(Table5[[#This Row],[ENZLOAD flux in kapp-slack.gms]]=0,Table5[[#This Row],[flux in kapp-slack.gms]]&lt;&gt;0,NOT(Table5[[#This Row],[spont or unknown?]]))</f>
        <v>0</v>
      </c>
      <c r="U321" s="1" t="b">
        <f>OR(_xlfn.TEXTAFTER(Table5[[#This Row],[rxn]],"-",-1)="SPONT",_xlfn.TEXTAFTER(Table5[[#This Row],[rxn]],"-",-1)="UNKNOWN")</f>
        <v>0</v>
      </c>
      <c r="V321" s="1">
        <f>_xlfn.XLOOKUP(SUBSTITUTE(Table5[[#This Row],[rxn]],"RXN-","ENZLOAD-"),Table4[rxn],Table4[ub],0)</f>
        <v>0.52930482000000001</v>
      </c>
      <c r="W321" s="1" t="b">
        <f>AND(Table5[[#This Row],[FVA ENZLOAD flux UB]]=0,Table5[[#This Row],[ENZ not made when it should be?]])</f>
        <v>0</v>
      </c>
    </row>
    <row r="322" spans="1:23" hidden="1">
      <c r="A322" s="1" t="s">
        <v>4800</v>
      </c>
      <c r="B322" s="1" t="str">
        <f>_xlfn.TEXTBEFORE(Table38[[#This Row],[all fluxes from kapp-slack]]," ",,,,"")</f>
        <v>RXN-HEMEAt_c_m_FWD-SPONT</v>
      </c>
      <c r="C322" s="1">
        <f>_xlfn.NUMBERVALUE(IFERROR(_xlfn.TEXTAFTER(Table38[[#This Row],[all fluxes from kapp-slack]]," ",-1,,,""),""))</f>
        <v>3.8585644477999997E-5</v>
      </c>
      <c r="F322" s="1" t="s">
        <v>6818</v>
      </c>
      <c r="G322" s="1" t="str">
        <f>_xlfn.TEXTBEFORE(Table5[[#This Row],[rxn     kapp_old        kapp_slack_ub   kapp_slack_lb]]," ")</f>
        <v>RXN-ACOAO120_x_FWD-rt4374</v>
      </c>
      <c r="H32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2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22" s="1">
        <f>_xlfn.NUMBERVALUE(_xlfn.TEXTAFTER(Table5[[#This Row],[rxn     kapp_old        kapp_slack_ub   kapp_slack_lb]]," ",-1))</f>
        <v>0</v>
      </c>
      <c r="K322" s="1">
        <f>_xlfn.XLOOKUP(SUBSTITUTE(Table5[[#This Row],[rxn]],"RXN-","ENZLOAD-"),ENZLOAD[name],ENZLOAD[flux],0)</f>
        <v>1.0519393198E-7</v>
      </c>
      <c r="L322" s="1" t="str">
        <f>"'"&amp;Table5[[#This Row],[rxn]]&amp;"'"&amp;CHAR(9)&amp;IF(AND(Table5[[#This Row],[kapp_slack_ub]]&lt;&gt;0,Table5[[#This Row],[kapp_old]]&lt;$F$1),$F$1,Table5[[#This Row],[kapp_old]])</f>
        <v>'RXN-ACOAO120_x_FWD-rt4374'	27141.27779288</v>
      </c>
      <c r="M322" s="1">
        <f>_xlfn.XLOOKUP(Table5[[#This Row],[rxn]],Table3[name],Table3[flux],$F$1)</f>
        <v>27141.277792879999</v>
      </c>
      <c r="N322" s="1">
        <f>IFERROR(Table5[[#This Row],[min flux]]/Table5[[#This Row],[associated enzload]],"")</f>
        <v>258011819522.44388</v>
      </c>
      <c r="O322" s="1">
        <f>_xlfn.NUMBERVALUE(IF(Table5[[#This Row],[flux/enzload]]="","",ABS($N$1-Table5[[#This Row],[flux/enzload]])))</f>
        <v>1141904498136.51</v>
      </c>
      <c r="P322" s="1">
        <f>Table5[[#This Row],[kapp_old]]+IFERROR(((Table5[[#This Row],[kapp_slack_ub]]-Table5[[#This Row],[kapp_slack_lb]])/Table5[[#This Row],[associated enzload]]),0)</f>
        <v>27141.277792879999</v>
      </c>
      <c r="Q322" s="1" t="str">
        <f>"'"&amp;Table5[[#This Row],[rxn]]&amp;"'"&amp;CHAR(9)&amp;Table5[[#This Row],[kapp + (slack_ub - slack_lb)/enzload]]</f>
        <v>'RXN-ACOAO120_x_FWD-rt4374'	27141.27779288</v>
      </c>
      <c r="R322" s="1">
        <f>_xlfn.XLOOKUP(Table5[[#This Row],[rxn]],Table38[name],Table38[flux],0)</f>
        <v>0</v>
      </c>
      <c r="S322" s="1">
        <f>_xlfn.XLOOKUP(SUBSTITUTE(Table5[[#This Row],[rxn]],"RXN-","ENZLOAD-"),Table38[name],Table38[flux],0)</f>
        <v>0</v>
      </c>
      <c r="T322" s="1" t="b">
        <f>AND(Table5[[#This Row],[ENZLOAD flux in kapp-slack.gms]]=0,Table5[[#This Row],[flux in kapp-slack.gms]]&lt;&gt;0,NOT(Table5[[#This Row],[spont or unknown?]]))</f>
        <v>0</v>
      </c>
      <c r="U322" s="1" t="b">
        <f>OR(_xlfn.TEXTAFTER(Table5[[#This Row],[rxn]],"-",-1)="SPONT",_xlfn.TEXTAFTER(Table5[[#This Row],[rxn]],"-",-1)="UNKNOWN")</f>
        <v>0</v>
      </c>
      <c r="V322" s="1">
        <f>_xlfn.XLOOKUP(SUBSTITUTE(Table5[[#This Row],[rxn]],"RXN-","ENZLOAD-"),Table4[rxn],Table4[ub],0)</f>
        <v>0.54279100000000002</v>
      </c>
      <c r="W322" s="1" t="b">
        <f>AND(Table5[[#This Row],[FVA ENZLOAD flux UB]]=0,Table5[[#This Row],[ENZ not made when it should be?]])</f>
        <v>0</v>
      </c>
    </row>
    <row r="323" spans="1:23" hidden="1">
      <c r="A323" s="1" t="s">
        <v>4801</v>
      </c>
      <c r="B323" s="1" t="str">
        <f>_xlfn.TEXTBEFORE(Table38[[#This Row],[all fluxes from kapp-slack]]," ",,,,"")</f>
        <v>RXN-HEMEOS_m_FWD-rt2735</v>
      </c>
      <c r="C323" s="1">
        <f>_xlfn.NUMBERVALUE(IFERROR(_xlfn.TEXTAFTER(Table38[[#This Row],[all fluxes from kapp-slack]]," ",-1,,,""),""))</f>
        <v>3.8597350620000003E-5</v>
      </c>
      <c r="F323" s="1" t="s">
        <v>6820</v>
      </c>
      <c r="G323" s="1" t="str">
        <f>_xlfn.TEXTBEFORE(Table5[[#This Row],[rxn     kapp_old        kapp_slack_ub   kapp_slack_lb]]," ")</f>
        <v>RXN-ACOAO121a_x_FWD-rt1332</v>
      </c>
      <c r="H32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2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23" s="1">
        <f>_xlfn.NUMBERVALUE(_xlfn.TEXTAFTER(Table5[[#This Row],[rxn     kapp_old        kapp_slack_ub   kapp_slack_lb]]," ",-1))</f>
        <v>0</v>
      </c>
      <c r="K323" s="1">
        <f>_xlfn.XLOOKUP(SUBSTITUTE(Table5[[#This Row],[rxn]],"RXN-","ENZLOAD-"),ENZLOAD[name],ENZLOAD[flux],0)</f>
        <v>1.1585538118E-7</v>
      </c>
      <c r="L323" s="1" t="str">
        <f>"'"&amp;Table5[[#This Row],[rxn]]&amp;"'"&amp;CHAR(9)&amp;IF(AND(Table5[[#This Row],[kapp_slack_ub]]&lt;&gt;0,Table5[[#This Row],[kapp_old]]&lt;$F$1),$F$1,Table5[[#This Row],[kapp_old]])</f>
        <v>'RXN-ACOAO121a_x_FWD-rt1332'	27141.27779288</v>
      </c>
      <c r="M323" s="1">
        <f>_xlfn.XLOOKUP(Table5[[#This Row],[rxn]],Table3[name],Table3[flux],$F$1)</f>
        <v>27141.277792879999</v>
      </c>
      <c r="N323" s="1">
        <f>IFERROR(Table5[[#This Row],[min flux]]/Table5[[#This Row],[associated enzload]],"")</f>
        <v>234268598630.83658</v>
      </c>
      <c r="O323" s="1">
        <f>_xlfn.NUMBERVALUE(IF(Table5[[#This Row],[flux/enzload]]="","",ABS($N$1-Table5[[#This Row],[flux/enzload]])))</f>
        <v>1165647719028.1201</v>
      </c>
      <c r="P323" s="1">
        <f>Table5[[#This Row],[kapp_old]]+IFERROR(((Table5[[#This Row],[kapp_slack_ub]]-Table5[[#This Row],[kapp_slack_lb]])/Table5[[#This Row],[associated enzload]]),0)</f>
        <v>27141.277792879999</v>
      </c>
      <c r="Q323" s="1" t="str">
        <f>"'"&amp;Table5[[#This Row],[rxn]]&amp;"'"&amp;CHAR(9)&amp;Table5[[#This Row],[kapp + (slack_ub - slack_lb)/enzload]]</f>
        <v>'RXN-ACOAO121a_x_FWD-rt1332'	27141.27779288</v>
      </c>
      <c r="R323" s="1">
        <f>_xlfn.XLOOKUP(Table5[[#This Row],[rxn]],Table38[name],Table38[flux],0)</f>
        <v>0</v>
      </c>
      <c r="S323" s="1">
        <f>_xlfn.XLOOKUP(SUBSTITUTE(Table5[[#This Row],[rxn]],"RXN-","ENZLOAD-"),Table38[name],Table38[flux],0)</f>
        <v>0</v>
      </c>
      <c r="T323" s="1" t="b">
        <f>AND(Table5[[#This Row],[ENZLOAD flux in kapp-slack.gms]]=0,Table5[[#This Row],[flux in kapp-slack.gms]]&lt;&gt;0,NOT(Table5[[#This Row],[spont or unknown?]]))</f>
        <v>0</v>
      </c>
      <c r="U323" s="1" t="b">
        <f>OR(_xlfn.TEXTAFTER(Table5[[#This Row],[rxn]],"-",-1)="SPONT",_xlfn.TEXTAFTER(Table5[[#This Row],[rxn]],"-",-1)="UNKNOWN")</f>
        <v>0</v>
      </c>
      <c r="V323" s="1">
        <f>_xlfn.XLOOKUP(SUBSTITUTE(Table5[[#This Row],[rxn]],"RXN-","ENZLOAD-"),Table4[rxn],Table4[ub],0)</f>
        <v>0.52930482000000001</v>
      </c>
      <c r="W323" s="1" t="b">
        <f>AND(Table5[[#This Row],[FVA ENZLOAD flux UB]]=0,Table5[[#This Row],[ENZ not made when it should be?]])</f>
        <v>0</v>
      </c>
    </row>
    <row r="324" spans="1:23" hidden="1">
      <c r="A324" s="1" t="s">
        <v>4802</v>
      </c>
      <c r="B324" s="1" t="str">
        <f>_xlfn.TEXTBEFORE(Table38[[#This Row],[all fluxes from kapp-slack]]," ",,,,"")</f>
        <v>RXN-HEX1_c_FWD-rt1896</v>
      </c>
      <c r="C324" s="1">
        <f>_xlfn.NUMBERVALUE(IFERROR(_xlfn.TEXTAFTER(Table38[[#This Row],[all fluxes from kapp-slack]]," ",-1,,,""),""))</f>
        <v>5.3317693000000004</v>
      </c>
      <c r="F324" s="1" t="s">
        <v>6821</v>
      </c>
      <c r="G324" s="1" t="str">
        <f>_xlfn.TEXTBEFORE(Table5[[#This Row],[rxn     kapp_old        kapp_slack_ub   kapp_slack_lb]]," ")</f>
        <v>RXN-ACOAO121a_x_FWD-rt4374</v>
      </c>
      <c r="H32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2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24" s="1">
        <f>_xlfn.NUMBERVALUE(_xlfn.TEXTAFTER(Table5[[#This Row],[rxn     kapp_old        kapp_slack_ub   kapp_slack_lb]]," ",-1))</f>
        <v>0</v>
      </c>
      <c r="K324" s="1">
        <f>_xlfn.XLOOKUP(SUBSTITUTE(Table5[[#This Row],[rxn]],"RXN-","ENZLOAD-"),ENZLOAD[name],ENZLOAD[flux],0)</f>
        <v>1.0519393198E-7</v>
      </c>
      <c r="L324" s="1" t="str">
        <f>"'"&amp;Table5[[#This Row],[rxn]]&amp;"'"&amp;CHAR(9)&amp;IF(AND(Table5[[#This Row],[kapp_slack_ub]]&lt;&gt;0,Table5[[#This Row],[kapp_old]]&lt;$F$1),$F$1,Table5[[#This Row],[kapp_old]])</f>
        <v>'RXN-ACOAO121a_x_FWD-rt4374'	27141.27779288</v>
      </c>
      <c r="M324" s="1">
        <f>_xlfn.XLOOKUP(Table5[[#This Row],[rxn]],Table3[name],Table3[flux],$F$1)</f>
        <v>27141.277792879999</v>
      </c>
      <c r="N324" s="1">
        <f>IFERROR(Table5[[#This Row],[min flux]]/Table5[[#This Row],[associated enzload]],"")</f>
        <v>258011819522.44388</v>
      </c>
      <c r="O324" s="1">
        <f>_xlfn.NUMBERVALUE(IF(Table5[[#This Row],[flux/enzload]]="","",ABS($N$1-Table5[[#This Row],[flux/enzload]])))</f>
        <v>1141904498136.51</v>
      </c>
      <c r="P324" s="1">
        <f>Table5[[#This Row],[kapp_old]]+IFERROR(((Table5[[#This Row],[kapp_slack_ub]]-Table5[[#This Row],[kapp_slack_lb]])/Table5[[#This Row],[associated enzload]]),0)</f>
        <v>27141.277792879999</v>
      </c>
      <c r="Q324" s="1" t="str">
        <f>"'"&amp;Table5[[#This Row],[rxn]]&amp;"'"&amp;CHAR(9)&amp;Table5[[#This Row],[kapp + (slack_ub - slack_lb)/enzload]]</f>
        <v>'RXN-ACOAO121a_x_FWD-rt4374'	27141.27779288</v>
      </c>
      <c r="R324" s="1">
        <f>_xlfn.XLOOKUP(Table5[[#This Row],[rxn]],Table38[name],Table38[flux],0)</f>
        <v>0</v>
      </c>
      <c r="S324" s="1">
        <f>_xlfn.XLOOKUP(SUBSTITUTE(Table5[[#This Row],[rxn]],"RXN-","ENZLOAD-"),Table38[name],Table38[flux],0)</f>
        <v>0</v>
      </c>
      <c r="T324" s="1" t="b">
        <f>AND(Table5[[#This Row],[ENZLOAD flux in kapp-slack.gms]]=0,Table5[[#This Row],[flux in kapp-slack.gms]]&lt;&gt;0,NOT(Table5[[#This Row],[spont or unknown?]]))</f>
        <v>0</v>
      </c>
      <c r="U324" s="1" t="b">
        <f>OR(_xlfn.TEXTAFTER(Table5[[#This Row],[rxn]],"-",-1)="SPONT",_xlfn.TEXTAFTER(Table5[[#This Row],[rxn]],"-",-1)="UNKNOWN")</f>
        <v>0</v>
      </c>
      <c r="V324" s="1">
        <f>_xlfn.XLOOKUP(SUBSTITUTE(Table5[[#This Row],[rxn]],"RXN-","ENZLOAD-"),Table4[rxn],Table4[ub],0)</f>
        <v>0.54279100000000002</v>
      </c>
      <c r="W324" s="1" t="b">
        <f>AND(Table5[[#This Row],[FVA ENZLOAD flux UB]]=0,Table5[[#This Row],[ENZ not made when it should be?]])</f>
        <v>0</v>
      </c>
    </row>
    <row r="325" spans="1:23" hidden="1">
      <c r="A325" s="1" t="s">
        <v>4803</v>
      </c>
      <c r="B325" s="1" t="str">
        <f>_xlfn.TEXTBEFORE(Table38[[#This Row],[all fluxes from kapp-slack]]," ",,,,"")</f>
        <v>RXN-HICITD_m_FWD-rt2060</v>
      </c>
      <c r="C325" s="1">
        <f>_xlfn.NUMBERVALUE(IFERROR(_xlfn.TEXTAFTER(Table38[[#This Row],[all fluxes from kapp-slack]]," ",-1,,,""),""))</f>
        <v>2.9998974900315001E-2</v>
      </c>
      <c r="F325" s="1" t="s">
        <v>6823</v>
      </c>
      <c r="G325" s="1" t="str">
        <f>_xlfn.TEXTBEFORE(Table5[[#This Row],[rxn     kapp_old        kapp_slack_ub   kapp_slack_lb]]," ")</f>
        <v>RXN-ACOAO140_x_FWD-rt1332</v>
      </c>
      <c r="H32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2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25" s="1">
        <f>_xlfn.NUMBERVALUE(_xlfn.TEXTAFTER(Table5[[#This Row],[rxn     kapp_old        kapp_slack_ub   kapp_slack_lb]]," ",-1))</f>
        <v>0</v>
      </c>
      <c r="K325" s="1">
        <f>_xlfn.XLOOKUP(SUBSTITUTE(Table5[[#This Row],[rxn]],"RXN-","ENZLOAD-"),ENZLOAD[name],ENZLOAD[flux],0)</f>
        <v>1.1585538118E-7</v>
      </c>
      <c r="L325" s="1" t="str">
        <f>"'"&amp;Table5[[#This Row],[rxn]]&amp;"'"&amp;CHAR(9)&amp;IF(AND(Table5[[#This Row],[kapp_slack_ub]]&lt;&gt;0,Table5[[#This Row],[kapp_old]]&lt;$F$1),$F$1,Table5[[#This Row],[kapp_old]])</f>
        <v>'RXN-ACOAO140_x_FWD-rt1332'	27141.27779288</v>
      </c>
      <c r="M325" s="1">
        <f>_xlfn.XLOOKUP(Table5[[#This Row],[rxn]],Table3[name],Table3[flux],$F$1)</f>
        <v>27141.277792879999</v>
      </c>
      <c r="N325" s="1">
        <f>IFERROR(Table5[[#This Row],[min flux]]/Table5[[#This Row],[associated enzload]],"")</f>
        <v>234268598630.83658</v>
      </c>
      <c r="O325" s="1">
        <f>_xlfn.NUMBERVALUE(IF(Table5[[#This Row],[flux/enzload]]="","",ABS($N$1-Table5[[#This Row],[flux/enzload]])))</f>
        <v>1165647719028.1201</v>
      </c>
      <c r="P325" s="1">
        <f>Table5[[#This Row],[kapp_old]]+IFERROR(((Table5[[#This Row],[kapp_slack_ub]]-Table5[[#This Row],[kapp_slack_lb]])/Table5[[#This Row],[associated enzload]]),0)</f>
        <v>27141.277792879999</v>
      </c>
      <c r="Q325" s="1" t="str">
        <f>"'"&amp;Table5[[#This Row],[rxn]]&amp;"'"&amp;CHAR(9)&amp;Table5[[#This Row],[kapp + (slack_ub - slack_lb)/enzload]]</f>
        <v>'RXN-ACOAO140_x_FWD-rt1332'	27141.27779288</v>
      </c>
      <c r="R325" s="1">
        <f>_xlfn.XLOOKUP(Table5[[#This Row],[rxn]],Table38[name],Table38[flux],0)</f>
        <v>0</v>
      </c>
      <c r="S325" s="1">
        <f>_xlfn.XLOOKUP(SUBSTITUTE(Table5[[#This Row],[rxn]],"RXN-","ENZLOAD-"),Table38[name],Table38[flux],0)</f>
        <v>0</v>
      </c>
      <c r="T325" s="1" t="b">
        <f>AND(Table5[[#This Row],[ENZLOAD flux in kapp-slack.gms]]=0,Table5[[#This Row],[flux in kapp-slack.gms]]&lt;&gt;0,NOT(Table5[[#This Row],[spont or unknown?]]))</f>
        <v>0</v>
      </c>
      <c r="U325" s="1" t="b">
        <f>OR(_xlfn.TEXTAFTER(Table5[[#This Row],[rxn]],"-",-1)="SPONT",_xlfn.TEXTAFTER(Table5[[#This Row],[rxn]],"-",-1)="UNKNOWN")</f>
        <v>0</v>
      </c>
      <c r="V325" s="1">
        <f>_xlfn.XLOOKUP(SUBSTITUTE(Table5[[#This Row],[rxn]],"RXN-","ENZLOAD-"),Table4[rxn],Table4[ub],0)</f>
        <v>0.52930482000000001</v>
      </c>
      <c r="W325" s="1" t="b">
        <f>AND(Table5[[#This Row],[FVA ENZLOAD flux UB]]=0,Table5[[#This Row],[ENZ not made when it should be?]])</f>
        <v>0</v>
      </c>
    </row>
    <row r="326" spans="1:23" hidden="1">
      <c r="A326" s="1" t="s">
        <v>4804</v>
      </c>
      <c r="B326" s="1" t="str">
        <f>_xlfn.TEXTBEFORE(Table38[[#This Row],[all fluxes from kapp-slack]]," ",,,,"")</f>
        <v>RXN-HISTD_c_FWD-rt3278</v>
      </c>
      <c r="C326" s="1">
        <f>_xlfn.NUMBERVALUE(IFERROR(_xlfn.TEXTAFTER(Table38[[#This Row],[all fluxes from kapp-slack]]," ",-1,,,""),""))</f>
        <v>1.1801521971089E-2</v>
      </c>
      <c r="F326" s="1" t="s">
        <v>6824</v>
      </c>
      <c r="G326" s="1" t="str">
        <f>_xlfn.TEXTBEFORE(Table5[[#This Row],[rxn     kapp_old        kapp_slack_ub   kapp_slack_lb]]," ")</f>
        <v>RXN-ACOAO140_x_FWD-rt4374</v>
      </c>
      <c r="H32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2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26" s="1">
        <f>_xlfn.NUMBERVALUE(_xlfn.TEXTAFTER(Table5[[#This Row],[rxn     kapp_old        kapp_slack_ub   kapp_slack_lb]]," ",-1))</f>
        <v>0</v>
      </c>
      <c r="K326" s="1">
        <f>_xlfn.XLOOKUP(SUBSTITUTE(Table5[[#This Row],[rxn]],"RXN-","ENZLOAD-"),ENZLOAD[name],ENZLOAD[flux],0)</f>
        <v>1.0519393198E-7</v>
      </c>
      <c r="L326" s="1" t="str">
        <f>"'"&amp;Table5[[#This Row],[rxn]]&amp;"'"&amp;CHAR(9)&amp;IF(AND(Table5[[#This Row],[kapp_slack_ub]]&lt;&gt;0,Table5[[#This Row],[kapp_old]]&lt;$F$1),$F$1,Table5[[#This Row],[kapp_old]])</f>
        <v>'RXN-ACOAO140_x_FWD-rt4374'	27141.27779288</v>
      </c>
      <c r="M326" s="1">
        <f>_xlfn.XLOOKUP(Table5[[#This Row],[rxn]],Table3[name],Table3[flux],$F$1)</f>
        <v>27141.277792879999</v>
      </c>
      <c r="N326" s="1">
        <f>IFERROR(Table5[[#This Row],[min flux]]/Table5[[#This Row],[associated enzload]],"")</f>
        <v>258011819522.44388</v>
      </c>
      <c r="O326" s="1">
        <f>_xlfn.NUMBERVALUE(IF(Table5[[#This Row],[flux/enzload]]="","",ABS($N$1-Table5[[#This Row],[flux/enzload]])))</f>
        <v>1141904498136.51</v>
      </c>
      <c r="P326" s="1">
        <f>Table5[[#This Row],[kapp_old]]+IFERROR(((Table5[[#This Row],[kapp_slack_ub]]-Table5[[#This Row],[kapp_slack_lb]])/Table5[[#This Row],[associated enzload]]),0)</f>
        <v>27141.277792879999</v>
      </c>
      <c r="Q326" s="1" t="str">
        <f>"'"&amp;Table5[[#This Row],[rxn]]&amp;"'"&amp;CHAR(9)&amp;Table5[[#This Row],[kapp + (slack_ub - slack_lb)/enzload]]</f>
        <v>'RXN-ACOAO140_x_FWD-rt4374'	27141.27779288</v>
      </c>
      <c r="R326" s="1">
        <f>_xlfn.XLOOKUP(Table5[[#This Row],[rxn]],Table38[name],Table38[flux],0)</f>
        <v>0</v>
      </c>
      <c r="S326" s="1">
        <f>_xlfn.XLOOKUP(SUBSTITUTE(Table5[[#This Row],[rxn]],"RXN-","ENZLOAD-"),Table38[name],Table38[flux],0)</f>
        <v>0</v>
      </c>
      <c r="T326" s="1" t="b">
        <f>AND(Table5[[#This Row],[ENZLOAD flux in kapp-slack.gms]]=0,Table5[[#This Row],[flux in kapp-slack.gms]]&lt;&gt;0,NOT(Table5[[#This Row],[spont or unknown?]]))</f>
        <v>0</v>
      </c>
      <c r="U326" s="1" t="b">
        <f>OR(_xlfn.TEXTAFTER(Table5[[#This Row],[rxn]],"-",-1)="SPONT",_xlfn.TEXTAFTER(Table5[[#This Row],[rxn]],"-",-1)="UNKNOWN")</f>
        <v>0</v>
      </c>
      <c r="V326" s="1">
        <f>_xlfn.XLOOKUP(SUBSTITUTE(Table5[[#This Row],[rxn]],"RXN-","ENZLOAD-"),Table4[rxn],Table4[ub],0)</f>
        <v>0.54279100000000002</v>
      </c>
      <c r="W326" s="1" t="b">
        <f>AND(Table5[[#This Row],[FVA ENZLOAD flux UB]]=0,Table5[[#This Row],[ENZ not made when it should be?]])</f>
        <v>0</v>
      </c>
    </row>
    <row r="327" spans="1:23" hidden="1">
      <c r="A327" s="1" t="s">
        <v>4805</v>
      </c>
      <c r="B327" s="1" t="str">
        <f>_xlfn.TEXTBEFORE(Table38[[#This Row],[all fluxes from kapp-slack]]," ",,,,"")</f>
        <v>RXN-HISTP_c_FWD-rt1838</v>
      </c>
      <c r="C327" s="1">
        <f>_xlfn.NUMBERVALUE(IFERROR(_xlfn.TEXTAFTER(Table38[[#This Row],[all fluxes from kapp-slack]]," ",-1,,,""),""))</f>
        <v>1.1801521971089E-2</v>
      </c>
      <c r="F327" s="1" t="s">
        <v>6826</v>
      </c>
      <c r="G327" s="1" t="str">
        <f>_xlfn.TEXTBEFORE(Table5[[#This Row],[rxn     kapp_old        kapp_slack_ub   kapp_slack_lb]]," ")</f>
        <v>RXN-ACOAO141a_x_FWD-rt1332</v>
      </c>
      <c r="H32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2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27" s="1">
        <f>_xlfn.NUMBERVALUE(_xlfn.TEXTAFTER(Table5[[#This Row],[rxn     kapp_old        kapp_slack_ub   kapp_slack_lb]]," ",-1))</f>
        <v>0</v>
      </c>
      <c r="K327" s="1">
        <f>_xlfn.XLOOKUP(SUBSTITUTE(Table5[[#This Row],[rxn]],"RXN-","ENZLOAD-"),ENZLOAD[name],ENZLOAD[flux],0)</f>
        <v>1.1585538118E-7</v>
      </c>
      <c r="L327" s="1" t="str">
        <f>"'"&amp;Table5[[#This Row],[rxn]]&amp;"'"&amp;CHAR(9)&amp;IF(AND(Table5[[#This Row],[kapp_slack_ub]]&lt;&gt;0,Table5[[#This Row],[kapp_old]]&lt;$F$1),$F$1,Table5[[#This Row],[kapp_old]])</f>
        <v>'RXN-ACOAO141a_x_FWD-rt1332'	27141.27779288</v>
      </c>
      <c r="M327" s="1">
        <f>_xlfn.XLOOKUP(Table5[[#This Row],[rxn]],Table3[name],Table3[flux],$F$1)</f>
        <v>27141.277792879999</v>
      </c>
      <c r="N327" s="1">
        <f>IFERROR(Table5[[#This Row],[min flux]]/Table5[[#This Row],[associated enzload]],"")</f>
        <v>234268598630.83658</v>
      </c>
      <c r="O327" s="1">
        <f>_xlfn.NUMBERVALUE(IF(Table5[[#This Row],[flux/enzload]]="","",ABS($N$1-Table5[[#This Row],[flux/enzload]])))</f>
        <v>1165647719028.1201</v>
      </c>
      <c r="P327" s="1">
        <f>Table5[[#This Row],[kapp_old]]+IFERROR(((Table5[[#This Row],[kapp_slack_ub]]-Table5[[#This Row],[kapp_slack_lb]])/Table5[[#This Row],[associated enzload]]),0)</f>
        <v>27141.277792879999</v>
      </c>
      <c r="Q327" s="1" t="str">
        <f>"'"&amp;Table5[[#This Row],[rxn]]&amp;"'"&amp;CHAR(9)&amp;Table5[[#This Row],[kapp + (slack_ub - slack_lb)/enzload]]</f>
        <v>'RXN-ACOAO141a_x_FWD-rt1332'	27141.27779288</v>
      </c>
      <c r="R327" s="1">
        <f>_xlfn.XLOOKUP(Table5[[#This Row],[rxn]],Table38[name],Table38[flux],0)</f>
        <v>0</v>
      </c>
      <c r="S327" s="1">
        <f>_xlfn.XLOOKUP(SUBSTITUTE(Table5[[#This Row],[rxn]],"RXN-","ENZLOAD-"),Table38[name],Table38[flux],0)</f>
        <v>0</v>
      </c>
      <c r="T327" s="1" t="b">
        <f>AND(Table5[[#This Row],[ENZLOAD flux in kapp-slack.gms]]=0,Table5[[#This Row],[flux in kapp-slack.gms]]&lt;&gt;0,NOT(Table5[[#This Row],[spont or unknown?]]))</f>
        <v>0</v>
      </c>
      <c r="U327" s="1" t="b">
        <f>OR(_xlfn.TEXTAFTER(Table5[[#This Row],[rxn]],"-",-1)="SPONT",_xlfn.TEXTAFTER(Table5[[#This Row],[rxn]],"-",-1)="UNKNOWN")</f>
        <v>0</v>
      </c>
      <c r="V327" s="1">
        <f>_xlfn.XLOOKUP(SUBSTITUTE(Table5[[#This Row],[rxn]],"RXN-","ENZLOAD-"),Table4[rxn],Table4[ub],0)</f>
        <v>0.52930482000000001</v>
      </c>
      <c r="W327" s="1" t="b">
        <f>AND(Table5[[#This Row],[FVA ENZLOAD flux UB]]=0,Table5[[#This Row],[ENZ not made when it should be?]])</f>
        <v>0</v>
      </c>
    </row>
    <row r="328" spans="1:23" hidden="1">
      <c r="A328" s="1" t="s">
        <v>4806</v>
      </c>
      <c r="B328" s="1" t="str">
        <f>_xlfn.TEXTBEFORE(Table38[[#This Row],[all fluxes from kapp-slack]]," ",,,,"")</f>
        <v>RXN-HISTRS_c_FWD-rt0207_c</v>
      </c>
      <c r="C328" s="1">
        <f>_xlfn.NUMBERVALUE(IFERROR(_xlfn.TEXTAFTER(Table38[[#This Row],[all fluxes from kapp-slack]]," ",-1,,,""),""))</f>
        <v>1.1801521971089E-2</v>
      </c>
      <c r="F328" s="1" t="s">
        <v>6827</v>
      </c>
      <c r="G328" s="1" t="str">
        <f>_xlfn.TEXTBEFORE(Table5[[#This Row],[rxn     kapp_old        kapp_slack_ub   kapp_slack_lb]]," ")</f>
        <v>RXN-ACOAO141a_x_FWD-rt4374</v>
      </c>
      <c r="H32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2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28" s="1">
        <f>_xlfn.NUMBERVALUE(_xlfn.TEXTAFTER(Table5[[#This Row],[rxn     kapp_old        kapp_slack_ub   kapp_slack_lb]]," ",-1))</f>
        <v>0</v>
      </c>
      <c r="K328" s="1">
        <f>_xlfn.XLOOKUP(SUBSTITUTE(Table5[[#This Row],[rxn]],"RXN-","ENZLOAD-"),ENZLOAD[name],ENZLOAD[flux],0)</f>
        <v>1.0519393198E-7</v>
      </c>
      <c r="L328" s="1" t="str">
        <f>"'"&amp;Table5[[#This Row],[rxn]]&amp;"'"&amp;CHAR(9)&amp;IF(AND(Table5[[#This Row],[kapp_slack_ub]]&lt;&gt;0,Table5[[#This Row],[kapp_old]]&lt;$F$1),$F$1,Table5[[#This Row],[kapp_old]])</f>
        <v>'RXN-ACOAO141a_x_FWD-rt4374'	27141.27779288</v>
      </c>
      <c r="M328" s="1">
        <f>_xlfn.XLOOKUP(Table5[[#This Row],[rxn]],Table3[name],Table3[flux],$F$1)</f>
        <v>27141.277792879999</v>
      </c>
      <c r="N328" s="1">
        <f>IFERROR(Table5[[#This Row],[min flux]]/Table5[[#This Row],[associated enzload]],"")</f>
        <v>258011819522.44388</v>
      </c>
      <c r="O328" s="1">
        <f>_xlfn.NUMBERVALUE(IF(Table5[[#This Row],[flux/enzload]]="","",ABS($N$1-Table5[[#This Row],[flux/enzload]])))</f>
        <v>1141904498136.51</v>
      </c>
      <c r="P328" s="1">
        <f>Table5[[#This Row],[kapp_old]]+IFERROR(((Table5[[#This Row],[kapp_slack_ub]]-Table5[[#This Row],[kapp_slack_lb]])/Table5[[#This Row],[associated enzload]]),0)</f>
        <v>27141.277792879999</v>
      </c>
      <c r="Q328" s="1" t="str">
        <f>"'"&amp;Table5[[#This Row],[rxn]]&amp;"'"&amp;CHAR(9)&amp;Table5[[#This Row],[kapp + (slack_ub - slack_lb)/enzload]]</f>
        <v>'RXN-ACOAO141a_x_FWD-rt4374'	27141.27779288</v>
      </c>
      <c r="R328" s="1">
        <f>_xlfn.XLOOKUP(Table5[[#This Row],[rxn]],Table38[name],Table38[flux],0)</f>
        <v>0</v>
      </c>
      <c r="S328" s="1">
        <f>_xlfn.XLOOKUP(SUBSTITUTE(Table5[[#This Row],[rxn]],"RXN-","ENZLOAD-"),Table38[name],Table38[flux],0)</f>
        <v>0</v>
      </c>
      <c r="T328" s="1" t="b">
        <f>AND(Table5[[#This Row],[ENZLOAD flux in kapp-slack.gms]]=0,Table5[[#This Row],[flux in kapp-slack.gms]]&lt;&gt;0,NOT(Table5[[#This Row],[spont or unknown?]]))</f>
        <v>0</v>
      </c>
      <c r="U328" s="1" t="b">
        <f>OR(_xlfn.TEXTAFTER(Table5[[#This Row],[rxn]],"-",-1)="SPONT",_xlfn.TEXTAFTER(Table5[[#This Row],[rxn]],"-",-1)="UNKNOWN")</f>
        <v>0</v>
      </c>
      <c r="V328" s="1">
        <f>_xlfn.XLOOKUP(SUBSTITUTE(Table5[[#This Row],[rxn]],"RXN-","ENZLOAD-"),Table4[rxn],Table4[ub],0)</f>
        <v>0.54279100000000002</v>
      </c>
      <c r="W328" s="1" t="b">
        <f>AND(Table5[[#This Row],[FVA ENZLOAD flux UB]]=0,Table5[[#This Row],[ENZ not made when it should be?]])</f>
        <v>0</v>
      </c>
    </row>
    <row r="329" spans="1:23" hidden="1">
      <c r="A329" s="1" t="s">
        <v>4807</v>
      </c>
      <c r="B329" s="1" t="str">
        <f>_xlfn.TEXTBEFORE(Table38[[#This Row],[all fluxes from kapp-slack]]," ",,,,"")</f>
        <v>RXN-HMGCOAR_c_FWD-rt1206</v>
      </c>
      <c r="C329" s="1">
        <f>_xlfn.NUMBERVALUE(IFERROR(_xlfn.TEXTAFTER(Table38[[#This Row],[all fluxes from kapp-slack]]," ",-1,,,""),""))</f>
        <v>0.34525718992117199</v>
      </c>
      <c r="F329" s="1" t="s">
        <v>6829</v>
      </c>
      <c r="G329" s="1" t="str">
        <f>_xlfn.TEXTBEFORE(Table5[[#This Row],[rxn     kapp_old        kapp_slack_ub   kapp_slack_lb]]," ")</f>
        <v>RXN-ACOAO141b_x_FWD-rt1332</v>
      </c>
      <c r="H32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2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29" s="1">
        <f>_xlfn.NUMBERVALUE(_xlfn.TEXTAFTER(Table5[[#This Row],[rxn     kapp_old        kapp_slack_ub   kapp_slack_lb]]," ",-1))</f>
        <v>0</v>
      </c>
      <c r="K329" s="1">
        <f>_xlfn.XLOOKUP(SUBSTITUTE(Table5[[#This Row],[rxn]],"RXN-","ENZLOAD-"),ENZLOAD[name],ENZLOAD[flux],0)</f>
        <v>1.1585538118E-7</v>
      </c>
      <c r="L329" s="1" t="str">
        <f>"'"&amp;Table5[[#This Row],[rxn]]&amp;"'"&amp;CHAR(9)&amp;IF(AND(Table5[[#This Row],[kapp_slack_ub]]&lt;&gt;0,Table5[[#This Row],[kapp_old]]&lt;$F$1),$F$1,Table5[[#This Row],[kapp_old]])</f>
        <v>'RXN-ACOAO141b_x_FWD-rt1332'	27141.27779288</v>
      </c>
      <c r="M329" s="1">
        <f>_xlfn.XLOOKUP(Table5[[#This Row],[rxn]],Table3[name],Table3[flux],$F$1)</f>
        <v>27141.277792879999</v>
      </c>
      <c r="N329" s="1">
        <f>IFERROR(Table5[[#This Row],[min flux]]/Table5[[#This Row],[associated enzload]],"")</f>
        <v>234268598630.83658</v>
      </c>
      <c r="O329" s="1">
        <f>_xlfn.NUMBERVALUE(IF(Table5[[#This Row],[flux/enzload]]="","",ABS($N$1-Table5[[#This Row],[flux/enzload]])))</f>
        <v>1165647719028.1201</v>
      </c>
      <c r="P329" s="1">
        <f>Table5[[#This Row],[kapp_old]]+IFERROR(((Table5[[#This Row],[kapp_slack_ub]]-Table5[[#This Row],[kapp_slack_lb]])/Table5[[#This Row],[associated enzload]]),0)</f>
        <v>27141.277792879999</v>
      </c>
      <c r="Q329" s="1" t="str">
        <f>"'"&amp;Table5[[#This Row],[rxn]]&amp;"'"&amp;CHAR(9)&amp;Table5[[#This Row],[kapp + (slack_ub - slack_lb)/enzload]]</f>
        <v>'RXN-ACOAO141b_x_FWD-rt1332'	27141.27779288</v>
      </c>
      <c r="R329" s="1">
        <f>_xlfn.XLOOKUP(Table5[[#This Row],[rxn]],Table38[name],Table38[flux],0)</f>
        <v>0</v>
      </c>
      <c r="S329" s="1">
        <f>_xlfn.XLOOKUP(SUBSTITUTE(Table5[[#This Row],[rxn]],"RXN-","ENZLOAD-"),Table38[name],Table38[flux],0)</f>
        <v>0</v>
      </c>
      <c r="T329" s="1" t="b">
        <f>AND(Table5[[#This Row],[ENZLOAD flux in kapp-slack.gms]]=0,Table5[[#This Row],[flux in kapp-slack.gms]]&lt;&gt;0,NOT(Table5[[#This Row],[spont or unknown?]]))</f>
        <v>0</v>
      </c>
      <c r="U329" s="1" t="b">
        <f>OR(_xlfn.TEXTAFTER(Table5[[#This Row],[rxn]],"-",-1)="SPONT",_xlfn.TEXTAFTER(Table5[[#This Row],[rxn]],"-",-1)="UNKNOWN")</f>
        <v>0</v>
      </c>
      <c r="V329" s="1">
        <f>_xlfn.XLOOKUP(SUBSTITUTE(Table5[[#This Row],[rxn]],"RXN-","ENZLOAD-"),Table4[rxn],Table4[ub],0)</f>
        <v>0.52930482000000001</v>
      </c>
      <c r="W329" s="1" t="b">
        <f>AND(Table5[[#This Row],[FVA ENZLOAD flux UB]]=0,Table5[[#This Row],[ENZ not made when it should be?]])</f>
        <v>0</v>
      </c>
    </row>
    <row r="330" spans="1:23" hidden="1">
      <c r="A330" s="1" t="s">
        <v>4808</v>
      </c>
      <c r="B330" s="1" t="str">
        <f>_xlfn.TEXTBEFORE(Table38[[#This Row],[all fluxes from kapp-slack]]," ",,,,"")</f>
        <v>RXN-HMGCOAS_c_FWD-rt3754_c</v>
      </c>
      <c r="C330" s="1">
        <f>_xlfn.NUMBERVALUE(IFERROR(_xlfn.TEXTAFTER(Table38[[#This Row],[all fluxes from kapp-slack]]," ",-1,,,""),""))</f>
        <v>0.34525718992117199</v>
      </c>
      <c r="F330" s="1" t="s">
        <v>6830</v>
      </c>
      <c r="G330" s="1" t="str">
        <f>_xlfn.TEXTBEFORE(Table5[[#This Row],[rxn     kapp_old        kapp_slack_ub   kapp_slack_lb]]," ")</f>
        <v>RXN-ACOAO141b_x_FWD-rt4374</v>
      </c>
      <c r="H33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3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30" s="1">
        <f>_xlfn.NUMBERVALUE(_xlfn.TEXTAFTER(Table5[[#This Row],[rxn     kapp_old        kapp_slack_ub   kapp_slack_lb]]," ",-1))</f>
        <v>0</v>
      </c>
      <c r="K330" s="1">
        <f>_xlfn.XLOOKUP(SUBSTITUTE(Table5[[#This Row],[rxn]],"RXN-","ENZLOAD-"),ENZLOAD[name],ENZLOAD[flux],0)</f>
        <v>1.0519393198E-7</v>
      </c>
      <c r="L330" s="1" t="str">
        <f>"'"&amp;Table5[[#This Row],[rxn]]&amp;"'"&amp;CHAR(9)&amp;IF(AND(Table5[[#This Row],[kapp_slack_ub]]&lt;&gt;0,Table5[[#This Row],[kapp_old]]&lt;$F$1),$F$1,Table5[[#This Row],[kapp_old]])</f>
        <v>'RXN-ACOAO141b_x_FWD-rt4374'	27141.27779288</v>
      </c>
      <c r="M330" s="1">
        <f>_xlfn.XLOOKUP(Table5[[#This Row],[rxn]],Table3[name],Table3[flux],$F$1)</f>
        <v>27141.277792879999</v>
      </c>
      <c r="N330" s="1">
        <f>IFERROR(Table5[[#This Row],[min flux]]/Table5[[#This Row],[associated enzload]],"")</f>
        <v>258011819522.44388</v>
      </c>
      <c r="O330" s="1">
        <f>_xlfn.NUMBERVALUE(IF(Table5[[#This Row],[flux/enzload]]="","",ABS($N$1-Table5[[#This Row],[flux/enzload]])))</f>
        <v>1141904498136.51</v>
      </c>
      <c r="P330" s="1">
        <f>Table5[[#This Row],[kapp_old]]+IFERROR(((Table5[[#This Row],[kapp_slack_ub]]-Table5[[#This Row],[kapp_slack_lb]])/Table5[[#This Row],[associated enzload]]),0)</f>
        <v>27141.277792879999</v>
      </c>
      <c r="Q330" s="1" t="str">
        <f>"'"&amp;Table5[[#This Row],[rxn]]&amp;"'"&amp;CHAR(9)&amp;Table5[[#This Row],[kapp + (slack_ub - slack_lb)/enzload]]</f>
        <v>'RXN-ACOAO141b_x_FWD-rt4374'	27141.27779288</v>
      </c>
      <c r="R330" s="1">
        <f>_xlfn.XLOOKUP(Table5[[#This Row],[rxn]],Table38[name],Table38[flux],0)</f>
        <v>0</v>
      </c>
      <c r="S330" s="1">
        <f>_xlfn.XLOOKUP(SUBSTITUTE(Table5[[#This Row],[rxn]],"RXN-","ENZLOAD-"),Table38[name],Table38[flux],0)</f>
        <v>0</v>
      </c>
      <c r="T330" s="1" t="b">
        <f>AND(Table5[[#This Row],[ENZLOAD flux in kapp-slack.gms]]=0,Table5[[#This Row],[flux in kapp-slack.gms]]&lt;&gt;0,NOT(Table5[[#This Row],[spont or unknown?]]))</f>
        <v>0</v>
      </c>
      <c r="U330" s="1" t="b">
        <f>OR(_xlfn.TEXTAFTER(Table5[[#This Row],[rxn]],"-",-1)="SPONT",_xlfn.TEXTAFTER(Table5[[#This Row],[rxn]],"-",-1)="UNKNOWN")</f>
        <v>0</v>
      </c>
      <c r="V330" s="1">
        <f>_xlfn.XLOOKUP(SUBSTITUTE(Table5[[#This Row],[rxn]],"RXN-","ENZLOAD-"),Table4[rxn],Table4[ub],0)</f>
        <v>0.54279100000000002</v>
      </c>
      <c r="W330" s="1" t="b">
        <f>AND(Table5[[#This Row],[FVA ENZLOAD flux UB]]=0,Table5[[#This Row],[ENZ not made when it should be?]])</f>
        <v>0</v>
      </c>
    </row>
    <row r="331" spans="1:23" hidden="1">
      <c r="A331" s="1" t="s">
        <v>4809</v>
      </c>
      <c r="B331" s="1" t="str">
        <f>_xlfn.TEXTBEFORE(Table38[[#This Row],[all fluxes from kapp-slack]]," ",,,,"")</f>
        <v>RXN-HOMOX_m_FWD-COX15ARH1YAH1</v>
      </c>
      <c r="C331" s="1">
        <f>_xlfn.NUMBERVALUE(IFERROR(_xlfn.TEXTAFTER(Table38[[#This Row],[all fluxes from kapp-slack]]," ",-1,,,""),""))</f>
        <v>3.8597350620000003E-5</v>
      </c>
      <c r="F331" s="1" t="s">
        <v>6832</v>
      </c>
      <c r="G331" s="1" t="str">
        <f>_xlfn.TEXTBEFORE(Table5[[#This Row],[rxn     kapp_old        kapp_slack_ub   kapp_slack_lb]]," ")</f>
        <v>RXN-ACOAO142_x_FWD-rt1332</v>
      </c>
      <c r="H33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3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31" s="1">
        <f>_xlfn.NUMBERVALUE(_xlfn.TEXTAFTER(Table5[[#This Row],[rxn     kapp_old        kapp_slack_ub   kapp_slack_lb]]," ",-1))</f>
        <v>0</v>
      </c>
      <c r="K331" s="1">
        <f>_xlfn.XLOOKUP(SUBSTITUTE(Table5[[#This Row],[rxn]],"RXN-","ENZLOAD-"),ENZLOAD[name],ENZLOAD[flux],0)</f>
        <v>1.1585538118E-7</v>
      </c>
      <c r="L331" s="1" t="str">
        <f>"'"&amp;Table5[[#This Row],[rxn]]&amp;"'"&amp;CHAR(9)&amp;IF(AND(Table5[[#This Row],[kapp_slack_ub]]&lt;&gt;0,Table5[[#This Row],[kapp_old]]&lt;$F$1),$F$1,Table5[[#This Row],[kapp_old]])</f>
        <v>'RXN-ACOAO142_x_FWD-rt1332'	27141.27779288</v>
      </c>
      <c r="M331" s="1">
        <f>_xlfn.XLOOKUP(Table5[[#This Row],[rxn]],Table3[name],Table3[flux],$F$1)</f>
        <v>27141.277792879999</v>
      </c>
      <c r="N331" s="1">
        <f>IFERROR(Table5[[#This Row],[min flux]]/Table5[[#This Row],[associated enzload]],"")</f>
        <v>234268598630.83658</v>
      </c>
      <c r="O331" s="1">
        <f>_xlfn.NUMBERVALUE(IF(Table5[[#This Row],[flux/enzload]]="","",ABS($N$1-Table5[[#This Row],[flux/enzload]])))</f>
        <v>1165647719028.1201</v>
      </c>
      <c r="P331" s="1">
        <f>Table5[[#This Row],[kapp_old]]+IFERROR(((Table5[[#This Row],[kapp_slack_ub]]-Table5[[#This Row],[kapp_slack_lb]])/Table5[[#This Row],[associated enzload]]),0)</f>
        <v>27141.277792879999</v>
      </c>
      <c r="Q331" s="1" t="str">
        <f>"'"&amp;Table5[[#This Row],[rxn]]&amp;"'"&amp;CHAR(9)&amp;Table5[[#This Row],[kapp + (slack_ub - slack_lb)/enzload]]</f>
        <v>'RXN-ACOAO142_x_FWD-rt1332'	27141.27779288</v>
      </c>
      <c r="R331" s="1">
        <f>_xlfn.XLOOKUP(Table5[[#This Row],[rxn]],Table38[name],Table38[flux],0)</f>
        <v>0</v>
      </c>
      <c r="S331" s="1">
        <f>_xlfn.XLOOKUP(SUBSTITUTE(Table5[[#This Row],[rxn]],"RXN-","ENZLOAD-"),Table38[name],Table38[flux],0)</f>
        <v>0</v>
      </c>
      <c r="T331" s="1" t="b">
        <f>AND(Table5[[#This Row],[ENZLOAD flux in kapp-slack.gms]]=0,Table5[[#This Row],[flux in kapp-slack.gms]]&lt;&gt;0,NOT(Table5[[#This Row],[spont or unknown?]]))</f>
        <v>0</v>
      </c>
      <c r="U331" s="1" t="b">
        <f>OR(_xlfn.TEXTAFTER(Table5[[#This Row],[rxn]],"-",-1)="SPONT",_xlfn.TEXTAFTER(Table5[[#This Row],[rxn]],"-",-1)="UNKNOWN")</f>
        <v>0</v>
      </c>
      <c r="V331" s="1">
        <f>_xlfn.XLOOKUP(SUBSTITUTE(Table5[[#This Row],[rxn]],"RXN-","ENZLOAD-"),Table4[rxn],Table4[ub],0)</f>
        <v>0.52930482000000001</v>
      </c>
      <c r="W331" s="1" t="b">
        <f>AND(Table5[[#This Row],[FVA ENZLOAD flux UB]]=0,Table5[[#This Row],[ENZ not made when it should be?]])</f>
        <v>0</v>
      </c>
    </row>
    <row r="332" spans="1:23" hidden="1">
      <c r="A332" s="1" t="s">
        <v>4810</v>
      </c>
      <c r="B332" s="1" t="str">
        <f>_xlfn.TEXTBEFORE(Table38[[#This Row],[all fluxes from kapp-slack]]," ",,,,"")</f>
        <v>RXN-HSDy_c_FWD-rt8370</v>
      </c>
      <c r="C332" s="1">
        <f>_xlfn.NUMBERVALUE(IFERROR(_xlfn.TEXTAFTER(Table38[[#This Row],[all fluxes from kapp-slack]]," ",-1,,,""),""))</f>
        <v>6.5399426097954003E-2</v>
      </c>
      <c r="F332" s="1" t="s">
        <v>6833</v>
      </c>
      <c r="G332" s="1" t="str">
        <f>_xlfn.TEXTBEFORE(Table5[[#This Row],[rxn     kapp_old        kapp_slack_ub   kapp_slack_lb]]," ")</f>
        <v>RXN-ACOAO142_x_FWD-rt4374</v>
      </c>
      <c r="H33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3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32" s="1">
        <f>_xlfn.NUMBERVALUE(_xlfn.TEXTAFTER(Table5[[#This Row],[rxn     kapp_old        kapp_slack_ub   kapp_slack_lb]]," ",-1))</f>
        <v>0</v>
      </c>
      <c r="K332" s="1">
        <f>_xlfn.XLOOKUP(SUBSTITUTE(Table5[[#This Row],[rxn]],"RXN-","ENZLOAD-"),ENZLOAD[name],ENZLOAD[flux],0)</f>
        <v>1.0519393198E-7</v>
      </c>
      <c r="L332" s="1" t="str">
        <f>"'"&amp;Table5[[#This Row],[rxn]]&amp;"'"&amp;CHAR(9)&amp;IF(AND(Table5[[#This Row],[kapp_slack_ub]]&lt;&gt;0,Table5[[#This Row],[kapp_old]]&lt;$F$1),$F$1,Table5[[#This Row],[kapp_old]])</f>
        <v>'RXN-ACOAO142_x_FWD-rt4374'	27141.27779288</v>
      </c>
      <c r="M332" s="1">
        <f>_xlfn.XLOOKUP(Table5[[#This Row],[rxn]],Table3[name],Table3[flux],$F$1)</f>
        <v>27141.277792879999</v>
      </c>
      <c r="N332" s="1">
        <f>IFERROR(Table5[[#This Row],[min flux]]/Table5[[#This Row],[associated enzload]],"")</f>
        <v>258011819522.44388</v>
      </c>
      <c r="O332" s="1">
        <f>_xlfn.NUMBERVALUE(IF(Table5[[#This Row],[flux/enzload]]="","",ABS($N$1-Table5[[#This Row],[flux/enzload]])))</f>
        <v>1141904498136.51</v>
      </c>
      <c r="P332" s="1">
        <f>Table5[[#This Row],[kapp_old]]+IFERROR(((Table5[[#This Row],[kapp_slack_ub]]-Table5[[#This Row],[kapp_slack_lb]])/Table5[[#This Row],[associated enzload]]),0)</f>
        <v>27141.277792879999</v>
      </c>
      <c r="Q332" s="1" t="str">
        <f>"'"&amp;Table5[[#This Row],[rxn]]&amp;"'"&amp;CHAR(9)&amp;Table5[[#This Row],[kapp + (slack_ub - slack_lb)/enzload]]</f>
        <v>'RXN-ACOAO142_x_FWD-rt4374'	27141.27779288</v>
      </c>
      <c r="R332" s="1">
        <f>_xlfn.XLOOKUP(Table5[[#This Row],[rxn]],Table38[name],Table38[flux],0)</f>
        <v>0</v>
      </c>
      <c r="S332" s="1">
        <f>_xlfn.XLOOKUP(SUBSTITUTE(Table5[[#This Row],[rxn]],"RXN-","ENZLOAD-"),Table38[name],Table38[flux],0)</f>
        <v>0</v>
      </c>
      <c r="T332" s="1" t="b">
        <f>AND(Table5[[#This Row],[ENZLOAD flux in kapp-slack.gms]]=0,Table5[[#This Row],[flux in kapp-slack.gms]]&lt;&gt;0,NOT(Table5[[#This Row],[spont or unknown?]]))</f>
        <v>0</v>
      </c>
      <c r="U332" s="1" t="b">
        <f>OR(_xlfn.TEXTAFTER(Table5[[#This Row],[rxn]],"-",-1)="SPONT",_xlfn.TEXTAFTER(Table5[[#This Row],[rxn]],"-",-1)="UNKNOWN")</f>
        <v>0</v>
      </c>
      <c r="V332" s="1">
        <f>_xlfn.XLOOKUP(SUBSTITUTE(Table5[[#This Row],[rxn]],"RXN-","ENZLOAD-"),Table4[rxn],Table4[ub],0)</f>
        <v>0.54279100000000002</v>
      </c>
      <c r="W332" s="1" t="b">
        <f>AND(Table5[[#This Row],[FVA ENZLOAD flux UB]]=0,Table5[[#This Row],[ENZ not made when it should be?]])</f>
        <v>0</v>
      </c>
    </row>
    <row r="333" spans="1:23" hidden="1">
      <c r="A333" s="1" t="s">
        <v>4811</v>
      </c>
      <c r="B333" s="1" t="str">
        <f>_xlfn.TEXTBEFORE(Table38[[#This Row],[all fluxes from kapp-slack]]," ",,,,"")</f>
        <v>RXN-HSERTA_c_FWD-rt4145</v>
      </c>
      <c r="C333" s="1">
        <f>_xlfn.NUMBERVALUE(IFERROR(_xlfn.TEXTAFTER(Table38[[#This Row],[all fluxes from kapp-slack]]," ",-1,,,""),""))</f>
        <v>3.2979475552983001E-2</v>
      </c>
      <c r="F333" s="1" t="s">
        <v>6835</v>
      </c>
      <c r="G333" s="1" t="str">
        <f>_xlfn.TEXTBEFORE(Table5[[#This Row],[rxn     kapp_old        kapp_slack_ub   kapp_slack_lb]]," ")</f>
        <v>RXN-ACOAO143_x_FWD-rt1332</v>
      </c>
      <c r="H33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3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33" s="1">
        <f>_xlfn.NUMBERVALUE(_xlfn.TEXTAFTER(Table5[[#This Row],[rxn     kapp_old        kapp_slack_ub   kapp_slack_lb]]," ",-1))</f>
        <v>0</v>
      </c>
      <c r="K333" s="1">
        <f>_xlfn.XLOOKUP(SUBSTITUTE(Table5[[#This Row],[rxn]],"RXN-","ENZLOAD-"),ENZLOAD[name],ENZLOAD[flux],0)</f>
        <v>1.1585538118E-7</v>
      </c>
      <c r="L333" s="1" t="str">
        <f>"'"&amp;Table5[[#This Row],[rxn]]&amp;"'"&amp;CHAR(9)&amp;IF(AND(Table5[[#This Row],[kapp_slack_ub]]&lt;&gt;0,Table5[[#This Row],[kapp_old]]&lt;$F$1),$F$1,Table5[[#This Row],[kapp_old]])</f>
        <v>'RXN-ACOAO143_x_FWD-rt1332'	27141.27779288</v>
      </c>
      <c r="M333" s="1">
        <f>_xlfn.XLOOKUP(Table5[[#This Row],[rxn]],Table3[name],Table3[flux],$F$1)</f>
        <v>27141.277792879999</v>
      </c>
      <c r="N333" s="1">
        <f>IFERROR(Table5[[#This Row],[min flux]]/Table5[[#This Row],[associated enzload]],"")</f>
        <v>234268598630.83658</v>
      </c>
      <c r="O333" s="1">
        <f>_xlfn.NUMBERVALUE(IF(Table5[[#This Row],[flux/enzload]]="","",ABS($N$1-Table5[[#This Row],[flux/enzload]])))</f>
        <v>1165647719028.1201</v>
      </c>
      <c r="P333" s="1">
        <f>Table5[[#This Row],[kapp_old]]+IFERROR(((Table5[[#This Row],[kapp_slack_ub]]-Table5[[#This Row],[kapp_slack_lb]])/Table5[[#This Row],[associated enzload]]),0)</f>
        <v>27141.277792879999</v>
      </c>
      <c r="Q333" s="1" t="str">
        <f>"'"&amp;Table5[[#This Row],[rxn]]&amp;"'"&amp;CHAR(9)&amp;Table5[[#This Row],[kapp + (slack_ub - slack_lb)/enzload]]</f>
        <v>'RXN-ACOAO143_x_FWD-rt1332'	27141.27779288</v>
      </c>
      <c r="R333" s="1">
        <f>_xlfn.XLOOKUP(Table5[[#This Row],[rxn]],Table38[name],Table38[flux],0)</f>
        <v>0</v>
      </c>
      <c r="S333" s="1">
        <f>_xlfn.XLOOKUP(SUBSTITUTE(Table5[[#This Row],[rxn]],"RXN-","ENZLOAD-"),Table38[name],Table38[flux],0)</f>
        <v>0</v>
      </c>
      <c r="T333" s="1" t="b">
        <f>AND(Table5[[#This Row],[ENZLOAD flux in kapp-slack.gms]]=0,Table5[[#This Row],[flux in kapp-slack.gms]]&lt;&gt;0,NOT(Table5[[#This Row],[spont or unknown?]]))</f>
        <v>0</v>
      </c>
      <c r="U333" s="1" t="b">
        <f>OR(_xlfn.TEXTAFTER(Table5[[#This Row],[rxn]],"-",-1)="SPONT",_xlfn.TEXTAFTER(Table5[[#This Row],[rxn]],"-",-1)="UNKNOWN")</f>
        <v>0</v>
      </c>
      <c r="V333" s="1">
        <f>_xlfn.XLOOKUP(SUBSTITUTE(Table5[[#This Row],[rxn]],"RXN-","ENZLOAD-"),Table4[rxn],Table4[ub],0)</f>
        <v>0.52930482000000001</v>
      </c>
      <c r="W333" s="1" t="b">
        <f>AND(Table5[[#This Row],[FVA ENZLOAD flux UB]]=0,Table5[[#This Row],[ENZ not made when it should be?]])</f>
        <v>0</v>
      </c>
    </row>
    <row r="334" spans="1:23" hidden="1">
      <c r="A334" s="1" t="s">
        <v>4812</v>
      </c>
      <c r="B334" s="1" t="str">
        <f>_xlfn.TEXTBEFORE(Table38[[#This Row],[all fluxes from kapp-slack]]," ",,,,"")</f>
        <v>RXN-HSK_c_FWD-rt0283</v>
      </c>
      <c r="C334" s="1">
        <f>_xlfn.NUMBERVALUE(IFERROR(_xlfn.TEXTAFTER(Table38[[#This Row],[all fluxes from kapp-slack]]," ",-1,,,""),""))</f>
        <v>3.2419950544971002E-2</v>
      </c>
      <c r="F334" s="1" t="s">
        <v>6836</v>
      </c>
      <c r="G334" s="1" t="str">
        <f>_xlfn.TEXTBEFORE(Table5[[#This Row],[rxn     kapp_old        kapp_slack_ub   kapp_slack_lb]]," ")</f>
        <v>RXN-ACOAO143_x_FWD-rt4374</v>
      </c>
      <c r="H33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3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34" s="1">
        <f>_xlfn.NUMBERVALUE(_xlfn.TEXTAFTER(Table5[[#This Row],[rxn     kapp_old        kapp_slack_ub   kapp_slack_lb]]," ",-1))</f>
        <v>0</v>
      </c>
      <c r="K334" s="1">
        <f>_xlfn.XLOOKUP(SUBSTITUTE(Table5[[#This Row],[rxn]],"RXN-","ENZLOAD-"),ENZLOAD[name],ENZLOAD[flux],0)</f>
        <v>1.0519393198E-7</v>
      </c>
      <c r="L334" s="1" t="str">
        <f>"'"&amp;Table5[[#This Row],[rxn]]&amp;"'"&amp;CHAR(9)&amp;IF(AND(Table5[[#This Row],[kapp_slack_ub]]&lt;&gt;0,Table5[[#This Row],[kapp_old]]&lt;$F$1),$F$1,Table5[[#This Row],[kapp_old]])</f>
        <v>'RXN-ACOAO143_x_FWD-rt4374'	27141.27779288</v>
      </c>
      <c r="M334" s="1">
        <f>_xlfn.XLOOKUP(Table5[[#This Row],[rxn]],Table3[name],Table3[flux],$F$1)</f>
        <v>27141.277792879999</v>
      </c>
      <c r="N334" s="1">
        <f>IFERROR(Table5[[#This Row],[min flux]]/Table5[[#This Row],[associated enzload]],"")</f>
        <v>258011819522.44388</v>
      </c>
      <c r="O334" s="1">
        <f>_xlfn.NUMBERVALUE(IF(Table5[[#This Row],[flux/enzload]]="","",ABS($N$1-Table5[[#This Row],[flux/enzload]])))</f>
        <v>1141904498136.51</v>
      </c>
      <c r="P334" s="1">
        <f>Table5[[#This Row],[kapp_old]]+IFERROR(((Table5[[#This Row],[kapp_slack_ub]]-Table5[[#This Row],[kapp_slack_lb]])/Table5[[#This Row],[associated enzload]]),0)</f>
        <v>27141.277792879999</v>
      </c>
      <c r="Q334" s="1" t="str">
        <f>"'"&amp;Table5[[#This Row],[rxn]]&amp;"'"&amp;CHAR(9)&amp;Table5[[#This Row],[kapp + (slack_ub - slack_lb)/enzload]]</f>
        <v>'RXN-ACOAO143_x_FWD-rt4374'	27141.27779288</v>
      </c>
      <c r="R334" s="1">
        <f>_xlfn.XLOOKUP(Table5[[#This Row],[rxn]],Table38[name],Table38[flux],0)</f>
        <v>0</v>
      </c>
      <c r="S334" s="1">
        <f>_xlfn.XLOOKUP(SUBSTITUTE(Table5[[#This Row],[rxn]],"RXN-","ENZLOAD-"),Table38[name],Table38[flux],0)</f>
        <v>0</v>
      </c>
      <c r="T334" s="1" t="b">
        <f>AND(Table5[[#This Row],[ENZLOAD flux in kapp-slack.gms]]=0,Table5[[#This Row],[flux in kapp-slack.gms]]&lt;&gt;0,NOT(Table5[[#This Row],[spont or unknown?]]))</f>
        <v>0</v>
      </c>
      <c r="U334" s="1" t="b">
        <f>OR(_xlfn.TEXTAFTER(Table5[[#This Row],[rxn]],"-",-1)="SPONT",_xlfn.TEXTAFTER(Table5[[#This Row],[rxn]],"-",-1)="UNKNOWN")</f>
        <v>0</v>
      </c>
      <c r="V334" s="1">
        <f>_xlfn.XLOOKUP(SUBSTITUTE(Table5[[#This Row],[rxn]],"RXN-","ENZLOAD-"),Table4[rxn],Table4[ub],0)</f>
        <v>0.54279100000000002</v>
      </c>
      <c r="W334" s="1" t="b">
        <f>AND(Table5[[#This Row],[FVA ENZLOAD flux UB]]=0,Table5[[#This Row],[ENZ not made when it should be?]])</f>
        <v>0</v>
      </c>
    </row>
    <row r="335" spans="1:23" hidden="1">
      <c r="A335" s="1" t="s">
        <v>4813</v>
      </c>
      <c r="B335" s="1" t="str">
        <f>_xlfn.TEXTBEFORE(Table38[[#This Row],[all fluxes from kapp-slack]]," ",,,,"")</f>
        <v>RXN-HSTPT_c_FWD-rt4862</v>
      </c>
      <c r="C335" s="1">
        <f>_xlfn.NUMBERVALUE(IFERROR(_xlfn.TEXTAFTER(Table38[[#This Row],[all fluxes from kapp-slack]]," ",-1,,,""),""))</f>
        <v>1.1801521971089E-2</v>
      </c>
      <c r="F335" s="1" t="s">
        <v>6838</v>
      </c>
      <c r="G335" s="1" t="str">
        <f>_xlfn.TEXTBEFORE(Table5[[#This Row],[rxn     kapp_old        kapp_slack_ub   kapp_slack_lb]]," ")</f>
        <v>RXN-ACOAO160_x_FWD-rt1332</v>
      </c>
      <c r="H33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3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35" s="1">
        <f>_xlfn.NUMBERVALUE(_xlfn.TEXTAFTER(Table5[[#This Row],[rxn     kapp_old        kapp_slack_ub   kapp_slack_lb]]," ",-1))</f>
        <v>0</v>
      </c>
      <c r="K335" s="1">
        <f>_xlfn.XLOOKUP(SUBSTITUTE(Table5[[#This Row],[rxn]],"RXN-","ENZLOAD-"),ENZLOAD[name],ENZLOAD[flux],0)</f>
        <v>1.1585538118E-7</v>
      </c>
      <c r="L335" s="1" t="str">
        <f>"'"&amp;Table5[[#This Row],[rxn]]&amp;"'"&amp;CHAR(9)&amp;IF(AND(Table5[[#This Row],[kapp_slack_ub]]&lt;&gt;0,Table5[[#This Row],[kapp_old]]&lt;$F$1),$F$1,Table5[[#This Row],[kapp_old]])</f>
        <v>'RXN-ACOAO160_x_FWD-rt1332'	27141.27779288</v>
      </c>
      <c r="M335" s="1">
        <f>_xlfn.XLOOKUP(Table5[[#This Row],[rxn]],Table3[name],Table3[flux],$F$1)</f>
        <v>27141.277792879999</v>
      </c>
      <c r="N335" s="1">
        <f>IFERROR(Table5[[#This Row],[min flux]]/Table5[[#This Row],[associated enzload]],"")</f>
        <v>234268598630.83658</v>
      </c>
      <c r="O335" s="1">
        <f>_xlfn.NUMBERVALUE(IF(Table5[[#This Row],[flux/enzload]]="","",ABS($N$1-Table5[[#This Row],[flux/enzload]])))</f>
        <v>1165647719028.1201</v>
      </c>
      <c r="P335" s="1">
        <f>Table5[[#This Row],[kapp_old]]+IFERROR(((Table5[[#This Row],[kapp_slack_ub]]-Table5[[#This Row],[kapp_slack_lb]])/Table5[[#This Row],[associated enzload]]),0)</f>
        <v>27141.277792879999</v>
      </c>
      <c r="Q335" s="1" t="str">
        <f>"'"&amp;Table5[[#This Row],[rxn]]&amp;"'"&amp;CHAR(9)&amp;Table5[[#This Row],[kapp + (slack_ub - slack_lb)/enzload]]</f>
        <v>'RXN-ACOAO160_x_FWD-rt1332'	27141.27779288</v>
      </c>
      <c r="R335" s="1">
        <f>_xlfn.XLOOKUP(Table5[[#This Row],[rxn]],Table38[name],Table38[flux],0)</f>
        <v>0</v>
      </c>
      <c r="S335" s="1">
        <f>_xlfn.XLOOKUP(SUBSTITUTE(Table5[[#This Row],[rxn]],"RXN-","ENZLOAD-"),Table38[name],Table38[flux],0)</f>
        <v>0</v>
      </c>
      <c r="T335" s="1" t="b">
        <f>AND(Table5[[#This Row],[ENZLOAD flux in kapp-slack.gms]]=0,Table5[[#This Row],[flux in kapp-slack.gms]]&lt;&gt;0,NOT(Table5[[#This Row],[spont or unknown?]]))</f>
        <v>0</v>
      </c>
      <c r="U335" s="1" t="b">
        <f>OR(_xlfn.TEXTAFTER(Table5[[#This Row],[rxn]],"-",-1)="SPONT",_xlfn.TEXTAFTER(Table5[[#This Row],[rxn]],"-",-1)="UNKNOWN")</f>
        <v>0</v>
      </c>
      <c r="V335" s="1">
        <f>_xlfn.XLOOKUP(SUBSTITUTE(Table5[[#This Row],[rxn]],"RXN-","ENZLOAD-"),Table4[rxn],Table4[ub],0)</f>
        <v>0.52930482000000001</v>
      </c>
      <c r="W335" s="1" t="b">
        <f>AND(Table5[[#This Row],[FVA ENZLOAD flux UB]]=0,Table5[[#This Row],[ENZ not made when it should be?]])</f>
        <v>0</v>
      </c>
    </row>
    <row r="336" spans="1:23" hidden="1">
      <c r="A336" s="1" t="s">
        <v>4814</v>
      </c>
      <c r="B336" s="1" t="str">
        <f>_xlfn.TEXTBEFORE(Table38[[#This Row],[all fluxes from kapp-slack]]," ",,,,"")</f>
        <v>RXN-Ht_c_g_FWD-SPONT</v>
      </c>
      <c r="C336" s="1">
        <f>_xlfn.NUMBERVALUE(IFERROR(_xlfn.TEXTAFTER(Table38[[#This Row],[all fluxes from kapp-slack]]," ",-1,,,""),""))</f>
        <v>999.92624279710003</v>
      </c>
      <c r="F336" s="1" t="s">
        <v>6839</v>
      </c>
      <c r="G336" s="1" t="str">
        <f>_xlfn.TEXTBEFORE(Table5[[#This Row],[rxn     kapp_old        kapp_slack_ub   kapp_slack_lb]]," ")</f>
        <v>RXN-ACOAO160_x_FWD-rt4374</v>
      </c>
      <c r="H33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3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36" s="1">
        <f>_xlfn.NUMBERVALUE(_xlfn.TEXTAFTER(Table5[[#This Row],[rxn     kapp_old        kapp_slack_ub   kapp_slack_lb]]," ",-1))</f>
        <v>0</v>
      </c>
      <c r="K336" s="1">
        <f>_xlfn.XLOOKUP(SUBSTITUTE(Table5[[#This Row],[rxn]],"RXN-","ENZLOAD-"),ENZLOAD[name],ENZLOAD[flux],0)</f>
        <v>1.0519393198E-7</v>
      </c>
      <c r="L336" s="1" t="str">
        <f>"'"&amp;Table5[[#This Row],[rxn]]&amp;"'"&amp;CHAR(9)&amp;IF(AND(Table5[[#This Row],[kapp_slack_ub]]&lt;&gt;0,Table5[[#This Row],[kapp_old]]&lt;$F$1),$F$1,Table5[[#This Row],[kapp_old]])</f>
        <v>'RXN-ACOAO160_x_FWD-rt4374'	27141.27779288</v>
      </c>
      <c r="M336" s="1">
        <f>_xlfn.XLOOKUP(Table5[[#This Row],[rxn]],Table3[name],Table3[flux],$F$1)</f>
        <v>27141.277792879999</v>
      </c>
      <c r="N336" s="1">
        <f>IFERROR(Table5[[#This Row],[min flux]]/Table5[[#This Row],[associated enzload]],"")</f>
        <v>258011819522.44388</v>
      </c>
      <c r="O336" s="1">
        <f>_xlfn.NUMBERVALUE(IF(Table5[[#This Row],[flux/enzload]]="","",ABS($N$1-Table5[[#This Row],[flux/enzload]])))</f>
        <v>1141904498136.51</v>
      </c>
      <c r="P336" s="1">
        <f>Table5[[#This Row],[kapp_old]]+IFERROR(((Table5[[#This Row],[kapp_slack_ub]]-Table5[[#This Row],[kapp_slack_lb]])/Table5[[#This Row],[associated enzload]]),0)</f>
        <v>27141.277792879999</v>
      </c>
      <c r="Q336" s="1" t="str">
        <f>"'"&amp;Table5[[#This Row],[rxn]]&amp;"'"&amp;CHAR(9)&amp;Table5[[#This Row],[kapp + (slack_ub - slack_lb)/enzload]]</f>
        <v>'RXN-ACOAO160_x_FWD-rt4374'	27141.27779288</v>
      </c>
      <c r="R336" s="1">
        <f>_xlfn.XLOOKUP(Table5[[#This Row],[rxn]],Table38[name],Table38[flux],0)</f>
        <v>0</v>
      </c>
      <c r="S336" s="1">
        <f>_xlfn.XLOOKUP(SUBSTITUTE(Table5[[#This Row],[rxn]],"RXN-","ENZLOAD-"),Table38[name],Table38[flux],0)</f>
        <v>0</v>
      </c>
      <c r="T336" s="1" t="b">
        <f>AND(Table5[[#This Row],[ENZLOAD flux in kapp-slack.gms]]=0,Table5[[#This Row],[flux in kapp-slack.gms]]&lt;&gt;0,NOT(Table5[[#This Row],[spont or unknown?]]))</f>
        <v>0</v>
      </c>
      <c r="U336" s="1" t="b">
        <f>OR(_xlfn.TEXTAFTER(Table5[[#This Row],[rxn]],"-",-1)="SPONT",_xlfn.TEXTAFTER(Table5[[#This Row],[rxn]],"-",-1)="UNKNOWN")</f>
        <v>0</v>
      </c>
      <c r="V336" s="1">
        <f>_xlfn.XLOOKUP(SUBSTITUTE(Table5[[#This Row],[rxn]],"RXN-","ENZLOAD-"),Table4[rxn],Table4[ub],0)</f>
        <v>0.54279100000000002</v>
      </c>
      <c r="W336" s="1" t="b">
        <f>AND(Table5[[#This Row],[FVA ENZLOAD flux UB]]=0,Table5[[#This Row],[ENZ not made when it should be?]])</f>
        <v>0</v>
      </c>
    </row>
    <row r="337" spans="1:23" hidden="1">
      <c r="A337" s="1" t="s">
        <v>4815</v>
      </c>
      <c r="B337" s="1" t="str">
        <f>_xlfn.TEXTBEFORE(Table38[[#This Row],[all fluxes from kapp-slack]]," ",,,,"")</f>
        <v>RXN-Ht_c_g_REV-SPONT</v>
      </c>
      <c r="C337" s="1">
        <f>_xlfn.NUMBERVALUE(IFERROR(_xlfn.TEXTAFTER(Table38[[#This Row],[all fluxes from kapp-slack]]," ",-1,,,""),""))</f>
        <v>1000</v>
      </c>
      <c r="F337" s="1" t="s">
        <v>6841</v>
      </c>
      <c r="G337" s="1" t="str">
        <f>_xlfn.TEXTBEFORE(Table5[[#This Row],[rxn     kapp_old        kapp_slack_ub   kapp_slack_lb]]," ")</f>
        <v>RXN-ACOAO161a_x_FWD-rt1332</v>
      </c>
      <c r="H33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3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37" s="1">
        <f>_xlfn.NUMBERVALUE(_xlfn.TEXTAFTER(Table5[[#This Row],[rxn     kapp_old        kapp_slack_ub   kapp_slack_lb]]," ",-1))</f>
        <v>0</v>
      </c>
      <c r="K337" s="1">
        <f>_xlfn.XLOOKUP(SUBSTITUTE(Table5[[#This Row],[rxn]],"RXN-","ENZLOAD-"),ENZLOAD[name],ENZLOAD[flux],0)</f>
        <v>1.1585538118E-7</v>
      </c>
      <c r="L337" s="1" t="str">
        <f>"'"&amp;Table5[[#This Row],[rxn]]&amp;"'"&amp;CHAR(9)&amp;IF(AND(Table5[[#This Row],[kapp_slack_ub]]&lt;&gt;0,Table5[[#This Row],[kapp_old]]&lt;$F$1),$F$1,Table5[[#This Row],[kapp_old]])</f>
        <v>'RXN-ACOAO161a_x_FWD-rt1332'	27141.27779288</v>
      </c>
      <c r="M337" s="1">
        <f>_xlfn.XLOOKUP(Table5[[#This Row],[rxn]],Table3[name],Table3[flux],$F$1)</f>
        <v>27141.277792879999</v>
      </c>
      <c r="N337" s="1">
        <f>IFERROR(Table5[[#This Row],[min flux]]/Table5[[#This Row],[associated enzload]],"")</f>
        <v>234268598630.83658</v>
      </c>
      <c r="O337" s="1">
        <f>_xlfn.NUMBERVALUE(IF(Table5[[#This Row],[flux/enzload]]="","",ABS($N$1-Table5[[#This Row],[flux/enzload]])))</f>
        <v>1165647719028.1201</v>
      </c>
      <c r="P337" s="1">
        <f>Table5[[#This Row],[kapp_old]]+IFERROR(((Table5[[#This Row],[kapp_slack_ub]]-Table5[[#This Row],[kapp_slack_lb]])/Table5[[#This Row],[associated enzload]]),0)</f>
        <v>27141.277792879999</v>
      </c>
      <c r="Q337" s="1" t="str">
        <f>"'"&amp;Table5[[#This Row],[rxn]]&amp;"'"&amp;CHAR(9)&amp;Table5[[#This Row],[kapp + (slack_ub - slack_lb)/enzload]]</f>
        <v>'RXN-ACOAO161a_x_FWD-rt1332'	27141.27779288</v>
      </c>
      <c r="R337" s="1">
        <f>_xlfn.XLOOKUP(Table5[[#This Row],[rxn]],Table38[name],Table38[flux],0)</f>
        <v>0</v>
      </c>
      <c r="S337" s="1">
        <f>_xlfn.XLOOKUP(SUBSTITUTE(Table5[[#This Row],[rxn]],"RXN-","ENZLOAD-"),Table38[name],Table38[flux],0)</f>
        <v>0</v>
      </c>
      <c r="T337" s="1" t="b">
        <f>AND(Table5[[#This Row],[ENZLOAD flux in kapp-slack.gms]]=0,Table5[[#This Row],[flux in kapp-slack.gms]]&lt;&gt;0,NOT(Table5[[#This Row],[spont or unknown?]]))</f>
        <v>0</v>
      </c>
      <c r="U337" s="1" t="b">
        <f>OR(_xlfn.TEXTAFTER(Table5[[#This Row],[rxn]],"-",-1)="SPONT",_xlfn.TEXTAFTER(Table5[[#This Row],[rxn]],"-",-1)="UNKNOWN")</f>
        <v>0</v>
      </c>
      <c r="V337" s="1">
        <f>_xlfn.XLOOKUP(SUBSTITUTE(Table5[[#This Row],[rxn]],"RXN-","ENZLOAD-"),Table4[rxn],Table4[ub],0)</f>
        <v>0.52930482000000001</v>
      </c>
      <c r="W337" s="1" t="b">
        <f>AND(Table5[[#This Row],[FVA ENZLOAD flux UB]]=0,Table5[[#This Row],[ENZ not made when it should be?]])</f>
        <v>0</v>
      </c>
    </row>
    <row r="338" spans="1:23" hidden="1">
      <c r="A338" s="1" t="s">
        <v>4816</v>
      </c>
      <c r="B338" s="1" t="str">
        <f>_xlfn.TEXTBEFORE(Table38[[#This Row],[all fluxes from kapp-slack]]," ",,,,"")</f>
        <v>RXN-Ht_c_l_REV-SPONT</v>
      </c>
      <c r="C338" s="1">
        <f>_xlfn.NUMBERVALUE(IFERROR(_xlfn.TEXTAFTER(Table38[[#This Row],[all fluxes from kapp-slack]]," ",-1,,,""),""))</f>
        <v>2.0002885911150001E-3</v>
      </c>
      <c r="F338" s="1" t="s">
        <v>6842</v>
      </c>
      <c r="G338" s="1" t="str">
        <f>_xlfn.TEXTBEFORE(Table5[[#This Row],[rxn     kapp_old        kapp_slack_ub   kapp_slack_lb]]," ")</f>
        <v>RXN-ACOAO161a_x_FWD-rt4374</v>
      </c>
      <c r="H33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3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38" s="1">
        <f>_xlfn.NUMBERVALUE(_xlfn.TEXTAFTER(Table5[[#This Row],[rxn     kapp_old        kapp_slack_ub   kapp_slack_lb]]," ",-1))</f>
        <v>0</v>
      </c>
      <c r="K338" s="1">
        <f>_xlfn.XLOOKUP(SUBSTITUTE(Table5[[#This Row],[rxn]],"RXN-","ENZLOAD-"),ENZLOAD[name],ENZLOAD[flux],0)</f>
        <v>1.0519393198E-7</v>
      </c>
      <c r="L338" s="1" t="str">
        <f>"'"&amp;Table5[[#This Row],[rxn]]&amp;"'"&amp;CHAR(9)&amp;IF(AND(Table5[[#This Row],[kapp_slack_ub]]&lt;&gt;0,Table5[[#This Row],[kapp_old]]&lt;$F$1),$F$1,Table5[[#This Row],[kapp_old]])</f>
        <v>'RXN-ACOAO161a_x_FWD-rt4374'	27141.27779288</v>
      </c>
      <c r="M338" s="1">
        <f>_xlfn.XLOOKUP(Table5[[#This Row],[rxn]],Table3[name],Table3[flux],$F$1)</f>
        <v>27141.277792879999</v>
      </c>
      <c r="N338" s="1">
        <f>IFERROR(Table5[[#This Row],[min flux]]/Table5[[#This Row],[associated enzload]],"")</f>
        <v>258011819522.44388</v>
      </c>
      <c r="O338" s="1">
        <f>_xlfn.NUMBERVALUE(IF(Table5[[#This Row],[flux/enzload]]="","",ABS($N$1-Table5[[#This Row],[flux/enzload]])))</f>
        <v>1141904498136.51</v>
      </c>
      <c r="P338" s="1">
        <f>Table5[[#This Row],[kapp_old]]+IFERROR(((Table5[[#This Row],[kapp_slack_ub]]-Table5[[#This Row],[kapp_slack_lb]])/Table5[[#This Row],[associated enzload]]),0)</f>
        <v>27141.277792879999</v>
      </c>
      <c r="Q338" s="1" t="str">
        <f>"'"&amp;Table5[[#This Row],[rxn]]&amp;"'"&amp;CHAR(9)&amp;Table5[[#This Row],[kapp + (slack_ub - slack_lb)/enzload]]</f>
        <v>'RXN-ACOAO161a_x_FWD-rt4374'	27141.27779288</v>
      </c>
      <c r="R338" s="1">
        <f>_xlfn.XLOOKUP(Table5[[#This Row],[rxn]],Table38[name],Table38[flux],0)</f>
        <v>0</v>
      </c>
      <c r="S338" s="1">
        <f>_xlfn.XLOOKUP(SUBSTITUTE(Table5[[#This Row],[rxn]],"RXN-","ENZLOAD-"),Table38[name],Table38[flux],0)</f>
        <v>0</v>
      </c>
      <c r="T338" s="1" t="b">
        <f>AND(Table5[[#This Row],[ENZLOAD flux in kapp-slack.gms]]=0,Table5[[#This Row],[flux in kapp-slack.gms]]&lt;&gt;0,NOT(Table5[[#This Row],[spont or unknown?]]))</f>
        <v>0</v>
      </c>
      <c r="U338" s="1" t="b">
        <f>OR(_xlfn.TEXTAFTER(Table5[[#This Row],[rxn]],"-",-1)="SPONT",_xlfn.TEXTAFTER(Table5[[#This Row],[rxn]],"-",-1)="UNKNOWN")</f>
        <v>0</v>
      </c>
      <c r="V338" s="1">
        <f>_xlfn.XLOOKUP(SUBSTITUTE(Table5[[#This Row],[rxn]],"RXN-","ENZLOAD-"),Table4[rxn],Table4[ub],0)</f>
        <v>0.54279100000000002</v>
      </c>
      <c r="W338" s="1" t="b">
        <f>AND(Table5[[#This Row],[FVA ENZLOAD flux UB]]=0,Table5[[#This Row],[ENZ not made when it should be?]])</f>
        <v>0</v>
      </c>
    </row>
    <row r="339" spans="1:23" hidden="1">
      <c r="A339" s="1" t="s">
        <v>4817</v>
      </c>
      <c r="B339" s="1" t="str">
        <f>_xlfn.TEXTBEFORE(Table38[[#This Row],[all fluxes from kapp-slack]]," ",,,,"")</f>
        <v>RXN-Ht_c_n_REV-SPONT</v>
      </c>
      <c r="C339" s="1">
        <f>_xlfn.NUMBERVALUE(IFERROR(_xlfn.TEXTAFTER(Table38[[#This Row],[all fluxes from kapp-slack]]," ",-1,,,""),""))</f>
        <v>1.3651506048422699</v>
      </c>
      <c r="F339" s="1" t="s">
        <v>6844</v>
      </c>
      <c r="G339" s="1" t="str">
        <f>_xlfn.TEXTBEFORE(Table5[[#This Row],[rxn     kapp_old        kapp_slack_ub   kapp_slack_lb]]," ")</f>
        <v>RXN-ACOAO161b_x_FWD-rt1332</v>
      </c>
      <c r="H33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3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39" s="1">
        <f>_xlfn.NUMBERVALUE(_xlfn.TEXTAFTER(Table5[[#This Row],[rxn     kapp_old        kapp_slack_ub   kapp_slack_lb]]," ",-1))</f>
        <v>0</v>
      </c>
      <c r="K339" s="1">
        <f>_xlfn.XLOOKUP(SUBSTITUTE(Table5[[#This Row],[rxn]],"RXN-","ENZLOAD-"),ENZLOAD[name],ENZLOAD[flux],0)</f>
        <v>1.1585538118E-7</v>
      </c>
      <c r="L339" s="1" t="str">
        <f>"'"&amp;Table5[[#This Row],[rxn]]&amp;"'"&amp;CHAR(9)&amp;IF(AND(Table5[[#This Row],[kapp_slack_ub]]&lt;&gt;0,Table5[[#This Row],[kapp_old]]&lt;$F$1),$F$1,Table5[[#This Row],[kapp_old]])</f>
        <v>'RXN-ACOAO161b_x_FWD-rt1332'	27141.27779288</v>
      </c>
      <c r="M339" s="1">
        <f>_xlfn.XLOOKUP(Table5[[#This Row],[rxn]],Table3[name],Table3[flux],$F$1)</f>
        <v>27141.277792879999</v>
      </c>
      <c r="N339" s="1">
        <f>IFERROR(Table5[[#This Row],[min flux]]/Table5[[#This Row],[associated enzload]],"")</f>
        <v>234268598630.83658</v>
      </c>
      <c r="O339" s="1">
        <f>_xlfn.NUMBERVALUE(IF(Table5[[#This Row],[flux/enzload]]="","",ABS($N$1-Table5[[#This Row],[flux/enzload]])))</f>
        <v>1165647719028.1201</v>
      </c>
      <c r="P339" s="1">
        <f>Table5[[#This Row],[kapp_old]]+IFERROR(((Table5[[#This Row],[kapp_slack_ub]]-Table5[[#This Row],[kapp_slack_lb]])/Table5[[#This Row],[associated enzload]]),0)</f>
        <v>27141.277792879999</v>
      </c>
      <c r="Q339" s="1" t="str">
        <f>"'"&amp;Table5[[#This Row],[rxn]]&amp;"'"&amp;CHAR(9)&amp;Table5[[#This Row],[kapp + (slack_ub - slack_lb)/enzload]]</f>
        <v>'RXN-ACOAO161b_x_FWD-rt1332'	27141.27779288</v>
      </c>
      <c r="R339" s="1">
        <f>_xlfn.XLOOKUP(Table5[[#This Row],[rxn]],Table38[name],Table38[flux],0)</f>
        <v>0</v>
      </c>
      <c r="S339" s="1">
        <f>_xlfn.XLOOKUP(SUBSTITUTE(Table5[[#This Row],[rxn]],"RXN-","ENZLOAD-"),Table38[name],Table38[flux],0)</f>
        <v>0</v>
      </c>
      <c r="T339" s="1" t="b">
        <f>AND(Table5[[#This Row],[ENZLOAD flux in kapp-slack.gms]]=0,Table5[[#This Row],[flux in kapp-slack.gms]]&lt;&gt;0,NOT(Table5[[#This Row],[spont or unknown?]]))</f>
        <v>0</v>
      </c>
      <c r="U339" s="1" t="b">
        <f>OR(_xlfn.TEXTAFTER(Table5[[#This Row],[rxn]],"-",-1)="SPONT",_xlfn.TEXTAFTER(Table5[[#This Row],[rxn]],"-",-1)="UNKNOWN")</f>
        <v>0</v>
      </c>
      <c r="V339" s="1">
        <f>_xlfn.XLOOKUP(SUBSTITUTE(Table5[[#This Row],[rxn]],"RXN-","ENZLOAD-"),Table4[rxn],Table4[ub],0)</f>
        <v>0.52930482000000001</v>
      </c>
      <c r="W339" s="1" t="b">
        <f>AND(Table5[[#This Row],[FVA ENZLOAD flux UB]]=0,Table5[[#This Row],[ENZ not made when it should be?]])</f>
        <v>0</v>
      </c>
    </row>
    <row r="340" spans="1:23" hidden="1">
      <c r="A340" s="1" t="s">
        <v>4818</v>
      </c>
      <c r="B340" s="1" t="str">
        <f>_xlfn.TEXTBEFORE(Table38[[#This Row],[all fluxes from kapp-slack]]," ",,,,"")</f>
        <v>RXN-Ht_c_r_REV-SPONT</v>
      </c>
      <c r="C340" s="1">
        <f>_xlfn.NUMBERVALUE(IFERROR(_xlfn.TEXTAFTER(Table38[[#This Row],[all fluxes from kapp-slack]]," ",-1,,,""),""))</f>
        <v>8.6534585126000002E-5</v>
      </c>
      <c r="F340" s="1" t="s">
        <v>6845</v>
      </c>
      <c r="G340" s="1" t="str">
        <f>_xlfn.TEXTBEFORE(Table5[[#This Row],[rxn     kapp_old        kapp_slack_ub   kapp_slack_lb]]," ")</f>
        <v>RXN-ACOAO161b_x_FWD-rt4374</v>
      </c>
      <c r="H34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4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40" s="1">
        <f>_xlfn.NUMBERVALUE(_xlfn.TEXTAFTER(Table5[[#This Row],[rxn     kapp_old        kapp_slack_ub   kapp_slack_lb]]," ",-1))</f>
        <v>0</v>
      </c>
      <c r="K340" s="1">
        <f>_xlfn.XLOOKUP(SUBSTITUTE(Table5[[#This Row],[rxn]],"RXN-","ENZLOAD-"),ENZLOAD[name],ENZLOAD[flux],0)</f>
        <v>1.0519393198E-7</v>
      </c>
      <c r="L340" s="1" t="str">
        <f>"'"&amp;Table5[[#This Row],[rxn]]&amp;"'"&amp;CHAR(9)&amp;IF(AND(Table5[[#This Row],[kapp_slack_ub]]&lt;&gt;0,Table5[[#This Row],[kapp_old]]&lt;$F$1),$F$1,Table5[[#This Row],[kapp_old]])</f>
        <v>'RXN-ACOAO161b_x_FWD-rt4374'	27141.27779288</v>
      </c>
      <c r="M340" s="1">
        <f>_xlfn.XLOOKUP(Table5[[#This Row],[rxn]],Table3[name],Table3[flux],$F$1)</f>
        <v>27141.277792879999</v>
      </c>
      <c r="N340" s="1">
        <f>IFERROR(Table5[[#This Row],[min flux]]/Table5[[#This Row],[associated enzload]],"")</f>
        <v>258011819522.44388</v>
      </c>
      <c r="O340" s="1">
        <f>_xlfn.NUMBERVALUE(IF(Table5[[#This Row],[flux/enzload]]="","",ABS($N$1-Table5[[#This Row],[flux/enzload]])))</f>
        <v>1141904498136.51</v>
      </c>
      <c r="P340" s="1">
        <f>Table5[[#This Row],[kapp_old]]+IFERROR(((Table5[[#This Row],[kapp_slack_ub]]-Table5[[#This Row],[kapp_slack_lb]])/Table5[[#This Row],[associated enzload]]),0)</f>
        <v>27141.277792879999</v>
      </c>
      <c r="Q340" s="1" t="str">
        <f>"'"&amp;Table5[[#This Row],[rxn]]&amp;"'"&amp;CHAR(9)&amp;Table5[[#This Row],[kapp + (slack_ub - slack_lb)/enzload]]</f>
        <v>'RXN-ACOAO161b_x_FWD-rt4374'	27141.27779288</v>
      </c>
      <c r="R340" s="1">
        <f>_xlfn.XLOOKUP(Table5[[#This Row],[rxn]],Table38[name],Table38[flux],0)</f>
        <v>0</v>
      </c>
      <c r="S340" s="1">
        <f>_xlfn.XLOOKUP(SUBSTITUTE(Table5[[#This Row],[rxn]],"RXN-","ENZLOAD-"),Table38[name],Table38[flux],0)</f>
        <v>0</v>
      </c>
      <c r="T340" s="1" t="b">
        <f>AND(Table5[[#This Row],[ENZLOAD flux in kapp-slack.gms]]=0,Table5[[#This Row],[flux in kapp-slack.gms]]&lt;&gt;0,NOT(Table5[[#This Row],[spont or unknown?]]))</f>
        <v>0</v>
      </c>
      <c r="U340" s="1" t="b">
        <f>OR(_xlfn.TEXTAFTER(Table5[[#This Row],[rxn]],"-",-1)="SPONT",_xlfn.TEXTAFTER(Table5[[#This Row],[rxn]],"-",-1)="UNKNOWN")</f>
        <v>0</v>
      </c>
      <c r="V340" s="1">
        <f>_xlfn.XLOOKUP(SUBSTITUTE(Table5[[#This Row],[rxn]],"RXN-","ENZLOAD-"),Table4[rxn],Table4[ub],0)</f>
        <v>0.54279100000000002</v>
      </c>
      <c r="W340" s="1" t="b">
        <f>AND(Table5[[#This Row],[FVA ENZLOAD flux UB]]=0,Table5[[#This Row],[ENZ not made when it should be?]])</f>
        <v>0</v>
      </c>
    </row>
    <row r="341" spans="1:23" hidden="1">
      <c r="A341" s="1" t="s">
        <v>4819</v>
      </c>
      <c r="B341" s="1" t="str">
        <f>_xlfn.TEXTBEFORE(Table38[[#This Row],[all fluxes from kapp-slack]]," ",,,,"")</f>
        <v>RXN-Ht_c_rm_FWD-SPONT</v>
      </c>
      <c r="C341" s="1">
        <f>_xlfn.NUMBERVALUE(IFERROR(_xlfn.TEXTAFTER(Table38[[#This Row],[all fluxes from kapp-slack]]," ",-1,,,""),""))</f>
        <v>8.8271546089705E-2</v>
      </c>
      <c r="F341" s="1" t="s">
        <v>6847</v>
      </c>
      <c r="G341" s="1" t="str">
        <f>_xlfn.TEXTBEFORE(Table5[[#This Row],[rxn     kapp_old        kapp_slack_ub   kapp_slack_lb]]," ")</f>
        <v>RXN-ACOAO162_x_FWD-rt1332</v>
      </c>
      <c r="H34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4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41" s="1">
        <f>_xlfn.NUMBERVALUE(_xlfn.TEXTAFTER(Table5[[#This Row],[rxn     kapp_old        kapp_slack_ub   kapp_slack_lb]]," ",-1))</f>
        <v>0</v>
      </c>
      <c r="K341" s="1">
        <f>_xlfn.XLOOKUP(SUBSTITUTE(Table5[[#This Row],[rxn]],"RXN-","ENZLOAD-"),ENZLOAD[name],ENZLOAD[flux],0)</f>
        <v>1.1585538118E-7</v>
      </c>
      <c r="L341" s="1" t="str">
        <f>"'"&amp;Table5[[#This Row],[rxn]]&amp;"'"&amp;CHAR(9)&amp;IF(AND(Table5[[#This Row],[kapp_slack_ub]]&lt;&gt;0,Table5[[#This Row],[kapp_old]]&lt;$F$1),$F$1,Table5[[#This Row],[kapp_old]])</f>
        <v>'RXN-ACOAO162_x_FWD-rt1332'	27141.27779288</v>
      </c>
      <c r="M341" s="1">
        <f>_xlfn.XLOOKUP(Table5[[#This Row],[rxn]],Table3[name],Table3[flux],$F$1)</f>
        <v>27141.277792879999</v>
      </c>
      <c r="N341" s="1">
        <f>IFERROR(Table5[[#This Row],[min flux]]/Table5[[#This Row],[associated enzload]],"")</f>
        <v>234268598630.83658</v>
      </c>
      <c r="O341" s="1">
        <f>_xlfn.NUMBERVALUE(IF(Table5[[#This Row],[flux/enzload]]="","",ABS($N$1-Table5[[#This Row],[flux/enzload]])))</f>
        <v>1165647719028.1201</v>
      </c>
      <c r="P341" s="1">
        <f>Table5[[#This Row],[kapp_old]]+IFERROR(((Table5[[#This Row],[kapp_slack_ub]]-Table5[[#This Row],[kapp_slack_lb]])/Table5[[#This Row],[associated enzload]]),0)</f>
        <v>27141.277792879999</v>
      </c>
      <c r="Q341" s="1" t="str">
        <f>"'"&amp;Table5[[#This Row],[rxn]]&amp;"'"&amp;CHAR(9)&amp;Table5[[#This Row],[kapp + (slack_ub - slack_lb)/enzload]]</f>
        <v>'RXN-ACOAO162_x_FWD-rt1332'	27141.27779288</v>
      </c>
      <c r="R341" s="1">
        <f>_xlfn.XLOOKUP(Table5[[#This Row],[rxn]],Table38[name],Table38[flux],0)</f>
        <v>0</v>
      </c>
      <c r="S341" s="1">
        <f>_xlfn.XLOOKUP(SUBSTITUTE(Table5[[#This Row],[rxn]],"RXN-","ENZLOAD-"),Table38[name],Table38[flux],0)</f>
        <v>0</v>
      </c>
      <c r="T341" s="1" t="b">
        <f>AND(Table5[[#This Row],[ENZLOAD flux in kapp-slack.gms]]=0,Table5[[#This Row],[flux in kapp-slack.gms]]&lt;&gt;0,NOT(Table5[[#This Row],[spont or unknown?]]))</f>
        <v>0</v>
      </c>
      <c r="U341" s="1" t="b">
        <f>OR(_xlfn.TEXTAFTER(Table5[[#This Row],[rxn]],"-",-1)="SPONT",_xlfn.TEXTAFTER(Table5[[#This Row],[rxn]],"-",-1)="UNKNOWN")</f>
        <v>0</v>
      </c>
      <c r="V341" s="1">
        <f>_xlfn.XLOOKUP(SUBSTITUTE(Table5[[#This Row],[rxn]],"RXN-","ENZLOAD-"),Table4[rxn],Table4[ub],0)</f>
        <v>0.52930482000000001</v>
      </c>
      <c r="W341" s="1" t="b">
        <f>AND(Table5[[#This Row],[FVA ENZLOAD flux UB]]=0,Table5[[#This Row],[ENZ not made when it should be?]])</f>
        <v>0</v>
      </c>
    </row>
    <row r="342" spans="1:23" hidden="1">
      <c r="A342" s="1" t="s">
        <v>4820</v>
      </c>
      <c r="B342" s="1" t="str">
        <f>_xlfn.TEXTBEFORE(Table38[[#This Row],[all fluxes from kapp-slack]]," ",,,,"")</f>
        <v>RXN-Ht_c_vm_FWD-SPONT</v>
      </c>
      <c r="C342" s="1">
        <f>_xlfn.NUMBERVALUE(IFERROR(_xlfn.TEXTAFTER(Table38[[#This Row],[all fluxes from kapp-slack]]," ",-1,,,""),""))</f>
        <v>7.8773226171668001E-2</v>
      </c>
      <c r="F342" s="1" t="s">
        <v>6848</v>
      </c>
      <c r="G342" s="1" t="str">
        <f>_xlfn.TEXTBEFORE(Table5[[#This Row],[rxn     kapp_old        kapp_slack_ub   kapp_slack_lb]]," ")</f>
        <v>RXN-ACOAO162_x_FWD-rt4374</v>
      </c>
      <c r="H34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4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42" s="1">
        <f>_xlfn.NUMBERVALUE(_xlfn.TEXTAFTER(Table5[[#This Row],[rxn     kapp_old        kapp_slack_ub   kapp_slack_lb]]," ",-1))</f>
        <v>0</v>
      </c>
      <c r="K342" s="1">
        <f>_xlfn.XLOOKUP(SUBSTITUTE(Table5[[#This Row],[rxn]],"RXN-","ENZLOAD-"),ENZLOAD[name],ENZLOAD[flux],0)</f>
        <v>1.0519393198E-7</v>
      </c>
      <c r="L342" s="1" t="str">
        <f>"'"&amp;Table5[[#This Row],[rxn]]&amp;"'"&amp;CHAR(9)&amp;IF(AND(Table5[[#This Row],[kapp_slack_ub]]&lt;&gt;0,Table5[[#This Row],[kapp_old]]&lt;$F$1),$F$1,Table5[[#This Row],[kapp_old]])</f>
        <v>'RXN-ACOAO162_x_FWD-rt4374'	27141.27779288</v>
      </c>
      <c r="M342" s="1">
        <f>_xlfn.XLOOKUP(Table5[[#This Row],[rxn]],Table3[name],Table3[flux],$F$1)</f>
        <v>27141.277792879999</v>
      </c>
      <c r="N342" s="1">
        <f>IFERROR(Table5[[#This Row],[min flux]]/Table5[[#This Row],[associated enzload]],"")</f>
        <v>258011819522.44388</v>
      </c>
      <c r="O342" s="1">
        <f>_xlfn.NUMBERVALUE(IF(Table5[[#This Row],[flux/enzload]]="","",ABS($N$1-Table5[[#This Row],[flux/enzload]])))</f>
        <v>1141904498136.51</v>
      </c>
      <c r="P342" s="1">
        <f>Table5[[#This Row],[kapp_old]]+IFERROR(((Table5[[#This Row],[kapp_slack_ub]]-Table5[[#This Row],[kapp_slack_lb]])/Table5[[#This Row],[associated enzload]]),0)</f>
        <v>27141.277792879999</v>
      </c>
      <c r="Q342" s="1" t="str">
        <f>"'"&amp;Table5[[#This Row],[rxn]]&amp;"'"&amp;CHAR(9)&amp;Table5[[#This Row],[kapp + (slack_ub - slack_lb)/enzload]]</f>
        <v>'RXN-ACOAO162_x_FWD-rt4374'	27141.27779288</v>
      </c>
      <c r="R342" s="1">
        <f>_xlfn.XLOOKUP(Table5[[#This Row],[rxn]],Table38[name],Table38[flux],0)</f>
        <v>0</v>
      </c>
      <c r="S342" s="1">
        <f>_xlfn.XLOOKUP(SUBSTITUTE(Table5[[#This Row],[rxn]],"RXN-","ENZLOAD-"),Table38[name],Table38[flux],0)</f>
        <v>0</v>
      </c>
      <c r="T342" s="1" t="b">
        <f>AND(Table5[[#This Row],[ENZLOAD flux in kapp-slack.gms]]=0,Table5[[#This Row],[flux in kapp-slack.gms]]&lt;&gt;0,NOT(Table5[[#This Row],[spont or unknown?]]))</f>
        <v>0</v>
      </c>
      <c r="U342" s="1" t="b">
        <f>OR(_xlfn.TEXTAFTER(Table5[[#This Row],[rxn]],"-",-1)="SPONT",_xlfn.TEXTAFTER(Table5[[#This Row],[rxn]],"-",-1)="UNKNOWN")</f>
        <v>0</v>
      </c>
      <c r="V342" s="1">
        <f>_xlfn.XLOOKUP(SUBSTITUTE(Table5[[#This Row],[rxn]],"RXN-","ENZLOAD-"),Table4[rxn],Table4[ub],0)</f>
        <v>0.54279100000000002</v>
      </c>
      <c r="W342" s="1" t="b">
        <f>AND(Table5[[#This Row],[FVA ENZLOAD flux UB]]=0,Table5[[#This Row],[ENZ not made when it should be?]])</f>
        <v>0</v>
      </c>
    </row>
    <row r="343" spans="1:23" hidden="1">
      <c r="A343" s="1" t="s">
        <v>4821</v>
      </c>
      <c r="B343" s="1" t="str">
        <f>_xlfn.TEXTBEFORE(Table38[[#This Row],[all fluxes from kapp-slack]]," ",,,,"")</f>
        <v>RXN-HXCCOAt_c_r_FWD-SPONT</v>
      </c>
      <c r="C343" s="1">
        <f>_xlfn.NUMBERVALUE(IFERROR(_xlfn.TEXTAFTER(Table38[[#This Row],[all fluxes from kapp-slack]]," ",-1,,,""),""))</f>
        <v>1.5590681484849999E-3</v>
      </c>
      <c r="F343" s="1" t="s">
        <v>6850</v>
      </c>
      <c r="G343" s="1" t="str">
        <f>_xlfn.TEXTBEFORE(Table5[[#This Row],[rxn     kapp_old        kapp_slack_ub   kapp_slack_lb]]," ")</f>
        <v>RXN-ACOAO163_x_FWD-rt1332</v>
      </c>
      <c r="H34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4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43" s="1">
        <f>_xlfn.NUMBERVALUE(_xlfn.TEXTAFTER(Table5[[#This Row],[rxn     kapp_old        kapp_slack_ub   kapp_slack_lb]]," ",-1))</f>
        <v>0</v>
      </c>
      <c r="K343" s="1">
        <f>_xlfn.XLOOKUP(SUBSTITUTE(Table5[[#This Row],[rxn]],"RXN-","ENZLOAD-"),ENZLOAD[name],ENZLOAD[flux],0)</f>
        <v>1.1585538118E-7</v>
      </c>
      <c r="L343" s="1" t="str">
        <f>"'"&amp;Table5[[#This Row],[rxn]]&amp;"'"&amp;CHAR(9)&amp;IF(AND(Table5[[#This Row],[kapp_slack_ub]]&lt;&gt;0,Table5[[#This Row],[kapp_old]]&lt;$F$1),$F$1,Table5[[#This Row],[kapp_old]])</f>
        <v>'RXN-ACOAO163_x_FWD-rt1332'	27141.27779288</v>
      </c>
      <c r="M343" s="1">
        <f>_xlfn.XLOOKUP(Table5[[#This Row],[rxn]],Table3[name],Table3[flux],$F$1)</f>
        <v>27141.277792879999</v>
      </c>
      <c r="N343" s="1">
        <f>IFERROR(Table5[[#This Row],[min flux]]/Table5[[#This Row],[associated enzload]],"")</f>
        <v>234268598630.83658</v>
      </c>
      <c r="O343" s="1">
        <f>_xlfn.NUMBERVALUE(IF(Table5[[#This Row],[flux/enzload]]="","",ABS($N$1-Table5[[#This Row],[flux/enzload]])))</f>
        <v>1165647719028.1201</v>
      </c>
      <c r="P343" s="1">
        <f>Table5[[#This Row],[kapp_old]]+IFERROR(((Table5[[#This Row],[kapp_slack_ub]]-Table5[[#This Row],[kapp_slack_lb]])/Table5[[#This Row],[associated enzload]]),0)</f>
        <v>27141.277792879999</v>
      </c>
      <c r="Q343" s="1" t="str">
        <f>"'"&amp;Table5[[#This Row],[rxn]]&amp;"'"&amp;CHAR(9)&amp;Table5[[#This Row],[kapp + (slack_ub - slack_lb)/enzload]]</f>
        <v>'RXN-ACOAO163_x_FWD-rt1332'	27141.27779288</v>
      </c>
      <c r="R343" s="1">
        <f>_xlfn.XLOOKUP(Table5[[#This Row],[rxn]],Table38[name],Table38[flux],0)</f>
        <v>0</v>
      </c>
      <c r="S343" s="1">
        <f>_xlfn.XLOOKUP(SUBSTITUTE(Table5[[#This Row],[rxn]],"RXN-","ENZLOAD-"),Table38[name],Table38[flux],0)</f>
        <v>0</v>
      </c>
      <c r="T343" s="1" t="b">
        <f>AND(Table5[[#This Row],[ENZLOAD flux in kapp-slack.gms]]=0,Table5[[#This Row],[flux in kapp-slack.gms]]&lt;&gt;0,NOT(Table5[[#This Row],[spont or unknown?]]))</f>
        <v>0</v>
      </c>
      <c r="U343" s="1" t="b">
        <f>OR(_xlfn.TEXTAFTER(Table5[[#This Row],[rxn]],"-",-1)="SPONT",_xlfn.TEXTAFTER(Table5[[#This Row],[rxn]],"-",-1)="UNKNOWN")</f>
        <v>0</v>
      </c>
      <c r="V343" s="1">
        <f>_xlfn.XLOOKUP(SUBSTITUTE(Table5[[#This Row],[rxn]],"RXN-","ENZLOAD-"),Table4[rxn],Table4[ub],0)</f>
        <v>0.52930482000000001</v>
      </c>
      <c r="W343" s="1" t="b">
        <f>AND(Table5[[#This Row],[FVA ENZLOAD flux UB]]=0,Table5[[#This Row],[ENZ not made when it should be?]])</f>
        <v>0</v>
      </c>
    </row>
    <row r="344" spans="1:23" hidden="1">
      <c r="A344" s="1" t="s">
        <v>4822</v>
      </c>
      <c r="B344" s="1" t="str">
        <f>_xlfn.TEXTBEFORE(Table38[[#This Row],[all fluxes from kapp-slack]]," ",,,,"")</f>
        <v>RXN-HXCCOAt_c_rm_REV-SPONT</v>
      </c>
      <c r="C344" s="1">
        <f>_xlfn.NUMBERVALUE(IFERROR(_xlfn.TEXTAFTER(Table38[[#This Row],[all fluxes from kapp-slack]]," ",-1,,,""),""))</f>
        <v>1.5590681484849999E-3</v>
      </c>
      <c r="F344" s="1" t="s">
        <v>6851</v>
      </c>
      <c r="G344" s="1" t="str">
        <f>_xlfn.TEXTBEFORE(Table5[[#This Row],[rxn     kapp_old        kapp_slack_ub   kapp_slack_lb]]," ")</f>
        <v>RXN-ACOAO163_x_FWD-rt4374</v>
      </c>
      <c r="H34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4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44" s="1">
        <f>_xlfn.NUMBERVALUE(_xlfn.TEXTAFTER(Table5[[#This Row],[rxn     kapp_old        kapp_slack_ub   kapp_slack_lb]]," ",-1))</f>
        <v>0</v>
      </c>
      <c r="K344" s="1">
        <f>_xlfn.XLOOKUP(SUBSTITUTE(Table5[[#This Row],[rxn]],"RXN-","ENZLOAD-"),ENZLOAD[name],ENZLOAD[flux],0)</f>
        <v>1.0519393198E-7</v>
      </c>
      <c r="L344" s="1" t="str">
        <f>"'"&amp;Table5[[#This Row],[rxn]]&amp;"'"&amp;CHAR(9)&amp;IF(AND(Table5[[#This Row],[kapp_slack_ub]]&lt;&gt;0,Table5[[#This Row],[kapp_old]]&lt;$F$1),$F$1,Table5[[#This Row],[kapp_old]])</f>
        <v>'RXN-ACOAO163_x_FWD-rt4374'	27141.27779288</v>
      </c>
      <c r="M344" s="1">
        <f>_xlfn.XLOOKUP(Table5[[#This Row],[rxn]],Table3[name],Table3[flux],$F$1)</f>
        <v>27141.277792879999</v>
      </c>
      <c r="N344" s="1">
        <f>IFERROR(Table5[[#This Row],[min flux]]/Table5[[#This Row],[associated enzload]],"")</f>
        <v>258011819522.44388</v>
      </c>
      <c r="O344" s="1">
        <f>_xlfn.NUMBERVALUE(IF(Table5[[#This Row],[flux/enzload]]="","",ABS($N$1-Table5[[#This Row],[flux/enzload]])))</f>
        <v>1141904498136.51</v>
      </c>
      <c r="P344" s="1">
        <f>Table5[[#This Row],[kapp_old]]+IFERROR(((Table5[[#This Row],[kapp_slack_ub]]-Table5[[#This Row],[kapp_slack_lb]])/Table5[[#This Row],[associated enzload]]),0)</f>
        <v>27141.277792879999</v>
      </c>
      <c r="Q344" s="1" t="str">
        <f>"'"&amp;Table5[[#This Row],[rxn]]&amp;"'"&amp;CHAR(9)&amp;Table5[[#This Row],[kapp + (slack_ub - slack_lb)/enzload]]</f>
        <v>'RXN-ACOAO163_x_FWD-rt4374'	27141.27779288</v>
      </c>
      <c r="R344" s="1">
        <f>_xlfn.XLOOKUP(Table5[[#This Row],[rxn]],Table38[name],Table38[flux],0)</f>
        <v>0</v>
      </c>
      <c r="S344" s="1">
        <f>_xlfn.XLOOKUP(SUBSTITUTE(Table5[[#This Row],[rxn]],"RXN-","ENZLOAD-"),Table38[name],Table38[flux],0)</f>
        <v>0</v>
      </c>
      <c r="T344" s="1" t="b">
        <f>AND(Table5[[#This Row],[ENZLOAD flux in kapp-slack.gms]]=0,Table5[[#This Row],[flux in kapp-slack.gms]]&lt;&gt;0,NOT(Table5[[#This Row],[spont or unknown?]]))</f>
        <v>0</v>
      </c>
      <c r="U344" s="1" t="b">
        <f>OR(_xlfn.TEXTAFTER(Table5[[#This Row],[rxn]],"-",-1)="SPONT",_xlfn.TEXTAFTER(Table5[[#This Row],[rxn]],"-",-1)="UNKNOWN")</f>
        <v>0</v>
      </c>
      <c r="V344" s="1">
        <f>_xlfn.XLOOKUP(SUBSTITUTE(Table5[[#This Row],[rxn]],"RXN-","ENZLOAD-"),Table4[rxn],Table4[ub],0)</f>
        <v>0.54279100000000002</v>
      </c>
      <c r="W344" s="1" t="b">
        <f>AND(Table5[[#This Row],[FVA ENZLOAD flux UB]]=0,Table5[[#This Row],[ENZ not made when it should be?]])</f>
        <v>0</v>
      </c>
    </row>
    <row r="345" spans="1:23" hidden="1">
      <c r="A345" s="1" t="s">
        <v>4823</v>
      </c>
      <c r="B345" s="1" t="str">
        <f>_xlfn.TEXTBEFORE(Table38[[#This Row],[all fluxes from kapp-slack]]," ",,,,"")</f>
        <v>RXN-ICDHyi_m_FWD-rt2761</v>
      </c>
      <c r="C345" s="1">
        <f>_xlfn.NUMBERVALUE(IFERROR(_xlfn.TEXTAFTER(Table38[[#This Row],[all fluxes from kapp-slack]]," ",-1,,,""),""))</f>
        <v>0.12691107660274301</v>
      </c>
      <c r="F345" s="1" t="s">
        <v>6853</v>
      </c>
      <c r="G345" s="1" t="str">
        <f>_xlfn.TEXTBEFORE(Table5[[#This Row],[rxn     kapp_old        kapp_slack_ub   kapp_slack_lb]]," ")</f>
        <v>RXN-ACOAO180_x_FWD-rt1332</v>
      </c>
      <c r="H34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4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45" s="1">
        <f>_xlfn.NUMBERVALUE(_xlfn.TEXTAFTER(Table5[[#This Row],[rxn     kapp_old        kapp_slack_ub   kapp_slack_lb]]," ",-1))</f>
        <v>0</v>
      </c>
      <c r="K345" s="1">
        <f>_xlfn.XLOOKUP(SUBSTITUTE(Table5[[#This Row],[rxn]],"RXN-","ENZLOAD-"),ENZLOAD[name],ENZLOAD[flux],0)</f>
        <v>1.1585538118E-7</v>
      </c>
      <c r="L345" s="1" t="str">
        <f>"'"&amp;Table5[[#This Row],[rxn]]&amp;"'"&amp;CHAR(9)&amp;IF(AND(Table5[[#This Row],[kapp_slack_ub]]&lt;&gt;0,Table5[[#This Row],[kapp_old]]&lt;$F$1),$F$1,Table5[[#This Row],[kapp_old]])</f>
        <v>'RXN-ACOAO180_x_FWD-rt1332'	27141.27779288</v>
      </c>
      <c r="M345" s="1">
        <f>_xlfn.XLOOKUP(Table5[[#This Row],[rxn]],Table3[name],Table3[flux],$F$1)</f>
        <v>27141.277792879999</v>
      </c>
      <c r="N345" s="1">
        <f>IFERROR(Table5[[#This Row],[min flux]]/Table5[[#This Row],[associated enzload]],"")</f>
        <v>234268598630.83658</v>
      </c>
      <c r="O345" s="1">
        <f>_xlfn.NUMBERVALUE(IF(Table5[[#This Row],[flux/enzload]]="","",ABS($N$1-Table5[[#This Row],[flux/enzload]])))</f>
        <v>1165647719028.1201</v>
      </c>
      <c r="P345" s="1">
        <f>Table5[[#This Row],[kapp_old]]+IFERROR(((Table5[[#This Row],[kapp_slack_ub]]-Table5[[#This Row],[kapp_slack_lb]])/Table5[[#This Row],[associated enzload]]),0)</f>
        <v>27141.277792879999</v>
      </c>
      <c r="Q345" s="1" t="str">
        <f>"'"&amp;Table5[[#This Row],[rxn]]&amp;"'"&amp;CHAR(9)&amp;Table5[[#This Row],[kapp + (slack_ub - slack_lb)/enzload]]</f>
        <v>'RXN-ACOAO180_x_FWD-rt1332'	27141.27779288</v>
      </c>
      <c r="R345" s="1">
        <f>_xlfn.XLOOKUP(Table5[[#This Row],[rxn]],Table38[name],Table38[flux],0)</f>
        <v>0</v>
      </c>
      <c r="S345" s="1">
        <f>_xlfn.XLOOKUP(SUBSTITUTE(Table5[[#This Row],[rxn]],"RXN-","ENZLOAD-"),Table38[name],Table38[flux],0)</f>
        <v>0</v>
      </c>
      <c r="T345" s="1" t="b">
        <f>AND(Table5[[#This Row],[ENZLOAD flux in kapp-slack.gms]]=0,Table5[[#This Row],[flux in kapp-slack.gms]]&lt;&gt;0,NOT(Table5[[#This Row],[spont or unknown?]]))</f>
        <v>0</v>
      </c>
      <c r="U345" s="1" t="b">
        <f>OR(_xlfn.TEXTAFTER(Table5[[#This Row],[rxn]],"-",-1)="SPONT",_xlfn.TEXTAFTER(Table5[[#This Row],[rxn]],"-",-1)="UNKNOWN")</f>
        <v>0</v>
      </c>
      <c r="V345" s="1">
        <f>_xlfn.XLOOKUP(SUBSTITUTE(Table5[[#This Row],[rxn]],"RXN-","ENZLOAD-"),Table4[rxn],Table4[ub],0)</f>
        <v>0.52930482000000001</v>
      </c>
      <c r="W345" s="1" t="b">
        <f>AND(Table5[[#This Row],[FVA ENZLOAD flux UB]]=0,Table5[[#This Row],[ENZ not made when it should be?]])</f>
        <v>0</v>
      </c>
    </row>
    <row r="346" spans="1:23" hidden="1">
      <c r="A346" s="1" t="s">
        <v>4824</v>
      </c>
      <c r="B346" s="1" t="str">
        <f>_xlfn.TEXTBEFORE(Table38[[#This Row],[all fluxes from kapp-slack]]," ",,,,"")</f>
        <v>RXN-IG3PS_c_FWD-rt0716</v>
      </c>
      <c r="C346" s="1">
        <f>_xlfn.NUMBERVALUE(IFERROR(_xlfn.TEXTAFTER(Table38[[#This Row],[all fluxes from kapp-slack]]," ",-1,,,""),""))</f>
        <v>1.1801521971089E-2</v>
      </c>
      <c r="F346" s="1" t="s">
        <v>6854</v>
      </c>
      <c r="G346" s="1" t="str">
        <f>_xlfn.TEXTBEFORE(Table5[[#This Row],[rxn     kapp_old        kapp_slack_ub   kapp_slack_lb]]," ")</f>
        <v>RXN-ACOAO180_x_FWD-rt4374</v>
      </c>
      <c r="H34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4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46" s="1">
        <f>_xlfn.NUMBERVALUE(_xlfn.TEXTAFTER(Table5[[#This Row],[rxn     kapp_old        kapp_slack_ub   kapp_slack_lb]]," ",-1))</f>
        <v>0</v>
      </c>
      <c r="K346" s="1">
        <f>_xlfn.XLOOKUP(SUBSTITUTE(Table5[[#This Row],[rxn]],"RXN-","ENZLOAD-"),ENZLOAD[name],ENZLOAD[flux],0)</f>
        <v>1.0519393198E-7</v>
      </c>
      <c r="L346" s="1" t="str">
        <f>"'"&amp;Table5[[#This Row],[rxn]]&amp;"'"&amp;CHAR(9)&amp;IF(AND(Table5[[#This Row],[kapp_slack_ub]]&lt;&gt;0,Table5[[#This Row],[kapp_old]]&lt;$F$1),$F$1,Table5[[#This Row],[kapp_old]])</f>
        <v>'RXN-ACOAO180_x_FWD-rt4374'	27141.27779288</v>
      </c>
      <c r="M346" s="1">
        <f>_xlfn.XLOOKUP(Table5[[#This Row],[rxn]],Table3[name],Table3[flux],$F$1)</f>
        <v>27141.277792879999</v>
      </c>
      <c r="N346" s="1">
        <f>IFERROR(Table5[[#This Row],[min flux]]/Table5[[#This Row],[associated enzload]],"")</f>
        <v>258011819522.44388</v>
      </c>
      <c r="O346" s="1">
        <f>_xlfn.NUMBERVALUE(IF(Table5[[#This Row],[flux/enzload]]="","",ABS($N$1-Table5[[#This Row],[flux/enzload]])))</f>
        <v>1141904498136.51</v>
      </c>
      <c r="P346" s="1">
        <f>Table5[[#This Row],[kapp_old]]+IFERROR(((Table5[[#This Row],[kapp_slack_ub]]-Table5[[#This Row],[kapp_slack_lb]])/Table5[[#This Row],[associated enzload]]),0)</f>
        <v>27141.277792879999</v>
      </c>
      <c r="Q346" s="1" t="str">
        <f>"'"&amp;Table5[[#This Row],[rxn]]&amp;"'"&amp;CHAR(9)&amp;Table5[[#This Row],[kapp + (slack_ub - slack_lb)/enzload]]</f>
        <v>'RXN-ACOAO180_x_FWD-rt4374'	27141.27779288</v>
      </c>
      <c r="R346" s="1">
        <f>_xlfn.XLOOKUP(Table5[[#This Row],[rxn]],Table38[name],Table38[flux],0)</f>
        <v>0</v>
      </c>
      <c r="S346" s="1">
        <f>_xlfn.XLOOKUP(SUBSTITUTE(Table5[[#This Row],[rxn]],"RXN-","ENZLOAD-"),Table38[name],Table38[flux],0)</f>
        <v>0</v>
      </c>
      <c r="T346" s="1" t="b">
        <f>AND(Table5[[#This Row],[ENZLOAD flux in kapp-slack.gms]]=0,Table5[[#This Row],[flux in kapp-slack.gms]]&lt;&gt;0,NOT(Table5[[#This Row],[spont or unknown?]]))</f>
        <v>0</v>
      </c>
      <c r="U346" s="1" t="b">
        <f>OR(_xlfn.TEXTAFTER(Table5[[#This Row],[rxn]],"-",-1)="SPONT",_xlfn.TEXTAFTER(Table5[[#This Row],[rxn]],"-",-1)="UNKNOWN")</f>
        <v>0</v>
      </c>
      <c r="V346" s="1">
        <f>_xlfn.XLOOKUP(SUBSTITUTE(Table5[[#This Row],[rxn]],"RXN-","ENZLOAD-"),Table4[rxn],Table4[ub],0)</f>
        <v>0.54279100000000002</v>
      </c>
      <c r="W346" s="1" t="b">
        <f>AND(Table5[[#This Row],[FVA ENZLOAD flux UB]]=0,Table5[[#This Row],[ENZ not made when it should be?]])</f>
        <v>0</v>
      </c>
    </row>
    <row r="347" spans="1:23" hidden="1">
      <c r="A347" s="1" t="s">
        <v>4825</v>
      </c>
      <c r="B347" s="1" t="str">
        <f>_xlfn.TEXTBEFORE(Table38[[#This Row],[all fluxes from kapp-slack]]," ",,,,"")</f>
        <v>RXN-IGPDH_c_FWD-rt0339</v>
      </c>
      <c r="C347" s="1">
        <f>_xlfn.NUMBERVALUE(IFERROR(_xlfn.TEXTAFTER(Table38[[#This Row],[all fluxes from kapp-slack]]," ",-1,,,""),""))</f>
        <v>1.1801521971089E-2</v>
      </c>
      <c r="F347" s="1" t="s">
        <v>6856</v>
      </c>
      <c r="G347" s="1" t="str">
        <f>_xlfn.TEXTBEFORE(Table5[[#This Row],[rxn     kapp_old        kapp_slack_ub   kapp_slack_lb]]," ")</f>
        <v>RXN-ACOAO181a_x_FWD-rt1332</v>
      </c>
      <c r="H34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4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47" s="1">
        <f>_xlfn.NUMBERVALUE(_xlfn.TEXTAFTER(Table5[[#This Row],[rxn     kapp_old        kapp_slack_ub   kapp_slack_lb]]," ",-1))</f>
        <v>0</v>
      </c>
      <c r="K347" s="1">
        <f>_xlfn.XLOOKUP(SUBSTITUTE(Table5[[#This Row],[rxn]],"RXN-","ENZLOAD-"),ENZLOAD[name],ENZLOAD[flux],0)</f>
        <v>1.1585538118E-7</v>
      </c>
      <c r="L347" s="1" t="str">
        <f>"'"&amp;Table5[[#This Row],[rxn]]&amp;"'"&amp;CHAR(9)&amp;IF(AND(Table5[[#This Row],[kapp_slack_ub]]&lt;&gt;0,Table5[[#This Row],[kapp_old]]&lt;$F$1),$F$1,Table5[[#This Row],[kapp_old]])</f>
        <v>'RXN-ACOAO181a_x_FWD-rt1332'	27141.27779288</v>
      </c>
      <c r="M347" s="1">
        <f>_xlfn.XLOOKUP(Table5[[#This Row],[rxn]],Table3[name],Table3[flux],$F$1)</f>
        <v>27141.277792879999</v>
      </c>
      <c r="N347" s="1">
        <f>IFERROR(Table5[[#This Row],[min flux]]/Table5[[#This Row],[associated enzload]],"")</f>
        <v>234268598630.83658</v>
      </c>
      <c r="O347" s="1">
        <f>_xlfn.NUMBERVALUE(IF(Table5[[#This Row],[flux/enzload]]="","",ABS($N$1-Table5[[#This Row],[flux/enzload]])))</f>
        <v>1165647719028.1201</v>
      </c>
      <c r="P347" s="1">
        <f>Table5[[#This Row],[kapp_old]]+IFERROR(((Table5[[#This Row],[kapp_slack_ub]]-Table5[[#This Row],[kapp_slack_lb]])/Table5[[#This Row],[associated enzload]]),0)</f>
        <v>27141.277792879999</v>
      </c>
      <c r="Q347" s="1" t="str">
        <f>"'"&amp;Table5[[#This Row],[rxn]]&amp;"'"&amp;CHAR(9)&amp;Table5[[#This Row],[kapp + (slack_ub - slack_lb)/enzload]]</f>
        <v>'RXN-ACOAO181a_x_FWD-rt1332'	27141.27779288</v>
      </c>
      <c r="R347" s="1">
        <f>_xlfn.XLOOKUP(Table5[[#This Row],[rxn]],Table38[name],Table38[flux],0)</f>
        <v>0</v>
      </c>
      <c r="S347" s="1">
        <f>_xlfn.XLOOKUP(SUBSTITUTE(Table5[[#This Row],[rxn]],"RXN-","ENZLOAD-"),Table38[name],Table38[flux],0)</f>
        <v>0</v>
      </c>
      <c r="T347" s="1" t="b">
        <f>AND(Table5[[#This Row],[ENZLOAD flux in kapp-slack.gms]]=0,Table5[[#This Row],[flux in kapp-slack.gms]]&lt;&gt;0,NOT(Table5[[#This Row],[spont or unknown?]]))</f>
        <v>0</v>
      </c>
      <c r="U347" s="1" t="b">
        <f>OR(_xlfn.TEXTAFTER(Table5[[#This Row],[rxn]],"-",-1)="SPONT",_xlfn.TEXTAFTER(Table5[[#This Row],[rxn]],"-",-1)="UNKNOWN")</f>
        <v>0</v>
      </c>
      <c r="V347" s="1">
        <f>_xlfn.XLOOKUP(SUBSTITUTE(Table5[[#This Row],[rxn]],"RXN-","ENZLOAD-"),Table4[rxn],Table4[ub],0)</f>
        <v>0.52930482000000001</v>
      </c>
      <c r="W347" s="1" t="b">
        <f>AND(Table5[[#This Row],[FVA ENZLOAD flux UB]]=0,Table5[[#This Row],[ENZ not made when it should be?]])</f>
        <v>0</v>
      </c>
    </row>
    <row r="348" spans="1:23" hidden="1">
      <c r="A348" s="1" t="s">
        <v>4826</v>
      </c>
      <c r="B348" s="1" t="str">
        <f>_xlfn.TEXTBEFORE(Table38[[#This Row],[all fluxes from kapp-slack]]," ",,,,"")</f>
        <v>RXN-IGPS_c_FWD-rt8196</v>
      </c>
      <c r="C348" s="1">
        <f>_xlfn.NUMBERVALUE(IFERROR(_xlfn.TEXTAFTER(Table38[[#This Row],[all fluxes from kapp-slack]]," ",-1,,,""),""))</f>
        <v>5.9891309400920004E-3</v>
      </c>
      <c r="F348" s="1" t="s">
        <v>6857</v>
      </c>
      <c r="G348" s="1" t="str">
        <f>_xlfn.TEXTBEFORE(Table5[[#This Row],[rxn     kapp_old        kapp_slack_ub   kapp_slack_lb]]," ")</f>
        <v>RXN-ACOAO181a_x_FWD-rt4374</v>
      </c>
      <c r="H34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4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48" s="1">
        <f>_xlfn.NUMBERVALUE(_xlfn.TEXTAFTER(Table5[[#This Row],[rxn     kapp_old        kapp_slack_ub   kapp_slack_lb]]," ",-1))</f>
        <v>0</v>
      </c>
      <c r="K348" s="1">
        <f>_xlfn.XLOOKUP(SUBSTITUTE(Table5[[#This Row],[rxn]],"RXN-","ENZLOAD-"),ENZLOAD[name],ENZLOAD[flux],0)</f>
        <v>1.0519393198E-7</v>
      </c>
      <c r="L348" s="1" t="str">
        <f>"'"&amp;Table5[[#This Row],[rxn]]&amp;"'"&amp;CHAR(9)&amp;IF(AND(Table5[[#This Row],[kapp_slack_ub]]&lt;&gt;0,Table5[[#This Row],[kapp_old]]&lt;$F$1),$F$1,Table5[[#This Row],[kapp_old]])</f>
        <v>'RXN-ACOAO181a_x_FWD-rt4374'	27141.27779288</v>
      </c>
      <c r="M348" s="1">
        <f>_xlfn.XLOOKUP(Table5[[#This Row],[rxn]],Table3[name],Table3[flux],$F$1)</f>
        <v>27141.277792879999</v>
      </c>
      <c r="N348" s="1">
        <f>IFERROR(Table5[[#This Row],[min flux]]/Table5[[#This Row],[associated enzload]],"")</f>
        <v>258011819522.44388</v>
      </c>
      <c r="O348" s="1">
        <f>_xlfn.NUMBERVALUE(IF(Table5[[#This Row],[flux/enzload]]="","",ABS($N$1-Table5[[#This Row],[flux/enzload]])))</f>
        <v>1141904498136.51</v>
      </c>
      <c r="P348" s="1">
        <f>Table5[[#This Row],[kapp_old]]+IFERROR(((Table5[[#This Row],[kapp_slack_ub]]-Table5[[#This Row],[kapp_slack_lb]])/Table5[[#This Row],[associated enzload]]),0)</f>
        <v>27141.277792879999</v>
      </c>
      <c r="Q348" s="1" t="str">
        <f>"'"&amp;Table5[[#This Row],[rxn]]&amp;"'"&amp;CHAR(9)&amp;Table5[[#This Row],[kapp + (slack_ub - slack_lb)/enzload]]</f>
        <v>'RXN-ACOAO181a_x_FWD-rt4374'	27141.27779288</v>
      </c>
      <c r="R348" s="1">
        <f>_xlfn.XLOOKUP(Table5[[#This Row],[rxn]],Table38[name],Table38[flux],0)</f>
        <v>0</v>
      </c>
      <c r="S348" s="1">
        <f>_xlfn.XLOOKUP(SUBSTITUTE(Table5[[#This Row],[rxn]],"RXN-","ENZLOAD-"),Table38[name],Table38[flux],0)</f>
        <v>0</v>
      </c>
      <c r="T348" s="1" t="b">
        <f>AND(Table5[[#This Row],[ENZLOAD flux in kapp-slack.gms]]=0,Table5[[#This Row],[flux in kapp-slack.gms]]&lt;&gt;0,NOT(Table5[[#This Row],[spont or unknown?]]))</f>
        <v>0</v>
      </c>
      <c r="U348" s="1" t="b">
        <f>OR(_xlfn.TEXTAFTER(Table5[[#This Row],[rxn]],"-",-1)="SPONT",_xlfn.TEXTAFTER(Table5[[#This Row],[rxn]],"-",-1)="UNKNOWN")</f>
        <v>0</v>
      </c>
      <c r="V348" s="1">
        <f>_xlfn.XLOOKUP(SUBSTITUTE(Table5[[#This Row],[rxn]],"RXN-","ENZLOAD-"),Table4[rxn],Table4[ub],0)</f>
        <v>0.54279100000000002</v>
      </c>
      <c r="W348" s="1" t="b">
        <f>AND(Table5[[#This Row],[FVA ENZLOAD flux UB]]=0,Table5[[#This Row],[ENZ not made when it should be?]])</f>
        <v>0</v>
      </c>
    </row>
    <row r="349" spans="1:23" hidden="1">
      <c r="A349" s="1" t="s">
        <v>4827</v>
      </c>
      <c r="B349" s="1" t="str">
        <f>_xlfn.TEXTBEFORE(Table38[[#This Row],[all fluxes from kapp-slack]]," ",,,,"")</f>
        <v>RXN-ILEt_c_m_FWD-SPONT</v>
      </c>
      <c r="C349" s="1">
        <f>_xlfn.NUMBERVALUE(IFERROR(_xlfn.TEXTAFTER(Table38[[#This Row],[all fluxes from kapp-slack]]," ",-1,,,""),""))</f>
        <v>2.3771305714608001E-2</v>
      </c>
      <c r="F349" s="1" t="s">
        <v>6859</v>
      </c>
      <c r="G349" s="1" t="str">
        <f>_xlfn.TEXTBEFORE(Table5[[#This Row],[rxn     kapp_old        kapp_slack_ub   kapp_slack_lb]]," ")</f>
        <v>RXN-ACOAO182_x_FWD-rt1332</v>
      </c>
      <c r="H34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4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49" s="1">
        <f>_xlfn.NUMBERVALUE(_xlfn.TEXTAFTER(Table5[[#This Row],[rxn     kapp_old        kapp_slack_ub   kapp_slack_lb]]," ",-1))</f>
        <v>0</v>
      </c>
      <c r="K349" s="1">
        <f>_xlfn.XLOOKUP(SUBSTITUTE(Table5[[#This Row],[rxn]],"RXN-","ENZLOAD-"),ENZLOAD[name],ENZLOAD[flux],0)</f>
        <v>1.1585538118E-7</v>
      </c>
      <c r="L349" s="1" t="str">
        <f>"'"&amp;Table5[[#This Row],[rxn]]&amp;"'"&amp;CHAR(9)&amp;IF(AND(Table5[[#This Row],[kapp_slack_ub]]&lt;&gt;0,Table5[[#This Row],[kapp_old]]&lt;$F$1),$F$1,Table5[[#This Row],[kapp_old]])</f>
        <v>'RXN-ACOAO182_x_FWD-rt1332'	27141.27779288</v>
      </c>
      <c r="M349" s="1">
        <f>_xlfn.XLOOKUP(Table5[[#This Row],[rxn]],Table3[name],Table3[flux],$F$1)</f>
        <v>27141.277792879999</v>
      </c>
      <c r="N349" s="1">
        <f>IFERROR(Table5[[#This Row],[min flux]]/Table5[[#This Row],[associated enzload]],"")</f>
        <v>234268598630.83658</v>
      </c>
      <c r="O349" s="1">
        <f>_xlfn.NUMBERVALUE(IF(Table5[[#This Row],[flux/enzload]]="","",ABS($N$1-Table5[[#This Row],[flux/enzload]])))</f>
        <v>1165647719028.1201</v>
      </c>
      <c r="P349" s="1">
        <f>Table5[[#This Row],[kapp_old]]+IFERROR(((Table5[[#This Row],[kapp_slack_ub]]-Table5[[#This Row],[kapp_slack_lb]])/Table5[[#This Row],[associated enzload]]),0)</f>
        <v>27141.277792879999</v>
      </c>
      <c r="Q349" s="1" t="str">
        <f>"'"&amp;Table5[[#This Row],[rxn]]&amp;"'"&amp;CHAR(9)&amp;Table5[[#This Row],[kapp + (slack_ub - slack_lb)/enzload]]</f>
        <v>'RXN-ACOAO182_x_FWD-rt1332'	27141.27779288</v>
      </c>
      <c r="R349" s="1">
        <f>_xlfn.XLOOKUP(Table5[[#This Row],[rxn]],Table38[name],Table38[flux],0)</f>
        <v>0</v>
      </c>
      <c r="S349" s="1">
        <f>_xlfn.XLOOKUP(SUBSTITUTE(Table5[[#This Row],[rxn]],"RXN-","ENZLOAD-"),Table38[name],Table38[flux],0)</f>
        <v>0</v>
      </c>
      <c r="T349" s="1" t="b">
        <f>AND(Table5[[#This Row],[ENZLOAD flux in kapp-slack.gms]]=0,Table5[[#This Row],[flux in kapp-slack.gms]]&lt;&gt;0,NOT(Table5[[#This Row],[spont or unknown?]]))</f>
        <v>0</v>
      </c>
      <c r="U349" s="1" t="b">
        <f>OR(_xlfn.TEXTAFTER(Table5[[#This Row],[rxn]],"-",-1)="SPONT",_xlfn.TEXTAFTER(Table5[[#This Row],[rxn]],"-",-1)="UNKNOWN")</f>
        <v>0</v>
      </c>
      <c r="V349" s="1">
        <f>_xlfn.XLOOKUP(SUBSTITUTE(Table5[[#This Row],[rxn]],"RXN-","ENZLOAD-"),Table4[rxn],Table4[ub],0)</f>
        <v>0.52930482000000001</v>
      </c>
      <c r="W349" s="1" t="b">
        <f>AND(Table5[[#This Row],[FVA ENZLOAD flux UB]]=0,Table5[[#This Row],[ENZ not made when it should be?]])</f>
        <v>0</v>
      </c>
    </row>
    <row r="350" spans="1:23" hidden="1">
      <c r="A350" s="1" t="s">
        <v>4828</v>
      </c>
      <c r="B350" s="1" t="str">
        <f>_xlfn.TEXTBEFORE(Table38[[#This Row],[all fluxes from kapp-slack]]," ",,,,"")</f>
        <v>RXN-ILETA_m_REV-rt6242_m</v>
      </c>
      <c r="C350" s="1">
        <f>_xlfn.NUMBERVALUE(IFERROR(_xlfn.TEXTAFTER(Table38[[#This Row],[all fluxes from kapp-slack]]," ",-1,,,""),""))</f>
        <v>2.3771305714608001E-2</v>
      </c>
      <c r="F350" s="1" t="s">
        <v>6860</v>
      </c>
      <c r="G350" s="1" t="str">
        <f>_xlfn.TEXTBEFORE(Table5[[#This Row],[rxn     kapp_old        kapp_slack_ub   kapp_slack_lb]]," ")</f>
        <v>RXN-ACOAO182_x_FWD-rt4374</v>
      </c>
      <c r="H35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5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50" s="1">
        <f>_xlfn.NUMBERVALUE(_xlfn.TEXTAFTER(Table5[[#This Row],[rxn     kapp_old        kapp_slack_ub   kapp_slack_lb]]," ",-1))</f>
        <v>0</v>
      </c>
      <c r="K350" s="1">
        <f>_xlfn.XLOOKUP(SUBSTITUTE(Table5[[#This Row],[rxn]],"RXN-","ENZLOAD-"),ENZLOAD[name],ENZLOAD[flux],0)</f>
        <v>1.0519393198E-7</v>
      </c>
      <c r="L350" s="1" t="str">
        <f>"'"&amp;Table5[[#This Row],[rxn]]&amp;"'"&amp;CHAR(9)&amp;IF(AND(Table5[[#This Row],[kapp_slack_ub]]&lt;&gt;0,Table5[[#This Row],[kapp_old]]&lt;$F$1),$F$1,Table5[[#This Row],[kapp_old]])</f>
        <v>'RXN-ACOAO182_x_FWD-rt4374'	27141.27779288</v>
      </c>
      <c r="M350" s="1">
        <f>_xlfn.XLOOKUP(Table5[[#This Row],[rxn]],Table3[name],Table3[flux],$F$1)</f>
        <v>27141.277792879999</v>
      </c>
      <c r="N350" s="1">
        <f>IFERROR(Table5[[#This Row],[min flux]]/Table5[[#This Row],[associated enzload]],"")</f>
        <v>258011819522.44388</v>
      </c>
      <c r="O350" s="1">
        <f>_xlfn.NUMBERVALUE(IF(Table5[[#This Row],[flux/enzload]]="","",ABS($N$1-Table5[[#This Row],[flux/enzload]])))</f>
        <v>1141904498136.51</v>
      </c>
      <c r="P350" s="1">
        <f>Table5[[#This Row],[kapp_old]]+IFERROR(((Table5[[#This Row],[kapp_slack_ub]]-Table5[[#This Row],[kapp_slack_lb]])/Table5[[#This Row],[associated enzload]]),0)</f>
        <v>27141.277792879999</v>
      </c>
      <c r="Q350" s="1" t="str">
        <f>"'"&amp;Table5[[#This Row],[rxn]]&amp;"'"&amp;CHAR(9)&amp;Table5[[#This Row],[kapp + (slack_ub - slack_lb)/enzload]]</f>
        <v>'RXN-ACOAO182_x_FWD-rt4374'	27141.27779288</v>
      </c>
      <c r="R350" s="1">
        <f>_xlfn.XLOOKUP(Table5[[#This Row],[rxn]],Table38[name],Table38[flux],0)</f>
        <v>0</v>
      </c>
      <c r="S350" s="1">
        <f>_xlfn.XLOOKUP(SUBSTITUTE(Table5[[#This Row],[rxn]],"RXN-","ENZLOAD-"),Table38[name],Table38[flux],0)</f>
        <v>0</v>
      </c>
      <c r="T350" s="1" t="b">
        <f>AND(Table5[[#This Row],[ENZLOAD flux in kapp-slack.gms]]=0,Table5[[#This Row],[flux in kapp-slack.gms]]&lt;&gt;0,NOT(Table5[[#This Row],[spont or unknown?]]))</f>
        <v>0</v>
      </c>
      <c r="U350" s="1" t="b">
        <f>OR(_xlfn.TEXTAFTER(Table5[[#This Row],[rxn]],"-",-1)="SPONT",_xlfn.TEXTAFTER(Table5[[#This Row],[rxn]],"-",-1)="UNKNOWN")</f>
        <v>0</v>
      </c>
      <c r="V350" s="1">
        <f>_xlfn.XLOOKUP(SUBSTITUTE(Table5[[#This Row],[rxn]],"RXN-","ENZLOAD-"),Table4[rxn],Table4[ub],0)</f>
        <v>0.54279100000000002</v>
      </c>
      <c r="W350" s="1" t="b">
        <f>AND(Table5[[#This Row],[FVA ENZLOAD flux UB]]=0,Table5[[#This Row],[ENZ not made when it should be?]])</f>
        <v>0</v>
      </c>
    </row>
    <row r="351" spans="1:23" hidden="1">
      <c r="A351" s="1" t="s">
        <v>4829</v>
      </c>
      <c r="B351" s="1" t="str">
        <f>_xlfn.TEXTBEFORE(Table38[[#This Row],[all fluxes from kapp-slack]]," ",,,,"")</f>
        <v>RXN-ILETRS_c_FWD-rt5078</v>
      </c>
      <c r="C351" s="1">
        <f>_xlfn.NUMBERVALUE(IFERROR(_xlfn.TEXTAFTER(Table38[[#This Row],[all fluxes from kapp-slack]]," ",-1,,,""),""))</f>
        <v>2.3771305714608001E-2</v>
      </c>
      <c r="F351" s="1" t="s">
        <v>6862</v>
      </c>
      <c r="G351" s="1" t="str">
        <f>_xlfn.TEXTBEFORE(Table5[[#This Row],[rxn     kapp_old        kapp_slack_ub   kapp_slack_lb]]," ")</f>
        <v>RXN-ACOAO183_x_FWD-rt1332</v>
      </c>
      <c r="H35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5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51" s="1">
        <f>_xlfn.NUMBERVALUE(_xlfn.TEXTAFTER(Table5[[#This Row],[rxn     kapp_old        kapp_slack_ub   kapp_slack_lb]]," ",-1))</f>
        <v>0</v>
      </c>
      <c r="K351" s="1">
        <f>_xlfn.XLOOKUP(SUBSTITUTE(Table5[[#This Row],[rxn]],"RXN-","ENZLOAD-"),ENZLOAD[name],ENZLOAD[flux],0)</f>
        <v>1.1585538118E-7</v>
      </c>
      <c r="L351" s="1" t="str">
        <f>"'"&amp;Table5[[#This Row],[rxn]]&amp;"'"&amp;CHAR(9)&amp;IF(AND(Table5[[#This Row],[kapp_slack_ub]]&lt;&gt;0,Table5[[#This Row],[kapp_old]]&lt;$F$1),$F$1,Table5[[#This Row],[kapp_old]])</f>
        <v>'RXN-ACOAO183_x_FWD-rt1332'	27141.27779288</v>
      </c>
      <c r="M351" s="1">
        <f>_xlfn.XLOOKUP(Table5[[#This Row],[rxn]],Table3[name],Table3[flux],$F$1)</f>
        <v>27141.277792879999</v>
      </c>
      <c r="N351" s="1">
        <f>IFERROR(Table5[[#This Row],[min flux]]/Table5[[#This Row],[associated enzload]],"")</f>
        <v>234268598630.83658</v>
      </c>
      <c r="O351" s="1">
        <f>_xlfn.NUMBERVALUE(IF(Table5[[#This Row],[flux/enzload]]="","",ABS($N$1-Table5[[#This Row],[flux/enzload]])))</f>
        <v>1165647719028.1201</v>
      </c>
      <c r="P351" s="1">
        <f>Table5[[#This Row],[kapp_old]]+IFERROR(((Table5[[#This Row],[kapp_slack_ub]]-Table5[[#This Row],[kapp_slack_lb]])/Table5[[#This Row],[associated enzload]]),0)</f>
        <v>27141.277792879999</v>
      </c>
      <c r="Q351" s="1" t="str">
        <f>"'"&amp;Table5[[#This Row],[rxn]]&amp;"'"&amp;CHAR(9)&amp;Table5[[#This Row],[kapp + (slack_ub - slack_lb)/enzload]]</f>
        <v>'RXN-ACOAO183_x_FWD-rt1332'	27141.27779288</v>
      </c>
      <c r="R351" s="1">
        <f>_xlfn.XLOOKUP(Table5[[#This Row],[rxn]],Table38[name],Table38[flux],0)</f>
        <v>0</v>
      </c>
      <c r="S351" s="1">
        <f>_xlfn.XLOOKUP(SUBSTITUTE(Table5[[#This Row],[rxn]],"RXN-","ENZLOAD-"),Table38[name],Table38[flux],0)</f>
        <v>0</v>
      </c>
      <c r="T351" s="1" t="b">
        <f>AND(Table5[[#This Row],[ENZLOAD flux in kapp-slack.gms]]=0,Table5[[#This Row],[flux in kapp-slack.gms]]&lt;&gt;0,NOT(Table5[[#This Row],[spont or unknown?]]))</f>
        <v>0</v>
      </c>
      <c r="U351" s="1" t="b">
        <f>OR(_xlfn.TEXTAFTER(Table5[[#This Row],[rxn]],"-",-1)="SPONT",_xlfn.TEXTAFTER(Table5[[#This Row],[rxn]],"-",-1)="UNKNOWN")</f>
        <v>0</v>
      </c>
      <c r="V351" s="1">
        <f>_xlfn.XLOOKUP(SUBSTITUTE(Table5[[#This Row],[rxn]],"RXN-","ENZLOAD-"),Table4[rxn],Table4[ub],0)</f>
        <v>0.52930482000000001</v>
      </c>
      <c r="W351" s="1" t="b">
        <f>AND(Table5[[#This Row],[FVA ENZLOAD flux UB]]=0,Table5[[#This Row],[ENZ not made when it should be?]])</f>
        <v>0</v>
      </c>
    </row>
    <row r="352" spans="1:23" hidden="1">
      <c r="A352" s="1" t="s">
        <v>4830</v>
      </c>
      <c r="B352" s="1" t="str">
        <f>_xlfn.TEXTBEFORE(Table38[[#This Row],[all fluxes from kapp-slack]]," ",,,,"")</f>
        <v>RXN-IMPC_c_FWD-rt4053</v>
      </c>
      <c r="C352" s="1">
        <f>_xlfn.NUMBERVALUE(IFERROR(_xlfn.TEXTAFTER(Table38[[#This Row],[all fluxes from kapp-slack]]," ",-1,,,""),""))</f>
        <v>6.0427782071040999E-2</v>
      </c>
      <c r="F352" s="1" t="s">
        <v>6863</v>
      </c>
      <c r="G352" s="1" t="str">
        <f>_xlfn.TEXTBEFORE(Table5[[#This Row],[rxn     kapp_old        kapp_slack_ub   kapp_slack_lb]]," ")</f>
        <v>RXN-ACOAO183_x_FWD-rt4374</v>
      </c>
      <c r="H35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5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52" s="1">
        <f>_xlfn.NUMBERVALUE(_xlfn.TEXTAFTER(Table5[[#This Row],[rxn     kapp_old        kapp_slack_ub   kapp_slack_lb]]," ",-1))</f>
        <v>0</v>
      </c>
      <c r="K352" s="1">
        <f>_xlfn.XLOOKUP(SUBSTITUTE(Table5[[#This Row],[rxn]],"RXN-","ENZLOAD-"),ENZLOAD[name],ENZLOAD[flux],0)</f>
        <v>1.0519393198E-7</v>
      </c>
      <c r="L352" s="1" t="str">
        <f>"'"&amp;Table5[[#This Row],[rxn]]&amp;"'"&amp;CHAR(9)&amp;IF(AND(Table5[[#This Row],[kapp_slack_ub]]&lt;&gt;0,Table5[[#This Row],[kapp_old]]&lt;$F$1),$F$1,Table5[[#This Row],[kapp_old]])</f>
        <v>'RXN-ACOAO183_x_FWD-rt4374'	27141.27779288</v>
      </c>
      <c r="M352" s="1">
        <f>_xlfn.XLOOKUP(Table5[[#This Row],[rxn]],Table3[name],Table3[flux],$F$1)</f>
        <v>27141.277792879999</v>
      </c>
      <c r="N352" s="1">
        <f>IFERROR(Table5[[#This Row],[min flux]]/Table5[[#This Row],[associated enzload]],"")</f>
        <v>258011819522.44388</v>
      </c>
      <c r="O352" s="1">
        <f>_xlfn.NUMBERVALUE(IF(Table5[[#This Row],[flux/enzload]]="","",ABS($N$1-Table5[[#This Row],[flux/enzload]])))</f>
        <v>1141904498136.51</v>
      </c>
      <c r="P352" s="1">
        <f>Table5[[#This Row],[kapp_old]]+IFERROR(((Table5[[#This Row],[kapp_slack_ub]]-Table5[[#This Row],[kapp_slack_lb]])/Table5[[#This Row],[associated enzload]]),0)</f>
        <v>27141.277792879999</v>
      </c>
      <c r="Q352" s="1" t="str">
        <f>"'"&amp;Table5[[#This Row],[rxn]]&amp;"'"&amp;CHAR(9)&amp;Table5[[#This Row],[kapp + (slack_ub - slack_lb)/enzload]]</f>
        <v>'RXN-ACOAO183_x_FWD-rt4374'	27141.27779288</v>
      </c>
      <c r="R352" s="1">
        <f>_xlfn.XLOOKUP(Table5[[#This Row],[rxn]],Table38[name],Table38[flux],0)</f>
        <v>0</v>
      </c>
      <c r="S352" s="1">
        <f>_xlfn.XLOOKUP(SUBSTITUTE(Table5[[#This Row],[rxn]],"RXN-","ENZLOAD-"),Table38[name],Table38[flux],0)</f>
        <v>0</v>
      </c>
      <c r="T352" s="1" t="b">
        <f>AND(Table5[[#This Row],[ENZLOAD flux in kapp-slack.gms]]=0,Table5[[#This Row],[flux in kapp-slack.gms]]&lt;&gt;0,NOT(Table5[[#This Row],[spont or unknown?]]))</f>
        <v>0</v>
      </c>
      <c r="U352" s="1" t="b">
        <f>OR(_xlfn.TEXTAFTER(Table5[[#This Row],[rxn]],"-",-1)="SPONT",_xlfn.TEXTAFTER(Table5[[#This Row],[rxn]],"-",-1)="UNKNOWN")</f>
        <v>0</v>
      </c>
      <c r="V352" s="1">
        <f>_xlfn.XLOOKUP(SUBSTITUTE(Table5[[#This Row],[rxn]],"RXN-","ENZLOAD-"),Table4[rxn],Table4[ub],0)</f>
        <v>0.54279100000000002</v>
      </c>
      <c r="W352" s="1" t="b">
        <f>AND(Table5[[#This Row],[FVA ENZLOAD flux UB]]=0,Table5[[#This Row],[ENZ not made when it should be?]])</f>
        <v>0</v>
      </c>
    </row>
    <row r="353" spans="1:23" hidden="1">
      <c r="A353" s="1" t="s">
        <v>4831</v>
      </c>
      <c r="B353" s="1" t="str">
        <f>_xlfn.TEXTBEFORE(Table38[[#This Row],[all fluxes from kapp-slack]]," ",,,,"")</f>
        <v>RXN-IMPD_c_FWD-rt0027</v>
      </c>
      <c r="C353" s="1">
        <f>_xlfn.NUMBERVALUE(IFERROR(_xlfn.TEXTAFTER(Table38[[#This Row],[all fluxes from kapp-slack]]," ",-1,,,""),""))</f>
        <v>2.7516272644145998E-2</v>
      </c>
      <c r="F353" s="1" t="s">
        <v>6865</v>
      </c>
      <c r="G353" s="1" t="str">
        <f>_xlfn.TEXTBEFORE(Table5[[#This Row],[rxn     kapp_old        kapp_slack_ub   kapp_slack_lb]]," ")</f>
        <v>RXN-ACOAO200_x_FWD-rt1332</v>
      </c>
      <c r="H35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5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53" s="1">
        <f>_xlfn.NUMBERVALUE(_xlfn.TEXTAFTER(Table5[[#This Row],[rxn     kapp_old        kapp_slack_ub   kapp_slack_lb]]," ",-1))</f>
        <v>0</v>
      </c>
      <c r="K353" s="1">
        <f>_xlfn.XLOOKUP(SUBSTITUTE(Table5[[#This Row],[rxn]],"RXN-","ENZLOAD-"),ENZLOAD[name],ENZLOAD[flux],0)</f>
        <v>1.1585538118E-7</v>
      </c>
      <c r="L353" s="1" t="str">
        <f>"'"&amp;Table5[[#This Row],[rxn]]&amp;"'"&amp;CHAR(9)&amp;IF(AND(Table5[[#This Row],[kapp_slack_ub]]&lt;&gt;0,Table5[[#This Row],[kapp_old]]&lt;$F$1),$F$1,Table5[[#This Row],[kapp_old]])</f>
        <v>'RXN-ACOAO200_x_FWD-rt1332'	27141.27779288</v>
      </c>
      <c r="M353" s="1">
        <f>_xlfn.XLOOKUP(Table5[[#This Row],[rxn]],Table3[name],Table3[flux],$F$1)</f>
        <v>27141.277792879999</v>
      </c>
      <c r="N353" s="1">
        <f>IFERROR(Table5[[#This Row],[min flux]]/Table5[[#This Row],[associated enzload]],"")</f>
        <v>234268598630.83658</v>
      </c>
      <c r="O353" s="1">
        <f>_xlfn.NUMBERVALUE(IF(Table5[[#This Row],[flux/enzload]]="","",ABS($N$1-Table5[[#This Row],[flux/enzload]])))</f>
        <v>1165647719028.1201</v>
      </c>
      <c r="P353" s="1">
        <f>Table5[[#This Row],[kapp_old]]+IFERROR(((Table5[[#This Row],[kapp_slack_ub]]-Table5[[#This Row],[kapp_slack_lb]])/Table5[[#This Row],[associated enzload]]),0)</f>
        <v>27141.277792879999</v>
      </c>
      <c r="Q353" s="1" t="str">
        <f>"'"&amp;Table5[[#This Row],[rxn]]&amp;"'"&amp;CHAR(9)&amp;Table5[[#This Row],[kapp + (slack_ub - slack_lb)/enzload]]</f>
        <v>'RXN-ACOAO200_x_FWD-rt1332'	27141.27779288</v>
      </c>
      <c r="R353" s="1">
        <f>_xlfn.XLOOKUP(Table5[[#This Row],[rxn]],Table38[name],Table38[flux],0)</f>
        <v>0</v>
      </c>
      <c r="S353" s="1">
        <f>_xlfn.XLOOKUP(SUBSTITUTE(Table5[[#This Row],[rxn]],"RXN-","ENZLOAD-"),Table38[name],Table38[flux],0)</f>
        <v>0</v>
      </c>
      <c r="T353" s="1" t="b">
        <f>AND(Table5[[#This Row],[ENZLOAD flux in kapp-slack.gms]]=0,Table5[[#This Row],[flux in kapp-slack.gms]]&lt;&gt;0,NOT(Table5[[#This Row],[spont or unknown?]]))</f>
        <v>0</v>
      </c>
      <c r="U353" s="1" t="b">
        <f>OR(_xlfn.TEXTAFTER(Table5[[#This Row],[rxn]],"-",-1)="SPONT",_xlfn.TEXTAFTER(Table5[[#This Row],[rxn]],"-",-1)="UNKNOWN")</f>
        <v>0</v>
      </c>
      <c r="V353" s="1">
        <f>_xlfn.XLOOKUP(SUBSTITUTE(Table5[[#This Row],[rxn]],"RXN-","ENZLOAD-"),Table4[rxn],Table4[ub],0)</f>
        <v>0.52930482000000001</v>
      </c>
      <c r="W353" s="1" t="b">
        <f>AND(Table5[[#This Row],[FVA ENZLOAD flux UB]]=0,Table5[[#This Row],[ENZ not made when it should be?]])</f>
        <v>0</v>
      </c>
    </row>
    <row r="354" spans="1:23" hidden="1">
      <c r="A354" s="1" t="s">
        <v>4832</v>
      </c>
      <c r="B354" s="1" t="str">
        <f>_xlfn.TEXTBEFORE(Table38[[#This Row],[all fluxes from kapp-slack]]," ",,,,"")</f>
        <v>RXN-INOSTt_c_rm_FWD-SPONT</v>
      </c>
      <c r="C354" s="1">
        <f>_xlfn.NUMBERVALUE(IFERROR(_xlfn.TEXTAFTER(Table38[[#This Row],[all fluxes from kapp-slack]]," ",-1,,,""),""))</f>
        <v>1.8137614227070002E-2</v>
      </c>
      <c r="F354" s="1" t="s">
        <v>6866</v>
      </c>
      <c r="G354" s="1" t="str">
        <f>_xlfn.TEXTBEFORE(Table5[[#This Row],[rxn     kapp_old        kapp_slack_ub   kapp_slack_lb]]," ")</f>
        <v>RXN-ACOAO200_x_FWD-rt4374</v>
      </c>
      <c r="H35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5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54" s="1">
        <f>_xlfn.NUMBERVALUE(_xlfn.TEXTAFTER(Table5[[#This Row],[rxn     kapp_old        kapp_slack_ub   kapp_slack_lb]]," ",-1))</f>
        <v>0</v>
      </c>
      <c r="K354" s="1">
        <f>_xlfn.XLOOKUP(SUBSTITUTE(Table5[[#This Row],[rxn]],"RXN-","ENZLOAD-"),ENZLOAD[name],ENZLOAD[flux],0)</f>
        <v>1.0519393198E-7</v>
      </c>
      <c r="L354" s="1" t="str">
        <f>"'"&amp;Table5[[#This Row],[rxn]]&amp;"'"&amp;CHAR(9)&amp;IF(AND(Table5[[#This Row],[kapp_slack_ub]]&lt;&gt;0,Table5[[#This Row],[kapp_old]]&lt;$F$1),$F$1,Table5[[#This Row],[kapp_old]])</f>
        <v>'RXN-ACOAO200_x_FWD-rt4374'	27141.27779288</v>
      </c>
      <c r="M354" s="1">
        <f>_xlfn.XLOOKUP(Table5[[#This Row],[rxn]],Table3[name],Table3[flux],$F$1)</f>
        <v>27141.277792879999</v>
      </c>
      <c r="N354" s="1">
        <f>IFERROR(Table5[[#This Row],[min flux]]/Table5[[#This Row],[associated enzload]],"")</f>
        <v>258011819522.44388</v>
      </c>
      <c r="O354" s="1">
        <f>_xlfn.NUMBERVALUE(IF(Table5[[#This Row],[flux/enzload]]="","",ABS($N$1-Table5[[#This Row],[flux/enzload]])))</f>
        <v>1141904498136.51</v>
      </c>
      <c r="P354" s="1">
        <f>Table5[[#This Row],[kapp_old]]+IFERROR(((Table5[[#This Row],[kapp_slack_ub]]-Table5[[#This Row],[kapp_slack_lb]])/Table5[[#This Row],[associated enzload]]),0)</f>
        <v>27141.277792879999</v>
      </c>
      <c r="Q354" s="1" t="str">
        <f>"'"&amp;Table5[[#This Row],[rxn]]&amp;"'"&amp;CHAR(9)&amp;Table5[[#This Row],[kapp + (slack_ub - slack_lb)/enzload]]</f>
        <v>'RXN-ACOAO200_x_FWD-rt4374'	27141.27779288</v>
      </c>
      <c r="R354" s="1">
        <f>_xlfn.XLOOKUP(Table5[[#This Row],[rxn]],Table38[name],Table38[flux],0)</f>
        <v>0</v>
      </c>
      <c r="S354" s="1">
        <f>_xlfn.XLOOKUP(SUBSTITUTE(Table5[[#This Row],[rxn]],"RXN-","ENZLOAD-"),Table38[name],Table38[flux],0)</f>
        <v>0</v>
      </c>
      <c r="T354" s="1" t="b">
        <f>AND(Table5[[#This Row],[ENZLOAD flux in kapp-slack.gms]]=0,Table5[[#This Row],[flux in kapp-slack.gms]]&lt;&gt;0,NOT(Table5[[#This Row],[spont or unknown?]]))</f>
        <v>0</v>
      </c>
      <c r="U354" s="1" t="b">
        <f>OR(_xlfn.TEXTAFTER(Table5[[#This Row],[rxn]],"-",-1)="SPONT",_xlfn.TEXTAFTER(Table5[[#This Row],[rxn]],"-",-1)="UNKNOWN")</f>
        <v>0</v>
      </c>
      <c r="V354" s="1">
        <f>_xlfn.XLOOKUP(SUBSTITUTE(Table5[[#This Row],[rxn]],"RXN-","ENZLOAD-"),Table4[rxn],Table4[ub],0)</f>
        <v>0.54279100000000002</v>
      </c>
      <c r="W354" s="1" t="b">
        <f>AND(Table5[[#This Row],[FVA ENZLOAD flux UB]]=0,Table5[[#This Row],[ENZ not made when it should be?]])</f>
        <v>0</v>
      </c>
    </row>
    <row r="355" spans="1:23" hidden="1">
      <c r="A355" s="1" t="s">
        <v>4833</v>
      </c>
      <c r="B355" s="1" t="str">
        <f>_xlfn.TEXTBEFORE(Table38[[#This Row],[all fluxes from kapp-slack]]," ",,,,"")</f>
        <v>RXN-INOSTtps_e_FWD-rt0734</v>
      </c>
      <c r="C355" s="1">
        <f>_xlfn.NUMBERVALUE(IFERROR(_xlfn.TEXTAFTER(Table38[[#This Row],[all fluxes from kapp-slack]]," ",-1,,,""),""))</f>
        <v>1.8137614227070002E-2</v>
      </c>
      <c r="F355" s="1" t="s">
        <v>6868</v>
      </c>
      <c r="G355" s="1" t="str">
        <f>_xlfn.TEXTBEFORE(Table5[[#This Row],[rxn     kapp_old        kapp_slack_ub   kapp_slack_lb]]," ")</f>
        <v>RXN-ACOAO220_x_FWD-rt1332</v>
      </c>
      <c r="H35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5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55" s="1">
        <f>_xlfn.NUMBERVALUE(_xlfn.TEXTAFTER(Table5[[#This Row],[rxn     kapp_old        kapp_slack_ub   kapp_slack_lb]]," ",-1))</f>
        <v>0</v>
      </c>
      <c r="K355" s="1">
        <f>_xlfn.XLOOKUP(SUBSTITUTE(Table5[[#This Row],[rxn]],"RXN-","ENZLOAD-"),ENZLOAD[name],ENZLOAD[flux],0)</f>
        <v>1.1585538118E-7</v>
      </c>
      <c r="L355" s="1" t="str">
        <f>"'"&amp;Table5[[#This Row],[rxn]]&amp;"'"&amp;CHAR(9)&amp;IF(AND(Table5[[#This Row],[kapp_slack_ub]]&lt;&gt;0,Table5[[#This Row],[kapp_old]]&lt;$F$1),$F$1,Table5[[#This Row],[kapp_old]])</f>
        <v>'RXN-ACOAO220_x_FWD-rt1332'	27141.27779288</v>
      </c>
      <c r="M355" s="1">
        <f>_xlfn.XLOOKUP(Table5[[#This Row],[rxn]],Table3[name],Table3[flux],$F$1)</f>
        <v>27141.277792879999</v>
      </c>
      <c r="N355" s="1">
        <f>IFERROR(Table5[[#This Row],[min flux]]/Table5[[#This Row],[associated enzload]],"")</f>
        <v>234268598630.83658</v>
      </c>
      <c r="O355" s="1">
        <f>_xlfn.NUMBERVALUE(IF(Table5[[#This Row],[flux/enzload]]="","",ABS($N$1-Table5[[#This Row],[flux/enzload]])))</f>
        <v>1165647719028.1201</v>
      </c>
      <c r="P355" s="1">
        <f>Table5[[#This Row],[kapp_old]]+IFERROR(((Table5[[#This Row],[kapp_slack_ub]]-Table5[[#This Row],[kapp_slack_lb]])/Table5[[#This Row],[associated enzload]]),0)</f>
        <v>27141.277792879999</v>
      </c>
      <c r="Q355" s="1" t="str">
        <f>"'"&amp;Table5[[#This Row],[rxn]]&amp;"'"&amp;CHAR(9)&amp;Table5[[#This Row],[kapp + (slack_ub - slack_lb)/enzload]]</f>
        <v>'RXN-ACOAO220_x_FWD-rt1332'	27141.27779288</v>
      </c>
      <c r="R355" s="1">
        <f>_xlfn.XLOOKUP(Table5[[#This Row],[rxn]],Table38[name],Table38[flux],0)</f>
        <v>0</v>
      </c>
      <c r="S355" s="1">
        <f>_xlfn.XLOOKUP(SUBSTITUTE(Table5[[#This Row],[rxn]],"RXN-","ENZLOAD-"),Table38[name],Table38[flux],0)</f>
        <v>0</v>
      </c>
      <c r="T355" s="1" t="b">
        <f>AND(Table5[[#This Row],[ENZLOAD flux in kapp-slack.gms]]=0,Table5[[#This Row],[flux in kapp-slack.gms]]&lt;&gt;0,NOT(Table5[[#This Row],[spont or unknown?]]))</f>
        <v>0</v>
      </c>
      <c r="U355" s="1" t="b">
        <f>OR(_xlfn.TEXTAFTER(Table5[[#This Row],[rxn]],"-",-1)="SPONT",_xlfn.TEXTAFTER(Table5[[#This Row],[rxn]],"-",-1)="UNKNOWN")</f>
        <v>0</v>
      </c>
      <c r="V355" s="1">
        <f>_xlfn.XLOOKUP(SUBSTITUTE(Table5[[#This Row],[rxn]],"RXN-","ENZLOAD-"),Table4[rxn],Table4[ub],0)</f>
        <v>0.52930482000000001</v>
      </c>
      <c r="W355" s="1" t="b">
        <f>AND(Table5[[#This Row],[FVA ENZLOAD flux UB]]=0,Table5[[#This Row],[ENZ not made when it should be?]])</f>
        <v>0</v>
      </c>
    </row>
    <row r="356" spans="1:23" hidden="1">
      <c r="A356" s="1" t="s">
        <v>4834</v>
      </c>
      <c r="B356" s="1" t="str">
        <f>_xlfn.TEXTBEFORE(Table38[[#This Row],[all fluxes from kapp-slack]]," ",,,,"")</f>
        <v>RXN-IPCS_g_FWD-rt4559</v>
      </c>
      <c r="C356" s="1">
        <f>_xlfn.NUMBERVALUE(IFERROR(_xlfn.TEXTAFTER(Table38[[#This Row],[all fluxes from kapp-slack]]," ",-1,,,""),""))</f>
        <v>3.118136296971E-3</v>
      </c>
      <c r="F356" s="1" t="s">
        <v>6869</v>
      </c>
      <c r="G356" s="1" t="str">
        <f>_xlfn.TEXTBEFORE(Table5[[#This Row],[rxn     kapp_old        kapp_slack_ub   kapp_slack_lb]]," ")</f>
        <v>RXN-ACOAO220_x_FWD-rt4374</v>
      </c>
      <c r="H35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5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56" s="1">
        <f>_xlfn.NUMBERVALUE(_xlfn.TEXTAFTER(Table5[[#This Row],[rxn     kapp_old        kapp_slack_ub   kapp_slack_lb]]," ",-1))</f>
        <v>0</v>
      </c>
      <c r="K356" s="1">
        <f>_xlfn.XLOOKUP(SUBSTITUTE(Table5[[#This Row],[rxn]],"RXN-","ENZLOAD-"),ENZLOAD[name],ENZLOAD[flux],0)</f>
        <v>1.0519393198E-7</v>
      </c>
      <c r="L356" s="1" t="str">
        <f>"'"&amp;Table5[[#This Row],[rxn]]&amp;"'"&amp;CHAR(9)&amp;IF(AND(Table5[[#This Row],[kapp_slack_ub]]&lt;&gt;0,Table5[[#This Row],[kapp_old]]&lt;$F$1),$F$1,Table5[[#This Row],[kapp_old]])</f>
        <v>'RXN-ACOAO220_x_FWD-rt4374'	27141.27779288</v>
      </c>
      <c r="M356" s="1">
        <f>_xlfn.XLOOKUP(Table5[[#This Row],[rxn]],Table3[name],Table3[flux],$F$1)</f>
        <v>27141.277792879999</v>
      </c>
      <c r="N356" s="1">
        <f>IFERROR(Table5[[#This Row],[min flux]]/Table5[[#This Row],[associated enzload]],"")</f>
        <v>258011819522.44388</v>
      </c>
      <c r="O356" s="1">
        <f>_xlfn.NUMBERVALUE(IF(Table5[[#This Row],[flux/enzload]]="","",ABS($N$1-Table5[[#This Row],[flux/enzload]])))</f>
        <v>1141904498136.51</v>
      </c>
      <c r="P356" s="1">
        <f>Table5[[#This Row],[kapp_old]]+IFERROR(((Table5[[#This Row],[kapp_slack_ub]]-Table5[[#This Row],[kapp_slack_lb]])/Table5[[#This Row],[associated enzload]]),0)</f>
        <v>27141.277792879999</v>
      </c>
      <c r="Q356" s="1" t="str">
        <f>"'"&amp;Table5[[#This Row],[rxn]]&amp;"'"&amp;CHAR(9)&amp;Table5[[#This Row],[kapp + (slack_ub - slack_lb)/enzload]]</f>
        <v>'RXN-ACOAO220_x_FWD-rt4374'	27141.27779288</v>
      </c>
      <c r="R356" s="1">
        <f>_xlfn.XLOOKUP(Table5[[#This Row],[rxn]],Table38[name],Table38[flux],0)</f>
        <v>0</v>
      </c>
      <c r="S356" s="1">
        <f>_xlfn.XLOOKUP(SUBSTITUTE(Table5[[#This Row],[rxn]],"RXN-","ENZLOAD-"),Table38[name],Table38[flux],0)</f>
        <v>0</v>
      </c>
      <c r="T356" s="1" t="b">
        <f>AND(Table5[[#This Row],[ENZLOAD flux in kapp-slack.gms]]=0,Table5[[#This Row],[flux in kapp-slack.gms]]&lt;&gt;0,NOT(Table5[[#This Row],[spont or unknown?]]))</f>
        <v>0</v>
      </c>
      <c r="U356" s="1" t="b">
        <f>OR(_xlfn.TEXTAFTER(Table5[[#This Row],[rxn]],"-",-1)="SPONT",_xlfn.TEXTAFTER(Table5[[#This Row],[rxn]],"-",-1)="UNKNOWN")</f>
        <v>0</v>
      </c>
      <c r="V356" s="1">
        <f>_xlfn.XLOOKUP(SUBSTITUTE(Table5[[#This Row],[rxn]],"RXN-","ENZLOAD-"),Table4[rxn],Table4[ub],0)</f>
        <v>0.54279100000000002</v>
      </c>
      <c r="W356" s="1" t="b">
        <f>AND(Table5[[#This Row],[FVA ENZLOAD flux UB]]=0,Table5[[#This Row],[ENZ not made when it should be?]])</f>
        <v>0</v>
      </c>
    </row>
    <row r="357" spans="1:23" hidden="1">
      <c r="A357" s="1" t="s">
        <v>4835</v>
      </c>
      <c r="B357" s="1" t="str">
        <f>_xlfn.TEXTBEFORE(Table38[[#This Row],[all fluxes from kapp-slack]]," ",,,,"")</f>
        <v>RXN-IPDDI_c_FWD-rt7835</v>
      </c>
      <c r="C357" s="1">
        <f>_xlfn.NUMBERVALUE(IFERROR(_xlfn.TEXTAFTER(Table38[[#This Row],[all fluxes from kapp-slack]]," ",-1,,,""),""))</f>
        <v>8.5176021065942006E-2</v>
      </c>
      <c r="F357" s="1" t="s">
        <v>6871</v>
      </c>
      <c r="G357" s="1" t="str">
        <f>_xlfn.TEXTBEFORE(Table5[[#This Row],[rxn     kapp_old        kapp_slack_ub   kapp_slack_lb]]," ")</f>
        <v>RXN-ACOAO240_x_FWD-rt1332</v>
      </c>
      <c r="H35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5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57" s="1">
        <f>_xlfn.NUMBERVALUE(_xlfn.TEXTAFTER(Table5[[#This Row],[rxn     kapp_old        kapp_slack_ub   kapp_slack_lb]]," ",-1))</f>
        <v>0</v>
      </c>
      <c r="K357" s="1">
        <f>_xlfn.XLOOKUP(SUBSTITUTE(Table5[[#This Row],[rxn]],"RXN-","ENZLOAD-"),ENZLOAD[name],ENZLOAD[flux],0)</f>
        <v>1.1585538118E-7</v>
      </c>
      <c r="L357" s="1" t="str">
        <f>"'"&amp;Table5[[#This Row],[rxn]]&amp;"'"&amp;CHAR(9)&amp;IF(AND(Table5[[#This Row],[kapp_slack_ub]]&lt;&gt;0,Table5[[#This Row],[kapp_old]]&lt;$F$1),$F$1,Table5[[#This Row],[kapp_old]])</f>
        <v>'RXN-ACOAO240_x_FWD-rt1332'	27141.27779288</v>
      </c>
      <c r="M357" s="1">
        <f>_xlfn.XLOOKUP(Table5[[#This Row],[rxn]],Table3[name],Table3[flux],$F$1)</f>
        <v>27141.277792879999</v>
      </c>
      <c r="N357" s="1">
        <f>IFERROR(Table5[[#This Row],[min flux]]/Table5[[#This Row],[associated enzload]],"")</f>
        <v>234268598630.83658</v>
      </c>
      <c r="O357" s="1">
        <f>_xlfn.NUMBERVALUE(IF(Table5[[#This Row],[flux/enzload]]="","",ABS($N$1-Table5[[#This Row],[flux/enzload]])))</f>
        <v>1165647719028.1201</v>
      </c>
      <c r="P357" s="1">
        <f>Table5[[#This Row],[kapp_old]]+IFERROR(((Table5[[#This Row],[kapp_slack_ub]]-Table5[[#This Row],[kapp_slack_lb]])/Table5[[#This Row],[associated enzload]]),0)</f>
        <v>27141.277792879999</v>
      </c>
      <c r="Q357" s="1" t="str">
        <f>"'"&amp;Table5[[#This Row],[rxn]]&amp;"'"&amp;CHAR(9)&amp;Table5[[#This Row],[kapp + (slack_ub - slack_lb)/enzload]]</f>
        <v>'RXN-ACOAO240_x_FWD-rt1332'	27141.27779288</v>
      </c>
      <c r="R357" s="1">
        <f>_xlfn.XLOOKUP(Table5[[#This Row],[rxn]],Table38[name],Table38[flux],0)</f>
        <v>0</v>
      </c>
      <c r="S357" s="1">
        <f>_xlfn.XLOOKUP(SUBSTITUTE(Table5[[#This Row],[rxn]],"RXN-","ENZLOAD-"),Table38[name],Table38[flux],0)</f>
        <v>0</v>
      </c>
      <c r="T357" s="1" t="b">
        <f>AND(Table5[[#This Row],[ENZLOAD flux in kapp-slack.gms]]=0,Table5[[#This Row],[flux in kapp-slack.gms]]&lt;&gt;0,NOT(Table5[[#This Row],[spont or unknown?]]))</f>
        <v>0</v>
      </c>
      <c r="U357" s="1" t="b">
        <f>OR(_xlfn.TEXTAFTER(Table5[[#This Row],[rxn]],"-",-1)="SPONT",_xlfn.TEXTAFTER(Table5[[#This Row],[rxn]],"-",-1)="UNKNOWN")</f>
        <v>0</v>
      </c>
      <c r="V357" s="1">
        <f>_xlfn.XLOOKUP(SUBSTITUTE(Table5[[#This Row],[rxn]],"RXN-","ENZLOAD-"),Table4[rxn],Table4[ub],0)</f>
        <v>0.52930482000000001</v>
      </c>
      <c r="W357" s="1" t="b">
        <f>AND(Table5[[#This Row],[FVA ENZLOAD flux UB]]=0,Table5[[#This Row],[ENZ not made when it should be?]])</f>
        <v>0</v>
      </c>
    </row>
    <row r="358" spans="1:23" hidden="1">
      <c r="A358" s="1" t="s">
        <v>4836</v>
      </c>
      <c r="B358" s="1" t="str">
        <f>_xlfn.TEXTBEFORE(Table38[[#This Row],[all fluxes from kapp-slack]]," ",,,,"")</f>
        <v>RXN-IPDPt_c_l_REV-UNKNOWN</v>
      </c>
      <c r="C358" s="1">
        <f>_xlfn.NUMBERVALUE(IFERROR(_xlfn.TEXTAFTER(Table38[[#This Row],[all fluxes from kapp-slack]]," ",-1,,,""),""))</f>
        <v>8.9729126723346E-2</v>
      </c>
      <c r="F358" s="1" t="s">
        <v>6872</v>
      </c>
      <c r="G358" s="1" t="str">
        <f>_xlfn.TEXTBEFORE(Table5[[#This Row],[rxn     kapp_old        kapp_slack_ub   kapp_slack_lb]]," ")</f>
        <v>RXN-ACOAO240_x_FWD-rt4374</v>
      </c>
      <c r="H35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5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58" s="1">
        <f>_xlfn.NUMBERVALUE(_xlfn.TEXTAFTER(Table5[[#This Row],[rxn     kapp_old        kapp_slack_ub   kapp_slack_lb]]," ",-1))</f>
        <v>0</v>
      </c>
      <c r="K358" s="1">
        <f>_xlfn.XLOOKUP(SUBSTITUTE(Table5[[#This Row],[rxn]],"RXN-","ENZLOAD-"),ENZLOAD[name],ENZLOAD[flux],0)</f>
        <v>1.0519393198E-7</v>
      </c>
      <c r="L358" s="1" t="str">
        <f>"'"&amp;Table5[[#This Row],[rxn]]&amp;"'"&amp;CHAR(9)&amp;IF(AND(Table5[[#This Row],[kapp_slack_ub]]&lt;&gt;0,Table5[[#This Row],[kapp_old]]&lt;$F$1),$F$1,Table5[[#This Row],[kapp_old]])</f>
        <v>'RXN-ACOAO240_x_FWD-rt4374'	27141.27779288</v>
      </c>
      <c r="M358" s="1">
        <f>_xlfn.XLOOKUP(Table5[[#This Row],[rxn]],Table3[name],Table3[flux],$F$1)</f>
        <v>27141.277792879999</v>
      </c>
      <c r="N358" s="1">
        <f>IFERROR(Table5[[#This Row],[min flux]]/Table5[[#This Row],[associated enzload]],"")</f>
        <v>258011819522.44388</v>
      </c>
      <c r="O358" s="1">
        <f>_xlfn.NUMBERVALUE(IF(Table5[[#This Row],[flux/enzload]]="","",ABS($N$1-Table5[[#This Row],[flux/enzload]])))</f>
        <v>1141904498136.51</v>
      </c>
      <c r="P358" s="1">
        <f>Table5[[#This Row],[kapp_old]]+IFERROR(((Table5[[#This Row],[kapp_slack_ub]]-Table5[[#This Row],[kapp_slack_lb]])/Table5[[#This Row],[associated enzload]]),0)</f>
        <v>27141.277792879999</v>
      </c>
      <c r="Q358" s="1" t="str">
        <f>"'"&amp;Table5[[#This Row],[rxn]]&amp;"'"&amp;CHAR(9)&amp;Table5[[#This Row],[kapp + (slack_ub - slack_lb)/enzload]]</f>
        <v>'RXN-ACOAO240_x_FWD-rt4374'	27141.27779288</v>
      </c>
      <c r="R358" s="1">
        <f>_xlfn.XLOOKUP(Table5[[#This Row],[rxn]],Table38[name],Table38[flux],0)</f>
        <v>0</v>
      </c>
      <c r="S358" s="1">
        <f>_xlfn.XLOOKUP(SUBSTITUTE(Table5[[#This Row],[rxn]],"RXN-","ENZLOAD-"),Table38[name],Table38[flux],0)</f>
        <v>0</v>
      </c>
      <c r="T358" s="1" t="b">
        <f>AND(Table5[[#This Row],[ENZLOAD flux in kapp-slack.gms]]=0,Table5[[#This Row],[flux in kapp-slack.gms]]&lt;&gt;0,NOT(Table5[[#This Row],[spont or unknown?]]))</f>
        <v>0</v>
      </c>
      <c r="U358" s="1" t="b">
        <f>OR(_xlfn.TEXTAFTER(Table5[[#This Row],[rxn]],"-",-1)="SPONT",_xlfn.TEXTAFTER(Table5[[#This Row],[rxn]],"-",-1)="UNKNOWN")</f>
        <v>0</v>
      </c>
      <c r="V358" s="1">
        <f>_xlfn.XLOOKUP(SUBSTITUTE(Table5[[#This Row],[rxn]],"RXN-","ENZLOAD-"),Table4[rxn],Table4[ub],0)</f>
        <v>0.54279100000000002</v>
      </c>
      <c r="W358" s="1" t="b">
        <f>AND(Table5[[#This Row],[FVA ENZLOAD flux UB]]=0,Table5[[#This Row],[ENZ not made when it should be?]])</f>
        <v>0</v>
      </c>
    </row>
    <row r="359" spans="1:23" hidden="1">
      <c r="A359" s="1" t="s">
        <v>4837</v>
      </c>
      <c r="B359" s="1" t="str">
        <f>_xlfn.TEXTBEFORE(Table38[[#This Row],[all fluxes from kapp-slack]]," ",,,,"")</f>
        <v>RXN-IPMD_c_FWD-rt5526</v>
      </c>
      <c r="C359" s="1">
        <f>_xlfn.NUMBERVALUE(IFERROR(_xlfn.TEXTAFTER(Table38[[#This Row],[all fluxes from kapp-slack]]," ",-1,,,""),""))</f>
        <v>4.9573793910789997E-2</v>
      </c>
      <c r="F359" s="1" t="s">
        <v>6874</v>
      </c>
      <c r="G359" s="1" t="str">
        <f>_xlfn.TEXTBEFORE(Table5[[#This Row],[rxn     kapp_old        kapp_slack_ub   kapp_slack_lb]]," ")</f>
        <v>RXN-ACOAO260_x_FWD-rt1332</v>
      </c>
      <c r="H35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5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59" s="1">
        <f>_xlfn.NUMBERVALUE(_xlfn.TEXTAFTER(Table5[[#This Row],[rxn     kapp_old        kapp_slack_ub   kapp_slack_lb]]," ",-1))</f>
        <v>0</v>
      </c>
      <c r="K359" s="1">
        <f>_xlfn.XLOOKUP(SUBSTITUTE(Table5[[#This Row],[rxn]],"RXN-","ENZLOAD-"),ENZLOAD[name],ENZLOAD[flux],0)</f>
        <v>1.1585538118E-7</v>
      </c>
      <c r="L359" s="1" t="str">
        <f>"'"&amp;Table5[[#This Row],[rxn]]&amp;"'"&amp;CHAR(9)&amp;IF(AND(Table5[[#This Row],[kapp_slack_ub]]&lt;&gt;0,Table5[[#This Row],[kapp_old]]&lt;$F$1),$F$1,Table5[[#This Row],[kapp_old]])</f>
        <v>'RXN-ACOAO260_x_FWD-rt1332'	27141.27779288</v>
      </c>
      <c r="M359" s="1">
        <f>_xlfn.XLOOKUP(Table5[[#This Row],[rxn]],Table3[name],Table3[flux],$F$1)</f>
        <v>27141.277792879999</v>
      </c>
      <c r="N359" s="1">
        <f>IFERROR(Table5[[#This Row],[min flux]]/Table5[[#This Row],[associated enzload]],"")</f>
        <v>234268598630.83658</v>
      </c>
      <c r="O359" s="1">
        <f>_xlfn.NUMBERVALUE(IF(Table5[[#This Row],[flux/enzload]]="","",ABS($N$1-Table5[[#This Row],[flux/enzload]])))</f>
        <v>1165647719028.1201</v>
      </c>
      <c r="P359" s="1">
        <f>Table5[[#This Row],[kapp_old]]+IFERROR(((Table5[[#This Row],[kapp_slack_ub]]-Table5[[#This Row],[kapp_slack_lb]])/Table5[[#This Row],[associated enzload]]),0)</f>
        <v>27141.277792879999</v>
      </c>
      <c r="Q359" s="1" t="str">
        <f>"'"&amp;Table5[[#This Row],[rxn]]&amp;"'"&amp;CHAR(9)&amp;Table5[[#This Row],[kapp + (slack_ub - slack_lb)/enzload]]</f>
        <v>'RXN-ACOAO260_x_FWD-rt1332'	27141.27779288</v>
      </c>
      <c r="R359" s="1">
        <f>_xlfn.XLOOKUP(Table5[[#This Row],[rxn]],Table38[name],Table38[flux],0)</f>
        <v>0</v>
      </c>
      <c r="S359" s="1">
        <f>_xlfn.XLOOKUP(SUBSTITUTE(Table5[[#This Row],[rxn]],"RXN-","ENZLOAD-"),Table38[name],Table38[flux],0)</f>
        <v>0</v>
      </c>
      <c r="T359" s="1" t="b">
        <f>AND(Table5[[#This Row],[ENZLOAD flux in kapp-slack.gms]]=0,Table5[[#This Row],[flux in kapp-slack.gms]]&lt;&gt;0,NOT(Table5[[#This Row],[spont or unknown?]]))</f>
        <v>0</v>
      </c>
      <c r="U359" s="1" t="b">
        <f>OR(_xlfn.TEXTAFTER(Table5[[#This Row],[rxn]],"-",-1)="SPONT",_xlfn.TEXTAFTER(Table5[[#This Row],[rxn]],"-",-1)="UNKNOWN")</f>
        <v>0</v>
      </c>
      <c r="V359" s="1">
        <f>_xlfn.XLOOKUP(SUBSTITUTE(Table5[[#This Row],[rxn]],"RXN-","ENZLOAD-"),Table4[rxn],Table4[ub],0)</f>
        <v>0.52930482000000001</v>
      </c>
      <c r="W359" s="1" t="b">
        <f>AND(Table5[[#This Row],[FVA ENZLOAD flux UB]]=0,Table5[[#This Row],[ENZ not made when it should be?]])</f>
        <v>0</v>
      </c>
    </row>
    <row r="360" spans="1:23" hidden="1">
      <c r="A360" s="1" t="s">
        <v>4838</v>
      </c>
      <c r="B360" s="1" t="str">
        <f>_xlfn.TEXTBEFORE(Table38[[#This Row],[all fluxes from kapp-slack]]," ",,,,"")</f>
        <v>RXN-IPPMIa_c_REV-rt6546</v>
      </c>
      <c r="C360" s="1">
        <f>_xlfn.NUMBERVALUE(IFERROR(_xlfn.TEXTAFTER(Table38[[#This Row],[all fluxes from kapp-slack]]," ",-1,,,""),""))</f>
        <v>4.9573793910789997E-2</v>
      </c>
      <c r="F360" s="1" t="s">
        <v>6875</v>
      </c>
      <c r="G360" s="1" t="str">
        <f>_xlfn.TEXTBEFORE(Table5[[#This Row],[rxn     kapp_old        kapp_slack_ub   kapp_slack_lb]]," ")</f>
        <v>RXN-ACOAO260_x_FWD-rt4374</v>
      </c>
      <c r="H36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6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60" s="1">
        <f>_xlfn.NUMBERVALUE(_xlfn.TEXTAFTER(Table5[[#This Row],[rxn     kapp_old        kapp_slack_ub   kapp_slack_lb]]," ",-1))</f>
        <v>0</v>
      </c>
      <c r="K360" s="1">
        <f>_xlfn.XLOOKUP(SUBSTITUTE(Table5[[#This Row],[rxn]],"RXN-","ENZLOAD-"),ENZLOAD[name],ENZLOAD[flux],0)</f>
        <v>1.0519393198E-7</v>
      </c>
      <c r="L360" s="1" t="str">
        <f>"'"&amp;Table5[[#This Row],[rxn]]&amp;"'"&amp;CHAR(9)&amp;IF(AND(Table5[[#This Row],[kapp_slack_ub]]&lt;&gt;0,Table5[[#This Row],[kapp_old]]&lt;$F$1),$F$1,Table5[[#This Row],[kapp_old]])</f>
        <v>'RXN-ACOAO260_x_FWD-rt4374'	27141.27779288</v>
      </c>
      <c r="M360" s="1">
        <f>_xlfn.XLOOKUP(Table5[[#This Row],[rxn]],Table3[name],Table3[flux],$F$1)</f>
        <v>27141.277792879999</v>
      </c>
      <c r="N360" s="1">
        <f>IFERROR(Table5[[#This Row],[min flux]]/Table5[[#This Row],[associated enzload]],"")</f>
        <v>258011819522.44388</v>
      </c>
      <c r="O360" s="1">
        <f>_xlfn.NUMBERVALUE(IF(Table5[[#This Row],[flux/enzload]]="","",ABS($N$1-Table5[[#This Row],[flux/enzload]])))</f>
        <v>1141904498136.51</v>
      </c>
      <c r="P360" s="1">
        <f>Table5[[#This Row],[kapp_old]]+IFERROR(((Table5[[#This Row],[kapp_slack_ub]]-Table5[[#This Row],[kapp_slack_lb]])/Table5[[#This Row],[associated enzload]]),0)</f>
        <v>27141.277792879999</v>
      </c>
      <c r="Q360" s="1" t="str">
        <f>"'"&amp;Table5[[#This Row],[rxn]]&amp;"'"&amp;CHAR(9)&amp;Table5[[#This Row],[kapp + (slack_ub - slack_lb)/enzload]]</f>
        <v>'RXN-ACOAO260_x_FWD-rt4374'	27141.27779288</v>
      </c>
      <c r="R360" s="1">
        <f>_xlfn.XLOOKUP(Table5[[#This Row],[rxn]],Table38[name],Table38[flux],0)</f>
        <v>0</v>
      </c>
      <c r="S360" s="1">
        <f>_xlfn.XLOOKUP(SUBSTITUTE(Table5[[#This Row],[rxn]],"RXN-","ENZLOAD-"),Table38[name],Table38[flux],0)</f>
        <v>0</v>
      </c>
      <c r="T360" s="1" t="b">
        <f>AND(Table5[[#This Row],[ENZLOAD flux in kapp-slack.gms]]=0,Table5[[#This Row],[flux in kapp-slack.gms]]&lt;&gt;0,NOT(Table5[[#This Row],[spont or unknown?]]))</f>
        <v>0</v>
      </c>
      <c r="U360" s="1" t="b">
        <f>OR(_xlfn.TEXTAFTER(Table5[[#This Row],[rxn]],"-",-1)="SPONT",_xlfn.TEXTAFTER(Table5[[#This Row],[rxn]],"-",-1)="UNKNOWN")</f>
        <v>0</v>
      </c>
      <c r="V360" s="1">
        <f>_xlfn.XLOOKUP(SUBSTITUTE(Table5[[#This Row],[rxn]],"RXN-","ENZLOAD-"),Table4[rxn],Table4[ub],0)</f>
        <v>0.54279100000000002</v>
      </c>
      <c r="W360" s="1" t="b">
        <f>AND(Table5[[#This Row],[FVA ENZLOAD flux UB]]=0,Table5[[#This Row],[ENZ not made when it should be?]])</f>
        <v>0</v>
      </c>
    </row>
    <row r="361" spans="1:23" hidden="1">
      <c r="A361" s="1" t="s">
        <v>4839</v>
      </c>
      <c r="B361" s="1" t="str">
        <f>_xlfn.TEXTBEFORE(Table38[[#This Row],[all fluxes from kapp-slack]]," ",,,,"")</f>
        <v>RXN-IPPMIb_c_REV-rt6546</v>
      </c>
      <c r="C361" s="1">
        <f>_xlfn.NUMBERVALUE(IFERROR(_xlfn.TEXTAFTER(Table38[[#This Row],[all fluxes from kapp-slack]]," ",-1,,,""),""))</f>
        <v>4.9573793910789997E-2</v>
      </c>
      <c r="F361" s="1" t="s">
        <v>6877</v>
      </c>
      <c r="G361" s="1" t="str">
        <f>_xlfn.TEXTBEFORE(Table5[[#This Row],[rxn     kapp_old        kapp_slack_ub   kapp_slack_lb]]," ")</f>
        <v>RXN-ACOAO40_x_FWD-rt1332</v>
      </c>
      <c r="H36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6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61" s="1">
        <f>_xlfn.NUMBERVALUE(_xlfn.TEXTAFTER(Table5[[#This Row],[rxn     kapp_old        kapp_slack_ub   kapp_slack_lb]]," ",-1))</f>
        <v>0</v>
      </c>
      <c r="K361" s="1">
        <f>_xlfn.XLOOKUP(SUBSTITUTE(Table5[[#This Row],[rxn]],"RXN-","ENZLOAD-"),ENZLOAD[name],ENZLOAD[flux],0)</f>
        <v>1.1585538118E-7</v>
      </c>
      <c r="L361" s="1" t="str">
        <f>"'"&amp;Table5[[#This Row],[rxn]]&amp;"'"&amp;CHAR(9)&amp;IF(AND(Table5[[#This Row],[kapp_slack_ub]]&lt;&gt;0,Table5[[#This Row],[kapp_old]]&lt;$F$1),$F$1,Table5[[#This Row],[kapp_old]])</f>
        <v>'RXN-ACOAO40_x_FWD-rt1332'	27141.27779288</v>
      </c>
      <c r="M361" s="1">
        <f>_xlfn.XLOOKUP(Table5[[#This Row],[rxn]],Table3[name],Table3[flux],$F$1)</f>
        <v>27141.277792879999</v>
      </c>
      <c r="N361" s="1">
        <f>IFERROR(Table5[[#This Row],[min flux]]/Table5[[#This Row],[associated enzload]],"")</f>
        <v>234268598630.83658</v>
      </c>
      <c r="O361" s="1">
        <f>_xlfn.NUMBERVALUE(IF(Table5[[#This Row],[flux/enzload]]="","",ABS($N$1-Table5[[#This Row],[flux/enzload]])))</f>
        <v>1165647719028.1201</v>
      </c>
      <c r="P361" s="1">
        <f>Table5[[#This Row],[kapp_old]]+IFERROR(((Table5[[#This Row],[kapp_slack_ub]]-Table5[[#This Row],[kapp_slack_lb]])/Table5[[#This Row],[associated enzload]]),0)</f>
        <v>27141.277792879999</v>
      </c>
      <c r="Q361" s="1" t="str">
        <f>"'"&amp;Table5[[#This Row],[rxn]]&amp;"'"&amp;CHAR(9)&amp;Table5[[#This Row],[kapp + (slack_ub - slack_lb)/enzload]]</f>
        <v>'RXN-ACOAO40_x_FWD-rt1332'	27141.27779288</v>
      </c>
      <c r="R361" s="1">
        <f>_xlfn.XLOOKUP(Table5[[#This Row],[rxn]],Table38[name],Table38[flux],0)</f>
        <v>0</v>
      </c>
      <c r="S361" s="1">
        <f>_xlfn.XLOOKUP(SUBSTITUTE(Table5[[#This Row],[rxn]],"RXN-","ENZLOAD-"),Table38[name],Table38[flux],0)</f>
        <v>0</v>
      </c>
      <c r="T361" s="1" t="b">
        <f>AND(Table5[[#This Row],[ENZLOAD flux in kapp-slack.gms]]=0,Table5[[#This Row],[flux in kapp-slack.gms]]&lt;&gt;0,NOT(Table5[[#This Row],[spont or unknown?]]))</f>
        <v>0</v>
      </c>
      <c r="U361" s="1" t="b">
        <f>OR(_xlfn.TEXTAFTER(Table5[[#This Row],[rxn]],"-",-1)="SPONT",_xlfn.TEXTAFTER(Table5[[#This Row],[rxn]],"-",-1)="UNKNOWN")</f>
        <v>0</v>
      </c>
      <c r="V361" s="1">
        <f>_xlfn.XLOOKUP(SUBSTITUTE(Table5[[#This Row],[rxn]],"RXN-","ENZLOAD-"),Table4[rxn],Table4[ub],0)</f>
        <v>0.52930482000000001</v>
      </c>
      <c r="W361" s="1" t="b">
        <f>AND(Table5[[#This Row],[FVA ENZLOAD flux UB]]=0,Table5[[#This Row],[ENZ not made when it should be?]])</f>
        <v>0</v>
      </c>
    </row>
    <row r="362" spans="1:23" hidden="1">
      <c r="A362" s="1" t="s">
        <v>4840</v>
      </c>
      <c r="B362" s="1" t="str">
        <f>_xlfn.TEXTBEFORE(Table38[[#This Row],[all fluxes from kapp-slack]]," ",,,,"")</f>
        <v>RXN-IPPS_c_FWD-rt7120</v>
      </c>
      <c r="C362" s="1">
        <f>_xlfn.NUMBERVALUE(IFERROR(_xlfn.TEXTAFTER(Table38[[#This Row],[all fluxes from kapp-slack]]," ",-1,,,""),""))</f>
        <v>4.9573793910789997E-2</v>
      </c>
      <c r="F362" s="1" t="s">
        <v>6878</v>
      </c>
      <c r="G362" s="1" t="str">
        <f>_xlfn.TEXTBEFORE(Table5[[#This Row],[rxn     kapp_old        kapp_slack_ub   kapp_slack_lb]]," ")</f>
        <v>RXN-ACOAO40_x_FWD-rt4374</v>
      </c>
      <c r="H36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6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62" s="1">
        <f>_xlfn.NUMBERVALUE(_xlfn.TEXTAFTER(Table5[[#This Row],[rxn     kapp_old        kapp_slack_ub   kapp_slack_lb]]," ",-1))</f>
        <v>0</v>
      </c>
      <c r="K362" s="1">
        <f>_xlfn.XLOOKUP(SUBSTITUTE(Table5[[#This Row],[rxn]],"RXN-","ENZLOAD-"),ENZLOAD[name],ENZLOAD[flux],0)</f>
        <v>1.0519393198E-7</v>
      </c>
      <c r="L362" s="1" t="str">
        <f>"'"&amp;Table5[[#This Row],[rxn]]&amp;"'"&amp;CHAR(9)&amp;IF(AND(Table5[[#This Row],[kapp_slack_ub]]&lt;&gt;0,Table5[[#This Row],[kapp_old]]&lt;$F$1),$F$1,Table5[[#This Row],[kapp_old]])</f>
        <v>'RXN-ACOAO40_x_FWD-rt4374'	27141.27779288</v>
      </c>
      <c r="M362" s="1">
        <f>_xlfn.XLOOKUP(Table5[[#This Row],[rxn]],Table3[name],Table3[flux],$F$1)</f>
        <v>27141.277792879999</v>
      </c>
      <c r="N362" s="1">
        <f>IFERROR(Table5[[#This Row],[min flux]]/Table5[[#This Row],[associated enzload]],"")</f>
        <v>258011819522.44388</v>
      </c>
      <c r="O362" s="1">
        <f>_xlfn.NUMBERVALUE(IF(Table5[[#This Row],[flux/enzload]]="","",ABS($N$1-Table5[[#This Row],[flux/enzload]])))</f>
        <v>1141904498136.51</v>
      </c>
      <c r="P362" s="1">
        <f>Table5[[#This Row],[kapp_old]]+IFERROR(((Table5[[#This Row],[kapp_slack_ub]]-Table5[[#This Row],[kapp_slack_lb]])/Table5[[#This Row],[associated enzload]]),0)</f>
        <v>27141.277792879999</v>
      </c>
      <c r="Q362" s="1" t="str">
        <f>"'"&amp;Table5[[#This Row],[rxn]]&amp;"'"&amp;CHAR(9)&amp;Table5[[#This Row],[kapp + (slack_ub - slack_lb)/enzload]]</f>
        <v>'RXN-ACOAO40_x_FWD-rt4374'	27141.27779288</v>
      </c>
      <c r="R362" s="1">
        <f>_xlfn.XLOOKUP(Table5[[#This Row],[rxn]],Table38[name],Table38[flux],0)</f>
        <v>0</v>
      </c>
      <c r="S362" s="1">
        <f>_xlfn.XLOOKUP(SUBSTITUTE(Table5[[#This Row],[rxn]],"RXN-","ENZLOAD-"),Table38[name],Table38[flux],0)</f>
        <v>0</v>
      </c>
      <c r="T362" s="1" t="b">
        <f>AND(Table5[[#This Row],[ENZLOAD flux in kapp-slack.gms]]=0,Table5[[#This Row],[flux in kapp-slack.gms]]&lt;&gt;0,NOT(Table5[[#This Row],[spont or unknown?]]))</f>
        <v>0</v>
      </c>
      <c r="U362" s="1" t="b">
        <f>OR(_xlfn.TEXTAFTER(Table5[[#This Row],[rxn]],"-",-1)="SPONT",_xlfn.TEXTAFTER(Table5[[#This Row],[rxn]],"-",-1)="UNKNOWN")</f>
        <v>0</v>
      </c>
      <c r="V362" s="1">
        <f>_xlfn.XLOOKUP(SUBSTITUTE(Table5[[#This Row],[rxn]],"RXN-","ENZLOAD-"),Table4[rxn],Table4[ub],0)</f>
        <v>0.54279100000000002</v>
      </c>
      <c r="W362" s="1" t="b">
        <f>AND(Table5[[#This Row],[FVA ENZLOAD flux UB]]=0,Table5[[#This Row],[ENZ not made when it should be?]])</f>
        <v>0</v>
      </c>
    </row>
    <row r="363" spans="1:23" hidden="1">
      <c r="A363" s="1" t="s">
        <v>4841</v>
      </c>
      <c r="B363" s="1" t="str">
        <f>_xlfn.TEXTBEFORE(Table38[[#This Row],[all fluxes from kapp-slack]]," ",,,,"")</f>
        <v>RXN-KARA1i_m_FWD-rt0808</v>
      </c>
      <c r="C363" s="1">
        <f>_xlfn.NUMBERVALUE(IFERROR(_xlfn.TEXTAFTER(Table38[[#This Row],[all fluxes from kapp-slack]]," ",-1,,,""),""))</f>
        <v>8.8686640115519993E-2</v>
      </c>
      <c r="F363" s="1" t="s">
        <v>6880</v>
      </c>
      <c r="G363" s="1" t="str">
        <f>_xlfn.TEXTBEFORE(Table5[[#This Row],[rxn     kapp_old        kapp_slack_ub   kapp_slack_lb]]," ")</f>
        <v>RXN-ACOAO60_x_FWD-rt1332</v>
      </c>
      <c r="H36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6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63" s="1">
        <f>_xlfn.NUMBERVALUE(_xlfn.TEXTAFTER(Table5[[#This Row],[rxn     kapp_old        kapp_slack_ub   kapp_slack_lb]]," ",-1))</f>
        <v>0</v>
      </c>
      <c r="K363" s="1">
        <f>_xlfn.XLOOKUP(SUBSTITUTE(Table5[[#This Row],[rxn]],"RXN-","ENZLOAD-"),ENZLOAD[name],ENZLOAD[flux],0)</f>
        <v>1.1585538118E-7</v>
      </c>
      <c r="L363" s="1" t="str">
        <f>"'"&amp;Table5[[#This Row],[rxn]]&amp;"'"&amp;CHAR(9)&amp;IF(AND(Table5[[#This Row],[kapp_slack_ub]]&lt;&gt;0,Table5[[#This Row],[kapp_old]]&lt;$F$1),$F$1,Table5[[#This Row],[kapp_old]])</f>
        <v>'RXN-ACOAO60_x_FWD-rt1332'	27141.27779288</v>
      </c>
      <c r="M363" s="1">
        <f>_xlfn.XLOOKUP(Table5[[#This Row],[rxn]],Table3[name],Table3[flux],$F$1)</f>
        <v>27141.277792879999</v>
      </c>
      <c r="N363" s="1">
        <f>IFERROR(Table5[[#This Row],[min flux]]/Table5[[#This Row],[associated enzload]],"")</f>
        <v>234268598630.83658</v>
      </c>
      <c r="O363" s="1">
        <f>_xlfn.NUMBERVALUE(IF(Table5[[#This Row],[flux/enzload]]="","",ABS($N$1-Table5[[#This Row],[flux/enzload]])))</f>
        <v>1165647719028.1201</v>
      </c>
      <c r="P363" s="1">
        <f>Table5[[#This Row],[kapp_old]]+IFERROR(((Table5[[#This Row],[kapp_slack_ub]]-Table5[[#This Row],[kapp_slack_lb]])/Table5[[#This Row],[associated enzload]]),0)</f>
        <v>27141.277792879999</v>
      </c>
      <c r="Q363" s="1" t="str">
        <f>"'"&amp;Table5[[#This Row],[rxn]]&amp;"'"&amp;CHAR(9)&amp;Table5[[#This Row],[kapp + (slack_ub - slack_lb)/enzload]]</f>
        <v>'RXN-ACOAO60_x_FWD-rt1332'	27141.27779288</v>
      </c>
      <c r="R363" s="1">
        <f>_xlfn.XLOOKUP(Table5[[#This Row],[rxn]],Table38[name],Table38[flux],0)</f>
        <v>0</v>
      </c>
      <c r="S363" s="1">
        <f>_xlfn.XLOOKUP(SUBSTITUTE(Table5[[#This Row],[rxn]],"RXN-","ENZLOAD-"),Table38[name],Table38[flux],0)</f>
        <v>0</v>
      </c>
      <c r="T363" s="1" t="b">
        <f>AND(Table5[[#This Row],[ENZLOAD flux in kapp-slack.gms]]=0,Table5[[#This Row],[flux in kapp-slack.gms]]&lt;&gt;0,NOT(Table5[[#This Row],[spont or unknown?]]))</f>
        <v>0</v>
      </c>
      <c r="U363" s="1" t="b">
        <f>OR(_xlfn.TEXTAFTER(Table5[[#This Row],[rxn]],"-",-1)="SPONT",_xlfn.TEXTAFTER(Table5[[#This Row],[rxn]],"-",-1)="UNKNOWN")</f>
        <v>0</v>
      </c>
      <c r="V363" s="1">
        <f>_xlfn.XLOOKUP(SUBSTITUTE(Table5[[#This Row],[rxn]],"RXN-","ENZLOAD-"),Table4[rxn],Table4[ub],0)</f>
        <v>0.52930482000000001</v>
      </c>
      <c r="W363" s="1" t="b">
        <f>AND(Table5[[#This Row],[FVA ENZLOAD flux UB]]=0,Table5[[#This Row],[ENZ not made when it should be?]])</f>
        <v>0</v>
      </c>
    </row>
    <row r="364" spans="1:23" hidden="1">
      <c r="A364" s="1" t="s">
        <v>4842</v>
      </c>
      <c r="B364" s="1" t="str">
        <f>_xlfn.TEXTBEFORE(Table38[[#This Row],[all fluxes from kapp-slack]]," ",,,,"")</f>
        <v>RXN-KARA2i_m_FWD-rt0808</v>
      </c>
      <c r="C364" s="1">
        <f>_xlfn.NUMBERVALUE(IFERROR(_xlfn.TEXTAFTER(Table38[[#This Row],[all fluxes from kapp-slack]]," ",-1,,,""),""))</f>
        <v>2.3771305714608001E-2</v>
      </c>
      <c r="F364" s="1" t="s">
        <v>6881</v>
      </c>
      <c r="G364" s="1" t="str">
        <f>_xlfn.TEXTBEFORE(Table5[[#This Row],[rxn     kapp_old        kapp_slack_ub   kapp_slack_lb]]," ")</f>
        <v>RXN-ACOAO60_x_FWD-rt4374</v>
      </c>
      <c r="H36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6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64" s="1">
        <f>_xlfn.NUMBERVALUE(_xlfn.TEXTAFTER(Table5[[#This Row],[rxn     kapp_old        kapp_slack_ub   kapp_slack_lb]]," ",-1))</f>
        <v>0</v>
      </c>
      <c r="K364" s="1">
        <f>_xlfn.XLOOKUP(SUBSTITUTE(Table5[[#This Row],[rxn]],"RXN-","ENZLOAD-"),ENZLOAD[name],ENZLOAD[flux],0)</f>
        <v>1.0519393198E-7</v>
      </c>
      <c r="L364" s="1" t="str">
        <f>"'"&amp;Table5[[#This Row],[rxn]]&amp;"'"&amp;CHAR(9)&amp;IF(AND(Table5[[#This Row],[kapp_slack_ub]]&lt;&gt;0,Table5[[#This Row],[kapp_old]]&lt;$F$1),$F$1,Table5[[#This Row],[kapp_old]])</f>
        <v>'RXN-ACOAO60_x_FWD-rt4374'	27141.27779288</v>
      </c>
      <c r="M364" s="1">
        <f>_xlfn.XLOOKUP(Table5[[#This Row],[rxn]],Table3[name],Table3[flux],$F$1)</f>
        <v>27141.277792879999</v>
      </c>
      <c r="N364" s="1">
        <f>IFERROR(Table5[[#This Row],[min flux]]/Table5[[#This Row],[associated enzload]],"")</f>
        <v>258011819522.44388</v>
      </c>
      <c r="O364" s="1">
        <f>_xlfn.NUMBERVALUE(IF(Table5[[#This Row],[flux/enzload]]="","",ABS($N$1-Table5[[#This Row],[flux/enzload]])))</f>
        <v>1141904498136.51</v>
      </c>
      <c r="P364" s="1">
        <f>Table5[[#This Row],[kapp_old]]+IFERROR(((Table5[[#This Row],[kapp_slack_ub]]-Table5[[#This Row],[kapp_slack_lb]])/Table5[[#This Row],[associated enzload]]),0)</f>
        <v>27141.277792879999</v>
      </c>
      <c r="Q364" s="1" t="str">
        <f>"'"&amp;Table5[[#This Row],[rxn]]&amp;"'"&amp;CHAR(9)&amp;Table5[[#This Row],[kapp + (slack_ub - slack_lb)/enzload]]</f>
        <v>'RXN-ACOAO60_x_FWD-rt4374'	27141.27779288</v>
      </c>
      <c r="R364" s="1">
        <f>_xlfn.XLOOKUP(Table5[[#This Row],[rxn]],Table38[name],Table38[flux],0)</f>
        <v>0</v>
      </c>
      <c r="S364" s="1">
        <f>_xlfn.XLOOKUP(SUBSTITUTE(Table5[[#This Row],[rxn]],"RXN-","ENZLOAD-"),Table38[name],Table38[flux],0)</f>
        <v>0</v>
      </c>
      <c r="T364" s="1" t="b">
        <f>AND(Table5[[#This Row],[ENZLOAD flux in kapp-slack.gms]]=0,Table5[[#This Row],[flux in kapp-slack.gms]]&lt;&gt;0,NOT(Table5[[#This Row],[spont or unknown?]]))</f>
        <v>0</v>
      </c>
      <c r="U364" s="1" t="b">
        <f>OR(_xlfn.TEXTAFTER(Table5[[#This Row],[rxn]],"-",-1)="SPONT",_xlfn.TEXTAFTER(Table5[[#This Row],[rxn]],"-",-1)="UNKNOWN")</f>
        <v>0</v>
      </c>
      <c r="V364" s="1">
        <f>_xlfn.XLOOKUP(SUBSTITUTE(Table5[[#This Row],[rxn]],"RXN-","ENZLOAD-"),Table4[rxn],Table4[ub],0)</f>
        <v>0.54279100000000002</v>
      </c>
      <c r="W364" s="1" t="b">
        <f>AND(Table5[[#This Row],[FVA ENZLOAD flux UB]]=0,Table5[[#This Row],[ENZ not made when it should be?]])</f>
        <v>0</v>
      </c>
    </row>
    <row r="365" spans="1:23" hidden="1">
      <c r="A365" s="1" t="s">
        <v>4843</v>
      </c>
      <c r="B365" s="1" t="str">
        <f>_xlfn.TEXTBEFORE(Table38[[#This Row],[all fluxes from kapp-slack]]," ",,,,"")</f>
        <v>RXN-Kt_c_e_FWD-UNKNOWN</v>
      </c>
      <c r="C365" s="1">
        <f>_xlfn.NUMBERVALUE(IFERROR(_xlfn.TEXTAFTER(Table38[[#This Row],[all fluxes from kapp-slack]]," ",-1,,,""),""))</f>
        <v>0.23293768805110299</v>
      </c>
      <c r="F365" s="1" t="s">
        <v>6883</v>
      </c>
      <c r="G365" s="1" t="str">
        <f>_xlfn.TEXTBEFORE(Table5[[#This Row],[rxn     kapp_old        kapp_slack_ub   kapp_slack_lb]]," ")</f>
        <v>RXN-ACOAO80_x_FWD-rt1332</v>
      </c>
      <c r="H36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6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65" s="1">
        <f>_xlfn.NUMBERVALUE(_xlfn.TEXTAFTER(Table5[[#This Row],[rxn     kapp_old        kapp_slack_ub   kapp_slack_lb]]," ",-1))</f>
        <v>0</v>
      </c>
      <c r="K365" s="1">
        <f>_xlfn.XLOOKUP(SUBSTITUTE(Table5[[#This Row],[rxn]],"RXN-","ENZLOAD-"),ENZLOAD[name],ENZLOAD[flux],0)</f>
        <v>1.1585538118E-7</v>
      </c>
      <c r="L365" s="1" t="str">
        <f>"'"&amp;Table5[[#This Row],[rxn]]&amp;"'"&amp;CHAR(9)&amp;IF(AND(Table5[[#This Row],[kapp_slack_ub]]&lt;&gt;0,Table5[[#This Row],[kapp_old]]&lt;$F$1),$F$1,Table5[[#This Row],[kapp_old]])</f>
        <v>'RXN-ACOAO80_x_FWD-rt1332'	27141.27779288</v>
      </c>
      <c r="M365" s="1">
        <f>_xlfn.XLOOKUP(Table5[[#This Row],[rxn]],Table3[name],Table3[flux],$F$1)</f>
        <v>27141.277792879999</v>
      </c>
      <c r="N365" s="1">
        <f>IFERROR(Table5[[#This Row],[min flux]]/Table5[[#This Row],[associated enzload]],"")</f>
        <v>234268598630.83658</v>
      </c>
      <c r="O365" s="1">
        <f>_xlfn.NUMBERVALUE(IF(Table5[[#This Row],[flux/enzload]]="","",ABS($N$1-Table5[[#This Row],[flux/enzload]])))</f>
        <v>1165647719028.1201</v>
      </c>
      <c r="P365" s="1">
        <f>Table5[[#This Row],[kapp_old]]+IFERROR(((Table5[[#This Row],[kapp_slack_ub]]-Table5[[#This Row],[kapp_slack_lb]])/Table5[[#This Row],[associated enzload]]),0)</f>
        <v>27141.277792879999</v>
      </c>
      <c r="Q365" s="1" t="str">
        <f>"'"&amp;Table5[[#This Row],[rxn]]&amp;"'"&amp;CHAR(9)&amp;Table5[[#This Row],[kapp + (slack_ub - slack_lb)/enzload]]</f>
        <v>'RXN-ACOAO80_x_FWD-rt1332'	27141.27779288</v>
      </c>
      <c r="R365" s="1">
        <f>_xlfn.XLOOKUP(Table5[[#This Row],[rxn]],Table38[name],Table38[flux],0)</f>
        <v>0</v>
      </c>
      <c r="S365" s="1">
        <f>_xlfn.XLOOKUP(SUBSTITUTE(Table5[[#This Row],[rxn]],"RXN-","ENZLOAD-"),Table38[name],Table38[flux],0)</f>
        <v>0</v>
      </c>
      <c r="T365" s="1" t="b">
        <f>AND(Table5[[#This Row],[ENZLOAD flux in kapp-slack.gms]]=0,Table5[[#This Row],[flux in kapp-slack.gms]]&lt;&gt;0,NOT(Table5[[#This Row],[spont or unknown?]]))</f>
        <v>0</v>
      </c>
      <c r="U365" s="1" t="b">
        <f>OR(_xlfn.TEXTAFTER(Table5[[#This Row],[rxn]],"-",-1)="SPONT",_xlfn.TEXTAFTER(Table5[[#This Row],[rxn]],"-",-1)="UNKNOWN")</f>
        <v>0</v>
      </c>
      <c r="V365" s="1">
        <f>_xlfn.XLOOKUP(SUBSTITUTE(Table5[[#This Row],[rxn]],"RXN-","ENZLOAD-"),Table4[rxn],Table4[ub],0)</f>
        <v>0.52930482000000001</v>
      </c>
      <c r="W365" s="1" t="b">
        <f>AND(Table5[[#This Row],[FVA ENZLOAD flux UB]]=0,Table5[[#This Row],[ENZ not made when it should be?]])</f>
        <v>0</v>
      </c>
    </row>
    <row r="366" spans="1:23" hidden="1">
      <c r="A366" s="1" t="s">
        <v>4844</v>
      </c>
      <c r="B366" s="1" t="str">
        <f>_xlfn.TEXTBEFORE(Table38[[#This Row],[all fluxes from kapp-slack]]," ",,,,"")</f>
        <v>RXN-LACPYRt_c_m_REV-SPONT</v>
      </c>
      <c r="C366" s="1">
        <f>_xlfn.NUMBERVALUE(IFERROR(_xlfn.TEXTAFTER(Table38[[#This Row],[all fluxes from kapp-slack]]," ",-1,,,""),""))</f>
        <v>0.22041659392448701</v>
      </c>
      <c r="F366" s="1" t="s">
        <v>6884</v>
      </c>
      <c r="G366" s="1" t="str">
        <f>_xlfn.TEXTBEFORE(Table5[[#This Row],[rxn     kapp_old        kapp_slack_ub   kapp_slack_lb]]," ")</f>
        <v>RXN-ACOAO80_x_FWD-rt4374</v>
      </c>
      <c r="H36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6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66" s="1">
        <f>_xlfn.NUMBERVALUE(_xlfn.TEXTAFTER(Table5[[#This Row],[rxn     kapp_old        kapp_slack_ub   kapp_slack_lb]]," ",-1))</f>
        <v>0</v>
      </c>
      <c r="K366" s="1">
        <f>_xlfn.XLOOKUP(SUBSTITUTE(Table5[[#This Row],[rxn]],"RXN-","ENZLOAD-"),ENZLOAD[name],ENZLOAD[flux],0)</f>
        <v>1.0519393198E-7</v>
      </c>
      <c r="L366" s="1" t="str">
        <f>"'"&amp;Table5[[#This Row],[rxn]]&amp;"'"&amp;CHAR(9)&amp;IF(AND(Table5[[#This Row],[kapp_slack_ub]]&lt;&gt;0,Table5[[#This Row],[kapp_old]]&lt;$F$1),$F$1,Table5[[#This Row],[kapp_old]])</f>
        <v>'RXN-ACOAO80_x_FWD-rt4374'	27141.27779288</v>
      </c>
      <c r="M366" s="1">
        <f>_xlfn.XLOOKUP(Table5[[#This Row],[rxn]],Table3[name],Table3[flux],$F$1)</f>
        <v>27141.277792879999</v>
      </c>
      <c r="N366" s="1">
        <f>IFERROR(Table5[[#This Row],[min flux]]/Table5[[#This Row],[associated enzload]],"")</f>
        <v>258011819522.44388</v>
      </c>
      <c r="O366" s="1">
        <f>_xlfn.NUMBERVALUE(IF(Table5[[#This Row],[flux/enzload]]="","",ABS($N$1-Table5[[#This Row],[flux/enzload]])))</f>
        <v>1141904498136.51</v>
      </c>
      <c r="P366" s="1">
        <f>Table5[[#This Row],[kapp_old]]+IFERROR(((Table5[[#This Row],[kapp_slack_ub]]-Table5[[#This Row],[kapp_slack_lb]])/Table5[[#This Row],[associated enzload]]),0)</f>
        <v>27141.277792879999</v>
      </c>
      <c r="Q366" s="1" t="str">
        <f>"'"&amp;Table5[[#This Row],[rxn]]&amp;"'"&amp;CHAR(9)&amp;Table5[[#This Row],[kapp + (slack_ub - slack_lb)/enzload]]</f>
        <v>'RXN-ACOAO80_x_FWD-rt4374'	27141.27779288</v>
      </c>
      <c r="R366" s="1">
        <f>_xlfn.XLOOKUP(Table5[[#This Row],[rxn]],Table38[name],Table38[flux],0)</f>
        <v>0</v>
      </c>
      <c r="S366" s="1">
        <f>_xlfn.XLOOKUP(SUBSTITUTE(Table5[[#This Row],[rxn]],"RXN-","ENZLOAD-"),Table38[name],Table38[flux],0)</f>
        <v>0</v>
      </c>
      <c r="T366" s="1" t="b">
        <f>AND(Table5[[#This Row],[ENZLOAD flux in kapp-slack.gms]]=0,Table5[[#This Row],[flux in kapp-slack.gms]]&lt;&gt;0,NOT(Table5[[#This Row],[spont or unknown?]]))</f>
        <v>0</v>
      </c>
      <c r="U366" s="1" t="b">
        <f>OR(_xlfn.TEXTAFTER(Table5[[#This Row],[rxn]],"-",-1)="SPONT",_xlfn.TEXTAFTER(Table5[[#This Row],[rxn]],"-",-1)="UNKNOWN")</f>
        <v>0</v>
      </c>
      <c r="V366" s="1">
        <f>_xlfn.XLOOKUP(SUBSTITUTE(Table5[[#This Row],[rxn]],"RXN-","ENZLOAD-"),Table4[rxn],Table4[ub],0)</f>
        <v>0.54279100000000002</v>
      </c>
      <c r="W366" s="1" t="b">
        <f>AND(Table5[[#This Row],[FVA ENZLOAD flux UB]]=0,Table5[[#This Row],[ENZ not made when it should be?]])</f>
        <v>0</v>
      </c>
    </row>
    <row r="367" spans="1:23" hidden="1">
      <c r="A367" s="1" t="s">
        <v>4845</v>
      </c>
      <c r="B367" s="1" t="str">
        <f>_xlfn.TEXTBEFORE(Table38[[#This Row],[all fluxes from kapp-slack]]," ",,,,"")</f>
        <v>RXN-LACtps_m_FWD-SPONT</v>
      </c>
      <c r="C367" s="1">
        <f>_xlfn.NUMBERVALUE(IFERROR(_xlfn.TEXTAFTER(Table38[[#This Row],[all fluxes from kapp-slack]]," ",-1,,,""),""))</f>
        <v>0.22041659392448701</v>
      </c>
      <c r="F367" s="1" t="s">
        <v>6886</v>
      </c>
      <c r="G367" s="1" t="str">
        <f>_xlfn.TEXTBEFORE(Table5[[#This Row],[rxn     kapp_old        kapp_slack_ub   kapp_slack_lb]]," ")</f>
        <v>RXN-ACOAO82e_x_FWD-rt1332</v>
      </c>
      <c r="H36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6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67" s="1">
        <f>_xlfn.NUMBERVALUE(_xlfn.TEXTAFTER(Table5[[#This Row],[rxn     kapp_old        kapp_slack_ub   kapp_slack_lb]]," ",-1))</f>
        <v>0</v>
      </c>
      <c r="K367" s="1">
        <f>_xlfn.XLOOKUP(SUBSTITUTE(Table5[[#This Row],[rxn]],"RXN-","ENZLOAD-"),ENZLOAD[name],ENZLOAD[flux],0)</f>
        <v>1.1585538118E-7</v>
      </c>
      <c r="L367" s="1" t="str">
        <f>"'"&amp;Table5[[#This Row],[rxn]]&amp;"'"&amp;CHAR(9)&amp;IF(AND(Table5[[#This Row],[kapp_slack_ub]]&lt;&gt;0,Table5[[#This Row],[kapp_old]]&lt;$F$1),$F$1,Table5[[#This Row],[kapp_old]])</f>
        <v>'RXN-ACOAO82e_x_FWD-rt1332'	27141.27779288</v>
      </c>
      <c r="M367" s="1">
        <f>_xlfn.XLOOKUP(Table5[[#This Row],[rxn]],Table3[name],Table3[flux],$F$1)</f>
        <v>27141.277792879999</v>
      </c>
      <c r="N367" s="1">
        <f>IFERROR(Table5[[#This Row],[min flux]]/Table5[[#This Row],[associated enzload]],"")</f>
        <v>234268598630.83658</v>
      </c>
      <c r="O367" s="1">
        <f>_xlfn.NUMBERVALUE(IF(Table5[[#This Row],[flux/enzload]]="","",ABS($N$1-Table5[[#This Row],[flux/enzload]])))</f>
        <v>1165647719028.1201</v>
      </c>
      <c r="P367" s="1">
        <f>Table5[[#This Row],[kapp_old]]+IFERROR(((Table5[[#This Row],[kapp_slack_ub]]-Table5[[#This Row],[kapp_slack_lb]])/Table5[[#This Row],[associated enzload]]),0)</f>
        <v>27141.277792879999</v>
      </c>
      <c r="Q367" s="1" t="str">
        <f>"'"&amp;Table5[[#This Row],[rxn]]&amp;"'"&amp;CHAR(9)&amp;Table5[[#This Row],[kapp + (slack_ub - slack_lb)/enzload]]</f>
        <v>'RXN-ACOAO82e_x_FWD-rt1332'	27141.27779288</v>
      </c>
      <c r="R367" s="1">
        <f>_xlfn.XLOOKUP(Table5[[#This Row],[rxn]],Table38[name],Table38[flux],0)</f>
        <v>0</v>
      </c>
      <c r="S367" s="1">
        <f>_xlfn.XLOOKUP(SUBSTITUTE(Table5[[#This Row],[rxn]],"RXN-","ENZLOAD-"),Table38[name],Table38[flux],0)</f>
        <v>0</v>
      </c>
      <c r="T367" s="1" t="b">
        <f>AND(Table5[[#This Row],[ENZLOAD flux in kapp-slack.gms]]=0,Table5[[#This Row],[flux in kapp-slack.gms]]&lt;&gt;0,NOT(Table5[[#This Row],[spont or unknown?]]))</f>
        <v>0</v>
      </c>
      <c r="U367" s="1" t="b">
        <f>OR(_xlfn.TEXTAFTER(Table5[[#This Row],[rxn]],"-",-1)="SPONT",_xlfn.TEXTAFTER(Table5[[#This Row],[rxn]],"-",-1)="UNKNOWN")</f>
        <v>0</v>
      </c>
      <c r="V367" s="1">
        <f>_xlfn.XLOOKUP(SUBSTITUTE(Table5[[#This Row],[rxn]],"RXN-","ENZLOAD-"),Table4[rxn],Table4[ub],0)</f>
        <v>0.52930482000000001</v>
      </c>
      <c r="W367" s="1" t="b">
        <f>AND(Table5[[#This Row],[FVA ENZLOAD flux UB]]=0,Table5[[#This Row],[ENZ not made when it should be?]])</f>
        <v>0</v>
      </c>
    </row>
    <row r="368" spans="1:23" hidden="1">
      <c r="A368" s="1" t="s">
        <v>4846</v>
      </c>
      <c r="B368" s="1" t="str">
        <f>_xlfn.TEXTBEFORE(Table38[[#This Row],[all fluxes from kapp-slack]]," ",,,,"")</f>
        <v>RXN-LEUTA_c_REV-rt6485</v>
      </c>
      <c r="C368" s="1">
        <f>_xlfn.NUMBERVALUE(IFERROR(_xlfn.TEXTAFTER(Table38[[#This Row],[all fluxes from kapp-slack]]," ",-1,,,""),""))</f>
        <v>4.9573793910789997E-2</v>
      </c>
      <c r="F368" s="1" t="s">
        <v>6887</v>
      </c>
      <c r="G368" s="1" t="str">
        <f>_xlfn.TEXTBEFORE(Table5[[#This Row],[rxn     kapp_old        kapp_slack_ub   kapp_slack_lb]]," ")</f>
        <v>RXN-ACOAO82e_x_FWD-rt4374</v>
      </c>
      <c r="H36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6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68" s="1">
        <f>_xlfn.NUMBERVALUE(_xlfn.TEXTAFTER(Table5[[#This Row],[rxn     kapp_old        kapp_slack_ub   kapp_slack_lb]]," ",-1))</f>
        <v>0</v>
      </c>
      <c r="K368" s="1">
        <f>_xlfn.XLOOKUP(SUBSTITUTE(Table5[[#This Row],[rxn]],"RXN-","ENZLOAD-"),ENZLOAD[name],ENZLOAD[flux],0)</f>
        <v>1.0519393198E-7</v>
      </c>
      <c r="L368" s="1" t="str">
        <f>"'"&amp;Table5[[#This Row],[rxn]]&amp;"'"&amp;CHAR(9)&amp;IF(AND(Table5[[#This Row],[kapp_slack_ub]]&lt;&gt;0,Table5[[#This Row],[kapp_old]]&lt;$F$1),$F$1,Table5[[#This Row],[kapp_old]])</f>
        <v>'RXN-ACOAO82e_x_FWD-rt4374'	27141.27779288</v>
      </c>
      <c r="M368" s="1">
        <f>_xlfn.XLOOKUP(Table5[[#This Row],[rxn]],Table3[name],Table3[flux],$F$1)</f>
        <v>27141.277792879999</v>
      </c>
      <c r="N368" s="1">
        <f>IFERROR(Table5[[#This Row],[min flux]]/Table5[[#This Row],[associated enzload]],"")</f>
        <v>258011819522.44388</v>
      </c>
      <c r="O368" s="1">
        <f>_xlfn.NUMBERVALUE(IF(Table5[[#This Row],[flux/enzload]]="","",ABS($N$1-Table5[[#This Row],[flux/enzload]])))</f>
        <v>1141904498136.51</v>
      </c>
      <c r="P368" s="1">
        <f>Table5[[#This Row],[kapp_old]]+IFERROR(((Table5[[#This Row],[kapp_slack_ub]]-Table5[[#This Row],[kapp_slack_lb]])/Table5[[#This Row],[associated enzload]]),0)</f>
        <v>27141.277792879999</v>
      </c>
      <c r="Q368" s="1" t="str">
        <f>"'"&amp;Table5[[#This Row],[rxn]]&amp;"'"&amp;CHAR(9)&amp;Table5[[#This Row],[kapp + (slack_ub - slack_lb)/enzload]]</f>
        <v>'RXN-ACOAO82e_x_FWD-rt4374'	27141.27779288</v>
      </c>
      <c r="R368" s="1">
        <f>_xlfn.XLOOKUP(Table5[[#This Row],[rxn]],Table38[name],Table38[flux],0)</f>
        <v>0</v>
      </c>
      <c r="S368" s="1">
        <f>_xlfn.XLOOKUP(SUBSTITUTE(Table5[[#This Row],[rxn]],"RXN-","ENZLOAD-"),Table38[name],Table38[flux],0)</f>
        <v>0</v>
      </c>
      <c r="T368" s="1" t="b">
        <f>AND(Table5[[#This Row],[ENZLOAD flux in kapp-slack.gms]]=0,Table5[[#This Row],[flux in kapp-slack.gms]]&lt;&gt;0,NOT(Table5[[#This Row],[spont or unknown?]]))</f>
        <v>0</v>
      </c>
      <c r="U368" s="1" t="b">
        <f>OR(_xlfn.TEXTAFTER(Table5[[#This Row],[rxn]],"-",-1)="SPONT",_xlfn.TEXTAFTER(Table5[[#This Row],[rxn]],"-",-1)="UNKNOWN")</f>
        <v>0</v>
      </c>
      <c r="V368" s="1">
        <f>_xlfn.XLOOKUP(SUBSTITUTE(Table5[[#This Row],[rxn]],"RXN-","ENZLOAD-"),Table4[rxn],Table4[ub],0)</f>
        <v>0.54279100000000002</v>
      </c>
      <c r="W368" s="1" t="b">
        <f>AND(Table5[[#This Row],[FVA ENZLOAD flux UB]]=0,Table5[[#This Row],[ENZ not made when it should be?]])</f>
        <v>0</v>
      </c>
    </row>
    <row r="369" spans="1:23" hidden="1">
      <c r="A369" s="1" t="s">
        <v>4847</v>
      </c>
      <c r="B369" s="1" t="str">
        <f>_xlfn.TEXTBEFORE(Table38[[#This Row],[all fluxes from kapp-slack]]," ",,,,"")</f>
        <v>RXN-LEUTRS_c_FWD-rt1776</v>
      </c>
      <c r="C369" s="1">
        <f>_xlfn.NUMBERVALUE(IFERROR(_xlfn.TEXTAFTER(Table38[[#This Row],[all fluxes from kapp-slack]]," ",-1,,,""),""))</f>
        <v>4.9573793910789997E-2</v>
      </c>
      <c r="F369" s="1" t="s">
        <v>6890</v>
      </c>
      <c r="G369" s="1" t="str">
        <f>_xlfn.TEXTBEFORE(Table5[[#This Row],[rxn     kapp_old        kapp_slack_ub   kapp_slack_lb]]," ")</f>
        <v>RXN-ACOATA_c_REV-rt0302</v>
      </c>
      <c r="H36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6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69" s="1">
        <f>_xlfn.NUMBERVALUE(_xlfn.TEXTAFTER(Table5[[#This Row],[rxn     kapp_old        kapp_slack_ub   kapp_slack_lb]]," ",-1))</f>
        <v>0</v>
      </c>
      <c r="K369" s="1">
        <f>_xlfn.XLOOKUP(SUBSTITUTE(Table5[[#This Row],[rxn]],"RXN-","ENZLOAD-"),ENZLOAD[name],ENZLOAD[flux],0)</f>
        <v>1.7193706060300001E-6</v>
      </c>
      <c r="L369" s="1" t="str">
        <f>"'"&amp;Table5[[#This Row],[rxn]]&amp;"'"&amp;CHAR(9)&amp;IF(AND(Table5[[#This Row],[kapp_slack_ub]]&lt;&gt;0,Table5[[#This Row],[kapp_old]]&lt;$F$1),$F$1,Table5[[#This Row],[kapp_old]])</f>
        <v>'RXN-ACOATA_c_REV-rt0302'	27141.27779288</v>
      </c>
      <c r="M369" s="1">
        <f>_xlfn.XLOOKUP(Table5[[#This Row],[rxn]],Table3[name],Table3[flux],$F$1)</f>
        <v>27141.277792879999</v>
      </c>
      <c r="N369" s="1">
        <f>IFERROR(Table5[[#This Row],[min flux]]/Table5[[#This Row],[associated enzload]],"")</f>
        <v>15785589039.205914</v>
      </c>
      <c r="O369" s="1">
        <f>_xlfn.NUMBERVALUE(IF(Table5[[#This Row],[flux/enzload]]="","",ABS($N$1-Table5[[#This Row],[flux/enzload]])))</f>
        <v>1384130728619.75</v>
      </c>
      <c r="P369" s="1">
        <f>Table5[[#This Row],[kapp_old]]+IFERROR(((Table5[[#This Row],[kapp_slack_ub]]-Table5[[#This Row],[kapp_slack_lb]])/Table5[[#This Row],[associated enzload]]),0)</f>
        <v>27141.277792879999</v>
      </c>
      <c r="Q369" s="1" t="str">
        <f>"'"&amp;Table5[[#This Row],[rxn]]&amp;"'"&amp;CHAR(9)&amp;Table5[[#This Row],[kapp + (slack_ub - slack_lb)/enzload]]</f>
        <v>'RXN-ACOATA_c_REV-rt0302'	27141.27779288</v>
      </c>
      <c r="R369" s="1">
        <f>_xlfn.XLOOKUP(Table5[[#This Row],[rxn]],Table38[name],Table38[flux],0)</f>
        <v>0</v>
      </c>
      <c r="S369" s="1">
        <f>_xlfn.XLOOKUP(SUBSTITUTE(Table5[[#This Row],[rxn]],"RXN-","ENZLOAD-"),Table38[name],Table38[flux],0)</f>
        <v>0</v>
      </c>
      <c r="T369" s="1" t="b">
        <f>AND(Table5[[#This Row],[ENZLOAD flux in kapp-slack.gms]]=0,Table5[[#This Row],[flux in kapp-slack.gms]]&lt;&gt;0,NOT(Table5[[#This Row],[spont or unknown?]]))</f>
        <v>0</v>
      </c>
      <c r="U369" s="1" t="b">
        <f>OR(_xlfn.TEXTAFTER(Table5[[#This Row],[rxn]],"-",-1)="SPONT",_xlfn.TEXTAFTER(Table5[[#This Row],[rxn]],"-",-1)="UNKNOWN")</f>
        <v>0</v>
      </c>
      <c r="V369" s="1">
        <f>_xlfn.XLOOKUP(SUBSTITUTE(Table5[[#This Row],[rxn]],"RXN-","ENZLOAD-"),Table4[rxn],Table4[ub],0)</f>
        <v>0.31182735</v>
      </c>
      <c r="W369" s="1" t="b">
        <f>AND(Table5[[#This Row],[FVA ENZLOAD flux UB]]=0,Table5[[#This Row],[ENZ not made when it should be?]])</f>
        <v>0</v>
      </c>
    </row>
    <row r="370" spans="1:23" hidden="1">
      <c r="A370" s="1" t="s">
        <v>4848</v>
      </c>
      <c r="B370" s="1" t="str">
        <f>_xlfn.TEXTBEFORE(Table38[[#This Row],[all fluxes from kapp-slack]]," ",,,,"")</f>
        <v>RXN-LINOCOAt_c_l_FWD-UNKNOWN</v>
      </c>
      <c r="C370" s="1">
        <f>_xlfn.NUMBERVALUE(IFERROR(_xlfn.TEXTAFTER(Table38[[#This Row],[all fluxes from kapp-slack]]," ",-1,,,""),""))</f>
        <v>1.693514989874E-3</v>
      </c>
      <c r="F370" s="1" t="s">
        <v>6891</v>
      </c>
      <c r="G370" s="1" t="str">
        <f>_xlfn.TEXTBEFORE(Table5[[#This Row],[rxn     kapp_old        kapp_slack_ub   kapp_slack_lb]]," ")</f>
        <v>RXN-ACOATA_m_FWD-rt5893</v>
      </c>
      <c r="H37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7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70" s="1">
        <f>_xlfn.NUMBERVALUE(_xlfn.TEXTAFTER(Table5[[#This Row],[rxn     kapp_old        kapp_slack_ub   kapp_slack_lb]]," ",-1))</f>
        <v>0</v>
      </c>
      <c r="K370" s="1">
        <f>_xlfn.XLOOKUP(SUBSTITUTE(Table5[[#This Row],[rxn]],"RXN-","ENZLOAD-"),ENZLOAD[name],ENZLOAD[flux],0)</f>
        <v>3.75733396144E-6</v>
      </c>
      <c r="L370" s="1" t="str">
        <f>"'"&amp;Table5[[#This Row],[rxn]]&amp;"'"&amp;CHAR(9)&amp;IF(AND(Table5[[#This Row],[kapp_slack_ub]]&lt;&gt;0,Table5[[#This Row],[kapp_old]]&lt;$F$1),$F$1,Table5[[#This Row],[kapp_old]])</f>
        <v>'RXN-ACOATA_m_FWD-rt5893'	27141.27779288</v>
      </c>
      <c r="M370" s="1">
        <f>_xlfn.XLOOKUP(Table5[[#This Row],[rxn]],Table3[name],Table3[flux],$F$1)</f>
        <v>27141.277792879999</v>
      </c>
      <c r="N370" s="1">
        <f>IFERROR(Table5[[#This Row],[min flux]]/Table5[[#This Row],[associated enzload]],"")</f>
        <v>7223546821.0757847</v>
      </c>
      <c r="O370" s="1">
        <f>_xlfn.NUMBERVALUE(IF(Table5[[#This Row],[flux/enzload]]="","",ABS($N$1-Table5[[#This Row],[flux/enzload]])))</f>
        <v>1392692770837.8799</v>
      </c>
      <c r="P370" s="1">
        <f>Table5[[#This Row],[kapp_old]]+IFERROR(((Table5[[#This Row],[kapp_slack_ub]]-Table5[[#This Row],[kapp_slack_lb]])/Table5[[#This Row],[associated enzload]]),0)</f>
        <v>27141.277792879999</v>
      </c>
      <c r="Q370" s="1" t="str">
        <f>"'"&amp;Table5[[#This Row],[rxn]]&amp;"'"&amp;CHAR(9)&amp;Table5[[#This Row],[kapp + (slack_ub - slack_lb)/enzload]]</f>
        <v>'RXN-ACOATA_m_FWD-rt5893'	27141.27779288</v>
      </c>
      <c r="R370" s="1">
        <f>_xlfn.XLOOKUP(Table5[[#This Row],[rxn]],Table38[name],Table38[flux],0)</f>
        <v>0</v>
      </c>
      <c r="S370" s="1">
        <f>_xlfn.XLOOKUP(SUBSTITUTE(Table5[[#This Row],[rxn]],"RXN-","ENZLOAD-"),Table38[name],Table38[flux],0)</f>
        <v>0</v>
      </c>
      <c r="T370" s="1" t="b">
        <f>AND(Table5[[#This Row],[ENZLOAD flux in kapp-slack.gms]]=0,Table5[[#This Row],[flux in kapp-slack.gms]]&lt;&gt;0,NOT(Table5[[#This Row],[spont or unknown?]]))</f>
        <v>0</v>
      </c>
      <c r="U370" s="1" t="b">
        <f>OR(_xlfn.TEXTAFTER(Table5[[#This Row],[rxn]],"-",-1)="SPONT",_xlfn.TEXTAFTER(Table5[[#This Row],[rxn]],"-",-1)="UNKNOWN")</f>
        <v>0</v>
      </c>
      <c r="V370" s="1">
        <f>_xlfn.XLOOKUP(SUBSTITUTE(Table5[[#This Row],[rxn]],"RXN-","ENZLOAD-"),Table4[rxn],Table4[ub],0)</f>
        <v>3.2740475099999999</v>
      </c>
      <c r="W370" s="1" t="b">
        <f>AND(Table5[[#This Row],[FVA ENZLOAD flux UB]]=0,Table5[[#This Row],[ENZ not made when it should be?]])</f>
        <v>0</v>
      </c>
    </row>
    <row r="371" spans="1:23" hidden="1">
      <c r="A371" s="1" t="s">
        <v>4849</v>
      </c>
      <c r="B371" s="1" t="str">
        <f>_xlfn.TEXTBEFORE(Table38[[#This Row],[all fluxes from kapp-slack]]," ",,,,"")</f>
        <v>RXN-LINOCOAt_c_rm_REV-UNKNOWN</v>
      </c>
      <c r="C371" s="1">
        <f>_xlfn.NUMBERVALUE(IFERROR(_xlfn.TEXTAFTER(Table38[[#This Row],[all fluxes from kapp-slack]]," ",-1,,,""),""))</f>
        <v>1.693514989874E-3</v>
      </c>
      <c r="F371" s="1" t="s">
        <v>6892</v>
      </c>
      <c r="G371" s="1" t="str">
        <f>_xlfn.TEXTBEFORE(Table5[[#This Row],[rxn     kapp_old        kapp_slack_ub   kapp_slack_lb]]," ")</f>
        <v>RXN-ACOATA_m_REV-rt5893</v>
      </c>
      <c r="H37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7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71" s="1">
        <f>_xlfn.NUMBERVALUE(_xlfn.TEXTAFTER(Table5[[#This Row],[rxn     kapp_old        kapp_slack_ub   kapp_slack_lb]]," ",-1))</f>
        <v>0</v>
      </c>
      <c r="K371" s="1">
        <f>_xlfn.XLOOKUP(SUBSTITUTE(Table5[[#This Row],[rxn]],"RXN-","ENZLOAD-"),ENZLOAD[name],ENZLOAD[flux],0)</f>
        <v>3.75733396144E-6</v>
      </c>
      <c r="L371" s="1" t="str">
        <f>"'"&amp;Table5[[#This Row],[rxn]]&amp;"'"&amp;CHAR(9)&amp;IF(AND(Table5[[#This Row],[kapp_slack_ub]]&lt;&gt;0,Table5[[#This Row],[kapp_old]]&lt;$F$1),$F$1,Table5[[#This Row],[kapp_old]])</f>
        <v>'RXN-ACOATA_m_REV-rt5893'	27141.27779288</v>
      </c>
      <c r="M371" s="1">
        <f>_xlfn.XLOOKUP(Table5[[#This Row],[rxn]],Table3[name],Table3[flux],$F$1)</f>
        <v>27141.277792879999</v>
      </c>
      <c r="N371" s="1">
        <f>IFERROR(Table5[[#This Row],[min flux]]/Table5[[#This Row],[associated enzload]],"")</f>
        <v>7223546821.0757847</v>
      </c>
      <c r="O371" s="1">
        <f>_xlfn.NUMBERVALUE(IF(Table5[[#This Row],[flux/enzload]]="","",ABS($N$1-Table5[[#This Row],[flux/enzload]])))</f>
        <v>1392692770837.8799</v>
      </c>
      <c r="P371" s="1">
        <f>Table5[[#This Row],[kapp_old]]+IFERROR(((Table5[[#This Row],[kapp_slack_ub]]-Table5[[#This Row],[kapp_slack_lb]])/Table5[[#This Row],[associated enzload]]),0)</f>
        <v>27141.277792879999</v>
      </c>
      <c r="Q371" s="1" t="str">
        <f>"'"&amp;Table5[[#This Row],[rxn]]&amp;"'"&amp;CHAR(9)&amp;Table5[[#This Row],[kapp + (slack_ub - slack_lb)/enzload]]</f>
        <v>'RXN-ACOATA_m_REV-rt5893'	27141.27779288</v>
      </c>
      <c r="R371" s="1">
        <f>_xlfn.XLOOKUP(Table5[[#This Row],[rxn]],Table38[name],Table38[flux],0)</f>
        <v>0</v>
      </c>
      <c r="S371" s="1">
        <f>_xlfn.XLOOKUP(SUBSTITUTE(Table5[[#This Row],[rxn]],"RXN-","ENZLOAD-"),Table38[name],Table38[flux],0)</f>
        <v>0</v>
      </c>
      <c r="T371" s="1" t="b">
        <f>AND(Table5[[#This Row],[ENZLOAD flux in kapp-slack.gms]]=0,Table5[[#This Row],[flux in kapp-slack.gms]]&lt;&gt;0,NOT(Table5[[#This Row],[spont or unknown?]]))</f>
        <v>0</v>
      </c>
      <c r="U371" s="1" t="b">
        <f>OR(_xlfn.TEXTAFTER(Table5[[#This Row],[rxn]],"-",-1)="SPONT",_xlfn.TEXTAFTER(Table5[[#This Row],[rxn]],"-",-1)="UNKNOWN")</f>
        <v>0</v>
      </c>
      <c r="V371" s="1">
        <f>_xlfn.XLOOKUP(SUBSTITUTE(Table5[[#This Row],[rxn]],"RXN-","ENZLOAD-"),Table4[rxn],Table4[ub],0)</f>
        <v>3.2740475099999999</v>
      </c>
      <c r="W371" s="1" t="b">
        <f>AND(Table5[[#This Row],[FVA ENZLOAD flux UB]]=0,Table5[[#This Row],[ENZ not made when it should be?]])</f>
        <v>0</v>
      </c>
    </row>
    <row r="372" spans="1:23" hidden="1">
      <c r="A372" s="1" t="s">
        <v>4850</v>
      </c>
      <c r="B372" s="1" t="str">
        <f>_xlfn.TEXTBEFORE(Table38[[#This Row],[all fluxes from kapp-slack]]," ",,,,"")</f>
        <v>RXN-LINOEAt_c_l_FWD-UNKNOWN</v>
      </c>
      <c r="C372" s="1">
        <f>_xlfn.NUMBERVALUE(IFERROR(_xlfn.TEXTAFTER(Table38[[#This Row],[all fluxes from kapp-slack]]," ",-1,,,""),""))</f>
        <v>4.1961813829E-5</v>
      </c>
      <c r="F372" s="1" t="s">
        <v>6897</v>
      </c>
      <c r="G372" s="1" t="str">
        <f>_xlfn.TEXTBEFORE(Table5[[#This Row],[rxn     kapp_old        kapp_slack_ub   kapp_slack_lb]]," ")</f>
        <v>RXN-ACONMT_c_FWD-rt6691</v>
      </c>
      <c r="H37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7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72" s="1">
        <f>_xlfn.NUMBERVALUE(_xlfn.TEXTAFTER(Table5[[#This Row],[rxn     kapp_old        kapp_slack_ub   kapp_slack_lb]]," ",-1))</f>
        <v>0</v>
      </c>
      <c r="K372" s="1">
        <f>_xlfn.XLOOKUP(SUBSTITUTE(Table5[[#This Row],[rxn]],"RXN-","ENZLOAD-"),ENZLOAD[name],ENZLOAD[flux],0)</f>
        <v>1.2903888503999999E-7</v>
      </c>
      <c r="L372" s="1" t="str">
        <f>"'"&amp;Table5[[#This Row],[rxn]]&amp;"'"&amp;CHAR(9)&amp;IF(AND(Table5[[#This Row],[kapp_slack_ub]]&lt;&gt;0,Table5[[#This Row],[kapp_old]]&lt;$F$1),$F$1,Table5[[#This Row],[kapp_old]])</f>
        <v>'RXN-ACONMT_c_FWD-rt6691'	27141.27779288</v>
      </c>
      <c r="M372" s="1">
        <f>_xlfn.XLOOKUP(Table5[[#This Row],[rxn]],Table3[name],Table3[flux],$F$1)</f>
        <v>27141.277792879999</v>
      </c>
      <c r="N372" s="1">
        <f>IFERROR(Table5[[#This Row],[min flux]]/Table5[[#This Row],[associated enzload]],"")</f>
        <v>210334100333.14093</v>
      </c>
      <c r="O372" s="1">
        <f>_xlfn.NUMBERVALUE(IF(Table5[[#This Row],[flux/enzload]]="","",ABS($N$1-Table5[[#This Row],[flux/enzload]])))</f>
        <v>1189582217325.8101</v>
      </c>
      <c r="P372" s="1">
        <f>Table5[[#This Row],[kapp_old]]+IFERROR(((Table5[[#This Row],[kapp_slack_ub]]-Table5[[#This Row],[kapp_slack_lb]])/Table5[[#This Row],[associated enzload]]),0)</f>
        <v>27141.277792879999</v>
      </c>
      <c r="Q372" s="1" t="str">
        <f>"'"&amp;Table5[[#This Row],[rxn]]&amp;"'"&amp;CHAR(9)&amp;Table5[[#This Row],[kapp + (slack_ub - slack_lb)/enzload]]</f>
        <v>'RXN-ACONMT_c_FWD-rt6691'	27141.27779288</v>
      </c>
      <c r="R372" s="1">
        <f>_xlfn.XLOOKUP(Table5[[#This Row],[rxn]],Table38[name],Table38[flux],0)</f>
        <v>0</v>
      </c>
      <c r="S372" s="1">
        <f>_xlfn.XLOOKUP(SUBSTITUTE(Table5[[#This Row],[rxn]],"RXN-","ENZLOAD-"),Table38[name],Table38[flux],0)</f>
        <v>0</v>
      </c>
      <c r="T372" s="1" t="b">
        <f>AND(Table5[[#This Row],[ENZLOAD flux in kapp-slack.gms]]=0,Table5[[#This Row],[flux in kapp-slack.gms]]&lt;&gt;0,NOT(Table5[[#This Row],[spont or unknown?]]))</f>
        <v>0</v>
      </c>
      <c r="U372" s="1" t="b">
        <f>OR(_xlfn.TEXTAFTER(Table5[[#This Row],[rxn]],"-",-1)="SPONT",_xlfn.TEXTAFTER(Table5[[#This Row],[rxn]],"-",-1)="UNKNOWN")</f>
        <v>0</v>
      </c>
      <c r="V372" s="1">
        <f>_xlfn.XLOOKUP(SUBSTITUTE(Table5[[#This Row],[rxn]],"RXN-","ENZLOAD-"),Table4[rxn],Table4[ub],0)</f>
        <v>1.1025086500000001</v>
      </c>
      <c r="W372" s="1" t="b">
        <f>AND(Table5[[#This Row],[FVA ENZLOAD flux UB]]=0,Table5[[#This Row],[ENZ not made when it should be?]])</f>
        <v>0</v>
      </c>
    </row>
    <row r="373" spans="1:23" hidden="1">
      <c r="A373" s="1" t="s">
        <v>4851</v>
      </c>
      <c r="B373" s="1" t="str">
        <f>_xlfn.TEXTBEFORE(Table38[[#This Row],[all fluxes from kapp-slack]]," ",,,,"")</f>
        <v>RXN-LINOLNCOAt_c_l_FWD-UNKNOWN</v>
      </c>
      <c r="C373" s="1">
        <f>_xlfn.NUMBERVALUE(IFERROR(_xlfn.TEXTAFTER(Table38[[#This Row],[all fluxes from kapp-slack]]," ",-1,,,""),""))</f>
        <v>4.2750628043900001E-4</v>
      </c>
      <c r="F373" s="1" t="s">
        <v>6898</v>
      </c>
      <c r="G373" s="1" t="str">
        <f>_xlfn.TEXTBEFORE(Table5[[#This Row],[rxn     kapp_old        kapp_slack_ub   kapp_slack_lb]]," ")</f>
        <v>RXN-ACONT2_m_FWD-rt4274</v>
      </c>
      <c r="H37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7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73" s="1">
        <f>_xlfn.NUMBERVALUE(_xlfn.TEXTAFTER(Table5[[#This Row],[rxn     kapp_old        kapp_slack_ub   kapp_slack_lb]]," ",-1))</f>
        <v>0</v>
      </c>
      <c r="K373" s="1">
        <f>_xlfn.XLOOKUP(SUBSTITUTE(Table5[[#This Row],[rxn]],"RXN-","ENZLOAD-"),ENZLOAD[name],ENZLOAD[flux],0)</f>
        <v>1.61120210771E-6</v>
      </c>
      <c r="L373" s="1" t="str">
        <f>"'"&amp;Table5[[#This Row],[rxn]]&amp;"'"&amp;CHAR(9)&amp;IF(AND(Table5[[#This Row],[kapp_slack_ub]]&lt;&gt;0,Table5[[#This Row],[kapp_old]]&lt;$F$1),$F$1,Table5[[#This Row],[kapp_old]])</f>
        <v>'RXN-ACONT2_m_FWD-rt4274'	27141.27779288</v>
      </c>
      <c r="M373" s="1">
        <f>_xlfn.XLOOKUP(Table5[[#This Row],[rxn]],Table3[name],Table3[flux],$F$1)</f>
        <v>27141.277792879999</v>
      </c>
      <c r="N373" s="1">
        <f>IFERROR(Table5[[#This Row],[min flux]]/Table5[[#This Row],[associated enzload]],"")</f>
        <v>16845358917.4209</v>
      </c>
      <c r="O373" s="1">
        <f>_xlfn.NUMBERVALUE(IF(Table5[[#This Row],[flux/enzload]]="","",ABS($N$1-Table5[[#This Row],[flux/enzload]])))</f>
        <v>1383070958741.53</v>
      </c>
      <c r="P373" s="1">
        <f>Table5[[#This Row],[kapp_old]]+IFERROR(((Table5[[#This Row],[kapp_slack_ub]]-Table5[[#This Row],[kapp_slack_lb]])/Table5[[#This Row],[associated enzload]]),0)</f>
        <v>27141.277792879999</v>
      </c>
      <c r="Q373" s="1" t="str">
        <f>"'"&amp;Table5[[#This Row],[rxn]]&amp;"'"&amp;CHAR(9)&amp;Table5[[#This Row],[kapp + (slack_ub - slack_lb)/enzload]]</f>
        <v>'RXN-ACONT2_m_FWD-rt4274'	27141.27779288</v>
      </c>
      <c r="R373" s="1">
        <f>_xlfn.XLOOKUP(Table5[[#This Row],[rxn]],Table38[name],Table38[flux],0)</f>
        <v>0</v>
      </c>
      <c r="S373" s="1">
        <f>_xlfn.XLOOKUP(SUBSTITUTE(Table5[[#This Row],[rxn]],"RXN-","ENZLOAD-"),Table38[name],Table38[flux],0)</f>
        <v>0</v>
      </c>
      <c r="T373" s="1" t="b">
        <f>AND(Table5[[#This Row],[ENZLOAD flux in kapp-slack.gms]]=0,Table5[[#This Row],[flux in kapp-slack.gms]]&lt;&gt;0,NOT(Table5[[#This Row],[spont or unknown?]]))</f>
        <v>0</v>
      </c>
      <c r="U373" s="1" t="b">
        <f>OR(_xlfn.TEXTAFTER(Table5[[#This Row],[rxn]],"-",-1)="SPONT",_xlfn.TEXTAFTER(Table5[[#This Row],[rxn]],"-",-1)="UNKNOWN")</f>
        <v>0</v>
      </c>
      <c r="V373" s="1">
        <f>_xlfn.XLOOKUP(SUBSTITUTE(Table5[[#This Row],[rxn]],"RXN-","ENZLOAD-"),Table4[rxn],Table4[ub],0)</f>
        <v>0.73102822999999995</v>
      </c>
      <c r="W373" s="1" t="b">
        <f>AND(Table5[[#This Row],[FVA ENZLOAD flux UB]]=0,Table5[[#This Row],[ENZ not made when it should be?]])</f>
        <v>0</v>
      </c>
    </row>
    <row r="374" spans="1:23" hidden="1">
      <c r="A374" s="1" t="s">
        <v>4852</v>
      </c>
      <c r="B374" s="1" t="str">
        <f>_xlfn.TEXTBEFORE(Table38[[#This Row],[all fluxes from kapp-slack]]," ",,,,"")</f>
        <v>RXN-LINOLNCOAt_c_rm_REV-UNKNOWN</v>
      </c>
      <c r="C374" s="1">
        <f>_xlfn.NUMBERVALUE(IFERROR(_xlfn.TEXTAFTER(Table38[[#This Row],[all fluxes from kapp-slack]]," ",-1,,,""),""))</f>
        <v>4.2750628043900001E-4</v>
      </c>
      <c r="F374" s="1" t="s">
        <v>6899</v>
      </c>
      <c r="G374" s="1" t="str">
        <f>_xlfn.TEXTBEFORE(Table5[[#This Row],[rxn     kapp_old        kapp_slack_ub   kapp_slack_lb]]," ")</f>
        <v>RXN-ACONT2_m_REV-rt4274</v>
      </c>
      <c r="H37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7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74" s="1">
        <f>_xlfn.NUMBERVALUE(_xlfn.TEXTAFTER(Table5[[#This Row],[rxn     kapp_old        kapp_slack_ub   kapp_slack_lb]]," ",-1))</f>
        <v>0</v>
      </c>
      <c r="K374" s="1">
        <f>_xlfn.XLOOKUP(SUBSTITUTE(Table5[[#This Row],[rxn]],"RXN-","ENZLOAD-"),ENZLOAD[name],ENZLOAD[flux],0)</f>
        <v>1.61120210771E-6</v>
      </c>
      <c r="L374" s="1" t="str">
        <f>"'"&amp;Table5[[#This Row],[rxn]]&amp;"'"&amp;CHAR(9)&amp;IF(AND(Table5[[#This Row],[kapp_slack_ub]]&lt;&gt;0,Table5[[#This Row],[kapp_old]]&lt;$F$1),$F$1,Table5[[#This Row],[kapp_old]])</f>
        <v>'RXN-ACONT2_m_REV-rt4274'	27141.27779288</v>
      </c>
      <c r="M374" s="1">
        <f>_xlfn.XLOOKUP(Table5[[#This Row],[rxn]],Table3[name],Table3[flux],$F$1)</f>
        <v>27141.277792879999</v>
      </c>
      <c r="N374" s="1">
        <f>IFERROR(Table5[[#This Row],[min flux]]/Table5[[#This Row],[associated enzload]],"")</f>
        <v>16845358917.4209</v>
      </c>
      <c r="O374" s="1">
        <f>_xlfn.NUMBERVALUE(IF(Table5[[#This Row],[flux/enzload]]="","",ABS($N$1-Table5[[#This Row],[flux/enzload]])))</f>
        <v>1383070958741.53</v>
      </c>
      <c r="P374" s="1">
        <f>Table5[[#This Row],[kapp_old]]+IFERROR(((Table5[[#This Row],[kapp_slack_ub]]-Table5[[#This Row],[kapp_slack_lb]])/Table5[[#This Row],[associated enzload]]),0)</f>
        <v>27141.277792879999</v>
      </c>
      <c r="Q374" s="1" t="str">
        <f>"'"&amp;Table5[[#This Row],[rxn]]&amp;"'"&amp;CHAR(9)&amp;Table5[[#This Row],[kapp + (slack_ub - slack_lb)/enzload]]</f>
        <v>'RXN-ACONT2_m_REV-rt4274'	27141.27779288</v>
      </c>
      <c r="R374" s="1">
        <f>_xlfn.XLOOKUP(Table5[[#This Row],[rxn]],Table38[name],Table38[flux],0)</f>
        <v>0</v>
      </c>
      <c r="S374" s="1">
        <f>_xlfn.XLOOKUP(SUBSTITUTE(Table5[[#This Row],[rxn]],"RXN-","ENZLOAD-"),Table38[name],Table38[flux],0)</f>
        <v>0</v>
      </c>
      <c r="T374" s="1" t="b">
        <f>AND(Table5[[#This Row],[ENZLOAD flux in kapp-slack.gms]]=0,Table5[[#This Row],[flux in kapp-slack.gms]]&lt;&gt;0,NOT(Table5[[#This Row],[spont or unknown?]]))</f>
        <v>0</v>
      </c>
      <c r="U374" s="1" t="b">
        <f>OR(_xlfn.TEXTAFTER(Table5[[#This Row],[rxn]],"-",-1)="SPONT",_xlfn.TEXTAFTER(Table5[[#This Row],[rxn]],"-",-1)="UNKNOWN")</f>
        <v>0</v>
      </c>
      <c r="V374" s="1">
        <f>_xlfn.XLOOKUP(SUBSTITUTE(Table5[[#This Row],[rxn]],"RXN-","ENZLOAD-"),Table4[rxn],Table4[ub],0)</f>
        <v>0.73102822999999995</v>
      </c>
      <c r="W374" s="1" t="b">
        <f>AND(Table5[[#This Row],[FVA ENZLOAD flux UB]]=0,Table5[[#This Row],[ENZ not made when it should be?]])</f>
        <v>0</v>
      </c>
    </row>
    <row r="375" spans="1:23" hidden="1">
      <c r="A375" s="1" t="s">
        <v>4853</v>
      </c>
      <c r="B375" s="1" t="str">
        <f>_xlfn.TEXTBEFORE(Table38[[#This Row],[all fluxes from kapp-slack]]," ",,,,"")</f>
        <v>RXN-LNS14DMy_c_FWD-ERG11NCP1</v>
      </c>
      <c r="C375" s="1">
        <f>_xlfn.NUMBERVALUE(IFERROR(_xlfn.TEXTAFTER(Table38[[#This Row],[all fluxes from kapp-slack]]," ",-1,,,""),""))</f>
        <v>3.9577740966882997E-2</v>
      </c>
      <c r="F375" s="1" t="s">
        <v>6901</v>
      </c>
      <c r="G375" s="1" t="str">
        <f>_xlfn.TEXTBEFORE(Table5[[#This Row],[rxn     kapp_old        kapp_slack_ub   kapp_slack_lb]]," ")</f>
        <v>RXN-ACONTa_m_REV-rt3256</v>
      </c>
      <c r="H37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7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75" s="1">
        <f>_xlfn.NUMBERVALUE(_xlfn.TEXTAFTER(Table5[[#This Row],[rxn     kapp_old        kapp_slack_ub   kapp_slack_lb]]," ",-1))</f>
        <v>0</v>
      </c>
      <c r="K375" s="1">
        <f>_xlfn.XLOOKUP(SUBSTITUTE(Table5[[#This Row],[rxn]],"RXN-","ENZLOAD-"),ENZLOAD[name],ENZLOAD[flux],0)</f>
        <v>6.5872542813700002E-6</v>
      </c>
      <c r="L375" s="1" t="str">
        <f>"'"&amp;Table5[[#This Row],[rxn]]&amp;"'"&amp;CHAR(9)&amp;IF(AND(Table5[[#This Row],[kapp_slack_ub]]&lt;&gt;0,Table5[[#This Row],[kapp_old]]&lt;$F$1),$F$1,Table5[[#This Row],[kapp_old]])</f>
        <v>'RXN-ACONTa_m_REV-rt3256'	27141.27779288</v>
      </c>
      <c r="M375" s="1">
        <f>_xlfn.XLOOKUP(Table5[[#This Row],[rxn]],Table3[name],Table3[flux],$F$1)</f>
        <v>27141.277792879999</v>
      </c>
      <c r="N375" s="1">
        <f>IFERROR(Table5[[#This Row],[min flux]]/Table5[[#This Row],[associated enzload]],"")</f>
        <v>4120271760.2143674</v>
      </c>
      <c r="O375" s="1">
        <f>_xlfn.NUMBERVALUE(IF(Table5[[#This Row],[flux/enzload]]="","",ABS($N$1-Table5[[#This Row],[flux/enzload]])))</f>
        <v>1395796045898.74</v>
      </c>
      <c r="P375" s="1">
        <f>Table5[[#This Row],[kapp_old]]+IFERROR(((Table5[[#This Row],[kapp_slack_ub]]-Table5[[#This Row],[kapp_slack_lb]])/Table5[[#This Row],[associated enzload]]),0)</f>
        <v>27141.277792879999</v>
      </c>
      <c r="Q375" s="1" t="str">
        <f>"'"&amp;Table5[[#This Row],[rxn]]&amp;"'"&amp;CHAR(9)&amp;Table5[[#This Row],[kapp + (slack_ub - slack_lb)/enzload]]</f>
        <v>'RXN-ACONTa_m_REV-rt3256'	27141.27779288</v>
      </c>
      <c r="R375" s="1">
        <f>_xlfn.XLOOKUP(Table5[[#This Row],[rxn]],Table38[name],Table38[flux],0)</f>
        <v>0</v>
      </c>
      <c r="S375" s="1">
        <f>_xlfn.XLOOKUP(SUBSTITUTE(Table5[[#This Row],[rxn]],"RXN-","ENZLOAD-"),Table38[name],Table38[flux],0)</f>
        <v>0</v>
      </c>
      <c r="T375" s="1" t="b">
        <f>AND(Table5[[#This Row],[ENZLOAD flux in kapp-slack.gms]]=0,Table5[[#This Row],[flux in kapp-slack.gms]]&lt;&gt;0,NOT(Table5[[#This Row],[spont or unknown?]]))</f>
        <v>0</v>
      </c>
      <c r="U375" s="1" t="b">
        <f>OR(_xlfn.TEXTAFTER(Table5[[#This Row],[rxn]],"-",-1)="SPONT",_xlfn.TEXTAFTER(Table5[[#This Row],[rxn]],"-",-1)="UNKNOWN")</f>
        <v>0</v>
      </c>
      <c r="V375" s="1">
        <f>_xlfn.XLOOKUP(SUBSTITUTE(Table5[[#This Row],[rxn]],"RXN-","ENZLOAD-"),Table4[rxn],Table4[ub],0)</f>
        <v>0.50553247999999995</v>
      </c>
      <c r="W375" s="1" t="b">
        <f>AND(Table5[[#This Row],[FVA ENZLOAD flux UB]]=0,Table5[[#This Row],[ENZ not made when it should be?]])</f>
        <v>0</v>
      </c>
    </row>
    <row r="376" spans="1:23">
      <c r="A376" s="1" t="s">
        <v>4854</v>
      </c>
      <c r="B376" s="1" t="str">
        <f>_xlfn.TEXTBEFORE(Table38[[#This Row],[all fluxes from kapp-slack]]," ",,,,"")</f>
        <v>RXN-LNSTLS_c_FWD-rt0872</v>
      </c>
      <c r="C376" s="1">
        <f>_xlfn.NUMBERVALUE(IFERROR(_xlfn.TEXTAFTER(Table38[[#This Row],[all fluxes from kapp-slack]]," ",-1,,,""),""))</f>
        <v>3.9577740966882997E-2</v>
      </c>
      <c r="F376" s="1" t="s">
        <v>6902</v>
      </c>
      <c r="G376" s="1" t="str">
        <f>_xlfn.TEXTBEFORE(Table5[[#This Row],[rxn     kapp_old        kapp_slack_ub   kapp_slack_lb]]," ")</f>
        <v>RXN-ACONTa_m_FWD-rt6232</v>
      </c>
      <c r="H37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7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49.060877877643101</v>
      </c>
      <c r="J376" s="1">
        <f>_xlfn.NUMBERVALUE(_xlfn.TEXTAFTER(Table5[[#This Row],[rxn     kapp_old        kapp_slack_ub   kapp_slack_lb]]," ",-1))</f>
        <v>0</v>
      </c>
      <c r="K376" s="1">
        <f>_xlfn.XLOOKUP(SUBSTITUTE(Table5[[#This Row],[rxn]],"RXN-","ENZLOAD-"),ENZLOAD[name],ENZLOAD[flux],0)</f>
        <v>7.5755527757999896E-7</v>
      </c>
      <c r="L376" s="1" t="str">
        <f>"'"&amp;Table5[[#This Row],[rxn]]&amp;"'"&amp;CHAR(9)&amp;IF(AND(Table5[[#This Row],[kapp_slack_ub]]&lt;&gt;0,Table5[[#This Row],[kapp_old]]&lt;$F$1),$F$1,Table5[[#This Row],[kapp_old]])</f>
        <v>'RXN-ACONTa_m_FWD-rt6232'	27141.27779288</v>
      </c>
      <c r="M376" s="1">
        <f>_xlfn.XLOOKUP(Table5[[#This Row],[rxn]],Table3[name],Table3[flux],$F$1)</f>
        <v>27141.277792879999</v>
      </c>
      <c r="N376" s="1">
        <f>IFERROR(Table5[[#This Row],[min flux]]/Table5[[#This Row],[associated enzload]],"")</f>
        <v>35827455231.494759</v>
      </c>
      <c r="O376" s="1">
        <f>_xlfn.NUMBERVALUE(IF(Table5[[#This Row],[flux/enzload]]="","",ABS($N$1-Table5[[#This Row],[flux/enzload]])))</f>
        <v>1364088862427.46</v>
      </c>
      <c r="P376" s="1">
        <f>Table5[[#This Row],[kapp_old]]+IFERROR(((Table5[[#This Row],[kapp_slack_ub]]-Table5[[#This Row],[kapp_slack_lb]])/Table5[[#This Row],[associated enzload]]),0)</f>
        <v>64789250.828883953</v>
      </c>
      <c r="Q376" s="1" t="str">
        <f>"'"&amp;Table5[[#This Row],[rxn]]&amp;"'"&amp;CHAR(9)&amp;Table5[[#This Row],[kapp + (slack_ub - slack_lb)/enzload]]</f>
        <v>'RXN-ACONTa_m_FWD-rt6232'	64789250.828884</v>
      </c>
      <c r="R376" s="1">
        <f>_xlfn.XLOOKUP(Table5[[#This Row],[rxn]],Table38[name],Table38[flux],0)</f>
        <v>0.12691107660274301</v>
      </c>
      <c r="S376" s="1">
        <f>_xlfn.XLOOKUP(SUBSTITUTE(Table5[[#This Row],[rxn]],"RXN-","ENZLOAD-"),Table38[name],Table38[flux],0)</f>
        <v>0</v>
      </c>
      <c r="T376" s="1" t="b">
        <f>AND(Table5[[#This Row],[ENZLOAD flux in kapp-slack.gms]]=0,Table5[[#This Row],[flux in kapp-slack.gms]]&lt;&gt;0,NOT(Table5[[#This Row],[spont or unknown?]]))</f>
        <v>1</v>
      </c>
      <c r="U376" s="1" t="b">
        <f>OR(_xlfn.TEXTAFTER(Table5[[#This Row],[rxn]],"-",-1)="SPONT",_xlfn.TEXTAFTER(Table5[[#This Row],[rxn]],"-",-1)="UNKNOWN")</f>
        <v>0</v>
      </c>
      <c r="V376" s="1">
        <f>_xlfn.XLOOKUP(SUBSTITUTE(Table5[[#This Row],[rxn]],"RXN-","ENZLOAD-"),Table4[rxn],Table4[ub],0)</f>
        <v>0.48037274000000002</v>
      </c>
      <c r="W376" s="1" t="b">
        <f>AND(Table5[[#This Row],[FVA ENZLOAD flux UB]]=0,Table5[[#This Row],[ENZ not made when it should be?]])</f>
        <v>0</v>
      </c>
    </row>
    <row r="377" spans="1:23" hidden="1">
      <c r="A377" s="1" t="s">
        <v>4855</v>
      </c>
      <c r="B377" s="1" t="str">
        <f>_xlfn.TEXTBEFORE(Table38[[#This Row],[all fluxes from kapp-slack]]," ",,,,"")</f>
        <v>RXN-LYSTRS_c_FWD-rt3577</v>
      </c>
      <c r="C377" s="1">
        <f>_xlfn.NUMBERVALUE(IFERROR(_xlfn.TEXTAFTER(Table38[[#This Row],[all fluxes from kapp-slack]]," ",-1,,,""),""))</f>
        <v>2.9998974900315001E-2</v>
      </c>
      <c r="F377" s="1" t="s">
        <v>6903</v>
      </c>
      <c r="G377" s="1" t="str">
        <f>_xlfn.TEXTBEFORE(Table5[[#This Row],[rxn     kapp_old        kapp_slack_ub   kapp_slack_lb]]," ")</f>
        <v>RXN-ACONTa_m_REV-rt6232</v>
      </c>
      <c r="H37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7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77" s="1">
        <f>_xlfn.NUMBERVALUE(_xlfn.TEXTAFTER(Table5[[#This Row],[rxn     kapp_old        kapp_slack_ub   kapp_slack_lb]]," ",-1))</f>
        <v>0</v>
      </c>
      <c r="K377" s="1">
        <f>_xlfn.XLOOKUP(SUBSTITUTE(Table5[[#This Row],[rxn]],"RXN-","ENZLOAD-"),ENZLOAD[name],ENZLOAD[flux],0)</f>
        <v>7.5755527757999896E-7</v>
      </c>
      <c r="L377" s="1" t="str">
        <f>"'"&amp;Table5[[#This Row],[rxn]]&amp;"'"&amp;CHAR(9)&amp;IF(AND(Table5[[#This Row],[kapp_slack_ub]]&lt;&gt;0,Table5[[#This Row],[kapp_old]]&lt;$F$1),$F$1,Table5[[#This Row],[kapp_old]])</f>
        <v>'RXN-ACONTa_m_REV-rt6232'	27141.27779288</v>
      </c>
      <c r="M377" s="1">
        <f>_xlfn.XLOOKUP(Table5[[#This Row],[rxn]],Table3[name],Table3[flux],$F$1)</f>
        <v>27141.277792879999</v>
      </c>
      <c r="N377" s="1">
        <f>IFERROR(Table5[[#This Row],[min flux]]/Table5[[#This Row],[associated enzload]],"")</f>
        <v>35827455231.494759</v>
      </c>
      <c r="O377" s="1">
        <f>_xlfn.NUMBERVALUE(IF(Table5[[#This Row],[flux/enzload]]="","",ABS($N$1-Table5[[#This Row],[flux/enzload]])))</f>
        <v>1364088862427.46</v>
      </c>
      <c r="P377" s="1">
        <f>Table5[[#This Row],[kapp_old]]+IFERROR(((Table5[[#This Row],[kapp_slack_ub]]-Table5[[#This Row],[kapp_slack_lb]])/Table5[[#This Row],[associated enzload]]),0)</f>
        <v>27141.277792879999</v>
      </c>
      <c r="Q377" s="1" t="str">
        <f>"'"&amp;Table5[[#This Row],[rxn]]&amp;"'"&amp;CHAR(9)&amp;Table5[[#This Row],[kapp + (slack_ub - slack_lb)/enzload]]</f>
        <v>'RXN-ACONTa_m_REV-rt6232'	27141.27779288</v>
      </c>
      <c r="R377" s="1">
        <f>_xlfn.XLOOKUP(Table5[[#This Row],[rxn]],Table38[name],Table38[flux],0)</f>
        <v>0</v>
      </c>
      <c r="S377" s="1">
        <f>_xlfn.XLOOKUP(SUBSTITUTE(Table5[[#This Row],[rxn]],"RXN-","ENZLOAD-"),Table38[name],Table38[flux],0)</f>
        <v>0</v>
      </c>
      <c r="T377" s="1" t="b">
        <f>AND(Table5[[#This Row],[ENZLOAD flux in kapp-slack.gms]]=0,Table5[[#This Row],[flux in kapp-slack.gms]]&lt;&gt;0,NOT(Table5[[#This Row],[spont or unknown?]]))</f>
        <v>0</v>
      </c>
      <c r="U377" s="1" t="b">
        <f>OR(_xlfn.TEXTAFTER(Table5[[#This Row],[rxn]],"-",-1)="SPONT",_xlfn.TEXTAFTER(Table5[[#This Row],[rxn]],"-",-1)="UNKNOWN")</f>
        <v>0</v>
      </c>
      <c r="V377" s="1">
        <f>_xlfn.XLOOKUP(SUBSTITUTE(Table5[[#This Row],[rxn]],"RXN-","ENZLOAD-"),Table4[rxn],Table4[ub],0)</f>
        <v>0.48037274000000002</v>
      </c>
      <c r="W377" s="1" t="b">
        <f>AND(Table5[[#This Row],[FVA ENZLOAD flux UB]]=0,Table5[[#This Row],[ENZ not made when it should be?]])</f>
        <v>0</v>
      </c>
    </row>
    <row r="378" spans="1:23" hidden="1">
      <c r="A378" s="1" t="s">
        <v>4856</v>
      </c>
      <c r="B378" s="1" t="str">
        <f>_xlfn.TEXTBEFORE(Table38[[#This Row],[all fluxes from kapp-slack]]," ",,,,"")</f>
        <v>RXN-MAGL_l_FWD-rt1360</v>
      </c>
      <c r="C378" s="1">
        <f>_xlfn.NUMBERVALUE(IFERROR(_xlfn.TEXTAFTER(Table38[[#This Row],[all fluxes from kapp-slack]]," ",-1,,,""),""))</f>
        <v>1.0001442955580001E-3</v>
      </c>
      <c r="F378" s="1" t="s">
        <v>6905</v>
      </c>
      <c r="G378" s="1" t="str">
        <f>_xlfn.TEXTBEFORE(Table5[[#This Row],[rxn     kapp_old        kapp_slack_ub   kapp_slack_lb]]," ")</f>
        <v>RXN-ACONTb_m_REV-rt3256</v>
      </c>
      <c r="H37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7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78" s="1">
        <f>_xlfn.NUMBERVALUE(_xlfn.TEXTAFTER(Table5[[#This Row],[rxn     kapp_old        kapp_slack_ub   kapp_slack_lb]]," ",-1))</f>
        <v>0</v>
      </c>
      <c r="K378" s="1">
        <f>_xlfn.XLOOKUP(SUBSTITUTE(Table5[[#This Row],[rxn]],"RXN-","ENZLOAD-"),ENZLOAD[name],ENZLOAD[flux],0)</f>
        <v>6.5872542813700002E-6</v>
      </c>
      <c r="L378" s="1" t="str">
        <f>"'"&amp;Table5[[#This Row],[rxn]]&amp;"'"&amp;CHAR(9)&amp;IF(AND(Table5[[#This Row],[kapp_slack_ub]]&lt;&gt;0,Table5[[#This Row],[kapp_old]]&lt;$F$1),$F$1,Table5[[#This Row],[kapp_old]])</f>
        <v>'RXN-ACONTb_m_REV-rt3256'	27141.27779288</v>
      </c>
      <c r="M378" s="1">
        <f>_xlfn.XLOOKUP(Table5[[#This Row],[rxn]],Table3[name],Table3[flux],$F$1)</f>
        <v>27141.277792879999</v>
      </c>
      <c r="N378" s="1">
        <f>IFERROR(Table5[[#This Row],[min flux]]/Table5[[#This Row],[associated enzload]],"")</f>
        <v>4120271760.2143674</v>
      </c>
      <c r="O378" s="1">
        <f>_xlfn.NUMBERVALUE(IF(Table5[[#This Row],[flux/enzload]]="","",ABS($N$1-Table5[[#This Row],[flux/enzload]])))</f>
        <v>1395796045898.74</v>
      </c>
      <c r="P378" s="1">
        <f>Table5[[#This Row],[kapp_old]]+IFERROR(((Table5[[#This Row],[kapp_slack_ub]]-Table5[[#This Row],[kapp_slack_lb]])/Table5[[#This Row],[associated enzload]]),0)</f>
        <v>27141.277792879999</v>
      </c>
      <c r="Q378" s="1" t="str">
        <f>"'"&amp;Table5[[#This Row],[rxn]]&amp;"'"&amp;CHAR(9)&amp;Table5[[#This Row],[kapp + (slack_ub - slack_lb)/enzload]]</f>
        <v>'RXN-ACONTb_m_REV-rt3256'	27141.27779288</v>
      </c>
      <c r="R378" s="1">
        <f>_xlfn.XLOOKUP(Table5[[#This Row],[rxn]],Table38[name],Table38[flux],0)</f>
        <v>0</v>
      </c>
      <c r="S378" s="1">
        <f>_xlfn.XLOOKUP(SUBSTITUTE(Table5[[#This Row],[rxn]],"RXN-","ENZLOAD-"),Table38[name],Table38[flux],0)</f>
        <v>0</v>
      </c>
      <c r="T378" s="1" t="b">
        <f>AND(Table5[[#This Row],[ENZLOAD flux in kapp-slack.gms]]=0,Table5[[#This Row],[flux in kapp-slack.gms]]&lt;&gt;0,NOT(Table5[[#This Row],[spont or unknown?]]))</f>
        <v>0</v>
      </c>
      <c r="U378" s="1" t="b">
        <f>OR(_xlfn.TEXTAFTER(Table5[[#This Row],[rxn]],"-",-1)="SPONT",_xlfn.TEXTAFTER(Table5[[#This Row],[rxn]],"-",-1)="UNKNOWN")</f>
        <v>0</v>
      </c>
      <c r="V378" s="1">
        <f>_xlfn.XLOOKUP(SUBSTITUTE(Table5[[#This Row],[rxn]],"RXN-","ENZLOAD-"),Table4[rxn],Table4[ub],0)</f>
        <v>0.50553247999999995</v>
      </c>
      <c r="W378" s="1" t="b">
        <f>AND(Table5[[#This Row],[FVA ENZLOAD flux UB]]=0,Table5[[#This Row],[ENZ not made when it should be?]])</f>
        <v>0</v>
      </c>
    </row>
    <row r="379" spans="1:23" hidden="1">
      <c r="A379" s="1" t="s">
        <v>4857</v>
      </c>
      <c r="B379" s="1" t="str">
        <f>_xlfn.TEXTBEFORE(Table38[[#This Row],[all fluxes from kapp-slack]]," ",,,,"")</f>
        <v>RXN-MALCOAt_c_rm_FWD-SPONT</v>
      </c>
      <c r="C379" s="1">
        <f>_xlfn.NUMBERVALUE(IFERROR(_xlfn.TEXTAFTER(Table38[[#This Row],[all fluxes from kapp-slack]]," ",-1,,,""),""))</f>
        <v>2.7420585586116E-2</v>
      </c>
      <c r="F379" s="1" t="s">
        <v>6906</v>
      </c>
      <c r="G379" s="1" t="str">
        <f>_xlfn.TEXTBEFORE(Table5[[#This Row],[rxn     kapp_old        kapp_slack_ub   kapp_slack_lb]]," ")</f>
        <v>RXN-ACONTb_m_FWD-rt6232</v>
      </c>
      <c r="H37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7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79" s="1">
        <f>_xlfn.NUMBERVALUE(_xlfn.TEXTAFTER(Table5[[#This Row],[rxn     kapp_old        kapp_slack_ub   kapp_slack_lb]]," ",-1))</f>
        <v>0</v>
      </c>
      <c r="K379" s="1">
        <f>_xlfn.XLOOKUP(SUBSTITUTE(Table5[[#This Row],[rxn]],"RXN-","ENZLOAD-"),ENZLOAD[name],ENZLOAD[flux],0)</f>
        <v>7.5755527757999896E-7</v>
      </c>
      <c r="L379" s="1" t="str">
        <f>"'"&amp;Table5[[#This Row],[rxn]]&amp;"'"&amp;CHAR(9)&amp;IF(AND(Table5[[#This Row],[kapp_slack_ub]]&lt;&gt;0,Table5[[#This Row],[kapp_old]]&lt;$F$1),$F$1,Table5[[#This Row],[kapp_old]])</f>
        <v>'RXN-ACONTb_m_FWD-rt6232'	27141.27779288</v>
      </c>
      <c r="M379" s="1">
        <f>_xlfn.XLOOKUP(Table5[[#This Row],[rxn]],Table3[name],Table3[flux],$F$1)</f>
        <v>27141.277792879999</v>
      </c>
      <c r="N379" s="1">
        <f>IFERROR(Table5[[#This Row],[min flux]]/Table5[[#This Row],[associated enzload]],"")</f>
        <v>35827455231.494759</v>
      </c>
      <c r="O379" s="1">
        <f>_xlfn.NUMBERVALUE(IF(Table5[[#This Row],[flux/enzload]]="","",ABS($N$1-Table5[[#This Row],[flux/enzload]])))</f>
        <v>1364088862427.46</v>
      </c>
      <c r="P379" s="1">
        <f>Table5[[#This Row],[kapp_old]]+IFERROR(((Table5[[#This Row],[kapp_slack_ub]]-Table5[[#This Row],[kapp_slack_lb]])/Table5[[#This Row],[associated enzload]]),0)</f>
        <v>27141.277792879999</v>
      </c>
      <c r="Q379" s="1" t="str">
        <f>"'"&amp;Table5[[#This Row],[rxn]]&amp;"'"&amp;CHAR(9)&amp;Table5[[#This Row],[kapp + (slack_ub - slack_lb)/enzload]]</f>
        <v>'RXN-ACONTb_m_FWD-rt6232'	27141.27779288</v>
      </c>
      <c r="R379" s="1">
        <f>_xlfn.XLOOKUP(Table5[[#This Row],[rxn]],Table38[name],Table38[flux],0)</f>
        <v>0</v>
      </c>
      <c r="S379" s="1">
        <f>_xlfn.XLOOKUP(SUBSTITUTE(Table5[[#This Row],[rxn]],"RXN-","ENZLOAD-"),Table38[name],Table38[flux],0)</f>
        <v>0</v>
      </c>
      <c r="T379" s="1" t="b">
        <f>AND(Table5[[#This Row],[ENZLOAD flux in kapp-slack.gms]]=0,Table5[[#This Row],[flux in kapp-slack.gms]]&lt;&gt;0,NOT(Table5[[#This Row],[spont or unknown?]]))</f>
        <v>0</v>
      </c>
      <c r="U379" s="1" t="b">
        <f>OR(_xlfn.TEXTAFTER(Table5[[#This Row],[rxn]],"-",-1)="SPONT",_xlfn.TEXTAFTER(Table5[[#This Row],[rxn]],"-",-1)="UNKNOWN")</f>
        <v>0</v>
      </c>
      <c r="V379" s="1">
        <f>_xlfn.XLOOKUP(SUBSTITUTE(Table5[[#This Row],[rxn]],"RXN-","ENZLOAD-"),Table4[rxn],Table4[ub],0)</f>
        <v>0.48037274000000002</v>
      </c>
      <c r="W379" s="1" t="b">
        <f>AND(Table5[[#This Row],[FVA ENZLOAD flux UB]]=0,Table5[[#This Row],[ENZ not made when it should be?]])</f>
        <v>0</v>
      </c>
    </row>
    <row r="380" spans="1:23" hidden="1">
      <c r="A380" s="1" t="s">
        <v>4858</v>
      </c>
      <c r="B380" s="1" t="str">
        <f>_xlfn.TEXTBEFORE(Table38[[#This Row],[all fluxes from kapp-slack]]," ",,,,"")</f>
        <v>RXN-MAN1PT_c_FWD-rt6588</v>
      </c>
      <c r="C380" s="1">
        <f>_xlfn.NUMBERVALUE(IFERROR(_xlfn.TEXTAFTER(Table38[[#This Row],[all fluxes from kapp-slack]]," ",-1,,,""),""))</f>
        <v>0.14832742143710101</v>
      </c>
      <c r="F380" s="1" t="s">
        <v>6907</v>
      </c>
      <c r="G380" s="1" t="str">
        <f>_xlfn.TEXTBEFORE(Table5[[#This Row],[rxn     kapp_old        kapp_slack_ub   kapp_slack_lb]]," ")</f>
        <v>RXN-ACONTb_m_REV-rt6232</v>
      </c>
      <c r="H38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8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80" s="1">
        <f>_xlfn.NUMBERVALUE(_xlfn.TEXTAFTER(Table5[[#This Row],[rxn     kapp_old        kapp_slack_ub   kapp_slack_lb]]," ",-1))</f>
        <v>0</v>
      </c>
      <c r="K380" s="1">
        <f>_xlfn.XLOOKUP(SUBSTITUTE(Table5[[#This Row],[rxn]],"RXN-","ENZLOAD-"),ENZLOAD[name],ENZLOAD[flux],0)</f>
        <v>7.5755527757999896E-7</v>
      </c>
      <c r="L380" s="1" t="str">
        <f>"'"&amp;Table5[[#This Row],[rxn]]&amp;"'"&amp;CHAR(9)&amp;IF(AND(Table5[[#This Row],[kapp_slack_ub]]&lt;&gt;0,Table5[[#This Row],[kapp_old]]&lt;$F$1),$F$1,Table5[[#This Row],[kapp_old]])</f>
        <v>'RXN-ACONTb_m_REV-rt6232'	27141.27779288</v>
      </c>
      <c r="M380" s="1">
        <f>_xlfn.XLOOKUP(Table5[[#This Row],[rxn]],Table3[name],Table3[flux],$F$1)</f>
        <v>27141.277792879999</v>
      </c>
      <c r="N380" s="1">
        <f>IFERROR(Table5[[#This Row],[min flux]]/Table5[[#This Row],[associated enzload]],"")</f>
        <v>35827455231.494759</v>
      </c>
      <c r="O380" s="1">
        <f>_xlfn.NUMBERVALUE(IF(Table5[[#This Row],[flux/enzload]]="","",ABS($N$1-Table5[[#This Row],[flux/enzload]])))</f>
        <v>1364088862427.46</v>
      </c>
      <c r="P380" s="1">
        <f>Table5[[#This Row],[kapp_old]]+IFERROR(((Table5[[#This Row],[kapp_slack_ub]]-Table5[[#This Row],[kapp_slack_lb]])/Table5[[#This Row],[associated enzload]]),0)</f>
        <v>27141.277792879999</v>
      </c>
      <c r="Q380" s="1" t="str">
        <f>"'"&amp;Table5[[#This Row],[rxn]]&amp;"'"&amp;CHAR(9)&amp;Table5[[#This Row],[kapp + (slack_ub - slack_lb)/enzload]]</f>
        <v>'RXN-ACONTb_m_REV-rt6232'	27141.27779288</v>
      </c>
      <c r="R380" s="1">
        <f>_xlfn.XLOOKUP(Table5[[#This Row],[rxn]],Table38[name],Table38[flux],0)</f>
        <v>0</v>
      </c>
      <c r="S380" s="1">
        <f>_xlfn.XLOOKUP(SUBSTITUTE(Table5[[#This Row],[rxn]],"RXN-","ENZLOAD-"),Table38[name],Table38[flux],0)</f>
        <v>0</v>
      </c>
      <c r="T380" s="1" t="b">
        <f>AND(Table5[[#This Row],[ENZLOAD flux in kapp-slack.gms]]=0,Table5[[#This Row],[flux in kapp-slack.gms]]&lt;&gt;0,NOT(Table5[[#This Row],[spont or unknown?]]))</f>
        <v>0</v>
      </c>
      <c r="U380" s="1" t="b">
        <f>OR(_xlfn.TEXTAFTER(Table5[[#This Row],[rxn]],"-",-1)="SPONT",_xlfn.TEXTAFTER(Table5[[#This Row],[rxn]],"-",-1)="UNKNOWN")</f>
        <v>0</v>
      </c>
      <c r="V380" s="1">
        <f>_xlfn.XLOOKUP(SUBSTITUTE(Table5[[#This Row],[rxn]],"RXN-","ENZLOAD-"),Table4[rxn],Table4[ub],0)</f>
        <v>0.48037274000000002</v>
      </c>
      <c r="W380" s="1" t="b">
        <f>AND(Table5[[#This Row],[FVA ENZLOAD flux UB]]=0,Table5[[#This Row],[ENZ not made when it should be?]])</f>
        <v>0</v>
      </c>
    </row>
    <row r="381" spans="1:23" hidden="1">
      <c r="A381" s="1" t="s">
        <v>4859</v>
      </c>
      <c r="B381" s="1" t="str">
        <f>_xlfn.TEXTBEFORE(Table38[[#This Row],[all fluxes from kapp-slack]]," ",,,,"")</f>
        <v>RXN-MAN6PI_c_REV-rt0239</v>
      </c>
      <c r="C381" s="1">
        <f>_xlfn.NUMBERVALUE(IFERROR(_xlfn.TEXTAFTER(Table38[[#This Row],[all fluxes from kapp-slack]]," ",-1,,,""),""))</f>
        <v>0.14832742143710101</v>
      </c>
      <c r="F381" s="1" t="s">
        <v>6909</v>
      </c>
      <c r="G381" s="1" t="str">
        <f>_xlfn.TEXTBEFORE(Table5[[#This Row],[rxn     kapp_old        kapp_slack_ub   kapp_slack_lb]]," ")</f>
        <v>RXN-ACP1_e_FWD-rt1163</v>
      </c>
      <c r="H38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8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81" s="1">
        <f>_xlfn.NUMBERVALUE(_xlfn.TEXTAFTER(Table5[[#This Row],[rxn     kapp_old        kapp_slack_ub   kapp_slack_lb]]," ",-1))</f>
        <v>0</v>
      </c>
      <c r="K381" s="1">
        <f>_xlfn.XLOOKUP(SUBSTITUTE(Table5[[#This Row],[rxn]],"RXN-","ENZLOAD-"),ENZLOAD[name],ENZLOAD[flux],0)</f>
        <v>1.6257953160000001E-8</v>
      </c>
      <c r="L381" s="1" t="str">
        <f>"'"&amp;Table5[[#This Row],[rxn]]&amp;"'"&amp;CHAR(9)&amp;IF(AND(Table5[[#This Row],[kapp_slack_ub]]&lt;&gt;0,Table5[[#This Row],[kapp_old]]&lt;$F$1),$F$1,Table5[[#This Row],[kapp_old]])</f>
        <v>'RXN-ACP1_e_FWD-rt1163'	27141.27779288</v>
      </c>
      <c r="M381" s="1">
        <f>_xlfn.XLOOKUP(Table5[[#This Row],[rxn]],Table3[name],Table3[flux],$F$1)</f>
        <v>27141.277792879999</v>
      </c>
      <c r="N381" s="1">
        <f>IFERROR(Table5[[#This Row],[min flux]]/Table5[[#This Row],[associated enzload]],"")</f>
        <v>1669415425531.9553</v>
      </c>
      <c r="O381" s="1">
        <f>_xlfn.NUMBERVALUE(IF(Table5[[#This Row],[flux/enzload]]="","",ABS($N$1-Table5[[#This Row],[flux/enzload]])))</f>
        <v>269499107873.00201</v>
      </c>
      <c r="P381" s="1">
        <f>Table5[[#This Row],[kapp_old]]+IFERROR(((Table5[[#This Row],[kapp_slack_ub]]-Table5[[#This Row],[kapp_slack_lb]])/Table5[[#This Row],[associated enzload]]),0)</f>
        <v>27141.277792879999</v>
      </c>
      <c r="Q381" s="1" t="str">
        <f>"'"&amp;Table5[[#This Row],[rxn]]&amp;"'"&amp;CHAR(9)&amp;Table5[[#This Row],[kapp + (slack_ub - slack_lb)/enzload]]</f>
        <v>'RXN-ACP1_e_FWD-rt1163'	27141.27779288</v>
      </c>
      <c r="R381" s="1">
        <f>_xlfn.XLOOKUP(Table5[[#This Row],[rxn]],Table38[name],Table38[flux],0)</f>
        <v>0</v>
      </c>
      <c r="S381" s="1">
        <f>_xlfn.XLOOKUP(SUBSTITUTE(Table5[[#This Row],[rxn]],"RXN-","ENZLOAD-"),Table38[name],Table38[flux],0)</f>
        <v>0</v>
      </c>
      <c r="T381" s="1" t="b">
        <f>AND(Table5[[#This Row],[ENZLOAD flux in kapp-slack.gms]]=0,Table5[[#This Row],[flux in kapp-slack.gms]]&lt;&gt;0,NOT(Table5[[#This Row],[spont or unknown?]]))</f>
        <v>0</v>
      </c>
      <c r="U381" s="1" t="b">
        <f>OR(_xlfn.TEXTAFTER(Table5[[#This Row],[rxn]],"-",-1)="SPONT",_xlfn.TEXTAFTER(Table5[[#This Row],[rxn]],"-",-1)="UNKNOWN")</f>
        <v>0</v>
      </c>
      <c r="V381" s="1">
        <f>_xlfn.XLOOKUP(SUBSTITUTE(Table5[[#This Row],[rxn]],"RXN-","ENZLOAD-"),Table4[rxn],Table4[ub],0)</f>
        <v>0.61032333000000005</v>
      </c>
      <c r="W381" s="1" t="b">
        <f>AND(Table5[[#This Row],[FVA ENZLOAD flux UB]]=0,Table5[[#This Row],[ENZ not made when it should be?]])</f>
        <v>0</v>
      </c>
    </row>
    <row r="382" spans="1:23" hidden="1">
      <c r="A382" s="1" t="s">
        <v>4860</v>
      </c>
      <c r="B382" s="1" t="str">
        <f>_xlfn.TEXTBEFORE(Table38[[#This Row],[all fluxes from kapp-slack]]," ",,,,"")</f>
        <v>RXN-MCOATA_c_FWD-rt0302</v>
      </c>
      <c r="C382" s="1">
        <f>_xlfn.NUMBERVALUE(IFERROR(_xlfn.TEXTAFTER(Table38[[#This Row],[all fluxes from kapp-slack]]," ",-1,,,""),""))</f>
        <v>0.79333327612705495</v>
      </c>
      <c r="F382" s="1" t="s">
        <v>6910</v>
      </c>
      <c r="G382" s="1" t="str">
        <f>_xlfn.TEXTBEFORE(Table5[[#This Row],[rxn     kapp_old        kapp_slack_ub   kapp_slack_lb]]," ")</f>
        <v>RXN-ACP1_e_FWD-rt5051</v>
      </c>
      <c r="H38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8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82" s="1">
        <f>_xlfn.NUMBERVALUE(_xlfn.TEXTAFTER(Table5[[#This Row],[rxn     kapp_old        kapp_slack_ub   kapp_slack_lb]]," ",-1))</f>
        <v>0</v>
      </c>
      <c r="K382" s="1">
        <f>_xlfn.XLOOKUP(SUBSTITUTE(Table5[[#This Row],[rxn]],"RXN-","ENZLOAD-"),ENZLOAD[name],ENZLOAD[flux],0)</f>
        <v>5.3565915699999998E-9</v>
      </c>
      <c r="L382" s="1" t="str">
        <f>"'"&amp;Table5[[#This Row],[rxn]]&amp;"'"&amp;CHAR(9)&amp;IF(AND(Table5[[#This Row],[kapp_slack_ub]]&lt;&gt;0,Table5[[#This Row],[kapp_old]]&lt;$F$1),$F$1,Table5[[#This Row],[kapp_old]])</f>
        <v>'RXN-ACP1_e_FWD-rt5051'	27141.27779288</v>
      </c>
      <c r="M382" s="1">
        <f>_xlfn.XLOOKUP(Table5[[#This Row],[rxn]],Table3[name],Table3[flux],$F$1)</f>
        <v>27141.277792879999</v>
      </c>
      <c r="N382" s="1">
        <f>IFERROR(Table5[[#This Row],[min flux]]/Table5[[#This Row],[associated enzload]],"")</f>
        <v>5066893273119.1973</v>
      </c>
      <c r="O382" s="1">
        <f>_xlfn.NUMBERVALUE(IF(Table5[[#This Row],[flux/enzload]]="","",ABS($N$1-Table5[[#This Row],[flux/enzload]])))</f>
        <v>3666976955460.2402</v>
      </c>
      <c r="P382" s="1">
        <f>Table5[[#This Row],[kapp_old]]+IFERROR(((Table5[[#This Row],[kapp_slack_ub]]-Table5[[#This Row],[kapp_slack_lb]])/Table5[[#This Row],[associated enzload]]),0)</f>
        <v>27141.277792879999</v>
      </c>
      <c r="Q382" s="1" t="str">
        <f>"'"&amp;Table5[[#This Row],[rxn]]&amp;"'"&amp;CHAR(9)&amp;Table5[[#This Row],[kapp + (slack_ub - slack_lb)/enzload]]</f>
        <v>'RXN-ACP1_e_FWD-rt5051'	27141.27779288</v>
      </c>
      <c r="R382" s="1">
        <f>_xlfn.XLOOKUP(Table5[[#This Row],[rxn]],Table38[name],Table38[flux],0)</f>
        <v>0</v>
      </c>
      <c r="S382" s="1">
        <f>_xlfn.XLOOKUP(SUBSTITUTE(Table5[[#This Row],[rxn]],"RXN-","ENZLOAD-"),Table38[name],Table38[flux],0)</f>
        <v>0</v>
      </c>
      <c r="T382" s="1" t="b">
        <f>AND(Table5[[#This Row],[ENZLOAD flux in kapp-slack.gms]]=0,Table5[[#This Row],[flux in kapp-slack.gms]]&lt;&gt;0,NOT(Table5[[#This Row],[spont or unknown?]]))</f>
        <v>0</v>
      </c>
      <c r="U382" s="1" t="b">
        <f>OR(_xlfn.TEXTAFTER(Table5[[#This Row],[rxn]],"-",-1)="SPONT",_xlfn.TEXTAFTER(Table5[[#This Row],[rxn]],"-",-1)="UNKNOWN")</f>
        <v>0</v>
      </c>
      <c r="V382" s="1">
        <f>_xlfn.XLOOKUP(SUBSTITUTE(Table5[[#This Row],[rxn]],"RXN-","ENZLOAD-"),Table4[rxn],Table4[ub],0)</f>
        <v>0.72287973000000005</v>
      </c>
      <c r="W382" s="1" t="b">
        <f>AND(Table5[[#This Row],[FVA ENZLOAD flux UB]]=0,Table5[[#This Row],[ENZ not made when it should be?]])</f>
        <v>0</v>
      </c>
    </row>
    <row r="383" spans="1:23" hidden="1">
      <c r="A383" s="1" t="s">
        <v>4861</v>
      </c>
      <c r="B383" s="1" t="str">
        <f>_xlfn.TEXTBEFORE(Table38[[#This Row],[all fluxes from kapp-slack]]," ",,,,"")</f>
        <v>RXN-MDH_c_REV-rt2246</v>
      </c>
      <c r="C383" s="1">
        <f>_xlfn.NUMBERVALUE(IFERROR(_xlfn.TEXTAFTER(Table38[[#This Row],[all fluxes from kapp-slack]]," ",-1,,,""),""))</f>
        <v>0.21217688674638299</v>
      </c>
      <c r="F383" s="1" t="s">
        <v>6911</v>
      </c>
      <c r="G383" s="1" t="str">
        <f>_xlfn.TEXTBEFORE(Table5[[#This Row],[rxn     kapp_old        kapp_slack_ub   kapp_slack_lb]]," ")</f>
        <v>RXN-ACPCS_c_FWD-rt0245</v>
      </c>
      <c r="H38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8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83" s="1">
        <f>_xlfn.NUMBERVALUE(_xlfn.TEXTAFTER(Table5[[#This Row],[rxn     kapp_old        kapp_slack_ub   kapp_slack_lb]]," ",-1))</f>
        <v>0</v>
      </c>
      <c r="K383" s="1">
        <f>_xlfn.XLOOKUP(SUBSTITUTE(Table5[[#This Row],[rxn]],"RXN-","ENZLOAD-"),ENZLOAD[name],ENZLOAD[flux],0)</f>
        <v>2.144625843E-8</v>
      </c>
      <c r="L383" s="1" t="str">
        <f>"'"&amp;Table5[[#This Row],[rxn]]&amp;"'"&amp;CHAR(9)&amp;IF(AND(Table5[[#This Row],[kapp_slack_ub]]&lt;&gt;0,Table5[[#This Row],[kapp_old]]&lt;$F$1),$F$1,Table5[[#This Row],[kapp_old]])</f>
        <v>'RXN-ACPCS_c_FWD-rt0245'	27141.27779288</v>
      </c>
      <c r="M383" s="1">
        <f>_xlfn.XLOOKUP(Table5[[#This Row],[rxn]],Table3[name],Table3[flux],$F$1)</f>
        <v>27141.277792879999</v>
      </c>
      <c r="N383" s="1">
        <f>IFERROR(Table5[[#This Row],[min flux]]/Table5[[#This Row],[associated enzload]],"")</f>
        <v>1265548388380.5833</v>
      </c>
      <c r="O383" s="1">
        <f>_xlfn.NUMBERVALUE(IF(Table5[[#This Row],[flux/enzload]]="","",ABS($N$1-Table5[[#This Row],[flux/enzload]])))</f>
        <v>134367929278.37</v>
      </c>
      <c r="P383" s="1">
        <f>Table5[[#This Row],[kapp_old]]+IFERROR(((Table5[[#This Row],[kapp_slack_ub]]-Table5[[#This Row],[kapp_slack_lb]])/Table5[[#This Row],[associated enzload]]),0)</f>
        <v>27141.277792879999</v>
      </c>
      <c r="Q383" s="1" t="str">
        <f>"'"&amp;Table5[[#This Row],[rxn]]&amp;"'"&amp;CHAR(9)&amp;Table5[[#This Row],[kapp + (slack_ub - slack_lb)/enzload]]</f>
        <v>'RXN-ACPCS_c_FWD-rt0245'	27141.27779288</v>
      </c>
      <c r="R383" s="1">
        <f>_xlfn.XLOOKUP(Table5[[#This Row],[rxn]],Table38[name],Table38[flux],0)</f>
        <v>0</v>
      </c>
      <c r="S383" s="1">
        <f>_xlfn.XLOOKUP(SUBSTITUTE(Table5[[#This Row],[rxn]],"RXN-","ENZLOAD-"),Table38[name],Table38[flux],0)</f>
        <v>0</v>
      </c>
      <c r="T383" s="1" t="b">
        <f>AND(Table5[[#This Row],[ENZLOAD flux in kapp-slack.gms]]=0,Table5[[#This Row],[flux in kapp-slack.gms]]&lt;&gt;0,NOT(Table5[[#This Row],[spont or unknown?]]))</f>
        <v>0</v>
      </c>
      <c r="U383" s="1" t="b">
        <f>OR(_xlfn.TEXTAFTER(Table5[[#This Row],[rxn]],"-",-1)="SPONT",_xlfn.TEXTAFTER(Table5[[#This Row],[rxn]],"-",-1)="UNKNOWN")</f>
        <v>0</v>
      </c>
      <c r="V383" s="1">
        <f>_xlfn.XLOOKUP(SUBSTITUTE(Table5[[#This Row],[rxn]],"RXN-","ENZLOAD-"),Table4[rxn],Table4[ub],0)</f>
        <v>0.82752148999999997</v>
      </c>
      <c r="W383" s="1" t="b">
        <f>AND(Table5[[#This Row],[FVA ENZLOAD flux UB]]=0,Table5[[#This Row],[ENZ not made when it should be?]])</f>
        <v>0</v>
      </c>
    </row>
    <row r="384" spans="1:23" hidden="1">
      <c r="A384" s="1" t="s">
        <v>4862</v>
      </c>
      <c r="B384" s="1" t="str">
        <f>_xlfn.TEXTBEFORE(Table38[[#This Row],[all fluxes from kapp-slack]]," ",,,,"")</f>
        <v>RXN-MDH_m_FWD-rt2810</v>
      </c>
      <c r="C384" s="1">
        <f>_xlfn.NUMBERVALUE(IFERROR(_xlfn.TEXTAFTER(Table38[[#This Row],[all fluxes from kapp-slack]]," ",-1,,,""),""))</f>
        <v>0.12691107660274301</v>
      </c>
      <c r="F384" s="1" t="s">
        <v>6912</v>
      </c>
      <c r="G384" s="1" t="str">
        <f>_xlfn.TEXTBEFORE(Table5[[#This Row],[rxn     kapp_old        kapp_slack_ub   kapp_slack_lb]]," ")</f>
        <v>RXN-ACPCS_c_REV-rt0245</v>
      </c>
      <c r="H38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8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84" s="1">
        <f>_xlfn.NUMBERVALUE(_xlfn.TEXTAFTER(Table5[[#This Row],[rxn     kapp_old        kapp_slack_ub   kapp_slack_lb]]," ",-1))</f>
        <v>0</v>
      </c>
      <c r="K384" s="1">
        <f>_xlfn.XLOOKUP(SUBSTITUTE(Table5[[#This Row],[rxn]],"RXN-","ENZLOAD-"),ENZLOAD[name],ENZLOAD[flux],0)</f>
        <v>2.144625843E-8</v>
      </c>
      <c r="L384" s="1" t="str">
        <f>"'"&amp;Table5[[#This Row],[rxn]]&amp;"'"&amp;CHAR(9)&amp;IF(AND(Table5[[#This Row],[kapp_slack_ub]]&lt;&gt;0,Table5[[#This Row],[kapp_old]]&lt;$F$1),$F$1,Table5[[#This Row],[kapp_old]])</f>
        <v>'RXN-ACPCS_c_REV-rt0245'	27141.27779288</v>
      </c>
      <c r="M384" s="1">
        <f>_xlfn.XLOOKUP(Table5[[#This Row],[rxn]],Table3[name],Table3[flux],$F$1)</f>
        <v>27141.277792879999</v>
      </c>
      <c r="N384" s="1">
        <f>IFERROR(Table5[[#This Row],[min flux]]/Table5[[#This Row],[associated enzload]],"")</f>
        <v>1265548388380.5833</v>
      </c>
      <c r="O384" s="1">
        <f>_xlfn.NUMBERVALUE(IF(Table5[[#This Row],[flux/enzload]]="","",ABS($N$1-Table5[[#This Row],[flux/enzload]])))</f>
        <v>134367929278.37</v>
      </c>
      <c r="P384" s="1">
        <f>Table5[[#This Row],[kapp_old]]+IFERROR(((Table5[[#This Row],[kapp_slack_ub]]-Table5[[#This Row],[kapp_slack_lb]])/Table5[[#This Row],[associated enzload]]),0)</f>
        <v>27141.277792879999</v>
      </c>
      <c r="Q384" s="1" t="str">
        <f>"'"&amp;Table5[[#This Row],[rxn]]&amp;"'"&amp;CHAR(9)&amp;Table5[[#This Row],[kapp + (slack_ub - slack_lb)/enzload]]</f>
        <v>'RXN-ACPCS_c_REV-rt0245'	27141.27779288</v>
      </c>
      <c r="R384" s="1">
        <f>_xlfn.XLOOKUP(Table5[[#This Row],[rxn]],Table38[name],Table38[flux],0)</f>
        <v>0</v>
      </c>
      <c r="S384" s="1">
        <f>_xlfn.XLOOKUP(SUBSTITUTE(Table5[[#This Row],[rxn]],"RXN-","ENZLOAD-"),Table38[name],Table38[flux],0)</f>
        <v>0</v>
      </c>
      <c r="T384" s="1" t="b">
        <f>AND(Table5[[#This Row],[ENZLOAD flux in kapp-slack.gms]]=0,Table5[[#This Row],[flux in kapp-slack.gms]]&lt;&gt;0,NOT(Table5[[#This Row],[spont or unknown?]]))</f>
        <v>0</v>
      </c>
      <c r="U384" s="1" t="b">
        <f>OR(_xlfn.TEXTAFTER(Table5[[#This Row],[rxn]],"-",-1)="SPONT",_xlfn.TEXTAFTER(Table5[[#This Row],[rxn]],"-",-1)="UNKNOWN")</f>
        <v>0</v>
      </c>
      <c r="V384" s="1">
        <f>_xlfn.XLOOKUP(SUBSTITUTE(Table5[[#This Row],[rxn]],"RXN-","ENZLOAD-"),Table4[rxn],Table4[ub],0)</f>
        <v>0.82752148999999997</v>
      </c>
      <c r="W384" s="1" t="b">
        <f>AND(Table5[[#This Row],[FVA ENZLOAD flux UB]]=0,Table5[[#This Row],[ENZ not made when it should be?]])</f>
        <v>0</v>
      </c>
    </row>
    <row r="385" spans="1:23" hidden="1">
      <c r="A385" s="1" t="s">
        <v>4863</v>
      </c>
      <c r="B385" s="1" t="str">
        <f>_xlfn.TEXTBEFORE(Table38[[#This Row],[all fluxes from kapp-slack]]," ",,,,"")</f>
        <v>RXN-MDRPD_c_FWD-rt7461</v>
      </c>
      <c r="C385" s="1">
        <f>_xlfn.NUMBERVALUE(IFERROR(_xlfn.TEXTAFTER(Table38[[#This Row],[all fluxes from kapp-slack]]," ",-1,,,""),""))</f>
        <v>3.8585456522999997E-5</v>
      </c>
      <c r="F385" s="1" t="s">
        <v>6913</v>
      </c>
      <c r="G385" s="1" t="str">
        <f>_xlfn.TEXTBEFORE(Table5[[#This Row],[rxn     kapp_old        kapp_slack_ub   kapp_slack_lb]]," ")</f>
        <v>RXN-ACRNAH_x_FWD-rt5418</v>
      </c>
      <c r="H38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8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85" s="1">
        <f>_xlfn.NUMBERVALUE(_xlfn.TEXTAFTER(Table5[[#This Row],[rxn     kapp_old        kapp_slack_ub   kapp_slack_lb]]," ",-1))</f>
        <v>0</v>
      </c>
      <c r="K385" s="1">
        <f>_xlfn.XLOOKUP(SUBSTITUTE(Table5[[#This Row],[rxn]],"RXN-","ENZLOAD-"),ENZLOAD[name],ENZLOAD[flux],0)</f>
        <v>7.7008659900000001E-8</v>
      </c>
      <c r="L385" s="1" t="str">
        <f>"'"&amp;Table5[[#This Row],[rxn]]&amp;"'"&amp;CHAR(9)&amp;IF(AND(Table5[[#This Row],[kapp_slack_ub]]&lt;&gt;0,Table5[[#This Row],[kapp_old]]&lt;$F$1),$F$1,Table5[[#This Row],[kapp_old]])</f>
        <v>'RXN-ACRNAH_x_FWD-rt5418'	27141.27779288</v>
      </c>
      <c r="M385" s="1">
        <f>_xlfn.XLOOKUP(Table5[[#This Row],[rxn]],Table3[name],Table3[flux],$F$1)</f>
        <v>27141.277792879999</v>
      </c>
      <c r="N385" s="1">
        <f>IFERROR(Table5[[#This Row],[min flux]]/Table5[[#This Row],[associated enzload]],"")</f>
        <v>352444489075.96167</v>
      </c>
      <c r="O385" s="1">
        <f>_xlfn.NUMBERVALUE(IF(Table5[[#This Row],[flux/enzload]]="","",ABS($N$1-Table5[[#This Row],[flux/enzload]])))</f>
        <v>1047471828582.99</v>
      </c>
      <c r="P385" s="1">
        <f>Table5[[#This Row],[kapp_old]]+IFERROR(((Table5[[#This Row],[kapp_slack_ub]]-Table5[[#This Row],[kapp_slack_lb]])/Table5[[#This Row],[associated enzload]]),0)</f>
        <v>27141.277792879999</v>
      </c>
      <c r="Q385" s="1" t="str">
        <f>"'"&amp;Table5[[#This Row],[rxn]]&amp;"'"&amp;CHAR(9)&amp;Table5[[#This Row],[kapp + (slack_ub - slack_lb)/enzload]]</f>
        <v>'RXN-ACRNAH_x_FWD-rt5418'	27141.27779288</v>
      </c>
      <c r="R385" s="1">
        <f>_xlfn.XLOOKUP(Table5[[#This Row],[rxn]],Table38[name],Table38[flux],0)</f>
        <v>0</v>
      </c>
      <c r="S385" s="1">
        <f>_xlfn.XLOOKUP(SUBSTITUTE(Table5[[#This Row],[rxn]],"RXN-","ENZLOAD-"),Table38[name],Table38[flux],0)</f>
        <v>0</v>
      </c>
      <c r="T385" s="1" t="b">
        <f>AND(Table5[[#This Row],[ENZLOAD flux in kapp-slack.gms]]=0,Table5[[#This Row],[flux in kapp-slack.gms]]&lt;&gt;0,NOT(Table5[[#This Row],[spont or unknown?]]))</f>
        <v>0</v>
      </c>
      <c r="U385" s="1" t="b">
        <f>OR(_xlfn.TEXTAFTER(Table5[[#This Row],[rxn]],"-",-1)="SPONT",_xlfn.TEXTAFTER(Table5[[#This Row],[rxn]],"-",-1)="UNKNOWN")</f>
        <v>0</v>
      </c>
      <c r="V385" s="1">
        <f>_xlfn.XLOOKUP(SUBSTITUTE(Table5[[#This Row],[rxn]],"RXN-","ENZLOAD-"),Table4[rxn],Table4[ub],0)</f>
        <v>1.04459985</v>
      </c>
      <c r="W385" s="1" t="b">
        <f>AND(Table5[[#This Row],[FVA ENZLOAD flux UB]]=0,Table5[[#This Row],[ENZ not made when it should be?]])</f>
        <v>0</v>
      </c>
    </row>
    <row r="386" spans="1:23" hidden="1">
      <c r="A386" s="1" t="s">
        <v>4864</v>
      </c>
      <c r="B386" s="1" t="str">
        <f>_xlfn.TEXTBEFORE(Table38[[#This Row],[all fluxes from kapp-slack]]," ",,,,"")</f>
        <v>RXN-ME1_m_FWD-rt5549</v>
      </c>
      <c r="C386" s="1">
        <f>_xlfn.NUMBERVALUE(IFERROR(_xlfn.TEXTAFTER(Table38[[#This Row],[all fluxes from kapp-slack]]," ",-1,,,""),""))</f>
        <v>0.18121812498657999</v>
      </c>
      <c r="F386" s="1" t="s">
        <v>6914</v>
      </c>
      <c r="G386" s="1" t="str">
        <f>_xlfn.TEXTBEFORE(Table5[[#This Row],[rxn     kapp_old        kapp_slack_ub   kapp_slack_lb]]," ")</f>
        <v>RXN-ACRNt_c_m_FWD-rt0963</v>
      </c>
      <c r="H38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8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86" s="1">
        <f>_xlfn.NUMBERVALUE(_xlfn.TEXTAFTER(Table5[[#This Row],[rxn     kapp_old        kapp_slack_ub   kapp_slack_lb]]," ",-1))</f>
        <v>0</v>
      </c>
      <c r="K386" s="1">
        <f>_xlfn.XLOOKUP(SUBSTITUTE(Table5[[#This Row],[rxn]],"RXN-","ENZLOAD-"),ENZLOAD[name],ENZLOAD[flux],0)</f>
        <v>1.91058229634E-6</v>
      </c>
      <c r="L386" s="1" t="str">
        <f>"'"&amp;Table5[[#This Row],[rxn]]&amp;"'"&amp;CHAR(9)&amp;IF(AND(Table5[[#This Row],[kapp_slack_ub]]&lt;&gt;0,Table5[[#This Row],[kapp_old]]&lt;$F$1),$F$1,Table5[[#This Row],[kapp_old]])</f>
        <v>'RXN-ACRNt_c_m_FWD-rt0963'	27141.27779288</v>
      </c>
      <c r="M386" s="1">
        <f>_xlfn.XLOOKUP(Table5[[#This Row],[rxn]],Table3[name],Table3[flux],$F$1)</f>
        <v>27141.277792879999</v>
      </c>
      <c r="N386" s="1">
        <f>IFERROR(Table5[[#This Row],[min flux]]/Table5[[#This Row],[associated enzload]],"")</f>
        <v>14205762214.416563</v>
      </c>
      <c r="O386" s="1">
        <f>_xlfn.NUMBERVALUE(IF(Table5[[#This Row],[flux/enzload]]="","",ABS($N$1-Table5[[#This Row],[flux/enzload]])))</f>
        <v>1385710555444.54</v>
      </c>
      <c r="P386" s="1">
        <f>Table5[[#This Row],[kapp_old]]+IFERROR(((Table5[[#This Row],[kapp_slack_ub]]-Table5[[#This Row],[kapp_slack_lb]])/Table5[[#This Row],[associated enzload]]),0)</f>
        <v>27141.277792879999</v>
      </c>
      <c r="Q386" s="1" t="str">
        <f>"'"&amp;Table5[[#This Row],[rxn]]&amp;"'"&amp;CHAR(9)&amp;Table5[[#This Row],[kapp + (slack_ub - slack_lb)/enzload]]</f>
        <v>'RXN-ACRNt_c_m_FWD-rt0963'	27141.27779288</v>
      </c>
      <c r="R386" s="1">
        <f>_xlfn.XLOOKUP(Table5[[#This Row],[rxn]],Table38[name],Table38[flux],0)</f>
        <v>0</v>
      </c>
      <c r="S386" s="1">
        <f>_xlfn.XLOOKUP(SUBSTITUTE(Table5[[#This Row],[rxn]],"RXN-","ENZLOAD-"),Table38[name],Table38[flux],0)</f>
        <v>0</v>
      </c>
      <c r="T386" s="1" t="b">
        <f>AND(Table5[[#This Row],[ENZLOAD flux in kapp-slack.gms]]=0,Table5[[#This Row],[flux in kapp-slack.gms]]&lt;&gt;0,NOT(Table5[[#This Row],[spont or unknown?]]))</f>
        <v>0</v>
      </c>
      <c r="U386" s="1" t="b">
        <f>OR(_xlfn.TEXTAFTER(Table5[[#This Row],[rxn]],"-",-1)="SPONT",_xlfn.TEXTAFTER(Table5[[#This Row],[rxn]],"-",-1)="UNKNOWN")</f>
        <v>0</v>
      </c>
      <c r="V386" s="1">
        <f>_xlfn.XLOOKUP(SUBSTITUTE(Table5[[#This Row],[rxn]],"RXN-","ENZLOAD-"),Table4[rxn],Table4[ub],0)</f>
        <v>1.3371804700000001</v>
      </c>
      <c r="W386" s="1" t="b">
        <f>AND(Table5[[#This Row],[FVA ENZLOAD flux UB]]=0,Table5[[#This Row],[ENZ not made when it should be?]])</f>
        <v>0</v>
      </c>
    </row>
    <row r="387" spans="1:23" hidden="1">
      <c r="A387" s="1" t="s">
        <v>4865</v>
      </c>
      <c r="B387" s="1" t="str">
        <f>_xlfn.TEXTBEFORE(Table38[[#This Row],[all fluxes from kapp-slack]]," ",,,,"")</f>
        <v>RXN-ME2_m_FWD-rt5549</v>
      </c>
      <c r="C387" s="1">
        <f>_xlfn.NUMBERVALUE(IFERROR(_xlfn.TEXTAFTER(Table38[[#This Row],[all fluxes from kapp-slack]]," ",-1,,,""),""))</f>
        <v>1.1075415731508E-2</v>
      </c>
      <c r="F387" s="1" t="s">
        <v>6918</v>
      </c>
      <c r="G387" s="1" t="str">
        <f>_xlfn.TEXTBEFORE(Table5[[#This Row],[rxn     kapp_old        kapp_slack_ub   kapp_slack_lb]]," ")</f>
        <v>RXN-ACS_n_FWD-rt6229_n</v>
      </c>
      <c r="H38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8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87" s="1">
        <f>_xlfn.NUMBERVALUE(_xlfn.TEXTAFTER(Table5[[#This Row],[rxn     kapp_old        kapp_slack_ub   kapp_slack_lb]]," ",-1))</f>
        <v>0</v>
      </c>
      <c r="K387" s="1">
        <f>_xlfn.XLOOKUP(SUBSTITUTE(Table5[[#This Row],[rxn]],"RXN-","ENZLOAD-"),ENZLOAD[name],ENZLOAD[flux],0)</f>
        <v>6.1052340946E-7</v>
      </c>
      <c r="L387" s="1" t="str">
        <f>"'"&amp;Table5[[#This Row],[rxn]]&amp;"'"&amp;CHAR(9)&amp;IF(AND(Table5[[#This Row],[kapp_slack_ub]]&lt;&gt;0,Table5[[#This Row],[kapp_old]]&lt;$F$1),$F$1,Table5[[#This Row],[kapp_old]])</f>
        <v>'RXN-ACS_n_FWD-rt6229_n'	27141.27779288</v>
      </c>
      <c r="M387" s="1">
        <f>_xlfn.XLOOKUP(Table5[[#This Row],[rxn]],Table3[name],Table3[flux],$F$1)</f>
        <v>27141.277792879999</v>
      </c>
      <c r="N387" s="1">
        <f>IFERROR(Table5[[#This Row],[min flux]]/Table5[[#This Row],[associated enzload]],"")</f>
        <v>44455752838.185364</v>
      </c>
      <c r="O387" s="1">
        <f>_xlfn.NUMBERVALUE(IF(Table5[[#This Row],[flux/enzload]]="","",ABS($N$1-Table5[[#This Row],[flux/enzload]])))</f>
        <v>1355460564820.77</v>
      </c>
      <c r="P387" s="1">
        <f>Table5[[#This Row],[kapp_old]]+IFERROR(((Table5[[#This Row],[kapp_slack_ub]]-Table5[[#This Row],[kapp_slack_lb]])/Table5[[#This Row],[associated enzload]]),0)</f>
        <v>27141.277792879999</v>
      </c>
      <c r="Q387" s="1" t="str">
        <f>"'"&amp;Table5[[#This Row],[rxn]]&amp;"'"&amp;CHAR(9)&amp;Table5[[#This Row],[kapp + (slack_ub - slack_lb)/enzload]]</f>
        <v>'RXN-ACS_n_FWD-rt6229_n'	27141.27779288</v>
      </c>
      <c r="R387" s="1">
        <f>_xlfn.XLOOKUP(Table5[[#This Row],[rxn]],Table38[name],Table38[flux],0)</f>
        <v>0</v>
      </c>
      <c r="S387" s="1">
        <f>_xlfn.XLOOKUP(SUBSTITUTE(Table5[[#This Row],[rxn]],"RXN-","ENZLOAD-"),Table38[name],Table38[flux],0)</f>
        <v>0</v>
      </c>
      <c r="T387" s="1" t="b">
        <f>AND(Table5[[#This Row],[ENZLOAD flux in kapp-slack.gms]]=0,Table5[[#This Row],[flux in kapp-slack.gms]]&lt;&gt;0,NOT(Table5[[#This Row],[spont or unknown?]]))</f>
        <v>0</v>
      </c>
      <c r="U387" s="1" t="b">
        <f>OR(_xlfn.TEXTAFTER(Table5[[#This Row],[rxn]],"-",-1)="SPONT",_xlfn.TEXTAFTER(Table5[[#This Row],[rxn]],"-",-1)="UNKNOWN")</f>
        <v>0</v>
      </c>
      <c r="V387" s="1">
        <f>_xlfn.XLOOKUP(SUBSTITUTE(Table5[[#This Row],[rxn]],"RXN-","ENZLOAD-"),Table4[rxn],Table4[ub],0)</f>
        <v>0.58422717000000002</v>
      </c>
      <c r="W387" s="1" t="b">
        <f>AND(Table5[[#This Row],[FVA ENZLOAD flux UB]]=0,Table5[[#This Row],[ENZ not made when it should be?]])</f>
        <v>0</v>
      </c>
    </row>
    <row r="388" spans="1:23" hidden="1">
      <c r="A388" s="1" t="s">
        <v>4866</v>
      </c>
      <c r="B388" s="1" t="str">
        <f>_xlfn.TEXTBEFORE(Table38[[#This Row],[all fluxes from kapp-slack]]," ",,,,"")</f>
        <v>RXN-METAT_c_FWD-rt5403</v>
      </c>
      <c r="C388" s="1">
        <f>_xlfn.NUMBERVALUE(IFERROR(_xlfn.TEXTAFTER(Table38[[#This Row],[all fluxes from kapp-slack]]," ",-1,,,""),""))</f>
        <v>8.7307380366144993E-2</v>
      </c>
      <c r="F388" s="1" t="s">
        <v>6926</v>
      </c>
      <c r="G388" s="1" t="str">
        <f>_xlfn.TEXTBEFORE(Table5[[#This Row],[rxn     kapp_old        kapp_slack_ub   kapp_slack_lb]]," ")</f>
        <v>RXN-ADA_c_FWD-rt8364</v>
      </c>
      <c r="H38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8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88" s="1">
        <f>_xlfn.NUMBERVALUE(_xlfn.TEXTAFTER(Table5[[#This Row],[rxn     kapp_old        kapp_slack_ub   kapp_slack_lb]]," ",-1))</f>
        <v>0</v>
      </c>
      <c r="K388" s="1">
        <f>_xlfn.XLOOKUP(SUBSTITUTE(Table5[[#This Row],[rxn]],"RXN-","ENZLOAD-"),ENZLOAD[name],ENZLOAD[flux],0)</f>
        <v>3.8486091518000001E-7</v>
      </c>
      <c r="L388" s="1" t="str">
        <f>"'"&amp;Table5[[#This Row],[rxn]]&amp;"'"&amp;CHAR(9)&amp;IF(AND(Table5[[#This Row],[kapp_slack_ub]]&lt;&gt;0,Table5[[#This Row],[kapp_old]]&lt;$F$1),$F$1,Table5[[#This Row],[kapp_old]])</f>
        <v>'RXN-ADA_c_FWD-rt8364'	27141.27779288</v>
      </c>
      <c r="M388" s="1">
        <f>_xlfn.XLOOKUP(Table5[[#This Row],[rxn]],Table3[name],Table3[flux],$F$1)</f>
        <v>27141.277792879999</v>
      </c>
      <c r="N388" s="1">
        <f>IFERROR(Table5[[#This Row],[min flux]]/Table5[[#This Row],[associated enzload]],"")</f>
        <v>70522302271.681656</v>
      </c>
      <c r="O388" s="1">
        <f>_xlfn.NUMBERVALUE(IF(Table5[[#This Row],[flux/enzload]]="","",ABS($N$1-Table5[[#This Row],[flux/enzload]])))</f>
        <v>1329394015387.27</v>
      </c>
      <c r="P388" s="1">
        <f>Table5[[#This Row],[kapp_old]]+IFERROR(((Table5[[#This Row],[kapp_slack_ub]]-Table5[[#This Row],[kapp_slack_lb]])/Table5[[#This Row],[associated enzload]]),0)</f>
        <v>27141.277792879999</v>
      </c>
      <c r="Q388" s="1" t="str">
        <f>"'"&amp;Table5[[#This Row],[rxn]]&amp;"'"&amp;CHAR(9)&amp;Table5[[#This Row],[kapp + (slack_ub - slack_lb)/enzload]]</f>
        <v>'RXN-ADA_c_FWD-rt8364'	27141.27779288</v>
      </c>
      <c r="R388" s="1">
        <f>_xlfn.XLOOKUP(Table5[[#This Row],[rxn]],Table38[name],Table38[flux],0)</f>
        <v>0</v>
      </c>
      <c r="S388" s="1">
        <f>_xlfn.XLOOKUP(SUBSTITUTE(Table5[[#This Row],[rxn]],"RXN-","ENZLOAD-"),Table38[name],Table38[flux],0)</f>
        <v>0</v>
      </c>
      <c r="T388" s="1" t="b">
        <f>AND(Table5[[#This Row],[ENZLOAD flux in kapp-slack.gms]]=0,Table5[[#This Row],[flux in kapp-slack.gms]]&lt;&gt;0,NOT(Table5[[#This Row],[spont or unknown?]]))</f>
        <v>0</v>
      </c>
      <c r="U388" s="1" t="b">
        <f>OR(_xlfn.TEXTAFTER(Table5[[#This Row],[rxn]],"-",-1)="SPONT",_xlfn.TEXTAFTER(Table5[[#This Row],[rxn]],"-",-1)="UNKNOWN")</f>
        <v>0</v>
      </c>
      <c r="V388" s="1">
        <f>_xlfn.XLOOKUP(SUBSTITUTE(Table5[[#This Row],[rxn]],"RXN-","ENZLOAD-"),Table4[rxn],Table4[ub],0)</f>
        <v>1.0866758599999999</v>
      </c>
      <c r="W388" s="1" t="b">
        <f>AND(Table5[[#This Row],[FVA ENZLOAD flux UB]]=0,Table5[[#This Row],[ENZ not made when it should be?]])</f>
        <v>0</v>
      </c>
    </row>
    <row r="389" spans="1:23" hidden="1">
      <c r="A389" s="1" t="s">
        <v>4867</v>
      </c>
      <c r="B389" s="1" t="str">
        <f>_xlfn.TEXTBEFORE(Table38[[#This Row],[all fluxes from kapp-slack]]," ",,,,"")</f>
        <v>RXN-METB1_c_FWD-rt8357</v>
      </c>
      <c r="C389" s="1">
        <f>_xlfn.NUMBERVALUE(IFERROR(_xlfn.TEXTAFTER(Table38[[#This Row],[all fluxes from kapp-slack]]," ",-1,,,""),""))</f>
        <v>1.9719312184684E-2</v>
      </c>
      <c r="F389" s="1" t="s">
        <v>6928</v>
      </c>
      <c r="G389" s="1" t="str">
        <f>_xlfn.TEXTBEFORE(Table5[[#This Row],[rxn     kapp_old        kapp_slack_ub   kapp_slack_lb]]," ")</f>
        <v>RXN-ADCS_c_FWD-rt5301</v>
      </c>
      <c r="H38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8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89" s="1">
        <f>_xlfn.NUMBERVALUE(_xlfn.TEXTAFTER(Table5[[#This Row],[rxn     kapp_old        kapp_slack_ub   kapp_slack_lb]]," ",-1))</f>
        <v>0</v>
      </c>
      <c r="K389" s="1">
        <f>_xlfn.XLOOKUP(SUBSTITUTE(Table5[[#This Row],[rxn]],"RXN-","ENZLOAD-"),ENZLOAD[name],ENZLOAD[flux],0)</f>
        <v>1.06031258E-7</v>
      </c>
      <c r="L389" s="1" t="str">
        <f>"'"&amp;Table5[[#This Row],[rxn]]&amp;"'"&amp;CHAR(9)&amp;IF(AND(Table5[[#This Row],[kapp_slack_ub]]&lt;&gt;0,Table5[[#This Row],[kapp_old]]&lt;$F$1),$F$1,Table5[[#This Row],[kapp_old]])</f>
        <v>'RXN-ADCS_c_FWD-rt5301'	27141.27779288</v>
      </c>
      <c r="M389" s="1">
        <f>_xlfn.XLOOKUP(Table5[[#This Row],[rxn]],Table3[name],Table3[flux],$F$1)</f>
        <v>27141.277792879999</v>
      </c>
      <c r="N389" s="1">
        <f>IFERROR(Table5[[#This Row],[min flux]]/Table5[[#This Row],[associated enzload]],"")</f>
        <v>255974307056.50967</v>
      </c>
      <c r="O389" s="1">
        <f>_xlfn.NUMBERVALUE(IF(Table5[[#This Row],[flux/enzload]]="","",ABS($N$1-Table5[[#This Row],[flux/enzload]])))</f>
        <v>1143942010602.4399</v>
      </c>
      <c r="P389" s="1">
        <f>Table5[[#This Row],[kapp_old]]+IFERROR(((Table5[[#This Row],[kapp_slack_ub]]-Table5[[#This Row],[kapp_slack_lb]])/Table5[[#This Row],[associated enzload]]),0)</f>
        <v>27141.277792879999</v>
      </c>
      <c r="Q389" s="1" t="str">
        <f>"'"&amp;Table5[[#This Row],[rxn]]&amp;"'"&amp;CHAR(9)&amp;Table5[[#This Row],[kapp + (slack_ub - slack_lb)/enzload]]</f>
        <v>'RXN-ADCS_c_FWD-rt5301'	27141.27779288</v>
      </c>
      <c r="R389" s="1">
        <f>_xlfn.XLOOKUP(Table5[[#This Row],[rxn]],Table38[name],Table38[flux],0)</f>
        <v>0</v>
      </c>
      <c r="S389" s="1">
        <f>_xlfn.XLOOKUP(SUBSTITUTE(Table5[[#This Row],[rxn]],"RXN-","ENZLOAD-"),Table38[name],Table38[flux],0)</f>
        <v>0</v>
      </c>
      <c r="T389" s="1" t="b">
        <f>AND(Table5[[#This Row],[ENZLOAD flux in kapp-slack.gms]]=0,Table5[[#This Row],[flux in kapp-slack.gms]]&lt;&gt;0,NOT(Table5[[#This Row],[spont or unknown?]]))</f>
        <v>0</v>
      </c>
      <c r="U389" s="1" t="b">
        <f>OR(_xlfn.TEXTAFTER(Table5[[#This Row],[rxn]],"-",-1)="SPONT",_xlfn.TEXTAFTER(Table5[[#This Row],[rxn]],"-",-1)="UNKNOWN")</f>
        <v>0</v>
      </c>
      <c r="V389" s="1">
        <f>_xlfn.XLOOKUP(SUBSTITUTE(Table5[[#This Row],[rxn]],"RXN-","ENZLOAD-"),Table4[rxn],Table4[ub],0)</f>
        <v>0.50004815999999996</v>
      </c>
      <c r="W389" s="1" t="b">
        <f>AND(Table5[[#This Row],[FVA ENZLOAD flux UB]]=0,Table5[[#This Row],[ENZ not made when it should be?]])</f>
        <v>0</v>
      </c>
    </row>
    <row r="390" spans="1:23" hidden="1">
      <c r="A390" s="1" t="s">
        <v>4868</v>
      </c>
      <c r="B390" s="1" t="str">
        <f>_xlfn.TEXTBEFORE(Table38[[#This Row],[all fluxes from kapp-slack]]," ",,,,"")</f>
        <v>RXN-METS_c_FWD-rt1457</v>
      </c>
      <c r="C390" s="1">
        <f>_xlfn.NUMBERVALUE(IFERROR(_xlfn.TEXTAFTER(Table38[[#This Row],[all fluxes from kapp-slack]]," ",-1,,,""),""))</f>
        <v>9.6438379192160001E-2</v>
      </c>
      <c r="F390" s="1" t="s">
        <v>6929</v>
      </c>
      <c r="G390" s="1" t="str">
        <f>_xlfn.TEXTBEFORE(Table5[[#This Row],[rxn     kapp_old        kapp_slack_ub   kapp_slack_lb]]," ")</f>
        <v>RXN-ADD_c_FWD-rt3300</v>
      </c>
      <c r="H390" s="1">
        <f>_xlfn.NUMBERVALUE(_xlfn.TEXTBEFORE(TRIM(_xlfn.TEXTAFTER(_xlfn.TEXTBEFORE(Table5[[#This Row],[rxn     kapp_old        kapp_slack_ub   kapp_slack_lb]],Table5[[#This Row],[kapp_slack_lb]],-1),Table5[[#This Row],[rxn]]))," "))</f>
        <v>37.449949912911002</v>
      </c>
      <c r="I39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90" s="1">
        <f>_xlfn.NUMBERVALUE(_xlfn.TEXTAFTER(Table5[[#This Row],[rxn     kapp_old        kapp_slack_ub   kapp_slack_lb]]," ",-1))</f>
        <v>0</v>
      </c>
      <c r="K390" s="1">
        <f>_xlfn.XLOOKUP(SUBSTITUTE(Table5[[#This Row],[rxn]],"RXN-","ENZLOAD-"),ENZLOAD[name],ENZLOAD[flux],0)</f>
        <v>4.9789273279999897E-8</v>
      </c>
      <c r="L390" s="1" t="str">
        <f>"'"&amp;Table5[[#This Row],[rxn]]&amp;"'"&amp;CHAR(9)&amp;IF(AND(Table5[[#This Row],[kapp_slack_ub]]&lt;&gt;0,Table5[[#This Row],[kapp_old]]&lt;$F$1),$F$1,Table5[[#This Row],[kapp_old]])</f>
        <v>'RXN-ADD_c_FWD-rt3300'	37.449949912911</v>
      </c>
      <c r="M390" s="1">
        <f>_xlfn.XLOOKUP(Table5[[#This Row],[rxn]],Table3[name],Table3[flux],$F$1)</f>
        <v>27141.277792879999</v>
      </c>
      <c r="N390" s="1">
        <f>IFERROR(Table5[[#This Row],[min flux]]/Table5[[#This Row],[associated enzload]],"")</f>
        <v>545122995474.25842</v>
      </c>
      <c r="O390" s="1">
        <f>_xlfn.NUMBERVALUE(IF(Table5[[#This Row],[flux/enzload]]="","",ABS($N$1-Table5[[#This Row],[flux/enzload]])))</f>
        <v>854793322184.69495</v>
      </c>
      <c r="P390" s="1">
        <f>Table5[[#This Row],[kapp_old]]+IFERROR(((Table5[[#This Row],[kapp_slack_ub]]-Table5[[#This Row],[kapp_slack_lb]])/Table5[[#This Row],[associated enzload]]),0)</f>
        <v>37.449949912911002</v>
      </c>
      <c r="Q390" s="1" t="str">
        <f>"'"&amp;Table5[[#This Row],[rxn]]&amp;"'"&amp;CHAR(9)&amp;Table5[[#This Row],[kapp + (slack_ub - slack_lb)/enzload]]</f>
        <v>'RXN-ADD_c_FWD-rt3300'	37.449949912911</v>
      </c>
      <c r="R390" s="1">
        <f>_xlfn.XLOOKUP(Table5[[#This Row],[rxn]],Table38[name],Table38[flux],0)</f>
        <v>0</v>
      </c>
      <c r="S390" s="1">
        <f>_xlfn.XLOOKUP(SUBSTITUTE(Table5[[#This Row],[rxn]],"RXN-","ENZLOAD-"),Table38[name],Table38[flux],0)</f>
        <v>0</v>
      </c>
      <c r="T390" s="1" t="b">
        <f>AND(Table5[[#This Row],[ENZLOAD flux in kapp-slack.gms]]=0,Table5[[#This Row],[flux in kapp-slack.gms]]&lt;&gt;0,NOT(Table5[[#This Row],[spont or unknown?]]))</f>
        <v>0</v>
      </c>
      <c r="U390" s="1" t="b">
        <f>OR(_xlfn.TEXTAFTER(Table5[[#This Row],[rxn]],"-",-1)="SPONT",_xlfn.TEXTAFTER(Table5[[#This Row],[rxn]],"-",-1)="UNKNOWN")</f>
        <v>0</v>
      </c>
      <c r="V390" s="1">
        <f>_xlfn.XLOOKUP(SUBSTITUTE(Table5[[#This Row],[rxn]],"RXN-","ENZLOAD-"),Table4[rxn],Table4[ub],0)</f>
        <v>0.39111377000000003</v>
      </c>
      <c r="W390" s="1" t="b">
        <f>AND(Table5[[#This Row],[FVA ENZLOAD flux UB]]=0,Table5[[#This Row],[ENZ not made when it should be?]])</f>
        <v>0</v>
      </c>
    </row>
    <row r="391" spans="1:23" hidden="1">
      <c r="A391" s="1" t="s">
        <v>4869</v>
      </c>
      <c r="B391" s="1" t="str">
        <f>_xlfn.TEXTBEFORE(Table38[[#This Row],[all fluxes from kapp-slack]]," ",,,,"")</f>
        <v>RXN-METTRS_c_FWD-rt4772</v>
      </c>
      <c r="C391" s="1">
        <f>_xlfn.NUMBERVALUE(IFERROR(_xlfn.TEXTAFTER(Table38[[#This Row],[all fluxes from kapp-slack]]," ",-1,,,""),""))</f>
        <v>9.1695842825379997E-3</v>
      </c>
      <c r="F391" s="1" t="s">
        <v>6930</v>
      </c>
      <c r="G391" s="1" t="str">
        <f>_xlfn.TEXTBEFORE(Table5[[#This Row],[rxn     kapp_old        kapp_slack_ub   kapp_slack_lb]]," ")</f>
        <v>RXN-ADD_c_FWD-rt8364</v>
      </c>
      <c r="H391" s="1">
        <f>_xlfn.NUMBERVALUE(_xlfn.TEXTBEFORE(TRIM(_xlfn.TEXTAFTER(_xlfn.TEXTBEFORE(Table5[[#This Row],[rxn     kapp_old        kapp_slack_ub   kapp_slack_lb]],Table5[[#This Row],[kapp_slack_lb]],-1),Table5[[#This Row],[rxn]]))," "))</f>
        <v>37.449949912911002</v>
      </c>
      <c r="I39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91" s="1">
        <f>_xlfn.NUMBERVALUE(_xlfn.TEXTAFTER(Table5[[#This Row],[rxn     kapp_old        kapp_slack_ub   kapp_slack_lb]]," ",-1))</f>
        <v>0</v>
      </c>
      <c r="K391" s="1">
        <f>_xlfn.XLOOKUP(SUBSTITUTE(Table5[[#This Row],[rxn]],"RXN-","ENZLOAD-"),ENZLOAD[name],ENZLOAD[flux],0)</f>
        <v>3.8486091518000001E-7</v>
      </c>
      <c r="L391" s="1" t="str">
        <f>"'"&amp;Table5[[#This Row],[rxn]]&amp;"'"&amp;CHAR(9)&amp;IF(AND(Table5[[#This Row],[kapp_slack_ub]]&lt;&gt;0,Table5[[#This Row],[kapp_old]]&lt;$F$1),$F$1,Table5[[#This Row],[kapp_old]])</f>
        <v>'RXN-ADD_c_FWD-rt8364'	37.449949912911</v>
      </c>
      <c r="M391" s="1">
        <f>_xlfn.XLOOKUP(Table5[[#This Row],[rxn]],Table3[name],Table3[flux],$F$1)</f>
        <v>27141.277792879999</v>
      </c>
      <c r="N391" s="1">
        <f>IFERROR(Table5[[#This Row],[min flux]]/Table5[[#This Row],[associated enzload]],"")</f>
        <v>70522302271.681656</v>
      </c>
      <c r="O391" s="1">
        <f>_xlfn.NUMBERVALUE(IF(Table5[[#This Row],[flux/enzload]]="","",ABS($N$1-Table5[[#This Row],[flux/enzload]])))</f>
        <v>1329394015387.27</v>
      </c>
      <c r="P391" s="1">
        <f>Table5[[#This Row],[kapp_old]]+IFERROR(((Table5[[#This Row],[kapp_slack_ub]]-Table5[[#This Row],[kapp_slack_lb]])/Table5[[#This Row],[associated enzload]]),0)</f>
        <v>37.449949912911002</v>
      </c>
      <c r="Q391" s="1" t="str">
        <f>"'"&amp;Table5[[#This Row],[rxn]]&amp;"'"&amp;CHAR(9)&amp;Table5[[#This Row],[kapp + (slack_ub - slack_lb)/enzload]]</f>
        <v>'RXN-ADD_c_FWD-rt8364'	37.449949912911</v>
      </c>
      <c r="R391" s="1">
        <f>_xlfn.XLOOKUP(Table5[[#This Row],[rxn]],Table38[name],Table38[flux],0)</f>
        <v>0</v>
      </c>
      <c r="S391" s="1">
        <f>_xlfn.XLOOKUP(SUBSTITUTE(Table5[[#This Row],[rxn]],"RXN-","ENZLOAD-"),Table38[name],Table38[flux],0)</f>
        <v>0</v>
      </c>
      <c r="T391" s="1" t="b">
        <f>AND(Table5[[#This Row],[ENZLOAD flux in kapp-slack.gms]]=0,Table5[[#This Row],[flux in kapp-slack.gms]]&lt;&gt;0,NOT(Table5[[#This Row],[spont or unknown?]]))</f>
        <v>0</v>
      </c>
      <c r="U391" s="1" t="b">
        <f>OR(_xlfn.TEXTAFTER(Table5[[#This Row],[rxn]],"-",-1)="SPONT",_xlfn.TEXTAFTER(Table5[[#This Row],[rxn]],"-",-1)="UNKNOWN")</f>
        <v>0</v>
      </c>
      <c r="V391" s="1">
        <f>_xlfn.XLOOKUP(SUBSTITUTE(Table5[[#This Row],[rxn]],"RXN-","ENZLOAD-"),Table4[rxn],Table4[ub],0)</f>
        <v>1.0866758599999999</v>
      </c>
      <c r="W391" s="1" t="b">
        <f>AND(Table5[[#This Row],[FVA ENZLOAD flux UB]]=0,Table5[[#This Row],[ENZ not made when it should be?]])</f>
        <v>0</v>
      </c>
    </row>
    <row r="392" spans="1:23" hidden="1">
      <c r="A392" s="1" t="s">
        <v>4870</v>
      </c>
      <c r="B392" s="1" t="str">
        <f>_xlfn.TEXTBEFORE(Table38[[#This Row],[all fluxes from kapp-slack]]," ",,,,"")</f>
        <v>RXN-MEVK1_c_FWD-rt0390</v>
      </c>
      <c r="C392" s="1">
        <f>_xlfn.NUMBERVALUE(IFERROR(_xlfn.TEXTAFTER(Table38[[#This Row],[all fluxes from kapp-slack]]," ",-1,,,""),""))</f>
        <v>0.34525718992117199</v>
      </c>
      <c r="F392" s="1" t="s">
        <v>6933</v>
      </c>
      <c r="G392" s="1" t="str">
        <f>_xlfn.TEXTBEFORE(Table5[[#This Row],[rxn     kapp_old        kapp_slack_ub   kapp_slack_lb]]," ")</f>
        <v>RXN-ADEtps_e_FWD-rt6190</v>
      </c>
      <c r="H39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9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92" s="1">
        <f>_xlfn.NUMBERVALUE(_xlfn.TEXTAFTER(Table5[[#This Row],[rxn     kapp_old        kapp_slack_ub   kapp_slack_lb]]," ",-1))</f>
        <v>0</v>
      </c>
      <c r="K392" s="1">
        <f>_xlfn.XLOOKUP(SUBSTITUTE(Table5[[#This Row],[rxn]],"RXN-","ENZLOAD-"),ENZLOAD[name],ENZLOAD[flux],0)</f>
        <v>1.08493689543E-6</v>
      </c>
      <c r="L392" s="1" t="str">
        <f>"'"&amp;Table5[[#This Row],[rxn]]&amp;"'"&amp;CHAR(9)&amp;IF(AND(Table5[[#This Row],[kapp_slack_ub]]&lt;&gt;0,Table5[[#This Row],[kapp_old]]&lt;$F$1),$F$1,Table5[[#This Row],[kapp_old]])</f>
        <v>'RXN-ADEtps_e_FWD-rt6190'	27141.27779288</v>
      </c>
      <c r="M392" s="1">
        <f>_xlfn.XLOOKUP(Table5[[#This Row],[rxn]],Table3[name],Table3[flux],$F$1)</f>
        <v>27141.277792879999</v>
      </c>
      <c r="N392" s="1">
        <f>IFERROR(Table5[[#This Row],[min flux]]/Table5[[#This Row],[associated enzload]],"")</f>
        <v>25016457553.619209</v>
      </c>
      <c r="O392" s="1">
        <f>_xlfn.NUMBERVALUE(IF(Table5[[#This Row],[flux/enzload]]="","",ABS($N$1-Table5[[#This Row],[flux/enzload]])))</f>
        <v>1374899860105.3301</v>
      </c>
      <c r="P392" s="1">
        <f>Table5[[#This Row],[kapp_old]]+IFERROR(((Table5[[#This Row],[kapp_slack_ub]]-Table5[[#This Row],[kapp_slack_lb]])/Table5[[#This Row],[associated enzload]]),0)</f>
        <v>27141.277792879999</v>
      </c>
      <c r="Q392" s="1" t="str">
        <f>"'"&amp;Table5[[#This Row],[rxn]]&amp;"'"&amp;CHAR(9)&amp;Table5[[#This Row],[kapp + (slack_ub - slack_lb)/enzload]]</f>
        <v>'RXN-ADEtps_e_FWD-rt6190'	27141.27779288</v>
      </c>
      <c r="R392" s="1">
        <f>_xlfn.XLOOKUP(Table5[[#This Row],[rxn]],Table38[name],Table38[flux],0)</f>
        <v>0</v>
      </c>
      <c r="S392" s="1">
        <f>_xlfn.XLOOKUP(SUBSTITUTE(Table5[[#This Row],[rxn]],"RXN-","ENZLOAD-"),Table38[name],Table38[flux],0)</f>
        <v>0</v>
      </c>
      <c r="T392" s="1" t="b">
        <f>AND(Table5[[#This Row],[ENZLOAD flux in kapp-slack.gms]]=0,Table5[[#This Row],[flux in kapp-slack.gms]]&lt;&gt;0,NOT(Table5[[#This Row],[spont or unknown?]]))</f>
        <v>0</v>
      </c>
      <c r="U392" s="1" t="b">
        <f>OR(_xlfn.TEXTAFTER(Table5[[#This Row],[rxn]],"-",-1)="SPONT",_xlfn.TEXTAFTER(Table5[[#This Row],[rxn]],"-",-1)="UNKNOWN")</f>
        <v>0</v>
      </c>
      <c r="V392" s="1">
        <f>_xlfn.XLOOKUP(SUBSTITUTE(Table5[[#This Row],[rxn]],"RXN-","ENZLOAD-"),Table4[rxn],Table4[ub],0)</f>
        <v>0.77373141999999995</v>
      </c>
      <c r="W392" s="1" t="b">
        <f>AND(Table5[[#This Row],[FVA ENZLOAD flux UB]]=0,Table5[[#This Row],[ENZ not made when it should be?]])</f>
        <v>0</v>
      </c>
    </row>
    <row r="393" spans="1:23" hidden="1">
      <c r="A393" s="1" t="s">
        <v>4871</v>
      </c>
      <c r="B393" s="1" t="str">
        <f>_xlfn.TEXTBEFORE(Table38[[#This Row],[all fluxes from kapp-slack]]," ",,,,"")</f>
        <v>RXN-MG2t_c_e_FWD-UNKNOWN</v>
      </c>
      <c r="C393" s="1">
        <f>_xlfn.NUMBERVALUE(IFERROR(_xlfn.TEXTAFTER(Table38[[#This Row],[all fluxes from kapp-slack]]," ",-1,,,""),""))</f>
        <v>2.4605063666545E-2</v>
      </c>
      <c r="F393" s="1" t="s">
        <v>6935</v>
      </c>
      <c r="G393" s="1" t="str">
        <f>_xlfn.TEXTBEFORE(Table5[[#This Row],[rxn     kapp_old        kapp_slack_ub   kapp_slack_lb]]," ")</f>
        <v>RXN-ADK1_c_FWD-rt7128_c</v>
      </c>
      <c r="H393" s="1">
        <f>_xlfn.NUMBERVALUE(_xlfn.TEXTBEFORE(TRIM(_xlfn.TEXTAFTER(_xlfn.TEXTBEFORE(Table5[[#This Row],[rxn     kapp_old        kapp_slack_ub   kapp_slack_lb]],Table5[[#This Row],[kapp_slack_lb]],-1),Table5[[#This Row],[rxn]]))," "))</f>
        <v>202756.433199577</v>
      </c>
      <c r="I39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93" s="1">
        <f>_xlfn.NUMBERVALUE(_xlfn.TEXTAFTER(Table5[[#This Row],[rxn     kapp_old        kapp_slack_ub   kapp_slack_lb]]," ",-1))</f>
        <v>0</v>
      </c>
      <c r="K393" s="1">
        <f>_xlfn.XLOOKUP(SUBSTITUTE(Table5[[#This Row],[rxn]],"RXN-","ENZLOAD-"),ENZLOAD[name],ENZLOAD[flux],0)</f>
        <v>2.7195785834399998E-6</v>
      </c>
      <c r="L393" s="1" t="str">
        <f>"'"&amp;Table5[[#This Row],[rxn]]&amp;"'"&amp;CHAR(9)&amp;IF(AND(Table5[[#This Row],[kapp_slack_ub]]&lt;&gt;0,Table5[[#This Row],[kapp_old]]&lt;$F$1),$F$1,Table5[[#This Row],[kapp_old]])</f>
        <v>'RXN-ADK1_c_FWD-rt7128_c'	202756.433199577</v>
      </c>
      <c r="M393" s="1">
        <f>_xlfn.XLOOKUP(Table5[[#This Row],[rxn]],Table3[name],Table3[flux],$F$1)</f>
        <v>27141.277792879999</v>
      </c>
      <c r="N393" s="1">
        <f>IFERROR(Table5[[#This Row],[min flux]]/Table5[[#This Row],[associated enzload]],"")</f>
        <v>9979957173.566555</v>
      </c>
      <c r="O393" s="1">
        <f>_xlfn.NUMBERVALUE(IF(Table5[[#This Row],[flux/enzload]]="","",ABS($N$1-Table5[[#This Row],[flux/enzload]])))</f>
        <v>1389936360485.3899</v>
      </c>
      <c r="P393" s="1">
        <f>Table5[[#This Row],[kapp_old]]+IFERROR(((Table5[[#This Row],[kapp_slack_ub]]-Table5[[#This Row],[kapp_slack_lb]])/Table5[[#This Row],[associated enzload]]),0)</f>
        <v>202756.433199577</v>
      </c>
      <c r="Q393" s="1" t="str">
        <f>"'"&amp;Table5[[#This Row],[rxn]]&amp;"'"&amp;CHAR(9)&amp;Table5[[#This Row],[kapp + (slack_ub - slack_lb)/enzload]]</f>
        <v>'RXN-ADK1_c_FWD-rt7128_c'	202756.433199577</v>
      </c>
      <c r="R393" s="1">
        <f>_xlfn.XLOOKUP(Table5[[#This Row],[rxn]],Table38[name],Table38[flux],0)</f>
        <v>0</v>
      </c>
      <c r="S393" s="1">
        <f>_xlfn.XLOOKUP(SUBSTITUTE(Table5[[#This Row],[rxn]],"RXN-","ENZLOAD-"),Table38[name],Table38[flux],0)</f>
        <v>0</v>
      </c>
      <c r="T393" s="1" t="b">
        <f>AND(Table5[[#This Row],[ENZLOAD flux in kapp-slack.gms]]=0,Table5[[#This Row],[flux in kapp-slack.gms]]&lt;&gt;0,NOT(Table5[[#This Row],[spont or unknown?]]))</f>
        <v>0</v>
      </c>
      <c r="U393" s="1" t="b">
        <f>OR(_xlfn.TEXTAFTER(Table5[[#This Row],[rxn]],"-",-1)="SPONT",_xlfn.TEXTAFTER(Table5[[#This Row],[rxn]],"-",-1)="UNKNOWN")</f>
        <v>0</v>
      </c>
      <c r="V393" s="1">
        <f>_xlfn.XLOOKUP(SUBSTITUTE(Table5[[#This Row],[rxn]],"RXN-","ENZLOAD-"),Table4[rxn],Table4[ub],0)</f>
        <v>1.35159871</v>
      </c>
      <c r="W393" s="1" t="b">
        <f>AND(Table5[[#This Row],[FVA ENZLOAD flux UB]]=0,Table5[[#This Row],[ENZ not made when it should be?]])</f>
        <v>0</v>
      </c>
    </row>
    <row r="394" spans="1:23" hidden="1">
      <c r="A394" s="1" t="s">
        <v>4872</v>
      </c>
      <c r="B394" s="1" t="str">
        <f>_xlfn.TEXTBEFORE(Table38[[#This Row],[all fluxes from kapp-slack]]," ",,,,"")</f>
        <v>RXN-MN2t_c_e_FWD-UNKNOWN</v>
      </c>
      <c r="C394" s="1">
        <f>_xlfn.NUMBERVALUE(IFERROR(_xlfn.TEXTAFTER(Table38[[#This Row],[all fluxes from kapp-slack]]," ",-1,,,""),""))</f>
        <v>3.8003769370000002E-5</v>
      </c>
      <c r="F394" s="1" t="s">
        <v>6937</v>
      </c>
      <c r="G394" s="1" t="str">
        <f>_xlfn.TEXTBEFORE(Table5[[#This Row],[rxn     kapp_old        kapp_slack_ub   kapp_slack_lb]]," ")</f>
        <v>RXN-ADK1_m_FWD-rt7128_m</v>
      </c>
      <c r="H394" s="1">
        <f>_xlfn.NUMBERVALUE(_xlfn.TEXTBEFORE(TRIM(_xlfn.TEXTAFTER(_xlfn.TEXTBEFORE(Table5[[#This Row],[rxn     kapp_old        kapp_slack_ub   kapp_slack_lb]],Table5[[#This Row],[kapp_slack_lb]],-1),Table5[[#This Row],[rxn]]))," "))</f>
        <v>3417589.8519514999</v>
      </c>
      <c r="I39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94" s="1">
        <f>_xlfn.NUMBERVALUE(_xlfn.TEXTAFTER(Table5[[#This Row],[rxn     kapp_old        kapp_slack_ub   kapp_slack_lb]]," ",-1))</f>
        <v>0</v>
      </c>
      <c r="K394" s="1">
        <f>_xlfn.XLOOKUP(SUBSTITUTE(Table5[[#This Row],[rxn]],"RXN-","ENZLOAD-"),ENZLOAD[name],ENZLOAD[flux],0)</f>
        <v>2.7195785834399998E-6</v>
      </c>
      <c r="L394" s="1" t="str">
        <f>"'"&amp;Table5[[#This Row],[rxn]]&amp;"'"&amp;CHAR(9)&amp;IF(AND(Table5[[#This Row],[kapp_slack_ub]]&lt;&gt;0,Table5[[#This Row],[kapp_old]]&lt;$F$1),$F$1,Table5[[#This Row],[kapp_old]])</f>
        <v>'RXN-ADK1_m_FWD-rt7128_m'	3417589.8519515</v>
      </c>
      <c r="M394" s="1">
        <f>_xlfn.XLOOKUP(Table5[[#This Row],[rxn]],Table3[name],Table3[flux],$F$1)</f>
        <v>27141.277792879999</v>
      </c>
      <c r="N394" s="1">
        <f>IFERROR(Table5[[#This Row],[min flux]]/Table5[[#This Row],[associated enzload]],"")</f>
        <v>9979957173.566555</v>
      </c>
      <c r="O394" s="1">
        <f>_xlfn.NUMBERVALUE(IF(Table5[[#This Row],[flux/enzload]]="","",ABS($N$1-Table5[[#This Row],[flux/enzload]])))</f>
        <v>1389936360485.3899</v>
      </c>
      <c r="P394" s="1">
        <f>Table5[[#This Row],[kapp_old]]+IFERROR(((Table5[[#This Row],[kapp_slack_ub]]-Table5[[#This Row],[kapp_slack_lb]])/Table5[[#This Row],[associated enzload]]),0)</f>
        <v>3417589.8519514999</v>
      </c>
      <c r="Q394" s="1" t="str">
        <f>"'"&amp;Table5[[#This Row],[rxn]]&amp;"'"&amp;CHAR(9)&amp;Table5[[#This Row],[kapp + (slack_ub - slack_lb)/enzload]]</f>
        <v>'RXN-ADK1_m_FWD-rt7128_m'	3417589.8519515</v>
      </c>
      <c r="R394" s="1">
        <f>_xlfn.XLOOKUP(Table5[[#This Row],[rxn]],Table38[name],Table38[flux],0)</f>
        <v>0</v>
      </c>
      <c r="S394" s="1">
        <f>_xlfn.XLOOKUP(SUBSTITUTE(Table5[[#This Row],[rxn]],"RXN-","ENZLOAD-"),Table38[name],Table38[flux],0)</f>
        <v>0</v>
      </c>
      <c r="T394" s="1" t="b">
        <f>AND(Table5[[#This Row],[ENZLOAD flux in kapp-slack.gms]]=0,Table5[[#This Row],[flux in kapp-slack.gms]]&lt;&gt;0,NOT(Table5[[#This Row],[spont or unknown?]]))</f>
        <v>0</v>
      </c>
      <c r="U394" s="1" t="b">
        <f>OR(_xlfn.TEXTAFTER(Table5[[#This Row],[rxn]],"-",-1)="SPONT",_xlfn.TEXTAFTER(Table5[[#This Row],[rxn]],"-",-1)="UNKNOWN")</f>
        <v>0</v>
      </c>
      <c r="V394" s="1">
        <f>_xlfn.XLOOKUP(SUBSTITUTE(Table5[[#This Row],[rxn]],"RXN-","ENZLOAD-"),Table4[rxn],Table4[ub],0)</f>
        <v>1.35159871</v>
      </c>
      <c r="W394" s="1" t="b">
        <f>AND(Table5[[#This Row],[FVA ENZLOAD flux UB]]=0,Table5[[#This Row],[ENZ not made when it should be?]])</f>
        <v>0</v>
      </c>
    </row>
    <row r="395" spans="1:23" hidden="1">
      <c r="A395" s="1" t="s">
        <v>4873</v>
      </c>
      <c r="B395" s="1" t="str">
        <f>_xlfn.TEXTBEFORE(Table38[[#This Row],[all fluxes from kapp-slack]]," ",,,,"")</f>
        <v>RXN-MTAP_c_FWD-rt0004</v>
      </c>
      <c r="C395" s="1">
        <f>_xlfn.NUMBERVALUE(IFERROR(_xlfn.TEXTAFTER(Table38[[#This Row],[all fluxes from kapp-slack]]," ",-1,,,""),""))</f>
        <v>3.8585456522999997E-5</v>
      </c>
      <c r="F395" s="1" t="s">
        <v>6938</v>
      </c>
      <c r="G395" s="1" t="str">
        <f>_xlfn.TEXTBEFORE(Table5[[#This Row],[rxn     kapp_old        kapp_slack_ub   kapp_slack_lb]]," ")</f>
        <v>RXN-ADK3_m_FWD-rt6761</v>
      </c>
      <c r="H39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9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95" s="1">
        <f>_xlfn.NUMBERVALUE(_xlfn.TEXTAFTER(Table5[[#This Row],[rxn     kapp_old        kapp_slack_ub   kapp_slack_lb]]," ",-1))</f>
        <v>0</v>
      </c>
      <c r="K395" s="1">
        <f>_xlfn.XLOOKUP(SUBSTITUTE(Table5[[#This Row],[rxn]],"RXN-","ENZLOAD-"),ENZLOAD[name],ENZLOAD[flux],0)</f>
        <v>5.8754580889999996E-7</v>
      </c>
      <c r="L395" s="1" t="str">
        <f>"'"&amp;Table5[[#This Row],[rxn]]&amp;"'"&amp;CHAR(9)&amp;IF(AND(Table5[[#This Row],[kapp_slack_ub]]&lt;&gt;0,Table5[[#This Row],[kapp_old]]&lt;$F$1),$F$1,Table5[[#This Row],[kapp_old]])</f>
        <v>'RXN-ADK3_m_FWD-rt6761'	27141.27779288</v>
      </c>
      <c r="M395" s="1">
        <f>_xlfn.XLOOKUP(Table5[[#This Row],[rxn]],Table3[name],Table3[flux],$F$1)</f>
        <v>27141.277792879999</v>
      </c>
      <c r="N395" s="1">
        <f>IFERROR(Table5[[#This Row],[min flux]]/Table5[[#This Row],[associated enzload]],"")</f>
        <v>46194317756.591187</v>
      </c>
      <c r="O395" s="1">
        <f>_xlfn.NUMBERVALUE(IF(Table5[[#This Row],[flux/enzload]]="","",ABS($N$1-Table5[[#This Row],[flux/enzload]])))</f>
        <v>1353721999902.3601</v>
      </c>
      <c r="P395" s="1">
        <f>Table5[[#This Row],[kapp_old]]+IFERROR(((Table5[[#This Row],[kapp_slack_ub]]-Table5[[#This Row],[kapp_slack_lb]])/Table5[[#This Row],[associated enzload]]),0)</f>
        <v>27141.277792879999</v>
      </c>
      <c r="Q395" s="1" t="str">
        <f>"'"&amp;Table5[[#This Row],[rxn]]&amp;"'"&amp;CHAR(9)&amp;Table5[[#This Row],[kapp + (slack_ub - slack_lb)/enzload]]</f>
        <v>'RXN-ADK3_m_FWD-rt6761'	27141.27779288</v>
      </c>
      <c r="R395" s="1">
        <f>_xlfn.XLOOKUP(Table5[[#This Row],[rxn]],Table38[name],Table38[flux],0)</f>
        <v>0</v>
      </c>
      <c r="S395" s="1">
        <f>_xlfn.XLOOKUP(SUBSTITUTE(Table5[[#This Row],[rxn]],"RXN-","ENZLOAD-"),Table38[name],Table38[flux],0)</f>
        <v>0</v>
      </c>
      <c r="T395" s="1" t="b">
        <f>AND(Table5[[#This Row],[ENZLOAD flux in kapp-slack.gms]]=0,Table5[[#This Row],[flux in kapp-slack.gms]]&lt;&gt;0,NOT(Table5[[#This Row],[spont or unknown?]]))</f>
        <v>0</v>
      </c>
      <c r="U395" s="1" t="b">
        <f>OR(_xlfn.TEXTAFTER(Table5[[#This Row],[rxn]],"-",-1)="SPONT",_xlfn.TEXTAFTER(Table5[[#This Row],[rxn]],"-",-1)="UNKNOWN")</f>
        <v>0</v>
      </c>
      <c r="V395" s="1">
        <f>_xlfn.XLOOKUP(SUBSTITUTE(Table5[[#This Row],[rxn]],"RXN-","ENZLOAD-"),Table4[rxn],Table4[ub],0)</f>
        <v>1.43162772</v>
      </c>
      <c r="W395" s="1" t="b">
        <f>AND(Table5[[#This Row],[FVA ENZLOAD flux UB]]=0,Table5[[#This Row],[ENZ not made when it should be?]])</f>
        <v>0</v>
      </c>
    </row>
    <row r="396" spans="1:23" hidden="1">
      <c r="A396" s="1" t="s">
        <v>4874</v>
      </c>
      <c r="B396" s="1" t="str">
        <f>_xlfn.TEXTBEFORE(Table38[[#This Row],[all fluxes from kapp-slack]]," ",,,,"")</f>
        <v>RXN-MTHFC_c_FWD-UNKNOWN</v>
      </c>
      <c r="C396" s="1">
        <f>_xlfn.NUMBERVALUE(IFERROR(_xlfn.TEXTAFTER(Table38[[#This Row],[all fluxes from kapp-slack]]," ",-1,,,""),""))</f>
        <v>6.20891237842799</v>
      </c>
      <c r="F396" s="1" t="s">
        <v>6939</v>
      </c>
      <c r="G396" s="1" t="str">
        <f>_xlfn.TEXTBEFORE(Table5[[#This Row],[rxn     kapp_old        kapp_slack_ub   kapp_slack_lb]]," ")</f>
        <v>RXN-ADK3_m_REV-rt6761</v>
      </c>
      <c r="H39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9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96" s="1">
        <f>_xlfn.NUMBERVALUE(_xlfn.TEXTAFTER(Table5[[#This Row],[rxn     kapp_old        kapp_slack_ub   kapp_slack_lb]]," ",-1))</f>
        <v>0</v>
      </c>
      <c r="K396" s="1">
        <f>_xlfn.XLOOKUP(SUBSTITUTE(Table5[[#This Row],[rxn]],"RXN-","ENZLOAD-"),ENZLOAD[name],ENZLOAD[flux],0)</f>
        <v>5.8754580889999996E-7</v>
      </c>
      <c r="L396" s="1" t="str">
        <f>"'"&amp;Table5[[#This Row],[rxn]]&amp;"'"&amp;CHAR(9)&amp;IF(AND(Table5[[#This Row],[kapp_slack_ub]]&lt;&gt;0,Table5[[#This Row],[kapp_old]]&lt;$F$1),$F$1,Table5[[#This Row],[kapp_old]])</f>
        <v>'RXN-ADK3_m_REV-rt6761'	27141.27779288</v>
      </c>
      <c r="M396" s="1">
        <f>_xlfn.XLOOKUP(Table5[[#This Row],[rxn]],Table3[name],Table3[flux],$F$1)</f>
        <v>27141.277792879999</v>
      </c>
      <c r="N396" s="1">
        <f>IFERROR(Table5[[#This Row],[min flux]]/Table5[[#This Row],[associated enzload]],"")</f>
        <v>46194317756.591187</v>
      </c>
      <c r="O396" s="1">
        <f>_xlfn.NUMBERVALUE(IF(Table5[[#This Row],[flux/enzload]]="","",ABS($N$1-Table5[[#This Row],[flux/enzload]])))</f>
        <v>1353721999902.3601</v>
      </c>
      <c r="P396" s="1">
        <f>Table5[[#This Row],[kapp_old]]+IFERROR(((Table5[[#This Row],[kapp_slack_ub]]-Table5[[#This Row],[kapp_slack_lb]])/Table5[[#This Row],[associated enzload]]),0)</f>
        <v>27141.277792879999</v>
      </c>
      <c r="Q396" s="1" t="str">
        <f>"'"&amp;Table5[[#This Row],[rxn]]&amp;"'"&amp;CHAR(9)&amp;Table5[[#This Row],[kapp + (slack_ub - slack_lb)/enzload]]</f>
        <v>'RXN-ADK3_m_REV-rt6761'	27141.27779288</v>
      </c>
      <c r="R396" s="1">
        <f>_xlfn.XLOOKUP(Table5[[#This Row],[rxn]],Table38[name],Table38[flux],0)</f>
        <v>0</v>
      </c>
      <c r="S396" s="1">
        <f>_xlfn.XLOOKUP(SUBSTITUTE(Table5[[#This Row],[rxn]],"RXN-","ENZLOAD-"),Table38[name],Table38[flux],0)</f>
        <v>0</v>
      </c>
      <c r="T396" s="1" t="b">
        <f>AND(Table5[[#This Row],[ENZLOAD flux in kapp-slack.gms]]=0,Table5[[#This Row],[flux in kapp-slack.gms]]&lt;&gt;0,NOT(Table5[[#This Row],[spont or unknown?]]))</f>
        <v>0</v>
      </c>
      <c r="U396" s="1" t="b">
        <f>OR(_xlfn.TEXTAFTER(Table5[[#This Row],[rxn]],"-",-1)="SPONT",_xlfn.TEXTAFTER(Table5[[#This Row],[rxn]],"-",-1)="UNKNOWN")</f>
        <v>0</v>
      </c>
      <c r="V396" s="1">
        <f>_xlfn.XLOOKUP(SUBSTITUTE(Table5[[#This Row],[rxn]],"RXN-","ENZLOAD-"),Table4[rxn],Table4[ub],0)</f>
        <v>1.43162772</v>
      </c>
      <c r="W396" s="1" t="b">
        <f>AND(Table5[[#This Row],[FVA ENZLOAD flux UB]]=0,Table5[[#This Row],[ENZ not made when it should be?]])</f>
        <v>0</v>
      </c>
    </row>
    <row r="397" spans="1:23" hidden="1">
      <c r="A397" s="1" t="s">
        <v>4875</v>
      </c>
      <c r="B397" s="1" t="str">
        <f>_xlfn.TEXTBEFORE(Table38[[#This Row],[all fluxes from kapp-slack]]," ",,,,"")</f>
        <v>RXN-MTHFD2i_c_FWD-rt4257</v>
      </c>
      <c r="C397" s="1">
        <f>_xlfn.NUMBERVALUE(IFERROR(_xlfn.TEXTAFTER(Table38[[#This Row],[all fluxes from kapp-slack]]," ",-1,,,""),""))</f>
        <v>6.20891237842799</v>
      </c>
      <c r="F397" s="1" t="s">
        <v>6940</v>
      </c>
      <c r="G397" s="1" t="str">
        <f>_xlfn.TEXTBEFORE(Table5[[#This Row],[rxn     kapp_old        kapp_slack_ub   kapp_slack_lb]]," ")</f>
        <v>RXN-ADK3_m_FWD-rt7128_m</v>
      </c>
      <c r="H39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9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97" s="1">
        <f>_xlfn.NUMBERVALUE(_xlfn.TEXTAFTER(Table5[[#This Row],[rxn     kapp_old        kapp_slack_ub   kapp_slack_lb]]," ",-1))</f>
        <v>0</v>
      </c>
      <c r="K397" s="1">
        <f>_xlfn.XLOOKUP(SUBSTITUTE(Table5[[#This Row],[rxn]],"RXN-","ENZLOAD-"),ENZLOAD[name],ENZLOAD[flux],0)</f>
        <v>2.7195785834399998E-6</v>
      </c>
      <c r="L397" s="1" t="str">
        <f>"'"&amp;Table5[[#This Row],[rxn]]&amp;"'"&amp;CHAR(9)&amp;IF(AND(Table5[[#This Row],[kapp_slack_ub]]&lt;&gt;0,Table5[[#This Row],[kapp_old]]&lt;$F$1),$F$1,Table5[[#This Row],[kapp_old]])</f>
        <v>'RXN-ADK3_m_FWD-rt7128_m'	27141.27779288</v>
      </c>
      <c r="M397" s="1">
        <f>_xlfn.XLOOKUP(Table5[[#This Row],[rxn]],Table3[name],Table3[flux],$F$1)</f>
        <v>27141.277792879999</v>
      </c>
      <c r="N397" s="1">
        <f>IFERROR(Table5[[#This Row],[min flux]]/Table5[[#This Row],[associated enzload]],"")</f>
        <v>9979957173.566555</v>
      </c>
      <c r="O397" s="1">
        <f>_xlfn.NUMBERVALUE(IF(Table5[[#This Row],[flux/enzload]]="","",ABS($N$1-Table5[[#This Row],[flux/enzload]])))</f>
        <v>1389936360485.3899</v>
      </c>
      <c r="P397" s="1">
        <f>Table5[[#This Row],[kapp_old]]+IFERROR(((Table5[[#This Row],[kapp_slack_ub]]-Table5[[#This Row],[kapp_slack_lb]])/Table5[[#This Row],[associated enzload]]),0)</f>
        <v>27141.277792879999</v>
      </c>
      <c r="Q397" s="1" t="str">
        <f>"'"&amp;Table5[[#This Row],[rxn]]&amp;"'"&amp;CHAR(9)&amp;Table5[[#This Row],[kapp + (slack_ub - slack_lb)/enzload]]</f>
        <v>'RXN-ADK3_m_FWD-rt7128_m'	27141.27779288</v>
      </c>
      <c r="R397" s="1">
        <f>_xlfn.XLOOKUP(Table5[[#This Row],[rxn]],Table38[name],Table38[flux],0)</f>
        <v>0</v>
      </c>
      <c r="S397" s="1">
        <f>_xlfn.XLOOKUP(SUBSTITUTE(Table5[[#This Row],[rxn]],"RXN-","ENZLOAD-"),Table38[name],Table38[flux],0)</f>
        <v>0</v>
      </c>
      <c r="T397" s="1" t="b">
        <f>AND(Table5[[#This Row],[ENZLOAD flux in kapp-slack.gms]]=0,Table5[[#This Row],[flux in kapp-slack.gms]]&lt;&gt;0,NOT(Table5[[#This Row],[spont or unknown?]]))</f>
        <v>0</v>
      </c>
      <c r="U397" s="1" t="b">
        <f>OR(_xlfn.TEXTAFTER(Table5[[#This Row],[rxn]],"-",-1)="SPONT",_xlfn.TEXTAFTER(Table5[[#This Row],[rxn]],"-",-1)="UNKNOWN")</f>
        <v>0</v>
      </c>
      <c r="V397" s="1">
        <f>_xlfn.XLOOKUP(SUBSTITUTE(Table5[[#This Row],[rxn]],"RXN-","ENZLOAD-"),Table4[rxn],Table4[ub],0)</f>
        <v>1.35159871</v>
      </c>
      <c r="W397" s="1" t="b">
        <f>AND(Table5[[#This Row],[FVA ENZLOAD flux UB]]=0,Table5[[#This Row],[ENZ not made when it should be?]])</f>
        <v>0</v>
      </c>
    </row>
    <row r="398" spans="1:23" hidden="1">
      <c r="A398" s="1" t="s">
        <v>4876</v>
      </c>
      <c r="B398" s="1" t="str">
        <f>_xlfn.TEXTBEFORE(Table38[[#This Row],[all fluxes from kapp-slack]]," ",,,,"")</f>
        <v>RXN-MTHFR3_c_FWD-MET1213</v>
      </c>
      <c r="C398" s="1">
        <f>_xlfn.NUMBERVALUE(IFERROR(_xlfn.TEXTAFTER(Table38[[#This Row],[all fluxes from kapp-slack]]," ",-1,,,""),""))</f>
        <v>9.6438379192160001E-2</v>
      </c>
      <c r="F398" s="1" t="s">
        <v>6941</v>
      </c>
      <c r="G398" s="1" t="str">
        <f>_xlfn.TEXTBEFORE(Table5[[#This Row],[rxn     kapp_old        kapp_slack_ub   kapp_slack_lb]]," ")</f>
        <v>RXN-ADK3_m_REV-rt7128_m</v>
      </c>
      <c r="H39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9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98" s="1">
        <f>_xlfn.NUMBERVALUE(_xlfn.TEXTAFTER(Table5[[#This Row],[rxn     kapp_old        kapp_slack_ub   kapp_slack_lb]]," ",-1))</f>
        <v>0</v>
      </c>
      <c r="K398" s="1">
        <f>_xlfn.XLOOKUP(SUBSTITUTE(Table5[[#This Row],[rxn]],"RXN-","ENZLOAD-"),ENZLOAD[name],ENZLOAD[flux],0)</f>
        <v>2.7195785834399998E-6</v>
      </c>
      <c r="L398" s="1" t="str">
        <f>"'"&amp;Table5[[#This Row],[rxn]]&amp;"'"&amp;CHAR(9)&amp;IF(AND(Table5[[#This Row],[kapp_slack_ub]]&lt;&gt;0,Table5[[#This Row],[kapp_old]]&lt;$F$1),$F$1,Table5[[#This Row],[kapp_old]])</f>
        <v>'RXN-ADK3_m_REV-rt7128_m'	27141.27779288</v>
      </c>
      <c r="M398" s="1">
        <f>_xlfn.XLOOKUP(Table5[[#This Row],[rxn]],Table3[name],Table3[flux],$F$1)</f>
        <v>27141.277792879999</v>
      </c>
      <c r="N398" s="1">
        <f>IFERROR(Table5[[#This Row],[min flux]]/Table5[[#This Row],[associated enzload]],"")</f>
        <v>9979957173.566555</v>
      </c>
      <c r="O398" s="1">
        <f>_xlfn.NUMBERVALUE(IF(Table5[[#This Row],[flux/enzload]]="","",ABS($N$1-Table5[[#This Row],[flux/enzload]])))</f>
        <v>1389936360485.3899</v>
      </c>
      <c r="P398" s="1">
        <f>Table5[[#This Row],[kapp_old]]+IFERROR(((Table5[[#This Row],[kapp_slack_ub]]-Table5[[#This Row],[kapp_slack_lb]])/Table5[[#This Row],[associated enzload]]),0)</f>
        <v>27141.277792879999</v>
      </c>
      <c r="Q398" s="1" t="str">
        <f>"'"&amp;Table5[[#This Row],[rxn]]&amp;"'"&amp;CHAR(9)&amp;Table5[[#This Row],[kapp + (slack_ub - slack_lb)/enzload]]</f>
        <v>'RXN-ADK3_m_REV-rt7128_m'	27141.27779288</v>
      </c>
      <c r="R398" s="1">
        <f>_xlfn.XLOOKUP(Table5[[#This Row],[rxn]],Table38[name],Table38[flux],0)</f>
        <v>0</v>
      </c>
      <c r="S398" s="1">
        <f>_xlfn.XLOOKUP(SUBSTITUTE(Table5[[#This Row],[rxn]],"RXN-","ENZLOAD-"),Table38[name],Table38[flux],0)</f>
        <v>0</v>
      </c>
      <c r="T398" s="1" t="b">
        <f>AND(Table5[[#This Row],[ENZLOAD flux in kapp-slack.gms]]=0,Table5[[#This Row],[flux in kapp-slack.gms]]&lt;&gt;0,NOT(Table5[[#This Row],[spont or unknown?]]))</f>
        <v>0</v>
      </c>
      <c r="U398" s="1" t="b">
        <f>OR(_xlfn.TEXTAFTER(Table5[[#This Row],[rxn]],"-",-1)="SPONT",_xlfn.TEXTAFTER(Table5[[#This Row],[rxn]],"-",-1)="UNKNOWN")</f>
        <v>0</v>
      </c>
      <c r="V398" s="1">
        <f>_xlfn.XLOOKUP(SUBSTITUTE(Table5[[#This Row],[rxn]],"RXN-","ENZLOAD-"),Table4[rxn],Table4[ub],0)</f>
        <v>1.35159871</v>
      </c>
      <c r="W398" s="1" t="b">
        <f>AND(Table5[[#This Row],[FVA ENZLOAD flux UB]]=0,Table5[[#This Row],[ENZ not made when it should be?]])</f>
        <v>0</v>
      </c>
    </row>
    <row r="399" spans="1:23" hidden="1">
      <c r="A399" s="1" t="s">
        <v>4877</v>
      </c>
      <c r="B399" s="1" t="str">
        <f>_xlfn.TEXTBEFORE(Table38[[#This Row],[all fluxes from kapp-slack]]," ",,,,"")</f>
        <v>RXN-MTRI_c_FWD-rt5017</v>
      </c>
      <c r="C399" s="1">
        <f>_xlfn.NUMBERVALUE(IFERROR(_xlfn.TEXTAFTER(Table38[[#This Row],[all fluxes from kapp-slack]]," ",-1,,,""),""))</f>
        <v>3.8585456522999997E-5</v>
      </c>
      <c r="F399" s="1" t="s">
        <v>6943</v>
      </c>
      <c r="G399" s="1" t="str">
        <f>_xlfn.TEXTBEFORE(Table5[[#This Row],[rxn     kapp_old        kapp_slack_ub   kapp_slack_lb]]," ")</f>
        <v>RXN-ADNCYC_c_FWD-rt4919</v>
      </c>
      <c r="H39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9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99" s="1">
        <f>_xlfn.NUMBERVALUE(_xlfn.TEXTAFTER(Table5[[#This Row],[rxn     kapp_old        kapp_slack_ub   kapp_slack_lb]]," ",-1))</f>
        <v>0</v>
      </c>
      <c r="K399" s="1">
        <f>_xlfn.XLOOKUP(SUBSTITUTE(Table5[[#This Row],[rxn]],"RXN-","ENZLOAD-"),ENZLOAD[name],ENZLOAD[flux],0)</f>
        <v>7.5741700750000004E-8</v>
      </c>
      <c r="L399" s="1" t="str">
        <f>"'"&amp;Table5[[#This Row],[rxn]]&amp;"'"&amp;CHAR(9)&amp;IF(AND(Table5[[#This Row],[kapp_slack_ub]]&lt;&gt;0,Table5[[#This Row],[kapp_old]]&lt;$F$1),$F$1,Table5[[#This Row],[kapp_old]])</f>
        <v>'RXN-ADNCYC_c_FWD-rt4919'	27141.27779288</v>
      </c>
      <c r="M399" s="1">
        <f>_xlfn.XLOOKUP(Table5[[#This Row],[rxn]],Table3[name],Table3[flux],$F$1)</f>
        <v>27141.277792879999</v>
      </c>
      <c r="N399" s="1">
        <f>IFERROR(Table5[[#This Row],[min flux]]/Table5[[#This Row],[associated enzload]],"")</f>
        <v>358339957039.84766</v>
      </c>
      <c r="O399" s="1">
        <f>_xlfn.NUMBERVALUE(IF(Table5[[#This Row],[flux/enzload]]="","",ABS($N$1-Table5[[#This Row],[flux/enzload]])))</f>
        <v>1041576360619.11</v>
      </c>
      <c r="P399" s="1">
        <f>Table5[[#This Row],[kapp_old]]+IFERROR(((Table5[[#This Row],[kapp_slack_ub]]-Table5[[#This Row],[kapp_slack_lb]])/Table5[[#This Row],[associated enzload]]),0)</f>
        <v>27141.277792879999</v>
      </c>
      <c r="Q399" s="1" t="str">
        <f>"'"&amp;Table5[[#This Row],[rxn]]&amp;"'"&amp;CHAR(9)&amp;Table5[[#This Row],[kapp + (slack_ub - slack_lb)/enzload]]</f>
        <v>'RXN-ADNCYC_c_FWD-rt4919'	27141.27779288</v>
      </c>
      <c r="R399" s="1">
        <f>_xlfn.XLOOKUP(Table5[[#This Row],[rxn]],Table38[name],Table38[flux],0)</f>
        <v>0</v>
      </c>
      <c r="S399" s="1">
        <f>_xlfn.XLOOKUP(SUBSTITUTE(Table5[[#This Row],[rxn]],"RXN-","ENZLOAD-"),Table38[name],Table38[flux],0)</f>
        <v>0</v>
      </c>
      <c r="T399" s="1" t="b">
        <f>AND(Table5[[#This Row],[ENZLOAD flux in kapp-slack.gms]]=0,Table5[[#This Row],[flux in kapp-slack.gms]]&lt;&gt;0,NOT(Table5[[#This Row],[spont or unknown?]]))</f>
        <v>0</v>
      </c>
      <c r="U399" s="1" t="b">
        <f>OR(_xlfn.TEXTAFTER(Table5[[#This Row],[rxn]],"-",-1)="SPONT",_xlfn.TEXTAFTER(Table5[[#This Row],[rxn]],"-",-1)="UNKNOWN")</f>
        <v>0</v>
      </c>
      <c r="V399" s="1">
        <f>_xlfn.XLOOKUP(SUBSTITUTE(Table5[[#This Row],[rxn]],"RXN-","ENZLOAD-"),Table4[rxn],Table4[ub],0)</f>
        <v>0.19734484999999999</v>
      </c>
      <c r="W399" s="1" t="b">
        <f>AND(Table5[[#This Row],[FVA ENZLOAD flux UB]]=0,Table5[[#This Row],[ENZ not made when it should be?]])</f>
        <v>0</v>
      </c>
    </row>
    <row r="400" spans="1:23" hidden="1">
      <c r="A400" s="1" t="s">
        <v>4878</v>
      </c>
      <c r="B400" s="1" t="str">
        <f>_xlfn.TEXTBEFORE(Table38[[#This Row],[all fluxes from kapp-slack]]," ",,,,"")</f>
        <v>RXN-NACt_c_e_FWD-rt3853</v>
      </c>
      <c r="C400" s="1">
        <f>_xlfn.NUMBERVALUE(IFERROR(_xlfn.TEXTAFTER(Table38[[#This Row],[all fluxes from kapp-slack]]," ",-1,,,""),""))</f>
        <v>7.7171428907000001E-5</v>
      </c>
      <c r="F400" s="1" t="s">
        <v>6945</v>
      </c>
      <c r="G400" s="1" t="str">
        <f>_xlfn.TEXTBEFORE(Table5[[#This Row],[rxn     kapp_old        kapp_slack_ub   kapp_slack_lb]]," ")</f>
        <v>RXN-ADNtps_e_FWD-rt5601</v>
      </c>
      <c r="H40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0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00" s="1">
        <f>_xlfn.NUMBERVALUE(_xlfn.TEXTAFTER(Table5[[#This Row],[rxn     kapp_old        kapp_slack_ub   kapp_slack_lb]]," ",-1))</f>
        <v>0</v>
      </c>
      <c r="K400" s="1">
        <f>_xlfn.XLOOKUP(SUBSTITUTE(Table5[[#This Row],[rxn]],"RXN-","ENZLOAD-"),ENZLOAD[name],ENZLOAD[flux],0)</f>
        <v>4.6878823599999999E-9</v>
      </c>
      <c r="L400" s="1" t="str">
        <f>"'"&amp;Table5[[#This Row],[rxn]]&amp;"'"&amp;CHAR(9)&amp;IF(AND(Table5[[#This Row],[kapp_slack_ub]]&lt;&gt;0,Table5[[#This Row],[kapp_old]]&lt;$F$1),$F$1,Table5[[#This Row],[kapp_old]])</f>
        <v>'RXN-ADNtps_e_FWD-rt5601'	27141.27779288</v>
      </c>
      <c r="M400" s="1">
        <f>_xlfn.XLOOKUP(Table5[[#This Row],[rxn]],Table3[name],Table3[flux],$F$1)</f>
        <v>27141.277792879999</v>
      </c>
      <c r="N400" s="1">
        <f>IFERROR(Table5[[#This Row],[min flux]]/Table5[[#This Row],[associated enzload]],"")</f>
        <v>5789666998572.0371</v>
      </c>
      <c r="O400" s="1">
        <f>_xlfn.NUMBERVALUE(IF(Table5[[#This Row],[flux/enzload]]="","",ABS($N$1-Table5[[#This Row],[flux/enzload]])))</f>
        <v>4389750680913.0801</v>
      </c>
      <c r="P400" s="1">
        <f>Table5[[#This Row],[kapp_old]]+IFERROR(((Table5[[#This Row],[kapp_slack_ub]]-Table5[[#This Row],[kapp_slack_lb]])/Table5[[#This Row],[associated enzload]]),0)</f>
        <v>27141.277792879999</v>
      </c>
      <c r="Q400" s="1" t="str">
        <f>"'"&amp;Table5[[#This Row],[rxn]]&amp;"'"&amp;CHAR(9)&amp;Table5[[#This Row],[kapp + (slack_ub - slack_lb)/enzload]]</f>
        <v>'RXN-ADNtps_e_FWD-rt5601'	27141.27779288</v>
      </c>
      <c r="R400" s="1">
        <f>_xlfn.XLOOKUP(Table5[[#This Row],[rxn]],Table38[name],Table38[flux],0)</f>
        <v>0</v>
      </c>
      <c r="S400" s="1">
        <f>_xlfn.XLOOKUP(SUBSTITUTE(Table5[[#This Row],[rxn]],"RXN-","ENZLOAD-"),Table38[name],Table38[flux],0)</f>
        <v>0</v>
      </c>
      <c r="T400" s="1" t="b">
        <f>AND(Table5[[#This Row],[ENZLOAD flux in kapp-slack.gms]]=0,Table5[[#This Row],[flux in kapp-slack.gms]]&lt;&gt;0,NOT(Table5[[#This Row],[spont or unknown?]]))</f>
        <v>0</v>
      </c>
      <c r="U400" s="1" t="b">
        <f>OR(_xlfn.TEXTAFTER(Table5[[#This Row],[rxn]],"-",-1)="SPONT",_xlfn.TEXTAFTER(Table5[[#This Row],[rxn]],"-",-1)="UNKNOWN")</f>
        <v>0</v>
      </c>
      <c r="V400" s="1">
        <f>_xlfn.XLOOKUP(SUBSTITUTE(Table5[[#This Row],[rxn]],"RXN-","ENZLOAD-"),Table4[rxn],Table4[ub],0)</f>
        <v>0.71723318999999996</v>
      </c>
      <c r="W400" s="1" t="b">
        <f>AND(Table5[[#This Row],[FVA ENZLOAD flux UB]]=0,Table5[[#This Row],[ENZ not made when it should be?]])</f>
        <v>0</v>
      </c>
    </row>
    <row r="401" spans="1:23" hidden="1">
      <c r="A401" s="1" t="s">
        <v>4879</v>
      </c>
      <c r="B401" s="1" t="str">
        <f>_xlfn.TEXTBEFORE(Table38[[#This Row],[all fluxes from kapp-slack]]," ",,,,"")</f>
        <v>RXN-NADHcplxI_c_m_FWD-NADHCPLX0</v>
      </c>
      <c r="C401" s="1">
        <f>_xlfn.NUMBERVALUE(IFERROR(_xlfn.TEXTAFTER(Table38[[#This Row],[all fluxes from kapp-slack]]," ",-1,,,""),""))</f>
        <v>2.6478014183705998</v>
      </c>
      <c r="F401" s="1" t="s">
        <v>6947</v>
      </c>
      <c r="G401" s="1" t="str">
        <f>_xlfn.TEXTBEFORE(Table5[[#This Row],[rxn     kapp_old        kapp_slack_ub   kapp_slack_lb]]," ")</f>
        <v>RXN-ADPATPt_c_m_REV-rt4336</v>
      </c>
      <c r="H40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0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01" s="1">
        <f>_xlfn.NUMBERVALUE(_xlfn.TEXTAFTER(Table5[[#This Row],[rxn     kapp_old        kapp_slack_ub   kapp_slack_lb]]," ",-1))</f>
        <v>0</v>
      </c>
      <c r="K401" s="1">
        <f>_xlfn.XLOOKUP(SUBSTITUTE(Table5[[#This Row],[rxn]],"RXN-","ENZLOAD-"),ENZLOAD[name],ENZLOAD[flux],0)</f>
        <v>4.1898833821389997E-5</v>
      </c>
      <c r="L401" s="1" t="str">
        <f>"'"&amp;Table5[[#This Row],[rxn]]&amp;"'"&amp;CHAR(9)&amp;IF(AND(Table5[[#This Row],[kapp_slack_ub]]&lt;&gt;0,Table5[[#This Row],[kapp_old]]&lt;$F$1),$F$1,Table5[[#This Row],[kapp_old]])</f>
        <v>'RXN-ADPATPt_c_m_REV-rt4336'	27141.27779288</v>
      </c>
      <c r="M401" s="1">
        <f>_xlfn.XLOOKUP(Table5[[#This Row],[rxn]],Table3[name],Table3[flux],$F$1)</f>
        <v>27141.277792879999</v>
      </c>
      <c r="N401" s="1">
        <f>IFERROR(Table5[[#This Row],[min flux]]/Table5[[#This Row],[associated enzload]],"")</f>
        <v>647781222.46982348</v>
      </c>
      <c r="O401" s="1">
        <f>_xlfn.NUMBERVALUE(IF(Table5[[#This Row],[flux/enzload]]="","",ABS($N$1-Table5[[#This Row],[flux/enzload]])))</f>
        <v>1399268536436.48</v>
      </c>
      <c r="P401" s="1">
        <f>Table5[[#This Row],[kapp_old]]+IFERROR(((Table5[[#This Row],[kapp_slack_ub]]-Table5[[#This Row],[kapp_slack_lb]])/Table5[[#This Row],[associated enzload]]),0)</f>
        <v>27141.277792879999</v>
      </c>
      <c r="Q401" s="1" t="str">
        <f>"'"&amp;Table5[[#This Row],[rxn]]&amp;"'"&amp;CHAR(9)&amp;Table5[[#This Row],[kapp + (slack_ub - slack_lb)/enzload]]</f>
        <v>'RXN-ADPATPt_c_m_REV-rt4336'	27141.27779288</v>
      </c>
      <c r="R401" s="1">
        <f>_xlfn.XLOOKUP(Table5[[#This Row],[rxn]],Table38[name],Table38[flux],0)</f>
        <v>0</v>
      </c>
      <c r="S401" s="1">
        <f>_xlfn.XLOOKUP(SUBSTITUTE(Table5[[#This Row],[rxn]],"RXN-","ENZLOAD-"),Table38[name],Table38[flux],0)</f>
        <v>0</v>
      </c>
      <c r="T401" s="1" t="b">
        <f>AND(Table5[[#This Row],[ENZLOAD flux in kapp-slack.gms]]=0,Table5[[#This Row],[flux in kapp-slack.gms]]&lt;&gt;0,NOT(Table5[[#This Row],[spont or unknown?]]))</f>
        <v>0</v>
      </c>
      <c r="U401" s="1" t="b">
        <f>OR(_xlfn.TEXTAFTER(Table5[[#This Row],[rxn]],"-",-1)="SPONT",_xlfn.TEXTAFTER(Table5[[#This Row],[rxn]],"-",-1)="UNKNOWN")</f>
        <v>0</v>
      </c>
      <c r="V401" s="1">
        <f>_xlfn.XLOOKUP(SUBSTITUTE(Table5[[#This Row],[rxn]],"RXN-","ENZLOAD-"),Table4[rxn],Table4[ub],0)</f>
        <v>1.2749653299999999</v>
      </c>
      <c r="W401" s="1" t="b">
        <f>AND(Table5[[#This Row],[FVA ENZLOAD flux UB]]=0,Table5[[#This Row],[ENZ not made when it should be?]])</f>
        <v>0</v>
      </c>
    </row>
    <row r="402" spans="1:23" hidden="1">
      <c r="A402" s="1" t="s">
        <v>4880</v>
      </c>
      <c r="B402" s="1" t="str">
        <f>_xlfn.TEXTBEFORE(Table38[[#This Row],[all fluxes from kapp-slack]]," ",,,,"")</f>
        <v>RXN-NADHK1_c_FWD-rt1814_c</v>
      </c>
      <c r="C402" s="1">
        <f>_xlfn.NUMBERVALUE(IFERROR(_xlfn.TEXTAFTER(Table38[[#This Row],[all fluxes from kapp-slack]]," ",-1,,,""),""))</f>
        <v>3.8585601131000003E-5</v>
      </c>
      <c r="F402" s="1" t="s">
        <v>6948</v>
      </c>
      <c r="G402" s="1" t="str">
        <f>_xlfn.TEXTBEFORE(Table5[[#This Row],[rxn     kapp_old        kapp_slack_ub   kapp_slack_lb]]," ")</f>
        <v>RXN-ADPATPt_c_x_FWD-rt7777</v>
      </c>
      <c r="H40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0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02" s="1">
        <f>_xlfn.NUMBERVALUE(_xlfn.TEXTAFTER(Table5[[#This Row],[rxn     kapp_old        kapp_slack_ub   kapp_slack_lb]]," ",-1))</f>
        <v>0</v>
      </c>
      <c r="K402" s="1">
        <f>_xlfn.XLOOKUP(SUBSTITUTE(Table5[[#This Row],[rxn]],"RXN-","ENZLOAD-"),ENZLOAD[name],ENZLOAD[flux],0)</f>
        <v>4.0801035279999999E-8</v>
      </c>
      <c r="L402" s="1" t="str">
        <f>"'"&amp;Table5[[#This Row],[rxn]]&amp;"'"&amp;CHAR(9)&amp;IF(AND(Table5[[#This Row],[kapp_slack_ub]]&lt;&gt;0,Table5[[#This Row],[kapp_old]]&lt;$F$1),$F$1,Table5[[#This Row],[kapp_old]])</f>
        <v>'RXN-ADPATPt_c_x_FWD-rt7777'	27141.27779288</v>
      </c>
      <c r="M402" s="1">
        <f>_xlfn.XLOOKUP(Table5[[#This Row],[rxn]],Table3[name],Table3[flux],$F$1)</f>
        <v>27141.277792879999</v>
      </c>
      <c r="N402" s="1">
        <f>IFERROR(Table5[[#This Row],[min flux]]/Table5[[#This Row],[associated enzload]],"")</f>
        <v>665210517493.51587</v>
      </c>
      <c r="O402" s="1">
        <f>_xlfn.NUMBERVALUE(IF(Table5[[#This Row],[flux/enzload]]="","",ABS($N$1-Table5[[#This Row],[flux/enzload]])))</f>
        <v>734705800165.43799</v>
      </c>
      <c r="P402" s="1">
        <f>Table5[[#This Row],[kapp_old]]+IFERROR(((Table5[[#This Row],[kapp_slack_ub]]-Table5[[#This Row],[kapp_slack_lb]])/Table5[[#This Row],[associated enzload]]),0)</f>
        <v>27141.277792879999</v>
      </c>
      <c r="Q402" s="1" t="str">
        <f>"'"&amp;Table5[[#This Row],[rxn]]&amp;"'"&amp;CHAR(9)&amp;Table5[[#This Row],[kapp + (slack_ub - slack_lb)/enzload]]</f>
        <v>'RXN-ADPATPt_c_x_FWD-rt7777'	27141.27779288</v>
      </c>
      <c r="R402" s="1">
        <f>_xlfn.XLOOKUP(Table5[[#This Row],[rxn]],Table38[name],Table38[flux],0)</f>
        <v>0</v>
      </c>
      <c r="S402" s="1">
        <f>_xlfn.XLOOKUP(SUBSTITUTE(Table5[[#This Row],[rxn]],"RXN-","ENZLOAD-"),Table38[name],Table38[flux],0)</f>
        <v>0</v>
      </c>
      <c r="T402" s="1" t="b">
        <f>AND(Table5[[#This Row],[ENZLOAD flux in kapp-slack.gms]]=0,Table5[[#This Row],[flux in kapp-slack.gms]]&lt;&gt;0,NOT(Table5[[#This Row],[spont or unknown?]]))</f>
        <v>0</v>
      </c>
      <c r="U402" s="1" t="b">
        <f>OR(_xlfn.TEXTAFTER(Table5[[#This Row],[rxn]],"-",-1)="SPONT",_xlfn.TEXTAFTER(Table5[[#This Row],[rxn]],"-",-1)="UNKNOWN")</f>
        <v>0</v>
      </c>
      <c r="V402" s="1">
        <f>_xlfn.XLOOKUP(SUBSTITUTE(Table5[[#This Row],[rxn]],"RXN-","ENZLOAD-"),Table4[rxn],Table4[ub],0)</f>
        <v>1.18248994</v>
      </c>
      <c r="W402" s="1" t="b">
        <f>AND(Table5[[#This Row],[FVA ENZLOAD flux UB]]=0,Table5[[#This Row],[ENZ not made when it should be?]])</f>
        <v>0</v>
      </c>
    </row>
    <row r="403" spans="1:23" hidden="1">
      <c r="A403" s="1" t="s">
        <v>4881</v>
      </c>
      <c r="B403" s="1" t="str">
        <f>_xlfn.TEXTBEFORE(Table38[[#This Row],[all fluxes from kapp-slack]]," ",,,,"")</f>
        <v>RXN-NADHq9_c_FWD-rt0604</v>
      </c>
      <c r="C403" s="1">
        <f>_xlfn.NUMBERVALUE(IFERROR(_xlfn.TEXTAFTER(Table38[[#This Row],[all fluxes from kapp-slack]]," ",-1,,,""),""))</f>
        <v>27.422433289194501</v>
      </c>
      <c r="F403" s="1" t="s">
        <v>6951</v>
      </c>
      <c r="G403" s="1" t="str">
        <f>_xlfn.TEXTBEFORE(Table5[[#This Row],[rxn     kapp_old        kapp_slack_ub   kapp_slack_lb]]," ")</f>
        <v>RXN-ADPRDP_m_FWD-rt8143</v>
      </c>
      <c r="H40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0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03" s="1">
        <f>_xlfn.NUMBERVALUE(_xlfn.TEXTAFTER(Table5[[#This Row],[rxn     kapp_old        kapp_slack_ub   kapp_slack_lb]]," ",-1))</f>
        <v>0</v>
      </c>
      <c r="K403" s="1">
        <f>_xlfn.XLOOKUP(SUBSTITUTE(Table5[[#This Row],[rxn]],"RXN-","ENZLOAD-"),ENZLOAD[name],ENZLOAD[flux],0)</f>
        <v>1.8558833488E-7</v>
      </c>
      <c r="L403" s="1" t="str">
        <f>"'"&amp;Table5[[#This Row],[rxn]]&amp;"'"&amp;CHAR(9)&amp;IF(AND(Table5[[#This Row],[kapp_slack_ub]]&lt;&gt;0,Table5[[#This Row],[kapp_old]]&lt;$F$1),$F$1,Table5[[#This Row],[kapp_old]])</f>
        <v>'RXN-ADPRDP_m_FWD-rt8143'	27141.27779288</v>
      </c>
      <c r="M403" s="1">
        <f>_xlfn.XLOOKUP(Table5[[#This Row],[rxn]],Table3[name],Table3[flux],$F$1)</f>
        <v>27141.277792879999</v>
      </c>
      <c r="N403" s="1">
        <f>IFERROR(Table5[[#This Row],[min flux]]/Table5[[#This Row],[associated enzload]],"")</f>
        <v>146244524530.21545</v>
      </c>
      <c r="O403" s="1">
        <f>_xlfn.NUMBERVALUE(IF(Table5[[#This Row],[flux/enzload]]="","",ABS($N$1-Table5[[#This Row],[flux/enzload]])))</f>
        <v>1253671793128.74</v>
      </c>
      <c r="P403" s="1">
        <f>Table5[[#This Row],[kapp_old]]+IFERROR(((Table5[[#This Row],[kapp_slack_ub]]-Table5[[#This Row],[kapp_slack_lb]])/Table5[[#This Row],[associated enzload]]),0)</f>
        <v>27141.277792879999</v>
      </c>
      <c r="Q403" s="1" t="str">
        <f>"'"&amp;Table5[[#This Row],[rxn]]&amp;"'"&amp;CHAR(9)&amp;Table5[[#This Row],[kapp + (slack_ub - slack_lb)/enzload]]</f>
        <v>'RXN-ADPRDP_m_FWD-rt8143'	27141.27779288</v>
      </c>
      <c r="R403" s="1">
        <f>_xlfn.XLOOKUP(Table5[[#This Row],[rxn]],Table38[name],Table38[flux],0)</f>
        <v>0</v>
      </c>
      <c r="S403" s="1">
        <f>_xlfn.XLOOKUP(SUBSTITUTE(Table5[[#This Row],[rxn]],"RXN-","ENZLOAD-"),Table38[name],Table38[flux],0)</f>
        <v>0</v>
      </c>
      <c r="T403" s="1" t="b">
        <f>AND(Table5[[#This Row],[ENZLOAD flux in kapp-slack.gms]]=0,Table5[[#This Row],[flux in kapp-slack.gms]]&lt;&gt;0,NOT(Table5[[#This Row],[spont or unknown?]]))</f>
        <v>0</v>
      </c>
      <c r="U403" s="1" t="b">
        <f>OR(_xlfn.TEXTAFTER(Table5[[#This Row],[rxn]],"-",-1)="SPONT",_xlfn.TEXTAFTER(Table5[[#This Row],[rxn]],"-",-1)="UNKNOWN")</f>
        <v>0</v>
      </c>
      <c r="V403" s="1">
        <f>_xlfn.XLOOKUP(SUBSTITUTE(Table5[[#This Row],[rxn]],"RXN-","ENZLOAD-"),Table4[rxn],Table4[ub],0)</f>
        <v>1.5027247399999999</v>
      </c>
      <c r="W403" s="1" t="b">
        <f>AND(Table5[[#This Row],[FVA ENZLOAD flux UB]]=0,Table5[[#This Row],[ENZ not made when it should be?]])</f>
        <v>0</v>
      </c>
    </row>
    <row r="404" spans="1:23" hidden="1">
      <c r="A404" s="1" t="s">
        <v>4882</v>
      </c>
      <c r="B404" s="1" t="str">
        <f>_xlfn.TEXTBEFORE(Table38[[#This Row],[all fluxes from kapp-slack]]," ",,,,"")</f>
        <v>RXN-NADHt_c_rm_FWD-SPONT</v>
      </c>
      <c r="C404" s="1">
        <f>_xlfn.NUMBERVALUE(IFERROR(_xlfn.TEXTAFTER(Table38[[#This Row],[all fluxes from kapp-slack]]," ",-1,,,""),""))</f>
        <v>0.105774358259432</v>
      </c>
      <c r="F404" s="1" t="s">
        <v>6965</v>
      </c>
      <c r="G404" s="1" t="str">
        <f>_xlfn.TEXTBEFORE(Table5[[#This Row],[rxn     kapp_old        kapp_slack_ub   kapp_slack_lb]]," ")</f>
        <v>RXN-ADSL1r_c_REV-rt7437</v>
      </c>
      <c r="H40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0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04" s="1">
        <f>_xlfn.NUMBERVALUE(_xlfn.TEXTAFTER(Table5[[#This Row],[rxn     kapp_old        kapp_slack_ub   kapp_slack_lb]]," ",-1))</f>
        <v>0</v>
      </c>
      <c r="K404" s="1">
        <f>_xlfn.XLOOKUP(SUBSTITUTE(Table5[[#This Row],[rxn]],"RXN-","ENZLOAD-"),ENZLOAD[name],ENZLOAD[flux],0)</f>
        <v>6.5959192600000004E-7</v>
      </c>
      <c r="L404" s="1" t="str">
        <f>"'"&amp;Table5[[#This Row],[rxn]]&amp;"'"&amp;CHAR(9)&amp;IF(AND(Table5[[#This Row],[kapp_slack_ub]]&lt;&gt;0,Table5[[#This Row],[kapp_old]]&lt;$F$1),$F$1,Table5[[#This Row],[kapp_old]])</f>
        <v>'RXN-ADSL1r_c_REV-rt7437'	27141.27779288</v>
      </c>
      <c r="M404" s="1">
        <f>_xlfn.XLOOKUP(Table5[[#This Row],[rxn]],Table3[name],Table3[flux],$F$1)</f>
        <v>27141.277792879999</v>
      </c>
      <c r="N404" s="1">
        <f>IFERROR(Table5[[#This Row],[min flux]]/Table5[[#This Row],[associated enzload]],"")</f>
        <v>41148590094.900581</v>
      </c>
      <c r="O404" s="1">
        <f>_xlfn.NUMBERVALUE(IF(Table5[[#This Row],[flux/enzload]]="","",ABS($N$1-Table5[[#This Row],[flux/enzload]])))</f>
        <v>1358767727564.05</v>
      </c>
      <c r="P404" s="1">
        <f>Table5[[#This Row],[kapp_old]]+IFERROR(((Table5[[#This Row],[kapp_slack_ub]]-Table5[[#This Row],[kapp_slack_lb]])/Table5[[#This Row],[associated enzload]]),0)</f>
        <v>27141.277792879999</v>
      </c>
      <c r="Q404" s="1" t="str">
        <f>"'"&amp;Table5[[#This Row],[rxn]]&amp;"'"&amp;CHAR(9)&amp;Table5[[#This Row],[kapp + (slack_ub - slack_lb)/enzload]]</f>
        <v>'RXN-ADSL1r_c_REV-rt7437'	27141.27779288</v>
      </c>
      <c r="R404" s="1">
        <f>_xlfn.XLOOKUP(Table5[[#This Row],[rxn]],Table38[name],Table38[flux],0)</f>
        <v>0</v>
      </c>
      <c r="S404" s="1">
        <f>_xlfn.XLOOKUP(SUBSTITUTE(Table5[[#This Row],[rxn]],"RXN-","ENZLOAD-"),Table38[name],Table38[flux],0)</f>
        <v>0</v>
      </c>
      <c r="T404" s="1" t="b">
        <f>AND(Table5[[#This Row],[ENZLOAD flux in kapp-slack.gms]]=0,Table5[[#This Row],[flux in kapp-slack.gms]]&lt;&gt;0,NOT(Table5[[#This Row],[spont or unknown?]]))</f>
        <v>0</v>
      </c>
      <c r="U404" s="1" t="b">
        <f>OR(_xlfn.TEXTAFTER(Table5[[#This Row],[rxn]],"-",-1)="SPONT",_xlfn.TEXTAFTER(Table5[[#This Row],[rxn]],"-",-1)="UNKNOWN")</f>
        <v>0</v>
      </c>
      <c r="V404" s="1">
        <f>_xlfn.XLOOKUP(SUBSTITUTE(Table5[[#This Row],[rxn]],"RXN-","ENZLOAD-"),Table4[rxn],Table4[ub],0)</f>
        <v>0.19837156</v>
      </c>
      <c r="W404" s="1" t="b">
        <f>AND(Table5[[#This Row],[FVA ENZLOAD flux UB]]=0,Table5[[#This Row],[ENZ not made when it should be?]])</f>
        <v>0</v>
      </c>
    </row>
    <row r="405" spans="1:23" hidden="1">
      <c r="A405" s="1" t="s">
        <v>4883</v>
      </c>
      <c r="B405" s="1" t="str">
        <f>_xlfn.TEXTBEFORE(Table38[[#This Row],[all fluxes from kapp-slack]]," ",,,,"")</f>
        <v>RXN-NADPHt_c_r_FWD-SPONT</v>
      </c>
      <c r="C405" s="1">
        <f>_xlfn.NUMBERVALUE(IFERROR(_xlfn.TEXTAFTER(Table38[[#This Row],[all fluxes from kapp-slack]]," ",-1,,,""),""))</f>
        <v>4.4254945412339E-2</v>
      </c>
      <c r="F405" s="1" t="s">
        <v>6968</v>
      </c>
      <c r="G405" s="1" t="str">
        <f>_xlfn.TEXTBEFORE(Table5[[#This Row],[rxn     kapp_old        kapp_slack_ub   kapp_slack_lb]]," ")</f>
        <v>RXN-AEPI1_c_FWD-rt0136</v>
      </c>
      <c r="H40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0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05" s="1">
        <f>_xlfn.NUMBERVALUE(_xlfn.TEXTAFTER(Table5[[#This Row],[rxn     kapp_old        kapp_slack_ub   kapp_slack_lb]]," ",-1))</f>
        <v>0</v>
      </c>
      <c r="K405" s="1">
        <f>_xlfn.XLOOKUP(SUBSTITUTE(Table5[[#This Row],[rxn]],"RXN-","ENZLOAD-"),ENZLOAD[name],ENZLOAD[flux],0)</f>
        <v>1.1369241042E-7</v>
      </c>
      <c r="L405" s="1" t="str">
        <f>"'"&amp;Table5[[#This Row],[rxn]]&amp;"'"&amp;CHAR(9)&amp;IF(AND(Table5[[#This Row],[kapp_slack_ub]]&lt;&gt;0,Table5[[#This Row],[kapp_old]]&lt;$F$1),$F$1,Table5[[#This Row],[kapp_old]])</f>
        <v>'RXN-AEPI1_c_FWD-rt0136'	27141.27779288</v>
      </c>
      <c r="M405" s="1">
        <f>_xlfn.XLOOKUP(Table5[[#This Row],[rxn]],Table3[name],Table3[flux],$F$1)</f>
        <v>27141.277792879999</v>
      </c>
      <c r="N405" s="1">
        <f>IFERROR(Table5[[#This Row],[min flux]]/Table5[[#This Row],[associated enzload]],"")</f>
        <v>238725502367.44287</v>
      </c>
      <c r="O405" s="1">
        <f>_xlfn.NUMBERVALUE(IF(Table5[[#This Row],[flux/enzload]]="","",ABS($N$1-Table5[[#This Row],[flux/enzload]])))</f>
        <v>1161190815291.51</v>
      </c>
      <c r="P405" s="1">
        <f>Table5[[#This Row],[kapp_old]]+IFERROR(((Table5[[#This Row],[kapp_slack_ub]]-Table5[[#This Row],[kapp_slack_lb]])/Table5[[#This Row],[associated enzload]]),0)</f>
        <v>27141.277792879999</v>
      </c>
      <c r="Q405" s="1" t="str">
        <f>"'"&amp;Table5[[#This Row],[rxn]]&amp;"'"&amp;CHAR(9)&amp;Table5[[#This Row],[kapp + (slack_ub - slack_lb)/enzload]]</f>
        <v>'RXN-AEPI1_c_FWD-rt0136'	27141.27779288</v>
      </c>
      <c r="R405" s="1">
        <f>_xlfn.XLOOKUP(Table5[[#This Row],[rxn]],Table38[name],Table38[flux],0)</f>
        <v>0</v>
      </c>
      <c r="S405" s="1">
        <f>_xlfn.XLOOKUP(SUBSTITUTE(Table5[[#This Row],[rxn]],"RXN-","ENZLOAD-"),Table38[name],Table38[flux],0)</f>
        <v>0</v>
      </c>
      <c r="T405" s="1" t="b">
        <f>AND(Table5[[#This Row],[ENZLOAD flux in kapp-slack.gms]]=0,Table5[[#This Row],[flux in kapp-slack.gms]]&lt;&gt;0,NOT(Table5[[#This Row],[spont or unknown?]]))</f>
        <v>0</v>
      </c>
      <c r="U405" s="1" t="b">
        <f>OR(_xlfn.TEXTAFTER(Table5[[#This Row],[rxn]],"-",-1)="SPONT",_xlfn.TEXTAFTER(Table5[[#This Row],[rxn]],"-",-1)="UNKNOWN")</f>
        <v>0</v>
      </c>
      <c r="V405" s="1">
        <f>_xlfn.XLOOKUP(SUBSTITUTE(Table5[[#This Row],[rxn]],"RXN-","ENZLOAD-"),Table4[rxn],Table4[ub],0)</f>
        <v>0.86221212000000003</v>
      </c>
      <c r="W405" s="1" t="b">
        <f>AND(Table5[[#This Row],[FVA ENZLOAD flux UB]]=0,Table5[[#This Row],[ENZ not made when it should be?]])</f>
        <v>0</v>
      </c>
    </row>
    <row r="406" spans="1:23" hidden="1">
      <c r="A406" s="1" t="s">
        <v>4884</v>
      </c>
      <c r="B406" s="1" t="str">
        <f>_xlfn.TEXTBEFORE(Table38[[#This Row],[all fluxes from kapp-slack]]," ",,,,"")</f>
        <v>RXN-NADPHt_c_rm_FWD-SPONT</v>
      </c>
      <c r="C406" s="1">
        <f>_xlfn.NUMBERVALUE(IFERROR(_xlfn.TEXTAFTER(Table38[[#This Row],[all fluxes from kapp-slack]]," ",-1,,,""),""))</f>
        <v>5.4841171172232001E-2</v>
      </c>
      <c r="F406" s="1" t="s">
        <v>6969</v>
      </c>
      <c r="G406" s="1" t="str">
        <f>_xlfn.TEXTBEFORE(Table5[[#This Row],[rxn     kapp_old        kapp_slack_ub   kapp_slack_lb]]," ")</f>
        <v>RXN-AEPI1_c_REV-rt0136</v>
      </c>
      <c r="H40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0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06" s="1">
        <f>_xlfn.NUMBERVALUE(_xlfn.TEXTAFTER(Table5[[#This Row],[rxn     kapp_old        kapp_slack_ub   kapp_slack_lb]]," ",-1))</f>
        <v>0</v>
      </c>
      <c r="K406" s="1">
        <f>_xlfn.XLOOKUP(SUBSTITUTE(Table5[[#This Row],[rxn]],"RXN-","ENZLOAD-"),ENZLOAD[name],ENZLOAD[flux],0)</f>
        <v>1.1369241042E-7</v>
      </c>
      <c r="L406" s="1" t="str">
        <f>"'"&amp;Table5[[#This Row],[rxn]]&amp;"'"&amp;CHAR(9)&amp;IF(AND(Table5[[#This Row],[kapp_slack_ub]]&lt;&gt;0,Table5[[#This Row],[kapp_old]]&lt;$F$1),$F$1,Table5[[#This Row],[kapp_old]])</f>
        <v>'RXN-AEPI1_c_REV-rt0136'	27141.27779288</v>
      </c>
      <c r="M406" s="1">
        <f>_xlfn.XLOOKUP(Table5[[#This Row],[rxn]],Table3[name],Table3[flux],$F$1)</f>
        <v>27141.277792879999</v>
      </c>
      <c r="N406" s="1">
        <f>IFERROR(Table5[[#This Row],[min flux]]/Table5[[#This Row],[associated enzload]],"")</f>
        <v>238725502367.44287</v>
      </c>
      <c r="O406" s="1">
        <f>_xlfn.NUMBERVALUE(IF(Table5[[#This Row],[flux/enzload]]="","",ABS($N$1-Table5[[#This Row],[flux/enzload]])))</f>
        <v>1161190815291.51</v>
      </c>
      <c r="P406" s="1">
        <f>Table5[[#This Row],[kapp_old]]+IFERROR(((Table5[[#This Row],[kapp_slack_ub]]-Table5[[#This Row],[kapp_slack_lb]])/Table5[[#This Row],[associated enzload]]),0)</f>
        <v>27141.277792879999</v>
      </c>
      <c r="Q406" s="1" t="str">
        <f>"'"&amp;Table5[[#This Row],[rxn]]&amp;"'"&amp;CHAR(9)&amp;Table5[[#This Row],[kapp + (slack_ub - slack_lb)/enzload]]</f>
        <v>'RXN-AEPI1_c_REV-rt0136'	27141.27779288</v>
      </c>
      <c r="R406" s="1">
        <f>_xlfn.XLOOKUP(Table5[[#This Row],[rxn]],Table38[name],Table38[flux],0)</f>
        <v>0</v>
      </c>
      <c r="S406" s="1">
        <f>_xlfn.XLOOKUP(SUBSTITUTE(Table5[[#This Row],[rxn]],"RXN-","ENZLOAD-"),Table38[name],Table38[flux],0)</f>
        <v>0</v>
      </c>
      <c r="T406" s="1" t="b">
        <f>AND(Table5[[#This Row],[ENZLOAD flux in kapp-slack.gms]]=0,Table5[[#This Row],[flux in kapp-slack.gms]]&lt;&gt;0,NOT(Table5[[#This Row],[spont or unknown?]]))</f>
        <v>0</v>
      </c>
      <c r="U406" s="1" t="b">
        <f>OR(_xlfn.TEXTAFTER(Table5[[#This Row],[rxn]],"-",-1)="SPONT",_xlfn.TEXTAFTER(Table5[[#This Row],[rxn]],"-",-1)="UNKNOWN")</f>
        <v>0</v>
      </c>
      <c r="V406" s="1">
        <f>_xlfn.XLOOKUP(SUBSTITUTE(Table5[[#This Row],[rxn]],"RXN-","ENZLOAD-"),Table4[rxn],Table4[ub],0)</f>
        <v>0.86221212000000003</v>
      </c>
      <c r="W406" s="1" t="b">
        <f>AND(Table5[[#This Row],[FVA ENZLOAD flux UB]]=0,Table5[[#This Row],[ENZ not made when it should be?]])</f>
        <v>0</v>
      </c>
    </row>
    <row r="407" spans="1:23" hidden="1">
      <c r="A407" s="1" t="s">
        <v>4885</v>
      </c>
      <c r="B407" s="1" t="str">
        <f>_xlfn.TEXTBEFORE(Table38[[#This Row],[all fluxes from kapp-slack]]," ",,,,"")</f>
        <v>RXN-NADPt_c_r_REV-SPONT</v>
      </c>
      <c r="C407" s="1">
        <f>_xlfn.NUMBERVALUE(IFERROR(_xlfn.TEXTAFTER(Table38[[#This Row],[all fluxes from kapp-slack]]," ",-1,,,""),""))</f>
        <v>4.4254945412339E-2</v>
      </c>
      <c r="F407" s="1" t="s">
        <v>6970</v>
      </c>
      <c r="G407" s="1" t="str">
        <f>_xlfn.TEXTBEFORE(Table5[[#This Row],[rxn     kapp_old        kapp_slack_ub   kapp_slack_lb]]," ")</f>
        <v>RXN-AEPI2_c_FWD-rt0136</v>
      </c>
      <c r="H40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0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07" s="1">
        <f>_xlfn.NUMBERVALUE(_xlfn.TEXTAFTER(Table5[[#This Row],[rxn     kapp_old        kapp_slack_ub   kapp_slack_lb]]," ",-1))</f>
        <v>0</v>
      </c>
      <c r="K407" s="1">
        <f>_xlfn.XLOOKUP(SUBSTITUTE(Table5[[#This Row],[rxn]],"RXN-","ENZLOAD-"),ENZLOAD[name],ENZLOAD[flux],0)</f>
        <v>1.1369241042E-7</v>
      </c>
      <c r="L407" s="1" t="str">
        <f>"'"&amp;Table5[[#This Row],[rxn]]&amp;"'"&amp;CHAR(9)&amp;IF(AND(Table5[[#This Row],[kapp_slack_ub]]&lt;&gt;0,Table5[[#This Row],[kapp_old]]&lt;$F$1),$F$1,Table5[[#This Row],[kapp_old]])</f>
        <v>'RXN-AEPI2_c_FWD-rt0136'	27141.27779288</v>
      </c>
      <c r="M407" s="1">
        <f>_xlfn.XLOOKUP(Table5[[#This Row],[rxn]],Table3[name],Table3[flux],$F$1)</f>
        <v>27141.277792879999</v>
      </c>
      <c r="N407" s="1">
        <f>IFERROR(Table5[[#This Row],[min flux]]/Table5[[#This Row],[associated enzload]],"")</f>
        <v>238725502367.44287</v>
      </c>
      <c r="O407" s="1">
        <f>_xlfn.NUMBERVALUE(IF(Table5[[#This Row],[flux/enzload]]="","",ABS($N$1-Table5[[#This Row],[flux/enzload]])))</f>
        <v>1161190815291.51</v>
      </c>
      <c r="P407" s="1">
        <f>Table5[[#This Row],[kapp_old]]+IFERROR(((Table5[[#This Row],[kapp_slack_ub]]-Table5[[#This Row],[kapp_slack_lb]])/Table5[[#This Row],[associated enzload]]),0)</f>
        <v>27141.277792879999</v>
      </c>
      <c r="Q407" s="1" t="str">
        <f>"'"&amp;Table5[[#This Row],[rxn]]&amp;"'"&amp;CHAR(9)&amp;Table5[[#This Row],[kapp + (slack_ub - slack_lb)/enzload]]</f>
        <v>'RXN-AEPI2_c_FWD-rt0136'	27141.27779288</v>
      </c>
      <c r="R407" s="1">
        <f>_xlfn.XLOOKUP(Table5[[#This Row],[rxn]],Table38[name],Table38[flux],0)</f>
        <v>0</v>
      </c>
      <c r="S407" s="1">
        <f>_xlfn.XLOOKUP(SUBSTITUTE(Table5[[#This Row],[rxn]],"RXN-","ENZLOAD-"),Table38[name],Table38[flux],0)</f>
        <v>0</v>
      </c>
      <c r="T407" s="1" t="b">
        <f>AND(Table5[[#This Row],[ENZLOAD flux in kapp-slack.gms]]=0,Table5[[#This Row],[flux in kapp-slack.gms]]&lt;&gt;0,NOT(Table5[[#This Row],[spont or unknown?]]))</f>
        <v>0</v>
      </c>
      <c r="U407" s="1" t="b">
        <f>OR(_xlfn.TEXTAFTER(Table5[[#This Row],[rxn]],"-",-1)="SPONT",_xlfn.TEXTAFTER(Table5[[#This Row],[rxn]],"-",-1)="UNKNOWN")</f>
        <v>0</v>
      </c>
      <c r="V407" s="1">
        <f>_xlfn.XLOOKUP(SUBSTITUTE(Table5[[#This Row],[rxn]],"RXN-","ENZLOAD-"),Table4[rxn],Table4[ub],0)</f>
        <v>0.86221212000000003</v>
      </c>
      <c r="W407" s="1" t="b">
        <f>AND(Table5[[#This Row],[FVA ENZLOAD flux UB]]=0,Table5[[#This Row],[ENZ not made when it should be?]])</f>
        <v>0</v>
      </c>
    </row>
    <row r="408" spans="1:23" hidden="1">
      <c r="A408" s="1" t="s">
        <v>4886</v>
      </c>
      <c r="B408" s="1" t="str">
        <f>_xlfn.TEXTBEFORE(Table38[[#This Row],[all fluxes from kapp-slack]]," ",,,,"")</f>
        <v>RXN-NADPt_c_rm_REV-SPONT</v>
      </c>
      <c r="C408" s="1">
        <f>_xlfn.NUMBERVALUE(IFERROR(_xlfn.TEXTAFTER(Table38[[#This Row],[all fluxes from kapp-slack]]," ",-1,,,""),""))</f>
        <v>5.4841171172232001E-2</v>
      </c>
      <c r="F408" s="1" t="s">
        <v>6971</v>
      </c>
      <c r="G408" s="1" t="str">
        <f>_xlfn.TEXTBEFORE(Table5[[#This Row],[rxn     kapp_old        kapp_slack_ub   kapp_slack_lb]]," ")</f>
        <v>RXN-AEPI2_c_REV-rt0136</v>
      </c>
      <c r="H40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0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08" s="1">
        <f>_xlfn.NUMBERVALUE(_xlfn.TEXTAFTER(Table5[[#This Row],[rxn     kapp_old        kapp_slack_ub   kapp_slack_lb]]," ",-1))</f>
        <v>0</v>
      </c>
      <c r="K408" s="1">
        <f>_xlfn.XLOOKUP(SUBSTITUTE(Table5[[#This Row],[rxn]],"RXN-","ENZLOAD-"),ENZLOAD[name],ENZLOAD[flux],0)</f>
        <v>1.1369241042E-7</v>
      </c>
      <c r="L408" s="1" t="str">
        <f>"'"&amp;Table5[[#This Row],[rxn]]&amp;"'"&amp;CHAR(9)&amp;IF(AND(Table5[[#This Row],[kapp_slack_ub]]&lt;&gt;0,Table5[[#This Row],[kapp_old]]&lt;$F$1),$F$1,Table5[[#This Row],[kapp_old]])</f>
        <v>'RXN-AEPI2_c_REV-rt0136'	27141.27779288</v>
      </c>
      <c r="M408" s="1">
        <f>_xlfn.XLOOKUP(Table5[[#This Row],[rxn]],Table3[name],Table3[flux],$F$1)</f>
        <v>27141.277792879999</v>
      </c>
      <c r="N408" s="1">
        <f>IFERROR(Table5[[#This Row],[min flux]]/Table5[[#This Row],[associated enzload]],"")</f>
        <v>238725502367.44287</v>
      </c>
      <c r="O408" s="1">
        <f>_xlfn.NUMBERVALUE(IF(Table5[[#This Row],[flux/enzload]]="","",ABS($N$1-Table5[[#This Row],[flux/enzload]])))</f>
        <v>1161190815291.51</v>
      </c>
      <c r="P408" s="1">
        <f>Table5[[#This Row],[kapp_old]]+IFERROR(((Table5[[#This Row],[kapp_slack_ub]]-Table5[[#This Row],[kapp_slack_lb]])/Table5[[#This Row],[associated enzload]]),0)</f>
        <v>27141.277792879999</v>
      </c>
      <c r="Q408" s="1" t="str">
        <f>"'"&amp;Table5[[#This Row],[rxn]]&amp;"'"&amp;CHAR(9)&amp;Table5[[#This Row],[kapp + (slack_ub - slack_lb)/enzload]]</f>
        <v>'RXN-AEPI2_c_REV-rt0136'	27141.27779288</v>
      </c>
      <c r="R408" s="1">
        <f>_xlfn.XLOOKUP(Table5[[#This Row],[rxn]],Table38[name],Table38[flux],0)</f>
        <v>0</v>
      </c>
      <c r="S408" s="1">
        <f>_xlfn.XLOOKUP(SUBSTITUTE(Table5[[#This Row],[rxn]],"RXN-","ENZLOAD-"),Table38[name],Table38[flux],0)</f>
        <v>0</v>
      </c>
      <c r="T408" s="1" t="b">
        <f>AND(Table5[[#This Row],[ENZLOAD flux in kapp-slack.gms]]=0,Table5[[#This Row],[flux in kapp-slack.gms]]&lt;&gt;0,NOT(Table5[[#This Row],[spont or unknown?]]))</f>
        <v>0</v>
      </c>
      <c r="U408" s="1" t="b">
        <f>OR(_xlfn.TEXTAFTER(Table5[[#This Row],[rxn]],"-",-1)="SPONT",_xlfn.TEXTAFTER(Table5[[#This Row],[rxn]],"-",-1)="UNKNOWN")</f>
        <v>0</v>
      </c>
      <c r="V408" s="1">
        <f>_xlfn.XLOOKUP(SUBSTITUTE(Table5[[#This Row],[rxn]],"RXN-","ENZLOAD-"),Table4[rxn],Table4[ub],0)</f>
        <v>0.86221212000000003</v>
      </c>
      <c r="W408" s="1" t="b">
        <f>AND(Table5[[#This Row],[FVA ENZLOAD flux UB]]=0,Table5[[#This Row],[ENZ not made when it should be?]])</f>
        <v>0</v>
      </c>
    </row>
    <row r="409" spans="1:23" hidden="1">
      <c r="A409" s="1" t="s">
        <v>4887</v>
      </c>
      <c r="B409" s="1" t="str">
        <f>_xlfn.TEXTBEFORE(Table38[[#This Row],[all fluxes from kapp-slack]]," ",,,,"")</f>
        <v>RXN-NADS2_c_FWD-rt0915_c</v>
      </c>
      <c r="C409" s="1">
        <f>_xlfn.NUMBERVALUE(IFERROR(_xlfn.TEXTAFTER(Table38[[#This Row],[all fluxes from kapp-slack]]," ",-1,,,""),""))</f>
        <v>7.7171428907000001E-5</v>
      </c>
      <c r="F409" s="1" t="s">
        <v>6975</v>
      </c>
      <c r="G409" s="1" t="str">
        <f>_xlfn.TEXTBEFORE(Table5[[#This Row],[rxn     kapp_old        kapp_slack_ub   kapp_slack_lb]]," ")</f>
        <v>RXN-AGMT_e_FWD-rt1772</v>
      </c>
      <c r="H40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0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09" s="1">
        <f>_xlfn.NUMBERVALUE(_xlfn.TEXTAFTER(Table5[[#This Row],[rxn     kapp_old        kapp_slack_ub   kapp_slack_lb]]," ",-1))</f>
        <v>0</v>
      </c>
      <c r="K409" s="1">
        <f>_xlfn.XLOOKUP(SUBSTITUTE(Table5[[#This Row],[rxn]],"RXN-","ENZLOAD-"),ENZLOAD[name],ENZLOAD[flux],0)</f>
        <v>1.35117848717E-6</v>
      </c>
      <c r="L409" s="1" t="str">
        <f>"'"&amp;Table5[[#This Row],[rxn]]&amp;"'"&amp;CHAR(9)&amp;IF(AND(Table5[[#This Row],[kapp_slack_ub]]&lt;&gt;0,Table5[[#This Row],[kapp_old]]&lt;$F$1),$F$1,Table5[[#This Row],[kapp_old]])</f>
        <v>'RXN-AGMT_e_FWD-rt1772'	27141.27779288</v>
      </c>
      <c r="M409" s="1">
        <f>_xlfn.XLOOKUP(Table5[[#This Row],[rxn]],Table3[name],Table3[flux],$F$1)</f>
        <v>27141.277792879999</v>
      </c>
      <c r="N409" s="1">
        <f>IFERROR(Table5[[#This Row],[min flux]]/Table5[[#This Row],[associated enzload]],"")</f>
        <v>20087115100.33477</v>
      </c>
      <c r="O409" s="1">
        <f>_xlfn.NUMBERVALUE(IF(Table5[[#This Row],[flux/enzload]]="","",ABS($N$1-Table5[[#This Row],[flux/enzload]])))</f>
        <v>1379829202558.6201</v>
      </c>
      <c r="P409" s="1">
        <f>Table5[[#This Row],[kapp_old]]+IFERROR(((Table5[[#This Row],[kapp_slack_ub]]-Table5[[#This Row],[kapp_slack_lb]])/Table5[[#This Row],[associated enzload]]),0)</f>
        <v>27141.277792879999</v>
      </c>
      <c r="Q409" s="1" t="str">
        <f>"'"&amp;Table5[[#This Row],[rxn]]&amp;"'"&amp;CHAR(9)&amp;Table5[[#This Row],[kapp + (slack_ub - slack_lb)/enzload]]</f>
        <v>'RXN-AGMT_e_FWD-rt1772'	27141.27779288</v>
      </c>
      <c r="R409" s="1">
        <f>_xlfn.XLOOKUP(Table5[[#This Row],[rxn]],Table38[name],Table38[flux],0)</f>
        <v>0</v>
      </c>
      <c r="S409" s="1">
        <f>_xlfn.XLOOKUP(SUBSTITUTE(Table5[[#This Row],[rxn]],"RXN-","ENZLOAD-"),Table38[name],Table38[flux],0)</f>
        <v>0</v>
      </c>
      <c r="T409" s="1" t="b">
        <f>AND(Table5[[#This Row],[ENZLOAD flux in kapp-slack.gms]]=0,Table5[[#This Row],[flux in kapp-slack.gms]]&lt;&gt;0,NOT(Table5[[#This Row],[spont or unknown?]]))</f>
        <v>0</v>
      </c>
      <c r="U409" s="1" t="b">
        <f>OR(_xlfn.TEXTAFTER(Table5[[#This Row],[rxn]],"-",-1)="SPONT",_xlfn.TEXTAFTER(Table5[[#This Row],[rxn]],"-",-1)="UNKNOWN")</f>
        <v>0</v>
      </c>
      <c r="V409" s="1">
        <f>_xlfn.XLOOKUP(SUBSTITUTE(Table5[[#This Row],[rxn]],"RXN-","ENZLOAD-"),Table4[rxn],Table4[ub],0)</f>
        <v>1.5002944300000001</v>
      </c>
      <c r="W409" s="1" t="b">
        <f>AND(Table5[[#This Row],[FVA ENZLOAD flux UB]]=0,Table5[[#This Row],[ENZ not made when it should be?]])</f>
        <v>0</v>
      </c>
    </row>
    <row r="410" spans="1:23" hidden="1">
      <c r="A410" s="1" t="s">
        <v>4888</v>
      </c>
      <c r="B410" s="1" t="str">
        <f>_xlfn.TEXTBEFORE(Table38[[#This Row],[all fluxes from kapp-slack]]," ",,,,"")</f>
        <v>RXN-NADt_c_rm_REV-SPONT</v>
      </c>
      <c r="C410" s="1">
        <f>_xlfn.NUMBERVALUE(IFERROR(_xlfn.TEXTAFTER(Table38[[#This Row],[all fluxes from kapp-slack]]," ",-1,,,""),""))</f>
        <v>0.105774358259432</v>
      </c>
      <c r="F410" s="1" t="s">
        <v>6976</v>
      </c>
      <c r="G410" s="1" t="str">
        <f>_xlfn.TEXTBEFORE(Table5[[#This Row],[rxn     kapp_old        kapp_slack_ub   kapp_slack_lb]]," ")</f>
        <v>RXN-AGNPR_l_FWD-rt7207_l</v>
      </c>
      <c r="H41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1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10" s="1">
        <f>_xlfn.NUMBERVALUE(_xlfn.TEXTAFTER(Table5[[#This Row],[rxn     kapp_old        kapp_slack_ub   kapp_slack_lb]]," ",-1))</f>
        <v>0</v>
      </c>
      <c r="K410" s="1">
        <f>_xlfn.XLOOKUP(SUBSTITUTE(Table5[[#This Row],[rxn]],"RXN-","ENZLOAD-"),ENZLOAD[name],ENZLOAD[flux],0)</f>
        <v>1.1708853969999999E-8</v>
      </c>
      <c r="L410" s="1" t="str">
        <f>"'"&amp;Table5[[#This Row],[rxn]]&amp;"'"&amp;CHAR(9)&amp;IF(AND(Table5[[#This Row],[kapp_slack_ub]]&lt;&gt;0,Table5[[#This Row],[kapp_old]]&lt;$F$1),$F$1,Table5[[#This Row],[kapp_old]])</f>
        <v>'RXN-AGNPR_l_FWD-rt7207_l'	27141.27779288</v>
      </c>
      <c r="M410" s="1">
        <f>_xlfn.XLOOKUP(Table5[[#This Row],[rxn]],Table3[name],Table3[flux],$F$1)</f>
        <v>27141.277792879999</v>
      </c>
      <c r="N410" s="1">
        <f>IFERROR(Table5[[#This Row],[min flux]]/Table5[[#This Row],[associated enzload]],"")</f>
        <v>2318013177243.5112</v>
      </c>
      <c r="O410" s="1">
        <f>_xlfn.NUMBERVALUE(IF(Table5[[#This Row],[flux/enzload]]="","",ABS($N$1-Table5[[#This Row],[flux/enzload]])))</f>
        <v>918096859584.55798</v>
      </c>
      <c r="P410" s="1">
        <f>Table5[[#This Row],[kapp_old]]+IFERROR(((Table5[[#This Row],[kapp_slack_ub]]-Table5[[#This Row],[kapp_slack_lb]])/Table5[[#This Row],[associated enzload]]),0)</f>
        <v>27141.277792879999</v>
      </c>
      <c r="Q410" s="1" t="str">
        <f>"'"&amp;Table5[[#This Row],[rxn]]&amp;"'"&amp;CHAR(9)&amp;Table5[[#This Row],[kapp + (slack_ub - slack_lb)/enzload]]</f>
        <v>'RXN-AGNPR_l_FWD-rt7207_l'	27141.27779288</v>
      </c>
      <c r="R410" s="1">
        <f>_xlfn.XLOOKUP(Table5[[#This Row],[rxn]],Table38[name],Table38[flux],0)</f>
        <v>0</v>
      </c>
      <c r="S410" s="1">
        <f>_xlfn.XLOOKUP(SUBSTITUTE(Table5[[#This Row],[rxn]],"RXN-","ENZLOAD-"),Table38[name],Table38[flux],0)</f>
        <v>0</v>
      </c>
      <c r="T410" s="1" t="b">
        <f>AND(Table5[[#This Row],[ENZLOAD flux in kapp-slack.gms]]=0,Table5[[#This Row],[flux in kapp-slack.gms]]&lt;&gt;0,NOT(Table5[[#This Row],[spont or unknown?]]))</f>
        <v>0</v>
      </c>
      <c r="U410" s="1" t="b">
        <f>OR(_xlfn.TEXTAFTER(Table5[[#This Row],[rxn]],"-",-1)="SPONT",_xlfn.TEXTAFTER(Table5[[#This Row],[rxn]],"-",-1)="UNKNOWN")</f>
        <v>0</v>
      </c>
      <c r="V410" s="1">
        <f>_xlfn.XLOOKUP(SUBSTITUTE(Table5[[#This Row],[rxn]],"RXN-","ENZLOAD-"),Table4[rxn],Table4[ub],0)</f>
        <v>1.1342013399999999</v>
      </c>
      <c r="W410" s="1" t="b">
        <f>AND(Table5[[#This Row],[FVA ENZLOAD flux UB]]=0,Table5[[#This Row],[ENZ not made when it should be?]])</f>
        <v>0</v>
      </c>
    </row>
    <row r="411" spans="1:23" hidden="1">
      <c r="A411" s="1" t="s">
        <v>4889</v>
      </c>
      <c r="B411" s="1" t="str">
        <f>_xlfn.TEXTBEFORE(Table38[[#This Row],[all fluxes from kapp-slack]]," ",,,,"")</f>
        <v>RXN-NAMNPP_c_FWD-rt1924_c</v>
      </c>
      <c r="C411" s="1">
        <f>_xlfn.NUMBERVALUE(IFERROR(_xlfn.TEXTAFTER(Table38[[#This Row],[all fluxes from kapp-slack]]," ",-1,,,""),""))</f>
        <v>7.7171428907000001E-5</v>
      </c>
      <c r="F411" s="1" t="s">
        <v>6977</v>
      </c>
      <c r="G411" s="1" t="str">
        <f>_xlfn.TEXTBEFORE(Table5[[#This Row],[rxn     kapp_old        kapp_slack_ub   kapp_slack_lb]]," ")</f>
        <v>RXN-AGNPR_rm_FWD-rt7207_rm</v>
      </c>
      <c r="H41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1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11" s="1">
        <f>_xlfn.NUMBERVALUE(_xlfn.TEXTAFTER(Table5[[#This Row],[rxn     kapp_old        kapp_slack_ub   kapp_slack_lb]]," ",-1))</f>
        <v>0</v>
      </c>
      <c r="K411" s="1">
        <f>_xlfn.XLOOKUP(SUBSTITUTE(Table5[[#This Row],[rxn]],"RXN-","ENZLOAD-"),ENZLOAD[name],ENZLOAD[flux],0)</f>
        <v>1.1708853969999999E-8</v>
      </c>
      <c r="L411" s="1" t="str">
        <f>"'"&amp;Table5[[#This Row],[rxn]]&amp;"'"&amp;CHAR(9)&amp;IF(AND(Table5[[#This Row],[kapp_slack_ub]]&lt;&gt;0,Table5[[#This Row],[kapp_old]]&lt;$F$1),$F$1,Table5[[#This Row],[kapp_old]])</f>
        <v>'RXN-AGNPR_rm_FWD-rt7207_rm'	27141.27779288</v>
      </c>
      <c r="M411" s="1">
        <f>_xlfn.XLOOKUP(Table5[[#This Row],[rxn]],Table3[name],Table3[flux],$F$1)</f>
        <v>27141.277792879999</v>
      </c>
      <c r="N411" s="1">
        <f>IFERROR(Table5[[#This Row],[min flux]]/Table5[[#This Row],[associated enzload]],"")</f>
        <v>2318013177243.5112</v>
      </c>
      <c r="O411" s="1">
        <f>_xlfn.NUMBERVALUE(IF(Table5[[#This Row],[flux/enzload]]="","",ABS($N$1-Table5[[#This Row],[flux/enzload]])))</f>
        <v>918096859584.55798</v>
      </c>
      <c r="P411" s="1">
        <f>Table5[[#This Row],[kapp_old]]+IFERROR(((Table5[[#This Row],[kapp_slack_ub]]-Table5[[#This Row],[kapp_slack_lb]])/Table5[[#This Row],[associated enzload]]),0)</f>
        <v>27141.277792879999</v>
      </c>
      <c r="Q411" s="1" t="str">
        <f>"'"&amp;Table5[[#This Row],[rxn]]&amp;"'"&amp;CHAR(9)&amp;Table5[[#This Row],[kapp + (slack_ub - slack_lb)/enzload]]</f>
        <v>'RXN-AGNPR_rm_FWD-rt7207_rm'	27141.27779288</v>
      </c>
      <c r="R411" s="1">
        <f>_xlfn.XLOOKUP(Table5[[#This Row],[rxn]],Table38[name],Table38[flux],0)</f>
        <v>0</v>
      </c>
      <c r="S411" s="1">
        <f>_xlfn.XLOOKUP(SUBSTITUTE(Table5[[#This Row],[rxn]],"RXN-","ENZLOAD-"),Table38[name],Table38[flux],0)</f>
        <v>0</v>
      </c>
      <c r="T411" s="1" t="b">
        <f>AND(Table5[[#This Row],[ENZLOAD flux in kapp-slack.gms]]=0,Table5[[#This Row],[flux in kapp-slack.gms]]&lt;&gt;0,NOT(Table5[[#This Row],[spont or unknown?]]))</f>
        <v>0</v>
      </c>
      <c r="U411" s="1" t="b">
        <f>OR(_xlfn.TEXTAFTER(Table5[[#This Row],[rxn]],"-",-1)="SPONT",_xlfn.TEXTAFTER(Table5[[#This Row],[rxn]],"-",-1)="UNKNOWN")</f>
        <v>0</v>
      </c>
      <c r="V411" s="1">
        <f>_xlfn.XLOOKUP(SUBSTITUTE(Table5[[#This Row],[rxn]],"RXN-","ENZLOAD-"),Table4[rxn],Table4[ub],0)</f>
        <v>1.1342013399999999</v>
      </c>
      <c r="W411" s="1" t="b">
        <f>AND(Table5[[#This Row],[FVA ENZLOAD flux UB]]=0,Table5[[#This Row],[ENZ not made when it should be?]])</f>
        <v>0</v>
      </c>
    </row>
    <row r="412" spans="1:23" hidden="1">
      <c r="A412" s="1" t="s">
        <v>4890</v>
      </c>
      <c r="B412" s="1" t="str">
        <f>_xlfn.TEXTBEFORE(Table38[[#This Row],[all fluxes from kapp-slack]]," ",,,,"")</f>
        <v>RXN-NDPK1_c_FWD-rt0575</v>
      </c>
      <c r="C412" s="1">
        <f>_xlfn.NUMBERVALUE(IFERROR(_xlfn.TEXTAFTER(Table38[[#This Row],[all fluxes from kapp-slack]]," ",-1,,,""),""))</f>
        <v>1.22381998687291</v>
      </c>
      <c r="F412" s="1" t="s">
        <v>6978</v>
      </c>
      <c r="G412" s="1" t="str">
        <f>_xlfn.TEXTBEFORE(Table5[[#This Row],[rxn     kapp_old        kapp_slack_ub   kapp_slack_lb]]," ")</f>
        <v>RXN-AGPAT_l_FWD-rt1378</v>
      </c>
      <c r="H41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1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12" s="1">
        <f>_xlfn.NUMBERVALUE(_xlfn.TEXTAFTER(Table5[[#This Row],[rxn     kapp_old        kapp_slack_ub   kapp_slack_lb]]," ",-1))</f>
        <v>0</v>
      </c>
      <c r="K412" s="1">
        <f>_xlfn.XLOOKUP(SUBSTITUTE(Table5[[#This Row],[rxn]],"RXN-","ENZLOAD-"),ENZLOAD[name],ENZLOAD[flux],0)</f>
        <v>1.197951629E-8</v>
      </c>
      <c r="L412" s="1" t="str">
        <f>"'"&amp;Table5[[#This Row],[rxn]]&amp;"'"&amp;CHAR(9)&amp;IF(AND(Table5[[#This Row],[kapp_slack_ub]]&lt;&gt;0,Table5[[#This Row],[kapp_old]]&lt;$F$1),$F$1,Table5[[#This Row],[kapp_old]])</f>
        <v>'RXN-AGPAT_l_FWD-rt1378'	27141.27779288</v>
      </c>
      <c r="M412" s="1">
        <f>_xlfn.XLOOKUP(Table5[[#This Row],[rxn]],Table3[name],Table3[flux],$F$1)</f>
        <v>27141.277792879999</v>
      </c>
      <c r="N412" s="1">
        <f>IFERROR(Table5[[#This Row],[min flux]]/Table5[[#This Row],[associated enzload]],"")</f>
        <v>2265640543060.6914</v>
      </c>
      <c r="O412" s="1">
        <f>_xlfn.NUMBERVALUE(IF(Table5[[#This Row],[flux/enzload]]="","",ABS($N$1-Table5[[#This Row],[flux/enzload]])))</f>
        <v>865724225401.73804</v>
      </c>
      <c r="P412" s="1">
        <f>Table5[[#This Row],[kapp_old]]+IFERROR(((Table5[[#This Row],[kapp_slack_ub]]-Table5[[#This Row],[kapp_slack_lb]])/Table5[[#This Row],[associated enzload]]),0)</f>
        <v>27141.277792879999</v>
      </c>
      <c r="Q412" s="1" t="str">
        <f>"'"&amp;Table5[[#This Row],[rxn]]&amp;"'"&amp;CHAR(9)&amp;Table5[[#This Row],[kapp + (slack_ub - slack_lb)/enzload]]</f>
        <v>'RXN-AGPAT_l_FWD-rt1378'	27141.27779288</v>
      </c>
      <c r="R412" s="1">
        <f>_xlfn.XLOOKUP(Table5[[#This Row],[rxn]],Table38[name],Table38[flux],0)</f>
        <v>0</v>
      </c>
      <c r="S412" s="1">
        <f>_xlfn.XLOOKUP(SUBSTITUTE(Table5[[#This Row],[rxn]],"RXN-","ENZLOAD-"),Table38[name],Table38[flux],0)</f>
        <v>0</v>
      </c>
      <c r="T412" s="1" t="b">
        <f>AND(Table5[[#This Row],[ENZLOAD flux in kapp-slack.gms]]=0,Table5[[#This Row],[flux in kapp-slack.gms]]&lt;&gt;0,NOT(Table5[[#This Row],[spont or unknown?]]))</f>
        <v>0</v>
      </c>
      <c r="U412" s="1" t="b">
        <f>OR(_xlfn.TEXTAFTER(Table5[[#This Row],[rxn]],"-",-1)="SPONT",_xlfn.TEXTAFTER(Table5[[#This Row],[rxn]],"-",-1)="UNKNOWN")</f>
        <v>0</v>
      </c>
      <c r="V412" s="1">
        <f>_xlfn.XLOOKUP(SUBSTITUTE(Table5[[#This Row],[rxn]],"RXN-","ENZLOAD-"),Table4[rxn],Table4[ub],0)</f>
        <v>0.46981717000000001</v>
      </c>
      <c r="W412" s="1" t="b">
        <f>AND(Table5[[#This Row],[FVA ENZLOAD flux UB]]=0,Table5[[#This Row],[ENZ not made when it should be?]])</f>
        <v>0</v>
      </c>
    </row>
    <row r="413" spans="1:23" hidden="1">
      <c r="A413" s="1" t="s">
        <v>4891</v>
      </c>
      <c r="B413" s="1" t="str">
        <f>_xlfn.TEXTBEFORE(Table38[[#This Row],[all fluxes from kapp-slack]]," ",,,,"")</f>
        <v>RXN-NDPK2_c_FWD-rt0575</v>
      </c>
      <c r="C413" s="1">
        <f>_xlfn.NUMBERVALUE(IFERROR(_xlfn.TEXTAFTER(Table38[[#This Row],[all fluxes from kapp-slack]]," ",-1,,,""),""))</f>
        <v>0.56206322557610899</v>
      </c>
      <c r="F413" s="1" t="s">
        <v>6979</v>
      </c>
      <c r="G413" s="1" t="str">
        <f>_xlfn.TEXTBEFORE(Table5[[#This Row],[rxn     kapp_old        kapp_slack_ub   kapp_slack_lb]]," ")</f>
        <v>RXN-AGPAT_l_FWD-rt2059_l</v>
      </c>
      <c r="H41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1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13" s="1">
        <f>_xlfn.NUMBERVALUE(_xlfn.TEXTAFTER(Table5[[#This Row],[rxn     kapp_old        kapp_slack_ub   kapp_slack_lb]]," ",-1))</f>
        <v>0</v>
      </c>
      <c r="K413" s="1">
        <f>_xlfn.XLOOKUP(SUBSTITUTE(Table5[[#This Row],[rxn]],"RXN-","ENZLOAD-"),ENZLOAD[name],ENZLOAD[flux],0)</f>
        <v>7.9682333110000002E-8</v>
      </c>
      <c r="L413" s="1" t="str">
        <f>"'"&amp;Table5[[#This Row],[rxn]]&amp;"'"&amp;CHAR(9)&amp;IF(AND(Table5[[#This Row],[kapp_slack_ub]]&lt;&gt;0,Table5[[#This Row],[kapp_old]]&lt;$F$1),$F$1,Table5[[#This Row],[kapp_old]])</f>
        <v>'RXN-AGPAT_l_FWD-rt2059_l'	27141.27779288</v>
      </c>
      <c r="M413" s="1">
        <f>_xlfn.XLOOKUP(Table5[[#This Row],[rxn]],Table3[name],Table3[flux],$F$1)</f>
        <v>27141.277792879999</v>
      </c>
      <c r="N413" s="1">
        <f>IFERROR(Table5[[#This Row],[min flux]]/Table5[[#This Row],[associated enzload]],"")</f>
        <v>340618512706.09711</v>
      </c>
      <c r="O413" s="1">
        <f>_xlfn.NUMBERVALUE(IF(Table5[[#This Row],[flux/enzload]]="","",ABS($N$1-Table5[[#This Row],[flux/enzload]])))</f>
        <v>1059297804952.86</v>
      </c>
      <c r="P413" s="1">
        <f>Table5[[#This Row],[kapp_old]]+IFERROR(((Table5[[#This Row],[kapp_slack_ub]]-Table5[[#This Row],[kapp_slack_lb]])/Table5[[#This Row],[associated enzload]]),0)</f>
        <v>27141.277792879999</v>
      </c>
      <c r="Q413" s="1" t="str">
        <f>"'"&amp;Table5[[#This Row],[rxn]]&amp;"'"&amp;CHAR(9)&amp;Table5[[#This Row],[kapp + (slack_ub - slack_lb)/enzload]]</f>
        <v>'RXN-AGPAT_l_FWD-rt2059_l'	27141.27779288</v>
      </c>
      <c r="R413" s="1">
        <f>_xlfn.XLOOKUP(Table5[[#This Row],[rxn]],Table38[name],Table38[flux],0)</f>
        <v>0</v>
      </c>
      <c r="S413" s="1">
        <f>_xlfn.XLOOKUP(SUBSTITUTE(Table5[[#This Row],[rxn]],"RXN-","ENZLOAD-"),Table38[name],Table38[flux],0)</f>
        <v>0</v>
      </c>
      <c r="T413" s="1" t="b">
        <f>AND(Table5[[#This Row],[ENZLOAD flux in kapp-slack.gms]]=0,Table5[[#This Row],[flux in kapp-slack.gms]]&lt;&gt;0,NOT(Table5[[#This Row],[spont or unknown?]]))</f>
        <v>0</v>
      </c>
      <c r="U413" s="1" t="b">
        <f>OR(_xlfn.TEXTAFTER(Table5[[#This Row],[rxn]],"-",-1)="SPONT",_xlfn.TEXTAFTER(Table5[[#This Row],[rxn]],"-",-1)="UNKNOWN")</f>
        <v>0</v>
      </c>
      <c r="V413" s="1">
        <f>_xlfn.XLOOKUP(SUBSTITUTE(Table5[[#This Row],[rxn]],"RXN-","ENZLOAD-"),Table4[rxn],Table4[ub],0)</f>
        <v>1.31879423</v>
      </c>
      <c r="W413" s="1" t="b">
        <f>AND(Table5[[#This Row],[FVA ENZLOAD flux UB]]=0,Table5[[#This Row],[ENZ not made when it should be?]])</f>
        <v>0</v>
      </c>
    </row>
    <row r="414" spans="1:23" hidden="1">
      <c r="A414" s="1" t="s">
        <v>4892</v>
      </c>
      <c r="B414" s="1" t="str">
        <f>_xlfn.TEXTBEFORE(Table38[[#This Row],[all fluxes from kapp-slack]]," ",,,,"")</f>
        <v>RXN-NDPK3_c_FWD-rt0575</v>
      </c>
      <c r="C414" s="1">
        <f>_xlfn.NUMBERVALUE(IFERROR(_xlfn.TEXTAFTER(Table38[[#This Row],[all fluxes from kapp-slack]]," ",-1,,,""),""))</f>
        <v>6.9513948360197003E-2</v>
      </c>
      <c r="F414" s="1" t="s">
        <v>6981</v>
      </c>
      <c r="G414" s="1" t="str">
        <f>_xlfn.TEXTBEFORE(Table5[[#This Row],[rxn     kapp_old        kapp_slack_ub   kapp_slack_lb]]," ")</f>
        <v>RXN-AGPAT_rm_FWD-rt7662</v>
      </c>
      <c r="H414" s="1">
        <f>_xlfn.NUMBERVALUE(_xlfn.TEXTBEFORE(TRIM(_xlfn.TEXTAFTER(_xlfn.TEXTBEFORE(Table5[[#This Row],[rxn     kapp_old        kapp_slack_ub   kapp_slack_lb]],Table5[[#This Row],[kapp_slack_lb]],-1),Table5[[#This Row],[rxn]]))," "))</f>
        <v>198499.81573152001</v>
      </c>
      <c r="I41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14" s="1">
        <f>_xlfn.NUMBERVALUE(_xlfn.TEXTAFTER(Table5[[#This Row],[rxn     kapp_old        kapp_slack_ub   kapp_slack_lb]]," ",-1))</f>
        <v>0</v>
      </c>
      <c r="K414" s="1">
        <f>_xlfn.XLOOKUP(SUBSTITUTE(Table5[[#This Row],[rxn]],"RXN-","ENZLOAD-"),ENZLOAD[name],ENZLOAD[flux],0)</f>
        <v>5.3352178410000002E-8</v>
      </c>
      <c r="L414" s="1" t="str">
        <f>"'"&amp;Table5[[#This Row],[rxn]]&amp;"'"&amp;CHAR(9)&amp;IF(AND(Table5[[#This Row],[kapp_slack_ub]]&lt;&gt;0,Table5[[#This Row],[kapp_old]]&lt;$F$1),$F$1,Table5[[#This Row],[kapp_old]])</f>
        <v>'RXN-AGPAT_rm_FWD-rt7662'	198499.81573152</v>
      </c>
      <c r="M414" s="1">
        <f>_xlfn.XLOOKUP(Table5[[#This Row],[rxn]],Table3[name],Table3[flux],$F$1)</f>
        <v>27141.277792879999</v>
      </c>
      <c r="N414" s="1">
        <f>IFERROR(Table5[[#This Row],[min flux]]/Table5[[#This Row],[associated enzload]],"")</f>
        <v>508719205133.57721</v>
      </c>
      <c r="O414" s="1">
        <f>_xlfn.NUMBERVALUE(IF(Table5[[#This Row],[flux/enzload]]="","",ABS($N$1-Table5[[#This Row],[flux/enzload]])))</f>
        <v>891197112525.37598</v>
      </c>
      <c r="P414" s="1">
        <f>Table5[[#This Row],[kapp_old]]+IFERROR(((Table5[[#This Row],[kapp_slack_ub]]-Table5[[#This Row],[kapp_slack_lb]])/Table5[[#This Row],[associated enzload]]),0)</f>
        <v>198499.81573152001</v>
      </c>
      <c r="Q414" s="1" t="str">
        <f>"'"&amp;Table5[[#This Row],[rxn]]&amp;"'"&amp;CHAR(9)&amp;Table5[[#This Row],[kapp + (slack_ub - slack_lb)/enzload]]</f>
        <v>'RXN-AGPAT_rm_FWD-rt7662'	198499.81573152</v>
      </c>
      <c r="R414" s="1">
        <f>_xlfn.XLOOKUP(Table5[[#This Row],[rxn]],Table38[name],Table38[flux],0)</f>
        <v>0</v>
      </c>
      <c r="S414" s="1">
        <f>_xlfn.XLOOKUP(SUBSTITUTE(Table5[[#This Row],[rxn]],"RXN-","ENZLOAD-"),Table38[name],Table38[flux],0)</f>
        <v>0</v>
      </c>
      <c r="T414" s="1" t="b">
        <f>AND(Table5[[#This Row],[ENZLOAD flux in kapp-slack.gms]]=0,Table5[[#This Row],[flux in kapp-slack.gms]]&lt;&gt;0,NOT(Table5[[#This Row],[spont or unknown?]]))</f>
        <v>0</v>
      </c>
      <c r="U414" s="1" t="b">
        <f>OR(_xlfn.TEXTAFTER(Table5[[#This Row],[rxn]],"-",-1)="SPONT",_xlfn.TEXTAFTER(Table5[[#This Row],[rxn]],"-",-1)="UNKNOWN")</f>
        <v>0</v>
      </c>
      <c r="V414" s="1">
        <f>_xlfn.XLOOKUP(SUBSTITUTE(Table5[[#This Row],[rxn]],"RXN-","ENZLOAD-"),Table4[rxn],Table4[ub],0)</f>
        <v>0.65607048999999995</v>
      </c>
      <c r="W414" s="1" t="b">
        <f>AND(Table5[[#This Row],[FVA ENZLOAD flux UB]]=0,Table5[[#This Row],[ENZ not made when it should be?]])</f>
        <v>0</v>
      </c>
    </row>
    <row r="415" spans="1:23" hidden="1">
      <c r="A415" s="1" t="s">
        <v>4893</v>
      </c>
      <c r="B415" s="1" t="str">
        <f>_xlfn.TEXTBEFORE(Table38[[#This Row],[all fluxes from kapp-slack]]," ",,,,"")</f>
        <v>RXN-NDPK4_c_FWD-rt0575</v>
      </c>
      <c r="C415" s="1">
        <f>_xlfn.NUMBERVALUE(IFERROR(_xlfn.TEXTAFTER(Table38[[#This Row],[all fluxes from kapp-slack]]," ",-1,,,""),""))</f>
        <v>2.7376529168709998E-3</v>
      </c>
      <c r="F415" s="1" t="s">
        <v>6983</v>
      </c>
      <c r="G415" s="1" t="str">
        <f>_xlfn.TEXTBEFORE(Table5[[#This Row],[rxn     kapp_old        kapp_slack_ub   kapp_slack_lb]]," ")</f>
        <v>RXN-AGTi_c_FWD-rt0451</v>
      </c>
      <c r="H41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1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15" s="1">
        <f>_xlfn.NUMBERVALUE(_xlfn.TEXTAFTER(Table5[[#This Row],[rxn     kapp_old        kapp_slack_ub   kapp_slack_lb]]," ",-1))</f>
        <v>0</v>
      </c>
      <c r="K415" s="1">
        <f>_xlfn.XLOOKUP(SUBSTITUTE(Table5[[#This Row],[rxn]],"RXN-","ENZLOAD-"),ENZLOAD[name],ENZLOAD[flux],0)</f>
        <v>3.3598911678699999E-6</v>
      </c>
      <c r="L415" s="1" t="str">
        <f>"'"&amp;Table5[[#This Row],[rxn]]&amp;"'"&amp;CHAR(9)&amp;IF(AND(Table5[[#This Row],[kapp_slack_ub]]&lt;&gt;0,Table5[[#This Row],[kapp_old]]&lt;$F$1),$F$1,Table5[[#This Row],[kapp_old]])</f>
        <v>'RXN-AGTi_c_FWD-rt0451'	27141.27779288</v>
      </c>
      <c r="M415" s="1">
        <f>_xlfn.XLOOKUP(Table5[[#This Row],[rxn]],Table3[name],Table3[flux],$F$1)</f>
        <v>27141.277792879999</v>
      </c>
      <c r="N415" s="1">
        <f>IFERROR(Table5[[#This Row],[min flux]]/Table5[[#This Row],[associated enzload]],"")</f>
        <v>8078022899.2018776</v>
      </c>
      <c r="O415" s="1">
        <f>_xlfn.NUMBERVALUE(IF(Table5[[#This Row],[flux/enzload]]="","",ABS($N$1-Table5[[#This Row],[flux/enzload]])))</f>
        <v>1391838294759.75</v>
      </c>
      <c r="P415" s="1">
        <f>Table5[[#This Row],[kapp_old]]+IFERROR(((Table5[[#This Row],[kapp_slack_ub]]-Table5[[#This Row],[kapp_slack_lb]])/Table5[[#This Row],[associated enzload]]),0)</f>
        <v>27141.277792879999</v>
      </c>
      <c r="Q415" s="1" t="str">
        <f>"'"&amp;Table5[[#This Row],[rxn]]&amp;"'"&amp;CHAR(9)&amp;Table5[[#This Row],[kapp + (slack_ub - slack_lb)/enzload]]</f>
        <v>'RXN-AGTi_c_FWD-rt0451'	27141.27779288</v>
      </c>
      <c r="R415" s="1">
        <f>_xlfn.XLOOKUP(Table5[[#This Row],[rxn]],Table38[name],Table38[flux],0)</f>
        <v>0</v>
      </c>
      <c r="S415" s="1">
        <f>_xlfn.XLOOKUP(SUBSTITUTE(Table5[[#This Row],[rxn]],"RXN-","ENZLOAD-"),Table38[name],Table38[flux],0)</f>
        <v>0</v>
      </c>
      <c r="T415" s="1" t="b">
        <f>AND(Table5[[#This Row],[ENZLOAD flux in kapp-slack.gms]]=0,Table5[[#This Row],[flux in kapp-slack.gms]]&lt;&gt;0,NOT(Table5[[#This Row],[spont or unknown?]]))</f>
        <v>0</v>
      </c>
      <c r="U415" s="1" t="b">
        <f>OR(_xlfn.TEXTAFTER(Table5[[#This Row],[rxn]],"-",-1)="SPONT",_xlfn.TEXTAFTER(Table5[[#This Row],[rxn]],"-",-1)="UNKNOWN")</f>
        <v>0</v>
      </c>
      <c r="V415" s="1">
        <f>_xlfn.XLOOKUP(SUBSTITUTE(Table5[[#This Row],[rxn]],"RXN-","ENZLOAD-"),Table4[rxn],Table4[ub],0)</f>
        <v>1.09698904</v>
      </c>
      <c r="W415" s="1" t="b">
        <f>AND(Table5[[#This Row],[FVA ENZLOAD flux UB]]=0,Table5[[#This Row],[ENZ not made when it should be?]])</f>
        <v>0</v>
      </c>
    </row>
    <row r="416" spans="1:23" hidden="1">
      <c r="A416" s="1" t="s">
        <v>4894</v>
      </c>
      <c r="B416" s="1" t="str">
        <f>_xlfn.TEXTBEFORE(Table38[[#This Row],[all fluxes from kapp-slack]]," ",,,,"")</f>
        <v>RXN-NDPK5_c_FWD-rt0575</v>
      </c>
      <c r="C416" s="1">
        <f>_xlfn.NUMBERVALUE(IFERROR(_xlfn.TEXTAFTER(Table38[[#This Row],[all fluxes from kapp-slack]]," ",-1,,,""),""))</f>
        <v>4.272978682165E-3</v>
      </c>
      <c r="F416" s="1" t="s">
        <v>6989</v>
      </c>
      <c r="G416" s="1" t="str">
        <f>_xlfn.TEXTBEFORE(Table5[[#This Row],[rxn     kapp_old        kapp_slack_ub   kapp_slack_lb]]," ")</f>
        <v>RXN-AHGDf_m_FWD-rt1883</v>
      </c>
      <c r="H41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1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16" s="1">
        <f>_xlfn.NUMBERVALUE(_xlfn.TEXTAFTER(Table5[[#This Row],[rxn     kapp_old        kapp_slack_ub   kapp_slack_lb]]," ",-1))</f>
        <v>0</v>
      </c>
      <c r="K416" s="1">
        <f>_xlfn.XLOOKUP(SUBSTITUTE(Table5[[#This Row],[rxn]],"RXN-","ENZLOAD-"),ENZLOAD[name],ENZLOAD[flux],0)</f>
        <v>1.2030718818999901E-7</v>
      </c>
      <c r="L416" s="1" t="str">
        <f>"'"&amp;Table5[[#This Row],[rxn]]&amp;"'"&amp;CHAR(9)&amp;IF(AND(Table5[[#This Row],[kapp_slack_ub]]&lt;&gt;0,Table5[[#This Row],[kapp_old]]&lt;$F$1),$F$1,Table5[[#This Row],[kapp_old]])</f>
        <v>'RXN-AHGDf_m_FWD-rt1883'	27141.27779288</v>
      </c>
      <c r="M416" s="1">
        <f>_xlfn.XLOOKUP(Table5[[#This Row],[rxn]],Table3[name],Table3[flux],$F$1)</f>
        <v>27141.277792879999</v>
      </c>
      <c r="N416" s="1">
        <f>IFERROR(Table5[[#This Row],[min flux]]/Table5[[#This Row],[associated enzload]],"")</f>
        <v>225599801651.22186</v>
      </c>
      <c r="O416" s="1">
        <f>_xlfn.NUMBERVALUE(IF(Table5[[#This Row],[flux/enzload]]="","",ABS($N$1-Table5[[#This Row],[flux/enzload]])))</f>
        <v>1174316516007.73</v>
      </c>
      <c r="P416" s="1">
        <f>Table5[[#This Row],[kapp_old]]+IFERROR(((Table5[[#This Row],[kapp_slack_ub]]-Table5[[#This Row],[kapp_slack_lb]])/Table5[[#This Row],[associated enzload]]),0)</f>
        <v>27141.277792879999</v>
      </c>
      <c r="Q416" s="1" t="str">
        <f>"'"&amp;Table5[[#This Row],[rxn]]&amp;"'"&amp;CHAR(9)&amp;Table5[[#This Row],[kapp + (slack_ub - slack_lb)/enzload]]</f>
        <v>'RXN-AHGDf_m_FWD-rt1883'	27141.27779288</v>
      </c>
      <c r="R416" s="1">
        <f>_xlfn.XLOOKUP(Table5[[#This Row],[rxn]],Table38[name],Table38[flux],0)</f>
        <v>0</v>
      </c>
      <c r="S416" s="1">
        <f>_xlfn.XLOOKUP(SUBSTITUTE(Table5[[#This Row],[rxn]],"RXN-","ENZLOAD-"),Table38[name],Table38[flux],0)</f>
        <v>0</v>
      </c>
      <c r="T416" s="1" t="b">
        <f>AND(Table5[[#This Row],[ENZLOAD flux in kapp-slack.gms]]=0,Table5[[#This Row],[flux in kapp-slack.gms]]&lt;&gt;0,NOT(Table5[[#This Row],[spont or unknown?]]))</f>
        <v>0</v>
      </c>
      <c r="U416" s="1" t="b">
        <f>OR(_xlfn.TEXTAFTER(Table5[[#This Row],[rxn]],"-",-1)="SPONT",_xlfn.TEXTAFTER(Table5[[#This Row],[rxn]],"-",-1)="UNKNOWN")</f>
        <v>0</v>
      </c>
      <c r="V416" s="1">
        <f>_xlfn.XLOOKUP(SUBSTITUTE(Table5[[#This Row],[rxn]],"RXN-","ENZLOAD-"),Table4[rxn],Table4[ub],0)</f>
        <v>0.87699375000000002</v>
      </c>
      <c r="W416" s="1" t="b">
        <f>AND(Table5[[#This Row],[FVA ENZLOAD flux UB]]=0,Table5[[#This Row],[ENZ not made when it should be?]])</f>
        <v>0</v>
      </c>
    </row>
    <row r="417" spans="1:23" hidden="1">
      <c r="A417" s="1" t="s">
        <v>4895</v>
      </c>
      <c r="B417" s="1" t="str">
        <f>_xlfn.TEXTBEFORE(Table38[[#This Row],[all fluxes from kapp-slack]]," ",,,,"")</f>
        <v>RXN-NDPK7_c_FWD-rt0575</v>
      </c>
      <c r="C417" s="1">
        <f>_xlfn.NUMBERVALUE(IFERROR(_xlfn.TEXTAFTER(Table38[[#This Row],[all fluxes from kapp-slack]]," ",-1,,,""),""))</f>
        <v>4.2729717607229998E-3</v>
      </c>
      <c r="F417" s="1" t="s">
        <v>6990</v>
      </c>
      <c r="G417" s="1" t="str">
        <f>_xlfn.TEXTBEFORE(Table5[[#This Row],[rxn     kapp_old        kapp_slack_ub   kapp_slack_lb]]," ")</f>
        <v>RXN-AHGDf_m_REV-rt1883</v>
      </c>
      <c r="H41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1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17" s="1">
        <f>_xlfn.NUMBERVALUE(_xlfn.TEXTAFTER(Table5[[#This Row],[rxn     kapp_old        kapp_slack_ub   kapp_slack_lb]]," ",-1))</f>
        <v>0</v>
      </c>
      <c r="K417" s="1">
        <f>_xlfn.XLOOKUP(SUBSTITUTE(Table5[[#This Row],[rxn]],"RXN-","ENZLOAD-"),ENZLOAD[name],ENZLOAD[flux],0)</f>
        <v>1.2030718818999901E-7</v>
      </c>
      <c r="L417" s="1" t="str">
        <f>"'"&amp;Table5[[#This Row],[rxn]]&amp;"'"&amp;CHAR(9)&amp;IF(AND(Table5[[#This Row],[kapp_slack_ub]]&lt;&gt;0,Table5[[#This Row],[kapp_old]]&lt;$F$1),$F$1,Table5[[#This Row],[kapp_old]])</f>
        <v>'RXN-AHGDf_m_REV-rt1883'	27141.27779288</v>
      </c>
      <c r="M417" s="1">
        <f>_xlfn.XLOOKUP(Table5[[#This Row],[rxn]],Table3[name],Table3[flux],$F$1)</f>
        <v>27141.277792879999</v>
      </c>
      <c r="N417" s="1">
        <f>IFERROR(Table5[[#This Row],[min flux]]/Table5[[#This Row],[associated enzload]],"")</f>
        <v>225599801651.22186</v>
      </c>
      <c r="O417" s="1">
        <f>_xlfn.NUMBERVALUE(IF(Table5[[#This Row],[flux/enzload]]="","",ABS($N$1-Table5[[#This Row],[flux/enzload]])))</f>
        <v>1174316516007.73</v>
      </c>
      <c r="P417" s="1">
        <f>Table5[[#This Row],[kapp_old]]+IFERROR(((Table5[[#This Row],[kapp_slack_ub]]-Table5[[#This Row],[kapp_slack_lb]])/Table5[[#This Row],[associated enzload]]),0)</f>
        <v>27141.277792879999</v>
      </c>
      <c r="Q417" s="1" t="str">
        <f>"'"&amp;Table5[[#This Row],[rxn]]&amp;"'"&amp;CHAR(9)&amp;Table5[[#This Row],[kapp + (slack_ub - slack_lb)/enzload]]</f>
        <v>'RXN-AHGDf_m_REV-rt1883'	27141.27779288</v>
      </c>
      <c r="R417" s="1">
        <f>_xlfn.XLOOKUP(Table5[[#This Row],[rxn]],Table38[name],Table38[flux],0)</f>
        <v>0</v>
      </c>
      <c r="S417" s="1">
        <f>_xlfn.XLOOKUP(SUBSTITUTE(Table5[[#This Row],[rxn]],"RXN-","ENZLOAD-"),Table38[name],Table38[flux],0)</f>
        <v>0</v>
      </c>
      <c r="T417" s="1" t="b">
        <f>AND(Table5[[#This Row],[ENZLOAD flux in kapp-slack.gms]]=0,Table5[[#This Row],[flux in kapp-slack.gms]]&lt;&gt;0,NOT(Table5[[#This Row],[spont or unknown?]]))</f>
        <v>0</v>
      </c>
      <c r="U417" s="1" t="b">
        <f>OR(_xlfn.TEXTAFTER(Table5[[#This Row],[rxn]],"-",-1)="SPONT",_xlfn.TEXTAFTER(Table5[[#This Row],[rxn]],"-",-1)="UNKNOWN")</f>
        <v>0</v>
      </c>
      <c r="V417" s="1">
        <f>_xlfn.XLOOKUP(SUBSTITUTE(Table5[[#This Row],[rxn]],"RXN-","ENZLOAD-"),Table4[rxn],Table4[ub],0)</f>
        <v>0.87699375000000002</v>
      </c>
      <c r="W417" s="1" t="b">
        <f>AND(Table5[[#This Row],[FVA ENZLOAD flux UB]]=0,Table5[[#This Row],[ENZ not made when it should be?]])</f>
        <v>0</v>
      </c>
    </row>
    <row r="418" spans="1:23" hidden="1">
      <c r="A418" s="1" t="s">
        <v>4896</v>
      </c>
      <c r="B418" s="1" t="str">
        <f>_xlfn.TEXTBEFORE(Table38[[#This Row],[all fluxes from kapp-slack]]," ",,,,"")</f>
        <v>RXN-NDPK8_c_FWD-rt0575</v>
      </c>
      <c r="C418" s="1">
        <f>_xlfn.NUMBERVALUE(IFERROR(_xlfn.TEXTAFTER(Table38[[#This Row],[all fluxes from kapp-slack]]," ",-1,,,""),""))</f>
        <v>3.0253920554381E-2</v>
      </c>
      <c r="F418" s="1" t="s">
        <v>6992</v>
      </c>
      <c r="G418" s="1" t="str">
        <f>_xlfn.TEXTBEFORE(Table5[[#This Row],[rxn     kapp_old        kapp_slack_ub   kapp_slack_lb]]," ")</f>
        <v>RXN-AHSERL_c_FWD-rt8250</v>
      </c>
      <c r="H41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1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18" s="1">
        <f>_xlfn.NUMBERVALUE(_xlfn.TEXTAFTER(Table5[[#This Row],[rxn     kapp_old        kapp_slack_ub   kapp_slack_lb]]," ",-1))</f>
        <v>0</v>
      </c>
      <c r="K418" s="1">
        <f>_xlfn.XLOOKUP(SUBSTITUTE(Table5[[#This Row],[rxn]],"RXN-","ENZLOAD-"),ENZLOAD[name],ENZLOAD[flux],0)</f>
        <v>2.506548787E-8</v>
      </c>
      <c r="L418" s="1" t="str">
        <f>"'"&amp;Table5[[#This Row],[rxn]]&amp;"'"&amp;CHAR(9)&amp;IF(AND(Table5[[#This Row],[kapp_slack_ub]]&lt;&gt;0,Table5[[#This Row],[kapp_old]]&lt;$F$1),$F$1,Table5[[#This Row],[kapp_old]])</f>
        <v>'RXN-AHSERL_c_FWD-rt8250'	27141.27779288</v>
      </c>
      <c r="M418" s="1">
        <f>_xlfn.XLOOKUP(Table5[[#This Row],[rxn]],Table3[name],Table3[flux],$F$1)</f>
        <v>27141.277792879999</v>
      </c>
      <c r="N418" s="1">
        <f>IFERROR(Table5[[#This Row],[min flux]]/Table5[[#This Row],[associated enzload]],"")</f>
        <v>1082814662680.651</v>
      </c>
      <c r="O418" s="1">
        <f>_xlfn.NUMBERVALUE(IF(Table5[[#This Row],[flux/enzload]]="","",ABS($N$1-Table5[[#This Row],[flux/enzload]])))</f>
        <v>317101654978.30298</v>
      </c>
      <c r="P418" s="1">
        <f>Table5[[#This Row],[kapp_old]]+IFERROR(((Table5[[#This Row],[kapp_slack_ub]]-Table5[[#This Row],[kapp_slack_lb]])/Table5[[#This Row],[associated enzload]]),0)</f>
        <v>27141.277792879999</v>
      </c>
      <c r="Q418" s="1" t="str">
        <f>"'"&amp;Table5[[#This Row],[rxn]]&amp;"'"&amp;CHAR(9)&amp;Table5[[#This Row],[kapp + (slack_ub - slack_lb)/enzload]]</f>
        <v>'RXN-AHSERL_c_FWD-rt8250'	27141.27779288</v>
      </c>
      <c r="R418" s="1">
        <f>_xlfn.XLOOKUP(Table5[[#This Row],[rxn]],Table38[name],Table38[flux],0)</f>
        <v>0</v>
      </c>
      <c r="S418" s="1">
        <f>_xlfn.XLOOKUP(SUBSTITUTE(Table5[[#This Row],[rxn]],"RXN-","ENZLOAD-"),Table38[name],Table38[flux],0)</f>
        <v>0</v>
      </c>
      <c r="T418" s="1" t="b">
        <f>AND(Table5[[#This Row],[ENZLOAD flux in kapp-slack.gms]]=0,Table5[[#This Row],[flux in kapp-slack.gms]]&lt;&gt;0,NOT(Table5[[#This Row],[spont or unknown?]]))</f>
        <v>0</v>
      </c>
      <c r="U418" s="1" t="b">
        <f>OR(_xlfn.TEXTAFTER(Table5[[#This Row],[rxn]],"-",-1)="SPONT",_xlfn.TEXTAFTER(Table5[[#This Row],[rxn]],"-",-1)="UNKNOWN")</f>
        <v>0</v>
      </c>
      <c r="V418" s="1">
        <f>_xlfn.XLOOKUP(SUBSTITUTE(Table5[[#This Row],[rxn]],"RXN-","ENZLOAD-"),Table4[rxn],Table4[ub],0)</f>
        <v>0.91358947000000001</v>
      </c>
      <c r="W418" s="1" t="b">
        <f>AND(Table5[[#This Row],[FVA ENZLOAD flux UB]]=0,Table5[[#This Row],[ENZ not made when it should be?]])</f>
        <v>0</v>
      </c>
    </row>
    <row r="419" spans="1:23" hidden="1">
      <c r="A419" s="1" t="s">
        <v>4897</v>
      </c>
      <c r="B419" s="1" t="str">
        <f>_xlfn.TEXTBEFORE(Table38[[#This Row],[all fluxes from kapp-slack]]," ",,,,"")</f>
        <v>RXN-NGLYCANS1_c_FWD-rt2834</v>
      </c>
      <c r="C419" s="1">
        <f>_xlfn.NUMBERVALUE(IFERROR(_xlfn.TEXTAFTER(Table38[[#This Row],[all fluxes from kapp-slack]]," ",-1,,,""),""))</f>
        <v>5.9819417815559998E-3</v>
      </c>
      <c r="F419" s="1" t="s">
        <v>6995</v>
      </c>
      <c r="G419" s="1" t="str">
        <f>_xlfn.TEXTBEFORE(Table5[[#This Row],[rxn     kapp_old        kapp_slack_ub   kapp_slack_lb]]," ")</f>
        <v>RXN-AICART_c_REV-rt4053</v>
      </c>
      <c r="H41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1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19" s="1">
        <f>_xlfn.NUMBERVALUE(_xlfn.TEXTAFTER(Table5[[#This Row],[rxn     kapp_old        kapp_slack_ub   kapp_slack_lb]]," ",-1))</f>
        <v>0</v>
      </c>
      <c r="K419" s="1">
        <f>_xlfn.XLOOKUP(SUBSTITUTE(Table5[[#This Row],[rxn]],"RXN-","ENZLOAD-"),ENZLOAD[name],ENZLOAD[flux],0)</f>
        <v>6.4834525240099899E-6</v>
      </c>
      <c r="L419" s="1" t="str">
        <f>"'"&amp;Table5[[#This Row],[rxn]]&amp;"'"&amp;CHAR(9)&amp;IF(AND(Table5[[#This Row],[kapp_slack_ub]]&lt;&gt;0,Table5[[#This Row],[kapp_old]]&lt;$F$1),$F$1,Table5[[#This Row],[kapp_old]])</f>
        <v>'RXN-AICART_c_REV-rt4053'	27141.27779288</v>
      </c>
      <c r="M419" s="1">
        <f>_xlfn.XLOOKUP(Table5[[#This Row],[rxn]],Table3[name],Table3[flux],$F$1)</f>
        <v>27141.277792879999</v>
      </c>
      <c r="N419" s="1">
        <f>IFERROR(Table5[[#This Row],[min flux]]/Table5[[#This Row],[associated enzload]],"")</f>
        <v>4186238380.3025408</v>
      </c>
      <c r="O419" s="1">
        <f>_xlfn.NUMBERVALUE(IF(Table5[[#This Row],[flux/enzload]]="","",ABS($N$1-Table5[[#This Row],[flux/enzload]])))</f>
        <v>1395730079278.6499</v>
      </c>
      <c r="P419" s="1">
        <f>Table5[[#This Row],[kapp_old]]+IFERROR(((Table5[[#This Row],[kapp_slack_ub]]-Table5[[#This Row],[kapp_slack_lb]])/Table5[[#This Row],[associated enzload]]),0)</f>
        <v>27141.277792879999</v>
      </c>
      <c r="Q419" s="1" t="str">
        <f>"'"&amp;Table5[[#This Row],[rxn]]&amp;"'"&amp;CHAR(9)&amp;Table5[[#This Row],[kapp + (slack_ub - slack_lb)/enzload]]</f>
        <v>'RXN-AICART_c_REV-rt4053'	27141.27779288</v>
      </c>
      <c r="R419" s="1">
        <f>_xlfn.XLOOKUP(Table5[[#This Row],[rxn]],Table38[name],Table38[flux],0)</f>
        <v>0</v>
      </c>
      <c r="S419" s="1">
        <f>_xlfn.XLOOKUP(SUBSTITUTE(Table5[[#This Row],[rxn]],"RXN-","ENZLOAD-"),Table38[name],Table38[flux],0)</f>
        <v>0</v>
      </c>
      <c r="T419" s="1" t="b">
        <f>AND(Table5[[#This Row],[ENZLOAD flux in kapp-slack.gms]]=0,Table5[[#This Row],[flux in kapp-slack.gms]]&lt;&gt;0,NOT(Table5[[#This Row],[spont or unknown?]]))</f>
        <v>0</v>
      </c>
      <c r="U419" s="1" t="b">
        <f>OR(_xlfn.TEXTAFTER(Table5[[#This Row],[rxn]],"-",-1)="SPONT",_xlfn.TEXTAFTER(Table5[[#This Row],[rxn]],"-",-1)="UNKNOWN")</f>
        <v>0</v>
      </c>
      <c r="V419" s="1">
        <f>_xlfn.XLOOKUP(SUBSTITUTE(Table5[[#This Row],[rxn]],"RXN-","ENZLOAD-"),Table4[rxn],Table4[ub],0)</f>
        <v>0.63733839999999997</v>
      </c>
      <c r="W419" s="1" t="b">
        <f>AND(Table5[[#This Row],[FVA ENZLOAD flux UB]]=0,Table5[[#This Row],[ENZ not made when it should be?]])</f>
        <v>0</v>
      </c>
    </row>
    <row r="420" spans="1:23" hidden="1">
      <c r="A420" s="1" t="s">
        <v>4898</v>
      </c>
      <c r="B420" s="1" t="str">
        <f>_xlfn.TEXTBEFORE(Table38[[#This Row],[all fluxes from kapp-slack]]," ",,,,"")</f>
        <v>RXN-NGLYCANS2_c_FWD-ALG1314</v>
      </c>
      <c r="C420" s="1">
        <f>_xlfn.NUMBERVALUE(IFERROR(_xlfn.TEXTAFTER(Table38[[#This Row],[all fluxes from kapp-slack]]," ",-1,,,""),""))</f>
        <v>5.9819417815559998E-3</v>
      </c>
      <c r="F420" s="1" t="s">
        <v>6997</v>
      </c>
      <c r="G420" s="1" t="str">
        <f>_xlfn.TEXTBEFORE(Table5[[#This Row],[rxn     kapp_old        kapp_slack_ub   kapp_slack_lb]]," ")</f>
        <v>RXN-AKGCITta_m_FWD-rt8378</v>
      </c>
      <c r="H420" s="1">
        <f>_xlfn.NUMBERVALUE(_xlfn.TEXTBEFORE(TRIM(_xlfn.TEXTAFTER(_xlfn.TEXTBEFORE(Table5[[#This Row],[rxn     kapp_old        kapp_slack_ub   kapp_slack_lb]],Table5[[#This Row],[kapp_slack_lb]],-1),Table5[[#This Row],[rxn]]))," "))</f>
        <v>126853.76924215</v>
      </c>
      <c r="I42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20" s="1">
        <f>_xlfn.NUMBERVALUE(_xlfn.TEXTAFTER(Table5[[#This Row],[rxn     kapp_old        kapp_slack_ub   kapp_slack_lb]]," ",-1))</f>
        <v>0</v>
      </c>
      <c r="K420" s="1">
        <f>_xlfn.XLOOKUP(SUBSTITUTE(Table5[[#This Row],[rxn]],"RXN-","ENZLOAD-"),ENZLOAD[name],ENZLOAD[flux],0)</f>
        <v>1.23804127903E-6</v>
      </c>
      <c r="L420" s="1" t="str">
        <f>"'"&amp;Table5[[#This Row],[rxn]]&amp;"'"&amp;CHAR(9)&amp;IF(AND(Table5[[#This Row],[kapp_slack_ub]]&lt;&gt;0,Table5[[#This Row],[kapp_old]]&lt;$F$1),$F$1,Table5[[#This Row],[kapp_old]])</f>
        <v>'RXN-AKGCITta_m_FWD-rt8378'	126853.76924215</v>
      </c>
      <c r="M420" s="1">
        <f>_xlfn.XLOOKUP(Table5[[#This Row],[rxn]],Table3[name],Table3[flux],$F$1)</f>
        <v>27141.277792879999</v>
      </c>
      <c r="N420" s="1">
        <f>IFERROR(Table5[[#This Row],[min flux]]/Table5[[#This Row],[associated enzload]],"")</f>
        <v>21922756738.890865</v>
      </c>
      <c r="O420" s="1">
        <f>_xlfn.NUMBERVALUE(IF(Table5[[#This Row],[flux/enzload]]="","",ABS($N$1-Table5[[#This Row],[flux/enzload]])))</f>
        <v>1377993560920.0601</v>
      </c>
      <c r="P420" s="1">
        <f>Table5[[#This Row],[kapp_old]]+IFERROR(((Table5[[#This Row],[kapp_slack_ub]]-Table5[[#This Row],[kapp_slack_lb]])/Table5[[#This Row],[associated enzload]]),0)</f>
        <v>126853.76924215</v>
      </c>
      <c r="Q420" s="1" t="str">
        <f>"'"&amp;Table5[[#This Row],[rxn]]&amp;"'"&amp;CHAR(9)&amp;Table5[[#This Row],[kapp + (slack_ub - slack_lb)/enzload]]</f>
        <v>'RXN-AKGCITta_m_FWD-rt8378'	126853.76924215</v>
      </c>
      <c r="R420" s="1">
        <f>_xlfn.XLOOKUP(Table5[[#This Row],[rxn]],Table38[name],Table38[flux],0)</f>
        <v>0</v>
      </c>
      <c r="S420" s="1">
        <f>_xlfn.XLOOKUP(SUBSTITUTE(Table5[[#This Row],[rxn]],"RXN-","ENZLOAD-"),Table38[name],Table38[flux],0)</f>
        <v>0</v>
      </c>
      <c r="T420" s="1" t="b">
        <f>AND(Table5[[#This Row],[ENZLOAD flux in kapp-slack.gms]]=0,Table5[[#This Row],[flux in kapp-slack.gms]]&lt;&gt;0,NOT(Table5[[#This Row],[spont or unknown?]]))</f>
        <v>0</v>
      </c>
      <c r="U420" s="1" t="b">
        <f>OR(_xlfn.TEXTAFTER(Table5[[#This Row],[rxn]],"-",-1)="SPONT",_xlfn.TEXTAFTER(Table5[[#This Row],[rxn]],"-",-1)="UNKNOWN")</f>
        <v>0</v>
      </c>
      <c r="V420" s="1">
        <f>_xlfn.XLOOKUP(SUBSTITUTE(Table5[[#This Row],[rxn]],"RXN-","ENZLOAD-"),Table4[rxn],Table4[ub],0)</f>
        <v>1.31369808</v>
      </c>
      <c r="W420" s="1" t="b">
        <f>AND(Table5[[#This Row],[FVA ENZLOAD flux UB]]=0,Table5[[#This Row],[ENZ not made when it should be?]])</f>
        <v>0</v>
      </c>
    </row>
    <row r="421" spans="1:23" hidden="1">
      <c r="A421" s="1" t="s">
        <v>4899</v>
      </c>
      <c r="B421" s="1" t="str">
        <f>_xlfn.TEXTBEFORE(Table38[[#This Row],[all fluxes from kapp-slack]]," ",,,,"")</f>
        <v>RXN-NGLYCANS3_c_FWD-rt6298</v>
      </c>
      <c r="C421" s="1">
        <f>_xlfn.NUMBERVALUE(IFERROR(_xlfn.TEXTAFTER(Table38[[#This Row],[all fluxes from kapp-slack]]," ",-1,,,""),""))</f>
        <v>5.9819417815559998E-3</v>
      </c>
      <c r="F421" s="1" t="s">
        <v>6999</v>
      </c>
      <c r="G421" s="1" t="str">
        <f>_xlfn.TEXTBEFORE(Table5[[#This Row],[rxn     kapp_old        kapp_slack_ub   kapp_slack_lb]]," ")</f>
        <v>RXN-AKGDH_m_FWD-KGDCPLX2</v>
      </c>
      <c r="H421" s="1">
        <f>_xlfn.NUMBERVALUE(_xlfn.TEXTBEFORE(TRIM(_xlfn.TEXTAFTER(_xlfn.TEXTBEFORE(Table5[[#This Row],[rxn     kapp_old        kapp_slack_ub   kapp_slack_lb]],Table5[[#This Row],[kapp_slack_lb]],-1),Table5[[#This Row],[rxn]]))," "))</f>
        <v>965667.81409525103</v>
      </c>
      <c r="I42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21" s="1">
        <f>_xlfn.NUMBERVALUE(_xlfn.TEXTAFTER(Table5[[#This Row],[rxn     kapp_old        kapp_slack_ub   kapp_slack_lb]]," ",-1))</f>
        <v>0</v>
      </c>
      <c r="K421" s="1">
        <f>_xlfn.XLOOKUP(SUBSTITUTE(Table5[[#This Row],[rxn]],"RXN-","ENZLOAD-"),ENZLOAD[name],ENZLOAD[flux],0)</f>
        <v>1.09180376397E-6</v>
      </c>
      <c r="L421" s="1" t="str">
        <f>"'"&amp;Table5[[#This Row],[rxn]]&amp;"'"&amp;CHAR(9)&amp;IF(AND(Table5[[#This Row],[kapp_slack_ub]]&lt;&gt;0,Table5[[#This Row],[kapp_old]]&lt;$F$1),$F$1,Table5[[#This Row],[kapp_old]])</f>
        <v>'RXN-AKGDH_m_FWD-KGDCPLX2'	965667.814095251</v>
      </c>
      <c r="M421" s="1">
        <f>_xlfn.XLOOKUP(Table5[[#This Row],[rxn]],Table3[name],Table3[flux],$F$1)</f>
        <v>27141.277792879999</v>
      </c>
      <c r="N421" s="1">
        <f>IFERROR(Table5[[#This Row],[min flux]]/Table5[[#This Row],[associated enzload]],"")</f>
        <v>24859117259.487461</v>
      </c>
      <c r="O421" s="1">
        <f>_xlfn.NUMBERVALUE(IF(Table5[[#This Row],[flux/enzload]]="","",ABS($N$1-Table5[[#This Row],[flux/enzload]])))</f>
        <v>1375057200399.47</v>
      </c>
      <c r="P421" s="1">
        <f>Table5[[#This Row],[kapp_old]]+IFERROR(((Table5[[#This Row],[kapp_slack_ub]]-Table5[[#This Row],[kapp_slack_lb]])/Table5[[#This Row],[associated enzload]]),0)</f>
        <v>965667.81409525103</v>
      </c>
      <c r="Q421" s="1" t="str">
        <f>"'"&amp;Table5[[#This Row],[rxn]]&amp;"'"&amp;CHAR(9)&amp;Table5[[#This Row],[kapp + (slack_ub - slack_lb)/enzload]]</f>
        <v>'RXN-AKGDH_m_FWD-KGDCPLX2'	965667.814095251</v>
      </c>
      <c r="R421" s="1">
        <f>_xlfn.XLOOKUP(Table5[[#This Row],[rxn]],Table38[name],Table38[flux],0)</f>
        <v>0</v>
      </c>
      <c r="S421" s="1">
        <f>_xlfn.XLOOKUP(SUBSTITUTE(Table5[[#This Row],[rxn]],"RXN-","ENZLOAD-"),Table38[name],Table38[flux],0)</f>
        <v>0</v>
      </c>
      <c r="T421" s="1" t="b">
        <f>AND(Table5[[#This Row],[ENZLOAD flux in kapp-slack.gms]]=0,Table5[[#This Row],[flux in kapp-slack.gms]]&lt;&gt;0,NOT(Table5[[#This Row],[spont or unknown?]]))</f>
        <v>0</v>
      </c>
      <c r="U421" s="1" t="b">
        <f>OR(_xlfn.TEXTAFTER(Table5[[#This Row],[rxn]],"-",-1)="SPONT",_xlfn.TEXTAFTER(Table5[[#This Row],[rxn]],"-",-1)="UNKNOWN")</f>
        <v>0</v>
      </c>
      <c r="V421" s="1">
        <f>_xlfn.XLOOKUP(SUBSTITUTE(Table5[[#This Row],[rxn]],"RXN-","ENZLOAD-"),Table4[rxn],Table4[ub],0)</f>
        <v>0.19885721000000001</v>
      </c>
      <c r="W421" s="1" t="b">
        <f>AND(Table5[[#This Row],[FVA ENZLOAD flux UB]]=0,Table5[[#This Row],[ENZ not made when it should be?]])</f>
        <v>0</v>
      </c>
    </row>
    <row r="422" spans="1:23" hidden="1">
      <c r="A422" s="1" t="s">
        <v>4900</v>
      </c>
      <c r="B422" s="1" t="str">
        <f>_xlfn.TEXTBEFORE(Table38[[#This Row],[all fluxes from kapp-slack]]," ",,,,"")</f>
        <v>RXN-NGLYCANS4_c_FWD-rt1727</v>
      </c>
      <c r="C422" s="1">
        <f>_xlfn.NUMBERVALUE(IFERROR(_xlfn.TEXTAFTER(Table38[[#This Row],[all fluxes from kapp-slack]]," ",-1,,,""),""))</f>
        <v>5.9819417815559998E-3</v>
      </c>
      <c r="F422" s="1" t="s">
        <v>7007</v>
      </c>
      <c r="G422" s="1" t="str">
        <f>_xlfn.TEXTBEFORE(Table5[[#This Row],[rxn     kapp_old        kapp_slack_ub   kapp_slack_lb]]," ")</f>
        <v>RXN-AKP1_c_FWD-rt3253</v>
      </c>
      <c r="H42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2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22" s="1">
        <f>_xlfn.NUMBERVALUE(_xlfn.TEXTAFTER(Table5[[#This Row],[rxn     kapp_old        kapp_slack_ub   kapp_slack_lb]]," ",-1))</f>
        <v>0</v>
      </c>
      <c r="K422" s="1">
        <f>_xlfn.XLOOKUP(SUBSTITUTE(Table5[[#This Row],[rxn]],"RXN-","ENZLOAD-"),ENZLOAD[name],ENZLOAD[flux],0)</f>
        <v>5.3934662600000003E-9</v>
      </c>
      <c r="L422" s="1" t="str">
        <f>"'"&amp;Table5[[#This Row],[rxn]]&amp;"'"&amp;CHAR(9)&amp;IF(AND(Table5[[#This Row],[kapp_slack_ub]]&lt;&gt;0,Table5[[#This Row],[kapp_old]]&lt;$F$1),$F$1,Table5[[#This Row],[kapp_old]])</f>
        <v>'RXN-AKP1_c_FWD-rt3253'	27141.27779288</v>
      </c>
      <c r="M422" s="1">
        <f>_xlfn.XLOOKUP(Table5[[#This Row],[rxn]],Table3[name],Table3[flux],$F$1)</f>
        <v>27141.277792879999</v>
      </c>
      <c r="N422" s="1">
        <f>IFERROR(Table5[[#This Row],[min flux]]/Table5[[#This Row],[associated enzload]],"")</f>
        <v>5032251336060.0859</v>
      </c>
      <c r="O422" s="1">
        <f>_xlfn.NUMBERVALUE(IF(Table5[[#This Row],[flux/enzload]]="","",ABS($N$1-Table5[[#This Row],[flux/enzload]])))</f>
        <v>3632335018401.1299</v>
      </c>
      <c r="P422" s="1">
        <f>Table5[[#This Row],[kapp_old]]+IFERROR(((Table5[[#This Row],[kapp_slack_ub]]-Table5[[#This Row],[kapp_slack_lb]])/Table5[[#This Row],[associated enzload]]),0)</f>
        <v>27141.277792879999</v>
      </c>
      <c r="Q422" s="1" t="str">
        <f>"'"&amp;Table5[[#This Row],[rxn]]&amp;"'"&amp;CHAR(9)&amp;Table5[[#This Row],[kapp + (slack_ub - slack_lb)/enzload]]</f>
        <v>'RXN-AKP1_c_FWD-rt3253'	27141.27779288</v>
      </c>
      <c r="R422" s="1">
        <f>_xlfn.XLOOKUP(Table5[[#This Row],[rxn]],Table38[name],Table38[flux],0)</f>
        <v>0</v>
      </c>
      <c r="S422" s="1">
        <f>_xlfn.XLOOKUP(SUBSTITUTE(Table5[[#This Row],[rxn]],"RXN-","ENZLOAD-"),Table38[name],Table38[flux],0)</f>
        <v>0</v>
      </c>
      <c r="T422" s="1" t="b">
        <f>AND(Table5[[#This Row],[ENZLOAD flux in kapp-slack.gms]]=0,Table5[[#This Row],[flux in kapp-slack.gms]]&lt;&gt;0,NOT(Table5[[#This Row],[spont or unknown?]]))</f>
        <v>0</v>
      </c>
      <c r="U422" s="1" t="b">
        <f>OR(_xlfn.TEXTAFTER(Table5[[#This Row],[rxn]],"-",-1)="SPONT",_xlfn.TEXTAFTER(Table5[[#This Row],[rxn]],"-",-1)="UNKNOWN")</f>
        <v>0</v>
      </c>
      <c r="V422" s="1">
        <f>_xlfn.XLOOKUP(SUBSTITUTE(Table5[[#This Row],[rxn]],"RXN-","ENZLOAD-"),Table4[rxn],Table4[ub],0)</f>
        <v>1.0284922000000001</v>
      </c>
      <c r="W422" s="1" t="b">
        <f>AND(Table5[[#This Row],[FVA ENZLOAD flux UB]]=0,Table5[[#This Row],[ENZ not made when it should be?]])</f>
        <v>0</v>
      </c>
    </row>
    <row r="423" spans="1:23" hidden="1">
      <c r="A423" s="1" t="s">
        <v>4901</v>
      </c>
      <c r="B423" s="1" t="str">
        <f>_xlfn.TEXTBEFORE(Table38[[#This Row],[all fluxes from kapp-slack]]," ",,,,"")</f>
        <v>RXN-NGLYCANS5_c_FWD-rt1727</v>
      </c>
      <c r="C423" s="1">
        <f>_xlfn.NUMBERVALUE(IFERROR(_xlfn.TEXTAFTER(Table38[[#This Row],[all fluxes from kapp-slack]]," ",-1,,,""),""))</f>
        <v>5.9819417815559998E-3</v>
      </c>
      <c r="F423" s="1" t="s">
        <v>7008</v>
      </c>
      <c r="G423" s="1" t="str">
        <f>_xlfn.TEXTBEFORE(Table5[[#This Row],[rxn     kapp_old        kapp_slack_ub   kapp_slack_lb]]," ")</f>
        <v>RXN-AKP1_c_FWD-rt5041</v>
      </c>
      <c r="H42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2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23" s="1">
        <f>_xlfn.NUMBERVALUE(_xlfn.TEXTAFTER(Table5[[#This Row],[rxn     kapp_old        kapp_slack_ub   kapp_slack_lb]]," ",-1))</f>
        <v>0</v>
      </c>
      <c r="K423" s="1">
        <f>_xlfn.XLOOKUP(SUBSTITUTE(Table5[[#This Row],[rxn]],"RXN-","ENZLOAD-"),ENZLOAD[name],ENZLOAD[flux],0)</f>
        <v>7.8992055099999993E-9</v>
      </c>
      <c r="L423" s="1" t="str">
        <f>"'"&amp;Table5[[#This Row],[rxn]]&amp;"'"&amp;CHAR(9)&amp;IF(AND(Table5[[#This Row],[kapp_slack_ub]]&lt;&gt;0,Table5[[#This Row],[kapp_old]]&lt;$F$1),$F$1,Table5[[#This Row],[kapp_old]])</f>
        <v>'RXN-AKP1_c_FWD-rt5041'	27141.27779288</v>
      </c>
      <c r="M423" s="1">
        <f>_xlfn.XLOOKUP(Table5[[#This Row],[rxn]],Table3[name],Table3[flux],$F$1)</f>
        <v>27141.277792879999</v>
      </c>
      <c r="N423" s="1">
        <f>IFERROR(Table5[[#This Row],[min flux]]/Table5[[#This Row],[associated enzload]],"")</f>
        <v>3435950331779.6323</v>
      </c>
      <c r="O423" s="1">
        <f>_xlfn.NUMBERVALUE(IF(Table5[[#This Row],[flux/enzload]]="","",ABS($N$1-Table5[[#This Row],[flux/enzload]])))</f>
        <v>2036034014120.6799</v>
      </c>
      <c r="P423" s="1">
        <f>Table5[[#This Row],[kapp_old]]+IFERROR(((Table5[[#This Row],[kapp_slack_ub]]-Table5[[#This Row],[kapp_slack_lb]])/Table5[[#This Row],[associated enzload]]),0)</f>
        <v>27141.277792879999</v>
      </c>
      <c r="Q423" s="1" t="str">
        <f>"'"&amp;Table5[[#This Row],[rxn]]&amp;"'"&amp;CHAR(9)&amp;Table5[[#This Row],[kapp + (slack_ub - slack_lb)/enzload]]</f>
        <v>'RXN-AKP1_c_FWD-rt5041'	27141.27779288</v>
      </c>
      <c r="R423" s="1">
        <f>_xlfn.XLOOKUP(Table5[[#This Row],[rxn]],Table38[name],Table38[flux],0)</f>
        <v>0</v>
      </c>
      <c r="S423" s="1">
        <f>_xlfn.XLOOKUP(SUBSTITUTE(Table5[[#This Row],[rxn]],"RXN-","ENZLOAD-"),Table38[name],Table38[flux],0)</f>
        <v>0</v>
      </c>
      <c r="T423" s="1" t="b">
        <f>AND(Table5[[#This Row],[ENZLOAD flux in kapp-slack.gms]]=0,Table5[[#This Row],[flux in kapp-slack.gms]]&lt;&gt;0,NOT(Table5[[#This Row],[spont or unknown?]]))</f>
        <v>0</v>
      </c>
      <c r="U423" s="1" t="b">
        <f>OR(_xlfn.TEXTAFTER(Table5[[#This Row],[rxn]],"-",-1)="SPONT",_xlfn.TEXTAFTER(Table5[[#This Row],[rxn]],"-",-1)="UNKNOWN")</f>
        <v>0</v>
      </c>
      <c r="V423" s="1">
        <f>_xlfn.XLOOKUP(SUBSTITUTE(Table5[[#This Row],[rxn]],"RXN-","ENZLOAD-"),Table4[rxn],Table4[ub],0)</f>
        <v>0.62051277999999999</v>
      </c>
      <c r="W423" s="1" t="b">
        <f>AND(Table5[[#This Row],[FVA ENZLOAD flux UB]]=0,Table5[[#This Row],[ENZ not made when it should be?]])</f>
        <v>0</v>
      </c>
    </row>
    <row r="424" spans="1:23" hidden="1">
      <c r="A424" s="1" t="s">
        <v>4902</v>
      </c>
      <c r="B424" s="1" t="str">
        <f>_xlfn.TEXTBEFORE(Table38[[#This Row],[all fluxes from kapp-slack]]," ",,,,"")</f>
        <v>RXN-NGLYCANS6_c_FWD-rt1577</v>
      </c>
      <c r="C424" s="1">
        <f>_xlfn.NUMBERVALUE(IFERROR(_xlfn.TEXTAFTER(Table38[[#This Row],[all fluxes from kapp-slack]]," ",-1,,,""),""))</f>
        <v>5.9819417815559998E-3</v>
      </c>
      <c r="F424" s="1" t="s">
        <v>7011</v>
      </c>
      <c r="G424" s="1" t="str">
        <f>_xlfn.TEXTBEFORE(Table5[[#This Row],[rxn     kapp_old        kapp_slack_ub   kapp_slack_lb]]," ")</f>
        <v>RXN-ALATA_L_m_FWD-rt1267</v>
      </c>
      <c r="H42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2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24" s="1">
        <f>_xlfn.NUMBERVALUE(_xlfn.TEXTAFTER(Table5[[#This Row],[rxn     kapp_old        kapp_slack_ub   kapp_slack_lb]]," ",-1))</f>
        <v>0</v>
      </c>
      <c r="K424" s="1">
        <f>_xlfn.XLOOKUP(SUBSTITUTE(Table5[[#This Row],[rxn]],"RXN-","ENZLOAD-"),ENZLOAD[name],ENZLOAD[flux],0)</f>
        <v>6.0767745927999997E-7</v>
      </c>
      <c r="L424" s="1" t="str">
        <f>"'"&amp;Table5[[#This Row],[rxn]]&amp;"'"&amp;CHAR(9)&amp;IF(AND(Table5[[#This Row],[kapp_slack_ub]]&lt;&gt;0,Table5[[#This Row],[kapp_old]]&lt;$F$1),$F$1,Table5[[#This Row],[kapp_old]])</f>
        <v>'RXN-ALATA_L_m_FWD-rt1267'	27141.27779288</v>
      </c>
      <c r="M424" s="1">
        <f>_xlfn.XLOOKUP(Table5[[#This Row],[rxn]],Table3[name],Table3[flux],$F$1)</f>
        <v>27141.277792879999</v>
      </c>
      <c r="N424" s="1">
        <f>IFERROR(Table5[[#This Row],[min flux]]/Table5[[#This Row],[associated enzload]],"")</f>
        <v>44663953514.152138</v>
      </c>
      <c r="O424" s="1">
        <f>_xlfn.NUMBERVALUE(IF(Table5[[#This Row],[flux/enzload]]="","",ABS($N$1-Table5[[#This Row],[flux/enzload]])))</f>
        <v>1355252364144.8</v>
      </c>
      <c r="P424" s="1">
        <f>Table5[[#This Row],[kapp_old]]+IFERROR(((Table5[[#This Row],[kapp_slack_ub]]-Table5[[#This Row],[kapp_slack_lb]])/Table5[[#This Row],[associated enzload]]),0)</f>
        <v>27141.277792879999</v>
      </c>
      <c r="Q424" s="1" t="str">
        <f>"'"&amp;Table5[[#This Row],[rxn]]&amp;"'"&amp;CHAR(9)&amp;Table5[[#This Row],[kapp + (slack_ub - slack_lb)/enzload]]</f>
        <v>'RXN-ALATA_L_m_FWD-rt1267'	27141.27779288</v>
      </c>
      <c r="R424" s="1">
        <f>_xlfn.XLOOKUP(Table5[[#This Row],[rxn]],Table38[name],Table38[flux],0)</f>
        <v>0</v>
      </c>
      <c r="S424" s="1">
        <f>_xlfn.XLOOKUP(SUBSTITUTE(Table5[[#This Row],[rxn]],"RXN-","ENZLOAD-"),Table38[name],Table38[flux],0)</f>
        <v>0</v>
      </c>
      <c r="T424" s="1" t="b">
        <f>AND(Table5[[#This Row],[ENZLOAD flux in kapp-slack.gms]]=0,Table5[[#This Row],[flux in kapp-slack.gms]]&lt;&gt;0,NOT(Table5[[#This Row],[spont or unknown?]]))</f>
        <v>0</v>
      </c>
      <c r="U424" s="1" t="b">
        <f>OR(_xlfn.TEXTAFTER(Table5[[#This Row],[rxn]],"-",-1)="SPONT",_xlfn.TEXTAFTER(Table5[[#This Row],[rxn]],"-",-1)="UNKNOWN")</f>
        <v>0</v>
      </c>
      <c r="V424" s="1">
        <f>_xlfn.XLOOKUP(SUBSTITUTE(Table5[[#This Row],[rxn]],"RXN-","ENZLOAD-"),Table4[rxn],Table4[ub],0)</f>
        <v>0.38256828999999998</v>
      </c>
      <c r="W424" s="1" t="b">
        <f>AND(Table5[[#This Row],[FVA ENZLOAD flux UB]]=0,Table5[[#This Row],[ENZ not made when it should be?]])</f>
        <v>0</v>
      </c>
    </row>
    <row r="425" spans="1:23" hidden="1">
      <c r="A425" s="1" t="s">
        <v>4903</v>
      </c>
      <c r="B425" s="1" t="str">
        <f>_xlfn.TEXTBEFORE(Table38[[#This Row],[all fluxes from kapp-slack]]," ",,,,"")</f>
        <v>RXN-NGLYCANS7_c_FWD-rt1577</v>
      </c>
      <c r="C425" s="1">
        <f>_xlfn.NUMBERVALUE(IFERROR(_xlfn.TEXTAFTER(Table38[[#This Row],[all fluxes from kapp-slack]]," ",-1,,,""),""))</f>
        <v>5.9819417815559998E-3</v>
      </c>
      <c r="F425" s="1" t="s">
        <v>7013</v>
      </c>
      <c r="G425" s="1" t="str">
        <f>_xlfn.TEXTBEFORE(Table5[[#This Row],[rxn     kapp_old        kapp_slack_ub   kapp_slack_lb]]," ")</f>
        <v>RXN-ALAtps_e_FWD-rt0594</v>
      </c>
      <c r="H42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2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25" s="1">
        <f>_xlfn.NUMBERVALUE(_xlfn.TEXTAFTER(Table5[[#This Row],[rxn     kapp_old        kapp_slack_ub   kapp_slack_lb]]," ",-1))</f>
        <v>0</v>
      </c>
      <c r="K425" s="1">
        <f>_xlfn.XLOOKUP(SUBSTITUTE(Table5[[#This Row],[rxn]],"RXN-","ENZLOAD-"),ENZLOAD[name],ENZLOAD[flux],0)</f>
        <v>9.0141876169999897E-8</v>
      </c>
      <c r="L425" s="1" t="str">
        <f>"'"&amp;Table5[[#This Row],[rxn]]&amp;"'"&amp;CHAR(9)&amp;IF(AND(Table5[[#This Row],[kapp_slack_ub]]&lt;&gt;0,Table5[[#This Row],[kapp_old]]&lt;$F$1),$F$1,Table5[[#This Row],[kapp_old]])</f>
        <v>'RXN-ALAtps_e_FWD-rt0594'	27141.27779288</v>
      </c>
      <c r="M425" s="1">
        <f>_xlfn.XLOOKUP(Table5[[#This Row],[rxn]],Table3[name],Table3[flux],$F$1)</f>
        <v>27141.277792879999</v>
      </c>
      <c r="N425" s="1">
        <f>IFERROR(Table5[[#This Row],[min flux]]/Table5[[#This Row],[associated enzload]],"")</f>
        <v>301095106359.82172</v>
      </c>
      <c r="O425" s="1">
        <f>_xlfn.NUMBERVALUE(IF(Table5[[#This Row],[flux/enzload]]="","",ABS($N$1-Table5[[#This Row],[flux/enzload]])))</f>
        <v>1098821211299.13</v>
      </c>
      <c r="P425" s="1">
        <f>Table5[[#This Row],[kapp_old]]+IFERROR(((Table5[[#This Row],[kapp_slack_ub]]-Table5[[#This Row],[kapp_slack_lb]])/Table5[[#This Row],[associated enzload]]),0)</f>
        <v>27141.277792879999</v>
      </c>
      <c r="Q425" s="1" t="str">
        <f>"'"&amp;Table5[[#This Row],[rxn]]&amp;"'"&amp;CHAR(9)&amp;Table5[[#This Row],[kapp + (slack_ub - slack_lb)/enzload]]</f>
        <v>'RXN-ALAtps_e_FWD-rt0594'	27141.27779288</v>
      </c>
      <c r="R425" s="1">
        <f>_xlfn.XLOOKUP(Table5[[#This Row],[rxn]],Table38[name],Table38[flux],0)</f>
        <v>0</v>
      </c>
      <c r="S425" s="1">
        <f>_xlfn.XLOOKUP(SUBSTITUTE(Table5[[#This Row],[rxn]],"RXN-","ENZLOAD-"),Table38[name],Table38[flux],0)</f>
        <v>0</v>
      </c>
      <c r="T425" s="1" t="b">
        <f>AND(Table5[[#This Row],[ENZLOAD flux in kapp-slack.gms]]=0,Table5[[#This Row],[flux in kapp-slack.gms]]&lt;&gt;0,NOT(Table5[[#This Row],[spont or unknown?]]))</f>
        <v>0</v>
      </c>
      <c r="U425" s="1" t="b">
        <f>OR(_xlfn.TEXTAFTER(Table5[[#This Row],[rxn]],"-",-1)="SPONT",_xlfn.TEXTAFTER(Table5[[#This Row],[rxn]],"-",-1)="UNKNOWN")</f>
        <v>0</v>
      </c>
      <c r="V425" s="1">
        <f>_xlfn.XLOOKUP(SUBSTITUTE(Table5[[#This Row],[rxn]],"RXN-","ENZLOAD-"),Table4[rxn],Table4[ub],0)</f>
        <v>0.69563965999999999</v>
      </c>
      <c r="W425" s="1" t="b">
        <f>AND(Table5[[#This Row],[FVA ENZLOAD flux UB]]=0,Table5[[#This Row],[ENZ not made when it should be?]])</f>
        <v>0</v>
      </c>
    </row>
    <row r="426" spans="1:23" hidden="1">
      <c r="A426" s="1" t="s">
        <v>4904</v>
      </c>
      <c r="B426" s="1" t="str">
        <f>_xlfn.TEXTBEFORE(Table38[[#This Row],[all fluxes from kapp-slack]]," ",,,,"")</f>
        <v>RXN-NH4t_c_e_FWD-rt4558</v>
      </c>
      <c r="C426" s="1">
        <f>_xlfn.NUMBERVALUE(IFERROR(_xlfn.TEXTAFTER(Table38[[#This Row],[all fluxes from kapp-slack]]," ",-1,,,""),""))</f>
        <v>2.9370495439228601</v>
      </c>
      <c r="F426" s="1" t="s">
        <v>7014</v>
      </c>
      <c r="G426" s="1" t="str">
        <f>_xlfn.TEXTBEFORE(Table5[[#This Row],[rxn     kapp_old        kapp_slack_ub   kapp_slack_lb]]," ")</f>
        <v>RXN-ALAtps_e_REV-rt0594</v>
      </c>
      <c r="H42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2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26" s="1">
        <f>_xlfn.NUMBERVALUE(_xlfn.TEXTAFTER(Table5[[#This Row],[rxn     kapp_old        kapp_slack_ub   kapp_slack_lb]]," ",-1))</f>
        <v>0</v>
      </c>
      <c r="K426" s="1">
        <f>_xlfn.XLOOKUP(SUBSTITUTE(Table5[[#This Row],[rxn]],"RXN-","ENZLOAD-"),ENZLOAD[name],ENZLOAD[flux],0)</f>
        <v>9.0141876169999897E-8</v>
      </c>
      <c r="L426" s="1" t="str">
        <f>"'"&amp;Table5[[#This Row],[rxn]]&amp;"'"&amp;CHAR(9)&amp;IF(AND(Table5[[#This Row],[kapp_slack_ub]]&lt;&gt;0,Table5[[#This Row],[kapp_old]]&lt;$F$1),$F$1,Table5[[#This Row],[kapp_old]])</f>
        <v>'RXN-ALAtps_e_REV-rt0594'	27141.27779288</v>
      </c>
      <c r="M426" s="1">
        <f>_xlfn.XLOOKUP(Table5[[#This Row],[rxn]],Table3[name],Table3[flux],$F$1)</f>
        <v>27141.277792879999</v>
      </c>
      <c r="N426" s="1">
        <f>IFERROR(Table5[[#This Row],[min flux]]/Table5[[#This Row],[associated enzload]],"")</f>
        <v>301095106359.82172</v>
      </c>
      <c r="O426" s="1">
        <f>_xlfn.NUMBERVALUE(IF(Table5[[#This Row],[flux/enzload]]="","",ABS($N$1-Table5[[#This Row],[flux/enzload]])))</f>
        <v>1098821211299.13</v>
      </c>
      <c r="P426" s="1">
        <f>Table5[[#This Row],[kapp_old]]+IFERROR(((Table5[[#This Row],[kapp_slack_ub]]-Table5[[#This Row],[kapp_slack_lb]])/Table5[[#This Row],[associated enzload]]),0)</f>
        <v>27141.277792879999</v>
      </c>
      <c r="Q426" s="1" t="str">
        <f>"'"&amp;Table5[[#This Row],[rxn]]&amp;"'"&amp;CHAR(9)&amp;Table5[[#This Row],[kapp + (slack_ub - slack_lb)/enzload]]</f>
        <v>'RXN-ALAtps_e_REV-rt0594'	27141.27779288</v>
      </c>
      <c r="R426" s="1">
        <f>_xlfn.XLOOKUP(Table5[[#This Row],[rxn]],Table38[name],Table38[flux],0)</f>
        <v>0</v>
      </c>
      <c r="S426" s="1">
        <f>_xlfn.XLOOKUP(SUBSTITUTE(Table5[[#This Row],[rxn]],"RXN-","ENZLOAD-"),Table38[name],Table38[flux],0)</f>
        <v>0</v>
      </c>
      <c r="T426" s="1" t="b">
        <f>AND(Table5[[#This Row],[ENZLOAD flux in kapp-slack.gms]]=0,Table5[[#This Row],[flux in kapp-slack.gms]]&lt;&gt;0,NOT(Table5[[#This Row],[spont or unknown?]]))</f>
        <v>0</v>
      </c>
      <c r="U426" s="1" t="b">
        <f>OR(_xlfn.TEXTAFTER(Table5[[#This Row],[rxn]],"-",-1)="SPONT",_xlfn.TEXTAFTER(Table5[[#This Row],[rxn]],"-",-1)="UNKNOWN")</f>
        <v>0</v>
      </c>
      <c r="V426" s="1">
        <f>_xlfn.XLOOKUP(SUBSTITUTE(Table5[[#This Row],[rxn]],"RXN-","ENZLOAD-"),Table4[rxn],Table4[ub],0)</f>
        <v>0.69563965999999999</v>
      </c>
      <c r="W426" s="1" t="b">
        <f>AND(Table5[[#This Row],[FVA ENZLOAD flux UB]]=0,Table5[[#This Row],[ENZ not made when it should be?]])</f>
        <v>0</v>
      </c>
    </row>
    <row r="427" spans="1:23" hidden="1">
      <c r="A427" s="1" t="s">
        <v>4905</v>
      </c>
      <c r="B427" s="1" t="str">
        <f>_xlfn.TEXTBEFORE(Table38[[#This Row],[all fluxes from kapp-slack]]," ",,,,"")</f>
        <v>RXN-NH4t_c_m_REV-SPONT</v>
      </c>
      <c r="C427" s="1">
        <f>_xlfn.NUMBERVALUE(IFERROR(_xlfn.TEXTAFTER(Table38[[#This Row],[all fluxes from kapp-slack]]," ",-1,,,""),""))</f>
        <v>2.1951692067724999</v>
      </c>
      <c r="F427" s="1" t="s">
        <v>7015</v>
      </c>
      <c r="G427" s="1" t="str">
        <f>_xlfn.TEXTBEFORE(Table5[[#This Row],[rxn     kapp_old        kapp_slack_ub   kapp_slack_lb]]," ")</f>
        <v>RXN-ALAtps_e_FWD-rt4390</v>
      </c>
      <c r="H42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2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27" s="1">
        <f>_xlfn.NUMBERVALUE(_xlfn.TEXTAFTER(Table5[[#This Row],[rxn     kapp_old        kapp_slack_ub   kapp_slack_lb]]," ",-1))</f>
        <v>0</v>
      </c>
      <c r="K427" s="1">
        <f>_xlfn.XLOOKUP(SUBSTITUTE(Table5[[#This Row],[rxn]],"RXN-","ENZLOAD-"),ENZLOAD[name],ENZLOAD[flux],0)</f>
        <v>8.3081175610000002E-8</v>
      </c>
      <c r="L427" s="1" t="str">
        <f>"'"&amp;Table5[[#This Row],[rxn]]&amp;"'"&amp;CHAR(9)&amp;IF(AND(Table5[[#This Row],[kapp_slack_ub]]&lt;&gt;0,Table5[[#This Row],[kapp_old]]&lt;$F$1),$F$1,Table5[[#This Row],[kapp_old]])</f>
        <v>'RXN-ALAtps_e_FWD-rt4390'	27141.27779288</v>
      </c>
      <c r="M427" s="1">
        <f>_xlfn.XLOOKUP(Table5[[#This Row],[rxn]],Table3[name],Table3[flux],$F$1)</f>
        <v>27141.277792879999</v>
      </c>
      <c r="N427" s="1">
        <f>IFERROR(Table5[[#This Row],[min flux]]/Table5[[#This Row],[associated enzload]],"")</f>
        <v>326683843766.08606</v>
      </c>
      <c r="O427" s="1">
        <f>_xlfn.NUMBERVALUE(IF(Table5[[#This Row],[flux/enzload]]="","",ABS($N$1-Table5[[#This Row],[flux/enzload]])))</f>
        <v>1073232473892.87</v>
      </c>
      <c r="P427" s="1">
        <f>Table5[[#This Row],[kapp_old]]+IFERROR(((Table5[[#This Row],[kapp_slack_ub]]-Table5[[#This Row],[kapp_slack_lb]])/Table5[[#This Row],[associated enzload]]),0)</f>
        <v>27141.277792879999</v>
      </c>
      <c r="Q427" s="1" t="str">
        <f>"'"&amp;Table5[[#This Row],[rxn]]&amp;"'"&amp;CHAR(9)&amp;Table5[[#This Row],[kapp + (slack_ub - slack_lb)/enzload]]</f>
        <v>'RXN-ALAtps_e_FWD-rt4390'	27141.27779288</v>
      </c>
      <c r="R427" s="1">
        <f>_xlfn.XLOOKUP(Table5[[#This Row],[rxn]],Table38[name],Table38[flux],0)</f>
        <v>0</v>
      </c>
      <c r="S427" s="1">
        <f>_xlfn.XLOOKUP(SUBSTITUTE(Table5[[#This Row],[rxn]],"RXN-","ENZLOAD-"),Table38[name],Table38[flux],0)</f>
        <v>0</v>
      </c>
      <c r="T427" s="1" t="b">
        <f>AND(Table5[[#This Row],[ENZLOAD flux in kapp-slack.gms]]=0,Table5[[#This Row],[flux in kapp-slack.gms]]&lt;&gt;0,NOT(Table5[[#This Row],[spont or unknown?]]))</f>
        <v>0</v>
      </c>
      <c r="U427" s="1" t="b">
        <f>OR(_xlfn.TEXTAFTER(Table5[[#This Row],[rxn]],"-",-1)="SPONT",_xlfn.TEXTAFTER(Table5[[#This Row],[rxn]],"-",-1)="UNKNOWN")</f>
        <v>0</v>
      </c>
      <c r="V427" s="1">
        <f>_xlfn.XLOOKUP(SUBSTITUTE(Table5[[#This Row],[rxn]],"RXN-","ENZLOAD-"),Table4[rxn],Table4[ub],0)</f>
        <v>0.71215804000000005</v>
      </c>
      <c r="W427" s="1" t="b">
        <f>AND(Table5[[#This Row],[FVA ENZLOAD flux UB]]=0,Table5[[#This Row],[ENZ not made when it should be?]])</f>
        <v>0</v>
      </c>
    </row>
    <row r="428" spans="1:23" hidden="1">
      <c r="A428" s="1" t="s">
        <v>4906</v>
      </c>
      <c r="B428" s="1" t="str">
        <f>_xlfn.TEXTBEFORE(Table38[[#This Row],[all fluxes from kapp-slack]]," ",,,,"")</f>
        <v>RXN-NI2t_c_e_FWD-SPONT</v>
      </c>
      <c r="C428" s="1">
        <f>_xlfn.NUMBERVALUE(IFERROR(_xlfn.TEXTAFTER(Table38[[#This Row],[all fluxes from kapp-slack]]," ",-1,,,""),""))</f>
        <v>5.4957799999999996E-10</v>
      </c>
      <c r="F428" s="1" t="s">
        <v>7016</v>
      </c>
      <c r="G428" s="1" t="str">
        <f>_xlfn.TEXTBEFORE(Table5[[#This Row],[rxn     kapp_old        kapp_slack_ub   kapp_slack_lb]]," ")</f>
        <v>RXN-ALAtps_e_REV-rt4390</v>
      </c>
      <c r="H42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2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28" s="1">
        <f>_xlfn.NUMBERVALUE(_xlfn.TEXTAFTER(Table5[[#This Row],[rxn     kapp_old        kapp_slack_ub   kapp_slack_lb]]," ",-1))</f>
        <v>0</v>
      </c>
      <c r="K428" s="1">
        <f>_xlfn.XLOOKUP(SUBSTITUTE(Table5[[#This Row],[rxn]],"RXN-","ENZLOAD-"),ENZLOAD[name],ENZLOAD[flux],0)</f>
        <v>8.3081175610000002E-8</v>
      </c>
      <c r="L428" s="1" t="str">
        <f>"'"&amp;Table5[[#This Row],[rxn]]&amp;"'"&amp;CHAR(9)&amp;IF(AND(Table5[[#This Row],[kapp_slack_ub]]&lt;&gt;0,Table5[[#This Row],[kapp_old]]&lt;$F$1),$F$1,Table5[[#This Row],[kapp_old]])</f>
        <v>'RXN-ALAtps_e_REV-rt4390'	27141.27779288</v>
      </c>
      <c r="M428" s="1">
        <f>_xlfn.XLOOKUP(Table5[[#This Row],[rxn]],Table3[name],Table3[flux],$F$1)</f>
        <v>27141.277792879999</v>
      </c>
      <c r="N428" s="1">
        <f>IFERROR(Table5[[#This Row],[min flux]]/Table5[[#This Row],[associated enzload]],"")</f>
        <v>326683843766.08606</v>
      </c>
      <c r="O428" s="1">
        <f>_xlfn.NUMBERVALUE(IF(Table5[[#This Row],[flux/enzload]]="","",ABS($N$1-Table5[[#This Row],[flux/enzload]])))</f>
        <v>1073232473892.87</v>
      </c>
      <c r="P428" s="1">
        <f>Table5[[#This Row],[kapp_old]]+IFERROR(((Table5[[#This Row],[kapp_slack_ub]]-Table5[[#This Row],[kapp_slack_lb]])/Table5[[#This Row],[associated enzload]]),0)</f>
        <v>27141.277792879999</v>
      </c>
      <c r="Q428" s="1" t="str">
        <f>"'"&amp;Table5[[#This Row],[rxn]]&amp;"'"&amp;CHAR(9)&amp;Table5[[#This Row],[kapp + (slack_ub - slack_lb)/enzload]]</f>
        <v>'RXN-ALAtps_e_REV-rt4390'	27141.27779288</v>
      </c>
      <c r="R428" s="1">
        <f>_xlfn.XLOOKUP(Table5[[#This Row],[rxn]],Table38[name],Table38[flux],0)</f>
        <v>0</v>
      </c>
      <c r="S428" s="1">
        <f>_xlfn.XLOOKUP(SUBSTITUTE(Table5[[#This Row],[rxn]],"RXN-","ENZLOAD-"),Table38[name],Table38[flux],0)</f>
        <v>0</v>
      </c>
      <c r="T428" s="1" t="b">
        <f>AND(Table5[[#This Row],[ENZLOAD flux in kapp-slack.gms]]=0,Table5[[#This Row],[flux in kapp-slack.gms]]&lt;&gt;0,NOT(Table5[[#This Row],[spont or unknown?]]))</f>
        <v>0</v>
      </c>
      <c r="U428" s="1" t="b">
        <f>OR(_xlfn.TEXTAFTER(Table5[[#This Row],[rxn]],"-",-1)="SPONT",_xlfn.TEXTAFTER(Table5[[#This Row],[rxn]],"-",-1)="UNKNOWN")</f>
        <v>0</v>
      </c>
      <c r="V428" s="1">
        <f>_xlfn.XLOOKUP(SUBSTITUTE(Table5[[#This Row],[rxn]],"RXN-","ENZLOAD-"),Table4[rxn],Table4[ub],0)</f>
        <v>0.71215804000000005</v>
      </c>
      <c r="W428" s="1" t="b">
        <f>AND(Table5[[#This Row],[FVA ENZLOAD flux UB]]=0,Table5[[#This Row],[ENZ not made when it should be?]])</f>
        <v>0</v>
      </c>
    </row>
    <row r="429" spans="1:23" hidden="1">
      <c r="A429" s="1" t="s">
        <v>4907</v>
      </c>
      <c r="B429" s="1" t="str">
        <f>_xlfn.TEXTBEFORE(Table38[[#This Row],[all fluxes from kapp-slack]]," ",,,,"")</f>
        <v>RXN-NNATi_c_FWD-rt2062_c</v>
      </c>
      <c r="C429" s="1">
        <f>_xlfn.NUMBERVALUE(IFERROR(_xlfn.TEXTAFTER(Table38[[#This Row],[all fluxes from kapp-slack]]," ",-1,,,""),""))</f>
        <v>7.7171428907000001E-5</v>
      </c>
      <c r="F429" s="1" t="s">
        <v>7020</v>
      </c>
      <c r="G429" s="1" t="str">
        <f>_xlfn.TEXTBEFORE(Table5[[#This Row],[rxn     kapp_old        kapp_slack_ub   kapp_slack_lb]]," ")</f>
        <v>RXN-ALCD19y_c_FWD-rt3514</v>
      </c>
      <c r="H42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2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29" s="1">
        <f>_xlfn.NUMBERVALUE(_xlfn.TEXTAFTER(Table5[[#This Row],[rxn     kapp_old        kapp_slack_ub   kapp_slack_lb]]," ",-1))</f>
        <v>0</v>
      </c>
      <c r="K429" s="1">
        <f>_xlfn.XLOOKUP(SUBSTITUTE(Table5[[#This Row],[rxn]],"RXN-","ENZLOAD-"),ENZLOAD[name],ENZLOAD[flux],0)</f>
        <v>3.4140689797000001E-7</v>
      </c>
      <c r="L429" s="1" t="str">
        <f>"'"&amp;Table5[[#This Row],[rxn]]&amp;"'"&amp;CHAR(9)&amp;IF(AND(Table5[[#This Row],[kapp_slack_ub]]&lt;&gt;0,Table5[[#This Row],[kapp_old]]&lt;$F$1),$F$1,Table5[[#This Row],[kapp_old]])</f>
        <v>'RXN-ALCD19y_c_FWD-rt3514'	27141.27779288</v>
      </c>
      <c r="M429" s="1">
        <f>_xlfn.XLOOKUP(Table5[[#This Row],[rxn]],Table3[name],Table3[flux],$F$1)</f>
        <v>27141.277792879999</v>
      </c>
      <c r="N429" s="1">
        <f>IFERROR(Table5[[#This Row],[min flux]]/Table5[[#This Row],[associated enzload]],"")</f>
        <v>79498328693.010025</v>
      </c>
      <c r="O429" s="1">
        <f>_xlfn.NUMBERVALUE(IF(Table5[[#This Row],[flux/enzload]]="","",ABS($N$1-Table5[[#This Row],[flux/enzload]])))</f>
        <v>1320417988965.9399</v>
      </c>
      <c r="P429" s="1">
        <f>Table5[[#This Row],[kapp_old]]+IFERROR(((Table5[[#This Row],[kapp_slack_ub]]-Table5[[#This Row],[kapp_slack_lb]])/Table5[[#This Row],[associated enzload]]),0)</f>
        <v>27141.277792879999</v>
      </c>
      <c r="Q429" s="1" t="str">
        <f>"'"&amp;Table5[[#This Row],[rxn]]&amp;"'"&amp;CHAR(9)&amp;Table5[[#This Row],[kapp + (slack_ub - slack_lb)/enzload]]</f>
        <v>'RXN-ALCD19y_c_FWD-rt3514'	27141.27779288</v>
      </c>
      <c r="R429" s="1">
        <f>_xlfn.XLOOKUP(Table5[[#This Row],[rxn]],Table38[name],Table38[flux],0)</f>
        <v>0</v>
      </c>
      <c r="S429" s="1">
        <f>_xlfn.XLOOKUP(SUBSTITUTE(Table5[[#This Row],[rxn]],"RXN-","ENZLOAD-"),Table38[name],Table38[flux],0)</f>
        <v>0</v>
      </c>
      <c r="T429" s="1" t="b">
        <f>AND(Table5[[#This Row],[ENZLOAD flux in kapp-slack.gms]]=0,Table5[[#This Row],[flux in kapp-slack.gms]]&lt;&gt;0,NOT(Table5[[#This Row],[spont or unknown?]]))</f>
        <v>0</v>
      </c>
      <c r="U429" s="1" t="b">
        <f>OR(_xlfn.TEXTAFTER(Table5[[#This Row],[rxn]],"-",-1)="SPONT",_xlfn.TEXTAFTER(Table5[[#This Row],[rxn]],"-",-1)="UNKNOWN")</f>
        <v>0</v>
      </c>
      <c r="V429" s="1">
        <f>_xlfn.XLOOKUP(SUBSTITUTE(Table5[[#This Row],[rxn]],"RXN-","ENZLOAD-"),Table4[rxn],Table4[ub],0)</f>
        <v>1.2530409300000001</v>
      </c>
      <c r="W429" s="1" t="b">
        <f>AND(Table5[[#This Row],[FVA ENZLOAD flux UB]]=0,Table5[[#This Row],[ENZ not made when it should be?]])</f>
        <v>0</v>
      </c>
    </row>
    <row r="430" spans="1:23" hidden="1">
      <c r="A430" s="1" t="s">
        <v>4908</v>
      </c>
      <c r="B430" s="1" t="str">
        <f>_xlfn.TEXTBEFORE(Table38[[#This Row],[all fluxes from kapp-slack]]," ",,,,"")</f>
        <v>RXN-NTD3pp_c_FWD-UNKNOWN</v>
      </c>
      <c r="C430" s="1">
        <f>_xlfn.NUMBERVALUE(IFERROR(_xlfn.TEXTAFTER(Table38[[#This Row],[all fluxes from kapp-slack]]," ",-1,,,""),""))</f>
        <v>2.7376529168709998E-3</v>
      </c>
      <c r="F430" s="1" t="s">
        <v>7021</v>
      </c>
      <c r="G430" s="1" t="str">
        <f>_xlfn.TEXTBEFORE(Table5[[#This Row],[rxn     kapp_old        kapp_slack_ub   kapp_slack_lb]]," ")</f>
        <v>RXN-ALCD22xi_c_FWD-rt5740</v>
      </c>
      <c r="H43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3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30" s="1">
        <f>_xlfn.NUMBERVALUE(_xlfn.TEXTAFTER(Table5[[#This Row],[rxn     kapp_old        kapp_slack_ub   kapp_slack_lb]]," ",-1))</f>
        <v>0</v>
      </c>
      <c r="K430" s="1">
        <f>_xlfn.XLOOKUP(SUBSTITUTE(Table5[[#This Row],[rxn]],"RXN-","ENZLOAD-"),ENZLOAD[name],ENZLOAD[flux],0)</f>
        <v>3.7290204630299998E-6</v>
      </c>
      <c r="L430" s="1" t="str">
        <f>"'"&amp;Table5[[#This Row],[rxn]]&amp;"'"&amp;CHAR(9)&amp;IF(AND(Table5[[#This Row],[kapp_slack_ub]]&lt;&gt;0,Table5[[#This Row],[kapp_old]]&lt;$F$1),$F$1,Table5[[#This Row],[kapp_old]])</f>
        <v>'RXN-ALCD22xi_c_FWD-rt5740'	27141.27779288</v>
      </c>
      <c r="M430" s="1">
        <f>_xlfn.XLOOKUP(Table5[[#This Row],[rxn]],Table3[name],Table3[flux],$F$1)</f>
        <v>27141.277792879999</v>
      </c>
      <c r="N430" s="1">
        <f>IFERROR(Table5[[#This Row],[min flux]]/Table5[[#This Row],[associated enzload]],"")</f>
        <v>7278393364.1454115</v>
      </c>
      <c r="O430" s="1">
        <f>_xlfn.NUMBERVALUE(IF(Table5[[#This Row],[flux/enzload]]="","",ABS($N$1-Table5[[#This Row],[flux/enzload]])))</f>
        <v>1392637924294.8101</v>
      </c>
      <c r="P430" s="1">
        <f>Table5[[#This Row],[kapp_old]]+IFERROR(((Table5[[#This Row],[kapp_slack_ub]]-Table5[[#This Row],[kapp_slack_lb]])/Table5[[#This Row],[associated enzload]]),0)</f>
        <v>27141.277792879999</v>
      </c>
      <c r="Q430" s="1" t="str">
        <f>"'"&amp;Table5[[#This Row],[rxn]]&amp;"'"&amp;CHAR(9)&amp;Table5[[#This Row],[kapp + (slack_ub - slack_lb)/enzload]]</f>
        <v>'RXN-ALCD22xi_c_FWD-rt5740'	27141.27779288</v>
      </c>
      <c r="R430" s="1">
        <f>_xlfn.XLOOKUP(Table5[[#This Row],[rxn]],Table38[name],Table38[flux],0)</f>
        <v>0</v>
      </c>
      <c r="S430" s="1">
        <f>_xlfn.XLOOKUP(SUBSTITUTE(Table5[[#This Row],[rxn]],"RXN-","ENZLOAD-"),Table38[name],Table38[flux],0)</f>
        <v>0</v>
      </c>
      <c r="T430" s="1" t="b">
        <f>AND(Table5[[#This Row],[ENZLOAD flux in kapp-slack.gms]]=0,Table5[[#This Row],[flux in kapp-slack.gms]]&lt;&gt;0,NOT(Table5[[#This Row],[spont or unknown?]]))</f>
        <v>0</v>
      </c>
      <c r="U430" s="1" t="b">
        <f>OR(_xlfn.TEXTAFTER(Table5[[#This Row],[rxn]],"-",-1)="SPONT",_xlfn.TEXTAFTER(Table5[[#This Row],[rxn]],"-",-1)="UNKNOWN")</f>
        <v>0</v>
      </c>
      <c r="V430" s="1">
        <f>_xlfn.XLOOKUP(SUBSTITUTE(Table5[[#This Row],[rxn]],"RXN-","ENZLOAD-"),Table4[rxn],Table4[ub],0)</f>
        <v>1.05744774</v>
      </c>
      <c r="W430" s="1" t="b">
        <f>AND(Table5[[#This Row],[FVA ENZLOAD flux UB]]=0,Table5[[#This Row],[ENZ not made when it should be?]])</f>
        <v>0</v>
      </c>
    </row>
    <row r="431" spans="1:23" hidden="1">
      <c r="A431" s="1" t="s">
        <v>4909</v>
      </c>
      <c r="B431" s="1" t="str">
        <f>_xlfn.TEXTBEFORE(Table38[[#This Row],[all fluxes from kapp-slack]]," ",,,,"")</f>
        <v>RXN-O2t_c_e_FWD-SPONT</v>
      </c>
      <c r="C431" s="1">
        <f>_xlfn.NUMBERVALUE(IFERROR(_xlfn.TEXTAFTER(Table38[[#This Row],[all fluxes from kapp-slack]]," ",-1,,,""),""))</f>
        <v>15.561686013711</v>
      </c>
      <c r="F431" s="1" t="s">
        <v>7022</v>
      </c>
      <c r="G431" s="1" t="str">
        <f>_xlfn.TEXTBEFORE(Table5[[#This Row],[rxn     kapp_old        kapp_slack_ub   kapp_slack_lb]]," ")</f>
        <v>RXN-ALCD22xi_c_FWD-rt7110</v>
      </c>
      <c r="H43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3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31" s="1">
        <f>_xlfn.NUMBERVALUE(_xlfn.TEXTAFTER(Table5[[#This Row],[rxn     kapp_old        kapp_slack_ub   kapp_slack_lb]]," ",-1))</f>
        <v>0</v>
      </c>
      <c r="K431" s="1">
        <f>_xlfn.XLOOKUP(SUBSTITUTE(Table5[[#This Row],[rxn]],"RXN-","ENZLOAD-"),ENZLOAD[name],ENZLOAD[flux],0)</f>
        <v>1.8025549455999999E-7</v>
      </c>
      <c r="L431" s="1" t="str">
        <f>"'"&amp;Table5[[#This Row],[rxn]]&amp;"'"&amp;CHAR(9)&amp;IF(AND(Table5[[#This Row],[kapp_slack_ub]]&lt;&gt;0,Table5[[#This Row],[kapp_old]]&lt;$F$1),$F$1,Table5[[#This Row],[kapp_old]])</f>
        <v>'RXN-ALCD22xi_c_FWD-rt7110'	27141.27779288</v>
      </c>
      <c r="M431" s="1">
        <f>_xlfn.XLOOKUP(Table5[[#This Row],[rxn]],Table3[name],Table3[flux],$F$1)</f>
        <v>27141.277792879999</v>
      </c>
      <c r="N431" s="1">
        <f>IFERROR(Table5[[#This Row],[min flux]]/Table5[[#This Row],[associated enzload]],"")</f>
        <v>150571153789.96524</v>
      </c>
      <c r="O431" s="1">
        <f>_xlfn.NUMBERVALUE(IF(Table5[[#This Row],[flux/enzload]]="","",ABS($N$1-Table5[[#This Row],[flux/enzload]])))</f>
        <v>1249345163868.99</v>
      </c>
      <c r="P431" s="1">
        <f>Table5[[#This Row],[kapp_old]]+IFERROR(((Table5[[#This Row],[kapp_slack_ub]]-Table5[[#This Row],[kapp_slack_lb]])/Table5[[#This Row],[associated enzload]]),0)</f>
        <v>27141.277792879999</v>
      </c>
      <c r="Q431" s="1" t="str">
        <f>"'"&amp;Table5[[#This Row],[rxn]]&amp;"'"&amp;CHAR(9)&amp;Table5[[#This Row],[kapp + (slack_ub - slack_lb)/enzload]]</f>
        <v>'RXN-ALCD22xi_c_FWD-rt7110'	27141.27779288</v>
      </c>
      <c r="R431" s="1">
        <f>_xlfn.XLOOKUP(Table5[[#This Row],[rxn]],Table38[name],Table38[flux],0)</f>
        <v>0</v>
      </c>
      <c r="S431" s="1">
        <f>_xlfn.XLOOKUP(SUBSTITUTE(Table5[[#This Row],[rxn]],"RXN-","ENZLOAD-"),Table38[name],Table38[flux],0)</f>
        <v>0</v>
      </c>
      <c r="T431" s="1" t="b">
        <f>AND(Table5[[#This Row],[ENZLOAD flux in kapp-slack.gms]]=0,Table5[[#This Row],[flux in kapp-slack.gms]]&lt;&gt;0,NOT(Table5[[#This Row],[spont or unknown?]]))</f>
        <v>0</v>
      </c>
      <c r="U431" s="1" t="b">
        <f>OR(_xlfn.TEXTAFTER(Table5[[#This Row],[rxn]],"-",-1)="SPONT",_xlfn.TEXTAFTER(Table5[[#This Row],[rxn]],"-",-1)="UNKNOWN")</f>
        <v>0</v>
      </c>
      <c r="V431" s="1">
        <f>_xlfn.XLOOKUP(SUBSTITUTE(Table5[[#This Row],[rxn]],"RXN-","ENZLOAD-"),Table4[rxn],Table4[ub],0)</f>
        <v>1.11612209</v>
      </c>
      <c r="W431" s="1" t="b">
        <f>AND(Table5[[#This Row],[FVA ENZLOAD flux UB]]=0,Table5[[#This Row],[ENZ not made when it should be?]])</f>
        <v>0</v>
      </c>
    </row>
    <row r="432" spans="1:23" hidden="1">
      <c r="A432" s="1" t="s">
        <v>4910</v>
      </c>
      <c r="B432" s="1" t="str">
        <f>_xlfn.TEXTBEFORE(Table38[[#This Row],[all fluxes from kapp-slack]]," ",,,,"")</f>
        <v>RXN-O2t_c_m_FWD-SPONT</v>
      </c>
      <c r="C432" s="1">
        <f>_xlfn.NUMBERVALUE(IFERROR(_xlfn.TEXTAFTER(Table38[[#This Row],[all fluxes from kapp-slack]]," ",-1,,,""),""))</f>
        <v>15.0584930360765</v>
      </c>
      <c r="F432" s="1" t="s">
        <v>7023</v>
      </c>
      <c r="G432" s="1" t="str">
        <f>_xlfn.TEXTBEFORE(Table5[[#This Row],[rxn     kapp_old        kapp_slack_ub   kapp_slack_lb]]," ")</f>
        <v>RXN-ALCD22xi_c_FWD-rt8149</v>
      </c>
      <c r="H43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3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32" s="1">
        <f>_xlfn.NUMBERVALUE(_xlfn.TEXTAFTER(Table5[[#This Row],[rxn     kapp_old        kapp_slack_ub   kapp_slack_lb]]," ",-1))</f>
        <v>0</v>
      </c>
      <c r="K432" s="1">
        <f>_xlfn.XLOOKUP(SUBSTITUTE(Table5[[#This Row],[rxn]],"RXN-","ENZLOAD-"),ENZLOAD[name],ENZLOAD[flux],0)</f>
        <v>8.4565422969000002E-7</v>
      </c>
      <c r="L432" s="1" t="str">
        <f>"'"&amp;Table5[[#This Row],[rxn]]&amp;"'"&amp;CHAR(9)&amp;IF(AND(Table5[[#This Row],[kapp_slack_ub]]&lt;&gt;0,Table5[[#This Row],[kapp_old]]&lt;$F$1),$F$1,Table5[[#This Row],[kapp_old]])</f>
        <v>'RXN-ALCD22xi_c_FWD-rt8149'	27141.27779288</v>
      </c>
      <c r="M432" s="1">
        <f>_xlfn.XLOOKUP(Table5[[#This Row],[rxn]],Table3[name],Table3[flux],$F$1)</f>
        <v>27141.277792879999</v>
      </c>
      <c r="N432" s="1">
        <f>IFERROR(Table5[[#This Row],[min flux]]/Table5[[#This Row],[associated enzload]],"")</f>
        <v>32095006256.669998</v>
      </c>
      <c r="O432" s="1">
        <f>_xlfn.NUMBERVALUE(IF(Table5[[#This Row],[flux/enzload]]="","",ABS($N$1-Table5[[#This Row],[flux/enzload]])))</f>
        <v>1367821311402.28</v>
      </c>
      <c r="P432" s="1">
        <f>Table5[[#This Row],[kapp_old]]+IFERROR(((Table5[[#This Row],[kapp_slack_ub]]-Table5[[#This Row],[kapp_slack_lb]])/Table5[[#This Row],[associated enzload]]),0)</f>
        <v>27141.277792879999</v>
      </c>
      <c r="Q432" s="1" t="str">
        <f>"'"&amp;Table5[[#This Row],[rxn]]&amp;"'"&amp;CHAR(9)&amp;Table5[[#This Row],[kapp + (slack_ub - slack_lb)/enzload]]</f>
        <v>'RXN-ALCD22xi_c_FWD-rt8149'	27141.27779288</v>
      </c>
      <c r="R432" s="1">
        <f>_xlfn.XLOOKUP(Table5[[#This Row],[rxn]],Table38[name],Table38[flux],0)</f>
        <v>0</v>
      </c>
      <c r="S432" s="1">
        <f>_xlfn.XLOOKUP(SUBSTITUTE(Table5[[#This Row],[rxn]],"RXN-","ENZLOAD-"),Table38[name],Table38[flux],0)</f>
        <v>0</v>
      </c>
      <c r="T432" s="1" t="b">
        <f>AND(Table5[[#This Row],[ENZLOAD flux in kapp-slack.gms]]=0,Table5[[#This Row],[flux in kapp-slack.gms]]&lt;&gt;0,NOT(Table5[[#This Row],[spont or unknown?]]))</f>
        <v>0</v>
      </c>
      <c r="U432" s="1" t="b">
        <f>OR(_xlfn.TEXTAFTER(Table5[[#This Row],[rxn]],"-",-1)="SPONT",_xlfn.TEXTAFTER(Table5[[#This Row],[rxn]],"-",-1)="UNKNOWN")</f>
        <v>0</v>
      </c>
      <c r="V432" s="1">
        <f>_xlfn.XLOOKUP(SUBSTITUTE(Table5[[#This Row],[rxn]],"RXN-","ENZLOAD-"),Table4[rxn],Table4[ub],0)</f>
        <v>1.11269196</v>
      </c>
      <c r="W432" s="1" t="b">
        <f>AND(Table5[[#This Row],[FVA ENZLOAD flux UB]]=0,Table5[[#This Row],[ENZ not made when it should be?]])</f>
        <v>0</v>
      </c>
    </row>
    <row r="433" spans="1:23" hidden="1">
      <c r="A433" s="1" t="s">
        <v>4911</v>
      </c>
      <c r="B433" s="1" t="str">
        <f>_xlfn.TEXTBEFORE(Table38[[#This Row],[all fluxes from kapp-slack]]," ",,,,"")</f>
        <v>RXN-O2t_c_r_FWD-SPONT</v>
      </c>
      <c r="C433" s="1">
        <f>_xlfn.NUMBERVALUE(IFERROR(_xlfn.TEXTAFTER(Table38[[#This Row],[all fluxes from kapp-slack]]," ",-1,,,""),""))</f>
        <v>4.1136809115368003E-2</v>
      </c>
      <c r="F433" s="1" t="s">
        <v>7025</v>
      </c>
      <c r="G433" s="1" t="str">
        <f>_xlfn.TEXTBEFORE(Table5[[#This Row],[rxn     kapp_old        kapp_slack_ub   kapp_slack_lb]]," ")</f>
        <v>RXN-ALCD22xi_m_FWD-rt3939_m</v>
      </c>
      <c r="H43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3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33" s="1">
        <f>_xlfn.NUMBERVALUE(_xlfn.TEXTAFTER(Table5[[#This Row],[rxn     kapp_old        kapp_slack_ub   kapp_slack_lb]]," ",-1))</f>
        <v>0</v>
      </c>
      <c r="K433" s="1">
        <f>_xlfn.XLOOKUP(SUBSTITUTE(Table5[[#This Row],[rxn]],"RXN-","ENZLOAD-"),ENZLOAD[name],ENZLOAD[flux],0)</f>
        <v>1.311721241E-7</v>
      </c>
      <c r="L433" s="1" t="str">
        <f>"'"&amp;Table5[[#This Row],[rxn]]&amp;"'"&amp;CHAR(9)&amp;IF(AND(Table5[[#This Row],[kapp_slack_ub]]&lt;&gt;0,Table5[[#This Row],[kapp_old]]&lt;$F$1),$F$1,Table5[[#This Row],[kapp_old]])</f>
        <v>'RXN-ALCD22xi_m_FWD-rt3939_m'	27141.27779288</v>
      </c>
      <c r="M433" s="1">
        <f>_xlfn.XLOOKUP(Table5[[#This Row],[rxn]],Table3[name],Table3[flux],$F$1)</f>
        <v>27141.277792879999</v>
      </c>
      <c r="N433" s="1">
        <f>IFERROR(Table5[[#This Row],[min flux]]/Table5[[#This Row],[associated enzload]],"")</f>
        <v>206913458016.34387</v>
      </c>
      <c r="O433" s="1">
        <f>_xlfn.NUMBERVALUE(IF(Table5[[#This Row],[flux/enzload]]="","",ABS($N$1-Table5[[#This Row],[flux/enzload]])))</f>
        <v>1193002859642.6101</v>
      </c>
      <c r="P433" s="1">
        <f>Table5[[#This Row],[kapp_old]]+IFERROR(((Table5[[#This Row],[kapp_slack_ub]]-Table5[[#This Row],[kapp_slack_lb]])/Table5[[#This Row],[associated enzload]]),0)</f>
        <v>27141.277792879999</v>
      </c>
      <c r="Q433" s="1" t="str">
        <f>"'"&amp;Table5[[#This Row],[rxn]]&amp;"'"&amp;CHAR(9)&amp;Table5[[#This Row],[kapp + (slack_ub - slack_lb)/enzload]]</f>
        <v>'RXN-ALCD22xi_m_FWD-rt3939_m'	27141.27779288</v>
      </c>
      <c r="R433" s="1">
        <f>_xlfn.XLOOKUP(Table5[[#This Row],[rxn]],Table38[name],Table38[flux],0)</f>
        <v>0</v>
      </c>
      <c r="S433" s="1">
        <f>_xlfn.XLOOKUP(SUBSTITUTE(Table5[[#This Row],[rxn]],"RXN-","ENZLOAD-"),Table38[name],Table38[flux],0)</f>
        <v>0</v>
      </c>
      <c r="T433" s="1" t="b">
        <f>AND(Table5[[#This Row],[ENZLOAD flux in kapp-slack.gms]]=0,Table5[[#This Row],[flux in kapp-slack.gms]]&lt;&gt;0,NOT(Table5[[#This Row],[spont or unknown?]]))</f>
        <v>0</v>
      </c>
      <c r="U433" s="1" t="b">
        <f>OR(_xlfn.TEXTAFTER(Table5[[#This Row],[rxn]],"-",-1)="SPONT",_xlfn.TEXTAFTER(Table5[[#This Row],[rxn]],"-",-1)="UNKNOWN")</f>
        <v>0</v>
      </c>
      <c r="V433" s="1">
        <f>_xlfn.XLOOKUP(SUBSTITUTE(Table5[[#This Row],[rxn]],"RXN-","ENZLOAD-"),Table4[rxn],Table4[ub],0)</f>
        <v>1.12990637</v>
      </c>
      <c r="W433" s="1" t="b">
        <f>AND(Table5[[#This Row],[FVA ENZLOAD flux UB]]=0,Table5[[#This Row],[ENZ not made when it should be?]])</f>
        <v>0</v>
      </c>
    </row>
    <row r="434" spans="1:23" hidden="1">
      <c r="A434" s="1" t="s">
        <v>4912</v>
      </c>
      <c r="B434" s="1" t="str">
        <f>_xlfn.TEXTBEFORE(Table38[[#This Row],[all fluxes from kapp-slack]]," ",,,,"")</f>
        <v>RXN-O2t_c_rm_FWD-SPONT</v>
      </c>
      <c r="C434" s="1">
        <f>_xlfn.NUMBERVALUE(IFERROR(_xlfn.TEXTAFTER(Table38[[#This Row],[all fluxes from kapp-slack]]," ",-1,,,""),""))</f>
        <v>0.105774358259432</v>
      </c>
      <c r="F434" s="1" t="s">
        <v>7027</v>
      </c>
      <c r="G434" s="1" t="str">
        <f>_xlfn.TEXTBEFORE(Table5[[#This Row],[rxn     kapp_old        kapp_slack_ub   kapp_slack_lb]]," ")</f>
        <v>RXN-ALCD22yi_c_FWD-rt3514</v>
      </c>
      <c r="H43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3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34" s="1">
        <f>_xlfn.NUMBERVALUE(_xlfn.TEXTAFTER(Table5[[#This Row],[rxn     kapp_old        kapp_slack_ub   kapp_slack_lb]]," ",-1))</f>
        <v>0</v>
      </c>
      <c r="K434" s="1">
        <f>_xlfn.XLOOKUP(SUBSTITUTE(Table5[[#This Row],[rxn]],"RXN-","ENZLOAD-"),ENZLOAD[name],ENZLOAD[flux],0)</f>
        <v>3.4140689797000001E-7</v>
      </c>
      <c r="L434" s="1" t="str">
        <f>"'"&amp;Table5[[#This Row],[rxn]]&amp;"'"&amp;CHAR(9)&amp;IF(AND(Table5[[#This Row],[kapp_slack_ub]]&lt;&gt;0,Table5[[#This Row],[kapp_old]]&lt;$F$1),$F$1,Table5[[#This Row],[kapp_old]])</f>
        <v>'RXN-ALCD22yi_c_FWD-rt3514'	27141.27779288</v>
      </c>
      <c r="M434" s="1">
        <f>_xlfn.XLOOKUP(Table5[[#This Row],[rxn]],Table3[name],Table3[flux],$F$1)</f>
        <v>27141.277792879999</v>
      </c>
      <c r="N434" s="1">
        <f>IFERROR(Table5[[#This Row],[min flux]]/Table5[[#This Row],[associated enzload]],"")</f>
        <v>79498328693.010025</v>
      </c>
      <c r="O434" s="1">
        <f>_xlfn.NUMBERVALUE(IF(Table5[[#This Row],[flux/enzload]]="","",ABS($N$1-Table5[[#This Row],[flux/enzload]])))</f>
        <v>1320417988965.9399</v>
      </c>
      <c r="P434" s="1">
        <f>Table5[[#This Row],[kapp_old]]+IFERROR(((Table5[[#This Row],[kapp_slack_ub]]-Table5[[#This Row],[kapp_slack_lb]])/Table5[[#This Row],[associated enzload]]),0)</f>
        <v>27141.277792879999</v>
      </c>
      <c r="Q434" s="1" t="str">
        <f>"'"&amp;Table5[[#This Row],[rxn]]&amp;"'"&amp;CHAR(9)&amp;Table5[[#This Row],[kapp + (slack_ub - slack_lb)/enzload]]</f>
        <v>'RXN-ALCD22yi_c_FWD-rt3514'	27141.27779288</v>
      </c>
      <c r="R434" s="1">
        <f>_xlfn.XLOOKUP(Table5[[#This Row],[rxn]],Table38[name],Table38[flux],0)</f>
        <v>0</v>
      </c>
      <c r="S434" s="1">
        <f>_xlfn.XLOOKUP(SUBSTITUTE(Table5[[#This Row],[rxn]],"RXN-","ENZLOAD-"),Table38[name],Table38[flux],0)</f>
        <v>0</v>
      </c>
      <c r="T434" s="1" t="b">
        <f>AND(Table5[[#This Row],[ENZLOAD flux in kapp-slack.gms]]=0,Table5[[#This Row],[flux in kapp-slack.gms]]&lt;&gt;0,NOT(Table5[[#This Row],[spont or unknown?]]))</f>
        <v>0</v>
      </c>
      <c r="U434" s="1" t="b">
        <f>OR(_xlfn.TEXTAFTER(Table5[[#This Row],[rxn]],"-",-1)="SPONT",_xlfn.TEXTAFTER(Table5[[#This Row],[rxn]],"-",-1)="UNKNOWN")</f>
        <v>0</v>
      </c>
      <c r="V434" s="1">
        <f>_xlfn.XLOOKUP(SUBSTITUTE(Table5[[#This Row],[rxn]],"RXN-","ENZLOAD-"),Table4[rxn],Table4[ub],0)</f>
        <v>1.2530409300000001</v>
      </c>
      <c r="W434" s="1" t="b">
        <f>AND(Table5[[#This Row],[FVA ENZLOAD flux UB]]=0,Table5[[#This Row],[ENZ not made when it should be?]])</f>
        <v>0</v>
      </c>
    </row>
    <row r="435" spans="1:23" hidden="1">
      <c r="A435" s="1" t="s">
        <v>4913</v>
      </c>
      <c r="B435" s="1" t="str">
        <f>_xlfn.TEXTBEFORE(Table38[[#This Row],[all fluxes from kapp-slack]]," ",,,,"")</f>
        <v>RXN-OCBT_c_FWD-rt4934</v>
      </c>
      <c r="C435" s="1">
        <f>_xlfn.NUMBERVALUE(IFERROR(_xlfn.TEXTAFTER(Table38[[#This Row],[all fluxes from kapp-slack]]," ",-1,,,""),""))</f>
        <v>2.5489961047599999E-2</v>
      </c>
      <c r="F435" s="1" t="s">
        <v>7028</v>
      </c>
      <c r="G435" s="1" t="str">
        <f>_xlfn.TEXTBEFORE(Table5[[#This Row],[rxn     kapp_old        kapp_slack_ub   kapp_slack_lb]]," ")</f>
        <v>RXN-ALCD22yi_c_FWD-rt4416</v>
      </c>
      <c r="H43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3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35" s="1">
        <f>_xlfn.NUMBERVALUE(_xlfn.TEXTAFTER(Table5[[#This Row],[rxn     kapp_old        kapp_slack_ub   kapp_slack_lb]]," ",-1))</f>
        <v>0</v>
      </c>
      <c r="K435" s="1">
        <f>_xlfn.XLOOKUP(SUBSTITUTE(Table5[[#This Row],[rxn]],"RXN-","ENZLOAD-"),ENZLOAD[name],ENZLOAD[flux],0)</f>
        <v>5.9769383920000002E-8</v>
      </c>
      <c r="L435" s="1" t="str">
        <f>"'"&amp;Table5[[#This Row],[rxn]]&amp;"'"&amp;CHAR(9)&amp;IF(AND(Table5[[#This Row],[kapp_slack_ub]]&lt;&gt;0,Table5[[#This Row],[kapp_old]]&lt;$F$1),$F$1,Table5[[#This Row],[kapp_old]])</f>
        <v>'RXN-ALCD22yi_c_FWD-rt4416'	27141.27779288</v>
      </c>
      <c r="M435" s="1">
        <f>_xlfn.XLOOKUP(Table5[[#This Row],[rxn]],Table3[name],Table3[flux],$F$1)</f>
        <v>27141.277792879999</v>
      </c>
      <c r="N435" s="1">
        <f>IFERROR(Table5[[#This Row],[min flux]]/Table5[[#This Row],[associated enzload]],"")</f>
        <v>454100009282.47809</v>
      </c>
      <c r="O435" s="1">
        <f>_xlfn.NUMBERVALUE(IF(Table5[[#This Row],[flux/enzload]]="","",ABS($N$1-Table5[[#This Row],[flux/enzload]])))</f>
        <v>945816308376.47595</v>
      </c>
      <c r="P435" s="1">
        <f>Table5[[#This Row],[kapp_old]]+IFERROR(((Table5[[#This Row],[kapp_slack_ub]]-Table5[[#This Row],[kapp_slack_lb]])/Table5[[#This Row],[associated enzload]]),0)</f>
        <v>27141.277792879999</v>
      </c>
      <c r="Q435" s="1" t="str">
        <f>"'"&amp;Table5[[#This Row],[rxn]]&amp;"'"&amp;CHAR(9)&amp;Table5[[#This Row],[kapp + (slack_ub - slack_lb)/enzload]]</f>
        <v>'RXN-ALCD22yi_c_FWD-rt4416'	27141.27779288</v>
      </c>
      <c r="R435" s="1">
        <f>_xlfn.XLOOKUP(Table5[[#This Row],[rxn]],Table38[name],Table38[flux],0)</f>
        <v>0</v>
      </c>
      <c r="S435" s="1">
        <f>_xlfn.XLOOKUP(SUBSTITUTE(Table5[[#This Row],[rxn]],"RXN-","ENZLOAD-"),Table38[name],Table38[flux],0)</f>
        <v>0</v>
      </c>
      <c r="T435" s="1" t="b">
        <f>AND(Table5[[#This Row],[ENZLOAD flux in kapp-slack.gms]]=0,Table5[[#This Row],[flux in kapp-slack.gms]]&lt;&gt;0,NOT(Table5[[#This Row],[spont or unknown?]]))</f>
        <v>0</v>
      </c>
      <c r="U435" s="1" t="b">
        <f>OR(_xlfn.TEXTAFTER(Table5[[#This Row],[rxn]],"-",-1)="SPONT",_xlfn.TEXTAFTER(Table5[[#This Row],[rxn]],"-",-1)="UNKNOWN")</f>
        <v>0</v>
      </c>
      <c r="V435" s="1">
        <f>_xlfn.XLOOKUP(SUBSTITUTE(Table5[[#This Row],[rxn]],"RXN-","ENZLOAD-"),Table4[rxn],Table4[ub],0)</f>
        <v>1.2582904100000001</v>
      </c>
      <c r="W435" s="1" t="b">
        <f>AND(Table5[[#This Row],[FVA ENZLOAD flux UB]]=0,Table5[[#This Row],[ENZ not made when it should be?]])</f>
        <v>0</v>
      </c>
    </row>
    <row r="436" spans="1:23" hidden="1">
      <c r="A436" s="1" t="s">
        <v>4914</v>
      </c>
      <c r="B436" s="1" t="str">
        <f>_xlfn.TEXTBEFORE(Table38[[#This Row],[all fluxes from kapp-slack]]," ",,,,"")</f>
        <v>RXN-OCDCAt_c_rm_FWD-SPONT</v>
      </c>
      <c r="C436" s="1">
        <f>_xlfn.NUMBERVALUE(IFERROR(_xlfn.TEXTAFTER(Table38[[#This Row],[all fluxes from kapp-slack]]," ",-1,,,""),""))</f>
        <v>3.9817256103000001E-5</v>
      </c>
      <c r="F436" s="1" t="s">
        <v>7030</v>
      </c>
      <c r="G436" s="1" t="str">
        <f>_xlfn.TEXTBEFORE(Table5[[#This Row],[rxn     kapp_old        kapp_slack_ub   kapp_slack_lb]]," ")</f>
        <v>RXN-ALCD22yi_c_FWD-rt5194</v>
      </c>
      <c r="H43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3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36" s="1">
        <f>_xlfn.NUMBERVALUE(_xlfn.TEXTAFTER(Table5[[#This Row],[rxn     kapp_old        kapp_slack_ub   kapp_slack_lb]]," ",-1))</f>
        <v>0</v>
      </c>
      <c r="K436" s="1">
        <f>_xlfn.XLOOKUP(SUBSTITUTE(Table5[[#This Row],[rxn]],"RXN-","ENZLOAD-"),ENZLOAD[name],ENZLOAD[flux],0)</f>
        <v>6.0921271E-9</v>
      </c>
      <c r="L436" s="1" t="str">
        <f>"'"&amp;Table5[[#This Row],[rxn]]&amp;"'"&amp;CHAR(9)&amp;IF(AND(Table5[[#This Row],[kapp_slack_ub]]&lt;&gt;0,Table5[[#This Row],[kapp_old]]&lt;$F$1),$F$1,Table5[[#This Row],[kapp_old]])</f>
        <v>'RXN-ALCD22yi_c_FWD-rt5194'	27141.27779288</v>
      </c>
      <c r="M436" s="1">
        <f>_xlfn.XLOOKUP(Table5[[#This Row],[rxn]],Table3[name],Table3[flux],$F$1)</f>
        <v>27141.277792879999</v>
      </c>
      <c r="N436" s="1">
        <f>IFERROR(Table5[[#This Row],[min flux]]/Table5[[#This Row],[associated enzload]],"")</f>
        <v>4455139780796.7598</v>
      </c>
      <c r="O436" s="1">
        <f>_xlfn.NUMBERVALUE(IF(Table5[[#This Row],[flux/enzload]]="","",ABS($N$1-Table5[[#This Row],[flux/enzload]])))</f>
        <v>3055223463137.8101</v>
      </c>
      <c r="P436" s="1">
        <f>Table5[[#This Row],[kapp_old]]+IFERROR(((Table5[[#This Row],[kapp_slack_ub]]-Table5[[#This Row],[kapp_slack_lb]])/Table5[[#This Row],[associated enzload]]),0)</f>
        <v>27141.277792879999</v>
      </c>
      <c r="Q436" s="1" t="str">
        <f>"'"&amp;Table5[[#This Row],[rxn]]&amp;"'"&amp;CHAR(9)&amp;Table5[[#This Row],[kapp + (slack_ub - slack_lb)/enzload]]</f>
        <v>'RXN-ALCD22yi_c_FWD-rt5194'	27141.27779288</v>
      </c>
      <c r="R436" s="1">
        <f>_xlfn.XLOOKUP(Table5[[#This Row],[rxn]],Table38[name],Table38[flux],0)</f>
        <v>0</v>
      </c>
      <c r="S436" s="1">
        <f>_xlfn.XLOOKUP(SUBSTITUTE(Table5[[#This Row],[rxn]],"RXN-","ENZLOAD-"),Table38[name],Table38[flux],0)</f>
        <v>0</v>
      </c>
      <c r="T436" s="1" t="b">
        <f>AND(Table5[[#This Row],[ENZLOAD flux in kapp-slack.gms]]=0,Table5[[#This Row],[flux in kapp-slack.gms]]&lt;&gt;0,NOT(Table5[[#This Row],[spont or unknown?]]))</f>
        <v>0</v>
      </c>
      <c r="U436" s="1" t="b">
        <f>OR(_xlfn.TEXTAFTER(Table5[[#This Row],[rxn]],"-",-1)="SPONT",_xlfn.TEXTAFTER(Table5[[#This Row],[rxn]],"-",-1)="UNKNOWN")</f>
        <v>0</v>
      </c>
      <c r="V436" s="1">
        <f>_xlfn.XLOOKUP(SUBSTITUTE(Table5[[#This Row],[rxn]],"RXN-","ENZLOAD-"),Table4[rxn],Table4[ub],0)</f>
        <v>1.0905956000000001</v>
      </c>
      <c r="W436" s="1" t="b">
        <f>AND(Table5[[#This Row],[FVA ENZLOAD flux UB]]=0,Table5[[#This Row],[ENZ not made when it should be?]])</f>
        <v>0</v>
      </c>
    </row>
    <row r="437" spans="1:23" hidden="1">
      <c r="A437" s="1" t="s">
        <v>4915</v>
      </c>
      <c r="B437" s="1" t="str">
        <f>_xlfn.TEXTBEFORE(Table38[[#This Row],[all fluxes from kapp-slack]]," ",,,,"")</f>
        <v>RXN-OCDCEAt_c_rm_FWD-SPONT</v>
      </c>
      <c r="C437" s="1">
        <f>_xlfn.NUMBERVALUE(IFERROR(_xlfn.TEXTAFTER(Table38[[#This Row],[all fluxes from kapp-slack]]," ",-1,,,""),""))</f>
        <v>7.3056738272999998E-5</v>
      </c>
      <c r="F437" s="1" t="s">
        <v>7031</v>
      </c>
      <c r="G437" s="1" t="str">
        <f>_xlfn.TEXTBEFORE(Table5[[#This Row],[rxn     kapp_old        kapp_slack_ub   kapp_slack_lb]]," ")</f>
        <v>RXN-ALCD22yi_c_FWD-rt5579</v>
      </c>
      <c r="H43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3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37" s="1">
        <f>_xlfn.NUMBERVALUE(_xlfn.TEXTAFTER(Table5[[#This Row],[rxn     kapp_old        kapp_slack_ub   kapp_slack_lb]]," ",-1))</f>
        <v>0</v>
      </c>
      <c r="K437" s="1">
        <f>_xlfn.XLOOKUP(SUBSTITUTE(Table5[[#This Row],[rxn]],"RXN-","ENZLOAD-"),ENZLOAD[name],ENZLOAD[flux],0)</f>
        <v>3.9628461432000003E-6</v>
      </c>
      <c r="L437" s="1" t="str">
        <f>"'"&amp;Table5[[#This Row],[rxn]]&amp;"'"&amp;CHAR(9)&amp;IF(AND(Table5[[#This Row],[kapp_slack_ub]]&lt;&gt;0,Table5[[#This Row],[kapp_old]]&lt;$F$1),$F$1,Table5[[#This Row],[kapp_old]])</f>
        <v>'RXN-ALCD22yi_c_FWD-rt5579'	27141.27779288</v>
      </c>
      <c r="M437" s="1">
        <f>_xlfn.XLOOKUP(Table5[[#This Row],[rxn]],Table3[name],Table3[flux],$F$1)</f>
        <v>27141.277792879999</v>
      </c>
      <c r="N437" s="1">
        <f>IFERROR(Table5[[#This Row],[min flux]]/Table5[[#This Row],[associated enzload]],"")</f>
        <v>6848935540.7988167</v>
      </c>
      <c r="O437" s="1">
        <f>_xlfn.NUMBERVALUE(IF(Table5[[#This Row],[flux/enzload]]="","",ABS($N$1-Table5[[#This Row],[flux/enzload]])))</f>
        <v>1393067382118.1499</v>
      </c>
      <c r="P437" s="1">
        <f>Table5[[#This Row],[kapp_old]]+IFERROR(((Table5[[#This Row],[kapp_slack_ub]]-Table5[[#This Row],[kapp_slack_lb]])/Table5[[#This Row],[associated enzload]]),0)</f>
        <v>27141.277792879999</v>
      </c>
      <c r="Q437" s="1" t="str">
        <f>"'"&amp;Table5[[#This Row],[rxn]]&amp;"'"&amp;CHAR(9)&amp;Table5[[#This Row],[kapp + (slack_ub - slack_lb)/enzload]]</f>
        <v>'RXN-ALCD22yi_c_FWD-rt5579'	27141.27779288</v>
      </c>
      <c r="R437" s="1">
        <f>_xlfn.XLOOKUP(Table5[[#This Row],[rxn]],Table38[name],Table38[flux],0)</f>
        <v>0</v>
      </c>
      <c r="S437" s="1">
        <f>_xlfn.XLOOKUP(SUBSTITUTE(Table5[[#This Row],[rxn]],"RXN-","ENZLOAD-"),Table38[name],Table38[flux],0)</f>
        <v>0</v>
      </c>
      <c r="T437" s="1" t="b">
        <f>AND(Table5[[#This Row],[ENZLOAD flux in kapp-slack.gms]]=0,Table5[[#This Row],[flux in kapp-slack.gms]]&lt;&gt;0,NOT(Table5[[#This Row],[spont or unknown?]]))</f>
        <v>0</v>
      </c>
      <c r="U437" s="1" t="b">
        <f>OR(_xlfn.TEXTAFTER(Table5[[#This Row],[rxn]],"-",-1)="SPONT",_xlfn.TEXTAFTER(Table5[[#This Row],[rxn]],"-",-1)="UNKNOWN")</f>
        <v>0</v>
      </c>
      <c r="V437" s="1">
        <f>_xlfn.XLOOKUP(SUBSTITUTE(Table5[[#This Row],[rxn]],"RXN-","ENZLOAD-"),Table4[rxn],Table4[ub],0)</f>
        <v>1.21827566</v>
      </c>
      <c r="W437" s="1" t="b">
        <f>AND(Table5[[#This Row],[FVA ENZLOAD flux UB]]=0,Table5[[#This Row],[ENZ not made when it should be?]])</f>
        <v>0</v>
      </c>
    </row>
    <row r="438" spans="1:23" hidden="1">
      <c r="A438" s="1" t="s">
        <v>4916</v>
      </c>
      <c r="B438" s="1" t="str">
        <f>_xlfn.TEXTBEFORE(Table38[[#This Row],[all fluxes from kapp-slack]]," ",,,,"")</f>
        <v>RXN-ODECOAt_c_l_FWD-SPONT</v>
      </c>
      <c r="C438" s="1">
        <f>_xlfn.NUMBERVALUE(IFERROR(_xlfn.TEXTAFTER(Table38[[#This Row],[all fluxes from kapp-slack]]," ",-1,,,""),""))</f>
        <v>1.0106942925749999E-3</v>
      </c>
      <c r="F438" s="1" t="s">
        <v>7032</v>
      </c>
      <c r="G438" s="1" t="str">
        <f>_xlfn.TEXTBEFORE(Table5[[#This Row],[rxn     kapp_old        kapp_slack_ub   kapp_slack_lb]]," ")</f>
        <v>RXN-ALCD23xi_c_FWD-rt5740</v>
      </c>
      <c r="H43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3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38" s="1">
        <f>_xlfn.NUMBERVALUE(_xlfn.TEXTAFTER(Table5[[#This Row],[rxn     kapp_old        kapp_slack_ub   kapp_slack_lb]]," ",-1))</f>
        <v>0</v>
      </c>
      <c r="K438" s="1">
        <f>_xlfn.XLOOKUP(SUBSTITUTE(Table5[[#This Row],[rxn]],"RXN-","ENZLOAD-"),ENZLOAD[name],ENZLOAD[flux],0)</f>
        <v>3.7290204630299998E-6</v>
      </c>
      <c r="L438" s="1" t="str">
        <f>"'"&amp;Table5[[#This Row],[rxn]]&amp;"'"&amp;CHAR(9)&amp;IF(AND(Table5[[#This Row],[kapp_slack_ub]]&lt;&gt;0,Table5[[#This Row],[kapp_old]]&lt;$F$1),$F$1,Table5[[#This Row],[kapp_old]])</f>
        <v>'RXN-ALCD23xi_c_FWD-rt5740'	27141.27779288</v>
      </c>
      <c r="M438" s="1">
        <f>_xlfn.XLOOKUP(Table5[[#This Row],[rxn]],Table3[name],Table3[flux],$F$1)</f>
        <v>27141.277792879999</v>
      </c>
      <c r="N438" s="1">
        <f>IFERROR(Table5[[#This Row],[min flux]]/Table5[[#This Row],[associated enzload]],"")</f>
        <v>7278393364.1454115</v>
      </c>
      <c r="O438" s="1">
        <f>_xlfn.NUMBERVALUE(IF(Table5[[#This Row],[flux/enzload]]="","",ABS($N$1-Table5[[#This Row],[flux/enzload]])))</f>
        <v>1392637924294.8101</v>
      </c>
      <c r="P438" s="1">
        <f>Table5[[#This Row],[kapp_old]]+IFERROR(((Table5[[#This Row],[kapp_slack_ub]]-Table5[[#This Row],[kapp_slack_lb]])/Table5[[#This Row],[associated enzload]]),0)</f>
        <v>27141.277792879999</v>
      </c>
      <c r="Q438" s="1" t="str">
        <f>"'"&amp;Table5[[#This Row],[rxn]]&amp;"'"&amp;CHAR(9)&amp;Table5[[#This Row],[kapp + (slack_ub - slack_lb)/enzload]]</f>
        <v>'RXN-ALCD23xi_c_FWD-rt5740'	27141.27779288</v>
      </c>
      <c r="R438" s="1">
        <f>_xlfn.XLOOKUP(Table5[[#This Row],[rxn]],Table38[name],Table38[flux],0)</f>
        <v>0</v>
      </c>
      <c r="S438" s="1">
        <f>_xlfn.XLOOKUP(SUBSTITUTE(Table5[[#This Row],[rxn]],"RXN-","ENZLOAD-"),Table38[name],Table38[flux],0)</f>
        <v>0</v>
      </c>
      <c r="T438" s="1" t="b">
        <f>AND(Table5[[#This Row],[ENZLOAD flux in kapp-slack.gms]]=0,Table5[[#This Row],[flux in kapp-slack.gms]]&lt;&gt;0,NOT(Table5[[#This Row],[spont or unknown?]]))</f>
        <v>0</v>
      </c>
      <c r="U438" s="1" t="b">
        <f>OR(_xlfn.TEXTAFTER(Table5[[#This Row],[rxn]],"-",-1)="SPONT",_xlfn.TEXTAFTER(Table5[[#This Row],[rxn]],"-",-1)="UNKNOWN")</f>
        <v>0</v>
      </c>
      <c r="V438" s="1">
        <f>_xlfn.XLOOKUP(SUBSTITUTE(Table5[[#This Row],[rxn]],"RXN-","ENZLOAD-"),Table4[rxn],Table4[ub],0)</f>
        <v>1.05744774</v>
      </c>
      <c r="W438" s="1" t="b">
        <f>AND(Table5[[#This Row],[FVA ENZLOAD flux UB]]=0,Table5[[#This Row],[ENZ not made when it should be?]])</f>
        <v>0</v>
      </c>
    </row>
    <row r="439" spans="1:23" hidden="1">
      <c r="A439" s="1" t="s">
        <v>4917</v>
      </c>
      <c r="B439" s="1" t="str">
        <f>_xlfn.TEXTBEFORE(Table38[[#This Row],[all fluxes from kapp-slack]]," ",,,,"")</f>
        <v>RXN-ODECOAt_c_rm_REV-SPONT</v>
      </c>
      <c r="C439" s="1">
        <f>_xlfn.NUMBERVALUE(IFERROR(_xlfn.TEXTAFTER(Table38[[#This Row],[all fluxes from kapp-slack]]," ",-1,,,""),""))</f>
        <v>1.0106942925749999E-3</v>
      </c>
      <c r="F439" s="1" t="s">
        <v>7033</v>
      </c>
      <c r="G439" s="1" t="str">
        <f>_xlfn.TEXTBEFORE(Table5[[#This Row],[rxn     kapp_old        kapp_slack_ub   kapp_slack_lb]]," ")</f>
        <v>RXN-ALCD23xi_c_FWD-rt7110</v>
      </c>
      <c r="H43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3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39" s="1">
        <f>_xlfn.NUMBERVALUE(_xlfn.TEXTAFTER(Table5[[#This Row],[rxn     kapp_old        kapp_slack_ub   kapp_slack_lb]]," ",-1))</f>
        <v>0</v>
      </c>
      <c r="K439" s="1">
        <f>_xlfn.XLOOKUP(SUBSTITUTE(Table5[[#This Row],[rxn]],"RXN-","ENZLOAD-"),ENZLOAD[name],ENZLOAD[flux],0)</f>
        <v>1.8025549455999999E-7</v>
      </c>
      <c r="L439" s="1" t="str">
        <f>"'"&amp;Table5[[#This Row],[rxn]]&amp;"'"&amp;CHAR(9)&amp;IF(AND(Table5[[#This Row],[kapp_slack_ub]]&lt;&gt;0,Table5[[#This Row],[kapp_old]]&lt;$F$1),$F$1,Table5[[#This Row],[kapp_old]])</f>
        <v>'RXN-ALCD23xi_c_FWD-rt7110'	27141.27779288</v>
      </c>
      <c r="M439" s="1">
        <f>_xlfn.XLOOKUP(Table5[[#This Row],[rxn]],Table3[name],Table3[flux],$F$1)</f>
        <v>27141.277792879999</v>
      </c>
      <c r="N439" s="1">
        <f>IFERROR(Table5[[#This Row],[min flux]]/Table5[[#This Row],[associated enzload]],"")</f>
        <v>150571153789.96524</v>
      </c>
      <c r="O439" s="1">
        <f>_xlfn.NUMBERVALUE(IF(Table5[[#This Row],[flux/enzload]]="","",ABS($N$1-Table5[[#This Row],[flux/enzload]])))</f>
        <v>1249345163868.99</v>
      </c>
      <c r="P439" s="1">
        <f>Table5[[#This Row],[kapp_old]]+IFERROR(((Table5[[#This Row],[kapp_slack_ub]]-Table5[[#This Row],[kapp_slack_lb]])/Table5[[#This Row],[associated enzload]]),0)</f>
        <v>27141.277792879999</v>
      </c>
      <c r="Q439" s="1" t="str">
        <f>"'"&amp;Table5[[#This Row],[rxn]]&amp;"'"&amp;CHAR(9)&amp;Table5[[#This Row],[kapp + (slack_ub - slack_lb)/enzload]]</f>
        <v>'RXN-ALCD23xi_c_FWD-rt7110'	27141.27779288</v>
      </c>
      <c r="R439" s="1">
        <f>_xlfn.XLOOKUP(Table5[[#This Row],[rxn]],Table38[name],Table38[flux],0)</f>
        <v>0</v>
      </c>
      <c r="S439" s="1">
        <f>_xlfn.XLOOKUP(SUBSTITUTE(Table5[[#This Row],[rxn]],"RXN-","ENZLOAD-"),Table38[name],Table38[flux],0)</f>
        <v>0</v>
      </c>
      <c r="T439" s="1" t="b">
        <f>AND(Table5[[#This Row],[ENZLOAD flux in kapp-slack.gms]]=0,Table5[[#This Row],[flux in kapp-slack.gms]]&lt;&gt;0,NOT(Table5[[#This Row],[spont or unknown?]]))</f>
        <v>0</v>
      </c>
      <c r="U439" s="1" t="b">
        <f>OR(_xlfn.TEXTAFTER(Table5[[#This Row],[rxn]],"-",-1)="SPONT",_xlfn.TEXTAFTER(Table5[[#This Row],[rxn]],"-",-1)="UNKNOWN")</f>
        <v>0</v>
      </c>
      <c r="V439" s="1">
        <f>_xlfn.XLOOKUP(SUBSTITUTE(Table5[[#This Row],[rxn]],"RXN-","ENZLOAD-"),Table4[rxn],Table4[ub],0)</f>
        <v>1.11612209</v>
      </c>
      <c r="W439" s="1" t="b">
        <f>AND(Table5[[#This Row],[FVA ENZLOAD flux UB]]=0,Table5[[#This Row],[ENZ not made when it should be?]])</f>
        <v>0</v>
      </c>
    </row>
    <row r="440" spans="1:23" hidden="1">
      <c r="A440" s="1" t="s">
        <v>4918</v>
      </c>
      <c r="B440" s="1" t="str">
        <f>_xlfn.TEXTBEFORE(Table38[[#This Row],[all fluxes from kapp-slack]]," ",,,,"")</f>
        <v>RXN-OGLYCANS1_r_FWD-rt3753</v>
      </c>
      <c r="C440" s="1">
        <f>_xlfn.NUMBERVALUE(IFERROR(_xlfn.TEXTAFTER(Table38[[#This Row],[all fluxes from kapp-slack]]," ",-1,,,""),""))</f>
        <v>1.8439300724896999E-2</v>
      </c>
      <c r="F440" s="1" t="s">
        <v>7034</v>
      </c>
      <c r="G440" s="1" t="str">
        <f>_xlfn.TEXTBEFORE(Table5[[#This Row],[rxn     kapp_old        kapp_slack_ub   kapp_slack_lb]]," ")</f>
        <v>RXN-ALCD23xi_c_FWD-rt8149</v>
      </c>
      <c r="H44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4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40" s="1">
        <f>_xlfn.NUMBERVALUE(_xlfn.TEXTAFTER(Table5[[#This Row],[rxn     kapp_old        kapp_slack_ub   kapp_slack_lb]]," ",-1))</f>
        <v>0</v>
      </c>
      <c r="K440" s="1">
        <f>_xlfn.XLOOKUP(SUBSTITUTE(Table5[[#This Row],[rxn]],"RXN-","ENZLOAD-"),ENZLOAD[name],ENZLOAD[flux],0)</f>
        <v>8.4565422969000002E-7</v>
      </c>
      <c r="L440" s="1" t="str">
        <f>"'"&amp;Table5[[#This Row],[rxn]]&amp;"'"&amp;CHAR(9)&amp;IF(AND(Table5[[#This Row],[kapp_slack_ub]]&lt;&gt;0,Table5[[#This Row],[kapp_old]]&lt;$F$1),$F$1,Table5[[#This Row],[kapp_old]])</f>
        <v>'RXN-ALCD23xi_c_FWD-rt8149'	27141.27779288</v>
      </c>
      <c r="M440" s="1">
        <f>_xlfn.XLOOKUP(Table5[[#This Row],[rxn]],Table3[name],Table3[flux],$F$1)</f>
        <v>27141.277792879999</v>
      </c>
      <c r="N440" s="1">
        <f>IFERROR(Table5[[#This Row],[min flux]]/Table5[[#This Row],[associated enzload]],"")</f>
        <v>32095006256.669998</v>
      </c>
      <c r="O440" s="1">
        <f>_xlfn.NUMBERVALUE(IF(Table5[[#This Row],[flux/enzload]]="","",ABS($N$1-Table5[[#This Row],[flux/enzload]])))</f>
        <v>1367821311402.28</v>
      </c>
      <c r="P440" s="1">
        <f>Table5[[#This Row],[kapp_old]]+IFERROR(((Table5[[#This Row],[kapp_slack_ub]]-Table5[[#This Row],[kapp_slack_lb]])/Table5[[#This Row],[associated enzload]]),0)</f>
        <v>27141.277792879999</v>
      </c>
      <c r="Q440" s="1" t="str">
        <f>"'"&amp;Table5[[#This Row],[rxn]]&amp;"'"&amp;CHAR(9)&amp;Table5[[#This Row],[kapp + (slack_ub - slack_lb)/enzload]]</f>
        <v>'RXN-ALCD23xi_c_FWD-rt8149'	27141.27779288</v>
      </c>
      <c r="R440" s="1">
        <f>_xlfn.XLOOKUP(Table5[[#This Row],[rxn]],Table38[name],Table38[flux],0)</f>
        <v>0</v>
      </c>
      <c r="S440" s="1">
        <f>_xlfn.XLOOKUP(SUBSTITUTE(Table5[[#This Row],[rxn]],"RXN-","ENZLOAD-"),Table38[name],Table38[flux],0)</f>
        <v>0</v>
      </c>
      <c r="T440" s="1" t="b">
        <f>AND(Table5[[#This Row],[ENZLOAD flux in kapp-slack.gms]]=0,Table5[[#This Row],[flux in kapp-slack.gms]]&lt;&gt;0,NOT(Table5[[#This Row],[spont or unknown?]]))</f>
        <v>0</v>
      </c>
      <c r="U440" s="1" t="b">
        <f>OR(_xlfn.TEXTAFTER(Table5[[#This Row],[rxn]],"-",-1)="SPONT",_xlfn.TEXTAFTER(Table5[[#This Row],[rxn]],"-",-1)="UNKNOWN")</f>
        <v>0</v>
      </c>
      <c r="V440" s="1">
        <f>_xlfn.XLOOKUP(SUBSTITUTE(Table5[[#This Row],[rxn]],"RXN-","ENZLOAD-"),Table4[rxn],Table4[ub],0)</f>
        <v>1.11269196</v>
      </c>
      <c r="W440" s="1" t="b">
        <f>AND(Table5[[#This Row],[FVA ENZLOAD flux UB]]=0,Table5[[#This Row],[ENZ not made when it should be?]])</f>
        <v>0</v>
      </c>
    </row>
    <row r="441" spans="1:23" hidden="1">
      <c r="A441" s="1" t="s">
        <v>4919</v>
      </c>
      <c r="B441" s="1" t="str">
        <f>_xlfn.TEXTBEFORE(Table38[[#This Row],[all fluxes from kapp-slack]]," ",,,,"")</f>
        <v>RXN-OGLYCANS2_g_FWD-rt7201</v>
      </c>
      <c r="C441" s="1">
        <f>_xlfn.NUMBERVALUE(IFERROR(_xlfn.TEXTAFTER(Table38[[#This Row],[all fluxes from kapp-slack]]," ",-1,,,""),""))</f>
        <v>1.8439300724896999E-2</v>
      </c>
      <c r="F441" s="1" t="s">
        <v>7036</v>
      </c>
      <c r="G441" s="1" t="str">
        <f>_xlfn.TEXTBEFORE(Table5[[#This Row],[rxn     kapp_old        kapp_slack_ub   kapp_slack_lb]]," ")</f>
        <v>RXN-ALCD23xi_m_FWD-rt3939_m</v>
      </c>
      <c r="H44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4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41" s="1">
        <f>_xlfn.NUMBERVALUE(_xlfn.TEXTAFTER(Table5[[#This Row],[rxn     kapp_old        kapp_slack_ub   kapp_slack_lb]]," ",-1))</f>
        <v>0</v>
      </c>
      <c r="K441" s="1">
        <f>_xlfn.XLOOKUP(SUBSTITUTE(Table5[[#This Row],[rxn]],"RXN-","ENZLOAD-"),ENZLOAD[name],ENZLOAD[flux],0)</f>
        <v>1.311721241E-7</v>
      </c>
      <c r="L441" s="1" t="str">
        <f>"'"&amp;Table5[[#This Row],[rxn]]&amp;"'"&amp;CHAR(9)&amp;IF(AND(Table5[[#This Row],[kapp_slack_ub]]&lt;&gt;0,Table5[[#This Row],[kapp_old]]&lt;$F$1),$F$1,Table5[[#This Row],[kapp_old]])</f>
        <v>'RXN-ALCD23xi_m_FWD-rt3939_m'	27141.27779288</v>
      </c>
      <c r="M441" s="1">
        <f>_xlfn.XLOOKUP(Table5[[#This Row],[rxn]],Table3[name],Table3[flux],$F$1)</f>
        <v>27141.277792879999</v>
      </c>
      <c r="N441" s="1">
        <f>IFERROR(Table5[[#This Row],[min flux]]/Table5[[#This Row],[associated enzload]],"")</f>
        <v>206913458016.34387</v>
      </c>
      <c r="O441" s="1">
        <f>_xlfn.NUMBERVALUE(IF(Table5[[#This Row],[flux/enzload]]="","",ABS($N$1-Table5[[#This Row],[flux/enzload]])))</f>
        <v>1193002859642.6101</v>
      </c>
      <c r="P441" s="1">
        <f>Table5[[#This Row],[kapp_old]]+IFERROR(((Table5[[#This Row],[kapp_slack_ub]]-Table5[[#This Row],[kapp_slack_lb]])/Table5[[#This Row],[associated enzload]]),0)</f>
        <v>27141.277792879999</v>
      </c>
      <c r="Q441" s="1" t="str">
        <f>"'"&amp;Table5[[#This Row],[rxn]]&amp;"'"&amp;CHAR(9)&amp;Table5[[#This Row],[kapp + (slack_ub - slack_lb)/enzload]]</f>
        <v>'RXN-ALCD23xi_m_FWD-rt3939_m'	27141.27779288</v>
      </c>
      <c r="R441" s="1">
        <f>_xlfn.XLOOKUP(Table5[[#This Row],[rxn]],Table38[name],Table38[flux],0)</f>
        <v>0</v>
      </c>
      <c r="S441" s="1">
        <f>_xlfn.XLOOKUP(SUBSTITUTE(Table5[[#This Row],[rxn]],"RXN-","ENZLOAD-"),Table38[name],Table38[flux],0)</f>
        <v>0</v>
      </c>
      <c r="T441" s="1" t="b">
        <f>AND(Table5[[#This Row],[ENZLOAD flux in kapp-slack.gms]]=0,Table5[[#This Row],[flux in kapp-slack.gms]]&lt;&gt;0,NOT(Table5[[#This Row],[spont or unknown?]]))</f>
        <v>0</v>
      </c>
      <c r="U441" s="1" t="b">
        <f>OR(_xlfn.TEXTAFTER(Table5[[#This Row],[rxn]],"-",-1)="SPONT",_xlfn.TEXTAFTER(Table5[[#This Row],[rxn]],"-",-1)="UNKNOWN")</f>
        <v>0</v>
      </c>
      <c r="V441" s="1">
        <f>_xlfn.XLOOKUP(SUBSTITUTE(Table5[[#This Row],[rxn]],"RXN-","ENZLOAD-"),Table4[rxn],Table4[ub],0)</f>
        <v>1.12990637</v>
      </c>
      <c r="W441" s="1" t="b">
        <f>AND(Table5[[#This Row],[FVA ENZLOAD flux UB]]=0,Table5[[#This Row],[ENZ not made when it should be?]])</f>
        <v>0</v>
      </c>
    </row>
    <row r="442" spans="1:23" hidden="1">
      <c r="A442" s="1" t="s">
        <v>4920</v>
      </c>
      <c r="B442" s="1" t="str">
        <f>_xlfn.TEXTBEFORE(Table38[[#This Row],[all fluxes from kapp-slack]]," ",,,,"")</f>
        <v>RXN-OGLYCANS3_g_FWD-rt7201</v>
      </c>
      <c r="C442" s="1">
        <f>_xlfn.NUMBERVALUE(IFERROR(_xlfn.TEXTAFTER(Table38[[#This Row],[all fluxes from kapp-slack]]," ",-1,,,""),""))</f>
        <v>1.8439300724896999E-2</v>
      </c>
      <c r="F442" s="1" t="s">
        <v>7038</v>
      </c>
      <c r="G442" s="1" t="str">
        <f>_xlfn.TEXTBEFORE(Table5[[#This Row],[rxn     kapp_old        kapp_slack_ub   kapp_slack_lb]]," ")</f>
        <v>RXN-ALCD23yi_c_FWD-rt4416</v>
      </c>
      <c r="H44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4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42" s="1">
        <f>_xlfn.NUMBERVALUE(_xlfn.TEXTAFTER(Table5[[#This Row],[rxn     kapp_old        kapp_slack_ub   kapp_slack_lb]]," ",-1))</f>
        <v>0</v>
      </c>
      <c r="K442" s="1">
        <f>_xlfn.XLOOKUP(SUBSTITUTE(Table5[[#This Row],[rxn]],"RXN-","ENZLOAD-"),ENZLOAD[name],ENZLOAD[flux],0)</f>
        <v>5.9769383920000002E-8</v>
      </c>
      <c r="L442" s="1" t="str">
        <f>"'"&amp;Table5[[#This Row],[rxn]]&amp;"'"&amp;CHAR(9)&amp;IF(AND(Table5[[#This Row],[kapp_slack_ub]]&lt;&gt;0,Table5[[#This Row],[kapp_old]]&lt;$F$1),$F$1,Table5[[#This Row],[kapp_old]])</f>
        <v>'RXN-ALCD23yi_c_FWD-rt4416'	27141.27779288</v>
      </c>
      <c r="M442" s="1">
        <f>_xlfn.XLOOKUP(Table5[[#This Row],[rxn]],Table3[name],Table3[flux],$F$1)</f>
        <v>27141.277792879999</v>
      </c>
      <c r="N442" s="1">
        <f>IFERROR(Table5[[#This Row],[min flux]]/Table5[[#This Row],[associated enzload]],"")</f>
        <v>454100009282.47809</v>
      </c>
      <c r="O442" s="1">
        <f>_xlfn.NUMBERVALUE(IF(Table5[[#This Row],[flux/enzload]]="","",ABS($N$1-Table5[[#This Row],[flux/enzload]])))</f>
        <v>945816308376.47595</v>
      </c>
      <c r="P442" s="1">
        <f>Table5[[#This Row],[kapp_old]]+IFERROR(((Table5[[#This Row],[kapp_slack_ub]]-Table5[[#This Row],[kapp_slack_lb]])/Table5[[#This Row],[associated enzload]]),0)</f>
        <v>27141.277792879999</v>
      </c>
      <c r="Q442" s="1" t="str">
        <f>"'"&amp;Table5[[#This Row],[rxn]]&amp;"'"&amp;CHAR(9)&amp;Table5[[#This Row],[kapp + (slack_ub - slack_lb)/enzload]]</f>
        <v>'RXN-ALCD23yi_c_FWD-rt4416'	27141.27779288</v>
      </c>
      <c r="R442" s="1">
        <f>_xlfn.XLOOKUP(Table5[[#This Row],[rxn]],Table38[name],Table38[flux],0)</f>
        <v>0</v>
      </c>
      <c r="S442" s="1">
        <f>_xlfn.XLOOKUP(SUBSTITUTE(Table5[[#This Row],[rxn]],"RXN-","ENZLOAD-"),Table38[name],Table38[flux],0)</f>
        <v>0</v>
      </c>
      <c r="T442" s="1" t="b">
        <f>AND(Table5[[#This Row],[ENZLOAD flux in kapp-slack.gms]]=0,Table5[[#This Row],[flux in kapp-slack.gms]]&lt;&gt;0,NOT(Table5[[#This Row],[spont or unknown?]]))</f>
        <v>0</v>
      </c>
      <c r="U442" s="1" t="b">
        <f>OR(_xlfn.TEXTAFTER(Table5[[#This Row],[rxn]],"-",-1)="SPONT",_xlfn.TEXTAFTER(Table5[[#This Row],[rxn]],"-",-1)="UNKNOWN")</f>
        <v>0</v>
      </c>
      <c r="V442" s="1">
        <f>_xlfn.XLOOKUP(SUBSTITUTE(Table5[[#This Row],[rxn]],"RXN-","ENZLOAD-"),Table4[rxn],Table4[ub],0)</f>
        <v>1.2582904100000001</v>
      </c>
      <c r="W442" s="1" t="b">
        <f>AND(Table5[[#This Row],[FVA ENZLOAD flux UB]]=0,Table5[[#This Row],[ENZ not made when it should be?]])</f>
        <v>0</v>
      </c>
    </row>
    <row r="443" spans="1:23" hidden="1">
      <c r="A443" s="1" t="s">
        <v>4921</v>
      </c>
      <c r="B443" s="1" t="str">
        <f>_xlfn.TEXTBEFORE(Table38[[#This Row],[all fluxes from kapp-slack]]," ",,,,"")</f>
        <v>RXN-OGLYCANS4_g_FWD-rt4112</v>
      </c>
      <c r="C443" s="1">
        <f>_xlfn.NUMBERVALUE(IFERROR(_xlfn.TEXTAFTER(Table38[[#This Row],[all fluxes from kapp-slack]]," ",-1,,,""),""))</f>
        <v>1.8439300724896999E-2</v>
      </c>
      <c r="F443" s="1" t="s">
        <v>7040</v>
      </c>
      <c r="G443" s="1" t="str">
        <f>_xlfn.TEXTBEFORE(Table5[[#This Row],[rxn     kapp_old        kapp_slack_ub   kapp_slack_lb]]," ")</f>
        <v>RXN-ALCD23yi_c_FWD-rt5194</v>
      </c>
      <c r="H44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4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43" s="1">
        <f>_xlfn.NUMBERVALUE(_xlfn.TEXTAFTER(Table5[[#This Row],[rxn     kapp_old        kapp_slack_ub   kapp_slack_lb]]," ",-1))</f>
        <v>0</v>
      </c>
      <c r="K443" s="1">
        <f>_xlfn.XLOOKUP(SUBSTITUTE(Table5[[#This Row],[rxn]],"RXN-","ENZLOAD-"),ENZLOAD[name],ENZLOAD[flux],0)</f>
        <v>6.0921271E-9</v>
      </c>
      <c r="L443" s="1" t="str">
        <f>"'"&amp;Table5[[#This Row],[rxn]]&amp;"'"&amp;CHAR(9)&amp;IF(AND(Table5[[#This Row],[kapp_slack_ub]]&lt;&gt;0,Table5[[#This Row],[kapp_old]]&lt;$F$1),$F$1,Table5[[#This Row],[kapp_old]])</f>
        <v>'RXN-ALCD23yi_c_FWD-rt5194'	27141.27779288</v>
      </c>
      <c r="M443" s="1">
        <f>_xlfn.XLOOKUP(Table5[[#This Row],[rxn]],Table3[name],Table3[flux],$F$1)</f>
        <v>27141.277792879999</v>
      </c>
      <c r="N443" s="1">
        <f>IFERROR(Table5[[#This Row],[min flux]]/Table5[[#This Row],[associated enzload]],"")</f>
        <v>4455139780796.7598</v>
      </c>
      <c r="O443" s="1">
        <f>_xlfn.NUMBERVALUE(IF(Table5[[#This Row],[flux/enzload]]="","",ABS($N$1-Table5[[#This Row],[flux/enzload]])))</f>
        <v>3055223463137.8101</v>
      </c>
      <c r="P443" s="1">
        <f>Table5[[#This Row],[kapp_old]]+IFERROR(((Table5[[#This Row],[kapp_slack_ub]]-Table5[[#This Row],[kapp_slack_lb]])/Table5[[#This Row],[associated enzload]]),0)</f>
        <v>27141.277792879999</v>
      </c>
      <c r="Q443" s="1" t="str">
        <f>"'"&amp;Table5[[#This Row],[rxn]]&amp;"'"&amp;CHAR(9)&amp;Table5[[#This Row],[kapp + (slack_ub - slack_lb)/enzload]]</f>
        <v>'RXN-ALCD23yi_c_FWD-rt5194'	27141.27779288</v>
      </c>
      <c r="R443" s="1">
        <f>_xlfn.XLOOKUP(Table5[[#This Row],[rxn]],Table38[name],Table38[flux],0)</f>
        <v>0</v>
      </c>
      <c r="S443" s="1">
        <f>_xlfn.XLOOKUP(SUBSTITUTE(Table5[[#This Row],[rxn]],"RXN-","ENZLOAD-"),Table38[name],Table38[flux],0)</f>
        <v>0</v>
      </c>
      <c r="T443" s="1" t="b">
        <f>AND(Table5[[#This Row],[ENZLOAD flux in kapp-slack.gms]]=0,Table5[[#This Row],[flux in kapp-slack.gms]]&lt;&gt;0,NOT(Table5[[#This Row],[spont or unknown?]]))</f>
        <v>0</v>
      </c>
      <c r="U443" s="1" t="b">
        <f>OR(_xlfn.TEXTAFTER(Table5[[#This Row],[rxn]],"-",-1)="SPONT",_xlfn.TEXTAFTER(Table5[[#This Row],[rxn]],"-",-1)="UNKNOWN")</f>
        <v>0</v>
      </c>
      <c r="V443" s="1">
        <f>_xlfn.XLOOKUP(SUBSTITUTE(Table5[[#This Row],[rxn]],"RXN-","ENZLOAD-"),Table4[rxn],Table4[ub],0)</f>
        <v>1.0905956000000001</v>
      </c>
      <c r="W443" s="1" t="b">
        <f>AND(Table5[[#This Row],[FVA ENZLOAD flux UB]]=0,Table5[[#This Row],[ENZ not made when it should be?]])</f>
        <v>0</v>
      </c>
    </row>
    <row r="444" spans="1:23" hidden="1">
      <c r="A444" s="1" t="s">
        <v>4922</v>
      </c>
      <c r="B444" s="1" t="str">
        <f>_xlfn.TEXTBEFORE(Table38[[#This Row],[all fluxes from kapp-slack]]," ",,,,"")</f>
        <v>RXN-OGLYCANS5_g_FWD-rt4112</v>
      </c>
      <c r="C444" s="1">
        <f>_xlfn.NUMBERVALUE(IFERROR(_xlfn.TEXTAFTER(Table38[[#This Row],[all fluxes from kapp-slack]]," ",-1,,,""),""))</f>
        <v>1.8439300724896999E-2</v>
      </c>
      <c r="F444" s="1" t="s">
        <v>7041</v>
      </c>
      <c r="G444" s="1" t="str">
        <f>_xlfn.TEXTBEFORE(Table5[[#This Row],[rxn     kapp_old        kapp_slack_ub   kapp_slack_lb]]," ")</f>
        <v>RXN-ALCD23yi_c_FWD-rt5579</v>
      </c>
      <c r="H44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4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44" s="1">
        <f>_xlfn.NUMBERVALUE(_xlfn.TEXTAFTER(Table5[[#This Row],[rxn     kapp_old        kapp_slack_ub   kapp_slack_lb]]," ",-1))</f>
        <v>0</v>
      </c>
      <c r="K444" s="1">
        <f>_xlfn.XLOOKUP(SUBSTITUTE(Table5[[#This Row],[rxn]],"RXN-","ENZLOAD-"),ENZLOAD[name],ENZLOAD[flux],0)</f>
        <v>3.9628461432000003E-6</v>
      </c>
      <c r="L444" s="1" t="str">
        <f>"'"&amp;Table5[[#This Row],[rxn]]&amp;"'"&amp;CHAR(9)&amp;IF(AND(Table5[[#This Row],[kapp_slack_ub]]&lt;&gt;0,Table5[[#This Row],[kapp_old]]&lt;$F$1),$F$1,Table5[[#This Row],[kapp_old]])</f>
        <v>'RXN-ALCD23yi_c_FWD-rt5579'	27141.27779288</v>
      </c>
      <c r="M444" s="1">
        <f>_xlfn.XLOOKUP(Table5[[#This Row],[rxn]],Table3[name],Table3[flux],$F$1)</f>
        <v>27141.277792879999</v>
      </c>
      <c r="N444" s="1">
        <f>IFERROR(Table5[[#This Row],[min flux]]/Table5[[#This Row],[associated enzload]],"")</f>
        <v>6848935540.7988167</v>
      </c>
      <c r="O444" s="1">
        <f>_xlfn.NUMBERVALUE(IF(Table5[[#This Row],[flux/enzload]]="","",ABS($N$1-Table5[[#This Row],[flux/enzload]])))</f>
        <v>1393067382118.1499</v>
      </c>
      <c r="P444" s="1">
        <f>Table5[[#This Row],[kapp_old]]+IFERROR(((Table5[[#This Row],[kapp_slack_ub]]-Table5[[#This Row],[kapp_slack_lb]])/Table5[[#This Row],[associated enzload]]),0)</f>
        <v>27141.277792879999</v>
      </c>
      <c r="Q444" s="1" t="str">
        <f>"'"&amp;Table5[[#This Row],[rxn]]&amp;"'"&amp;CHAR(9)&amp;Table5[[#This Row],[kapp + (slack_ub - slack_lb)/enzload]]</f>
        <v>'RXN-ALCD23yi_c_FWD-rt5579'	27141.27779288</v>
      </c>
      <c r="R444" s="1">
        <f>_xlfn.XLOOKUP(Table5[[#This Row],[rxn]],Table38[name],Table38[flux],0)</f>
        <v>0</v>
      </c>
      <c r="S444" s="1">
        <f>_xlfn.XLOOKUP(SUBSTITUTE(Table5[[#This Row],[rxn]],"RXN-","ENZLOAD-"),Table38[name],Table38[flux],0)</f>
        <v>0</v>
      </c>
      <c r="T444" s="1" t="b">
        <f>AND(Table5[[#This Row],[ENZLOAD flux in kapp-slack.gms]]=0,Table5[[#This Row],[flux in kapp-slack.gms]]&lt;&gt;0,NOT(Table5[[#This Row],[spont or unknown?]]))</f>
        <v>0</v>
      </c>
      <c r="U444" s="1" t="b">
        <f>OR(_xlfn.TEXTAFTER(Table5[[#This Row],[rxn]],"-",-1)="SPONT",_xlfn.TEXTAFTER(Table5[[#This Row],[rxn]],"-",-1)="UNKNOWN")</f>
        <v>0</v>
      </c>
      <c r="V444" s="1">
        <f>_xlfn.XLOOKUP(SUBSTITUTE(Table5[[#This Row],[rxn]],"RXN-","ENZLOAD-"),Table4[rxn],Table4[ub],0)</f>
        <v>1.21827566</v>
      </c>
      <c r="W444" s="1" t="b">
        <f>AND(Table5[[#This Row],[FVA ENZLOAD flux UB]]=0,Table5[[#This Row],[ENZ not made when it should be?]])</f>
        <v>0</v>
      </c>
    </row>
    <row r="445" spans="1:23" hidden="1">
      <c r="A445" s="1" t="s">
        <v>4923</v>
      </c>
      <c r="B445" s="1" t="str">
        <f>_xlfn.TEXTBEFORE(Table38[[#This Row],[all fluxes from kapp-slack]]," ",,,,"")</f>
        <v>RXN-OMCDC_c_FWD-rt5646</v>
      </c>
      <c r="C445" s="1">
        <f>_xlfn.NUMBERVALUE(IFERROR(_xlfn.TEXTAFTER(Table38[[#This Row],[all fluxes from kapp-slack]]," ",-1,,,""),""))</f>
        <v>4.9573793910789997E-2</v>
      </c>
      <c r="F445" s="1" t="s">
        <v>7042</v>
      </c>
      <c r="G445" s="1" t="str">
        <f>_xlfn.TEXTBEFORE(Table5[[#This Row],[rxn     kapp_old        kapp_slack_ub   kapp_slack_lb]]," ")</f>
        <v>RXN-ALCD24xi_c_FWD-rt5740</v>
      </c>
      <c r="H44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4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45" s="1">
        <f>_xlfn.NUMBERVALUE(_xlfn.TEXTAFTER(Table5[[#This Row],[rxn     kapp_old        kapp_slack_ub   kapp_slack_lb]]," ",-1))</f>
        <v>0</v>
      </c>
      <c r="K445" s="1">
        <f>_xlfn.XLOOKUP(SUBSTITUTE(Table5[[#This Row],[rxn]],"RXN-","ENZLOAD-"),ENZLOAD[name],ENZLOAD[flux],0)</f>
        <v>3.7290204630299998E-6</v>
      </c>
      <c r="L445" s="1" t="str">
        <f>"'"&amp;Table5[[#This Row],[rxn]]&amp;"'"&amp;CHAR(9)&amp;IF(AND(Table5[[#This Row],[kapp_slack_ub]]&lt;&gt;0,Table5[[#This Row],[kapp_old]]&lt;$F$1),$F$1,Table5[[#This Row],[kapp_old]])</f>
        <v>'RXN-ALCD24xi_c_FWD-rt5740'	27141.27779288</v>
      </c>
      <c r="M445" s="1">
        <f>_xlfn.XLOOKUP(Table5[[#This Row],[rxn]],Table3[name],Table3[flux],$F$1)</f>
        <v>27141.277792879999</v>
      </c>
      <c r="N445" s="1">
        <f>IFERROR(Table5[[#This Row],[min flux]]/Table5[[#This Row],[associated enzload]],"")</f>
        <v>7278393364.1454115</v>
      </c>
      <c r="O445" s="1">
        <f>_xlfn.NUMBERVALUE(IF(Table5[[#This Row],[flux/enzload]]="","",ABS($N$1-Table5[[#This Row],[flux/enzload]])))</f>
        <v>1392637924294.8101</v>
      </c>
      <c r="P445" s="1">
        <f>Table5[[#This Row],[kapp_old]]+IFERROR(((Table5[[#This Row],[kapp_slack_ub]]-Table5[[#This Row],[kapp_slack_lb]])/Table5[[#This Row],[associated enzload]]),0)</f>
        <v>27141.277792879999</v>
      </c>
      <c r="Q445" s="1" t="str">
        <f>"'"&amp;Table5[[#This Row],[rxn]]&amp;"'"&amp;CHAR(9)&amp;Table5[[#This Row],[kapp + (slack_ub - slack_lb)/enzload]]</f>
        <v>'RXN-ALCD24xi_c_FWD-rt5740'	27141.27779288</v>
      </c>
      <c r="R445" s="1">
        <f>_xlfn.XLOOKUP(Table5[[#This Row],[rxn]],Table38[name],Table38[flux],0)</f>
        <v>0</v>
      </c>
      <c r="S445" s="1">
        <f>_xlfn.XLOOKUP(SUBSTITUTE(Table5[[#This Row],[rxn]],"RXN-","ENZLOAD-"),Table38[name],Table38[flux],0)</f>
        <v>0</v>
      </c>
      <c r="T445" s="1" t="b">
        <f>AND(Table5[[#This Row],[ENZLOAD flux in kapp-slack.gms]]=0,Table5[[#This Row],[flux in kapp-slack.gms]]&lt;&gt;0,NOT(Table5[[#This Row],[spont or unknown?]]))</f>
        <v>0</v>
      </c>
      <c r="U445" s="1" t="b">
        <f>OR(_xlfn.TEXTAFTER(Table5[[#This Row],[rxn]],"-",-1)="SPONT",_xlfn.TEXTAFTER(Table5[[#This Row],[rxn]],"-",-1)="UNKNOWN")</f>
        <v>0</v>
      </c>
      <c r="V445" s="1">
        <f>_xlfn.XLOOKUP(SUBSTITUTE(Table5[[#This Row],[rxn]],"RXN-","ENZLOAD-"),Table4[rxn],Table4[ub],0)</f>
        <v>1.05744774</v>
      </c>
      <c r="W445" s="1" t="b">
        <f>AND(Table5[[#This Row],[FVA ENZLOAD flux UB]]=0,Table5[[#This Row],[ENZ not made when it should be?]])</f>
        <v>0</v>
      </c>
    </row>
    <row r="446" spans="1:23" hidden="1">
      <c r="A446" s="1" t="s">
        <v>4924</v>
      </c>
      <c r="B446" s="1" t="str">
        <f>_xlfn.TEXTBEFORE(Table38[[#This Row],[all fluxes from kapp-slack]]," ",,,,"")</f>
        <v>RXN-OMPDC_c_FWD-rt3750</v>
      </c>
      <c r="C446" s="1">
        <f>_xlfn.NUMBERVALUE(IFERROR(_xlfn.TEXTAFTER(Table38[[#This Row],[all fluxes from kapp-slack]]," ",-1,,,""),""))</f>
        <v>4.6466306881609E-2</v>
      </c>
      <c r="F446" s="1" t="s">
        <v>7043</v>
      </c>
      <c r="G446" s="1" t="str">
        <f>_xlfn.TEXTBEFORE(Table5[[#This Row],[rxn     kapp_old        kapp_slack_ub   kapp_slack_lb]]," ")</f>
        <v>RXN-ALCD24xi_c_FWD-rt7110</v>
      </c>
      <c r="H44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4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46" s="1">
        <f>_xlfn.NUMBERVALUE(_xlfn.TEXTAFTER(Table5[[#This Row],[rxn     kapp_old        kapp_slack_ub   kapp_slack_lb]]," ",-1))</f>
        <v>0</v>
      </c>
      <c r="K446" s="1">
        <f>_xlfn.XLOOKUP(SUBSTITUTE(Table5[[#This Row],[rxn]],"RXN-","ENZLOAD-"),ENZLOAD[name],ENZLOAD[flux],0)</f>
        <v>1.8025549455999999E-7</v>
      </c>
      <c r="L446" s="1" t="str">
        <f>"'"&amp;Table5[[#This Row],[rxn]]&amp;"'"&amp;CHAR(9)&amp;IF(AND(Table5[[#This Row],[kapp_slack_ub]]&lt;&gt;0,Table5[[#This Row],[kapp_old]]&lt;$F$1),$F$1,Table5[[#This Row],[kapp_old]])</f>
        <v>'RXN-ALCD24xi_c_FWD-rt7110'	27141.27779288</v>
      </c>
      <c r="M446" s="1">
        <f>_xlfn.XLOOKUP(Table5[[#This Row],[rxn]],Table3[name],Table3[flux],$F$1)</f>
        <v>27141.277792879999</v>
      </c>
      <c r="N446" s="1">
        <f>IFERROR(Table5[[#This Row],[min flux]]/Table5[[#This Row],[associated enzload]],"")</f>
        <v>150571153789.96524</v>
      </c>
      <c r="O446" s="1">
        <f>_xlfn.NUMBERVALUE(IF(Table5[[#This Row],[flux/enzload]]="","",ABS($N$1-Table5[[#This Row],[flux/enzload]])))</f>
        <v>1249345163868.99</v>
      </c>
      <c r="P446" s="1">
        <f>Table5[[#This Row],[kapp_old]]+IFERROR(((Table5[[#This Row],[kapp_slack_ub]]-Table5[[#This Row],[kapp_slack_lb]])/Table5[[#This Row],[associated enzload]]),0)</f>
        <v>27141.277792879999</v>
      </c>
      <c r="Q446" s="1" t="str">
        <f>"'"&amp;Table5[[#This Row],[rxn]]&amp;"'"&amp;CHAR(9)&amp;Table5[[#This Row],[kapp + (slack_ub - slack_lb)/enzload]]</f>
        <v>'RXN-ALCD24xi_c_FWD-rt7110'	27141.27779288</v>
      </c>
      <c r="R446" s="1">
        <f>_xlfn.XLOOKUP(Table5[[#This Row],[rxn]],Table38[name],Table38[flux],0)</f>
        <v>0</v>
      </c>
      <c r="S446" s="1">
        <f>_xlfn.XLOOKUP(SUBSTITUTE(Table5[[#This Row],[rxn]],"RXN-","ENZLOAD-"),Table38[name],Table38[flux],0)</f>
        <v>0</v>
      </c>
      <c r="T446" s="1" t="b">
        <f>AND(Table5[[#This Row],[ENZLOAD flux in kapp-slack.gms]]=0,Table5[[#This Row],[flux in kapp-slack.gms]]&lt;&gt;0,NOT(Table5[[#This Row],[spont or unknown?]]))</f>
        <v>0</v>
      </c>
      <c r="U446" s="1" t="b">
        <f>OR(_xlfn.TEXTAFTER(Table5[[#This Row],[rxn]],"-",-1)="SPONT",_xlfn.TEXTAFTER(Table5[[#This Row],[rxn]],"-",-1)="UNKNOWN")</f>
        <v>0</v>
      </c>
      <c r="V446" s="1">
        <f>_xlfn.XLOOKUP(SUBSTITUTE(Table5[[#This Row],[rxn]],"RXN-","ENZLOAD-"),Table4[rxn],Table4[ub],0)</f>
        <v>1.11612209</v>
      </c>
      <c r="W446" s="1" t="b">
        <f>AND(Table5[[#This Row],[FVA ENZLOAD flux UB]]=0,Table5[[#This Row],[ENZ not made when it should be?]])</f>
        <v>0</v>
      </c>
    </row>
    <row r="447" spans="1:23" hidden="1">
      <c r="A447" s="1" t="s">
        <v>4925</v>
      </c>
      <c r="B447" s="1" t="str">
        <f>_xlfn.TEXTBEFORE(Table38[[#This Row],[all fluxes from kapp-slack]]," ",,,,"")</f>
        <v>RXN-ORNDC_c_FWD-rt4267</v>
      </c>
      <c r="C447" s="1">
        <f>_xlfn.NUMBERVALUE(IFERROR(_xlfn.TEXTAFTER(Table38[[#This Row],[all fluxes from kapp-slack]]," ",-1,,,""),""))</f>
        <v>3.8585456522999997E-5</v>
      </c>
      <c r="F447" s="1" t="s">
        <v>7044</v>
      </c>
      <c r="G447" s="1" t="str">
        <f>_xlfn.TEXTBEFORE(Table5[[#This Row],[rxn     kapp_old        kapp_slack_ub   kapp_slack_lb]]," ")</f>
        <v>RXN-ALCD24xi_c_FWD-rt8149</v>
      </c>
      <c r="H44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4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47" s="1">
        <f>_xlfn.NUMBERVALUE(_xlfn.TEXTAFTER(Table5[[#This Row],[rxn     kapp_old        kapp_slack_ub   kapp_slack_lb]]," ",-1))</f>
        <v>0</v>
      </c>
      <c r="K447" s="1">
        <f>_xlfn.XLOOKUP(SUBSTITUTE(Table5[[#This Row],[rxn]],"RXN-","ENZLOAD-"),ENZLOAD[name],ENZLOAD[flux],0)</f>
        <v>8.4565422969000002E-7</v>
      </c>
      <c r="L447" s="1" t="str">
        <f>"'"&amp;Table5[[#This Row],[rxn]]&amp;"'"&amp;CHAR(9)&amp;IF(AND(Table5[[#This Row],[kapp_slack_ub]]&lt;&gt;0,Table5[[#This Row],[kapp_old]]&lt;$F$1),$F$1,Table5[[#This Row],[kapp_old]])</f>
        <v>'RXN-ALCD24xi_c_FWD-rt8149'	27141.27779288</v>
      </c>
      <c r="M447" s="1">
        <f>_xlfn.XLOOKUP(Table5[[#This Row],[rxn]],Table3[name],Table3[flux],$F$1)</f>
        <v>27141.277792879999</v>
      </c>
      <c r="N447" s="1">
        <f>IFERROR(Table5[[#This Row],[min flux]]/Table5[[#This Row],[associated enzload]],"")</f>
        <v>32095006256.669998</v>
      </c>
      <c r="O447" s="1">
        <f>_xlfn.NUMBERVALUE(IF(Table5[[#This Row],[flux/enzload]]="","",ABS($N$1-Table5[[#This Row],[flux/enzload]])))</f>
        <v>1367821311402.28</v>
      </c>
      <c r="P447" s="1">
        <f>Table5[[#This Row],[kapp_old]]+IFERROR(((Table5[[#This Row],[kapp_slack_ub]]-Table5[[#This Row],[kapp_slack_lb]])/Table5[[#This Row],[associated enzload]]),0)</f>
        <v>27141.277792879999</v>
      </c>
      <c r="Q447" s="1" t="str">
        <f>"'"&amp;Table5[[#This Row],[rxn]]&amp;"'"&amp;CHAR(9)&amp;Table5[[#This Row],[kapp + (slack_ub - slack_lb)/enzload]]</f>
        <v>'RXN-ALCD24xi_c_FWD-rt8149'	27141.27779288</v>
      </c>
      <c r="R447" s="1">
        <f>_xlfn.XLOOKUP(Table5[[#This Row],[rxn]],Table38[name],Table38[flux],0)</f>
        <v>0</v>
      </c>
      <c r="S447" s="1">
        <f>_xlfn.XLOOKUP(SUBSTITUTE(Table5[[#This Row],[rxn]],"RXN-","ENZLOAD-"),Table38[name],Table38[flux],0)</f>
        <v>0</v>
      </c>
      <c r="T447" s="1" t="b">
        <f>AND(Table5[[#This Row],[ENZLOAD flux in kapp-slack.gms]]=0,Table5[[#This Row],[flux in kapp-slack.gms]]&lt;&gt;0,NOT(Table5[[#This Row],[spont or unknown?]]))</f>
        <v>0</v>
      </c>
      <c r="U447" s="1" t="b">
        <f>OR(_xlfn.TEXTAFTER(Table5[[#This Row],[rxn]],"-",-1)="SPONT",_xlfn.TEXTAFTER(Table5[[#This Row],[rxn]],"-",-1)="UNKNOWN")</f>
        <v>0</v>
      </c>
      <c r="V447" s="1">
        <f>_xlfn.XLOOKUP(SUBSTITUTE(Table5[[#This Row],[rxn]],"RXN-","ENZLOAD-"),Table4[rxn],Table4[ub],0)</f>
        <v>1.11269196</v>
      </c>
      <c r="W447" s="1" t="b">
        <f>AND(Table5[[#This Row],[FVA ENZLOAD flux UB]]=0,Table5[[#This Row],[ENZ not made when it should be?]])</f>
        <v>0</v>
      </c>
    </row>
    <row r="448" spans="1:23" hidden="1">
      <c r="A448" s="1" t="s">
        <v>4926</v>
      </c>
      <c r="B448" s="1" t="str">
        <f>_xlfn.TEXTBEFORE(Table38[[#This Row],[all fluxes from kapp-slack]]," ",,,,"")</f>
        <v>RXN-ORNTACi_m_FWD-rt7840</v>
      </c>
      <c r="C448" s="1">
        <f>_xlfn.NUMBERVALUE(IFERROR(_xlfn.TEXTAFTER(Table38[[#This Row],[all fluxes from kapp-slack]]," ",-1,,,""),""))</f>
        <v>2.5528546504122E-2</v>
      </c>
      <c r="F448" s="1" t="s">
        <v>7046</v>
      </c>
      <c r="G448" s="1" t="str">
        <f>_xlfn.TEXTBEFORE(Table5[[#This Row],[rxn     kapp_old        kapp_slack_ub   kapp_slack_lb]]," ")</f>
        <v>RXN-ALCD24xi_m_FWD-rt3939_m</v>
      </c>
      <c r="H44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4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48" s="1">
        <f>_xlfn.NUMBERVALUE(_xlfn.TEXTAFTER(Table5[[#This Row],[rxn     kapp_old        kapp_slack_ub   kapp_slack_lb]]," ",-1))</f>
        <v>0</v>
      </c>
      <c r="K448" s="1">
        <f>_xlfn.XLOOKUP(SUBSTITUTE(Table5[[#This Row],[rxn]],"RXN-","ENZLOAD-"),ENZLOAD[name],ENZLOAD[flux],0)</f>
        <v>1.311721241E-7</v>
      </c>
      <c r="L448" s="1" t="str">
        <f>"'"&amp;Table5[[#This Row],[rxn]]&amp;"'"&amp;CHAR(9)&amp;IF(AND(Table5[[#This Row],[kapp_slack_ub]]&lt;&gt;0,Table5[[#This Row],[kapp_old]]&lt;$F$1),$F$1,Table5[[#This Row],[kapp_old]])</f>
        <v>'RXN-ALCD24xi_m_FWD-rt3939_m'	27141.27779288</v>
      </c>
      <c r="M448" s="1">
        <f>_xlfn.XLOOKUP(Table5[[#This Row],[rxn]],Table3[name],Table3[flux],$F$1)</f>
        <v>27141.277792879999</v>
      </c>
      <c r="N448" s="1">
        <f>IFERROR(Table5[[#This Row],[min flux]]/Table5[[#This Row],[associated enzload]],"")</f>
        <v>206913458016.34387</v>
      </c>
      <c r="O448" s="1">
        <f>_xlfn.NUMBERVALUE(IF(Table5[[#This Row],[flux/enzload]]="","",ABS($N$1-Table5[[#This Row],[flux/enzload]])))</f>
        <v>1193002859642.6101</v>
      </c>
      <c r="P448" s="1">
        <f>Table5[[#This Row],[kapp_old]]+IFERROR(((Table5[[#This Row],[kapp_slack_ub]]-Table5[[#This Row],[kapp_slack_lb]])/Table5[[#This Row],[associated enzload]]),0)</f>
        <v>27141.277792879999</v>
      </c>
      <c r="Q448" s="1" t="str">
        <f>"'"&amp;Table5[[#This Row],[rxn]]&amp;"'"&amp;CHAR(9)&amp;Table5[[#This Row],[kapp + (slack_ub - slack_lb)/enzload]]</f>
        <v>'RXN-ALCD24xi_m_FWD-rt3939_m'	27141.27779288</v>
      </c>
      <c r="R448" s="1">
        <f>_xlfn.XLOOKUP(Table5[[#This Row],[rxn]],Table38[name],Table38[flux],0)</f>
        <v>0</v>
      </c>
      <c r="S448" s="1">
        <f>_xlfn.XLOOKUP(SUBSTITUTE(Table5[[#This Row],[rxn]],"RXN-","ENZLOAD-"),Table38[name],Table38[flux],0)</f>
        <v>0</v>
      </c>
      <c r="T448" s="1" t="b">
        <f>AND(Table5[[#This Row],[ENZLOAD flux in kapp-slack.gms]]=0,Table5[[#This Row],[flux in kapp-slack.gms]]&lt;&gt;0,NOT(Table5[[#This Row],[spont or unknown?]]))</f>
        <v>0</v>
      </c>
      <c r="U448" s="1" t="b">
        <f>OR(_xlfn.TEXTAFTER(Table5[[#This Row],[rxn]],"-",-1)="SPONT",_xlfn.TEXTAFTER(Table5[[#This Row],[rxn]],"-",-1)="UNKNOWN")</f>
        <v>0</v>
      </c>
      <c r="V448" s="1">
        <f>_xlfn.XLOOKUP(SUBSTITUTE(Table5[[#This Row],[rxn]],"RXN-","ENZLOAD-"),Table4[rxn],Table4[ub],0)</f>
        <v>1.12990637</v>
      </c>
      <c r="W448" s="1" t="b">
        <f>AND(Table5[[#This Row],[FVA ENZLOAD flux UB]]=0,Table5[[#This Row],[ENZ not made when it should be?]])</f>
        <v>0</v>
      </c>
    </row>
    <row r="449" spans="1:23" hidden="1">
      <c r="A449" s="1" t="s">
        <v>4927</v>
      </c>
      <c r="B449" s="1" t="str">
        <f>_xlfn.TEXTBEFORE(Table38[[#This Row],[all fluxes from kapp-slack]]," ",,,,"")</f>
        <v>RXN-ORNtpa_m_FWD-rt4951</v>
      </c>
      <c r="C449" s="1">
        <f>_xlfn.NUMBERVALUE(IFERROR(_xlfn.TEXTAFTER(Table38[[#This Row],[all fluxes from kapp-slack]]," ",-1,,,""),""))</f>
        <v>2.5528546504122E-2</v>
      </c>
      <c r="F449" s="1" t="s">
        <v>7048</v>
      </c>
      <c r="G449" s="1" t="str">
        <f>_xlfn.TEXTBEFORE(Table5[[#This Row],[rxn     kapp_old        kapp_slack_ub   kapp_slack_lb]]," ")</f>
        <v>RXN-ALCD24yi_c_FWD-rt4416</v>
      </c>
      <c r="H44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4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49" s="1">
        <f>_xlfn.NUMBERVALUE(_xlfn.TEXTAFTER(Table5[[#This Row],[rxn     kapp_old        kapp_slack_ub   kapp_slack_lb]]," ",-1))</f>
        <v>0</v>
      </c>
      <c r="K449" s="1">
        <f>_xlfn.XLOOKUP(SUBSTITUTE(Table5[[#This Row],[rxn]],"RXN-","ENZLOAD-"),ENZLOAD[name],ENZLOAD[flux],0)</f>
        <v>5.9769383920000002E-8</v>
      </c>
      <c r="L449" s="1" t="str">
        <f>"'"&amp;Table5[[#This Row],[rxn]]&amp;"'"&amp;CHAR(9)&amp;IF(AND(Table5[[#This Row],[kapp_slack_ub]]&lt;&gt;0,Table5[[#This Row],[kapp_old]]&lt;$F$1),$F$1,Table5[[#This Row],[kapp_old]])</f>
        <v>'RXN-ALCD24yi_c_FWD-rt4416'	27141.27779288</v>
      </c>
      <c r="M449" s="1">
        <f>_xlfn.XLOOKUP(Table5[[#This Row],[rxn]],Table3[name],Table3[flux],$F$1)</f>
        <v>27141.277792879999</v>
      </c>
      <c r="N449" s="1">
        <f>IFERROR(Table5[[#This Row],[min flux]]/Table5[[#This Row],[associated enzload]],"")</f>
        <v>454100009282.47809</v>
      </c>
      <c r="O449" s="1">
        <f>_xlfn.NUMBERVALUE(IF(Table5[[#This Row],[flux/enzload]]="","",ABS($N$1-Table5[[#This Row],[flux/enzload]])))</f>
        <v>945816308376.47595</v>
      </c>
      <c r="P449" s="1">
        <f>Table5[[#This Row],[kapp_old]]+IFERROR(((Table5[[#This Row],[kapp_slack_ub]]-Table5[[#This Row],[kapp_slack_lb]])/Table5[[#This Row],[associated enzload]]),0)</f>
        <v>27141.277792879999</v>
      </c>
      <c r="Q449" s="1" t="str">
        <f>"'"&amp;Table5[[#This Row],[rxn]]&amp;"'"&amp;CHAR(9)&amp;Table5[[#This Row],[kapp + (slack_ub - slack_lb)/enzload]]</f>
        <v>'RXN-ALCD24yi_c_FWD-rt4416'	27141.27779288</v>
      </c>
      <c r="R449" s="1">
        <f>_xlfn.XLOOKUP(Table5[[#This Row],[rxn]],Table38[name],Table38[flux],0)</f>
        <v>0</v>
      </c>
      <c r="S449" s="1">
        <f>_xlfn.XLOOKUP(SUBSTITUTE(Table5[[#This Row],[rxn]],"RXN-","ENZLOAD-"),Table38[name],Table38[flux],0)</f>
        <v>0</v>
      </c>
      <c r="T449" s="1" t="b">
        <f>AND(Table5[[#This Row],[ENZLOAD flux in kapp-slack.gms]]=0,Table5[[#This Row],[flux in kapp-slack.gms]]&lt;&gt;0,NOT(Table5[[#This Row],[spont or unknown?]]))</f>
        <v>0</v>
      </c>
      <c r="U449" s="1" t="b">
        <f>OR(_xlfn.TEXTAFTER(Table5[[#This Row],[rxn]],"-",-1)="SPONT",_xlfn.TEXTAFTER(Table5[[#This Row],[rxn]],"-",-1)="UNKNOWN")</f>
        <v>0</v>
      </c>
      <c r="V449" s="1">
        <f>_xlfn.XLOOKUP(SUBSTITUTE(Table5[[#This Row],[rxn]],"RXN-","ENZLOAD-"),Table4[rxn],Table4[ub],0)</f>
        <v>1.2582904100000001</v>
      </c>
      <c r="W449" s="1" t="b">
        <f>AND(Table5[[#This Row],[FVA ENZLOAD flux UB]]=0,Table5[[#This Row],[ENZ not made when it should be?]])</f>
        <v>0</v>
      </c>
    </row>
    <row r="450" spans="1:23" hidden="1">
      <c r="A450" s="1" t="s">
        <v>4928</v>
      </c>
      <c r="B450" s="1" t="str">
        <f>_xlfn.TEXTBEFORE(Table38[[#This Row],[all fluxes from kapp-slack]]," ",,,,"")</f>
        <v>RXN-ORPT_c_REV-rt2348</v>
      </c>
      <c r="C450" s="1">
        <f>_xlfn.NUMBERVALUE(IFERROR(_xlfn.TEXTAFTER(Table38[[#This Row],[all fluxes from kapp-slack]]," ",-1,,,""),""))</f>
        <v>4.6466306881609E-2</v>
      </c>
      <c r="F450" s="1" t="s">
        <v>7050</v>
      </c>
      <c r="G450" s="1" t="str">
        <f>_xlfn.TEXTBEFORE(Table5[[#This Row],[rxn     kapp_old        kapp_slack_ub   kapp_slack_lb]]," ")</f>
        <v>RXN-ALCD24yi_c_FWD-rt5194</v>
      </c>
      <c r="H45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5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50" s="1">
        <f>_xlfn.NUMBERVALUE(_xlfn.TEXTAFTER(Table5[[#This Row],[rxn     kapp_old        kapp_slack_ub   kapp_slack_lb]]," ",-1))</f>
        <v>0</v>
      </c>
      <c r="K450" s="1">
        <f>_xlfn.XLOOKUP(SUBSTITUTE(Table5[[#This Row],[rxn]],"RXN-","ENZLOAD-"),ENZLOAD[name],ENZLOAD[flux],0)</f>
        <v>6.0921271E-9</v>
      </c>
      <c r="L450" s="1" t="str">
        <f>"'"&amp;Table5[[#This Row],[rxn]]&amp;"'"&amp;CHAR(9)&amp;IF(AND(Table5[[#This Row],[kapp_slack_ub]]&lt;&gt;0,Table5[[#This Row],[kapp_old]]&lt;$F$1),$F$1,Table5[[#This Row],[kapp_old]])</f>
        <v>'RXN-ALCD24yi_c_FWD-rt5194'	27141.27779288</v>
      </c>
      <c r="M450" s="1">
        <f>_xlfn.XLOOKUP(Table5[[#This Row],[rxn]],Table3[name],Table3[flux],$F$1)</f>
        <v>27141.277792879999</v>
      </c>
      <c r="N450" s="1">
        <f>IFERROR(Table5[[#This Row],[min flux]]/Table5[[#This Row],[associated enzload]],"")</f>
        <v>4455139780796.7598</v>
      </c>
      <c r="O450" s="1">
        <f>_xlfn.NUMBERVALUE(IF(Table5[[#This Row],[flux/enzload]]="","",ABS($N$1-Table5[[#This Row],[flux/enzload]])))</f>
        <v>3055223463137.8101</v>
      </c>
      <c r="P450" s="1">
        <f>Table5[[#This Row],[kapp_old]]+IFERROR(((Table5[[#This Row],[kapp_slack_ub]]-Table5[[#This Row],[kapp_slack_lb]])/Table5[[#This Row],[associated enzload]]),0)</f>
        <v>27141.277792879999</v>
      </c>
      <c r="Q450" s="1" t="str">
        <f>"'"&amp;Table5[[#This Row],[rxn]]&amp;"'"&amp;CHAR(9)&amp;Table5[[#This Row],[kapp + (slack_ub - slack_lb)/enzload]]</f>
        <v>'RXN-ALCD24yi_c_FWD-rt5194'	27141.27779288</v>
      </c>
      <c r="R450" s="1">
        <f>_xlfn.XLOOKUP(Table5[[#This Row],[rxn]],Table38[name],Table38[flux],0)</f>
        <v>0</v>
      </c>
      <c r="S450" s="1">
        <f>_xlfn.XLOOKUP(SUBSTITUTE(Table5[[#This Row],[rxn]],"RXN-","ENZLOAD-"),Table38[name],Table38[flux],0)</f>
        <v>0</v>
      </c>
      <c r="T450" s="1" t="b">
        <f>AND(Table5[[#This Row],[ENZLOAD flux in kapp-slack.gms]]=0,Table5[[#This Row],[flux in kapp-slack.gms]]&lt;&gt;0,NOT(Table5[[#This Row],[spont or unknown?]]))</f>
        <v>0</v>
      </c>
      <c r="U450" s="1" t="b">
        <f>OR(_xlfn.TEXTAFTER(Table5[[#This Row],[rxn]],"-",-1)="SPONT",_xlfn.TEXTAFTER(Table5[[#This Row],[rxn]],"-",-1)="UNKNOWN")</f>
        <v>0</v>
      </c>
      <c r="V450" s="1">
        <f>_xlfn.XLOOKUP(SUBSTITUTE(Table5[[#This Row],[rxn]],"RXN-","ENZLOAD-"),Table4[rxn],Table4[ub],0)</f>
        <v>1.0905956000000001</v>
      </c>
      <c r="W450" s="1" t="b">
        <f>AND(Table5[[#This Row],[FVA ENZLOAD flux UB]]=0,Table5[[#This Row],[ENZ not made when it should be?]])</f>
        <v>0</v>
      </c>
    </row>
    <row r="451" spans="1:23" hidden="1">
      <c r="A451" s="1" t="s">
        <v>4929</v>
      </c>
      <c r="B451" s="1" t="str">
        <f>_xlfn.TEXTBEFORE(Table38[[#This Row],[all fluxes from kapp-slack]]," ",,,,"")</f>
        <v>RXN-P5CR_c_FWD-rt5064</v>
      </c>
      <c r="C451" s="1">
        <f>_xlfn.NUMBERVALUE(IFERROR(_xlfn.TEXTAFTER(Table38[[#This Row],[all fluxes from kapp-slack]]," ",-1,,,""),""))</f>
        <v>2.6742467588584999E-2</v>
      </c>
      <c r="F451" s="1" t="s">
        <v>7051</v>
      </c>
      <c r="G451" s="1" t="str">
        <f>_xlfn.TEXTBEFORE(Table5[[#This Row],[rxn     kapp_old        kapp_slack_ub   kapp_slack_lb]]," ")</f>
        <v>RXN-ALCD24yi_c_FWD-rt5579</v>
      </c>
      <c r="H45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5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51" s="1">
        <f>_xlfn.NUMBERVALUE(_xlfn.TEXTAFTER(Table5[[#This Row],[rxn     kapp_old        kapp_slack_ub   kapp_slack_lb]]," ",-1))</f>
        <v>0</v>
      </c>
      <c r="K451" s="1">
        <f>_xlfn.XLOOKUP(SUBSTITUTE(Table5[[#This Row],[rxn]],"RXN-","ENZLOAD-"),ENZLOAD[name],ENZLOAD[flux],0)</f>
        <v>3.9628461432000003E-6</v>
      </c>
      <c r="L451" s="1" t="str">
        <f>"'"&amp;Table5[[#This Row],[rxn]]&amp;"'"&amp;CHAR(9)&amp;IF(AND(Table5[[#This Row],[kapp_slack_ub]]&lt;&gt;0,Table5[[#This Row],[kapp_old]]&lt;$F$1),$F$1,Table5[[#This Row],[kapp_old]])</f>
        <v>'RXN-ALCD24yi_c_FWD-rt5579'	27141.27779288</v>
      </c>
      <c r="M451" s="1">
        <f>_xlfn.XLOOKUP(Table5[[#This Row],[rxn]],Table3[name],Table3[flux],$F$1)</f>
        <v>27141.277792879999</v>
      </c>
      <c r="N451" s="1">
        <f>IFERROR(Table5[[#This Row],[min flux]]/Table5[[#This Row],[associated enzload]],"")</f>
        <v>6848935540.7988167</v>
      </c>
      <c r="O451" s="1">
        <f>_xlfn.NUMBERVALUE(IF(Table5[[#This Row],[flux/enzload]]="","",ABS($N$1-Table5[[#This Row],[flux/enzload]])))</f>
        <v>1393067382118.1499</v>
      </c>
      <c r="P451" s="1">
        <f>Table5[[#This Row],[kapp_old]]+IFERROR(((Table5[[#This Row],[kapp_slack_ub]]-Table5[[#This Row],[kapp_slack_lb]])/Table5[[#This Row],[associated enzload]]),0)</f>
        <v>27141.277792879999</v>
      </c>
      <c r="Q451" s="1" t="str">
        <f>"'"&amp;Table5[[#This Row],[rxn]]&amp;"'"&amp;CHAR(9)&amp;Table5[[#This Row],[kapp + (slack_ub - slack_lb)/enzload]]</f>
        <v>'RXN-ALCD24yi_c_FWD-rt5579'	27141.27779288</v>
      </c>
      <c r="R451" s="1">
        <f>_xlfn.XLOOKUP(Table5[[#This Row],[rxn]],Table38[name],Table38[flux],0)</f>
        <v>0</v>
      </c>
      <c r="S451" s="1">
        <f>_xlfn.XLOOKUP(SUBSTITUTE(Table5[[#This Row],[rxn]],"RXN-","ENZLOAD-"),Table38[name],Table38[flux],0)</f>
        <v>0</v>
      </c>
      <c r="T451" s="1" t="b">
        <f>AND(Table5[[#This Row],[ENZLOAD flux in kapp-slack.gms]]=0,Table5[[#This Row],[flux in kapp-slack.gms]]&lt;&gt;0,NOT(Table5[[#This Row],[spont or unknown?]]))</f>
        <v>0</v>
      </c>
      <c r="U451" s="1" t="b">
        <f>OR(_xlfn.TEXTAFTER(Table5[[#This Row],[rxn]],"-",-1)="SPONT",_xlfn.TEXTAFTER(Table5[[#This Row],[rxn]],"-",-1)="UNKNOWN")</f>
        <v>0</v>
      </c>
      <c r="V451" s="1">
        <f>_xlfn.XLOOKUP(SUBSTITUTE(Table5[[#This Row],[rxn]],"RXN-","ENZLOAD-"),Table4[rxn],Table4[ub],0)</f>
        <v>1.21827566</v>
      </c>
      <c r="W451" s="1" t="b">
        <f>AND(Table5[[#This Row],[FVA ENZLOAD flux UB]]=0,Table5[[#This Row],[ENZ not made when it should be?]])</f>
        <v>0</v>
      </c>
    </row>
    <row r="452" spans="1:23" hidden="1">
      <c r="A452" s="1" t="s">
        <v>4930</v>
      </c>
      <c r="B452" s="1" t="str">
        <f>_xlfn.TEXTBEFORE(Table38[[#This Row],[all fluxes from kapp-slack]]," ",,,,"")</f>
        <v>RXN-PAILS_rm_FWD-rt6753</v>
      </c>
      <c r="C452" s="1">
        <f>_xlfn.NUMBERVALUE(IFERROR(_xlfn.TEXTAFTER(Table38[[#This Row],[all fluxes from kapp-slack]]," ",-1,,,""),""))</f>
        <v>1.8137614227070002E-2</v>
      </c>
      <c r="F452" s="1" t="s">
        <v>7052</v>
      </c>
      <c r="G452" s="1" t="str">
        <f>_xlfn.TEXTBEFORE(Table5[[#This Row],[rxn     kapp_old        kapp_slack_ub   kapp_slack_lb]]," ")</f>
        <v>RXN-ALCD25xi_c_FWD-rt5740</v>
      </c>
      <c r="H45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5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52" s="1">
        <f>_xlfn.NUMBERVALUE(_xlfn.TEXTAFTER(Table5[[#This Row],[rxn     kapp_old        kapp_slack_ub   kapp_slack_lb]]," ",-1))</f>
        <v>0</v>
      </c>
      <c r="K452" s="1">
        <f>_xlfn.XLOOKUP(SUBSTITUTE(Table5[[#This Row],[rxn]],"RXN-","ENZLOAD-"),ENZLOAD[name],ENZLOAD[flux],0)</f>
        <v>3.7290204630299998E-6</v>
      </c>
      <c r="L452" s="1" t="str">
        <f>"'"&amp;Table5[[#This Row],[rxn]]&amp;"'"&amp;CHAR(9)&amp;IF(AND(Table5[[#This Row],[kapp_slack_ub]]&lt;&gt;0,Table5[[#This Row],[kapp_old]]&lt;$F$1),$F$1,Table5[[#This Row],[kapp_old]])</f>
        <v>'RXN-ALCD25xi_c_FWD-rt5740'	27141.27779288</v>
      </c>
      <c r="M452" s="1">
        <f>_xlfn.XLOOKUP(Table5[[#This Row],[rxn]],Table3[name],Table3[flux],$F$1)</f>
        <v>27141.277792879999</v>
      </c>
      <c r="N452" s="1">
        <f>IFERROR(Table5[[#This Row],[min flux]]/Table5[[#This Row],[associated enzload]],"")</f>
        <v>7278393364.1454115</v>
      </c>
      <c r="O452" s="1">
        <f>_xlfn.NUMBERVALUE(IF(Table5[[#This Row],[flux/enzload]]="","",ABS($N$1-Table5[[#This Row],[flux/enzload]])))</f>
        <v>1392637924294.8101</v>
      </c>
      <c r="P452" s="1">
        <f>Table5[[#This Row],[kapp_old]]+IFERROR(((Table5[[#This Row],[kapp_slack_ub]]-Table5[[#This Row],[kapp_slack_lb]])/Table5[[#This Row],[associated enzload]]),0)</f>
        <v>27141.277792879999</v>
      </c>
      <c r="Q452" s="1" t="str">
        <f>"'"&amp;Table5[[#This Row],[rxn]]&amp;"'"&amp;CHAR(9)&amp;Table5[[#This Row],[kapp + (slack_ub - slack_lb)/enzload]]</f>
        <v>'RXN-ALCD25xi_c_FWD-rt5740'	27141.27779288</v>
      </c>
      <c r="R452" s="1">
        <f>_xlfn.XLOOKUP(Table5[[#This Row],[rxn]],Table38[name],Table38[flux],0)</f>
        <v>0</v>
      </c>
      <c r="S452" s="1">
        <f>_xlfn.XLOOKUP(SUBSTITUTE(Table5[[#This Row],[rxn]],"RXN-","ENZLOAD-"),Table38[name],Table38[flux],0)</f>
        <v>0</v>
      </c>
      <c r="T452" s="1" t="b">
        <f>AND(Table5[[#This Row],[ENZLOAD flux in kapp-slack.gms]]=0,Table5[[#This Row],[flux in kapp-slack.gms]]&lt;&gt;0,NOT(Table5[[#This Row],[spont or unknown?]]))</f>
        <v>0</v>
      </c>
      <c r="U452" s="1" t="b">
        <f>OR(_xlfn.TEXTAFTER(Table5[[#This Row],[rxn]],"-",-1)="SPONT",_xlfn.TEXTAFTER(Table5[[#This Row],[rxn]],"-",-1)="UNKNOWN")</f>
        <v>0</v>
      </c>
      <c r="V452" s="1">
        <f>_xlfn.XLOOKUP(SUBSTITUTE(Table5[[#This Row],[rxn]],"RXN-","ENZLOAD-"),Table4[rxn],Table4[ub],0)</f>
        <v>1.05744774</v>
      </c>
      <c r="W452" s="1" t="b">
        <f>AND(Table5[[#This Row],[FVA ENZLOAD flux UB]]=0,Table5[[#This Row],[ENZ not made when it should be?]])</f>
        <v>0</v>
      </c>
    </row>
    <row r="453" spans="1:23" hidden="1">
      <c r="A453" s="1" t="s">
        <v>4931</v>
      </c>
      <c r="B453" s="1" t="str">
        <f>_xlfn.TEXTBEFORE(Table38[[#This Row],[all fluxes from kapp-slack]]," ",,,,"")</f>
        <v>RXN-PAILt_c_rm_REV-SPONT</v>
      </c>
      <c r="C453" s="1">
        <f>_xlfn.NUMBERVALUE(IFERROR(_xlfn.TEXTAFTER(Table38[[#This Row],[all fluxes from kapp-slack]]," ",-1,,,""),""))</f>
        <v>1.5019477930098999E-2</v>
      </c>
      <c r="F453" s="1" t="s">
        <v>7053</v>
      </c>
      <c r="G453" s="1" t="str">
        <f>_xlfn.TEXTBEFORE(Table5[[#This Row],[rxn     kapp_old        kapp_slack_ub   kapp_slack_lb]]," ")</f>
        <v>RXN-ALCD25xi_c_FWD-rt7110</v>
      </c>
      <c r="H45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5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53" s="1">
        <f>_xlfn.NUMBERVALUE(_xlfn.TEXTAFTER(Table5[[#This Row],[rxn     kapp_old        kapp_slack_ub   kapp_slack_lb]]," ",-1))</f>
        <v>0</v>
      </c>
      <c r="K453" s="1">
        <f>_xlfn.XLOOKUP(SUBSTITUTE(Table5[[#This Row],[rxn]],"RXN-","ENZLOAD-"),ENZLOAD[name],ENZLOAD[flux],0)</f>
        <v>1.8025549455999999E-7</v>
      </c>
      <c r="L453" s="1" t="str">
        <f>"'"&amp;Table5[[#This Row],[rxn]]&amp;"'"&amp;CHAR(9)&amp;IF(AND(Table5[[#This Row],[kapp_slack_ub]]&lt;&gt;0,Table5[[#This Row],[kapp_old]]&lt;$F$1),$F$1,Table5[[#This Row],[kapp_old]])</f>
        <v>'RXN-ALCD25xi_c_FWD-rt7110'	27141.27779288</v>
      </c>
      <c r="M453" s="1">
        <f>_xlfn.XLOOKUP(Table5[[#This Row],[rxn]],Table3[name],Table3[flux],$F$1)</f>
        <v>27141.277792879999</v>
      </c>
      <c r="N453" s="1">
        <f>IFERROR(Table5[[#This Row],[min flux]]/Table5[[#This Row],[associated enzload]],"")</f>
        <v>150571153789.96524</v>
      </c>
      <c r="O453" s="1">
        <f>_xlfn.NUMBERVALUE(IF(Table5[[#This Row],[flux/enzload]]="","",ABS($N$1-Table5[[#This Row],[flux/enzload]])))</f>
        <v>1249345163868.99</v>
      </c>
      <c r="P453" s="1">
        <f>Table5[[#This Row],[kapp_old]]+IFERROR(((Table5[[#This Row],[kapp_slack_ub]]-Table5[[#This Row],[kapp_slack_lb]])/Table5[[#This Row],[associated enzload]]),0)</f>
        <v>27141.277792879999</v>
      </c>
      <c r="Q453" s="1" t="str">
        <f>"'"&amp;Table5[[#This Row],[rxn]]&amp;"'"&amp;CHAR(9)&amp;Table5[[#This Row],[kapp + (slack_ub - slack_lb)/enzload]]</f>
        <v>'RXN-ALCD25xi_c_FWD-rt7110'	27141.27779288</v>
      </c>
      <c r="R453" s="1">
        <f>_xlfn.XLOOKUP(Table5[[#This Row],[rxn]],Table38[name],Table38[flux],0)</f>
        <v>0</v>
      </c>
      <c r="S453" s="1">
        <f>_xlfn.XLOOKUP(SUBSTITUTE(Table5[[#This Row],[rxn]],"RXN-","ENZLOAD-"),Table38[name],Table38[flux],0)</f>
        <v>0</v>
      </c>
      <c r="T453" s="1" t="b">
        <f>AND(Table5[[#This Row],[ENZLOAD flux in kapp-slack.gms]]=0,Table5[[#This Row],[flux in kapp-slack.gms]]&lt;&gt;0,NOT(Table5[[#This Row],[spont or unknown?]]))</f>
        <v>0</v>
      </c>
      <c r="U453" s="1" t="b">
        <f>OR(_xlfn.TEXTAFTER(Table5[[#This Row],[rxn]],"-",-1)="SPONT",_xlfn.TEXTAFTER(Table5[[#This Row],[rxn]],"-",-1)="UNKNOWN")</f>
        <v>0</v>
      </c>
      <c r="V453" s="1">
        <f>_xlfn.XLOOKUP(SUBSTITUTE(Table5[[#This Row],[rxn]],"RXN-","ENZLOAD-"),Table4[rxn],Table4[ub],0)</f>
        <v>1.11612209</v>
      </c>
      <c r="W453" s="1" t="b">
        <f>AND(Table5[[#This Row],[FVA ENZLOAD flux UB]]=0,Table5[[#This Row],[ENZ not made when it should be?]])</f>
        <v>0</v>
      </c>
    </row>
    <row r="454" spans="1:23" hidden="1">
      <c r="A454" s="1" t="s">
        <v>4932</v>
      </c>
      <c r="B454" s="1" t="str">
        <f>_xlfn.TEXTBEFORE(Table38[[#This Row],[all fluxes from kapp-slack]]," ",,,,"")</f>
        <v>RXN-PAILt_gm_rm_REV-SPONT</v>
      </c>
      <c r="C454" s="1">
        <f>_xlfn.NUMBERVALUE(IFERROR(_xlfn.TEXTAFTER(Table38[[#This Row],[all fluxes from kapp-slack]]," ",-1,,,""),""))</f>
        <v>3.118136296971E-3</v>
      </c>
      <c r="F454" s="1" t="s">
        <v>7054</v>
      </c>
      <c r="G454" s="1" t="str">
        <f>_xlfn.TEXTBEFORE(Table5[[#This Row],[rxn     kapp_old        kapp_slack_ub   kapp_slack_lb]]," ")</f>
        <v>RXN-ALCD25xi_c_FWD-rt8149</v>
      </c>
      <c r="H45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5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54" s="1">
        <f>_xlfn.NUMBERVALUE(_xlfn.TEXTAFTER(Table5[[#This Row],[rxn     kapp_old        kapp_slack_ub   kapp_slack_lb]]," ",-1))</f>
        <v>0</v>
      </c>
      <c r="K454" s="1">
        <f>_xlfn.XLOOKUP(SUBSTITUTE(Table5[[#This Row],[rxn]],"RXN-","ENZLOAD-"),ENZLOAD[name],ENZLOAD[flux],0)</f>
        <v>8.4565422969000002E-7</v>
      </c>
      <c r="L454" s="1" t="str">
        <f>"'"&amp;Table5[[#This Row],[rxn]]&amp;"'"&amp;CHAR(9)&amp;IF(AND(Table5[[#This Row],[kapp_slack_ub]]&lt;&gt;0,Table5[[#This Row],[kapp_old]]&lt;$F$1),$F$1,Table5[[#This Row],[kapp_old]])</f>
        <v>'RXN-ALCD25xi_c_FWD-rt8149'	27141.27779288</v>
      </c>
      <c r="M454" s="1">
        <f>_xlfn.XLOOKUP(Table5[[#This Row],[rxn]],Table3[name],Table3[flux],$F$1)</f>
        <v>27141.277792879999</v>
      </c>
      <c r="N454" s="1">
        <f>IFERROR(Table5[[#This Row],[min flux]]/Table5[[#This Row],[associated enzload]],"")</f>
        <v>32095006256.669998</v>
      </c>
      <c r="O454" s="1">
        <f>_xlfn.NUMBERVALUE(IF(Table5[[#This Row],[flux/enzload]]="","",ABS($N$1-Table5[[#This Row],[flux/enzload]])))</f>
        <v>1367821311402.28</v>
      </c>
      <c r="P454" s="1">
        <f>Table5[[#This Row],[kapp_old]]+IFERROR(((Table5[[#This Row],[kapp_slack_ub]]-Table5[[#This Row],[kapp_slack_lb]])/Table5[[#This Row],[associated enzload]]),0)</f>
        <v>27141.277792879999</v>
      </c>
      <c r="Q454" s="1" t="str">
        <f>"'"&amp;Table5[[#This Row],[rxn]]&amp;"'"&amp;CHAR(9)&amp;Table5[[#This Row],[kapp + (slack_ub - slack_lb)/enzload]]</f>
        <v>'RXN-ALCD25xi_c_FWD-rt8149'	27141.27779288</v>
      </c>
      <c r="R454" s="1">
        <f>_xlfn.XLOOKUP(Table5[[#This Row],[rxn]],Table38[name],Table38[flux],0)</f>
        <v>0</v>
      </c>
      <c r="S454" s="1">
        <f>_xlfn.XLOOKUP(SUBSTITUTE(Table5[[#This Row],[rxn]],"RXN-","ENZLOAD-"),Table38[name],Table38[flux],0)</f>
        <v>0</v>
      </c>
      <c r="T454" s="1" t="b">
        <f>AND(Table5[[#This Row],[ENZLOAD flux in kapp-slack.gms]]=0,Table5[[#This Row],[flux in kapp-slack.gms]]&lt;&gt;0,NOT(Table5[[#This Row],[spont or unknown?]]))</f>
        <v>0</v>
      </c>
      <c r="U454" s="1" t="b">
        <f>OR(_xlfn.TEXTAFTER(Table5[[#This Row],[rxn]],"-",-1)="SPONT",_xlfn.TEXTAFTER(Table5[[#This Row],[rxn]],"-",-1)="UNKNOWN")</f>
        <v>0</v>
      </c>
      <c r="V454" s="1">
        <f>_xlfn.XLOOKUP(SUBSTITUTE(Table5[[#This Row],[rxn]],"RXN-","ENZLOAD-"),Table4[rxn],Table4[ub],0)</f>
        <v>1.11269196</v>
      </c>
      <c r="W454" s="1" t="b">
        <f>AND(Table5[[#This Row],[FVA ENZLOAD flux UB]]=0,Table5[[#This Row],[ENZ not made when it should be?]])</f>
        <v>0</v>
      </c>
    </row>
    <row r="455" spans="1:23" hidden="1">
      <c r="A455" s="1" t="s">
        <v>4933</v>
      </c>
      <c r="B455" s="1" t="str">
        <f>_xlfn.TEXTBEFORE(Table38[[#This Row],[all fluxes from kapp-slack]]," ",,,,"")</f>
        <v>RXN-PAPSR_c_FWD-MET16TRX1</v>
      </c>
      <c r="C455" s="1">
        <f>_xlfn.NUMBERVALUE(IFERROR(_xlfn.TEXTAFTER(Table38[[#This Row],[all fluxes from kapp-slack]]," ",-1,,,""),""))</f>
        <v>1.3260163368298E-2</v>
      </c>
      <c r="F455" s="1" t="s">
        <v>7056</v>
      </c>
      <c r="G455" s="1" t="str">
        <f>_xlfn.TEXTBEFORE(Table5[[#This Row],[rxn     kapp_old        kapp_slack_ub   kapp_slack_lb]]," ")</f>
        <v>RXN-ALCD25xi_m_FWD-rt3939_m</v>
      </c>
      <c r="H45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5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55" s="1">
        <f>_xlfn.NUMBERVALUE(_xlfn.TEXTAFTER(Table5[[#This Row],[rxn     kapp_old        kapp_slack_ub   kapp_slack_lb]]," ",-1))</f>
        <v>0</v>
      </c>
      <c r="K455" s="1">
        <f>_xlfn.XLOOKUP(SUBSTITUTE(Table5[[#This Row],[rxn]],"RXN-","ENZLOAD-"),ENZLOAD[name],ENZLOAD[flux],0)</f>
        <v>1.311721241E-7</v>
      </c>
      <c r="L455" s="1" t="str">
        <f>"'"&amp;Table5[[#This Row],[rxn]]&amp;"'"&amp;CHAR(9)&amp;IF(AND(Table5[[#This Row],[kapp_slack_ub]]&lt;&gt;0,Table5[[#This Row],[kapp_old]]&lt;$F$1),$F$1,Table5[[#This Row],[kapp_old]])</f>
        <v>'RXN-ALCD25xi_m_FWD-rt3939_m'	27141.27779288</v>
      </c>
      <c r="M455" s="1">
        <f>_xlfn.XLOOKUP(Table5[[#This Row],[rxn]],Table3[name],Table3[flux],$F$1)</f>
        <v>27141.277792879999</v>
      </c>
      <c r="N455" s="1">
        <f>IFERROR(Table5[[#This Row],[min flux]]/Table5[[#This Row],[associated enzload]],"")</f>
        <v>206913458016.34387</v>
      </c>
      <c r="O455" s="1">
        <f>_xlfn.NUMBERVALUE(IF(Table5[[#This Row],[flux/enzload]]="","",ABS($N$1-Table5[[#This Row],[flux/enzload]])))</f>
        <v>1193002859642.6101</v>
      </c>
      <c r="P455" s="1">
        <f>Table5[[#This Row],[kapp_old]]+IFERROR(((Table5[[#This Row],[kapp_slack_ub]]-Table5[[#This Row],[kapp_slack_lb]])/Table5[[#This Row],[associated enzload]]),0)</f>
        <v>27141.277792879999</v>
      </c>
      <c r="Q455" s="1" t="str">
        <f>"'"&amp;Table5[[#This Row],[rxn]]&amp;"'"&amp;CHAR(9)&amp;Table5[[#This Row],[kapp + (slack_ub - slack_lb)/enzload]]</f>
        <v>'RXN-ALCD25xi_m_FWD-rt3939_m'	27141.27779288</v>
      </c>
      <c r="R455" s="1">
        <f>_xlfn.XLOOKUP(Table5[[#This Row],[rxn]],Table38[name],Table38[flux],0)</f>
        <v>0</v>
      </c>
      <c r="S455" s="1">
        <f>_xlfn.XLOOKUP(SUBSTITUTE(Table5[[#This Row],[rxn]],"RXN-","ENZLOAD-"),Table38[name],Table38[flux],0)</f>
        <v>0</v>
      </c>
      <c r="T455" s="1" t="b">
        <f>AND(Table5[[#This Row],[ENZLOAD flux in kapp-slack.gms]]=0,Table5[[#This Row],[flux in kapp-slack.gms]]&lt;&gt;0,NOT(Table5[[#This Row],[spont or unknown?]]))</f>
        <v>0</v>
      </c>
      <c r="U455" s="1" t="b">
        <f>OR(_xlfn.TEXTAFTER(Table5[[#This Row],[rxn]],"-",-1)="SPONT",_xlfn.TEXTAFTER(Table5[[#This Row],[rxn]],"-",-1)="UNKNOWN")</f>
        <v>0</v>
      </c>
      <c r="V455" s="1">
        <f>_xlfn.XLOOKUP(SUBSTITUTE(Table5[[#This Row],[rxn]],"RXN-","ENZLOAD-"),Table4[rxn],Table4[ub],0)</f>
        <v>1.12990637</v>
      </c>
      <c r="W455" s="1" t="b">
        <f>AND(Table5[[#This Row],[FVA ENZLOAD flux UB]]=0,Table5[[#This Row],[ENZ not made when it should be?]])</f>
        <v>0</v>
      </c>
    </row>
    <row r="456" spans="1:23" hidden="1">
      <c r="A456" s="1" t="s">
        <v>4934</v>
      </c>
      <c r="B456" s="1" t="str">
        <f>_xlfn.TEXTBEFORE(Table38[[#This Row],[all fluxes from kapp-slack]]," ",,,,"")</f>
        <v>RXN-PC_c_FWD-rt7325</v>
      </c>
      <c r="C456" s="1">
        <f>_xlfn.NUMBERVALUE(IFERROR(_xlfn.TEXTAFTER(Table38[[#This Row],[all fluxes from kapp-slack]]," ",-1,,,""),""))</f>
        <v>0.47244047519989901</v>
      </c>
      <c r="F456" s="1" t="s">
        <v>7058</v>
      </c>
      <c r="G456" s="1" t="str">
        <f>_xlfn.TEXTBEFORE(Table5[[#This Row],[rxn     kapp_old        kapp_slack_ub   kapp_slack_lb]]," ")</f>
        <v>RXN-ALCD25yi_c_FWD-rt4416</v>
      </c>
      <c r="H45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5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56" s="1">
        <f>_xlfn.NUMBERVALUE(_xlfn.TEXTAFTER(Table5[[#This Row],[rxn     kapp_old        kapp_slack_ub   kapp_slack_lb]]," ",-1))</f>
        <v>0</v>
      </c>
      <c r="K456" s="1">
        <f>_xlfn.XLOOKUP(SUBSTITUTE(Table5[[#This Row],[rxn]],"RXN-","ENZLOAD-"),ENZLOAD[name],ENZLOAD[flux],0)</f>
        <v>5.9769383920000002E-8</v>
      </c>
      <c r="L456" s="1" t="str">
        <f>"'"&amp;Table5[[#This Row],[rxn]]&amp;"'"&amp;CHAR(9)&amp;IF(AND(Table5[[#This Row],[kapp_slack_ub]]&lt;&gt;0,Table5[[#This Row],[kapp_old]]&lt;$F$1),$F$1,Table5[[#This Row],[kapp_old]])</f>
        <v>'RXN-ALCD25yi_c_FWD-rt4416'	27141.27779288</v>
      </c>
      <c r="M456" s="1">
        <f>_xlfn.XLOOKUP(Table5[[#This Row],[rxn]],Table3[name],Table3[flux],$F$1)</f>
        <v>27141.277792879999</v>
      </c>
      <c r="N456" s="1">
        <f>IFERROR(Table5[[#This Row],[min flux]]/Table5[[#This Row],[associated enzload]],"")</f>
        <v>454100009282.47809</v>
      </c>
      <c r="O456" s="1">
        <f>_xlfn.NUMBERVALUE(IF(Table5[[#This Row],[flux/enzload]]="","",ABS($N$1-Table5[[#This Row],[flux/enzload]])))</f>
        <v>945816308376.47595</v>
      </c>
      <c r="P456" s="1">
        <f>Table5[[#This Row],[kapp_old]]+IFERROR(((Table5[[#This Row],[kapp_slack_ub]]-Table5[[#This Row],[kapp_slack_lb]])/Table5[[#This Row],[associated enzload]]),0)</f>
        <v>27141.277792879999</v>
      </c>
      <c r="Q456" s="1" t="str">
        <f>"'"&amp;Table5[[#This Row],[rxn]]&amp;"'"&amp;CHAR(9)&amp;Table5[[#This Row],[kapp + (slack_ub - slack_lb)/enzload]]</f>
        <v>'RXN-ALCD25yi_c_FWD-rt4416'	27141.27779288</v>
      </c>
      <c r="R456" s="1">
        <f>_xlfn.XLOOKUP(Table5[[#This Row],[rxn]],Table38[name],Table38[flux],0)</f>
        <v>0</v>
      </c>
      <c r="S456" s="1">
        <f>_xlfn.XLOOKUP(SUBSTITUTE(Table5[[#This Row],[rxn]],"RXN-","ENZLOAD-"),Table38[name],Table38[flux],0)</f>
        <v>0</v>
      </c>
      <c r="T456" s="1" t="b">
        <f>AND(Table5[[#This Row],[ENZLOAD flux in kapp-slack.gms]]=0,Table5[[#This Row],[flux in kapp-slack.gms]]&lt;&gt;0,NOT(Table5[[#This Row],[spont or unknown?]]))</f>
        <v>0</v>
      </c>
      <c r="U456" s="1" t="b">
        <f>OR(_xlfn.TEXTAFTER(Table5[[#This Row],[rxn]],"-",-1)="SPONT",_xlfn.TEXTAFTER(Table5[[#This Row],[rxn]],"-",-1)="UNKNOWN")</f>
        <v>0</v>
      </c>
      <c r="V456" s="1">
        <f>_xlfn.XLOOKUP(SUBSTITUTE(Table5[[#This Row],[rxn]],"RXN-","ENZLOAD-"),Table4[rxn],Table4[ub],0)</f>
        <v>1.2582904100000001</v>
      </c>
      <c r="W456" s="1" t="b">
        <f>AND(Table5[[#This Row],[FVA ENZLOAD flux UB]]=0,Table5[[#This Row],[ENZ not made when it should be?]])</f>
        <v>0</v>
      </c>
    </row>
    <row r="457" spans="1:23" hidden="1">
      <c r="A457" s="1" t="s">
        <v>4935</v>
      </c>
      <c r="B457" s="1" t="str">
        <f>_xlfn.TEXTBEFORE(Table38[[#This Row],[all fluxes from kapp-slack]]," ",,,,"")</f>
        <v>RXN-PCOATA160_c_FWD-rt0302</v>
      </c>
      <c r="C457" s="1">
        <f>_xlfn.NUMBERVALUE(IFERROR(_xlfn.TEXTAFTER(Table38[[#This Row],[all fluxes from kapp-slack]]," ",-1,,,""),""))</f>
        <v>2.4804598812115001E-2</v>
      </c>
      <c r="F457" s="1" t="s">
        <v>7060</v>
      </c>
      <c r="G457" s="1" t="str">
        <f>_xlfn.TEXTBEFORE(Table5[[#This Row],[rxn     kapp_old        kapp_slack_ub   kapp_slack_lb]]," ")</f>
        <v>RXN-ALCD25yi_c_FWD-rt5194</v>
      </c>
      <c r="H45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5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57" s="1">
        <f>_xlfn.NUMBERVALUE(_xlfn.TEXTAFTER(Table5[[#This Row],[rxn     kapp_old        kapp_slack_ub   kapp_slack_lb]]," ",-1))</f>
        <v>0</v>
      </c>
      <c r="K457" s="1">
        <f>_xlfn.XLOOKUP(SUBSTITUTE(Table5[[#This Row],[rxn]],"RXN-","ENZLOAD-"),ENZLOAD[name],ENZLOAD[flux],0)</f>
        <v>6.0921271E-9</v>
      </c>
      <c r="L457" s="1" t="str">
        <f>"'"&amp;Table5[[#This Row],[rxn]]&amp;"'"&amp;CHAR(9)&amp;IF(AND(Table5[[#This Row],[kapp_slack_ub]]&lt;&gt;0,Table5[[#This Row],[kapp_old]]&lt;$F$1),$F$1,Table5[[#This Row],[kapp_old]])</f>
        <v>'RXN-ALCD25yi_c_FWD-rt5194'	27141.27779288</v>
      </c>
      <c r="M457" s="1">
        <f>_xlfn.XLOOKUP(Table5[[#This Row],[rxn]],Table3[name],Table3[flux],$F$1)</f>
        <v>27141.277792879999</v>
      </c>
      <c r="N457" s="1">
        <f>IFERROR(Table5[[#This Row],[min flux]]/Table5[[#This Row],[associated enzload]],"")</f>
        <v>4455139780796.7598</v>
      </c>
      <c r="O457" s="1">
        <f>_xlfn.NUMBERVALUE(IF(Table5[[#This Row],[flux/enzload]]="","",ABS($N$1-Table5[[#This Row],[flux/enzload]])))</f>
        <v>3055223463137.8101</v>
      </c>
      <c r="P457" s="1">
        <f>Table5[[#This Row],[kapp_old]]+IFERROR(((Table5[[#This Row],[kapp_slack_ub]]-Table5[[#This Row],[kapp_slack_lb]])/Table5[[#This Row],[associated enzload]]),0)</f>
        <v>27141.277792879999</v>
      </c>
      <c r="Q457" s="1" t="str">
        <f>"'"&amp;Table5[[#This Row],[rxn]]&amp;"'"&amp;CHAR(9)&amp;Table5[[#This Row],[kapp + (slack_ub - slack_lb)/enzload]]</f>
        <v>'RXN-ALCD25yi_c_FWD-rt5194'	27141.27779288</v>
      </c>
      <c r="R457" s="1">
        <f>_xlfn.XLOOKUP(Table5[[#This Row],[rxn]],Table38[name],Table38[flux],0)</f>
        <v>0</v>
      </c>
      <c r="S457" s="1">
        <f>_xlfn.XLOOKUP(SUBSTITUTE(Table5[[#This Row],[rxn]],"RXN-","ENZLOAD-"),Table38[name],Table38[flux],0)</f>
        <v>0</v>
      </c>
      <c r="T457" s="1" t="b">
        <f>AND(Table5[[#This Row],[ENZLOAD flux in kapp-slack.gms]]=0,Table5[[#This Row],[flux in kapp-slack.gms]]&lt;&gt;0,NOT(Table5[[#This Row],[spont or unknown?]]))</f>
        <v>0</v>
      </c>
      <c r="U457" s="1" t="b">
        <f>OR(_xlfn.TEXTAFTER(Table5[[#This Row],[rxn]],"-",-1)="SPONT",_xlfn.TEXTAFTER(Table5[[#This Row],[rxn]],"-",-1)="UNKNOWN")</f>
        <v>0</v>
      </c>
      <c r="V457" s="1">
        <f>_xlfn.XLOOKUP(SUBSTITUTE(Table5[[#This Row],[rxn]],"RXN-","ENZLOAD-"),Table4[rxn],Table4[ub],0)</f>
        <v>1.0905956000000001</v>
      </c>
      <c r="W457" s="1" t="b">
        <f>AND(Table5[[#This Row],[FVA ENZLOAD flux UB]]=0,Table5[[#This Row],[ENZ not made when it should be?]])</f>
        <v>0</v>
      </c>
    </row>
    <row r="458" spans="1:23" hidden="1">
      <c r="A458" s="1" t="s">
        <v>4936</v>
      </c>
      <c r="B458" s="1" t="str">
        <f>_xlfn.TEXTBEFORE(Table38[[#This Row],[all fluxes from kapp-slack]]," ",,,,"")</f>
        <v>RXN-PCOATA180_c_FWD-rt0302</v>
      </c>
      <c r="C458" s="1">
        <f>_xlfn.NUMBERVALUE(IFERROR(_xlfn.TEXTAFTER(Table38[[#This Row],[all fluxes from kapp-slack]]," ",-1,,,""),""))</f>
        <v>7.7462635555282003E-2</v>
      </c>
      <c r="F458" s="1" t="s">
        <v>7061</v>
      </c>
      <c r="G458" s="1" t="str">
        <f>_xlfn.TEXTBEFORE(Table5[[#This Row],[rxn     kapp_old        kapp_slack_ub   kapp_slack_lb]]," ")</f>
        <v>RXN-ALCD25yi_c_FWD-rt5579</v>
      </c>
      <c r="H45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5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58" s="1">
        <f>_xlfn.NUMBERVALUE(_xlfn.TEXTAFTER(Table5[[#This Row],[rxn     kapp_old        kapp_slack_ub   kapp_slack_lb]]," ",-1))</f>
        <v>0</v>
      </c>
      <c r="K458" s="1">
        <f>_xlfn.XLOOKUP(SUBSTITUTE(Table5[[#This Row],[rxn]],"RXN-","ENZLOAD-"),ENZLOAD[name],ENZLOAD[flux],0)</f>
        <v>3.9628461432000003E-6</v>
      </c>
      <c r="L458" s="1" t="str">
        <f>"'"&amp;Table5[[#This Row],[rxn]]&amp;"'"&amp;CHAR(9)&amp;IF(AND(Table5[[#This Row],[kapp_slack_ub]]&lt;&gt;0,Table5[[#This Row],[kapp_old]]&lt;$F$1),$F$1,Table5[[#This Row],[kapp_old]])</f>
        <v>'RXN-ALCD25yi_c_FWD-rt5579'	27141.27779288</v>
      </c>
      <c r="M458" s="1">
        <f>_xlfn.XLOOKUP(Table5[[#This Row],[rxn]],Table3[name],Table3[flux],$F$1)</f>
        <v>27141.277792879999</v>
      </c>
      <c r="N458" s="1">
        <f>IFERROR(Table5[[#This Row],[min flux]]/Table5[[#This Row],[associated enzload]],"")</f>
        <v>6848935540.7988167</v>
      </c>
      <c r="O458" s="1">
        <f>_xlfn.NUMBERVALUE(IF(Table5[[#This Row],[flux/enzload]]="","",ABS($N$1-Table5[[#This Row],[flux/enzload]])))</f>
        <v>1393067382118.1499</v>
      </c>
      <c r="P458" s="1">
        <f>Table5[[#This Row],[kapp_old]]+IFERROR(((Table5[[#This Row],[kapp_slack_ub]]-Table5[[#This Row],[kapp_slack_lb]])/Table5[[#This Row],[associated enzload]]),0)</f>
        <v>27141.277792879999</v>
      </c>
      <c r="Q458" s="1" t="str">
        <f>"'"&amp;Table5[[#This Row],[rxn]]&amp;"'"&amp;CHAR(9)&amp;Table5[[#This Row],[kapp + (slack_ub - slack_lb)/enzload]]</f>
        <v>'RXN-ALCD25yi_c_FWD-rt5579'	27141.27779288</v>
      </c>
      <c r="R458" s="1">
        <f>_xlfn.XLOOKUP(Table5[[#This Row],[rxn]],Table38[name],Table38[flux],0)</f>
        <v>0</v>
      </c>
      <c r="S458" s="1">
        <f>_xlfn.XLOOKUP(SUBSTITUTE(Table5[[#This Row],[rxn]],"RXN-","ENZLOAD-"),Table38[name],Table38[flux],0)</f>
        <v>0</v>
      </c>
      <c r="T458" s="1" t="b">
        <f>AND(Table5[[#This Row],[ENZLOAD flux in kapp-slack.gms]]=0,Table5[[#This Row],[flux in kapp-slack.gms]]&lt;&gt;0,NOT(Table5[[#This Row],[spont or unknown?]]))</f>
        <v>0</v>
      </c>
      <c r="U458" s="1" t="b">
        <f>OR(_xlfn.TEXTAFTER(Table5[[#This Row],[rxn]],"-",-1)="SPONT",_xlfn.TEXTAFTER(Table5[[#This Row],[rxn]],"-",-1)="UNKNOWN")</f>
        <v>0</v>
      </c>
      <c r="V458" s="1">
        <f>_xlfn.XLOOKUP(SUBSTITUTE(Table5[[#This Row],[rxn]],"RXN-","ENZLOAD-"),Table4[rxn],Table4[ub],0)</f>
        <v>1.21827566</v>
      </c>
      <c r="W458" s="1" t="b">
        <f>AND(Table5[[#This Row],[FVA ENZLOAD flux UB]]=0,Table5[[#This Row],[ENZ not made when it should be?]])</f>
        <v>0</v>
      </c>
    </row>
    <row r="459" spans="1:23" hidden="1">
      <c r="A459" s="1" t="s">
        <v>4937</v>
      </c>
      <c r="B459" s="1" t="str">
        <f>_xlfn.TEXTBEFORE(Table38[[#This Row],[all fluxes from kapp-slack]]," ",,,,"")</f>
        <v>RXN-PCt_c_rm_REV-SPONT</v>
      </c>
      <c r="C459" s="1">
        <f>_xlfn.NUMBERVALUE(IFERROR(_xlfn.TEXTAFTER(Table38[[#This Row],[all fluxes from kapp-slack]]," ",-1,,,""),""))</f>
        <v>1.5884156128967999E-2</v>
      </c>
      <c r="F459" s="1" t="s">
        <v>7062</v>
      </c>
      <c r="G459" s="1" t="str">
        <f>_xlfn.TEXTBEFORE(Table5[[#This Row],[rxn     kapp_old        kapp_slack_ub   kapp_slack_lb]]," ")</f>
        <v>RXN-ALCD26xi_c_FWD-rt5740</v>
      </c>
      <c r="H45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5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59" s="1">
        <f>_xlfn.NUMBERVALUE(_xlfn.TEXTAFTER(Table5[[#This Row],[rxn     kapp_old        kapp_slack_ub   kapp_slack_lb]]," ",-1))</f>
        <v>0</v>
      </c>
      <c r="K459" s="1">
        <f>_xlfn.XLOOKUP(SUBSTITUTE(Table5[[#This Row],[rxn]],"RXN-","ENZLOAD-"),ENZLOAD[name],ENZLOAD[flux],0)</f>
        <v>3.7290204630299998E-6</v>
      </c>
      <c r="L459" s="1" t="str">
        <f>"'"&amp;Table5[[#This Row],[rxn]]&amp;"'"&amp;CHAR(9)&amp;IF(AND(Table5[[#This Row],[kapp_slack_ub]]&lt;&gt;0,Table5[[#This Row],[kapp_old]]&lt;$F$1),$F$1,Table5[[#This Row],[kapp_old]])</f>
        <v>'RXN-ALCD26xi_c_FWD-rt5740'	27141.27779288</v>
      </c>
      <c r="M459" s="1">
        <f>_xlfn.XLOOKUP(Table5[[#This Row],[rxn]],Table3[name],Table3[flux],$F$1)</f>
        <v>27141.277792879999</v>
      </c>
      <c r="N459" s="1">
        <f>IFERROR(Table5[[#This Row],[min flux]]/Table5[[#This Row],[associated enzload]],"")</f>
        <v>7278393364.1454115</v>
      </c>
      <c r="O459" s="1">
        <f>_xlfn.NUMBERVALUE(IF(Table5[[#This Row],[flux/enzload]]="","",ABS($N$1-Table5[[#This Row],[flux/enzload]])))</f>
        <v>1392637924294.8101</v>
      </c>
      <c r="P459" s="1">
        <f>Table5[[#This Row],[kapp_old]]+IFERROR(((Table5[[#This Row],[kapp_slack_ub]]-Table5[[#This Row],[kapp_slack_lb]])/Table5[[#This Row],[associated enzload]]),0)</f>
        <v>27141.277792879999</v>
      </c>
      <c r="Q459" s="1" t="str">
        <f>"'"&amp;Table5[[#This Row],[rxn]]&amp;"'"&amp;CHAR(9)&amp;Table5[[#This Row],[kapp + (slack_ub - slack_lb)/enzload]]</f>
        <v>'RXN-ALCD26xi_c_FWD-rt5740'	27141.27779288</v>
      </c>
      <c r="R459" s="1">
        <f>_xlfn.XLOOKUP(Table5[[#This Row],[rxn]],Table38[name],Table38[flux],0)</f>
        <v>0</v>
      </c>
      <c r="S459" s="1">
        <f>_xlfn.XLOOKUP(SUBSTITUTE(Table5[[#This Row],[rxn]],"RXN-","ENZLOAD-"),Table38[name],Table38[flux],0)</f>
        <v>0</v>
      </c>
      <c r="T459" s="1" t="b">
        <f>AND(Table5[[#This Row],[ENZLOAD flux in kapp-slack.gms]]=0,Table5[[#This Row],[flux in kapp-slack.gms]]&lt;&gt;0,NOT(Table5[[#This Row],[spont or unknown?]]))</f>
        <v>0</v>
      </c>
      <c r="U459" s="1" t="b">
        <f>OR(_xlfn.TEXTAFTER(Table5[[#This Row],[rxn]],"-",-1)="SPONT",_xlfn.TEXTAFTER(Table5[[#This Row],[rxn]],"-",-1)="UNKNOWN")</f>
        <v>0</v>
      </c>
      <c r="V459" s="1">
        <f>_xlfn.XLOOKUP(SUBSTITUTE(Table5[[#This Row],[rxn]],"RXN-","ENZLOAD-"),Table4[rxn],Table4[ub],0)</f>
        <v>1.05744774</v>
      </c>
      <c r="W459" s="1" t="b">
        <f>AND(Table5[[#This Row],[FVA ENZLOAD flux UB]]=0,Table5[[#This Row],[ENZ not made when it should be?]])</f>
        <v>0</v>
      </c>
    </row>
    <row r="460" spans="1:23" hidden="1">
      <c r="A460" s="1" t="s">
        <v>4938</v>
      </c>
      <c r="B460" s="1" t="str">
        <f>_xlfn.TEXTBEFORE(Table38[[#This Row],[all fluxes from kapp-slack]]," ",,,,"")</f>
        <v>RXN-PDH_m_FWD-PDHCPLX</v>
      </c>
      <c r="C460" s="1">
        <f>_xlfn.NUMBERVALUE(IFERROR(_xlfn.TEXTAFTER(Table38[[#This Row],[all fluxes from kapp-slack]]," ",-1,,,""),""))</f>
        <v>0.15691005150305801</v>
      </c>
      <c r="F460" s="1" t="s">
        <v>7063</v>
      </c>
      <c r="G460" s="1" t="str">
        <f>_xlfn.TEXTBEFORE(Table5[[#This Row],[rxn     kapp_old        kapp_slack_ub   kapp_slack_lb]]," ")</f>
        <v>RXN-ALCD26xi_c_FWD-rt7110</v>
      </c>
      <c r="H46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6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60" s="1">
        <f>_xlfn.NUMBERVALUE(_xlfn.TEXTAFTER(Table5[[#This Row],[rxn     kapp_old        kapp_slack_ub   kapp_slack_lb]]," ",-1))</f>
        <v>0</v>
      </c>
      <c r="K460" s="1">
        <f>_xlfn.XLOOKUP(SUBSTITUTE(Table5[[#This Row],[rxn]],"RXN-","ENZLOAD-"),ENZLOAD[name],ENZLOAD[flux],0)</f>
        <v>1.8025549455999999E-7</v>
      </c>
      <c r="L460" s="1" t="str">
        <f>"'"&amp;Table5[[#This Row],[rxn]]&amp;"'"&amp;CHAR(9)&amp;IF(AND(Table5[[#This Row],[kapp_slack_ub]]&lt;&gt;0,Table5[[#This Row],[kapp_old]]&lt;$F$1),$F$1,Table5[[#This Row],[kapp_old]])</f>
        <v>'RXN-ALCD26xi_c_FWD-rt7110'	27141.27779288</v>
      </c>
      <c r="M460" s="1">
        <f>_xlfn.XLOOKUP(Table5[[#This Row],[rxn]],Table3[name],Table3[flux],$F$1)</f>
        <v>27141.277792879999</v>
      </c>
      <c r="N460" s="1">
        <f>IFERROR(Table5[[#This Row],[min flux]]/Table5[[#This Row],[associated enzload]],"")</f>
        <v>150571153789.96524</v>
      </c>
      <c r="O460" s="1">
        <f>_xlfn.NUMBERVALUE(IF(Table5[[#This Row],[flux/enzload]]="","",ABS($N$1-Table5[[#This Row],[flux/enzload]])))</f>
        <v>1249345163868.99</v>
      </c>
      <c r="P460" s="1">
        <f>Table5[[#This Row],[kapp_old]]+IFERROR(((Table5[[#This Row],[kapp_slack_ub]]-Table5[[#This Row],[kapp_slack_lb]])/Table5[[#This Row],[associated enzload]]),0)</f>
        <v>27141.277792879999</v>
      </c>
      <c r="Q460" s="1" t="str">
        <f>"'"&amp;Table5[[#This Row],[rxn]]&amp;"'"&amp;CHAR(9)&amp;Table5[[#This Row],[kapp + (slack_ub - slack_lb)/enzload]]</f>
        <v>'RXN-ALCD26xi_c_FWD-rt7110'	27141.27779288</v>
      </c>
      <c r="R460" s="1">
        <f>_xlfn.XLOOKUP(Table5[[#This Row],[rxn]],Table38[name],Table38[flux],0)</f>
        <v>0</v>
      </c>
      <c r="S460" s="1">
        <f>_xlfn.XLOOKUP(SUBSTITUTE(Table5[[#This Row],[rxn]],"RXN-","ENZLOAD-"),Table38[name],Table38[flux],0)</f>
        <v>0</v>
      </c>
      <c r="T460" s="1" t="b">
        <f>AND(Table5[[#This Row],[ENZLOAD flux in kapp-slack.gms]]=0,Table5[[#This Row],[flux in kapp-slack.gms]]&lt;&gt;0,NOT(Table5[[#This Row],[spont or unknown?]]))</f>
        <v>0</v>
      </c>
      <c r="U460" s="1" t="b">
        <f>OR(_xlfn.TEXTAFTER(Table5[[#This Row],[rxn]],"-",-1)="SPONT",_xlfn.TEXTAFTER(Table5[[#This Row],[rxn]],"-",-1)="UNKNOWN")</f>
        <v>0</v>
      </c>
      <c r="V460" s="1">
        <f>_xlfn.XLOOKUP(SUBSTITUTE(Table5[[#This Row],[rxn]],"RXN-","ENZLOAD-"),Table4[rxn],Table4[ub],0)</f>
        <v>1.11612209</v>
      </c>
      <c r="W460" s="1" t="b">
        <f>AND(Table5[[#This Row],[FVA ENZLOAD flux UB]]=0,Table5[[#This Row],[ENZ not made when it should be?]])</f>
        <v>0</v>
      </c>
    </row>
    <row r="461" spans="1:23" hidden="1">
      <c r="A461" s="1" t="s">
        <v>4939</v>
      </c>
      <c r="B461" s="1" t="str">
        <f>_xlfn.TEXTBEFORE(Table38[[#This Row],[all fluxes from kapp-slack]]," ",,,,"")</f>
        <v>RXN-PDMEMT_rm_FWD-rt4380</v>
      </c>
      <c r="C461" s="1">
        <f>_xlfn.NUMBERVALUE(IFERROR(_xlfn.TEXTAFTER(Table38[[#This Row],[all fluxes from kapp-slack]]," ",-1,,,""),""))</f>
        <v>1.5884156128967999E-2</v>
      </c>
      <c r="F461" s="1" t="s">
        <v>7064</v>
      </c>
      <c r="G461" s="1" t="str">
        <f>_xlfn.TEXTBEFORE(Table5[[#This Row],[rxn     kapp_old        kapp_slack_ub   kapp_slack_lb]]," ")</f>
        <v>RXN-ALCD26xi_c_FWD-rt8149</v>
      </c>
      <c r="H46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6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61" s="1">
        <f>_xlfn.NUMBERVALUE(_xlfn.TEXTAFTER(Table5[[#This Row],[rxn     kapp_old        kapp_slack_ub   kapp_slack_lb]]," ",-1))</f>
        <v>0</v>
      </c>
      <c r="K461" s="1">
        <f>_xlfn.XLOOKUP(SUBSTITUTE(Table5[[#This Row],[rxn]],"RXN-","ENZLOAD-"),ENZLOAD[name],ENZLOAD[flux],0)</f>
        <v>8.4565422969000002E-7</v>
      </c>
      <c r="L461" s="1" t="str">
        <f>"'"&amp;Table5[[#This Row],[rxn]]&amp;"'"&amp;CHAR(9)&amp;IF(AND(Table5[[#This Row],[kapp_slack_ub]]&lt;&gt;0,Table5[[#This Row],[kapp_old]]&lt;$F$1),$F$1,Table5[[#This Row],[kapp_old]])</f>
        <v>'RXN-ALCD26xi_c_FWD-rt8149'	27141.27779288</v>
      </c>
      <c r="M461" s="1">
        <f>_xlfn.XLOOKUP(Table5[[#This Row],[rxn]],Table3[name],Table3[flux],$F$1)</f>
        <v>27141.277792879999</v>
      </c>
      <c r="N461" s="1">
        <f>IFERROR(Table5[[#This Row],[min flux]]/Table5[[#This Row],[associated enzload]],"")</f>
        <v>32095006256.669998</v>
      </c>
      <c r="O461" s="1">
        <f>_xlfn.NUMBERVALUE(IF(Table5[[#This Row],[flux/enzload]]="","",ABS($N$1-Table5[[#This Row],[flux/enzload]])))</f>
        <v>1367821311402.28</v>
      </c>
      <c r="P461" s="1">
        <f>Table5[[#This Row],[kapp_old]]+IFERROR(((Table5[[#This Row],[kapp_slack_ub]]-Table5[[#This Row],[kapp_slack_lb]])/Table5[[#This Row],[associated enzload]]),0)</f>
        <v>27141.277792879999</v>
      </c>
      <c r="Q461" s="1" t="str">
        <f>"'"&amp;Table5[[#This Row],[rxn]]&amp;"'"&amp;CHAR(9)&amp;Table5[[#This Row],[kapp + (slack_ub - slack_lb)/enzload]]</f>
        <v>'RXN-ALCD26xi_c_FWD-rt8149'	27141.27779288</v>
      </c>
      <c r="R461" s="1">
        <f>_xlfn.XLOOKUP(Table5[[#This Row],[rxn]],Table38[name],Table38[flux],0)</f>
        <v>0</v>
      </c>
      <c r="S461" s="1">
        <f>_xlfn.XLOOKUP(SUBSTITUTE(Table5[[#This Row],[rxn]],"RXN-","ENZLOAD-"),Table38[name],Table38[flux],0)</f>
        <v>0</v>
      </c>
      <c r="T461" s="1" t="b">
        <f>AND(Table5[[#This Row],[ENZLOAD flux in kapp-slack.gms]]=0,Table5[[#This Row],[flux in kapp-slack.gms]]&lt;&gt;0,NOT(Table5[[#This Row],[spont or unknown?]]))</f>
        <v>0</v>
      </c>
      <c r="U461" s="1" t="b">
        <f>OR(_xlfn.TEXTAFTER(Table5[[#This Row],[rxn]],"-",-1)="SPONT",_xlfn.TEXTAFTER(Table5[[#This Row],[rxn]],"-",-1)="UNKNOWN")</f>
        <v>0</v>
      </c>
      <c r="V461" s="1">
        <f>_xlfn.XLOOKUP(SUBSTITUTE(Table5[[#This Row],[rxn]],"RXN-","ENZLOAD-"),Table4[rxn],Table4[ub],0)</f>
        <v>1.11269196</v>
      </c>
      <c r="W461" s="1" t="b">
        <f>AND(Table5[[#This Row],[FVA ENZLOAD flux UB]]=0,Table5[[#This Row],[ENZ not made when it should be?]])</f>
        <v>0</v>
      </c>
    </row>
    <row r="462" spans="1:23" hidden="1">
      <c r="A462" s="1" t="s">
        <v>4940</v>
      </c>
      <c r="B462" s="1" t="str">
        <f>_xlfn.TEXTBEFORE(Table38[[#This Row],[all fluxes from kapp-slack]]," ",,,,"")</f>
        <v>RXN-PEMT_rm_FWD-rt2279</v>
      </c>
      <c r="C462" s="1">
        <f>_xlfn.NUMBERVALUE(IFERROR(_xlfn.TEXTAFTER(Table38[[#This Row],[all fluxes from kapp-slack]]," ",-1,,,""),""))</f>
        <v>1.5884156128967999E-2</v>
      </c>
      <c r="F462" s="1" t="s">
        <v>7066</v>
      </c>
      <c r="G462" s="1" t="str">
        <f>_xlfn.TEXTBEFORE(Table5[[#This Row],[rxn     kapp_old        kapp_slack_ub   kapp_slack_lb]]," ")</f>
        <v>RXN-ALCD26xi_m_FWD-rt3939_m</v>
      </c>
      <c r="H46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6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62" s="1">
        <f>_xlfn.NUMBERVALUE(_xlfn.TEXTAFTER(Table5[[#This Row],[rxn     kapp_old        kapp_slack_ub   kapp_slack_lb]]," ",-1))</f>
        <v>0</v>
      </c>
      <c r="K462" s="1">
        <f>_xlfn.XLOOKUP(SUBSTITUTE(Table5[[#This Row],[rxn]],"RXN-","ENZLOAD-"),ENZLOAD[name],ENZLOAD[flux],0)</f>
        <v>1.311721241E-7</v>
      </c>
      <c r="L462" s="1" t="str">
        <f>"'"&amp;Table5[[#This Row],[rxn]]&amp;"'"&amp;CHAR(9)&amp;IF(AND(Table5[[#This Row],[kapp_slack_ub]]&lt;&gt;0,Table5[[#This Row],[kapp_old]]&lt;$F$1),$F$1,Table5[[#This Row],[kapp_old]])</f>
        <v>'RXN-ALCD26xi_m_FWD-rt3939_m'	27141.27779288</v>
      </c>
      <c r="M462" s="1">
        <f>_xlfn.XLOOKUP(Table5[[#This Row],[rxn]],Table3[name],Table3[flux],$F$1)</f>
        <v>27141.277792879999</v>
      </c>
      <c r="N462" s="1">
        <f>IFERROR(Table5[[#This Row],[min flux]]/Table5[[#This Row],[associated enzload]],"")</f>
        <v>206913458016.34387</v>
      </c>
      <c r="O462" s="1">
        <f>_xlfn.NUMBERVALUE(IF(Table5[[#This Row],[flux/enzload]]="","",ABS($N$1-Table5[[#This Row],[flux/enzload]])))</f>
        <v>1193002859642.6101</v>
      </c>
      <c r="P462" s="1">
        <f>Table5[[#This Row],[kapp_old]]+IFERROR(((Table5[[#This Row],[kapp_slack_ub]]-Table5[[#This Row],[kapp_slack_lb]])/Table5[[#This Row],[associated enzload]]),0)</f>
        <v>27141.277792879999</v>
      </c>
      <c r="Q462" s="1" t="str">
        <f>"'"&amp;Table5[[#This Row],[rxn]]&amp;"'"&amp;CHAR(9)&amp;Table5[[#This Row],[kapp + (slack_ub - slack_lb)/enzload]]</f>
        <v>'RXN-ALCD26xi_m_FWD-rt3939_m'	27141.27779288</v>
      </c>
      <c r="R462" s="1">
        <f>_xlfn.XLOOKUP(Table5[[#This Row],[rxn]],Table38[name],Table38[flux],0)</f>
        <v>0</v>
      </c>
      <c r="S462" s="1">
        <f>_xlfn.XLOOKUP(SUBSTITUTE(Table5[[#This Row],[rxn]],"RXN-","ENZLOAD-"),Table38[name],Table38[flux],0)</f>
        <v>0</v>
      </c>
      <c r="T462" s="1" t="b">
        <f>AND(Table5[[#This Row],[ENZLOAD flux in kapp-slack.gms]]=0,Table5[[#This Row],[flux in kapp-slack.gms]]&lt;&gt;0,NOT(Table5[[#This Row],[spont or unknown?]]))</f>
        <v>0</v>
      </c>
      <c r="U462" s="1" t="b">
        <f>OR(_xlfn.TEXTAFTER(Table5[[#This Row],[rxn]],"-",-1)="SPONT",_xlfn.TEXTAFTER(Table5[[#This Row],[rxn]],"-",-1)="UNKNOWN")</f>
        <v>0</v>
      </c>
      <c r="V462" s="1">
        <f>_xlfn.XLOOKUP(SUBSTITUTE(Table5[[#This Row],[rxn]],"RXN-","ENZLOAD-"),Table4[rxn],Table4[ub],0)</f>
        <v>1.12990637</v>
      </c>
      <c r="W462" s="1" t="b">
        <f>AND(Table5[[#This Row],[FVA ENZLOAD flux UB]]=0,Table5[[#This Row],[ENZ not made when it should be?]])</f>
        <v>0</v>
      </c>
    </row>
    <row r="463" spans="1:23" hidden="1">
      <c r="A463" s="1" t="s">
        <v>4941</v>
      </c>
      <c r="B463" s="1" t="str">
        <f>_xlfn.TEXTBEFORE(Table38[[#This Row],[all fluxes from kapp-slack]]," ",,,,"")</f>
        <v>RXN-PEt_c_r_FWD-UNKNOWN</v>
      </c>
      <c r="C463" s="1">
        <f>_xlfn.NUMBERVALUE(IFERROR(_xlfn.TEXTAFTER(Table38[[#This Row],[all fluxes from kapp-slack]]," ",-1,,,""),""))</f>
        <v>1.9665906678626999E-2</v>
      </c>
      <c r="F463" s="1" t="s">
        <v>7069</v>
      </c>
      <c r="G463" s="1" t="str">
        <f>_xlfn.TEXTBEFORE(Table5[[#This Row],[rxn     kapp_old        kapp_slack_ub   kapp_slack_lb]]," ")</f>
        <v>RXN-ALCD2i2_c_FWD-rt3939_c</v>
      </c>
      <c r="H46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6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63" s="1">
        <f>_xlfn.NUMBERVALUE(_xlfn.TEXTAFTER(Table5[[#This Row],[rxn     kapp_old        kapp_slack_ub   kapp_slack_lb]]," ",-1))</f>
        <v>0</v>
      </c>
      <c r="K463" s="1">
        <f>_xlfn.XLOOKUP(SUBSTITUTE(Table5[[#This Row],[rxn]],"RXN-","ENZLOAD-"),ENZLOAD[name],ENZLOAD[flux],0)</f>
        <v>1.311721241E-7</v>
      </c>
      <c r="L463" s="1" t="str">
        <f>"'"&amp;Table5[[#This Row],[rxn]]&amp;"'"&amp;CHAR(9)&amp;IF(AND(Table5[[#This Row],[kapp_slack_ub]]&lt;&gt;0,Table5[[#This Row],[kapp_old]]&lt;$F$1),$F$1,Table5[[#This Row],[kapp_old]])</f>
        <v>'RXN-ALCD2i2_c_FWD-rt3939_c'	27141.27779288</v>
      </c>
      <c r="M463" s="1">
        <f>_xlfn.XLOOKUP(Table5[[#This Row],[rxn]],Table3[name],Table3[flux],$F$1)</f>
        <v>27141.277792879999</v>
      </c>
      <c r="N463" s="1">
        <f>IFERROR(Table5[[#This Row],[min flux]]/Table5[[#This Row],[associated enzload]],"")</f>
        <v>206913458016.34387</v>
      </c>
      <c r="O463" s="1">
        <f>_xlfn.NUMBERVALUE(IF(Table5[[#This Row],[flux/enzload]]="","",ABS($N$1-Table5[[#This Row],[flux/enzload]])))</f>
        <v>1193002859642.6101</v>
      </c>
      <c r="P463" s="1">
        <f>Table5[[#This Row],[kapp_old]]+IFERROR(((Table5[[#This Row],[kapp_slack_ub]]-Table5[[#This Row],[kapp_slack_lb]])/Table5[[#This Row],[associated enzload]]),0)</f>
        <v>27141.277792879999</v>
      </c>
      <c r="Q463" s="1" t="str">
        <f>"'"&amp;Table5[[#This Row],[rxn]]&amp;"'"&amp;CHAR(9)&amp;Table5[[#This Row],[kapp + (slack_ub - slack_lb)/enzload]]</f>
        <v>'RXN-ALCD2i2_c_FWD-rt3939_c'	27141.27779288</v>
      </c>
      <c r="R463" s="1">
        <f>_xlfn.XLOOKUP(Table5[[#This Row],[rxn]],Table38[name],Table38[flux],0)</f>
        <v>0</v>
      </c>
      <c r="S463" s="1">
        <f>_xlfn.XLOOKUP(SUBSTITUTE(Table5[[#This Row],[rxn]],"RXN-","ENZLOAD-"),Table38[name],Table38[flux],0)</f>
        <v>0</v>
      </c>
      <c r="T463" s="1" t="b">
        <f>AND(Table5[[#This Row],[ENZLOAD flux in kapp-slack.gms]]=0,Table5[[#This Row],[flux in kapp-slack.gms]]&lt;&gt;0,NOT(Table5[[#This Row],[spont or unknown?]]))</f>
        <v>0</v>
      </c>
      <c r="U463" s="1" t="b">
        <f>OR(_xlfn.TEXTAFTER(Table5[[#This Row],[rxn]],"-",-1)="SPONT",_xlfn.TEXTAFTER(Table5[[#This Row],[rxn]],"-",-1)="UNKNOWN")</f>
        <v>0</v>
      </c>
      <c r="V463" s="1">
        <f>_xlfn.XLOOKUP(SUBSTITUTE(Table5[[#This Row],[rxn]],"RXN-","ENZLOAD-"),Table4[rxn],Table4[ub],0)</f>
        <v>1.12990637</v>
      </c>
      <c r="W463" s="1" t="b">
        <f>AND(Table5[[#This Row],[FVA ENZLOAD flux UB]]=0,Table5[[#This Row],[ENZ not made when it should be?]])</f>
        <v>0</v>
      </c>
    </row>
    <row r="464" spans="1:23" hidden="1">
      <c r="A464" s="1" t="s">
        <v>4942</v>
      </c>
      <c r="B464" s="1" t="str">
        <f>_xlfn.TEXTBEFORE(Table38[[#This Row],[all fluxes from kapp-slack]]," ",,,,"")</f>
        <v>RXN-PEt_c_rm_REV-SPONT</v>
      </c>
      <c r="C464" s="1">
        <f>_xlfn.NUMBERVALUE(IFERROR(_xlfn.TEXTAFTER(Table38[[#This Row],[all fluxes from kapp-slack]]," ",-1,,,""),""))</f>
        <v>2.3502456956866001E-2</v>
      </c>
      <c r="F464" s="1" t="s">
        <v>7070</v>
      </c>
      <c r="G464" s="1" t="str">
        <f>_xlfn.TEXTBEFORE(Table5[[#This Row],[rxn     kapp_old        kapp_slack_ub   kapp_slack_lb]]," ")</f>
        <v>RXN-ALCD2i2_c_FWD-rt7070</v>
      </c>
      <c r="H46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6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64" s="1">
        <f>_xlfn.NUMBERVALUE(_xlfn.TEXTAFTER(Table5[[#This Row],[rxn     kapp_old        kapp_slack_ub   kapp_slack_lb]]," ",-1))</f>
        <v>0</v>
      </c>
      <c r="K464" s="1">
        <f>_xlfn.XLOOKUP(SUBSTITUTE(Table5[[#This Row],[rxn]],"RXN-","ENZLOAD-"),ENZLOAD[name],ENZLOAD[flux],0)</f>
        <v>9.0273682069999997E-8</v>
      </c>
      <c r="L464" s="1" t="str">
        <f>"'"&amp;Table5[[#This Row],[rxn]]&amp;"'"&amp;CHAR(9)&amp;IF(AND(Table5[[#This Row],[kapp_slack_ub]]&lt;&gt;0,Table5[[#This Row],[kapp_old]]&lt;$F$1),$F$1,Table5[[#This Row],[kapp_old]])</f>
        <v>'RXN-ALCD2i2_c_FWD-rt7070'	27141.27779288</v>
      </c>
      <c r="M464" s="1">
        <f>_xlfn.XLOOKUP(Table5[[#This Row],[rxn]],Table3[name],Table3[flux],$F$1)</f>
        <v>27141.277792879999</v>
      </c>
      <c r="N464" s="1">
        <f>IFERROR(Table5[[#This Row],[min flux]]/Table5[[#This Row],[associated enzload]],"")</f>
        <v>300655486411.13495</v>
      </c>
      <c r="O464" s="1">
        <f>_xlfn.NUMBERVALUE(IF(Table5[[#This Row],[flux/enzload]]="","",ABS($N$1-Table5[[#This Row],[flux/enzload]])))</f>
        <v>1099260831247.8199</v>
      </c>
      <c r="P464" s="1">
        <f>Table5[[#This Row],[kapp_old]]+IFERROR(((Table5[[#This Row],[kapp_slack_ub]]-Table5[[#This Row],[kapp_slack_lb]])/Table5[[#This Row],[associated enzload]]),0)</f>
        <v>27141.277792879999</v>
      </c>
      <c r="Q464" s="1" t="str">
        <f>"'"&amp;Table5[[#This Row],[rxn]]&amp;"'"&amp;CHAR(9)&amp;Table5[[#This Row],[kapp + (slack_ub - slack_lb)/enzload]]</f>
        <v>'RXN-ALCD2i2_c_FWD-rt7070'	27141.27779288</v>
      </c>
      <c r="R464" s="1">
        <f>_xlfn.XLOOKUP(Table5[[#This Row],[rxn]],Table38[name],Table38[flux],0)</f>
        <v>0</v>
      </c>
      <c r="S464" s="1">
        <f>_xlfn.XLOOKUP(SUBSTITUTE(Table5[[#This Row],[rxn]],"RXN-","ENZLOAD-"),Table38[name],Table38[flux],0)</f>
        <v>0</v>
      </c>
      <c r="T464" s="1" t="b">
        <f>AND(Table5[[#This Row],[ENZLOAD flux in kapp-slack.gms]]=0,Table5[[#This Row],[flux in kapp-slack.gms]]&lt;&gt;0,NOT(Table5[[#This Row],[spont or unknown?]]))</f>
        <v>0</v>
      </c>
      <c r="U464" s="1" t="b">
        <f>OR(_xlfn.TEXTAFTER(Table5[[#This Row],[rxn]],"-",-1)="SPONT",_xlfn.TEXTAFTER(Table5[[#This Row],[rxn]],"-",-1)="UNKNOWN")</f>
        <v>0</v>
      </c>
      <c r="V464" s="1">
        <f>_xlfn.XLOOKUP(SUBSTITUTE(Table5[[#This Row],[rxn]],"RXN-","ENZLOAD-"),Table4[rxn],Table4[ub],0)</f>
        <v>1.1205659400000001</v>
      </c>
      <c r="W464" s="1" t="b">
        <f>AND(Table5[[#This Row],[FVA ENZLOAD flux UB]]=0,Table5[[#This Row],[ENZ not made when it should be?]])</f>
        <v>0</v>
      </c>
    </row>
    <row r="465" spans="1:23" hidden="1">
      <c r="A465" s="1" t="s">
        <v>4943</v>
      </c>
      <c r="B465" s="1" t="str">
        <f>_xlfn.TEXTBEFORE(Table38[[#This Row],[all fluxes from kapp-slack]]," ",,,,"")</f>
        <v>RXN-PEt_rm_vm_REV-SPONT</v>
      </c>
      <c r="C465" s="1">
        <f>_xlfn.NUMBERVALUE(IFERROR(_xlfn.TEXTAFTER(Table38[[#This Row],[all fluxes from kapp-slack]]," ",-1,,,""),""))</f>
        <v>3.9386613085834001E-2</v>
      </c>
      <c r="F465" s="1" t="s">
        <v>7071</v>
      </c>
      <c r="G465" s="1" t="str">
        <f>_xlfn.TEXTBEFORE(Table5[[#This Row],[rxn     kapp_old        kapp_slack_ub   kapp_slack_lb]]," ")</f>
        <v>RXN-ALCD2i2_c_FWD-rt7110</v>
      </c>
      <c r="H46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6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65" s="1">
        <f>_xlfn.NUMBERVALUE(_xlfn.TEXTAFTER(Table5[[#This Row],[rxn     kapp_old        kapp_slack_ub   kapp_slack_lb]]," ",-1))</f>
        <v>0</v>
      </c>
      <c r="K465" s="1">
        <f>_xlfn.XLOOKUP(SUBSTITUTE(Table5[[#This Row],[rxn]],"RXN-","ENZLOAD-"),ENZLOAD[name],ENZLOAD[flux],0)</f>
        <v>1.8025549455999999E-7</v>
      </c>
      <c r="L465" s="1" t="str">
        <f>"'"&amp;Table5[[#This Row],[rxn]]&amp;"'"&amp;CHAR(9)&amp;IF(AND(Table5[[#This Row],[kapp_slack_ub]]&lt;&gt;0,Table5[[#This Row],[kapp_old]]&lt;$F$1),$F$1,Table5[[#This Row],[kapp_old]])</f>
        <v>'RXN-ALCD2i2_c_FWD-rt7110'	27141.27779288</v>
      </c>
      <c r="M465" s="1">
        <f>_xlfn.XLOOKUP(Table5[[#This Row],[rxn]],Table3[name],Table3[flux],$F$1)</f>
        <v>27141.277792879999</v>
      </c>
      <c r="N465" s="1">
        <f>IFERROR(Table5[[#This Row],[min flux]]/Table5[[#This Row],[associated enzload]],"")</f>
        <v>150571153789.96524</v>
      </c>
      <c r="O465" s="1">
        <f>_xlfn.NUMBERVALUE(IF(Table5[[#This Row],[flux/enzload]]="","",ABS($N$1-Table5[[#This Row],[flux/enzload]])))</f>
        <v>1249345163868.99</v>
      </c>
      <c r="P465" s="1">
        <f>Table5[[#This Row],[kapp_old]]+IFERROR(((Table5[[#This Row],[kapp_slack_ub]]-Table5[[#This Row],[kapp_slack_lb]])/Table5[[#This Row],[associated enzload]]),0)</f>
        <v>27141.277792879999</v>
      </c>
      <c r="Q465" s="1" t="str">
        <f>"'"&amp;Table5[[#This Row],[rxn]]&amp;"'"&amp;CHAR(9)&amp;Table5[[#This Row],[kapp + (slack_ub - slack_lb)/enzload]]</f>
        <v>'RXN-ALCD2i2_c_FWD-rt7110'	27141.27779288</v>
      </c>
      <c r="R465" s="1">
        <f>_xlfn.XLOOKUP(Table5[[#This Row],[rxn]],Table38[name],Table38[flux],0)</f>
        <v>0</v>
      </c>
      <c r="S465" s="1">
        <f>_xlfn.XLOOKUP(SUBSTITUTE(Table5[[#This Row],[rxn]],"RXN-","ENZLOAD-"),Table38[name],Table38[flux],0)</f>
        <v>0</v>
      </c>
      <c r="T465" s="1" t="b">
        <f>AND(Table5[[#This Row],[ENZLOAD flux in kapp-slack.gms]]=0,Table5[[#This Row],[flux in kapp-slack.gms]]&lt;&gt;0,NOT(Table5[[#This Row],[spont or unknown?]]))</f>
        <v>0</v>
      </c>
      <c r="U465" s="1" t="b">
        <f>OR(_xlfn.TEXTAFTER(Table5[[#This Row],[rxn]],"-",-1)="SPONT",_xlfn.TEXTAFTER(Table5[[#This Row],[rxn]],"-",-1)="UNKNOWN")</f>
        <v>0</v>
      </c>
      <c r="V465" s="1">
        <f>_xlfn.XLOOKUP(SUBSTITUTE(Table5[[#This Row],[rxn]],"RXN-","ENZLOAD-"),Table4[rxn],Table4[ub],0)</f>
        <v>1.11612209</v>
      </c>
      <c r="W465" s="1" t="b">
        <f>AND(Table5[[#This Row],[FVA ENZLOAD flux UB]]=0,Table5[[#This Row],[ENZ not made when it should be?]])</f>
        <v>0</v>
      </c>
    </row>
    <row r="466" spans="1:23" hidden="1">
      <c r="A466" s="1" t="s">
        <v>4944</v>
      </c>
      <c r="B466" s="1" t="str">
        <f>_xlfn.TEXTBEFORE(Table38[[#This Row],[all fluxes from kapp-slack]]," ",,,,"")</f>
        <v>RXN-PFK_c_FWD-rt0499</v>
      </c>
      <c r="C466" s="1">
        <f>_xlfn.NUMBERVALUE(IFERROR(_xlfn.TEXTAFTER(Table38[[#This Row],[all fluxes from kapp-slack]]," ",-1,,,""),""))</f>
        <v>2.96493178140665</v>
      </c>
      <c r="F466" s="1" t="s">
        <v>7072</v>
      </c>
      <c r="G466" s="1" t="str">
        <f>_xlfn.TEXTBEFORE(Table5[[#This Row],[rxn     kapp_old        kapp_slack_ub   kapp_slack_lb]]," ")</f>
        <v>RXN-ALCD2i2_c_FWD-rt8149</v>
      </c>
      <c r="H46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6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66" s="1">
        <f>_xlfn.NUMBERVALUE(_xlfn.TEXTAFTER(Table5[[#This Row],[rxn     kapp_old        kapp_slack_ub   kapp_slack_lb]]," ",-1))</f>
        <v>0</v>
      </c>
      <c r="K466" s="1">
        <f>_xlfn.XLOOKUP(SUBSTITUTE(Table5[[#This Row],[rxn]],"RXN-","ENZLOAD-"),ENZLOAD[name],ENZLOAD[flux],0)</f>
        <v>8.4565422969000002E-7</v>
      </c>
      <c r="L466" s="1" t="str">
        <f>"'"&amp;Table5[[#This Row],[rxn]]&amp;"'"&amp;CHAR(9)&amp;IF(AND(Table5[[#This Row],[kapp_slack_ub]]&lt;&gt;0,Table5[[#This Row],[kapp_old]]&lt;$F$1),$F$1,Table5[[#This Row],[kapp_old]])</f>
        <v>'RXN-ALCD2i2_c_FWD-rt8149'	27141.27779288</v>
      </c>
      <c r="M466" s="1">
        <f>_xlfn.XLOOKUP(Table5[[#This Row],[rxn]],Table3[name],Table3[flux],$F$1)</f>
        <v>27141.277792879999</v>
      </c>
      <c r="N466" s="1">
        <f>IFERROR(Table5[[#This Row],[min flux]]/Table5[[#This Row],[associated enzload]],"")</f>
        <v>32095006256.669998</v>
      </c>
      <c r="O466" s="1">
        <f>_xlfn.NUMBERVALUE(IF(Table5[[#This Row],[flux/enzload]]="","",ABS($N$1-Table5[[#This Row],[flux/enzload]])))</f>
        <v>1367821311402.28</v>
      </c>
      <c r="P466" s="1">
        <f>Table5[[#This Row],[kapp_old]]+IFERROR(((Table5[[#This Row],[kapp_slack_ub]]-Table5[[#This Row],[kapp_slack_lb]])/Table5[[#This Row],[associated enzload]]),0)</f>
        <v>27141.277792879999</v>
      </c>
      <c r="Q466" s="1" t="str">
        <f>"'"&amp;Table5[[#This Row],[rxn]]&amp;"'"&amp;CHAR(9)&amp;Table5[[#This Row],[kapp + (slack_ub - slack_lb)/enzload]]</f>
        <v>'RXN-ALCD2i2_c_FWD-rt8149'	27141.27779288</v>
      </c>
      <c r="R466" s="1">
        <f>_xlfn.XLOOKUP(Table5[[#This Row],[rxn]],Table38[name],Table38[flux],0)</f>
        <v>0</v>
      </c>
      <c r="S466" s="1">
        <f>_xlfn.XLOOKUP(SUBSTITUTE(Table5[[#This Row],[rxn]],"RXN-","ENZLOAD-"),Table38[name],Table38[flux],0)</f>
        <v>0</v>
      </c>
      <c r="T466" s="1" t="b">
        <f>AND(Table5[[#This Row],[ENZLOAD flux in kapp-slack.gms]]=0,Table5[[#This Row],[flux in kapp-slack.gms]]&lt;&gt;0,NOT(Table5[[#This Row],[spont or unknown?]]))</f>
        <v>0</v>
      </c>
      <c r="U466" s="1" t="b">
        <f>OR(_xlfn.TEXTAFTER(Table5[[#This Row],[rxn]],"-",-1)="SPONT",_xlfn.TEXTAFTER(Table5[[#This Row],[rxn]],"-",-1)="UNKNOWN")</f>
        <v>0</v>
      </c>
      <c r="V466" s="1">
        <f>_xlfn.XLOOKUP(SUBSTITUTE(Table5[[#This Row],[rxn]],"RXN-","ENZLOAD-"),Table4[rxn],Table4[ub],0)</f>
        <v>1.11269196</v>
      </c>
      <c r="W466" s="1" t="b">
        <f>AND(Table5[[#This Row],[FVA ENZLOAD flux UB]]=0,Table5[[#This Row],[ENZ not made when it should be?]])</f>
        <v>0</v>
      </c>
    </row>
    <row r="467" spans="1:23" hidden="1">
      <c r="A467" s="1" t="s">
        <v>4945</v>
      </c>
      <c r="B467" s="1" t="str">
        <f>_xlfn.TEXTBEFORE(Table38[[#This Row],[all fluxes from kapp-slack]]," ",,,,"")</f>
        <v>RXN-PGCD_c_FWD-rt1147</v>
      </c>
      <c r="C467" s="1">
        <f>_xlfn.NUMBERVALUE(IFERROR(_xlfn.TEXTAFTER(Table38[[#This Row],[all fluxes from kapp-slack]]," ",-1,,,""),""))</f>
        <v>4.1996219965650399</v>
      </c>
      <c r="F467" s="1" t="s">
        <v>7074</v>
      </c>
      <c r="G467" s="1" t="str">
        <f>_xlfn.TEXTBEFORE(Table5[[#This Row],[rxn     kapp_old        kapp_slack_ub   kapp_slack_lb]]," ")</f>
        <v>RXN-ALCD2i2_m_FWD-rt3939_m</v>
      </c>
      <c r="H46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6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67" s="1">
        <f>_xlfn.NUMBERVALUE(_xlfn.TEXTAFTER(Table5[[#This Row],[rxn     kapp_old        kapp_slack_ub   kapp_slack_lb]]," ",-1))</f>
        <v>0</v>
      </c>
      <c r="K467" s="1">
        <f>_xlfn.XLOOKUP(SUBSTITUTE(Table5[[#This Row],[rxn]],"RXN-","ENZLOAD-"),ENZLOAD[name],ENZLOAD[flux],0)</f>
        <v>1.311721241E-7</v>
      </c>
      <c r="L467" s="1" t="str">
        <f>"'"&amp;Table5[[#This Row],[rxn]]&amp;"'"&amp;CHAR(9)&amp;IF(AND(Table5[[#This Row],[kapp_slack_ub]]&lt;&gt;0,Table5[[#This Row],[kapp_old]]&lt;$F$1),$F$1,Table5[[#This Row],[kapp_old]])</f>
        <v>'RXN-ALCD2i2_m_FWD-rt3939_m'	27141.27779288</v>
      </c>
      <c r="M467" s="1">
        <f>_xlfn.XLOOKUP(Table5[[#This Row],[rxn]],Table3[name],Table3[flux],$F$1)</f>
        <v>27141.277792879999</v>
      </c>
      <c r="N467" s="1">
        <f>IFERROR(Table5[[#This Row],[min flux]]/Table5[[#This Row],[associated enzload]],"")</f>
        <v>206913458016.34387</v>
      </c>
      <c r="O467" s="1">
        <f>_xlfn.NUMBERVALUE(IF(Table5[[#This Row],[flux/enzload]]="","",ABS($N$1-Table5[[#This Row],[flux/enzload]])))</f>
        <v>1193002859642.6101</v>
      </c>
      <c r="P467" s="1">
        <f>Table5[[#This Row],[kapp_old]]+IFERROR(((Table5[[#This Row],[kapp_slack_ub]]-Table5[[#This Row],[kapp_slack_lb]])/Table5[[#This Row],[associated enzload]]),0)</f>
        <v>27141.277792879999</v>
      </c>
      <c r="Q467" s="1" t="str">
        <f>"'"&amp;Table5[[#This Row],[rxn]]&amp;"'"&amp;CHAR(9)&amp;Table5[[#This Row],[kapp + (slack_ub - slack_lb)/enzload]]</f>
        <v>'RXN-ALCD2i2_m_FWD-rt3939_m'	27141.27779288</v>
      </c>
      <c r="R467" s="1">
        <f>_xlfn.XLOOKUP(Table5[[#This Row],[rxn]],Table38[name],Table38[flux],0)</f>
        <v>0</v>
      </c>
      <c r="S467" s="1">
        <f>_xlfn.XLOOKUP(SUBSTITUTE(Table5[[#This Row],[rxn]],"RXN-","ENZLOAD-"),Table38[name],Table38[flux],0)</f>
        <v>0</v>
      </c>
      <c r="T467" s="1" t="b">
        <f>AND(Table5[[#This Row],[ENZLOAD flux in kapp-slack.gms]]=0,Table5[[#This Row],[flux in kapp-slack.gms]]&lt;&gt;0,NOT(Table5[[#This Row],[spont or unknown?]]))</f>
        <v>0</v>
      </c>
      <c r="U467" s="1" t="b">
        <f>OR(_xlfn.TEXTAFTER(Table5[[#This Row],[rxn]],"-",-1)="SPONT",_xlfn.TEXTAFTER(Table5[[#This Row],[rxn]],"-",-1)="UNKNOWN")</f>
        <v>0</v>
      </c>
      <c r="V467" s="1">
        <f>_xlfn.XLOOKUP(SUBSTITUTE(Table5[[#This Row],[rxn]],"RXN-","ENZLOAD-"),Table4[rxn],Table4[ub],0)</f>
        <v>1.12990637</v>
      </c>
      <c r="W467" s="1" t="b">
        <f>AND(Table5[[#This Row],[FVA ENZLOAD flux UB]]=0,Table5[[#This Row],[ENZ not made when it should be?]])</f>
        <v>0</v>
      </c>
    </row>
    <row r="468" spans="1:23" hidden="1">
      <c r="A468" s="1" t="s">
        <v>4946</v>
      </c>
      <c r="B468" s="1" t="str">
        <f>_xlfn.TEXTBEFORE(Table38[[#This Row],[all fluxes from kapp-slack]]," ",,,,"")</f>
        <v>RXN-PGK_c_FWD-rt7353</v>
      </c>
      <c r="C468" s="1">
        <f>_xlfn.NUMBERVALUE(IFERROR(_xlfn.TEXTAFTER(Table38[[#This Row],[all fluxes from kapp-slack]]," ",-1,,,""),""))</f>
        <v>7.4443324863394702</v>
      </c>
      <c r="F468" s="1" t="s">
        <v>7075</v>
      </c>
      <c r="G468" s="1" t="str">
        <f>_xlfn.TEXTBEFORE(Table5[[#This Row],[rxn     kapp_old        kapp_slack_ub   kapp_slack_lb]]," ")</f>
        <v>RXN-ALDD20x_m_FWD-rt2756_m</v>
      </c>
      <c r="H46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6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68" s="1">
        <f>_xlfn.NUMBERVALUE(_xlfn.TEXTAFTER(Table5[[#This Row],[rxn     kapp_old        kapp_slack_ub   kapp_slack_lb]]," ",-1))</f>
        <v>0</v>
      </c>
      <c r="K468" s="1">
        <f>_xlfn.XLOOKUP(SUBSTITUTE(Table5[[#This Row],[rxn]],"RXN-","ENZLOAD-"),ENZLOAD[name],ENZLOAD[flux],0)</f>
        <v>2.236997836E-7</v>
      </c>
      <c r="L468" s="1" t="str">
        <f>"'"&amp;Table5[[#This Row],[rxn]]&amp;"'"&amp;CHAR(9)&amp;IF(AND(Table5[[#This Row],[kapp_slack_ub]]&lt;&gt;0,Table5[[#This Row],[kapp_old]]&lt;$F$1),$F$1,Table5[[#This Row],[kapp_old]])</f>
        <v>'RXN-ALDD20x_m_FWD-rt2756_m'	27141.27779288</v>
      </c>
      <c r="M468" s="1">
        <f>_xlfn.XLOOKUP(Table5[[#This Row],[rxn]],Table3[name],Table3[flux],$F$1)</f>
        <v>27141.277792879999</v>
      </c>
      <c r="N468" s="1">
        <f>IFERROR(Table5[[#This Row],[min flux]]/Table5[[#This Row],[associated enzload]],"")</f>
        <v>121329030167.55533</v>
      </c>
      <c r="O468" s="1">
        <f>_xlfn.NUMBERVALUE(IF(Table5[[#This Row],[flux/enzload]]="","",ABS($N$1-Table5[[#This Row],[flux/enzload]])))</f>
        <v>1278587287491.3999</v>
      </c>
      <c r="P468" s="1">
        <f>Table5[[#This Row],[kapp_old]]+IFERROR(((Table5[[#This Row],[kapp_slack_ub]]-Table5[[#This Row],[kapp_slack_lb]])/Table5[[#This Row],[associated enzload]]),0)</f>
        <v>27141.277792879999</v>
      </c>
      <c r="Q468" s="1" t="str">
        <f>"'"&amp;Table5[[#This Row],[rxn]]&amp;"'"&amp;CHAR(9)&amp;Table5[[#This Row],[kapp + (slack_ub - slack_lb)/enzload]]</f>
        <v>'RXN-ALDD20x_m_FWD-rt2756_m'	27141.27779288</v>
      </c>
      <c r="R468" s="1">
        <f>_xlfn.XLOOKUP(Table5[[#This Row],[rxn]],Table38[name],Table38[flux],0)</f>
        <v>0</v>
      </c>
      <c r="S468" s="1">
        <f>_xlfn.XLOOKUP(SUBSTITUTE(Table5[[#This Row],[rxn]],"RXN-","ENZLOAD-"),Table38[name],Table38[flux],0)</f>
        <v>0</v>
      </c>
      <c r="T468" s="1" t="b">
        <f>AND(Table5[[#This Row],[ENZLOAD flux in kapp-slack.gms]]=0,Table5[[#This Row],[flux in kapp-slack.gms]]&lt;&gt;0,NOT(Table5[[#This Row],[spont or unknown?]]))</f>
        <v>0</v>
      </c>
      <c r="U468" s="1" t="b">
        <f>OR(_xlfn.TEXTAFTER(Table5[[#This Row],[rxn]],"-",-1)="SPONT",_xlfn.TEXTAFTER(Table5[[#This Row],[rxn]],"-",-1)="UNKNOWN")</f>
        <v>0</v>
      </c>
      <c r="V468" s="1">
        <f>_xlfn.XLOOKUP(SUBSTITUTE(Table5[[#This Row],[rxn]],"RXN-","ENZLOAD-"),Table4[rxn],Table4[ub],0)</f>
        <v>0.84096833999999998</v>
      </c>
      <c r="W468" s="1" t="b">
        <f>AND(Table5[[#This Row],[FVA ENZLOAD flux UB]]=0,Table5[[#This Row],[ENZ not made when it should be?]])</f>
        <v>0</v>
      </c>
    </row>
    <row r="469" spans="1:23" hidden="1">
      <c r="A469" s="1" t="s">
        <v>4947</v>
      </c>
      <c r="B469" s="1" t="str">
        <f>_xlfn.TEXTBEFORE(Table38[[#This Row],[all fluxes from kapp-slack]]," ",,,,"")</f>
        <v>RXN-PGL_c_FWD-rt6131</v>
      </c>
      <c r="C469" s="1">
        <f>_xlfn.NUMBERVALUE(IFERROR(_xlfn.TEXTAFTER(Table38[[#This Row],[all fluxes from kapp-slack]]," ",-1,,,""),""))</f>
        <v>4.8438246952432102</v>
      </c>
      <c r="F469" s="1" t="s">
        <v>7076</v>
      </c>
      <c r="G469" s="1" t="str">
        <f>_xlfn.TEXTBEFORE(Table5[[#This Row],[rxn     kapp_old        kapp_slack_ub   kapp_slack_lb]]," ")</f>
        <v>RXN-ALDD20y_c_FWD-rt7041</v>
      </c>
      <c r="H46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6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69" s="1">
        <f>_xlfn.NUMBERVALUE(_xlfn.TEXTAFTER(Table5[[#This Row],[rxn     kapp_old        kapp_slack_ub   kapp_slack_lb]]," ",-1))</f>
        <v>0</v>
      </c>
      <c r="K469" s="1">
        <f>_xlfn.XLOOKUP(SUBSTITUTE(Table5[[#This Row],[rxn]],"RXN-","ENZLOAD-"),ENZLOAD[name],ENZLOAD[flux],0)</f>
        <v>6.5236850292000005E-7</v>
      </c>
      <c r="L469" s="1" t="str">
        <f>"'"&amp;Table5[[#This Row],[rxn]]&amp;"'"&amp;CHAR(9)&amp;IF(AND(Table5[[#This Row],[kapp_slack_ub]]&lt;&gt;0,Table5[[#This Row],[kapp_old]]&lt;$F$1),$F$1,Table5[[#This Row],[kapp_old]])</f>
        <v>'RXN-ALDD20y_c_FWD-rt7041'	27141.27779288</v>
      </c>
      <c r="M469" s="1">
        <f>_xlfn.XLOOKUP(Table5[[#This Row],[rxn]],Table3[name],Table3[flux],$F$1)</f>
        <v>27141.277792879999</v>
      </c>
      <c r="N469" s="1">
        <f>IFERROR(Table5[[#This Row],[min flux]]/Table5[[#This Row],[associated enzload]],"")</f>
        <v>41604212452.617958</v>
      </c>
      <c r="O469" s="1">
        <f>_xlfn.NUMBERVALUE(IF(Table5[[#This Row],[flux/enzload]]="","",ABS($N$1-Table5[[#This Row],[flux/enzload]])))</f>
        <v>1358312105206.3401</v>
      </c>
      <c r="P469" s="1">
        <f>Table5[[#This Row],[kapp_old]]+IFERROR(((Table5[[#This Row],[kapp_slack_ub]]-Table5[[#This Row],[kapp_slack_lb]])/Table5[[#This Row],[associated enzload]]),0)</f>
        <v>27141.277792879999</v>
      </c>
      <c r="Q469" s="1" t="str">
        <f>"'"&amp;Table5[[#This Row],[rxn]]&amp;"'"&amp;CHAR(9)&amp;Table5[[#This Row],[kapp + (slack_ub - slack_lb)/enzload]]</f>
        <v>'RXN-ALDD20y_c_FWD-rt7041'	27141.27779288</v>
      </c>
      <c r="R469" s="1">
        <f>_xlfn.XLOOKUP(Table5[[#This Row],[rxn]],Table38[name],Table38[flux],0)</f>
        <v>0</v>
      </c>
      <c r="S469" s="1">
        <f>_xlfn.XLOOKUP(SUBSTITUTE(Table5[[#This Row],[rxn]],"RXN-","ENZLOAD-"),Table38[name],Table38[flux],0)</f>
        <v>0</v>
      </c>
      <c r="T469" s="1" t="b">
        <f>AND(Table5[[#This Row],[ENZLOAD flux in kapp-slack.gms]]=0,Table5[[#This Row],[flux in kapp-slack.gms]]&lt;&gt;0,NOT(Table5[[#This Row],[spont or unknown?]]))</f>
        <v>0</v>
      </c>
      <c r="U469" s="1" t="b">
        <f>OR(_xlfn.TEXTAFTER(Table5[[#This Row],[rxn]],"-",-1)="SPONT",_xlfn.TEXTAFTER(Table5[[#This Row],[rxn]],"-",-1)="UNKNOWN")</f>
        <v>0</v>
      </c>
      <c r="V469" s="1">
        <f>_xlfn.XLOOKUP(SUBSTITUTE(Table5[[#This Row],[rxn]],"RXN-","ENZLOAD-"),Table4[rxn],Table4[ub],0)</f>
        <v>1.3005623399999999</v>
      </c>
      <c r="W469" s="1" t="b">
        <f>AND(Table5[[#This Row],[FVA ENZLOAD flux UB]]=0,Table5[[#This Row],[ENZ not made when it should be?]])</f>
        <v>0</v>
      </c>
    </row>
    <row r="470" spans="1:23" hidden="1">
      <c r="A470" s="1" t="s">
        <v>4948</v>
      </c>
      <c r="B470" s="1" t="str">
        <f>_xlfn.TEXTBEFORE(Table38[[#This Row],[all fluxes from kapp-slack]]," ",,,,"")</f>
        <v>RXN-PGM_c_FWD-rt1542</v>
      </c>
      <c r="C470" s="1">
        <f>_xlfn.NUMBERVALUE(IFERROR(_xlfn.TEXTAFTER(Table38[[#This Row],[all fluxes from kapp-slack]]," ",-1,,,""),""))</f>
        <v>3.2447104897744299</v>
      </c>
      <c r="F470" s="1" t="s">
        <v>7077</v>
      </c>
      <c r="G470" s="1" t="str">
        <f>_xlfn.TEXTBEFORE(Table5[[#This Row],[rxn     kapp_old        kapp_slack_ub   kapp_slack_lb]]," ")</f>
        <v>RXN-ALDD20y_m_FWD-rt2756_m</v>
      </c>
      <c r="H47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7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70" s="1">
        <f>_xlfn.NUMBERVALUE(_xlfn.TEXTAFTER(Table5[[#This Row],[rxn     kapp_old        kapp_slack_ub   kapp_slack_lb]]," ",-1))</f>
        <v>0</v>
      </c>
      <c r="K470" s="1">
        <f>_xlfn.XLOOKUP(SUBSTITUTE(Table5[[#This Row],[rxn]],"RXN-","ENZLOAD-"),ENZLOAD[name],ENZLOAD[flux],0)</f>
        <v>2.236997836E-7</v>
      </c>
      <c r="L470" s="1" t="str">
        <f>"'"&amp;Table5[[#This Row],[rxn]]&amp;"'"&amp;CHAR(9)&amp;IF(AND(Table5[[#This Row],[kapp_slack_ub]]&lt;&gt;0,Table5[[#This Row],[kapp_old]]&lt;$F$1),$F$1,Table5[[#This Row],[kapp_old]])</f>
        <v>'RXN-ALDD20y_m_FWD-rt2756_m'	27141.27779288</v>
      </c>
      <c r="M470" s="1">
        <f>_xlfn.XLOOKUP(Table5[[#This Row],[rxn]],Table3[name],Table3[flux],$F$1)</f>
        <v>27141.277792879999</v>
      </c>
      <c r="N470" s="1">
        <f>IFERROR(Table5[[#This Row],[min flux]]/Table5[[#This Row],[associated enzload]],"")</f>
        <v>121329030167.55533</v>
      </c>
      <c r="O470" s="1">
        <f>_xlfn.NUMBERVALUE(IF(Table5[[#This Row],[flux/enzload]]="","",ABS($N$1-Table5[[#This Row],[flux/enzload]])))</f>
        <v>1278587287491.3999</v>
      </c>
      <c r="P470" s="1">
        <f>Table5[[#This Row],[kapp_old]]+IFERROR(((Table5[[#This Row],[kapp_slack_ub]]-Table5[[#This Row],[kapp_slack_lb]])/Table5[[#This Row],[associated enzload]]),0)</f>
        <v>27141.277792879999</v>
      </c>
      <c r="Q470" s="1" t="str">
        <f>"'"&amp;Table5[[#This Row],[rxn]]&amp;"'"&amp;CHAR(9)&amp;Table5[[#This Row],[kapp + (slack_ub - slack_lb)/enzload]]</f>
        <v>'RXN-ALDD20y_m_FWD-rt2756_m'	27141.27779288</v>
      </c>
      <c r="R470" s="1">
        <f>_xlfn.XLOOKUP(Table5[[#This Row],[rxn]],Table38[name],Table38[flux],0)</f>
        <v>0</v>
      </c>
      <c r="S470" s="1">
        <f>_xlfn.XLOOKUP(SUBSTITUTE(Table5[[#This Row],[rxn]],"RXN-","ENZLOAD-"),Table38[name],Table38[flux],0)</f>
        <v>0</v>
      </c>
      <c r="T470" s="1" t="b">
        <f>AND(Table5[[#This Row],[ENZLOAD flux in kapp-slack.gms]]=0,Table5[[#This Row],[flux in kapp-slack.gms]]&lt;&gt;0,NOT(Table5[[#This Row],[spont or unknown?]]))</f>
        <v>0</v>
      </c>
      <c r="U470" s="1" t="b">
        <f>OR(_xlfn.TEXTAFTER(Table5[[#This Row],[rxn]],"-",-1)="SPONT",_xlfn.TEXTAFTER(Table5[[#This Row],[rxn]],"-",-1)="UNKNOWN")</f>
        <v>0</v>
      </c>
      <c r="V470" s="1">
        <f>_xlfn.XLOOKUP(SUBSTITUTE(Table5[[#This Row],[rxn]],"RXN-","ENZLOAD-"),Table4[rxn],Table4[ub],0)</f>
        <v>0.84096833999999998</v>
      </c>
      <c r="W470" s="1" t="b">
        <f>AND(Table5[[#This Row],[FVA ENZLOAD flux UB]]=0,Table5[[#This Row],[ENZ not made when it should be?]])</f>
        <v>0</v>
      </c>
    </row>
    <row r="471" spans="1:23" hidden="1">
      <c r="A471" s="1" t="s">
        <v>4949</v>
      </c>
      <c r="B471" s="1" t="str">
        <f>_xlfn.TEXTBEFORE(Table38[[#This Row],[all fluxes from kapp-slack]]," ",,,,"")</f>
        <v>RXN-PGMT_c_FWD-rt1591</v>
      </c>
      <c r="C471" s="1">
        <f>_xlfn.NUMBERVALUE(IFERROR(_xlfn.TEXTAFTER(Table38[[#This Row],[all fluxes from kapp-slack]]," ",-1,,,""),""))</f>
        <v>0.48794460475678098</v>
      </c>
      <c r="F471" s="1" t="s">
        <v>7078</v>
      </c>
      <c r="G471" s="1" t="str">
        <f>_xlfn.TEXTBEFORE(Table5[[#This Row],[rxn     kapp_old        kapp_slack_ub   kapp_slack_lb]]," ")</f>
        <v>RXN-ALDD20y_m_FWD-rt3674_m</v>
      </c>
      <c r="H47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7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71" s="1">
        <f>_xlfn.NUMBERVALUE(_xlfn.TEXTAFTER(Table5[[#This Row],[rxn     kapp_old        kapp_slack_ub   kapp_slack_lb]]," ",-1))</f>
        <v>0</v>
      </c>
      <c r="K471" s="1">
        <f>_xlfn.XLOOKUP(SUBSTITUTE(Table5[[#This Row],[rxn]],"RXN-","ENZLOAD-"),ENZLOAD[name],ENZLOAD[flux],0)</f>
        <v>1.91483437427E-6</v>
      </c>
      <c r="L471" s="1" t="str">
        <f>"'"&amp;Table5[[#This Row],[rxn]]&amp;"'"&amp;CHAR(9)&amp;IF(AND(Table5[[#This Row],[kapp_slack_ub]]&lt;&gt;0,Table5[[#This Row],[kapp_old]]&lt;$F$1),$F$1,Table5[[#This Row],[kapp_old]])</f>
        <v>'RXN-ALDD20y_m_FWD-rt3674_m'	27141.27779288</v>
      </c>
      <c r="M471" s="1">
        <f>_xlfn.XLOOKUP(Table5[[#This Row],[rxn]],Table3[name],Table3[flux],$F$1)</f>
        <v>27141.277792879999</v>
      </c>
      <c r="N471" s="1">
        <f>IFERROR(Table5[[#This Row],[min flux]]/Table5[[#This Row],[associated enzload]],"")</f>
        <v>14174216923.18803</v>
      </c>
      <c r="O471" s="1">
        <f>_xlfn.NUMBERVALUE(IF(Table5[[#This Row],[flux/enzload]]="","",ABS($N$1-Table5[[#This Row],[flux/enzload]])))</f>
        <v>1385742100735.77</v>
      </c>
      <c r="P471" s="1">
        <f>Table5[[#This Row],[kapp_old]]+IFERROR(((Table5[[#This Row],[kapp_slack_ub]]-Table5[[#This Row],[kapp_slack_lb]])/Table5[[#This Row],[associated enzload]]),0)</f>
        <v>27141.277792879999</v>
      </c>
      <c r="Q471" s="1" t="str">
        <f>"'"&amp;Table5[[#This Row],[rxn]]&amp;"'"&amp;CHAR(9)&amp;Table5[[#This Row],[kapp + (slack_ub - slack_lb)/enzload]]</f>
        <v>'RXN-ALDD20y_m_FWD-rt3674_m'	27141.27779288</v>
      </c>
      <c r="R471" s="1">
        <f>_xlfn.XLOOKUP(Table5[[#This Row],[rxn]],Table38[name],Table38[flux],0)</f>
        <v>0</v>
      </c>
      <c r="S471" s="1">
        <f>_xlfn.XLOOKUP(SUBSTITUTE(Table5[[#This Row],[rxn]],"RXN-","ENZLOAD-"),Table38[name],Table38[flux],0)</f>
        <v>0</v>
      </c>
      <c r="T471" s="1" t="b">
        <f>AND(Table5[[#This Row],[ENZLOAD flux in kapp-slack.gms]]=0,Table5[[#This Row],[flux in kapp-slack.gms]]&lt;&gt;0,NOT(Table5[[#This Row],[spont or unknown?]]))</f>
        <v>0</v>
      </c>
      <c r="U471" s="1" t="b">
        <f>OR(_xlfn.TEXTAFTER(Table5[[#This Row],[rxn]],"-",-1)="SPONT",_xlfn.TEXTAFTER(Table5[[#This Row],[rxn]],"-",-1)="UNKNOWN")</f>
        <v>0</v>
      </c>
      <c r="V471" s="1">
        <f>_xlfn.XLOOKUP(SUBSTITUTE(Table5[[#This Row],[rxn]],"RXN-","ENZLOAD-"),Table4[rxn],Table4[ub],0)</f>
        <v>0.78734190000000004</v>
      </c>
      <c r="W471" s="1" t="b">
        <f>AND(Table5[[#This Row],[FVA ENZLOAD flux UB]]=0,Table5[[#This Row],[ENZ not made when it should be?]])</f>
        <v>0</v>
      </c>
    </row>
    <row r="472" spans="1:23" hidden="1">
      <c r="A472" s="1" t="s">
        <v>4950</v>
      </c>
      <c r="B472" s="1" t="str">
        <f>_xlfn.TEXTBEFORE(Table38[[#This Row],[all fluxes from kapp-slack]]," ",,,,"")</f>
        <v>RXN-PHETA1_c_REV-rt7697</v>
      </c>
      <c r="C472" s="1">
        <f>_xlfn.NUMBERVALUE(IFERROR(_xlfn.TEXTAFTER(Table38[[#This Row],[all fluxes from kapp-slack]]," ",-1,,,""),""))</f>
        <v>1.8301458697362001E-2</v>
      </c>
      <c r="F472" s="1" t="s">
        <v>7079</v>
      </c>
      <c r="G472" s="1" t="str">
        <f>_xlfn.TEXTBEFORE(Table5[[#This Row],[rxn     kapp_old        kapp_slack_ub   kapp_slack_lb]]," ")</f>
        <v>RXN-ALDD22x_c_FWD-rt2756_c</v>
      </c>
      <c r="H47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7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72" s="1">
        <f>_xlfn.NUMBERVALUE(_xlfn.TEXTAFTER(Table5[[#This Row],[rxn     kapp_old        kapp_slack_ub   kapp_slack_lb]]," ",-1))</f>
        <v>0</v>
      </c>
      <c r="K472" s="1">
        <f>_xlfn.XLOOKUP(SUBSTITUTE(Table5[[#This Row],[rxn]],"RXN-","ENZLOAD-"),ENZLOAD[name],ENZLOAD[flux],0)</f>
        <v>2.236997836E-7</v>
      </c>
      <c r="L472" s="1" t="str">
        <f>"'"&amp;Table5[[#This Row],[rxn]]&amp;"'"&amp;CHAR(9)&amp;IF(AND(Table5[[#This Row],[kapp_slack_ub]]&lt;&gt;0,Table5[[#This Row],[kapp_old]]&lt;$F$1),$F$1,Table5[[#This Row],[kapp_old]])</f>
        <v>'RXN-ALDD22x_c_FWD-rt2756_c'	27141.27779288</v>
      </c>
      <c r="M472" s="1">
        <f>_xlfn.XLOOKUP(Table5[[#This Row],[rxn]],Table3[name],Table3[flux],$F$1)</f>
        <v>27141.277792879999</v>
      </c>
      <c r="N472" s="1">
        <f>IFERROR(Table5[[#This Row],[min flux]]/Table5[[#This Row],[associated enzload]],"")</f>
        <v>121329030167.55533</v>
      </c>
      <c r="O472" s="1">
        <f>_xlfn.NUMBERVALUE(IF(Table5[[#This Row],[flux/enzload]]="","",ABS($N$1-Table5[[#This Row],[flux/enzload]])))</f>
        <v>1278587287491.3999</v>
      </c>
      <c r="P472" s="1">
        <f>Table5[[#This Row],[kapp_old]]+IFERROR(((Table5[[#This Row],[kapp_slack_ub]]-Table5[[#This Row],[kapp_slack_lb]])/Table5[[#This Row],[associated enzload]]),0)</f>
        <v>27141.277792879999</v>
      </c>
      <c r="Q472" s="1" t="str">
        <f>"'"&amp;Table5[[#This Row],[rxn]]&amp;"'"&amp;CHAR(9)&amp;Table5[[#This Row],[kapp + (slack_ub - slack_lb)/enzload]]</f>
        <v>'RXN-ALDD22x_c_FWD-rt2756_c'	27141.27779288</v>
      </c>
      <c r="R472" s="1">
        <f>_xlfn.XLOOKUP(Table5[[#This Row],[rxn]],Table38[name],Table38[flux],0)</f>
        <v>0</v>
      </c>
      <c r="S472" s="1">
        <f>_xlfn.XLOOKUP(SUBSTITUTE(Table5[[#This Row],[rxn]],"RXN-","ENZLOAD-"),Table38[name],Table38[flux],0)</f>
        <v>0</v>
      </c>
      <c r="T472" s="1" t="b">
        <f>AND(Table5[[#This Row],[ENZLOAD flux in kapp-slack.gms]]=0,Table5[[#This Row],[flux in kapp-slack.gms]]&lt;&gt;0,NOT(Table5[[#This Row],[spont or unknown?]]))</f>
        <v>0</v>
      </c>
      <c r="U472" s="1" t="b">
        <f>OR(_xlfn.TEXTAFTER(Table5[[#This Row],[rxn]],"-",-1)="SPONT",_xlfn.TEXTAFTER(Table5[[#This Row],[rxn]],"-",-1)="UNKNOWN")</f>
        <v>0</v>
      </c>
      <c r="V472" s="1">
        <f>_xlfn.XLOOKUP(SUBSTITUTE(Table5[[#This Row],[rxn]],"RXN-","ENZLOAD-"),Table4[rxn],Table4[ub],0)</f>
        <v>0.84096833999999998</v>
      </c>
      <c r="W472" s="1" t="b">
        <f>AND(Table5[[#This Row],[FVA ENZLOAD flux UB]]=0,Table5[[#This Row],[ENZ not made when it should be?]])</f>
        <v>0</v>
      </c>
    </row>
    <row r="473" spans="1:23" hidden="1">
      <c r="A473" s="1" t="s">
        <v>4951</v>
      </c>
      <c r="B473" s="1" t="str">
        <f>_xlfn.TEXTBEFORE(Table38[[#This Row],[all fluxes from kapp-slack]]," ",,,,"")</f>
        <v>RXN-PHETRS_c_FWD-FRS12</v>
      </c>
      <c r="C473" s="1">
        <f>_xlfn.NUMBERVALUE(IFERROR(_xlfn.TEXTAFTER(Table38[[#This Row],[all fluxes from kapp-slack]]," ",-1,,,""),""))</f>
        <v>1.8301458697362001E-2</v>
      </c>
      <c r="F473" s="1" t="s">
        <v>7080</v>
      </c>
      <c r="G473" s="1" t="str">
        <f>_xlfn.TEXTBEFORE(Table5[[#This Row],[rxn     kapp_old        kapp_slack_ub   kapp_slack_lb]]," ")</f>
        <v>RXN-ALDD22x_c_FWD-rt7955_c</v>
      </c>
      <c r="H47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7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73" s="1">
        <f>_xlfn.NUMBERVALUE(_xlfn.TEXTAFTER(Table5[[#This Row],[rxn     kapp_old        kapp_slack_ub   kapp_slack_lb]]," ",-1))</f>
        <v>0</v>
      </c>
      <c r="K473" s="1">
        <f>_xlfn.XLOOKUP(SUBSTITUTE(Table5[[#This Row],[rxn]],"RXN-","ENZLOAD-"),ENZLOAD[name],ENZLOAD[flux],0)</f>
        <v>3.7180220466000001E-7</v>
      </c>
      <c r="L473" s="1" t="str">
        <f>"'"&amp;Table5[[#This Row],[rxn]]&amp;"'"&amp;CHAR(9)&amp;IF(AND(Table5[[#This Row],[kapp_slack_ub]]&lt;&gt;0,Table5[[#This Row],[kapp_old]]&lt;$F$1),$F$1,Table5[[#This Row],[kapp_old]])</f>
        <v>'RXN-ALDD22x_c_FWD-rt7955_c'	27141.27779288</v>
      </c>
      <c r="M473" s="1">
        <f>_xlfn.XLOOKUP(Table5[[#This Row],[rxn]],Table3[name],Table3[flux],$F$1)</f>
        <v>27141.277792879999</v>
      </c>
      <c r="N473" s="1">
        <f>IFERROR(Table5[[#This Row],[min flux]]/Table5[[#This Row],[associated enzload]],"")</f>
        <v>72999238446.420029</v>
      </c>
      <c r="O473" s="1">
        <f>_xlfn.NUMBERVALUE(IF(Table5[[#This Row],[flux/enzload]]="","",ABS($N$1-Table5[[#This Row],[flux/enzload]])))</f>
        <v>1326917079212.53</v>
      </c>
      <c r="P473" s="1">
        <f>Table5[[#This Row],[kapp_old]]+IFERROR(((Table5[[#This Row],[kapp_slack_ub]]-Table5[[#This Row],[kapp_slack_lb]])/Table5[[#This Row],[associated enzload]]),0)</f>
        <v>27141.277792879999</v>
      </c>
      <c r="Q473" s="1" t="str">
        <f>"'"&amp;Table5[[#This Row],[rxn]]&amp;"'"&amp;CHAR(9)&amp;Table5[[#This Row],[kapp + (slack_ub - slack_lb)/enzload]]</f>
        <v>'RXN-ALDD22x_c_FWD-rt7955_c'	27141.27779288</v>
      </c>
      <c r="R473" s="1">
        <f>_xlfn.XLOOKUP(Table5[[#This Row],[rxn]],Table38[name],Table38[flux],0)</f>
        <v>0</v>
      </c>
      <c r="S473" s="1">
        <f>_xlfn.XLOOKUP(SUBSTITUTE(Table5[[#This Row],[rxn]],"RXN-","ENZLOAD-"),Table38[name],Table38[flux],0)</f>
        <v>0</v>
      </c>
      <c r="T473" s="1" t="b">
        <f>AND(Table5[[#This Row],[ENZLOAD flux in kapp-slack.gms]]=0,Table5[[#This Row],[flux in kapp-slack.gms]]&lt;&gt;0,NOT(Table5[[#This Row],[spont or unknown?]]))</f>
        <v>0</v>
      </c>
      <c r="U473" s="1" t="b">
        <f>OR(_xlfn.TEXTAFTER(Table5[[#This Row],[rxn]],"-",-1)="SPONT",_xlfn.TEXTAFTER(Table5[[#This Row],[rxn]],"-",-1)="UNKNOWN")</f>
        <v>0</v>
      </c>
      <c r="V473" s="1">
        <f>_xlfn.XLOOKUP(SUBSTITUTE(Table5[[#This Row],[rxn]],"RXN-","ENZLOAD-"),Table4[rxn],Table4[ub],0)</f>
        <v>0.77345233999999996</v>
      </c>
      <c r="W473" s="1" t="b">
        <f>AND(Table5[[#This Row],[FVA ENZLOAD flux UB]]=0,Table5[[#This Row],[ENZ not made when it should be?]])</f>
        <v>0</v>
      </c>
    </row>
    <row r="474" spans="1:23" hidden="1">
      <c r="A474" s="1" t="s">
        <v>4952</v>
      </c>
      <c r="B474" s="1" t="str">
        <f>_xlfn.TEXTBEFORE(Table38[[#This Row],[all fluxes from kapp-slack]]," ",,,,"")</f>
        <v>RXN-PItps_e_FWD-rt1948</v>
      </c>
      <c r="C474" s="1">
        <f>_xlfn.NUMBERVALUE(IFERROR(_xlfn.TEXTAFTER(Table38[[#This Row],[all fluxes from kapp-slack]]," ",-1,,,""),""))</f>
        <v>0.20767909000072099</v>
      </c>
      <c r="F474" s="1" t="s">
        <v>7081</v>
      </c>
      <c r="G474" s="1" t="str">
        <f>_xlfn.TEXTBEFORE(Table5[[#This Row],[rxn     kapp_old        kapp_slack_ub   kapp_slack_lb]]," ")</f>
        <v>RXN-ALDD2x_c_FWD-rt2756_c</v>
      </c>
      <c r="H47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7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74" s="1">
        <f>_xlfn.NUMBERVALUE(_xlfn.TEXTAFTER(Table5[[#This Row],[rxn     kapp_old        kapp_slack_ub   kapp_slack_lb]]," ",-1))</f>
        <v>0</v>
      </c>
      <c r="K474" s="1">
        <f>_xlfn.XLOOKUP(SUBSTITUTE(Table5[[#This Row],[rxn]],"RXN-","ENZLOAD-"),ENZLOAD[name],ENZLOAD[flux],0)</f>
        <v>2.236997836E-7</v>
      </c>
      <c r="L474" s="1" t="str">
        <f>"'"&amp;Table5[[#This Row],[rxn]]&amp;"'"&amp;CHAR(9)&amp;IF(AND(Table5[[#This Row],[kapp_slack_ub]]&lt;&gt;0,Table5[[#This Row],[kapp_old]]&lt;$F$1),$F$1,Table5[[#This Row],[kapp_old]])</f>
        <v>'RXN-ALDD2x_c_FWD-rt2756_c'	27141.27779288</v>
      </c>
      <c r="M474" s="1">
        <f>_xlfn.XLOOKUP(Table5[[#This Row],[rxn]],Table3[name],Table3[flux],$F$1)</f>
        <v>27141.277792879999</v>
      </c>
      <c r="N474" s="1">
        <f>IFERROR(Table5[[#This Row],[min flux]]/Table5[[#This Row],[associated enzload]],"")</f>
        <v>121329030167.55533</v>
      </c>
      <c r="O474" s="1">
        <f>_xlfn.NUMBERVALUE(IF(Table5[[#This Row],[flux/enzload]]="","",ABS($N$1-Table5[[#This Row],[flux/enzload]])))</f>
        <v>1278587287491.3999</v>
      </c>
      <c r="P474" s="1">
        <f>Table5[[#This Row],[kapp_old]]+IFERROR(((Table5[[#This Row],[kapp_slack_ub]]-Table5[[#This Row],[kapp_slack_lb]])/Table5[[#This Row],[associated enzload]]),0)</f>
        <v>27141.277792879999</v>
      </c>
      <c r="Q474" s="1" t="str">
        <f>"'"&amp;Table5[[#This Row],[rxn]]&amp;"'"&amp;CHAR(9)&amp;Table5[[#This Row],[kapp + (slack_ub - slack_lb)/enzload]]</f>
        <v>'RXN-ALDD2x_c_FWD-rt2756_c'	27141.27779288</v>
      </c>
      <c r="R474" s="1">
        <f>_xlfn.XLOOKUP(Table5[[#This Row],[rxn]],Table38[name],Table38[flux],0)</f>
        <v>0</v>
      </c>
      <c r="S474" s="1">
        <f>_xlfn.XLOOKUP(SUBSTITUTE(Table5[[#This Row],[rxn]],"RXN-","ENZLOAD-"),Table38[name],Table38[flux],0)</f>
        <v>0</v>
      </c>
      <c r="T474" s="1" t="b">
        <f>AND(Table5[[#This Row],[ENZLOAD flux in kapp-slack.gms]]=0,Table5[[#This Row],[flux in kapp-slack.gms]]&lt;&gt;0,NOT(Table5[[#This Row],[spont or unknown?]]))</f>
        <v>0</v>
      </c>
      <c r="U474" s="1" t="b">
        <f>OR(_xlfn.TEXTAFTER(Table5[[#This Row],[rxn]],"-",-1)="SPONT",_xlfn.TEXTAFTER(Table5[[#This Row],[rxn]],"-",-1)="UNKNOWN")</f>
        <v>0</v>
      </c>
      <c r="V474" s="1">
        <f>_xlfn.XLOOKUP(SUBSTITUTE(Table5[[#This Row],[rxn]],"RXN-","ENZLOAD-"),Table4[rxn],Table4[ub],0)</f>
        <v>0.84096833999999998</v>
      </c>
      <c r="W474" s="1" t="b">
        <f>AND(Table5[[#This Row],[FVA ENZLOAD flux UB]]=0,Table5[[#This Row],[ENZ not made when it should be?]])</f>
        <v>0</v>
      </c>
    </row>
    <row r="475" spans="1:23" hidden="1">
      <c r="A475" s="1" t="s">
        <v>4953</v>
      </c>
      <c r="B475" s="1" t="str">
        <f>_xlfn.TEXTBEFORE(Table38[[#This Row],[all fluxes from kapp-slack]]," ",,,,"")</f>
        <v>RXN-PItps_m_FWD-rt7506</v>
      </c>
      <c r="C475" s="1">
        <f>_xlfn.NUMBERVALUE(IFERROR(_xlfn.TEXTAFTER(Table38[[#This Row],[all fluxes from kapp-slack]]," ",-1,,,""),""))</f>
        <v>66.319732117939793</v>
      </c>
      <c r="F475" s="1" t="s">
        <v>7082</v>
      </c>
      <c r="G475" s="1" t="str">
        <f>_xlfn.TEXTBEFORE(Table5[[#This Row],[rxn     kapp_old        kapp_slack_ub   kapp_slack_lb]]," ")</f>
        <v>RXN-ALDD2y_c_FWD-rt2756_c</v>
      </c>
      <c r="H475" s="1">
        <f>_xlfn.NUMBERVALUE(_xlfn.TEXTBEFORE(TRIM(_xlfn.TEXTAFTER(_xlfn.TEXTBEFORE(Table5[[#This Row],[rxn     kapp_old        kapp_slack_ub   kapp_slack_lb]],Table5[[#This Row],[kapp_slack_lb]],-1),Table5[[#This Row],[rxn]]))," "))</f>
        <v>63154.3185274719</v>
      </c>
      <c r="I47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75" s="1">
        <f>_xlfn.NUMBERVALUE(_xlfn.TEXTAFTER(Table5[[#This Row],[rxn     kapp_old        kapp_slack_ub   kapp_slack_lb]]," ",-1))</f>
        <v>0</v>
      </c>
      <c r="K475" s="1">
        <f>_xlfn.XLOOKUP(SUBSTITUTE(Table5[[#This Row],[rxn]],"RXN-","ENZLOAD-"),ENZLOAD[name],ENZLOAD[flux],0)</f>
        <v>2.236997836E-7</v>
      </c>
      <c r="L475" s="1" t="str">
        <f>"'"&amp;Table5[[#This Row],[rxn]]&amp;"'"&amp;CHAR(9)&amp;IF(AND(Table5[[#This Row],[kapp_slack_ub]]&lt;&gt;0,Table5[[#This Row],[kapp_old]]&lt;$F$1),$F$1,Table5[[#This Row],[kapp_old]])</f>
        <v>'RXN-ALDD2y_c_FWD-rt2756_c'	63154.3185274719</v>
      </c>
      <c r="M475" s="1">
        <f>_xlfn.XLOOKUP(Table5[[#This Row],[rxn]],Table3[name],Table3[flux],$F$1)</f>
        <v>27141.277792879999</v>
      </c>
      <c r="N475" s="1">
        <f>IFERROR(Table5[[#This Row],[min flux]]/Table5[[#This Row],[associated enzload]],"")</f>
        <v>121329030167.55533</v>
      </c>
      <c r="O475" s="1">
        <f>_xlfn.NUMBERVALUE(IF(Table5[[#This Row],[flux/enzload]]="","",ABS($N$1-Table5[[#This Row],[flux/enzload]])))</f>
        <v>1278587287491.3999</v>
      </c>
      <c r="P475" s="1">
        <f>Table5[[#This Row],[kapp_old]]+IFERROR(((Table5[[#This Row],[kapp_slack_ub]]-Table5[[#This Row],[kapp_slack_lb]])/Table5[[#This Row],[associated enzload]]),0)</f>
        <v>63154.3185274719</v>
      </c>
      <c r="Q475" s="1" t="str">
        <f>"'"&amp;Table5[[#This Row],[rxn]]&amp;"'"&amp;CHAR(9)&amp;Table5[[#This Row],[kapp + (slack_ub - slack_lb)/enzload]]</f>
        <v>'RXN-ALDD2y_c_FWD-rt2756_c'	63154.3185274719</v>
      </c>
      <c r="R475" s="1">
        <f>_xlfn.XLOOKUP(Table5[[#This Row],[rxn]],Table38[name],Table38[flux],0)</f>
        <v>2.02946347146638</v>
      </c>
      <c r="S475" s="1">
        <f>_xlfn.XLOOKUP(SUBSTITUTE(Table5[[#This Row],[rxn]],"RXN-","ENZLOAD-"),Table38[name],Table38[flux],0)</f>
        <v>1.2422642074E-5</v>
      </c>
      <c r="T475" s="1" t="b">
        <f>AND(Table5[[#This Row],[ENZLOAD flux in kapp-slack.gms]]=0,Table5[[#This Row],[flux in kapp-slack.gms]]&lt;&gt;0,NOT(Table5[[#This Row],[spont or unknown?]]))</f>
        <v>0</v>
      </c>
      <c r="U475" s="1" t="b">
        <f>OR(_xlfn.TEXTAFTER(Table5[[#This Row],[rxn]],"-",-1)="SPONT",_xlfn.TEXTAFTER(Table5[[#This Row],[rxn]],"-",-1)="UNKNOWN")</f>
        <v>0</v>
      </c>
      <c r="V475" s="1">
        <f>_xlfn.XLOOKUP(SUBSTITUTE(Table5[[#This Row],[rxn]],"RXN-","ENZLOAD-"),Table4[rxn],Table4[ub],0)</f>
        <v>0.84096833999999998</v>
      </c>
      <c r="W475" s="1" t="b">
        <f>AND(Table5[[#This Row],[FVA ENZLOAD flux UB]]=0,Table5[[#This Row],[ENZ not made when it should be?]])</f>
        <v>0</v>
      </c>
    </row>
    <row r="476" spans="1:23" hidden="1">
      <c r="A476" s="1" t="s">
        <v>4954</v>
      </c>
      <c r="B476" s="1" t="str">
        <f>_xlfn.TEXTBEFORE(Table38[[#This Row],[all fluxes from kapp-slack]]," ",,,,"")</f>
        <v>RXN-PMANM_c_REV-rt0873</v>
      </c>
      <c r="C476" s="1">
        <f>_xlfn.NUMBERVALUE(IFERROR(_xlfn.TEXTAFTER(Table38[[#This Row],[all fluxes from kapp-slack]]," ",-1,,,""),""))</f>
        <v>0.14832742143710101</v>
      </c>
      <c r="F476" s="1" t="s">
        <v>7083</v>
      </c>
      <c r="G476" s="1" t="str">
        <f>_xlfn.TEXTBEFORE(Table5[[#This Row],[rxn     kapp_old        kapp_slack_ub   kapp_slack_lb]]," ")</f>
        <v>RXN-ALDD2y_c_FWD-rt3674_c</v>
      </c>
      <c r="H476" s="1">
        <f>_xlfn.NUMBERVALUE(_xlfn.TEXTBEFORE(TRIM(_xlfn.TEXTAFTER(_xlfn.TEXTBEFORE(Table5[[#This Row],[rxn     kapp_old        kapp_slack_ub   kapp_slack_lb]],Table5[[#This Row],[kapp_slack_lb]],-1),Table5[[#This Row],[rxn]]))," "))</f>
        <v>63154.3185274719</v>
      </c>
      <c r="I47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76" s="1">
        <f>_xlfn.NUMBERVALUE(_xlfn.TEXTAFTER(Table5[[#This Row],[rxn     kapp_old        kapp_slack_ub   kapp_slack_lb]]," ",-1))</f>
        <v>0</v>
      </c>
      <c r="K476" s="1">
        <f>_xlfn.XLOOKUP(SUBSTITUTE(Table5[[#This Row],[rxn]],"RXN-","ENZLOAD-"),ENZLOAD[name],ENZLOAD[flux],0)</f>
        <v>1.91483437427E-6</v>
      </c>
      <c r="L476" s="1" t="str">
        <f>"'"&amp;Table5[[#This Row],[rxn]]&amp;"'"&amp;CHAR(9)&amp;IF(AND(Table5[[#This Row],[kapp_slack_ub]]&lt;&gt;0,Table5[[#This Row],[kapp_old]]&lt;$F$1),$F$1,Table5[[#This Row],[kapp_old]])</f>
        <v>'RXN-ALDD2y_c_FWD-rt3674_c'	63154.3185274719</v>
      </c>
      <c r="M476" s="1">
        <f>_xlfn.XLOOKUP(Table5[[#This Row],[rxn]],Table3[name],Table3[flux],$F$1)</f>
        <v>27141.277792879999</v>
      </c>
      <c r="N476" s="1">
        <f>IFERROR(Table5[[#This Row],[min flux]]/Table5[[#This Row],[associated enzload]],"")</f>
        <v>14174216923.18803</v>
      </c>
      <c r="O476" s="1">
        <f>_xlfn.NUMBERVALUE(IF(Table5[[#This Row],[flux/enzload]]="","",ABS($N$1-Table5[[#This Row],[flux/enzload]])))</f>
        <v>1385742100735.77</v>
      </c>
      <c r="P476" s="1">
        <f>Table5[[#This Row],[kapp_old]]+IFERROR(((Table5[[#This Row],[kapp_slack_ub]]-Table5[[#This Row],[kapp_slack_lb]])/Table5[[#This Row],[associated enzload]]),0)</f>
        <v>63154.3185274719</v>
      </c>
      <c r="Q476" s="1" t="str">
        <f>"'"&amp;Table5[[#This Row],[rxn]]&amp;"'"&amp;CHAR(9)&amp;Table5[[#This Row],[kapp + (slack_ub - slack_lb)/enzload]]</f>
        <v>'RXN-ALDD2y_c_FWD-rt3674_c'	63154.3185274719</v>
      </c>
      <c r="R476" s="1">
        <f>_xlfn.XLOOKUP(Table5[[#This Row],[rxn]],Table38[name],Table38[flux],0)</f>
        <v>0</v>
      </c>
      <c r="S476" s="1">
        <f>_xlfn.XLOOKUP(SUBSTITUTE(Table5[[#This Row],[rxn]],"RXN-","ENZLOAD-"),Table38[name],Table38[flux],0)</f>
        <v>0</v>
      </c>
      <c r="T476" s="1" t="b">
        <f>AND(Table5[[#This Row],[ENZLOAD flux in kapp-slack.gms]]=0,Table5[[#This Row],[flux in kapp-slack.gms]]&lt;&gt;0,NOT(Table5[[#This Row],[spont or unknown?]]))</f>
        <v>0</v>
      </c>
      <c r="U476" s="1" t="b">
        <f>OR(_xlfn.TEXTAFTER(Table5[[#This Row],[rxn]],"-",-1)="SPONT",_xlfn.TEXTAFTER(Table5[[#This Row],[rxn]],"-",-1)="UNKNOWN")</f>
        <v>0</v>
      </c>
      <c r="V476" s="1">
        <f>_xlfn.XLOOKUP(SUBSTITUTE(Table5[[#This Row],[rxn]],"RXN-","ENZLOAD-"),Table4[rxn],Table4[ub],0)</f>
        <v>0.78734190000000004</v>
      </c>
      <c r="W476" s="1" t="b">
        <f>AND(Table5[[#This Row],[FVA ENZLOAD flux UB]]=0,Table5[[#This Row],[ENZ not made when it should be?]])</f>
        <v>0</v>
      </c>
    </row>
    <row r="477" spans="1:23" hidden="1">
      <c r="A477" s="1" t="s">
        <v>4955</v>
      </c>
      <c r="B477" s="1" t="str">
        <f>_xlfn.TEXTBEFORE(Table38[[#This Row],[all fluxes from kapp-slack]]," ",,,,"")</f>
        <v>RXN-PMDPHT_c_FWD-UNKNOWN</v>
      </c>
      <c r="C477" s="1">
        <f>_xlfn.NUMBERVALUE(IFERROR(_xlfn.TEXTAFTER(Table38[[#This Row],[all fluxes from kapp-slack]]," ",-1,,,""),""))</f>
        <v>7.9873995779000001E-5</v>
      </c>
      <c r="F477" s="1" t="s">
        <v>7084</v>
      </c>
      <c r="G477" s="1" t="str">
        <f>_xlfn.TEXTBEFORE(Table5[[#This Row],[rxn     kapp_old        kapp_slack_ub   kapp_slack_lb]]," ")</f>
        <v>RXN-ALLTN_c_FWD-rt3516</v>
      </c>
      <c r="H47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7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77" s="1">
        <f>_xlfn.NUMBERVALUE(_xlfn.TEXTAFTER(Table5[[#This Row],[rxn     kapp_old        kapp_slack_ub   kapp_slack_lb]]," ",-1))</f>
        <v>0</v>
      </c>
      <c r="K477" s="1">
        <f>_xlfn.XLOOKUP(SUBSTITUTE(Table5[[#This Row],[rxn]],"RXN-","ENZLOAD-"),ENZLOAD[name],ENZLOAD[flux],0)</f>
        <v>1.0154590379999999E-8</v>
      </c>
      <c r="L477" s="1" t="str">
        <f>"'"&amp;Table5[[#This Row],[rxn]]&amp;"'"&amp;CHAR(9)&amp;IF(AND(Table5[[#This Row],[kapp_slack_ub]]&lt;&gt;0,Table5[[#This Row],[kapp_old]]&lt;$F$1),$F$1,Table5[[#This Row],[kapp_old]])</f>
        <v>'RXN-ALLTN_c_FWD-rt3516'	27141.27779288</v>
      </c>
      <c r="M477" s="1">
        <f>_xlfn.XLOOKUP(Table5[[#This Row],[rxn]],Table3[name],Table3[flux],$F$1)</f>
        <v>27141.277792879999</v>
      </c>
      <c r="N477" s="1">
        <f>IFERROR(Table5[[#This Row],[min flux]]/Table5[[#This Row],[associated enzload]],"")</f>
        <v>2672808727601.2803</v>
      </c>
      <c r="O477" s="1">
        <f>_xlfn.NUMBERVALUE(IF(Table5[[#This Row],[flux/enzload]]="","",ABS($N$1-Table5[[#This Row],[flux/enzload]])))</f>
        <v>1272892409942.3301</v>
      </c>
      <c r="P477" s="1">
        <f>Table5[[#This Row],[kapp_old]]+IFERROR(((Table5[[#This Row],[kapp_slack_ub]]-Table5[[#This Row],[kapp_slack_lb]])/Table5[[#This Row],[associated enzload]]),0)</f>
        <v>27141.277792879999</v>
      </c>
      <c r="Q477" s="1" t="str">
        <f>"'"&amp;Table5[[#This Row],[rxn]]&amp;"'"&amp;CHAR(9)&amp;Table5[[#This Row],[kapp + (slack_ub - slack_lb)/enzload]]</f>
        <v>'RXN-ALLTN_c_FWD-rt3516'	27141.27779288</v>
      </c>
      <c r="R477" s="1">
        <f>_xlfn.XLOOKUP(Table5[[#This Row],[rxn]],Table38[name],Table38[flux],0)</f>
        <v>0</v>
      </c>
      <c r="S477" s="1">
        <f>_xlfn.XLOOKUP(SUBSTITUTE(Table5[[#This Row],[rxn]],"RXN-","ENZLOAD-"),Table38[name],Table38[flux],0)</f>
        <v>0</v>
      </c>
      <c r="T477" s="1" t="b">
        <f>AND(Table5[[#This Row],[ENZLOAD flux in kapp-slack.gms]]=0,Table5[[#This Row],[flux in kapp-slack.gms]]&lt;&gt;0,NOT(Table5[[#This Row],[spont or unknown?]]))</f>
        <v>0</v>
      </c>
      <c r="U477" s="1" t="b">
        <f>OR(_xlfn.TEXTAFTER(Table5[[#This Row],[rxn]],"-",-1)="SPONT",_xlfn.TEXTAFTER(Table5[[#This Row],[rxn]],"-",-1)="UNKNOWN")</f>
        <v>0</v>
      </c>
      <c r="V477" s="1">
        <f>_xlfn.XLOOKUP(SUBSTITUTE(Table5[[#This Row],[rxn]],"RXN-","ENZLOAD-"),Table4[rxn],Table4[ub],0)</f>
        <v>0.21208209</v>
      </c>
      <c r="W477" s="1" t="b">
        <f>AND(Table5[[#This Row],[FVA ENZLOAD flux UB]]=0,Table5[[#This Row],[ENZ not made when it should be?]])</f>
        <v>0</v>
      </c>
    </row>
    <row r="478" spans="1:23" hidden="1">
      <c r="A478" s="1" t="s">
        <v>4956</v>
      </c>
      <c r="B478" s="1" t="str">
        <f>_xlfn.TEXTBEFORE(Table38[[#This Row],[all fluxes from kapp-slack]]," ",,,,"")</f>
        <v>RXN-PMEMT_rm_FWD-rt4380</v>
      </c>
      <c r="C478" s="1">
        <f>_xlfn.NUMBERVALUE(IFERROR(_xlfn.TEXTAFTER(Table38[[#This Row],[all fluxes from kapp-slack]]," ",-1,,,""),""))</f>
        <v>1.5884156128967999E-2</v>
      </c>
      <c r="F478" s="1" t="s">
        <v>7085</v>
      </c>
      <c r="G478" s="1" t="str">
        <f>_xlfn.TEXTBEFORE(Table5[[#This Row],[rxn     kapp_old        kapp_slack_ub   kapp_slack_lb]]," ")</f>
        <v>RXN-ALLTN_c_REV-rt3516</v>
      </c>
      <c r="H47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7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78" s="1">
        <f>_xlfn.NUMBERVALUE(_xlfn.TEXTAFTER(Table5[[#This Row],[rxn     kapp_old        kapp_slack_ub   kapp_slack_lb]]," ",-1))</f>
        <v>0</v>
      </c>
      <c r="K478" s="1">
        <f>_xlfn.XLOOKUP(SUBSTITUTE(Table5[[#This Row],[rxn]],"RXN-","ENZLOAD-"),ENZLOAD[name],ENZLOAD[flux],0)</f>
        <v>1.0154590379999999E-8</v>
      </c>
      <c r="L478" s="1" t="str">
        <f>"'"&amp;Table5[[#This Row],[rxn]]&amp;"'"&amp;CHAR(9)&amp;IF(AND(Table5[[#This Row],[kapp_slack_ub]]&lt;&gt;0,Table5[[#This Row],[kapp_old]]&lt;$F$1),$F$1,Table5[[#This Row],[kapp_old]])</f>
        <v>'RXN-ALLTN_c_REV-rt3516'	27141.27779288</v>
      </c>
      <c r="M478" s="1">
        <f>_xlfn.XLOOKUP(Table5[[#This Row],[rxn]],Table3[name],Table3[flux],$F$1)</f>
        <v>27141.277792879999</v>
      </c>
      <c r="N478" s="1">
        <f>IFERROR(Table5[[#This Row],[min flux]]/Table5[[#This Row],[associated enzload]],"")</f>
        <v>2672808727601.2803</v>
      </c>
      <c r="O478" s="1">
        <f>_xlfn.NUMBERVALUE(IF(Table5[[#This Row],[flux/enzload]]="","",ABS($N$1-Table5[[#This Row],[flux/enzload]])))</f>
        <v>1272892409942.3301</v>
      </c>
      <c r="P478" s="1">
        <f>Table5[[#This Row],[kapp_old]]+IFERROR(((Table5[[#This Row],[kapp_slack_ub]]-Table5[[#This Row],[kapp_slack_lb]])/Table5[[#This Row],[associated enzload]]),0)</f>
        <v>27141.277792879999</v>
      </c>
      <c r="Q478" s="1" t="str">
        <f>"'"&amp;Table5[[#This Row],[rxn]]&amp;"'"&amp;CHAR(9)&amp;Table5[[#This Row],[kapp + (slack_ub - slack_lb)/enzload]]</f>
        <v>'RXN-ALLTN_c_REV-rt3516'	27141.27779288</v>
      </c>
      <c r="R478" s="1">
        <f>_xlfn.XLOOKUP(Table5[[#This Row],[rxn]],Table38[name],Table38[flux],0)</f>
        <v>0</v>
      </c>
      <c r="S478" s="1">
        <f>_xlfn.XLOOKUP(SUBSTITUTE(Table5[[#This Row],[rxn]],"RXN-","ENZLOAD-"),Table38[name],Table38[flux],0)</f>
        <v>0</v>
      </c>
      <c r="T478" s="1" t="b">
        <f>AND(Table5[[#This Row],[ENZLOAD flux in kapp-slack.gms]]=0,Table5[[#This Row],[flux in kapp-slack.gms]]&lt;&gt;0,NOT(Table5[[#This Row],[spont or unknown?]]))</f>
        <v>0</v>
      </c>
      <c r="U478" s="1" t="b">
        <f>OR(_xlfn.TEXTAFTER(Table5[[#This Row],[rxn]],"-",-1)="SPONT",_xlfn.TEXTAFTER(Table5[[#This Row],[rxn]],"-",-1)="UNKNOWN")</f>
        <v>0</v>
      </c>
      <c r="V478" s="1">
        <f>_xlfn.XLOOKUP(SUBSTITUTE(Table5[[#This Row],[rxn]],"RXN-","ENZLOAD-"),Table4[rxn],Table4[ub],0)</f>
        <v>0.21208209</v>
      </c>
      <c r="W478" s="1" t="b">
        <f>AND(Table5[[#This Row],[FVA ENZLOAD flux UB]]=0,Table5[[#This Row],[ENZ not made when it should be?]])</f>
        <v>0</v>
      </c>
    </row>
    <row r="479" spans="1:23" hidden="1">
      <c r="A479" s="1" t="s">
        <v>4957</v>
      </c>
      <c r="B479" s="1" t="str">
        <f>_xlfn.TEXTBEFORE(Table38[[#This Row],[all fluxes from kapp-slack]]," ",,,,"")</f>
        <v>RXN-PMEVK_c_FWD-rt0334</v>
      </c>
      <c r="C479" s="1">
        <f>_xlfn.NUMBERVALUE(IFERROR(_xlfn.TEXTAFTER(Table38[[#This Row],[all fluxes from kapp-slack]]," ",-1,,,""),""))</f>
        <v>0.34525718992117199</v>
      </c>
      <c r="F479" s="1" t="s">
        <v>7088</v>
      </c>
      <c r="G479" s="1" t="str">
        <f>_xlfn.TEXTBEFORE(Table5[[#This Row],[rxn     kapp_old        kapp_slack_ub   kapp_slack_lb]]," ")</f>
        <v>RXN-ALPHNH_c_FWD-rt0958</v>
      </c>
      <c r="H47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7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79" s="1">
        <f>_xlfn.NUMBERVALUE(_xlfn.TEXTAFTER(Table5[[#This Row],[rxn     kapp_old        kapp_slack_ub   kapp_slack_lb]]," ",-1))</f>
        <v>0</v>
      </c>
      <c r="K479" s="1">
        <f>_xlfn.XLOOKUP(SUBSTITUTE(Table5[[#This Row],[rxn]],"RXN-","ENZLOAD-"),ENZLOAD[name],ENZLOAD[flux],0)</f>
        <v>9.3195451499999998E-9</v>
      </c>
      <c r="L479" s="1" t="str">
        <f>"'"&amp;Table5[[#This Row],[rxn]]&amp;"'"&amp;CHAR(9)&amp;IF(AND(Table5[[#This Row],[kapp_slack_ub]]&lt;&gt;0,Table5[[#This Row],[kapp_old]]&lt;$F$1),$F$1,Table5[[#This Row],[kapp_old]])</f>
        <v>'RXN-ALPHNH_c_FWD-rt0958'	27141.27779288</v>
      </c>
      <c r="M479" s="1">
        <f>_xlfn.XLOOKUP(Table5[[#This Row],[rxn]],Table3[name],Table3[flux],$F$1)</f>
        <v>27141.277792879999</v>
      </c>
      <c r="N479" s="1">
        <f>IFERROR(Table5[[#This Row],[min flux]]/Table5[[#This Row],[associated enzload]],"")</f>
        <v>2912296400310.9102</v>
      </c>
      <c r="O479" s="1">
        <f>_xlfn.NUMBERVALUE(IF(Table5[[#This Row],[flux/enzload]]="","",ABS($N$1-Table5[[#This Row],[flux/enzload]])))</f>
        <v>1512380082651.96</v>
      </c>
      <c r="P479" s="1">
        <f>Table5[[#This Row],[kapp_old]]+IFERROR(((Table5[[#This Row],[kapp_slack_ub]]-Table5[[#This Row],[kapp_slack_lb]])/Table5[[#This Row],[associated enzload]]),0)</f>
        <v>27141.277792879999</v>
      </c>
      <c r="Q479" s="1" t="str">
        <f>"'"&amp;Table5[[#This Row],[rxn]]&amp;"'"&amp;CHAR(9)&amp;Table5[[#This Row],[kapp + (slack_ub - slack_lb)/enzload]]</f>
        <v>'RXN-ALPHNH_c_FWD-rt0958'	27141.27779288</v>
      </c>
      <c r="R479" s="1">
        <f>_xlfn.XLOOKUP(Table5[[#This Row],[rxn]],Table38[name],Table38[flux],0)</f>
        <v>0</v>
      </c>
      <c r="S479" s="1">
        <f>_xlfn.XLOOKUP(SUBSTITUTE(Table5[[#This Row],[rxn]],"RXN-","ENZLOAD-"),Table38[name],Table38[flux],0)</f>
        <v>0</v>
      </c>
      <c r="T479" s="1" t="b">
        <f>AND(Table5[[#This Row],[ENZLOAD flux in kapp-slack.gms]]=0,Table5[[#This Row],[flux in kapp-slack.gms]]&lt;&gt;0,NOT(Table5[[#This Row],[spont or unknown?]]))</f>
        <v>0</v>
      </c>
      <c r="U479" s="1" t="b">
        <f>OR(_xlfn.TEXTAFTER(Table5[[#This Row],[rxn]],"-",-1)="SPONT",_xlfn.TEXTAFTER(Table5[[#This Row],[rxn]],"-",-1)="UNKNOWN")</f>
        <v>0</v>
      </c>
      <c r="V479" s="1">
        <f>_xlfn.XLOOKUP(SUBSTITUTE(Table5[[#This Row],[rxn]],"RXN-","ENZLOAD-"),Table4[rxn],Table4[ub],0)</f>
        <v>0.32100624</v>
      </c>
      <c r="W479" s="1" t="b">
        <f>AND(Table5[[#This Row],[FVA ENZLOAD flux UB]]=0,Table5[[#This Row],[ENZ not made when it should be?]])</f>
        <v>0</v>
      </c>
    </row>
    <row r="480" spans="1:23" hidden="1">
      <c r="A480" s="1" t="s">
        <v>4958</v>
      </c>
      <c r="B480" s="1" t="str">
        <f>_xlfn.TEXTBEFORE(Table38[[#This Row],[all fluxes from kapp-slack]]," ",,,,"")</f>
        <v>RXN-PMTCOAt_c_l_FWD-SPONT</v>
      </c>
      <c r="C480" s="1">
        <f>_xlfn.NUMBERVALUE(IFERROR(_xlfn.TEXTAFTER(Table38[[#This Row],[all fluxes from kapp-slack]]," ",-1,,,""),""))</f>
        <v>6.7210104238800005E-4</v>
      </c>
      <c r="F480" s="1" t="s">
        <v>7089</v>
      </c>
      <c r="G480" s="1" t="str">
        <f>_xlfn.TEXTBEFORE(Table5[[#This Row],[rxn     kapp_old        kapp_slack_ub   kapp_slack_lb]]," ")</f>
        <v>RXN-AMAOTr_c_FWD-rt4363</v>
      </c>
      <c r="H48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8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80" s="1">
        <f>_xlfn.NUMBERVALUE(_xlfn.TEXTAFTER(Table5[[#This Row],[rxn     kapp_old        kapp_slack_ub   kapp_slack_lb]]," ",-1))</f>
        <v>0</v>
      </c>
      <c r="K480" s="1">
        <f>_xlfn.XLOOKUP(SUBSTITUTE(Table5[[#This Row],[rxn]],"RXN-","ENZLOAD-"),ENZLOAD[name],ENZLOAD[flux],0)</f>
        <v>1.4141804438E-7</v>
      </c>
      <c r="L480" s="1" t="str">
        <f>"'"&amp;Table5[[#This Row],[rxn]]&amp;"'"&amp;CHAR(9)&amp;IF(AND(Table5[[#This Row],[kapp_slack_ub]]&lt;&gt;0,Table5[[#This Row],[kapp_old]]&lt;$F$1),$F$1,Table5[[#This Row],[kapp_old]])</f>
        <v>'RXN-AMAOTr_c_FWD-rt4363'	27141.27779288</v>
      </c>
      <c r="M480" s="1">
        <f>_xlfn.XLOOKUP(Table5[[#This Row],[rxn]],Table3[name],Table3[flux],$F$1)</f>
        <v>27141.277792879999</v>
      </c>
      <c r="N480" s="1">
        <f>IFERROR(Table5[[#This Row],[min flux]]/Table5[[#This Row],[associated enzload]],"")</f>
        <v>191922310281.3494</v>
      </c>
      <c r="O480" s="1">
        <f>_xlfn.NUMBERVALUE(IF(Table5[[#This Row],[flux/enzload]]="","",ABS($N$1-Table5[[#This Row],[flux/enzload]])))</f>
        <v>1207994007377.6001</v>
      </c>
      <c r="P480" s="1">
        <f>Table5[[#This Row],[kapp_old]]+IFERROR(((Table5[[#This Row],[kapp_slack_ub]]-Table5[[#This Row],[kapp_slack_lb]])/Table5[[#This Row],[associated enzload]]),0)</f>
        <v>27141.277792879999</v>
      </c>
      <c r="Q480" s="1" t="str">
        <f>"'"&amp;Table5[[#This Row],[rxn]]&amp;"'"&amp;CHAR(9)&amp;Table5[[#This Row],[kapp + (slack_ub - slack_lb)/enzload]]</f>
        <v>'RXN-AMAOTr_c_FWD-rt4363'	27141.27779288</v>
      </c>
      <c r="R480" s="1">
        <f>_xlfn.XLOOKUP(Table5[[#This Row],[rxn]],Table38[name],Table38[flux],0)</f>
        <v>0</v>
      </c>
      <c r="S480" s="1">
        <f>_xlfn.XLOOKUP(SUBSTITUTE(Table5[[#This Row],[rxn]],"RXN-","ENZLOAD-"),Table38[name],Table38[flux],0)</f>
        <v>0</v>
      </c>
      <c r="T480" s="1" t="b">
        <f>AND(Table5[[#This Row],[ENZLOAD flux in kapp-slack.gms]]=0,Table5[[#This Row],[flux in kapp-slack.gms]]&lt;&gt;0,NOT(Table5[[#This Row],[spont or unknown?]]))</f>
        <v>0</v>
      </c>
      <c r="U480" s="1" t="b">
        <f>OR(_xlfn.TEXTAFTER(Table5[[#This Row],[rxn]],"-",-1)="SPONT",_xlfn.TEXTAFTER(Table5[[#This Row],[rxn]],"-",-1)="UNKNOWN")</f>
        <v>0</v>
      </c>
      <c r="V480" s="1">
        <f>_xlfn.XLOOKUP(SUBSTITUTE(Table5[[#This Row],[rxn]],"RXN-","ENZLOAD-"),Table4[rxn],Table4[ub],0)</f>
        <v>0.47227040999999997</v>
      </c>
      <c r="W480" s="1" t="b">
        <f>AND(Table5[[#This Row],[FVA ENZLOAD flux UB]]=0,Table5[[#This Row],[ENZ not made when it should be?]])</f>
        <v>0</v>
      </c>
    </row>
    <row r="481" spans="1:23" hidden="1">
      <c r="A481" s="1" t="s">
        <v>4959</v>
      </c>
      <c r="B481" s="1" t="str">
        <f>_xlfn.TEXTBEFORE(Table38[[#This Row],[all fluxes from kapp-slack]]," ",,,,"")</f>
        <v>RXN-PMTCOAt_c_r_FWD-SPONT</v>
      </c>
      <c r="C481" s="1">
        <f>_xlfn.NUMBERVALUE(IFERROR(_xlfn.TEXTAFTER(Table38[[#This Row],[all fluxes from kapp-slack]]," ",-1,,,""),""))</f>
        <v>9.6734385231800005E-3</v>
      </c>
      <c r="F481" s="1" t="s">
        <v>7090</v>
      </c>
      <c r="G481" s="1" t="str">
        <f>_xlfn.TEXTBEFORE(Table5[[#This Row],[rxn     kapp_old        kapp_slack_ub   kapp_slack_lb]]," ")</f>
        <v>RXN-AMAOTr_c_REV-rt4363</v>
      </c>
      <c r="H48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8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81" s="1">
        <f>_xlfn.NUMBERVALUE(_xlfn.TEXTAFTER(Table5[[#This Row],[rxn     kapp_old        kapp_slack_ub   kapp_slack_lb]]," ",-1))</f>
        <v>0</v>
      </c>
      <c r="K481" s="1">
        <f>_xlfn.XLOOKUP(SUBSTITUTE(Table5[[#This Row],[rxn]],"RXN-","ENZLOAD-"),ENZLOAD[name],ENZLOAD[flux],0)</f>
        <v>1.4141804438E-7</v>
      </c>
      <c r="L481" s="1" t="str">
        <f>"'"&amp;Table5[[#This Row],[rxn]]&amp;"'"&amp;CHAR(9)&amp;IF(AND(Table5[[#This Row],[kapp_slack_ub]]&lt;&gt;0,Table5[[#This Row],[kapp_old]]&lt;$F$1),$F$1,Table5[[#This Row],[kapp_old]])</f>
        <v>'RXN-AMAOTr_c_REV-rt4363'	27141.27779288</v>
      </c>
      <c r="M481" s="1">
        <f>_xlfn.XLOOKUP(Table5[[#This Row],[rxn]],Table3[name],Table3[flux],$F$1)</f>
        <v>27141.277792879999</v>
      </c>
      <c r="N481" s="1">
        <f>IFERROR(Table5[[#This Row],[min flux]]/Table5[[#This Row],[associated enzload]],"")</f>
        <v>191922310281.3494</v>
      </c>
      <c r="O481" s="1">
        <f>_xlfn.NUMBERVALUE(IF(Table5[[#This Row],[flux/enzload]]="","",ABS($N$1-Table5[[#This Row],[flux/enzload]])))</f>
        <v>1207994007377.6001</v>
      </c>
      <c r="P481" s="1">
        <f>Table5[[#This Row],[kapp_old]]+IFERROR(((Table5[[#This Row],[kapp_slack_ub]]-Table5[[#This Row],[kapp_slack_lb]])/Table5[[#This Row],[associated enzload]]),0)</f>
        <v>27141.277792879999</v>
      </c>
      <c r="Q481" s="1" t="str">
        <f>"'"&amp;Table5[[#This Row],[rxn]]&amp;"'"&amp;CHAR(9)&amp;Table5[[#This Row],[kapp + (slack_ub - slack_lb)/enzload]]</f>
        <v>'RXN-AMAOTr_c_REV-rt4363'	27141.27779288</v>
      </c>
      <c r="R481" s="1">
        <f>_xlfn.XLOOKUP(Table5[[#This Row],[rxn]],Table38[name],Table38[flux],0)</f>
        <v>0</v>
      </c>
      <c r="S481" s="1">
        <f>_xlfn.XLOOKUP(SUBSTITUTE(Table5[[#This Row],[rxn]],"RXN-","ENZLOAD-"),Table38[name],Table38[flux],0)</f>
        <v>0</v>
      </c>
      <c r="T481" s="1" t="b">
        <f>AND(Table5[[#This Row],[ENZLOAD flux in kapp-slack.gms]]=0,Table5[[#This Row],[flux in kapp-slack.gms]]&lt;&gt;0,NOT(Table5[[#This Row],[spont or unknown?]]))</f>
        <v>0</v>
      </c>
      <c r="U481" s="1" t="b">
        <f>OR(_xlfn.TEXTAFTER(Table5[[#This Row],[rxn]],"-",-1)="SPONT",_xlfn.TEXTAFTER(Table5[[#This Row],[rxn]],"-",-1)="UNKNOWN")</f>
        <v>0</v>
      </c>
      <c r="V481" s="1">
        <f>_xlfn.XLOOKUP(SUBSTITUTE(Table5[[#This Row],[rxn]],"RXN-","ENZLOAD-"),Table4[rxn],Table4[ub],0)</f>
        <v>0.47227040999999997</v>
      </c>
      <c r="W481" s="1" t="b">
        <f>AND(Table5[[#This Row],[FVA ENZLOAD flux UB]]=0,Table5[[#This Row],[ENZ not made when it should be?]])</f>
        <v>0</v>
      </c>
    </row>
    <row r="482" spans="1:23" hidden="1">
      <c r="A482" s="1" t="s">
        <v>4960</v>
      </c>
      <c r="B482" s="1" t="str">
        <f>_xlfn.TEXTBEFORE(Table38[[#This Row],[all fluxes from kapp-slack]]," ",,,,"")</f>
        <v>RXN-PMTCOAt_c_rm_FWD-SPONT</v>
      </c>
      <c r="C482" s="1">
        <f>_xlfn.NUMBERVALUE(IFERROR(_xlfn.TEXTAFTER(Table38[[#This Row],[all fluxes from kapp-slack]]," ",-1,,,""),""))</f>
        <v>1.4459059246547E-2</v>
      </c>
      <c r="F482" s="1" t="s">
        <v>7093</v>
      </c>
      <c r="G482" s="1" t="str">
        <f>_xlfn.TEXTBEFORE(Table5[[#This Row],[rxn     kapp_old        kapp_slack_ub   kapp_slack_lb]]," ")</f>
        <v>RXN-AMETt_c_m_FWD-rt3664</v>
      </c>
      <c r="H48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8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82" s="1">
        <f>_xlfn.NUMBERVALUE(_xlfn.TEXTAFTER(Table5[[#This Row],[rxn     kapp_old        kapp_slack_ub   kapp_slack_lb]]," ",-1))</f>
        <v>0</v>
      </c>
      <c r="K482" s="1">
        <f>_xlfn.XLOOKUP(SUBSTITUTE(Table5[[#This Row],[rxn]],"RXN-","ENZLOAD-"),ENZLOAD[name],ENZLOAD[flux],0)</f>
        <v>3.9524053552E-7</v>
      </c>
      <c r="L482" s="1" t="str">
        <f>"'"&amp;Table5[[#This Row],[rxn]]&amp;"'"&amp;CHAR(9)&amp;IF(AND(Table5[[#This Row],[kapp_slack_ub]]&lt;&gt;0,Table5[[#This Row],[kapp_old]]&lt;$F$1),$F$1,Table5[[#This Row],[kapp_old]])</f>
        <v>'RXN-AMETt_c_m_FWD-rt3664'	27141.27779288</v>
      </c>
      <c r="M482" s="1">
        <f>_xlfn.XLOOKUP(Table5[[#This Row],[rxn]],Table3[name],Table3[flux],$F$1)</f>
        <v>27141.277792879999</v>
      </c>
      <c r="N482" s="1">
        <f>IFERROR(Table5[[#This Row],[min flux]]/Table5[[#This Row],[associated enzload]],"")</f>
        <v>68670278864.923241</v>
      </c>
      <c r="O482" s="1">
        <f>_xlfn.NUMBERVALUE(IF(Table5[[#This Row],[flux/enzload]]="","",ABS($N$1-Table5[[#This Row],[flux/enzload]])))</f>
        <v>1331246038794.03</v>
      </c>
      <c r="P482" s="1">
        <f>Table5[[#This Row],[kapp_old]]+IFERROR(((Table5[[#This Row],[kapp_slack_ub]]-Table5[[#This Row],[kapp_slack_lb]])/Table5[[#This Row],[associated enzload]]),0)</f>
        <v>27141.277792879999</v>
      </c>
      <c r="Q482" s="1" t="str">
        <f>"'"&amp;Table5[[#This Row],[rxn]]&amp;"'"&amp;CHAR(9)&amp;Table5[[#This Row],[kapp + (slack_ub - slack_lb)/enzload]]</f>
        <v>'RXN-AMETt_c_m_FWD-rt3664'	27141.27779288</v>
      </c>
      <c r="R482" s="1">
        <f>_xlfn.XLOOKUP(Table5[[#This Row],[rxn]],Table38[name],Table38[flux],0)</f>
        <v>0</v>
      </c>
      <c r="S482" s="1">
        <f>_xlfn.XLOOKUP(SUBSTITUTE(Table5[[#This Row],[rxn]],"RXN-","ENZLOAD-"),Table38[name],Table38[flux],0)</f>
        <v>0</v>
      </c>
      <c r="T482" s="1" t="b">
        <f>AND(Table5[[#This Row],[ENZLOAD flux in kapp-slack.gms]]=0,Table5[[#This Row],[flux in kapp-slack.gms]]&lt;&gt;0,NOT(Table5[[#This Row],[spont or unknown?]]))</f>
        <v>0</v>
      </c>
      <c r="U482" s="1" t="b">
        <f>OR(_xlfn.TEXTAFTER(Table5[[#This Row],[rxn]],"-",-1)="SPONT",_xlfn.TEXTAFTER(Table5[[#This Row],[rxn]],"-",-1)="UNKNOWN")</f>
        <v>0</v>
      </c>
      <c r="V482" s="1">
        <f>_xlfn.XLOOKUP(SUBSTITUTE(Table5[[#This Row],[rxn]],"RXN-","ENZLOAD-"),Table4[rxn],Table4[ub],0)</f>
        <v>1.3249635900000001</v>
      </c>
      <c r="W482" s="1" t="b">
        <f>AND(Table5[[#This Row],[FVA ENZLOAD flux UB]]=0,Table5[[#This Row],[ENZ not made when it should be?]])</f>
        <v>0</v>
      </c>
    </row>
    <row r="483" spans="1:23" hidden="1">
      <c r="A483" s="1" t="s">
        <v>4961</v>
      </c>
      <c r="B483" s="1" t="str">
        <f>_xlfn.TEXTBEFORE(Table38[[#This Row],[all fluxes from kapp-slack]]," ",,,,"")</f>
        <v>RXN-PNTK_c_FWD-rt5817</v>
      </c>
      <c r="C483" s="1">
        <f>_xlfn.NUMBERVALUE(IFERROR(_xlfn.TEXTAFTER(Table38[[#This Row],[all fluxes from kapp-slack]]," ",-1,,,""),""))</f>
        <v>3.8585675608000003E-5</v>
      </c>
      <c r="F483" s="1" t="s">
        <v>7094</v>
      </c>
      <c r="G483" s="1" t="str">
        <f>_xlfn.TEXTBEFORE(Table5[[#This Row],[rxn     kapp_old        kapp_slack_ub   kapp_slack_lb]]," ")</f>
        <v>RXN-AMETt_c_m_REV-rt3664</v>
      </c>
      <c r="H48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8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83" s="1">
        <f>_xlfn.NUMBERVALUE(_xlfn.TEXTAFTER(Table5[[#This Row],[rxn     kapp_old        kapp_slack_ub   kapp_slack_lb]]," ",-1))</f>
        <v>0</v>
      </c>
      <c r="K483" s="1">
        <f>_xlfn.XLOOKUP(SUBSTITUTE(Table5[[#This Row],[rxn]],"RXN-","ENZLOAD-"),ENZLOAD[name],ENZLOAD[flux],0)</f>
        <v>3.9524053552E-7</v>
      </c>
      <c r="L483" s="1" t="str">
        <f>"'"&amp;Table5[[#This Row],[rxn]]&amp;"'"&amp;CHAR(9)&amp;IF(AND(Table5[[#This Row],[kapp_slack_ub]]&lt;&gt;0,Table5[[#This Row],[kapp_old]]&lt;$F$1),$F$1,Table5[[#This Row],[kapp_old]])</f>
        <v>'RXN-AMETt_c_m_REV-rt3664'	27141.27779288</v>
      </c>
      <c r="M483" s="1">
        <f>_xlfn.XLOOKUP(Table5[[#This Row],[rxn]],Table3[name],Table3[flux],$F$1)</f>
        <v>27141.277792879999</v>
      </c>
      <c r="N483" s="1">
        <f>IFERROR(Table5[[#This Row],[min flux]]/Table5[[#This Row],[associated enzload]],"")</f>
        <v>68670278864.923241</v>
      </c>
      <c r="O483" s="1">
        <f>_xlfn.NUMBERVALUE(IF(Table5[[#This Row],[flux/enzload]]="","",ABS($N$1-Table5[[#This Row],[flux/enzload]])))</f>
        <v>1331246038794.03</v>
      </c>
      <c r="P483" s="1">
        <f>Table5[[#This Row],[kapp_old]]+IFERROR(((Table5[[#This Row],[kapp_slack_ub]]-Table5[[#This Row],[kapp_slack_lb]])/Table5[[#This Row],[associated enzload]]),0)</f>
        <v>27141.277792879999</v>
      </c>
      <c r="Q483" s="1" t="str">
        <f>"'"&amp;Table5[[#This Row],[rxn]]&amp;"'"&amp;CHAR(9)&amp;Table5[[#This Row],[kapp + (slack_ub - slack_lb)/enzload]]</f>
        <v>'RXN-AMETt_c_m_REV-rt3664'	27141.27779288</v>
      </c>
      <c r="R483" s="1">
        <f>_xlfn.XLOOKUP(Table5[[#This Row],[rxn]],Table38[name],Table38[flux],0)</f>
        <v>0</v>
      </c>
      <c r="S483" s="1">
        <f>_xlfn.XLOOKUP(SUBSTITUTE(Table5[[#This Row],[rxn]],"RXN-","ENZLOAD-"),Table38[name],Table38[flux],0)</f>
        <v>0</v>
      </c>
      <c r="T483" s="1" t="b">
        <f>AND(Table5[[#This Row],[ENZLOAD flux in kapp-slack.gms]]=0,Table5[[#This Row],[flux in kapp-slack.gms]]&lt;&gt;0,NOT(Table5[[#This Row],[spont or unknown?]]))</f>
        <v>0</v>
      </c>
      <c r="U483" s="1" t="b">
        <f>OR(_xlfn.TEXTAFTER(Table5[[#This Row],[rxn]],"-",-1)="SPONT",_xlfn.TEXTAFTER(Table5[[#This Row],[rxn]],"-",-1)="UNKNOWN")</f>
        <v>0</v>
      </c>
      <c r="V483" s="1">
        <f>_xlfn.XLOOKUP(SUBSTITUTE(Table5[[#This Row],[rxn]],"RXN-","ENZLOAD-"),Table4[rxn],Table4[ub],0)</f>
        <v>1.3249635900000001</v>
      </c>
      <c r="W483" s="1" t="b">
        <f>AND(Table5[[#This Row],[FVA ENZLOAD flux UB]]=0,Table5[[#This Row],[ENZ not made when it should be?]])</f>
        <v>0</v>
      </c>
    </row>
    <row r="484" spans="1:23" hidden="1">
      <c r="A484" s="1" t="s">
        <v>4962</v>
      </c>
      <c r="B484" s="1" t="str">
        <f>_xlfn.TEXTBEFORE(Table38[[#This Row],[all fluxes from kapp-slack]]," ",,,,"")</f>
        <v>RXN-PNTOtps_e_FWD-rt3985</v>
      </c>
      <c r="C484" s="1">
        <f>_xlfn.NUMBERVALUE(IFERROR(_xlfn.TEXTAFTER(Table38[[#This Row],[all fluxes from kapp-slack]]," ",-1,,,""),""))</f>
        <v>3.8585675608000003E-5</v>
      </c>
      <c r="F484" s="1" t="s">
        <v>7097</v>
      </c>
      <c r="G484" s="1" t="str">
        <f>_xlfn.TEXTBEFORE(Table5[[#This Row],[rxn     kapp_old        kapp_slack_ub   kapp_slack_lb]]," ")</f>
        <v>RXN-AMID_c_FWD-rt1908</v>
      </c>
      <c r="H48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8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84" s="1">
        <f>_xlfn.NUMBERVALUE(_xlfn.TEXTAFTER(Table5[[#This Row],[rxn     kapp_old        kapp_slack_ub   kapp_slack_lb]]," ",-1))</f>
        <v>0</v>
      </c>
      <c r="K484" s="1">
        <f>_xlfn.XLOOKUP(SUBSTITUTE(Table5[[#This Row],[rxn]],"RXN-","ENZLOAD-"),ENZLOAD[name],ENZLOAD[flux],0)</f>
        <v>3.0484565154999901E-7</v>
      </c>
      <c r="L484" s="1" t="str">
        <f>"'"&amp;Table5[[#This Row],[rxn]]&amp;"'"&amp;CHAR(9)&amp;IF(AND(Table5[[#This Row],[kapp_slack_ub]]&lt;&gt;0,Table5[[#This Row],[kapp_old]]&lt;$F$1),$F$1,Table5[[#This Row],[kapp_old]])</f>
        <v>'RXN-AMID_c_FWD-rt1908'	27141.27779288</v>
      </c>
      <c r="M484" s="1">
        <f>_xlfn.XLOOKUP(Table5[[#This Row],[rxn]],Table3[name],Table3[flux],$F$1)</f>
        <v>27141.277792879999</v>
      </c>
      <c r="N484" s="1">
        <f>IFERROR(Table5[[#This Row],[min flux]]/Table5[[#This Row],[associated enzload]],"")</f>
        <v>89032852051.125427</v>
      </c>
      <c r="O484" s="1">
        <f>_xlfn.NUMBERVALUE(IF(Table5[[#This Row],[flux/enzload]]="","",ABS($N$1-Table5[[#This Row],[flux/enzload]])))</f>
        <v>1310883465607.8301</v>
      </c>
      <c r="P484" s="1">
        <f>Table5[[#This Row],[kapp_old]]+IFERROR(((Table5[[#This Row],[kapp_slack_ub]]-Table5[[#This Row],[kapp_slack_lb]])/Table5[[#This Row],[associated enzload]]),0)</f>
        <v>27141.277792879999</v>
      </c>
      <c r="Q484" s="1" t="str">
        <f>"'"&amp;Table5[[#This Row],[rxn]]&amp;"'"&amp;CHAR(9)&amp;Table5[[#This Row],[kapp + (slack_ub - slack_lb)/enzload]]</f>
        <v>'RXN-AMID_c_FWD-rt1908'	27141.27779288</v>
      </c>
      <c r="R484" s="1">
        <f>_xlfn.XLOOKUP(Table5[[#This Row],[rxn]],Table38[name],Table38[flux],0)</f>
        <v>0</v>
      </c>
      <c r="S484" s="1">
        <f>_xlfn.XLOOKUP(SUBSTITUTE(Table5[[#This Row],[rxn]],"RXN-","ENZLOAD-"),Table38[name],Table38[flux],0)</f>
        <v>0</v>
      </c>
      <c r="T484" s="1" t="b">
        <f>AND(Table5[[#This Row],[ENZLOAD flux in kapp-slack.gms]]=0,Table5[[#This Row],[flux in kapp-slack.gms]]&lt;&gt;0,NOT(Table5[[#This Row],[spont or unknown?]]))</f>
        <v>0</v>
      </c>
      <c r="U484" s="1" t="b">
        <f>OR(_xlfn.TEXTAFTER(Table5[[#This Row],[rxn]],"-",-1)="SPONT",_xlfn.TEXTAFTER(Table5[[#This Row],[rxn]],"-",-1)="UNKNOWN")</f>
        <v>0</v>
      </c>
      <c r="V484" s="1">
        <f>_xlfn.XLOOKUP(SUBSTITUTE(Table5[[#This Row],[rxn]],"RXN-","ENZLOAD-"),Table4[rxn],Table4[ub],0)</f>
        <v>0.70062663000000003</v>
      </c>
      <c r="W484" s="1" t="b">
        <f>AND(Table5[[#This Row],[FVA ENZLOAD flux UB]]=0,Table5[[#This Row],[ENZ not made when it should be?]])</f>
        <v>0</v>
      </c>
    </row>
    <row r="485" spans="1:23" hidden="1">
      <c r="A485" s="1" t="s">
        <v>4963</v>
      </c>
      <c r="B485" s="1" t="str">
        <f>_xlfn.TEXTBEFORE(Table38[[#This Row],[all fluxes from kapp-slack]]," ",,,,"")</f>
        <v>RXN-PPA_c_FWD-rt7511</v>
      </c>
      <c r="C485" s="1">
        <f>_xlfn.NUMBERVALUE(IFERROR(_xlfn.TEXTAFTER(Table38[[#This Row],[all fluxes from kapp-slack]]," ",-1,,,""),""))</f>
        <v>4.0641213780737999</v>
      </c>
      <c r="F485" s="1" t="s">
        <v>7099</v>
      </c>
      <c r="G485" s="1" t="str">
        <f>_xlfn.TEXTBEFORE(Table5[[#This Row],[rxn     kapp_old        kapp_slack_ub   kapp_slack_lb]]," ")</f>
        <v>RXN-AMPATPt_c_x_FWD-rt7777</v>
      </c>
      <c r="H48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8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85" s="1">
        <f>_xlfn.NUMBERVALUE(_xlfn.TEXTAFTER(Table5[[#This Row],[rxn     kapp_old        kapp_slack_ub   kapp_slack_lb]]," ",-1))</f>
        <v>0</v>
      </c>
      <c r="K485" s="1">
        <f>_xlfn.XLOOKUP(SUBSTITUTE(Table5[[#This Row],[rxn]],"RXN-","ENZLOAD-"),ENZLOAD[name],ENZLOAD[flux],0)</f>
        <v>4.0801035279999999E-8</v>
      </c>
      <c r="L485" s="1" t="str">
        <f>"'"&amp;Table5[[#This Row],[rxn]]&amp;"'"&amp;CHAR(9)&amp;IF(AND(Table5[[#This Row],[kapp_slack_ub]]&lt;&gt;0,Table5[[#This Row],[kapp_old]]&lt;$F$1),$F$1,Table5[[#This Row],[kapp_old]])</f>
        <v>'RXN-AMPATPt_c_x_FWD-rt7777'	27141.27779288</v>
      </c>
      <c r="M485" s="1">
        <f>_xlfn.XLOOKUP(Table5[[#This Row],[rxn]],Table3[name],Table3[flux],$F$1)</f>
        <v>27141.277792879999</v>
      </c>
      <c r="N485" s="1">
        <f>IFERROR(Table5[[#This Row],[min flux]]/Table5[[#This Row],[associated enzload]],"")</f>
        <v>665210517493.51587</v>
      </c>
      <c r="O485" s="1">
        <f>_xlfn.NUMBERVALUE(IF(Table5[[#This Row],[flux/enzload]]="","",ABS($N$1-Table5[[#This Row],[flux/enzload]])))</f>
        <v>734705800165.43799</v>
      </c>
      <c r="P485" s="1">
        <f>Table5[[#This Row],[kapp_old]]+IFERROR(((Table5[[#This Row],[kapp_slack_ub]]-Table5[[#This Row],[kapp_slack_lb]])/Table5[[#This Row],[associated enzload]]),0)</f>
        <v>27141.277792879999</v>
      </c>
      <c r="Q485" s="1" t="str">
        <f>"'"&amp;Table5[[#This Row],[rxn]]&amp;"'"&amp;CHAR(9)&amp;Table5[[#This Row],[kapp + (slack_ub - slack_lb)/enzload]]</f>
        <v>'RXN-AMPATPt_c_x_FWD-rt7777'	27141.27779288</v>
      </c>
      <c r="R485" s="1">
        <f>_xlfn.XLOOKUP(Table5[[#This Row],[rxn]],Table38[name],Table38[flux],0)</f>
        <v>0</v>
      </c>
      <c r="S485" s="1">
        <f>_xlfn.XLOOKUP(SUBSTITUTE(Table5[[#This Row],[rxn]],"RXN-","ENZLOAD-"),Table38[name],Table38[flux],0)</f>
        <v>0</v>
      </c>
      <c r="T485" s="1" t="b">
        <f>AND(Table5[[#This Row],[ENZLOAD flux in kapp-slack.gms]]=0,Table5[[#This Row],[flux in kapp-slack.gms]]&lt;&gt;0,NOT(Table5[[#This Row],[spont or unknown?]]))</f>
        <v>0</v>
      </c>
      <c r="U485" s="1" t="b">
        <f>OR(_xlfn.TEXTAFTER(Table5[[#This Row],[rxn]],"-",-1)="SPONT",_xlfn.TEXTAFTER(Table5[[#This Row],[rxn]],"-",-1)="UNKNOWN")</f>
        <v>0</v>
      </c>
      <c r="V485" s="1">
        <f>_xlfn.XLOOKUP(SUBSTITUTE(Table5[[#This Row],[rxn]],"RXN-","ENZLOAD-"),Table4[rxn],Table4[ub],0)</f>
        <v>1.18248994</v>
      </c>
      <c r="W485" s="1" t="b">
        <f>AND(Table5[[#This Row],[FVA ENZLOAD flux UB]]=0,Table5[[#This Row],[ENZ not made when it should be?]])</f>
        <v>0</v>
      </c>
    </row>
    <row r="486" spans="1:23" hidden="1">
      <c r="A486" s="1" t="s">
        <v>4964</v>
      </c>
      <c r="B486" s="1" t="str">
        <f>_xlfn.TEXTBEFORE(Table38[[#This Row],[all fluxes from kapp-slack]]," ",,,,"")</f>
        <v>RXN-PPBNGD_c_FWD-rt6350</v>
      </c>
      <c r="C486" s="1">
        <f>_xlfn.NUMBERVALUE(IFERROR(_xlfn.TEXTAFTER(Table38[[#This Row],[all fluxes from kapp-slack]]," ",-1,,,""),""))</f>
        <v>4.3556101253999998E-5</v>
      </c>
      <c r="F486" s="1" t="s">
        <v>7100</v>
      </c>
      <c r="G486" s="1" t="str">
        <f>_xlfn.TEXTBEFORE(Table5[[#This Row],[rxn     kapp_old        kapp_slack_ub   kapp_slack_lb]]," ")</f>
        <v>RXN-AMPDA_c_FWD-rt3101</v>
      </c>
      <c r="H48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8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86" s="1">
        <f>_xlfn.NUMBERVALUE(_xlfn.TEXTAFTER(Table5[[#This Row],[rxn     kapp_old        kapp_slack_ub   kapp_slack_lb]]," ",-1))</f>
        <v>0</v>
      </c>
      <c r="K486" s="1">
        <f>_xlfn.XLOOKUP(SUBSTITUTE(Table5[[#This Row],[rxn]],"RXN-","ENZLOAD-"),ENZLOAD[name],ENZLOAD[flux],0)</f>
        <v>3.9355804825000003E-7</v>
      </c>
      <c r="L486" s="1" t="str">
        <f>"'"&amp;Table5[[#This Row],[rxn]]&amp;"'"&amp;CHAR(9)&amp;IF(AND(Table5[[#This Row],[kapp_slack_ub]]&lt;&gt;0,Table5[[#This Row],[kapp_old]]&lt;$F$1),$F$1,Table5[[#This Row],[kapp_old]])</f>
        <v>'RXN-AMPDA_c_FWD-rt3101'	27141.27779288</v>
      </c>
      <c r="M486" s="1">
        <f>_xlfn.XLOOKUP(Table5[[#This Row],[rxn]],Table3[name],Table3[flux],$F$1)</f>
        <v>27141.277792879999</v>
      </c>
      <c r="N486" s="1">
        <f>IFERROR(Table5[[#This Row],[min flux]]/Table5[[#This Row],[associated enzload]],"")</f>
        <v>68963848950.788162</v>
      </c>
      <c r="O486" s="1">
        <f>_xlfn.NUMBERVALUE(IF(Table5[[#This Row],[flux/enzload]]="","",ABS($N$1-Table5[[#This Row],[flux/enzload]])))</f>
        <v>1330952468708.1699</v>
      </c>
      <c r="P486" s="1">
        <f>Table5[[#This Row],[kapp_old]]+IFERROR(((Table5[[#This Row],[kapp_slack_ub]]-Table5[[#This Row],[kapp_slack_lb]])/Table5[[#This Row],[associated enzload]]),0)</f>
        <v>27141.277792879999</v>
      </c>
      <c r="Q486" s="1" t="str">
        <f>"'"&amp;Table5[[#This Row],[rxn]]&amp;"'"&amp;CHAR(9)&amp;Table5[[#This Row],[kapp + (slack_ub - slack_lb)/enzload]]</f>
        <v>'RXN-AMPDA_c_FWD-rt3101'	27141.27779288</v>
      </c>
      <c r="R486" s="1">
        <f>_xlfn.XLOOKUP(Table5[[#This Row],[rxn]],Table38[name],Table38[flux],0)</f>
        <v>0</v>
      </c>
      <c r="S486" s="1">
        <f>_xlfn.XLOOKUP(SUBSTITUTE(Table5[[#This Row],[rxn]],"RXN-","ENZLOAD-"),Table38[name],Table38[flux],0)</f>
        <v>0</v>
      </c>
      <c r="T486" s="1" t="b">
        <f>AND(Table5[[#This Row],[ENZLOAD flux in kapp-slack.gms]]=0,Table5[[#This Row],[flux in kapp-slack.gms]]&lt;&gt;0,NOT(Table5[[#This Row],[spont or unknown?]]))</f>
        <v>0</v>
      </c>
      <c r="U486" s="1" t="b">
        <f>OR(_xlfn.TEXTAFTER(Table5[[#This Row],[rxn]],"-",-1)="SPONT",_xlfn.TEXTAFTER(Table5[[#This Row],[rxn]],"-",-1)="UNKNOWN")</f>
        <v>0</v>
      </c>
      <c r="V486" s="1">
        <f>_xlfn.XLOOKUP(SUBSTITUTE(Table5[[#This Row],[rxn]],"RXN-","ENZLOAD-"),Table4[rxn],Table4[ub],0)</f>
        <v>0.40614465</v>
      </c>
      <c r="W486" s="1" t="b">
        <f>AND(Table5[[#This Row],[FVA ENZLOAD flux UB]]=0,Table5[[#This Row],[ENZ not made when it should be?]])</f>
        <v>0</v>
      </c>
    </row>
    <row r="487" spans="1:23" hidden="1">
      <c r="A487" s="1" t="s">
        <v>4965</v>
      </c>
      <c r="B487" s="1" t="str">
        <f>_xlfn.TEXTBEFORE(Table38[[#This Row],[all fluxes from kapp-slack]]," ",,,,"")</f>
        <v>RXN-PPBNGS_1_c_FWD-rt5026</v>
      </c>
      <c r="C487" s="1">
        <f>_xlfn.NUMBERVALUE(IFERROR(_xlfn.TEXTAFTER(Table38[[#This Row],[all fluxes from kapp-slack]]," ",-1,,,""),""))</f>
        <v>1.7422440501599999E-4</v>
      </c>
      <c r="F487" s="1" t="s">
        <v>7107</v>
      </c>
      <c r="G487" s="1" t="str">
        <f>_xlfn.TEXTBEFORE(Table5[[#This Row],[rxn     kapp_old        kapp_slack_ub   kapp_slack_lb]]," ")</f>
        <v>RXN-ANNAT_c_FWD-rt2062_c</v>
      </c>
      <c r="H48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8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87" s="1">
        <f>_xlfn.NUMBERVALUE(_xlfn.TEXTAFTER(Table5[[#This Row],[rxn     kapp_old        kapp_slack_ub   kapp_slack_lb]]," ",-1))</f>
        <v>0</v>
      </c>
      <c r="K487" s="1">
        <f>_xlfn.XLOOKUP(SUBSTITUTE(Table5[[#This Row],[rxn]],"RXN-","ENZLOAD-"),ENZLOAD[name],ENZLOAD[flux],0)</f>
        <v>2.6267009260000002E-8</v>
      </c>
      <c r="L487" s="1" t="str">
        <f>"'"&amp;Table5[[#This Row],[rxn]]&amp;"'"&amp;CHAR(9)&amp;IF(AND(Table5[[#This Row],[kapp_slack_ub]]&lt;&gt;0,Table5[[#This Row],[kapp_old]]&lt;$F$1),$F$1,Table5[[#This Row],[kapp_old]])</f>
        <v>'RXN-ANNAT_c_FWD-rt2062_c'	27141.27779288</v>
      </c>
      <c r="M487" s="1">
        <f>_xlfn.XLOOKUP(Table5[[#This Row],[rxn]],Table3[name],Table3[flux],$F$1)</f>
        <v>27141.277792879999</v>
      </c>
      <c r="N487" s="1">
        <f>IFERROR(Table5[[#This Row],[min flux]]/Table5[[#This Row],[associated enzload]],"")</f>
        <v>1033283900889.7505</v>
      </c>
      <c r="O487" s="1">
        <f>_xlfn.NUMBERVALUE(IF(Table5[[#This Row],[flux/enzload]]="","",ABS($N$1-Table5[[#This Row],[flux/enzload]])))</f>
        <v>366632416769.203</v>
      </c>
      <c r="P487" s="1">
        <f>Table5[[#This Row],[kapp_old]]+IFERROR(((Table5[[#This Row],[kapp_slack_ub]]-Table5[[#This Row],[kapp_slack_lb]])/Table5[[#This Row],[associated enzload]]),0)</f>
        <v>27141.277792879999</v>
      </c>
      <c r="Q487" s="1" t="str">
        <f>"'"&amp;Table5[[#This Row],[rxn]]&amp;"'"&amp;CHAR(9)&amp;Table5[[#This Row],[kapp + (slack_ub - slack_lb)/enzload]]</f>
        <v>'RXN-ANNAT_c_FWD-rt2062_c'	27141.27779288</v>
      </c>
      <c r="R487" s="1">
        <f>_xlfn.XLOOKUP(Table5[[#This Row],[rxn]],Table38[name],Table38[flux],0)</f>
        <v>0</v>
      </c>
      <c r="S487" s="1">
        <f>_xlfn.XLOOKUP(SUBSTITUTE(Table5[[#This Row],[rxn]],"RXN-","ENZLOAD-"),Table38[name],Table38[flux],0)</f>
        <v>0</v>
      </c>
      <c r="T487" s="1" t="b">
        <f>AND(Table5[[#This Row],[ENZLOAD flux in kapp-slack.gms]]=0,Table5[[#This Row],[flux in kapp-slack.gms]]&lt;&gt;0,NOT(Table5[[#This Row],[spont or unknown?]]))</f>
        <v>0</v>
      </c>
      <c r="U487" s="1" t="b">
        <f>OR(_xlfn.TEXTAFTER(Table5[[#This Row],[rxn]],"-",-1)="SPONT",_xlfn.TEXTAFTER(Table5[[#This Row],[rxn]],"-",-1)="UNKNOWN")</f>
        <v>0</v>
      </c>
      <c r="V487" s="1">
        <f>_xlfn.XLOOKUP(SUBSTITUTE(Table5[[#This Row],[rxn]],"RXN-","ENZLOAD-"),Table4[rxn],Table4[ub],0)</f>
        <v>1.0885516099999999</v>
      </c>
      <c r="W487" s="1" t="b">
        <f>AND(Table5[[#This Row],[FVA ENZLOAD flux UB]]=0,Table5[[#This Row],[ENZ not made when it should be?]])</f>
        <v>0</v>
      </c>
    </row>
    <row r="488" spans="1:23" hidden="1">
      <c r="A488" s="1" t="s">
        <v>4966</v>
      </c>
      <c r="B488" s="1" t="str">
        <f>_xlfn.TEXTBEFORE(Table38[[#This Row],[all fluxes from kapp-slack]]," ",,,,"")</f>
        <v>RXN-PPCDC_c_FWD-rt0168</v>
      </c>
      <c r="C488" s="1">
        <f>_xlfn.NUMBERVALUE(IFERROR(_xlfn.TEXTAFTER(Table38[[#This Row],[all fluxes from kapp-slack]]," ",-1,,,""),""))</f>
        <v>3.8585675608000003E-5</v>
      </c>
      <c r="F488" s="1" t="s">
        <v>7108</v>
      </c>
      <c r="G488" s="1" t="str">
        <f>_xlfn.TEXTBEFORE(Table5[[#This Row],[rxn     kapp_old        kapp_slack_ub   kapp_slack_lb]]," ")</f>
        <v>RXN-ANNAT_c_FWD-rt7589</v>
      </c>
      <c r="H48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8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88" s="1">
        <f>_xlfn.NUMBERVALUE(_xlfn.TEXTAFTER(Table5[[#This Row],[rxn     kapp_old        kapp_slack_ub   kapp_slack_lb]]," ",-1))</f>
        <v>0</v>
      </c>
      <c r="K488" s="1">
        <f>_xlfn.XLOOKUP(SUBSTITUTE(Table5[[#This Row],[rxn]],"RXN-","ENZLOAD-"),ENZLOAD[name],ENZLOAD[flux],0)</f>
        <v>1.15985648835E-6</v>
      </c>
      <c r="L488" s="1" t="str">
        <f>"'"&amp;Table5[[#This Row],[rxn]]&amp;"'"&amp;CHAR(9)&amp;IF(AND(Table5[[#This Row],[kapp_slack_ub]]&lt;&gt;0,Table5[[#This Row],[kapp_old]]&lt;$F$1),$F$1,Table5[[#This Row],[kapp_old]])</f>
        <v>'RXN-ANNAT_c_FWD-rt7589'	27141.27779288</v>
      </c>
      <c r="M488" s="1">
        <f>_xlfn.XLOOKUP(Table5[[#This Row],[rxn]],Table3[name],Table3[flux],$F$1)</f>
        <v>27141.277792879999</v>
      </c>
      <c r="N488" s="1">
        <f>IFERROR(Table5[[#This Row],[min flux]]/Table5[[#This Row],[associated enzload]],"")</f>
        <v>23400548313.947792</v>
      </c>
      <c r="O488" s="1">
        <f>_xlfn.NUMBERVALUE(IF(Table5[[#This Row],[flux/enzload]]="","",ABS($N$1-Table5[[#This Row],[flux/enzload]])))</f>
        <v>1376515769345.01</v>
      </c>
      <c r="P488" s="1">
        <f>Table5[[#This Row],[kapp_old]]+IFERROR(((Table5[[#This Row],[kapp_slack_ub]]-Table5[[#This Row],[kapp_slack_lb]])/Table5[[#This Row],[associated enzload]]),0)</f>
        <v>27141.277792879999</v>
      </c>
      <c r="Q488" s="1" t="str">
        <f>"'"&amp;Table5[[#This Row],[rxn]]&amp;"'"&amp;CHAR(9)&amp;Table5[[#This Row],[kapp + (slack_ub - slack_lb)/enzload]]</f>
        <v>'RXN-ANNAT_c_FWD-rt7589'	27141.27779288</v>
      </c>
      <c r="R488" s="1">
        <f>_xlfn.XLOOKUP(Table5[[#This Row],[rxn]],Table38[name],Table38[flux],0)</f>
        <v>0</v>
      </c>
      <c r="S488" s="1">
        <f>_xlfn.XLOOKUP(SUBSTITUTE(Table5[[#This Row],[rxn]],"RXN-","ENZLOAD-"),Table38[name],Table38[flux],0)</f>
        <v>0</v>
      </c>
      <c r="T488" s="1" t="b">
        <f>AND(Table5[[#This Row],[ENZLOAD flux in kapp-slack.gms]]=0,Table5[[#This Row],[flux in kapp-slack.gms]]&lt;&gt;0,NOT(Table5[[#This Row],[spont or unknown?]]))</f>
        <v>0</v>
      </c>
      <c r="U488" s="1" t="b">
        <f>OR(_xlfn.TEXTAFTER(Table5[[#This Row],[rxn]],"-",-1)="SPONT",_xlfn.TEXTAFTER(Table5[[#This Row],[rxn]],"-",-1)="UNKNOWN")</f>
        <v>0</v>
      </c>
      <c r="V488" s="1">
        <f>_xlfn.XLOOKUP(SUBSTITUTE(Table5[[#This Row],[rxn]],"RXN-","ENZLOAD-"),Table4[rxn],Table4[ub],0)</f>
        <v>1.3445919900000001</v>
      </c>
      <c r="W488" s="1" t="b">
        <f>AND(Table5[[#This Row],[FVA ENZLOAD flux UB]]=0,Table5[[#This Row],[ENZ not made when it should be?]])</f>
        <v>0</v>
      </c>
    </row>
    <row r="489" spans="1:23" hidden="1">
      <c r="A489" s="1" t="s">
        <v>4967</v>
      </c>
      <c r="B489" s="1" t="str">
        <f>_xlfn.TEXTBEFORE(Table38[[#This Row],[all fluxes from kapp-slack]]," ",,,,"")</f>
        <v>RXN-PPIt_c_l_REV-SPONT</v>
      </c>
      <c r="C489" s="1">
        <f>_xlfn.NUMBERVALUE(IFERROR(_xlfn.TEXTAFTER(Table38[[#This Row],[all fluxes from kapp-slack]]," ",-1,,,""),""))</f>
        <v>8.9925581613246999E-2</v>
      </c>
      <c r="F489" s="1" t="s">
        <v>7109</v>
      </c>
      <c r="G489" s="1" t="str">
        <f>_xlfn.TEXTBEFORE(Table5[[#This Row],[rxn     kapp_old        kapp_slack_ub   kapp_slack_lb]]," ")</f>
        <v>RXN-ANNAT_n_FWD-rt2062_n</v>
      </c>
      <c r="H48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8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89" s="1">
        <f>_xlfn.NUMBERVALUE(_xlfn.TEXTAFTER(Table5[[#This Row],[rxn     kapp_old        kapp_slack_ub   kapp_slack_lb]]," ",-1))</f>
        <v>0</v>
      </c>
      <c r="K489" s="1">
        <f>_xlfn.XLOOKUP(SUBSTITUTE(Table5[[#This Row],[rxn]],"RXN-","ENZLOAD-"),ENZLOAD[name],ENZLOAD[flux],0)</f>
        <v>2.6267009260000002E-8</v>
      </c>
      <c r="L489" s="1" t="str">
        <f>"'"&amp;Table5[[#This Row],[rxn]]&amp;"'"&amp;CHAR(9)&amp;IF(AND(Table5[[#This Row],[kapp_slack_ub]]&lt;&gt;0,Table5[[#This Row],[kapp_old]]&lt;$F$1),$F$1,Table5[[#This Row],[kapp_old]])</f>
        <v>'RXN-ANNAT_n_FWD-rt2062_n'	27141.27779288</v>
      </c>
      <c r="M489" s="1">
        <f>_xlfn.XLOOKUP(Table5[[#This Row],[rxn]],Table3[name],Table3[flux],$F$1)</f>
        <v>27141.277792879999</v>
      </c>
      <c r="N489" s="1">
        <f>IFERROR(Table5[[#This Row],[min flux]]/Table5[[#This Row],[associated enzload]],"")</f>
        <v>1033283900889.7505</v>
      </c>
      <c r="O489" s="1">
        <f>_xlfn.NUMBERVALUE(IF(Table5[[#This Row],[flux/enzload]]="","",ABS($N$1-Table5[[#This Row],[flux/enzload]])))</f>
        <v>366632416769.203</v>
      </c>
      <c r="P489" s="1">
        <f>Table5[[#This Row],[kapp_old]]+IFERROR(((Table5[[#This Row],[kapp_slack_ub]]-Table5[[#This Row],[kapp_slack_lb]])/Table5[[#This Row],[associated enzload]]),0)</f>
        <v>27141.277792879999</v>
      </c>
      <c r="Q489" s="1" t="str">
        <f>"'"&amp;Table5[[#This Row],[rxn]]&amp;"'"&amp;CHAR(9)&amp;Table5[[#This Row],[kapp + (slack_ub - slack_lb)/enzload]]</f>
        <v>'RXN-ANNAT_n_FWD-rt2062_n'	27141.27779288</v>
      </c>
      <c r="R489" s="1">
        <f>_xlfn.XLOOKUP(Table5[[#This Row],[rxn]],Table38[name],Table38[flux],0)</f>
        <v>0</v>
      </c>
      <c r="S489" s="1">
        <f>_xlfn.XLOOKUP(SUBSTITUTE(Table5[[#This Row],[rxn]],"RXN-","ENZLOAD-"),Table38[name],Table38[flux],0)</f>
        <v>0</v>
      </c>
      <c r="T489" s="1" t="b">
        <f>AND(Table5[[#This Row],[ENZLOAD flux in kapp-slack.gms]]=0,Table5[[#This Row],[flux in kapp-slack.gms]]&lt;&gt;0,NOT(Table5[[#This Row],[spont or unknown?]]))</f>
        <v>0</v>
      </c>
      <c r="U489" s="1" t="b">
        <f>OR(_xlfn.TEXTAFTER(Table5[[#This Row],[rxn]],"-",-1)="SPONT",_xlfn.TEXTAFTER(Table5[[#This Row],[rxn]],"-",-1)="UNKNOWN")</f>
        <v>0</v>
      </c>
      <c r="V489" s="1">
        <f>_xlfn.XLOOKUP(SUBSTITUTE(Table5[[#This Row],[rxn]],"RXN-","ENZLOAD-"),Table4[rxn],Table4[ub],0)</f>
        <v>1.0885516099999999</v>
      </c>
      <c r="W489" s="1" t="b">
        <f>AND(Table5[[#This Row],[FVA ENZLOAD flux UB]]=0,Table5[[#This Row],[ENZ not made when it should be?]])</f>
        <v>0</v>
      </c>
    </row>
    <row r="490" spans="1:23" hidden="1">
      <c r="A490" s="1" t="s">
        <v>4968</v>
      </c>
      <c r="B490" s="1" t="str">
        <f>_xlfn.TEXTBEFORE(Table38[[#This Row],[all fluxes from kapp-slack]]," ",,,,"")</f>
        <v>RXN-PPIt_c_m_REV-SPONT</v>
      </c>
      <c r="C490" s="1">
        <f>_xlfn.NUMBERVALUE(IFERROR(_xlfn.TEXTAFTER(Table38[[#This Row],[all fluxes from kapp-slack]]," ",-1,,,""),""))</f>
        <v>3.9708893426999998E-5</v>
      </c>
      <c r="F490" s="1" t="s">
        <v>7113</v>
      </c>
      <c r="G490" s="1" t="str">
        <f>_xlfn.TEXTBEFORE(Table5[[#This Row],[rxn     kapp_old        kapp_slack_ub   kapp_slack_lb]]," ")</f>
        <v>RXN-AOXS_c_FWD-rt4368</v>
      </c>
      <c r="H49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9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90" s="1">
        <f>_xlfn.NUMBERVALUE(_xlfn.TEXTAFTER(Table5[[#This Row],[rxn     kapp_old        kapp_slack_ub   kapp_slack_lb]]," ",-1))</f>
        <v>0</v>
      </c>
      <c r="K490" s="1">
        <f>_xlfn.XLOOKUP(SUBSTITUTE(Table5[[#This Row],[rxn]],"RXN-","ENZLOAD-"),ENZLOAD[name],ENZLOAD[flux],0)</f>
        <v>1.0967097915E-7</v>
      </c>
      <c r="L490" s="1" t="str">
        <f>"'"&amp;Table5[[#This Row],[rxn]]&amp;"'"&amp;CHAR(9)&amp;IF(AND(Table5[[#This Row],[kapp_slack_ub]]&lt;&gt;0,Table5[[#This Row],[kapp_old]]&lt;$F$1),$F$1,Table5[[#This Row],[kapp_old]])</f>
        <v>'RXN-AOXS_c_FWD-rt4368'	27141.27779288</v>
      </c>
      <c r="M490" s="1">
        <f>_xlfn.XLOOKUP(Table5[[#This Row],[rxn]],Table3[name],Table3[flux],$F$1)</f>
        <v>27141.277792879999</v>
      </c>
      <c r="N490" s="1">
        <f>IFERROR(Table5[[#This Row],[min flux]]/Table5[[#This Row],[associated enzload]],"")</f>
        <v>247479123494.99615</v>
      </c>
      <c r="O490" s="1">
        <f>_xlfn.NUMBERVALUE(IF(Table5[[#This Row],[flux/enzload]]="","",ABS($N$1-Table5[[#This Row],[flux/enzload]])))</f>
        <v>1152437194163.96</v>
      </c>
      <c r="P490" s="1">
        <f>Table5[[#This Row],[kapp_old]]+IFERROR(((Table5[[#This Row],[kapp_slack_ub]]-Table5[[#This Row],[kapp_slack_lb]])/Table5[[#This Row],[associated enzload]]),0)</f>
        <v>27141.277792879999</v>
      </c>
      <c r="Q490" s="1" t="str">
        <f>"'"&amp;Table5[[#This Row],[rxn]]&amp;"'"&amp;CHAR(9)&amp;Table5[[#This Row],[kapp + (slack_ub - slack_lb)/enzload]]</f>
        <v>'RXN-AOXS_c_FWD-rt4368'	27141.27779288</v>
      </c>
      <c r="R490" s="1">
        <f>_xlfn.XLOOKUP(Table5[[#This Row],[rxn]],Table38[name],Table38[flux],0)</f>
        <v>0</v>
      </c>
      <c r="S490" s="1">
        <f>_xlfn.XLOOKUP(SUBSTITUTE(Table5[[#This Row],[rxn]],"RXN-","ENZLOAD-"),Table38[name],Table38[flux],0)</f>
        <v>0</v>
      </c>
      <c r="T490" s="1" t="b">
        <f>AND(Table5[[#This Row],[ENZLOAD flux in kapp-slack.gms]]=0,Table5[[#This Row],[flux in kapp-slack.gms]]&lt;&gt;0,NOT(Table5[[#This Row],[spont or unknown?]]))</f>
        <v>0</v>
      </c>
      <c r="U490" s="1" t="b">
        <f>OR(_xlfn.TEXTAFTER(Table5[[#This Row],[rxn]],"-",-1)="SPONT",_xlfn.TEXTAFTER(Table5[[#This Row],[rxn]],"-",-1)="UNKNOWN")</f>
        <v>0</v>
      </c>
      <c r="V490" s="1">
        <f>_xlfn.XLOOKUP(SUBSTITUTE(Table5[[#This Row],[rxn]],"RXN-","ENZLOAD-"),Table4[rxn],Table4[ub],0)</f>
        <v>0.88801536999999997</v>
      </c>
      <c r="W490" s="1" t="b">
        <f>AND(Table5[[#This Row],[FVA ENZLOAD flux UB]]=0,Table5[[#This Row],[ENZ not made when it should be?]])</f>
        <v>0</v>
      </c>
    </row>
    <row r="491" spans="1:23" hidden="1">
      <c r="A491" s="1" t="s">
        <v>4969</v>
      </c>
      <c r="B491" s="1" t="str">
        <f>_xlfn.TEXTBEFORE(Table38[[#This Row],[all fluxes from kapp-slack]]," ",,,,"")</f>
        <v>RXN-PPIt_c_rm_REV-SPONT</v>
      </c>
      <c r="C491" s="1">
        <f>_xlfn.NUMBERVALUE(IFERROR(_xlfn.TEXTAFTER(Table38[[#This Row],[all fluxes from kapp-slack]]," ",-1,,,""),""))</f>
        <v>6.0143595753051997E-2</v>
      </c>
      <c r="F491" s="1" t="s">
        <v>7114</v>
      </c>
      <c r="G491" s="1" t="str">
        <f>_xlfn.TEXTBEFORE(Table5[[#This Row],[rxn     kapp_old        kapp_slack_ub   kapp_slack_lb]]," ")</f>
        <v>RXN-AP4AH_c_FWD-rt0084</v>
      </c>
      <c r="H49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9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91" s="1">
        <f>_xlfn.NUMBERVALUE(_xlfn.TEXTAFTER(Table5[[#This Row],[rxn     kapp_old        kapp_slack_ub   kapp_slack_lb]]," ",-1))</f>
        <v>0</v>
      </c>
      <c r="K491" s="1">
        <f>_xlfn.XLOOKUP(SUBSTITUTE(Table5[[#This Row],[rxn]],"RXN-","ENZLOAD-"),ENZLOAD[name],ENZLOAD[flux],0)</f>
        <v>7.1177482089999994E-8</v>
      </c>
      <c r="L491" s="1" t="str">
        <f>"'"&amp;Table5[[#This Row],[rxn]]&amp;"'"&amp;CHAR(9)&amp;IF(AND(Table5[[#This Row],[kapp_slack_ub]]&lt;&gt;0,Table5[[#This Row],[kapp_old]]&lt;$F$1),$F$1,Table5[[#This Row],[kapp_old]])</f>
        <v>'RXN-AP4AH_c_FWD-rt0084'	27141.27779288</v>
      </c>
      <c r="M491" s="1">
        <f>_xlfn.XLOOKUP(Table5[[#This Row],[rxn]],Table3[name],Table3[flux],$F$1)</f>
        <v>27141.277792879999</v>
      </c>
      <c r="N491" s="1">
        <f>IFERROR(Table5[[#This Row],[min flux]]/Table5[[#This Row],[associated enzload]],"")</f>
        <v>381318318601.96112</v>
      </c>
      <c r="O491" s="1">
        <f>_xlfn.NUMBERVALUE(IF(Table5[[#This Row],[flux/enzload]]="","",ABS($N$1-Table5[[#This Row],[flux/enzload]])))</f>
        <v>1018597999056.99</v>
      </c>
      <c r="P491" s="1">
        <f>Table5[[#This Row],[kapp_old]]+IFERROR(((Table5[[#This Row],[kapp_slack_ub]]-Table5[[#This Row],[kapp_slack_lb]])/Table5[[#This Row],[associated enzload]]),0)</f>
        <v>27141.277792879999</v>
      </c>
      <c r="Q491" s="1" t="str">
        <f>"'"&amp;Table5[[#This Row],[rxn]]&amp;"'"&amp;CHAR(9)&amp;Table5[[#This Row],[kapp + (slack_ub - slack_lb)/enzload]]</f>
        <v>'RXN-AP4AH_c_FWD-rt0084'	27141.27779288</v>
      </c>
      <c r="R491" s="1">
        <f>_xlfn.XLOOKUP(Table5[[#This Row],[rxn]],Table38[name],Table38[flux],0)</f>
        <v>0</v>
      </c>
      <c r="S491" s="1">
        <f>_xlfn.XLOOKUP(SUBSTITUTE(Table5[[#This Row],[rxn]],"RXN-","ENZLOAD-"),Table38[name],Table38[flux],0)</f>
        <v>0</v>
      </c>
      <c r="T491" s="1" t="b">
        <f>AND(Table5[[#This Row],[ENZLOAD flux in kapp-slack.gms]]=0,Table5[[#This Row],[flux in kapp-slack.gms]]&lt;&gt;0,NOT(Table5[[#This Row],[spont or unknown?]]))</f>
        <v>0</v>
      </c>
      <c r="U491" s="1" t="b">
        <f>OR(_xlfn.TEXTAFTER(Table5[[#This Row],[rxn]],"-",-1)="SPONT",_xlfn.TEXTAFTER(Table5[[#This Row],[rxn]],"-",-1)="UNKNOWN")</f>
        <v>0</v>
      </c>
      <c r="V491" s="1">
        <f>_xlfn.XLOOKUP(SUBSTITUTE(Table5[[#This Row],[rxn]],"RXN-","ENZLOAD-"),Table4[rxn],Table4[ub],0)</f>
        <v>1.8363462399999999</v>
      </c>
      <c r="W491" s="1" t="b">
        <f>AND(Table5[[#This Row],[FVA ENZLOAD flux UB]]=0,Table5[[#This Row],[ENZ not made when it should be?]])</f>
        <v>0</v>
      </c>
    </row>
    <row r="492" spans="1:23" hidden="1">
      <c r="A492" s="1" t="s">
        <v>4970</v>
      </c>
      <c r="B492" s="1" t="str">
        <f>_xlfn.TEXTBEFORE(Table38[[#This Row],[all fluxes from kapp-slack]]," ",,,,"")</f>
        <v>RXN-PPNCL2_c_FWD-rt0510</v>
      </c>
      <c r="C492" s="1">
        <f>_xlfn.NUMBERVALUE(IFERROR(_xlfn.TEXTAFTER(Table38[[#This Row],[all fluxes from kapp-slack]]," ",-1,,,""),""))</f>
        <v>3.8585675608000003E-5</v>
      </c>
      <c r="F492" s="1" t="s">
        <v>7115</v>
      </c>
      <c r="G492" s="1" t="str">
        <f>_xlfn.TEXTBEFORE(Table5[[#This Row],[rxn     kapp_old        kapp_slack_ub   kapp_slack_lb]]," ")</f>
        <v>RXN-AP4AH_c_REV-rt0084</v>
      </c>
      <c r="H49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9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92" s="1">
        <f>_xlfn.NUMBERVALUE(_xlfn.TEXTAFTER(Table5[[#This Row],[rxn     kapp_old        kapp_slack_ub   kapp_slack_lb]]," ",-1))</f>
        <v>0</v>
      </c>
      <c r="K492" s="1">
        <f>_xlfn.XLOOKUP(SUBSTITUTE(Table5[[#This Row],[rxn]],"RXN-","ENZLOAD-"),ENZLOAD[name],ENZLOAD[flux],0)</f>
        <v>7.1177482089999994E-8</v>
      </c>
      <c r="L492" s="1" t="str">
        <f>"'"&amp;Table5[[#This Row],[rxn]]&amp;"'"&amp;CHAR(9)&amp;IF(AND(Table5[[#This Row],[kapp_slack_ub]]&lt;&gt;0,Table5[[#This Row],[kapp_old]]&lt;$F$1),$F$1,Table5[[#This Row],[kapp_old]])</f>
        <v>'RXN-AP4AH_c_REV-rt0084'	27141.27779288</v>
      </c>
      <c r="M492" s="1">
        <f>_xlfn.XLOOKUP(Table5[[#This Row],[rxn]],Table3[name],Table3[flux],$F$1)</f>
        <v>27141.277792879999</v>
      </c>
      <c r="N492" s="1">
        <f>IFERROR(Table5[[#This Row],[min flux]]/Table5[[#This Row],[associated enzload]],"")</f>
        <v>381318318601.96112</v>
      </c>
      <c r="O492" s="1">
        <f>_xlfn.NUMBERVALUE(IF(Table5[[#This Row],[flux/enzload]]="","",ABS($N$1-Table5[[#This Row],[flux/enzload]])))</f>
        <v>1018597999056.99</v>
      </c>
      <c r="P492" s="1">
        <f>Table5[[#This Row],[kapp_old]]+IFERROR(((Table5[[#This Row],[kapp_slack_ub]]-Table5[[#This Row],[kapp_slack_lb]])/Table5[[#This Row],[associated enzload]]),0)</f>
        <v>27141.277792879999</v>
      </c>
      <c r="Q492" s="1" t="str">
        <f>"'"&amp;Table5[[#This Row],[rxn]]&amp;"'"&amp;CHAR(9)&amp;Table5[[#This Row],[kapp + (slack_ub - slack_lb)/enzload]]</f>
        <v>'RXN-AP4AH_c_REV-rt0084'	27141.27779288</v>
      </c>
      <c r="R492" s="1">
        <f>_xlfn.XLOOKUP(Table5[[#This Row],[rxn]],Table38[name],Table38[flux],0)</f>
        <v>0</v>
      </c>
      <c r="S492" s="1">
        <f>_xlfn.XLOOKUP(SUBSTITUTE(Table5[[#This Row],[rxn]],"RXN-","ENZLOAD-"),Table38[name],Table38[flux],0)</f>
        <v>0</v>
      </c>
      <c r="T492" s="1" t="b">
        <f>AND(Table5[[#This Row],[ENZLOAD flux in kapp-slack.gms]]=0,Table5[[#This Row],[flux in kapp-slack.gms]]&lt;&gt;0,NOT(Table5[[#This Row],[spont or unknown?]]))</f>
        <v>0</v>
      </c>
      <c r="U492" s="1" t="b">
        <f>OR(_xlfn.TEXTAFTER(Table5[[#This Row],[rxn]],"-",-1)="SPONT",_xlfn.TEXTAFTER(Table5[[#This Row],[rxn]],"-",-1)="UNKNOWN")</f>
        <v>0</v>
      </c>
      <c r="V492" s="1">
        <f>_xlfn.XLOOKUP(SUBSTITUTE(Table5[[#This Row],[rxn]],"RXN-","ENZLOAD-"),Table4[rxn],Table4[ub],0)</f>
        <v>1.8363462399999999</v>
      </c>
      <c r="W492" s="1" t="b">
        <f>AND(Table5[[#This Row],[FVA ENZLOAD flux UB]]=0,Table5[[#This Row],[ENZ not made when it should be?]])</f>
        <v>0</v>
      </c>
    </row>
    <row r="493" spans="1:23" hidden="1">
      <c r="A493" s="1" t="s">
        <v>4971</v>
      </c>
      <c r="B493" s="1" t="str">
        <f>_xlfn.TEXTBEFORE(Table38[[#This Row],[all fluxes from kapp-slack]]," ",,,,"")</f>
        <v>RXN-PPND2_c_FWD-rt7857</v>
      </c>
      <c r="C493" s="1">
        <f>_xlfn.NUMBERVALUE(IFERROR(_xlfn.TEXTAFTER(Table38[[#This Row],[all fluxes from kapp-slack]]," ",-1,,,""),""))</f>
        <v>1.4171306957968E-2</v>
      </c>
      <c r="F493" s="1" t="s">
        <v>7118</v>
      </c>
      <c r="G493" s="1" t="str">
        <f>_xlfn.TEXTBEFORE(Table5[[#This Row],[rxn     kapp_old        kapp_slack_ub   kapp_slack_lb]]," ")</f>
        <v>RXN-ARAB1Dx_c_FWD-rt8345</v>
      </c>
      <c r="H49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9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93" s="1">
        <f>_xlfn.NUMBERVALUE(_xlfn.TEXTAFTER(Table5[[#This Row],[rxn     kapp_old        kapp_slack_ub   kapp_slack_lb]]," ",-1))</f>
        <v>0</v>
      </c>
      <c r="K493" s="1">
        <f>_xlfn.XLOOKUP(SUBSTITUTE(Table5[[#This Row],[rxn]],"RXN-","ENZLOAD-"),ENZLOAD[name],ENZLOAD[flux],0)</f>
        <v>4.2173361660000002E-7</v>
      </c>
      <c r="L493" s="1" t="str">
        <f>"'"&amp;Table5[[#This Row],[rxn]]&amp;"'"&amp;CHAR(9)&amp;IF(AND(Table5[[#This Row],[kapp_slack_ub]]&lt;&gt;0,Table5[[#This Row],[kapp_old]]&lt;$F$1),$F$1,Table5[[#This Row],[kapp_old]])</f>
        <v>'RXN-ARAB1Dx_c_FWD-rt8345'	27141.27779288</v>
      </c>
      <c r="M493" s="1">
        <f>_xlfn.XLOOKUP(Table5[[#This Row],[rxn]],Table3[name],Table3[flux],$F$1)</f>
        <v>27141.277792879999</v>
      </c>
      <c r="N493" s="1">
        <f>IFERROR(Table5[[#This Row],[min flux]]/Table5[[#This Row],[associated enzload]],"")</f>
        <v>64356448536.618736</v>
      </c>
      <c r="O493" s="1">
        <f>_xlfn.NUMBERVALUE(IF(Table5[[#This Row],[flux/enzload]]="","",ABS($N$1-Table5[[#This Row],[flux/enzload]])))</f>
        <v>1335559869122.3301</v>
      </c>
      <c r="P493" s="1">
        <f>Table5[[#This Row],[kapp_old]]+IFERROR(((Table5[[#This Row],[kapp_slack_ub]]-Table5[[#This Row],[kapp_slack_lb]])/Table5[[#This Row],[associated enzload]]),0)</f>
        <v>27141.277792879999</v>
      </c>
      <c r="Q493" s="1" t="str">
        <f>"'"&amp;Table5[[#This Row],[rxn]]&amp;"'"&amp;CHAR(9)&amp;Table5[[#This Row],[kapp + (slack_ub - slack_lb)/enzload]]</f>
        <v>'RXN-ARAB1Dx_c_FWD-rt8345'	27141.27779288</v>
      </c>
      <c r="R493" s="1">
        <f>_xlfn.XLOOKUP(Table5[[#This Row],[rxn]],Table38[name],Table38[flux],0)</f>
        <v>0</v>
      </c>
      <c r="S493" s="1">
        <f>_xlfn.XLOOKUP(SUBSTITUTE(Table5[[#This Row],[rxn]],"RXN-","ENZLOAD-"),Table38[name],Table38[flux],0)</f>
        <v>0</v>
      </c>
      <c r="T493" s="1" t="b">
        <f>AND(Table5[[#This Row],[ENZLOAD flux in kapp-slack.gms]]=0,Table5[[#This Row],[flux in kapp-slack.gms]]&lt;&gt;0,NOT(Table5[[#This Row],[spont or unknown?]]))</f>
        <v>0</v>
      </c>
      <c r="U493" s="1" t="b">
        <f>OR(_xlfn.TEXTAFTER(Table5[[#This Row],[rxn]],"-",-1)="SPONT",_xlfn.TEXTAFTER(Table5[[#This Row],[rxn]],"-",-1)="UNKNOWN")</f>
        <v>0</v>
      </c>
      <c r="V493" s="1">
        <f>_xlfn.XLOOKUP(SUBSTITUTE(Table5[[#This Row],[rxn]],"RXN-","ENZLOAD-"),Table4[rxn],Table4[ub],0)</f>
        <v>0.94052064999999996</v>
      </c>
      <c r="W493" s="1" t="b">
        <f>AND(Table5[[#This Row],[FVA ENZLOAD flux UB]]=0,Table5[[#This Row],[ENZ not made when it should be?]])</f>
        <v>0</v>
      </c>
    </row>
    <row r="494" spans="1:23" hidden="1">
      <c r="A494" s="1" t="s">
        <v>4972</v>
      </c>
      <c r="B494" s="1" t="str">
        <f>_xlfn.TEXTBEFORE(Table38[[#This Row],[all fluxes from kapp-slack]]," ",,,,"")</f>
        <v>RXN-PPNDH_c_FWD-rt5827</v>
      </c>
      <c r="C494" s="1">
        <f>_xlfn.NUMBERVALUE(IFERROR(_xlfn.TEXTAFTER(Table38[[#This Row],[all fluxes from kapp-slack]]," ",-1,,,""),""))</f>
        <v>1.8301458697362001E-2</v>
      </c>
      <c r="F494" s="1" t="s">
        <v>7123</v>
      </c>
      <c r="G494" s="1" t="str">
        <f>_xlfn.TEXTBEFORE(Table5[[#This Row],[rxn     kapp_old        kapp_slack_ub   kapp_slack_lb]]," ")</f>
        <v>RXN-ARABRy_c_FWD-rt5845</v>
      </c>
      <c r="H49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9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94" s="1">
        <f>_xlfn.NUMBERVALUE(_xlfn.TEXTAFTER(Table5[[#This Row],[rxn     kapp_old        kapp_slack_ub   kapp_slack_lb]]," ",-1))</f>
        <v>0</v>
      </c>
      <c r="K494" s="1">
        <f>_xlfn.XLOOKUP(SUBSTITUTE(Table5[[#This Row],[rxn]],"RXN-","ENZLOAD-"),ENZLOAD[name],ENZLOAD[flux],0)</f>
        <v>1.24274364258E-6</v>
      </c>
      <c r="L494" s="1" t="str">
        <f>"'"&amp;Table5[[#This Row],[rxn]]&amp;"'"&amp;CHAR(9)&amp;IF(AND(Table5[[#This Row],[kapp_slack_ub]]&lt;&gt;0,Table5[[#This Row],[kapp_old]]&lt;$F$1),$F$1,Table5[[#This Row],[kapp_old]])</f>
        <v>'RXN-ARABRy_c_FWD-rt5845'	27141.27779288</v>
      </c>
      <c r="M494" s="1">
        <f>_xlfn.XLOOKUP(Table5[[#This Row],[rxn]],Table3[name],Table3[flux],$F$1)</f>
        <v>27141.277792879999</v>
      </c>
      <c r="N494" s="1">
        <f>IFERROR(Table5[[#This Row],[min flux]]/Table5[[#This Row],[associated enzload]],"")</f>
        <v>21839804174.36158</v>
      </c>
      <c r="O494" s="1">
        <f>_xlfn.NUMBERVALUE(IF(Table5[[#This Row],[flux/enzload]]="","",ABS($N$1-Table5[[#This Row],[flux/enzload]])))</f>
        <v>1378076513484.5901</v>
      </c>
      <c r="P494" s="1">
        <f>Table5[[#This Row],[kapp_old]]+IFERROR(((Table5[[#This Row],[kapp_slack_ub]]-Table5[[#This Row],[kapp_slack_lb]])/Table5[[#This Row],[associated enzload]]),0)</f>
        <v>27141.277792879999</v>
      </c>
      <c r="Q494" s="1" t="str">
        <f>"'"&amp;Table5[[#This Row],[rxn]]&amp;"'"&amp;CHAR(9)&amp;Table5[[#This Row],[kapp + (slack_ub - slack_lb)/enzload]]</f>
        <v>'RXN-ARABRy_c_FWD-rt5845'	27141.27779288</v>
      </c>
      <c r="R494" s="1">
        <f>_xlfn.XLOOKUP(Table5[[#This Row],[rxn]],Table38[name],Table38[flux],0)</f>
        <v>0</v>
      </c>
      <c r="S494" s="1">
        <f>_xlfn.XLOOKUP(SUBSTITUTE(Table5[[#This Row],[rxn]],"RXN-","ENZLOAD-"),Table38[name],Table38[flux],0)</f>
        <v>0</v>
      </c>
      <c r="T494" s="1" t="b">
        <f>AND(Table5[[#This Row],[ENZLOAD flux in kapp-slack.gms]]=0,Table5[[#This Row],[flux in kapp-slack.gms]]&lt;&gt;0,NOT(Table5[[#This Row],[spont or unknown?]]))</f>
        <v>0</v>
      </c>
      <c r="U494" s="1" t="b">
        <f>OR(_xlfn.TEXTAFTER(Table5[[#This Row],[rxn]],"-",-1)="SPONT",_xlfn.TEXTAFTER(Table5[[#This Row],[rxn]],"-",-1)="UNKNOWN")</f>
        <v>0</v>
      </c>
      <c r="V494" s="1">
        <f>_xlfn.XLOOKUP(SUBSTITUTE(Table5[[#This Row],[rxn]],"RXN-","ENZLOAD-"),Table4[rxn],Table4[ub],0)</f>
        <v>1.2248486000000001</v>
      </c>
      <c r="W494" s="1" t="b">
        <f>AND(Table5[[#This Row],[FVA ENZLOAD flux UB]]=0,Table5[[#This Row],[ENZ not made when it should be?]])</f>
        <v>0</v>
      </c>
    </row>
    <row r="495" spans="1:23" hidden="1">
      <c r="A495" s="1" t="s">
        <v>4973</v>
      </c>
      <c r="B495" s="1" t="str">
        <f>_xlfn.TEXTBEFORE(Table38[[#This Row],[all fluxes from kapp-slack]]," ",,,,"")</f>
        <v>RXN-PPPG9t_c_m_FWD-SPONT</v>
      </c>
      <c r="C495" s="1">
        <f>_xlfn.NUMBERVALUE(IFERROR(_xlfn.TEXTAFTER(Table38[[#This Row],[all fluxes from kapp-slack]]," ",-1,,,""),""))</f>
        <v>4.3556101253999998E-5</v>
      </c>
      <c r="F495" s="1" t="s">
        <v>7124</v>
      </c>
      <c r="G495" s="1" t="str">
        <f>_xlfn.TEXTBEFORE(Table5[[#This Row],[rxn     kapp_old        kapp_slack_ub   kapp_slack_lb]]," ")</f>
        <v>RXN-ARABRy_c_REV-rt5845</v>
      </c>
      <c r="H49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9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95" s="1">
        <f>_xlfn.NUMBERVALUE(_xlfn.TEXTAFTER(Table5[[#This Row],[rxn     kapp_old        kapp_slack_ub   kapp_slack_lb]]," ",-1))</f>
        <v>0</v>
      </c>
      <c r="K495" s="1">
        <f>_xlfn.XLOOKUP(SUBSTITUTE(Table5[[#This Row],[rxn]],"RXN-","ENZLOAD-"),ENZLOAD[name],ENZLOAD[flux],0)</f>
        <v>1.24274364258E-6</v>
      </c>
      <c r="L495" s="1" t="str">
        <f>"'"&amp;Table5[[#This Row],[rxn]]&amp;"'"&amp;CHAR(9)&amp;IF(AND(Table5[[#This Row],[kapp_slack_ub]]&lt;&gt;0,Table5[[#This Row],[kapp_old]]&lt;$F$1),$F$1,Table5[[#This Row],[kapp_old]])</f>
        <v>'RXN-ARABRy_c_REV-rt5845'	27141.27779288</v>
      </c>
      <c r="M495" s="1">
        <f>_xlfn.XLOOKUP(Table5[[#This Row],[rxn]],Table3[name],Table3[flux],$F$1)</f>
        <v>27141.277792879999</v>
      </c>
      <c r="N495" s="1">
        <f>IFERROR(Table5[[#This Row],[min flux]]/Table5[[#This Row],[associated enzload]],"")</f>
        <v>21839804174.36158</v>
      </c>
      <c r="O495" s="1">
        <f>_xlfn.NUMBERVALUE(IF(Table5[[#This Row],[flux/enzload]]="","",ABS($N$1-Table5[[#This Row],[flux/enzload]])))</f>
        <v>1378076513484.5901</v>
      </c>
      <c r="P495" s="1">
        <f>Table5[[#This Row],[kapp_old]]+IFERROR(((Table5[[#This Row],[kapp_slack_ub]]-Table5[[#This Row],[kapp_slack_lb]])/Table5[[#This Row],[associated enzload]]),0)</f>
        <v>27141.277792879999</v>
      </c>
      <c r="Q495" s="1" t="str">
        <f>"'"&amp;Table5[[#This Row],[rxn]]&amp;"'"&amp;CHAR(9)&amp;Table5[[#This Row],[kapp + (slack_ub - slack_lb)/enzload]]</f>
        <v>'RXN-ARABRy_c_REV-rt5845'	27141.27779288</v>
      </c>
      <c r="R495" s="1">
        <f>_xlfn.XLOOKUP(Table5[[#This Row],[rxn]],Table38[name],Table38[flux],0)</f>
        <v>0</v>
      </c>
      <c r="S495" s="1">
        <f>_xlfn.XLOOKUP(SUBSTITUTE(Table5[[#This Row],[rxn]],"RXN-","ENZLOAD-"),Table38[name],Table38[flux],0)</f>
        <v>0</v>
      </c>
      <c r="T495" s="1" t="b">
        <f>AND(Table5[[#This Row],[ENZLOAD flux in kapp-slack.gms]]=0,Table5[[#This Row],[flux in kapp-slack.gms]]&lt;&gt;0,NOT(Table5[[#This Row],[spont or unknown?]]))</f>
        <v>0</v>
      </c>
      <c r="U495" s="1" t="b">
        <f>OR(_xlfn.TEXTAFTER(Table5[[#This Row],[rxn]],"-",-1)="SPONT",_xlfn.TEXTAFTER(Table5[[#This Row],[rxn]],"-",-1)="UNKNOWN")</f>
        <v>0</v>
      </c>
      <c r="V495" s="1">
        <f>_xlfn.XLOOKUP(SUBSTITUTE(Table5[[#This Row],[rxn]],"RXN-","ENZLOAD-"),Table4[rxn],Table4[ub],0)</f>
        <v>1.2248486000000001</v>
      </c>
      <c r="W495" s="1" t="b">
        <f>AND(Table5[[#This Row],[FVA ENZLOAD flux UB]]=0,Table5[[#This Row],[ENZ not made when it should be?]])</f>
        <v>0</v>
      </c>
    </row>
    <row r="496" spans="1:23" hidden="1">
      <c r="A496" s="1" t="s">
        <v>4974</v>
      </c>
      <c r="B496" s="1" t="str">
        <f>_xlfn.TEXTBEFORE(Table38[[#This Row],[all fluxes from kapp-slack]]," ",,,,"")</f>
        <v>RXN-PPPGO_m_FWD-rt3499</v>
      </c>
      <c r="C496" s="1">
        <f>_xlfn.NUMBERVALUE(IFERROR(_xlfn.TEXTAFTER(Table38[[#This Row],[all fluxes from kapp-slack]]," ",-1,,,""),""))</f>
        <v>2.1778050626999999E-5</v>
      </c>
      <c r="F496" s="1" t="s">
        <v>7125</v>
      </c>
      <c r="G496" s="1" t="str">
        <f>_xlfn.TEXTBEFORE(Table5[[#This Row],[rxn     kapp_old        kapp_slack_ub   kapp_slack_lb]]," ")</f>
        <v>RXN-ARACHt_c_e_FWD-rt15442799</v>
      </c>
      <c r="H49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9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96" s="1">
        <f>_xlfn.NUMBERVALUE(_xlfn.TEXTAFTER(Table5[[#This Row],[rxn     kapp_old        kapp_slack_ub   kapp_slack_lb]]," ",-1))</f>
        <v>0</v>
      </c>
      <c r="K496" s="1">
        <f>_xlfn.XLOOKUP(SUBSTITUTE(Table5[[#This Row],[rxn]],"RXN-","ENZLOAD-"),ENZLOAD[name],ENZLOAD[flux],0)</f>
        <v>3.7733456139999999E-8</v>
      </c>
      <c r="L496" s="1" t="str">
        <f>"'"&amp;Table5[[#This Row],[rxn]]&amp;"'"&amp;CHAR(9)&amp;IF(AND(Table5[[#This Row],[kapp_slack_ub]]&lt;&gt;0,Table5[[#This Row],[kapp_old]]&lt;$F$1),$F$1,Table5[[#This Row],[kapp_old]])</f>
        <v>'RXN-ARACHt_c_e_FWD-rt15442799'	27141.27779288</v>
      </c>
      <c r="M496" s="1">
        <f>_xlfn.XLOOKUP(Table5[[#This Row],[rxn]],Table3[name],Table3[flux],$F$1)</f>
        <v>27141.277792879999</v>
      </c>
      <c r="N496" s="1">
        <f>IFERROR(Table5[[#This Row],[min flux]]/Table5[[#This Row],[associated enzload]],"")</f>
        <v>719289473303.99512</v>
      </c>
      <c r="O496" s="1">
        <f>_xlfn.NUMBERVALUE(IF(Table5[[#This Row],[flux/enzload]]="","",ABS($N$1-Table5[[#This Row],[flux/enzload]])))</f>
        <v>680626844354.95801</v>
      </c>
      <c r="P496" s="1">
        <f>Table5[[#This Row],[kapp_old]]+IFERROR(((Table5[[#This Row],[kapp_slack_ub]]-Table5[[#This Row],[kapp_slack_lb]])/Table5[[#This Row],[associated enzload]]),0)</f>
        <v>27141.277792879999</v>
      </c>
      <c r="Q496" s="1" t="str">
        <f>"'"&amp;Table5[[#This Row],[rxn]]&amp;"'"&amp;CHAR(9)&amp;Table5[[#This Row],[kapp + (slack_ub - slack_lb)/enzload]]</f>
        <v>'RXN-ARACHt_c_e_FWD-rt15442799'	27141.27779288</v>
      </c>
      <c r="R496" s="1">
        <f>_xlfn.XLOOKUP(Table5[[#This Row],[rxn]],Table38[name],Table38[flux],0)</f>
        <v>0</v>
      </c>
      <c r="S496" s="1">
        <f>_xlfn.XLOOKUP(SUBSTITUTE(Table5[[#This Row],[rxn]],"RXN-","ENZLOAD-"),Table38[name],Table38[flux],0)</f>
        <v>0</v>
      </c>
      <c r="T496" s="1" t="b">
        <f>AND(Table5[[#This Row],[ENZLOAD flux in kapp-slack.gms]]=0,Table5[[#This Row],[flux in kapp-slack.gms]]&lt;&gt;0,NOT(Table5[[#This Row],[spont or unknown?]]))</f>
        <v>0</v>
      </c>
      <c r="U496" s="1" t="b">
        <f>OR(_xlfn.TEXTAFTER(Table5[[#This Row],[rxn]],"-",-1)="SPONT",_xlfn.TEXTAFTER(Table5[[#This Row],[rxn]],"-",-1)="UNKNOWN")</f>
        <v>0</v>
      </c>
      <c r="V496" s="1">
        <f>_xlfn.XLOOKUP(SUBSTITUTE(Table5[[#This Row],[rxn]],"RXN-","ENZLOAD-"),Table4[rxn],Table4[ub],0)</f>
        <v>0.29296214999999998</v>
      </c>
      <c r="W496" s="1" t="b">
        <f>AND(Table5[[#This Row],[FVA ENZLOAD flux UB]]=0,Table5[[#This Row],[ENZ not made when it should be?]])</f>
        <v>0</v>
      </c>
    </row>
    <row r="497" spans="1:23" hidden="1">
      <c r="A497" s="1" t="s">
        <v>4975</v>
      </c>
      <c r="B497" s="1" t="str">
        <f>_xlfn.TEXTBEFORE(Table38[[#This Row],[all fluxes from kapp-slack]]," ",,,,"")</f>
        <v>RXN-PPTT_l_FWD-rt4281</v>
      </c>
      <c r="C497" s="1">
        <f>_xlfn.NUMBERVALUE(IFERROR(_xlfn.TEXTAFTER(Table38[[#This Row],[all fluxes from kapp-slack]]," ",-1,,,""),""))</f>
        <v>5.9819417815559998E-3</v>
      </c>
      <c r="F497" s="1" t="s">
        <v>7126</v>
      </c>
      <c r="G497" s="1" t="str">
        <f>_xlfn.TEXTBEFORE(Table5[[#This Row],[rxn     kapp_old        kapp_slack_ub   kapp_slack_lb]]," ")</f>
        <v>RXN-ARACHt_c_e_REV-rt15442799</v>
      </c>
      <c r="H49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9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97" s="1">
        <f>_xlfn.NUMBERVALUE(_xlfn.TEXTAFTER(Table5[[#This Row],[rxn     kapp_old        kapp_slack_ub   kapp_slack_lb]]," ",-1))</f>
        <v>0</v>
      </c>
      <c r="K497" s="1">
        <f>_xlfn.XLOOKUP(SUBSTITUTE(Table5[[#This Row],[rxn]],"RXN-","ENZLOAD-"),ENZLOAD[name],ENZLOAD[flux],0)</f>
        <v>3.7733456139999999E-8</v>
      </c>
      <c r="L497" s="1" t="str">
        <f>"'"&amp;Table5[[#This Row],[rxn]]&amp;"'"&amp;CHAR(9)&amp;IF(AND(Table5[[#This Row],[kapp_slack_ub]]&lt;&gt;0,Table5[[#This Row],[kapp_old]]&lt;$F$1),$F$1,Table5[[#This Row],[kapp_old]])</f>
        <v>'RXN-ARACHt_c_e_REV-rt15442799'	27141.27779288</v>
      </c>
      <c r="M497" s="1">
        <f>_xlfn.XLOOKUP(Table5[[#This Row],[rxn]],Table3[name],Table3[flux],$F$1)</f>
        <v>27141.277792879999</v>
      </c>
      <c r="N497" s="1">
        <f>IFERROR(Table5[[#This Row],[min flux]]/Table5[[#This Row],[associated enzload]],"")</f>
        <v>719289473303.99512</v>
      </c>
      <c r="O497" s="1">
        <f>_xlfn.NUMBERVALUE(IF(Table5[[#This Row],[flux/enzload]]="","",ABS($N$1-Table5[[#This Row],[flux/enzload]])))</f>
        <v>680626844354.95801</v>
      </c>
      <c r="P497" s="1">
        <f>Table5[[#This Row],[kapp_old]]+IFERROR(((Table5[[#This Row],[kapp_slack_ub]]-Table5[[#This Row],[kapp_slack_lb]])/Table5[[#This Row],[associated enzload]]),0)</f>
        <v>27141.277792879999</v>
      </c>
      <c r="Q497" s="1" t="str">
        <f>"'"&amp;Table5[[#This Row],[rxn]]&amp;"'"&amp;CHAR(9)&amp;Table5[[#This Row],[kapp + (slack_ub - slack_lb)/enzload]]</f>
        <v>'RXN-ARACHt_c_e_REV-rt15442799'	27141.27779288</v>
      </c>
      <c r="R497" s="1">
        <f>_xlfn.XLOOKUP(Table5[[#This Row],[rxn]],Table38[name],Table38[flux],0)</f>
        <v>0</v>
      </c>
      <c r="S497" s="1">
        <f>_xlfn.XLOOKUP(SUBSTITUTE(Table5[[#This Row],[rxn]],"RXN-","ENZLOAD-"),Table38[name],Table38[flux],0)</f>
        <v>0</v>
      </c>
      <c r="T497" s="1" t="b">
        <f>AND(Table5[[#This Row],[ENZLOAD flux in kapp-slack.gms]]=0,Table5[[#This Row],[flux in kapp-slack.gms]]&lt;&gt;0,NOT(Table5[[#This Row],[spont or unknown?]]))</f>
        <v>0</v>
      </c>
      <c r="U497" s="1" t="b">
        <f>OR(_xlfn.TEXTAFTER(Table5[[#This Row],[rxn]],"-",-1)="SPONT",_xlfn.TEXTAFTER(Table5[[#This Row],[rxn]],"-",-1)="UNKNOWN")</f>
        <v>0</v>
      </c>
      <c r="V497" s="1">
        <f>_xlfn.XLOOKUP(SUBSTITUTE(Table5[[#This Row],[rxn]],"RXN-","ENZLOAD-"),Table4[rxn],Table4[ub],0)</f>
        <v>0.29296214999999998</v>
      </c>
      <c r="W497" s="1" t="b">
        <f>AND(Table5[[#This Row],[FVA ENZLOAD flux UB]]=0,Table5[[#This Row],[ENZ not made when it should be?]])</f>
        <v>0</v>
      </c>
    </row>
    <row r="498" spans="1:23" hidden="1">
      <c r="A498" s="1" t="s">
        <v>4976</v>
      </c>
      <c r="B498" s="1" t="str">
        <f>_xlfn.TEXTBEFORE(Table38[[#This Row],[all fluxes from kapp-slack]]," ",,,,"")</f>
        <v>RXN-PRAGSi_c_FWD-rt5891</v>
      </c>
      <c r="C498" s="1">
        <f>_xlfn.NUMBERVALUE(IFERROR(_xlfn.TEXTAFTER(Table38[[#This Row],[all fluxes from kapp-slack]]," ",-1,,,""),""))</f>
        <v>4.8626260099952003E-2</v>
      </c>
      <c r="F498" s="1" t="s">
        <v>7129</v>
      </c>
      <c r="G498" s="1" t="str">
        <f>_xlfn.TEXTBEFORE(Table5[[#This Row],[rxn     kapp_old        kapp_slack_ub   kapp_slack_lb]]," ")</f>
        <v>RXN-ARAI2_c_FWD-rt6112</v>
      </c>
      <c r="H49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9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98" s="1">
        <f>_xlfn.NUMBERVALUE(_xlfn.TEXTAFTER(Table5[[#This Row],[rxn     kapp_old        kapp_slack_ub   kapp_slack_lb]]," ",-1))</f>
        <v>0</v>
      </c>
      <c r="K498" s="1">
        <f>_xlfn.XLOOKUP(SUBSTITUTE(Table5[[#This Row],[rxn]],"RXN-","ENZLOAD-"),ENZLOAD[name],ENZLOAD[flux],0)</f>
        <v>2.1202554049999999E-8</v>
      </c>
      <c r="L498" s="1" t="str">
        <f>"'"&amp;Table5[[#This Row],[rxn]]&amp;"'"&amp;CHAR(9)&amp;IF(AND(Table5[[#This Row],[kapp_slack_ub]]&lt;&gt;0,Table5[[#This Row],[kapp_old]]&lt;$F$1),$F$1,Table5[[#This Row],[kapp_old]])</f>
        <v>'RXN-ARAI2_c_FWD-rt6112'	27141.27779288</v>
      </c>
      <c r="M498" s="1">
        <f>_xlfn.XLOOKUP(Table5[[#This Row],[rxn]],Table3[name],Table3[flux],$F$1)</f>
        <v>27141.277792879999</v>
      </c>
      <c r="N498" s="1">
        <f>IFERROR(Table5[[#This Row],[min flux]]/Table5[[#This Row],[associated enzload]],"")</f>
        <v>1280094734288.8628</v>
      </c>
      <c r="O498" s="1">
        <f>_xlfn.NUMBERVALUE(IF(Table5[[#This Row],[flux/enzload]]="","",ABS($N$1-Table5[[#This Row],[flux/enzload]])))</f>
        <v>119821583370.091</v>
      </c>
      <c r="P498" s="1">
        <f>Table5[[#This Row],[kapp_old]]+IFERROR(((Table5[[#This Row],[kapp_slack_ub]]-Table5[[#This Row],[kapp_slack_lb]])/Table5[[#This Row],[associated enzload]]),0)</f>
        <v>27141.277792879999</v>
      </c>
      <c r="Q498" s="1" t="str">
        <f>"'"&amp;Table5[[#This Row],[rxn]]&amp;"'"&amp;CHAR(9)&amp;Table5[[#This Row],[kapp + (slack_ub - slack_lb)/enzload]]</f>
        <v>'RXN-ARAI2_c_FWD-rt6112'	27141.27779288</v>
      </c>
      <c r="R498" s="1">
        <f>_xlfn.XLOOKUP(Table5[[#This Row],[rxn]],Table38[name],Table38[flux],0)</f>
        <v>0</v>
      </c>
      <c r="S498" s="1">
        <f>_xlfn.XLOOKUP(SUBSTITUTE(Table5[[#This Row],[rxn]],"RXN-","ENZLOAD-"),Table38[name],Table38[flux],0)</f>
        <v>0</v>
      </c>
      <c r="T498" s="1" t="b">
        <f>AND(Table5[[#This Row],[ENZLOAD flux in kapp-slack.gms]]=0,Table5[[#This Row],[flux in kapp-slack.gms]]&lt;&gt;0,NOT(Table5[[#This Row],[spont or unknown?]]))</f>
        <v>0</v>
      </c>
      <c r="U498" s="1" t="b">
        <f>OR(_xlfn.TEXTAFTER(Table5[[#This Row],[rxn]],"-",-1)="SPONT",_xlfn.TEXTAFTER(Table5[[#This Row],[rxn]],"-",-1)="UNKNOWN")</f>
        <v>0</v>
      </c>
      <c r="V498" s="1">
        <f>_xlfn.XLOOKUP(SUBSTITUTE(Table5[[#This Row],[rxn]],"RXN-","ENZLOAD-"),Table4[rxn],Table4[ub],0)</f>
        <v>0.78918874999999999</v>
      </c>
      <c r="W498" s="1" t="b">
        <f>AND(Table5[[#This Row],[FVA ENZLOAD flux UB]]=0,Table5[[#This Row],[ENZ not made when it should be?]])</f>
        <v>0</v>
      </c>
    </row>
    <row r="499" spans="1:23" hidden="1">
      <c r="A499" s="1" t="s">
        <v>4977</v>
      </c>
      <c r="B499" s="1" t="str">
        <f>_xlfn.TEXTBEFORE(Table38[[#This Row],[all fluxes from kapp-slack]]," ",,,,"")</f>
        <v>RXN-PRAIi_c_FWD-rt8196</v>
      </c>
      <c r="C499" s="1">
        <f>_xlfn.NUMBERVALUE(IFERROR(_xlfn.TEXTAFTER(Table38[[#This Row],[all fluxes from kapp-slack]]," ",-1,,,""),""))</f>
        <v>5.9891309400920004E-3</v>
      </c>
      <c r="F499" s="1" t="s">
        <v>7130</v>
      </c>
      <c r="G499" s="1" t="str">
        <f>_xlfn.TEXTBEFORE(Table5[[#This Row],[rxn     kapp_old        kapp_slack_ub   kapp_slack_lb]]," ")</f>
        <v>RXN-ARAI2_c_REV-rt6112</v>
      </c>
      <c r="H49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9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99" s="1">
        <f>_xlfn.NUMBERVALUE(_xlfn.TEXTAFTER(Table5[[#This Row],[rxn     kapp_old        kapp_slack_ub   kapp_slack_lb]]," ",-1))</f>
        <v>0</v>
      </c>
      <c r="K499" s="1">
        <f>_xlfn.XLOOKUP(SUBSTITUTE(Table5[[#This Row],[rxn]],"RXN-","ENZLOAD-"),ENZLOAD[name],ENZLOAD[flux],0)</f>
        <v>2.1202554049999999E-8</v>
      </c>
      <c r="L499" s="1" t="str">
        <f>"'"&amp;Table5[[#This Row],[rxn]]&amp;"'"&amp;CHAR(9)&amp;IF(AND(Table5[[#This Row],[kapp_slack_ub]]&lt;&gt;0,Table5[[#This Row],[kapp_old]]&lt;$F$1),$F$1,Table5[[#This Row],[kapp_old]])</f>
        <v>'RXN-ARAI2_c_REV-rt6112'	27141.27779288</v>
      </c>
      <c r="M499" s="1">
        <f>_xlfn.XLOOKUP(Table5[[#This Row],[rxn]],Table3[name],Table3[flux],$F$1)</f>
        <v>27141.277792879999</v>
      </c>
      <c r="N499" s="1">
        <f>IFERROR(Table5[[#This Row],[min flux]]/Table5[[#This Row],[associated enzload]],"")</f>
        <v>1280094734288.8628</v>
      </c>
      <c r="O499" s="1">
        <f>_xlfn.NUMBERVALUE(IF(Table5[[#This Row],[flux/enzload]]="","",ABS($N$1-Table5[[#This Row],[flux/enzload]])))</f>
        <v>119821583370.091</v>
      </c>
      <c r="P499" s="1">
        <f>Table5[[#This Row],[kapp_old]]+IFERROR(((Table5[[#This Row],[kapp_slack_ub]]-Table5[[#This Row],[kapp_slack_lb]])/Table5[[#This Row],[associated enzload]]),0)</f>
        <v>27141.277792879999</v>
      </c>
      <c r="Q499" s="1" t="str">
        <f>"'"&amp;Table5[[#This Row],[rxn]]&amp;"'"&amp;CHAR(9)&amp;Table5[[#This Row],[kapp + (slack_ub - slack_lb)/enzload]]</f>
        <v>'RXN-ARAI2_c_REV-rt6112'	27141.27779288</v>
      </c>
      <c r="R499" s="1">
        <f>_xlfn.XLOOKUP(Table5[[#This Row],[rxn]],Table38[name],Table38[flux],0)</f>
        <v>0</v>
      </c>
      <c r="S499" s="1">
        <f>_xlfn.XLOOKUP(SUBSTITUTE(Table5[[#This Row],[rxn]],"RXN-","ENZLOAD-"),Table38[name],Table38[flux],0)</f>
        <v>0</v>
      </c>
      <c r="T499" s="1" t="b">
        <f>AND(Table5[[#This Row],[ENZLOAD flux in kapp-slack.gms]]=0,Table5[[#This Row],[flux in kapp-slack.gms]]&lt;&gt;0,NOT(Table5[[#This Row],[spont or unknown?]]))</f>
        <v>0</v>
      </c>
      <c r="U499" s="1" t="b">
        <f>OR(_xlfn.TEXTAFTER(Table5[[#This Row],[rxn]],"-",-1)="SPONT",_xlfn.TEXTAFTER(Table5[[#This Row],[rxn]],"-",-1)="UNKNOWN")</f>
        <v>0</v>
      </c>
      <c r="V499" s="1">
        <f>_xlfn.XLOOKUP(SUBSTITUTE(Table5[[#This Row],[rxn]],"RXN-","ENZLOAD-"),Table4[rxn],Table4[ub],0)</f>
        <v>0.78918874999999999</v>
      </c>
      <c r="W499" s="1" t="b">
        <f>AND(Table5[[#This Row],[FVA ENZLOAD flux UB]]=0,Table5[[#This Row],[ENZ not made when it should be?]])</f>
        <v>0</v>
      </c>
    </row>
    <row r="500" spans="1:23" hidden="1">
      <c r="A500" s="1" t="s">
        <v>4978</v>
      </c>
      <c r="B500" s="1" t="str">
        <f>_xlfn.TEXTBEFORE(Table38[[#This Row],[all fluxes from kapp-slack]]," ",,,,"")</f>
        <v>RXN-PRAIS_c_FWD-rt5891</v>
      </c>
      <c r="C500" s="1">
        <f>_xlfn.NUMBERVALUE(IFERROR(_xlfn.TEXTAFTER(Table38[[#This Row],[all fluxes from kapp-slack]]," ",-1,,,""),""))</f>
        <v>4.8626260099952003E-2</v>
      </c>
      <c r="F500" s="1" t="s">
        <v>7131</v>
      </c>
      <c r="G500" s="1" t="str">
        <f>_xlfn.TEXTBEFORE(Table5[[#This Row],[rxn     kapp_old        kapp_slack_ub   kapp_slack_lb]]," ")</f>
        <v>RXN-ARAK_c_FWD-rt4526</v>
      </c>
      <c r="H50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50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500" s="1">
        <f>_xlfn.NUMBERVALUE(_xlfn.TEXTAFTER(Table5[[#This Row],[rxn     kapp_old        kapp_slack_ub   kapp_slack_lb]]," ",-1))</f>
        <v>0</v>
      </c>
      <c r="K500" s="1">
        <f>_xlfn.XLOOKUP(SUBSTITUTE(Table5[[#This Row],[rxn]],"RXN-","ENZLOAD-"),ENZLOAD[name],ENZLOAD[flux],0)</f>
        <v>1.1594572677E-7</v>
      </c>
      <c r="L500" s="1" t="str">
        <f>"'"&amp;Table5[[#This Row],[rxn]]&amp;"'"&amp;CHAR(9)&amp;IF(AND(Table5[[#This Row],[kapp_slack_ub]]&lt;&gt;0,Table5[[#This Row],[kapp_old]]&lt;$F$1),$F$1,Table5[[#This Row],[kapp_old]])</f>
        <v>'RXN-ARAK_c_FWD-rt4526'	27141.27779288</v>
      </c>
      <c r="M500" s="1">
        <f>_xlfn.XLOOKUP(Table5[[#This Row],[rxn]],Table3[name],Table3[flux],$F$1)</f>
        <v>27141.277792879999</v>
      </c>
      <c r="N500" s="1">
        <f>IFERROR(Table5[[#This Row],[min flux]]/Table5[[#This Row],[associated enzload]],"")</f>
        <v>234086055165.44644</v>
      </c>
      <c r="O500" s="1">
        <f>_xlfn.NUMBERVALUE(IF(Table5[[#This Row],[flux/enzload]]="","",ABS($N$1-Table5[[#This Row],[flux/enzload]])))</f>
        <v>1165830262493.51</v>
      </c>
      <c r="P500" s="1">
        <f>Table5[[#This Row],[kapp_old]]+IFERROR(((Table5[[#This Row],[kapp_slack_ub]]-Table5[[#This Row],[kapp_slack_lb]])/Table5[[#This Row],[associated enzload]]),0)</f>
        <v>27141.277792879999</v>
      </c>
      <c r="Q500" s="1" t="str">
        <f>"'"&amp;Table5[[#This Row],[rxn]]&amp;"'"&amp;CHAR(9)&amp;Table5[[#This Row],[kapp + (slack_ub - slack_lb)/enzload]]</f>
        <v>'RXN-ARAK_c_FWD-rt4526'	27141.27779288</v>
      </c>
      <c r="R500" s="1">
        <f>_xlfn.XLOOKUP(Table5[[#This Row],[rxn]],Table38[name],Table38[flux],0)</f>
        <v>0</v>
      </c>
      <c r="S500" s="1">
        <f>_xlfn.XLOOKUP(SUBSTITUTE(Table5[[#This Row],[rxn]],"RXN-","ENZLOAD-"),Table38[name],Table38[flux],0)</f>
        <v>0</v>
      </c>
      <c r="T500" s="1" t="b">
        <f>AND(Table5[[#This Row],[ENZLOAD flux in kapp-slack.gms]]=0,Table5[[#This Row],[flux in kapp-slack.gms]]&lt;&gt;0,NOT(Table5[[#This Row],[spont or unknown?]]))</f>
        <v>0</v>
      </c>
      <c r="U500" s="1" t="b">
        <f>OR(_xlfn.TEXTAFTER(Table5[[#This Row],[rxn]],"-",-1)="SPONT",_xlfn.TEXTAFTER(Table5[[#This Row],[rxn]],"-",-1)="UNKNOWN")</f>
        <v>0</v>
      </c>
      <c r="V500" s="1">
        <f>_xlfn.XLOOKUP(SUBSTITUTE(Table5[[#This Row],[rxn]],"RXN-","ENZLOAD-"),Table4[rxn],Table4[ub],0)</f>
        <v>0.79873645000000004</v>
      </c>
      <c r="W500" s="1" t="b">
        <f>AND(Table5[[#This Row],[FVA ENZLOAD flux UB]]=0,Table5[[#This Row],[ENZ not made when it should be?]])</f>
        <v>0</v>
      </c>
    </row>
    <row r="501" spans="1:23" hidden="1">
      <c r="A501" s="1" t="s">
        <v>4979</v>
      </c>
      <c r="B501" s="1" t="str">
        <f>_xlfn.TEXTBEFORE(Table38[[#This Row],[all fluxes from kapp-slack]]," ",,,,"")</f>
        <v>RXN-PRAMPC_c_FWD-rt3278</v>
      </c>
      <c r="C501" s="1">
        <f>_xlfn.NUMBERVALUE(IFERROR(_xlfn.TEXTAFTER(Table38[[#This Row],[all fluxes from kapp-slack]]," ",-1,,,""),""))</f>
        <v>1.1801521971089E-2</v>
      </c>
      <c r="F501" s="1" t="s">
        <v>7132</v>
      </c>
      <c r="G501" s="1" t="str">
        <f>_xlfn.TEXTBEFORE(Table5[[#This Row],[rxn     kapp_old        kapp_slack_ub   kapp_slack_lb]]," ")</f>
        <v>RXN-ARGN_c_FWD-rt7813</v>
      </c>
      <c r="H501" s="1">
        <f>_xlfn.NUMBERVALUE(_xlfn.TEXTBEFORE(TRIM(_xlfn.TEXTAFTER(_xlfn.TEXTBEFORE(Table5[[#This Row],[rxn     kapp_old        kapp_slack_ub   kapp_slack_lb]],Table5[[#This Row],[kapp_slack_lb]],-1),Table5[[#This Row],[rxn]]))," "))</f>
        <v>58675.736419377899</v>
      </c>
      <c r="I50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501" s="1">
        <f>_xlfn.NUMBERVALUE(_xlfn.TEXTAFTER(Table5[[#This Row],[rxn     kapp_old        kapp_slack_ub   kapp_slack_lb]]," ",-1))</f>
        <v>0</v>
      </c>
      <c r="K501" s="1">
        <f>_xlfn.XLOOKUP(SUBSTITUTE(Table5[[#This Row],[rxn]],"RXN-","ENZLOAD-"),ENZLOAD[name],ENZLOAD[flux],0)</f>
        <v>8.9243796845000002E-7</v>
      </c>
      <c r="L501" s="1" t="str">
        <f>"'"&amp;Table5[[#This Row],[rxn]]&amp;"'"&amp;CHAR(9)&amp;IF(AND(Table5[[#This Row],[kapp_slack_ub]]&lt;&gt;0,Table5[[#This Row],[kapp_old]]&lt;$F$1),$F$1,Table5[[#This Row],[kapp_old]])</f>
        <v>'RXN-ARGN_c_FWD-rt7813'	58675.7364193779</v>
      </c>
      <c r="M501" s="1">
        <f>_xlfn.XLOOKUP(Table5[[#This Row],[rxn]],Table3[name],Table3[flux],$F$1)</f>
        <v>27141.277792879999</v>
      </c>
      <c r="N501" s="1">
        <f>IFERROR(Table5[[#This Row],[min flux]]/Table5[[#This Row],[associated enzload]],"")</f>
        <v>30412509050.930885</v>
      </c>
      <c r="O501" s="1">
        <f>_xlfn.NUMBERVALUE(IF(Table5[[#This Row],[flux/enzload]]="","",ABS($N$1-Table5[[#This Row],[flux/enzload]])))</f>
        <v>1369503808608.02</v>
      </c>
      <c r="P501" s="1">
        <f>Table5[[#This Row],[kapp_old]]+IFERROR(((Table5[[#This Row],[kapp_slack_ub]]-Table5[[#This Row],[kapp_slack_lb]])/Table5[[#This Row],[associated enzload]]),0)</f>
        <v>58675.736419377899</v>
      </c>
      <c r="Q501" s="1" t="str">
        <f>"'"&amp;Table5[[#This Row],[rxn]]&amp;"'"&amp;CHAR(9)&amp;Table5[[#This Row],[kapp + (slack_ub - slack_lb)/enzload]]</f>
        <v>'RXN-ARGN_c_FWD-rt7813'	58675.7364193779</v>
      </c>
      <c r="R501" s="1">
        <f>_xlfn.XLOOKUP(Table5[[#This Row],[rxn]],Table38[name],Table38[flux],0)</f>
        <v>0</v>
      </c>
      <c r="S501" s="1">
        <f>_xlfn.XLOOKUP(SUBSTITUTE(Table5[[#This Row],[rxn]],"RXN-","ENZLOAD-"),Table38[name],Table38[flux],0)</f>
        <v>0</v>
      </c>
      <c r="T501" s="1" t="b">
        <f>AND(Table5[[#This Row],[ENZLOAD flux in kapp-slack.gms]]=0,Table5[[#This Row],[flux in kapp-slack.gms]]&lt;&gt;0,NOT(Table5[[#This Row],[spont or unknown?]]))</f>
        <v>0</v>
      </c>
      <c r="U501" s="1" t="b">
        <f>OR(_xlfn.TEXTAFTER(Table5[[#This Row],[rxn]],"-",-1)="SPONT",_xlfn.TEXTAFTER(Table5[[#This Row],[rxn]],"-",-1)="UNKNOWN")</f>
        <v>0</v>
      </c>
      <c r="V501" s="1">
        <f>_xlfn.XLOOKUP(SUBSTITUTE(Table5[[#This Row],[rxn]],"RXN-","ENZLOAD-"),Table4[rxn],Table4[ub],0)</f>
        <v>1.24920097</v>
      </c>
      <c r="W501" s="1" t="b">
        <f>AND(Table5[[#This Row],[FVA ENZLOAD flux UB]]=0,Table5[[#This Row],[ENZ not made when it should be?]])</f>
        <v>0</v>
      </c>
    </row>
    <row r="502" spans="1:23" hidden="1">
      <c r="A502" s="1" t="s">
        <v>4980</v>
      </c>
      <c r="B502" s="1" t="str">
        <f>_xlfn.TEXTBEFORE(Table38[[#This Row],[all fluxes from kapp-slack]]," ",,,,"")</f>
        <v>RXN-PRASCSi_c_FWD-rt0852</v>
      </c>
      <c r="C502" s="1">
        <f>_xlfn.NUMBERVALUE(IFERROR(_xlfn.TEXTAFTER(Table38[[#This Row],[all fluxes from kapp-slack]]," ",-1,,,""),""))</f>
        <v>4.8626260099952003E-2</v>
      </c>
      <c r="F502" s="1" t="s">
        <v>7134</v>
      </c>
      <c r="G502" s="1" t="str">
        <f>_xlfn.TEXTBEFORE(Table5[[#This Row],[rxn     kapp_old        kapp_slack_ub   kapp_slack_lb]]," ")</f>
        <v>RXN-ARGSL_c_REV-rt3236</v>
      </c>
      <c r="H50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50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502" s="1">
        <f>_xlfn.NUMBERVALUE(_xlfn.TEXTAFTER(Table5[[#This Row],[rxn     kapp_old        kapp_slack_ub   kapp_slack_lb]]," ",-1))</f>
        <v>0</v>
      </c>
      <c r="K502" s="1">
        <f>_xlfn.XLOOKUP(SUBSTITUTE(Table5[[#This Row],[rxn]],"RXN-","ENZLOAD-"),ENZLOAD[name],ENZLOAD[flux],0)</f>
        <v>3.43957351843E-6</v>
      </c>
      <c r="L502" s="1" t="str">
        <f>"'"&amp;Table5[[#This Row],[rxn]]&amp;"'"&amp;CHAR(9)&amp;IF(AND(Table5[[#This Row],[kapp_slack_ub]]&lt;&gt;0,Table5[[#This Row],[kapp_old]]&lt;$F$1),$F$1,Table5[[#This Row],[kapp_old]])</f>
        <v>'RXN-ARGSL_c_REV-rt3236'	27141.27779288</v>
      </c>
      <c r="M502" s="1">
        <f>_xlfn.XLOOKUP(Table5[[#This Row],[rxn]],Table3[name],Table3[flux],$F$1)</f>
        <v>27141.277792879999</v>
      </c>
      <c r="N502" s="1">
        <f>IFERROR(Table5[[#This Row],[min flux]]/Table5[[#This Row],[associated enzload]],"")</f>
        <v>7890884624.9254436</v>
      </c>
      <c r="O502" s="1">
        <f>_xlfn.NUMBERVALUE(IF(Table5[[#This Row],[flux/enzload]]="","",ABS($N$1-Table5[[#This Row],[flux/enzload]])))</f>
        <v>1392025433034.03</v>
      </c>
      <c r="P502" s="1">
        <f>Table5[[#This Row],[kapp_old]]+IFERROR(((Table5[[#This Row],[kapp_slack_ub]]-Table5[[#This Row],[kapp_slack_lb]])/Table5[[#This Row],[associated enzload]]),0)</f>
        <v>27141.277792879999</v>
      </c>
      <c r="Q502" s="1" t="str">
        <f>"'"&amp;Table5[[#This Row],[rxn]]&amp;"'"&amp;CHAR(9)&amp;Table5[[#This Row],[kapp + (slack_ub - slack_lb)/enzload]]</f>
        <v>'RXN-ARGSL_c_REV-rt3236'	27141.27779288</v>
      </c>
      <c r="R502" s="1">
        <f>_xlfn.XLOOKUP(Table5[[#This Row],[rxn]],Table38[name],Table38[flux],0)</f>
        <v>0</v>
      </c>
      <c r="S502" s="1">
        <f>_xlfn.XLOOKUP(SUBSTITUTE(Table5[[#This Row],[rxn]],"RXN-","ENZLOAD-"),Table38[name],Table38[flux],0)</f>
        <v>0</v>
      </c>
      <c r="T502" s="1" t="b">
        <f>AND(Table5[[#This Row],[ENZLOAD flux in kapp-slack.gms]]=0,Table5[[#This Row],[flux in kapp-slack.gms]]&lt;&gt;0,NOT(Table5[[#This Row],[spont or unknown?]]))</f>
        <v>0</v>
      </c>
      <c r="U502" s="1" t="b">
        <f>OR(_xlfn.TEXTAFTER(Table5[[#This Row],[rxn]],"-",-1)="SPONT",_xlfn.TEXTAFTER(Table5[[#This Row],[rxn]],"-",-1)="UNKNOWN")</f>
        <v>0</v>
      </c>
      <c r="V502" s="1">
        <f>_xlfn.XLOOKUP(SUBSTITUTE(Table5[[#This Row],[rxn]],"RXN-","ENZLOAD-"),Table4[rxn],Table4[ub],0)</f>
        <v>0.82210899000000004</v>
      </c>
      <c r="W502" s="1" t="b">
        <f>AND(Table5[[#This Row],[FVA ENZLOAD flux UB]]=0,Table5[[#This Row],[ENZ not made when it should be?]])</f>
        <v>0</v>
      </c>
    </row>
    <row r="503" spans="1:23" hidden="1">
      <c r="A503" s="1" t="s">
        <v>4981</v>
      </c>
      <c r="B503" s="1" t="str">
        <f>_xlfn.TEXTBEFORE(Table38[[#This Row],[all fluxes from kapp-slack]]," ",,,,"")</f>
        <v>RXN-PRATPP_c_FWD-rt3278</v>
      </c>
      <c r="C503" s="1">
        <f>_xlfn.NUMBERVALUE(IFERROR(_xlfn.TEXTAFTER(Table38[[#This Row],[all fluxes from kapp-slack]]," ",-1,,,""),""))</f>
        <v>1.1801521971089E-2</v>
      </c>
      <c r="F503" s="1" t="s">
        <v>7136</v>
      </c>
      <c r="G503" s="1" t="str">
        <f>_xlfn.TEXTBEFORE(Table5[[#This Row],[rxn     kapp_old        kapp_slack_ub   kapp_slack_lb]]," ")</f>
        <v>RXN-ARGSS_c_REV-rt7828</v>
      </c>
      <c r="H50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50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503" s="1">
        <f>_xlfn.NUMBERVALUE(_xlfn.TEXTAFTER(Table5[[#This Row],[rxn     kapp_old        kapp_slack_ub   kapp_slack_lb]]," ",-1))</f>
        <v>0</v>
      </c>
      <c r="K503" s="1">
        <f>_xlfn.XLOOKUP(SUBSTITUTE(Table5[[#This Row],[rxn]],"RXN-","ENZLOAD-"),ENZLOAD[name],ENZLOAD[flux],0)</f>
        <v>5.1505800313599902E-6</v>
      </c>
      <c r="L503" s="1" t="str">
        <f>"'"&amp;Table5[[#This Row],[rxn]]&amp;"'"&amp;CHAR(9)&amp;IF(AND(Table5[[#This Row],[kapp_slack_ub]]&lt;&gt;0,Table5[[#This Row],[kapp_old]]&lt;$F$1),$F$1,Table5[[#This Row],[kapp_old]])</f>
        <v>'RXN-ARGSS_c_REV-rt7828'	27141.27779288</v>
      </c>
      <c r="M503" s="1">
        <f>_xlfn.XLOOKUP(Table5[[#This Row],[rxn]],Table3[name],Table3[flux],$F$1)</f>
        <v>27141.277792879999</v>
      </c>
      <c r="N503" s="1">
        <f>IFERROR(Table5[[#This Row],[min flux]]/Table5[[#This Row],[associated enzload]],"")</f>
        <v>5269557530.924037</v>
      </c>
      <c r="O503" s="1">
        <f>_xlfn.NUMBERVALUE(IF(Table5[[#This Row],[flux/enzload]]="","",ABS($N$1-Table5[[#This Row],[flux/enzload]])))</f>
        <v>1394646760128.03</v>
      </c>
      <c r="P503" s="1">
        <f>Table5[[#This Row],[kapp_old]]+IFERROR(((Table5[[#This Row],[kapp_slack_ub]]-Table5[[#This Row],[kapp_slack_lb]])/Table5[[#This Row],[associated enzload]]),0)</f>
        <v>27141.277792879999</v>
      </c>
      <c r="Q503" s="1" t="str">
        <f>"'"&amp;Table5[[#This Row],[rxn]]&amp;"'"&amp;CHAR(9)&amp;Table5[[#This Row],[kapp + (slack_ub - slack_lb)/enzload]]</f>
        <v>'RXN-ARGSS_c_REV-rt7828'	27141.27779288</v>
      </c>
      <c r="R503" s="1">
        <f>_xlfn.XLOOKUP(Table5[[#This Row],[rxn]],Table38[name],Table38[flux],0)</f>
        <v>0</v>
      </c>
      <c r="S503" s="1">
        <f>_xlfn.XLOOKUP(SUBSTITUTE(Table5[[#This Row],[rxn]],"RXN-","ENZLOAD-"),Table38[name],Table38[flux],0)</f>
        <v>0</v>
      </c>
      <c r="T503" s="1" t="b">
        <f>AND(Table5[[#This Row],[ENZLOAD flux in kapp-slack.gms]]=0,Table5[[#This Row],[flux in kapp-slack.gms]]&lt;&gt;0,NOT(Table5[[#This Row],[spont or unknown?]]))</f>
        <v>0</v>
      </c>
      <c r="U503" s="1" t="b">
        <f>OR(_xlfn.TEXTAFTER(Table5[[#This Row],[rxn]],"-",-1)="SPONT",_xlfn.TEXTAFTER(Table5[[#This Row],[rxn]],"-",-1)="UNKNOWN")</f>
        <v>0</v>
      </c>
      <c r="V503" s="1">
        <f>_xlfn.XLOOKUP(SUBSTITUTE(Table5[[#This Row],[rxn]],"RXN-","ENZLOAD-"),Table4[rxn],Table4[ub],0)</f>
        <v>0.87332631000000005</v>
      </c>
      <c r="W503" s="1" t="b">
        <f>AND(Table5[[#This Row],[FVA ENZLOAD flux UB]]=0,Table5[[#This Row],[ENZ not made when it should be?]])</f>
        <v>0</v>
      </c>
    </row>
    <row r="504" spans="1:23" hidden="1">
      <c r="A504" s="1" t="s">
        <v>4982</v>
      </c>
      <c r="B504" s="1" t="str">
        <f>_xlfn.TEXTBEFORE(Table38[[#This Row],[all fluxes from kapp-slack]]," ",,,,"")</f>
        <v>RXN-PRENT10_l_FWD-rt4281</v>
      </c>
      <c r="C504" s="1">
        <f>_xlfn.NUMBERVALUE(IFERROR(_xlfn.TEXTAFTER(Table38[[#This Row],[all fluxes from kapp-slack]]," ",-1,,,""),""))</f>
        <v>5.9819417815559998E-3</v>
      </c>
      <c r="F504" s="1" t="s">
        <v>7144</v>
      </c>
      <c r="G504" s="1" t="str">
        <f>_xlfn.TEXTBEFORE(Table5[[#This Row],[rxn     kapp_old        kapp_slack_ub   kapp_slack_lb]]," ")</f>
        <v>RXN-ARMT_c_FWD-rt1648</v>
      </c>
      <c r="H50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50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504" s="1">
        <f>_xlfn.NUMBERVALUE(_xlfn.TEXTAFTER(Table5[[#This Row],[rxn     kapp_old        kapp_slack_ub   kapp_slack_lb]]," ",-1))</f>
        <v>0</v>
      </c>
      <c r="K504" s="1">
        <f>_xlfn.XLOOKUP(SUBSTITUTE(Table5[[#This Row],[rxn]],"RXN-","ENZLOAD-"),ENZLOAD[name],ENZLOAD[flux],0)</f>
        <v>8.4038726345000001E-7</v>
      </c>
      <c r="L504" s="1" t="str">
        <f>"'"&amp;Table5[[#This Row],[rxn]]&amp;"'"&amp;CHAR(9)&amp;IF(AND(Table5[[#This Row],[kapp_slack_ub]]&lt;&gt;0,Table5[[#This Row],[kapp_old]]&lt;$F$1),$F$1,Table5[[#This Row],[kapp_old]])</f>
        <v>'RXN-ARMT_c_FWD-rt1648'	27141.27779288</v>
      </c>
      <c r="M504" s="1">
        <f>_xlfn.XLOOKUP(Table5[[#This Row],[rxn]],Table3[name],Table3[flux],$F$1)</f>
        <v>27141.277792879999</v>
      </c>
      <c r="N504" s="1">
        <f>IFERROR(Table5[[#This Row],[min flux]]/Table5[[#This Row],[associated enzload]],"")</f>
        <v>32296155562.208618</v>
      </c>
      <c r="O504" s="1">
        <f>_xlfn.NUMBERVALUE(IF(Table5[[#This Row],[flux/enzload]]="","",ABS($N$1-Table5[[#This Row],[flux/enzload]])))</f>
        <v>1367620162096.75</v>
      </c>
      <c r="P504" s="1">
        <f>Table5[[#This Row],[kapp_old]]+IFERROR(((Table5[[#This Row],[kapp_slack_ub]]-Table5[[#This Row],[kapp_slack_lb]])/Table5[[#This Row],[associated enzload]]),0)</f>
        <v>27141.277792879999</v>
      </c>
      <c r="Q504" s="1" t="str">
        <f>"'"&amp;Table5[[#This Row],[rxn]]&amp;"'"&amp;CHAR(9)&amp;Table5[[#This Row],[kapp + (slack_ub - slack_lb)/enzload]]</f>
        <v>'RXN-ARMT_c_FWD-rt1648'	27141.27779288</v>
      </c>
      <c r="R504" s="1">
        <f>_xlfn.XLOOKUP(Table5[[#This Row],[rxn]],Table38[name],Table38[flux],0)</f>
        <v>0</v>
      </c>
      <c r="S504" s="1">
        <f>_xlfn.XLOOKUP(SUBSTITUTE(Table5[[#This Row],[rxn]],"RXN-","ENZLOAD-"),Table38[name],Table38[flux],0)</f>
        <v>0</v>
      </c>
      <c r="T504" s="1" t="b">
        <f>AND(Table5[[#This Row],[ENZLOAD flux in kapp-slack.gms]]=0,Table5[[#This Row],[flux in kapp-slack.gms]]&lt;&gt;0,NOT(Table5[[#This Row],[spont or unknown?]]))</f>
        <v>0</v>
      </c>
      <c r="U504" s="1" t="b">
        <f>OR(_xlfn.TEXTAFTER(Table5[[#This Row],[rxn]],"-",-1)="SPONT",_xlfn.TEXTAFTER(Table5[[#This Row],[rxn]],"-",-1)="UNKNOWN")</f>
        <v>0</v>
      </c>
      <c r="V504" s="1">
        <f>_xlfn.XLOOKUP(SUBSTITUTE(Table5[[#This Row],[rxn]],"RXN-","ENZLOAD-"),Table4[rxn],Table4[ub],0)</f>
        <v>0.68256901999999997</v>
      </c>
      <c r="W504" s="1" t="b">
        <f>AND(Table5[[#This Row],[FVA ENZLOAD flux UB]]=0,Table5[[#This Row],[ENZ not made when it should be?]])</f>
        <v>0</v>
      </c>
    </row>
    <row r="505" spans="1:23" hidden="1">
      <c r="A505" s="1" t="s">
        <v>4983</v>
      </c>
      <c r="B505" s="1" t="str">
        <f>_xlfn.TEXTBEFORE(Table38[[#This Row],[all fluxes from kapp-slack]]," ",,,,"")</f>
        <v>RXN-PRENT11_l_FWD-rt4281</v>
      </c>
      <c r="C505" s="1">
        <f>_xlfn.NUMBERVALUE(IFERROR(_xlfn.TEXTAFTER(Table38[[#This Row],[all fluxes from kapp-slack]]," ",-1,,,""),""))</f>
        <v>5.9819417815559998E-3</v>
      </c>
      <c r="F505" s="1" t="s">
        <v>7145</v>
      </c>
      <c r="G505" s="1" t="str">
        <f>_xlfn.TEXTBEFORE(Table5[[#This Row],[rxn     kapp_old        kapp_slack_ub   kapp_slack_lb]]," ")</f>
        <v>RXN-ARMT_c_FWD-rt3356</v>
      </c>
      <c r="H50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50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505" s="1">
        <f>_xlfn.NUMBERVALUE(_xlfn.TEXTAFTER(Table5[[#This Row],[rxn     kapp_old        kapp_slack_ub   kapp_slack_lb]]," ",-1))</f>
        <v>0</v>
      </c>
      <c r="K505" s="1">
        <f>_xlfn.XLOOKUP(SUBSTITUTE(Table5[[#This Row],[rxn]],"RXN-","ENZLOAD-"),ENZLOAD[name],ENZLOAD[flux],0)</f>
        <v>3.780113727E-8</v>
      </c>
      <c r="L505" s="1" t="str">
        <f>"'"&amp;Table5[[#This Row],[rxn]]&amp;"'"&amp;CHAR(9)&amp;IF(AND(Table5[[#This Row],[kapp_slack_ub]]&lt;&gt;0,Table5[[#This Row],[kapp_old]]&lt;$F$1),$F$1,Table5[[#This Row],[kapp_old]])</f>
        <v>'RXN-ARMT_c_FWD-rt3356'	27141.27779288</v>
      </c>
      <c r="M505" s="1">
        <f>_xlfn.XLOOKUP(Table5[[#This Row],[rxn]],Table3[name],Table3[flux],$F$1)</f>
        <v>27141.277792879999</v>
      </c>
      <c r="N505" s="1">
        <f>IFERROR(Table5[[#This Row],[min flux]]/Table5[[#This Row],[associated enzload]],"")</f>
        <v>718001619872.42773</v>
      </c>
      <c r="O505" s="1">
        <f>_xlfn.NUMBERVALUE(IF(Table5[[#This Row],[flux/enzload]]="","",ABS($N$1-Table5[[#This Row],[flux/enzload]])))</f>
        <v>681914697786.526</v>
      </c>
      <c r="P505" s="1">
        <f>Table5[[#This Row],[kapp_old]]+IFERROR(((Table5[[#This Row],[kapp_slack_ub]]-Table5[[#This Row],[kapp_slack_lb]])/Table5[[#This Row],[associated enzload]]),0)</f>
        <v>27141.277792879999</v>
      </c>
      <c r="Q505" s="1" t="str">
        <f>"'"&amp;Table5[[#This Row],[rxn]]&amp;"'"&amp;CHAR(9)&amp;Table5[[#This Row],[kapp + (slack_ub - slack_lb)/enzload]]</f>
        <v>'RXN-ARMT_c_FWD-rt3356'	27141.27779288</v>
      </c>
      <c r="R505" s="1">
        <f>_xlfn.XLOOKUP(Table5[[#This Row],[rxn]],Table38[name],Table38[flux],0)</f>
        <v>0</v>
      </c>
      <c r="S505" s="1">
        <f>_xlfn.XLOOKUP(SUBSTITUTE(Table5[[#This Row],[rxn]],"RXN-","ENZLOAD-"),Table38[name],Table38[flux],0)</f>
        <v>0</v>
      </c>
      <c r="T505" s="1" t="b">
        <f>AND(Table5[[#This Row],[ENZLOAD flux in kapp-slack.gms]]=0,Table5[[#This Row],[flux in kapp-slack.gms]]&lt;&gt;0,NOT(Table5[[#This Row],[spont or unknown?]]))</f>
        <v>0</v>
      </c>
      <c r="U505" s="1" t="b">
        <f>OR(_xlfn.TEXTAFTER(Table5[[#This Row],[rxn]],"-",-1)="SPONT",_xlfn.TEXTAFTER(Table5[[#This Row],[rxn]],"-",-1)="UNKNOWN")</f>
        <v>0</v>
      </c>
      <c r="V505" s="1">
        <f>_xlfn.XLOOKUP(SUBSTITUTE(Table5[[#This Row],[rxn]],"RXN-","ENZLOAD-"),Table4[rxn],Table4[ub],0)</f>
        <v>1.2819033</v>
      </c>
      <c r="W505" s="1" t="b">
        <f>AND(Table5[[#This Row],[FVA ENZLOAD flux UB]]=0,Table5[[#This Row],[ENZ not made when it should be?]])</f>
        <v>0</v>
      </c>
    </row>
    <row r="506" spans="1:23" hidden="1">
      <c r="A506" s="1" t="s">
        <v>4984</v>
      </c>
      <c r="B506" s="1" t="str">
        <f>_xlfn.TEXTBEFORE(Table38[[#This Row],[all fluxes from kapp-slack]]," ",,,,"")</f>
        <v>RXN-PRENT12_l_FWD-rt4281</v>
      </c>
      <c r="C506" s="1">
        <f>_xlfn.NUMBERVALUE(IFERROR(_xlfn.TEXTAFTER(Table38[[#This Row],[all fluxes from kapp-slack]]," ",-1,,,""),""))</f>
        <v>5.9819417815559998E-3</v>
      </c>
      <c r="F506" s="1" t="s">
        <v>7146</v>
      </c>
      <c r="G506" s="1" t="str">
        <f>_xlfn.TEXTBEFORE(Table5[[#This Row],[rxn     kapp_old        kapp_slack_ub   kapp_slack_lb]]," ")</f>
        <v>RXN-ARMT_c_FWD-rt7912</v>
      </c>
      <c r="H50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50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506" s="1">
        <f>_xlfn.NUMBERVALUE(_xlfn.TEXTAFTER(Table5[[#This Row],[rxn     kapp_old        kapp_slack_ub   kapp_slack_lb]]," ",-1))</f>
        <v>0</v>
      </c>
      <c r="K506" s="1">
        <f>_xlfn.XLOOKUP(SUBSTITUTE(Table5[[#This Row],[rxn]],"RXN-","ENZLOAD-"),ENZLOAD[name],ENZLOAD[flux],0)</f>
        <v>1.6859136120600001E-6</v>
      </c>
      <c r="L506" s="1" t="str">
        <f>"'"&amp;Table5[[#This Row],[rxn]]&amp;"'"&amp;CHAR(9)&amp;IF(AND(Table5[[#This Row],[kapp_slack_ub]]&lt;&gt;0,Table5[[#This Row],[kapp_old]]&lt;$F$1),$F$1,Table5[[#This Row],[kapp_old]])</f>
        <v>'RXN-ARMT_c_FWD-rt7912'	27141.27779288</v>
      </c>
      <c r="M506" s="1">
        <f>_xlfn.XLOOKUP(Table5[[#This Row],[rxn]],Table3[name],Table3[flux],$F$1)</f>
        <v>27141.277792879999</v>
      </c>
      <c r="N506" s="1">
        <f>IFERROR(Table5[[#This Row],[min flux]]/Table5[[#This Row],[associated enzload]],"")</f>
        <v>16098854412.662556</v>
      </c>
      <c r="O506" s="1">
        <f>_xlfn.NUMBERVALUE(IF(Table5[[#This Row],[flux/enzload]]="","",ABS($N$1-Table5[[#This Row],[flux/enzload]])))</f>
        <v>1383817463246.29</v>
      </c>
      <c r="P506" s="1">
        <f>Table5[[#This Row],[kapp_old]]+IFERROR(((Table5[[#This Row],[kapp_slack_ub]]-Table5[[#This Row],[kapp_slack_lb]])/Table5[[#This Row],[associated enzload]]),0)</f>
        <v>27141.277792879999</v>
      </c>
      <c r="Q506" s="1" t="str">
        <f>"'"&amp;Table5[[#This Row],[rxn]]&amp;"'"&amp;CHAR(9)&amp;Table5[[#This Row],[kapp + (slack_ub - slack_lb)/enzload]]</f>
        <v>'RXN-ARMT_c_FWD-rt7912'	27141.27779288</v>
      </c>
      <c r="R506" s="1">
        <f>_xlfn.XLOOKUP(Table5[[#This Row],[rxn]],Table38[name],Table38[flux],0)</f>
        <v>0</v>
      </c>
      <c r="S506" s="1">
        <f>_xlfn.XLOOKUP(SUBSTITUTE(Table5[[#This Row],[rxn]],"RXN-","ENZLOAD-"),Table38[name],Table38[flux],0)</f>
        <v>0</v>
      </c>
      <c r="T506" s="1" t="b">
        <f>AND(Table5[[#This Row],[ENZLOAD flux in kapp-slack.gms]]=0,Table5[[#This Row],[flux in kapp-slack.gms]]&lt;&gt;0,NOT(Table5[[#This Row],[spont or unknown?]]))</f>
        <v>0</v>
      </c>
      <c r="U506" s="1" t="b">
        <f>OR(_xlfn.TEXTAFTER(Table5[[#This Row],[rxn]],"-",-1)="SPONT",_xlfn.TEXTAFTER(Table5[[#This Row],[rxn]],"-",-1)="UNKNOWN")</f>
        <v>0</v>
      </c>
      <c r="V506" s="1">
        <f>_xlfn.XLOOKUP(SUBSTITUTE(Table5[[#This Row],[rxn]],"RXN-","ENZLOAD-"),Table4[rxn],Table4[ub],0)</f>
        <v>1.10088611</v>
      </c>
      <c r="W506" s="1" t="b">
        <f>AND(Table5[[#This Row],[FVA ENZLOAD flux UB]]=0,Table5[[#This Row],[ENZ not made when it should be?]])</f>
        <v>0</v>
      </c>
    </row>
    <row r="507" spans="1:23" hidden="1">
      <c r="A507" s="1" t="s">
        <v>4985</v>
      </c>
      <c r="B507" s="1" t="str">
        <f>_xlfn.TEXTBEFORE(Table38[[#This Row],[all fluxes from kapp-slack]]," ",,,,"")</f>
        <v>RXN-PRENT13_l_FWD-rt4281</v>
      </c>
      <c r="C507" s="1">
        <f>_xlfn.NUMBERVALUE(IFERROR(_xlfn.TEXTAFTER(Table38[[#This Row],[all fluxes from kapp-slack]]," ",-1,,,""),""))</f>
        <v>5.9819417815559998E-3</v>
      </c>
      <c r="F507" s="1" t="s">
        <v>7147</v>
      </c>
      <c r="G507" s="1" t="str">
        <f>_xlfn.TEXTBEFORE(Table5[[#This Row],[rxn     kapp_old        kapp_slack_ub   kapp_slack_lb]]," ")</f>
        <v>RXN-ARMT_c_FWD-rt7917</v>
      </c>
      <c r="H50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50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507" s="1">
        <f>_xlfn.NUMBERVALUE(_xlfn.TEXTAFTER(Table5[[#This Row],[rxn     kapp_old        kapp_slack_ub   kapp_slack_lb]]," ",-1))</f>
        <v>0</v>
      </c>
      <c r="K507" s="1">
        <f>_xlfn.XLOOKUP(SUBSTITUTE(Table5[[#This Row],[rxn]],"RXN-","ENZLOAD-"),ENZLOAD[name],ENZLOAD[flux],0)</f>
        <v>2.519807319E-7</v>
      </c>
      <c r="L507" s="1" t="str">
        <f>"'"&amp;Table5[[#This Row],[rxn]]&amp;"'"&amp;CHAR(9)&amp;IF(AND(Table5[[#This Row],[kapp_slack_ub]]&lt;&gt;0,Table5[[#This Row],[kapp_old]]&lt;$F$1),$F$1,Table5[[#This Row],[kapp_old]])</f>
        <v>'RXN-ARMT_c_FWD-rt7917'	27141.27779288</v>
      </c>
      <c r="M507" s="1">
        <f>_xlfn.XLOOKUP(Table5[[#This Row],[rxn]],Table3[name],Table3[flux],$F$1)</f>
        <v>27141.277792879999</v>
      </c>
      <c r="N507" s="1">
        <f>IFERROR(Table5[[#This Row],[min flux]]/Table5[[#This Row],[associated enzload]],"")</f>
        <v>107711719020.05258</v>
      </c>
      <c r="O507" s="1">
        <f>_xlfn.NUMBERVALUE(IF(Table5[[#This Row],[flux/enzload]]="","",ABS($N$1-Table5[[#This Row],[flux/enzload]])))</f>
        <v>1292204598638.8999</v>
      </c>
      <c r="P507" s="1">
        <f>Table5[[#This Row],[kapp_old]]+IFERROR(((Table5[[#This Row],[kapp_slack_ub]]-Table5[[#This Row],[kapp_slack_lb]])/Table5[[#This Row],[associated enzload]]),0)</f>
        <v>27141.277792879999</v>
      </c>
      <c r="Q507" s="1" t="str">
        <f>"'"&amp;Table5[[#This Row],[rxn]]&amp;"'"&amp;CHAR(9)&amp;Table5[[#This Row],[kapp + (slack_ub - slack_lb)/enzload]]</f>
        <v>'RXN-ARMT_c_FWD-rt7917'	27141.27779288</v>
      </c>
      <c r="R507" s="1">
        <f>_xlfn.XLOOKUP(Table5[[#This Row],[rxn]],Table38[name],Table38[flux],0)</f>
        <v>0</v>
      </c>
      <c r="S507" s="1">
        <f>_xlfn.XLOOKUP(SUBSTITUTE(Table5[[#This Row],[rxn]],"RXN-","ENZLOAD-"),Table38[name],Table38[flux],0)</f>
        <v>0</v>
      </c>
      <c r="T507" s="1" t="b">
        <f>AND(Table5[[#This Row],[ENZLOAD flux in kapp-slack.gms]]=0,Table5[[#This Row],[flux in kapp-slack.gms]]&lt;&gt;0,NOT(Table5[[#This Row],[spont or unknown?]]))</f>
        <v>0</v>
      </c>
      <c r="U507" s="1" t="b">
        <f>OR(_xlfn.TEXTAFTER(Table5[[#This Row],[rxn]],"-",-1)="SPONT",_xlfn.TEXTAFTER(Table5[[#This Row],[rxn]],"-",-1)="UNKNOWN")</f>
        <v>0</v>
      </c>
      <c r="V507" s="1">
        <f>_xlfn.XLOOKUP(SUBSTITUTE(Table5[[#This Row],[rxn]],"RXN-","ENZLOAD-"),Table4[rxn],Table4[ub],0)</f>
        <v>0.86907031999999995</v>
      </c>
      <c r="W507" s="1" t="b">
        <f>AND(Table5[[#This Row],[FVA ENZLOAD flux UB]]=0,Table5[[#This Row],[ENZ not made when it should be?]])</f>
        <v>0</v>
      </c>
    </row>
    <row r="508" spans="1:23" hidden="1">
      <c r="A508" s="1" t="s">
        <v>4986</v>
      </c>
      <c r="B508" s="1" t="str">
        <f>_xlfn.TEXTBEFORE(Table38[[#This Row],[all fluxes from kapp-slack]]," ",,,,"")</f>
        <v>RXN-PRENT14_l_FWD-rt4281</v>
      </c>
      <c r="C508" s="1">
        <f>_xlfn.NUMBERVALUE(IFERROR(_xlfn.TEXTAFTER(Table38[[#This Row],[all fluxes from kapp-slack]]," ",-1,,,""),""))</f>
        <v>5.3172815836060004E-3</v>
      </c>
      <c r="F508" s="1" t="s">
        <v>7148</v>
      </c>
      <c r="G508" s="1" t="str">
        <f>_xlfn.TEXTBEFORE(Table5[[#This Row],[rxn     kapp_old        kapp_slack_ub   kapp_slack_lb]]," ")</f>
        <v>RXN-AROHL_c_FWD-rt5827</v>
      </c>
      <c r="H50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50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508" s="1">
        <f>_xlfn.NUMBERVALUE(_xlfn.TEXTAFTER(Table5[[#This Row],[rxn     kapp_old        kapp_slack_ub   kapp_slack_lb]]," ",-1))</f>
        <v>0</v>
      </c>
      <c r="K508" s="1">
        <f>_xlfn.XLOOKUP(SUBSTITUTE(Table5[[#This Row],[rxn]],"RXN-","ENZLOAD-"),ENZLOAD[name],ENZLOAD[flux],0)</f>
        <v>5.915802036E-8</v>
      </c>
      <c r="L508" s="1" t="str">
        <f>"'"&amp;Table5[[#This Row],[rxn]]&amp;"'"&amp;CHAR(9)&amp;IF(AND(Table5[[#This Row],[kapp_slack_ub]]&lt;&gt;0,Table5[[#This Row],[kapp_old]]&lt;$F$1),$F$1,Table5[[#This Row],[kapp_old]])</f>
        <v>'RXN-AROHL_c_FWD-rt5827'	27141.27779288</v>
      </c>
      <c r="M508" s="1">
        <f>_xlfn.XLOOKUP(Table5[[#This Row],[rxn]],Table3[name],Table3[flux],$F$1)</f>
        <v>27141.277792879999</v>
      </c>
      <c r="N508" s="1">
        <f>IFERROR(Table5[[#This Row],[min flux]]/Table5[[#This Row],[associated enzload]],"")</f>
        <v>458792867437.3241</v>
      </c>
      <c r="O508" s="1">
        <f>_xlfn.NUMBERVALUE(IF(Table5[[#This Row],[flux/enzload]]="","",ABS($N$1-Table5[[#This Row],[flux/enzload]])))</f>
        <v>941123450221.63</v>
      </c>
      <c r="P508" s="1">
        <f>Table5[[#This Row],[kapp_old]]+IFERROR(((Table5[[#This Row],[kapp_slack_ub]]-Table5[[#This Row],[kapp_slack_lb]])/Table5[[#This Row],[associated enzload]]),0)</f>
        <v>27141.277792879999</v>
      </c>
      <c r="Q508" s="1" t="str">
        <f>"'"&amp;Table5[[#This Row],[rxn]]&amp;"'"&amp;CHAR(9)&amp;Table5[[#This Row],[kapp + (slack_ub - slack_lb)/enzload]]</f>
        <v>'RXN-AROHL_c_FWD-rt5827'	27141.27779288</v>
      </c>
      <c r="R508" s="1">
        <f>_xlfn.XLOOKUP(Table5[[#This Row],[rxn]],Table38[name],Table38[flux],0)</f>
        <v>0</v>
      </c>
      <c r="S508" s="1">
        <f>_xlfn.XLOOKUP(SUBSTITUTE(Table5[[#This Row],[rxn]],"RXN-","ENZLOAD-"),Table38[name],Table38[flux],0)</f>
        <v>0</v>
      </c>
      <c r="T508" s="1" t="b">
        <f>AND(Table5[[#This Row],[ENZLOAD flux in kapp-slack.gms]]=0,Table5[[#This Row],[flux in kapp-slack.gms]]&lt;&gt;0,NOT(Table5[[#This Row],[spont or unknown?]]))</f>
        <v>0</v>
      </c>
      <c r="U508" s="1" t="b">
        <f>OR(_xlfn.TEXTAFTER(Table5[[#This Row],[rxn]],"-",-1)="SPONT",_xlfn.TEXTAFTER(Table5[[#This Row],[rxn]],"-",-1)="UNKNOWN")</f>
        <v>0</v>
      </c>
      <c r="V508" s="1">
        <f>_xlfn.XLOOKUP(SUBSTITUTE(Table5[[#This Row],[rxn]],"RXN-","ENZLOAD-"),Table4[rxn],Table4[ub],0)</f>
        <v>1.83798661</v>
      </c>
      <c r="W508" s="1" t="b">
        <f>AND(Table5[[#This Row],[FVA ENZLOAD flux UB]]=0,Table5[[#This Row],[ENZ not made when it should be?]])</f>
        <v>0</v>
      </c>
    </row>
    <row r="509" spans="1:23" hidden="1">
      <c r="A509" s="1" t="s">
        <v>4987</v>
      </c>
      <c r="B509" s="1" t="str">
        <f>_xlfn.TEXTBEFORE(Table38[[#This Row],[all fluxes from kapp-slack]]," ",,,,"")</f>
        <v>RXN-PRENT15_l_FWD-rt4281</v>
      </c>
      <c r="C509" s="1">
        <f>_xlfn.NUMBERVALUE(IFERROR(_xlfn.TEXTAFTER(Table38[[#This Row],[all fluxes from kapp-slack]]," ",-1,,,""),""))</f>
        <v>4.6526213856550001E-3</v>
      </c>
      <c r="F509" s="1" t="s">
        <v>7149</v>
      </c>
      <c r="G509" s="1" t="str">
        <f>_xlfn.TEXTBEFORE(Table5[[#This Row],[rxn     kapp_old        kapp_slack_ub   kapp_slack_lb]]," ")</f>
        <v>RXN-AROHL_c_REV-rt5827</v>
      </c>
      <c r="H50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50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509" s="1">
        <f>_xlfn.NUMBERVALUE(_xlfn.TEXTAFTER(Table5[[#This Row],[rxn     kapp_old        kapp_slack_ub   kapp_slack_lb]]," ",-1))</f>
        <v>0</v>
      </c>
      <c r="K509" s="1">
        <f>_xlfn.XLOOKUP(SUBSTITUTE(Table5[[#This Row],[rxn]],"RXN-","ENZLOAD-"),ENZLOAD[name],ENZLOAD[flux],0)</f>
        <v>5.915802036E-8</v>
      </c>
      <c r="L509" s="1" t="str">
        <f>"'"&amp;Table5[[#This Row],[rxn]]&amp;"'"&amp;CHAR(9)&amp;IF(AND(Table5[[#This Row],[kapp_slack_ub]]&lt;&gt;0,Table5[[#This Row],[kapp_old]]&lt;$F$1),$F$1,Table5[[#This Row],[kapp_old]])</f>
        <v>'RXN-AROHL_c_REV-rt5827'	27141.27779288</v>
      </c>
      <c r="M509" s="1">
        <f>_xlfn.XLOOKUP(Table5[[#This Row],[rxn]],Table3[name],Table3[flux],$F$1)</f>
        <v>27141.277792879999</v>
      </c>
      <c r="N509" s="1">
        <f>IFERROR(Table5[[#This Row],[min flux]]/Table5[[#This Row],[associated enzload]],"")</f>
        <v>458792867437.3241</v>
      </c>
      <c r="O509" s="1">
        <f>_xlfn.NUMBERVALUE(IF(Table5[[#This Row],[flux/enzload]]="","",ABS($N$1-Table5[[#This Row],[flux/enzload]])))</f>
        <v>941123450221.63</v>
      </c>
      <c r="P509" s="1">
        <f>Table5[[#This Row],[kapp_old]]+IFERROR(((Table5[[#This Row],[kapp_slack_ub]]-Table5[[#This Row],[kapp_slack_lb]])/Table5[[#This Row],[associated enzload]]),0)</f>
        <v>27141.277792879999</v>
      </c>
      <c r="Q509" s="1" t="str">
        <f>"'"&amp;Table5[[#This Row],[rxn]]&amp;"'"&amp;CHAR(9)&amp;Table5[[#This Row],[kapp + (slack_ub - slack_lb)/enzload]]</f>
        <v>'RXN-AROHL_c_REV-rt5827'	27141.27779288</v>
      </c>
      <c r="R509" s="1">
        <f>_xlfn.XLOOKUP(Table5[[#This Row],[rxn]],Table38[name],Table38[flux],0)</f>
        <v>0</v>
      </c>
      <c r="S509" s="1">
        <f>_xlfn.XLOOKUP(SUBSTITUTE(Table5[[#This Row],[rxn]],"RXN-","ENZLOAD-"),Table38[name],Table38[flux],0)</f>
        <v>0</v>
      </c>
      <c r="T509" s="1" t="b">
        <f>AND(Table5[[#This Row],[ENZLOAD flux in kapp-slack.gms]]=0,Table5[[#This Row],[flux in kapp-slack.gms]]&lt;&gt;0,NOT(Table5[[#This Row],[spont or unknown?]]))</f>
        <v>0</v>
      </c>
      <c r="U509" s="1" t="b">
        <f>OR(_xlfn.TEXTAFTER(Table5[[#This Row],[rxn]],"-",-1)="SPONT",_xlfn.TEXTAFTER(Table5[[#This Row],[rxn]],"-",-1)="UNKNOWN")</f>
        <v>0</v>
      </c>
      <c r="V509" s="1">
        <f>_xlfn.XLOOKUP(SUBSTITUTE(Table5[[#This Row],[rxn]],"RXN-","ENZLOAD-"),Table4[rxn],Table4[ub],0)</f>
        <v>1.83798661</v>
      </c>
      <c r="W509" s="1" t="b">
        <f>AND(Table5[[#This Row],[FVA ENZLOAD flux UB]]=0,Table5[[#This Row],[ENZ not made when it should be?]])</f>
        <v>0</v>
      </c>
    </row>
    <row r="510" spans="1:23" hidden="1">
      <c r="A510" s="1" t="s">
        <v>4988</v>
      </c>
      <c r="B510" s="1" t="str">
        <f>_xlfn.TEXTBEFORE(Table38[[#This Row],[all fluxes from kapp-slack]]," ",,,,"")</f>
        <v>RXN-PRENT16_l_FWD-rt4281</v>
      </c>
      <c r="C510" s="1">
        <f>_xlfn.NUMBERVALUE(IFERROR(_xlfn.TEXTAFTER(Table38[[#This Row],[all fluxes from kapp-slack]]," ",-1,,,""),""))</f>
        <v>3.9879611877039998E-3</v>
      </c>
      <c r="F510" s="1" t="s">
        <v>7154</v>
      </c>
      <c r="G510" s="1" t="str">
        <f>_xlfn.TEXTBEFORE(Table5[[#This Row],[rxn     kapp_old        kapp_slack_ub   kapp_slack_lb]]," ")</f>
        <v>RXN-ASNN_e_FWD-rt1675</v>
      </c>
      <c r="H51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51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510" s="1">
        <f>_xlfn.NUMBERVALUE(_xlfn.TEXTAFTER(Table5[[#This Row],[rxn     kapp_old        kapp_slack_ub   kapp_slack_lb]]," ",-1))</f>
        <v>0</v>
      </c>
      <c r="K510" s="1">
        <f>_xlfn.XLOOKUP(SUBSTITUTE(Table5[[#This Row],[rxn]],"RXN-","ENZLOAD-"),ENZLOAD[name],ENZLOAD[flux],0)</f>
        <v>4.3047965929E-7</v>
      </c>
      <c r="L510" s="1" t="str">
        <f>"'"&amp;Table5[[#This Row],[rxn]]&amp;"'"&amp;CHAR(9)&amp;IF(AND(Table5[[#This Row],[kapp_slack_ub]]&lt;&gt;0,Table5[[#This Row],[kapp_old]]&lt;$F$1),$F$1,Table5[[#This Row],[kapp_old]])</f>
        <v>'RXN-ASNN_e_FWD-rt1675'	27141.27779288</v>
      </c>
      <c r="M510" s="1">
        <f>_xlfn.XLOOKUP(Table5[[#This Row],[rxn]],Table3[name],Table3[flux],$F$1)</f>
        <v>27141.277792879999</v>
      </c>
      <c r="N510" s="1">
        <f>IFERROR(Table5[[#This Row],[min flux]]/Table5[[#This Row],[associated enzload]],"")</f>
        <v>63048920447.588005</v>
      </c>
      <c r="O510" s="1">
        <f>_xlfn.NUMBERVALUE(IF(Table5[[#This Row],[flux/enzload]]="","",ABS($N$1-Table5[[#This Row],[flux/enzload]])))</f>
        <v>1336867397211.3701</v>
      </c>
      <c r="P510" s="1">
        <f>Table5[[#This Row],[kapp_old]]+IFERROR(((Table5[[#This Row],[kapp_slack_ub]]-Table5[[#This Row],[kapp_slack_lb]])/Table5[[#This Row],[associated enzload]]),0)</f>
        <v>27141.277792879999</v>
      </c>
      <c r="Q510" s="1" t="str">
        <f>"'"&amp;Table5[[#This Row],[rxn]]&amp;"'"&amp;CHAR(9)&amp;Table5[[#This Row],[kapp + (slack_ub - slack_lb)/enzload]]</f>
        <v>'RXN-ASNN_e_FWD-rt1675'	27141.27779288</v>
      </c>
      <c r="R510" s="1">
        <f>_xlfn.XLOOKUP(Table5[[#This Row],[rxn]],Table38[name],Table38[flux],0)</f>
        <v>0</v>
      </c>
      <c r="S510" s="1">
        <f>_xlfn.XLOOKUP(SUBSTITUTE(Table5[[#This Row],[rxn]],"RXN-","ENZLOAD-"),Table38[name],Table38[flux],0)</f>
        <v>0</v>
      </c>
      <c r="T510" s="1" t="b">
        <f>AND(Table5[[#This Row],[ENZLOAD flux in kapp-slack.gms]]=0,Table5[[#This Row],[flux in kapp-slack.gms]]&lt;&gt;0,NOT(Table5[[#This Row],[spont or unknown?]]))</f>
        <v>0</v>
      </c>
      <c r="U510" s="1" t="b">
        <f>OR(_xlfn.TEXTAFTER(Table5[[#This Row],[rxn]],"-",-1)="SPONT",_xlfn.TEXTAFTER(Table5[[#This Row],[rxn]],"-",-1)="UNKNOWN")</f>
        <v>0</v>
      </c>
      <c r="V510" s="1">
        <f>_xlfn.XLOOKUP(SUBSTITUTE(Table5[[#This Row],[rxn]],"RXN-","ENZLOAD-"),Table4[rxn],Table4[ub],0)</f>
        <v>1.03929362</v>
      </c>
      <c r="W510" s="1" t="b">
        <f>AND(Table5[[#This Row],[FVA ENZLOAD flux UB]]=0,Table5[[#This Row],[ENZ not made when it should be?]])</f>
        <v>0</v>
      </c>
    </row>
    <row r="511" spans="1:23" hidden="1">
      <c r="A511" s="1" t="s">
        <v>4989</v>
      </c>
      <c r="B511" s="1" t="str">
        <f>_xlfn.TEXTBEFORE(Table38[[#This Row],[all fluxes from kapp-slack]]," ",,,,"")</f>
        <v>RXN-PRENT17_l_FWD-rt4281</v>
      </c>
      <c r="C511" s="1">
        <f>_xlfn.NUMBERVALUE(IFERROR(_xlfn.TEXTAFTER(Table38[[#This Row],[all fluxes from kapp-slack]]," ",-1,,,""),""))</f>
        <v>3.3233009897540001E-3</v>
      </c>
      <c r="F511" s="1" t="s">
        <v>7155</v>
      </c>
      <c r="G511" s="1" t="str">
        <f>_xlfn.TEXTBEFORE(Table5[[#This Row],[rxn     kapp_old        kapp_slack_ub   kapp_slack_lb]]," ")</f>
        <v>RXN-ASNN_e_FWD-rt5259</v>
      </c>
      <c r="H51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51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511" s="1">
        <f>_xlfn.NUMBERVALUE(_xlfn.TEXTAFTER(Table5[[#This Row],[rxn     kapp_old        kapp_slack_ub   kapp_slack_lb]]," ",-1))</f>
        <v>0</v>
      </c>
      <c r="K511" s="1">
        <f>_xlfn.XLOOKUP(SUBSTITUTE(Table5[[#This Row],[rxn]],"RXN-","ENZLOAD-"),ENZLOAD[name],ENZLOAD[flux],0)</f>
        <v>7.1555613199999998E-8</v>
      </c>
      <c r="L511" s="1" t="str">
        <f>"'"&amp;Table5[[#This Row],[rxn]]&amp;"'"&amp;CHAR(9)&amp;IF(AND(Table5[[#This Row],[kapp_slack_ub]]&lt;&gt;0,Table5[[#This Row],[kapp_old]]&lt;$F$1),$F$1,Table5[[#This Row],[kapp_old]])</f>
        <v>'RXN-ASNN_e_FWD-rt5259'	27141.27779288</v>
      </c>
      <c r="M511" s="1">
        <f>_xlfn.XLOOKUP(Table5[[#This Row],[rxn]],Table3[name],Table3[flux],$F$1)</f>
        <v>27141.277792879999</v>
      </c>
      <c r="N511" s="1">
        <f>IFERROR(Table5[[#This Row],[min flux]]/Table5[[#This Row],[associated enzload]],"")</f>
        <v>379303266076.68567</v>
      </c>
      <c r="O511" s="1">
        <f>_xlfn.NUMBERVALUE(IF(Table5[[#This Row],[flux/enzload]]="","",ABS($N$1-Table5[[#This Row],[flux/enzload]])))</f>
        <v>1020613051582.27</v>
      </c>
      <c r="P511" s="1">
        <f>Table5[[#This Row],[kapp_old]]+IFERROR(((Table5[[#This Row],[kapp_slack_ub]]-Table5[[#This Row],[kapp_slack_lb]])/Table5[[#This Row],[associated enzload]]),0)</f>
        <v>27141.277792879999</v>
      </c>
      <c r="Q511" s="1" t="str">
        <f>"'"&amp;Table5[[#This Row],[rxn]]&amp;"'"&amp;CHAR(9)&amp;Table5[[#This Row],[kapp + (slack_ub - slack_lb)/enzload]]</f>
        <v>'RXN-ASNN_e_FWD-rt5259'	27141.27779288</v>
      </c>
      <c r="R511" s="1">
        <f>_xlfn.XLOOKUP(Table5[[#This Row],[rxn]],Table38[name],Table38[flux],0)</f>
        <v>0</v>
      </c>
      <c r="S511" s="1">
        <f>_xlfn.XLOOKUP(SUBSTITUTE(Table5[[#This Row],[rxn]],"RXN-","ENZLOAD-"),Table38[name],Table38[flux],0)</f>
        <v>0</v>
      </c>
      <c r="T511" s="1" t="b">
        <f>AND(Table5[[#This Row],[ENZLOAD flux in kapp-slack.gms]]=0,Table5[[#This Row],[flux in kapp-slack.gms]]&lt;&gt;0,NOT(Table5[[#This Row],[spont or unknown?]]))</f>
        <v>0</v>
      </c>
      <c r="U511" s="1" t="b">
        <f>OR(_xlfn.TEXTAFTER(Table5[[#This Row],[rxn]],"-",-1)="SPONT",_xlfn.TEXTAFTER(Table5[[#This Row],[rxn]],"-",-1)="UNKNOWN")</f>
        <v>0</v>
      </c>
      <c r="V511" s="1">
        <f>_xlfn.XLOOKUP(SUBSTITUTE(Table5[[#This Row],[rxn]],"RXN-","ENZLOAD-"),Table4[rxn],Table4[ub],0)</f>
        <v>1.0578785900000001</v>
      </c>
      <c r="W511" s="1" t="b">
        <f>AND(Table5[[#This Row],[FVA ENZLOAD flux UB]]=0,Table5[[#This Row],[ENZ not made when it should be?]])</f>
        <v>0</v>
      </c>
    </row>
    <row r="512" spans="1:23" hidden="1">
      <c r="A512" s="1" t="s">
        <v>4990</v>
      </c>
      <c r="B512" s="1" t="str">
        <f>_xlfn.TEXTBEFORE(Table38[[#This Row],[all fluxes from kapp-slack]]," ",,,,"")</f>
        <v>RXN-PRENT18_l_FWD-rt4281</v>
      </c>
      <c r="C512" s="1">
        <f>_xlfn.NUMBERVALUE(IFERROR(_xlfn.TEXTAFTER(Table38[[#This Row],[all fluxes from kapp-slack]]," ",-1,,,""),""))</f>
        <v>2.6586407918030002E-3</v>
      </c>
      <c r="F512" s="1" t="s">
        <v>7158</v>
      </c>
      <c r="G512" s="1" t="str">
        <f>_xlfn.TEXTBEFORE(Table5[[#This Row],[rxn     kapp_old        kapp_slack_ub   kapp_slack_lb]]," ")</f>
        <v>RXN-ASNtpa_v_FWD-rt7819</v>
      </c>
      <c r="H51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51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512" s="1">
        <f>_xlfn.NUMBERVALUE(_xlfn.TEXTAFTER(Table5[[#This Row],[rxn     kapp_old        kapp_slack_ub   kapp_slack_lb]]," ",-1))</f>
        <v>0</v>
      </c>
      <c r="K512" s="1">
        <f>_xlfn.XLOOKUP(SUBSTITUTE(Table5[[#This Row],[rxn]],"RXN-","ENZLOAD-"),ENZLOAD[name],ENZLOAD[flux],0)</f>
        <v>1.358705676E-8</v>
      </c>
      <c r="L512" s="1" t="str">
        <f>"'"&amp;Table5[[#This Row],[rxn]]&amp;"'"&amp;CHAR(9)&amp;IF(AND(Table5[[#This Row],[kapp_slack_ub]]&lt;&gt;0,Table5[[#This Row],[kapp_old]]&lt;$F$1),$F$1,Table5[[#This Row],[kapp_old]])</f>
        <v>'RXN-ASNtpa_v_FWD-rt7819'	27141.27779288</v>
      </c>
      <c r="M512" s="1">
        <f>_xlfn.XLOOKUP(Table5[[#This Row],[rxn]],Table3[name],Table3[flux],$F$1)</f>
        <v>27141.277792879999</v>
      </c>
      <c r="N512" s="1">
        <f>IFERROR(Table5[[#This Row],[min flux]]/Table5[[#This Row],[associated enzload]],"")</f>
        <v>1997583308313.1978</v>
      </c>
      <c r="O512" s="1">
        <f>_xlfn.NUMBERVALUE(IF(Table5[[#This Row],[flux/enzload]]="","",ABS($N$1-Table5[[#This Row],[flux/enzload]])))</f>
        <v>597666990654.24402</v>
      </c>
      <c r="P512" s="1">
        <f>Table5[[#This Row],[kapp_old]]+IFERROR(((Table5[[#This Row],[kapp_slack_ub]]-Table5[[#This Row],[kapp_slack_lb]])/Table5[[#This Row],[associated enzload]]),0)</f>
        <v>27141.277792879999</v>
      </c>
      <c r="Q512" s="1" t="str">
        <f>"'"&amp;Table5[[#This Row],[rxn]]&amp;"'"&amp;CHAR(9)&amp;Table5[[#This Row],[kapp + (slack_ub - slack_lb)/enzload]]</f>
        <v>'RXN-ASNtpa_v_FWD-rt7819'	27141.27779288</v>
      </c>
      <c r="R512" s="1">
        <f>_xlfn.XLOOKUP(Table5[[#This Row],[rxn]],Table38[name],Table38[flux],0)</f>
        <v>0</v>
      </c>
      <c r="S512" s="1">
        <f>_xlfn.XLOOKUP(SUBSTITUTE(Table5[[#This Row],[rxn]],"RXN-","ENZLOAD-"),Table38[name],Table38[flux],0)</f>
        <v>0</v>
      </c>
      <c r="T512" s="1" t="b">
        <f>AND(Table5[[#This Row],[ENZLOAD flux in kapp-slack.gms]]=0,Table5[[#This Row],[flux in kapp-slack.gms]]&lt;&gt;0,NOT(Table5[[#This Row],[spont or unknown?]]))</f>
        <v>0</v>
      </c>
      <c r="U512" s="1" t="b">
        <f>OR(_xlfn.TEXTAFTER(Table5[[#This Row],[rxn]],"-",-1)="SPONT",_xlfn.TEXTAFTER(Table5[[#This Row],[rxn]],"-",-1)="UNKNOWN")</f>
        <v>0</v>
      </c>
      <c r="V512" s="1">
        <f>_xlfn.XLOOKUP(SUBSTITUTE(Table5[[#This Row],[rxn]],"RXN-","ENZLOAD-"),Table4[rxn],Table4[ub],0)</f>
        <v>0.54338997</v>
      </c>
      <c r="W512" s="1" t="b">
        <f>AND(Table5[[#This Row],[FVA ENZLOAD flux UB]]=0,Table5[[#This Row],[ENZ not made when it should be?]])</f>
        <v>0</v>
      </c>
    </row>
    <row r="513" spans="1:23" hidden="1">
      <c r="A513" s="1" t="s">
        <v>4991</v>
      </c>
      <c r="B513" s="1" t="str">
        <f>_xlfn.TEXTBEFORE(Table38[[#This Row],[all fluxes from kapp-slack]]," ",,,,"")</f>
        <v>RXN-PRENT19_l_FWD-rt4281</v>
      </c>
      <c r="C513" s="1">
        <f>_xlfn.NUMBERVALUE(IFERROR(_xlfn.TEXTAFTER(Table38[[#This Row],[all fluxes from kapp-slack]]," ",-1,,,""),""))</f>
        <v>1.9939805938519999E-3</v>
      </c>
      <c r="F513" s="1" t="s">
        <v>7159</v>
      </c>
      <c r="G513" s="1" t="str">
        <f>_xlfn.TEXTBEFORE(Table5[[#This Row],[rxn     kapp_old        kapp_slack_ub   kapp_slack_lb]]," ")</f>
        <v>RXN-ASNtps_v_FWD-rt4375</v>
      </c>
      <c r="H51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51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513" s="1">
        <f>_xlfn.NUMBERVALUE(_xlfn.TEXTAFTER(Table5[[#This Row],[rxn     kapp_old        kapp_slack_ub   kapp_slack_lb]]," ",-1))</f>
        <v>0</v>
      </c>
      <c r="K513" s="1">
        <f>_xlfn.XLOOKUP(SUBSTITUTE(Table5[[#This Row],[rxn]],"RXN-","ENZLOAD-"),ENZLOAD[name],ENZLOAD[flux],0)</f>
        <v>7.7154419170000004E-8</v>
      </c>
      <c r="L513" s="1" t="str">
        <f>"'"&amp;Table5[[#This Row],[rxn]]&amp;"'"&amp;CHAR(9)&amp;IF(AND(Table5[[#This Row],[kapp_slack_ub]]&lt;&gt;0,Table5[[#This Row],[kapp_old]]&lt;$F$1),$F$1,Table5[[#This Row],[kapp_old]])</f>
        <v>'RXN-ASNtps_v_FWD-rt4375'	27141.27779288</v>
      </c>
      <c r="M513" s="1">
        <f>_xlfn.XLOOKUP(Table5[[#This Row],[rxn]],Table3[name],Table3[flux],$F$1)</f>
        <v>27141.277792879999</v>
      </c>
      <c r="N513" s="1">
        <f>IFERROR(Table5[[#This Row],[min flux]]/Table5[[#This Row],[associated enzload]],"")</f>
        <v>351778654869.75708</v>
      </c>
      <c r="O513" s="1">
        <f>_xlfn.NUMBERVALUE(IF(Table5[[#This Row],[flux/enzload]]="","",ABS($N$1-Table5[[#This Row],[flux/enzload]])))</f>
        <v>1048137662789.2</v>
      </c>
      <c r="P513" s="1">
        <f>Table5[[#This Row],[kapp_old]]+IFERROR(((Table5[[#This Row],[kapp_slack_ub]]-Table5[[#This Row],[kapp_slack_lb]])/Table5[[#This Row],[associated enzload]]),0)</f>
        <v>27141.277792879999</v>
      </c>
      <c r="Q513" s="1" t="str">
        <f>"'"&amp;Table5[[#This Row],[rxn]]&amp;"'"&amp;CHAR(9)&amp;Table5[[#This Row],[kapp + (slack_ub - slack_lb)/enzload]]</f>
        <v>'RXN-ASNtps_v_FWD-rt4375'	27141.27779288</v>
      </c>
      <c r="R513" s="1">
        <f>_xlfn.XLOOKUP(Table5[[#This Row],[rxn]],Table38[name],Table38[flux],0)</f>
        <v>0</v>
      </c>
      <c r="S513" s="1">
        <f>_xlfn.XLOOKUP(SUBSTITUTE(Table5[[#This Row],[rxn]],"RXN-","ENZLOAD-"),Table38[name],Table38[flux],0)</f>
        <v>0</v>
      </c>
      <c r="T513" s="1" t="b">
        <f>AND(Table5[[#This Row],[ENZLOAD flux in kapp-slack.gms]]=0,Table5[[#This Row],[flux in kapp-slack.gms]]&lt;&gt;0,NOT(Table5[[#This Row],[spont or unknown?]]))</f>
        <v>0</v>
      </c>
      <c r="U513" s="1" t="b">
        <f>OR(_xlfn.TEXTAFTER(Table5[[#This Row],[rxn]],"-",-1)="SPONT",_xlfn.TEXTAFTER(Table5[[#This Row],[rxn]],"-",-1)="UNKNOWN")</f>
        <v>0</v>
      </c>
      <c r="V513" s="1">
        <f>_xlfn.XLOOKUP(SUBSTITUTE(Table5[[#This Row],[rxn]],"RXN-","ENZLOAD-"),Table4[rxn],Table4[ub],0)</f>
        <v>0.50256422000000001</v>
      </c>
      <c r="W513" s="1" t="b">
        <f>AND(Table5[[#This Row],[FVA ENZLOAD flux UB]]=0,Table5[[#This Row],[ENZ not made when it should be?]])</f>
        <v>0</v>
      </c>
    </row>
    <row r="514" spans="1:23" hidden="1">
      <c r="A514" s="1" t="s">
        <v>4992</v>
      </c>
      <c r="B514" s="1" t="str">
        <f>_xlfn.TEXTBEFORE(Table38[[#This Row],[all fluxes from kapp-slack]]," ",,,,"")</f>
        <v>RXN-PRENT20_l_FWD-rt4281</v>
      </c>
      <c r="C514" s="1">
        <f>_xlfn.NUMBERVALUE(IFERROR(_xlfn.TEXTAFTER(Table38[[#This Row],[all fluxes from kapp-slack]]," ",-1,,,""),""))</f>
        <v>1.3293203959010001E-3</v>
      </c>
      <c r="F514" s="1" t="s">
        <v>7163</v>
      </c>
      <c r="G514" s="1" t="str">
        <f>_xlfn.TEXTBEFORE(Table5[[#This Row],[rxn     kapp_old        kapp_slack_ub   kapp_slack_lb]]," ")</f>
        <v>RXN-ASPGLUt_c_m_FWD-rt8431</v>
      </c>
      <c r="H51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51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514" s="1">
        <f>_xlfn.NUMBERVALUE(_xlfn.TEXTAFTER(Table5[[#This Row],[rxn     kapp_old        kapp_slack_ub   kapp_slack_lb]]," ",-1))</f>
        <v>0</v>
      </c>
      <c r="K514" s="1">
        <f>_xlfn.XLOOKUP(SUBSTITUTE(Table5[[#This Row],[rxn]],"RXN-","ENZLOAD-"),ENZLOAD[name],ENZLOAD[flux],0)</f>
        <v>7.0530194322999899E-7</v>
      </c>
      <c r="L514" s="1" t="str">
        <f>"'"&amp;Table5[[#This Row],[rxn]]&amp;"'"&amp;CHAR(9)&amp;IF(AND(Table5[[#This Row],[kapp_slack_ub]]&lt;&gt;0,Table5[[#This Row],[kapp_old]]&lt;$F$1),$F$1,Table5[[#This Row],[kapp_old]])</f>
        <v>'RXN-ASPGLUt_c_m_FWD-rt8431'	27141.27779288</v>
      </c>
      <c r="M514" s="1">
        <f>_xlfn.XLOOKUP(Table5[[#This Row],[rxn]],Table3[name],Table3[flux],$F$1)</f>
        <v>27141.277792879999</v>
      </c>
      <c r="N514" s="1">
        <f>IFERROR(Table5[[#This Row],[min flux]]/Table5[[#This Row],[associated enzload]],"")</f>
        <v>38481785075.741989</v>
      </c>
      <c r="O514" s="1">
        <f>_xlfn.NUMBERVALUE(IF(Table5[[#This Row],[flux/enzload]]="","",ABS($N$1-Table5[[#This Row],[flux/enzload]])))</f>
        <v>1361434532583.21</v>
      </c>
      <c r="P514" s="1">
        <f>Table5[[#This Row],[kapp_old]]+IFERROR(((Table5[[#This Row],[kapp_slack_ub]]-Table5[[#This Row],[kapp_slack_lb]])/Table5[[#This Row],[associated enzload]]),0)</f>
        <v>27141.277792879999</v>
      </c>
      <c r="Q514" s="1" t="str">
        <f>"'"&amp;Table5[[#This Row],[rxn]]&amp;"'"&amp;CHAR(9)&amp;Table5[[#This Row],[kapp + (slack_ub - slack_lb)/enzload]]</f>
        <v>'RXN-ASPGLUt_c_m_FWD-rt8431'	27141.27779288</v>
      </c>
      <c r="R514" s="1">
        <f>_xlfn.XLOOKUP(Table5[[#This Row],[rxn]],Table38[name],Table38[flux],0)</f>
        <v>0</v>
      </c>
      <c r="S514" s="1">
        <f>_xlfn.XLOOKUP(SUBSTITUTE(Table5[[#This Row],[rxn]],"RXN-","ENZLOAD-"),Table38[name],Table38[flux],0)</f>
        <v>0</v>
      </c>
      <c r="T514" s="1" t="b">
        <f>AND(Table5[[#This Row],[ENZLOAD flux in kapp-slack.gms]]=0,Table5[[#This Row],[flux in kapp-slack.gms]]&lt;&gt;0,NOT(Table5[[#This Row],[spont or unknown?]]))</f>
        <v>0</v>
      </c>
      <c r="U514" s="1" t="b">
        <f>OR(_xlfn.TEXTAFTER(Table5[[#This Row],[rxn]],"-",-1)="SPONT",_xlfn.TEXTAFTER(Table5[[#This Row],[rxn]],"-",-1)="UNKNOWN")</f>
        <v>0</v>
      </c>
      <c r="V514" s="1">
        <f>_xlfn.XLOOKUP(SUBSTITUTE(Table5[[#This Row],[rxn]],"RXN-","ENZLOAD-"),Table4[rxn],Table4[ub],0)</f>
        <v>0.55904803000000003</v>
      </c>
      <c r="W514" s="1" t="b">
        <f>AND(Table5[[#This Row],[FVA ENZLOAD flux UB]]=0,Table5[[#This Row],[ENZ not made when it should be?]])</f>
        <v>0</v>
      </c>
    </row>
    <row r="515" spans="1:23" hidden="1">
      <c r="A515" s="1" t="s">
        <v>4993</v>
      </c>
      <c r="B515" s="1" t="str">
        <f>_xlfn.TEXTBEFORE(Table38[[#This Row],[all fluxes from kapp-slack]]," ",,,,"")</f>
        <v>RXN-PRENT21_l_FWD-rt4281</v>
      </c>
      <c r="C515" s="1">
        <f>_xlfn.NUMBERVALUE(IFERROR(_xlfn.TEXTAFTER(Table38[[#This Row],[all fluxes from kapp-slack]]," ",-1,,,""),""))</f>
        <v>6.6466019795099996E-4</v>
      </c>
      <c r="F515" s="1" t="s">
        <v>7167</v>
      </c>
      <c r="G515" s="1" t="str">
        <f>_xlfn.TEXTBEFORE(Table5[[#This Row],[rxn     kapp_old        kapp_slack_ub   kapp_slack_lb]]," ")</f>
        <v>RXN-ASPTA_c_FWD-rt0568_c</v>
      </c>
      <c r="H515" s="1">
        <f>_xlfn.NUMBERVALUE(_xlfn.TEXTBEFORE(TRIM(_xlfn.TEXTAFTER(_xlfn.TEXTBEFORE(Table5[[#This Row],[rxn     kapp_old        kapp_slack_ub   kapp_slack_lb]],Table5[[#This Row],[kapp_slack_lb]],-1),Table5[[#This Row],[rxn]]))," "))</f>
        <v>1541653.69227578</v>
      </c>
      <c r="I51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515" s="1">
        <f>_xlfn.NUMBERVALUE(_xlfn.TEXTAFTER(Table5[[#This Row],[rxn     kapp_old        kapp_slack_ub   kapp_slack_lb]]," ",-1))</f>
        <v>0</v>
      </c>
      <c r="K515" s="1">
        <f>_xlfn.XLOOKUP(SUBSTITUTE(Table5[[#This Row],[rxn]],"RXN-","ENZLOAD-"),ENZLOAD[name],ENZLOAD[flux],0)</f>
        <v>3.24565365429999E-7</v>
      </c>
      <c r="L515" s="1" t="str">
        <f>"'"&amp;Table5[[#This Row],[rxn]]&amp;"'"&amp;CHAR(9)&amp;IF(AND(Table5[[#This Row],[kapp_slack_ub]]&lt;&gt;0,Table5[[#This Row],[kapp_old]]&lt;$F$1),$F$1,Table5[[#This Row],[kapp_old]])</f>
        <v>'RXN-ASPTA_c_FWD-rt0568_c'	1541653.69227578</v>
      </c>
      <c r="M515" s="1">
        <f>_xlfn.XLOOKUP(Table5[[#This Row],[rxn]],Table3[name],Table3[flux],$F$1)</f>
        <v>27141.277792879999</v>
      </c>
      <c r="N515" s="1">
        <f>IFERROR(Table5[[#This Row],[min flux]]/Table5[[#This Row],[associated enzload]],"")</f>
        <v>83623456732.427368</v>
      </c>
      <c r="O515" s="1">
        <f>_xlfn.NUMBERVALUE(IF(Table5[[#This Row],[flux/enzload]]="","",ABS($N$1-Table5[[#This Row],[flux/enzload]])))</f>
        <v>1316292860926.53</v>
      </c>
      <c r="P515" s="1">
        <f>Table5[[#This Row],[kapp_old]]+IFERROR(((Table5[[#This Row],[kapp_slack_ub]]-Table5[[#This Row],[kapp_slack_lb]])/Table5[[#This Row],[associated enzload]]),0)</f>
        <v>1541653.69227578</v>
      </c>
      <c r="Q515" s="1" t="str">
        <f>"'"&amp;Table5[[#This Row],[rxn]]&amp;"'"&amp;CHAR(9)&amp;Table5[[#This Row],[kapp + (slack_ub - slack_lb)/enzload]]</f>
        <v>'RXN-ASPTA_c_FWD-rt0568_c'	1541653.69227578</v>
      </c>
      <c r="R515" s="1">
        <f>_xlfn.XLOOKUP(Table5[[#This Row],[rxn]],Table38[name],Table38[flux],0)</f>
        <v>0</v>
      </c>
      <c r="S515" s="1">
        <f>_xlfn.XLOOKUP(SUBSTITUTE(Table5[[#This Row],[rxn]],"RXN-","ENZLOAD-"),Table38[name],Table38[flux],0)</f>
        <v>0</v>
      </c>
      <c r="T515" s="1" t="b">
        <f>AND(Table5[[#This Row],[ENZLOAD flux in kapp-slack.gms]]=0,Table5[[#This Row],[flux in kapp-slack.gms]]&lt;&gt;0,NOT(Table5[[#This Row],[spont or unknown?]]))</f>
        <v>0</v>
      </c>
      <c r="U515" s="1" t="b">
        <f>OR(_xlfn.TEXTAFTER(Table5[[#This Row],[rxn]],"-",-1)="SPONT",_xlfn.TEXTAFTER(Table5[[#This Row],[rxn]],"-",-1)="UNKNOWN")</f>
        <v>0</v>
      </c>
      <c r="V515" s="1">
        <f>_xlfn.XLOOKUP(SUBSTITUTE(Table5[[#This Row],[rxn]],"RXN-","ENZLOAD-"),Table4[rxn],Table4[ub],0)</f>
        <v>0.45796833999999997</v>
      </c>
      <c r="W515" s="1" t="b">
        <f>AND(Table5[[#This Row],[FVA ENZLOAD flux UB]]=0,Table5[[#This Row],[ENZ not made when it should be?]])</f>
        <v>0</v>
      </c>
    </row>
    <row r="516" spans="1:23" hidden="1">
      <c r="A516" s="1" t="s">
        <v>4994</v>
      </c>
      <c r="B516" s="1" t="str">
        <f>_xlfn.TEXTBEFORE(Table38[[#This Row],[all fluxes from kapp-slack]]," ",,,,"")</f>
        <v>RXN-PRENT6_l_FWD-rt4281</v>
      </c>
      <c r="C516" s="1">
        <f>_xlfn.NUMBERVALUE(IFERROR(_xlfn.TEXTAFTER(Table38[[#This Row],[all fluxes from kapp-slack]]," ",-1,,,""),""))</f>
        <v>5.9819417815559998E-3</v>
      </c>
      <c r="F516" s="1" t="s">
        <v>7169</v>
      </c>
      <c r="G516" s="1" t="str">
        <f>_xlfn.TEXTBEFORE(Table5[[#This Row],[rxn     kapp_old        kapp_slack_ub   kapp_slack_lb]]," ")</f>
        <v>RXN-ASPTA_x_FWD-rt5562_x</v>
      </c>
      <c r="H51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51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516" s="1">
        <f>_xlfn.NUMBERVALUE(_xlfn.TEXTAFTER(Table5[[#This Row],[rxn     kapp_old        kapp_slack_ub   kapp_slack_lb]]," ",-1))</f>
        <v>0</v>
      </c>
      <c r="K516" s="1">
        <f>_xlfn.XLOOKUP(SUBSTITUTE(Table5[[#This Row],[rxn]],"RXN-","ENZLOAD-"),ENZLOAD[name],ENZLOAD[flux],0)</f>
        <v>1.1650937148E-7</v>
      </c>
      <c r="L516" s="1" t="str">
        <f>"'"&amp;Table5[[#This Row],[rxn]]&amp;"'"&amp;CHAR(9)&amp;IF(AND(Table5[[#This Row],[kapp_slack_ub]]&lt;&gt;0,Table5[[#This Row],[kapp_old]]&lt;$F$1),$F$1,Table5[[#This Row],[kapp_old]])</f>
        <v>'RXN-ASPTA_x_FWD-rt5562_x'	27141.27779288</v>
      </c>
      <c r="M516" s="1">
        <f>_xlfn.XLOOKUP(Table5[[#This Row],[rxn]],Table3[name],Table3[flux],$F$1)</f>
        <v>27141.277792879999</v>
      </c>
      <c r="N516" s="1">
        <f>IFERROR(Table5[[#This Row],[min flux]]/Table5[[#This Row],[associated enzload]],"")</f>
        <v>232953602342.10062</v>
      </c>
      <c r="O516" s="1">
        <f>_xlfn.NUMBERVALUE(IF(Table5[[#This Row],[flux/enzload]]="","",ABS($N$1-Table5[[#This Row],[flux/enzload]])))</f>
        <v>1166962715316.8501</v>
      </c>
      <c r="P516" s="1">
        <f>Table5[[#This Row],[kapp_old]]+IFERROR(((Table5[[#This Row],[kapp_slack_ub]]-Table5[[#This Row],[kapp_slack_lb]])/Table5[[#This Row],[associated enzload]]),0)</f>
        <v>27141.277792879999</v>
      </c>
      <c r="Q516" s="1" t="str">
        <f>"'"&amp;Table5[[#This Row],[rxn]]&amp;"'"&amp;CHAR(9)&amp;Table5[[#This Row],[kapp + (slack_ub - slack_lb)/enzload]]</f>
        <v>'RXN-ASPTA_x_FWD-rt5562_x'	27141.27779288</v>
      </c>
      <c r="R516" s="1">
        <f>_xlfn.XLOOKUP(Table5[[#This Row],[rxn]],Table38[name],Table38[flux],0)</f>
        <v>0</v>
      </c>
      <c r="S516" s="1">
        <f>_xlfn.XLOOKUP(SUBSTITUTE(Table5[[#This Row],[rxn]],"RXN-","ENZLOAD-"),Table38[name],Table38[flux],0)</f>
        <v>0</v>
      </c>
      <c r="T516" s="1" t="b">
        <f>AND(Table5[[#This Row],[ENZLOAD flux in kapp-slack.gms]]=0,Table5[[#This Row],[flux in kapp-slack.gms]]&lt;&gt;0,NOT(Table5[[#This Row],[spont or unknown?]]))</f>
        <v>0</v>
      </c>
      <c r="U516" s="1" t="b">
        <f>OR(_xlfn.TEXTAFTER(Table5[[#This Row],[rxn]],"-",-1)="SPONT",_xlfn.TEXTAFTER(Table5[[#This Row],[rxn]],"-",-1)="UNKNOWN")</f>
        <v>0</v>
      </c>
      <c r="V516" s="1">
        <f>_xlfn.XLOOKUP(SUBSTITUTE(Table5[[#This Row],[rxn]],"RXN-","ENZLOAD-"),Table4[rxn],Table4[ub],0)</f>
        <v>0.94776070000000001</v>
      </c>
      <c r="W516" s="1" t="b">
        <f>AND(Table5[[#This Row],[FVA ENZLOAD flux UB]]=0,Table5[[#This Row],[ENZ not made when it should be?]])</f>
        <v>0</v>
      </c>
    </row>
    <row r="517" spans="1:23" hidden="1">
      <c r="A517" s="1" t="s">
        <v>4995</v>
      </c>
      <c r="B517" s="1" t="str">
        <f>_xlfn.TEXTBEFORE(Table38[[#This Row],[all fluxes from kapp-slack]]," ",,,,"")</f>
        <v>RXN-PRENT7_l_FWD-rt4281</v>
      </c>
      <c r="C517" s="1">
        <f>_xlfn.NUMBERVALUE(IFERROR(_xlfn.TEXTAFTER(Table38[[#This Row],[all fluxes from kapp-slack]]," ",-1,,,""),""))</f>
        <v>5.9819417815559998E-3</v>
      </c>
      <c r="F517" s="1" t="s">
        <v>7170</v>
      </c>
      <c r="G517" s="1" t="str">
        <f>_xlfn.TEXTBEFORE(Table5[[#This Row],[rxn     kapp_old        kapp_slack_ub   kapp_slack_lb]]," ")</f>
        <v>RXN-ASPTA_x_REV-rt5562_x</v>
      </c>
      <c r="H51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51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517" s="1">
        <f>_xlfn.NUMBERVALUE(_xlfn.TEXTAFTER(Table5[[#This Row],[rxn     kapp_old        kapp_slack_ub   kapp_slack_lb]]," ",-1))</f>
        <v>0</v>
      </c>
      <c r="K517" s="1">
        <f>_xlfn.XLOOKUP(SUBSTITUTE(Table5[[#This Row],[rxn]],"RXN-","ENZLOAD-"),ENZLOAD[name],ENZLOAD[flux],0)</f>
        <v>1.1650937148E-7</v>
      </c>
      <c r="L517" s="1" t="str">
        <f>"'"&amp;Table5[[#This Row],[rxn]]&amp;"'"&amp;CHAR(9)&amp;IF(AND(Table5[[#This Row],[kapp_slack_ub]]&lt;&gt;0,Table5[[#This Row],[kapp_old]]&lt;$F$1),$F$1,Table5[[#This Row],[kapp_old]])</f>
        <v>'RXN-ASPTA_x_REV-rt5562_x'	27141.27779288</v>
      </c>
      <c r="M517" s="1">
        <f>_xlfn.XLOOKUP(Table5[[#This Row],[rxn]],Table3[name],Table3[flux],$F$1)</f>
        <v>27141.277792879999</v>
      </c>
      <c r="N517" s="1">
        <f>IFERROR(Table5[[#This Row],[min flux]]/Table5[[#This Row],[associated enzload]],"")</f>
        <v>232953602342.10062</v>
      </c>
      <c r="O517" s="1">
        <f>_xlfn.NUMBERVALUE(IF(Table5[[#This Row],[flux/enzload]]="","",ABS($N$1-Table5[[#This Row],[flux/enzload]])))</f>
        <v>1166962715316.8501</v>
      </c>
      <c r="P517" s="1">
        <f>Table5[[#This Row],[kapp_old]]+IFERROR(((Table5[[#This Row],[kapp_slack_ub]]-Table5[[#This Row],[kapp_slack_lb]])/Table5[[#This Row],[associated enzload]]),0)</f>
        <v>27141.277792879999</v>
      </c>
      <c r="Q517" s="1" t="str">
        <f>"'"&amp;Table5[[#This Row],[rxn]]&amp;"'"&amp;CHAR(9)&amp;Table5[[#This Row],[kapp + (slack_ub - slack_lb)/enzload]]</f>
        <v>'RXN-ASPTA_x_REV-rt5562_x'	27141.27779288</v>
      </c>
      <c r="R517" s="1">
        <f>_xlfn.XLOOKUP(Table5[[#This Row],[rxn]],Table38[name],Table38[flux],0)</f>
        <v>0</v>
      </c>
      <c r="S517" s="1">
        <f>_xlfn.XLOOKUP(SUBSTITUTE(Table5[[#This Row],[rxn]],"RXN-","ENZLOAD-"),Table38[name],Table38[flux],0)</f>
        <v>0</v>
      </c>
      <c r="T517" s="1" t="b">
        <f>AND(Table5[[#This Row],[ENZLOAD flux in kapp-slack.gms]]=0,Table5[[#This Row],[flux in kapp-slack.gms]]&lt;&gt;0,NOT(Table5[[#This Row],[spont or unknown?]]))</f>
        <v>0</v>
      </c>
      <c r="U517" s="1" t="b">
        <f>OR(_xlfn.TEXTAFTER(Table5[[#This Row],[rxn]],"-",-1)="SPONT",_xlfn.TEXTAFTER(Table5[[#This Row],[rxn]],"-",-1)="UNKNOWN")</f>
        <v>0</v>
      </c>
      <c r="V517" s="1">
        <f>_xlfn.XLOOKUP(SUBSTITUTE(Table5[[#This Row],[rxn]],"RXN-","ENZLOAD-"),Table4[rxn],Table4[ub],0)</f>
        <v>0.94776070000000001</v>
      </c>
      <c r="W517" s="1" t="b">
        <f>AND(Table5[[#This Row],[FVA ENZLOAD flux UB]]=0,Table5[[#This Row],[ENZ not made when it should be?]])</f>
        <v>0</v>
      </c>
    </row>
    <row r="518" spans="1:23" hidden="1">
      <c r="A518" s="1" t="s">
        <v>4996</v>
      </c>
      <c r="B518" s="1" t="str">
        <f>_xlfn.TEXTBEFORE(Table38[[#This Row],[all fluxes from kapp-slack]]," ",,,,"")</f>
        <v>RXN-PRENT8_l_FWD-rt4281</v>
      </c>
      <c r="C518" s="1">
        <f>_xlfn.NUMBERVALUE(IFERROR(_xlfn.TEXTAFTER(Table38[[#This Row],[all fluxes from kapp-slack]]," ",-1,,,""),""))</f>
        <v>5.9819417815559998E-3</v>
      </c>
      <c r="F518" s="1" t="s">
        <v>7171</v>
      </c>
      <c r="G518" s="1" t="str">
        <f>_xlfn.TEXTBEFORE(Table5[[#This Row],[rxn     kapp_old        kapp_slack_ub   kapp_slack_lb]]," ")</f>
        <v>RXN-ASPTA_x_FWD-rt5913_x</v>
      </c>
      <c r="H51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51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518" s="1">
        <f>_xlfn.NUMBERVALUE(_xlfn.TEXTAFTER(Table5[[#This Row],[rxn     kapp_old        kapp_slack_ub   kapp_slack_lb]]," ",-1))</f>
        <v>0</v>
      </c>
      <c r="K518" s="1">
        <f>_xlfn.XLOOKUP(SUBSTITUTE(Table5[[#This Row],[rxn]],"RXN-","ENZLOAD-"),ENZLOAD[name],ENZLOAD[flux],0)</f>
        <v>1.7037424598399899E-6</v>
      </c>
      <c r="L518" s="1" t="str">
        <f>"'"&amp;Table5[[#This Row],[rxn]]&amp;"'"&amp;CHAR(9)&amp;IF(AND(Table5[[#This Row],[kapp_slack_ub]]&lt;&gt;0,Table5[[#This Row],[kapp_old]]&lt;$F$1),$F$1,Table5[[#This Row],[kapp_old]])</f>
        <v>'RXN-ASPTA_x_FWD-rt5913_x'	27141.27779288</v>
      </c>
      <c r="M518" s="1">
        <f>_xlfn.XLOOKUP(Table5[[#This Row],[rxn]],Table3[name],Table3[flux],$F$1)</f>
        <v>27141.277792879999</v>
      </c>
      <c r="N518" s="1">
        <f>IFERROR(Table5[[#This Row],[min flux]]/Table5[[#This Row],[associated enzload]],"")</f>
        <v>15930387621.747139</v>
      </c>
      <c r="O518" s="1">
        <f>_xlfn.NUMBERVALUE(IF(Table5[[#This Row],[flux/enzload]]="","",ABS($N$1-Table5[[#This Row],[flux/enzload]])))</f>
        <v>1383985930037.21</v>
      </c>
      <c r="P518" s="1">
        <f>Table5[[#This Row],[kapp_old]]+IFERROR(((Table5[[#This Row],[kapp_slack_ub]]-Table5[[#This Row],[kapp_slack_lb]])/Table5[[#This Row],[associated enzload]]),0)</f>
        <v>27141.277792879999</v>
      </c>
      <c r="Q518" s="1" t="str">
        <f>"'"&amp;Table5[[#This Row],[rxn]]&amp;"'"&amp;CHAR(9)&amp;Table5[[#This Row],[kapp + (slack_ub - slack_lb)/enzload]]</f>
        <v>'RXN-ASPTA_x_FWD-rt5913_x'	27141.27779288</v>
      </c>
      <c r="R518" s="1">
        <f>_xlfn.XLOOKUP(Table5[[#This Row],[rxn]],Table38[name],Table38[flux],0)</f>
        <v>0</v>
      </c>
      <c r="S518" s="1">
        <f>_xlfn.XLOOKUP(SUBSTITUTE(Table5[[#This Row],[rxn]],"RXN-","ENZLOAD-"),Table38[name],Table38[flux],0)</f>
        <v>0</v>
      </c>
      <c r="T518" s="1" t="b">
        <f>AND(Table5[[#This Row],[ENZLOAD flux in kapp-slack.gms]]=0,Table5[[#This Row],[flux in kapp-slack.gms]]&lt;&gt;0,NOT(Table5[[#This Row],[spont or unknown?]]))</f>
        <v>0</v>
      </c>
      <c r="U518" s="1" t="b">
        <f>OR(_xlfn.TEXTAFTER(Table5[[#This Row],[rxn]],"-",-1)="SPONT",_xlfn.TEXTAFTER(Table5[[#This Row],[rxn]],"-",-1)="UNKNOWN")</f>
        <v>0</v>
      </c>
      <c r="V518" s="1">
        <f>_xlfn.XLOOKUP(SUBSTITUTE(Table5[[#This Row],[rxn]],"RXN-","ENZLOAD-"),Table4[rxn],Table4[ub],0)</f>
        <v>0.45540767999999998</v>
      </c>
      <c r="W518" s="1" t="b">
        <f>AND(Table5[[#This Row],[FVA ENZLOAD flux UB]]=0,Table5[[#This Row],[ENZ not made when it should be?]])</f>
        <v>0</v>
      </c>
    </row>
    <row r="519" spans="1:23" hidden="1">
      <c r="A519" s="1" t="s">
        <v>4997</v>
      </c>
      <c r="B519" s="1" t="str">
        <f>_xlfn.TEXTBEFORE(Table38[[#This Row],[all fluxes from kapp-slack]]," ",,,,"")</f>
        <v>RXN-PRENT9_l_FWD-rt4281</v>
      </c>
      <c r="C519" s="1">
        <f>_xlfn.NUMBERVALUE(IFERROR(_xlfn.TEXTAFTER(Table38[[#This Row],[all fluxes from kapp-slack]]," ",-1,,,""),""))</f>
        <v>5.9819417815559998E-3</v>
      </c>
      <c r="F519" s="1" t="s">
        <v>7172</v>
      </c>
      <c r="G519" s="1" t="str">
        <f>_xlfn.TEXTBEFORE(Table5[[#This Row],[rxn     kapp_old        kapp_slack_ub   kapp_slack_lb]]," ")</f>
        <v>RXN-ASPTA_x_REV-rt5913_x</v>
      </c>
      <c r="H51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51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519" s="1">
        <f>_xlfn.NUMBERVALUE(_xlfn.TEXTAFTER(Table5[[#This Row],[rxn     kapp_old        kapp_slack_ub   kapp_slack_lb]]," ",-1))</f>
        <v>0</v>
      </c>
      <c r="K519" s="1">
        <f>_xlfn.XLOOKUP(SUBSTITUTE(Table5[[#This Row],[rxn]],"RXN-","ENZLOAD-"),ENZLOAD[name],ENZLOAD[flux],0)</f>
        <v>1.7037424598399899E-6</v>
      </c>
      <c r="L519" s="1" t="str">
        <f>"'"&amp;Table5[[#This Row],[rxn]]&amp;"'"&amp;CHAR(9)&amp;IF(AND(Table5[[#This Row],[kapp_slack_ub]]&lt;&gt;0,Table5[[#This Row],[kapp_old]]&lt;$F$1),$F$1,Table5[[#This Row],[kapp_old]])</f>
        <v>'RXN-ASPTA_x_REV-rt5913_x'	27141.27779288</v>
      </c>
      <c r="M519" s="1">
        <f>_xlfn.XLOOKUP(Table5[[#This Row],[rxn]],Table3[name],Table3[flux],$F$1)</f>
        <v>27141.277792879999</v>
      </c>
      <c r="N519" s="1">
        <f>IFERROR(Table5[[#This Row],[min flux]]/Table5[[#This Row],[associated enzload]],"")</f>
        <v>15930387621.747139</v>
      </c>
      <c r="O519" s="1">
        <f>_xlfn.NUMBERVALUE(IF(Table5[[#This Row],[flux/enzload]]="","",ABS($N$1-Table5[[#This Row],[flux/enzload]])))</f>
        <v>1383985930037.21</v>
      </c>
      <c r="P519" s="1">
        <f>Table5[[#This Row],[kapp_old]]+IFERROR(((Table5[[#This Row],[kapp_slack_ub]]-Table5[[#This Row],[kapp_slack_lb]])/Table5[[#This Row],[associated enzload]]),0)</f>
        <v>27141.277792879999</v>
      </c>
      <c r="Q519" s="1" t="str">
        <f>"'"&amp;Table5[[#This Row],[rxn]]&amp;"'"&amp;CHAR(9)&amp;Table5[[#This Row],[kapp + (slack_ub - slack_lb)/enzload]]</f>
        <v>'RXN-ASPTA_x_REV-rt5913_x'	27141.27779288</v>
      </c>
      <c r="R519" s="1">
        <f>_xlfn.XLOOKUP(Table5[[#This Row],[rxn]],Table38[name],Table38[flux],0)</f>
        <v>0</v>
      </c>
      <c r="S519" s="1">
        <f>_xlfn.XLOOKUP(SUBSTITUTE(Table5[[#This Row],[rxn]],"RXN-","ENZLOAD-"),Table38[name],Table38[flux],0)</f>
        <v>0</v>
      </c>
      <c r="T519" s="1" t="b">
        <f>AND(Table5[[#This Row],[ENZLOAD flux in kapp-slack.gms]]=0,Table5[[#This Row],[flux in kapp-slack.gms]]&lt;&gt;0,NOT(Table5[[#This Row],[spont or unknown?]]))</f>
        <v>0</v>
      </c>
      <c r="U519" s="1" t="b">
        <f>OR(_xlfn.TEXTAFTER(Table5[[#This Row],[rxn]],"-",-1)="SPONT",_xlfn.TEXTAFTER(Table5[[#This Row],[rxn]],"-",-1)="UNKNOWN")</f>
        <v>0</v>
      </c>
      <c r="V519" s="1">
        <f>_xlfn.XLOOKUP(SUBSTITUTE(Table5[[#This Row],[rxn]],"RXN-","ENZLOAD-"),Table4[rxn],Table4[ub],0)</f>
        <v>0.45540767999999998</v>
      </c>
      <c r="W519" s="1" t="b">
        <f>AND(Table5[[#This Row],[FVA ENZLOAD flux UB]]=0,Table5[[#This Row],[ENZ not made when it should be?]])</f>
        <v>0</v>
      </c>
    </row>
    <row r="520" spans="1:23" hidden="1">
      <c r="A520" s="1" t="s">
        <v>4998</v>
      </c>
      <c r="B520" s="1" t="str">
        <f>_xlfn.TEXTBEFORE(Table38[[#This Row],[all fluxes from kapp-slack]]," ",,,,"")</f>
        <v>RXN-PRFGS_c_FWD-rt6665</v>
      </c>
      <c r="C520" s="1">
        <f>_xlfn.NUMBERVALUE(IFERROR(_xlfn.TEXTAFTER(Table38[[#This Row],[all fluxes from kapp-slack]]," ",-1,,,""),""))</f>
        <v>4.8626260099952003E-2</v>
      </c>
      <c r="F520" s="1" t="s">
        <v>7173</v>
      </c>
      <c r="G520" s="1" t="str">
        <f>_xlfn.TEXTBEFORE(Table5[[#This Row],[rxn     kapp_old        kapp_slack_ub   kapp_slack_lb]]," ")</f>
        <v>RXN-ASPTA4_c_FWD-rt1784_c</v>
      </c>
      <c r="H52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52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520" s="1">
        <f>_xlfn.NUMBERVALUE(_xlfn.TEXTAFTER(Table5[[#This Row],[rxn     kapp_old        kapp_slack_ub   kapp_slack_lb]]," ",-1))</f>
        <v>0</v>
      </c>
      <c r="K520" s="1">
        <f>_xlfn.XLOOKUP(SUBSTITUTE(Table5[[#This Row],[rxn]],"RXN-","ENZLOAD-"),ENZLOAD[name],ENZLOAD[flux],0)</f>
        <v>3.8459847290000003E-8</v>
      </c>
      <c r="L520" s="1" t="str">
        <f>"'"&amp;Table5[[#This Row],[rxn]]&amp;"'"&amp;CHAR(9)&amp;IF(AND(Table5[[#This Row],[kapp_slack_ub]]&lt;&gt;0,Table5[[#This Row],[kapp_old]]&lt;$F$1),$F$1,Table5[[#This Row],[kapp_old]])</f>
        <v>'RXN-ASPTA4_c_FWD-rt1784_c'	27141.27779288</v>
      </c>
      <c r="M520" s="1">
        <f>_xlfn.XLOOKUP(Table5[[#This Row],[rxn]],Table3[name],Table3[flux],$F$1)</f>
        <v>27141.277792879999</v>
      </c>
      <c r="N520" s="1">
        <f>IFERROR(Table5[[#This Row],[min flux]]/Table5[[#This Row],[associated enzload]],"")</f>
        <v>705704252755.49756</v>
      </c>
      <c r="O520" s="1">
        <f>_xlfn.NUMBERVALUE(IF(Table5[[#This Row],[flux/enzload]]="","",ABS($N$1-Table5[[#This Row],[flux/enzload]])))</f>
        <v>694212064903.45605</v>
      </c>
      <c r="P520" s="1">
        <f>Table5[[#This Row],[kapp_old]]+IFERROR(((Table5[[#This Row],[kapp_slack_ub]]-Table5[[#This Row],[kapp_slack_lb]])/Table5[[#This Row],[associated enzload]]),0)</f>
        <v>27141.277792879999</v>
      </c>
      <c r="Q520" s="1" t="str">
        <f>"'"&amp;Table5[[#This Row],[rxn]]&amp;"'"&amp;CHAR(9)&amp;Table5[[#This Row],[kapp + (slack_ub - slack_lb)/enzload]]</f>
        <v>'RXN-ASPTA4_c_FWD-rt1784_c'	27141.27779288</v>
      </c>
      <c r="R520" s="1">
        <f>_xlfn.XLOOKUP(Table5[[#This Row],[rxn]],Table38[name],Table38[flux],0)</f>
        <v>0</v>
      </c>
      <c r="S520" s="1">
        <f>_xlfn.XLOOKUP(SUBSTITUTE(Table5[[#This Row],[rxn]],"RXN-","ENZLOAD-"),Table38[name],Table38[flux],0)</f>
        <v>0</v>
      </c>
      <c r="T520" s="1" t="b">
        <f>AND(Table5[[#This Row],[ENZLOAD flux in kapp-slack.gms]]=0,Table5[[#This Row],[flux in kapp-slack.gms]]&lt;&gt;0,NOT(Table5[[#This Row],[spont or unknown?]]))</f>
        <v>0</v>
      </c>
      <c r="U520" s="1" t="b">
        <f>OR(_xlfn.TEXTAFTER(Table5[[#This Row],[rxn]],"-",-1)="SPONT",_xlfn.TEXTAFTER(Table5[[#This Row],[rxn]],"-",-1)="UNKNOWN")</f>
        <v>0</v>
      </c>
      <c r="V520" s="1">
        <f>_xlfn.XLOOKUP(SUBSTITUTE(Table5[[#This Row],[rxn]],"RXN-","ENZLOAD-"),Table4[rxn],Table4[ub],0)</f>
        <v>0.79692225999999999</v>
      </c>
      <c r="W520" s="1" t="b">
        <f>AND(Table5[[#This Row],[FVA ENZLOAD flux UB]]=0,Table5[[#This Row],[ENZ not made when it should be?]])</f>
        <v>0</v>
      </c>
    </row>
    <row r="521" spans="1:23" hidden="1">
      <c r="A521" s="1" t="s">
        <v>4999</v>
      </c>
      <c r="B521" s="1" t="str">
        <f>_xlfn.TEXTBEFORE(Table38[[#This Row],[all fluxes from kapp-slack]]," ",,,,"")</f>
        <v>RXN-PRMICI_c_FWD-rt3242_c</v>
      </c>
      <c r="C521" s="1">
        <f>_xlfn.NUMBERVALUE(IFERROR(_xlfn.TEXTAFTER(Table38[[#This Row],[all fluxes from kapp-slack]]," ",-1,,,""),""))</f>
        <v>1.1801521971089E-2</v>
      </c>
      <c r="F521" s="1" t="s">
        <v>7174</v>
      </c>
      <c r="G521" s="1" t="str">
        <f>_xlfn.TEXTBEFORE(Table5[[#This Row],[rxn     kapp_old        kapp_slack_ub   kapp_slack_lb]]," ")</f>
        <v>RXN-ASPTA4_c_REV-rt1784_c</v>
      </c>
      <c r="H52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52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521" s="1">
        <f>_xlfn.NUMBERVALUE(_xlfn.TEXTAFTER(Table5[[#This Row],[rxn     kapp_old        kapp_slack_ub   kapp_slack_lb]]," ",-1))</f>
        <v>0</v>
      </c>
      <c r="K521" s="1">
        <f>_xlfn.XLOOKUP(SUBSTITUTE(Table5[[#This Row],[rxn]],"RXN-","ENZLOAD-"),ENZLOAD[name],ENZLOAD[flux],0)</f>
        <v>3.8459847290000003E-8</v>
      </c>
      <c r="L521" s="1" t="str">
        <f>"'"&amp;Table5[[#This Row],[rxn]]&amp;"'"&amp;CHAR(9)&amp;IF(AND(Table5[[#This Row],[kapp_slack_ub]]&lt;&gt;0,Table5[[#This Row],[kapp_old]]&lt;$F$1),$F$1,Table5[[#This Row],[kapp_old]])</f>
        <v>'RXN-ASPTA4_c_REV-rt1784_c'	27141.27779288</v>
      </c>
      <c r="M521" s="1">
        <f>_xlfn.XLOOKUP(Table5[[#This Row],[rxn]],Table3[name],Table3[flux],$F$1)</f>
        <v>27141.277792879999</v>
      </c>
      <c r="N521" s="1">
        <f>IFERROR(Table5[[#This Row],[min flux]]/Table5[[#This Row],[associated enzload]],"")</f>
        <v>705704252755.49756</v>
      </c>
      <c r="O521" s="1">
        <f>_xlfn.NUMBERVALUE(IF(Table5[[#This Row],[flux/enzload]]="","",ABS($N$1-Table5[[#This Row],[flux/enzload]])))</f>
        <v>694212064903.45605</v>
      </c>
      <c r="P521" s="1">
        <f>Table5[[#This Row],[kapp_old]]+IFERROR(((Table5[[#This Row],[kapp_slack_ub]]-Table5[[#This Row],[kapp_slack_lb]])/Table5[[#This Row],[associated enzload]]),0)</f>
        <v>27141.277792879999</v>
      </c>
      <c r="Q521" s="1" t="str">
        <f>"'"&amp;Table5[[#This Row],[rxn]]&amp;"'"&amp;CHAR(9)&amp;Table5[[#This Row],[kapp + (slack_ub - slack_lb)/enzload]]</f>
        <v>'RXN-ASPTA4_c_REV-rt1784_c'	27141.27779288</v>
      </c>
      <c r="R521" s="1">
        <f>_xlfn.XLOOKUP(Table5[[#This Row],[rxn]],Table38[name],Table38[flux],0)</f>
        <v>0</v>
      </c>
      <c r="S521" s="1">
        <f>_xlfn.XLOOKUP(SUBSTITUTE(Table5[[#This Row],[rxn]],"RXN-","ENZLOAD-"),Table38[name],Table38[flux],0)</f>
        <v>0</v>
      </c>
      <c r="T521" s="1" t="b">
        <f>AND(Table5[[#This Row],[ENZLOAD flux in kapp-slack.gms]]=0,Table5[[#This Row],[flux in kapp-slack.gms]]&lt;&gt;0,NOT(Table5[[#This Row],[spont or unknown?]]))</f>
        <v>0</v>
      </c>
      <c r="U521" s="1" t="b">
        <f>OR(_xlfn.TEXTAFTER(Table5[[#This Row],[rxn]],"-",-1)="SPONT",_xlfn.TEXTAFTER(Table5[[#This Row],[rxn]],"-",-1)="UNKNOWN")</f>
        <v>0</v>
      </c>
      <c r="V521" s="1">
        <f>_xlfn.XLOOKUP(SUBSTITUTE(Table5[[#This Row],[rxn]],"RXN-","ENZLOAD-"),Table4[rxn],Table4[ub],0)</f>
        <v>0.79692225999999999</v>
      </c>
      <c r="W521" s="1" t="b">
        <f>AND(Table5[[#This Row],[FVA ENZLOAD flux UB]]=0,Table5[[#This Row],[ENZ not made when it should be?]])</f>
        <v>0</v>
      </c>
    </row>
    <row r="522" spans="1:23" hidden="1">
      <c r="A522" s="1" t="s">
        <v>5000</v>
      </c>
      <c r="B522" s="1" t="str">
        <f>_xlfn.TEXTBEFORE(Table38[[#This Row],[all fluxes from kapp-slack]]," ",,,,"")</f>
        <v>RXN-PROTRS_c_FWD-rt3118</v>
      </c>
      <c r="C522" s="1">
        <f>_xlfn.NUMBERVALUE(IFERROR(_xlfn.TEXTAFTER(Table38[[#This Row],[all fluxes from kapp-slack]]," ",-1,,,""),""))</f>
        <v>2.6742467588584999E-2</v>
      </c>
      <c r="F522" s="1" t="s">
        <v>7175</v>
      </c>
      <c r="G522" s="1" t="str">
        <f>_xlfn.TEXTBEFORE(Table5[[#This Row],[rxn     kapp_old        kapp_slack_ub   kapp_slack_lb]]," ")</f>
        <v>RXN-ASPTAi_m_FWD-rt5562_m</v>
      </c>
      <c r="H522" s="1">
        <f>_xlfn.NUMBERVALUE(_xlfn.TEXTBEFORE(TRIM(_xlfn.TEXTAFTER(_xlfn.TEXTBEFORE(Table5[[#This Row],[rxn     kapp_old        kapp_slack_ub   kapp_slack_lb]],Table5[[#This Row],[kapp_slack_lb]],-1),Table5[[#This Row],[rxn]]))," "))</f>
        <v>364662.33530455502</v>
      </c>
      <c r="I52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522" s="1">
        <f>_xlfn.NUMBERVALUE(_xlfn.TEXTAFTER(Table5[[#This Row],[rxn     kapp_old        kapp_slack_ub   kapp_slack_lb]]," ",-1))</f>
        <v>0</v>
      </c>
      <c r="K522" s="1">
        <f>_xlfn.XLOOKUP(SUBSTITUTE(Table5[[#This Row],[rxn]],"RXN-","ENZLOAD-"),ENZLOAD[name],ENZLOAD[flux],0)</f>
        <v>1.1650937148E-7</v>
      </c>
      <c r="L522" s="1" t="str">
        <f>"'"&amp;Table5[[#This Row],[rxn]]&amp;"'"&amp;CHAR(9)&amp;IF(AND(Table5[[#This Row],[kapp_slack_ub]]&lt;&gt;0,Table5[[#This Row],[kapp_old]]&lt;$F$1),$F$1,Table5[[#This Row],[kapp_old]])</f>
        <v>'RXN-ASPTAi_m_FWD-rt5562_m'	364662.335304555</v>
      </c>
      <c r="M522" s="1">
        <f>_xlfn.XLOOKUP(Table5[[#This Row],[rxn]],Table3[name],Table3[flux],$F$1)</f>
        <v>27141.277792879999</v>
      </c>
      <c r="N522" s="1">
        <f>IFERROR(Table5[[#This Row],[min flux]]/Table5[[#This Row],[associated enzload]],"")</f>
        <v>232953602342.10062</v>
      </c>
      <c r="O522" s="1">
        <f>_xlfn.NUMBERVALUE(IF(Table5[[#This Row],[flux/enzload]]="","",ABS($N$1-Table5[[#This Row],[flux/enzload]])))</f>
        <v>1166962715316.8501</v>
      </c>
      <c r="P522" s="1">
        <f>Table5[[#This Row],[kapp_old]]+IFERROR(((Table5[[#This Row],[kapp_slack_ub]]-Table5[[#This Row],[kapp_slack_lb]])/Table5[[#This Row],[associated enzload]]),0)</f>
        <v>364662.33530455502</v>
      </c>
      <c r="Q522" s="1" t="str">
        <f>"'"&amp;Table5[[#This Row],[rxn]]&amp;"'"&amp;CHAR(9)&amp;Table5[[#This Row],[kapp + (slack_ub - slack_lb)/enzload]]</f>
        <v>'RXN-ASPTAi_m_FWD-rt5562_m'	364662.335304555</v>
      </c>
      <c r="R522" s="1">
        <f>_xlfn.XLOOKUP(Table5[[#This Row],[rxn]],Table38[name],Table38[flux],0)</f>
        <v>0</v>
      </c>
      <c r="S522" s="1">
        <f>_xlfn.XLOOKUP(SUBSTITUTE(Table5[[#This Row],[rxn]],"RXN-","ENZLOAD-"),Table38[name],Table38[flux],0)</f>
        <v>0</v>
      </c>
      <c r="T522" s="1" t="b">
        <f>AND(Table5[[#This Row],[ENZLOAD flux in kapp-slack.gms]]=0,Table5[[#This Row],[flux in kapp-slack.gms]]&lt;&gt;0,NOT(Table5[[#This Row],[spont or unknown?]]))</f>
        <v>0</v>
      </c>
      <c r="U522" s="1" t="b">
        <f>OR(_xlfn.TEXTAFTER(Table5[[#This Row],[rxn]],"-",-1)="SPONT",_xlfn.TEXTAFTER(Table5[[#This Row],[rxn]],"-",-1)="UNKNOWN")</f>
        <v>0</v>
      </c>
      <c r="V522" s="1">
        <f>_xlfn.XLOOKUP(SUBSTITUTE(Table5[[#This Row],[rxn]],"RXN-","ENZLOAD-"),Table4[rxn],Table4[ub],0)</f>
        <v>0.94776070000000001</v>
      </c>
      <c r="W522" s="1" t="b">
        <f>AND(Table5[[#This Row],[FVA ENZLOAD flux UB]]=0,Table5[[#This Row],[ENZ not made when it should be?]])</f>
        <v>0</v>
      </c>
    </row>
    <row r="523" spans="1:23" hidden="1">
      <c r="A523" s="1" t="s">
        <v>5001</v>
      </c>
      <c r="B523" s="1" t="str">
        <f>_xlfn.TEXTBEFORE(Table38[[#This Row],[all fluxes from kapp-slack]]," ",,,,"")</f>
        <v>RXN-PRPPS_c_FWD-PRS23</v>
      </c>
      <c r="C523" s="1">
        <f>_xlfn.NUMBERVALUE(IFERROR(_xlfn.TEXTAFTER(Table38[[#This Row],[all fluxes from kapp-slack]]," ",-1,,,""),""))</f>
        <v>0.112998976778172</v>
      </c>
      <c r="F523" s="1" t="s">
        <v>7176</v>
      </c>
      <c r="G523" s="1" t="str">
        <f>_xlfn.TEXTBEFORE(Table5[[#This Row],[rxn     kapp_old        kapp_slack_ub   kapp_slack_lb]]," ")</f>
        <v>RXN-ASPTAi_m_FWD-rt5913_m</v>
      </c>
      <c r="H523" s="1">
        <f>_xlfn.NUMBERVALUE(_xlfn.TEXTBEFORE(TRIM(_xlfn.TEXTAFTER(_xlfn.TEXTBEFORE(Table5[[#This Row],[rxn     kapp_old        kapp_slack_ub   kapp_slack_lb]],Table5[[#This Row],[kapp_slack_lb]],-1),Table5[[#This Row],[rxn]]))," "))</f>
        <v>364662.33530455502</v>
      </c>
      <c r="I52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523" s="1">
        <f>_xlfn.NUMBERVALUE(_xlfn.TEXTAFTER(Table5[[#This Row],[rxn     kapp_old        kapp_slack_ub   kapp_slack_lb]]," ",-1))</f>
        <v>0</v>
      </c>
      <c r="K523" s="1">
        <f>_xlfn.XLOOKUP(SUBSTITUTE(Table5[[#This Row],[rxn]],"RXN-","ENZLOAD-"),ENZLOAD[name],ENZLOAD[flux],0)</f>
        <v>1.7037424598399899E-6</v>
      </c>
      <c r="L523" s="1" t="str">
        <f>"'"&amp;Table5[[#This Row],[rxn]]&amp;"'"&amp;CHAR(9)&amp;IF(AND(Table5[[#This Row],[kapp_slack_ub]]&lt;&gt;0,Table5[[#This Row],[kapp_old]]&lt;$F$1),$F$1,Table5[[#This Row],[kapp_old]])</f>
        <v>'RXN-ASPTAi_m_FWD-rt5913_m'	364662.335304555</v>
      </c>
      <c r="M523" s="1">
        <f>_xlfn.XLOOKUP(Table5[[#This Row],[rxn]],Table3[name],Table3[flux],$F$1)</f>
        <v>27141.277792879999</v>
      </c>
      <c r="N523" s="1">
        <f>IFERROR(Table5[[#This Row],[min flux]]/Table5[[#This Row],[associated enzload]],"")</f>
        <v>15930387621.747139</v>
      </c>
      <c r="O523" s="1">
        <f>_xlfn.NUMBERVALUE(IF(Table5[[#This Row],[flux/enzload]]="","",ABS($N$1-Table5[[#This Row],[flux/enzload]])))</f>
        <v>1383985930037.21</v>
      </c>
      <c r="P523" s="1">
        <f>Table5[[#This Row],[kapp_old]]+IFERROR(((Table5[[#This Row],[kapp_slack_ub]]-Table5[[#This Row],[kapp_slack_lb]])/Table5[[#This Row],[associated enzload]]),0)</f>
        <v>364662.33530455502</v>
      </c>
      <c r="Q523" s="1" t="str">
        <f>"'"&amp;Table5[[#This Row],[rxn]]&amp;"'"&amp;CHAR(9)&amp;Table5[[#This Row],[kapp + (slack_ub - slack_lb)/enzload]]</f>
        <v>'RXN-ASPTAi_m_FWD-rt5913_m'	364662.335304555</v>
      </c>
      <c r="R523" s="1">
        <f>_xlfn.XLOOKUP(Table5[[#This Row],[rxn]],Table38[name],Table38[flux],0)</f>
        <v>0</v>
      </c>
      <c r="S523" s="1">
        <f>_xlfn.XLOOKUP(SUBSTITUTE(Table5[[#This Row],[rxn]],"RXN-","ENZLOAD-"),Table38[name],Table38[flux],0)</f>
        <v>0</v>
      </c>
      <c r="T523" s="1" t="b">
        <f>AND(Table5[[#This Row],[ENZLOAD flux in kapp-slack.gms]]=0,Table5[[#This Row],[flux in kapp-slack.gms]]&lt;&gt;0,NOT(Table5[[#This Row],[spont or unknown?]]))</f>
        <v>0</v>
      </c>
      <c r="U523" s="1" t="b">
        <f>OR(_xlfn.TEXTAFTER(Table5[[#This Row],[rxn]],"-",-1)="SPONT",_xlfn.TEXTAFTER(Table5[[#This Row],[rxn]],"-",-1)="UNKNOWN")</f>
        <v>0</v>
      </c>
      <c r="V523" s="1">
        <f>_xlfn.XLOOKUP(SUBSTITUTE(Table5[[#This Row],[rxn]],"RXN-","ENZLOAD-"),Table4[rxn],Table4[ub],0)</f>
        <v>0.45540767999999998</v>
      </c>
      <c r="W523" s="1" t="b">
        <f>AND(Table5[[#This Row],[FVA ENZLOAD flux UB]]=0,Table5[[#This Row],[ENZ not made when it should be?]])</f>
        <v>0</v>
      </c>
    </row>
    <row r="524" spans="1:23" hidden="1">
      <c r="A524" s="1" t="s">
        <v>5002</v>
      </c>
      <c r="B524" s="1" t="str">
        <f>_xlfn.TEXTBEFORE(Table38[[#This Row],[all fluxes from kapp-slack]]," ",,,,"")</f>
        <v>RXN-PSCIT_c_FWD-rt5884</v>
      </c>
      <c r="C524" s="1">
        <f>_xlfn.NUMBERVALUE(IFERROR(_xlfn.TEXTAFTER(Table38[[#This Row],[all fluxes from kapp-slack]]," ",-1,,,""),""))</f>
        <v>3.8461896595422998E-2</v>
      </c>
      <c r="F524" s="1" t="s">
        <v>7177</v>
      </c>
      <c r="G524" s="1" t="str">
        <f>_xlfn.TEXTBEFORE(Table5[[#This Row],[rxn     kapp_old        kapp_slack_ub   kapp_slack_lb]]," ")</f>
        <v>RXN-ASPtps_e_FWD-rt0594</v>
      </c>
      <c r="H52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52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524" s="1">
        <f>_xlfn.NUMBERVALUE(_xlfn.TEXTAFTER(Table5[[#This Row],[rxn     kapp_old        kapp_slack_ub   kapp_slack_lb]]," ",-1))</f>
        <v>0</v>
      </c>
      <c r="K524" s="1">
        <f>_xlfn.XLOOKUP(SUBSTITUTE(Table5[[#This Row],[rxn]],"RXN-","ENZLOAD-"),ENZLOAD[name],ENZLOAD[flux],0)</f>
        <v>9.0141876169999897E-8</v>
      </c>
      <c r="L524" s="1" t="str">
        <f>"'"&amp;Table5[[#This Row],[rxn]]&amp;"'"&amp;CHAR(9)&amp;IF(AND(Table5[[#This Row],[kapp_slack_ub]]&lt;&gt;0,Table5[[#This Row],[kapp_old]]&lt;$F$1),$F$1,Table5[[#This Row],[kapp_old]])</f>
        <v>'RXN-ASPtps_e_FWD-rt0594'	27141.27779288</v>
      </c>
      <c r="M524" s="1">
        <f>_xlfn.XLOOKUP(Table5[[#This Row],[rxn]],Table3[name],Table3[flux],$F$1)</f>
        <v>27141.277792879999</v>
      </c>
      <c r="N524" s="1">
        <f>IFERROR(Table5[[#This Row],[min flux]]/Table5[[#This Row],[associated enzload]],"")</f>
        <v>301095106359.82172</v>
      </c>
      <c r="O524" s="1">
        <f>_xlfn.NUMBERVALUE(IF(Table5[[#This Row],[flux/enzload]]="","",ABS($N$1-Table5[[#This Row],[flux/enzload]])))</f>
        <v>1098821211299.13</v>
      </c>
      <c r="P524" s="1">
        <f>Table5[[#This Row],[kapp_old]]+IFERROR(((Table5[[#This Row],[kapp_slack_ub]]-Table5[[#This Row],[kapp_slack_lb]])/Table5[[#This Row],[associated enzload]]),0)</f>
        <v>27141.277792879999</v>
      </c>
      <c r="Q524" s="1" t="str">
        <f>"'"&amp;Table5[[#This Row],[rxn]]&amp;"'"&amp;CHAR(9)&amp;Table5[[#This Row],[kapp + (slack_ub - slack_lb)/enzload]]</f>
        <v>'RXN-ASPtps_e_FWD-rt0594'	27141.27779288</v>
      </c>
      <c r="R524" s="1">
        <f>_xlfn.XLOOKUP(Table5[[#This Row],[rxn]],Table38[name],Table38[flux],0)</f>
        <v>0</v>
      </c>
      <c r="S524" s="1">
        <f>_xlfn.XLOOKUP(SUBSTITUTE(Table5[[#This Row],[rxn]],"RXN-","ENZLOAD-"),Table38[name],Table38[flux],0)</f>
        <v>0</v>
      </c>
      <c r="T524" s="1" t="b">
        <f>AND(Table5[[#This Row],[ENZLOAD flux in kapp-slack.gms]]=0,Table5[[#This Row],[flux in kapp-slack.gms]]&lt;&gt;0,NOT(Table5[[#This Row],[spont or unknown?]]))</f>
        <v>0</v>
      </c>
      <c r="U524" s="1" t="b">
        <f>OR(_xlfn.TEXTAFTER(Table5[[#This Row],[rxn]],"-",-1)="SPONT",_xlfn.TEXTAFTER(Table5[[#This Row],[rxn]],"-",-1)="UNKNOWN")</f>
        <v>0</v>
      </c>
      <c r="V524" s="1">
        <f>_xlfn.XLOOKUP(SUBSTITUTE(Table5[[#This Row],[rxn]],"RXN-","ENZLOAD-"),Table4[rxn],Table4[ub],0)</f>
        <v>0.69563965999999999</v>
      </c>
      <c r="W524" s="1" t="b">
        <f>AND(Table5[[#This Row],[FVA ENZLOAD flux UB]]=0,Table5[[#This Row],[ENZ not made when it should be?]])</f>
        <v>0</v>
      </c>
    </row>
    <row r="525" spans="1:23" hidden="1">
      <c r="A525" s="1" t="s">
        <v>5003</v>
      </c>
      <c r="B525" s="1" t="str">
        <f>_xlfn.TEXTBEFORE(Table38[[#This Row],[all fluxes from kapp-slack]]," ",,,,"")</f>
        <v>RXN-PSD_vm_FWD-rt3078_vm</v>
      </c>
      <c r="C525" s="1">
        <f>_xlfn.NUMBERVALUE(IFERROR(_xlfn.TEXTAFTER(Table38[[#This Row],[all fluxes from kapp-slack]]," ",-1,,,""),""))</f>
        <v>3.9386613085834001E-2</v>
      </c>
      <c r="F525" s="1" t="s">
        <v>7178</v>
      </c>
      <c r="G525" s="1" t="str">
        <f>_xlfn.TEXTBEFORE(Table5[[#This Row],[rxn     kapp_old        kapp_slack_ub   kapp_slack_lb]]," ")</f>
        <v>RXN-ASPtps_e_REV-rt0594</v>
      </c>
      <c r="H52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52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525" s="1">
        <f>_xlfn.NUMBERVALUE(_xlfn.TEXTAFTER(Table5[[#This Row],[rxn     kapp_old        kapp_slack_ub   kapp_slack_lb]]," ",-1))</f>
        <v>0</v>
      </c>
      <c r="K525" s="1">
        <f>_xlfn.XLOOKUP(SUBSTITUTE(Table5[[#This Row],[rxn]],"RXN-","ENZLOAD-"),ENZLOAD[name],ENZLOAD[flux],0)</f>
        <v>9.0141876169999897E-8</v>
      </c>
      <c r="L525" s="1" t="str">
        <f>"'"&amp;Table5[[#This Row],[rxn]]&amp;"'"&amp;CHAR(9)&amp;IF(AND(Table5[[#This Row],[kapp_slack_ub]]&lt;&gt;0,Table5[[#This Row],[kapp_old]]&lt;$F$1),$F$1,Table5[[#This Row],[kapp_old]])</f>
        <v>'RXN-ASPtps_e_REV-rt0594'	27141.27779288</v>
      </c>
      <c r="M525" s="1">
        <f>_xlfn.XLOOKUP(Table5[[#This Row],[rxn]],Table3[name],Table3[flux],$F$1)</f>
        <v>27141.277792879999</v>
      </c>
      <c r="N525" s="1">
        <f>IFERROR(Table5[[#This Row],[min flux]]/Table5[[#This Row],[associated enzload]],"")</f>
        <v>301095106359.82172</v>
      </c>
      <c r="O525" s="1">
        <f>_xlfn.NUMBERVALUE(IF(Table5[[#This Row],[flux/enzload]]="","",ABS($N$1-Table5[[#This Row],[flux/enzload]])))</f>
        <v>1098821211299.13</v>
      </c>
      <c r="P525" s="1">
        <f>Table5[[#This Row],[kapp_old]]+IFERROR(((Table5[[#This Row],[kapp_slack_ub]]-Table5[[#This Row],[kapp_slack_lb]])/Table5[[#This Row],[associated enzload]]),0)</f>
        <v>27141.277792879999</v>
      </c>
      <c r="Q525" s="1" t="str">
        <f>"'"&amp;Table5[[#This Row],[rxn]]&amp;"'"&amp;CHAR(9)&amp;Table5[[#This Row],[kapp + (slack_ub - slack_lb)/enzload]]</f>
        <v>'RXN-ASPtps_e_REV-rt0594'	27141.27779288</v>
      </c>
      <c r="R525" s="1">
        <f>_xlfn.XLOOKUP(Table5[[#This Row],[rxn]],Table38[name],Table38[flux],0)</f>
        <v>0</v>
      </c>
      <c r="S525" s="1">
        <f>_xlfn.XLOOKUP(SUBSTITUTE(Table5[[#This Row],[rxn]],"RXN-","ENZLOAD-"),Table38[name],Table38[flux],0)</f>
        <v>0</v>
      </c>
      <c r="T525" s="1" t="b">
        <f>AND(Table5[[#This Row],[ENZLOAD flux in kapp-slack.gms]]=0,Table5[[#This Row],[flux in kapp-slack.gms]]&lt;&gt;0,NOT(Table5[[#This Row],[spont or unknown?]]))</f>
        <v>0</v>
      </c>
      <c r="U525" s="1" t="b">
        <f>OR(_xlfn.TEXTAFTER(Table5[[#This Row],[rxn]],"-",-1)="SPONT",_xlfn.TEXTAFTER(Table5[[#This Row],[rxn]],"-",-1)="UNKNOWN")</f>
        <v>0</v>
      </c>
      <c r="V525" s="1">
        <f>_xlfn.XLOOKUP(SUBSTITUTE(Table5[[#This Row],[rxn]],"RXN-","ENZLOAD-"),Table4[rxn],Table4[ub],0)</f>
        <v>0.69563965999999999</v>
      </c>
      <c r="W525" s="1" t="b">
        <f>AND(Table5[[#This Row],[FVA ENZLOAD flux UB]]=0,Table5[[#This Row],[ENZ not made when it should be?]])</f>
        <v>0</v>
      </c>
    </row>
    <row r="526" spans="1:23" hidden="1">
      <c r="A526" s="1" t="s">
        <v>5004</v>
      </c>
      <c r="B526" s="1" t="str">
        <f>_xlfn.TEXTBEFORE(Table38[[#This Row],[all fluxes from kapp-slack]]," ",,,,"")</f>
        <v>RXN-PSERT_c_FWD-rt7036</v>
      </c>
      <c r="C526" s="1">
        <f>_xlfn.NUMBERVALUE(IFERROR(_xlfn.TEXTAFTER(Table38[[#This Row],[all fluxes from kapp-slack]]," ",-1,,,""),""))</f>
        <v>4.1996219965650399</v>
      </c>
      <c r="F526" s="1" t="s">
        <v>7181</v>
      </c>
      <c r="G526" s="1" t="str">
        <f>_xlfn.TEXTBEFORE(Table5[[#This Row],[rxn     kapp_old        kapp_slack_ub   kapp_slack_lb]]," ")</f>
        <v>RXN-ASPtps_v_FWD-rt0398</v>
      </c>
      <c r="H52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52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526" s="1">
        <f>_xlfn.NUMBERVALUE(_xlfn.TEXTAFTER(Table5[[#This Row],[rxn     kapp_old        kapp_slack_ub   kapp_slack_lb]]," ",-1))</f>
        <v>0</v>
      </c>
      <c r="K526" s="1">
        <f>_xlfn.XLOOKUP(SUBSTITUTE(Table5[[#This Row],[rxn]],"RXN-","ENZLOAD-"),ENZLOAD[name],ENZLOAD[flux],0)</f>
        <v>2.2777202599999899E-9</v>
      </c>
      <c r="L526" s="1" t="str">
        <f>"'"&amp;Table5[[#This Row],[rxn]]&amp;"'"&amp;CHAR(9)&amp;IF(AND(Table5[[#This Row],[kapp_slack_ub]]&lt;&gt;0,Table5[[#This Row],[kapp_old]]&lt;$F$1),$F$1,Table5[[#This Row],[kapp_old]])</f>
        <v>'RXN-ASPtps_v_FWD-rt0398'	27141.27779288</v>
      </c>
      <c r="M526" s="1">
        <f>_xlfn.XLOOKUP(Table5[[#This Row],[rxn]],Table3[name],Table3[flux],$F$1)</f>
        <v>27141.277792879999</v>
      </c>
      <c r="N526" s="1">
        <f>IFERROR(Table5[[#This Row],[min flux]]/Table5[[#This Row],[associated enzload]],"")</f>
        <v>11915983832395.695</v>
      </c>
      <c r="O526" s="1">
        <f>_xlfn.NUMBERVALUE(IF(Table5[[#This Row],[flux/enzload]]="","",ABS($N$1-Table5[[#This Row],[flux/enzload]])))</f>
        <v>10516067514736.699</v>
      </c>
      <c r="P526" s="1">
        <f>Table5[[#This Row],[kapp_old]]+IFERROR(((Table5[[#This Row],[kapp_slack_ub]]-Table5[[#This Row],[kapp_slack_lb]])/Table5[[#This Row],[associated enzload]]),0)</f>
        <v>27141.277792879999</v>
      </c>
      <c r="Q526" s="1" t="str">
        <f>"'"&amp;Table5[[#This Row],[rxn]]&amp;"'"&amp;CHAR(9)&amp;Table5[[#This Row],[kapp + (slack_ub - slack_lb)/enzload]]</f>
        <v>'RXN-ASPtps_v_FWD-rt0398'	27141.27779288</v>
      </c>
      <c r="R526" s="1">
        <f>_xlfn.XLOOKUP(Table5[[#This Row],[rxn]],Table38[name],Table38[flux],0)</f>
        <v>0</v>
      </c>
      <c r="S526" s="1">
        <f>_xlfn.XLOOKUP(SUBSTITUTE(Table5[[#This Row],[rxn]],"RXN-","ENZLOAD-"),Table38[name],Table38[flux],0)</f>
        <v>0</v>
      </c>
      <c r="T526" s="1" t="b">
        <f>AND(Table5[[#This Row],[ENZLOAD flux in kapp-slack.gms]]=0,Table5[[#This Row],[flux in kapp-slack.gms]]&lt;&gt;0,NOT(Table5[[#This Row],[spont or unknown?]]))</f>
        <v>0</v>
      </c>
      <c r="U526" s="1" t="b">
        <f>OR(_xlfn.TEXTAFTER(Table5[[#This Row],[rxn]],"-",-1)="SPONT",_xlfn.TEXTAFTER(Table5[[#This Row],[rxn]],"-",-1)="UNKNOWN")</f>
        <v>0</v>
      </c>
      <c r="V526" s="1">
        <f>_xlfn.XLOOKUP(SUBSTITUTE(Table5[[#This Row],[rxn]],"RXN-","ENZLOAD-"),Table4[rxn],Table4[ub],0)</f>
        <v>0.81218721000000005</v>
      </c>
      <c r="W526" s="1" t="b">
        <f>AND(Table5[[#This Row],[FVA ENZLOAD flux UB]]=0,Table5[[#This Row],[ENZ not made when it should be?]])</f>
        <v>0</v>
      </c>
    </row>
    <row r="527" spans="1:23" hidden="1">
      <c r="A527" s="1" t="s">
        <v>5005</v>
      </c>
      <c r="B527" s="1" t="str">
        <f>_xlfn.TEXTBEFORE(Table38[[#This Row],[all fluxes from kapp-slack]]," ",,,,"")</f>
        <v>RXN-PSP_L_c_FWD-rt3683</v>
      </c>
      <c r="C527" s="1">
        <f>_xlfn.NUMBERVALUE(IFERROR(_xlfn.TEXTAFTER(Table38[[#This Row],[all fluxes from kapp-slack]]," ",-1,,,""),""))</f>
        <v>4.1996219965650399</v>
      </c>
      <c r="F527" s="1" t="s">
        <v>7183</v>
      </c>
      <c r="G527" s="1" t="str">
        <f>_xlfn.TEXTBEFORE(Table5[[#This Row],[rxn     kapp_old        kapp_slack_ub   kapp_slack_lb]]," ")</f>
        <v>RXN-ATAH_c_FWD-rt6356</v>
      </c>
      <c r="H52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52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527" s="1">
        <f>_xlfn.NUMBERVALUE(_xlfn.TEXTAFTER(Table5[[#This Row],[rxn     kapp_old        kapp_slack_ub   kapp_slack_lb]]," ",-1))</f>
        <v>0</v>
      </c>
      <c r="K527" s="1">
        <f>_xlfn.XLOOKUP(SUBSTITUTE(Table5[[#This Row],[rxn]],"RXN-","ENZLOAD-"),ENZLOAD[name],ENZLOAD[flux],0)</f>
        <v>1.4382984868E-7</v>
      </c>
      <c r="L527" s="1" t="str">
        <f>"'"&amp;Table5[[#This Row],[rxn]]&amp;"'"&amp;CHAR(9)&amp;IF(AND(Table5[[#This Row],[kapp_slack_ub]]&lt;&gt;0,Table5[[#This Row],[kapp_old]]&lt;$F$1),$F$1,Table5[[#This Row],[kapp_old]])</f>
        <v>'RXN-ATAH_c_FWD-rt6356'	27141.27779288</v>
      </c>
      <c r="M527" s="1">
        <f>_xlfn.XLOOKUP(Table5[[#This Row],[rxn]],Table3[name],Table3[flux],$F$1)</f>
        <v>27141.277792879999</v>
      </c>
      <c r="N527" s="1">
        <f>IFERROR(Table5[[#This Row],[min flux]]/Table5[[#This Row],[associated enzload]],"")</f>
        <v>188704069718.27734</v>
      </c>
      <c r="O527" s="1">
        <f>_xlfn.NUMBERVALUE(IF(Table5[[#This Row],[flux/enzload]]="","",ABS($N$1-Table5[[#This Row],[flux/enzload]])))</f>
        <v>1211212247940.6799</v>
      </c>
      <c r="P527" s="1">
        <f>Table5[[#This Row],[kapp_old]]+IFERROR(((Table5[[#This Row],[kapp_slack_ub]]-Table5[[#This Row],[kapp_slack_lb]])/Table5[[#This Row],[associated enzload]]),0)</f>
        <v>27141.277792879999</v>
      </c>
      <c r="Q527" s="1" t="str">
        <f>"'"&amp;Table5[[#This Row],[rxn]]&amp;"'"&amp;CHAR(9)&amp;Table5[[#This Row],[kapp + (slack_ub - slack_lb)/enzload]]</f>
        <v>'RXN-ATAH_c_FWD-rt6356'	27141.27779288</v>
      </c>
      <c r="R527" s="1">
        <f>_xlfn.XLOOKUP(Table5[[#This Row],[rxn]],Table38[name],Table38[flux],0)</f>
        <v>0</v>
      </c>
      <c r="S527" s="1">
        <f>_xlfn.XLOOKUP(SUBSTITUTE(Table5[[#This Row],[rxn]],"RXN-","ENZLOAD-"),Table38[name],Table38[flux],0)</f>
        <v>0</v>
      </c>
      <c r="T527" s="1" t="b">
        <f>AND(Table5[[#This Row],[ENZLOAD flux in kapp-slack.gms]]=0,Table5[[#This Row],[flux in kapp-slack.gms]]&lt;&gt;0,NOT(Table5[[#This Row],[spont or unknown?]]))</f>
        <v>0</v>
      </c>
      <c r="U527" s="1" t="b">
        <f>OR(_xlfn.TEXTAFTER(Table5[[#This Row],[rxn]],"-",-1)="SPONT",_xlfn.TEXTAFTER(Table5[[#This Row],[rxn]],"-",-1)="UNKNOWN")</f>
        <v>0</v>
      </c>
      <c r="V527" s="1">
        <f>_xlfn.XLOOKUP(SUBSTITUTE(Table5[[#This Row],[rxn]],"RXN-","ENZLOAD-"),Table4[rxn],Table4[ub],0)</f>
        <v>0.33201392000000002</v>
      </c>
      <c r="W527" s="1" t="b">
        <f>AND(Table5[[#This Row],[FVA ENZLOAD flux UB]]=0,Table5[[#This Row],[ENZ not made when it should be?]])</f>
        <v>0</v>
      </c>
    </row>
    <row r="528" spans="1:23" hidden="1">
      <c r="A528" s="1" t="s">
        <v>5006</v>
      </c>
      <c r="B528" s="1" t="str">
        <f>_xlfn.TEXTBEFORE(Table38[[#This Row],[all fluxes from kapp-slack]]," ",,,,"")</f>
        <v>RXN-PSPHS_r_FWD-rt6946</v>
      </c>
      <c r="C528" s="1">
        <f>_xlfn.NUMBERVALUE(IFERROR(_xlfn.TEXTAFTER(Table38[[#This Row],[all fluxes from kapp-slack]]," ",-1,,,""),""))</f>
        <v>1.5590681484849999E-3</v>
      </c>
      <c r="F528" s="1" t="s">
        <v>7184</v>
      </c>
      <c r="G528" s="1" t="str">
        <f>_xlfn.TEXTBEFORE(Table5[[#This Row],[rxn     kapp_old        kapp_slack_ub   kapp_slack_lb]]," ")</f>
        <v>RXN-ATAH_c_REV-rt6356</v>
      </c>
      <c r="H52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52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528" s="1">
        <f>_xlfn.NUMBERVALUE(_xlfn.TEXTAFTER(Table5[[#This Row],[rxn     kapp_old        kapp_slack_ub   kapp_slack_lb]]," ",-1))</f>
        <v>0</v>
      </c>
      <c r="K528" s="1">
        <f>_xlfn.XLOOKUP(SUBSTITUTE(Table5[[#This Row],[rxn]],"RXN-","ENZLOAD-"),ENZLOAD[name],ENZLOAD[flux],0)</f>
        <v>1.4382984868E-7</v>
      </c>
      <c r="L528" s="1" t="str">
        <f>"'"&amp;Table5[[#This Row],[rxn]]&amp;"'"&amp;CHAR(9)&amp;IF(AND(Table5[[#This Row],[kapp_slack_ub]]&lt;&gt;0,Table5[[#This Row],[kapp_old]]&lt;$F$1),$F$1,Table5[[#This Row],[kapp_old]])</f>
        <v>'RXN-ATAH_c_REV-rt6356'	27141.27779288</v>
      </c>
      <c r="M528" s="1">
        <f>_xlfn.XLOOKUP(Table5[[#This Row],[rxn]],Table3[name],Table3[flux],$F$1)</f>
        <v>27141.277792879999</v>
      </c>
      <c r="N528" s="1">
        <f>IFERROR(Table5[[#This Row],[min flux]]/Table5[[#This Row],[associated enzload]],"")</f>
        <v>188704069718.27734</v>
      </c>
      <c r="O528" s="1">
        <f>_xlfn.NUMBERVALUE(IF(Table5[[#This Row],[flux/enzload]]="","",ABS($N$1-Table5[[#This Row],[flux/enzload]])))</f>
        <v>1211212247940.6799</v>
      </c>
      <c r="P528" s="1">
        <f>Table5[[#This Row],[kapp_old]]+IFERROR(((Table5[[#This Row],[kapp_slack_ub]]-Table5[[#This Row],[kapp_slack_lb]])/Table5[[#This Row],[associated enzload]]),0)</f>
        <v>27141.277792879999</v>
      </c>
      <c r="Q528" s="1" t="str">
        <f>"'"&amp;Table5[[#This Row],[rxn]]&amp;"'"&amp;CHAR(9)&amp;Table5[[#This Row],[kapp + (slack_ub - slack_lb)/enzload]]</f>
        <v>'RXN-ATAH_c_REV-rt6356'	27141.27779288</v>
      </c>
      <c r="R528" s="1">
        <f>_xlfn.XLOOKUP(Table5[[#This Row],[rxn]],Table38[name],Table38[flux],0)</f>
        <v>0</v>
      </c>
      <c r="S528" s="1">
        <f>_xlfn.XLOOKUP(SUBSTITUTE(Table5[[#This Row],[rxn]],"RXN-","ENZLOAD-"),Table38[name],Table38[flux],0)</f>
        <v>0</v>
      </c>
      <c r="T528" s="1" t="b">
        <f>AND(Table5[[#This Row],[ENZLOAD flux in kapp-slack.gms]]=0,Table5[[#This Row],[flux in kapp-slack.gms]]&lt;&gt;0,NOT(Table5[[#This Row],[spont or unknown?]]))</f>
        <v>0</v>
      </c>
      <c r="U528" s="1" t="b">
        <f>OR(_xlfn.TEXTAFTER(Table5[[#This Row],[rxn]],"-",-1)="SPONT",_xlfn.TEXTAFTER(Table5[[#This Row],[rxn]],"-",-1)="UNKNOWN")</f>
        <v>0</v>
      </c>
      <c r="V528" s="1">
        <f>_xlfn.XLOOKUP(SUBSTITUTE(Table5[[#This Row],[rxn]],"RXN-","ENZLOAD-"),Table4[rxn],Table4[ub],0)</f>
        <v>0.33201392000000002</v>
      </c>
      <c r="W528" s="1" t="b">
        <f>AND(Table5[[#This Row],[FVA ENZLOAD flux UB]]=0,Table5[[#This Row],[ENZ not made when it should be?]])</f>
        <v>0</v>
      </c>
    </row>
    <row r="529" spans="1:23" hidden="1">
      <c r="A529" s="1" t="s">
        <v>5007</v>
      </c>
      <c r="B529" s="1" t="str">
        <f>_xlfn.TEXTBEFORE(Table38[[#This Row],[all fluxes from kapp-slack]]," ",,,,"")</f>
        <v>RXN-PSSA_rm_FWD-rt3215</v>
      </c>
      <c r="C529" s="1">
        <f>_xlfn.NUMBERVALUE(IFERROR(_xlfn.TEXTAFTER(Table38[[#This Row],[all fluxes from kapp-slack]]," ",-1,,,""),""))</f>
        <v>4.1444014705715002E-2</v>
      </c>
      <c r="F529" s="1" t="s">
        <v>7185</v>
      </c>
      <c r="G529" s="1" t="str">
        <f>_xlfn.TEXTBEFORE(Table5[[#This Row],[rxn     kapp_old        kapp_slack_ub   kapp_slack_lb]]," ")</f>
        <v>RXN-ATHRDHr_c_FWD-rt1844</v>
      </c>
      <c r="H52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52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529" s="1">
        <f>_xlfn.NUMBERVALUE(_xlfn.TEXTAFTER(Table5[[#This Row],[rxn     kapp_old        kapp_slack_ub   kapp_slack_lb]]," ",-1))</f>
        <v>0</v>
      </c>
      <c r="K529" s="1">
        <f>_xlfn.XLOOKUP(SUBSTITUTE(Table5[[#This Row],[rxn]],"RXN-","ENZLOAD-"),ENZLOAD[name],ENZLOAD[flux],0)</f>
        <v>1.7789451277000001E-7</v>
      </c>
      <c r="L529" s="1" t="str">
        <f>"'"&amp;Table5[[#This Row],[rxn]]&amp;"'"&amp;CHAR(9)&amp;IF(AND(Table5[[#This Row],[kapp_slack_ub]]&lt;&gt;0,Table5[[#This Row],[kapp_old]]&lt;$F$1),$F$1,Table5[[#This Row],[kapp_old]])</f>
        <v>'RXN-ATHRDHr_c_FWD-rt1844'	27141.27779288</v>
      </c>
      <c r="M529" s="1">
        <f>_xlfn.XLOOKUP(Table5[[#This Row],[rxn]],Table3[name],Table3[flux],$F$1)</f>
        <v>27141.277792879999</v>
      </c>
      <c r="N529" s="1">
        <f>IFERROR(Table5[[#This Row],[min flux]]/Table5[[#This Row],[associated enzload]],"")</f>
        <v>152569505209.92731</v>
      </c>
      <c r="O529" s="1">
        <f>_xlfn.NUMBERVALUE(IF(Table5[[#This Row],[flux/enzload]]="","",ABS($N$1-Table5[[#This Row],[flux/enzload]])))</f>
        <v>1247346812449.03</v>
      </c>
      <c r="P529" s="1">
        <f>Table5[[#This Row],[kapp_old]]+IFERROR(((Table5[[#This Row],[kapp_slack_ub]]-Table5[[#This Row],[kapp_slack_lb]])/Table5[[#This Row],[associated enzload]]),0)</f>
        <v>27141.277792879999</v>
      </c>
      <c r="Q529" s="1" t="str">
        <f>"'"&amp;Table5[[#This Row],[rxn]]&amp;"'"&amp;CHAR(9)&amp;Table5[[#This Row],[kapp + (slack_ub - slack_lb)/enzload]]</f>
        <v>'RXN-ATHRDHr_c_FWD-rt1844'	27141.27779288</v>
      </c>
      <c r="R529" s="1">
        <f>_xlfn.XLOOKUP(Table5[[#This Row],[rxn]],Table38[name],Table38[flux],0)</f>
        <v>0</v>
      </c>
      <c r="S529" s="1">
        <f>_xlfn.XLOOKUP(SUBSTITUTE(Table5[[#This Row],[rxn]],"RXN-","ENZLOAD-"),Table38[name],Table38[flux],0)</f>
        <v>0</v>
      </c>
      <c r="T529" s="1" t="b">
        <f>AND(Table5[[#This Row],[ENZLOAD flux in kapp-slack.gms]]=0,Table5[[#This Row],[flux in kapp-slack.gms]]&lt;&gt;0,NOT(Table5[[#This Row],[spont or unknown?]]))</f>
        <v>0</v>
      </c>
      <c r="U529" s="1" t="b">
        <f>OR(_xlfn.TEXTAFTER(Table5[[#This Row],[rxn]],"-",-1)="SPONT",_xlfn.TEXTAFTER(Table5[[#This Row],[rxn]],"-",-1)="UNKNOWN")</f>
        <v>0</v>
      </c>
      <c r="V529" s="1">
        <f>_xlfn.XLOOKUP(SUBSTITUTE(Table5[[#This Row],[rxn]],"RXN-","ENZLOAD-"),Table4[rxn],Table4[ub],0)</f>
        <v>1.45837645</v>
      </c>
      <c r="W529" s="1" t="b">
        <f>AND(Table5[[#This Row],[FVA ENZLOAD flux UB]]=0,Table5[[#This Row],[ENZ not made when it should be?]])</f>
        <v>0</v>
      </c>
    </row>
    <row r="530" spans="1:23" hidden="1">
      <c r="A530" s="1" t="s">
        <v>5008</v>
      </c>
      <c r="B530" s="1" t="str">
        <f>_xlfn.TEXTBEFORE(Table38[[#This Row],[all fluxes from kapp-slack]]," ",,,,"")</f>
        <v>RXN-PSt_c_rm_REV-SPONT</v>
      </c>
      <c r="C530" s="1">
        <f>_xlfn.NUMBERVALUE(IFERROR(_xlfn.TEXTAFTER(Table38[[#This Row],[all fluxes from kapp-slack]]," ",-1,,,""),""))</f>
        <v>2.0574016198810002E-3</v>
      </c>
      <c r="F530" s="1" t="s">
        <v>7186</v>
      </c>
      <c r="G530" s="1" t="str">
        <f>_xlfn.TEXTBEFORE(Table5[[#This Row],[rxn     kapp_old        kapp_slack_ub   kapp_slack_lb]]," ")</f>
        <v>RXN-ATHRDHr_c_REV-rt1844</v>
      </c>
      <c r="H53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53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530" s="1">
        <f>_xlfn.NUMBERVALUE(_xlfn.TEXTAFTER(Table5[[#This Row],[rxn     kapp_old        kapp_slack_ub   kapp_slack_lb]]," ",-1))</f>
        <v>0</v>
      </c>
      <c r="K530" s="1">
        <f>_xlfn.XLOOKUP(SUBSTITUTE(Table5[[#This Row],[rxn]],"RXN-","ENZLOAD-"),ENZLOAD[name],ENZLOAD[flux],0)</f>
        <v>1.7789451277000001E-7</v>
      </c>
      <c r="L530" s="1" t="str">
        <f>"'"&amp;Table5[[#This Row],[rxn]]&amp;"'"&amp;CHAR(9)&amp;IF(AND(Table5[[#This Row],[kapp_slack_ub]]&lt;&gt;0,Table5[[#This Row],[kapp_old]]&lt;$F$1),$F$1,Table5[[#This Row],[kapp_old]])</f>
        <v>'RXN-ATHRDHr_c_REV-rt1844'	27141.27779288</v>
      </c>
      <c r="M530" s="1">
        <f>_xlfn.XLOOKUP(Table5[[#This Row],[rxn]],Table3[name],Table3[flux],$F$1)</f>
        <v>27141.277792879999</v>
      </c>
      <c r="N530" s="1">
        <f>IFERROR(Table5[[#This Row],[min flux]]/Table5[[#This Row],[associated enzload]],"")</f>
        <v>152569505209.92731</v>
      </c>
      <c r="O530" s="1">
        <f>_xlfn.NUMBERVALUE(IF(Table5[[#This Row],[flux/enzload]]="","",ABS($N$1-Table5[[#This Row],[flux/enzload]])))</f>
        <v>1247346812449.03</v>
      </c>
      <c r="P530" s="1">
        <f>Table5[[#This Row],[kapp_old]]+IFERROR(((Table5[[#This Row],[kapp_slack_ub]]-Table5[[#This Row],[kapp_slack_lb]])/Table5[[#This Row],[associated enzload]]),0)</f>
        <v>27141.277792879999</v>
      </c>
      <c r="Q530" s="1" t="str">
        <f>"'"&amp;Table5[[#This Row],[rxn]]&amp;"'"&amp;CHAR(9)&amp;Table5[[#This Row],[kapp + (slack_ub - slack_lb)/enzload]]</f>
        <v>'RXN-ATHRDHr_c_REV-rt1844'	27141.27779288</v>
      </c>
      <c r="R530" s="1">
        <f>_xlfn.XLOOKUP(Table5[[#This Row],[rxn]],Table38[name],Table38[flux],0)</f>
        <v>0</v>
      </c>
      <c r="S530" s="1">
        <f>_xlfn.XLOOKUP(SUBSTITUTE(Table5[[#This Row],[rxn]],"RXN-","ENZLOAD-"),Table38[name],Table38[flux],0)</f>
        <v>0</v>
      </c>
      <c r="T530" s="1" t="b">
        <f>AND(Table5[[#This Row],[ENZLOAD flux in kapp-slack.gms]]=0,Table5[[#This Row],[flux in kapp-slack.gms]]&lt;&gt;0,NOT(Table5[[#This Row],[spont or unknown?]]))</f>
        <v>0</v>
      </c>
      <c r="U530" s="1" t="b">
        <f>OR(_xlfn.TEXTAFTER(Table5[[#This Row],[rxn]],"-",-1)="SPONT",_xlfn.TEXTAFTER(Table5[[#This Row],[rxn]],"-",-1)="UNKNOWN")</f>
        <v>0</v>
      </c>
      <c r="V530" s="1">
        <f>_xlfn.XLOOKUP(SUBSTITUTE(Table5[[#This Row],[rxn]],"RXN-","ENZLOAD-"),Table4[rxn],Table4[ub],0)</f>
        <v>1.45837645</v>
      </c>
      <c r="W530" s="1" t="b">
        <f>AND(Table5[[#This Row],[FVA ENZLOAD flux UB]]=0,Table5[[#This Row],[ENZ not made when it should be?]])</f>
        <v>0</v>
      </c>
    </row>
    <row r="531" spans="1:23" hidden="1">
      <c r="A531" s="1" t="s">
        <v>5009</v>
      </c>
      <c r="B531" s="1" t="str">
        <f>_xlfn.TEXTBEFORE(Table38[[#This Row],[all fluxes from kapp-slack]]," ",,,,"")</f>
        <v>RXN-PSt_rm_vm_FWD-SPONT</v>
      </c>
      <c r="C531" s="1">
        <f>_xlfn.NUMBERVALUE(IFERROR(_xlfn.TEXTAFTER(Table38[[#This Row],[all fluxes from kapp-slack]]," ",-1,,,""),""))</f>
        <v>3.9386613085834001E-2</v>
      </c>
      <c r="F531" s="1" t="s">
        <v>7188</v>
      </c>
      <c r="G531" s="1" t="str">
        <f>_xlfn.TEXTBEFORE(Table5[[#This Row],[rxn     kapp_old        kapp_slack_ub   kapp_slack_lb]]," ")</f>
        <v>RXN-ATPASEP2e_c_FWD-rt5249</v>
      </c>
      <c r="H531" s="1">
        <f>_xlfn.NUMBERVALUE(_xlfn.TEXTBEFORE(TRIM(_xlfn.TEXTAFTER(_xlfn.TEXTBEFORE(Table5[[#This Row],[rxn     kapp_old        kapp_slack_ub   kapp_slack_lb]],Table5[[#This Row],[kapp_slack_lb]],-1),Table5[[#This Row],[rxn]]))," "))</f>
        <v>42363.996645732703</v>
      </c>
      <c r="I53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531" s="1">
        <f>_xlfn.NUMBERVALUE(_xlfn.TEXTAFTER(Table5[[#This Row],[rxn     kapp_old        kapp_slack_ub   kapp_slack_lb]]," ",-1))</f>
        <v>0</v>
      </c>
      <c r="K531" s="1">
        <f>_xlfn.XLOOKUP(SUBSTITUTE(Table5[[#This Row],[rxn]],"RXN-","ENZLOAD-"),ENZLOAD[name],ENZLOAD[flux],0)</f>
        <v>9.2738323045800002E-6</v>
      </c>
      <c r="L531" s="1" t="str">
        <f>"'"&amp;Table5[[#This Row],[rxn]]&amp;"'"&amp;CHAR(9)&amp;IF(AND(Table5[[#This Row],[kapp_slack_ub]]&lt;&gt;0,Table5[[#This Row],[kapp_old]]&lt;$F$1),$F$1,Table5[[#This Row],[kapp_old]])</f>
        <v>'RXN-ATPASEP2e_c_FWD-rt5249'	42363.9966457327</v>
      </c>
      <c r="M531" s="1">
        <f>_xlfn.XLOOKUP(Table5[[#This Row],[rxn]],Table3[name],Table3[flux],$F$1)</f>
        <v>27141.277792879999</v>
      </c>
      <c r="N531" s="1">
        <f>IFERROR(Table5[[#This Row],[min flux]]/Table5[[#This Row],[associated enzload]],"")</f>
        <v>2926651776.900897</v>
      </c>
      <c r="O531" s="1">
        <f>_xlfn.NUMBERVALUE(IF(Table5[[#This Row],[flux/enzload]]="","",ABS($N$1-Table5[[#This Row],[flux/enzload]])))</f>
        <v>1396989665882.05</v>
      </c>
      <c r="P531" s="1">
        <f>Table5[[#This Row],[kapp_old]]+IFERROR(((Table5[[#This Row],[kapp_slack_ub]]-Table5[[#This Row],[kapp_slack_lb]])/Table5[[#This Row],[associated enzload]]),0)</f>
        <v>42363.996645732703</v>
      </c>
      <c r="Q531" s="1" t="str">
        <f>"'"&amp;Table5[[#This Row],[rxn]]&amp;"'"&amp;CHAR(9)&amp;Table5[[#This Row],[kapp + (slack_ub - slack_lb)/enzload]]</f>
        <v>'RXN-ATPASEP2e_c_FWD-rt5249'	42363.9966457327</v>
      </c>
      <c r="R531" s="1">
        <f>_xlfn.XLOOKUP(Table5[[#This Row],[rxn]],Table38[name],Table38[flux],0)</f>
        <v>0</v>
      </c>
      <c r="S531" s="1">
        <f>_xlfn.XLOOKUP(SUBSTITUTE(Table5[[#This Row],[rxn]],"RXN-","ENZLOAD-"),Table38[name],Table38[flux],0)</f>
        <v>0</v>
      </c>
      <c r="T531" s="1" t="b">
        <f>AND(Table5[[#This Row],[ENZLOAD flux in kapp-slack.gms]]=0,Table5[[#This Row],[flux in kapp-slack.gms]]&lt;&gt;0,NOT(Table5[[#This Row],[spont or unknown?]]))</f>
        <v>0</v>
      </c>
      <c r="U531" s="1" t="b">
        <f>OR(_xlfn.TEXTAFTER(Table5[[#This Row],[rxn]],"-",-1)="SPONT",_xlfn.TEXTAFTER(Table5[[#This Row],[rxn]],"-",-1)="UNKNOWN")</f>
        <v>0</v>
      </c>
      <c r="V531" s="1">
        <f>_xlfn.XLOOKUP(SUBSTITUTE(Table5[[#This Row],[rxn]],"RXN-","ENZLOAD-"),Table4[rxn],Table4[ub],0)</f>
        <v>0.39273545999999998</v>
      </c>
      <c r="W531" s="1" t="b">
        <f>AND(Table5[[#This Row],[FVA ENZLOAD flux UB]]=0,Table5[[#This Row],[ENZ not made when it should be?]])</f>
        <v>0</v>
      </c>
    </row>
    <row r="532" spans="1:23" hidden="1">
      <c r="A532" s="1" t="s">
        <v>5010</v>
      </c>
      <c r="B532" s="1" t="str">
        <f>_xlfn.TEXTBEFORE(Table38[[#This Row],[all fluxes from kapp-slack]]," ",,,,"")</f>
        <v>RXN-PTPAT_c_FWD-rt6481</v>
      </c>
      <c r="C532" s="1">
        <f>_xlfn.NUMBERVALUE(IFERROR(_xlfn.TEXTAFTER(Table38[[#This Row],[all fluxes from kapp-slack]]," ",-1,,,""),""))</f>
        <v>3.8585675608000003E-5</v>
      </c>
      <c r="F532" s="1" t="s">
        <v>7190</v>
      </c>
      <c r="G532" s="1" t="str">
        <f>_xlfn.TEXTBEFORE(Table5[[#This Row],[rxn     kapp_old        kapp_slack_ub   kapp_slack_lb]]," ")</f>
        <v>RXN-ATPASEV_v_FWD-ATPASECPLXgm</v>
      </c>
      <c r="H53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53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532" s="1">
        <f>_xlfn.NUMBERVALUE(_xlfn.TEXTAFTER(Table5[[#This Row],[rxn     kapp_old        kapp_slack_ub   kapp_slack_lb]]," ",-1))</f>
        <v>0</v>
      </c>
      <c r="K532" s="1">
        <f>_xlfn.XLOOKUP(SUBSTITUTE(Table5[[#This Row],[rxn]],"RXN-","ENZLOAD-"),ENZLOAD[name],ENZLOAD[flux],0)</f>
        <v>2.296980617E-7</v>
      </c>
      <c r="L532" s="1" t="str">
        <f>"'"&amp;Table5[[#This Row],[rxn]]&amp;"'"&amp;CHAR(9)&amp;IF(AND(Table5[[#This Row],[kapp_slack_ub]]&lt;&gt;0,Table5[[#This Row],[kapp_old]]&lt;$F$1),$F$1,Table5[[#This Row],[kapp_old]])</f>
        <v>'RXN-ATPASEV_v_FWD-ATPASECPLXgm'	27141.27779288</v>
      </c>
      <c r="M532" s="1">
        <f>_xlfn.XLOOKUP(Table5[[#This Row],[rxn]],Table3[name],Table3[flux],$F$1)</f>
        <v>27141.277792879999</v>
      </c>
      <c r="N532" s="1">
        <f>IFERROR(Table5[[#This Row],[min flux]]/Table5[[#This Row],[associated enzload]],"")</f>
        <v>118160674025.74864</v>
      </c>
      <c r="O532" s="1">
        <f>_xlfn.NUMBERVALUE(IF(Table5[[#This Row],[flux/enzload]]="","",ABS($N$1-Table5[[#This Row],[flux/enzload]])))</f>
        <v>1281755643633.21</v>
      </c>
      <c r="P532" s="1">
        <f>Table5[[#This Row],[kapp_old]]+IFERROR(((Table5[[#This Row],[kapp_slack_ub]]-Table5[[#This Row],[kapp_slack_lb]])/Table5[[#This Row],[associated enzload]]),0)</f>
        <v>27141.277792879999</v>
      </c>
      <c r="Q532" s="1" t="str">
        <f>"'"&amp;Table5[[#This Row],[rxn]]&amp;"'"&amp;CHAR(9)&amp;Table5[[#This Row],[kapp + (slack_ub - slack_lb)/enzload]]</f>
        <v>'RXN-ATPASEV_v_FWD-ATPASECPLXgm'	27141.27779288</v>
      </c>
      <c r="R532" s="1">
        <f>_xlfn.XLOOKUP(Table5[[#This Row],[rxn]],Table38[name],Table38[flux],0)</f>
        <v>0</v>
      </c>
      <c r="S532" s="1">
        <f>_xlfn.XLOOKUP(SUBSTITUTE(Table5[[#This Row],[rxn]],"RXN-","ENZLOAD-"),Table38[name],Table38[flux],0)</f>
        <v>0</v>
      </c>
      <c r="T532" s="1" t="b">
        <f>AND(Table5[[#This Row],[ENZLOAD flux in kapp-slack.gms]]=0,Table5[[#This Row],[flux in kapp-slack.gms]]&lt;&gt;0,NOT(Table5[[#This Row],[spont or unknown?]]))</f>
        <v>0</v>
      </c>
      <c r="U532" s="1" t="b">
        <f>OR(_xlfn.TEXTAFTER(Table5[[#This Row],[rxn]],"-",-1)="SPONT",_xlfn.TEXTAFTER(Table5[[#This Row],[rxn]],"-",-1)="UNKNOWN")</f>
        <v>0</v>
      </c>
      <c r="V532" s="1">
        <f>_xlfn.XLOOKUP(SUBSTITUTE(Table5[[#This Row],[rxn]],"RXN-","ENZLOAD-"),Table4[rxn],Table4[ub],0)</f>
        <v>4.5415530000000003E-2</v>
      </c>
      <c r="W532" s="1" t="b">
        <f>AND(Table5[[#This Row],[FVA ENZLOAD flux UB]]=0,Table5[[#This Row],[ENZ not made when it should be?]])</f>
        <v>0</v>
      </c>
    </row>
    <row r="533" spans="1:23" hidden="1">
      <c r="A533" s="1" t="s">
        <v>5011</v>
      </c>
      <c r="B533" s="1" t="str">
        <f>_xlfn.TEXTBEFORE(Table38[[#This Row],[all fluxes from kapp-slack]]," ",,,,"")</f>
        <v>RXN-PYDX5PS_c_FWD-SNZ1SNO1</v>
      </c>
      <c r="C533" s="1">
        <f>_xlfn.NUMBERVALUE(IFERROR(_xlfn.TEXTAFTER(Table38[[#This Row],[all fluxes from kapp-slack]]," ",-1,,,""),""))</f>
        <v>6.7747003564999994E-5</v>
      </c>
      <c r="F533" s="1" t="s">
        <v>7191</v>
      </c>
      <c r="G533" s="1" t="str">
        <f>_xlfn.TEXTBEFORE(Table5[[#This Row],[rxn     kapp_old        kapp_slack_ub   kapp_slack_lb]]," ")</f>
        <v>RXN-ATPATF1_c_FWD-rt5328</v>
      </c>
      <c r="H53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53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533" s="1">
        <f>_xlfn.NUMBERVALUE(_xlfn.TEXTAFTER(Table5[[#This Row],[rxn     kapp_old        kapp_slack_ub   kapp_slack_lb]]," ",-1))</f>
        <v>0</v>
      </c>
      <c r="K533" s="1">
        <f>_xlfn.XLOOKUP(SUBSTITUTE(Table5[[#This Row],[rxn]],"RXN-","ENZLOAD-"),ENZLOAD[name],ENZLOAD[flux],0)</f>
        <v>1.1322064877E-7</v>
      </c>
      <c r="L533" s="1" t="str">
        <f>"'"&amp;Table5[[#This Row],[rxn]]&amp;"'"&amp;CHAR(9)&amp;IF(AND(Table5[[#This Row],[kapp_slack_ub]]&lt;&gt;0,Table5[[#This Row],[kapp_old]]&lt;$F$1),$F$1,Table5[[#This Row],[kapp_old]])</f>
        <v>'RXN-ATPATF1_c_FWD-rt5328'	27141.27779288</v>
      </c>
      <c r="M533" s="1">
        <f>_xlfn.XLOOKUP(Table5[[#This Row],[rxn]],Table3[name],Table3[flux],$F$1)</f>
        <v>27141.277792879999</v>
      </c>
      <c r="N533" s="1">
        <f>IFERROR(Table5[[#This Row],[min flux]]/Table5[[#This Row],[associated enzload]],"")</f>
        <v>239720210824.93219</v>
      </c>
      <c r="O533" s="1">
        <f>_xlfn.NUMBERVALUE(IF(Table5[[#This Row],[flux/enzload]]="","",ABS($N$1-Table5[[#This Row],[flux/enzload]])))</f>
        <v>1160196106834.02</v>
      </c>
      <c r="P533" s="1">
        <f>Table5[[#This Row],[kapp_old]]+IFERROR(((Table5[[#This Row],[kapp_slack_ub]]-Table5[[#This Row],[kapp_slack_lb]])/Table5[[#This Row],[associated enzload]]),0)</f>
        <v>27141.277792879999</v>
      </c>
      <c r="Q533" s="1" t="str">
        <f>"'"&amp;Table5[[#This Row],[rxn]]&amp;"'"&amp;CHAR(9)&amp;Table5[[#This Row],[kapp + (slack_ub - slack_lb)/enzload]]</f>
        <v>'RXN-ATPATF1_c_FWD-rt5328'	27141.27779288</v>
      </c>
      <c r="R533" s="1">
        <f>_xlfn.XLOOKUP(Table5[[#This Row],[rxn]],Table38[name],Table38[flux],0)</f>
        <v>0</v>
      </c>
      <c r="S533" s="1">
        <f>_xlfn.XLOOKUP(SUBSTITUTE(Table5[[#This Row],[rxn]],"RXN-","ENZLOAD-"),Table38[name],Table38[flux],0)</f>
        <v>0</v>
      </c>
      <c r="T533" s="1" t="b">
        <f>AND(Table5[[#This Row],[ENZLOAD flux in kapp-slack.gms]]=0,Table5[[#This Row],[flux in kapp-slack.gms]]&lt;&gt;0,NOT(Table5[[#This Row],[spont or unknown?]]))</f>
        <v>0</v>
      </c>
      <c r="U533" s="1" t="b">
        <f>OR(_xlfn.TEXTAFTER(Table5[[#This Row],[rxn]],"-",-1)="SPONT",_xlfn.TEXTAFTER(Table5[[#This Row],[rxn]],"-",-1)="UNKNOWN")</f>
        <v>0</v>
      </c>
      <c r="V533" s="1">
        <f>_xlfn.XLOOKUP(SUBSTITUTE(Table5[[#This Row],[rxn]],"RXN-","ENZLOAD-"),Table4[rxn],Table4[ub],0)</f>
        <v>1.1371990000000001</v>
      </c>
      <c r="W533" s="1" t="b">
        <f>AND(Table5[[#This Row],[FVA ENZLOAD flux UB]]=0,Table5[[#This Row],[ENZ not made when it should be?]])</f>
        <v>0</v>
      </c>
    </row>
    <row r="534" spans="1:23" hidden="1">
      <c r="A534" s="1" t="s">
        <v>5012</v>
      </c>
      <c r="B534" s="1" t="str">
        <f>_xlfn.TEXTBEFORE(Table38[[#This Row],[all fluxes from kapp-slack]]," ",,,,"")</f>
        <v>RXN-PYK_c_FWD-rt4634</v>
      </c>
      <c r="C534" s="1">
        <f>_xlfn.NUMBERVALUE(IFERROR(_xlfn.TEXTAFTER(Table38[[#This Row],[all fluxes from kapp-slack]]," ",-1,,,""),""))</f>
        <v>3.1677866965835801</v>
      </c>
      <c r="F534" s="1" t="s">
        <v>7192</v>
      </c>
      <c r="G534" s="1" t="str">
        <f>_xlfn.TEXTBEFORE(Table5[[#This Row],[rxn     kapp_old        kapp_slack_ub   kapp_slack_lb]]," ")</f>
        <v>RXN-ATPATF1_c_FWD-rt8184</v>
      </c>
      <c r="H53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53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534" s="1">
        <f>_xlfn.NUMBERVALUE(_xlfn.TEXTAFTER(Table5[[#This Row],[rxn     kapp_old        kapp_slack_ub   kapp_slack_lb]]," ",-1))</f>
        <v>0</v>
      </c>
      <c r="K534" s="1">
        <f>_xlfn.XLOOKUP(SUBSTITUTE(Table5[[#This Row],[rxn]],"RXN-","ENZLOAD-"),ENZLOAD[name],ENZLOAD[flux],0)</f>
        <v>1.5471346373E-7</v>
      </c>
      <c r="L534" s="1" t="str">
        <f>"'"&amp;Table5[[#This Row],[rxn]]&amp;"'"&amp;CHAR(9)&amp;IF(AND(Table5[[#This Row],[kapp_slack_ub]]&lt;&gt;0,Table5[[#This Row],[kapp_old]]&lt;$F$1),$F$1,Table5[[#This Row],[kapp_old]])</f>
        <v>'RXN-ATPATF1_c_FWD-rt8184'	27141.27779288</v>
      </c>
      <c r="M534" s="1">
        <f>_xlfn.XLOOKUP(Table5[[#This Row],[rxn]],Table3[name],Table3[flux],$F$1)</f>
        <v>27141.277792879999</v>
      </c>
      <c r="N534" s="1">
        <f>IFERROR(Table5[[#This Row],[min flux]]/Table5[[#This Row],[associated enzload]],"")</f>
        <v>175429320361.19312</v>
      </c>
      <c r="O534" s="1">
        <f>_xlfn.NUMBERVALUE(IF(Table5[[#This Row],[flux/enzload]]="","",ABS($N$1-Table5[[#This Row],[flux/enzload]])))</f>
        <v>1224486997297.76</v>
      </c>
      <c r="P534" s="1">
        <f>Table5[[#This Row],[kapp_old]]+IFERROR(((Table5[[#This Row],[kapp_slack_ub]]-Table5[[#This Row],[kapp_slack_lb]])/Table5[[#This Row],[associated enzload]]),0)</f>
        <v>27141.277792879999</v>
      </c>
      <c r="Q534" s="1" t="str">
        <f>"'"&amp;Table5[[#This Row],[rxn]]&amp;"'"&amp;CHAR(9)&amp;Table5[[#This Row],[kapp + (slack_ub - slack_lb)/enzload]]</f>
        <v>'RXN-ATPATF1_c_FWD-rt8184'	27141.27779288</v>
      </c>
      <c r="R534" s="1">
        <f>_xlfn.XLOOKUP(Table5[[#This Row],[rxn]],Table38[name],Table38[flux],0)</f>
        <v>0</v>
      </c>
      <c r="S534" s="1">
        <f>_xlfn.XLOOKUP(SUBSTITUTE(Table5[[#This Row],[rxn]],"RXN-","ENZLOAD-"),Table38[name],Table38[flux],0)</f>
        <v>0</v>
      </c>
      <c r="T534" s="1" t="b">
        <f>AND(Table5[[#This Row],[ENZLOAD flux in kapp-slack.gms]]=0,Table5[[#This Row],[flux in kapp-slack.gms]]&lt;&gt;0,NOT(Table5[[#This Row],[spont or unknown?]]))</f>
        <v>0</v>
      </c>
      <c r="U534" s="1" t="b">
        <f>OR(_xlfn.TEXTAFTER(Table5[[#This Row],[rxn]],"-",-1)="SPONT",_xlfn.TEXTAFTER(Table5[[#This Row],[rxn]],"-",-1)="UNKNOWN")</f>
        <v>0</v>
      </c>
      <c r="V534" s="1">
        <f>_xlfn.XLOOKUP(SUBSTITUTE(Table5[[#This Row],[rxn]],"RXN-","ENZLOAD-"),Table4[rxn],Table4[ub],0)</f>
        <v>1.16993299</v>
      </c>
      <c r="W534" s="1" t="b">
        <f>AND(Table5[[#This Row],[FVA ENZLOAD flux UB]]=0,Table5[[#This Row],[ENZ not made when it should be?]])</f>
        <v>0</v>
      </c>
    </row>
    <row r="535" spans="1:23" hidden="1">
      <c r="A535" s="1" t="s">
        <v>5013</v>
      </c>
      <c r="B535" s="1" t="str">
        <f>_xlfn.TEXTBEFORE(Table38[[#This Row],[all fluxes from kapp-slack]]," ",,,,"")</f>
        <v>RXN-PYRDC_c_FWD-rt7423</v>
      </c>
      <c r="C535" s="1">
        <f>_xlfn.NUMBERVALUE(IFERROR(_xlfn.TEXTAFTER(Table38[[#This Row],[all fluxes from kapp-slack]]," ",-1,,,""),""))</f>
        <v>2.4809187134224202</v>
      </c>
      <c r="F535" s="1" t="s">
        <v>7211</v>
      </c>
      <c r="G535" s="1" t="str">
        <f>_xlfn.TEXTBEFORE(Table5[[#This Row],[rxn     kapp_old        kapp_slack_ub   kapp_slack_lb]]," ")</f>
        <v>RXN-AVNORy_c_FWD-rt7877</v>
      </c>
      <c r="H53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53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535" s="1">
        <f>_xlfn.NUMBERVALUE(_xlfn.TEXTAFTER(Table5[[#This Row],[rxn     kapp_old        kapp_slack_ub   kapp_slack_lb]]," ",-1))</f>
        <v>0</v>
      </c>
      <c r="K535" s="1">
        <f>_xlfn.XLOOKUP(SUBSTITUTE(Table5[[#This Row],[rxn]],"RXN-","ENZLOAD-"),ENZLOAD[name],ENZLOAD[flux],0)</f>
        <v>1.7530718284E-7</v>
      </c>
      <c r="L535" s="1" t="str">
        <f>"'"&amp;Table5[[#This Row],[rxn]]&amp;"'"&amp;CHAR(9)&amp;IF(AND(Table5[[#This Row],[kapp_slack_ub]]&lt;&gt;0,Table5[[#This Row],[kapp_old]]&lt;$F$1),$F$1,Table5[[#This Row],[kapp_old]])</f>
        <v>'RXN-AVNORy_c_FWD-rt7877'	27141.27779288</v>
      </c>
      <c r="M535" s="1">
        <f>_xlfn.XLOOKUP(Table5[[#This Row],[rxn]],Table3[name],Table3[flux],$F$1)</f>
        <v>27141.277792879999</v>
      </c>
      <c r="N535" s="1">
        <f>IFERROR(Table5[[#This Row],[min flux]]/Table5[[#This Row],[associated enzload]],"")</f>
        <v>154821253488.80542</v>
      </c>
      <c r="O535" s="1">
        <f>_xlfn.NUMBERVALUE(IF(Table5[[#This Row],[flux/enzload]]="","",ABS($N$1-Table5[[#This Row],[flux/enzload]])))</f>
        <v>1245095064170.1499</v>
      </c>
      <c r="P535" s="1">
        <f>Table5[[#This Row],[kapp_old]]+IFERROR(((Table5[[#This Row],[kapp_slack_ub]]-Table5[[#This Row],[kapp_slack_lb]])/Table5[[#This Row],[associated enzload]]),0)</f>
        <v>27141.277792879999</v>
      </c>
      <c r="Q535" s="1" t="str">
        <f>"'"&amp;Table5[[#This Row],[rxn]]&amp;"'"&amp;CHAR(9)&amp;Table5[[#This Row],[kapp + (slack_ub - slack_lb)/enzload]]</f>
        <v>'RXN-AVNORy_c_FWD-rt7877'	27141.27779288</v>
      </c>
      <c r="R535" s="1">
        <f>_xlfn.XLOOKUP(Table5[[#This Row],[rxn]],Table38[name],Table38[flux],0)</f>
        <v>0</v>
      </c>
      <c r="S535" s="1">
        <f>_xlfn.XLOOKUP(SUBSTITUTE(Table5[[#This Row],[rxn]],"RXN-","ENZLOAD-"),Table38[name],Table38[flux],0)</f>
        <v>0</v>
      </c>
      <c r="T535" s="1" t="b">
        <f>AND(Table5[[#This Row],[ENZLOAD flux in kapp-slack.gms]]=0,Table5[[#This Row],[flux in kapp-slack.gms]]&lt;&gt;0,NOT(Table5[[#This Row],[spont or unknown?]]))</f>
        <v>0</v>
      </c>
      <c r="U535" s="1" t="b">
        <f>OR(_xlfn.TEXTAFTER(Table5[[#This Row],[rxn]],"-",-1)="SPONT",_xlfn.TEXTAFTER(Table5[[#This Row],[rxn]],"-",-1)="UNKNOWN")</f>
        <v>0</v>
      </c>
      <c r="V535" s="1">
        <f>_xlfn.XLOOKUP(SUBSTITUTE(Table5[[#This Row],[rxn]],"RXN-","ENZLOAD-"),Table4[rxn],Table4[ub],0)</f>
        <v>0.99639339999999998</v>
      </c>
      <c r="W535" s="1" t="b">
        <f>AND(Table5[[#This Row],[FVA ENZLOAD flux UB]]=0,Table5[[#This Row],[ENZ not made when it should be?]])</f>
        <v>0</v>
      </c>
    </row>
    <row r="536" spans="1:23" hidden="1">
      <c r="A536" s="1" t="s">
        <v>5014</v>
      </c>
      <c r="B536" s="1" t="str">
        <f>_xlfn.TEXTBEFORE(Table38[[#This Row],[all fluxes from kapp-slack]]," ",,,,"")</f>
        <v>RXN-RBFK_c_FWD-rt0930_c</v>
      </c>
      <c r="C536" s="1">
        <f>_xlfn.NUMBERVALUE(IFERROR(_xlfn.TEXTAFTER(Table38[[#This Row],[all fluxes from kapp-slack]]," ",-1,,,""),""))</f>
        <v>4.0072673990999999E-5</v>
      </c>
      <c r="F536" s="1" t="s">
        <v>7212</v>
      </c>
      <c r="G536" s="1" t="str">
        <f>_xlfn.TEXTBEFORE(Table5[[#This Row],[rxn     kapp_old        kapp_slack_ub   kapp_slack_lb]]," ")</f>
        <v>RXN-AVNORy_c_REV-rt7877</v>
      </c>
      <c r="H53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53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536" s="1">
        <f>_xlfn.NUMBERVALUE(_xlfn.TEXTAFTER(Table5[[#This Row],[rxn     kapp_old        kapp_slack_ub   kapp_slack_lb]]," ",-1))</f>
        <v>0</v>
      </c>
      <c r="K536" s="1">
        <f>_xlfn.XLOOKUP(SUBSTITUTE(Table5[[#This Row],[rxn]],"RXN-","ENZLOAD-"),ENZLOAD[name],ENZLOAD[flux],0)</f>
        <v>1.7530718284E-7</v>
      </c>
      <c r="L536" s="1" t="str">
        <f>"'"&amp;Table5[[#This Row],[rxn]]&amp;"'"&amp;CHAR(9)&amp;IF(AND(Table5[[#This Row],[kapp_slack_ub]]&lt;&gt;0,Table5[[#This Row],[kapp_old]]&lt;$F$1),$F$1,Table5[[#This Row],[kapp_old]])</f>
        <v>'RXN-AVNORy_c_REV-rt7877'	27141.27779288</v>
      </c>
      <c r="M536" s="1">
        <f>_xlfn.XLOOKUP(Table5[[#This Row],[rxn]],Table3[name],Table3[flux],$F$1)</f>
        <v>27141.277792879999</v>
      </c>
      <c r="N536" s="1">
        <f>IFERROR(Table5[[#This Row],[min flux]]/Table5[[#This Row],[associated enzload]],"")</f>
        <v>154821253488.80542</v>
      </c>
      <c r="O536" s="1">
        <f>_xlfn.NUMBERVALUE(IF(Table5[[#This Row],[flux/enzload]]="","",ABS($N$1-Table5[[#This Row],[flux/enzload]])))</f>
        <v>1245095064170.1499</v>
      </c>
      <c r="P536" s="1">
        <f>Table5[[#This Row],[kapp_old]]+IFERROR(((Table5[[#This Row],[kapp_slack_ub]]-Table5[[#This Row],[kapp_slack_lb]])/Table5[[#This Row],[associated enzload]]),0)</f>
        <v>27141.277792879999</v>
      </c>
      <c r="Q536" s="1" t="str">
        <f>"'"&amp;Table5[[#This Row],[rxn]]&amp;"'"&amp;CHAR(9)&amp;Table5[[#This Row],[kapp + (slack_ub - slack_lb)/enzload]]</f>
        <v>'RXN-AVNORy_c_REV-rt7877'	27141.27779288</v>
      </c>
      <c r="R536" s="1">
        <f>_xlfn.XLOOKUP(Table5[[#This Row],[rxn]],Table38[name],Table38[flux],0)</f>
        <v>0</v>
      </c>
      <c r="S536" s="1">
        <f>_xlfn.XLOOKUP(SUBSTITUTE(Table5[[#This Row],[rxn]],"RXN-","ENZLOAD-"),Table38[name],Table38[flux],0)</f>
        <v>0</v>
      </c>
      <c r="T536" s="1" t="b">
        <f>AND(Table5[[#This Row],[ENZLOAD flux in kapp-slack.gms]]=0,Table5[[#This Row],[flux in kapp-slack.gms]]&lt;&gt;0,NOT(Table5[[#This Row],[spont or unknown?]]))</f>
        <v>0</v>
      </c>
      <c r="U536" s="1" t="b">
        <f>OR(_xlfn.TEXTAFTER(Table5[[#This Row],[rxn]],"-",-1)="SPONT",_xlfn.TEXTAFTER(Table5[[#This Row],[rxn]],"-",-1)="UNKNOWN")</f>
        <v>0</v>
      </c>
      <c r="V536" s="1">
        <f>_xlfn.XLOOKUP(SUBSTITUTE(Table5[[#This Row],[rxn]],"RXN-","ENZLOAD-"),Table4[rxn],Table4[ub],0)</f>
        <v>0.99639339999999998</v>
      </c>
      <c r="W536" s="1" t="b">
        <f>AND(Table5[[#This Row],[FVA ENZLOAD flux UB]]=0,Table5[[#This Row],[ENZ not made when it should be?]])</f>
        <v>0</v>
      </c>
    </row>
    <row r="537" spans="1:23" hidden="1">
      <c r="A537" s="1" t="s">
        <v>5015</v>
      </c>
      <c r="B537" s="1" t="str">
        <f>_xlfn.TEXTBEFORE(Table38[[#This Row],[all fluxes from kapp-slack]]," ",,,,"")</f>
        <v>RXN-RBFK_m_FWD-rt0930_m</v>
      </c>
      <c r="C537" s="1">
        <f>_xlfn.NUMBERVALUE(IFERROR(_xlfn.TEXTAFTER(Table38[[#This Row],[all fluxes from kapp-slack]]," ",-1,,,""),""))</f>
        <v>1.215737539E-6</v>
      </c>
      <c r="F537" s="1" t="s">
        <v>7213</v>
      </c>
      <c r="G537" s="1" t="str">
        <f>_xlfn.TEXTBEFORE(Table5[[#This Row],[rxn     kapp_old        kapp_slack_ub   kapp_slack_lb]]," ")</f>
        <v>RXN-BACCL_c_FWD-rt8036_c</v>
      </c>
      <c r="H53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53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537" s="1">
        <f>_xlfn.NUMBERVALUE(_xlfn.TEXTAFTER(Table5[[#This Row],[rxn     kapp_old        kapp_slack_ub   kapp_slack_lb]]," ",-1))</f>
        <v>0</v>
      </c>
      <c r="K537" s="1">
        <f>_xlfn.XLOOKUP(SUBSTITUTE(Table5[[#This Row],[rxn]],"RXN-","ENZLOAD-"),ENZLOAD[name],ENZLOAD[flux],0)</f>
        <v>1.0849653069E-7</v>
      </c>
      <c r="L537" s="1" t="str">
        <f>"'"&amp;Table5[[#This Row],[rxn]]&amp;"'"&amp;CHAR(9)&amp;IF(AND(Table5[[#This Row],[kapp_slack_ub]]&lt;&gt;0,Table5[[#This Row],[kapp_old]]&lt;$F$1),$F$1,Table5[[#This Row],[kapp_old]])</f>
        <v>'RXN-BACCL_c_FWD-rt8036_c'	27141.27779288</v>
      </c>
      <c r="M537" s="1">
        <f>_xlfn.XLOOKUP(Table5[[#This Row],[rxn]],Table3[name],Table3[flux],$F$1)</f>
        <v>27141.277792879999</v>
      </c>
      <c r="N537" s="1">
        <f>IFERROR(Table5[[#This Row],[min flux]]/Table5[[#This Row],[associated enzload]],"")</f>
        <v>250158024595.54202</v>
      </c>
      <c r="O537" s="1">
        <f>_xlfn.NUMBERVALUE(IF(Table5[[#This Row],[flux/enzload]]="","",ABS($N$1-Table5[[#This Row],[flux/enzload]])))</f>
        <v>1149758293063.4099</v>
      </c>
      <c r="P537" s="1">
        <f>Table5[[#This Row],[kapp_old]]+IFERROR(((Table5[[#This Row],[kapp_slack_ub]]-Table5[[#This Row],[kapp_slack_lb]])/Table5[[#This Row],[associated enzload]]),0)</f>
        <v>27141.277792879999</v>
      </c>
      <c r="Q537" s="1" t="str">
        <f>"'"&amp;Table5[[#This Row],[rxn]]&amp;"'"&amp;CHAR(9)&amp;Table5[[#This Row],[kapp + (slack_ub - slack_lb)/enzload]]</f>
        <v>'RXN-BACCL_c_FWD-rt8036_c'	27141.27779288</v>
      </c>
      <c r="R537" s="1">
        <f>_xlfn.XLOOKUP(Table5[[#This Row],[rxn]],Table38[name],Table38[flux],0)</f>
        <v>0</v>
      </c>
      <c r="S537" s="1">
        <f>_xlfn.XLOOKUP(SUBSTITUTE(Table5[[#This Row],[rxn]],"RXN-","ENZLOAD-"),Table38[name],Table38[flux],0)</f>
        <v>0</v>
      </c>
      <c r="T537" s="1" t="b">
        <f>AND(Table5[[#This Row],[ENZLOAD flux in kapp-slack.gms]]=0,Table5[[#This Row],[flux in kapp-slack.gms]]&lt;&gt;0,NOT(Table5[[#This Row],[spont or unknown?]]))</f>
        <v>0</v>
      </c>
      <c r="U537" s="1" t="b">
        <f>OR(_xlfn.TEXTAFTER(Table5[[#This Row],[rxn]],"-",-1)="SPONT",_xlfn.TEXTAFTER(Table5[[#This Row],[rxn]],"-",-1)="UNKNOWN")</f>
        <v>0</v>
      </c>
      <c r="V537" s="1">
        <f>_xlfn.XLOOKUP(SUBSTITUTE(Table5[[#This Row],[rxn]],"RXN-","ENZLOAD-"),Table4[rxn],Table4[ub],0)</f>
        <v>0.59296857999999997</v>
      </c>
      <c r="W537" s="1" t="b">
        <f>AND(Table5[[#This Row],[FVA ENZLOAD flux UB]]=0,Table5[[#This Row],[ENZ not made when it should be?]])</f>
        <v>0</v>
      </c>
    </row>
    <row r="538" spans="1:23" hidden="1">
      <c r="A538" s="1" t="s">
        <v>5016</v>
      </c>
      <c r="B538" s="1" t="str">
        <f>_xlfn.TEXTBEFORE(Table38[[#This Row],[all fluxes from kapp-slack]]," ",,,,"")</f>
        <v>RXN-RBFSa_c_FWD-rt0910</v>
      </c>
      <c r="C538" s="1">
        <f>_xlfn.NUMBERVALUE(IFERROR(_xlfn.TEXTAFTER(Table38[[#This Row],[all fluxes from kapp-slack]]," ",-1,,,""),""))</f>
        <v>1.59747991558E-4</v>
      </c>
      <c r="F538" s="1" t="s">
        <v>7214</v>
      </c>
      <c r="G538" s="1" t="str">
        <f>_xlfn.TEXTBEFORE(Table5[[#This Row],[rxn     kapp_old        kapp_slack_ub   kapp_slack_lb]]," ")</f>
        <v>RXN-BBOX_m_FWD-rt6692_m</v>
      </c>
      <c r="H53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53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538" s="1">
        <f>_xlfn.NUMBERVALUE(_xlfn.TEXTAFTER(Table5[[#This Row],[rxn     kapp_old        kapp_slack_ub   kapp_slack_lb]]," ",-1))</f>
        <v>0</v>
      </c>
      <c r="K538" s="1">
        <f>_xlfn.XLOOKUP(SUBSTITUTE(Table5[[#This Row],[rxn]],"RXN-","ENZLOAD-"),ENZLOAD[name],ENZLOAD[flux],0)</f>
        <v>6.0658114019999999E-8</v>
      </c>
      <c r="L538" s="1" t="str">
        <f>"'"&amp;Table5[[#This Row],[rxn]]&amp;"'"&amp;CHAR(9)&amp;IF(AND(Table5[[#This Row],[kapp_slack_ub]]&lt;&gt;0,Table5[[#This Row],[kapp_old]]&lt;$F$1),$F$1,Table5[[#This Row],[kapp_old]])</f>
        <v>'RXN-BBOX_m_FWD-rt6692_m'	27141.27779288</v>
      </c>
      <c r="M538" s="1">
        <f>_xlfn.XLOOKUP(Table5[[#This Row],[rxn]],Table3[name],Table3[flux],$F$1)</f>
        <v>27141.277792879999</v>
      </c>
      <c r="N538" s="1">
        <f>IFERROR(Table5[[#This Row],[min flux]]/Table5[[#This Row],[associated enzload]],"")</f>
        <v>447446779897.09778</v>
      </c>
      <c r="O538" s="1">
        <f>_xlfn.NUMBERVALUE(IF(Table5[[#This Row],[flux/enzload]]="","",ABS($N$1-Table5[[#This Row],[flux/enzload]])))</f>
        <v>952469537761.85596</v>
      </c>
      <c r="P538" s="1">
        <f>Table5[[#This Row],[kapp_old]]+IFERROR(((Table5[[#This Row],[kapp_slack_ub]]-Table5[[#This Row],[kapp_slack_lb]])/Table5[[#This Row],[associated enzload]]),0)</f>
        <v>27141.277792879999</v>
      </c>
      <c r="Q538" s="1" t="str">
        <f>"'"&amp;Table5[[#This Row],[rxn]]&amp;"'"&amp;CHAR(9)&amp;Table5[[#This Row],[kapp + (slack_ub - slack_lb)/enzload]]</f>
        <v>'RXN-BBOX_m_FWD-rt6692_m'	27141.27779288</v>
      </c>
      <c r="R538" s="1">
        <f>_xlfn.XLOOKUP(Table5[[#This Row],[rxn]],Table38[name],Table38[flux],0)</f>
        <v>0</v>
      </c>
      <c r="S538" s="1">
        <f>_xlfn.XLOOKUP(SUBSTITUTE(Table5[[#This Row],[rxn]],"RXN-","ENZLOAD-"),Table38[name],Table38[flux],0)</f>
        <v>0</v>
      </c>
      <c r="T538" s="1" t="b">
        <f>AND(Table5[[#This Row],[ENZLOAD flux in kapp-slack.gms]]=0,Table5[[#This Row],[flux in kapp-slack.gms]]&lt;&gt;0,NOT(Table5[[#This Row],[spont or unknown?]]))</f>
        <v>0</v>
      </c>
      <c r="U538" s="1" t="b">
        <f>OR(_xlfn.TEXTAFTER(Table5[[#This Row],[rxn]],"-",-1)="SPONT",_xlfn.TEXTAFTER(Table5[[#This Row],[rxn]],"-",-1)="UNKNOWN")</f>
        <v>0</v>
      </c>
      <c r="V538" s="1">
        <f>_xlfn.XLOOKUP(SUBSTITUTE(Table5[[#This Row],[rxn]],"RXN-","ENZLOAD-"),Table4[rxn],Table4[ub],0)</f>
        <v>1.1442655399999999</v>
      </c>
      <c r="W538" s="1" t="b">
        <f>AND(Table5[[#This Row],[FVA ENZLOAD flux UB]]=0,Table5[[#This Row],[ENZ not made when it should be?]])</f>
        <v>0</v>
      </c>
    </row>
    <row r="539" spans="1:23" hidden="1">
      <c r="A539" s="1" t="s">
        <v>5017</v>
      </c>
      <c r="B539" s="1" t="str">
        <f>_xlfn.TEXTBEFORE(Table38[[#This Row],[all fluxes from kapp-slack]]," ",,,,"")</f>
        <v>RXN-RBFSb_c_FWD-rt4127</v>
      </c>
      <c r="C539" s="1">
        <f>_xlfn.NUMBERVALUE(IFERROR(_xlfn.TEXTAFTER(Table38[[#This Row],[all fluxes from kapp-slack]]," ",-1,,,""),""))</f>
        <v>7.9873995779000001E-5</v>
      </c>
      <c r="F539" s="1" t="s">
        <v>7215</v>
      </c>
      <c r="G539" s="1" t="str">
        <f>_xlfn.TEXTBEFORE(Table5[[#This Row],[rxn     kapp_old        kapp_slack_ub   kapp_slack_lb]]," ")</f>
        <v>RXN-BETALDHx_x_FWD-rt2053</v>
      </c>
      <c r="H53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53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539" s="1">
        <f>_xlfn.NUMBERVALUE(_xlfn.TEXTAFTER(Table5[[#This Row],[rxn     kapp_old        kapp_slack_ub   kapp_slack_lb]]," ",-1))</f>
        <v>0</v>
      </c>
      <c r="K539" s="1">
        <f>_xlfn.XLOOKUP(SUBSTITUTE(Table5[[#This Row],[rxn]],"RXN-","ENZLOAD-"),ENZLOAD[name],ENZLOAD[flux],0)</f>
        <v>2.0319485539999998E-8</v>
      </c>
      <c r="L539" s="1" t="str">
        <f>"'"&amp;Table5[[#This Row],[rxn]]&amp;"'"&amp;CHAR(9)&amp;IF(AND(Table5[[#This Row],[kapp_slack_ub]]&lt;&gt;0,Table5[[#This Row],[kapp_old]]&lt;$F$1),$F$1,Table5[[#This Row],[kapp_old]])</f>
        <v>'RXN-BETALDHx_x_FWD-rt2053'	27141.27779288</v>
      </c>
      <c r="M539" s="1">
        <f>_xlfn.XLOOKUP(Table5[[#This Row],[rxn]],Table3[name],Table3[flux],$F$1)</f>
        <v>27141.277792879999</v>
      </c>
      <c r="N539" s="1">
        <f>IFERROR(Table5[[#This Row],[min flux]]/Table5[[#This Row],[associated enzload]],"")</f>
        <v>1335726622578.6541</v>
      </c>
      <c r="O539" s="1">
        <f>_xlfn.NUMBERVALUE(IF(Table5[[#This Row],[flux/enzload]]="","",ABS($N$1-Table5[[#This Row],[flux/enzload]])))</f>
        <v>64189695080.299599</v>
      </c>
      <c r="P539" s="1">
        <f>Table5[[#This Row],[kapp_old]]+IFERROR(((Table5[[#This Row],[kapp_slack_ub]]-Table5[[#This Row],[kapp_slack_lb]])/Table5[[#This Row],[associated enzload]]),0)</f>
        <v>27141.277792879999</v>
      </c>
      <c r="Q539" s="1" t="str">
        <f>"'"&amp;Table5[[#This Row],[rxn]]&amp;"'"&amp;CHAR(9)&amp;Table5[[#This Row],[kapp + (slack_ub - slack_lb)/enzload]]</f>
        <v>'RXN-BETALDHx_x_FWD-rt2053'	27141.27779288</v>
      </c>
      <c r="R539" s="1">
        <f>_xlfn.XLOOKUP(Table5[[#This Row],[rxn]],Table38[name],Table38[flux],0)</f>
        <v>0</v>
      </c>
      <c r="S539" s="1">
        <f>_xlfn.XLOOKUP(SUBSTITUTE(Table5[[#This Row],[rxn]],"RXN-","ENZLOAD-"),Table38[name],Table38[flux],0)</f>
        <v>0</v>
      </c>
      <c r="T539" s="1" t="b">
        <f>AND(Table5[[#This Row],[ENZLOAD flux in kapp-slack.gms]]=0,Table5[[#This Row],[flux in kapp-slack.gms]]&lt;&gt;0,NOT(Table5[[#This Row],[spont or unknown?]]))</f>
        <v>0</v>
      </c>
      <c r="U539" s="1" t="b">
        <f>OR(_xlfn.TEXTAFTER(Table5[[#This Row],[rxn]],"-",-1)="SPONT",_xlfn.TEXTAFTER(Table5[[#This Row],[rxn]],"-",-1)="UNKNOWN")</f>
        <v>0</v>
      </c>
      <c r="V539" s="1">
        <f>_xlfn.XLOOKUP(SUBSTITUTE(Table5[[#This Row],[rxn]],"RXN-","ENZLOAD-"),Table4[rxn],Table4[ub],0)</f>
        <v>0.76497572999999996</v>
      </c>
      <c r="W539" s="1" t="b">
        <f>AND(Table5[[#This Row],[FVA ENZLOAD flux UB]]=0,Table5[[#This Row],[ENZ not made when it should be?]])</f>
        <v>0</v>
      </c>
    </row>
    <row r="540" spans="1:23" hidden="1">
      <c r="A540" s="1" t="s">
        <v>5018</v>
      </c>
      <c r="B540" s="1" t="str">
        <f>_xlfn.TEXTBEFORE(Table38[[#This Row],[all fluxes from kapp-slack]]," ",,,,"")</f>
        <v>RXN-RIBFLVt_c_m_FWD-SPONT</v>
      </c>
      <c r="C540" s="1">
        <f>_xlfn.NUMBERVALUE(IFERROR(_xlfn.TEXTAFTER(Table38[[#This Row],[all fluxes from kapp-slack]]," ",-1,,,""),""))</f>
        <v>1.215737539E-6</v>
      </c>
      <c r="F540" s="1" t="s">
        <v>7221</v>
      </c>
      <c r="G540" s="1" t="str">
        <f>_xlfn.TEXTBEFORE(Table5[[#This Row],[rxn     kapp_old        kapp_slack_ub   kapp_slack_lb]]," ")</f>
        <v>RXN-BTS1_c_FWD-rt7540_c</v>
      </c>
      <c r="H54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54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540" s="1">
        <f>_xlfn.NUMBERVALUE(_xlfn.TEXTAFTER(Table5[[#This Row],[rxn     kapp_old        kapp_slack_ub   kapp_slack_lb]]," ",-1))</f>
        <v>0</v>
      </c>
      <c r="K540" s="1">
        <f>_xlfn.XLOOKUP(SUBSTITUTE(Table5[[#This Row],[rxn]],"RXN-","ENZLOAD-"),ENZLOAD[name],ENZLOAD[flux],0)</f>
        <v>3.5017680652999999E-7</v>
      </c>
      <c r="L540" s="1" t="str">
        <f>"'"&amp;Table5[[#This Row],[rxn]]&amp;"'"&amp;CHAR(9)&amp;IF(AND(Table5[[#This Row],[kapp_slack_ub]]&lt;&gt;0,Table5[[#This Row],[kapp_old]]&lt;$F$1),$F$1,Table5[[#This Row],[kapp_old]])</f>
        <v>'RXN-BTS1_c_FWD-rt7540_c'	27141.27779288</v>
      </c>
      <c r="M540" s="1">
        <f>_xlfn.XLOOKUP(Table5[[#This Row],[rxn]],Table3[name],Table3[flux],$F$1)</f>
        <v>27141.277792879999</v>
      </c>
      <c r="N540" s="1">
        <f>IFERROR(Table5[[#This Row],[min flux]]/Table5[[#This Row],[associated enzload]],"")</f>
        <v>77507354247.217331</v>
      </c>
      <c r="O540" s="1">
        <f>_xlfn.NUMBERVALUE(IF(Table5[[#This Row],[flux/enzload]]="","",ABS($N$1-Table5[[#This Row],[flux/enzload]])))</f>
        <v>1322408963411.74</v>
      </c>
      <c r="P540" s="1">
        <f>Table5[[#This Row],[kapp_old]]+IFERROR(((Table5[[#This Row],[kapp_slack_ub]]-Table5[[#This Row],[kapp_slack_lb]])/Table5[[#This Row],[associated enzload]]),0)</f>
        <v>27141.277792879999</v>
      </c>
      <c r="Q540" s="1" t="str">
        <f>"'"&amp;Table5[[#This Row],[rxn]]&amp;"'"&amp;CHAR(9)&amp;Table5[[#This Row],[kapp + (slack_ub - slack_lb)/enzload]]</f>
        <v>'RXN-BTS1_c_FWD-rt7540_c'	27141.27779288</v>
      </c>
      <c r="R540" s="1">
        <f>_xlfn.XLOOKUP(Table5[[#This Row],[rxn]],Table38[name],Table38[flux],0)</f>
        <v>0</v>
      </c>
      <c r="S540" s="1">
        <f>_xlfn.XLOOKUP(SUBSTITUTE(Table5[[#This Row],[rxn]],"RXN-","ENZLOAD-"),Table38[name],Table38[flux],0)</f>
        <v>0</v>
      </c>
      <c r="T540" s="1" t="b">
        <f>AND(Table5[[#This Row],[ENZLOAD flux in kapp-slack.gms]]=0,Table5[[#This Row],[flux in kapp-slack.gms]]&lt;&gt;0,NOT(Table5[[#This Row],[spont or unknown?]]))</f>
        <v>0</v>
      </c>
      <c r="U540" s="1" t="b">
        <f>OR(_xlfn.TEXTAFTER(Table5[[#This Row],[rxn]],"-",-1)="SPONT",_xlfn.TEXTAFTER(Table5[[#This Row],[rxn]],"-",-1)="UNKNOWN")</f>
        <v>0</v>
      </c>
      <c r="V540" s="1">
        <f>_xlfn.XLOOKUP(SUBSTITUTE(Table5[[#This Row],[rxn]],"RXN-","ENZLOAD-"),Table4[rxn],Table4[ub],0)</f>
        <v>0.95493143000000003</v>
      </c>
      <c r="W540" s="1" t="b">
        <f>AND(Table5[[#This Row],[FVA ENZLOAD flux UB]]=0,Table5[[#This Row],[ENZ not made when it should be?]])</f>
        <v>0</v>
      </c>
    </row>
    <row r="541" spans="1:23" hidden="1">
      <c r="A541" s="1" t="s">
        <v>5019</v>
      </c>
      <c r="B541" s="1" t="str">
        <f>_xlfn.TEXTBEFORE(Table38[[#This Row],[all fluxes from kapp-slack]]," ",,,,"")</f>
        <v>RXN-RNDR1_c_FWD-RNR124</v>
      </c>
      <c r="C541" s="1">
        <f>_xlfn.NUMBERVALUE(IFERROR(_xlfn.TEXTAFTER(Table38[[#This Row],[all fluxes from kapp-slack]]," ",-1,,,""),""))</f>
        <v>2.737647910235E-3</v>
      </c>
      <c r="F541" s="1" t="s">
        <v>7222</v>
      </c>
      <c r="G541" s="1" t="str">
        <f>_xlfn.TEXTBEFORE(Table5[[#This Row],[rxn     kapp_old        kapp_slack_ub   kapp_slack_lb]]," ")</f>
        <v>RXN-BTS1_c_REV-rt7540_c</v>
      </c>
      <c r="H54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54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541" s="1">
        <f>_xlfn.NUMBERVALUE(_xlfn.TEXTAFTER(Table5[[#This Row],[rxn     kapp_old        kapp_slack_ub   kapp_slack_lb]]," ",-1))</f>
        <v>0</v>
      </c>
      <c r="K541" s="1">
        <f>_xlfn.XLOOKUP(SUBSTITUTE(Table5[[#This Row],[rxn]],"RXN-","ENZLOAD-"),ENZLOAD[name],ENZLOAD[flux],0)</f>
        <v>3.5017680652999999E-7</v>
      </c>
      <c r="L541" s="1" t="str">
        <f>"'"&amp;Table5[[#This Row],[rxn]]&amp;"'"&amp;CHAR(9)&amp;IF(AND(Table5[[#This Row],[kapp_slack_ub]]&lt;&gt;0,Table5[[#This Row],[kapp_old]]&lt;$F$1),$F$1,Table5[[#This Row],[kapp_old]])</f>
        <v>'RXN-BTS1_c_REV-rt7540_c'	27141.27779288</v>
      </c>
      <c r="M541" s="1">
        <f>_xlfn.XLOOKUP(Table5[[#This Row],[rxn]],Table3[name],Table3[flux],$F$1)</f>
        <v>27141.277792879999</v>
      </c>
      <c r="N541" s="1">
        <f>IFERROR(Table5[[#This Row],[min flux]]/Table5[[#This Row],[associated enzload]],"")</f>
        <v>77507354247.217331</v>
      </c>
      <c r="O541" s="1">
        <f>_xlfn.NUMBERVALUE(IF(Table5[[#This Row],[flux/enzload]]="","",ABS($N$1-Table5[[#This Row],[flux/enzload]])))</f>
        <v>1322408963411.74</v>
      </c>
      <c r="P541" s="1">
        <f>Table5[[#This Row],[kapp_old]]+IFERROR(((Table5[[#This Row],[kapp_slack_ub]]-Table5[[#This Row],[kapp_slack_lb]])/Table5[[#This Row],[associated enzload]]),0)</f>
        <v>27141.277792879999</v>
      </c>
      <c r="Q541" s="1" t="str">
        <f>"'"&amp;Table5[[#This Row],[rxn]]&amp;"'"&amp;CHAR(9)&amp;Table5[[#This Row],[kapp + (slack_ub - slack_lb)/enzload]]</f>
        <v>'RXN-BTS1_c_REV-rt7540_c'	27141.27779288</v>
      </c>
      <c r="R541" s="1">
        <f>_xlfn.XLOOKUP(Table5[[#This Row],[rxn]],Table38[name],Table38[flux],0)</f>
        <v>0</v>
      </c>
      <c r="S541" s="1">
        <f>_xlfn.XLOOKUP(SUBSTITUTE(Table5[[#This Row],[rxn]],"RXN-","ENZLOAD-"),Table38[name],Table38[flux],0)</f>
        <v>0</v>
      </c>
      <c r="T541" s="1" t="b">
        <f>AND(Table5[[#This Row],[ENZLOAD flux in kapp-slack.gms]]=0,Table5[[#This Row],[flux in kapp-slack.gms]]&lt;&gt;0,NOT(Table5[[#This Row],[spont or unknown?]]))</f>
        <v>0</v>
      </c>
      <c r="U541" s="1" t="b">
        <f>OR(_xlfn.TEXTAFTER(Table5[[#This Row],[rxn]],"-",-1)="SPONT",_xlfn.TEXTAFTER(Table5[[#This Row],[rxn]],"-",-1)="UNKNOWN")</f>
        <v>0</v>
      </c>
      <c r="V541" s="1">
        <f>_xlfn.XLOOKUP(SUBSTITUTE(Table5[[#This Row],[rxn]],"RXN-","ENZLOAD-"),Table4[rxn],Table4[ub],0)</f>
        <v>0.95493143000000003</v>
      </c>
      <c r="W541" s="1" t="b">
        <f>AND(Table5[[#This Row],[FVA ENZLOAD flux UB]]=0,Table5[[#This Row],[ENZ not made when it should be?]])</f>
        <v>0</v>
      </c>
    </row>
    <row r="542" spans="1:23" hidden="1">
      <c r="A542" s="1" t="s">
        <v>5020</v>
      </c>
      <c r="B542" s="1" t="str">
        <f>_xlfn.TEXTBEFORE(Table38[[#This Row],[all fluxes from kapp-slack]]," ",,,,"")</f>
        <v>RXN-RNDR2_c_FWD-RNR124</v>
      </c>
      <c r="C542" s="1">
        <f>_xlfn.NUMBERVALUE(IFERROR(_xlfn.TEXTAFTER(Table38[[#This Row],[all fluxes from kapp-slack]]," ",-1,,,""),""))</f>
        <v>4.272978682165E-3</v>
      </c>
      <c r="F542" s="1" t="s">
        <v>7223</v>
      </c>
      <c r="G542" s="1" t="str">
        <f>_xlfn.TEXTBEFORE(Table5[[#This Row],[rxn     kapp_old        kapp_slack_ub   kapp_slack_lb]]," ")</f>
        <v>RXN-BTS1_m_FWD-rt7540_m</v>
      </c>
      <c r="H54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54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542" s="1">
        <f>_xlfn.NUMBERVALUE(_xlfn.TEXTAFTER(Table5[[#This Row],[rxn     kapp_old        kapp_slack_ub   kapp_slack_lb]]," ",-1))</f>
        <v>0</v>
      </c>
      <c r="K542" s="1">
        <f>_xlfn.XLOOKUP(SUBSTITUTE(Table5[[#This Row],[rxn]],"RXN-","ENZLOAD-"),ENZLOAD[name],ENZLOAD[flux],0)</f>
        <v>3.5017680652999999E-7</v>
      </c>
      <c r="L542" s="1" t="str">
        <f>"'"&amp;Table5[[#This Row],[rxn]]&amp;"'"&amp;CHAR(9)&amp;IF(AND(Table5[[#This Row],[kapp_slack_ub]]&lt;&gt;0,Table5[[#This Row],[kapp_old]]&lt;$F$1),$F$1,Table5[[#This Row],[kapp_old]])</f>
        <v>'RXN-BTS1_m_FWD-rt7540_m'	27141.27779288</v>
      </c>
      <c r="M542" s="1">
        <f>_xlfn.XLOOKUP(Table5[[#This Row],[rxn]],Table3[name],Table3[flux],$F$1)</f>
        <v>27141.277792879999</v>
      </c>
      <c r="N542" s="1">
        <f>IFERROR(Table5[[#This Row],[min flux]]/Table5[[#This Row],[associated enzload]],"")</f>
        <v>77507354247.217331</v>
      </c>
      <c r="O542" s="1">
        <f>_xlfn.NUMBERVALUE(IF(Table5[[#This Row],[flux/enzload]]="","",ABS($N$1-Table5[[#This Row],[flux/enzload]])))</f>
        <v>1322408963411.74</v>
      </c>
      <c r="P542" s="1">
        <f>Table5[[#This Row],[kapp_old]]+IFERROR(((Table5[[#This Row],[kapp_slack_ub]]-Table5[[#This Row],[kapp_slack_lb]])/Table5[[#This Row],[associated enzload]]),0)</f>
        <v>27141.277792879999</v>
      </c>
      <c r="Q542" s="1" t="str">
        <f>"'"&amp;Table5[[#This Row],[rxn]]&amp;"'"&amp;CHAR(9)&amp;Table5[[#This Row],[kapp + (slack_ub - slack_lb)/enzload]]</f>
        <v>'RXN-BTS1_m_FWD-rt7540_m'	27141.27779288</v>
      </c>
      <c r="R542" s="1">
        <f>_xlfn.XLOOKUP(Table5[[#This Row],[rxn]],Table38[name],Table38[flux],0)</f>
        <v>0</v>
      </c>
      <c r="S542" s="1">
        <f>_xlfn.XLOOKUP(SUBSTITUTE(Table5[[#This Row],[rxn]],"RXN-","ENZLOAD-"),Table38[name],Table38[flux],0)</f>
        <v>0</v>
      </c>
      <c r="T542" s="1" t="b">
        <f>AND(Table5[[#This Row],[ENZLOAD flux in kapp-slack.gms]]=0,Table5[[#This Row],[flux in kapp-slack.gms]]&lt;&gt;0,NOT(Table5[[#This Row],[spont or unknown?]]))</f>
        <v>0</v>
      </c>
      <c r="U542" s="1" t="b">
        <f>OR(_xlfn.TEXTAFTER(Table5[[#This Row],[rxn]],"-",-1)="SPONT",_xlfn.TEXTAFTER(Table5[[#This Row],[rxn]],"-",-1)="UNKNOWN")</f>
        <v>0</v>
      </c>
      <c r="V542" s="1">
        <f>_xlfn.XLOOKUP(SUBSTITUTE(Table5[[#This Row],[rxn]],"RXN-","ENZLOAD-"),Table4[rxn],Table4[ub],0)</f>
        <v>0.95493143000000003</v>
      </c>
      <c r="W542" s="1" t="b">
        <f>AND(Table5[[#This Row],[FVA ENZLOAD flux UB]]=0,Table5[[#This Row],[ENZ not made when it should be?]])</f>
        <v>0</v>
      </c>
    </row>
    <row r="543" spans="1:23" hidden="1">
      <c r="A543" s="1" t="s">
        <v>5021</v>
      </c>
      <c r="B543" s="1" t="str">
        <f>_xlfn.TEXTBEFORE(Table38[[#This Row],[all fluxes from kapp-slack]]," ",,,,"")</f>
        <v>RXN-RNDR3_c_FWD-RNR124</v>
      </c>
      <c r="C543" s="1">
        <f>_xlfn.NUMBERVALUE(IFERROR(_xlfn.TEXTAFTER(Table38[[#This Row],[all fluxes from kapp-slack]]," ",-1,,,""),""))</f>
        <v>7.0106246775950001E-3</v>
      </c>
      <c r="F543" s="1" t="s">
        <v>7229</v>
      </c>
      <c r="G543" s="1" t="str">
        <f>_xlfn.TEXTBEFORE(Table5[[#This Row],[rxn     kapp_old        kapp_slack_ub   kapp_slack_lb]]," ")</f>
        <v>RXN-BZHYOX_r_FWD-rt1936</v>
      </c>
      <c r="H54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54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543" s="1">
        <f>_xlfn.NUMBERVALUE(_xlfn.TEXTAFTER(Table5[[#This Row],[rxn     kapp_old        kapp_slack_ub   kapp_slack_lb]]," ",-1))</f>
        <v>0</v>
      </c>
      <c r="K543" s="1">
        <f>_xlfn.XLOOKUP(SUBSTITUTE(Table5[[#This Row],[rxn]],"RXN-","ENZLOAD-"),ENZLOAD[name],ENZLOAD[flux],0)</f>
        <v>3.0847355999999999E-8</v>
      </c>
      <c r="L543" s="1" t="str">
        <f>"'"&amp;Table5[[#This Row],[rxn]]&amp;"'"&amp;CHAR(9)&amp;IF(AND(Table5[[#This Row],[kapp_slack_ub]]&lt;&gt;0,Table5[[#This Row],[kapp_old]]&lt;$F$1),$F$1,Table5[[#This Row],[kapp_old]])</f>
        <v>'RXN-BZHYOX_r_FWD-rt1936'	27141.27779288</v>
      </c>
      <c r="M543" s="1">
        <f>_xlfn.XLOOKUP(Table5[[#This Row],[rxn]],Table3[name],Table3[flux],$F$1)</f>
        <v>27141.277792879999</v>
      </c>
      <c r="N543" s="1">
        <f>IFERROR(Table5[[#This Row],[min flux]]/Table5[[#This Row],[associated enzload]],"")</f>
        <v>879857508464.58276</v>
      </c>
      <c r="O543" s="1">
        <f>_xlfn.NUMBERVALUE(IF(Table5[[#This Row],[flux/enzload]]="","",ABS($N$1-Table5[[#This Row],[flux/enzload]])))</f>
        <v>520058809194.37097</v>
      </c>
      <c r="P543" s="1">
        <f>Table5[[#This Row],[kapp_old]]+IFERROR(((Table5[[#This Row],[kapp_slack_ub]]-Table5[[#This Row],[kapp_slack_lb]])/Table5[[#This Row],[associated enzload]]),0)</f>
        <v>27141.277792879999</v>
      </c>
      <c r="Q543" s="1" t="str">
        <f>"'"&amp;Table5[[#This Row],[rxn]]&amp;"'"&amp;CHAR(9)&amp;Table5[[#This Row],[kapp + (slack_ub - slack_lb)/enzload]]</f>
        <v>'RXN-BZHYOX_r_FWD-rt1936'	27141.27779288</v>
      </c>
      <c r="R543" s="1">
        <f>_xlfn.XLOOKUP(Table5[[#This Row],[rxn]],Table38[name],Table38[flux],0)</f>
        <v>0</v>
      </c>
      <c r="S543" s="1">
        <f>_xlfn.XLOOKUP(SUBSTITUTE(Table5[[#This Row],[rxn]],"RXN-","ENZLOAD-"),Table38[name],Table38[flux],0)</f>
        <v>0</v>
      </c>
      <c r="T543" s="1" t="b">
        <f>AND(Table5[[#This Row],[ENZLOAD flux in kapp-slack.gms]]=0,Table5[[#This Row],[flux in kapp-slack.gms]]&lt;&gt;0,NOT(Table5[[#This Row],[spont or unknown?]]))</f>
        <v>0</v>
      </c>
      <c r="U543" s="1" t="b">
        <f>OR(_xlfn.TEXTAFTER(Table5[[#This Row],[rxn]],"-",-1)="SPONT",_xlfn.TEXTAFTER(Table5[[#This Row],[rxn]],"-",-1)="UNKNOWN")</f>
        <v>0</v>
      </c>
      <c r="V543" s="1">
        <f>_xlfn.XLOOKUP(SUBSTITUTE(Table5[[#This Row],[rxn]],"RXN-","ENZLOAD-"),Table4[rxn],Table4[ub],0)</f>
        <v>0.70588218999999996</v>
      </c>
      <c r="W543" s="1" t="b">
        <f>AND(Table5[[#This Row],[FVA ENZLOAD flux UB]]=0,Table5[[#This Row],[ENZ not made when it should be?]])</f>
        <v>0</v>
      </c>
    </row>
    <row r="544" spans="1:23" hidden="1">
      <c r="A544" s="1" t="s">
        <v>5022</v>
      </c>
      <c r="B544" s="1" t="str">
        <f>_xlfn.TEXTBEFORE(Table38[[#This Row],[all fluxes from kapp-slack]]," ",,,,"")</f>
        <v>RXN-RPE_c_FWD-rt7896</v>
      </c>
      <c r="C544" s="1">
        <f>_xlfn.NUMBERVALUE(IFERROR(_xlfn.TEXTAFTER(Table38[[#This Row],[all fluxes from kapp-slack]]," ",-1,,,""),""))</f>
        <v>3.1409115167814701</v>
      </c>
      <c r="F544" s="1" t="s">
        <v>7231</v>
      </c>
      <c r="G544" s="1" t="str">
        <f>_xlfn.TEXTBEFORE(Table5[[#This Row],[rxn     kapp_old        kapp_slack_ub   kapp_slack_lb]]," ")</f>
        <v>RXN-C22STDSy_c_FWD-rt3348</v>
      </c>
      <c r="H54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54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544" s="1">
        <f>_xlfn.NUMBERVALUE(_xlfn.TEXTAFTER(Table5[[#This Row],[rxn     kapp_old        kapp_slack_ub   kapp_slack_lb]]," ",-1))</f>
        <v>0</v>
      </c>
      <c r="K544" s="1">
        <f>_xlfn.XLOOKUP(SUBSTITUTE(Table5[[#This Row],[rxn]],"RXN-","ENZLOAD-"),ENZLOAD[name],ENZLOAD[flux],0)</f>
        <v>6.3772616814000004E-7</v>
      </c>
      <c r="L544" s="1" t="str">
        <f>"'"&amp;Table5[[#This Row],[rxn]]&amp;"'"&amp;CHAR(9)&amp;IF(AND(Table5[[#This Row],[kapp_slack_ub]]&lt;&gt;0,Table5[[#This Row],[kapp_old]]&lt;$F$1),$F$1,Table5[[#This Row],[kapp_old]])</f>
        <v>'RXN-C22STDSy_c_FWD-rt3348'	27141.27779288</v>
      </c>
      <c r="M544" s="1">
        <f>_xlfn.XLOOKUP(Table5[[#This Row],[rxn]],Table3[name],Table3[flux],$F$1)</f>
        <v>27141.277792879999</v>
      </c>
      <c r="N544" s="1">
        <f>IFERROR(Table5[[#This Row],[min flux]]/Table5[[#This Row],[associated enzload]],"")</f>
        <v>42559454431.736092</v>
      </c>
      <c r="O544" s="1">
        <f>_xlfn.NUMBERVALUE(IF(Table5[[#This Row],[flux/enzload]]="","",ABS($N$1-Table5[[#This Row],[flux/enzload]])))</f>
        <v>1357356863227.22</v>
      </c>
      <c r="P544" s="1">
        <f>Table5[[#This Row],[kapp_old]]+IFERROR(((Table5[[#This Row],[kapp_slack_ub]]-Table5[[#This Row],[kapp_slack_lb]])/Table5[[#This Row],[associated enzload]]),0)</f>
        <v>27141.277792879999</v>
      </c>
      <c r="Q544" s="1" t="str">
        <f>"'"&amp;Table5[[#This Row],[rxn]]&amp;"'"&amp;CHAR(9)&amp;Table5[[#This Row],[kapp + (slack_ub - slack_lb)/enzload]]</f>
        <v>'RXN-C22STDSy_c_FWD-rt3348'	27141.27779288</v>
      </c>
      <c r="R544" s="1">
        <f>_xlfn.XLOOKUP(Table5[[#This Row],[rxn]],Table38[name],Table38[flux],0)</f>
        <v>0</v>
      </c>
      <c r="S544" s="1">
        <f>_xlfn.XLOOKUP(SUBSTITUTE(Table5[[#This Row],[rxn]],"RXN-","ENZLOAD-"),Table38[name],Table38[flux],0)</f>
        <v>0</v>
      </c>
      <c r="T544" s="1" t="b">
        <f>AND(Table5[[#This Row],[ENZLOAD flux in kapp-slack.gms]]=0,Table5[[#This Row],[flux in kapp-slack.gms]]&lt;&gt;0,NOT(Table5[[#This Row],[spont or unknown?]]))</f>
        <v>0</v>
      </c>
      <c r="U544" s="1" t="b">
        <f>OR(_xlfn.TEXTAFTER(Table5[[#This Row],[rxn]],"-",-1)="SPONT",_xlfn.TEXTAFTER(Table5[[#This Row],[rxn]],"-",-1)="UNKNOWN")</f>
        <v>0</v>
      </c>
      <c r="V544" s="1">
        <f>_xlfn.XLOOKUP(SUBSTITUTE(Table5[[#This Row],[rxn]],"RXN-","ENZLOAD-"),Table4[rxn],Table4[ub],0)</f>
        <v>0.74257088999999998</v>
      </c>
      <c r="W544" s="1" t="b">
        <f>AND(Table5[[#This Row],[FVA ENZLOAD flux UB]]=0,Table5[[#This Row],[ENZ not made when it should be?]])</f>
        <v>0</v>
      </c>
    </row>
    <row r="545" spans="1:23" hidden="1">
      <c r="A545" s="1" t="s">
        <v>5023</v>
      </c>
      <c r="B545" s="1" t="str">
        <f>_xlfn.TEXTBEFORE(Table38[[#This Row],[all fluxes from kapp-slack]]," ",,,,"")</f>
        <v>RXN-RPI_c_FWD-rt4920</v>
      </c>
      <c r="C545" s="1">
        <f>_xlfn.NUMBERVALUE(IFERROR(_xlfn.TEXTAFTER(Table38[[#This Row],[all fluxes from kapp-slack]]," ",-1,,,""),""))</f>
        <v>1.7027534304701799</v>
      </c>
      <c r="F545" s="1" t="s">
        <v>7232</v>
      </c>
      <c r="G545" s="1" t="str">
        <f>_xlfn.TEXTBEFORE(Table5[[#This Row],[rxn     kapp_old        kapp_slack_ub   kapp_slack_lb]]," ")</f>
        <v>RXN-C24STR_r_FWD-rt2613</v>
      </c>
      <c r="H54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54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545" s="1">
        <f>_xlfn.NUMBERVALUE(_xlfn.TEXTAFTER(Table5[[#This Row],[rxn     kapp_old        kapp_slack_ub   kapp_slack_lb]]," ",-1))</f>
        <v>0</v>
      </c>
      <c r="K545" s="1">
        <f>_xlfn.XLOOKUP(SUBSTITUTE(Table5[[#This Row],[rxn]],"RXN-","ENZLOAD-"),ENZLOAD[name],ENZLOAD[flux],0)</f>
        <v>1.37691792162E-6</v>
      </c>
      <c r="L545" s="1" t="str">
        <f>"'"&amp;Table5[[#This Row],[rxn]]&amp;"'"&amp;CHAR(9)&amp;IF(AND(Table5[[#This Row],[kapp_slack_ub]]&lt;&gt;0,Table5[[#This Row],[kapp_old]]&lt;$F$1),$F$1,Table5[[#This Row],[kapp_old]])</f>
        <v>'RXN-C24STR_r_FWD-rt2613'	27141.27779288</v>
      </c>
      <c r="M545" s="1">
        <f>_xlfn.XLOOKUP(Table5[[#This Row],[rxn]],Table3[name],Table3[flux],$F$1)</f>
        <v>27141.277792879999</v>
      </c>
      <c r="N545" s="1">
        <f>IFERROR(Table5[[#This Row],[min flux]]/Table5[[#This Row],[associated enzload]],"")</f>
        <v>19711616332.909069</v>
      </c>
      <c r="O545" s="1">
        <f>_xlfn.NUMBERVALUE(IF(Table5[[#This Row],[flux/enzload]]="","",ABS($N$1-Table5[[#This Row],[flux/enzload]])))</f>
        <v>1380204701326.04</v>
      </c>
      <c r="P545" s="1">
        <f>Table5[[#This Row],[kapp_old]]+IFERROR(((Table5[[#This Row],[kapp_slack_ub]]-Table5[[#This Row],[kapp_slack_lb]])/Table5[[#This Row],[associated enzload]]),0)</f>
        <v>27141.277792879999</v>
      </c>
      <c r="Q545" s="1" t="str">
        <f>"'"&amp;Table5[[#This Row],[rxn]]&amp;"'"&amp;CHAR(9)&amp;Table5[[#This Row],[kapp + (slack_ub - slack_lb)/enzload]]</f>
        <v>'RXN-C24STR_r_FWD-rt2613'	27141.27779288</v>
      </c>
      <c r="R545" s="1">
        <f>_xlfn.XLOOKUP(Table5[[#This Row],[rxn]],Table38[name],Table38[flux],0)</f>
        <v>0</v>
      </c>
      <c r="S545" s="1">
        <f>_xlfn.XLOOKUP(SUBSTITUTE(Table5[[#This Row],[rxn]],"RXN-","ENZLOAD-"),Table38[name],Table38[flux],0)</f>
        <v>0</v>
      </c>
      <c r="T545" s="1" t="b">
        <f>AND(Table5[[#This Row],[ENZLOAD flux in kapp-slack.gms]]=0,Table5[[#This Row],[flux in kapp-slack.gms]]&lt;&gt;0,NOT(Table5[[#This Row],[spont or unknown?]]))</f>
        <v>0</v>
      </c>
      <c r="U545" s="1" t="b">
        <f>OR(_xlfn.TEXTAFTER(Table5[[#This Row],[rxn]],"-",-1)="SPONT",_xlfn.TEXTAFTER(Table5[[#This Row],[rxn]],"-",-1)="UNKNOWN")</f>
        <v>0</v>
      </c>
      <c r="V545" s="1">
        <f>_xlfn.XLOOKUP(SUBSTITUTE(Table5[[#This Row],[rxn]],"RXN-","ENZLOAD-"),Table4[rxn],Table4[ub],0)</f>
        <v>0.77258689000000003</v>
      </c>
      <c r="W545" s="1" t="b">
        <f>AND(Table5[[#This Row],[FVA ENZLOAD flux UB]]=0,Table5[[#This Row],[ENZ not made when it should be?]])</f>
        <v>0</v>
      </c>
    </row>
    <row r="546" spans="1:23" hidden="1">
      <c r="A546" s="1" t="s">
        <v>5024</v>
      </c>
      <c r="B546" s="1" t="str">
        <f>_xlfn.TEXTBEFORE(Table38[[#This Row],[all fluxes from kapp-slack]]," ",,,,"")</f>
        <v>RXN-SACCD1_c_FWD-rt8465</v>
      </c>
      <c r="C546" s="1">
        <f>_xlfn.NUMBERVALUE(IFERROR(_xlfn.TEXTAFTER(Table38[[#This Row],[all fluxes from kapp-slack]]," ",-1,,,""),""))</f>
        <v>2.9998974900315001E-2</v>
      </c>
      <c r="F546" s="1" t="s">
        <v>7234</v>
      </c>
      <c r="G546" s="1" t="str">
        <f>_xlfn.TEXTBEFORE(Table5[[#This Row],[rxn     kapp_old        kapp_slack_ub   kapp_slack_lb]]," ")</f>
        <v>RXN-C3STDH1_c_FWD-rt5356</v>
      </c>
      <c r="H54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54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546" s="1">
        <f>_xlfn.NUMBERVALUE(_xlfn.TEXTAFTER(Table5[[#This Row],[rxn     kapp_old        kapp_slack_ub   kapp_slack_lb]]," ",-1))</f>
        <v>0</v>
      </c>
      <c r="K546" s="1">
        <f>_xlfn.XLOOKUP(SUBSTITUTE(Table5[[#This Row],[rxn]],"RXN-","ENZLOAD-"),ENZLOAD[name],ENZLOAD[flux],0)</f>
        <v>8.0219098320000005E-8</v>
      </c>
      <c r="L546" s="1" t="str">
        <f>"'"&amp;Table5[[#This Row],[rxn]]&amp;"'"&amp;CHAR(9)&amp;IF(AND(Table5[[#This Row],[kapp_slack_ub]]&lt;&gt;0,Table5[[#This Row],[kapp_old]]&lt;$F$1),$F$1,Table5[[#This Row],[kapp_old]])</f>
        <v>'RXN-C3STDH1_c_FWD-rt5356'	27141.27779288</v>
      </c>
      <c r="M546" s="1">
        <f>_xlfn.XLOOKUP(Table5[[#This Row],[rxn]],Table3[name],Table3[flux],$F$1)</f>
        <v>27141.277792879999</v>
      </c>
      <c r="N546" s="1">
        <f>IFERROR(Table5[[#This Row],[min flux]]/Table5[[#This Row],[associated enzload]],"")</f>
        <v>338339352614.15436</v>
      </c>
      <c r="O546" s="1">
        <f>_xlfn.NUMBERVALUE(IF(Table5[[#This Row],[flux/enzload]]="","",ABS($N$1-Table5[[#This Row],[flux/enzload]])))</f>
        <v>1061576965044.8</v>
      </c>
      <c r="P546" s="1">
        <f>Table5[[#This Row],[kapp_old]]+IFERROR(((Table5[[#This Row],[kapp_slack_ub]]-Table5[[#This Row],[kapp_slack_lb]])/Table5[[#This Row],[associated enzload]]),0)</f>
        <v>27141.277792879999</v>
      </c>
      <c r="Q546" s="1" t="str">
        <f>"'"&amp;Table5[[#This Row],[rxn]]&amp;"'"&amp;CHAR(9)&amp;Table5[[#This Row],[kapp + (slack_ub - slack_lb)/enzload]]</f>
        <v>'RXN-C3STDH1_c_FWD-rt5356'	27141.27779288</v>
      </c>
      <c r="R546" s="1">
        <f>_xlfn.XLOOKUP(Table5[[#This Row],[rxn]],Table38[name],Table38[flux],0)</f>
        <v>0</v>
      </c>
      <c r="S546" s="1">
        <f>_xlfn.XLOOKUP(SUBSTITUTE(Table5[[#This Row],[rxn]],"RXN-","ENZLOAD-"),Table38[name],Table38[flux],0)</f>
        <v>0</v>
      </c>
      <c r="T546" s="1" t="b">
        <f>AND(Table5[[#This Row],[ENZLOAD flux in kapp-slack.gms]]=0,Table5[[#This Row],[flux in kapp-slack.gms]]&lt;&gt;0,NOT(Table5[[#This Row],[spont or unknown?]]))</f>
        <v>0</v>
      </c>
      <c r="U546" s="1" t="b">
        <f>OR(_xlfn.TEXTAFTER(Table5[[#This Row],[rxn]],"-",-1)="SPONT",_xlfn.TEXTAFTER(Table5[[#This Row],[rxn]],"-",-1)="UNKNOWN")</f>
        <v>0</v>
      </c>
      <c r="V546" s="1">
        <f>_xlfn.XLOOKUP(SUBSTITUTE(Table5[[#This Row],[rxn]],"RXN-","ENZLOAD-"),Table4[rxn],Table4[ub],0)</f>
        <v>0.51488001999999999</v>
      </c>
      <c r="W546" s="1" t="b">
        <f>AND(Table5[[#This Row],[FVA ENZLOAD flux UB]]=0,Table5[[#This Row],[ENZ not made when it should be?]])</f>
        <v>0</v>
      </c>
    </row>
    <row r="547" spans="1:23" hidden="1">
      <c r="A547" s="1" t="s">
        <v>5025</v>
      </c>
      <c r="B547" s="1" t="str">
        <f>_xlfn.TEXTBEFORE(Table38[[#This Row],[all fluxes from kapp-slack]]," ",,,,"")</f>
        <v>RXN-SACCD2_c_FWD-rt8465</v>
      </c>
      <c r="C547" s="1">
        <f>_xlfn.NUMBERVALUE(IFERROR(_xlfn.TEXTAFTER(Table38[[#This Row],[all fluxes from kapp-slack]]," ",-1,,,""),""))</f>
        <v>2.9998974900315001E-2</v>
      </c>
      <c r="F547" s="1" t="s">
        <v>7236</v>
      </c>
      <c r="G547" s="1" t="str">
        <f>_xlfn.TEXTBEFORE(Table5[[#This Row],[rxn     kapp_old        kapp_slack_ub   kapp_slack_lb]]," ")</f>
        <v>RXN-C3STDH2_c_FWD-rt5356</v>
      </c>
      <c r="H54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54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547" s="1">
        <f>_xlfn.NUMBERVALUE(_xlfn.TEXTAFTER(Table5[[#This Row],[rxn     kapp_old        kapp_slack_ub   kapp_slack_lb]]," ",-1))</f>
        <v>0</v>
      </c>
      <c r="K547" s="1">
        <f>_xlfn.XLOOKUP(SUBSTITUTE(Table5[[#This Row],[rxn]],"RXN-","ENZLOAD-"),ENZLOAD[name],ENZLOAD[flux],0)</f>
        <v>8.0219098320000005E-8</v>
      </c>
      <c r="L547" s="1" t="str">
        <f>"'"&amp;Table5[[#This Row],[rxn]]&amp;"'"&amp;CHAR(9)&amp;IF(AND(Table5[[#This Row],[kapp_slack_ub]]&lt;&gt;0,Table5[[#This Row],[kapp_old]]&lt;$F$1),$F$1,Table5[[#This Row],[kapp_old]])</f>
        <v>'RXN-C3STDH2_c_FWD-rt5356'	27141.27779288</v>
      </c>
      <c r="M547" s="1">
        <f>_xlfn.XLOOKUP(Table5[[#This Row],[rxn]],Table3[name],Table3[flux],$F$1)</f>
        <v>27141.277792879999</v>
      </c>
      <c r="N547" s="1">
        <f>IFERROR(Table5[[#This Row],[min flux]]/Table5[[#This Row],[associated enzload]],"")</f>
        <v>338339352614.15436</v>
      </c>
      <c r="O547" s="1">
        <f>_xlfn.NUMBERVALUE(IF(Table5[[#This Row],[flux/enzload]]="","",ABS($N$1-Table5[[#This Row],[flux/enzload]])))</f>
        <v>1061576965044.8</v>
      </c>
      <c r="P547" s="1">
        <f>Table5[[#This Row],[kapp_old]]+IFERROR(((Table5[[#This Row],[kapp_slack_ub]]-Table5[[#This Row],[kapp_slack_lb]])/Table5[[#This Row],[associated enzload]]),0)</f>
        <v>27141.277792879999</v>
      </c>
      <c r="Q547" s="1" t="str">
        <f>"'"&amp;Table5[[#This Row],[rxn]]&amp;"'"&amp;CHAR(9)&amp;Table5[[#This Row],[kapp + (slack_ub - slack_lb)/enzload]]</f>
        <v>'RXN-C3STDH2_c_FWD-rt5356'	27141.27779288</v>
      </c>
      <c r="R547" s="1">
        <f>_xlfn.XLOOKUP(Table5[[#This Row],[rxn]],Table38[name],Table38[flux],0)</f>
        <v>0</v>
      </c>
      <c r="S547" s="1">
        <f>_xlfn.XLOOKUP(SUBSTITUTE(Table5[[#This Row],[rxn]],"RXN-","ENZLOAD-"),Table38[name],Table38[flux],0)</f>
        <v>0</v>
      </c>
      <c r="T547" s="1" t="b">
        <f>AND(Table5[[#This Row],[ENZLOAD flux in kapp-slack.gms]]=0,Table5[[#This Row],[flux in kapp-slack.gms]]&lt;&gt;0,NOT(Table5[[#This Row],[spont or unknown?]]))</f>
        <v>0</v>
      </c>
      <c r="U547" s="1" t="b">
        <f>OR(_xlfn.TEXTAFTER(Table5[[#This Row],[rxn]],"-",-1)="SPONT",_xlfn.TEXTAFTER(Table5[[#This Row],[rxn]],"-",-1)="UNKNOWN")</f>
        <v>0</v>
      </c>
      <c r="V547" s="1">
        <f>_xlfn.XLOOKUP(SUBSTITUTE(Table5[[#This Row],[rxn]],"RXN-","ENZLOAD-"),Table4[rxn],Table4[ub],0)</f>
        <v>0.51488001999999999</v>
      </c>
      <c r="W547" s="1" t="b">
        <f>AND(Table5[[#This Row],[FVA ENZLOAD flux UB]]=0,Table5[[#This Row],[ENZ not made when it should be?]])</f>
        <v>0</v>
      </c>
    </row>
    <row r="548" spans="1:23" hidden="1">
      <c r="A548" s="1" t="s">
        <v>5026</v>
      </c>
      <c r="B548" s="1" t="str">
        <f>_xlfn.TEXTBEFORE(Table38[[#This Row],[all fluxes from kapp-slack]]," ",,,,"")</f>
        <v>RXN-SADT_c_FWD-rt5075</v>
      </c>
      <c r="C548" s="1">
        <f>_xlfn.NUMBERVALUE(IFERROR(_xlfn.TEXTAFTER(Table38[[#This Row],[all fluxes from kapp-slack]]," ",-1,,,""),""))</f>
        <v>1.3260163368298E-2</v>
      </c>
      <c r="F548" s="1" t="s">
        <v>7243</v>
      </c>
      <c r="G548" s="1" t="str">
        <f>_xlfn.TEXTBEFORE(Table5[[#This Row],[rxn     kapp_old        kapp_slack_ub   kapp_slack_lb]]," ")</f>
        <v>RXN-C5STDS_c_FWD-rt0413</v>
      </c>
      <c r="H54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54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548" s="1">
        <f>_xlfn.NUMBERVALUE(_xlfn.TEXTAFTER(Table5[[#This Row],[rxn     kapp_old        kapp_slack_ub   kapp_slack_lb]]," ",-1))</f>
        <v>0</v>
      </c>
      <c r="K548" s="1">
        <f>_xlfn.XLOOKUP(SUBSTITUTE(Table5[[#This Row],[rxn]],"RXN-","ENZLOAD-"),ENZLOAD[name],ENZLOAD[flux],0)</f>
        <v>2.5059138638999998E-7</v>
      </c>
      <c r="L548" s="1" t="str">
        <f>"'"&amp;Table5[[#This Row],[rxn]]&amp;"'"&amp;CHAR(9)&amp;IF(AND(Table5[[#This Row],[kapp_slack_ub]]&lt;&gt;0,Table5[[#This Row],[kapp_old]]&lt;$F$1),$F$1,Table5[[#This Row],[kapp_old]])</f>
        <v>'RXN-C5STDS_c_FWD-rt0413'	27141.27779288</v>
      </c>
      <c r="M548" s="1">
        <f>_xlfn.XLOOKUP(Table5[[#This Row],[rxn]],Table3[name],Table3[flux],$F$1)</f>
        <v>27141.277792879999</v>
      </c>
      <c r="N548" s="1">
        <f>IFERROR(Table5[[#This Row],[min flux]]/Table5[[#This Row],[associated enzload]],"")</f>
        <v>108308901530.3963</v>
      </c>
      <c r="O548" s="1">
        <f>_xlfn.NUMBERVALUE(IF(Table5[[#This Row],[flux/enzload]]="","",ABS($N$1-Table5[[#This Row],[flux/enzload]])))</f>
        <v>1291607416128.5601</v>
      </c>
      <c r="P548" s="1">
        <f>Table5[[#This Row],[kapp_old]]+IFERROR(((Table5[[#This Row],[kapp_slack_ub]]-Table5[[#This Row],[kapp_slack_lb]])/Table5[[#This Row],[associated enzload]]),0)</f>
        <v>27141.277792879999</v>
      </c>
      <c r="Q548" s="1" t="str">
        <f>"'"&amp;Table5[[#This Row],[rxn]]&amp;"'"&amp;CHAR(9)&amp;Table5[[#This Row],[kapp + (slack_ub - slack_lb)/enzload]]</f>
        <v>'RXN-C5STDS_c_FWD-rt0413'	27141.27779288</v>
      </c>
      <c r="R548" s="1">
        <f>_xlfn.XLOOKUP(Table5[[#This Row],[rxn]],Table38[name],Table38[flux],0)</f>
        <v>0</v>
      </c>
      <c r="S548" s="1">
        <f>_xlfn.XLOOKUP(SUBSTITUTE(Table5[[#This Row],[rxn]],"RXN-","ENZLOAD-"),Table38[name],Table38[flux],0)</f>
        <v>0</v>
      </c>
      <c r="T548" s="1" t="b">
        <f>AND(Table5[[#This Row],[ENZLOAD flux in kapp-slack.gms]]=0,Table5[[#This Row],[flux in kapp-slack.gms]]&lt;&gt;0,NOT(Table5[[#This Row],[spont or unknown?]]))</f>
        <v>0</v>
      </c>
      <c r="U548" s="1" t="b">
        <f>OR(_xlfn.TEXTAFTER(Table5[[#This Row],[rxn]],"-",-1)="SPONT",_xlfn.TEXTAFTER(Table5[[#This Row],[rxn]],"-",-1)="UNKNOWN")</f>
        <v>0</v>
      </c>
      <c r="V548" s="1">
        <f>_xlfn.XLOOKUP(SUBSTITUTE(Table5[[#This Row],[rxn]],"RXN-","ENZLOAD-"),Table4[rxn],Table4[ub],0)</f>
        <v>0.91589516000000004</v>
      </c>
      <c r="W548" s="1" t="b">
        <f>AND(Table5[[#This Row],[FVA ENZLOAD flux UB]]=0,Table5[[#This Row],[ENZ not made when it should be?]])</f>
        <v>0</v>
      </c>
    </row>
    <row r="549" spans="1:23" hidden="1">
      <c r="A549" s="1" t="s">
        <v>5027</v>
      </c>
      <c r="B549" s="1" t="str">
        <f>_xlfn.TEXTBEFORE(Table38[[#This Row],[all fluxes from kapp-slack]]," ",,,,"")</f>
        <v>RXN-SAM24MT_c_FWD-rt4692</v>
      </c>
      <c r="C549" s="1">
        <f>_xlfn.NUMBERVALUE(IFERROR(_xlfn.TEXTAFTER(Table38[[#This Row],[all fluxes from kapp-slack]]," ",-1,,,""),""))</f>
        <v>3.9577740966882997E-2</v>
      </c>
      <c r="F549" s="1" t="s">
        <v>7246</v>
      </c>
      <c r="G549" s="1" t="str">
        <f>_xlfn.TEXTBEFORE(Table5[[#This Row],[rxn     kapp_old        kapp_slack_ub   kapp_slack_lb]]," ")</f>
        <v>RXN-CAROL1_c_FWD-rt0221</v>
      </c>
      <c r="H54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54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549" s="1">
        <f>_xlfn.NUMBERVALUE(_xlfn.TEXTAFTER(Table5[[#This Row],[rxn     kapp_old        kapp_slack_ub   kapp_slack_lb]]," ",-1))</f>
        <v>0</v>
      </c>
      <c r="K549" s="1">
        <f>_xlfn.XLOOKUP(SUBSTITUTE(Table5[[#This Row],[rxn]],"RXN-","ENZLOAD-"),ENZLOAD[name],ENZLOAD[flux],0)</f>
        <v>4.8560603920000001E-8</v>
      </c>
      <c r="L549" s="1" t="str">
        <f>"'"&amp;Table5[[#This Row],[rxn]]&amp;"'"&amp;CHAR(9)&amp;IF(AND(Table5[[#This Row],[kapp_slack_ub]]&lt;&gt;0,Table5[[#This Row],[kapp_old]]&lt;$F$1),$F$1,Table5[[#This Row],[kapp_old]])</f>
        <v>'RXN-CAROL1_c_FWD-rt0221'	27141.27779288</v>
      </c>
      <c r="M549" s="1">
        <f>_xlfn.XLOOKUP(Table5[[#This Row],[rxn]],Table3[name],Table3[flux],$F$1)</f>
        <v>27141.277792879999</v>
      </c>
      <c r="N549" s="1">
        <f>IFERROR(Table5[[#This Row],[min flux]]/Table5[[#This Row],[associated enzload]],"")</f>
        <v>558915573570.56848</v>
      </c>
      <c r="O549" s="1">
        <f>_xlfn.NUMBERVALUE(IF(Table5[[#This Row],[flux/enzload]]="","",ABS($N$1-Table5[[#This Row],[flux/enzload]])))</f>
        <v>841000744088.38501</v>
      </c>
      <c r="P549" s="1">
        <f>Table5[[#This Row],[kapp_old]]+IFERROR(((Table5[[#This Row],[kapp_slack_ub]]-Table5[[#This Row],[kapp_slack_lb]])/Table5[[#This Row],[associated enzload]]),0)</f>
        <v>27141.277792879999</v>
      </c>
      <c r="Q549" s="1" t="str">
        <f>"'"&amp;Table5[[#This Row],[rxn]]&amp;"'"&amp;CHAR(9)&amp;Table5[[#This Row],[kapp + (slack_ub - slack_lb)/enzload]]</f>
        <v>'RXN-CAROL1_c_FWD-rt0221'	27141.27779288</v>
      </c>
      <c r="R549" s="1">
        <f>_xlfn.XLOOKUP(Table5[[#This Row],[rxn]],Table38[name],Table38[flux],0)</f>
        <v>0</v>
      </c>
      <c r="S549" s="1">
        <f>_xlfn.XLOOKUP(SUBSTITUTE(Table5[[#This Row],[rxn]],"RXN-","ENZLOAD-"),Table38[name],Table38[flux],0)</f>
        <v>0</v>
      </c>
      <c r="T549" s="1" t="b">
        <f>AND(Table5[[#This Row],[ENZLOAD flux in kapp-slack.gms]]=0,Table5[[#This Row],[flux in kapp-slack.gms]]&lt;&gt;0,NOT(Table5[[#This Row],[spont or unknown?]]))</f>
        <v>0</v>
      </c>
      <c r="U549" s="1" t="b">
        <f>OR(_xlfn.TEXTAFTER(Table5[[#This Row],[rxn]],"-",-1)="SPONT",_xlfn.TEXTAFTER(Table5[[#This Row],[rxn]],"-",-1)="UNKNOWN")</f>
        <v>0</v>
      </c>
      <c r="V549" s="1">
        <f>_xlfn.XLOOKUP(SUBSTITUTE(Table5[[#This Row],[rxn]],"RXN-","ENZLOAD-"),Table4[rxn],Table4[ub],0)</f>
        <v>0.63577015999999997</v>
      </c>
      <c r="W549" s="1" t="b">
        <f>AND(Table5[[#This Row],[FVA ENZLOAD flux UB]]=0,Table5[[#This Row],[ENZ not made when it should be?]])</f>
        <v>0</v>
      </c>
    </row>
    <row r="550" spans="1:23" hidden="1">
      <c r="A550" s="1" t="s">
        <v>5028</v>
      </c>
      <c r="B550" s="1" t="str">
        <f>_xlfn.TEXTBEFORE(Table38[[#This Row],[all fluxes from kapp-slack]]," ",,,,"")</f>
        <v>RXN-SERPT_r_FWD-rt10571935</v>
      </c>
      <c r="C550" s="1">
        <f>_xlfn.NUMBERVALUE(IFERROR(_xlfn.TEXTAFTER(Table38[[#This Row],[all fluxes from kapp-slack]]," ",-1,,,""),""))</f>
        <v>3.118136296971E-3</v>
      </c>
      <c r="F550" s="1" t="s">
        <v>7247</v>
      </c>
      <c r="G550" s="1" t="str">
        <f>_xlfn.TEXTBEFORE(Table5[[#This Row],[rxn     kapp_old        kapp_slack_ub   kapp_slack_lb]]," ")</f>
        <v>RXN-CAROL1_c_REV-rt0221</v>
      </c>
      <c r="H55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55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550" s="1">
        <f>_xlfn.NUMBERVALUE(_xlfn.TEXTAFTER(Table5[[#This Row],[rxn     kapp_old        kapp_slack_ub   kapp_slack_lb]]," ",-1))</f>
        <v>0</v>
      </c>
      <c r="K550" s="1">
        <f>_xlfn.XLOOKUP(SUBSTITUTE(Table5[[#This Row],[rxn]],"RXN-","ENZLOAD-"),ENZLOAD[name],ENZLOAD[flux],0)</f>
        <v>4.8560603920000001E-8</v>
      </c>
      <c r="L550" s="1" t="str">
        <f>"'"&amp;Table5[[#This Row],[rxn]]&amp;"'"&amp;CHAR(9)&amp;IF(AND(Table5[[#This Row],[kapp_slack_ub]]&lt;&gt;0,Table5[[#This Row],[kapp_old]]&lt;$F$1),$F$1,Table5[[#This Row],[kapp_old]])</f>
        <v>'RXN-CAROL1_c_REV-rt0221'	27141.27779288</v>
      </c>
      <c r="M550" s="1">
        <f>_xlfn.XLOOKUP(Table5[[#This Row],[rxn]],Table3[name],Table3[flux],$F$1)</f>
        <v>27141.277792879999</v>
      </c>
      <c r="N550" s="1">
        <f>IFERROR(Table5[[#This Row],[min flux]]/Table5[[#This Row],[associated enzload]],"")</f>
        <v>558915573570.56848</v>
      </c>
      <c r="O550" s="1">
        <f>_xlfn.NUMBERVALUE(IF(Table5[[#This Row],[flux/enzload]]="","",ABS($N$1-Table5[[#This Row],[flux/enzload]])))</f>
        <v>841000744088.38501</v>
      </c>
      <c r="P550" s="1">
        <f>Table5[[#This Row],[kapp_old]]+IFERROR(((Table5[[#This Row],[kapp_slack_ub]]-Table5[[#This Row],[kapp_slack_lb]])/Table5[[#This Row],[associated enzload]]),0)</f>
        <v>27141.277792879999</v>
      </c>
      <c r="Q550" s="1" t="str">
        <f>"'"&amp;Table5[[#This Row],[rxn]]&amp;"'"&amp;CHAR(9)&amp;Table5[[#This Row],[kapp + (slack_ub - slack_lb)/enzload]]</f>
        <v>'RXN-CAROL1_c_REV-rt0221'	27141.27779288</v>
      </c>
      <c r="R550" s="1">
        <f>_xlfn.XLOOKUP(Table5[[#This Row],[rxn]],Table38[name],Table38[flux],0)</f>
        <v>0</v>
      </c>
      <c r="S550" s="1">
        <f>_xlfn.XLOOKUP(SUBSTITUTE(Table5[[#This Row],[rxn]],"RXN-","ENZLOAD-"),Table38[name],Table38[flux],0)</f>
        <v>0</v>
      </c>
      <c r="T550" s="1" t="b">
        <f>AND(Table5[[#This Row],[ENZLOAD flux in kapp-slack.gms]]=0,Table5[[#This Row],[flux in kapp-slack.gms]]&lt;&gt;0,NOT(Table5[[#This Row],[spont or unknown?]]))</f>
        <v>0</v>
      </c>
      <c r="U550" s="1" t="b">
        <f>OR(_xlfn.TEXTAFTER(Table5[[#This Row],[rxn]],"-",-1)="SPONT",_xlfn.TEXTAFTER(Table5[[#This Row],[rxn]],"-",-1)="UNKNOWN")</f>
        <v>0</v>
      </c>
      <c r="V550" s="1">
        <f>_xlfn.XLOOKUP(SUBSTITUTE(Table5[[#This Row],[rxn]],"RXN-","ENZLOAD-"),Table4[rxn],Table4[ub],0)</f>
        <v>0.63577015999999997</v>
      </c>
      <c r="W550" s="1" t="b">
        <f>AND(Table5[[#This Row],[FVA ENZLOAD flux UB]]=0,Table5[[#This Row],[ENZ not made when it should be?]])</f>
        <v>0</v>
      </c>
    </row>
    <row r="551" spans="1:23" hidden="1">
      <c r="A551" s="1" t="s">
        <v>5029</v>
      </c>
      <c r="B551" s="1" t="str">
        <f>_xlfn.TEXTBEFORE(Table38[[#This Row],[all fluxes from kapp-slack]]," ",,,,"")</f>
        <v>RXN-SERt_c_m_REV-rt7910</v>
      </c>
      <c r="C551" s="1">
        <f>_xlfn.NUMBERVALUE(IFERROR(_xlfn.TEXTAFTER(Table38[[#This Row],[all fluxes from kapp-slack]]," ",-1,,,""),""))</f>
        <v>2.1951692067724999</v>
      </c>
      <c r="F551" s="1" t="s">
        <v>7248</v>
      </c>
      <c r="G551" s="1" t="str">
        <f>_xlfn.TEXTBEFORE(Table5[[#This Row],[rxn     kapp_old        kapp_slack_ub   kapp_slack_lb]]," ")</f>
        <v>RXN-CAROL2_c_FWD-rt0221</v>
      </c>
      <c r="H55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55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551" s="1">
        <f>_xlfn.NUMBERVALUE(_xlfn.TEXTAFTER(Table5[[#This Row],[rxn     kapp_old        kapp_slack_ub   kapp_slack_lb]]," ",-1))</f>
        <v>0</v>
      </c>
      <c r="K551" s="1">
        <f>_xlfn.XLOOKUP(SUBSTITUTE(Table5[[#This Row],[rxn]],"RXN-","ENZLOAD-"),ENZLOAD[name],ENZLOAD[flux],0)</f>
        <v>4.8560603920000001E-8</v>
      </c>
      <c r="L551" s="1" t="str">
        <f>"'"&amp;Table5[[#This Row],[rxn]]&amp;"'"&amp;CHAR(9)&amp;IF(AND(Table5[[#This Row],[kapp_slack_ub]]&lt;&gt;0,Table5[[#This Row],[kapp_old]]&lt;$F$1),$F$1,Table5[[#This Row],[kapp_old]])</f>
        <v>'RXN-CAROL2_c_FWD-rt0221'	27141.27779288</v>
      </c>
      <c r="M551" s="1">
        <f>_xlfn.XLOOKUP(Table5[[#This Row],[rxn]],Table3[name],Table3[flux],$F$1)</f>
        <v>27141.277792879999</v>
      </c>
      <c r="N551" s="1">
        <f>IFERROR(Table5[[#This Row],[min flux]]/Table5[[#This Row],[associated enzload]],"")</f>
        <v>558915573570.56848</v>
      </c>
      <c r="O551" s="1">
        <f>_xlfn.NUMBERVALUE(IF(Table5[[#This Row],[flux/enzload]]="","",ABS($N$1-Table5[[#This Row],[flux/enzload]])))</f>
        <v>841000744088.38501</v>
      </c>
      <c r="P551" s="1">
        <f>Table5[[#This Row],[kapp_old]]+IFERROR(((Table5[[#This Row],[kapp_slack_ub]]-Table5[[#This Row],[kapp_slack_lb]])/Table5[[#This Row],[associated enzload]]),0)</f>
        <v>27141.277792879999</v>
      </c>
      <c r="Q551" s="1" t="str">
        <f>"'"&amp;Table5[[#This Row],[rxn]]&amp;"'"&amp;CHAR(9)&amp;Table5[[#This Row],[kapp + (slack_ub - slack_lb)/enzload]]</f>
        <v>'RXN-CAROL2_c_FWD-rt0221'	27141.27779288</v>
      </c>
      <c r="R551" s="1">
        <f>_xlfn.XLOOKUP(Table5[[#This Row],[rxn]],Table38[name],Table38[flux],0)</f>
        <v>0</v>
      </c>
      <c r="S551" s="1">
        <f>_xlfn.XLOOKUP(SUBSTITUTE(Table5[[#This Row],[rxn]],"RXN-","ENZLOAD-"),Table38[name],Table38[flux],0)</f>
        <v>0</v>
      </c>
      <c r="T551" s="1" t="b">
        <f>AND(Table5[[#This Row],[ENZLOAD flux in kapp-slack.gms]]=0,Table5[[#This Row],[flux in kapp-slack.gms]]&lt;&gt;0,NOT(Table5[[#This Row],[spont or unknown?]]))</f>
        <v>0</v>
      </c>
      <c r="U551" s="1" t="b">
        <f>OR(_xlfn.TEXTAFTER(Table5[[#This Row],[rxn]],"-",-1)="SPONT",_xlfn.TEXTAFTER(Table5[[#This Row],[rxn]],"-",-1)="UNKNOWN")</f>
        <v>0</v>
      </c>
      <c r="V551" s="1">
        <f>_xlfn.XLOOKUP(SUBSTITUTE(Table5[[#This Row],[rxn]],"RXN-","ENZLOAD-"),Table4[rxn],Table4[ub],0)</f>
        <v>0.63577015999999997</v>
      </c>
      <c r="W551" s="1" t="b">
        <f>AND(Table5[[#This Row],[FVA ENZLOAD flux UB]]=0,Table5[[#This Row],[ENZ not made when it should be?]])</f>
        <v>0</v>
      </c>
    </row>
    <row r="552" spans="1:23" hidden="1">
      <c r="A552" s="1" t="s">
        <v>5030</v>
      </c>
      <c r="B552" s="1" t="str">
        <f>_xlfn.TEXTBEFORE(Table38[[#This Row],[all fluxes from kapp-slack]]," ",,,,"")</f>
        <v>RXN-SERt_c_r_FWD-UNKNOWN</v>
      </c>
      <c r="C552" s="1">
        <f>_xlfn.NUMBERVALUE(IFERROR(_xlfn.TEXTAFTER(Table38[[#This Row],[all fluxes from kapp-slack]]," ",-1,,,""),""))</f>
        <v>3.118136296971E-3</v>
      </c>
      <c r="F552" s="1" t="s">
        <v>7249</v>
      </c>
      <c r="G552" s="1" t="str">
        <f>_xlfn.TEXTBEFORE(Table5[[#This Row],[rxn     kapp_old        kapp_slack_ub   kapp_slack_lb]]," ")</f>
        <v>RXN-CAROL2_c_REV-rt0221</v>
      </c>
      <c r="H55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55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552" s="1">
        <f>_xlfn.NUMBERVALUE(_xlfn.TEXTAFTER(Table5[[#This Row],[rxn     kapp_old        kapp_slack_ub   kapp_slack_lb]]," ",-1))</f>
        <v>0</v>
      </c>
      <c r="K552" s="1">
        <f>_xlfn.XLOOKUP(SUBSTITUTE(Table5[[#This Row],[rxn]],"RXN-","ENZLOAD-"),ENZLOAD[name],ENZLOAD[flux],0)</f>
        <v>4.8560603920000001E-8</v>
      </c>
      <c r="L552" s="1" t="str">
        <f>"'"&amp;Table5[[#This Row],[rxn]]&amp;"'"&amp;CHAR(9)&amp;IF(AND(Table5[[#This Row],[kapp_slack_ub]]&lt;&gt;0,Table5[[#This Row],[kapp_old]]&lt;$F$1),$F$1,Table5[[#This Row],[kapp_old]])</f>
        <v>'RXN-CAROL2_c_REV-rt0221'	27141.27779288</v>
      </c>
      <c r="M552" s="1">
        <f>_xlfn.XLOOKUP(Table5[[#This Row],[rxn]],Table3[name],Table3[flux],$F$1)</f>
        <v>27141.277792879999</v>
      </c>
      <c r="N552" s="1">
        <f>IFERROR(Table5[[#This Row],[min flux]]/Table5[[#This Row],[associated enzload]],"")</f>
        <v>558915573570.56848</v>
      </c>
      <c r="O552" s="1">
        <f>_xlfn.NUMBERVALUE(IF(Table5[[#This Row],[flux/enzload]]="","",ABS($N$1-Table5[[#This Row],[flux/enzload]])))</f>
        <v>841000744088.38501</v>
      </c>
      <c r="P552" s="1">
        <f>Table5[[#This Row],[kapp_old]]+IFERROR(((Table5[[#This Row],[kapp_slack_ub]]-Table5[[#This Row],[kapp_slack_lb]])/Table5[[#This Row],[associated enzload]]),0)</f>
        <v>27141.277792879999</v>
      </c>
      <c r="Q552" s="1" t="str">
        <f>"'"&amp;Table5[[#This Row],[rxn]]&amp;"'"&amp;CHAR(9)&amp;Table5[[#This Row],[kapp + (slack_ub - slack_lb)/enzload]]</f>
        <v>'RXN-CAROL2_c_REV-rt0221'	27141.27779288</v>
      </c>
      <c r="R552" s="1">
        <f>_xlfn.XLOOKUP(Table5[[#This Row],[rxn]],Table38[name],Table38[flux],0)</f>
        <v>0</v>
      </c>
      <c r="S552" s="1">
        <f>_xlfn.XLOOKUP(SUBSTITUTE(Table5[[#This Row],[rxn]],"RXN-","ENZLOAD-"),Table38[name],Table38[flux],0)</f>
        <v>0</v>
      </c>
      <c r="T552" s="1" t="b">
        <f>AND(Table5[[#This Row],[ENZLOAD flux in kapp-slack.gms]]=0,Table5[[#This Row],[flux in kapp-slack.gms]]&lt;&gt;0,NOT(Table5[[#This Row],[spont or unknown?]]))</f>
        <v>0</v>
      </c>
      <c r="U552" s="1" t="b">
        <f>OR(_xlfn.TEXTAFTER(Table5[[#This Row],[rxn]],"-",-1)="SPONT",_xlfn.TEXTAFTER(Table5[[#This Row],[rxn]],"-",-1)="UNKNOWN")</f>
        <v>0</v>
      </c>
      <c r="V552" s="1">
        <f>_xlfn.XLOOKUP(SUBSTITUTE(Table5[[#This Row],[rxn]],"RXN-","ENZLOAD-"),Table4[rxn],Table4[ub],0)</f>
        <v>0.63577015999999997</v>
      </c>
      <c r="W552" s="1" t="b">
        <f>AND(Table5[[#This Row],[FVA ENZLOAD flux UB]]=0,Table5[[#This Row],[ENZ not made when it should be?]])</f>
        <v>0</v>
      </c>
    </row>
    <row r="553" spans="1:23" hidden="1">
      <c r="A553" s="1" t="s">
        <v>5031</v>
      </c>
      <c r="B553" s="1" t="str">
        <f>_xlfn.TEXTBEFORE(Table38[[#This Row],[all fluxes from kapp-slack]]," ",,,,"")</f>
        <v>RXN-SERt_c_rm_FWD-UNKNOWN</v>
      </c>
      <c r="C553" s="1">
        <f>_xlfn.NUMBERVALUE(IFERROR(_xlfn.TEXTAFTER(Table38[[#This Row],[all fluxes from kapp-slack]]," ",-1,,,""),""))</f>
        <v>4.1444014705715002E-2</v>
      </c>
      <c r="F553" s="1" t="s">
        <v>7250</v>
      </c>
      <c r="G553" s="1" t="str">
        <f>_xlfn.TEXTBEFORE(Table5[[#This Row],[rxn     kapp_old        kapp_slack_ub   kapp_slack_lb]]," ")</f>
        <v>RXN-CAROL3_c_FWD-rt0221</v>
      </c>
      <c r="H55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55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553" s="1">
        <f>_xlfn.NUMBERVALUE(_xlfn.TEXTAFTER(Table5[[#This Row],[rxn     kapp_old        kapp_slack_ub   kapp_slack_lb]]," ",-1))</f>
        <v>0</v>
      </c>
      <c r="K553" s="1">
        <f>_xlfn.XLOOKUP(SUBSTITUTE(Table5[[#This Row],[rxn]],"RXN-","ENZLOAD-"),ENZLOAD[name],ENZLOAD[flux],0)</f>
        <v>4.8560603920000001E-8</v>
      </c>
      <c r="L553" s="1" t="str">
        <f>"'"&amp;Table5[[#This Row],[rxn]]&amp;"'"&amp;CHAR(9)&amp;IF(AND(Table5[[#This Row],[kapp_slack_ub]]&lt;&gt;0,Table5[[#This Row],[kapp_old]]&lt;$F$1),$F$1,Table5[[#This Row],[kapp_old]])</f>
        <v>'RXN-CAROL3_c_FWD-rt0221'	27141.27779288</v>
      </c>
      <c r="M553" s="1">
        <f>_xlfn.XLOOKUP(Table5[[#This Row],[rxn]],Table3[name],Table3[flux],$F$1)</f>
        <v>27141.277792879999</v>
      </c>
      <c r="N553" s="1">
        <f>IFERROR(Table5[[#This Row],[min flux]]/Table5[[#This Row],[associated enzload]],"")</f>
        <v>558915573570.56848</v>
      </c>
      <c r="O553" s="1">
        <f>_xlfn.NUMBERVALUE(IF(Table5[[#This Row],[flux/enzload]]="","",ABS($N$1-Table5[[#This Row],[flux/enzload]])))</f>
        <v>841000744088.38501</v>
      </c>
      <c r="P553" s="1">
        <f>Table5[[#This Row],[kapp_old]]+IFERROR(((Table5[[#This Row],[kapp_slack_ub]]-Table5[[#This Row],[kapp_slack_lb]])/Table5[[#This Row],[associated enzload]]),0)</f>
        <v>27141.277792879999</v>
      </c>
      <c r="Q553" s="1" t="str">
        <f>"'"&amp;Table5[[#This Row],[rxn]]&amp;"'"&amp;CHAR(9)&amp;Table5[[#This Row],[kapp + (slack_ub - slack_lb)/enzload]]</f>
        <v>'RXN-CAROL3_c_FWD-rt0221'	27141.27779288</v>
      </c>
      <c r="R553" s="1">
        <f>_xlfn.XLOOKUP(Table5[[#This Row],[rxn]],Table38[name],Table38[flux],0)</f>
        <v>0</v>
      </c>
      <c r="S553" s="1">
        <f>_xlfn.XLOOKUP(SUBSTITUTE(Table5[[#This Row],[rxn]],"RXN-","ENZLOAD-"),Table38[name],Table38[flux],0)</f>
        <v>0</v>
      </c>
      <c r="T553" s="1" t="b">
        <f>AND(Table5[[#This Row],[ENZLOAD flux in kapp-slack.gms]]=0,Table5[[#This Row],[flux in kapp-slack.gms]]&lt;&gt;0,NOT(Table5[[#This Row],[spont or unknown?]]))</f>
        <v>0</v>
      </c>
      <c r="U553" s="1" t="b">
        <f>OR(_xlfn.TEXTAFTER(Table5[[#This Row],[rxn]],"-",-1)="SPONT",_xlfn.TEXTAFTER(Table5[[#This Row],[rxn]],"-",-1)="UNKNOWN")</f>
        <v>0</v>
      </c>
      <c r="V553" s="1">
        <f>_xlfn.XLOOKUP(SUBSTITUTE(Table5[[#This Row],[rxn]],"RXN-","ENZLOAD-"),Table4[rxn],Table4[ub],0)</f>
        <v>0.63577015999999997</v>
      </c>
      <c r="W553" s="1" t="b">
        <f>AND(Table5[[#This Row],[FVA ENZLOAD flux UB]]=0,Table5[[#This Row],[ENZ not made when it should be?]])</f>
        <v>0</v>
      </c>
    </row>
    <row r="554" spans="1:23" hidden="1">
      <c r="A554" s="1" t="s">
        <v>5032</v>
      </c>
      <c r="B554" s="1" t="str">
        <f>_xlfn.TEXTBEFORE(Table38[[#This Row],[all fluxes from kapp-slack]]," ",,,,"")</f>
        <v>RXN-SERTRS_c_FWD-rt1878</v>
      </c>
      <c r="C554" s="1">
        <f>_xlfn.NUMBERVALUE(IFERROR(_xlfn.TEXTAFTER(Table38[[#This Row],[all fluxes from kapp-slack]]," ",-1,,,""),""))</f>
        <v>3.2099517327821001E-2</v>
      </c>
      <c r="F554" s="1" t="s">
        <v>7251</v>
      </c>
      <c r="G554" s="1" t="str">
        <f>_xlfn.TEXTBEFORE(Table5[[#This Row],[rxn     kapp_old        kapp_slack_ub   kapp_slack_lb]]," ")</f>
        <v>RXN-CAROL3_c_REV-rt0221</v>
      </c>
      <c r="H55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55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554" s="1">
        <f>_xlfn.NUMBERVALUE(_xlfn.TEXTAFTER(Table5[[#This Row],[rxn     kapp_old        kapp_slack_ub   kapp_slack_lb]]," ",-1))</f>
        <v>0</v>
      </c>
      <c r="K554" s="1">
        <f>_xlfn.XLOOKUP(SUBSTITUTE(Table5[[#This Row],[rxn]],"RXN-","ENZLOAD-"),ENZLOAD[name],ENZLOAD[flux],0)</f>
        <v>4.8560603920000001E-8</v>
      </c>
      <c r="L554" s="1" t="str">
        <f>"'"&amp;Table5[[#This Row],[rxn]]&amp;"'"&amp;CHAR(9)&amp;IF(AND(Table5[[#This Row],[kapp_slack_ub]]&lt;&gt;0,Table5[[#This Row],[kapp_old]]&lt;$F$1),$F$1,Table5[[#This Row],[kapp_old]])</f>
        <v>'RXN-CAROL3_c_REV-rt0221'	27141.27779288</v>
      </c>
      <c r="M554" s="1">
        <f>_xlfn.XLOOKUP(Table5[[#This Row],[rxn]],Table3[name],Table3[flux],$F$1)</f>
        <v>27141.277792879999</v>
      </c>
      <c r="N554" s="1">
        <f>IFERROR(Table5[[#This Row],[min flux]]/Table5[[#This Row],[associated enzload]],"")</f>
        <v>558915573570.56848</v>
      </c>
      <c r="O554" s="1">
        <f>_xlfn.NUMBERVALUE(IF(Table5[[#This Row],[flux/enzload]]="","",ABS($N$1-Table5[[#This Row],[flux/enzload]])))</f>
        <v>841000744088.38501</v>
      </c>
      <c r="P554" s="1">
        <f>Table5[[#This Row],[kapp_old]]+IFERROR(((Table5[[#This Row],[kapp_slack_ub]]-Table5[[#This Row],[kapp_slack_lb]])/Table5[[#This Row],[associated enzload]]),0)</f>
        <v>27141.277792879999</v>
      </c>
      <c r="Q554" s="1" t="str">
        <f>"'"&amp;Table5[[#This Row],[rxn]]&amp;"'"&amp;CHAR(9)&amp;Table5[[#This Row],[kapp + (slack_ub - slack_lb)/enzload]]</f>
        <v>'RXN-CAROL3_c_REV-rt0221'	27141.27779288</v>
      </c>
      <c r="R554" s="1">
        <f>_xlfn.XLOOKUP(Table5[[#This Row],[rxn]],Table38[name],Table38[flux],0)</f>
        <v>0</v>
      </c>
      <c r="S554" s="1">
        <f>_xlfn.XLOOKUP(SUBSTITUTE(Table5[[#This Row],[rxn]],"RXN-","ENZLOAD-"),Table38[name],Table38[flux],0)</f>
        <v>0</v>
      </c>
      <c r="T554" s="1" t="b">
        <f>AND(Table5[[#This Row],[ENZLOAD flux in kapp-slack.gms]]=0,Table5[[#This Row],[flux in kapp-slack.gms]]&lt;&gt;0,NOT(Table5[[#This Row],[spont or unknown?]]))</f>
        <v>0</v>
      </c>
      <c r="U554" s="1" t="b">
        <f>OR(_xlfn.TEXTAFTER(Table5[[#This Row],[rxn]],"-",-1)="SPONT",_xlfn.TEXTAFTER(Table5[[#This Row],[rxn]],"-",-1)="UNKNOWN")</f>
        <v>0</v>
      </c>
      <c r="V554" s="1">
        <f>_xlfn.XLOOKUP(SUBSTITUTE(Table5[[#This Row],[rxn]],"RXN-","ENZLOAD-"),Table4[rxn],Table4[ub],0)</f>
        <v>0.63577015999999997</v>
      </c>
      <c r="W554" s="1" t="b">
        <f>AND(Table5[[#This Row],[FVA ENZLOAD flux UB]]=0,Table5[[#This Row],[ENZ not made when it should be?]])</f>
        <v>0</v>
      </c>
    </row>
    <row r="555" spans="1:23" hidden="1">
      <c r="A555" s="1" t="s">
        <v>5033</v>
      </c>
      <c r="B555" s="1" t="str">
        <f>_xlfn.TEXTBEFORE(Table38[[#This Row],[all fluxes from kapp-slack]]," ",,,,"")</f>
        <v>RXN-SHK3Di_c_FWD-rt5884</v>
      </c>
      <c r="C555" s="1">
        <f>_xlfn.NUMBERVALUE(IFERROR(_xlfn.TEXTAFTER(Table38[[#This Row],[all fluxes from kapp-slack]]," ",-1,,,""),""))</f>
        <v>3.8461896595422998E-2</v>
      </c>
      <c r="F555" s="1" t="s">
        <v>7254</v>
      </c>
      <c r="G555" s="1" t="str">
        <f>_xlfn.TEXTBEFORE(Table5[[#This Row],[rxn     kapp_old        kapp_slack_ub   kapp_slack_lb]]," ")</f>
        <v>RXN-CAT_c_FWD-rt0986</v>
      </c>
      <c r="H55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55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555" s="1">
        <f>_xlfn.NUMBERVALUE(_xlfn.TEXTAFTER(Table5[[#This Row],[rxn     kapp_old        kapp_slack_ub   kapp_slack_lb]]," ",-1))</f>
        <v>0</v>
      </c>
      <c r="K555" s="1">
        <f>_xlfn.XLOOKUP(SUBSTITUTE(Table5[[#This Row],[rxn]],"RXN-","ENZLOAD-"),ENZLOAD[name],ENZLOAD[flux],0)</f>
        <v>8.5828545699999904E-9</v>
      </c>
      <c r="L555" s="1" t="str">
        <f>"'"&amp;Table5[[#This Row],[rxn]]&amp;"'"&amp;CHAR(9)&amp;IF(AND(Table5[[#This Row],[kapp_slack_ub]]&lt;&gt;0,Table5[[#This Row],[kapp_old]]&lt;$F$1),$F$1,Table5[[#This Row],[kapp_old]])</f>
        <v>'RXN-CAT_c_FWD-rt0986'	27141.27779288</v>
      </c>
      <c r="M555" s="1">
        <f>_xlfn.XLOOKUP(Table5[[#This Row],[rxn]],Table3[name],Table3[flux],$F$1)</f>
        <v>27141.277792879999</v>
      </c>
      <c r="N555" s="1">
        <f>IFERROR(Table5[[#This Row],[min flux]]/Table5[[#This Row],[associated enzload]],"")</f>
        <v>3162267002373.3174</v>
      </c>
      <c r="O555" s="1">
        <f>_xlfn.NUMBERVALUE(IF(Table5[[#This Row],[flux/enzload]]="","",ABS($N$1-Table5[[#This Row],[flux/enzload]])))</f>
        <v>1762350684714.3601</v>
      </c>
      <c r="P555" s="1">
        <f>Table5[[#This Row],[kapp_old]]+IFERROR(((Table5[[#This Row],[kapp_slack_ub]]-Table5[[#This Row],[kapp_slack_lb]])/Table5[[#This Row],[associated enzload]]),0)</f>
        <v>27141.277792879999</v>
      </c>
      <c r="Q555" s="1" t="str">
        <f>"'"&amp;Table5[[#This Row],[rxn]]&amp;"'"&amp;CHAR(9)&amp;Table5[[#This Row],[kapp + (slack_ub - slack_lb)/enzload]]</f>
        <v>'RXN-CAT_c_FWD-rt0986'	27141.27779288</v>
      </c>
      <c r="R555" s="1">
        <f>_xlfn.XLOOKUP(Table5[[#This Row],[rxn]],Table38[name],Table38[flux],0)</f>
        <v>0</v>
      </c>
      <c r="S555" s="1">
        <f>_xlfn.XLOOKUP(SUBSTITUTE(Table5[[#This Row],[rxn]],"RXN-","ENZLOAD-"),Table38[name],Table38[flux],0)</f>
        <v>0</v>
      </c>
      <c r="T555" s="1" t="b">
        <f>AND(Table5[[#This Row],[ENZLOAD flux in kapp-slack.gms]]=0,Table5[[#This Row],[flux in kapp-slack.gms]]&lt;&gt;0,NOT(Table5[[#This Row],[spont or unknown?]]))</f>
        <v>0</v>
      </c>
      <c r="U555" s="1" t="b">
        <f>OR(_xlfn.TEXTAFTER(Table5[[#This Row],[rxn]],"-",-1)="SPONT",_xlfn.TEXTAFTER(Table5[[#This Row],[rxn]],"-",-1)="UNKNOWN")</f>
        <v>0</v>
      </c>
      <c r="V555" s="1">
        <f>_xlfn.XLOOKUP(SUBSTITUTE(Table5[[#This Row],[rxn]],"RXN-","ENZLOAD-"),Table4[rxn],Table4[ub],0)</f>
        <v>0.50869903000000005</v>
      </c>
      <c r="W555" s="1" t="b">
        <f>AND(Table5[[#This Row],[FVA ENZLOAD flux UB]]=0,Table5[[#This Row],[ENZ not made when it should be?]])</f>
        <v>0</v>
      </c>
    </row>
    <row r="556" spans="1:23" hidden="1">
      <c r="A556" s="1" t="s">
        <v>5034</v>
      </c>
      <c r="B556" s="1" t="str">
        <f>_xlfn.TEXTBEFORE(Table38[[#This Row],[all fluxes from kapp-slack]]," ",,,,"")</f>
        <v>RXN-SHKK_c_FWD-rt5884</v>
      </c>
      <c r="C556" s="1">
        <f>_xlfn.NUMBERVALUE(IFERROR(_xlfn.TEXTAFTER(Table38[[#This Row],[all fluxes from kapp-slack]]," ",-1,,,""),""))</f>
        <v>3.8461896595422998E-2</v>
      </c>
      <c r="F556" s="1" t="s">
        <v>7256</v>
      </c>
      <c r="G556" s="1" t="str">
        <f>_xlfn.TEXTBEFORE(Table5[[#This Row],[rxn     kapp_old        kapp_slack_ub   kapp_slack_lb]]," ")</f>
        <v>RXN-CATDOX_c_FWD-rt0267</v>
      </c>
      <c r="H55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55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556" s="1">
        <f>_xlfn.NUMBERVALUE(_xlfn.TEXTAFTER(Table5[[#This Row],[rxn     kapp_old        kapp_slack_ub   kapp_slack_lb]]," ",-1))</f>
        <v>0</v>
      </c>
      <c r="K556" s="1">
        <f>_xlfn.XLOOKUP(SUBSTITUTE(Table5[[#This Row],[rxn]],"RXN-","ENZLOAD-"),ENZLOAD[name],ENZLOAD[flux],0)</f>
        <v>6.3220801299999997E-9</v>
      </c>
      <c r="L556" s="1" t="str">
        <f>"'"&amp;Table5[[#This Row],[rxn]]&amp;"'"&amp;CHAR(9)&amp;IF(AND(Table5[[#This Row],[kapp_slack_ub]]&lt;&gt;0,Table5[[#This Row],[kapp_old]]&lt;$F$1),$F$1,Table5[[#This Row],[kapp_old]])</f>
        <v>'RXN-CATDOX_c_FWD-rt0267'	27141.27779288</v>
      </c>
      <c r="M556" s="1">
        <f>_xlfn.XLOOKUP(Table5[[#This Row],[rxn]],Table3[name],Table3[flux],$F$1)</f>
        <v>27141.277792879999</v>
      </c>
      <c r="N556" s="1">
        <f>IFERROR(Table5[[#This Row],[min flux]]/Table5[[#This Row],[associated enzload]],"")</f>
        <v>4293092974903.499</v>
      </c>
      <c r="O556" s="1">
        <f>_xlfn.NUMBERVALUE(IF(Table5[[#This Row],[flux/enzload]]="","",ABS($N$1-Table5[[#This Row],[flux/enzload]])))</f>
        <v>2893176657244.5498</v>
      </c>
      <c r="P556" s="1">
        <f>Table5[[#This Row],[kapp_old]]+IFERROR(((Table5[[#This Row],[kapp_slack_ub]]-Table5[[#This Row],[kapp_slack_lb]])/Table5[[#This Row],[associated enzload]]),0)</f>
        <v>27141.277792879999</v>
      </c>
      <c r="Q556" s="1" t="str">
        <f>"'"&amp;Table5[[#This Row],[rxn]]&amp;"'"&amp;CHAR(9)&amp;Table5[[#This Row],[kapp + (slack_ub - slack_lb)/enzload]]</f>
        <v>'RXN-CATDOX_c_FWD-rt0267'	27141.27779288</v>
      </c>
      <c r="R556" s="1">
        <f>_xlfn.XLOOKUP(Table5[[#This Row],[rxn]],Table38[name],Table38[flux],0)</f>
        <v>0</v>
      </c>
      <c r="S556" s="1">
        <f>_xlfn.XLOOKUP(SUBSTITUTE(Table5[[#This Row],[rxn]],"RXN-","ENZLOAD-"),Table38[name],Table38[flux],0)</f>
        <v>0</v>
      </c>
      <c r="T556" s="1" t="b">
        <f>AND(Table5[[#This Row],[ENZLOAD flux in kapp-slack.gms]]=0,Table5[[#This Row],[flux in kapp-slack.gms]]&lt;&gt;0,NOT(Table5[[#This Row],[spont or unknown?]]))</f>
        <v>0</v>
      </c>
      <c r="U556" s="1" t="b">
        <f>OR(_xlfn.TEXTAFTER(Table5[[#This Row],[rxn]],"-",-1)="SPONT",_xlfn.TEXTAFTER(Table5[[#This Row],[rxn]],"-",-1)="UNKNOWN")</f>
        <v>0</v>
      </c>
      <c r="V556" s="1">
        <f>_xlfn.XLOOKUP(SUBSTITUTE(Table5[[#This Row],[rxn]],"RXN-","ENZLOAD-"),Table4[rxn],Table4[ub],0)</f>
        <v>1.27976069</v>
      </c>
      <c r="W556" s="1" t="b">
        <f>AND(Table5[[#This Row],[FVA ENZLOAD flux UB]]=0,Table5[[#This Row],[ENZ not made when it should be?]])</f>
        <v>0</v>
      </c>
    </row>
    <row r="557" spans="1:23" hidden="1">
      <c r="A557" s="1" t="s">
        <v>5035</v>
      </c>
      <c r="B557" s="1" t="str">
        <f>_xlfn.TEXTBEFORE(Table38[[#This Row],[all fluxes from kapp-slack]]," ",,,,"")</f>
        <v>RXN-SO3R_c_FWD-rt20063076</v>
      </c>
      <c r="C557" s="1">
        <f>_xlfn.NUMBERVALUE(IFERROR(_xlfn.TEXTAFTER(Table38[[#This Row],[all fluxes from kapp-slack]]," ",-1,,,""),""))</f>
        <v>1.3260163368298E-2</v>
      </c>
      <c r="F557" s="1" t="s">
        <v>7261</v>
      </c>
      <c r="G557" s="1" t="str">
        <f>_xlfn.TEXTBEFORE(Table5[[#This Row],[rxn     kapp_old        kapp_slack_ub   kapp_slack_lb]]," ")</f>
        <v>RXN-CBMHL_c_FWD-rt2726</v>
      </c>
      <c r="H55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55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557" s="1">
        <f>_xlfn.NUMBERVALUE(_xlfn.TEXTAFTER(Table5[[#This Row],[rxn     kapp_old        kapp_slack_ub   kapp_slack_lb]]," ",-1))</f>
        <v>0</v>
      </c>
      <c r="K557" s="1">
        <f>_xlfn.XLOOKUP(SUBSTITUTE(Table5[[#This Row],[rxn]],"RXN-","ENZLOAD-"),ENZLOAD[name],ENZLOAD[flux],0)</f>
        <v>1.5380206949999998E-8</v>
      </c>
      <c r="L557" s="1" t="str">
        <f>"'"&amp;Table5[[#This Row],[rxn]]&amp;"'"&amp;CHAR(9)&amp;IF(AND(Table5[[#This Row],[kapp_slack_ub]]&lt;&gt;0,Table5[[#This Row],[kapp_old]]&lt;$F$1),$F$1,Table5[[#This Row],[kapp_old]])</f>
        <v>'RXN-CBMHL_c_FWD-rt2726'	27141.27779288</v>
      </c>
      <c r="M557" s="1">
        <f>_xlfn.XLOOKUP(Table5[[#This Row],[rxn]],Table3[name],Table3[flux],$F$1)</f>
        <v>27141.277792879999</v>
      </c>
      <c r="N557" s="1">
        <f>IFERROR(Table5[[#This Row],[min flux]]/Table5[[#This Row],[associated enzload]],"")</f>
        <v>1764688725003.1445</v>
      </c>
      <c r="O557" s="1">
        <f>_xlfn.NUMBERVALUE(IF(Table5[[#This Row],[flux/enzload]]="","",ABS($N$1-Table5[[#This Row],[flux/enzload]])))</f>
        <v>364772407344.19098</v>
      </c>
      <c r="P557" s="1">
        <f>Table5[[#This Row],[kapp_old]]+IFERROR(((Table5[[#This Row],[kapp_slack_ub]]-Table5[[#This Row],[kapp_slack_lb]])/Table5[[#This Row],[associated enzload]]),0)</f>
        <v>27141.277792879999</v>
      </c>
      <c r="Q557" s="1" t="str">
        <f>"'"&amp;Table5[[#This Row],[rxn]]&amp;"'"&amp;CHAR(9)&amp;Table5[[#This Row],[kapp + (slack_ub - slack_lb)/enzload]]</f>
        <v>'RXN-CBMHL_c_FWD-rt2726'	27141.27779288</v>
      </c>
      <c r="R557" s="1">
        <f>_xlfn.XLOOKUP(Table5[[#This Row],[rxn]],Table38[name],Table38[flux],0)</f>
        <v>0</v>
      </c>
      <c r="S557" s="1">
        <f>_xlfn.XLOOKUP(SUBSTITUTE(Table5[[#This Row],[rxn]],"RXN-","ENZLOAD-"),Table38[name],Table38[flux],0)</f>
        <v>0</v>
      </c>
      <c r="T557" s="1" t="b">
        <f>AND(Table5[[#This Row],[ENZLOAD flux in kapp-slack.gms]]=0,Table5[[#This Row],[flux in kapp-slack.gms]]&lt;&gt;0,NOT(Table5[[#This Row],[spont or unknown?]]))</f>
        <v>0</v>
      </c>
      <c r="U557" s="1" t="b">
        <f>OR(_xlfn.TEXTAFTER(Table5[[#This Row],[rxn]],"-",-1)="SPONT",_xlfn.TEXTAFTER(Table5[[#This Row],[rxn]],"-",-1)="UNKNOWN")</f>
        <v>0</v>
      </c>
      <c r="V557" s="1">
        <f>_xlfn.XLOOKUP(SUBSTITUTE(Table5[[#This Row],[rxn]],"RXN-","ENZLOAD-"),Table4[rxn],Table4[ub],0)</f>
        <v>2.3808135199999998</v>
      </c>
      <c r="W557" s="1" t="b">
        <f>AND(Table5[[#This Row],[FVA ENZLOAD flux UB]]=0,Table5[[#This Row],[ENZ not made when it should be?]])</f>
        <v>0</v>
      </c>
    </row>
    <row r="558" spans="1:23" hidden="1">
      <c r="A558" s="1" t="s">
        <v>5036</v>
      </c>
      <c r="B558" s="1" t="str">
        <f>_xlfn.TEXTBEFORE(Table38[[#This Row],[all fluxes from kapp-slack]]," ",,,,"")</f>
        <v>RXN-SO4t_c_e_FWD-rt7368</v>
      </c>
      <c r="C558" s="1">
        <f>_xlfn.NUMBERVALUE(IFERROR(_xlfn.TEXTAFTER(Table38[[#This Row],[all fluxes from kapp-slack]]," ",-1,,,""),""))</f>
        <v>2.5307723537659001E-2</v>
      </c>
      <c r="F558" s="1" t="s">
        <v>7262</v>
      </c>
      <c r="G558" s="1" t="str">
        <f>_xlfn.TEXTBEFORE(Table5[[#This Row],[rxn     kapp_old        kapp_slack_ub   kapp_slack_lb]]," ")</f>
        <v>RXN-CBMHL_c_REV-rt2726</v>
      </c>
      <c r="H55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55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558" s="1">
        <f>_xlfn.NUMBERVALUE(_xlfn.TEXTAFTER(Table5[[#This Row],[rxn     kapp_old        kapp_slack_ub   kapp_slack_lb]]," ",-1))</f>
        <v>0</v>
      </c>
      <c r="K558" s="1">
        <f>_xlfn.XLOOKUP(SUBSTITUTE(Table5[[#This Row],[rxn]],"RXN-","ENZLOAD-"),ENZLOAD[name],ENZLOAD[flux],0)</f>
        <v>1.5380206949999998E-8</v>
      </c>
      <c r="L558" s="1" t="str">
        <f>"'"&amp;Table5[[#This Row],[rxn]]&amp;"'"&amp;CHAR(9)&amp;IF(AND(Table5[[#This Row],[kapp_slack_ub]]&lt;&gt;0,Table5[[#This Row],[kapp_old]]&lt;$F$1),$F$1,Table5[[#This Row],[kapp_old]])</f>
        <v>'RXN-CBMHL_c_REV-rt2726'	27141.27779288</v>
      </c>
      <c r="M558" s="1">
        <f>_xlfn.XLOOKUP(Table5[[#This Row],[rxn]],Table3[name],Table3[flux],$F$1)</f>
        <v>27141.277792879999</v>
      </c>
      <c r="N558" s="1">
        <f>IFERROR(Table5[[#This Row],[min flux]]/Table5[[#This Row],[associated enzload]],"")</f>
        <v>1764688725003.1445</v>
      </c>
      <c r="O558" s="1">
        <f>_xlfn.NUMBERVALUE(IF(Table5[[#This Row],[flux/enzload]]="","",ABS($N$1-Table5[[#This Row],[flux/enzload]])))</f>
        <v>364772407344.19098</v>
      </c>
      <c r="P558" s="1">
        <f>Table5[[#This Row],[kapp_old]]+IFERROR(((Table5[[#This Row],[kapp_slack_ub]]-Table5[[#This Row],[kapp_slack_lb]])/Table5[[#This Row],[associated enzload]]),0)</f>
        <v>27141.277792879999</v>
      </c>
      <c r="Q558" s="1" t="str">
        <f>"'"&amp;Table5[[#This Row],[rxn]]&amp;"'"&amp;CHAR(9)&amp;Table5[[#This Row],[kapp + (slack_ub - slack_lb)/enzload]]</f>
        <v>'RXN-CBMHL_c_REV-rt2726'	27141.27779288</v>
      </c>
      <c r="R558" s="1">
        <f>_xlfn.XLOOKUP(Table5[[#This Row],[rxn]],Table38[name],Table38[flux],0)</f>
        <v>0</v>
      </c>
      <c r="S558" s="1">
        <f>_xlfn.XLOOKUP(SUBSTITUTE(Table5[[#This Row],[rxn]],"RXN-","ENZLOAD-"),Table38[name],Table38[flux],0)</f>
        <v>0</v>
      </c>
      <c r="T558" s="1" t="b">
        <f>AND(Table5[[#This Row],[ENZLOAD flux in kapp-slack.gms]]=0,Table5[[#This Row],[flux in kapp-slack.gms]]&lt;&gt;0,NOT(Table5[[#This Row],[spont or unknown?]]))</f>
        <v>0</v>
      </c>
      <c r="U558" s="1" t="b">
        <f>OR(_xlfn.TEXTAFTER(Table5[[#This Row],[rxn]],"-",-1)="SPONT",_xlfn.TEXTAFTER(Table5[[#This Row],[rxn]],"-",-1)="UNKNOWN")</f>
        <v>0</v>
      </c>
      <c r="V558" s="1">
        <f>_xlfn.XLOOKUP(SUBSTITUTE(Table5[[#This Row],[rxn]],"RXN-","ENZLOAD-"),Table4[rxn],Table4[ub],0)</f>
        <v>2.3808135199999998</v>
      </c>
      <c r="W558" s="1" t="b">
        <f>AND(Table5[[#This Row],[FVA ENZLOAD flux UB]]=0,Table5[[#This Row],[ENZ not made when it should be?]])</f>
        <v>0</v>
      </c>
    </row>
    <row r="559" spans="1:23" hidden="1">
      <c r="A559" s="1" t="s">
        <v>5037</v>
      </c>
      <c r="B559" s="1" t="str">
        <f>_xlfn.TEXTBEFORE(Table38[[#This Row],[all fluxes from kapp-slack]]," ",,,,"")</f>
        <v>RXN-SPMS_c_FWD-rt8465</v>
      </c>
      <c r="C559" s="1">
        <f>_xlfn.NUMBERVALUE(IFERROR(_xlfn.TEXTAFTER(Table38[[#This Row],[all fluxes from kapp-slack]]," ",-1,,,""),""))</f>
        <v>3.8585456522999997E-5</v>
      </c>
      <c r="F559" s="1" t="s">
        <v>7264</v>
      </c>
      <c r="G559" s="1" t="str">
        <f>_xlfn.TEXTBEFORE(Table5[[#This Row],[rxn     kapp_old        kapp_slack_ub   kapp_slack_lb]]," ")</f>
        <v>RXN-CBPS_c_FWD-rt3934</v>
      </c>
      <c r="H559" s="1">
        <f>_xlfn.NUMBERVALUE(_xlfn.TEXTBEFORE(TRIM(_xlfn.TEXTAFTER(_xlfn.TEXTBEFORE(Table5[[#This Row],[rxn     kapp_old        kapp_slack_ub   kapp_slack_lb]],Table5[[#This Row],[kapp_slack_lb]],-1),Table5[[#This Row],[rxn]]))," "))</f>
        <v>28164.208436533401</v>
      </c>
      <c r="I55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559" s="1">
        <f>_xlfn.NUMBERVALUE(_xlfn.TEXTAFTER(Table5[[#This Row],[rxn     kapp_old        kapp_slack_ub   kapp_slack_lb]]," ",-1))</f>
        <v>0</v>
      </c>
      <c r="K559" s="1">
        <f>_xlfn.XLOOKUP(SUBSTITUTE(Table5[[#This Row],[rxn]],"RXN-","ENZLOAD-"),ENZLOAD[name],ENZLOAD[flux],0)</f>
        <v>2.19710304416E-6</v>
      </c>
      <c r="L559" s="1" t="str">
        <f>"'"&amp;Table5[[#This Row],[rxn]]&amp;"'"&amp;CHAR(9)&amp;IF(AND(Table5[[#This Row],[kapp_slack_ub]]&lt;&gt;0,Table5[[#This Row],[kapp_old]]&lt;$F$1),$F$1,Table5[[#This Row],[kapp_old]])</f>
        <v>'RXN-CBPS_c_FWD-rt3934'	28164.2084365334</v>
      </c>
      <c r="M559" s="1">
        <f>_xlfn.XLOOKUP(Table5[[#This Row],[rxn]],Table3[name],Table3[flux],$F$1)</f>
        <v>27141.277792879999</v>
      </c>
      <c r="N559" s="1">
        <f>IFERROR(Table5[[#This Row],[min flux]]/Table5[[#This Row],[associated enzload]],"")</f>
        <v>12353211136.37467</v>
      </c>
      <c r="O559" s="1">
        <f>_xlfn.NUMBERVALUE(IF(Table5[[#This Row],[flux/enzload]]="","",ABS($N$1-Table5[[#This Row],[flux/enzload]])))</f>
        <v>1387563106522.5801</v>
      </c>
      <c r="P559" s="1">
        <f>Table5[[#This Row],[kapp_old]]+IFERROR(((Table5[[#This Row],[kapp_slack_ub]]-Table5[[#This Row],[kapp_slack_lb]])/Table5[[#This Row],[associated enzload]]),0)</f>
        <v>28164.208436533401</v>
      </c>
      <c r="Q559" s="1" t="str">
        <f>"'"&amp;Table5[[#This Row],[rxn]]&amp;"'"&amp;CHAR(9)&amp;Table5[[#This Row],[kapp + (slack_ub - slack_lb)/enzload]]</f>
        <v>'RXN-CBPS_c_FWD-rt3934'	28164.2084365334</v>
      </c>
      <c r="R559" s="1">
        <f>_xlfn.XLOOKUP(Table5[[#This Row],[rxn]],Table38[name],Table38[flux],0)</f>
        <v>7.1956267929209006E-2</v>
      </c>
      <c r="S559" s="1">
        <f>_xlfn.XLOOKUP(SUBSTITUTE(Table5[[#This Row],[rxn]],"RXN-","ENZLOAD-"),Table38[name],Table38[flux],0)</f>
        <v>9.8765863999999998E-7</v>
      </c>
      <c r="T559" s="1" t="b">
        <f>AND(Table5[[#This Row],[ENZLOAD flux in kapp-slack.gms]]=0,Table5[[#This Row],[flux in kapp-slack.gms]]&lt;&gt;0,NOT(Table5[[#This Row],[spont or unknown?]]))</f>
        <v>0</v>
      </c>
      <c r="U559" s="1" t="b">
        <f>OR(_xlfn.TEXTAFTER(Table5[[#This Row],[rxn]],"-",-1)="SPONT",_xlfn.TEXTAFTER(Table5[[#This Row],[rxn]],"-",-1)="UNKNOWN")</f>
        <v>0</v>
      </c>
      <c r="V559" s="1">
        <f>_xlfn.XLOOKUP(SUBSTITUTE(Table5[[#This Row],[rxn]],"RXN-","ENZLOAD-"),Table4[rxn],Table4[ub],0)</f>
        <v>0.32963472999999999</v>
      </c>
      <c r="W559" s="1" t="b">
        <f>AND(Table5[[#This Row],[FVA ENZLOAD flux UB]]=0,Table5[[#This Row],[ENZ not made when it should be?]])</f>
        <v>0</v>
      </c>
    </row>
    <row r="560" spans="1:23" hidden="1">
      <c r="A560" s="1" t="s">
        <v>5038</v>
      </c>
      <c r="B560" s="1" t="str">
        <f>_xlfn.TEXTBEFORE(Table38[[#This Row],[all fluxes from kapp-slack]]," ",,,,"")</f>
        <v>RXN-SQLEy_r_FWD-rt5361</v>
      </c>
      <c r="C560" s="1">
        <f>_xlfn.NUMBERVALUE(IFERROR(_xlfn.TEXTAFTER(Table38[[#This Row],[all fluxes from kapp-slack]]," ",-1,,,""),""))</f>
        <v>3.9577740966882997E-2</v>
      </c>
      <c r="F560" s="1" t="s">
        <v>7267</v>
      </c>
      <c r="G560" s="1" t="str">
        <f>_xlfn.TEXTBEFORE(Table5[[#This Row],[rxn     kapp_old        kapp_slack_ub   kapp_slack_lb]]," ")</f>
        <v>RXN-CDPDAGS_mm_FWD-rt4513_mm</v>
      </c>
      <c r="H56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56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560" s="1">
        <f>_xlfn.NUMBERVALUE(_xlfn.TEXTAFTER(Table5[[#This Row],[rxn     kapp_old        kapp_slack_ub   kapp_slack_lb]]," ",-1))</f>
        <v>0</v>
      </c>
      <c r="K560" s="1">
        <f>_xlfn.XLOOKUP(SUBSTITUTE(Table5[[#This Row],[rxn]],"RXN-","ENZLOAD-"),ENZLOAD[name],ENZLOAD[flux],0)</f>
        <v>1.0386825996E-7</v>
      </c>
      <c r="L560" s="1" t="str">
        <f>"'"&amp;Table5[[#This Row],[rxn]]&amp;"'"&amp;CHAR(9)&amp;IF(AND(Table5[[#This Row],[kapp_slack_ub]]&lt;&gt;0,Table5[[#This Row],[kapp_old]]&lt;$F$1),$F$1,Table5[[#This Row],[kapp_old]])</f>
        <v>'RXN-CDPDAGS_mm_FWD-rt4513_mm'	27141.27779288</v>
      </c>
      <c r="M560" s="1">
        <f>_xlfn.XLOOKUP(Table5[[#This Row],[rxn]],Table3[name],Table3[flux],$F$1)</f>
        <v>27141.277792879999</v>
      </c>
      <c r="N560" s="1">
        <f>IFERROR(Table5[[#This Row],[min flux]]/Table5[[#This Row],[associated enzload]],"")</f>
        <v>261304827897.68686</v>
      </c>
      <c r="O560" s="1">
        <f>_xlfn.NUMBERVALUE(IF(Table5[[#This Row],[flux/enzload]]="","",ABS($N$1-Table5[[#This Row],[flux/enzload]])))</f>
        <v>1138611489761.27</v>
      </c>
      <c r="P560" s="1">
        <f>Table5[[#This Row],[kapp_old]]+IFERROR(((Table5[[#This Row],[kapp_slack_ub]]-Table5[[#This Row],[kapp_slack_lb]])/Table5[[#This Row],[associated enzload]]),0)</f>
        <v>27141.277792879999</v>
      </c>
      <c r="Q560" s="1" t="str">
        <f>"'"&amp;Table5[[#This Row],[rxn]]&amp;"'"&amp;CHAR(9)&amp;Table5[[#This Row],[kapp + (slack_ub - slack_lb)/enzload]]</f>
        <v>'RXN-CDPDAGS_mm_FWD-rt4513_mm'	27141.27779288</v>
      </c>
      <c r="R560" s="1">
        <f>_xlfn.XLOOKUP(Table5[[#This Row],[rxn]],Table38[name],Table38[flux],0)</f>
        <v>0</v>
      </c>
      <c r="S560" s="1">
        <f>_xlfn.XLOOKUP(SUBSTITUTE(Table5[[#This Row],[rxn]],"RXN-","ENZLOAD-"),Table38[name],Table38[flux],0)</f>
        <v>0</v>
      </c>
      <c r="T560" s="1" t="b">
        <f>AND(Table5[[#This Row],[ENZLOAD flux in kapp-slack.gms]]=0,Table5[[#This Row],[flux in kapp-slack.gms]]&lt;&gt;0,NOT(Table5[[#This Row],[spont or unknown?]]))</f>
        <v>0</v>
      </c>
      <c r="U560" s="1" t="b">
        <f>OR(_xlfn.TEXTAFTER(Table5[[#This Row],[rxn]],"-",-1)="SPONT",_xlfn.TEXTAFTER(Table5[[#This Row],[rxn]],"-",-1)="UNKNOWN")</f>
        <v>0</v>
      </c>
      <c r="V560" s="1">
        <f>_xlfn.XLOOKUP(SUBSTITUTE(Table5[[#This Row],[rxn]],"RXN-","ENZLOAD-"),Table4[rxn],Table4[ub],0)</f>
        <v>0.60405487999999996</v>
      </c>
      <c r="W560" s="1" t="b">
        <f>AND(Table5[[#This Row],[FVA ENZLOAD flux UB]]=0,Table5[[#This Row],[ENZ not made when it should be?]])</f>
        <v>0</v>
      </c>
    </row>
    <row r="561" spans="1:23" hidden="1">
      <c r="A561" s="1" t="s">
        <v>5039</v>
      </c>
      <c r="B561" s="1" t="str">
        <f>_xlfn.TEXTBEFORE(Table38[[#This Row],[all fluxes from kapp-slack]]," ",,,,"")</f>
        <v>RXN-SQLS_c_FWD-rt8223</v>
      </c>
      <c r="C561" s="1">
        <f>_xlfn.NUMBERVALUE(IFERROR(_xlfn.TEXTAFTER(Table38[[#This Row],[all fluxes from kapp-slack]]," ",-1,,,""),""))</f>
        <v>3.9577740966882997E-2</v>
      </c>
      <c r="F561" s="1" t="s">
        <v>7280</v>
      </c>
      <c r="G561" s="1" t="str">
        <f>_xlfn.TEXTBEFORE(Table5[[#This Row],[rxn     kapp_old        kapp_slack_ub   kapp_slack_lb]]," ")</f>
        <v>RXN-CEPHSCOX_x_FWD-rt3508</v>
      </c>
      <c r="H56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56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561" s="1">
        <f>_xlfn.NUMBERVALUE(_xlfn.TEXTAFTER(Table5[[#This Row],[rxn     kapp_old        kapp_slack_ub   kapp_slack_lb]]," ",-1))</f>
        <v>0</v>
      </c>
      <c r="K561" s="1">
        <f>_xlfn.XLOOKUP(SUBSTITUTE(Table5[[#This Row],[rxn]],"RXN-","ENZLOAD-"),ENZLOAD[name],ENZLOAD[flux],0)</f>
        <v>1.8577234120000001E-8</v>
      </c>
      <c r="L561" s="1" t="str">
        <f>"'"&amp;Table5[[#This Row],[rxn]]&amp;"'"&amp;CHAR(9)&amp;IF(AND(Table5[[#This Row],[kapp_slack_ub]]&lt;&gt;0,Table5[[#This Row],[kapp_old]]&lt;$F$1),$F$1,Table5[[#This Row],[kapp_old]])</f>
        <v>'RXN-CEPHSCOX_x_FWD-rt3508'	27141.27779288</v>
      </c>
      <c r="M561" s="1">
        <f>_xlfn.XLOOKUP(Table5[[#This Row],[rxn]],Table3[name],Table3[flux],$F$1)</f>
        <v>27141.277792879999</v>
      </c>
      <c r="N561" s="1">
        <f>IFERROR(Table5[[#This Row],[min flux]]/Table5[[#This Row],[associated enzload]],"")</f>
        <v>1460996702607.0938</v>
      </c>
      <c r="O561" s="1">
        <f>_xlfn.NUMBERVALUE(IF(Table5[[#This Row],[flux/enzload]]="","",ABS($N$1-Table5[[#This Row],[flux/enzload]])))</f>
        <v>61080384948.140099</v>
      </c>
      <c r="P561" s="1">
        <f>Table5[[#This Row],[kapp_old]]+IFERROR(((Table5[[#This Row],[kapp_slack_ub]]-Table5[[#This Row],[kapp_slack_lb]])/Table5[[#This Row],[associated enzload]]),0)</f>
        <v>27141.277792879999</v>
      </c>
      <c r="Q561" s="1" t="str">
        <f>"'"&amp;Table5[[#This Row],[rxn]]&amp;"'"&amp;CHAR(9)&amp;Table5[[#This Row],[kapp + (slack_ub - slack_lb)/enzload]]</f>
        <v>'RXN-CEPHSCOX_x_FWD-rt3508'	27141.27779288</v>
      </c>
      <c r="R561" s="1">
        <f>_xlfn.XLOOKUP(Table5[[#This Row],[rxn]],Table38[name],Table38[flux],0)</f>
        <v>0</v>
      </c>
      <c r="S561" s="1">
        <f>_xlfn.XLOOKUP(SUBSTITUTE(Table5[[#This Row],[rxn]],"RXN-","ENZLOAD-"),Table38[name],Table38[flux],0)</f>
        <v>0</v>
      </c>
      <c r="T561" s="1" t="b">
        <f>AND(Table5[[#This Row],[ENZLOAD flux in kapp-slack.gms]]=0,Table5[[#This Row],[flux in kapp-slack.gms]]&lt;&gt;0,NOT(Table5[[#This Row],[spont or unknown?]]))</f>
        <v>0</v>
      </c>
      <c r="U561" s="1" t="b">
        <f>OR(_xlfn.TEXTAFTER(Table5[[#This Row],[rxn]],"-",-1)="SPONT",_xlfn.TEXTAFTER(Table5[[#This Row],[rxn]],"-",-1)="UNKNOWN")</f>
        <v>0</v>
      </c>
      <c r="V561" s="1">
        <f>_xlfn.XLOOKUP(SUBSTITUTE(Table5[[#This Row],[rxn]],"RXN-","ENZLOAD-"),Table4[rxn],Table4[ub],0)</f>
        <v>1.0720828099999999</v>
      </c>
      <c r="W561" s="1" t="b">
        <f>AND(Table5[[#This Row],[FVA ENZLOAD flux UB]]=0,Table5[[#This Row],[ENZ not made when it should be?]])</f>
        <v>0</v>
      </c>
    </row>
    <row r="562" spans="1:23" hidden="1">
      <c r="A562" s="1" t="s">
        <v>5040</v>
      </c>
      <c r="B562" s="1" t="str">
        <f>_xlfn.TEXTBEFORE(Table38[[#This Row],[all fluxes from kapp-slack]]," ",,,,"")</f>
        <v>RXN-SQLt_c_r_FWD-SPONT</v>
      </c>
      <c r="C562" s="1">
        <f>_xlfn.NUMBERVALUE(IFERROR(_xlfn.TEXTAFTER(Table38[[#This Row],[all fluxes from kapp-slack]]," ",-1,,,""),""))</f>
        <v>3.9577740966882997E-2</v>
      </c>
      <c r="F562" s="1" t="s">
        <v>7281</v>
      </c>
      <c r="G562" s="1" t="str">
        <f>_xlfn.TEXTBEFORE(Table5[[#This Row],[rxn     kapp_old        kapp_slack_ub   kapp_slack_lb]]," ")</f>
        <v>RXN-CEPHSCOX_x_FWD-rt7081</v>
      </c>
      <c r="H56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56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562" s="1">
        <f>_xlfn.NUMBERVALUE(_xlfn.TEXTAFTER(Table5[[#This Row],[rxn     kapp_old        kapp_slack_ub   kapp_slack_lb]]," ",-1))</f>
        <v>0</v>
      </c>
      <c r="K562" s="1">
        <f>_xlfn.XLOOKUP(SUBSTITUTE(Table5[[#This Row],[rxn]],"RXN-","ENZLOAD-"),ENZLOAD[name],ENZLOAD[flux],0)</f>
        <v>8.7926493639999994E-8</v>
      </c>
      <c r="L562" s="1" t="str">
        <f>"'"&amp;Table5[[#This Row],[rxn]]&amp;"'"&amp;CHAR(9)&amp;IF(AND(Table5[[#This Row],[kapp_slack_ub]]&lt;&gt;0,Table5[[#This Row],[kapp_old]]&lt;$F$1),$F$1,Table5[[#This Row],[kapp_old]])</f>
        <v>'RXN-CEPHSCOX_x_FWD-rt7081'	27141.27779288</v>
      </c>
      <c r="M562" s="1">
        <f>_xlfn.XLOOKUP(Table5[[#This Row],[rxn]],Table3[name],Table3[flux],$F$1)</f>
        <v>27141.277792879999</v>
      </c>
      <c r="N562" s="1">
        <f>IFERROR(Table5[[#This Row],[min flux]]/Table5[[#This Row],[associated enzload]],"")</f>
        <v>308681452759.9079</v>
      </c>
      <c r="O562" s="1">
        <f>_xlfn.NUMBERVALUE(IF(Table5[[#This Row],[flux/enzload]]="","",ABS($N$1-Table5[[#This Row],[flux/enzload]])))</f>
        <v>1091234864899.05</v>
      </c>
      <c r="P562" s="1">
        <f>Table5[[#This Row],[kapp_old]]+IFERROR(((Table5[[#This Row],[kapp_slack_ub]]-Table5[[#This Row],[kapp_slack_lb]])/Table5[[#This Row],[associated enzload]]),0)</f>
        <v>27141.277792879999</v>
      </c>
      <c r="Q562" s="1" t="str">
        <f>"'"&amp;Table5[[#This Row],[rxn]]&amp;"'"&amp;CHAR(9)&amp;Table5[[#This Row],[kapp + (slack_ub - slack_lb)/enzload]]</f>
        <v>'RXN-CEPHSCOX_x_FWD-rt7081'	27141.27779288</v>
      </c>
      <c r="R562" s="1">
        <f>_xlfn.XLOOKUP(Table5[[#This Row],[rxn]],Table38[name],Table38[flux],0)</f>
        <v>0</v>
      </c>
      <c r="S562" s="1">
        <f>_xlfn.XLOOKUP(SUBSTITUTE(Table5[[#This Row],[rxn]],"RXN-","ENZLOAD-"),Table38[name],Table38[flux],0)</f>
        <v>0</v>
      </c>
      <c r="T562" s="1" t="b">
        <f>AND(Table5[[#This Row],[ENZLOAD flux in kapp-slack.gms]]=0,Table5[[#This Row],[flux in kapp-slack.gms]]&lt;&gt;0,NOT(Table5[[#This Row],[spont or unknown?]]))</f>
        <v>0</v>
      </c>
      <c r="U562" s="1" t="b">
        <f>OR(_xlfn.TEXTAFTER(Table5[[#This Row],[rxn]],"-",-1)="SPONT",_xlfn.TEXTAFTER(Table5[[#This Row],[rxn]],"-",-1)="UNKNOWN")</f>
        <v>0</v>
      </c>
      <c r="V562" s="1">
        <f>_xlfn.XLOOKUP(SUBSTITUTE(Table5[[#This Row],[rxn]],"RXN-","ENZLOAD-"),Table4[rxn],Table4[ub],0)</f>
        <v>1.0662821600000001</v>
      </c>
      <c r="W562" s="1" t="b">
        <f>AND(Table5[[#This Row],[FVA ENZLOAD flux UB]]=0,Table5[[#This Row],[ENZ not made when it should be?]])</f>
        <v>0</v>
      </c>
    </row>
    <row r="563" spans="1:23" hidden="1">
      <c r="A563" s="1" t="s">
        <v>5041</v>
      </c>
      <c r="B563" s="1" t="str">
        <f>_xlfn.TEXTBEFORE(Table38[[#This Row],[all fluxes from kapp-slack]]," ",,,,"")</f>
        <v>RXN-SSQ23EPXt_c_r_FWD-SPONT</v>
      </c>
      <c r="C563" s="1">
        <f>_xlfn.NUMBERVALUE(IFERROR(_xlfn.TEXTAFTER(Table38[[#This Row],[all fluxes from kapp-slack]]," ",-1,,,""),""))</f>
        <v>3.9577740966882997E-2</v>
      </c>
      <c r="F563" s="1" t="s">
        <v>7282</v>
      </c>
      <c r="G563" s="1" t="str">
        <f>_xlfn.TEXTBEFORE(Table5[[#This Row],[rxn     kapp_old        kapp_slack_ub   kapp_slack_lb]]," ")</f>
        <v>RXN-CEPHSCOX_x_FWD-rt7626</v>
      </c>
      <c r="H56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56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563" s="1">
        <f>_xlfn.NUMBERVALUE(_xlfn.TEXTAFTER(Table5[[#This Row],[rxn     kapp_old        kapp_slack_ub   kapp_slack_lb]]," ",-1))</f>
        <v>0</v>
      </c>
      <c r="K563" s="1">
        <f>_xlfn.XLOOKUP(SUBSTITUTE(Table5[[#This Row],[rxn]],"RXN-","ENZLOAD-"),ENZLOAD[name],ENZLOAD[flux],0)</f>
        <v>1.0558164875600001E-6</v>
      </c>
      <c r="L563" s="1" t="str">
        <f>"'"&amp;Table5[[#This Row],[rxn]]&amp;"'"&amp;CHAR(9)&amp;IF(AND(Table5[[#This Row],[kapp_slack_ub]]&lt;&gt;0,Table5[[#This Row],[kapp_old]]&lt;$F$1),$F$1,Table5[[#This Row],[kapp_old]])</f>
        <v>'RXN-CEPHSCOX_x_FWD-rt7626'	27141.27779288</v>
      </c>
      <c r="M563" s="1">
        <f>_xlfn.XLOOKUP(Table5[[#This Row],[rxn]],Table3[name],Table3[flux],$F$1)</f>
        <v>27141.277792879999</v>
      </c>
      <c r="N563" s="1">
        <f>IFERROR(Table5[[#This Row],[min flux]]/Table5[[#This Row],[associated enzload]],"")</f>
        <v>25706434889.649902</v>
      </c>
      <c r="O563" s="1">
        <f>_xlfn.NUMBERVALUE(IF(Table5[[#This Row],[flux/enzload]]="","",ABS($N$1-Table5[[#This Row],[flux/enzload]])))</f>
        <v>1374209882769.3</v>
      </c>
      <c r="P563" s="1">
        <f>Table5[[#This Row],[kapp_old]]+IFERROR(((Table5[[#This Row],[kapp_slack_ub]]-Table5[[#This Row],[kapp_slack_lb]])/Table5[[#This Row],[associated enzload]]),0)</f>
        <v>27141.277792879999</v>
      </c>
      <c r="Q563" s="1" t="str">
        <f>"'"&amp;Table5[[#This Row],[rxn]]&amp;"'"&amp;CHAR(9)&amp;Table5[[#This Row],[kapp + (slack_ub - slack_lb)/enzload]]</f>
        <v>'RXN-CEPHSCOX_x_FWD-rt7626'	27141.27779288</v>
      </c>
      <c r="R563" s="1">
        <f>_xlfn.XLOOKUP(Table5[[#This Row],[rxn]],Table38[name],Table38[flux],0)</f>
        <v>0</v>
      </c>
      <c r="S563" s="1">
        <f>_xlfn.XLOOKUP(SUBSTITUTE(Table5[[#This Row],[rxn]],"RXN-","ENZLOAD-"),Table38[name],Table38[flux],0)</f>
        <v>0</v>
      </c>
      <c r="T563" s="1" t="b">
        <f>AND(Table5[[#This Row],[ENZLOAD flux in kapp-slack.gms]]=0,Table5[[#This Row],[flux in kapp-slack.gms]]&lt;&gt;0,NOT(Table5[[#This Row],[spont or unknown?]]))</f>
        <v>0</v>
      </c>
      <c r="U563" s="1" t="b">
        <f>OR(_xlfn.TEXTAFTER(Table5[[#This Row],[rxn]],"-",-1)="SPONT",_xlfn.TEXTAFTER(Table5[[#This Row],[rxn]],"-",-1)="UNKNOWN")</f>
        <v>0</v>
      </c>
      <c r="V563" s="1">
        <f>_xlfn.XLOOKUP(SUBSTITUTE(Table5[[#This Row],[rxn]],"RXN-","ENZLOAD-"),Table4[rxn],Table4[ub],0)</f>
        <v>1.06862963</v>
      </c>
      <c r="W563" s="1" t="b">
        <f>AND(Table5[[#This Row],[FVA ENZLOAD flux UB]]=0,Table5[[#This Row],[ENZ not made when it should be?]])</f>
        <v>0</v>
      </c>
    </row>
    <row r="564" spans="1:23" hidden="1">
      <c r="A564" s="1" t="s">
        <v>5042</v>
      </c>
      <c r="B564" s="1" t="str">
        <f>_xlfn.TEXTBEFORE(Table38[[#This Row],[all fluxes from kapp-slack]]," ",,,,"")</f>
        <v>RXN-STCOAt_c_l_FWD-SPONT</v>
      </c>
      <c r="C564" s="1">
        <f>_xlfn.NUMBERVALUE(IFERROR(_xlfn.TEXTAFTER(Table38[[#This Row],[all fluxes from kapp-slack]]," ",-1,,,""),""))</f>
        <v>5.5044141751399997E-4</v>
      </c>
      <c r="F564" s="1" t="s">
        <v>7284</v>
      </c>
      <c r="G564" s="1" t="str">
        <f>_xlfn.TEXTBEFORE(Table5[[#This Row],[rxn     kapp_old        kapp_slack_ub   kapp_slack_lb]]," ")</f>
        <v>RXN-CERH124B_r_FWD-rt1296</v>
      </c>
      <c r="H56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56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564" s="1">
        <f>_xlfn.NUMBERVALUE(_xlfn.TEXTAFTER(Table5[[#This Row],[rxn     kapp_old        kapp_slack_ub   kapp_slack_lb]]," ",-1))</f>
        <v>0</v>
      </c>
      <c r="K564" s="1">
        <f>_xlfn.XLOOKUP(SUBSTITUTE(Table5[[#This Row],[rxn]],"RXN-","ENZLOAD-"),ENZLOAD[name],ENZLOAD[flux],0)</f>
        <v>5.7960973199999904E-9</v>
      </c>
      <c r="L564" s="1" t="str">
        <f>"'"&amp;Table5[[#This Row],[rxn]]&amp;"'"&amp;CHAR(9)&amp;IF(AND(Table5[[#This Row],[kapp_slack_ub]]&lt;&gt;0,Table5[[#This Row],[kapp_old]]&lt;$F$1),$F$1,Table5[[#This Row],[kapp_old]])</f>
        <v>'RXN-CERH124B_r_FWD-rt1296'	27141.27779288</v>
      </c>
      <c r="M564" s="1">
        <f>_xlfn.XLOOKUP(Table5[[#This Row],[rxn]],Table3[name],Table3[flux],$F$1)</f>
        <v>27141.277792879999</v>
      </c>
      <c r="N564" s="1">
        <f>IFERROR(Table5[[#This Row],[min flux]]/Table5[[#This Row],[associated enzload]],"")</f>
        <v>4682681517307.5879</v>
      </c>
      <c r="O564" s="1">
        <f>_xlfn.NUMBERVALUE(IF(Table5[[#This Row],[flux/enzload]]="","",ABS($N$1-Table5[[#This Row],[flux/enzload]])))</f>
        <v>3282765199648.6299</v>
      </c>
      <c r="P564" s="1">
        <f>Table5[[#This Row],[kapp_old]]+IFERROR(((Table5[[#This Row],[kapp_slack_ub]]-Table5[[#This Row],[kapp_slack_lb]])/Table5[[#This Row],[associated enzload]]),0)</f>
        <v>27141.277792879999</v>
      </c>
      <c r="Q564" s="1" t="str">
        <f>"'"&amp;Table5[[#This Row],[rxn]]&amp;"'"&amp;CHAR(9)&amp;Table5[[#This Row],[kapp + (slack_ub - slack_lb)/enzload]]</f>
        <v>'RXN-CERH124B_r_FWD-rt1296'	27141.27779288</v>
      </c>
      <c r="R564" s="1">
        <f>_xlfn.XLOOKUP(Table5[[#This Row],[rxn]],Table38[name],Table38[flux],0)</f>
        <v>0</v>
      </c>
      <c r="S564" s="1">
        <f>_xlfn.XLOOKUP(SUBSTITUTE(Table5[[#This Row],[rxn]],"RXN-","ENZLOAD-"),Table38[name],Table38[flux],0)</f>
        <v>0</v>
      </c>
      <c r="T564" s="1" t="b">
        <f>AND(Table5[[#This Row],[ENZLOAD flux in kapp-slack.gms]]=0,Table5[[#This Row],[flux in kapp-slack.gms]]&lt;&gt;0,NOT(Table5[[#This Row],[spont or unknown?]]))</f>
        <v>0</v>
      </c>
      <c r="U564" s="1" t="b">
        <f>OR(_xlfn.TEXTAFTER(Table5[[#This Row],[rxn]],"-",-1)="SPONT",_xlfn.TEXTAFTER(Table5[[#This Row],[rxn]],"-",-1)="UNKNOWN")</f>
        <v>0</v>
      </c>
      <c r="V564" s="1">
        <f>_xlfn.XLOOKUP(SUBSTITUTE(Table5[[#This Row],[rxn]],"RXN-","ENZLOAD-"),Table4[rxn],Table4[ub],0)</f>
        <v>0.98404756999999998</v>
      </c>
      <c r="W564" s="1" t="b">
        <f>AND(Table5[[#This Row],[FVA ENZLOAD flux UB]]=0,Table5[[#This Row],[ENZ not made when it should be?]])</f>
        <v>0</v>
      </c>
    </row>
    <row r="565" spans="1:23" hidden="1">
      <c r="A565" s="1" t="s">
        <v>5043</v>
      </c>
      <c r="B565" s="1" t="str">
        <f>_xlfn.TEXTBEFORE(Table38[[#This Row],[all fluxes from kapp-slack]]," ",,,,"")</f>
        <v>RXN-STCOAt_c_rm_FWD-SPONT</v>
      </c>
      <c r="C565" s="1">
        <f>_xlfn.NUMBERVALUE(IFERROR(_xlfn.TEXTAFTER(Table38[[#This Row],[all fluxes from kapp-slack]]," ",-1,,,""),""))</f>
        <v>7.6912194137767995E-2</v>
      </c>
      <c r="F565" s="1" t="s">
        <v>7286</v>
      </c>
      <c r="G565" s="1" t="str">
        <f>_xlfn.TEXTBEFORE(Table5[[#This Row],[rxn     kapp_old        kapp_slack_ub   kapp_slack_lb]]," ")</f>
        <v>RXN-CERH126B_r_FWD-rt1296</v>
      </c>
      <c r="H56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56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565" s="1">
        <f>_xlfn.NUMBERVALUE(_xlfn.TEXTAFTER(Table5[[#This Row],[rxn     kapp_old        kapp_slack_ub   kapp_slack_lb]]," ",-1))</f>
        <v>0</v>
      </c>
      <c r="K565" s="1">
        <f>_xlfn.XLOOKUP(SUBSTITUTE(Table5[[#This Row],[rxn]],"RXN-","ENZLOAD-"),ENZLOAD[name],ENZLOAD[flux],0)</f>
        <v>5.7960973199999904E-9</v>
      </c>
      <c r="L565" s="1" t="str">
        <f>"'"&amp;Table5[[#This Row],[rxn]]&amp;"'"&amp;CHAR(9)&amp;IF(AND(Table5[[#This Row],[kapp_slack_ub]]&lt;&gt;0,Table5[[#This Row],[kapp_old]]&lt;$F$1),$F$1,Table5[[#This Row],[kapp_old]])</f>
        <v>'RXN-CERH126B_r_FWD-rt1296'	27141.27779288</v>
      </c>
      <c r="M565" s="1">
        <f>_xlfn.XLOOKUP(Table5[[#This Row],[rxn]],Table3[name],Table3[flux],$F$1)</f>
        <v>27141.277792879999</v>
      </c>
      <c r="N565" s="1">
        <f>IFERROR(Table5[[#This Row],[min flux]]/Table5[[#This Row],[associated enzload]],"")</f>
        <v>4682681517307.5879</v>
      </c>
      <c r="O565" s="1">
        <f>_xlfn.NUMBERVALUE(IF(Table5[[#This Row],[flux/enzload]]="","",ABS($N$1-Table5[[#This Row],[flux/enzload]])))</f>
        <v>3282765199648.6299</v>
      </c>
      <c r="P565" s="1">
        <f>Table5[[#This Row],[kapp_old]]+IFERROR(((Table5[[#This Row],[kapp_slack_ub]]-Table5[[#This Row],[kapp_slack_lb]])/Table5[[#This Row],[associated enzload]]),0)</f>
        <v>27141.277792879999</v>
      </c>
      <c r="Q565" s="1" t="str">
        <f>"'"&amp;Table5[[#This Row],[rxn]]&amp;"'"&amp;CHAR(9)&amp;Table5[[#This Row],[kapp + (slack_ub - slack_lb)/enzload]]</f>
        <v>'RXN-CERH126B_r_FWD-rt1296'	27141.27779288</v>
      </c>
      <c r="R565" s="1">
        <f>_xlfn.XLOOKUP(Table5[[#This Row],[rxn]],Table38[name],Table38[flux],0)</f>
        <v>0</v>
      </c>
      <c r="S565" s="1">
        <f>_xlfn.XLOOKUP(SUBSTITUTE(Table5[[#This Row],[rxn]],"RXN-","ENZLOAD-"),Table38[name],Table38[flux],0)</f>
        <v>0</v>
      </c>
      <c r="T565" s="1" t="b">
        <f>AND(Table5[[#This Row],[ENZLOAD flux in kapp-slack.gms]]=0,Table5[[#This Row],[flux in kapp-slack.gms]]&lt;&gt;0,NOT(Table5[[#This Row],[spont or unknown?]]))</f>
        <v>0</v>
      </c>
      <c r="U565" s="1" t="b">
        <f>OR(_xlfn.TEXTAFTER(Table5[[#This Row],[rxn]],"-",-1)="SPONT",_xlfn.TEXTAFTER(Table5[[#This Row],[rxn]],"-",-1)="UNKNOWN")</f>
        <v>0</v>
      </c>
      <c r="V565" s="1">
        <f>_xlfn.XLOOKUP(SUBSTITUTE(Table5[[#This Row],[rxn]],"RXN-","ENZLOAD-"),Table4[rxn],Table4[ub],0)</f>
        <v>0.98404756999999998</v>
      </c>
      <c r="W565" s="1" t="b">
        <f>AND(Table5[[#This Row],[FVA ENZLOAD flux UB]]=0,Table5[[#This Row],[ENZ not made when it should be?]])</f>
        <v>0</v>
      </c>
    </row>
    <row r="566" spans="1:23" hidden="1">
      <c r="A566" s="1" t="s">
        <v>5044</v>
      </c>
      <c r="B566" s="1" t="str">
        <f>_xlfn.TEXTBEFORE(Table38[[#This Row],[all fluxes from kapp-slack]]," ",,,,"")</f>
        <v>RXN-SUCDq9_m_FWD-SDH1234</v>
      </c>
      <c r="C566" s="1">
        <f>_xlfn.NUMBERVALUE(IFERROR(_xlfn.TEXTAFTER(Table38[[#This Row],[all fluxes from kapp-slack]]," ",-1,,,""),""))</f>
        <v>4.6466306881609E-2</v>
      </c>
      <c r="F566" s="1" t="s">
        <v>7287</v>
      </c>
      <c r="G566" s="1" t="str">
        <f>_xlfn.TEXTBEFORE(Table5[[#This Row],[rxn     kapp_old        kapp_slack_ub   kapp_slack_lb]]," ")</f>
        <v>RXN-CERH2A24_r_FWD-rt1296</v>
      </c>
      <c r="H56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56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566" s="1">
        <f>_xlfn.NUMBERVALUE(_xlfn.TEXTAFTER(Table5[[#This Row],[rxn     kapp_old        kapp_slack_ub   kapp_slack_lb]]," ",-1))</f>
        <v>0</v>
      </c>
      <c r="K566" s="1">
        <f>_xlfn.XLOOKUP(SUBSTITUTE(Table5[[#This Row],[rxn]],"RXN-","ENZLOAD-"),ENZLOAD[name],ENZLOAD[flux],0)</f>
        <v>5.7960973199999904E-9</v>
      </c>
      <c r="L566" s="1" t="str">
        <f>"'"&amp;Table5[[#This Row],[rxn]]&amp;"'"&amp;CHAR(9)&amp;IF(AND(Table5[[#This Row],[kapp_slack_ub]]&lt;&gt;0,Table5[[#This Row],[kapp_old]]&lt;$F$1),$F$1,Table5[[#This Row],[kapp_old]])</f>
        <v>'RXN-CERH2A24_r_FWD-rt1296'	27141.27779288</v>
      </c>
      <c r="M566" s="1">
        <f>_xlfn.XLOOKUP(Table5[[#This Row],[rxn]],Table3[name],Table3[flux],$F$1)</f>
        <v>27141.277792879999</v>
      </c>
      <c r="N566" s="1">
        <f>IFERROR(Table5[[#This Row],[min flux]]/Table5[[#This Row],[associated enzload]],"")</f>
        <v>4682681517307.5879</v>
      </c>
      <c r="O566" s="1">
        <f>_xlfn.NUMBERVALUE(IF(Table5[[#This Row],[flux/enzload]]="","",ABS($N$1-Table5[[#This Row],[flux/enzload]])))</f>
        <v>3282765199648.6299</v>
      </c>
      <c r="P566" s="1">
        <f>Table5[[#This Row],[kapp_old]]+IFERROR(((Table5[[#This Row],[kapp_slack_ub]]-Table5[[#This Row],[kapp_slack_lb]])/Table5[[#This Row],[associated enzload]]),0)</f>
        <v>27141.277792879999</v>
      </c>
      <c r="Q566" s="1" t="str">
        <f>"'"&amp;Table5[[#This Row],[rxn]]&amp;"'"&amp;CHAR(9)&amp;Table5[[#This Row],[kapp + (slack_ub - slack_lb)/enzload]]</f>
        <v>'RXN-CERH2A24_r_FWD-rt1296'	27141.27779288</v>
      </c>
      <c r="R566" s="1">
        <f>_xlfn.XLOOKUP(Table5[[#This Row],[rxn]],Table38[name],Table38[flux],0)</f>
        <v>0</v>
      </c>
      <c r="S566" s="1">
        <f>_xlfn.XLOOKUP(SUBSTITUTE(Table5[[#This Row],[rxn]],"RXN-","ENZLOAD-"),Table38[name],Table38[flux],0)</f>
        <v>0</v>
      </c>
      <c r="T566" s="1" t="b">
        <f>AND(Table5[[#This Row],[ENZLOAD flux in kapp-slack.gms]]=0,Table5[[#This Row],[flux in kapp-slack.gms]]&lt;&gt;0,NOT(Table5[[#This Row],[spont or unknown?]]))</f>
        <v>0</v>
      </c>
      <c r="U566" s="1" t="b">
        <f>OR(_xlfn.TEXTAFTER(Table5[[#This Row],[rxn]],"-",-1)="SPONT",_xlfn.TEXTAFTER(Table5[[#This Row],[rxn]],"-",-1)="UNKNOWN")</f>
        <v>0</v>
      </c>
      <c r="V566" s="1">
        <f>_xlfn.XLOOKUP(SUBSTITUTE(Table5[[#This Row],[rxn]],"RXN-","ENZLOAD-"),Table4[rxn],Table4[ub],0)</f>
        <v>0.98404756999999998</v>
      </c>
      <c r="W566" s="1" t="b">
        <f>AND(Table5[[#This Row],[FVA ENZLOAD flux UB]]=0,Table5[[#This Row],[ENZ not made when it should be?]])</f>
        <v>0</v>
      </c>
    </row>
    <row r="567" spans="1:23" hidden="1">
      <c r="A567" s="1" t="s">
        <v>5045</v>
      </c>
      <c r="B567" s="1" t="str">
        <f>_xlfn.TEXTBEFORE(Table38[[#This Row],[all fluxes from kapp-slack]]," ",,,,"")</f>
        <v>RXN-SUCFUMt_c_m_FWD-rt4237</v>
      </c>
      <c r="C567" s="1">
        <f>_xlfn.NUMBERVALUE(IFERROR(_xlfn.TEXTAFTER(Table38[[#This Row],[all fluxes from kapp-slack]]," ",-1,,,""),""))</f>
        <v>4.6466306881609E-2</v>
      </c>
      <c r="F567" s="1" t="s">
        <v>7288</v>
      </c>
      <c r="G567" s="1" t="str">
        <f>_xlfn.TEXTBEFORE(Table5[[#This Row],[rxn     kapp_old        kapp_slack_ub   kapp_slack_lb]]," ")</f>
        <v>RXN-CERH2A26_r_FWD-rt1296</v>
      </c>
      <c r="H56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56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567" s="1">
        <f>_xlfn.NUMBERVALUE(_xlfn.TEXTAFTER(Table5[[#This Row],[rxn     kapp_old        kapp_slack_ub   kapp_slack_lb]]," ",-1))</f>
        <v>0</v>
      </c>
      <c r="K567" s="1">
        <f>_xlfn.XLOOKUP(SUBSTITUTE(Table5[[#This Row],[rxn]],"RXN-","ENZLOAD-"),ENZLOAD[name],ENZLOAD[flux],0)</f>
        <v>5.7960973199999904E-9</v>
      </c>
      <c r="L567" s="1" t="str">
        <f>"'"&amp;Table5[[#This Row],[rxn]]&amp;"'"&amp;CHAR(9)&amp;IF(AND(Table5[[#This Row],[kapp_slack_ub]]&lt;&gt;0,Table5[[#This Row],[kapp_old]]&lt;$F$1),$F$1,Table5[[#This Row],[kapp_old]])</f>
        <v>'RXN-CERH2A26_r_FWD-rt1296'	27141.27779288</v>
      </c>
      <c r="M567" s="1">
        <f>_xlfn.XLOOKUP(Table5[[#This Row],[rxn]],Table3[name],Table3[flux],$F$1)</f>
        <v>27141.277792879999</v>
      </c>
      <c r="N567" s="1">
        <f>IFERROR(Table5[[#This Row],[min flux]]/Table5[[#This Row],[associated enzload]],"")</f>
        <v>4682681517307.5879</v>
      </c>
      <c r="O567" s="1">
        <f>_xlfn.NUMBERVALUE(IF(Table5[[#This Row],[flux/enzload]]="","",ABS($N$1-Table5[[#This Row],[flux/enzload]])))</f>
        <v>3282765199648.6299</v>
      </c>
      <c r="P567" s="1">
        <f>Table5[[#This Row],[kapp_old]]+IFERROR(((Table5[[#This Row],[kapp_slack_ub]]-Table5[[#This Row],[kapp_slack_lb]])/Table5[[#This Row],[associated enzload]]),0)</f>
        <v>27141.277792879999</v>
      </c>
      <c r="Q567" s="1" t="str">
        <f>"'"&amp;Table5[[#This Row],[rxn]]&amp;"'"&amp;CHAR(9)&amp;Table5[[#This Row],[kapp + (slack_ub - slack_lb)/enzload]]</f>
        <v>'RXN-CERH2A26_r_FWD-rt1296'	27141.27779288</v>
      </c>
      <c r="R567" s="1">
        <f>_xlfn.XLOOKUP(Table5[[#This Row],[rxn]],Table38[name],Table38[flux],0)</f>
        <v>0</v>
      </c>
      <c r="S567" s="1">
        <f>_xlfn.XLOOKUP(SUBSTITUTE(Table5[[#This Row],[rxn]],"RXN-","ENZLOAD-"),Table38[name],Table38[flux],0)</f>
        <v>0</v>
      </c>
      <c r="T567" s="1" t="b">
        <f>AND(Table5[[#This Row],[ENZLOAD flux in kapp-slack.gms]]=0,Table5[[#This Row],[flux in kapp-slack.gms]]&lt;&gt;0,NOT(Table5[[#This Row],[spont or unknown?]]))</f>
        <v>0</v>
      </c>
      <c r="U567" s="1" t="b">
        <f>OR(_xlfn.TEXTAFTER(Table5[[#This Row],[rxn]],"-",-1)="SPONT",_xlfn.TEXTAFTER(Table5[[#This Row],[rxn]],"-",-1)="UNKNOWN")</f>
        <v>0</v>
      </c>
      <c r="V567" s="1">
        <f>_xlfn.XLOOKUP(SUBSTITUTE(Table5[[#This Row],[rxn]],"RXN-","ENZLOAD-"),Table4[rxn],Table4[ub],0)</f>
        <v>0.98404756999999998</v>
      </c>
      <c r="W567" s="1" t="b">
        <f>AND(Table5[[#This Row],[FVA ENZLOAD flux UB]]=0,Table5[[#This Row],[ENZ not made when it should be?]])</f>
        <v>0</v>
      </c>
    </row>
    <row r="568" spans="1:23" hidden="1">
      <c r="A568" s="1" t="s">
        <v>5046</v>
      </c>
      <c r="B568" s="1" t="str">
        <f>_xlfn.TEXTBEFORE(Table38[[#This Row],[all fluxes from kapp-slack]]," ",,,,"")</f>
        <v>RXN-TAGt_c_rm_REV-SPONT</v>
      </c>
      <c r="C568" s="1">
        <f>_xlfn.NUMBERVALUE(IFERROR(_xlfn.TEXTAFTER(Table38[[#This Row],[all fluxes from kapp-slack]]," ",-1,,,""),""))</f>
        <v>4.8795402506410001E-3</v>
      </c>
      <c r="F568" s="1" t="s">
        <v>7289</v>
      </c>
      <c r="G568" s="1" t="str">
        <f>_xlfn.TEXTBEFORE(Table5[[#This Row],[rxn     kapp_old        kapp_slack_ub   kapp_slack_lb]]," ")</f>
        <v>RXN-CERH324_r_FWD-rt1296</v>
      </c>
      <c r="H56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56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568" s="1">
        <f>_xlfn.NUMBERVALUE(_xlfn.TEXTAFTER(Table5[[#This Row],[rxn     kapp_old        kapp_slack_ub   kapp_slack_lb]]," ",-1))</f>
        <v>0</v>
      </c>
      <c r="K568" s="1">
        <f>_xlfn.XLOOKUP(SUBSTITUTE(Table5[[#This Row],[rxn]],"RXN-","ENZLOAD-"),ENZLOAD[name],ENZLOAD[flux],0)</f>
        <v>5.7960973199999904E-9</v>
      </c>
      <c r="L568" s="1" t="str">
        <f>"'"&amp;Table5[[#This Row],[rxn]]&amp;"'"&amp;CHAR(9)&amp;IF(AND(Table5[[#This Row],[kapp_slack_ub]]&lt;&gt;0,Table5[[#This Row],[kapp_old]]&lt;$F$1),$F$1,Table5[[#This Row],[kapp_old]])</f>
        <v>'RXN-CERH324_r_FWD-rt1296'	27141.27779288</v>
      </c>
      <c r="M568" s="1">
        <f>_xlfn.XLOOKUP(Table5[[#This Row],[rxn]],Table3[name],Table3[flux],$F$1)</f>
        <v>27141.277792879999</v>
      </c>
      <c r="N568" s="1">
        <f>IFERROR(Table5[[#This Row],[min flux]]/Table5[[#This Row],[associated enzload]],"")</f>
        <v>4682681517307.5879</v>
      </c>
      <c r="O568" s="1">
        <f>_xlfn.NUMBERVALUE(IF(Table5[[#This Row],[flux/enzload]]="","",ABS($N$1-Table5[[#This Row],[flux/enzload]])))</f>
        <v>3282765199648.6299</v>
      </c>
      <c r="P568" s="1">
        <f>Table5[[#This Row],[kapp_old]]+IFERROR(((Table5[[#This Row],[kapp_slack_ub]]-Table5[[#This Row],[kapp_slack_lb]])/Table5[[#This Row],[associated enzload]]),0)</f>
        <v>27141.277792879999</v>
      </c>
      <c r="Q568" s="1" t="str">
        <f>"'"&amp;Table5[[#This Row],[rxn]]&amp;"'"&amp;CHAR(9)&amp;Table5[[#This Row],[kapp + (slack_ub - slack_lb)/enzload]]</f>
        <v>'RXN-CERH324_r_FWD-rt1296'	27141.27779288</v>
      </c>
      <c r="R568" s="1">
        <f>_xlfn.XLOOKUP(Table5[[#This Row],[rxn]],Table38[name],Table38[flux],0)</f>
        <v>0</v>
      </c>
      <c r="S568" s="1">
        <f>_xlfn.XLOOKUP(SUBSTITUTE(Table5[[#This Row],[rxn]],"RXN-","ENZLOAD-"),Table38[name],Table38[flux],0)</f>
        <v>0</v>
      </c>
      <c r="T568" s="1" t="b">
        <f>AND(Table5[[#This Row],[ENZLOAD flux in kapp-slack.gms]]=0,Table5[[#This Row],[flux in kapp-slack.gms]]&lt;&gt;0,NOT(Table5[[#This Row],[spont or unknown?]]))</f>
        <v>0</v>
      </c>
      <c r="U568" s="1" t="b">
        <f>OR(_xlfn.TEXTAFTER(Table5[[#This Row],[rxn]],"-",-1)="SPONT",_xlfn.TEXTAFTER(Table5[[#This Row],[rxn]],"-",-1)="UNKNOWN")</f>
        <v>0</v>
      </c>
      <c r="V568" s="1">
        <f>_xlfn.XLOOKUP(SUBSTITUTE(Table5[[#This Row],[rxn]],"RXN-","ENZLOAD-"),Table4[rxn],Table4[ub],0)</f>
        <v>0.98404756999999998</v>
      </c>
      <c r="W568" s="1" t="b">
        <f>AND(Table5[[#This Row],[FVA ENZLOAD flux UB]]=0,Table5[[#This Row],[ENZ not made when it should be?]])</f>
        <v>0</v>
      </c>
    </row>
    <row r="569" spans="1:23" hidden="1">
      <c r="A569" s="1" t="s">
        <v>5047</v>
      </c>
      <c r="B569" s="1" t="str">
        <f>_xlfn.TEXTBEFORE(Table38[[#This Row],[all fluxes from kapp-slack]]," ",,,,"")</f>
        <v>RXN-TAGt_l_rm_FWD-SPONT</v>
      </c>
      <c r="C569" s="1">
        <f>_xlfn.NUMBERVALUE(IFERROR(_xlfn.TEXTAFTER(Table38[[#This Row],[all fluxes from kapp-slack]]," ",-1,,,""),""))</f>
        <v>4.8795402506410001E-3</v>
      </c>
      <c r="F569" s="1" t="s">
        <v>7290</v>
      </c>
      <c r="G569" s="1" t="str">
        <f>_xlfn.TEXTBEFORE(Table5[[#This Row],[rxn     kapp_old        kapp_slack_ub   kapp_slack_lb]]," ")</f>
        <v>RXN-CERH326_r_FWD-rt1296</v>
      </c>
      <c r="H56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56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569" s="1">
        <f>_xlfn.NUMBERVALUE(_xlfn.TEXTAFTER(Table5[[#This Row],[rxn     kapp_old        kapp_slack_ub   kapp_slack_lb]]," ",-1))</f>
        <v>0</v>
      </c>
      <c r="K569" s="1">
        <f>_xlfn.XLOOKUP(SUBSTITUTE(Table5[[#This Row],[rxn]],"RXN-","ENZLOAD-"),ENZLOAD[name],ENZLOAD[flux],0)</f>
        <v>5.7960973199999904E-9</v>
      </c>
      <c r="L569" s="1" t="str">
        <f>"'"&amp;Table5[[#This Row],[rxn]]&amp;"'"&amp;CHAR(9)&amp;IF(AND(Table5[[#This Row],[kapp_slack_ub]]&lt;&gt;0,Table5[[#This Row],[kapp_old]]&lt;$F$1),$F$1,Table5[[#This Row],[kapp_old]])</f>
        <v>'RXN-CERH326_r_FWD-rt1296'	27141.27779288</v>
      </c>
      <c r="M569" s="1">
        <f>_xlfn.XLOOKUP(Table5[[#This Row],[rxn]],Table3[name],Table3[flux],$F$1)</f>
        <v>27141.277792879999</v>
      </c>
      <c r="N569" s="1">
        <f>IFERROR(Table5[[#This Row],[min flux]]/Table5[[#This Row],[associated enzload]],"")</f>
        <v>4682681517307.5879</v>
      </c>
      <c r="O569" s="1">
        <f>_xlfn.NUMBERVALUE(IF(Table5[[#This Row],[flux/enzload]]="","",ABS($N$1-Table5[[#This Row],[flux/enzload]])))</f>
        <v>3282765199648.6299</v>
      </c>
      <c r="P569" s="1">
        <f>Table5[[#This Row],[kapp_old]]+IFERROR(((Table5[[#This Row],[kapp_slack_ub]]-Table5[[#This Row],[kapp_slack_lb]])/Table5[[#This Row],[associated enzload]]),0)</f>
        <v>27141.277792879999</v>
      </c>
      <c r="Q569" s="1" t="str">
        <f>"'"&amp;Table5[[#This Row],[rxn]]&amp;"'"&amp;CHAR(9)&amp;Table5[[#This Row],[kapp + (slack_ub - slack_lb)/enzload]]</f>
        <v>'RXN-CERH326_r_FWD-rt1296'	27141.27779288</v>
      </c>
      <c r="R569" s="1">
        <f>_xlfn.XLOOKUP(Table5[[#This Row],[rxn]],Table38[name],Table38[flux],0)</f>
        <v>0</v>
      </c>
      <c r="S569" s="1">
        <f>_xlfn.XLOOKUP(SUBSTITUTE(Table5[[#This Row],[rxn]],"RXN-","ENZLOAD-"),Table38[name],Table38[flux],0)</f>
        <v>0</v>
      </c>
      <c r="T569" s="1" t="b">
        <f>AND(Table5[[#This Row],[ENZLOAD flux in kapp-slack.gms]]=0,Table5[[#This Row],[flux in kapp-slack.gms]]&lt;&gt;0,NOT(Table5[[#This Row],[spont or unknown?]]))</f>
        <v>0</v>
      </c>
      <c r="U569" s="1" t="b">
        <f>OR(_xlfn.TEXTAFTER(Table5[[#This Row],[rxn]],"-",-1)="SPONT",_xlfn.TEXTAFTER(Table5[[#This Row],[rxn]],"-",-1)="UNKNOWN")</f>
        <v>0</v>
      </c>
      <c r="V569" s="1">
        <f>_xlfn.XLOOKUP(SUBSTITUTE(Table5[[#This Row],[rxn]],"RXN-","ENZLOAD-"),Table4[rxn],Table4[ub],0)</f>
        <v>0.98404756999999998</v>
      </c>
      <c r="W569" s="1" t="b">
        <f>AND(Table5[[#This Row],[FVA ENZLOAD flux UB]]=0,Table5[[#This Row],[ENZ not made when it should be?]])</f>
        <v>0</v>
      </c>
    </row>
    <row r="570" spans="1:23" hidden="1">
      <c r="A570" s="1" t="s">
        <v>5048</v>
      </c>
      <c r="B570" s="1" t="str">
        <f>_xlfn.TEXTBEFORE(Table38[[#This Row],[all fluxes from kapp-slack]]," ",,,,"")</f>
        <v>RXN-TALA_c_FWD-rt1805</v>
      </c>
      <c r="C570" s="1">
        <f>_xlfn.NUMBERVALUE(IFERROR(_xlfn.TEXTAFTER(Table38[[#This Row],[all fluxes from kapp-slack]]," ",-1,,,""),""))</f>
        <v>1.5896867066884399</v>
      </c>
      <c r="F570" s="1" t="s">
        <v>7295</v>
      </c>
      <c r="G570" s="1" t="str">
        <f>_xlfn.TEXTBEFORE(Table5[[#This Row],[rxn     kapp_old        kapp_slack_ub   kapp_slack_lb]]," ")</f>
        <v>RXN-CERS2A24_r_FWD-rt3023_r</v>
      </c>
      <c r="H57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57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570" s="1">
        <f>_xlfn.NUMBERVALUE(_xlfn.TEXTAFTER(Table5[[#This Row],[rxn     kapp_old        kapp_slack_ub   kapp_slack_lb]]," ",-1))</f>
        <v>0</v>
      </c>
      <c r="K570" s="1">
        <f>_xlfn.XLOOKUP(SUBSTITUTE(Table5[[#This Row],[rxn]],"RXN-","ENZLOAD-"),ENZLOAD[name],ENZLOAD[flux],0)</f>
        <v>2.9307591080000001E-8</v>
      </c>
      <c r="L570" s="1" t="str">
        <f>"'"&amp;Table5[[#This Row],[rxn]]&amp;"'"&amp;CHAR(9)&amp;IF(AND(Table5[[#This Row],[kapp_slack_ub]]&lt;&gt;0,Table5[[#This Row],[kapp_old]]&lt;$F$1),$F$1,Table5[[#This Row],[kapp_old]])</f>
        <v>'RXN-CERS2A24_r_FWD-rt3023_r'	27141.27779288</v>
      </c>
      <c r="M570" s="1">
        <f>_xlfn.XLOOKUP(Table5[[#This Row],[rxn]],Table3[name],Table3[flux],$F$1)</f>
        <v>27141.277792879999</v>
      </c>
      <c r="N570" s="1">
        <f>IFERROR(Table5[[#This Row],[min flux]]/Table5[[#This Row],[associated enzload]],"")</f>
        <v>926083543297.47925</v>
      </c>
      <c r="O570" s="1">
        <f>_xlfn.NUMBERVALUE(IF(Table5[[#This Row],[flux/enzload]]="","",ABS($N$1-Table5[[#This Row],[flux/enzload]])))</f>
        <v>473832774361.474</v>
      </c>
      <c r="P570" s="1">
        <f>Table5[[#This Row],[kapp_old]]+IFERROR(((Table5[[#This Row],[kapp_slack_ub]]-Table5[[#This Row],[kapp_slack_lb]])/Table5[[#This Row],[associated enzload]]),0)</f>
        <v>27141.277792879999</v>
      </c>
      <c r="Q570" s="1" t="str">
        <f>"'"&amp;Table5[[#This Row],[rxn]]&amp;"'"&amp;CHAR(9)&amp;Table5[[#This Row],[kapp + (slack_ub - slack_lb)/enzload]]</f>
        <v>'RXN-CERS2A24_r_FWD-rt3023_r'	27141.27779288</v>
      </c>
      <c r="R570" s="1">
        <f>_xlfn.XLOOKUP(Table5[[#This Row],[rxn]],Table38[name],Table38[flux],0)</f>
        <v>0</v>
      </c>
      <c r="S570" s="1">
        <f>_xlfn.XLOOKUP(SUBSTITUTE(Table5[[#This Row],[rxn]],"RXN-","ENZLOAD-"),Table38[name],Table38[flux],0)</f>
        <v>0</v>
      </c>
      <c r="T570" s="1" t="b">
        <f>AND(Table5[[#This Row],[ENZLOAD flux in kapp-slack.gms]]=0,Table5[[#This Row],[flux in kapp-slack.gms]]&lt;&gt;0,NOT(Table5[[#This Row],[spont or unknown?]]))</f>
        <v>0</v>
      </c>
      <c r="U570" s="1" t="b">
        <f>OR(_xlfn.TEXTAFTER(Table5[[#This Row],[rxn]],"-",-1)="SPONT",_xlfn.TEXTAFTER(Table5[[#This Row],[rxn]],"-",-1)="UNKNOWN")</f>
        <v>0</v>
      </c>
      <c r="V570" s="1">
        <f>_xlfn.XLOOKUP(SUBSTITUTE(Table5[[#This Row],[rxn]],"RXN-","ENZLOAD-"),Table4[rxn],Table4[ub],0)</f>
        <v>0.88648826999999997</v>
      </c>
      <c r="W570" s="1" t="b">
        <f>AND(Table5[[#This Row],[FVA ENZLOAD flux UB]]=0,Table5[[#This Row],[ENZ not made when it should be?]])</f>
        <v>0</v>
      </c>
    </row>
    <row r="571" spans="1:23" hidden="1">
      <c r="A571" s="1" t="s">
        <v>5049</v>
      </c>
      <c r="B571" s="1" t="str">
        <f>_xlfn.TEXTBEFORE(Table38[[#This Row],[all fluxes from kapp-slack]]," ",,,,"")</f>
        <v>RXN-THMtps_e_FWD-UNKNOWN</v>
      </c>
      <c r="C571" s="1">
        <f>_xlfn.NUMBERVALUE(IFERROR(_xlfn.TEXTAFTER(Table38[[#This Row],[all fluxes from kapp-slack]]," ",-1,,,""),""))</f>
        <v>4.4851149194999997E-5</v>
      </c>
      <c r="F571" s="1" t="s">
        <v>7297</v>
      </c>
      <c r="G571" s="1" t="str">
        <f>_xlfn.TEXTBEFORE(Table5[[#This Row],[rxn     kapp_old        kapp_slack_ub   kapp_slack_lb]]," ")</f>
        <v>RXN-CERS2A26_r_FWD-rt3023_r</v>
      </c>
      <c r="H57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57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571" s="1">
        <f>_xlfn.NUMBERVALUE(_xlfn.TEXTAFTER(Table5[[#This Row],[rxn     kapp_old        kapp_slack_ub   kapp_slack_lb]]," ",-1))</f>
        <v>0</v>
      </c>
      <c r="K571" s="1">
        <f>_xlfn.XLOOKUP(SUBSTITUTE(Table5[[#This Row],[rxn]],"RXN-","ENZLOAD-"),ENZLOAD[name],ENZLOAD[flux],0)</f>
        <v>2.9307591080000001E-8</v>
      </c>
      <c r="L571" s="1" t="str">
        <f>"'"&amp;Table5[[#This Row],[rxn]]&amp;"'"&amp;CHAR(9)&amp;IF(AND(Table5[[#This Row],[kapp_slack_ub]]&lt;&gt;0,Table5[[#This Row],[kapp_old]]&lt;$F$1),$F$1,Table5[[#This Row],[kapp_old]])</f>
        <v>'RXN-CERS2A26_r_FWD-rt3023_r'	27141.27779288</v>
      </c>
      <c r="M571" s="1">
        <f>_xlfn.XLOOKUP(Table5[[#This Row],[rxn]],Table3[name],Table3[flux],$F$1)</f>
        <v>27141.277792879999</v>
      </c>
      <c r="N571" s="1">
        <f>IFERROR(Table5[[#This Row],[min flux]]/Table5[[#This Row],[associated enzload]],"")</f>
        <v>926083543297.47925</v>
      </c>
      <c r="O571" s="1">
        <f>_xlfn.NUMBERVALUE(IF(Table5[[#This Row],[flux/enzload]]="","",ABS($N$1-Table5[[#This Row],[flux/enzload]])))</f>
        <v>473832774361.474</v>
      </c>
      <c r="P571" s="1">
        <f>Table5[[#This Row],[kapp_old]]+IFERROR(((Table5[[#This Row],[kapp_slack_ub]]-Table5[[#This Row],[kapp_slack_lb]])/Table5[[#This Row],[associated enzload]]),0)</f>
        <v>27141.277792879999</v>
      </c>
      <c r="Q571" s="1" t="str">
        <f>"'"&amp;Table5[[#This Row],[rxn]]&amp;"'"&amp;CHAR(9)&amp;Table5[[#This Row],[kapp + (slack_ub - slack_lb)/enzload]]</f>
        <v>'RXN-CERS2A26_r_FWD-rt3023_r'	27141.27779288</v>
      </c>
      <c r="R571" s="1">
        <f>_xlfn.XLOOKUP(Table5[[#This Row],[rxn]],Table38[name],Table38[flux],0)</f>
        <v>0</v>
      </c>
      <c r="S571" s="1">
        <f>_xlfn.XLOOKUP(SUBSTITUTE(Table5[[#This Row],[rxn]],"RXN-","ENZLOAD-"),Table38[name],Table38[flux],0)</f>
        <v>0</v>
      </c>
      <c r="T571" s="1" t="b">
        <f>AND(Table5[[#This Row],[ENZLOAD flux in kapp-slack.gms]]=0,Table5[[#This Row],[flux in kapp-slack.gms]]&lt;&gt;0,NOT(Table5[[#This Row],[spont or unknown?]]))</f>
        <v>0</v>
      </c>
      <c r="U571" s="1" t="b">
        <f>OR(_xlfn.TEXTAFTER(Table5[[#This Row],[rxn]],"-",-1)="SPONT",_xlfn.TEXTAFTER(Table5[[#This Row],[rxn]],"-",-1)="UNKNOWN")</f>
        <v>0</v>
      </c>
      <c r="V571" s="1">
        <f>_xlfn.XLOOKUP(SUBSTITUTE(Table5[[#This Row],[rxn]],"RXN-","ENZLOAD-"),Table4[rxn],Table4[ub],0)</f>
        <v>0.88648826999999997</v>
      </c>
      <c r="W571" s="1" t="b">
        <f>AND(Table5[[#This Row],[FVA ENZLOAD flux UB]]=0,Table5[[#This Row],[ENZ not made when it should be?]])</f>
        <v>0</v>
      </c>
    </row>
    <row r="572" spans="1:23" hidden="1">
      <c r="A572" s="1" t="s">
        <v>5050</v>
      </c>
      <c r="B572" s="1" t="str">
        <f>_xlfn.TEXTBEFORE(Table38[[#This Row],[all fluxes from kapp-slack]]," ",,,,"")</f>
        <v>RXN-THRS_c_FWD-rt1374</v>
      </c>
      <c r="C572" s="1">
        <f>_xlfn.NUMBERVALUE(IFERROR(_xlfn.TEXTAFTER(Table38[[#This Row],[all fluxes from kapp-slack]]," ",-1,,,""),""))</f>
        <v>3.2419950544971002E-2</v>
      </c>
      <c r="F572" s="1" t="s">
        <v>7301</v>
      </c>
      <c r="G572" s="1" t="str">
        <f>_xlfn.TEXTBEFORE(Table5[[#This Row],[rxn     kapp_old        kapp_slack_ub   kapp_slack_lb]]," ")</f>
        <v>RXN-CFCOAMT_c_FWD-rt5076</v>
      </c>
      <c r="H57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57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572" s="1">
        <f>_xlfn.NUMBERVALUE(_xlfn.TEXTAFTER(Table5[[#This Row],[rxn     kapp_old        kapp_slack_ub   kapp_slack_lb]]," ",-1))</f>
        <v>0</v>
      </c>
      <c r="K572" s="1">
        <f>_xlfn.XLOOKUP(SUBSTITUTE(Table5[[#This Row],[rxn]],"RXN-","ENZLOAD-"),ENZLOAD[name],ENZLOAD[flux],0)</f>
        <v>2.7931262620000001E-8</v>
      </c>
      <c r="L572" s="1" t="str">
        <f>"'"&amp;Table5[[#This Row],[rxn]]&amp;"'"&amp;CHAR(9)&amp;IF(AND(Table5[[#This Row],[kapp_slack_ub]]&lt;&gt;0,Table5[[#This Row],[kapp_old]]&lt;$F$1),$F$1,Table5[[#This Row],[kapp_old]])</f>
        <v>'RXN-CFCOAMT_c_FWD-rt5076'	27141.27779288</v>
      </c>
      <c r="M572" s="1">
        <f>_xlfn.XLOOKUP(Table5[[#This Row],[rxn]],Table3[name],Table3[flux],$F$1)</f>
        <v>27141.277792879999</v>
      </c>
      <c r="N572" s="1">
        <f>IFERROR(Table5[[#This Row],[min flux]]/Table5[[#This Row],[associated enzload]],"")</f>
        <v>971716823622.77673</v>
      </c>
      <c r="O572" s="1">
        <f>_xlfn.NUMBERVALUE(IF(Table5[[#This Row],[flux/enzload]]="","",ABS($N$1-Table5[[#This Row],[flux/enzload]])))</f>
        <v>428199494036.177</v>
      </c>
      <c r="P572" s="1">
        <f>Table5[[#This Row],[kapp_old]]+IFERROR(((Table5[[#This Row],[kapp_slack_ub]]-Table5[[#This Row],[kapp_slack_lb]])/Table5[[#This Row],[associated enzload]]),0)</f>
        <v>27141.277792879999</v>
      </c>
      <c r="Q572" s="1" t="str">
        <f>"'"&amp;Table5[[#This Row],[rxn]]&amp;"'"&amp;CHAR(9)&amp;Table5[[#This Row],[kapp + (slack_ub - slack_lb)/enzload]]</f>
        <v>'RXN-CFCOAMT_c_FWD-rt5076'	27141.27779288</v>
      </c>
      <c r="R572" s="1">
        <f>_xlfn.XLOOKUP(Table5[[#This Row],[rxn]],Table38[name],Table38[flux],0)</f>
        <v>0</v>
      </c>
      <c r="S572" s="1">
        <f>_xlfn.XLOOKUP(SUBSTITUTE(Table5[[#This Row],[rxn]],"RXN-","ENZLOAD-"),Table38[name],Table38[flux],0)</f>
        <v>0</v>
      </c>
      <c r="T572" s="1" t="b">
        <f>AND(Table5[[#This Row],[ENZLOAD flux in kapp-slack.gms]]=0,Table5[[#This Row],[flux in kapp-slack.gms]]&lt;&gt;0,NOT(Table5[[#This Row],[spont or unknown?]]))</f>
        <v>0</v>
      </c>
      <c r="U572" s="1" t="b">
        <f>OR(_xlfn.TEXTAFTER(Table5[[#This Row],[rxn]],"-",-1)="SPONT",_xlfn.TEXTAFTER(Table5[[#This Row],[rxn]],"-",-1)="UNKNOWN")</f>
        <v>0</v>
      </c>
      <c r="V572" s="1">
        <f>_xlfn.XLOOKUP(SUBSTITUTE(Table5[[#This Row],[rxn]],"RXN-","ENZLOAD-"),Table4[rxn],Table4[ub],0)</f>
        <v>1.20892431</v>
      </c>
      <c r="W572" s="1" t="b">
        <f>AND(Table5[[#This Row],[FVA ENZLOAD flux UB]]=0,Table5[[#This Row],[ENZ not made when it should be?]])</f>
        <v>0</v>
      </c>
    </row>
    <row r="573" spans="1:23" hidden="1">
      <c r="A573" s="1" t="s">
        <v>5051</v>
      </c>
      <c r="B573" s="1" t="str">
        <f>_xlfn.TEXTBEFORE(Table38[[#This Row],[all fluxes from kapp-slack]]," ",,,,"")</f>
        <v>RXN-THRTRS_c_FWD-rt7480</v>
      </c>
      <c r="C573" s="1">
        <f>_xlfn.NUMBERVALUE(IFERROR(_xlfn.TEXTAFTER(Table38[[#This Row],[all fluxes from kapp-slack]]," ",-1,,,""),""))</f>
        <v>3.2419950544971002E-2</v>
      </c>
      <c r="F573" s="1" t="s">
        <v>7302</v>
      </c>
      <c r="G573" s="1" t="str">
        <f>_xlfn.TEXTBEFORE(Table5[[#This Row],[rxn     kapp_old        kapp_slack_ub   kapp_slack_lb]]," ")</f>
        <v>RXN-CFCOAMT_c_FWD-rt5077</v>
      </c>
      <c r="H57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57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573" s="1">
        <f>_xlfn.NUMBERVALUE(_xlfn.TEXTAFTER(Table5[[#This Row],[rxn     kapp_old        kapp_slack_ub   kapp_slack_lb]]," ",-1))</f>
        <v>0</v>
      </c>
      <c r="K573" s="1">
        <f>_xlfn.XLOOKUP(SUBSTITUTE(Table5[[#This Row],[rxn]],"RXN-","ENZLOAD-"),ENZLOAD[name],ENZLOAD[flux],0)</f>
        <v>1.4851271889E-7</v>
      </c>
      <c r="L573" s="1" t="str">
        <f>"'"&amp;Table5[[#This Row],[rxn]]&amp;"'"&amp;CHAR(9)&amp;IF(AND(Table5[[#This Row],[kapp_slack_ub]]&lt;&gt;0,Table5[[#This Row],[kapp_old]]&lt;$F$1),$F$1,Table5[[#This Row],[kapp_old]])</f>
        <v>'RXN-CFCOAMT_c_FWD-rt5077'	27141.27779288</v>
      </c>
      <c r="M573" s="1">
        <f>_xlfn.XLOOKUP(Table5[[#This Row],[rxn]],Table3[name],Table3[flux],$F$1)</f>
        <v>27141.277792879999</v>
      </c>
      <c r="N573" s="1">
        <f>IFERROR(Table5[[#This Row],[min flux]]/Table5[[#This Row],[associated enzload]],"")</f>
        <v>182753894721.85831</v>
      </c>
      <c r="O573" s="1">
        <f>_xlfn.NUMBERVALUE(IF(Table5[[#This Row],[flux/enzload]]="","",ABS($N$1-Table5[[#This Row],[flux/enzload]])))</f>
        <v>1217162422937.1001</v>
      </c>
      <c r="P573" s="1">
        <f>Table5[[#This Row],[kapp_old]]+IFERROR(((Table5[[#This Row],[kapp_slack_ub]]-Table5[[#This Row],[kapp_slack_lb]])/Table5[[#This Row],[associated enzload]]),0)</f>
        <v>27141.277792879999</v>
      </c>
      <c r="Q573" s="1" t="str">
        <f>"'"&amp;Table5[[#This Row],[rxn]]&amp;"'"&amp;CHAR(9)&amp;Table5[[#This Row],[kapp + (slack_ub - slack_lb)/enzload]]</f>
        <v>'RXN-CFCOAMT_c_FWD-rt5077'	27141.27779288</v>
      </c>
      <c r="R573" s="1">
        <f>_xlfn.XLOOKUP(Table5[[#This Row],[rxn]],Table38[name],Table38[flux],0)</f>
        <v>0</v>
      </c>
      <c r="S573" s="1">
        <f>_xlfn.XLOOKUP(SUBSTITUTE(Table5[[#This Row],[rxn]],"RXN-","ENZLOAD-"),Table38[name],Table38[flux],0)</f>
        <v>0</v>
      </c>
      <c r="T573" s="1" t="b">
        <f>AND(Table5[[#This Row],[ENZLOAD flux in kapp-slack.gms]]=0,Table5[[#This Row],[flux in kapp-slack.gms]]&lt;&gt;0,NOT(Table5[[#This Row],[spont or unknown?]]))</f>
        <v>0</v>
      </c>
      <c r="U573" s="1" t="b">
        <f>OR(_xlfn.TEXTAFTER(Table5[[#This Row],[rxn]],"-",-1)="SPONT",_xlfn.TEXTAFTER(Table5[[#This Row],[rxn]],"-",-1)="UNKNOWN")</f>
        <v>0</v>
      </c>
      <c r="V573" s="1">
        <f>_xlfn.XLOOKUP(SUBSTITUTE(Table5[[#This Row],[rxn]],"RXN-","ENZLOAD-"),Table4[rxn],Table4[ub],0)</f>
        <v>1.2941029500000001</v>
      </c>
      <c r="W573" s="1" t="b">
        <f>AND(Table5[[#This Row],[FVA ENZLOAD flux UB]]=0,Table5[[#This Row],[ENZ not made when it should be?]])</f>
        <v>0</v>
      </c>
    </row>
    <row r="574" spans="1:23" hidden="1">
      <c r="A574" s="1" t="s">
        <v>5052</v>
      </c>
      <c r="B574" s="1" t="str">
        <f>_xlfn.TEXTBEFORE(Table38[[#This Row],[all fluxes from kapp-slack]]," ",,,,"")</f>
        <v>RXN-TKT1_c_FWD-rt7263_c</v>
      </c>
      <c r="C574" s="1">
        <f>_xlfn.NUMBERVALUE(IFERROR(_xlfn.TEXTAFTER(Table38[[#This Row],[all fluxes from kapp-slack]]," ",-1,,,""),""))</f>
        <v>1.5896867066884399</v>
      </c>
      <c r="F574" s="1" t="s">
        <v>7304</v>
      </c>
      <c r="G574" s="1" t="str">
        <f>_xlfn.TEXTBEFORE(Table5[[#This Row],[rxn     kapp_old        kapp_slack_ub   kapp_slack_lb]]," ")</f>
        <v>RXN-CHLPCTD_c_FWD-rt2172</v>
      </c>
      <c r="H57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57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574" s="1">
        <f>_xlfn.NUMBERVALUE(_xlfn.TEXTAFTER(Table5[[#This Row],[rxn     kapp_old        kapp_slack_ub   kapp_slack_lb]]," ",-1))</f>
        <v>0</v>
      </c>
      <c r="K574" s="1">
        <f>_xlfn.XLOOKUP(SUBSTITUTE(Table5[[#This Row],[rxn]],"RXN-","ENZLOAD-"),ENZLOAD[name],ENZLOAD[flux],0)</f>
        <v>1.08276710851E-6</v>
      </c>
      <c r="L574" s="1" t="str">
        <f>"'"&amp;Table5[[#This Row],[rxn]]&amp;"'"&amp;CHAR(9)&amp;IF(AND(Table5[[#This Row],[kapp_slack_ub]]&lt;&gt;0,Table5[[#This Row],[kapp_old]]&lt;$F$1),$F$1,Table5[[#This Row],[kapp_old]])</f>
        <v>'RXN-CHLPCTD_c_FWD-rt2172'	27141.27779288</v>
      </c>
      <c r="M574" s="1">
        <f>_xlfn.XLOOKUP(Table5[[#This Row],[rxn]],Table3[name],Table3[flux],$F$1)</f>
        <v>27141.277792879999</v>
      </c>
      <c r="N574" s="1">
        <f>IFERROR(Table5[[#This Row],[min flux]]/Table5[[#This Row],[associated enzload]],"")</f>
        <v>25066588723.986286</v>
      </c>
      <c r="O574" s="1">
        <f>_xlfn.NUMBERVALUE(IF(Table5[[#This Row],[flux/enzload]]="","",ABS($N$1-Table5[[#This Row],[flux/enzload]])))</f>
        <v>1374849728934.97</v>
      </c>
      <c r="P574" s="1">
        <f>Table5[[#This Row],[kapp_old]]+IFERROR(((Table5[[#This Row],[kapp_slack_ub]]-Table5[[#This Row],[kapp_slack_lb]])/Table5[[#This Row],[associated enzload]]),0)</f>
        <v>27141.277792879999</v>
      </c>
      <c r="Q574" s="1" t="str">
        <f>"'"&amp;Table5[[#This Row],[rxn]]&amp;"'"&amp;CHAR(9)&amp;Table5[[#This Row],[kapp + (slack_ub - slack_lb)/enzload]]</f>
        <v>'RXN-CHLPCTD_c_FWD-rt2172'	27141.27779288</v>
      </c>
      <c r="R574" s="1">
        <f>_xlfn.XLOOKUP(Table5[[#This Row],[rxn]],Table38[name],Table38[flux],0)</f>
        <v>0</v>
      </c>
      <c r="S574" s="1">
        <f>_xlfn.XLOOKUP(SUBSTITUTE(Table5[[#This Row],[rxn]],"RXN-","ENZLOAD-"),Table38[name],Table38[flux],0)</f>
        <v>0</v>
      </c>
      <c r="T574" s="1" t="b">
        <f>AND(Table5[[#This Row],[ENZLOAD flux in kapp-slack.gms]]=0,Table5[[#This Row],[flux in kapp-slack.gms]]&lt;&gt;0,NOT(Table5[[#This Row],[spont or unknown?]]))</f>
        <v>0</v>
      </c>
      <c r="U574" s="1" t="b">
        <f>OR(_xlfn.TEXTAFTER(Table5[[#This Row],[rxn]],"-",-1)="SPONT",_xlfn.TEXTAFTER(Table5[[#This Row],[rxn]],"-",-1)="UNKNOWN")</f>
        <v>0</v>
      </c>
      <c r="V574" s="1">
        <f>_xlfn.XLOOKUP(SUBSTITUTE(Table5[[#This Row],[rxn]],"RXN-","ENZLOAD-"),Table4[rxn],Table4[ub],0)</f>
        <v>1.60980737</v>
      </c>
      <c r="W574" s="1" t="b">
        <f>AND(Table5[[#This Row],[FVA ENZLOAD flux UB]]=0,Table5[[#This Row],[ENZ not made when it should be?]])</f>
        <v>0</v>
      </c>
    </row>
    <row r="575" spans="1:23" hidden="1">
      <c r="A575" s="1" t="s">
        <v>5053</v>
      </c>
      <c r="B575" s="1" t="str">
        <f>_xlfn.TEXTBEFORE(Table38[[#This Row],[all fluxes from kapp-slack]]," ",,,,"")</f>
        <v>RXN-TKT2_c_FWD-rt7263_c</v>
      </c>
      <c r="C575" s="1">
        <f>_xlfn.NUMBERVALUE(IFERROR(_xlfn.TEXTAFTER(Table38[[#This Row],[all fluxes from kapp-slack]]," ",-1,,,""),""))</f>
        <v>1.5512248100930199</v>
      </c>
      <c r="F575" s="1" t="s">
        <v>7308</v>
      </c>
      <c r="G575" s="1" t="str">
        <f>_xlfn.TEXTBEFORE(Table5[[#This Row],[rxn     kapp_old        kapp_slack_ub   kapp_slack_lb]]," ")</f>
        <v>RXN-CHOLD_c_FWD-rt3274</v>
      </c>
      <c r="H57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57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575" s="1">
        <f>_xlfn.NUMBERVALUE(_xlfn.TEXTAFTER(Table5[[#This Row],[rxn     kapp_old        kapp_slack_ub   kapp_slack_lb]]," ",-1))</f>
        <v>0</v>
      </c>
      <c r="K575" s="1">
        <f>_xlfn.XLOOKUP(SUBSTITUTE(Table5[[#This Row],[rxn]],"RXN-","ENZLOAD-"),ENZLOAD[name],ENZLOAD[flux],0)</f>
        <v>5.2594954920999998E-7</v>
      </c>
      <c r="L575" s="1" t="str">
        <f>"'"&amp;Table5[[#This Row],[rxn]]&amp;"'"&amp;CHAR(9)&amp;IF(AND(Table5[[#This Row],[kapp_slack_ub]]&lt;&gt;0,Table5[[#This Row],[kapp_old]]&lt;$F$1),$F$1,Table5[[#This Row],[kapp_old]])</f>
        <v>'RXN-CHOLD_c_FWD-rt3274'	27141.27779288</v>
      </c>
      <c r="M575" s="1">
        <f>_xlfn.XLOOKUP(Table5[[#This Row],[rxn]],Table3[name],Table3[flux],$F$1)</f>
        <v>27141.277792879999</v>
      </c>
      <c r="N575" s="1">
        <f>IFERROR(Table5[[#This Row],[min flux]]/Table5[[#This Row],[associated enzload]],"")</f>
        <v>51604337019.867065</v>
      </c>
      <c r="O575" s="1">
        <f>_xlfn.NUMBERVALUE(IF(Table5[[#This Row],[flux/enzload]]="","",ABS($N$1-Table5[[#This Row],[flux/enzload]])))</f>
        <v>1348311980639.0901</v>
      </c>
      <c r="P575" s="1">
        <f>Table5[[#This Row],[kapp_old]]+IFERROR(((Table5[[#This Row],[kapp_slack_ub]]-Table5[[#This Row],[kapp_slack_lb]])/Table5[[#This Row],[associated enzload]]),0)</f>
        <v>27141.277792879999</v>
      </c>
      <c r="Q575" s="1" t="str">
        <f>"'"&amp;Table5[[#This Row],[rxn]]&amp;"'"&amp;CHAR(9)&amp;Table5[[#This Row],[kapp + (slack_ub - slack_lb)/enzload]]</f>
        <v>'RXN-CHOLD_c_FWD-rt3274'	27141.27779288</v>
      </c>
      <c r="R575" s="1">
        <f>_xlfn.XLOOKUP(Table5[[#This Row],[rxn]],Table38[name],Table38[flux],0)</f>
        <v>0</v>
      </c>
      <c r="S575" s="1">
        <f>_xlfn.XLOOKUP(SUBSTITUTE(Table5[[#This Row],[rxn]],"RXN-","ENZLOAD-"),Table38[name],Table38[flux],0)</f>
        <v>0</v>
      </c>
      <c r="T575" s="1" t="b">
        <f>AND(Table5[[#This Row],[ENZLOAD flux in kapp-slack.gms]]=0,Table5[[#This Row],[flux in kapp-slack.gms]]&lt;&gt;0,NOT(Table5[[#This Row],[spont or unknown?]]))</f>
        <v>0</v>
      </c>
      <c r="U575" s="1" t="b">
        <f>OR(_xlfn.TEXTAFTER(Table5[[#This Row],[rxn]],"-",-1)="SPONT",_xlfn.TEXTAFTER(Table5[[#This Row],[rxn]],"-",-1)="UNKNOWN")</f>
        <v>0</v>
      </c>
      <c r="V575" s="1">
        <f>_xlfn.XLOOKUP(SUBSTITUTE(Table5[[#This Row],[rxn]],"RXN-","ENZLOAD-"),Table4[rxn],Table4[ub],0)</f>
        <v>0.56957371000000001</v>
      </c>
      <c r="W575" s="1" t="b">
        <f>AND(Table5[[#This Row],[FVA ENZLOAD flux UB]]=0,Table5[[#This Row],[ENZ not made when it should be?]])</f>
        <v>0</v>
      </c>
    </row>
    <row r="576" spans="1:23" hidden="1">
      <c r="A576" s="1" t="s">
        <v>5054</v>
      </c>
      <c r="B576" s="1" t="str">
        <f>_xlfn.TEXTBEFORE(Table38[[#This Row],[all fluxes from kapp-slack]]," ",,,,"")</f>
        <v>RXN-TMDPK_c_FWD-rt8116</v>
      </c>
      <c r="C576" s="1">
        <f>_xlfn.NUMBERVALUE(IFERROR(_xlfn.TEXTAFTER(Table38[[#This Row],[all fluxes from kapp-slack]]," ",-1,,,""),""))</f>
        <v>4.4851149194999997E-5</v>
      </c>
      <c r="F576" s="1" t="s">
        <v>7309</v>
      </c>
      <c r="G576" s="1" t="str">
        <f>_xlfn.TEXTBEFORE(Table5[[#This Row],[rxn     kapp_old        kapp_slack_ub   kapp_slack_lb]]," ")</f>
        <v>RXN-CHOLK_c_FWD-rt7614</v>
      </c>
      <c r="H57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57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576" s="1">
        <f>_xlfn.NUMBERVALUE(_xlfn.TEXTAFTER(Table5[[#This Row],[rxn     kapp_old        kapp_slack_ub   kapp_slack_lb]]," ",-1))</f>
        <v>0</v>
      </c>
      <c r="K576" s="1">
        <f>_xlfn.XLOOKUP(SUBSTITUTE(Table5[[#This Row],[rxn]],"RXN-","ENZLOAD-"),ENZLOAD[name],ENZLOAD[flux],0)</f>
        <v>5.4099735189999998E-8</v>
      </c>
      <c r="L576" s="1" t="str">
        <f>"'"&amp;Table5[[#This Row],[rxn]]&amp;"'"&amp;CHAR(9)&amp;IF(AND(Table5[[#This Row],[kapp_slack_ub]]&lt;&gt;0,Table5[[#This Row],[kapp_old]]&lt;$F$1),$F$1,Table5[[#This Row],[kapp_old]])</f>
        <v>'RXN-CHOLK_c_FWD-rt7614'	27141.27779288</v>
      </c>
      <c r="M576" s="1">
        <f>_xlfn.XLOOKUP(Table5[[#This Row],[rxn]],Table3[name],Table3[flux],$F$1)</f>
        <v>27141.277792879999</v>
      </c>
      <c r="N576" s="1">
        <f>IFERROR(Table5[[#This Row],[min flux]]/Table5[[#This Row],[associated enzload]],"")</f>
        <v>501689660726.78479</v>
      </c>
      <c r="O576" s="1">
        <f>_xlfn.NUMBERVALUE(IF(Table5[[#This Row],[flux/enzload]]="","",ABS($N$1-Table5[[#This Row],[flux/enzload]])))</f>
        <v>898226656932.16895</v>
      </c>
      <c r="P576" s="1">
        <f>Table5[[#This Row],[kapp_old]]+IFERROR(((Table5[[#This Row],[kapp_slack_ub]]-Table5[[#This Row],[kapp_slack_lb]])/Table5[[#This Row],[associated enzload]]),0)</f>
        <v>27141.277792879999</v>
      </c>
      <c r="Q576" s="1" t="str">
        <f>"'"&amp;Table5[[#This Row],[rxn]]&amp;"'"&amp;CHAR(9)&amp;Table5[[#This Row],[kapp + (slack_ub - slack_lb)/enzload]]</f>
        <v>'RXN-CHOLK_c_FWD-rt7614'	27141.27779288</v>
      </c>
      <c r="R576" s="1">
        <f>_xlfn.XLOOKUP(Table5[[#This Row],[rxn]],Table38[name],Table38[flux],0)</f>
        <v>0</v>
      </c>
      <c r="S576" s="1">
        <f>_xlfn.XLOOKUP(SUBSTITUTE(Table5[[#This Row],[rxn]],"RXN-","ENZLOAD-"),Table38[name],Table38[flux],0)</f>
        <v>0</v>
      </c>
      <c r="T576" s="1" t="b">
        <f>AND(Table5[[#This Row],[ENZLOAD flux in kapp-slack.gms]]=0,Table5[[#This Row],[flux in kapp-slack.gms]]&lt;&gt;0,NOT(Table5[[#This Row],[spont or unknown?]]))</f>
        <v>0</v>
      </c>
      <c r="U576" s="1" t="b">
        <f>OR(_xlfn.TEXTAFTER(Table5[[#This Row],[rxn]],"-",-1)="SPONT",_xlfn.TEXTAFTER(Table5[[#This Row],[rxn]],"-",-1)="UNKNOWN")</f>
        <v>0</v>
      </c>
      <c r="V576" s="1">
        <f>_xlfn.XLOOKUP(SUBSTITUTE(Table5[[#This Row],[rxn]],"RXN-","ENZLOAD-"),Table4[rxn],Table4[ub],0)</f>
        <v>0.45052632999999997</v>
      </c>
      <c r="W576" s="1" t="b">
        <f>AND(Table5[[#This Row],[FVA ENZLOAD flux UB]]=0,Table5[[#This Row],[ENZ not made when it should be?]])</f>
        <v>0</v>
      </c>
    </row>
    <row r="577" spans="1:23" hidden="1">
      <c r="A577" s="1" t="s">
        <v>5055</v>
      </c>
      <c r="B577" s="1" t="str">
        <f>_xlfn.TEXTBEFORE(Table38[[#This Row],[all fluxes from kapp-slack]]," ",,,,"")</f>
        <v>RXN-TMDS_c_FWD-rt2476</v>
      </c>
      <c r="C577" s="1">
        <f>_xlfn.NUMBERVALUE(IFERROR(_xlfn.TEXTAFTER(Table38[[#This Row],[all fluxes from kapp-slack]]," ",-1,,,""),""))</f>
        <v>2.7376529168709998E-3</v>
      </c>
      <c r="F577" s="1" t="s">
        <v>7310</v>
      </c>
      <c r="G577" s="1" t="str">
        <f>_xlfn.TEXTBEFORE(Table5[[#This Row],[rxn     kapp_old        kapp_slack_ub   kapp_slack_lb]]," ")</f>
        <v>RXN-CHOLPT_rm_FWD-rt0720</v>
      </c>
      <c r="H57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57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577" s="1">
        <f>_xlfn.NUMBERVALUE(_xlfn.TEXTAFTER(Table5[[#This Row],[rxn     kapp_old        kapp_slack_ub   kapp_slack_lb]]," ",-1))</f>
        <v>0</v>
      </c>
      <c r="K577" s="1">
        <f>_xlfn.XLOOKUP(SUBSTITUTE(Table5[[#This Row],[rxn]],"RXN-","ENZLOAD-"),ENZLOAD[name],ENZLOAD[flux],0)</f>
        <v>1.0659029623E-7</v>
      </c>
      <c r="L577" s="1" t="str">
        <f>"'"&amp;Table5[[#This Row],[rxn]]&amp;"'"&amp;CHAR(9)&amp;IF(AND(Table5[[#This Row],[kapp_slack_ub]]&lt;&gt;0,Table5[[#This Row],[kapp_old]]&lt;$F$1),$F$1,Table5[[#This Row],[kapp_old]])</f>
        <v>'RXN-CHOLPT_rm_FWD-rt0720'	27141.27779288</v>
      </c>
      <c r="M577" s="1">
        <f>_xlfn.XLOOKUP(Table5[[#This Row],[rxn]],Table3[name],Table3[flux],$F$1)</f>
        <v>27141.277792879999</v>
      </c>
      <c r="N577" s="1">
        <f>IFERROR(Table5[[#This Row],[min flux]]/Table5[[#This Row],[associated enzload]],"")</f>
        <v>254631788754.15344</v>
      </c>
      <c r="O577" s="1">
        <f>_xlfn.NUMBERVALUE(IF(Table5[[#This Row],[flux/enzload]]="","",ABS($N$1-Table5[[#This Row],[flux/enzload]])))</f>
        <v>1145284528904.8</v>
      </c>
      <c r="P577" s="1">
        <f>Table5[[#This Row],[kapp_old]]+IFERROR(((Table5[[#This Row],[kapp_slack_ub]]-Table5[[#This Row],[kapp_slack_lb]])/Table5[[#This Row],[associated enzload]]),0)</f>
        <v>27141.277792879999</v>
      </c>
      <c r="Q577" s="1" t="str">
        <f>"'"&amp;Table5[[#This Row],[rxn]]&amp;"'"&amp;CHAR(9)&amp;Table5[[#This Row],[kapp + (slack_ub - slack_lb)/enzload]]</f>
        <v>'RXN-CHOLPT_rm_FWD-rt0720'	27141.27779288</v>
      </c>
      <c r="R577" s="1">
        <f>_xlfn.XLOOKUP(Table5[[#This Row],[rxn]],Table38[name],Table38[flux],0)</f>
        <v>0</v>
      </c>
      <c r="S577" s="1">
        <f>_xlfn.XLOOKUP(SUBSTITUTE(Table5[[#This Row],[rxn]],"RXN-","ENZLOAD-"),Table38[name],Table38[flux],0)</f>
        <v>0</v>
      </c>
      <c r="T577" s="1" t="b">
        <f>AND(Table5[[#This Row],[ENZLOAD flux in kapp-slack.gms]]=0,Table5[[#This Row],[flux in kapp-slack.gms]]&lt;&gt;0,NOT(Table5[[#This Row],[spont or unknown?]]))</f>
        <v>0</v>
      </c>
      <c r="U577" s="1" t="b">
        <f>OR(_xlfn.TEXTAFTER(Table5[[#This Row],[rxn]],"-",-1)="SPONT",_xlfn.TEXTAFTER(Table5[[#This Row],[rxn]],"-",-1)="UNKNOWN")</f>
        <v>0</v>
      </c>
      <c r="V577" s="1">
        <f>_xlfn.XLOOKUP(SUBSTITUTE(Table5[[#This Row],[rxn]],"RXN-","ENZLOAD-"),Table4[rxn],Table4[ub],0)</f>
        <v>0.87655629000000002</v>
      </c>
      <c r="W577" s="1" t="b">
        <f>AND(Table5[[#This Row],[FVA ENZLOAD flux UB]]=0,Table5[[#This Row],[ENZ not made when it should be?]])</f>
        <v>0</v>
      </c>
    </row>
    <row r="578" spans="1:23" hidden="1">
      <c r="A578" s="1" t="s">
        <v>5056</v>
      </c>
      <c r="B578" s="1" t="str">
        <f>_xlfn.TEXTBEFORE(Table38[[#This Row],[all fluxes from kapp-slack]]," ",,,,"")</f>
        <v>RXN-TPI_c_FWD-rt0932</v>
      </c>
      <c r="C578" s="1">
        <f>_xlfn.NUMBERVALUE(IFERROR(_xlfn.TEXTAFTER(Table38[[#This Row],[all fluxes from kapp-slack]]," ",-1,,,""),""))</f>
        <v>2.92225451090327</v>
      </c>
      <c r="F578" s="1" t="s">
        <v>7311</v>
      </c>
      <c r="G578" s="1" t="str">
        <f>_xlfn.TEXTBEFORE(Table5[[#This Row],[rxn     kapp_old        kapp_slack_ub   kapp_slack_lb]]," ")</f>
        <v>RXN-CHOLPT_rm_FWD-rt2983</v>
      </c>
      <c r="H57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57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578" s="1">
        <f>_xlfn.NUMBERVALUE(_xlfn.TEXTAFTER(Table5[[#This Row],[rxn     kapp_old        kapp_slack_ub   kapp_slack_lb]]," ",-1))</f>
        <v>0</v>
      </c>
      <c r="K578" s="1">
        <f>_xlfn.XLOOKUP(SUBSTITUTE(Table5[[#This Row],[rxn]],"RXN-","ENZLOAD-"),ENZLOAD[name],ENZLOAD[flux],0)</f>
        <v>6.2298281419999996E-8</v>
      </c>
      <c r="L578" s="1" t="str">
        <f>"'"&amp;Table5[[#This Row],[rxn]]&amp;"'"&amp;CHAR(9)&amp;IF(AND(Table5[[#This Row],[kapp_slack_ub]]&lt;&gt;0,Table5[[#This Row],[kapp_old]]&lt;$F$1),$F$1,Table5[[#This Row],[kapp_old]])</f>
        <v>'RXN-CHOLPT_rm_FWD-rt2983'	27141.27779288</v>
      </c>
      <c r="M578" s="1">
        <f>_xlfn.XLOOKUP(Table5[[#This Row],[rxn]],Table3[name],Table3[flux],$F$1)</f>
        <v>27141.277792879999</v>
      </c>
      <c r="N578" s="1">
        <f>IFERROR(Table5[[#This Row],[min flux]]/Table5[[#This Row],[associated enzload]],"")</f>
        <v>435666557314.80048</v>
      </c>
      <c r="O578" s="1">
        <f>_xlfn.NUMBERVALUE(IF(Table5[[#This Row],[flux/enzload]]="","",ABS($N$1-Table5[[#This Row],[flux/enzload]])))</f>
        <v>964249760344.15295</v>
      </c>
      <c r="P578" s="1">
        <f>Table5[[#This Row],[kapp_old]]+IFERROR(((Table5[[#This Row],[kapp_slack_ub]]-Table5[[#This Row],[kapp_slack_lb]])/Table5[[#This Row],[associated enzload]]),0)</f>
        <v>27141.277792879999</v>
      </c>
      <c r="Q578" s="1" t="str">
        <f>"'"&amp;Table5[[#This Row],[rxn]]&amp;"'"&amp;CHAR(9)&amp;Table5[[#This Row],[kapp + (slack_ub - slack_lb)/enzload]]</f>
        <v>'RXN-CHOLPT_rm_FWD-rt2983'	27141.27779288</v>
      </c>
      <c r="R578" s="1">
        <f>_xlfn.XLOOKUP(Table5[[#This Row],[rxn]],Table38[name],Table38[flux],0)</f>
        <v>0</v>
      </c>
      <c r="S578" s="1">
        <f>_xlfn.XLOOKUP(SUBSTITUTE(Table5[[#This Row],[rxn]],"RXN-","ENZLOAD-"),Table38[name],Table38[flux],0)</f>
        <v>0</v>
      </c>
      <c r="T578" s="1" t="b">
        <f>AND(Table5[[#This Row],[ENZLOAD flux in kapp-slack.gms]]=0,Table5[[#This Row],[flux in kapp-slack.gms]]&lt;&gt;0,NOT(Table5[[#This Row],[spont or unknown?]]))</f>
        <v>0</v>
      </c>
      <c r="U578" s="1" t="b">
        <f>OR(_xlfn.TEXTAFTER(Table5[[#This Row],[rxn]],"-",-1)="SPONT",_xlfn.TEXTAFTER(Table5[[#This Row],[rxn]],"-",-1)="UNKNOWN")</f>
        <v>0</v>
      </c>
      <c r="V578" s="1">
        <f>_xlfn.XLOOKUP(SUBSTITUTE(Table5[[#This Row],[rxn]],"RXN-","ENZLOAD-"),Table4[rxn],Table4[ub],0)</f>
        <v>0.74181551999999995</v>
      </c>
      <c r="W578" s="1" t="b">
        <f>AND(Table5[[#This Row],[FVA ENZLOAD flux UB]]=0,Table5[[#This Row],[ENZ not made when it should be?]])</f>
        <v>0</v>
      </c>
    </row>
    <row r="579" spans="1:23" hidden="1">
      <c r="A579" s="1" t="s">
        <v>5057</v>
      </c>
      <c r="B579" s="1" t="str">
        <f>_xlfn.TEXTBEFORE(Table38[[#This Row],[all fluxes from kapp-slack]]," ",,,,"")</f>
        <v>RXN-tpsamp_c_m_FWD-SPONT</v>
      </c>
      <c r="C579" s="1">
        <f>_xlfn.NUMBERVALUE(IFERROR(_xlfn.TEXTAFTER(Table38[[#This Row],[all fluxes from kapp-slack]]," ",-1,,,""),""))</f>
        <v>1.111542807E-6</v>
      </c>
      <c r="F579" s="1" t="s">
        <v>7319</v>
      </c>
      <c r="G579" s="1" t="str">
        <f>_xlfn.TEXTBEFORE(Table5[[#This Row],[rxn     kapp_old        kapp_slack_ub   kapp_slack_lb]]," ")</f>
        <v>RXN-CHTNDA_c_FWD-rt0089</v>
      </c>
      <c r="H57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57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579" s="1">
        <f>_xlfn.NUMBERVALUE(_xlfn.TEXTAFTER(Table5[[#This Row],[rxn     kapp_old        kapp_slack_ub   kapp_slack_lb]]," ",-1))</f>
        <v>0</v>
      </c>
      <c r="K579" s="1">
        <f>_xlfn.XLOOKUP(SUBSTITUTE(Table5[[#This Row],[rxn]],"RXN-","ENZLOAD-"),ENZLOAD[name],ENZLOAD[flux],0)</f>
        <v>6.4964503549999996E-8</v>
      </c>
      <c r="L579" s="1" t="str">
        <f>"'"&amp;Table5[[#This Row],[rxn]]&amp;"'"&amp;CHAR(9)&amp;IF(AND(Table5[[#This Row],[kapp_slack_ub]]&lt;&gt;0,Table5[[#This Row],[kapp_old]]&lt;$F$1),$F$1,Table5[[#This Row],[kapp_old]])</f>
        <v>'RXN-CHTNDA_c_FWD-rt0089'	27141.27779288</v>
      </c>
      <c r="M579" s="1">
        <f>_xlfn.XLOOKUP(Table5[[#This Row],[rxn]],Table3[name],Table3[flux],$F$1)</f>
        <v>27141.277792879999</v>
      </c>
      <c r="N579" s="1">
        <f>IFERROR(Table5[[#This Row],[min flux]]/Table5[[#This Row],[associated enzload]],"")</f>
        <v>417786272652.58307</v>
      </c>
      <c r="O579" s="1">
        <f>_xlfn.NUMBERVALUE(IF(Table5[[#This Row],[flux/enzload]]="","",ABS($N$1-Table5[[#This Row],[flux/enzload]])))</f>
        <v>982130045006.37097</v>
      </c>
      <c r="P579" s="1">
        <f>Table5[[#This Row],[kapp_old]]+IFERROR(((Table5[[#This Row],[kapp_slack_ub]]-Table5[[#This Row],[kapp_slack_lb]])/Table5[[#This Row],[associated enzload]]),0)</f>
        <v>27141.277792879999</v>
      </c>
      <c r="Q579" s="1" t="str">
        <f>"'"&amp;Table5[[#This Row],[rxn]]&amp;"'"&amp;CHAR(9)&amp;Table5[[#This Row],[kapp + (slack_ub - slack_lb)/enzload]]</f>
        <v>'RXN-CHTNDA_c_FWD-rt0089'	27141.27779288</v>
      </c>
      <c r="R579" s="1">
        <f>_xlfn.XLOOKUP(Table5[[#This Row],[rxn]],Table38[name],Table38[flux],0)</f>
        <v>0</v>
      </c>
      <c r="S579" s="1">
        <f>_xlfn.XLOOKUP(SUBSTITUTE(Table5[[#This Row],[rxn]],"RXN-","ENZLOAD-"),Table38[name],Table38[flux],0)</f>
        <v>0</v>
      </c>
      <c r="T579" s="1" t="b">
        <f>AND(Table5[[#This Row],[ENZLOAD flux in kapp-slack.gms]]=0,Table5[[#This Row],[flux in kapp-slack.gms]]&lt;&gt;0,NOT(Table5[[#This Row],[spont or unknown?]]))</f>
        <v>0</v>
      </c>
      <c r="U579" s="1" t="b">
        <f>OR(_xlfn.TEXTAFTER(Table5[[#This Row],[rxn]],"-",-1)="SPONT",_xlfn.TEXTAFTER(Table5[[#This Row],[rxn]],"-",-1)="UNKNOWN")</f>
        <v>0</v>
      </c>
      <c r="V579" s="1">
        <f>_xlfn.XLOOKUP(SUBSTITUTE(Table5[[#This Row],[rxn]],"RXN-","ENZLOAD-"),Table4[rxn],Table4[ub],0)</f>
        <v>1.0176043699999999</v>
      </c>
      <c r="W579" s="1" t="b">
        <f>AND(Table5[[#This Row],[FVA ENZLOAD flux UB]]=0,Table5[[#This Row],[ENZ not made when it should be?]])</f>
        <v>0</v>
      </c>
    </row>
    <row r="580" spans="1:23" hidden="1">
      <c r="A580" s="1" t="s">
        <v>5058</v>
      </c>
      <c r="B580" s="1" t="str">
        <f>_xlfn.TEXTBEFORE(Table38[[#This Row],[all fluxes from kapp-slack]]," ",,,,"")</f>
        <v>RXN-tpscu2_c_m_FWD-SPONT</v>
      </c>
      <c r="C580" s="1">
        <f>_xlfn.NUMBERVALUE(IFERROR(_xlfn.TEXTAFTER(Table38[[#This Row],[all fluxes from kapp-slack]]," ",-1,,,""),""))</f>
        <v>1.1706142E-8</v>
      </c>
      <c r="F580" s="1" t="s">
        <v>7320</v>
      </c>
      <c r="G580" s="1" t="str">
        <f>_xlfn.TEXTBEFORE(Table5[[#This Row],[rxn     kapp_old        kapp_slack_ub   kapp_slack_lb]]," ")</f>
        <v>RXN-CHTNDA_c_FWD-rt4385</v>
      </c>
      <c r="H58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58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580" s="1">
        <f>_xlfn.NUMBERVALUE(_xlfn.TEXTAFTER(Table5[[#This Row],[rxn     kapp_old        kapp_slack_ub   kapp_slack_lb]]," ",-1))</f>
        <v>0</v>
      </c>
      <c r="K580" s="1">
        <f>_xlfn.XLOOKUP(SUBSTITUTE(Table5[[#This Row],[rxn]],"RXN-","ENZLOAD-"),ENZLOAD[name],ENZLOAD[flux],0)</f>
        <v>6.4320986199999998E-9</v>
      </c>
      <c r="L580" s="1" t="str">
        <f>"'"&amp;Table5[[#This Row],[rxn]]&amp;"'"&amp;CHAR(9)&amp;IF(AND(Table5[[#This Row],[kapp_slack_ub]]&lt;&gt;0,Table5[[#This Row],[kapp_old]]&lt;$F$1),$F$1,Table5[[#This Row],[kapp_old]])</f>
        <v>'RXN-CHTNDA_c_FWD-rt4385'	27141.27779288</v>
      </c>
      <c r="M580" s="1">
        <f>_xlfn.XLOOKUP(Table5[[#This Row],[rxn]],Table3[name],Table3[flux],$F$1)</f>
        <v>27141.277792879999</v>
      </c>
      <c r="N580" s="1">
        <f>IFERROR(Table5[[#This Row],[min flux]]/Table5[[#This Row],[associated enzload]],"")</f>
        <v>4219661326162.9375</v>
      </c>
      <c r="O580" s="1">
        <f>_xlfn.NUMBERVALUE(IF(Table5[[#This Row],[flux/enzload]]="","",ABS($N$1-Table5[[#This Row],[flux/enzload]])))</f>
        <v>2819745008503.98</v>
      </c>
      <c r="P580" s="1">
        <f>Table5[[#This Row],[kapp_old]]+IFERROR(((Table5[[#This Row],[kapp_slack_ub]]-Table5[[#This Row],[kapp_slack_lb]])/Table5[[#This Row],[associated enzload]]),0)</f>
        <v>27141.277792879999</v>
      </c>
      <c r="Q580" s="1" t="str">
        <f>"'"&amp;Table5[[#This Row],[rxn]]&amp;"'"&amp;CHAR(9)&amp;Table5[[#This Row],[kapp + (slack_ub - slack_lb)/enzload]]</f>
        <v>'RXN-CHTNDA_c_FWD-rt4385'	27141.27779288</v>
      </c>
      <c r="R580" s="1">
        <f>_xlfn.XLOOKUP(Table5[[#This Row],[rxn]],Table38[name],Table38[flux],0)</f>
        <v>0</v>
      </c>
      <c r="S580" s="1">
        <f>_xlfn.XLOOKUP(SUBSTITUTE(Table5[[#This Row],[rxn]],"RXN-","ENZLOAD-"),Table38[name],Table38[flux],0)</f>
        <v>0</v>
      </c>
      <c r="T580" s="1" t="b">
        <f>AND(Table5[[#This Row],[ENZLOAD flux in kapp-slack.gms]]=0,Table5[[#This Row],[flux in kapp-slack.gms]]&lt;&gt;0,NOT(Table5[[#This Row],[spont or unknown?]]))</f>
        <v>0</v>
      </c>
      <c r="U580" s="1" t="b">
        <f>OR(_xlfn.TEXTAFTER(Table5[[#This Row],[rxn]],"-",-1)="SPONT",_xlfn.TEXTAFTER(Table5[[#This Row],[rxn]],"-",-1)="UNKNOWN")</f>
        <v>0</v>
      </c>
      <c r="V580" s="1">
        <f>_xlfn.XLOOKUP(SUBSTITUTE(Table5[[#This Row],[rxn]],"RXN-","ENZLOAD-"),Table4[rxn],Table4[ub],0)</f>
        <v>1.4344413899999999</v>
      </c>
      <c r="W580" s="1" t="b">
        <f>AND(Table5[[#This Row],[FVA ENZLOAD flux UB]]=0,Table5[[#This Row],[ENZ not made when it should be?]])</f>
        <v>0</v>
      </c>
    </row>
    <row r="581" spans="1:23" hidden="1">
      <c r="A581" s="1" t="s">
        <v>5059</v>
      </c>
      <c r="B581" s="1" t="str">
        <f>_xlfn.TEXTBEFORE(Table38[[#This Row],[all fluxes from kapp-slack]]," ",,,,"")</f>
        <v>RXN-tpsfad_c_r_FWD-SPONT</v>
      </c>
      <c r="C581" s="1">
        <f>_xlfn.NUMBERVALUE(IFERROR(_xlfn.TEXTAFTER(Table38[[#This Row],[all fluxes from kapp-slack]]," ",-1,,,""),""))</f>
        <v>1.0559625300000001E-7</v>
      </c>
      <c r="F581" s="1" t="s">
        <v>7322</v>
      </c>
      <c r="G581" s="1" t="str">
        <f>_xlfn.TEXTBEFORE(Table5[[#This Row],[rxn     kapp_old        kapp_slack_ub   kapp_slack_lb]]," ")</f>
        <v>RXN-CHTNDA_c_FWD-rt6259</v>
      </c>
      <c r="H58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58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581" s="1">
        <f>_xlfn.NUMBERVALUE(_xlfn.TEXTAFTER(Table5[[#This Row],[rxn     kapp_old        kapp_slack_ub   kapp_slack_lb]]," ",-1))</f>
        <v>0</v>
      </c>
      <c r="K581" s="1">
        <f>_xlfn.XLOOKUP(SUBSTITUTE(Table5[[#This Row],[rxn]],"RXN-","ENZLOAD-"),ENZLOAD[name],ENZLOAD[flux],0)</f>
        <v>3.4109546773999998E-7</v>
      </c>
      <c r="L581" s="1" t="str">
        <f>"'"&amp;Table5[[#This Row],[rxn]]&amp;"'"&amp;CHAR(9)&amp;IF(AND(Table5[[#This Row],[kapp_slack_ub]]&lt;&gt;0,Table5[[#This Row],[kapp_old]]&lt;$F$1),$F$1,Table5[[#This Row],[kapp_old]])</f>
        <v>'RXN-CHTNDA_c_FWD-rt6259'	27141.27779288</v>
      </c>
      <c r="M581" s="1">
        <f>_xlfn.XLOOKUP(Table5[[#This Row],[rxn]],Table3[name],Table3[flux],$F$1)</f>
        <v>27141.277792879999</v>
      </c>
      <c r="N581" s="1">
        <f>IFERROR(Table5[[#This Row],[min flux]]/Table5[[#This Row],[associated enzload]],"")</f>
        <v>79570913013.621277</v>
      </c>
      <c r="O581" s="1">
        <f>_xlfn.NUMBERVALUE(IF(Table5[[#This Row],[flux/enzload]]="","",ABS($N$1-Table5[[#This Row],[flux/enzload]])))</f>
        <v>1320345404645.3301</v>
      </c>
      <c r="P581" s="1">
        <f>Table5[[#This Row],[kapp_old]]+IFERROR(((Table5[[#This Row],[kapp_slack_ub]]-Table5[[#This Row],[kapp_slack_lb]])/Table5[[#This Row],[associated enzload]]),0)</f>
        <v>27141.277792879999</v>
      </c>
      <c r="Q581" s="1" t="str">
        <f>"'"&amp;Table5[[#This Row],[rxn]]&amp;"'"&amp;CHAR(9)&amp;Table5[[#This Row],[kapp + (slack_ub - slack_lb)/enzload]]</f>
        <v>'RXN-CHTNDA_c_FWD-rt6259'	27141.27779288</v>
      </c>
      <c r="R581" s="1">
        <f>_xlfn.XLOOKUP(Table5[[#This Row],[rxn]],Table38[name],Table38[flux],0)</f>
        <v>0</v>
      </c>
      <c r="S581" s="1">
        <f>_xlfn.XLOOKUP(SUBSTITUTE(Table5[[#This Row],[rxn]],"RXN-","ENZLOAD-"),Table38[name],Table38[flux],0)</f>
        <v>0</v>
      </c>
      <c r="T581" s="1" t="b">
        <f>AND(Table5[[#This Row],[ENZLOAD flux in kapp-slack.gms]]=0,Table5[[#This Row],[flux in kapp-slack.gms]]&lt;&gt;0,NOT(Table5[[#This Row],[spont or unknown?]]))</f>
        <v>0</v>
      </c>
      <c r="U581" s="1" t="b">
        <f>OR(_xlfn.TEXTAFTER(Table5[[#This Row],[rxn]],"-",-1)="SPONT",_xlfn.TEXTAFTER(Table5[[#This Row],[rxn]],"-",-1)="UNKNOWN")</f>
        <v>0</v>
      </c>
      <c r="V581" s="1">
        <f>_xlfn.XLOOKUP(SUBSTITUTE(Table5[[#This Row],[rxn]],"RXN-","ENZLOAD-"),Table4[rxn],Table4[ub],0)</f>
        <v>0.83888859999999998</v>
      </c>
      <c r="W581" s="1" t="b">
        <f>AND(Table5[[#This Row],[FVA ENZLOAD flux UB]]=0,Table5[[#This Row],[ENZ not made when it should be?]])</f>
        <v>0</v>
      </c>
    </row>
    <row r="582" spans="1:23" hidden="1">
      <c r="A582" s="1" t="s">
        <v>5060</v>
      </c>
      <c r="B582" s="1" t="str">
        <f>_xlfn.TEXTBEFORE(Table38[[#This Row],[all fluxes from kapp-slack]]," ",,,,"")</f>
        <v>RXN-tpsfeCATION_c_n_FWD-SPONT</v>
      </c>
      <c r="C582" s="1">
        <f>_xlfn.NUMBERVALUE(IFERROR(_xlfn.TEXTAFTER(Table38[[#This Row],[all fluxes from kapp-slack]]," ",-1,,,""),""))</f>
        <v>1.59789166E-7</v>
      </c>
      <c r="F582" s="1" t="s">
        <v>7324</v>
      </c>
      <c r="G582" s="1" t="str">
        <f>_xlfn.TEXTBEFORE(Table5[[#This Row],[rxn     kapp_old        kapp_slack_ub   kapp_slack_lb]]," ")</f>
        <v>RXN-CHTNH_e_FWD-rt4186</v>
      </c>
      <c r="H58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58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582" s="1">
        <f>_xlfn.NUMBERVALUE(_xlfn.TEXTAFTER(Table5[[#This Row],[rxn     kapp_old        kapp_slack_ub   kapp_slack_lb]]," ",-1))</f>
        <v>0</v>
      </c>
      <c r="K582" s="1">
        <f>_xlfn.XLOOKUP(SUBSTITUTE(Table5[[#This Row],[rxn]],"RXN-","ENZLOAD-"),ENZLOAD[name],ENZLOAD[flux],0)</f>
        <v>1.2654368509E-7</v>
      </c>
      <c r="L582" s="1" t="str">
        <f>"'"&amp;Table5[[#This Row],[rxn]]&amp;"'"&amp;CHAR(9)&amp;IF(AND(Table5[[#This Row],[kapp_slack_ub]]&lt;&gt;0,Table5[[#This Row],[kapp_old]]&lt;$F$1),$F$1,Table5[[#This Row],[kapp_old]])</f>
        <v>'RXN-CHTNH_e_FWD-rt4186'	27141.27779288</v>
      </c>
      <c r="M582" s="1">
        <f>_xlfn.XLOOKUP(Table5[[#This Row],[rxn]],Table3[name],Table3[flux],$F$1)</f>
        <v>27141.277792879999</v>
      </c>
      <c r="N582" s="1">
        <f>IFERROR(Table5[[#This Row],[min flux]]/Table5[[#This Row],[associated enzload]],"")</f>
        <v>214481487350.21164</v>
      </c>
      <c r="O582" s="1">
        <f>_xlfn.NUMBERVALUE(IF(Table5[[#This Row],[flux/enzload]]="","",ABS($N$1-Table5[[#This Row],[flux/enzload]])))</f>
        <v>1185434830308.74</v>
      </c>
      <c r="P582" s="1">
        <f>Table5[[#This Row],[kapp_old]]+IFERROR(((Table5[[#This Row],[kapp_slack_ub]]-Table5[[#This Row],[kapp_slack_lb]])/Table5[[#This Row],[associated enzload]]),0)</f>
        <v>27141.277792879999</v>
      </c>
      <c r="Q582" s="1" t="str">
        <f>"'"&amp;Table5[[#This Row],[rxn]]&amp;"'"&amp;CHAR(9)&amp;Table5[[#This Row],[kapp + (slack_ub - slack_lb)/enzload]]</f>
        <v>'RXN-CHTNH_e_FWD-rt4186'	27141.27779288</v>
      </c>
      <c r="R582" s="1">
        <f>_xlfn.XLOOKUP(Table5[[#This Row],[rxn]],Table38[name],Table38[flux],0)</f>
        <v>0</v>
      </c>
      <c r="S582" s="1">
        <f>_xlfn.XLOOKUP(SUBSTITUTE(Table5[[#This Row],[rxn]],"RXN-","ENZLOAD-"),Table38[name],Table38[flux],0)</f>
        <v>0</v>
      </c>
      <c r="T582" s="1" t="b">
        <f>AND(Table5[[#This Row],[ENZLOAD flux in kapp-slack.gms]]=0,Table5[[#This Row],[flux in kapp-slack.gms]]&lt;&gt;0,NOT(Table5[[#This Row],[spont or unknown?]]))</f>
        <v>0</v>
      </c>
      <c r="U582" s="1" t="b">
        <f>OR(_xlfn.TEXTAFTER(Table5[[#This Row],[rxn]],"-",-1)="SPONT",_xlfn.TEXTAFTER(Table5[[#This Row],[rxn]],"-",-1)="UNKNOWN")</f>
        <v>0</v>
      </c>
      <c r="V582" s="1">
        <f>_xlfn.XLOOKUP(SUBSTITUTE(Table5[[#This Row],[rxn]],"RXN-","ENZLOAD-"),Table4[rxn],Table4[ub],0)</f>
        <v>0.93541127999999996</v>
      </c>
      <c r="W582" s="1" t="b">
        <f>AND(Table5[[#This Row],[FVA ENZLOAD flux UB]]=0,Table5[[#This Row],[ENZ not made when it should be?]])</f>
        <v>0</v>
      </c>
    </row>
    <row r="583" spans="1:23" hidden="1">
      <c r="A583" s="1" t="s">
        <v>5061</v>
      </c>
      <c r="B583" s="1" t="str">
        <f>_xlfn.TEXTBEFORE(Table38[[#This Row],[all fluxes from kapp-slack]]," ",,,,"")</f>
        <v>RXN-tpsmg2_c_rm_FWD-SPONT</v>
      </c>
      <c r="C583" s="1">
        <f>_xlfn.NUMBERVALUE(IFERROR(_xlfn.TEXTAFTER(Table38[[#This Row],[all fluxes from kapp-slack]]," ",-1,,,""),""))</f>
        <v>4.5678059699999999E-7</v>
      </c>
      <c r="F583" s="1" t="s">
        <v>7325</v>
      </c>
      <c r="G583" s="1" t="str">
        <f>_xlfn.TEXTBEFORE(Table5[[#This Row],[rxn     kapp_old        kapp_slack_ub   kapp_slack_lb]]," ")</f>
        <v>RXN-CHTNH_e_FWD-rt4714</v>
      </c>
      <c r="H58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58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583" s="1">
        <f>_xlfn.NUMBERVALUE(_xlfn.TEXTAFTER(Table5[[#This Row],[rxn     kapp_old        kapp_slack_ub   kapp_slack_lb]]," ",-1))</f>
        <v>0</v>
      </c>
      <c r="K583" s="1">
        <f>_xlfn.XLOOKUP(SUBSTITUTE(Table5[[#This Row],[rxn]],"RXN-","ENZLOAD-"),ENZLOAD[name],ENZLOAD[flux],0)</f>
        <v>1.3674076247E-7</v>
      </c>
      <c r="L583" s="1" t="str">
        <f>"'"&amp;Table5[[#This Row],[rxn]]&amp;"'"&amp;CHAR(9)&amp;IF(AND(Table5[[#This Row],[kapp_slack_ub]]&lt;&gt;0,Table5[[#This Row],[kapp_old]]&lt;$F$1),$F$1,Table5[[#This Row],[kapp_old]])</f>
        <v>'RXN-CHTNH_e_FWD-rt4714'	27141.27779288</v>
      </c>
      <c r="M583" s="1">
        <f>_xlfn.XLOOKUP(Table5[[#This Row],[rxn]],Table3[name],Table3[flux],$F$1)</f>
        <v>27141.277792879999</v>
      </c>
      <c r="N583" s="1">
        <f>IFERROR(Table5[[#This Row],[min flux]]/Table5[[#This Row],[associated enzload]],"")</f>
        <v>198487102913.69489</v>
      </c>
      <c r="O583" s="1">
        <f>_xlfn.NUMBERVALUE(IF(Table5[[#This Row],[flux/enzload]]="","",ABS($N$1-Table5[[#This Row],[flux/enzload]])))</f>
        <v>1201429214745.26</v>
      </c>
      <c r="P583" s="1">
        <f>Table5[[#This Row],[kapp_old]]+IFERROR(((Table5[[#This Row],[kapp_slack_ub]]-Table5[[#This Row],[kapp_slack_lb]])/Table5[[#This Row],[associated enzload]]),0)</f>
        <v>27141.277792879999</v>
      </c>
      <c r="Q583" s="1" t="str">
        <f>"'"&amp;Table5[[#This Row],[rxn]]&amp;"'"&amp;CHAR(9)&amp;Table5[[#This Row],[kapp + (slack_ub - slack_lb)/enzload]]</f>
        <v>'RXN-CHTNH_e_FWD-rt4714'	27141.27779288</v>
      </c>
      <c r="R583" s="1">
        <f>_xlfn.XLOOKUP(Table5[[#This Row],[rxn]],Table38[name],Table38[flux],0)</f>
        <v>0</v>
      </c>
      <c r="S583" s="1">
        <f>_xlfn.XLOOKUP(SUBSTITUTE(Table5[[#This Row],[rxn]],"RXN-","ENZLOAD-"),Table38[name],Table38[flux],0)</f>
        <v>0</v>
      </c>
      <c r="T583" s="1" t="b">
        <f>AND(Table5[[#This Row],[ENZLOAD flux in kapp-slack.gms]]=0,Table5[[#This Row],[flux in kapp-slack.gms]]&lt;&gt;0,NOT(Table5[[#This Row],[spont or unknown?]]))</f>
        <v>0</v>
      </c>
      <c r="U583" s="1" t="b">
        <f>OR(_xlfn.TEXTAFTER(Table5[[#This Row],[rxn]],"-",-1)="SPONT",_xlfn.TEXTAFTER(Table5[[#This Row],[rxn]],"-",-1)="UNKNOWN")</f>
        <v>0</v>
      </c>
      <c r="V583" s="1">
        <f>_xlfn.XLOOKUP(SUBSTITUTE(Table5[[#This Row],[rxn]],"RXN-","ENZLOAD-"),Table4[rxn],Table4[ub],0)</f>
        <v>0.82343379000000005</v>
      </c>
      <c r="W583" s="1" t="b">
        <f>AND(Table5[[#This Row],[FVA ENZLOAD flux UB]]=0,Table5[[#This Row],[ENZ not made when it should be?]])</f>
        <v>0</v>
      </c>
    </row>
    <row r="584" spans="1:23" hidden="1">
      <c r="A584" s="1" t="s">
        <v>5062</v>
      </c>
      <c r="B584" s="1" t="str">
        <f>_xlfn.TEXTBEFORE(Table38[[#This Row],[all fluxes from kapp-slack]]," ",,,,"")</f>
        <v>RXN-tpsmn2_c_m_FWD-SPONT</v>
      </c>
      <c r="C584" s="1">
        <f>_xlfn.NUMBERVALUE(IFERROR(_xlfn.TEXTAFTER(Table38[[#This Row],[all fluxes from kapp-slack]]," ",-1,,,""),""))</f>
        <v>1.24333598E-7</v>
      </c>
      <c r="F584" s="1" t="s">
        <v>7327</v>
      </c>
      <c r="G584" s="1" t="str">
        <f>_xlfn.TEXTBEFORE(Table5[[#This Row],[rxn     kapp_old        kapp_slack_ub   kapp_slack_lb]]," ")</f>
        <v>RXN-CHTNH_e_FWD-rt5734</v>
      </c>
      <c r="H58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58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584" s="1">
        <f>_xlfn.NUMBERVALUE(_xlfn.TEXTAFTER(Table5[[#This Row],[rxn     kapp_old        kapp_slack_ub   kapp_slack_lb]]," ",-1))</f>
        <v>0</v>
      </c>
      <c r="K584" s="1">
        <f>_xlfn.XLOOKUP(SUBSTITUTE(Table5[[#This Row],[rxn]],"RXN-","ENZLOAD-"),ENZLOAD[name],ENZLOAD[flux],0)</f>
        <v>3.7393337202E-7</v>
      </c>
      <c r="L584" s="1" t="str">
        <f>"'"&amp;Table5[[#This Row],[rxn]]&amp;"'"&amp;CHAR(9)&amp;IF(AND(Table5[[#This Row],[kapp_slack_ub]]&lt;&gt;0,Table5[[#This Row],[kapp_old]]&lt;$F$1),$F$1,Table5[[#This Row],[kapp_old]])</f>
        <v>'RXN-CHTNH_e_FWD-rt5734'	27141.27779288</v>
      </c>
      <c r="M584" s="1">
        <f>_xlfn.XLOOKUP(Table5[[#This Row],[rxn]],Table3[name],Table3[flux],$F$1)</f>
        <v>27141.277792879999</v>
      </c>
      <c r="N584" s="1">
        <f>IFERROR(Table5[[#This Row],[min flux]]/Table5[[#This Row],[associated enzload]],"")</f>
        <v>72583192150.681686</v>
      </c>
      <c r="O584" s="1">
        <f>_xlfn.NUMBERVALUE(IF(Table5[[#This Row],[flux/enzload]]="","",ABS($N$1-Table5[[#This Row],[flux/enzload]])))</f>
        <v>1327333125508.27</v>
      </c>
      <c r="P584" s="1">
        <f>Table5[[#This Row],[kapp_old]]+IFERROR(((Table5[[#This Row],[kapp_slack_ub]]-Table5[[#This Row],[kapp_slack_lb]])/Table5[[#This Row],[associated enzload]]),0)</f>
        <v>27141.277792879999</v>
      </c>
      <c r="Q584" s="1" t="str">
        <f>"'"&amp;Table5[[#This Row],[rxn]]&amp;"'"&amp;CHAR(9)&amp;Table5[[#This Row],[kapp + (slack_ub - slack_lb)/enzload]]</f>
        <v>'RXN-CHTNH_e_FWD-rt5734'	27141.27779288</v>
      </c>
      <c r="R584" s="1">
        <f>_xlfn.XLOOKUP(Table5[[#This Row],[rxn]],Table38[name],Table38[flux],0)</f>
        <v>0</v>
      </c>
      <c r="S584" s="1">
        <f>_xlfn.XLOOKUP(SUBSTITUTE(Table5[[#This Row],[rxn]],"RXN-","ENZLOAD-"),Table38[name],Table38[flux],0)</f>
        <v>0</v>
      </c>
      <c r="T584" s="1" t="b">
        <f>AND(Table5[[#This Row],[ENZLOAD flux in kapp-slack.gms]]=0,Table5[[#This Row],[flux in kapp-slack.gms]]&lt;&gt;0,NOT(Table5[[#This Row],[spont or unknown?]]))</f>
        <v>0</v>
      </c>
      <c r="U584" s="1" t="b">
        <f>OR(_xlfn.TEXTAFTER(Table5[[#This Row],[rxn]],"-",-1)="SPONT",_xlfn.TEXTAFTER(Table5[[#This Row],[rxn]],"-",-1)="UNKNOWN")</f>
        <v>0</v>
      </c>
      <c r="V584" s="1">
        <f>_xlfn.XLOOKUP(SUBSTITUTE(Table5[[#This Row],[rxn]],"RXN-","ENZLOAD-"),Table4[rxn],Table4[ub],0)</f>
        <v>0.94617834999999995</v>
      </c>
      <c r="W584" s="1" t="b">
        <f>AND(Table5[[#This Row],[FVA ENZLOAD flux UB]]=0,Table5[[#This Row],[ENZ not made when it should be?]])</f>
        <v>0</v>
      </c>
    </row>
    <row r="585" spans="1:23" hidden="1">
      <c r="A585" s="1" t="s">
        <v>5063</v>
      </c>
      <c r="B585" s="1" t="str">
        <f>_xlfn.TEXTBEFORE(Table38[[#This Row],[all fluxes from kapp-slack]]," ",,,,"")</f>
        <v>RXN-tpsmn2_c_rm_FWD-SPONT</v>
      </c>
      <c r="C585" s="1">
        <f>_xlfn.NUMBERVALUE(IFERROR(_xlfn.TEXTAFTER(Table38[[#This Row],[all fluxes from kapp-slack]]," ",-1,,,""),""))</f>
        <v>4.5678059699999999E-7</v>
      </c>
      <c r="F585" s="1" t="s">
        <v>7328</v>
      </c>
      <c r="G585" s="1" t="str">
        <f>_xlfn.TEXTBEFORE(Table5[[#This Row],[rxn     kapp_old        kapp_slack_ub   kapp_slack_lb]]," ")</f>
        <v>RXN-CHTNH_e_FWD-rt6409</v>
      </c>
      <c r="H58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58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585" s="1">
        <f>_xlfn.NUMBERVALUE(_xlfn.TEXTAFTER(Table5[[#This Row],[rxn     kapp_old        kapp_slack_ub   kapp_slack_lb]]," ",-1))</f>
        <v>0</v>
      </c>
      <c r="K585" s="1">
        <f>_xlfn.XLOOKUP(SUBSTITUTE(Table5[[#This Row],[rxn]],"RXN-","ENZLOAD-"),ENZLOAD[name],ENZLOAD[flux],0)</f>
        <v>8.2059199600000008E-9</v>
      </c>
      <c r="L585" s="1" t="str">
        <f>"'"&amp;Table5[[#This Row],[rxn]]&amp;"'"&amp;CHAR(9)&amp;IF(AND(Table5[[#This Row],[kapp_slack_ub]]&lt;&gt;0,Table5[[#This Row],[kapp_old]]&lt;$F$1),$F$1,Table5[[#This Row],[kapp_old]])</f>
        <v>'RXN-CHTNH_e_FWD-rt6409'	27141.27779288</v>
      </c>
      <c r="M585" s="1">
        <f>_xlfn.XLOOKUP(Table5[[#This Row],[rxn]],Table3[name],Table3[flux],$F$1)</f>
        <v>27141.277792879999</v>
      </c>
      <c r="N585" s="1">
        <f>IFERROR(Table5[[#This Row],[min flux]]/Table5[[#This Row],[associated enzload]],"")</f>
        <v>3307524071058.5723</v>
      </c>
      <c r="O585" s="1">
        <f>_xlfn.NUMBERVALUE(IF(Table5[[#This Row],[flux/enzload]]="","",ABS($N$1-Table5[[#This Row],[flux/enzload]])))</f>
        <v>1907607753399.6201</v>
      </c>
      <c r="P585" s="1">
        <f>Table5[[#This Row],[kapp_old]]+IFERROR(((Table5[[#This Row],[kapp_slack_ub]]-Table5[[#This Row],[kapp_slack_lb]])/Table5[[#This Row],[associated enzload]]),0)</f>
        <v>27141.277792879999</v>
      </c>
      <c r="Q585" s="1" t="str">
        <f>"'"&amp;Table5[[#This Row],[rxn]]&amp;"'"&amp;CHAR(9)&amp;Table5[[#This Row],[kapp + (slack_ub - slack_lb)/enzload]]</f>
        <v>'RXN-CHTNH_e_FWD-rt6409'	27141.27779288</v>
      </c>
      <c r="R585" s="1">
        <f>_xlfn.XLOOKUP(Table5[[#This Row],[rxn]],Table38[name],Table38[flux],0)</f>
        <v>0</v>
      </c>
      <c r="S585" s="1">
        <f>_xlfn.XLOOKUP(SUBSTITUTE(Table5[[#This Row],[rxn]],"RXN-","ENZLOAD-"),Table38[name],Table38[flux],0)</f>
        <v>0</v>
      </c>
      <c r="T585" s="1" t="b">
        <f>AND(Table5[[#This Row],[ENZLOAD flux in kapp-slack.gms]]=0,Table5[[#This Row],[flux in kapp-slack.gms]]&lt;&gt;0,NOT(Table5[[#This Row],[spont or unknown?]]))</f>
        <v>0</v>
      </c>
      <c r="U585" s="1" t="b">
        <f>OR(_xlfn.TEXTAFTER(Table5[[#This Row],[rxn]],"-",-1)="SPONT",_xlfn.TEXTAFTER(Table5[[#This Row],[rxn]],"-",-1)="UNKNOWN")</f>
        <v>0</v>
      </c>
      <c r="V585" s="1">
        <f>_xlfn.XLOOKUP(SUBSTITUTE(Table5[[#This Row],[rxn]],"RXN-","ENZLOAD-"),Table4[rxn],Table4[ub],0)</f>
        <v>0.91115246000000005</v>
      </c>
      <c r="W585" s="1" t="b">
        <f>AND(Table5[[#This Row],[FVA ENZLOAD flux UB]]=0,Table5[[#This Row],[ENZ not made when it should be?]])</f>
        <v>0</v>
      </c>
    </row>
    <row r="586" spans="1:23" hidden="1">
      <c r="A586" s="1" t="s">
        <v>5064</v>
      </c>
      <c r="B586" s="1" t="str">
        <f>_xlfn.TEXTBEFORE(Table38[[#This Row],[all fluxes from kapp-slack]]," ",,,,"")</f>
        <v>RXN-tpspydx5p_c_m_FWD-SPONT</v>
      </c>
      <c r="C586" s="1">
        <f>_xlfn.NUMBERVALUE(IFERROR(_xlfn.TEXTAFTER(Table38[[#This Row],[all fluxes from kapp-slack]]," ",-1,,,""),""))</f>
        <v>3.1952073999999998E-8</v>
      </c>
      <c r="F586" s="1" t="s">
        <v>7331</v>
      </c>
      <c r="G586" s="1" t="str">
        <f>_xlfn.TEXTBEFORE(Table5[[#This Row],[rxn     kapp_old        kapp_slack_ub   kapp_slack_lb]]," ")</f>
        <v>RXN-CHTNS_c_FWD-rt0144</v>
      </c>
      <c r="H586" s="1">
        <f>_xlfn.NUMBERVALUE(_xlfn.TEXTBEFORE(TRIM(_xlfn.TEXTAFTER(_xlfn.TEXTBEFORE(Table5[[#This Row],[rxn     kapp_old        kapp_slack_ub   kapp_slack_lb]],Table5[[#This Row],[kapp_slack_lb]],-1),Table5[[#This Row],[rxn]]))," "))</f>
        <v>19921.645679079102</v>
      </c>
      <c r="I58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586" s="1">
        <f>_xlfn.NUMBERVALUE(_xlfn.TEXTAFTER(Table5[[#This Row],[rxn     kapp_old        kapp_slack_ub   kapp_slack_lb]]," ",-1))</f>
        <v>0</v>
      </c>
      <c r="K586" s="1">
        <f>_xlfn.XLOOKUP(SUBSTITUTE(Table5[[#This Row],[rxn]],"RXN-","ENZLOAD-"),ENZLOAD[name],ENZLOAD[flux],0)</f>
        <v>1.324018926E-7</v>
      </c>
      <c r="L586" s="1" t="str">
        <f>"'"&amp;Table5[[#This Row],[rxn]]&amp;"'"&amp;CHAR(9)&amp;IF(AND(Table5[[#This Row],[kapp_slack_ub]]&lt;&gt;0,Table5[[#This Row],[kapp_old]]&lt;$F$1),$F$1,Table5[[#This Row],[kapp_old]])</f>
        <v>'RXN-CHTNS_c_FWD-rt0144'	19921.6456790791</v>
      </c>
      <c r="M586" s="1">
        <f>_xlfn.XLOOKUP(Table5[[#This Row],[rxn]],Table3[name],Table3[flux],$F$1)</f>
        <v>27141.277792879999</v>
      </c>
      <c r="N586" s="1">
        <f>IFERROR(Table5[[#This Row],[min flux]]/Table5[[#This Row],[associated enzload]],"")</f>
        <v>204991614998.10767</v>
      </c>
      <c r="O586" s="1">
        <f>_xlfn.NUMBERVALUE(IF(Table5[[#This Row],[flux/enzload]]="","",ABS($N$1-Table5[[#This Row],[flux/enzload]])))</f>
        <v>1194924702660.8501</v>
      </c>
      <c r="P586" s="1">
        <f>Table5[[#This Row],[kapp_old]]+IFERROR(((Table5[[#This Row],[kapp_slack_ub]]-Table5[[#This Row],[kapp_slack_lb]])/Table5[[#This Row],[associated enzload]]),0)</f>
        <v>19921.645679079102</v>
      </c>
      <c r="Q586" s="1" t="str">
        <f>"'"&amp;Table5[[#This Row],[rxn]]&amp;"'"&amp;CHAR(9)&amp;Table5[[#This Row],[kapp + (slack_ub - slack_lb)/enzload]]</f>
        <v>'RXN-CHTNS_c_FWD-rt0144'	19921.6456790791</v>
      </c>
      <c r="R586" s="1">
        <f>_xlfn.XLOOKUP(Table5[[#This Row],[rxn]],Table38[name],Table38[flux],0)</f>
        <v>0</v>
      </c>
      <c r="S586" s="1">
        <f>_xlfn.XLOOKUP(SUBSTITUTE(Table5[[#This Row],[rxn]],"RXN-","ENZLOAD-"),Table38[name],Table38[flux],0)</f>
        <v>0</v>
      </c>
      <c r="T586" s="1" t="b">
        <f>AND(Table5[[#This Row],[ENZLOAD flux in kapp-slack.gms]]=0,Table5[[#This Row],[flux in kapp-slack.gms]]&lt;&gt;0,NOT(Table5[[#This Row],[spont or unknown?]]))</f>
        <v>0</v>
      </c>
      <c r="U586" s="1" t="b">
        <f>OR(_xlfn.TEXTAFTER(Table5[[#This Row],[rxn]],"-",-1)="SPONT",_xlfn.TEXTAFTER(Table5[[#This Row],[rxn]],"-",-1)="UNKNOWN")</f>
        <v>0</v>
      </c>
      <c r="V586" s="1">
        <f>_xlfn.XLOOKUP(SUBSTITUTE(Table5[[#This Row],[rxn]],"RXN-","ENZLOAD-"),Table4[rxn],Table4[ub],0)</f>
        <v>0.18936011</v>
      </c>
      <c r="W586" s="1" t="b">
        <f>AND(Table5[[#This Row],[FVA ENZLOAD flux UB]]=0,Table5[[#This Row],[ENZ not made when it should be?]])</f>
        <v>0</v>
      </c>
    </row>
    <row r="587" spans="1:23" hidden="1">
      <c r="A587" s="1" t="s">
        <v>5065</v>
      </c>
      <c r="B587" s="1" t="str">
        <f>_xlfn.TEXTBEFORE(Table38[[#This Row],[all fluxes from kapp-slack]]," ",,,,"")</f>
        <v>RXN-tpspyr_c_vm_FWD-SPONT</v>
      </c>
      <c r="C587" s="1">
        <f>_xlfn.NUMBERVALUE(IFERROR(_xlfn.TEXTAFTER(Table38[[#This Row],[all fluxes from kapp-slack]]," ",-1,,,""),""))</f>
        <v>4.4976869000000001E-8</v>
      </c>
      <c r="F587" s="1" t="s">
        <v>7332</v>
      </c>
      <c r="G587" s="1" t="str">
        <f>_xlfn.TEXTBEFORE(Table5[[#This Row],[rxn     kapp_old        kapp_slack_ub   kapp_slack_lb]]," ")</f>
        <v>RXN-CHTNS_c_FWD-rt0540</v>
      </c>
      <c r="H587" s="1">
        <f>_xlfn.NUMBERVALUE(_xlfn.TEXTBEFORE(TRIM(_xlfn.TEXTAFTER(_xlfn.TEXTBEFORE(Table5[[#This Row],[rxn     kapp_old        kapp_slack_ub   kapp_slack_lb]],Table5[[#This Row],[kapp_slack_lb]],-1),Table5[[#This Row],[rxn]]))," "))</f>
        <v>19921.645679079102</v>
      </c>
      <c r="I58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587" s="1">
        <f>_xlfn.NUMBERVALUE(_xlfn.TEXTAFTER(Table5[[#This Row],[rxn     kapp_old        kapp_slack_ub   kapp_slack_lb]]," ",-1))</f>
        <v>0</v>
      </c>
      <c r="K587" s="1">
        <f>_xlfn.XLOOKUP(SUBSTITUTE(Table5[[#This Row],[rxn]],"RXN-","ENZLOAD-"),ENZLOAD[name],ENZLOAD[flux],0)</f>
        <v>1.5370696542000001E-7</v>
      </c>
      <c r="L587" s="1" t="str">
        <f>"'"&amp;Table5[[#This Row],[rxn]]&amp;"'"&amp;CHAR(9)&amp;IF(AND(Table5[[#This Row],[kapp_slack_ub]]&lt;&gt;0,Table5[[#This Row],[kapp_old]]&lt;$F$1),$F$1,Table5[[#This Row],[kapp_old]])</f>
        <v>'RXN-CHTNS_c_FWD-rt0540'	19921.6456790791</v>
      </c>
      <c r="M587" s="1">
        <f>_xlfn.XLOOKUP(Table5[[#This Row],[rxn]],Table3[name],Table3[flux],$F$1)</f>
        <v>27141.277792879999</v>
      </c>
      <c r="N587" s="1">
        <f>IFERROR(Table5[[#This Row],[min flux]]/Table5[[#This Row],[associated enzload]],"")</f>
        <v>176578060198.62021</v>
      </c>
      <c r="O587" s="1">
        <f>_xlfn.NUMBERVALUE(IF(Table5[[#This Row],[flux/enzload]]="","",ABS($N$1-Table5[[#This Row],[flux/enzload]])))</f>
        <v>1223338257460.3301</v>
      </c>
      <c r="P587" s="1">
        <f>Table5[[#This Row],[kapp_old]]+IFERROR(((Table5[[#This Row],[kapp_slack_ub]]-Table5[[#This Row],[kapp_slack_lb]])/Table5[[#This Row],[associated enzload]]),0)</f>
        <v>19921.645679079102</v>
      </c>
      <c r="Q587" s="1" t="str">
        <f>"'"&amp;Table5[[#This Row],[rxn]]&amp;"'"&amp;CHAR(9)&amp;Table5[[#This Row],[kapp + (slack_ub - slack_lb)/enzload]]</f>
        <v>'RXN-CHTNS_c_FWD-rt0540'	19921.6456790791</v>
      </c>
      <c r="R587" s="1">
        <f>_xlfn.XLOOKUP(Table5[[#This Row],[rxn]],Table38[name],Table38[flux],0)</f>
        <v>0</v>
      </c>
      <c r="S587" s="1">
        <f>_xlfn.XLOOKUP(SUBSTITUTE(Table5[[#This Row],[rxn]],"RXN-","ENZLOAD-"),Table38[name],Table38[flux],0)</f>
        <v>0</v>
      </c>
      <c r="T587" s="1" t="b">
        <f>AND(Table5[[#This Row],[ENZLOAD flux in kapp-slack.gms]]=0,Table5[[#This Row],[flux in kapp-slack.gms]]&lt;&gt;0,NOT(Table5[[#This Row],[spont or unknown?]]))</f>
        <v>0</v>
      </c>
      <c r="U587" s="1" t="b">
        <f>OR(_xlfn.TEXTAFTER(Table5[[#This Row],[rxn]],"-",-1)="SPONT",_xlfn.TEXTAFTER(Table5[[#This Row],[rxn]],"-",-1)="UNKNOWN")</f>
        <v>0</v>
      </c>
      <c r="V587" s="1">
        <f>_xlfn.XLOOKUP(SUBSTITUTE(Table5[[#This Row],[rxn]],"RXN-","ENZLOAD-"),Table4[rxn],Table4[ub],0)</f>
        <v>0.19540484</v>
      </c>
      <c r="W587" s="1" t="b">
        <f>AND(Table5[[#This Row],[FVA ENZLOAD flux UB]]=0,Table5[[#This Row],[ENZ not made when it should be?]])</f>
        <v>0</v>
      </c>
    </row>
    <row r="588" spans="1:23" hidden="1">
      <c r="A588" s="1" t="s">
        <v>5066</v>
      </c>
      <c r="B588" s="1" t="str">
        <f>_xlfn.TEXTBEFORE(Table38[[#This Row],[all fluxes from kapp-slack]]," ",,,,"")</f>
        <v>RXN-tpsthmpp_c_m_FWD-SPONT</v>
      </c>
      <c r="C588" s="1">
        <f>_xlfn.NUMBERVALUE(IFERROR(_xlfn.TEXTAFTER(Table38[[#This Row],[all fluxes from kapp-slack]]," ",-1,,,""),""))</f>
        <v>1.3949100000000001E-10</v>
      </c>
      <c r="F588" s="1" t="s">
        <v>7333</v>
      </c>
      <c r="G588" s="1" t="str">
        <f>_xlfn.TEXTBEFORE(Table5[[#This Row],[rxn     kapp_old        kapp_slack_ub   kapp_slack_lb]]," ")</f>
        <v>RXN-CHTNS_c_FWD-rt1343</v>
      </c>
      <c r="H588" s="1">
        <f>_xlfn.NUMBERVALUE(_xlfn.TEXTBEFORE(TRIM(_xlfn.TEXTAFTER(_xlfn.TEXTBEFORE(Table5[[#This Row],[rxn     kapp_old        kapp_slack_ub   kapp_slack_lb]],Table5[[#This Row],[kapp_slack_lb]],-1),Table5[[#This Row],[rxn]]))," "))</f>
        <v>19921.645679079102</v>
      </c>
      <c r="I58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588" s="1">
        <f>_xlfn.NUMBERVALUE(_xlfn.TEXTAFTER(Table5[[#This Row],[rxn     kapp_old        kapp_slack_ub   kapp_slack_lb]]," ",-1))</f>
        <v>0</v>
      </c>
      <c r="K588" s="1">
        <f>_xlfn.XLOOKUP(SUBSTITUTE(Table5[[#This Row],[rxn]],"RXN-","ENZLOAD-"),ENZLOAD[name],ENZLOAD[flux],0)</f>
        <v>1.3205226789999999E-8</v>
      </c>
      <c r="L588" s="1" t="str">
        <f>"'"&amp;Table5[[#This Row],[rxn]]&amp;"'"&amp;CHAR(9)&amp;IF(AND(Table5[[#This Row],[kapp_slack_ub]]&lt;&gt;0,Table5[[#This Row],[kapp_old]]&lt;$F$1),$F$1,Table5[[#This Row],[kapp_old]])</f>
        <v>'RXN-CHTNS_c_FWD-rt1343'	19921.6456790791</v>
      </c>
      <c r="M588" s="1">
        <f>_xlfn.XLOOKUP(Table5[[#This Row],[rxn]],Table3[name],Table3[flux],$F$1)</f>
        <v>27141.277792879999</v>
      </c>
      <c r="N588" s="1">
        <f>IFERROR(Table5[[#This Row],[min flux]]/Table5[[#This Row],[associated enzload]],"")</f>
        <v>2055343556343.4197</v>
      </c>
      <c r="O588" s="1">
        <f>_xlfn.NUMBERVALUE(IF(Table5[[#This Row],[flux/enzload]]="","",ABS($N$1-Table5[[#This Row],[flux/enzload]])))</f>
        <v>655427238684.46594</v>
      </c>
      <c r="P588" s="1">
        <f>Table5[[#This Row],[kapp_old]]+IFERROR(((Table5[[#This Row],[kapp_slack_ub]]-Table5[[#This Row],[kapp_slack_lb]])/Table5[[#This Row],[associated enzload]]),0)</f>
        <v>19921.645679079102</v>
      </c>
      <c r="Q588" s="1" t="str">
        <f>"'"&amp;Table5[[#This Row],[rxn]]&amp;"'"&amp;CHAR(9)&amp;Table5[[#This Row],[kapp + (slack_ub - slack_lb)/enzload]]</f>
        <v>'RXN-CHTNS_c_FWD-rt1343'	19921.6456790791</v>
      </c>
      <c r="R588" s="1">
        <f>_xlfn.XLOOKUP(Table5[[#This Row],[rxn]],Table38[name],Table38[flux],0)</f>
        <v>0</v>
      </c>
      <c r="S588" s="1">
        <f>_xlfn.XLOOKUP(SUBSTITUTE(Table5[[#This Row],[rxn]],"RXN-","ENZLOAD-"),Table38[name],Table38[flux],0)</f>
        <v>0</v>
      </c>
      <c r="T588" s="1" t="b">
        <f>AND(Table5[[#This Row],[ENZLOAD flux in kapp-slack.gms]]=0,Table5[[#This Row],[flux in kapp-slack.gms]]&lt;&gt;0,NOT(Table5[[#This Row],[spont or unknown?]]))</f>
        <v>0</v>
      </c>
      <c r="U588" s="1" t="b">
        <f>OR(_xlfn.TEXTAFTER(Table5[[#This Row],[rxn]],"-",-1)="SPONT",_xlfn.TEXTAFTER(Table5[[#This Row],[rxn]],"-",-1)="UNKNOWN")</f>
        <v>0</v>
      </c>
      <c r="V588" s="1">
        <f>_xlfn.XLOOKUP(SUBSTITUTE(Table5[[#This Row],[rxn]],"RXN-","ENZLOAD-"),Table4[rxn],Table4[ub],0)</f>
        <v>0.38440547000000003</v>
      </c>
      <c r="W588" s="1" t="b">
        <f>AND(Table5[[#This Row],[FVA ENZLOAD flux UB]]=0,Table5[[#This Row],[ENZ not made when it should be?]])</f>
        <v>0</v>
      </c>
    </row>
    <row r="589" spans="1:23" hidden="1">
      <c r="A589" s="1" t="s">
        <v>5067</v>
      </c>
      <c r="B589" s="1" t="str">
        <f>_xlfn.TEXTBEFORE(Table38[[#This Row],[all fluxes from kapp-slack]]," ",,,,"")</f>
        <v>RXN-TRDR_c_FWD-rt1320</v>
      </c>
      <c r="C589" s="1">
        <f>_xlfn.NUMBERVALUE(IFERROR(_xlfn.TEXTAFTER(Table38[[#This Row],[all fluxes from kapp-slack]]," ",-1,,,""),""))</f>
        <v>2.7281414638294001E-2</v>
      </c>
      <c r="F589" s="1" t="s">
        <v>7334</v>
      </c>
      <c r="G589" s="1" t="str">
        <f>_xlfn.TEXTBEFORE(Table5[[#This Row],[rxn     kapp_old        kapp_slack_ub   kapp_slack_lb]]," ")</f>
        <v>RXN-CHTNS_c_FWD-rt1388</v>
      </c>
      <c r="H589" s="1">
        <f>_xlfn.NUMBERVALUE(_xlfn.TEXTBEFORE(TRIM(_xlfn.TEXTAFTER(_xlfn.TEXTBEFORE(Table5[[#This Row],[rxn     kapp_old        kapp_slack_ub   kapp_slack_lb]],Table5[[#This Row],[kapp_slack_lb]],-1),Table5[[#This Row],[rxn]]))," "))</f>
        <v>19921.645679079102</v>
      </c>
      <c r="I58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589" s="1">
        <f>_xlfn.NUMBERVALUE(_xlfn.TEXTAFTER(Table5[[#This Row],[rxn     kapp_old        kapp_slack_ub   kapp_slack_lb]]," ",-1))</f>
        <v>0</v>
      </c>
      <c r="K589" s="1">
        <f>_xlfn.XLOOKUP(SUBSTITUTE(Table5[[#This Row],[rxn]],"RXN-","ENZLOAD-"),ENZLOAD[name],ENZLOAD[flux],0)</f>
        <v>8.036126363E-8</v>
      </c>
      <c r="L589" s="1" t="str">
        <f>"'"&amp;Table5[[#This Row],[rxn]]&amp;"'"&amp;CHAR(9)&amp;IF(AND(Table5[[#This Row],[kapp_slack_ub]]&lt;&gt;0,Table5[[#This Row],[kapp_old]]&lt;$F$1),$F$1,Table5[[#This Row],[kapp_old]])</f>
        <v>'RXN-CHTNS_c_FWD-rt1388'	19921.6456790791</v>
      </c>
      <c r="M589" s="1">
        <f>_xlfn.XLOOKUP(Table5[[#This Row],[rxn]],Table3[name],Table3[flux],$F$1)</f>
        <v>27141.277792879999</v>
      </c>
      <c r="N589" s="1">
        <f>IFERROR(Table5[[#This Row],[min flux]]/Table5[[#This Row],[associated enzload]],"")</f>
        <v>337740804050.12164</v>
      </c>
      <c r="O589" s="1">
        <f>_xlfn.NUMBERVALUE(IF(Table5[[#This Row],[flux/enzload]]="","",ABS($N$1-Table5[[#This Row],[flux/enzload]])))</f>
        <v>1062175513608.83</v>
      </c>
      <c r="P589" s="1">
        <f>Table5[[#This Row],[kapp_old]]+IFERROR(((Table5[[#This Row],[kapp_slack_ub]]-Table5[[#This Row],[kapp_slack_lb]])/Table5[[#This Row],[associated enzload]]),0)</f>
        <v>19921.645679079102</v>
      </c>
      <c r="Q589" s="1" t="str">
        <f>"'"&amp;Table5[[#This Row],[rxn]]&amp;"'"&amp;CHAR(9)&amp;Table5[[#This Row],[kapp + (slack_ub - slack_lb)/enzload]]</f>
        <v>'RXN-CHTNS_c_FWD-rt1388'	19921.6456790791</v>
      </c>
      <c r="R589" s="1">
        <f>_xlfn.XLOOKUP(Table5[[#This Row],[rxn]],Table38[name],Table38[flux],0)</f>
        <v>9.1331281483970003E-3</v>
      </c>
      <c r="S589" s="1">
        <f>_xlfn.XLOOKUP(SUBSTITUTE(Table5[[#This Row],[rxn]],"RXN-","ENZLOAD-"),Table38[name],Table38[flux],0)</f>
        <v>1.7722709799999999E-7</v>
      </c>
      <c r="T589" s="1" t="b">
        <f>AND(Table5[[#This Row],[ENZLOAD flux in kapp-slack.gms]]=0,Table5[[#This Row],[flux in kapp-slack.gms]]&lt;&gt;0,NOT(Table5[[#This Row],[spont or unknown?]]))</f>
        <v>0</v>
      </c>
      <c r="U589" s="1" t="b">
        <f>OR(_xlfn.TEXTAFTER(Table5[[#This Row],[rxn]],"-",-1)="SPONT",_xlfn.TEXTAFTER(Table5[[#This Row],[rxn]],"-",-1)="UNKNOWN")</f>
        <v>0</v>
      </c>
      <c r="V589" s="1">
        <f>_xlfn.XLOOKUP(SUBSTITUTE(Table5[[#This Row],[rxn]],"RXN-","ENZLOAD-"),Table4[rxn],Table4[ub],0)</f>
        <v>0.50112540999999999</v>
      </c>
      <c r="W589" s="1" t="b">
        <f>AND(Table5[[#This Row],[FVA ENZLOAD flux UB]]=0,Table5[[#This Row],[ENZ not made when it should be?]])</f>
        <v>0</v>
      </c>
    </row>
    <row r="590" spans="1:23" hidden="1">
      <c r="A590" s="1" t="s">
        <v>5068</v>
      </c>
      <c r="B590" s="1" t="str">
        <f>_xlfn.TEXTBEFORE(Table38[[#This Row],[all fluxes from kapp-slack]]," ",,,,"")</f>
        <v>RXN-TRPS1_c_FWD-rt0894</v>
      </c>
      <c r="C590" s="1">
        <f>_xlfn.NUMBERVALUE(IFERROR(_xlfn.TEXTAFTER(Table38[[#This Row],[all fluxes from kapp-slack]]," ",-1,,,""),""))</f>
        <v>5.9891309400920004E-3</v>
      </c>
      <c r="F590" s="1" t="s">
        <v>7335</v>
      </c>
      <c r="G590" s="1" t="str">
        <f>_xlfn.TEXTBEFORE(Table5[[#This Row],[rxn     kapp_old        kapp_slack_ub   kapp_slack_lb]]," ")</f>
        <v>RXN-CHTNS_c_FWD-rt6173</v>
      </c>
      <c r="H590" s="1">
        <f>_xlfn.NUMBERVALUE(_xlfn.TEXTBEFORE(TRIM(_xlfn.TEXTAFTER(_xlfn.TEXTBEFORE(Table5[[#This Row],[rxn     kapp_old        kapp_slack_ub   kapp_slack_lb]],Table5[[#This Row],[kapp_slack_lb]],-1),Table5[[#This Row],[rxn]]))," "))</f>
        <v>19921.645679079102</v>
      </c>
      <c r="I59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590" s="1">
        <f>_xlfn.NUMBERVALUE(_xlfn.TEXTAFTER(Table5[[#This Row],[rxn     kapp_old        kapp_slack_ub   kapp_slack_lb]]," ",-1))</f>
        <v>0</v>
      </c>
      <c r="K590" s="1">
        <f>_xlfn.XLOOKUP(SUBSTITUTE(Table5[[#This Row],[rxn]],"RXN-","ENZLOAD-"),ENZLOAD[name],ENZLOAD[flux],0)</f>
        <v>5.3074196089999903E-8</v>
      </c>
      <c r="L590" s="1" t="str">
        <f>"'"&amp;Table5[[#This Row],[rxn]]&amp;"'"&amp;CHAR(9)&amp;IF(AND(Table5[[#This Row],[kapp_slack_ub]]&lt;&gt;0,Table5[[#This Row],[kapp_old]]&lt;$F$1),$F$1,Table5[[#This Row],[kapp_old]])</f>
        <v>'RXN-CHTNS_c_FWD-rt6173'	19921.6456790791</v>
      </c>
      <c r="M590" s="1">
        <f>_xlfn.XLOOKUP(Table5[[#This Row],[rxn]],Table3[name],Table3[flux],$F$1)</f>
        <v>27141.277792879999</v>
      </c>
      <c r="N590" s="1">
        <f>IFERROR(Table5[[#This Row],[min flux]]/Table5[[#This Row],[associated enzload]],"")</f>
        <v>511383681570.146</v>
      </c>
      <c r="O590" s="1">
        <f>_xlfn.NUMBERVALUE(IF(Table5[[#This Row],[flux/enzload]]="","",ABS($N$1-Table5[[#This Row],[flux/enzload]])))</f>
        <v>888532636088.80798</v>
      </c>
      <c r="P590" s="1">
        <f>Table5[[#This Row],[kapp_old]]+IFERROR(((Table5[[#This Row],[kapp_slack_ub]]-Table5[[#This Row],[kapp_slack_lb]])/Table5[[#This Row],[associated enzload]]),0)</f>
        <v>19921.645679079102</v>
      </c>
      <c r="Q590" s="1" t="str">
        <f>"'"&amp;Table5[[#This Row],[rxn]]&amp;"'"&amp;CHAR(9)&amp;Table5[[#This Row],[kapp + (slack_ub - slack_lb)/enzload]]</f>
        <v>'RXN-CHTNS_c_FWD-rt6173'	19921.6456790791</v>
      </c>
      <c r="R590" s="1">
        <f>_xlfn.XLOOKUP(Table5[[#This Row],[rxn]],Table38[name],Table38[flux],0)</f>
        <v>0</v>
      </c>
      <c r="S590" s="1">
        <f>_xlfn.XLOOKUP(SUBSTITUTE(Table5[[#This Row],[rxn]],"RXN-","ENZLOAD-"),Table38[name],Table38[flux],0)</f>
        <v>0</v>
      </c>
      <c r="T590" s="1" t="b">
        <f>AND(Table5[[#This Row],[ENZLOAD flux in kapp-slack.gms]]=0,Table5[[#This Row],[flux in kapp-slack.gms]]&lt;&gt;0,NOT(Table5[[#This Row],[spont or unknown?]]))</f>
        <v>0</v>
      </c>
      <c r="U590" s="1" t="b">
        <f>OR(_xlfn.TEXTAFTER(Table5[[#This Row],[rxn]],"-",-1)="SPONT",_xlfn.TEXTAFTER(Table5[[#This Row],[rxn]],"-",-1)="UNKNOWN")</f>
        <v>0</v>
      </c>
      <c r="V590" s="1">
        <f>_xlfn.XLOOKUP(SUBSTITUTE(Table5[[#This Row],[rxn]],"RXN-","ENZLOAD-"),Table4[rxn],Table4[ub],0)</f>
        <v>0.32940461999999998</v>
      </c>
      <c r="W590" s="1" t="b">
        <f>AND(Table5[[#This Row],[FVA ENZLOAD flux UB]]=0,Table5[[#This Row],[ENZ not made when it should be?]])</f>
        <v>0</v>
      </c>
    </row>
    <row r="591" spans="1:23" hidden="1">
      <c r="A591" s="1" t="s">
        <v>5069</v>
      </c>
      <c r="B591" s="1" t="str">
        <f>_xlfn.TEXTBEFORE(Table38[[#This Row],[all fluxes from kapp-slack]]," ",,,,"")</f>
        <v>RXN-TRPTRS_c_FWD-rt6341</v>
      </c>
      <c r="C591" s="1">
        <f>_xlfn.NUMBERVALUE(IFERROR(_xlfn.TEXTAFTER(Table38[[#This Row],[all fluxes from kapp-slack]]," ",-1,,,""),""))</f>
        <v>5.9891309400920004E-3</v>
      </c>
      <c r="F591" s="1" t="s">
        <v>7336</v>
      </c>
      <c r="G591" s="1" t="str">
        <f>_xlfn.TEXTBEFORE(Table5[[#This Row],[rxn     kapp_old        kapp_slack_ub   kapp_slack_lb]]," ")</f>
        <v>RXN-CHTNS_c_FWD-rt6592</v>
      </c>
      <c r="H591" s="1">
        <f>_xlfn.NUMBERVALUE(_xlfn.TEXTBEFORE(TRIM(_xlfn.TEXTAFTER(_xlfn.TEXTBEFORE(Table5[[#This Row],[rxn     kapp_old        kapp_slack_ub   kapp_slack_lb]],Table5[[#This Row],[kapp_slack_lb]],-1),Table5[[#This Row],[rxn]]))," "))</f>
        <v>19921.645679079102</v>
      </c>
      <c r="I59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591" s="1">
        <f>_xlfn.NUMBERVALUE(_xlfn.TEXTAFTER(Table5[[#This Row],[rxn     kapp_old        kapp_slack_ub   kapp_slack_lb]]," ",-1))</f>
        <v>0</v>
      </c>
      <c r="K591" s="1">
        <f>_xlfn.XLOOKUP(SUBSTITUTE(Table5[[#This Row],[rxn]],"RXN-","ENZLOAD-"),ENZLOAD[name],ENZLOAD[flux],0)</f>
        <v>1.7124809390999999E-7</v>
      </c>
      <c r="L591" s="1" t="str">
        <f>"'"&amp;Table5[[#This Row],[rxn]]&amp;"'"&amp;CHAR(9)&amp;IF(AND(Table5[[#This Row],[kapp_slack_ub]]&lt;&gt;0,Table5[[#This Row],[kapp_old]]&lt;$F$1),$F$1,Table5[[#This Row],[kapp_old]])</f>
        <v>'RXN-CHTNS_c_FWD-rt6592'	19921.6456790791</v>
      </c>
      <c r="M591" s="1">
        <f>_xlfn.XLOOKUP(Table5[[#This Row],[rxn]],Table3[name],Table3[flux],$F$1)</f>
        <v>27141.277792879999</v>
      </c>
      <c r="N591" s="1">
        <f>IFERROR(Table5[[#This Row],[min flux]]/Table5[[#This Row],[associated enzload]],"")</f>
        <v>158490977465.38531</v>
      </c>
      <c r="O591" s="1">
        <f>_xlfn.NUMBERVALUE(IF(Table5[[#This Row],[flux/enzload]]="","",ABS($N$1-Table5[[#This Row],[flux/enzload]])))</f>
        <v>1241425340193.5701</v>
      </c>
      <c r="P591" s="1">
        <f>Table5[[#This Row],[kapp_old]]+IFERROR(((Table5[[#This Row],[kapp_slack_ub]]-Table5[[#This Row],[kapp_slack_lb]])/Table5[[#This Row],[associated enzload]]),0)</f>
        <v>19921.645679079102</v>
      </c>
      <c r="Q591" s="1" t="str">
        <f>"'"&amp;Table5[[#This Row],[rxn]]&amp;"'"&amp;CHAR(9)&amp;Table5[[#This Row],[kapp + (slack_ub - slack_lb)/enzload]]</f>
        <v>'RXN-CHTNS_c_FWD-rt6592'	19921.6456790791</v>
      </c>
      <c r="R591" s="1">
        <f>_xlfn.XLOOKUP(Table5[[#This Row],[rxn]],Table38[name],Table38[flux],0)</f>
        <v>0</v>
      </c>
      <c r="S591" s="1">
        <f>_xlfn.XLOOKUP(SUBSTITUTE(Table5[[#This Row],[rxn]],"RXN-","ENZLOAD-"),Table38[name],Table38[flux],0)</f>
        <v>0</v>
      </c>
      <c r="T591" s="1" t="b">
        <f>AND(Table5[[#This Row],[ENZLOAD flux in kapp-slack.gms]]=0,Table5[[#This Row],[flux in kapp-slack.gms]]&lt;&gt;0,NOT(Table5[[#This Row],[spont or unknown?]]))</f>
        <v>0</v>
      </c>
      <c r="U591" s="1" t="b">
        <f>OR(_xlfn.TEXTAFTER(Table5[[#This Row],[rxn]],"-",-1)="SPONT",_xlfn.TEXTAFTER(Table5[[#This Row],[rxn]],"-",-1)="UNKNOWN")</f>
        <v>0</v>
      </c>
      <c r="V591" s="1">
        <f>_xlfn.XLOOKUP(SUBSTITUTE(Table5[[#This Row],[rxn]],"RXN-","ENZLOAD-"),Table4[rxn],Table4[ub],0)</f>
        <v>0.40236466999999998</v>
      </c>
      <c r="W591" s="1" t="b">
        <f>AND(Table5[[#This Row],[FVA ENZLOAD flux UB]]=0,Table5[[#This Row],[ENZ not made when it should be?]])</f>
        <v>0</v>
      </c>
    </row>
    <row r="592" spans="1:23" hidden="1">
      <c r="A592" s="1" t="s">
        <v>5070</v>
      </c>
      <c r="B592" s="1" t="str">
        <f>_xlfn.TEXTBEFORE(Table38[[#This Row],[all fluxes from kapp-slack]]," ",,,,"")</f>
        <v>RXN-TTCCOAt_c_l_REV-SPONT</v>
      </c>
      <c r="C592" s="1">
        <f>_xlfn.NUMBERVALUE(IFERROR(_xlfn.TEXTAFTER(Table38[[#This Row],[all fluxes from kapp-slack]]," ",-1,,,""),""))</f>
        <v>2.3733595825100001E-4</v>
      </c>
      <c r="F592" s="1" t="s">
        <v>7337</v>
      </c>
      <c r="G592" s="1" t="str">
        <f>_xlfn.TEXTBEFORE(Table5[[#This Row],[rxn     kapp_old        kapp_slack_ub   kapp_slack_lb]]," ")</f>
        <v>RXN-CHTNS_c_FWD-rt7460</v>
      </c>
      <c r="H592" s="1">
        <f>_xlfn.NUMBERVALUE(_xlfn.TEXTBEFORE(TRIM(_xlfn.TEXTAFTER(_xlfn.TEXTBEFORE(Table5[[#This Row],[rxn     kapp_old        kapp_slack_ub   kapp_slack_lb]],Table5[[#This Row],[kapp_slack_lb]],-1),Table5[[#This Row],[rxn]]))," "))</f>
        <v>19921.645679079102</v>
      </c>
      <c r="I59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592" s="1">
        <f>_xlfn.NUMBERVALUE(_xlfn.TEXTAFTER(Table5[[#This Row],[rxn     kapp_old        kapp_slack_ub   kapp_slack_lb]]," ",-1))</f>
        <v>0</v>
      </c>
      <c r="K592" s="1">
        <f>_xlfn.XLOOKUP(SUBSTITUTE(Table5[[#This Row],[rxn]],"RXN-","ENZLOAD-"),ENZLOAD[name],ENZLOAD[flux],0)</f>
        <v>1.2321400029999999E-7</v>
      </c>
      <c r="L592" s="1" t="str">
        <f>"'"&amp;Table5[[#This Row],[rxn]]&amp;"'"&amp;CHAR(9)&amp;IF(AND(Table5[[#This Row],[kapp_slack_ub]]&lt;&gt;0,Table5[[#This Row],[kapp_old]]&lt;$F$1),$F$1,Table5[[#This Row],[kapp_old]])</f>
        <v>'RXN-CHTNS_c_FWD-rt7460'	19921.6456790791</v>
      </c>
      <c r="M592" s="1">
        <f>_xlfn.XLOOKUP(Table5[[#This Row],[rxn]],Table3[name],Table3[flux],$F$1)</f>
        <v>27141.277792879999</v>
      </c>
      <c r="N592" s="1">
        <f>IFERROR(Table5[[#This Row],[min flux]]/Table5[[#This Row],[associated enzload]],"")</f>
        <v>220277547411.79361</v>
      </c>
      <c r="O592" s="1">
        <f>_xlfn.NUMBERVALUE(IF(Table5[[#This Row],[flux/enzload]]="","",ABS($N$1-Table5[[#This Row],[flux/enzload]])))</f>
        <v>1179638770247.1599</v>
      </c>
      <c r="P592" s="1">
        <f>Table5[[#This Row],[kapp_old]]+IFERROR(((Table5[[#This Row],[kapp_slack_ub]]-Table5[[#This Row],[kapp_slack_lb]])/Table5[[#This Row],[associated enzload]]),0)</f>
        <v>19921.645679079102</v>
      </c>
      <c r="Q592" s="1" t="str">
        <f>"'"&amp;Table5[[#This Row],[rxn]]&amp;"'"&amp;CHAR(9)&amp;Table5[[#This Row],[kapp + (slack_ub - slack_lb)/enzload]]</f>
        <v>'RXN-CHTNS_c_FWD-rt7460'	19921.6456790791</v>
      </c>
      <c r="R592" s="1">
        <f>_xlfn.XLOOKUP(Table5[[#This Row],[rxn]],Table38[name],Table38[flux],0)</f>
        <v>0</v>
      </c>
      <c r="S592" s="1">
        <f>_xlfn.XLOOKUP(SUBSTITUTE(Table5[[#This Row],[rxn]],"RXN-","ENZLOAD-"),Table38[name],Table38[flux],0)</f>
        <v>0</v>
      </c>
      <c r="T592" s="1" t="b">
        <f>AND(Table5[[#This Row],[ENZLOAD flux in kapp-slack.gms]]=0,Table5[[#This Row],[flux in kapp-slack.gms]]&lt;&gt;0,NOT(Table5[[#This Row],[spont or unknown?]]))</f>
        <v>0</v>
      </c>
      <c r="U592" s="1" t="b">
        <f>OR(_xlfn.TEXTAFTER(Table5[[#This Row],[rxn]],"-",-1)="SPONT",_xlfn.TEXTAFTER(Table5[[#This Row],[rxn]],"-",-1)="UNKNOWN")</f>
        <v>0</v>
      </c>
      <c r="V592" s="1">
        <f>_xlfn.XLOOKUP(SUBSTITUTE(Table5[[#This Row],[rxn]],"RXN-","ENZLOAD-"),Table4[rxn],Table4[ub],0)</f>
        <v>0.25733664000000001</v>
      </c>
      <c r="W592" s="1" t="b">
        <f>AND(Table5[[#This Row],[FVA ENZLOAD flux UB]]=0,Table5[[#This Row],[ENZ not made when it should be?]])</f>
        <v>0</v>
      </c>
    </row>
    <row r="593" spans="1:23" hidden="1">
      <c r="A593" s="1" t="s">
        <v>5071</v>
      </c>
      <c r="B593" s="1" t="str">
        <f>_xlfn.TEXTBEFORE(Table38[[#This Row],[all fluxes from kapp-slack]]," ",,,,"")</f>
        <v>RXN-TTCCOAt_c_r_FWD-SPONT</v>
      </c>
      <c r="C593" s="1">
        <f>_xlfn.NUMBERVALUE(IFERROR(_xlfn.TEXTAFTER(Table38[[#This Row],[all fluxes from kapp-slack]]," ",-1,,,""),""))</f>
        <v>1.5590681484849999E-3</v>
      </c>
      <c r="F593" s="1" t="s">
        <v>7338</v>
      </c>
      <c r="G593" s="1" t="str">
        <f>_xlfn.TEXTBEFORE(Table5[[#This Row],[rxn     kapp_old        kapp_slack_ub   kapp_slack_lb]]," ")</f>
        <v>RXN-CITCOAL_c_FWD-rt1454</v>
      </c>
      <c r="H59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59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593" s="1">
        <f>_xlfn.NUMBERVALUE(_xlfn.TEXTAFTER(Table5[[#This Row],[rxn     kapp_old        kapp_slack_ub   kapp_slack_lb]]," ",-1))</f>
        <v>0</v>
      </c>
      <c r="K593" s="1">
        <f>_xlfn.XLOOKUP(SUBSTITUTE(Table5[[#This Row],[rxn]],"RXN-","ENZLOAD-"),ENZLOAD[name],ENZLOAD[flux],0)</f>
        <v>6.8988397240000002E-8</v>
      </c>
      <c r="L593" s="1" t="str">
        <f>"'"&amp;Table5[[#This Row],[rxn]]&amp;"'"&amp;CHAR(9)&amp;IF(AND(Table5[[#This Row],[kapp_slack_ub]]&lt;&gt;0,Table5[[#This Row],[kapp_old]]&lt;$F$1),$F$1,Table5[[#This Row],[kapp_old]])</f>
        <v>'RXN-CITCOAL_c_FWD-rt1454'	27141.27779288</v>
      </c>
      <c r="M593" s="1">
        <f>_xlfn.XLOOKUP(Table5[[#This Row],[rxn]],Table3[name],Table3[flux],$F$1)</f>
        <v>27141.277792879999</v>
      </c>
      <c r="N593" s="1">
        <f>IFERROR(Table5[[#This Row],[min flux]]/Table5[[#This Row],[associated enzload]],"")</f>
        <v>393418007646.41156</v>
      </c>
      <c r="O593" s="1">
        <f>_xlfn.NUMBERVALUE(IF(Table5[[#This Row],[flux/enzload]]="","",ABS($N$1-Table5[[#This Row],[flux/enzload]])))</f>
        <v>1006498310012.54</v>
      </c>
      <c r="P593" s="1">
        <f>Table5[[#This Row],[kapp_old]]+IFERROR(((Table5[[#This Row],[kapp_slack_ub]]-Table5[[#This Row],[kapp_slack_lb]])/Table5[[#This Row],[associated enzload]]),0)</f>
        <v>27141.277792879999</v>
      </c>
      <c r="Q593" s="1" t="str">
        <f>"'"&amp;Table5[[#This Row],[rxn]]&amp;"'"&amp;CHAR(9)&amp;Table5[[#This Row],[kapp + (slack_ub - slack_lb)/enzload]]</f>
        <v>'RXN-CITCOAL_c_FWD-rt1454'	27141.27779288</v>
      </c>
      <c r="R593" s="1">
        <f>_xlfn.XLOOKUP(Table5[[#This Row],[rxn]],Table38[name],Table38[flux],0)</f>
        <v>0</v>
      </c>
      <c r="S593" s="1">
        <f>_xlfn.XLOOKUP(SUBSTITUTE(Table5[[#This Row],[rxn]],"RXN-","ENZLOAD-"),Table38[name],Table38[flux],0)</f>
        <v>0</v>
      </c>
      <c r="T593" s="1" t="b">
        <f>AND(Table5[[#This Row],[ENZLOAD flux in kapp-slack.gms]]=0,Table5[[#This Row],[flux in kapp-slack.gms]]&lt;&gt;0,NOT(Table5[[#This Row],[spont or unknown?]]))</f>
        <v>0</v>
      </c>
      <c r="U593" s="1" t="b">
        <f>OR(_xlfn.TEXTAFTER(Table5[[#This Row],[rxn]],"-",-1)="SPONT",_xlfn.TEXTAFTER(Table5[[#This Row],[rxn]],"-",-1)="UNKNOWN")</f>
        <v>0</v>
      </c>
      <c r="V593" s="1">
        <f>_xlfn.XLOOKUP(SUBSTITUTE(Table5[[#This Row],[rxn]],"RXN-","ENZLOAD-"),Table4[rxn],Table4[ub],0)</f>
        <v>1.1418026699999999</v>
      </c>
      <c r="W593" s="1" t="b">
        <f>AND(Table5[[#This Row],[FVA ENZLOAD flux UB]]=0,Table5[[#This Row],[ENZ not made when it should be?]])</f>
        <v>0</v>
      </c>
    </row>
    <row r="594" spans="1:23" hidden="1">
      <c r="A594" s="1" t="s">
        <v>5072</v>
      </c>
      <c r="B594" s="1" t="str">
        <f>_xlfn.TEXTBEFORE(Table38[[#This Row],[all fluxes from kapp-slack]]," ",,,,"")</f>
        <v>RXN-TTCCOAt_c_rm_REV-SPONT</v>
      </c>
      <c r="C594" s="1">
        <f>_xlfn.NUMBERVALUE(IFERROR(_xlfn.TEXTAFTER(Table38[[#This Row],[all fluxes from kapp-slack]]," ",-1,,,""),""))</f>
        <v>1.796404106736E-3</v>
      </c>
      <c r="F594" s="1" t="s">
        <v>7339</v>
      </c>
      <c r="G594" s="1" t="str">
        <f>_xlfn.TEXTBEFORE(Table5[[#This Row],[rxn     kapp_old        kapp_slack_ub   kapp_slack_lb]]," ")</f>
        <v>RXN-CITCOAL_c_REV-rt1454</v>
      </c>
      <c r="H59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59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594" s="1">
        <f>_xlfn.NUMBERVALUE(_xlfn.TEXTAFTER(Table5[[#This Row],[rxn     kapp_old        kapp_slack_ub   kapp_slack_lb]]," ",-1))</f>
        <v>0</v>
      </c>
      <c r="K594" s="1">
        <f>_xlfn.XLOOKUP(SUBSTITUTE(Table5[[#This Row],[rxn]],"RXN-","ENZLOAD-"),ENZLOAD[name],ENZLOAD[flux],0)</f>
        <v>6.8988397240000002E-8</v>
      </c>
      <c r="L594" s="1" t="str">
        <f>"'"&amp;Table5[[#This Row],[rxn]]&amp;"'"&amp;CHAR(9)&amp;IF(AND(Table5[[#This Row],[kapp_slack_ub]]&lt;&gt;0,Table5[[#This Row],[kapp_old]]&lt;$F$1),$F$1,Table5[[#This Row],[kapp_old]])</f>
        <v>'RXN-CITCOAL_c_REV-rt1454'	27141.27779288</v>
      </c>
      <c r="M594" s="1">
        <f>_xlfn.XLOOKUP(Table5[[#This Row],[rxn]],Table3[name],Table3[flux],$F$1)</f>
        <v>27141.277792879999</v>
      </c>
      <c r="N594" s="1">
        <f>IFERROR(Table5[[#This Row],[min flux]]/Table5[[#This Row],[associated enzload]],"")</f>
        <v>393418007646.41156</v>
      </c>
      <c r="O594" s="1">
        <f>_xlfn.NUMBERVALUE(IF(Table5[[#This Row],[flux/enzload]]="","",ABS($N$1-Table5[[#This Row],[flux/enzload]])))</f>
        <v>1006498310012.54</v>
      </c>
      <c r="P594" s="1">
        <f>Table5[[#This Row],[kapp_old]]+IFERROR(((Table5[[#This Row],[kapp_slack_ub]]-Table5[[#This Row],[kapp_slack_lb]])/Table5[[#This Row],[associated enzload]]),0)</f>
        <v>27141.277792879999</v>
      </c>
      <c r="Q594" s="1" t="str">
        <f>"'"&amp;Table5[[#This Row],[rxn]]&amp;"'"&amp;CHAR(9)&amp;Table5[[#This Row],[kapp + (slack_ub - slack_lb)/enzload]]</f>
        <v>'RXN-CITCOAL_c_REV-rt1454'	27141.27779288</v>
      </c>
      <c r="R594" s="1">
        <f>_xlfn.XLOOKUP(Table5[[#This Row],[rxn]],Table38[name],Table38[flux],0)</f>
        <v>0</v>
      </c>
      <c r="S594" s="1">
        <f>_xlfn.XLOOKUP(SUBSTITUTE(Table5[[#This Row],[rxn]],"RXN-","ENZLOAD-"),Table38[name],Table38[flux],0)</f>
        <v>0</v>
      </c>
      <c r="T594" s="1" t="b">
        <f>AND(Table5[[#This Row],[ENZLOAD flux in kapp-slack.gms]]=0,Table5[[#This Row],[flux in kapp-slack.gms]]&lt;&gt;0,NOT(Table5[[#This Row],[spont or unknown?]]))</f>
        <v>0</v>
      </c>
      <c r="U594" s="1" t="b">
        <f>OR(_xlfn.TEXTAFTER(Table5[[#This Row],[rxn]],"-",-1)="SPONT",_xlfn.TEXTAFTER(Table5[[#This Row],[rxn]],"-",-1)="UNKNOWN")</f>
        <v>0</v>
      </c>
      <c r="V594" s="1">
        <f>_xlfn.XLOOKUP(SUBSTITUTE(Table5[[#This Row],[rxn]],"RXN-","ENZLOAD-"),Table4[rxn],Table4[ub],0)</f>
        <v>1.1418026699999999</v>
      </c>
      <c r="W594" s="1" t="b">
        <f>AND(Table5[[#This Row],[FVA ENZLOAD flux UB]]=0,Table5[[#This Row],[ENZ not made when it should be?]])</f>
        <v>0</v>
      </c>
    </row>
    <row r="595" spans="1:23" hidden="1">
      <c r="A595" s="1" t="s">
        <v>5073</v>
      </c>
      <c r="B595" s="1" t="str">
        <f>_xlfn.TEXTBEFORE(Table38[[#This Row],[all fluxes from kapp-slack]]," ",,,,"")</f>
        <v>RXN-TTCOSAt_c_rm_REV-UNKNOWN</v>
      </c>
      <c r="C595" s="1">
        <f>_xlfn.NUMBERVALUE(IFERROR(_xlfn.TEXTAFTER(Table38[[#This Row],[all fluxes from kapp-slack]]," ",-1,,,""),""))</f>
        <v>2.7238904169999999E-5</v>
      </c>
      <c r="F595" s="1" t="s">
        <v>7340</v>
      </c>
      <c r="G595" s="1" t="str">
        <f>_xlfn.TEXTBEFORE(Table5[[#This Row],[rxn     kapp_old        kapp_slack_ub   kapp_slack_lb]]," ")</f>
        <v>RXN-CITICITta_m_FWD-rt2146</v>
      </c>
      <c r="H59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59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595" s="1">
        <f>_xlfn.NUMBERVALUE(_xlfn.TEXTAFTER(Table5[[#This Row],[rxn     kapp_old        kapp_slack_ub   kapp_slack_lb]]," ",-1))</f>
        <v>0</v>
      </c>
      <c r="K595" s="1">
        <f>_xlfn.XLOOKUP(SUBSTITUTE(Table5[[#This Row],[rxn]],"RXN-","ENZLOAD-"),ENZLOAD[name],ENZLOAD[flux],0)</f>
        <v>4.0930061585E-7</v>
      </c>
      <c r="L595" s="1" t="str">
        <f>"'"&amp;Table5[[#This Row],[rxn]]&amp;"'"&amp;CHAR(9)&amp;IF(AND(Table5[[#This Row],[kapp_slack_ub]]&lt;&gt;0,Table5[[#This Row],[kapp_old]]&lt;$F$1),$F$1,Table5[[#This Row],[kapp_old]])</f>
        <v>'RXN-CITICITta_m_FWD-rt2146'	27141.27779288</v>
      </c>
      <c r="M595" s="1">
        <f>_xlfn.XLOOKUP(Table5[[#This Row],[rxn]],Table3[name],Table3[flux],$F$1)</f>
        <v>27141.277792879999</v>
      </c>
      <c r="N595" s="1">
        <f>IFERROR(Table5[[#This Row],[min flux]]/Table5[[#This Row],[associated enzload]],"")</f>
        <v>66311353420.554596</v>
      </c>
      <c r="O595" s="1">
        <f>_xlfn.NUMBERVALUE(IF(Table5[[#This Row],[flux/enzload]]="","",ABS($N$1-Table5[[#This Row],[flux/enzload]])))</f>
        <v>1333604964238.3999</v>
      </c>
      <c r="P595" s="1">
        <f>Table5[[#This Row],[kapp_old]]+IFERROR(((Table5[[#This Row],[kapp_slack_ub]]-Table5[[#This Row],[kapp_slack_lb]])/Table5[[#This Row],[associated enzload]]),0)</f>
        <v>27141.277792879999</v>
      </c>
      <c r="Q595" s="1" t="str">
        <f>"'"&amp;Table5[[#This Row],[rxn]]&amp;"'"&amp;CHAR(9)&amp;Table5[[#This Row],[kapp + (slack_ub - slack_lb)/enzload]]</f>
        <v>'RXN-CITICITta_m_FWD-rt2146'	27141.27779288</v>
      </c>
      <c r="R595" s="1">
        <f>_xlfn.XLOOKUP(Table5[[#This Row],[rxn]],Table38[name],Table38[flux],0)</f>
        <v>0</v>
      </c>
      <c r="S595" s="1">
        <f>_xlfn.XLOOKUP(SUBSTITUTE(Table5[[#This Row],[rxn]],"RXN-","ENZLOAD-"),Table38[name],Table38[flux],0)</f>
        <v>0</v>
      </c>
      <c r="T595" s="1" t="b">
        <f>AND(Table5[[#This Row],[ENZLOAD flux in kapp-slack.gms]]=0,Table5[[#This Row],[flux in kapp-slack.gms]]&lt;&gt;0,NOT(Table5[[#This Row],[spont or unknown?]]))</f>
        <v>0</v>
      </c>
      <c r="U595" s="1" t="b">
        <f>OR(_xlfn.TEXTAFTER(Table5[[#This Row],[rxn]],"-",-1)="SPONT",_xlfn.TEXTAFTER(Table5[[#This Row],[rxn]],"-",-1)="UNKNOWN")</f>
        <v>0</v>
      </c>
      <c r="V595" s="1">
        <f>_xlfn.XLOOKUP(SUBSTITUTE(Table5[[#This Row],[rxn]],"RXN-","ENZLOAD-"),Table4[rxn],Table4[ub],0)</f>
        <v>1.3413403100000001</v>
      </c>
      <c r="W595" s="1" t="b">
        <f>AND(Table5[[#This Row],[FVA ENZLOAD flux UB]]=0,Table5[[#This Row],[ENZ not made when it should be?]])</f>
        <v>0</v>
      </c>
    </row>
    <row r="596" spans="1:23" hidden="1">
      <c r="A596" s="1" t="s">
        <v>5074</v>
      </c>
      <c r="B596" s="1" t="str">
        <f>_xlfn.TEXTBEFORE(Table38[[#This Row],[all fluxes from kapp-slack]]," ",,,,"")</f>
        <v>RXN-TYRTA_c_FWD-rt7697</v>
      </c>
      <c r="C596" s="1">
        <f>_xlfn.NUMBERVALUE(IFERROR(_xlfn.TEXTAFTER(Table38[[#This Row],[all fluxes from kapp-slack]]," ",-1,,,""),""))</f>
        <v>1.4171306957968E-2</v>
      </c>
      <c r="F596" s="1" t="s">
        <v>7341</v>
      </c>
      <c r="G596" s="1" t="str">
        <f>_xlfn.TEXTBEFORE(Table5[[#This Row],[rxn     kapp_old        kapp_slack_ub   kapp_slack_lb]]," ")</f>
        <v>RXN-CITICITta_m_REV-rt2146</v>
      </c>
      <c r="H59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59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596" s="1">
        <f>_xlfn.NUMBERVALUE(_xlfn.TEXTAFTER(Table5[[#This Row],[rxn     kapp_old        kapp_slack_ub   kapp_slack_lb]]," ",-1))</f>
        <v>0</v>
      </c>
      <c r="K596" s="1">
        <f>_xlfn.XLOOKUP(SUBSTITUTE(Table5[[#This Row],[rxn]],"RXN-","ENZLOAD-"),ENZLOAD[name],ENZLOAD[flux],0)</f>
        <v>4.0930061585E-7</v>
      </c>
      <c r="L596" s="1" t="str">
        <f>"'"&amp;Table5[[#This Row],[rxn]]&amp;"'"&amp;CHAR(9)&amp;IF(AND(Table5[[#This Row],[kapp_slack_ub]]&lt;&gt;0,Table5[[#This Row],[kapp_old]]&lt;$F$1),$F$1,Table5[[#This Row],[kapp_old]])</f>
        <v>'RXN-CITICITta_m_REV-rt2146'	27141.27779288</v>
      </c>
      <c r="M596" s="1">
        <f>_xlfn.XLOOKUP(Table5[[#This Row],[rxn]],Table3[name],Table3[flux],$F$1)</f>
        <v>27141.277792879999</v>
      </c>
      <c r="N596" s="1">
        <f>IFERROR(Table5[[#This Row],[min flux]]/Table5[[#This Row],[associated enzload]],"")</f>
        <v>66311353420.554596</v>
      </c>
      <c r="O596" s="1">
        <f>_xlfn.NUMBERVALUE(IF(Table5[[#This Row],[flux/enzload]]="","",ABS($N$1-Table5[[#This Row],[flux/enzload]])))</f>
        <v>1333604964238.3999</v>
      </c>
      <c r="P596" s="1">
        <f>Table5[[#This Row],[kapp_old]]+IFERROR(((Table5[[#This Row],[kapp_slack_ub]]-Table5[[#This Row],[kapp_slack_lb]])/Table5[[#This Row],[associated enzload]]),0)</f>
        <v>27141.277792879999</v>
      </c>
      <c r="Q596" s="1" t="str">
        <f>"'"&amp;Table5[[#This Row],[rxn]]&amp;"'"&amp;CHAR(9)&amp;Table5[[#This Row],[kapp + (slack_ub - slack_lb)/enzload]]</f>
        <v>'RXN-CITICITta_m_REV-rt2146'	27141.27779288</v>
      </c>
      <c r="R596" s="1">
        <f>_xlfn.XLOOKUP(Table5[[#This Row],[rxn]],Table38[name],Table38[flux],0)</f>
        <v>0</v>
      </c>
      <c r="S596" s="1">
        <f>_xlfn.XLOOKUP(SUBSTITUTE(Table5[[#This Row],[rxn]],"RXN-","ENZLOAD-"),Table38[name],Table38[flux],0)</f>
        <v>0</v>
      </c>
      <c r="T596" s="1" t="b">
        <f>AND(Table5[[#This Row],[ENZLOAD flux in kapp-slack.gms]]=0,Table5[[#This Row],[flux in kapp-slack.gms]]&lt;&gt;0,NOT(Table5[[#This Row],[spont or unknown?]]))</f>
        <v>0</v>
      </c>
      <c r="U596" s="1" t="b">
        <f>OR(_xlfn.TEXTAFTER(Table5[[#This Row],[rxn]],"-",-1)="SPONT",_xlfn.TEXTAFTER(Table5[[#This Row],[rxn]],"-",-1)="UNKNOWN")</f>
        <v>0</v>
      </c>
      <c r="V596" s="1">
        <f>_xlfn.XLOOKUP(SUBSTITUTE(Table5[[#This Row],[rxn]],"RXN-","ENZLOAD-"),Table4[rxn],Table4[ub],0)</f>
        <v>1.3413403100000001</v>
      </c>
      <c r="W596" s="1" t="b">
        <f>AND(Table5[[#This Row],[FVA ENZLOAD flux UB]]=0,Table5[[#This Row],[ENZ not made when it should be?]])</f>
        <v>0</v>
      </c>
    </row>
    <row r="597" spans="1:23" hidden="1">
      <c r="A597" s="1" t="s">
        <v>5075</v>
      </c>
      <c r="B597" s="1" t="str">
        <f>_xlfn.TEXTBEFORE(Table38[[#This Row],[all fluxes from kapp-slack]]," ",,,,"")</f>
        <v>RXN-TYRTRS_c_FWD-rt8273</v>
      </c>
      <c r="C597" s="1">
        <f>_xlfn.NUMBERVALUE(IFERROR(_xlfn.TEXTAFTER(Table38[[#This Row],[all fluxes from kapp-slack]]," ",-1,,,""),""))</f>
        <v>1.4171306957968E-2</v>
      </c>
      <c r="F597" s="1" t="s">
        <v>7345</v>
      </c>
      <c r="G597" s="1" t="str">
        <f>_xlfn.TEXTBEFORE(Table5[[#This Row],[rxn     kapp_old        kapp_slack_ub   kapp_slack_lb]]," ")</f>
        <v>RXN-CITMALta_m_REV-rt2146</v>
      </c>
      <c r="H59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59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597" s="1">
        <f>_xlfn.NUMBERVALUE(_xlfn.TEXTAFTER(Table5[[#This Row],[rxn     kapp_old        kapp_slack_ub   kapp_slack_lb]]," ",-1))</f>
        <v>0</v>
      </c>
      <c r="K597" s="1">
        <f>_xlfn.XLOOKUP(SUBSTITUTE(Table5[[#This Row],[rxn]],"RXN-","ENZLOAD-"),ENZLOAD[name],ENZLOAD[flux],0)</f>
        <v>4.0930061585E-7</v>
      </c>
      <c r="L597" s="1" t="str">
        <f>"'"&amp;Table5[[#This Row],[rxn]]&amp;"'"&amp;CHAR(9)&amp;IF(AND(Table5[[#This Row],[kapp_slack_ub]]&lt;&gt;0,Table5[[#This Row],[kapp_old]]&lt;$F$1),$F$1,Table5[[#This Row],[kapp_old]])</f>
        <v>'RXN-CITMALta_m_REV-rt2146'	27141.27779288</v>
      </c>
      <c r="M597" s="1">
        <f>_xlfn.XLOOKUP(Table5[[#This Row],[rxn]],Table3[name],Table3[flux],$F$1)</f>
        <v>27141.277792879999</v>
      </c>
      <c r="N597" s="1">
        <f>IFERROR(Table5[[#This Row],[min flux]]/Table5[[#This Row],[associated enzload]],"")</f>
        <v>66311353420.554596</v>
      </c>
      <c r="O597" s="1">
        <f>_xlfn.NUMBERVALUE(IF(Table5[[#This Row],[flux/enzload]]="","",ABS($N$1-Table5[[#This Row],[flux/enzload]])))</f>
        <v>1333604964238.3999</v>
      </c>
      <c r="P597" s="1">
        <f>Table5[[#This Row],[kapp_old]]+IFERROR(((Table5[[#This Row],[kapp_slack_ub]]-Table5[[#This Row],[kapp_slack_lb]])/Table5[[#This Row],[associated enzload]]),0)</f>
        <v>27141.277792879999</v>
      </c>
      <c r="Q597" s="1" t="str">
        <f>"'"&amp;Table5[[#This Row],[rxn]]&amp;"'"&amp;CHAR(9)&amp;Table5[[#This Row],[kapp + (slack_ub - slack_lb)/enzload]]</f>
        <v>'RXN-CITMALta_m_REV-rt2146'	27141.27779288</v>
      </c>
      <c r="R597" s="1">
        <f>_xlfn.XLOOKUP(Table5[[#This Row],[rxn]],Table38[name],Table38[flux],0)</f>
        <v>0</v>
      </c>
      <c r="S597" s="1">
        <f>_xlfn.XLOOKUP(SUBSTITUTE(Table5[[#This Row],[rxn]],"RXN-","ENZLOAD-"),Table38[name],Table38[flux],0)</f>
        <v>0</v>
      </c>
      <c r="T597" s="1" t="b">
        <f>AND(Table5[[#This Row],[ENZLOAD flux in kapp-slack.gms]]=0,Table5[[#This Row],[flux in kapp-slack.gms]]&lt;&gt;0,NOT(Table5[[#This Row],[spont or unknown?]]))</f>
        <v>0</v>
      </c>
      <c r="U597" s="1" t="b">
        <f>OR(_xlfn.TEXTAFTER(Table5[[#This Row],[rxn]],"-",-1)="SPONT",_xlfn.TEXTAFTER(Table5[[#This Row],[rxn]],"-",-1)="UNKNOWN")</f>
        <v>0</v>
      </c>
      <c r="V597" s="1">
        <f>_xlfn.XLOOKUP(SUBSTITUTE(Table5[[#This Row],[rxn]],"RXN-","ENZLOAD-"),Table4[rxn],Table4[ub],0)</f>
        <v>1.3413403100000001</v>
      </c>
      <c r="W597" s="1" t="b">
        <f>AND(Table5[[#This Row],[FVA ENZLOAD flux UB]]=0,Table5[[#This Row],[ENZ not made when it should be?]])</f>
        <v>0</v>
      </c>
    </row>
    <row r="598" spans="1:23" hidden="1">
      <c r="A598" s="1" t="s">
        <v>5076</v>
      </c>
      <c r="B598" s="1" t="str">
        <f>_xlfn.TEXTBEFORE(Table38[[#This Row],[all fluxes from kapp-slack]]," ",,,,"")</f>
        <v>RXN-UAGDP_c_FWD-rt0711</v>
      </c>
      <c r="C598" s="1">
        <f>_xlfn.NUMBERVALUE(IFERROR(_xlfn.TEXTAFTER(Table38[[#This Row],[all fluxes from kapp-slack]]," ",-1,,,""),""))</f>
        <v>2.7652313937719001E-2</v>
      </c>
      <c r="F598" s="1" t="s">
        <v>7350</v>
      </c>
      <c r="G598" s="1" t="str">
        <f>_xlfn.TEXTBEFORE(Table5[[#This Row],[rxn     kapp_old        kapp_slack_ub   kapp_slack_lb]]," ")</f>
        <v>RXN-CITt3_m_FWD-rt2146</v>
      </c>
      <c r="H59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59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598" s="1">
        <f>_xlfn.NUMBERVALUE(_xlfn.TEXTAFTER(Table5[[#This Row],[rxn     kapp_old        kapp_slack_ub   kapp_slack_lb]]," ",-1))</f>
        <v>0</v>
      </c>
      <c r="K598" s="1">
        <f>_xlfn.XLOOKUP(SUBSTITUTE(Table5[[#This Row],[rxn]],"RXN-","ENZLOAD-"),ENZLOAD[name],ENZLOAD[flux],0)</f>
        <v>4.0930061585E-7</v>
      </c>
      <c r="L598" s="1" t="str">
        <f>"'"&amp;Table5[[#This Row],[rxn]]&amp;"'"&amp;CHAR(9)&amp;IF(AND(Table5[[#This Row],[kapp_slack_ub]]&lt;&gt;0,Table5[[#This Row],[kapp_old]]&lt;$F$1),$F$1,Table5[[#This Row],[kapp_old]])</f>
        <v>'RXN-CITt3_m_FWD-rt2146'	27141.27779288</v>
      </c>
      <c r="M598" s="1">
        <f>_xlfn.XLOOKUP(Table5[[#This Row],[rxn]],Table3[name],Table3[flux],$F$1)</f>
        <v>27141.277792879999</v>
      </c>
      <c r="N598" s="1">
        <f>IFERROR(Table5[[#This Row],[min flux]]/Table5[[#This Row],[associated enzload]],"")</f>
        <v>66311353420.554596</v>
      </c>
      <c r="O598" s="1">
        <f>_xlfn.NUMBERVALUE(IF(Table5[[#This Row],[flux/enzload]]="","",ABS($N$1-Table5[[#This Row],[flux/enzload]])))</f>
        <v>1333604964238.3999</v>
      </c>
      <c r="P598" s="1">
        <f>Table5[[#This Row],[kapp_old]]+IFERROR(((Table5[[#This Row],[kapp_slack_ub]]-Table5[[#This Row],[kapp_slack_lb]])/Table5[[#This Row],[associated enzload]]),0)</f>
        <v>27141.277792879999</v>
      </c>
      <c r="Q598" s="1" t="str">
        <f>"'"&amp;Table5[[#This Row],[rxn]]&amp;"'"&amp;CHAR(9)&amp;Table5[[#This Row],[kapp + (slack_ub - slack_lb)/enzload]]</f>
        <v>'RXN-CITt3_m_FWD-rt2146'	27141.27779288</v>
      </c>
      <c r="R598" s="1">
        <f>_xlfn.XLOOKUP(Table5[[#This Row],[rxn]],Table38[name],Table38[flux],0)</f>
        <v>0</v>
      </c>
      <c r="S598" s="1">
        <f>_xlfn.XLOOKUP(SUBSTITUTE(Table5[[#This Row],[rxn]],"RXN-","ENZLOAD-"),Table38[name],Table38[flux],0)</f>
        <v>0</v>
      </c>
      <c r="T598" s="1" t="b">
        <f>AND(Table5[[#This Row],[ENZLOAD flux in kapp-slack.gms]]=0,Table5[[#This Row],[flux in kapp-slack.gms]]&lt;&gt;0,NOT(Table5[[#This Row],[spont or unknown?]]))</f>
        <v>0</v>
      </c>
      <c r="U598" s="1" t="b">
        <f>OR(_xlfn.TEXTAFTER(Table5[[#This Row],[rxn]],"-",-1)="SPONT",_xlfn.TEXTAFTER(Table5[[#This Row],[rxn]],"-",-1)="UNKNOWN")</f>
        <v>0</v>
      </c>
      <c r="V598" s="1">
        <f>_xlfn.XLOOKUP(SUBSTITUTE(Table5[[#This Row],[rxn]],"RXN-","ENZLOAD-"),Table4[rxn],Table4[ub],0)</f>
        <v>1.3413403100000001</v>
      </c>
      <c r="W598" s="1" t="b">
        <f>AND(Table5[[#This Row],[FVA ENZLOAD flux UB]]=0,Table5[[#This Row],[ENZ not made when it should be?]])</f>
        <v>0</v>
      </c>
    </row>
    <row r="599" spans="1:23" hidden="1">
      <c r="A599" s="1" t="s">
        <v>5077</v>
      </c>
      <c r="B599" s="1" t="str">
        <f>_xlfn.TEXTBEFORE(Table38[[#This Row],[all fluxes from kapp-slack]]," ",,,,"")</f>
        <v>RXN-UMPK_c_FWD-rt4822_c</v>
      </c>
      <c r="C599" s="1">
        <f>_xlfn.NUMBERVALUE(IFERROR(_xlfn.TEXTAFTER(Table38[[#This Row],[all fluxes from kapp-slack]]," ",-1,,,""),""))</f>
        <v>5.2448248663165997E-2</v>
      </c>
      <c r="F599" s="1" t="s">
        <v>7354</v>
      </c>
      <c r="G599" s="1" t="str">
        <f>_xlfn.TEXTBEFORE(Table5[[#This Row],[rxn     kapp_old        kapp_slack_ub   kapp_slack_lb]]," ")</f>
        <v>RXN-CLPNS_mm_FWD-rt8047</v>
      </c>
      <c r="H59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59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599" s="1">
        <f>_xlfn.NUMBERVALUE(_xlfn.TEXTAFTER(Table5[[#This Row],[rxn     kapp_old        kapp_slack_ub   kapp_slack_lb]]," ",-1))</f>
        <v>0</v>
      </c>
      <c r="K599" s="1">
        <f>_xlfn.XLOOKUP(SUBSTITUTE(Table5[[#This Row],[rxn]],"RXN-","ENZLOAD-"),ENZLOAD[name],ENZLOAD[flux],0)</f>
        <v>1.0104897190000001E-8</v>
      </c>
      <c r="L599" s="1" t="str">
        <f>"'"&amp;Table5[[#This Row],[rxn]]&amp;"'"&amp;CHAR(9)&amp;IF(AND(Table5[[#This Row],[kapp_slack_ub]]&lt;&gt;0,Table5[[#This Row],[kapp_old]]&lt;$F$1),$F$1,Table5[[#This Row],[kapp_old]])</f>
        <v>'RXN-CLPNS_mm_FWD-rt8047'	27141.27779288</v>
      </c>
      <c r="M599" s="1">
        <f>_xlfn.XLOOKUP(Table5[[#This Row],[rxn]],Table3[name],Table3[flux],$F$1)</f>
        <v>27141.277792879999</v>
      </c>
      <c r="N599" s="1">
        <f>IFERROR(Table5[[#This Row],[min flux]]/Table5[[#This Row],[associated enzload]],"")</f>
        <v>2685952888243.0913</v>
      </c>
      <c r="O599" s="1">
        <f>_xlfn.NUMBERVALUE(IF(Table5[[#This Row],[flux/enzload]]="","",ABS($N$1-Table5[[#This Row],[flux/enzload]])))</f>
        <v>1286036570584.1399</v>
      </c>
      <c r="P599" s="1">
        <f>Table5[[#This Row],[kapp_old]]+IFERROR(((Table5[[#This Row],[kapp_slack_ub]]-Table5[[#This Row],[kapp_slack_lb]])/Table5[[#This Row],[associated enzload]]),0)</f>
        <v>27141.277792879999</v>
      </c>
      <c r="Q599" s="1" t="str">
        <f>"'"&amp;Table5[[#This Row],[rxn]]&amp;"'"&amp;CHAR(9)&amp;Table5[[#This Row],[kapp + (slack_ub - slack_lb)/enzload]]</f>
        <v>'RXN-CLPNS_mm_FWD-rt8047'	27141.27779288</v>
      </c>
      <c r="R599" s="1">
        <f>_xlfn.XLOOKUP(Table5[[#This Row],[rxn]],Table38[name],Table38[flux],0)</f>
        <v>0</v>
      </c>
      <c r="S599" s="1">
        <f>_xlfn.XLOOKUP(SUBSTITUTE(Table5[[#This Row],[rxn]],"RXN-","ENZLOAD-"),Table38[name],Table38[flux],0)</f>
        <v>0</v>
      </c>
      <c r="T599" s="1" t="b">
        <f>AND(Table5[[#This Row],[ENZLOAD flux in kapp-slack.gms]]=0,Table5[[#This Row],[flux in kapp-slack.gms]]&lt;&gt;0,NOT(Table5[[#This Row],[spont or unknown?]]))</f>
        <v>0</v>
      </c>
      <c r="U599" s="1" t="b">
        <f>OR(_xlfn.TEXTAFTER(Table5[[#This Row],[rxn]],"-",-1)="SPONT",_xlfn.TEXTAFTER(Table5[[#This Row],[rxn]],"-",-1)="UNKNOWN")</f>
        <v>0</v>
      </c>
      <c r="V599" s="1">
        <f>_xlfn.XLOOKUP(SUBSTITUTE(Table5[[#This Row],[rxn]],"RXN-","ENZLOAD-"),Table4[rxn],Table4[ub],0)</f>
        <v>1.3295786300000001</v>
      </c>
      <c r="W599" s="1" t="b">
        <f>AND(Table5[[#This Row],[FVA ENZLOAD flux UB]]=0,Table5[[#This Row],[ENZ not made when it should be?]])</f>
        <v>0</v>
      </c>
    </row>
    <row r="600" spans="1:23" hidden="1">
      <c r="A600" s="1" t="s">
        <v>5078</v>
      </c>
      <c r="B600" s="1" t="str">
        <f>_xlfn.TEXTBEFORE(Table38[[#This Row],[all fluxes from kapp-slack]]," ",,,,"")</f>
        <v>RXN-uniDOLDP_l_FWD-UNKNOWN</v>
      </c>
      <c r="C600" s="1">
        <f>_xlfn.NUMBERVALUE(IFERROR(_xlfn.TEXTAFTER(Table38[[#This Row],[all fluxes from kapp-slack]]," ",-1,,,""),""))</f>
        <v>6.6466019795099996E-4</v>
      </c>
      <c r="F600" s="1" t="s">
        <v>7355</v>
      </c>
      <c r="G600" s="1" t="str">
        <f>_xlfn.TEXTBEFORE(Table5[[#This Row],[rxn     kapp_old        kapp_slack_ub   kapp_slack_lb]]," ")</f>
        <v>RXN-CLt_c_e_FWD-rt6468</v>
      </c>
      <c r="H60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60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600" s="1">
        <f>_xlfn.NUMBERVALUE(_xlfn.TEXTAFTER(Table5[[#This Row],[rxn     kapp_old        kapp_slack_ub   kapp_slack_lb]]," ",-1))</f>
        <v>0</v>
      </c>
      <c r="K600" s="1">
        <f>_xlfn.XLOOKUP(SUBSTITUTE(Table5[[#This Row],[rxn]],"RXN-","ENZLOAD-"),ENZLOAD[name],ENZLOAD[flux],0)</f>
        <v>7.8558432349999996E-8</v>
      </c>
      <c r="L600" s="1" t="str">
        <f>"'"&amp;Table5[[#This Row],[rxn]]&amp;"'"&amp;CHAR(9)&amp;IF(AND(Table5[[#This Row],[kapp_slack_ub]]&lt;&gt;0,Table5[[#This Row],[kapp_old]]&lt;$F$1),$F$1,Table5[[#This Row],[kapp_old]])</f>
        <v>'RXN-CLt_c_e_FWD-rt6468'	27141.27779288</v>
      </c>
      <c r="M600" s="1">
        <f>_xlfn.XLOOKUP(Table5[[#This Row],[rxn]],Table3[name],Table3[flux],$F$1)</f>
        <v>27141.277792879999</v>
      </c>
      <c r="N600" s="1">
        <f>IFERROR(Table5[[#This Row],[min flux]]/Table5[[#This Row],[associated enzload]],"")</f>
        <v>345491591175.82623</v>
      </c>
      <c r="O600" s="1">
        <f>_xlfn.NUMBERVALUE(IF(Table5[[#This Row],[flux/enzload]]="","",ABS($N$1-Table5[[#This Row],[flux/enzload]])))</f>
        <v>1054424726483.13</v>
      </c>
      <c r="P600" s="1">
        <f>Table5[[#This Row],[kapp_old]]+IFERROR(((Table5[[#This Row],[kapp_slack_ub]]-Table5[[#This Row],[kapp_slack_lb]])/Table5[[#This Row],[associated enzload]]),0)</f>
        <v>27141.277792879999</v>
      </c>
      <c r="Q600" s="1" t="str">
        <f>"'"&amp;Table5[[#This Row],[rxn]]&amp;"'"&amp;CHAR(9)&amp;Table5[[#This Row],[kapp + (slack_ub - slack_lb)/enzload]]</f>
        <v>'RXN-CLt_c_e_FWD-rt6468'	27141.27779288</v>
      </c>
      <c r="R600" s="1">
        <f>_xlfn.XLOOKUP(Table5[[#This Row],[rxn]],Table38[name],Table38[flux],0)</f>
        <v>0</v>
      </c>
      <c r="S600" s="1">
        <f>_xlfn.XLOOKUP(SUBSTITUTE(Table5[[#This Row],[rxn]],"RXN-","ENZLOAD-"),Table38[name],Table38[flux],0)</f>
        <v>0</v>
      </c>
      <c r="T600" s="1" t="b">
        <f>AND(Table5[[#This Row],[ENZLOAD flux in kapp-slack.gms]]=0,Table5[[#This Row],[flux in kapp-slack.gms]]&lt;&gt;0,NOT(Table5[[#This Row],[spont or unknown?]]))</f>
        <v>0</v>
      </c>
      <c r="U600" s="1" t="b">
        <f>OR(_xlfn.TEXTAFTER(Table5[[#This Row],[rxn]],"-",-1)="SPONT",_xlfn.TEXTAFTER(Table5[[#This Row],[rxn]],"-",-1)="UNKNOWN")</f>
        <v>0</v>
      </c>
      <c r="V600" s="1">
        <f>_xlfn.XLOOKUP(SUBSTITUTE(Table5[[#This Row],[rxn]],"RXN-","ENZLOAD-"),Table4[rxn],Table4[ub],0)</f>
        <v>0.43430815</v>
      </c>
      <c r="W600" s="1" t="b">
        <f>AND(Table5[[#This Row],[FVA ENZLOAD flux UB]]=0,Table5[[#This Row],[ENZ not made when it should be?]])</f>
        <v>0</v>
      </c>
    </row>
    <row r="601" spans="1:23" hidden="1">
      <c r="A601" s="1" t="s">
        <v>5079</v>
      </c>
      <c r="B601" s="1" t="str">
        <f>_xlfn.TEXTBEFORE(Table38[[#This Row],[all fluxes from kapp-slack]]," ",,,,"")</f>
        <v>RXN-UNK3_c_FWD-rt5646</v>
      </c>
      <c r="C601" s="1">
        <f>_xlfn.NUMBERVALUE(IFERROR(_xlfn.TEXTAFTER(Table38[[#This Row],[all fluxes from kapp-slack]]," ",-1,,,""),""))</f>
        <v>3.8585456522999997E-5</v>
      </c>
      <c r="F601" s="1" t="s">
        <v>7356</v>
      </c>
      <c r="G601" s="1" t="str">
        <f>_xlfn.TEXTBEFORE(Table5[[#This Row],[rxn     kapp_old        kapp_slack_ub   kapp_slack_lb]]," ")</f>
        <v>RXN-CLt_c_e_REV-rt6468</v>
      </c>
      <c r="H60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60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601" s="1">
        <f>_xlfn.NUMBERVALUE(_xlfn.TEXTAFTER(Table5[[#This Row],[rxn     kapp_old        kapp_slack_ub   kapp_slack_lb]]," ",-1))</f>
        <v>0</v>
      </c>
      <c r="K601" s="1">
        <f>_xlfn.XLOOKUP(SUBSTITUTE(Table5[[#This Row],[rxn]],"RXN-","ENZLOAD-"),ENZLOAD[name],ENZLOAD[flux],0)</f>
        <v>7.8558432349999996E-8</v>
      </c>
      <c r="L601" s="1" t="str">
        <f>"'"&amp;Table5[[#This Row],[rxn]]&amp;"'"&amp;CHAR(9)&amp;IF(AND(Table5[[#This Row],[kapp_slack_ub]]&lt;&gt;0,Table5[[#This Row],[kapp_old]]&lt;$F$1),$F$1,Table5[[#This Row],[kapp_old]])</f>
        <v>'RXN-CLt_c_e_REV-rt6468'	27141.27779288</v>
      </c>
      <c r="M601" s="1">
        <f>_xlfn.XLOOKUP(Table5[[#This Row],[rxn]],Table3[name],Table3[flux],$F$1)</f>
        <v>27141.277792879999</v>
      </c>
      <c r="N601" s="1">
        <f>IFERROR(Table5[[#This Row],[min flux]]/Table5[[#This Row],[associated enzload]],"")</f>
        <v>345491591175.82623</v>
      </c>
      <c r="O601" s="1">
        <f>_xlfn.NUMBERVALUE(IF(Table5[[#This Row],[flux/enzload]]="","",ABS($N$1-Table5[[#This Row],[flux/enzload]])))</f>
        <v>1054424726483.13</v>
      </c>
      <c r="P601" s="1">
        <f>Table5[[#This Row],[kapp_old]]+IFERROR(((Table5[[#This Row],[kapp_slack_ub]]-Table5[[#This Row],[kapp_slack_lb]])/Table5[[#This Row],[associated enzload]]),0)</f>
        <v>27141.277792879999</v>
      </c>
      <c r="Q601" s="1" t="str">
        <f>"'"&amp;Table5[[#This Row],[rxn]]&amp;"'"&amp;CHAR(9)&amp;Table5[[#This Row],[kapp + (slack_ub - slack_lb)/enzload]]</f>
        <v>'RXN-CLt_c_e_REV-rt6468'	27141.27779288</v>
      </c>
      <c r="R601" s="1">
        <f>_xlfn.XLOOKUP(Table5[[#This Row],[rxn]],Table38[name],Table38[flux],0)</f>
        <v>0</v>
      </c>
      <c r="S601" s="1">
        <f>_xlfn.XLOOKUP(SUBSTITUTE(Table5[[#This Row],[rxn]],"RXN-","ENZLOAD-"),Table38[name],Table38[flux],0)</f>
        <v>0</v>
      </c>
      <c r="T601" s="1" t="b">
        <f>AND(Table5[[#This Row],[ENZLOAD flux in kapp-slack.gms]]=0,Table5[[#This Row],[flux in kapp-slack.gms]]&lt;&gt;0,NOT(Table5[[#This Row],[spont or unknown?]]))</f>
        <v>0</v>
      </c>
      <c r="U601" s="1" t="b">
        <f>OR(_xlfn.TEXTAFTER(Table5[[#This Row],[rxn]],"-",-1)="SPONT",_xlfn.TEXTAFTER(Table5[[#This Row],[rxn]],"-",-1)="UNKNOWN")</f>
        <v>0</v>
      </c>
      <c r="V601" s="1">
        <f>_xlfn.XLOOKUP(SUBSTITUTE(Table5[[#This Row],[rxn]],"RXN-","ENZLOAD-"),Table4[rxn],Table4[ub],0)</f>
        <v>0.43430815</v>
      </c>
      <c r="W601" s="1" t="b">
        <f>AND(Table5[[#This Row],[FVA ENZLOAD flux UB]]=0,Table5[[#This Row],[ENZ not made when it should be?]])</f>
        <v>0</v>
      </c>
    </row>
    <row r="602" spans="1:23" hidden="1">
      <c r="A602" s="1" t="s">
        <v>5080</v>
      </c>
      <c r="B602" s="1" t="str">
        <f>_xlfn.TEXTBEFORE(Table38[[#This Row],[all fluxes from kapp-slack]]," ",,,,"")</f>
        <v>RXN-UPP3S_c_FWD-rt2147</v>
      </c>
      <c r="C602" s="1">
        <f>_xlfn.NUMBERVALUE(IFERROR(_xlfn.TEXTAFTER(Table38[[#This Row],[all fluxes from kapp-slack]]," ",-1,,,""),""))</f>
        <v>4.3556101253999998E-5</v>
      </c>
      <c r="F602" s="1" t="s">
        <v>7357</v>
      </c>
      <c r="G602" s="1" t="str">
        <f>_xlfn.TEXTBEFORE(Table5[[#This Row],[rxn     kapp_old        kapp_slack_ub   kapp_slack_lb]]," ")</f>
        <v>RXN-CMBOLHcis_c_FWD-rt4023</v>
      </c>
      <c r="H60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60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602" s="1">
        <f>_xlfn.NUMBERVALUE(_xlfn.TEXTAFTER(Table5[[#This Row],[rxn     kapp_old        kapp_slack_ub   kapp_slack_lb]]," ",-1))</f>
        <v>0</v>
      </c>
      <c r="K602" s="1">
        <f>_xlfn.XLOOKUP(SUBSTITUTE(Table5[[#This Row],[rxn]],"RXN-","ENZLOAD-"),ENZLOAD[name],ENZLOAD[flux],0)</f>
        <v>3.5658304001999998E-7</v>
      </c>
      <c r="L602" s="1" t="str">
        <f>"'"&amp;Table5[[#This Row],[rxn]]&amp;"'"&amp;CHAR(9)&amp;IF(AND(Table5[[#This Row],[kapp_slack_ub]]&lt;&gt;0,Table5[[#This Row],[kapp_old]]&lt;$F$1),$F$1,Table5[[#This Row],[kapp_old]])</f>
        <v>'RXN-CMBOLHcis_c_FWD-rt4023'	27141.27779288</v>
      </c>
      <c r="M602" s="1">
        <f>_xlfn.XLOOKUP(Table5[[#This Row],[rxn]],Table3[name],Table3[flux],$F$1)</f>
        <v>27141.277792879999</v>
      </c>
      <c r="N602" s="1">
        <f>IFERROR(Table5[[#This Row],[min flux]]/Table5[[#This Row],[associated enzload]],"")</f>
        <v>76114886987.77626</v>
      </c>
      <c r="O602" s="1">
        <f>_xlfn.NUMBERVALUE(IF(Table5[[#This Row],[flux/enzload]]="","",ABS($N$1-Table5[[#This Row],[flux/enzload]])))</f>
        <v>1323801430671.1799</v>
      </c>
      <c r="P602" s="1">
        <f>Table5[[#This Row],[kapp_old]]+IFERROR(((Table5[[#This Row],[kapp_slack_ub]]-Table5[[#This Row],[kapp_slack_lb]])/Table5[[#This Row],[associated enzload]]),0)</f>
        <v>27141.277792879999</v>
      </c>
      <c r="Q602" s="1" t="str">
        <f>"'"&amp;Table5[[#This Row],[rxn]]&amp;"'"&amp;CHAR(9)&amp;Table5[[#This Row],[kapp + (slack_ub - slack_lb)/enzload]]</f>
        <v>'RXN-CMBOLHcis_c_FWD-rt4023'	27141.27779288</v>
      </c>
      <c r="R602" s="1">
        <f>_xlfn.XLOOKUP(Table5[[#This Row],[rxn]],Table38[name],Table38[flux],0)</f>
        <v>0</v>
      </c>
      <c r="S602" s="1">
        <f>_xlfn.XLOOKUP(SUBSTITUTE(Table5[[#This Row],[rxn]],"RXN-","ENZLOAD-"),Table38[name],Table38[flux],0)</f>
        <v>0</v>
      </c>
      <c r="T602" s="1" t="b">
        <f>AND(Table5[[#This Row],[ENZLOAD flux in kapp-slack.gms]]=0,Table5[[#This Row],[flux in kapp-slack.gms]]&lt;&gt;0,NOT(Table5[[#This Row],[spont or unknown?]]))</f>
        <v>0</v>
      </c>
      <c r="U602" s="1" t="b">
        <f>OR(_xlfn.TEXTAFTER(Table5[[#This Row],[rxn]],"-",-1)="SPONT",_xlfn.TEXTAFTER(Table5[[#This Row],[rxn]],"-",-1)="UNKNOWN")</f>
        <v>0</v>
      </c>
      <c r="V602" s="1">
        <f>_xlfn.XLOOKUP(SUBSTITUTE(Table5[[#This Row],[rxn]],"RXN-","ENZLOAD-"),Table4[rxn],Table4[ub],0)</f>
        <v>1.47310388</v>
      </c>
      <c r="W602" s="1" t="b">
        <f>AND(Table5[[#This Row],[FVA ENZLOAD flux UB]]=0,Table5[[#This Row],[ENZ not made when it should be?]])</f>
        <v>0</v>
      </c>
    </row>
    <row r="603" spans="1:23" hidden="1">
      <c r="A603" s="1" t="s">
        <v>5081</v>
      </c>
      <c r="B603" s="1" t="str">
        <f>_xlfn.TEXTBEFORE(Table38[[#This Row],[all fluxes from kapp-slack]]," ",,,,"")</f>
        <v>RXN-UPPDC1_c_FWD-rt5811</v>
      </c>
      <c r="C603" s="1">
        <f>_xlfn.NUMBERVALUE(IFERROR(_xlfn.TEXTAFTER(Table38[[#This Row],[all fluxes from kapp-slack]]," ",-1,,,""),""))</f>
        <v>4.3556101253999998E-5</v>
      </c>
      <c r="F603" s="1" t="s">
        <v>7358</v>
      </c>
      <c r="G603" s="1" t="str">
        <f>_xlfn.TEXTBEFORE(Table5[[#This Row],[rxn     kapp_old        kapp_slack_ub   kapp_slack_lb]]," ")</f>
        <v>RXN-CMBOLHcis_c_FWD-rt6386</v>
      </c>
      <c r="H60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60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603" s="1">
        <f>_xlfn.NUMBERVALUE(_xlfn.TEXTAFTER(Table5[[#This Row],[rxn     kapp_old        kapp_slack_ub   kapp_slack_lb]]," ",-1))</f>
        <v>0</v>
      </c>
      <c r="K603" s="1">
        <f>_xlfn.XLOOKUP(SUBSTITUTE(Table5[[#This Row],[rxn]],"RXN-","ENZLOAD-"),ENZLOAD[name],ENZLOAD[flux],0)</f>
        <v>1.7437838880000001E-8</v>
      </c>
      <c r="L603" s="1" t="str">
        <f>"'"&amp;Table5[[#This Row],[rxn]]&amp;"'"&amp;CHAR(9)&amp;IF(AND(Table5[[#This Row],[kapp_slack_ub]]&lt;&gt;0,Table5[[#This Row],[kapp_old]]&lt;$F$1),$F$1,Table5[[#This Row],[kapp_old]])</f>
        <v>'RXN-CMBOLHcis_c_FWD-rt6386'	27141.27779288</v>
      </c>
      <c r="M603" s="1">
        <f>_xlfn.XLOOKUP(Table5[[#This Row],[rxn]],Table3[name],Table3[flux],$F$1)</f>
        <v>27141.277792879999</v>
      </c>
      <c r="N603" s="1">
        <f>IFERROR(Table5[[#This Row],[min flux]]/Table5[[#This Row],[associated enzload]],"")</f>
        <v>1556458800867.1863</v>
      </c>
      <c r="O603" s="1">
        <f>_xlfn.NUMBERVALUE(IF(Table5[[#This Row],[flux/enzload]]="","",ABS($N$1-Table5[[#This Row],[flux/enzload]])))</f>
        <v>156542483208.233</v>
      </c>
      <c r="P603" s="1">
        <f>Table5[[#This Row],[kapp_old]]+IFERROR(((Table5[[#This Row],[kapp_slack_ub]]-Table5[[#This Row],[kapp_slack_lb]])/Table5[[#This Row],[associated enzload]]),0)</f>
        <v>27141.277792879999</v>
      </c>
      <c r="Q603" s="1" t="str">
        <f>"'"&amp;Table5[[#This Row],[rxn]]&amp;"'"&amp;CHAR(9)&amp;Table5[[#This Row],[kapp + (slack_ub - slack_lb)/enzload]]</f>
        <v>'RXN-CMBOLHcis_c_FWD-rt6386'	27141.27779288</v>
      </c>
      <c r="R603" s="1">
        <f>_xlfn.XLOOKUP(Table5[[#This Row],[rxn]],Table38[name],Table38[flux],0)</f>
        <v>0</v>
      </c>
      <c r="S603" s="1">
        <f>_xlfn.XLOOKUP(SUBSTITUTE(Table5[[#This Row],[rxn]],"RXN-","ENZLOAD-"),Table38[name],Table38[flux],0)</f>
        <v>0</v>
      </c>
      <c r="T603" s="1" t="b">
        <f>AND(Table5[[#This Row],[ENZLOAD flux in kapp-slack.gms]]=0,Table5[[#This Row],[flux in kapp-slack.gms]]&lt;&gt;0,NOT(Table5[[#This Row],[spont or unknown?]]))</f>
        <v>0</v>
      </c>
      <c r="U603" s="1" t="b">
        <f>OR(_xlfn.TEXTAFTER(Table5[[#This Row],[rxn]],"-",-1)="SPONT",_xlfn.TEXTAFTER(Table5[[#This Row],[rxn]],"-",-1)="UNKNOWN")</f>
        <v>0</v>
      </c>
      <c r="V603" s="1">
        <f>_xlfn.XLOOKUP(SUBSTITUTE(Table5[[#This Row],[rxn]],"RXN-","ENZLOAD-"),Table4[rxn],Table4[ub],0)</f>
        <v>1.3378599799999999</v>
      </c>
      <c r="W603" s="1" t="b">
        <f>AND(Table5[[#This Row],[FVA ENZLOAD flux UB]]=0,Table5[[#This Row],[ENZ not made when it should be?]])</f>
        <v>0</v>
      </c>
    </row>
    <row r="604" spans="1:23" hidden="1">
      <c r="A604" s="1" t="s">
        <v>5082</v>
      </c>
      <c r="B604" s="1" t="str">
        <f>_xlfn.TEXTBEFORE(Table38[[#This Row],[all fluxes from kapp-slack]]," ",,,,"")</f>
        <v>RXN-VALt_c_m_REV-SPONT</v>
      </c>
      <c r="C604" s="1">
        <f>_xlfn.NUMBERVALUE(IFERROR(_xlfn.TEXTAFTER(Table38[[#This Row],[all fluxes from kapp-slack]]," ",-1,,,""),""))</f>
        <v>8.8686640115519993E-2</v>
      </c>
      <c r="F604" s="1" t="s">
        <v>7359</v>
      </c>
      <c r="G604" s="1" t="str">
        <f>_xlfn.TEXTBEFORE(Table5[[#This Row],[rxn     kapp_old        kapp_slack_ub   kapp_slack_lb]]," ")</f>
        <v>RXN-CMBOLHtrans_c_FWD-rt4023</v>
      </c>
      <c r="H60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60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604" s="1">
        <f>_xlfn.NUMBERVALUE(_xlfn.TEXTAFTER(Table5[[#This Row],[rxn     kapp_old        kapp_slack_ub   kapp_slack_lb]]," ",-1))</f>
        <v>0</v>
      </c>
      <c r="K604" s="1">
        <f>_xlfn.XLOOKUP(SUBSTITUTE(Table5[[#This Row],[rxn]],"RXN-","ENZLOAD-"),ENZLOAD[name],ENZLOAD[flux],0)</f>
        <v>3.5658304001999998E-7</v>
      </c>
      <c r="L604" s="1" t="str">
        <f>"'"&amp;Table5[[#This Row],[rxn]]&amp;"'"&amp;CHAR(9)&amp;IF(AND(Table5[[#This Row],[kapp_slack_ub]]&lt;&gt;0,Table5[[#This Row],[kapp_old]]&lt;$F$1),$F$1,Table5[[#This Row],[kapp_old]])</f>
        <v>'RXN-CMBOLHtrans_c_FWD-rt4023'	27141.27779288</v>
      </c>
      <c r="M604" s="1">
        <f>_xlfn.XLOOKUP(Table5[[#This Row],[rxn]],Table3[name],Table3[flux],$F$1)</f>
        <v>27141.277792879999</v>
      </c>
      <c r="N604" s="1">
        <f>IFERROR(Table5[[#This Row],[min flux]]/Table5[[#This Row],[associated enzload]],"")</f>
        <v>76114886987.77626</v>
      </c>
      <c r="O604" s="1">
        <f>_xlfn.NUMBERVALUE(IF(Table5[[#This Row],[flux/enzload]]="","",ABS($N$1-Table5[[#This Row],[flux/enzload]])))</f>
        <v>1323801430671.1799</v>
      </c>
      <c r="P604" s="1">
        <f>Table5[[#This Row],[kapp_old]]+IFERROR(((Table5[[#This Row],[kapp_slack_ub]]-Table5[[#This Row],[kapp_slack_lb]])/Table5[[#This Row],[associated enzload]]),0)</f>
        <v>27141.277792879999</v>
      </c>
      <c r="Q604" s="1" t="str">
        <f>"'"&amp;Table5[[#This Row],[rxn]]&amp;"'"&amp;CHAR(9)&amp;Table5[[#This Row],[kapp + (slack_ub - slack_lb)/enzload]]</f>
        <v>'RXN-CMBOLHtrans_c_FWD-rt4023'	27141.27779288</v>
      </c>
      <c r="R604" s="1">
        <f>_xlfn.XLOOKUP(Table5[[#This Row],[rxn]],Table38[name],Table38[flux],0)</f>
        <v>0</v>
      </c>
      <c r="S604" s="1">
        <f>_xlfn.XLOOKUP(SUBSTITUTE(Table5[[#This Row],[rxn]],"RXN-","ENZLOAD-"),Table38[name],Table38[flux],0)</f>
        <v>0</v>
      </c>
      <c r="T604" s="1" t="b">
        <f>AND(Table5[[#This Row],[ENZLOAD flux in kapp-slack.gms]]=0,Table5[[#This Row],[flux in kapp-slack.gms]]&lt;&gt;0,NOT(Table5[[#This Row],[spont or unknown?]]))</f>
        <v>0</v>
      </c>
      <c r="U604" s="1" t="b">
        <f>OR(_xlfn.TEXTAFTER(Table5[[#This Row],[rxn]],"-",-1)="SPONT",_xlfn.TEXTAFTER(Table5[[#This Row],[rxn]],"-",-1)="UNKNOWN")</f>
        <v>0</v>
      </c>
      <c r="V604" s="1">
        <f>_xlfn.XLOOKUP(SUBSTITUTE(Table5[[#This Row],[rxn]],"RXN-","ENZLOAD-"),Table4[rxn],Table4[ub],0)</f>
        <v>1.47310388</v>
      </c>
      <c r="W604" s="1" t="b">
        <f>AND(Table5[[#This Row],[FVA ENZLOAD flux UB]]=0,Table5[[#This Row],[ENZ not made when it should be?]])</f>
        <v>0</v>
      </c>
    </row>
    <row r="605" spans="1:23" hidden="1">
      <c r="A605" s="1" t="s">
        <v>5083</v>
      </c>
      <c r="B605" s="1" t="str">
        <f>_xlfn.TEXTBEFORE(Table38[[#This Row],[all fluxes from kapp-slack]]," ",,,,"")</f>
        <v>RXN-VALTA_c_FWD-rt6485</v>
      </c>
      <c r="C605" s="1">
        <f>_xlfn.NUMBERVALUE(IFERROR(_xlfn.TEXTAFTER(Table38[[#This Row],[all fluxes from kapp-slack]]," ",-1,,,""),""))</f>
        <v>4.9573793910789997E-2</v>
      </c>
      <c r="F605" s="1" t="s">
        <v>7360</v>
      </c>
      <c r="G605" s="1" t="str">
        <f>_xlfn.TEXTBEFORE(Table5[[#This Row],[rxn     kapp_old        kapp_slack_ub   kapp_slack_lb]]," ")</f>
        <v>RXN-CMBOLHtrans_c_FWD-rt6386</v>
      </c>
      <c r="H60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60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605" s="1">
        <f>_xlfn.NUMBERVALUE(_xlfn.TEXTAFTER(Table5[[#This Row],[rxn     kapp_old        kapp_slack_ub   kapp_slack_lb]]," ",-1))</f>
        <v>0</v>
      </c>
      <c r="K605" s="1">
        <f>_xlfn.XLOOKUP(SUBSTITUTE(Table5[[#This Row],[rxn]],"RXN-","ENZLOAD-"),ENZLOAD[name],ENZLOAD[flux],0)</f>
        <v>1.7437838880000001E-8</v>
      </c>
      <c r="L605" s="1" t="str">
        <f>"'"&amp;Table5[[#This Row],[rxn]]&amp;"'"&amp;CHAR(9)&amp;IF(AND(Table5[[#This Row],[kapp_slack_ub]]&lt;&gt;0,Table5[[#This Row],[kapp_old]]&lt;$F$1),$F$1,Table5[[#This Row],[kapp_old]])</f>
        <v>'RXN-CMBOLHtrans_c_FWD-rt6386'	27141.27779288</v>
      </c>
      <c r="M605" s="1">
        <f>_xlfn.XLOOKUP(Table5[[#This Row],[rxn]],Table3[name],Table3[flux],$F$1)</f>
        <v>27141.277792879999</v>
      </c>
      <c r="N605" s="1">
        <f>IFERROR(Table5[[#This Row],[min flux]]/Table5[[#This Row],[associated enzload]],"")</f>
        <v>1556458800867.1863</v>
      </c>
      <c r="O605" s="1">
        <f>_xlfn.NUMBERVALUE(IF(Table5[[#This Row],[flux/enzload]]="","",ABS($N$1-Table5[[#This Row],[flux/enzload]])))</f>
        <v>156542483208.233</v>
      </c>
      <c r="P605" s="1">
        <f>Table5[[#This Row],[kapp_old]]+IFERROR(((Table5[[#This Row],[kapp_slack_ub]]-Table5[[#This Row],[kapp_slack_lb]])/Table5[[#This Row],[associated enzload]]),0)</f>
        <v>27141.277792879999</v>
      </c>
      <c r="Q605" s="1" t="str">
        <f>"'"&amp;Table5[[#This Row],[rxn]]&amp;"'"&amp;CHAR(9)&amp;Table5[[#This Row],[kapp + (slack_ub - slack_lb)/enzload]]</f>
        <v>'RXN-CMBOLHtrans_c_FWD-rt6386'	27141.27779288</v>
      </c>
      <c r="R605" s="1">
        <f>_xlfn.XLOOKUP(Table5[[#This Row],[rxn]],Table38[name],Table38[flux],0)</f>
        <v>0</v>
      </c>
      <c r="S605" s="1">
        <f>_xlfn.XLOOKUP(SUBSTITUTE(Table5[[#This Row],[rxn]],"RXN-","ENZLOAD-"),Table38[name],Table38[flux],0)</f>
        <v>0</v>
      </c>
      <c r="T605" s="1" t="b">
        <f>AND(Table5[[#This Row],[ENZLOAD flux in kapp-slack.gms]]=0,Table5[[#This Row],[flux in kapp-slack.gms]]&lt;&gt;0,NOT(Table5[[#This Row],[spont or unknown?]]))</f>
        <v>0</v>
      </c>
      <c r="U605" s="1" t="b">
        <f>OR(_xlfn.TEXTAFTER(Table5[[#This Row],[rxn]],"-",-1)="SPONT",_xlfn.TEXTAFTER(Table5[[#This Row],[rxn]],"-",-1)="UNKNOWN")</f>
        <v>0</v>
      </c>
      <c r="V605" s="1">
        <f>_xlfn.XLOOKUP(SUBSTITUTE(Table5[[#This Row],[rxn]],"RXN-","ENZLOAD-"),Table4[rxn],Table4[ub],0)</f>
        <v>1.3378599799999999</v>
      </c>
      <c r="W605" s="1" t="b">
        <f>AND(Table5[[#This Row],[FVA ENZLOAD flux UB]]=0,Table5[[#This Row],[ENZ not made when it should be?]])</f>
        <v>0</v>
      </c>
    </row>
    <row r="606" spans="1:23" hidden="1">
      <c r="A606" s="1" t="s">
        <v>5084</v>
      </c>
      <c r="B606" s="1" t="str">
        <f>_xlfn.TEXTBEFORE(Table38[[#This Row],[all fluxes from kapp-slack]]," ",,,,"")</f>
        <v>RXN-VALTA_m_REV-rt6242_m</v>
      </c>
      <c r="C606" s="1">
        <f>_xlfn.NUMBERVALUE(IFERROR(_xlfn.TEXTAFTER(Table38[[#This Row],[all fluxes from kapp-slack]]," ",-1,,,""),""))</f>
        <v>8.8686640115519993E-2</v>
      </c>
      <c r="F606" s="1" t="s">
        <v>7367</v>
      </c>
      <c r="G606" s="1" t="str">
        <f>_xlfn.TEXTBEFORE(Table5[[#This Row],[rxn     kapp_old        kapp_slack_ub   kapp_slack_lb]]," ")</f>
        <v>RXN-CMUCOC_c_FWD-rt5764</v>
      </c>
      <c r="H60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60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606" s="1">
        <f>_xlfn.NUMBERVALUE(_xlfn.TEXTAFTER(Table5[[#This Row],[rxn     kapp_old        kapp_slack_ub   kapp_slack_lb]]," ",-1))</f>
        <v>0</v>
      </c>
      <c r="K606" s="1">
        <f>_xlfn.XLOOKUP(SUBSTITUTE(Table5[[#This Row],[rxn]],"RXN-","ENZLOAD-"),ENZLOAD[name],ENZLOAD[flux],0)</f>
        <v>2.0047739299000001E-7</v>
      </c>
      <c r="L606" s="1" t="str">
        <f>"'"&amp;Table5[[#This Row],[rxn]]&amp;"'"&amp;CHAR(9)&amp;IF(AND(Table5[[#This Row],[kapp_slack_ub]]&lt;&gt;0,Table5[[#This Row],[kapp_old]]&lt;$F$1),$F$1,Table5[[#This Row],[kapp_old]])</f>
        <v>'RXN-CMUCOC_c_FWD-rt5764'	27141.27779288</v>
      </c>
      <c r="M606" s="1">
        <f>_xlfn.XLOOKUP(Table5[[#This Row],[rxn]],Table3[name],Table3[flux],$F$1)</f>
        <v>27141.277792879999</v>
      </c>
      <c r="N606" s="1">
        <f>IFERROR(Table5[[#This Row],[min flux]]/Table5[[#This Row],[associated enzload]],"")</f>
        <v>135383233930.19098</v>
      </c>
      <c r="O606" s="1">
        <f>_xlfn.NUMBERVALUE(IF(Table5[[#This Row],[flux/enzload]]="","",ABS($N$1-Table5[[#This Row],[flux/enzload]])))</f>
        <v>1264533083728.76</v>
      </c>
      <c r="P606" s="1">
        <f>Table5[[#This Row],[kapp_old]]+IFERROR(((Table5[[#This Row],[kapp_slack_ub]]-Table5[[#This Row],[kapp_slack_lb]])/Table5[[#This Row],[associated enzload]]),0)</f>
        <v>27141.277792879999</v>
      </c>
      <c r="Q606" s="1" t="str">
        <f>"'"&amp;Table5[[#This Row],[rxn]]&amp;"'"&amp;CHAR(9)&amp;Table5[[#This Row],[kapp + (slack_ub - slack_lb)/enzload]]</f>
        <v>'RXN-CMUCOC_c_FWD-rt5764'	27141.27779288</v>
      </c>
      <c r="R606" s="1">
        <f>_xlfn.XLOOKUP(Table5[[#This Row],[rxn]],Table38[name],Table38[flux],0)</f>
        <v>0</v>
      </c>
      <c r="S606" s="1">
        <f>_xlfn.XLOOKUP(SUBSTITUTE(Table5[[#This Row],[rxn]],"RXN-","ENZLOAD-"),Table38[name],Table38[flux],0)</f>
        <v>0</v>
      </c>
      <c r="T606" s="1" t="b">
        <f>AND(Table5[[#This Row],[ENZLOAD flux in kapp-slack.gms]]=0,Table5[[#This Row],[flux in kapp-slack.gms]]&lt;&gt;0,NOT(Table5[[#This Row],[spont or unknown?]]))</f>
        <v>0</v>
      </c>
      <c r="U606" s="1" t="b">
        <f>OR(_xlfn.TEXTAFTER(Table5[[#This Row],[rxn]],"-",-1)="SPONT",_xlfn.TEXTAFTER(Table5[[#This Row],[rxn]],"-",-1)="UNKNOWN")</f>
        <v>0</v>
      </c>
      <c r="V606" s="1">
        <f>_xlfn.XLOOKUP(SUBSTITUTE(Table5[[#This Row],[rxn]],"RXN-","ENZLOAD-"),Table4[rxn],Table4[ub],0)</f>
        <v>1.04675969</v>
      </c>
      <c r="W606" s="1" t="b">
        <f>AND(Table5[[#This Row],[FVA ENZLOAD flux UB]]=0,Table5[[#This Row],[ENZ not made when it should be?]])</f>
        <v>0</v>
      </c>
    </row>
    <row r="607" spans="1:23" hidden="1">
      <c r="A607" s="1" t="s">
        <v>5085</v>
      </c>
      <c r="B607" s="1" t="str">
        <f>_xlfn.TEXTBEFORE(Table38[[#This Row],[all fluxes from kapp-slack]]," ",,,,"")</f>
        <v>RXN-VALTRS_c_FWD-rt8160_c</v>
      </c>
      <c r="C607" s="1">
        <f>_xlfn.NUMBERVALUE(IFERROR(_xlfn.TEXTAFTER(Table38[[#This Row],[all fluxes from kapp-slack]]," ",-1,,,""),""))</f>
        <v>3.9112846204728997E-2</v>
      </c>
      <c r="F607" s="1" t="s">
        <v>7368</v>
      </c>
      <c r="G607" s="1" t="str">
        <f>_xlfn.TEXTBEFORE(Table5[[#This Row],[rxn     kapp_old        kapp_slack_ub   kapp_slack_lb]]," ")</f>
        <v>RXN-CMUCOC_c_REV-rt5764</v>
      </c>
      <c r="H60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60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607" s="1">
        <f>_xlfn.NUMBERVALUE(_xlfn.TEXTAFTER(Table5[[#This Row],[rxn     kapp_old        kapp_slack_ub   kapp_slack_lb]]," ",-1))</f>
        <v>0</v>
      </c>
      <c r="K607" s="1">
        <f>_xlfn.XLOOKUP(SUBSTITUTE(Table5[[#This Row],[rxn]],"RXN-","ENZLOAD-"),ENZLOAD[name],ENZLOAD[flux],0)</f>
        <v>2.0047739299000001E-7</v>
      </c>
      <c r="L607" s="1" t="str">
        <f>"'"&amp;Table5[[#This Row],[rxn]]&amp;"'"&amp;CHAR(9)&amp;IF(AND(Table5[[#This Row],[kapp_slack_ub]]&lt;&gt;0,Table5[[#This Row],[kapp_old]]&lt;$F$1),$F$1,Table5[[#This Row],[kapp_old]])</f>
        <v>'RXN-CMUCOC_c_REV-rt5764'	27141.27779288</v>
      </c>
      <c r="M607" s="1">
        <f>_xlfn.XLOOKUP(Table5[[#This Row],[rxn]],Table3[name],Table3[flux],$F$1)</f>
        <v>27141.277792879999</v>
      </c>
      <c r="N607" s="1">
        <f>IFERROR(Table5[[#This Row],[min flux]]/Table5[[#This Row],[associated enzload]],"")</f>
        <v>135383233930.19098</v>
      </c>
      <c r="O607" s="1">
        <f>_xlfn.NUMBERVALUE(IF(Table5[[#This Row],[flux/enzload]]="","",ABS($N$1-Table5[[#This Row],[flux/enzload]])))</f>
        <v>1264533083728.76</v>
      </c>
      <c r="P607" s="1">
        <f>Table5[[#This Row],[kapp_old]]+IFERROR(((Table5[[#This Row],[kapp_slack_ub]]-Table5[[#This Row],[kapp_slack_lb]])/Table5[[#This Row],[associated enzload]]),0)</f>
        <v>27141.277792879999</v>
      </c>
      <c r="Q607" s="1" t="str">
        <f>"'"&amp;Table5[[#This Row],[rxn]]&amp;"'"&amp;CHAR(9)&amp;Table5[[#This Row],[kapp + (slack_ub - slack_lb)/enzload]]</f>
        <v>'RXN-CMUCOC_c_REV-rt5764'	27141.27779288</v>
      </c>
      <c r="R607" s="1">
        <f>_xlfn.XLOOKUP(Table5[[#This Row],[rxn]],Table38[name],Table38[flux],0)</f>
        <v>0</v>
      </c>
      <c r="S607" s="1">
        <f>_xlfn.XLOOKUP(SUBSTITUTE(Table5[[#This Row],[rxn]],"RXN-","ENZLOAD-"),Table38[name],Table38[flux],0)</f>
        <v>0</v>
      </c>
      <c r="T607" s="1" t="b">
        <f>AND(Table5[[#This Row],[ENZLOAD flux in kapp-slack.gms]]=0,Table5[[#This Row],[flux in kapp-slack.gms]]&lt;&gt;0,NOT(Table5[[#This Row],[spont or unknown?]]))</f>
        <v>0</v>
      </c>
      <c r="U607" s="1" t="b">
        <f>OR(_xlfn.TEXTAFTER(Table5[[#This Row],[rxn]],"-",-1)="SPONT",_xlfn.TEXTAFTER(Table5[[#This Row],[rxn]],"-",-1)="UNKNOWN")</f>
        <v>0</v>
      </c>
      <c r="V607" s="1">
        <f>_xlfn.XLOOKUP(SUBSTITUTE(Table5[[#This Row],[rxn]],"RXN-","ENZLOAD-"),Table4[rxn],Table4[ub],0)</f>
        <v>1.04675969</v>
      </c>
      <c r="W607" s="1" t="b">
        <f>AND(Table5[[#This Row],[FVA ENZLOAD flux UB]]=0,Table5[[#This Row],[ENZ not made when it should be?]])</f>
        <v>0</v>
      </c>
    </row>
    <row r="608" spans="1:23" hidden="1">
      <c r="A608" s="1" t="s">
        <v>5086</v>
      </c>
      <c r="B608" s="1" t="str">
        <f>_xlfn.TEXTBEFORE(Table38[[#This Row],[all fluxes from kapp-slack]]," ",,,,"")</f>
        <v>RXN-ZN2t_c_e_FWD-UNKNOWN</v>
      </c>
      <c r="C608" s="1">
        <f>_xlfn.NUMBERVALUE(IFERROR(_xlfn.TEXTAFTER(Table38[[#This Row],[all fluxes from kapp-slack]]," ",-1,,,""),""))</f>
        <v>6.4630348543700004E-4</v>
      </c>
      <c r="F608" s="1" t="s">
        <v>7389</v>
      </c>
      <c r="G608" s="1" t="str">
        <f>_xlfn.TEXTBEFORE(Table5[[#This Row],[rxn     kapp_old        kapp_slack_ub   kapp_slack_lb]]," ")</f>
        <v>RXN-COAt_c_m_FWD-rt0548</v>
      </c>
      <c r="H60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60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608" s="1">
        <f>_xlfn.NUMBERVALUE(_xlfn.TEXTAFTER(Table5[[#This Row],[rxn     kapp_old        kapp_slack_ub   kapp_slack_lb]]," ",-1))</f>
        <v>0</v>
      </c>
      <c r="K608" s="1">
        <f>_xlfn.XLOOKUP(SUBSTITUTE(Table5[[#This Row],[rxn]],"RXN-","ENZLOAD-"),ENZLOAD[name],ENZLOAD[flux],0)</f>
        <v>2.0269916799999999E-8</v>
      </c>
      <c r="L608" s="1" t="str">
        <f>"'"&amp;Table5[[#This Row],[rxn]]&amp;"'"&amp;CHAR(9)&amp;IF(AND(Table5[[#This Row],[kapp_slack_ub]]&lt;&gt;0,Table5[[#This Row],[kapp_old]]&lt;$F$1),$F$1,Table5[[#This Row],[kapp_old]])</f>
        <v>'RXN-COAt_c_m_FWD-rt0548'	27141.27779288</v>
      </c>
      <c r="M608" s="1">
        <f>_xlfn.XLOOKUP(Table5[[#This Row],[rxn]],Table3[name],Table3[flux],$F$1)</f>
        <v>27141.277792879999</v>
      </c>
      <c r="N608" s="1">
        <f>IFERROR(Table5[[#This Row],[min flux]]/Table5[[#This Row],[associated enzload]],"")</f>
        <v>1338993053631.0835</v>
      </c>
      <c r="O608" s="1">
        <f>_xlfn.NUMBERVALUE(IF(Table5[[#This Row],[flux/enzload]]="","",ABS($N$1-Table5[[#This Row],[flux/enzload]])))</f>
        <v>60923264027.870102</v>
      </c>
      <c r="P608" s="1">
        <f>Table5[[#This Row],[kapp_old]]+IFERROR(((Table5[[#This Row],[kapp_slack_ub]]-Table5[[#This Row],[kapp_slack_lb]])/Table5[[#This Row],[associated enzload]]),0)</f>
        <v>27141.277792879999</v>
      </c>
      <c r="Q608" s="1" t="str">
        <f>"'"&amp;Table5[[#This Row],[rxn]]&amp;"'"&amp;CHAR(9)&amp;Table5[[#This Row],[kapp + (slack_ub - slack_lb)/enzload]]</f>
        <v>'RXN-COAt_c_m_FWD-rt0548'	27141.27779288</v>
      </c>
      <c r="R608" s="1">
        <f>_xlfn.XLOOKUP(Table5[[#This Row],[rxn]],Table38[name],Table38[flux],0)</f>
        <v>0</v>
      </c>
      <c r="S608" s="1">
        <f>_xlfn.XLOOKUP(SUBSTITUTE(Table5[[#This Row],[rxn]],"RXN-","ENZLOAD-"),Table38[name],Table38[flux],0)</f>
        <v>0</v>
      </c>
      <c r="T608" s="1" t="b">
        <f>AND(Table5[[#This Row],[ENZLOAD flux in kapp-slack.gms]]=0,Table5[[#This Row],[flux in kapp-slack.gms]]&lt;&gt;0,NOT(Table5[[#This Row],[spont or unknown?]]))</f>
        <v>0</v>
      </c>
      <c r="U608" s="1" t="b">
        <f>OR(_xlfn.TEXTAFTER(Table5[[#This Row],[rxn]],"-",-1)="SPONT",_xlfn.TEXTAFTER(Table5[[#This Row],[rxn]],"-",-1)="UNKNOWN")</f>
        <v>0</v>
      </c>
      <c r="V608" s="1">
        <f>_xlfn.XLOOKUP(SUBSTITUTE(Table5[[#This Row],[rxn]],"RXN-","ENZLOAD-"),Table4[rxn],Table4[ub],0)</f>
        <v>0.98597709</v>
      </c>
      <c r="W608" s="1" t="b">
        <f>AND(Table5[[#This Row],[FVA ENZLOAD flux UB]]=0,Table5[[#This Row],[ENZ not made when it should be?]])</f>
        <v>0</v>
      </c>
    </row>
    <row r="609" spans="1:23" hidden="1">
      <c r="A609" s="1" t="s">
        <v>5087</v>
      </c>
      <c r="B609" s="1" t="str">
        <f>_xlfn.TEXTBEFORE(Table38[[#This Row],[all fluxes from kapp-slack]]," ",,,,"")</f>
        <v>ENZSYN-rt7201</v>
      </c>
      <c r="C609" s="1">
        <f>_xlfn.NUMBERVALUE(IFERROR(_xlfn.TEXTAFTER(Table38[[#This Row],[all fluxes from kapp-slack]]," ",-1,,,""),""))</f>
        <v>5.2526678499999998E-7</v>
      </c>
      <c r="F609" s="1" t="s">
        <v>7433</v>
      </c>
      <c r="G609" s="1" t="str">
        <f>_xlfn.TEXTBEFORE(Table5[[#This Row],[rxn     kapp_old        kapp_slack_ub   kapp_slack_lb]]," ")</f>
        <v>RXN-CRN100t_c_m_FWD-rt0963</v>
      </c>
      <c r="H60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60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609" s="1">
        <f>_xlfn.NUMBERVALUE(_xlfn.TEXTAFTER(Table5[[#This Row],[rxn     kapp_old        kapp_slack_ub   kapp_slack_lb]]," ",-1))</f>
        <v>0</v>
      </c>
      <c r="K609" s="1">
        <f>_xlfn.XLOOKUP(SUBSTITUTE(Table5[[#This Row],[rxn]],"RXN-","ENZLOAD-"),ENZLOAD[name],ENZLOAD[flux],0)</f>
        <v>1.91058229634E-6</v>
      </c>
      <c r="L609" s="1" t="str">
        <f>"'"&amp;Table5[[#This Row],[rxn]]&amp;"'"&amp;CHAR(9)&amp;IF(AND(Table5[[#This Row],[kapp_slack_ub]]&lt;&gt;0,Table5[[#This Row],[kapp_old]]&lt;$F$1),$F$1,Table5[[#This Row],[kapp_old]])</f>
        <v>'RXN-CRN100t_c_m_FWD-rt0963'	27141.27779288</v>
      </c>
      <c r="M609" s="1">
        <f>_xlfn.XLOOKUP(Table5[[#This Row],[rxn]],Table3[name],Table3[flux],$F$1)</f>
        <v>27141.277792879999</v>
      </c>
      <c r="N609" s="1">
        <f>IFERROR(Table5[[#This Row],[min flux]]/Table5[[#This Row],[associated enzload]],"")</f>
        <v>14205762214.416563</v>
      </c>
      <c r="O609" s="1">
        <f>_xlfn.NUMBERVALUE(IF(Table5[[#This Row],[flux/enzload]]="","",ABS($N$1-Table5[[#This Row],[flux/enzload]])))</f>
        <v>1385710555444.54</v>
      </c>
      <c r="P609" s="1">
        <f>Table5[[#This Row],[kapp_old]]+IFERROR(((Table5[[#This Row],[kapp_slack_ub]]-Table5[[#This Row],[kapp_slack_lb]])/Table5[[#This Row],[associated enzload]]),0)</f>
        <v>27141.277792879999</v>
      </c>
      <c r="Q609" s="1" t="str">
        <f>"'"&amp;Table5[[#This Row],[rxn]]&amp;"'"&amp;CHAR(9)&amp;Table5[[#This Row],[kapp + (slack_ub - slack_lb)/enzload]]</f>
        <v>'RXN-CRN100t_c_m_FWD-rt0963'	27141.27779288</v>
      </c>
      <c r="R609" s="1">
        <f>_xlfn.XLOOKUP(Table5[[#This Row],[rxn]],Table38[name],Table38[flux],0)</f>
        <v>0</v>
      </c>
      <c r="S609" s="1">
        <f>_xlfn.XLOOKUP(SUBSTITUTE(Table5[[#This Row],[rxn]],"RXN-","ENZLOAD-"),Table38[name],Table38[flux],0)</f>
        <v>0</v>
      </c>
      <c r="T609" s="1" t="b">
        <f>AND(Table5[[#This Row],[ENZLOAD flux in kapp-slack.gms]]=0,Table5[[#This Row],[flux in kapp-slack.gms]]&lt;&gt;0,NOT(Table5[[#This Row],[spont or unknown?]]))</f>
        <v>0</v>
      </c>
      <c r="U609" s="1" t="b">
        <f>OR(_xlfn.TEXTAFTER(Table5[[#This Row],[rxn]],"-",-1)="SPONT",_xlfn.TEXTAFTER(Table5[[#This Row],[rxn]],"-",-1)="UNKNOWN")</f>
        <v>0</v>
      </c>
      <c r="V609" s="1">
        <f>_xlfn.XLOOKUP(SUBSTITUTE(Table5[[#This Row],[rxn]],"RXN-","ENZLOAD-"),Table4[rxn],Table4[ub],0)</f>
        <v>1.3371804700000001</v>
      </c>
      <c r="W609" s="1" t="b">
        <f>AND(Table5[[#This Row],[FVA ENZLOAD flux UB]]=0,Table5[[#This Row],[ENZ not made when it should be?]])</f>
        <v>0</v>
      </c>
    </row>
    <row r="610" spans="1:23" hidden="1">
      <c r="A610" s="1" t="s">
        <v>5088</v>
      </c>
      <c r="B610" s="1" t="str">
        <f>_xlfn.TEXTBEFORE(Table38[[#This Row],[all fluxes from kapp-slack]]," ",,,,"")</f>
        <v>ENZSYN-rt7616</v>
      </c>
      <c r="C610" s="1">
        <f>_xlfn.NUMBERVALUE(IFERROR(_xlfn.TEXTAFTER(Table38[[#This Row],[all fluxes from kapp-slack]]," ",-1,,,""),""))</f>
        <v>1.64088773E-7</v>
      </c>
      <c r="F610" s="1" t="s">
        <v>7434</v>
      </c>
      <c r="G610" s="1" t="str">
        <f>_xlfn.TEXTBEFORE(Table5[[#This Row],[rxn     kapp_old        kapp_slack_ub   kapp_slack_lb]]," ")</f>
        <v>RXN-CRN100t_c_x_FWD-rt7415_x</v>
      </c>
      <c r="H61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61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610" s="1">
        <f>_xlfn.NUMBERVALUE(_xlfn.TEXTAFTER(Table5[[#This Row],[rxn     kapp_old        kapp_slack_ub   kapp_slack_lb]]," ",-1))</f>
        <v>0</v>
      </c>
      <c r="K610" s="1">
        <f>_xlfn.XLOOKUP(SUBSTITUTE(Table5[[#This Row],[rxn]],"RXN-","ENZLOAD-"),ENZLOAD[name],ENZLOAD[flux],0)</f>
        <v>1.7317787293000001E-7</v>
      </c>
      <c r="L610" s="1" t="str">
        <f>"'"&amp;Table5[[#This Row],[rxn]]&amp;"'"&amp;CHAR(9)&amp;IF(AND(Table5[[#This Row],[kapp_slack_ub]]&lt;&gt;0,Table5[[#This Row],[kapp_old]]&lt;$F$1),$F$1,Table5[[#This Row],[kapp_old]])</f>
        <v>'RXN-CRN100t_c_x_FWD-rt7415_x'	27141.27779288</v>
      </c>
      <c r="M610" s="1">
        <f>_xlfn.XLOOKUP(Table5[[#This Row],[rxn]],Table3[name],Table3[flux],$F$1)</f>
        <v>27141.277792879999</v>
      </c>
      <c r="N610" s="1">
        <f>IFERROR(Table5[[#This Row],[min flux]]/Table5[[#This Row],[associated enzload]],"")</f>
        <v>156724859438.88879</v>
      </c>
      <c r="O610" s="1">
        <f>_xlfn.NUMBERVALUE(IF(Table5[[#This Row],[flux/enzload]]="","",ABS($N$1-Table5[[#This Row],[flux/enzload]])))</f>
        <v>1243191458220.0601</v>
      </c>
      <c r="P610" s="1">
        <f>Table5[[#This Row],[kapp_old]]+IFERROR(((Table5[[#This Row],[kapp_slack_ub]]-Table5[[#This Row],[kapp_slack_lb]])/Table5[[#This Row],[associated enzload]]),0)</f>
        <v>27141.277792879999</v>
      </c>
      <c r="Q610" s="1" t="str">
        <f>"'"&amp;Table5[[#This Row],[rxn]]&amp;"'"&amp;CHAR(9)&amp;Table5[[#This Row],[kapp + (slack_ub - slack_lb)/enzload]]</f>
        <v>'RXN-CRN100t_c_x_FWD-rt7415_x'	27141.27779288</v>
      </c>
      <c r="R610" s="1">
        <f>_xlfn.XLOOKUP(Table5[[#This Row],[rxn]],Table38[name],Table38[flux],0)</f>
        <v>0</v>
      </c>
      <c r="S610" s="1">
        <f>_xlfn.XLOOKUP(SUBSTITUTE(Table5[[#This Row],[rxn]],"RXN-","ENZLOAD-"),Table38[name],Table38[flux],0)</f>
        <v>0</v>
      </c>
      <c r="T610" s="1" t="b">
        <f>AND(Table5[[#This Row],[ENZLOAD flux in kapp-slack.gms]]=0,Table5[[#This Row],[flux in kapp-slack.gms]]&lt;&gt;0,NOT(Table5[[#This Row],[spont or unknown?]]))</f>
        <v>0</v>
      </c>
      <c r="U610" s="1" t="b">
        <f>OR(_xlfn.TEXTAFTER(Table5[[#This Row],[rxn]],"-",-1)="SPONT",_xlfn.TEXTAFTER(Table5[[#This Row],[rxn]],"-",-1)="UNKNOWN")</f>
        <v>0</v>
      </c>
      <c r="V610" s="1">
        <f>_xlfn.XLOOKUP(SUBSTITUTE(Table5[[#This Row],[rxn]],"RXN-","ENZLOAD-"),Table4[rxn],Table4[ub],0)</f>
        <v>0.54578053999999998</v>
      </c>
      <c r="W610" s="1" t="b">
        <f>AND(Table5[[#This Row],[FVA ENZLOAD flux UB]]=0,Table5[[#This Row],[ENZ not made when it should be?]])</f>
        <v>0</v>
      </c>
    </row>
    <row r="611" spans="1:23" hidden="1">
      <c r="A611" s="1" t="s">
        <v>5089</v>
      </c>
      <c r="B611" s="1" t="str">
        <f>_xlfn.TEXTBEFORE(Table38[[#This Row],[all fluxes from kapp-slack]]," ",,,,"")</f>
        <v>ENZSYN-rt6298</v>
      </c>
      <c r="C611" s="1">
        <f>_xlfn.NUMBERVALUE(IFERROR(_xlfn.TEXTAFTER(Table38[[#This Row],[all fluxes from kapp-slack]]," ",-1,,,""),""))</f>
        <v>2.4616510000000001E-8</v>
      </c>
      <c r="F611" s="1" t="s">
        <v>7435</v>
      </c>
      <c r="G611" s="1" t="str">
        <f>_xlfn.TEXTBEFORE(Table5[[#This Row],[rxn     kapp_old        kapp_slack_ub   kapp_slack_lb]]," ")</f>
        <v>RXN-CRN120t_c_m_FWD-rt0963</v>
      </c>
      <c r="H61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61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611" s="1">
        <f>_xlfn.NUMBERVALUE(_xlfn.TEXTAFTER(Table5[[#This Row],[rxn     kapp_old        kapp_slack_ub   kapp_slack_lb]]," ",-1))</f>
        <v>0</v>
      </c>
      <c r="K611" s="1">
        <f>_xlfn.XLOOKUP(SUBSTITUTE(Table5[[#This Row],[rxn]],"RXN-","ENZLOAD-"),ENZLOAD[name],ENZLOAD[flux],0)</f>
        <v>1.91058229634E-6</v>
      </c>
      <c r="L611" s="1" t="str">
        <f>"'"&amp;Table5[[#This Row],[rxn]]&amp;"'"&amp;CHAR(9)&amp;IF(AND(Table5[[#This Row],[kapp_slack_ub]]&lt;&gt;0,Table5[[#This Row],[kapp_old]]&lt;$F$1),$F$1,Table5[[#This Row],[kapp_old]])</f>
        <v>'RXN-CRN120t_c_m_FWD-rt0963'	27141.27779288</v>
      </c>
      <c r="M611" s="1">
        <f>_xlfn.XLOOKUP(Table5[[#This Row],[rxn]],Table3[name],Table3[flux],$F$1)</f>
        <v>27141.277792879999</v>
      </c>
      <c r="N611" s="1">
        <f>IFERROR(Table5[[#This Row],[min flux]]/Table5[[#This Row],[associated enzload]],"")</f>
        <v>14205762214.416563</v>
      </c>
      <c r="O611" s="1">
        <f>_xlfn.NUMBERVALUE(IF(Table5[[#This Row],[flux/enzload]]="","",ABS($N$1-Table5[[#This Row],[flux/enzload]])))</f>
        <v>1385710555444.54</v>
      </c>
      <c r="P611" s="1">
        <f>Table5[[#This Row],[kapp_old]]+IFERROR(((Table5[[#This Row],[kapp_slack_ub]]-Table5[[#This Row],[kapp_slack_lb]])/Table5[[#This Row],[associated enzload]]),0)</f>
        <v>27141.277792879999</v>
      </c>
      <c r="Q611" s="1" t="str">
        <f>"'"&amp;Table5[[#This Row],[rxn]]&amp;"'"&amp;CHAR(9)&amp;Table5[[#This Row],[kapp + (slack_ub - slack_lb)/enzload]]</f>
        <v>'RXN-CRN120t_c_m_FWD-rt0963'	27141.27779288</v>
      </c>
      <c r="R611" s="1">
        <f>_xlfn.XLOOKUP(Table5[[#This Row],[rxn]],Table38[name],Table38[flux],0)</f>
        <v>0</v>
      </c>
      <c r="S611" s="1">
        <f>_xlfn.XLOOKUP(SUBSTITUTE(Table5[[#This Row],[rxn]],"RXN-","ENZLOAD-"),Table38[name],Table38[flux],0)</f>
        <v>0</v>
      </c>
      <c r="T611" s="1" t="b">
        <f>AND(Table5[[#This Row],[ENZLOAD flux in kapp-slack.gms]]=0,Table5[[#This Row],[flux in kapp-slack.gms]]&lt;&gt;0,NOT(Table5[[#This Row],[spont or unknown?]]))</f>
        <v>0</v>
      </c>
      <c r="U611" s="1" t="b">
        <f>OR(_xlfn.TEXTAFTER(Table5[[#This Row],[rxn]],"-",-1)="SPONT",_xlfn.TEXTAFTER(Table5[[#This Row],[rxn]],"-",-1)="UNKNOWN")</f>
        <v>0</v>
      </c>
      <c r="V611" s="1">
        <f>_xlfn.XLOOKUP(SUBSTITUTE(Table5[[#This Row],[rxn]],"RXN-","ENZLOAD-"),Table4[rxn],Table4[ub],0)</f>
        <v>1.3371804700000001</v>
      </c>
      <c r="W611" s="1" t="b">
        <f>AND(Table5[[#This Row],[FVA ENZLOAD flux UB]]=0,Table5[[#This Row],[ENZ not made when it should be?]])</f>
        <v>0</v>
      </c>
    </row>
    <row r="612" spans="1:23" hidden="1">
      <c r="A612" s="1" t="s">
        <v>5090</v>
      </c>
      <c r="B612" s="1" t="str">
        <f>_xlfn.TEXTBEFORE(Table38[[#This Row],[all fluxes from kapp-slack]]," ",,,,"")</f>
        <v>ENZSYN-rt0150</v>
      </c>
      <c r="C612" s="1">
        <f>_xlfn.NUMBERVALUE(IFERROR(_xlfn.TEXTAFTER(Table38[[#This Row],[all fluxes from kapp-slack]]," ",-1,,,""),""))</f>
        <v>3.9722687900000002E-7</v>
      </c>
      <c r="F612" s="1" t="s">
        <v>7436</v>
      </c>
      <c r="G612" s="1" t="str">
        <f>_xlfn.TEXTBEFORE(Table5[[#This Row],[rxn     kapp_old        kapp_slack_ub   kapp_slack_lb]]," ")</f>
        <v>RXN-CRN120t_c_x_FWD-rt7415_x</v>
      </c>
      <c r="H61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61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612" s="1">
        <f>_xlfn.NUMBERVALUE(_xlfn.TEXTAFTER(Table5[[#This Row],[rxn     kapp_old        kapp_slack_ub   kapp_slack_lb]]," ",-1))</f>
        <v>0</v>
      </c>
      <c r="K612" s="1">
        <f>_xlfn.XLOOKUP(SUBSTITUTE(Table5[[#This Row],[rxn]],"RXN-","ENZLOAD-"),ENZLOAD[name],ENZLOAD[flux],0)</f>
        <v>1.7317787293000001E-7</v>
      </c>
      <c r="L612" s="1" t="str">
        <f>"'"&amp;Table5[[#This Row],[rxn]]&amp;"'"&amp;CHAR(9)&amp;IF(AND(Table5[[#This Row],[kapp_slack_ub]]&lt;&gt;0,Table5[[#This Row],[kapp_old]]&lt;$F$1),$F$1,Table5[[#This Row],[kapp_old]])</f>
        <v>'RXN-CRN120t_c_x_FWD-rt7415_x'	27141.27779288</v>
      </c>
      <c r="M612" s="1">
        <f>_xlfn.XLOOKUP(Table5[[#This Row],[rxn]],Table3[name],Table3[flux],$F$1)</f>
        <v>27141.277792879999</v>
      </c>
      <c r="N612" s="1">
        <f>IFERROR(Table5[[#This Row],[min flux]]/Table5[[#This Row],[associated enzload]],"")</f>
        <v>156724859438.88879</v>
      </c>
      <c r="O612" s="1">
        <f>_xlfn.NUMBERVALUE(IF(Table5[[#This Row],[flux/enzload]]="","",ABS($N$1-Table5[[#This Row],[flux/enzload]])))</f>
        <v>1243191458220.0601</v>
      </c>
      <c r="P612" s="1">
        <f>Table5[[#This Row],[kapp_old]]+IFERROR(((Table5[[#This Row],[kapp_slack_ub]]-Table5[[#This Row],[kapp_slack_lb]])/Table5[[#This Row],[associated enzload]]),0)</f>
        <v>27141.277792879999</v>
      </c>
      <c r="Q612" s="1" t="str">
        <f>"'"&amp;Table5[[#This Row],[rxn]]&amp;"'"&amp;CHAR(9)&amp;Table5[[#This Row],[kapp + (slack_ub - slack_lb)/enzload]]</f>
        <v>'RXN-CRN120t_c_x_FWD-rt7415_x'	27141.27779288</v>
      </c>
      <c r="R612" s="1">
        <f>_xlfn.XLOOKUP(Table5[[#This Row],[rxn]],Table38[name],Table38[flux],0)</f>
        <v>0</v>
      </c>
      <c r="S612" s="1">
        <f>_xlfn.XLOOKUP(SUBSTITUTE(Table5[[#This Row],[rxn]],"RXN-","ENZLOAD-"),Table38[name],Table38[flux],0)</f>
        <v>0</v>
      </c>
      <c r="T612" s="1" t="b">
        <f>AND(Table5[[#This Row],[ENZLOAD flux in kapp-slack.gms]]=0,Table5[[#This Row],[flux in kapp-slack.gms]]&lt;&gt;0,NOT(Table5[[#This Row],[spont or unknown?]]))</f>
        <v>0</v>
      </c>
      <c r="U612" s="1" t="b">
        <f>OR(_xlfn.TEXTAFTER(Table5[[#This Row],[rxn]],"-",-1)="SPONT",_xlfn.TEXTAFTER(Table5[[#This Row],[rxn]],"-",-1)="UNKNOWN")</f>
        <v>0</v>
      </c>
      <c r="V612" s="1">
        <f>_xlfn.XLOOKUP(SUBSTITUTE(Table5[[#This Row],[rxn]],"RXN-","ENZLOAD-"),Table4[rxn],Table4[ub],0)</f>
        <v>0.54578053999999998</v>
      </c>
      <c r="W612" s="1" t="b">
        <f>AND(Table5[[#This Row],[FVA ENZLOAD flux UB]]=0,Table5[[#This Row],[ENZ not made when it should be?]])</f>
        <v>0</v>
      </c>
    </row>
    <row r="613" spans="1:23" hidden="1">
      <c r="A613" s="1" t="s">
        <v>5091</v>
      </c>
      <c r="B613" s="1" t="str">
        <f>_xlfn.TEXTBEFORE(Table38[[#This Row],[all fluxes from kapp-slack]]," ",,,,"")</f>
        <v>ENZSYN-rt2267</v>
      </c>
      <c r="C613" s="1">
        <f>_xlfn.NUMBERVALUE(IFERROR(_xlfn.TEXTAFTER(Table38[[#This Row],[all fluxes from kapp-slack]]," ",-1,,,""),""))</f>
        <v>1.92441768E-7</v>
      </c>
      <c r="F613" s="1" t="s">
        <v>7437</v>
      </c>
      <c r="G613" s="1" t="str">
        <f>_xlfn.TEXTBEFORE(Table5[[#This Row],[rxn     kapp_old        kapp_slack_ub   kapp_slack_lb]]," ")</f>
        <v>RXN-CRN40t_c_m_FWD-rt0963</v>
      </c>
      <c r="H61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61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613" s="1">
        <f>_xlfn.NUMBERVALUE(_xlfn.TEXTAFTER(Table5[[#This Row],[rxn     kapp_old        kapp_slack_ub   kapp_slack_lb]]," ",-1))</f>
        <v>0</v>
      </c>
      <c r="K613" s="1">
        <f>_xlfn.XLOOKUP(SUBSTITUTE(Table5[[#This Row],[rxn]],"RXN-","ENZLOAD-"),ENZLOAD[name],ENZLOAD[flux],0)</f>
        <v>1.91058229634E-6</v>
      </c>
      <c r="L613" s="1" t="str">
        <f>"'"&amp;Table5[[#This Row],[rxn]]&amp;"'"&amp;CHAR(9)&amp;IF(AND(Table5[[#This Row],[kapp_slack_ub]]&lt;&gt;0,Table5[[#This Row],[kapp_old]]&lt;$F$1),$F$1,Table5[[#This Row],[kapp_old]])</f>
        <v>'RXN-CRN40t_c_m_FWD-rt0963'	27141.27779288</v>
      </c>
      <c r="M613" s="1">
        <f>_xlfn.XLOOKUP(Table5[[#This Row],[rxn]],Table3[name],Table3[flux],$F$1)</f>
        <v>27141.277792879999</v>
      </c>
      <c r="N613" s="1">
        <f>IFERROR(Table5[[#This Row],[min flux]]/Table5[[#This Row],[associated enzload]],"")</f>
        <v>14205762214.416563</v>
      </c>
      <c r="O613" s="1">
        <f>_xlfn.NUMBERVALUE(IF(Table5[[#This Row],[flux/enzload]]="","",ABS($N$1-Table5[[#This Row],[flux/enzload]])))</f>
        <v>1385710555444.54</v>
      </c>
      <c r="P613" s="1">
        <f>Table5[[#This Row],[kapp_old]]+IFERROR(((Table5[[#This Row],[kapp_slack_ub]]-Table5[[#This Row],[kapp_slack_lb]])/Table5[[#This Row],[associated enzload]]),0)</f>
        <v>27141.277792879999</v>
      </c>
      <c r="Q613" s="1" t="str">
        <f>"'"&amp;Table5[[#This Row],[rxn]]&amp;"'"&amp;CHAR(9)&amp;Table5[[#This Row],[kapp + (slack_ub - slack_lb)/enzload]]</f>
        <v>'RXN-CRN40t_c_m_FWD-rt0963'	27141.27779288</v>
      </c>
      <c r="R613" s="1">
        <f>_xlfn.XLOOKUP(Table5[[#This Row],[rxn]],Table38[name],Table38[flux],0)</f>
        <v>0</v>
      </c>
      <c r="S613" s="1">
        <f>_xlfn.XLOOKUP(SUBSTITUTE(Table5[[#This Row],[rxn]],"RXN-","ENZLOAD-"),Table38[name],Table38[flux],0)</f>
        <v>0</v>
      </c>
      <c r="T613" s="1" t="b">
        <f>AND(Table5[[#This Row],[ENZLOAD flux in kapp-slack.gms]]=0,Table5[[#This Row],[flux in kapp-slack.gms]]&lt;&gt;0,NOT(Table5[[#This Row],[spont or unknown?]]))</f>
        <v>0</v>
      </c>
      <c r="U613" s="1" t="b">
        <f>OR(_xlfn.TEXTAFTER(Table5[[#This Row],[rxn]],"-",-1)="SPONT",_xlfn.TEXTAFTER(Table5[[#This Row],[rxn]],"-",-1)="UNKNOWN")</f>
        <v>0</v>
      </c>
      <c r="V613" s="1">
        <f>_xlfn.XLOOKUP(SUBSTITUTE(Table5[[#This Row],[rxn]],"RXN-","ENZLOAD-"),Table4[rxn],Table4[ub],0)</f>
        <v>1.3371804700000001</v>
      </c>
      <c r="W613" s="1" t="b">
        <f>AND(Table5[[#This Row],[FVA ENZLOAD flux UB]]=0,Table5[[#This Row],[ENZ not made when it should be?]])</f>
        <v>0</v>
      </c>
    </row>
    <row r="614" spans="1:23" hidden="1">
      <c r="A614" s="1" t="s">
        <v>5092</v>
      </c>
      <c r="B614" s="1" t="str">
        <f>_xlfn.TEXTBEFORE(Table38[[#This Row],[all fluxes from kapp-slack]]," ",,,,"")</f>
        <v>ENZSYN-rt1611</v>
      </c>
      <c r="C614" s="1">
        <f>_xlfn.NUMBERVALUE(IFERROR(_xlfn.TEXTAFTER(Table38[[#This Row],[all fluxes from kapp-slack]]," ",-1,,,""),""))</f>
        <v>5.3941542999999997E-8</v>
      </c>
      <c r="F614" s="1" t="s">
        <v>7438</v>
      </c>
      <c r="G614" s="1" t="str">
        <f>_xlfn.TEXTBEFORE(Table5[[#This Row],[rxn     kapp_old        kapp_slack_ub   kapp_slack_lb]]," ")</f>
        <v>RXN-CRN40t_c_x_FWD-rt7415_x</v>
      </c>
      <c r="H61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61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614" s="1">
        <f>_xlfn.NUMBERVALUE(_xlfn.TEXTAFTER(Table5[[#This Row],[rxn     kapp_old        kapp_slack_ub   kapp_slack_lb]]," ",-1))</f>
        <v>0</v>
      </c>
      <c r="K614" s="1">
        <f>_xlfn.XLOOKUP(SUBSTITUTE(Table5[[#This Row],[rxn]],"RXN-","ENZLOAD-"),ENZLOAD[name],ENZLOAD[flux],0)</f>
        <v>1.7317787293000001E-7</v>
      </c>
      <c r="L614" s="1" t="str">
        <f>"'"&amp;Table5[[#This Row],[rxn]]&amp;"'"&amp;CHAR(9)&amp;IF(AND(Table5[[#This Row],[kapp_slack_ub]]&lt;&gt;0,Table5[[#This Row],[kapp_old]]&lt;$F$1),$F$1,Table5[[#This Row],[kapp_old]])</f>
        <v>'RXN-CRN40t_c_x_FWD-rt7415_x'	27141.27779288</v>
      </c>
      <c r="M614" s="1">
        <f>_xlfn.XLOOKUP(Table5[[#This Row],[rxn]],Table3[name],Table3[flux],$F$1)</f>
        <v>27141.277792879999</v>
      </c>
      <c r="N614" s="1">
        <f>IFERROR(Table5[[#This Row],[min flux]]/Table5[[#This Row],[associated enzload]],"")</f>
        <v>156724859438.88879</v>
      </c>
      <c r="O614" s="1">
        <f>_xlfn.NUMBERVALUE(IF(Table5[[#This Row],[flux/enzload]]="","",ABS($N$1-Table5[[#This Row],[flux/enzload]])))</f>
        <v>1243191458220.0601</v>
      </c>
      <c r="P614" s="1">
        <f>Table5[[#This Row],[kapp_old]]+IFERROR(((Table5[[#This Row],[kapp_slack_ub]]-Table5[[#This Row],[kapp_slack_lb]])/Table5[[#This Row],[associated enzload]]),0)</f>
        <v>27141.277792879999</v>
      </c>
      <c r="Q614" s="1" t="str">
        <f>"'"&amp;Table5[[#This Row],[rxn]]&amp;"'"&amp;CHAR(9)&amp;Table5[[#This Row],[kapp + (slack_ub - slack_lb)/enzload]]</f>
        <v>'RXN-CRN40t_c_x_FWD-rt7415_x'	27141.27779288</v>
      </c>
      <c r="R614" s="1">
        <f>_xlfn.XLOOKUP(Table5[[#This Row],[rxn]],Table38[name],Table38[flux],0)</f>
        <v>0</v>
      </c>
      <c r="S614" s="1">
        <f>_xlfn.XLOOKUP(SUBSTITUTE(Table5[[#This Row],[rxn]],"RXN-","ENZLOAD-"),Table38[name],Table38[flux],0)</f>
        <v>0</v>
      </c>
      <c r="T614" s="1" t="b">
        <f>AND(Table5[[#This Row],[ENZLOAD flux in kapp-slack.gms]]=0,Table5[[#This Row],[flux in kapp-slack.gms]]&lt;&gt;0,NOT(Table5[[#This Row],[spont or unknown?]]))</f>
        <v>0</v>
      </c>
      <c r="U614" s="1" t="b">
        <f>OR(_xlfn.TEXTAFTER(Table5[[#This Row],[rxn]],"-",-1)="SPONT",_xlfn.TEXTAFTER(Table5[[#This Row],[rxn]],"-",-1)="UNKNOWN")</f>
        <v>0</v>
      </c>
      <c r="V614" s="1">
        <f>_xlfn.XLOOKUP(SUBSTITUTE(Table5[[#This Row],[rxn]],"RXN-","ENZLOAD-"),Table4[rxn],Table4[ub],0)</f>
        <v>0.54578053999999998</v>
      </c>
      <c r="W614" s="1" t="b">
        <f>AND(Table5[[#This Row],[FVA ENZLOAD flux UB]]=0,Table5[[#This Row],[ENZ not made when it should be?]])</f>
        <v>0</v>
      </c>
    </row>
    <row r="615" spans="1:23" hidden="1">
      <c r="A615" s="1" t="s">
        <v>5093</v>
      </c>
      <c r="B615" s="1" t="str">
        <f>_xlfn.TEXTBEFORE(Table38[[#This Row],[all fluxes from kapp-slack]]," ",,,,"")</f>
        <v>ENZSYN-rt2309</v>
      </c>
      <c r="C615" s="1">
        <f>_xlfn.NUMBERVALUE(IFERROR(_xlfn.TEXTAFTER(Table38[[#This Row],[all fluxes from kapp-slack]]," ",-1,,,""),""))</f>
        <v>3.90555018E-7</v>
      </c>
      <c r="F615" s="1" t="s">
        <v>7439</v>
      </c>
      <c r="G615" s="1" t="str">
        <f>_xlfn.TEXTBEFORE(Table5[[#This Row],[rxn     kapp_old        kapp_slack_ub   kapp_slack_lb]]," ")</f>
        <v>RXN-CRN60t_c_m_FWD-rt0963</v>
      </c>
      <c r="H61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61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615" s="1">
        <f>_xlfn.NUMBERVALUE(_xlfn.TEXTAFTER(Table5[[#This Row],[rxn     kapp_old        kapp_slack_ub   kapp_slack_lb]]," ",-1))</f>
        <v>0</v>
      </c>
      <c r="K615" s="1">
        <f>_xlfn.XLOOKUP(SUBSTITUTE(Table5[[#This Row],[rxn]],"RXN-","ENZLOAD-"),ENZLOAD[name],ENZLOAD[flux],0)</f>
        <v>1.91058229634E-6</v>
      </c>
      <c r="L615" s="1" t="str">
        <f>"'"&amp;Table5[[#This Row],[rxn]]&amp;"'"&amp;CHAR(9)&amp;IF(AND(Table5[[#This Row],[kapp_slack_ub]]&lt;&gt;0,Table5[[#This Row],[kapp_old]]&lt;$F$1),$F$1,Table5[[#This Row],[kapp_old]])</f>
        <v>'RXN-CRN60t_c_m_FWD-rt0963'	27141.27779288</v>
      </c>
      <c r="M615" s="1">
        <f>_xlfn.XLOOKUP(Table5[[#This Row],[rxn]],Table3[name],Table3[flux],$F$1)</f>
        <v>27141.277792879999</v>
      </c>
      <c r="N615" s="1">
        <f>IFERROR(Table5[[#This Row],[min flux]]/Table5[[#This Row],[associated enzload]],"")</f>
        <v>14205762214.416563</v>
      </c>
      <c r="O615" s="1">
        <f>_xlfn.NUMBERVALUE(IF(Table5[[#This Row],[flux/enzload]]="","",ABS($N$1-Table5[[#This Row],[flux/enzload]])))</f>
        <v>1385710555444.54</v>
      </c>
      <c r="P615" s="1">
        <f>Table5[[#This Row],[kapp_old]]+IFERROR(((Table5[[#This Row],[kapp_slack_ub]]-Table5[[#This Row],[kapp_slack_lb]])/Table5[[#This Row],[associated enzload]]),0)</f>
        <v>27141.277792879999</v>
      </c>
      <c r="Q615" s="1" t="str">
        <f>"'"&amp;Table5[[#This Row],[rxn]]&amp;"'"&amp;CHAR(9)&amp;Table5[[#This Row],[kapp + (slack_ub - slack_lb)/enzload]]</f>
        <v>'RXN-CRN60t_c_m_FWD-rt0963'	27141.27779288</v>
      </c>
      <c r="R615" s="1">
        <f>_xlfn.XLOOKUP(Table5[[#This Row],[rxn]],Table38[name],Table38[flux],0)</f>
        <v>0</v>
      </c>
      <c r="S615" s="1">
        <f>_xlfn.XLOOKUP(SUBSTITUTE(Table5[[#This Row],[rxn]],"RXN-","ENZLOAD-"),Table38[name],Table38[flux],0)</f>
        <v>0</v>
      </c>
      <c r="T615" s="1" t="b">
        <f>AND(Table5[[#This Row],[ENZLOAD flux in kapp-slack.gms]]=0,Table5[[#This Row],[flux in kapp-slack.gms]]&lt;&gt;0,NOT(Table5[[#This Row],[spont or unknown?]]))</f>
        <v>0</v>
      </c>
      <c r="U615" s="1" t="b">
        <f>OR(_xlfn.TEXTAFTER(Table5[[#This Row],[rxn]],"-",-1)="SPONT",_xlfn.TEXTAFTER(Table5[[#This Row],[rxn]],"-",-1)="UNKNOWN")</f>
        <v>0</v>
      </c>
      <c r="V615" s="1">
        <f>_xlfn.XLOOKUP(SUBSTITUTE(Table5[[#This Row],[rxn]],"RXN-","ENZLOAD-"),Table4[rxn],Table4[ub],0)</f>
        <v>1.3371804700000001</v>
      </c>
      <c r="W615" s="1" t="b">
        <f>AND(Table5[[#This Row],[FVA ENZLOAD flux UB]]=0,Table5[[#This Row],[ENZ not made when it should be?]])</f>
        <v>0</v>
      </c>
    </row>
    <row r="616" spans="1:23" hidden="1">
      <c r="A616" s="1" t="s">
        <v>5094</v>
      </c>
      <c r="B616" s="1" t="str">
        <f>_xlfn.TEXTBEFORE(Table38[[#This Row],[all fluxes from kapp-slack]]," ",,,,"")</f>
        <v>ENZSYN-rt0302</v>
      </c>
      <c r="C616" s="1">
        <f>_xlfn.NUMBERVALUE(IFERROR(_xlfn.TEXTAFTER(Table38[[#This Row],[all fluxes from kapp-slack]]," ",-1,,,""),""))</f>
        <v>2.4755191225E-5</v>
      </c>
      <c r="F616" s="1" t="s">
        <v>7440</v>
      </c>
      <c r="G616" s="1" t="str">
        <f>_xlfn.TEXTBEFORE(Table5[[#This Row],[rxn     kapp_old        kapp_slack_ub   kapp_slack_lb]]," ")</f>
        <v>RXN-CRN60t_c_x_FWD-rt7415_x</v>
      </c>
      <c r="H61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61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616" s="1">
        <f>_xlfn.NUMBERVALUE(_xlfn.TEXTAFTER(Table5[[#This Row],[rxn     kapp_old        kapp_slack_ub   kapp_slack_lb]]," ",-1))</f>
        <v>0</v>
      </c>
      <c r="K616" s="1">
        <f>_xlfn.XLOOKUP(SUBSTITUTE(Table5[[#This Row],[rxn]],"RXN-","ENZLOAD-"),ENZLOAD[name],ENZLOAD[flux],0)</f>
        <v>1.7317787293000001E-7</v>
      </c>
      <c r="L616" s="1" t="str">
        <f>"'"&amp;Table5[[#This Row],[rxn]]&amp;"'"&amp;CHAR(9)&amp;IF(AND(Table5[[#This Row],[kapp_slack_ub]]&lt;&gt;0,Table5[[#This Row],[kapp_old]]&lt;$F$1),$F$1,Table5[[#This Row],[kapp_old]])</f>
        <v>'RXN-CRN60t_c_x_FWD-rt7415_x'	27141.27779288</v>
      </c>
      <c r="M616" s="1">
        <f>_xlfn.XLOOKUP(Table5[[#This Row],[rxn]],Table3[name],Table3[flux],$F$1)</f>
        <v>27141.277792879999</v>
      </c>
      <c r="N616" s="1">
        <f>IFERROR(Table5[[#This Row],[min flux]]/Table5[[#This Row],[associated enzload]],"")</f>
        <v>156724859438.88879</v>
      </c>
      <c r="O616" s="1">
        <f>_xlfn.NUMBERVALUE(IF(Table5[[#This Row],[flux/enzload]]="","",ABS($N$1-Table5[[#This Row],[flux/enzload]])))</f>
        <v>1243191458220.0601</v>
      </c>
      <c r="P616" s="1">
        <f>Table5[[#This Row],[kapp_old]]+IFERROR(((Table5[[#This Row],[kapp_slack_ub]]-Table5[[#This Row],[kapp_slack_lb]])/Table5[[#This Row],[associated enzload]]),0)</f>
        <v>27141.277792879999</v>
      </c>
      <c r="Q616" s="1" t="str">
        <f>"'"&amp;Table5[[#This Row],[rxn]]&amp;"'"&amp;CHAR(9)&amp;Table5[[#This Row],[kapp + (slack_ub - slack_lb)/enzload]]</f>
        <v>'RXN-CRN60t_c_x_FWD-rt7415_x'	27141.27779288</v>
      </c>
      <c r="R616" s="1">
        <f>_xlfn.XLOOKUP(Table5[[#This Row],[rxn]],Table38[name],Table38[flux],0)</f>
        <v>0</v>
      </c>
      <c r="S616" s="1">
        <f>_xlfn.XLOOKUP(SUBSTITUTE(Table5[[#This Row],[rxn]],"RXN-","ENZLOAD-"),Table38[name],Table38[flux],0)</f>
        <v>0</v>
      </c>
      <c r="T616" s="1" t="b">
        <f>AND(Table5[[#This Row],[ENZLOAD flux in kapp-slack.gms]]=0,Table5[[#This Row],[flux in kapp-slack.gms]]&lt;&gt;0,NOT(Table5[[#This Row],[spont or unknown?]]))</f>
        <v>0</v>
      </c>
      <c r="U616" s="1" t="b">
        <f>OR(_xlfn.TEXTAFTER(Table5[[#This Row],[rxn]],"-",-1)="SPONT",_xlfn.TEXTAFTER(Table5[[#This Row],[rxn]],"-",-1)="UNKNOWN")</f>
        <v>0</v>
      </c>
      <c r="V616" s="1">
        <f>_xlfn.XLOOKUP(SUBSTITUTE(Table5[[#This Row],[rxn]],"RXN-","ENZLOAD-"),Table4[rxn],Table4[ub],0)</f>
        <v>0.54578053999999998</v>
      </c>
      <c r="W616" s="1" t="b">
        <f>AND(Table5[[#This Row],[FVA ENZLOAD flux UB]]=0,Table5[[#This Row],[ENZ not made when it should be?]])</f>
        <v>0</v>
      </c>
    </row>
    <row r="617" spans="1:23" hidden="1">
      <c r="A617" s="1" t="s">
        <v>5095</v>
      </c>
      <c r="B617" s="1" t="str">
        <f>_xlfn.TEXTBEFORE(Table38[[#This Row],[all fluxes from kapp-slack]]," ",,,,"")</f>
        <v>ENZSYN-rt7423</v>
      </c>
      <c r="C617" s="1">
        <f>_xlfn.NUMBERVALUE(IFERROR(_xlfn.TEXTAFTER(Table38[[#This Row],[all fluxes from kapp-slack]]," ",-1,,,""),""))</f>
        <v>9.2489784699999995E-7</v>
      </c>
      <c r="F617" s="1" t="s">
        <v>7441</v>
      </c>
      <c r="G617" s="1" t="str">
        <f>_xlfn.TEXTBEFORE(Table5[[#This Row],[rxn     kapp_old        kapp_slack_ub   kapp_slack_lb]]," ")</f>
        <v>RXN-CRN80t_c_m_FWD-rt0963</v>
      </c>
      <c r="H61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61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617" s="1">
        <f>_xlfn.NUMBERVALUE(_xlfn.TEXTAFTER(Table5[[#This Row],[rxn     kapp_old        kapp_slack_ub   kapp_slack_lb]]," ",-1))</f>
        <v>0</v>
      </c>
      <c r="K617" s="1">
        <f>_xlfn.XLOOKUP(SUBSTITUTE(Table5[[#This Row],[rxn]],"RXN-","ENZLOAD-"),ENZLOAD[name],ENZLOAD[flux],0)</f>
        <v>1.91058229634E-6</v>
      </c>
      <c r="L617" s="1" t="str">
        <f>"'"&amp;Table5[[#This Row],[rxn]]&amp;"'"&amp;CHAR(9)&amp;IF(AND(Table5[[#This Row],[kapp_slack_ub]]&lt;&gt;0,Table5[[#This Row],[kapp_old]]&lt;$F$1),$F$1,Table5[[#This Row],[kapp_old]])</f>
        <v>'RXN-CRN80t_c_m_FWD-rt0963'	27141.27779288</v>
      </c>
      <c r="M617" s="1">
        <f>_xlfn.XLOOKUP(Table5[[#This Row],[rxn]],Table3[name],Table3[flux],$F$1)</f>
        <v>27141.277792879999</v>
      </c>
      <c r="N617" s="1">
        <f>IFERROR(Table5[[#This Row],[min flux]]/Table5[[#This Row],[associated enzload]],"")</f>
        <v>14205762214.416563</v>
      </c>
      <c r="O617" s="1">
        <f>_xlfn.NUMBERVALUE(IF(Table5[[#This Row],[flux/enzload]]="","",ABS($N$1-Table5[[#This Row],[flux/enzload]])))</f>
        <v>1385710555444.54</v>
      </c>
      <c r="P617" s="1">
        <f>Table5[[#This Row],[kapp_old]]+IFERROR(((Table5[[#This Row],[kapp_slack_ub]]-Table5[[#This Row],[kapp_slack_lb]])/Table5[[#This Row],[associated enzload]]),0)</f>
        <v>27141.277792879999</v>
      </c>
      <c r="Q617" s="1" t="str">
        <f>"'"&amp;Table5[[#This Row],[rxn]]&amp;"'"&amp;CHAR(9)&amp;Table5[[#This Row],[kapp + (slack_ub - slack_lb)/enzload]]</f>
        <v>'RXN-CRN80t_c_m_FWD-rt0963'	27141.27779288</v>
      </c>
      <c r="R617" s="1">
        <f>_xlfn.XLOOKUP(Table5[[#This Row],[rxn]],Table38[name],Table38[flux],0)</f>
        <v>0</v>
      </c>
      <c r="S617" s="1">
        <f>_xlfn.XLOOKUP(SUBSTITUTE(Table5[[#This Row],[rxn]],"RXN-","ENZLOAD-"),Table38[name],Table38[flux],0)</f>
        <v>0</v>
      </c>
      <c r="T617" s="1" t="b">
        <f>AND(Table5[[#This Row],[ENZLOAD flux in kapp-slack.gms]]=0,Table5[[#This Row],[flux in kapp-slack.gms]]&lt;&gt;0,NOT(Table5[[#This Row],[spont or unknown?]]))</f>
        <v>0</v>
      </c>
      <c r="U617" s="1" t="b">
        <f>OR(_xlfn.TEXTAFTER(Table5[[#This Row],[rxn]],"-",-1)="SPONT",_xlfn.TEXTAFTER(Table5[[#This Row],[rxn]],"-",-1)="UNKNOWN")</f>
        <v>0</v>
      </c>
      <c r="V617" s="1">
        <f>_xlfn.XLOOKUP(SUBSTITUTE(Table5[[#This Row],[rxn]],"RXN-","ENZLOAD-"),Table4[rxn],Table4[ub],0)</f>
        <v>1.3371804700000001</v>
      </c>
      <c r="W617" s="1" t="b">
        <f>AND(Table5[[#This Row],[FVA ENZLOAD flux UB]]=0,Table5[[#This Row],[ENZ not made when it should be?]])</f>
        <v>0</v>
      </c>
    </row>
    <row r="618" spans="1:23" hidden="1">
      <c r="A618" s="1" t="s">
        <v>5096</v>
      </c>
      <c r="B618" s="1" t="str">
        <f>_xlfn.TEXTBEFORE(Table38[[#This Row],[all fluxes from kapp-slack]]," ",,,,"")</f>
        <v>ENZSYN-rt2975</v>
      </c>
      <c r="C618" s="1">
        <f>_xlfn.NUMBERVALUE(IFERROR(_xlfn.TEXTAFTER(Table38[[#This Row],[all fluxes from kapp-slack]]," ",-1,,,""),""))</f>
        <v>3.90555018E-7</v>
      </c>
      <c r="F618" s="1" t="s">
        <v>7442</v>
      </c>
      <c r="G618" s="1" t="str">
        <f>_xlfn.TEXTBEFORE(Table5[[#This Row],[rxn     kapp_old        kapp_slack_ub   kapp_slack_lb]]," ")</f>
        <v>RXN-CRN80t_c_x_FWD-rt7415_x</v>
      </c>
      <c r="H61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61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618" s="1">
        <f>_xlfn.NUMBERVALUE(_xlfn.TEXTAFTER(Table5[[#This Row],[rxn     kapp_old        kapp_slack_ub   kapp_slack_lb]]," ",-1))</f>
        <v>0</v>
      </c>
      <c r="K618" s="1">
        <f>_xlfn.XLOOKUP(SUBSTITUTE(Table5[[#This Row],[rxn]],"RXN-","ENZLOAD-"),ENZLOAD[name],ENZLOAD[flux],0)</f>
        <v>1.7317787293000001E-7</v>
      </c>
      <c r="L618" s="1" t="str">
        <f>"'"&amp;Table5[[#This Row],[rxn]]&amp;"'"&amp;CHAR(9)&amp;IF(AND(Table5[[#This Row],[kapp_slack_ub]]&lt;&gt;0,Table5[[#This Row],[kapp_old]]&lt;$F$1),$F$1,Table5[[#This Row],[kapp_old]])</f>
        <v>'RXN-CRN80t_c_x_FWD-rt7415_x'	27141.27779288</v>
      </c>
      <c r="M618" s="1">
        <f>_xlfn.XLOOKUP(Table5[[#This Row],[rxn]],Table3[name],Table3[flux],$F$1)</f>
        <v>27141.277792879999</v>
      </c>
      <c r="N618" s="1">
        <f>IFERROR(Table5[[#This Row],[min flux]]/Table5[[#This Row],[associated enzload]],"")</f>
        <v>156724859438.88879</v>
      </c>
      <c r="O618" s="1">
        <f>_xlfn.NUMBERVALUE(IF(Table5[[#This Row],[flux/enzload]]="","",ABS($N$1-Table5[[#This Row],[flux/enzload]])))</f>
        <v>1243191458220.0601</v>
      </c>
      <c r="P618" s="1">
        <f>Table5[[#This Row],[kapp_old]]+IFERROR(((Table5[[#This Row],[kapp_slack_ub]]-Table5[[#This Row],[kapp_slack_lb]])/Table5[[#This Row],[associated enzload]]),0)</f>
        <v>27141.277792879999</v>
      </c>
      <c r="Q618" s="1" t="str">
        <f>"'"&amp;Table5[[#This Row],[rxn]]&amp;"'"&amp;CHAR(9)&amp;Table5[[#This Row],[kapp + (slack_ub - slack_lb)/enzload]]</f>
        <v>'RXN-CRN80t_c_x_FWD-rt7415_x'	27141.27779288</v>
      </c>
      <c r="R618" s="1">
        <f>_xlfn.XLOOKUP(Table5[[#This Row],[rxn]],Table38[name],Table38[flux],0)</f>
        <v>0</v>
      </c>
      <c r="S618" s="1">
        <f>_xlfn.XLOOKUP(SUBSTITUTE(Table5[[#This Row],[rxn]],"RXN-","ENZLOAD-"),Table38[name],Table38[flux],0)</f>
        <v>0</v>
      </c>
      <c r="T618" s="1" t="b">
        <f>AND(Table5[[#This Row],[ENZLOAD flux in kapp-slack.gms]]=0,Table5[[#This Row],[flux in kapp-slack.gms]]&lt;&gt;0,NOT(Table5[[#This Row],[spont or unknown?]]))</f>
        <v>0</v>
      </c>
      <c r="U618" s="1" t="b">
        <f>OR(_xlfn.TEXTAFTER(Table5[[#This Row],[rxn]],"-",-1)="SPONT",_xlfn.TEXTAFTER(Table5[[#This Row],[rxn]],"-",-1)="UNKNOWN")</f>
        <v>0</v>
      </c>
      <c r="V618" s="1">
        <f>_xlfn.XLOOKUP(SUBSTITUTE(Table5[[#This Row],[rxn]],"RXN-","ENZLOAD-"),Table4[rxn],Table4[ub],0)</f>
        <v>0.54578053999999998</v>
      </c>
      <c r="W618" s="1" t="b">
        <f>AND(Table5[[#This Row],[FVA ENZLOAD flux UB]]=0,Table5[[#This Row],[ENZ not made when it should be?]])</f>
        <v>0</v>
      </c>
    </row>
    <row r="619" spans="1:23" hidden="1">
      <c r="A619" s="1" t="s">
        <v>5097</v>
      </c>
      <c r="B619" s="1" t="str">
        <f>_xlfn.TEXTBEFORE(Table38[[#This Row],[all fluxes from kapp-slack]]," ",,,,"")</f>
        <v>ENZSYN-rt8327</v>
      </c>
      <c r="C619" s="1">
        <f>_xlfn.NUMBERVALUE(IFERROR(_xlfn.TEXTAFTER(Table38[[#This Row],[all fluxes from kapp-slack]]," ",-1,,,""),""))</f>
        <v>5.4172556000000001E-7</v>
      </c>
      <c r="F619" s="1" t="s">
        <v>7443</v>
      </c>
      <c r="G619" s="1" t="str">
        <f>_xlfn.TEXTBEFORE(Table5[[#This Row],[rxn     kapp_old        kapp_slack_ub   kapp_slack_lb]]," ")</f>
        <v>RXN-CRNACRNt_c_m_FWD-rt0963</v>
      </c>
      <c r="H61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61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619" s="1">
        <f>_xlfn.NUMBERVALUE(_xlfn.TEXTAFTER(Table5[[#This Row],[rxn     kapp_old        kapp_slack_ub   kapp_slack_lb]]," ",-1))</f>
        <v>0</v>
      </c>
      <c r="K619" s="1">
        <f>_xlfn.XLOOKUP(SUBSTITUTE(Table5[[#This Row],[rxn]],"RXN-","ENZLOAD-"),ENZLOAD[name],ENZLOAD[flux],0)</f>
        <v>1.91058229634E-6</v>
      </c>
      <c r="L619" s="1" t="str">
        <f>"'"&amp;Table5[[#This Row],[rxn]]&amp;"'"&amp;CHAR(9)&amp;IF(AND(Table5[[#This Row],[kapp_slack_ub]]&lt;&gt;0,Table5[[#This Row],[kapp_old]]&lt;$F$1),$F$1,Table5[[#This Row],[kapp_old]])</f>
        <v>'RXN-CRNACRNt_c_m_FWD-rt0963'	27141.27779288</v>
      </c>
      <c r="M619" s="1">
        <f>_xlfn.XLOOKUP(Table5[[#This Row],[rxn]],Table3[name],Table3[flux],$F$1)</f>
        <v>27141.277792879999</v>
      </c>
      <c r="N619" s="1">
        <f>IFERROR(Table5[[#This Row],[min flux]]/Table5[[#This Row],[associated enzload]],"")</f>
        <v>14205762214.416563</v>
      </c>
      <c r="O619" s="1">
        <f>_xlfn.NUMBERVALUE(IF(Table5[[#This Row],[flux/enzload]]="","",ABS($N$1-Table5[[#This Row],[flux/enzload]])))</f>
        <v>1385710555444.54</v>
      </c>
      <c r="P619" s="1">
        <f>Table5[[#This Row],[kapp_old]]+IFERROR(((Table5[[#This Row],[kapp_slack_ub]]-Table5[[#This Row],[kapp_slack_lb]])/Table5[[#This Row],[associated enzload]]),0)</f>
        <v>27141.277792879999</v>
      </c>
      <c r="Q619" s="1" t="str">
        <f>"'"&amp;Table5[[#This Row],[rxn]]&amp;"'"&amp;CHAR(9)&amp;Table5[[#This Row],[kapp + (slack_ub - slack_lb)/enzload]]</f>
        <v>'RXN-CRNACRNt_c_m_FWD-rt0963'	27141.27779288</v>
      </c>
      <c r="R619" s="1">
        <f>_xlfn.XLOOKUP(Table5[[#This Row],[rxn]],Table38[name],Table38[flux],0)</f>
        <v>0</v>
      </c>
      <c r="S619" s="1">
        <f>_xlfn.XLOOKUP(SUBSTITUTE(Table5[[#This Row],[rxn]],"RXN-","ENZLOAD-"),Table38[name],Table38[flux],0)</f>
        <v>0</v>
      </c>
      <c r="T619" s="1" t="b">
        <f>AND(Table5[[#This Row],[ENZLOAD flux in kapp-slack.gms]]=0,Table5[[#This Row],[flux in kapp-slack.gms]]&lt;&gt;0,NOT(Table5[[#This Row],[spont or unknown?]]))</f>
        <v>0</v>
      </c>
      <c r="U619" s="1" t="b">
        <f>OR(_xlfn.TEXTAFTER(Table5[[#This Row],[rxn]],"-",-1)="SPONT",_xlfn.TEXTAFTER(Table5[[#This Row],[rxn]],"-",-1)="UNKNOWN")</f>
        <v>0</v>
      </c>
      <c r="V619" s="1">
        <f>_xlfn.XLOOKUP(SUBSTITUTE(Table5[[#This Row],[rxn]],"RXN-","ENZLOAD-"),Table4[rxn],Table4[ub],0)</f>
        <v>1.3371804700000001</v>
      </c>
      <c r="W619" s="1" t="b">
        <f>AND(Table5[[#This Row],[FVA ENZLOAD flux UB]]=0,Table5[[#This Row],[ENZ not made when it should be?]])</f>
        <v>0</v>
      </c>
    </row>
    <row r="620" spans="1:23" hidden="1">
      <c r="A620" s="1" t="s">
        <v>5098</v>
      </c>
      <c r="B620" s="1" t="str">
        <f>_xlfn.TEXTBEFORE(Table38[[#This Row],[all fluxes from kapp-slack]]," ",,,,"")</f>
        <v>ENZSYN-rt2190</v>
      </c>
      <c r="C620" s="1">
        <f>_xlfn.NUMBERVALUE(IFERROR(_xlfn.TEXTAFTER(Table38[[#This Row],[all fluxes from kapp-slack]]," ",-1,,,""),""))</f>
        <v>1.1299550505999999E-5</v>
      </c>
      <c r="F620" s="1" t="s">
        <v>7444</v>
      </c>
      <c r="G620" s="1" t="str">
        <f>_xlfn.TEXTBEFORE(Table5[[#This Row],[rxn     kapp_old        kapp_slack_ub   kapp_slack_lb]]," ")</f>
        <v>RXN-CRNAT100_m_FWD-rt7415_m</v>
      </c>
      <c r="H62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62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620" s="1">
        <f>_xlfn.NUMBERVALUE(_xlfn.TEXTAFTER(Table5[[#This Row],[rxn     kapp_old        kapp_slack_ub   kapp_slack_lb]]," ",-1))</f>
        <v>0</v>
      </c>
      <c r="K620" s="1">
        <f>_xlfn.XLOOKUP(SUBSTITUTE(Table5[[#This Row],[rxn]],"RXN-","ENZLOAD-"),ENZLOAD[name],ENZLOAD[flux],0)</f>
        <v>1.7317787293000001E-7</v>
      </c>
      <c r="L620" s="1" t="str">
        <f>"'"&amp;Table5[[#This Row],[rxn]]&amp;"'"&amp;CHAR(9)&amp;IF(AND(Table5[[#This Row],[kapp_slack_ub]]&lt;&gt;0,Table5[[#This Row],[kapp_old]]&lt;$F$1),$F$1,Table5[[#This Row],[kapp_old]])</f>
        <v>'RXN-CRNAT100_m_FWD-rt7415_m'	27141.27779288</v>
      </c>
      <c r="M620" s="1">
        <f>_xlfn.XLOOKUP(Table5[[#This Row],[rxn]],Table3[name],Table3[flux],$F$1)</f>
        <v>27141.277792879999</v>
      </c>
      <c r="N620" s="1">
        <f>IFERROR(Table5[[#This Row],[min flux]]/Table5[[#This Row],[associated enzload]],"")</f>
        <v>156724859438.88879</v>
      </c>
      <c r="O620" s="1">
        <f>_xlfn.NUMBERVALUE(IF(Table5[[#This Row],[flux/enzload]]="","",ABS($N$1-Table5[[#This Row],[flux/enzload]])))</f>
        <v>1243191458220.0601</v>
      </c>
      <c r="P620" s="1">
        <f>Table5[[#This Row],[kapp_old]]+IFERROR(((Table5[[#This Row],[kapp_slack_ub]]-Table5[[#This Row],[kapp_slack_lb]])/Table5[[#This Row],[associated enzload]]),0)</f>
        <v>27141.277792879999</v>
      </c>
      <c r="Q620" s="1" t="str">
        <f>"'"&amp;Table5[[#This Row],[rxn]]&amp;"'"&amp;CHAR(9)&amp;Table5[[#This Row],[kapp + (slack_ub - slack_lb)/enzload]]</f>
        <v>'RXN-CRNAT100_m_FWD-rt7415_m'	27141.27779288</v>
      </c>
      <c r="R620" s="1">
        <f>_xlfn.XLOOKUP(Table5[[#This Row],[rxn]],Table38[name],Table38[flux],0)</f>
        <v>0</v>
      </c>
      <c r="S620" s="1">
        <f>_xlfn.XLOOKUP(SUBSTITUTE(Table5[[#This Row],[rxn]],"RXN-","ENZLOAD-"),Table38[name],Table38[flux],0)</f>
        <v>0</v>
      </c>
      <c r="T620" s="1" t="b">
        <f>AND(Table5[[#This Row],[ENZLOAD flux in kapp-slack.gms]]=0,Table5[[#This Row],[flux in kapp-slack.gms]]&lt;&gt;0,NOT(Table5[[#This Row],[spont or unknown?]]))</f>
        <v>0</v>
      </c>
      <c r="U620" s="1" t="b">
        <f>OR(_xlfn.TEXTAFTER(Table5[[#This Row],[rxn]],"-",-1)="SPONT",_xlfn.TEXTAFTER(Table5[[#This Row],[rxn]],"-",-1)="UNKNOWN")</f>
        <v>0</v>
      </c>
      <c r="V620" s="1">
        <f>_xlfn.XLOOKUP(SUBSTITUTE(Table5[[#This Row],[rxn]],"RXN-","ENZLOAD-"),Table4[rxn],Table4[ub],0)</f>
        <v>0.54578053999999998</v>
      </c>
      <c r="W620" s="1" t="b">
        <f>AND(Table5[[#This Row],[FVA ENZLOAD flux UB]]=0,Table5[[#This Row],[ENZ not made when it should be?]])</f>
        <v>0</v>
      </c>
    </row>
    <row r="621" spans="1:23" hidden="1">
      <c r="A621" s="1" t="s">
        <v>5099</v>
      </c>
      <c r="B621" s="1" t="str">
        <f>_xlfn.TEXTBEFORE(Table38[[#This Row],[all fluxes from kapp-slack]]," ",,,,"")</f>
        <v>ENZSYN-rt4390</v>
      </c>
      <c r="C621" s="1">
        <f>_xlfn.NUMBERVALUE(IFERROR(_xlfn.TEXTAFTER(Table38[[#This Row],[all fluxes from kapp-slack]]," ",-1,,,""),""))</f>
        <v>2.5445062900000001E-7</v>
      </c>
      <c r="F621" s="1" t="s">
        <v>7445</v>
      </c>
      <c r="G621" s="1" t="str">
        <f>_xlfn.TEXTBEFORE(Table5[[#This Row],[rxn     kapp_old        kapp_slack_ub   kapp_slack_lb]]," ")</f>
        <v>RXN-CRNAT100_x_FWD-rt5212_x</v>
      </c>
      <c r="H62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62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621" s="1">
        <f>_xlfn.NUMBERVALUE(_xlfn.TEXTAFTER(Table5[[#This Row],[rxn     kapp_old        kapp_slack_ub   kapp_slack_lb]]," ",-1))</f>
        <v>0</v>
      </c>
      <c r="K621" s="1">
        <f>_xlfn.XLOOKUP(SUBSTITUTE(Table5[[#This Row],[rxn]],"RXN-","ENZLOAD-"),ENZLOAD[name],ENZLOAD[flux],0)</f>
        <v>2.1357587594E-7</v>
      </c>
      <c r="L621" s="1" t="str">
        <f>"'"&amp;Table5[[#This Row],[rxn]]&amp;"'"&amp;CHAR(9)&amp;IF(AND(Table5[[#This Row],[kapp_slack_ub]]&lt;&gt;0,Table5[[#This Row],[kapp_old]]&lt;$F$1),$F$1,Table5[[#This Row],[kapp_old]])</f>
        <v>'RXN-CRNAT100_x_FWD-rt5212_x'	27141.27779288</v>
      </c>
      <c r="M621" s="1">
        <f>_xlfn.XLOOKUP(Table5[[#This Row],[rxn]],Table3[name],Table3[flux],$F$1)</f>
        <v>27141.277792879999</v>
      </c>
      <c r="N621" s="1">
        <f>IFERROR(Table5[[#This Row],[min flux]]/Table5[[#This Row],[associated enzload]],"")</f>
        <v>127080259759.79054</v>
      </c>
      <c r="O621" s="1">
        <f>_xlfn.NUMBERVALUE(IF(Table5[[#This Row],[flux/enzload]]="","",ABS($N$1-Table5[[#This Row],[flux/enzload]])))</f>
        <v>1272836057899.1599</v>
      </c>
      <c r="P621" s="1">
        <f>Table5[[#This Row],[kapp_old]]+IFERROR(((Table5[[#This Row],[kapp_slack_ub]]-Table5[[#This Row],[kapp_slack_lb]])/Table5[[#This Row],[associated enzload]]),0)</f>
        <v>27141.277792879999</v>
      </c>
      <c r="Q621" s="1" t="str">
        <f>"'"&amp;Table5[[#This Row],[rxn]]&amp;"'"&amp;CHAR(9)&amp;Table5[[#This Row],[kapp + (slack_ub - slack_lb)/enzload]]</f>
        <v>'RXN-CRNAT100_x_FWD-rt5212_x'	27141.27779288</v>
      </c>
      <c r="R621" s="1">
        <f>_xlfn.XLOOKUP(Table5[[#This Row],[rxn]],Table38[name],Table38[flux],0)</f>
        <v>0</v>
      </c>
      <c r="S621" s="1">
        <f>_xlfn.XLOOKUP(SUBSTITUTE(Table5[[#This Row],[rxn]],"RXN-","ENZLOAD-"),Table38[name],Table38[flux],0)</f>
        <v>0</v>
      </c>
      <c r="T621" s="1" t="b">
        <f>AND(Table5[[#This Row],[ENZLOAD flux in kapp-slack.gms]]=0,Table5[[#This Row],[flux in kapp-slack.gms]]&lt;&gt;0,NOT(Table5[[#This Row],[spont or unknown?]]))</f>
        <v>0</v>
      </c>
      <c r="U621" s="1" t="b">
        <f>OR(_xlfn.TEXTAFTER(Table5[[#This Row],[rxn]],"-",-1)="SPONT",_xlfn.TEXTAFTER(Table5[[#This Row],[rxn]],"-",-1)="UNKNOWN")</f>
        <v>0</v>
      </c>
      <c r="V621" s="1">
        <f>_xlfn.XLOOKUP(SUBSTITUTE(Table5[[#This Row],[rxn]],"RXN-","ENZLOAD-"),Table4[rxn],Table4[ub],0)</f>
        <v>0.54566625000000002</v>
      </c>
      <c r="W621" s="1" t="b">
        <f>AND(Table5[[#This Row],[FVA ENZLOAD flux UB]]=0,Table5[[#This Row],[ENZ not made when it should be?]])</f>
        <v>0</v>
      </c>
    </row>
    <row r="622" spans="1:23" hidden="1">
      <c r="A622" s="1" t="s">
        <v>5100</v>
      </c>
      <c r="B622" s="1" t="str">
        <f>_xlfn.TEXTBEFORE(Table38[[#This Row],[all fluxes from kapp-slack]]," ",,,,"")</f>
        <v>ENZSYN-rt0310</v>
      </c>
      <c r="C622" s="1">
        <f>_xlfn.NUMBERVALUE(IFERROR(_xlfn.TEXTAFTER(Table38[[#This Row],[all fluxes from kapp-slack]]," ",-1,,,""),""))</f>
        <v>5.6615153120000004E-6</v>
      </c>
      <c r="F622" s="1" t="s">
        <v>7446</v>
      </c>
      <c r="G622" s="1" t="str">
        <f>_xlfn.TEXTBEFORE(Table5[[#This Row],[rxn     kapp_old        kapp_slack_ub   kapp_slack_lb]]," ")</f>
        <v>RXN-CRNAT100_x_FWD-rt5877_x</v>
      </c>
      <c r="H62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62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622" s="1">
        <f>_xlfn.NUMBERVALUE(_xlfn.TEXTAFTER(Table5[[#This Row],[rxn     kapp_old        kapp_slack_ub   kapp_slack_lb]]," ",-1))</f>
        <v>0</v>
      </c>
      <c r="K622" s="1">
        <f>_xlfn.XLOOKUP(SUBSTITUTE(Table5[[#This Row],[rxn]],"RXN-","ENZLOAD-"),ENZLOAD[name],ENZLOAD[flux],0)</f>
        <v>3.7158909571999998E-7</v>
      </c>
      <c r="L622" s="1" t="str">
        <f>"'"&amp;Table5[[#This Row],[rxn]]&amp;"'"&amp;CHAR(9)&amp;IF(AND(Table5[[#This Row],[kapp_slack_ub]]&lt;&gt;0,Table5[[#This Row],[kapp_old]]&lt;$F$1),$F$1,Table5[[#This Row],[kapp_old]])</f>
        <v>'RXN-CRNAT100_x_FWD-rt5877_x'	27141.27779288</v>
      </c>
      <c r="M622" s="1">
        <f>_xlfn.XLOOKUP(Table5[[#This Row],[rxn]],Table3[name],Table3[flux],$F$1)</f>
        <v>27141.277792879999</v>
      </c>
      <c r="N622" s="1">
        <f>IFERROR(Table5[[#This Row],[min flux]]/Table5[[#This Row],[associated enzload]],"")</f>
        <v>73041104019.186584</v>
      </c>
      <c r="O622" s="1">
        <f>_xlfn.NUMBERVALUE(IF(Table5[[#This Row],[flux/enzload]]="","",ABS($N$1-Table5[[#This Row],[flux/enzload]])))</f>
        <v>1326875213639.77</v>
      </c>
      <c r="P622" s="1">
        <f>Table5[[#This Row],[kapp_old]]+IFERROR(((Table5[[#This Row],[kapp_slack_ub]]-Table5[[#This Row],[kapp_slack_lb]])/Table5[[#This Row],[associated enzload]]),0)</f>
        <v>27141.277792879999</v>
      </c>
      <c r="Q622" s="1" t="str">
        <f>"'"&amp;Table5[[#This Row],[rxn]]&amp;"'"&amp;CHAR(9)&amp;Table5[[#This Row],[kapp + (slack_ub - slack_lb)/enzload]]</f>
        <v>'RXN-CRNAT100_x_FWD-rt5877_x'	27141.27779288</v>
      </c>
      <c r="R622" s="1">
        <f>_xlfn.XLOOKUP(Table5[[#This Row],[rxn]],Table38[name],Table38[flux],0)</f>
        <v>0</v>
      </c>
      <c r="S622" s="1">
        <f>_xlfn.XLOOKUP(SUBSTITUTE(Table5[[#This Row],[rxn]],"RXN-","ENZLOAD-"),Table38[name],Table38[flux],0)</f>
        <v>0</v>
      </c>
      <c r="T622" s="1" t="b">
        <f>AND(Table5[[#This Row],[ENZLOAD flux in kapp-slack.gms]]=0,Table5[[#This Row],[flux in kapp-slack.gms]]&lt;&gt;0,NOT(Table5[[#This Row],[spont or unknown?]]))</f>
        <v>0</v>
      </c>
      <c r="U622" s="1" t="b">
        <f>OR(_xlfn.TEXTAFTER(Table5[[#This Row],[rxn]],"-",-1)="SPONT",_xlfn.TEXTAFTER(Table5[[#This Row],[rxn]],"-",-1)="UNKNOWN")</f>
        <v>0</v>
      </c>
      <c r="V622" s="1">
        <f>_xlfn.XLOOKUP(SUBSTITUTE(Table5[[#This Row],[rxn]],"RXN-","ENZLOAD-"),Table4[rxn],Table4[ub],0)</f>
        <v>0.60736422000000001</v>
      </c>
      <c r="W622" s="1" t="b">
        <f>AND(Table5[[#This Row],[FVA ENZLOAD flux UB]]=0,Table5[[#This Row],[ENZ not made when it should be?]])</f>
        <v>0</v>
      </c>
    </row>
    <row r="623" spans="1:23" hidden="1">
      <c r="A623" s="1" t="s">
        <v>5101</v>
      </c>
      <c r="B623" s="1" t="str">
        <f>_xlfn.TEXTBEFORE(Table38[[#This Row],[all fluxes from kapp-slack]]," ",,,,"")</f>
        <v>ENZSYN-rt0271</v>
      </c>
      <c r="C623" s="1">
        <f>_xlfn.NUMBERVALUE(IFERROR(_xlfn.TEXTAFTER(Table38[[#This Row],[all fluxes from kapp-slack]]," ",-1,,,""),""))</f>
        <v>1.1274777129999999E-6</v>
      </c>
      <c r="F623" s="1" t="s">
        <v>7447</v>
      </c>
      <c r="G623" s="1" t="str">
        <f>_xlfn.TEXTBEFORE(Table5[[#This Row],[rxn     kapp_old        kapp_slack_ub   kapp_slack_lb]]," ")</f>
        <v>RXN-CRNAT120_m_FWD-rt7415_m</v>
      </c>
      <c r="H62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62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623" s="1">
        <f>_xlfn.NUMBERVALUE(_xlfn.TEXTAFTER(Table5[[#This Row],[rxn     kapp_old        kapp_slack_ub   kapp_slack_lb]]," ",-1))</f>
        <v>0</v>
      </c>
      <c r="K623" s="1">
        <f>_xlfn.XLOOKUP(SUBSTITUTE(Table5[[#This Row],[rxn]],"RXN-","ENZLOAD-"),ENZLOAD[name],ENZLOAD[flux],0)</f>
        <v>1.7317787293000001E-7</v>
      </c>
      <c r="L623" s="1" t="str">
        <f>"'"&amp;Table5[[#This Row],[rxn]]&amp;"'"&amp;CHAR(9)&amp;IF(AND(Table5[[#This Row],[kapp_slack_ub]]&lt;&gt;0,Table5[[#This Row],[kapp_old]]&lt;$F$1),$F$1,Table5[[#This Row],[kapp_old]])</f>
        <v>'RXN-CRNAT120_m_FWD-rt7415_m'	27141.27779288</v>
      </c>
      <c r="M623" s="1">
        <f>_xlfn.XLOOKUP(Table5[[#This Row],[rxn]],Table3[name],Table3[flux],$F$1)</f>
        <v>27141.277792879999</v>
      </c>
      <c r="N623" s="1">
        <f>IFERROR(Table5[[#This Row],[min flux]]/Table5[[#This Row],[associated enzload]],"")</f>
        <v>156724859438.88879</v>
      </c>
      <c r="O623" s="1">
        <f>_xlfn.NUMBERVALUE(IF(Table5[[#This Row],[flux/enzload]]="","",ABS($N$1-Table5[[#This Row],[flux/enzload]])))</f>
        <v>1243191458220.0601</v>
      </c>
      <c r="P623" s="1">
        <f>Table5[[#This Row],[kapp_old]]+IFERROR(((Table5[[#This Row],[kapp_slack_ub]]-Table5[[#This Row],[kapp_slack_lb]])/Table5[[#This Row],[associated enzload]]),0)</f>
        <v>27141.277792879999</v>
      </c>
      <c r="Q623" s="1" t="str">
        <f>"'"&amp;Table5[[#This Row],[rxn]]&amp;"'"&amp;CHAR(9)&amp;Table5[[#This Row],[kapp + (slack_ub - slack_lb)/enzload]]</f>
        <v>'RXN-CRNAT120_m_FWD-rt7415_m'	27141.27779288</v>
      </c>
      <c r="R623" s="1">
        <f>_xlfn.XLOOKUP(Table5[[#This Row],[rxn]],Table38[name],Table38[flux],0)</f>
        <v>0</v>
      </c>
      <c r="S623" s="1">
        <f>_xlfn.XLOOKUP(SUBSTITUTE(Table5[[#This Row],[rxn]],"RXN-","ENZLOAD-"),Table38[name],Table38[flux],0)</f>
        <v>0</v>
      </c>
      <c r="T623" s="1" t="b">
        <f>AND(Table5[[#This Row],[ENZLOAD flux in kapp-slack.gms]]=0,Table5[[#This Row],[flux in kapp-slack.gms]]&lt;&gt;0,NOT(Table5[[#This Row],[spont or unknown?]]))</f>
        <v>0</v>
      </c>
      <c r="U623" s="1" t="b">
        <f>OR(_xlfn.TEXTAFTER(Table5[[#This Row],[rxn]],"-",-1)="SPONT",_xlfn.TEXTAFTER(Table5[[#This Row],[rxn]],"-",-1)="UNKNOWN")</f>
        <v>0</v>
      </c>
      <c r="V623" s="1">
        <f>_xlfn.XLOOKUP(SUBSTITUTE(Table5[[#This Row],[rxn]],"RXN-","ENZLOAD-"),Table4[rxn],Table4[ub],0)</f>
        <v>0.54578053999999998</v>
      </c>
      <c r="W623" s="1" t="b">
        <f>AND(Table5[[#This Row],[FVA ENZLOAD flux UB]]=0,Table5[[#This Row],[ENZ not made when it should be?]])</f>
        <v>0</v>
      </c>
    </row>
    <row r="624" spans="1:23" hidden="1">
      <c r="A624" s="1" t="s">
        <v>5102</v>
      </c>
      <c r="B624" s="1" t="str">
        <f>_xlfn.TEXTBEFORE(Table38[[#This Row],[all fluxes from kapp-slack]]," ",,,,"")</f>
        <v>ENZSYN-rt4107</v>
      </c>
      <c r="C624" s="1">
        <f>_xlfn.NUMBERVALUE(IFERROR(_xlfn.TEXTAFTER(Table38[[#This Row],[all fluxes from kapp-slack]]," ",-1,,,""),""))</f>
        <v>2.1087768500000001E-7</v>
      </c>
      <c r="F624" s="1" t="s">
        <v>7448</v>
      </c>
      <c r="G624" s="1" t="str">
        <f>_xlfn.TEXTBEFORE(Table5[[#This Row],[rxn     kapp_old        kapp_slack_ub   kapp_slack_lb]]," ")</f>
        <v>RXN-CRNAT120_m_REV-rt7415_m</v>
      </c>
      <c r="H62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62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624" s="1">
        <f>_xlfn.NUMBERVALUE(_xlfn.TEXTAFTER(Table5[[#This Row],[rxn     kapp_old        kapp_slack_ub   kapp_slack_lb]]," ",-1))</f>
        <v>0</v>
      </c>
      <c r="K624" s="1">
        <f>_xlfn.XLOOKUP(SUBSTITUTE(Table5[[#This Row],[rxn]],"RXN-","ENZLOAD-"),ENZLOAD[name],ENZLOAD[flux],0)</f>
        <v>1.7317787293000001E-7</v>
      </c>
      <c r="L624" s="1" t="str">
        <f>"'"&amp;Table5[[#This Row],[rxn]]&amp;"'"&amp;CHAR(9)&amp;IF(AND(Table5[[#This Row],[kapp_slack_ub]]&lt;&gt;0,Table5[[#This Row],[kapp_old]]&lt;$F$1),$F$1,Table5[[#This Row],[kapp_old]])</f>
        <v>'RXN-CRNAT120_m_REV-rt7415_m'	27141.27779288</v>
      </c>
      <c r="M624" s="1">
        <f>_xlfn.XLOOKUP(Table5[[#This Row],[rxn]],Table3[name],Table3[flux],$F$1)</f>
        <v>27141.277792879999</v>
      </c>
      <c r="N624" s="1">
        <f>IFERROR(Table5[[#This Row],[min flux]]/Table5[[#This Row],[associated enzload]],"")</f>
        <v>156724859438.88879</v>
      </c>
      <c r="O624" s="1">
        <f>_xlfn.NUMBERVALUE(IF(Table5[[#This Row],[flux/enzload]]="","",ABS($N$1-Table5[[#This Row],[flux/enzload]])))</f>
        <v>1243191458220.0601</v>
      </c>
      <c r="P624" s="1">
        <f>Table5[[#This Row],[kapp_old]]+IFERROR(((Table5[[#This Row],[kapp_slack_ub]]-Table5[[#This Row],[kapp_slack_lb]])/Table5[[#This Row],[associated enzload]]),0)</f>
        <v>27141.277792879999</v>
      </c>
      <c r="Q624" s="1" t="str">
        <f>"'"&amp;Table5[[#This Row],[rxn]]&amp;"'"&amp;CHAR(9)&amp;Table5[[#This Row],[kapp + (slack_ub - slack_lb)/enzload]]</f>
        <v>'RXN-CRNAT120_m_REV-rt7415_m'	27141.27779288</v>
      </c>
      <c r="R624" s="1">
        <f>_xlfn.XLOOKUP(Table5[[#This Row],[rxn]],Table38[name],Table38[flux],0)</f>
        <v>0</v>
      </c>
      <c r="S624" s="1">
        <f>_xlfn.XLOOKUP(SUBSTITUTE(Table5[[#This Row],[rxn]],"RXN-","ENZLOAD-"),Table38[name],Table38[flux],0)</f>
        <v>0</v>
      </c>
      <c r="T624" s="1" t="b">
        <f>AND(Table5[[#This Row],[ENZLOAD flux in kapp-slack.gms]]=0,Table5[[#This Row],[flux in kapp-slack.gms]]&lt;&gt;0,NOT(Table5[[#This Row],[spont or unknown?]]))</f>
        <v>0</v>
      </c>
      <c r="U624" s="1" t="b">
        <f>OR(_xlfn.TEXTAFTER(Table5[[#This Row],[rxn]],"-",-1)="SPONT",_xlfn.TEXTAFTER(Table5[[#This Row],[rxn]],"-",-1)="UNKNOWN")</f>
        <v>0</v>
      </c>
      <c r="V624" s="1">
        <f>_xlfn.XLOOKUP(SUBSTITUTE(Table5[[#This Row],[rxn]],"RXN-","ENZLOAD-"),Table4[rxn],Table4[ub],0)</f>
        <v>0.54578053999999998</v>
      </c>
      <c r="W624" s="1" t="b">
        <f>AND(Table5[[#This Row],[FVA ENZLOAD flux UB]]=0,Table5[[#This Row],[ENZ not made when it should be?]])</f>
        <v>0</v>
      </c>
    </row>
    <row r="625" spans="1:23" hidden="1">
      <c r="A625" s="1" t="s">
        <v>5103</v>
      </c>
      <c r="B625" s="1" t="str">
        <f>_xlfn.TEXTBEFORE(Table38[[#This Row],[all fluxes from kapp-slack]]," ",,,,"")</f>
        <v>ENZSYN-rt4597</v>
      </c>
      <c r="C625" s="1">
        <f>_xlfn.NUMBERVALUE(IFERROR(_xlfn.TEXTAFTER(Table38[[#This Row],[all fluxes from kapp-slack]]," ",-1,,,""),""))</f>
        <v>7.0600655000000004E-7</v>
      </c>
      <c r="F625" s="1" t="s">
        <v>7449</v>
      </c>
      <c r="G625" s="1" t="str">
        <f>_xlfn.TEXTBEFORE(Table5[[#This Row],[rxn     kapp_old        kapp_slack_ub   kapp_slack_lb]]," ")</f>
        <v>RXN-CRNAT120_x_FWD-rt5212_x</v>
      </c>
      <c r="H62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62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625" s="1">
        <f>_xlfn.NUMBERVALUE(_xlfn.TEXTAFTER(Table5[[#This Row],[rxn     kapp_old        kapp_slack_ub   kapp_slack_lb]]," ",-1))</f>
        <v>0</v>
      </c>
      <c r="K625" s="1">
        <f>_xlfn.XLOOKUP(SUBSTITUTE(Table5[[#This Row],[rxn]],"RXN-","ENZLOAD-"),ENZLOAD[name],ENZLOAD[flux],0)</f>
        <v>2.1357587594E-7</v>
      </c>
      <c r="L625" s="1" t="str">
        <f>"'"&amp;Table5[[#This Row],[rxn]]&amp;"'"&amp;CHAR(9)&amp;IF(AND(Table5[[#This Row],[kapp_slack_ub]]&lt;&gt;0,Table5[[#This Row],[kapp_old]]&lt;$F$1),$F$1,Table5[[#This Row],[kapp_old]])</f>
        <v>'RXN-CRNAT120_x_FWD-rt5212_x'	27141.27779288</v>
      </c>
      <c r="M625" s="1">
        <f>_xlfn.XLOOKUP(Table5[[#This Row],[rxn]],Table3[name],Table3[flux],$F$1)</f>
        <v>27141.277792879999</v>
      </c>
      <c r="N625" s="1">
        <f>IFERROR(Table5[[#This Row],[min flux]]/Table5[[#This Row],[associated enzload]],"")</f>
        <v>127080259759.79054</v>
      </c>
      <c r="O625" s="1">
        <f>_xlfn.NUMBERVALUE(IF(Table5[[#This Row],[flux/enzload]]="","",ABS($N$1-Table5[[#This Row],[flux/enzload]])))</f>
        <v>1272836057899.1599</v>
      </c>
      <c r="P625" s="1">
        <f>Table5[[#This Row],[kapp_old]]+IFERROR(((Table5[[#This Row],[kapp_slack_ub]]-Table5[[#This Row],[kapp_slack_lb]])/Table5[[#This Row],[associated enzload]]),0)</f>
        <v>27141.277792879999</v>
      </c>
      <c r="Q625" s="1" t="str">
        <f>"'"&amp;Table5[[#This Row],[rxn]]&amp;"'"&amp;CHAR(9)&amp;Table5[[#This Row],[kapp + (slack_ub - slack_lb)/enzload]]</f>
        <v>'RXN-CRNAT120_x_FWD-rt5212_x'	27141.27779288</v>
      </c>
      <c r="R625" s="1">
        <f>_xlfn.XLOOKUP(Table5[[#This Row],[rxn]],Table38[name],Table38[flux],0)</f>
        <v>0</v>
      </c>
      <c r="S625" s="1">
        <f>_xlfn.XLOOKUP(SUBSTITUTE(Table5[[#This Row],[rxn]],"RXN-","ENZLOAD-"),Table38[name],Table38[flux],0)</f>
        <v>0</v>
      </c>
      <c r="T625" s="1" t="b">
        <f>AND(Table5[[#This Row],[ENZLOAD flux in kapp-slack.gms]]=0,Table5[[#This Row],[flux in kapp-slack.gms]]&lt;&gt;0,NOT(Table5[[#This Row],[spont or unknown?]]))</f>
        <v>0</v>
      </c>
      <c r="U625" s="1" t="b">
        <f>OR(_xlfn.TEXTAFTER(Table5[[#This Row],[rxn]],"-",-1)="SPONT",_xlfn.TEXTAFTER(Table5[[#This Row],[rxn]],"-",-1)="UNKNOWN")</f>
        <v>0</v>
      </c>
      <c r="V625" s="1">
        <f>_xlfn.XLOOKUP(SUBSTITUTE(Table5[[#This Row],[rxn]],"RXN-","ENZLOAD-"),Table4[rxn],Table4[ub],0)</f>
        <v>0.54566625000000002</v>
      </c>
      <c r="W625" s="1" t="b">
        <f>AND(Table5[[#This Row],[FVA ENZLOAD flux UB]]=0,Table5[[#This Row],[ENZ not made when it should be?]])</f>
        <v>0</v>
      </c>
    </row>
    <row r="626" spans="1:23" hidden="1">
      <c r="A626" s="1" t="s">
        <v>5104</v>
      </c>
      <c r="B626" s="1" t="str">
        <f>_xlfn.TEXTBEFORE(Table38[[#This Row],[all fluxes from kapp-slack]]," ",,,,"")</f>
        <v>ENZSYN-rt1362</v>
      </c>
      <c r="C626" s="1">
        <f>_xlfn.NUMBERVALUE(IFERROR(_xlfn.TEXTAFTER(Table38[[#This Row],[all fluxes from kapp-slack]]," ",-1,,,""),""))</f>
        <v>4.18891382E-7</v>
      </c>
      <c r="F626" s="1" t="s">
        <v>7450</v>
      </c>
      <c r="G626" s="1" t="str">
        <f>_xlfn.TEXTBEFORE(Table5[[#This Row],[rxn     kapp_old        kapp_slack_ub   kapp_slack_lb]]," ")</f>
        <v>RXN-CRNAT120_x_FWD-rt5877_x</v>
      </c>
      <c r="H62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62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626" s="1">
        <f>_xlfn.NUMBERVALUE(_xlfn.TEXTAFTER(Table5[[#This Row],[rxn     kapp_old        kapp_slack_ub   kapp_slack_lb]]," ",-1))</f>
        <v>0</v>
      </c>
      <c r="K626" s="1">
        <f>_xlfn.XLOOKUP(SUBSTITUTE(Table5[[#This Row],[rxn]],"RXN-","ENZLOAD-"),ENZLOAD[name],ENZLOAD[flux],0)</f>
        <v>3.7158909571999998E-7</v>
      </c>
      <c r="L626" s="1" t="str">
        <f>"'"&amp;Table5[[#This Row],[rxn]]&amp;"'"&amp;CHAR(9)&amp;IF(AND(Table5[[#This Row],[kapp_slack_ub]]&lt;&gt;0,Table5[[#This Row],[kapp_old]]&lt;$F$1),$F$1,Table5[[#This Row],[kapp_old]])</f>
        <v>'RXN-CRNAT120_x_FWD-rt5877_x'	27141.27779288</v>
      </c>
      <c r="M626" s="1">
        <f>_xlfn.XLOOKUP(Table5[[#This Row],[rxn]],Table3[name],Table3[flux],$F$1)</f>
        <v>27141.277792879999</v>
      </c>
      <c r="N626" s="1">
        <f>IFERROR(Table5[[#This Row],[min flux]]/Table5[[#This Row],[associated enzload]],"")</f>
        <v>73041104019.186584</v>
      </c>
      <c r="O626" s="1">
        <f>_xlfn.NUMBERVALUE(IF(Table5[[#This Row],[flux/enzload]]="","",ABS($N$1-Table5[[#This Row],[flux/enzload]])))</f>
        <v>1326875213639.77</v>
      </c>
      <c r="P626" s="1">
        <f>Table5[[#This Row],[kapp_old]]+IFERROR(((Table5[[#This Row],[kapp_slack_ub]]-Table5[[#This Row],[kapp_slack_lb]])/Table5[[#This Row],[associated enzload]]),0)</f>
        <v>27141.277792879999</v>
      </c>
      <c r="Q626" s="1" t="str">
        <f>"'"&amp;Table5[[#This Row],[rxn]]&amp;"'"&amp;CHAR(9)&amp;Table5[[#This Row],[kapp + (slack_ub - slack_lb)/enzload]]</f>
        <v>'RXN-CRNAT120_x_FWD-rt5877_x'	27141.27779288</v>
      </c>
      <c r="R626" s="1">
        <f>_xlfn.XLOOKUP(Table5[[#This Row],[rxn]],Table38[name],Table38[flux],0)</f>
        <v>0</v>
      </c>
      <c r="S626" s="1">
        <f>_xlfn.XLOOKUP(SUBSTITUTE(Table5[[#This Row],[rxn]],"RXN-","ENZLOAD-"),Table38[name],Table38[flux],0)</f>
        <v>0</v>
      </c>
      <c r="T626" s="1" t="b">
        <f>AND(Table5[[#This Row],[ENZLOAD flux in kapp-slack.gms]]=0,Table5[[#This Row],[flux in kapp-slack.gms]]&lt;&gt;0,NOT(Table5[[#This Row],[spont or unknown?]]))</f>
        <v>0</v>
      </c>
      <c r="U626" s="1" t="b">
        <f>OR(_xlfn.TEXTAFTER(Table5[[#This Row],[rxn]],"-",-1)="SPONT",_xlfn.TEXTAFTER(Table5[[#This Row],[rxn]],"-",-1)="UNKNOWN")</f>
        <v>0</v>
      </c>
      <c r="V626" s="1">
        <f>_xlfn.XLOOKUP(SUBSTITUTE(Table5[[#This Row],[rxn]],"RXN-","ENZLOAD-"),Table4[rxn],Table4[ub],0)</f>
        <v>0.60736422000000001</v>
      </c>
      <c r="W626" s="1" t="b">
        <f>AND(Table5[[#This Row],[FVA ENZLOAD flux UB]]=0,Table5[[#This Row],[ENZ not made when it should be?]])</f>
        <v>0</v>
      </c>
    </row>
    <row r="627" spans="1:23" hidden="1">
      <c r="A627" s="1" t="s">
        <v>5105</v>
      </c>
      <c r="B627" s="1" t="str">
        <f>_xlfn.TEXTBEFORE(Table38[[#This Row],[all fluxes from kapp-slack]]," ",,,,"")</f>
        <v>ENZSYN-rt0477</v>
      </c>
      <c r="C627" s="1">
        <f>_xlfn.NUMBERVALUE(IFERROR(_xlfn.TEXTAFTER(Table38[[#This Row],[all fluxes from kapp-slack]]," ",-1,,,""),""))</f>
        <v>1.063698127E-6</v>
      </c>
      <c r="F627" s="1" t="s">
        <v>7451</v>
      </c>
      <c r="G627" s="1" t="str">
        <f>_xlfn.TEXTBEFORE(Table5[[#This Row],[rxn     kapp_old        kapp_slack_ub   kapp_slack_lb]]," ")</f>
        <v>RXN-CRNAT40_m_FWD-rt7415_m</v>
      </c>
      <c r="H62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62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627" s="1">
        <f>_xlfn.NUMBERVALUE(_xlfn.TEXTAFTER(Table5[[#This Row],[rxn     kapp_old        kapp_slack_ub   kapp_slack_lb]]," ",-1))</f>
        <v>0</v>
      </c>
      <c r="K627" s="1">
        <f>_xlfn.XLOOKUP(SUBSTITUTE(Table5[[#This Row],[rxn]],"RXN-","ENZLOAD-"),ENZLOAD[name],ENZLOAD[flux],0)</f>
        <v>1.7317787293000001E-7</v>
      </c>
      <c r="L627" s="1" t="str">
        <f>"'"&amp;Table5[[#This Row],[rxn]]&amp;"'"&amp;CHAR(9)&amp;IF(AND(Table5[[#This Row],[kapp_slack_ub]]&lt;&gt;0,Table5[[#This Row],[kapp_old]]&lt;$F$1),$F$1,Table5[[#This Row],[kapp_old]])</f>
        <v>'RXN-CRNAT40_m_FWD-rt7415_m'	27141.27779288</v>
      </c>
      <c r="M627" s="1">
        <f>_xlfn.XLOOKUP(Table5[[#This Row],[rxn]],Table3[name],Table3[flux],$F$1)</f>
        <v>27141.277792879999</v>
      </c>
      <c r="N627" s="1">
        <f>IFERROR(Table5[[#This Row],[min flux]]/Table5[[#This Row],[associated enzload]],"")</f>
        <v>156724859438.88879</v>
      </c>
      <c r="O627" s="1">
        <f>_xlfn.NUMBERVALUE(IF(Table5[[#This Row],[flux/enzload]]="","",ABS($N$1-Table5[[#This Row],[flux/enzload]])))</f>
        <v>1243191458220.0601</v>
      </c>
      <c r="P627" s="1">
        <f>Table5[[#This Row],[kapp_old]]+IFERROR(((Table5[[#This Row],[kapp_slack_ub]]-Table5[[#This Row],[kapp_slack_lb]])/Table5[[#This Row],[associated enzload]]),0)</f>
        <v>27141.277792879999</v>
      </c>
      <c r="Q627" s="1" t="str">
        <f>"'"&amp;Table5[[#This Row],[rxn]]&amp;"'"&amp;CHAR(9)&amp;Table5[[#This Row],[kapp + (slack_ub - slack_lb)/enzload]]</f>
        <v>'RXN-CRNAT40_m_FWD-rt7415_m'	27141.27779288</v>
      </c>
      <c r="R627" s="1">
        <f>_xlfn.XLOOKUP(Table5[[#This Row],[rxn]],Table38[name],Table38[flux],0)</f>
        <v>0</v>
      </c>
      <c r="S627" s="1">
        <f>_xlfn.XLOOKUP(SUBSTITUTE(Table5[[#This Row],[rxn]],"RXN-","ENZLOAD-"),Table38[name],Table38[flux],0)</f>
        <v>0</v>
      </c>
      <c r="T627" s="1" t="b">
        <f>AND(Table5[[#This Row],[ENZLOAD flux in kapp-slack.gms]]=0,Table5[[#This Row],[flux in kapp-slack.gms]]&lt;&gt;0,NOT(Table5[[#This Row],[spont or unknown?]]))</f>
        <v>0</v>
      </c>
      <c r="U627" s="1" t="b">
        <f>OR(_xlfn.TEXTAFTER(Table5[[#This Row],[rxn]],"-",-1)="SPONT",_xlfn.TEXTAFTER(Table5[[#This Row],[rxn]],"-",-1)="UNKNOWN")</f>
        <v>0</v>
      </c>
      <c r="V627" s="1">
        <f>_xlfn.XLOOKUP(SUBSTITUTE(Table5[[#This Row],[rxn]],"RXN-","ENZLOAD-"),Table4[rxn],Table4[ub],0)</f>
        <v>0.54578053999999998</v>
      </c>
      <c r="W627" s="1" t="b">
        <f>AND(Table5[[#This Row],[FVA ENZLOAD flux UB]]=0,Table5[[#This Row],[ENZ not made when it should be?]])</f>
        <v>0</v>
      </c>
    </row>
    <row r="628" spans="1:23" hidden="1">
      <c r="A628" s="1" t="s">
        <v>5106</v>
      </c>
      <c r="B628" s="1" t="str">
        <f>_xlfn.TEXTBEFORE(Table38[[#This Row],[all fluxes from kapp-slack]]," ",,,,"")</f>
        <v>ENZSYN-rt6510</v>
      </c>
      <c r="C628" s="1">
        <f>_xlfn.NUMBERVALUE(IFERROR(_xlfn.TEXTAFTER(Table38[[#This Row],[all fluxes from kapp-slack]]," ",-1,,,""),""))</f>
        <v>3.1952073999999998E-8</v>
      </c>
      <c r="F628" s="1" t="s">
        <v>7452</v>
      </c>
      <c r="G628" s="1" t="str">
        <f>_xlfn.TEXTBEFORE(Table5[[#This Row],[rxn     kapp_old        kapp_slack_ub   kapp_slack_lb]]," ")</f>
        <v>RXN-CRNAT40_x_FWD-rt5212_x</v>
      </c>
      <c r="H62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62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628" s="1">
        <f>_xlfn.NUMBERVALUE(_xlfn.TEXTAFTER(Table5[[#This Row],[rxn     kapp_old        kapp_slack_ub   kapp_slack_lb]]," ",-1))</f>
        <v>0</v>
      </c>
      <c r="K628" s="1">
        <f>_xlfn.XLOOKUP(SUBSTITUTE(Table5[[#This Row],[rxn]],"RXN-","ENZLOAD-"),ENZLOAD[name],ENZLOAD[flux],0)</f>
        <v>2.1357587594E-7</v>
      </c>
      <c r="L628" s="1" t="str">
        <f>"'"&amp;Table5[[#This Row],[rxn]]&amp;"'"&amp;CHAR(9)&amp;IF(AND(Table5[[#This Row],[kapp_slack_ub]]&lt;&gt;0,Table5[[#This Row],[kapp_old]]&lt;$F$1),$F$1,Table5[[#This Row],[kapp_old]])</f>
        <v>'RXN-CRNAT40_x_FWD-rt5212_x'	27141.27779288</v>
      </c>
      <c r="M628" s="1">
        <f>_xlfn.XLOOKUP(Table5[[#This Row],[rxn]],Table3[name],Table3[flux],$F$1)</f>
        <v>27141.277792879999</v>
      </c>
      <c r="N628" s="1">
        <f>IFERROR(Table5[[#This Row],[min flux]]/Table5[[#This Row],[associated enzload]],"")</f>
        <v>127080259759.79054</v>
      </c>
      <c r="O628" s="1">
        <f>_xlfn.NUMBERVALUE(IF(Table5[[#This Row],[flux/enzload]]="","",ABS($N$1-Table5[[#This Row],[flux/enzload]])))</f>
        <v>1272836057899.1599</v>
      </c>
      <c r="P628" s="1">
        <f>Table5[[#This Row],[kapp_old]]+IFERROR(((Table5[[#This Row],[kapp_slack_ub]]-Table5[[#This Row],[kapp_slack_lb]])/Table5[[#This Row],[associated enzload]]),0)</f>
        <v>27141.277792879999</v>
      </c>
      <c r="Q628" s="1" t="str">
        <f>"'"&amp;Table5[[#This Row],[rxn]]&amp;"'"&amp;CHAR(9)&amp;Table5[[#This Row],[kapp + (slack_ub - slack_lb)/enzload]]</f>
        <v>'RXN-CRNAT40_x_FWD-rt5212_x'	27141.27779288</v>
      </c>
      <c r="R628" s="1">
        <f>_xlfn.XLOOKUP(Table5[[#This Row],[rxn]],Table38[name],Table38[flux],0)</f>
        <v>0</v>
      </c>
      <c r="S628" s="1">
        <f>_xlfn.XLOOKUP(SUBSTITUTE(Table5[[#This Row],[rxn]],"RXN-","ENZLOAD-"),Table38[name],Table38[flux],0)</f>
        <v>0</v>
      </c>
      <c r="T628" s="1" t="b">
        <f>AND(Table5[[#This Row],[ENZLOAD flux in kapp-slack.gms]]=0,Table5[[#This Row],[flux in kapp-slack.gms]]&lt;&gt;0,NOT(Table5[[#This Row],[spont or unknown?]]))</f>
        <v>0</v>
      </c>
      <c r="U628" s="1" t="b">
        <f>OR(_xlfn.TEXTAFTER(Table5[[#This Row],[rxn]],"-",-1)="SPONT",_xlfn.TEXTAFTER(Table5[[#This Row],[rxn]],"-",-1)="UNKNOWN")</f>
        <v>0</v>
      </c>
      <c r="V628" s="1">
        <f>_xlfn.XLOOKUP(SUBSTITUTE(Table5[[#This Row],[rxn]],"RXN-","ENZLOAD-"),Table4[rxn],Table4[ub],0)</f>
        <v>0.54566625000000002</v>
      </c>
      <c r="W628" s="1" t="b">
        <f>AND(Table5[[#This Row],[FVA ENZLOAD flux UB]]=0,Table5[[#This Row],[ENZ not made when it should be?]])</f>
        <v>0</v>
      </c>
    </row>
    <row r="629" spans="1:23" hidden="1">
      <c r="A629" s="1" t="s">
        <v>5107</v>
      </c>
      <c r="B629" s="1" t="str">
        <f>_xlfn.TEXTBEFORE(Table38[[#This Row],[all fluxes from kapp-slack]]," ",,,,"")</f>
        <v>ENZSYN-rt6229_c</v>
      </c>
      <c r="C629" s="1">
        <f>_xlfn.NUMBERVALUE(IFERROR(_xlfn.TEXTAFTER(Table38[[#This Row],[all fluxes from kapp-slack]]," ",-1,,,""),""))</f>
        <v>1.2303102310000001E-6</v>
      </c>
      <c r="F629" s="1" t="s">
        <v>7453</v>
      </c>
      <c r="G629" s="1" t="str">
        <f>_xlfn.TEXTBEFORE(Table5[[#This Row],[rxn     kapp_old        kapp_slack_ub   kapp_slack_lb]]," ")</f>
        <v>RXN-CRNAT40_x_FWD-rt5877_x</v>
      </c>
      <c r="H62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62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629" s="1">
        <f>_xlfn.NUMBERVALUE(_xlfn.TEXTAFTER(Table5[[#This Row],[rxn     kapp_old        kapp_slack_ub   kapp_slack_lb]]," ",-1))</f>
        <v>0</v>
      </c>
      <c r="K629" s="1">
        <f>_xlfn.XLOOKUP(SUBSTITUTE(Table5[[#This Row],[rxn]],"RXN-","ENZLOAD-"),ENZLOAD[name],ENZLOAD[flux],0)</f>
        <v>3.7158909571999998E-7</v>
      </c>
      <c r="L629" s="1" t="str">
        <f>"'"&amp;Table5[[#This Row],[rxn]]&amp;"'"&amp;CHAR(9)&amp;IF(AND(Table5[[#This Row],[kapp_slack_ub]]&lt;&gt;0,Table5[[#This Row],[kapp_old]]&lt;$F$1),$F$1,Table5[[#This Row],[kapp_old]])</f>
        <v>'RXN-CRNAT40_x_FWD-rt5877_x'	27141.27779288</v>
      </c>
      <c r="M629" s="1">
        <f>_xlfn.XLOOKUP(Table5[[#This Row],[rxn]],Table3[name],Table3[flux],$F$1)</f>
        <v>27141.277792879999</v>
      </c>
      <c r="N629" s="1">
        <f>IFERROR(Table5[[#This Row],[min flux]]/Table5[[#This Row],[associated enzload]],"")</f>
        <v>73041104019.186584</v>
      </c>
      <c r="O629" s="1">
        <f>_xlfn.NUMBERVALUE(IF(Table5[[#This Row],[flux/enzload]]="","",ABS($N$1-Table5[[#This Row],[flux/enzload]])))</f>
        <v>1326875213639.77</v>
      </c>
      <c r="P629" s="1">
        <f>Table5[[#This Row],[kapp_old]]+IFERROR(((Table5[[#This Row],[kapp_slack_ub]]-Table5[[#This Row],[kapp_slack_lb]])/Table5[[#This Row],[associated enzload]]),0)</f>
        <v>27141.277792879999</v>
      </c>
      <c r="Q629" s="1" t="str">
        <f>"'"&amp;Table5[[#This Row],[rxn]]&amp;"'"&amp;CHAR(9)&amp;Table5[[#This Row],[kapp + (slack_ub - slack_lb)/enzload]]</f>
        <v>'RXN-CRNAT40_x_FWD-rt5877_x'	27141.27779288</v>
      </c>
      <c r="R629" s="1">
        <f>_xlfn.XLOOKUP(Table5[[#This Row],[rxn]],Table38[name],Table38[flux],0)</f>
        <v>0</v>
      </c>
      <c r="S629" s="1">
        <f>_xlfn.XLOOKUP(SUBSTITUTE(Table5[[#This Row],[rxn]],"RXN-","ENZLOAD-"),Table38[name],Table38[flux],0)</f>
        <v>0</v>
      </c>
      <c r="T629" s="1" t="b">
        <f>AND(Table5[[#This Row],[ENZLOAD flux in kapp-slack.gms]]=0,Table5[[#This Row],[flux in kapp-slack.gms]]&lt;&gt;0,NOT(Table5[[#This Row],[spont or unknown?]]))</f>
        <v>0</v>
      </c>
      <c r="U629" s="1" t="b">
        <f>OR(_xlfn.TEXTAFTER(Table5[[#This Row],[rxn]],"-",-1)="SPONT",_xlfn.TEXTAFTER(Table5[[#This Row],[rxn]],"-",-1)="UNKNOWN")</f>
        <v>0</v>
      </c>
      <c r="V629" s="1">
        <f>_xlfn.XLOOKUP(SUBSTITUTE(Table5[[#This Row],[rxn]],"RXN-","ENZLOAD-"),Table4[rxn],Table4[ub],0)</f>
        <v>0.60736422000000001</v>
      </c>
      <c r="W629" s="1" t="b">
        <f>AND(Table5[[#This Row],[FVA ENZLOAD flux UB]]=0,Table5[[#This Row],[ENZ not made when it should be?]])</f>
        <v>0</v>
      </c>
    </row>
    <row r="630" spans="1:23" hidden="1">
      <c r="A630" s="1" t="s">
        <v>5108</v>
      </c>
      <c r="B630" s="1" t="str">
        <f>_xlfn.TEXTBEFORE(Table38[[#This Row],[all fluxes from kapp-slack]]," ",,,,"")</f>
        <v>ENZSYN-rt3932</v>
      </c>
      <c r="C630" s="1">
        <f>_xlfn.NUMBERVALUE(IFERROR(_xlfn.TEXTAFTER(Table38[[#This Row],[all fluxes from kapp-slack]]," ",-1,,,""),""))</f>
        <v>5.5813297800000003E-6</v>
      </c>
      <c r="F630" s="1" t="s">
        <v>7454</v>
      </c>
      <c r="G630" s="1" t="str">
        <f>_xlfn.TEXTBEFORE(Table5[[#This Row],[rxn     kapp_old        kapp_slack_ub   kapp_slack_lb]]," ")</f>
        <v>RXN-CRNAT60_m_FWD-rt7415_m</v>
      </c>
      <c r="H63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63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630" s="1">
        <f>_xlfn.NUMBERVALUE(_xlfn.TEXTAFTER(Table5[[#This Row],[rxn     kapp_old        kapp_slack_ub   kapp_slack_lb]]," ",-1))</f>
        <v>0</v>
      </c>
      <c r="K630" s="1">
        <f>_xlfn.XLOOKUP(SUBSTITUTE(Table5[[#This Row],[rxn]],"RXN-","ENZLOAD-"),ENZLOAD[name],ENZLOAD[flux],0)</f>
        <v>1.7317787293000001E-7</v>
      </c>
      <c r="L630" s="1" t="str">
        <f>"'"&amp;Table5[[#This Row],[rxn]]&amp;"'"&amp;CHAR(9)&amp;IF(AND(Table5[[#This Row],[kapp_slack_ub]]&lt;&gt;0,Table5[[#This Row],[kapp_old]]&lt;$F$1),$F$1,Table5[[#This Row],[kapp_old]])</f>
        <v>'RXN-CRNAT60_m_FWD-rt7415_m'	27141.27779288</v>
      </c>
      <c r="M630" s="1">
        <f>_xlfn.XLOOKUP(Table5[[#This Row],[rxn]],Table3[name],Table3[flux],$F$1)</f>
        <v>27141.277792879999</v>
      </c>
      <c r="N630" s="1">
        <f>IFERROR(Table5[[#This Row],[min flux]]/Table5[[#This Row],[associated enzload]],"")</f>
        <v>156724859438.88879</v>
      </c>
      <c r="O630" s="1">
        <f>_xlfn.NUMBERVALUE(IF(Table5[[#This Row],[flux/enzload]]="","",ABS($N$1-Table5[[#This Row],[flux/enzload]])))</f>
        <v>1243191458220.0601</v>
      </c>
      <c r="P630" s="1">
        <f>Table5[[#This Row],[kapp_old]]+IFERROR(((Table5[[#This Row],[kapp_slack_ub]]-Table5[[#This Row],[kapp_slack_lb]])/Table5[[#This Row],[associated enzload]]),0)</f>
        <v>27141.277792879999</v>
      </c>
      <c r="Q630" s="1" t="str">
        <f>"'"&amp;Table5[[#This Row],[rxn]]&amp;"'"&amp;CHAR(9)&amp;Table5[[#This Row],[kapp + (slack_ub - slack_lb)/enzload]]</f>
        <v>'RXN-CRNAT60_m_FWD-rt7415_m'	27141.27779288</v>
      </c>
      <c r="R630" s="1">
        <f>_xlfn.XLOOKUP(Table5[[#This Row],[rxn]],Table38[name],Table38[flux],0)</f>
        <v>0</v>
      </c>
      <c r="S630" s="1">
        <f>_xlfn.XLOOKUP(SUBSTITUTE(Table5[[#This Row],[rxn]],"RXN-","ENZLOAD-"),Table38[name],Table38[flux],0)</f>
        <v>0</v>
      </c>
      <c r="T630" s="1" t="b">
        <f>AND(Table5[[#This Row],[ENZLOAD flux in kapp-slack.gms]]=0,Table5[[#This Row],[flux in kapp-slack.gms]]&lt;&gt;0,NOT(Table5[[#This Row],[spont or unknown?]]))</f>
        <v>0</v>
      </c>
      <c r="U630" s="1" t="b">
        <f>OR(_xlfn.TEXTAFTER(Table5[[#This Row],[rxn]],"-",-1)="SPONT",_xlfn.TEXTAFTER(Table5[[#This Row],[rxn]],"-",-1)="UNKNOWN")</f>
        <v>0</v>
      </c>
      <c r="V630" s="1">
        <f>_xlfn.XLOOKUP(SUBSTITUTE(Table5[[#This Row],[rxn]],"RXN-","ENZLOAD-"),Table4[rxn],Table4[ub],0)</f>
        <v>0.54578053999999998</v>
      </c>
      <c r="W630" s="1" t="b">
        <f>AND(Table5[[#This Row],[FVA ENZLOAD flux UB]]=0,Table5[[#This Row],[ENZ not made when it should be?]])</f>
        <v>0</v>
      </c>
    </row>
    <row r="631" spans="1:23" hidden="1">
      <c r="A631" s="1" t="s">
        <v>5109</v>
      </c>
      <c r="B631" s="1" t="str">
        <f>_xlfn.TEXTBEFORE(Table38[[#This Row],[all fluxes from kapp-slack]]," ",,,,"")</f>
        <v>ENZSYN-rt6761</v>
      </c>
      <c r="C631" s="1">
        <f>_xlfn.NUMBERVALUE(IFERROR(_xlfn.TEXTAFTER(Table38[[#This Row],[all fluxes from kapp-slack]]," ",-1,,,""),""))</f>
        <v>0</v>
      </c>
      <c r="F631" s="1" t="s">
        <v>7455</v>
      </c>
      <c r="G631" s="1" t="str">
        <f>_xlfn.TEXTBEFORE(Table5[[#This Row],[rxn     kapp_old        kapp_slack_ub   kapp_slack_lb]]," ")</f>
        <v>RXN-CRNAT60_x_FWD-rt5212_x</v>
      </c>
      <c r="H63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63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631" s="1">
        <f>_xlfn.NUMBERVALUE(_xlfn.TEXTAFTER(Table5[[#This Row],[rxn     kapp_old        kapp_slack_ub   kapp_slack_lb]]," ",-1))</f>
        <v>0</v>
      </c>
      <c r="K631" s="1">
        <f>_xlfn.XLOOKUP(SUBSTITUTE(Table5[[#This Row],[rxn]],"RXN-","ENZLOAD-"),ENZLOAD[name],ENZLOAD[flux],0)</f>
        <v>2.1357587594E-7</v>
      </c>
      <c r="L631" s="1" t="str">
        <f>"'"&amp;Table5[[#This Row],[rxn]]&amp;"'"&amp;CHAR(9)&amp;IF(AND(Table5[[#This Row],[kapp_slack_ub]]&lt;&gt;0,Table5[[#This Row],[kapp_old]]&lt;$F$1),$F$1,Table5[[#This Row],[kapp_old]])</f>
        <v>'RXN-CRNAT60_x_FWD-rt5212_x'	27141.27779288</v>
      </c>
      <c r="M631" s="1">
        <f>_xlfn.XLOOKUP(Table5[[#This Row],[rxn]],Table3[name],Table3[flux],$F$1)</f>
        <v>27141.277792879999</v>
      </c>
      <c r="N631" s="1">
        <f>IFERROR(Table5[[#This Row],[min flux]]/Table5[[#This Row],[associated enzload]],"")</f>
        <v>127080259759.79054</v>
      </c>
      <c r="O631" s="1">
        <f>_xlfn.NUMBERVALUE(IF(Table5[[#This Row],[flux/enzload]]="","",ABS($N$1-Table5[[#This Row],[flux/enzload]])))</f>
        <v>1272836057899.1599</v>
      </c>
      <c r="P631" s="1">
        <f>Table5[[#This Row],[kapp_old]]+IFERROR(((Table5[[#This Row],[kapp_slack_ub]]-Table5[[#This Row],[kapp_slack_lb]])/Table5[[#This Row],[associated enzload]]),0)</f>
        <v>27141.277792879999</v>
      </c>
      <c r="Q631" s="1" t="str">
        <f>"'"&amp;Table5[[#This Row],[rxn]]&amp;"'"&amp;CHAR(9)&amp;Table5[[#This Row],[kapp + (slack_ub - slack_lb)/enzload]]</f>
        <v>'RXN-CRNAT60_x_FWD-rt5212_x'	27141.27779288</v>
      </c>
      <c r="R631" s="1">
        <f>_xlfn.XLOOKUP(Table5[[#This Row],[rxn]],Table38[name],Table38[flux],0)</f>
        <v>0</v>
      </c>
      <c r="S631" s="1">
        <f>_xlfn.XLOOKUP(SUBSTITUTE(Table5[[#This Row],[rxn]],"RXN-","ENZLOAD-"),Table38[name],Table38[flux],0)</f>
        <v>0</v>
      </c>
      <c r="T631" s="1" t="b">
        <f>AND(Table5[[#This Row],[ENZLOAD flux in kapp-slack.gms]]=0,Table5[[#This Row],[flux in kapp-slack.gms]]&lt;&gt;0,NOT(Table5[[#This Row],[spont or unknown?]]))</f>
        <v>0</v>
      </c>
      <c r="U631" s="1" t="b">
        <f>OR(_xlfn.TEXTAFTER(Table5[[#This Row],[rxn]],"-",-1)="SPONT",_xlfn.TEXTAFTER(Table5[[#This Row],[rxn]],"-",-1)="UNKNOWN")</f>
        <v>0</v>
      </c>
      <c r="V631" s="1">
        <f>_xlfn.XLOOKUP(SUBSTITUTE(Table5[[#This Row],[rxn]],"RXN-","ENZLOAD-"),Table4[rxn],Table4[ub],0)</f>
        <v>0.54566625000000002</v>
      </c>
      <c r="W631" s="1" t="b">
        <f>AND(Table5[[#This Row],[FVA ENZLOAD flux UB]]=0,Table5[[#This Row],[ENZ not made when it should be?]])</f>
        <v>0</v>
      </c>
    </row>
    <row r="632" spans="1:23" hidden="1">
      <c r="A632" s="1" t="s">
        <v>5110</v>
      </c>
      <c r="B632" s="1" t="str">
        <f>_xlfn.TEXTBEFORE(Table38[[#This Row],[all fluxes from kapp-slack]]," ",,,,"")</f>
        <v>ENZSYN-rt4336</v>
      </c>
      <c r="C632" s="1">
        <f>_xlfn.NUMBERVALUE(IFERROR(_xlfn.TEXTAFTER(Table38[[#This Row],[all fluxes from kapp-slack]]," ",-1,,,""),""))</f>
        <v>3.8364229578000003E-5</v>
      </c>
      <c r="F632" s="1" t="s">
        <v>7456</v>
      </c>
      <c r="G632" s="1" t="str">
        <f>_xlfn.TEXTBEFORE(Table5[[#This Row],[rxn     kapp_old        kapp_slack_ub   kapp_slack_lb]]," ")</f>
        <v>RXN-CRNAT60_x_FWD-rt5877_x</v>
      </c>
      <c r="H63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63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632" s="1">
        <f>_xlfn.NUMBERVALUE(_xlfn.TEXTAFTER(Table5[[#This Row],[rxn     kapp_old        kapp_slack_ub   kapp_slack_lb]]," ",-1))</f>
        <v>0</v>
      </c>
      <c r="K632" s="1">
        <f>_xlfn.XLOOKUP(SUBSTITUTE(Table5[[#This Row],[rxn]],"RXN-","ENZLOAD-"),ENZLOAD[name],ENZLOAD[flux],0)</f>
        <v>3.7158909571999998E-7</v>
      </c>
      <c r="L632" s="1" t="str">
        <f>"'"&amp;Table5[[#This Row],[rxn]]&amp;"'"&amp;CHAR(9)&amp;IF(AND(Table5[[#This Row],[kapp_slack_ub]]&lt;&gt;0,Table5[[#This Row],[kapp_old]]&lt;$F$1),$F$1,Table5[[#This Row],[kapp_old]])</f>
        <v>'RXN-CRNAT60_x_FWD-rt5877_x'	27141.27779288</v>
      </c>
      <c r="M632" s="1">
        <f>_xlfn.XLOOKUP(Table5[[#This Row],[rxn]],Table3[name],Table3[flux],$F$1)</f>
        <v>27141.277792879999</v>
      </c>
      <c r="N632" s="1">
        <f>IFERROR(Table5[[#This Row],[min flux]]/Table5[[#This Row],[associated enzload]],"")</f>
        <v>73041104019.186584</v>
      </c>
      <c r="O632" s="1">
        <f>_xlfn.NUMBERVALUE(IF(Table5[[#This Row],[flux/enzload]]="","",ABS($N$1-Table5[[#This Row],[flux/enzload]])))</f>
        <v>1326875213639.77</v>
      </c>
      <c r="P632" s="1">
        <f>Table5[[#This Row],[kapp_old]]+IFERROR(((Table5[[#This Row],[kapp_slack_ub]]-Table5[[#This Row],[kapp_slack_lb]])/Table5[[#This Row],[associated enzload]]),0)</f>
        <v>27141.277792879999</v>
      </c>
      <c r="Q632" s="1" t="str">
        <f>"'"&amp;Table5[[#This Row],[rxn]]&amp;"'"&amp;CHAR(9)&amp;Table5[[#This Row],[kapp + (slack_ub - slack_lb)/enzload]]</f>
        <v>'RXN-CRNAT60_x_FWD-rt5877_x'	27141.27779288</v>
      </c>
      <c r="R632" s="1">
        <f>_xlfn.XLOOKUP(Table5[[#This Row],[rxn]],Table38[name],Table38[flux],0)</f>
        <v>0</v>
      </c>
      <c r="S632" s="1">
        <f>_xlfn.XLOOKUP(SUBSTITUTE(Table5[[#This Row],[rxn]],"RXN-","ENZLOAD-"),Table38[name],Table38[flux],0)</f>
        <v>0</v>
      </c>
      <c r="T632" s="1" t="b">
        <f>AND(Table5[[#This Row],[ENZLOAD flux in kapp-slack.gms]]=0,Table5[[#This Row],[flux in kapp-slack.gms]]&lt;&gt;0,NOT(Table5[[#This Row],[spont or unknown?]]))</f>
        <v>0</v>
      </c>
      <c r="U632" s="1" t="b">
        <f>OR(_xlfn.TEXTAFTER(Table5[[#This Row],[rxn]],"-",-1)="SPONT",_xlfn.TEXTAFTER(Table5[[#This Row],[rxn]],"-",-1)="UNKNOWN")</f>
        <v>0</v>
      </c>
      <c r="V632" s="1">
        <f>_xlfn.XLOOKUP(SUBSTITUTE(Table5[[#This Row],[rxn]],"RXN-","ENZLOAD-"),Table4[rxn],Table4[ub],0)</f>
        <v>0.60736422000000001</v>
      </c>
      <c r="W632" s="1" t="b">
        <f>AND(Table5[[#This Row],[FVA ENZLOAD flux UB]]=0,Table5[[#This Row],[ENZ not made when it should be?]])</f>
        <v>0</v>
      </c>
    </row>
    <row r="633" spans="1:23" hidden="1">
      <c r="A633" s="1" t="s">
        <v>5111</v>
      </c>
      <c r="B633" s="1" t="str">
        <f>_xlfn.TEXTBEFORE(Table38[[#This Row],[all fluxes from kapp-slack]]," ",,,,"")</f>
        <v>ENZSYN-rt7825</v>
      </c>
      <c r="C633" s="1">
        <f>_xlfn.NUMBERVALUE(IFERROR(_xlfn.TEXTAFTER(Table38[[#This Row],[all fluxes from kapp-slack]]," ",-1,,,""),""))</f>
        <v>5.4957799999999996E-10</v>
      </c>
      <c r="F633" s="1" t="s">
        <v>7457</v>
      </c>
      <c r="G633" s="1" t="str">
        <f>_xlfn.TEXTBEFORE(Table5[[#This Row],[rxn     kapp_old        kapp_slack_ub   kapp_slack_lb]]," ")</f>
        <v>RXN-CRNAT80_m_FWD-rt7415_m</v>
      </c>
      <c r="H63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63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633" s="1">
        <f>_xlfn.NUMBERVALUE(_xlfn.TEXTAFTER(Table5[[#This Row],[rxn     kapp_old        kapp_slack_ub   kapp_slack_lb]]," ",-1))</f>
        <v>0</v>
      </c>
      <c r="K633" s="1">
        <f>_xlfn.XLOOKUP(SUBSTITUTE(Table5[[#This Row],[rxn]],"RXN-","ENZLOAD-"),ENZLOAD[name],ENZLOAD[flux],0)</f>
        <v>1.7317787293000001E-7</v>
      </c>
      <c r="L633" s="1" t="str">
        <f>"'"&amp;Table5[[#This Row],[rxn]]&amp;"'"&amp;CHAR(9)&amp;IF(AND(Table5[[#This Row],[kapp_slack_ub]]&lt;&gt;0,Table5[[#This Row],[kapp_old]]&lt;$F$1),$F$1,Table5[[#This Row],[kapp_old]])</f>
        <v>'RXN-CRNAT80_m_FWD-rt7415_m'	27141.27779288</v>
      </c>
      <c r="M633" s="1">
        <f>_xlfn.XLOOKUP(Table5[[#This Row],[rxn]],Table3[name],Table3[flux],$F$1)</f>
        <v>27141.277792879999</v>
      </c>
      <c r="N633" s="1">
        <f>IFERROR(Table5[[#This Row],[min flux]]/Table5[[#This Row],[associated enzload]],"")</f>
        <v>156724859438.88879</v>
      </c>
      <c r="O633" s="1">
        <f>_xlfn.NUMBERVALUE(IF(Table5[[#This Row],[flux/enzload]]="","",ABS($N$1-Table5[[#This Row],[flux/enzload]])))</f>
        <v>1243191458220.0601</v>
      </c>
      <c r="P633" s="1">
        <f>Table5[[#This Row],[kapp_old]]+IFERROR(((Table5[[#This Row],[kapp_slack_ub]]-Table5[[#This Row],[kapp_slack_lb]])/Table5[[#This Row],[associated enzload]]),0)</f>
        <v>27141.277792879999</v>
      </c>
      <c r="Q633" s="1" t="str">
        <f>"'"&amp;Table5[[#This Row],[rxn]]&amp;"'"&amp;CHAR(9)&amp;Table5[[#This Row],[kapp + (slack_ub - slack_lb)/enzload]]</f>
        <v>'RXN-CRNAT80_m_FWD-rt7415_m'	27141.27779288</v>
      </c>
      <c r="R633" s="1">
        <f>_xlfn.XLOOKUP(Table5[[#This Row],[rxn]],Table38[name],Table38[flux],0)</f>
        <v>0</v>
      </c>
      <c r="S633" s="1">
        <f>_xlfn.XLOOKUP(SUBSTITUTE(Table5[[#This Row],[rxn]],"RXN-","ENZLOAD-"),Table38[name],Table38[flux],0)</f>
        <v>0</v>
      </c>
      <c r="T633" s="1" t="b">
        <f>AND(Table5[[#This Row],[ENZLOAD flux in kapp-slack.gms]]=0,Table5[[#This Row],[flux in kapp-slack.gms]]&lt;&gt;0,NOT(Table5[[#This Row],[spont or unknown?]]))</f>
        <v>0</v>
      </c>
      <c r="U633" s="1" t="b">
        <f>OR(_xlfn.TEXTAFTER(Table5[[#This Row],[rxn]],"-",-1)="SPONT",_xlfn.TEXTAFTER(Table5[[#This Row],[rxn]],"-",-1)="UNKNOWN")</f>
        <v>0</v>
      </c>
      <c r="V633" s="1">
        <f>_xlfn.XLOOKUP(SUBSTITUTE(Table5[[#This Row],[rxn]],"RXN-","ENZLOAD-"),Table4[rxn],Table4[ub],0)</f>
        <v>0.54578053999999998</v>
      </c>
      <c r="W633" s="1" t="b">
        <f>AND(Table5[[#This Row],[FVA ENZLOAD flux UB]]=0,Table5[[#This Row],[ENZ not made when it should be?]])</f>
        <v>0</v>
      </c>
    </row>
    <row r="634" spans="1:23" hidden="1">
      <c r="A634" s="1" t="s">
        <v>5112</v>
      </c>
      <c r="B634" s="1" t="str">
        <f>_xlfn.TEXTBEFORE(Table38[[#This Row],[all fluxes from kapp-slack]]," ",,,,"")</f>
        <v>ENZSYN-rt7437</v>
      </c>
      <c r="C634" s="1">
        <f>_xlfn.NUMBERVALUE(IFERROR(_xlfn.TEXTAFTER(Table38[[#This Row],[all fluxes from kapp-slack]]," ",-1,,,""),""))</f>
        <v>4.1285826999999998E-7</v>
      </c>
      <c r="F634" s="1" t="s">
        <v>7458</v>
      </c>
      <c r="G634" s="1" t="str">
        <f>_xlfn.TEXTBEFORE(Table5[[#This Row],[rxn     kapp_old        kapp_slack_ub   kapp_slack_lb]]," ")</f>
        <v>RXN-CRNAT80_x_FWD-rt5212_x</v>
      </c>
      <c r="H63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63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634" s="1">
        <f>_xlfn.NUMBERVALUE(_xlfn.TEXTAFTER(Table5[[#This Row],[rxn     kapp_old        kapp_slack_ub   kapp_slack_lb]]," ",-1))</f>
        <v>0</v>
      </c>
      <c r="K634" s="1">
        <f>_xlfn.XLOOKUP(SUBSTITUTE(Table5[[#This Row],[rxn]],"RXN-","ENZLOAD-"),ENZLOAD[name],ENZLOAD[flux],0)</f>
        <v>2.1357587594E-7</v>
      </c>
      <c r="L634" s="1" t="str">
        <f>"'"&amp;Table5[[#This Row],[rxn]]&amp;"'"&amp;CHAR(9)&amp;IF(AND(Table5[[#This Row],[kapp_slack_ub]]&lt;&gt;0,Table5[[#This Row],[kapp_old]]&lt;$F$1),$F$1,Table5[[#This Row],[kapp_old]])</f>
        <v>'RXN-CRNAT80_x_FWD-rt5212_x'	27141.27779288</v>
      </c>
      <c r="M634" s="1">
        <f>_xlfn.XLOOKUP(Table5[[#This Row],[rxn]],Table3[name],Table3[flux],$F$1)</f>
        <v>27141.277792879999</v>
      </c>
      <c r="N634" s="1">
        <f>IFERROR(Table5[[#This Row],[min flux]]/Table5[[#This Row],[associated enzload]],"")</f>
        <v>127080259759.79054</v>
      </c>
      <c r="O634" s="1">
        <f>_xlfn.NUMBERVALUE(IF(Table5[[#This Row],[flux/enzload]]="","",ABS($N$1-Table5[[#This Row],[flux/enzload]])))</f>
        <v>1272836057899.1599</v>
      </c>
      <c r="P634" s="1">
        <f>Table5[[#This Row],[kapp_old]]+IFERROR(((Table5[[#This Row],[kapp_slack_ub]]-Table5[[#This Row],[kapp_slack_lb]])/Table5[[#This Row],[associated enzload]]),0)</f>
        <v>27141.277792879999</v>
      </c>
      <c r="Q634" s="1" t="str">
        <f>"'"&amp;Table5[[#This Row],[rxn]]&amp;"'"&amp;CHAR(9)&amp;Table5[[#This Row],[kapp + (slack_ub - slack_lb)/enzload]]</f>
        <v>'RXN-CRNAT80_x_FWD-rt5212_x'	27141.27779288</v>
      </c>
      <c r="R634" s="1">
        <f>_xlfn.XLOOKUP(Table5[[#This Row],[rxn]],Table38[name],Table38[flux],0)</f>
        <v>0</v>
      </c>
      <c r="S634" s="1">
        <f>_xlfn.XLOOKUP(SUBSTITUTE(Table5[[#This Row],[rxn]],"RXN-","ENZLOAD-"),Table38[name],Table38[flux],0)</f>
        <v>0</v>
      </c>
      <c r="T634" s="1" t="b">
        <f>AND(Table5[[#This Row],[ENZLOAD flux in kapp-slack.gms]]=0,Table5[[#This Row],[flux in kapp-slack.gms]]&lt;&gt;0,NOT(Table5[[#This Row],[spont or unknown?]]))</f>
        <v>0</v>
      </c>
      <c r="U634" s="1" t="b">
        <f>OR(_xlfn.TEXTAFTER(Table5[[#This Row],[rxn]],"-",-1)="SPONT",_xlfn.TEXTAFTER(Table5[[#This Row],[rxn]],"-",-1)="UNKNOWN")</f>
        <v>0</v>
      </c>
      <c r="V634" s="1">
        <f>_xlfn.XLOOKUP(SUBSTITUTE(Table5[[#This Row],[rxn]],"RXN-","ENZLOAD-"),Table4[rxn],Table4[ub],0)</f>
        <v>0.54566625000000002</v>
      </c>
      <c r="W634" s="1" t="b">
        <f>AND(Table5[[#This Row],[FVA ENZLOAD flux UB]]=0,Table5[[#This Row],[ENZ not made when it should be?]])</f>
        <v>0</v>
      </c>
    </row>
    <row r="635" spans="1:23" hidden="1">
      <c r="A635" s="1" t="s">
        <v>5113</v>
      </c>
      <c r="B635" s="1" t="str">
        <f>_xlfn.TEXTBEFORE(Table38[[#This Row],[all fluxes from kapp-slack]]," ",,,,"")</f>
        <v>ENZSYN-rt1378</v>
      </c>
      <c r="C635" s="1">
        <f>_xlfn.NUMBERVALUE(IFERROR(_xlfn.TEXTAFTER(Table38[[#This Row],[all fluxes from kapp-slack]]," ",-1,,,""),""))</f>
        <v>1.4245187E-8</v>
      </c>
      <c r="F635" s="1" t="s">
        <v>7459</v>
      </c>
      <c r="G635" s="1" t="str">
        <f>_xlfn.TEXTBEFORE(Table5[[#This Row],[rxn     kapp_old        kapp_slack_ub   kapp_slack_lb]]," ")</f>
        <v>RXN-CRNAT80_x_FWD-rt5877_x</v>
      </c>
      <c r="H63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63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635" s="1">
        <f>_xlfn.NUMBERVALUE(_xlfn.TEXTAFTER(Table5[[#This Row],[rxn     kapp_old        kapp_slack_ub   kapp_slack_lb]]," ",-1))</f>
        <v>0</v>
      </c>
      <c r="K635" s="1">
        <f>_xlfn.XLOOKUP(SUBSTITUTE(Table5[[#This Row],[rxn]],"RXN-","ENZLOAD-"),ENZLOAD[name],ENZLOAD[flux],0)</f>
        <v>3.7158909571999998E-7</v>
      </c>
      <c r="L635" s="1" t="str">
        <f>"'"&amp;Table5[[#This Row],[rxn]]&amp;"'"&amp;CHAR(9)&amp;IF(AND(Table5[[#This Row],[kapp_slack_ub]]&lt;&gt;0,Table5[[#This Row],[kapp_old]]&lt;$F$1),$F$1,Table5[[#This Row],[kapp_old]])</f>
        <v>'RXN-CRNAT80_x_FWD-rt5877_x'	27141.27779288</v>
      </c>
      <c r="M635" s="1">
        <f>_xlfn.XLOOKUP(Table5[[#This Row],[rxn]],Table3[name],Table3[flux],$F$1)</f>
        <v>27141.277792879999</v>
      </c>
      <c r="N635" s="1">
        <f>IFERROR(Table5[[#This Row],[min flux]]/Table5[[#This Row],[associated enzload]],"")</f>
        <v>73041104019.186584</v>
      </c>
      <c r="O635" s="1">
        <f>_xlfn.NUMBERVALUE(IF(Table5[[#This Row],[flux/enzload]]="","",ABS($N$1-Table5[[#This Row],[flux/enzload]])))</f>
        <v>1326875213639.77</v>
      </c>
      <c r="P635" s="1">
        <f>Table5[[#This Row],[kapp_old]]+IFERROR(((Table5[[#This Row],[kapp_slack_ub]]-Table5[[#This Row],[kapp_slack_lb]])/Table5[[#This Row],[associated enzload]]),0)</f>
        <v>27141.277792879999</v>
      </c>
      <c r="Q635" s="1" t="str">
        <f>"'"&amp;Table5[[#This Row],[rxn]]&amp;"'"&amp;CHAR(9)&amp;Table5[[#This Row],[kapp + (slack_ub - slack_lb)/enzload]]</f>
        <v>'RXN-CRNAT80_x_FWD-rt5877_x'	27141.27779288</v>
      </c>
      <c r="R635" s="1">
        <f>_xlfn.XLOOKUP(Table5[[#This Row],[rxn]],Table38[name],Table38[flux],0)</f>
        <v>0</v>
      </c>
      <c r="S635" s="1">
        <f>_xlfn.XLOOKUP(SUBSTITUTE(Table5[[#This Row],[rxn]],"RXN-","ENZLOAD-"),Table38[name],Table38[flux],0)</f>
        <v>0</v>
      </c>
      <c r="T635" s="1" t="b">
        <f>AND(Table5[[#This Row],[ENZLOAD flux in kapp-slack.gms]]=0,Table5[[#This Row],[flux in kapp-slack.gms]]&lt;&gt;0,NOT(Table5[[#This Row],[spont or unknown?]]))</f>
        <v>0</v>
      </c>
      <c r="U635" s="1" t="b">
        <f>OR(_xlfn.TEXTAFTER(Table5[[#This Row],[rxn]],"-",-1)="SPONT",_xlfn.TEXTAFTER(Table5[[#This Row],[rxn]],"-",-1)="UNKNOWN")</f>
        <v>0</v>
      </c>
      <c r="V635" s="1">
        <f>_xlfn.XLOOKUP(SUBSTITUTE(Table5[[#This Row],[rxn]],"RXN-","ENZLOAD-"),Table4[rxn],Table4[ub],0)</f>
        <v>0.60736422000000001</v>
      </c>
      <c r="W635" s="1" t="b">
        <f>AND(Table5[[#This Row],[FVA ENZLOAD flux UB]]=0,Table5[[#This Row],[ENZ not made when it should be?]])</f>
        <v>0</v>
      </c>
    </row>
    <row r="636" spans="1:23" hidden="1">
      <c r="A636" s="1" t="s">
        <v>5114</v>
      </c>
      <c r="B636" s="1" t="str">
        <f>_xlfn.TEXTBEFORE(Table38[[#This Row],[all fluxes from kapp-slack]]," ",,,,"")</f>
        <v>ENZSYN-rt2059_rm</v>
      </c>
      <c r="C636" s="1">
        <f>_xlfn.NUMBERVALUE(IFERROR(_xlfn.TEXTAFTER(Table38[[#This Row],[all fluxes from kapp-slack]]," ",-1,,,""),""))</f>
        <v>8.3113641999999997E-8</v>
      </c>
      <c r="F636" s="1" t="s">
        <v>7461</v>
      </c>
      <c r="G636" s="1" t="str">
        <f>_xlfn.TEXTBEFORE(Table5[[#This Row],[rxn     kapp_old        kapp_slack_ub   kapp_slack_lb]]," ")</f>
        <v>RXN-CRNOAT_c_FWD-rt5212_c</v>
      </c>
      <c r="H63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63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636" s="1">
        <f>_xlfn.NUMBERVALUE(_xlfn.TEXTAFTER(Table5[[#This Row],[rxn     kapp_old        kapp_slack_ub   kapp_slack_lb]]," ",-1))</f>
        <v>0</v>
      </c>
      <c r="K636" s="1">
        <f>_xlfn.XLOOKUP(SUBSTITUTE(Table5[[#This Row],[rxn]],"RXN-","ENZLOAD-"),ENZLOAD[name],ENZLOAD[flux],0)</f>
        <v>2.1357587594E-7</v>
      </c>
      <c r="L636" s="1" t="str">
        <f>"'"&amp;Table5[[#This Row],[rxn]]&amp;"'"&amp;CHAR(9)&amp;IF(AND(Table5[[#This Row],[kapp_slack_ub]]&lt;&gt;0,Table5[[#This Row],[kapp_old]]&lt;$F$1),$F$1,Table5[[#This Row],[kapp_old]])</f>
        <v>'RXN-CRNOAT_c_FWD-rt5212_c'	27141.27779288</v>
      </c>
      <c r="M636" s="1">
        <f>_xlfn.XLOOKUP(Table5[[#This Row],[rxn]],Table3[name],Table3[flux],$F$1)</f>
        <v>27141.277792879999</v>
      </c>
      <c r="N636" s="1">
        <f>IFERROR(Table5[[#This Row],[min flux]]/Table5[[#This Row],[associated enzload]],"")</f>
        <v>127080259759.79054</v>
      </c>
      <c r="O636" s="1">
        <f>_xlfn.NUMBERVALUE(IF(Table5[[#This Row],[flux/enzload]]="","",ABS($N$1-Table5[[#This Row],[flux/enzload]])))</f>
        <v>1272836057899.1599</v>
      </c>
      <c r="P636" s="1">
        <f>Table5[[#This Row],[kapp_old]]+IFERROR(((Table5[[#This Row],[kapp_slack_ub]]-Table5[[#This Row],[kapp_slack_lb]])/Table5[[#This Row],[associated enzload]]),0)</f>
        <v>27141.277792879999</v>
      </c>
      <c r="Q636" s="1" t="str">
        <f>"'"&amp;Table5[[#This Row],[rxn]]&amp;"'"&amp;CHAR(9)&amp;Table5[[#This Row],[kapp + (slack_ub - slack_lb)/enzload]]</f>
        <v>'RXN-CRNOAT_c_FWD-rt5212_c'	27141.27779288</v>
      </c>
      <c r="R636" s="1">
        <f>_xlfn.XLOOKUP(Table5[[#This Row],[rxn]],Table38[name],Table38[flux],0)</f>
        <v>0</v>
      </c>
      <c r="S636" s="1">
        <f>_xlfn.XLOOKUP(SUBSTITUTE(Table5[[#This Row],[rxn]],"RXN-","ENZLOAD-"),Table38[name],Table38[flux],0)</f>
        <v>0</v>
      </c>
      <c r="T636" s="1" t="b">
        <f>AND(Table5[[#This Row],[ENZLOAD flux in kapp-slack.gms]]=0,Table5[[#This Row],[flux in kapp-slack.gms]]&lt;&gt;0,NOT(Table5[[#This Row],[spont or unknown?]]))</f>
        <v>0</v>
      </c>
      <c r="U636" s="1" t="b">
        <f>OR(_xlfn.TEXTAFTER(Table5[[#This Row],[rxn]],"-",-1)="SPONT",_xlfn.TEXTAFTER(Table5[[#This Row],[rxn]],"-",-1)="UNKNOWN")</f>
        <v>0</v>
      </c>
      <c r="V636" s="1">
        <f>_xlfn.XLOOKUP(SUBSTITUTE(Table5[[#This Row],[rxn]],"RXN-","ENZLOAD-"),Table4[rxn],Table4[ub],0)</f>
        <v>0.54566625000000002</v>
      </c>
      <c r="W636" s="1" t="b">
        <f>AND(Table5[[#This Row],[FVA ENZLOAD flux UB]]=0,Table5[[#This Row],[ENZ not made when it should be?]])</f>
        <v>0</v>
      </c>
    </row>
    <row r="637" spans="1:23" hidden="1">
      <c r="A637" s="1" t="s">
        <v>5115</v>
      </c>
      <c r="B637" s="1" t="str">
        <f>_xlfn.TEXTBEFORE(Table38[[#This Row],[all fluxes from kapp-slack]]," ",,,,"")</f>
        <v>ENZSYN-rt3764</v>
      </c>
      <c r="C637" s="1">
        <f>_xlfn.NUMBERVALUE(IFERROR(_xlfn.TEXTAFTER(Table38[[#This Row],[all fluxes from kapp-slack]]," ",-1,,,""),""))</f>
        <v>9.5990902000000002E-7</v>
      </c>
      <c r="F637" s="1" t="s">
        <v>7462</v>
      </c>
      <c r="G637" s="1" t="str">
        <f>_xlfn.TEXTBEFORE(Table5[[#This Row],[rxn     kapp_old        kapp_slack_ub   kapp_slack_lb]]," ")</f>
        <v>RXN-CRNOAT_m_FWD-rt0947</v>
      </c>
      <c r="H63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63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637" s="1">
        <f>_xlfn.NUMBERVALUE(_xlfn.TEXTAFTER(Table5[[#This Row],[rxn     kapp_old        kapp_slack_ub   kapp_slack_lb]]," ",-1))</f>
        <v>0</v>
      </c>
      <c r="K637" s="1">
        <f>_xlfn.XLOOKUP(SUBSTITUTE(Table5[[#This Row],[rxn]],"RXN-","ENZLOAD-"),ENZLOAD[name],ENZLOAD[flux],0)</f>
        <v>2.23642323199999E-7</v>
      </c>
      <c r="L637" s="1" t="str">
        <f>"'"&amp;Table5[[#This Row],[rxn]]&amp;"'"&amp;CHAR(9)&amp;IF(AND(Table5[[#This Row],[kapp_slack_ub]]&lt;&gt;0,Table5[[#This Row],[kapp_old]]&lt;$F$1),$F$1,Table5[[#This Row],[kapp_old]])</f>
        <v>'RXN-CRNOAT_m_FWD-rt0947'	27141.27779288</v>
      </c>
      <c r="M637" s="1">
        <f>_xlfn.XLOOKUP(Table5[[#This Row],[rxn]],Table3[name],Table3[flux],$F$1)</f>
        <v>27141.277792879999</v>
      </c>
      <c r="N637" s="1">
        <f>IFERROR(Table5[[#This Row],[min flux]]/Table5[[#This Row],[associated enzload]],"")</f>
        <v>121360203223.28738</v>
      </c>
      <c r="O637" s="1">
        <f>_xlfn.NUMBERVALUE(IF(Table5[[#This Row],[flux/enzload]]="","",ABS($N$1-Table5[[#This Row],[flux/enzload]])))</f>
        <v>1278556114435.6699</v>
      </c>
      <c r="P637" s="1">
        <f>Table5[[#This Row],[kapp_old]]+IFERROR(((Table5[[#This Row],[kapp_slack_ub]]-Table5[[#This Row],[kapp_slack_lb]])/Table5[[#This Row],[associated enzload]]),0)</f>
        <v>27141.277792879999</v>
      </c>
      <c r="Q637" s="1" t="str">
        <f>"'"&amp;Table5[[#This Row],[rxn]]&amp;"'"&amp;CHAR(9)&amp;Table5[[#This Row],[kapp + (slack_ub - slack_lb)/enzload]]</f>
        <v>'RXN-CRNOAT_m_FWD-rt0947'	27141.27779288</v>
      </c>
      <c r="R637" s="1">
        <f>_xlfn.XLOOKUP(Table5[[#This Row],[rxn]],Table38[name],Table38[flux],0)</f>
        <v>0</v>
      </c>
      <c r="S637" s="1">
        <f>_xlfn.XLOOKUP(SUBSTITUTE(Table5[[#This Row],[rxn]],"RXN-","ENZLOAD-"),Table38[name],Table38[flux],0)</f>
        <v>0</v>
      </c>
      <c r="T637" s="1" t="b">
        <f>AND(Table5[[#This Row],[ENZLOAD flux in kapp-slack.gms]]=0,Table5[[#This Row],[flux in kapp-slack.gms]]&lt;&gt;0,NOT(Table5[[#This Row],[spont or unknown?]]))</f>
        <v>0</v>
      </c>
      <c r="U637" s="1" t="b">
        <f>OR(_xlfn.TEXTAFTER(Table5[[#This Row],[rxn]],"-",-1)="SPONT",_xlfn.TEXTAFTER(Table5[[#This Row],[rxn]],"-",-1)="UNKNOWN")</f>
        <v>0</v>
      </c>
      <c r="V637" s="1">
        <f>_xlfn.XLOOKUP(SUBSTITUTE(Table5[[#This Row],[rxn]],"RXN-","ENZLOAD-"),Table4[rxn],Table4[ub],0)</f>
        <v>0.55521379999999998</v>
      </c>
      <c r="W637" s="1" t="b">
        <f>AND(Table5[[#This Row],[FVA ENZLOAD flux UB]]=0,Table5[[#This Row],[ENZ not made when it should be?]])</f>
        <v>0</v>
      </c>
    </row>
    <row r="638" spans="1:23" hidden="1">
      <c r="A638" s="1" t="s">
        <v>5116</v>
      </c>
      <c r="B638" s="1" t="str">
        <f>_xlfn.TEXTBEFORE(Table38[[#This Row],[all fluxes from kapp-slack]]," ",,,,"")</f>
        <v>ENZSYN-KGDCPLX</v>
      </c>
      <c r="C638" s="1">
        <f>_xlfn.NUMBERVALUE(IFERROR(_xlfn.TEXTAFTER(Table38[[#This Row],[all fluxes from kapp-slack]]," ",-1,,,""),""))</f>
        <v>1.3949100000000001E-10</v>
      </c>
      <c r="F638" s="1" t="s">
        <v>7463</v>
      </c>
      <c r="G638" s="1" t="str">
        <f>_xlfn.TEXTBEFORE(Table5[[#This Row],[rxn     kapp_old        kapp_slack_ub   kapp_slack_lb]]," ")</f>
        <v>RXN-CRNOAT_m_FWD-rt5877_m</v>
      </c>
      <c r="H63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63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638" s="1">
        <f>_xlfn.NUMBERVALUE(_xlfn.TEXTAFTER(Table5[[#This Row],[rxn     kapp_old        kapp_slack_ub   kapp_slack_lb]]," ",-1))</f>
        <v>0</v>
      </c>
      <c r="K638" s="1">
        <f>_xlfn.XLOOKUP(SUBSTITUTE(Table5[[#This Row],[rxn]],"RXN-","ENZLOAD-"),ENZLOAD[name],ENZLOAD[flux],0)</f>
        <v>3.7158909571999998E-7</v>
      </c>
      <c r="L638" s="1" t="str">
        <f>"'"&amp;Table5[[#This Row],[rxn]]&amp;"'"&amp;CHAR(9)&amp;IF(AND(Table5[[#This Row],[kapp_slack_ub]]&lt;&gt;0,Table5[[#This Row],[kapp_old]]&lt;$F$1),$F$1,Table5[[#This Row],[kapp_old]])</f>
        <v>'RXN-CRNOAT_m_FWD-rt5877_m'	27141.27779288</v>
      </c>
      <c r="M638" s="1">
        <f>_xlfn.XLOOKUP(Table5[[#This Row],[rxn]],Table3[name],Table3[flux],$F$1)</f>
        <v>27141.277792879999</v>
      </c>
      <c r="N638" s="1">
        <f>IFERROR(Table5[[#This Row],[min flux]]/Table5[[#This Row],[associated enzload]],"")</f>
        <v>73041104019.186584</v>
      </c>
      <c r="O638" s="1">
        <f>_xlfn.NUMBERVALUE(IF(Table5[[#This Row],[flux/enzload]]="","",ABS($N$1-Table5[[#This Row],[flux/enzload]])))</f>
        <v>1326875213639.77</v>
      </c>
      <c r="P638" s="1">
        <f>Table5[[#This Row],[kapp_old]]+IFERROR(((Table5[[#This Row],[kapp_slack_ub]]-Table5[[#This Row],[kapp_slack_lb]])/Table5[[#This Row],[associated enzload]]),0)</f>
        <v>27141.277792879999</v>
      </c>
      <c r="Q638" s="1" t="str">
        <f>"'"&amp;Table5[[#This Row],[rxn]]&amp;"'"&amp;CHAR(9)&amp;Table5[[#This Row],[kapp + (slack_ub - slack_lb)/enzload]]</f>
        <v>'RXN-CRNOAT_m_FWD-rt5877_m'	27141.27779288</v>
      </c>
      <c r="R638" s="1">
        <f>_xlfn.XLOOKUP(Table5[[#This Row],[rxn]],Table38[name],Table38[flux],0)</f>
        <v>0</v>
      </c>
      <c r="S638" s="1">
        <f>_xlfn.XLOOKUP(SUBSTITUTE(Table5[[#This Row],[rxn]],"RXN-","ENZLOAD-"),Table38[name],Table38[flux],0)</f>
        <v>0</v>
      </c>
      <c r="T638" s="1" t="b">
        <f>AND(Table5[[#This Row],[ENZLOAD flux in kapp-slack.gms]]=0,Table5[[#This Row],[flux in kapp-slack.gms]]&lt;&gt;0,NOT(Table5[[#This Row],[spont or unknown?]]))</f>
        <v>0</v>
      </c>
      <c r="U638" s="1" t="b">
        <f>OR(_xlfn.TEXTAFTER(Table5[[#This Row],[rxn]],"-",-1)="SPONT",_xlfn.TEXTAFTER(Table5[[#This Row],[rxn]],"-",-1)="UNKNOWN")</f>
        <v>0</v>
      </c>
      <c r="V638" s="1">
        <f>_xlfn.XLOOKUP(SUBSTITUTE(Table5[[#This Row],[rxn]],"RXN-","ENZLOAD-"),Table4[rxn],Table4[ub],0)</f>
        <v>0.60736422000000001</v>
      </c>
      <c r="W638" s="1" t="b">
        <f>AND(Table5[[#This Row],[FVA ENZLOAD flux UB]]=0,Table5[[#This Row],[ENZ not made when it should be?]])</f>
        <v>0</v>
      </c>
    </row>
    <row r="639" spans="1:23" hidden="1">
      <c r="A639" s="1" t="s">
        <v>5117</v>
      </c>
      <c r="B639" s="1" t="str">
        <f>_xlfn.TEXTBEFORE(Table38[[#This Row],[all fluxes from kapp-slack]]," ",,,,"")</f>
        <v>ENZSYN-rt2756_c</v>
      </c>
      <c r="C639" s="1">
        <f>_xlfn.NUMBERVALUE(IFERROR(_xlfn.TEXTAFTER(Table38[[#This Row],[all fluxes from kapp-slack]]," ",-1,,,""),""))</f>
        <v>1.2422642074E-5</v>
      </c>
      <c r="F639" s="1" t="s">
        <v>7464</v>
      </c>
      <c r="G639" s="1" t="str">
        <f>_xlfn.TEXTBEFORE(Table5[[#This Row],[rxn     kapp_old        kapp_slack_ub   kapp_slack_lb]]," ")</f>
        <v>RXN-CRNOAT_x_FWD-rt5877_x</v>
      </c>
      <c r="H63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63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639" s="1">
        <f>_xlfn.NUMBERVALUE(_xlfn.TEXTAFTER(Table5[[#This Row],[rxn     kapp_old        kapp_slack_ub   kapp_slack_lb]]," ",-1))</f>
        <v>0</v>
      </c>
      <c r="K639" s="1">
        <f>_xlfn.XLOOKUP(SUBSTITUTE(Table5[[#This Row],[rxn]],"RXN-","ENZLOAD-"),ENZLOAD[name],ENZLOAD[flux],0)</f>
        <v>3.7158909571999998E-7</v>
      </c>
      <c r="L639" s="1" t="str">
        <f>"'"&amp;Table5[[#This Row],[rxn]]&amp;"'"&amp;CHAR(9)&amp;IF(AND(Table5[[#This Row],[kapp_slack_ub]]&lt;&gt;0,Table5[[#This Row],[kapp_old]]&lt;$F$1),$F$1,Table5[[#This Row],[kapp_old]])</f>
        <v>'RXN-CRNOAT_x_FWD-rt5877_x'	27141.27779288</v>
      </c>
      <c r="M639" s="1">
        <f>_xlfn.XLOOKUP(Table5[[#This Row],[rxn]],Table3[name],Table3[flux],$F$1)</f>
        <v>27141.277792879999</v>
      </c>
      <c r="N639" s="1">
        <f>IFERROR(Table5[[#This Row],[min flux]]/Table5[[#This Row],[associated enzload]],"")</f>
        <v>73041104019.186584</v>
      </c>
      <c r="O639" s="1">
        <f>_xlfn.NUMBERVALUE(IF(Table5[[#This Row],[flux/enzload]]="","",ABS($N$1-Table5[[#This Row],[flux/enzload]])))</f>
        <v>1326875213639.77</v>
      </c>
      <c r="P639" s="1">
        <f>Table5[[#This Row],[kapp_old]]+IFERROR(((Table5[[#This Row],[kapp_slack_ub]]-Table5[[#This Row],[kapp_slack_lb]])/Table5[[#This Row],[associated enzload]]),0)</f>
        <v>27141.277792879999</v>
      </c>
      <c r="Q639" s="1" t="str">
        <f>"'"&amp;Table5[[#This Row],[rxn]]&amp;"'"&amp;CHAR(9)&amp;Table5[[#This Row],[kapp + (slack_ub - slack_lb)/enzload]]</f>
        <v>'RXN-CRNOAT_x_FWD-rt5877_x'	27141.27779288</v>
      </c>
      <c r="R639" s="1">
        <f>_xlfn.XLOOKUP(Table5[[#This Row],[rxn]],Table38[name],Table38[flux],0)</f>
        <v>0</v>
      </c>
      <c r="S639" s="1">
        <f>_xlfn.XLOOKUP(SUBSTITUTE(Table5[[#This Row],[rxn]],"RXN-","ENZLOAD-"),Table38[name],Table38[flux],0)</f>
        <v>0</v>
      </c>
      <c r="T639" s="1" t="b">
        <f>AND(Table5[[#This Row],[ENZLOAD flux in kapp-slack.gms]]=0,Table5[[#This Row],[flux in kapp-slack.gms]]&lt;&gt;0,NOT(Table5[[#This Row],[spont or unknown?]]))</f>
        <v>0</v>
      </c>
      <c r="U639" s="1" t="b">
        <f>OR(_xlfn.TEXTAFTER(Table5[[#This Row],[rxn]],"-",-1)="SPONT",_xlfn.TEXTAFTER(Table5[[#This Row],[rxn]],"-",-1)="UNKNOWN")</f>
        <v>0</v>
      </c>
      <c r="V639" s="1">
        <f>_xlfn.XLOOKUP(SUBSTITUTE(Table5[[#This Row],[rxn]],"RXN-","ENZLOAD-"),Table4[rxn],Table4[ub],0)</f>
        <v>0.60736422000000001</v>
      </c>
      <c r="W639" s="1" t="b">
        <f>AND(Table5[[#This Row],[FVA ENZLOAD flux UB]]=0,Table5[[#This Row],[ENZ not made when it should be?]])</f>
        <v>0</v>
      </c>
    </row>
    <row r="640" spans="1:23" hidden="1">
      <c r="A640" s="1" t="s">
        <v>5118</v>
      </c>
      <c r="B640" s="1" t="str">
        <f>_xlfn.TEXTBEFORE(Table38[[#This Row],[all fluxes from kapp-slack]]," ",,,,"")</f>
        <v>ENZSYN-rt3236</v>
      </c>
      <c r="C640" s="1">
        <f>_xlfn.NUMBERVALUE(IFERROR(_xlfn.TEXTAFTER(Table38[[#This Row],[all fluxes from kapp-slack]]," ",-1,,,""),""))</f>
        <v>6.4706454200000004E-7</v>
      </c>
      <c r="F640" s="1" t="s">
        <v>7465</v>
      </c>
      <c r="G640" s="1" t="str">
        <f>_xlfn.TEXTBEFORE(Table5[[#This Row],[rxn     kapp_old        kapp_slack_ub   kapp_slack_lb]]," ")</f>
        <v>RXN-CRNt_c_m_FWD-rt0963</v>
      </c>
      <c r="H64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64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640" s="1">
        <f>_xlfn.NUMBERVALUE(_xlfn.TEXTAFTER(Table5[[#This Row],[rxn     kapp_old        kapp_slack_ub   kapp_slack_lb]]," ",-1))</f>
        <v>0</v>
      </c>
      <c r="K640" s="1">
        <f>_xlfn.XLOOKUP(SUBSTITUTE(Table5[[#This Row],[rxn]],"RXN-","ENZLOAD-"),ENZLOAD[name],ENZLOAD[flux],0)</f>
        <v>1.91058229634E-6</v>
      </c>
      <c r="L640" s="1" t="str">
        <f>"'"&amp;Table5[[#This Row],[rxn]]&amp;"'"&amp;CHAR(9)&amp;IF(AND(Table5[[#This Row],[kapp_slack_ub]]&lt;&gt;0,Table5[[#This Row],[kapp_old]]&lt;$F$1),$F$1,Table5[[#This Row],[kapp_old]])</f>
        <v>'RXN-CRNt_c_m_FWD-rt0963'	27141.27779288</v>
      </c>
      <c r="M640" s="1">
        <f>_xlfn.XLOOKUP(Table5[[#This Row],[rxn]],Table3[name],Table3[flux],$F$1)</f>
        <v>27141.277792879999</v>
      </c>
      <c r="N640" s="1">
        <f>IFERROR(Table5[[#This Row],[min flux]]/Table5[[#This Row],[associated enzload]],"")</f>
        <v>14205762214.416563</v>
      </c>
      <c r="O640" s="1">
        <f>_xlfn.NUMBERVALUE(IF(Table5[[#This Row],[flux/enzload]]="","",ABS($N$1-Table5[[#This Row],[flux/enzload]])))</f>
        <v>1385710555444.54</v>
      </c>
      <c r="P640" s="1">
        <f>Table5[[#This Row],[kapp_old]]+IFERROR(((Table5[[#This Row],[kapp_slack_ub]]-Table5[[#This Row],[kapp_slack_lb]])/Table5[[#This Row],[associated enzload]]),0)</f>
        <v>27141.277792879999</v>
      </c>
      <c r="Q640" s="1" t="str">
        <f>"'"&amp;Table5[[#This Row],[rxn]]&amp;"'"&amp;CHAR(9)&amp;Table5[[#This Row],[kapp + (slack_ub - slack_lb)/enzload]]</f>
        <v>'RXN-CRNt_c_m_FWD-rt0963'	27141.27779288</v>
      </c>
      <c r="R640" s="1">
        <f>_xlfn.XLOOKUP(Table5[[#This Row],[rxn]],Table38[name],Table38[flux],0)</f>
        <v>0</v>
      </c>
      <c r="S640" s="1">
        <f>_xlfn.XLOOKUP(SUBSTITUTE(Table5[[#This Row],[rxn]],"RXN-","ENZLOAD-"),Table38[name],Table38[flux],0)</f>
        <v>0</v>
      </c>
      <c r="T640" s="1" t="b">
        <f>AND(Table5[[#This Row],[ENZLOAD flux in kapp-slack.gms]]=0,Table5[[#This Row],[flux in kapp-slack.gms]]&lt;&gt;0,NOT(Table5[[#This Row],[spont or unknown?]]))</f>
        <v>0</v>
      </c>
      <c r="U640" s="1" t="b">
        <f>OR(_xlfn.TEXTAFTER(Table5[[#This Row],[rxn]],"-",-1)="SPONT",_xlfn.TEXTAFTER(Table5[[#This Row],[rxn]],"-",-1)="UNKNOWN")</f>
        <v>0</v>
      </c>
      <c r="V640" s="1">
        <f>_xlfn.XLOOKUP(SUBSTITUTE(Table5[[#This Row],[rxn]],"RXN-","ENZLOAD-"),Table4[rxn],Table4[ub],0)</f>
        <v>1.3371804700000001</v>
      </c>
      <c r="W640" s="1" t="b">
        <f>AND(Table5[[#This Row],[FVA ENZLOAD flux UB]]=0,Table5[[#This Row],[ENZ not made when it should be?]])</f>
        <v>0</v>
      </c>
    </row>
    <row r="641" spans="1:23" hidden="1">
      <c r="A641" s="1" t="s">
        <v>5119</v>
      </c>
      <c r="B641" s="1" t="str">
        <f>_xlfn.TEXTBEFORE(Table38[[#This Row],[all fluxes from kapp-slack]]," ",,,,"")</f>
        <v>ENZSYN-rt7828</v>
      </c>
      <c r="C641" s="1">
        <f>_xlfn.NUMBERVALUE(IFERROR(_xlfn.TEXTAFTER(Table38[[#This Row],[all fluxes from kapp-slack]]," ",-1,,,""),""))</f>
        <v>9.6894504299999997E-7</v>
      </c>
      <c r="F641" s="1" t="s">
        <v>7468</v>
      </c>
      <c r="G641" s="1" t="str">
        <f>_xlfn.TEXTBEFORE(Table5[[#This Row],[rxn     kapp_old        kapp_slack_ub   kapp_slack_lb]]," ")</f>
        <v>RXN-CS_m_FWD-rt2960</v>
      </c>
      <c r="H641" s="1">
        <f>_xlfn.NUMBERVALUE(_xlfn.TEXTBEFORE(TRIM(_xlfn.TEXTAFTER(_xlfn.TEXTBEFORE(Table5[[#This Row],[rxn     kapp_old        kapp_slack_ub   kapp_slack_lb]],Table5[[#This Row],[kapp_slack_lb]],-1),Table5[[#This Row],[rxn]]))," "))</f>
        <v>106319.28351720401</v>
      </c>
      <c r="I64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641" s="1">
        <f>_xlfn.NUMBERVALUE(_xlfn.TEXTAFTER(Table5[[#This Row],[rxn     kapp_old        kapp_slack_ub   kapp_slack_lb]]," ",-1))</f>
        <v>0</v>
      </c>
      <c r="K641" s="1">
        <f>_xlfn.XLOOKUP(SUBSTITUTE(Table5[[#This Row],[rxn]],"RXN-","ENZLOAD-"),ENZLOAD[name],ENZLOAD[flux],0)</f>
        <v>1.3772543737419999E-5</v>
      </c>
      <c r="L641" s="1" t="str">
        <f>"'"&amp;Table5[[#This Row],[rxn]]&amp;"'"&amp;CHAR(9)&amp;IF(AND(Table5[[#This Row],[kapp_slack_ub]]&lt;&gt;0,Table5[[#This Row],[kapp_old]]&lt;$F$1),$F$1,Table5[[#This Row],[kapp_old]])</f>
        <v>'RXN-CS_m_FWD-rt2960'	106319.283517204</v>
      </c>
      <c r="M641" s="1">
        <f>_xlfn.XLOOKUP(Table5[[#This Row],[rxn]],Table3[name],Table3[flux],$F$1)</f>
        <v>27141.277792879999</v>
      </c>
      <c r="N641" s="1">
        <f>IFERROR(Table5[[#This Row],[min flux]]/Table5[[#This Row],[associated enzload]],"")</f>
        <v>1970680094.4212761</v>
      </c>
      <c r="O641" s="1">
        <f>_xlfn.NUMBERVALUE(IF(Table5[[#This Row],[flux/enzload]]="","",ABS($N$1-Table5[[#This Row],[flux/enzload]])))</f>
        <v>1397945637564.53</v>
      </c>
      <c r="P641" s="1">
        <f>Table5[[#This Row],[kapp_old]]+IFERROR(((Table5[[#This Row],[kapp_slack_ub]]-Table5[[#This Row],[kapp_slack_lb]])/Table5[[#This Row],[associated enzload]]),0)</f>
        <v>106319.28351720401</v>
      </c>
      <c r="Q641" s="1" t="str">
        <f>"'"&amp;Table5[[#This Row],[rxn]]&amp;"'"&amp;CHAR(9)&amp;Table5[[#This Row],[kapp + (slack_ub - slack_lb)/enzload]]</f>
        <v>'RXN-CS_m_FWD-rt2960'	106319.283517204</v>
      </c>
      <c r="R641" s="1">
        <f>_xlfn.XLOOKUP(Table5[[#This Row],[rxn]],Table38[name],Table38[flux],0)</f>
        <v>0.12691107660274301</v>
      </c>
      <c r="S641" s="1">
        <f>_xlfn.XLOOKUP(SUBSTITUTE(Table5[[#This Row],[rxn]],"RXN-","ENZLOAD-"),Table38[name],Table38[flux],0)</f>
        <v>4.6144853699999998E-7</v>
      </c>
      <c r="T641" s="1" t="b">
        <f>AND(Table5[[#This Row],[ENZLOAD flux in kapp-slack.gms]]=0,Table5[[#This Row],[flux in kapp-slack.gms]]&lt;&gt;0,NOT(Table5[[#This Row],[spont or unknown?]]))</f>
        <v>0</v>
      </c>
      <c r="U641" s="1" t="b">
        <f>OR(_xlfn.TEXTAFTER(Table5[[#This Row],[rxn]],"-",-1)="SPONT",_xlfn.TEXTAFTER(Table5[[#This Row],[rxn]],"-",-1)="UNKNOWN")</f>
        <v>0</v>
      </c>
      <c r="V641" s="1">
        <f>_xlfn.XLOOKUP(SUBSTITUTE(Table5[[#This Row],[rxn]],"RXN-","ENZLOAD-"),Table4[rxn],Table4[ub],0)</f>
        <v>2.0281577400000002</v>
      </c>
      <c r="W641" s="1" t="b">
        <f>AND(Table5[[#This Row],[FVA ENZLOAD flux UB]]=0,Table5[[#This Row],[ENZ not made when it should be?]])</f>
        <v>0</v>
      </c>
    </row>
    <row r="642" spans="1:23" hidden="1">
      <c r="A642" s="1" t="s">
        <v>5120</v>
      </c>
      <c r="B642" s="1" t="str">
        <f>_xlfn.TEXTBEFORE(Table38[[#This Row],[all fluxes from kapp-slack]]," ",,,,"")</f>
        <v>ENZSYN-rt0568_c</v>
      </c>
      <c r="C642" s="1">
        <f>_xlfn.NUMBERVALUE(IFERROR(_xlfn.TEXTAFTER(Table38[[#This Row],[all fluxes from kapp-slack]]," ",-1,,,""),""))</f>
        <v>3.7069686239999999E-6</v>
      </c>
      <c r="F642" s="1" t="s">
        <v>7469</v>
      </c>
      <c r="G642" s="1" t="str">
        <f>_xlfn.TEXTBEFORE(Table5[[#This Row],[rxn     kapp_old        kapp_slack_ub   kapp_slack_lb]]," ")</f>
        <v>RXN-CS_m_FWD-rt2963</v>
      </c>
      <c r="H642" s="1">
        <f>_xlfn.NUMBERVALUE(_xlfn.TEXTBEFORE(TRIM(_xlfn.TEXTAFTER(_xlfn.TEXTBEFORE(Table5[[#This Row],[rxn     kapp_old        kapp_slack_ub   kapp_slack_lb]],Table5[[#This Row],[kapp_slack_lb]],-1),Table5[[#This Row],[rxn]]))," "))</f>
        <v>106319.28351720401</v>
      </c>
      <c r="I64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642" s="1">
        <f>_xlfn.NUMBERVALUE(_xlfn.TEXTAFTER(Table5[[#This Row],[rxn     kapp_old        kapp_slack_ub   kapp_slack_lb]]," ",-1))</f>
        <v>0</v>
      </c>
      <c r="K642" s="1">
        <f>_xlfn.XLOOKUP(SUBSTITUTE(Table5[[#This Row],[rxn]],"RXN-","ENZLOAD-"),ENZLOAD[name],ENZLOAD[flux],0)</f>
        <v>1.014296765267E-5</v>
      </c>
      <c r="L642" s="1" t="str">
        <f>"'"&amp;Table5[[#This Row],[rxn]]&amp;"'"&amp;CHAR(9)&amp;IF(AND(Table5[[#This Row],[kapp_slack_ub]]&lt;&gt;0,Table5[[#This Row],[kapp_old]]&lt;$F$1),$F$1,Table5[[#This Row],[kapp_old]])</f>
        <v>'RXN-CS_m_FWD-rt2963'	106319.283517204</v>
      </c>
      <c r="M642" s="1">
        <f>_xlfn.XLOOKUP(Table5[[#This Row],[rxn]],Table3[name],Table3[flux],$F$1)</f>
        <v>27141.277792879999</v>
      </c>
      <c r="N642" s="1">
        <f>IFERROR(Table5[[#This Row],[min flux]]/Table5[[#This Row],[associated enzload]],"")</f>
        <v>2675871472.9545078</v>
      </c>
      <c r="O642" s="1">
        <f>_xlfn.NUMBERVALUE(IF(Table5[[#This Row],[flux/enzload]]="","",ABS($N$1-Table5[[#This Row],[flux/enzload]])))</f>
        <v>1397240446186</v>
      </c>
      <c r="P642" s="1">
        <f>Table5[[#This Row],[kapp_old]]+IFERROR(((Table5[[#This Row],[kapp_slack_ub]]-Table5[[#This Row],[kapp_slack_lb]])/Table5[[#This Row],[associated enzload]]),0)</f>
        <v>106319.28351720401</v>
      </c>
      <c r="Q642" s="1" t="str">
        <f>"'"&amp;Table5[[#This Row],[rxn]]&amp;"'"&amp;CHAR(9)&amp;Table5[[#This Row],[kapp + (slack_ub - slack_lb)/enzload]]</f>
        <v>'RXN-CS_m_FWD-rt2963'	106319.283517204</v>
      </c>
      <c r="R642" s="1">
        <f>_xlfn.XLOOKUP(Table5[[#This Row],[rxn]],Table38[name],Table38[flux],0)</f>
        <v>0</v>
      </c>
      <c r="S642" s="1">
        <f>_xlfn.XLOOKUP(SUBSTITUTE(Table5[[#This Row],[rxn]],"RXN-","ENZLOAD-"),Table38[name],Table38[flux],0)</f>
        <v>0</v>
      </c>
      <c r="T642" s="1" t="b">
        <f>AND(Table5[[#This Row],[ENZLOAD flux in kapp-slack.gms]]=0,Table5[[#This Row],[flux in kapp-slack.gms]]&lt;&gt;0,NOT(Table5[[#This Row],[spont or unknown?]]))</f>
        <v>0</v>
      </c>
      <c r="U642" s="1" t="b">
        <f>OR(_xlfn.TEXTAFTER(Table5[[#This Row],[rxn]],"-",-1)="SPONT",_xlfn.TEXTAFTER(Table5[[#This Row],[rxn]],"-",-1)="UNKNOWN")</f>
        <v>0</v>
      </c>
      <c r="V642" s="1">
        <f>_xlfn.XLOOKUP(SUBSTITUTE(Table5[[#This Row],[rxn]],"RXN-","ENZLOAD-"),Table4[rxn],Table4[ub],0)</f>
        <v>0.85304433000000002</v>
      </c>
      <c r="W642" s="1" t="b">
        <f>AND(Table5[[#This Row],[FVA ENZLOAD flux UB]]=0,Table5[[#This Row],[ENZ not made when it should be?]])</f>
        <v>0</v>
      </c>
    </row>
    <row r="643" spans="1:23" hidden="1">
      <c r="A643" s="1" t="s">
        <v>5121</v>
      </c>
      <c r="B643" s="1" t="str">
        <f>_xlfn.TEXTBEFORE(Table38[[#This Row],[all fluxes from kapp-slack]]," ",,,,"")</f>
        <v>ENZSYN-rt0602_c</v>
      </c>
      <c r="C643" s="1">
        <f>_xlfn.NUMBERVALUE(IFERROR(_xlfn.TEXTAFTER(Table38[[#This Row],[all fluxes from kapp-slack]]," ",-1,,,""),""))</f>
        <v>5.6335773610000001E-6</v>
      </c>
      <c r="F643" s="1" t="s">
        <v>7470</v>
      </c>
      <c r="G643" s="1" t="str">
        <f>_xlfn.TEXTBEFORE(Table5[[#This Row],[rxn     kapp_old        kapp_slack_ub   kapp_slack_lb]]," ")</f>
        <v>RXN-CS_x_FWD-rt0180</v>
      </c>
      <c r="H64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64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643" s="1">
        <f>_xlfn.NUMBERVALUE(_xlfn.TEXTAFTER(Table5[[#This Row],[rxn     kapp_old        kapp_slack_ub   kapp_slack_lb]]," ",-1))</f>
        <v>0</v>
      </c>
      <c r="K643" s="1">
        <f>_xlfn.XLOOKUP(SUBSTITUTE(Table5[[#This Row],[rxn]],"RXN-","ENZLOAD-"),ENZLOAD[name],ENZLOAD[flux],0)</f>
        <v>3.0633633332999997E-7</v>
      </c>
      <c r="L643" s="1" t="str">
        <f>"'"&amp;Table5[[#This Row],[rxn]]&amp;"'"&amp;CHAR(9)&amp;IF(AND(Table5[[#This Row],[kapp_slack_ub]]&lt;&gt;0,Table5[[#This Row],[kapp_old]]&lt;$F$1),$F$1,Table5[[#This Row],[kapp_old]])</f>
        <v>'RXN-CS_x_FWD-rt0180'	27141.27779288</v>
      </c>
      <c r="M643" s="1">
        <f>_xlfn.XLOOKUP(Table5[[#This Row],[rxn]],Table3[name],Table3[flux],$F$1)</f>
        <v>27141.277792879999</v>
      </c>
      <c r="N643" s="1">
        <f>IFERROR(Table5[[#This Row],[min flux]]/Table5[[#This Row],[associated enzload]],"")</f>
        <v>88599603898.901962</v>
      </c>
      <c r="O643" s="1">
        <f>_xlfn.NUMBERVALUE(IF(Table5[[#This Row],[flux/enzload]]="","",ABS($N$1-Table5[[#This Row],[flux/enzload]])))</f>
        <v>1311316713760.05</v>
      </c>
      <c r="P643" s="1">
        <f>Table5[[#This Row],[kapp_old]]+IFERROR(((Table5[[#This Row],[kapp_slack_ub]]-Table5[[#This Row],[kapp_slack_lb]])/Table5[[#This Row],[associated enzload]]),0)</f>
        <v>27141.277792879999</v>
      </c>
      <c r="Q643" s="1" t="str">
        <f>"'"&amp;Table5[[#This Row],[rxn]]&amp;"'"&amp;CHAR(9)&amp;Table5[[#This Row],[kapp + (slack_ub - slack_lb)/enzload]]</f>
        <v>'RXN-CS_x_FWD-rt0180'	27141.27779288</v>
      </c>
      <c r="R643" s="1">
        <f>_xlfn.XLOOKUP(Table5[[#This Row],[rxn]],Table38[name],Table38[flux],0)</f>
        <v>0</v>
      </c>
      <c r="S643" s="1">
        <f>_xlfn.XLOOKUP(SUBSTITUTE(Table5[[#This Row],[rxn]],"RXN-","ENZLOAD-"),Table38[name],Table38[flux],0)</f>
        <v>0</v>
      </c>
      <c r="T643" s="1" t="b">
        <f>AND(Table5[[#This Row],[ENZLOAD flux in kapp-slack.gms]]=0,Table5[[#This Row],[flux in kapp-slack.gms]]&lt;&gt;0,NOT(Table5[[#This Row],[spont or unknown?]]))</f>
        <v>0</v>
      </c>
      <c r="U643" s="1" t="b">
        <f>OR(_xlfn.TEXTAFTER(Table5[[#This Row],[rxn]],"-",-1)="SPONT",_xlfn.TEXTAFTER(Table5[[#This Row],[rxn]],"-",-1)="UNKNOWN")</f>
        <v>0</v>
      </c>
      <c r="V643" s="1">
        <f>_xlfn.XLOOKUP(SUBSTITUTE(Table5[[#This Row],[rxn]],"RXN-","ENZLOAD-"),Table4[rxn],Table4[ub],0)</f>
        <v>0.79033363000000001</v>
      </c>
      <c r="W643" s="1" t="b">
        <f>AND(Table5[[#This Row],[FVA ENZLOAD flux UB]]=0,Table5[[#This Row],[ENZ not made when it should be?]])</f>
        <v>0</v>
      </c>
    </row>
    <row r="644" spans="1:23" hidden="1">
      <c r="A644" s="1" t="s">
        <v>5122</v>
      </c>
      <c r="B644" s="1" t="str">
        <f>_xlfn.TEXTBEFORE(Table38[[#This Row],[all fluxes from kapp-slack]]," ",,,,"")</f>
        <v>ENZSYN-ATPSCPLX</v>
      </c>
      <c r="C644" s="1">
        <f>_xlfn.NUMBERVALUE(IFERROR(_xlfn.TEXTAFTER(Table38[[#This Row],[all fluxes from kapp-slack]]," ",-1,,,""),""))</f>
        <v>1.9003732720000001E-6</v>
      </c>
      <c r="F644" s="1" t="s">
        <v>7471</v>
      </c>
      <c r="G644" s="1" t="str">
        <f>_xlfn.TEXTBEFORE(Table5[[#This Row],[rxn     kapp_old        kapp_slack_ub   kapp_slack_lb]]," ")</f>
        <v>RXN-CSND_c_FWD-rt6191</v>
      </c>
      <c r="H644" s="1">
        <f>_xlfn.NUMBERVALUE(_xlfn.TEXTBEFORE(TRIM(_xlfn.TEXTAFTER(_xlfn.TEXTBEFORE(Table5[[#This Row],[rxn     kapp_old        kapp_slack_ub   kapp_slack_lb]],Table5[[#This Row],[kapp_slack_lb]],-1),Table5[[#This Row],[rxn]]))," "))</f>
        <v>3424.2844395934098</v>
      </c>
      <c r="I64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644" s="1">
        <f>_xlfn.NUMBERVALUE(_xlfn.TEXTAFTER(Table5[[#This Row],[rxn     kapp_old        kapp_slack_ub   kapp_slack_lb]]," ",-1))</f>
        <v>0</v>
      </c>
      <c r="K644" s="1">
        <f>_xlfn.XLOOKUP(SUBSTITUTE(Table5[[#This Row],[rxn]],"RXN-","ENZLOAD-"),ENZLOAD[name],ENZLOAD[flux],0)</f>
        <v>2.0454524869100001E-6</v>
      </c>
      <c r="L644" s="1" t="str">
        <f>"'"&amp;Table5[[#This Row],[rxn]]&amp;"'"&amp;CHAR(9)&amp;IF(AND(Table5[[#This Row],[kapp_slack_ub]]&lt;&gt;0,Table5[[#This Row],[kapp_old]]&lt;$F$1),$F$1,Table5[[#This Row],[kapp_old]])</f>
        <v>'RXN-CSND_c_FWD-rt6191'	3424.28443959341</v>
      </c>
      <c r="M644" s="1">
        <f>_xlfn.XLOOKUP(Table5[[#This Row],[rxn]],Table3[name],Table3[flux],$F$1)</f>
        <v>27141.277792879999</v>
      </c>
      <c r="N644" s="1">
        <f>IFERROR(Table5[[#This Row],[min flux]]/Table5[[#This Row],[associated enzload]],"")</f>
        <v>13269082497.184505</v>
      </c>
      <c r="O644" s="1">
        <f>_xlfn.NUMBERVALUE(IF(Table5[[#This Row],[flux/enzload]]="","",ABS($N$1-Table5[[#This Row],[flux/enzload]])))</f>
        <v>1386647235161.77</v>
      </c>
      <c r="P644" s="1">
        <f>Table5[[#This Row],[kapp_old]]+IFERROR(((Table5[[#This Row],[kapp_slack_ub]]-Table5[[#This Row],[kapp_slack_lb]])/Table5[[#This Row],[associated enzload]]),0)</f>
        <v>3424.2844395934098</v>
      </c>
      <c r="Q644" s="1" t="str">
        <f>"'"&amp;Table5[[#This Row],[rxn]]&amp;"'"&amp;CHAR(9)&amp;Table5[[#This Row],[kapp + (slack_ub - slack_lb)/enzload]]</f>
        <v>'RXN-CSND_c_FWD-rt6191'	3424.28443959341</v>
      </c>
      <c r="R644" s="1">
        <f>_xlfn.XLOOKUP(Table5[[#This Row],[rxn]],Table38[name],Table38[flux],0)</f>
        <v>0</v>
      </c>
      <c r="S644" s="1">
        <f>_xlfn.XLOOKUP(SUBSTITUTE(Table5[[#This Row],[rxn]],"RXN-","ENZLOAD-"),Table38[name],Table38[flux],0)</f>
        <v>0</v>
      </c>
      <c r="T644" s="1" t="b">
        <f>AND(Table5[[#This Row],[ENZLOAD flux in kapp-slack.gms]]=0,Table5[[#This Row],[flux in kapp-slack.gms]]&lt;&gt;0,NOT(Table5[[#This Row],[spont or unknown?]]))</f>
        <v>0</v>
      </c>
      <c r="U644" s="1" t="b">
        <f>OR(_xlfn.TEXTAFTER(Table5[[#This Row],[rxn]],"-",-1)="SPONT",_xlfn.TEXTAFTER(Table5[[#This Row],[rxn]],"-",-1)="UNKNOWN")</f>
        <v>0</v>
      </c>
      <c r="V644" s="1">
        <f>_xlfn.XLOOKUP(SUBSTITUTE(Table5[[#This Row],[rxn]],"RXN-","ENZLOAD-"),Table4[rxn],Table4[ub],0)</f>
        <v>2.38173302</v>
      </c>
      <c r="W644" s="1" t="b">
        <f>AND(Table5[[#This Row],[FVA ENZLOAD flux UB]]=0,Table5[[#This Row],[ENZ not made when it should be?]])</f>
        <v>0</v>
      </c>
    </row>
    <row r="645" spans="1:23" hidden="1">
      <c r="A645" s="1" t="s">
        <v>5123</v>
      </c>
      <c r="B645" s="1" t="str">
        <f>_xlfn.TEXTBEFORE(Table38[[#This Row],[all fluxes from kapp-slack]]," ",,,,"")</f>
        <v>ENZSYN-rt0303</v>
      </c>
      <c r="C645" s="1">
        <f>_xlfn.NUMBERVALUE(IFERROR(_xlfn.TEXTAFTER(Table38[[#This Row],[all fluxes from kapp-slack]]," ",-1,,,""),""))</f>
        <v>1.09130365E-7</v>
      </c>
      <c r="F645" s="1" t="s">
        <v>7474</v>
      </c>
      <c r="G645" s="1" t="str">
        <f>_xlfn.TEXTBEFORE(Table5[[#This Row],[rxn     kapp_old        kapp_slack_ub   kapp_slack_lb]]," ")</f>
        <v>RXN-CSNtps_e_FWD-rt6190</v>
      </c>
      <c r="H64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64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645" s="1">
        <f>_xlfn.NUMBERVALUE(_xlfn.TEXTAFTER(Table5[[#This Row],[rxn     kapp_old        kapp_slack_ub   kapp_slack_lb]]," ",-1))</f>
        <v>0</v>
      </c>
      <c r="K645" s="1">
        <f>_xlfn.XLOOKUP(SUBSTITUTE(Table5[[#This Row],[rxn]],"RXN-","ENZLOAD-"),ENZLOAD[name],ENZLOAD[flux],0)</f>
        <v>1.08493689543E-6</v>
      </c>
      <c r="L645" s="1" t="str">
        <f>"'"&amp;Table5[[#This Row],[rxn]]&amp;"'"&amp;CHAR(9)&amp;IF(AND(Table5[[#This Row],[kapp_slack_ub]]&lt;&gt;0,Table5[[#This Row],[kapp_old]]&lt;$F$1),$F$1,Table5[[#This Row],[kapp_old]])</f>
        <v>'RXN-CSNtps_e_FWD-rt6190'	27141.27779288</v>
      </c>
      <c r="M645" s="1">
        <f>_xlfn.XLOOKUP(Table5[[#This Row],[rxn]],Table3[name],Table3[flux],$F$1)</f>
        <v>27141.277792879999</v>
      </c>
      <c r="N645" s="1">
        <f>IFERROR(Table5[[#This Row],[min flux]]/Table5[[#This Row],[associated enzload]],"")</f>
        <v>25016457553.619209</v>
      </c>
      <c r="O645" s="1">
        <f>_xlfn.NUMBERVALUE(IF(Table5[[#This Row],[flux/enzload]]="","",ABS($N$1-Table5[[#This Row],[flux/enzload]])))</f>
        <v>1374899860105.3301</v>
      </c>
      <c r="P645" s="1">
        <f>Table5[[#This Row],[kapp_old]]+IFERROR(((Table5[[#This Row],[kapp_slack_ub]]-Table5[[#This Row],[kapp_slack_lb]])/Table5[[#This Row],[associated enzload]]),0)</f>
        <v>27141.277792879999</v>
      </c>
      <c r="Q645" s="1" t="str">
        <f>"'"&amp;Table5[[#This Row],[rxn]]&amp;"'"&amp;CHAR(9)&amp;Table5[[#This Row],[kapp + (slack_ub - slack_lb)/enzload]]</f>
        <v>'RXN-CSNtps_e_FWD-rt6190'	27141.27779288</v>
      </c>
      <c r="R645" s="1">
        <f>_xlfn.XLOOKUP(Table5[[#This Row],[rxn]],Table38[name],Table38[flux],0)</f>
        <v>0</v>
      </c>
      <c r="S645" s="1">
        <f>_xlfn.XLOOKUP(SUBSTITUTE(Table5[[#This Row],[rxn]],"RXN-","ENZLOAD-"),Table38[name],Table38[flux],0)</f>
        <v>0</v>
      </c>
      <c r="T645" s="1" t="b">
        <f>AND(Table5[[#This Row],[ENZLOAD flux in kapp-slack.gms]]=0,Table5[[#This Row],[flux in kapp-slack.gms]]&lt;&gt;0,NOT(Table5[[#This Row],[spont or unknown?]]))</f>
        <v>0</v>
      </c>
      <c r="U645" s="1" t="b">
        <f>OR(_xlfn.TEXTAFTER(Table5[[#This Row],[rxn]],"-",-1)="SPONT",_xlfn.TEXTAFTER(Table5[[#This Row],[rxn]],"-",-1)="UNKNOWN")</f>
        <v>0</v>
      </c>
      <c r="V645" s="1">
        <f>_xlfn.XLOOKUP(SUBSTITUTE(Table5[[#This Row],[rxn]],"RXN-","ENZLOAD-"),Table4[rxn],Table4[ub],0)</f>
        <v>0.77373141999999995</v>
      </c>
      <c r="W645" s="1" t="b">
        <f>AND(Table5[[#This Row],[FVA ENZLOAD flux UB]]=0,Table5[[#This Row],[ENZ not made when it should be?]])</f>
        <v>0</v>
      </c>
    </row>
    <row r="646" spans="1:23" hidden="1">
      <c r="A646" s="1" t="s">
        <v>5124</v>
      </c>
      <c r="B646" s="1" t="str">
        <f>_xlfn.TEXTBEFORE(Table38[[#This Row],[all fluxes from kapp-slack]]," ",,,,"")</f>
        <v>ENZSYN-rt0467</v>
      </c>
      <c r="C646" s="1">
        <f>_xlfn.NUMBERVALUE(IFERROR(_xlfn.TEXTAFTER(Table38[[#This Row],[all fluxes from kapp-slack]]," ",-1,,,""),""))</f>
        <v>1.127421971E-6</v>
      </c>
      <c r="F646" s="1" t="s">
        <v>7475</v>
      </c>
      <c r="G646" s="1" t="str">
        <f>_xlfn.TEXTBEFORE(Table5[[#This Row],[rxn     kapp_old        kapp_slack_ub   kapp_slack_lb]]," ")</f>
        <v>RXN-CTPCMPt_c_m_FWD-rt4019</v>
      </c>
      <c r="H64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64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646" s="1">
        <f>_xlfn.NUMBERVALUE(_xlfn.TEXTAFTER(Table5[[#This Row],[rxn     kapp_old        kapp_slack_ub   kapp_slack_lb]]," ",-1))</f>
        <v>0</v>
      </c>
      <c r="K646" s="1">
        <f>_xlfn.XLOOKUP(SUBSTITUTE(Table5[[#This Row],[rxn]],"RXN-","ENZLOAD-"),ENZLOAD[name],ENZLOAD[flux],0)</f>
        <v>2.8846739028999999E-7</v>
      </c>
      <c r="L646" s="1" t="str">
        <f>"'"&amp;Table5[[#This Row],[rxn]]&amp;"'"&amp;CHAR(9)&amp;IF(AND(Table5[[#This Row],[kapp_slack_ub]]&lt;&gt;0,Table5[[#This Row],[kapp_old]]&lt;$F$1),$F$1,Table5[[#This Row],[kapp_old]])</f>
        <v>'RXN-CTPCMPt_c_m_FWD-rt4019'	27141.27779288</v>
      </c>
      <c r="M646" s="1">
        <f>_xlfn.XLOOKUP(Table5[[#This Row],[rxn]],Table3[name],Table3[flux],$F$1)</f>
        <v>27141.277792879999</v>
      </c>
      <c r="N646" s="1">
        <f>IFERROR(Table5[[#This Row],[min flux]]/Table5[[#This Row],[associated enzload]],"")</f>
        <v>94087854317.240234</v>
      </c>
      <c r="O646" s="1">
        <f>_xlfn.NUMBERVALUE(IF(Table5[[#This Row],[flux/enzload]]="","",ABS($N$1-Table5[[#This Row],[flux/enzload]])))</f>
        <v>1305828463341.71</v>
      </c>
      <c r="P646" s="1">
        <f>Table5[[#This Row],[kapp_old]]+IFERROR(((Table5[[#This Row],[kapp_slack_ub]]-Table5[[#This Row],[kapp_slack_lb]])/Table5[[#This Row],[associated enzload]]),0)</f>
        <v>27141.277792879999</v>
      </c>
      <c r="Q646" s="1" t="str">
        <f>"'"&amp;Table5[[#This Row],[rxn]]&amp;"'"&amp;CHAR(9)&amp;Table5[[#This Row],[kapp + (slack_ub - slack_lb)/enzload]]</f>
        <v>'RXN-CTPCMPt_c_m_FWD-rt4019'	27141.27779288</v>
      </c>
      <c r="R646" s="1">
        <f>_xlfn.XLOOKUP(Table5[[#This Row],[rxn]],Table38[name],Table38[flux],0)</f>
        <v>0</v>
      </c>
      <c r="S646" s="1">
        <f>_xlfn.XLOOKUP(SUBSTITUTE(Table5[[#This Row],[rxn]],"RXN-","ENZLOAD-"),Table38[name],Table38[flux],0)</f>
        <v>0</v>
      </c>
      <c r="T646" s="1" t="b">
        <f>AND(Table5[[#This Row],[ENZLOAD flux in kapp-slack.gms]]=0,Table5[[#This Row],[flux in kapp-slack.gms]]&lt;&gt;0,NOT(Table5[[#This Row],[spont or unknown?]]))</f>
        <v>0</v>
      </c>
      <c r="U646" s="1" t="b">
        <f>OR(_xlfn.TEXTAFTER(Table5[[#This Row],[rxn]],"-",-1)="SPONT",_xlfn.TEXTAFTER(Table5[[#This Row],[rxn]],"-",-1)="UNKNOWN")</f>
        <v>0</v>
      </c>
      <c r="V646" s="1">
        <f>_xlfn.XLOOKUP(SUBSTITUTE(Table5[[#This Row],[rxn]],"RXN-","ENZLOAD-"),Table4[rxn],Table4[ub],0)</f>
        <v>0.96949837000000005</v>
      </c>
      <c r="W646" s="1" t="b">
        <f>AND(Table5[[#This Row],[FVA ENZLOAD flux UB]]=0,Table5[[#This Row],[ENZ not made when it should be?]])</f>
        <v>0</v>
      </c>
    </row>
    <row r="647" spans="1:23" hidden="1">
      <c r="A647" s="1" t="s">
        <v>5125</v>
      </c>
      <c r="B647" s="1" t="str">
        <f>_xlfn.TEXTBEFORE(Table38[[#This Row],[all fluxes from kapp-slack]]," ",,,,"")</f>
        <v>ENZSYN-rt8272</v>
      </c>
      <c r="C647" s="1">
        <f>_xlfn.NUMBERVALUE(IFERROR(_xlfn.TEXTAFTER(Table38[[#This Row],[all fluxes from kapp-slack]]," ",-1,,,""),""))</f>
        <v>8.1844782999999996E-8</v>
      </c>
      <c r="F647" s="1" t="s">
        <v>7477</v>
      </c>
      <c r="G647" s="1" t="str">
        <f>_xlfn.TEXTBEFORE(Table5[[#This Row],[rxn     kapp_old        kapp_slack_ub   kapp_slack_lb]]," ")</f>
        <v>RXN-CTPS2_c_FWD-rt8107</v>
      </c>
      <c r="H647" s="1">
        <f>_xlfn.NUMBERVALUE(_xlfn.TEXTBEFORE(TRIM(_xlfn.TEXTAFTER(_xlfn.TEXTBEFORE(Table5[[#This Row],[rxn     kapp_old        kapp_slack_ub   kapp_slack_lb]],Table5[[#This Row],[kapp_slack_lb]],-1),Table5[[#This Row],[rxn]]))," "))</f>
        <v>15357.124925870499</v>
      </c>
      <c r="I64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647" s="1">
        <f>_xlfn.NUMBERVALUE(_xlfn.TEXTAFTER(Table5[[#This Row],[rxn     kapp_old        kapp_slack_ub   kapp_slack_lb]]," ",-1))</f>
        <v>0</v>
      </c>
      <c r="K647" s="1">
        <f>_xlfn.XLOOKUP(SUBSTITUTE(Table5[[#This Row],[rxn]],"RXN-","ENZLOAD-"),ENZLOAD[name],ENZLOAD[flux],0)</f>
        <v>1.2309083953699899E-6</v>
      </c>
      <c r="L647" s="1" t="str">
        <f>"'"&amp;Table5[[#This Row],[rxn]]&amp;"'"&amp;CHAR(9)&amp;IF(AND(Table5[[#This Row],[kapp_slack_ub]]&lt;&gt;0,Table5[[#This Row],[kapp_old]]&lt;$F$1),$F$1,Table5[[#This Row],[kapp_old]])</f>
        <v>'RXN-CTPS2_c_FWD-rt8107'	15357.1249258705</v>
      </c>
      <c r="M647" s="1">
        <f>_xlfn.XLOOKUP(Table5[[#This Row],[rxn]],Table3[name],Table3[flux],$F$1)</f>
        <v>27141.277792879999</v>
      </c>
      <c r="N647" s="1">
        <f>IFERROR(Table5[[#This Row],[min flux]]/Table5[[#This Row],[associated enzload]],"")</f>
        <v>22049795009.093098</v>
      </c>
      <c r="O647" s="1">
        <f>_xlfn.NUMBERVALUE(IF(Table5[[#This Row],[flux/enzload]]="","",ABS($N$1-Table5[[#This Row],[flux/enzload]])))</f>
        <v>1377866522649.8601</v>
      </c>
      <c r="P647" s="1">
        <f>Table5[[#This Row],[kapp_old]]+IFERROR(((Table5[[#This Row],[kapp_slack_ub]]-Table5[[#This Row],[kapp_slack_lb]])/Table5[[#This Row],[associated enzload]]),0)</f>
        <v>15357.124925870499</v>
      </c>
      <c r="Q647" s="1" t="str">
        <f>"'"&amp;Table5[[#This Row],[rxn]]&amp;"'"&amp;CHAR(9)&amp;Table5[[#This Row],[kapp + (slack_ub - slack_lb)/enzload]]</f>
        <v>'RXN-CTPS2_c_FWD-rt8107'	15357.1249258705</v>
      </c>
      <c r="R647" s="1">
        <f>_xlfn.XLOOKUP(Table5[[#This Row],[rxn]],Table38[name],Table38[flux],0)</f>
        <v>0</v>
      </c>
      <c r="S647" s="1">
        <f>_xlfn.XLOOKUP(SUBSTITUTE(Table5[[#This Row],[rxn]],"RXN-","ENZLOAD-"),Table38[name],Table38[flux],0)</f>
        <v>0</v>
      </c>
      <c r="T647" s="1" t="b">
        <f>AND(Table5[[#This Row],[ENZLOAD flux in kapp-slack.gms]]=0,Table5[[#This Row],[flux in kapp-slack.gms]]&lt;&gt;0,NOT(Table5[[#This Row],[spont or unknown?]]))</f>
        <v>0</v>
      </c>
      <c r="U647" s="1" t="b">
        <f>OR(_xlfn.TEXTAFTER(Table5[[#This Row],[rxn]],"-",-1)="SPONT",_xlfn.TEXTAFTER(Table5[[#This Row],[rxn]],"-",-1)="UNKNOWN")</f>
        <v>0</v>
      </c>
      <c r="V647" s="1">
        <f>_xlfn.XLOOKUP(SUBSTITUTE(Table5[[#This Row],[rxn]],"RXN-","ENZLOAD-"),Table4[rxn],Table4[ub],0)</f>
        <v>0.64397627999999996</v>
      </c>
      <c r="W647" s="1" t="b">
        <f>AND(Table5[[#This Row],[FVA ENZLOAD flux UB]]=0,Table5[[#This Row],[ENZ not made when it should be?]])</f>
        <v>0</v>
      </c>
    </row>
    <row r="648" spans="1:23" hidden="1">
      <c r="A648" s="1" t="s">
        <v>5126</v>
      </c>
      <c r="B648" s="1" t="str">
        <f>_xlfn.TEXTBEFORE(Table38[[#This Row],[all fluxes from kapp-slack]]," ",,,,"")</f>
        <v>ENZSYN-rt1745</v>
      </c>
      <c r="C648" s="1">
        <f>_xlfn.NUMBERVALUE(IFERROR(_xlfn.TEXTAFTER(Table38[[#This Row],[all fluxes from kapp-slack]]," ",-1,,,""),""))</f>
        <v>5.8310605600000002E-7</v>
      </c>
      <c r="F648" s="1" t="s">
        <v>7482</v>
      </c>
      <c r="G648" s="1" t="str">
        <f>_xlfn.TEXTBEFORE(Table5[[#This Row],[rxn     kapp_old        kapp_slack_ub   kapp_slack_lb]]," ")</f>
        <v>RXN-CTPt2_m_FWD-rt4019</v>
      </c>
      <c r="H64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64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648" s="1">
        <f>_xlfn.NUMBERVALUE(_xlfn.TEXTAFTER(Table5[[#This Row],[rxn     kapp_old        kapp_slack_ub   kapp_slack_lb]]," ",-1))</f>
        <v>0</v>
      </c>
      <c r="K648" s="1">
        <f>_xlfn.XLOOKUP(SUBSTITUTE(Table5[[#This Row],[rxn]],"RXN-","ENZLOAD-"),ENZLOAD[name],ENZLOAD[flux],0)</f>
        <v>2.8846739028999999E-7</v>
      </c>
      <c r="L648" s="1" t="str">
        <f>"'"&amp;Table5[[#This Row],[rxn]]&amp;"'"&amp;CHAR(9)&amp;IF(AND(Table5[[#This Row],[kapp_slack_ub]]&lt;&gt;0,Table5[[#This Row],[kapp_old]]&lt;$F$1),$F$1,Table5[[#This Row],[kapp_old]])</f>
        <v>'RXN-CTPt2_m_FWD-rt4019'	27141.27779288</v>
      </c>
      <c r="M648" s="1">
        <f>_xlfn.XLOOKUP(Table5[[#This Row],[rxn]],Table3[name],Table3[flux],$F$1)</f>
        <v>27141.277792879999</v>
      </c>
      <c r="N648" s="1">
        <f>IFERROR(Table5[[#This Row],[min flux]]/Table5[[#This Row],[associated enzload]],"")</f>
        <v>94087854317.240234</v>
      </c>
      <c r="O648" s="1">
        <f>_xlfn.NUMBERVALUE(IF(Table5[[#This Row],[flux/enzload]]="","",ABS($N$1-Table5[[#This Row],[flux/enzload]])))</f>
        <v>1305828463341.71</v>
      </c>
      <c r="P648" s="1">
        <f>Table5[[#This Row],[kapp_old]]+IFERROR(((Table5[[#This Row],[kapp_slack_ub]]-Table5[[#This Row],[kapp_slack_lb]])/Table5[[#This Row],[associated enzload]]),0)</f>
        <v>27141.277792879999</v>
      </c>
      <c r="Q648" s="1" t="str">
        <f>"'"&amp;Table5[[#This Row],[rxn]]&amp;"'"&amp;CHAR(9)&amp;Table5[[#This Row],[kapp + (slack_ub - slack_lb)/enzload]]</f>
        <v>'RXN-CTPt2_m_FWD-rt4019'	27141.27779288</v>
      </c>
      <c r="R648" s="1">
        <f>_xlfn.XLOOKUP(Table5[[#This Row],[rxn]],Table38[name],Table38[flux],0)</f>
        <v>0</v>
      </c>
      <c r="S648" s="1">
        <f>_xlfn.XLOOKUP(SUBSTITUTE(Table5[[#This Row],[rxn]],"RXN-","ENZLOAD-"),Table38[name],Table38[flux],0)</f>
        <v>0</v>
      </c>
      <c r="T648" s="1" t="b">
        <f>AND(Table5[[#This Row],[ENZLOAD flux in kapp-slack.gms]]=0,Table5[[#This Row],[flux in kapp-slack.gms]]&lt;&gt;0,NOT(Table5[[#This Row],[spont or unknown?]]))</f>
        <v>0</v>
      </c>
      <c r="U648" s="1" t="b">
        <f>OR(_xlfn.TEXTAFTER(Table5[[#This Row],[rxn]],"-",-1)="SPONT",_xlfn.TEXTAFTER(Table5[[#This Row],[rxn]],"-",-1)="UNKNOWN")</f>
        <v>0</v>
      </c>
      <c r="V648" s="1">
        <f>_xlfn.XLOOKUP(SUBSTITUTE(Table5[[#This Row],[rxn]],"RXN-","ENZLOAD-"),Table4[rxn],Table4[ub],0)</f>
        <v>0.96949837000000005</v>
      </c>
      <c r="W648" s="1" t="b">
        <f>AND(Table5[[#This Row],[FVA ENZLOAD flux UB]]=0,Table5[[#This Row],[ENZ not made when it should be?]])</f>
        <v>0</v>
      </c>
    </row>
    <row r="649" spans="1:23" hidden="1">
      <c r="A649" s="1" t="s">
        <v>5127</v>
      </c>
      <c r="B649" s="1" t="str">
        <f>_xlfn.TEXTBEFORE(Table38[[#This Row],[all fluxes from kapp-slack]]," ",,,,"")</f>
        <v>ENZSYN-rt3934</v>
      </c>
      <c r="C649" s="1">
        <f>_xlfn.NUMBERVALUE(IFERROR(_xlfn.TEXTAFTER(Table38[[#This Row],[all fluxes from kapp-slack]]," ",-1,,,""),""))</f>
        <v>9.8765863999999998E-7</v>
      </c>
      <c r="F649" s="1" t="s">
        <v>7491</v>
      </c>
      <c r="G649" s="1" t="str">
        <f>_xlfn.TEXTBEFORE(Table5[[#This Row],[rxn     kapp_old        kapp_slack_ub   kapp_slack_lb]]," ")</f>
        <v>RXN-CYTD_c_FWD-rt7919</v>
      </c>
      <c r="H64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64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649" s="1">
        <f>_xlfn.NUMBERVALUE(_xlfn.TEXTAFTER(Table5[[#This Row],[rxn     kapp_old        kapp_slack_ub   kapp_slack_lb]]," ",-1))</f>
        <v>0</v>
      </c>
      <c r="K649" s="1">
        <f>_xlfn.XLOOKUP(SUBSTITUTE(Table5[[#This Row],[rxn]],"RXN-","ENZLOAD-"),ENZLOAD[name],ENZLOAD[flux],0)</f>
        <v>1.0784251003000001E-7</v>
      </c>
      <c r="L649" s="1" t="str">
        <f>"'"&amp;Table5[[#This Row],[rxn]]&amp;"'"&amp;CHAR(9)&amp;IF(AND(Table5[[#This Row],[kapp_slack_ub]]&lt;&gt;0,Table5[[#This Row],[kapp_old]]&lt;$F$1),$F$1,Table5[[#This Row],[kapp_old]])</f>
        <v>'RXN-CYTD_c_FWD-rt7919'	27141.27779288</v>
      </c>
      <c r="M649" s="1">
        <f>_xlfn.XLOOKUP(Table5[[#This Row],[rxn]],Table3[name],Table3[flux],$F$1)</f>
        <v>27141.277792879999</v>
      </c>
      <c r="N649" s="1">
        <f>IFERROR(Table5[[#This Row],[min flux]]/Table5[[#This Row],[associated enzload]],"")</f>
        <v>251675130570.77161</v>
      </c>
      <c r="O649" s="1">
        <f>_xlfn.NUMBERVALUE(IF(Table5[[#This Row],[flux/enzload]]="","",ABS($N$1-Table5[[#This Row],[flux/enzload]])))</f>
        <v>1148241187088.1799</v>
      </c>
      <c r="P649" s="1">
        <f>Table5[[#This Row],[kapp_old]]+IFERROR(((Table5[[#This Row],[kapp_slack_ub]]-Table5[[#This Row],[kapp_slack_lb]])/Table5[[#This Row],[associated enzload]]),0)</f>
        <v>27141.277792879999</v>
      </c>
      <c r="Q649" s="1" t="str">
        <f>"'"&amp;Table5[[#This Row],[rxn]]&amp;"'"&amp;CHAR(9)&amp;Table5[[#This Row],[kapp + (slack_ub - slack_lb)/enzload]]</f>
        <v>'RXN-CYTD_c_FWD-rt7919'	27141.27779288</v>
      </c>
      <c r="R649" s="1">
        <f>_xlfn.XLOOKUP(Table5[[#This Row],[rxn]],Table38[name],Table38[flux],0)</f>
        <v>0</v>
      </c>
      <c r="S649" s="1">
        <f>_xlfn.XLOOKUP(SUBSTITUTE(Table5[[#This Row],[rxn]],"RXN-","ENZLOAD-"),Table38[name],Table38[flux],0)</f>
        <v>0</v>
      </c>
      <c r="T649" s="1" t="b">
        <f>AND(Table5[[#This Row],[ENZLOAD flux in kapp-slack.gms]]=0,Table5[[#This Row],[flux in kapp-slack.gms]]&lt;&gt;0,NOT(Table5[[#This Row],[spont or unknown?]]))</f>
        <v>0</v>
      </c>
      <c r="U649" s="1" t="b">
        <f>OR(_xlfn.TEXTAFTER(Table5[[#This Row],[rxn]],"-",-1)="SPONT",_xlfn.TEXTAFTER(Table5[[#This Row],[rxn]],"-",-1)="UNKNOWN")</f>
        <v>0</v>
      </c>
      <c r="V649" s="1">
        <f>_xlfn.XLOOKUP(SUBSTITUTE(Table5[[#This Row],[rxn]],"RXN-","ENZLOAD-"),Table4[rxn],Table4[ub],0)</f>
        <v>2.3453990199999999</v>
      </c>
      <c r="W649" s="1" t="b">
        <f>AND(Table5[[#This Row],[FVA ENZLOAD flux UB]]=0,Table5[[#This Row],[ENZ not made when it should be?]])</f>
        <v>0</v>
      </c>
    </row>
    <row r="650" spans="1:23" hidden="1">
      <c r="A650" s="1" t="s">
        <v>5128</v>
      </c>
      <c r="B650" s="1" t="str">
        <f>_xlfn.TEXTBEFORE(Table38[[#This Row],[all fluxes from kapp-slack]]," ",,,,"")</f>
        <v>ENZSYN-rt4513_rm</v>
      </c>
      <c r="C650" s="1">
        <f>_xlfn.NUMBERVALUE(IFERROR(_xlfn.TEXTAFTER(Table38[[#This Row],[all fluxes from kapp-slack]]," ",-1,,,""),""))</f>
        <v>1.07494746E-7</v>
      </c>
      <c r="F650" s="1" t="s">
        <v>7492</v>
      </c>
      <c r="G650" s="1" t="str">
        <f>_xlfn.TEXTBEFORE(Table5[[#This Row],[rxn     kapp_old        kapp_slack_ub   kapp_slack_lb]]," ")</f>
        <v>RXN-CYTDK2_c_FWD-rt0265</v>
      </c>
      <c r="H65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65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650" s="1">
        <f>_xlfn.NUMBERVALUE(_xlfn.TEXTAFTER(Table5[[#This Row],[rxn     kapp_old        kapp_slack_ub   kapp_slack_lb]]," ",-1))</f>
        <v>0</v>
      </c>
      <c r="K650" s="1">
        <f>_xlfn.XLOOKUP(SUBSTITUTE(Table5[[#This Row],[rxn]],"RXN-","ENZLOAD-"),ENZLOAD[name],ENZLOAD[flux],0)</f>
        <v>1.1104684091E-7</v>
      </c>
      <c r="L650" s="1" t="str">
        <f>"'"&amp;Table5[[#This Row],[rxn]]&amp;"'"&amp;CHAR(9)&amp;IF(AND(Table5[[#This Row],[kapp_slack_ub]]&lt;&gt;0,Table5[[#This Row],[kapp_old]]&lt;$F$1),$F$1,Table5[[#This Row],[kapp_old]])</f>
        <v>'RXN-CYTDK2_c_FWD-rt0265'	27141.27779288</v>
      </c>
      <c r="M650" s="1">
        <f>_xlfn.XLOOKUP(Table5[[#This Row],[rxn]],Table3[name],Table3[flux],$F$1)</f>
        <v>27141.277792879999</v>
      </c>
      <c r="N650" s="1">
        <f>IFERROR(Table5[[#This Row],[min flux]]/Table5[[#This Row],[associated enzload]],"")</f>
        <v>244412876318.35611</v>
      </c>
      <c r="O650" s="1">
        <f>_xlfn.NUMBERVALUE(IF(Table5[[#This Row],[flux/enzload]]="","",ABS($N$1-Table5[[#This Row],[flux/enzload]])))</f>
        <v>1155503441340.6001</v>
      </c>
      <c r="P650" s="1">
        <f>Table5[[#This Row],[kapp_old]]+IFERROR(((Table5[[#This Row],[kapp_slack_ub]]-Table5[[#This Row],[kapp_slack_lb]])/Table5[[#This Row],[associated enzload]]),0)</f>
        <v>27141.277792879999</v>
      </c>
      <c r="Q650" s="1" t="str">
        <f>"'"&amp;Table5[[#This Row],[rxn]]&amp;"'"&amp;CHAR(9)&amp;Table5[[#This Row],[kapp + (slack_ub - slack_lb)/enzload]]</f>
        <v>'RXN-CYTDK2_c_FWD-rt0265'	27141.27779288</v>
      </c>
      <c r="R650" s="1">
        <f>_xlfn.XLOOKUP(Table5[[#This Row],[rxn]],Table38[name],Table38[flux],0)</f>
        <v>0</v>
      </c>
      <c r="S650" s="1">
        <f>_xlfn.XLOOKUP(SUBSTITUTE(Table5[[#This Row],[rxn]],"RXN-","ENZLOAD-"),Table38[name],Table38[flux],0)</f>
        <v>0</v>
      </c>
      <c r="T650" s="1" t="b">
        <f>AND(Table5[[#This Row],[ENZLOAD flux in kapp-slack.gms]]=0,Table5[[#This Row],[flux in kapp-slack.gms]]&lt;&gt;0,NOT(Table5[[#This Row],[spont or unknown?]]))</f>
        <v>0</v>
      </c>
      <c r="U650" s="1" t="b">
        <f>OR(_xlfn.TEXTAFTER(Table5[[#This Row],[rxn]],"-",-1)="SPONT",_xlfn.TEXTAFTER(Table5[[#This Row],[rxn]],"-",-1)="UNKNOWN")</f>
        <v>0</v>
      </c>
      <c r="V650" s="1">
        <f>_xlfn.XLOOKUP(SUBSTITUTE(Table5[[#This Row],[rxn]],"RXN-","ENZLOAD-"),Table4[rxn],Table4[ub],0)</f>
        <v>0.70415819000000002</v>
      </c>
      <c r="W650" s="1" t="b">
        <f>AND(Table5[[#This Row],[FVA ENZLOAD flux UB]]=0,Table5[[#This Row],[ENZ not made when it should be?]])</f>
        <v>0</v>
      </c>
    </row>
    <row r="651" spans="1:23" hidden="1">
      <c r="A651" s="1" t="s">
        <v>5129</v>
      </c>
      <c r="B651" s="1" t="str">
        <f>_xlfn.TEXTBEFORE(Table38[[#This Row],[all fluxes from kapp-slack]]," ",,,,"")</f>
        <v>ENZSYN-rt6946</v>
      </c>
      <c r="C651" s="1">
        <f>_xlfn.NUMBERVALUE(IFERROR(_xlfn.TEXTAFTER(Table38[[#This Row],[all fluxes from kapp-slack]]," ",-1,,,""),""))</f>
        <v>2.2206013000000001E-8</v>
      </c>
      <c r="F651" s="1" t="s">
        <v>7493</v>
      </c>
      <c r="G651" s="1" t="str">
        <f>_xlfn.TEXTBEFORE(Table5[[#This Row],[rxn     kapp_old        kapp_slack_ub   kapp_slack_lb]]," ")</f>
        <v>RXN-CYTDtps_e_FWD-rt5601</v>
      </c>
      <c r="H65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65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651" s="1">
        <f>_xlfn.NUMBERVALUE(_xlfn.TEXTAFTER(Table5[[#This Row],[rxn     kapp_old        kapp_slack_ub   kapp_slack_lb]]," ",-1))</f>
        <v>0</v>
      </c>
      <c r="K651" s="1">
        <f>_xlfn.XLOOKUP(SUBSTITUTE(Table5[[#This Row],[rxn]],"RXN-","ENZLOAD-"),ENZLOAD[name],ENZLOAD[flux],0)</f>
        <v>4.6878823599999999E-9</v>
      </c>
      <c r="L651" s="1" t="str">
        <f>"'"&amp;Table5[[#This Row],[rxn]]&amp;"'"&amp;CHAR(9)&amp;IF(AND(Table5[[#This Row],[kapp_slack_ub]]&lt;&gt;0,Table5[[#This Row],[kapp_old]]&lt;$F$1),$F$1,Table5[[#This Row],[kapp_old]])</f>
        <v>'RXN-CYTDtps_e_FWD-rt5601'	27141.27779288</v>
      </c>
      <c r="M651" s="1">
        <f>_xlfn.XLOOKUP(Table5[[#This Row],[rxn]],Table3[name],Table3[flux],$F$1)</f>
        <v>27141.277792879999</v>
      </c>
      <c r="N651" s="1">
        <f>IFERROR(Table5[[#This Row],[min flux]]/Table5[[#This Row],[associated enzload]],"")</f>
        <v>5789666998572.0371</v>
      </c>
      <c r="O651" s="1">
        <f>_xlfn.NUMBERVALUE(IF(Table5[[#This Row],[flux/enzload]]="","",ABS($N$1-Table5[[#This Row],[flux/enzload]])))</f>
        <v>4389750680913.0801</v>
      </c>
      <c r="P651" s="1">
        <f>Table5[[#This Row],[kapp_old]]+IFERROR(((Table5[[#This Row],[kapp_slack_ub]]-Table5[[#This Row],[kapp_slack_lb]])/Table5[[#This Row],[associated enzload]]),0)</f>
        <v>27141.277792879999</v>
      </c>
      <c r="Q651" s="1" t="str">
        <f>"'"&amp;Table5[[#This Row],[rxn]]&amp;"'"&amp;CHAR(9)&amp;Table5[[#This Row],[kapp + (slack_ub - slack_lb)/enzload]]</f>
        <v>'RXN-CYTDtps_e_FWD-rt5601'	27141.27779288</v>
      </c>
      <c r="R651" s="1">
        <f>_xlfn.XLOOKUP(Table5[[#This Row],[rxn]],Table38[name],Table38[flux],0)</f>
        <v>0</v>
      </c>
      <c r="S651" s="1">
        <f>_xlfn.XLOOKUP(SUBSTITUTE(Table5[[#This Row],[rxn]],"RXN-","ENZLOAD-"),Table38[name],Table38[flux],0)</f>
        <v>0</v>
      </c>
      <c r="T651" s="1" t="b">
        <f>AND(Table5[[#This Row],[ENZLOAD flux in kapp-slack.gms]]=0,Table5[[#This Row],[flux in kapp-slack.gms]]&lt;&gt;0,NOT(Table5[[#This Row],[spont or unknown?]]))</f>
        <v>0</v>
      </c>
      <c r="U651" s="1" t="b">
        <f>OR(_xlfn.TEXTAFTER(Table5[[#This Row],[rxn]],"-",-1)="SPONT",_xlfn.TEXTAFTER(Table5[[#This Row],[rxn]],"-",-1)="UNKNOWN")</f>
        <v>0</v>
      </c>
      <c r="V651" s="1">
        <f>_xlfn.XLOOKUP(SUBSTITUTE(Table5[[#This Row],[rxn]],"RXN-","ENZLOAD-"),Table4[rxn],Table4[ub],0)</f>
        <v>0.71723318999999996</v>
      </c>
      <c r="W651" s="1" t="b">
        <f>AND(Table5[[#This Row],[FVA ENZLOAD flux UB]]=0,Table5[[#This Row],[ENZ not made when it should be?]])</f>
        <v>0</v>
      </c>
    </row>
    <row r="652" spans="1:23" hidden="1">
      <c r="A652" s="1" t="s">
        <v>5130</v>
      </c>
      <c r="B652" s="1" t="str">
        <f>_xlfn.TEXTBEFORE(Table38[[#This Row],[all fluxes from kapp-slack]]," ",,,,"")</f>
        <v>ENZSYN-rt3023_c</v>
      </c>
      <c r="C652" s="1">
        <f>_xlfn.NUMBERVALUE(IFERROR(_xlfn.TEXTAFTER(Table38[[#This Row],[all fluxes from kapp-slack]]," ",-1,,,""),""))</f>
        <v>1.5165421999999999E-8</v>
      </c>
      <c r="F652" s="1" t="s">
        <v>7497</v>
      </c>
      <c r="G652" s="1" t="str">
        <f>_xlfn.TEXTBEFORE(Table5[[#This Row],[rxn     kapp_old        kapp_slack_ub   kapp_slack_lb]]," ")</f>
        <v>RXN-DADA_c_FWD-rt8364</v>
      </c>
      <c r="H65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65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652" s="1">
        <f>_xlfn.NUMBERVALUE(_xlfn.TEXTAFTER(Table5[[#This Row],[rxn     kapp_old        kapp_slack_ub   kapp_slack_lb]]," ",-1))</f>
        <v>0</v>
      </c>
      <c r="K652" s="1">
        <f>_xlfn.XLOOKUP(SUBSTITUTE(Table5[[#This Row],[rxn]],"RXN-","ENZLOAD-"),ENZLOAD[name],ENZLOAD[flux],0)</f>
        <v>3.8486091518000001E-7</v>
      </c>
      <c r="L652" s="1" t="str">
        <f>"'"&amp;Table5[[#This Row],[rxn]]&amp;"'"&amp;CHAR(9)&amp;IF(AND(Table5[[#This Row],[kapp_slack_ub]]&lt;&gt;0,Table5[[#This Row],[kapp_old]]&lt;$F$1),$F$1,Table5[[#This Row],[kapp_old]])</f>
        <v>'RXN-DADA_c_FWD-rt8364'	27141.27779288</v>
      </c>
      <c r="M652" s="1">
        <f>_xlfn.XLOOKUP(Table5[[#This Row],[rxn]],Table3[name],Table3[flux],$F$1)</f>
        <v>27141.277792879999</v>
      </c>
      <c r="N652" s="1">
        <f>IFERROR(Table5[[#This Row],[min flux]]/Table5[[#This Row],[associated enzload]],"")</f>
        <v>70522302271.681656</v>
      </c>
      <c r="O652" s="1">
        <f>_xlfn.NUMBERVALUE(IF(Table5[[#This Row],[flux/enzload]]="","",ABS($N$1-Table5[[#This Row],[flux/enzload]])))</f>
        <v>1329394015387.27</v>
      </c>
      <c r="P652" s="1">
        <f>Table5[[#This Row],[kapp_old]]+IFERROR(((Table5[[#This Row],[kapp_slack_ub]]-Table5[[#This Row],[kapp_slack_lb]])/Table5[[#This Row],[associated enzload]]),0)</f>
        <v>27141.277792879999</v>
      </c>
      <c r="Q652" s="1" t="str">
        <f>"'"&amp;Table5[[#This Row],[rxn]]&amp;"'"&amp;CHAR(9)&amp;Table5[[#This Row],[kapp + (slack_ub - slack_lb)/enzload]]</f>
        <v>'RXN-DADA_c_FWD-rt8364'	27141.27779288</v>
      </c>
      <c r="R652" s="1">
        <f>_xlfn.XLOOKUP(Table5[[#This Row],[rxn]],Table38[name],Table38[flux],0)</f>
        <v>0</v>
      </c>
      <c r="S652" s="1">
        <f>_xlfn.XLOOKUP(SUBSTITUTE(Table5[[#This Row],[rxn]],"RXN-","ENZLOAD-"),Table38[name],Table38[flux],0)</f>
        <v>0</v>
      </c>
      <c r="T652" s="1" t="b">
        <f>AND(Table5[[#This Row],[ENZLOAD flux in kapp-slack.gms]]=0,Table5[[#This Row],[flux in kapp-slack.gms]]&lt;&gt;0,NOT(Table5[[#This Row],[spont or unknown?]]))</f>
        <v>0</v>
      </c>
      <c r="U652" s="1" t="b">
        <f>OR(_xlfn.TEXTAFTER(Table5[[#This Row],[rxn]],"-",-1)="SPONT",_xlfn.TEXTAFTER(Table5[[#This Row],[rxn]],"-",-1)="UNKNOWN")</f>
        <v>0</v>
      </c>
      <c r="V652" s="1">
        <f>_xlfn.XLOOKUP(SUBSTITUTE(Table5[[#This Row],[rxn]],"RXN-","ENZLOAD-"),Table4[rxn],Table4[ub],0)</f>
        <v>1.0866758599999999</v>
      </c>
      <c r="W652" s="1" t="b">
        <f>AND(Table5[[#This Row],[FVA ENZLOAD flux UB]]=0,Table5[[#This Row],[ENZ not made when it should be?]])</f>
        <v>0</v>
      </c>
    </row>
    <row r="653" spans="1:23" hidden="1">
      <c r="A653" s="1" t="s">
        <v>5131</v>
      </c>
      <c r="B653" s="1" t="str">
        <f>_xlfn.TEXTBEFORE(Table38[[#This Row],[all fluxes from kapp-slack]]," ",,,,"")</f>
        <v>ENZSYN-rt6800_r</v>
      </c>
      <c r="C653" s="1">
        <f>_xlfn.NUMBERVALUE(IFERROR(_xlfn.TEXTAFTER(Table38[[#This Row],[all fluxes from kapp-slack]]," ",-1,,,""),""))</f>
        <v>2.2206013000000001E-8</v>
      </c>
      <c r="F653" s="1" t="s">
        <v>7498</v>
      </c>
      <c r="G653" s="1" t="str">
        <f>_xlfn.TEXTBEFORE(Table5[[#This Row],[rxn     kapp_old        kapp_slack_ub   kapp_slack_lb]]," ")</f>
        <v>RXN-DADK_c_FWD-rt3932</v>
      </c>
      <c r="H65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65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653" s="1">
        <f>_xlfn.NUMBERVALUE(_xlfn.TEXTAFTER(Table5[[#This Row],[rxn     kapp_old        kapp_slack_ub   kapp_slack_lb]]," ",-1))</f>
        <v>0</v>
      </c>
      <c r="K653" s="1">
        <f>_xlfn.XLOOKUP(SUBSTITUTE(Table5[[#This Row],[rxn]],"RXN-","ENZLOAD-"),ENZLOAD[name],ENZLOAD[flux],0)</f>
        <v>5.0944507973999995E-7</v>
      </c>
      <c r="L653" s="1" t="str">
        <f>"'"&amp;Table5[[#This Row],[rxn]]&amp;"'"&amp;CHAR(9)&amp;IF(AND(Table5[[#This Row],[kapp_slack_ub]]&lt;&gt;0,Table5[[#This Row],[kapp_old]]&lt;$F$1),$F$1,Table5[[#This Row],[kapp_old]])</f>
        <v>'RXN-DADK_c_FWD-rt3932'	27141.27779288</v>
      </c>
      <c r="M653" s="1">
        <f>_xlfn.XLOOKUP(Table5[[#This Row],[rxn]],Table3[name],Table3[flux],$F$1)</f>
        <v>27141.277792879999</v>
      </c>
      <c r="N653" s="1">
        <f>IFERROR(Table5[[#This Row],[min flux]]/Table5[[#This Row],[associated enzload]],"")</f>
        <v>53276160418.963715</v>
      </c>
      <c r="O653" s="1">
        <f>_xlfn.NUMBERVALUE(IF(Table5[[#This Row],[flux/enzload]]="","",ABS($N$1-Table5[[#This Row],[flux/enzload]])))</f>
        <v>1346640157239.99</v>
      </c>
      <c r="P653" s="1">
        <f>Table5[[#This Row],[kapp_old]]+IFERROR(((Table5[[#This Row],[kapp_slack_ub]]-Table5[[#This Row],[kapp_slack_lb]])/Table5[[#This Row],[associated enzload]]),0)</f>
        <v>27141.277792879999</v>
      </c>
      <c r="Q653" s="1" t="str">
        <f>"'"&amp;Table5[[#This Row],[rxn]]&amp;"'"&amp;CHAR(9)&amp;Table5[[#This Row],[kapp + (slack_ub - slack_lb)/enzload]]</f>
        <v>'RXN-DADK_c_FWD-rt3932'	27141.27779288</v>
      </c>
      <c r="R653" s="1">
        <f>_xlfn.XLOOKUP(Table5[[#This Row],[rxn]],Table38[name],Table38[flux],0)</f>
        <v>0</v>
      </c>
      <c r="S653" s="1">
        <f>_xlfn.XLOOKUP(SUBSTITUTE(Table5[[#This Row],[rxn]],"RXN-","ENZLOAD-"),Table38[name],Table38[flux],0)</f>
        <v>0</v>
      </c>
      <c r="T653" s="1" t="b">
        <f>AND(Table5[[#This Row],[ENZLOAD flux in kapp-slack.gms]]=0,Table5[[#This Row],[flux in kapp-slack.gms]]&lt;&gt;0,NOT(Table5[[#This Row],[spont or unknown?]]))</f>
        <v>0</v>
      </c>
      <c r="U653" s="1" t="b">
        <f>OR(_xlfn.TEXTAFTER(Table5[[#This Row],[rxn]],"-",-1)="SPONT",_xlfn.TEXTAFTER(Table5[[#This Row],[rxn]],"-",-1)="UNKNOWN")</f>
        <v>0</v>
      </c>
      <c r="V653" s="1">
        <f>_xlfn.XLOOKUP(SUBSTITUTE(Table5[[#This Row],[rxn]],"RXN-","ENZLOAD-"),Table4[rxn],Table4[ub],0)</f>
        <v>1.98612108</v>
      </c>
      <c r="W653" s="1" t="b">
        <f>AND(Table5[[#This Row],[FVA ENZLOAD flux UB]]=0,Table5[[#This Row],[ENZ not made when it should be?]])</f>
        <v>0</v>
      </c>
    </row>
    <row r="654" spans="1:23" hidden="1">
      <c r="A654" s="1" t="s">
        <v>5132</v>
      </c>
      <c r="B654" s="1" t="str">
        <f>_xlfn.TEXTBEFORE(Table38[[#This Row],[all fluxes from kapp-slack]]," ",,,,"")</f>
        <v>ENZSYN-rt1388</v>
      </c>
      <c r="C654" s="1">
        <f>_xlfn.NUMBERVALUE(IFERROR(_xlfn.TEXTAFTER(Table38[[#This Row],[all fluxes from kapp-slack]]," ",-1,,,""),""))</f>
        <v>1.7722709799999999E-7</v>
      </c>
      <c r="F654" s="1" t="s">
        <v>7499</v>
      </c>
      <c r="G654" s="1" t="str">
        <f>_xlfn.TEXTBEFORE(Table5[[#This Row],[rxn     kapp_old        kapp_slack_ub   kapp_slack_lb]]," ")</f>
        <v>RXN-DADK_c_REV-rt3932</v>
      </c>
      <c r="H65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65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654" s="1">
        <f>_xlfn.NUMBERVALUE(_xlfn.TEXTAFTER(Table5[[#This Row],[rxn     kapp_old        kapp_slack_ub   kapp_slack_lb]]," ",-1))</f>
        <v>0</v>
      </c>
      <c r="K654" s="1">
        <f>_xlfn.XLOOKUP(SUBSTITUTE(Table5[[#This Row],[rxn]],"RXN-","ENZLOAD-"),ENZLOAD[name],ENZLOAD[flux],0)</f>
        <v>5.0944507973999995E-7</v>
      </c>
      <c r="L654" s="1" t="str">
        <f>"'"&amp;Table5[[#This Row],[rxn]]&amp;"'"&amp;CHAR(9)&amp;IF(AND(Table5[[#This Row],[kapp_slack_ub]]&lt;&gt;0,Table5[[#This Row],[kapp_old]]&lt;$F$1),$F$1,Table5[[#This Row],[kapp_old]])</f>
        <v>'RXN-DADK_c_REV-rt3932'	27141.27779288</v>
      </c>
      <c r="M654" s="1">
        <f>_xlfn.XLOOKUP(Table5[[#This Row],[rxn]],Table3[name],Table3[flux],$F$1)</f>
        <v>27141.277792879999</v>
      </c>
      <c r="N654" s="1">
        <f>IFERROR(Table5[[#This Row],[min flux]]/Table5[[#This Row],[associated enzload]],"")</f>
        <v>53276160418.963715</v>
      </c>
      <c r="O654" s="1">
        <f>_xlfn.NUMBERVALUE(IF(Table5[[#This Row],[flux/enzload]]="","",ABS($N$1-Table5[[#This Row],[flux/enzload]])))</f>
        <v>1346640157239.99</v>
      </c>
      <c r="P654" s="1">
        <f>Table5[[#This Row],[kapp_old]]+IFERROR(((Table5[[#This Row],[kapp_slack_ub]]-Table5[[#This Row],[kapp_slack_lb]])/Table5[[#This Row],[associated enzload]]),0)</f>
        <v>27141.277792879999</v>
      </c>
      <c r="Q654" s="1" t="str">
        <f>"'"&amp;Table5[[#This Row],[rxn]]&amp;"'"&amp;CHAR(9)&amp;Table5[[#This Row],[kapp + (slack_ub - slack_lb)/enzload]]</f>
        <v>'RXN-DADK_c_REV-rt3932'	27141.27779288</v>
      </c>
      <c r="R654" s="1">
        <f>_xlfn.XLOOKUP(Table5[[#This Row],[rxn]],Table38[name],Table38[flux],0)</f>
        <v>0</v>
      </c>
      <c r="S654" s="1">
        <f>_xlfn.XLOOKUP(SUBSTITUTE(Table5[[#This Row],[rxn]],"RXN-","ENZLOAD-"),Table38[name],Table38[flux],0)</f>
        <v>0</v>
      </c>
      <c r="T654" s="1" t="b">
        <f>AND(Table5[[#This Row],[ENZLOAD flux in kapp-slack.gms]]=0,Table5[[#This Row],[flux in kapp-slack.gms]]&lt;&gt;0,NOT(Table5[[#This Row],[spont or unknown?]]))</f>
        <v>0</v>
      </c>
      <c r="U654" s="1" t="b">
        <f>OR(_xlfn.TEXTAFTER(Table5[[#This Row],[rxn]],"-",-1)="SPONT",_xlfn.TEXTAFTER(Table5[[#This Row],[rxn]],"-",-1)="UNKNOWN")</f>
        <v>0</v>
      </c>
      <c r="V654" s="1">
        <f>_xlfn.XLOOKUP(SUBSTITUTE(Table5[[#This Row],[rxn]],"RXN-","ENZLOAD-"),Table4[rxn],Table4[ub],0)</f>
        <v>1.98612108</v>
      </c>
      <c r="W654" s="1" t="b">
        <f>AND(Table5[[#This Row],[FVA ENZLOAD flux UB]]=0,Table5[[#This Row],[ENZ not made when it should be?]])</f>
        <v>0</v>
      </c>
    </row>
    <row r="655" spans="1:23" hidden="1">
      <c r="A655" s="1" t="s">
        <v>5133</v>
      </c>
      <c r="B655" s="1" t="str">
        <f>_xlfn.TEXTBEFORE(Table38[[#This Row],[all fluxes from kapp-slack]]," ",,,,"")</f>
        <v>ENZSYN-rt2960</v>
      </c>
      <c r="C655" s="1">
        <f>_xlfn.NUMBERVALUE(IFERROR(_xlfn.TEXTAFTER(Table38[[#This Row],[all fluxes from kapp-slack]]," ",-1,,,""),""))</f>
        <v>4.6144853699999998E-7</v>
      </c>
      <c r="F655" s="1" t="s">
        <v>7503</v>
      </c>
      <c r="G655" s="1" t="str">
        <f>_xlfn.TEXTBEFORE(Table5[[#This Row],[rxn     kapp_old        kapp_slack_ub   kapp_slack_lb]]," ")</f>
        <v>RXN-DAG3Pabct_c_m_FWD-rt1060</v>
      </c>
      <c r="H65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65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655" s="1">
        <f>_xlfn.NUMBERVALUE(_xlfn.TEXTAFTER(Table5[[#This Row],[rxn     kapp_old        kapp_slack_ub   kapp_slack_lb]]," ",-1))</f>
        <v>0</v>
      </c>
      <c r="K655" s="1">
        <f>_xlfn.XLOOKUP(SUBSTITUTE(Table5[[#This Row],[rxn]],"RXN-","ENZLOAD-"),ENZLOAD[name],ENZLOAD[flux],0)</f>
        <v>5.1175180149999997E-8</v>
      </c>
      <c r="L655" s="1" t="str">
        <f>"'"&amp;Table5[[#This Row],[rxn]]&amp;"'"&amp;CHAR(9)&amp;IF(AND(Table5[[#This Row],[kapp_slack_ub]]&lt;&gt;0,Table5[[#This Row],[kapp_old]]&lt;$F$1),$F$1,Table5[[#This Row],[kapp_old]])</f>
        <v>'RXN-DAG3Pabct_c_m_FWD-rt1060'	27141.27779288</v>
      </c>
      <c r="M655" s="1">
        <f>_xlfn.XLOOKUP(Table5[[#This Row],[rxn]],Table3[name],Table3[flux],$F$1)</f>
        <v>27141.277792879999</v>
      </c>
      <c r="N655" s="1">
        <f>IFERROR(Table5[[#This Row],[min flux]]/Table5[[#This Row],[associated enzload]],"")</f>
        <v>530360180722.88116</v>
      </c>
      <c r="O655" s="1">
        <f>_xlfn.NUMBERVALUE(IF(Table5[[#This Row],[flux/enzload]]="","",ABS($N$1-Table5[[#This Row],[flux/enzload]])))</f>
        <v>869556136936.073</v>
      </c>
      <c r="P655" s="1">
        <f>Table5[[#This Row],[kapp_old]]+IFERROR(((Table5[[#This Row],[kapp_slack_ub]]-Table5[[#This Row],[kapp_slack_lb]])/Table5[[#This Row],[associated enzload]]),0)</f>
        <v>27141.277792879999</v>
      </c>
      <c r="Q655" s="1" t="str">
        <f>"'"&amp;Table5[[#This Row],[rxn]]&amp;"'"&amp;CHAR(9)&amp;Table5[[#This Row],[kapp + (slack_ub - slack_lb)/enzload]]</f>
        <v>'RXN-DAG3Pabct_c_m_FWD-rt1060'	27141.27779288</v>
      </c>
      <c r="R655" s="1">
        <f>_xlfn.XLOOKUP(Table5[[#This Row],[rxn]],Table38[name],Table38[flux],0)</f>
        <v>0</v>
      </c>
      <c r="S655" s="1">
        <f>_xlfn.XLOOKUP(SUBSTITUTE(Table5[[#This Row],[rxn]],"RXN-","ENZLOAD-"),Table38[name],Table38[flux],0)</f>
        <v>0</v>
      </c>
      <c r="T655" s="1" t="b">
        <f>AND(Table5[[#This Row],[ENZLOAD flux in kapp-slack.gms]]=0,Table5[[#This Row],[flux in kapp-slack.gms]]&lt;&gt;0,NOT(Table5[[#This Row],[spont or unknown?]]))</f>
        <v>0</v>
      </c>
      <c r="U655" s="1" t="b">
        <f>OR(_xlfn.TEXTAFTER(Table5[[#This Row],[rxn]],"-",-1)="SPONT",_xlfn.TEXTAFTER(Table5[[#This Row],[rxn]],"-",-1)="UNKNOWN")</f>
        <v>0</v>
      </c>
      <c r="V655" s="1">
        <f>_xlfn.XLOOKUP(SUBSTITUTE(Table5[[#This Row],[rxn]],"RXN-","ENZLOAD-"),Table4[rxn],Table4[ub],0)</f>
        <v>0.22445033</v>
      </c>
      <c r="W655" s="1" t="b">
        <f>AND(Table5[[#This Row],[FVA ENZLOAD flux UB]]=0,Table5[[#This Row],[ENZ not made when it should be?]])</f>
        <v>0</v>
      </c>
    </row>
    <row r="656" spans="1:23" hidden="1">
      <c r="A656" s="1" t="s">
        <v>5134</v>
      </c>
      <c r="B656" s="1" t="str">
        <f>_xlfn.TEXTBEFORE(Table38[[#This Row],[all fluxes from kapp-slack]]," ",,,,"")</f>
        <v>ENZSYN-rt8107</v>
      </c>
      <c r="C656" s="1">
        <f>_xlfn.NUMBERVALUE(IFERROR(_xlfn.TEXTAFTER(Table38[[#This Row],[all fluxes from kapp-slack]]," ",-1,,,""),""))</f>
        <v>4.2013098799999997E-7</v>
      </c>
      <c r="F656" s="1" t="s">
        <v>7504</v>
      </c>
      <c r="G656" s="1" t="str">
        <f>_xlfn.TEXTBEFORE(Table5[[#This Row],[rxn     kapp_old        kapp_slack_ub   kapp_slack_lb]]," ")</f>
        <v>RXN-DAG3Pabct_c_m_REV-rt1060</v>
      </c>
      <c r="H65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65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656" s="1">
        <f>_xlfn.NUMBERVALUE(_xlfn.TEXTAFTER(Table5[[#This Row],[rxn     kapp_old        kapp_slack_ub   kapp_slack_lb]]," ",-1))</f>
        <v>0</v>
      </c>
      <c r="K656" s="1">
        <f>_xlfn.XLOOKUP(SUBSTITUTE(Table5[[#This Row],[rxn]],"RXN-","ENZLOAD-"),ENZLOAD[name],ENZLOAD[flux],0)</f>
        <v>5.1175180149999997E-8</v>
      </c>
      <c r="L656" s="1" t="str">
        <f>"'"&amp;Table5[[#This Row],[rxn]]&amp;"'"&amp;CHAR(9)&amp;IF(AND(Table5[[#This Row],[kapp_slack_ub]]&lt;&gt;0,Table5[[#This Row],[kapp_old]]&lt;$F$1),$F$1,Table5[[#This Row],[kapp_old]])</f>
        <v>'RXN-DAG3Pabct_c_m_REV-rt1060'	27141.27779288</v>
      </c>
      <c r="M656" s="1">
        <f>_xlfn.XLOOKUP(Table5[[#This Row],[rxn]],Table3[name],Table3[flux],$F$1)</f>
        <v>27141.277792879999</v>
      </c>
      <c r="N656" s="1">
        <f>IFERROR(Table5[[#This Row],[min flux]]/Table5[[#This Row],[associated enzload]],"")</f>
        <v>530360180722.88116</v>
      </c>
      <c r="O656" s="1">
        <f>_xlfn.NUMBERVALUE(IF(Table5[[#This Row],[flux/enzload]]="","",ABS($N$1-Table5[[#This Row],[flux/enzload]])))</f>
        <v>869556136936.073</v>
      </c>
      <c r="P656" s="1">
        <f>Table5[[#This Row],[kapp_old]]+IFERROR(((Table5[[#This Row],[kapp_slack_ub]]-Table5[[#This Row],[kapp_slack_lb]])/Table5[[#This Row],[associated enzload]]),0)</f>
        <v>27141.277792879999</v>
      </c>
      <c r="Q656" s="1" t="str">
        <f>"'"&amp;Table5[[#This Row],[rxn]]&amp;"'"&amp;CHAR(9)&amp;Table5[[#This Row],[kapp + (slack_ub - slack_lb)/enzload]]</f>
        <v>'RXN-DAG3Pabct_c_m_REV-rt1060'	27141.27779288</v>
      </c>
      <c r="R656" s="1">
        <f>_xlfn.XLOOKUP(Table5[[#This Row],[rxn]],Table38[name],Table38[flux],0)</f>
        <v>0</v>
      </c>
      <c r="S656" s="1">
        <f>_xlfn.XLOOKUP(SUBSTITUTE(Table5[[#This Row],[rxn]],"RXN-","ENZLOAD-"),Table38[name],Table38[flux],0)</f>
        <v>0</v>
      </c>
      <c r="T656" s="1" t="b">
        <f>AND(Table5[[#This Row],[ENZLOAD flux in kapp-slack.gms]]=0,Table5[[#This Row],[flux in kapp-slack.gms]]&lt;&gt;0,NOT(Table5[[#This Row],[spont or unknown?]]))</f>
        <v>0</v>
      </c>
      <c r="U656" s="1" t="b">
        <f>OR(_xlfn.TEXTAFTER(Table5[[#This Row],[rxn]],"-",-1)="SPONT",_xlfn.TEXTAFTER(Table5[[#This Row],[rxn]],"-",-1)="UNKNOWN")</f>
        <v>0</v>
      </c>
      <c r="V656" s="1">
        <f>_xlfn.XLOOKUP(SUBSTITUTE(Table5[[#This Row],[rxn]],"RXN-","ENZLOAD-"),Table4[rxn],Table4[ub],0)</f>
        <v>0.22445033</v>
      </c>
      <c r="W656" s="1" t="b">
        <f>AND(Table5[[#This Row],[FVA ENZLOAD flux UB]]=0,Table5[[#This Row],[ENZ not made when it should be?]])</f>
        <v>0</v>
      </c>
    </row>
    <row r="657" spans="1:23" hidden="1">
      <c r="A657" s="1" t="s">
        <v>5135</v>
      </c>
      <c r="B657" s="1" t="str">
        <f>_xlfn.TEXTBEFORE(Table38[[#This Row],[all fluxes from kapp-slack]]," ",,,,"")</f>
        <v>ENZSYN-rt1131</v>
      </c>
      <c r="C657" s="1">
        <f>_xlfn.NUMBERVALUE(IFERROR(_xlfn.TEXTAFTER(Table38[[#This Row],[all fluxes from kapp-slack]]," ",-1,,,""),""))</f>
        <v>3.3857784300000002E-7</v>
      </c>
      <c r="F657" s="1" t="s">
        <v>7505</v>
      </c>
      <c r="G657" s="1" t="str">
        <f>_xlfn.TEXTBEFORE(Table5[[#This Row],[rxn     kapp_old        kapp_slack_ub   kapp_slack_lb]]," ")</f>
        <v>RXN-DAG3Pabct_c_m_FWD-rt4312</v>
      </c>
      <c r="H65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65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657" s="1">
        <f>_xlfn.NUMBERVALUE(_xlfn.TEXTAFTER(Table5[[#This Row],[rxn     kapp_old        kapp_slack_ub   kapp_slack_lb]]," ",-1))</f>
        <v>0</v>
      </c>
      <c r="K657" s="1">
        <f>_xlfn.XLOOKUP(SUBSTITUTE(Table5[[#This Row],[rxn]],"RXN-","ENZLOAD-"),ENZLOAD[name],ENZLOAD[flux],0)</f>
        <v>4.1642462649999999E-8</v>
      </c>
      <c r="L657" s="1" t="str">
        <f>"'"&amp;Table5[[#This Row],[rxn]]&amp;"'"&amp;CHAR(9)&amp;IF(AND(Table5[[#This Row],[kapp_slack_ub]]&lt;&gt;0,Table5[[#This Row],[kapp_old]]&lt;$F$1),$F$1,Table5[[#This Row],[kapp_old]])</f>
        <v>'RXN-DAG3Pabct_c_m_FWD-rt4312'	27141.27779288</v>
      </c>
      <c r="M657" s="1">
        <f>_xlfn.XLOOKUP(Table5[[#This Row],[rxn]],Table3[name],Table3[flux],$F$1)</f>
        <v>27141.277792879999</v>
      </c>
      <c r="N657" s="1">
        <f>IFERROR(Table5[[#This Row],[min flux]]/Table5[[#This Row],[associated enzload]],"")</f>
        <v>651769277456.02478</v>
      </c>
      <c r="O657" s="1">
        <f>_xlfn.NUMBERVALUE(IF(Table5[[#This Row],[flux/enzload]]="","",ABS($N$1-Table5[[#This Row],[flux/enzload]])))</f>
        <v>748147040202.92896</v>
      </c>
      <c r="P657" s="1">
        <f>Table5[[#This Row],[kapp_old]]+IFERROR(((Table5[[#This Row],[kapp_slack_ub]]-Table5[[#This Row],[kapp_slack_lb]])/Table5[[#This Row],[associated enzload]]),0)</f>
        <v>27141.277792879999</v>
      </c>
      <c r="Q657" s="1" t="str">
        <f>"'"&amp;Table5[[#This Row],[rxn]]&amp;"'"&amp;CHAR(9)&amp;Table5[[#This Row],[kapp + (slack_ub - slack_lb)/enzload]]</f>
        <v>'RXN-DAG3Pabct_c_m_FWD-rt4312'	27141.27779288</v>
      </c>
      <c r="R657" s="1">
        <f>_xlfn.XLOOKUP(Table5[[#This Row],[rxn]],Table38[name],Table38[flux],0)</f>
        <v>0</v>
      </c>
      <c r="S657" s="1">
        <f>_xlfn.XLOOKUP(SUBSTITUTE(Table5[[#This Row],[rxn]],"RXN-","ENZLOAD-"),Table38[name],Table38[flux],0)</f>
        <v>0</v>
      </c>
      <c r="T657" s="1" t="b">
        <f>AND(Table5[[#This Row],[ENZLOAD flux in kapp-slack.gms]]=0,Table5[[#This Row],[flux in kapp-slack.gms]]&lt;&gt;0,NOT(Table5[[#This Row],[spont or unknown?]]))</f>
        <v>0</v>
      </c>
      <c r="U657" s="1" t="b">
        <f>OR(_xlfn.TEXTAFTER(Table5[[#This Row],[rxn]],"-",-1)="SPONT",_xlfn.TEXTAFTER(Table5[[#This Row],[rxn]],"-",-1)="UNKNOWN")</f>
        <v>0</v>
      </c>
      <c r="V657" s="1">
        <f>_xlfn.XLOOKUP(SUBSTITUTE(Table5[[#This Row],[rxn]],"RXN-","ENZLOAD-"),Table4[rxn],Table4[ub],0)</f>
        <v>0.32614388999999999</v>
      </c>
      <c r="W657" s="1" t="b">
        <f>AND(Table5[[#This Row],[FVA ENZLOAD flux UB]]=0,Table5[[#This Row],[ENZ not made when it should be?]])</f>
        <v>0</v>
      </c>
    </row>
    <row r="658" spans="1:23" hidden="1">
      <c r="A658" s="1" t="s">
        <v>5136</v>
      </c>
      <c r="B658" s="1" t="str">
        <f>_xlfn.TEXTBEFORE(Table38[[#This Row],[all fluxes from kapp-slack]]," ",,,,"")</f>
        <v>ENZSYN-rt7344</v>
      </c>
      <c r="C658" s="1">
        <f>_xlfn.NUMBERVALUE(IFERROR(_xlfn.TEXTAFTER(Table38[[#This Row],[all fluxes from kapp-slack]]," ",-1,,,""),""))</f>
        <v>5.7713078E-8</v>
      </c>
      <c r="F658" s="1" t="s">
        <v>7506</v>
      </c>
      <c r="G658" s="1" t="str">
        <f>_xlfn.TEXTBEFORE(Table5[[#This Row],[rxn     kapp_old        kapp_slack_ub   kapp_slack_lb]]," ")</f>
        <v>RXN-DAG3Pabct_c_m_REV-rt4312</v>
      </c>
      <c r="H65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65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658" s="1">
        <f>_xlfn.NUMBERVALUE(_xlfn.TEXTAFTER(Table5[[#This Row],[rxn     kapp_old        kapp_slack_ub   kapp_slack_lb]]," ",-1))</f>
        <v>0</v>
      </c>
      <c r="K658" s="1">
        <f>_xlfn.XLOOKUP(SUBSTITUTE(Table5[[#This Row],[rxn]],"RXN-","ENZLOAD-"),ENZLOAD[name],ENZLOAD[flux],0)</f>
        <v>4.1642462649999999E-8</v>
      </c>
      <c r="L658" s="1" t="str">
        <f>"'"&amp;Table5[[#This Row],[rxn]]&amp;"'"&amp;CHAR(9)&amp;IF(AND(Table5[[#This Row],[kapp_slack_ub]]&lt;&gt;0,Table5[[#This Row],[kapp_old]]&lt;$F$1),$F$1,Table5[[#This Row],[kapp_old]])</f>
        <v>'RXN-DAG3Pabct_c_m_REV-rt4312'	27141.27779288</v>
      </c>
      <c r="M658" s="1">
        <f>_xlfn.XLOOKUP(Table5[[#This Row],[rxn]],Table3[name],Table3[flux],$F$1)</f>
        <v>27141.277792879999</v>
      </c>
      <c r="N658" s="1">
        <f>IFERROR(Table5[[#This Row],[min flux]]/Table5[[#This Row],[associated enzload]],"")</f>
        <v>651769277456.02478</v>
      </c>
      <c r="O658" s="1">
        <f>_xlfn.NUMBERVALUE(IF(Table5[[#This Row],[flux/enzload]]="","",ABS($N$1-Table5[[#This Row],[flux/enzload]])))</f>
        <v>748147040202.92896</v>
      </c>
      <c r="P658" s="1">
        <f>Table5[[#This Row],[kapp_old]]+IFERROR(((Table5[[#This Row],[kapp_slack_ub]]-Table5[[#This Row],[kapp_slack_lb]])/Table5[[#This Row],[associated enzload]]),0)</f>
        <v>27141.277792879999</v>
      </c>
      <c r="Q658" s="1" t="str">
        <f>"'"&amp;Table5[[#This Row],[rxn]]&amp;"'"&amp;CHAR(9)&amp;Table5[[#This Row],[kapp + (slack_ub - slack_lb)/enzload]]</f>
        <v>'RXN-DAG3Pabct_c_m_REV-rt4312'	27141.27779288</v>
      </c>
      <c r="R658" s="1">
        <f>_xlfn.XLOOKUP(Table5[[#This Row],[rxn]],Table38[name],Table38[flux],0)</f>
        <v>0</v>
      </c>
      <c r="S658" s="1">
        <f>_xlfn.XLOOKUP(SUBSTITUTE(Table5[[#This Row],[rxn]],"RXN-","ENZLOAD-"),Table38[name],Table38[flux],0)</f>
        <v>0</v>
      </c>
      <c r="T658" s="1" t="b">
        <f>AND(Table5[[#This Row],[ENZLOAD flux in kapp-slack.gms]]=0,Table5[[#This Row],[flux in kapp-slack.gms]]&lt;&gt;0,NOT(Table5[[#This Row],[spont or unknown?]]))</f>
        <v>0</v>
      </c>
      <c r="U658" s="1" t="b">
        <f>OR(_xlfn.TEXTAFTER(Table5[[#This Row],[rxn]],"-",-1)="SPONT",_xlfn.TEXTAFTER(Table5[[#This Row],[rxn]],"-",-1)="UNKNOWN")</f>
        <v>0</v>
      </c>
      <c r="V658" s="1">
        <f>_xlfn.XLOOKUP(SUBSTITUTE(Table5[[#This Row],[rxn]],"RXN-","ENZLOAD-"),Table4[rxn],Table4[ub],0)</f>
        <v>0.32614388999999999</v>
      </c>
      <c r="W658" s="1" t="b">
        <f>AND(Table5[[#This Row],[FVA ENZLOAD flux UB]]=0,Table5[[#This Row],[ENZ not made when it should be?]])</f>
        <v>0</v>
      </c>
    </row>
    <row r="659" spans="1:23" hidden="1">
      <c r="A659" s="1" t="s">
        <v>5137</v>
      </c>
      <c r="B659" s="1" t="str">
        <f>_xlfn.TEXTBEFORE(Table38[[#This Row],[all fluxes from kapp-slack]]," ",,,,"")</f>
        <v>ENZSYN-rt7919</v>
      </c>
      <c r="C659" s="1">
        <f>_xlfn.NUMBERVALUE(IFERROR(_xlfn.TEXTAFTER(Table38[[#This Row],[all fluxes from kapp-slack]]," ",-1,,,""),""))</f>
        <v>3.8992751999999998E-8</v>
      </c>
      <c r="F659" s="1" t="s">
        <v>7508</v>
      </c>
      <c r="G659" s="1" t="str">
        <f>_xlfn.TEXTBEFORE(Table5[[#This Row],[rxn     kapp_old        kapp_slack_ub   kapp_slack_lb]]," ")</f>
        <v>RXN-DAGL_l_FWD-rt1378</v>
      </c>
      <c r="H65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65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659" s="1">
        <f>_xlfn.NUMBERVALUE(_xlfn.TEXTAFTER(Table5[[#This Row],[rxn     kapp_old        kapp_slack_ub   kapp_slack_lb]]," ",-1))</f>
        <v>0</v>
      </c>
      <c r="K659" s="1">
        <f>_xlfn.XLOOKUP(SUBSTITUTE(Table5[[#This Row],[rxn]],"RXN-","ENZLOAD-"),ENZLOAD[name],ENZLOAD[flux],0)</f>
        <v>1.197951629E-8</v>
      </c>
      <c r="L659" s="1" t="str">
        <f>"'"&amp;Table5[[#This Row],[rxn]]&amp;"'"&amp;CHAR(9)&amp;IF(AND(Table5[[#This Row],[kapp_slack_ub]]&lt;&gt;0,Table5[[#This Row],[kapp_old]]&lt;$F$1),$F$1,Table5[[#This Row],[kapp_old]])</f>
        <v>'RXN-DAGL_l_FWD-rt1378'	27141.27779288</v>
      </c>
      <c r="M659" s="1">
        <f>_xlfn.XLOOKUP(Table5[[#This Row],[rxn]],Table3[name],Table3[flux],$F$1)</f>
        <v>27141.277792879999</v>
      </c>
      <c r="N659" s="1">
        <f>IFERROR(Table5[[#This Row],[min flux]]/Table5[[#This Row],[associated enzload]],"")</f>
        <v>2265640543060.6914</v>
      </c>
      <c r="O659" s="1">
        <f>_xlfn.NUMBERVALUE(IF(Table5[[#This Row],[flux/enzload]]="","",ABS($N$1-Table5[[#This Row],[flux/enzload]])))</f>
        <v>865724225401.73804</v>
      </c>
      <c r="P659" s="1">
        <f>Table5[[#This Row],[kapp_old]]+IFERROR(((Table5[[#This Row],[kapp_slack_ub]]-Table5[[#This Row],[kapp_slack_lb]])/Table5[[#This Row],[associated enzload]]),0)</f>
        <v>27141.277792879999</v>
      </c>
      <c r="Q659" s="1" t="str">
        <f>"'"&amp;Table5[[#This Row],[rxn]]&amp;"'"&amp;CHAR(9)&amp;Table5[[#This Row],[kapp + (slack_ub - slack_lb)/enzload]]</f>
        <v>'RXN-DAGL_l_FWD-rt1378'	27141.27779288</v>
      </c>
      <c r="R659" s="1">
        <f>_xlfn.XLOOKUP(Table5[[#This Row],[rxn]],Table38[name],Table38[flux],0)</f>
        <v>1.0001442955580001E-3</v>
      </c>
      <c r="S659" s="1">
        <f>_xlfn.XLOOKUP(SUBSTITUTE(Table5[[#This Row],[rxn]],"RXN-","ENZLOAD-"),Table38[name],Table38[flux],0)</f>
        <v>1.4245187E-8</v>
      </c>
      <c r="T659" s="1" t="b">
        <f>AND(Table5[[#This Row],[ENZLOAD flux in kapp-slack.gms]]=0,Table5[[#This Row],[flux in kapp-slack.gms]]&lt;&gt;0,NOT(Table5[[#This Row],[spont or unknown?]]))</f>
        <v>0</v>
      </c>
      <c r="U659" s="1" t="b">
        <f>OR(_xlfn.TEXTAFTER(Table5[[#This Row],[rxn]],"-",-1)="SPONT",_xlfn.TEXTAFTER(Table5[[#This Row],[rxn]],"-",-1)="UNKNOWN")</f>
        <v>0</v>
      </c>
      <c r="V659" s="1">
        <f>_xlfn.XLOOKUP(SUBSTITUTE(Table5[[#This Row],[rxn]],"RXN-","ENZLOAD-"),Table4[rxn],Table4[ub],0)</f>
        <v>0.46981717000000001</v>
      </c>
      <c r="W659" s="1" t="b">
        <f>AND(Table5[[#This Row],[FVA ENZLOAD flux UB]]=0,Table5[[#This Row],[ENZ not made when it should be?]])</f>
        <v>0</v>
      </c>
    </row>
    <row r="660" spans="1:23" hidden="1">
      <c r="A660" s="1" t="s">
        <v>5138</v>
      </c>
      <c r="B660" s="1" t="str">
        <f>_xlfn.TEXTBEFORE(Table38[[#This Row],[all fluxes from kapp-slack]]," ",,,,"")</f>
        <v>ENZSYN-rt1788</v>
      </c>
      <c r="C660" s="1">
        <f>_xlfn.NUMBERVALUE(IFERROR(_xlfn.TEXTAFTER(Table38[[#This Row],[all fluxes from kapp-slack]]," ",-1,,,""),""))</f>
        <v>2.8420238999999999E-8</v>
      </c>
      <c r="F660" s="1" t="s">
        <v>7509</v>
      </c>
      <c r="G660" s="1" t="str">
        <f>_xlfn.TEXTBEFORE(Table5[[#This Row],[rxn     kapp_old        kapp_slack_ub   kapp_slack_lb]]," ")</f>
        <v>RXN-DAGL_m_FWD-rt0632</v>
      </c>
      <c r="H66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66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660" s="1">
        <f>_xlfn.NUMBERVALUE(_xlfn.TEXTAFTER(Table5[[#This Row],[rxn     kapp_old        kapp_slack_ub   kapp_slack_lb]]," ",-1))</f>
        <v>0</v>
      </c>
      <c r="K660" s="1">
        <f>_xlfn.XLOOKUP(SUBSTITUTE(Table5[[#This Row],[rxn]],"RXN-","ENZLOAD-"),ENZLOAD[name],ENZLOAD[flux],0)</f>
        <v>1.2231896470000001E-8</v>
      </c>
      <c r="L660" s="1" t="str">
        <f>"'"&amp;Table5[[#This Row],[rxn]]&amp;"'"&amp;CHAR(9)&amp;IF(AND(Table5[[#This Row],[kapp_slack_ub]]&lt;&gt;0,Table5[[#This Row],[kapp_old]]&lt;$F$1),$F$1,Table5[[#This Row],[kapp_old]])</f>
        <v>'RXN-DAGL_m_FWD-rt0632'	27141.27779288</v>
      </c>
      <c r="M660" s="1">
        <f>_xlfn.XLOOKUP(Table5[[#This Row],[rxn]],Table3[name],Table3[flux],$F$1)</f>
        <v>27141.277792879999</v>
      </c>
      <c r="N660" s="1">
        <f>IFERROR(Table5[[#This Row],[min flux]]/Table5[[#This Row],[associated enzload]],"")</f>
        <v>2218893681731.7583</v>
      </c>
      <c r="O660" s="1">
        <f>_xlfn.NUMBERVALUE(IF(Table5[[#This Row],[flux/enzload]]="","",ABS($N$1-Table5[[#This Row],[flux/enzload]])))</f>
        <v>818977364072.80505</v>
      </c>
      <c r="P660" s="1">
        <f>Table5[[#This Row],[kapp_old]]+IFERROR(((Table5[[#This Row],[kapp_slack_ub]]-Table5[[#This Row],[kapp_slack_lb]])/Table5[[#This Row],[associated enzload]]),0)</f>
        <v>27141.277792879999</v>
      </c>
      <c r="Q660" s="1" t="str">
        <f>"'"&amp;Table5[[#This Row],[rxn]]&amp;"'"&amp;CHAR(9)&amp;Table5[[#This Row],[kapp + (slack_ub - slack_lb)/enzload]]</f>
        <v>'RXN-DAGL_m_FWD-rt0632'	27141.27779288</v>
      </c>
      <c r="R660" s="1">
        <f>_xlfn.XLOOKUP(Table5[[#This Row],[rxn]],Table38[name],Table38[flux],0)</f>
        <v>0</v>
      </c>
      <c r="S660" s="1">
        <f>_xlfn.XLOOKUP(SUBSTITUTE(Table5[[#This Row],[rxn]],"RXN-","ENZLOAD-"),Table38[name],Table38[flux],0)</f>
        <v>0</v>
      </c>
      <c r="T660" s="1" t="b">
        <f>AND(Table5[[#This Row],[ENZLOAD flux in kapp-slack.gms]]=0,Table5[[#This Row],[flux in kapp-slack.gms]]&lt;&gt;0,NOT(Table5[[#This Row],[spont or unknown?]]))</f>
        <v>0</v>
      </c>
      <c r="U660" s="1" t="b">
        <f>OR(_xlfn.TEXTAFTER(Table5[[#This Row],[rxn]],"-",-1)="SPONT",_xlfn.TEXTAFTER(Table5[[#This Row],[rxn]],"-",-1)="UNKNOWN")</f>
        <v>0</v>
      </c>
      <c r="V660" s="1">
        <f>_xlfn.XLOOKUP(SUBSTITUTE(Table5[[#This Row],[rxn]],"RXN-","ENZLOAD-"),Table4[rxn],Table4[ub],0)</f>
        <v>0.97247382999999998</v>
      </c>
      <c r="W660" s="1" t="b">
        <f>AND(Table5[[#This Row],[FVA ENZLOAD flux UB]]=0,Table5[[#This Row],[ENZ not made when it should be?]])</f>
        <v>0</v>
      </c>
    </row>
    <row r="661" spans="1:23" hidden="1">
      <c r="A661" s="1" t="s">
        <v>5139</v>
      </c>
      <c r="B661" s="1" t="str">
        <f>_xlfn.TEXTBEFORE(Table38[[#This Row],[all fluxes from kapp-slack]]," ",,,,"")</f>
        <v>ENZSYN-rt2234_c</v>
      </c>
      <c r="C661" s="1">
        <f>_xlfn.NUMBERVALUE(IFERROR(_xlfn.TEXTAFTER(Table38[[#This Row],[all fluxes from kapp-slack]]," ",-1,,,""),""))</f>
        <v>5.4781786699999998E-7</v>
      </c>
      <c r="F661" s="1" t="s">
        <v>7510</v>
      </c>
      <c r="G661" s="1" t="str">
        <f>_xlfn.TEXTBEFORE(Table5[[#This Row],[rxn     kapp_old        kapp_slack_ub   kapp_slack_lb]]," ")</f>
        <v>RXN-DAGL_m_FWD-rt5949</v>
      </c>
      <c r="H66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66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661" s="1">
        <f>_xlfn.NUMBERVALUE(_xlfn.TEXTAFTER(Table5[[#This Row],[rxn     kapp_old        kapp_slack_ub   kapp_slack_lb]]," ",-1))</f>
        <v>0</v>
      </c>
      <c r="K661" s="1">
        <f>_xlfn.XLOOKUP(SUBSTITUTE(Table5[[#This Row],[rxn]],"RXN-","ENZLOAD-"),ENZLOAD[name],ENZLOAD[flux],0)</f>
        <v>1.9975545540000001E-8</v>
      </c>
      <c r="L661" s="1" t="str">
        <f>"'"&amp;Table5[[#This Row],[rxn]]&amp;"'"&amp;CHAR(9)&amp;IF(AND(Table5[[#This Row],[kapp_slack_ub]]&lt;&gt;0,Table5[[#This Row],[kapp_old]]&lt;$F$1),$F$1,Table5[[#This Row],[kapp_old]])</f>
        <v>'RXN-DAGL_m_FWD-rt5949'	27141.27779288</v>
      </c>
      <c r="M661" s="1">
        <f>_xlfn.XLOOKUP(Table5[[#This Row],[rxn]],Table3[name],Table3[flux],$F$1)</f>
        <v>27141.277792879999</v>
      </c>
      <c r="N661" s="1">
        <f>IFERROR(Table5[[#This Row],[min flux]]/Table5[[#This Row],[associated enzload]],"")</f>
        <v>1358725234238.5837</v>
      </c>
      <c r="O661" s="1">
        <f>_xlfn.NUMBERVALUE(IF(Table5[[#This Row],[flux/enzload]]="","",ABS($N$1-Table5[[#This Row],[flux/enzload]])))</f>
        <v>41191083420.369904</v>
      </c>
      <c r="P661" s="1">
        <f>Table5[[#This Row],[kapp_old]]+IFERROR(((Table5[[#This Row],[kapp_slack_ub]]-Table5[[#This Row],[kapp_slack_lb]])/Table5[[#This Row],[associated enzload]]),0)</f>
        <v>27141.277792879999</v>
      </c>
      <c r="Q661" s="1" t="str">
        <f>"'"&amp;Table5[[#This Row],[rxn]]&amp;"'"&amp;CHAR(9)&amp;Table5[[#This Row],[kapp + (slack_ub - slack_lb)/enzload]]</f>
        <v>'RXN-DAGL_m_FWD-rt5949'	27141.27779288</v>
      </c>
      <c r="R661" s="1">
        <f>_xlfn.XLOOKUP(Table5[[#This Row],[rxn]],Table38[name],Table38[flux],0)</f>
        <v>0</v>
      </c>
      <c r="S661" s="1">
        <f>_xlfn.XLOOKUP(SUBSTITUTE(Table5[[#This Row],[rxn]],"RXN-","ENZLOAD-"),Table38[name],Table38[flux],0)</f>
        <v>0</v>
      </c>
      <c r="T661" s="1" t="b">
        <f>AND(Table5[[#This Row],[ENZLOAD flux in kapp-slack.gms]]=0,Table5[[#This Row],[flux in kapp-slack.gms]]&lt;&gt;0,NOT(Table5[[#This Row],[spont or unknown?]]))</f>
        <v>0</v>
      </c>
      <c r="U661" s="1" t="b">
        <f>OR(_xlfn.TEXTAFTER(Table5[[#This Row],[rxn]],"-",-1)="SPONT",_xlfn.TEXTAFTER(Table5[[#This Row],[rxn]],"-",-1)="UNKNOWN")</f>
        <v>0</v>
      </c>
      <c r="V661" s="1">
        <f>_xlfn.XLOOKUP(SUBSTITUTE(Table5[[#This Row],[rxn]],"RXN-","ENZLOAD-"),Table4[rxn],Table4[ub],0)</f>
        <v>1.41308352</v>
      </c>
      <c r="W661" s="1" t="b">
        <f>AND(Table5[[#This Row],[FVA ENZLOAD flux UB]]=0,Table5[[#This Row],[ENZ not made when it should be?]])</f>
        <v>0</v>
      </c>
    </row>
    <row r="662" spans="1:23" hidden="1">
      <c r="A662" s="1" t="s">
        <v>5140</v>
      </c>
      <c r="B662" s="1" t="str">
        <f>_xlfn.TEXTBEFORE(Table38[[#This Row],[all fluxes from kapp-slack]]," ",,,,"")</f>
        <v>ENZSYN-rt8092_l</v>
      </c>
      <c r="C662" s="1">
        <f>_xlfn.NUMBERVALUE(IFERROR(_xlfn.TEXTAFTER(Table38[[#This Row],[all fluxes from kapp-slack]]," ",-1,,,""),""))</f>
        <v>6.9499934999999996E-8</v>
      </c>
      <c r="F662" s="1" t="s">
        <v>7525</v>
      </c>
      <c r="G662" s="1" t="str">
        <f>_xlfn.TEXTBEFORE(Table5[[#This Row],[rxn     kapp_old        kapp_slack_ub   kapp_slack_lb]]," ")</f>
        <v>RXN-DAO4hpro_x_FWD-rt3508</v>
      </c>
      <c r="H66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66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662" s="1">
        <f>_xlfn.NUMBERVALUE(_xlfn.TEXTAFTER(Table5[[#This Row],[rxn     kapp_old        kapp_slack_ub   kapp_slack_lb]]," ",-1))</f>
        <v>0</v>
      </c>
      <c r="K662" s="1">
        <f>_xlfn.XLOOKUP(SUBSTITUTE(Table5[[#This Row],[rxn]],"RXN-","ENZLOAD-"),ENZLOAD[name],ENZLOAD[flux],0)</f>
        <v>1.8577234120000001E-8</v>
      </c>
      <c r="L662" s="1" t="str">
        <f>"'"&amp;Table5[[#This Row],[rxn]]&amp;"'"&amp;CHAR(9)&amp;IF(AND(Table5[[#This Row],[kapp_slack_ub]]&lt;&gt;0,Table5[[#This Row],[kapp_old]]&lt;$F$1),$F$1,Table5[[#This Row],[kapp_old]])</f>
        <v>'RXN-DAO4hpro_x_FWD-rt3508'	27141.27779288</v>
      </c>
      <c r="M662" s="1">
        <f>_xlfn.XLOOKUP(Table5[[#This Row],[rxn]],Table3[name],Table3[flux],$F$1)</f>
        <v>27141.277792879999</v>
      </c>
      <c r="N662" s="1">
        <f>IFERROR(Table5[[#This Row],[min flux]]/Table5[[#This Row],[associated enzload]],"")</f>
        <v>1460996702607.0938</v>
      </c>
      <c r="O662" s="1">
        <f>_xlfn.NUMBERVALUE(IF(Table5[[#This Row],[flux/enzload]]="","",ABS($N$1-Table5[[#This Row],[flux/enzload]])))</f>
        <v>61080384948.140099</v>
      </c>
      <c r="P662" s="1">
        <f>Table5[[#This Row],[kapp_old]]+IFERROR(((Table5[[#This Row],[kapp_slack_ub]]-Table5[[#This Row],[kapp_slack_lb]])/Table5[[#This Row],[associated enzload]]),0)</f>
        <v>27141.277792879999</v>
      </c>
      <c r="Q662" s="1" t="str">
        <f>"'"&amp;Table5[[#This Row],[rxn]]&amp;"'"&amp;CHAR(9)&amp;Table5[[#This Row],[kapp + (slack_ub - slack_lb)/enzload]]</f>
        <v>'RXN-DAO4hpro_x_FWD-rt3508'	27141.27779288</v>
      </c>
      <c r="R662" s="1">
        <f>_xlfn.XLOOKUP(Table5[[#This Row],[rxn]],Table38[name],Table38[flux],0)</f>
        <v>0</v>
      </c>
      <c r="S662" s="1">
        <f>_xlfn.XLOOKUP(SUBSTITUTE(Table5[[#This Row],[rxn]],"RXN-","ENZLOAD-"),Table38[name],Table38[flux],0)</f>
        <v>0</v>
      </c>
      <c r="T662" s="1" t="b">
        <f>AND(Table5[[#This Row],[ENZLOAD flux in kapp-slack.gms]]=0,Table5[[#This Row],[flux in kapp-slack.gms]]&lt;&gt;0,NOT(Table5[[#This Row],[spont or unknown?]]))</f>
        <v>0</v>
      </c>
      <c r="U662" s="1" t="b">
        <f>OR(_xlfn.TEXTAFTER(Table5[[#This Row],[rxn]],"-",-1)="SPONT",_xlfn.TEXTAFTER(Table5[[#This Row],[rxn]],"-",-1)="UNKNOWN")</f>
        <v>0</v>
      </c>
      <c r="V662" s="1">
        <f>_xlfn.XLOOKUP(SUBSTITUTE(Table5[[#This Row],[rxn]],"RXN-","ENZLOAD-"),Table4[rxn],Table4[ub],0)</f>
        <v>1.0720828099999999</v>
      </c>
      <c r="W662" s="1" t="b">
        <f>AND(Table5[[#This Row],[FVA ENZLOAD flux UB]]=0,Table5[[#This Row],[ENZ not made when it should be?]])</f>
        <v>0</v>
      </c>
    </row>
    <row r="663" spans="1:23" hidden="1">
      <c r="A663" s="1" t="s">
        <v>5141</v>
      </c>
      <c r="B663" s="1" t="str">
        <f>_xlfn.TEXTBEFORE(Table38[[#This Row],[all fluxes from kapp-slack]]," ",,,,"")</f>
        <v>ENZSYN-rt3157</v>
      </c>
      <c r="C663" s="1">
        <f>_xlfn.NUMBERVALUE(IFERROR(_xlfn.TEXTAFTER(Table38[[#This Row],[all fluxes from kapp-slack]]," ",-1,,,""),""))</f>
        <v>3.9191790099999999E-7</v>
      </c>
      <c r="F663" s="1" t="s">
        <v>7526</v>
      </c>
      <c r="G663" s="1" t="str">
        <f>_xlfn.TEXTBEFORE(Table5[[#This Row],[rxn     kapp_old        kapp_slack_ub   kapp_slack_lb]]," ")</f>
        <v>RXN-DAO4hpro_x_FWD-rt7081</v>
      </c>
      <c r="H66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66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663" s="1">
        <f>_xlfn.NUMBERVALUE(_xlfn.TEXTAFTER(Table5[[#This Row],[rxn     kapp_old        kapp_slack_ub   kapp_slack_lb]]," ",-1))</f>
        <v>0</v>
      </c>
      <c r="K663" s="1">
        <f>_xlfn.XLOOKUP(SUBSTITUTE(Table5[[#This Row],[rxn]],"RXN-","ENZLOAD-"),ENZLOAD[name],ENZLOAD[flux],0)</f>
        <v>8.7926493639999994E-8</v>
      </c>
      <c r="L663" s="1" t="str">
        <f>"'"&amp;Table5[[#This Row],[rxn]]&amp;"'"&amp;CHAR(9)&amp;IF(AND(Table5[[#This Row],[kapp_slack_ub]]&lt;&gt;0,Table5[[#This Row],[kapp_old]]&lt;$F$1),$F$1,Table5[[#This Row],[kapp_old]])</f>
        <v>'RXN-DAO4hpro_x_FWD-rt7081'	27141.27779288</v>
      </c>
      <c r="M663" s="1">
        <f>_xlfn.XLOOKUP(Table5[[#This Row],[rxn]],Table3[name],Table3[flux],$F$1)</f>
        <v>27141.277792879999</v>
      </c>
      <c r="N663" s="1">
        <f>IFERROR(Table5[[#This Row],[min flux]]/Table5[[#This Row],[associated enzload]],"")</f>
        <v>308681452759.9079</v>
      </c>
      <c r="O663" s="1">
        <f>_xlfn.NUMBERVALUE(IF(Table5[[#This Row],[flux/enzload]]="","",ABS($N$1-Table5[[#This Row],[flux/enzload]])))</f>
        <v>1091234864899.05</v>
      </c>
      <c r="P663" s="1">
        <f>Table5[[#This Row],[kapp_old]]+IFERROR(((Table5[[#This Row],[kapp_slack_ub]]-Table5[[#This Row],[kapp_slack_lb]])/Table5[[#This Row],[associated enzload]]),0)</f>
        <v>27141.277792879999</v>
      </c>
      <c r="Q663" s="1" t="str">
        <f>"'"&amp;Table5[[#This Row],[rxn]]&amp;"'"&amp;CHAR(9)&amp;Table5[[#This Row],[kapp + (slack_ub - slack_lb)/enzload]]</f>
        <v>'RXN-DAO4hpro_x_FWD-rt7081'	27141.27779288</v>
      </c>
      <c r="R663" s="1">
        <f>_xlfn.XLOOKUP(Table5[[#This Row],[rxn]],Table38[name],Table38[flux],0)</f>
        <v>0</v>
      </c>
      <c r="S663" s="1">
        <f>_xlfn.XLOOKUP(SUBSTITUTE(Table5[[#This Row],[rxn]],"RXN-","ENZLOAD-"),Table38[name],Table38[flux],0)</f>
        <v>0</v>
      </c>
      <c r="T663" s="1" t="b">
        <f>AND(Table5[[#This Row],[ENZLOAD flux in kapp-slack.gms]]=0,Table5[[#This Row],[flux in kapp-slack.gms]]&lt;&gt;0,NOT(Table5[[#This Row],[spont or unknown?]]))</f>
        <v>0</v>
      </c>
      <c r="U663" s="1" t="b">
        <f>OR(_xlfn.TEXTAFTER(Table5[[#This Row],[rxn]],"-",-1)="SPONT",_xlfn.TEXTAFTER(Table5[[#This Row],[rxn]],"-",-1)="UNKNOWN")</f>
        <v>0</v>
      </c>
      <c r="V663" s="1">
        <f>_xlfn.XLOOKUP(SUBSTITUTE(Table5[[#This Row],[rxn]],"RXN-","ENZLOAD-"),Table4[rxn],Table4[ub],0)</f>
        <v>1.0662821600000001</v>
      </c>
      <c r="W663" s="1" t="b">
        <f>AND(Table5[[#This Row],[FVA ENZLOAD flux UB]]=0,Table5[[#This Row],[ENZ not made when it should be?]])</f>
        <v>0</v>
      </c>
    </row>
    <row r="664" spans="1:23" hidden="1">
      <c r="A664" s="1" t="s">
        <v>5142</v>
      </c>
      <c r="B664" s="1" t="str">
        <f>_xlfn.TEXTBEFORE(Table38[[#This Row],[all fluxes from kapp-slack]]," ",,,,"")</f>
        <v>ENZSYN-rt6498</v>
      </c>
      <c r="C664" s="1">
        <f>_xlfn.NUMBERVALUE(IFERROR(_xlfn.TEXTAFTER(Table38[[#This Row],[all fluxes from kapp-slack]]," ",-1,,,""),""))</f>
        <v>9.7846279500000007E-7</v>
      </c>
      <c r="F664" s="1" t="s">
        <v>7527</v>
      </c>
      <c r="G664" s="1" t="str">
        <f>_xlfn.TEXTBEFORE(Table5[[#This Row],[rxn     kapp_old        kapp_slack_ub   kapp_slack_lb]]," ")</f>
        <v>RXN-DAO4hpro_x_FWD-rt7626</v>
      </c>
      <c r="H66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66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664" s="1">
        <f>_xlfn.NUMBERVALUE(_xlfn.TEXTAFTER(Table5[[#This Row],[rxn     kapp_old        kapp_slack_ub   kapp_slack_lb]]," ",-1))</f>
        <v>0</v>
      </c>
      <c r="K664" s="1">
        <f>_xlfn.XLOOKUP(SUBSTITUTE(Table5[[#This Row],[rxn]],"RXN-","ENZLOAD-"),ENZLOAD[name],ENZLOAD[flux],0)</f>
        <v>1.0558164875600001E-6</v>
      </c>
      <c r="L664" s="1" t="str">
        <f>"'"&amp;Table5[[#This Row],[rxn]]&amp;"'"&amp;CHAR(9)&amp;IF(AND(Table5[[#This Row],[kapp_slack_ub]]&lt;&gt;0,Table5[[#This Row],[kapp_old]]&lt;$F$1),$F$1,Table5[[#This Row],[kapp_old]])</f>
        <v>'RXN-DAO4hpro_x_FWD-rt7626'	27141.27779288</v>
      </c>
      <c r="M664" s="1">
        <f>_xlfn.XLOOKUP(Table5[[#This Row],[rxn]],Table3[name],Table3[flux],$F$1)</f>
        <v>27141.277792879999</v>
      </c>
      <c r="N664" s="1">
        <f>IFERROR(Table5[[#This Row],[min flux]]/Table5[[#This Row],[associated enzload]],"")</f>
        <v>25706434889.649902</v>
      </c>
      <c r="O664" s="1">
        <f>_xlfn.NUMBERVALUE(IF(Table5[[#This Row],[flux/enzload]]="","",ABS($N$1-Table5[[#This Row],[flux/enzload]])))</f>
        <v>1374209882769.3</v>
      </c>
      <c r="P664" s="1">
        <f>Table5[[#This Row],[kapp_old]]+IFERROR(((Table5[[#This Row],[kapp_slack_ub]]-Table5[[#This Row],[kapp_slack_lb]])/Table5[[#This Row],[associated enzload]]),0)</f>
        <v>27141.277792879999</v>
      </c>
      <c r="Q664" s="1" t="str">
        <f>"'"&amp;Table5[[#This Row],[rxn]]&amp;"'"&amp;CHAR(9)&amp;Table5[[#This Row],[kapp + (slack_ub - slack_lb)/enzload]]</f>
        <v>'RXN-DAO4hpro_x_FWD-rt7626'	27141.27779288</v>
      </c>
      <c r="R664" s="1">
        <f>_xlfn.XLOOKUP(Table5[[#This Row],[rxn]],Table38[name],Table38[flux],0)</f>
        <v>0</v>
      </c>
      <c r="S664" s="1">
        <f>_xlfn.XLOOKUP(SUBSTITUTE(Table5[[#This Row],[rxn]],"RXN-","ENZLOAD-"),Table38[name],Table38[flux],0)</f>
        <v>0</v>
      </c>
      <c r="T664" s="1" t="b">
        <f>AND(Table5[[#This Row],[ENZLOAD flux in kapp-slack.gms]]=0,Table5[[#This Row],[flux in kapp-slack.gms]]&lt;&gt;0,NOT(Table5[[#This Row],[spont or unknown?]]))</f>
        <v>0</v>
      </c>
      <c r="U664" s="1" t="b">
        <f>OR(_xlfn.TEXTAFTER(Table5[[#This Row],[rxn]],"-",-1)="SPONT",_xlfn.TEXTAFTER(Table5[[#This Row],[rxn]],"-",-1)="UNKNOWN")</f>
        <v>0</v>
      </c>
      <c r="V664" s="1">
        <f>_xlfn.XLOOKUP(SUBSTITUTE(Table5[[#This Row],[rxn]],"RXN-","ENZLOAD-"),Table4[rxn],Table4[ub],0)</f>
        <v>1.06862963</v>
      </c>
      <c r="W664" s="1" t="b">
        <f>AND(Table5[[#This Row],[FVA ENZLOAD flux UB]]=0,Table5[[#This Row],[ENZ not made when it should be?]])</f>
        <v>0</v>
      </c>
    </row>
    <row r="665" spans="1:23" hidden="1">
      <c r="A665" s="1" t="s">
        <v>5143</v>
      </c>
      <c r="B665" s="1" t="str">
        <f>_xlfn.TEXTBEFORE(Table38[[#This Row],[all fluxes from kapp-slack]]," ",,,,"")</f>
        <v>ENZSYN-rt3923</v>
      </c>
      <c r="C665" s="1">
        <f>_xlfn.NUMBERVALUE(IFERROR(_xlfn.TEXTAFTER(Table38[[#This Row],[all fluxes from kapp-slack]]," ",-1,,,""),""))</f>
        <v>8.0794364100000005E-7</v>
      </c>
      <c r="F665" s="1" t="s">
        <v>7528</v>
      </c>
      <c r="G665" s="1" t="str">
        <f>_xlfn.TEXTBEFORE(Table5[[#This Row],[rxn     kapp_old        kapp_slack_ub   kapp_slack_lb]]," ")</f>
        <v>RXN-DAOala_x_FWD-rt3508</v>
      </c>
      <c r="H66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66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665" s="1">
        <f>_xlfn.NUMBERVALUE(_xlfn.TEXTAFTER(Table5[[#This Row],[rxn     kapp_old        kapp_slack_ub   kapp_slack_lb]]," ",-1))</f>
        <v>0</v>
      </c>
      <c r="K665" s="1">
        <f>_xlfn.XLOOKUP(SUBSTITUTE(Table5[[#This Row],[rxn]],"RXN-","ENZLOAD-"),ENZLOAD[name],ENZLOAD[flux],0)</f>
        <v>1.8577234120000001E-8</v>
      </c>
      <c r="L665" s="1" t="str">
        <f>"'"&amp;Table5[[#This Row],[rxn]]&amp;"'"&amp;CHAR(9)&amp;IF(AND(Table5[[#This Row],[kapp_slack_ub]]&lt;&gt;0,Table5[[#This Row],[kapp_old]]&lt;$F$1),$F$1,Table5[[#This Row],[kapp_old]])</f>
        <v>'RXN-DAOala_x_FWD-rt3508'	27141.27779288</v>
      </c>
      <c r="M665" s="1">
        <f>_xlfn.XLOOKUP(Table5[[#This Row],[rxn]],Table3[name],Table3[flux],$F$1)</f>
        <v>27141.277792879999</v>
      </c>
      <c r="N665" s="1">
        <f>IFERROR(Table5[[#This Row],[min flux]]/Table5[[#This Row],[associated enzload]],"")</f>
        <v>1460996702607.0938</v>
      </c>
      <c r="O665" s="1">
        <f>_xlfn.NUMBERVALUE(IF(Table5[[#This Row],[flux/enzload]]="","",ABS($N$1-Table5[[#This Row],[flux/enzload]])))</f>
        <v>61080384948.140099</v>
      </c>
      <c r="P665" s="1">
        <f>Table5[[#This Row],[kapp_old]]+IFERROR(((Table5[[#This Row],[kapp_slack_ub]]-Table5[[#This Row],[kapp_slack_lb]])/Table5[[#This Row],[associated enzload]]),0)</f>
        <v>27141.277792879999</v>
      </c>
      <c r="Q665" s="1" t="str">
        <f>"'"&amp;Table5[[#This Row],[rxn]]&amp;"'"&amp;CHAR(9)&amp;Table5[[#This Row],[kapp + (slack_ub - slack_lb)/enzload]]</f>
        <v>'RXN-DAOala_x_FWD-rt3508'	27141.27779288</v>
      </c>
      <c r="R665" s="1">
        <f>_xlfn.XLOOKUP(Table5[[#This Row],[rxn]],Table38[name],Table38[flux],0)</f>
        <v>0</v>
      </c>
      <c r="S665" s="1">
        <f>_xlfn.XLOOKUP(SUBSTITUTE(Table5[[#This Row],[rxn]],"RXN-","ENZLOAD-"),Table38[name],Table38[flux],0)</f>
        <v>0</v>
      </c>
      <c r="T665" s="1" t="b">
        <f>AND(Table5[[#This Row],[ENZLOAD flux in kapp-slack.gms]]=0,Table5[[#This Row],[flux in kapp-slack.gms]]&lt;&gt;0,NOT(Table5[[#This Row],[spont or unknown?]]))</f>
        <v>0</v>
      </c>
      <c r="U665" s="1" t="b">
        <f>OR(_xlfn.TEXTAFTER(Table5[[#This Row],[rxn]],"-",-1)="SPONT",_xlfn.TEXTAFTER(Table5[[#This Row],[rxn]],"-",-1)="UNKNOWN")</f>
        <v>0</v>
      </c>
      <c r="V665" s="1">
        <f>_xlfn.XLOOKUP(SUBSTITUTE(Table5[[#This Row],[rxn]],"RXN-","ENZLOAD-"),Table4[rxn],Table4[ub],0)</f>
        <v>1.0720828099999999</v>
      </c>
      <c r="W665" s="1" t="b">
        <f>AND(Table5[[#This Row],[FVA ENZLOAD flux UB]]=0,Table5[[#This Row],[ENZ not made when it should be?]])</f>
        <v>0</v>
      </c>
    </row>
    <row r="666" spans="1:23" hidden="1">
      <c r="A666" s="1" t="s">
        <v>5144</v>
      </c>
      <c r="B666" s="1" t="str">
        <f>_xlfn.TEXTBEFORE(Table38[[#This Row],[all fluxes from kapp-slack]]," ",,,,"")</f>
        <v>ENZSYN-rt7962_DKMPPH_c</v>
      </c>
      <c r="C666" s="1">
        <f>_xlfn.NUMBERVALUE(IFERROR(_xlfn.TEXTAFTER(Table38[[#This Row],[all fluxes from kapp-slack]]," ",-1,,,""),""))</f>
        <v>5.4957799999999996E-10</v>
      </c>
      <c r="F666" s="1" t="s">
        <v>7529</v>
      </c>
      <c r="G666" s="1" t="str">
        <f>_xlfn.TEXTBEFORE(Table5[[#This Row],[rxn     kapp_old        kapp_slack_ub   kapp_slack_lb]]," ")</f>
        <v>RXN-DAOala_x_FWD-rt7081</v>
      </c>
      <c r="H66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66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666" s="1">
        <f>_xlfn.NUMBERVALUE(_xlfn.TEXTAFTER(Table5[[#This Row],[rxn     kapp_old        kapp_slack_ub   kapp_slack_lb]]," ",-1))</f>
        <v>0</v>
      </c>
      <c r="K666" s="1">
        <f>_xlfn.XLOOKUP(SUBSTITUTE(Table5[[#This Row],[rxn]],"RXN-","ENZLOAD-"),ENZLOAD[name],ENZLOAD[flux],0)</f>
        <v>8.7926493639999994E-8</v>
      </c>
      <c r="L666" s="1" t="str">
        <f>"'"&amp;Table5[[#This Row],[rxn]]&amp;"'"&amp;CHAR(9)&amp;IF(AND(Table5[[#This Row],[kapp_slack_ub]]&lt;&gt;0,Table5[[#This Row],[kapp_old]]&lt;$F$1),$F$1,Table5[[#This Row],[kapp_old]])</f>
        <v>'RXN-DAOala_x_FWD-rt7081'	27141.27779288</v>
      </c>
      <c r="M666" s="1">
        <f>_xlfn.XLOOKUP(Table5[[#This Row],[rxn]],Table3[name],Table3[flux],$F$1)</f>
        <v>27141.277792879999</v>
      </c>
      <c r="N666" s="1">
        <f>IFERROR(Table5[[#This Row],[min flux]]/Table5[[#This Row],[associated enzload]],"")</f>
        <v>308681452759.9079</v>
      </c>
      <c r="O666" s="1">
        <f>_xlfn.NUMBERVALUE(IF(Table5[[#This Row],[flux/enzload]]="","",ABS($N$1-Table5[[#This Row],[flux/enzload]])))</f>
        <v>1091234864899.05</v>
      </c>
      <c r="P666" s="1">
        <f>Table5[[#This Row],[kapp_old]]+IFERROR(((Table5[[#This Row],[kapp_slack_ub]]-Table5[[#This Row],[kapp_slack_lb]])/Table5[[#This Row],[associated enzload]]),0)</f>
        <v>27141.277792879999</v>
      </c>
      <c r="Q666" s="1" t="str">
        <f>"'"&amp;Table5[[#This Row],[rxn]]&amp;"'"&amp;CHAR(9)&amp;Table5[[#This Row],[kapp + (slack_ub - slack_lb)/enzload]]</f>
        <v>'RXN-DAOala_x_FWD-rt7081'	27141.27779288</v>
      </c>
      <c r="R666" s="1">
        <f>_xlfn.XLOOKUP(Table5[[#This Row],[rxn]],Table38[name],Table38[flux],0)</f>
        <v>0</v>
      </c>
      <c r="S666" s="1">
        <f>_xlfn.XLOOKUP(SUBSTITUTE(Table5[[#This Row],[rxn]],"RXN-","ENZLOAD-"),Table38[name],Table38[flux],0)</f>
        <v>0</v>
      </c>
      <c r="T666" s="1" t="b">
        <f>AND(Table5[[#This Row],[ENZLOAD flux in kapp-slack.gms]]=0,Table5[[#This Row],[flux in kapp-slack.gms]]&lt;&gt;0,NOT(Table5[[#This Row],[spont or unknown?]]))</f>
        <v>0</v>
      </c>
      <c r="U666" s="1" t="b">
        <f>OR(_xlfn.TEXTAFTER(Table5[[#This Row],[rxn]],"-",-1)="SPONT",_xlfn.TEXTAFTER(Table5[[#This Row],[rxn]],"-",-1)="UNKNOWN")</f>
        <v>0</v>
      </c>
      <c r="V666" s="1">
        <f>_xlfn.XLOOKUP(SUBSTITUTE(Table5[[#This Row],[rxn]],"RXN-","ENZLOAD-"),Table4[rxn],Table4[ub],0)</f>
        <v>1.0662821600000001</v>
      </c>
      <c r="W666" s="1" t="b">
        <f>AND(Table5[[#This Row],[FVA ENZLOAD flux UB]]=0,Table5[[#This Row],[ENZ not made when it should be?]])</f>
        <v>0</v>
      </c>
    </row>
    <row r="667" spans="1:23" hidden="1">
      <c r="A667" s="1" t="s">
        <v>5145</v>
      </c>
      <c r="B667" s="1" t="str">
        <f>_xlfn.TEXTBEFORE(Table38[[#This Row],[all fluxes from kapp-slack]]," ",,,,"")</f>
        <v>ENZSYN-rt4576</v>
      </c>
      <c r="C667" s="1">
        <f>_xlfn.NUMBERVALUE(IFERROR(_xlfn.TEXTAFTER(Table38[[#This Row],[all fluxes from kapp-slack]]," ",-1,,,""),""))</f>
        <v>1.5735581599999999E-6</v>
      </c>
      <c r="F667" s="1" t="s">
        <v>7530</v>
      </c>
      <c r="G667" s="1" t="str">
        <f>_xlfn.TEXTBEFORE(Table5[[#This Row],[rxn     kapp_old        kapp_slack_ub   kapp_slack_lb]]," ")</f>
        <v>RXN-DAOala_x_FWD-rt7626</v>
      </c>
      <c r="H66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66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667" s="1">
        <f>_xlfn.NUMBERVALUE(_xlfn.TEXTAFTER(Table5[[#This Row],[rxn     kapp_old        kapp_slack_ub   kapp_slack_lb]]," ",-1))</f>
        <v>0</v>
      </c>
      <c r="K667" s="1">
        <f>_xlfn.XLOOKUP(SUBSTITUTE(Table5[[#This Row],[rxn]],"RXN-","ENZLOAD-"),ENZLOAD[name],ENZLOAD[flux],0)</f>
        <v>1.0558164875600001E-6</v>
      </c>
      <c r="L667" s="1" t="str">
        <f>"'"&amp;Table5[[#This Row],[rxn]]&amp;"'"&amp;CHAR(9)&amp;IF(AND(Table5[[#This Row],[kapp_slack_ub]]&lt;&gt;0,Table5[[#This Row],[kapp_old]]&lt;$F$1),$F$1,Table5[[#This Row],[kapp_old]])</f>
        <v>'RXN-DAOala_x_FWD-rt7626'	27141.27779288</v>
      </c>
      <c r="M667" s="1">
        <f>_xlfn.XLOOKUP(Table5[[#This Row],[rxn]],Table3[name],Table3[flux],$F$1)</f>
        <v>27141.277792879999</v>
      </c>
      <c r="N667" s="1">
        <f>IFERROR(Table5[[#This Row],[min flux]]/Table5[[#This Row],[associated enzload]],"")</f>
        <v>25706434889.649902</v>
      </c>
      <c r="O667" s="1">
        <f>_xlfn.NUMBERVALUE(IF(Table5[[#This Row],[flux/enzload]]="","",ABS($N$1-Table5[[#This Row],[flux/enzload]])))</f>
        <v>1374209882769.3</v>
      </c>
      <c r="P667" s="1">
        <f>Table5[[#This Row],[kapp_old]]+IFERROR(((Table5[[#This Row],[kapp_slack_ub]]-Table5[[#This Row],[kapp_slack_lb]])/Table5[[#This Row],[associated enzload]]),0)</f>
        <v>27141.277792879999</v>
      </c>
      <c r="Q667" s="1" t="str">
        <f>"'"&amp;Table5[[#This Row],[rxn]]&amp;"'"&amp;CHAR(9)&amp;Table5[[#This Row],[kapp + (slack_ub - slack_lb)/enzload]]</f>
        <v>'RXN-DAOala_x_FWD-rt7626'	27141.27779288</v>
      </c>
      <c r="R667" s="1">
        <f>_xlfn.XLOOKUP(Table5[[#This Row],[rxn]],Table38[name],Table38[flux],0)</f>
        <v>0</v>
      </c>
      <c r="S667" s="1">
        <f>_xlfn.XLOOKUP(SUBSTITUTE(Table5[[#This Row],[rxn]],"RXN-","ENZLOAD-"),Table38[name],Table38[flux],0)</f>
        <v>0</v>
      </c>
      <c r="T667" s="1" t="b">
        <f>AND(Table5[[#This Row],[ENZLOAD flux in kapp-slack.gms]]=0,Table5[[#This Row],[flux in kapp-slack.gms]]&lt;&gt;0,NOT(Table5[[#This Row],[spont or unknown?]]))</f>
        <v>0</v>
      </c>
      <c r="U667" s="1" t="b">
        <f>OR(_xlfn.TEXTAFTER(Table5[[#This Row],[rxn]],"-",-1)="SPONT",_xlfn.TEXTAFTER(Table5[[#This Row],[rxn]],"-",-1)="UNKNOWN")</f>
        <v>0</v>
      </c>
      <c r="V667" s="1">
        <f>_xlfn.XLOOKUP(SUBSTITUTE(Table5[[#This Row],[rxn]],"RXN-","ENZLOAD-"),Table4[rxn],Table4[ub],0)</f>
        <v>1.06862963</v>
      </c>
      <c r="W667" s="1" t="b">
        <f>AND(Table5[[#This Row],[FVA ENZLOAD flux UB]]=0,Table5[[#This Row],[ENZ not made when it should be?]])</f>
        <v>0</v>
      </c>
    </row>
    <row r="668" spans="1:23" hidden="1">
      <c r="A668" s="1" t="s">
        <v>5146</v>
      </c>
      <c r="B668" s="1" t="str">
        <f>_xlfn.TEXTBEFORE(Table38[[#This Row],[all fluxes from kapp-slack]]," ",,,,"")</f>
        <v>ENZSYN-rt5681</v>
      </c>
      <c r="C668" s="1">
        <f>_xlfn.NUMBERVALUE(IFERROR(_xlfn.TEXTAFTER(Table38[[#This Row],[all fluxes from kapp-slack]]," ",-1,,,""),""))</f>
        <v>8.5201586000000005E-8</v>
      </c>
      <c r="F668" s="1" t="s">
        <v>7531</v>
      </c>
      <c r="G668" s="1" t="str">
        <f>_xlfn.TEXTBEFORE(Table5[[#This Row],[rxn     kapp_old        kapp_slack_ub   kapp_slack_lb]]," ")</f>
        <v>RXN-DAOarg_x_FWD-rt3508</v>
      </c>
      <c r="H66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66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668" s="1">
        <f>_xlfn.NUMBERVALUE(_xlfn.TEXTAFTER(Table5[[#This Row],[rxn     kapp_old        kapp_slack_ub   kapp_slack_lb]]," ",-1))</f>
        <v>0</v>
      </c>
      <c r="K668" s="1">
        <f>_xlfn.XLOOKUP(SUBSTITUTE(Table5[[#This Row],[rxn]],"RXN-","ENZLOAD-"),ENZLOAD[name],ENZLOAD[flux],0)</f>
        <v>1.8577234120000001E-8</v>
      </c>
      <c r="L668" s="1" t="str">
        <f>"'"&amp;Table5[[#This Row],[rxn]]&amp;"'"&amp;CHAR(9)&amp;IF(AND(Table5[[#This Row],[kapp_slack_ub]]&lt;&gt;0,Table5[[#This Row],[kapp_old]]&lt;$F$1),$F$1,Table5[[#This Row],[kapp_old]])</f>
        <v>'RXN-DAOarg_x_FWD-rt3508'	27141.27779288</v>
      </c>
      <c r="M668" s="1">
        <f>_xlfn.XLOOKUP(Table5[[#This Row],[rxn]],Table3[name],Table3[flux],$F$1)</f>
        <v>27141.277792879999</v>
      </c>
      <c r="N668" s="1">
        <f>IFERROR(Table5[[#This Row],[min flux]]/Table5[[#This Row],[associated enzload]],"")</f>
        <v>1460996702607.0938</v>
      </c>
      <c r="O668" s="1">
        <f>_xlfn.NUMBERVALUE(IF(Table5[[#This Row],[flux/enzload]]="","",ABS($N$1-Table5[[#This Row],[flux/enzload]])))</f>
        <v>61080384948.140099</v>
      </c>
      <c r="P668" s="1">
        <f>Table5[[#This Row],[kapp_old]]+IFERROR(((Table5[[#This Row],[kapp_slack_ub]]-Table5[[#This Row],[kapp_slack_lb]])/Table5[[#This Row],[associated enzload]]),0)</f>
        <v>27141.277792879999</v>
      </c>
      <c r="Q668" s="1" t="str">
        <f>"'"&amp;Table5[[#This Row],[rxn]]&amp;"'"&amp;CHAR(9)&amp;Table5[[#This Row],[kapp + (slack_ub - slack_lb)/enzload]]</f>
        <v>'RXN-DAOarg_x_FWD-rt3508'	27141.27779288</v>
      </c>
      <c r="R668" s="1">
        <f>_xlfn.XLOOKUP(Table5[[#This Row],[rxn]],Table38[name],Table38[flux],0)</f>
        <v>0</v>
      </c>
      <c r="S668" s="1">
        <f>_xlfn.XLOOKUP(SUBSTITUTE(Table5[[#This Row],[rxn]],"RXN-","ENZLOAD-"),Table38[name],Table38[flux],0)</f>
        <v>0</v>
      </c>
      <c r="T668" s="1" t="b">
        <f>AND(Table5[[#This Row],[ENZLOAD flux in kapp-slack.gms]]=0,Table5[[#This Row],[flux in kapp-slack.gms]]&lt;&gt;0,NOT(Table5[[#This Row],[spont or unknown?]]))</f>
        <v>0</v>
      </c>
      <c r="U668" s="1" t="b">
        <f>OR(_xlfn.TEXTAFTER(Table5[[#This Row],[rxn]],"-",-1)="SPONT",_xlfn.TEXTAFTER(Table5[[#This Row],[rxn]],"-",-1)="UNKNOWN")</f>
        <v>0</v>
      </c>
      <c r="V668" s="1">
        <f>_xlfn.XLOOKUP(SUBSTITUTE(Table5[[#This Row],[rxn]],"RXN-","ENZLOAD-"),Table4[rxn],Table4[ub],0)</f>
        <v>1.0720828099999999</v>
      </c>
      <c r="W668" s="1" t="b">
        <f>AND(Table5[[#This Row],[FVA ENZLOAD flux UB]]=0,Table5[[#This Row],[ENZ not made when it should be?]])</f>
        <v>0</v>
      </c>
    </row>
    <row r="669" spans="1:23" hidden="1">
      <c r="A669" s="1" t="s">
        <v>5147</v>
      </c>
      <c r="B669" s="1" t="str">
        <f>_xlfn.TEXTBEFORE(Table38[[#This Row],[all fluxes from kapp-slack]]," ",,,,"")</f>
        <v>ENZSYN-rt3753</v>
      </c>
      <c r="C669" s="1">
        <f>_xlfn.NUMBERVALUE(IFERROR(_xlfn.TEXTAFTER(Table38[[#This Row],[all fluxes from kapp-slack]]," ",-1,,,""),""))</f>
        <v>1.4631632599999999E-7</v>
      </c>
      <c r="F669" s="1" t="s">
        <v>7532</v>
      </c>
      <c r="G669" s="1" t="str">
        <f>_xlfn.TEXTBEFORE(Table5[[#This Row],[rxn     kapp_old        kapp_slack_ub   kapp_slack_lb]]," ")</f>
        <v>RXN-DAOarg_x_FWD-rt7081</v>
      </c>
      <c r="H66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66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669" s="1">
        <f>_xlfn.NUMBERVALUE(_xlfn.TEXTAFTER(Table5[[#This Row],[rxn     kapp_old        kapp_slack_ub   kapp_slack_lb]]," ",-1))</f>
        <v>0</v>
      </c>
      <c r="K669" s="1">
        <f>_xlfn.XLOOKUP(SUBSTITUTE(Table5[[#This Row],[rxn]],"RXN-","ENZLOAD-"),ENZLOAD[name],ENZLOAD[flux],0)</f>
        <v>8.7926493639999994E-8</v>
      </c>
      <c r="L669" s="1" t="str">
        <f>"'"&amp;Table5[[#This Row],[rxn]]&amp;"'"&amp;CHAR(9)&amp;IF(AND(Table5[[#This Row],[kapp_slack_ub]]&lt;&gt;0,Table5[[#This Row],[kapp_old]]&lt;$F$1),$F$1,Table5[[#This Row],[kapp_old]])</f>
        <v>'RXN-DAOarg_x_FWD-rt7081'	27141.27779288</v>
      </c>
      <c r="M669" s="1">
        <f>_xlfn.XLOOKUP(Table5[[#This Row],[rxn]],Table3[name],Table3[flux],$F$1)</f>
        <v>27141.277792879999</v>
      </c>
      <c r="N669" s="1">
        <f>IFERROR(Table5[[#This Row],[min flux]]/Table5[[#This Row],[associated enzload]],"")</f>
        <v>308681452759.9079</v>
      </c>
      <c r="O669" s="1">
        <f>_xlfn.NUMBERVALUE(IF(Table5[[#This Row],[flux/enzload]]="","",ABS($N$1-Table5[[#This Row],[flux/enzload]])))</f>
        <v>1091234864899.05</v>
      </c>
      <c r="P669" s="1">
        <f>Table5[[#This Row],[kapp_old]]+IFERROR(((Table5[[#This Row],[kapp_slack_ub]]-Table5[[#This Row],[kapp_slack_lb]])/Table5[[#This Row],[associated enzload]]),0)</f>
        <v>27141.277792879999</v>
      </c>
      <c r="Q669" s="1" t="str">
        <f>"'"&amp;Table5[[#This Row],[rxn]]&amp;"'"&amp;CHAR(9)&amp;Table5[[#This Row],[kapp + (slack_ub - slack_lb)/enzload]]</f>
        <v>'RXN-DAOarg_x_FWD-rt7081'	27141.27779288</v>
      </c>
      <c r="R669" s="1">
        <f>_xlfn.XLOOKUP(Table5[[#This Row],[rxn]],Table38[name],Table38[flux],0)</f>
        <v>0</v>
      </c>
      <c r="S669" s="1">
        <f>_xlfn.XLOOKUP(SUBSTITUTE(Table5[[#This Row],[rxn]],"RXN-","ENZLOAD-"),Table38[name],Table38[flux],0)</f>
        <v>0</v>
      </c>
      <c r="T669" s="1" t="b">
        <f>AND(Table5[[#This Row],[ENZLOAD flux in kapp-slack.gms]]=0,Table5[[#This Row],[flux in kapp-slack.gms]]&lt;&gt;0,NOT(Table5[[#This Row],[spont or unknown?]]))</f>
        <v>0</v>
      </c>
      <c r="U669" s="1" t="b">
        <f>OR(_xlfn.TEXTAFTER(Table5[[#This Row],[rxn]],"-",-1)="SPONT",_xlfn.TEXTAFTER(Table5[[#This Row],[rxn]],"-",-1)="UNKNOWN")</f>
        <v>0</v>
      </c>
      <c r="V669" s="1">
        <f>_xlfn.XLOOKUP(SUBSTITUTE(Table5[[#This Row],[rxn]],"RXN-","ENZLOAD-"),Table4[rxn],Table4[ub],0)</f>
        <v>1.0662821600000001</v>
      </c>
      <c r="W669" s="1" t="b">
        <f>AND(Table5[[#This Row],[FVA ENZLOAD flux UB]]=0,Table5[[#This Row],[ENZ not made when it should be?]])</f>
        <v>0</v>
      </c>
    </row>
    <row r="670" spans="1:23" hidden="1">
      <c r="A670" s="1" t="s">
        <v>5148</v>
      </c>
      <c r="B670" s="1" t="str">
        <f>_xlfn.TEXTBEFORE(Table38[[#This Row],[all fluxes from kapp-slack]]," ",,,,"")</f>
        <v>ENZSYN-rt5116</v>
      </c>
      <c r="C670" s="1">
        <f>_xlfn.NUMBERVALUE(IFERROR(_xlfn.TEXTAFTER(Table38[[#This Row],[all fluxes from kapp-slack]]," ",-1,,,""),""))</f>
        <v>1.26814362E-7</v>
      </c>
      <c r="F670" s="1" t="s">
        <v>7533</v>
      </c>
      <c r="G670" s="1" t="str">
        <f>_xlfn.TEXTBEFORE(Table5[[#This Row],[rxn     kapp_old        kapp_slack_ub   kapp_slack_lb]]," ")</f>
        <v>RXN-DAOarg_x_FWD-rt7626</v>
      </c>
      <c r="H67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67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670" s="1">
        <f>_xlfn.NUMBERVALUE(_xlfn.TEXTAFTER(Table5[[#This Row],[rxn     kapp_old        kapp_slack_ub   kapp_slack_lb]]," ",-1))</f>
        <v>0</v>
      </c>
      <c r="K670" s="1">
        <f>_xlfn.XLOOKUP(SUBSTITUTE(Table5[[#This Row],[rxn]],"RXN-","ENZLOAD-"),ENZLOAD[name],ENZLOAD[flux],0)</f>
        <v>1.0558164875600001E-6</v>
      </c>
      <c r="L670" s="1" t="str">
        <f>"'"&amp;Table5[[#This Row],[rxn]]&amp;"'"&amp;CHAR(9)&amp;IF(AND(Table5[[#This Row],[kapp_slack_ub]]&lt;&gt;0,Table5[[#This Row],[kapp_old]]&lt;$F$1),$F$1,Table5[[#This Row],[kapp_old]])</f>
        <v>'RXN-DAOarg_x_FWD-rt7626'	27141.27779288</v>
      </c>
      <c r="M670" s="1">
        <f>_xlfn.XLOOKUP(Table5[[#This Row],[rxn]],Table3[name],Table3[flux],$F$1)</f>
        <v>27141.277792879999</v>
      </c>
      <c r="N670" s="1">
        <f>IFERROR(Table5[[#This Row],[min flux]]/Table5[[#This Row],[associated enzload]],"")</f>
        <v>25706434889.649902</v>
      </c>
      <c r="O670" s="1">
        <f>_xlfn.NUMBERVALUE(IF(Table5[[#This Row],[flux/enzload]]="","",ABS($N$1-Table5[[#This Row],[flux/enzload]])))</f>
        <v>1374209882769.3</v>
      </c>
      <c r="P670" s="1">
        <f>Table5[[#This Row],[kapp_old]]+IFERROR(((Table5[[#This Row],[kapp_slack_ub]]-Table5[[#This Row],[kapp_slack_lb]])/Table5[[#This Row],[associated enzload]]),0)</f>
        <v>27141.277792879999</v>
      </c>
      <c r="Q670" s="1" t="str">
        <f>"'"&amp;Table5[[#This Row],[rxn]]&amp;"'"&amp;CHAR(9)&amp;Table5[[#This Row],[kapp + (slack_ub - slack_lb)/enzload]]</f>
        <v>'RXN-DAOarg_x_FWD-rt7626'	27141.27779288</v>
      </c>
      <c r="R670" s="1">
        <f>_xlfn.XLOOKUP(Table5[[#This Row],[rxn]],Table38[name],Table38[flux],0)</f>
        <v>0</v>
      </c>
      <c r="S670" s="1">
        <f>_xlfn.XLOOKUP(SUBSTITUTE(Table5[[#This Row],[rxn]],"RXN-","ENZLOAD-"),Table38[name],Table38[flux],0)</f>
        <v>0</v>
      </c>
      <c r="T670" s="1" t="b">
        <f>AND(Table5[[#This Row],[ENZLOAD flux in kapp-slack.gms]]=0,Table5[[#This Row],[flux in kapp-slack.gms]]&lt;&gt;0,NOT(Table5[[#This Row],[spont or unknown?]]))</f>
        <v>0</v>
      </c>
      <c r="U670" s="1" t="b">
        <f>OR(_xlfn.TEXTAFTER(Table5[[#This Row],[rxn]],"-",-1)="SPONT",_xlfn.TEXTAFTER(Table5[[#This Row],[rxn]],"-",-1)="UNKNOWN")</f>
        <v>0</v>
      </c>
      <c r="V670" s="1">
        <f>_xlfn.XLOOKUP(SUBSTITUTE(Table5[[#This Row],[rxn]],"RXN-","ENZLOAD-"),Table4[rxn],Table4[ub],0)</f>
        <v>1.06862963</v>
      </c>
      <c r="W670" s="1" t="b">
        <f>AND(Table5[[#This Row],[FVA ENZLOAD flux UB]]=0,Table5[[#This Row],[ENZ not made when it should be?]])</f>
        <v>0</v>
      </c>
    </row>
    <row r="671" spans="1:23" hidden="1">
      <c r="A671" s="1" t="s">
        <v>5149</v>
      </c>
      <c r="B671" s="1" t="str">
        <f>_xlfn.TEXTBEFORE(Table38[[#This Row],[all fluxes from kapp-slack]]," ",,,,"")</f>
        <v>ENZSYN-rt1542</v>
      </c>
      <c r="C671" s="1">
        <f>_xlfn.NUMBERVALUE(IFERROR(_xlfn.TEXTAFTER(Table38[[#This Row],[all fluxes from kapp-slack]]," ",-1,,,""),""))</f>
        <v>1.5540134056000001E-5</v>
      </c>
      <c r="F671" s="1" t="s">
        <v>7534</v>
      </c>
      <c r="G671" s="1" t="str">
        <f>_xlfn.TEXTBEFORE(Table5[[#This Row],[rxn     kapp_old        kapp_slack_ub   kapp_slack_lb]]," ")</f>
        <v>RXN-DAOgly_x_FWD-rt3508</v>
      </c>
      <c r="H67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67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671" s="1">
        <f>_xlfn.NUMBERVALUE(_xlfn.TEXTAFTER(Table5[[#This Row],[rxn     kapp_old        kapp_slack_ub   kapp_slack_lb]]," ",-1))</f>
        <v>0</v>
      </c>
      <c r="K671" s="1">
        <f>_xlfn.XLOOKUP(SUBSTITUTE(Table5[[#This Row],[rxn]],"RXN-","ENZLOAD-"),ENZLOAD[name],ENZLOAD[flux],0)</f>
        <v>1.8577234120000001E-8</v>
      </c>
      <c r="L671" s="1" t="str">
        <f>"'"&amp;Table5[[#This Row],[rxn]]&amp;"'"&amp;CHAR(9)&amp;IF(AND(Table5[[#This Row],[kapp_slack_ub]]&lt;&gt;0,Table5[[#This Row],[kapp_old]]&lt;$F$1),$F$1,Table5[[#This Row],[kapp_old]])</f>
        <v>'RXN-DAOgly_x_FWD-rt3508'	27141.27779288</v>
      </c>
      <c r="M671" s="1">
        <f>_xlfn.XLOOKUP(Table5[[#This Row],[rxn]],Table3[name],Table3[flux],$F$1)</f>
        <v>27141.277792879999</v>
      </c>
      <c r="N671" s="1">
        <f>IFERROR(Table5[[#This Row],[min flux]]/Table5[[#This Row],[associated enzload]],"")</f>
        <v>1460996702607.0938</v>
      </c>
      <c r="O671" s="1">
        <f>_xlfn.NUMBERVALUE(IF(Table5[[#This Row],[flux/enzload]]="","",ABS($N$1-Table5[[#This Row],[flux/enzload]])))</f>
        <v>61080384948.140099</v>
      </c>
      <c r="P671" s="1">
        <f>Table5[[#This Row],[kapp_old]]+IFERROR(((Table5[[#This Row],[kapp_slack_ub]]-Table5[[#This Row],[kapp_slack_lb]])/Table5[[#This Row],[associated enzload]]),0)</f>
        <v>27141.277792879999</v>
      </c>
      <c r="Q671" s="1" t="str">
        <f>"'"&amp;Table5[[#This Row],[rxn]]&amp;"'"&amp;CHAR(9)&amp;Table5[[#This Row],[kapp + (slack_ub - slack_lb)/enzload]]</f>
        <v>'RXN-DAOgly_x_FWD-rt3508'	27141.27779288</v>
      </c>
      <c r="R671" s="1">
        <f>_xlfn.XLOOKUP(Table5[[#This Row],[rxn]],Table38[name],Table38[flux],0)</f>
        <v>0</v>
      </c>
      <c r="S671" s="1">
        <f>_xlfn.XLOOKUP(SUBSTITUTE(Table5[[#This Row],[rxn]],"RXN-","ENZLOAD-"),Table38[name],Table38[flux],0)</f>
        <v>0</v>
      </c>
      <c r="T671" s="1" t="b">
        <f>AND(Table5[[#This Row],[ENZLOAD flux in kapp-slack.gms]]=0,Table5[[#This Row],[flux in kapp-slack.gms]]&lt;&gt;0,NOT(Table5[[#This Row],[spont or unknown?]]))</f>
        <v>0</v>
      </c>
      <c r="U671" s="1" t="b">
        <f>OR(_xlfn.TEXTAFTER(Table5[[#This Row],[rxn]],"-",-1)="SPONT",_xlfn.TEXTAFTER(Table5[[#This Row],[rxn]],"-",-1)="UNKNOWN")</f>
        <v>0</v>
      </c>
      <c r="V671" s="1">
        <f>_xlfn.XLOOKUP(SUBSTITUTE(Table5[[#This Row],[rxn]],"RXN-","ENZLOAD-"),Table4[rxn],Table4[ub],0)</f>
        <v>1.0720828099999999</v>
      </c>
      <c r="W671" s="1" t="b">
        <f>AND(Table5[[#This Row],[FVA ENZLOAD flux UB]]=0,Table5[[#This Row],[ENZ not made when it should be?]])</f>
        <v>0</v>
      </c>
    </row>
    <row r="672" spans="1:23" hidden="1">
      <c r="A672" s="1" t="s">
        <v>5150</v>
      </c>
      <c r="B672" s="1" t="str">
        <f>_xlfn.TEXTBEFORE(Table38[[#This Row],[all fluxes from kapp-slack]]," ",,,,"")</f>
        <v>ENZSYN-rt3542</v>
      </c>
      <c r="C672" s="1">
        <f>_xlfn.NUMBERVALUE(IFERROR(_xlfn.TEXTAFTER(Table38[[#This Row],[all fluxes from kapp-slack]]," ",-1,,,""),""))</f>
        <v>1.1915556040000001E-6</v>
      </c>
      <c r="F672" s="1" t="s">
        <v>7535</v>
      </c>
      <c r="G672" s="1" t="str">
        <f>_xlfn.TEXTBEFORE(Table5[[#This Row],[rxn     kapp_old        kapp_slack_ub   kapp_slack_lb]]," ")</f>
        <v>RXN-DAOgly_x_FWD-rt7081</v>
      </c>
      <c r="H67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67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672" s="1">
        <f>_xlfn.NUMBERVALUE(_xlfn.TEXTAFTER(Table5[[#This Row],[rxn     kapp_old        kapp_slack_ub   kapp_slack_lb]]," ",-1))</f>
        <v>0</v>
      </c>
      <c r="K672" s="1">
        <f>_xlfn.XLOOKUP(SUBSTITUTE(Table5[[#This Row],[rxn]],"RXN-","ENZLOAD-"),ENZLOAD[name],ENZLOAD[flux],0)</f>
        <v>8.7926493639999994E-8</v>
      </c>
      <c r="L672" s="1" t="str">
        <f>"'"&amp;Table5[[#This Row],[rxn]]&amp;"'"&amp;CHAR(9)&amp;IF(AND(Table5[[#This Row],[kapp_slack_ub]]&lt;&gt;0,Table5[[#This Row],[kapp_old]]&lt;$F$1),$F$1,Table5[[#This Row],[kapp_old]])</f>
        <v>'RXN-DAOgly_x_FWD-rt7081'	27141.27779288</v>
      </c>
      <c r="M672" s="1">
        <f>_xlfn.XLOOKUP(Table5[[#This Row],[rxn]],Table3[name],Table3[flux],$F$1)</f>
        <v>27141.277792879999</v>
      </c>
      <c r="N672" s="1">
        <f>IFERROR(Table5[[#This Row],[min flux]]/Table5[[#This Row],[associated enzload]],"")</f>
        <v>308681452759.9079</v>
      </c>
      <c r="O672" s="1">
        <f>_xlfn.NUMBERVALUE(IF(Table5[[#This Row],[flux/enzload]]="","",ABS($N$1-Table5[[#This Row],[flux/enzload]])))</f>
        <v>1091234864899.05</v>
      </c>
      <c r="P672" s="1">
        <f>Table5[[#This Row],[kapp_old]]+IFERROR(((Table5[[#This Row],[kapp_slack_ub]]-Table5[[#This Row],[kapp_slack_lb]])/Table5[[#This Row],[associated enzload]]),0)</f>
        <v>27141.277792879999</v>
      </c>
      <c r="Q672" s="1" t="str">
        <f>"'"&amp;Table5[[#This Row],[rxn]]&amp;"'"&amp;CHAR(9)&amp;Table5[[#This Row],[kapp + (slack_ub - slack_lb)/enzload]]</f>
        <v>'RXN-DAOgly_x_FWD-rt7081'	27141.27779288</v>
      </c>
      <c r="R672" s="1">
        <f>_xlfn.XLOOKUP(Table5[[#This Row],[rxn]],Table38[name],Table38[flux],0)</f>
        <v>0</v>
      </c>
      <c r="S672" s="1">
        <f>_xlfn.XLOOKUP(SUBSTITUTE(Table5[[#This Row],[rxn]],"RXN-","ENZLOAD-"),Table38[name],Table38[flux],0)</f>
        <v>0</v>
      </c>
      <c r="T672" s="1" t="b">
        <f>AND(Table5[[#This Row],[ENZLOAD flux in kapp-slack.gms]]=0,Table5[[#This Row],[flux in kapp-slack.gms]]&lt;&gt;0,NOT(Table5[[#This Row],[spont or unknown?]]))</f>
        <v>0</v>
      </c>
      <c r="U672" s="1" t="b">
        <f>OR(_xlfn.TEXTAFTER(Table5[[#This Row],[rxn]],"-",-1)="SPONT",_xlfn.TEXTAFTER(Table5[[#This Row],[rxn]],"-",-1)="UNKNOWN")</f>
        <v>0</v>
      </c>
      <c r="V672" s="1">
        <f>_xlfn.XLOOKUP(SUBSTITUTE(Table5[[#This Row],[rxn]],"RXN-","ENZLOAD-"),Table4[rxn],Table4[ub],0)</f>
        <v>1.0662821600000001</v>
      </c>
      <c r="W672" s="1" t="b">
        <f>AND(Table5[[#This Row],[FVA ENZLOAD flux UB]]=0,Table5[[#This Row],[ENZ not made when it should be?]])</f>
        <v>0</v>
      </c>
    </row>
    <row r="673" spans="1:23" hidden="1">
      <c r="A673" s="1" t="s">
        <v>5151</v>
      </c>
      <c r="B673" s="1" t="str">
        <f>_xlfn.TEXTBEFORE(Table38[[#This Row],[all fluxes from kapp-slack]]," ",,,,"")</f>
        <v>ENZSYN-rt7873</v>
      </c>
      <c r="C673" s="1">
        <f>_xlfn.NUMBERVALUE(IFERROR(_xlfn.TEXTAFTER(Table38[[#This Row],[all fluxes from kapp-slack]]," ",-1,,,""),""))</f>
        <v>3.9083408500000001E-7</v>
      </c>
      <c r="F673" s="1" t="s">
        <v>7536</v>
      </c>
      <c r="G673" s="1" t="str">
        <f>_xlfn.TEXTBEFORE(Table5[[#This Row],[rxn     kapp_old        kapp_slack_ub   kapp_slack_lb]]," ")</f>
        <v>RXN-DAOgly_x_FWD-rt7626</v>
      </c>
      <c r="H67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67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673" s="1">
        <f>_xlfn.NUMBERVALUE(_xlfn.TEXTAFTER(Table5[[#This Row],[rxn     kapp_old        kapp_slack_ub   kapp_slack_lb]]," ",-1))</f>
        <v>0</v>
      </c>
      <c r="K673" s="1">
        <f>_xlfn.XLOOKUP(SUBSTITUTE(Table5[[#This Row],[rxn]],"RXN-","ENZLOAD-"),ENZLOAD[name],ENZLOAD[flux],0)</f>
        <v>1.0558164875600001E-6</v>
      </c>
      <c r="L673" s="1" t="str">
        <f>"'"&amp;Table5[[#This Row],[rxn]]&amp;"'"&amp;CHAR(9)&amp;IF(AND(Table5[[#This Row],[kapp_slack_ub]]&lt;&gt;0,Table5[[#This Row],[kapp_old]]&lt;$F$1),$F$1,Table5[[#This Row],[kapp_old]])</f>
        <v>'RXN-DAOgly_x_FWD-rt7626'	27141.27779288</v>
      </c>
      <c r="M673" s="1">
        <f>_xlfn.XLOOKUP(Table5[[#This Row],[rxn]],Table3[name],Table3[flux],$F$1)</f>
        <v>27141.277792879999</v>
      </c>
      <c r="N673" s="1">
        <f>IFERROR(Table5[[#This Row],[min flux]]/Table5[[#This Row],[associated enzload]],"")</f>
        <v>25706434889.649902</v>
      </c>
      <c r="O673" s="1">
        <f>_xlfn.NUMBERVALUE(IF(Table5[[#This Row],[flux/enzload]]="","",ABS($N$1-Table5[[#This Row],[flux/enzload]])))</f>
        <v>1374209882769.3</v>
      </c>
      <c r="P673" s="1">
        <f>Table5[[#This Row],[kapp_old]]+IFERROR(((Table5[[#This Row],[kapp_slack_ub]]-Table5[[#This Row],[kapp_slack_lb]])/Table5[[#This Row],[associated enzload]]),0)</f>
        <v>27141.277792879999</v>
      </c>
      <c r="Q673" s="1" t="str">
        <f>"'"&amp;Table5[[#This Row],[rxn]]&amp;"'"&amp;CHAR(9)&amp;Table5[[#This Row],[kapp + (slack_ub - slack_lb)/enzload]]</f>
        <v>'RXN-DAOgly_x_FWD-rt7626'	27141.27779288</v>
      </c>
      <c r="R673" s="1">
        <f>_xlfn.XLOOKUP(Table5[[#This Row],[rxn]],Table38[name],Table38[flux],0)</f>
        <v>0</v>
      </c>
      <c r="S673" s="1">
        <f>_xlfn.XLOOKUP(SUBSTITUTE(Table5[[#This Row],[rxn]],"RXN-","ENZLOAD-"),Table38[name],Table38[flux],0)</f>
        <v>0</v>
      </c>
      <c r="T673" s="1" t="b">
        <f>AND(Table5[[#This Row],[ENZLOAD flux in kapp-slack.gms]]=0,Table5[[#This Row],[flux in kapp-slack.gms]]&lt;&gt;0,NOT(Table5[[#This Row],[spont or unknown?]]))</f>
        <v>0</v>
      </c>
      <c r="U673" s="1" t="b">
        <f>OR(_xlfn.TEXTAFTER(Table5[[#This Row],[rxn]],"-",-1)="SPONT",_xlfn.TEXTAFTER(Table5[[#This Row],[rxn]],"-",-1)="UNKNOWN")</f>
        <v>0</v>
      </c>
      <c r="V673" s="1">
        <f>_xlfn.XLOOKUP(SUBSTITUTE(Table5[[#This Row],[rxn]],"RXN-","ENZLOAD-"),Table4[rxn],Table4[ub],0)</f>
        <v>1.06862963</v>
      </c>
      <c r="W673" s="1" t="b">
        <f>AND(Table5[[#This Row],[FVA ENZLOAD flux UB]]=0,Table5[[#This Row],[ENZ not made when it should be?]])</f>
        <v>0</v>
      </c>
    </row>
    <row r="674" spans="1:23" hidden="1">
      <c r="A674" s="1" t="s">
        <v>5152</v>
      </c>
      <c r="B674" s="1" t="str">
        <f>_xlfn.TEXTBEFORE(Table38[[#This Row],[all fluxes from kapp-slack]]," ",,,,"")</f>
        <v>ENZSYN-rt0669</v>
      </c>
      <c r="C674" s="1">
        <f>_xlfn.NUMBERVALUE(IFERROR(_xlfn.TEXTAFTER(Table38[[#This Row],[all fluxes from kapp-slack]]," ",-1,,,""),""))</f>
        <v>1.7444899684E-5</v>
      </c>
      <c r="F674" s="1" t="s">
        <v>7537</v>
      </c>
      <c r="G674" s="1" t="str">
        <f>_xlfn.TEXTBEFORE(Table5[[#This Row],[rxn     kapp_old        kapp_slack_ub   kapp_slack_lb]]," ")</f>
        <v>RXN-DAOorn_x_FWD-rt3508</v>
      </c>
      <c r="H67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67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674" s="1">
        <f>_xlfn.NUMBERVALUE(_xlfn.TEXTAFTER(Table5[[#This Row],[rxn     kapp_old        kapp_slack_ub   kapp_slack_lb]]," ",-1))</f>
        <v>0</v>
      </c>
      <c r="K674" s="1">
        <f>_xlfn.XLOOKUP(SUBSTITUTE(Table5[[#This Row],[rxn]],"RXN-","ENZLOAD-"),ENZLOAD[name],ENZLOAD[flux],0)</f>
        <v>1.8577234120000001E-8</v>
      </c>
      <c r="L674" s="1" t="str">
        <f>"'"&amp;Table5[[#This Row],[rxn]]&amp;"'"&amp;CHAR(9)&amp;IF(AND(Table5[[#This Row],[kapp_slack_ub]]&lt;&gt;0,Table5[[#This Row],[kapp_old]]&lt;$F$1),$F$1,Table5[[#This Row],[kapp_old]])</f>
        <v>'RXN-DAOorn_x_FWD-rt3508'	27141.27779288</v>
      </c>
      <c r="M674" s="1">
        <f>_xlfn.XLOOKUP(Table5[[#This Row],[rxn]],Table3[name],Table3[flux],$F$1)</f>
        <v>27141.277792879999</v>
      </c>
      <c r="N674" s="1">
        <f>IFERROR(Table5[[#This Row],[min flux]]/Table5[[#This Row],[associated enzload]],"")</f>
        <v>1460996702607.0938</v>
      </c>
      <c r="O674" s="1">
        <f>_xlfn.NUMBERVALUE(IF(Table5[[#This Row],[flux/enzload]]="","",ABS($N$1-Table5[[#This Row],[flux/enzload]])))</f>
        <v>61080384948.140099</v>
      </c>
      <c r="P674" s="1">
        <f>Table5[[#This Row],[kapp_old]]+IFERROR(((Table5[[#This Row],[kapp_slack_ub]]-Table5[[#This Row],[kapp_slack_lb]])/Table5[[#This Row],[associated enzload]]),0)</f>
        <v>27141.277792879999</v>
      </c>
      <c r="Q674" s="1" t="str">
        <f>"'"&amp;Table5[[#This Row],[rxn]]&amp;"'"&amp;CHAR(9)&amp;Table5[[#This Row],[kapp + (slack_ub - slack_lb)/enzload]]</f>
        <v>'RXN-DAOorn_x_FWD-rt3508'	27141.27779288</v>
      </c>
      <c r="R674" s="1">
        <f>_xlfn.XLOOKUP(Table5[[#This Row],[rxn]],Table38[name],Table38[flux],0)</f>
        <v>0</v>
      </c>
      <c r="S674" s="1">
        <f>_xlfn.XLOOKUP(SUBSTITUTE(Table5[[#This Row],[rxn]],"RXN-","ENZLOAD-"),Table38[name],Table38[flux],0)</f>
        <v>0</v>
      </c>
      <c r="T674" s="1" t="b">
        <f>AND(Table5[[#This Row],[ENZLOAD flux in kapp-slack.gms]]=0,Table5[[#This Row],[flux in kapp-slack.gms]]&lt;&gt;0,NOT(Table5[[#This Row],[spont or unknown?]]))</f>
        <v>0</v>
      </c>
      <c r="U674" s="1" t="b">
        <f>OR(_xlfn.TEXTAFTER(Table5[[#This Row],[rxn]],"-",-1)="SPONT",_xlfn.TEXTAFTER(Table5[[#This Row],[rxn]],"-",-1)="UNKNOWN")</f>
        <v>0</v>
      </c>
      <c r="V674" s="1">
        <f>_xlfn.XLOOKUP(SUBSTITUTE(Table5[[#This Row],[rxn]],"RXN-","ENZLOAD-"),Table4[rxn],Table4[ub],0)</f>
        <v>1.0720828099999999</v>
      </c>
      <c r="W674" s="1" t="b">
        <f>AND(Table5[[#This Row],[FVA ENZLOAD flux UB]]=0,Table5[[#This Row],[ENZ not made when it should be?]])</f>
        <v>0</v>
      </c>
    </row>
    <row r="675" spans="1:23" hidden="1">
      <c r="A675" s="1" t="s">
        <v>5153</v>
      </c>
      <c r="B675" s="1" t="str">
        <f>_xlfn.TEXTBEFORE(Table38[[#This Row],[all fluxes from kapp-slack]]," ",,,,"")</f>
        <v>ENZSYN-rt2799_l</v>
      </c>
      <c r="C675" s="1">
        <f>_xlfn.NUMBERVALUE(IFERROR(_xlfn.TEXTAFTER(Table38[[#This Row],[all fluxes from kapp-slack]]," ",-1,,,""),""))</f>
        <v>2.200465E-9</v>
      </c>
      <c r="F675" s="1" t="s">
        <v>7538</v>
      </c>
      <c r="G675" s="1" t="str">
        <f>_xlfn.TEXTBEFORE(Table5[[#This Row],[rxn     kapp_old        kapp_slack_ub   kapp_slack_lb]]," ")</f>
        <v>RXN-DAOorn_x_FWD-rt7081</v>
      </c>
      <c r="H67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67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675" s="1">
        <f>_xlfn.NUMBERVALUE(_xlfn.TEXTAFTER(Table5[[#This Row],[rxn     kapp_old        kapp_slack_ub   kapp_slack_lb]]," ",-1))</f>
        <v>0</v>
      </c>
      <c r="K675" s="1">
        <f>_xlfn.XLOOKUP(SUBSTITUTE(Table5[[#This Row],[rxn]],"RXN-","ENZLOAD-"),ENZLOAD[name],ENZLOAD[flux],0)</f>
        <v>8.7926493639999994E-8</v>
      </c>
      <c r="L675" s="1" t="str">
        <f>"'"&amp;Table5[[#This Row],[rxn]]&amp;"'"&amp;CHAR(9)&amp;IF(AND(Table5[[#This Row],[kapp_slack_ub]]&lt;&gt;0,Table5[[#This Row],[kapp_old]]&lt;$F$1),$F$1,Table5[[#This Row],[kapp_old]])</f>
        <v>'RXN-DAOorn_x_FWD-rt7081'	27141.27779288</v>
      </c>
      <c r="M675" s="1">
        <f>_xlfn.XLOOKUP(Table5[[#This Row],[rxn]],Table3[name],Table3[flux],$F$1)</f>
        <v>27141.277792879999</v>
      </c>
      <c r="N675" s="1">
        <f>IFERROR(Table5[[#This Row],[min flux]]/Table5[[#This Row],[associated enzload]],"")</f>
        <v>308681452759.9079</v>
      </c>
      <c r="O675" s="1">
        <f>_xlfn.NUMBERVALUE(IF(Table5[[#This Row],[flux/enzload]]="","",ABS($N$1-Table5[[#This Row],[flux/enzload]])))</f>
        <v>1091234864899.05</v>
      </c>
      <c r="P675" s="1">
        <f>Table5[[#This Row],[kapp_old]]+IFERROR(((Table5[[#This Row],[kapp_slack_ub]]-Table5[[#This Row],[kapp_slack_lb]])/Table5[[#This Row],[associated enzload]]),0)</f>
        <v>27141.277792879999</v>
      </c>
      <c r="Q675" s="1" t="str">
        <f>"'"&amp;Table5[[#This Row],[rxn]]&amp;"'"&amp;CHAR(9)&amp;Table5[[#This Row],[kapp + (slack_ub - slack_lb)/enzload]]</f>
        <v>'RXN-DAOorn_x_FWD-rt7081'	27141.27779288</v>
      </c>
      <c r="R675" s="1">
        <f>_xlfn.XLOOKUP(Table5[[#This Row],[rxn]],Table38[name],Table38[flux],0)</f>
        <v>0</v>
      </c>
      <c r="S675" s="1">
        <f>_xlfn.XLOOKUP(SUBSTITUTE(Table5[[#This Row],[rxn]],"RXN-","ENZLOAD-"),Table38[name],Table38[flux],0)</f>
        <v>0</v>
      </c>
      <c r="T675" s="1" t="b">
        <f>AND(Table5[[#This Row],[ENZLOAD flux in kapp-slack.gms]]=0,Table5[[#This Row],[flux in kapp-slack.gms]]&lt;&gt;0,NOT(Table5[[#This Row],[spont or unknown?]]))</f>
        <v>0</v>
      </c>
      <c r="U675" s="1" t="b">
        <f>OR(_xlfn.TEXTAFTER(Table5[[#This Row],[rxn]],"-",-1)="SPONT",_xlfn.TEXTAFTER(Table5[[#This Row],[rxn]],"-",-1)="UNKNOWN")</f>
        <v>0</v>
      </c>
      <c r="V675" s="1">
        <f>_xlfn.XLOOKUP(SUBSTITUTE(Table5[[#This Row],[rxn]],"RXN-","ENZLOAD-"),Table4[rxn],Table4[ub],0)</f>
        <v>1.0662821600000001</v>
      </c>
      <c r="W675" s="1" t="b">
        <f>AND(Table5[[#This Row],[FVA ENZLOAD flux UB]]=0,Table5[[#This Row],[ENZ not made when it should be?]])</f>
        <v>0</v>
      </c>
    </row>
    <row r="676" spans="1:23" hidden="1">
      <c r="A676" s="1" t="s">
        <v>5154</v>
      </c>
      <c r="B676" s="1" t="str">
        <f>_xlfn.TEXTBEFORE(Table38[[#This Row],[all fluxes from kapp-slack]]," ",,,,"")</f>
        <v>ENZSYN-rt2799_rm</v>
      </c>
      <c r="C676" s="1">
        <f>_xlfn.NUMBERVALUE(IFERROR(_xlfn.TEXTAFTER(Table38[[#This Row],[all fluxes from kapp-slack]]," ",-1,,,""),""))</f>
        <v>7.6954050000000005E-9</v>
      </c>
      <c r="F676" s="1" t="s">
        <v>7539</v>
      </c>
      <c r="G676" s="1" t="str">
        <f>_xlfn.TEXTBEFORE(Table5[[#This Row],[rxn     kapp_old        kapp_slack_ub   kapp_slack_lb]]," ")</f>
        <v>RXN-DAOorn_x_FWD-rt7626</v>
      </c>
      <c r="H67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67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676" s="1">
        <f>_xlfn.NUMBERVALUE(_xlfn.TEXTAFTER(Table5[[#This Row],[rxn     kapp_old        kapp_slack_ub   kapp_slack_lb]]," ",-1))</f>
        <v>0</v>
      </c>
      <c r="K676" s="1">
        <f>_xlfn.XLOOKUP(SUBSTITUTE(Table5[[#This Row],[rxn]],"RXN-","ENZLOAD-"),ENZLOAD[name],ENZLOAD[flux],0)</f>
        <v>1.0558164875600001E-6</v>
      </c>
      <c r="L676" s="1" t="str">
        <f>"'"&amp;Table5[[#This Row],[rxn]]&amp;"'"&amp;CHAR(9)&amp;IF(AND(Table5[[#This Row],[kapp_slack_ub]]&lt;&gt;0,Table5[[#This Row],[kapp_old]]&lt;$F$1),$F$1,Table5[[#This Row],[kapp_old]])</f>
        <v>'RXN-DAOorn_x_FWD-rt7626'	27141.27779288</v>
      </c>
      <c r="M676" s="1">
        <f>_xlfn.XLOOKUP(Table5[[#This Row],[rxn]],Table3[name],Table3[flux],$F$1)</f>
        <v>27141.277792879999</v>
      </c>
      <c r="N676" s="1">
        <f>IFERROR(Table5[[#This Row],[min flux]]/Table5[[#This Row],[associated enzload]],"")</f>
        <v>25706434889.649902</v>
      </c>
      <c r="O676" s="1">
        <f>_xlfn.NUMBERVALUE(IF(Table5[[#This Row],[flux/enzload]]="","",ABS($N$1-Table5[[#This Row],[flux/enzload]])))</f>
        <v>1374209882769.3</v>
      </c>
      <c r="P676" s="1">
        <f>Table5[[#This Row],[kapp_old]]+IFERROR(((Table5[[#This Row],[kapp_slack_ub]]-Table5[[#This Row],[kapp_slack_lb]])/Table5[[#This Row],[associated enzload]]),0)</f>
        <v>27141.277792879999</v>
      </c>
      <c r="Q676" s="1" t="str">
        <f>"'"&amp;Table5[[#This Row],[rxn]]&amp;"'"&amp;CHAR(9)&amp;Table5[[#This Row],[kapp + (slack_ub - slack_lb)/enzload]]</f>
        <v>'RXN-DAOorn_x_FWD-rt7626'	27141.27779288</v>
      </c>
      <c r="R676" s="1">
        <f>_xlfn.XLOOKUP(Table5[[#This Row],[rxn]],Table38[name],Table38[flux],0)</f>
        <v>0</v>
      </c>
      <c r="S676" s="1">
        <f>_xlfn.XLOOKUP(SUBSTITUTE(Table5[[#This Row],[rxn]],"RXN-","ENZLOAD-"),Table38[name],Table38[flux],0)</f>
        <v>0</v>
      </c>
      <c r="T676" s="1" t="b">
        <f>AND(Table5[[#This Row],[ENZLOAD flux in kapp-slack.gms]]=0,Table5[[#This Row],[flux in kapp-slack.gms]]&lt;&gt;0,NOT(Table5[[#This Row],[spont or unknown?]]))</f>
        <v>0</v>
      </c>
      <c r="U676" s="1" t="b">
        <f>OR(_xlfn.TEXTAFTER(Table5[[#This Row],[rxn]],"-",-1)="SPONT",_xlfn.TEXTAFTER(Table5[[#This Row],[rxn]],"-",-1)="UNKNOWN")</f>
        <v>0</v>
      </c>
      <c r="V676" s="1">
        <f>_xlfn.XLOOKUP(SUBSTITUTE(Table5[[#This Row],[rxn]],"RXN-","ENZLOAD-"),Table4[rxn],Table4[ub],0)</f>
        <v>1.06862963</v>
      </c>
      <c r="W676" s="1" t="b">
        <f>AND(Table5[[#This Row],[FVA ENZLOAD flux UB]]=0,Table5[[#This Row],[ENZ not made when it should be?]])</f>
        <v>0</v>
      </c>
    </row>
    <row r="677" spans="1:23" hidden="1">
      <c r="A677" s="1" t="s">
        <v>5155</v>
      </c>
      <c r="B677" s="1" t="str">
        <f>_xlfn.TEXTBEFORE(Table38[[#This Row],[all fluxes from kapp-slack]]," ",,,,"")</f>
        <v>ENZSYN-rt1544_rm</v>
      </c>
      <c r="C677" s="1">
        <f>_xlfn.NUMBERVALUE(IFERROR(_xlfn.TEXTAFTER(Table38[[#This Row],[all fluxes from kapp-slack]]," ",-1,,,""),""))</f>
        <v>3.0876199999999999E-10</v>
      </c>
      <c r="F677" s="1" t="s">
        <v>7540</v>
      </c>
      <c r="G677" s="1" t="str">
        <f>_xlfn.TEXTBEFORE(Table5[[#This Row],[rxn     kapp_old        kapp_slack_ub   kapp_slack_lb]]," ")</f>
        <v>RXN-DAOpro_x_FWD-rt3508</v>
      </c>
      <c r="H67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67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677" s="1">
        <f>_xlfn.NUMBERVALUE(_xlfn.TEXTAFTER(Table5[[#This Row],[rxn     kapp_old        kapp_slack_ub   kapp_slack_lb]]," ",-1))</f>
        <v>0</v>
      </c>
      <c r="K677" s="1">
        <f>_xlfn.XLOOKUP(SUBSTITUTE(Table5[[#This Row],[rxn]],"RXN-","ENZLOAD-"),ENZLOAD[name],ENZLOAD[flux],0)</f>
        <v>1.8577234120000001E-8</v>
      </c>
      <c r="L677" s="1" t="str">
        <f>"'"&amp;Table5[[#This Row],[rxn]]&amp;"'"&amp;CHAR(9)&amp;IF(AND(Table5[[#This Row],[kapp_slack_ub]]&lt;&gt;0,Table5[[#This Row],[kapp_old]]&lt;$F$1),$F$1,Table5[[#This Row],[kapp_old]])</f>
        <v>'RXN-DAOpro_x_FWD-rt3508'	27141.27779288</v>
      </c>
      <c r="M677" s="1">
        <f>_xlfn.XLOOKUP(Table5[[#This Row],[rxn]],Table3[name],Table3[flux],$F$1)</f>
        <v>27141.277792879999</v>
      </c>
      <c r="N677" s="1">
        <f>IFERROR(Table5[[#This Row],[min flux]]/Table5[[#This Row],[associated enzload]],"")</f>
        <v>1460996702607.0938</v>
      </c>
      <c r="O677" s="1">
        <f>_xlfn.NUMBERVALUE(IF(Table5[[#This Row],[flux/enzload]]="","",ABS($N$1-Table5[[#This Row],[flux/enzload]])))</f>
        <v>61080384948.140099</v>
      </c>
      <c r="P677" s="1">
        <f>Table5[[#This Row],[kapp_old]]+IFERROR(((Table5[[#This Row],[kapp_slack_ub]]-Table5[[#This Row],[kapp_slack_lb]])/Table5[[#This Row],[associated enzload]]),0)</f>
        <v>27141.277792879999</v>
      </c>
      <c r="Q677" s="1" t="str">
        <f>"'"&amp;Table5[[#This Row],[rxn]]&amp;"'"&amp;CHAR(9)&amp;Table5[[#This Row],[kapp + (slack_ub - slack_lb)/enzload]]</f>
        <v>'RXN-DAOpro_x_FWD-rt3508'	27141.27779288</v>
      </c>
      <c r="R677" s="1">
        <f>_xlfn.XLOOKUP(Table5[[#This Row],[rxn]],Table38[name],Table38[flux],0)</f>
        <v>0</v>
      </c>
      <c r="S677" s="1">
        <f>_xlfn.XLOOKUP(SUBSTITUTE(Table5[[#This Row],[rxn]],"RXN-","ENZLOAD-"),Table38[name],Table38[flux],0)</f>
        <v>0</v>
      </c>
      <c r="T677" s="1" t="b">
        <f>AND(Table5[[#This Row],[ENZLOAD flux in kapp-slack.gms]]=0,Table5[[#This Row],[flux in kapp-slack.gms]]&lt;&gt;0,NOT(Table5[[#This Row],[spont or unknown?]]))</f>
        <v>0</v>
      </c>
      <c r="U677" s="1" t="b">
        <f>OR(_xlfn.TEXTAFTER(Table5[[#This Row],[rxn]],"-",-1)="SPONT",_xlfn.TEXTAFTER(Table5[[#This Row],[rxn]],"-",-1)="UNKNOWN")</f>
        <v>0</v>
      </c>
      <c r="V677" s="1">
        <f>_xlfn.XLOOKUP(SUBSTITUTE(Table5[[#This Row],[rxn]],"RXN-","ENZLOAD-"),Table4[rxn],Table4[ub],0)</f>
        <v>1.0720828099999999</v>
      </c>
      <c r="W677" s="1" t="b">
        <f>AND(Table5[[#This Row],[FVA ENZLOAD flux UB]]=0,Table5[[#This Row],[ENZ not made when it should be?]])</f>
        <v>0</v>
      </c>
    </row>
    <row r="678" spans="1:23" hidden="1">
      <c r="A678" s="1" t="s">
        <v>5156</v>
      </c>
      <c r="B678" s="1" t="str">
        <f>_xlfn.TEXTBEFORE(Table38[[#This Row],[all fluxes from kapp-slack]]," ",,,,"")</f>
        <v>ENZSYN-rt7052</v>
      </c>
      <c r="C678" s="1">
        <f>_xlfn.NUMBERVALUE(IFERROR(_xlfn.TEXTAFTER(Table38[[#This Row],[all fluxes from kapp-slack]]," ",-1,,,""),""))</f>
        <v>1.1421065211999999E-5</v>
      </c>
      <c r="F678" s="1" t="s">
        <v>7541</v>
      </c>
      <c r="G678" s="1" t="str">
        <f>_xlfn.TEXTBEFORE(Table5[[#This Row],[rxn     kapp_old        kapp_slack_ub   kapp_slack_lb]]," ")</f>
        <v>RXN-DAOpro_x_FWD-rt7081</v>
      </c>
      <c r="H67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67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678" s="1">
        <f>_xlfn.NUMBERVALUE(_xlfn.TEXTAFTER(Table5[[#This Row],[rxn     kapp_old        kapp_slack_ub   kapp_slack_lb]]," ",-1))</f>
        <v>0</v>
      </c>
      <c r="K678" s="1">
        <f>_xlfn.XLOOKUP(SUBSTITUTE(Table5[[#This Row],[rxn]],"RXN-","ENZLOAD-"),ENZLOAD[name],ENZLOAD[flux],0)</f>
        <v>8.7926493639999994E-8</v>
      </c>
      <c r="L678" s="1" t="str">
        <f>"'"&amp;Table5[[#This Row],[rxn]]&amp;"'"&amp;CHAR(9)&amp;IF(AND(Table5[[#This Row],[kapp_slack_ub]]&lt;&gt;0,Table5[[#This Row],[kapp_old]]&lt;$F$1),$F$1,Table5[[#This Row],[kapp_old]])</f>
        <v>'RXN-DAOpro_x_FWD-rt7081'	27141.27779288</v>
      </c>
      <c r="M678" s="1">
        <f>_xlfn.XLOOKUP(Table5[[#This Row],[rxn]],Table3[name],Table3[flux],$F$1)</f>
        <v>27141.277792879999</v>
      </c>
      <c r="N678" s="1">
        <f>IFERROR(Table5[[#This Row],[min flux]]/Table5[[#This Row],[associated enzload]],"")</f>
        <v>308681452759.9079</v>
      </c>
      <c r="O678" s="1">
        <f>_xlfn.NUMBERVALUE(IF(Table5[[#This Row],[flux/enzload]]="","",ABS($N$1-Table5[[#This Row],[flux/enzload]])))</f>
        <v>1091234864899.05</v>
      </c>
      <c r="P678" s="1">
        <f>Table5[[#This Row],[kapp_old]]+IFERROR(((Table5[[#This Row],[kapp_slack_ub]]-Table5[[#This Row],[kapp_slack_lb]])/Table5[[#This Row],[associated enzload]]),0)</f>
        <v>27141.277792879999</v>
      </c>
      <c r="Q678" s="1" t="str">
        <f>"'"&amp;Table5[[#This Row],[rxn]]&amp;"'"&amp;CHAR(9)&amp;Table5[[#This Row],[kapp + (slack_ub - slack_lb)/enzload]]</f>
        <v>'RXN-DAOpro_x_FWD-rt7081'	27141.27779288</v>
      </c>
      <c r="R678" s="1">
        <f>_xlfn.XLOOKUP(Table5[[#This Row],[rxn]],Table38[name],Table38[flux],0)</f>
        <v>0</v>
      </c>
      <c r="S678" s="1">
        <f>_xlfn.XLOOKUP(SUBSTITUTE(Table5[[#This Row],[rxn]],"RXN-","ENZLOAD-"),Table38[name],Table38[flux],0)</f>
        <v>0</v>
      </c>
      <c r="T678" s="1" t="b">
        <f>AND(Table5[[#This Row],[ENZLOAD flux in kapp-slack.gms]]=0,Table5[[#This Row],[flux in kapp-slack.gms]]&lt;&gt;0,NOT(Table5[[#This Row],[spont or unknown?]]))</f>
        <v>0</v>
      </c>
      <c r="U678" s="1" t="b">
        <f>OR(_xlfn.TEXTAFTER(Table5[[#This Row],[rxn]],"-",-1)="SPONT",_xlfn.TEXTAFTER(Table5[[#This Row],[rxn]],"-",-1)="UNKNOWN")</f>
        <v>0</v>
      </c>
      <c r="V678" s="1">
        <f>_xlfn.XLOOKUP(SUBSTITUTE(Table5[[#This Row],[rxn]],"RXN-","ENZLOAD-"),Table4[rxn],Table4[ub],0)</f>
        <v>1.0662821600000001</v>
      </c>
      <c r="W678" s="1" t="b">
        <f>AND(Table5[[#This Row],[FVA ENZLOAD flux UB]]=0,Table5[[#This Row],[ENZ not made when it should be?]])</f>
        <v>0</v>
      </c>
    </row>
    <row r="679" spans="1:23" hidden="1">
      <c r="A679" s="1" t="s">
        <v>5157</v>
      </c>
      <c r="B679" s="1" t="str">
        <f>_xlfn.TEXTBEFORE(Table38[[#This Row],[all fluxes from kapp-slack]]," ",,,,"")</f>
        <v>ENZSYN-rt3584</v>
      </c>
      <c r="C679" s="1">
        <f>_xlfn.NUMBERVALUE(IFERROR(_xlfn.TEXTAFTER(Table38[[#This Row],[all fluxes from kapp-slack]]," ",-1,,,""),""))</f>
        <v>8.7448760489E-5</v>
      </c>
      <c r="F679" s="1" t="s">
        <v>7542</v>
      </c>
      <c r="G679" s="1" t="str">
        <f>_xlfn.TEXTBEFORE(Table5[[#This Row],[rxn     kapp_old        kapp_slack_ub   kapp_slack_lb]]," ")</f>
        <v>RXN-DAOpro_x_FWD-rt7626</v>
      </c>
      <c r="H67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67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679" s="1">
        <f>_xlfn.NUMBERVALUE(_xlfn.TEXTAFTER(Table5[[#This Row],[rxn     kapp_old        kapp_slack_ub   kapp_slack_lb]]," ",-1))</f>
        <v>0</v>
      </c>
      <c r="K679" s="1">
        <f>_xlfn.XLOOKUP(SUBSTITUTE(Table5[[#This Row],[rxn]],"RXN-","ENZLOAD-"),ENZLOAD[name],ENZLOAD[flux],0)</f>
        <v>1.0558164875600001E-6</v>
      </c>
      <c r="L679" s="1" t="str">
        <f>"'"&amp;Table5[[#This Row],[rxn]]&amp;"'"&amp;CHAR(9)&amp;IF(AND(Table5[[#This Row],[kapp_slack_ub]]&lt;&gt;0,Table5[[#This Row],[kapp_old]]&lt;$F$1),$F$1,Table5[[#This Row],[kapp_old]])</f>
        <v>'RXN-DAOpro_x_FWD-rt7626'	27141.27779288</v>
      </c>
      <c r="M679" s="1">
        <f>_xlfn.XLOOKUP(Table5[[#This Row],[rxn]],Table3[name],Table3[flux],$F$1)</f>
        <v>27141.277792879999</v>
      </c>
      <c r="N679" s="1">
        <f>IFERROR(Table5[[#This Row],[min flux]]/Table5[[#This Row],[associated enzload]],"")</f>
        <v>25706434889.649902</v>
      </c>
      <c r="O679" s="1">
        <f>_xlfn.NUMBERVALUE(IF(Table5[[#This Row],[flux/enzload]]="","",ABS($N$1-Table5[[#This Row],[flux/enzload]])))</f>
        <v>1374209882769.3</v>
      </c>
      <c r="P679" s="1">
        <f>Table5[[#This Row],[kapp_old]]+IFERROR(((Table5[[#This Row],[kapp_slack_ub]]-Table5[[#This Row],[kapp_slack_lb]])/Table5[[#This Row],[associated enzload]]),0)</f>
        <v>27141.277792879999</v>
      </c>
      <c r="Q679" s="1" t="str">
        <f>"'"&amp;Table5[[#This Row],[rxn]]&amp;"'"&amp;CHAR(9)&amp;Table5[[#This Row],[kapp + (slack_ub - slack_lb)/enzload]]</f>
        <v>'RXN-DAOpro_x_FWD-rt7626'	27141.27779288</v>
      </c>
      <c r="R679" s="1">
        <f>_xlfn.XLOOKUP(Table5[[#This Row],[rxn]],Table38[name],Table38[flux],0)</f>
        <v>0</v>
      </c>
      <c r="S679" s="1">
        <f>_xlfn.XLOOKUP(SUBSTITUTE(Table5[[#This Row],[rxn]],"RXN-","ENZLOAD-"),Table38[name],Table38[flux],0)</f>
        <v>0</v>
      </c>
      <c r="T679" s="1" t="b">
        <f>AND(Table5[[#This Row],[ENZLOAD flux in kapp-slack.gms]]=0,Table5[[#This Row],[flux in kapp-slack.gms]]&lt;&gt;0,NOT(Table5[[#This Row],[spont or unknown?]]))</f>
        <v>0</v>
      </c>
      <c r="U679" s="1" t="b">
        <f>OR(_xlfn.TEXTAFTER(Table5[[#This Row],[rxn]],"-",-1)="SPONT",_xlfn.TEXTAFTER(Table5[[#This Row],[rxn]],"-",-1)="UNKNOWN")</f>
        <v>0</v>
      </c>
      <c r="V679" s="1">
        <f>_xlfn.XLOOKUP(SUBSTITUTE(Table5[[#This Row],[rxn]],"RXN-","ENZLOAD-"),Table4[rxn],Table4[ub],0)</f>
        <v>1.06862963</v>
      </c>
      <c r="W679" s="1" t="b">
        <f>AND(Table5[[#This Row],[FVA ENZLOAD flux UB]]=0,Table5[[#This Row],[ENZ not made when it should be?]])</f>
        <v>0</v>
      </c>
    </row>
    <row r="680" spans="1:23" hidden="1">
      <c r="A680" s="1" t="s">
        <v>5158</v>
      </c>
      <c r="B680" s="1" t="str">
        <f>_xlfn.TEXTBEFORE(Table38[[#This Row],[all fluxes from kapp-slack]]," ",,,,"")</f>
        <v>ENZSYN-rt2087</v>
      </c>
      <c r="C680" s="1">
        <f>_xlfn.NUMBERVALUE(IFERROR(_xlfn.TEXTAFTER(Table38[[#This Row],[all fluxes from kapp-slack]]," ",-1,,,""),""))</f>
        <v>4.2901280000000001E-9</v>
      </c>
      <c r="F680" s="1" t="s">
        <v>7545</v>
      </c>
      <c r="G680" s="1" t="str">
        <f>_xlfn.TEXTBEFORE(Table5[[#This Row],[rxn     kapp_old        kapp_slack_ub   kapp_slack_lb]]," ")</f>
        <v>RXN-DCAt_c_e_FWD-rt15442799</v>
      </c>
      <c r="H68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68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680" s="1">
        <f>_xlfn.NUMBERVALUE(_xlfn.TEXTAFTER(Table5[[#This Row],[rxn     kapp_old        kapp_slack_ub   kapp_slack_lb]]," ",-1))</f>
        <v>0</v>
      </c>
      <c r="K680" s="1">
        <f>_xlfn.XLOOKUP(SUBSTITUTE(Table5[[#This Row],[rxn]],"RXN-","ENZLOAD-"),ENZLOAD[name],ENZLOAD[flux],0)</f>
        <v>3.7733456139999999E-8</v>
      </c>
      <c r="L680" s="1" t="str">
        <f>"'"&amp;Table5[[#This Row],[rxn]]&amp;"'"&amp;CHAR(9)&amp;IF(AND(Table5[[#This Row],[kapp_slack_ub]]&lt;&gt;0,Table5[[#This Row],[kapp_old]]&lt;$F$1),$F$1,Table5[[#This Row],[kapp_old]])</f>
        <v>'RXN-DCAt_c_e_FWD-rt15442799'	27141.27779288</v>
      </c>
      <c r="M680" s="1">
        <f>_xlfn.XLOOKUP(Table5[[#This Row],[rxn]],Table3[name],Table3[flux],$F$1)</f>
        <v>27141.277792879999</v>
      </c>
      <c r="N680" s="1">
        <f>IFERROR(Table5[[#This Row],[min flux]]/Table5[[#This Row],[associated enzload]],"")</f>
        <v>719289473303.99512</v>
      </c>
      <c r="O680" s="1">
        <f>_xlfn.NUMBERVALUE(IF(Table5[[#This Row],[flux/enzload]]="","",ABS($N$1-Table5[[#This Row],[flux/enzload]])))</f>
        <v>680626844354.95801</v>
      </c>
      <c r="P680" s="1">
        <f>Table5[[#This Row],[kapp_old]]+IFERROR(((Table5[[#This Row],[kapp_slack_ub]]-Table5[[#This Row],[kapp_slack_lb]])/Table5[[#This Row],[associated enzload]]),0)</f>
        <v>27141.277792879999</v>
      </c>
      <c r="Q680" s="1" t="str">
        <f>"'"&amp;Table5[[#This Row],[rxn]]&amp;"'"&amp;CHAR(9)&amp;Table5[[#This Row],[kapp + (slack_ub - slack_lb)/enzload]]</f>
        <v>'RXN-DCAt_c_e_FWD-rt15442799'	27141.27779288</v>
      </c>
      <c r="R680" s="1">
        <f>_xlfn.XLOOKUP(Table5[[#This Row],[rxn]],Table38[name],Table38[flux],0)</f>
        <v>0</v>
      </c>
      <c r="S680" s="1">
        <f>_xlfn.XLOOKUP(SUBSTITUTE(Table5[[#This Row],[rxn]],"RXN-","ENZLOAD-"),Table38[name],Table38[flux],0)</f>
        <v>0</v>
      </c>
      <c r="T680" s="1" t="b">
        <f>AND(Table5[[#This Row],[ENZLOAD flux in kapp-slack.gms]]=0,Table5[[#This Row],[flux in kapp-slack.gms]]&lt;&gt;0,NOT(Table5[[#This Row],[spont or unknown?]]))</f>
        <v>0</v>
      </c>
      <c r="U680" s="1" t="b">
        <f>OR(_xlfn.TEXTAFTER(Table5[[#This Row],[rxn]],"-",-1)="SPONT",_xlfn.TEXTAFTER(Table5[[#This Row],[rxn]],"-",-1)="UNKNOWN")</f>
        <v>0</v>
      </c>
      <c r="V680" s="1">
        <f>_xlfn.XLOOKUP(SUBSTITUTE(Table5[[#This Row],[rxn]],"RXN-","ENZLOAD-"),Table4[rxn],Table4[ub],0)</f>
        <v>0.29296214999999998</v>
      </c>
      <c r="W680" s="1" t="b">
        <f>AND(Table5[[#This Row],[FVA ENZLOAD flux UB]]=0,Table5[[#This Row],[ENZ not made when it should be?]])</f>
        <v>0</v>
      </c>
    </row>
    <row r="681" spans="1:23" hidden="1">
      <c r="A681" s="1" t="s">
        <v>5159</v>
      </c>
      <c r="B681" s="1" t="str">
        <f>_xlfn.TEXTBEFORE(Table38[[#This Row],[all fluxes from kapp-slack]]," ",,,,"")</f>
        <v>ENZSYN-FECOORCPLX1</v>
      </c>
      <c r="C681" s="1">
        <f>_xlfn.NUMBERVALUE(IFERROR(_xlfn.TEXTAFTER(Table38[[#This Row],[all fluxes from kapp-slack]]," ",-1,,,""),""))</f>
        <v>5.8530709999999998E-9</v>
      </c>
      <c r="F681" s="1" t="s">
        <v>7546</v>
      </c>
      <c r="G681" s="1" t="str">
        <f>_xlfn.TEXTBEFORE(Table5[[#This Row],[rxn     kapp_old        kapp_slack_ub   kapp_slack_lb]]," ")</f>
        <v>RXN-DCAt_c_e_REV-rt15442799</v>
      </c>
      <c r="H68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68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681" s="1">
        <f>_xlfn.NUMBERVALUE(_xlfn.TEXTAFTER(Table5[[#This Row],[rxn     kapp_old        kapp_slack_ub   kapp_slack_lb]]," ",-1))</f>
        <v>0</v>
      </c>
      <c r="K681" s="1">
        <f>_xlfn.XLOOKUP(SUBSTITUTE(Table5[[#This Row],[rxn]],"RXN-","ENZLOAD-"),ENZLOAD[name],ENZLOAD[flux],0)</f>
        <v>3.7733456139999999E-8</v>
      </c>
      <c r="L681" s="1" t="str">
        <f>"'"&amp;Table5[[#This Row],[rxn]]&amp;"'"&amp;CHAR(9)&amp;IF(AND(Table5[[#This Row],[kapp_slack_ub]]&lt;&gt;0,Table5[[#This Row],[kapp_old]]&lt;$F$1),$F$1,Table5[[#This Row],[kapp_old]])</f>
        <v>'RXN-DCAt_c_e_REV-rt15442799'	27141.27779288</v>
      </c>
      <c r="M681" s="1">
        <f>_xlfn.XLOOKUP(Table5[[#This Row],[rxn]],Table3[name],Table3[flux],$F$1)</f>
        <v>27141.277792879999</v>
      </c>
      <c r="N681" s="1">
        <f>IFERROR(Table5[[#This Row],[min flux]]/Table5[[#This Row],[associated enzload]],"")</f>
        <v>719289473303.99512</v>
      </c>
      <c r="O681" s="1">
        <f>_xlfn.NUMBERVALUE(IF(Table5[[#This Row],[flux/enzload]]="","",ABS($N$1-Table5[[#This Row],[flux/enzload]])))</f>
        <v>680626844354.95801</v>
      </c>
      <c r="P681" s="1">
        <f>Table5[[#This Row],[kapp_old]]+IFERROR(((Table5[[#This Row],[kapp_slack_ub]]-Table5[[#This Row],[kapp_slack_lb]])/Table5[[#This Row],[associated enzload]]),0)</f>
        <v>27141.277792879999</v>
      </c>
      <c r="Q681" s="1" t="str">
        <f>"'"&amp;Table5[[#This Row],[rxn]]&amp;"'"&amp;CHAR(9)&amp;Table5[[#This Row],[kapp + (slack_ub - slack_lb)/enzload]]</f>
        <v>'RXN-DCAt_c_e_REV-rt15442799'	27141.27779288</v>
      </c>
      <c r="R681" s="1">
        <f>_xlfn.XLOOKUP(Table5[[#This Row],[rxn]],Table38[name],Table38[flux],0)</f>
        <v>0</v>
      </c>
      <c r="S681" s="1">
        <f>_xlfn.XLOOKUP(SUBSTITUTE(Table5[[#This Row],[rxn]],"RXN-","ENZLOAD-"),Table38[name],Table38[flux],0)</f>
        <v>0</v>
      </c>
      <c r="T681" s="1" t="b">
        <f>AND(Table5[[#This Row],[ENZLOAD flux in kapp-slack.gms]]=0,Table5[[#This Row],[flux in kapp-slack.gms]]&lt;&gt;0,NOT(Table5[[#This Row],[spont or unknown?]]))</f>
        <v>0</v>
      </c>
      <c r="U681" s="1" t="b">
        <f>OR(_xlfn.TEXTAFTER(Table5[[#This Row],[rxn]],"-",-1)="SPONT",_xlfn.TEXTAFTER(Table5[[#This Row],[rxn]],"-",-1)="UNKNOWN")</f>
        <v>0</v>
      </c>
      <c r="V681" s="1">
        <f>_xlfn.XLOOKUP(SUBSTITUTE(Table5[[#This Row],[rxn]],"RXN-","ENZLOAD-"),Table4[rxn],Table4[ub],0)</f>
        <v>0.29296214999999998</v>
      </c>
      <c r="W681" s="1" t="b">
        <f>AND(Table5[[#This Row],[FVA ENZLOAD flux UB]]=0,Table5[[#This Row],[ENZ not made when it should be?]])</f>
        <v>0</v>
      </c>
    </row>
    <row r="682" spans="1:23" hidden="1">
      <c r="A682" s="1" t="s">
        <v>5160</v>
      </c>
      <c r="B682" s="1" t="str">
        <f>_xlfn.TEXTBEFORE(Table38[[#This Row],[all fluxes from kapp-slack]]," ",,,,"")</f>
        <v>ENZSYN-FECRq9CPLX</v>
      </c>
      <c r="C682" s="1">
        <f>_xlfn.NUMBERVALUE(IFERROR(_xlfn.TEXTAFTER(Table38[[#This Row],[all fluxes from kapp-slack]]," ",-1,,,""),""))</f>
        <v>6.1984382900000004E-7</v>
      </c>
      <c r="F682" s="1" t="s">
        <v>7547</v>
      </c>
      <c r="G682" s="1" t="str">
        <f>_xlfn.TEXTBEFORE(Table5[[#This Row],[rxn     kapp_old        kapp_slack_ub   kapp_slack_lb]]," ")</f>
        <v>RXN-DCAt_c_x_FWD-rt5693</v>
      </c>
      <c r="H68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68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682" s="1">
        <f>_xlfn.NUMBERVALUE(_xlfn.TEXTAFTER(Table5[[#This Row],[rxn     kapp_old        kapp_slack_ub   kapp_slack_lb]]," ",-1))</f>
        <v>0</v>
      </c>
      <c r="K682" s="1">
        <f>_xlfn.XLOOKUP(SUBSTITUTE(Table5[[#This Row],[rxn]],"RXN-","ENZLOAD-"),ENZLOAD[name],ENZLOAD[flux],0)</f>
        <v>8.9353702043999998E-7</v>
      </c>
      <c r="L682" s="1" t="str">
        <f>"'"&amp;Table5[[#This Row],[rxn]]&amp;"'"&amp;CHAR(9)&amp;IF(AND(Table5[[#This Row],[kapp_slack_ub]]&lt;&gt;0,Table5[[#This Row],[kapp_old]]&lt;$F$1),$F$1,Table5[[#This Row],[kapp_old]])</f>
        <v>'RXN-DCAt_c_x_FWD-rt5693'	27141.27779288</v>
      </c>
      <c r="M682" s="1">
        <f>_xlfn.XLOOKUP(Table5[[#This Row],[rxn]],Table3[name],Table3[flux],$F$1)</f>
        <v>27141.277792879999</v>
      </c>
      <c r="N682" s="1">
        <f>IFERROR(Table5[[#This Row],[min flux]]/Table5[[#This Row],[associated enzload]],"")</f>
        <v>30375101615.280533</v>
      </c>
      <c r="O682" s="1">
        <f>_xlfn.NUMBERVALUE(IF(Table5[[#This Row],[flux/enzload]]="","",ABS($N$1-Table5[[#This Row],[flux/enzload]])))</f>
        <v>1369541216043.6699</v>
      </c>
      <c r="P682" s="1">
        <f>Table5[[#This Row],[kapp_old]]+IFERROR(((Table5[[#This Row],[kapp_slack_ub]]-Table5[[#This Row],[kapp_slack_lb]])/Table5[[#This Row],[associated enzload]]),0)</f>
        <v>27141.277792879999</v>
      </c>
      <c r="Q682" s="1" t="str">
        <f>"'"&amp;Table5[[#This Row],[rxn]]&amp;"'"&amp;CHAR(9)&amp;Table5[[#This Row],[kapp + (slack_ub - slack_lb)/enzload]]</f>
        <v>'RXN-DCAt_c_x_FWD-rt5693'	27141.27779288</v>
      </c>
      <c r="R682" s="1">
        <f>_xlfn.XLOOKUP(Table5[[#This Row],[rxn]],Table38[name],Table38[flux],0)</f>
        <v>0</v>
      </c>
      <c r="S682" s="1">
        <f>_xlfn.XLOOKUP(SUBSTITUTE(Table5[[#This Row],[rxn]],"RXN-","ENZLOAD-"),Table38[name],Table38[flux],0)</f>
        <v>0</v>
      </c>
      <c r="T682" s="1" t="b">
        <f>AND(Table5[[#This Row],[ENZLOAD flux in kapp-slack.gms]]=0,Table5[[#This Row],[flux in kapp-slack.gms]]&lt;&gt;0,NOT(Table5[[#This Row],[spont or unknown?]]))</f>
        <v>0</v>
      </c>
      <c r="U682" s="1" t="b">
        <f>OR(_xlfn.TEXTAFTER(Table5[[#This Row],[rxn]],"-",-1)="SPONT",_xlfn.TEXTAFTER(Table5[[#This Row],[rxn]],"-",-1)="UNKNOWN")</f>
        <v>0</v>
      </c>
      <c r="V682" s="1">
        <f>_xlfn.XLOOKUP(SUBSTITUTE(Table5[[#This Row],[rxn]],"RXN-","ENZLOAD-"),Table4[rxn],Table4[ub],0)</f>
        <v>1.55721194</v>
      </c>
      <c r="W682" s="1" t="b">
        <f>AND(Table5[[#This Row],[FVA ENZLOAD flux UB]]=0,Table5[[#This Row],[ENZ not made when it should be?]])</f>
        <v>0</v>
      </c>
    </row>
    <row r="683" spans="1:23" hidden="1">
      <c r="A683" s="1" t="s">
        <v>5161</v>
      </c>
      <c r="B683" s="1" t="str">
        <f>_xlfn.TEXTBEFORE(Table38[[#This Row],[all fluxes from kapp-slack]]," ",,,,"")</f>
        <v>ENZSYN-rt4281</v>
      </c>
      <c r="C683" s="1">
        <f>_xlfn.NUMBERVALUE(IFERROR(_xlfn.TEXTAFTER(Table38[[#This Row],[all fluxes from kapp-slack]]," ",-1,,,""),""))</f>
        <v>9.0063372000000003E-8</v>
      </c>
      <c r="F683" s="1" t="s">
        <v>7548</v>
      </c>
      <c r="G683" s="1" t="str">
        <f>_xlfn.TEXTBEFORE(Table5[[#This Row],[rxn     kapp_old        kapp_slack_ub   kapp_slack_lb]]," ")</f>
        <v>RXN-DCAt_c_x_REV-rt5693</v>
      </c>
      <c r="H68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68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683" s="1">
        <f>_xlfn.NUMBERVALUE(_xlfn.TEXTAFTER(Table5[[#This Row],[rxn     kapp_old        kapp_slack_ub   kapp_slack_lb]]," ",-1))</f>
        <v>0</v>
      </c>
      <c r="K683" s="1">
        <f>_xlfn.XLOOKUP(SUBSTITUTE(Table5[[#This Row],[rxn]],"RXN-","ENZLOAD-"),ENZLOAD[name],ENZLOAD[flux],0)</f>
        <v>8.9353702043999998E-7</v>
      </c>
      <c r="L683" s="1" t="str">
        <f>"'"&amp;Table5[[#This Row],[rxn]]&amp;"'"&amp;CHAR(9)&amp;IF(AND(Table5[[#This Row],[kapp_slack_ub]]&lt;&gt;0,Table5[[#This Row],[kapp_old]]&lt;$F$1),$F$1,Table5[[#This Row],[kapp_old]])</f>
        <v>'RXN-DCAt_c_x_REV-rt5693'	27141.27779288</v>
      </c>
      <c r="M683" s="1">
        <f>_xlfn.XLOOKUP(Table5[[#This Row],[rxn]],Table3[name],Table3[flux],$F$1)</f>
        <v>27141.277792879999</v>
      </c>
      <c r="N683" s="1">
        <f>IFERROR(Table5[[#This Row],[min flux]]/Table5[[#This Row],[associated enzload]],"")</f>
        <v>30375101615.280533</v>
      </c>
      <c r="O683" s="1">
        <f>_xlfn.NUMBERVALUE(IF(Table5[[#This Row],[flux/enzload]]="","",ABS($N$1-Table5[[#This Row],[flux/enzload]])))</f>
        <v>1369541216043.6699</v>
      </c>
      <c r="P683" s="1">
        <f>Table5[[#This Row],[kapp_old]]+IFERROR(((Table5[[#This Row],[kapp_slack_ub]]-Table5[[#This Row],[kapp_slack_lb]])/Table5[[#This Row],[associated enzload]]),0)</f>
        <v>27141.277792879999</v>
      </c>
      <c r="Q683" s="1" t="str">
        <f>"'"&amp;Table5[[#This Row],[rxn]]&amp;"'"&amp;CHAR(9)&amp;Table5[[#This Row],[kapp + (slack_ub - slack_lb)/enzload]]</f>
        <v>'RXN-DCAt_c_x_REV-rt5693'	27141.27779288</v>
      </c>
      <c r="R683" s="1">
        <f>_xlfn.XLOOKUP(Table5[[#This Row],[rxn]],Table38[name],Table38[flux],0)</f>
        <v>0</v>
      </c>
      <c r="S683" s="1">
        <f>_xlfn.XLOOKUP(SUBSTITUTE(Table5[[#This Row],[rxn]],"RXN-","ENZLOAD-"),Table38[name],Table38[flux],0)</f>
        <v>0</v>
      </c>
      <c r="T683" s="1" t="b">
        <f>AND(Table5[[#This Row],[ENZLOAD flux in kapp-slack.gms]]=0,Table5[[#This Row],[flux in kapp-slack.gms]]&lt;&gt;0,NOT(Table5[[#This Row],[spont or unknown?]]))</f>
        <v>0</v>
      </c>
      <c r="U683" s="1" t="b">
        <f>OR(_xlfn.TEXTAFTER(Table5[[#This Row],[rxn]],"-",-1)="SPONT",_xlfn.TEXTAFTER(Table5[[#This Row],[rxn]],"-",-1)="UNKNOWN")</f>
        <v>0</v>
      </c>
      <c r="V683" s="1">
        <f>_xlfn.XLOOKUP(SUBSTITUTE(Table5[[#This Row],[rxn]],"RXN-","ENZLOAD-"),Table4[rxn],Table4[ub],0)</f>
        <v>1.55721194</v>
      </c>
      <c r="W683" s="1" t="b">
        <f>AND(Table5[[#This Row],[FVA ENZLOAD flux UB]]=0,Table5[[#This Row],[ENZ not made when it should be?]])</f>
        <v>0</v>
      </c>
    </row>
    <row r="684" spans="1:23" hidden="1">
      <c r="A684" s="1" t="s">
        <v>5162</v>
      </c>
      <c r="B684" s="1" t="str">
        <f>_xlfn.TEXTBEFORE(Table38[[#This Row],[all fluxes from kapp-slack]]," ",,,,"")</f>
        <v>ENZSYN-rt5633_c</v>
      </c>
      <c r="C684" s="1">
        <f>_xlfn.NUMBERVALUE(IFERROR(_xlfn.TEXTAFTER(Table38[[#This Row],[all fluxes from kapp-slack]]," ",-1,,,""),""))</f>
        <v>5.4576360000000002E-7</v>
      </c>
      <c r="F684" s="1" t="s">
        <v>7554</v>
      </c>
      <c r="G684" s="1" t="str">
        <f>_xlfn.TEXTBEFORE(Table5[[#This Row],[rxn     kapp_old        kapp_slack_ub   kapp_slack_lb]]," ")</f>
        <v>RXN-DCMPDA_c_FWD-rt8268</v>
      </c>
      <c r="H684" s="1">
        <f>_xlfn.NUMBERVALUE(_xlfn.TEXTBEFORE(TRIM(_xlfn.TEXTAFTER(_xlfn.TEXTBEFORE(Table5[[#This Row],[rxn     kapp_old        kapp_slack_ub   kapp_slack_lb]],Table5[[#This Row],[kapp_slack_lb]],-1),Table5[[#This Row],[rxn]]))," "))</f>
        <v>1828.4273360597899</v>
      </c>
      <c r="I68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684" s="1">
        <f>_xlfn.NUMBERVALUE(_xlfn.TEXTAFTER(Table5[[#This Row],[rxn     kapp_old        kapp_slack_ub   kapp_slack_lb]]," ",-1))</f>
        <v>0</v>
      </c>
      <c r="K684" s="1">
        <f>_xlfn.XLOOKUP(SUBSTITUTE(Table5[[#This Row],[rxn]],"RXN-","ENZLOAD-"),ENZLOAD[name],ENZLOAD[flux],0)</f>
        <v>1.21256751E-9</v>
      </c>
      <c r="L684" s="1" t="str">
        <f>"'"&amp;Table5[[#This Row],[rxn]]&amp;"'"&amp;CHAR(9)&amp;IF(AND(Table5[[#This Row],[kapp_slack_ub]]&lt;&gt;0,Table5[[#This Row],[kapp_old]]&lt;$F$1),$F$1,Table5[[#This Row],[kapp_old]])</f>
        <v>'RXN-DCMPDA_c_FWD-rt8268'	1828.42733605979</v>
      </c>
      <c r="M684" s="1">
        <f>_xlfn.XLOOKUP(Table5[[#This Row],[rxn]],Table3[name],Table3[flux],$F$1)</f>
        <v>27141.277792879999</v>
      </c>
      <c r="N684" s="1">
        <f>IFERROR(Table5[[#This Row],[min flux]]/Table5[[#This Row],[associated enzload]],"")</f>
        <v>22383312738504.762</v>
      </c>
      <c r="O684" s="1">
        <f>_xlfn.NUMBERVALUE(IF(Table5[[#This Row],[flux/enzload]]="","",ABS($N$1-Table5[[#This Row],[flux/enzload]])))</f>
        <v>20983396420845.801</v>
      </c>
      <c r="P684" s="1">
        <f>Table5[[#This Row],[kapp_old]]+IFERROR(((Table5[[#This Row],[kapp_slack_ub]]-Table5[[#This Row],[kapp_slack_lb]])/Table5[[#This Row],[associated enzload]]),0)</f>
        <v>1828.4273360597899</v>
      </c>
      <c r="Q684" s="1" t="str">
        <f>"'"&amp;Table5[[#This Row],[rxn]]&amp;"'"&amp;CHAR(9)&amp;Table5[[#This Row],[kapp + (slack_ub - slack_lb)/enzload]]</f>
        <v>'RXN-DCMPDA_c_FWD-rt8268'	1828.42733605979</v>
      </c>
      <c r="R684" s="1">
        <f>_xlfn.XLOOKUP(Table5[[#This Row],[rxn]],Table38[name],Table38[flux],0)</f>
        <v>0</v>
      </c>
      <c r="S684" s="1">
        <f>_xlfn.XLOOKUP(SUBSTITUTE(Table5[[#This Row],[rxn]],"RXN-","ENZLOAD-"),Table38[name],Table38[flux],0)</f>
        <v>0</v>
      </c>
      <c r="T684" s="1" t="b">
        <f>AND(Table5[[#This Row],[ENZLOAD flux in kapp-slack.gms]]=0,Table5[[#This Row],[flux in kapp-slack.gms]]&lt;&gt;0,NOT(Table5[[#This Row],[spont or unknown?]]))</f>
        <v>0</v>
      </c>
      <c r="U684" s="1" t="b">
        <f>OR(_xlfn.TEXTAFTER(Table5[[#This Row],[rxn]],"-",-1)="SPONT",_xlfn.TEXTAFTER(Table5[[#This Row],[rxn]],"-",-1)="UNKNOWN")</f>
        <v>0</v>
      </c>
      <c r="V684" s="1">
        <f>_xlfn.XLOOKUP(SUBSTITUTE(Table5[[#This Row],[rxn]],"RXN-","ENZLOAD-"),Table4[rxn],Table4[ub],0)</f>
        <v>1.4910914399999999</v>
      </c>
      <c r="W684" s="1" t="b">
        <f>AND(Table5[[#This Row],[FVA ENZLOAD flux UB]]=0,Table5[[#This Row],[ENZ not made when it should be?]])</f>
        <v>0</v>
      </c>
    </row>
    <row r="685" spans="1:23" hidden="1">
      <c r="A685" s="1" t="s">
        <v>5163</v>
      </c>
      <c r="B685" s="1" t="str">
        <f>_xlfn.TEXTBEFORE(Table38[[#This Row],[all fluxes from kapp-slack]]," ",,,,"")</f>
        <v>ENZSYN-rt2297_rm</v>
      </c>
      <c r="C685" s="1">
        <f>_xlfn.NUMBERVALUE(IFERROR(_xlfn.TEXTAFTER(Table38[[#This Row],[all fluxes from kapp-slack]]," ",-1,,,""),""))</f>
        <v>1.3853996199999999E-7</v>
      </c>
      <c r="F685" s="1" t="s">
        <v>7555</v>
      </c>
      <c r="G685" s="1" t="str">
        <f>_xlfn.TEXTBEFORE(Table5[[#This Row],[rxn     kapp_old        kapp_slack_ub   kapp_slack_lb]]," ")</f>
        <v>RXN-DCTPD_c_FWD-rt0757</v>
      </c>
      <c r="H68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68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685" s="1">
        <f>_xlfn.NUMBERVALUE(_xlfn.TEXTAFTER(Table5[[#This Row],[rxn     kapp_old        kapp_slack_ub   kapp_slack_lb]]," ",-1))</f>
        <v>0</v>
      </c>
      <c r="K685" s="1">
        <f>_xlfn.XLOOKUP(SUBSTITUTE(Table5[[#This Row],[rxn]],"RXN-","ENZLOAD-"),ENZLOAD[name],ENZLOAD[flux],0)</f>
        <v>7.6289293809999998E-8</v>
      </c>
      <c r="L685" s="1" t="str">
        <f>"'"&amp;Table5[[#This Row],[rxn]]&amp;"'"&amp;CHAR(9)&amp;IF(AND(Table5[[#This Row],[kapp_slack_ub]]&lt;&gt;0,Table5[[#This Row],[kapp_old]]&lt;$F$1),$F$1,Table5[[#This Row],[kapp_old]])</f>
        <v>'RXN-DCTPD_c_FWD-rt0757'	27141.27779288</v>
      </c>
      <c r="M685" s="1">
        <f>_xlfn.XLOOKUP(Table5[[#This Row],[rxn]],Table3[name],Table3[flux],$F$1)</f>
        <v>27141.277792879999</v>
      </c>
      <c r="N685" s="1">
        <f>IFERROR(Table5[[#This Row],[min flux]]/Table5[[#This Row],[associated enzload]],"")</f>
        <v>355767846802.67053</v>
      </c>
      <c r="O685" s="1">
        <f>_xlfn.NUMBERVALUE(IF(Table5[[#This Row],[flux/enzload]]="","",ABS($N$1-Table5[[#This Row],[flux/enzload]])))</f>
        <v>1044148470856.28</v>
      </c>
      <c r="P685" s="1">
        <f>Table5[[#This Row],[kapp_old]]+IFERROR(((Table5[[#This Row],[kapp_slack_ub]]-Table5[[#This Row],[kapp_slack_lb]])/Table5[[#This Row],[associated enzload]]),0)</f>
        <v>27141.277792879999</v>
      </c>
      <c r="Q685" s="1" t="str">
        <f>"'"&amp;Table5[[#This Row],[rxn]]&amp;"'"&amp;CHAR(9)&amp;Table5[[#This Row],[kapp + (slack_ub - slack_lb)/enzload]]</f>
        <v>'RXN-DCTPD_c_FWD-rt0757'	27141.27779288</v>
      </c>
      <c r="R685" s="1">
        <f>_xlfn.XLOOKUP(Table5[[#This Row],[rxn]],Table38[name],Table38[flux],0)</f>
        <v>0</v>
      </c>
      <c r="S685" s="1">
        <f>_xlfn.XLOOKUP(SUBSTITUTE(Table5[[#This Row],[rxn]],"RXN-","ENZLOAD-"),Table38[name],Table38[flux],0)</f>
        <v>0</v>
      </c>
      <c r="T685" s="1" t="b">
        <f>AND(Table5[[#This Row],[ENZLOAD flux in kapp-slack.gms]]=0,Table5[[#This Row],[flux in kapp-slack.gms]]&lt;&gt;0,NOT(Table5[[#This Row],[spont or unknown?]]))</f>
        <v>0</v>
      </c>
      <c r="U685" s="1" t="b">
        <f>OR(_xlfn.TEXTAFTER(Table5[[#This Row],[rxn]],"-",-1)="SPONT",_xlfn.TEXTAFTER(Table5[[#This Row],[rxn]],"-",-1)="UNKNOWN")</f>
        <v>0</v>
      </c>
      <c r="V685" s="1">
        <f>_xlfn.XLOOKUP(SUBSTITUTE(Table5[[#This Row],[rxn]],"RXN-","ENZLOAD-"),Table4[rxn],Table4[ub],0)</f>
        <v>0.43360544000000001</v>
      </c>
      <c r="W685" s="1" t="b">
        <f>AND(Table5[[#This Row],[FVA ENZLOAD flux UB]]=0,Table5[[#This Row],[ENZ not made when it should be?]])</f>
        <v>0</v>
      </c>
    </row>
    <row r="686" spans="1:23" hidden="1">
      <c r="A686" s="1" t="s">
        <v>5164</v>
      </c>
      <c r="B686" s="1" t="str">
        <f>_xlfn.TEXTBEFORE(Table38[[#This Row],[all fluxes from kapp-slack]]," ",,,,"")</f>
        <v>ENZSYN-rt6208_m</v>
      </c>
      <c r="C686" s="1">
        <f>_xlfn.NUMBERVALUE(IFERROR(_xlfn.TEXTAFTER(Table38[[#This Row],[all fluxes from kapp-slack]]," ",-1,,,""),""))</f>
        <v>6.5220499999999998E-9</v>
      </c>
      <c r="F686" s="1" t="s">
        <v>7556</v>
      </c>
      <c r="G686" s="1" t="str">
        <f>_xlfn.TEXTBEFORE(Table5[[#This Row],[rxn     kapp_old        kapp_slack_ub   kapp_slack_lb]]," ")</f>
        <v>RXN-DCYTD_c_FWD-rt7919</v>
      </c>
      <c r="H68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68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686" s="1">
        <f>_xlfn.NUMBERVALUE(_xlfn.TEXTAFTER(Table5[[#This Row],[rxn     kapp_old        kapp_slack_ub   kapp_slack_lb]]," ",-1))</f>
        <v>0</v>
      </c>
      <c r="K686" s="1">
        <f>_xlfn.XLOOKUP(SUBSTITUTE(Table5[[#This Row],[rxn]],"RXN-","ENZLOAD-"),ENZLOAD[name],ENZLOAD[flux],0)</f>
        <v>1.0784251003000001E-7</v>
      </c>
      <c r="L686" s="1" t="str">
        <f>"'"&amp;Table5[[#This Row],[rxn]]&amp;"'"&amp;CHAR(9)&amp;IF(AND(Table5[[#This Row],[kapp_slack_ub]]&lt;&gt;0,Table5[[#This Row],[kapp_old]]&lt;$F$1),$F$1,Table5[[#This Row],[kapp_old]])</f>
        <v>'RXN-DCYTD_c_FWD-rt7919'	27141.27779288</v>
      </c>
      <c r="M686" s="1">
        <f>_xlfn.XLOOKUP(Table5[[#This Row],[rxn]],Table3[name],Table3[flux],$F$1)</f>
        <v>27141.277792879999</v>
      </c>
      <c r="N686" s="1">
        <f>IFERROR(Table5[[#This Row],[min flux]]/Table5[[#This Row],[associated enzload]],"")</f>
        <v>251675130570.77161</v>
      </c>
      <c r="O686" s="1">
        <f>_xlfn.NUMBERVALUE(IF(Table5[[#This Row],[flux/enzload]]="","",ABS($N$1-Table5[[#This Row],[flux/enzload]])))</f>
        <v>1148241187088.1799</v>
      </c>
      <c r="P686" s="1">
        <f>Table5[[#This Row],[kapp_old]]+IFERROR(((Table5[[#This Row],[kapp_slack_ub]]-Table5[[#This Row],[kapp_slack_lb]])/Table5[[#This Row],[associated enzload]]),0)</f>
        <v>27141.277792879999</v>
      </c>
      <c r="Q686" s="1" t="str">
        <f>"'"&amp;Table5[[#This Row],[rxn]]&amp;"'"&amp;CHAR(9)&amp;Table5[[#This Row],[kapp + (slack_ub - slack_lb)/enzload]]</f>
        <v>'RXN-DCYTD_c_FWD-rt7919'	27141.27779288</v>
      </c>
      <c r="R686" s="1">
        <f>_xlfn.XLOOKUP(Table5[[#This Row],[rxn]],Table38[name],Table38[flux],0)</f>
        <v>2.7376529168709998E-3</v>
      </c>
      <c r="S686" s="1">
        <f>_xlfn.XLOOKUP(SUBSTITUTE(Table5[[#This Row],[rxn]],"RXN-","ENZLOAD-"),Table38[name],Table38[flux],0)</f>
        <v>3.8992751999999998E-8</v>
      </c>
      <c r="T686" s="1" t="b">
        <f>AND(Table5[[#This Row],[ENZLOAD flux in kapp-slack.gms]]=0,Table5[[#This Row],[flux in kapp-slack.gms]]&lt;&gt;0,NOT(Table5[[#This Row],[spont or unknown?]]))</f>
        <v>0</v>
      </c>
      <c r="U686" s="1" t="b">
        <f>OR(_xlfn.TEXTAFTER(Table5[[#This Row],[rxn]],"-",-1)="SPONT",_xlfn.TEXTAFTER(Table5[[#This Row],[rxn]],"-",-1)="UNKNOWN")</f>
        <v>0</v>
      </c>
      <c r="V686" s="1">
        <f>_xlfn.XLOOKUP(SUBSTITUTE(Table5[[#This Row],[rxn]],"RXN-","ENZLOAD-"),Table4[rxn],Table4[ub],0)</f>
        <v>2.3453990199999999</v>
      </c>
      <c r="W686" s="1" t="b">
        <f>AND(Table5[[#This Row],[FVA ENZLOAD flux UB]]=0,Table5[[#This Row],[ENZ not made when it should be?]])</f>
        <v>0</v>
      </c>
    </row>
    <row r="687" spans="1:23" hidden="1">
      <c r="A687" s="1" t="s">
        <v>5165</v>
      </c>
      <c r="B687" s="1" t="str">
        <f>_xlfn.TEXTBEFORE(Table38[[#This Row],[all fluxes from kapp-slack]]," ",,,,"")</f>
        <v>ENZSYN-rt7905</v>
      </c>
      <c r="C687" s="1">
        <f>_xlfn.NUMBERVALUE(IFERROR(_xlfn.TEXTAFTER(Table38[[#This Row],[all fluxes from kapp-slack]]," ",-1,,,""),""))</f>
        <v>3.8089649400000002E-7</v>
      </c>
      <c r="F687" s="1" t="s">
        <v>7562</v>
      </c>
      <c r="G687" s="1" t="str">
        <f>_xlfn.TEXTBEFORE(Table5[[#This Row],[rxn     kapp_old        kapp_slack_ub   kapp_slack_lb]]," ")</f>
        <v>RXN-DDCAt_c_e_FWD-rt15442799</v>
      </c>
      <c r="H68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68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687" s="1">
        <f>_xlfn.NUMBERVALUE(_xlfn.TEXTAFTER(Table5[[#This Row],[rxn     kapp_old        kapp_slack_ub   kapp_slack_lb]]," ",-1))</f>
        <v>0</v>
      </c>
      <c r="K687" s="1">
        <f>_xlfn.XLOOKUP(SUBSTITUTE(Table5[[#This Row],[rxn]],"RXN-","ENZLOAD-"),ENZLOAD[name],ENZLOAD[flux],0)</f>
        <v>3.7733456139999999E-8</v>
      </c>
      <c r="L687" s="1" t="str">
        <f>"'"&amp;Table5[[#This Row],[rxn]]&amp;"'"&amp;CHAR(9)&amp;IF(AND(Table5[[#This Row],[kapp_slack_ub]]&lt;&gt;0,Table5[[#This Row],[kapp_old]]&lt;$F$1),$F$1,Table5[[#This Row],[kapp_old]])</f>
        <v>'RXN-DDCAt_c_e_FWD-rt15442799'	27141.27779288</v>
      </c>
      <c r="M687" s="1">
        <f>_xlfn.XLOOKUP(Table5[[#This Row],[rxn]],Table3[name],Table3[flux],$F$1)</f>
        <v>27141.277792879999</v>
      </c>
      <c r="N687" s="1">
        <f>IFERROR(Table5[[#This Row],[min flux]]/Table5[[#This Row],[associated enzload]],"")</f>
        <v>719289473303.99512</v>
      </c>
      <c r="O687" s="1">
        <f>_xlfn.NUMBERVALUE(IF(Table5[[#This Row],[flux/enzload]]="","",ABS($N$1-Table5[[#This Row],[flux/enzload]])))</f>
        <v>680626844354.95801</v>
      </c>
      <c r="P687" s="1">
        <f>Table5[[#This Row],[kapp_old]]+IFERROR(((Table5[[#This Row],[kapp_slack_ub]]-Table5[[#This Row],[kapp_slack_lb]])/Table5[[#This Row],[associated enzload]]),0)</f>
        <v>27141.277792879999</v>
      </c>
      <c r="Q687" s="1" t="str">
        <f>"'"&amp;Table5[[#This Row],[rxn]]&amp;"'"&amp;CHAR(9)&amp;Table5[[#This Row],[kapp + (slack_ub - slack_lb)/enzload]]</f>
        <v>'RXN-DDCAt_c_e_FWD-rt15442799'	27141.27779288</v>
      </c>
      <c r="R687" s="1">
        <f>_xlfn.XLOOKUP(Table5[[#This Row],[rxn]],Table38[name],Table38[flux],0)</f>
        <v>0</v>
      </c>
      <c r="S687" s="1">
        <f>_xlfn.XLOOKUP(SUBSTITUTE(Table5[[#This Row],[rxn]],"RXN-","ENZLOAD-"),Table38[name],Table38[flux],0)</f>
        <v>0</v>
      </c>
      <c r="T687" s="1" t="b">
        <f>AND(Table5[[#This Row],[ENZLOAD flux in kapp-slack.gms]]=0,Table5[[#This Row],[flux in kapp-slack.gms]]&lt;&gt;0,NOT(Table5[[#This Row],[spont or unknown?]]))</f>
        <v>0</v>
      </c>
      <c r="U687" s="1" t="b">
        <f>OR(_xlfn.TEXTAFTER(Table5[[#This Row],[rxn]],"-",-1)="SPONT",_xlfn.TEXTAFTER(Table5[[#This Row],[rxn]],"-",-1)="UNKNOWN")</f>
        <v>0</v>
      </c>
      <c r="V687" s="1">
        <f>_xlfn.XLOOKUP(SUBSTITUTE(Table5[[#This Row],[rxn]],"RXN-","ENZLOAD-"),Table4[rxn],Table4[ub],0)</f>
        <v>0.29296214999999998</v>
      </c>
      <c r="W687" s="1" t="b">
        <f>AND(Table5[[#This Row],[FVA ENZLOAD flux UB]]=0,Table5[[#This Row],[ENZ not made when it should be?]])</f>
        <v>0</v>
      </c>
    </row>
    <row r="688" spans="1:23" hidden="1">
      <c r="A688" s="1" t="s">
        <v>5166</v>
      </c>
      <c r="B688" s="1" t="str">
        <f>_xlfn.TEXTBEFORE(Table38[[#This Row],[all fluxes from kapp-slack]]," ",,,,"")</f>
        <v>ENZSYN-rt1632</v>
      </c>
      <c r="C688" s="1">
        <f>_xlfn.NUMBERVALUE(IFERROR(_xlfn.TEXTAFTER(Table38[[#This Row],[all fluxes from kapp-slack]]," ",-1,,,""),""))</f>
        <v>6.9293868840000004E-6</v>
      </c>
      <c r="F688" s="1" t="s">
        <v>7563</v>
      </c>
      <c r="G688" s="1" t="str">
        <f>_xlfn.TEXTBEFORE(Table5[[#This Row],[rxn     kapp_old        kapp_slack_ub   kapp_slack_lb]]," ")</f>
        <v>RXN-DDCAt_c_e_REV-rt15442799</v>
      </c>
      <c r="H68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68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688" s="1">
        <f>_xlfn.NUMBERVALUE(_xlfn.TEXTAFTER(Table5[[#This Row],[rxn     kapp_old        kapp_slack_ub   kapp_slack_lb]]," ",-1))</f>
        <v>0</v>
      </c>
      <c r="K688" s="1">
        <f>_xlfn.XLOOKUP(SUBSTITUTE(Table5[[#This Row],[rxn]],"RXN-","ENZLOAD-"),ENZLOAD[name],ENZLOAD[flux],0)</f>
        <v>3.7733456139999999E-8</v>
      </c>
      <c r="L688" s="1" t="str">
        <f>"'"&amp;Table5[[#This Row],[rxn]]&amp;"'"&amp;CHAR(9)&amp;IF(AND(Table5[[#This Row],[kapp_slack_ub]]&lt;&gt;0,Table5[[#This Row],[kapp_old]]&lt;$F$1),$F$1,Table5[[#This Row],[kapp_old]])</f>
        <v>'RXN-DDCAt_c_e_REV-rt15442799'	27141.27779288</v>
      </c>
      <c r="M688" s="1">
        <f>_xlfn.XLOOKUP(Table5[[#This Row],[rxn]],Table3[name],Table3[flux],$F$1)</f>
        <v>27141.277792879999</v>
      </c>
      <c r="N688" s="1">
        <f>IFERROR(Table5[[#This Row],[min flux]]/Table5[[#This Row],[associated enzload]],"")</f>
        <v>719289473303.99512</v>
      </c>
      <c r="O688" s="1">
        <f>_xlfn.NUMBERVALUE(IF(Table5[[#This Row],[flux/enzload]]="","",ABS($N$1-Table5[[#This Row],[flux/enzload]])))</f>
        <v>680626844354.95801</v>
      </c>
      <c r="P688" s="1">
        <f>Table5[[#This Row],[kapp_old]]+IFERROR(((Table5[[#This Row],[kapp_slack_ub]]-Table5[[#This Row],[kapp_slack_lb]])/Table5[[#This Row],[associated enzload]]),0)</f>
        <v>27141.277792879999</v>
      </c>
      <c r="Q688" s="1" t="str">
        <f>"'"&amp;Table5[[#This Row],[rxn]]&amp;"'"&amp;CHAR(9)&amp;Table5[[#This Row],[kapp + (slack_ub - slack_lb)/enzload]]</f>
        <v>'RXN-DDCAt_c_e_REV-rt15442799'	27141.27779288</v>
      </c>
      <c r="R688" s="1">
        <f>_xlfn.XLOOKUP(Table5[[#This Row],[rxn]],Table38[name],Table38[flux],0)</f>
        <v>0</v>
      </c>
      <c r="S688" s="1">
        <f>_xlfn.XLOOKUP(SUBSTITUTE(Table5[[#This Row],[rxn]],"RXN-","ENZLOAD-"),Table38[name],Table38[flux],0)</f>
        <v>0</v>
      </c>
      <c r="T688" s="1" t="b">
        <f>AND(Table5[[#This Row],[ENZLOAD flux in kapp-slack.gms]]=0,Table5[[#This Row],[flux in kapp-slack.gms]]&lt;&gt;0,NOT(Table5[[#This Row],[spont or unknown?]]))</f>
        <v>0</v>
      </c>
      <c r="U688" s="1" t="b">
        <f>OR(_xlfn.TEXTAFTER(Table5[[#This Row],[rxn]],"-",-1)="SPONT",_xlfn.TEXTAFTER(Table5[[#This Row],[rxn]],"-",-1)="UNKNOWN")</f>
        <v>0</v>
      </c>
      <c r="V688" s="1">
        <f>_xlfn.XLOOKUP(SUBSTITUTE(Table5[[#This Row],[rxn]],"RXN-","ENZLOAD-"),Table4[rxn],Table4[ub],0)</f>
        <v>0.29296214999999998</v>
      </c>
      <c r="W688" s="1" t="b">
        <f>AND(Table5[[#This Row],[FVA ENZLOAD flux UB]]=0,Table5[[#This Row],[ENZ not made when it should be?]])</f>
        <v>0</v>
      </c>
    </row>
    <row r="689" spans="1:23" hidden="1">
      <c r="A689" s="1" t="s">
        <v>5167</v>
      </c>
      <c r="B689" s="1" t="str">
        <f>_xlfn.TEXTBEFORE(Table38[[#This Row],[all fluxes from kapp-slack]]," ",,,,"")</f>
        <v>ENZSYN-rt2336</v>
      </c>
      <c r="C689" s="1">
        <f>_xlfn.NUMBERVALUE(IFERROR(_xlfn.TEXTAFTER(Table38[[#This Row],[all fluxes from kapp-slack]]," ",-1,,,""),""))</f>
        <v>1.7207699789999999E-6</v>
      </c>
      <c r="F689" s="1" t="s">
        <v>7566</v>
      </c>
      <c r="G689" s="1" t="str">
        <f>_xlfn.TEXTBEFORE(Table5[[#This Row],[rxn     kapp_old        kapp_slack_ub   kapp_slack_lb]]," ")</f>
        <v>RXN-DDCAt_c_x_FWD-rt5693</v>
      </c>
      <c r="H68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68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689" s="1">
        <f>_xlfn.NUMBERVALUE(_xlfn.TEXTAFTER(Table5[[#This Row],[rxn     kapp_old        kapp_slack_ub   kapp_slack_lb]]," ",-1))</f>
        <v>0</v>
      </c>
      <c r="K689" s="1">
        <f>_xlfn.XLOOKUP(SUBSTITUTE(Table5[[#This Row],[rxn]],"RXN-","ENZLOAD-"),ENZLOAD[name],ENZLOAD[flux],0)</f>
        <v>8.9353702043999998E-7</v>
      </c>
      <c r="L689" s="1" t="str">
        <f>"'"&amp;Table5[[#This Row],[rxn]]&amp;"'"&amp;CHAR(9)&amp;IF(AND(Table5[[#This Row],[kapp_slack_ub]]&lt;&gt;0,Table5[[#This Row],[kapp_old]]&lt;$F$1),$F$1,Table5[[#This Row],[kapp_old]])</f>
        <v>'RXN-DDCAt_c_x_FWD-rt5693'	27141.27779288</v>
      </c>
      <c r="M689" s="1">
        <f>_xlfn.XLOOKUP(Table5[[#This Row],[rxn]],Table3[name],Table3[flux],$F$1)</f>
        <v>27141.277792879999</v>
      </c>
      <c r="N689" s="1">
        <f>IFERROR(Table5[[#This Row],[min flux]]/Table5[[#This Row],[associated enzload]],"")</f>
        <v>30375101615.280533</v>
      </c>
      <c r="O689" s="1">
        <f>_xlfn.NUMBERVALUE(IF(Table5[[#This Row],[flux/enzload]]="","",ABS($N$1-Table5[[#This Row],[flux/enzload]])))</f>
        <v>1369541216043.6699</v>
      </c>
      <c r="P689" s="1">
        <f>Table5[[#This Row],[kapp_old]]+IFERROR(((Table5[[#This Row],[kapp_slack_ub]]-Table5[[#This Row],[kapp_slack_lb]])/Table5[[#This Row],[associated enzload]]),0)</f>
        <v>27141.277792879999</v>
      </c>
      <c r="Q689" s="1" t="str">
        <f>"'"&amp;Table5[[#This Row],[rxn]]&amp;"'"&amp;CHAR(9)&amp;Table5[[#This Row],[kapp + (slack_ub - slack_lb)/enzload]]</f>
        <v>'RXN-DDCAt_c_x_FWD-rt5693'	27141.27779288</v>
      </c>
      <c r="R689" s="1">
        <f>_xlfn.XLOOKUP(Table5[[#This Row],[rxn]],Table38[name],Table38[flux],0)</f>
        <v>0</v>
      </c>
      <c r="S689" s="1">
        <f>_xlfn.XLOOKUP(SUBSTITUTE(Table5[[#This Row],[rxn]],"RXN-","ENZLOAD-"),Table38[name],Table38[flux],0)</f>
        <v>0</v>
      </c>
      <c r="T689" s="1" t="b">
        <f>AND(Table5[[#This Row],[ENZLOAD flux in kapp-slack.gms]]=0,Table5[[#This Row],[flux in kapp-slack.gms]]&lt;&gt;0,NOT(Table5[[#This Row],[spont or unknown?]]))</f>
        <v>0</v>
      </c>
      <c r="U689" s="1" t="b">
        <f>OR(_xlfn.TEXTAFTER(Table5[[#This Row],[rxn]],"-",-1)="SPONT",_xlfn.TEXTAFTER(Table5[[#This Row],[rxn]],"-",-1)="UNKNOWN")</f>
        <v>0</v>
      </c>
      <c r="V689" s="1">
        <f>_xlfn.XLOOKUP(SUBSTITUTE(Table5[[#This Row],[rxn]],"RXN-","ENZLOAD-"),Table4[rxn],Table4[ub],0)</f>
        <v>1.55721194</v>
      </c>
      <c r="W689" s="1" t="b">
        <f>AND(Table5[[#This Row],[FVA ENZLOAD flux UB]]=0,Table5[[#This Row],[ENZ not made when it should be?]])</f>
        <v>0</v>
      </c>
    </row>
    <row r="690" spans="1:23" hidden="1">
      <c r="A690" s="1" t="s">
        <v>5168</v>
      </c>
      <c r="B690" s="1" t="str">
        <f>_xlfn.TEXTBEFORE(Table38[[#This Row],[all fluxes from kapp-slack]]," ",,,,"")</f>
        <v>ENZSYN-rt3384</v>
      </c>
      <c r="C690" s="1">
        <f>_xlfn.NUMBERVALUE(IFERROR(_xlfn.TEXTAFTER(Table38[[#This Row],[all fluxes from kapp-slack]]," ",-1,,,""),""))</f>
        <v>4.5411186299999996E-6</v>
      </c>
      <c r="F690" s="1" t="s">
        <v>7567</v>
      </c>
      <c r="G690" s="1" t="str">
        <f>_xlfn.TEXTBEFORE(Table5[[#This Row],[rxn     kapp_old        kapp_slack_ub   kapp_slack_lb]]," ")</f>
        <v>RXN-DDCAt_c_x_REV-rt5693</v>
      </c>
      <c r="H69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69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690" s="1">
        <f>_xlfn.NUMBERVALUE(_xlfn.TEXTAFTER(Table5[[#This Row],[rxn     kapp_old        kapp_slack_ub   kapp_slack_lb]]," ",-1))</f>
        <v>0</v>
      </c>
      <c r="K690" s="1">
        <f>_xlfn.XLOOKUP(SUBSTITUTE(Table5[[#This Row],[rxn]],"RXN-","ENZLOAD-"),ENZLOAD[name],ENZLOAD[flux],0)</f>
        <v>8.9353702043999998E-7</v>
      </c>
      <c r="L690" s="1" t="str">
        <f>"'"&amp;Table5[[#This Row],[rxn]]&amp;"'"&amp;CHAR(9)&amp;IF(AND(Table5[[#This Row],[kapp_slack_ub]]&lt;&gt;0,Table5[[#This Row],[kapp_old]]&lt;$F$1),$F$1,Table5[[#This Row],[kapp_old]])</f>
        <v>'RXN-DDCAt_c_x_REV-rt5693'	27141.27779288</v>
      </c>
      <c r="M690" s="1">
        <f>_xlfn.XLOOKUP(Table5[[#This Row],[rxn]],Table3[name],Table3[flux],$F$1)</f>
        <v>27141.277792879999</v>
      </c>
      <c r="N690" s="1">
        <f>IFERROR(Table5[[#This Row],[min flux]]/Table5[[#This Row],[associated enzload]],"")</f>
        <v>30375101615.280533</v>
      </c>
      <c r="O690" s="1">
        <f>_xlfn.NUMBERVALUE(IF(Table5[[#This Row],[flux/enzload]]="","",ABS($N$1-Table5[[#This Row],[flux/enzload]])))</f>
        <v>1369541216043.6699</v>
      </c>
      <c r="P690" s="1">
        <f>Table5[[#This Row],[kapp_old]]+IFERROR(((Table5[[#This Row],[kapp_slack_ub]]-Table5[[#This Row],[kapp_slack_lb]])/Table5[[#This Row],[associated enzload]]),0)</f>
        <v>27141.277792879999</v>
      </c>
      <c r="Q690" s="1" t="str">
        <f>"'"&amp;Table5[[#This Row],[rxn]]&amp;"'"&amp;CHAR(9)&amp;Table5[[#This Row],[kapp + (slack_ub - slack_lb)/enzload]]</f>
        <v>'RXN-DDCAt_c_x_REV-rt5693'	27141.27779288</v>
      </c>
      <c r="R690" s="1">
        <f>_xlfn.XLOOKUP(Table5[[#This Row],[rxn]],Table38[name],Table38[flux],0)</f>
        <v>0</v>
      </c>
      <c r="S690" s="1">
        <f>_xlfn.XLOOKUP(SUBSTITUTE(Table5[[#This Row],[rxn]],"RXN-","ENZLOAD-"),Table38[name],Table38[flux],0)</f>
        <v>0</v>
      </c>
      <c r="T690" s="1" t="b">
        <f>AND(Table5[[#This Row],[ENZLOAD flux in kapp-slack.gms]]=0,Table5[[#This Row],[flux in kapp-slack.gms]]&lt;&gt;0,NOT(Table5[[#This Row],[spont or unknown?]]))</f>
        <v>0</v>
      </c>
      <c r="U690" s="1" t="b">
        <f>OR(_xlfn.TEXTAFTER(Table5[[#This Row],[rxn]],"-",-1)="SPONT",_xlfn.TEXTAFTER(Table5[[#This Row],[rxn]],"-",-1)="UNKNOWN")</f>
        <v>0</v>
      </c>
      <c r="V690" s="1">
        <f>_xlfn.XLOOKUP(SUBSTITUTE(Table5[[#This Row],[rxn]],"RXN-","ENZLOAD-"),Table4[rxn],Table4[ub],0)</f>
        <v>1.55721194</v>
      </c>
      <c r="W690" s="1" t="b">
        <f>AND(Table5[[#This Row],[FVA ENZLOAD flux UB]]=0,Table5[[#This Row],[ENZ not made when it should be?]])</f>
        <v>0</v>
      </c>
    </row>
    <row r="691" spans="1:23" hidden="1">
      <c r="A691" s="1" t="s">
        <v>5169</v>
      </c>
      <c r="B691" s="1" t="str">
        <f>_xlfn.TEXTBEFORE(Table38[[#This Row],[all fluxes from kapp-slack]]," ",,,,"")</f>
        <v>ENZSYN-rt2245</v>
      </c>
      <c r="C691" s="1">
        <f>_xlfn.NUMBERVALUE(IFERROR(_xlfn.TEXTAFTER(Table38[[#This Row],[all fluxes from kapp-slack]]," ",-1,,,""),""))</f>
        <v>9.6560572269999997E-6</v>
      </c>
      <c r="F691" s="1" t="s">
        <v>7572</v>
      </c>
      <c r="G691" s="1" t="str">
        <f>_xlfn.TEXTBEFORE(Table5[[#This Row],[rxn     kapp_old        kapp_slack_ub   kapp_slack_lb]]," ")</f>
        <v>RXN-DDPA_c_FWD-rt2234_c</v>
      </c>
      <c r="H69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69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691" s="1">
        <f>_xlfn.NUMBERVALUE(_xlfn.TEXTAFTER(Table5[[#This Row],[rxn     kapp_old        kapp_slack_ub   kapp_slack_lb]]," ",-1))</f>
        <v>0</v>
      </c>
      <c r="K691" s="1">
        <f>_xlfn.XLOOKUP(SUBSTITUTE(Table5[[#This Row],[rxn]],"RXN-","ENZLOAD-"),ENZLOAD[name],ENZLOAD[flux],0)</f>
        <v>1.80298167732E-6</v>
      </c>
      <c r="L691" s="1" t="str">
        <f>"'"&amp;Table5[[#This Row],[rxn]]&amp;"'"&amp;CHAR(9)&amp;IF(AND(Table5[[#This Row],[kapp_slack_ub]]&lt;&gt;0,Table5[[#This Row],[kapp_old]]&lt;$F$1),$F$1,Table5[[#This Row],[kapp_old]])</f>
        <v>'RXN-DDPA_c_FWD-rt2234_c'	27141.27779288</v>
      </c>
      <c r="M691" s="1">
        <f>_xlfn.XLOOKUP(Table5[[#This Row],[rxn]],Table3[name],Table3[flux],$F$1)</f>
        <v>27141.277792879999</v>
      </c>
      <c r="N691" s="1">
        <f>IFERROR(Table5[[#This Row],[min flux]]/Table5[[#This Row],[associated enzload]],"")</f>
        <v>15053551644.087431</v>
      </c>
      <c r="O691" s="1">
        <f>_xlfn.NUMBERVALUE(IF(Table5[[#This Row],[flux/enzload]]="","",ABS($N$1-Table5[[#This Row],[flux/enzload]])))</f>
        <v>1384862766014.8701</v>
      </c>
      <c r="P691" s="1">
        <f>Table5[[#This Row],[kapp_old]]+IFERROR(((Table5[[#This Row],[kapp_slack_ub]]-Table5[[#This Row],[kapp_slack_lb]])/Table5[[#This Row],[associated enzload]]),0)</f>
        <v>27141.277792879999</v>
      </c>
      <c r="Q691" s="1" t="str">
        <f>"'"&amp;Table5[[#This Row],[rxn]]&amp;"'"&amp;CHAR(9)&amp;Table5[[#This Row],[kapp + (slack_ub - slack_lb)/enzload]]</f>
        <v>'RXN-DDPA_c_FWD-rt2234_c'	27141.27779288</v>
      </c>
      <c r="R691" s="1">
        <f>_xlfn.XLOOKUP(Table5[[#This Row],[rxn]],Table38[name],Table38[flux],0)</f>
        <v>3.8461896595422998E-2</v>
      </c>
      <c r="S691" s="1">
        <f>_xlfn.XLOOKUP(SUBSTITUTE(Table5[[#This Row],[rxn]],"RXN-","ENZLOAD-"),Table38[name],Table38[flux],0)</f>
        <v>5.4781786699999998E-7</v>
      </c>
      <c r="T691" s="1" t="b">
        <f>AND(Table5[[#This Row],[ENZLOAD flux in kapp-slack.gms]]=0,Table5[[#This Row],[flux in kapp-slack.gms]]&lt;&gt;0,NOT(Table5[[#This Row],[spont or unknown?]]))</f>
        <v>0</v>
      </c>
      <c r="U691" s="1" t="b">
        <f>OR(_xlfn.TEXTAFTER(Table5[[#This Row],[rxn]],"-",-1)="SPONT",_xlfn.TEXTAFTER(Table5[[#This Row],[rxn]],"-",-1)="UNKNOWN")</f>
        <v>0</v>
      </c>
      <c r="V691" s="1">
        <f>_xlfn.XLOOKUP(SUBSTITUTE(Table5[[#This Row],[rxn]],"RXN-","ENZLOAD-"),Table4[rxn],Table4[ub],0)</f>
        <v>1.07223545</v>
      </c>
      <c r="W691" s="1" t="b">
        <f>AND(Table5[[#This Row],[FVA ENZLOAD flux UB]]=0,Table5[[#This Row],[ENZ not made when it should be?]])</f>
        <v>0</v>
      </c>
    </row>
    <row r="692" spans="1:23" hidden="1">
      <c r="A692" s="1" t="s">
        <v>5170</v>
      </c>
      <c r="B692" s="1" t="str">
        <f>_xlfn.TEXTBEFORE(Table38[[#This Row],[all fluxes from kapp-slack]]," ",,,,"")</f>
        <v>ENZSYN-rt5227</v>
      </c>
      <c r="C692" s="1">
        <f>_xlfn.NUMBERVALUE(IFERROR(_xlfn.TEXTAFTER(Table38[[#This Row],[all fluxes from kapp-slack]]," ",-1,,,""),""))</f>
        <v>4.6933242000000002E-7</v>
      </c>
      <c r="F692" s="1" t="s">
        <v>7573</v>
      </c>
      <c r="G692" s="1" t="str">
        <f>_xlfn.TEXTBEFORE(Table5[[#This Row],[rxn     kapp_old        kapp_slack_ub   kapp_slack_lb]]," ")</f>
        <v>RXN-DDPA_c_FWD-rt3787_c</v>
      </c>
      <c r="H69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69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692" s="1">
        <f>_xlfn.NUMBERVALUE(_xlfn.TEXTAFTER(Table5[[#This Row],[rxn     kapp_old        kapp_slack_ub   kapp_slack_lb]]," ",-1))</f>
        <v>0</v>
      </c>
      <c r="K692" s="1">
        <f>_xlfn.XLOOKUP(SUBSTITUTE(Table5[[#This Row],[rxn]],"RXN-","ENZLOAD-"),ENZLOAD[name],ENZLOAD[flux],0)</f>
        <v>7.5511597618999999E-7</v>
      </c>
      <c r="L692" s="1" t="str">
        <f>"'"&amp;Table5[[#This Row],[rxn]]&amp;"'"&amp;CHAR(9)&amp;IF(AND(Table5[[#This Row],[kapp_slack_ub]]&lt;&gt;0,Table5[[#This Row],[kapp_old]]&lt;$F$1),$F$1,Table5[[#This Row],[kapp_old]])</f>
        <v>'RXN-DDPA_c_FWD-rt3787_c'	27141.27779288</v>
      </c>
      <c r="M692" s="1">
        <f>_xlfn.XLOOKUP(Table5[[#This Row],[rxn]],Table3[name],Table3[flux],$F$1)</f>
        <v>27141.277792879999</v>
      </c>
      <c r="N692" s="1">
        <f>IFERROR(Table5[[#This Row],[min flux]]/Table5[[#This Row],[associated enzload]],"")</f>
        <v>35943191044.405602</v>
      </c>
      <c r="O692" s="1">
        <f>_xlfn.NUMBERVALUE(IF(Table5[[#This Row],[flux/enzload]]="","",ABS($N$1-Table5[[#This Row],[flux/enzload]])))</f>
        <v>1363973126614.55</v>
      </c>
      <c r="P692" s="1">
        <f>Table5[[#This Row],[kapp_old]]+IFERROR(((Table5[[#This Row],[kapp_slack_ub]]-Table5[[#This Row],[kapp_slack_lb]])/Table5[[#This Row],[associated enzload]]),0)</f>
        <v>27141.277792879999</v>
      </c>
      <c r="Q692" s="1" t="str">
        <f>"'"&amp;Table5[[#This Row],[rxn]]&amp;"'"&amp;CHAR(9)&amp;Table5[[#This Row],[kapp + (slack_ub - slack_lb)/enzload]]</f>
        <v>'RXN-DDPA_c_FWD-rt3787_c'	27141.27779288</v>
      </c>
      <c r="R692" s="1">
        <f>_xlfn.XLOOKUP(Table5[[#This Row],[rxn]],Table38[name],Table38[flux],0)</f>
        <v>0</v>
      </c>
      <c r="S692" s="1">
        <f>_xlfn.XLOOKUP(SUBSTITUTE(Table5[[#This Row],[rxn]],"RXN-","ENZLOAD-"),Table38[name],Table38[flux],0)</f>
        <v>0</v>
      </c>
      <c r="T692" s="1" t="b">
        <f>AND(Table5[[#This Row],[ENZLOAD flux in kapp-slack.gms]]=0,Table5[[#This Row],[flux in kapp-slack.gms]]&lt;&gt;0,NOT(Table5[[#This Row],[spont or unknown?]]))</f>
        <v>0</v>
      </c>
      <c r="U692" s="1" t="b">
        <f>OR(_xlfn.TEXTAFTER(Table5[[#This Row],[rxn]],"-",-1)="SPONT",_xlfn.TEXTAFTER(Table5[[#This Row],[rxn]],"-",-1)="UNKNOWN")</f>
        <v>0</v>
      </c>
      <c r="V692" s="1">
        <f>_xlfn.XLOOKUP(SUBSTITUTE(Table5[[#This Row],[rxn]],"RXN-","ENZLOAD-"),Table4[rxn],Table4[ub],0)</f>
        <v>0.97408220999999995</v>
      </c>
      <c r="W692" s="1" t="b">
        <f>AND(Table5[[#This Row],[FVA ENZLOAD flux UB]]=0,Table5[[#This Row],[ENZ not made when it should be?]])</f>
        <v>0</v>
      </c>
    </row>
    <row r="693" spans="1:23" hidden="1">
      <c r="A693" s="1" t="s">
        <v>5171</v>
      </c>
      <c r="B693" s="1" t="str">
        <f>_xlfn.TEXTBEFORE(Table38[[#This Row],[all fluxes from kapp-slack]]," ",,,,"")</f>
        <v>ENZSYN-rt3731</v>
      </c>
      <c r="C693" s="1">
        <f>_xlfn.NUMBERVALUE(IFERROR(_xlfn.TEXTAFTER(Table38[[#This Row],[all fluxes from kapp-slack]]," ",-1,,,""),""))</f>
        <v>3.9385555499999998E-7</v>
      </c>
      <c r="F693" s="1" t="s">
        <v>7575</v>
      </c>
      <c r="G693" s="1" t="str">
        <f>_xlfn.TEXTBEFORE(Table5[[#This Row],[rxn     kapp_old        kapp_slack_ub   kapp_slack_lb]]," ")</f>
        <v>RXN-DDPA_m_FWD-rt3787_m</v>
      </c>
      <c r="H693" s="1">
        <f>_xlfn.NUMBERVALUE(_xlfn.TEXTBEFORE(TRIM(_xlfn.TEXTAFTER(_xlfn.TEXTBEFORE(Table5[[#This Row],[rxn     kapp_old        kapp_slack_ub   kapp_slack_lb]],Table5[[#This Row],[kapp_slack_lb]],-1),Table5[[#This Row],[rxn]]))," "))</f>
        <v>12.1253835440231</v>
      </c>
      <c r="I69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693" s="1">
        <f>_xlfn.NUMBERVALUE(_xlfn.TEXTAFTER(Table5[[#This Row],[rxn     kapp_old        kapp_slack_ub   kapp_slack_lb]]," ",-1))</f>
        <v>0</v>
      </c>
      <c r="K693" s="1">
        <f>_xlfn.XLOOKUP(SUBSTITUTE(Table5[[#This Row],[rxn]],"RXN-","ENZLOAD-"),ENZLOAD[name],ENZLOAD[flux],0)</f>
        <v>7.5511597618999999E-7</v>
      </c>
      <c r="L693" s="1" t="str">
        <f>"'"&amp;Table5[[#This Row],[rxn]]&amp;"'"&amp;CHAR(9)&amp;IF(AND(Table5[[#This Row],[kapp_slack_ub]]&lt;&gt;0,Table5[[#This Row],[kapp_old]]&lt;$F$1),$F$1,Table5[[#This Row],[kapp_old]])</f>
        <v>'RXN-DDPA_m_FWD-rt3787_m'	12.1253835440231</v>
      </c>
      <c r="M693" s="1">
        <f>_xlfn.XLOOKUP(Table5[[#This Row],[rxn]],Table3[name],Table3[flux],$F$1)</f>
        <v>27141.277792879999</v>
      </c>
      <c r="N693" s="1">
        <f>IFERROR(Table5[[#This Row],[min flux]]/Table5[[#This Row],[associated enzload]],"")</f>
        <v>35943191044.405602</v>
      </c>
      <c r="O693" s="1">
        <f>_xlfn.NUMBERVALUE(IF(Table5[[#This Row],[flux/enzload]]="","",ABS($N$1-Table5[[#This Row],[flux/enzload]])))</f>
        <v>1363973126614.55</v>
      </c>
      <c r="P693" s="1">
        <f>Table5[[#This Row],[kapp_old]]+IFERROR(((Table5[[#This Row],[kapp_slack_ub]]-Table5[[#This Row],[kapp_slack_lb]])/Table5[[#This Row],[associated enzload]]),0)</f>
        <v>12.1253835440231</v>
      </c>
      <c r="Q693" s="1" t="str">
        <f>"'"&amp;Table5[[#This Row],[rxn]]&amp;"'"&amp;CHAR(9)&amp;Table5[[#This Row],[kapp + (slack_ub - slack_lb)/enzload]]</f>
        <v>'RXN-DDPA_m_FWD-rt3787_m'	12.1253835440231</v>
      </c>
      <c r="R693" s="1">
        <f>_xlfn.XLOOKUP(Table5[[#This Row],[rxn]],Table38[name],Table38[flux],0)</f>
        <v>0</v>
      </c>
      <c r="S693" s="1">
        <f>_xlfn.XLOOKUP(SUBSTITUTE(Table5[[#This Row],[rxn]],"RXN-","ENZLOAD-"),Table38[name],Table38[flux],0)</f>
        <v>0</v>
      </c>
      <c r="T693" s="1" t="b">
        <f>AND(Table5[[#This Row],[ENZLOAD flux in kapp-slack.gms]]=0,Table5[[#This Row],[flux in kapp-slack.gms]]&lt;&gt;0,NOT(Table5[[#This Row],[spont or unknown?]]))</f>
        <v>0</v>
      </c>
      <c r="U693" s="1" t="b">
        <f>OR(_xlfn.TEXTAFTER(Table5[[#This Row],[rxn]],"-",-1)="SPONT",_xlfn.TEXTAFTER(Table5[[#This Row],[rxn]],"-",-1)="UNKNOWN")</f>
        <v>0</v>
      </c>
      <c r="V693" s="1">
        <f>_xlfn.XLOOKUP(SUBSTITUTE(Table5[[#This Row],[rxn]],"RXN-","ENZLOAD-"),Table4[rxn],Table4[ub],0)</f>
        <v>0.97408220999999995</v>
      </c>
      <c r="W693" s="1" t="b">
        <f>AND(Table5[[#This Row],[FVA ENZLOAD flux UB]]=0,Table5[[#This Row],[ENZ not made when it should be?]])</f>
        <v>0</v>
      </c>
    </row>
    <row r="694" spans="1:23" hidden="1">
      <c r="A694" s="1" t="s">
        <v>5172</v>
      </c>
      <c r="B694" s="1" t="str">
        <f>_xlfn.TEXTBEFORE(Table38[[#This Row],[all fluxes from kapp-slack]]," ",,,,"")</f>
        <v>ENZSYN-rt1299</v>
      </c>
      <c r="C694" s="1">
        <f>_xlfn.NUMBERVALUE(IFERROR(_xlfn.TEXTAFTER(Table38[[#This Row],[all fluxes from kapp-slack]]," ",-1,,,""),""))</f>
        <v>1.6694872076999999E-5</v>
      </c>
      <c r="F694" s="1" t="s">
        <v>7576</v>
      </c>
      <c r="G694" s="1" t="str">
        <f>_xlfn.TEXTBEFORE(Table5[[#This Row],[rxn     kapp_old        kapp_slack_ub   kapp_slack_lb]]," ")</f>
        <v>RXN-DECOAI82e_x_FWD-rt3539</v>
      </c>
      <c r="H69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69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694" s="1">
        <f>_xlfn.NUMBERVALUE(_xlfn.TEXTAFTER(Table5[[#This Row],[rxn     kapp_old        kapp_slack_ub   kapp_slack_lb]]," ",-1))</f>
        <v>0</v>
      </c>
      <c r="K694" s="1">
        <f>_xlfn.XLOOKUP(SUBSTITUTE(Table5[[#This Row],[rxn]],"RXN-","ENZLOAD-"),ENZLOAD[name],ENZLOAD[flux],0)</f>
        <v>1.3092721789E-7</v>
      </c>
      <c r="L694" s="1" t="str">
        <f>"'"&amp;Table5[[#This Row],[rxn]]&amp;"'"&amp;CHAR(9)&amp;IF(AND(Table5[[#This Row],[kapp_slack_ub]]&lt;&gt;0,Table5[[#This Row],[kapp_old]]&lt;$F$1),$F$1,Table5[[#This Row],[kapp_old]])</f>
        <v>'RXN-DECOAI82e_x_FWD-rt3539'	27141.27779288</v>
      </c>
      <c r="M694" s="1">
        <f>_xlfn.XLOOKUP(Table5[[#This Row],[rxn]],Table3[name],Table3[flux],$F$1)</f>
        <v>27141.277792879999</v>
      </c>
      <c r="N694" s="1">
        <f>IFERROR(Table5[[#This Row],[min flux]]/Table5[[#This Row],[associated enzload]],"")</f>
        <v>207300500463.41818</v>
      </c>
      <c r="O694" s="1">
        <f>_xlfn.NUMBERVALUE(IF(Table5[[#This Row],[flux/enzload]]="","",ABS($N$1-Table5[[#This Row],[flux/enzload]])))</f>
        <v>1192615817195.54</v>
      </c>
      <c r="P694" s="1">
        <f>Table5[[#This Row],[kapp_old]]+IFERROR(((Table5[[#This Row],[kapp_slack_ub]]-Table5[[#This Row],[kapp_slack_lb]])/Table5[[#This Row],[associated enzload]]),0)</f>
        <v>27141.277792879999</v>
      </c>
      <c r="Q694" s="1" t="str">
        <f>"'"&amp;Table5[[#This Row],[rxn]]&amp;"'"&amp;CHAR(9)&amp;Table5[[#This Row],[kapp + (slack_ub - slack_lb)/enzload]]</f>
        <v>'RXN-DECOAI82e_x_FWD-rt3539'	27141.27779288</v>
      </c>
      <c r="R694" s="1">
        <f>_xlfn.XLOOKUP(Table5[[#This Row],[rxn]],Table38[name],Table38[flux],0)</f>
        <v>0</v>
      </c>
      <c r="S694" s="1">
        <f>_xlfn.XLOOKUP(SUBSTITUTE(Table5[[#This Row],[rxn]],"RXN-","ENZLOAD-"),Table38[name],Table38[flux],0)</f>
        <v>0</v>
      </c>
      <c r="T694" s="1" t="b">
        <f>AND(Table5[[#This Row],[ENZLOAD flux in kapp-slack.gms]]=0,Table5[[#This Row],[flux in kapp-slack.gms]]&lt;&gt;0,NOT(Table5[[#This Row],[spont or unknown?]]))</f>
        <v>0</v>
      </c>
      <c r="U694" s="1" t="b">
        <f>OR(_xlfn.TEXTAFTER(Table5[[#This Row],[rxn]],"-",-1)="SPONT",_xlfn.TEXTAFTER(Table5[[#This Row],[rxn]],"-",-1)="UNKNOWN")</f>
        <v>0</v>
      </c>
      <c r="V694" s="1">
        <f>_xlfn.XLOOKUP(SUBSTITUTE(Table5[[#This Row],[rxn]],"RXN-","ENZLOAD-"),Table4[rxn],Table4[ub],0)</f>
        <v>1.4296344999999999</v>
      </c>
      <c r="W694" s="1" t="b">
        <f>AND(Table5[[#This Row],[FVA ENZLOAD flux UB]]=0,Table5[[#This Row],[ENZ not made when it should be?]])</f>
        <v>0</v>
      </c>
    </row>
    <row r="695" spans="1:23" hidden="1">
      <c r="A695" s="1" t="s">
        <v>5173</v>
      </c>
      <c r="B695" s="1" t="str">
        <f>_xlfn.TEXTBEFORE(Table38[[#This Row],[all fluxes from kapp-slack]]," ",,,,"")</f>
        <v>ENZSYN-rt3476</v>
      </c>
      <c r="C695" s="1">
        <f>_xlfn.NUMBERVALUE(IFERROR(_xlfn.TEXTAFTER(Table38[[#This Row],[all fluxes from kapp-slack]]," ",-1,,,""),""))</f>
        <v>9.9000443000000005E-8</v>
      </c>
      <c r="F695" s="1" t="s">
        <v>7577</v>
      </c>
      <c r="G695" s="1" t="str">
        <f>_xlfn.TEXTBEFORE(Table5[[#This Row],[rxn     kapp_old        kapp_slack_ub   kapp_slack_lb]]," ")</f>
        <v>RXN-DECOAR102d_x_FWD-rt4860</v>
      </c>
      <c r="H69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69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695" s="1">
        <f>_xlfn.NUMBERVALUE(_xlfn.TEXTAFTER(Table5[[#This Row],[rxn     kapp_old        kapp_slack_ub   kapp_slack_lb]]," ",-1))</f>
        <v>0</v>
      </c>
      <c r="K695" s="1">
        <f>_xlfn.XLOOKUP(SUBSTITUTE(Table5[[#This Row],[rxn]],"RXN-","ENZLOAD-"),ENZLOAD[name],ENZLOAD[flux],0)</f>
        <v>6.4770558640000006E-8</v>
      </c>
      <c r="L695" s="1" t="str">
        <f>"'"&amp;Table5[[#This Row],[rxn]]&amp;"'"&amp;CHAR(9)&amp;IF(AND(Table5[[#This Row],[kapp_slack_ub]]&lt;&gt;0,Table5[[#This Row],[kapp_old]]&lt;$F$1),$F$1,Table5[[#This Row],[kapp_old]])</f>
        <v>'RXN-DECOAR102d_x_FWD-rt4860'	27141.27779288</v>
      </c>
      <c r="M695" s="1">
        <f>_xlfn.XLOOKUP(Table5[[#This Row],[rxn]],Table3[name],Table3[flux],$F$1)</f>
        <v>27141.277792879999</v>
      </c>
      <c r="N695" s="1">
        <f>IFERROR(Table5[[#This Row],[min flux]]/Table5[[#This Row],[associated enzload]],"")</f>
        <v>419037265738.79675</v>
      </c>
      <c r="O695" s="1">
        <f>_xlfn.NUMBERVALUE(IF(Table5[[#This Row],[flux/enzload]]="","",ABS($N$1-Table5[[#This Row],[flux/enzload]])))</f>
        <v>980879051920.15698</v>
      </c>
      <c r="P695" s="1">
        <f>Table5[[#This Row],[kapp_old]]+IFERROR(((Table5[[#This Row],[kapp_slack_ub]]-Table5[[#This Row],[kapp_slack_lb]])/Table5[[#This Row],[associated enzload]]),0)</f>
        <v>27141.277792879999</v>
      </c>
      <c r="Q695" s="1" t="str">
        <f>"'"&amp;Table5[[#This Row],[rxn]]&amp;"'"&amp;CHAR(9)&amp;Table5[[#This Row],[kapp + (slack_ub - slack_lb)/enzload]]</f>
        <v>'RXN-DECOAR102d_x_FWD-rt4860'	27141.27779288</v>
      </c>
      <c r="R695" s="1">
        <f>_xlfn.XLOOKUP(Table5[[#This Row],[rxn]],Table38[name],Table38[flux],0)</f>
        <v>0</v>
      </c>
      <c r="S695" s="1">
        <f>_xlfn.XLOOKUP(SUBSTITUTE(Table5[[#This Row],[rxn]],"RXN-","ENZLOAD-"),Table38[name],Table38[flux],0)</f>
        <v>0</v>
      </c>
      <c r="T695" s="1" t="b">
        <f>AND(Table5[[#This Row],[ENZLOAD flux in kapp-slack.gms]]=0,Table5[[#This Row],[flux in kapp-slack.gms]]&lt;&gt;0,NOT(Table5[[#This Row],[spont or unknown?]]))</f>
        <v>0</v>
      </c>
      <c r="U695" s="1" t="b">
        <f>OR(_xlfn.TEXTAFTER(Table5[[#This Row],[rxn]],"-",-1)="SPONT",_xlfn.TEXTAFTER(Table5[[#This Row],[rxn]],"-",-1)="UNKNOWN")</f>
        <v>0</v>
      </c>
      <c r="V695" s="1">
        <f>_xlfn.XLOOKUP(SUBSTITUTE(Table5[[#This Row],[rxn]],"RXN-","ENZLOAD-"),Table4[rxn],Table4[ub],0)</f>
        <v>1.4444674399999999</v>
      </c>
      <c r="W695" s="1" t="b">
        <f>AND(Table5[[#This Row],[FVA ENZLOAD flux UB]]=0,Table5[[#This Row],[ENZ not made when it should be?]])</f>
        <v>0</v>
      </c>
    </row>
    <row r="696" spans="1:23" hidden="1">
      <c r="A696" s="1" t="s">
        <v>5174</v>
      </c>
      <c r="B696" s="1" t="str">
        <f>_xlfn.TEXTBEFORE(Table38[[#This Row],[all fluxes from kapp-slack]]," ",,,,"")</f>
        <v>ENZSYN-rt6820</v>
      </c>
      <c r="C696" s="1">
        <f>_xlfn.NUMBERVALUE(IFERROR(_xlfn.TEXTAFTER(Table38[[#This Row],[all fluxes from kapp-slack]]," ",-1,,,""),""))</f>
        <v>3.8089649400000002E-7</v>
      </c>
      <c r="F696" s="1" t="s">
        <v>7578</v>
      </c>
      <c r="G696" s="1" t="str">
        <f>_xlfn.TEXTBEFORE(Table5[[#This Row],[rxn     kapp_old        kapp_slack_ub   kapp_slack_lb]]," ")</f>
        <v>RXN-DECOAR103e_x_FWD-rt4860</v>
      </c>
      <c r="H69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69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696" s="1">
        <f>_xlfn.NUMBERVALUE(_xlfn.TEXTAFTER(Table5[[#This Row],[rxn     kapp_old        kapp_slack_ub   kapp_slack_lb]]," ",-1))</f>
        <v>0</v>
      </c>
      <c r="K696" s="1">
        <f>_xlfn.XLOOKUP(SUBSTITUTE(Table5[[#This Row],[rxn]],"RXN-","ENZLOAD-"),ENZLOAD[name],ENZLOAD[flux],0)</f>
        <v>6.4770558640000006E-8</v>
      </c>
      <c r="L696" s="1" t="str">
        <f>"'"&amp;Table5[[#This Row],[rxn]]&amp;"'"&amp;CHAR(9)&amp;IF(AND(Table5[[#This Row],[kapp_slack_ub]]&lt;&gt;0,Table5[[#This Row],[kapp_old]]&lt;$F$1),$F$1,Table5[[#This Row],[kapp_old]])</f>
        <v>'RXN-DECOAR103e_x_FWD-rt4860'	27141.27779288</v>
      </c>
      <c r="M696" s="1">
        <f>_xlfn.XLOOKUP(Table5[[#This Row],[rxn]],Table3[name],Table3[flux],$F$1)</f>
        <v>27141.277792879999</v>
      </c>
      <c r="N696" s="1">
        <f>IFERROR(Table5[[#This Row],[min flux]]/Table5[[#This Row],[associated enzload]],"")</f>
        <v>419037265738.79675</v>
      </c>
      <c r="O696" s="1">
        <f>_xlfn.NUMBERVALUE(IF(Table5[[#This Row],[flux/enzload]]="","",ABS($N$1-Table5[[#This Row],[flux/enzload]])))</f>
        <v>980879051920.15698</v>
      </c>
      <c r="P696" s="1">
        <f>Table5[[#This Row],[kapp_old]]+IFERROR(((Table5[[#This Row],[kapp_slack_ub]]-Table5[[#This Row],[kapp_slack_lb]])/Table5[[#This Row],[associated enzload]]),0)</f>
        <v>27141.277792879999</v>
      </c>
      <c r="Q696" s="1" t="str">
        <f>"'"&amp;Table5[[#This Row],[rxn]]&amp;"'"&amp;CHAR(9)&amp;Table5[[#This Row],[kapp + (slack_ub - slack_lb)/enzload]]</f>
        <v>'RXN-DECOAR103e_x_FWD-rt4860'	27141.27779288</v>
      </c>
      <c r="R696" s="1">
        <f>_xlfn.XLOOKUP(Table5[[#This Row],[rxn]],Table38[name],Table38[flux],0)</f>
        <v>0</v>
      </c>
      <c r="S696" s="1">
        <f>_xlfn.XLOOKUP(SUBSTITUTE(Table5[[#This Row],[rxn]],"RXN-","ENZLOAD-"),Table38[name],Table38[flux],0)</f>
        <v>0</v>
      </c>
      <c r="T696" s="1" t="b">
        <f>AND(Table5[[#This Row],[ENZLOAD flux in kapp-slack.gms]]=0,Table5[[#This Row],[flux in kapp-slack.gms]]&lt;&gt;0,NOT(Table5[[#This Row],[spont or unknown?]]))</f>
        <v>0</v>
      </c>
      <c r="U696" s="1" t="b">
        <f>OR(_xlfn.TEXTAFTER(Table5[[#This Row],[rxn]],"-",-1)="SPONT",_xlfn.TEXTAFTER(Table5[[#This Row],[rxn]],"-",-1)="UNKNOWN")</f>
        <v>0</v>
      </c>
      <c r="V696" s="1">
        <f>_xlfn.XLOOKUP(SUBSTITUTE(Table5[[#This Row],[rxn]],"RXN-","ENZLOAD-"),Table4[rxn],Table4[ub],0)</f>
        <v>1.4444674399999999</v>
      </c>
      <c r="W696" s="1" t="b">
        <f>AND(Table5[[#This Row],[FVA ENZLOAD flux UB]]=0,Table5[[#This Row],[ENZ not made when it should be?]])</f>
        <v>0</v>
      </c>
    </row>
    <row r="697" spans="1:23" hidden="1">
      <c r="A697" s="1" t="s">
        <v>5175</v>
      </c>
      <c r="B697" s="1" t="str">
        <f>_xlfn.TEXTBEFORE(Table38[[#This Row],[all fluxes from kapp-slack]]," ",,,,"")</f>
        <v>ENZSYN-rt1488</v>
      </c>
      <c r="C697" s="1">
        <f>_xlfn.NUMBERVALUE(IFERROR(_xlfn.TEXTAFTER(Table38[[#This Row],[all fluxes from kapp-slack]]," ",-1,,,""),""))</f>
        <v>1.8371615839999999E-6</v>
      </c>
      <c r="F697" s="1" t="s">
        <v>7579</v>
      </c>
      <c r="G697" s="1" t="str">
        <f>_xlfn.TEXTBEFORE(Table5[[#This Row],[rxn     kapp_old        kapp_slack_ub   kapp_slack_lb]]," ")</f>
        <v>RXN-DECOAR82e_x_FWD-rt4860</v>
      </c>
      <c r="H69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69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697" s="1">
        <f>_xlfn.NUMBERVALUE(_xlfn.TEXTAFTER(Table5[[#This Row],[rxn     kapp_old        kapp_slack_ub   kapp_slack_lb]]," ",-1))</f>
        <v>0</v>
      </c>
      <c r="K697" s="1">
        <f>_xlfn.XLOOKUP(SUBSTITUTE(Table5[[#This Row],[rxn]],"RXN-","ENZLOAD-"),ENZLOAD[name],ENZLOAD[flux],0)</f>
        <v>6.4770558640000006E-8</v>
      </c>
      <c r="L697" s="1" t="str">
        <f>"'"&amp;Table5[[#This Row],[rxn]]&amp;"'"&amp;CHAR(9)&amp;IF(AND(Table5[[#This Row],[kapp_slack_ub]]&lt;&gt;0,Table5[[#This Row],[kapp_old]]&lt;$F$1),$F$1,Table5[[#This Row],[kapp_old]])</f>
        <v>'RXN-DECOAR82e_x_FWD-rt4860'	27141.27779288</v>
      </c>
      <c r="M697" s="1">
        <f>_xlfn.XLOOKUP(Table5[[#This Row],[rxn]],Table3[name],Table3[flux],$F$1)</f>
        <v>27141.277792879999</v>
      </c>
      <c r="N697" s="1">
        <f>IFERROR(Table5[[#This Row],[min flux]]/Table5[[#This Row],[associated enzload]],"")</f>
        <v>419037265738.79675</v>
      </c>
      <c r="O697" s="1">
        <f>_xlfn.NUMBERVALUE(IF(Table5[[#This Row],[flux/enzload]]="","",ABS($N$1-Table5[[#This Row],[flux/enzload]])))</f>
        <v>980879051920.15698</v>
      </c>
      <c r="P697" s="1">
        <f>Table5[[#This Row],[kapp_old]]+IFERROR(((Table5[[#This Row],[kapp_slack_ub]]-Table5[[#This Row],[kapp_slack_lb]])/Table5[[#This Row],[associated enzload]]),0)</f>
        <v>27141.277792879999</v>
      </c>
      <c r="Q697" s="1" t="str">
        <f>"'"&amp;Table5[[#This Row],[rxn]]&amp;"'"&amp;CHAR(9)&amp;Table5[[#This Row],[kapp + (slack_ub - slack_lb)/enzload]]</f>
        <v>'RXN-DECOAR82e_x_FWD-rt4860'	27141.27779288</v>
      </c>
      <c r="R697" s="1">
        <f>_xlfn.XLOOKUP(Table5[[#This Row],[rxn]],Table38[name],Table38[flux],0)</f>
        <v>0</v>
      </c>
      <c r="S697" s="1">
        <f>_xlfn.XLOOKUP(SUBSTITUTE(Table5[[#This Row],[rxn]],"RXN-","ENZLOAD-"),Table38[name],Table38[flux],0)</f>
        <v>0</v>
      </c>
      <c r="T697" s="1" t="b">
        <f>AND(Table5[[#This Row],[ENZLOAD flux in kapp-slack.gms]]=0,Table5[[#This Row],[flux in kapp-slack.gms]]&lt;&gt;0,NOT(Table5[[#This Row],[spont or unknown?]]))</f>
        <v>0</v>
      </c>
      <c r="U697" s="1" t="b">
        <f>OR(_xlfn.TEXTAFTER(Table5[[#This Row],[rxn]],"-",-1)="SPONT",_xlfn.TEXTAFTER(Table5[[#This Row],[rxn]],"-",-1)="UNKNOWN")</f>
        <v>0</v>
      </c>
      <c r="V697" s="1">
        <f>_xlfn.XLOOKUP(SUBSTITUTE(Table5[[#This Row],[rxn]],"RXN-","ENZLOAD-"),Table4[rxn],Table4[ub],0)</f>
        <v>1.4444674399999999</v>
      </c>
      <c r="W697" s="1" t="b">
        <f>AND(Table5[[#This Row],[FVA ENZLOAD flux UB]]=0,Table5[[#This Row],[ENZ not made when it should be?]])</f>
        <v>0</v>
      </c>
    </row>
    <row r="698" spans="1:23" hidden="1">
      <c r="A698" s="1" t="s">
        <v>5176</v>
      </c>
      <c r="B698" s="1" t="str">
        <f>_xlfn.TEXTBEFORE(Table38[[#This Row],[all fluxes from kapp-slack]]," ",,,,"")</f>
        <v>ENZSYN-rt3880</v>
      </c>
      <c r="C698" s="1">
        <f>_xlfn.NUMBERVALUE(IFERROR(_xlfn.TEXTAFTER(Table38[[#This Row],[all fluxes from kapp-slack]]," ",-1,,,""),""))</f>
        <v>4.3933459099999998E-6</v>
      </c>
      <c r="F698" s="1" t="s">
        <v>7584</v>
      </c>
      <c r="G698" s="1" t="str">
        <f>_xlfn.TEXTBEFORE(Table5[[#This Row],[rxn     kapp_old        kapp_slack_ub   kapp_slack_lb]]," ")</f>
        <v>RXN-DGK1_c_FWD-rt3157</v>
      </c>
      <c r="H69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69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698" s="1">
        <f>_xlfn.NUMBERVALUE(_xlfn.TEXTAFTER(Table5[[#This Row],[rxn     kapp_old        kapp_slack_ub   kapp_slack_lb]]," ",-1))</f>
        <v>0</v>
      </c>
      <c r="K698" s="1">
        <f>_xlfn.XLOOKUP(SUBSTITUTE(Table5[[#This Row],[rxn]],"RXN-","ENZLOAD-"),ENZLOAD[name],ENZLOAD[flux],0)</f>
        <v>3.09928556576999E-6</v>
      </c>
      <c r="L698" s="1" t="str">
        <f>"'"&amp;Table5[[#This Row],[rxn]]&amp;"'"&amp;CHAR(9)&amp;IF(AND(Table5[[#This Row],[kapp_slack_ub]]&lt;&gt;0,Table5[[#This Row],[kapp_old]]&lt;$F$1),$F$1,Table5[[#This Row],[kapp_old]])</f>
        <v>'RXN-DGK1_c_FWD-rt3157'	27141.27779288</v>
      </c>
      <c r="M698" s="1">
        <f>_xlfn.XLOOKUP(Table5[[#This Row],[rxn]],Table3[name],Table3[flux],$F$1)</f>
        <v>27141.277792879999</v>
      </c>
      <c r="N698" s="1">
        <f>IFERROR(Table5[[#This Row],[min flux]]/Table5[[#This Row],[associated enzload]],"")</f>
        <v>8757269124.4206104</v>
      </c>
      <c r="O698" s="1">
        <f>_xlfn.NUMBERVALUE(IF(Table5[[#This Row],[flux/enzload]]="","",ABS($N$1-Table5[[#This Row],[flux/enzload]])))</f>
        <v>1391159048534.53</v>
      </c>
      <c r="P698" s="1">
        <f>Table5[[#This Row],[kapp_old]]+IFERROR(((Table5[[#This Row],[kapp_slack_ub]]-Table5[[#This Row],[kapp_slack_lb]])/Table5[[#This Row],[associated enzload]]),0)</f>
        <v>27141.277792879999</v>
      </c>
      <c r="Q698" s="1" t="str">
        <f>"'"&amp;Table5[[#This Row],[rxn]]&amp;"'"&amp;CHAR(9)&amp;Table5[[#This Row],[kapp + (slack_ub - slack_lb)/enzload]]</f>
        <v>'RXN-DGK1_c_FWD-rt3157'	27141.27779288</v>
      </c>
      <c r="R698" s="1">
        <f>_xlfn.XLOOKUP(Table5[[#This Row],[rxn]],Table38[name],Table38[flux],0)</f>
        <v>0</v>
      </c>
      <c r="S698" s="1">
        <f>_xlfn.XLOOKUP(SUBSTITUTE(Table5[[#This Row],[rxn]],"RXN-","ENZLOAD-"),Table38[name],Table38[flux],0)</f>
        <v>0</v>
      </c>
      <c r="T698" s="1" t="b">
        <f>AND(Table5[[#This Row],[ENZLOAD flux in kapp-slack.gms]]=0,Table5[[#This Row],[flux in kapp-slack.gms]]&lt;&gt;0,NOT(Table5[[#This Row],[spont or unknown?]]))</f>
        <v>0</v>
      </c>
      <c r="U698" s="1" t="b">
        <f>OR(_xlfn.TEXTAFTER(Table5[[#This Row],[rxn]],"-",-1)="SPONT",_xlfn.TEXTAFTER(Table5[[#This Row],[rxn]],"-",-1)="UNKNOWN")</f>
        <v>0</v>
      </c>
      <c r="V698" s="1">
        <f>_xlfn.XLOOKUP(SUBSTITUTE(Table5[[#This Row],[rxn]],"RXN-","ENZLOAD-"),Table4[rxn],Table4[ub],0)</f>
        <v>1.8923281300000001</v>
      </c>
      <c r="W698" s="1" t="b">
        <f>AND(Table5[[#This Row],[FVA ENZLOAD flux UB]]=0,Table5[[#This Row],[ENZ not made when it should be?]])</f>
        <v>0</v>
      </c>
    </row>
    <row r="699" spans="1:23" hidden="1">
      <c r="A699" s="1" t="s">
        <v>5177</v>
      </c>
      <c r="B699" s="1" t="str">
        <f>_xlfn.TEXTBEFORE(Table38[[#This Row],[all fluxes from kapp-slack]]," ",,,,"")</f>
        <v>ENZSYN-rt6932</v>
      </c>
      <c r="C699" s="1">
        <f>_xlfn.NUMBERVALUE(IFERROR(_xlfn.TEXTAFTER(Table38[[#This Row],[all fluxes from kapp-slack]]," ",-1,,,""),""))</f>
        <v>7.8497581200000003E-7</v>
      </c>
      <c r="F699" s="1" t="s">
        <v>7585</v>
      </c>
      <c r="G699" s="1" t="str">
        <f>_xlfn.TEXTBEFORE(Table5[[#This Row],[rxn     kapp_old        kapp_slack_ub   kapp_slack_lb]]," ")</f>
        <v>RXN-DGK1_c_REV-rt3157</v>
      </c>
      <c r="H69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69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699" s="1">
        <f>_xlfn.NUMBERVALUE(_xlfn.TEXTAFTER(Table5[[#This Row],[rxn     kapp_old        kapp_slack_ub   kapp_slack_lb]]," ",-1))</f>
        <v>0</v>
      </c>
      <c r="K699" s="1">
        <f>_xlfn.XLOOKUP(SUBSTITUTE(Table5[[#This Row],[rxn]],"RXN-","ENZLOAD-"),ENZLOAD[name],ENZLOAD[flux],0)</f>
        <v>3.09928556576999E-6</v>
      </c>
      <c r="L699" s="1" t="str">
        <f>"'"&amp;Table5[[#This Row],[rxn]]&amp;"'"&amp;CHAR(9)&amp;IF(AND(Table5[[#This Row],[kapp_slack_ub]]&lt;&gt;0,Table5[[#This Row],[kapp_old]]&lt;$F$1),$F$1,Table5[[#This Row],[kapp_old]])</f>
        <v>'RXN-DGK1_c_REV-rt3157'	27141.27779288</v>
      </c>
      <c r="M699" s="1">
        <f>_xlfn.XLOOKUP(Table5[[#This Row],[rxn]],Table3[name],Table3[flux],$F$1)</f>
        <v>27141.277792879999</v>
      </c>
      <c r="N699" s="1">
        <f>IFERROR(Table5[[#This Row],[min flux]]/Table5[[#This Row],[associated enzload]],"")</f>
        <v>8757269124.4206104</v>
      </c>
      <c r="O699" s="1">
        <f>_xlfn.NUMBERVALUE(IF(Table5[[#This Row],[flux/enzload]]="","",ABS($N$1-Table5[[#This Row],[flux/enzload]])))</f>
        <v>1391159048534.53</v>
      </c>
      <c r="P699" s="1">
        <f>Table5[[#This Row],[kapp_old]]+IFERROR(((Table5[[#This Row],[kapp_slack_ub]]-Table5[[#This Row],[kapp_slack_lb]])/Table5[[#This Row],[associated enzload]]),0)</f>
        <v>27141.277792879999</v>
      </c>
      <c r="Q699" s="1" t="str">
        <f>"'"&amp;Table5[[#This Row],[rxn]]&amp;"'"&amp;CHAR(9)&amp;Table5[[#This Row],[kapp + (slack_ub - slack_lb)/enzload]]</f>
        <v>'RXN-DGK1_c_REV-rt3157'	27141.27779288</v>
      </c>
      <c r="R699" s="1">
        <f>_xlfn.XLOOKUP(Table5[[#This Row],[rxn]],Table38[name],Table38[flux],0)</f>
        <v>0</v>
      </c>
      <c r="S699" s="1">
        <f>_xlfn.XLOOKUP(SUBSTITUTE(Table5[[#This Row],[rxn]],"RXN-","ENZLOAD-"),Table38[name],Table38[flux],0)</f>
        <v>0</v>
      </c>
      <c r="T699" s="1" t="b">
        <f>AND(Table5[[#This Row],[ENZLOAD flux in kapp-slack.gms]]=0,Table5[[#This Row],[flux in kapp-slack.gms]]&lt;&gt;0,NOT(Table5[[#This Row],[spont or unknown?]]))</f>
        <v>0</v>
      </c>
      <c r="U699" s="1" t="b">
        <f>OR(_xlfn.TEXTAFTER(Table5[[#This Row],[rxn]],"-",-1)="SPONT",_xlfn.TEXTAFTER(Table5[[#This Row],[rxn]],"-",-1)="UNKNOWN")</f>
        <v>0</v>
      </c>
      <c r="V699" s="1">
        <f>_xlfn.XLOOKUP(SUBSTITUTE(Table5[[#This Row],[rxn]],"RXN-","ENZLOAD-"),Table4[rxn],Table4[ub],0)</f>
        <v>1.8923281300000001</v>
      </c>
      <c r="W699" s="1" t="b">
        <f>AND(Table5[[#This Row],[FVA ENZLOAD flux UB]]=0,Table5[[#This Row],[ENZ not made when it should be?]])</f>
        <v>0</v>
      </c>
    </row>
    <row r="700" spans="1:23" hidden="1">
      <c r="A700" s="1" t="s">
        <v>5178</v>
      </c>
      <c r="B700" s="1" t="str">
        <f>_xlfn.TEXTBEFORE(Table38[[#This Row],[all fluxes from kapp-slack]]," ",,,,"")</f>
        <v>ENZSYN-rt4150</v>
      </c>
      <c r="C700" s="1">
        <f>_xlfn.NUMBERVALUE(IFERROR(_xlfn.TEXTAFTER(Table38[[#This Row],[all fluxes from kapp-slack]]," ",-1,,,""),""))</f>
        <v>1.2384309499999999E-6</v>
      </c>
      <c r="F700" s="1" t="s">
        <v>7586</v>
      </c>
      <c r="G700" s="1" t="str">
        <f>_xlfn.TEXTBEFORE(Table5[[#This Row],[rxn     kapp_old        kapp_slack_ub   kapp_slack_lb]]," ")</f>
        <v>RXN-DGK1_c_FWD-rt3670</v>
      </c>
      <c r="H70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70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700" s="1">
        <f>_xlfn.NUMBERVALUE(_xlfn.TEXTAFTER(Table5[[#This Row],[rxn     kapp_old        kapp_slack_ub   kapp_slack_lb]]," ",-1))</f>
        <v>0</v>
      </c>
      <c r="K700" s="1">
        <f>_xlfn.XLOOKUP(SUBSTITUTE(Table5[[#This Row],[rxn]],"RXN-","ENZLOAD-"),ENZLOAD[name],ENZLOAD[flux],0)</f>
        <v>2.11527865403E-6</v>
      </c>
      <c r="L700" s="1" t="str">
        <f>"'"&amp;Table5[[#This Row],[rxn]]&amp;"'"&amp;CHAR(9)&amp;IF(AND(Table5[[#This Row],[kapp_slack_ub]]&lt;&gt;0,Table5[[#This Row],[kapp_old]]&lt;$F$1),$F$1,Table5[[#This Row],[kapp_old]])</f>
        <v>'RXN-DGK1_c_FWD-rt3670'	27141.27779288</v>
      </c>
      <c r="M700" s="1">
        <f>_xlfn.XLOOKUP(Table5[[#This Row],[rxn]],Table3[name],Table3[flux],$F$1)</f>
        <v>27141.277792879999</v>
      </c>
      <c r="N700" s="1">
        <f>IFERROR(Table5[[#This Row],[min flux]]/Table5[[#This Row],[associated enzload]],"")</f>
        <v>12831064947.954166</v>
      </c>
      <c r="O700" s="1">
        <f>_xlfn.NUMBERVALUE(IF(Table5[[#This Row],[flux/enzload]]="","",ABS($N$1-Table5[[#This Row],[flux/enzload]])))</f>
        <v>1387085252711</v>
      </c>
      <c r="P700" s="1">
        <f>Table5[[#This Row],[kapp_old]]+IFERROR(((Table5[[#This Row],[kapp_slack_ub]]-Table5[[#This Row],[kapp_slack_lb]])/Table5[[#This Row],[associated enzload]]),0)</f>
        <v>27141.277792879999</v>
      </c>
      <c r="Q700" s="1" t="str">
        <f>"'"&amp;Table5[[#This Row],[rxn]]&amp;"'"&amp;CHAR(9)&amp;Table5[[#This Row],[kapp + (slack_ub - slack_lb)/enzload]]</f>
        <v>'RXN-DGK1_c_FWD-rt3670'	27141.27779288</v>
      </c>
      <c r="R700" s="1">
        <f>_xlfn.XLOOKUP(Table5[[#This Row],[rxn]],Table38[name],Table38[flux],0)</f>
        <v>0</v>
      </c>
      <c r="S700" s="1">
        <f>_xlfn.XLOOKUP(SUBSTITUTE(Table5[[#This Row],[rxn]],"RXN-","ENZLOAD-"),Table38[name],Table38[flux],0)</f>
        <v>0</v>
      </c>
      <c r="T700" s="1" t="b">
        <f>AND(Table5[[#This Row],[ENZLOAD flux in kapp-slack.gms]]=0,Table5[[#This Row],[flux in kapp-slack.gms]]&lt;&gt;0,NOT(Table5[[#This Row],[spont or unknown?]]))</f>
        <v>0</v>
      </c>
      <c r="U700" s="1" t="b">
        <f>OR(_xlfn.TEXTAFTER(Table5[[#This Row],[rxn]],"-",-1)="SPONT",_xlfn.TEXTAFTER(Table5[[#This Row],[rxn]],"-",-1)="UNKNOWN")</f>
        <v>0</v>
      </c>
      <c r="V700" s="1">
        <f>_xlfn.XLOOKUP(SUBSTITUTE(Table5[[#This Row],[rxn]],"RXN-","ENZLOAD-"),Table4[rxn],Table4[ub],0)</f>
        <v>0.69842758999999999</v>
      </c>
      <c r="W700" s="1" t="b">
        <f>AND(Table5[[#This Row],[FVA ENZLOAD flux UB]]=0,Table5[[#This Row],[ENZ not made when it should be?]])</f>
        <v>0</v>
      </c>
    </row>
    <row r="701" spans="1:23" hidden="1">
      <c r="A701" s="1" t="s">
        <v>5179</v>
      </c>
      <c r="B701" s="1" t="str">
        <f>_xlfn.TEXTBEFORE(Table38[[#This Row],[all fluxes from kapp-slack]]," ",,,,"")</f>
        <v>ENZSYN-GCV123LPD1</v>
      </c>
      <c r="C701" s="1">
        <f>_xlfn.NUMBERVALUE(IFERROR(_xlfn.TEXTAFTER(Table38[[#This Row],[all fluxes from kapp-slack]]," ",-1,,,""),""))</f>
        <v>1.08972327E-6</v>
      </c>
      <c r="F701" s="1" t="s">
        <v>7587</v>
      </c>
      <c r="G701" s="1" t="str">
        <f>_xlfn.TEXTBEFORE(Table5[[#This Row],[rxn     kapp_old        kapp_slack_ub   kapp_slack_lb]]," ")</f>
        <v>RXN-DGK1_c_REV-rt3670</v>
      </c>
      <c r="H70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70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701" s="1">
        <f>_xlfn.NUMBERVALUE(_xlfn.TEXTAFTER(Table5[[#This Row],[rxn     kapp_old        kapp_slack_ub   kapp_slack_lb]]," ",-1))</f>
        <v>0</v>
      </c>
      <c r="K701" s="1">
        <f>_xlfn.XLOOKUP(SUBSTITUTE(Table5[[#This Row],[rxn]],"RXN-","ENZLOAD-"),ENZLOAD[name],ENZLOAD[flux],0)</f>
        <v>2.11527865403E-6</v>
      </c>
      <c r="L701" s="1" t="str">
        <f>"'"&amp;Table5[[#This Row],[rxn]]&amp;"'"&amp;CHAR(9)&amp;IF(AND(Table5[[#This Row],[kapp_slack_ub]]&lt;&gt;0,Table5[[#This Row],[kapp_old]]&lt;$F$1),$F$1,Table5[[#This Row],[kapp_old]])</f>
        <v>'RXN-DGK1_c_REV-rt3670'	27141.27779288</v>
      </c>
      <c r="M701" s="1">
        <f>_xlfn.XLOOKUP(Table5[[#This Row],[rxn]],Table3[name],Table3[flux],$F$1)</f>
        <v>27141.277792879999</v>
      </c>
      <c r="N701" s="1">
        <f>IFERROR(Table5[[#This Row],[min flux]]/Table5[[#This Row],[associated enzload]],"")</f>
        <v>12831064947.954166</v>
      </c>
      <c r="O701" s="1">
        <f>_xlfn.NUMBERVALUE(IF(Table5[[#This Row],[flux/enzload]]="","",ABS($N$1-Table5[[#This Row],[flux/enzload]])))</f>
        <v>1387085252711</v>
      </c>
      <c r="P701" s="1">
        <f>Table5[[#This Row],[kapp_old]]+IFERROR(((Table5[[#This Row],[kapp_slack_ub]]-Table5[[#This Row],[kapp_slack_lb]])/Table5[[#This Row],[associated enzload]]),0)</f>
        <v>27141.277792879999</v>
      </c>
      <c r="Q701" s="1" t="str">
        <f>"'"&amp;Table5[[#This Row],[rxn]]&amp;"'"&amp;CHAR(9)&amp;Table5[[#This Row],[kapp + (slack_ub - slack_lb)/enzload]]</f>
        <v>'RXN-DGK1_c_REV-rt3670'	27141.27779288</v>
      </c>
      <c r="R701" s="1">
        <f>_xlfn.XLOOKUP(Table5[[#This Row],[rxn]],Table38[name],Table38[flux],0)</f>
        <v>0</v>
      </c>
      <c r="S701" s="1">
        <f>_xlfn.XLOOKUP(SUBSTITUTE(Table5[[#This Row],[rxn]],"RXN-","ENZLOAD-"),Table38[name],Table38[flux],0)</f>
        <v>0</v>
      </c>
      <c r="T701" s="1" t="b">
        <f>AND(Table5[[#This Row],[ENZLOAD flux in kapp-slack.gms]]=0,Table5[[#This Row],[flux in kapp-slack.gms]]&lt;&gt;0,NOT(Table5[[#This Row],[spont or unknown?]]))</f>
        <v>0</v>
      </c>
      <c r="U701" s="1" t="b">
        <f>OR(_xlfn.TEXTAFTER(Table5[[#This Row],[rxn]],"-",-1)="SPONT",_xlfn.TEXTAFTER(Table5[[#This Row],[rxn]],"-",-1)="UNKNOWN")</f>
        <v>0</v>
      </c>
      <c r="V701" s="1">
        <f>_xlfn.XLOOKUP(SUBSTITUTE(Table5[[#This Row],[rxn]],"RXN-","ENZLOAD-"),Table4[rxn],Table4[ub],0)</f>
        <v>0.69842758999999999</v>
      </c>
      <c r="W701" s="1" t="b">
        <f>AND(Table5[[#This Row],[FVA ENZLOAD flux UB]]=0,Table5[[#This Row],[ENZ not made when it should be?]])</f>
        <v>0</v>
      </c>
    </row>
    <row r="702" spans="1:23" hidden="1">
      <c r="A702" s="1" t="s">
        <v>5180</v>
      </c>
      <c r="B702" s="1" t="str">
        <f>_xlfn.TEXTBEFORE(Table38[[#This Row],[all fluxes from kapp-slack]]," ",,,,"")</f>
        <v>ENZSYN-rt2224</v>
      </c>
      <c r="C702" s="1">
        <f>_xlfn.NUMBERVALUE(IFERROR(_xlfn.TEXTAFTER(Table38[[#This Row],[all fluxes from kapp-slack]]," ",-1,,,""),""))</f>
        <v>1.1760750901000001E-5</v>
      </c>
      <c r="F702" s="1" t="s">
        <v>7588</v>
      </c>
      <c r="G702" s="1" t="str">
        <f>_xlfn.TEXTBEFORE(Table5[[#This Row],[rxn     kapp_old        kapp_slack_ub   kapp_slack_lb]]," ")</f>
        <v>RXN-DGLCND3H_c_FWD-rt2544</v>
      </c>
      <c r="H70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70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702" s="1">
        <f>_xlfn.NUMBERVALUE(_xlfn.TEXTAFTER(Table5[[#This Row],[rxn     kapp_old        kapp_slack_ub   kapp_slack_lb]]," ",-1))</f>
        <v>0</v>
      </c>
      <c r="K702" s="1">
        <f>_xlfn.XLOOKUP(SUBSTITUTE(Table5[[#This Row],[rxn]],"RXN-","ENZLOAD-"),ENZLOAD[name],ENZLOAD[flux],0)</f>
        <v>2.24299842E-7</v>
      </c>
      <c r="L702" s="1" t="str">
        <f>"'"&amp;Table5[[#This Row],[rxn]]&amp;"'"&amp;CHAR(9)&amp;IF(AND(Table5[[#This Row],[kapp_slack_ub]]&lt;&gt;0,Table5[[#This Row],[kapp_old]]&lt;$F$1),$F$1,Table5[[#This Row],[kapp_old]])</f>
        <v>'RXN-DGLCND3H_c_FWD-rt2544'	27141.27779288</v>
      </c>
      <c r="M702" s="1">
        <f>_xlfn.XLOOKUP(Table5[[#This Row],[rxn]],Table3[name],Table3[flux],$F$1)</f>
        <v>27141.277792879999</v>
      </c>
      <c r="N702" s="1">
        <f>IFERROR(Table5[[#This Row],[min flux]]/Table5[[#This Row],[associated enzload]],"")</f>
        <v>121004444545.61853</v>
      </c>
      <c r="O702" s="1">
        <f>_xlfn.NUMBERVALUE(IF(Table5[[#This Row],[flux/enzload]]="","",ABS($N$1-Table5[[#This Row],[flux/enzload]])))</f>
        <v>1278911873113.3301</v>
      </c>
      <c r="P702" s="1">
        <f>Table5[[#This Row],[kapp_old]]+IFERROR(((Table5[[#This Row],[kapp_slack_ub]]-Table5[[#This Row],[kapp_slack_lb]])/Table5[[#This Row],[associated enzload]]),0)</f>
        <v>27141.277792879999</v>
      </c>
      <c r="Q702" s="1" t="str">
        <f>"'"&amp;Table5[[#This Row],[rxn]]&amp;"'"&amp;CHAR(9)&amp;Table5[[#This Row],[kapp + (slack_ub - slack_lb)/enzload]]</f>
        <v>'RXN-DGLCND3H_c_FWD-rt2544'	27141.27779288</v>
      </c>
      <c r="R702" s="1">
        <f>_xlfn.XLOOKUP(Table5[[#This Row],[rxn]],Table38[name],Table38[flux],0)</f>
        <v>0</v>
      </c>
      <c r="S702" s="1">
        <f>_xlfn.XLOOKUP(SUBSTITUTE(Table5[[#This Row],[rxn]],"RXN-","ENZLOAD-"),Table38[name],Table38[flux],0)</f>
        <v>0</v>
      </c>
      <c r="T702" s="1" t="b">
        <f>AND(Table5[[#This Row],[ENZLOAD flux in kapp-slack.gms]]=0,Table5[[#This Row],[flux in kapp-slack.gms]]&lt;&gt;0,NOT(Table5[[#This Row],[spont or unknown?]]))</f>
        <v>0</v>
      </c>
      <c r="U702" s="1" t="b">
        <f>OR(_xlfn.TEXTAFTER(Table5[[#This Row],[rxn]],"-",-1)="SPONT",_xlfn.TEXTAFTER(Table5[[#This Row],[rxn]],"-",-1)="UNKNOWN")</f>
        <v>0</v>
      </c>
      <c r="V702" s="1">
        <f>_xlfn.XLOOKUP(SUBSTITUTE(Table5[[#This Row],[rxn]],"RXN-","ENZLOAD-"),Table4[rxn],Table4[ub],0)</f>
        <v>1.5057574600000001</v>
      </c>
      <c r="W702" s="1" t="b">
        <f>AND(Table5[[#This Row],[FVA ENZLOAD flux UB]]=0,Table5[[#This Row],[ENZ not made when it should be?]])</f>
        <v>0</v>
      </c>
    </row>
    <row r="703" spans="1:23" hidden="1">
      <c r="A703" s="1" t="s">
        <v>5181</v>
      </c>
      <c r="B703" s="1" t="str">
        <f>_xlfn.TEXTBEFORE(Table38[[#This Row],[all fluxes from kapp-slack]]," ",,,,"")</f>
        <v>ENZSYN-rt0563</v>
      </c>
      <c r="C703" s="1">
        <f>_xlfn.NUMBERVALUE(IFERROR(_xlfn.TEXTAFTER(Table38[[#This Row],[all fluxes from kapp-slack]]," ",-1,,,""),""))</f>
        <v>7.7332077999999999E-8</v>
      </c>
      <c r="F703" s="1" t="s">
        <v>7589</v>
      </c>
      <c r="G703" s="1" t="str">
        <f>_xlfn.TEXTBEFORE(Table5[[#This Row],[rxn     kapp_old        kapp_slack_ub   kapp_slack_lb]]," ")</f>
        <v>RXN-DGLCND3H_c_REV-rt2544</v>
      </c>
      <c r="H70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70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703" s="1">
        <f>_xlfn.NUMBERVALUE(_xlfn.TEXTAFTER(Table5[[#This Row],[rxn     kapp_old        kapp_slack_ub   kapp_slack_lb]]," ",-1))</f>
        <v>0</v>
      </c>
      <c r="K703" s="1">
        <f>_xlfn.XLOOKUP(SUBSTITUTE(Table5[[#This Row],[rxn]],"RXN-","ENZLOAD-"),ENZLOAD[name],ENZLOAD[flux],0)</f>
        <v>2.24299842E-7</v>
      </c>
      <c r="L703" s="1" t="str">
        <f>"'"&amp;Table5[[#This Row],[rxn]]&amp;"'"&amp;CHAR(9)&amp;IF(AND(Table5[[#This Row],[kapp_slack_ub]]&lt;&gt;0,Table5[[#This Row],[kapp_old]]&lt;$F$1),$F$1,Table5[[#This Row],[kapp_old]])</f>
        <v>'RXN-DGLCND3H_c_REV-rt2544'	27141.27779288</v>
      </c>
      <c r="M703" s="1">
        <f>_xlfn.XLOOKUP(Table5[[#This Row],[rxn]],Table3[name],Table3[flux],$F$1)</f>
        <v>27141.277792879999</v>
      </c>
      <c r="N703" s="1">
        <f>IFERROR(Table5[[#This Row],[min flux]]/Table5[[#This Row],[associated enzload]],"")</f>
        <v>121004444545.61853</v>
      </c>
      <c r="O703" s="1">
        <f>_xlfn.NUMBERVALUE(IF(Table5[[#This Row],[flux/enzload]]="","",ABS($N$1-Table5[[#This Row],[flux/enzload]])))</f>
        <v>1278911873113.3301</v>
      </c>
      <c r="P703" s="1">
        <f>Table5[[#This Row],[kapp_old]]+IFERROR(((Table5[[#This Row],[kapp_slack_ub]]-Table5[[#This Row],[kapp_slack_lb]])/Table5[[#This Row],[associated enzload]]),0)</f>
        <v>27141.277792879999</v>
      </c>
      <c r="Q703" s="1" t="str">
        <f>"'"&amp;Table5[[#This Row],[rxn]]&amp;"'"&amp;CHAR(9)&amp;Table5[[#This Row],[kapp + (slack_ub - slack_lb)/enzload]]</f>
        <v>'RXN-DGLCND3H_c_REV-rt2544'	27141.27779288</v>
      </c>
      <c r="R703" s="1">
        <f>_xlfn.XLOOKUP(Table5[[#This Row],[rxn]],Table38[name],Table38[flux],0)</f>
        <v>0</v>
      </c>
      <c r="S703" s="1">
        <f>_xlfn.XLOOKUP(SUBSTITUTE(Table5[[#This Row],[rxn]],"RXN-","ENZLOAD-"),Table38[name],Table38[flux],0)</f>
        <v>0</v>
      </c>
      <c r="T703" s="1" t="b">
        <f>AND(Table5[[#This Row],[ENZLOAD flux in kapp-slack.gms]]=0,Table5[[#This Row],[flux in kapp-slack.gms]]&lt;&gt;0,NOT(Table5[[#This Row],[spont or unknown?]]))</f>
        <v>0</v>
      </c>
      <c r="U703" s="1" t="b">
        <f>OR(_xlfn.TEXTAFTER(Table5[[#This Row],[rxn]],"-",-1)="SPONT",_xlfn.TEXTAFTER(Table5[[#This Row],[rxn]],"-",-1)="UNKNOWN")</f>
        <v>0</v>
      </c>
      <c r="V703" s="1">
        <f>_xlfn.XLOOKUP(SUBSTITUTE(Table5[[#This Row],[rxn]],"RXN-","ENZLOAD-"),Table4[rxn],Table4[ub],0)</f>
        <v>1.5057574600000001</v>
      </c>
      <c r="W703" s="1" t="b">
        <f>AND(Table5[[#This Row],[FVA ENZLOAD flux UB]]=0,Table5[[#This Row],[ENZ not made when it should be?]])</f>
        <v>0</v>
      </c>
    </row>
    <row r="704" spans="1:23" hidden="1">
      <c r="A704" s="1" t="s">
        <v>5182</v>
      </c>
      <c r="B704" s="1" t="str">
        <f>_xlfn.TEXTBEFORE(Table38[[#This Row],[all fluxes from kapp-slack]]," ",,,,"")</f>
        <v>ENZSYN-rt1519</v>
      </c>
      <c r="C704" s="1">
        <f>_xlfn.NUMBERVALUE(IFERROR(_xlfn.TEXTAFTER(Table38[[#This Row],[all fluxes from kapp-slack]]," ",-1,,,""),""))</f>
        <v>8.6249988999999995E-8</v>
      </c>
      <c r="F704" s="1" t="s">
        <v>7590</v>
      </c>
      <c r="G704" s="1" t="str">
        <f>_xlfn.TEXTBEFORE(Table5[[#This Row],[rxn     kapp_old        kapp_slack_ub   kapp_slack_lb]]," ")</f>
        <v>RXN-DGLCND5H_c_FWD-rt2544</v>
      </c>
      <c r="H70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70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704" s="1">
        <f>_xlfn.NUMBERVALUE(_xlfn.TEXTAFTER(Table5[[#This Row],[rxn     kapp_old        kapp_slack_ub   kapp_slack_lb]]," ",-1))</f>
        <v>0</v>
      </c>
      <c r="K704" s="1">
        <f>_xlfn.XLOOKUP(SUBSTITUTE(Table5[[#This Row],[rxn]],"RXN-","ENZLOAD-"),ENZLOAD[name],ENZLOAD[flux],0)</f>
        <v>2.24299842E-7</v>
      </c>
      <c r="L704" s="1" t="str">
        <f>"'"&amp;Table5[[#This Row],[rxn]]&amp;"'"&amp;CHAR(9)&amp;IF(AND(Table5[[#This Row],[kapp_slack_ub]]&lt;&gt;0,Table5[[#This Row],[kapp_old]]&lt;$F$1),$F$1,Table5[[#This Row],[kapp_old]])</f>
        <v>'RXN-DGLCND5H_c_FWD-rt2544'	27141.27779288</v>
      </c>
      <c r="M704" s="1">
        <f>_xlfn.XLOOKUP(Table5[[#This Row],[rxn]],Table3[name],Table3[flux],$F$1)</f>
        <v>27141.277792879999</v>
      </c>
      <c r="N704" s="1">
        <f>IFERROR(Table5[[#This Row],[min flux]]/Table5[[#This Row],[associated enzload]],"")</f>
        <v>121004444545.61853</v>
      </c>
      <c r="O704" s="1">
        <f>_xlfn.NUMBERVALUE(IF(Table5[[#This Row],[flux/enzload]]="","",ABS($N$1-Table5[[#This Row],[flux/enzload]])))</f>
        <v>1278911873113.3301</v>
      </c>
      <c r="P704" s="1">
        <f>Table5[[#This Row],[kapp_old]]+IFERROR(((Table5[[#This Row],[kapp_slack_ub]]-Table5[[#This Row],[kapp_slack_lb]])/Table5[[#This Row],[associated enzload]]),0)</f>
        <v>27141.277792879999</v>
      </c>
      <c r="Q704" s="1" t="str">
        <f>"'"&amp;Table5[[#This Row],[rxn]]&amp;"'"&amp;CHAR(9)&amp;Table5[[#This Row],[kapp + (slack_ub - slack_lb)/enzload]]</f>
        <v>'RXN-DGLCND5H_c_FWD-rt2544'	27141.27779288</v>
      </c>
      <c r="R704" s="1">
        <f>_xlfn.XLOOKUP(Table5[[#This Row],[rxn]],Table38[name],Table38[flux],0)</f>
        <v>0</v>
      </c>
      <c r="S704" s="1">
        <f>_xlfn.XLOOKUP(SUBSTITUTE(Table5[[#This Row],[rxn]],"RXN-","ENZLOAD-"),Table38[name],Table38[flux],0)</f>
        <v>0</v>
      </c>
      <c r="T704" s="1" t="b">
        <f>AND(Table5[[#This Row],[ENZLOAD flux in kapp-slack.gms]]=0,Table5[[#This Row],[flux in kapp-slack.gms]]&lt;&gt;0,NOT(Table5[[#This Row],[spont or unknown?]]))</f>
        <v>0</v>
      </c>
      <c r="U704" s="1" t="b">
        <f>OR(_xlfn.TEXTAFTER(Table5[[#This Row],[rxn]],"-",-1)="SPONT",_xlfn.TEXTAFTER(Table5[[#This Row],[rxn]],"-",-1)="UNKNOWN")</f>
        <v>0</v>
      </c>
      <c r="V704" s="1">
        <f>_xlfn.XLOOKUP(SUBSTITUTE(Table5[[#This Row],[rxn]],"RXN-","ENZLOAD-"),Table4[rxn],Table4[ub],0)</f>
        <v>1.5057574600000001</v>
      </c>
      <c r="W704" s="1" t="b">
        <f>AND(Table5[[#This Row],[FVA ENZLOAD flux UB]]=0,Table5[[#This Row],[ENZ not made when it should be?]])</f>
        <v>0</v>
      </c>
    </row>
    <row r="705" spans="1:23" hidden="1">
      <c r="A705" s="1" t="s">
        <v>5183</v>
      </c>
      <c r="B705" s="1" t="str">
        <f>_xlfn.TEXTBEFORE(Table38[[#This Row],[all fluxes from kapp-slack]]," ",,,,"")</f>
        <v>ENZSYN-rt3333</v>
      </c>
      <c r="C705" s="1">
        <f>_xlfn.NUMBERVALUE(IFERROR(_xlfn.TEXTAFTER(Table38[[#This Row],[all fluxes from kapp-slack]]," ",-1,,,""),""))</f>
        <v>9.3368033999999997E-8</v>
      </c>
      <c r="F705" s="1" t="s">
        <v>7591</v>
      </c>
      <c r="G705" s="1" t="str">
        <f>_xlfn.TEXTBEFORE(Table5[[#This Row],[rxn     kapp_old        kapp_slack_ub   kapp_slack_lb]]," ")</f>
        <v>RXN-DGLCND5H_c_REV-rt2544</v>
      </c>
      <c r="H70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70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705" s="1">
        <f>_xlfn.NUMBERVALUE(_xlfn.TEXTAFTER(Table5[[#This Row],[rxn     kapp_old        kapp_slack_ub   kapp_slack_lb]]," ",-1))</f>
        <v>0</v>
      </c>
      <c r="K705" s="1">
        <f>_xlfn.XLOOKUP(SUBSTITUTE(Table5[[#This Row],[rxn]],"RXN-","ENZLOAD-"),ENZLOAD[name],ENZLOAD[flux],0)</f>
        <v>2.24299842E-7</v>
      </c>
      <c r="L705" s="1" t="str">
        <f>"'"&amp;Table5[[#This Row],[rxn]]&amp;"'"&amp;CHAR(9)&amp;IF(AND(Table5[[#This Row],[kapp_slack_ub]]&lt;&gt;0,Table5[[#This Row],[kapp_old]]&lt;$F$1),$F$1,Table5[[#This Row],[kapp_old]])</f>
        <v>'RXN-DGLCND5H_c_REV-rt2544'	27141.27779288</v>
      </c>
      <c r="M705" s="1">
        <f>_xlfn.XLOOKUP(Table5[[#This Row],[rxn]],Table3[name],Table3[flux],$F$1)</f>
        <v>27141.277792879999</v>
      </c>
      <c r="N705" s="1">
        <f>IFERROR(Table5[[#This Row],[min flux]]/Table5[[#This Row],[associated enzload]],"")</f>
        <v>121004444545.61853</v>
      </c>
      <c r="O705" s="1">
        <f>_xlfn.NUMBERVALUE(IF(Table5[[#This Row],[flux/enzload]]="","",ABS($N$1-Table5[[#This Row],[flux/enzload]])))</f>
        <v>1278911873113.3301</v>
      </c>
      <c r="P705" s="1">
        <f>Table5[[#This Row],[kapp_old]]+IFERROR(((Table5[[#This Row],[kapp_slack_ub]]-Table5[[#This Row],[kapp_slack_lb]])/Table5[[#This Row],[associated enzload]]),0)</f>
        <v>27141.277792879999</v>
      </c>
      <c r="Q705" s="1" t="str">
        <f>"'"&amp;Table5[[#This Row],[rxn]]&amp;"'"&amp;CHAR(9)&amp;Table5[[#This Row],[kapp + (slack_ub - slack_lb)/enzload]]</f>
        <v>'RXN-DGLCND5H_c_REV-rt2544'	27141.27779288</v>
      </c>
      <c r="R705" s="1">
        <f>_xlfn.XLOOKUP(Table5[[#This Row],[rxn]],Table38[name],Table38[flux],0)</f>
        <v>0</v>
      </c>
      <c r="S705" s="1">
        <f>_xlfn.XLOOKUP(SUBSTITUTE(Table5[[#This Row],[rxn]],"RXN-","ENZLOAD-"),Table38[name],Table38[flux],0)</f>
        <v>0</v>
      </c>
      <c r="T705" s="1" t="b">
        <f>AND(Table5[[#This Row],[ENZLOAD flux in kapp-slack.gms]]=0,Table5[[#This Row],[flux in kapp-slack.gms]]&lt;&gt;0,NOT(Table5[[#This Row],[spont or unknown?]]))</f>
        <v>0</v>
      </c>
      <c r="U705" s="1" t="b">
        <f>OR(_xlfn.TEXTAFTER(Table5[[#This Row],[rxn]],"-",-1)="SPONT",_xlfn.TEXTAFTER(Table5[[#This Row],[rxn]],"-",-1)="UNKNOWN")</f>
        <v>0</v>
      </c>
      <c r="V705" s="1">
        <f>_xlfn.XLOOKUP(SUBSTITUTE(Table5[[#This Row],[rxn]],"RXN-","ENZLOAD-"),Table4[rxn],Table4[ub],0)</f>
        <v>1.5057574600000001</v>
      </c>
      <c r="W705" s="1" t="b">
        <f>AND(Table5[[#This Row],[FVA ENZLOAD flux UB]]=0,Table5[[#This Row],[ENZ not made when it should be?]])</f>
        <v>0</v>
      </c>
    </row>
    <row r="706" spans="1:23" hidden="1">
      <c r="A706" s="1" t="s">
        <v>5184</v>
      </c>
      <c r="B706" s="1" t="str">
        <f>_xlfn.TEXTBEFORE(Table38[[#This Row],[all fluxes from kapp-slack]]," ",,,,"")</f>
        <v>ENZSYN-rt3077</v>
      </c>
      <c r="C706" s="1">
        <f>_xlfn.NUMBERVALUE(IFERROR(_xlfn.TEXTAFTER(Table38[[#This Row],[all fluxes from kapp-slack]]," ",-1,,,""),""))</f>
        <v>1.86736069E-7</v>
      </c>
      <c r="F706" s="1" t="s">
        <v>7594</v>
      </c>
      <c r="G706" s="1" t="str">
        <f>_xlfn.TEXTBEFORE(Table5[[#This Row],[rxn     kapp_old        kapp_slack_ub   kapp_slack_lb]]," ")</f>
        <v>RXN-DHAD1_c_FWD-rt6258</v>
      </c>
      <c r="H70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70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706" s="1">
        <f>_xlfn.NUMBERVALUE(_xlfn.TEXTAFTER(Table5[[#This Row],[rxn     kapp_old        kapp_slack_ub   kapp_slack_lb]]," ",-1))</f>
        <v>0</v>
      </c>
      <c r="K706" s="1">
        <f>_xlfn.XLOOKUP(SUBSTITUTE(Table5[[#This Row],[rxn]],"RXN-","ENZLOAD-"),ENZLOAD[name],ENZLOAD[flux],0)</f>
        <v>7.0124467769999999E-8</v>
      </c>
      <c r="L706" s="1" t="str">
        <f>"'"&amp;Table5[[#This Row],[rxn]]&amp;"'"&amp;CHAR(9)&amp;IF(AND(Table5[[#This Row],[kapp_slack_ub]]&lt;&gt;0,Table5[[#This Row],[kapp_old]]&lt;$F$1),$F$1,Table5[[#This Row],[kapp_old]])</f>
        <v>'RXN-DHAD1_c_FWD-rt6258'	27141.27779288</v>
      </c>
      <c r="M706" s="1">
        <f>_xlfn.XLOOKUP(Table5[[#This Row],[rxn]],Table3[name],Table3[flux],$F$1)</f>
        <v>27141.277792879999</v>
      </c>
      <c r="N706" s="1">
        <f>IFERROR(Table5[[#This Row],[min flux]]/Table5[[#This Row],[associated enzload]],"")</f>
        <v>387044332113.86639</v>
      </c>
      <c r="O706" s="1">
        <f>_xlfn.NUMBERVALUE(IF(Table5[[#This Row],[flux/enzload]]="","",ABS($N$1-Table5[[#This Row],[flux/enzload]])))</f>
        <v>1012871985545.09</v>
      </c>
      <c r="P706" s="1">
        <f>Table5[[#This Row],[kapp_old]]+IFERROR(((Table5[[#This Row],[kapp_slack_ub]]-Table5[[#This Row],[kapp_slack_lb]])/Table5[[#This Row],[associated enzload]]),0)</f>
        <v>27141.277792879999</v>
      </c>
      <c r="Q706" s="1" t="str">
        <f>"'"&amp;Table5[[#This Row],[rxn]]&amp;"'"&amp;CHAR(9)&amp;Table5[[#This Row],[kapp + (slack_ub - slack_lb)/enzload]]</f>
        <v>'RXN-DHAD1_c_FWD-rt6258'	27141.27779288</v>
      </c>
      <c r="R706" s="1">
        <f>_xlfn.XLOOKUP(Table5[[#This Row],[rxn]],Table38[name],Table38[flux],0)</f>
        <v>0</v>
      </c>
      <c r="S706" s="1">
        <f>_xlfn.XLOOKUP(SUBSTITUTE(Table5[[#This Row],[rxn]],"RXN-","ENZLOAD-"),Table38[name],Table38[flux],0)</f>
        <v>0</v>
      </c>
      <c r="T706" s="1" t="b">
        <f>AND(Table5[[#This Row],[ENZLOAD flux in kapp-slack.gms]]=0,Table5[[#This Row],[flux in kapp-slack.gms]]&lt;&gt;0,NOT(Table5[[#This Row],[spont or unknown?]]))</f>
        <v>0</v>
      </c>
      <c r="U706" s="1" t="b">
        <f>OR(_xlfn.TEXTAFTER(Table5[[#This Row],[rxn]],"-",-1)="SPONT",_xlfn.TEXTAFTER(Table5[[#This Row],[rxn]],"-",-1)="UNKNOWN")</f>
        <v>0</v>
      </c>
      <c r="V706" s="1">
        <f>_xlfn.XLOOKUP(SUBSTITUTE(Table5[[#This Row],[rxn]],"RXN-","ENZLOAD-"),Table4[rxn],Table4[ub],0)</f>
        <v>0.69374532</v>
      </c>
      <c r="W706" s="1" t="b">
        <f>AND(Table5[[#This Row],[FVA ENZLOAD flux UB]]=0,Table5[[#This Row],[ENZ not made when it should be?]])</f>
        <v>0</v>
      </c>
    </row>
    <row r="707" spans="1:23" hidden="1">
      <c r="A707" s="1" t="s">
        <v>5185</v>
      </c>
      <c r="B707" s="1" t="str">
        <f>_xlfn.TEXTBEFORE(Table38[[#This Row],[all fluxes from kapp-slack]]," ",,,,"")</f>
        <v>ENZSYN-GPI14</v>
      </c>
      <c r="C707" s="1">
        <f>_xlfn.NUMBERVALUE(IFERROR(_xlfn.TEXTAFTER(Table38[[#This Row],[all fluxes from kapp-slack]]," ",-1,,,""),""))</f>
        <v>9.3368033999999997E-8</v>
      </c>
      <c r="F707" s="1" t="s">
        <v>7596</v>
      </c>
      <c r="G707" s="1" t="str">
        <f>_xlfn.TEXTBEFORE(Table5[[#This Row],[rxn     kapp_old        kapp_slack_ub   kapp_slack_lb]]," ")</f>
        <v>RXN-DHAD2_c_FWD-rt6258</v>
      </c>
      <c r="H70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70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707" s="1">
        <f>_xlfn.NUMBERVALUE(_xlfn.TEXTAFTER(Table5[[#This Row],[rxn     kapp_old        kapp_slack_ub   kapp_slack_lb]]," ",-1))</f>
        <v>0</v>
      </c>
      <c r="K707" s="1">
        <f>_xlfn.XLOOKUP(SUBSTITUTE(Table5[[#This Row],[rxn]],"RXN-","ENZLOAD-"),ENZLOAD[name],ENZLOAD[flux],0)</f>
        <v>7.0124467769999999E-8</v>
      </c>
      <c r="L707" s="1" t="str">
        <f>"'"&amp;Table5[[#This Row],[rxn]]&amp;"'"&amp;CHAR(9)&amp;IF(AND(Table5[[#This Row],[kapp_slack_ub]]&lt;&gt;0,Table5[[#This Row],[kapp_old]]&lt;$F$1),$F$1,Table5[[#This Row],[kapp_old]])</f>
        <v>'RXN-DHAD2_c_FWD-rt6258'	27141.27779288</v>
      </c>
      <c r="M707" s="1">
        <f>_xlfn.XLOOKUP(Table5[[#This Row],[rxn]],Table3[name],Table3[flux],$F$1)</f>
        <v>27141.277792879999</v>
      </c>
      <c r="N707" s="1">
        <f>IFERROR(Table5[[#This Row],[min flux]]/Table5[[#This Row],[associated enzload]],"")</f>
        <v>387044332113.86639</v>
      </c>
      <c r="O707" s="1">
        <f>_xlfn.NUMBERVALUE(IF(Table5[[#This Row],[flux/enzload]]="","",ABS($N$1-Table5[[#This Row],[flux/enzload]])))</f>
        <v>1012871985545.09</v>
      </c>
      <c r="P707" s="1">
        <f>Table5[[#This Row],[kapp_old]]+IFERROR(((Table5[[#This Row],[kapp_slack_ub]]-Table5[[#This Row],[kapp_slack_lb]])/Table5[[#This Row],[associated enzload]]),0)</f>
        <v>27141.277792879999</v>
      </c>
      <c r="Q707" s="1" t="str">
        <f>"'"&amp;Table5[[#This Row],[rxn]]&amp;"'"&amp;CHAR(9)&amp;Table5[[#This Row],[kapp + (slack_ub - slack_lb)/enzload]]</f>
        <v>'RXN-DHAD2_c_FWD-rt6258'	27141.27779288</v>
      </c>
      <c r="R707" s="1">
        <f>_xlfn.XLOOKUP(Table5[[#This Row],[rxn]],Table38[name],Table38[flux],0)</f>
        <v>0</v>
      </c>
      <c r="S707" s="1">
        <f>_xlfn.XLOOKUP(SUBSTITUTE(Table5[[#This Row],[rxn]],"RXN-","ENZLOAD-"),Table38[name],Table38[flux],0)</f>
        <v>0</v>
      </c>
      <c r="T707" s="1" t="b">
        <f>AND(Table5[[#This Row],[ENZLOAD flux in kapp-slack.gms]]=0,Table5[[#This Row],[flux in kapp-slack.gms]]&lt;&gt;0,NOT(Table5[[#This Row],[spont or unknown?]]))</f>
        <v>0</v>
      </c>
      <c r="U707" s="1" t="b">
        <f>OR(_xlfn.TEXTAFTER(Table5[[#This Row],[rxn]],"-",-1)="SPONT",_xlfn.TEXTAFTER(Table5[[#This Row],[rxn]],"-",-1)="UNKNOWN")</f>
        <v>0</v>
      </c>
      <c r="V707" s="1">
        <f>_xlfn.XLOOKUP(SUBSTITUTE(Table5[[#This Row],[rxn]],"RXN-","ENZLOAD-"),Table4[rxn],Table4[ub],0)</f>
        <v>0.69374532</v>
      </c>
      <c r="W707" s="1" t="b">
        <f>AND(Table5[[#This Row],[FVA ENZLOAD flux UB]]=0,Table5[[#This Row],[ENZ not made when it should be?]])</f>
        <v>0</v>
      </c>
    </row>
    <row r="708" spans="1:23" hidden="1">
      <c r="A708" s="1" t="s">
        <v>5186</v>
      </c>
      <c r="B708" s="1" t="str">
        <f>_xlfn.TEXTBEFORE(Table38[[#This Row],[all fluxes from kapp-slack]]," ",,,,"")</f>
        <v>ENZSYN-rt4593</v>
      </c>
      <c r="C708" s="1">
        <f>_xlfn.NUMBERVALUE(IFERROR(_xlfn.TEXTAFTER(Table38[[#This Row],[all fluxes from kapp-slack]]," ",-1,,,""),""))</f>
        <v>9.3368033999999997E-8</v>
      </c>
      <c r="F708" s="1" t="s">
        <v>7598</v>
      </c>
      <c r="G708" s="1" t="str">
        <f>_xlfn.TEXTBEFORE(Table5[[#This Row],[rxn     kapp_old        kapp_slack_ub   kapp_slack_lb]]," ")</f>
        <v>RXN-DHAK_c_FWD-rt3901</v>
      </c>
      <c r="H70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70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708" s="1">
        <f>_xlfn.NUMBERVALUE(_xlfn.TEXTAFTER(Table5[[#This Row],[rxn     kapp_old        kapp_slack_ub   kapp_slack_lb]]," ",-1))</f>
        <v>0</v>
      </c>
      <c r="K708" s="1">
        <f>_xlfn.XLOOKUP(SUBSTITUTE(Table5[[#This Row],[rxn]],"RXN-","ENZLOAD-"),ENZLOAD[name],ENZLOAD[flux],0)</f>
        <v>1.1654801425E-7</v>
      </c>
      <c r="L708" s="1" t="str">
        <f>"'"&amp;Table5[[#This Row],[rxn]]&amp;"'"&amp;CHAR(9)&amp;IF(AND(Table5[[#This Row],[kapp_slack_ub]]&lt;&gt;0,Table5[[#This Row],[kapp_old]]&lt;$F$1),$F$1,Table5[[#This Row],[kapp_old]])</f>
        <v>'RXN-DHAK_c_FWD-rt3901'	27141.27779288</v>
      </c>
      <c r="M708" s="1">
        <f>_xlfn.XLOOKUP(Table5[[#This Row],[rxn]],Table3[name],Table3[flux],$F$1)</f>
        <v>27141.277792879999</v>
      </c>
      <c r="N708" s="1">
        <f>IFERROR(Table5[[#This Row],[min flux]]/Table5[[#This Row],[associated enzload]],"")</f>
        <v>232876364025.05243</v>
      </c>
      <c r="O708" s="1">
        <f>_xlfn.NUMBERVALUE(IF(Table5[[#This Row],[flux/enzload]]="","",ABS($N$1-Table5[[#This Row],[flux/enzload]])))</f>
        <v>1167039953633.8999</v>
      </c>
      <c r="P708" s="1">
        <f>Table5[[#This Row],[kapp_old]]+IFERROR(((Table5[[#This Row],[kapp_slack_ub]]-Table5[[#This Row],[kapp_slack_lb]])/Table5[[#This Row],[associated enzload]]),0)</f>
        <v>27141.277792879999</v>
      </c>
      <c r="Q708" s="1" t="str">
        <f>"'"&amp;Table5[[#This Row],[rxn]]&amp;"'"&amp;CHAR(9)&amp;Table5[[#This Row],[kapp + (slack_ub - slack_lb)/enzload]]</f>
        <v>'RXN-DHAK_c_FWD-rt3901'	27141.27779288</v>
      </c>
      <c r="R708" s="1">
        <f>_xlfn.XLOOKUP(Table5[[#This Row],[rxn]],Table38[name],Table38[flux],0)</f>
        <v>0</v>
      </c>
      <c r="S708" s="1">
        <f>_xlfn.XLOOKUP(SUBSTITUTE(Table5[[#This Row],[rxn]],"RXN-","ENZLOAD-"),Table38[name],Table38[flux],0)</f>
        <v>0</v>
      </c>
      <c r="T708" s="1" t="b">
        <f>AND(Table5[[#This Row],[ENZLOAD flux in kapp-slack.gms]]=0,Table5[[#This Row],[flux in kapp-slack.gms]]&lt;&gt;0,NOT(Table5[[#This Row],[spont or unknown?]]))</f>
        <v>0</v>
      </c>
      <c r="U708" s="1" t="b">
        <f>OR(_xlfn.TEXTAFTER(Table5[[#This Row],[rxn]],"-",-1)="SPONT",_xlfn.TEXTAFTER(Table5[[#This Row],[rxn]],"-",-1)="UNKNOWN")</f>
        <v>0</v>
      </c>
      <c r="V708" s="1">
        <f>_xlfn.XLOOKUP(SUBSTITUTE(Table5[[#This Row],[rxn]],"RXN-","ENZLOAD-"),Table4[rxn],Table4[ub],0)</f>
        <v>0.65957478999999997</v>
      </c>
      <c r="W708" s="1" t="b">
        <f>AND(Table5[[#This Row],[FVA ENZLOAD flux UB]]=0,Table5[[#This Row],[ENZ not made when it should be?]])</f>
        <v>0</v>
      </c>
    </row>
    <row r="709" spans="1:23" hidden="1">
      <c r="A709" s="1" t="s">
        <v>5187</v>
      </c>
      <c r="B709" s="1" t="str">
        <f>_xlfn.TEXTBEFORE(Table38[[#This Row],[all fluxes from kapp-slack]]," ",,,,"")</f>
        <v>ENZSYN-rt0237</v>
      </c>
      <c r="C709" s="1">
        <f>_xlfn.NUMBERVALUE(IFERROR(_xlfn.TEXTAFTER(Table38[[#This Row],[all fluxes from kapp-slack]]," ",-1,,,""),""))</f>
        <v>9.3368033999999997E-8</v>
      </c>
      <c r="F709" s="1" t="s">
        <v>7599</v>
      </c>
      <c r="G709" s="1" t="str">
        <f>_xlfn.TEXTBEFORE(Table5[[#This Row],[rxn     kapp_old        kapp_slack_ub   kapp_slack_lb]]," ")</f>
        <v>RXN-DHAPAT_l_FWD-rt5001_l</v>
      </c>
      <c r="H70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70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709" s="1">
        <f>_xlfn.NUMBERVALUE(_xlfn.TEXTAFTER(Table5[[#This Row],[rxn     kapp_old        kapp_slack_ub   kapp_slack_lb]]," ",-1))</f>
        <v>0</v>
      </c>
      <c r="K709" s="1">
        <f>_xlfn.XLOOKUP(SUBSTITUTE(Table5[[#This Row],[rxn]],"RXN-","ENZLOAD-"),ENZLOAD[name],ENZLOAD[flux],0)</f>
        <v>4.7693513670000001E-8</v>
      </c>
      <c r="L709" s="1" t="str">
        <f>"'"&amp;Table5[[#This Row],[rxn]]&amp;"'"&amp;CHAR(9)&amp;IF(AND(Table5[[#This Row],[kapp_slack_ub]]&lt;&gt;0,Table5[[#This Row],[kapp_old]]&lt;$F$1),$F$1,Table5[[#This Row],[kapp_old]])</f>
        <v>'RXN-DHAPAT_l_FWD-rt5001_l'	27141.27779288</v>
      </c>
      <c r="M709" s="1">
        <f>_xlfn.XLOOKUP(Table5[[#This Row],[rxn]],Table3[name],Table3[flux],$F$1)</f>
        <v>27141.277792879999</v>
      </c>
      <c r="N709" s="1">
        <f>IFERROR(Table5[[#This Row],[min flux]]/Table5[[#This Row],[associated enzload]],"")</f>
        <v>569076918523.45752</v>
      </c>
      <c r="O709" s="1">
        <f>_xlfn.NUMBERVALUE(IF(Table5[[#This Row],[flux/enzload]]="","",ABS($N$1-Table5[[#This Row],[flux/enzload]])))</f>
        <v>830839399135.49597</v>
      </c>
      <c r="P709" s="1">
        <f>Table5[[#This Row],[kapp_old]]+IFERROR(((Table5[[#This Row],[kapp_slack_ub]]-Table5[[#This Row],[kapp_slack_lb]])/Table5[[#This Row],[associated enzload]]),0)</f>
        <v>27141.277792879999</v>
      </c>
      <c r="Q709" s="1" t="str">
        <f>"'"&amp;Table5[[#This Row],[rxn]]&amp;"'"&amp;CHAR(9)&amp;Table5[[#This Row],[kapp + (slack_ub - slack_lb)/enzload]]</f>
        <v>'RXN-DHAPAT_l_FWD-rt5001_l'	27141.27779288</v>
      </c>
      <c r="R709" s="1">
        <f>_xlfn.XLOOKUP(Table5[[#This Row],[rxn]],Table38[name],Table38[flux],0)</f>
        <v>0</v>
      </c>
      <c r="S709" s="1">
        <f>_xlfn.XLOOKUP(SUBSTITUTE(Table5[[#This Row],[rxn]],"RXN-","ENZLOAD-"),Table38[name],Table38[flux],0)</f>
        <v>0</v>
      </c>
      <c r="T709" s="1" t="b">
        <f>AND(Table5[[#This Row],[ENZLOAD flux in kapp-slack.gms]]=0,Table5[[#This Row],[flux in kapp-slack.gms]]&lt;&gt;0,NOT(Table5[[#This Row],[spont or unknown?]]))</f>
        <v>0</v>
      </c>
      <c r="U709" s="1" t="b">
        <f>OR(_xlfn.TEXTAFTER(Table5[[#This Row],[rxn]],"-",-1)="SPONT",_xlfn.TEXTAFTER(Table5[[#This Row],[rxn]],"-",-1)="UNKNOWN")</f>
        <v>0</v>
      </c>
      <c r="V709" s="1">
        <f>_xlfn.XLOOKUP(SUBSTITUTE(Table5[[#This Row],[rxn]],"RXN-","ENZLOAD-"),Table4[rxn],Table4[ub],0)</f>
        <v>0.44984950000000001</v>
      </c>
      <c r="W709" s="1" t="b">
        <f>AND(Table5[[#This Row],[FVA ENZLOAD flux UB]]=0,Table5[[#This Row],[ENZ not made when it should be?]])</f>
        <v>0</v>
      </c>
    </row>
    <row r="710" spans="1:23" hidden="1">
      <c r="A710" s="1" t="s">
        <v>5188</v>
      </c>
      <c r="B710" s="1" t="str">
        <f>_xlfn.TEXTBEFORE(Table38[[#This Row],[all fluxes from kapp-slack]]," ",,,,"")</f>
        <v>ENZSYN-rt4069</v>
      </c>
      <c r="C710" s="1">
        <f>_xlfn.NUMBERVALUE(IFERROR(_xlfn.TEXTAFTER(Table38[[#This Row],[all fluxes from kapp-slack]]," ",-1,,,""),""))</f>
        <v>3.1698120999999999E-8</v>
      </c>
      <c r="F710" s="1" t="s">
        <v>7600</v>
      </c>
      <c r="G710" s="1" t="str">
        <f>_xlfn.TEXTBEFORE(Table5[[#This Row],[rxn     kapp_old        kapp_slack_ub   kapp_slack_lb]]," ")</f>
        <v>RXN-DHAPAT_rm_FWD-rt5001_rm</v>
      </c>
      <c r="H71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71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710" s="1">
        <f>_xlfn.NUMBERVALUE(_xlfn.TEXTAFTER(Table5[[#This Row],[rxn     kapp_old        kapp_slack_ub   kapp_slack_lb]]," ",-1))</f>
        <v>0</v>
      </c>
      <c r="K710" s="1">
        <f>_xlfn.XLOOKUP(SUBSTITUTE(Table5[[#This Row],[rxn]],"RXN-","ENZLOAD-"),ENZLOAD[name],ENZLOAD[flux],0)</f>
        <v>4.7693513670000001E-8</v>
      </c>
      <c r="L710" s="1" t="str">
        <f>"'"&amp;Table5[[#This Row],[rxn]]&amp;"'"&amp;CHAR(9)&amp;IF(AND(Table5[[#This Row],[kapp_slack_ub]]&lt;&gt;0,Table5[[#This Row],[kapp_old]]&lt;$F$1),$F$1,Table5[[#This Row],[kapp_old]])</f>
        <v>'RXN-DHAPAT_rm_FWD-rt5001_rm'	27141.27779288</v>
      </c>
      <c r="M710" s="1">
        <f>_xlfn.XLOOKUP(Table5[[#This Row],[rxn]],Table3[name],Table3[flux],$F$1)</f>
        <v>27141.277792879999</v>
      </c>
      <c r="N710" s="1">
        <f>IFERROR(Table5[[#This Row],[min flux]]/Table5[[#This Row],[associated enzload]],"")</f>
        <v>569076918523.45752</v>
      </c>
      <c r="O710" s="1">
        <f>_xlfn.NUMBERVALUE(IF(Table5[[#This Row],[flux/enzload]]="","",ABS($N$1-Table5[[#This Row],[flux/enzload]])))</f>
        <v>830839399135.49597</v>
      </c>
      <c r="P710" s="1">
        <f>Table5[[#This Row],[kapp_old]]+IFERROR(((Table5[[#This Row],[kapp_slack_ub]]-Table5[[#This Row],[kapp_slack_lb]])/Table5[[#This Row],[associated enzload]]),0)</f>
        <v>27141.277792879999</v>
      </c>
      <c r="Q710" s="1" t="str">
        <f>"'"&amp;Table5[[#This Row],[rxn]]&amp;"'"&amp;CHAR(9)&amp;Table5[[#This Row],[kapp + (slack_ub - slack_lb)/enzload]]</f>
        <v>'RXN-DHAPAT_rm_FWD-rt5001_rm'	27141.27779288</v>
      </c>
      <c r="R710" s="1">
        <f>_xlfn.XLOOKUP(Table5[[#This Row],[rxn]],Table38[name],Table38[flux],0)</f>
        <v>0</v>
      </c>
      <c r="S710" s="1">
        <f>_xlfn.XLOOKUP(SUBSTITUTE(Table5[[#This Row],[rxn]],"RXN-","ENZLOAD-"),Table38[name],Table38[flux],0)</f>
        <v>0</v>
      </c>
      <c r="T710" s="1" t="b">
        <f>AND(Table5[[#This Row],[ENZLOAD flux in kapp-slack.gms]]=0,Table5[[#This Row],[flux in kapp-slack.gms]]&lt;&gt;0,NOT(Table5[[#This Row],[spont or unknown?]]))</f>
        <v>0</v>
      </c>
      <c r="U710" s="1" t="b">
        <f>OR(_xlfn.TEXTAFTER(Table5[[#This Row],[rxn]],"-",-1)="SPONT",_xlfn.TEXTAFTER(Table5[[#This Row],[rxn]],"-",-1)="UNKNOWN")</f>
        <v>0</v>
      </c>
      <c r="V710" s="1">
        <f>_xlfn.XLOOKUP(SUBSTITUTE(Table5[[#This Row],[rxn]],"RXN-","ENZLOAD-"),Table4[rxn],Table4[ub],0)</f>
        <v>0.44984950000000001</v>
      </c>
      <c r="W710" s="1" t="b">
        <f>AND(Table5[[#This Row],[FVA ENZLOAD flux UB]]=0,Table5[[#This Row],[ENZ not made when it should be?]])</f>
        <v>0</v>
      </c>
    </row>
    <row r="711" spans="1:23" hidden="1">
      <c r="A711" s="1" t="s">
        <v>5189</v>
      </c>
      <c r="B711" s="1" t="str">
        <f>_xlfn.TEXTBEFORE(Table38[[#This Row],[all fluxes from kapp-slack]]," ",,,,"")</f>
        <v>ENZSYN-rt5618</v>
      </c>
      <c r="C711" s="1">
        <f>_xlfn.NUMBERVALUE(IFERROR(_xlfn.TEXTAFTER(Table38[[#This Row],[all fluxes from kapp-slack]]," ",-1,,,""),""))</f>
        <v>3.1321244656599999E-4</v>
      </c>
      <c r="F711" s="1" t="s">
        <v>7610</v>
      </c>
      <c r="G711" s="1" t="str">
        <f>_xlfn.TEXTBEFORE(Table5[[#This Row],[rxn     kapp_old        kapp_slack_ub   kapp_slack_lb]]," ")</f>
        <v>RXN-DHFRi_m_FWD-rt3791_m</v>
      </c>
      <c r="H71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71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711" s="1">
        <f>_xlfn.NUMBERVALUE(_xlfn.TEXTAFTER(Table5[[#This Row],[rxn     kapp_old        kapp_slack_ub   kapp_slack_lb]]," ",-1))</f>
        <v>0</v>
      </c>
      <c r="K711" s="1">
        <f>_xlfn.XLOOKUP(SUBSTITUTE(Table5[[#This Row],[rxn]],"RXN-","ENZLOAD-"),ENZLOAD[name],ENZLOAD[flux],0)</f>
        <v>6.1423565941E-7</v>
      </c>
      <c r="L711" s="1" t="str">
        <f>"'"&amp;Table5[[#This Row],[rxn]]&amp;"'"&amp;CHAR(9)&amp;IF(AND(Table5[[#This Row],[kapp_slack_ub]]&lt;&gt;0,Table5[[#This Row],[kapp_old]]&lt;$F$1),$F$1,Table5[[#This Row],[kapp_old]])</f>
        <v>'RXN-DHFRi_m_FWD-rt3791_m'	27141.27779288</v>
      </c>
      <c r="M711" s="1">
        <f>_xlfn.XLOOKUP(Table5[[#This Row],[rxn]],Table3[name],Table3[flux],$F$1)</f>
        <v>27141.277792879999</v>
      </c>
      <c r="N711" s="1">
        <f>IFERROR(Table5[[#This Row],[min flux]]/Table5[[#This Row],[associated enzload]],"")</f>
        <v>44187076046.594841</v>
      </c>
      <c r="O711" s="1">
        <f>_xlfn.NUMBERVALUE(IF(Table5[[#This Row],[flux/enzload]]="","",ABS($N$1-Table5[[#This Row],[flux/enzload]])))</f>
        <v>1355729241612.3601</v>
      </c>
      <c r="P711" s="1">
        <f>Table5[[#This Row],[kapp_old]]+IFERROR(((Table5[[#This Row],[kapp_slack_ub]]-Table5[[#This Row],[kapp_slack_lb]])/Table5[[#This Row],[associated enzload]]),0)</f>
        <v>27141.277792879999</v>
      </c>
      <c r="Q711" s="1" t="str">
        <f>"'"&amp;Table5[[#This Row],[rxn]]&amp;"'"&amp;CHAR(9)&amp;Table5[[#This Row],[kapp + (slack_ub - slack_lb)/enzload]]</f>
        <v>'RXN-DHFRi_m_FWD-rt3791_m'	27141.27779288</v>
      </c>
      <c r="R711" s="1">
        <f>_xlfn.XLOOKUP(Table5[[#This Row],[rxn]],Table38[name],Table38[flux],0)</f>
        <v>0</v>
      </c>
      <c r="S711" s="1">
        <f>_xlfn.XLOOKUP(SUBSTITUTE(Table5[[#This Row],[rxn]],"RXN-","ENZLOAD-"),Table38[name],Table38[flux],0)</f>
        <v>0</v>
      </c>
      <c r="T711" s="1" t="b">
        <f>AND(Table5[[#This Row],[ENZLOAD flux in kapp-slack.gms]]=0,Table5[[#This Row],[flux in kapp-slack.gms]]&lt;&gt;0,NOT(Table5[[#This Row],[spont or unknown?]]))</f>
        <v>0</v>
      </c>
      <c r="U711" s="1" t="b">
        <f>OR(_xlfn.TEXTAFTER(Table5[[#This Row],[rxn]],"-",-1)="SPONT",_xlfn.TEXTAFTER(Table5[[#This Row],[rxn]],"-",-1)="UNKNOWN")</f>
        <v>0</v>
      </c>
      <c r="V711" s="1">
        <f>_xlfn.XLOOKUP(SUBSTITUTE(Table5[[#This Row],[rxn]],"RXN-","ENZLOAD-"),Table4[rxn],Table4[ub],0)</f>
        <v>1.68374343</v>
      </c>
      <c r="W711" s="1" t="b">
        <f>AND(Table5[[#This Row],[FVA ENZLOAD flux UB]]=0,Table5[[#This Row],[ENZ not made when it should be?]])</f>
        <v>0</v>
      </c>
    </row>
    <row r="712" spans="1:23" hidden="1">
      <c r="A712" s="1" t="s">
        <v>5190</v>
      </c>
      <c r="B712" s="1" t="str">
        <f>_xlfn.TEXTBEFORE(Table38[[#This Row],[all fluxes from kapp-slack]]," ",,,,"")</f>
        <v>ENZSYN-rt1896</v>
      </c>
      <c r="C712" s="1">
        <f>_xlfn.NUMBERVALUE(IFERROR(_xlfn.TEXTAFTER(Table38[[#This Row],[all fluxes from kapp-slack]]," ",-1,,,""),""))</f>
        <v>2.7040881689999998E-6</v>
      </c>
      <c r="F712" s="1" t="s">
        <v>7614</v>
      </c>
      <c r="G712" s="1" t="str">
        <f>_xlfn.TEXTBEFORE(Table5[[#This Row],[rxn     kapp_old        kapp_slack_ub   kapp_slack_lb]]," ")</f>
        <v>RXN-DHNPA2i_m_FWD-rt6009</v>
      </c>
      <c r="H71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71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712" s="1">
        <f>_xlfn.NUMBERVALUE(_xlfn.TEXTAFTER(Table5[[#This Row],[rxn     kapp_old        kapp_slack_ub   kapp_slack_lb]]," ",-1))</f>
        <v>0</v>
      </c>
      <c r="K712" s="1">
        <f>_xlfn.XLOOKUP(SUBSTITUTE(Table5[[#This Row],[rxn]],"RXN-","ENZLOAD-"),ENZLOAD[name],ENZLOAD[flux],0)</f>
        <v>1.8679695076999999E-7</v>
      </c>
      <c r="L712" s="1" t="str">
        <f>"'"&amp;Table5[[#This Row],[rxn]]&amp;"'"&amp;CHAR(9)&amp;IF(AND(Table5[[#This Row],[kapp_slack_ub]]&lt;&gt;0,Table5[[#This Row],[kapp_old]]&lt;$F$1),$F$1,Table5[[#This Row],[kapp_old]])</f>
        <v>'RXN-DHNPA2i_m_FWD-rt6009'	27141.27779288</v>
      </c>
      <c r="M712" s="1">
        <f>_xlfn.XLOOKUP(Table5[[#This Row],[rxn]],Table3[name],Table3[flux],$F$1)</f>
        <v>27141.277792879999</v>
      </c>
      <c r="N712" s="1">
        <f>IFERROR(Table5[[#This Row],[min flux]]/Table5[[#This Row],[associated enzload]],"")</f>
        <v>145298291438.91437</v>
      </c>
      <c r="O712" s="1">
        <f>_xlfn.NUMBERVALUE(IF(Table5[[#This Row],[flux/enzload]]="","",ABS($N$1-Table5[[#This Row],[flux/enzload]])))</f>
        <v>1254618026220.04</v>
      </c>
      <c r="P712" s="1">
        <f>Table5[[#This Row],[kapp_old]]+IFERROR(((Table5[[#This Row],[kapp_slack_ub]]-Table5[[#This Row],[kapp_slack_lb]])/Table5[[#This Row],[associated enzload]]),0)</f>
        <v>27141.277792879999</v>
      </c>
      <c r="Q712" s="1" t="str">
        <f>"'"&amp;Table5[[#This Row],[rxn]]&amp;"'"&amp;CHAR(9)&amp;Table5[[#This Row],[kapp + (slack_ub - slack_lb)/enzload]]</f>
        <v>'RXN-DHNPA2i_m_FWD-rt6009'	27141.27779288</v>
      </c>
      <c r="R712" s="1">
        <f>_xlfn.XLOOKUP(Table5[[#This Row],[rxn]],Table38[name],Table38[flux],0)</f>
        <v>0</v>
      </c>
      <c r="S712" s="1">
        <f>_xlfn.XLOOKUP(SUBSTITUTE(Table5[[#This Row],[rxn]],"RXN-","ENZLOAD-"),Table38[name],Table38[flux],0)</f>
        <v>0</v>
      </c>
      <c r="T712" s="1" t="b">
        <f>AND(Table5[[#This Row],[ENZLOAD flux in kapp-slack.gms]]=0,Table5[[#This Row],[flux in kapp-slack.gms]]&lt;&gt;0,NOT(Table5[[#This Row],[spont or unknown?]]))</f>
        <v>0</v>
      </c>
      <c r="U712" s="1" t="b">
        <f>OR(_xlfn.TEXTAFTER(Table5[[#This Row],[rxn]],"-",-1)="SPONT",_xlfn.TEXTAFTER(Table5[[#This Row],[rxn]],"-",-1)="UNKNOWN")</f>
        <v>0</v>
      </c>
      <c r="V712" s="1">
        <f>_xlfn.XLOOKUP(SUBSTITUTE(Table5[[#This Row],[rxn]],"RXN-","ENZLOAD-"),Table4[rxn],Table4[ub],0)</f>
        <v>0.48192752999999999</v>
      </c>
      <c r="W712" s="1" t="b">
        <f>AND(Table5[[#This Row],[FVA ENZLOAD flux UB]]=0,Table5[[#This Row],[ENZ not made when it should be?]])</f>
        <v>0</v>
      </c>
    </row>
    <row r="713" spans="1:23" hidden="1">
      <c r="A713" s="1" t="s">
        <v>5191</v>
      </c>
      <c r="B713" s="1" t="str">
        <f>_xlfn.TEXTBEFORE(Table38[[#This Row],[all fluxes from kapp-slack]]," ",,,,"")</f>
        <v>ENZSYN-rt1206</v>
      </c>
      <c r="C713" s="1">
        <f>_xlfn.NUMBERVALUE(IFERROR(_xlfn.TEXTAFTER(Table38[[#This Row],[all fluxes from kapp-slack]]," ",-1,,,""),""))</f>
        <v>1.4136293100000001E-7</v>
      </c>
      <c r="F713" s="1" t="s">
        <v>7618</v>
      </c>
      <c r="G713" s="1" t="str">
        <f>_xlfn.TEXTBEFORE(Table5[[#This Row],[rxn     kapp_old        kapp_slack_ub   kapp_slack_lb]]," ")</f>
        <v>RXN-DHORTS_c_FWD-rt3923</v>
      </c>
      <c r="H71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71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713" s="1">
        <f>_xlfn.NUMBERVALUE(_xlfn.TEXTAFTER(Table5[[#This Row],[rxn     kapp_old        kapp_slack_ub   kapp_slack_lb]]," ",-1))</f>
        <v>0</v>
      </c>
      <c r="K713" s="1">
        <f>_xlfn.XLOOKUP(SUBSTITUTE(Table5[[#This Row],[rxn]],"RXN-","ENZLOAD-"),ENZLOAD[name],ENZLOAD[flux],0)</f>
        <v>8.1466934463999997E-7</v>
      </c>
      <c r="L713" s="1" t="str">
        <f>"'"&amp;Table5[[#This Row],[rxn]]&amp;"'"&amp;CHAR(9)&amp;IF(AND(Table5[[#This Row],[kapp_slack_ub]]&lt;&gt;0,Table5[[#This Row],[kapp_old]]&lt;$F$1),$F$1,Table5[[#This Row],[kapp_old]])</f>
        <v>'RXN-DHORTS_c_FWD-rt3923'	27141.27779288</v>
      </c>
      <c r="M713" s="1">
        <f>_xlfn.XLOOKUP(Table5[[#This Row],[rxn]],Table3[name],Table3[flux],$F$1)</f>
        <v>27141.277792879999</v>
      </c>
      <c r="N713" s="1">
        <f>IFERROR(Table5[[#This Row],[min flux]]/Table5[[#This Row],[associated enzload]],"")</f>
        <v>33315697922.662907</v>
      </c>
      <c r="O713" s="1">
        <f>_xlfn.NUMBERVALUE(IF(Table5[[#This Row],[flux/enzload]]="","",ABS($N$1-Table5[[#This Row],[flux/enzload]])))</f>
        <v>1366600619736.29</v>
      </c>
      <c r="P713" s="1">
        <f>Table5[[#This Row],[kapp_old]]+IFERROR(((Table5[[#This Row],[kapp_slack_ub]]-Table5[[#This Row],[kapp_slack_lb]])/Table5[[#This Row],[associated enzload]]),0)</f>
        <v>27141.277792879999</v>
      </c>
      <c r="Q713" s="1" t="str">
        <f>"'"&amp;Table5[[#This Row],[rxn]]&amp;"'"&amp;CHAR(9)&amp;Table5[[#This Row],[kapp + (slack_ub - slack_lb)/enzload]]</f>
        <v>'RXN-DHORTS_c_FWD-rt3923'	27141.27779288</v>
      </c>
      <c r="R713" s="1">
        <f>_xlfn.XLOOKUP(Table5[[#This Row],[rxn]],Table38[name],Table38[flux],0)</f>
        <v>0</v>
      </c>
      <c r="S713" s="1">
        <f>_xlfn.XLOOKUP(SUBSTITUTE(Table5[[#This Row],[rxn]],"RXN-","ENZLOAD-"),Table38[name],Table38[flux],0)</f>
        <v>0</v>
      </c>
      <c r="T713" s="1" t="b">
        <f>AND(Table5[[#This Row],[ENZLOAD flux in kapp-slack.gms]]=0,Table5[[#This Row],[flux in kapp-slack.gms]]&lt;&gt;0,NOT(Table5[[#This Row],[spont or unknown?]]))</f>
        <v>0</v>
      </c>
      <c r="U713" s="1" t="b">
        <f>OR(_xlfn.TEXTAFTER(Table5[[#This Row],[rxn]],"-",-1)="SPONT",_xlfn.TEXTAFTER(Table5[[#This Row],[rxn]],"-",-1)="UNKNOWN")</f>
        <v>0</v>
      </c>
      <c r="V713" s="1">
        <f>_xlfn.XLOOKUP(SUBSTITUTE(Table5[[#This Row],[rxn]],"RXN-","ENZLOAD-"),Table4[rxn],Table4[ub],0)</f>
        <v>1.0509046900000001</v>
      </c>
      <c r="W713" s="1" t="b">
        <f>AND(Table5[[#This Row],[FVA ENZLOAD flux UB]]=0,Table5[[#This Row],[ENZ not made when it should be?]])</f>
        <v>0</v>
      </c>
    </row>
    <row r="714" spans="1:23" hidden="1">
      <c r="A714" s="1" t="s">
        <v>5192</v>
      </c>
      <c r="B714" s="1" t="str">
        <f>_xlfn.TEXTBEFORE(Table38[[#This Row],[all fluxes from kapp-slack]]," ",,,,"")</f>
        <v>ENZSYN-rt3754_c</v>
      </c>
      <c r="C714" s="1">
        <f>_xlfn.NUMBERVALUE(IFERROR(_xlfn.TEXTAFTER(Table38[[#This Row],[all fluxes from kapp-slack]]," ",-1,,,""),""))</f>
        <v>1.9313667939999999E-6</v>
      </c>
      <c r="F714" s="1" t="s">
        <v>7623</v>
      </c>
      <c r="G714" s="1" t="str">
        <f>_xlfn.TEXTBEFORE(Table5[[#This Row],[rxn     kapp_old        kapp_slack_ub   kapp_slack_lb]]," ")</f>
        <v>RXN-DHPTS_m_FWD-rt6009</v>
      </c>
      <c r="H71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71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714" s="1">
        <f>_xlfn.NUMBERVALUE(_xlfn.TEXTAFTER(Table5[[#This Row],[rxn     kapp_old        kapp_slack_ub   kapp_slack_lb]]," ",-1))</f>
        <v>0</v>
      </c>
      <c r="K714" s="1">
        <f>_xlfn.XLOOKUP(SUBSTITUTE(Table5[[#This Row],[rxn]],"RXN-","ENZLOAD-"),ENZLOAD[name],ENZLOAD[flux],0)</f>
        <v>1.8679695076999999E-7</v>
      </c>
      <c r="L714" s="1" t="str">
        <f>"'"&amp;Table5[[#This Row],[rxn]]&amp;"'"&amp;CHAR(9)&amp;IF(AND(Table5[[#This Row],[kapp_slack_ub]]&lt;&gt;0,Table5[[#This Row],[kapp_old]]&lt;$F$1),$F$1,Table5[[#This Row],[kapp_old]])</f>
        <v>'RXN-DHPTS_m_FWD-rt6009'	27141.27779288</v>
      </c>
      <c r="M714" s="1">
        <f>_xlfn.XLOOKUP(Table5[[#This Row],[rxn]],Table3[name],Table3[flux],$F$1)</f>
        <v>27141.277792879999</v>
      </c>
      <c r="N714" s="1">
        <f>IFERROR(Table5[[#This Row],[min flux]]/Table5[[#This Row],[associated enzload]],"")</f>
        <v>145298291438.91437</v>
      </c>
      <c r="O714" s="1">
        <f>_xlfn.NUMBERVALUE(IF(Table5[[#This Row],[flux/enzload]]="","",ABS($N$1-Table5[[#This Row],[flux/enzload]])))</f>
        <v>1254618026220.04</v>
      </c>
      <c r="P714" s="1">
        <f>Table5[[#This Row],[kapp_old]]+IFERROR(((Table5[[#This Row],[kapp_slack_ub]]-Table5[[#This Row],[kapp_slack_lb]])/Table5[[#This Row],[associated enzload]]),0)</f>
        <v>27141.277792879999</v>
      </c>
      <c r="Q714" s="1" t="str">
        <f>"'"&amp;Table5[[#This Row],[rxn]]&amp;"'"&amp;CHAR(9)&amp;Table5[[#This Row],[kapp + (slack_ub - slack_lb)/enzload]]</f>
        <v>'RXN-DHPTS_m_FWD-rt6009'	27141.27779288</v>
      </c>
      <c r="R714" s="1">
        <f>_xlfn.XLOOKUP(Table5[[#This Row],[rxn]],Table38[name],Table38[flux],0)</f>
        <v>0</v>
      </c>
      <c r="S714" s="1">
        <f>_xlfn.XLOOKUP(SUBSTITUTE(Table5[[#This Row],[rxn]],"RXN-","ENZLOAD-"),Table38[name],Table38[flux],0)</f>
        <v>0</v>
      </c>
      <c r="T714" s="1" t="b">
        <f>AND(Table5[[#This Row],[ENZLOAD flux in kapp-slack.gms]]=0,Table5[[#This Row],[flux in kapp-slack.gms]]&lt;&gt;0,NOT(Table5[[#This Row],[spont or unknown?]]))</f>
        <v>0</v>
      </c>
      <c r="U714" s="1" t="b">
        <f>OR(_xlfn.TEXTAFTER(Table5[[#This Row],[rxn]],"-",-1)="SPONT",_xlfn.TEXTAFTER(Table5[[#This Row],[rxn]],"-",-1)="UNKNOWN")</f>
        <v>0</v>
      </c>
      <c r="V714" s="1">
        <f>_xlfn.XLOOKUP(SUBSTITUTE(Table5[[#This Row],[rxn]],"RXN-","ENZLOAD-"),Table4[rxn],Table4[ub],0)</f>
        <v>0.48192752999999999</v>
      </c>
      <c r="W714" s="1" t="b">
        <f>AND(Table5[[#This Row],[FVA ENZLOAD flux UB]]=0,Table5[[#This Row],[ENZ not made when it should be?]])</f>
        <v>0</v>
      </c>
    </row>
    <row r="715" spans="1:23" hidden="1">
      <c r="A715" s="1" t="s">
        <v>5193</v>
      </c>
      <c r="B715" s="1" t="str">
        <f>_xlfn.TEXTBEFORE(Table38[[#This Row],[all fluxes from kapp-slack]]," ",,,,"")</f>
        <v>ENZSYN-rt5064</v>
      </c>
      <c r="C715" s="1">
        <f>_xlfn.NUMBERVALUE(IFERROR(_xlfn.TEXTAFTER(Table38[[#This Row],[all fluxes from kapp-slack]]," ",-1,,,""),""))</f>
        <v>2.6027991099999999E-7</v>
      </c>
      <c r="F715" s="1" t="s">
        <v>7627</v>
      </c>
      <c r="G715" s="1" t="str">
        <f>_xlfn.TEXTBEFORE(Table5[[#This Row],[rxn     kapp_old        kapp_slack_ub   kapp_slack_lb]]," ")</f>
        <v>RXN-DHQS_c_FWD-rt5884</v>
      </c>
      <c r="H715" s="1">
        <f>_xlfn.NUMBERVALUE(_xlfn.TEXTBEFORE(TRIM(_xlfn.TEXTAFTER(_xlfn.TEXTBEFORE(Table5[[#This Row],[rxn     kapp_old        kapp_slack_ub   kapp_slack_lb]],Table5[[#This Row],[kapp_slack_lb]],-1),Table5[[#This Row],[rxn]]))," "))</f>
        <v>30.242128677190699</v>
      </c>
      <c r="I71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715" s="1">
        <f>_xlfn.NUMBERVALUE(_xlfn.TEXTAFTER(Table5[[#This Row],[rxn     kapp_old        kapp_slack_ub   kapp_slack_lb]]," ",-1))</f>
        <v>0</v>
      </c>
      <c r="K715" s="1">
        <f>_xlfn.XLOOKUP(SUBSTITUTE(Table5[[#This Row],[rxn]],"RXN-","ENZLOAD-"),ENZLOAD[name],ENZLOAD[flux],0)</f>
        <v>7.2289370215000002E-7</v>
      </c>
      <c r="L715" s="1" t="str">
        <f>"'"&amp;Table5[[#This Row],[rxn]]&amp;"'"&amp;CHAR(9)&amp;IF(AND(Table5[[#This Row],[kapp_slack_ub]]&lt;&gt;0,Table5[[#This Row],[kapp_old]]&lt;$F$1),$F$1,Table5[[#This Row],[kapp_old]])</f>
        <v>'RXN-DHQS_c_FWD-rt5884'	30.2421286771907</v>
      </c>
      <c r="M715" s="1">
        <f>_xlfn.XLOOKUP(Table5[[#This Row],[rxn]],Table3[name],Table3[flux],$F$1)</f>
        <v>27141.277792879999</v>
      </c>
      <c r="N715" s="1">
        <f>IFERROR(Table5[[#This Row],[min flux]]/Table5[[#This Row],[associated enzload]],"")</f>
        <v>37545323347.2052</v>
      </c>
      <c r="O715" s="1">
        <f>_xlfn.NUMBERVALUE(IF(Table5[[#This Row],[flux/enzload]]="","",ABS($N$1-Table5[[#This Row],[flux/enzload]])))</f>
        <v>1362370994311.75</v>
      </c>
      <c r="P715" s="1">
        <f>Table5[[#This Row],[kapp_old]]+IFERROR(((Table5[[#This Row],[kapp_slack_ub]]-Table5[[#This Row],[kapp_slack_lb]])/Table5[[#This Row],[associated enzload]]),0)</f>
        <v>30.242128677190699</v>
      </c>
      <c r="Q715" s="1" t="str">
        <f>"'"&amp;Table5[[#This Row],[rxn]]&amp;"'"&amp;CHAR(9)&amp;Table5[[#This Row],[kapp + (slack_ub - slack_lb)/enzload]]</f>
        <v>'RXN-DHQS_c_FWD-rt5884'	30.2421286771907</v>
      </c>
      <c r="R715" s="1">
        <f>_xlfn.XLOOKUP(Table5[[#This Row],[rxn]],Table38[name],Table38[flux],0)</f>
        <v>0</v>
      </c>
      <c r="S715" s="1">
        <f>_xlfn.XLOOKUP(SUBSTITUTE(Table5[[#This Row],[rxn]],"RXN-","ENZLOAD-"),Table38[name],Table38[flux],0)</f>
        <v>0</v>
      </c>
      <c r="T715" s="1" t="b">
        <f>AND(Table5[[#This Row],[ENZLOAD flux in kapp-slack.gms]]=0,Table5[[#This Row],[flux in kapp-slack.gms]]&lt;&gt;0,NOT(Table5[[#This Row],[spont or unknown?]]))</f>
        <v>0</v>
      </c>
      <c r="U715" s="1" t="b">
        <f>OR(_xlfn.TEXTAFTER(Table5[[#This Row],[rxn]],"-",-1)="SPONT",_xlfn.TEXTAFTER(Table5[[#This Row],[rxn]],"-",-1)="UNKNOWN")</f>
        <v>0</v>
      </c>
      <c r="V715" s="1">
        <f>_xlfn.XLOOKUP(SUBSTITUTE(Table5[[#This Row],[rxn]],"RXN-","ENZLOAD-"),Table4[rxn],Table4[ub],0)</f>
        <v>0.12078305</v>
      </c>
      <c r="W715" s="1" t="b">
        <f>AND(Table5[[#This Row],[FVA ENZLOAD flux UB]]=0,Table5[[#This Row],[ENZ not made when it should be?]])</f>
        <v>0</v>
      </c>
    </row>
    <row r="716" spans="1:23" hidden="1">
      <c r="A716" s="1" t="s">
        <v>5194</v>
      </c>
      <c r="B716" s="1" t="str">
        <f>_xlfn.TEXTBEFORE(Table38[[#This Row],[all fluxes from kapp-slack]]," ",,,,"")</f>
        <v>ENZSYN-rt8370</v>
      </c>
      <c r="C716" s="1">
        <f>_xlfn.NUMBERVALUE(IFERROR(_xlfn.TEXTAFTER(Table38[[#This Row],[all fluxes from kapp-slack]]," ",-1,,,""),""))</f>
        <v>9.3149265300000003E-7</v>
      </c>
      <c r="F716" s="1" t="s">
        <v>7629</v>
      </c>
      <c r="G716" s="1" t="str">
        <f>_xlfn.TEXTBEFORE(Table5[[#This Row],[rxn     kapp_old        kapp_slack_ub   kapp_slack_lb]]," ")</f>
        <v>RXN-DHQTi_c_FWD-rt5884</v>
      </c>
      <c r="H716" s="1">
        <f>_xlfn.NUMBERVALUE(_xlfn.TEXTBEFORE(TRIM(_xlfn.TEXTAFTER(_xlfn.TEXTBEFORE(Table5[[#This Row],[rxn     kapp_old        kapp_slack_ub   kapp_slack_lb]],Table5[[#This Row],[kapp_slack_lb]],-1),Table5[[#This Row],[rxn]]))," "))</f>
        <v>30.242128677190699</v>
      </c>
      <c r="I71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716" s="1">
        <f>_xlfn.NUMBERVALUE(_xlfn.TEXTAFTER(Table5[[#This Row],[rxn     kapp_old        kapp_slack_ub   kapp_slack_lb]]," ",-1))</f>
        <v>0</v>
      </c>
      <c r="K716" s="1">
        <f>_xlfn.XLOOKUP(SUBSTITUTE(Table5[[#This Row],[rxn]],"RXN-","ENZLOAD-"),ENZLOAD[name],ENZLOAD[flux],0)</f>
        <v>7.2289370215000002E-7</v>
      </c>
      <c r="L716" s="1" t="str">
        <f>"'"&amp;Table5[[#This Row],[rxn]]&amp;"'"&amp;CHAR(9)&amp;IF(AND(Table5[[#This Row],[kapp_slack_ub]]&lt;&gt;0,Table5[[#This Row],[kapp_old]]&lt;$F$1),$F$1,Table5[[#This Row],[kapp_old]])</f>
        <v>'RXN-DHQTi_c_FWD-rt5884'	30.2421286771907</v>
      </c>
      <c r="M716" s="1">
        <f>_xlfn.XLOOKUP(Table5[[#This Row],[rxn]],Table3[name],Table3[flux],$F$1)</f>
        <v>27141.277792879999</v>
      </c>
      <c r="N716" s="1">
        <f>IFERROR(Table5[[#This Row],[min flux]]/Table5[[#This Row],[associated enzload]],"")</f>
        <v>37545323347.2052</v>
      </c>
      <c r="O716" s="1">
        <f>_xlfn.NUMBERVALUE(IF(Table5[[#This Row],[flux/enzload]]="","",ABS($N$1-Table5[[#This Row],[flux/enzload]])))</f>
        <v>1362370994311.75</v>
      </c>
      <c r="P716" s="1">
        <f>Table5[[#This Row],[kapp_old]]+IFERROR(((Table5[[#This Row],[kapp_slack_ub]]-Table5[[#This Row],[kapp_slack_lb]])/Table5[[#This Row],[associated enzload]]),0)</f>
        <v>30.242128677190699</v>
      </c>
      <c r="Q716" s="1" t="str">
        <f>"'"&amp;Table5[[#This Row],[rxn]]&amp;"'"&amp;CHAR(9)&amp;Table5[[#This Row],[kapp + (slack_ub - slack_lb)/enzload]]</f>
        <v>'RXN-DHQTi_c_FWD-rt5884'	30.2421286771907</v>
      </c>
      <c r="R716" s="1">
        <f>_xlfn.XLOOKUP(Table5[[#This Row],[rxn]],Table38[name],Table38[flux],0)</f>
        <v>0</v>
      </c>
      <c r="S716" s="1">
        <f>_xlfn.XLOOKUP(SUBSTITUTE(Table5[[#This Row],[rxn]],"RXN-","ENZLOAD-"),Table38[name],Table38[flux],0)</f>
        <v>0</v>
      </c>
      <c r="T716" s="1" t="b">
        <f>AND(Table5[[#This Row],[ENZLOAD flux in kapp-slack.gms]]=0,Table5[[#This Row],[flux in kapp-slack.gms]]&lt;&gt;0,NOT(Table5[[#This Row],[spont or unknown?]]))</f>
        <v>0</v>
      </c>
      <c r="U716" s="1" t="b">
        <f>OR(_xlfn.TEXTAFTER(Table5[[#This Row],[rxn]],"-",-1)="SPONT",_xlfn.TEXTAFTER(Table5[[#This Row],[rxn]],"-",-1)="UNKNOWN")</f>
        <v>0</v>
      </c>
      <c r="V716" s="1">
        <f>_xlfn.XLOOKUP(SUBSTITUTE(Table5[[#This Row],[rxn]],"RXN-","ENZLOAD-"),Table4[rxn],Table4[ub],0)</f>
        <v>0.12078305</v>
      </c>
      <c r="W716" s="1" t="b">
        <f>AND(Table5[[#This Row],[FVA ENZLOAD flux UB]]=0,Table5[[#This Row],[ENZ not made when it should be?]])</f>
        <v>0</v>
      </c>
    </row>
    <row r="717" spans="1:23" hidden="1">
      <c r="A717" s="1" t="s">
        <v>5195</v>
      </c>
      <c r="B717" s="1" t="str">
        <f>_xlfn.TEXTBEFORE(Table38[[#This Row],[all fluxes from kapp-slack]]," ",,,,"")</f>
        <v>ENZSYN-rt5646</v>
      </c>
      <c r="C717" s="1">
        <f>_xlfn.NUMBERVALUE(IFERROR(_xlfn.TEXTAFTER(Table38[[#This Row],[all fluxes from kapp-slack]]," ",-1,,,""),""))</f>
        <v>7.0608608600000003E-7</v>
      </c>
      <c r="F717" s="1" t="s">
        <v>7631</v>
      </c>
      <c r="G717" s="1" t="str">
        <f>_xlfn.TEXTBEFORE(Table5[[#This Row],[rxn     kapp_old        kapp_slack_ub   kapp_slack_lb]]," ")</f>
        <v>RXN-DIPS_c_FWD-rt8137</v>
      </c>
      <c r="H71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71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717" s="1">
        <f>_xlfn.NUMBERVALUE(_xlfn.TEXTAFTER(Table5[[#This Row],[rxn     kapp_old        kapp_slack_ub   kapp_slack_lb]]," ",-1))</f>
        <v>0</v>
      </c>
      <c r="K717" s="1">
        <f>_xlfn.XLOOKUP(SUBSTITUTE(Table5[[#This Row],[rxn]],"RXN-","ENZLOAD-"),ENZLOAD[name],ENZLOAD[flux],0)</f>
        <v>1.9678691944E-7</v>
      </c>
      <c r="L717" s="1" t="str">
        <f>"'"&amp;Table5[[#This Row],[rxn]]&amp;"'"&amp;CHAR(9)&amp;IF(AND(Table5[[#This Row],[kapp_slack_ub]]&lt;&gt;0,Table5[[#This Row],[kapp_old]]&lt;$F$1),$F$1,Table5[[#This Row],[kapp_old]])</f>
        <v>'RXN-DIPS_c_FWD-rt8137'	27141.27779288</v>
      </c>
      <c r="M717" s="1">
        <f>_xlfn.XLOOKUP(Table5[[#This Row],[rxn]],Table3[name],Table3[flux],$F$1)</f>
        <v>27141.277792879999</v>
      </c>
      <c r="N717" s="1">
        <f>IFERROR(Table5[[#This Row],[min flux]]/Table5[[#This Row],[associated enzload]],"")</f>
        <v>137922164085.48093</v>
      </c>
      <c r="O717" s="1">
        <f>_xlfn.NUMBERVALUE(IF(Table5[[#This Row],[flux/enzload]]="","",ABS($N$1-Table5[[#This Row],[flux/enzload]])))</f>
        <v>1261994153573.47</v>
      </c>
      <c r="P717" s="1">
        <f>Table5[[#This Row],[kapp_old]]+IFERROR(((Table5[[#This Row],[kapp_slack_ub]]-Table5[[#This Row],[kapp_slack_lb]])/Table5[[#This Row],[associated enzload]]),0)</f>
        <v>27141.277792879999</v>
      </c>
      <c r="Q717" s="1" t="str">
        <f>"'"&amp;Table5[[#This Row],[rxn]]&amp;"'"&amp;CHAR(9)&amp;Table5[[#This Row],[kapp + (slack_ub - slack_lb)/enzload]]</f>
        <v>'RXN-DIPS_c_FWD-rt8137'	27141.27779288</v>
      </c>
      <c r="R717" s="1">
        <f>_xlfn.XLOOKUP(Table5[[#This Row],[rxn]],Table38[name],Table38[flux],0)</f>
        <v>0</v>
      </c>
      <c r="S717" s="1">
        <f>_xlfn.XLOOKUP(SUBSTITUTE(Table5[[#This Row],[rxn]],"RXN-","ENZLOAD-"),Table38[name],Table38[flux],0)</f>
        <v>0</v>
      </c>
      <c r="T717" s="1" t="b">
        <f>AND(Table5[[#This Row],[ENZLOAD flux in kapp-slack.gms]]=0,Table5[[#This Row],[flux in kapp-slack.gms]]&lt;&gt;0,NOT(Table5[[#This Row],[spont or unknown?]]))</f>
        <v>0</v>
      </c>
      <c r="U717" s="1" t="b">
        <f>OR(_xlfn.TEXTAFTER(Table5[[#This Row],[rxn]],"-",-1)="SPONT",_xlfn.TEXTAFTER(Table5[[#This Row],[rxn]],"-",-1)="UNKNOWN")</f>
        <v>0</v>
      </c>
      <c r="V717" s="1">
        <f>_xlfn.XLOOKUP(SUBSTITUTE(Table5[[#This Row],[rxn]],"RXN-","ENZLOAD-"),Table4[rxn],Table4[ub],0)</f>
        <v>1.28819704</v>
      </c>
      <c r="W717" s="1" t="b">
        <f>AND(Table5[[#This Row],[FVA ENZLOAD flux UB]]=0,Table5[[#This Row],[ENZ not made when it should be?]])</f>
        <v>0</v>
      </c>
    </row>
    <row r="718" spans="1:23" hidden="1">
      <c r="A718" s="1" t="s">
        <v>5196</v>
      </c>
      <c r="B718" s="1" t="str">
        <f>_xlfn.TEXTBEFORE(Table38[[#This Row],[all fluxes from kapp-slack]]," ",,,,"")</f>
        <v>ENZSYN-rt6485</v>
      </c>
      <c r="C718" s="1">
        <f>_xlfn.NUMBERVALUE(IFERROR(_xlfn.TEXTAFTER(Table38[[#This Row],[all fluxes from kapp-slack]]," ",-1,,,""),""))</f>
        <v>1.412172173E-6</v>
      </c>
      <c r="F718" s="1" t="s">
        <v>7638</v>
      </c>
      <c r="G718" s="1" t="str">
        <f>_xlfn.TEXTBEFORE(Table5[[#This Row],[rxn     kapp_old        kapp_slack_ub   kapp_slack_lb]]," ")</f>
        <v>RXN-DNMPPA_c_FWD-rt6247</v>
      </c>
      <c r="H71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71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718" s="1">
        <f>_xlfn.NUMBERVALUE(_xlfn.TEXTAFTER(Table5[[#This Row],[rxn     kapp_old        kapp_slack_ub   kapp_slack_lb]]," ",-1))</f>
        <v>0</v>
      </c>
      <c r="K718" s="1">
        <f>_xlfn.XLOOKUP(SUBSTITUTE(Table5[[#This Row],[rxn]],"RXN-","ENZLOAD-"),ENZLOAD[name],ENZLOAD[flux],0)</f>
        <v>9.6788955599000003E-7</v>
      </c>
      <c r="L718" s="1" t="str">
        <f>"'"&amp;Table5[[#This Row],[rxn]]&amp;"'"&amp;CHAR(9)&amp;IF(AND(Table5[[#This Row],[kapp_slack_ub]]&lt;&gt;0,Table5[[#This Row],[kapp_old]]&lt;$F$1),$F$1,Table5[[#This Row],[kapp_old]])</f>
        <v>'RXN-DNMPPA_c_FWD-rt6247'	27141.27779288</v>
      </c>
      <c r="M718" s="1">
        <f>_xlfn.XLOOKUP(Table5[[#This Row],[rxn]],Table3[name],Table3[flux],$F$1)</f>
        <v>27141.277792879999</v>
      </c>
      <c r="N718" s="1">
        <f>IFERROR(Table5[[#This Row],[min flux]]/Table5[[#This Row],[associated enzload]],"")</f>
        <v>28041709536.909618</v>
      </c>
      <c r="O718" s="1">
        <f>_xlfn.NUMBERVALUE(IF(Table5[[#This Row],[flux/enzload]]="","",ABS($N$1-Table5[[#This Row],[flux/enzload]])))</f>
        <v>1371874608122.04</v>
      </c>
      <c r="P718" s="1">
        <f>Table5[[#This Row],[kapp_old]]+IFERROR(((Table5[[#This Row],[kapp_slack_ub]]-Table5[[#This Row],[kapp_slack_lb]])/Table5[[#This Row],[associated enzload]]),0)</f>
        <v>27141.277792879999</v>
      </c>
      <c r="Q718" s="1" t="str">
        <f>"'"&amp;Table5[[#This Row],[rxn]]&amp;"'"&amp;CHAR(9)&amp;Table5[[#This Row],[kapp + (slack_ub - slack_lb)/enzload]]</f>
        <v>'RXN-DNMPPA_c_FWD-rt6247'	27141.27779288</v>
      </c>
      <c r="R718" s="1">
        <f>_xlfn.XLOOKUP(Table5[[#This Row],[rxn]],Table38[name],Table38[flux],0)</f>
        <v>0</v>
      </c>
      <c r="S718" s="1">
        <f>_xlfn.XLOOKUP(SUBSTITUTE(Table5[[#This Row],[rxn]],"RXN-","ENZLOAD-"),Table38[name],Table38[flux],0)</f>
        <v>0</v>
      </c>
      <c r="T718" s="1" t="b">
        <f>AND(Table5[[#This Row],[ENZLOAD flux in kapp-slack.gms]]=0,Table5[[#This Row],[flux in kapp-slack.gms]]&lt;&gt;0,NOT(Table5[[#This Row],[spont or unknown?]]))</f>
        <v>0</v>
      </c>
      <c r="U718" s="1" t="b">
        <f>OR(_xlfn.TEXTAFTER(Table5[[#This Row],[rxn]],"-",-1)="SPONT",_xlfn.TEXTAFTER(Table5[[#This Row],[rxn]],"-",-1)="UNKNOWN")</f>
        <v>0</v>
      </c>
      <c r="V718" s="1">
        <f>_xlfn.XLOOKUP(SUBSTITUTE(Table5[[#This Row],[rxn]],"RXN-","ENZLOAD-"),Table4[rxn],Table4[ub],0)</f>
        <v>0.57237139000000004</v>
      </c>
      <c r="W718" s="1" t="b">
        <f>AND(Table5[[#This Row],[FVA ENZLOAD flux UB]]=0,Table5[[#This Row],[ENZ not made when it should be?]])</f>
        <v>0</v>
      </c>
    </row>
    <row r="719" spans="1:23" hidden="1">
      <c r="A719" s="1" t="s">
        <v>5197</v>
      </c>
      <c r="B719" s="1" t="str">
        <f>_xlfn.TEXTBEFORE(Table38[[#This Row],[all fluxes from kapp-slack]]," ",,,,"")</f>
        <v>ENZSYN-rt0734</v>
      </c>
      <c r="C719" s="1">
        <f>_xlfn.NUMBERVALUE(IFERROR(_xlfn.TEXTAFTER(Table38[[#This Row],[all fluxes from kapp-slack]]," ",-1,,,""),""))</f>
        <v>2.58336432E-7</v>
      </c>
      <c r="F719" s="1" t="s">
        <v>7639</v>
      </c>
      <c r="G719" s="1" t="str">
        <f>_xlfn.TEXTBEFORE(Table5[[#This Row],[rxn     kapp_old        kapp_slack_ub   kapp_slack_lb]]," ")</f>
        <v>RXN-DNTP_c_FWD-rt4736</v>
      </c>
      <c r="H71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71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719" s="1">
        <f>_xlfn.NUMBERVALUE(_xlfn.TEXTAFTER(Table5[[#This Row],[rxn     kapp_old        kapp_slack_ub   kapp_slack_lb]]," ",-1))</f>
        <v>0</v>
      </c>
      <c r="K719" s="1">
        <f>_xlfn.XLOOKUP(SUBSTITUTE(Table5[[#This Row],[rxn]],"RXN-","ENZLOAD-"),ENZLOAD[name],ENZLOAD[flux],0)</f>
        <v>2.65179835689999E-7</v>
      </c>
      <c r="L719" s="1" t="str">
        <f>"'"&amp;Table5[[#This Row],[rxn]]&amp;"'"&amp;CHAR(9)&amp;IF(AND(Table5[[#This Row],[kapp_slack_ub]]&lt;&gt;0,Table5[[#This Row],[kapp_old]]&lt;$F$1),$F$1,Table5[[#This Row],[kapp_old]])</f>
        <v>'RXN-DNTP_c_FWD-rt4736'	27141.27779288</v>
      </c>
      <c r="M719" s="1">
        <f>_xlfn.XLOOKUP(Table5[[#This Row],[rxn]],Table3[name],Table3[flux],$F$1)</f>
        <v>27141.277792879999</v>
      </c>
      <c r="N719" s="1">
        <f>IFERROR(Table5[[#This Row],[min flux]]/Table5[[#This Row],[associated enzload]],"")</f>
        <v>102350458594.47905</v>
      </c>
      <c r="O719" s="1">
        <f>_xlfn.NUMBERVALUE(IF(Table5[[#This Row],[flux/enzload]]="","",ABS($N$1-Table5[[#This Row],[flux/enzload]])))</f>
        <v>1297565859064.47</v>
      </c>
      <c r="P719" s="1">
        <f>Table5[[#This Row],[kapp_old]]+IFERROR(((Table5[[#This Row],[kapp_slack_ub]]-Table5[[#This Row],[kapp_slack_lb]])/Table5[[#This Row],[associated enzload]]),0)</f>
        <v>27141.277792879999</v>
      </c>
      <c r="Q719" s="1" t="str">
        <f>"'"&amp;Table5[[#This Row],[rxn]]&amp;"'"&amp;CHAR(9)&amp;Table5[[#This Row],[kapp + (slack_ub - slack_lb)/enzload]]</f>
        <v>'RXN-DNTP_c_FWD-rt4736'	27141.27779288</v>
      </c>
      <c r="R719" s="1">
        <f>_xlfn.XLOOKUP(Table5[[#This Row],[rxn]],Table38[name],Table38[flux],0)</f>
        <v>0</v>
      </c>
      <c r="S719" s="1">
        <f>_xlfn.XLOOKUP(SUBSTITUTE(Table5[[#This Row],[rxn]],"RXN-","ENZLOAD-"),Table38[name],Table38[flux],0)</f>
        <v>0</v>
      </c>
      <c r="T719" s="1" t="b">
        <f>AND(Table5[[#This Row],[ENZLOAD flux in kapp-slack.gms]]=0,Table5[[#This Row],[flux in kapp-slack.gms]]&lt;&gt;0,NOT(Table5[[#This Row],[spont or unknown?]]))</f>
        <v>0</v>
      </c>
      <c r="U719" s="1" t="b">
        <f>OR(_xlfn.TEXTAFTER(Table5[[#This Row],[rxn]],"-",-1)="SPONT",_xlfn.TEXTAFTER(Table5[[#This Row],[rxn]],"-",-1)="UNKNOWN")</f>
        <v>0</v>
      </c>
      <c r="V719" s="1">
        <f>_xlfn.XLOOKUP(SUBSTITUTE(Table5[[#This Row],[rxn]],"RXN-","ENZLOAD-"),Table4[rxn],Table4[ub],0)</f>
        <v>1.79391978</v>
      </c>
      <c r="W719" s="1" t="b">
        <f>AND(Table5[[#This Row],[FVA ENZLOAD flux UB]]=0,Table5[[#This Row],[ENZ not made when it should be?]])</f>
        <v>0</v>
      </c>
    </row>
    <row r="720" spans="1:23" hidden="1">
      <c r="A720" s="1" t="s">
        <v>5198</v>
      </c>
      <c r="B720" s="1" t="str">
        <f>_xlfn.TEXTBEFORE(Table38[[#This Row],[all fluxes from kapp-slack]]," ",,,,"")</f>
        <v>ENZSYN-rt4559</v>
      </c>
      <c r="C720" s="1">
        <f>_xlfn.NUMBERVALUE(IFERROR(_xlfn.TEXTAFTER(Table38[[#This Row],[all fluxes from kapp-slack]]," ",-1,,,""),""))</f>
        <v>8.2974829000000002E-8</v>
      </c>
      <c r="F720" s="1" t="s">
        <v>7661</v>
      </c>
      <c r="G720" s="1" t="str">
        <f>_xlfn.TEXTBEFORE(Table5[[#This Row],[rxn     kapp_old        kapp_slack_ub   kapp_slack_lb]]," ")</f>
        <v>RXN-DOLK_c_FWD-rt0544</v>
      </c>
      <c r="H72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72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720" s="1">
        <f>_xlfn.NUMBERVALUE(_xlfn.TEXTAFTER(Table5[[#This Row],[rxn     kapp_old        kapp_slack_ub   kapp_slack_lb]]," ",-1))</f>
        <v>0</v>
      </c>
      <c r="K720" s="1">
        <f>_xlfn.XLOOKUP(SUBSTITUTE(Table5[[#This Row],[rxn]],"RXN-","ENZLOAD-"),ENZLOAD[name],ENZLOAD[flux],0)</f>
        <v>5.4081100099999997E-9</v>
      </c>
      <c r="L720" s="1" t="str">
        <f>"'"&amp;Table5[[#This Row],[rxn]]&amp;"'"&amp;CHAR(9)&amp;IF(AND(Table5[[#This Row],[kapp_slack_ub]]&lt;&gt;0,Table5[[#This Row],[kapp_old]]&lt;$F$1),$F$1,Table5[[#This Row],[kapp_old]])</f>
        <v>'RXN-DOLK_c_FWD-rt0544'	27141.27779288</v>
      </c>
      <c r="M720" s="1">
        <f>_xlfn.XLOOKUP(Table5[[#This Row],[rxn]],Table3[name],Table3[flux],$F$1)</f>
        <v>27141.277792879999</v>
      </c>
      <c r="N720" s="1">
        <f>IFERROR(Table5[[#This Row],[min flux]]/Table5[[#This Row],[associated enzload]],"")</f>
        <v>5018625313222.8721</v>
      </c>
      <c r="O720" s="1">
        <f>_xlfn.NUMBERVALUE(IF(Table5[[#This Row],[flux/enzload]]="","",ABS($N$1-Table5[[#This Row],[flux/enzload]])))</f>
        <v>3618708995563.9199</v>
      </c>
      <c r="P720" s="1">
        <f>Table5[[#This Row],[kapp_old]]+IFERROR(((Table5[[#This Row],[kapp_slack_ub]]-Table5[[#This Row],[kapp_slack_lb]])/Table5[[#This Row],[associated enzload]]),0)</f>
        <v>27141.277792879999</v>
      </c>
      <c r="Q720" s="1" t="str">
        <f>"'"&amp;Table5[[#This Row],[rxn]]&amp;"'"&amp;CHAR(9)&amp;Table5[[#This Row],[kapp + (slack_ub - slack_lb)/enzload]]</f>
        <v>'RXN-DOLK_c_FWD-rt0544'	27141.27779288</v>
      </c>
      <c r="R720" s="1">
        <f>_xlfn.XLOOKUP(Table5[[#This Row],[rxn]],Table38[name],Table38[flux],0)</f>
        <v>0</v>
      </c>
      <c r="S720" s="1">
        <f>_xlfn.XLOOKUP(SUBSTITUTE(Table5[[#This Row],[rxn]],"RXN-","ENZLOAD-"),Table38[name],Table38[flux],0)</f>
        <v>0</v>
      </c>
      <c r="T720" s="1" t="b">
        <f>AND(Table5[[#This Row],[ENZLOAD flux in kapp-slack.gms]]=0,Table5[[#This Row],[flux in kapp-slack.gms]]&lt;&gt;0,NOT(Table5[[#This Row],[spont or unknown?]]))</f>
        <v>0</v>
      </c>
      <c r="U720" s="1" t="b">
        <f>OR(_xlfn.TEXTAFTER(Table5[[#This Row],[rxn]],"-",-1)="SPONT",_xlfn.TEXTAFTER(Table5[[#This Row],[rxn]],"-",-1)="UNKNOWN")</f>
        <v>0</v>
      </c>
      <c r="V720" s="1">
        <f>_xlfn.XLOOKUP(SUBSTITUTE(Table5[[#This Row],[rxn]],"RXN-","ENZLOAD-"),Table4[rxn],Table4[ub],0)</f>
        <v>0.39976763999999998</v>
      </c>
      <c r="W720" s="1" t="b">
        <f>AND(Table5[[#This Row],[FVA ENZLOAD flux UB]]=0,Table5[[#This Row],[ENZ not made when it should be?]])</f>
        <v>0</v>
      </c>
    </row>
    <row r="721" spans="1:23" hidden="1">
      <c r="A721" s="1" t="s">
        <v>5199</v>
      </c>
      <c r="B721" s="1" t="str">
        <f>_xlfn.TEXTBEFORE(Table38[[#This Row],[all fluxes from kapp-slack]]," ",,,,"")</f>
        <v>ENZSYN-rt7835</v>
      </c>
      <c r="C721" s="1">
        <f>_xlfn.NUMBERVALUE(IFERROR(_xlfn.TEXTAFTER(Table38[[#This Row],[all fluxes from kapp-slack]]," ",-1,,,""),""))</f>
        <v>9.0968643199999996E-7</v>
      </c>
      <c r="F721" s="1" t="s">
        <v>7662</v>
      </c>
      <c r="G721" s="1" t="str">
        <f>_xlfn.TEXTBEFORE(Table5[[#This Row],[rxn     kapp_old        kapp_slack_ub   kapp_slack_lb]]," ")</f>
        <v>RXN-DOLPMMT_r_FWD-PMT12</v>
      </c>
      <c r="H72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72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721" s="1">
        <f>_xlfn.NUMBERVALUE(_xlfn.TEXTAFTER(Table5[[#This Row],[rxn     kapp_old        kapp_slack_ub   kapp_slack_lb]]," ",-1))</f>
        <v>0</v>
      </c>
      <c r="K721" s="1">
        <f>_xlfn.XLOOKUP(SUBSTITUTE(Table5[[#This Row],[rxn]],"RXN-","ENZLOAD-"),ENZLOAD[name],ENZLOAD[flux],0)</f>
        <v>1.0954622755E-7</v>
      </c>
      <c r="L721" s="1" t="str">
        <f>"'"&amp;Table5[[#This Row],[rxn]]&amp;"'"&amp;CHAR(9)&amp;IF(AND(Table5[[#This Row],[kapp_slack_ub]]&lt;&gt;0,Table5[[#This Row],[kapp_old]]&lt;$F$1),$F$1,Table5[[#This Row],[kapp_old]])</f>
        <v>'RXN-DOLPMMT_r_FWD-PMT12'	27141.27779288</v>
      </c>
      <c r="M721" s="1">
        <f>_xlfn.XLOOKUP(Table5[[#This Row],[rxn]],Table3[name],Table3[flux],$F$1)</f>
        <v>27141.277792879999</v>
      </c>
      <c r="N721" s="1">
        <f>IFERROR(Table5[[#This Row],[min flux]]/Table5[[#This Row],[associated enzload]],"")</f>
        <v>247760953525.23163</v>
      </c>
      <c r="O721" s="1">
        <f>_xlfn.NUMBERVALUE(IF(Table5[[#This Row],[flux/enzload]]="","",ABS($N$1-Table5[[#This Row],[flux/enzload]])))</f>
        <v>1152155364133.72</v>
      </c>
      <c r="P721" s="1">
        <f>Table5[[#This Row],[kapp_old]]+IFERROR(((Table5[[#This Row],[kapp_slack_ub]]-Table5[[#This Row],[kapp_slack_lb]])/Table5[[#This Row],[associated enzload]]),0)</f>
        <v>27141.277792879999</v>
      </c>
      <c r="Q721" s="1" t="str">
        <f>"'"&amp;Table5[[#This Row],[rxn]]&amp;"'"&amp;CHAR(9)&amp;Table5[[#This Row],[kapp + (slack_ub - slack_lb)/enzload]]</f>
        <v>'RXN-DOLPMMT_r_FWD-PMT12'	27141.27779288</v>
      </c>
      <c r="R721" s="1">
        <f>_xlfn.XLOOKUP(Table5[[#This Row],[rxn]],Table38[name],Table38[flux],0)</f>
        <v>0</v>
      </c>
      <c r="S721" s="1">
        <f>_xlfn.XLOOKUP(SUBSTITUTE(Table5[[#This Row],[rxn]],"RXN-","ENZLOAD-"),Table38[name],Table38[flux],0)</f>
        <v>0</v>
      </c>
      <c r="T721" s="1" t="b">
        <f>AND(Table5[[#This Row],[ENZLOAD flux in kapp-slack.gms]]=0,Table5[[#This Row],[flux in kapp-slack.gms]]&lt;&gt;0,NOT(Table5[[#This Row],[spont or unknown?]]))</f>
        <v>0</v>
      </c>
      <c r="U721" s="1" t="b">
        <f>OR(_xlfn.TEXTAFTER(Table5[[#This Row],[rxn]],"-",-1)="SPONT",_xlfn.TEXTAFTER(Table5[[#This Row],[rxn]],"-",-1)="UNKNOWN")</f>
        <v>0</v>
      </c>
      <c r="V721" s="1">
        <f>_xlfn.XLOOKUP(SUBSTITUTE(Table5[[#This Row],[rxn]],"RXN-","ENZLOAD-"),Table4[rxn],Table4[ub],0)</f>
        <v>0.21718576000000001</v>
      </c>
      <c r="W721" s="1" t="b">
        <f>AND(Table5[[#This Row],[FVA ENZLOAD flux UB]]=0,Table5[[#This Row],[ENZ not made when it should be?]])</f>
        <v>0</v>
      </c>
    </row>
    <row r="722" spans="1:23" hidden="1">
      <c r="A722" s="1" t="s">
        <v>5200</v>
      </c>
      <c r="B722" s="1" t="str">
        <f>_xlfn.TEXTBEFORE(Table38[[#This Row],[all fluxes from kapp-slack]]," ",,,,"")</f>
        <v>ENZSYN-rt0872</v>
      </c>
      <c r="C722" s="1">
        <f>_xlfn.NUMBERVALUE(IFERROR(_xlfn.TEXTAFTER(Table38[[#This Row],[all fluxes from kapp-slack]]," ",-1,,,""),""))</f>
        <v>1.51149825E-7</v>
      </c>
      <c r="F722" s="1" t="s">
        <v>7663</v>
      </c>
      <c r="G722" s="1" t="str">
        <f>_xlfn.TEXTBEFORE(Table5[[#This Row],[rxn     kapp_old        kapp_slack_ub   kapp_slack_lb]]," ")</f>
        <v>RXN-DOLPMMT_r_FWD-rt3753</v>
      </c>
      <c r="H72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72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722" s="1">
        <f>_xlfn.NUMBERVALUE(_xlfn.TEXTAFTER(Table5[[#This Row],[rxn     kapp_old        kapp_slack_ub   kapp_slack_lb]]," ",-1))</f>
        <v>0</v>
      </c>
      <c r="K722" s="1">
        <f>_xlfn.XLOOKUP(SUBSTITUTE(Table5[[#This Row],[rxn]],"RXN-","ENZLOAD-"),ENZLOAD[name],ENZLOAD[flux],0)</f>
        <v>1.4138013951000001E-7</v>
      </c>
      <c r="L722" s="1" t="str">
        <f>"'"&amp;Table5[[#This Row],[rxn]]&amp;"'"&amp;CHAR(9)&amp;IF(AND(Table5[[#This Row],[kapp_slack_ub]]&lt;&gt;0,Table5[[#This Row],[kapp_old]]&lt;$F$1),$F$1,Table5[[#This Row],[kapp_old]])</f>
        <v>'RXN-DOLPMMT_r_FWD-rt3753'	27141.27779288</v>
      </c>
      <c r="M722" s="1">
        <f>_xlfn.XLOOKUP(Table5[[#This Row],[rxn]],Table3[name],Table3[flux],$F$1)</f>
        <v>27141.277792879999</v>
      </c>
      <c r="N722" s="1">
        <f>IFERROR(Table5[[#This Row],[min flux]]/Table5[[#This Row],[associated enzload]],"")</f>
        <v>191973765812.8443</v>
      </c>
      <c r="O722" s="1">
        <f>_xlfn.NUMBERVALUE(IF(Table5[[#This Row],[flux/enzload]]="","",ABS($N$1-Table5[[#This Row],[flux/enzload]])))</f>
        <v>1207942551846.1101</v>
      </c>
      <c r="P722" s="1">
        <f>Table5[[#This Row],[kapp_old]]+IFERROR(((Table5[[#This Row],[kapp_slack_ub]]-Table5[[#This Row],[kapp_slack_lb]])/Table5[[#This Row],[associated enzload]]),0)</f>
        <v>27141.277792879999</v>
      </c>
      <c r="Q722" s="1" t="str">
        <f>"'"&amp;Table5[[#This Row],[rxn]]&amp;"'"&amp;CHAR(9)&amp;Table5[[#This Row],[kapp + (slack_ub - slack_lb)/enzload]]</f>
        <v>'RXN-DOLPMMT_r_FWD-rt3753'	27141.27779288</v>
      </c>
      <c r="R722" s="1">
        <f>_xlfn.XLOOKUP(Table5[[#This Row],[rxn]],Table38[name],Table38[flux],0)</f>
        <v>0</v>
      </c>
      <c r="S722" s="1">
        <f>_xlfn.XLOOKUP(SUBSTITUTE(Table5[[#This Row],[rxn]],"RXN-","ENZLOAD-"),Table38[name],Table38[flux],0)</f>
        <v>0</v>
      </c>
      <c r="T722" s="1" t="b">
        <f>AND(Table5[[#This Row],[ENZLOAD flux in kapp-slack.gms]]=0,Table5[[#This Row],[flux in kapp-slack.gms]]&lt;&gt;0,NOT(Table5[[#This Row],[spont or unknown?]]))</f>
        <v>0</v>
      </c>
      <c r="U722" s="1" t="b">
        <f>OR(_xlfn.TEXTAFTER(Table5[[#This Row],[rxn]],"-",-1)="SPONT",_xlfn.TEXTAFTER(Table5[[#This Row],[rxn]],"-",-1)="UNKNOWN")</f>
        <v>0</v>
      </c>
      <c r="V722" s="1">
        <f>_xlfn.XLOOKUP(SUBSTITUTE(Table5[[#This Row],[rxn]],"RXN-","ENZLOAD-"),Table4[rxn],Table4[ub],0)</f>
        <v>0.46857598</v>
      </c>
      <c r="W722" s="1" t="b">
        <f>AND(Table5[[#This Row],[FVA ENZLOAD flux UB]]=0,Table5[[#This Row],[ENZ not made when it should be?]])</f>
        <v>0</v>
      </c>
    </row>
    <row r="723" spans="1:23" hidden="1">
      <c r="A723" s="1" t="s">
        <v>5201</v>
      </c>
      <c r="B723" s="1" t="str">
        <f>_xlfn.TEXTBEFORE(Table38[[#This Row],[all fluxes from kapp-slack]]," ",,,,"")</f>
        <v>ENZSYN-rt1360</v>
      </c>
      <c r="C723" s="1">
        <f>_xlfn.NUMBERVALUE(IFERROR(_xlfn.TEXTAFTER(Table38[[#This Row],[all fluxes from kapp-slack]]," ",-1,,,""),""))</f>
        <v>1.4245187E-8</v>
      </c>
      <c r="F723" s="1" t="s">
        <v>7668</v>
      </c>
      <c r="G723" s="1" t="str">
        <f>_xlfn.TEXTBEFORE(Table5[[#This Row],[rxn     kapp_old        kapp_slack_ub   kapp_slack_lb]]," ")</f>
        <v>RXN-DPGM_c_FWD-rt1542</v>
      </c>
      <c r="H72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72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723" s="1">
        <f>_xlfn.NUMBERVALUE(_xlfn.TEXTAFTER(Table5[[#This Row],[rxn     kapp_old        kapp_slack_ub   kapp_slack_lb]]," ",-1))</f>
        <v>0</v>
      </c>
      <c r="K723" s="1">
        <f>_xlfn.XLOOKUP(SUBSTITUTE(Table5[[#This Row],[rxn]],"RXN-","ENZLOAD-"),ENZLOAD[name],ENZLOAD[flux],0)</f>
        <v>1.6816114739069899E-5</v>
      </c>
      <c r="L723" s="1" t="str">
        <f>"'"&amp;Table5[[#This Row],[rxn]]&amp;"'"&amp;CHAR(9)&amp;IF(AND(Table5[[#This Row],[kapp_slack_ub]]&lt;&gt;0,Table5[[#This Row],[kapp_old]]&lt;$F$1),$F$1,Table5[[#This Row],[kapp_old]])</f>
        <v>'RXN-DPGM_c_FWD-rt1542'	27141.27779288</v>
      </c>
      <c r="M723" s="1">
        <f>_xlfn.XLOOKUP(Table5[[#This Row],[rxn]],Table3[name],Table3[flux],$F$1)</f>
        <v>27141.277792879999</v>
      </c>
      <c r="N723" s="1">
        <f>IFERROR(Table5[[#This Row],[min flux]]/Table5[[#This Row],[associated enzload]],"")</f>
        <v>1614004079.6594367</v>
      </c>
      <c r="O723" s="1">
        <f>_xlfn.NUMBERVALUE(IF(Table5[[#This Row],[flux/enzload]]="","",ABS($N$1-Table5[[#This Row],[flux/enzload]])))</f>
        <v>1398302313579.29</v>
      </c>
      <c r="P723" s="1">
        <f>Table5[[#This Row],[kapp_old]]+IFERROR(((Table5[[#This Row],[kapp_slack_ub]]-Table5[[#This Row],[kapp_slack_lb]])/Table5[[#This Row],[associated enzload]]),0)</f>
        <v>27141.277792879999</v>
      </c>
      <c r="Q723" s="1" t="str">
        <f>"'"&amp;Table5[[#This Row],[rxn]]&amp;"'"&amp;CHAR(9)&amp;Table5[[#This Row],[kapp + (slack_ub - slack_lb)/enzload]]</f>
        <v>'RXN-DPGM_c_FWD-rt1542'	27141.27779288</v>
      </c>
      <c r="R723" s="1">
        <f>_xlfn.XLOOKUP(Table5[[#This Row],[rxn]],Table38[name],Table38[flux],0)</f>
        <v>0</v>
      </c>
      <c r="S723" s="1">
        <f>_xlfn.XLOOKUP(SUBSTITUTE(Table5[[#This Row],[rxn]],"RXN-","ENZLOAD-"),Table38[name],Table38[flux],0)</f>
        <v>0</v>
      </c>
      <c r="T723" s="1" t="b">
        <f>AND(Table5[[#This Row],[ENZLOAD flux in kapp-slack.gms]]=0,Table5[[#This Row],[flux in kapp-slack.gms]]&lt;&gt;0,NOT(Table5[[#This Row],[spont or unknown?]]))</f>
        <v>0</v>
      </c>
      <c r="U723" s="1" t="b">
        <f>OR(_xlfn.TEXTAFTER(Table5[[#This Row],[rxn]],"-",-1)="SPONT",_xlfn.TEXTAFTER(Table5[[#This Row],[rxn]],"-",-1)="UNKNOWN")</f>
        <v>0</v>
      </c>
      <c r="V723" s="1">
        <f>_xlfn.XLOOKUP(SUBSTITUTE(Table5[[#This Row],[rxn]],"RXN-","ENZLOAD-"),Table4[rxn],Table4[ub],0)</f>
        <v>1.8469322699999999</v>
      </c>
      <c r="W723" s="1" t="b">
        <f>AND(Table5[[#This Row],[FVA ENZLOAD flux UB]]=0,Table5[[#This Row],[ENZ not made when it should be?]])</f>
        <v>0</v>
      </c>
    </row>
    <row r="724" spans="1:23" hidden="1">
      <c r="A724" s="1" t="s">
        <v>5202</v>
      </c>
      <c r="B724" s="1" t="str">
        <f>_xlfn.TEXTBEFORE(Table38[[#This Row],[all fluxes from kapp-slack]]," ",,,,"")</f>
        <v>ENZSYN-rt6588</v>
      </c>
      <c r="C724" s="1">
        <f>_xlfn.NUMBERVALUE(IFERROR(_xlfn.TEXTAFTER(Table38[[#This Row],[all fluxes from kapp-slack]]," ",-1,,,""),""))</f>
        <v>6.165122736E-6</v>
      </c>
      <c r="F724" s="1" t="s">
        <v>7669</v>
      </c>
      <c r="G724" s="1" t="str">
        <f>_xlfn.TEXTBEFORE(Table5[[#This Row],[rxn     kapp_old        kapp_slack_ub   kapp_slack_lb]]," ")</f>
        <v>RXN-DPGM_c_REV-rt1542</v>
      </c>
      <c r="H72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72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724" s="1">
        <f>_xlfn.NUMBERVALUE(_xlfn.TEXTAFTER(Table5[[#This Row],[rxn     kapp_old        kapp_slack_ub   kapp_slack_lb]]," ",-1))</f>
        <v>0</v>
      </c>
      <c r="K724" s="1">
        <f>_xlfn.XLOOKUP(SUBSTITUTE(Table5[[#This Row],[rxn]],"RXN-","ENZLOAD-"),ENZLOAD[name],ENZLOAD[flux],0)</f>
        <v>1.6816114739069899E-5</v>
      </c>
      <c r="L724" s="1" t="str">
        <f>"'"&amp;Table5[[#This Row],[rxn]]&amp;"'"&amp;CHAR(9)&amp;IF(AND(Table5[[#This Row],[kapp_slack_ub]]&lt;&gt;0,Table5[[#This Row],[kapp_old]]&lt;$F$1),$F$1,Table5[[#This Row],[kapp_old]])</f>
        <v>'RXN-DPGM_c_REV-rt1542'	27141.27779288</v>
      </c>
      <c r="M724" s="1">
        <f>_xlfn.XLOOKUP(Table5[[#This Row],[rxn]],Table3[name],Table3[flux],$F$1)</f>
        <v>27141.277792879999</v>
      </c>
      <c r="N724" s="1">
        <f>IFERROR(Table5[[#This Row],[min flux]]/Table5[[#This Row],[associated enzload]],"")</f>
        <v>1614004079.6594367</v>
      </c>
      <c r="O724" s="1">
        <f>_xlfn.NUMBERVALUE(IF(Table5[[#This Row],[flux/enzload]]="","",ABS($N$1-Table5[[#This Row],[flux/enzload]])))</f>
        <v>1398302313579.29</v>
      </c>
      <c r="P724" s="1">
        <f>Table5[[#This Row],[kapp_old]]+IFERROR(((Table5[[#This Row],[kapp_slack_ub]]-Table5[[#This Row],[kapp_slack_lb]])/Table5[[#This Row],[associated enzload]]),0)</f>
        <v>27141.277792879999</v>
      </c>
      <c r="Q724" s="1" t="str">
        <f>"'"&amp;Table5[[#This Row],[rxn]]&amp;"'"&amp;CHAR(9)&amp;Table5[[#This Row],[kapp + (slack_ub - slack_lb)/enzload]]</f>
        <v>'RXN-DPGM_c_REV-rt1542'	27141.27779288</v>
      </c>
      <c r="R724" s="1">
        <f>_xlfn.XLOOKUP(Table5[[#This Row],[rxn]],Table38[name],Table38[flux],0)</f>
        <v>0</v>
      </c>
      <c r="S724" s="1">
        <f>_xlfn.XLOOKUP(SUBSTITUTE(Table5[[#This Row],[rxn]],"RXN-","ENZLOAD-"),Table38[name],Table38[flux],0)</f>
        <v>0</v>
      </c>
      <c r="T724" s="1" t="b">
        <f>AND(Table5[[#This Row],[ENZLOAD flux in kapp-slack.gms]]=0,Table5[[#This Row],[flux in kapp-slack.gms]]&lt;&gt;0,NOT(Table5[[#This Row],[spont or unknown?]]))</f>
        <v>0</v>
      </c>
      <c r="U724" s="1" t="b">
        <f>OR(_xlfn.TEXTAFTER(Table5[[#This Row],[rxn]],"-",-1)="SPONT",_xlfn.TEXTAFTER(Table5[[#This Row],[rxn]],"-",-1)="UNKNOWN")</f>
        <v>0</v>
      </c>
      <c r="V724" s="1">
        <f>_xlfn.XLOOKUP(SUBSTITUTE(Table5[[#This Row],[rxn]],"RXN-","ENZLOAD-"),Table4[rxn],Table4[ub],0)</f>
        <v>1.8469322699999999</v>
      </c>
      <c r="W724" s="1" t="b">
        <f>AND(Table5[[#This Row],[FVA ENZLOAD flux UB]]=0,Table5[[#This Row],[ENZ not made when it should be?]])</f>
        <v>0</v>
      </c>
    </row>
    <row r="725" spans="1:23" hidden="1">
      <c r="A725" s="1" t="s">
        <v>5203</v>
      </c>
      <c r="B725" s="1" t="str">
        <f>_xlfn.TEXTBEFORE(Table38[[#This Row],[all fluxes from kapp-slack]]," ",,,,"")</f>
        <v>ENZSYN-rt0239</v>
      </c>
      <c r="C725" s="1">
        <f>_xlfn.NUMBERVALUE(IFERROR(_xlfn.TEXTAFTER(Table38[[#This Row],[all fluxes from kapp-slack]]," ",-1,,,""),""))</f>
        <v>1.8545975529999999E-6</v>
      </c>
      <c r="F725" s="1" t="s">
        <v>7670</v>
      </c>
      <c r="G725" s="1" t="str">
        <f>_xlfn.TEXTBEFORE(Table5[[#This Row],[rxn     kapp_old        kapp_slack_ub   kapp_slack_lb]]," ")</f>
        <v>RXN-DPGT_c_FWD-rt3441</v>
      </c>
      <c r="H72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72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725" s="1">
        <f>_xlfn.NUMBERVALUE(_xlfn.TEXTAFTER(Table5[[#This Row],[rxn     kapp_old        kapp_slack_ub   kapp_slack_lb]]," ",-1))</f>
        <v>0</v>
      </c>
      <c r="K725" s="1">
        <f>_xlfn.XLOOKUP(SUBSTITUTE(Table5[[#This Row],[rxn]],"RXN-","ENZLOAD-"),ENZLOAD[name],ENZLOAD[flux],0)</f>
        <v>1.1470392183E-7</v>
      </c>
      <c r="L725" s="1" t="str">
        <f>"'"&amp;Table5[[#This Row],[rxn]]&amp;"'"&amp;CHAR(9)&amp;IF(AND(Table5[[#This Row],[kapp_slack_ub]]&lt;&gt;0,Table5[[#This Row],[kapp_old]]&lt;$F$1),$F$1,Table5[[#This Row],[kapp_old]])</f>
        <v>'RXN-DPGT_c_FWD-rt3441'	27141.27779288</v>
      </c>
      <c r="M725" s="1">
        <f>_xlfn.XLOOKUP(Table5[[#This Row],[rxn]],Table3[name],Table3[flux],$F$1)</f>
        <v>27141.277792879999</v>
      </c>
      <c r="N725" s="1">
        <f>IFERROR(Table5[[#This Row],[min flux]]/Table5[[#This Row],[associated enzload]],"")</f>
        <v>236620312190.41885</v>
      </c>
      <c r="O725" s="1">
        <f>_xlfn.NUMBERVALUE(IF(Table5[[#This Row],[flux/enzload]]="","",ABS($N$1-Table5[[#This Row],[flux/enzload]])))</f>
        <v>1163296005468.53</v>
      </c>
      <c r="P725" s="1">
        <f>Table5[[#This Row],[kapp_old]]+IFERROR(((Table5[[#This Row],[kapp_slack_ub]]-Table5[[#This Row],[kapp_slack_lb]])/Table5[[#This Row],[associated enzload]]),0)</f>
        <v>27141.277792879999</v>
      </c>
      <c r="Q725" s="1" t="str">
        <f>"'"&amp;Table5[[#This Row],[rxn]]&amp;"'"&amp;CHAR(9)&amp;Table5[[#This Row],[kapp + (slack_ub - slack_lb)/enzload]]</f>
        <v>'RXN-DPGT_c_FWD-rt3441'	27141.27779288</v>
      </c>
      <c r="R725" s="1">
        <f>_xlfn.XLOOKUP(Table5[[#This Row],[rxn]],Table38[name],Table38[flux],0)</f>
        <v>0</v>
      </c>
      <c r="S725" s="1">
        <f>_xlfn.XLOOKUP(SUBSTITUTE(Table5[[#This Row],[rxn]],"RXN-","ENZLOAD-"),Table38[name],Table38[flux],0)</f>
        <v>0</v>
      </c>
      <c r="T725" s="1" t="b">
        <f>AND(Table5[[#This Row],[ENZLOAD flux in kapp-slack.gms]]=0,Table5[[#This Row],[flux in kapp-slack.gms]]&lt;&gt;0,NOT(Table5[[#This Row],[spont or unknown?]]))</f>
        <v>0</v>
      </c>
      <c r="U725" s="1" t="b">
        <f>OR(_xlfn.TEXTAFTER(Table5[[#This Row],[rxn]],"-",-1)="SPONT",_xlfn.TEXTAFTER(Table5[[#This Row],[rxn]],"-",-1)="UNKNOWN")</f>
        <v>0</v>
      </c>
      <c r="V725" s="1">
        <f>_xlfn.XLOOKUP(SUBSTITUTE(Table5[[#This Row],[rxn]],"RXN-","ENZLOAD-"),Table4[rxn],Table4[ub],0)</f>
        <v>1.0780337499999999</v>
      </c>
      <c r="W725" s="1" t="b">
        <f>AND(Table5[[#This Row],[FVA ENZLOAD flux UB]]=0,Table5[[#This Row],[ENZ not made when it should be?]])</f>
        <v>0</v>
      </c>
    </row>
    <row r="726" spans="1:23" hidden="1">
      <c r="A726" s="1" t="s">
        <v>5204</v>
      </c>
      <c r="B726" s="1" t="str">
        <f>_xlfn.TEXTBEFORE(Table38[[#This Row],[all fluxes from kapp-slack]]," ",,,,"")</f>
        <v>ENZSYN-rt2246</v>
      </c>
      <c r="C726" s="1">
        <f>_xlfn.NUMBERVALUE(IFERROR(_xlfn.TEXTAFTER(Table38[[#This Row],[all fluxes from kapp-slack]]," ",-1,,,""),""))</f>
        <v>4.4157298799999999E-7</v>
      </c>
      <c r="F726" s="1" t="s">
        <v>7671</v>
      </c>
      <c r="G726" s="1" t="str">
        <f>_xlfn.TEXTBEFORE(Table5[[#This Row],[rxn     kapp_old        kapp_slack_ub   kapp_slack_lb]]," ")</f>
        <v>RXN-DPGT_c_REV-rt3441</v>
      </c>
      <c r="H72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72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726" s="1">
        <f>_xlfn.NUMBERVALUE(_xlfn.TEXTAFTER(Table5[[#This Row],[rxn     kapp_old        kapp_slack_ub   kapp_slack_lb]]," ",-1))</f>
        <v>0</v>
      </c>
      <c r="K726" s="1">
        <f>_xlfn.XLOOKUP(SUBSTITUTE(Table5[[#This Row],[rxn]],"RXN-","ENZLOAD-"),ENZLOAD[name],ENZLOAD[flux],0)</f>
        <v>1.1470392183E-7</v>
      </c>
      <c r="L726" s="1" t="str">
        <f>"'"&amp;Table5[[#This Row],[rxn]]&amp;"'"&amp;CHAR(9)&amp;IF(AND(Table5[[#This Row],[kapp_slack_ub]]&lt;&gt;0,Table5[[#This Row],[kapp_old]]&lt;$F$1),$F$1,Table5[[#This Row],[kapp_old]])</f>
        <v>'RXN-DPGT_c_REV-rt3441'	27141.27779288</v>
      </c>
      <c r="M726" s="1">
        <f>_xlfn.XLOOKUP(Table5[[#This Row],[rxn]],Table3[name],Table3[flux],$F$1)</f>
        <v>27141.277792879999</v>
      </c>
      <c r="N726" s="1">
        <f>IFERROR(Table5[[#This Row],[min flux]]/Table5[[#This Row],[associated enzload]],"")</f>
        <v>236620312190.41885</v>
      </c>
      <c r="O726" s="1">
        <f>_xlfn.NUMBERVALUE(IF(Table5[[#This Row],[flux/enzload]]="","",ABS($N$1-Table5[[#This Row],[flux/enzload]])))</f>
        <v>1163296005468.53</v>
      </c>
      <c r="P726" s="1">
        <f>Table5[[#This Row],[kapp_old]]+IFERROR(((Table5[[#This Row],[kapp_slack_ub]]-Table5[[#This Row],[kapp_slack_lb]])/Table5[[#This Row],[associated enzload]]),0)</f>
        <v>27141.277792879999</v>
      </c>
      <c r="Q726" s="1" t="str">
        <f>"'"&amp;Table5[[#This Row],[rxn]]&amp;"'"&amp;CHAR(9)&amp;Table5[[#This Row],[kapp + (slack_ub - slack_lb)/enzload]]</f>
        <v>'RXN-DPGT_c_REV-rt3441'	27141.27779288</v>
      </c>
      <c r="R726" s="1">
        <f>_xlfn.XLOOKUP(Table5[[#This Row],[rxn]],Table38[name],Table38[flux],0)</f>
        <v>0</v>
      </c>
      <c r="S726" s="1">
        <f>_xlfn.XLOOKUP(SUBSTITUTE(Table5[[#This Row],[rxn]],"RXN-","ENZLOAD-"),Table38[name],Table38[flux],0)</f>
        <v>0</v>
      </c>
      <c r="T726" s="1" t="b">
        <f>AND(Table5[[#This Row],[ENZLOAD flux in kapp-slack.gms]]=0,Table5[[#This Row],[flux in kapp-slack.gms]]&lt;&gt;0,NOT(Table5[[#This Row],[spont or unknown?]]))</f>
        <v>0</v>
      </c>
      <c r="U726" s="1" t="b">
        <f>OR(_xlfn.TEXTAFTER(Table5[[#This Row],[rxn]],"-",-1)="SPONT",_xlfn.TEXTAFTER(Table5[[#This Row],[rxn]],"-",-1)="UNKNOWN")</f>
        <v>0</v>
      </c>
      <c r="V726" s="1">
        <f>_xlfn.XLOOKUP(SUBSTITUTE(Table5[[#This Row],[rxn]],"RXN-","ENZLOAD-"),Table4[rxn],Table4[ub],0)</f>
        <v>1.0780337499999999</v>
      </c>
      <c r="W726" s="1" t="b">
        <f>AND(Table5[[#This Row],[FVA ENZLOAD flux UB]]=0,Table5[[#This Row],[ENZ not made when it should be?]])</f>
        <v>0</v>
      </c>
    </row>
    <row r="727" spans="1:23" hidden="1">
      <c r="A727" s="1" t="s">
        <v>5205</v>
      </c>
      <c r="B727" s="1" t="str">
        <f>_xlfn.TEXTBEFORE(Table38[[#This Row],[all fluxes from kapp-slack]]," ",,,,"")</f>
        <v>ENZSYN-rt5549</v>
      </c>
      <c r="C727" s="1">
        <f>_xlfn.NUMBERVALUE(IFERROR(_xlfn.TEXTAFTER(Table38[[#This Row],[all fluxes from kapp-slack]]," ",-1,,,""),""))</f>
        <v>1.24333598E-7</v>
      </c>
      <c r="F727" s="1" t="s">
        <v>7673</v>
      </c>
      <c r="G727" s="1" t="str">
        <f>_xlfn.TEXTBEFORE(Table5[[#This Row],[rxn     kapp_old        kapp_slack_ub   kapp_slack_lb]]," ")</f>
        <v>RXN-DPR_c_FWD-rt5909</v>
      </c>
      <c r="H72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72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727" s="1">
        <f>_xlfn.NUMBERVALUE(_xlfn.TEXTAFTER(Table5[[#This Row],[rxn     kapp_old        kapp_slack_ub   kapp_slack_lb]]," ",-1))</f>
        <v>0</v>
      </c>
      <c r="K727" s="1">
        <f>_xlfn.XLOOKUP(SUBSTITUTE(Table5[[#This Row],[rxn]],"RXN-","ENZLOAD-"),ENZLOAD[name],ENZLOAD[flux],0)</f>
        <v>2.247018058E-8</v>
      </c>
      <c r="L727" s="1" t="str">
        <f>"'"&amp;Table5[[#This Row],[rxn]]&amp;"'"&amp;CHAR(9)&amp;IF(AND(Table5[[#This Row],[kapp_slack_ub]]&lt;&gt;0,Table5[[#This Row],[kapp_old]]&lt;$F$1),$F$1,Table5[[#This Row],[kapp_old]])</f>
        <v>'RXN-DPR_c_FWD-rt5909'	27141.27779288</v>
      </c>
      <c r="M727" s="1">
        <f>_xlfn.XLOOKUP(Table5[[#This Row],[rxn]],Table3[name],Table3[flux],$F$1)</f>
        <v>27141.277792879999</v>
      </c>
      <c r="N727" s="1">
        <f>IFERROR(Table5[[#This Row],[min flux]]/Table5[[#This Row],[associated enzload]],"")</f>
        <v>1207879825275.5295</v>
      </c>
      <c r="O727" s="1">
        <f>_xlfn.NUMBERVALUE(IF(Table5[[#This Row],[flux/enzload]]="","",ABS($N$1-Table5[[#This Row],[flux/enzload]])))</f>
        <v>192036492383.42401</v>
      </c>
      <c r="P727" s="1">
        <f>Table5[[#This Row],[kapp_old]]+IFERROR(((Table5[[#This Row],[kapp_slack_ub]]-Table5[[#This Row],[kapp_slack_lb]])/Table5[[#This Row],[associated enzload]]),0)</f>
        <v>27141.277792879999</v>
      </c>
      <c r="Q727" s="1" t="str">
        <f>"'"&amp;Table5[[#This Row],[rxn]]&amp;"'"&amp;CHAR(9)&amp;Table5[[#This Row],[kapp + (slack_ub - slack_lb)/enzload]]</f>
        <v>'RXN-DPR_c_FWD-rt5909'	27141.27779288</v>
      </c>
      <c r="R727" s="1">
        <f>_xlfn.XLOOKUP(Table5[[#This Row],[rxn]],Table38[name],Table38[flux],0)</f>
        <v>0</v>
      </c>
      <c r="S727" s="1">
        <f>_xlfn.XLOOKUP(SUBSTITUTE(Table5[[#This Row],[rxn]],"RXN-","ENZLOAD-"),Table38[name],Table38[flux],0)</f>
        <v>0</v>
      </c>
      <c r="T727" s="1" t="b">
        <f>AND(Table5[[#This Row],[ENZLOAD flux in kapp-slack.gms]]=0,Table5[[#This Row],[flux in kapp-slack.gms]]&lt;&gt;0,NOT(Table5[[#This Row],[spont or unknown?]]))</f>
        <v>0</v>
      </c>
      <c r="U727" s="1" t="b">
        <f>OR(_xlfn.TEXTAFTER(Table5[[#This Row],[rxn]],"-",-1)="SPONT",_xlfn.TEXTAFTER(Table5[[#This Row],[rxn]],"-",-1)="UNKNOWN")</f>
        <v>0</v>
      </c>
      <c r="V727" s="1">
        <f>_xlfn.XLOOKUP(SUBSTITUTE(Table5[[#This Row],[rxn]],"RXN-","ENZLOAD-"),Table4[rxn],Table4[ub],0)</f>
        <v>0.74472886000000005</v>
      </c>
      <c r="W727" s="1" t="b">
        <f>AND(Table5[[#This Row],[FVA ENZLOAD flux UB]]=0,Table5[[#This Row],[ENZ not made when it should be?]])</f>
        <v>0</v>
      </c>
    </row>
    <row r="728" spans="1:23" hidden="1">
      <c r="A728" s="1" t="s">
        <v>5206</v>
      </c>
      <c r="B728" s="1" t="str">
        <f>_xlfn.TEXTBEFORE(Table38[[#This Row],[all fluxes from kapp-slack]]," ",,,,"")</f>
        <v>ENZSYN-rt8357</v>
      </c>
      <c r="C728" s="1">
        <f>_xlfn.NUMBERVALUE(IFERROR(_xlfn.TEXTAFTER(Table38[[#This Row],[all fluxes from kapp-slack]]," ",-1,,,""),""))</f>
        <v>2.8086476500000002E-7</v>
      </c>
      <c r="F728" s="1" t="s">
        <v>7674</v>
      </c>
      <c r="G728" s="1" t="str">
        <f>_xlfn.TEXTBEFORE(Table5[[#This Row],[rxn     kapp_old        kapp_slack_ub   kapp_slack_lb]]," ")</f>
        <v>RXN-DPR_c_FWD-rt8154</v>
      </c>
      <c r="H72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72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728" s="1">
        <f>_xlfn.NUMBERVALUE(_xlfn.TEXTAFTER(Table5[[#This Row],[rxn     kapp_old        kapp_slack_ub   kapp_slack_lb]]," ",-1))</f>
        <v>0</v>
      </c>
      <c r="K728" s="1">
        <f>_xlfn.XLOOKUP(SUBSTITUTE(Table5[[#This Row],[rxn]],"RXN-","ENZLOAD-"),ENZLOAD[name],ENZLOAD[flux],0)</f>
        <v>6.2762602901999899E-7</v>
      </c>
      <c r="L728" s="1" t="str">
        <f>"'"&amp;Table5[[#This Row],[rxn]]&amp;"'"&amp;CHAR(9)&amp;IF(AND(Table5[[#This Row],[kapp_slack_ub]]&lt;&gt;0,Table5[[#This Row],[kapp_old]]&lt;$F$1),$F$1,Table5[[#This Row],[kapp_old]])</f>
        <v>'RXN-DPR_c_FWD-rt8154'	27141.27779288</v>
      </c>
      <c r="M728" s="1">
        <f>_xlfn.XLOOKUP(Table5[[#This Row],[rxn]],Table3[name],Table3[flux],$F$1)</f>
        <v>27141.277792879999</v>
      </c>
      <c r="N728" s="1">
        <f>IFERROR(Table5[[#This Row],[min flux]]/Table5[[#This Row],[associated enzload]],"")</f>
        <v>43244347012.279755</v>
      </c>
      <c r="O728" s="1">
        <f>_xlfn.NUMBERVALUE(IF(Table5[[#This Row],[flux/enzload]]="","",ABS($N$1-Table5[[#This Row],[flux/enzload]])))</f>
        <v>1356671970646.6699</v>
      </c>
      <c r="P728" s="1">
        <f>Table5[[#This Row],[kapp_old]]+IFERROR(((Table5[[#This Row],[kapp_slack_ub]]-Table5[[#This Row],[kapp_slack_lb]])/Table5[[#This Row],[associated enzload]]),0)</f>
        <v>27141.277792879999</v>
      </c>
      <c r="Q728" s="1" t="str">
        <f>"'"&amp;Table5[[#This Row],[rxn]]&amp;"'"&amp;CHAR(9)&amp;Table5[[#This Row],[kapp + (slack_ub - slack_lb)/enzload]]</f>
        <v>'RXN-DPR_c_FWD-rt8154'	27141.27779288</v>
      </c>
      <c r="R728" s="1">
        <f>_xlfn.XLOOKUP(Table5[[#This Row],[rxn]],Table38[name],Table38[flux],0)</f>
        <v>0</v>
      </c>
      <c r="S728" s="1">
        <f>_xlfn.XLOOKUP(SUBSTITUTE(Table5[[#This Row],[rxn]],"RXN-","ENZLOAD-"),Table38[name],Table38[flux],0)</f>
        <v>0</v>
      </c>
      <c r="T728" s="1" t="b">
        <f>AND(Table5[[#This Row],[ENZLOAD flux in kapp-slack.gms]]=0,Table5[[#This Row],[flux in kapp-slack.gms]]&lt;&gt;0,NOT(Table5[[#This Row],[spont or unknown?]]))</f>
        <v>0</v>
      </c>
      <c r="U728" s="1" t="b">
        <f>OR(_xlfn.TEXTAFTER(Table5[[#This Row],[rxn]],"-",-1)="SPONT",_xlfn.TEXTAFTER(Table5[[#This Row],[rxn]],"-",-1)="UNKNOWN")</f>
        <v>0</v>
      </c>
      <c r="V728" s="1">
        <f>_xlfn.XLOOKUP(SUBSTITUTE(Table5[[#This Row],[rxn]],"RXN-","ENZLOAD-"),Table4[rxn],Table4[ub],0)</f>
        <v>0.84699033999999995</v>
      </c>
      <c r="W728" s="1" t="b">
        <f>AND(Table5[[#This Row],[FVA ENZLOAD flux UB]]=0,Table5[[#This Row],[ENZ not made when it should be?]])</f>
        <v>0</v>
      </c>
    </row>
    <row r="729" spans="1:23" hidden="1">
      <c r="A729" s="1" t="s">
        <v>5207</v>
      </c>
      <c r="B729" s="1" t="str">
        <f>_xlfn.TEXTBEFORE(Table38[[#This Row],[all fluxes from kapp-slack]]," ",,,,"")</f>
        <v>ENZSYN-rt0390</v>
      </c>
      <c r="C729" s="1">
        <f>_xlfn.NUMBERVALUE(IFERROR(_xlfn.TEXTAFTER(Table38[[#This Row],[all fluxes from kapp-slack]]," ",-1,,,""),""))</f>
        <v>2.1235231429999999E-6</v>
      </c>
      <c r="F729" s="1" t="s">
        <v>7676</v>
      </c>
      <c r="G729" s="1" t="str">
        <f>_xlfn.TEXTBEFORE(Table5[[#This Row],[rxn     kapp_old        kapp_slack_ub   kapp_slack_lb]]," ")</f>
        <v>RXN-DRBK_c_FWD-rt2501</v>
      </c>
      <c r="H72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72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729" s="1">
        <f>_xlfn.NUMBERVALUE(_xlfn.TEXTAFTER(Table5[[#This Row],[rxn     kapp_old        kapp_slack_ub   kapp_slack_lb]]," ",-1))</f>
        <v>0</v>
      </c>
      <c r="K729" s="1">
        <f>_xlfn.XLOOKUP(SUBSTITUTE(Table5[[#This Row],[rxn]],"RXN-","ENZLOAD-"),ENZLOAD[name],ENZLOAD[flux],0)</f>
        <v>6.0954899489999993E-8</v>
      </c>
      <c r="L729" s="1" t="str">
        <f>"'"&amp;Table5[[#This Row],[rxn]]&amp;"'"&amp;CHAR(9)&amp;IF(AND(Table5[[#This Row],[kapp_slack_ub]]&lt;&gt;0,Table5[[#This Row],[kapp_old]]&lt;$F$1),$F$1,Table5[[#This Row],[kapp_old]])</f>
        <v>'RXN-DRBK_c_FWD-rt2501'	27141.27779288</v>
      </c>
      <c r="M729" s="1">
        <f>_xlfn.XLOOKUP(Table5[[#This Row],[rxn]],Table3[name],Table3[flux],$F$1)</f>
        <v>27141.277792879999</v>
      </c>
      <c r="N729" s="1">
        <f>IFERROR(Table5[[#This Row],[min flux]]/Table5[[#This Row],[associated enzload]],"")</f>
        <v>445268190415.64795</v>
      </c>
      <c r="O729" s="1">
        <f>_xlfn.NUMBERVALUE(IF(Table5[[#This Row],[flux/enzload]]="","",ABS($N$1-Table5[[#This Row],[flux/enzload]])))</f>
        <v>954648127243.30603</v>
      </c>
      <c r="P729" s="1">
        <f>Table5[[#This Row],[kapp_old]]+IFERROR(((Table5[[#This Row],[kapp_slack_ub]]-Table5[[#This Row],[kapp_slack_lb]])/Table5[[#This Row],[associated enzload]]),0)</f>
        <v>27141.277792879999</v>
      </c>
      <c r="Q729" s="1" t="str">
        <f>"'"&amp;Table5[[#This Row],[rxn]]&amp;"'"&amp;CHAR(9)&amp;Table5[[#This Row],[kapp + (slack_ub - slack_lb)/enzload]]</f>
        <v>'RXN-DRBK_c_FWD-rt2501'	27141.27779288</v>
      </c>
      <c r="R729" s="1">
        <f>_xlfn.XLOOKUP(Table5[[#This Row],[rxn]],Table38[name],Table38[flux],0)</f>
        <v>0</v>
      </c>
      <c r="S729" s="1">
        <f>_xlfn.XLOOKUP(SUBSTITUTE(Table5[[#This Row],[rxn]],"RXN-","ENZLOAD-"),Table38[name],Table38[flux],0)</f>
        <v>0</v>
      </c>
      <c r="T729" s="1" t="b">
        <f>AND(Table5[[#This Row],[ENZLOAD flux in kapp-slack.gms]]=0,Table5[[#This Row],[flux in kapp-slack.gms]]&lt;&gt;0,NOT(Table5[[#This Row],[spont or unknown?]]))</f>
        <v>0</v>
      </c>
      <c r="U729" s="1" t="b">
        <f>OR(_xlfn.TEXTAFTER(Table5[[#This Row],[rxn]],"-",-1)="SPONT",_xlfn.TEXTAFTER(Table5[[#This Row],[rxn]],"-",-1)="UNKNOWN")</f>
        <v>0</v>
      </c>
      <c r="V729" s="1">
        <f>_xlfn.XLOOKUP(SUBSTITUTE(Table5[[#This Row],[rxn]],"RXN-","ENZLOAD-"),Table4[rxn],Table4[ub],0)</f>
        <v>0.59853003000000005</v>
      </c>
      <c r="W729" s="1" t="b">
        <f>AND(Table5[[#This Row],[FVA ENZLOAD flux UB]]=0,Table5[[#This Row],[ENZ not made when it should be?]])</f>
        <v>0</v>
      </c>
    </row>
    <row r="730" spans="1:23" hidden="1">
      <c r="A730" s="1" t="s">
        <v>5208</v>
      </c>
      <c r="B730" s="1" t="str">
        <f>_xlfn.TEXTBEFORE(Table38[[#This Row],[all fluxes from kapp-slack]]," ",,,,"")</f>
        <v>ENZSYN-rt4257</v>
      </c>
      <c r="C730" s="1">
        <f>_xlfn.NUMBERVALUE(IFERROR(_xlfn.TEXTAFTER(Table38[[#This Row],[all fluxes from kapp-slack]]," ",-1,,,""),""))</f>
        <v>1.386686398E-6</v>
      </c>
      <c r="F730" s="1" t="s">
        <v>7686</v>
      </c>
      <c r="G730" s="1" t="str">
        <f>_xlfn.TEXTBEFORE(Table5[[#This Row],[rxn     kapp_old        kapp_slack_ub   kapp_slack_lb]]," ")</f>
        <v>RXN-DUTPDP_c_FWD-rt0031</v>
      </c>
      <c r="H730" s="1">
        <f>_xlfn.NUMBERVALUE(_xlfn.TEXTBEFORE(TRIM(_xlfn.TEXTAFTER(_xlfn.TEXTBEFORE(Table5[[#This Row],[rxn     kapp_old        kapp_slack_ub   kapp_slack_lb]],Table5[[#This Row],[kapp_slack_lb]],-1),Table5[[#This Row],[rxn]]))," "))</f>
        <v>1018.38368568669</v>
      </c>
      <c r="I73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730" s="1">
        <f>_xlfn.NUMBERVALUE(_xlfn.TEXTAFTER(Table5[[#This Row],[rxn     kapp_old        kapp_slack_ub   kapp_slack_lb]]," ",-1))</f>
        <v>0</v>
      </c>
      <c r="K730" s="1">
        <f>_xlfn.XLOOKUP(SUBSTITUTE(Table5[[#This Row],[rxn]],"RXN-","ENZLOAD-"),ENZLOAD[name],ENZLOAD[flux],0)</f>
        <v>8.6717807091E-7</v>
      </c>
      <c r="L730" s="1" t="str">
        <f>"'"&amp;Table5[[#This Row],[rxn]]&amp;"'"&amp;CHAR(9)&amp;IF(AND(Table5[[#This Row],[kapp_slack_ub]]&lt;&gt;0,Table5[[#This Row],[kapp_old]]&lt;$F$1),$F$1,Table5[[#This Row],[kapp_old]])</f>
        <v>'RXN-DUTPDP_c_FWD-rt0031'	1018.38368568669</v>
      </c>
      <c r="M730" s="1">
        <f>_xlfn.XLOOKUP(Table5[[#This Row],[rxn]],Table3[name],Table3[flux],$F$1)</f>
        <v>27141.277792879999</v>
      </c>
      <c r="N730" s="1">
        <f>IFERROR(Table5[[#This Row],[min flux]]/Table5[[#This Row],[associated enzload]],"")</f>
        <v>31298390380.649807</v>
      </c>
      <c r="O730" s="1">
        <f>_xlfn.NUMBERVALUE(IF(Table5[[#This Row],[flux/enzload]]="","",ABS($N$1-Table5[[#This Row],[flux/enzload]])))</f>
        <v>1368617927278.3</v>
      </c>
      <c r="P730" s="1">
        <f>Table5[[#This Row],[kapp_old]]+IFERROR(((Table5[[#This Row],[kapp_slack_ub]]-Table5[[#This Row],[kapp_slack_lb]])/Table5[[#This Row],[associated enzload]]),0)</f>
        <v>1018.38368568669</v>
      </c>
      <c r="Q730" s="1" t="str">
        <f>"'"&amp;Table5[[#This Row],[rxn]]&amp;"'"&amp;CHAR(9)&amp;Table5[[#This Row],[kapp + (slack_ub - slack_lb)/enzload]]</f>
        <v>'RXN-DUTPDP_c_FWD-rt0031'	1018.38368568669</v>
      </c>
      <c r="R730" s="1">
        <f>_xlfn.XLOOKUP(Table5[[#This Row],[rxn]],Table38[name],Table38[flux],0)</f>
        <v>0</v>
      </c>
      <c r="S730" s="1">
        <f>_xlfn.XLOOKUP(SUBSTITUTE(Table5[[#This Row],[rxn]],"RXN-","ENZLOAD-"),Table38[name],Table38[flux],0)</f>
        <v>0</v>
      </c>
      <c r="T730" s="1" t="b">
        <f>AND(Table5[[#This Row],[ENZLOAD flux in kapp-slack.gms]]=0,Table5[[#This Row],[flux in kapp-slack.gms]]&lt;&gt;0,NOT(Table5[[#This Row],[spont or unknown?]]))</f>
        <v>0</v>
      </c>
      <c r="U730" s="1" t="b">
        <f>OR(_xlfn.TEXTAFTER(Table5[[#This Row],[rxn]],"-",-1)="SPONT",_xlfn.TEXTAFTER(Table5[[#This Row],[rxn]],"-",-1)="UNKNOWN")</f>
        <v>0</v>
      </c>
      <c r="V730" s="1">
        <f>_xlfn.XLOOKUP(SUBSTITUTE(Table5[[#This Row],[rxn]],"RXN-","ENZLOAD-"),Table4[rxn],Table4[ub],0)</f>
        <v>0.53568663000000005</v>
      </c>
      <c r="W730" s="1" t="b">
        <f>AND(Table5[[#This Row],[FVA ENZLOAD flux UB]]=0,Table5[[#This Row],[ENZ not made when it should be?]])</f>
        <v>0</v>
      </c>
    </row>
    <row r="731" spans="1:23" hidden="1">
      <c r="A731" s="1" t="s">
        <v>5209</v>
      </c>
      <c r="B731" s="1" t="str">
        <f>_xlfn.TEXTBEFORE(Table38[[#This Row],[all fluxes from kapp-slack]]," ",,,,"")</f>
        <v>ENZSYN-MET1213</v>
      </c>
      <c r="C731" s="1">
        <f>_xlfn.NUMBERVALUE(IFERROR(_xlfn.TEXTAFTER(Table38[[#This Row],[all fluxes from kapp-slack]]," ",-1,,,""),""))</f>
        <v>6.9063623500000005E-7</v>
      </c>
      <c r="F731" s="1" t="s">
        <v>7687</v>
      </c>
      <c r="G731" s="1" t="str">
        <f>_xlfn.TEXTBEFORE(Table5[[#This Row],[rxn     kapp_old        kapp_slack_ub   kapp_slack_lb]]," ")</f>
        <v>RXN-DUTPDP_c_FWD-rt5532</v>
      </c>
      <c r="H731" s="1">
        <f>_xlfn.NUMBERVALUE(_xlfn.TEXTBEFORE(TRIM(_xlfn.TEXTAFTER(_xlfn.TEXTBEFORE(Table5[[#This Row],[rxn     kapp_old        kapp_slack_ub   kapp_slack_lb]],Table5[[#This Row],[kapp_slack_lb]],-1),Table5[[#This Row],[rxn]]))," "))</f>
        <v>1018.38368568669</v>
      </c>
      <c r="I73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731" s="1">
        <f>_xlfn.NUMBERVALUE(_xlfn.TEXTAFTER(Table5[[#This Row],[rxn     kapp_old        kapp_slack_ub   kapp_slack_lb]]," ",-1))</f>
        <v>0</v>
      </c>
      <c r="K731" s="1">
        <f>_xlfn.XLOOKUP(SUBSTITUTE(Table5[[#This Row],[rxn]],"RXN-","ENZLOAD-"),ENZLOAD[name],ENZLOAD[flux],0)</f>
        <v>3.0155341161999999E-7</v>
      </c>
      <c r="L731" s="1" t="str">
        <f>"'"&amp;Table5[[#This Row],[rxn]]&amp;"'"&amp;CHAR(9)&amp;IF(AND(Table5[[#This Row],[kapp_slack_ub]]&lt;&gt;0,Table5[[#This Row],[kapp_old]]&lt;$F$1),$F$1,Table5[[#This Row],[kapp_old]])</f>
        <v>'RXN-DUTPDP_c_FWD-rt5532'	1018.38368568669</v>
      </c>
      <c r="M731" s="1">
        <f>_xlfn.XLOOKUP(Table5[[#This Row],[rxn]],Table3[name],Table3[flux],$F$1)</f>
        <v>27141.277792879999</v>
      </c>
      <c r="N731" s="1">
        <f>IFERROR(Table5[[#This Row],[min flux]]/Table5[[#This Row],[associated enzload]],"")</f>
        <v>90004877235.751038</v>
      </c>
      <c r="O731" s="1">
        <f>_xlfn.NUMBERVALUE(IF(Table5[[#This Row],[flux/enzload]]="","",ABS($N$1-Table5[[#This Row],[flux/enzload]])))</f>
        <v>1309911440423.2</v>
      </c>
      <c r="P731" s="1">
        <f>Table5[[#This Row],[kapp_old]]+IFERROR(((Table5[[#This Row],[kapp_slack_ub]]-Table5[[#This Row],[kapp_slack_lb]])/Table5[[#This Row],[associated enzload]]),0)</f>
        <v>1018.38368568669</v>
      </c>
      <c r="Q731" s="1" t="str">
        <f>"'"&amp;Table5[[#This Row],[rxn]]&amp;"'"&amp;CHAR(9)&amp;Table5[[#This Row],[kapp + (slack_ub - slack_lb)/enzload]]</f>
        <v>'RXN-DUTPDP_c_FWD-rt5532'	1018.38368568669</v>
      </c>
      <c r="R731" s="1">
        <f>_xlfn.XLOOKUP(Table5[[#This Row],[rxn]],Table38[name],Table38[flux],0)</f>
        <v>0</v>
      </c>
      <c r="S731" s="1">
        <f>_xlfn.XLOOKUP(SUBSTITUTE(Table5[[#This Row],[rxn]],"RXN-","ENZLOAD-"),Table38[name],Table38[flux],0)</f>
        <v>0</v>
      </c>
      <c r="T731" s="1" t="b">
        <f>AND(Table5[[#This Row],[ENZLOAD flux in kapp-slack.gms]]=0,Table5[[#This Row],[flux in kapp-slack.gms]]&lt;&gt;0,NOT(Table5[[#This Row],[spont or unknown?]]))</f>
        <v>0</v>
      </c>
      <c r="U731" s="1" t="b">
        <f>OR(_xlfn.TEXTAFTER(Table5[[#This Row],[rxn]],"-",-1)="SPONT",_xlfn.TEXTAFTER(Table5[[#This Row],[rxn]],"-",-1)="UNKNOWN")</f>
        <v>0</v>
      </c>
      <c r="V731" s="1">
        <f>_xlfn.XLOOKUP(SUBSTITUTE(Table5[[#This Row],[rxn]],"RXN-","ENZLOAD-"),Table4[rxn],Table4[ub],0)</f>
        <v>0.77799390999999996</v>
      </c>
      <c r="W731" s="1" t="b">
        <f>AND(Table5[[#This Row],[FVA ENZLOAD flux UB]]=0,Table5[[#This Row],[ENZ not made when it should be?]])</f>
        <v>0</v>
      </c>
    </row>
    <row r="732" spans="1:23" hidden="1">
      <c r="A732" s="1" t="s">
        <v>5210</v>
      </c>
      <c r="B732" s="1" t="str">
        <f>_xlfn.TEXTBEFORE(Table38[[#This Row],[all fluxes from kapp-slack]]," ",,,,"")</f>
        <v>ENZSYN-NADHCPLX0</v>
      </c>
      <c r="C732" s="1">
        <f>_xlfn.NUMBERVALUE(IFERROR(_xlfn.TEXTAFTER(Table38[[#This Row],[all fluxes from kapp-slack]]," ",-1,,,""),""))</f>
        <v>1.04194733E-7</v>
      </c>
      <c r="F732" s="1" t="s">
        <v>7688</v>
      </c>
      <c r="G732" s="1" t="str">
        <f>_xlfn.TEXTBEFORE(Table5[[#This Row],[rxn     kapp_old        kapp_slack_ub   kapp_slack_lb]]," ")</f>
        <v>RXN-DXHPSq9_c_FWD-rt1830</v>
      </c>
      <c r="H73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73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732" s="1">
        <f>_xlfn.NUMBERVALUE(_xlfn.TEXTAFTER(Table5[[#This Row],[rxn     kapp_old        kapp_slack_ub   kapp_slack_lb]]," ",-1))</f>
        <v>0</v>
      </c>
      <c r="K732" s="1">
        <f>_xlfn.XLOOKUP(SUBSTITUTE(Table5[[#This Row],[rxn]],"RXN-","ENZLOAD-"),ENZLOAD[name],ENZLOAD[flux],0)</f>
        <v>2.4587336090000001E-7</v>
      </c>
      <c r="L732" s="1" t="str">
        <f>"'"&amp;Table5[[#This Row],[rxn]]&amp;"'"&amp;CHAR(9)&amp;IF(AND(Table5[[#This Row],[kapp_slack_ub]]&lt;&gt;0,Table5[[#This Row],[kapp_old]]&lt;$F$1),$F$1,Table5[[#This Row],[kapp_old]])</f>
        <v>'RXN-DXHPSq9_c_FWD-rt1830'	27141.27779288</v>
      </c>
      <c r="M732" s="1">
        <f>_xlfn.XLOOKUP(Table5[[#This Row],[rxn]],Table3[name],Table3[flux],$F$1)</f>
        <v>27141.277792879999</v>
      </c>
      <c r="N732" s="1">
        <f>IFERROR(Table5[[#This Row],[min flux]]/Table5[[#This Row],[associated enzload]],"")</f>
        <v>110387224112.16692</v>
      </c>
      <c r="O732" s="1">
        <f>_xlfn.NUMBERVALUE(IF(Table5[[#This Row],[flux/enzload]]="","",ABS($N$1-Table5[[#This Row],[flux/enzload]])))</f>
        <v>1289529093546.79</v>
      </c>
      <c r="P732" s="1">
        <f>Table5[[#This Row],[kapp_old]]+IFERROR(((Table5[[#This Row],[kapp_slack_ub]]-Table5[[#This Row],[kapp_slack_lb]])/Table5[[#This Row],[associated enzload]]),0)</f>
        <v>27141.277792879999</v>
      </c>
      <c r="Q732" s="1" t="str">
        <f>"'"&amp;Table5[[#This Row],[rxn]]&amp;"'"&amp;CHAR(9)&amp;Table5[[#This Row],[kapp + (slack_ub - slack_lb)/enzload]]</f>
        <v>'RXN-DXHPSq9_c_FWD-rt1830'	27141.27779288</v>
      </c>
      <c r="R732" s="1">
        <f>_xlfn.XLOOKUP(Table5[[#This Row],[rxn]],Table38[name],Table38[flux],0)</f>
        <v>0</v>
      </c>
      <c r="S732" s="1">
        <f>_xlfn.XLOOKUP(SUBSTITUTE(Table5[[#This Row],[rxn]],"RXN-","ENZLOAD-"),Table38[name],Table38[flux],0)</f>
        <v>0</v>
      </c>
      <c r="T732" s="1" t="b">
        <f>AND(Table5[[#This Row],[ENZLOAD flux in kapp-slack.gms]]=0,Table5[[#This Row],[flux in kapp-slack.gms]]&lt;&gt;0,NOT(Table5[[#This Row],[spont or unknown?]]))</f>
        <v>0</v>
      </c>
      <c r="U732" s="1" t="b">
        <f>OR(_xlfn.TEXTAFTER(Table5[[#This Row],[rxn]],"-",-1)="SPONT",_xlfn.TEXTAFTER(Table5[[#This Row],[rxn]],"-",-1)="UNKNOWN")</f>
        <v>0</v>
      </c>
      <c r="V732" s="1">
        <f>_xlfn.XLOOKUP(SUBSTITUTE(Table5[[#This Row],[rxn]],"RXN-","ENZLOAD-"),Table4[rxn],Table4[ub],0)</f>
        <v>1.0469721400000001</v>
      </c>
      <c r="W732" s="1" t="b">
        <f>AND(Table5[[#This Row],[FVA ENZLOAD flux UB]]=0,Table5[[#This Row],[ENZ not made when it should be?]])</f>
        <v>0</v>
      </c>
    </row>
    <row r="733" spans="1:23" hidden="1">
      <c r="A733" s="1" t="s">
        <v>5211</v>
      </c>
      <c r="B733" s="1" t="str">
        <f>_xlfn.TEXTBEFORE(Table38[[#This Row],[all fluxes from kapp-slack]]," ",,,,"")</f>
        <v>ENZSYN-rt1814_c</v>
      </c>
      <c r="C733" s="1">
        <f>_xlfn.NUMBERVALUE(IFERROR(_xlfn.TEXTAFTER(Table38[[#This Row],[all fluxes from kapp-slack]]," ",-1,,,""),""))</f>
        <v>5.4957999999999998E-10</v>
      </c>
      <c r="F733" s="1" t="s">
        <v>7701</v>
      </c>
      <c r="G733" s="1" t="str">
        <f>_xlfn.TEXTBEFORE(Table5[[#This Row],[rxn     kapp_old        kapp_slack_ub   kapp_slack_lb]]," ")</f>
        <v>RXN-EAR40y_m_FWD-rt3469</v>
      </c>
      <c r="H73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73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733" s="1">
        <f>_xlfn.NUMBERVALUE(_xlfn.TEXTAFTER(Table5[[#This Row],[rxn     kapp_old        kapp_slack_ub   kapp_slack_lb]]," ",-1))</f>
        <v>0</v>
      </c>
      <c r="K733" s="1">
        <f>_xlfn.XLOOKUP(SUBSTITUTE(Table5[[#This Row],[rxn]],"RXN-","ENZLOAD-"),ENZLOAD[name],ENZLOAD[flux],0)</f>
        <v>9.6524536969999999E-8</v>
      </c>
      <c r="L733" s="1" t="str">
        <f>"'"&amp;Table5[[#This Row],[rxn]]&amp;"'"&amp;CHAR(9)&amp;IF(AND(Table5[[#This Row],[kapp_slack_ub]]&lt;&gt;0,Table5[[#This Row],[kapp_old]]&lt;$F$1),$F$1,Table5[[#This Row],[kapp_old]])</f>
        <v>'RXN-EAR40y_m_FWD-rt3469'	27141.27779288</v>
      </c>
      <c r="M733" s="1">
        <f>_xlfn.XLOOKUP(Table5[[#This Row],[rxn]],Table3[name],Table3[flux],$F$1)</f>
        <v>27141.277792879999</v>
      </c>
      <c r="N733" s="1">
        <f>IFERROR(Table5[[#This Row],[min flux]]/Table5[[#This Row],[associated enzload]],"")</f>
        <v>281185267962.64825</v>
      </c>
      <c r="O733" s="1">
        <f>_xlfn.NUMBERVALUE(IF(Table5[[#This Row],[flux/enzload]]="","",ABS($N$1-Table5[[#This Row],[flux/enzload]])))</f>
        <v>1118731049696.3101</v>
      </c>
      <c r="P733" s="1">
        <f>Table5[[#This Row],[kapp_old]]+IFERROR(((Table5[[#This Row],[kapp_slack_ub]]-Table5[[#This Row],[kapp_slack_lb]])/Table5[[#This Row],[associated enzload]]),0)</f>
        <v>27141.277792879999</v>
      </c>
      <c r="Q733" s="1" t="str">
        <f>"'"&amp;Table5[[#This Row],[rxn]]&amp;"'"&amp;CHAR(9)&amp;Table5[[#This Row],[kapp + (slack_ub - slack_lb)/enzload]]</f>
        <v>'RXN-EAR40y_m_FWD-rt3469'	27141.27779288</v>
      </c>
      <c r="R733" s="1">
        <f>_xlfn.XLOOKUP(Table5[[#This Row],[rxn]],Table38[name],Table38[flux],0)</f>
        <v>0</v>
      </c>
      <c r="S733" s="1">
        <f>_xlfn.XLOOKUP(SUBSTITUTE(Table5[[#This Row],[rxn]],"RXN-","ENZLOAD-"),Table38[name],Table38[flux],0)</f>
        <v>0</v>
      </c>
      <c r="T733" s="1" t="b">
        <f>AND(Table5[[#This Row],[ENZLOAD flux in kapp-slack.gms]]=0,Table5[[#This Row],[flux in kapp-slack.gms]]&lt;&gt;0,NOT(Table5[[#This Row],[spont or unknown?]]))</f>
        <v>0</v>
      </c>
      <c r="U733" s="1" t="b">
        <f>OR(_xlfn.TEXTAFTER(Table5[[#This Row],[rxn]],"-",-1)="SPONT",_xlfn.TEXTAFTER(Table5[[#This Row],[rxn]],"-",-1)="UNKNOWN")</f>
        <v>0</v>
      </c>
      <c r="V733" s="1">
        <f>_xlfn.XLOOKUP(SUBSTITUTE(Table5[[#This Row],[rxn]],"RXN-","ENZLOAD-"),Table4[rxn],Table4[ub],0)</f>
        <v>0.97321623000000002</v>
      </c>
      <c r="W733" s="1" t="b">
        <f>AND(Table5[[#This Row],[FVA ENZLOAD flux UB]]=0,Table5[[#This Row],[ENZ not made when it should be?]])</f>
        <v>0</v>
      </c>
    </row>
    <row r="734" spans="1:23" hidden="1">
      <c r="A734" s="1" t="s">
        <v>5212</v>
      </c>
      <c r="B734" s="1" t="str">
        <f>_xlfn.TEXTBEFORE(Table38[[#This Row],[all fluxes from kapp-slack]]," ",,,,"")</f>
        <v>ENZSYN-rt0604</v>
      </c>
      <c r="C734" s="1">
        <f>_xlfn.NUMBERVALUE(IFERROR(_xlfn.TEXTAFTER(Table38[[#This Row],[all fluxes from kapp-slack]]," ",-1,,,""),""))</f>
        <v>3.4214651239999999E-6</v>
      </c>
      <c r="F734" s="1" t="s">
        <v>7703</v>
      </c>
      <c r="G734" s="1" t="str">
        <f>_xlfn.TEXTBEFORE(Table5[[#This Row],[rxn     kapp_old        kapp_slack_ub   kapp_slack_lb]]," ")</f>
        <v>RXN-EAR60y_m_FWD-rt3469</v>
      </c>
      <c r="H73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73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734" s="1">
        <f>_xlfn.NUMBERVALUE(_xlfn.TEXTAFTER(Table5[[#This Row],[rxn     kapp_old        kapp_slack_ub   kapp_slack_lb]]," ",-1))</f>
        <v>0</v>
      </c>
      <c r="K734" s="1">
        <f>_xlfn.XLOOKUP(SUBSTITUTE(Table5[[#This Row],[rxn]],"RXN-","ENZLOAD-"),ENZLOAD[name],ENZLOAD[flux],0)</f>
        <v>9.6524536969999999E-8</v>
      </c>
      <c r="L734" s="1" t="str">
        <f>"'"&amp;Table5[[#This Row],[rxn]]&amp;"'"&amp;CHAR(9)&amp;IF(AND(Table5[[#This Row],[kapp_slack_ub]]&lt;&gt;0,Table5[[#This Row],[kapp_old]]&lt;$F$1),$F$1,Table5[[#This Row],[kapp_old]])</f>
        <v>'RXN-EAR60y_m_FWD-rt3469'	27141.27779288</v>
      </c>
      <c r="M734" s="1">
        <f>_xlfn.XLOOKUP(Table5[[#This Row],[rxn]],Table3[name],Table3[flux],$F$1)</f>
        <v>27141.277792879999</v>
      </c>
      <c r="N734" s="1">
        <f>IFERROR(Table5[[#This Row],[min flux]]/Table5[[#This Row],[associated enzload]],"")</f>
        <v>281185267962.64825</v>
      </c>
      <c r="O734" s="1">
        <f>_xlfn.NUMBERVALUE(IF(Table5[[#This Row],[flux/enzload]]="","",ABS($N$1-Table5[[#This Row],[flux/enzload]])))</f>
        <v>1118731049696.3101</v>
      </c>
      <c r="P734" s="1">
        <f>Table5[[#This Row],[kapp_old]]+IFERROR(((Table5[[#This Row],[kapp_slack_ub]]-Table5[[#This Row],[kapp_slack_lb]])/Table5[[#This Row],[associated enzload]]),0)</f>
        <v>27141.277792879999</v>
      </c>
      <c r="Q734" s="1" t="str">
        <f>"'"&amp;Table5[[#This Row],[rxn]]&amp;"'"&amp;CHAR(9)&amp;Table5[[#This Row],[kapp + (slack_ub - slack_lb)/enzload]]</f>
        <v>'RXN-EAR60y_m_FWD-rt3469'	27141.27779288</v>
      </c>
      <c r="R734" s="1">
        <f>_xlfn.XLOOKUP(Table5[[#This Row],[rxn]],Table38[name],Table38[flux],0)</f>
        <v>0</v>
      </c>
      <c r="S734" s="1">
        <f>_xlfn.XLOOKUP(SUBSTITUTE(Table5[[#This Row],[rxn]],"RXN-","ENZLOAD-"),Table38[name],Table38[flux],0)</f>
        <v>0</v>
      </c>
      <c r="T734" s="1" t="b">
        <f>AND(Table5[[#This Row],[ENZLOAD flux in kapp-slack.gms]]=0,Table5[[#This Row],[flux in kapp-slack.gms]]&lt;&gt;0,NOT(Table5[[#This Row],[spont or unknown?]]))</f>
        <v>0</v>
      </c>
      <c r="U734" s="1" t="b">
        <f>OR(_xlfn.TEXTAFTER(Table5[[#This Row],[rxn]],"-",-1)="SPONT",_xlfn.TEXTAFTER(Table5[[#This Row],[rxn]],"-",-1)="UNKNOWN")</f>
        <v>0</v>
      </c>
      <c r="V734" s="1">
        <f>_xlfn.XLOOKUP(SUBSTITUTE(Table5[[#This Row],[rxn]],"RXN-","ENZLOAD-"),Table4[rxn],Table4[ub],0)</f>
        <v>0.97321623000000002</v>
      </c>
      <c r="W734" s="1" t="b">
        <f>AND(Table5[[#This Row],[FVA ENZLOAD flux UB]]=0,Table5[[#This Row],[ENZ not made when it should be?]])</f>
        <v>0</v>
      </c>
    </row>
    <row r="735" spans="1:23" hidden="1">
      <c r="A735" s="1" t="s">
        <v>5213</v>
      </c>
      <c r="B735" s="1" t="str">
        <f>_xlfn.TEXTBEFORE(Table38[[#This Row],[all fluxes from kapp-slack]]," ",,,,"")</f>
        <v>ENZSYN-rt0575</v>
      </c>
      <c r="C735" s="1">
        <f>_xlfn.NUMBERVALUE(IFERROR(_xlfn.TEXTAFTER(Table38[[#This Row],[all fluxes from kapp-slack]]," ",-1,,,""),""))</f>
        <v>2.7018290951999999E-5</v>
      </c>
      <c r="F735" s="1" t="s">
        <v>7705</v>
      </c>
      <c r="G735" s="1" t="str">
        <f>_xlfn.TEXTBEFORE(Table5[[#This Row],[rxn     kapp_old        kapp_slack_ub   kapp_slack_lb]]," ")</f>
        <v>RXN-EAR80y_m_FWD-rt3469</v>
      </c>
      <c r="H73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73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735" s="1">
        <f>_xlfn.NUMBERVALUE(_xlfn.TEXTAFTER(Table5[[#This Row],[rxn     kapp_old        kapp_slack_ub   kapp_slack_lb]]," ",-1))</f>
        <v>0</v>
      </c>
      <c r="K735" s="1">
        <f>_xlfn.XLOOKUP(SUBSTITUTE(Table5[[#This Row],[rxn]],"RXN-","ENZLOAD-"),ENZLOAD[name],ENZLOAD[flux],0)</f>
        <v>9.6524536969999999E-8</v>
      </c>
      <c r="L735" s="1" t="str">
        <f>"'"&amp;Table5[[#This Row],[rxn]]&amp;"'"&amp;CHAR(9)&amp;IF(AND(Table5[[#This Row],[kapp_slack_ub]]&lt;&gt;0,Table5[[#This Row],[kapp_old]]&lt;$F$1),$F$1,Table5[[#This Row],[kapp_old]])</f>
        <v>'RXN-EAR80y_m_FWD-rt3469'	27141.27779288</v>
      </c>
      <c r="M735" s="1">
        <f>_xlfn.XLOOKUP(Table5[[#This Row],[rxn]],Table3[name],Table3[flux],$F$1)</f>
        <v>27141.277792879999</v>
      </c>
      <c r="N735" s="1">
        <f>IFERROR(Table5[[#This Row],[min flux]]/Table5[[#This Row],[associated enzload]],"")</f>
        <v>281185267962.64825</v>
      </c>
      <c r="O735" s="1">
        <f>_xlfn.NUMBERVALUE(IF(Table5[[#This Row],[flux/enzload]]="","",ABS($N$1-Table5[[#This Row],[flux/enzload]])))</f>
        <v>1118731049696.3101</v>
      </c>
      <c r="P735" s="1">
        <f>Table5[[#This Row],[kapp_old]]+IFERROR(((Table5[[#This Row],[kapp_slack_ub]]-Table5[[#This Row],[kapp_slack_lb]])/Table5[[#This Row],[associated enzload]]),0)</f>
        <v>27141.277792879999</v>
      </c>
      <c r="Q735" s="1" t="str">
        <f>"'"&amp;Table5[[#This Row],[rxn]]&amp;"'"&amp;CHAR(9)&amp;Table5[[#This Row],[kapp + (slack_ub - slack_lb)/enzload]]</f>
        <v>'RXN-EAR80y_m_FWD-rt3469'	27141.27779288</v>
      </c>
      <c r="R735" s="1">
        <f>_xlfn.XLOOKUP(Table5[[#This Row],[rxn]],Table38[name],Table38[flux],0)</f>
        <v>0</v>
      </c>
      <c r="S735" s="1">
        <f>_xlfn.XLOOKUP(SUBSTITUTE(Table5[[#This Row],[rxn]],"RXN-","ENZLOAD-"),Table38[name],Table38[flux],0)</f>
        <v>0</v>
      </c>
      <c r="T735" s="1" t="b">
        <f>AND(Table5[[#This Row],[ENZLOAD flux in kapp-slack.gms]]=0,Table5[[#This Row],[flux in kapp-slack.gms]]&lt;&gt;0,NOT(Table5[[#This Row],[spont or unknown?]]))</f>
        <v>0</v>
      </c>
      <c r="U735" s="1" t="b">
        <f>OR(_xlfn.TEXTAFTER(Table5[[#This Row],[rxn]],"-",-1)="SPONT",_xlfn.TEXTAFTER(Table5[[#This Row],[rxn]],"-",-1)="UNKNOWN")</f>
        <v>0</v>
      </c>
      <c r="V735" s="1">
        <f>_xlfn.XLOOKUP(SUBSTITUTE(Table5[[#This Row],[rxn]],"RXN-","ENZLOAD-"),Table4[rxn],Table4[ub],0)</f>
        <v>0.97321623000000002</v>
      </c>
      <c r="W735" s="1" t="b">
        <f>AND(Table5[[#This Row],[FVA ENZLOAD flux UB]]=0,Table5[[#This Row],[ENZ not made when it should be?]])</f>
        <v>0</v>
      </c>
    </row>
    <row r="736" spans="1:23" hidden="1">
      <c r="A736" s="1" t="s">
        <v>5214</v>
      </c>
      <c r="B736" s="1" t="str">
        <f>_xlfn.TEXTBEFORE(Table38[[#This Row],[all fluxes from kapp-slack]]," ",,,,"")</f>
        <v>ENZSYN-rt2834</v>
      </c>
      <c r="C736" s="1">
        <f>_xlfn.NUMBERVALUE(IFERROR(_xlfn.TEXTAFTER(Table38[[#This Row],[all fluxes from kapp-slack]]," ",-1,,,""),""))</f>
        <v>2.0027105999999999E-8</v>
      </c>
      <c r="F736" s="1" t="s">
        <v>7706</v>
      </c>
      <c r="G736" s="1" t="str">
        <f>_xlfn.TEXTBEFORE(Table5[[#This Row],[rxn     kapp_old        kapp_slack_ub   kapp_slack_lb]]," ")</f>
        <v>RXN-ECOAH100_m_FWD-rt6437</v>
      </c>
      <c r="H73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73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736" s="1">
        <f>_xlfn.NUMBERVALUE(_xlfn.TEXTAFTER(Table5[[#This Row],[rxn     kapp_old        kapp_slack_ub   kapp_slack_lb]]," ",-1))</f>
        <v>0</v>
      </c>
      <c r="K736" s="1">
        <f>_xlfn.XLOOKUP(SUBSTITUTE(Table5[[#This Row],[rxn]],"RXN-","ENZLOAD-"),ENZLOAD[name],ENZLOAD[flux],0)</f>
        <v>6.6494360104999999E-7</v>
      </c>
      <c r="L736" s="1" t="str">
        <f>"'"&amp;Table5[[#This Row],[rxn]]&amp;"'"&amp;CHAR(9)&amp;IF(AND(Table5[[#This Row],[kapp_slack_ub]]&lt;&gt;0,Table5[[#This Row],[kapp_old]]&lt;$F$1),$F$1,Table5[[#This Row],[kapp_old]])</f>
        <v>'RXN-ECOAH100_m_FWD-rt6437'	27141.27779288</v>
      </c>
      <c r="M736" s="1">
        <f>_xlfn.XLOOKUP(Table5[[#This Row],[rxn]],Table3[name],Table3[flux],$F$1)</f>
        <v>27141.277792879999</v>
      </c>
      <c r="N736" s="1">
        <f>IFERROR(Table5[[#This Row],[min flux]]/Table5[[#This Row],[associated enzload]],"")</f>
        <v>40817413311.477417</v>
      </c>
      <c r="O736" s="1">
        <f>_xlfn.NUMBERVALUE(IF(Table5[[#This Row],[flux/enzload]]="","",ABS($N$1-Table5[[#This Row],[flux/enzload]])))</f>
        <v>1359098904347.48</v>
      </c>
      <c r="P736" s="1">
        <f>Table5[[#This Row],[kapp_old]]+IFERROR(((Table5[[#This Row],[kapp_slack_ub]]-Table5[[#This Row],[kapp_slack_lb]])/Table5[[#This Row],[associated enzload]]),0)</f>
        <v>27141.277792879999</v>
      </c>
      <c r="Q736" s="1" t="str">
        <f>"'"&amp;Table5[[#This Row],[rxn]]&amp;"'"&amp;CHAR(9)&amp;Table5[[#This Row],[kapp + (slack_ub - slack_lb)/enzload]]</f>
        <v>'RXN-ECOAH100_m_FWD-rt6437'	27141.27779288</v>
      </c>
      <c r="R736" s="1">
        <f>_xlfn.XLOOKUP(Table5[[#This Row],[rxn]],Table38[name],Table38[flux],0)</f>
        <v>0</v>
      </c>
      <c r="S736" s="1">
        <f>_xlfn.XLOOKUP(SUBSTITUTE(Table5[[#This Row],[rxn]],"RXN-","ENZLOAD-"),Table38[name],Table38[flux],0)</f>
        <v>0</v>
      </c>
      <c r="T736" s="1" t="b">
        <f>AND(Table5[[#This Row],[ENZLOAD flux in kapp-slack.gms]]=0,Table5[[#This Row],[flux in kapp-slack.gms]]&lt;&gt;0,NOT(Table5[[#This Row],[spont or unknown?]]))</f>
        <v>0</v>
      </c>
      <c r="U736" s="1" t="b">
        <f>OR(_xlfn.TEXTAFTER(Table5[[#This Row],[rxn]],"-",-1)="SPONT",_xlfn.TEXTAFTER(Table5[[#This Row],[rxn]],"-",-1)="UNKNOWN")</f>
        <v>0</v>
      </c>
      <c r="V736" s="1">
        <f>_xlfn.XLOOKUP(SUBSTITUTE(Table5[[#This Row],[rxn]],"RXN-","ENZLOAD-"),Table4[rxn],Table4[ub],0)</f>
        <v>1.38875741</v>
      </c>
      <c r="W736" s="1" t="b">
        <f>AND(Table5[[#This Row],[FVA ENZLOAD flux UB]]=0,Table5[[#This Row],[ENZ not made when it should be?]])</f>
        <v>0</v>
      </c>
    </row>
    <row r="737" spans="1:23" hidden="1">
      <c r="A737" s="1" t="s">
        <v>5215</v>
      </c>
      <c r="B737" s="1" t="str">
        <f>_xlfn.TEXTBEFORE(Table38[[#This Row],[all fluxes from kapp-slack]]," ",,,,"")</f>
        <v>ENZSYN-ALG1314</v>
      </c>
      <c r="C737" s="1">
        <f>_xlfn.NUMBERVALUE(IFERROR(_xlfn.TEXTAFTER(Table38[[#This Row],[all fluxes from kapp-slack]]," ",-1,,,""),""))</f>
        <v>1.9641799999999999E-10</v>
      </c>
      <c r="F737" s="1" t="s">
        <v>7707</v>
      </c>
      <c r="G737" s="1" t="str">
        <f>_xlfn.TEXTBEFORE(Table5[[#This Row],[rxn     kapp_old        kapp_slack_ub   kapp_slack_lb]]," ")</f>
        <v>RXN-ECOAH100_m_REV-rt6437</v>
      </c>
      <c r="H73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73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737" s="1">
        <f>_xlfn.NUMBERVALUE(_xlfn.TEXTAFTER(Table5[[#This Row],[rxn     kapp_old        kapp_slack_ub   kapp_slack_lb]]," ",-1))</f>
        <v>0</v>
      </c>
      <c r="K737" s="1">
        <f>_xlfn.XLOOKUP(SUBSTITUTE(Table5[[#This Row],[rxn]],"RXN-","ENZLOAD-"),ENZLOAD[name],ENZLOAD[flux],0)</f>
        <v>6.6494360104999999E-7</v>
      </c>
      <c r="L737" s="1" t="str">
        <f>"'"&amp;Table5[[#This Row],[rxn]]&amp;"'"&amp;CHAR(9)&amp;IF(AND(Table5[[#This Row],[kapp_slack_ub]]&lt;&gt;0,Table5[[#This Row],[kapp_old]]&lt;$F$1),$F$1,Table5[[#This Row],[kapp_old]])</f>
        <v>'RXN-ECOAH100_m_REV-rt6437'	27141.27779288</v>
      </c>
      <c r="M737" s="1">
        <f>_xlfn.XLOOKUP(Table5[[#This Row],[rxn]],Table3[name],Table3[flux],$F$1)</f>
        <v>27141.277792879999</v>
      </c>
      <c r="N737" s="1">
        <f>IFERROR(Table5[[#This Row],[min flux]]/Table5[[#This Row],[associated enzload]],"")</f>
        <v>40817413311.477417</v>
      </c>
      <c r="O737" s="1">
        <f>_xlfn.NUMBERVALUE(IF(Table5[[#This Row],[flux/enzload]]="","",ABS($N$1-Table5[[#This Row],[flux/enzload]])))</f>
        <v>1359098904347.48</v>
      </c>
      <c r="P737" s="1">
        <f>Table5[[#This Row],[kapp_old]]+IFERROR(((Table5[[#This Row],[kapp_slack_ub]]-Table5[[#This Row],[kapp_slack_lb]])/Table5[[#This Row],[associated enzload]]),0)</f>
        <v>27141.277792879999</v>
      </c>
      <c r="Q737" s="1" t="str">
        <f>"'"&amp;Table5[[#This Row],[rxn]]&amp;"'"&amp;CHAR(9)&amp;Table5[[#This Row],[kapp + (slack_ub - slack_lb)/enzload]]</f>
        <v>'RXN-ECOAH100_m_REV-rt6437'	27141.27779288</v>
      </c>
      <c r="R737" s="1">
        <f>_xlfn.XLOOKUP(Table5[[#This Row],[rxn]],Table38[name],Table38[flux],0)</f>
        <v>0</v>
      </c>
      <c r="S737" s="1">
        <f>_xlfn.XLOOKUP(SUBSTITUTE(Table5[[#This Row],[rxn]],"RXN-","ENZLOAD-"),Table38[name],Table38[flux],0)</f>
        <v>0</v>
      </c>
      <c r="T737" s="1" t="b">
        <f>AND(Table5[[#This Row],[ENZLOAD flux in kapp-slack.gms]]=0,Table5[[#This Row],[flux in kapp-slack.gms]]&lt;&gt;0,NOT(Table5[[#This Row],[spont or unknown?]]))</f>
        <v>0</v>
      </c>
      <c r="U737" s="1" t="b">
        <f>OR(_xlfn.TEXTAFTER(Table5[[#This Row],[rxn]],"-",-1)="SPONT",_xlfn.TEXTAFTER(Table5[[#This Row],[rxn]],"-",-1)="UNKNOWN")</f>
        <v>0</v>
      </c>
      <c r="V737" s="1">
        <f>_xlfn.XLOOKUP(SUBSTITUTE(Table5[[#This Row],[rxn]],"RXN-","ENZLOAD-"),Table4[rxn],Table4[ub],0)</f>
        <v>1.38875741</v>
      </c>
      <c r="W737" s="1" t="b">
        <f>AND(Table5[[#This Row],[FVA ENZLOAD flux UB]]=0,Table5[[#This Row],[ENZ not made when it should be?]])</f>
        <v>0</v>
      </c>
    </row>
    <row r="738" spans="1:23" hidden="1">
      <c r="A738" s="1" t="s">
        <v>5216</v>
      </c>
      <c r="B738" s="1" t="str">
        <f>_xlfn.TEXTBEFORE(Table38[[#This Row],[all fluxes from kapp-slack]]," ",,,,"")</f>
        <v>ENZSYN-rt1727</v>
      </c>
      <c r="C738" s="1">
        <f>_xlfn.NUMBERVALUE(IFERROR(_xlfn.TEXTAFTER(Table38[[#This Row],[all fluxes from kapp-slack]]," ",-1,,,""),""))</f>
        <v>9.2936991000000001E-8</v>
      </c>
      <c r="F738" s="1" t="s">
        <v>7708</v>
      </c>
      <c r="G738" s="1" t="str">
        <f>_xlfn.TEXTBEFORE(Table5[[#This Row],[rxn     kapp_old        kapp_slack_ub   kapp_slack_lb]]," ")</f>
        <v>RXN-ECOAH100_x_FWD-rt2994</v>
      </c>
      <c r="H73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73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738" s="1">
        <f>_xlfn.NUMBERVALUE(_xlfn.TEXTAFTER(Table5[[#This Row],[rxn     kapp_old        kapp_slack_ub   kapp_slack_lb]]," ",-1))</f>
        <v>0</v>
      </c>
      <c r="K738" s="1">
        <f>_xlfn.XLOOKUP(SUBSTITUTE(Table5[[#This Row],[rxn]],"RXN-","ENZLOAD-"),ENZLOAD[name],ENZLOAD[flux],0)</f>
        <v>6.6153703929999899E-7</v>
      </c>
      <c r="L738" s="1" t="str">
        <f>"'"&amp;Table5[[#This Row],[rxn]]&amp;"'"&amp;CHAR(9)&amp;IF(AND(Table5[[#This Row],[kapp_slack_ub]]&lt;&gt;0,Table5[[#This Row],[kapp_old]]&lt;$F$1),$F$1,Table5[[#This Row],[kapp_old]])</f>
        <v>'RXN-ECOAH100_x_FWD-rt2994'	27141.27779288</v>
      </c>
      <c r="M738" s="1">
        <f>_xlfn.XLOOKUP(Table5[[#This Row],[rxn]],Table3[name],Table3[flux],$F$1)</f>
        <v>27141.277792879999</v>
      </c>
      <c r="N738" s="1">
        <f>IFERROR(Table5[[#This Row],[min flux]]/Table5[[#This Row],[associated enzload]],"")</f>
        <v>41027601147.774521</v>
      </c>
      <c r="O738" s="1">
        <f>_xlfn.NUMBERVALUE(IF(Table5[[#This Row],[flux/enzload]]="","",ABS($N$1-Table5[[#This Row],[flux/enzload]])))</f>
        <v>1358888716511.1799</v>
      </c>
      <c r="P738" s="1">
        <f>Table5[[#This Row],[kapp_old]]+IFERROR(((Table5[[#This Row],[kapp_slack_ub]]-Table5[[#This Row],[kapp_slack_lb]])/Table5[[#This Row],[associated enzload]]),0)</f>
        <v>27141.277792879999</v>
      </c>
      <c r="Q738" s="1" t="str">
        <f>"'"&amp;Table5[[#This Row],[rxn]]&amp;"'"&amp;CHAR(9)&amp;Table5[[#This Row],[kapp + (slack_ub - slack_lb)/enzload]]</f>
        <v>'RXN-ECOAH100_x_FWD-rt2994'	27141.27779288</v>
      </c>
      <c r="R738" s="1">
        <f>_xlfn.XLOOKUP(Table5[[#This Row],[rxn]],Table38[name],Table38[flux],0)</f>
        <v>0</v>
      </c>
      <c r="S738" s="1">
        <f>_xlfn.XLOOKUP(SUBSTITUTE(Table5[[#This Row],[rxn]],"RXN-","ENZLOAD-"),Table38[name],Table38[flux],0)</f>
        <v>0</v>
      </c>
      <c r="T738" s="1" t="b">
        <f>AND(Table5[[#This Row],[ENZLOAD flux in kapp-slack.gms]]=0,Table5[[#This Row],[flux in kapp-slack.gms]]&lt;&gt;0,NOT(Table5[[#This Row],[spont or unknown?]]))</f>
        <v>0</v>
      </c>
      <c r="U738" s="1" t="b">
        <f>OR(_xlfn.TEXTAFTER(Table5[[#This Row],[rxn]],"-",-1)="SPONT",_xlfn.TEXTAFTER(Table5[[#This Row],[rxn]],"-",-1)="UNKNOWN")</f>
        <v>0</v>
      </c>
      <c r="V738" s="1">
        <f>_xlfn.XLOOKUP(SUBSTITUTE(Table5[[#This Row],[rxn]],"RXN-","ENZLOAD-"),Table4[rxn],Table4[ub],0)</f>
        <v>0.44752437</v>
      </c>
      <c r="W738" s="1" t="b">
        <f>AND(Table5[[#This Row],[FVA ENZLOAD flux UB]]=0,Table5[[#This Row],[ENZ not made when it should be?]])</f>
        <v>0</v>
      </c>
    </row>
    <row r="739" spans="1:23" hidden="1">
      <c r="A739" s="1" t="s">
        <v>5217</v>
      </c>
      <c r="B739" s="1" t="str">
        <f>_xlfn.TEXTBEFORE(Table38[[#This Row],[all fluxes from kapp-slack]]," ",,,,"")</f>
        <v>ENZSYN-rt1577</v>
      </c>
      <c r="C739" s="1">
        <f>_xlfn.NUMBERVALUE(IFERROR(_xlfn.TEXTAFTER(Table38[[#This Row],[all fluxes from kapp-slack]]," ",-1,,,""),""))</f>
        <v>8.8585159999999997E-9</v>
      </c>
      <c r="F739" s="1" t="s">
        <v>7709</v>
      </c>
      <c r="G739" s="1" t="str">
        <f>_xlfn.TEXTBEFORE(Table5[[#This Row],[rxn     kapp_old        kapp_slack_ub   kapp_slack_lb]]," ")</f>
        <v>RXN-ECOAH100_x_FWD-rt8147</v>
      </c>
      <c r="H73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73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739" s="1">
        <f>_xlfn.NUMBERVALUE(_xlfn.TEXTAFTER(Table5[[#This Row],[rxn     kapp_old        kapp_slack_ub   kapp_slack_lb]]," ",-1))</f>
        <v>0</v>
      </c>
      <c r="K739" s="1">
        <f>_xlfn.XLOOKUP(SUBSTITUTE(Table5[[#This Row],[rxn]],"RXN-","ENZLOAD-"),ENZLOAD[name],ENZLOAD[flux],0)</f>
        <v>8.9195418770000006E-8</v>
      </c>
      <c r="L739" s="1" t="str">
        <f>"'"&amp;Table5[[#This Row],[rxn]]&amp;"'"&amp;CHAR(9)&amp;IF(AND(Table5[[#This Row],[kapp_slack_ub]]&lt;&gt;0,Table5[[#This Row],[kapp_old]]&lt;$F$1),$F$1,Table5[[#This Row],[kapp_old]])</f>
        <v>'RXN-ECOAH100_x_FWD-rt8147'	27141.27779288</v>
      </c>
      <c r="M739" s="1">
        <f>_xlfn.XLOOKUP(Table5[[#This Row],[rxn]],Table3[name],Table3[flux],$F$1)</f>
        <v>27141.277792879999</v>
      </c>
      <c r="N739" s="1">
        <f>IFERROR(Table5[[#This Row],[min flux]]/Table5[[#This Row],[associated enzload]],"")</f>
        <v>304290042775.25403</v>
      </c>
      <c r="O739" s="1">
        <f>_xlfn.NUMBERVALUE(IF(Table5[[#This Row],[flux/enzload]]="","",ABS($N$1-Table5[[#This Row],[flux/enzload]])))</f>
        <v>1095626274883.7</v>
      </c>
      <c r="P739" s="1">
        <f>Table5[[#This Row],[kapp_old]]+IFERROR(((Table5[[#This Row],[kapp_slack_ub]]-Table5[[#This Row],[kapp_slack_lb]])/Table5[[#This Row],[associated enzload]]),0)</f>
        <v>27141.277792879999</v>
      </c>
      <c r="Q739" s="1" t="str">
        <f>"'"&amp;Table5[[#This Row],[rxn]]&amp;"'"&amp;CHAR(9)&amp;Table5[[#This Row],[kapp + (slack_ub - slack_lb)/enzload]]</f>
        <v>'RXN-ECOAH100_x_FWD-rt8147'	27141.27779288</v>
      </c>
      <c r="R739" s="1">
        <f>_xlfn.XLOOKUP(Table5[[#This Row],[rxn]],Table38[name],Table38[flux],0)</f>
        <v>0</v>
      </c>
      <c r="S739" s="1">
        <f>_xlfn.XLOOKUP(SUBSTITUTE(Table5[[#This Row],[rxn]],"RXN-","ENZLOAD-"),Table38[name],Table38[flux],0)</f>
        <v>0</v>
      </c>
      <c r="T739" s="1" t="b">
        <f>AND(Table5[[#This Row],[ENZLOAD flux in kapp-slack.gms]]=0,Table5[[#This Row],[flux in kapp-slack.gms]]&lt;&gt;0,NOT(Table5[[#This Row],[spont or unknown?]]))</f>
        <v>0</v>
      </c>
      <c r="U739" s="1" t="b">
        <f>OR(_xlfn.TEXTAFTER(Table5[[#This Row],[rxn]],"-",-1)="SPONT",_xlfn.TEXTAFTER(Table5[[#This Row],[rxn]],"-",-1)="UNKNOWN")</f>
        <v>0</v>
      </c>
      <c r="V739" s="1">
        <f>_xlfn.XLOOKUP(SUBSTITUTE(Table5[[#This Row],[rxn]],"RXN-","ENZLOAD-"),Table4[rxn],Table4[ub],0)</f>
        <v>1.3888903699999999</v>
      </c>
      <c r="W739" s="1" t="b">
        <f>AND(Table5[[#This Row],[FVA ENZLOAD flux UB]]=0,Table5[[#This Row],[ENZ not made when it should be?]])</f>
        <v>0</v>
      </c>
    </row>
    <row r="740" spans="1:23" hidden="1">
      <c r="A740" s="1" t="s">
        <v>5218</v>
      </c>
      <c r="B740" s="1" t="str">
        <f>_xlfn.TEXTBEFORE(Table38[[#This Row],[all fluxes from kapp-slack]]," ",,,,"")</f>
        <v>ENZSYN-rt4558</v>
      </c>
      <c r="C740" s="1">
        <f>_xlfn.NUMBERVALUE(IFERROR(_xlfn.TEXTAFTER(Table38[[#This Row],[all fluxes from kapp-slack]]," ",-1,,,""),""))</f>
        <v>7.4278359600000001E-7</v>
      </c>
      <c r="F740" s="1" t="s">
        <v>7710</v>
      </c>
      <c r="G740" s="1" t="str">
        <f>_xlfn.TEXTBEFORE(Table5[[#This Row],[rxn     kapp_old        kapp_slack_ub   kapp_slack_lb]]," ")</f>
        <v>RXN-ECOAH101e_x_FWD-rt2994</v>
      </c>
      <c r="H74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74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740" s="1">
        <f>_xlfn.NUMBERVALUE(_xlfn.TEXTAFTER(Table5[[#This Row],[rxn     kapp_old        kapp_slack_ub   kapp_slack_lb]]," ",-1))</f>
        <v>0</v>
      </c>
      <c r="K740" s="1">
        <f>_xlfn.XLOOKUP(SUBSTITUTE(Table5[[#This Row],[rxn]],"RXN-","ENZLOAD-"),ENZLOAD[name],ENZLOAD[flux],0)</f>
        <v>6.6153703929999899E-7</v>
      </c>
      <c r="L740" s="1" t="str">
        <f>"'"&amp;Table5[[#This Row],[rxn]]&amp;"'"&amp;CHAR(9)&amp;IF(AND(Table5[[#This Row],[kapp_slack_ub]]&lt;&gt;0,Table5[[#This Row],[kapp_old]]&lt;$F$1),$F$1,Table5[[#This Row],[kapp_old]])</f>
        <v>'RXN-ECOAH101e_x_FWD-rt2994'	27141.27779288</v>
      </c>
      <c r="M740" s="1">
        <f>_xlfn.XLOOKUP(Table5[[#This Row],[rxn]],Table3[name],Table3[flux],$F$1)</f>
        <v>27141.277792879999</v>
      </c>
      <c r="N740" s="1">
        <f>IFERROR(Table5[[#This Row],[min flux]]/Table5[[#This Row],[associated enzload]],"")</f>
        <v>41027601147.774521</v>
      </c>
      <c r="O740" s="1">
        <f>_xlfn.NUMBERVALUE(IF(Table5[[#This Row],[flux/enzload]]="","",ABS($N$1-Table5[[#This Row],[flux/enzload]])))</f>
        <v>1358888716511.1799</v>
      </c>
      <c r="P740" s="1">
        <f>Table5[[#This Row],[kapp_old]]+IFERROR(((Table5[[#This Row],[kapp_slack_ub]]-Table5[[#This Row],[kapp_slack_lb]])/Table5[[#This Row],[associated enzload]]),0)</f>
        <v>27141.277792879999</v>
      </c>
      <c r="Q740" s="1" t="str">
        <f>"'"&amp;Table5[[#This Row],[rxn]]&amp;"'"&amp;CHAR(9)&amp;Table5[[#This Row],[kapp + (slack_ub - slack_lb)/enzload]]</f>
        <v>'RXN-ECOAH101e_x_FWD-rt2994'	27141.27779288</v>
      </c>
      <c r="R740" s="1">
        <f>_xlfn.XLOOKUP(Table5[[#This Row],[rxn]],Table38[name],Table38[flux],0)</f>
        <v>0</v>
      </c>
      <c r="S740" s="1">
        <f>_xlfn.XLOOKUP(SUBSTITUTE(Table5[[#This Row],[rxn]],"RXN-","ENZLOAD-"),Table38[name],Table38[flux],0)</f>
        <v>0</v>
      </c>
      <c r="T740" s="1" t="b">
        <f>AND(Table5[[#This Row],[ENZLOAD flux in kapp-slack.gms]]=0,Table5[[#This Row],[flux in kapp-slack.gms]]&lt;&gt;0,NOT(Table5[[#This Row],[spont or unknown?]]))</f>
        <v>0</v>
      </c>
      <c r="U740" s="1" t="b">
        <f>OR(_xlfn.TEXTAFTER(Table5[[#This Row],[rxn]],"-",-1)="SPONT",_xlfn.TEXTAFTER(Table5[[#This Row],[rxn]],"-",-1)="UNKNOWN")</f>
        <v>0</v>
      </c>
      <c r="V740" s="1">
        <f>_xlfn.XLOOKUP(SUBSTITUTE(Table5[[#This Row],[rxn]],"RXN-","ENZLOAD-"),Table4[rxn],Table4[ub],0)</f>
        <v>0.44752437</v>
      </c>
      <c r="W740" s="1" t="b">
        <f>AND(Table5[[#This Row],[FVA ENZLOAD flux UB]]=0,Table5[[#This Row],[ENZ not made when it should be?]])</f>
        <v>0</v>
      </c>
    </row>
    <row r="741" spans="1:23" hidden="1">
      <c r="A741" s="1" t="s">
        <v>5219</v>
      </c>
      <c r="B741" s="1" t="str">
        <f>_xlfn.TEXTBEFORE(Table38[[#This Row],[all fluxes from kapp-slack]]," ",,,,"")</f>
        <v>ENZSYN-rt4934</v>
      </c>
      <c r="C741" s="1">
        <f>_xlfn.NUMBERVALUE(IFERROR(_xlfn.TEXTAFTER(Table38[[#This Row],[all fluxes from kapp-slack]]," ",-1,,,""),""))</f>
        <v>4.4207862299999998E-7</v>
      </c>
      <c r="F741" s="1" t="s">
        <v>7711</v>
      </c>
      <c r="G741" s="1" t="str">
        <f>_xlfn.TEXTBEFORE(Table5[[#This Row],[rxn     kapp_old        kapp_slack_ub   kapp_slack_lb]]," ")</f>
        <v>RXN-ECOAH101e_x_FWD-rt8147</v>
      </c>
      <c r="H74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74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741" s="1">
        <f>_xlfn.NUMBERVALUE(_xlfn.TEXTAFTER(Table5[[#This Row],[rxn     kapp_old        kapp_slack_ub   kapp_slack_lb]]," ",-1))</f>
        <v>0</v>
      </c>
      <c r="K741" s="1">
        <f>_xlfn.XLOOKUP(SUBSTITUTE(Table5[[#This Row],[rxn]],"RXN-","ENZLOAD-"),ENZLOAD[name],ENZLOAD[flux],0)</f>
        <v>8.9195418770000006E-8</v>
      </c>
      <c r="L741" s="1" t="str">
        <f>"'"&amp;Table5[[#This Row],[rxn]]&amp;"'"&amp;CHAR(9)&amp;IF(AND(Table5[[#This Row],[kapp_slack_ub]]&lt;&gt;0,Table5[[#This Row],[kapp_old]]&lt;$F$1),$F$1,Table5[[#This Row],[kapp_old]])</f>
        <v>'RXN-ECOAH101e_x_FWD-rt8147'	27141.27779288</v>
      </c>
      <c r="M741" s="1">
        <f>_xlfn.XLOOKUP(Table5[[#This Row],[rxn]],Table3[name],Table3[flux],$F$1)</f>
        <v>27141.277792879999</v>
      </c>
      <c r="N741" s="1">
        <f>IFERROR(Table5[[#This Row],[min flux]]/Table5[[#This Row],[associated enzload]],"")</f>
        <v>304290042775.25403</v>
      </c>
      <c r="O741" s="1">
        <f>_xlfn.NUMBERVALUE(IF(Table5[[#This Row],[flux/enzload]]="","",ABS($N$1-Table5[[#This Row],[flux/enzload]])))</f>
        <v>1095626274883.7</v>
      </c>
      <c r="P741" s="1">
        <f>Table5[[#This Row],[kapp_old]]+IFERROR(((Table5[[#This Row],[kapp_slack_ub]]-Table5[[#This Row],[kapp_slack_lb]])/Table5[[#This Row],[associated enzload]]),0)</f>
        <v>27141.277792879999</v>
      </c>
      <c r="Q741" s="1" t="str">
        <f>"'"&amp;Table5[[#This Row],[rxn]]&amp;"'"&amp;CHAR(9)&amp;Table5[[#This Row],[kapp + (slack_ub - slack_lb)/enzload]]</f>
        <v>'RXN-ECOAH101e_x_FWD-rt8147'	27141.27779288</v>
      </c>
      <c r="R741" s="1">
        <f>_xlfn.XLOOKUP(Table5[[#This Row],[rxn]],Table38[name],Table38[flux],0)</f>
        <v>0</v>
      </c>
      <c r="S741" s="1">
        <f>_xlfn.XLOOKUP(SUBSTITUTE(Table5[[#This Row],[rxn]],"RXN-","ENZLOAD-"),Table38[name],Table38[flux],0)</f>
        <v>0</v>
      </c>
      <c r="T741" s="1" t="b">
        <f>AND(Table5[[#This Row],[ENZLOAD flux in kapp-slack.gms]]=0,Table5[[#This Row],[flux in kapp-slack.gms]]&lt;&gt;0,NOT(Table5[[#This Row],[spont or unknown?]]))</f>
        <v>0</v>
      </c>
      <c r="U741" s="1" t="b">
        <f>OR(_xlfn.TEXTAFTER(Table5[[#This Row],[rxn]],"-",-1)="SPONT",_xlfn.TEXTAFTER(Table5[[#This Row],[rxn]],"-",-1)="UNKNOWN")</f>
        <v>0</v>
      </c>
      <c r="V741" s="1">
        <f>_xlfn.XLOOKUP(SUBSTITUTE(Table5[[#This Row],[rxn]],"RXN-","ENZLOAD-"),Table4[rxn],Table4[ub],0)</f>
        <v>1.3888903699999999</v>
      </c>
      <c r="W741" s="1" t="b">
        <f>AND(Table5[[#This Row],[FVA ENZLOAD flux UB]]=0,Table5[[#This Row],[ENZ not made when it should be?]])</f>
        <v>0</v>
      </c>
    </row>
    <row r="742" spans="1:23" hidden="1">
      <c r="A742" s="1" t="s">
        <v>5220</v>
      </c>
      <c r="B742" s="1" t="str">
        <f>_xlfn.TEXTBEFORE(Table38[[#This Row],[all fluxes from kapp-slack]]," ",,,,"")</f>
        <v>ENZSYN-rt4112</v>
      </c>
      <c r="C742" s="1">
        <f>_xlfn.NUMBERVALUE(IFERROR(_xlfn.TEXTAFTER(Table38[[#This Row],[all fluxes from kapp-slack]]," ",-1,,,""),""))</f>
        <v>7.3014543999999996E-8</v>
      </c>
      <c r="F742" s="1" t="s">
        <v>7712</v>
      </c>
      <c r="G742" s="1" t="str">
        <f>_xlfn.TEXTBEFORE(Table5[[#This Row],[rxn     kapp_old        kapp_slack_ub   kapp_slack_lb]]," ")</f>
        <v>RXN-ECOAH120_m_FWD-rt6437</v>
      </c>
      <c r="H74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74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742" s="1">
        <f>_xlfn.NUMBERVALUE(_xlfn.TEXTAFTER(Table5[[#This Row],[rxn     kapp_old        kapp_slack_ub   kapp_slack_lb]]," ",-1))</f>
        <v>0</v>
      </c>
      <c r="K742" s="1">
        <f>_xlfn.XLOOKUP(SUBSTITUTE(Table5[[#This Row],[rxn]],"RXN-","ENZLOAD-"),ENZLOAD[name],ENZLOAD[flux],0)</f>
        <v>6.6494360104999999E-7</v>
      </c>
      <c r="L742" s="1" t="str">
        <f>"'"&amp;Table5[[#This Row],[rxn]]&amp;"'"&amp;CHAR(9)&amp;IF(AND(Table5[[#This Row],[kapp_slack_ub]]&lt;&gt;0,Table5[[#This Row],[kapp_old]]&lt;$F$1),$F$1,Table5[[#This Row],[kapp_old]])</f>
        <v>'RXN-ECOAH120_m_FWD-rt6437'	27141.27779288</v>
      </c>
      <c r="M742" s="1">
        <f>_xlfn.XLOOKUP(Table5[[#This Row],[rxn]],Table3[name],Table3[flux],$F$1)</f>
        <v>27141.277792879999</v>
      </c>
      <c r="N742" s="1">
        <f>IFERROR(Table5[[#This Row],[min flux]]/Table5[[#This Row],[associated enzload]],"")</f>
        <v>40817413311.477417</v>
      </c>
      <c r="O742" s="1">
        <f>_xlfn.NUMBERVALUE(IF(Table5[[#This Row],[flux/enzload]]="","",ABS($N$1-Table5[[#This Row],[flux/enzload]])))</f>
        <v>1359098904347.48</v>
      </c>
      <c r="P742" s="1">
        <f>Table5[[#This Row],[kapp_old]]+IFERROR(((Table5[[#This Row],[kapp_slack_ub]]-Table5[[#This Row],[kapp_slack_lb]])/Table5[[#This Row],[associated enzload]]),0)</f>
        <v>27141.277792879999</v>
      </c>
      <c r="Q742" s="1" t="str">
        <f>"'"&amp;Table5[[#This Row],[rxn]]&amp;"'"&amp;CHAR(9)&amp;Table5[[#This Row],[kapp + (slack_ub - slack_lb)/enzload]]</f>
        <v>'RXN-ECOAH120_m_FWD-rt6437'	27141.27779288</v>
      </c>
      <c r="R742" s="1">
        <f>_xlfn.XLOOKUP(Table5[[#This Row],[rxn]],Table38[name],Table38[flux],0)</f>
        <v>0</v>
      </c>
      <c r="S742" s="1">
        <f>_xlfn.XLOOKUP(SUBSTITUTE(Table5[[#This Row],[rxn]],"RXN-","ENZLOAD-"),Table38[name],Table38[flux],0)</f>
        <v>0</v>
      </c>
      <c r="T742" s="1" t="b">
        <f>AND(Table5[[#This Row],[ENZLOAD flux in kapp-slack.gms]]=0,Table5[[#This Row],[flux in kapp-slack.gms]]&lt;&gt;0,NOT(Table5[[#This Row],[spont or unknown?]]))</f>
        <v>0</v>
      </c>
      <c r="U742" s="1" t="b">
        <f>OR(_xlfn.TEXTAFTER(Table5[[#This Row],[rxn]],"-",-1)="SPONT",_xlfn.TEXTAFTER(Table5[[#This Row],[rxn]],"-",-1)="UNKNOWN")</f>
        <v>0</v>
      </c>
      <c r="V742" s="1">
        <f>_xlfn.XLOOKUP(SUBSTITUTE(Table5[[#This Row],[rxn]],"RXN-","ENZLOAD-"),Table4[rxn],Table4[ub],0)</f>
        <v>1.38875741</v>
      </c>
      <c r="W742" s="1" t="b">
        <f>AND(Table5[[#This Row],[FVA ENZLOAD flux UB]]=0,Table5[[#This Row],[ENZ not made when it should be?]])</f>
        <v>0</v>
      </c>
    </row>
    <row r="743" spans="1:23" hidden="1">
      <c r="A743" s="1" t="s">
        <v>5221</v>
      </c>
      <c r="B743" s="1" t="str">
        <f>_xlfn.TEXTBEFORE(Table38[[#This Row],[all fluxes from kapp-slack]]," ",,,,"")</f>
        <v>ENZSYN-rt3750</v>
      </c>
      <c r="C743" s="1">
        <f>_xlfn.NUMBERVALUE(IFERROR(_xlfn.TEXTAFTER(Table38[[#This Row],[all fluxes from kapp-slack]]," ",-1,,,""),""))</f>
        <v>1.7302697610000001E-6</v>
      </c>
      <c r="F743" s="1" t="s">
        <v>7713</v>
      </c>
      <c r="G743" s="1" t="str">
        <f>_xlfn.TEXTBEFORE(Table5[[#This Row],[rxn     kapp_old        kapp_slack_ub   kapp_slack_lb]]," ")</f>
        <v>RXN-ECOAH120_m_REV-rt6437</v>
      </c>
      <c r="H74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74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743" s="1">
        <f>_xlfn.NUMBERVALUE(_xlfn.TEXTAFTER(Table5[[#This Row],[rxn     kapp_old        kapp_slack_ub   kapp_slack_lb]]," ",-1))</f>
        <v>0</v>
      </c>
      <c r="K743" s="1">
        <f>_xlfn.XLOOKUP(SUBSTITUTE(Table5[[#This Row],[rxn]],"RXN-","ENZLOAD-"),ENZLOAD[name],ENZLOAD[flux],0)</f>
        <v>6.6494360104999999E-7</v>
      </c>
      <c r="L743" s="1" t="str">
        <f>"'"&amp;Table5[[#This Row],[rxn]]&amp;"'"&amp;CHAR(9)&amp;IF(AND(Table5[[#This Row],[kapp_slack_ub]]&lt;&gt;0,Table5[[#This Row],[kapp_old]]&lt;$F$1),$F$1,Table5[[#This Row],[kapp_old]])</f>
        <v>'RXN-ECOAH120_m_REV-rt6437'	27141.27779288</v>
      </c>
      <c r="M743" s="1">
        <f>_xlfn.XLOOKUP(Table5[[#This Row],[rxn]],Table3[name],Table3[flux],$F$1)</f>
        <v>27141.277792879999</v>
      </c>
      <c r="N743" s="1">
        <f>IFERROR(Table5[[#This Row],[min flux]]/Table5[[#This Row],[associated enzload]],"")</f>
        <v>40817413311.477417</v>
      </c>
      <c r="O743" s="1">
        <f>_xlfn.NUMBERVALUE(IF(Table5[[#This Row],[flux/enzload]]="","",ABS($N$1-Table5[[#This Row],[flux/enzload]])))</f>
        <v>1359098904347.48</v>
      </c>
      <c r="P743" s="1">
        <f>Table5[[#This Row],[kapp_old]]+IFERROR(((Table5[[#This Row],[kapp_slack_ub]]-Table5[[#This Row],[kapp_slack_lb]])/Table5[[#This Row],[associated enzload]]),0)</f>
        <v>27141.277792879999</v>
      </c>
      <c r="Q743" s="1" t="str">
        <f>"'"&amp;Table5[[#This Row],[rxn]]&amp;"'"&amp;CHAR(9)&amp;Table5[[#This Row],[kapp + (slack_ub - slack_lb)/enzload]]</f>
        <v>'RXN-ECOAH120_m_REV-rt6437'	27141.27779288</v>
      </c>
      <c r="R743" s="1">
        <f>_xlfn.XLOOKUP(Table5[[#This Row],[rxn]],Table38[name],Table38[flux],0)</f>
        <v>0</v>
      </c>
      <c r="S743" s="1">
        <f>_xlfn.XLOOKUP(SUBSTITUTE(Table5[[#This Row],[rxn]],"RXN-","ENZLOAD-"),Table38[name],Table38[flux],0)</f>
        <v>0</v>
      </c>
      <c r="T743" s="1" t="b">
        <f>AND(Table5[[#This Row],[ENZLOAD flux in kapp-slack.gms]]=0,Table5[[#This Row],[flux in kapp-slack.gms]]&lt;&gt;0,NOT(Table5[[#This Row],[spont or unknown?]]))</f>
        <v>0</v>
      </c>
      <c r="U743" s="1" t="b">
        <f>OR(_xlfn.TEXTAFTER(Table5[[#This Row],[rxn]],"-",-1)="SPONT",_xlfn.TEXTAFTER(Table5[[#This Row],[rxn]],"-",-1)="UNKNOWN")</f>
        <v>0</v>
      </c>
      <c r="V743" s="1">
        <f>_xlfn.XLOOKUP(SUBSTITUTE(Table5[[#This Row],[rxn]],"RXN-","ENZLOAD-"),Table4[rxn],Table4[ub],0)</f>
        <v>1.38875741</v>
      </c>
      <c r="W743" s="1" t="b">
        <f>AND(Table5[[#This Row],[FVA ENZLOAD flux UB]]=0,Table5[[#This Row],[ENZ not made when it should be?]])</f>
        <v>0</v>
      </c>
    </row>
    <row r="744" spans="1:23" hidden="1">
      <c r="A744" s="1" t="s">
        <v>5222</v>
      </c>
      <c r="B744" s="1" t="str">
        <f>_xlfn.TEXTBEFORE(Table38[[#This Row],[all fluxes from kapp-slack]]," ",,,,"")</f>
        <v>ENZSYN-rt7840</v>
      </c>
      <c r="C744" s="1">
        <f>_xlfn.NUMBERVALUE(IFERROR(_xlfn.TEXTAFTER(Table38[[#This Row],[all fluxes from kapp-slack]]," ",-1,,,""),""))</f>
        <v>3.6148243999999999E-8</v>
      </c>
      <c r="F744" s="1" t="s">
        <v>7714</v>
      </c>
      <c r="G744" s="1" t="str">
        <f>_xlfn.TEXTBEFORE(Table5[[#This Row],[rxn     kapp_old        kapp_slack_ub   kapp_slack_lb]]," ")</f>
        <v>RXN-ECOAH120_x_FWD-rt2994</v>
      </c>
      <c r="H74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74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744" s="1">
        <f>_xlfn.NUMBERVALUE(_xlfn.TEXTAFTER(Table5[[#This Row],[rxn     kapp_old        kapp_slack_ub   kapp_slack_lb]]," ",-1))</f>
        <v>0</v>
      </c>
      <c r="K744" s="1">
        <f>_xlfn.XLOOKUP(SUBSTITUTE(Table5[[#This Row],[rxn]],"RXN-","ENZLOAD-"),ENZLOAD[name],ENZLOAD[flux],0)</f>
        <v>6.6153703929999899E-7</v>
      </c>
      <c r="L744" s="1" t="str">
        <f>"'"&amp;Table5[[#This Row],[rxn]]&amp;"'"&amp;CHAR(9)&amp;IF(AND(Table5[[#This Row],[kapp_slack_ub]]&lt;&gt;0,Table5[[#This Row],[kapp_old]]&lt;$F$1),$F$1,Table5[[#This Row],[kapp_old]])</f>
        <v>'RXN-ECOAH120_x_FWD-rt2994'	27141.27779288</v>
      </c>
      <c r="M744" s="1">
        <f>_xlfn.XLOOKUP(Table5[[#This Row],[rxn]],Table3[name],Table3[flux],$F$1)</f>
        <v>27141.277792879999</v>
      </c>
      <c r="N744" s="1">
        <f>IFERROR(Table5[[#This Row],[min flux]]/Table5[[#This Row],[associated enzload]],"")</f>
        <v>41027601147.774521</v>
      </c>
      <c r="O744" s="1">
        <f>_xlfn.NUMBERVALUE(IF(Table5[[#This Row],[flux/enzload]]="","",ABS($N$1-Table5[[#This Row],[flux/enzload]])))</f>
        <v>1358888716511.1799</v>
      </c>
      <c r="P744" s="1">
        <f>Table5[[#This Row],[kapp_old]]+IFERROR(((Table5[[#This Row],[kapp_slack_ub]]-Table5[[#This Row],[kapp_slack_lb]])/Table5[[#This Row],[associated enzload]]),0)</f>
        <v>27141.277792879999</v>
      </c>
      <c r="Q744" s="1" t="str">
        <f>"'"&amp;Table5[[#This Row],[rxn]]&amp;"'"&amp;CHAR(9)&amp;Table5[[#This Row],[kapp + (slack_ub - slack_lb)/enzload]]</f>
        <v>'RXN-ECOAH120_x_FWD-rt2994'	27141.27779288</v>
      </c>
      <c r="R744" s="1">
        <f>_xlfn.XLOOKUP(Table5[[#This Row],[rxn]],Table38[name],Table38[flux],0)</f>
        <v>0</v>
      </c>
      <c r="S744" s="1">
        <f>_xlfn.XLOOKUP(SUBSTITUTE(Table5[[#This Row],[rxn]],"RXN-","ENZLOAD-"),Table38[name],Table38[flux],0)</f>
        <v>0</v>
      </c>
      <c r="T744" s="1" t="b">
        <f>AND(Table5[[#This Row],[ENZLOAD flux in kapp-slack.gms]]=0,Table5[[#This Row],[flux in kapp-slack.gms]]&lt;&gt;0,NOT(Table5[[#This Row],[spont or unknown?]]))</f>
        <v>0</v>
      </c>
      <c r="U744" s="1" t="b">
        <f>OR(_xlfn.TEXTAFTER(Table5[[#This Row],[rxn]],"-",-1)="SPONT",_xlfn.TEXTAFTER(Table5[[#This Row],[rxn]],"-",-1)="UNKNOWN")</f>
        <v>0</v>
      </c>
      <c r="V744" s="1">
        <f>_xlfn.XLOOKUP(SUBSTITUTE(Table5[[#This Row],[rxn]],"RXN-","ENZLOAD-"),Table4[rxn],Table4[ub],0)</f>
        <v>0.44752437</v>
      </c>
      <c r="W744" s="1" t="b">
        <f>AND(Table5[[#This Row],[FVA ENZLOAD flux UB]]=0,Table5[[#This Row],[ENZ not made when it should be?]])</f>
        <v>0</v>
      </c>
    </row>
    <row r="745" spans="1:23" hidden="1">
      <c r="A745" s="1" t="s">
        <v>5223</v>
      </c>
      <c r="B745" s="1" t="str">
        <f>_xlfn.TEXTBEFORE(Table38[[#This Row],[all fluxes from kapp-slack]]," ",,,,"")</f>
        <v>ENZSYN-rt4951</v>
      </c>
      <c r="C745" s="1">
        <f>_xlfn.NUMBERVALUE(IFERROR(_xlfn.TEXTAFTER(Table38[[#This Row],[all fluxes from kapp-slack]]," ",-1,,,""),""))</f>
        <v>1.2999661E-8</v>
      </c>
      <c r="F745" s="1" t="s">
        <v>7715</v>
      </c>
      <c r="G745" s="1" t="str">
        <f>_xlfn.TEXTBEFORE(Table5[[#This Row],[rxn     kapp_old        kapp_slack_ub   kapp_slack_lb]]," ")</f>
        <v>RXN-ECOAH120_x_FWD-rt8147</v>
      </c>
      <c r="H74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74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745" s="1">
        <f>_xlfn.NUMBERVALUE(_xlfn.TEXTAFTER(Table5[[#This Row],[rxn     kapp_old        kapp_slack_ub   kapp_slack_lb]]," ",-1))</f>
        <v>0</v>
      </c>
      <c r="K745" s="1">
        <f>_xlfn.XLOOKUP(SUBSTITUTE(Table5[[#This Row],[rxn]],"RXN-","ENZLOAD-"),ENZLOAD[name],ENZLOAD[flux],0)</f>
        <v>8.9195418770000006E-8</v>
      </c>
      <c r="L745" s="1" t="str">
        <f>"'"&amp;Table5[[#This Row],[rxn]]&amp;"'"&amp;CHAR(9)&amp;IF(AND(Table5[[#This Row],[kapp_slack_ub]]&lt;&gt;0,Table5[[#This Row],[kapp_old]]&lt;$F$1),$F$1,Table5[[#This Row],[kapp_old]])</f>
        <v>'RXN-ECOAH120_x_FWD-rt8147'	27141.27779288</v>
      </c>
      <c r="M745" s="1">
        <f>_xlfn.XLOOKUP(Table5[[#This Row],[rxn]],Table3[name],Table3[flux],$F$1)</f>
        <v>27141.277792879999</v>
      </c>
      <c r="N745" s="1">
        <f>IFERROR(Table5[[#This Row],[min flux]]/Table5[[#This Row],[associated enzload]],"")</f>
        <v>304290042775.25403</v>
      </c>
      <c r="O745" s="1">
        <f>_xlfn.NUMBERVALUE(IF(Table5[[#This Row],[flux/enzload]]="","",ABS($N$1-Table5[[#This Row],[flux/enzload]])))</f>
        <v>1095626274883.7</v>
      </c>
      <c r="P745" s="1">
        <f>Table5[[#This Row],[kapp_old]]+IFERROR(((Table5[[#This Row],[kapp_slack_ub]]-Table5[[#This Row],[kapp_slack_lb]])/Table5[[#This Row],[associated enzload]]),0)</f>
        <v>27141.277792879999</v>
      </c>
      <c r="Q745" s="1" t="str">
        <f>"'"&amp;Table5[[#This Row],[rxn]]&amp;"'"&amp;CHAR(9)&amp;Table5[[#This Row],[kapp + (slack_ub - slack_lb)/enzload]]</f>
        <v>'RXN-ECOAH120_x_FWD-rt8147'	27141.27779288</v>
      </c>
      <c r="R745" s="1">
        <f>_xlfn.XLOOKUP(Table5[[#This Row],[rxn]],Table38[name],Table38[flux],0)</f>
        <v>0</v>
      </c>
      <c r="S745" s="1">
        <f>_xlfn.XLOOKUP(SUBSTITUTE(Table5[[#This Row],[rxn]],"RXN-","ENZLOAD-"),Table38[name],Table38[flux],0)</f>
        <v>0</v>
      </c>
      <c r="T745" s="1" t="b">
        <f>AND(Table5[[#This Row],[ENZLOAD flux in kapp-slack.gms]]=0,Table5[[#This Row],[flux in kapp-slack.gms]]&lt;&gt;0,NOT(Table5[[#This Row],[spont or unknown?]]))</f>
        <v>0</v>
      </c>
      <c r="U745" s="1" t="b">
        <f>OR(_xlfn.TEXTAFTER(Table5[[#This Row],[rxn]],"-",-1)="SPONT",_xlfn.TEXTAFTER(Table5[[#This Row],[rxn]],"-",-1)="UNKNOWN")</f>
        <v>0</v>
      </c>
      <c r="V745" s="1">
        <f>_xlfn.XLOOKUP(SUBSTITUTE(Table5[[#This Row],[rxn]],"RXN-","ENZLOAD-"),Table4[rxn],Table4[ub],0)</f>
        <v>1.3888903699999999</v>
      </c>
      <c r="W745" s="1" t="b">
        <f>AND(Table5[[#This Row],[FVA ENZLOAD flux UB]]=0,Table5[[#This Row],[ENZ not made when it should be?]])</f>
        <v>0</v>
      </c>
    </row>
    <row r="746" spans="1:23" hidden="1">
      <c r="A746" s="1" t="s">
        <v>5224</v>
      </c>
      <c r="B746" s="1" t="str">
        <f>_xlfn.TEXTBEFORE(Table38[[#This Row],[all fluxes from kapp-slack]]," ",,,,"")</f>
        <v>ENZSYN-rt2348</v>
      </c>
      <c r="C746" s="1">
        <f>_xlfn.NUMBERVALUE(IFERROR(_xlfn.TEXTAFTER(Table38[[#This Row],[all fluxes from kapp-slack]]," ",-1,,,""),""))</f>
        <v>1.290704738E-6</v>
      </c>
      <c r="F746" s="1" t="s">
        <v>7716</v>
      </c>
      <c r="G746" s="1" t="str">
        <f>_xlfn.TEXTBEFORE(Table5[[#This Row],[rxn     kapp_old        kapp_slack_ub   kapp_slack_lb]]," ")</f>
        <v>RXN-ECOAH121a_m_FWD-rt6437</v>
      </c>
      <c r="H74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74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746" s="1">
        <f>_xlfn.NUMBERVALUE(_xlfn.TEXTAFTER(Table5[[#This Row],[rxn     kapp_old        kapp_slack_ub   kapp_slack_lb]]," ",-1))</f>
        <v>0</v>
      </c>
      <c r="K746" s="1">
        <f>_xlfn.XLOOKUP(SUBSTITUTE(Table5[[#This Row],[rxn]],"RXN-","ENZLOAD-"),ENZLOAD[name],ENZLOAD[flux],0)</f>
        <v>6.6494360104999999E-7</v>
      </c>
      <c r="L746" s="1" t="str">
        <f>"'"&amp;Table5[[#This Row],[rxn]]&amp;"'"&amp;CHAR(9)&amp;IF(AND(Table5[[#This Row],[kapp_slack_ub]]&lt;&gt;0,Table5[[#This Row],[kapp_old]]&lt;$F$1),$F$1,Table5[[#This Row],[kapp_old]])</f>
        <v>'RXN-ECOAH121a_m_FWD-rt6437'	27141.27779288</v>
      </c>
      <c r="M746" s="1">
        <f>_xlfn.XLOOKUP(Table5[[#This Row],[rxn]],Table3[name],Table3[flux],$F$1)</f>
        <v>27141.277792879999</v>
      </c>
      <c r="N746" s="1">
        <f>IFERROR(Table5[[#This Row],[min flux]]/Table5[[#This Row],[associated enzload]],"")</f>
        <v>40817413311.477417</v>
      </c>
      <c r="O746" s="1">
        <f>_xlfn.NUMBERVALUE(IF(Table5[[#This Row],[flux/enzload]]="","",ABS($N$1-Table5[[#This Row],[flux/enzload]])))</f>
        <v>1359098904347.48</v>
      </c>
      <c r="P746" s="1">
        <f>Table5[[#This Row],[kapp_old]]+IFERROR(((Table5[[#This Row],[kapp_slack_ub]]-Table5[[#This Row],[kapp_slack_lb]])/Table5[[#This Row],[associated enzload]]),0)</f>
        <v>27141.277792879999</v>
      </c>
      <c r="Q746" s="1" t="str">
        <f>"'"&amp;Table5[[#This Row],[rxn]]&amp;"'"&amp;CHAR(9)&amp;Table5[[#This Row],[kapp + (slack_ub - slack_lb)/enzload]]</f>
        <v>'RXN-ECOAH121a_m_FWD-rt6437'	27141.27779288</v>
      </c>
      <c r="R746" s="1">
        <f>_xlfn.XLOOKUP(Table5[[#This Row],[rxn]],Table38[name],Table38[flux],0)</f>
        <v>0</v>
      </c>
      <c r="S746" s="1">
        <f>_xlfn.XLOOKUP(SUBSTITUTE(Table5[[#This Row],[rxn]],"RXN-","ENZLOAD-"),Table38[name],Table38[flux],0)</f>
        <v>0</v>
      </c>
      <c r="T746" s="1" t="b">
        <f>AND(Table5[[#This Row],[ENZLOAD flux in kapp-slack.gms]]=0,Table5[[#This Row],[flux in kapp-slack.gms]]&lt;&gt;0,NOT(Table5[[#This Row],[spont or unknown?]]))</f>
        <v>0</v>
      </c>
      <c r="U746" s="1" t="b">
        <f>OR(_xlfn.TEXTAFTER(Table5[[#This Row],[rxn]],"-",-1)="SPONT",_xlfn.TEXTAFTER(Table5[[#This Row],[rxn]],"-",-1)="UNKNOWN")</f>
        <v>0</v>
      </c>
      <c r="V746" s="1">
        <f>_xlfn.XLOOKUP(SUBSTITUTE(Table5[[#This Row],[rxn]],"RXN-","ENZLOAD-"),Table4[rxn],Table4[ub],0)</f>
        <v>1.38875741</v>
      </c>
      <c r="W746" s="1" t="b">
        <f>AND(Table5[[#This Row],[FVA ENZLOAD flux UB]]=0,Table5[[#This Row],[ENZ not made when it should be?]])</f>
        <v>0</v>
      </c>
    </row>
    <row r="747" spans="1:23" hidden="1">
      <c r="A747" s="1" t="s">
        <v>5225</v>
      </c>
      <c r="B747" s="1" t="str">
        <f>_xlfn.TEXTBEFORE(Table38[[#This Row],[all fluxes from kapp-slack]]," ",,,,"")</f>
        <v>ENZSYN-rt6753</v>
      </c>
      <c r="C747" s="1">
        <f>_xlfn.NUMBERVALUE(IFERROR(_xlfn.TEXTAFTER(Table38[[#This Row],[all fluxes from kapp-slack]]," ",-1,,,""),""))</f>
        <v>4.5678059699999999E-7</v>
      </c>
      <c r="F747" s="1" t="s">
        <v>7717</v>
      </c>
      <c r="G747" s="1" t="str">
        <f>_xlfn.TEXTBEFORE(Table5[[#This Row],[rxn     kapp_old        kapp_slack_ub   kapp_slack_lb]]," ")</f>
        <v>RXN-ECOAH121a_x_FWD-rt2994</v>
      </c>
      <c r="H74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74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747" s="1">
        <f>_xlfn.NUMBERVALUE(_xlfn.TEXTAFTER(Table5[[#This Row],[rxn     kapp_old        kapp_slack_ub   kapp_slack_lb]]," ",-1))</f>
        <v>0</v>
      </c>
      <c r="K747" s="1">
        <f>_xlfn.XLOOKUP(SUBSTITUTE(Table5[[#This Row],[rxn]],"RXN-","ENZLOAD-"),ENZLOAD[name],ENZLOAD[flux],0)</f>
        <v>6.6153703929999899E-7</v>
      </c>
      <c r="L747" s="1" t="str">
        <f>"'"&amp;Table5[[#This Row],[rxn]]&amp;"'"&amp;CHAR(9)&amp;IF(AND(Table5[[#This Row],[kapp_slack_ub]]&lt;&gt;0,Table5[[#This Row],[kapp_old]]&lt;$F$1),$F$1,Table5[[#This Row],[kapp_old]])</f>
        <v>'RXN-ECOAH121a_x_FWD-rt2994'	27141.27779288</v>
      </c>
      <c r="M747" s="1">
        <f>_xlfn.XLOOKUP(Table5[[#This Row],[rxn]],Table3[name],Table3[flux],$F$1)</f>
        <v>27141.277792879999</v>
      </c>
      <c r="N747" s="1">
        <f>IFERROR(Table5[[#This Row],[min flux]]/Table5[[#This Row],[associated enzload]],"")</f>
        <v>41027601147.774521</v>
      </c>
      <c r="O747" s="1">
        <f>_xlfn.NUMBERVALUE(IF(Table5[[#This Row],[flux/enzload]]="","",ABS($N$1-Table5[[#This Row],[flux/enzload]])))</f>
        <v>1358888716511.1799</v>
      </c>
      <c r="P747" s="1">
        <f>Table5[[#This Row],[kapp_old]]+IFERROR(((Table5[[#This Row],[kapp_slack_ub]]-Table5[[#This Row],[kapp_slack_lb]])/Table5[[#This Row],[associated enzload]]),0)</f>
        <v>27141.277792879999</v>
      </c>
      <c r="Q747" s="1" t="str">
        <f>"'"&amp;Table5[[#This Row],[rxn]]&amp;"'"&amp;CHAR(9)&amp;Table5[[#This Row],[kapp + (slack_ub - slack_lb)/enzload]]</f>
        <v>'RXN-ECOAH121a_x_FWD-rt2994'	27141.27779288</v>
      </c>
      <c r="R747" s="1">
        <f>_xlfn.XLOOKUP(Table5[[#This Row],[rxn]],Table38[name],Table38[flux],0)</f>
        <v>0</v>
      </c>
      <c r="S747" s="1">
        <f>_xlfn.XLOOKUP(SUBSTITUTE(Table5[[#This Row],[rxn]],"RXN-","ENZLOAD-"),Table38[name],Table38[flux],0)</f>
        <v>0</v>
      </c>
      <c r="T747" s="1" t="b">
        <f>AND(Table5[[#This Row],[ENZLOAD flux in kapp-slack.gms]]=0,Table5[[#This Row],[flux in kapp-slack.gms]]&lt;&gt;0,NOT(Table5[[#This Row],[spont or unknown?]]))</f>
        <v>0</v>
      </c>
      <c r="U747" s="1" t="b">
        <f>OR(_xlfn.TEXTAFTER(Table5[[#This Row],[rxn]],"-",-1)="SPONT",_xlfn.TEXTAFTER(Table5[[#This Row],[rxn]],"-",-1)="UNKNOWN")</f>
        <v>0</v>
      </c>
      <c r="V747" s="1">
        <f>_xlfn.XLOOKUP(SUBSTITUTE(Table5[[#This Row],[rxn]],"RXN-","ENZLOAD-"),Table4[rxn],Table4[ub],0)</f>
        <v>0.44752437</v>
      </c>
      <c r="W747" s="1" t="b">
        <f>AND(Table5[[#This Row],[FVA ENZLOAD flux UB]]=0,Table5[[#This Row],[ENZ not made when it should be?]])</f>
        <v>0</v>
      </c>
    </row>
    <row r="748" spans="1:23" hidden="1">
      <c r="A748" s="1" t="s">
        <v>5226</v>
      </c>
      <c r="B748" s="1" t="str">
        <f>_xlfn.TEXTBEFORE(Table38[[#This Row],[all fluxes from kapp-slack]]," ",,,,"")</f>
        <v>ENZSYN-rt7325</v>
      </c>
      <c r="C748" s="1">
        <f>_xlfn.NUMBERVALUE(IFERROR(_xlfn.TEXTAFTER(Table38[[#This Row],[all fluxes from kapp-slack]]," ",-1,,,""),""))</f>
        <v>2.7168140339999998E-6</v>
      </c>
      <c r="F748" s="1" t="s">
        <v>7718</v>
      </c>
      <c r="G748" s="1" t="str">
        <f>_xlfn.TEXTBEFORE(Table5[[#This Row],[rxn     kapp_old        kapp_slack_ub   kapp_slack_lb]]," ")</f>
        <v>RXN-ECOAH121a_x_FWD-rt8147</v>
      </c>
      <c r="H74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74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748" s="1">
        <f>_xlfn.NUMBERVALUE(_xlfn.TEXTAFTER(Table5[[#This Row],[rxn     kapp_old        kapp_slack_ub   kapp_slack_lb]]," ",-1))</f>
        <v>0</v>
      </c>
      <c r="K748" s="1">
        <f>_xlfn.XLOOKUP(SUBSTITUTE(Table5[[#This Row],[rxn]],"RXN-","ENZLOAD-"),ENZLOAD[name],ENZLOAD[flux],0)</f>
        <v>8.9195418770000006E-8</v>
      </c>
      <c r="L748" s="1" t="str">
        <f>"'"&amp;Table5[[#This Row],[rxn]]&amp;"'"&amp;CHAR(9)&amp;IF(AND(Table5[[#This Row],[kapp_slack_ub]]&lt;&gt;0,Table5[[#This Row],[kapp_old]]&lt;$F$1),$F$1,Table5[[#This Row],[kapp_old]])</f>
        <v>'RXN-ECOAH121a_x_FWD-rt8147'	27141.27779288</v>
      </c>
      <c r="M748" s="1">
        <f>_xlfn.XLOOKUP(Table5[[#This Row],[rxn]],Table3[name],Table3[flux],$F$1)</f>
        <v>27141.277792879999</v>
      </c>
      <c r="N748" s="1">
        <f>IFERROR(Table5[[#This Row],[min flux]]/Table5[[#This Row],[associated enzload]],"")</f>
        <v>304290042775.25403</v>
      </c>
      <c r="O748" s="1">
        <f>_xlfn.NUMBERVALUE(IF(Table5[[#This Row],[flux/enzload]]="","",ABS($N$1-Table5[[#This Row],[flux/enzload]])))</f>
        <v>1095626274883.7</v>
      </c>
      <c r="P748" s="1">
        <f>Table5[[#This Row],[kapp_old]]+IFERROR(((Table5[[#This Row],[kapp_slack_ub]]-Table5[[#This Row],[kapp_slack_lb]])/Table5[[#This Row],[associated enzload]]),0)</f>
        <v>27141.277792879999</v>
      </c>
      <c r="Q748" s="1" t="str">
        <f>"'"&amp;Table5[[#This Row],[rxn]]&amp;"'"&amp;CHAR(9)&amp;Table5[[#This Row],[kapp + (slack_ub - slack_lb)/enzload]]</f>
        <v>'RXN-ECOAH121a_x_FWD-rt8147'	27141.27779288</v>
      </c>
      <c r="R748" s="1">
        <f>_xlfn.XLOOKUP(Table5[[#This Row],[rxn]],Table38[name],Table38[flux],0)</f>
        <v>0</v>
      </c>
      <c r="S748" s="1">
        <f>_xlfn.XLOOKUP(SUBSTITUTE(Table5[[#This Row],[rxn]],"RXN-","ENZLOAD-"),Table38[name],Table38[flux],0)</f>
        <v>0</v>
      </c>
      <c r="T748" s="1" t="b">
        <f>AND(Table5[[#This Row],[ENZLOAD flux in kapp-slack.gms]]=0,Table5[[#This Row],[flux in kapp-slack.gms]]&lt;&gt;0,NOT(Table5[[#This Row],[spont or unknown?]]))</f>
        <v>0</v>
      </c>
      <c r="U748" s="1" t="b">
        <f>OR(_xlfn.TEXTAFTER(Table5[[#This Row],[rxn]],"-",-1)="SPONT",_xlfn.TEXTAFTER(Table5[[#This Row],[rxn]],"-",-1)="UNKNOWN")</f>
        <v>0</v>
      </c>
      <c r="V748" s="1">
        <f>_xlfn.XLOOKUP(SUBSTITUTE(Table5[[#This Row],[rxn]],"RXN-","ENZLOAD-"),Table4[rxn],Table4[ub],0)</f>
        <v>1.3888903699999999</v>
      </c>
      <c r="W748" s="1" t="b">
        <f>AND(Table5[[#This Row],[FVA ENZLOAD flux UB]]=0,Table5[[#This Row],[ENZ not made when it should be?]])</f>
        <v>0</v>
      </c>
    </row>
    <row r="749" spans="1:23" hidden="1">
      <c r="A749" s="1" t="s">
        <v>5227</v>
      </c>
      <c r="B749" s="1" t="str">
        <f>_xlfn.TEXTBEFORE(Table38[[#This Row],[all fluxes from kapp-slack]]," ",,,,"")</f>
        <v>ENZSYN-rt4380</v>
      </c>
      <c r="C749" s="1">
        <f>_xlfn.NUMBERVALUE(IFERROR(_xlfn.TEXTAFTER(Table38[[#This Row],[all fluxes from kapp-slack]]," ",-1,,,""),""))</f>
        <v>4.5248026199999998E-7</v>
      </c>
      <c r="F749" s="1" t="s">
        <v>7719</v>
      </c>
      <c r="G749" s="1" t="str">
        <f>_xlfn.TEXTBEFORE(Table5[[#This Row],[rxn     kapp_old        kapp_slack_ub   kapp_slack_lb]]," ")</f>
        <v>RXN-ECOAH121d_x_FWD-rt2994</v>
      </c>
      <c r="H74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74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749" s="1">
        <f>_xlfn.NUMBERVALUE(_xlfn.TEXTAFTER(Table5[[#This Row],[rxn     kapp_old        kapp_slack_ub   kapp_slack_lb]]," ",-1))</f>
        <v>0</v>
      </c>
      <c r="K749" s="1">
        <f>_xlfn.XLOOKUP(SUBSTITUTE(Table5[[#This Row],[rxn]],"RXN-","ENZLOAD-"),ENZLOAD[name],ENZLOAD[flux],0)</f>
        <v>6.6153703929999899E-7</v>
      </c>
      <c r="L749" s="1" t="str">
        <f>"'"&amp;Table5[[#This Row],[rxn]]&amp;"'"&amp;CHAR(9)&amp;IF(AND(Table5[[#This Row],[kapp_slack_ub]]&lt;&gt;0,Table5[[#This Row],[kapp_old]]&lt;$F$1),$F$1,Table5[[#This Row],[kapp_old]])</f>
        <v>'RXN-ECOAH121d_x_FWD-rt2994'	27141.27779288</v>
      </c>
      <c r="M749" s="1">
        <f>_xlfn.XLOOKUP(Table5[[#This Row],[rxn]],Table3[name],Table3[flux],$F$1)</f>
        <v>27141.277792879999</v>
      </c>
      <c r="N749" s="1">
        <f>IFERROR(Table5[[#This Row],[min flux]]/Table5[[#This Row],[associated enzload]],"")</f>
        <v>41027601147.774521</v>
      </c>
      <c r="O749" s="1">
        <f>_xlfn.NUMBERVALUE(IF(Table5[[#This Row],[flux/enzload]]="","",ABS($N$1-Table5[[#This Row],[flux/enzload]])))</f>
        <v>1358888716511.1799</v>
      </c>
      <c r="P749" s="1">
        <f>Table5[[#This Row],[kapp_old]]+IFERROR(((Table5[[#This Row],[kapp_slack_ub]]-Table5[[#This Row],[kapp_slack_lb]])/Table5[[#This Row],[associated enzload]]),0)</f>
        <v>27141.277792879999</v>
      </c>
      <c r="Q749" s="1" t="str">
        <f>"'"&amp;Table5[[#This Row],[rxn]]&amp;"'"&amp;CHAR(9)&amp;Table5[[#This Row],[kapp + (slack_ub - slack_lb)/enzload]]</f>
        <v>'RXN-ECOAH121d_x_FWD-rt2994'	27141.27779288</v>
      </c>
      <c r="R749" s="1">
        <f>_xlfn.XLOOKUP(Table5[[#This Row],[rxn]],Table38[name],Table38[flux],0)</f>
        <v>0</v>
      </c>
      <c r="S749" s="1">
        <f>_xlfn.XLOOKUP(SUBSTITUTE(Table5[[#This Row],[rxn]],"RXN-","ENZLOAD-"),Table38[name],Table38[flux],0)</f>
        <v>0</v>
      </c>
      <c r="T749" s="1" t="b">
        <f>AND(Table5[[#This Row],[ENZLOAD flux in kapp-slack.gms]]=0,Table5[[#This Row],[flux in kapp-slack.gms]]&lt;&gt;0,NOT(Table5[[#This Row],[spont or unknown?]]))</f>
        <v>0</v>
      </c>
      <c r="U749" s="1" t="b">
        <f>OR(_xlfn.TEXTAFTER(Table5[[#This Row],[rxn]],"-",-1)="SPONT",_xlfn.TEXTAFTER(Table5[[#This Row],[rxn]],"-",-1)="UNKNOWN")</f>
        <v>0</v>
      </c>
      <c r="V749" s="1">
        <f>_xlfn.XLOOKUP(SUBSTITUTE(Table5[[#This Row],[rxn]],"RXN-","ENZLOAD-"),Table4[rxn],Table4[ub],0)</f>
        <v>0.44752437</v>
      </c>
      <c r="W749" s="1" t="b">
        <f>AND(Table5[[#This Row],[FVA ENZLOAD flux UB]]=0,Table5[[#This Row],[ENZ not made when it should be?]])</f>
        <v>0</v>
      </c>
    </row>
    <row r="750" spans="1:23" hidden="1">
      <c r="A750" s="1" t="s">
        <v>5228</v>
      </c>
      <c r="B750" s="1" t="str">
        <f>_xlfn.TEXTBEFORE(Table38[[#This Row],[all fluxes from kapp-slack]]," ",,,,"")</f>
        <v>ENZSYN-rt0499</v>
      </c>
      <c r="C750" s="1">
        <f>_xlfn.NUMBERVALUE(IFERROR(_xlfn.TEXTAFTER(Table38[[#This Row],[all fluxes from kapp-slack]]," ",-1,,,""),""))</f>
        <v>5.3985789999999997E-8</v>
      </c>
      <c r="F750" s="1" t="s">
        <v>7720</v>
      </c>
      <c r="G750" s="1" t="str">
        <f>_xlfn.TEXTBEFORE(Table5[[#This Row],[rxn     kapp_old        kapp_slack_ub   kapp_slack_lb]]," ")</f>
        <v>RXN-ECOAH121d_x_FWD-rt8147</v>
      </c>
      <c r="H75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75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750" s="1">
        <f>_xlfn.NUMBERVALUE(_xlfn.TEXTAFTER(Table5[[#This Row],[rxn     kapp_old        kapp_slack_ub   kapp_slack_lb]]," ",-1))</f>
        <v>0</v>
      </c>
      <c r="K750" s="1">
        <f>_xlfn.XLOOKUP(SUBSTITUTE(Table5[[#This Row],[rxn]],"RXN-","ENZLOAD-"),ENZLOAD[name],ENZLOAD[flux],0)</f>
        <v>8.9195418770000006E-8</v>
      </c>
      <c r="L750" s="1" t="str">
        <f>"'"&amp;Table5[[#This Row],[rxn]]&amp;"'"&amp;CHAR(9)&amp;IF(AND(Table5[[#This Row],[kapp_slack_ub]]&lt;&gt;0,Table5[[#This Row],[kapp_old]]&lt;$F$1),$F$1,Table5[[#This Row],[kapp_old]])</f>
        <v>'RXN-ECOAH121d_x_FWD-rt8147'	27141.27779288</v>
      </c>
      <c r="M750" s="1">
        <f>_xlfn.XLOOKUP(Table5[[#This Row],[rxn]],Table3[name],Table3[flux],$F$1)</f>
        <v>27141.277792879999</v>
      </c>
      <c r="N750" s="1">
        <f>IFERROR(Table5[[#This Row],[min flux]]/Table5[[#This Row],[associated enzload]],"")</f>
        <v>304290042775.25403</v>
      </c>
      <c r="O750" s="1">
        <f>_xlfn.NUMBERVALUE(IF(Table5[[#This Row],[flux/enzload]]="","",ABS($N$1-Table5[[#This Row],[flux/enzload]])))</f>
        <v>1095626274883.7</v>
      </c>
      <c r="P750" s="1">
        <f>Table5[[#This Row],[kapp_old]]+IFERROR(((Table5[[#This Row],[kapp_slack_ub]]-Table5[[#This Row],[kapp_slack_lb]])/Table5[[#This Row],[associated enzload]]),0)</f>
        <v>27141.277792879999</v>
      </c>
      <c r="Q750" s="1" t="str">
        <f>"'"&amp;Table5[[#This Row],[rxn]]&amp;"'"&amp;CHAR(9)&amp;Table5[[#This Row],[kapp + (slack_ub - slack_lb)/enzload]]</f>
        <v>'RXN-ECOAH121d_x_FWD-rt8147'	27141.27779288</v>
      </c>
      <c r="R750" s="1">
        <f>_xlfn.XLOOKUP(Table5[[#This Row],[rxn]],Table38[name],Table38[flux],0)</f>
        <v>0</v>
      </c>
      <c r="S750" s="1">
        <f>_xlfn.XLOOKUP(SUBSTITUTE(Table5[[#This Row],[rxn]],"RXN-","ENZLOAD-"),Table38[name],Table38[flux],0)</f>
        <v>0</v>
      </c>
      <c r="T750" s="1" t="b">
        <f>AND(Table5[[#This Row],[ENZLOAD flux in kapp-slack.gms]]=0,Table5[[#This Row],[flux in kapp-slack.gms]]&lt;&gt;0,NOT(Table5[[#This Row],[spont or unknown?]]))</f>
        <v>0</v>
      </c>
      <c r="U750" s="1" t="b">
        <f>OR(_xlfn.TEXTAFTER(Table5[[#This Row],[rxn]],"-",-1)="SPONT",_xlfn.TEXTAFTER(Table5[[#This Row],[rxn]],"-",-1)="UNKNOWN")</f>
        <v>0</v>
      </c>
      <c r="V750" s="1">
        <f>_xlfn.XLOOKUP(SUBSTITUTE(Table5[[#This Row],[rxn]],"RXN-","ENZLOAD-"),Table4[rxn],Table4[ub],0)</f>
        <v>1.3888903699999999</v>
      </c>
      <c r="W750" s="1" t="b">
        <f>AND(Table5[[#This Row],[FVA ENZLOAD flux UB]]=0,Table5[[#This Row],[ENZ not made when it should be?]])</f>
        <v>0</v>
      </c>
    </row>
    <row r="751" spans="1:23" hidden="1">
      <c r="A751" s="1" t="s">
        <v>5229</v>
      </c>
      <c r="B751" s="1" t="str">
        <f>_xlfn.TEXTBEFORE(Table38[[#This Row],[all fluxes from kapp-slack]]," ",,,,"")</f>
        <v>ENZSYN-rt1147</v>
      </c>
      <c r="C751" s="1">
        <f>_xlfn.NUMBERVALUE(IFERROR(_xlfn.TEXTAFTER(Table38[[#This Row],[all fluxes from kapp-slack]]," ",-1,,,""),""))</f>
        <v>5.6768139509999999E-6</v>
      </c>
      <c r="F751" s="1" t="s">
        <v>7721</v>
      </c>
      <c r="G751" s="1" t="str">
        <f>_xlfn.TEXTBEFORE(Table5[[#This Row],[rxn     kapp_old        kapp_slack_ub   kapp_slack_lb]]," ")</f>
        <v>RXN-ECOAH122e_x_FWD-rt2994</v>
      </c>
      <c r="H75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75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751" s="1">
        <f>_xlfn.NUMBERVALUE(_xlfn.TEXTAFTER(Table5[[#This Row],[rxn     kapp_old        kapp_slack_ub   kapp_slack_lb]]," ",-1))</f>
        <v>0</v>
      </c>
      <c r="K751" s="1">
        <f>_xlfn.XLOOKUP(SUBSTITUTE(Table5[[#This Row],[rxn]],"RXN-","ENZLOAD-"),ENZLOAD[name],ENZLOAD[flux],0)</f>
        <v>6.6153703929999899E-7</v>
      </c>
      <c r="L751" s="1" t="str">
        <f>"'"&amp;Table5[[#This Row],[rxn]]&amp;"'"&amp;CHAR(9)&amp;IF(AND(Table5[[#This Row],[kapp_slack_ub]]&lt;&gt;0,Table5[[#This Row],[kapp_old]]&lt;$F$1),$F$1,Table5[[#This Row],[kapp_old]])</f>
        <v>'RXN-ECOAH122e_x_FWD-rt2994'	27141.27779288</v>
      </c>
      <c r="M751" s="1">
        <f>_xlfn.XLOOKUP(Table5[[#This Row],[rxn]],Table3[name],Table3[flux],$F$1)</f>
        <v>27141.277792879999</v>
      </c>
      <c r="N751" s="1">
        <f>IFERROR(Table5[[#This Row],[min flux]]/Table5[[#This Row],[associated enzload]],"")</f>
        <v>41027601147.774521</v>
      </c>
      <c r="O751" s="1">
        <f>_xlfn.NUMBERVALUE(IF(Table5[[#This Row],[flux/enzload]]="","",ABS($N$1-Table5[[#This Row],[flux/enzload]])))</f>
        <v>1358888716511.1799</v>
      </c>
      <c r="P751" s="1">
        <f>Table5[[#This Row],[kapp_old]]+IFERROR(((Table5[[#This Row],[kapp_slack_ub]]-Table5[[#This Row],[kapp_slack_lb]])/Table5[[#This Row],[associated enzload]]),0)</f>
        <v>27141.277792879999</v>
      </c>
      <c r="Q751" s="1" t="str">
        <f>"'"&amp;Table5[[#This Row],[rxn]]&amp;"'"&amp;CHAR(9)&amp;Table5[[#This Row],[kapp + (slack_ub - slack_lb)/enzload]]</f>
        <v>'RXN-ECOAH122e_x_FWD-rt2994'	27141.27779288</v>
      </c>
      <c r="R751" s="1">
        <f>_xlfn.XLOOKUP(Table5[[#This Row],[rxn]],Table38[name],Table38[flux],0)</f>
        <v>0</v>
      </c>
      <c r="S751" s="1">
        <f>_xlfn.XLOOKUP(SUBSTITUTE(Table5[[#This Row],[rxn]],"RXN-","ENZLOAD-"),Table38[name],Table38[flux],0)</f>
        <v>0</v>
      </c>
      <c r="T751" s="1" t="b">
        <f>AND(Table5[[#This Row],[ENZLOAD flux in kapp-slack.gms]]=0,Table5[[#This Row],[flux in kapp-slack.gms]]&lt;&gt;0,NOT(Table5[[#This Row],[spont or unknown?]]))</f>
        <v>0</v>
      </c>
      <c r="U751" s="1" t="b">
        <f>OR(_xlfn.TEXTAFTER(Table5[[#This Row],[rxn]],"-",-1)="SPONT",_xlfn.TEXTAFTER(Table5[[#This Row],[rxn]],"-",-1)="UNKNOWN")</f>
        <v>0</v>
      </c>
      <c r="V751" s="1">
        <f>_xlfn.XLOOKUP(SUBSTITUTE(Table5[[#This Row],[rxn]],"RXN-","ENZLOAD-"),Table4[rxn],Table4[ub],0)</f>
        <v>0.44752437</v>
      </c>
      <c r="W751" s="1" t="b">
        <f>AND(Table5[[#This Row],[FVA ENZLOAD flux UB]]=0,Table5[[#This Row],[ENZ not made when it should be?]])</f>
        <v>0</v>
      </c>
    </row>
    <row r="752" spans="1:23" hidden="1">
      <c r="A752" s="1" t="s">
        <v>5230</v>
      </c>
      <c r="B752" s="1" t="str">
        <f>_xlfn.TEXTBEFORE(Table38[[#This Row],[all fluxes from kapp-slack]]," ",,,,"")</f>
        <v>ENZSYN-rt3683</v>
      </c>
      <c r="C752" s="1">
        <f>_xlfn.NUMBERVALUE(IFERROR(_xlfn.TEXTAFTER(Table38[[#This Row],[all fluxes from kapp-slack]]," ",-1,,,""),""))</f>
        <v>5.9815770099E-5</v>
      </c>
      <c r="F752" s="1" t="s">
        <v>7722</v>
      </c>
      <c r="G752" s="1" t="str">
        <f>_xlfn.TEXTBEFORE(Table5[[#This Row],[rxn     kapp_old        kapp_slack_ub   kapp_slack_lb]]," ")</f>
        <v>RXN-ECOAH122e_x_FWD-rt8147</v>
      </c>
      <c r="H75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75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752" s="1">
        <f>_xlfn.NUMBERVALUE(_xlfn.TEXTAFTER(Table5[[#This Row],[rxn     kapp_old        kapp_slack_ub   kapp_slack_lb]]," ",-1))</f>
        <v>0</v>
      </c>
      <c r="K752" s="1">
        <f>_xlfn.XLOOKUP(SUBSTITUTE(Table5[[#This Row],[rxn]],"RXN-","ENZLOAD-"),ENZLOAD[name],ENZLOAD[flux],0)</f>
        <v>8.9195418770000006E-8</v>
      </c>
      <c r="L752" s="1" t="str">
        <f>"'"&amp;Table5[[#This Row],[rxn]]&amp;"'"&amp;CHAR(9)&amp;IF(AND(Table5[[#This Row],[kapp_slack_ub]]&lt;&gt;0,Table5[[#This Row],[kapp_old]]&lt;$F$1),$F$1,Table5[[#This Row],[kapp_old]])</f>
        <v>'RXN-ECOAH122e_x_FWD-rt8147'	27141.27779288</v>
      </c>
      <c r="M752" s="1">
        <f>_xlfn.XLOOKUP(Table5[[#This Row],[rxn]],Table3[name],Table3[flux],$F$1)</f>
        <v>27141.277792879999</v>
      </c>
      <c r="N752" s="1">
        <f>IFERROR(Table5[[#This Row],[min flux]]/Table5[[#This Row],[associated enzload]],"")</f>
        <v>304290042775.25403</v>
      </c>
      <c r="O752" s="1">
        <f>_xlfn.NUMBERVALUE(IF(Table5[[#This Row],[flux/enzload]]="","",ABS($N$1-Table5[[#This Row],[flux/enzload]])))</f>
        <v>1095626274883.7</v>
      </c>
      <c r="P752" s="1">
        <f>Table5[[#This Row],[kapp_old]]+IFERROR(((Table5[[#This Row],[kapp_slack_ub]]-Table5[[#This Row],[kapp_slack_lb]])/Table5[[#This Row],[associated enzload]]),0)</f>
        <v>27141.277792879999</v>
      </c>
      <c r="Q752" s="1" t="str">
        <f>"'"&amp;Table5[[#This Row],[rxn]]&amp;"'"&amp;CHAR(9)&amp;Table5[[#This Row],[kapp + (slack_ub - slack_lb)/enzload]]</f>
        <v>'RXN-ECOAH122e_x_FWD-rt8147'	27141.27779288</v>
      </c>
      <c r="R752" s="1">
        <f>_xlfn.XLOOKUP(Table5[[#This Row],[rxn]],Table38[name],Table38[flux],0)</f>
        <v>0</v>
      </c>
      <c r="S752" s="1">
        <f>_xlfn.XLOOKUP(SUBSTITUTE(Table5[[#This Row],[rxn]],"RXN-","ENZLOAD-"),Table38[name],Table38[flux],0)</f>
        <v>0</v>
      </c>
      <c r="T752" s="1" t="b">
        <f>AND(Table5[[#This Row],[ENZLOAD flux in kapp-slack.gms]]=0,Table5[[#This Row],[flux in kapp-slack.gms]]&lt;&gt;0,NOT(Table5[[#This Row],[spont or unknown?]]))</f>
        <v>0</v>
      </c>
      <c r="U752" s="1" t="b">
        <f>OR(_xlfn.TEXTAFTER(Table5[[#This Row],[rxn]],"-",-1)="SPONT",_xlfn.TEXTAFTER(Table5[[#This Row],[rxn]],"-",-1)="UNKNOWN")</f>
        <v>0</v>
      </c>
      <c r="V752" s="1">
        <f>_xlfn.XLOOKUP(SUBSTITUTE(Table5[[#This Row],[rxn]],"RXN-","ENZLOAD-"),Table4[rxn],Table4[ub],0)</f>
        <v>1.3888903699999999</v>
      </c>
      <c r="W752" s="1" t="b">
        <f>AND(Table5[[#This Row],[FVA ENZLOAD flux UB]]=0,Table5[[#This Row],[ENZ not made when it should be?]])</f>
        <v>0</v>
      </c>
    </row>
    <row r="753" spans="1:23" hidden="1">
      <c r="A753" s="1" t="s">
        <v>5231</v>
      </c>
      <c r="B753" s="1" t="str">
        <f>_xlfn.TEXTBEFORE(Table38[[#This Row],[all fluxes from kapp-slack]]," ",,,,"")</f>
        <v>ENZSYN-rt7353</v>
      </c>
      <c r="C753" s="1">
        <f>_xlfn.NUMBERVALUE(IFERROR(_xlfn.TEXTAFTER(Table38[[#This Row],[all fluxes from kapp-slack]]," ",-1,,,""),""))</f>
        <v>1.1652969022000001E-5</v>
      </c>
      <c r="F753" s="1" t="s">
        <v>7723</v>
      </c>
      <c r="G753" s="1" t="str">
        <f>_xlfn.TEXTBEFORE(Table5[[#This Row],[rxn     kapp_old        kapp_slack_ub   kapp_slack_lb]]," ")</f>
        <v>RXN-ECOAH140_m_FWD-rt6437</v>
      </c>
      <c r="H75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75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753" s="1">
        <f>_xlfn.NUMBERVALUE(_xlfn.TEXTAFTER(Table5[[#This Row],[rxn     kapp_old        kapp_slack_ub   kapp_slack_lb]]," ",-1))</f>
        <v>0</v>
      </c>
      <c r="K753" s="1">
        <f>_xlfn.XLOOKUP(SUBSTITUTE(Table5[[#This Row],[rxn]],"RXN-","ENZLOAD-"),ENZLOAD[name],ENZLOAD[flux],0)</f>
        <v>6.6494360104999999E-7</v>
      </c>
      <c r="L753" s="1" t="str">
        <f>"'"&amp;Table5[[#This Row],[rxn]]&amp;"'"&amp;CHAR(9)&amp;IF(AND(Table5[[#This Row],[kapp_slack_ub]]&lt;&gt;0,Table5[[#This Row],[kapp_old]]&lt;$F$1),$F$1,Table5[[#This Row],[kapp_old]])</f>
        <v>'RXN-ECOAH140_m_FWD-rt6437'	27141.27779288</v>
      </c>
      <c r="M753" s="1">
        <f>_xlfn.XLOOKUP(Table5[[#This Row],[rxn]],Table3[name],Table3[flux],$F$1)</f>
        <v>27141.277792879999</v>
      </c>
      <c r="N753" s="1">
        <f>IFERROR(Table5[[#This Row],[min flux]]/Table5[[#This Row],[associated enzload]],"")</f>
        <v>40817413311.477417</v>
      </c>
      <c r="O753" s="1">
        <f>_xlfn.NUMBERVALUE(IF(Table5[[#This Row],[flux/enzload]]="","",ABS($N$1-Table5[[#This Row],[flux/enzload]])))</f>
        <v>1359098904347.48</v>
      </c>
      <c r="P753" s="1">
        <f>Table5[[#This Row],[kapp_old]]+IFERROR(((Table5[[#This Row],[kapp_slack_ub]]-Table5[[#This Row],[kapp_slack_lb]])/Table5[[#This Row],[associated enzload]]),0)</f>
        <v>27141.277792879999</v>
      </c>
      <c r="Q753" s="1" t="str">
        <f>"'"&amp;Table5[[#This Row],[rxn]]&amp;"'"&amp;CHAR(9)&amp;Table5[[#This Row],[kapp + (slack_ub - slack_lb)/enzload]]</f>
        <v>'RXN-ECOAH140_m_FWD-rt6437'	27141.27779288</v>
      </c>
      <c r="R753" s="1">
        <f>_xlfn.XLOOKUP(Table5[[#This Row],[rxn]],Table38[name],Table38[flux],0)</f>
        <v>0</v>
      </c>
      <c r="S753" s="1">
        <f>_xlfn.XLOOKUP(SUBSTITUTE(Table5[[#This Row],[rxn]],"RXN-","ENZLOAD-"),Table38[name],Table38[flux],0)</f>
        <v>0</v>
      </c>
      <c r="T753" s="1" t="b">
        <f>AND(Table5[[#This Row],[ENZLOAD flux in kapp-slack.gms]]=0,Table5[[#This Row],[flux in kapp-slack.gms]]&lt;&gt;0,NOT(Table5[[#This Row],[spont or unknown?]]))</f>
        <v>0</v>
      </c>
      <c r="U753" s="1" t="b">
        <f>OR(_xlfn.TEXTAFTER(Table5[[#This Row],[rxn]],"-",-1)="SPONT",_xlfn.TEXTAFTER(Table5[[#This Row],[rxn]],"-",-1)="UNKNOWN")</f>
        <v>0</v>
      </c>
      <c r="V753" s="1">
        <f>_xlfn.XLOOKUP(SUBSTITUTE(Table5[[#This Row],[rxn]],"RXN-","ENZLOAD-"),Table4[rxn],Table4[ub],0)</f>
        <v>1.38875741</v>
      </c>
      <c r="W753" s="1" t="b">
        <f>AND(Table5[[#This Row],[FVA ENZLOAD flux UB]]=0,Table5[[#This Row],[ENZ not made when it should be?]])</f>
        <v>0</v>
      </c>
    </row>
    <row r="754" spans="1:23" hidden="1">
      <c r="A754" s="1" t="s">
        <v>5232</v>
      </c>
      <c r="B754" s="1" t="str">
        <f>_xlfn.TEXTBEFORE(Table38[[#This Row],[all fluxes from kapp-slack]]," ",,,,"")</f>
        <v>ENZSYN-rt6131</v>
      </c>
      <c r="C754" s="1">
        <f>_xlfn.NUMBERVALUE(IFERROR(_xlfn.TEXTAFTER(Table38[[#This Row],[all fluxes from kapp-slack]]," ",-1,,,""),""))</f>
        <v>5.589842353E-6</v>
      </c>
      <c r="F754" s="1" t="s">
        <v>7724</v>
      </c>
      <c r="G754" s="1" t="str">
        <f>_xlfn.TEXTBEFORE(Table5[[#This Row],[rxn     kapp_old        kapp_slack_ub   kapp_slack_lb]]," ")</f>
        <v>RXN-ECOAH140_m_REV-rt6437</v>
      </c>
      <c r="H75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75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754" s="1">
        <f>_xlfn.NUMBERVALUE(_xlfn.TEXTAFTER(Table5[[#This Row],[rxn     kapp_old        kapp_slack_ub   kapp_slack_lb]]," ",-1))</f>
        <v>0</v>
      </c>
      <c r="K754" s="1">
        <f>_xlfn.XLOOKUP(SUBSTITUTE(Table5[[#This Row],[rxn]],"RXN-","ENZLOAD-"),ENZLOAD[name],ENZLOAD[flux],0)</f>
        <v>6.6494360104999999E-7</v>
      </c>
      <c r="L754" s="1" t="str">
        <f>"'"&amp;Table5[[#This Row],[rxn]]&amp;"'"&amp;CHAR(9)&amp;IF(AND(Table5[[#This Row],[kapp_slack_ub]]&lt;&gt;0,Table5[[#This Row],[kapp_old]]&lt;$F$1),$F$1,Table5[[#This Row],[kapp_old]])</f>
        <v>'RXN-ECOAH140_m_REV-rt6437'	27141.27779288</v>
      </c>
      <c r="M754" s="1">
        <f>_xlfn.XLOOKUP(Table5[[#This Row],[rxn]],Table3[name],Table3[flux],$F$1)</f>
        <v>27141.277792879999</v>
      </c>
      <c r="N754" s="1">
        <f>IFERROR(Table5[[#This Row],[min flux]]/Table5[[#This Row],[associated enzload]],"")</f>
        <v>40817413311.477417</v>
      </c>
      <c r="O754" s="1">
        <f>_xlfn.NUMBERVALUE(IF(Table5[[#This Row],[flux/enzload]]="","",ABS($N$1-Table5[[#This Row],[flux/enzload]])))</f>
        <v>1359098904347.48</v>
      </c>
      <c r="P754" s="1">
        <f>Table5[[#This Row],[kapp_old]]+IFERROR(((Table5[[#This Row],[kapp_slack_ub]]-Table5[[#This Row],[kapp_slack_lb]])/Table5[[#This Row],[associated enzload]]),0)</f>
        <v>27141.277792879999</v>
      </c>
      <c r="Q754" s="1" t="str">
        <f>"'"&amp;Table5[[#This Row],[rxn]]&amp;"'"&amp;CHAR(9)&amp;Table5[[#This Row],[kapp + (slack_ub - slack_lb)/enzload]]</f>
        <v>'RXN-ECOAH140_m_REV-rt6437'	27141.27779288</v>
      </c>
      <c r="R754" s="1">
        <f>_xlfn.XLOOKUP(Table5[[#This Row],[rxn]],Table38[name],Table38[flux],0)</f>
        <v>0</v>
      </c>
      <c r="S754" s="1">
        <f>_xlfn.XLOOKUP(SUBSTITUTE(Table5[[#This Row],[rxn]],"RXN-","ENZLOAD-"),Table38[name],Table38[flux],0)</f>
        <v>0</v>
      </c>
      <c r="T754" s="1" t="b">
        <f>AND(Table5[[#This Row],[ENZLOAD flux in kapp-slack.gms]]=0,Table5[[#This Row],[flux in kapp-slack.gms]]&lt;&gt;0,NOT(Table5[[#This Row],[spont or unknown?]]))</f>
        <v>0</v>
      </c>
      <c r="U754" s="1" t="b">
        <f>OR(_xlfn.TEXTAFTER(Table5[[#This Row],[rxn]],"-",-1)="SPONT",_xlfn.TEXTAFTER(Table5[[#This Row],[rxn]],"-",-1)="UNKNOWN")</f>
        <v>0</v>
      </c>
      <c r="V754" s="1">
        <f>_xlfn.XLOOKUP(SUBSTITUTE(Table5[[#This Row],[rxn]],"RXN-","ENZLOAD-"),Table4[rxn],Table4[ub],0)</f>
        <v>1.38875741</v>
      </c>
      <c r="W754" s="1" t="b">
        <f>AND(Table5[[#This Row],[FVA ENZLOAD flux UB]]=0,Table5[[#This Row],[ENZ not made when it should be?]])</f>
        <v>0</v>
      </c>
    </row>
    <row r="755" spans="1:23" hidden="1">
      <c r="A755" s="1" t="s">
        <v>5233</v>
      </c>
      <c r="B755" s="1" t="str">
        <f>_xlfn.TEXTBEFORE(Table38[[#This Row],[all fluxes from kapp-slack]]," ",,,,"")</f>
        <v>ENZSYN-rt1591</v>
      </c>
      <c r="C755" s="1">
        <f>_xlfn.NUMBERVALUE(IFERROR(_xlfn.TEXTAFTER(Table38[[#This Row],[all fluxes from kapp-slack]]," ",-1,,,""),""))</f>
        <v>5.4431128260000002E-6</v>
      </c>
      <c r="F755" s="1" t="s">
        <v>7725</v>
      </c>
      <c r="G755" s="1" t="str">
        <f>_xlfn.TEXTBEFORE(Table5[[#This Row],[rxn     kapp_old        kapp_slack_ub   kapp_slack_lb]]," ")</f>
        <v>RXN-ECOAH140_x_FWD-rt2994</v>
      </c>
      <c r="H75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75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755" s="1">
        <f>_xlfn.NUMBERVALUE(_xlfn.TEXTAFTER(Table5[[#This Row],[rxn     kapp_old        kapp_slack_ub   kapp_slack_lb]]," ",-1))</f>
        <v>0</v>
      </c>
      <c r="K755" s="1">
        <f>_xlfn.XLOOKUP(SUBSTITUTE(Table5[[#This Row],[rxn]],"RXN-","ENZLOAD-"),ENZLOAD[name],ENZLOAD[flux],0)</f>
        <v>6.6153703929999899E-7</v>
      </c>
      <c r="L755" s="1" t="str">
        <f>"'"&amp;Table5[[#This Row],[rxn]]&amp;"'"&amp;CHAR(9)&amp;IF(AND(Table5[[#This Row],[kapp_slack_ub]]&lt;&gt;0,Table5[[#This Row],[kapp_old]]&lt;$F$1),$F$1,Table5[[#This Row],[kapp_old]])</f>
        <v>'RXN-ECOAH140_x_FWD-rt2994'	27141.27779288</v>
      </c>
      <c r="M755" s="1">
        <f>_xlfn.XLOOKUP(Table5[[#This Row],[rxn]],Table3[name],Table3[flux],$F$1)</f>
        <v>27141.277792879999</v>
      </c>
      <c r="N755" s="1">
        <f>IFERROR(Table5[[#This Row],[min flux]]/Table5[[#This Row],[associated enzload]],"")</f>
        <v>41027601147.774521</v>
      </c>
      <c r="O755" s="1">
        <f>_xlfn.NUMBERVALUE(IF(Table5[[#This Row],[flux/enzload]]="","",ABS($N$1-Table5[[#This Row],[flux/enzload]])))</f>
        <v>1358888716511.1799</v>
      </c>
      <c r="P755" s="1">
        <f>Table5[[#This Row],[kapp_old]]+IFERROR(((Table5[[#This Row],[kapp_slack_ub]]-Table5[[#This Row],[kapp_slack_lb]])/Table5[[#This Row],[associated enzload]]),0)</f>
        <v>27141.277792879999</v>
      </c>
      <c r="Q755" s="1" t="str">
        <f>"'"&amp;Table5[[#This Row],[rxn]]&amp;"'"&amp;CHAR(9)&amp;Table5[[#This Row],[kapp + (slack_ub - slack_lb)/enzload]]</f>
        <v>'RXN-ECOAH140_x_FWD-rt2994'	27141.27779288</v>
      </c>
      <c r="R755" s="1">
        <f>_xlfn.XLOOKUP(Table5[[#This Row],[rxn]],Table38[name],Table38[flux],0)</f>
        <v>0</v>
      </c>
      <c r="S755" s="1">
        <f>_xlfn.XLOOKUP(SUBSTITUTE(Table5[[#This Row],[rxn]],"RXN-","ENZLOAD-"),Table38[name],Table38[flux],0)</f>
        <v>0</v>
      </c>
      <c r="T755" s="1" t="b">
        <f>AND(Table5[[#This Row],[ENZLOAD flux in kapp-slack.gms]]=0,Table5[[#This Row],[flux in kapp-slack.gms]]&lt;&gt;0,NOT(Table5[[#This Row],[spont or unknown?]]))</f>
        <v>0</v>
      </c>
      <c r="U755" s="1" t="b">
        <f>OR(_xlfn.TEXTAFTER(Table5[[#This Row],[rxn]],"-",-1)="SPONT",_xlfn.TEXTAFTER(Table5[[#This Row],[rxn]],"-",-1)="UNKNOWN")</f>
        <v>0</v>
      </c>
      <c r="V755" s="1">
        <f>_xlfn.XLOOKUP(SUBSTITUTE(Table5[[#This Row],[rxn]],"RXN-","ENZLOAD-"),Table4[rxn],Table4[ub],0)</f>
        <v>0.44752437</v>
      </c>
      <c r="W755" s="1" t="b">
        <f>AND(Table5[[#This Row],[FVA ENZLOAD flux UB]]=0,Table5[[#This Row],[ENZ not made when it should be?]])</f>
        <v>0</v>
      </c>
    </row>
    <row r="756" spans="1:23" hidden="1">
      <c r="A756" s="1" t="s">
        <v>5234</v>
      </c>
      <c r="B756" s="1" t="str">
        <f>_xlfn.TEXTBEFORE(Table38[[#This Row],[all fluxes from kapp-slack]]," ",,,,"")</f>
        <v>ENZSYN-rt7697</v>
      </c>
      <c r="C756" s="1">
        <f>_xlfn.NUMBERVALUE(IFERROR(_xlfn.TEXTAFTER(Table38[[#This Row],[all fluxes from kapp-slack]]," ",-1,,,""),""))</f>
        <v>2.0184379400000001E-7</v>
      </c>
      <c r="F756" s="1" t="s">
        <v>7726</v>
      </c>
      <c r="G756" s="1" t="str">
        <f>_xlfn.TEXTBEFORE(Table5[[#This Row],[rxn     kapp_old        kapp_slack_ub   kapp_slack_lb]]," ")</f>
        <v>RXN-ECOAH140_x_FWD-rt8147</v>
      </c>
      <c r="H75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75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756" s="1">
        <f>_xlfn.NUMBERVALUE(_xlfn.TEXTAFTER(Table5[[#This Row],[rxn     kapp_old        kapp_slack_ub   kapp_slack_lb]]," ",-1))</f>
        <v>0</v>
      </c>
      <c r="K756" s="1">
        <f>_xlfn.XLOOKUP(SUBSTITUTE(Table5[[#This Row],[rxn]],"RXN-","ENZLOAD-"),ENZLOAD[name],ENZLOAD[flux],0)</f>
        <v>8.9195418770000006E-8</v>
      </c>
      <c r="L756" s="1" t="str">
        <f>"'"&amp;Table5[[#This Row],[rxn]]&amp;"'"&amp;CHAR(9)&amp;IF(AND(Table5[[#This Row],[kapp_slack_ub]]&lt;&gt;0,Table5[[#This Row],[kapp_old]]&lt;$F$1),$F$1,Table5[[#This Row],[kapp_old]])</f>
        <v>'RXN-ECOAH140_x_FWD-rt8147'	27141.27779288</v>
      </c>
      <c r="M756" s="1">
        <f>_xlfn.XLOOKUP(Table5[[#This Row],[rxn]],Table3[name],Table3[flux],$F$1)</f>
        <v>27141.277792879999</v>
      </c>
      <c r="N756" s="1">
        <f>IFERROR(Table5[[#This Row],[min flux]]/Table5[[#This Row],[associated enzload]],"")</f>
        <v>304290042775.25403</v>
      </c>
      <c r="O756" s="1">
        <f>_xlfn.NUMBERVALUE(IF(Table5[[#This Row],[flux/enzload]]="","",ABS($N$1-Table5[[#This Row],[flux/enzload]])))</f>
        <v>1095626274883.7</v>
      </c>
      <c r="P756" s="1">
        <f>Table5[[#This Row],[kapp_old]]+IFERROR(((Table5[[#This Row],[kapp_slack_ub]]-Table5[[#This Row],[kapp_slack_lb]])/Table5[[#This Row],[associated enzload]]),0)</f>
        <v>27141.277792879999</v>
      </c>
      <c r="Q756" s="1" t="str">
        <f>"'"&amp;Table5[[#This Row],[rxn]]&amp;"'"&amp;CHAR(9)&amp;Table5[[#This Row],[kapp + (slack_ub - slack_lb)/enzload]]</f>
        <v>'RXN-ECOAH140_x_FWD-rt8147'	27141.27779288</v>
      </c>
      <c r="R756" s="1">
        <f>_xlfn.XLOOKUP(Table5[[#This Row],[rxn]],Table38[name],Table38[flux],0)</f>
        <v>0</v>
      </c>
      <c r="S756" s="1">
        <f>_xlfn.XLOOKUP(SUBSTITUTE(Table5[[#This Row],[rxn]],"RXN-","ENZLOAD-"),Table38[name],Table38[flux],0)</f>
        <v>0</v>
      </c>
      <c r="T756" s="1" t="b">
        <f>AND(Table5[[#This Row],[ENZLOAD flux in kapp-slack.gms]]=0,Table5[[#This Row],[flux in kapp-slack.gms]]&lt;&gt;0,NOT(Table5[[#This Row],[spont or unknown?]]))</f>
        <v>0</v>
      </c>
      <c r="U756" s="1" t="b">
        <f>OR(_xlfn.TEXTAFTER(Table5[[#This Row],[rxn]],"-",-1)="SPONT",_xlfn.TEXTAFTER(Table5[[#This Row],[rxn]],"-",-1)="UNKNOWN")</f>
        <v>0</v>
      </c>
      <c r="V756" s="1">
        <f>_xlfn.XLOOKUP(SUBSTITUTE(Table5[[#This Row],[rxn]],"RXN-","ENZLOAD-"),Table4[rxn],Table4[ub],0)</f>
        <v>1.3888903699999999</v>
      </c>
      <c r="W756" s="1" t="b">
        <f>AND(Table5[[#This Row],[FVA ENZLOAD flux UB]]=0,Table5[[#This Row],[ENZ not made when it should be?]])</f>
        <v>0</v>
      </c>
    </row>
    <row r="757" spans="1:23" hidden="1">
      <c r="A757" s="1" t="s">
        <v>5235</v>
      </c>
      <c r="B757" s="1" t="str">
        <f>_xlfn.TEXTBEFORE(Table38[[#This Row],[all fluxes from kapp-slack]]," ",,,,"")</f>
        <v>ENZSYN-rt1948</v>
      </c>
      <c r="C757" s="1">
        <f>_xlfn.NUMBERVALUE(IFERROR(_xlfn.TEXTAFTER(Table38[[#This Row],[all fluxes from kapp-slack]]," ",-1,,,""),""))</f>
        <v>4.0724044999999999E-8</v>
      </c>
      <c r="F757" s="1" t="s">
        <v>7727</v>
      </c>
      <c r="G757" s="1" t="str">
        <f>_xlfn.TEXTBEFORE(Table5[[#This Row],[rxn     kapp_old        kapp_slack_ub   kapp_slack_lb]]," ")</f>
        <v>RXN-ECOAH141b_m_FWD-rt6437</v>
      </c>
      <c r="H75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75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757" s="1">
        <f>_xlfn.NUMBERVALUE(_xlfn.TEXTAFTER(Table5[[#This Row],[rxn     kapp_old        kapp_slack_ub   kapp_slack_lb]]," ",-1))</f>
        <v>0</v>
      </c>
      <c r="K757" s="1">
        <f>_xlfn.XLOOKUP(SUBSTITUTE(Table5[[#This Row],[rxn]],"RXN-","ENZLOAD-"),ENZLOAD[name],ENZLOAD[flux],0)</f>
        <v>6.6494360104999999E-7</v>
      </c>
      <c r="L757" s="1" t="str">
        <f>"'"&amp;Table5[[#This Row],[rxn]]&amp;"'"&amp;CHAR(9)&amp;IF(AND(Table5[[#This Row],[kapp_slack_ub]]&lt;&gt;0,Table5[[#This Row],[kapp_old]]&lt;$F$1),$F$1,Table5[[#This Row],[kapp_old]])</f>
        <v>'RXN-ECOAH141b_m_FWD-rt6437'	27141.27779288</v>
      </c>
      <c r="M757" s="1">
        <f>_xlfn.XLOOKUP(Table5[[#This Row],[rxn]],Table3[name],Table3[flux],$F$1)</f>
        <v>27141.277792879999</v>
      </c>
      <c r="N757" s="1">
        <f>IFERROR(Table5[[#This Row],[min flux]]/Table5[[#This Row],[associated enzload]],"")</f>
        <v>40817413311.477417</v>
      </c>
      <c r="O757" s="1">
        <f>_xlfn.NUMBERVALUE(IF(Table5[[#This Row],[flux/enzload]]="","",ABS($N$1-Table5[[#This Row],[flux/enzload]])))</f>
        <v>1359098904347.48</v>
      </c>
      <c r="P757" s="1">
        <f>Table5[[#This Row],[kapp_old]]+IFERROR(((Table5[[#This Row],[kapp_slack_ub]]-Table5[[#This Row],[kapp_slack_lb]])/Table5[[#This Row],[associated enzload]]),0)</f>
        <v>27141.277792879999</v>
      </c>
      <c r="Q757" s="1" t="str">
        <f>"'"&amp;Table5[[#This Row],[rxn]]&amp;"'"&amp;CHAR(9)&amp;Table5[[#This Row],[kapp + (slack_ub - slack_lb)/enzload]]</f>
        <v>'RXN-ECOAH141b_m_FWD-rt6437'	27141.27779288</v>
      </c>
      <c r="R757" s="1">
        <f>_xlfn.XLOOKUP(Table5[[#This Row],[rxn]],Table38[name],Table38[flux],0)</f>
        <v>0</v>
      </c>
      <c r="S757" s="1">
        <f>_xlfn.XLOOKUP(SUBSTITUTE(Table5[[#This Row],[rxn]],"RXN-","ENZLOAD-"),Table38[name],Table38[flux],0)</f>
        <v>0</v>
      </c>
      <c r="T757" s="1" t="b">
        <f>AND(Table5[[#This Row],[ENZLOAD flux in kapp-slack.gms]]=0,Table5[[#This Row],[flux in kapp-slack.gms]]&lt;&gt;0,NOT(Table5[[#This Row],[spont or unknown?]]))</f>
        <v>0</v>
      </c>
      <c r="U757" s="1" t="b">
        <f>OR(_xlfn.TEXTAFTER(Table5[[#This Row],[rxn]],"-",-1)="SPONT",_xlfn.TEXTAFTER(Table5[[#This Row],[rxn]],"-",-1)="UNKNOWN")</f>
        <v>0</v>
      </c>
      <c r="V757" s="1">
        <f>_xlfn.XLOOKUP(SUBSTITUTE(Table5[[#This Row],[rxn]],"RXN-","ENZLOAD-"),Table4[rxn],Table4[ub],0)</f>
        <v>1.38875741</v>
      </c>
      <c r="W757" s="1" t="b">
        <f>AND(Table5[[#This Row],[FVA ENZLOAD flux UB]]=0,Table5[[#This Row],[ENZ not made when it should be?]])</f>
        <v>0</v>
      </c>
    </row>
    <row r="758" spans="1:23" hidden="1">
      <c r="A758" s="1" t="s">
        <v>5236</v>
      </c>
      <c r="B758" s="1" t="str">
        <f>_xlfn.TEXTBEFORE(Table38[[#This Row],[all fluxes from kapp-slack]]," ",,,,"")</f>
        <v>ENZSYN-rt7506</v>
      </c>
      <c r="C758" s="1">
        <f>_xlfn.NUMBERVALUE(IFERROR(_xlfn.TEXTAFTER(Table38[[#This Row],[all fluxes from kapp-slack]]," ",-1,,,""),""))</f>
        <v>1.359934376E-5</v>
      </c>
      <c r="F758" s="1" t="s">
        <v>7728</v>
      </c>
      <c r="G758" s="1" t="str">
        <f>_xlfn.TEXTBEFORE(Table5[[#This Row],[rxn     kapp_old        kapp_slack_ub   kapp_slack_lb]]," ")</f>
        <v>RXN-ECOAH141b_x_FWD-rt2994</v>
      </c>
      <c r="H75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75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758" s="1">
        <f>_xlfn.NUMBERVALUE(_xlfn.TEXTAFTER(Table5[[#This Row],[rxn     kapp_old        kapp_slack_ub   kapp_slack_lb]]," ",-1))</f>
        <v>0</v>
      </c>
      <c r="K758" s="1">
        <f>_xlfn.XLOOKUP(SUBSTITUTE(Table5[[#This Row],[rxn]],"RXN-","ENZLOAD-"),ENZLOAD[name],ENZLOAD[flux],0)</f>
        <v>6.6153703929999899E-7</v>
      </c>
      <c r="L758" s="1" t="str">
        <f>"'"&amp;Table5[[#This Row],[rxn]]&amp;"'"&amp;CHAR(9)&amp;IF(AND(Table5[[#This Row],[kapp_slack_ub]]&lt;&gt;0,Table5[[#This Row],[kapp_old]]&lt;$F$1),$F$1,Table5[[#This Row],[kapp_old]])</f>
        <v>'RXN-ECOAH141b_x_FWD-rt2994'	27141.27779288</v>
      </c>
      <c r="M758" s="1">
        <f>_xlfn.XLOOKUP(Table5[[#This Row],[rxn]],Table3[name],Table3[flux],$F$1)</f>
        <v>27141.277792879999</v>
      </c>
      <c r="N758" s="1">
        <f>IFERROR(Table5[[#This Row],[min flux]]/Table5[[#This Row],[associated enzload]],"")</f>
        <v>41027601147.774521</v>
      </c>
      <c r="O758" s="1">
        <f>_xlfn.NUMBERVALUE(IF(Table5[[#This Row],[flux/enzload]]="","",ABS($N$1-Table5[[#This Row],[flux/enzload]])))</f>
        <v>1358888716511.1799</v>
      </c>
      <c r="P758" s="1">
        <f>Table5[[#This Row],[kapp_old]]+IFERROR(((Table5[[#This Row],[kapp_slack_ub]]-Table5[[#This Row],[kapp_slack_lb]])/Table5[[#This Row],[associated enzload]]),0)</f>
        <v>27141.277792879999</v>
      </c>
      <c r="Q758" s="1" t="str">
        <f>"'"&amp;Table5[[#This Row],[rxn]]&amp;"'"&amp;CHAR(9)&amp;Table5[[#This Row],[kapp + (slack_ub - slack_lb)/enzload]]</f>
        <v>'RXN-ECOAH141b_x_FWD-rt2994'	27141.27779288</v>
      </c>
      <c r="R758" s="1">
        <f>_xlfn.XLOOKUP(Table5[[#This Row],[rxn]],Table38[name],Table38[flux],0)</f>
        <v>0</v>
      </c>
      <c r="S758" s="1">
        <f>_xlfn.XLOOKUP(SUBSTITUTE(Table5[[#This Row],[rxn]],"RXN-","ENZLOAD-"),Table38[name],Table38[flux],0)</f>
        <v>0</v>
      </c>
      <c r="T758" s="1" t="b">
        <f>AND(Table5[[#This Row],[ENZLOAD flux in kapp-slack.gms]]=0,Table5[[#This Row],[flux in kapp-slack.gms]]&lt;&gt;0,NOT(Table5[[#This Row],[spont or unknown?]]))</f>
        <v>0</v>
      </c>
      <c r="U758" s="1" t="b">
        <f>OR(_xlfn.TEXTAFTER(Table5[[#This Row],[rxn]],"-",-1)="SPONT",_xlfn.TEXTAFTER(Table5[[#This Row],[rxn]],"-",-1)="UNKNOWN")</f>
        <v>0</v>
      </c>
      <c r="V758" s="1">
        <f>_xlfn.XLOOKUP(SUBSTITUTE(Table5[[#This Row],[rxn]],"RXN-","ENZLOAD-"),Table4[rxn],Table4[ub],0)</f>
        <v>0.44752437</v>
      </c>
      <c r="W758" s="1" t="b">
        <f>AND(Table5[[#This Row],[FVA ENZLOAD flux UB]]=0,Table5[[#This Row],[ENZ not made when it should be?]])</f>
        <v>0</v>
      </c>
    </row>
    <row r="759" spans="1:23" hidden="1">
      <c r="A759" s="1" t="s">
        <v>5237</v>
      </c>
      <c r="B759" s="1" t="str">
        <f>_xlfn.TEXTBEFORE(Table38[[#This Row],[all fluxes from kapp-slack]]," ",,,,"")</f>
        <v>ENZSYN-rt0873</v>
      </c>
      <c r="C759" s="1">
        <f>_xlfn.NUMBERVALUE(IFERROR(_xlfn.TEXTAFTER(Table38[[#This Row],[all fluxes from kapp-slack]]," ",-1,,,""),""))</f>
        <v>2.9375635909999998E-6</v>
      </c>
      <c r="F759" s="1" t="s">
        <v>7729</v>
      </c>
      <c r="G759" s="1" t="str">
        <f>_xlfn.TEXTBEFORE(Table5[[#This Row],[rxn     kapp_old        kapp_slack_ub   kapp_slack_lb]]," ")</f>
        <v>RXN-ECOAH141b_x_FWD-rt8147</v>
      </c>
      <c r="H75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75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759" s="1">
        <f>_xlfn.NUMBERVALUE(_xlfn.TEXTAFTER(Table5[[#This Row],[rxn     kapp_old        kapp_slack_ub   kapp_slack_lb]]," ",-1))</f>
        <v>0</v>
      </c>
      <c r="K759" s="1">
        <f>_xlfn.XLOOKUP(SUBSTITUTE(Table5[[#This Row],[rxn]],"RXN-","ENZLOAD-"),ENZLOAD[name],ENZLOAD[flux],0)</f>
        <v>8.9195418770000006E-8</v>
      </c>
      <c r="L759" s="1" t="str">
        <f>"'"&amp;Table5[[#This Row],[rxn]]&amp;"'"&amp;CHAR(9)&amp;IF(AND(Table5[[#This Row],[kapp_slack_ub]]&lt;&gt;0,Table5[[#This Row],[kapp_old]]&lt;$F$1),$F$1,Table5[[#This Row],[kapp_old]])</f>
        <v>'RXN-ECOAH141b_x_FWD-rt8147'	27141.27779288</v>
      </c>
      <c r="M759" s="1">
        <f>_xlfn.XLOOKUP(Table5[[#This Row],[rxn]],Table3[name],Table3[flux],$F$1)</f>
        <v>27141.277792879999</v>
      </c>
      <c r="N759" s="1">
        <f>IFERROR(Table5[[#This Row],[min flux]]/Table5[[#This Row],[associated enzload]],"")</f>
        <v>304290042775.25403</v>
      </c>
      <c r="O759" s="1">
        <f>_xlfn.NUMBERVALUE(IF(Table5[[#This Row],[flux/enzload]]="","",ABS($N$1-Table5[[#This Row],[flux/enzload]])))</f>
        <v>1095626274883.7</v>
      </c>
      <c r="P759" s="1">
        <f>Table5[[#This Row],[kapp_old]]+IFERROR(((Table5[[#This Row],[kapp_slack_ub]]-Table5[[#This Row],[kapp_slack_lb]])/Table5[[#This Row],[associated enzload]]),0)</f>
        <v>27141.277792879999</v>
      </c>
      <c r="Q759" s="1" t="str">
        <f>"'"&amp;Table5[[#This Row],[rxn]]&amp;"'"&amp;CHAR(9)&amp;Table5[[#This Row],[kapp + (slack_ub - slack_lb)/enzload]]</f>
        <v>'RXN-ECOAH141b_x_FWD-rt8147'	27141.27779288</v>
      </c>
      <c r="R759" s="1">
        <f>_xlfn.XLOOKUP(Table5[[#This Row],[rxn]],Table38[name],Table38[flux],0)</f>
        <v>0</v>
      </c>
      <c r="S759" s="1">
        <f>_xlfn.XLOOKUP(SUBSTITUTE(Table5[[#This Row],[rxn]],"RXN-","ENZLOAD-"),Table38[name],Table38[flux],0)</f>
        <v>0</v>
      </c>
      <c r="T759" s="1" t="b">
        <f>AND(Table5[[#This Row],[ENZLOAD flux in kapp-slack.gms]]=0,Table5[[#This Row],[flux in kapp-slack.gms]]&lt;&gt;0,NOT(Table5[[#This Row],[spont or unknown?]]))</f>
        <v>0</v>
      </c>
      <c r="U759" s="1" t="b">
        <f>OR(_xlfn.TEXTAFTER(Table5[[#This Row],[rxn]],"-",-1)="SPONT",_xlfn.TEXTAFTER(Table5[[#This Row],[rxn]],"-",-1)="UNKNOWN")</f>
        <v>0</v>
      </c>
      <c r="V759" s="1">
        <f>_xlfn.XLOOKUP(SUBSTITUTE(Table5[[#This Row],[rxn]],"RXN-","ENZLOAD-"),Table4[rxn],Table4[ub],0)</f>
        <v>1.3888903699999999</v>
      </c>
      <c r="W759" s="1" t="b">
        <f>AND(Table5[[#This Row],[FVA ENZLOAD flux UB]]=0,Table5[[#This Row],[ENZ not made when it should be?]])</f>
        <v>0</v>
      </c>
    </row>
    <row r="760" spans="1:23" hidden="1">
      <c r="A760" s="1" t="s">
        <v>5238</v>
      </c>
      <c r="B760" s="1" t="str">
        <f>_xlfn.TEXTBEFORE(Table38[[#This Row],[all fluxes from kapp-slack]]," ",,,,"")</f>
        <v>ENZSYN-rt0334</v>
      </c>
      <c r="C760" s="1">
        <f>_xlfn.NUMBERVALUE(IFERROR(_xlfn.TEXTAFTER(Table38[[#This Row],[all fluxes from kapp-slack]]," ",-1,,,""),""))</f>
        <v>2.0473205000000001E-7</v>
      </c>
      <c r="F760" s="1" t="s">
        <v>7730</v>
      </c>
      <c r="G760" s="1" t="str">
        <f>_xlfn.TEXTBEFORE(Table5[[#This Row],[rxn     kapp_old        kapp_slack_ub   kapp_slack_lb]]," ")</f>
        <v>RXN-ECOAH141c_m_FWD-rt6437</v>
      </c>
      <c r="H76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76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760" s="1">
        <f>_xlfn.NUMBERVALUE(_xlfn.TEXTAFTER(Table5[[#This Row],[rxn     kapp_old        kapp_slack_ub   kapp_slack_lb]]," ",-1))</f>
        <v>0</v>
      </c>
      <c r="K760" s="1">
        <f>_xlfn.XLOOKUP(SUBSTITUTE(Table5[[#This Row],[rxn]],"RXN-","ENZLOAD-"),ENZLOAD[name],ENZLOAD[flux],0)</f>
        <v>6.6494360104999999E-7</v>
      </c>
      <c r="L760" s="1" t="str">
        <f>"'"&amp;Table5[[#This Row],[rxn]]&amp;"'"&amp;CHAR(9)&amp;IF(AND(Table5[[#This Row],[kapp_slack_ub]]&lt;&gt;0,Table5[[#This Row],[kapp_old]]&lt;$F$1),$F$1,Table5[[#This Row],[kapp_old]])</f>
        <v>'RXN-ECOAH141c_m_FWD-rt6437'	27141.27779288</v>
      </c>
      <c r="M760" s="1">
        <f>_xlfn.XLOOKUP(Table5[[#This Row],[rxn]],Table3[name],Table3[flux],$F$1)</f>
        <v>27141.277792879999</v>
      </c>
      <c r="N760" s="1">
        <f>IFERROR(Table5[[#This Row],[min flux]]/Table5[[#This Row],[associated enzload]],"")</f>
        <v>40817413311.477417</v>
      </c>
      <c r="O760" s="1">
        <f>_xlfn.NUMBERVALUE(IF(Table5[[#This Row],[flux/enzload]]="","",ABS($N$1-Table5[[#This Row],[flux/enzload]])))</f>
        <v>1359098904347.48</v>
      </c>
      <c r="P760" s="1">
        <f>Table5[[#This Row],[kapp_old]]+IFERROR(((Table5[[#This Row],[kapp_slack_ub]]-Table5[[#This Row],[kapp_slack_lb]])/Table5[[#This Row],[associated enzload]]),0)</f>
        <v>27141.277792879999</v>
      </c>
      <c r="Q760" s="1" t="str">
        <f>"'"&amp;Table5[[#This Row],[rxn]]&amp;"'"&amp;CHAR(9)&amp;Table5[[#This Row],[kapp + (slack_ub - slack_lb)/enzload]]</f>
        <v>'RXN-ECOAH141c_m_FWD-rt6437'	27141.27779288</v>
      </c>
      <c r="R760" s="1">
        <f>_xlfn.XLOOKUP(Table5[[#This Row],[rxn]],Table38[name],Table38[flux],0)</f>
        <v>0</v>
      </c>
      <c r="S760" s="1">
        <f>_xlfn.XLOOKUP(SUBSTITUTE(Table5[[#This Row],[rxn]],"RXN-","ENZLOAD-"),Table38[name],Table38[flux],0)</f>
        <v>0</v>
      </c>
      <c r="T760" s="1" t="b">
        <f>AND(Table5[[#This Row],[ENZLOAD flux in kapp-slack.gms]]=0,Table5[[#This Row],[flux in kapp-slack.gms]]&lt;&gt;0,NOT(Table5[[#This Row],[spont or unknown?]]))</f>
        <v>0</v>
      </c>
      <c r="U760" s="1" t="b">
        <f>OR(_xlfn.TEXTAFTER(Table5[[#This Row],[rxn]],"-",-1)="SPONT",_xlfn.TEXTAFTER(Table5[[#This Row],[rxn]],"-",-1)="UNKNOWN")</f>
        <v>0</v>
      </c>
      <c r="V760" s="1">
        <f>_xlfn.XLOOKUP(SUBSTITUTE(Table5[[#This Row],[rxn]],"RXN-","ENZLOAD-"),Table4[rxn],Table4[ub],0)</f>
        <v>1.38875741</v>
      </c>
      <c r="W760" s="1" t="b">
        <f>AND(Table5[[#This Row],[FVA ENZLOAD flux UB]]=0,Table5[[#This Row],[ENZ not made when it should be?]])</f>
        <v>0</v>
      </c>
    </row>
    <row r="761" spans="1:23" hidden="1">
      <c r="A761" s="1" t="s">
        <v>5239</v>
      </c>
      <c r="B761" s="1" t="str">
        <f>_xlfn.TEXTBEFORE(Table38[[#This Row],[all fluxes from kapp-slack]]," ",,,,"")</f>
        <v>ENZSYN-rt3985</v>
      </c>
      <c r="C761" s="1">
        <f>_xlfn.NUMBERVALUE(IFERROR(_xlfn.TEXTAFTER(Table38[[#This Row],[all fluxes from kapp-slack]]," ",-1,,,""),""))</f>
        <v>5.4195500000000002E-10</v>
      </c>
      <c r="F761" s="1" t="s">
        <v>7731</v>
      </c>
      <c r="G761" s="1" t="str">
        <f>_xlfn.TEXTBEFORE(Table5[[#This Row],[rxn     kapp_old        kapp_slack_ub   kapp_slack_lb]]," ")</f>
        <v>RXN-ECOAH141c_x_FWD-rt2994</v>
      </c>
      <c r="H76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76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761" s="1">
        <f>_xlfn.NUMBERVALUE(_xlfn.TEXTAFTER(Table5[[#This Row],[rxn     kapp_old        kapp_slack_ub   kapp_slack_lb]]," ",-1))</f>
        <v>0</v>
      </c>
      <c r="K761" s="1">
        <f>_xlfn.XLOOKUP(SUBSTITUTE(Table5[[#This Row],[rxn]],"RXN-","ENZLOAD-"),ENZLOAD[name],ENZLOAD[flux],0)</f>
        <v>6.6153703929999899E-7</v>
      </c>
      <c r="L761" s="1" t="str">
        <f>"'"&amp;Table5[[#This Row],[rxn]]&amp;"'"&amp;CHAR(9)&amp;IF(AND(Table5[[#This Row],[kapp_slack_ub]]&lt;&gt;0,Table5[[#This Row],[kapp_old]]&lt;$F$1),$F$1,Table5[[#This Row],[kapp_old]])</f>
        <v>'RXN-ECOAH141c_x_FWD-rt2994'	27141.27779288</v>
      </c>
      <c r="M761" s="1">
        <f>_xlfn.XLOOKUP(Table5[[#This Row],[rxn]],Table3[name],Table3[flux],$F$1)</f>
        <v>27141.277792879999</v>
      </c>
      <c r="N761" s="1">
        <f>IFERROR(Table5[[#This Row],[min flux]]/Table5[[#This Row],[associated enzload]],"")</f>
        <v>41027601147.774521</v>
      </c>
      <c r="O761" s="1">
        <f>_xlfn.NUMBERVALUE(IF(Table5[[#This Row],[flux/enzload]]="","",ABS($N$1-Table5[[#This Row],[flux/enzload]])))</f>
        <v>1358888716511.1799</v>
      </c>
      <c r="P761" s="1">
        <f>Table5[[#This Row],[kapp_old]]+IFERROR(((Table5[[#This Row],[kapp_slack_ub]]-Table5[[#This Row],[kapp_slack_lb]])/Table5[[#This Row],[associated enzload]]),0)</f>
        <v>27141.277792879999</v>
      </c>
      <c r="Q761" s="1" t="str">
        <f>"'"&amp;Table5[[#This Row],[rxn]]&amp;"'"&amp;CHAR(9)&amp;Table5[[#This Row],[kapp + (slack_ub - slack_lb)/enzload]]</f>
        <v>'RXN-ECOAH141c_x_FWD-rt2994'	27141.27779288</v>
      </c>
      <c r="R761" s="1">
        <f>_xlfn.XLOOKUP(Table5[[#This Row],[rxn]],Table38[name],Table38[flux],0)</f>
        <v>0</v>
      </c>
      <c r="S761" s="1">
        <f>_xlfn.XLOOKUP(SUBSTITUTE(Table5[[#This Row],[rxn]],"RXN-","ENZLOAD-"),Table38[name],Table38[flux],0)</f>
        <v>0</v>
      </c>
      <c r="T761" s="1" t="b">
        <f>AND(Table5[[#This Row],[ENZLOAD flux in kapp-slack.gms]]=0,Table5[[#This Row],[flux in kapp-slack.gms]]&lt;&gt;0,NOT(Table5[[#This Row],[spont or unknown?]]))</f>
        <v>0</v>
      </c>
      <c r="U761" s="1" t="b">
        <f>OR(_xlfn.TEXTAFTER(Table5[[#This Row],[rxn]],"-",-1)="SPONT",_xlfn.TEXTAFTER(Table5[[#This Row],[rxn]],"-",-1)="UNKNOWN")</f>
        <v>0</v>
      </c>
      <c r="V761" s="1">
        <f>_xlfn.XLOOKUP(SUBSTITUTE(Table5[[#This Row],[rxn]],"RXN-","ENZLOAD-"),Table4[rxn],Table4[ub],0)</f>
        <v>0.44752437</v>
      </c>
      <c r="W761" s="1" t="b">
        <f>AND(Table5[[#This Row],[FVA ENZLOAD flux UB]]=0,Table5[[#This Row],[ENZ not made when it should be?]])</f>
        <v>0</v>
      </c>
    </row>
    <row r="762" spans="1:23" hidden="1">
      <c r="A762" s="1" t="s">
        <v>5240</v>
      </c>
      <c r="B762" s="1" t="str">
        <f>_xlfn.TEXTBEFORE(Table38[[#This Row],[all fluxes from kapp-slack]]," ",,,,"")</f>
        <v>ENZSYN-rt7511</v>
      </c>
      <c r="C762" s="1">
        <f>_xlfn.NUMBERVALUE(IFERROR(_xlfn.TEXTAFTER(Table38[[#This Row],[all fluxes from kapp-slack]]," ",-1,,,""),""))</f>
        <v>2.0737374337000001E-5</v>
      </c>
      <c r="F762" s="1" t="s">
        <v>7732</v>
      </c>
      <c r="G762" s="1" t="str">
        <f>_xlfn.TEXTBEFORE(Table5[[#This Row],[rxn     kapp_old        kapp_slack_ub   kapp_slack_lb]]," ")</f>
        <v>RXN-ECOAH141c_x_FWD-rt8147</v>
      </c>
      <c r="H76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76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762" s="1">
        <f>_xlfn.NUMBERVALUE(_xlfn.TEXTAFTER(Table5[[#This Row],[rxn     kapp_old        kapp_slack_ub   kapp_slack_lb]]," ",-1))</f>
        <v>0</v>
      </c>
      <c r="K762" s="1">
        <f>_xlfn.XLOOKUP(SUBSTITUTE(Table5[[#This Row],[rxn]],"RXN-","ENZLOAD-"),ENZLOAD[name],ENZLOAD[flux],0)</f>
        <v>8.9195418770000006E-8</v>
      </c>
      <c r="L762" s="1" t="str">
        <f>"'"&amp;Table5[[#This Row],[rxn]]&amp;"'"&amp;CHAR(9)&amp;IF(AND(Table5[[#This Row],[kapp_slack_ub]]&lt;&gt;0,Table5[[#This Row],[kapp_old]]&lt;$F$1),$F$1,Table5[[#This Row],[kapp_old]])</f>
        <v>'RXN-ECOAH141c_x_FWD-rt8147'	27141.27779288</v>
      </c>
      <c r="M762" s="1">
        <f>_xlfn.XLOOKUP(Table5[[#This Row],[rxn]],Table3[name],Table3[flux],$F$1)</f>
        <v>27141.277792879999</v>
      </c>
      <c r="N762" s="1">
        <f>IFERROR(Table5[[#This Row],[min flux]]/Table5[[#This Row],[associated enzload]],"")</f>
        <v>304290042775.25403</v>
      </c>
      <c r="O762" s="1">
        <f>_xlfn.NUMBERVALUE(IF(Table5[[#This Row],[flux/enzload]]="","",ABS($N$1-Table5[[#This Row],[flux/enzload]])))</f>
        <v>1095626274883.7</v>
      </c>
      <c r="P762" s="1">
        <f>Table5[[#This Row],[kapp_old]]+IFERROR(((Table5[[#This Row],[kapp_slack_ub]]-Table5[[#This Row],[kapp_slack_lb]])/Table5[[#This Row],[associated enzload]]),0)</f>
        <v>27141.277792879999</v>
      </c>
      <c r="Q762" s="1" t="str">
        <f>"'"&amp;Table5[[#This Row],[rxn]]&amp;"'"&amp;CHAR(9)&amp;Table5[[#This Row],[kapp + (slack_ub - slack_lb)/enzload]]</f>
        <v>'RXN-ECOAH141c_x_FWD-rt8147'	27141.27779288</v>
      </c>
      <c r="R762" s="1">
        <f>_xlfn.XLOOKUP(Table5[[#This Row],[rxn]],Table38[name],Table38[flux],0)</f>
        <v>0</v>
      </c>
      <c r="S762" s="1">
        <f>_xlfn.XLOOKUP(SUBSTITUTE(Table5[[#This Row],[rxn]],"RXN-","ENZLOAD-"),Table38[name],Table38[flux],0)</f>
        <v>0</v>
      </c>
      <c r="T762" s="1" t="b">
        <f>AND(Table5[[#This Row],[ENZLOAD flux in kapp-slack.gms]]=0,Table5[[#This Row],[flux in kapp-slack.gms]]&lt;&gt;0,NOT(Table5[[#This Row],[spont or unknown?]]))</f>
        <v>0</v>
      </c>
      <c r="U762" s="1" t="b">
        <f>OR(_xlfn.TEXTAFTER(Table5[[#This Row],[rxn]],"-",-1)="SPONT",_xlfn.TEXTAFTER(Table5[[#This Row],[rxn]],"-",-1)="UNKNOWN")</f>
        <v>0</v>
      </c>
      <c r="V762" s="1">
        <f>_xlfn.XLOOKUP(SUBSTITUTE(Table5[[#This Row],[rxn]],"RXN-","ENZLOAD-"),Table4[rxn],Table4[ub],0)</f>
        <v>1.3888903699999999</v>
      </c>
      <c r="W762" s="1" t="b">
        <f>AND(Table5[[#This Row],[FVA ENZLOAD flux UB]]=0,Table5[[#This Row],[ENZ not made when it should be?]])</f>
        <v>0</v>
      </c>
    </row>
    <row r="763" spans="1:23" hidden="1">
      <c r="A763" s="1" t="s">
        <v>5241</v>
      </c>
      <c r="B763" s="1" t="str">
        <f>_xlfn.TEXTBEFORE(Table38[[#This Row],[all fluxes from kapp-slack]]," ",,,,"")</f>
        <v>ENZSYN-rt0168</v>
      </c>
      <c r="C763" s="1">
        <f>_xlfn.NUMBERVALUE(IFERROR(_xlfn.TEXTAFTER(Table38[[#This Row],[all fluxes from kapp-slack]]," ",-1,,,""),""))</f>
        <v>5.4958099999999999E-10</v>
      </c>
      <c r="F763" s="1" t="s">
        <v>7733</v>
      </c>
      <c r="G763" s="1" t="str">
        <f>_xlfn.TEXTBEFORE(Table5[[#This Row],[rxn     kapp_old        kapp_slack_ub   kapp_slack_lb]]," ")</f>
        <v>RXN-ECOAH142_x_FWD-rt2994</v>
      </c>
      <c r="H76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76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763" s="1">
        <f>_xlfn.NUMBERVALUE(_xlfn.TEXTAFTER(Table5[[#This Row],[rxn     kapp_old        kapp_slack_ub   kapp_slack_lb]]," ",-1))</f>
        <v>0</v>
      </c>
      <c r="K763" s="1">
        <f>_xlfn.XLOOKUP(SUBSTITUTE(Table5[[#This Row],[rxn]],"RXN-","ENZLOAD-"),ENZLOAD[name],ENZLOAD[flux],0)</f>
        <v>6.6153703929999899E-7</v>
      </c>
      <c r="L763" s="1" t="str">
        <f>"'"&amp;Table5[[#This Row],[rxn]]&amp;"'"&amp;CHAR(9)&amp;IF(AND(Table5[[#This Row],[kapp_slack_ub]]&lt;&gt;0,Table5[[#This Row],[kapp_old]]&lt;$F$1),$F$1,Table5[[#This Row],[kapp_old]])</f>
        <v>'RXN-ECOAH142_x_FWD-rt2994'	27141.27779288</v>
      </c>
      <c r="M763" s="1">
        <f>_xlfn.XLOOKUP(Table5[[#This Row],[rxn]],Table3[name],Table3[flux],$F$1)</f>
        <v>27141.277792879999</v>
      </c>
      <c r="N763" s="1">
        <f>IFERROR(Table5[[#This Row],[min flux]]/Table5[[#This Row],[associated enzload]],"")</f>
        <v>41027601147.774521</v>
      </c>
      <c r="O763" s="1">
        <f>_xlfn.NUMBERVALUE(IF(Table5[[#This Row],[flux/enzload]]="","",ABS($N$1-Table5[[#This Row],[flux/enzload]])))</f>
        <v>1358888716511.1799</v>
      </c>
      <c r="P763" s="1">
        <f>Table5[[#This Row],[kapp_old]]+IFERROR(((Table5[[#This Row],[kapp_slack_ub]]-Table5[[#This Row],[kapp_slack_lb]])/Table5[[#This Row],[associated enzload]]),0)</f>
        <v>27141.277792879999</v>
      </c>
      <c r="Q763" s="1" t="str">
        <f>"'"&amp;Table5[[#This Row],[rxn]]&amp;"'"&amp;CHAR(9)&amp;Table5[[#This Row],[kapp + (slack_ub - slack_lb)/enzload]]</f>
        <v>'RXN-ECOAH142_x_FWD-rt2994'	27141.27779288</v>
      </c>
      <c r="R763" s="1">
        <f>_xlfn.XLOOKUP(Table5[[#This Row],[rxn]],Table38[name],Table38[flux],0)</f>
        <v>0</v>
      </c>
      <c r="S763" s="1">
        <f>_xlfn.XLOOKUP(SUBSTITUTE(Table5[[#This Row],[rxn]],"RXN-","ENZLOAD-"),Table38[name],Table38[flux],0)</f>
        <v>0</v>
      </c>
      <c r="T763" s="1" t="b">
        <f>AND(Table5[[#This Row],[ENZLOAD flux in kapp-slack.gms]]=0,Table5[[#This Row],[flux in kapp-slack.gms]]&lt;&gt;0,NOT(Table5[[#This Row],[spont or unknown?]]))</f>
        <v>0</v>
      </c>
      <c r="U763" s="1" t="b">
        <f>OR(_xlfn.TEXTAFTER(Table5[[#This Row],[rxn]],"-",-1)="SPONT",_xlfn.TEXTAFTER(Table5[[#This Row],[rxn]],"-",-1)="UNKNOWN")</f>
        <v>0</v>
      </c>
      <c r="V763" s="1">
        <f>_xlfn.XLOOKUP(SUBSTITUTE(Table5[[#This Row],[rxn]],"RXN-","ENZLOAD-"),Table4[rxn],Table4[ub],0)</f>
        <v>0.44752437</v>
      </c>
      <c r="W763" s="1" t="b">
        <f>AND(Table5[[#This Row],[FVA ENZLOAD flux UB]]=0,Table5[[#This Row],[ENZ not made when it should be?]])</f>
        <v>0</v>
      </c>
    </row>
    <row r="764" spans="1:23" hidden="1">
      <c r="A764" s="1" t="s">
        <v>5242</v>
      </c>
      <c r="B764" s="1" t="str">
        <f>_xlfn.TEXTBEFORE(Table38[[#This Row],[all fluxes from kapp-slack]]," ",,,,"")</f>
        <v>ENZSYN-rt0852</v>
      </c>
      <c r="C764" s="1">
        <f>_xlfn.NUMBERVALUE(IFERROR(_xlfn.TEXTAFTER(Table38[[#This Row],[all fluxes from kapp-slack]]," ",-1,,,""),""))</f>
        <v>1.995136272E-6</v>
      </c>
      <c r="F764" s="1" t="s">
        <v>7734</v>
      </c>
      <c r="G764" s="1" t="str">
        <f>_xlfn.TEXTBEFORE(Table5[[#This Row],[rxn     kapp_old        kapp_slack_ub   kapp_slack_lb]]," ")</f>
        <v>RXN-ECOAH142_x_FWD-rt8147</v>
      </c>
      <c r="H76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76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764" s="1">
        <f>_xlfn.NUMBERVALUE(_xlfn.TEXTAFTER(Table5[[#This Row],[rxn     kapp_old        kapp_slack_ub   kapp_slack_lb]]," ",-1))</f>
        <v>0</v>
      </c>
      <c r="K764" s="1">
        <f>_xlfn.XLOOKUP(SUBSTITUTE(Table5[[#This Row],[rxn]],"RXN-","ENZLOAD-"),ENZLOAD[name],ENZLOAD[flux],0)</f>
        <v>8.9195418770000006E-8</v>
      </c>
      <c r="L764" s="1" t="str">
        <f>"'"&amp;Table5[[#This Row],[rxn]]&amp;"'"&amp;CHAR(9)&amp;IF(AND(Table5[[#This Row],[kapp_slack_ub]]&lt;&gt;0,Table5[[#This Row],[kapp_old]]&lt;$F$1),$F$1,Table5[[#This Row],[kapp_old]])</f>
        <v>'RXN-ECOAH142_x_FWD-rt8147'	27141.27779288</v>
      </c>
      <c r="M764" s="1">
        <f>_xlfn.XLOOKUP(Table5[[#This Row],[rxn]],Table3[name],Table3[flux],$F$1)</f>
        <v>27141.277792879999</v>
      </c>
      <c r="N764" s="1">
        <f>IFERROR(Table5[[#This Row],[min flux]]/Table5[[#This Row],[associated enzload]],"")</f>
        <v>304290042775.25403</v>
      </c>
      <c r="O764" s="1">
        <f>_xlfn.NUMBERVALUE(IF(Table5[[#This Row],[flux/enzload]]="","",ABS($N$1-Table5[[#This Row],[flux/enzload]])))</f>
        <v>1095626274883.7</v>
      </c>
      <c r="P764" s="1">
        <f>Table5[[#This Row],[kapp_old]]+IFERROR(((Table5[[#This Row],[kapp_slack_ub]]-Table5[[#This Row],[kapp_slack_lb]])/Table5[[#This Row],[associated enzload]]),0)</f>
        <v>27141.277792879999</v>
      </c>
      <c r="Q764" s="1" t="str">
        <f>"'"&amp;Table5[[#This Row],[rxn]]&amp;"'"&amp;CHAR(9)&amp;Table5[[#This Row],[kapp + (slack_ub - slack_lb)/enzload]]</f>
        <v>'RXN-ECOAH142_x_FWD-rt8147'	27141.27779288</v>
      </c>
      <c r="R764" s="1">
        <f>_xlfn.XLOOKUP(Table5[[#This Row],[rxn]],Table38[name],Table38[flux],0)</f>
        <v>0</v>
      </c>
      <c r="S764" s="1">
        <f>_xlfn.XLOOKUP(SUBSTITUTE(Table5[[#This Row],[rxn]],"RXN-","ENZLOAD-"),Table38[name],Table38[flux],0)</f>
        <v>0</v>
      </c>
      <c r="T764" s="1" t="b">
        <f>AND(Table5[[#This Row],[ENZLOAD flux in kapp-slack.gms]]=0,Table5[[#This Row],[flux in kapp-slack.gms]]&lt;&gt;0,NOT(Table5[[#This Row],[spont or unknown?]]))</f>
        <v>0</v>
      </c>
      <c r="U764" s="1" t="b">
        <f>OR(_xlfn.TEXTAFTER(Table5[[#This Row],[rxn]],"-",-1)="SPONT",_xlfn.TEXTAFTER(Table5[[#This Row],[rxn]],"-",-1)="UNKNOWN")</f>
        <v>0</v>
      </c>
      <c r="V764" s="1">
        <f>_xlfn.XLOOKUP(SUBSTITUTE(Table5[[#This Row],[rxn]],"RXN-","ENZLOAD-"),Table4[rxn],Table4[ub],0)</f>
        <v>1.3888903699999999</v>
      </c>
      <c r="W764" s="1" t="b">
        <f>AND(Table5[[#This Row],[FVA ENZLOAD flux UB]]=0,Table5[[#This Row],[ENZ not made when it should be?]])</f>
        <v>0</v>
      </c>
    </row>
    <row r="765" spans="1:23" hidden="1">
      <c r="A765" s="1" t="s">
        <v>5243</v>
      </c>
      <c r="B765" s="1" t="str">
        <f>_xlfn.TEXTBEFORE(Table38[[#This Row],[all fluxes from kapp-slack]]," ",,,,"")</f>
        <v>ENZSYN-PRS23</v>
      </c>
      <c r="C765" s="1">
        <f>_xlfn.NUMBERVALUE(IFERROR(_xlfn.TEXTAFTER(Table38[[#This Row],[all fluxes from kapp-slack]]," ",-1,,,""),""))</f>
        <v>8.1565497900000004E-7</v>
      </c>
      <c r="F765" s="1" t="s">
        <v>7735</v>
      </c>
      <c r="G765" s="1" t="str">
        <f>_xlfn.TEXTBEFORE(Table5[[#This Row],[rxn     kapp_old        kapp_slack_ub   kapp_slack_lb]]," ")</f>
        <v>RXN-ECOAH143_x_FWD-rt2994</v>
      </c>
      <c r="H76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76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765" s="1">
        <f>_xlfn.NUMBERVALUE(_xlfn.TEXTAFTER(Table5[[#This Row],[rxn     kapp_old        kapp_slack_ub   kapp_slack_lb]]," ",-1))</f>
        <v>0</v>
      </c>
      <c r="K765" s="1">
        <f>_xlfn.XLOOKUP(SUBSTITUTE(Table5[[#This Row],[rxn]],"RXN-","ENZLOAD-"),ENZLOAD[name],ENZLOAD[flux],0)</f>
        <v>6.6153703929999899E-7</v>
      </c>
      <c r="L765" s="1" t="str">
        <f>"'"&amp;Table5[[#This Row],[rxn]]&amp;"'"&amp;CHAR(9)&amp;IF(AND(Table5[[#This Row],[kapp_slack_ub]]&lt;&gt;0,Table5[[#This Row],[kapp_old]]&lt;$F$1),$F$1,Table5[[#This Row],[kapp_old]])</f>
        <v>'RXN-ECOAH143_x_FWD-rt2994'	27141.27779288</v>
      </c>
      <c r="M765" s="1">
        <f>_xlfn.XLOOKUP(Table5[[#This Row],[rxn]],Table3[name],Table3[flux],$F$1)</f>
        <v>27141.277792879999</v>
      </c>
      <c r="N765" s="1">
        <f>IFERROR(Table5[[#This Row],[min flux]]/Table5[[#This Row],[associated enzload]],"")</f>
        <v>41027601147.774521</v>
      </c>
      <c r="O765" s="1">
        <f>_xlfn.NUMBERVALUE(IF(Table5[[#This Row],[flux/enzload]]="","",ABS($N$1-Table5[[#This Row],[flux/enzload]])))</f>
        <v>1358888716511.1799</v>
      </c>
      <c r="P765" s="1">
        <f>Table5[[#This Row],[kapp_old]]+IFERROR(((Table5[[#This Row],[kapp_slack_ub]]-Table5[[#This Row],[kapp_slack_lb]])/Table5[[#This Row],[associated enzload]]),0)</f>
        <v>27141.277792879999</v>
      </c>
      <c r="Q765" s="1" t="str">
        <f>"'"&amp;Table5[[#This Row],[rxn]]&amp;"'"&amp;CHAR(9)&amp;Table5[[#This Row],[kapp + (slack_ub - slack_lb)/enzload]]</f>
        <v>'RXN-ECOAH143_x_FWD-rt2994'	27141.27779288</v>
      </c>
      <c r="R765" s="1">
        <f>_xlfn.XLOOKUP(Table5[[#This Row],[rxn]],Table38[name],Table38[flux],0)</f>
        <v>0</v>
      </c>
      <c r="S765" s="1">
        <f>_xlfn.XLOOKUP(SUBSTITUTE(Table5[[#This Row],[rxn]],"RXN-","ENZLOAD-"),Table38[name],Table38[flux],0)</f>
        <v>0</v>
      </c>
      <c r="T765" s="1" t="b">
        <f>AND(Table5[[#This Row],[ENZLOAD flux in kapp-slack.gms]]=0,Table5[[#This Row],[flux in kapp-slack.gms]]&lt;&gt;0,NOT(Table5[[#This Row],[spont or unknown?]]))</f>
        <v>0</v>
      </c>
      <c r="U765" s="1" t="b">
        <f>OR(_xlfn.TEXTAFTER(Table5[[#This Row],[rxn]],"-",-1)="SPONT",_xlfn.TEXTAFTER(Table5[[#This Row],[rxn]],"-",-1)="UNKNOWN")</f>
        <v>0</v>
      </c>
      <c r="V765" s="1">
        <f>_xlfn.XLOOKUP(SUBSTITUTE(Table5[[#This Row],[rxn]],"RXN-","ENZLOAD-"),Table4[rxn],Table4[ub],0)</f>
        <v>0.44752437</v>
      </c>
      <c r="W765" s="1" t="b">
        <f>AND(Table5[[#This Row],[FVA ENZLOAD flux UB]]=0,Table5[[#This Row],[ENZ not made when it should be?]])</f>
        <v>0</v>
      </c>
    </row>
    <row r="766" spans="1:23" hidden="1">
      <c r="A766" s="1" t="s">
        <v>5244</v>
      </c>
      <c r="B766" s="1" t="str">
        <f>_xlfn.TEXTBEFORE(Table38[[#This Row],[all fluxes from kapp-slack]]," ",,,,"")</f>
        <v>ENZSYN-rt3078_vm</v>
      </c>
      <c r="C766" s="1">
        <f>_xlfn.NUMBERVALUE(IFERROR(_xlfn.TEXTAFTER(Table38[[#This Row],[all fluxes from kapp-slack]]," ",-1,,,""),""))</f>
        <v>4.4976869000000001E-8</v>
      </c>
      <c r="F766" s="1" t="s">
        <v>7736</v>
      </c>
      <c r="G766" s="1" t="str">
        <f>_xlfn.TEXTBEFORE(Table5[[#This Row],[rxn     kapp_old        kapp_slack_ub   kapp_slack_lb]]," ")</f>
        <v>RXN-ECOAH143_x_FWD-rt8147</v>
      </c>
      <c r="H76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76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766" s="1">
        <f>_xlfn.NUMBERVALUE(_xlfn.TEXTAFTER(Table5[[#This Row],[rxn     kapp_old        kapp_slack_ub   kapp_slack_lb]]," ",-1))</f>
        <v>0</v>
      </c>
      <c r="K766" s="1">
        <f>_xlfn.XLOOKUP(SUBSTITUTE(Table5[[#This Row],[rxn]],"RXN-","ENZLOAD-"),ENZLOAD[name],ENZLOAD[flux],0)</f>
        <v>8.9195418770000006E-8</v>
      </c>
      <c r="L766" s="1" t="str">
        <f>"'"&amp;Table5[[#This Row],[rxn]]&amp;"'"&amp;CHAR(9)&amp;IF(AND(Table5[[#This Row],[kapp_slack_ub]]&lt;&gt;0,Table5[[#This Row],[kapp_old]]&lt;$F$1),$F$1,Table5[[#This Row],[kapp_old]])</f>
        <v>'RXN-ECOAH143_x_FWD-rt8147'	27141.27779288</v>
      </c>
      <c r="M766" s="1">
        <f>_xlfn.XLOOKUP(Table5[[#This Row],[rxn]],Table3[name],Table3[flux],$F$1)</f>
        <v>27141.277792879999</v>
      </c>
      <c r="N766" s="1">
        <f>IFERROR(Table5[[#This Row],[min flux]]/Table5[[#This Row],[associated enzload]],"")</f>
        <v>304290042775.25403</v>
      </c>
      <c r="O766" s="1">
        <f>_xlfn.NUMBERVALUE(IF(Table5[[#This Row],[flux/enzload]]="","",ABS($N$1-Table5[[#This Row],[flux/enzload]])))</f>
        <v>1095626274883.7</v>
      </c>
      <c r="P766" s="1">
        <f>Table5[[#This Row],[kapp_old]]+IFERROR(((Table5[[#This Row],[kapp_slack_ub]]-Table5[[#This Row],[kapp_slack_lb]])/Table5[[#This Row],[associated enzload]]),0)</f>
        <v>27141.277792879999</v>
      </c>
      <c r="Q766" s="1" t="str">
        <f>"'"&amp;Table5[[#This Row],[rxn]]&amp;"'"&amp;CHAR(9)&amp;Table5[[#This Row],[kapp + (slack_ub - slack_lb)/enzload]]</f>
        <v>'RXN-ECOAH143_x_FWD-rt8147'	27141.27779288</v>
      </c>
      <c r="R766" s="1">
        <f>_xlfn.XLOOKUP(Table5[[#This Row],[rxn]],Table38[name],Table38[flux],0)</f>
        <v>0</v>
      </c>
      <c r="S766" s="1">
        <f>_xlfn.XLOOKUP(SUBSTITUTE(Table5[[#This Row],[rxn]],"RXN-","ENZLOAD-"),Table38[name],Table38[flux],0)</f>
        <v>0</v>
      </c>
      <c r="T766" s="1" t="b">
        <f>AND(Table5[[#This Row],[ENZLOAD flux in kapp-slack.gms]]=0,Table5[[#This Row],[flux in kapp-slack.gms]]&lt;&gt;0,NOT(Table5[[#This Row],[spont or unknown?]]))</f>
        <v>0</v>
      </c>
      <c r="U766" s="1" t="b">
        <f>OR(_xlfn.TEXTAFTER(Table5[[#This Row],[rxn]],"-",-1)="SPONT",_xlfn.TEXTAFTER(Table5[[#This Row],[rxn]],"-",-1)="UNKNOWN")</f>
        <v>0</v>
      </c>
      <c r="V766" s="1">
        <f>_xlfn.XLOOKUP(SUBSTITUTE(Table5[[#This Row],[rxn]],"RXN-","ENZLOAD-"),Table4[rxn],Table4[ub],0)</f>
        <v>1.3888903699999999</v>
      </c>
      <c r="W766" s="1" t="b">
        <f>AND(Table5[[#This Row],[FVA ENZLOAD flux UB]]=0,Table5[[#This Row],[ENZ not made when it should be?]])</f>
        <v>0</v>
      </c>
    </row>
    <row r="767" spans="1:23" hidden="1">
      <c r="A767" s="1" t="s">
        <v>5245</v>
      </c>
      <c r="B767" s="1" t="str">
        <f>_xlfn.TEXTBEFORE(Table38[[#This Row],[all fluxes from kapp-slack]]," ",,,,"")</f>
        <v>ENZSYN-rt7036</v>
      </c>
      <c r="C767" s="1">
        <f>_xlfn.NUMBERVALUE(IFERROR(_xlfn.TEXTAFTER(Table38[[#This Row],[all fluxes from kapp-slack]]," ",-1,,,""),""))</f>
        <v>2.022973164E-6</v>
      </c>
      <c r="F767" s="1" t="s">
        <v>7737</v>
      </c>
      <c r="G767" s="1" t="str">
        <f>_xlfn.TEXTBEFORE(Table5[[#This Row],[rxn     kapp_old        kapp_slack_ub   kapp_slack_lb]]," ")</f>
        <v>RXN-ECOAH160_m_FWD-rt6437</v>
      </c>
      <c r="H76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76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767" s="1">
        <f>_xlfn.NUMBERVALUE(_xlfn.TEXTAFTER(Table5[[#This Row],[rxn     kapp_old        kapp_slack_ub   kapp_slack_lb]]," ",-1))</f>
        <v>0</v>
      </c>
      <c r="K767" s="1">
        <f>_xlfn.XLOOKUP(SUBSTITUTE(Table5[[#This Row],[rxn]],"RXN-","ENZLOAD-"),ENZLOAD[name],ENZLOAD[flux],0)</f>
        <v>6.6494360104999999E-7</v>
      </c>
      <c r="L767" s="1" t="str">
        <f>"'"&amp;Table5[[#This Row],[rxn]]&amp;"'"&amp;CHAR(9)&amp;IF(AND(Table5[[#This Row],[kapp_slack_ub]]&lt;&gt;0,Table5[[#This Row],[kapp_old]]&lt;$F$1),$F$1,Table5[[#This Row],[kapp_old]])</f>
        <v>'RXN-ECOAH160_m_FWD-rt6437'	27141.27779288</v>
      </c>
      <c r="M767" s="1">
        <f>_xlfn.XLOOKUP(Table5[[#This Row],[rxn]],Table3[name],Table3[flux],$F$1)</f>
        <v>27141.277792879999</v>
      </c>
      <c r="N767" s="1">
        <f>IFERROR(Table5[[#This Row],[min flux]]/Table5[[#This Row],[associated enzload]],"")</f>
        <v>40817413311.477417</v>
      </c>
      <c r="O767" s="1">
        <f>_xlfn.NUMBERVALUE(IF(Table5[[#This Row],[flux/enzload]]="","",ABS($N$1-Table5[[#This Row],[flux/enzload]])))</f>
        <v>1359098904347.48</v>
      </c>
      <c r="P767" s="1">
        <f>Table5[[#This Row],[kapp_old]]+IFERROR(((Table5[[#This Row],[kapp_slack_ub]]-Table5[[#This Row],[kapp_slack_lb]])/Table5[[#This Row],[associated enzload]]),0)</f>
        <v>27141.277792879999</v>
      </c>
      <c r="Q767" s="1" t="str">
        <f>"'"&amp;Table5[[#This Row],[rxn]]&amp;"'"&amp;CHAR(9)&amp;Table5[[#This Row],[kapp + (slack_ub - slack_lb)/enzload]]</f>
        <v>'RXN-ECOAH160_m_FWD-rt6437'	27141.27779288</v>
      </c>
      <c r="R767" s="1">
        <f>_xlfn.XLOOKUP(Table5[[#This Row],[rxn]],Table38[name],Table38[flux],0)</f>
        <v>0</v>
      </c>
      <c r="S767" s="1">
        <f>_xlfn.XLOOKUP(SUBSTITUTE(Table5[[#This Row],[rxn]],"RXN-","ENZLOAD-"),Table38[name],Table38[flux],0)</f>
        <v>0</v>
      </c>
      <c r="T767" s="1" t="b">
        <f>AND(Table5[[#This Row],[ENZLOAD flux in kapp-slack.gms]]=0,Table5[[#This Row],[flux in kapp-slack.gms]]&lt;&gt;0,NOT(Table5[[#This Row],[spont or unknown?]]))</f>
        <v>0</v>
      </c>
      <c r="U767" s="1" t="b">
        <f>OR(_xlfn.TEXTAFTER(Table5[[#This Row],[rxn]],"-",-1)="SPONT",_xlfn.TEXTAFTER(Table5[[#This Row],[rxn]],"-",-1)="UNKNOWN")</f>
        <v>0</v>
      </c>
      <c r="V767" s="1">
        <f>_xlfn.XLOOKUP(SUBSTITUTE(Table5[[#This Row],[rxn]],"RXN-","ENZLOAD-"),Table4[rxn],Table4[ub],0)</f>
        <v>1.38875741</v>
      </c>
      <c r="W767" s="1" t="b">
        <f>AND(Table5[[#This Row],[FVA ENZLOAD flux UB]]=0,Table5[[#This Row],[ENZ not made when it should be?]])</f>
        <v>0</v>
      </c>
    </row>
    <row r="768" spans="1:23" hidden="1">
      <c r="A768" s="1" t="s">
        <v>5246</v>
      </c>
      <c r="B768" s="1" t="str">
        <f>_xlfn.TEXTBEFORE(Table38[[#This Row],[all fluxes from kapp-slack]]," ",,,,"")</f>
        <v>ENZSYN-rt3215</v>
      </c>
      <c r="C768" s="1">
        <f>_xlfn.NUMBERVALUE(IFERROR(_xlfn.TEXTAFTER(Table38[[#This Row],[all fluxes from kapp-slack]]," ",-1,,,""),""))</f>
        <v>9.1644389999999995E-8</v>
      </c>
      <c r="F768" s="1" t="s">
        <v>7738</v>
      </c>
      <c r="G768" s="1" t="str">
        <f>_xlfn.TEXTBEFORE(Table5[[#This Row],[rxn     kapp_old        kapp_slack_ub   kapp_slack_lb]]," ")</f>
        <v>RXN-ECOAH160_m_REV-rt6437</v>
      </c>
      <c r="H76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76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768" s="1">
        <f>_xlfn.NUMBERVALUE(_xlfn.TEXTAFTER(Table5[[#This Row],[rxn     kapp_old        kapp_slack_ub   kapp_slack_lb]]," ",-1))</f>
        <v>0</v>
      </c>
      <c r="K768" s="1">
        <f>_xlfn.XLOOKUP(SUBSTITUTE(Table5[[#This Row],[rxn]],"RXN-","ENZLOAD-"),ENZLOAD[name],ENZLOAD[flux],0)</f>
        <v>6.6494360104999999E-7</v>
      </c>
      <c r="L768" s="1" t="str">
        <f>"'"&amp;Table5[[#This Row],[rxn]]&amp;"'"&amp;CHAR(9)&amp;IF(AND(Table5[[#This Row],[kapp_slack_ub]]&lt;&gt;0,Table5[[#This Row],[kapp_old]]&lt;$F$1),$F$1,Table5[[#This Row],[kapp_old]])</f>
        <v>'RXN-ECOAH160_m_REV-rt6437'	27141.27779288</v>
      </c>
      <c r="M768" s="1">
        <f>_xlfn.XLOOKUP(Table5[[#This Row],[rxn]],Table3[name],Table3[flux],$F$1)</f>
        <v>27141.277792879999</v>
      </c>
      <c r="N768" s="1">
        <f>IFERROR(Table5[[#This Row],[min flux]]/Table5[[#This Row],[associated enzload]],"")</f>
        <v>40817413311.477417</v>
      </c>
      <c r="O768" s="1">
        <f>_xlfn.NUMBERVALUE(IF(Table5[[#This Row],[flux/enzload]]="","",ABS($N$1-Table5[[#This Row],[flux/enzload]])))</f>
        <v>1359098904347.48</v>
      </c>
      <c r="P768" s="1">
        <f>Table5[[#This Row],[kapp_old]]+IFERROR(((Table5[[#This Row],[kapp_slack_ub]]-Table5[[#This Row],[kapp_slack_lb]])/Table5[[#This Row],[associated enzload]]),0)</f>
        <v>27141.277792879999</v>
      </c>
      <c r="Q768" s="1" t="str">
        <f>"'"&amp;Table5[[#This Row],[rxn]]&amp;"'"&amp;CHAR(9)&amp;Table5[[#This Row],[kapp + (slack_ub - slack_lb)/enzload]]</f>
        <v>'RXN-ECOAH160_m_REV-rt6437'	27141.27779288</v>
      </c>
      <c r="R768" s="1">
        <f>_xlfn.XLOOKUP(Table5[[#This Row],[rxn]],Table38[name],Table38[flux],0)</f>
        <v>0</v>
      </c>
      <c r="S768" s="1">
        <f>_xlfn.XLOOKUP(SUBSTITUTE(Table5[[#This Row],[rxn]],"RXN-","ENZLOAD-"),Table38[name],Table38[flux],0)</f>
        <v>0</v>
      </c>
      <c r="T768" s="1" t="b">
        <f>AND(Table5[[#This Row],[ENZLOAD flux in kapp-slack.gms]]=0,Table5[[#This Row],[flux in kapp-slack.gms]]&lt;&gt;0,NOT(Table5[[#This Row],[spont or unknown?]]))</f>
        <v>0</v>
      </c>
      <c r="U768" s="1" t="b">
        <f>OR(_xlfn.TEXTAFTER(Table5[[#This Row],[rxn]],"-",-1)="SPONT",_xlfn.TEXTAFTER(Table5[[#This Row],[rxn]],"-",-1)="UNKNOWN")</f>
        <v>0</v>
      </c>
      <c r="V768" s="1">
        <f>_xlfn.XLOOKUP(SUBSTITUTE(Table5[[#This Row],[rxn]],"RXN-","ENZLOAD-"),Table4[rxn],Table4[ub],0)</f>
        <v>1.38875741</v>
      </c>
      <c r="W768" s="1" t="b">
        <f>AND(Table5[[#This Row],[FVA ENZLOAD flux UB]]=0,Table5[[#This Row],[ENZ not made when it should be?]])</f>
        <v>0</v>
      </c>
    </row>
    <row r="769" spans="1:23" hidden="1">
      <c r="A769" s="1" t="s">
        <v>5247</v>
      </c>
      <c r="B769" s="1" t="str">
        <f>_xlfn.TEXTBEFORE(Table38[[#This Row],[all fluxes from kapp-slack]]," ",,,,"")</f>
        <v>ENZSYN-rt4634</v>
      </c>
      <c r="C769" s="1">
        <f>_xlfn.NUMBERVALUE(IFERROR(_xlfn.TEXTAFTER(Table38[[#This Row],[all fluxes from kapp-slack]]," ",-1,,,""),""))</f>
        <v>1.3305360462E-5</v>
      </c>
      <c r="F769" s="1" t="s">
        <v>7739</v>
      </c>
      <c r="G769" s="1" t="str">
        <f>_xlfn.TEXTBEFORE(Table5[[#This Row],[rxn     kapp_old        kapp_slack_ub   kapp_slack_lb]]," ")</f>
        <v>RXN-ECOAH160_x_FWD-rt2994</v>
      </c>
      <c r="H76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76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769" s="1">
        <f>_xlfn.NUMBERVALUE(_xlfn.TEXTAFTER(Table5[[#This Row],[rxn     kapp_old        kapp_slack_ub   kapp_slack_lb]]," ",-1))</f>
        <v>0</v>
      </c>
      <c r="K769" s="1">
        <f>_xlfn.XLOOKUP(SUBSTITUTE(Table5[[#This Row],[rxn]],"RXN-","ENZLOAD-"),ENZLOAD[name],ENZLOAD[flux],0)</f>
        <v>6.6153703929999899E-7</v>
      </c>
      <c r="L769" s="1" t="str">
        <f>"'"&amp;Table5[[#This Row],[rxn]]&amp;"'"&amp;CHAR(9)&amp;IF(AND(Table5[[#This Row],[kapp_slack_ub]]&lt;&gt;0,Table5[[#This Row],[kapp_old]]&lt;$F$1),$F$1,Table5[[#This Row],[kapp_old]])</f>
        <v>'RXN-ECOAH160_x_FWD-rt2994'	27141.27779288</v>
      </c>
      <c r="M769" s="1">
        <f>_xlfn.XLOOKUP(Table5[[#This Row],[rxn]],Table3[name],Table3[flux],$F$1)</f>
        <v>27141.277792879999</v>
      </c>
      <c r="N769" s="1">
        <f>IFERROR(Table5[[#This Row],[min flux]]/Table5[[#This Row],[associated enzload]],"")</f>
        <v>41027601147.774521</v>
      </c>
      <c r="O769" s="1">
        <f>_xlfn.NUMBERVALUE(IF(Table5[[#This Row],[flux/enzload]]="","",ABS($N$1-Table5[[#This Row],[flux/enzload]])))</f>
        <v>1358888716511.1799</v>
      </c>
      <c r="P769" s="1">
        <f>Table5[[#This Row],[kapp_old]]+IFERROR(((Table5[[#This Row],[kapp_slack_ub]]-Table5[[#This Row],[kapp_slack_lb]])/Table5[[#This Row],[associated enzload]]),0)</f>
        <v>27141.277792879999</v>
      </c>
      <c r="Q769" s="1" t="str">
        <f>"'"&amp;Table5[[#This Row],[rxn]]&amp;"'"&amp;CHAR(9)&amp;Table5[[#This Row],[kapp + (slack_ub - slack_lb)/enzload]]</f>
        <v>'RXN-ECOAH160_x_FWD-rt2994'	27141.27779288</v>
      </c>
      <c r="R769" s="1">
        <f>_xlfn.XLOOKUP(Table5[[#This Row],[rxn]],Table38[name],Table38[flux],0)</f>
        <v>0</v>
      </c>
      <c r="S769" s="1">
        <f>_xlfn.XLOOKUP(SUBSTITUTE(Table5[[#This Row],[rxn]],"RXN-","ENZLOAD-"),Table38[name],Table38[flux],0)</f>
        <v>0</v>
      </c>
      <c r="T769" s="1" t="b">
        <f>AND(Table5[[#This Row],[ENZLOAD flux in kapp-slack.gms]]=0,Table5[[#This Row],[flux in kapp-slack.gms]]&lt;&gt;0,NOT(Table5[[#This Row],[spont or unknown?]]))</f>
        <v>0</v>
      </c>
      <c r="U769" s="1" t="b">
        <f>OR(_xlfn.TEXTAFTER(Table5[[#This Row],[rxn]],"-",-1)="SPONT",_xlfn.TEXTAFTER(Table5[[#This Row],[rxn]],"-",-1)="UNKNOWN")</f>
        <v>0</v>
      </c>
      <c r="V769" s="1">
        <f>_xlfn.XLOOKUP(SUBSTITUTE(Table5[[#This Row],[rxn]],"RXN-","ENZLOAD-"),Table4[rxn],Table4[ub],0)</f>
        <v>0.44752437</v>
      </c>
      <c r="W769" s="1" t="b">
        <f>AND(Table5[[#This Row],[FVA ENZLOAD flux UB]]=0,Table5[[#This Row],[ENZ not made when it should be?]])</f>
        <v>0</v>
      </c>
    </row>
    <row r="770" spans="1:23" hidden="1">
      <c r="A770" s="1" t="s">
        <v>5248</v>
      </c>
      <c r="B770" s="1" t="str">
        <f>_xlfn.TEXTBEFORE(Table38[[#This Row],[all fluxes from kapp-slack]]," ",,,,"")</f>
        <v>ENZSYN-RNR124</v>
      </c>
      <c r="C770" s="1">
        <f>_xlfn.NUMBERVALUE(IFERROR(_xlfn.TEXTAFTER(Table38[[#This Row],[all fluxes from kapp-slack]]," ",-1,,,""),""))</f>
        <v>7.9894582999999998E-8</v>
      </c>
      <c r="F770" s="1" t="s">
        <v>7740</v>
      </c>
      <c r="G770" s="1" t="str">
        <f>_xlfn.TEXTBEFORE(Table5[[#This Row],[rxn     kapp_old        kapp_slack_ub   kapp_slack_lb]]," ")</f>
        <v>RXN-ECOAH160_x_FWD-rt8147</v>
      </c>
      <c r="H77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77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770" s="1">
        <f>_xlfn.NUMBERVALUE(_xlfn.TEXTAFTER(Table5[[#This Row],[rxn     kapp_old        kapp_slack_ub   kapp_slack_lb]]," ",-1))</f>
        <v>0</v>
      </c>
      <c r="K770" s="1">
        <f>_xlfn.XLOOKUP(SUBSTITUTE(Table5[[#This Row],[rxn]],"RXN-","ENZLOAD-"),ENZLOAD[name],ENZLOAD[flux],0)</f>
        <v>8.9195418770000006E-8</v>
      </c>
      <c r="L770" s="1" t="str">
        <f>"'"&amp;Table5[[#This Row],[rxn]]&amp;"'"&amp;CHAR(9)&amp;IF(AND(Table5[[#This Row],[kapp_slack_ub]]&lt;&gt;0,Table5[[#This Row],[kapp_old]]&lt;$F$1),$F$1,Table5[[#This Row],[kapp_old]])</f>
        <v>'RXN-ECOAH160_x_FWD-rt8147'	27141.27779288</v>
      </c>
      <c r="M770" s="1">
        <f>_xlfn.XLOOKUP(Table5[[#This Row],[rxn]],Table3[name],Table3[flux],$F$1)</f>
        <v>27141.277792879999</v>
      </c>
      <c r="N770" s="1">
        <f>IFERROR(Table5[[#This Row],[min flux]]/Table5[[#This Row],[associated enzload]],"")</f>
        <v>304290042775.25403</v>
      </c>
      <c r="O770" s="1">
        <f>_xlfn.NUMBERVALUE(IF(Table5[[#This Row],[flux/enzload]]="","",ABS($N$1-Table5[[#This Row],[flux/enzload]])))</f>
        <v>1095626274883.7</v>
      </c>
      <c r="P770" s="1">
        <f>Table5[[#This Row],[kapp_old]]+IFERROR(((Table5[[#This Row],[kapp_slack_ub]]-Table5[[#This Row],[kapp_slack_lb]])/Table5[[#This Row],[associated enzload]]),0)</f>
        <v>27141.277792879999</v>
      </c>
      <c r="Q770" s="1" t="str">
        <f>"'"&amp;Table5[[#This Row],[rxn]]&amp;"'"&amp;CHAR(9)&amp;Table5[[#This Row],[kapp + (slack_ub - slack_lb)/enzload]]</f>
        <v>'RXN-ECOAH160_x_FWD-rt8147'	27141.27779288</v>
      </c>
      <c r="R770" s="1">
        <f>_xlfn.XLOOKUP(Table5[[#This Row],[rxn]],Table38[name],Table38[flux],0)</f>
        <v>0</v>
      </c>
      <c r="S770" s="1">
        <f>_xlfn.XLOOKUP(SUBSTITUTE(Table5[[#This Row],[rxn]],"RXN-","ENZLOAD-"),Table38[name],Table38[flux],0)</f>
        <v>0</v>
      </c>
      <c r="T770" s="1" t="b">
        <f>AND(Table5[[#This Row],[ENZLOAD flux in kapp-slack.gms]]=0,Table5[[#This Row],[flux in kapp-slack.gms]]&lt;&gt;0,NOT(Table5[[#This Row],[spont or unknown?]]))</f>
        <v>0</v>
      </c>
      <c r="U770" s="1" t="b">
        <f>OR(_xlfn.TEXTAFTER(Table5[[#This Row],[rxn]],"-",-1)="SPONT",_xlfn.TEXTAFTER(Table5[[#This Row],[rxn]],"-",-1)="UNKNOWN")</f>
        <v>0</v>
      </c>
      <c r="V770" s="1">
        <f>_xlfn.XLOOKUP(SUBSTITUTE(Table5[[#This Row],[rxn]],"RXN-","ENZLOAD-"),Table4[rxn],Table4[ub],0)</f>
        <v>1.3888903699999999</v>
      </c>
      <c r="W770" s="1" t="b">
        <f>AND(Table5[[#This Row],[FVA ENZLOAD flux UB]]=0,Table5[[#This Row],[ENZ not made when it should be?]])</f>
        <v>0</v>
      </c>
    </row>
    <row r="771" spans="1:23" hidden="1">
      <c r="A771" s="1" t="s">
        <v>5249</v>
      </c>
      <c r="B771" s="1" t="str">
        <f>_xlfn.TEXTBEFORE(Table38[[#This Row],[all fluxes from kapp-slack]]," ",,,,"")</f>
        <v>ENZSYN-rt7896</v>
      </c>
      <c r="C771" s="1">
        <f>_xlfn.NUMBERVALUE(IFERROR(_xlfn.TEXTAFTER(Table38[[#This Row],[all fluxes from kapp-slack]]," ",-1,,,""),""))</f>
        <v>1.0988672379999999E-6</v>
      </c>
      <c r="F771" s="1" t="s">
        <v>7741</v>
      </c>
      <c r="G771" s="1" t="str">
        <f>_xlfn.TEXTBEFORE(Table5[[#This Row],[rxn     kapp_old        kapp_slack_ub   kapp_slack_lb]]," ")</f>
        <v>RXN-ECOAH161b_m_FWD-rt6437</v>
      </c>
      <c r="H77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77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771" s="1">
        <f>_xlfn.NUMBERVALUE(_xlfn.TEXTAFTER(Table5[[#This Row],[rxn     kapp_old        kapp_slack_ub   kapp_slack_lb]]," ",-1))</f>
        <v>0</v>
      </c>
      <c r="K771" s="1">
        <f>_xlfn.XLOOKUP(SUBSTITUTE(Table5[[#This Row],[rxn]],"RXN-","ENZLOAD-"),ENZLOAD[name],ENZLOAD[flux],0)</f>
        <v>6.6494360104999999E-7</v>
      </c>
      <c r="L771" s="1" t="str">
        <f>"'"&amp;Table5[[#This Row],[rxn]]&amp;"'"&amp;CHAR(9)&amp;IF(AND(Table5[[#This Row],[kapp_slack_ub]]&lt;&gt;0,Table5[[#This Row],[kapp_old]]&lt;$F$1),$F$1,Table5[[#This Row],[kapp_old]])</f>
        <v>'RXN-ECOAH161b_m_FWD-rt6437'	27141.27779288</v>
      </c>
      <c r="M771" s="1">
        <f>_xlfn.XLOOKUP(Table5[[#This Row],[rxn]],Table3[name],Table3[flux],$F$1)</f>
        <v>27141.277792879999</v>
      </c>
      <c r="N771" s="1">
        <f>IFERROR(Table5[[#This Row],[min flux]]/Table5[[#This Row],[associated enzload]],"")</f>
        <v>40817413311.477417</v>
      </c>
      <c r="O771" s="1">
        <f>_xlfn.NUMBERVALUE(IF(Table5[[#This Row],[flux/enzload]]="","",ABS($N$1-Table5[[#This Row],[flux/enzload]])))</f>
        <v>1359098904347.48</v>
      </c>
      <c r="P771" s="1">
        <f>Table5[[#This Row],[kapp_old]]+IFERROR(((Table5[[#This Row],[kapp_slack_ub]]-Table5[[#This Row],[kapp_slack_lb]])/Table5[[#This Row],[associated enzload]]),0)</f>
        <v>27141.277792879999</v>
      </c>
      <c r="Q771" s="1" t="str">
        <f>"'"&amp;Table5[[#This Row],[rxn]]&amp;"'"&amp;CHAR(9)&amp;Table5[[#This Row],[kapp + (slack_ub - slack_lb)/enzload]]</f>
        <v>'RXN-ECOAH161b_m_FWD-rt6437'	27141.27779288</v>
      </c>
      <c r="R771" s="1">
        <f>_xlfn.XLOOKUP(Table5[[#This Row],[rxn]],Table38[name],Table38[flux],0)</f>
        <v>0</v>
      </c>
      <c r="S771" s="1">
        <f>_xlfn.XLOOKUP(SUBSTITUTE(Table5[[#This Row],[rxn]],"RXN-","ENZLOAD-"),Table38[name],Table38[flux],0)</f>
        <v>0</v>
      </c>
      <c r="T771" s="1" t="b">
        <f>AND(Table5[[#This Row],[ENZLOAD flux in kapp-slack.gms]]=0,Table5[[#This Row],[flux in kapp-slack.gms]]&lt;&gt;0,NOT(Table5[[#This Row],[spont or unknown?]]))</f>
        <v>0</v>
      </c>
      <c r="U771" s="1" t="b">
        <f>OR(_xlfn.TEXTAFTER(Table5[[#This Row],[rxn]],"-",-1)="SPONT",_xlfn.TEXTAFTER(Table5[[#This Row],[rxn]],"-",-1)="UNKNOWN")</f>
        <v>0</v>
      </c>
      <c r="V771" s="1">
        <f>_xlfn.XLOOKUP(SUBSTITUTE(Table5[[#This Row],[rxn]],"RXN-","ENZLOAD-"),Table4[rxn],Table4[ub],0)</f>
        <v>1.38875741</v>
      </c>
      <c r="W771" s="1" t="b">
        <f>AND(Table5[[#This Row],[FVA ENZLOAD flux UB]]=0,Table5[[#This Row],[ENZ not made when it should be?]])</f>
        <v>0</v>
      </c>
    </row>
    <row r="772" spans="1:23" hidden="1">
      <c r="A772" s="1" t="s">
        <v>5250</v>
      </c>
      <c r="B772" s="1" t="str">
        <f>_xlfn.TEXTBEFORE(Table38[[#This Row],[all fluxes from kapp-slack]]," ",,,,"")</f>
        <v>ENZSYN-rt4920</v>
      </c>
      <c r="C772" s="1">
        <f>_xlfn.NUMBERVALUE(IFERROR(_xlfn.TEXTAFTER(Table38[[#This Row],[all fluxes from kapp-slack]]," ",-1,,,""),""))</f>
        <v>1.69097082E-6</v>
      </c>
      <c r="F772" s="1" t="s">
        <v>7742</v>
      </c>
      <c r="G772" s="1" t="str">
        <f>_xlfn.TEXTBEFORE(Table5[[#This Row],[rxn     kapp_old        kapp_slack_ub   kapp_slack_lb]]," ")</f>
        <v>RXN-ECOAH161b_x_FWD-rt2994</v>
      </c>
      <c r="H77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77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772" s="1">
        <f>_xlfn.NUMBERVALUE(_xlfn.TEXTAFTER(Table5[[#This Row],[rxn     kapp_old        kapp_slack_ub   kapp_slack_lb]]," ",-1))</f>
        <v>0</v>
      </c>
      <c r="K772" s="1">
        <f>_xlfn.XLOOKUP(SUBSTITUTE(Table5[[#This Row],[rxn]],"RXN-","ENZLOAD-"),ENZLOAD[name],ENZLOAD[flux],0)</f>
        <v>6.6153703929999899E-7</v>
      </c>
      <c r="L772" s="1" t="str">
        <f>"'"&amp;Table5[[#This Row],[rxn]]&amp;"'"&amp;CHAR(9)&amp;IF(AND(Table5[[#This Row],[kapp_slack_ub]]&lt;&gt;0,Table5[[#This Row],[kapp_old]]&lt;$F$1),$F$1,Table5[[#This Row],[kapp_old]])</f>
        <v>'RXN-ECOAH161b_x_FWD-rt2994'	27141.27779288</v>
      </c>
      <c r="M772" s="1">
        <f>_xlfn.XLOOKUP(Table5[[#This Row],[rxn]],Table3[name],Table3[flux],$F$1)</f>
        <v>27141.277792879999</v>
      </c>
      <c r="N772" s="1">
        <f>IFERROR(Table5[[#This Row],[min flux]]/Table5[[#This Row],[associated enzload]],"")</f>
        <v>41027601147.774521</v>
      </c>
      <c r="O772" s="1">
        <f>_xlfn.NUMBERVALUE(IF(Table5[[#This Row],[flux/enzload]]="","",ABS($N$1-Table5[[#This Row],[flux/enzload]])))</f>
        <v>1358888716511.1799</v>
      </c>
      <c r="P772" s="1">
        <f>Table5[[#This Row],[kapp_old]]+IFERROR(((Table5[[#This Row],[kapp_slack_ub]]-Table5[[#This Row],[kapp_slack_lb]])/Table5[[#This Row],[associated enzload]]),0)</f>
        <v>27141.277792879999</v>
      </c>
      <c r="Q772" s="1" t="str">
        <f>"'"&amp;Table5[[#This Row],[rxn]]&amp;"'"&amp;CHAR(9)&amp;Table5[[#This Row],[kapp + (slack_ub - slack_lb)/enzload]]</f>
        <v>'RXN-ECOAH161b_x_FWD-rt2994'	27141.27779288</v>
      </c>
      <c r="R772" s="1">
        <f>_xlfn.XLOOKUP(Table5[[#This Row],[rxn]],Table38[name],Table38[flux],0)</f>
        <v>0</v>
      </c>
      <c r="S772" s="1">
        <f>_xlfn.XLOOKUP(SUBSTITUTE(Table5[[#This Row],[rxn]],"RXN-","ENZLOAD-"),Table38[name],Table38[flux],0)</f>
        <v>0</v>
      </c>
      <c r="T772" s="1" t="b">
        <f>AND(Table5[[#This Row],[ENZLOAD flux in kapp-slack.gms]]=0,Table5[[#This Row],[flux in kapp-slack.gms]]&lt;&gt;0,NOT(Table5[[#This Row],[spont or unknown?]]))</f>
        <v>0</v>
      </c>
      <c r="U772" s="1" t="b">
        <f>OR(_xlfn.TEXTAFTER(Table5[[#This Row],[rxn]],"-",-1)="SPONT",_xlfn.TEXTAFTER(Table5[[#This Row],[rxn]],"-",-1)="UNKNOWN")</f>
        <v>0</v>
      </c>
      <c r="V772" s="1">
        <f>_xlfn.XLOOKUP(SUBSTITUTE(Table5[[#This Row],[rxn]],"RXN-","ENZLOAD-"),Table4[rxn],Table4[ub],0)</f>
        <v>0.44752437</v>
      </c>
      <c r="W772" s="1" t="b">
        <f>AND(Table5[[#This Row],[FVA ENZLOAD flux UB]]=0,Table5[[#This Row],[ENZ not made when it should be?]])</f>
        <v>0</v>
      </c>
    </row>
    <row r="773" spans="1:23" hidden="1">
      <c r="A773" s="1" t="s">
        <v>5251</v>
      </c>
      <c r="B773" s="1" t="str">
        <f>_xlfn.TEXTBEFORE(Table38[[#This Row],[all fluxes from kapp-slack]]," ",,,,"")</f>
        <v>ENZSYN-rt8465</v>
      </c>
      <c r="C773" s="1">
        <f>_xlfn.NUMBERVALUE(IFERROR(_xlfn.TEXTAFTER(Table38[[#This Row],[all fluxes from kapp-slack]]," ",-1,,,""),""))</f>
        <v>4.2782893499999999E-7</v>
      </c>
      <c r="F773" s="1" t="s">
        <v>7743</v>
      </c>
      <c r="G773" s="1" t="str">
        <f>_xlfn.TEXTBEFORE(Table5[[#This Row],[rxn     kapp_old        kapp_slack_ub   kapp_slack_lb]]," ")</f>
        <v>RXN-ECOAH161b_x_FWD-rt8147</v>
      </c>
      <c r="H77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77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773" s="1">
        <f>_xlfn.NUMBERVALUE(_xlfn.TEXTAFTER(Table5[[#This Row],[rxn     kapp_old        kapp_slack_ub   kapp_slack_lb]]," ",-1))</f>
        <v>0</v>
      </c>
      <c r="K773" s="1">
        <f>_xlfn.XLOOKUP(SUBSTITUTE(Table5[[#This Row],[rxn]],"RXN-","ENZLOAD-"),ENZLOAD[name],ENZLOAD[flux],0)</f>
        <v>8.9195418770000006E-8</v>
      </c>
      <c r="L773" s="1" t="str">
        <f>"'"&amp;Table5[[#This Row],[rxn]]&amp;"'"&amp;CHAR(9)&amp;IF(AND(Table5[[#This Row],[kapp_slack_ub]]&lt;&gt;0,Table5[[#This Row],[kapp_old]]&lt;$F$1),$F$1,Table5[[#This Row],[kapp_old]])</f>
        <v>'RXN-ECOAH161b_x_FWD-rt8147'	27141.27779288</v>
      </c>
      <c r="M773" s="1">
        <f>_xlfn.XLOOKUP(Table5[[#This Row],[rxn]],Table3[name],Table3[flux],$F$1)</f>
        <v>27141.277792879999</v>
      </c>
      <c r="N773" s="1">
        <f>IFERROR(Table5[[#This Row],[min flux]]/Table5[[#This Row],[associated enzload]],"")</f>
        <v>304290042775.25403</v>
      </c>
      <c r="O773" s="1">
        <f>_xlfn.NUMBERVALUE(IF(Table5[[#This Row],[flux/enzload]]="","",ABS($N$1-Table5[[#This Row],[flux/enzload]])))</f>
        <v>1095626274883.7</v>
      </c>
      <c r="P773" s="1">
        <f>Table5[[#This Row],[kapp_old]]+IFERROR(((Table5[[#This Row],[kapp_slack_ub]]-Table5[[#This Row],[kapp_slack_lb]])/Table5[[#This Row],[associated enzload]]),0)</f>
        <v>27141.277792879999</v>
      </c>
      <c r="Q773" s="1" t="str">
        <f>"'"&amp;Table5[[#This Row],[rxn]]&amp;"'"&amp;CHAR(9)&amp;Table5[[#This Row],[kapp + (slack_ub - slack_lb)/enzload]]</f>
        <v>'RXN-ECOAH161b_x_FWD-rt8147'	27141.27779288</v>
      </c>
      <c r="R773" s="1">
        <f>_xlfn.XLOOKUP(Table5[[#This Row],[rxn]],Table38[name],Table38[flux],0)</f>
        <v>0</v>
      </c>
      <c r="S773" s="1">
        <f>_xlfn.XLOOKUP(SUBSTITUTE(Table5[[#This Row],[rxn]],"RXN-","ENZLOAD-"),Table38[name],Table38[flux],0)</f>
        <v>0</v>
      </c>
      <c r="T773" s="1" t="b">
        <f>AND(Table5[[#This Row],[ENZLOAD flux in kapp-slack.gms]]=0,Table5[[#This Row],[flux in kapp-slack.gms]]&lt;&gt;0,NOT(Table5[[#This Row],[spont or unknown?]]))</f>
        <v>0</v>
      </c>
      <c r="U773" s="1" t="b">
        <f>OR(_xlfn.TEXTAFTER(Table5[[#This Row],[rxn]],"-",-1)="SPONT",_xlfn.TEXTAFTER(Table5[[#This Row],[rxn]],"-",-1)="UNKNOWN")</f>
        <v>0</v>
      </c>
      <c r="V773" s="1">
        <f>_xlfn.XLOOKUP(SUBSTITUTE(Table5[[#This Row],[rxn]],"RXN-","ENZLOAD-"),Table4[rxn],Table4[ub],0)</f>
        <v>1.3888903699999999</v>
      </c>
      <c r="W773" s="1" t="b">
        <f>AND(Table5[[#This Row],[FVA ENZLOAD flux UB]]=0,Table5[[#This Row],[ENZ not made when it should be?]])</f>
        <v>0</v>
      </c>
    </row>
    <row r="774" spans="1:23" hidden="1">
      <c r="A774" s="1" t="s">
        <v>5252</v>
      </c>
      <c r="B774" s="1" t="str">
        <f>_xlfn.TEXTBEFORE(Table38[[#This Row],[all fluxes from kapp-slack]]," ",,,,"")</f>
        <v>ENZSYN-rt4692</v>
      </c>
      <c r="C774" s="1">
        <f>_xlfn.NUMBERVALUE(IFERROR(_xlfn.TEXTAFTER(Table38[[#This Row],[all fluxes from kapp-slack]]," ",-1,,,""),""))</f>
        <v>1.0949190240000001E-6</v>
      </c>
      <c r="F774" s="1" t="s">
        <v>7744</v>
      </c>
      <c r="G774" s="1" t="str">
        <f>_xlfn.TEXTBEFORE(Table5[[#This Row],[rxn     kapp_old        kapp_slack_ub   kapp_slack_lb]]," ")</f>
        <v>RXN-ECOAH161c_m_FWD-rt6437</v>
      </c>
      <c r="H77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77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774" s="1">
        <f>_xlfn.NUMBERVALUE(_xlfn.TEXTAFTER(Table5[[#This Row],[rxn     kapp_old        kapp_slack_ub   kapp_slack_lb]]," ",-1))</f>
        <v>0</v>
      </c>
      <c r="K774" s="1">
        <f>_xlfn.XLOOKUP(SUBSTITUTE(Table5[[#This Row],[rxn]],"RXN-","ENZLOAD-"),ENZLOAD[name],ENZLOAD[flux],0)</f>
        <v>6.6494360104999999E-7</v>
      </c>
      <c r="L774" s="1" t="str">
        <f>"'"&amp;Table5[[#This Row],[rxn]]&amp;"'"&amp;CHAR(9)&amp;IF(AND(Table5[[#This Row],[kapp_slack_ub]]&lt;&gt;0,Table5[[#This Row],[kapp_old]]&lt;$F$1),$F$1,Table5[[#This Row],[kapp_old]])</f>
        <v>'RXN-ECOAH161c_m_FWD-rt6437'	27141.27779288</v>
      </c>
      <c r="M774" s="1">
        <f>_xlfn.XLOOKUP(Table5[[#This Row],[rxn]],Table3[name],Table3[flux],$F$1)</f>
        <v>27141.277792879999</v>
      </c>
      <c r="N774" s="1">
        <f>IFERROR(Table5[[#This Row],[min flux]]/Table5[[#This Row],[associated enzload]],"")</f>
        <v>40817413311.477417</v>
      </c>
      <c r="O774" s="1">
        <f>_xlfn.NUMBERVALUE(IF(Table5[[#This Row],[flux/enzload]]="","",ABS($N$1-Table5[[#This Row],[flux/enzload]])))</f>
        <v>1359098904347.48</v>
      </c>
      <c r="P774" s="1">
        <f>Table5[[#This Row],[kapp_old]]+IFERROR(((Table5[[#This Row],[kapp_slack_ub]]-Table5[[#This Row],[kapp_slack_lb]])/Table5[[#This Row],[associated enzload]]),0)</f>
        <v>27141.277792879999</v>
      </c>
      <c r="Q774" s="1" t="str">
        <f>"'"&amp;Table5[[#This Row],[rxn]]&amp;"'"&amp;CHAR(9)&amp;Table5[[#This Row],[kapp + (slack_ub - slack_lb)/enzload]]</f>
        <v>'RXN-ECOAH161c_m_FWD-rt6437'	27141.27779288</v>
      </c>
      <c r="R774" s="1">
        <f>_xlfn.XLOOKUP(Table5[[#This Row],[rxn]],Table38[name],Table38[flux],0)</f>
        <v>0</v>
      </c>
      <c r="S774" s="1">
        <f>_xlfn.XLOOKUP(SUBSTITUTE(Table5[[#This Row],[rxn]],"RXN-","ENZLOAD-"),Table38[name],Table38[flux],0)</f>
        <v>0</v>
      </c>
      <c r="T774" s="1" t="b">
        <f>AND(Table5[[#This Row],[ENZLOAD flux in kapp-slack.gms]]=0,Table5[[#This Row],[flux in kapp-slack.gms]]&lt;&gt;0,NOT(Table5[[#This Row],[spont or unknown?]]))</f>
        <v>0</v>
      </c>
      <c r="U774" s="1" t="b">
        <f>OR(_xlfn.TEXTAFTER(Table5[[#This Row],[rxn]],"-",-1)="SPONT",_xlfn.TEXTAFTER(Table5[[#This Row],[rxn]],"-",-1)="UNKNOWN")</f>
        <v>0</v>
      </c>
      <c r="V774" s="1">
        <f>_xlfn.XLOOKUP(SUBSTITUTE(Table5[[#This Row],[rxn]],"RXN-","ENZLOAD-"),Table4[rxn],Table4[ub],0)</f>
        <v>1.38875741</v>
      </c>
      <c r="W774" s="1" t="b">
        <f>AND(Table5[[#This Row],[FVA ENZLOAD flux UB]]=0,Table5[[#This Row],[ENZ not made when it should be?]])</f>
        <v>0</v>
      </c>
    </row>
    <row r="775" spans="1:23" hidden="1">
      <c r="A775" s="1" t="s">
        <v>5253</v>
      </c>
      <c r="B775" s="1" t="str">
        <f>_xlfn.TEXTBEFORE(Table38[[#This Row],[all fluxes from kapp-slack]]," ",,,,"")</f>
        <v>ENZSYN-rt7910</v>
      </c>
      <c r="C775" s="1">
        <f>_xlfn.NUMBERVALUE(IFERROR(_xlfn.TEXTAFTER(Table38[[#This Row],[all fluxes from kapp-slack]]," ",-1,,,""),""))</f>
        <v>1.0685750809999999E-6</v>
      </c>
      <c r="F775" s="1" t="s">
        <v>7745</v>
      </c>
      <c r="G775" s="1" t="str">
        <f>_xlfn.TEXTBEFORE(Table5[[#This Row],[rxn     kapp_old        kapp_slack_ub   kapp_slack_lb]]," ")</f>
        <v>RXN-ECOAH161c_x_FWD-rt2994</v>
      </c>
      <c r="H77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77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775" s="1">
        <f>_xlfn.NUMBERVALUE(_xlfn.TEXTAFTER(Table5[[#This Row],[rxn     kapp_old        kapp_slack_ub   kapp_slack_lb]]," ",-1))</f>
        <v>0</v>
      </c>
      <c r="K775" s="1">
        <f>_xlfn.XLOOKUP(SUBSTITUTE(Table5[[#This Row],[rxn]],"RXN-","ENZLOAD-"),ENZLOAD[name],ENZLOAD[flux],0)</f>
        <v>6.6153703929999899E-7</v>
      </c>
      <c r="L775" s="1" t="str">
        <f>"'"&amp;Table5[[#This Row],[rxn]]&amp;"'"&amp;CHAR(9)&amp;IF(AND(Table5[[#This Row],[kapp_slack_ub]]&lt;&gt;0,Table5[[#This Row],[kapp_old]]&lt;$F$1),$F$1,Table5[[#This Row],[kapp_old]])</f>
        <v>'RXN-ECOAH161c_x_FWD-rt2994'	27141.27779288</v>
      </c>
      <c r="M775" s="1">
        <f>_xlfn.XLOOKUP(Table5[[#This Row],[rxn]],Table3[name],Table3[flux],$F$1)</f>
        <v>27141.277792879999</v>
      </c>
      <c r="N775" s="1">
        <f>IFERROR(Table5[[#This Row],[min flux]]/Table5[[#This Row],[associated enzload]],"")</f>
        <v>41027601147.774521</v>
      </c>
      <c r="O775" s="1">
        <f>_xlfn.NUMBERVALUE(IF(Table5[[#This Row],[flux/enzload]]="","",ABS($N$1-Table5[[#This Row],[flux/enzload]])))</f>
        <v>1358888716511.1799</v>
      </c>
      <c r="P775" s="1">
        <f>Table5[[#This Row],[kapp_old]]+IFERROR(((Table5[[#This Row],[kapp_slack_ub]]-Table5[[#This Row],[kapp_slack_lb]])/Table5[[#This Row],[associated enzload]]),0)</f>
        <v>27141.277792879999</v>
      </c>
      <c r="Q775" s="1" t="str">
        <f>"'"&amp;Table5[[#This Row],[rxn]]&amp;"'"&amp;CHAR(9)&amp;Table5[[#This Row],[kapp + (slack_ub - slack_lb)/enzload]]</f>
        <v>'RXN-ECOAH161c_x_FWD-rt2994'	27141.27779288</v>
      </c>
      <c r="R775" s="1">
        <f>_xlfn.XLOOKUP(Table5[[#This Row],[rxn]],Table38[name],Table38[flux],0)</f>
        <v>0</v>
      </c>
      <c r="S775" s="1">
        <f>_xlfn.XLOOKUP(SUBSTITUTE(Table5[[#This Row],[rxn]],"RXN-","ENZLOAD-"),Table38[name],Table38[flux],0)</f>
        <v>0</v>
      </c>
      <c r="T775" s="1" t="b">
        <f>AND(Table5[[#This Row],[ENZLOAD flux in kapp-slack.gms]]=0,Table5[[#This Row],[flux in kapp-slack.gms]]&lt;&gt;0,NOT(Table5[[#This Row],[spont or unknown?]]))</f>
        <v>0</v>
      </c>
      <c r="U775" s="1" t="b">
        <f>OR(_xlfn.TEXTAFTER(Table5[[#This Row],[rxn]],"-",-1)="SPONT",_xlfn.TEXTAFTER(Table5[[#This Row],[rxn]],"-",-1)="UNKNOWN")</f>
        <v>0</v>
      </c>
      <c r="V775" s="1">
        <f>_xlfn.XLOOKUP(SUBSTITUTE(Table5[[#This Row],[rxn]],"RXN-","ENZLOAD-"),Table4[rxn],Table4[ub],0)</f>
        <v>0.44752437</v>
      </c>
      <c r="W775" s="1" t="b">
        <f>AND(Table5[[#This Row],[FVA ENZLOAD flux UB]]=0,Table5[[#This Row],[ENZ not made when it should be?]])</f>
        <v>0</v>
      </c>
    </row>
    <row r="776" spans="1:23" hidden="1">
      <c r="A776" s="1" t="s">
        <v>5254</v>
      </c>
      <c r="B776" s="1" t="str">
        <f>_xlfn.TEXTBEFORE(Table38[[#This Row],[all fluxes from kapp-slack]]," ",,,,"")</f>
        <v>ENZSYN-rt7368</v>
      </c>
      <c r="C776" s="1">
        <f>_xlfn.NUMBERVALUE(IFERROR(_xlfn.TEXTAFTER(Table38[[#This Row],[all fluxes from kapp-slack]]," ",-1,,,""),""))</f>
        <v>1.51608536E-7</v>
      </c>
      <c r="F776" s="1" t="s">
        <v>7746</v>
      </c>
      <c r="G776" s="1" t="str">
        <f>_xlfn.TEXTBEFORE(Table5[[#This Row],[rxn     kapp_old        kapp_slack_ub   kapp_slack_lb]]," ")</f>
        <v>RXN-ECOAH161c_x_FWD-rt8147</v>
      </c>
      <c r="H77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77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776" s="1">
        <f>_xlfn.NUMBERVALUE(_xlfn.TEXTAFTER(Table5[[#This Row],[rxn     kapp_old        kapp_slack_ub   kapp_slack_lb]]," ",-1))</f>
        <v>0</v>
      </c>
      <c r="K776" s="1">
        <f>_xlfn.XLOOKUP(SUBSTITUTE(Table5[[#This Row],[rxn]],"RXN-","ENZLOAD-"),ENZLOAD[name],ENZLOAD[flux],0)</f>
        <v>8.9195418770000006E-8</v>
      </c>
      <c r="L776" s="1" t="str">
        <f>"'"&amp;Table5[[#This Row],[rxn]]&amp;"'"&amp;CHAR(9)&amp;IF(AND(Table5[[#This Row],[kapp_slack_ub]]&lt;&gt;0,Table5[[#This Row],[kapp_old]]&lt;$F$1),$F$1,Table5[[#This Row],[kapp_old]])</f>
        <v>'RXN-ECOAH161c_x_FWD-rt8147'	27141.27779288</v>
      </c>
      <c r="M776" s="1">
        <f>_xlfn.XLOOKUP(Table5[[#This Row],[rxn]],Table3[name],Table3[flux],$F$1)</f>
        <v>27141.277792879999</v>
      </c>
      <c r="N776" s="1">
        <f>IFERROR(Table5[[#This Row],[min flux]]/Table5[[#This Row],[associated enzload]],"")</f>
        <v>304290042775.25403</v>
      </c>
      <c r="O776" s="1">
        <f>_xlfn.NUMBERVALUE(IF(Table5[[#This Row],[flux/enzload]]="","",ABS($N$1-Table5[[#This Row],[flux/enzload]])))</f>
        <v>1095626274883.7</v>
      </c>
      <c r="P776" s="1">
        <f>Table5[[#This Row],[kapp_old]]+IFERROR(((Table5[[#This Row],[kapp_slack_ub]]-Table5[[#This Row],[kapp_slack_lb]])/Table5[[#This Row],[associated enzload]]),0)</f>
        <v>27141.277792879999</v>
      </c>
      <c r="Q776" s="1" t="str">
        <f>"'"&amp;Table5[[#This Row],[rxn]]&amp;"'"&amp;CHAR(9)&amp;Table5[[#This Row],[kapp + (slack_ub - slack_lb)/enzload]]</f>
        <v>'RXN-ECOAH161c_x_FWD-rt8147'	27141.27779288</v>
      </c>
      <c r="R776" s="1">
        <f>_xlfn.XLOOKUP(Table5[[#This Row],[rxn]],Table38[name],Table38[flux],0)</f>
        <v>0</v>
      </c>
      <c r="S776" s="1">
        <f>_xlfn.XLOOKUP(SUBSTITUTE(Table5[[#This Row],[rxn]],"RXN-","ENZLOAD-"),Table38[name],Table38[flux],0)</f>
        <v>0</v>
      </c>
      <c r="T776" s="1" t="b">
        <f>AND(Table5[[#This Row],[ENZLOAD flux in kapp-slack.gms]]=0,Table5[[#This Row],[flux in kapp-slack.gms]]&lt;&gt;0,NOT(Table5[[#This Row],[spont or unknown?]]))</f>
        <v>0</v>
      </c>
      <c r="U776" s="1" t="b">
        <f>OR(_xlfn.TEXTAFTER(Table5[[#This Row],[rxn]],"-",-1)="SPONT",_xlfn.TEXTAFTER(Table5[[#This Row],[rxn]],"-",-1)="UNKNOWN")</f>
        <v>0</v>
      </c>
      <c r="V776" s="1">
        <f>_xlfn.XLOOKUP(SUBSTITUTE(Table5[[#This Row],[rxn]],"RXN-","ENZLOAD-"),Table4[rxn],Table4[ub],0)</f>
        <v>1.3888903699999999</v>
      </c>
      <c r="W776" s="1" t="b">
        <f>AND(Table5[[#This Row],[FVA ENZLOAD flux UB]]=0,Table5[[#This Row],[ENZ not made when it should be?]])</f>
        <v>0</v>
      </c>
    </row>
    <row r="777" spans="1:23" hidden="1">
      <c r="A777" s="1" t="s">
        <v>5255</v>
      </c>
      <c r="B777" s="1" t="str">
        <f>_xlfn.TEXTBEFORE(Table38[[#This Row],[all fluxes from kapp-slack]]," ",,,,"")</f>
        <v>ENZSYN-rt5361</v>
      </c>
      <c r="C777" s="1">
        <f>_xlfn.NUMBERVALUE(IFERROR(_xlfn.TEXTAFTER(Table38[[#This Row],[all fluxes from kapp-slack]]," ",-1,,,""),""))</f>
        <v>1.0559625300000001E-7</v>
      </c>
      <c r="F777" s="1" t="s">
        <v>7747</v>
      </c>
      <c r="G777" s="1" t="str">
        <f>_xlfn.TEXTBEFORE(Table5[[#This Row],[rxn     kapp_old        kapp_slack_ub   kapp_slack_lb]]," ")</f>
        <v>RXN-ECOAH162_x_FWD-rt2994</v>
      </c>
      <c r="H77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77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777" s="1">
        <f>_xlfn.NUMBERVALUE(_xlfn.TEXTAFTER(Table5[[#This Row],[rxn     kapp_old        kapp_slack_ub   kapp_slack_lb]]," ",-1))</f>
        <v>0</v>
      </c>
      <c r="K777" s="1">
        <f>_xlfn.XLOOKUP(SUBSTITUTE(Table5[[#This Row],[rxn]],"RXN-","ENZLOAD-"),ENZLOAD[name],ENZLOAD[flux],0)</f>
        <v>6.6153703929999899E-7</v>
      </c>
      <c r="L777" s="1" t="str">
        <f>"'"&amp;Table5[[#This Row],[rxn]]&amp;"'"&amp;CHAR(9)&amp;IF(AND(Table5[[#This Row],[kapp_slack_ub]]&lt;&gt;0,Table5[[#This Row],[kapp_old]]&lt;$F$1),$F$1,Table5[[#This Row],[kapp_old]])</f>
        <v>'RXN-ECOAH162_x_FWD-rt2994'	27141.27779288</v>
      </c>
      <c r="M777" s="1">
        <f>_xlfn.XLOOKUP(Table5[[#This Row],[rxn]],Table3[name],Table3[flux],$F$1)</f>
        <v>27141.277792879999</v>
      </c>
      <c r="N777" s="1">
        <f>IFERROR(Table5[[#This Row],[min flux]]/Table5[[#This Row],[associated enzload]],"")</f>
        <v>41027601147.774521</v>
      </c>
      <c r="O777" s="1">
        <f>_xlfn.NUMBERVALUE(IF(Table5[[#This Row],[flux/enzload]]="","",ABS($N$1-Table5[[#This Row],[flux/enzload]])))</f>
        <v>1358888716511.1799</v>
      </c>
      <c r="P777" s="1">
        <f>Table5[[#This Row],[kapp_old]]+IFERROR(((Table5[[#This Row],[kapp_slack_ub]]-Table5[[#This Row],[kapp_slack_lb]])/Table5[[#This Row],[associated enzload]]),0)</f>
        <v>27141.277792879999</v>
      </c>
      <c r="Q777" s="1" t="str">
        <f>"'"&amp;Table5[[#This Row],[rxn]]&amp;"'"&amp;CHAR(9)&amp;Table5[[#This Row],[kapp + (slack_ub - slack_lb)/enzload]]</f>
        <v>'RXN-ECOAH162_x_FWD-rt2994'	27141.27779288</v>
      </c>
      <c r="R777" s="1">
        <f>_xlfn.XLOOKUP(Table5[[#This Row],[rxn]],Table38[name],Table38[flux],0)</f>
        <v>0</v>
      </c>
      <c r="S777" s="1">
        <f>_xlfn.XLOOKUP(SUBSTITUTE(Table5[[#This Row],[rxn]],"RXN-","ENZLOAD-"),Table38[name],Table38[flux],0)</f>
        <v>0</v>
      </c>
      <c r="T777" s="1" t="b">
        <f>AND(Table5[[#This Row],[ENZLOAD flux in kapp-slack.gms]]=0,Table5[[#This Row],[flux in kapp-slack.gms]]&lt;&gt;0,NOT(Table5[[#This Row],[spont or unknown?]]))</f>
        <v>0</v>
      </c>
      <c r="U777" s="1" t="b">
        <f>OR(_xlfn.TEXTAFTER(Table5[[#This Row],[rxn]],"-",-1)="SPONT",_xlfn.TEXTAFTER(Table5[[#This Row],[rxn]],"-",-1)="UNKNOWN")</f>
        <v>0</v>
      </c>
      <c r="V777" s="1">
        <f>_xlfn.XLOOKUP(SUBSTITUTE(Table5[[#This Row],[rxn]],"RXN-","ENZLOAD-"),Table4[rxn],Table4[ub],0)</f>
        <v>0.44752437</v>
      </c>
      <c r="W777" s="1" t="b">
        <f>AND(Table5[[#This Row],[FVA ENZLOAD flux UB]]=0,Table5[[#This Row],[ENZ not made when it should be?]])</f>
        <v>0</v>
      </c>
    </row>
    <row r="778" spans="1:23" hidden="1">
      <c r="A778" s="1" t="s">
        <v>5256</v>
      </c>
      <c r="B778" s="1" t="str">
        <f>_xlfn.TEXTBEFORE(Table38[[#This Row],[all fluxes from kapp-slack]]," ",,,,"")</f>
        <v>ENZSYN-rt8223</v>
      </c>
      <c r="C778" s="1">
        <f>_xlfn.NUMBERVALUE(IFERROR(_xlfn.TEXTAFTER(Table38[[#This Row],[all fluxes from kapp-slack]]," ",-1,,,""),""))</f>
        <v>8.1522423499999997E-7</v>
      </c>
      <c r="F778" s="1" t="s">
        <v>7748</v>
      </c>
      <c r="G778" s="1" t="str">
        <f>_xlfn.TEXTBEFORE(Table5[[#This Row],[rxn     kapp_old        kapp_slack_ub   kapp_slack_lb]]," ")</f>
        <v>RXN-ECOAH162_x_FWD-rt8147</v>
      </c>
      <c r="H77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77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778" s="1">
        <f>_xlfn.NUMBERVALUE(_xlfn.TEXTAFTER(Table5[[#This Row],[rxn     kapp_old        kapp_slack_ub   kapp_slack_lb]]," ",-1))</f>
        <v>0</v>
      </c>
      <c r="K778" s="1">
        <f>_xlfn.XLOOKUP(SUBSTITUTE(Table5[[#This Row],[rxn]],"RXN-","ENZLOAD-"),ENZLOAD[name],ENZLOAD[flux],0)</f>
        <v>8.9195418770000006E-8</v>
      </c>
      <c r="L778" s="1" t="str">
        <f>"'"&amp;Table5[[#This Row],[rxn]]&amp;"'"&amp;CHAR(9)&amp;IF(AND(Table5[[#This Row],[kapp_slack_ub]]&lt;&gt;0,Table5[[#This Row],[kapp_old]]&lt;$F$1),$F$1,Table5[[#This Row],[kapp_old]])</f>
        <v>'RXN-ECOAH162_x_FWD-rt8147'	27141.27779288</v>
      </c>
      <c r="M778" s="1">
        <f>_xlfn.XLOOKUP(Table5[[#This Row],[rxn]],Table3[name],Table3[flux],$F$1)</f>
        <v>27141.277792879999</v>
      </c>
      <c r="N778" s="1">
        <f>IFERROR(Table5[[#This Row],[min flux]]/Table5[[#This Row],[associated enzload]],"")</f>
        <v>304290042775.25403</v>
      </c>
      <c r="O778" s="1">
        <f>_xlfn.NUMBERVALUE(IF(Table5[[#This Row],[flux/enzload]]="","",ABS($N$1-Table5[[#This Row],[flux/enzload]])))</f>
        <v>1095626274883.7</v>
      </c>
      <c r="P778" s="1">
        <f>Table5[[#This Row],[kapp_old]]+IFERROR(((Table5[[#This Row],[kapp_slack_ub]]-Table5[[#This Row],[kapp_slack_lb]])/Table5[[#This Row],[associated enzload]]),0)</f>
        <v>27141.277792879999</v>
      </c>
      <c r="Q778" s="1" t="str">
        <f>"'"&amp;Table5[[#This Row],[rxn]]&amp;"'"&amp;CHAR(9)&amp;Table5[[#This Row],[kapp + (slack_ub - slack_lb)/enzload]]</f>
        <v>'RXN-ECOAH162_x_FWD-rt8147'	27141.27779288</v>
      </c>
      <c r="R778" s="1">
        <f>_xlfn.XLOOKUP(Table5[[#This Row],[rxn]],Table38[name],Table38[flux],0)</f>
        <v>0</v>
      </c>
      <c r="S778" s="1">
        <f>_xlfn.XLOOKUP(SUBSTITUTE(Table5[[#This Row],[rxn]],"RXN-","ENZLOAD-"),Table38[name],Table38[flux],0)</f>
        <v>0</v>
      </c>
      <c r="T778" s="1" t="b">
        <f>AND(Table5[[#This Row],[ENZLOAD flux in kapp-slack.gms]]=0,Table5[[#This Row],[flux in kapp-slack.gms]]&lt;&gt;0,NOT(Table5[[#This Row],[spont or unknown?]]))</f>
        <v>0</v>
      </c>
      <c r="U778" s="1" t="b">
        <f>OR(_xlfn.TEXTAFTER(Table5[[#This Row],[rxn]],"-",-1)="SPONT",_xlfn.TEXTAFTER(Table5[[#This Row],[rxn]],"-",-1)="UNKNOWN")</f>
        <v>0</v>
      </c>
      <c r="V778" s="1">
        <f>_xlfn.XLOOKUP(SUBSTITUTE(Table5[[#This Row],[rxn]],"RXN-","ENZLOAD-"),Table4[rxn],Table4[ub],0)</f>
        <v>1.3888903699999999</v>
      </c>
      <c r="W778" s="1" t="b">
        <f>AND(Table5[[#This Row],[FVA ENZLOAD flux UB]]=0,Table5[[#This Row],[ENZ not made when it should be?]])</f>
        <v>0</v>
      </c>
    </row>
    <row r="779" spans="1:23" hidden="1">
      <c r="A779" s="1" t="s">
        <v>5257</v>
      </c>
      <c r="B779" s="1" t="str">
        <f>_xlfn.TEXTBEFORE(Table38[[#This Row],[all fluxes from kapp-slack]]," ",,,,"")</f>
        <v>ENZSYN-SDH1234</v>
      </c>
      <c r="C779" s="1">
        <f>_xlfn.NUMBERVALUE(IFERROR(_xlfn.TEXTAFTER(Table38[[#This Row],[all fluxes from kapp-slack]]," ",-1,,,""),""))</f>
        <v>9.9739029999999994E-9</v>
      </c>
      <c r="F779" s="1" t="s">
        <v>7749</v>
      </c>
      <c r="G779" s="1" t="str">
        <f>_xlfn.TEXTBEFORE(Table5[[#This Row],[rxn     kapp_old        kapp_slack_ub   kapp_slack_lb]]," ")</f>
        <v>RXN-ECOAH163_x_FWD-rt2994</v>
      </c>
      <c r="H77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77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779" s="1">
        <f>_xlfn.NUMBERVALUE(_xlfn.TEXTAFTER(Table5[[#This Row],[rxn     kapp_old        kapp_slack_ub   kapp_slack_lb]]," ",-1))</f>
        <v>0</v>
      </c>
      <c r="K779" s="1">
        <f>_xlfn.XLOOKUP(SUBSTITUTE(Table5[[#This Row],[rxn]],"RXN-","ENZLOAD-"),ENZLOAD[name],ENZLOAD[flux],0)</f>
        <v>6.6153703929999899E-7</v>
      </c>
      <c r="L779" s="1" t="str">
        <f>"'"&amp;Table5[[#This Row],[rxn]]&amp;"'"&amp;CHAR(9)&amp;IF(AND(Table5[[#This Row],[kapp_slack_ub]]&lt;&gt;0,Table5[[#This Row],[kapp_old]]&lt;$F$1),$F$1,Table5[[#This Row],[kapp_old]])</f>
        <v>'RXN-ECOAH163_x_FWD-rt2994'	27141.27779288</v>
      </c>
      <c r="M779" s="1">
        <f>_xlfn.XLOOKUP(Table5[[#This Row],[rxn]],Table3[name],Table3[flux],$F$1)</f>
        <v>27141.277792879999</v>
      </c>
      <c r="N779" s="1">
        <f>IFERROR(Table5[[#This Row],[min flux]]/Table5[[#This Row],[associated enzload]],"")</f>
        <v>41027601147.774521</v>
      </c>
      <c r="O779" s="1">
        <f>_xlfn.NUMBERVALUE(IF(Table5[[#This Row],[flux/enzload]]="","",ABS($N$1-Table5[[#This Row],[flux/enzload]])))</f>
        <v>1358888716511.1799</v>
      </c>
      <c r="P779" s="1">
        <f>Table5[[#This Row],[kapp_old]]+IFERROR(((Table5[[#This Row],[kapp_slack_ub]]-Table5[[#This Row],[kapp_slack_lb]])/Table5[[#This Row],[associated enzload]]),0)</f>
        <v>27141.277792879999</v>
      </c>
      <c r="Q779" s="1" t="str">
        <f>"'"&amp;Table5[[#This Row],[rxn]]&amp;"'"&amp;CHAR(9)&amp;Table5[[#This Row],[kapp + (slack_ub - slack_lb)/enzload]]</f>
        <v>'RXN-ECOAH163_x_FWD-rt2994'	27141.27779288</v>
      </c>
      <c r="R779" s="1">
        <f>_xlfn.XLOOKUP(Table5[[#This Row],[rxn]],Table38[name],Table38[flux],0)</f>
        <v>0</v>
      </c>
      <c r="S779" s="1">
        <f>_xlfn.XLOOKUP(SUBSTITUTE(Table5[[#This Row],[rxn]],"RXN-","ENZLOAD-"),Table38[name],Table38[flux],0)</f>
        <v>0</v>
      </c>
      <c r="T779" s="1" t="b">
        <f>AND(Table5[[#This Row],[ENZLOAD flux in kapp-slack.gms]]=0,Table5[[#This Row],[flux in kapp-slack.gms]]&lt;&gt;0,NOT(Table5[[#This Row],[spont or unknown?]]))</f>
        <v>0</v>
      </c>
      <c r="U779" s="1" t="b">
        <f>OR(_xlfn.TEXTAFTER(Table5[[#This Row],[rxn]],"-",-1)="SPONT",_xlfn.TEXTAFTER(Table5[[#This Row],[rxn]],"-",-1)="UNKNOWN")</f>
        <v>0</v>
      </c>
      <c r="V779" s="1">
        <f>_xlfn.XLOOKUP(SUBSTITUTE(Table5[[#This Row],[rxn]],"RXN-","ENZLOAD-"),Table4[rxn],Table4[ub],0)</f>
        <v>0.44752437</v>
      </c>
      <c r="W779" s="1" t="b">
        <f>AND(Table5[[#This Row],[FVA ENZLOAD flux UB]]=0,Table5[[#This Row],[ENZ not made when it should be?]])</f>
        <v>0</v>
      </c>
    </row>
    <row r="780" spans="1:23" hidden="1">
      <c r="A780" s="1" t="s">
        <v>5258</v>
      </c>
      <c r="B780" s="1" t="str">
        <f>_xlfn.TEXTBEFORE(Table38[[#This Row],[all fluxes from kapp-slack]]," ",,,,"")</f>
        <v>ENZSYN-rt4237</v>
      </c>
      <c r="C780" s="1">
        <f>_xlfn.NUMBERVALUE(IFERROR(_xlfn.TEXTAFTER(Table38[[#This Row],[all fluxes from kapp-slack]]," ",-1,,,""),""))</f>
        <v>2.9937721E-8</v>
      </c>
      <c r="F780" s="1" t="s">
        <v>7750</v>
      </c>
      <c r="G780" s="1" t="str">
        <f>_xlfn.TEXTBEFORE(Table5[[#This Row],[rxn     kapp_old        kapp_slack_ub   kapp_slack_lb]]," ")</f>
        <v>RXN-ECOAH163_x_FWD-rt8147</v>
      </c>
      <c r="H78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78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780" s="1">
        <f>_xlfn.NUMBERVALUE(_xlfn.TEXTAFTER(Table5[[#This Row],[rxn     kapp_old        kapp_slack_ub   kapp_slack_lb]]," ",-1))</f>
        <v>0</v>
      </c>
      <c r="K780" s="1">
        <f>_xlfn.XLOOKUP(SUBSTITUTE(Table5[[#This Row],[rxn]],"RXN-","ENZLOAD-"),ENZLOAD[name],ENZLOAD[flux],0)</f>
        <v>8.9195418770000006E-8</v>
      </c>
      <c r="L780" s="1" t="str">
        <f>"'"&amp;Table5[[#This Row],[rxn]]&amp;"'"&amp;CHAR(9)&amp;IF(AND(Table5[[#This Row],[kapp_slack_ub]]&lt;&gt;0,Table5[[#This Row],[kapp_old]]&lt;$F$1),$F$1,Table5[[#This Row],[kapp_old]])</f>
        <v>'RXN-ECOAH163_x_FWD-rt8147'	27141.27779288</v>
      </c>
      <c r="M780" s="1">
        <f>_xlfn.XLOOKUP(Table5[[#This Row],[rxn]],Table3[name],Table3[flux],$F$1)</f>
        <v>27141.277792879999</v>
      </c>
      <c r="N780" s="1">
        <f>IFERROR(Table5[[#This Row],[min flux]]/Table5[[#This Row],[associated enzload]],"")</f>
        <v>304290042775.25403</v>
      </c>
      <c r="O780" s="1">
        <f>_xlfn.NUMBERVALUE(IF(Table5[[#This Row],[flux/enzload]]="","",ABS($N$1-Table5[[#This Row],[flux/enzload]])))</f>
        <v>1095626274883.7</v>
      </c>
      <c r="P780" s="1">
        <f>Table5[[#This Row],[kapp_old]]+IFERROR(((Table5[[#This Row],[kapp_slack_ub]]-Table5[[#This Row],[kapp_slack_lb]])/Table5[[#This Row],[associated enzload]]),0)</f>
        <v>27141.277792879999</v>
      </c>
      <c r="Q780" s="1" t="str">
        <f>"'"&amp;Table5[[#This Row],[rxn]]&amp;"'"&amp;CHAR(9)&amp;Table5[[#This Row],[kapp + (slack_ub - slack_lb)/enzload]]</f>
        <v>'RXN-ECOAH163_x_FWD-rt8147'	27141.27779288</v>
      </c>
      <c r="R780" s="1">
        <f>_xlfn.XLOOKUP(Table5[[#This Row],[rxn]],Table38[name],Table38[flux],0)</f>
        <v>0</v>
      </c>
      <c r="S780" s="1">
        <f>_xlfn.XLOOKUP(SUBSTITUTE(Table5[[#This Row],[rxn]],"RXN-","ENZLOAD-"),Table38[name],Table38[flux],0)</f>
        <v>0</v>
      </c>
      <c r="T780" s="1" t="b">
        <f>AND(Table5[[#This Row],[ENZLOAD flux in kapp-slack.gms]]=0,Table5[[#This Row],[flux in kapp-slack.gms]]&lt;&gt;0,NOT(Table5[[#This Row],[spont or unknown?]]))</f>
        <v>0</v>
      </c>
      <c r="U780" s="1" t="b">
        <f>OR(_xlfn.TEXTAFTER(Table5[[#This Row],[rxn]],"-",-1)="SPONT",_xlfn.TEXTAFTER(Table5[[#This Row],[rxn]],"-",-1)="UNKNOWN")</f>
        <v>0</v>
      </c>
      <c r="V780" s="1">
        <f>_xlfn.XLOOKUP(SUBSTITUTE(Table5[[#This Row],[rxn]],"RXN-","ENZLOAD-"),Table4[rxn],Table4[ub],0)</f>
        <v>1.3888903699999999</v>
      </c>
      <c r="W780" s="1" t="b">
        <f>AND(Table5[[#This Row],[FVA ENZLOAD flux UB]]=0,Table5[[#This Row],[ENZ not made when it should be?]])</f>
        <v>0</v>
      </c>
    </row>
    <row r="781" spans="1:23" hidden="1">
      <c r="A781" s="1" t="s">
        <v>5259</v>
      </c>
      <c r="B781" s="1" t="str">
        <f>_xlfn.TEXTBEFORE(Table38[[#This Row],[all fluxes from kapp-slack]]," ",,,,"")</f>
        <v>ENZSYN-rt1805</v>
      </c>
      <c r="C781" s="1">
        <f>_xlfn.NUMBERVALUE(IFERROR(_xlfn.TEXTAFTER(Table38[[#This Row],[all fluxes from kapp-slack]]," ",-1,,,""),""))</f>
        <v>3.6235374893E-5</v>
      </c>
      <c r="F781" s="1" t="s">
        <v>7751</v>
      </c>
      <c r="G781" s="1" t="str">
        <f>_xlfn.TEXTBEFORE(Table5[[#This Row],[rxn     kapp_old        kapp_slack_ub   kapp_slack_lb]]," ")</f>
        <v>RXN-ECOAH180_m_FWD-rt6437</v>
      </c>
      <c r="H78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78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781" s="1">
        <f>_xlfn.NUMBERVALUE(_xlfn.TEXTAFTER(Table5[[#This Row],[rxn     kapp_old        kapp_slack_ub   kapp_slack_lb]]," ",-1))</f>
        <v>0</v>
      </c>
      <c r="K781" s="1">
        <f>_xlfn.XLOOKUP(SUBSTITUTE(Table5[[#This Row],[rxn]],"RXN-","ENZLOAD-"),ENZLOAD[name],ENZLOAD[flux],0)</f>
        <v>6.6494360104999999E-7</v>
      </c>
      <c r="L781" s="1" t="str">
        <f>"'"&amp;Table5[[#This Row],[rxn]]&amp;"'"&amp;CHAR(9)&amp;IF(AND(Table5[[#This Row],[kapp_slack_ub]]&lt;&gt;0,Table5[[#This Row],[kapp_old]]&lt;$F$1),$F$1,Table5[[#This Row],[kapp_old]])</f>
        <v>'RXN-ECOAH180_m_FWD-rt6437'	27141.27779288</v>
      </c>
      <c r="M781" s="1">
        <f>_xlfn.XLOOKUP(Table5[[#This Row],[rxn]],Table3[name],Table3[flux],$F$1)</f>
        <v>27141.277792879999</v>
      </c>
      <c r="N781" s="1">
        <f>IFERROR(Table5[[#This Row],[min flux]]/Table5[[#This Row],[associated enzload]],"")</f>
        <v>40817413311.477417</v>
      </c>
      <c r="O781" s="1">
        <f>_xlfn.NUMBERVALUE(IF(Table5[[#This Row],[flux/enzload]]="","",ABS($N$1-Table5[[#This Row],[flux/enzload]])))</f>
        <v>1359098904347.48</v>
      </c>
      <c r="P781" s="1">
        <f>Table5[[#This Row],[kapp_old]]+IFERROR(((Table5[[#This Row],[kapp_slack_ub]]-Table5[[#This Row],[kapp_slack_lb]])/Table5[[#This Row],[associated enzload]]),0)</f>
        <v>27141.277792879999</v>
      </c>
      <c r="Q781" s="1" t="str">
        <f>"'"&amp;Table5[[#This Row],[rxn]]&amp;"'"&amp;CHAR(9)&amp;Table5[[#This Row],[kapp + (slack_ub - slack_lb)/enzload]]</f>
        <v>'RXN-ECOAH180_m_FWD-rt6437'	27141.27779288</v>
      </c>
      <c r="R781" s="1">
        <f>_xlfn.XLOOKUP(Table5[[#This Row],[rxn]],Table38[name],Table38[flux],0)</f>
        <v>0</v>
      </c>
      <c r="S781" s="1">
        <f>_xlfn.XLOOKUP(SUBSTITUTE(Table5[[#This Row],[rxn]],"RXN-","ENZLOAD-"),Table38[name],Table38[flux],0)</f>
        <v>0</v>
      </c>
      <c r="T781" s="1" t="b">
        <f>AND(Table5[[#This Row],[ENZLOAD flux in kapp-slack.gms]]=0,Table5[[#This Row],[flux in kapp-slack.gms]]&lt;&gt;0,NOT(Table5[[#This Row],[spont or unknown?]]))</f>
        <v>0</v>
      </c>
      <c r="U781" s="1" t="b">
        <f>OR(_xlfn.TEXTAFTER(Table5[[#This Row],[rxn]],"-",-1)="SPONT",_xlfn.TEXTAFTER(Table5[[#This Row],[rxn]],"-",-1)="UNKNOWN")</f>
        <v>0</v>
      </c>
      <c r="V781" s="1">
        <f>_xlfn.XLOOKUP(SUBSTITUTE(Table5[[#This Row],[rxn]],"RXN-","ENZLOAD-"),Table4[rxn],Table4[ub],0)</f>
        <v>1.38875741</v>
      </c>
      <c r="W781" s="1" t="b">
        <f>AND(Table5[[#This Row],[FVA ENZLOAD flux UB]]=0,Table5[[#This Row],[ENZ not made when it should be?]])</f>
        <v>0</v>
      </c>
    </row>
    <row r="782" spans="1:23" hidden="1">
      <c r="A782" s="1" t="s">
        <v>5260</v>
      </c>
      <c r="B782" s="1" t="str">
        <f>_xlfn.TEXTBEFORE(Table38[[#This Row],[all fluxes from kapp-slack]]," ",,,,"")</f>
        <v>ENZSYN-rt7263_c</v>
      </c>
      <c r="C782" s="1">
        <f>_xlfn.NUMBERVALUE(IFERROR(_xlfn.TEXTAFTER(Table38[[#This Row],[all fluxes from kapp-slack]]," ",-1,,,""),""))</f>
        <v>2.6701390540000001E-6</v>
      </c>
      <c r="F782" s="1" t="s">
        <v>7752</v>
      </c>
      <c r="G782" s="1" t="str">
        <f>_xlfn.TEXTBEFORE(Table5[[#This Row],[rxn     kapp_old        kapp_slack_ub   kapp_slack_lb]]," ")</f>
        <v>RXN-ECOAH180_x_FWD-rt2994</v>
      </c>
      <c r="H78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78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782" s="1">
        <f>_xlfn.NUMBERVALUE(_xlfn.TEXTAFTER(Table5[[#This Row],[rxn     kapp_old        kapp_slack_ub   kapp_slack_lb]]," ",-1))</f>
        <v>0</v>
      </c>
      <c r="K782" s="1">
        <f>_xlfn.XLOOKUP(SUBSTITUTE(Table5[[#This Row],[rxn]],"RXN-","ENZLOAD-"),ENZLOAD[name],ENZLOAD[flux],0)</f>
        <v>6.6153703929999899E-7</v>
      </c>
      <c r="L782" s="1" t="str">
        <f>"'"&amp;Table5[[#This Row],[rxn]]&amp;"'"&amp;CHAR(9)&amp;IF(AND(Table5[[#This Row],[kapp_slack_ub]]&lt;&gt;0,Table5[[#This Row],[kapp_old]]&lt;$F$1),$F$1,Table5[[#This Row],[kapp_old]])</f>
        <v>'RXN-ECOAH180_x_FWD-rt2994'	27141.27779288</v>
      </c>
      <c r="M782" s="1">
        <f>_xlfn.XLOOKUP(Table5[[#This Row],[rxn]],Table3[name],Table3[flux],$F$1)</f>
        <v>27141.277792879999</v>
      </c>
      <c r="N782" s="1">
        <f>IFERROR(Table5[[#This Row],[min flux]]/Table5[[#This Row],[associated enzload]],"")</f>
        <v>41027601147.774521</v>
      </c>
      <c r="O782" s="1">
        <f>_xlfn.NUMBERVALUE(IF(Table5[[#This Row],[flux/enzload]]="","",ABS($N$1-Table5[[#This Row],[flux/enzload]])))</f>
        <v>1358888716511.1799</v>
      </c>
      <c r="P782" s="1">
        <f>Table5[[#This Row],[kapp_old]]+IFERROR(((Table5[[#This Row],[kapp_slack_ub]]-Table5[[#This Row],[kapp_slack_lb]])/Table5[[#This Row],[associated enzload]]),0)</f>
        <v>27141.277792879999</v>
      </c>
      <c r="Q782" s="1" t="str">
        <f>"'"&amp;Table5[[#This Row],[rxn]]&amp;"'"&amp;CHAR(9)&amp;Table5[[#This Row],[kapp + (slack_ub - slack_lb)/enzload]]</f>
        <v>'RXN-ECOAH180_x_FWD-rt2994'	27141.27779288</v>
      </c>
      <c r="R782" s="1">
        <f>_xlfn.XLOOKUP(Table5[[#This Row],[rxn]],Table38[name],Table38[flux],0)</f>
        <v>0</v>
      </c>
      <c r="S782" s="1">
        <f>_xlfn.XLOOKUP(SUBSTITUTE(Table5[[#This Row],[rxn]],"RXN-","ENZLOAD-"),Table38[name],Table38[flux],0)</f>
        <v>0</v>
      </c>
      <c r="T782" s="1" t="b">
        <f>AND(Table5[[#This Row],[ENZLOAD flux in kapp-slack.gms]]=0,Table5[[#This Row],[flux in kapp-slack.gms]]&lt;&gt;0,NOT(Table5[[#This Row],[spont or unknown?]]))</f>
        <v>0</v>
      </c>
      <c r="U782" s="1" t="b">
        <f>OR(_xlfn.TEXTAFTER(Table5[[#This Row],[rxn]],"-",-1)="SPONT",_xlfn.TEXTAFTER(Table5[[#This Row],[rxn]],"-",-1)="UNKNOWN")</f>
        <v>0</v>
      </c>
      <c r="V782" s="1">
        <f>_xlfn.XLOOKUP(SUBSTITUTE(Table5[[#This Row],[rxn]],"RXN-","ENZLOAD-"),Table4[rxn],Table4[ub],0)</f>
        <v>0.44752437</v>
      </c>
      <c r="W782" s="1" t="b">
        <f>AND(Table5[[#This Row],[FVA ENZLOAD flux UB]]=0,Table5[[#This Row],[ENZ not made when it should be?]])</f>
        <v>0</v>
      </c>
    </row>
    <row r="783" spans="1:23" hidden="1">
      <c r="A783" s="1" t="s">
        <v>5261</v>
      </c>
      <c r="B783" s="1" t="str">
        <f>_xlfn.TEXTBEFORE(Table38[[#This Row],[all fluxes from kapp-slack]]," ",,,,"")</f>
        <v>ENZSYN-rt2476</v>
      </c>
      <c r="C783" s="1">
        <f>_xlfn.NUMBERVALUE(IFERROR(_xlfn.TEXTAFTER(Table38[[#This Row],[all fluxes from kapp-slack]]," ",-1,,,""),""))</f>
        <v>3.8992751999999998E-8</v>
      </c>
      <c r="F783" s="1" t="s">
        <v>7753</v>
      </c>
      <c r="G783" s="1" t="str">
        <f>_xlfn.TEXTBEFORE(Table5[[#This Row],[rxn     kapp_old        kapp_slack_ub   kapp_slack_lb]]," ")</f>
        <v>RXN-ECOAH180_x_FWD-rt8147</v>
      </c>
      <c r="H78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78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783" s="1">
        <f>_xlfn.NUMBERVALUE(_xlfn.TEXTAFTER(Table5[[#This Row],[rxn     kapp_old        kapp_slack_ub   kapp_slack_lb]]," ",-1))</f>
        <v>0</v>
      </c>
      <c r="K783" s="1">
        <f>_xlfn.XLOOKUP(SUBSTITUTE(Table5[[#This Row],[rxn]],"RXN-","ENZLOAD-"),ENZLOAD[name],ENZLOAD[flux],0)</f>
        <v>8.9195418770000006E-8</v>
      </c>
      <c r="L783" s="1" t="str">
        <f>"'"&amp;Table5[[#This Row],[rxn]]&amp;"'"&amp;CHAR(9)&amp;IF(AND(Table5[[#This Row],[kapp_slack_ub]]&lt;&gt;0,Table5[[#This Row],[kapp_old]]&lt;$F$1),$F$1,Table5[[#This Row],[kapp_old]])</f>
        <v>'RXN-ECOAH180_x_FWD-rt8147'	27141.27779288</v>
      </c>
      <c r="M783" s="1">
        <f>_xlfn.XLOOKUP(Table5[[#This Row],[rxn]],Table3[name],Table3[flux],$F$1)</f>
        <v>27141.277792879999</v>
      </c>
      <c r="N783" s="1">
        <f>IFERROR(Table5[[#This Row],[min flux]]/Table5[[#This Row],[associated enzload]],"")</f>
        <v>304290042775.25403</v>
      </c>
      <c r="O783" s="1">
        <f>_xlfn.NUMBERVALUE(IF(Table5[[#This Row],[flux/enzload]]="","",ABS($N$1-Table5[[#This Row],[flux/enzload]])))</f>
        <v>1095626274883.7</v>
      </c>
      <c r="P783" s="1">
        <f>Table5[[#This Row],[kapp_old]]+IFERROR(((Table5[[#This Row],[kapp_slack_ub]]-Table5[[#This Row],[kapp_slack_lb]])/Table5[[#This Row],[associated enzload]]),0)</f>
        <v>27141.277792879999</v>
      </c>
      <c r="Q783" s="1" t="str">
        <f>"'"&amp;Table5[[#This Row],[rxn]]&amp;"'"&amp;CHAR(9)&amp;Table5[[#This Row],[kapp + (slack_ub - slack_lb)/enzload]]</f>
        <v>'RXN-ECOAH180_x_FWD-rt8147'	27141.27779288</v>
      </c>
      <c r="R783" s="1">
        <f>_xlfn.XLOOKUP(Table5[[#This Row],[rxn]],Table38[name],Table38[flux],0)</f>
        <v>0</v>
      </c>
      <c r="S783" s="1">
        <f>_xlfn.XLOOKUP(SUBSTITUTE(Table5[[#This Row],[rxn]],"RXN-","ENZLOAD-"),Table38[name],Table38[flux],0)</f>
        <v>0</v>
      </c>
      <c r="T783" s="1" t="b">
        <f>AND(Table5[[#This Row],[ENZLOAD flux in kapp-slack.gms]]=0,Table5[[#This Row],[flux in kapp-slack.gms]]&lt;&gt;0,NOT(Table5[[#This Row],[spont or unknown?]]))</f>
        <v>0</v>
      </c>
      <c r="U783" s="1" t="b">
        <f>OR(_xlfn.TEXTAFTER(Table5[[#This Row],[rxn]],"-",-1)="SPONT",_xlfn.TEXTAFTER(Table5[[#This Row],[rxn]],"-",-1)="UNKNOWN")</f>
        <v>0</v>
      </c>
      <c r="V783" s="1">
        <f>_xlfn.XLOOKUP(SUBSTITUTE(Table5[[#This Row],[rxn]],"RXN-","ENZLOAD-"),Table4[rxn],Table4[ub],0)</f>
        <v>1.3888903699999999</v>
      </c>
      <c r="W783" s="1" t="b">
        <f>AND(Table5[[#This Row],[FVA ENZLOAD flux UB]]=0,Table5[[#This Row],[ENZ not made when it should be?]])</f>
        <v>0</v>
      </c>
    </row>
    <row r="784" spans="1:23" hidden="1">
      <c r="A784" s="1" t="s">
        <v>5262</v>
      </c>
      <c r="B784" s="1" t="str">
        <f>_xlfn.TEXTBEFORE(Table38[[#This Row],[all fluxes from kapp-slack]]," ",,,,"")</f>
        <v>ENZSYN-rt0932</v>
      </c>
      <c r="C784" s="1">
        <f>_xlfn.NUMBERVALUE(IFERROR(_xlfn.TEXTAFTER(Table38[[#This Row],[all fluxes from kapp-slack]]," ",-1,,,""),""))</f>
        <v>6.4432936749999998E-6</v>
      </c>
      <c r="F784" s="1" t="s">
        <v>7754</v>
      </c>
      <c r="G784" s="1" t="str">
        <f>_xlfn.TEXTBEFORE(Table5[[#This Row],[rxn     kapp_old        kapp_slack_ub   kapp_slack_lb]]," ")</f>
        <v>RXN-ECOAH181a_m_FWD-rt6437</v>
      </c>
      <c r="H78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78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784" s="1">
        <f>_xlfn.NUMBERVALUE(_xlfn.TEXTAFTER(Table5[[#This Row],[rxn     kapp_old        kapp_slack_ub   kapp_slack_lb]]," ",-1))</f>
        <v>0</v>
      </c>
      <c r="K784" s="1">
        <f>_xlfn.XLOOKUP(SUBSTITUTE(Table5[[#This Row],[rxn]],"RXN-","ENZLOAD-"),ENZLOAD[name],ENZLOAD[flux],0)</f>
        <v>6.6494360104999999E-7</v>
      </c>
      <c r="L784" s="1" t="str">
        <f>"'"&amp;Table5[[#This Row],[rxn]]&amp;"'"&amp;CHAR(9)&amp;IF(AND(Table5[[#This Row],[kapp_slack_ub]]&lt;&gt;0,Table5[[#This Row],[kapp_old]]&lt;$F$1),$F$1,Table5[[#This Row],[kapp_old]])</f>
        <v>'RXN-ECOAH181a_m_FWD-rt6437'	27141.27779288</v>
      </c>
      <c r="M784" s="1">
        <f>_xlfn.XLOOKUP(Table5[[#This Row],[rxn]],Table3[name],Table3[flux],$F$1)</f>
        <v>27141.277792879999</v>
      </c>
      <c r="N784" s="1">
        <f>IFERROR(Table5[[#This Row],[min flux]]/Table5[[#This Row],[associated enzload]],"")</f>
        <v>40817413311.477417</v>
      </c>
      <c r="O784" s="1">
        <f>_xlfn.NUMBERVALUE(IF(Table5[[#This Row],[flux/enzload]]="","",ABS($N$1-Table5[[#This Row],[flux/enzload]])))</f>
        <v>1359098904347.48</v>
      </c>
      <c r="P784" s="1">
        <f>Table5[[#This Row],[kapp_old]]+IFERROR(((Table5[[#This Row],[kapp_slack_ub]]-Table5[[#This Row],[kapp_slack_lb]])/Table5[[#This Row],[associated enzload]]),0)</f>
        <v>27141.277792879999</v>
      </c>
      <c r="Q784" s="1" t="str">
        <f>"'"&amp;Table5[[#This Row],[rxn]]&amp;"'"&amp;CHAR(9)&amp;Table5[[#This Row],[kapp + (slack_ub - slack_lb)/enzload]]</f>
        <v>'RXN-ECOAH181a_m_FWD-rt6437'	27141.27779288</v>
      </c>
      <c r="R784" s="1">
        <f>_xlfn.XLOOKUP(Table5[[#This Row],[rxn]],Table38[name],Table38[flux],0)</f>
        <v>0</v>
      </c>
      <c r="S784" s="1">
        <f>_xlfn.XLOOKUP(SUBSTITUTE(Table5[[#This Row],[rxn]],"RXN-","ENZLOAD-"),Table38[name],Table38[flux],0)</f>
        <v>0</v>
      </c>
      <c r="T784" s="1" t="b">
        <f>AND(Table5[[#This Row],[ENZLOAD flux in kapp-slack.gms]]=0,Table5[[#This Row],[flux in kapp-slack.gms]]&lt;&gt;0,NOT(Table5[[#This Row],[spont or unknown?]]))</f>
        <v>0</v>
      </c>
      <c r="U784" s="1" t="b">
        <f>OR(_xlfn.TEXTAFTER(Table5[[#This Row],[rxn]],"-",-1)="SPONT",_xlfn.TEXTAFTER(Table5[[#This Row],[rxn]],"-",-1)="UNKNOWN")</f>
        <v>0</v>
      </c>
      <c r="V784" s="1">
        <f>_xlfn.XLOOKUP(SUBSTITUTE(Table5[[#This Row],[rxn]],"RXN-","ENZLOAD-"),Table4[rxn],Table4[ub],0)</f>
        <v>1.38875741</v>
      </c>
      <c r="W784" s="1" t="b">
        <f>AND(Table5[[#This Row],[FVA ENZLOAD flux UB]]=0,Table5[[#This Row],[ENZ not made when it should be?]])</f>
        <v>0</v>
      </c>
    </row>
    <row r="785" spans="1:23" hidden="1">
      <c r="A785" s="1" t="s">
        <v>5263</v>
      </c>
      <c r="B785" s="1" t="str">
        <f>_xlfn.TEXTBEFORE(Table38[[#This Row],[all fluxes from kapp-slack]]," ",,,,"")</f>
        <v>ENZSYN-rt4822_c</v>
      </c>
      <c r="C785" s="1">
        <f>_xlfn.NUMBERVALUE(IFERROR(_xlfn.TEXTAFTER(Table38[[#This Row],[all fluxes from kapp-slack]]," ",-1,,,""),""))</f>
        <v>2.7341874999999999E-7</v>
      </c>
      <c r="F785" s="1" t="s">
        <v>7755</v>
      </c>
      <c r="G785" s="1" t="str">
        <f>_xlfn.TEXTBEFORE(Table5[[#This Row],[rxn     kapp_old        kapp_slack_ub   kapp_slack_lb]]," ")</f>
        <v>RXN-ECOAH181a_x_FWD-rt2994</v>
      </c>
      <c r="H78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78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785" s="1">
        <f>_xlfn.NUMBERVALUE(_xlfn.TEXTAFTER(Table5[[#This Row],[rxn     kapp_old        kapp_slack_ub   kapp_slack_lb]]," ",-1))</f>
        <v>0</v>
      </c>
      <c r="K785" s="1">
        <f>_xlfn.XLOOKUP(SUBSTITUTE(Table5[[#This Row],[rxn]],"RXN-","ENZLOAD-"),ENZLOAD[name],ENZLOAD[flux],0)</f>
        <v>6.6153703929999899E-7</v>
      </c>
      <c r="L785" s="1" t="str">
        <f>"'"&amp;Table5[[#This Row],[rxn]]&amp;"'"&amp;CHAR(9)&amp;IF(AND(Table5[[#This Row],[kapp_slack_ub]]&lt;&gt;0,Table5[[#This Row],[kapp_old]]&lt;$F$1),$F$1,Table5[[#This Row],[kapp_old]])</f>
        <v>'RXN-ECOAH181a_x_FWD-rt2994'	27141.27779288</v>
      </c>
      <c r="M785" s="1">
        <f>_xlfn.XLOOKUP(Table5[[#This Row],[rxn]],Table3[name],Table3[flux],$F$1)</f>
        <v>27141.277792879999</v>
      </c>
      <c r="N785" s="1">
        <f>IFERROR(Table5[[#This Row],[min flux]]/Table5[[#This Row],[associated enzload]],"")</f>
        <v>41027601147.774521</v>
      </c>
      <c r="O785" s="1">
        <f>_xlfn.NUMBERVALUE(IF(Table5[[#This Row],[flux/enzload]]="","",ABS($N$1-Table5[[#This Row],[flux/enzload]])))</f>
        <v>1358888716511.1799</v>
      </c>
      <c r="P785" s="1">
        <f>Table5[[#This Row],[kapp_old]]+IFERROR(((Table5[[#This Row],[kapp_slack_ub]]-Table5[[#This Row],[kapp_slack_lb]])/Table5[[#This Row],[associated enzload]]),0)</f>
        <v>27141.277792879999</v>
      </c>
      <c r="Q785" s="1" t="str">
        <f>"'"&amp;Table5[[#This Row],[rxn]]&amp;"'"&amp;CHAR(9)&amp;Table5[[#This Row],[kapp + (slack_ub - slack_lb)/enzload]]</f>
        <v>'RXN-ECOAH181a_x_FWD-rt2994'	27141.27779288</v>
      </c>
      <c r="R785" s="1">
        <f>_xlfn.XLOOKUP(Table5[[#This Row],[rxn]],Table38[name],Table38[flux],0)</f>
        <v>0</v>
      </c>
      <c r="S785" s="1">
        <f>_xlfn.XLOOKUP(SUBSTITUTE(Table5[[#This Row],[rxn]],"RXN-","ENZLOAD-"),Table38[name],Table38[flux],0)</f>
        <v>0</v>
      </c>
      <c r="T785" s="1" t="b">
        <f>AND(Table5[[#This Row],[ENZLOAD flux in kapp-slack.gms]]=0,Table5[[#This Row],[flux in kapp-slack.gms]]&lt;&gt;0,NOT(Table5[[#This Row],[spont or unknown?]]))</f>
        <v>0</v>
      </c>
      <c r="U785" s="1" t="b">
        <f>OR(_xlfn.TEXTAFTER(Table5[[#This Row],[rxn]],"-",-1)="SPONT",_xlfn.TEXTAFTER(Table5[[#This Row],[rxn]],"-",-1)="UNKNOWN")</f>
        <v>0</v>
      </c>
      <c r="V785" s="1">
        <f>_xlfn.XLOOKUP(SUBSTITUTE(Table5[[#This Row],[rxn]],"RXN-","ENZLOAD-"),Table4[rxn],Table4[ub],0)</f>
        <v>0.44752437</v>
      </c>
      <c r="W785" s="1" t="b">
        <f>AND(Table5[[#This Row],[FVA ENZLOAD flux UB]]=0,Table5[[#This Row],[ENZ not made when it should be?]])</f>
        <v>0</v>
      </c>
    </row>
    <row r="786" spans="1:23" hidden="1">
      <c r="A786" s="1" t="s">
        <v>5264</v>
      </c>
      <c r="B786" s="1" t="str">
        <f>_xlfn.TEXTBEFORE(Table38[[#This Row],[all fluxes from kapp-slack]]," ",,,,"")</f>
        <v>ENZSYN-rt2147</v>
      </c>
      <c r="C786" s="1">
        <f>_xlfn.NUMBERVALUE(IFERROR(_xlfn.TEXTAFTER(Table38[[#This Row],[all fluxes from kapp-slack]]," ",-1,,,""),""))</f>
        <v>6.2037500000000004E-10</v>
      </c>
      <c r="F786" s="1" t="s">
        <v>7756</v>
      </c>
      <c r="G786" s="1" t="str">
        <f>_xlfn.TEXTBEFORE(Table5[[#This Row],[rxn     kapp_old        kapp_slack_ub   kapp_slack_lb]]," ")</f>
        <v>RXN-ECOAH181a_x_FWD-rt8147</v>
      </c>
      <c r="H78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78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786" s="1">
        <f>_xlfn.NUMBERVALUE(_xlfn.TEXTAFTER(Table5[[#This Row],[rxn     kapp_old        kapp_slack_ub   kapp_slack_lb]]," ",-1))</f>
        <v>0</v>
      </c>
      <c r="K786" s="1">
        <f>_xlfn.XLOOKUP(SUBSTITUTE(Table5[[#This Row],[rxn]],"RXN-","ENZLOAD-"),ENZLOAD[name],ENZLOAD[flux],0)</f>
        <v>8.9195418770000006E-8</v>
      </c>
      <c r="L786" s="1" t="str">
        <f>"'"&amp;Table5[[#This Row],[rxn]]&amp;"'"&amp;CHAR(9)&amp;IF(AND(Table5[[#This Row],[kapp_slack_ub]]&lt;&gt;0,Table5[[#This Row],[kapp_old]]&lt;$F$1),$F$1,Table5[[#This Row],[kapp_old]])</f>
        <v>'RXN-ECOAH181a_x_FWD-rt8147'	27141.27779288</v>
      </c>
      <c r="M786" s="1">
        <f>_xlfn.XLOOKUP(Table5[[#This Row],[rxn]],Table3[name],Table3[flux],$F$1)</f>
        <v>27141.277792879999</v>
      </c>
      <c r="N786" s="1">
        <f>IFERROR(Table5[[#This Row],[min flux]]/Table5[[#This Row],[associated enzload]],"")</f>
        <v>304290042775.25403</v>
      </c>
      <c r="O786" s="1">
        <f>_xlfn.NUMBERVALUE(IF(Table5[[#This Row],[flux/enzload]]="","",ABS($N$1-Table5[[#This Row],[flux/enzload]])))</f>
        <v>1095626274883.7</v>
      </c>
      <c r="P786" s="1">
        <f>Table5[[#This Row],[kapp_old]]+IFERROR(((Table5[[#This Row],[kapp_slack_ub]]-Table5[[#This Row],[kapp_slack_lb]])/Table5[[#This Row],[associated enzload]]),0)</f>
        <v>27141.277792879999</v>
      </c>
      <c r="Q786" s="1" t="str">
        <f>"'"&amp;Table5[[#This Row],[rxn]]&amp;"'"&amp;CHAR(9)&amp;Table5[[#This Row],[kapp + (slack_ub - slack_lb)/enzload]]</f>
        <v>'RXN-ECOAH181a_x_FWD-rt8147'	27141.27779288</v>
      </c>
      <c r="R786" s="1">
        <f>_xlfn.XLOOKUP(Table5[[#This Row],[rxn]],Table38[name],Table38[flux],0)</f>
        <v>0</v>
      </c>
      <c r="S786" s="1">
        <f>_xlfn.XLOOKUP(SUBSTITUTE(Table5[[#This Row],[rxn]],"RXN-","ENZLOAD-"),Table38[name],Table38[flux],0)</f>
        <v>0</v>
      </c>
      <c r="T786" s="1" t="b">
        <f>AND(Table5[[#This Row],[ENZLOAD flux in kapp-slack.gms]]=0,Table5[[#This Row],[flux in kapp-slack.gms]]&lt;&gt;0,NOT(Table5[[#This Row],[spont or unknown?]]))</f>
        <v>0</v>
      </c>
      <c r="U786" s="1" t="b">
        <f>OR(_xlfn.TEXTAFTER(Table5[[#This Row],[rxn]],"-",-1)="SPONT",_xlfn.TEXTAFTER(Table5[[#This Row],[rxn]],"-",-1)="UNKNOWN")</f>
        <v>0</v>
      </c>
      <c r="V786" s="1">
        <f>_xlfn.XLOOKUP(SUBSTITUTE(Table5[[#This Row],[rxn]],"RXN-","ENZLOAD-"),Table4[rxn],Table4[ub],0)</f>
        <v>1.3888903699999999</v>
      </c>
      <c r="W786" s="1" t="b">
        <f>AND(Table5[[#This Row],[FVA ENZLOAD flux UB]]=0,Table5[[#This Row],[ENZ not made when it should be?]])</f>
        <v>0</v>
      </c>
    </row>
    <row r="787" spans="1:23" hidden="1">
      <c r="A787" s="1" t="s">
        <v>5265</v>
      </c>
      <c r="B787" s="1" t="str">
        <f>_xlfn.TEXTBEFORE(Table38[[#This Row],[all fluxes from kapp-slack]]," ",,,,"")</f>
        <v>ENZLOAD-13GS_c_FWD-rt7616</v>
      </c>
      <c r="C787" s="1">
        <f>_xlfn.NUMBERVALUE(IFERROR(_xlfn.TEXTAFTER(Table38[[#This Row],[all fluxes from kapp-slack]]," ",-1,,,""),""))</f>
        <v>1.64088773E-7</v>
      </c>
      <c r="F787" s="1" t="s">
        <v>7757</v>
      </c>
      <c r="G787" s="1" t="str">
        <f>_xlfn.TEXTBEFORE(Table5[[#This Row],[rxn     kapp_old        kapp_slack_ub   kapp_slack_lb]]," ")</f>
        <v>RXN-ECOAH182_x_FWD-rt2994</v>
      </c>
      <c r="H78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78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787" s="1">
        <f>_xlfn.NUMBERVALUE(_xlfn.TEXTAFTER(Table5[[#This Row],[rxn     kapp_old        kapp_slack_ub   kapp_slack_lb]]," ",-1))</f>
        <v>0</v>
      </c>
      <c r="K787" s="1">
        <f>_xlfn.XLOOKUP(SUBSTITUTE(Table5[[#This Row],[rxn]],"RXN-","ENZLOAD-"),ENZLOAD[name],ENZLOAD[flux],0)</f>
        <v>6.6153703929999899E-7</v>
      </c>
      <c r="L787" s="1" t="str">
        <f>"'"&amp;Table5[[#This Row],[rxn]]&amp;"'"&amp;CHAR(9)&amp;IF(AND(Table5[[#This Row],[kapp_slack_ub]]&lt;&gt;0,Table5[[#This Row],[kapp_old]]&lt;$F$1),$F$1,Table5[[#This Row],[kapp_old]])</f>
        <v>'RXN-ECOAH182_x_FWD-rt2994'	27141.27779288</v>
      </c>
      <c r="M787" s="1">
        <f>_xlfn.XLOOKUP(Table5[[#This Row],[rxn]],Table3[name],Table3[flux],$F$1)</f>
        <v>27141.277792879999</v>
      </c>
      <c r="N787" s="1">
        <f>IFERROR(Table5[[#This Row],[min flux]]/Table5[[#This Row],[associated enzload]],"")</f>
        <v>41027601147.774521</v>
      </c>
      <c r="O787" s="1">
        <f>_xlfn.NUMBERVALUE(IF(Table5[[#This Row],[flux/enzload]]="","",ABS($N$1-Table5[[#This Row],[flux/enzload]])))</f>
        <v>1358888716511.1799</v>
      </c>
      <c r="P787" s="1">
        <f>Table5[[#This Row],[kapp_old]]+IFERROR(((Table5[[#This Row],[kapp_slack_ub]]-Table5[[#This Row],[kapp_slack_lb]])/Table5[[#This Row],[associated enzload]]),0)</f>
        <v>27141.277792879999</v>
      </c>
      <c r="Q787" s="1" t="str">
        <f>"'"&amp;Table5[[#This Row],[rxn]]&amp;"'"&amp;CHAR(9)&amp;Table5[[#This Row],[kapp + (slack_ub - slack_lb)/enzload]]</f>
        <v>'RXN-ECOAH182_x_FWD-rt2994'	27141.27779288</v>
      </c>
      <c r="R787" s="1">
        <f>_xlfn.XLOOKUP(Table5[[#This Row],[rxn]],Table38[name],Table38[flux],0)</f>
        <v>0</v>
      </c>
      <c r="S787" s="1">
        <f>_xlfn.XLOOKUP(SUBSTITUTE(Table5[[#This Row],[rxn]],"RXN-","ENZLOAD-"),Table38[name],Table38[flux],0)</f>
        <v>0</v>
      </c>
      <c r="T787" s="1" t="b">
        <f>AND(Table5[[#This Row],[ENZLOAD flux in kapp-slack.gms]]=0,Table5[[#This Row],[flux in kapp-slack.gms]]&lt;&gt;0,NOT(Table5[[#This Row],[spont or unknown?]]))</f>
        <v>0</v>
      </c>
      <c r="U787" s="1" t="b">
        <f>OR(_xlfn.TEXTAFTER(Table5[[#This Row],[rxn]],"-",-1)="SPONT",_xlfn.TEXTAFTER(Table5[[#This Row],[rxn]],"-",-1)="UNKNOWN")</f>
        <v>0</v>
      </c>
      <c r="V787" s="1">
        <f>_xlfn.XLOOKUP(SUBSTITUTE(Table5[[#This Row],[rxn]],"RXN-","ENZLOAD-"),Table4[rxn],Table4[ub],0)</f>
        <v>0.44752437</v>
      </c>
      <c r="W787" s="1" t="b">
        <f>AND(Table5[[#This Row],[FVA ENZLOAD flux UB]]=0,Table5[[#This Row],[ENZ not made when it should be?]])</f>
        <v>0</v>
      </c>
    </row>
    <row r="788" spans="1:23" hidden="1">
      <c r="A788" s="1" t="s">
        <v>5266</v>
      </c>
      <c r="B788" s="1" t="str">
        <f>_xlfn.TEXTBEFORE(Table38[[#This Row],[all fluxes from kapp-slack]]," ",,,,"")</f>
        <v>ENZLOAD-16GS_c_FWD-rt0150</v>
      </c>
      <c r="C788" s="1">
        <f>_xlfn.NUMBERVALUE(IFERROR(_xlfn.TEXTAFTER(Table38[[#This Row],[all fluxes from kapp-slack]]," ",-1,,,""),""))</f>
        <v>3.9722687900000002E-7</v>
      </c>
      <c r="F788" s="1" t="s">
        <v>7758</v>
      </c>
      <c r="G788" s="1" t="str">
        <f>_xlfn.TEXTBEFORE(Table5[[#This Row],[rxn     kapp_old        kapp_slack_ub   kapp_slack_lb]]," ")</f>
        <v>RXN-ECOAH182_x_FWD-rt8147</v>
      </c>
      <c r="H78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78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788" s="1">
        <f>_xlfn.NUMBERVALUE(_xlfn.TEXTAFTER(Table5[[#This Row],[rxn     kapp_old        kapp_slack_ub   kapp_slack_lb]]," ",-1))</f>
        <v>0</v>
      </c>
      <c r="K788" s="1">
        <f>_xlfn.XLOOKUP(SUBSTITUTE(Table5[[#This Row],[rxn]],"RXN-","ENZLOAD-"),ENZLOAD[name],ENZLOAD[flux],0)</f>
        <v>8.9195418770000006E-8</v>
      </c>
      <c r="L788" s="1" t="str">
        <f>"'"&amp;Table5[[#This Row],[rxn]]&amp;"'"&amp;CHAR(9)&amp;IF(AND(Table5[[#This Row],[kapp_slack_ub]]&lt;&gt;0,Table5[[#This Row],[kapp_old]]&lt;$F$1),$F$1,Table5[[#This Row],[kapp_old]])</f>
        <v>'RXN-ECOAH182_x_FWD-rt8147'	27141.27779288</v>
      </c>
      <c r="M788" s="1">
        <f>_xlfn.XLOOKUP(Table5[[#This Row],[rxn]],Table3[name],Table3[flux],$F$1)</f>
        <v>27141.277792879999</v>
      </c>
      <c r="N788" s="1">
        <f>IFERROR(Table5[[#This Row],[min flux]]/Table5[[#This Row],[associated enzload]],"")</f>
        <v>304290042775.25403</v>
      </c>
      <c r="O788" s="1">
        <f>_xlfn.NUMBERVALUE(IF(Table5[[#This Row],[flux/enzload]]="","",ABS($N$1-Table5[[#This Row],[flux/enzload]])))</f>
        <v>1095626274883.7</v>
      </c>
      <c r="P788" s="1">
        <f>Table5[[#This Row],[kapp_old]]+IFERROR(((Table5[[#This Row],[kapp_slack_ub]]-Table5[[#This Row],[kapp_slack_lb]])/Table5[[#This Row],[associated enzload]]),0)</f>
        <v>27141.277792879999</v>
      </c>
      <c r="Q788" s="1" t="str">
        <f>"'"&amp;Table5[[#This Row],[rxn]]&amp;"'"&amp;CHAR(9)&amp;Table5[[#This Row],[kapp + (slack_ub - slack_lb)/enzload]]</f>
        <v>'RXN-ECOAH182_x_FWD-rt8147'	27141.27779288</v>
      </c>
      <c r="R788" s="1">
        <f>_xlfn.XLOOKUP(Table5[[#This Row],[rxn]],Table38[name],Table38[flux],0)</f>
        <v>0</v>
      </c>
      <c r="S788" s="1">
        <f>_xlfn.XLOOKUP(SUBSTITUTE(Table5[[#This Row],[rxn]],"RXN-","ENZLOAD-"),Table38[name],Table38[flux],0)</f>
        <v>0</v>
      </c>
      <c r="T788" s="1" t="b">
        <f>AND(Table5[[#This Row],[ENZLOAD flux in kapp-slack.gms]]=0,Table5[[#This Row],[flux in kapp-slack.gms]]&lt;&gt;0,NOT(Table5[[#This Row],[spont or unknown?]]))</f>
        <v>0</v>
      </c>
      <c r="U788" s="1" t="b">
        <f>OR(_xlfn.TEXTAFTER(Table5[[#This Row],[rxn]],"-",-1)="SPONT",_xlfn.TEXTAFTER(Table5[[#This Row],[rxn]],"-",-1)="UNKNOWN")</f>
        <v>0</v>
      </c>
      <c r="V788" s="1">
        <f>_xlfn.XLOOKUP(SUBSTITUTE(Table5[[#This Row],[rxn]],"RXN-","ENZLOAD-"),Table4[rxn],Table4[ub],0)</f>
        <v>1.3888903699999999</v>
      </c>
      <c r="W788" s="1" t="b">
        <f>AND(Table5[[#This Row],[FVA ENZLOAD flux UB]]=0,Table5[[#This Row],[ENZ not made when it should be?]])</f>
        <v>0</v>
      </c>
    </row>
    <row r="789" spans="1:23" hidden="1">
      <c r="A789" s="1" t="s">
        <v>5267</v>
      </c>
      <c r="B789" s="1" t="str">
        <f>_xlfn.TEXTBEFORE(Table38[[#This Row],[all fluxes from kapp-slack]]," ",,,,"")</f>
        <v>ENZLOAD-2OXOADPt_c_m_FWD-rt2267</v>
      </c>
      <c r="C789" s="1">
        <f>_xlfn.NUMBERVALUE(IFERROR(_xlfn.TEXTAFTER(Table38[[#This Row],[all fluxes from kapp-slack]]," ",-1,,,""),""))</f>
        <v>1.6532062999999999E-8</v>
      </c>
      <c r="F789" s="1" t="s">
        <v>7759</v>
      </c>
      <c r="G789" s="1" t="str">
        <f>_xlfn.TEXTBEFORE(Table5[[#This Row],[rxn     kapp_old        kapp_slack_ub   kapp_slack_lb]]," ")</f>
        <v>RXN-ECOAH183_x_FWD-rt2994</v>
      </c>
      <c r="H78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78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789" s="1">
        <f>_xlfn.NUMBERVALUE(_xlfn.TEXTAFTER(Table5[[#This Row],[rxn     kapp_old        kapp_slack_ub   kapp_slack_lb]]," ",-1))</f>
        <v>0</v>
      </c>
      <c r="K789" s="1">
        <f>_xlfn.XLOOKUP(SUBSTITUTE(Table5[[#This Row],[rxn]],"RXN-","ENZLOAD-"),ENZLOAD[name],ENZLOAD[flux],0)</f>
        <v>6.6153703929999899E-7</v>
      </c>
      <c r="L789" s="1" t="str">
        <f>"'"&amp;Table5[[#This Row],[rxn]]&amp;"'"&amp;CHAR(9)&amp;IF(AND(Table5[[#This Row],[kapp_slack_ub]]&lt;&gt;0,Table5[[#This Row],[kapp_old]]&lt;$F$1),$F$1,Table5[[#This Row],[kapp_old]])</f>
        <v>'RXN-ECOAH183_x_FWD-rt2994'	27141.27779288</v>
      </c>
      <c r="M789" s="1">
        <f>_xlfn.XLOOKUP(Table5[[#This Row],[rxn]],Table3[name],Table3[flux],$F$1)</f>
        <v>27141.277792879999</v>
      </c>
      <c r="N789" s="1">
        <f>IFERROR(Table5[[#This Row],[min flux]]/Table5[[#This Row],[associated enzload]],"")</f>
        <v>41027601147.774521</v>
      </c>
      <c r="O789" s="1">
        <f>_xlfn.NUMBERVALUE(IF(Table5[[#This Row],[flux/enzload]]="","",ABS($N$1-Table5[[#This Row],[flux/enzload]])))</f>
        <v>1358888716511.1799</v>
      </c>
      <c r="P789" s="1">
        <f>Table5[[#This Row],[kapp_old]]+IFERROR(((Table5[[#This Row],[kapp_slack_ub]]-Table5[[#This Row],[kapp_slack_lb]])/Table5[[#This Row],[associated enzload]]),0)</f>
        <v>27141.277792879999</v>
      </c>
      <c r="Q789" s="1" t="str">
        <f>"'"&amp;Table5[[#This Row],[rxn]]&amp;"'"&amp;CHAR(9)&amp;Table5[[#This Row],[kapp + (slack_ub - slack_lb)/enzload]]</f>
        <v>'RXN-ECOAH183_x_FWD-rt2994'	27141.27779288</v>
      </c>
      <c r="R789" s="1">
        <f>_xlfn.XLOOKUP(Table5[[#This Row],[rxn]],Table38[name],Table38[flux],0)</f>
        <v>0</v>
      </c>
      <c r="S789" s="1">
        <f>_xlfn.XLOOKUP(SUBSTITUTE(Table5[[#This Row],[rxn]],"RXN-","ENZLOAD-"),Table38[name],Table38[flux],0)</f>
        <v>0</v>
      </c>
      <c r="T789" s="1" t="b">
        <f>AND(Table5[[#This Row],[ENZLOAD flux in kapp-slack.gms]]=0,Table5[[#This Row],[flux in kapp-slack.gms]]&lt;&gt;0,NOT(Table5[[#This Row],[spont or unknown?]]))</f>
        <v>0</v>
      </c>
      <c r="U789" s="1" t="b">
        <f>OR(_xlfn.TEXTAFTER(Table5[[#This Row],[rxn]],"-",-1)="SPONT",_xlfn.TEXTAFTER(Table5[[#This Row],[rxn]],"-",-1)="UNKNOWN")</f>
        <v>0</v>
      </c>
      <c r="V789" s="1">
        <f>_xlfn.XLOOKUP(SUBSTITUTE(Table5[[#This Row],[rxn]],"RXN-","ENZLOAD-"),Table4[rxn],Table4[ub],0)</f>
        <v>0.44752437</v>
      </c>
      <c r="W789" s="1" t="b">
        <f>AND(Table5[[#This Row],[FVA ENZLOAD flux UB]]=0,Table5[[#This Row],[ENZ not made when it should be?]])</f>
        <v>0</v>
      </c>
    </row>
    <row r="790" spans="1:23" hidden="1">
      <c r="A790" s="1" t="s">
        <v>5268</v>
      </c>
      <c r="B790" s="1" t="str">
        <f>_xlfn.TEXTBEFORE(Table38[[#This Row],[all fluxes from kapp-slack]]," ",,,,"")</f>
        <v>ENZLOAD-3DSPHR_r_FWD-rt1611</v>
      </c>
      <c r="C790" s="1">
        <f>_xlfn.NUMBERVALUE(IFERROR(_xlfn.TEXTAFTER(Table38[[#This Row],[all fluxes from kapp-slack]]," ",-1,,,""),""))</f>
        <v>5.3941542999999997E-8</v>
      </c>
      <c r="F790" s="1" t="s">
        <v>7760</v>
      </c>
      <c r="G790" s="1" t="str">
        <f>_xlfn.TEXTBEFORE(Table5[[#This Row],[rxn     kapp_old        kapp_slack_ub   kapp_slack_lb]]," ")</f>
        <v>RXN-ECOAH183_x_FWD-rt8147</v>
      </c>
      <c r="H79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79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790" s="1">
        <f>_xlfn.NUMBERVALUE(_xlfn.TEXTAFTER(Table5[[#This Row],[rxn     kapp_old        kapp_slack_ub   kapp_slack_lb]]," ",-1))</f>
        <v>0</v>
      </c>
      <c r="K790" s="1">
        <f>_xlfn.XLOOKUP(SUBSTITUTE(Table5[[#This Row],[rxn]],"RXN-","ENZLOAD-"),ENZLOAD[name],ENZLOAD[flux],0)</f>
        <v>8.9195418770000006E-8</v>
      </c>
      <c r="L790" s="1" t="str">
        <f>"'"&amp;Table5[[#This Row],[rxn]]&amp;"'"&amp;CHAR(9)&amp;IF(AND(Table5[[#This Row],[kapp_slack_ub]]&lt;&gt;0,Table5[[#This Row],[kapp_old]]&lt;$F$1),$F$1,Table5[[#This Row],[kapp_old]])</f>
        <v>'RXN-ECOAH183_x_FWD-rt8147'	27141.27779288</v>
      </c>
      <c r="M790" s="1">
        <f>_xlfn.XLOOKUP(Table5[[#This Row],[rxn]],Table3[name],Table3[flux],$F$1)</f>
        <v>27141.277792879999</v>
      </c>
      <c r="N790" s="1">
        <f>IFERROR(Table5[[#This Row],[min flux]]/Table5[[#This Row],[associated enzload]],"")</f>
        <v>304290042775.25403</v>
      </c>
      <c r="O790" s="1">
        <f>_xlfn.NUMBERVALUE(IF(Table5[[#This Row],[flux/enzload]]="","",ABS($N$1-Table5[[#This Row],[flux/enzload]])))</f>
        <v>1095626274883.7</v>
      </c>
      <c r="P790" s="1">
        <f>Table5[[#This Row],[kapp_old]]+IFERROR(((Table5[[#This Row],[kapp_slack_ub]]-Table5[[#This Row],[kapp_slack_lb]])/Table5[[#This Row],[associated enzload]]),0)</f>
        <v>27141.277792879999</v>
      </c>
      <c r="Q790" s="1" t="str">
        <f>"'"&amp;Table5[[#This Row],[rxn]]&amp;"'"&amp;CHAR(9)&amp;Table5[[#This Row],[kapp + (slack_ub - slack_lb)/enzload]]</f>
        <v>'RXN-ECOAH183_x_FWD-rt8147'	27141.27779288</v>
      </c>
      <c r="R790" s="1">
        <f>_xlfn.XLOOKUP(Table5[[#This Row],[rxn]],Table38[name],Table38[flux],0)</f>
        <v>0</v>
      </c>
      <c r="S790" s="1">
        <f>_xlfn.XLOOKUP(SUBSTITUTE(Table5[[#This Row],[rxn]],"RXN-","ENZLOAD-"),Table38[name],Table38[flux],0)</f>
        <v>0</v>
      </c>
      <c r="T790" s="1" t="b">
        <f>AND(Table5[[#This Row],[ENZLOAD flux in kapp-slack.gms]]=0,Table5[[#This Row],[flux in kapp-slack.gms]]&lt;&gt;0,NOT(Table5[[#This Row],[spont or unknown?]]))</f>
        <v>0</v>
      </c>
      <c r="U790" s="1" t="b">
        <f>OR(_xlfn.TEXTAFTER(Table5[[#This Row],[rxn]],"-",-1)="SPONT",_xlfn.TEXTAFTER(Table5[[#This Row],[rxn]],"-",-1)="UNKNOWN")</f>
        <v>0</v>
      </c>
      <c r="V790" s="1">
        <f>_xlfn.XLOOKUP(SUBSTITUTE(Table5[[#This Row],[rxn]],"RXN-","ENZLOAD-"),Table4[rxn],Table4[ub],0)</f>
        <v>1.3888903699999999</v>
      </c>
      <c r="W790" s="1" t="b">
        <f>AND(Table5[[#This Row],[FVA ENZLOAD flux UB]]=0,Table5[[#This Row],[ENZ not made when it should be?]])</f>
        <v>0</v>
      </c>
    </row>
    <row r="791" spans="1:23" hidden="1">
      <c r="A791" s="1" t="s">
        <v>5269</v>
      </c>
      <c r="B791" s="1" t="str">
        <f>_xlfn.TEXTBEFORE(Table38[[#This Row],[all fluxes from kapp-slack]]," ",,,,"")</f>
        <v>ENZLOAD-3HACD200_rm_FWD-rt2309</v>
      </c>
      <c r="C791" s="1">
        <f>_xlfn.NUMBERVALUE(IFERROR(_xlfn.TEXTAFTER(Table38[[#This Row],[all fluxes from kapp-slack]]," ",-1,,,""),""))</f>
        <v>1.3071267999999999E-7</v>
      </c>
      <c r="F791" s="1" t="s">
        <v>7761</v>
      </c>
      <c r="G791" s="1" t="str">
        <f>_xlfn.TEXTBEFORE(Table5[[#This Row],[rxn     kapp_old        kapp_slack_ub   kapp_slack_lb]]," ")</f>
        <v>RXN-ECOAH200_x_FWD-rt2994</v>
      </c>
      <c r="H79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79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791" s="1">
        <f>_xlfn.NUMBERVALUE(_xlfn.TEXTAFTER(Table5[[#This Row],[rxn     kapp_old        kapp_slack_ub   kapp_slack_lb]]," ",-1))</f>
        <v>0</v>
      </c>
      <c r="K791" s="1">
        <f>_xlfn.XLOOKUP(SUBSTITUTE(Table5[[#This Row],[rxn]],"RXN-","ENZLOAD-"),ENZLOAD[name],ENZLOAD[flux],0)</f>
        <v>6.6153703929999899E-7</v>
      </c>
      <c r="L791" s="1" t="str">
        <f>"'"&amp;Table5[[#This Row],[rxn]]&amp;"'"&amp;CHAR(9)&amp;IF(AND(Table5[[#This Row],[kapp_slack_ub]]&lt;&gt;0,Table5[[#This Row],[kapp_old]]&lt;$F$1),$F$1,Table5[[#This Row],[kapp_old]])</f>
        <v>'RXN-ECOAH200_x_FWD-rt2994'	27141.27779288</v>
      </c>
      <c r="M791" s="1">
        <f>_xlfn.XLOOKUP(Table5[[#This Row],[rxn]],Table3[name],Table3[flux],$F$1)</f>
        <v>27141.277792879999</v>
      </c>
      <c r="N791" s="1">
        <f>IFERROR(Table5[[#This Row],[min flux]]/Table5[[#This Row],[associated enzload]],"")</f>
        <v>41027601147.774521</v>
      </c>
      <c r="O791" s="1">
        <f>_xlfn.NUMBERVALUE(IF(Table5[[#This Row],[flux/enzload]]="","",ABS($N$1-Table5[[#This Row],[flux/enzload]])))</f>
        <v>1358888716511.1799</v>
      </c>
      <c r="P791" s="1">
        <f>Table5[[#This Row],[kapp_old]]+IFERROR(((Table5[[#This Row],[kapp_slack_ub]]-Table5[[#This Row],[kapp_slack_lb]])/Table5[[#This Row],[associated enzload]]),0)</f>
        <v>27141.277792879999</v>
      </c>
      <c r="Q791" s="1" t="str">
        <f>"'"&amp;Table5[[#This Row],[rxn]]&amp;"'"&amp;CHAR(9)&amp;Table5[[#This Row],[kapp + (slack_ub - slack_lb)/enzload]]</f>
        <v>'RXN-ECOAH200_x_FWD-rt2994'	27141.27779288</v>
      </c>
      <c r="R791" s="1">
        <f>_xlfn.XLOOKUP(Table5[[#This Row],[rxn]],Table38[name],Table38[flux],0)</f>
        <v>0</v>
      </c>
      <c r="S791" s="1">
        <f>_xlfn.XLOOKUP(SUBSTITUTE(Table5[[#This Row],[rxn]],"RXN-","ENZLOAD-"),Table38[name],Table38[flux],0)</f>
        <v>0</v>
      </c>
      <c r="T791" s="1" t="b">
        <f>AND(Table5[[#This Row],[ENZLOAD flux in kapp-slack.gms]]=0,Table5[[#This Row],[flux in kapp-slack.gms]]&lt;&gt;0,NOT(Table5[[#This Row],[spont or unknown?]]))</f>
        <v>0</v>
      </c>
      <c r="U791" s="1" t="b">
        <f>OR(_xlfn.TEXTAFTER(Table5[[#This Row],[rxn]],"-",-1)="SPONT",_xlfn.TEXTAFTER(Table5[[#This Row],[rxn]],"-",-1)="UNKNOWN")</f>
        <v>0</v>
      </c>
      <c r="V791" s="1">
        <f>_xlfn.XLOOKUP(SUBSTITUTE(Table5[[#This Row],[rxn]],"RXN-","ENZLOAD-"),Table4[rxn],Table4[ub],0)</f>
        <v>0.44752437</v>
      </c>
      <c r="W791" s="1" t="b">
        <f>AND(Table5[[#This Row],[FVA ENZLOAD flux UB]]=0,Table5[[#This Row],[ENZ not made when it should be?]])</f>
        <v>0</v>
      </c>
    </row>
    <row r="792" spans="1:23" hidden="1">
      <c r="A792" s="1" t="s">
        <v>5270</v>
      </c>
      <c r="B792" s="1" t="str">
        <f>_xlfn.TEXTBEFORE(Table38[[#This Row],[all fluxes from kapp-slack]]," ",,,,"")</f>
        <v>ENZLOAD-3HACD220_rm_FWD-rt2309</v>
      </c>
      <c r="C792" s="1">
        <f>_xlfn.NUMBERVALUE(IFERROR(_xlfn.TEXTAFTER(Table38[[#This Row],[all fluxes from kapp-slack]]," ",-1,,,""),""))</f>
        <v>1.3071267999999999E-7</v>
      </c>
      <c r="F792" s="1" t="s">
        <v>7762</v>
      </c>
      <c r="G792" s="1" t="str">
        <f>_xlfn.TEXTBEFORE(Table5[[#This Row],[rxn     kapp_old        kapp_slack_ub   kapp_slack_lb]]," ")</f>
        <v>RXN-ECOAH200_x_FWD-rt8147</v>
      </c>
      <c r="H79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79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792" s="1">
        <f>_xlfn.NUMBERVALUE(_xlfn.TEXTAFTER(Table5[[#This Row],[rxn     kapp_old        kapp_slack_ub   kapp_slack_lb]]," ",-1))</f>
        <v>0</v>
      </c>
      <c r="K792" s="1">
        <f>_xlfn.XLOOKUP(SUBSTITUTE(Table5[[#This Row],[rxn]],"RXN-","ENZLOAD-"),ENZLOAD[name],ENZLOAD[flux],0)</f>
        <v>8.9195418770000006E-8</v>
      </c>
      <c r="L792" s="1" t="str">
        <f>"'"&amp;Table5[[#This Row],[rxn]]&amp;"'"&amp;CHAR(9)&amp;IF(AND(Table5[[#This Row],[kapp_slack_ub]]&lt;&gt;0,Table5[[#This Row],[kapp_old]]&lt;$F$1),$F$1,Table5[[#This Row],[kapp_old]])</f>
        <v>'RXN-ECOAH200_x_FWD-rt8147'	27141.27779288</v>
      </c>
      <c r="M792" s="1">
        <f>_xlfn.XLOOKUP(Table5[[#This Row],[rxn]],Table3[name],Table3[flux],$F$1)</f>
        <v>27141.277792879999</v>
      </c>
      <c r="N792" s="1">
        <f>IFERROR(Table5[[#This Row],[min flux]]/Table5[[#This Row],[associated enzload]],"")</f>
        <v>304290042775.25403</v>
      </c>
      <c r="O792" s="1">
        <f>_xlfn.NUMBERVALUE(IF(Table5[[#This Row],[flux/enzload]]="","",ABS($N$1-Table5[[#This Row],[flux/enzload]])))</f>
        <v>1095626274883.7</v>
      </c>
      <c r="P792" s="1">
        <f>Table5[[#This Row],[kapp_old]]+IFERROR(((Table5[[#This Row],[kapp_slack_ub]]-Table5[[#This Row],[kapp_slack_lb]])/Table5[[#This Row],[associated enzload]]),0)</f>
        <v>27141.277792879999</v>
      </c>
      <c r="Q792" s="1" t="str">
        <f>"'"&amp;Table5[[#This Row],[rxn]]&amp;"'"&amp;CHAR(9)&amp;Table5[[#This Row],[kapp + (slack_ub - slack_lb)/enzload]]</f>
        <v>'RXN-ECOAH200_x_FWD-rt8147'	27141.27779288</v>
      </c>
      <c r="R792" s="1">
        <f>_xlfn.XLOOKUP(Table5[[#This Row],[rxn]],Table38[name],Table38[flux],0)</f>
        <v>0</v>
      </c>
      <c r="S792" s="1">
        <f>_xlfn.XLOOKUP(SUBSTITUTE(Table5[[#This Row],[rxn]],"RXN-","ENZLOAD-"),Table38[name],Table38[flux],0)</f>
        <v>0</v>
      </c>
      <c r="T792" s="1" t="b">
        <f>AND(Table5[[#This Row],[ENZLOAD flux in kapp-slack.gms]]=0,Table5[[#This Row],[flux in kapp-slack.gms]]&lt;&gt;0,NOT(Table5[[#This Row],[spont or unknown?]]))</f>
        <v>0</v>
      </c>
      <c r="U792" s="1" t="b">
        <f>OR(_xlfn.TEXTAFTER(Table5[[#This Row],[rxn]],"-",-1)="SPONT",_xlfn.TEXTAFTER(Table5[[#This Row],[rxn]],"-",-1)="UNKNOWN")</f>
        <v>0</v>
      </c>
      <c r="V792" s="1">
        <f>_xlfn.XLOOKUP(SUBSTITUTE(Table5[[#This Row],[rxn]],"RXN-","ENZLOAD-"),Table4[rxn],Table4[ub],0)</f>
        <v>1.3888903699999999</v>
      </c>
      <c r="W792" s="1" t="b">
        <f>AND(Table5[[#This Row],[FVA ENZLOAD flux UB]]=0,Table5[[#This Row],[ENZ not made when it should be?]])</f>
        <v>0</v>
      </c>
    </row>
    <row r="793" spans="1:23" hidden="1">
      <c r="A793" s="1" t="s">
        <v>5271</v>
      </c>
      <c r="B793" s="1" t="str">
        <f>_xlfn.TEXTBEFORE(Table38[[#This Row],[all fluxes from kapp-slack]]," ",,,,"")</f>
        <v>ENZLOAD-3HACD240_rm_FWD-rt2309</v>
      </c>
      <c r="C793" s="1">
        <f>_xlfn.NUMBERVALUE(IFERROR(_xlfn.TEXTAFTER(Table38[[#This Row],[all fluxes from kapp-slack]]," ",-1,,,""),""))</f>
        <v>1.06923644E-7</v>
      </c>
      <c r="F793" s="1" t="s">
        <v>7763</v>
      </c>
      <c r="G793" s="1" t="str">
        <f>_xlfn.TEXTBEFORE(Table5[[#This Row],[rxn     kapp_old        kapp_slack_ub   kapp_slack_lb]]," ")</f>
        <v>RXN-ECOAH220_x_FWD-rt2994</v>
      </c>
      <c r="H79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79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793" s="1">
        <f>_xlfn.NUMBERVALUE(_xlfn.TEXTAFTER(Table5[[#This Row],[rxn     kapp_old        kapp_slack_ub   kapp_slack_lb]]," ",-1))</f>
        <v>0</v>
      </c>
      <c r="K793" s="1">
        <f>_xlfn.XLOOKUP(SUBSTITUTE(Table5[[#This Row],[rxn]],"RXN-","ENZLOAD-"),ENZLOAD[name],ENZLOAD[flux],0)</f>
        <v>6.6153703929999899E-7</v>
      </c>
      <c r="L793" s="1" t="str">
        <f>"'"&amp;Table5[[#This Row],[rxn]]&amp;"'"&amp;CHAR(9)&amp;IF(AND(Table5[[#This Row],[kapp_slack_ub]]&lt;&gt;0,Table5[[#This Row],[kapp_old]]&lt;$F$1),$F$1,Table5[[#This Row],[kapp_old]])</f>
        <v>'RXN-ECOAH220_x_FWD-rt2994'	27141.27779288</v>
      </c>
      <c r="M793" s="1">
        <f>_xlfn.XLOOKUP(Table5[[#This Row],[rxn]],Table3[name],Table3[flux],$F$1)</f>
        <v>27141.277792879999</v>
      </c>
      <c r="N793" s="1">
        <f>IFERROR(Table5[[#This Row],[min flux]]/Table5[[#This Row],[associated enzload]],"")</f>
        <v>41027601147.774521</v>
      </c>
      <c r="O793" s="1">
        <f>_xlfn.NUMBERVALUE(IF(Table5[[#This Row],[flux/enzload]]="","",ABS($N$1-Table5[[#This Row],[flux/enzload]])))</f>
        <v>1358888716511.1799</v>
      </c>
      <c r="P793" s="1">
        <f>Table5[[#This Row],[kapp_old]]+IFERROR(((Table5[[#This Row],[kapp_slack_ub]]-Table5[[#This Row],[kapp_slack_lb]])/Table5[[#This Row],[associated enzload]]),0)</f>
        <v>27141.277792879999</v>
      </c>
      <c r="Q793" s="1" t="str">
        <f>"'"&amp;Table5[[#This Row],[rxn]]&amp;"'"&amp;CHAR(9)&amp;Table5[[#This Row],[kapp + (slack_ub - slack_lb)/enzload]]</f>
        <v>'RXN-ECOAH220_x_FWD-rt2994'	27141.27779288</v>
      </c>
      <c r="R793" s="1">
        <f>_xlfn.XLOOKUP(Table5[[#This Row],[rxn]],Table38[name],Table38[flux],0)</f>
        <v>0</v>
      </c>
      <c r="S793" s="1">
        <f>_xlfn.XLOOKUP(SUBSTITUTE(Table5[[#This Row],[rxn]],"RXN-","ENZLOAD-"),Table38[name],Table38[flux],0)</f>
        <v>0</v>
      </c>
      <c r="T793" s="1" t="b">
        <f>AND(Table5[[#This Row],[ENZLOAD flux in kapp-slack.gms]]=0,Table5[[#This Row],[flux in kapp-slack.gms]]&lt;&gt;0,NOT(Table5[[#This Row],[spont or unknown?]]))</f>
        <v>0</v>
      </c>
      <c r="U793" s="1" t="b">
        <f>OR(_xlfn.TEXTAFTER(Table5[[#This Row],[rxn]],"-",-1)="SPONT",_xlfn.TEXTAFTER(Table5[[#This Row],[rxn]],"-",-1)="UNKNOWN")</f>
        <v>0</v>
      </c>
      <c r="V793" s="1">
        <f>_xlfn.XLOOKUP(SUBSTITUTE(Table5[[#This Row],[rxn]],"RXN-","ENZLOAD-"),Table4[rxn],Table4[ub],0)</f>
        <v>0.44752437</v>
      </c>
      <c r="W793" s="1" t="b">
        <f>AND(Table5[[#This Row],[FVA ENZLOAD flux UB]]=0,Table5[[#This Row],[ENZ not made when it should be?]])</f>
        <v>0</v>
      </c>
    </row>
    <row r="794" spans="1:23" hidden="1">
      <c r="A794" s="1" t="s">
        <v>5272</v>
      </c>
      <c r="B794" s="1" t="str">
        <f>_xlfn.TEXTBEFORE(Table38[[#This Row],[all fluxes from kapp-slack]]," ",,,,"")</f>
        <v>ENZLOAD-3HACD260_rm_FWD-rt2309</v>
      </c>
      <c r="C794" s="1">
        <f>_xlfn.NUMBERVALUE(IFERROR(_xlfn.TEXTAFTER(Table38[[#This Row],[all fluxes from kapp-slack]]," ",-1,,,""),""))</f>
        <v>2.2206013000000001E-8</v>
      </c>
      <c r="F794" s="1" t="s">
        <v>7764</v>
      </c>
      <c r="G794" s="1" t="str">
        <f>_xlfn.TEXTBEFORE(Table5[[#This Row],[rxn     kapp_old        kapp_slack_ub   kapp_slack_lb]]," ")</f>
        <v>RXN-ECOAH220_x_FWD-rt8147</v>
      </c>
      <c r="H79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79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794" s="1">
        <f>_xlfn.NUMBERVALUE(_xlfn.TEXTAFTER(Table5[[#This Row],[rxn     kapp_old        kapp_slack_ub   kapp_slack_lb]]," ",-1))</f>
        <v>0</v>
      </c>
      <c r="K794" s="1">
        <f>_xlfn.XLOOKUP(SUBSTITUTE(Table5[[#This Row],[rxn]],"RXN-","ENZLOAD-"),ENZLOAD[name],ENZLOAD[flux],0)</f>
        <v>8.9195418770000006E-8</v>
      </c>
      <c r="L794" s="1" t="str">
        <f>"'"&amp;Table5[[#This Row],[rxn]]&amp;"'"&amp;CHAR(9)&amp;IF(AND(Table5[[#This Row],[kapp_slack_ub]]&lt;&gt;0,Table5[[#This Row],[kapp_old]]&lt;$F$1),$F$1,Table5[[#This Row],[kapp_old]])</f>
        <v>'RXN-ECOAH220_x_FWD-rt8147'	27141.27779288</v>
      </c>
      <c r="M794" s="1">
        <f>_xlfn.XLOOKUP(Table5[[#This Row],[rxn]],Table3[name],Table3[flux],$F$1)</f>
        <v>27141.277792879999</v>
      </c>
      <c r="N794" s="1">
        <f>IFERROR(Table5[[#This Row],[min flux]]/Table5[[#This Row],[associated enzload]],"")</f>
        <v>304290042775.25403</v>
      </c>
      <c r="O794" s="1">
        <f>_xlfn.NUMBERVALUE(IF(Table5[[#This Row],[flux/enzload]]="","",ABS($N$1-Table5[[#This Row],[flux/enzload]])))</f>
        <v>1095626274883.7</v>
      </c>
      <c r="P794" s="1">
        <f>Table5[[#This Row],[kapp_old]]+IFERROR(((Table5[[#This Row],[kapp_slack_ub]]-Table5[[#This Row],[kapp_slack_lb]])/Table5[[#This Row],[associated enzload]]),0)</f>
        <v>27141.277792879999</v>
      </c>
      <c r="Q794" s="1" t="str">
        <f>"'"&amp;Table5[[#This Row],[rxn]]&amp;"'"&amp;CHAR(9)&amp;Table5[[#This Row],[kapp + (slack_ub - slack_lb)/enzload]]</f>
        <v>'RXN-ECOAH220_x_FWD-rt8147'	27141.27779288</v>
      </c>
      <c r="R794" s="1">
        <f>_xlfn.XLOOKUP(Table5[[#This Row],[rxn]],Table38[name],Table38[flux],0)</f>
        <v>0</v>
      </c>
      <c r="S794" s="1">
        <f>_xlfn.XLOOKUP(SUBSTITUTE(Table5[[#This Row],[rxn]],"RXN-","ENZLOAD-"),Table38[name],Table38[flux],0)</f>
        <v>0</v>
      </c>
      <c r="T794" s="1" t="b">
        <f>AND(Table5[[#This Row],[ENZLOAD flux in kapp-slack.gms]]=0,Table5[[#This Row],[flux in kapp-slack.gms]]&lt;&gt;0,NOT(Table5[[#This Row],[spont or unknown?]]))</f>
        <v>0</v>
      </c>
      <c r="U794" s="1" t="b">
        <f>OR(_xlfn.TEXTAFTER(Table5[[#This Row],[rxn]],"-",-1)="SPONT",_xlfn.TEXTAFTER(Table5[[#This Row],[rxn]],"-",-1)="UNKNOWN")</f>
        <v>0</v>
      </c>
      <c r="V794" s="1">
        <f>_xlfn.XLOOKUP(SUBSTITUTE(Table5[[#This Row],[rxn]],"RXN-","ENZLOAD-"),Table4[rxn],Table4[ub],0)</f>
        <v>1.3888903699999999</v>
      </c>
      <c r="W794" s="1" t="b">
        <f>AND(Table5[[#This Row],[FVA ENZLOAD flux UB]]=0,Table5[[#This Row],[ENZ not made when it should be?]])</f>
        <v>0</v>
      </c>
    </row>
    <row r="795" spans="1:23" hidden="1">
      <c r="A795" s="1" t="s">
        <v>5273</v>
      </c>
      <c r="B795" s="1" t="str">
        <f>_xlfn.TEXTBEFORE(Table38[[#This Row],[all fluxes from kapp-slack]]," ",,,,"")</f>
        <v>ENZLOAD-3HAD100_c_FWD-rt0302</v>
      </c>
      <c r="C795" s="1">
        <f>_xlfn.NUMBERVALUE(IFERROR(_xlfn.TEXTAFTER(Table38[[#This Row],[all fluxes from kapp-slack]]," ",-1,,,""),""))</f>
        <v>1.0527796760000001E-6</v>
      </c>
      <c r="F795" s="1" t="s">
        <v>7765</v>
      </c>
      <c r="G795" s="1" t="str">
        <f>_xlfn.TEXTBEFORE(Table5[[#This Row],[rxn     kapp_old        kapp_slack_ub   kapp_slack_lb]]," ")</f>
        <v>RXN-ECOAH240_x_FWD-rt2994</v>
      </c>
      <c r="H79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79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795" s="1">
        <f>_xlfn.NUMBERVALUE(_xlfn.TEXTAFTER(Table5[[#This Row],[rxn     kapp_old        kapp_slack_ub   kapp_slack_lb]]," ",-1))</f>
        <v>0</v>
      </c>
      <c r="K795" s="1">
        <f>_xlfn.XLOOKUP(SUBSTITUTE(Table5[[#This Row],[rxn]],"RXN-","ENZLOAD-"),ENZLOAD[name],ENZLOAD[flux],0)</f>
        <v>6.6153703929999899E-7</v>
      </c>
      <c r="L795" s="1" t="str">
        <f>"'"&amp;Table5[[#This Row],[rxn]]&amp;"'"&amp;CHAR(9)&amp;IF(AND(Table5[[#This Row],[kapp_slack_ub]]&lt;&gt;0,Table5[[#This Row],[kapp_old]]&lt;$F$1),$F$1,Table5[[#This Row],[kapp_old]])</f>
        <v>'RXN-ECOAH240_x_FWD-rt2994'	27141.27779288</v>
      </c>
      <c r="M795" s="1">
        <f>_xlfn.XLOOKUP(Table5[[#This Row],[rxn]],Table3[name],Table3[flux],$F$1)</f>
        <v>27141.277792879999</v>
      </c>
      <c r="N795" s="1">
        <f>IFERROR(Table5[[#This Row],[min flux]]/Table5[[#This Row],[associated enzload]],"")</f>
        <v>41027601147.774521</v>
      </c>
      <c r="O795" s="1">
        <f>_xlfn.NUMBERVALUE(IF(Table5[[#This Row],[flux/enzload]]="","",ABS($N$1-Table5[[#This Row],[flux/enzload]])))</f>
        <v>1358888716511.1799</v>
      </c>
      <c r="P795" s="1">
        <f>Table5[[#This Row],[kapp_old]]+IFERROR(((Table5[[#This Row],[kapp_slack_ub]]-Table5[[#This Row],[kapp_slack_lb]])/Table5[[#This Row],[associated enzload]]),0)</f>
        <v>27141.277792879999</v>
      </c>
      <c r="Q795" s="1" t="str">
        <f>"'"&amp;Table5[[#This Row],[rxn]]&amp;"'"&amp;CHAR(9)&amp;Table5[[#This Row],[kapp + (slack_ub - slack_lb)/enzload]]</f>
        <v>'RXN-ECOAH240_x_FWD-rt2994'	27141.27779288</v>
      </c>
      <c r="R795" s="1">
        <f>_xlfn.XLOOKUP(Table5[[#This Row],[rxn]],Table38[name],Table38[flux],0)</f>
        <v>0</v>
      </c>
      <c r="S795" s="1">
        <f>_xlfn.XLOOKUP(SUBSTITUTE(Table5[[#This Row],[rxn]],"RXN-","ENZLOAD-"),Table38[name],Table38[flux],0)</f>
        <v>0</v>
      </c>
      <c r="T795" s="1" t="b">
        <f>AND(Table5[[#This Row],[ENZLOAD flux in kapp-slack.gms]]=0,Table5[[#This Row],[flux in kapp-slack.gms]]&lt;&gt;0,NOT(Table5[[#This Row],[spont or unknown?]]))</f>
        <v>0</v>
      </c>
      <c r="U795" s="1" t="b">
        <f>OR(_xlfn.TEXTAFTER(Table5[[#This Row],[rxn]],"-",-1)="SPONT",_xlfn.TEXTAFTER(Table5[[#This Row],[rxn]],"-",-1)="UNKNOWN")</f>
        <v>0</v>
      </c>
      <c r="V795" s="1">
        <f>_xlfn.XLOOKUP(SUBSTITUTE(Table5[[#This Row],[rxn]],"RXN-","ENZLOAD-"),Table4[rxn],Table4[ub],0)</f>
        <v>0.44752437</v>
      </c>
      <c r="W795" s="1" t="b">
        <f>AND(Table5[[#This Row],[FVA ENZLOAD flux UB]]=0,Table5[[#This Row],[ENZ not made when it should be?]])</f>
        <v>0</v>
      </c>
    </row>
    <row r="796" spans="1:23" hidden="1">
      <c r="A796" s="1" t="s">
        <v>5274</v>
      </c>
      <c r="B796" s="1" t="str">
        <f>_xlfn.TEXTBEFORE(Table38[[#This Row],[all fluxes from kapp-slack]]," ",,,,"")</f>
        <v>ENZLOAD-3HAD120_c_FWD-rt0302</v>
      </c>
      <c r="C796" s="1">
        <f>_xlfn.NUMBERVALUE(IFERROR(_xlfn.TEXTAFTER(Table38[[#This Row],[all fluxes from kapp-slack]]," ",-1,,,""),""))</f>
        <v>1.4566057099999999E-6</v>
      </c>
      <c r="F796" s="1" t="s">
        <v>7766</v>
      </c>
      <c r="G796" s="1" t="str">
        <f>_xlfn.TEXTBEFORE(Table5[[#This Row],[rxn     kapp_old        kapp_slack_ub   kapp_slack_lb]]," ")</f>
        <v>RXN-ECOAH240_x_FWD-rt8147</v>
      </c>
      <c r="H79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79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796" s="1">
        <f>_xlfn.NUMBERVALUE(_xlfn.TEXTAFTER(Table5[[#This Row],[rxn     kapp_old        kapp_slack_ub   kapp_slack_lb]]," ",-1))</f>
        <v>0</v>
      </c>
      <c r="K796" s="1">
        <f>_xlfn.XLOOKUP(SUBSTITUTE(Table5[[#This Row],[rxn]],"RXN-","ENZLOAD-"),ENZLOAD[name],ENZLOAD[flux],0)</f>
        <v>8.9195418770000006E-8</v>
      </c>
      <c r="L796" s="1" t="str">
        <f>"'"&amp;Table5[[#This Row],[rxn]]&amp;"'"&amp;CHAR(9)&amp;IF(AND(Table5[[#This Row],[kapp_slack_ub]]&lt;&gt;0,Table5[[#This Row],[kapp_old]]&lt;$F$1),$F$1,Table5[[#This Row],[kapp_old]])</f>
        <v>'RXN-ECOAH240_x_FWD-rt8147'	27141.27779288</v>
      </c>
      <c r="M796" s="1">
        <f>_xlfn.XLOOKUP(Table5[[#This Row],[rxn]],Table3[name],Table3[flux],$F$1)</f>
        <v>27141.277792879999</v>
      </c>
      <c r="N796" s="1">
        <f>IFERROR(Table5[[#This Row],[min flux]]/Table5[[#This Row],[associated enzload]],"")</f>
        <v>304290042775.25403</v>
      </c>
      <c r="O796" s="1">
        <f>_xlfn.NUMBERVALUE(IF(Table5[[#This Row],[flux/enzload]]="","",ABS($N$1-Table5[[#This Row],[flux/enzload]])))</f>
        <v>1095626274883.7</v>
      </c>
      <c r="P796" s="1">
        <f>Table5[[#This Row],[kapp_old]]+IFERROR(((Table5[[#This Row],[kapp_slack_ub]]-Table5[[#This Row],[kapp_slack_lb]])/Table5[[#This Row],[associated enzload]]),0)</f>
        <v>27141.277792879999</v>
      </c>
      <c r="Q796" s="1" t="str">
        <f>"'"&amp;Table5[[#This Row],[rxn]]&amp;"'"&amp;CHAR(9)&amp;Table5[[#This Row],[kapp + (slack_ub - slack_lb)/enzload]]</f>
        <v>'RXN-ECOAH240_x_FWD-rt8147'	27141.27779288</v>
      </c>
      <c r="R796" s="1">
        <f>_xlfn.XLOOKUP(Table5[[#This Row],[rxn]],Table38[name],Table38[flux],0)</f>
        <v>0</v>
      </c>
      <c r="S796" s="1">
        <f>_xlfn.XLOOKUP(SUBSTITUTE(Table5[[#This Row],[rxn]],"RXN-","ENZLOAD-"),Table38[name],Table38[flux],0)</f>
        <v>0</v>
      </c>
      <c r="T796" s="1" t="b">
        <f>AND(Table5[[#This Row],[ENZLOAD flux in kapp-slack.gms]]=0,Table5[[#This Row],[flux in kapp-slack.gms]]&lt;&gt;0,NOT(Table5[[#This Row],[spont or unknown?]]))</f>
        <v>0</v>
      </c>
      <c r="U796" s="1" t="b">
        <f>OR(_xlfn.TEXTAFTER(Table5[[#This Row],[rxn]],"-",-1)="SPONT",_xlfn.TEXTAFTER(Table5[[#This Row],[rxn]],"-",-1)="UNKNOWN")</f>
        <v>0</v>
      </c>
      <c r="V796" s="1">
        <f>_xlfn.XLOOKUP(SUBSTITUTE(Table5[[#This Row],[rxn]],"RXN-","ENZLOAD-"),Table4[rxn],Table4[ub],0)</f>
        <v>1.3888903699999999</v>
      </c>
      <c r="W796" s="1" t="b">
        <f>AND(Table5[[#This Row],[FVA ENZLOAD flux UB]]=0,Table5[[#This Row],[ENZ not made when it should be?]])</f>
        <v>0</v>
      </c>
    </row>
    <row r="797" spans="1:23" hidden="1">
      <c r="A797" s="1" t="s">
        <v>5275</v>
      </c>
      <c r="B797" s="1" t="str">
        <f>_xlfn.TEXTBEFORE(Table38[[#This Row],[all fluxes from kapp-slack]]," ",,,,"")</f>
        <v>ENZLOAD-3HAD140_c_FWD-rt0302</v>
      </c>
      <c r="C797" s="1">
        <f>_xlfn.NUMBERVALUE(IFERROR(_xlfn.TEXTAFTER(Table38[[#This Row],[all fluxes from kapp-slack]]," ",-1,,,""),""))</f>
        <v>1.4566057099999999E-6</v>
      </c>
      <c r="F797" s="1" t="s">
        <v>7767</v>
      </c>
      <c r="G797" s="1" t="str">
        <f>_xlfn.TEXTBEFORE(Table5[[#This Row],[rxn     kapp_old        kapp_slack_ub   kapp_slack_lb]]," ")</f>
        <v>RXN-ECOAH260_x_FWD-rt2994</v>
      </c>
      <c r="H79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79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797" s="1">
        <f>_xlfn.NUMBERVALUE(_xlfn.TEXTAFTER(Table5[[#This Row],[rxn     kapp_old        kapp_slack_ub   kapp_slack_lb]]," ",-1))</f>
        <v>0</v>
      </c>
      <c r="K797" s="1">
        <f>_xlfn.XLOOKUP(SUBSTITUTE(Table5[[#This Row],[rxn]],"RXN-","ENZLOAD-"),ENZLOAD[name],ENZLOAD[flux],0)</f>
        <v>6.6153703929999899E-7</v>
      </c>
      <c r="L797" s="1" t="str">
        <f>"'"&amp;Table5[[#This Row],[rxn]]&amp;"'"&amp;CHAR(9)&amp;IF(AND(Table5[[#This Row],[kapp_slack_ub]]&lt;&gt;0,Table5[[#This Row],[kapp_old]]&lt;$F$1),$F$1,Table5[[#This Row],[kapp_old]])</f>
        <v>'RXN-ECOAH260_x_FWD-rt2994'	27141.27779288</v>
      </c>
      <c r="M797" s="1">
        <f>_xlfn.XLOOKUP(Table5[[#This Row],[rxn]],Table3[name],Table3[flux],$F$1)</f>
        <v>27141.277792879999</v>
      </c>
      <c r="N797" s="1">
        <f>IFERROR(Table5[[#This Row],[min flux]]/Table5[[#This Row],[associated enzload]],"")</f>
        <v>41027601147.774521</v>
      </c>
      <c r="O797" s="1">
        <f>_xlfn.NUMBERVALUE(IF(Table5[[#This Row],[flux/enzload]]="","",ABS($N$1-Table5[[#This Row],[flux/enzload]])))</f>
        <v>1358888716511.1799</v>
      </c>
      <c r="P797" s="1">
        <f>Table5[[#This Row],[kapp_old]]+IFERROR(((Table5[[#This Row],[kapp_slack_ub]]-Table5[[#This Row],[kapp_slack_lb]])/Table5[[#This Row],[associated enzload]]),0)</f>
        <v>27141.277792879999</v>
      </c>
      <c r="Q797" s="1" t="str">
        <f>"'"&amp;Table5[[#This Row],[rxn]]&amp;"'"&amp;CHAR(9)&amp;Table5[[#This Row],[kapp + (slack_ub - slack_lb)/enzload]]</f>
        <v>'RXN-ECOAH260_x_FWD-rt2994'	27141.27779288</v>
      </c>
      <c r="R797" s="1">
        <f>_xlfn.XLOOKUP(Table5[[#This Row],[rxn]],Table38[name],Table38[flux],0)</f>
        <v>0</v>
      </c>
      <c r="S797" s="1">
        <f>_xlfn.XLOOKUP(SUBSTITUTE(Table5[[#This Row],[rxn]],"RXN-","ENZLOAD-"),Table38[name],Table38[flux],0)</f>
        <v>0</v>
      </c>
      <c r="T797" s="1" t="b">
        <f>AND(Table5[[#This Row],[ENZLOAD flux in kapp-slack.gms]]=0,Table5[[#This Row],[flux in kapp-slack.gms]]&lt;&gt;0,NOT(Table5[[#This Row],[spont or unknown?]]))</f>
        <v>0</v>
      </c>
      <c r="U797" s="1" t="b">
        <f>OR(_xlfn.TEXTAFTER(Table5[[#This Row],[rxn]],"-",-1)="SPONT",_xlfn.TEXTAFTER(Table5[[#This Row],[rxn]],"-",-1)="UNKNOWN")</f>
        <v>0</v>
      </c>
      <c r="V797" s="1">
        <f>_xlfn.XLOOKUP(SUBSTITUTE(Table5[[#This Row],[rxn]],"RXN-","ENZLOAD-"),Table4[rxn],Table4[ub],0)</f>
        <v>0.44752437</v>
      </c>
      <c r="W797" s="1" t="b">
        <f>AND(Table5[[#This Row],[FVA ENZLOAD flux UB]]=0,Table5[[#This Row],[ENZ not made when it should be?]])</f>
        <v>0</v>
      </c>
    </row>
    <row r="798" spans="1:23" hidden="1">
      <c r="A798" s="1" t="s">
        <v>5276</v>
      </c>
      <c r="B798" s="1" t="str">
        <f>_xlfn.TEXTBEFORE(Table38[[#This Row],[all fluxes from kapp-slack]]," ",,,,"")</f>
        <v>ENZLOAD-3HAD160_c_FWD-rt0302</v>
      </c>
      <c r="C798" s="1">
        <f>_xlfn.NUMBERVALUE(IFERROR(_xlfn.TEXTAFTER(Table38[[#This Row],[all fluxes from kapp-slack]]," ",-1,,,""),""))</f>
        <v>1.4566057099999999E-6</v>
      </c>
      <c r="F798" s="1" t="s">
        <v>7768</v>
      </c>
      <c r="G798" s="1" t="str">
        <f>_xlfn.TEXTBEFORE(Table5[[#This Row],[rxn     kapp_old        kapp_slack_ub   kapp_slack_lb]]," ")</f>
        <v>RXN-ECOAH260_x_FWD-rt8147</v>
      </c>
      <c r="H79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79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798" s="1">
        <f>_xlfn.NUMBERVALUE(_xlfn.TEXTAFTER(Table5[[#This Row],[rxn     kapp_old        kapp_slack_ub   kapp_slack_lb]]," ",-1))</f>
        <v>0</v>
      </c>
      <c r="K798" s="1">
        <f>_xlfn.XLOOKUP(SUBSTITUTE(Table5[[#This Row],[rxn]],"RXN-","ENZLOAD-"),ENZLOAD[name],ENZLOAD[flux],0)</f>
        <v>8.9195418770000006E-8</v>
      </c>
      <c r="L798" s="1" t="str">
        <f>"'"&amp;Table5[[#This Row],[rxn]]&amp;"'"&amp;CHAR(9)&amp;IF(AND(Table5[[#This Row],[kapp_slack_ub]]&lt;&gt;0,Table5[[#This Row],[kapp_old]]&lt;$F$1),$F$1,Table5[[#This Row],[kapp_old]])</f>
        <v>'RXN-ECOAH260_x_FWD-rt8147'	27141.27779288</v>
      </c>
      <c r="M798" s="1">
        <f>_xlfn.XLOOKUP(Table5[[#This Row],[rxn]],Table3[name],Table3[flux],$F$1)</f>
        <v>27141.277792879999</v>
      </c>
      <c r="N798" s="1">
        <f>IFERROR(Table5[[#This Row],[min flux]]/Table5[[#This Row],[associated enzload]],"")</f>
        <v>304290042775.25403</v>
      </c>
      <c r="O798" s="1">
        <f>_xlfn.NUMBERVALUE(IF(Table5[[#This Row],[flux/enzload]]="","",ABS($N$1-Table5[[#This Row],[flux/enzload]])))</f>
        <v>1095626274883.7</v>
      </c>
      <c r="P798" s="1">
        <f>Table5[[#This Row],[kapp_old]]+IFERROR(((Table5[[#This Row],[kapp_slack_ub]]-Table5[[#This Row],[kapp_slack_lb]])/Table5[[#This Row],[associated enzload]]),0)</f>
        <v>27141.277792879999</v>
      </c>
      <c r="Q798" s="1" t="str">
        <f>"'"&amp;Table5[[#This Row],[rxn]]&amp;"'"&amp;CHAR(9)&amp;Table5[[#This Row],[kapp + (slack_ub - slack_lb)/enzload]]</f>
        <v>'RXN-ECOAH260_x_FWD-rt8147'	27141.27779288</v>
      </c>
      <c r="R798" s="1">
        <f>_xlfn.XLOOKUP(Table5[[#This Row],[rxn]],Table38[name],Table38[flux],0)</f>
        <v>0</v>
      </c>
      <c r="S798" s="1">
        <f>_xlfn.XLOOKUP(SUBSTITUTE(Table5[[#This Row],[rxn]],"RXN-","ENZLOAD-"),Table38[name],Table38[flux],0)</f>
        <v>0</v>
      </c>
      <c r="T798" s="1" t="b">
        <f>AND(Table5[[#This Row],[ENZLOAD flux in kapp-slack.gms]]=0,Table5[[#This Row],[flux in kapp-slack.gms]]&lt;&gt;0,NOT(Table5[[#This Row],[spont or unknown?]]))</f>
        <v>0</v>
      </c>
      <c r="U798" s="1" t="b">
        <f>OR(_xlfn.TEXTAFTER(Table5[[#This Row],[rxn]],"-",-1)="SPONT",_xlfn.TEXTAFTER(Table5[[#This Row],[rxn]],"-",-1)="UNKNOWN")</f>
        <v>0</v>
      </c>
      <c r="V798" s="1">
        <f>_xlfn.XLOOKUP(SUBSTITUTE(Table5[[#This Row],[rxn]],"RXN-","ENZLOAD-"),Table4[rxn],Table4[ub],0)</f>
        <v>1.3888903699999999</v>
      </c>
      <c r="W798" s="1" t="b">
        <f>AND(Table5[[#This Row],[FVA ENZLOAD flux UB]]=0,Table5[[#This Row],[ENZ not made when it should be?]])</f>
        <v>0</v>
      </c>
    </row>
    <row r="799" spans="1:23" hidden="1">
      <c r="A799" s="1" t="s">
        <v>5277</v>
      </c>
      <c r="B799" s="1" t="str">
        <f>_xlfn.TEXTBEFORE(Table38[[#This Row],[all fluxes from kapp-slack]]," ",,,,"")</f>
        <v>ENZLOAD-3HAD180_c_FWD-rt0302</v>
      </c>
      <c r="C799" s="1">
        <f>_xlfn.NUMBERVALUE(IFERROR(_xlfn.TEXTAFTER(Table38[[#This Row],[all fluxes from kapp-slack]]," ",-1,,,""),""))</f>
        <v>1.1033105370000001E-6</v>
      </c>
      <c r="F799" s="1" t="s">
        <v>7769</v>
      </c>
      <c r="G799" s="1" t="str">
        <f>_xlfn.TEXTBEFORE(Table5[[#This Row],[rxn     kapp_old        kapp_slack_ub   kapp_slack_lb]]," ")</f>
        <v>RXN-ECOAH40_m_FWD-rt6437</v>
      </c>
      <c r="H79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79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799" s="1">
        <f>_xlfn.NUMBERVALUE(_xlfn.TEXTAFTER(Table5[[#This Row],[rxn     kapp_old        kapp_slack_ub   kapp_slack_lb]]," ",-1))</f>
        <v>0</v>
      </c>
      <c r="K799" s="1">
        <f>_xlfn.XLOOKUP(SUBSTITUTE(Table5[[#This Row],[rxn]],"RXN-","ENZLOAD-"),ENZLOAD[name],ENZLOAD[flux],0)</f>
        <v>6.6494360104999999E-7</v>
      </c>
      <c r="L799" s="1" t="str">
        <f>"'"&amp;Table5[[#This Row],[rxn]]&amp;"'"&amp;CHAR(9)&amp;IF(AND(Table5[[#This Row],[kapp_slack_ub]]&lt;&gt;0,Table5[[#This Row],[kapp_old]]&lt;$F$1),$F$1,Table5[[#This Row],[kapp_old]])</f>
        <v>'RXN-ECOAH40_m_FWD-rt6437'	27141.27779288</v>
      </c>
      <c r="M799" s="1">
        <f>_xlfn.XLOOKUP(Table5[[#This Row],[rxn]],Table3[name],Table3[flux],$F$1)</f>
        <v>27141.277792879999</v>
      </c>
      <c r="N799" s="1">
        <f>IFERROR(Table5[[#This Row],[min flux]]/Table5[[#This Row],[associated enzload]],"")</f>
        <v>40817413311.477417</v>
      </c>
      <c r="O799" s="1">
        <f>_xlfn.NUMBERVALUE(IF(Table5[[#This Row],[flux/enzload]]="","",ABS($N$1-Table5[[#This Row],[flux/enzload]])))</f>
        <v>1359098904347.48</v>
      </c>
      <c r="P799" s="1">
        <f>Table5[[#This Row],[kapp_old]]+IFERROR(((Table5[[#This Row],[kapp_slack_ub]]-Table5[[#This Row],[kapp_slack_lb]])/Table5[[#This Row],[associated enzload]]),0)</f>
        <v>27141.277792879999</v>
      </c>
      <c r="Q799" s="1" t="str">
        <f>"'"&amp;Table5[[#This Row],[rxn]]&amp;"'"&amp;CHAR(9)&amp;Table5[[#This Row],[kapp + (slack_ub - slack_lb)/enzload]]</f>
        <v>'RXN-ECOAH40_m_FWD-rt6437'	27141.27779288</v>
      </c>
      <c r="R799" s="1">
        <f>_xlfn.XLOOKUP(Table5[[#This Row],[rxn]],Table38[name],Table38[flux],0)</f>
        <v>0</v>
      </c>
      <c r="S799" s="1">
        <f>_xlfn.XLOOKUP(SUBSTITUTE(Table5[[#This Row],[rxn]],"RXN-","ENZLOAD-"),Table38[name],Table38[flux],0)</f>
        <v>0</v>
      </c>
      <c r="T799" s="1" t="b">
        <f>AND(Table5[[#This Row],[ENZLOAD flux in kapp-slack.gms]]=0,Table5[[#This Row],[flux in kapp-slack.gms]]&lt;&gt;0,NOT(Table5[[#This Row],[spont or unknown?]]))</f>
        <v>0</v>
      </c>
      <c r="U799" s="1" t="b">
        <f>OR(_xlfn.TEXTAFTER(Table5[[#This Row],[rxn]],"-",-1)="SPONT",_xlfn.TEXTAFTER(Table5[[#This Row],[rxn]],"-",-1)="UNKNOWN")</f>
        <v>0</v>
      </c>
      <c r="V799" s="1">
        <f>_xlfn.XLOOKUP(SUBSTITUTE(Table5[[#This Row],[rxn]],"RXN-","ENZLOAD-"),Table4[rxn],Table4[ub],0)</f>
        <v>1.38875741</v>
      </c>
      <c r="W799" s="1" t="b">
        <f>AND(Table5[[#This Row],[FVA ENZLOAD flux UB]]=0,Table5[[#This Row],[ENZ not made when it should be?]])</f>
        <v>0</v>
      </c>
    </row>
    <row r="800" spans="1:23" hidden="1">
      <c r="A800" s="1" t="s">
        <v>5278</v>
      </c>
      <c r="B800" s="1" t="str">
        <f>_xlfn.TEXTBEFORE(Table38[[#This Row],[all fluxes from kapp-slack]]," ",,,,"")</f>
        <v>ENZLOAD-3HAD40_c_FWD-rt0302</v>
      </c>
      <c r="C800" s="1">
        <f>_xlfn.NUMBERVALUE(IFERROR(_xlfn.TEXTAFTER(Table38[[#This Row],[all fluxes from kapp-slack]]," ",-1,,,""),""))</f>
        <v>1.4566057099999999E-6</v>
      </c>
      <c r="F800" s="1" t="s">
        <v>7770</v>
      </c>
      <c r="G800" s="1" t="str">
        <f>_xlfn.TEXTBEFORE(Table5[[#This Row],[rxn     kapp_old        kapp_slack_ub   kapp_slack_lb]]," ")</f>
        <v>RXN-ECOAH40_m_REV-rt6437</v>
      </c>
      <c r="H80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80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800" s="1">
        <f>_xlfn.NUMBERVALUE(_xlfn.TEXTAFTER(Table5[[#This Row],[rxn     kapp_old        kapp_slack_ub   kapp_slack_lb]]," ",-1))</f>
        <v>0</v>
      </c>
      <c r="K800" s="1">
        <f>_xlfn.XLOOKUP(SUBSTITUTE(Table5[[#This Row],[rxn]],"RXN-","ENZLOAD-"),ENZLOAD[name],ENZLOAD[flux],0)</f>
        <v>6.6494360104999999E-7</v>
      </c>
      <c r="L800" s="1" t="str">
        <f>"'"&amp;Table5[[#This Row],[rxn]]&amp;"'"&amp;CHAR(9)&amp;IF(AND(Table5[[#This Row],[kapp_slack_ub]]&lt;&gt;0,Table5[[#This Row],[kapp_old]]&lt;$F$1),$F$1,Table5[[#This Row],[kapp_old]])</f>
        <v>'RXN-ECOAH40_m_REV-rt6437'	27141.27779288</v>
      </c>
      <c r="M800" s="1">
        <f>_xlfn.XLOOKUP(Table5[[#This Row],[rxn]],Table3[name],Table3[flux],$F$1)</f>
        <v>27141.277792879999</v>
      </c>
      <c r="N800" s="1">
        <f>IFERROR(Table5[[#This Row],[min flux]]/Table5[[#This Row],[associated enzload]],"")</f>
        <v>40817413311.477417</v>
      </c>
      <c r="O800" s="1">
        <f>_xlfn.NUMBERVALUE(IF(Table5[[#This Row],[flux/enzload]]="","",ABS($N$1-Table5[[#This Row],[flux/enzload]])))</f>
        <v>1359098904347.48</v>
      </c>
      <c r="P800" s="1">
        <f>Table5[[#This Row],[kapp_old]]+IFERROR(((Table5[[#This Row],[kapp_slack_ub]]-Table5[[#This Row],[kapp_slack_lb]])/Table5[[#This Row],[associated enzload]]),0)</f>
        <v>27141.277792879999</v>
      </c>
      <c r="Q800" s="1" t="str">
        <f>"'"&amp;Table5[[#This Row],[rxn]]&amp;"'"&amp;CHAR(9)&amp;Table5[[#This Row],[kapp + (slack_ub - slack_lb)/enzload]]</f>
        <v>'RXN-ECOAH40_m_REV-rt6437'	27141.27779288</v>
      </c>
      <c r="R800" s="1">
        <f>_xlfn.XLOOKUP(Table5[[#This Row],[rxn]],Table38[name],Table38[flux],0)</f>
        <v>0</v>
      </c>
      <c r="S800" s="1">
        <f>_xlfn.XLOOKUP(SUBSTITUTE(Table5[[#This Row],[rxn]],"RXN-","ENZLOAD-"),Table38[name],Table38[flux],0)</f>
        <v>0</v>
      </c>
      <c r="T800" s="1" t="b">
        <f>AND(Table5[[#This Row],[ENZLOAD flux in kapp-slack.gms]]=0,Table5[[#This Row],[flux in kapp-slack.gms]]&lt;&gt;0,NOT(Table5[[#This Row],[spont or unknown?]]))</f>
        <v>0</v>
      </c>
      <c r="U800" s="1" t="b">
        <f>OR(_xlfn.TEXTAFTER(Table5[[#This Row],[rxn]],"-",-1)="SPONT",_xlfn.TEXTAFTER(Table5[[#This Row],[rxn]],"-",-1)="UNKNOWN")</f>
        <v>0</v>
      </c>
      <c r="V800" s="1">
        <f>_xlfn.XLOOKUP(SUBSTITUTE(Table5[[#This Row],[rxn]],"RXN-","ENZLOAD-"),Table4[rxn],Table4[ub],0)</f>
        <v>1.38875741</v>
      </c>
      <c r="W800" s="1" t="b">
        <f>AND(Table5[[#This Row],[FVA ENZLOAD flux UB]]=0,Table5[[#This Row],[ENZ not made when it should be?]])</f>
        <v>0</v>
      </c>
    </row>
    <row r="801" spans="1:23" hidden="1">
      <c r="A801" s="1" t="s">
        <v>5279</v>
      </c>
      <c r="B801" s="1" t="str">
        <f>_xlfn.TEXTBEFORE(Table38[[#This Row],[all fluxes from kapp-slack]]," ",,,,"")</f>
        <v>ENZLOAD-3HAD60_c_FWD-rt0302</v>
      </c>
      <c r="C801" s="1">
        <f>_xlfn.NUMBERVALUE(IFERROR(_xlfn.TEXTAFTER(Table38[[#This Row],[all fluxes from kapp-slack]]," ",-1,,,""),""))</f>
        <v>1.4566057099999999E-6</v>
      </c>
      <c r="F801" s="1" t="s">
        <v>7771</v>
      </c>
      <c r="G801" s="1" t="str">
        <f>_xlfn.TEXTBEFORE(Table5[[#This Row],[rxn     kapp_old        kapp_slack_ub   kapp_slack_lb]]," ")</f>
        <v>RXN-ECOAH40_x_FWD-rt2994</v>
      </c>
      <c r="H80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80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801" s="1">
        <f>_xlfn.NUMBERVALUE(_xlfn.TEXTAFTER(Table5[[#This Row],[rxn     kapp_old        kapp_slack_ub   kapp_slack_lb]]," ",-1))</f>
        <v>0</v>
      </c>
      <c r="K801" s="1">
        <f>_xlfn.XLOOKUP(SUBSTITUTE(Table5[[#This Row],[rxn]],"RXN-","ENZLOAD-"),ENZLOAD[name],ENZLOAD[flux],0)</f>
        <v>6.6153703929999899E-7</v>
      </c>
      <c r="L801" s="1" t="str">
        <f>"'"&amp;Table5[[#This Row],[rxn]]&amp;"'"&amp;CHAR(9)&amp;IF(AND(Table5[[#This Row],[kapp_slack_ub]]&lt;&gt;0,Table5[[#This Row],[kapp_old]]&lt;$F$1),$F$1,Table5[[#This Row],[kapp_old]])</f>
        <v>'RXN-ECOAH40_x_FWD-rt2994'	27141.27779288</v>
      </c>
      <c r="M801" s="1">
        <f>_xlfn.XLOOKUP(Table5[[#This Row],[rxn]],Table3[name],Table3[flux],$F$1)</f>
        <v>27141.277792879999</v>
      </c>
      <c r="N801" s="1">
        <f>IFERROR(Table5[[#This Row],[min flux]]/Table5[[#This Row],[associated enzload]],"")</f>
        <v>41027601147.774521</v>
      </c>
      <c r="O801" s="1">
        <f>_xlfn.NUMBERVALUE(IF(Table5[[#This Row],[flux/enzload]]="","",ABS($N$1-Table5[[#This Row],[flux/enzload]])))</f>
        <v>1358888716511.1799</v>
      </c>
      <c r="P801" s="1">
        <f>Table5[[#This Row],[kapp_old]]+IFERROR(((Table5[[#This Row],[kapp_slack_ub]]-Table5[[#This Row],[kapp_slack_lb]])/Table5[[#This Row],[associated enzload]]),0)</f>
        <v>27141.277792879999</v>
      </c>
      <c r="Q801" s="1" t="str">
        <f>"'"&amp;Table5[[#This Row],[rxn]]&amp;"'"&amp;CHAR(9)&amp;Table5[[#This Row],[kapp + (slack_ub - slack_lb)/enzload]]</f>
        <v>'RXN-ECOAH40_x_FWD-rt2994'	27141.27779288</v>
      </c>
      <c r="R801" s="1">
        <f>_xlfn.XLOOKUP(Table5[[#This Row],[rxn]],Table38[name],Table38[flux],0)</f>
        <v>0</v>
      </c>
      <c r="S801" s="1">
        <f>_xlfn.XLOOKUP(SUBSTITUTE(Table5[[#This Row],[rxn]],"RXN-","ENZLOAD-"),Table38[name],Table38[flux],0)</f>
        <v>0</v>
      </c>
      <c r="T801" s="1" t="b">
        <f>AND(Table5[[#This Row],[ENZLOAD flux in kapp-slack.gms]]=0,Table5[[#This Row],[flux in kapp-slack.gms]]&lt;&gt;0,NOT(Table5[[#This Row],[spont or unknown?]]))</f>
        <v>0</v>
      </c>
      <c r="U801" s="1" t="b">
        <f>OR(_xlfn.TEXTAFTER(Table5[[#This Row],[rxn]],"-",-1)="SPONT",_xlfn.TEXTAFTER(Table5[[#This Row],[rxn]],"-",-1)="UNKNOWN")</f>
        <v>0</v>
      </c>
      <c r="V801" s="1">
        <f>_xlfn.XLOOKUP(SUBSTITUTE(Table5[[#This Row],[rxn]],"RXN-","ENZLOAD-"),Table4[rxn],Table4[ub],0)</f>
        <v>0.44752437</v>
      </c>
      <c r="W801" s="1" t="b">
        <f>AND(Table5[[#This Row],[FVA ENZLOAD flux UB]]=0,Table5[[#This Row],[ENZ not made when it should be?]])</f>
        <v>0</v>
      </c>
    </row>
    <row r="802" spans="1:23" hidden="1">
      <c r="A802" s="1" t="s">
        <v>5280</v>
      </c>
      <c r="B802" s="1" t="str">
        <f>_xlfn.TEXTBEFORE(Table38[[#This Row],[all fluxes from kapp-slack]]," ",,,,"")</f>
        <v>ENZLOAD-3HAD80_c_FWD-rt0302</v>
      </c>
      <c r="C802" s="1">
        <f>_xlfn.NUMBERVALUE(IFERROR(_xlfn.TEXTAFTER(Table38[[#This Row],[all fluxes from kapp-slack]]," ",-1,,,""),""))</f>
        <v>1.4566057099999999E-6</v>
      </c>
      <c r="F802" s="1" t="s">
        <v>7772</v>
      </c>
      <c r="G802" s="1" t="str">
        <f>_xlfn.TEXTBEFORE(Table5[[#This Row],[rxn     kapp_old        kapp_slack_ub   kapp_slack_lb]]," ")</f>
        <v>RXN-ECOAH40_x_FWD-rt8147</v>
      </c>
      <c r="H80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80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802" s="1">
        <f>_xlfn.NUMBERVALUE(_xlfn.TEXTAFTER(Table5[[#This Row],[rxn     kapp_old        kapp_slack_ub   kapp_slack_lb]]," ",-1))</f>
        <v>0</v>
      </c>
      <c r="K802" s="1">
        <f>_xlfn.XLOOKUP(SUBSTITUTE(Table5[[#This Row],[rxn]],"RXN-","ENZLOAD-"),ENZLOAD[name],ENZLOAD[flux],0)</f>
        <v>8.9195418770000006E-8</v>
      </c>
      <c r="L802" s="1" t="str">
        <f>"'"&amp;Table5[[#This Row],[rxn]]&amp;"'"&amp;CHAR(9)&amp;IF(AND(Table5[[#This Row],[kapp_slack_ub]]&lt;&gt;0,Table5[[#This Row],[kapp_old]]&lt;$F$1),$F$1,Table5[[#This Row],[kapp_old]])</f>
        <v>'RXN-ECOAH40_x_FWD-rt8147'	27141.27779288</v>
      </c>
      <c r="M802" s="1">
        <f>_xlfn.XLOOKUP(Table5[[#This Row],[rxn]],Table3[name],Table3[flux],$F$1)</f>
        <v>27141.277792879999</v>
      </c>
      <c r="N802" s="1">
        <f>IFERROR(Table5[[#This Row],[min flux]]/Table5[[#This Row],[associated enzload]],"")</f>
        <v>304290042775.25403</v>
      </c>
      <c r="O802" s="1">
        <f>_xlfn.NUMBERVALUE(IF(Table5[[#This Row],[flux/enzload]]="","",ABS($N$1-Table5[[#This Row],[flux/enzload]])))</f>
        <v>1095626274883.7</v>
      </c>
      <c r="P802" s="1">
        <f>Table5[[#This Row],[kapp_old]]+IFERROR(((Table5[[#This Row],[kapp_slack_ub]]-Table5[[#This Row],[kapp_slack_lb]])/Table5[[#This Row],[associated enzload]]),0)</f>
        <v>27141.277792879999</v>
      </c>
      <c r="Q802" s="1" t="str">
        <f>"'"&amp;Table5[[#This Row],[rxn]]&amp;"'"&amp;CHAR(9)&amp;Table5[[#This Row],[kapp + (slack_ub - slack_lb)/enzload]]</f>
        <v>'RXN-ECOAH40_x_FWD-rt8147'	27141.27779288</v>
      </c>
      <c r="R802" s="1">
        <f>_xlfn.XLOOKUP(Table5[[#This Row],[rxn]],Table38[name],Table38[flux],0)</f>
        <v>0</v>
      </c>
      <c r="S802" s="1">
        <f>_xlfn.XLOOKUP(SUBSTITUTE(Table5[[#This Row],[rxn]],"RXN-","ENZLOAD-"),Table38[name],Table38[flux],0)</f>
        <v>0</v>
      </c>
      <c r="T802" s="1" t="b">
        <f>AND(Table5[[#This Row],[ENZLOAD flux in kapp-slack.gms]]=0,Table5[[#This Row],[flux in kapp-slack.gms]]&lt;&gt;0,NOT(Table5[[#This Row],[spont or unknown?]]))</f>
        <v>0</v>
      </c>
      <c r="U802" s="1" t="b">
        <f>OR(_xlfn.TEXTAFTER(Table5[[#This Row],[rxn]],"-",-1)="SPONT",_xlfn.TEXTAFTER(Table5[[#This Row],[rxn]],"-",-1)="UNKNOWN")</f>
        <v>0</v>
      </c>
      <c r="V802" s="1">
        <f>_xlfn.XLOOKUP(SUBSTITUTE(Table5[[#This Row],[rxn]],"RXN-","ENZLOAD-"),Table4[rxn],Table4[ub],0)</f>
        <v>1.3888903699999999</v>
      </c>
      <c r="W802" s="1" t="b">
        <f>AND(Table5[[#This Row],[FVA ENZLOAD flux UB]]=0,Table5[[#This Row],[ENZ not made when it should be?]])</f>
        <v>0</v>
      </c>
    </row>
    <row r="803" spans="1:23" hidden="1">
      <c r="A803" s="1" t="s">
        <v>5281</v>
      </c>
      <c r="B803" s="1" t="str">
        <f>_xlfn.TEXTBEFORE(Table38[[#This Row],[all fluxes from kapp-slack]]," ",,,,"")</f>
        <v>ENZLOAD-3OACE200_rm_FWD-rt2975</v>
      </c>
      <c r="C803" s="1">
        <f>_xlfn.NUMBERVALUE(IFERROR(_xlfn.TEXTAFTER(Table38[[#This Row],[all fluxes from kapp-slack]]," ",-1,,,""),""))</f>
        <v>1.3071267999999999E-7</v>
      </c>
      <c r="F803" s="1" t="s">
        <v>7773</v>
      </c>
      <c r="G803" s="1" t="str">
        <f>_xlfn.TEXTBEFORE(Table5[[#This Row],[rxn     kapp_old        kapp_slack_ub   kapp_slack_lb]]," ")</f>
        <v>RXN-ECOAH60_m_FWD-rt6437</v>
      </c>
      <c r="H80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80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803" s="1">
        <f>_xlfn.NUMBERVALUE(_xlfn.TEXTAFTER(Table5[[#This Row],[rxn     kapp_old        kapp_slack_ub   kapp_slack_lb]]," ",-1))</f>
        <v>0</v>
      </c>
      <c r="K803" s="1">
        <f>_xlfn.XLOOKUP(SUBSTITUTE(Table5[[#This Row],[rxn]],"RXN-","ENZLOAD-"),ENZLOAD[name],ENZLOAD[flux],0)</f>
        <v>6.6494360104999999E-7</v>
      </c>
      <c r="L803" s="1" t="str">
        <f>"'"&amp;Table5[[#This Row],[rxn]]&amp;"'"&amp;CHAR(9)&amp;IF(AND(Table5[[#This Row],[kapp_slack_ub]]&lt;&gt;0,Table5[[#This Row],[kapp_old]]&lt;$F$1),$F$1,Table5[[#This Row],[kapp_old]])</f>
        <v>'RXN-ECOAH60_m_FWD-rt6437'	27141.27779288</v>
      </c>
      <c r="M803" s="1">
        <f>_xlfn.XLOOKUP(Table5[[#This Row],[rxn]],Table3[name],Table3[flux],$F$1)</f>
        <v>27141.277792879999</v>
      </c>
      <c r="N803" s="1">
        <f>IFERROR(Table5[[#This Row],[min flux]]/Table5[[#This Row],[associated enzload]],"")</f>
        <v>40817413311.477417</v>
      </c>
      <c r="O803" s="1">
        <f>_xlfn.NUMBERVALUE(IF(Table5[[#This Row],[flux/enzload]]="","",ABS($N$1-Table5[[#This Row],[flux/enzload]])))</f>
        <v>1359098904347.48</v>
      </c>
      <c r="P803" s="1">
        <f>Table5[[#This Row],[kapp_old]]+IFERROR(((Table5[[#This Row],[kapp_slack_ub]]-Table5[[#This Row],[kapp_slack_lb]])/Table5[[#This Row],[associated enzload]]),0)</f>
        <v>27141.277792879999</v>
      </c>
      <c r="Q803" s="1" t="str">
        <f>"'"&amp;Table5[[#This Row],[rxn]]&amp;"'"&amp;CHAR(9)&amp;Table5[[#This Row],[kapp + (slack_ub - slack_lb)/enzload]]</f>
        <v>'RXN-ECOAH60_m_FWD-rt6437'	27141.27779288</v>
      </c>
      <c r="R803" s="1">
        <f>_xlfn.XLOOKUP(Table5[[#This Row],[rxn]],Table38[name],Table38[flux],0)</f>
        <v>0</v>
      </c>
      <c r="S803" s="1">
        <f>_xlfn.XLOOKUP(SUBSTITUTE(Table5[[#This Row],[rxn]],"RXN-","ENZLOAD-"),Table38[name],Table38[flux],0)</f>
        <v>0</v>
      </c>
      <c r="T803" s="1" t="b">
        <f>AND(Table5[[#This Row],[ENZLOAD flux in kapp-slack.gms]]=0,Table5[[#This Row],[flux in kapp-slack.gms]]&lt;&gt;0,NOT(Table5[[#This Row],[spont or unknown?]]))</f>
        <v>0</v>
      </c>
      <c r="U803" s="1" t="b">
        <f>OR(_xlfn.TEXTAFTER(Table5[[#This Row],[rxn]],"-",-1)="SPONT",_xlfn.TEXTAFTER(Table5[[#This Row],[rxn]],"-",-1)="UNKNOWN")</f>
        <v>0</v>
      </c>
      <c r="V803" s="1">
        <f>_xlfn.XLOOKUP(SUBSTITUTE(Table5[[#This Row],[rxn]],"RXN-","ENZLOAD-"),Table4[rxn],Table4[ub],0)</f>
        <v>1.38875741</v>
      </c>
      <c r="W803" s="1" t="b">
        <f>AND(Table5[[#This Row],[FVA ENZLOAD flux UB]]=0,Table5[[#This Row],[ENZ not made when it should be?]])</f>
        <v>0</v>
      </c>
    </row>
    <row r="804" spans="1:23" hidden="1">
      <c r="A804" s="1" t="s">
        <v>5282</v>
      </c>
      <c r="B804" s="1" t="str">
        <f>_xlfn.TEXTBEFORE(Table38[[#This Row],[all fluxes from kapp-slack]]," ",,,,"")</f>
        <v>ENZLOAD-3OACE220_rm_FWD-rt2975</v>
      </c>
      <c r="C804" s="1">
        <f>_xlfn.NUMBERVALUE(IFERROR(_xlfn.TEXTAFTER(Table38[[#This Row],[all fluxes from kapp-slack]]," ",-1,,,""),""))</f>
        <v>1.3071267999999999E-7</v>
      </c>
      <c r="F804" s="1" t="s">
        <v>7774</v>
      </c>
      <c r="G804" s="1" t="str">
        <f>_xlfn.TEXTBEFORE(Table5[[#This Row],[rxn     kapp_old        kapp_slack_ub   kapp_slack_lb]]," ")</f>
        <v>RXN-ECOAH60_m_REV-rt6437</v>
      </c>
      <c r="H80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80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804" s="1">
        <f>_xlfn.NUMBERVALUE(_xlfn.TEXTAFTER(Table5[[#This Row],[rxn     kapp_old        kapp_slack_ub   kapp_slack_lb]]," ",-1))</f>
        <v>0</v>
      </c>
      <c r="K804" s="1">
        <f>_xlfn.XLOOKUP(SUBSTITUTE(Table5[[#This Row],[rxn]],"RXN-","ENZLOAD-"),ENZLOAD[name],ENZLOAD[flux],0)</f>
        <v>6.6494360104999999E-7</v>
      </c>
      <c r="L804" s="1" t="str">
        <f>"'"&amp;Table5[[#This Row],[rxn]]&amp;"'"&amp;CHAR(9)&amp;IF(AND(Table5[[#This Row],[kapp_slack_ub]]&lt;&gt;0,Table5[[#This Row],[kapp_old]]&lt;$F$1),$F$1,Table5[[#This Row],[kapp_old]])</f>
        <v>'RXN-ECOAH60_m_REV-rt6437'	27141.27779288</v>
      </c>
      <c r="M804" s="1">
        <f>_xlfn.XLOOKUP(Table5[[#This Row],[rxn]],Table3[name],Table3[flux],$F$1)</f>
        <v>27141.277792879999</v>
      </c>
      <c r="N804" s="1">
        <f>IFERROR(Table5[[#This Row],[min flux]]/Table5[[#This Row],[associated enzload]],"")</f>
        <v>40817413311.477417</v>
      </c>
      <c r="O804" s="1">
        <f>_xlfn.NUMBERVALUE(IF(Table5[[#This Row],[flux/enzload]]="","",ABS($N$1-Table5[[#This Row],[flux/enzload]])))</f>
        <v>1359098904347.48</v>
      </c>
      <c r="P804" s="1">
        <f>Table5[[#This Row],[kapp_old]]+IFERROR(((Table5[[#This Row],[kapp_slack_ub]]-Table5[[#This Row],[kapp_slack_lb]])/Table5[[#This Row],[associated enzload]]),0)</f>
        <v>27141.277792879999</v>
      </c>
      <c r="Q804" s="1" t="str">
        <f>"'"&amp;Table5[[#This Row],[rxn]]&amp;"'"&amp;CHAR(9)&amp;Table5[[#This Row],[kapp + (slack_ub - slack_lb)/enzload]]</f>
        <v>'RXN-ECOAH60_m_REV-rt6437'	27141.27779288</v>
      </c>
      <c r="R804" s="1">
        <f>_xlfn.XLOOKUP(Table5[[#This Row],[rxn]],Table38[name],Table38[flux],0)</f>
        <v>0</v>
      </c>
      <c r="S804" s="1">
        <f>_xlfn.XLOOKUP(SUBSTITUTE(Table5[[#This Row],[rxn]],"RXN-","ENZLOAD-"),Table38[name],Table38[flux],0)</f>
        <v>0</v>
      </c>
      <c r="T804" s="1" t="b">
        <f>AND(Table5[[#This Row],[ENZLOAD flux in kapp-slack.gms]]=0,Table5[[#This Row],[flux in kapp-slack.gms]]&lt;&gt;0,NOT(Table5[[#This Row],[spont or unknown?]]))</f>
        <v>0</v>
      </c>
      <c r="U804" s="1" t="b">
        <f>OR(_xlfn.TEXTAFTER(Table5[[#This Row],[rxn]],"-",-1)="SPONT",_xlfn.TEXTAFTER(Table5[[#This Row],[rxn]],"-",-1)="UNKNOWN")</f>
        <v>0</v>
      </c>
      <c r="V804" s="1">
        <f>_xlfn.XLOOKUP(SUBSTITUTE(Table5[[#This Row],[rxn]],"RXN-","ENZLOAD-"),Table4[rxn],Table4[ub],0)</f>
        <v>1.38875741</v>
      </c>
      <c r="W804" s="1" t="b">
        <f>AND(Table5[[#This Row],[FVA ENZLOAD flux UB]]=0,Table5[[#This Row],[ENZ not made when it should be?]])</f>
        <v>0</v>
      </c>
    </row>
    <row r="805" spans="1:23" hidden="1">
      <c r="A805" s="1" t="s">
        <v>5283</v>
      </c>
      <c r="B805" s="1" t="str">
        <f>_xlfn.TEXTBEFORE(Table38[[#This Row],[all fluxes from kapp-slack]]," ",,,,"")</f>
        <v>ENZLOAD-3OACE240_rm_FWD-rt2975</v>
      </c>
      <c r="C805" s="1">
        <f>_xlfn.NUMBERVALUE(IFERROR(_xlfn.TEXTAFTER(Table38[[#This Row],[all fluxes from kapp-slack]]," ",-1,,,""),""))</f>
        <v>1.06923644E-7</v>
      </c>
      <c r="F805" s="1" t="s">
        <v>7775</v>
      </c>
      <c r="G805" s="1" t="str">
        <f>_xlfn.TEXTBEFORE(Table5[[#This Row],[rxn     kapp_old        kapp_slack_ub   kapp_slack_lb]]," ")</f>
        <v>RXN-ECOAH60_x_FWD-rt2994</v>
      </c>
      <c r="H80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80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805" s="1">
        <f>_xlfn.NUMBERVALUE(_xlfn.TEXTAFTER(Table5[[#This Row],[rxn     kapp_old        kapp_slack_ub   kapp_slack_lb]]," ",-1))</f>
        <v>0</v>
      </c>
      <c r="K805" s="1">
        <f>_xlfn.XLOOKUP(SUBSTITUTE(Table5[[#This Row],[rxn]],"RXN-","ENZLOAD-"),ENZLOAD[name],ENZLOAD[flux],0)</f>
        <v>6.6153703929999899E-7</v>
      </c>
      <c r="L805" s="1" t="str">
        <f>"'"&amp;Table5[[#This Row],[rxn]]&amp;"'"&amp;CHAR(9)&amp;IF(AND(Table5[[#This Row],[kapp_slack_ub]]&lt;&gt;0,Table5[[#This Row],[kapp_old]]&lt;$F$1),$F$1,Table5[[#This Row],[kapp_old]])</f>
        <v>'RXN-ECOAH60_x_FWD-rt2994'	27141.27779288</v>
      </c>
      <c r="M805" s="1">
        <f>_xlfn.XLOOKUP(Table5[[#This Row],[rxn]],Table3[name],Table3[flux],$F$1)</f>
        <v>27141.277792879999</v>
      </c>
      <c r="N805" s="1">
        <f>IFERROR(Table5[[#This Row],[min flux]]/Table5[[#This Row],[associated enzload]],"")</f>
        <v>41027601147.774521</v>
      </c>
      <c r="O805" s="1">
        <f>_xlfn.NUMBERVALUE(IF(Table5[[#This Row],[flux/enzload]]="","",ABS($N$1-Table5[[#This Row],[flux/enzload]])))</f>
        <v>1358888716511.1799</v>
      </c>
      <c r="P805" s="1">
        <f>Table5[[#This Row],[kapp_old]]+IFERROR(((Table5[[#This Row],[kapp_slack_ub]]-Table5[[#This Row],[kapp_slack_lb]])/Table5[[#This Row],[associated enzload]]),0)</f>
        <v>27141.277792879999</v>
      </c>
      <c r="Q805" s="1" t="str">
        <f>"'"&amp;Table5[[#This Row],[rxn]]&amp;"'"&amp;CHAR(9)&amp;Table5[[#This Row],[kapp + (slack_ub - slack_lb)/enzload]]</f>
        <v>'RXN-ECOAH60_x_FWD-rt2994'	27141.27779288</v>
      </c>
      <c r="R805" s="1">
        <f>_xlfn.XLOOKUP(Table5[[#This Row],[rxn]],Table38[name],Table38[flux],0)</f>
        <v>0</v>
      </c>
      <c r="S805" s="1">
        <f>_xlfn.XLOOKUP(SUBSTITUTE(Table5[[#This Row],[rxn]],"RXN-","ENZLOAD-"),Table38[name],Table38[flux],0)</f>
        <v>0</v>
      </c>
      <c r="T805" s="1" t="b">
        <f>AND(Table5[[#This Row],[ENZLOAD flux in kapp-slack.gms]]=0,Table5[[#This Row],[flux in kapp-slack.gms]]&lt;&gt;0,NOT(Table5[[#This Row],[spont or unknown?]]))</f>
        <v>0</v>
      </c>
      <c r="U805" s="1" t="b">
        <f>OR(_xlfn.TEXTAFTER(Table5[[#This Row],[rxn]],"-",-1)="SPONT",_xlfn.TEXTAFTER(Table5[[#This Row],[rxn]],"-",-1)="UNKNOWN")</f>
        <v>0</v>
      </c>
      <c r="V805" s="1">
        <f>_xlfn.XLOOKUP(SUBSTITUTE(Table5[[#This Row],[rxn]],"RXN-","ENZLOAD-"),Table4[rxn],Table4[ub],0)</f>
        <v>0.44752437</v>
      </c>
      <c r="W805" s="1" t="b">
        <f>AND(Table5[[#This Row],[FVA ENZLOAD flux UB]]=0,Table5[[#This Row],[ENZ not made when it should be?]])</f>
        <v>0</v>
      </c>
    </row>
    <row r="806" spans="1:23" hidden="1">
      <c r="A806" s="1" t="s">
        <v>5284</v>
      </c>
      <c r="B806" s="1" t="str">
        <f>_xlfn.TEXTBEFORE(Table38[[#This Row],[all fluxes from kapp-slack]]," ",,,,"")</f>
        <v>ENZLOAD-3OACE260_rm_FWD-rt2975</v>
      </c>
      <c r="C806" s="1">
        <f>_xlfn.NUMBERVALUE(IFERROR(_xlfn.TEXTAFTER(Table38[[#This Row],[all fluxes from kapp-slack]]," ",-1,,,""),""))</f>
        <v>2.2206013000000001E-8</v>
      </c>
      <c r="F806" s="1" t="s">
        <v>7776</v>
      </c>
      <c r="G806" s="1" t="str">
        <f>_xlfn.TEXTBEFORE(Table5[[#This Row],[rxn     kapp_old        kapp_slack_ub   kapp_slack_lb]]," ")</f>
        <v>RXN-ECOAH60_x_FWD-rt8147</v>
      </c>
      <c r="H80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80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806" s="1">
        <f>_xlfn.NUMBERVALUE(_xlfn.TEXTAFTER(Table5[[#This Row],[rxn     kapp_old        kapp_slack_ub   kapp_slack_lb]]," ",-1))</f>
        <v>0</v>
      </c>
      <c r="K806" s="1">
        <f>_xlfn.XLOOKUP(SUBSTITUTE(Table5[[#This Row],[rxn]],"RXN-","ENZLOAD-"),ENZLOAD[name],ENZLOAD[flux],0)</f>
        <v>8.9195418770000006E-8</v>
      </c>
      <c r="L806" s="1" t="str">
        <f>"'"&amp;Table5[[#This Row],[rxn]]&amp;"'"&amp;CHAR(9)&amp;IF(AND(Table5[[#This Row],[kapp_slack_ub]]&lt;&gt;0,Table5[[#This Row],[kapp_old]]&lt;$F$1),$F$1,Table5[[#This Row],[kapp_old]])</f>
        <v>'RXN-ECOAH60_x_FWD-rt8147'	27141.27779288</v>
      </c>
      <c r="M806" s="1">
        <f>_xlfn.XLOOKUP(Table5[[#This Row],[rxn]],Table3[name],Table3[flux],$F$1)</f>
        <v>27141.277792879999</v>
      </c>
      <c r="N806" s="1">
        <f>IFERROR(Table5[[#This Row],[min flux]]/Table5[[#This Row],[associated enzload]],"")</f>
        <v>304290042775.25403</v>
      </c>
      <c r="O806" s="1">
        <f>_xlfn.NUMBERVALUE(IF(Table5[[#This Row],[flux/enzload]]="","",ABS($N$1-Table5[[#This Row],[flux/enzload]])))</f>
        <v>1095626274883.7</v>
      </c>
      <c r="P806" s="1">
        <f>Table5[[#This Row],[kapp_old]]+IFERROR(((Table5[[#This Row],[kapp_slack_ub]]-Table5[[#This Row],[kapp_slack_lb]])/Table5[[#This Row],[associated enzload]]),0)</f>
        <v>27141.277792879999</v>
      </c>
      <c r="Q806" s="1" t="str">
        <f>"'"&amp;Table5[[#This Row],[rxn]]&amp;"'"&amp;CHAR(9)&amp;Table5[[#This Row],[kapp + (slack_ub - slack_lb)/enzload]]</f>
        <v>'RXN-ECOAH60_x_FWD-rt8147'	27141.27779288</v>
      </c>
      <c r="R806" s="1">
        <f>_xlfn.XLOOKUP(Table5[[#This Row],[rxn]],Table38[name],Table38[flux],0)</f>
        <v>0</v>
      </c>
      <c r="S806" s="1">
        <f>_xlfn.XLOOKUP(SUBSTITUTE(Table5[[#This Row],[rxn]],"RXN-","ENZLOAD-"),Table38[name],Table38[flux],0)</f>
        <v>0</v>
      </c>
      <c r="T806" s="1" t="b">
        <f>AND(Table5[[#This Row],[ENZLOAD flux in kapp-slack.gms]]=0,Table5[[#This Row],[flux in kapp-slack.gms]]&lt;&gt;0,NOT(Table5[[#This Row],[spont or unknown?]]))</f>
        <v>0</v>
      </c>
      <c r="U806" s="1" t="b">
        <f>OR(_xlfn.TEXTAFTER(Table5[[#This Row],[rxn]],"-",-1)="SPONT",_xlfn.TEXTAFTER(Table5[[#This Row],[rxn]],"-",-1)="UNKNOWN")</f>
        <v>0</v>
      </c>
      <c r="V806" s="1">
        <f>_xlfn.XLOOKUP(SUBSTITUTE(Table5[[#This Row],[rxn]],"RXN-","ENZLOAD-"),Table4[rxn],Table4[ub],0)</f>
        <v>1.3888903699999999</v>
      </c>
      <c r="W806" s="1" t="b">
        <f>AND(Table5[[#This Row],[FVA ENZLOAD flux UB]]=0,Table5[[#This Row],[ENZ not made when it should be?]])</f>
        <v>0</v>
      </c>
    </row>
    <row r="807" spans="1:23" hidden="1">
      <c r="A807" s="1" t="s">
        <v>5285</v>
      </c>
      <c r="B807" s="1" t="str">
        <f>_xlfn.TEXTBEFORE(Table38[[#This Row],[all fluxes from kapp-slack]]," ",,,,"")</f>
        <v>ENZLOAD-3OACR200_rm_FWD-rt8327</v>
      </c>
      <c r="C807" s="1">
        <f>_xlfn.NUMBERVALUE(IFERROR(_xlfn.TEXTAFTER(Table38[[#This Row],[all fluxes from kapp-slack]]," ",-1,,,""),""))</f>
        <v>1.8130710600000001E-7</v>
      </c>
      <c r="F807" s="1" t="s">
        <v>7777</v>
      </c>
      <c r="G807" s="1" t="str">
        <f>_xlfn.TEXTBEFORE(Table5[[#This Row],[rxn     kapp_old        kapp_slack_ub   kapp_slack_lb]]," ")</f>
        <v>RXN-ECOAH80_m_FWD-rt6437</v>
      </c>
      <c r="H80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80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807" s="1">
        <f>_xlfn.NUMBERVALUE(_xlfn.TEXTAFTER(Table5[[#This Row],[rxn     kapp_old        kapp_slack_ub   kapp_slack_lb]]," ",-1))</f>
        <v>0</v>
      </c>
      <c r="K807" s="1">
        <f>_xlfn.XLOOKUP(SUBSTITUTE(Table5[[#This Row],[rxn]],"RXN-","ENZLOAD-"),ENZLOAD[name],ENZLOAD[flux],0)</f>
        <v>6.6494360104999999E-7</v>
      </c>
      <c r="L807" s="1" t="str">
        <f>"'"&amp;Table5[[#This Row],[rxn]]&amp;"'"&amp;CHAR(9)&amp;IF(AND(Table5[[#This Row],[kapp_slack_ub]]&lt;&gt;0,Table5[[#This Row],[kapp_old]]&lt;$F$1),$F$1,Table5[[#This Row],[kapp_old]])</f>
        <v>'RXN-ECOAH80_m_FWD-rt6437'	27141.27779288</v>
      </c>
      <c r="M807" s="1">
        <f>_xlfn.XLOOKUP(Table5[[#This Row],[rxn]],Table3[name],Table3[flux],$F$1)</f>
        <v>27141.277792879999</v>
      </c>
      <c r="N807" s="1">
        <f>IFERROR(Table5[[#This Row],[min flux]]/Table5[[#This Row],[associated enzload]],"")</f>
        <v>40817413311.477417</v>
      </c>
      <c r="O807" s="1">
        <f>_xlfn.NUMBERVALUE(IF(Table5[[#This Row],[flux/enzload]]="","",ABS($N$1-Table5[[#This Row],[flux/enzload]])))</f>
        <v>1359098904347.48</v>
      </c>
      <c r="P807" s="1">
        <f>Table5[[#This Row],[kapp_old]]+IFERROR(((Table5[[#This Row],[kapp_slack_ub]]-Table5[[#This Row],[kapp_slack_lb]])/Table5[[#This Row],[associated enzload]]),0)</f>
        <v>27141.277792879999</v>
      </c>
      <c r="Q807" s="1" t="str">
        <f>"'"&amp;Table5[[#This Row],[rxn]]&amp;"'"&amp;CHAR(9)&amp;Table5[[#This Row],[kapp + (slack_ub - slack_lb)/enzload]]</f>
        <v>'RXN-ECOAH80_m_FWD-rt6437'	27141.27779288</v>
      </c>
      <c r="R807" s="1">
        <f>_xlfn.XLOOKUP(Table5[[#This Row],[rxn]],Table38[name],Table38[flux],0)</f>
        <v>0</v>
      </c>
      <c r="S807" s="1">
        <f>_xlfn.XLOOKUP(SUBSTITUTE(Table5[[#This Row],[rxn]],"RXN-","ENZLOAD-"),Table38[name],Table38[flux],0)</f>
        <v>0</v>
      </c>
      <c r="T807" s="1" t="b">
        <f>AND(Table5[[#This Row],[ENZLOAD flux in kapp-slack.gms]]=0,Table5[[#This Row],[flux in kapp-slack.gms]]&lt;&gt;0,NOT(Table5[[#This Row],[spont or unknown?]]))</f>
        <v>0</v>
      </c>
      <c r="U807" s="1" t="b">
        <f>OR(_xlfn.TEXTAFTER(Table5[[#This Row],[rxn]],"-",-1)="SPONT",_xlfn.TEXTAFTER(Table5[[#This Row],[rxn]],"-",-1)="UNKNOWN")</f>
        <v>0</v>
      </c>
      <c r="V807" s="1">
        <f>_xlfn.XLOOKUP(SUBSTITUTE(Table5[[#This Row],[rxn]],"RXN-","ENZLOAD-"),Table4[rxn],Table4[ub],0)</f>
        <v>1.38875741</v>
      </c>
      <c r="W807" s="1" t="b">
        <f>AND(Table5[[#This Row],[FVA ENZLOAD flux UB]]=0,Table5[[#This Row],[ENZ not made when it should be?]])</f>
        <v>0</v>
      </c>
    </row>
    <row r="808" spans="1:23" hidden="1">
      <c r="A808" s="1" t="s">
        <v>5286</v>
      </c>
      <c r="B808" s="1" t="str">
        <f>_xlfn.TEXTBEFORE(Table38[[#This Row],[all fluxes from kapp-slack]]," ",,,,"")</f>
        <v>ENZLOAD-3OACR220_rm_FWD-rt8327</v>
      </c>
      <c r="C808" s="1">
        <f>_xlfn.NUMBERVALUE(IFERROR(_xlfn.TEXTAFTER(Table38[[#This Row],[all fluxes from kapp-slack]]," ",-1,,,""),""))</f>
        <v>1.8130710600000001E-7</v>
      </c>
      <c r="F808" s="1" t="s">
        <v>7778</v>
      </c>
      <c r="G808" s="1" t="str">
        <f>_xlfn.TEXTBEFORE(Table5[[#This Row],[rxn     kapp_old        kapp_slack_ub   kapp_slack_lb]]," ")</f>
        <v>RXN-ECOAH80_m_REV-rt6437</v>
      </c>
      <c r="H80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80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808" s="1">
        <f>_xlfn.NUMBERVALUE(_xlfn.TEXTAFTER(Table5[[#This Row],[rxn     kapp_old        kapp_slack_ub   kapp_slack_lb]]," ",-1))</f>
        <v>0</v>
      </c>
      <c r="K808" s="1">
        <f>_xlfn.XLOOKUP(SUBSTITUTE(Table5[[#This Row],[rxn]],"RXN-","ENZLOAD-"),ENZLOAD[name],ENZLOAD[flux],0)</f>
        <v>6.6494360104999999E-7</v>
      </c>
      <c r="L808" s="1" t="str">
        <f>"'"&amp;Table5[[#This Row],[rxn]]&amp;"'"&amp;CHAR(9)&amp;IF(AND(Table5[[#This Row],[kapp_slack_ub]]&lt;&gt;0,Table5[[#This Row],[kapp_old]]&lt;$F$1),$F$1,Table5[[#This Row],[kapp_old]])</f>
        <v>'RXN-ECOAH80_m_REV-rt6437'	27141.27779288</v>
      </c>
      <c r="M808" s="1">
        <f>_xlfn.XLOOKUP(Table5[[#This Row],[rxn]],Table3[name],Table3[flux],$F$1)</f>
        <v>27141.277792879999</v>
      </c>
      <c r="N808" s="1">
        <f>IFERROR(Table5[[#This Row],[min flux]]/Table5[[#This Row],[associated enzload]],"")</f>
        <v>40817413311.477417</v>
      </c>
      <c r="O808" s="1">
        <f>_xlfn.NUMBERVALUE(IF(Table5[[#This Row],[flux/enzload]]="","",ABS($N$1-Table5[[#This Row],[flux/enzload]])))</f>
        <v>1359098904347.48</v>
      </c>
      <c r="P808" s="1">
        <f>Table5[[#This Row],[kapp_old]]+IFERROR(((Table5[[#This Row],[kapp_slack_ub]]-Table5[[#This Row],[kapp_slack_lb]])/Table5[[#This Row],[associated enzload]]),0)</f>
        <v>27141.277792879999</v>
      </c>
      <c r="Q808" s="1" t="str">
        <f>"'"&amp;Table5[[#This Row],[rxn]]&amp;"'"&amp;CHAR(9)&amp;Table5[[#This Row],[kapp + (slack_ub - slack_lb)/enzload]]</f>
        <v>'RXN-ECOAH80_m_REV-rt6437'	27141.27779288</v>
      </c>
      <c r="R808" s="1">
        <f>_xlfn.XLOOKUP(Table5[[#This Row],[rxn]],Table38[name],Table38[flux],0)</f>
        <v>0</v>
      </c>
      <c r="S808" s="1">
        <f>_xlfn.XLOOKUP(SUBSTITUTE(Table5[[#This Row],[rxn]],"RXN-","ENZLOAD-"),Table38[name],Table38[flux],0)</f>
        <v>0</v>
      </c>
      <c r="T808" s="1" t="b">
        <f>AND(Table5[[#This Row],[ENZLOAD flux in kapp-slack.gms]]=0,Table5[[#This Row],[flux in kapp-slack.gms]]&lt;&gt;0,NOT(Table5[[#This Row],[spont or unknown?]]))</f>
        <v>0</v>
      </c>
      <c r="U808" s="1" t="b">
        <f>OR(_xlfn.TEXTAFTER(Table5[[#This Row],[rxn]],"-",-1)="SPONT",_xlfn.TEXTAFTER(Table5[[#This Row],[rxn]],"-",-1)="UNKNOWN")</f>
        <v>0</v>
      </c>
      <c r="V808" s="1">
        <f>_xlfn.XLOOKUP(SUBSTITUTE(Table5[[#This Row],[rxn]],"RXN-","ENZLOAD-"),Table4[rxn],Table4[ub],0)</f>
        <v>1.38875741</v>
      </c>
      <c r="W808" s="1" t="b">
        <f>AND(Table5[[#This Row],[FVA ENZLOAD flux UB]]=0,Table5[[#This Row],[ENZ not made when it should be?]])</f>
        <v>0</v>
      </c>
    </row>
    <row r="809" spans="1:23" hidden="1">
      <c r="A809" s="1" t="s">
        <v>5287</v>
      </c>
      <c r="B809" s="1" t="str">
        <f>_xlfn.TEXTBEFORE(Table38[[#This Row],[all fluxes from kapp-slack]]," ",,,,"")</f>
        <v>ENZLOAD-3OACR240_rm_FWD-rt8327</v>
      </c>
      <c r="C809" s="1">
        <f>_xlfn.NUMBERVALUE(IFERROR(_xlfn.TEXTAFTER(Table38[[#This Row],[all fluxes from kapp-slack]]," ",-1,,,""),""))</f>
        <v>1.48310144E-7</v>
      </c>
      <c r="F809" s="1" t="s">
        <v>7779</v>
      </c>
      <c r="G809" s="1" t="str">
        <f>_xlfn.TEXTBEFORE(Table5[[#This Row],[rxn     kapp_old        kapp_slack_ub   kapp_slack_lb]]," ")</f>
        <v>RXN-ECOAH80_x_FWD-rt2994</v>
      </c>
      <c r="H80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80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809" s="1">
        <f>_xlfn.NUMBERVALUE(_xlfn.TEXTAFTER(Table5[[#This Row],[rxn     kapp_old        kapp_slack_ub   kapp_slack_lb]]," ",-1))</f>
        <v>0</v>
      </c>
      <c r="K809" s="1">
        <f>_xlfn.XLOOKUP(SUBSTITUTE(Table5[[#This Row],[rxn]],"RXN-","ENZLOAD-"),ENZLOAD[name],ENZLOAD[flux],0)</f>
        <v>6.6153703929999899E-7</v>
      </c>
      <c r="L809" s="1" t="str">
        <f>"'"&amp;Table5[[#This Row],[rxn]]&amp;"'"&amp;CHAR(9)&amp;IF(AND(Table5[[#This Row],[kapp_slack_ub]]&lt;&gt;0,Table5[[#This Row],[kapp_old]]&lt;$F$1),$F$1,Table5[[#This Row],[kapp_old]])</f>
        <v>'RXN-ECOAH80_x_FWD-rt2994'	27141.27779288</v>
      </c>
      <c r="M809" s="1">
        <f>_xlfn.XLOOKUP(Table5[[#This Row],[rxn]],Table3[name],Table3[flux],$F$1)</f>
        <v>27141.277792879999</v>
      </c>
      <c r="N809" s="1">
        <f>IFERROR(Table5[[#This Row],[min flux]]/Table5[[#This Row],[associated enzload]],"")</f>
        <v>41027601147.774521</v>
      </c>
      <c r="O809" s="1">
        <f>_xlfn.NUMBERVALUE(IF(Table5[[#This Row],[flux/enzload]]="","",ABS($N$1-Table5[[#This Row],[flux/enzload]])))</f>
        <v>1358888716511.1799</v>
      </c>
      <c r="P809" s="1">
        <f>Table5[[#This Row],[kapp_old]]+IFERROR(((Table5[[#This Row],[kapp_slack_ub]]-Table5[[#This Row],[kapp_slack_lb]])/Table5[[#This Row],[associated enzload]]),0)</f>
        <v>27141.277792879999</v>
      </c>
      <c r="Q809" s="1" t="str">
        <f>"'"&amp;Table5[[#This Row],[rxn]]&amp;"'"&amp;CHAR(9)&amp;Table5[[#This Row],[kapp + (slack_ub - slack_lb)/enzload]]</f>
        <v>'RXN-ECOAH80_x_FWD-rt2994'	27141.27779288</v>
      </c>
      <c r="R809" s="1">
        <f>_xlfn.XLOOKUP(Table5[[#This Row],[rxn]],Table38[name],Table38[flux],0)</f>
        <v>0</v>
      </c>
      <c r="S809" s="1">
        <f>_xlfn.XLOOKUP(SUBSTITUTE(Table5[[#This Row],[rxn]],"RXN-","ENZLOAD-"),Table38[name],Table38[flux],0)</f>
        <v>0</v>
      </c>
      <c r="T809" s="1" t="b">
        <f>AND(Table5[[#This Row],[ENZLOAD flux in kapp-slack.gms]]=0,Table5[[#This Row],[flux in kapp-slack.gms]]&lt;&gt;0,NOT(Table5[[#This Row],[spont or unknown?]]))</f>
        <v>0</v>
      </c>
      <c r="U809" s="1" t="b">
        <f>OR(_xlfn.TEXTAFTER(Table5[[#This Row],[rxn]],"-",-1)="SPONT",_xlfn.TEXTAFTER(Table5[[#This Row],[rxn]],"-",-1)="UNKNOWN")</f>
        <v>0</v>
      </c>
      <c r="V809" s="1">
        <f>_xlfn.XLOOKUP(SUBSTITUTE(Table5[[#This Row],[rxn]],"RXN-","ENZLOAD-"),Table4[rxn],Table4[ub],0)</f>
        <v>0.44752437</v>
      </c>
      <c r="W809" s="1" t="b">
        <f>AND(Table5[[#This Row],[FVA ENZLOAD flux UB]]=0,Table5[[#This Row],[ENZ not made when it should be?]])</f>
        <v>0</v>
      </c>
    </row>
    <row r="810" spans="1:23" hidden="1">
      <c r="A810" s="1" t="s">
        <v>5288</v>
      </c>
      <c r="B810" s="1" t="str">
        <f>_xlfn.TEXTBEFORE(Table38[[#This Row],[all fluxes from kapp-slack]]," ",,,,"")</f>
        <v>ENZLOAD-3OACR260_rm_FWD-rt8327</v>
      </c>
      <c r="C810" s="1">
        <f>_xlfn.NUMBERVALUE(IFERROR(_xlfn.TEXTAFTER(Table38[[#This Row],[all fluxes from kapp-slack]]," ",-1,,,""),""))</f>
        <v>3.0801205000000001E-8</v>
      </c>
      <c r="F810" s="1" t="s">
        <v>7780</v>
      </c>
      <c r="G810" s="1" t="str">
        <f>_xlfn.TEXTBEFORE(Table5[[#This Row],[rxn     kapp_old        kapp_slack_ub   kapp_slack_lb]]," ")</f>
        <v>RXN-ECOAH80_x_FWD-rt8147</v>
      </c>
      <c r="H81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81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810" s="1">
        <f>_xlfn.NUMBERVALUE(_xlfn.TEXTAFTER(Table5[[#This Row],[rxn     kapp_old        kapp_slack_ub   kapp_slack_lb]]," ",-1))</f>
        <v>0</v>
      </c>
      <c r="K810" s="1">
        <f>_xlfn.XLOOKUP(SUBSTITUTE(Table5[[#This Row],[rxn]],"RXN-","ENZLOAD-"),ENZLOAD[name],ENZLOAD[flux],0)</f>
        <v>8.9195418770000006E-8</v>
      </c>
      <c r="L810" s="1" t="str">
        <f>"'"&amp;Table5[[#This Row],[rxn]]&amp;"'"&amp;CHAR(9)&amp;IF(AND(Table5[[#This Row],[kapp_slack_ub]]&lt;&gt;0,Table5[[#This Row],[kapp_old]]&lt;$F$1),$F$1,Table5[[#This Row],[kapp_old]])</f>
        <v>'RXN-ECOAH80_x_FWD-rt8147'	27141.27779288</v>
      </c>
      <c r="M810" s="1">
        <f>_xlfn.XLOOKUP(Table5[[#This Row],[rxn]],Table3[name],Table3[flux],$F$1)</f>
        <v>27141.277792879999</v>
      </c>
      <c r="N810" s="1">
        <f>IFERROR(Table5[[#This Row],[min flux]]/Table5[[#This Row],[associated enzload]],"")</f>
        <v>304290042775.25403</v>
      </c>
      <c r="O810" s="1">
        <f>_xlfn.NUMBERVALUE(IF(Table5[[#This Row],[flux/enzload]]="","",ABS($N$1-Table5[[#This Row],[flux/enzload]])))</f>
        <v>1095626274883.7</v>
      </c>
      <c r="P810" s="1">
        <f>Table5[[#This Row],[kapp_old]]+IFERROR(((Table5[[#This Row],[kapp_slack_ub]]-Table5[[#This Row],[kapp_slack_lb]])/Table5[[#This Row],[associated enzload]]),0)</f>
        <v>27141.277792879999</v>
      </c>
      <c r="Q810" s="1" t="str">
        <f>"'"&amp;Table5[[#This Row],[rxn]]&amp;"'"&amp;CHAR(9)&amp;Table5[[#This Row],[kapp + (slack_ub - slack_lb)/enzload]]</f>
        <v>'RXN-ECOAH80_x_FWD-rt8147'	27141.27779288</v>
      </c>
      <c r="R810" s="1">
        <f>_xlfn.XLOOKUP(Table5[[#This Row],[rxn]],Table38[name],Table38[flux],0)</f>
        <v>0</v>
      </c>
      <c r="S810" s="1">
        <f>_xlfn.XLOOKUP(SUBSTITUTE(Table5[[#This Row],[rxn]],"RXN-","ENZLOAD-"),Table38[name],Table38[flux],0)</f>
        <v>0</v>
      </c>
      <c r="T810" s="1" t="b">
        <f>AND(Table5[[#This Row],[ENZLOAD flux in kapp-slack.gms]]=0,Table5[[#This Row],[flux in kapp-slack.gms]]&lt;&gt;0,NOT(Table5[[#This Row],[spont or unknown?]]))</f>
        <v>0</v>
      </c>
      <c r="U810" s="1" t="b">
        <f>OR(_xlfn.TEXTAFTER(Table5[[#This Row],[rxn]],"-",-1)="SPONT",_xlfn.TEXTAFTER(Table5[[#This Row],[rxn]],"-",-1)="UNKNOWN")</f>
        <v>0</v>
      </c>
      <c r="V810" s="1">
        <f>_xlfn.XLOOKUP(SUBSTITUTE(Table5[[#This Row],[rxn]],"RXN-","ENZLOAD-"),Table4[rxn],Table4[ub],0)</f>
        <v>1.3888903699999999</v>
      </c>
      <c r="W810" s="1" t="b">
        <f>AND(Table5[[#This Row],[FVA ENZLOAD flux UB]]=0,Table5[[#This Row],[ENZ not made when it should be?]])</f>
        <v>0</v>
      </c>
    </row>
    <row r="811" spans="1:23" hidden="1">
      <c r="A811" s="1" t="s">
        <v>5289</v>
      </c>
      <c r="B811" s="1" t="str">
        <f>_xlfn.TEXTBEFORE(Table38[[#This Row],[all fluxes from kapp-slack]]," ",,,,"")</f>
        <v>ENZLOAD-3OAR100_c_FWD-rt2190</v>
      </c>
      <c r="C811" s="1">
        <f>_xlfn.NUMBERVALUE(IFERROR(_xlfn.TEXTAFTER(Table38[[#This Row],[all fluxes from kapp-slack]]," ",-1,,,""),""))</f>
        <v>1.4566057099999999E-6</v>
      </c>
      <c r="F811" s="1" t="s">
        <v>7793</v>
      </c>
      <c r="G811" s="1" t="str">
        <f>_xlfn.TEXTBEFORE(Table5[[#This Row],[rxn     kapp_old        kapp_slack_ub   kapp_slack_lb]]," ")</f>
        <v>RXN-ECOAR122_x_FWD-rt4860</v>
      </c>
      <c r="H81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81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811" s="1">
        <f>_xlfn.NUMBERVALUE(_xlfn.TEXTAFTER(Table5[[#This Row],[rxn     kapp_old        kapp_slack_ub   kapp_slack_lb]]," ",-1))</f>
        <v>0</v>
      </c>
      <c r="K811" s="1">
        <f>_xlfn.XLOOKUP(SUBSTITUTE(Table5[[#This Row],[rxn]],"RXN-","ENZLOAD-"),ENZLOAD[name],ENZLOAD[flux],0)</f>
        <v>6.4770558640000006E-8</v>
      </c>
      <c r="L811" s="1" t="str">
        <f>"'"&amp;Table5[[#This Row],[rxn]]&amp;"'"&amp;CHAR(9)&amp;IF(AND(Table5[[#This Row],[kapp_slack_ub]]&lt;&gt;0,Table5[[#This Row],[kapp_old]]&lt;$F$1),$F$1,Table5[[#This Row],[kapp_old]])</f>
        <v>'RXN-ECOAR122_x_FWD-rt4860'	27141.27779288</v>
      </c>
      <c r="M811" s="1">
        <f>_xlfn.XLOOKUP(Table5[[#This Row],[rxn]],Table3[name],Table3[flux],$F$1)</f>
        <v>27141.277792879999</v>
      </c>
      <c r="N811" s="1">
        <f>IFERROR(Table5[[#This Row],[min flux]]/Table5[[#This Row],[associated enzload]],"")</f>
        <v>419037265738.79675</v>
      </c>
      <c r="O811" s="1">
        <f>_xlfn.NUMBERVALUE(IF(Table5[[#This Row],[flux/enzload]]="","",ABS($N$1-Table5[[#This Row],[flux/enzload]])))</f>
        <v>980879051920.15698</v>
      </c>
      <c r="P811" s="1">
        <f>Table5[[#This Row],[kapp_old]]+IFERROR(((Table5[[#This Row],[kapp_slack_ub]]-Table5[[#This Row],[kapp_slack_lb]])/Table5[[#This Row],[associated enzload]]),0)</f>
        <v>27141.277792879999</v>
      </c>
      <c r="Q811" s="1" t="str">
        <f>"'"&amp;Table5[[#This Row],[rxn]]&amp;"'"&amp;CHAR(9)&amp;Table5[[#This Row],[kapp + (slack_ub - slack_lb)/enzload]]</f>
        <v>'RXN-ECOAR122_x_FWD-rt4860'	27141.27779288</v>
      </c>
      <c r="R811" s="1">
        <f>_xlfn.XLOOKUP(Table5[[#This Row],[rxn]],Table38[name],Table38[flux],0)</f>
        <v>0</v>
      </c>
      <c r="S811" s="1">
        <f>_xlfn.XLOOKUP(SUBSTITUTE(Table5[[#This Row],[rxn]],"RXN-","ENZLOAD-"),Table38[name],Table38[flux],0)</f>
        <v>0</v>
      </c>
      <c r="T811" s="1" t="b">
        <f>AND(Table5[[#This Row],[ENZLOAD flux in kapp-slack.gms]]=0,Table5[[#This Row],[flux in kapp-slack.gms]]&lt;&gt;0,NOT(Table5[[#This Row],[spont or unknown?]]))</f>
        <v>0</v>
      </c>
      <c r="U811" s="1" t="b">
        <f>OR(_xlfn.TEXTAFTER(Table5[[#This Row],[rxn]],"-",-1)="SPONT",_xlfn.TEXTAFTER(Table5[[#This Row],[rxn]],"-",-1)="UNKNOWN")</f>
        <v>0</v>
      </c>
      <c r="V811" s="1">
        <f>_xlfn.XLOOKUP(SUBSTITUTE(Table5[[#This Row],[rxn]],"RXN-","ENZLOAD-"),Table4[rxn],Table4[ub],0)</f>
        <v>1.4444674399999999</v>
      </c>
      <c r="W811" s="1" t="b">
        <f>AND(Table5[[#This Row],[FVA ENZLOAD flux UB]]=0,Table5[[#This Row],[ENZ not made when it should be?]])</f>
        <v>0</v>
      </c>
    </row>
    <row r="812" spans="1:23" hidden="1">
      <c r="A812" s="1" t="s">
        <v>5290</v>
      </c>
      <c r="B812" s="1" t="str">
        <f>_xlfn.TEXTBEFORE(Table38[[#This Row],[all fluxes from kapp-slack]]," ",,,,"")</f>
        <v>ENZLOAD-3OAR120_c_FWD-rt2190</v>
      </c>
      <c r="C812" s="1">
        <f>_xlfn.NUMBERVALUE(IFERROR(_xlfn.TEXTAFTER(Table38[[#This Row],[all fluxes from kapp-slack]]," ",-1,,,""),""))</f>
        <v>1.4566057099999999E-6</v>
      </c>
      <c r="F812" s="1" t="s">
        <v>7794</v>
      </c>
      <c r="G812" s="1" t="str">
        <f>_xlfn.TEXTBEFORE(Table5[[#This Row],[rxn     kapp_old        kapp_slack_ub   kapp_slack_lb]]," ")</f>
        <v>RXN-ECOAR142_x_FWD-rt4860</v>
      </c>
      <c r="H81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81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812" s="1">
        <f>_xlfn.NUMBERVALUE(_xlfn.TEXTAFTER(Table5[[#This Row],[rxn     kapp_old        kapp_slack_ub   kapp_slack_lb]]," ",-1))</f>
        <v>0</v>
      </c>
      <c r="K812" s="1">
        <f>_xlfn.XLOOKUP(SUBSTITUTE(Table5[[#This Row],[rxn]],"RXN-","ENZLOAD-"),ENZLOAD[name],ENZLOAD[flux],0)</f>
        <v>6.4770558640000006E-8</v>
      </c>
      <c r="L812" s="1" t="str">
        <f>"'"&amp;Table5[[#This Row],[rxn]]&amp;"'"&amp;CHAR(9)&amp;IF(AND(Table5[[#This Row],[kapp_slack_ub]]&lt;&gt;0,Table5[[#This Row],[kapp_old]]&lt;$F$1),$F$1,Table5[[#This Row],[kapp_old]])</f>
        <v>'RXN-ECOAR142_x_FWD-rt4860'	27141.27779288</v>
      </c>
      <c r="M812" s="1">
        <f>_xlfn.XLOOKUP(Table5[[#This Row],[rxn]],Table3[name],Table3[flux],$F$1)</f>
        <v>27141.277792879999</v>
      </c>
      <c r="N812" s="1">
        <f>IFERROR(Table5[[#This Row],[min flux]]/Table5[[#This Row],[associated enzload]],"")</f>
        <v>419037265738.79675</v>
      </c>
      <c r="O812" s="1">
        <f>_xlfn.NUMBERVALUE(IF(Table5[[#This Row],[flux/enzload]]="","",ABS($N$1-Table5[[#This Row],[flux/enzload]])))</f>
        <v>980879051920.15698</v>
      </c>
      <c r="P812" s="1">
        <f>Table5[[#This Row],[kapp_old]]+IFERROR(((Table5[[#This Row],[kapp_slack_ub]]-Table5[[#This Row],[kapp_slack_lb]])/Table5[[#This Row],[associated enzload]]),0)</f>
        <v>27141.277792879999</v>
      </c>
      <c r="Q812" s="1" t="str">
        <f>"'"&amp;Table5[[#This Row],[rxn]]&amp;"'"&amp;CHAR(9)&amp;Table5[[#This Row],[kapp + (slack_ub - slack_lb)/enzload]]</f>
        <v>'RXN-ECOAR142_x_FWD-rt4860'	27141.27779288</v>
      </c>
      <c r="R812" s="1">
        <f>_xlfn.XLOOKUP(Table5[[#This Row],[rxn]],Table38[name],Table38[flux],0)</f>
        <v>0</v>
      </c>
      <c r="S812" s="1">
        <f>_xlfn.XLOOKUP(SUBSTITUTE(Table5[[#This Row],[rxn]],"RXN-","ENZLOAD-"),Table38[name],Table38[flux],0)</f>
        <v>0</v>
      </c>
      <c r="T812" s="1" t="b">
        <f>AND(Table5[[#This Row],[ENZLOAD flux in kapp-slack.gms]]=0,Table5[[#This Row],[flux in kapp-slack.gms]]&lt;&gt;0,NOT(Table5[[#This Row],[spont or unknown?]]))</f>
        <v>0</v>
      </c>
      <c r="U812" s="1" t="b">
        <f>OR(_xlfn.TEXTAFTER(Table5[[#This Row],[rxn]],"-",-1)="SPONT",_xlfn.TEXTAFTER(Table5[[#This Row],[rxn]],"-",-1)="UNKNOWN")</f>
        <v>0</v>
      </c>
      <c r="V812" s="1">
        <f>_xlfn.XLOOKUP(SUBSTITUTE(Table5[[#This Row],[rxn]],"RXN-","ENZLOAD-"),Table4[rxn],Table4[ub],0)</f>
        <v>1.4444674399999999</v>
      </c>
      <c r="W812" s="1" t="b">
        <f>AND(Table5[[#This Row],[FVA ENZLOAD flux UB]]=0,Table5[[#This Row],[ENZ not made when it should be?]])</f>
        <v>0</v>
      </c>
    </row>
    <row r="813" spans="1:23" hidden="1">
      <c r="A813" s="1" t="s">
        <v>5291</v>
      </c>
      <c r="B813" s="1" t="str">
        <f>_xlfn.TEXTBEFORE(Table38[[#This Row],[all fluxes from kapp-slack]]," ",,,,"")</f>
        <v>ENZLOAD-3OAR140_c_FWD-rt2190</v>
      </c>
      <c r="C813" s="1">
        <f>_xlfn.NUMBERVALUE(IFERROR(_xlfn.TEXTAFTER(Table38[[#This Row],[all fluxes from kapp-slack]]," ",-1,,,""),""))</f>
        <v>1.4566057099999999E-6</v>
      </c>
      <c r="F813" s="1" t="s">
        <v>7799</v>
      </c>
      <c r="G813" s="1" t="str">
        <f>_xlfn.TEXTBEFORE(Table5[[#This Row],[rxn     kapp_old        kapp_slack_ub   kapp_slack_lb]]," ")</f>
        <v>RXN-EGHLAT_c_FWD-rt0568_c</v>
      </c>
      <c r="H81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81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813" s="1">
        <f>_xlfn.NUMBERVALUE(_xlfn.TEXTAFTER(Table5[[#This Row],[rxn     kapp_old        kapp_slack_ub   kapp_slack_lb]]," ",-1))</f>
        <v>0</v>
      </c>
      <c r="K813" s="1">
        <f>_xlfn.XLOOKUP(SUBSTITUTE(Table5[[#This Row],[rxn]],"RXN-","ENZLOAD-"),ENZLOAD[name],ENZLOAD[flux],0)</f>
        <v>3.24565365429999E-7</v>
      </c>
      <c r="L813" s="1" t="str">
        <f>"'"&amp;Table5[[#This Row],[rxn]]&amp;"'"&amp;CHAR(9)&amp;IF(AND(Table5[[#This Row],[kapp_slack_ub]]&lt;&gt;0,Table5[[#This Row],[kapp_old]]&lt;$F$1),$F$1,Table5[[#This Row],[kapp_old]])</f>
        <v>'RXN-EGHLAT_c_FWD-rt0568_c'	27141.27779288</v>
      </c>
      <c r="M813" s="1">
        <f>_xlfn.XLOOKUP(Table5[[#This Row],[rxn]],Table3[name],Table3[flux],$F$1)</f>
        <v>27141.277792879999</v>
      </c>
      <c r="N813" s="1">
        <f>IFERROR(Table5[[#This Row],[min flux]]/Table5[[#This Row],[associated enzload]],"")</f>
        <v>83623456732.427368</v>
      </c>
      <c r="O813" s="1">
        <f>_xlfn.NUMBERVALUE(IF(Table5[[#This Row],[flux/enzload]]="","",ABS($N$1-Table5[[#This Row],[flux/enzload]])))</f>
        <v>1316292860926.53</v>
      </c>
      <c r="P813" s="1">
        <f>Table5[[#This Row],[kapp_old]]+IFERROR(((Table5[[#This Row],[kapp_slack_ub]]-Table5[[#This Row],[kapp_slack_lb]])/Table5[[#This Row],[associated enzload]]),0)</f>
        <v>27141.277792879999</v>
      </c>
      <c r="Q813" s="1" t="str">
        <f>"'"&amp;Table5[[#This Row],[rxn]]&amp;"'"&amp;CHAR(9)&amp;Table5[[#This Row],[kapp + (slack_ub - slack_lb)/enzload]]</f>
        <v>'RXN-EGHLAT_c_FWD-rt0568_c'	27141.27779288</v>
      </c>
      <c r="R813" s="1">
        <f>_xlfn.XLOOKUP(Table5[[#This Row],[rxn]],Table38[name],Table38[flux],0)</f>
        <v>0</v>
      </c>
      <c r="S813" s="1">
        <f>_xlfn.XLOOKUP(SUBSTITUTE(Table5[[#This Row],[rxn]],"RXN-","ENZLOAD-"),Table38[name],Table38[flux],0)</f>
        <v>0</v>
      </c>
      <c r="T813" s="1" t="b">
        <f>AND(Table5[[#This Row],[ENZLOAD flux in kapp-slack.gms]]=0,Table5[[#This Row],[flux in kapp-slack.gms]]&lt;&gt;0,NOT(Table5[[#This Row],[spont or unknown?]]))</f>
        <v>0</v>
      </c>
      <c r="U813" s="1" t="b">
        <f>OR(_xlfn.TEXTAFTER(Table5[[#This Row],[rxn]],"-",-1)="SPONT",_xlfn.TEXTAFTER(Table5[[#This Row],[rxn]],"-",-1)="UNKNOWN")</f>
        <v>0</v>
      </c>
      <c r="V813" s="1">
        <f>_xlfn.XLOOKUP(SUBSTITUTE(Table5[[#This Row],[rxn]],"RXN-","ENZLOAD-"),Table4[rxn],Table4[ub],0)</f>
        <v>0.45796833999999997</v>
      </c>
      <c r="W813" s="1" t="b">
        <f>AND(Table5[[#This Row],[FVA ENZLOAD flux UB]]=0,Table5[[#This Row],[ENZ not made when it should be?]])</f>
        <v>0</v>
      </c>
    </row>
    <row r="814" spans="1:23" hidden="1">
      <c r="A814" s="1" t="s">
        <v>5292</v>
      </c>
      <c r="B814" s="1" t="str">
        <f>_xlfn.TEXTBEFORE(Table38[[#This Row],[all fluxes from kapp-slack]]," ",,,,"")</f>
        <v>ENZLOAD-3OAR160_c_FWD-rt2190</v>
      </c>
      <c r="C814" s="1">
        <f>_xlfn.NUMBERVALUE(IFERROR(_xlfn.TEXTAFTER(Table38[[#This Row],[all fluxes from kapp-slack]]," ",-1,,,""),""))</f>
        <v>1.4566057099999999E-6</v>
      </c>
      <c r="F814" s="1" t="s">
        <v>7800</v>
      </c>
      <c r="G814" s="1" t="str">
        <f>_xlfn.TEXTBEFORE(Table5[[#This Row],[rxn     kapp_old        kapp_slack_ub   kapp_slack_lb]]," ")</f>
        <v>RXN-EGHLAT_c_FWD-rt1784_c</v>
      </c>
      <c r="H81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81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814" s="1">
        <f>_xlfn.NUMBERVALUE(_xlfn.TEXTAFTER(Table5[[#This Row],[rxn     kapp_old        kapp_slack_ub   kapp_slack_lb]]," ",-1))</f>
        <v>0</v>
      </c>
      <c r="K814" s="1">
        <f>_xlfn.XLOOKUP(SUBSTITUTE(Table5[[#This Row],[rxn]],"RXN-","ENZLOAD-"),ENZLOAD[name],ENZLOAD[flux],0)</f>
        <v>3.8459847290000003E-8</v>
      </c>
      <c r="L814" s="1" t="str">
        <f>"'"&amp;Table5[[#This Row],[rxn]]&amp;"'"&amp;CHAR(9)&amp;IF(AND(Table5[[#This Row],[kapp_slack_ub]]&lt;&gt;0,Table5[[#This Row],[kapp_old]]&lt;$F$1),$F$1,Table5[[#This Row],[kapp_old]])</f>
        <v>'RXN-EGHLAT_c_FWD-rt1784_c'	27141.27779288</v>
      </c>
      <c r="M814" s="1">
        <f>_xlfn.XLOOKUP(Table5[[#This Row],[rxn]],Table3[name],Table3[flux],$F$1)</f>
        <v>27141.277792879999</v>
      </c>
      <c r="N814" s="1">
        <f>IFERROR(Table5[[#This Row],[min flux]]/Table5[[#This Row],[associated enzload]],"")</f>
        <v>705704252755.49756</v>
      </c>
      <c r="O814" s="1">
        <f>_xlfn.NUMBERVALUE(IF(Table5[[#This Row],[flux/enzload]]="","",ABS($N$1-Table5[[#This Row],[flux/enzload]])))</f>
        <v>694212064903.45605</v>
      </c>
      <c r="P814" s="1">
        <f>Table5[[#This Row],[kapp_old]]+IFERROR(((Table5[[#This Row],[kapp_slack_ub]]-Table5[[#This Row],[kapp_slack_lb]])/Table5[[#This Row],[associated enzload]]),0)</f>
        <v>27141.277792879999</v>
      </c>
      <c r="Q814" s="1" t="str">
        <f>"'"&amp;Table5[[#This Row],[rxn]]&amp;"'"&amp;CHAR(9)&amp;Table5[[#This Row],[kapp + (slack_ub - slack_lb)/enzload]]</f>
        <v>'RXN-EGHLAT_c_FWD-rt1784_c'	27141.27779288</v>
      </c>
      <c r="R814" s="1">
        <f>_xlfn.XLOOKUP(Table5[[#This Row],[rxn]],Table38[name],Table38[flux],0)</f>
        <v>0</v>
      </c>
      <c r="S814" s="1">
        <f>_xlfn.XLOOKUP(SUBSTITUTE(Table5[[#This Row],[rxn]],"RXN-","ENZLOAD-"),Table38[name],Table38[flux],0)</f>
        <v>0</v>
      </c>
      <c r="T814" s="1" t="b">
        <f>AND(Table5[[#This Row],[ENZLOAD flux in kapp-slack.gms]]=0,Table5[[#This Row],[flux in kapp-slack.gms]]&lt;&gt;0,NOT(Table5[[#This Row],[spont or unknown?]]))</f>
        <v>0</v>
      </c>
      <c r="U814" s="1" t="b">
        <f>OR(_xlfn.TEXTAFTER(Table5[[#This Row],[rxn]],"-",-1)="SPONT",_xlfn.TEXTAFTER(Table5[[#This Row],[rxn]],"-",-1)="UNKNOWN")</f>
        <v>0</v>
      </c>
      <c r="V814" s="1">
        <f>_xlfn.XLOOKUP(SUBSTITUTE(Table5[[#This Row],[rxn]],"RXN-","ENZLOAD-"),Table4[rxn],Table4[ub],0)</f>
        <v>0.79692225999999999</v>
      </c>
      <c r="W814" s="1" t="b">
        <f>AND(Table5[[#This Row],[FVA ENZLOAD flux UB]]=0,Table5[[#This Row],[ENZ not made when it should be?]])</f>
        <v>0</v>
      </c>
    </row>
    <row r="815" spans="1:23" hidden="1">
      <c r="A815" s="1" t="s">
        <v>5293</v>
      </c>
      <c r="B815" s="1" t="str">
        <f>_xlfn.TEXTBEFORE(Table38[[#This Row],[all fluxes from kapp-slack]]," ",,,,"")</f>
        <v>ENZLOAD-3OAR180_c_FWD-rt2190</v>
      </c>
      <c r="C815" s="1">
        <f>_xlfn.NUMBERVALUE(IFERROR(_xlfn.TEXTAFTER(Table38[[#This Row],[all fluxes from kapp-slack]]," ",-1,,,""),""))</f>
        <v>1.1033105370000001E-6</v>
      </c>
      <c r="F815" s="1" t="s">
        <v>7801</v>
      </c>
      <c r="G815" s="1" t="str">
        <f>_xlfn.TEXTBEFORE(Table5[[#This Row],[rxn     kapp_old        kapp_slack_ub   kapp_slack_lb]]," ")</f>
        <v>RXN-EGHLAT_m_FWD-rt5562_m</v>
      </c>
      <c r="H81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81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815" s="1">
        <f>_xlfn.NUMBERVALUE(_xlfn.TEXTAFTER(Table5[[#This Row],[rxn     kapp_old        kapp_slack_ub   kapp_slack_lb]]," ",-1))</f>
        <v>0</v>
      </c>
      <c r="K815" s="1">
        <f>_xlfn.XLOOKUP(SUBSTITUTE(Table5[[#This Row],[rxn]],"RXN-","ENZLOAD-"),ENZLOAD[name],ENZLOAD[flux],0)</f>
        <v>1.1650937148E-7</v>
      </c>
      <c r="L815" s="1" t="str">
        <f>"'"&amp;Table5[[#This Row],[rxn]]&amp;"'"&amp;CHAR(9)&amp;IF(AND(Table5[[#This Row],[kapp_slack_ub]]&lt;&gt;0,Table5[[#This Row],[kapp_old]]&lt;$F$1),$F$1,Table5[[#This Row],[kapp_old]])</f>
        <v>'RXN-EGHLAT_m_FWD-rt5562_m'	27141.27779288</v>
      </c>
      <c r="M815" s="1">
        <f>_xlfn.XLOOKUP(Table5[[#This Row],[rxn]],Table3[name],Table3[flux],$F$1)</f>
        <v>27141.277792879999</v>
      </c>
      <c r="N815" s="1">
        <f>IFERROR(Table5[[#This Row],[min flux]]/Table5[[#This Row],[associated enzload]],"")</f>
        <v>232953602342.10062</v>
      </c>
      <c r="O815" s="1">
        <f>_xlfn.NUMBERVALUE(IF(Table5[[#This Row],[flux/enzload]]="","",ABS($N$1-Table5[[#This Row],[flux/enzload]])))</f>
        <v>1166962715316.8501</v>
      </c>
      <c r="P815" s="1">
        <f>Table5[[#This Row],[kapp_old]]+IFERROR(((Table5[[#This Row],[kapp_slack_ub]]-Table5[[#This Row],[kapp_slack_lb]])/Table5[[#This Row],[associated enzload]]),0)</f>
        <v>27141.277792879999</v>
      </c>
      <c r="Q815" s="1" t="str">
        <f>"'"&amp;Table5[[#This Row],[rxn]]&amp;"'"&amp;CHAR(9)&amp;Table5[[#This Row],[kapp + (slack_ub - slack_lb)/enzload]]</f>
        <v>'RXN-EGHLAT_m_FWD-rt5562_m'	27141.27779288</v>
      </c>
      <c r="R815" s="1">
        <f>_xlfn.XLOOKUP(Table5[[#This Row],[rxn]],Table38[name],Table38[flux],0)</f>
        <v>0</v>
      </c>
      <c r="S815" s="1">
        <f>_xlfn.XLOOKUP(SUBSTITUTE(Table5[[#This Row],[rxn]],"RXN-","ENZLOAD-"),Table38[name],Table38[flux],0)</f>
        <v>0</v>
      </c>
      <c r="T815" s="1" t="b">
        <f>AND(Table5[[#This Row],[ENZLOAD flux in kapp-slack.gms]]=0,Table5[[#This Row],[flux in kapp-slack.gms]]&lt;&gt;0,NOT(Table5[[#This Row],[spont or unknown?]]))</f>
        <v>0</v>
      </c>
      <c r="U815" s="1" t="b">
        <f>OR(_xlfn.TEXTAFTER(Table5[[#This Row],[rxn]],"-",-1)="SPONT",_xlfn.TEXTAFTER(Table5[[#This Row],[rxn]],"-",-1)="UNKNOWN")</f>
        <v>0</v>
      </c>
      <c r="V815" s="1">
        <f>_xlfn.XLOOKUP(SUBSTITUTE(Table5[[#This Row],[rxn]],"RXN-","ENZLOAD-"),Table4[rxn],Table4[ub],0)</f>
        <v>0.94776070000000001</v>
      </c>
      <c r="W815" s="1" t="b">
        <f>AND(Table5[[#This Row],[FVA ENZLOAD flux UB]]=0,Table5[[#This Row],[ENZ not made when it should be?]])</f>
        <v>0</v>
      </c>
    </row>
    <row r="816" spans="1:23" hidden="1">
      <c r="A816" s="1" t="s">
        <v>5294</v>
      </c>
      <c r="B816" s="1" t="str">
        <f>_xlfn.TEXTBEFORE(Table38[[#This Row],[all fluxes from kapp-slack]]," ",,,,"")</f>
        <v>ENZLOAD-3OAR40_c_FWD-rt2190</v>
      </c>
      <c r="C816" s="1">
        <f>_xlfn.NUMBERVALUE(IFERROR(_xlfn.TEXTAFTER(Table38[[#This Row],[all fluxes from kapp-slack]]," ",-1,,,""),""))</f>
        <v>1.4566057099999999E-6</v>
      </c>
      <c r="F816" s="1" t="s">
        <v>7802</v>
      </c>
      <c r="G816" s="1" t="str">
        <f>_xlfn.TEXTBEFORE(Table5[[#This Row],[rxn     kapp_old        kapp_slack_ub   kapp_slack_lb]]," ")</f>
        <v>RXN-EGHLAT_x_FWD-rt0568_x</v>
      </c>
      <c r="H81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81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816" s="1">
        <f>_xlfn.NUMBERVALUE(_xlfn.TEXTAFTER(Table5[[#This Row],[rxn     kapp_old        kapp_slack_ub   kapp_slack_lb]]," ",-1))</f>
        <v>0</v>
      </c>
      <c r="K816" s="1">
        <f>_xlfn.XLOOKUP(SUBSTITUTE(Table5[[#This Row],[rxn]],"RXN-","ENZLOAD-"),ENZLOAD[name],ENZLOAD[flux],0)</f>
        <v>3.24565365429999E-7</v>
      </c>
      <c r="L816" s="1" t="str">
        <f>"'"&amp;Table5[[#This Row],[rxn]]&amp;"'"&amp;CHAR(9)&amp;IF(AND(Table5[[#This Row],[kapp_slack_ub]]&lt;&gt;0,Table5[[#This Row],[kapp_old]]&lt;$F$1),$F$1,Table5[[#This Row],[kapp_old]])</f>
        <v>'RXN-EGHLAT_x_FWD-rt0568_x'	27141.27779288</v>
      </c>
      <c r="M816" s="1">
        <f>_xlfn.XLOOKUP(Table5[[#This Row],[rxn]],Table3[name],Table3[flux],$F$1)</f>
        <v>27141.277792879999</v>
      </c>
      <c r="N816" s="1">
        <f>IFERROR(Table5[[#This Row],[min flux]]/Table5[[#This Row],[associated enzload]],"")</f>
        <v>83623456732.427368</v>
      </c>
      <c r="O816" s="1">
        <f>_xlfn.NUMBERVALUE(IF(Table5[[#This Row],[flux/enzload]]="","",ABS($N$1-Table5[[#This Row],[flux/enzload]])))</f>
        <v>1316292860926.53</v>
      </c>
      <c r="P816" s="1">
        <f>Table5[[#This Row],[kapp_old]]+IFERROR(((Table5[[#This Row],[kapp_slack_ub]]-Table5[[#This Row],[kapp_slack_lb]])/Table5[[#This Row],[associated enzload]]),0)</f>
        <v>27141.277792879999</v>
      </c>
      <c r="Q816" s="1" t="str">
        <f>"'"&amp;Table5[[#This Row],[rxn]]&amp;"'"&amp;CHAR(9)&amp;Table5[[#This Row],[kapp + (slack_ub - slack_lb)/enzload]]</f>
        <v>'RXN-EGHLAT_x_FWD-rt0568_x'	27141.27779288</v>
      </c>
      <c r="R816" s="1">
        <f>_xlfn.XLOOKUP(Table5[[#This Row],[rxn]],Table38[name],Table38[flux],0)</f>
        <v>0</v>
      </c>
      <c r="S816" s="1">
        <f>_xlfn.XLOOKUP(SUBSTITUTE(Table5[[#This Row],[rxn]],"RXN-","ENZLOAD-"),Table38[name],Table38[flux],0)</f>
        <v>0</v>
      </c>
      <c r="T816" s="1" t="b">
        <f>AND(Table5[[#This Row],[ENZLOAD flux in kapp-slack.gms]]=0,Table5[[#This Row],[flux in kapp-slack.gms]]&lt;&gt;0,NOT(Table5[[#This Row],[spont or unknown?]]))</f>
        <v>0</v>
      </c>
      <c r="U816" s="1" t="b">
        <f>OR(_xlfn.TEXTAFTER(Table5[[#This Row],[rxn]],"-",-1)="SPONT",_xlfn.TEXTAFTER(Table5[[#This Row],[rxn]],"-",-1)="UNKNOWN")</f>
        <v>0</v>
      </c>
      <c r="V816" s="1">
        <f>_xlfn.XLOOKUP(SUBSTITUTE(Table5[[#This Row],[rxn]],"RXN-","ENZLOAD-"),Table4[rxn],Table4[ub],0)</f>
        <v>0.45796833999999997</v>
      </c>
      <c r="W816" s="1" t="b">
        <f>AND(Table5[[#This Row],[FVA ENZLOAD flux UB]]=0,Table5[[#This Row],[ENZ not made when it should be?]])</f>
        <v>0</v>
      </c>
    </row>
    <row r="817" spans="1:23" hidden="1">
      <c r="A817" s="1" t="s">
        <v>5295</v>
      </c>
      <c r="B817" s="1" t="str">
        <f>_xlfn.TEXTBEFORE(Table38[[#This Row],[all fluxes from kapp-slack]]," ",,,,"")</f>
        <v>ENZLOAD-3OAR60_c_FWD-rt2190</v>
      </c>
      <c r="C817" s="1">
        <f>_xlfn.NUMBERVALUE(IFERROR(_xlfn.TEXTAFTER(Table38[[#This Row],[all fluxes from kapp-slack]]," ",-1,,,""),""))</f>
        <v>1.4566057099999999E-6</v>
      </c>
      <c r="F817" s="1" t="s">
        <v>7803</v>
      </c>
      <c r="G817" s="1" t="str">
        <f>_xlfn.TEXTBEFORE(Table5[[#This Row],[rxn     kapp_old        kapp_slack_ub   kapp_slack_lb]]," ")</f>
        <v>RXN-EGHLAT_x_FWD-rt5562_x</v>
      </c>
      <c r="H81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81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817" s="1">
        <f>_xlfn.NUMBERVALUE(_xlfn.TEXTAFTER(Table5[[#This Row],[rxn     kapp_old        kapp_slack_ub   kapp_slack_lb]]," ",-1))</f>
        <v>0</v>
      </c>
      <c r="K817" s="1">
        <f>_xlfn.XLOOKUP(SUBSTITUTE(Table5[[#This Row],[rxn]],"RXN-","ENZLOAD-"),ENZLOAD[name],ENZLOAD[flux],0)</f>
        <v>1.1650937148E-7</v>
      </c>
      <c r="L817" s="1" t="str">
        <f>"'"&amp;Table5[[#This Row],[rxn]]&amp;"'"&amp;CHAR(9)&amp;IF(AND(Table5[[#This Row],[kapp_slack_ub]]&lt;&gt;0,Table5[[#This Row],[kapp_old]]&lt;$F$1),$F$1,Table5[[#This Row],[kapp_old]])</f>
        <v>'RXN-EGHLAT_x_FWD-rt5562_x'	27141.27779288</v>
      </c>
      <c r="M817" s="1">
        <f>_xlfn.XLOOKUP(Table5[[#This Row],[rxn]],Table3[name],Table3[flux],$F$1)</f>
        <v>27141.277792879999</v>
      </c>
      <c r="N817" s="1">
        <f>IFERROR(Table5[[#This Row],[min flux]]/Table5[[#This Row],[associated enzload]],"")</f>
        <v>232953602342.10062</v>
      </c>
      <c r="O817" s="1">
        <f>_xlfn.NUMBERVALUE(IF(Table5[[#This Row],[flux/enzload]]="","",ABS($N$1-Table5[[#This Row],[flux/enzload]])))</f>
        <v>1166962715316.8501</v>
      </c>
      <c r="P817" s="1">
        <f>Table5[[#This Row],[kapp_old]]+IFERROR(((Table5[[#This Row],[kapp_slack_ub]]-Table5[[#This Row],[kapp_slack_lb]])/Table5[[#This Row],[associated enzload]]),0)</f>
        <v>27141.277792879999</v>
      </c>
      <c r="Q817" s="1" t="str">
        <f>"'"&amp;Table5[[#This Row],[rxn]]&amp;"'"&amp;CHAR(9)&amp;Table5[[#This Row],[kapp + (slack_ub - slack_lb)/enzload]]</f>
        <v>'RXN-EGHLAT_x_FWD-rt5562_x'	27141.27779288</v>
      </c>
      <c r="R817" s="1">
        <f>_xlfn.XLOOKUP(Table5[[#This Row],[rxn]],Table38[name],Table38[flux],0)</f>
        <v>0</v>
      </c>
      <c r="S817" s="1">
        <f>_xlfn.XLOOKUP(SUBSTITUTE(Table5[[#This Row],[rxn]],"RXN-","ENZLOAD-"),Table38[name],Table38[flux],0)</f>
        <v>0</v>
      </c>
      <c r="T817" s="1" t="b">
        <f>AND(Table5[[#This Row],[ENZLOAD flux in kapp-slack.gms]]=0,Table5[[#This Row],[flux in kapp-slack.gms]]&lt;&gt;0,NOT(Table5[[#This Row],[spont or unknown?]]))</f>
        <v>0</v>
      </c>
      <c r="U817" s="1" t="b">
        <f>OR(_xlfn.TEXTAFTER(Table5[[#This Row],[rxn]],"-",-1)="SPONT",_xlfn.TEXTAFTER(Table5[[#This Row],[rxn]],"-",-1)="UNKNOWN")</f>
        <v>0</v>
      </c>
      <c r="V817" s="1">
        <f>_xlfn.XLOOKUP(SUBSTITUTE(Table5[[#This Row],[rxn]],"RXN-","ENZLOAD-"),Table4[rxn],Table4[ub],0)</f>
        <v>0.94776070000000001</v>
      </c>
      <c r="W817" s="1" t="b">
        <f>AND(Table5[[#This Row],[FVA ENZLOAD flux UB]]=0,Table5[[#This Row],[ENZ not made when it should be?]])</f>
        <v>0</v>
      </c>
    </row>
    <row r="818" spans="1:23" hidden="1">
      <c r="A818" s="1" t="s">
        <v>5296</v>
      </c>
      <c r="B818" s="1" t="str">
        <f>_xlfn.TEXTBEFORE(Table38[[#This Row],[all fluxes from kapp-slack]]," ",,,,"")</f>
        <v>ENZLOAD-3OAR80_c_FWD-rt2190</v>
      </c>
      <c r="C818" s="1">
        <f>_xlfn.NUMBERVALUE(IFERROR(_xlfn.TEXTAFTER(Table38[[#This Row],[all fluxes from kapp-slack]]," ",-1,,,""),""))</f>
        <v>1.4566057099999999E-6</v>
      </c>
      <c r="F818" s="1" t="s">
        <v>7805</v>
      </c>
      <c r="G818" s="1" t="str">
        <f>_xlfn.TEXTBEFORE(Table5[[#This Row],[rxn     kapp_old        kapp_slack_ub   kapp_slack_lb]]," ")</f>
        <v>RXN-ENO_c_REV-rt0669</v>
      </c>
      <c r="H81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81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818" s="1">
        <f>_xlfn.NUMBERVALUE(_xlfn.TEXTAFTER(Table5[[#This Row],[rxn     kapp_old        kapp_slack_ub   kapp_slack_lb]]," ",-1))</f>
        <v>0</v>
      </c>
      <c r="K818" s="1">
        <f>_xlfn.XLOOKUP(SUBSTITUTE(Table5[[#This Row],[rxn]],"RXN-","ENZLOAD-"),ENZLOAD[name],ENZLOAD[flux],0)</f>
        <v>1.8877278254419999E-5</v>
      </c>
      <c r="L818" s="1" t="str">
        <f>"'"&amp;Table5[[#This Row],[rxn]]&amp;"'"&amp;CHAR(9)&amp;IF(AND(Table5[[#This Row],[kapp_slack_ub]]&lt;&gt;0,Table5[[#This Row],[kapp_old]]&lt;$F$1),$F$1,Table5[[#This Row],[kapp_old]])</f>
        <v>'RXN-ENO_c_REV-rt0669'	27141.27779288</v>
      </c>
      <c r="M818" s="1">
        <f>_xlfn.XLOOKUP(Table5[[#This Row],[rxn]],Table3[name],Table3[flux],$F$1)</f>
        <v>27141.277792879999</v>
      </c>
      <c r="N818" s="1">
        <f>IFERROR(Table5[[#This Row],[min flux]]/Table5[[#This Row],[associated enzload]],"")</f>
        <v>1437774949.70839</v>
      </c>
      <c r="O818" s="1">
        <f>_xlfn.NUMBERVALUE(IF(Table5[[#This Row],[flux/enzload]]="","",ABS($N$1-Table5[[#This Row],[flux/enzload]])))</f>
        <v>1398478542709.25</v>
      </c>
      <c r="P818" s="1">
        <f>Table5[[#This Row],[kapp_old]]+IFERROR(((Table5[[#This Row],[kapp_slack_ub]]-Table5[[#This Row],[kapp_slack_lb]])/Table5[[#This Row],[associated enzload]]),0)</f>
        <v>27141.277792879999</v>
      </c>
      <c r="Q818" s="1" t="str">
        <f>"'"&amp;Table5[[#This Row],[rxn]]&amp;"'"&amp;CHAR(9)&amp;Table5[[#This Row],[kapp + (slack_ub - slack_lb)/enzload]]</f>
        <v>'RXN-ENO_c_REV-rt0669'	27141.27779288</v>
      </c>
      <c r="R818" s="1">
        <f>_xlfn.XLOOKUP(Table5[[#This Row],[rxn]],Table38[name],Table38[flux],0)</f>
        <v>0</v>
      </c>
      <c r="S818" s="1">
        <f>_xlfn.XLOOKUP(SUBSTITUTE(Table5[[#This Row],[rxn]],"RXN-","ENZLOAD-"),Table38[name],Table38[flux],0)</f>
        <v>0</v>
      </c>
      <c r="T818" s="1" t="b">
        <f>AND(Table5[[#This Row],[ENZLOAD flux in kapp-slack.gms]]=0,Table5[[#This Row],[flux in kapp-slack.gms]]&lt;&gt;0,NOT(Table5[[#This Row],[spont or unknown?]]))</f>
        <v>0</v>
      </c>
      <c r="U818" s="1" t="b">
        <f>OR(_xlfn.TEXTAFTER(Table5[[#This Row],[rxn]],"-",-1)="SPONT",_xlfn.TEXTAFTER(Table5[[#This Row],[rxn]],"-",-1)="UNKNOWN")</f>
        <v>0</v>
      </c>
      <c r="V818" s="1">
        <f>_xlfn.XLOOKUP(SUBSTITUTE(Table5[[#This Row],[rxn]],"RXN-","ENZLOAD-"),Table4[rxn],Table4[ub],0)</f>
        <v>0.84240391000000003</v>
      </c>
      <c r="W818" s="1" t="b">
        <f>AND(Table5[[#This Row],[FVA ENZLOAD flux UB]]=0,Table5[[#This Row],[ENZ not made when it should be?]])</f>
        <v>0</v>
      </c>
    </row>
    <row r="819" spans="1:23" hidden="1">
      <c r="A819" s="1" t="s">
        <v>5297</v>
      </c>
      <c r="B819" s="1" t="str">
        <f>_xlfn.TEXTBEFORE(Table38[[#This Row],[all fluxes from kapp-slack]]," ",,,,"")</f>
        <v>ENZLOAD-ACACT40ir_c_FWD-rt0310</v>
      </c>
      <c r="C819" s="1">
        <f>_xlfn.NUMBERVALUE(IFERROR(_xlfn.TEXTAFTER(Table38[[#This Row],[all fluxes from kapp-slack]]," ",-1,,,""),""))</f>
        <v>5.6615153120000004E-6</v>
      </c>
      <c r="F819" s="1" t="s">
        <v>7806</v>
      </c>
      <c r="G819" s="1" t="str">
        <f>_xlfn.TEXTBEFORE(Table5[[#This Row],[rxn     kapp_old        kapp_slack_ub   kapp_slack_lb]]," ")</f>
        <v>RXN-EPGALURS_e_FWD-rt2116</v>
      </c>
      <c r="H81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81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819" s="1">
        <f>_xlfn.NUMBERVALUE(_xlfn.TEXTAFTER(Table5[[#This Row],[rxn     kapp_old        kapp_slack_ub   kapp_slack_lb]]," ",-1))</f>
        <v>0</v>
      </c>
      <c r="K819" s="1">
        <f>_xlfn.XLOOKUP(SUBSTITUTE(Table5[[#This Row],[rxn]],"RXN-","ENZLOAD-"),ENZLOAD[name],ENZLOAD[flux],0)</f>
        <v>9.7355319700000005E-9</v>
      </c>
      <c r="L819" s="1" t="str">
        <f>"'"&amp;Table5[[#This Row],[rxn]]&amp;"'"&amp;CHAR(9)&amp;IF(AND(Table5[[#This Row],[kapp_slack_ub]]&lt;&gt;0,Table5[[#This Row],[kapp_old]]&lt;$F$1),$F$1,Table5[[#This Row],[kapp_old]])</f>
        <v>'RXN-EPGALURS_e_FWD-rt2116'	27141.27779288</v>
      </c>
      <c r="M819" s="1">
        <f>_xlfn.XLOOKUP(Table5[[#This Row],[rxn]],Table3[name],Table3[flux],$F$1)</f>
        <v>27141.277792879999</v>
      </c>
      <c r="N819" s="1">
        <f>IFERROR(Table5[[#This Row],[min flux]]/Table5[[#This Row],[associated enzload]],"")</f>
        <v>2787857702744.5166</v>
      </c>
      <c r="O819" s="1">
        <f>_xlfn.NUMBERVALUE(IF(Table5[[#This Row],[flux/enzload]]="","",ABS($N$1-Table5[[#This Row],[flux/enzload]])))</f>
        <v>1387941385085.5601</v>
      </c>
      <c r="P819" s="1">
        <f>Table5[[#This Row],[kapp_old]]+IFERROR(((Table5[[#This Row],[kapp_slack_ub]]-Table5[[#This Row],[kapp_slack_lb]])/Table5[[#This Row],[associated enzload]]),0)</f>
        <v>27141.277792879999</v>
      </c>
      <c r="Q819" s="1" t="str">
        <f>"'"&amp;Table5[[#This Row],[rxn]]&amp;"'"&amp;CHAR(9)&amp;Table5[[#This Row],[kapp + (slack_ub - slack_lb)/enzload]]</f>
        <v>'RXN-EPGALURS_e_FWD-rt2116'	27141.27779288</v>
      </c>
      <c r="R819" s="1">
        <f>_xlfn.XLOOKUP(Table5[[#This Row],[rxn]],Table38[name],Table38[flux],0)</f>
        <v>0</v>
      </c>
      <c r="S819" s="1">
        <f>_xlfn.XLOOKUP(SUBSTITUTE(Table5[[#This Row],[rxn]],"RXN-","ENZLOAD-"),Table38[name],Table38[flux],0)</f>
        <v>0</v>
      </c>
      <c r="T819" s="1" t="b">
        <f>AND(Table5[[#This Row],[ENZLOAD flux in kapp-slack.gms]]=0,Table5[[#This Row],[flux in kapp-slack.gms]]&lt;&gt;0,NOT(Table5[[#This Row],[spont or unknown?]]))</f>
        <v>0</v>
      </c>
      <c r="U819" s="1" t="b">
        <f>OR(_xlfn.TEXTAFTER(Table5[[#This Row],[rxn]],"-",-1)="SPONT",_xlfn.TEXTAFTER(Table5[[#This Row],[rxn]],"-",-1)="UNKNOWN")</f>
        <v>0</v>
      </c>
      <c r="V819" s="1">
        <f>_xlfn.XLOOKUP(SUBSTITUTE(Table5[[#This Row],[rxn]],"RXN-","ENZLOAD-"),Table4[rxn],Table4[ub],0)</f>
        <v>1.1971760899999999</v>
      </c>
      <c r="W819" s="1" t="b">
        <f>AND(Table5[[#This Row],[FVA ENZLOAD flux UB]]=0,Table5[[#This Row],[ENZ not made when it should be?]])</f>
        <v>0</v>
      </c>
    </row>
    <row r="820" spans="1:23" hidden="1">
      <c r="A820" s="1" t="s">
        <v>5298</v>
      </c>
      <c r="B820" s="1" t="str">
        <f>_xlfn.TEXTBEFORE(Table38[[#This Row],[all fluxes from kapp-slack]]," ",,,,"")</f>
        <v>ENZLOAD-ACCOAC_c_FWD-rt0271</v>
      </c>
      <c r="C820" s="1">
        <f>_xlfn.NUMBERVALUE(IFERROR(_xlfn.TEXTAFTER(Table38[[#This Row],[all fluxes from kapp-slack]]," ",-1,,,""),""))</f>
        <v>1.1274777129999999E-6</v>
      </c>
      <c r="F820" s="1" t="s">
        <v>7807</v>
      </c>
      <c r="G820" s="1" t="str">
        <f>_xlfn.TEXTBEFORE(Table5[[#This Row],[rxn     kapp_old        kapp_slack_ub   kapp_slack_lb]]," ")</f>
        <v>RXN-EPISTt_c_e_FWD-rt6543</v>
      </c>
      <c r="H82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82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820" s="1">
        <f>_xlfn.NUMBERVALUE(_xlfn.TEXTAFTER(Table5[[#This Row],[rxn     kapp_old        kapp_slack_ub   kapp_slack_lb]]," ",-1))</f>
        <v>0</v>
      </c>
      <c r="K820" s="1">
        <f>_xlfn.XLOOKUP(SUBSTITUTE(Table5[[#This Row],[rxn]],"RXN-","ENZLOAD-"),ENZLOAD[name],ENZLOAD[flux],0)</f>
        <v>1.4623640575E-7</v>
      </c>
      <c r="L820" s="1" t="str">
        <f>"'"&amp;Table5[[#This Row],[rxn]]&amp;"'"&amp;CHAR(9)&amp;IF(AND(Table5[[#This Row],[kapp_slack_ub]]&lt;&gt;0,Table5[[#This Row],[kapp_old]]&lt;$F$1),$F$1,Table5[[#This Row],[kapp_old]])</f>
        <v>'RXN-EPISTt_c_e_FWD-rt6543'	27141.27779288</v>
      </c>
      <c r="M820" s="1">
        <f>_xlfn.XLOOKUP(Table5[[#This Row],[rxn]],Table3[name],Table3[flux],$F$1)</f>
        <v>27141.277792879999</v>
      </c>
      <c r="N820" s="1">
        <f>IFERROR(Table5[[#This Row],[min flux]]/Table5[[#This Row],[associated enzload]],"")</f>
        <v>185598638408.00119</v>
      </c>
      <c r="O820" s="1">
        <f>_xlfn.NUMBERVALUE(IF(Table5[[#This Row],[flux/enzload]]="","",ABS($N$1-Table5[[#This Row],[flux/enzload]])))</f>
        <v>1214317679250.95</v>
      </c>
      <c r="P820" s="1">
        <f>Table5[[#This Row],[kapp_old]]+IFERROR(((Table5[[#This Row],[kapp_slack_ub]]-Table5[[#This Row],[kapp_slack_lb]])/Table5[[#This Row],[associated enzload]]),0)</f>
        <v>27141.277792879999</v>
      </c>
      <c r="Q820" s="1" t="str">
        <f>"'"&amp;Table5[[#This Row],[rxn]]&amp;"'"&amp;CHAR(9)&amp;Table5[[#This Row],[kapp + (slack_ub - slack_lb)/enzload]]</f>
        <v>'RXN-EPISTt_c_e_FWD-rt6543'	27141.27779288</v>
      </c>
      <c r="R820" s="1">
        <f>_xlfn.XLOOKUP(Table5[[#This Row],[rxn]],Table38[name],Table38[flux],0)</f>
        <v>0</v>
      </c>
      <c r="S820" s="1">
        <f>_xlfn.XLOOKUP(SUBSTITUTE(Table5[[#This Row],[rxn]],"RXN-","ENZLOAD-"),Table38[name],Table38[flux],0)</f>
        <v>0</v>
      </c>
      <c r="T820" s="1" t="b">
        <f>AND(Table5[[#This Row],[ENZLOAD flux in kapp-slack.gms]]=0,Table5[[#This Row],[flux in kapp-slack.gms]]&lt;&gt;0,NOT(Table5[[#This Row],[spont or unknown?]]))</f>
        <v>0</v>
      </c>
      <c r="U820" s="1" t="b">
        <f>OR(_xlfn.TEXTAFTER(Table5[[#This Row],[rxn]],"-",-1)="SPONT",_xlfn.TEXTAFTER(Table5[[#This Row],[rxn]],"-",-1)="UNKNOWN")</f>
        <v>0</v>
      </c>
      <c r="V820" s="1">
        <f>_xlfn.XLOOKUP(SUBSTITUTE(Table5[[#This Row],[rxn]],"RXN-","ENZLOAD-"),Table4[rxn],Table4[ub],0)</f>
        <v>0.24356257000000001</v>
      </c>
      <c r="W820" s="1" t="b">
        <f>AND(Table5[[#This Row],[FVA ENZLOAD flux UB]]=0,Table5[[#This Row],[ENZ not made when it should be?]])</f>
        <v>0</v>
      </c>
    </row>
    <row r="821" spans="1:23" hidden="1">
      <c r="A821" s="1" t="s">
        <v>5299</v>
      </c>
      <c r="B821" s="1" t="str">
        <f>_xlfn.TEXTBEFORE(Table38[[#This Row],[all fluxes from kapp-slack]]," ",,,,"")</f>
        <v>ENZLOAD-ACGAM6PS_c_FWD-rt4107</v>
      </c>
      <c r="C821" s="1">
        <f>_xlfn.NUMBERVALUE(IFERROR(_xlfn.TEXTAFTER(Table38[[#This Row],[all fluxes from kapp-slack]]," ",-1,,,""),""))</f>
        <v>2.1087768500000001E-7</v>
      </c>
      <c r="F821" s="1" t="s">
        <v>7808</v>
      </c>
      <c r="G821" s="1" t="str">
        <f>_xlfn.TEXTBEFORE(Table5[[#This Row],[rxn     kapp_old        kapp_slack_ub   kapp_slack_lb]]," ")</f>
        <v>RXN-EPISTt_c_e_REV-rt6543</v>
      </c>
      <c r="H82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82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821" s="1">
        <f>_xlfn.NUMBERVALUE(_xlfn.TEXTAFTER(Table5[[#This Row],[rxn     kapp_old        kapp_slack_ub   kapp_slack_lb]]," ",-1))</f>
        <v>0</v>
      </c>
      <c r="K821" s="1">
        <f>_xlfn.XLOOKUP(SUBSTITUTE(Table5[[#This Row],[rxn]],"RXN-","ENZLOAD-"),ENZLOAD[name],ENZLOAD[flux],0)</f>
        <v>1.4623640575E-7</v>
      </c>
      <c r="L821" s="1" t="str">
        <f>"'"&amp;Table5[[#This Row],[rxn]]&amp;"'"&amp;CHAR(9)&amp;IF(AND(Table5[[#This Row],[kapp_slack_ub]]&lt;&gt;0,Table5[[#This Row],[kapp_old]]&lt;$F$1),$F$1,Table5[[#This Row],[kapp_old]])</f>
        <v>'RXN-EPISTt_c_e_REV-rt6543'	27141.27779288</v>
      </c>
      <c r="M821" s="1">
        <f>_xlfn.XLOOKUP(Table5[[#This Row],[rxn]],Table3[name],Table3[flux],$F$1)</f>
        <v>27141.277792879999</v>
      </c>
      <c r="N821" s="1">
        <f>IFERROR(Table5[[#This Row],[min flux]]/Table5[[#This Row],[associated enzload]],"")</f>
        <v>185598638408.00119</v>
      </c>
      <c r="O821" s="1">
        <f>_xlfn.NUMBERVALUE(IF(Table5[[#This Row],[flux/enzload]]="","",ABS($N$1-Table5[[#This Row],[flux/enzload]])))</f>
        <v>1214317679250.95</v>
      </c>
      <c r="P821" s="1">
        <f>Table5[[#This Row],[kapp_old]]+IFERROR(((Table5[[#This Row],[kapp_slack_ub]]-Table5[[#This Row],[kapp_slack_lb]])/Table5[[#This Row],[associated enzload]]),0)</f>
        <v>27141.277792879999</v>
      </c>
      <c r="Q821" s="1" t="str">
        <f>"'"&amp;Table5[[#This Row],[rxn]]&amp;"'"&amp;CHAR(9)&amp;Table5[[#This Row],[kapp + (slack_ub - slack_lb)/enzload]]</f>
        <v>'RXN-EPISTt_c_e_REV-rt6543'	27141.27779288</v>
      </c>
      <c r="R821" s="1">
        <f>_xlfn.XLOOKUP(Table5[[#This Row],[rxn]],Table38[name],Table38[flux],0)</f>
        <v>0</v>
      </c>
      <c r="S821" s="1">
        <f>_xlfn.XLOOKUP(SUBSTITUTE(Table5[[#This Row],[rxn]],"RXN-","ENZLOAD-"),Table38[name],Table38[flux],0)</f>
        <v>0</v>
      </c>
      <c r="T821" s="1" t="b">
        <f>AND(Table5[[#This Row],[ENZLOAD flux in kapp-slack.gms]]=0,Table5[[#This Row],[flux in kapp-slack.gms]]&lt;&gt;0,NOT(Table5[[#This Row],[spont or unknown?]]))</f>
        <v>0</v>
      </c>
      <c r="U821" s="1" t="b">
        <f>OR(_xlfn.TEXTAFTER(Table5[[#This Row],[rxn]],"-",-1)="SPONT",_xlfn.TEXTAFTER(Table5[[#This Row],[rxn]],"-",-1)="UNKNOWN")</f>
        <v>0</v>
      </c>
      <c r="V821" s="1">
        <f>_xlfn.XLOOKUP(SUBSTITUTE(Table5[[#This Row],[rxn]],"RXN-","ENZLOAD-"),Table4[rxn],Table4[ub],0)</f>
        <v>0.24356257000000001</v>
      </c>
      <c r="W821" s="1" t="b">
        <f>AND(Table5[[#This Row],[FVA ENZLOAD flux UB]]=0,Table5[[#This Row],[ENZ not made when it should be?]])</f>
        <v>0</v>
      </c>
    </row>
    <row r="822" spans="1:23" hidden="1">
      <c r="A822" s="1" t="s">
        <v>5300</v>
      </c>
      <c r="B822" s="1" t="str">
        <f>_xlfn.TEXTBEFORE(Table38[[#This Row],[all fluxes from kapp-slack]]," ",,,,"")</f>
        <v>ENZLOAD-ACGAMPM_c_FWD-rt4597</v>
      </c>
      <c r="C822" s="1">
        <f>_xlfn.NUMBERVALUE(IFERROR(_xlfn.TEXTAFTER(Table38[[#This Row],[all fluxes from kapp-slack]]," ",-1,,,""),""))</f>
        <v>7.0600655000000004E-7</v>
      </c>
      <c r="F822" s="1" t="s">
        <v>7817</v>
      </c>
      <c r="G822" s="1" t="str">
        <f>_xlfn.TEXTBEFORE(Table5[[#This Row],[rxn     kapp_old        kapp_slack_ub   kapp_slack_lb]]," ")</f>
        <v>RXN-ERGSTGLCT_c_FWD-rt5466</v>
      </c>
      <c r="H82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82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822" s="1">
        <f>_xlfn.NUMBERVALUE(_xlfn.TEXTAFTER(Table5[[#This Row],[rxn     kapp_old        kapp_slack_ub   kapp_slack_lb]]," ",-1))</f>
        <v>0</v>
      </c>
      <c r="K822" s="1">
        <f>_xlfn.XLOOKUP(SUBSTITUTE(Table5[[#This Row],[rxn]],"RXN-","ENZLOAD-"),ENZLOAD[name],ENZLOAD[flux],0)</f>
        <v>1.888902966E-8</v>
      </c>
      <c r="L822" s="1" t="str">
        <f>"'"&amp;Table5[[#This Row],[rxn]]&amp;"'"&amp;CHAR(9)&amp;IF(AND(Table5[[#This Row],[kapp_slack_ub]]&lt;&gt;0,Table5[[#This Row],[kapp_old]]&lt;$F$1),$F$1,Table5[[#This Row],[kapp_old]])</f>
        <v>'RXN-ERGSTGLCT_c_FWD-rt5466'	27141.27779288</v>
      </c>
      <c r="M822" s="1">
        <f>_xlfn.XLOOKUP(Table5[[#This Row],[rxn]],Table3[name],Table3[flux],$F$1)</f>
        <v>27141.277792879999</v>
      </c>
      <c r="N822" s="1">
        <f>IFERROR(Table5[[#This Row],[min flux]]/Table5[[#This Row],[associated enzload]],"")</f>
        <v>1436880468791.6404</v>
      </c>
      <c r="O822" s="1">
        <f>_xlfn.NUMBERVALUE(IF(Table5[[#This Row],[flux/enzload]]="","",ABS($N$1-Table5[[#This Row],[flux/enzload]])))</f>
        <v>36964151132.686798</v>
      </c>
      <c r="P822" s="1">
        <f>Table5[[#This Row],[kapp_old]]+IFERROR(((Table5[[#This Row],[kapp_slack_ub]]-Table5[[#This Row],[kapp_slack_lb]])/Table5[[#This Row],[associated enzload]]),0)</f>
        <v>27141.277792879999</v>
      </c>
      <c r="Q822" s="1" t="str">
        <f>"'"&amp;Table5[[#This Row],[rxn]]&amp;"'"&amp;CHAR(9)&amp;Table5[[#This Row],[kapp + (slack_ub - slack_lb)/enzload]]</f>
        <v>'RXN-ERGSTGLCT_c_FWD-rt5466'	27141.27779288</v>
      </c>
      <c r="R822" s="1">
        <f>_xlfn.XLOOKUP(Table5[[#This Row],[rxn]],Table38[name],Table38[flux],0)</f>
        <v>0</v>
      </c>
      <c r="S822" s="1">
        <f>_xlfn.XLOOKUP(SUBSTITUTE(Table5[[#This Row],[rxn]],"RXN-","ENZLOAD-"),Table38[name],Table38[flux],0)</f>
        <v>0</v>
      </c>
      <c r="T822" s="1" t="b">
        <f>AND(Table5[[#This Row],[ENZLOAD flux in kapp-slack.gms]]=0,Table5[[#This Row],[flux in kapp-slack.gms]]&lt;&gt;0,NOT(Table5[[#This Row],[spont or unknown?]]))</f>
        <v>0</v>
      </c>
      <c r="U822" s="1" t="b">
        <f>OR(_xlfn.TEXTAFTER(Table5[[#This Row],[rxn]],"-",-1)="SPONT",_xlfn.TEXTAFTER(Table5[[#This Row],[rxn]],"-",-1)="UNKNOWN")</f>
        <v>0</v>
      </c>
      <c r="V822" s="1">
        <f>_xlfn.XLOOKUP(SUBSTITUTE(Table5[[#This Row],[rxn]],"RXN-","ENZLOAD-"),Table4[rxn],Table4[ub],0)</f>
        <v>0.22906673999999999</v>
      </c>
      <c r="W822" s="1" t="b">
        <f>AND(Table5[[#This Row],[FVA ENZLOAD flux UB]]=0,Table5[[#This Row],[ENZ not made when it should be?]])</f>
        <v>0</v>
      </c>
    </row>
    <row r="823" spans="1:23" hidden="1">
      <c r="A823" s="1" t="s">
        <v>5301</v>
      </c>
      <c r="B823" s="1" t="str">
        <f>_xlfn.TEXTBEFORE(Table38[[#This Row],[all fluxes from kapp-slack]]," ",,,,"")</f>
        <v>ENZLOAD-ACOADS180_rm_FWD-rt1362</v>
      </c>
      <c r="C823" s="1">
        <f>_xlfn.NUMBERVALUE(IFERROR(_xlfn.TEXTAFTER(Table38[[#This Row],[all fluxes from kapp-slack]]," ",-1,,,""),""))</f>
        <v>4.18891382E-7</v>
      </c>
      <c r="F823" s="1" t="s">
        <v>7818</v>
      </c>
      <c r="G823" s="1" t="str">
        <f>_xlfn.TEXTBEFORE(Table5[[#This Row],[rxn     kapp_old        kapp_slack_ub   kapp_slack_lb]]," ")</f>
        <v>RXN-ERGSTt_c_e_FWD-rt6543</v>
      </c>
      <c r="H82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82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823" s="1">
        <f>_xlfn.NUMBERVALUE(_xlfn.TEXTAFTER(Table5[[#This Row],[rxn     kapp_old        kapp_slack_ub   kapp_slack_lb]]," ",-1))</f>
        <v>0</v>
      </c>
      <c r="K823" s="1">
        <f>_xlfn.XLOOKUP(SUBSTITUTE(Table5[[#This Row],[rxn]],"RXN-","ENZLOAD-"),ENZLOAD[name],ENZLOAD[flux],0)</f>
        <v>1.4623640575E-7</v>
      </c>
      <c r="L823" s="1" t="str">
        <f>"'"&amp;Table5[[#This Row],[rxn]]&amp;"'"&amp;CHAR(9)&amp;IF(AND(Table5[[#This Row],[kapp_slack_ub]]&lt;&gt;0,Table5[[#This Row],[kapp_old]]&lt;$F$1),$F$1,Table5[[#This Row],[kapp_old]])</f>
        <v>'RXN-ERGSTt_c_e_FWD-rt6543'	27141.27779288</v>
      </c>
      <c r="M823" s="1">
        <f>_xlfn.XLOOKUP(Table5[[#This Row],[rxn]],Table3[name],Table3[flux],$F$1)</f>
        <v>27141.277792879999</v>
      </c>
      <c r="N823" s="1">
        <f>IFERROR(Table5[[#This Row],[min flux]]/Table5[[#This Row],[associated enzload]],"")</f>
        <v>185598638408.00119</v>
      </c>
      <c r="O823" s="1">
        <f>_xlfn.NUMBERVALUE(IF(Table5[[#This Row],[flux/enzload]]="","",ABS($N$1-Table5[[#This Row],[flux/enzload]])))</f>
        <v>1214317679250.95</v>
      </c>
      <c r="P823" s="1">
        <f>Table5[[#This Row],[kapp_old]]+IFERROR(((Table5[[#This Row],[kapp_slack_ub]]-Table5[[#This Row],[kapp_slack_lb]])/Table5[[#This Row],[associated enzload]]),0)</f>
        <v>27141.277792879999</v>
      </c>
      <c r="Q823" s="1" t="str">
        <f>"'"&amp;Table5[[#This Row],[rxn]]&amp;"'"&amp;CHAR(9)&amp;Table5[[#This Row],[kapp + (slack_ub - slack_lb)/enzload]]</f>
        <v>'RXN-ERGSTt_c_e_FWD-rt6543'	27141.27779288</v>
      </c>
      <c r="R823" s="1">
        <f>_xlfn.XLOOKUP(Table5[[#This Row],[rxn]],Table38[name],Table38[flux],0)</f>
        <v>0</v>
      </c>
      <c r="S823" s="1">
        <f>_xlfn.XLOOKUP(SUBSTITUTE(Table5[[#This Row],[rxn]],"RXN-","ENZLOAD-"),Table38[name],Table38[flux],0)</f>
        <v>0</v>
      </c>
      <c r="T823" s="1" t="b">
        <f>AND(Table5[[#This Row],[ENZLOAD flux in kapp-slack.gms]]=0,Table5[[#This Row],[flux in kapp-slack.gms]]&lt;&gt;0,NOT(Table5[[#This Row],[spont or unknown?]]))</f>
        <v>0</v>
      </c>
      <c r="U823" s="1" t="b">
        <f>OR(_xlfn.TEXTAFTER(Table5[[#This Row],[rxn]],"-",-1)="SPONT",_xlfn.TEXTAFTER(Table5[[#This Row],[rxn]],"-",-1)="UNKNOWN")</f>
        <v>0</v>
      </c>
      <c r="V823" s="1">
        <f>_xlfn.XLOOKUP(SUBSTITUTE(Table5[[#This Row],[rxn]],"RXN-","ENZLOAD-"),Table4[rxn],Table4[ub],0)</f>
        <v>0.24356257000000001</v>
      </c>
      <c r="W823" s="1" t="b">
        <f>AND(Table5[[#This Row],[FVA ENZLOAD flux UB]]=0,Table5[[#This Row],[ENZ not made when it should be?]])</f>
        <v>0</v>
      </c>
    </row>
    <row r="824" spans="1:23" hidden="1">
      <c r="A824" s="1" t="s">
        <v>5302</v>
      </c>
      <c r="B824" s="1" t="str">
        <f>_xlfn.TEXTBEFORE(Table38[[#This Row],[all fluxes from kapp-slack]]," ",,,,"")</f>
        <v>ENZLOAD-ACOADS181_rm_FWD-rt0477</v>
      </c>
      <c r="C824" s="1">
        <f>_xlfn.NUMBERVALUE(IFERROR(_xlfn.TEXTAFTER(Table38[[#This Row],[all fluxes from kapp-slack]]," ",-1,,,""),""))</f>
        <v>8.8800205699999995E-7</v>
      </c>
      <c r="F824" s="1" t="s">
        <v>7819</v>
      </c>
      <c r="G824" s="1" t="str">
        <f>_xlfn.TEXTBEFORE(Table5[[#This Row],[rxn     kapp_old        kapp_slack_ub   kapp_slack_lb]]," ")</f>
        <v>RXN-ERGSTt_c_e_REV-rt6543</v>
      </c>
      <c r="H82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82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824" s="1">
        <f>_xlfn.NUMBERVALUE(_xlfn.TEXTAFTER(Table5[[#This Row],[rxn     kapp_old        kapp_slack_ub   kapp_slack_lb]]," ",-1))</f>
        <v>0</v>
      </c>
      <c r="K824" s="1">
        <f>_xlfn.XLOOKUP(SUBSTITUTE(Table5[[#This Row],[rxn]],"RXN-","ENZLOAD-"),ENZLOAD[name],ENZLOAD[flux],0)</f>
        <v>1.4623640575E-7</v>
      </c>
      <c r="L824" s="1" t="str">
        <f>"'"&amp;Table5[[#This Row],[rxn]]&amp;"'"&amp;CHAR(9)&amp;IF(AND(Table5[[#This Row],[kapp_slack_ub]]&lt;&gt;0,Table5[[#This Row],[kapp_old]]&lt;$F$1),$F$1,Table5[[#This Row],[kapp_old]])</f>
        <v>'RXN-ERGSTt_c_e_REV-rt6543'	27141.27779288</v>
      </c>
      <c r="M824" s="1">
        <f>_xlfn.XLOOKUP(Table5[[#This Row],[rxn]],Table3[name],Table3[flux],$F$1)</f>
        <v>27141.277792879999</v>
      </c>
      <c r="N824" s="1">
        <f>IFERROR(Table5[[#This Row],[min flux]]/Table5[[#This Row],[associated enzload]],"")</f>
        <v>185598638408.00119</v>
      </c>
      <c r="O824" s="1">
        <f>_xlfn.NUMBERVALUE(IF(Table5[[#This Row],[flux/enzload]]="","",ABS($N$1-Table5[[#This Row],[flux/enzload]])))</f>
        <v>1214317679250.95</v>
      </c>
      <c r="P824" s="1">
        <f>Table5[[#This Row],[kapp_old]]+IFERROR(((Table5[[#This Row],[kapp_slack_ub]]-Table5[[#This Row],[kapp_slack_lb]])/Table5[[#This Row],[associated enzload]]),0)</f>
        <v>27141.277792879999</v>
      </c>
      <c r="Q824" s="1" t="str">
        <f>"'"&amp;Table5[[#This Row],[rxn]]&amp;"'"&amp;CHAR(9)&amp;Table5[[#This Row],[kapp + (slack_ub - slack_lb)/enzload]]</f>
        <v>'RXN-ERGSTt_c_e_REV-rt6543'	27141.27779288</v>
      </c>
      <c r="R824" s="1">
        <f>_xlfn.XLOOKUP(Table5[[#This Row],[rxn]],Table38[name],Table38[flux],0)</f>
        <v>0</v>
      </c>
      <c r="S824" s="1">
        <f>_xlfn.XLOOKUP(SUBSTITUTE(Table5[[#This Row],[rxn]],"RXN-","ENZLOAD-"),Table38[name],Table38[flux],0)</f>
        <v>0</v>
      </c>
      <c r="T824" s="1" t="b">
        <f>AND(Table5[[#This Row],[ENZLOAD flux in kapp-slack.gms]]=0,Table5[[#This Row],[flux in kapp-slack.gms]]&lt;&gt;0,NOT(Table5[[#This Row],[spont or unknown?]]))</f>
        <v>0</v>
      </c>
      <c r="U824" s="1" t="b">
        <f>OR(_xlfn.TEXTAFTER(Table5[[#This Row],[rxn]],"-",-1)="SPONT",_xlfn.TEXTAFTER(Table5[[#This Row],[rxn]],"-",-1)="UNKNOWN")</f>
        <v>0</v>
      </c>
      <c r="V824" s="1">
        <f>_xlfn.XLOOKUP(SUBSTITUTE(Table5[[#This Row],[rxn]],"RXN-","ENZLOAD-"),Table4[rxn],Table4[ub],0)</f>
        <v>0.24356257000000001</v>
      </c>
      <c r="W824" s="1" t="b">
        <f>AND(Table5[[#This Row],[FVA ENZLOAD flux UB]]=0,Table5[[#This Row],[ENZ not made when it should be?]])</f>
        <v>0</v>
      </c>
    </row>
    <row r="825" spans="1:23" hidden="1">
      <c r="A825" s="1" t="s">
        <v>5303</v>
      </c>
      <c r="B825" s="1" t="str">
        <f>_xlfn.TEXTBEFORE(Table38[[#This Row],[all fluxes from kapp-slack]]," ",,,,"")</f>
        <v>ENZLOAD-ACOADS182_rm_FWD-rt0477</v>
      </c>
      <c r="C825" s="1">
        <f>_xlfn.NUMBERVALUE(IFERROR(_xlfn.TEXTAFTER(Table38[[#This Row],[all fluxes from kapp-slack]]," ",-1,,,""),""))</f>
        <v>1.7569607E-7</v>
      </c>
      <c r="F825" s="1" t="s">
        <v>7833</v>
      </c>
      <c r="G825" s="1" t="str">
        <f>_xlfn.TEXTBEFORE(Table5[[#This Row],[rxn     kapp_old        kapp_slack_ub   kapp_slack_lb]]," ")</f>
        <v>RXN-ETFOXRq9_c_FWD-CIR1AIM45</v>
      </c>
      <c r="H82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82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825" s="1">
        <f>_xlfn.NUMBERVALUE(_xlfn.TEXTAFTER(Table5[[#This Row],[rxn     kapp_old        kapp_slack_ub   kapp_slack_lb]]," ",-1))</f>
        <v>0</v>
      </c>
      <c r="K825" s="1">
        <f>_xlfn.XLOOKUP(SUBSTITUTE(Table5[[#This Row],[rxn]],"RXN-","ENZLOAD-"),ENZLOAD[name],ENZLOAD[flux],0)</f>
        <v>1.1307970646499999E-6</v>
      </c>
      <c r="L825" s="1" t="str">
        <f>"'"&amp;Table5[[#This Row],[rxn]]&amp;"'"&amp;CHAR(9)&amp;IF(AND(Table5[[#This Row],[kapp_slack_ub]]&lt;&gt;0,Table5[[#This Row],[kapp_old]]&lt;$F$1),$F$1,Table5[[#This Row],[kapp_old]])</f>
        <v>'RXN-ETFOXRq9_c_FWD-CIR1AIM45'	27141.27779288</v>
      </c>
      <c r="M825" s="1">
        <f>_xlfn.XLOOKUP(Table5[[#This Row],[rxn]],Table3[name],Table3[flux],$F$1)</f>
        <v>27141.277792879999</v>
      </c>
      <c r="N825" s="1">
        <f>IFERROR(Table5[[#This Row],[min flux]]/Table5[[#This Row],[associated enzload]],"")</f>
        <v>24001899758.451057</v>
      </c>
      <c r="O825" s="1">
        <f>_xlfn.NUMBERVALUE(IF(Table5[[#This Row],[flux/enzload]]="","",ABS($N$1-Table5[[#This Row],[flux/enzload]])))</f>
        <v>1375914417900.5</v>
      </c>
      <c r="P825" s="1">
        <f>Table5[[#This Row],[kapp_old]]+IFERROR(((Table5[[#This Row],[kapp_slack_ub]]-Table5[[#This Row],[kapp_slack_lb]])/Table5[[#This Row],[associated enzload]]),0)</f>
        <v>27141.277792879999</v>
      </c>
      <c r="Q825" s="1" t="str">
        <f>"'"&amp;Table5[[#This Row],[rxn]]&amp;"'"&amp;CHAR(9)&amp;Table5[[#This Row],[kapp + (slack_ub - slack_lb)/enzload]]</f>
        <v>'RXN-ETFOXRq9_c_FWD-CIR1AIM45'	27141.27779288</v>
      </c>
      <c r="R825" s="1">
        <f>_xlfn.XLOOKUP(Table5[[#This Row],[rxn]],Table38[name],Table38[flux],0)</f>
        <v>0</v>
      </c>
      <c r="S825" s="1">
        <f>_xlfn.XLOOKUP(SUBSTITUTE(Table5[[#This Row],[rxn]],"RXN-","ENZLOAD-"),Table38[name],Table38[flux],0)</f>
        <v>0</v>
      </c>
      <c r="T825" s="1" t="b">
        <f>AND(Table5[[#This Row],[ENZLOAD flux in kapp-slack.gms]]=0,Table5[[#This Row],[flux in kapp-slack.gms]]&lt;&gt;0,NOT(Table5[[#This Row],[spont or unknown?]]))</f>
        <v>0</v>
      </c>
      <c r="U825" s="1" t="b">
        <f>OR(_xlfn.TEXTAFTER(Table5[[#This Row],[rxn]],"-",-1)="SPONT",_xlfn.TEXTAFTER(Table5[[#This Row],[rxn]],"-",-1)="UNKNOWN")</f>
        <v>0</v>
      </c>
      <c r="V825" s="1">
        <f>_xlfn.XLOOKUP(SUBSTITUTE(Table5[[#This Row],[rxn]],"RXN-","ENZLOAD-"),Table4[rxn],Table4[ub],0)</f>
        <v>0.66967381000000004</v>
      </c>
      <c r="W825" s="1" t="b">
        <f>AND(Table5[[#This Row],[FVA ENZLOAD flux UB]]=0,Table5[[#This Row],[ENZ not made when it should be?]])</f>
        <v>0</v>
      </c>
    </row>
    <row r="826" spans="1:23" hidden="1">
      <c r="A826" s="1" t="s">
        <v>5304</v>
      </c>
      <c r="B826" s="1" t="str">
        <f>_xlfn.TEXTBEFORE(Table38[[#This Row],[all fluxes from kapp-slack]]," ",,,,"")</f>
        <v>ENZLOAD-ACOATA_c_FWD-rt0302</v>
      </c>
      <c r="C826" s="1">
        <f>_xlfn.NUMBERVALUE(IFERROR(_xlfn.TEXTAFTER(Table38[[#This Row],[all fluxes from kapp-slack]]," ",-1,,,""),""))</f>
        <v>1.4566057099999999E-6</v>
      </c>
      <c r="F826" s="1" t="s">
        <v>7834</v>
      </c>
      <c r="G826" s="1" t="str">
        <f>_xlfn.TEXTBEFORE(Table5[[#This Row],[rxn     kapp_old        kapp_slack_ub   kapp_slack_lb]]," ")</f>
        <v>RXN-ETFOXRq9_m_FWD-CIR1AIM45</v>
      </c>
      <c r="H826" s="1">
        <f>_xlfn.NUMBERVALUE(_xlfn.TEXTBEFORE(TRIM(_xlfn.TEXTAFTER(_xlfn.TEXTBEFORE(Table5[[#This Row],[rxn     kapp_old        kapp_slack_ub   kapp_slack_lb]],Table5[[#This Row],[kapp_slack_lb]],-1),Table5[[#This Row],[rxn]]))," "))</f>
        <v>1052675.973733</v>
      </c>
      <c r="I82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826" s="1">
        <f>_xlfn.NUMBERVALUE(_xlfn.TEXTAFTER(Table5[[#This Row],[rxn     kapp_old        kapp_slack_ub   kapp_slack_lb]]," ",-1))</f>
        <v>0</v>
      </c>
      <c r="K826" s="1">
        <f>_xlfn.XLOOKUP(SUBSTITUTE(Table5[[#This Row],[rxn]],"RXN-","ENZLOAD-"),ENZLOAD[name],ENZLOAD[flux],0)</f>
        <v>1.1307970646499999E-6</v>
      </c>
      <c r="L826" s="1" t="str">
        <f>"'"&amp;Table5[[#This Row],[rxn]]&amp;"'"&amp;CHAR(9)&amp;IF(AND(Table5[[#This Row],[kapp_slack_ub]]&lt;&gt;0,Table5[[#This Row],[kapp_old]]&lt;$F$1),$F$1,Table5[[#This Row],[kapp_old]])</f>
        <v>'RXN-ETFOXRq9_m_FWD-CIR1AIM45'	1052675.973733</v>
      </c>
      <c r="M826" s="1">
        <f>_xlfn.XLOOKUP(Table5[[#This Row],[rxn]],Table3[name],Table3[flux],$F$1)</f>
        <v>27141.277792879999</v>
      </c>
      <c r="N826" s="1">
        <f>IFERROR(Table5[[#This Row],[min flux]]/Table5[[#This Row],[associated enzload]],"")</f>
        <v>24001899758.451057</v>
      </c>
      <c r="O826" s="1">
        <f>_xlfn.NUMBERVALUE(IF(Table5[[#This Row],[flux/enzload]]="","",ABS($N$1-Table5[[#This Row],[flux/enzload]])))</f>
        <v>1375914417900.5</v>
      </c>
      <c r="P826" s="1">
        <f>Table5[[#This Row],[kapp_old]]+IFERROR(((Table5[[#This Row],[kapp_slack_ub]]-Table5[[#This Row],[kapp_slack_lb]])/Table5[[#This Row],[associated enzload]]),0)</f>
        <v>1052675.973733</v>
      </c>
      <c r="Q826" s="1" t="str">
        <f>"'"&amp;Table5[[#This Row],[rxn]]&amp;"'"&amp;CHAR(9)&amp;Table5[[#This Row],[kapp + (slack_ub - slack_lb)/enzload]]</f>
        <v>'RXN-ETFOXRq9_m_FWD-CIR1AIM45'	1052675.973733</v>
      </c>
      <c r="R826" s="1">
        <f>_xlfn.XLOOKUP(Table5[[#This Row],[rxn]],Table38[name],Table38[flux],0)</f>
        <v>0</v>
      </c>
      <c r="S826" s="1">
        <f>_xlfn.XLOOKUP(SUBSTITUTE(Table5[[#This Row],[rxn]],"RXN-","ENZLOAD-"),Table38[name],Table38[flux],0)</f>
        <v>0</v>
      </c>
      <c r="T826" s="1" t="b">
        <f>AND(Table5[[#This Row],[ENZLOAD flux in kapp-slack.gms]]=0,Table5[[#This Row],[flux in kapp-slack.gms]]&lt;&gt;0,NOT(Table5[[#This Row],[spont or unknown?]]))</f>
        <v>0</v>
      </c>
      <c r="U826" s="1" t="b">
        <f>OR(_xlfn.TEXTAFTER(Table5[[#This Row],[rxn]],"-",-1)="SPONT",_xlfn.TEXTAFTER(Table5[[#This Row],[rxn]],"-",-1)="UNKNOWN")</f>
        <v>0</v>
      </c>
      <c r="V826" s="1">
        <f>_xlfn.XLOOKUP(SUBSTITUTE(Table5[[#This Row],[rxn]],"RXN-","ENZLOAD-"),Table4[rxn],Table4[ub],0)</f>
        <v>0.66967381000000004</v>
      </c>
      <c r="W826" s="1" t="b">
        <f>AND(Table5[[#This Row],[FVA ENZLOAD flux UB]]=0,Table5[[#This Row],[ENZ not made when it should be?]])</f>
        <v>0</v>
      </c>
    </row>
    <row r="827" spans="1:23" hidden="1">
      <c r="A827" s="1" t="s">
        <v>5305</v>
      </c>
      <c r="B827" s="1" t="str">
        <f>_xlfn.TEXTBEFORE(Table38[[#This Row],[all fluxes from kapp-slack]]," ",,,,"")</f>
        <v>ENZLOAD-ACOTAi_m_FWD-rt6510</v>
      </c>
      <c r="C827" s="1">
        <f>_xlfn.NUMBERVALUE(IFERROR(_xlfn.TEXTAFTER(Table38[[#This Row],[all fluxes from kapp-slack]]," ",-1,,,""),""))</f>
        <v>3.1952073999999998E-8</v>
      </c>
      <c r="F827" s="1" t="s">
        <v>7835</v>
      </c>
      <c r="G827" s="1" t="str">
        <f>_xlfn.TEXTBEFORE(Table5[[#This Row],[rxn     kapp_old        kapp_slack_ub   kapp_slack_lb]]," ")</f>
        <v>RXN-ETFOXRq9_m_REV-CIR1AIM45</v>
      </c>
      <c r="H82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82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827" s="1">
        <f>_xlfn.NUMBERVALUE(_xlfn.TEXTAFTER(Table5[[#This Row],[rxn     kapp_old        kapp_slack_ub   kapp_slack_lb]]," ",-1))</f>
        <v>0</v>
      </c>
      <c r="K827" s="1">
        <f>_xlfn.XLOOKUP(SUBSTITUTE(Table5[[#This Row],[rxn]],"RXN-","ENZLOAD-"),ENZLOAD[name],ENZLOAD[flux],0)</f>
        <v>1.1307970646499999E-6</v>
      </c>
      <c r="L827" s="1" t="str">
        <f>"'"&amp;Table5[[#This Row],[rxn]]&amp;"'"&amp;CHAR(9)&amp;IF(AND(Table5[[#This Row],[kapp_slack_ub]]&lt;&gt;0,Table5[[#This Row],[kapp_old]]&lt;$F$1),$F$1,Table5[[#This Row],[kapp_old]])</f>
        <v>'RXN-ETFOXRq9_m_REV-CIR1AIM45'	27141.27779288</v>
      </c>
      <c r="M827" s="1">
        <f>_xlfn.XLOOKUP(Table5[[#This Row],[rxn]],Table3[name],Table3[flux],$F$1)</f>
        <v>27141.277792879999</v>
      </c>
      <c r="N827" s="1">
        <f>IFERROR(Table5[[#This Row],[min flux]]/Table5[[#This Row],[associated enzload]],"")</f>
        <v>24001899758.451057</v>
      </c>
      <c r="O827" s="1">
        <f>_xlfn.NUMBERVALUE(IF(Table5[[#This Row],[flux/enzload]]="","",ABS($N$1-Table5[[#This Row],[flux/enzload]])))</f>
        <v>1375914417900.5</v>
      </c>
      <c r="P827" s="1">
        <f>Table5[[#This Row],[kapp_old]]+IFERROR(((Table5[[#This Row],[kapp_slack_ub]]-Table5[[#This Row],[kapp_slack_lb]])/Table5[[#This Row],[associated enzload]]),0)</f>
        <v>27141.277792879999</v>
      </c>
      <c r="Q827" s="1" t="str">
        <f>"'"&amp;Table5[[#This Row],[rxn]]&amp;"'"&amp;CHAR(9)&amp;Table5[[#This Row],[kapp + (slack_ub - slack_lb)/enzload]]</f>
        <v>'RXN-ETFOXRq9_m_REV-CIR1AIM45'	27141.27779288</v>
      </c>
      <c r="R827" s="1">
        <f>_xlfn.XLOOKUP(Table5[[#This Row],[rxn]],Table38[name],Table38[flux],0)</f>
        <v>0</v>
      </c>
      <c r="S827" s="1">
        <f>_xlfn.XLOOKUP(SUBSTITUTE(Table5[[#This Row],[rxn]],"RXN-","ENZLOAD-"),Table38[name],Table38[flux],0)</f>
        <v>0</v>
      </c>
      <c r="T827" s="1" t="b">
        <f>AND(Table5[[#This Row],[ENZLOAD flux in kapp-slack.gms]]=0,Table5[[#This Row],[flux in kapp-slack.gms]]&lt;&gt;0,NOT(Table5[[#This Row],[spont or unknown?]]))</f>
        <v>0</v>
      </c>
      <c r="U827" s="1" t="b">
        <f>OR(_xlfn.TEXTAFTER(Table5[[#This Row],[rxn]],"-",-1)="SPONT",_xlfn.TEXTAFTER(Table5[[#This Row],[rxn]],"-",-1)="UNKNOWN")</f>
        <v>0</v>
      </c>
      <c r="V827" s="1">
        <f>_xlfn.XLOOKUP(SUBSTITUTE(Table5[[#This Row],[rxn]],"RXN-","ENZLOAD-"),Table4[rxn],Table4[ub],0)</f>
        <v>0.66967381000000004</v>
      </c>
      <c r="W827" s="1" t="b">
        <f>AND(Table5[[#This Row],[FVA ENZLOAD flux UB]]=0,Table5[[#This Row],[ENZ not made when it should be?]])</f>
        <v>0</v>
      </c>
    </row>
    <row r="828" spans="1:23" hidden="1">
      <c r="A828" s="1" t="s">
        <v>5306</v>
      </c>
      <c r="B828" s="1" t="str">
        <f>_xlfn.TEXTBEFORE(Table38[[#This Row],[all fluxes from kapp-slack]]," ",,,,"")</f>
        <v>ENZLOAD-ACS_c_FWD-rt6229_c</v>
      </c>
      <c r="C828" s="1">
        <f>_xlfn.NUMBERVALUE(IFERROR(_xlfn.TEXTAFTER(Table38[[#This Row],[all fluxes from kapp-slack]]," ",-1,,,""),""))</f>
        <v>1.2303102310000001E-6</v>
      </c>
      <c r="F828" s="1" t="s">
        <v>7836</v>
      </c>
      <c r="G828" s="1" t="str">
        <f>_xlfn.TEXTBEFORE(Table5[[#This Row],[rxn     kapp_old        kapp_slack_ub   kapp_slack_lb]]," ")</f>
        <v>RXN-ETHAK_c_FWD-rt7614</v>
      </c>
      <c r="H82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82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828" s="1">
        <f>_xlfn.NUMBERVALUE(_xlfn.TEXTAFTER(Table5[[#This Row],[rxn     kapp_old        kapp_slack_ub   kapp_slack_lb]]," ",-1))</f>
        <v>0</v>
      </c>
      <c r="K828" s="1">
        <f>_xlfn.XLOOKUP(SUBSTITUTE(Table5[[#This Row],[rxn]],"RXN-","ENZLOAD-"),ENZLOAD[name],ENZLOAD[flux],0)</f>
        <v>5.4099735189999998E-8</v>
      </c>
      <c r="L828" s="1" t="str">
        <f>"'"&amp;Table5[[#This Row],[rxn]]&amp;"'"&amp;CHAR(9)&amp;IF(AND(Table5[[#This Row],[kapp_slack_ub]]&lt;&gt;0,Table5[[#This Row],[kapp_old]]&lt;$F$1),$F$1,Table5[[#This Row],[kapp_old]])</f>
        <v>'RXN-ETHAK_c_FWD-rt7614'	27141.27779288</v>
      </c>
      <c r="M828" s="1">
        <f>_xlfn.XLOOKUP(Table5[[#This Row],[rxn]],Table3[name],Table3[flux],$F$1)</f>
        <v>27141.277792879999</v>
      </c>
      <c r="N828" s="1">
        <f>IFERROR(Table5[[#This Row],[min flux]]/Table5[[#This Row],[associated enzload]],"")</f>
        <v>501689660726.78479</v>
      </c>
      <c r="O828" s="1">
        <f>_xlfn.NUMBERVALUE(IF(Table5[[#This Row],[flux/enzload]]="","",ABS($N$1-Table5[[#This Row],[flux/enzload]])))</f>
        <v>898226656932.16895</v>
      </c>
      <c r="P828" s="1">
        <f>Table5[[#This Row],[kapp_old]]+IFERROR(((Table5[[#This Row],[kapp_slack_ub]]-Table5[[#This Row],[kapp_slack_lb]])/Table5[[#This Row],[associated enzload]]),0)</f>
        <v>27141.277792879999</v>
      </c>
      <c r="Q828" s="1" t="str">
        <f>"'"&amp;Table5[[#This Row],[rxn]]&amp;"'"&amp;CHAR(9)&amp;Table5[[#This Row],[kapp + (slack_ub - slack_lb)/enzload]]</f>
        <v>'RXN-ETHAK_c_FWD-rt7614'	27141.27779288</v>
      </c>
      <c r="R828" s="1">
        <f>_xlfn.XLOOKUP(Table5[[#This Row],[rxn]],Table38[name],Table38[flux],0)</f>
        <v>0</v>
      </c>
      <c r="S828" s="1">
        <f>_xlfn.XLOOKUP(SUBSTITUTE(Table5[[#This Row],[rxn]],"RXN-","ENZLOAD-"),Table38[name],Table38[flux],0)</f>
        <v>0</v>
      </c>
      <c r="T828" s="1" t="b">
        <f>AND(Table5[[#This Row],[ENZLOAD flux in kapp-slack.gms]]=0,Table5[[#This Row],[flux in kapp-slack.gms]]&lt;&gt;0,NOT(Table5[[#This Row],[spont or unknown?]]))</f>
        <v>0</v>
      </c>
      <c r="U828" s="1" t="b">
        <f>OR(_xlfn.TEXTAFTER(Table5[[#This Row],[rxn]],"-",-1)="SPONT",_xlfn.TEXTAFTER(Table5[[#This Row],[rxn]],"-",-1)="UNKNOWN")</f>
        <v>0</v>
      </c>
      <c r="V828" s="1">
        <f>_xlfn.XLOOKUP(SUBSTITUTE(Table5[[#This Row],[rxn]],"RXN-","ENZLOAD-"),Table4[rxn],Table4[ub],0)</f>
        <v>0.45052632999999997</v>
      </c>
      <c r="W828" s="1" t="b">
        <f>AND(Table5[[#This Row],[FVA ENZLOAD flux UB]]=0,Table5[[#This Row],[ENZ not made when it should be?]])</f>
        <v>0</v>
      </c>
    </row>
    <row r="829" spans="1:23" hidden="1">
      <c r="A829" s="1" t="s">
        <v>5307</v>
      </c>
      <c r="B829" s="1" t="str">
        <f>_xlfn.TEXTBEFORE(Table38[[#This Row],[all fluxes from kapp-slack]]," ",,,,"")</f>
        <v>ENZLOAD-ADK1_c_FWD-rt3932</v>
      </c>
      <c r="C829" s="1">
        <f>_xlfn.NUMBERVALUE(IFERROR(_xlfn.TEXTAFTER(Table38[[#This Row],[all fluxes from kapp-slack]]," ",-1,,,""),""))</f>
        <v>5.5813297800000003E-6</v>
      </c>
      <c r="F829" s="1" t="s">
        <v>7837</v>
      </c>
      <c r="G829" s="1" t="str">
        <f>_xlfn.TEXTBEFORE(Table5[[#This Row],[rxn     kapp_old        kapp_slack_ub   kapp_slack_lb]]," ")</f>
        <v>RXN-ETHAPT_rm_FWD-rt2983</v>
      </c>
      <c r="H82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82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829" s="1">
        <f>_xlfn.NUMBERVALUE(_xlfn.TEXTAFTER(Table5[[#This Row],[rxn     kapp_old        kapp_slack_ub   kapp_slack_lb]]," ",-1))</f>
        <v>0</v>
      </c>
      <c r="K829" s="1">
        <f>_xlfn.XLOOKUP(SUBSTITUTE(Table5[[#This Row],[rxn]],"RXN-","ENZLOAD-"),ENZLOAD[name],ENZLOAD[flux],0)</f>
        <v>6.2298281419999996E-8</v>
      </c>
      <c r="L829" s="1" t="str">
        <f>"'"&amp;Table5[[#This Row],[rxn]]&amp;"'"&amp;CHAR(9)&amp;IF(AND(Table5[[#This Row],[kapp_slack_ub]]&lt;&gt;0,Table5[[#This Row],[kapp_old]]&lt;$F$1),$F$1,Table5[[#This Row],[kapp_old]])</f>
        <v>'RXN-ETHAPT_rm_FWD-rt2983'	27141.27779288</v>
      </c>
      <c r="M829" s="1">
        <f>_xlfn.XLOOKUP(Table5[[#This Row],[rxn]],Table3[name],Table3[flux],$F$1)</f>
        <v>27141.277792879999</v>
      </c>
      <c r="N829" s="1">
        <f>IFERROR(Table5[[#This Row],[min flux]]/Table5[[#This Row],[associated enzload]],"")</f>
        <v>435666557314.80048</v>
      </c>
      <c r="O829" s="1">
        <f>_xlfn.NUMBERVALUE(IF(Table5[[#This Row],[flux/enzload]]="","",ABS($N$1-Table5[[#This Row],[flux/enzload]])))</f>
        <v>964249760344.15295</v>
      </c>
      <c r="P829" s="1">
        <f>Table5[[#This Row],[kapp_old]]+IFERROR(((Table5[[#This Row],[kapp_slack_ub]]-Table5[[#This Row],[kapp_slack_lb]])/Table5[[#This Row],[associated enzload]]),0)</f>
        <v>27141.277792879999</v>
      </c>
      <c r="Q829" s="1" t="str">
        <f>"'"&amp;Table5[[#This Row],[rxn]]&amp;"'"&amp;CHAR(9)&amp;Table5[[#This Row],[kapp + (slack_ub - slack_lb)/enzload]]</f>
        <v>'RXN-ETHAPT_rm_FWD-rt2983'	27141.27779288</v>
      </c>
      <c r="R829" s="1">
        <f>_xlfn.XLOOKUP(Table5[[#This Row],[rxn]],Table38[name],Table38[flux],0)</f>
        <v>0</v>
      </c>
      <c r="S829" s="1">
        <f>_xlfn.XLOOKUP(SUBSTITUTE(Table5[[#This Row],[rxn]],"RXN-","ENZLOAD-"),Table38[name],Table38[flux],0)</f>
        <v>0</v>
      </c>
      <c r="T829" s="1" t="b">
        <f>AND(Table5[[#This Row],[ENZLOAD flux in kapp-slack.gms]]=0,Table5[[#This Row],[flux in kapp-slack.gms]]&lt;&gt;0,NOT(Table5[[#This Row],[spont or unknown?]]))</f>
        <v>0</v>
      </c>
      <c r="U829" s="1" t="b">
        <f>OR(_xlfn.TEXTAFTER(Table5[[#This Row],[rxn]],"-",-1)="SPONT",_xlfn.TEXTAFTER(Table5[[#This Row],[rxn]],"-",-1)="UNKNOWN")</f>
        <v>0</v>
      </c>
      <c r="V829" s="1">
        <f>_xlfn.XLOOKUP(SUBSTITUTE(Table5[[#This Row],[rxn]],"RXN-","ENZLOAD-"),Table4[rxn],Table4[ub],0)</f>
        <v>0.74181551999999995</v>
      </c>
      <c r="W829" s="1" t="b">
        <f>AND(Table5[[#This Row],[FVA ENZLOAD flux UB]]=0,Table5[[#This Row],[ENZ not made when it should be?]])</f>
        <v>0</v>
      </c>
    </row>
    <row r="830" spans="1:23" hidden="1">
      <c r="A830" s="1" t="s">
        <v>5308</v>
      </c>
      <c r="B830" s="1" t="str">
        <f>_xlfn.TEXTBEFORE(Table38[[#This Row],[all fluxes from kapp-slack]]," ",,,,"")</f>
        <v>ENZLOAD-ADK1_m_FWD-rt6761</v>
      </c>
      <c r="C830" s="1">
        <f>_xlfn.NUMBERVALUE(IFERROR(_xlfn.TEXTAFTER(Table38[[#This Row],[all fluxes from kapp-slack]]," ",-1,,,""),""))</f>
        <v>0</v>
      </c>
      <c r="F830" s="1" t="s">
        <v>7840</v>
      </c>
      <c r="G830" s="1" t="str">
        <f>_xlfn.TEXTBEFORE(Table5[[#This Row],[rxn     kapp_old        kapp_slack_ub   kapp_slack_lb]]," ")</f>
        <v>RXN-ETNO2OX_c_FWD-rt3897</v>
      </c>
      <c r="H83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83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830" s="1">
        <f>_xlfn.NUMBERVALUE(_xlfn.TEXTAFTER(Table5[[#This Row],[rxn     kapp_old        kapp_slack_ub   kapp_slack_lb]]," ",-1))</f>
        <v>0</v>
      </c>
      <c r="K830" s="1">
        <f>_xlfn.XLOOKUP(SUBSTITUTE(Table5[[#This Row],[rxn]],"RXN-","ENZLOAD-"),ENZLOAD[name],ENZLOAD[flux],0)</f>
        <v>2.7897473307E-7</v>
      </c>
      <c r="L830" s="1" t="str">
        <f>"'"&amp;Table5[[#This Row],[rxn]]&amp;"'"&amp;CHAR(9)&amp;IF(AND(Table5[[#This Row],[kapp_slack_ub]]&lt;&gt;0,Table5[[#This Row],[kapp_old]]&lt;$F$1),$F$1,Table5[[#This Row],[kapp_old]])</f>
        <v>'RXN-ETNO2OX_c_FWD-rt3897'	27141.27779288</v>
      </c>
      <c r="M830" s="1">
        <f>_xlfn.XLOOKUP(Table5[[#This Row],[rxn]],Table3[name],Table3[flux],$F$1)</f>
        <v>27141.277792879999</v>
      </c>
      <c r="N830" s="1">
        <f>IFERROR(Table5[[#This Row],[min flux]]/Table5[[#This Row],[associated enzload]],"")</f>
        <v>97289376332.406937</v>
      </c>
      <c r="O830" s="1">
        <f>_xlfn.NUMBERVALUE(IF(Table5[[#This Row],[flux/enzload]]="","",ABS($N$1-Table5[[#This Row],[flux/enzload]])))</f>
        <v>1302626941326.55</v>
      </c>
      <c r="P830" s="1">
        <f>Table5[[#This Row],[kapp_old]]+IFERROR(((Table5[[#This Row],[kapp_slack_ub]]-Table5[[#This Row],[kapp_slack_lb]])/Table5[[#This Row],[associated enzload]]),0)</f>
        <v>27141.277792879999</v>
      </c>
      <c r="Q830" s="1" t="str">
        <f>"'"&amp;Table5[[#This Row],[rxn]]&amp;"'"&amp;CHAR(9)&amp;Table5[[#This Row],[kapp + (slack_ub - slack_lb)/enzload]]</f>
        <v>'RXN-ETNO2OX_c_FWD-rt3897'	27141.27779288</v>
      </c>
      <c r="R830" s="1">
        <f>_xlfn.XLOOKUP(Table5[[#This Row],[rxn]],Table38[name],Table38[flux],0)</f>
        <v>0</v>
      </c>
      <c r="S830" s="1">
        <f>_xlfn.XLOOKUP(SUBSTITUTE(Table5[[#This Row],[rxn]],"RXN-","ENZLOAD-"),Table38[name],Table38[flux],0)</f>
        <v>0</v>
      </c>
      <c r="T830" s="1" t="b">
        <f>AND(Table5[[#This Row],[ENZLOAD flux in kapp-slack.gms]]=0,Table5[[#This Row],[flux in kapp-slack.gms]]&lt;&gt;0,NOT(Table5[[#This Row],[spont or unknown?]]))</f>
        <v>0</v>
      </c>
      <c r="U830" s="1" t="b">
        <f>OR(_xlfn.TEXTAFTER(Table5[[#This Row],[rxn]],"-",-1)="SPONT",_xlfn.TEXTAFTER(Table5[[#This Row],[rxn]],"-",-1)="UNKNOWN")</f>
        <v>0</v>
      </c>
      <c r="V830" s="1">
        <f>_xlfn.XLOOKUP(SUBSTITUTE(Table5[[#This Row],[rxn]],"RXN-","ENZLOAD-"),Table4[rxn],Table4[ub],0)</f>
        <v>1.29935716</v>
      </c>
      <c r="W830" s="1" t="b">
        <f>AND(Table5[[#This Row],[FVA ENZLOAD flux UB]]=0,Table5[[#This Row],[ENZ not made when it should be?]])</f>
        <v>0</v>
      </c>
    </row>
    <row r="831" spans="1:23" hidden="1">
      <c r="A831" s="1" t="s">
        <v>5309</v>
      </c>
      <c r="B831" s="1" t="str">
        <f>_xlfn.TEXTBEFORE(Table38[[#This Row],[all fluxes from kapp-slack]]," ",,,,"")</f>
        <v>ENZLOAD-ADPATPt_c_m_FWD-rt4336</v>
      </c>
      <c r="C831" s="1">
        <f>_xlfn.NUMBERVALUE(IFERROR(_xlfn.TEXTAFTER(Table38[[#This Row],[all fluxes from kapp-slack]]," ",-1,,,""),""))</f>
        <v>3.8364229578000003E-5</v>
      </c>
      <c r="F831" s="1" t="s">
        <v>7846</v>
      </c>
      <c r="G831" s="1" t="str">
        <f>_xlfn.TEXTBEFORE(Table5[[#This Row],[rxn     kapp_old        kapp_slack_ub   kapp_slack_lb]]," ")</f>
        <v>RXN-F1PP_c_FWD-rt5045</v>
      </c>
      <c r="H83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83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831" s="1">
        <f>_xlfn.NUMBERVALUE(_xlfn.TEXTAFTER(Table5[[#This Row],[rxn     kapp_old        kapp_slack_ub   kapp_slack_lb]]," ",-1))</f>
        <v>0</v>
      </c>
      <c r="K831" s="1">
        <f>_xlfn.XLOOKUP(SUBSTITUTE(Table5[[#This Row],[rxn]],"RXN-","ENZLOAD-"),ENZLOAD[name],ENZLOAD[flux],0)</f>
        <v>1.53485579405E-6</v>
      </c>
      <c r="L831" s="1" t="str">
        <f>"'"&amp;Table5[[#This Row],[rxn]]&amp;"'"&amp;CHAR(9)&amp;IF(AND(Table5[[#This Row],[kapp_slack_ub]]&lt;&gt;0,Table5[[#This Row],[kapp_old]]&lt;$F$1),$F$1,Table5[[#This Row],[kapp_old]])</f>
        <v>'RXN-F1PP_c_FWD-rt5045'	27141.27779288</v>
      </c>
      <c r="M831" s="1">
        <f>_xlfn.XLOOKUP(Table5[[#This Row],[rxn]],Table3[name],Table3[flux],$F$1)</f>
        <v>27141.277792879999</v>
      </c>
      <c r="N831" s="1">
        <f>IFERROR(Table5[[#This Row],[min flux]]/Table5[[#This Row],[associated enzload]],"")</f>
        <v>17683275456.94878</v>
      </c>
      <c r="O831" s="1">
        <f>_xlfn.NUMBERVALUE(IF(Table5[[#This Row],[flux/enzload]]="","",ABS($N$1-Table5[[#This Row],[flux/enzload]])))</f>
        <v>1382233042202</v>
      </c>
      <c r="P831" s="1">
        <f>Table5[[#This Row],[kapp_old]]+IFERROR(((Table5[[#This Row],[kapp_slack_ub]]-Table5[[#This Row],[kapp_slack_lb]])/Table5[[#This Row],[associated enzload]]),0)</f>
        <v>27141.277792879999</v>
      </c>
      <c r="Q831" s="1" t="str">
        <f>"'"&amp;Table5[[#This Row],[rxn]]&amp;"'"&amp;CHAR(9)&amp;Table5[[#This Row],[kapp + (slack_ub - slack_lb)/enzload]]</f>
        <v>'RXN-F1PP_c_FWD-rt5045'	27141.27779288</v>
      </c>
      <c r="R831" s="1">
        <f>_xlfn.XLOOKUP(Table5[[#This Row],[rxn]],Table38[name],Table38[flux],0)</f>
        <v>0</v>
      </c>
      <c r="S831" s="1">
        <f>_xlfn.XLOOKUP(SUBSTITUTE(Table5[[#This Row],[rxn]],"RXN-","ENZLOAD-"),Table38[name],Table38[flux],0)</f>
        <v>0</v>
      </c>
      <c r="T831" s="1" t="b">
        <f>AND(Table5[[#This Row],[ENZLOAD flux in kapp-slack.gms]]=0,Table5[[#This Row],[flux in kapp-slack.gms]]&lt;&gt;0,NOT(Table5[[#This Row],[spont or unknown?]]))</f>
        <v>0</v>
      </c>
      <c r="U831" s="1" t="b">
        <f>OR(_xlfn.TEXTAFTER(Table5[[#This Row],[rxn]],"-",-1)="SPONT",_xlfn.TEXTAFTER(Table5[[#This Row],[rxn]],"-",-1)="UNKNOWN")</f>
        <v>0</v>
      </c>
      <c r="V831" s="1">
        <f>_xlfn.XLOOKUP(SUBSTITUTE(Table5[[#This Row],[rxn]],"RXN-","ENZLOAD-"),Table4[rxn],Table4[ub],0)</f>
        <v>1.5184414900000001</v>
      </c>
      <c r="W831" s="1" t="b">
        <f>AND(Table5[[#This Row],[FVA ENZLOAD flux UB]]=0,Table5[[#This Row],[ENZ not made when it should be?]])</f>
        <v>0</v>
      </c>
    </row>
    <row r="832" spans="1:23" hidden="1">
      <c r="A832" s="1" t="s">
        <v>5310</v>
      </c>
      <c r="B832" s="1" t="str">
        <f>_xlfn.TEXTBEFORE(Table38[[#This Row],[all fluxes from kapp-slack]]," ",,,,"")</f>
        <v>ENZLOAD-ADPT_c_FWD-rt7825</v>
      </c>
      <c r="C832" s="1">
        <f>_xlfn.NUMBERVALUE(IFERROR(_xlfn.TEXTAFTER(Table38[[#This Row],[all fluxes from kapp-slack]]," ",-1,,,""),""))</f>
        <v>5.4957799999999996E-10</v>
      </c>
      <c r="F832" s="1" t="s">
        <v>7847</v>
      </c>
      <c r="G832" s="1" t="str">
        <f>_xlfn.TEXTBEFORE(Table5[[#This Row],[rxn     kapp_old        kapp_slack_ub   kapp_slack_lb]]," ")</f>
        <v>RXN-FACOA120tabc_x_FWD-PXA12</v>
      </c>
      <c r="H83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83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832" s="1">
        <f>_xlfn.NUMBERVALUE(_xlfn.TEXTAFTER(Table5[[#This Row],[rxn     kapp_old        kapp_slack_ub   kapp_slack_lb]]," ",-1))</f>
        <v>0</v>
      </c>
      <c r="K832" s="1">
        <f>_xlfn.XLOOKUP(SUBSTITUTE(Table5[[#This Row],[rxn]],"RXN-","ENZLOAD-"),ENZLOAD[name],ENZLOAD[flux],0)</f>
        <v>3.867517012E-8</v>
      </c>
      <c r="L832" s="1" t="str">
        <f>"'"&amp;Table5[[#This Row],[rxn]]&amp;"'"&amp;CHAR(9)&amp;IF(AND(Table5[[#This Row],[kapp_slack_ub]]&lt;&gt;0,Table5[[#This Row],[kapp_old]]&lt;$F$1),$F$1,Table5[[#This Row],[kapp_old]])</f>
        <v>'RXN-FACOA120tabc_x_FWD-PXA12'	27141.27779288</v>
      </c>
      <c r="M832" s="1">
        <f>_xlfn.XLOOKUP(Table5[[#This Row],[rxn]],Table3[name],Table3[flux],$F$1)</f>
        <v>27141.277792879999</v>
      </c>
      <c r="N832" s="1">
        <f>IFERROR(Table5[[#This Row],[min flux]]/Table5[[#This Row],[associated enzload]],"")</f>
        <v>701775265853.18091</v>
      </c>
      <c r="O832" s="1">
        <f>_xlfn.NUMBERVALUE(IF(Table5[[#This Row],[flux/enzload]]="","",ABS($N$1-Table5[[#This Row],[flux/enzload]])))</f>
        <v>698141051805.77295</v>
      </c>
      <c r="P832" s="1">
        <f>Table5[[#This Row],[kapp_old]]+IFERROR(((Table5[[#This Row],[kapp_slack_ub]]-Table5[[#This Row],[kapp_slack_lb]])/Table5[[#This Row],[associated enzload]]),0)</f>
        <v>27141.277792879999</v>
      </c>
      <c r="Q832" s="1" t="str">
        <f>"'"&amp;Table5[[#This Row],[rxn]]&amp;"'"&amp;CHAR(9)&amp;Table5[[#This Row],[kapp + (slack_ub - slack_lb)/enzload]]</f>
        <v>'RXN-FACOA120tabc_x_FWD-PXA12'	27141.27779288</v>
      </c>
      <c r="R832" s="1">
        <f>_xlfn.XLOOKUP(Table5[[#This Row],[rxn]],Table38[name],Table38[flux],0)</f>
        <v>0</v>
      </c>
      <c r="S832" s="1">
        <f>_xlfn.XLOOKUP(SUBSTITUTE(Table5[[#This Row],[rxn]],"RXN-","ENZLOAD-"),Table38[name],Table38[flux],0)</f>
        <v>0</v>
      </c>
      <c r="T832" s="1" t="b">
        <f>AND(Table5[[#This Row],[ENZLOAD flux in kapp-slack.gms]]=0,Table5[[#This Row],[flux in kapp-slack.gms]]&lt;&gt;0,NOT(Table5[[#This Row],[spont or unknown?]]))</f>
        <v>0</v>
      </c>
      <c r="U832" s="1" t="b">
        <f>OR(_xlfn.TEXTAFTER(Table5[[#This Row],[rxn]],"-",-1)="SPONT",_xlfn.TEXTAFTER(Table5[[#This Row],[rxn]],"-",-1)="UNKNOWN")</f>
        <v>0</v>
      </c>
      <c r="V832" s="1">
        <f>_xlfn.XLOOKUP(SUBSTITUTE(Table5[[#This Row],[rxn]],"RXN-","ENZLOAD-"),Table4[rxn],Table4[ub],0)</f>
        <v>0.25467071000000002</v>
      </c>
      <c r="W832" s="1" t="b">
        <f>AND(Table5[[#This Row],[FVA ENZLOAD flux UB]]=0,Table5[[#This Row],[ENZ not made when it should be?]])</f>
        <v>0</v>
      </c>
    </row>
    <row r="833" spans="1:23" hidden="1">
      <c r="A833" s="1" t="s">
        <v>5311</v>
      </c>
      <c r="B833" s="1" t="str">
        <f>_xlfn.TEXTBEFORE(Table38[[#This Row],[all fluxes from kapp-slack]]," ",,,,"")</f>
        <v>ENZLOAD-ADSL1r_c_FWD-rt7437</v>
      </c>
      <c r="C833" s="1">
        <f>_xlfn.NUMBERVALUE(IFERROR(_xlfn.TEXTAFTER(Table38[[#This Row],[all fluxes from kapp-slack]]," ",-1,,,""),""))</f>
        <v>1.6664410799999999E-7</v>
      </c>
      <c r="F833" s="1" t="s">
        <v>7848</v>
      </c>
      <c r="G833" s="1" t="str">
        <f>_xlfn.TEXTBEFORE(Table5[[#This Row],[rxn     kapp_old        kapp_slack_ub   kapp_slack_lb]]," ")</f>
        <v>RXN-FACOA140tabc_x_FWD-PXA12</v>
      </c>
      <c r="H83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83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833" s="1">
        <f>_xlfn.NUMBERVALUE(_xlfn.TEXTAFTER(Table5[[#This Row],[rxn     kapp_old        kapp_slack_ub   kapp_slack_lb]]," ",-1))</f>
        <v>0</v>
      </c>
      <c r="K833" s="1">
        <f>_xlfn.XLOOKUP(SUBSTITUTE(Table5[[#This Row],[rxn]],"RXN-","ENZLOAD-"),ENZLOAD[name],ENZLOAD[flux],0)</f>
        <v>3.867517012E-8</v>
      </c>
      <c r="L833" s="1" t="str">
        <f>"'"&amp;Table5[[#This Row],[rxn]]&amp;"'"&amp;CHAR(9)&amp;IF(AND(Table5[[#This Row],[kapp_slack_ub]]&lt;&gt;0,Table5[[#This Row],[kapp_old]]&lt;$F$1),$F$1,Table5[[#This Row],[kapp_old]])</f>
        <v>'RXN-FACOA140tabc_x_FWD-PXA12'	27141.27779288</v>
      </c>
      <c r="M833" s="1">
        <f>_xlfn.XLOOKUP(Table5[[#This Row],[rxn]],Table3[name],Table3[flux],$F$1)</f>
        <v>27141.277792879999</v>
      </c>
      <c r="N833" s="1">
        <f>IFERROR(Table5[[#This Row],[min flux]]/Table5[[#This Row],[associated enzload]],"")</f>
        <v>701775265853.18091</v>
      </c>
      <c r="O833" s="1">
        <f>_xlfn.NUMBERVALUE(IF(Table5[[#This Row],[flux/enzload]]="","",ABS($N$1-Table5[[#This Row],[flux/enzload]])))</f>
        <v>698141051805.77295</v>
      </c>
      <c r="P833" s="1">
        <f>Table5[[#This Row],[kapp_old]]+IFERROR(((Table5[[#This Row],[kapp_slack_ub]]-Table5[[#This Row],[kapp_slack_lb]])/Table5[[#This Row],[associated enzload]]),0)</f>
        <v>27141.277792879999</v>
      </c>
      <c r="Q833" s="1" t="str">
        <f>"'"&amp;Table5[[#This Row],[rxn]]&amp;"'"&amp;CHAR(9)&amp;Table5[[#This Row],[kapp + (slack_ub - slack_lb)/enzload]]</f>
        <v>'RXN-FACOA140tabc_x_FWD-PXA12'	27141.27779288</v>
      </c>
      <c r="R833" s="1">
        <f>_xlfn.XLOOKUP(Table5[[#This Row],[rxn]],Table38[name],Table38[flux],0)</f>
        <v>0</v>
      </c>
      <c r="S833" s="1">
        <f>_xlfn.XLOOKUP(SUBSTITUTE(Table5[[#This Row],[rxn]],"RXN-","ENZLOAD-"),Table38[name],Table38[flux],0)</f>
        <v>0</v>
      </c>
      <c r="T833" s="1" t="b">
        <f>AND(Table5[[#This Row],[ENZLOAD flux in kapp-slack.gms]]=0,Table5[[#This Row],[flux in kapp-slack.gms]]&lt;&gt;0,NOT(Table5[[#This Row],[spont or unknown?]]))</f>
        <v>0</v>
      </c>
      <c r="U833" s="1" t="b">
        <f>OR(_xlfn.TEXTAFTER(Table5[[#This Row],[rxn]],"-",-1)="SPONT",_xlfn.TEXTAFTER(Table5[[#This Row],[rxn]],"-",-1)="UNKNOWN")</f>
        <v>0</v>
      </c>
      <c r="V833" s="1">
        <f>_xlfn.XLOOKUP(SUBSTITUTE(Table5[[#This Row],[rxn]],"RXN-","ENZLOAD-"),Table4[rxn],Table4[ub],0)</f>
        <v>0.25467071000000002</v>
      </c>
      <c r="W833" s="1" t="b">
        <f>AND(Table5[[#This Row],[FVA ENZLOAD flux UB]]=0,Table5[[#This Row],[ENZ not made when it should be?]])</f>
        <v>0</v>
      </c>
    </row>
    <row r="834" spans="1:23" hidden="1">
      <c r="A834" s="1" t="s">
        <v>5312</v>
      </c>
      <c r="B834" s="1" t="str">
        <f>_xlfn.TEXTBEFORE(Table38[[#This Row],[all fluxes from kapp-slack]]," ",,,,"")</f>
        <v>ENZLOAD-ADSL2i_c_FWD-rt7437</v>
      </c>
      <c r="C834" s="1">
        <f>_xlfn.NUMBERVALUE(IFERROR(_xlfn.TEXTAFTER(Table38[[#This Row],[all fluxes from kapp-slack]]," ",-1,,,""),""))</f>
        <v>2.4621416199999999E-7</v>
      </c>
      <c r="F834" s="1" t="s">
        <v>7849</v>
      </c>
      <c r="G834" s="1" t="str">
        <f>_xlfn.TEXTBEFORE(Table5[[#This Row],[rxn     kapp_old        kapp_slack_ub   kapp_slack_lb]]," ")</f>
        <v>RXN-FACOA160tabc_x_FWD-PXA12</v>
      </c>
      <c r="H83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83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834" s="1">
        <f>_xlfn.NUMBERVALUE(_xlfn.TEXTAFTER(Table5[[#This Row],[rxn     kapp_old        kapp_slack_ub   kapp_slack_lb]]," ",-1))</f>
        <v>0</v>
      </c>
      <c r="K834" s="1">
        <f>_xlfn.XLOOKUP(SUBSTITUTE(Table5[[#This Row],[rxn]],"RXN-","ENZLOAD-"),ENZLOAD[name],ENZLOAD[flux],0)</f>
        <v>3.867517012E-8</v>
      </c>
      <c r="L834" s="1" t="str">
        <f>"'"&amp;Table5[[#This Row],[rxn]]&amp;"'"&amp;CHAR(9)&amp;IF(AND(Table5[[#This Row],[kapp_slack_ub]]&lt;&gt;0,Table5[[#This Row],[kapp_old]]&lt;$F$1),$F$1,Table5[[#This Row],[kapp_old]])</f>
        <v>'RXN-FACOA160tabc_x_FWD-PXA12'	27141.27779288</v>
      </c>
      <c r="M834" s="1">
        <f>_xlfn.XLOOKUP(Table5[[#This Row],[rxn]],Table3[name],Table3[flux],$F$1)</f>
        <v>27141.277792879999</v>
      </c>
      <c r="N834" s="1">
        <f>IFERROR(Table5[[#This Row],[min flux]]/Table5[[#This Row],[associated enzload]],"")</f>
        <v>701775265853.18091</v>
      </c>
      <c r="O834" s="1">
        <f>_xlfn.NUMBERVALUE(IF(Table5[[#This Row],[flux/enzload]]="","",ABS($N$1-Table5[[#This Row],[flux/enzload]])))</f>
        <v>698141051805.77295</v>
      </c>
      <c r="P834" s="1">
        <f>Table5[[#This Row],[kapp_old]]+IFERROR(((Table5[[#This Row],[kapp_slack_ub]]-Table5[[#This Row],[kapp_slack_lb]])/Table5[[#This Row],[associated enzload]]),0)</f>
        <v>27141.277792879999</v>
      </c>
      <c r="Q834" s="1" t="str">
        <f>"'"&amp;Table5[[#This Row],[rxn]]&amp;"'"&amp;CHAR(9)&amp;Table5[[#This Row],[kapp + (slack_ub - slack_lb)/enzload]]</f>
        <v>'RXN-FACOA160tabc_x_FWD-PXA12'	27141.27779288</v>
      </c>
      <c r="R834" s="1">
        <f>_xlfn.XLOOKUP(Table5[[#This Row],[rxn]],Table38[name],Table38[flux],0)</f>
        <v>0</v>
      </c>
      <c r="S834" s="1">
        <f>_xlfn.XLOOKUP(SUBSTITUTE(Table5[[#This Row],[rxn]],"RXN-","ENZLOAD-"),Table38[name],Table38[flux],0)</f>
        <v>0</v>
      </c>
      <c r="T834" s="1" t="b">
        <f>AND(Table5[[#This Row],[ENZLOAD flux in kapp-slack.gms]]=0,Table5[[#This Row],[flux in kapp-slack.gms]]&lt;&gt;0,NOT(Table5[[#This Row],[spont or unknown?]]))</f>
        <v>0</v>
      </c>
      <c r="U834" s="1" t="b">
        <f>OR(_xlfn.TEXTAFTER(Table5[[#This Row],[rxn]],"-",-1)="SPONT",_xlfn.TEXTAFTER(Table5[[#This Row],[rxn]],"-",-1)="UNKNOWN")</f>
        <v>0</v>
      </c>
      <c r="V834" s="1">
        <f>_xlfn.XLOOKUP(SUBSTITUTE(Table5[[#This Row],[rxn]],"RXN-","ENZLOAD-"),Table4[rxn],Table4[ub],0)</f>
        <v>0.25467071000000002</v>
      </c>
      <c r="W834" s="1" t="b">
        <f>AND(Table5[[#This Row],[FVA ENZLOAD flux UB]]=0,Table5[[#This Row],[ENZ not made when it should be?]])</f>
        <v>0</v>
      </c>
    </row>
    <row r="835" spans="1:23" hidden="1">
      <c r="A835" s="1" t="s">
        <v>5313</v>
      </c>
      <c r="B835" s="1" t="str">
        <f>_xlfn.TEXTBEFORE(Table38[[#This Row],[all fluxes from kapp-slack]]," ",,,,"")</f>
        <v>ENZLOAD-AGPAT_rm_FWD-rt2059_rm</v>
      </c>
      <c r="C835" s="1">
        <f>_xlfn.NUMBERVALUE(IFERROR(_xlfn.TEXTAFTER(Table38[[#This Row],[all fluxes from kapp-slack]]," ",-1,,,""),""))</f>
        <v>8.3113641999999997E-8</v>
      </c>
      <c r="F835" s="1" t="s">
        <v>7850</v>
      </c>
      <c r="G835" s="1" t="str">
        <f>_xlfn.TEXTBEFORE(Table5[[#This Row],[rxn     kapp_old        kapp_slack_ub   kapp_slack_lb]]," ")</f>
        <v>RXN-FACOA161tabc_x_FWD-PXA12</v>
      </c>
      <c r="H83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83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835" s="1">
        <f>_xlfn.NUMBERVALUE(_xlfn.TEXTAFTER(Table5[[#This Row],[rxn     kapp_old        kapp_slack_ub   kapp_slack_lb]]," ",-1))</f>
        <v>0</v>
      </c>
      <c r="K835" s="1">
        <f>_xlfn.XLOOKUP(SUBSTITUTE(Table5[[#This Row],[rxn]],"RXN-","ENZLOAD-"),ENZLOAD[name],ENZLOAD[flux],0)</f>
        <v>3.867517012E-8</v>
      </c>
      <c r="L835" s="1" t="str">
        <f>"'"&amp;Table5[[#This Row],[rxn]]&amp;"'"&amp;CHAR(9)&amp;IF(AND(Table5[[#This Row],[kapp_slack_ub]]&lt;&gt;0,Table5[[#This Row],[kapp_old]]&lt;$F$1),$F$1,Table5[[#This Row],[kapp_old]])</f>
        <v>'RXN-FACOA161tabc_x_FWD-PXA12'	27141.27779288</v>
      </c>
      <c r="M835" s="1">
        <f>_xlfn.XLOOKUP(Table5[[#This Row],[rxn]],Table3[name],Table3[flux],$F$1)</f>
        <v>27141.277792879999</v>
      </c>
      <c r="N835" s="1">
        <f>IFERROR(Table5[[#This Row],[min flux]]/Table5[[#This Row],[associated enzload]],"")</f>
        <v>701775265853.18091</v>
      </c>
      <c r="O835" s="1">
        <f>_xlfn.NUMBERVALUE(IF(Table5[[#This Row],[flux/enzload]]="","",ABS($N$1-Table5[[#This Row],[flux/enzload]])))</f>
        <v>698141051805.77295</v>
      </c>
      <c r="P835" s="1">
        <f>Table5[[#This Row],[kapp_old]]+IFERROR(((Table5[[#This Row],[kapp_slack_ub]]-Table5[[#This Row],[kapp_slack_lb]])/Table5[[#This Row],[associated enzload]]),0)</f>
        <v>27141.277792879999</v>
      </c>
      <c r="Q835" s="1" t="str">
        <f>"'"&amp;Table5[[#This Row],[rxn]]&amp;"'"&amp;CHAR(9)&amp;Table5[[#This Row],[kapp + (slack_ub - slack_lb)/enzload]]</f>
        <v>'RXN-FACOA161tabc_x_FWD-PXA12'	27141.27779288</v>
      </c>
      <c r="R835" s="1">
        <f>_xlfn.XLOOKUP(Table5[[#This Row],[rxn]],Table38[name],Table38[flux],0)</f>
        <v>0</v>
      </c>
      <c r="S835" s="1">
        <f>_xlfn.XLOOKUP(SUBSTITUTE(Table5[[#This Row],[rxn]],"RXN-","ENZLOAD-"),Table38[name],Table38[flux],0)</f>
        <v>0</v>
      </c>
      <c r="T835" s="1" t="b">
        <f>AND(Table5[[#This Row],[ENZLOAD flux in kapp-slack.gms]]=0,Table5[[#This Row],[flux in kapp-slack.gms]]&lt;&gt;0,NOT(Table5[[#This Row],[spont or unknown?]]))</f>
        <v>0</v>
      </c>
      <c r="U835" s="1" t="b">
        <f>OR(_xlfn.TEXTAFTER(Table5[[#This Row],[rxn]],"-",-1)="SPONT",_xlfn.TEXTAFTER(Table5[[#This Row],[rxn]],"-",-1)="UNKNOWN")</f>
        <v>0</v>
      </c>
      <c r="V835" s="1">
        <f>_xlfn.XLOOKUP(SUBSTITUTE(Table5[[#This Row],[rxn]],"RXN-","ENZLOAD-"),Table4[rxn],Table4[ub],0)</f>
        <v>0.25467071000000002</v>
      </c>
      <c r="W835" s="1" t="b">
        <f>AND(Table5[[#This Row],[FVA ENZLOAD flux UB]]=0,Table5[[#This Row],[ENZ not made when it should be?]])</f>
        <v>0</v>
      </c>
    </row>
    <row r="836" spans="1:23" hidden="1">
      <c r="A836" s="1" t="s">
        <v>5314</v>
      </c>
      <c r="B836" s="1" t="str">
        <f>_xlfn.TEXTBEFORE(Table38[[#This Row],[all fluxes from kapp-slack]]," ",,,,"")</f>
        <v>ENZLOAD-AIRC1_c_FWD-rt3764</v>
      </c>
      <c r="C836" s="1">
        <f>_xlfn.NUMBERVALUE(IFERROR(_xlfn.TEXTAFTER(Table38[[#This Row],[all fluxes from kapp-slack]]," ",-1,,,""),""))</f>
        <v>9.5990902000000002E-7</v>
      </c>
      <c r="F836" s="1" t="s">
        <v>7851</v>
      </c>
      <c r="G836" s="1" t="str">
        <f>_xlfn.TEXTBEFORE(Table5[[#This Row],[rxn     kapp_old        kapp_slack_ub   kapp_slack_lb]]," ")</f>
        <v>RXN-FACOA180tabc_x_FWD-PXA12</v>
      </c>
      <c r="H83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83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836" s="1">
        <f>_xlfn.NUMBERVALUE(_xlfn.TEXTAFTER(Table5[[#This Row],[rxn     kapp_old        kapp_slack_ub   kapp_slack_lb]]," ",-1))</f>
        <v>0</v>
      </c>
      <c r="K836" s="1">
        <f>_xlfn.XLOOKUP(SUBSTITUTE(Table5[[#This Row],[rxn]],"RXN-","ENZLOAD-"),ENZLOAD[name],ENZLOAD[flux],0)</f>
        <v>3.867517012E-8</v>
      </c>
      <c r="L836" s="1" t="str">
        <f>"'"&amp;Table5[[#This Row],[rxn]]&amp;"'"&amp;CHAR(9)&amp;IF(AND(Table5[[#This Row],[kapp_slack_ub]]&lt;&gt;0,Table5[[#This Row],[kapp_old]]&lt;$F$1),$F$1,Table5[[#This Row],[kapp_old]])</f>
        <v>'RXN-FACOA180tabc_x_FWD-PXA12'	27141.27779288</v>
      </c>
      <c r="M836" s="1">
        <f>_xlfn.XLOOKUP(Table5[[#This Row],[rxn]],Table3[name],Table3[flux],$F$1)</f>
        <v>27141.277792879999</v>
      </c>
      <c r="N836" s="1">
        <f>IFERROR(Table5[[#This Row],[min flux]]/Table5[[#This Row],[associated enzload]],"")</f>
        <v>701775265853.18091</v>
      </c>
      <c r="O836" s="1">
        <f>_xlfn.NUMBERVALUE(IF(Table5[[#This Row],[flux/enzload]]="","",ABS($N$1-Table5[[#This Row],[flux/enzload]])))</f>
        <v>698141051805.77295</v>
      </c>
      <c r="P836" s="1">
        <f>Table5[[#This Row],[kapp_old]]+IFERROR(((Table5[[#This Row],[kapp_slack_ub]]-Table5[[#This Row],[kapp_slack_lb]])/Table5[[#This Row],[associated enzload]]),0)</f>
        <v>27141.277792879999</v>
      </c>
      <c r="Q836" s="1" t="str">
        <f>"'"&amp;Table5[[#This Row],[rxn]]&amp;"'"&amp;CHAR(9)&amp;Table5[[#This Row],[kapp + (slack_ub - slack_lb)/enzload]]</f>
        <v>'RXN-FACOA180tabc_x_FWD-PXA12'	27141.27779288</v>
      </c>
      <c r="R836" s="1">
        <f>_xlfn.XLOOKUP(Table5[[#This Row],[rxn]],Table38[name],Table38[flux],0)</f>
        <v>0</v>
      </c>
      <c r="S836" s="1">
        <f>_xlfn.XLOOKUP(SUBSTITUTE(Table5[[#This Row],[rxn]],"RXN-","ENZLOAD-"),Table38[name],Table38[flux],0)</f>
        <v>0</v>
      </c>
      <c r="T836" s="1" t="b">
        <f>AND(Table5[[#This Row],[ENZLOAD flux in kapp-slack.gms]]=0,Table5[[#This Row],[flux in kapp-slack.gms]]&lt;&gt;0,NOT(Table5[[#This Row],[spont or unknown?]]))</f>
        <v>0</v>
      </c>
      <c r="U836" s="1" t="b">
        <f>OR(_xlfn.TEXTAFTER(Table5[[#This Row],[rxn]],"-",-1)="SPONT",_xlfn.TEXTAFTER(Table5[[#This Row],[rxn]],"-",-1)="UNKNOWN")</f>
        <v>0</v>
      </c>
      <c r="V836" s="1">
        <f>_xlfn.XLOOKUP(SUBSTITUTE(Table5[[#This Row],[rxn]],"RXN-","ENZLOAD-"),Table4[rxn],Table4[ub],0)</f>
        <v>0.25467071000000002</v>
      </c>
      <c r="W836" s="1" t="b">
        <f>AND(Table5[[#This Row],[FVA ENZLOAD flux UB]]=0,Table5[[#This Row],[ENZ not made when it should be?]])</f>
        <v>0</v>
      </c>
    </row>
    <row r="837" spans="1:23" hidden="1">
      <c r="A837" s="1" t="s">
        <v>5315</v>
      </c>
      <c r="B837" s="1" t="str">
        <f>_xlfn.TEXTBEFORE(Table38[[#This Row],[all fluxes from kapp-slack]]," ",,,,"")</f>
        <v>ENZLOAD-AKGDH_m_FWD-KGDCPLX</v>
      </c>
      <c r="C837" s="1">
        <f>_xlfn.NUMBERVALUE(IFERROR(_xlfn.TEXTAFTER(Table38[[#This Row],[all fluxes from kapp-slack]]," ",-1,,,""),""))</f>
        <v>1.3949100000000001E-10</v>
      </c>
      <c r="F837" s="1" t="s">
        <v>7852</v>
      </c>
      <c r="G837" s="1" t="str">
        <f>_xlfn.TEXTBEFORE(Table5[[#This Row],[rxn     kapp_old        kapp_slack_ub   kapp_slack_lb]]," ")</f>
        <v>RXN-FACOA181tabc_x_FWD-PXA12</v>
      </c>
      <c r="H83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83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837" s="1">
        <f>_xlfn.NUMBERVALUE(_xlfn.TEXTAFTER(Table5[[#This Row],[rxn     kapp_old        kapp_slack_ub   kapp_slack_lb]]," ",-1))</f>
        <v>0</v>
      </c>
      <c r="K837" s="1">
        <f>_xlfn.XLOOKUP(SUBSTITUTE(Table5[[#This Row],[rxn]],"RXN-","ENZLOAD-"),ENZLOAD[name],ENZLOAD[flux],0)</f>
        <v>3.867517012E-8</v>
      </c>
      <c r="L837" s="1" t="str">
        <f>"'"&amp;Table5[[#This Row],[rxn]]&amp;"'"&amp;CHAR(9)&amp;IF(AND(Table5[[#This Row],[kapp_slack_ub]]&lt;&gt;0,Table5[[#This Row],[kapp_old]]&lt;$F$1),$F$1,Table5[[#This Row],[kapp_old]])</f>
        <v>'RXN-FACOA181tabc_x_FWD-PXA12'	27141.27779288</v>
      </c>
      <c r="M837" s="1">
        <f>_xlfn.XLOOKUP(Table5[[#This Row],[rxn]],Table3[name],Table3[flux],$F$1)</f>
        <v>27141.277792879999</v>
      </c>
      <c r="N837" s="1">
        <f>IFERROR(Table5[[#This Row],[min flux]]/Table5[[#This Row],[associated enzload]],"")</f>
        <v>701775265853.18091</v>
      </c>
      <c r="O837" s="1">
        <f>_xlfn.NUMBERVALUE(IF(Table5[[#This Row],[flux/enzload]]="","",ABS($N$1-Table5[[#This Row],[flux/enzload]])))</f>
        <v>698141051805.77295</v>
      </c>
      <c r="P837" s="1">
        <f>Table5[[#This Row],[kapp_old]]+IFERROR(((Table5[[#This Row],[kapp_slack_ub]]-Table5[[#This Row],[kapp_slack_lb]])/Table5[[#This Row],[associated enzload]]),0)</f>
        <v>27141.277792879999</v>
      </c>
      <c r="Q837" s="1" t="str">
        <f>"'"&amp;Table5[[#This Row],[rxn]]&amp;"'"&amp;CHAR(9)&amp;Table5[[#This Row],[kapp + (slack_ub - slack_lb)/enzload]]</f>
        <v>'RXN-FACOA181tabc_x_FWD-PXA12'	27141.27779288</v>
      </c>
      <c r="R837" s="1">
        <f>_xlfn.XLOOKUP(Table5[[#This Row],[rxn]],Table38[name],Table38[flux],0)</f>
        <v>0</v>
      </c>
      <c r="S837" s="1">
        <f>_xlfn.XLOOKUP(SUBSTITUTE(Table5[[#This Row],[rxn]],"RXN-","ENZLOAD-"),Table38[name],Table38[flux],0)</f>
        <v>0</v>
      </c>
      <c r="T837" s="1" t="b">
        <f>AND(Table5[[#This Row],[ENZLOAD flux in kapp-slack.gms]]=0,Table5[[#This Row],[flux in kapp-slack.gms]]&lt;&gt;0,NOT(Table5[[#This Row],[spont or unknown?]]))</f>
        <v>0</v>
      </c>
      <c r="U837" s="1" t="b">
        <f>OR(_xlfn.TEXTAFTER(Table5[[#This Row],[rxn]],"-",-1)="SPONT",_xlfn.TEXTAFTER(Table5[[#This Row],[rxn]],"-",-1)="UNKNOWN")</f>
        <v>0</v>
      </c>
      <c r="V837" s="1">
        <f>_xlfn.XLOOKUP(SUBSTITUTE(Table5[[#This Row],[rxn]],"RXN-","ENZLOAD-"),Table4[rxn],Table4[ub],0)</f>
        <v>0.25467071000000002</v>
      </c>
      <c r="W837" s="1" t="b">
        <f>AND(Table5[[#This Row],[FVA ENZLOAD flux UB]]=0,Table5[[#This Row],[ENZ not made when it should be?]])</f>
        <v>0</v>
      </c>
    </row>
    <row r="838" spans="1:23" hidden="1">
      <c r="A838" s="1" t="s">
        <v>5316</v>
      </c>
      <c r="B838" s="1" t="str">
        <f>_xlfn.TEXTBEFORE(Table38[[#This Row],[all fluxes from kapp-slack]]," ",,,,"")</f>
        <v>ENZLOAD-AKGMALta_m_FWD-rt2267</v>
      </c>
      <c r="C838" s="1">
        <f>_xlfn.NUMBERVALUE(IFERROR(_xlfn.TEXTAFTER(Table38[[#This Row],[all fluxes from kapp-slack]]," ",-1,,,""),""))</f>
        <v>1.7590970500000001E-7</v>
      </c>
      <c r="F838" s="1" t="s">
        <v>7853</v>
      </c>
      <c r="G838" s="1" t="str">
        <f>_xlfn.TEXTBEFORE(Table5[[#This Row],[rxn     kapp_old        kapp_slack_ub   kapp_slack_lb]]," ")</f>
        <v>RXN-FACOA182tabc_x_FWD-PXA12</v>
      </c>
      <c r="H83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83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838" s="1">
        <f>_xlfn.NUMBERVALUE(_xlfn.TEXTAFTER(Table5[[#This Row],[rxn     kapp_old        kapp_slack_ub   kapp_slack_lb]]," ",-1))</f>
        <v>0</v>
      </c>
      <c r="K838" s="1">
        <f>_xlfn.XLOOKUP(SUBSTITUTE(Table5[[#This Row],[rxn]],"RXN-","ENZLOAD-"),ENZLOAD[name],ENZLOAD[flux],0)</f>
        <v>3.867517012E-8</v>
      </c>
      <c r="L838" s="1" t="str">
        <f>"'"&amp;Table5[[#This Row],[rxn]]&amp;"'"&amp;CHAR(9)&amp;IF(AND(Table5[[#This Row],[kapp_slack_ub]]&lt;&gt;0,Table5[[#This Row],[kapp_old]]&lt;$F$1),$F$1,Table5[[#This Row],[kapp_old]])</f>
        <v>'RXN-FACOA182tabc_x_FWD-PXA12'	27141.27779288</v>
      </c>
      <c r="M838" s="1">
        <f>_xlfn.XLOOKUP(Table5[[#This Row],[rxn]],Table3[name],Table3[flux],$F$1)</f>
        <v>27141.277792879999</v>
      </c>
      <c r="N838" s="1">
        <f>IFERROR(Table5[[#This Row],[min flux]]/Table5[[#This Row],[associated enzload]],"")</f>
        <v>701775265853.18091</v>
      </c>
      <c r="O838" s="1">
        <f>_xlfn.NUMBERVALUE(IF(Table5[[#This Row],[flux/enzload]]="","",ABS($N$1-Table5[[#This Row],[flux/enzload]])))</f>
        <v>698141051805.77295</v>
      </c>
      <c r="P838" s="1">
        <f>Table5[[#This Row],[kapp_old]]+IFERROR(((Table5[[#This Row],[kapp_slack_ub]]-Table5[[#This Row],[kapp_slack_lb]])/Table5[[#This Row],[associated enzload]]),0)</f>
        <v>27141.277792879999</v>
      </c>
      <c r="Q838" s="1" t="str">
        <f>"'"&amp;Table5[[#This Row],[rxn]]&amp;"'"&amp;CHAR(9)&amp;Table5[[#This Row],[kapp + (slack_ub - slack_lb)/enzload]]</f>
        <v>'RXN-FACOA182tabc_x_FWD-PXA12'	27141.27779288</v>
      </c>
      <c r="R838" s="1">
        <f>_xlfn.XLOOKUP(Table5[[#This Row],[rxn]],Table38[name],Table38[flux],0)</f>
        <v>0</v>
      </c>
      <c r="S838" s="1">
        <f>_xlfn.XLOOKUP(SUBSTITUTE(Table5[[#This Row],[rxn]],"RXN-","ENZLOAD-"),Table38[name],Table38[flux],0)</f>
        <v>0</v>
      </c>
      <c r="T838" s="1" t="b">
        <f>AND(Table5[[#This Row],[ENZLOAD flux in kapp-slack.gms]]=0,Table5[[#This Row],[flux in kapp-slack.gms]]&lt;&gt;0,NOT(Table5[[#This Row],[spont or unknown?]]))</f>
        <v>0</v>
      </c>
      <c r="U838" s="1" t="b">
        <f>OR(_xlfn.TEXTAFTER(Table5[[#This Row],[rxn]],"-",-1)="SPONT",_xlfn.TEXTAFTER(Table5[[#This Row],[rxn]],"-",-1)="UNKNOWN")</f>
        <v>0</v>
      </c>
      <c r="V838" s="1">
        <f>_xlfn.XLOOKUP(SUBSTITUTE(Table5[[#This Row],[rxn]],"RXN-","ENZLOAD-"),Table4[rxn],Table4[ub],0)</f>
        <v>0.25467071000000002</v>
      </c>
      <c r="W838" s="1" t="b">
        <f>AND(Table5[[#This Row],[FVA ENZLOAD flux UB]]=0,Table5[[#This Row],[ENZ not made when it should be?]])</f>
        <v>0</v>
      </c>
    </row>
    <row r="839" spans="1:23" hidden="1">
      <c r="A839" s="1" t="s">
        <v>5317</v>
      </c>
      <c r="B839" s="1" t="str">
        <f>_xlfn.TEXTBEFORE(Table38[[#This Row],[all fluxes from kapp-slack]]," ",,,,"")</f>
        <v>ENZLOAD-ALDD2y_c_FWD-rt2756_c</v>
      </c>
      <c r="C839" s="1">
        <f>_xlfn.NUMBERVALUE(IFERROR(_xlfn.TEXTAFTER(Table38[[#This Row],[all fluxes from kapp-slack]]," ",-1,,,""),""))</f>
        <v>1.2422642074E-5</v>
      </c>
      <c r="F839" s="1" t="s">
        <v>7854</v>
      </c>
      <c r="G839" s="1" t="str">
        <f>_xlfn.TEXTBEFORE(Table5[[#This Row],[rxn     kapp_old        kapp_slack_ub   kapp_slack_lb]]," ")</f>
        <v>RXN-FACOA183tabc_x_FWD-PXA12</v>
      </c>
      <c r="H83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83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839" s="1">
        <f>_xlfn.NUMBERVALUE(_xlfn.TEXTAFTER(Table5[[#This Row],[rxn     kapp_old        kapp_slack_ub   kapp_slack_lb]]," ",-1))</f>
        <v>0</v>
      </c>
      <c r="K839" s="1">
        <f>_xlfn.XLOOKUP(SUBSTITUTE(Table5[[#This Row],[rxn]],"RXN-","ENZLOAD-"),ENZLOAD[name],ENZLOAD[flux],0)</f>
        <v>3.867517012E-8</v>
      </c>
      <c r="L839" s="1" t="str">
        <f>"'"&amp;Table5[[#This Row],[rxn]]&amp;"'"&amp;CHAR(9)&amp;IF(AND(Table5[[#This Row],[kapp_slack_ub]]&lt;&gt;0,Table5[[#This Row],[kapp_old]]&lt;$F$1),$F$1,Table5[[#This Row],[kapp_old]])</f>
        <v>'RXN-FACOA183tabc_x_FWD-PXA12'	27141.27779288</v>
      </c>
      <c r="M839" s="1">
        <f>_xlfn.XLOOKUP(Table5[[#This Row],[rxn]],Table3[name],Table3[flux],$F$1)</f>
        <v>27141.277792879999</v>
      </c>
      <c r="N839" s="1">
        <f>IFERROR(Table5[[#This Row],[min flux]]/Table5[[#This Row],[associated enzload]],"")</f>
        <v>701775265853.18091</v>
      </c>
      <c r="O839" s="1">
        <f>_xlfn.NUMBERVALUE(IF(Table5[[#This Row],[flux/enzload]]="","",ABS($N$1-Table5[[#This Row],[flux/enzload]])))</f>
        <v>698141051805.77295</v>
      </c>
      <c r="P839" s="1">
        <f>Table5[[#This Row],[kapp_old]]+IFERROR(((Table5[[#This Row],[kapp_slack_ub]]-Table5[[#This Row],[kapp_slack_lb]])/Table5[[#This Row],[associated enzload]]),0)</f>
        <v>27141.277792879999</v>
      </c>
      <c r="Q839" s="1" t="str">
        <f>"'"&amp;Table5[[#This Row],[rxn]]&amp;"'"&amp;CHAR(9)&amp;Table5[[#This Row],[kapp + (slack_ub - slack_lb)/enzload]]</f>
        <v>'RXN-FACOA183tabc_x_FWD-PXA12'	27141.27779288</v>
      </c>
      <c r="R839" s="1">
        <f>_xlfn.XLOOKUP(Table5[[#This Row],[rxn]],Table38[name],Table38[flux],0)</f>
        <v>0</v>
      </c>
      <c r="S839" s="1">
        <f>_xlfn.XLOOKUP(SUBSTITUTE(Table5[[#This Row],[rxn]],"RXN-","ENZLOAD-"),Table38[name],Table38[flux],0)</f>
        <v>0</v>
      </c>
      <c r="T839" s="1" t="b">
        <f>AND(Table5[[#This Row],[ENZLOAD flux in kapp-slack.gms]]=0,Table5[[#This Row],[flux in kapp-slack.gms]]&lt;&gt;0,NOT(Table5[[#This Row],[spont or unknown?]]))</f>
        <v>0</v>
      </c>
      <c r="U839" s="1" t="b">
        <f>OR(_xlfn.TEXTAFTER(Table5[[#This Row],[rxn]],"-",-1)="SPONT",_xlfn.TEXTAFTER(Table5[[#This Row],[rxn]],"-",-1)="UNKNOWN")</f>
        <v>0</v>
      </c>
      <c r="V839" s="1">
        <f>_xlfn.XLOOKUP(SUBSTITUTE(Table5[[#This Row],[rxn]],"RXN-","ENZLOAD-"),Table4[rxn],Table4[ub],0)</f>
        <v>0.25467071000000002</v>
      </c>
      <c r="W839" s="1" t="b">
        <f>AND(Table5[[#This Row],[FVA ENZLOAD flux UB]]=0,Table5[[#This Row],[ENZ not made when it should be?]])</f>
        <v>0</v>
      </c>
    </row>
    <row r="840" spans="1:23" hidden="1">
      <c r="A840" s="1" t="s">
        <v>5318</v>
      </c>
      <c r="B840" s="1" t="str">
        <f>_xlfn.TEXTBEFORE(Table38[[#This Row],[all fluxes from kapp-slack]]," ",,,,"")</f>
        <v>ENZLOAD-ARGSL_c_FWD-rt3236</v>
      </c>
      <c r="C840" s="1">
        <f>_xlfn.NUMBERVALUE(IFERROR(_xlfn.TEXTAFTER(Table38[[#This Row],[all fluxes from kapp-slack]]," ",-1,,,""),""))</f>
        <v>6.4706454200000004E-7</v>
      </c>
      <c r="F840" s="1" t="s">
        <v>7855</v>
      </c>
      <c r="G840" s="1" t="str">
        <f>_xlfn.TEXTBEFORE(Table5[[#This Row],[rxn     kapp_old        kapp_slack_ub   kapp_slack_lb]]," ")</f>
        <v>RXN-FACOA200tabc_x_FWD-PXA12</v>
      </c>
      <c r="H84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84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840" s="1">
        <f>_xlfn.NUMBERVALUE(_xlfn.TEXTAFTER(Table5[[#This Row],[rxn     kapp_old        kapp_slack_ub   kapp_slack_lb]]," ",-1))</f>
        <v>0</v>
      </c>
      <c r="K840" s="1">
        <f>_xlfn.XLOOKUP(SUBSTITUTE(Table5[[#This Row],[rxn]],"RXN-","ENZLOAD-"),ENZLOAD[name],ENZLOAD[flux],0)</f>
        <v>3.867517012E-8</v>
      </c>
      <c r="L840" s="1" t="str">
        <f>"'"&amp;Table5[[#This Row],[rxn]]&amp;"'"&amp;CHAR(9)&amp;IF(AND(Table5[[#This Row],[kapp_slack_ub]]&lt;&gt;0,Table5[[#This Row],[kapp_old]]&lt;$F$1),$F$1,Table5[[#This Row],[kapp_old]])</f>
        <v>'RXN-FACOA200tabc_x_FWD-PXA12'	27141.27779288</v>
      </c>
      <c r="M840" s="1">
        <f>_xlfn.XLOOKUP(Table5[[#This Row],[rxn]],Table3[name],Table3[flux],$F$1)</f>
        <v>27141.277792879999</v>
      </c>
      <c r="N840" s="1">
        <f>IFERROR(Table5[[#This Row],[min flux]]/Table5[[#This Row],[associated enzload]],"")</f>
        <v>701775265853.18091</v>
      </c>
      <c r="O840" s="1">
        <f>_xlfn.NUMBERVALUE(IF(Table5[[#This Row],[flux/enzload]]="","",ABS($N$1-Table5[[#This Row],[flux/enzload]])))</f>
        <v>698141051805.77295</v>
      </c>
      <c r="P840" s="1">
        <f>Table5[[#This Row],[kapp_old]]+IFERROR(((Table5[[#This Row],[kapp_slack_ub]]-Table5[[#This Row],[kapp_slack_lb]])/Table5[[#This Row],[associated enzload]]),0)</f>
        <v>27141.277792879999</v>
      </c>
      <c r="Q840" s="1" t="str">
        <f>"'"&amp;Table5[[#This Row],[rxn]]&amp;"'"&amp;CHAR(9)&amp;Table5[[#This Row],[kapp + (slack_ub - slack_lb)/enzload]]</f>
        <v>'RXN-FACOA200tabc_x_FWD-PXA12'	27141.27779288</v>
      </c>
      <c r="R840" s="1">
        <f>_xlfn.XLOOKUP(Table5[[#This Row],[rxn]],Table38[name],Table38[flux],0)</f>
        <v>0</v>
      </c>
      <c r="S840" s="1">
        <f>_xlfn.XLOOKUP(SUBSTITUTE(Table5[[#This Row],[rxn]],"RXN-","ENZLOAD-"),Table38[name],Table38[flux],0)</f>
        <v>0</v>
      </c>
      <c r="T840" s="1" t="b">
        <f>AND(Table5[[#This Row],[ENZLOAD flux in kapp-slack.gms]]=0,Table5[[#This Row],[flux in kapp-slack.gms]]&lt;&gt;0,NOT(Table5[[#This Row],[spont or unknown?]]))</f>
        <v>0</v>
      </c>
      <c r="U840" s="1" t="b">
        <f>OR(_xlfn.TEXTAFTER(Table5[[#This Row],[rxn]],"-",-1)="SPONT",_xlfn.TEXTAFTER(Table5[[#This Row],[rxn]],"-",-1)="UNKNOWN")</f>
        <v>0</v>
      </c>
      <c r="V840" s="1">
        <f>_xlfn.XLOOKUP(SUBSTITUTE(Table5[[#This Row],[rxn]],"RXN-","ENZLOAD-"),Table4[rxn],Table4[ub],0)</f>
        <v>0.25467071000000002</v>
      </c>
      <c r="W840" s="1" t="b">
        <f>AND(Table5[[#This Row],[FVA ENZLOAD flux UB]]=0,Table5[[#This Row],[ENZ not made when it should be?]])</f>
        <v>0</v>
      </c>
    </row>
    <row r="841" spans="1:23" hidden="1">
      <c r="A841" s="1" t="s">
        <v>5319</v>
      </c>
      <c r="B841" s="1" t="str">
        <f>_xlfn.TEXTBEFORE(Table38[[#This Row],[all fluxes from kapp-slack]]," ",,,,"")</f>
        <v>ENZLOAD-ARGSS_c_FWD-rt7828</v>
      </c>
      <c r="C841" s="1">
        <f>_xlfn.NUMBERVALUE(IFERROR(_xlfn.TEXTAFTER(Table38[[#This Row],[all fluxes from kapp-slack]]," ",-1,,,""),""))</f>
        <v>9.6894504299999997E-7</v>
      </c>
      <c r="F841" s="1" t="s">
        <v>7856</v>
      </c>
      <c r="G841" s="1" t="str">
        <f>_xlfn.TEXTBEFORE(Table5[[#This Row],[rxn     kapp_old        kapp_slack_ub   kapp_slack_lb]]," ")</f>
        <v>RXN-FACOA220tabc_x_FWD-PXA12</v>
      </c>
      <c r="H84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84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841" s="1">
        <f>_xlfn.NUMBERVALUE(_xlfn.TEXTAFTER(Table5[[#This Row],[rxn     kapp_old        kapp_slack_ub   kapp_slack_lb]]," ",-1))</f>
        <v>0</v>
      </c>
      <c r="K841" s="1">
        <f>_xlfn.XLOOKUP(SUBSTITUTE(Table5[[#This Row],[rxn]],"RXN-","ENZLOAD-"),ENZLOAD[name],ENZLOAD[flux],0)</f>
        <v>3.867517012E-8</v>
      </c>
      <c r="L841" s="1" t="str">
        <f>"'"&amp;Table5[[#This Row],[rxn]]&amp;"'"&amp;CHAR(9)&amp;IF(AND(Table5[[#This Row],[kapp_slack_ub]]&lt;&gt;0,Table5[[#This Row],[kapp_old]]&lt;$F$1),$F$1,Table5[[#This Row],[kapp_old]])</f>
        <v>'RXN-FACOA220tabc_x_FWD-PXA12'	27141.27779288</v>
      </c>
      <c r="M841" s="1">
        <f>_xlfn.XLOOKUP(Table5[[#This Row],[rxn]],Table3[name],Table3[flux],$F$1)</f>
        <v>27141.277792879999</v>
      </c>
      <c r="N841" s="1">
        <f>IFERROR(Table5[[#This Row],[min flux]]/Table5[[#This Row],[associated enzload]],"")</f>
        <v>701775265853.18091</v>
      </c>
      <c r="O841" s="1">
        <f>_xlfn.NUMBERVALUE(IF(Table5[[#This Row],[flux/enzload]]="","",ABS($N$1-Table5[[#This Row],[flux/enzload]])))</f>
        <v>698141051805.77295</v>
      </c>
      <c r="P841" s="1">
        <f>Table5[[#This Row],[kapp_old]]+IFERROR(((Table5[[#This Row],[kapp_slack_ub]]-Table5[[#This Row],[kapp_slack_lb]])/Table5[[#This Row],[associated enzload]]),0)</f>
        <v>27141.277792879999</v>
      </c>
      <c r="Q841" s="1" t="str">
        <f>"'"&amp;Table5[[#This Row],[rxn]]&amp;"'"&amp;CHAR(9)&amp;Table5[[#This Row],[kapp + (slack_ub - slack_lb)/enzload]]</f>
        <v>'RXN-FACOA220tabc_x_FWD-PXA12'	27141.27779288</v>
      </c>
      <c r="R841" s="1">
        <f>_xlfn.XLOOKUP(Table5[[#This Row],[rxn]],Table38[name],Table38[flux],0)</f>
        <v>0</v>
      </c>
      <c r="S841" s="1">
        <f>_xlfn.XLOOKUP(SUBSTITUTE(Table5[[#This Row],[rxn]],"RXN-","ENZLOAD-"),Table38[name],Table38[flux],0)</f>
        <v>0</v>
      </c>
      <c r="T841" s="1" t="b">
        <f>AND(Table5[[#This Row],[ENZLOAD flux in kapp-slack.gms]]=0,Table5[[#This Row],[flux in kapp-slack.gms]]&lt;&gt;0,NOT(Table5[[#This Row],[spont or unknown?]]))</f>
        <v>0</v>
      </c>
      <c r="U841" s="1" t="b">
        <f>OR(_xlfn.TEXTAFTER(Table5[[#This Row],[rxn]],"-",-1)="SPONT",_xlfn.TEXTAFTER(Table5[[#This Row],[rxn]],"-",-1)="UNKNOWN")</f>
        <v>0</v>
      </c>
      <c r="V841" s="1">
        <f>_xlfn.XLOOKUP(SUBSTITUTE(Table5[[#This Row],[rxn]],"RXN-","ENZLOAD-"),Table4[rxn],Table4[ub],0)</f>
        <v>0.25467071000000002</v>
      </c>
      <c r="W841" s="1" t="b">
        <f>AND(Table5[[#This Row],[FVA ENZLOAD flux UB]]=0,Table5[[#This Row],[ENZ not made when it should be?]])</f>
        <v>0</v>
      </c>
    </row>
    <row r="842" spans="1:23" hidden="1">
      <c r="A842" s="1" t="s">
        <v>5320</v>
      </c>
      <c r="B842" s="1" t="str">
        <f>_xlfn.TEXTBEFORE(Table38[[#This Row],[all fluxes from kapp-slack]]," ",,,,"")</f>
        <v>ENZLOAD-ASPTA_c_REV-rt0568_c</v>
      </c>
      <c r="C842" s="1">
        <f>_xlfn.NUMBERVALUE(IFERROR(_xlfn.TEXTAFTER(Table38[[#This Row],[all fluxes from kapp-slack]]," ",-1,,,""),""))</f>
        <v>3.7069686239999999E-6</v>
      </c>
      <c r="F842" s="1" t="s">
        <v>7857</v>
      </c>
      <c r="G842" s="1" t="str">
        <f>_xlfn.TEXTBEFORE(Table5[[#This Row],[rxn     kapp_old        kapp_slack_ub   kapp_slack_lb]]," ")</f>
        <v>RXN-FACOA240tabc_x_FWD-PXA12</v>
      </c>
      <c r="H84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84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842" s="1">
        <f>_xlfn.NUMBERVALUE(_xlfn.TEXTAFTER(Table5[[#This Row],[rxn     kapp_old        kapp_slack_ub   kapp_slack_lb]]," ",-1))</f>
        <v>0</v>
      </c>
      <c r="K842" s="1">
        <f>_xlfn.XLOOKUP(SUBSTITUTE(Table5[[#This Row],[rxn]],"RXN-","ENZLOAD-"),ENZLOAD[name],ENZLOAD[flux],0)</f>
        <v>3.867517012E-8</v>
      </c>
      <c r="L842" s="1" t="str">
        <f>"'"&amp;Table5[[#This Row],[rxn]]&amp;"'"&amp;CHAR(9)&amp;IF(AND(Table5[[#This Row],[kapp_slack_ub]]&lt;&gt;0,Table5[[#This Row],[kapp_old]]&lt;$F$1),$F$1,Table5[[#This Row],[kapp_old]])</f>
        <v>'RXN-FACOA240tabc_x_FWD-PXA12'	27141.27779288</v>
      </c>
      <c r="M842" s="1">
        <f>_xlfn.XLOOKUP(Table5[[#This Row],[rxn]],Table3[name],Table3[flux],$F$1)</f>
        <v>27141.277792879999</v>
      </c>
      <c r="N842" s="1">
        <f>IFERROR(Table5[[#This Row],[min flux]]/Table5[[#This Row],[associated enzload]],"")</f>
        <v>701775265853.18091</v>
      </c>
      <c r="O842" s="1">
        <f>_xlfn.NUMBERVALUE(IF(Table5[[#This Row],[flux/enzload]]="","",ABS($N$1-Table5[[#This Row],[flux/enzload]])))</f>
        <v>698141051805.77295</v>
      </c>
      <c r="P842" s="1">
        <f>Table5[[#This Row],[kapp_old]]+IFERROR(((Table5[[#This Row],[kapp_slack_ub]]-Table5[[#This Row],[kapp_slack_lb]])/Table5[[#This Row],[associated enzload]]),0)</f>
        <v>27141.277792879999</v>
      </c>
      <c r="Q842" s="1" t="str">
        <f>"'"&amp;Table5[[#This Row],[rxn]]&amp;"'"&amp;CHAR(9)&amp;Table5[[#This Row],[kapp + (slack_ub - slack_lb)/enzload]]</f>
        <v>'RXN-FACOA240tabc_x_FWD-PXA12'	27141.27779288</v>
      </c>
      <c r="R842" s="1">
        <f>_xlfn.XLOOKUP(Table5[[#This Row],[rxn]],Table38[name],Table38[flux],0)</f>
        <v>0</v>
      </c>
      <c r="S842" s="1">
        <f>_xlfn.XLOOKUP(SUBSTITUTE(Table5[[#This Row],[rxn]],"RXN-","ENZLOAD-"),Table38[name],Table38[flux],0)</f>
        <v>0</v>
      </c>
      <c r="T842" s="1" t="b">
        <f>AND(Table5[[#This Row],[ENZLOAD flux in kapp-slack.gms]]=0,Table5[[#This Row],[flux in kapp-slack.gms]]&lt;&gt;0,NOT(Table5[[#This Row],[spont or unknown?]]))</f>
        <v>0</v>
      </c>
      <c r="U842" s="1" t="b">
        <f>OR(_xlfn.TEXTAFTER(Table5[[#This Row],[rxn]],"-",-1)="SPONT",_xlfn.TEXTAFTER(Table5[[#This Row],[rxn]],"-",-1)="UNKNOWN")</f>
        <v>0</v>
      </c>
      <c r="V842" s="1">
        <f>_xlfn.XLOOKUP(SUBSTITUTE(Table5[[#This Row],[rxn]],"RXN-","ENZLOAD-"),Table4[rxn],Table4[ub],0)</f>
        <v>0.25467071000000002</v>
      </c>
      <c r="W842" s="1" t="b">
        <f>AND(Table5[[#This Row],[FVA ENZLOAD flux UB]]=0,Table5[[#This Row],[ENZ not made when it should be?]])</f>
        <v>0</v>
      </c>
    </row>
    <row r="843" spans="1:23" hidden="1">
      <c r="A843" s="1" t="s">
        <v>5321</v>
      </c>
      <c r="B843" s="1" t="str">
        <f>_xlfn.TEXTBEFORE(Table38[[#This Row],[all fluxes from kapp-slack]]," ",,,,"")</f>
        <v>ENZLOAD-ATPASEP2e_c_FWD-rt0602_c</v>
      </c>
      <c r="C843" s="1">
        <f>_xlfn.NUMBERVALUE(IFERROR(_xlfn.TEXTAFTER(Table38[[#This Row],[all fluxes from kapp-slack]]," ",-1,,,""),""))</f>
        <v>5.6335773610000001E-6</v>
      </c>
      <c r="F843" s="1" t="s">
        <v>7858</v>
      </c>
      <c r="G843" s="1" t="str">
        <f>_xlfn.TEXTBEFORE(Table5[[#This Row],[rxn     kapp_old        kapp_slack_ub   kapp_slack_lb]]," ")</f>
        <v>RXN-FACOA260tabc_x_FWD-PXA12</v>
      </c>
      <c r="H84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84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843" s="1">
        <f>_xlfn.NUMBERVALUE(_xlfn.TEXTAFTER(Table5[[#This Row],[rxn     kapp_old        kapp_slack_ub   kapp_slack_lb]]," ",-1))</f>
        <v>0</v>
      </c>
      <c r="K843" s="1">
        <f>_xlfn.XLOOKUP(SUBSTITUTE(Table5[[#This Row],[rxn]],"RXN-","ENZLOAD-"),ENZLOAD[name],ENZLOAD[flux],0)</f>
        <v>3.867517012E-8</v>
      </c>
      <c r="L843" s="1" t="str">
        <f>"'"&amp;Table5[[#This Row],[rxn]]&amp;"'"&amp;CHAR(9)&amp;IF(AND(Table5[[#This Row],[kapp_slack_ub]]&lt;&gt;0,Table5[[#This Row],[kapp_old]]&lt;$F$1),$F$1,Table5[[#This Row],[kapp_old]])</f>
        <v>'RXN-FACOA260tabc_x_FWD-PXA12'	27141.27779288</v>
      </c>
      <c r="M843" s="1">
        <f>_xlfn.XLOOKUP(Table5[[#This Row],[rxn]],Table3[name],Table3[flux],$F$1)</f>
        <v>27141.277792879999</v>
      </c>
      <c r="N843" s="1">
        <f>IFERROR(Table5[[#This Row],[min flux]]/Table5[[#This Row],[associated enzload]],"")</f>
        <v>701775265853.18091</v>
      </c>
      <c r="O843" s="1">
        <f>_xlfn.NUMBERVALUE(IF(Table5[[#This Row],[flux/enzload]]="","",ABS($N$1-Table5[[#This Row],[flux/enzload]])))</f>
        <v>698141051805.77295</v>
      </c>
      <c r="P843" s="1">
        <f>Table5[[#This Row],[kapp_old]]+IFERROR(((Table5[[#This Row],[kapp_slack_ub]]-Table5[[#This Row],[kapp_slack_lb]])/Table5[[#This Row],[associated enzload]]),0)</f>
        <v>27141.277792879999</v>
      </c>
      <c r="Q843" s="1" t="str">
        <f>"'"&amp;Table5[[#This Row],[rxn]]&amp;"'"&amp;CHAR(9)&amp;Table5[[#This Row],[kapp + (slack_ub - slack_lb)/enzload]]</f>
        <v>'RXN-FACOA260tabc_x_FWD-PXA12'	27141.27779288</v>
      </c>
      <c r="R843" s="1">
        <f>_xlfn.XLOOKUP(Table5[[#This Row],[rxn]],Table38[name],Table38[flux],0)</f>
        <v>0</v>
      </c>
      <c r="S843" s="1">
        <f>_xlfn.XLOOKUP(SUBSTITUTE(Table5[[#This Row],[rxn]],"RXN-","ENZLOAD-"),Table38[name],Table38[flux],0)</f>
        <v>0</v>
      </c>
      <c r="T843" s="1" t="b">
        <f>AND(Table5[[#This Row],[ENZLOAD flux in kapp-slack.gms]]=0,Table5[[#This Row],[flux in kapp-slack.gms]]&lt;&gt;0,NOT(Table5[[#This Row],[spont or unknown?]]))</f>
        <v>0</v>
      </c>
      <c r="U843" s="1" t="b">
        <f>OR(_xlfn.TEXTAFTER(Table5[[#This Row],[rxn]],"-",-1)="SPONT",_xlfn.TEXTAFTER(Table5[[#This Row],[rxn]],"-",-1)="UNKNOWN")</f>
        <v>0</v>
      </c>
      <c r="V843" s="1">
        <f>_xlfn.XLOOKUP(SUBSTITUTE(Table5[[#This Row],[rxn]],"RXN-","ENZLOAD-"),Table4[rxn],Table4[ub],0)</f>
        <v>0.25467071000000002</v>
      </c>
      <c r="W843" s="1" t="b">
        <f>AND(Table5[[#This Row],[FVA ENZLOAD flux UB]]=0,Table5[[#This Row],[ENZ not made when it should be?]])</f>
        <v>0</v>
      </c>
    </row>
    <row r="844" spans="1:23" hidden="1">
      <c r="A844" s="1" t="s">
        <v>5322</v>
      </c>
      <c r="B844" s="1" t="str">
        <f>_xlfn.TEXTBEFORE(Table38[[#This Row],[all fluxes from kapp-slack]]," ",,,,"")</f>
        <v>ENZLOAD-ATPS_m_FWD-ATPSCPLX</v>
      </c>
      <c r="C844" s="1">
        <f>_xlfn.NUMBERVALUE(IFERROR(_xlfn.TEXTAFTER(Table38[[#This Row],[all fluxes from kapp-slack]]," ",-1,,,""),""))</f>
        <v>1.9003732720000001E-6</v>
      </c>
      <c r="F844" s="1" t="s">
        <v>7859</v>
      </c>
      <c r="G844" s="1" t="str">
        <f>_xlfn.TEXTBEFORE(Table5[[#This Row],[rxn     kapp_old        kapp_slack_ub   kapp_slack_lb]]," ")</f>
        <v>RXN-FACOAE100_x_FWD-rt7680</v>
      </c>
      <c r="H84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84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844" s="1">
        <f>_xlfn.NUMBERVALUE(_xlfn.TEXTAFTER(Table5[[#This Row],[rxn     kapp_old        kapp_slack_ub   kapp_slack_lb]]," ",-1))</f>
        <v>0</v>
      </c>
      <c r="K844" s="1">
        <f>_xlfn.XLOOKUP(SUBSTITUTE(Table5[[#This Row],[rxn]],"RXN-","ENZLOAD-"),ENZLOAD[name],ENZLOAD[flux],0)</f>
        <v>1.5506475610999999E-7</v>
      </c>
      <c r="L844" s="1" t="str">
        <f>"'"&amp;Table5[[#This Row],[rxn]]&amp;"'"&amp;CHAR(9)&amp;IF(AND(Table5[[#This Row],[kapp_slack_ub]]&lt;&gt;0,Table5[[#This Row],[kapp_old]]&lt;$F$1),$F$1,Table5[[#This Row],[kapp_old]])</f>
        <v>'RXN-FACOAE100_x_FWD-rt7680'	27141.27779288</v>
      </c>
      <c r="M844" s="1">
        <f>_xlfn.XLOOKUP(Table5[[#This Row],[rxn]],Table3[name],Table3[flux],$F$1)</f>
        <v>27141.277792879999</v>
      </c>
      <c r="N844" s="1">
        <f>IFERROR(Table5[[#This Row],[min flux]]/Table5[[#This Row],[associated enzload]],"")</f>
        <v>175031892957.20099</v>
      </c>
      <c r="O844" s="1">
        <f>_xlfn.NUMBERVALUE(IF(Table5[[#This Row],[flux/enzload]]="","",ABS($N$1-Table5[[#This Row],[flux/enzload]])))</f>
        <v>1224884424701.75</v>
      </c>
      <c r="P844" s="1">
        <f>Table5[[#This Row],[kapp_old]]+IFERROR(((Table5[[#This Row],[kapp_slack_ub]]-Table5[[#This Row],[kapp_slack_lb]])/Table5[[#This Row],[associated enzload]]),0)</f>
        <v>27141.277792879999</v>
      </c>
      <c r="Q844" s="1" t="str">
        <f>"'"&amp;Table5[[#This Row],[rxn]]&amp;"'"&amp;CHAR(9)&amp;Table5[[#This Row],[kapp + (slack_ub - slack_lb)/enzload]]</f>
        <v>'RXN-FACOAE100_x_FWD-rt7680'	27141.27779288</v>
      </c>
      <c r="R844" s="1">
        <f>_xlfn.XLOOKUP(Table5[[#This Row],[rxn]],Table38[name],Table38[flux],0)</f>
        <v>0</v>
      </c>
      <c r="S844" s="1">
        <f>_xlfn.XLOOKUP(SUBSTITUTE(Table5[[#This Row],[rxn]],"RXN-","ENZLOAD-"),Table38[name],Table38[flux],0)</f>
        <v>0</v>
      </c>
      <c r="T844" s="1" t="b">
        <f>AND(Table5[[#This Row],[ENZLOAD flux in kapp-slack.gms]]=0,Table5[[#This Row],[flux in kapp-slack.gms]]&lt;&gt;0,NOT(Table5[[#This Row],[spont or unknown?]]))</f>
        <v>0</v>
      </c>
      <c r="U844" s="1" t="b">
        <f>OR(_xlfn.TEXTAFTER(Table5[[#This Row],[rxn]],"-",-1)="SPONT",_xlfn.TEXTAFTER(Table5[[#This Row],[rxn]],"-",-1)="UNKNOWN")</f>
        <v>0</v>
      </c>
      <c r="V844" s="1">
        <f>_xlfn.XLOOKUP(SUBSTITUTE(Table5[[#This Row],[rxn]],"RXN-","ENZLOAD-"),Table4[rxn],Table4[ub],0)</f>
        <v>1.13983554</v>
      </c>
      <c r="W844" s="1" t="b">
        <f>AND(Table5[[#This Row],[FVA ENZLOAD flux UB]]=0,Table5[[#This Row],[ENZ not made when it should be?]])</f>
        <v>0</v>
      </c>
    </row>
    <row r="845" spans="1:23" hidden="1">
      <c r="A845" s="1" t="s">
        <v>5323</v>
      </c>
      <c r="B845" s="1" t="str">
        <f>_xlfn.TEXTBEFORE(Table38[[#This Row],[all fluxes from kapp-slack]]," ",,,,"")</f>
        <v>ENZLOAD-C14STR_c_FWD-rt0303</v>
      </c>
      <c r="C845" s="1">
        <f>_xlfn.NUMBERVALUE(IFERROR(_xlfn.TEXTAFTER(Table38[[#This Row],[all fluxes from kapp-slack]]," ",-1,,,""),""))</f>
        <v>1.09130365E-7</v>
      </c>
      <c r="F845" s="1" t="s">
        <v>7860</v>
      </c>
      <c r="G845" s="1" t="str">
        <f>_xlfn.TEXTBEFORE(Table5[[#This Row],[rxn     kapp_old        kapp_slack_ub   kapp_slack_lb]]," ")</f>
        <v>RXN-FACOAE120_c_FWD-rt4680</v>
      </c>
      <c r="H84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84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845" s="1">
        <f>_xlfn.NUMBERVALUE(_xlfn.TEXTAFTER(Table5[[#This Row],[rxn     kapp_old        kapp_slack_ub   kapp_slack_lb]]," ",-1))</f>
        <v>0</v>
      </c>
      <c r="K845" s="1">
        <f>_xlfn.XLOOKUP(SUBSTITUTE(Table5[[#This Row],[rxn]],"RXN-","ENZLOAD-"),ENZLOAD[name],ENZLOAD[flux],0)</f>
        <v>1.3649483668999999E-7</v>
      </c>
      <c r="L845" s="1" t="str">
        <f>"'"&amp;Table5[[#This Row],[rxn]]&amp;"'"&amp;CHAR(9)&amp;IF(AND(Table5[[#This Row],[kapp_slack_ub]]&lt;&gt;0,Table5[[#This Row],[kapp_old]]&lt;$F$1),$F$1,Table5[[#This Row],[kapp_old]])</f>
        <v>'RXN-FACOAE120_c_FWD-rt4680'	27141.27779288</v>
      </c>
      <c r="M845" s="1">
        <f>_xlfn.XLOOKUP(Table5[[#This Row],[rxn]],Table3[name],Table3[flux],$F$1)</f>
        <v>27141.277792879999</v>
      </c>
      <c r="N845" s="1">
        <f>IFERROR(Table5[[#This Row],[min flux]]/Table5[[#This Row],[associated enzload]],"")</f>
        <v>198844721537.13669</v>
      </c>
      <c r="O845" s="1">
        <f>_xlfn.NUMBERVALUE(IF(Table5[[#This Row],[flux/enzload]]="","",ABS($N$1-Table5[[#This Row],[flux/enzload]])))</f>
        <v>1201071596121.8201</v>
      </c>
      <c r="P845" s="1">
        <f>Table5[[#This Row],[kapp_old]]+IFERROR(((Table5[[#This Row],[kapp_slack_ub]]-Table5[[#This Row],[kapp_slack_lb]])/Table5[[#This Row],[associated enzload]]),0)</f>
        <v>27141.277792879999</v>
      </c>
      <c r="Q845" s="1" t="str">
        <f>"'"&amp;Table5[[#This Row],[rxn]]&amp;"'"&amp;CHAR(9)&amp;Table5[[#This Row],[kapp + (slack_ub - slack_lb)/enzload]]</f>
        <v>'RXN-FACOAE120_c_FWD-rt4680'	27141.27779288</v>
      </c>
      <c r="R845" s="1">
        <f>_xlfn.XLOOKUP(Table5[[#This Row],[rxn]],Table38[name],Table38[flux],0)</f>
        <v>0</v>
      </c>
      <c r="S845" s="1">
        <f>_xlfn.XLOOKUP(SUBSTITUTE(Table5[[#This Row],[rxn]],"RXN-","ENZLOAD-"),Table38[name],Table38[flux],0)</f>
        <v>0</v>
      </c>
      <c r="T845" s="1" t="b">
        <f>AND(Table5[[#This Row],[ENZLOAD flux in kapp-slack.gms]]=0,Table5[[#This Row],[flux in kapp-slack.gms]]&lt;&gt;0,NOT(Table5[[#This Row],[spont or unknown?]]))</f>
        <v>0</v>
      </c>
      <c r="U845" s="1" t="b">
        <f>OR(_xlfn.TEXTAFTER(Table5[[#This Row],[rxn]],"-",-1)="SPONT",_xlfn.TEXTAFTER(Table5[[#This Row],[rxn]],"-",-1)="UNKNOWN")</f>
        <v>0</v>
      </c>
      <c r="V845" s="1">
        <f>_xlfn.XLOOKUP(SUBSTITUTE(Table5[[#This Row],[rxn]],"RXN-","ENZLOAD-"),Table4[rxn],Table4[ub],0)</f>
        <v>0.85319096999999999</v>
      </c>
      <c r="W845" s="1" t="b">
        <f>AND(Table5[[#This Row],[FVA ENZLOAD flux UB]]=0,Table5[[#This Row],[ENZ not made when it should be?]])</f>
        <v>0</v>
      </c>
    </row>
    <row r="846" spans="1:23" hidden="1">
      <c r="A846" s="1" t="s">
        <v>5324</v>
      </c>
      <c r="B846" s="1" t="str">
        <f>_xlfn.TEXTBEFORE(Table38[[#This Row],[all fluxes from kapp-slack]]," ",,,,"")</f>
        <v>ENZLOAD-C3STDH1_c_FWD-rt0467</v>
      </c>
      <c r="C846" s="1">
        <f>_xlfn.NUMBERVALUE(IFERROR(_xlfn.TEXTAFTER(Table38[[#This Row],[all fluxes from kapp-slack]]," ",-1,,,""),""))</f>
        <v>5.6371098600000004E-7</v>
      </c>
      <c r="F846" s="1" t="s">
        <v>7861</v>
      </c>
      <c r="G846" s="1" t="str">
        <f>_xlfn.TEXTBEFORE(Table5[[#This Row],[rxn     kapp_old        kapp_slack_ub   kapp_slack_lb]]," ")</f>
        <v>RXN-FACOAE120_x_FWD-rt7680</v>
      </c>
      <c r="H84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84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846" s="1">
        <f>_xlfn.NUMBERVALUE(_xlfn.TEXTAFTER(Table5[[#This Row],[rxn     kapp_old        kapp_slack_ub   kapp_slack_lb]]," ",-1))</f>
        <v>0</v>
      </c>
      <c r="K846" s="1">
        <f>_xlfn.XLOOKUP(SUBSTITUTE(Table5[[#This Row],[rxn]],"RXN-","ENZLOAD-"),ENZLOAD[name],ENZLOAD[flux],0)</f>
        <v>1.5506475610999999E-7</v>
      </c>
      <c r="L846" s="1" t="str">
        <f>"'"&amp;Table5[[#This Row],[rxn]]&amp;"'"&amp;CHAR(9)&amp;IF(AND(Table5[[#This Row],[kapp_slack_ub]]&lt;&gt;0,Table5[[#This Row],[kapp_old]]&lt;$F$1),$F$1,Table5[[#This Row],[kapp_old]])</f>
        <v>'RXN-FACOAE120_x_FWD-rt7680'	27141.27779288</v>
      </c>
      <c r="M846" s="1">
        <f>_xlfn.XLOOKUP(Table5[[#This Row],[rxn]],Table3[name],Table3[flux],$F$1)</f>
        <v>27141.277792879999</v>
      </c>
      <c r="N846" s="1">
        <f>IFERROR(Table5[[#This Row],[min flux]]/Table5[[#This Row],[associated enzload]],"")</f>
        <v>175031892957.20099</v>
      </c>
      <c r="O846" s="1">
        <f>_xlfn.NUMBERVALUE(IF(Table5[[#This Row],[flux/enzload]]="","",ABS($N$1-Table5[[#This Row],[flux/enzload]])))</f>
        <v>1224884424701.75</v>
      </c>
      <c r="P846" s="1">
        <f>Table5[[#This Row],[kapp_old]]+IFERROR(((Table5[[#This Row],[kapp_slack_ub]]-Table5[[#This Row],[kapp_slack_lb]])/Table5[[#This Row],[associated enzload]]),0)</f>
        <v>27141.277792879999</v>
      </c>
      <c r="Q846" s="1" t="str">
        <f>"'"&amp;Table5[[#This Row],[rxn]]&amp;"'"&amp;CHAR(9)&amp;Table5[[#This Row],[kapp + (slack_ub - slack_lb)/enzload]]</f>
        <v>'RXN-FACOAE120_x_FWD-rt7680'	27141.27779288</v>
      </c>
      <c r="R846" s="1">
        <f>_xlfn.XLOOKUP(Table5[[#This Row],[rxn]],Table38[name],Table38[flux],0)</f>
        <v>0</v>
      </c>
      <c r="S846" s="1">
        <f>_xlfn.XLOOKUP(SUBSTITUTE(Table5[[#This Row],[rxn]],"RXN-","ENZLOAD-"),Table38[name],Table38[flux],0)</f>
        <v>0</v>
      </c>
      <c r="T846" s="1" t="b">
        <f>AND(Table5[[#This Row],[ENZLOAD flux in kapp-slack.gms]]=0,Table5[[#This Row],[flux in kapp-slack.gms]]&lt;&gt;0,NOT(Table5[[#This Row],[spont or unknown?]]))</f>
        <v>0</v>
      </c>
      <c r="U846" s="1" t="b">
        <f>OR(_xlfn.TEXTAFTER(Table5[[#This Row],[rxn]],"-",-1)="SPONT",_xlfn.TEXTAFTER(Table5[[#This Row],[rxn]],"-",-1)="UNKNOWN")</f>
        <v>0</v>
      </c>
      <c r="V846" s="1">
        <f>_xlfn.XLOOKUP(SUBSTITUTE(Table5[[#This Row],[rxn]],"RXN-","ENZLOAD-"),Table4[rxn],Table4[ub],0)</f>
        <v>1.13983554</v>
      </c>
      <c r="W846" s="1" t="b">
        <f>AND(Table5[[#This Row],[FVA ENZLOAD flux UB]]=0,Table5[[#This Row],[ENZ not made when it should be?]])</f>
        <v>0</v>
      </c>
    </row>
    <row r="847" spans="1:23" hidden="1">
      <c r="A847" s="1" t="s">
        <v>5325</v>
      </c>
      <c r="B847" s="1" t="str">
        <f>_xlfn.TEXTBEFORE(Table38[[#This Row],[all fluxes from kapp-slack]]," ",,,,"")</f>
        <v>ENZLOAD-C3STDH2_c_FWD-rt0467</v>
      </c>
      <c r="C847" s="1">
        <f>_xlfn.NUMBERVALUE(IFERROR(_xlfn.TEXTAFTER(Table38[[#This Row],[all fluxes from kapp-slack]]," ",-1,,,""),""))</f>
        <v>5.6371098600000004E-7</v>
      </c>
      <c r="F847" s="1" t="s">
        <v>7862</v>
      </c>
      <c r="G847" s="1" t="str">
        <f>_xlfn.TEXTBEFORE(Table5[[#This Row],[rxn     kapp_old        kapp_slack_ub   kapp_slack_lb]]," ")</f>
        <v>RXN-FACOAE140_c_FWD-rt4680</v>
      </c>
      <c r="H84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84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847" s="1">
        <f>_xlfn.NUMBERVALUE(_xlfn.TEXTAFTER(Table5[[#This Row],[rxn     kapp_old        kapp_slack_ub   kapp_slack_lb]]," ",-1))</f>
        <v>0</v>
      </c>
      <c r="K847" s="1">
        <f>_xlfn.XLOOKUP(SUBSTITUTE(Table5[[#This Row],[rxn]],"RXN-","ENZLOAD-"),ENZLOAD[name],ENZLOAD[flux],0)</f>
        <v>1.3649483668999999E-7</v>
      </c>
      <c r="L847" s="1" t="str">
        <f>"'"&amp;Table5[[#This Row],[rxn]]&amp;"'"&amp;CHAR(9)&amp;IF(AND(Table5[[#This Row],[kapp_slack_ub]]&lt;&gt;0,Table5[[#This Row],[kapp_old]]&lt;$F$1),$F$1,Table5[[#This Row],[kapp_old]])</f>
        <v>'RXN-FACOAE140_c_FWD-rt4680'	27141.27779288</v>
      </c>
      <c r="M847" s="1">
        <f>_xlfn.XLOOKUP(Table5[[#This Row],[rxn]],Table3[name],Table3[flux],$F$1)</f>
        <v>27141.277792879999</v>
      </c>
      <c r="N847" s="1">
        <f>IFERROR(Table5[[#This Row],[min flux]]/Table5[[#This Row],[associated enzload]],"")</f>
        <v>198844721537.13669</v>
      </c>
      <c r="O847" s="1">
        <f>_xlfn.NUMBERVALUE(IF(Table5[[#This Row],[flux/enzload]]="","",ABS($N$1-Table5[[#This Row],[flux/enzload]])))</f>
        <v>1201071596121.8201</v>
      </c>
      <c r="P847" s="1">
        <f>Table5[[#This Row],[kapp_old]]+IFERROR(((Table5[[#This Row],[kapp_slack_ub]]-Table5[[#This Row],[kapp_slack_lb]])/Table5[[#This Row],[associated enzload]]),0)</f>
        <v>27141.277792879999</v>
      </c>
      <c r="Q847" s="1" t="str">
        <f>"'"&amp;Table5[[#This Row],[rxn]]&amp;"'"&amp;CHAR(9)&amp;Table5[[#This Row],[kapp + (slack_ub - slack_lb)/enzload]]</f>
        <v>'RXN-FACOAE140_c_FWD-rt4680'	27141.27779288</v>
      </c>
      <c r="R847" s="1">
        <f>_xlfn.XLOOKUP(Table5[[#This Row],[rxn]],Table38[name],Table38[flux],0)</f>
        <v>0</v>
      </c>
      <c r="S847" s="1">
        <f>_xlfn.XLOOKUP(SUBSTITUTE(Table5[[#This Row],[rxn]],"RXN-","ENZLOAD-"),Table38[name],Table38[flux],0)</f>
        <v>0</v>
      </c>
      <c r="T847" s="1" t="b">
        <f>AND(Table5[[#This Row],[ENZLOAD flux in kapp-slack.gms]]=0,Table5[[#This Row],[flux in kapp-slack.gms]]&lt;&gt;0,NOT(Table5[[#This Row],[spont or unknown?]]))</f>
        <v>0</v>
      </c>
      <c r="U847" s="1" t="b">
        <f>OR(_xlfn.TEXTAFTER(Table5[[#This Row],[rxn]],"-",-1)="SPONT",_xlfn.TEXTAFTER(Table5[[#This Row],[rxn]],"-",-1)="UNKNOWN")</f>
        <v>0</v>
      </c>
      <c r="V847" s="1">
        <f>_xlfn.XLOOKUP(SUBSTITUTE(Table5[[#This Row],[rxn]],"RXN-","ENZLOAD-"),Table4[rxn],Table4[ub],0)</f>
        <v>0.85319096999999999</v>
      </c>
      <c r="W847" s="1" t="b">
        <f>AND(Table5[[#This Row],[FVA ENZLOAD flux UB]]=0,Table5[[#This Row],[ENZ not made when it should be?]])</f>
        <v>0</v>
      </c>
    </row>
    <row r="848" spans="1:23" hidden="1">
      <c r="A848" s="1" t="s">
        <v>5326</v>
      </c>
      <c r="B848" s="1" t="str">
        <f>_xlfn.TEXTBEFORE(Table38[[#This Row],[all fluxes from kapp-slack]]," ",,,,"")</f>
        <v>ENZLOAD-C4STMO1_c_FWD-rt8272</v>
      </c>
      <c r="C848" s="1">
        <f>_xlfn.NUMBERVALUE(IFERROR(_xlfn.TEXTAFTER(Table38[[#This Row],[all fluxes from kapp-slack]]," ",-1,,,""),""))</f>
        <v>2.0461196E-8</v>
      </c>
      <c r="F848" s="1" t="s">
        <v>7863</v>
      </c>
      <c r="G848" s="1" t="str">
        <f>_xlfn.TEXTBEFORE(Table5[[#This Row],[rxn     kapp_old        kapp_slack_ub   kapp_slack_lb]]," ")</f>
        <v>RXN-FACOAE140_x_FWD-rt7680</v>
      </c>
      <c r="H84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84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848" s="1">
        <f>_xlfn.NUMBERVALUE(_xlfn.TEXTAFTER(Table5[[#This Row],[rxn     kapp_old        kapp_slack_ub   kapp_slack_lb]]," ",-1))</f>
        <v>0</v>
      </c>
      <c r="K848" s="1">
        <f>_xlfn.XLOOKUP(SUBSTITUTE(Table5[[#This Row],[rxn]],"RXN-","ENZLOAD-"),ENZLOAD[name],ENZLOAD[flux],0)</f>
        <v>1.5506475610999999E-7</v>
      </c>
      <c r="L848" s="1" t="str">
        <f>"'"&amp;Table5[[#This Row],[rxn]]&amp;"'"&amp;CHAR(9)&amp;IF(AND(Table5[[#This Row],[kapp_slack_ub]]&lt;&gt;0,Table5[[#This Row],[kapp_old]]&lt;$F$1),$F$1,Table5[[#This Row],[kapp_old]])</f>
        <v>'RXN-FACOAE140_x_FWD-rt7680'	27141.27779288</v>
      </c>
      <c r="M848" s="1">
        <f>_xlfn.XLOOKUP(Table5[[#This Row],[rxn]],Table3[name],Table3[flux],$F$1)</f>
        <v>27141.277792879999</v>
      </c>
      <c r="N848" s="1">
        <f>IFERROR(Table5[[#This Row],[min flux]]/Table5[[#This Row],[associated enzload]],"")</f>
        <v>175031892957.20099</v>
      </c>
      <c r="O848" s="1">
        <f>_xlfn.NUMBERVALUE(IF(Table5[[#This Row],[flux/enzload]]="","",ABS($N$1-Table5[[#This Row],[flux/enzload]])))</f>
        <v>1224884424701.75</v>
      </c>
      <c r="P848" s="1">
        <f>Table5[[#This Row],[kapp_old]]+IFERROR(((Table5[[#This Row],[kapp_slack_ub]]-Table5[[#This Row],[kapp_slack_lb]])/Table5[[#This Row],[associated enzload]]),0)</f>
        <v>27141.277792879999</v>
      </c>
      <c r="Q848" s="1" t="str">
        <f>"'"&amp;Table5[[#This Row],[rxn]]&amp;"'"&amp;CHAR(9)&amp;Table5[[#This Row],[kapp + (slack_ub - slack_lb)/enzload]]</f>
        <v>'RXN-FACOAE140_x_FWD-rt7680'	27141.27779288</v>
      </c>
      <c r="R848" s="1">
        <f>_xlfn.XLOOKUP(Table5[[#This Row],[rxn]],Table38[name],Table38[flux],0)</f>
        <v>0</v>
      </c>
      <c r="S848" s="1">
        <f>_xlfn.XLOOKUP(SUBSTITUTE(Table5[[#This Row],[rxn]],"RXN-","ENZLOAD-"),Table38[name],Table38[flux],0)</f>
        <v>0</v>
      </c>
      <c r="T848" s="1" t="b">
        <f>AND(Table5[[#This Row],[ENZLOAD flux in kapp-slack.gms]]=0,Table5[[#This Row],[flux in kapp-slack.gms]]&lt;&gt;0,NOT(Table5[[#This Row],[spont or unknown?]]))</f>
        <v>0</v>
      </c>
      <c r="U848" s="1" t="b">
        <f>OR(_xlfn.TEXTAFTER(Table5[[#This Row],[rxn]],"-",-1)="SPONT",_xlfn.TEXTAFTER(Table5[[#This Row],[rxn]],"-",-1)="UNKNOWN")</f>
        <v>0</v>
      </c>
      <c r="V848" s="1">
        <f>_xlfn.XLOOKUP(SUBSTITUTE(Table5[[#This Row],[rxn]],"RXN-","ENZLOAD-"),Table4[rxn],Table4[ub],0)</f>
        <v>1.13983554</v>
      </c>
      <c r="W848" s="1" t="b">
        <f>AND(Table5[[#This Row],[FVA ENZLOAD flux UB]]=0,Table5[[#This Row],[ENZ not made when it should be?]])</f>
        <v>0</v>
      </c>
    </row>
    <row r="849" spans="1:23" hidden="1">
      <c r="A849" s="1" t="s">
        <v>5327</v>
      </c>
      <c r="B849" s="1" t="str">
        <f>_xlfn.TEXTBEFORE(Table38[[#This Row],[all fluxes from kapp-slack]]," ",,,,"")</f>
        <v>ENZLOAD-C4STMO2_c_FWD-rt8272</v>
      </c>
      <c r="C849" s="1">
        <f>_xlfn.NUMBERVALUE(IFERROR(_xlfn.TEXTAFTER(Table38[[#This Row],[all fluxes from kapp-slack]]," ",-1,,,""),""))</f>
        <v>2.0461196E-8</v>
      </c>
      <c r="F849" s="1" t="s">
        <v>7864</v>
      </c>
      <c r="G849" s="1" t="str">
        <f>_xlfn.TEXTBEFORE(Table5[[#This Row],[rxn     kapp_old        kapp_slack_ub   kapp_slack_lb]]," ")</f>
        <v>RXN-FACOAE160_c_FWD-rt0088</v>
      </c>
      <c r="H84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84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849" s="1">
        <f>_xlfn.NUMBERVALUE(_xlfn.TEXTAFTER(Table5[[#This Row],[rxn     kapp_old        kapp_slack_ub   kapp_slack_lb]]," ",-1))</f>
        <v>0</v>
      </c>
      <c r="K849" s="1">
        <f>_xlfn.XLOOKUP(SUBSTITUTE(Table5[[#This Row],[rxn]],"RXN-","ENZLOAD-"),ENZLOAD[name],ENZLOAD[flux],0)</f>
        <v>6.4732793003000002E-7</v>
      </c>
      <c r="L849" s="1" t="str">
        <f>"'"&amp;Table5[[#This Row],[rxn]]&amp;"'"&amp;CHAR(9)&amp;IF(AND(Table5[[#This Row],[kapp_slack_ub]]&lt;&gt;0,Table5[[#This Row],[kapp_old]]&lt;$F$1),$F$1,Table5[[#This Row],[kapp_old]])</f>
        <v>'RXN-FACOAE160_c_FWD-rt0088'	27141.27779288</v>
      </c>
      <c r="M849" s="1">
        <f>_xlfn.XLOOKUP(Table5[[#This Row],[rxn]],Table3[name],Table3[flux],$F$1)</f>
        <v>27141.277792879999</v>
      </c>
      <c r="N849" s="1">
        <f>IFERROR(Table5[[#This Row],[min flux]]/Table5[[#This Row],[associated enzload]],"")</f>
        <v>41928173548.176971</v>
      </c>
      <c r="O849" s="1">
        <f>_xlfn.NUMBERVALUE(IF(Table5[[#This Row],[flux/enzload]]="","",ABS($N$1-Table5[[#This Row],[flux/enzload]])))</f>
        <v>1357988144110.78</v>
      </c>
      <c r="P849" s="1">
        <f>Table5[[#This Row],[kapp_old]]+IFERROR(((Table5[[#This Row],[kapp_slack_ub]]-Table5[[#This Row],[kapp_slack_lb]])/Table5[[#This Row],[associated enzload]]),0)</f>
        <v>27141.277792879999</v>
      </c>
      <c r="Q849" s="1" t="str">
        <f>"'"&amp;Table5[[#This Row],[rxn]]&amp;"'"&amp;CHAR(9)&amp;Table5[[#This Row],[kapp + (slack_ub - slack_lb)/enzload]]</f>
        <v>'RXN-FACOAE160_c_FWD-rt0088'	27141.27779288</v>
      </c>
      <c r="R849" s="1">
        <f>_xlfn.XLOOKUP(Table5[[#This Row],[rxn]],Table38[name],Table38[flux],0)</f>
        <v>0</v>
      </c>
      <c r="S849" s="1">
        <f>_xlfn.XLOOKUP(SUBSTITUTE(Table5[[#This Row],[rxn]],"RXN-","ENZLOAD-"),Table38[name],Table38[flux],0)</f>
        <v>0</v>
      </c>
      <c r="T849" s="1" t="b">
        <f>AND(Table5[[#This Row],[ENZLOAD flux in kapp-slack.gms]]=0,Table5[[#This Row],[flux in kapp-slack.gms]]&lt;&gt;0,NOT(Table5[[#This Row],[spont or unknown?]]))</f>
        <v>0</v>
      </c>
      <c r="U849" s="1" t="b">
        <f>OR(_xlfn.TEXTAFTER(Table5[[#This Row],[rxn]],"-",-1)="SPONT",_xlfn.TEXTAFTER(Table5[[#This Row],[rxn]],"-",-1)="UNKNOWN")</f>
        <v>0</v>
      </c>
      <c r="V849" s="1">
        <f>_xlfn.XLOOKUP(SUBSTITUTE(Table5[[#This Row],[rxn]],"RXN-","ENZLOAD-"),Table4[rxn],Table4[ub],0)</f>
        <v>0.95166355000000002</v>
      </c>
      <c r="W849" s="1" t="b">
        <f>AND(Table5[[#This Row],[FVA ENZLOAD flux UB]]=0,Table5[[#This Row],[ENZ not made when it should be?]])</f>
        <v>0</v>
      </c>
    </row>
    <row r="850" spans="1:23" hidden="1">
      <c r="A850" s="1" t="s">
        <v>5328</v>
      </c>
      <c r="B850" s="1" t="str">
        <f>_xlfn.TEXTBEFORE(Table38[[#This Row],[all fluxes from kapp-slack]]," ",,,,"")</f>
        <v>ENZLOAD-C4STMO3_c_FWD-rt8272</v>
      </c>
      <c r="C850" s="1">
        <f>_xlfn.NUMBERVALUE(IFERROR(_xlfn.TEXTAFTER(Table38[[#This Row],[all fluxes from kapp-slack]]," ",-1,,,""),""))</f>
        <v>2.0461196E-8</v>
      </c>
      <c r="F850" s="1" t="s">
        <v>7865</v>
      </c>
      <c r="G850" s="1" t="str">
        <f>_xlfn.TEXTBEFORE(Table5[[#This Row],[rxn     kapp_old        kapp_slack_ub   kapp_slack_lb]]," ")</f>
        <v>RXN-FACOAE160_c_FWD-rt4680</v>
      </c>
      <c r="H85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85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850" s="1">
        <f>_xlfn.NUMBERVALUE(_xlfn.TEXTAFTER(Table5[[#This Row],[rxn     kapp_old        kapp_slack_ub   kapp_slack_lb]]," ",-1))</f>
        <v>0</v>
      </c>
      <c r="K850" s="1">
        <f>_xlfn.XLOOKUP(SUBSTITUTE(Table5[[#This Row],[rxn]],"RXN-","ENZLOAD-"),ENZLOAD[name],ENZLOAD[flux],0)</f>
        <v>1.3649483668999999E-7</v>
      </c>
      <c r="L850" s="1" t="str">
        <f>"'"&amp;Table5[[#This Row],[rxn]]&amp;"'"&amp;CHAR(9)&amp;IF(AND(Table5[[#This Row],[kapp_slack_ub]]&lt;&gt;0,Table5[[#This Row],[kapp_old]]&lt;$F$1),$F$1,Table5[[#This Row],[kapp_old]])</f>
        <v>'RXN-FACOAE160_c_FWD-rt4680'	27141.27779288</v>
      </c>
      <c r="M850" s="1">
        <f>_xlfn.XLOOKUP(Table5[[#This Row],[rxn]],Table3[name],Table3[flux],$F$1)</f>
        <v>27141.277792879999</v>
      </c>
      <c r="N850" s="1">
        <f>IFERROR(Table5[[#This Row],[min flux]]/Table5[[#This Row],[associated enzload]],"")</f>
        <v>198844721537.13669</v>
      </c>
      <c r="O850" s="1">
        <f>_xlfn.NUMBERVALUE(IF(Table5[[#This Row],[flux/enzload]]="","",ABS($N$1-Table5[[#This Row],[flux/enzload]])))</f>
        <v>1201071596121.8201</v>
      </c>
      <c r="P850" s="1">
        <f>Table5[[#This Row],[kapp_old]]+IFERROR(((Table5[[#This Row],[kapp_slack_ub]]-Table5[[#This Row],[kapp_slack_lb]])/Table5[[#This Row],[associated enzload]]),0)</f>
        <v>27141.277792879999</v>
      </c>
      <c r="Q850" s="1" t="str">
        <f>"'"&amp;Table5[[#This Row],[rxn]]&amp;"'"&amp;CHAR(9)&amp;Table5[[#This Row],[kapp + (slack_ub - slack_lb)/enzload]]</f>
        <v>'RXN-FACOAE160_c_FWD-rt4680'	27141.27779288</v>
      </c>
      <c r="R850" s="1">
        <f>_xlfn.XLOOKUP(Table5[[#This Row],[rxn]],Table38[name],Table38[flux],0)</f>
        <v>0</v>
      </c>
      <c r="S850" s="1">
        <f>_xlfn.XLOOKUP(SUBSTITUTE(Table5[[#This Row],[rxn]],"RXN-","ENZLOAD-"),Table38[name],Table38[flux],0)</f>
        <v>0</v>
      </c>
      <c r="T850" s="1" t="b">
        <f>AND(Table5[[#This Row],[ENZLOAD flux in kapp-slack.gms]]=0,Table5[[#This Row],[flux in kapp-slack.gms]]&lt;&gt;0,NOT(Table5[[#This Row],[spont or unknown?]]))</f>
        <v>0</v>
      </c>
      <c r="U850" s="1" t="b">
        <f>OR(_xlfn.TEXTAFTER(Table5[[#This Row],[rxn]],"-",-1)="SPONT",_xlfn.TEXTAFTER(Table5[[#This Row],[rxn]],"-",-1)="UNKNOWN")</f>
        <v>0</v>
      </c>
      <c r="V850" s="1">
        <f>_xlfn.XLOOKUP(SUBSTITUTE(Table5[[#This Row],[rxn]],"RXN-","ENZLOAD-"),Table4[rxn],Table4[ub],0)</f>
        <v>0.85319096999999999</v>
      </c>
      <c r="W850" s="1" t="b">
        <f>AND(Table5[[#This Row],[FVA ENZLOAD flux UB]]=0,Table5[[#This Row],[ENZ not made when it should be?]])</f>
        <v>0</v>
      </c>
    </row>
    <row r="851" spans="1:23" hidden="1">
      <c r="A851" s="1" t="s">
        <v>5329</v>
      </c>
      <c r="B851" s="1" t="str">
        <f>_xlfn.TEXTBEFORE(Table38[[#This Row],[all fluxes from kapp-slack]]," ",,,,"")</f>
        <v>ENZLOAD-C4STMO4_c_FWD-rt8272</v>
      </c>
      <c r="C851" s="1">
        <f>_xlfn.NUMBERVALUE(IFERROR(_xlfn.TEXTAFTER(Table38[[#This Row],[all fluxes from kapp-slack]]," ",-1,,,""),""))</f>
        <v>2.0461196E-8</v>
      </c>
      <c r="F851" s="1" t="s">
        <v>7866</v>
      </c>
      <c r="G851" s="1" t="str">
        <f>_xlfn.TEXTBEFORE(Table5[[#This Row],[rxn     kapp_old        kapp_slack_ub   kapp_slack_lb]]," ")</f>
        <v>RXN-FACOAE160_x_FWD-rt7680</v>
      </c>
      <c r="H85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85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851" s="1">
        <f>_xlfn.NUMBERVALUE(_xlfn.TEXTAFTER(Table5[[#This Row],[rxn     kapp_old        kapp_slack_ub   kapp_slack_lb]]," ",-1))</f>
        <v>0</v>
      </c>
      <c r="K851" s="1">
        <f>_xlfn.XLOOKUP(SUBSTITUTE(Table5[[#This Row],[rxn]],"RXN-","ENZLOAD-"),ENZLOAD[name],ENZLOAD[flux],0)</f>
        <v>1.5506475610999999E-7</v>
      </c>
      <c r="L851" s="1" t="str">
        <f>"'"&amp;Table5[[#This Row],[rxn]]&amp;"'"&amp;CHAR(9)&amp;IF(AND(Table5[[#This Row],[kapp_slack_ub]]&lt;&gt;0,Table5[[#This Row],[kapp_old]]&lt;$F$1),$F$1,Table5[[#This Row],[kapp_old]])</f>
        <v>'RXN-FACOAE160_x_FWD-rt7680'	27141.27779288</v>
      </c>
      <c r="M851" s="1">
        <f>_xlfn.XLOOKUP(Table5[[#This Row],[rxn]],Table3[name],Table3[flux],$F$1)</f>
        <v>27141.277792879999</v>
      </c>
      <c r="N851" s="1">
        <f>IFERROR(Table5[[#This Row],[min flux]]/Table5[[#This Row],[associated enzload]],"")</f>
        <v>175031892957.20099</v>
      </c>
      <c r="O851" s="1">
        <f>_xlfn.NUMBERVALUE(IF(Table5[[#This Row],[flux/enzload]]="","",ABS($N$1-Table5[[#This Row],[flux/enzload]])))</f>
        <v>1224884424701.75</v>
      </c>
      <c r="P851" s="1">
        <f>Table5[[#This Row],[kapp_old]]+IFERROR(((Table5[[#This Row],[kapp_slack_ub]]-Table5[[#This Row],[kapp_slack_lb]])/Table5[[#This Row],[associated enzload]]),0)</f>
        <v>27141.277792879999</v>
      </c>
      <c r="Q851" s="1" t="str">
        <f>"'"&amp;Table5[[#This Row],[rxn]]&amp;"'"&amp;CHAR(9)&amp;Table5[[#This Row],[kapp + (slack_ub - slack_lb)/enzload]]</f>
        <v>'RXN-FACOAE160_x_FWD-rt7680'	27141.27779288</v>
      </c>
      <c r="R851" s="1">
        <f>_xlfn.XLOOKUP(Table5[[#This Row],[rxn]],Table38[name],Table38[flux],0)</f>
        <v>0</v>
      </c>
      <c r="S851" s="1">
        <f>_xlfn.XLOOKUP(SUBSTITUTE(Table5[[#This Row],[rxn]],"RXN-","ENZLOAD-"),Table38[name],Table38[flux],0)</f>
        <v>0</v>
      </c>
      <c r="T851" s="1" t="b">
        <f>AND(Table5[[#This Row],[ENZLOAD flux in kapp-slack.gms]]=0,Table5[[#This Row],[flux in kapp-slack.gms]]&lt;&gt;0,NOT(Table5[[#This Row],[spont or unknown?]]))</f>
        <v>0</v>
      </c>
      <c r="U851" s="1" t="b">
        <f>OR(_xlfn.TEXTAFTER(Table5[[#This Row],[rxn]],"-",-1)="SPONT",_xlfn.TEXTAFTER(Table5[[#This Row],[rxn]],"-",-1)="UNKNOWN")</f>
        <v>0</v>
      </c>
      <c r="V851" s="1">
        <f>_xlfn.XLOOKUP(SUBSTITUTE(Table5[[#This Row],[rxn]],"RXN-","ENZLOAD-"),Table4[rxn],Table4[ub],0)</f>
        <v>1.13983554</v>
      </c>
      <c r="W851" s="1" t="b">
        <f>AND(Table5[[#This Row],[FVA ENZLOAD flux UB]]=0,Table5[[#This Row],[ENZ not made when it should be?]])</f>
        <v>0</v>
      </c>
    </row>
    <row r="852" spans="1:23" hidden="1">
      <c r="A852" s="1" t="s">
        <v>5330</v>
      </c>
      <c r="B852" s="1" t="str">
        <f>_xlfn.TEXTBEFORE(Table38[[#This Row],[all fluxes from kapp-slack]]," ",,,,"")</f>
        <v>ENZLOAD-C8STI_c_FWD-rt1745</v>
      </c>
      <c r="C852" s="1">
        <f>_xlfn.NUMBERVALUE(IFERROR(_xlfn.TEXTAFTER(Table38[[#This Row],[all fluxes from kapp-slack]]," ",-1,,,""),""))</f>
        <v>5.8310605600000002E-7</v>
      </c>
      <c r="F852" s="1" t="s">
        <v>7867</v>
      </c>
      <c r="G852" s="1" t="str">
        <f>_xlfn.TEXTBEFORE(Table5[[#This Row],[rxn     kapp_old        kapp_slack_ub   kapp_slack_lb]]," ")</f>
        <v>RXN-FACOAE161_c_FWD-rt0088</v>
      </c>
      <c r="H85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85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852" s="1">
        <f>_xlfn.NUMBERVALUE(_xlfn.TEXTAFTER(Table5[[#This Row],[rxn     kapp_old        kapp_slack_ub   kapp_slack_lb]]," ",-1))</f>
        <v>0</v>
      </c>
      <c r="K852" s="1">
        <f>_xlfn.XLOOKUP(SUBSTITUTE(Table5[[#This Row],[rxn]],"RXN-","ENZLOAD-"),ENZLOAD[name],ENZLOAD[flux],0)</f>
        <v>6.4732793003000002E-7</v>
      </c>
      <c r="L852" s="1" t="str">
        <f>"'"&amp;Table5[[#This Row],[rxn]]&amp;"'"&amp;CHAR(9)&amp;IF(AND(Table5[[#This Row],[kapp_slack_ub]]&lt;&gt;0,Table5[[#This Row],[kapp_old]]&lt;$F$1),$F$1,Table5[[#This Row],[kapp_old]])</f>
        <v>'RXN-FACOAE161_c_FWD-rt0088'	27141.27779288</v>
      </c>
      <c r="M852" s="1">
        <f>_xlfn.XLOOKUP(Table5[[#This Row],[rxn]],Table3[name],Table3[flux],$F$1)</f>
        <v>27141.277792879999</v>
      </c>
      <c r="N852" s="1">
        <f>IFERROR(Table5[[#This Row],[min flux]]/Table5[[#This Row],[associated enzload]],"")</f>
        <v>41928173548.176971</v>
      </c>
      <c r="O852" s="1">
        <f>_xlfn.NUMBERVALUE(IF(Table5[[#This Row],[flux/enzload]]="","",ABS($N$1-Table5[[#This Row],[flux/enzload]])))</f>
        <v>1357988144110.78</v>
      </c>
      <c r="P852" s="1">
        <f>Table5[[#This Row],[kapp_old]]+IFERROR(((Table5[[#This Row],[kapp_slack_ub]]-Table5[[#This Row],[kapp_slack_lb]])/Table5[[#This Row],[associated enzload]]),0)</f>
        <v>27141.277792879999</v>
      </c>
      <c r="Q852" s="1" t="str">
        <f>"'"&amp;Table5[[#This Row],[rxn]]&amp;"'"&amp;CHAR(9)&amp;Table5[[#This Row],[kapp + (slack_ub - slack_lb)/enzload]]</f>
        <v>'RXN-FACOAE161_c_FWD-rt0088'	27141.27779288</v>
      </c>
      <c r="R852" s="1">
        <f>_xlfn.XLOOKUP(Table5[[#This Row],[rxn]],Table38[name],Table38[flux],0)</f>
        <v>0</v>
      </c>
      <c r="S852" s="1">
        <f>_xlfn.XLOOKUP(SUBSTITUTE(Table5[[#This Row],[rxn]],"RXN-","ENZLOAD-"),Table38[name],Table38[flux],0)</f>
        <v>0</v>
      </c>
      <c r="T852" s="1" t="b">
        <f>AND(Table5[[#This Row],[ENZLOAD flux in kapp-slack.gms]]=0,Table5[[#This Row],[flux in kapp-slack.gms]]&lt;&gt;0,NOT(Table5[[#This Row],[spont or unknown?]]))</f>
        <v>0</v>
      </c>
      <c r="U852" s="1" t="b">
        <f>OR(_xlfn.TEXTAFTER(Table5[[#This Row],[rxn]],"-",-1)="SPONT",_xlfn.TEXTAFTER(Table5[[#This Row],[rxn]],"-",-1)="UNKNOWN")</f>
        <v>0</v>
      </c>
      <c r="V852" s="1">
        <f>_xlfn.XLOOKUP(SUBSTITUTE(Table5[[#This Row],[rxn]],"RXN-","ENZLOAD-"),Table4[rxn],Table4[ub],0)</f>
        <v>0.95166355000000002</v>
      </c>
      <c r="W852" s="1" t="b">
        <f>AND(Table5[[#This Row],[FVA ENZLOAD flux UB]]=0,Table5[[#This Row],[ENZ not made when it should be?]])</f>
        <v>0</v>
      </c>
    </row>
    <row r="853" spans="1:23" hidden="1">
      <c r="A853" s="1" t="s">
        <v>5331</v>
      </c>
      <c r="B853" s="1" t="str">
        <f>_xlfn.TEXTBEFORE(Table38[[#This Row],[all fluxes from kapp-slack]]," ",,,,"")</f>
        <v>ENZLOAD-CBPS_c_FWD-rt3934</v>
      </c>
      <c r="C853" s="1">
        <f>_xlfn.NUMBERVALUE(IFERROR(_xlfn.TEXTAFTER(Table38[[#This Row],[all fluxes from kapp-slack]]," ",-1,,,""),""))</f>
        <v>9.8765863999999998E-7</v>
      </c>
      <c r="F853" s="1" t="s">
        <v>7868</v>
      </c>
      <c r="G853" s="1" t="str">
        <f>_xlfn.TEXTBEFORE(Table5[[#This Row],[rxn     kapp_old        kapp_slack_ub   kapp_slack_lb]]," ")</f>
        <v>RXN-FACOAE161_c_FWD-rt4680</v>
      </c>
      <c r="H85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85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853" s="1">
        <f>_xlfn.NUMBERVALUE(_xlfn.TEXTAFTER(Table5[[#This Row],[rxn     kapp_old        kapp_slack_ub   kapp_slack_lb]]," ",-1))</f>
        <v>0</v>
      </c>
      <c r="K853" s="1">
        <f>_xlfn.XLOOKUP(SUBSTITUTE(Table5[[#This Row],[rxn]],"RXN-","ENZLOAD-"),ENZLOAD[name],ENZLOAD[flux],0)</f>
        <v>1.3649483668999999E-7</v>
      </c>
      <c r="L853" s="1" t="str">
        <f>"'"&amp;Table5[[#This Row],[rxn]]&amp;"'"&amp;CHAR(9)&amp;IF(AND(Table5[[#This Row],[kapp_slack_ub]]&lt;&gt;0,Table5[[#This Row],[kapp_old]]&lt;$F$1),$F$1,Table5[[#This Row],[kapp_old]])</f>
        <v>'RXN-FACOAE161_c_FWD-rt4680'	27141.27779288</v>
      </c>
      <c r="M853" s="1">
        <f>_xlfn.XLOOKUP(Table5[[#This Row],[rxn]],Table3[name],Table3[flux],$F$1)</f>
        <v>27141.277792879999</v>
      </c>
      <c r="N853" s="1">
        <f>IFERROR(Table5[[#This Row],[min flux]]/Table5[[#This Row],[associated enzload]],"")</f>
        <v>198844721537.13669</v>
      </c>
      <c r="O853" s="1">
        <f>_xlfn.NUMBERVALUE(IF(Table5[[#This Row],[flux/enzload]]="","",ABS($N$1-Table5[[#This Row],[flux/enzload]])))</f>
        <v>1201071596121.8201</v>
      </c>
      <c r="P853" s="1">
        <f>Table5[[#This Row],[kapp_old]]+IFERROR(((Table5[[#This Row],[kapp_slack_ub]]-Table5[[#This Row],[kapp_slack_lb]])/Table5[[#This Row],[associated enzload]]),0)</f>
        <v>27141.277792879999</v>
      </c>
      <c r="Q853" s="1" t="str">
        <f>"'"&amp;Table5[[#This Row],[rxn]]&amp;"'"&amp;CHAR(9)&amp;Table5[[#This Row],[kapp + (slack_ub - slack_lb)/enzload]]</f>
        <v>'RXN-FACOAE161_c_FWD-rt4680'	27141.27779288</v>
      </c>
      <c r="R853" s="1">
        <f>_xlfn.XLOOKUP(Table5[[#This Row],[rxn]],Table38[name],Table38[flux],0)</f>
        <v>0</v>
      </c>
      <c r="S853" s="1">
        <f>_xlfn.XLOOKUP(SUBSTITUTE(Table5[[#This Row],[rxn]],"RXN-","ENZLOAD-"),Table38[name],Table38[flux],0)</f>
        <v>0</v>
      </c>
      <c r="T853" s="1" t="b">
        <f>AND(Table5[[#This Row],[ENZLOAD flux in kapp-slack.gms]]=0,Table5[[#This Row],[flux in kapp-slack.gms]]&lt;&gt;0,NOT(Table5[[#This Row],[spont or unknown?]]))</f>
        <v>0</v>
      </c>
      <c r="U853" s="1" t="b">
        <f>OR(_xlfn.TEXTAFTER(Table5[[#This Row],[rxn]],"-",-1)="SPONT",_xlfn.TEXTAFTER(Table5[[#This Row],[rxn]],"-",-1)="UNKNOWN")</f>
        <v>0</v>
      </c>
      <c r="V853" s="1">
        <f>_xlfn.XLOOKUP(SUBSTITUTE(Table5[[#This Row],[rxn]],"RXN-","ENZLOAD-"),Table4[rxn],Table4[ub],0)</f>
        <v>0.85319096999999999</v>
      </c>
      <c r="W853" s="1" t="b">
        <f>AND(Table5[[#This Row],[FVA ENZLOAD flux UB]]=0,Table5[[#This Row],[ENZ not made when it should be?]])</f>
        <v>0</v>
      </c>
    </row>
    <row r="854" spans="1:23" hidden="1">
      <c r="A854" s="1" t="s">
        <v>5332</v>
      </c>
      <c r="B854" s="1" t="str">
        <f>_xlfn.TEXTBEFORE(Table38[[#This Row],[all fluxes from kapp-slack]]," ",,,,"")</f>
        <v>ENZLOAD-CDPDAGS_rm_FWD-rt4513_rm</v>
      </c>
      <c r="C854" s="1">
        <f>_xlfn.NUMBERVALUE(IFERROR(_xlfn.TEXTAFTER(Table38[[#This Row],[all fluxes from kapp-slack]]," ",-1,,,""),""))</f>
        <v>1.07494746E-7</v>
      </c>
      <c r="F854" s="1" t="s">
        <v>7869</v>
      </c>
      <c r="G854" s="1" t="str">
        <f>_xlfn.TEXTBEFORE(Table5[[#This Row],[rxn     kapp_old        kapp_slack_ub   kapp_slack_lb]]," ")</f>
        <v>RXN-FACOAE161_x_FWD-rt7680</v>
      </c>
      <c r="H85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85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854" s="1">
        <f>_xlfn.NUMBERVALUE(_xlfn.TEXTAFTER(Table5[[#This Row],[rxn     kapp_old        kapp_slack_ub   kapp_slack_lb]]," ",-1))</f>
        <v>0</v>
      </c>
      <c r="K854" s="1">
        <f>_xlfn.XLOOKUP(SUBSTITUTE(Table5[[#This Row],[rxn]],"RXN-","ENZLOAD-"),ENZLOAD[name],ENZLOAD[flux],0)</f>
        <v>1.5506475610999999E-7</v>
      </c>
      <c r="L854" s="1" t="str">
        <f>"'"&amp;Table5[[#This Row],[rxn]]&amp;"'"&amp;CHAR(9)&amp;IF(AND(Table5[[#This Row],[kapp_slack_ub]]&lt;&gt;0,Table5[[#This Row],[kapp_old]]&lt;$F$1),$F$1,Table5[[#This Row],[kapp_old]])</f>
        <v>'RXN-FACOAE161_x_FWD-rt7680'	27141.27779288</v>
      </c>
      <c r="M854" s="1">
        <f>_xlfn.XLOOKUP(Table5[[#This Row],[rxn]],Table3[name],Table3[flux],$F$1)</f>
        <v>27141.277792879999</v>
      </c>
      <c r="N854" s="1">
        <f>IFERROR(Table5[[#This Row],[min flux]]/Table5[[#This Row],[associated enzload]],"")</f>
        <v>175031892957.20099</v>
      </c>
      <c r="O854" s="1">
        <f>_xlfn.NUMBERVALUE(IF(Table5[[#This Row],[flux/enzload]]="","",ABS($N$1-Table5[[#This Row],[flux/enzload]])))</f>
        <v>1224884424701.75</v>
      </c>
      <c r="P854" s="1">
        <f>Table5[[#This Row],[kapp_old]]+IFERROR(((Table5[[#This Row],[kapp_slack_ub]]-Table5[[#This Row],[kapp_slack_lb]])/Table5[[#This Row],[associated enzload]]),0)</f>
        <v>27141.277792879999</v>
      </c>
      <c r="Q854" s="1" t="str">
        <f>"'"&amp;Table5[[#This Row],[rxn]]&amp;"'"&amp;CHAR(9)&amp;Table5[[#This Row],[kapp + (slack_ub - slack_lb)/enzload]]</f>
        <v>'RXN-FACOAE161_x_FWD-rt7680'	27141.27779288</v>
      </c>
      <c r="R854" s="1">
        <f>_xlfn.XLOOKUP(Table5[[#This Row],[rxn]],Table38[name],Table38[flux],0)</f>
        <v>0</v>
      </c>
      <c r="S854" s="1">
        <f>_xlfn.XLOOKUP(SUBSTITUTE(Table5[[#This Row],[rxn]],"RXN-","ENZLOAD-"),Table38[name],Table38[flux],0)</f>
        <v>0</v>
      </c>
      <c r="T854" s="1" t="b">
        <f>AND(Table5[[#This Row],[ENZLOAD flux in kapp-slack.gms]]=0,Table5[[#This Row],[flux in kapp-slack.gms]]&lt;&gt;0,NOT(Table5[[#This Row],[spont or unknown?]]))</f>
        <v>0</v>
      </c>
      <c r="U854" s="1" t="b">
        <f>OR(_xlfn.TEXTAFTER(Table5[[#This Row],[rxn]],"-",-1)="SPONT",_xlfn.TEXTAFTER(Table5[[#This Row],[rxn]],"-",-1)="UNKNOWN")</f>
        <v>0</v>
      </c>
      <c r="V854" s="1">
        <f>_xlfn.XLOOKUP(SUBSTITUTE(Table5[[#This Row],[rxn]],"RXN-","ENZLOAD-"),Table4[rxn],Table4[ub],0)</f>
        <v>1.13983554</v>
      </c>
      <c r="W854" s="1" t="b">
        <f>AND(Table5[[#This Row],[FVA ENZLOAD flux UB]]=0,Table5[[#This Row],[ENZ not made when it should be?]])</f>
        <v>0</v>
      </c>
    </row>
    <row r="855" spans="1:23" hidden="1">
      <c r="A855" s="1" t="s">
        <v>5333</v>
      </c>
      <c r="B855" s="1" t="str">
        <f>_xlfn.TEXTBEFORE(Table38[[#This Row],[all fluxes from kapp-slack]]," ",,,,"")</f>
        <v>ENZLOAD-CERS124_c_FWD-rt3023_c</v>
      </c>
      <c r="C855" s="1">
        <f>_xlfn.NUMBERVALUE(IFERROR(_xlfn.TEXTAFTER(Table38[[#This Row],[all fluxes from kapp-slack]]," ",-1,,,""),""))</f>
        <v>7.5827109999999997E-9</v>
      </c>
      <c r="F855" s="1" t="s">
        <v>7870</v>
      </c>
      <c r="G855" s="1" t="str">
        <f>_xlfn.TEXTBEFORE(Table5[[#This Row],[rxn     kapp_old        kapp_slack_ub   kapp_slack_lb]]," ")</f>
        <v>RXN-FACOAE180_c_FWD-rt0088</v>
      </c>
      <c r="H85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85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855" s="1">
        <f>_xlfn.NUMBERVALUE(_xlfn.TEXTAFTER(Table5[[#This Row],[rxn     kapp_old        kapp_slack_ub   kapp_slack_lb]]," ",-1))</f>
        <v>0</v>
      </c>
      <c r="K855" s="1">
        <f>_xlfn.XLOOKUP(SUBSTITUTE(Table5[[#This Row],[rxn]],"RXN-","ENZLOAD-"),ENZLOAD[name],ENZLOAD[flux],0)</f>
        <v>6.4732793003000002E-7</v>
      </c>
      <c r="L855" s="1" t="str">
        <f>"'"&amp;Table5[[#This Row],[rxn]]&amp;"'"&amp;CHAR(9)&amp;IF(AND(Table5[[#This Row],[kapp_slack_ub]]&lt;&gt;0,Table5[[#This Row],[kapp_old]]&lt;$F$1),$F$1,Table5[[#This Row],[kapp_old]])</f>
        <v>'RXN-FACOAE180_c_FWD-rt0088'	27141.27779288</v>
      </c>
      <c r="M855" s="1">
        <f>_xlfn.XLOOKUP(Table5[[#This Row],[rxn]],Table3[name],Table3[flux],$F$1)</f>
        <v>27141.277792879999</v>
      </c>
      <c r="N855" s="1">
        <f>IFERROR(Table5[[#This Row],[min flux]]/Table5[[#This Row],[associated enzload]],"")</f>
        <v>41928173548.176971</v>
      </c>
      <c r="O855" s="1">
        <f>_xlfn.NUMBERVALUE(IF(Table5[[#This Row],[flux/enzload]]="","",ABS($N$1-Table5[[#This Row],[flux/enzload]])))</f>
        <v>1357988144110.78</v>
      </c>
      <c r="P855" s="1">
        <f>Table5[[#This Row],[kapp_old]]+IFERROR(((Table5[[#This Row],[kapp_slack_ub]]-Table5[[#This Row],[kapp_slack_lb]])/Table5[[#This Row],[associated enzload]]),0)</f>
        <v>27141.277792879999</v>
      </c>
      <c r="Q855" s="1" t="str">
        <f>"'"&amp;Table5[[#This Row],[rxn]]&amp;"'"&amp;CHAR(9)&amp;Table5[[#This Row],[kapp + (slack_ub - slack_lb)/enzload]]</f>
        <v>'RXN-FACOAE180_c_FWD-rt0088'	27141.27779288</v>
      </c>
      <c r="R855" s="1">
        <f>_xlfn.XLOOKUP(Table5[[#This Row],[rxn]],Table38[name],Table38[flux],0)</f>
        <v>0</v>
      </c>
      <c r="S855" s="1">
        <f>_xlfn.XLOOKUP(SUBSTITUTE(Table5[[#This Row],[rxn]],"RXN-","ENZLOAD-"),Table38[name],Table38[flux],0)</f>
        <v>0</v>
      </c>
      <c r="T855" s="1" t="b">
        <f>AND(Table5[[#This Row],[ENZLOAD flux in kapp-slack.gms]]=0,Table5[[#This Row],[flux in kapp-slack.gms]]&lt;&gt;0,NOT(Table5[[#This Row],[spont or unknown?]]))</f>
        <v>0</v>
      </c>
      <c r="U855" s="1" t="b">
        <f>OR(_xlfn.TEXTAFTER(Table5[[#This Row],[rxn]],"-",-1)="SPONT",_xlfn.TEXTAFTER(Table5[[#This Row],[rxn]],"-",-1)="UNKNOWN")</f>
        <v>0</v>
      </c>
      <c r="V855" s="1">
        <f>_xlfn.XLOOKUP(SUBSTITUTE(Table5[[#This Row],[rxn]],"RXN-","ENZLOAD-"),Table4[rxn],Table4[ub],0)</f>
        <v>0.95166355000000002</v>
      </c>
      <c r="W855" s="1" t="b">
        <f>AND(Table5[[#This Row],[FVA ENZLOAD flux UB]]=0,Table5[[#This Row],[ENZ not made when it should be?]])</f>
        <v>0</v>
      </c>
    </row>
    <row r="856" spans="1:23" hidden="1">
      <c r="A856" s="1" t="s">
        <v>5334</v>
      </c>
      <c r="B856" s="1" t="str">
        <f>_xlfn.TEXTBEFORE(Table38[[#This Row],[all fluxes from kapp-slack]]," ",,,,"")</f>
        <v>ENZLOAD-CERS126_c_FWD-rt3023_c</v>
      </c>
      <c r="C856" s="1">
        <f>_xlfn.NUMBERVALUE(IFERROR(_xlfn.TEXTAFTER(Table38[[#This Row],[all fluxes from kapp-slack]]," ",-1,,,""),""))</f>
        <v>7.5827109999999997E-9</v>
      </c>
      <c r="F856" s="1" t="s">
        <v>7871</v>
      </c>
      <c r="G856" s="1" t="str">
        <f>_xlfn.TEXTBEFORE(Table5[[#This Row],[rxn     kapp_old        kapp_slack_ub   kapp_slack_lb]]," ")</f>
        <v>RXN-FACOAE180_c_FWD-rt4680</v>
      </c>
      <c r="H85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85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856" s="1">
        <f>_xlfn.NUMBERVALUE(_xlfn.TEXTAFTER(Table5[[#This Row],[rxn     kapp_old        kapp_slack_ub   kapp_slack_lb]]," ",-1))</f>
        <v>0</v>
      </c>
      <c r="K856" s="1">
        <f>_xlfn.XLOOKUP(SUBSTITUTE(Table5[[#This Row],[rxn]],"RXN-","ENZLOAD-"),ENZLOAD[name],ENZLOAD[flux],0)</f>
        <v>1.3649483668999999E-7</v>
      </c>
      <c r="L856" s="1" t="str">
        <f>"'"&amp;Table5[[#This Row],[rxn]]&amp;"'"&amp;CHAR(9)&amp;IF(AND(Table5[[#This Row],[kapp_slack_ub]]&lt;&gt;0,Table5[[#This Row],[kapp_old]]&lt;$F$1),$F$1,Table5[[#This Row],[kapp_old]])</f>
        <v>'RXN-FACOAE180_c_FWD-rt4680'	27141.27779288</v>
      </c>
      <c r="M856" s="1">
        <f>_xlfn.XLOOKUP(Table5[[#This Row],[rxn]],Table3[name],Table3[flux],$F$1)</f>
        <v>27141.277792879999</v>
      </c>
      <c r="N856" s="1">
        <f>IFERROR(Table5[[#This Row],[min flux]]/Table5[[#This Row],[associated enzload]],"")</f>
        <v>198844721537.13669</v>
      </c>
      <c r="O856" s="1">
        <f>_xlfn.NUMBERVALUE(IF(Table5[[#This Row],[flux/enzload]]="","",ABS($N$1-Table5[[#This Row],[flux/enzload]])))</f>
        <v>1201071596121.8201</v>
      </c>
      <c r="P856" s="1">
        <f>Table5[[#This Row],[kapp_old]]+IFERROR(((Table5[[#This Row],[kapp_slack_ub]]-Table5[[#This Row],[kapp_slack_lb]])/Table5[[#This Row],[associated enzload]]),0)</f>
        <v>27141.277792879999</v>
      </c>
      <c r="Q856" s="1" t="str">
        <f>"'"&amp;Table5[[#This Row],[rxn]]&amp;"'"&amp;CHAR(9)&amp;Table5[[#This Row],[kapp + (slack_ub - slack_lb)/enzload]]</f>
        <v>'RXN-FACOAE180_c_FWD-rt4680'	27141.27779288</v>
      </c>
      <c r="R856" s="1">
        <f>_xlfn.XLOOKUP(Table5[[#This Row],[rxn]],Table38[name],Table38[flux],0)</f>
        <v>0</v>
      </c>
      <c r="S856" s="1">
        <f>_xlfn.XLOOKUP(SUBSTITUTE(Table5[[#This Row],[rxn]],"RXN-","ENZLOAD-"),Table38[name],Table38[flux],0)</f>
        <v>0</v>
      </c>
      <c r="T856" s="1" t="b">
        <f>AND(Table5[[#This Row],[ENZLOAD flux in kapp-slack.gms]]=0,Table5[[#This Row],[flux in kapp-slack.gms]]&lt;&gt;0,NOT(Table5[[#This Row],[spont or unknown?]]))</f>
        <v>0</v>
      </c>
      <c r="U856" s="1" t="b">
        <f>OR(_xlfn.TEXTAFTER(Table5[[#This Row],[rxn]],"-",-1)="SPONT",_xlfn.TEXTAFTER(Table5[[#This Row],[rxn]],"-",-1)="UNKNOWN")</f>
        <v>0</v>
      </c>
      <c r="V856" s="1">
        <f>_xlfn.XLOOKUP(SUBSTITUTE(Table5[[#This Row],[rxn]],"RXN-","ENZLOAD-"),Table4[rxn],Table4[ub],0)</f>
        <v>0.85319096999999999</v>
      </c>
      <c r="W856" s="1" t="b">
        <f>AND(Table5[[#This Row],[FVA ENZLOAD flux UB]]=0,Table5[[#This Row],[ENZ not made when it should be?]])</f>
        <v>0</v>
      </c>
    </row>
    <row r="857" spans="1:23" hidden="1">
      <c r="A857" s="1" t="s">
        <v>5335</v>
      </c>
      <c r="B857" s="1" t="str">
        <f>_xlfn.TEXTBEFORE(Table38[[#This Row],[all fluxes from kapp-slack]]," ",,,,"")</f>
        <v>ENZLOAD-CERS2A24_r_FWD-rt6800_r</v>
      </c>
      <c r="C857" s="1">
        <f>_xlfn.NUMBERVALUE(IFERROR(_xlfn.TEXTAFTER(Table38[[#This Row],[all fluxes from kapp-slack]]," ",-1,,,""),""))</f>
        <v>1.1103007000000001E-8</v>
      </c>
      <c r="F857" s="1" t="s">
        <v>7872</v>
      </c>
      <c r="G857" s="1" t="str">
        <f>_xlfn.TEXTBEFORE(Table5[[#This Row],[rxn     kapp_old        kapp_slack_ub   kapp_slack_lb]]," ")</f>
        <v>RXN-FACOAE180_x_FWD-rt7680</v>
      </c>
      <c r="H85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85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857" s="1">
        <f>_xlfn.NUMBERVALUE(_xlfn.TEXTAFTER(Table5[[#This Row],[rxn     kapp_old        kapp_slack_ub   kapp_slack_lb]]," ",-1))</f>
        <v>0</v>
      </c>
      <c r="K857" s="1">
        <f>_xlfn.XLOOKUP(SUBSTITUTE(Table5[[#This Row],[rxn]],"RXN-","ENZLOAD-"),ENZLOAD[name],ENZLOAD[flux],0)</f>
        <v>1.5506475610999999E-7</v>
      </c>
      <c r="L857" s="1" t="str">
        <f>"'"&amp;Table5[[#This Row],[rxn]]&amp;"'"&amp;CHAR(9)&amp;IF(AND(Table5[[#This Row],[kapp_slack_ub]]&lt;&gt;0,Table5[[#This Row],[kapp_old]]&lt;$F$1),$F$1,Table5[[#This Row],[kapp_old]])</f>
        <v>'RXN-FACOAE180_x_FWD-rt7680'	27141.27779288</v>
      </c>
      <c r="M857" s="1">
        <f>_xlfn.XLOOKUP(Table5[[#This Row],[rxn]],Table3[name],Table3[flux],$F$1)</f>
        <v>27141.277792879999</v>
      </c>
      <c r="N857" s="1">
        <f>IFERROR(Table5[[#This Row],[min flux]]/Table5[[#This Row],[associated enzload]],"")</f>
        <v>175031892957.20099</v>
      </c>
      <c r="O857" s="1">
        <f>_xlfn.NUMBERVALUE(IF(Table5[[#This Row],[flux/enzload]]="","",ABS($N$1-Table5[[#This Row],[flux/enzload]])))</f>
        <v>1224884424701.75</v>
      </c>
      <c r="P857" s="1">
        <f>Table5[[#This Row],[kapp_old]]+IFERROR(((Table5[[#This Row],[kapp_slack_ub]]-Table5[[#This Row],[kapp_slack_lb]])/Table5[[#This Row],[associated enzload]]),0)</f>
        <v>27141.277792879999</v>
      </c>
      <c r="Q857" s="1" t="str">
        <f>"'"&amp;Table5[[#This Row],[rxn]]&amp;"'"&amp;CHAR(9)&amp;Table5[[#This Row],[kapp + (slack_ub - slack_lb)/enzload]]</f>
        <v>'RXN-FACOAE180_x_FWD-rt7680'	27141.27779288</v>
      </c>
      <c r="R857" s="1">
        <f>_xlfn.XLOOKUP(Table5[[#This Row],[rxn]],Table38[name],Table38[flux],0)</f>
        <v>0</v>
      </c>
      <c r="S857" s="1">
        <f>_xlfn.XLOOKUP(SUBSTITUTE(Table5[[#This Row],[rxn]],"RXN-","ENZLOAD-"),Table38[name],Table38[flux],0)</f>
        <v>0</v>
      </c>
      <c r="T857" s="1" t="b">
        <f>AND(Table5[[#This Row],[ENZLOAD flux in kapp-slack.gms]]=0,Table5[[#This Row],[flux in kapp-slack.gms]]&lt;&gt;0,NOT(Table5[[#This Row],[spont or unknown?]]))</f>
        <v>0</v>
      </c>
      <c r="U857" s="1" t="b">
        <f>OR(_xlfn.TEXTAFTER(Table5[[#This Row],[rxn]],"-",-1)="SPONT",_xlfn.TEXTAFTER(Table5[[#This Row],[rxn]],"-",-1)="UNKNOWN")</f>
        <v>0</v>
      </c>
      <c r="V857" s="1">
        <f>_xlfn.XLOOKUP(SUBSTITUTE(Table5[[#This Row],[rxn]],"RXN-","ENZLOAD-"),Table4[rxn],Table4[ub],0)</f>
        <v>1.13983554</v>
      </c>
      <c r="W857" s="1" t="b">
        <f>AND(Table5[[#This Row],[FVA ENZLOAD flux UB]]=0,Table5[[#This Row],[ENZ not made when it should be?]])</f>
        <v>0</v>
      </c>
    </row>
    <row r="858" spans="1:23" hidden="1">
      <c r="A858" s="1" t="s">
        <v>5336</v>
      </c>
      <c r="B858" s="1" t="str">
        <f>_xlfn.TEXTBEFORE(Table38[[#This Row],[all fluxes from kapp-slack]]," ",,,,"")</f>
        <v>ENZLOAD-CERS2A26_r_FWD-rt6800_r</v>
      </c>
      <c r="C858" s="1">
        <f>_xlfn.NUMBERVALUE(IFERROR(_xlfn.TEXTAFTER(Table38[[#This Row],[all fluxes from kapp-slack]]," ",-1,,,""),""))</f>
        <v>1.1103007000000001E-8</v>
      </c>
      <c r="F858" s="1" t="s">
        <v>7873</v>
      </c>
      <c r="G858" s="1" t="str">
        <f>_xlfn.TEXTBEFORE(Table5[[#This Row],[rxn     kapp_old        kapp_slack_ub   kapp_slack_lb]]," ")</f>
        <v>RXN-FACOAE181_c_FWD-rt0088</v>
      </c>
      <c r="H85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85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858" s="1">
        <f>_xlfn.NUMBERVALUE(_xlfn.TEXTAFTER(Table5[[#This Row],[rxn     kapp_old        kapp_slack_ub   kapp_slack_lb]]," ",-1))</f>
        <v>0</v>
      </c>
      <c r="K858" s="1">
        <f>_xlfn.XLOOKUP(SUBSTITUTE(Table5[[#This Row],[rxn]],"RXN-","ENZLOAD-"),ENZLOAD[name],ENZLOAD[flux],0)</f>
        <v>6.4732793003000002E-7</v>
      </c>
      <c r="L858" s="1" t="str">
        <f>"'"&amp;Table5[[#This Row],[rxn]]&amp;"'"&amp;CHAR(9)&amp;IF(AND(Table5[[#This Row],[kapp_slack_ub]]&lt;&gt;0,Table5[[#This Row],[kapp_old]]&lt;$F$1),$F$1,Table5[[#This Row],[kapp_old]])</f>
        <v>'RXN-FACOAE181_c_FWD-rt0088'	27141.27779288</v>
      </c>
      <c r="M858" s="1">
        <f>_xlfn.XLOOKUP(Table5[[#This Row],[rxn]],Table3[name],Table3[flux],$F$1)</f>
        <v>27141.277792879999</v>
      </c>
      <c r="N858" s="1">
        <f>IFERROR(Table5[[#This Row],[min flux]]/Table5[[#This Row],[associated enzload]],"")</f>
        <v>41928173548.176971</v>
      </c>
      <c r="O858" s="1">
        <f>_xlfn.NUMBERVALUE(IF(Table5[[#This Row],[flux/enzload]]="","",ABS($N$1-Table5[[#This Row],[flux/enzload]])))</f>
        <v>1357988144110.78</v>
      </c>
      <c r="P858" s="1">
        <f>Table5[[#This Row],[kapp_old]]+IFERROR(((Table5[[#This Row],[kapp_slack_ub]]-Table5[[#This Row],[kapp_slack_lb]])/Table5[[#This Row],[associated enzload]]),0)</f>
        <v>27141.277792879999</v>
      </c>
      <c r="Q858" s="1" t="str">
        <f>"'"&amp;Table5[[#This Row],[rxn]]&amp;"'"&amp;CHAR(9)&amp;Table5[[#This Row],[kapp + (slack_ub - slack_lb)/enzload]]</f>
        <v>'RXN-FACOAE181_c_FWD-rt0088'	27141.27779288</v>
      </c>
      <c r="R858" s="1">
        <f>_xlfn.XLOOKUP(Table5[[#This Row],[rxn]],Table38[name],Table38[flux],0)</f>
        <v>0</v>
      </c>
      <c r="S858" s="1">
        <f>_xlfn.XLOOKUP(SUBSTITUTE(Table5[[#This Row],[rxn]],"RXN-","ENZLOAD-"),Table38[name],Table38[flux],0)</f>
        <v>0</v>
      </c>
      <c r="T858" s="1" t="b">
        <f>AND(Table5[[#This Row],[ENZLOAD flux in kapp-slack.gms]]=0,Table5[[#This Row],[flux in kapp-slack.gms]]&lt;&gt;0,NOT(Table5[[#This Row],[spont or unknown?]]))</f>
        <v>0</v>
      </c>
      <c r="U858" s="1" t="b">
        <f>OR(_xlfn.TEXTAFTER(Table5[[#This Row],[rxn]],"-",-1)="SPONT",_xlfn.TEXTAFTER(Table5[[#This Row],[rxn]],"-",-1)="UNKNOWN")</f>
        <v>0</v>
      </c>
      <c r="V858" s="1">
        <f>_xlfn.XLOOKUP(SUBSTITUTE(Table5[[#This Row],[rxn]],"RXN-","ENZLOAD-"),Table4[rxn],Table4[ub],0)</f>
        <v>0.95166355000000002</v>
      </c>
      <c r="W858" s="1" t="b">
        <f>AND(Table5[[#This Row],[FVA ENZLOAD flux UB]]=0,Table5[[#This Row],[ENZ not made when it should be?]])</f>
        <v>0</v>
      </c>
    </row>
    <row r="859" spans="1:23" hidden="1">
      <c r="A859" s="1" t="s">
        <v>5337</v>
      </c>
      <c r="B859" s="1" t="str">
        <f>_xlfn.TEXTBEFORE(Table38[[#This Row],[all fluxes from kapp-slack]]," ",,,,"")</f>
        <v>ENZLOAD-CHTNS_c_FWD-rt1388</v>
      </c>
      <c r="C859" s="1">
        <f>_xlfn.NUMBERVALUE(IFERROR(_xlfn.TEXTAFTER(Table38[[#This Row],[all fluxes from kapp-slack]]," ",-1,,,""),""))</f>
        <v>1.7722709799999999E-7</v>
      </c>
      <c r="F859" s="1" t="s">
        <v>7874</v>
      </c>
      <c r="G859" s="1" t="str">
        <f>_xlfn.TEXTBEFORE(Table5[[#This Row],[rxn     kapp_old        kapp_slack_ub   kapp_slack_lb]]," ")</f>
        <v>RXN-FACOAE181_c_FWD-rt4680</v>
      </c>
      <c r="H85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85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859" s="1">
        <f>_xlfn.NUMBERVALUE(_xlfn.TEXTAFTER(Table5[[#This Row],[rxn     kapp_old        kapp_slack_ub   kapp_slack_lb]]," ",-1))</f>
        <v>0</v>
      </c>
      <c r="K859" s="1">
        <f>_xlfn.XLOOKUP(SUBSTITUTE(Table5[[#This Row],[rxn]],"RXN-","ENZLOAD-"),ENZLOAD[name],ENZLOAD[flux],0)</f>
        <v>1.3649483668999999E-7</v>
      </c>
      <c r="L859" s="1" t="str">
        <f>"'"&amp;Table5[[#This Row],[rxn]]&amp;"'"&amp;CHAR(9)&amp;IF(AND(Table5[[#This Row],[kapp_slack_ub]]&lt;&gt;0,Table5[[#This Row],[kapp_old]]&lt;$F$1),$F$1,Table5[[#This Row],[kapp_old]])</f>
        <v>'RXN-FACOAE181_c_FWD-rt4680'	27141.27779288</v>
      </c>
      <c r="M859" s="1">
        <f>_xlfn.XLOOKUP(Table5[[#This Row],[rxn]],Table3[name],Table3[flux],$F$1)</f>
        <v>27141.277792879999</v>
      </c>
      <c r="N859" s="1">
        <f>IFERROR(Table5[[#This Row],[min flux]]/Table5[[#This Row],[associated enzload]],"")</f>
        <v>198844721537.13669</v>
      </c>
      <c r="O859" s="1">
        <f>_xlfn.NUMBERVALUE(IF(Table5[[#This Row],[flux/enzload]]="","",ABS($N$1-Table5[[#This Row],[flux/enzload]])))</f>
        <v>1201071596121.8201</v>
      </c>
      <c r="P859" s="1">
        <f>Table5[[#This Row],[kapp_old]]+IFERROR(((Table5[[#This Row],[kapp_slack_ub]]-Table5[[#This Row],[kapp_slack_lb]])/Table5[[#This Row],[associated enzload]]),0)</f>
        <v>27141.277792879999</v>
      </c>
      <c r="Q859" s="1" t="str">
        <f>"'"&amp;Table5[[#This Row],[rxn]]&amp;"'"&amp;CHAR(9)&amp;Table5[[#This Row],[kapp + (slack_ub - slack_lb)/enzload]]</f>
        <v>'RXN-FACOAE181_c_FWD-rt4680'	27141.27779288</v>
      </c>
      <c r="R859" s="1">
        <f>_xlfn.XLOOKUP(Table5[[#This Row],[rxn]],Table38[name],Table38[flux],0)</f>
        <v>0</v>
      </c>
      <c r="S859" s="1">
        <f>_xlfn.XLOOKUP(SUBSTITUTE(Table5[[#This Row],[rxn]],"RXN-","ENZLOAD-"),Table38[name],Table38[flux],0)</f>
        <v>0</v>
      </c>
      <c r="T859" s="1" t="b">
        <f>AND(Table5[[#This Row],[ENZLOAD flux in kapp-slack.gms]]=0,Table5[[#This Row],[flux in kapp-slack.gms]]&lt;&gt;0,NOT(Table5[[#This Row],[spont or unknown?]]))</f>
        <v>0</v>
      </c>
      <c r="U859" s="1" t="b">
        <f>OR(_xlfn.TEXTAFTER(Table5[[#This Row],[rxn]],"-",-1)="SPONT",_xlfn.TEXTAFTER(Table5[[#This Row],[rxn]],"-",-1)="UNKNOWN")</f>
        <v>0</v>
      </c>
      <c r="V859" s="1">
        <f>_xlfn.XLOOKUP(SUBSTITUTE(Table5[[#This Row],[rxn]],"RXN-","ENZLOAD-"),Table4[rxn],Table4[ub],0)</f>
        <v>0.85319096999999999</v>
      </c>
      <c r="W859" s="1" t="b">
        <f>AND(Table5[[#This Row],[FVA ENZLOAD flux UB]]=0,Table5[[#This Row],[ENZ not made when it should be?]])</f>
        <v>0</v>
      </c>
    </row>
    <row r="860" spans="1:23" hidden="1">
      <c r="A860" s="1" t="s">
        <v>5338</v>
      </c>
      <c r="B860" s="1" t="str">
        <f>_xlfn.TEXTBEFORE(Table38[[#This Row],[all fluxes from kapp-slack]]," ",,,,"")</f>
        <v>ENZLOAD-CS_m_FWD-rt2960</v>
      </c>
      <c r="C860" s="1">
        <f>_xlfn.NUMBERVALUE(IFERROR(_xlfn.TEXTAFTER(Table38[[#This Row],[all fluxes from kapp-slack]]," ",-1,,,""),""))</f>
        <v>4.6144853699999998E-7</v>
      </c>
      <c r="F860" s="1" t="s">
        <v>7875</v>
      </c>
      <c r="G860" s="1" t="str">
        <f>_xlfn.TEXTBEFORE(Table5[[#This Row],[rxn     kapp_old        kapp_slack_ub   kapp_slack_lb]]," ")</f>
        <v>RXN-FACOAE181_x_FWD-rt7680</v>
      </c>
      <c r="H86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86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860" s="1">
        <f>_xlfn.NUMBERVALUE(_xlfn.TEXTAFTER(Table5[[#This Row],[rxn     kapp_old        kapp_slack_ub   kapp_slack_lb]]," ",-1))</f>
        <v>0</v>
      </c>
      <c r="K860" s="1">
        <f>_xlfn.XLOOKUP(SUBSTITUTE(Table5[[#This Row],[rxn]],"RXN-","ENZLOAD-"),ENZLOAD[name],ENZLOAD[flux],0)</f>
        <v>1.5506475610999999E-7</v>
      </c>
      <c r="L860" s="1" t="str">
        <f>"'"&amp;Table5[[#This Row],[rxn]]&amp;"'"&amp;CHAR(9)&amp;IF(AND(Table5[[#This Row],[kapp_slack_ub]]&lt;&gt;0,Table5[[#This Row],[kapp_old]]&lt;$F$1),$F$1,Table5[[#This Row],[kapp_old]])</f>
        <v>'RXN-FACOAE181_x_FWD-rt7680'	27141.27779288</v>
      </c>
      <c r="M860" s="1">
        <f>_xlfn.XLOOKUP(Table5[[#This Row],[rxn]],Table3[name],Table3[flux],$F$1)</f>
        <v>27141.277792879999</v>
      </c>
      <c r="N860" s="1">
        <f>IFERROR(Table5[[#This Row],[min flux]]/Table5[[#This Row],[associated enzload]],"")</f>
        <v>175031892957.20099</v>
      </c>
      <c r="O860" s="1">
        <f>_xlfn.NUMBERVALUE(IF(Table5[[#This Row],[flux/enzload]]="","",ABS($N$1-Table5[[#This Row],[flux/enzload]])))</f>
        <v>1224884424701.75</v>
      </c>
      <c r="P860" s="1">
        <f>Table5[[#This Row],[kapp_old]]+IFERROR(((Table5[[#This Row],[kapp_slack_ub]]-Table5[[#This Row],[kapp_slack_lb]])/Table5[[#This Row],[associated enzload]]),0)</f>
        <v>27141.277792879999</v>
      </c>
      <c r="Q860" s="1" t="str">
        <f>"'"&amp;Table5[[#This Row],[rxn]]&amp;"'"&amp;CHAR(9)&amp;Table5[[#This Row],[kapp + (slack_ub - slack_lb)/enzload]]</f>
        <v>'RXN-FACOAE181_x_FWD-rt7680'	27141.27779288</v>
      </c>
      <c r="R860" s="1">
        <f>_xlfn.XLOOKUP(Table5[[#This Row],[rxn]],Table38[name],Table38[flux],0)</f>
        <v>0</v>
      </c>
      <c r="S860" s="1">
        <f>_xlfn.XLOOKUP(SUBSTITUTE(Table5[[#This Row],[rxn]],"RXN-","ENZLOAD-"),Table38[name],Table38[flux],0)</f>
        <v>0</v>
      </c>
      <c r="T860" s="1" t="b">
        <f>AND(Table5[[#This Row],[ENZLOAD flux in kapp-slack.gms]]=0,Table5[[#This Row],[flux in kapp-slack.gms]]&lt;&gt;0,NOT(Table5[[#This Row],[spont or unknown?]]))</f>
        <v>0</v>
      </c>
      <c r="U860" s="1" t="b">
        <f>OR(_xlfn.TEXTAFTER(Table5[[#This Row],[rxn]],"-",-1)="SPONT",_xlfn.TEXTAFTER(Table5[[#This Row],[rxn]],"-",-1)="UNKNOWN")</f>
        <v>0</v>
      </c>
      <c r="V860" s="1">
        <f>_xlfn.XLOOKUP(SUBSTITUTE(Table5[[#This Row],[rxn]],"RXN-","ENZLOAD-"),Table4[rxn],Table4[ub],0)</f>
        <v>1.13983554</v>
      </c>
      <c r="W860" s="1" t="b">
        <f>AND(Table5[[#This Row],[FVA ENZLOAD flux UB]]=0,Table5[[#This Row],[ENZ not made when it should be?]])</f>
        <v>0</v>
      </c>
    </row>
    <row r="861" spans="1:23" hidden="1">
      <c r="A861" s="1" t="s">
        <v>5339</v>
      </c>
      <c r="B861" s="1" t="str">
        <f>_xlfn.TEXTBEFORE(Table38[[#This Row],[all fluxes from kapp-slack]]," ",,,,"")</f>
        <v>ENZLOAD-CTPS1_c_FWD-rt8107</v>
      </c>
      <c r="C861" s="1">
        <f>_xlfn.NUMBERVALUE(IFERROR(_xlfn.TEXTAFTER(Table38[[#This Row],[all fluxes from kapp-slack]]," ",-1,,,""),""))</f>
        <v>4.2013098799999997E-7</v>
      </c>
      <c r="F861" s="1" t="s">
        <v>7876</v>
      </c>
      <c r="G861" s="1" t="str">
        <f>_xlfn.TEXTBEFORE(Table5[[#This Row],[rxn     kapp_old        kapp_slack_ub   kapp_slack_lb]]," ")</f>
        <v>RXN-FACOAE182_c_FWD-rt0088</v>
      </c>
      <c r="H86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86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861" s="1">
        <f>_xlfn.NUMBERVALUE(_xlfn.TEXTAFTER(Table5[[#This Row],[rxn     kapp_old        kapp_slack_ub   kapp_slack_lb]]," ",-1))</f>
        <v>0</v>
      </c>
      <c r="K861" s="1">
        <f>_xlfn.XLOOKUP(SUBSTITUTE(Table5[[#This Row],[rxn]],"RXN-","ENZLOAD-"),ENZLOAD[name],ENZLOAD[flux],0)</f>
        <v>6.4732793003000002E-7</v>
      </c>
      <c r="L861" s="1" t="str">
        <f>"'"&amp;Table5[[#This Row],[rxn]]&amp;"'"&amp;CHAR(9)&amp;IF(AND(Table5[[#This Row],[kapp_slack_ub]]&lt;&gt;0,Table5[[#This Row],[kapp_old]]&lt;$F$1),$F$1,Table5[[#This Row],[kapp_old]])</f>
        <v>'RXN-FACOAE182_c_FWD-rt0088'	27141.27779288</v>
      </c>
      <c r="M861" s="1">
        <f>_xlfn.XLOOKUP(Table5[[#This Row],[rxn]],Table3[name],Table3[flux],$F$1)</f>
        <v>27141.277792879999</v>
      </c>
      <c r="N861" s="1">
        <f>IFERROR(Table5[[#This Row],[min flux]]/Table5[[#This Row],[associated enzload]],"")</f>
        <v>41928173548.176971</v>
      </c>
      <c r="O861" s="1">
        <f>_xlfn.NUMBERVALUE(IF(Table5[[#This Row],[flux/enzload]]="","",ABS($N$1-Table5[[#This Row],[flux/enzload]])))</f>
        <v>1357988144110.78</v>
      </c>
      <c r="P861" s="1">
        <f>Table5[[#This Row],[kapp_old]]+IFERROR(((Table5[[#This Row],[kapp_slack_ub]]-Table5[[#This Row],[kapp_slack_lb]])/Table5[[#This Row],[associated enzload]]),0)</f>
        <v>27141.277792879999</v>
      </c>
      <c r="Q861" s="1" t="str">
        <f>"'"&amp;Table5[[#This Row],[rxn]]&amp;"'"&amp;CHAR(9)&amp;Table5[[#This Row],[kapp + (slack_ub - slack_lb)/enzload]]</f>
        <v>'RXN-FACOAE182_c_FWD-rt0088'	27141.27779288</v>
      </c>
      <c r="R861" s="1">
        <f>_xlfn.XLOOKUP(Table5[[#This Row],[rxn]],Table38[name],Table38[flux],0)</f>
        <v>0</v>
      </c>
      <c r="S861" s="1">
        <f>_xlfn.XLOOKUP(SUBSTITUTE(Table5[[#This Row],[rxn]],"RXN-","ENZLOAD-"),Table38[name],Table38[flux],0)</f>
        <v>0</v>
      </c>
      <c r="T861" s="1" t="b">
        <f>AND(Table5[[#This Row],[ENZLOAD flux in kapp-slack.gms]]=0,Table5[[#This Row],[flux in kapp-slack.gms]]&lt;&gt;0,NOT(Table5[[#This Row],[spont or unknown?]]))</f>
        <v>0</v>
      </c>
      <c r="U861" s="1" t="b">
        <f>OR(_xlfn.TEXTAFTER(Table5[[#This Row],[rxn]],"-",-1)="SPONT",_xlfn.TEXTAFTER(Table5[[#This Row],[rxn]],"-",-1)="UNKNOWN")</f>
        <v>0</v>
      </c>
      <c r="V861" s="1">
        <f>_xlfn.XLOOKUP(SUBSTITUTE(Table5[[#This Row],[rxn]],"RXN-","ENZLOAD-"),Table4[rxn],Table4[ub],0)</f>
        <v>0.95166355000000002</v>
      </c>
      <c r="W861" s="1" t="b">
        <f>AND(Table5[[#This Row],[FVA ENZLOAD flux UB]]=0,Table5[[#This Row],[ENZ not made when it should be?]])</f>
        <v>0</v>
      </c>
    </row>
    <row r="862" spans="1:23" hidden="1">
      <c r="A862" s="1" t="s">
        <v>5340</v>
      </c>
      <c r="B862" s="1" t="str">
        <f>_xlfn.TEXTBEFORE(Table38[[#This Row],[all fluxes from kapp-slack]]," ",,,,"")</f>
        <v>ENZLOAD-CYSTGL_c_FWD-rt1131</v>
      </c>
      <c r="C862" s="1">
        <f>_xlfn.NUMBERVALUE(IFERROR(_xlfn.TEXTAFTER(Table38[[#This Row],[all fluxes from kapp-slack]]," ",-1,,,""),""))</f>
        <v>3.3857784300000002E-7</v>
      </c>
      <c r="F862" s="1" t="s">
        <v>7877</v>
      </c>
      <c r="G862" s="1" t="str">
        <f>_xlfn.TEXTBEFORE(Table5[[#This Row],[rxn     kapp_old        kapp_slack_ub   kapp_slack_lb]]," ")</f>
        <v>RXN-FACOAE182_c_FWD-rt4680</v>
      </c>
      <c r="H86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86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862" s="1">
        <f>_xlfn.NUMBERVALUE(_xlfn.TEXTAFTER(Table5[[#This Row],[rxn     kapp_old        kapp_slack_ub   kapp_slack_lb]]," ",-1))</f>
        <v>0</v>
      </c>
      <c r="K862" s="1">
        <f>_xlfn.XLOOKUP(SUBSTITUTE(Table5[[#This Row],[rxn]],"RXN-","ENZLOAD-"),ENZLOAD[name],ENZLOAD[flux],0)</f>
        <v>1.3649483668999999E-7</v>
      </c>
      <c r="L862" s="1" t="str">
        <f>"'"&amp;Table5[[#This Row],[rxn]]&amp;"'"&amp;CHAR(9)&amp;IF(AND(Table5[[#This Row],[kapp_slack_ub]]&lt;&gt;0,Table5[[#This Row],[kapp_old]]&lt;$F$1),$F$1,Table5[[#This Row],[kapp_old]])</f>
        <v>'RXN-FACOAE182_c_FWD-rt4680'	27141.27779288</v>
      </c>
      <c r="M862" s="1">
        <f>_xlfn.XLOOKUP(Table5[[#This Row],[rxn]],Table3[name],Table3[flux],$F$1)</f>
        <v>27141.277792879999</v>
      </c>
      <c r="N862" s="1">
        <f>IFERROR(Table5[[#This Row],[min flux]]/Table5[[#This Row],[associated enzload]],"")</f>
        <v>198844721537.13669</v>
      </c>
      <c r="O862" s="1">
        <f>_xlfn.NUMBERVALUE(IF(Table5[[#This Row],[flux/enzload]]="","",ABS($N$1-Table5[[#This Row],[flux/enzload]])))</f>
        <v>1201071596121.8201</v>
      </c>
      <c r="P862" s="1">
        <f>Table5[[#This Row],[kapp_old]]+IFERROR(((Table5[[#This Row],[kapp_slack_ub]]-Table5[[#This Row],[kapp_slack_lb]])/Table5[[#This Row],[associated enzload]]),0)</f>
        <v>27141.277792879999</v>
      </c>
      <c r="Q862" s="1" t="str">
        <f>"'"&amp;Table5[[#This Row],[rxn]]&amp;"'"&amp;CHAR(9)&amp;Table5[[#This Row],[kapp + (slack_ub - slack_lb)/enzload]]</f>
        <v>'RXN-FACOAE182_c_FWD-rt4680'	27141.27779288</v>
      </c>
      <c r="R862" s="1">
        <f>_xlfn.XLOOKUP(Table5[[#This Row],[rxn]],Table38[name],Table38[flux],0)</f>
        <v>0</v>
      </c>
      <c r="S862" s="1">
        <f>_xlfn.XLOOKUP(SUBSTITUTE(Table5[[#This Row],[rxn]],"RXN-","ENZLOAD-"),Table38[name],Table38[flux],0)</f>
        <v>0</v>
      </c>
      <c r="T862" s="1" t="b">
        <f>AND(Table5[[#This Row],[ENZLOAD flux in kapp-slack.gms]]=0,Table5[[#This Row],[flux in kapp-slack.gms]]&lt;&gt;0,NOT(Table5[[#This Row],[spont or unknown?]]))</f>
        <v>0</v>
      </c>
      <c r="U862" s="1" t="b">
        <f>OR(_xlfn.TEXTAFTER(Table5[[#This Row],[rxn]],"-",-1)="SPONT",_xlfn.TEXTAFTER(Table5[[#This Row],[rxn]],"-",-1)="UNKNOWN")</f>
        <v>0</v>
      </c>
      <c r="V862" s="1">
        <f>_xlfn.XLOOKUP(SUBSTITUTE(Table5[[#This Row],[rxn]],"RXN-","ENZLOAD-"),Table4[rxn],Table4[ub],0)</f>
        <v>0.85319096999999999</v>
      </c>
      <c r="W862" s="1" t="b">
        <f>AND(Table5[[#This Row],[FVA ENZLOAD flux UB]]=0,Table5[[#This Row],[ENZ not made when it should be?]])</f>
        <v>0</v>
      </c>
    </row>
    <row r="863" spans="1:23" hidden="1">
      <c r="A863" s="1" t="s">
        <v>5341</v>
      </c>
      <c r="B863" s="1" t="str">
        <f>_xlfn.TEXTBEFORE(Table38[[#This Row],[all fluxes from kapp-slack]]," ",,,,"")</f>
        <v>ENZLOAD-CYSTS_c_FWD-rt7344</v>
      </c>
      <c r="C863" s="1">
        <f>_xlfn.NUMBERVALUE(IFERROR(_xlfn.TEXTAFTER(Table38[[#This Row],[all fluxes from kapp-slack]]," ",-1,,,""),""))</f>
        <v>5.7713078E-8</v>
      </c>
      <c r="F863" s="1" t="s">
        <v>7878</v>
      </c>
      <c r="G863" s="1" t="str">
        <f>_xlfn.TEXTBEFORE(Table5[[#This Row],[rxn     kapp_old        kapp_slack_ub   kapp_slack_lb]]," ")</f>
        <v>RXN-FACOAE182_x_FWD-rt7680</v>
      </c>
      <c r="H86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86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863" s="1">
        <f>_xlfn.NUMBERVALUE(_xlfn.TEXTAFTER(Table5[[#This Row],[rxn     kapp_old        kapp_slack_ub   kapp_slack_lb]]," ",-1))</f>
        <v>0</v>
      </c>
      <c r="K863" s="1">
        <f>_xlfn.XLOOKUP(SUBSTITUTE(Table5[[#This Row],[rxn]],"RXN-","ENZLOAD-"),ENZLOAD[name],ENZLOAD[flux],0)</f>
        <v>1.5506475610999999E-7</v>
      </c>
      <c r="L863" s="1" t="str">
        <f>"'"&amp;Table5[[#This Row],[rxn]]&amp;"'"&amp;CHAR(9)&amp;IF(AND(Table5[[#This Row],[kapp_slack_ub]]&lt;&gt;0,Table5[[#This Row],[kapp_old]]&lt;$F$1),$F$1,Table5[[#This Row],[kapp_old]])</f>
        <v>'RXN-FACOAE182_x_FWD-rt7680'	27141.27779288</v>
      </c>
      <c r="M863" s="1">
        <f>_xlfn.XLOOKUP(Table5[[#This Row],[rxn]],Table3[name],Table3[flux],$F$1)</f>
        <v>27141.277792879999</v>
      </c>
      <c r="N863" s="1">
        <f>IFERROR(Table5[[#This Row],[min flux]]/Table5[[#This Row],[associated enzload]],"")</f>
        <v>175031892957.20099</v>
      </c>
      <c r="O863" s="1">
        <f>_xlfn.NUMBERVALUE(IF(Table5[[#This Row],[flux/enzload]]="","",ABS($N$1-Table5[[#This Row],[flux/enzload]])))</f>
        <v>1224884424701.75</v>
      </c>
      <c r="P863" s="1">
        <f>Table5[[#This Row],[kapp_old]]+IFERROR(((Table5[[#This Row],[kapp_slack_ub]]-Table5[[#This Row],[kapp_slack_lb]])/Table5[[#This Row],[associated enzload]]),0)</f>
        <v>27141.277792879999</v>
      </c>
      <c r="Q863" s="1" t="str">
        <f>"'"&amp;Table5[[#This Row],[rxn]]&amp;"'"&amp;CHAR(9)&amp;Table5[[#This Row],[kapp + (slack_ub - slack_lb)/enzload]]</f>
        <v>'RXN-FACOAE182_x_FWD-rt7680'	27141.27779288</v>
      </c>
      <c r="R863" s="1">
        <f>_xlfn.XLOOKUP(Table5[[#This Row],[rxn]],Table38[name],Table38[flux],0)</f>
        <v>0</v>
      </c>
      <c r="S863" s="1">
        <f>_xlfn.XLOOKUP(SUBSTITUTE(Table5[[#This Row],[rxn]],"RXN-","ENZLOAD-"),Table38[name],Table38[flux],0)</f>
        <v>0</v>
      </c>
      <c r="T863" s="1" t="b">
        <f>AND(Table5[[#This Row],[ENZLOAD flux in kapp-slack.gms]]=0,Table5[[#This Row],[flux in kapp-slack.gms]]&lt;&gt;0,NOT(Table5[[#This Row],[spont or unknown?]]))</f>
        <v>0</v>
      </c>
      <c r="U863" s="1" t="b">
        <f>OR(_xlfn.TEXTAFTER(Table5[[#This Row],[rxn]],"-",-1)="SPONT",_xlfn.TEXTAFTER(Table5[[#This Row],[rxn]],"-",-1)="UNKNOWN")</f>
        <v>0</v>
      </c>
      <c r="V863" s="1">
        <f>_xlfn.XLOOKUP(SUBSTITUTE(Table5[[#This Row],[rxn]],"RXN-","ENZLOAD-"),Table4[rxn],Table4[ub],0)</f>
        <v>1.13983554</v>
      </c>
      <c r="W863" s="1" t="b">
        <f>AND(Table5[[#This Row],[FVA ENZLOAD flux UB]]=0,Table5[[#This Row],[ENZ not made when it should be?]])</f>
        <v>0</v>
      </c>
    </row>
    <row r="864" spans="1:23" hidden="1">
      <c r="A864" s="1" t="s">
        <v>5342</v>
      </c>
      <c r="B864" s="1" t="str">
        <f>_xlfn.TEXTBEFORE(Table38[[#This Row],[all fluxes from kapp-slack]]," ",,,,"")</f>
        <v>ENZLOAD-DAGK_rm_FWD-rt1788</v>
      </c>
      <c r="C864" s="1">
        <f>_xlfn.NUMBERVALUE(IFERROR(_xlfn.TEXTAFTER(Table38[[#This Row],[all fluxes from kapp-slack]]," ",-1,,,""),""))</f>
        <v>2.8420238999999999E-8</v>
      </c>
      <c r="F864" s="1" t="s">
        <v>7880</v>
      </c>
      <c r="G864" s="1" t="str">
        <f>_xlfn.TEXTBEFORE(Table5[[#This Row],[rxn     kapp_old        kapp_slack_ub   kapp_slack_lb]]," ")</f>
        <v>RXN-FACOAE183_c_FWD-rt4680</v>
      </c>
      <c r="H86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86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864" s="1">
        <f>_xlfn.NUMBERVALUE(_xlfn.TEXTAFTER(Table5[[#This Row],[rxn     kapp_old        kapp_slack_ub   kapp_slack_lb]]," ",-1))</f>
        <v>0</v>
      </c>
      <c r="K864" s="1">
        <f>_xlfn.XLOOKUP(SUBSTITUTE(Table5[[#This Row],[rxn]],"RXN-","ENZLOAD-"),ENZLOAD[name],ENZLOAD[flux],0)</f>
        <v>1.3649483668999999E-7</v>
      </c>
      <c r="L864" s="1" t="str">
        <f>"'"&amp;Table5[[#This Row],[rxn]]&amp;"'"&amp;CHAR(9)&amp;IF(AND(Table5[[#This Row],[kapp_slack_ub]]&lt;&gt;0,Table5[[#This Row],[kapp_old]]&lt;$F$1),$F$1,Table5[[#This Row],[kapp_old]])</f>
        <v>'RXN-FACOAE183_c_FWD-rt4680'	27141.27779288</v>
      </c>
      <c r="M864" s="1">
        <f>_xlfn.XLOOKUP(Table5[[#This Row],[rxn]],Table3[name],Table3[flux],$F$1)</f>
        <v>27141.277792879999</v>
      </c>
      <c r="N864" s="1">
        <f>IFERROR(Table5[[#This Row],[min flux]]/Table5[[#This Row],[associated enzload]],"")</f>
        <v>198844721537.13669</v>
      </c>
      <c r="O864" s="1">
        <f>_xlfn.NUMBERVALUE(IF(Table5[[#This Row],[flux/enzload]]="","",ABS($N$1-Table5[[#This Row],[flux/enzload]])))</f>
        <v>1201071596121.8201</v>
      </c>
      <c r="P864" s="1">
        <f>Table5[[#This Row],[kapp_old]]+IFERROR(((Table5[[#This Row],[kapp_slack_ub]]-Table5[[#This Row],[kapp_slack_lb]])/Table5[[#This Row],[associated enzload]]),0)</f>
        <v>27141.277792879999</v>
      </c>
      <c r="Q864" s="1" t="str">
        <f>"'"&amp;Table5[[#This Row],[rxn]]&amp;"'"&amp;CHAR(9)&amp;Table5[[#This Row],[kapp + (slack_ub - slack_lb)/enzload]]</f>
        <v>'RXN-FACOAE183_c_FWD-rt4680'	27141.27779288</v>
      </c>
      <c r="R864" s="1">
        <f>_xlfn.XLOOKUP(Table5[[#This Row],[rxn]],Table38[name],Table38[flux],0)</f>
        <v>0</v>
      </c>
      <c r="S864" s="1">
        <f>_xlfn.XLOOKUP(SUBSTITUTE(Table5[[#This Row],[rxn]],"RXN-","ENZLOAD-"),Table38[name],Table38[flux],0)</f>
        <v>0</v>
      </c>
      <c r="T864" s="1" t="b">
        <f>AND(Table5[[#This Row],[ENZLOAD flux in kapp-slack.gms]]=0,Table5[[#This Row],[flux in kapp-slack.gms]]&lt;&gt;0,NOT(Table5[[#This Row],[spont or unknown?]]))</f>
        <v>0</v>
      </c>
      <c r="U864" s="1" t="b">
        <f>OR(_xlfn.TEXTAFTER(Table5[[#This Row],[rxn]],"-",-1)="SPONT",_xlfn.TEXTAFTER(Table5[[#This Row],[rxn]],"-",-1)="UNKNOWN")</f>
        <v>0</v>
      </c>
      <c r="V864" s="1">
        <f>_xlfn.XLOOKUP(SUBSTITUTE(Table5[[#This Row],[rxn]],"RXN-","ENZLOAD-"),Table4[rxn],Table4[ub],0)</f>
        <v>0.85319096999999999</v>
      </c>
      <c r="W864" s="1" t="b">
        <f>AND(Table5[[#This Row],[FVA ENZLOAD flux UB]]=0,Table5[[#This Row],[ENZ not made when it should be?]])</f>
        <v>0</v>
      </c>
    </row>
    <row r="865" spans="1:23" hidden="1">
      <c r="A865" s="1" t="s">
        <v>5343</v>
      </c>
      <c r="B865" s="1" t="str">
        <f>_xlfn.TEXTBEFORE(Table38[[#This Row],[all fluxes from kapp-slack]]," ",,,,"")</f>
        <v>ENZLOAD-DAGL_l_FWD-rt1378</v>
      </c>
      <c r="C865" s="1">
        <f>_xlfn.NUMBERVALUE(IFERROR(_xlfn.TEXTAFTER(Table38[[#This Row],[all fluxes from kapp-slack]]," ",-1,,,""),""))</f>
        <v>1.4245187E-8</v>
      </c>
      <c r="F865" s="1" t="s">
        <v>7881</v>
      </c>
      <c r="G865" s="1" t="str">
        <f>_xlfn.TEXTBEFORE(Table5[[#This Row],[rxn     kapp_old        kapp_slack_ub   kapp_slack_lb]]," ")</f>
        <v>RXN-FACOAE183_x_FWD-rt7680</v>
      </c>
      <c r="H86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86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865" s="1">
        <f>_xlfn.NUMBERVALUE(_xlfn.TEXTAFTER(Table5[[#This Row],[rxn     kapp_old        kapp_slack_ub   kapp_slack_lb]]," ",-1))</f>
        <v>0</v>
      </c>
      <c r="K865" s="1">
        <f>_xlfn.XLOOKUP(SUBSTITUTE(Table5[[#This Row],[rxn]],"RXN-","ENZLOAD-"),ENZLOAD[name],ENZLOAD[flux],0)</f>
        <v>1.5506475610999999E-7</v>
      </c>
      <c r="L865" s="1" t="str">
        <f>"'"&amp;Table5[[#This Row],[rxn]]&amp;"'"&amp;CHAR(9)&amp;IF(AND(Table5[[#This Row],[kapp_slack_ub]]&lt;&gt;0,Table5[[#This Row],[kapp_old]]&lt;$F$1),$F$1,Table5[[#This Row],[kapp_old]])</f>
        <v>'RXN-FACOAE183_x_FWD-rt7680'	27141.27779288</v>
      </c>
      <c r="M865" s="1">
        <f>_xlfn.XLOOKUP(Table5[[#This Row],[rxn]],Table3[name],Table3[flux],$F$1)</f>
        <v>27141.277792879999</v>
      </c>
      <c r="N865" s="1">
        <f>IFERROR(Table5[[#This Row],[min flux]]/Table5[[#This Row],[associated enzload]],"")</f>
        <v>175031892957.20099</v>
      </c>
      <c r="O865" s="1">
        <f>_xlfn.NUMBERVALUE(IF(Table5[[#This Row],[flux/enzload]]="","",ABS($N$1-Table5[[#This Row],[flux/enzload]])))</f>
        <v>1224884424701.75</v>
      </c>
      <c r="P865" s="1">
        <f>Table5[[#This Row],[kapp_old]]+IFERROR(((Table5[[#This Row],[kapp_slack_ub]]-Table5[[#This Row],[kapp_slack_lb]])/Table5[[#This Row],[associated enzload]]),0)</f>
        <v>27141.277792879999</v>
      </c>
      <c r="Q865" s="1" t="str">
        <f>"'"&amp;Table5[[#This Row],[rxn]]&amp;"'"&amp;CHAR(9)&amp;Table5[[#This Row],[kapp + (slack_ub - slack_lb)/enzload]]</f>
        <v>'RXN-FACOAE183_x_FWD-rt7680'	27141.27779288</v>
      </c>
      <c r="R865" s="1">
        <f>_xlfn.XLOOKUP(Table5[[#This Row],[rxn]],Table38[name],Table38[flux],0)</f>
        <v>0</v>
      </c>
      <c r="S865" s="1">
        <f>_xlfn.XLOOKUP(SUBSTITUTE(Table5[[#This Row],[rxn]],"RXN-","ENZLOAD-"),Table38[name],Table38[flux],0)</f>
        <v>0</v>
      </c>
      <c r="T865" s="1" t="b">
        <f>AND(Table5[[#This Row],[ENZLOAD flux in kapp-slack.gms]]=0,Table5[[#This Row],[flux in kapp-slack.gms]]&lt;&gt;0,NOT(Table5[[#This Row],[spont or unknown?]]))</f>
        <v>0</v>
      </c>
      <c r="U865" s="1" t="b">
        <f>OR(_xlfn.TEXTAFTER(Table5[[#This Row],[rxn]],"-",-1)="SPONT",_xlfn.TEXTAFTER(Table5[[#This Row],[rxn]],"-",-1)="UNKNOWN")</f>
        <v>0</v>
      </c>
      <c r="V865" s="1">
        <f>_xlfn.XLOOKUP(SUBSTITUTE(Table5[[#This Row],[rxn]],"RXN-","ENZLOAD-"),Table4[rxn],Table4[ub],0)</f>
        <v>1.13983554</v>
      </c>
      <c r="W865" s="1" t="b">
        <f>AND(Table5[[#This Row],[FVA ENZLOAD flux UB]]=0,Table5[[#This Row],[ENZ not made when it should be?]])</f>
        <v>0</v>
      </c>
    </row>
    <row r="866" spans="1:23" hidden="1">
      <c r="A866" s="1" t="s">
        <v>5344</v>
      </c>
      <c r="B866" s="1" t="str">
        <f>_xlfn.TEXTBEFORE(Table38[[#This Row],[all fluxes from kapp-slack]]," ",,,,"")</f>
        <v>ENZLOAD-DCYTD_c_FWD-rt7919</v>
      </c>
      <c r="C866" s="1">
        <f>_xlfn.NUMBERVALUE(IFERROR(_xlfn.TEXTAFTER(Table38[[#This Row],[all fluxes from kapp-slack]]," ",-1,,,""),""))</f>
        <v>3.8992751999999998E-8</v>
      </c>
      <c r="F866" s="1" t="s">
        <v>7882</v>
      </c>
      <c r="G866" s="1" t="str">
        <f>_xlfn.TEXTBEFORE(Table5[[#This Row],[rxn     kapp_old        kapp_slack_ub   kapp_slack_lb]]," ")</f>
        <v>RXN-FACOAE40_x_FWD-rt7680</v>
      </c>
      <c r="H86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86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866" s="1">
        <f>_xlfn.NUMBERVALUE(_xlfn.TEXTAFTER(Table5[[#This Row],[rxn     kapp_old        kapp_slack_ub   kapp_slack_lb]]," ",-1))</f>
        <v>0</v>
      </c>
      <c r="K866" s="1">
        <f>_xlfn.XLOOKUP(SUBSTITUTE(Table5[[#This Row],[rxn]],"RXN-","ENZLOAD-"),ENZLOAD[name],ENZLOAD[flux],0)</f>
        <v>1.5506475610999999E-7</v>
      </c>
      <c r="L866" s="1" t="str">
        <f>"'"&amp;Table5[[#This Row],[rxn]]&amp;"'"&amp;CHAR(9)&amp;IF(AND(Table5[[#This Row],[kapp_slack_ub]]&lt;&gt;0,Table5[[#This Row],[kapp_old]]&lt;$F$1),$F$1,Table5[[#This Row],[kapp_old]])</f>
        <v>'RXN-FACOAE40_x_FWD-rt7680'	27141.27779288</v>
      </c>
      <c r="M866" s="1">
        <f>_xlfn.XLOOKUP(Table5[[#This Row],[rxn]],Table3[name],Table3[flux],$F$1)</f>
        <v>27141.277792879999</v>
      </c>
      <c r="N866" s="1">
        <f>IFERROR(Table5[[#This Row],[min flux]]/Table5[[#This Row],[associated enzload]],"")</f>
        <v>175031892957.20099</v>
      </c>
      <c r="O866" s="1">
        <f>_xlfn.NUMBERVALUE(IF(Table5[[#This Row],[flux/enzload]]="","",ABS($N$1-Table5[[#This Row],[flux/enzload]])))</f>
        <v>1224884424701.75</v>
      </c>
      <c r="P866" s="1">
        <f>Table5[[#This Row],[kapp_old]]+IFERROR(((Table5[[#This Row],[kapp_slack_ub]]-Table5[[#This Row],[kapp_slack_lb]])/Table5[[#This Row],[associated enzload]]),0)</f>
        <v>27141.277792879999</v>
      </c>
      <c r="Q866" s="1" t="str">
        <f>"'"&amp;Table5[[#This Row],[rxn]]&amp;"'"&amp;CHAR(9)&amp;Table5[[#This Row],[kapp + (slack_ub - slack_lb)/enzload]]</f>
        <v>'RXN-FACOAE40_x_FWD-rt7680'	27141.27779288</v>
      </c>
      <c r="R866" s="1">
        <f>_xlfn.XLOOKUP(Table5[[#This Row],[rxn]],Table38[name],Table38[flux],0)</f>
        <v>0</v>
      </c>
      <c r="S866" s="1">
        <f>_xlfn.XLOOKUP(SUBSTITUTE(Table5[[#This Row],[rxn]],"RXN-","ENZLOAD-"),Table38[name],Table38[flux],0)</f>
        <v>0</v>
      </c>
      <c r="T866" s="1" t="b">
        <f>AND(Table5[[#This Row],[ENZLOAD flux in kapp-slack.gms]]=0,Table5[[#This Row],[flux in kapp-slack.gms]]&lt;&gt;0,NOT(Table5[[#This Row],[spont or unknown?]]))</f>
        <v>0</v>
      </c>
      <c r="U866" s="1" t="b">
        <f>OR(_xlfn.TEXTAFTER(Table5[[#This Row],[rxn]],"-",-1)="SPONT",_xlfn.TEXTAFTER(Table5[[#This Row],[rxn]],"-",-1)="UNKNOWN")</f>
        <v>0</v>
      </c>
      <c r="V866" s="1">
        <f>_xlfn.XLOOKUP(SUBSTITUTE(Table5[[#This Row],[rxn]],"RXN-","ENZLOAD-"),Table4[rxn],Table4[ub],0)</f>
        <v>1.13983554</v>
      </c>
      <c r="W866" s="1" t="b">
        <f>AND(Table5[[#This Row],[FVA ENZLOAD flux UB]]=0,Table5[[#This Row],[ENZ not made when it should be?]])</f>
        <v>0</v>
      </c>
    </row>
    <row r="867" spans="1:23" hidden="1">
      <c r="A867" s="1" t="s">
        <v>5345</v>
      </c>
      <c r="B867" s="1" t="str">
        <f>_xlfn.TEXTBEFORE(Table38[[#This Row],[all fluxes from kapp-slack]]," ",,,,"")</f>
        <v>ENZLOAD-DDPA_c_FWD-rt2234_c</v>
      </c>
      <c r="C867" s="1">
        <f>_xlfn.NUMBERVALUE(IFERROR(_xlfn.TEXTAFTER(Table38[[#This Row],[all fluxes from kapp-slack]]," ",-1,,,""),""))</f>
        <v>5.4781786699999998E-7</v>
      </c>
      <c r="F867" s="1" t="s">
        <v>7883</v>
      </c>
      <c r="G867" s="1" t="str">
        <f>_xlfn.TEXTBEFORE(Table5[[#This Row],[rxn     kapp_old        kapp_slack_ub   kapp_slack_lb]]," ")</f>
        <v>RXN-FACOAE60_x_FWD-rt7680</v>
      </c>
      <c r="H86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86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867" s="1">
        <f>_xlfn.NUMBERVALUE(_xlfn.TEXTAFTER(Table5[[#This Row],[rxn     kapp_old        kapp_slack_ub   kapp_slack_lb]]," ",-1))</f>
        <v>0</v>
      </c>
      <c r="K867" s="1">
        <f>_xlfn.XLOOKUP(SUBSTITUTE(Table5[[#This Row],[rxn]],"RXN-","ENZLOAD-"),ENZLOAD[name],ENZLOAD[flux],0)</f>
        <v>1.5506475610999999E-7</v>
      </c>
      <c r="L867" s="1" t="str">
        <f>"'"&amp;Table5[[#This Row],[rxn]]&amp;"'"&amp;CHAR(9)&amp;IF(AND(Table5[[#This Row],[kapp_slack_ub]]&lt;&gt;0,Table5[[#This Row],[kapp_old]]&lt;$F$1),$F$1,Table5[[#This Row],[kapp_old]])</f>
        <v>'RXN-FACOAE60_x_FWD-rt7680'	27141.27779288</v>
      </c>
      <c r="M867" s="1">
        <f>_xlfn.XLOOKUP(Table5[[#This Row],[rxn]],Table3[name],Table3[flux],$F$1)</f>
        <v>27141.277792879999</v>
      </c>
      <c r="N867" s="1">
        <f>IFERROR(Table5[[#This Row],[min flux]]/Table5[[#This Row],[associated enzload]],"")</f>
        <v>175031892957.20099</v>
      </c>
      <c r="O867" s="1">
        <f>_xlfn.NUMBERVALUE(IF(Table5[[#This Row],[flux/enzload]]="","",ABS($N$1-Table5[[#This Row],[flux/enzload]])))</f>
        <v>1224884424701.75</v>
      </c>
      <c r="P867" s="1">
        <f>Table5[[#This Row],[kapp_old]]+IFERROR(((Table5[[#This Row],[kapp_slack_ub]]-Table5[[#This Row],[kapp_slack_lb]])/Table5[[#This Row],[associated enzload]]),0)</f>
        <v>27141.277792879999</v>
      </c>
      <c r="Q867" s="1" t="str">
        <f>"'"&amp;Table5[[#This Row],[rxn]]&amp;"'"&amp;CHAR(9)&amp;Table5[[#This Row],[kapp + (slack_ub - slack_lb)/enzload]]</f>
        <v>'RXN-FACOAE60_x_FWD-rt7680'	27141.27779288</v>
      </c>
      <c r="R867" s="1">
        <f>_xlfn.XLOOKUP(Table5[[#This Row],[rxn]],Table38[name],Table38[flux],0)</f>
        <v>0</v>
      </c>
      <c r="S867" s="1">
        <f>_xlfn.XLOOKUP(SUBSTITUTE(Table5[[#This Row],[rxn]],"RXN-","ENZLOAD-"),Table38[name],Table38[flux],0)</f>
        <v>0</v>
      </c>
      <c r="T867" s="1" t="b">
        <f>AND(Table5[[#This Row],[ENZLOAD flux in kapp-slack.gms]]=0,Table5[[#This Row],[flux in kapp-slack.gms]]&lt;&gt;0,NOT(Table5[[#This Row],[spont or unknown?]]))</f>
        <v>0</v>
      </c>
      <c r="U867" s="1" t="b">
        <f>OR(_xlfn.TEXTAFTER(Table5[[#This Row],[rxn]],"-",-1)="SPONT",_xlfn.TEXTAFTER(Table5[[#This Row],[rxn]],"-",-1)="UNKNOWN")</f>
        <v>0</v>
      </c>
      <c r="V867" s="1">
        <f>_xlfn.XLOOKUP(SUBSTITUTE(Table5[[#This Row],[rxn]],"RXN-","ENZLOAD-"),Table4[rxn],Table4[ub],0)</f>
        <v>1.13983554</v>
      </c>
      <c r="W867" s="1" t="b">
        <f>AND(Table5[[#This Row],[FVA ENZLOAD flux UB]]=0,Table5[[#This Row],[ENZ not made when it should be?]])</f>
        <v>0</v>
      </c>
    </row>
    <row r="868" spans="1:23" hidden="1">
      <c r="A868" s="1" t="s">
        <v>5346</v>
      </c>
      <c r="B868" s="1" t="str">
        <f>_xlfn.TEXTBEFORE(Table38[[#This Row],[all fluxes from kapp-slack]]," ",,,,"")</f>
        <v>ENZLOAD-DGAT_l_FWD-rt8092_l</v>
      </c>
      <c r="C868" s="1">
        <f>_xlfn.NUMBERVALUE(IFERROR(_xlfn.TEXTAFTER(Table38[[#This Row],[all fluxes from kapp-slack]]," ",-1,,,""),""))</f>
        <v>6.9499934999999996E-8</v>
      </c>
      <c r="F868" s="1" t="s">
        <v>7884</v>
      </c>
      <c r="G868" s="1" t="str">
        <f>_xlfn.TEXTBEFORE(Table5[[#This Row],[rxn     kapp_old        kapp_slack_ub   kapp_slack_lb]]," ")</f>
        <v>RXN-FACOAE80_x_FWD-rt7680</v>
      </c>
      <c r="H86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86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868" s="1">
        <f>_xlfn.NUMBERVALUE(_xlfn.TEXTAFTER(Table5[[#This Row],[rxn     kapp_old        kapp_slack_ub   kapp_slack_lb]]," ",-1))</f>
        <v>0</v>
      </c>
      <c r="K868" s="1">
        <f>_xlfn.XLOOKUP(SUBSTITUTE(Table5[[#This Row],[rxn]],"RXN-","ENZLOAD-"),ENZLOAD[name],ENZLOAD[flux],0)</f>
        <v>1.5506475610999999E-7</v>
      </c>
      <c r="L868" s="1" t="str">
        <f>"'"&amp;Table5[[#This Row],[rxn]]&amp;"'"&amp;CHAR(9)&amp;IF(AND(Table5[[#This Row],[kapp_slack_ub]]&lt;&gt;0,Table5[[#This Row],[kapp_old]]&lt;$F$1),$F$1,Table5[[#This Row],[kapp_old]])</f>
        <v>'RXN-FACOAE80_x_FWD-rt7680'	27141.27779288</v>
      </c>
      <c r="M868" s="1">
        <f>_xlfn.XLOOKUP(Table5[[#This Row],[rxn]],Table3[name],Table3[flux],$F$1)</f>
        <v>27141.277792879999</v>
      </c>
      <c r="N868" s="1">
        <f>IFERROR(Table5[[#This Row],[min flux]]/Table5[[#This Row],[associated enzload]],"")</f>
        <v>175031892957.20099</v>
      </c>
      <c r="O868" s="1">
        <f>_xlfn.NUMBERVALUE(IF(Table5[[#This Row],[flux/enzload]]="","",ABS($N$1-Table5[[#This Row],[flux/enzload]])))</f>
        <v>1224884424701.75</v>
      </c>
      <c r="P868" s="1">
        <f>Table5[[#This Row],[kapp_old]]+IFERROR(((Table5[[#This Row],[kapp_slack_ub]]-Table5[[#This Row],[kapp_slack_lb]])/Table5[[#This Row],[associated enzload]]),0)</f>
        <v>27141.277792879999</v>
      </c>
      <c r="Q868" s="1" t="str">
        <f>"'"&amp;Table5[[#This Row],[rxn]]&amp;"'"&amp;CHAR(9)&amp;Table5[[#This Row],[kapp + (slack_ub - slack_lb)/enzload]]</f>
        <v>'RXN-FACOAE80_x_FWD-rt7680'	27141.27779288</v>
      </c>
      <c r="R868" s="1">
        <f>_xlfn.XLOOKUP(Table5[[#This Row],[rxn]],Table38[name],Table38[flux],0)</f>
        <v>0</v>
      </c>
      <c r="S868" s="1">
        <f>_xlfn.XLOOKUP(SUBSTITUTE(Table5[[#This Row],[rxn]],"RXN-","ENZLOAD-"),Table38[name],Table38[flux],0)</f>
        <v>0</v>
      </c>
      <c r="T868" s="1" t="b">
        <f>AND(Table5[[#This Row],[ENZLOAD flux in kapp-slack.gms]]=0,Table5[[#This Row],[flux in kapp-slack.gms]]&lt;&gt;0,NOT(Table5[[#This Row],[spont or unknown?]]))</f>
        <v>0</v>
      </c>
      <c r="U868" s="1" t="b">
        <f>OR(_xlfn.TEXTAFTER(Table5[[#This Row],[rxn]],"-",-1)="SPONT",_xlfn.TEXTAFTER(Table5[[#This Row],[rxn]],"-",-1)="UNKNOWN")</f>
        <v>0</v>
      </c>
      <c r="V868" s="1">
        <f>_xlfn.XLOOKUP(SUBSTITUTE(Table5[[#This Row],[rxn]],"RXN-","ENZLOAD-"),Table4[rxn],Table4[ub],0)</f>
        <v>1.13983554</v>
      </c>
      <c r="W868" s="1" t="b">
        <f>AND(Table5[[#This Row],[FVA ENZLOAD flux UB]]=0,Table5[[#This Row],[ENZ not made when it should be?]])</f>
        <v>0</v>
      </c>
    </row>
    <row r="869" spans="1:23" hidden="1">
      <c r="A869" s="1" t="s">
        <v>5347</v>
      </c>
      <c r="B869" s="1" t="str">
        <f>_xlfn.TEXTBEFORE(Table38[[#This Row],[all fluxes from kapp-slack]]," ",,,,"")</f>
        <v>ENZLOAD-DHORDfum_c_FWD-rt6498</v>
      </c>
      <c r="C869" s="1">
        <f>_xlfn.NUMBERVALUE(IFERROR(_xlfn.TEXTAFTER(Table38[[#This Row],[all fluxes from kapp-slack]]," ",-1,,,""),""))</f>
        <v>9.7846279500000007E-7</v>
      </c>
      <c r="F869" s="1" t="s">
        <v>7886</v>
      </c>
      <c r="G869" s="1" t="str">
        <f>_xlfn.TEXTBEFORE(Table5[[#This Row],[rxn     kapp_old        kapp_slack_ub   kapp_slack_lb]]," ")</f>
        <v>RXN-FACOAL100_x_FWD-rt4187</v>
      </c>
      <c r="H86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86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869" s="1">
        <f>_xlfn.NUMBERVALUE(_xlfn.TEXTAFTER(Table5[[#This Row],[rxn     kapp_old        kapp_slack_ub   kapp_slack_lb]]," ",-1))</f>
        <v>0</v>
      </c>
      <c r="K869" s="1">
        <f>_xlfn.XLOOKUP(SUBSTITUTE(Table5[[#This Row],[rxn]],"RXN-","ENZLOAD-"),ENZLOAD[name],ENZLOAD[flux],0)</f>
        <v>1.4729517051999999E-7</v>
      </c>
      <c r="L869" s="1" t="str">
        <f>"'"&amp;Table5[[#This Row],[rxn]]&amp;"'"&amp;CHAR(9)&amp;IF(AND(Table5[[#This Row],[kapp_slack_ub]]&lt;&gt;0,Table5[[#This Row],[kapp_old]]&lt;$F$1),$F$1,Table5[[#This Row],[kapp_old]])</f>
        <v>'RXN-FACOAL100_x_FWD-rt4187'	27141.27779288</v>
      </c>
      <c r="M869" s="1">
        <f>_xlfn.XLOOKUP(Table5[[#This Row],[rxn]],Table3[name],Table3[flux],$F$1)</f>
        <v>27141.277792879999</v>
      </c>
      <c r="N869" s="1">
        <f>IFERROR(Table5[[#This Row],[min flux]]/Table5[[#This Row],[associated enzload]],"")</f>
        <v>184264546468.58032</v>
      </c>
      <c r="O869" s="1">
        <f>_xlfn.NUMBERVALUE(IF(Table5[[#This Row],[flux/enzload]]="","",ABS($N$1-Table5[[#This Row],[flux/enzload]])))</f>
        <v>1215651771190.3701</v>
      </c>
      <c r="P869" s="1">
        <f>Table5[[#This Row],[kapp_old]]+IFERROR(((Table5[[#This Row],[kapp_slack_ub]]-Table5[[#This Row],[kapp_slack_lb]])/Table5[[#This Row],[associated enzload]]),0)</f>
        <v>27141.277792879999</v>
      </c>
      <c r="Q869" s="1" t="str">
        <f>"'"&amp;Table5[[#This Row],[rxn]]&amp;"'"&amp;CHAR(9)&amp;Table5[[#This Row],[kapp + (slack_ub - slack_lb)/enzload]]</f>
        <v>'RXN-FACOAL100_x_FWD-rt4187'	27141.27779288</v>
      </c>
      <c r="R869" s="1">
        <f>_xlfn.XLOOKUP(Table5[[#This Row],[rxn]],Table38[name],Table38[flux],0)</f>
        <v>0</v>
      </c>
      <c r="S869" s="1">
        <f>_xlfn.XLOOKUP(SUBSTITUTE(Table5[[#This Row],[rxn]],"RXN-","ENZLOAD-"),Table38[name],Table38[flux],0)</f>
        <v>0</v>
      </c>
      <c r="T869" s="1" t="b">
        <f>AND(Table5[[#This Row],[ENZLOAD flux in kapp-slack.gms]]=0,Table5[[#This Row],[flux in kapp-slack.gms]]&lt;&gt;0,NOT(Table5[[#This Row],[spont or unknown?]]))</f>
        <v>0</v>
      </c>
      <c r="U869" s="1" t="b">
        <f>OR(_xlfn.TEXTAFTER(Table5[[#This Row],[rxn]],"-",-1)="SPONT",_xlfn.TEXTAFTER(Table5[[#This Row],[rxn]],"-",-1)="UNKNOWN")</f>
        <v>0</v>
      </c>
      <c r="V869" s="1">
        <f>_xlfn.XLOOKUP(SUBSTITUTE(Table5[[#This Row],[rxn]],"RXN-","ENZLOAD-"),Table4[rxn],Table4[ub],0)</f>
        <v>0.53170788999999996</v>
      </c>
      <c r="W869" s="1" t="b">
        <f>AND(Table5[[#This Row],[FVA ENZLOAD flux UB]]=0,Table5[[#This Row],[ENZ not made when it should be?]])</f>
        <v>0</v>
      </c>
    </row>
    <row r="870" spans="1:23" hidden="1">
      <c r="A870" s="1" t="s">
        <v>5348</v>
      </c>
      <c r="B870" s="1" t="str">
        <f>_xlfn.TEXTBEFORE(Table38[[#This Row],[all fluxes from kapp-slack]]," ",,,,"")</f>
        <v>ENZLOAD-DHORTS_c_REV-rt3923</v>
      </c>
      <c r="C870" s="1">
        <f>_xlfn.NUMBERVALUE(IFERROR(_xlfn.TEXTAFTER(Table38[[#This Row],[all fluxes from kapp-slack]]," ",-1,,,""),""))</f>
        <v>8.0794364100000005E-7</v>
      </c>
      <c r="F870" s="1" t="s">
        <v>7887</v>
      </c>
      <c r="G870" s="1" t="str">
        <f>_xlfn.TEXTBEFORE(Table5[[#This Row],[rxn     kapp_old        kapp_slack_ub   kapp_slack_lb]]," ")</f>
        <v>RXN-FACOAL100_x_FWD-rt7761</v>
      </c>
      <c r="H87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87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870" s="1">
        <f>_xlfn.NUMBERVALUE(_xlfn.TEXTAFTER(Table5[[#This Row],[rxn     kapp_old        kapp_slack_ub   kapp_slack_lb]]," ",-1))</f>
        <v>0</v>
      </c>
      <c r="K870" s="1">
        <f>_xlfn.XLOOKUP(SUBSTITUTE(Table5[[#This Row],[rxn]],"RXN-","ENZLOAD-"),ENZLOAD[name],ENZLOAD[flux],0)</f>
        <v>3.6338751100000002E-9</v>
      </c>
      <c r="L870" s="1" t="str">
        <f>"'"&amp;Table5[[#This Row],[rxn]]&amp;"'"&amp;CHAR(9)&amp;IF(AND(Table5[[#This Row],[kapp_slack_ub]]&lt;&gt;0,Table5[[#This Row],[kapp_old]]&lt;$F$1),$F$1,Table5[[#This Row],[kapp_old]])</f>
        <v>'RXN-FACOAL100_x_FWD-rt7761'	27141.27779288</v>
      </c>
      <c r="M870" s="1">
        <f>_xlfn.XLOOKUP(Table5[[#This Row],[rxn]],Table3[name],Table3[flux],$F$1)</f>
        <v>27141.277792879999</v>
      </c>
      <c r="N870" s="1">
        <f>IFERROR(Table5[[#This Row],[min flux]]/Table5[[#This Row],[associated enzload]],"")</f>
        <v>7468962738480.0234</v>
      </c>
      <c r="O870" s="1">
        <f>_xlfn.NUMBERVALUE(IF(Table5[[#This Row],[flux/enzload]]="","",ABS($N$1-Table5[[#This Row],[flux/enzload]])))</f>
        <v>6069046420821.0703</v>
      </c>
      <c r="P870" s="1">
        <f>Table5[[#This Row],[kapp_old]]+IFERROR(((Table5[[#This Row],[kapp_slack_ub]]-Table5[[#This Row],[kapp_slack_lb]])/Table5[[#This Row],[associated enzload]]),0)</f>
        <v>27141.277792879999</v>
      </c>
      <c r="Q870" s="1" t="str">
        <f>"'"&amp;Table5[[#This Row],[rxn]]&amp;"'"&amp;CHAR(9)&amp;Table5[[#This Row],[kapp + (slack_ub - slack_lb)/enzload]]</f>
        <v>'RXN-FACOAL100_x_FWD-rt7761'	27141.27779288</v>
      </c>
      <c r="R870" s="1">
        <f>_xlfn.XLOOKUP(Table5[[#This Row],[rxn]],Table38[name],Table38[flux],0)</f>
        <v>0</v>
      </c>
      <c r="S870" s="1">
        <f>_xlfn.XLOOKUP(SUBSTITUTE(Table5[[#This Row],[rxn]],"RXN-","ENZLOAD-"),Table38[name],Table38[flux],0)</f>
        <v>0</v>
      </c>
      <c r="T870" s="1" t="b">
        <f>AND(Table5[[#This Row],[ENZLOAD flux in kapp-slack.gms]]=0,Table5[[#This Row],[flux in kapp-slack.gms]]&lt;&gt;0,NOT(Table5[[#This Row],[spont or unknown?]]))</f>
        <v>0</v>
      </c>
      <c r="U870" s="1" t="b">
        <f>OR(_xlfn.TEXTAFTER(Table5[[#This Row],[rxn]],"-",-1)="SPONT",_xlfn.TEXTAFTER(Table5[[#This Row],[rxn]],"-",-1)="UNKNOWN")</f>
        <v>0</v>
      </c>
      <c r="V870" s="1">
        <f>_xlfn.XLOOKUP(SUBSTITUTE(Table5[[#This Row],[rxn]],"RXN-","ENZLOAD-"),Table4[rxn],Table4[ub],0)</f>
        <v>0.63751566000000004</v>
      </c>
      <c r="W870" s="1" t="b">
        <f>AND(Table5[[#This Row],[FVA ENZLOAD flux UB]]=0,Table5[[#This Row],[ENZ not made when it should be?]])</f>
        <v>0</v>
      </c>
    </row>
    <row r="871" spans="1:23" hidden="1">
      <c r="A871" s="1" t="s">
        <v>5349</v>
      </c>
      <c r="B871" s="1" t="str">
        <f>_xlfn.TEXTBEFORE(Table38[[#This Row],[all fluxes from kapp-slack]]," ",,,,"")</f>
        <v>ENZLOAD-DKMPPH_c_FWD-rt7962_DKMPPH_c</v>
      </c>
      <c r="C871" s="1">
        <f>_xlfn.NUMBERVALUE(IFERROR(_xlfn.TEXTAFTER(Table38[[#This Row],[all fluxes from kapp-slack]]," ",-1,,,""),""))</f>
        <v>5.4957799999999996E-10</v>
      </c>
      <c r="F871" s="1" t="s">
        <v>7889</v>
      </c>
      <c r="G871" s="1" t="str">
        <f>_xlfn.TEXTBEFORE(Table5[[#This Row],[rxn     kapp_old        kapp_slack_ub   kapp_slack_lb]]," ")</f>
        <v>RXN-FACOAL120_l_FWD-rt2799_l</v>
      </c>
      <c r="H87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87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871" s="1">
        <f>_xlfn.NUMBERVALUE(_xlfn.TEXTAFTER(Table5[[#This Row],[rxn     kapp_old        kapp_slack_ub   kapp_slack_lb]]," ",-1))</f>
        <v>0</v>
      </c>
      <c r="K871" s="1">
        <f>_xlfn.XLOOKUP(SUBSTITUTE(Table5[[#This Row],[rxn]],"RXN-","ENZLOAD-"),ENZLOAD[name],ENZLOAD[flux],0)</f>
        <v>9.9231578609999898E-8</v>
      </c>
      <c r="L871" s="1" t="str">
        <f>"'"&amp;Table5[[#This Row],[rxn]]&amp;"'"&amp;CHAR(9)&amp;IF(AND(Table5[[#This Row],[kapp_slack_ub]]&lt;&gt;0,Table5[[#This Row],[kapp_old]]&lt;$F$1),$F$1,Table5[[#This Row],[kapp_old]])</f>
        <v>'RXN-FACOAL120_l_FWD-rt2799_l'	27141.27779288</v>
      </c>
      <c r="M871" s="1">
        <f>_xlfn.XLOOKUP(Table5[[#This Row],[rxn]],Table3[name],Table3[flux],$F$1)</f>
        <v>27141.277792879999</v>
      </c>
      <c r="N871" s="1">
        <f>IFERROR(Table5[[#This Row],[min flux]]/Table5[[#This Row],[associated enzload]],"")</f>
        <v>273514522020.76407</v>
      </c>
      <c r="O871" s="1">
        <f>_xlfn.NUMBERVALUE(IF(Table5[[#This Row],[flux/enzload]]="","",ABS($N$1-Table5[[#This Row],[flux/enzload]])))</f>
        <v>1126401795638.1899</v>
      </c>
      <c r="P871" s="1">
        <f>Table5[[#This Row],[kapp_old]]+IFERROR(((Table5[[#This Row],[kapp_slack_ub]]-Table5[[#This Row],[kapp_slack_lb]])/Table5[[#This Row],[associated enzload]]),0)</f>
        <v>27141.277792879999</v>
      </c>
      <c r="Q871" s="1" t="str">
        <f>"'"&amp;Table5[[#This Row],[rxn]]&amp;"'"&amp;CHAR(9)&amp;Table5[[#This Row],[kapp + (slack_ub - slack_lb)/enzload]]</f>
        <v>'RXN-FACOAL120_l_FWD-rt2799_l'	27141.27779288</v>
      </c>
      <c r="R871" s="1">
        <f>_xlfn.XLOOKUP(Table5[[#This Row],[rxn]],Table38[name],Table38[flux],0)</f>
        <v>0</v>
      </c>
      <c r="S871" s="1">
        <f>_xlfn.XLOOKUP(SUBSTITUTE(Table5[[#This Row],[rxn]],"RXN-","ENZLOAD-"),Table38[name],Table38[flux],0)</f>
        <v>0</v>
      </c>
      <c r="T871" s="1" t="b">
        <f>AND(Table5[[#This Row],[ENZLOAD flux in kapp-slack.gms]]=0,Table5[[#This Row],[flux in kapp-slack.gms]]&lt;&gt;0,NOT(Table5[[#This Row],[spont or unknown?]]))</f>
        <v>0</v>
      </c>
      <c r="U871" s="1" t="b">
        <f>OR(_xlfn.TEXTAFTER(Table5[[#This Row],[rxn]],"-",-1)="SPONT",_xlfn.TEXTAFTER(Table5[[#This Row],[rxn]],"-",-1)="UNKNOWN")</f>
        <v>0</v>
      </c>
      <c r="V871" s="1">
        <f>_xlfn.XLOOKUP(SUBSTITUTE(Table5[[#This Row],[rxn]],"RXN-","ENZLOAD-"),Table4[rxn],Table4[ub],0)</f>
        <v>0.56651890999999999</v>
      </c>
      <c r="W871" s="1" t="b">
        <f>AND(Table5[[#This Row],[FVA ENZLOAD flux UB]]=0,Table5[[#This Row],[ENZ not made when it should be?]])</f>
        <v>0</v>
      </c>
    </row>
    <row r="872" spans="1:23" hidden="1">
      <c r="A872" s="1" t="s">
        <v>5350</v>
      </c>
      <c r="B872" s="1" t="str">
        <f>_xlfn.TEXTBEFORE(Table38[[#This Row],[all fluxes from kapp-slack]]," ",,,,"")</f>
        <v>ENZLOAD-DMATT_c_FWD-rt4576</v>
      </c>
      <c r="C872" s="1">
        <f>_xlfn.NUMBERVALUE(IFERROR(_xlfn.TEXTAFTER(Table38[[#This Row],[all fluxes from kapp-slack]]," ",-1,,,""),""))</f>
        <v>7.8677907999999995E-7</v>
      </c>
      <c r="F872" s="1" t="s">
        <v>7890</v>
      </c>
      <c r="G872" s="1" t="str">
        <f>_xlfn.TEXTBEFORE(Table5[[#This Row],[rxn     kapp_old        kapp_slack_ub   kapp_slack_lb]]," ")</f>
        <v>RXN-FACOAL120_rm_FWD-rt2799_rm</v>
      </c>
      <c r="H87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87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872" s="1">
        <f>_xlfn.NUMBERVALUE(_xlfn.TEXTAFTER(Table5[[#This Row],[rxn     kapp_old        kapp_slack_ub   kapp_slack_lb]]," ",-1))</f>
        <v>0</v>
      </c>
      <c r="K872" s="1">
        <f>_xlfn.XLOOKUP(SUBSTITUTE(Table5[[#This Row],[rxn]],"RXN-","ENZLOAD-"),ENZLOAD[name],ENZLOAD[flux],0)</f>
        <v>9.9231578609999898E-8</v>
      </c>
      <c r="L872" s="1" t="str">
        <f>"'"&amp;Table5[[#This Row],[rxn]]&amp;"'"&amp;CHAR(9)&amp;IF(AND(Table5[[#This Row],[kapp_slack_ub]]&lt;&gt;0,Table5[[#This Row],[kapp_old]]&lt;$F$1),$F$1,Table5[[#This Row],[kapp_old]])</f>
        <v>'RXN-FACOAL120_rm_FWD-rt2799_rm'	27141.27779288</v>
      </c>
      <c r="M872" s="1">
        <f>_xlfn.XLOOKUP(Table5[[#This Row],[rxn]],Table3[name],Table3[flux],$F$1)</f>
        <v>27141.277792879999</v>
      </c>
      <c r="N872" s="1">
        <f>IFERROR(Table5[[#This Row],[min flux]]/Table5[[#This Row],[associated enzload]],"")</f>
        <v>273514522020.76407</v>
      </c>
      <c r="O872" s="1">
        <f>_xlfn.NUMBERVALUE(IF(Table5[[#This Row],[flux/enzload]]="","",ABS($N$1-Table5[[#This Row],[flux/enzload]])))</f>
        <v>1126401795638.1899</v>
      </c>
      <c r="P872" s="1">
        <f>Table5[[#This Row],[kapp_old]]+IFERROR(((Table5[[#This Row],[kapp_slack_ub]]-Table5[[#This Row],[kapp_slack_lb]])/Table5[[#This Row],[associated enzload]]),0)</f>
        <v>27141.277792879999</v>
      </c>
      <c r="Q872" s="1" t="str">
        <f>"'"&amp;Table5[[#This Row],[rxn]]&amp;"'"&amp;CHAR(9)&amp;Table5[[#This Row],[kapp + (slack_ub - slack_lb)/enzload]]</f>
        <v>'RXN-FACOAL120_rm_FWD-rt2799_rm'	27141.27779288</v>
      </c>
      <c r="R872" s="1">
        <f>_xlfn.XLOOKUP(Table5[[#This Row],[rxn]],Table38[name],Table38[flux],0)</f>
        <v>0</v>
      </c>
      <c r="S872" s="1">
        <f>_xlfn.XLOOKUP(SUBSTITUTE(Table5[[#This Row],[rxn]],"RXN-","ENZLOAD-"),Table38[name],Table38[flux],0)</f>
        <v>0</v>
      </c>
      <c r="T872" s="1" t="b">
        <f>AND(Table5[[#This Row],[ENZLOAD flux in kapp-slack.gms]]=0,Table5[[#This Row],[flux in kapp-slack.gms]]&lt;&gt;0,NOT(Table5[[#This Row],[spont or unknown?]]))</f>
        <v>0</v>
      </c>
      <c r="U872" s="1" t="b">
        <f>OR(_xlfn.TEXTAFTER(Table5[[#This Row],[rxn]],"-",-1)="SPONT",_xlfn.TEXTAFTER(Table5[[#This Row],[rxn]],"-",-1)="UNKNOWN")</f>
        <v>0</v>
      </c>
      <c r="V872" s="1">
        <f>_xlfn.XLOOKUP(SUBSTITUTE(Table5[[#This Row],[rxn]],"RXN-","ENZLOAD-"),Table4[rxn],Table4[ub],0)</f>
        <v>0.56651890999999999</v>
      </c>
      <c r="W872" s="1" t="b">
        <f>AND(Table5[[#This Row],[FVA ENZLOAD flux UB]]=0,Table5[[#This Row],[ENZ not made when it should be?]])</f>
        <v>0</v>
      </c>
    </row>
    <row r="873" spans="1:23" hidden="1">
      <c r="A873" s="1" t="s">
        <v>5351</v>
      </c>
      <c r="B873" s="1" t="str">
        <f>_xlfn.TEXTBEFORE(Table38[[#This Row],[all fluxes from kapp-slack]]," ",,,,"")</f>
        <v>ENZLOAD-DOLDPP_c_FWD-rt5681</v>
      </c>
      <c r="C873" s="1">
        <f>_xlfn.NUMBERVALUE(IFERROR(_xlfn.TEXTAFTER(Table38[[#This Row],[all fluxes from kapp-slack]]," ",-1,,,""),""))</f>
        <v>8.5201586000000005E-8</v>
      </c>
      <c r="F873" s="1" t="s">
        <v>7891</v>
      </c>
      <c r="G873" s="1" t="str">
        <f>_xlfn.TEXTBEFORE(Table5[[#This Row],[rxn     kapp_old        kapp_slack_ub   kapp_slack_lb]]," ")</f>
        <v>RXN-FACOAL120_x_FWD-rt4187</v>
      </c>
      <c r="H87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87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873" s="1">
        <f>_xlfn.NUMBERVALUE(_xlfn.TEXTAFTER(Table5[[#This Row],[rxn     kapp_old        kapp_slack_ub   kapp_slack_lb]]," ",-1))</f>
        <v>0</v>
      </c>
      <c r="K873" s="1">
        <f>_xlfn.XLOOKUP(SUBSTITUTE(Table5[[#This Row],[rxn]],"RXN-","ENZLOAD-"),ENZLOAD[name],ENZLOAD[flux],0)</f>
        <v>1.4729517051999999E-7</v>
      </c>
      <c r="L873" s="1" t="str">
        <f>"'"&amp;Table5[[#This Row],[rxn]]&amp;"'"&amp;CHAR(9)&amp;IF(AND(Table5[[#This Row],[kapp_slack_ub]]&lt;&gt;0,Table5[[#This Row],[kapp_old]]&lt;$F$1),$F$1,Table5[[#This Row],[kapp_old]])</f>
        <v>'RXN-FACOAL120_x_FWD-rt4187'	27141.27779288</v>
      </c>
      <c r="M873" s="1">
        <f>_xlfn.XLOOKUP(Table5[[#This Row],[rxn]],Table3[name],Table3[flux],$F$1)</f>
        <v>27141.277792879999</v>
      </c>
      <c r="N873" s="1">
        <f>IFERROR(Table5[[#This Row],[min flux]]/Table5[[#This Row],[associated enzload]],"")</f>
        <v>184264546468.58032</v>
      </c>
      <c r="O873" s="1">
        <f>_xlfn.NUMBERVALUE(IF(Table5[[#This Row],[flux/enzload]]="","",ABS($N$1-Table5[[#This Row],[flux/enzload]])))</f>
        <v>1215651771190.3701</v>
      </c>
      <c r="P873" s="1">
        <f>Table5[[#This Row],[kapp_old]]+IFERROR(((Table5[[#This Row],[kapp_slack_ub]]-Table5[[#This Row],[kapp_slack_lb]])/Table5[[#This Row],[associated enzload]]),0)</f>
        <v>27141.277792879999</v>
      </c>
      <c r="Q873" s="1" t="str">
        <f>"'"&amp;Table5[[#This Row],[rxn]]&amp;"'"&amp;CHAR(9)&amp;Table5[[#This Row],[kapp + (slack_ub - slack_lb)/enzload]]</f>
        <v>'RXN-FACOAL120_x_FWD-rt4187'	27141.27779288</v>
      </c>
      <c r="R873" s="1">
        <f>_xlfn.XLOOKUP(Table5[[#This Row],[rxn]],Table38[name],Table38[flux],0)</f>
        <v>0</v>
      </c>
      <c r="S873" s="1">
        <f>_xlfn.XLOOKUP(SUBSTITUTE(Table5[[#This Row],[rxn]],"RXN-","ENZLOAD-"),Table38[name],Table38[flux],0)</f>
        <v>0</v>
      </c>
      <c r="T873" s="1" t="b">
        <f>AND(Table5[[#This Row],[ENZLOAD flux in kapp-slack.gms]]=0,Table5[[#This Row],[flux in kapp-slack.gms]]&lt;&gt;0,NOT(Table5[[#This Row],[spont or unknown?]]))</f>
        <v>0</v>
      </c>
      <c r="U873" s="1" t="b">
        <f>OR(_xlfn.TEXTAFTER(Table5[[#This Row],[rxn]],"-",-1)="SPONT",_xlfn.TEXTAFTER(Table5[[#This Row],[rxn]],"-",-1)="UNKNOWN")</f>
        <v>0</v>
      </c>
      <c r="V873" s="1">
        <f>_xlfn.XLOOKUP(SUBSTITUTE(Table5[[#This Row],[rxn]],"RXN-","ENZLOAD-"),Table4[rxn],Table4[ub],0)</f>
        <v>0.53170788999999996</v>
      </c>
      <c r="W873" s="1" t="b">
        <f>AND(Table5[[#This Row],[FVA ENZLOAD flux UB]]=0,Table5[[#This Row],[ENZ not made when it should be?]])</f>
        <v>0</v>
      </c>
    </row>
    <row r="874" spans="1:23" hidden="1">
      <c r="A874" s="1" t="s">
        <v>5352</v>
      </c>
      <c r="B874" s="1" t="str">
        <f>_xlfn.TEXTBEFORE(Table38[[#This Row],[all fluxes from kapp-slack]]," ",,,,"")</f>
        <v>ENZLOAD-DOLPMT_c_FWD-rt5116</v>
      </c>
      <c r="C874" s="1">
        <f>_xlfn.NUMBERVALUE(IFERROR(_xlfn.TEXTAFTER(Table38[[#This Row],[all fluxes from kapp-slack]]," ",-1,,,""),""))</f>
        <v>1.26814362E-7</v>
      </c>
      <c r="F874" s="1" t="s">
        <v>7892</v>
      </c>
      <c r="G874" s="1" t="str">
        <f>_xlfn.TEXTBEFORE(Table5[[#This Row],[rxn     kapp_old        kapp_slack_ub   kapp_slack_lb]]," ")</f>
        <v>RXN-FACOAL120_x_FWD-rt7761</v>
      </c>
      <c r="H87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87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874" s="1">
        <f>_xlfn.NUMBERVALUE(_xlfn.TEXTAFTER(Table5[[#This Row],[rxn     kapp_old        kapp_slack_ub   kapp_slack_lb]]," ",-1))</f>
        <v>0</v>
      </c>
      <c r="K874" s="1">
        <f>_xlfn.XLOOKUP(SUBSTITUTE(Table5[[#This Row],[rxn]],"RXN-","ENZLOAD-"),ENZLOAD[name],ENZLOAD[flux],0)</f>
        <v>3.6338751100000002E-9</v>
      </c>
      <c r="L874" s="1" t="str">
        <f>"'"&amp;Table5[[#This Row],[rxn]]&amp;"'"&amp;CHAR(9)&amp;IF(AND(Table5[[#This Row],[kapp_slack_ub]]&lt;&gt;0,Table5[[#This Row],[kapp_old]]&lt;$F$1),$F$1,Table5[[#This Row],[kapp_old]])</f>
        <v>'RXN-FACOAL120_x_FWD-rt7761'	27141.27779288</v>
      </c>
      <c r="M874" s="1">
        <f>_xlfn.XLOOKUP(Table5[[#This Row],[rxn]],Table3[name],Table3[flux],$F$1)</f>
        <v>27141.277792879999</v>
      </c>
      <c r="N874" s="1">
        <f>IFERROR(Table5[[#This Row],[min flux]]/Table5[[#This Row],[associated enzload]],"")</f>
        <v>7468962738480.0234</v>
      </c>
      <c r="O874" s="1">
        <f>_xlfn.NUMBERVALUE(IF(Table5[[#This Row],[flux/enzload]]="","",ABS($N$1-Table5[[#This Row],[flux/enzload]])))</f>
        <v>6069046420821.0703</v>
      </c>
      <c r="P874" s="1">
        <f>Table5[[#This Row],[kapp_old]]+IFERROR(((Table5[[#This Row],[kapp_slack_ub]]-Table5[[#This Row],[kapp_slack_lb]])/Table5[[#This Row],[associated enzload]]),0)</f>
        <v>27141.277792879999</v>
      </c>
      <c r="Q874" s="1" t="str">
        <f>"'"&amp;Table5[[#This Row],[rxn]]&amp;"'"&amp;CHAR(9)&amp;Table5[[#This Row],[kapp + (slack_ub - slack_lb)/enzload]]</f>
        <v>'RXN-FACOAL120_x_FWD-rt7761'	27141.27779288</v>
      </c>
      <c r="R874" s="1">
        <f>_xlfn.XLOOKUP(Table5[[#This Row],[rxn]],Table38[name],Table38[flux],0)</f>
        <v>0</v>
      </c>
      <c r="S874" s="1">
        <f>_xlfn.XLOOKUP(SUBSTITUTE(Table5[[#This Row],[rxn]],"RXN-","ENZLOAD-"),Table38[name],Table38[flux],0)</f>
        <v>0</v>
      </c>
      <c r="T874" s="1" t="b">
        <f>AND(Table5[[#This Row],[ENZLOAD flux in kapp-slack.gms]]=0,Table5[[#This Row],[flux in kapp-slack.gms]]&lt;&gt;0,NOT(Table5[[#This Row],[spont or unknown?]]))</f>
        <v>0</v>
      </c>
      <c r="U874" s="1" t="b">
        <f>OR(_xlfn.TEXTAFTER(Table5[[#This Row],[rxn]],"-",-1)="SPONT",_xlfn.TEXTAFTER(Table5[[#This Row],[rxn]],"-",-1)="UNKNOWN")</f>
        <v>0</v>
      </c>
      <c r="V874" s="1">
        <f>_xlfn.XLOOKUP(SUBSTITUTE(Table5[[#This Row],[rxn]],"RXN-","ENZLOAD-"),Table4[rxn],Table4[ub],0)</f>
        <v>0.63751566000000004</v>
      </c>
      <c r="W874" s="1" t="b">
        <f>AND(Table5[[#This Row],[FVA ENZLOAD flux UB]]=0,Table5[[#This Row],[ENZ not made when it should be?]])</f>
        <v>0</v>
      </c>
    </row>
    <row r="875" spans="1:23" hidden="1">
      <c r="A875" s="1" t="s">
        <v>5353</v>
      </c>
      <c r="B875" s="1" t="str">
        <f>_xlfn.TEXTBEFORE(Table38[[#This Row],[all fluxes from kapp-slack]]," ",,,,"")</f>
        <v>ENZLOAD-DPMVD_c_FWD-rt3542</v>
      </c>
      <c r="C875" s="1">
        <f>_xlfn.NUMBERVALUE(IFERROR(_xlfn.TEXTAFTER(Table38[[#This Row],[all fluxes from kapp-slack]]," ",-1,,,""),""))</f>
        <v>1.1915556040000001E-6</v>
      </c>
      <c r="F875" s="1" t="s">
        <v>7893</v>
      </c>
      <c r="G875" s="1" t="str">
        <f>_xlfn.TEXTBEFORE(Table5[[#This Row],[rxn     kapp_old        kapp_slack_ub   kapp_slack_lb]]," ")</f>
        <v>RXN-FACOAL140_l_FWD-rt2799_l</v>
      </c>
      <c r="H87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87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875" s="1">
        <f>_xlfn.NUMBERVALUE(_xlfn.TEXTAFTER(Table5[[#This Row],[rxn     kapp_old        kapp_slack_ub   kapp_slack_lb]]," ",-1))</f>
        <v>0</v>
      </c>
      <c r="K875" s="1">
        <f>_xlfn.XLOOKUP(SUBSTITUTE(Table5[[#This Row],[rxn]],"RXN-","ENZLOAD-"),ENZLOAD[name],ENZLOAD[flux],0)</f>
        <v>9.9231578609999898E-8</v>
      </c>
      <c r="L875" s="1" t="str">
        <f>"'"&amp;Table5[[#This Row],[rxn]]&amp;"'"&amp;CHAR(9)&amp;IF(AND(Table5[[#This Row],[kapp_slack_ub]]&lt;&gt;0,Table5[[#This Row],[kapp_old]]&lt;$F$1),$F$1,Table5[[#This Row],[kapp_old]])</f>
        <v>'RXN-FACOAL140_l_FWD-rt2799_l'	27141.27779288</v>
      </c>
      <c r="M875" s="1">
        <f>_xlfn.XLOOKUP(Table5[[#This Row],[rxn]],Table3[name],Table3[flux],$F$1)</f>
        <v>27141.277792879999</v>
      </c>
      <c r="N875" s="1">
        <f>IFERROR(Table5[[#This Row],[min flux]]/Table5[[#This Row],[associated enzload]],"")</f>
        <v>273514522020.76407</v>
      </c>
      <c r="O875" s="1">
        <f>_xlfn.NUMBERVALUE(IF(Table5[[#This Row],[flux/enzload]]="","",ABS($N$1-Table5[[#This Row],[flux/enzload]])))</f>
        <v>1126401795638.1899</v>
      </c>
      <c r="P875" s="1">
        <f>Table5[[#This Row],[kapp_old]]+IFERROR(((Table5[[#This Row],[kapp_slack_ub]]-Table5[[#This Row],[kapp_slack_lb]])/Table5[[#This Row],[associated enzload]]),0)</f>
        <v>27141.277792879999</v>
      </c>
      <c r="Q875" s="1" t="str">
        <f>"'"&amp;Table5[[#This Row],[rxn]]&amp;"'"&amp;CHAR(9)&amp;Table5[[#This Row],[kapp + (slack_ub - slack_lb)/enzload]]</f>
        <v>'RXN-FACOAL140_l_FWD-rt2799_l'	27141.27779288</v>
      </c>
      <c r="R875" s="1">
        <f>_xlfn.XLOOKUP(Table5[[#This Row],[rxn]],Table38[name],Table38[flux],0)</f>
        <v>0</v>
      </c>
      <c r="S875" s="1">
        <f>_xlfn.XLOOKUP(SUBSTITUTE(Table5[[#This Row],[rxn]],"RXN-","ENZLOAD-"),Table38[name],Table38[flux],0)</f>
        <v>0</v>
      </c>
      <c r="T875" s="1" t="b">
        <f>AND(Table5[[#This Row],[ENZLOAD flux in kapp-slack.gms]]=0,Table5[[#This Row],[flux in kapp-slack.gms]]&lt;&gt;0,NOT(Table5[[#This Row],[spont or unknown?]]))</f>
        <v>0</v>
      </c>
      <c r="U875" s="1" t="b">
        <f>OR(_xlfn.TEXTAFTER(Table5[[#This Row],[rxn]],"-",-1)="SPONT",_xlfn.TEXTAFTER(Table5[[#This Row],[rxn]],"-",-1)="UNKNOWN")</f>
        <v>0</v>
      </c>
      <c r="V875" s="1">
        <f>_xlfn.XLOOKUP(SUBSTITUTE(Table5[[#This Row],[rxn]],"RXN-","ENZLOAD-"),Table4[rxn],Table4[ub],0)</f>
        <v>0.56651890999999999</v>
      </c>
      <c r="W875" s="1" t="b">
        <f>AND(Table5[[#This Row],[FVA ENZLOAD flux UB]]=0,Table5[[#This Row],[ENZ not made when it should be?]])</f>
        <v>0</v>
      </c>
    </row>
    <row r="876" spans="1:23" hidden="1">
      <c r="A876" s="1" t="s">
        <v>5354</v>
      </c>
      <c r="B876" s="1" t="str">
        <f>_xlfn.TEXTBEFORE(Table38[[#This Row],[all fluxes from kapp-slack]]," ",,,,"")</f>
        <v>ENZLOAD-EAR100y_c_FWD-rt0302</v>
      </c>
      <c r="C876" s="1">
        <f>_xlfn.NUMBERVALUE(IFERROR(_xlfn.TEXTAFTER(Table38[[#This Row],[all fluxes from kapp-slack]]," ",-1,,,""),""))</f>
        <v>1.4566057099999999E-6</v>
      </c>
      <c r="F876" s="1" t="s">
        <v>7894</v>
      </c>
      <c r="G876" s="1" t="str">
        <f>_xlfn.TEXTBEFORE(Table5[[#This Row],[rxn     kapp_old        kapp_slack_ub   kapp_slack_lb]]," ")</f>
        <v>RXN-FACOAL140_rm_FWD-rt2799_rm</v>
      </c>
      <c r="H87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87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876" s="1">
        <f>_xlfn.NUMBERVALUE(_xlfn.TEXTAFTER(Table5[[#This Row],[rxn     kapp_old        kapp_slack_ub   kapp_slack_lb]]," ",-1))</f>
        <v>0</v>
      </c>
      <c r="K876" s="1">
        <f>_xlfn.XLOOKUP(SUBSTITUTE(Table5[[#This Row],[rxn]],"RXN-","ENZLOAD-"),ENZLOAD[name],ENZLOAD[flux],0)</f>
        <v>9.9231578609999898E-8</v>
      </c>
      <c r="L876" s="1" t="str">
        <f>"'"&amp;Table5[[#This Row],[rxn]]&amp;"'"&amp;CHAR(9)&amp;IF(AND(Table5[[#This Row],[kapp_slack_ub]]&lt;&gt;0,Table5[[#This Row],[kapp_old]]&lt;$F$1),$F$1,Table5[[#This Row],[kapp_old]])</f>
        <v>'RXN-FACOAL140_rm_FWD-rt2799_rm'	27141.27779288</v>
      </c>
      <c r="M876" s="1">
        <f>_xlfn.XLOOKUP(Table5[[#This Row],[rxn]],Table3[name],Table3[flux],$F$1)</f>
        <v>27141.277792879999</v>
      </c>
      <c r="N876" s="1">
        <f>IFERROR(Table5[[#This Row],[min flux]]/Table5[[#This Row],[associated enzload]],"")</f>
        <v>273514522020.76407</v>
      </c>
      <c r="O876" s="1">
        <f>_xlfn.NUMBERVALUE(IF(Table5[[#This Row],[flux/enzload]]="","",ABS($N$1-Table5[[#This Row],[flux/enzload]])))</f>
        <v>1126401795638.1899</v>
      </c>
      <c r="P876" s="1">
        <f>Table5[[#This Row],[kapp_old]]+IFERROR(((Table5[[#This Row],[kapp_slack_ub]]-Table5[[#This Row],[kapp_slack_lb]])/Table5[[#This Row],[associated enzload]]),0)</f>
        <v>27141.277792879999</v>
      </c>
      <c r="Q876" s="1" t="str">
        <f>"'"&amp;Table5[[#This Row],[rxn]]&amp;"'"&amp;CHAR(9)&amp;Table5[[#This Row],[kapp + (slack_ub - slack_lb)/enzload]]</f>
        <v>'RXN-FACOAL140_rm_FWD-rt2799_rm'	27141.27779288</v>
      </c>
      <c r="R876" s="1">
        <f>_xlfn.XLOOKUP(Table5[[#This Row],[rxn]],Table38[name],Table38[flux],0)</f>
        <v>0</v>
      </c>
      <c r="S876" s="1">
        <f>_xlfn.XLOOKUP(SUBSTITUTE(Table5[[#This Row],[rxn]],"RXN-","ENZLOAD-"),Table38[name],Table38[flux],0)</f>
        <v>0</v>
      </c>
      <c r="T876" s="1" t="b">
        <f>AND(Table5[[#This Row],[ENZLOAD flux in kapp-slack.gms]]=0,Table5[[#This Row],[flux in kapp-slack.gms]]&lt;&gt;0,NOT(Table5[[#This Row],[spont or unknown?]]))</f>
        <v>0</v>
      </c>
      <c r="U876" s="1" t="b">
        <f>OR(_xlfn.TEXTAFTER(Table5[[#This Row],[rxn]],"-",-1)="SPONT",_xlfn.TEXTAFTER(Table5[[#This Row],[rxn]],"-",-1)="UNKNOWN")</f>
        <v>0</v>
      </c>
      <c r="V876" s="1">
        <f>_xlfn.XLOOKUP(SUBSTITUTE(Table5[[#This Row],[rxn]],"RXN-","ENZLOAD-"),Table4[rxn],Table4[ub],0)</f>
        <v>0.56651890999999999</v>
      </c>
      <c r="W876" s="1" t="b">
        <f>AND(Table5[[#This Row],[FVA ENZLOAD flux UB]]=0,Table5[[#This Row],[ENZ not made when it should be?]])</f>
        <v>0</v>
      </c>
    </row>
    <row r="877" spans="1:23" hidden="1">
      <c r="A877" s="1" t="s">
        <v>5355</v>
      </c>
      <c r="B877" s="1" t="str">
        <f>_xlfn.TEXTBEFORE(Table38[[#This Row],[all fluxes from kapp-slack]]," ",,,,"")</f>
        <v>ENZLOAD-EAR120y_c_FWD-rt0302</v>
      </c>
      <c r="C877" s="1">
        <f>_xlfn.NUMBERVALUE(IFERROR(_xlfn.TEXTAFTER(Table38[[#This Row],[all fluxes from kapp-slack]]," ",-1,,,""),""))</f>
        <v>1.4566057099999999E-6</v>
      </c>
      <c r="F877" s="1" t="s">
        <v>7895</v>
      </c>
      <c r="G877" s="1" t="str">
        <f>_xlfn.TEXTBEFORE(Table5[[#This Row],[rxn     kapp_old        kapp_slack_ub   kapp_slack_lb]]," ")</f>
        <v>RXN-FACOAL140_x_FWD-rt4187</v>
      </c>
      <c r="H87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87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877" s="1">
        <f>_xlfn.NUMBERVALUE(_xlfn.TEXTAFTER(Table5[[#This Row],[rxn     kapp_old        kapp_slack_ub   kapp_slack_lb]]," ",-1))</f>
        <v>0</v>
      </c>
      <c r="K877" s="1">
        <f>_xlfn.XLOOKUP(SUBSTITUTE(Table5[[#This Row],[rxn]],"RXN-","ENZLOAD-"),ENZLOAD[name],ENZLOAD[flux],0)</f>
        <v>1.4729517051999999E-7</v>
      </c>
      <c r="L877" s="1" t="str">
        <f>"'"&amp;Table5[[#This Row],[rxn]]&amp;"'"&amp;CHAR(9)&amp;IF(AND(Table5[[#This Row],[kapp_slack_ub]]&lt;&gt;0,Table5[[#This Row],[kapp_old]]&lt;$F$1),$F$1,Table5[[#This Row],[kapp_old]])</f>
        <v>'RXN-FACOAL140_x_FWD-rt4187'	27141.27779288</v>
      </c>
      <c r="M877" s="1">
        <f>_xlfn.XLOOKUP(Table5[[#This Row],[rxn]],Table3[name],Table3[flux],$F$1)</f>
        <v>27141.277792879999</v>
      </c>
      <c r="N877" s="1">
        <f>IFERROR(Table5[[#This Row],[min flux]]/Table5[[#This Row],[associated enzload]],"")</f>
        <v>184264546468.58032</v>
      </c>
      <c r="O877" s="1">
        <f>_xlfn.NUMBERVALUE(IF(Table5[[#This Row],[flux/enzload]]="","",ABS($N$1-Table5[[#This Row],[flux/enzload]])))</f>
        <v>1215651771190.3701</v>
      </c>
      <c r="P877" s="1">
        <f>Table5[[#This Row],[kapp_old]]+IFERROR(((Table5[[#This Row],[kapp_slack_ub]]-Table5[[#This Row],[kapp_slack_lb]])/Table5[[#This Row],[associated enzload]]),0)</f>
        <v>27141.277792879999</v>
      </c>
      <c r="Q877" s="1" t="str">
        <f>"'"&amp;Table5[[#This Row],[rxn]]&amp;"'"&amp;CHAR(9)&amp;Table5[[#This Row],[kapp + (slack_ub - slack_lb)/enzload]]</f>
        <v>'RXN-FACOAL140_x_FWD-rt4187'	27141.27779288</v>
      </c>
      <c r="R877" s="1">
        <f>_xlfn.XLOOKUP(Table5[[#This Row],[rxn]],Table38[name],Table38[flux],0)</f>
        <v>0</v>
      </c>
      <c r="S877" s="1">
        <f>_xlfn.XLOOKUP(SUBSTITUTE(Table5[[#This Row],[rxn]],"RXN-","ENZLOAD-"),Table38[name],Table38[flux],0)</f>
        <v>0</v>
      </c>
      <c r="T877" s="1" t="b">
        <f>AND(Table5[[#This Row],[ENZLOAD flux in kapp-slack.gms]]=0,Table5[[#This Row],[flux in kapp-slack.gms]]&lt;&gt;0,NOT(Table5[[#This Row],[spont or unknown?]]))</f>
        <v>0</v>
      </c>
      <c r="U877" s="1" t="b">
        <f>OR(_xlfn.TEXTAFTER(Table5[[#This Row],[rxn]],"-",-1)="SPONT",_xlfn.TEXTAFTER(Table5[[#This Row],[rxn]],"-",-1)="UNKNOWN")</f>
        <v>0</v>
      </c>
      <c r="V877" s="1">
        <f>_xlfn.XLOOKUP(SUBSTITUTE(Table5[[#This Row],[rxn]],"RXN-","ENZLOAD-"),Table4[rxn],Table4[ub],0)</f>
        <v>0.53170788999999996</v>
      </c>
      <c r="W877" s="1" t="b">
        <f>AND(Table5[[#This Row],[FVA ENZLOAD flux UB]]=0,Table5[[#This Row],[ENZ not made when it should be?]])</f>
        <v>0</v>
      </c>
    </row>
    <row r="878" spans="1:23" hidden="1">
      <c r="A878" s="1" t="s">
        <v>5356</v>
      </c>
      <c r="B878" s="1" t="str">
        <f>_xlfn.TEXTBEFORE(Table38[[#This Row],[all fluxes from kapp-slack]]," ",,,,"")</f>
        <v>ENZLOAD-EAR140y_c_FWD-rt0302</v>
      </c>
      <c r="C878" s="1">
        <f>_xlfn.NUMBERVALUE(IFERROR(_xlfn.TEXTAFTER(Table38[[#This Row],[all fluxes from kapp-slack]]," ",-1,,,""),""))</f>
        <v>1.4566057099999999E-6</v>
      </c>
      <c r="F878" s="1" t="s">
        <v>7896</v>
      </c>
      <c r="G878" s="1" t="str">
        <f>_xlfn.TEXTBEFORE(Table5[[#This Row],[rxn     kapp_old        kapp_slack_ub   kapp_slack_lb]]," ")</f>
        <v>RXN-FACOAL140_x_FWD-rt7761</v>
      </c>
      <c r="H87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87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878" s="1">
        <f>_xlfn.NUMBERVALUE(_xlfn.TEXTAFTER(Table5[[#This Row],[rxn     kapp_old        kapp_slack_ub   kapp_slack_lb]]," ",-1))</f>
        <v>0</v>
      </c>
      <c r="K878" s="1">
        <f>_xlfn.XLOOKUP(SUBSTITUTE(Table5[[#This Row],[rxn]],"RXN-","ENZLOAD-"),ENZLOAD[name],ENZLOAD[flux],0)</f>
        <v>3.6338751100000002E-9</v>
      </c>
      <c r="L878" s="1" t="str">
        <f>"'"&amp;Table5[[#This Row],[rxn]]&amp;"'"&amp;CHAR(9)&amp;IF(AND(Table5[[#This Row],[kapp_slack_ub]]&lt;&gt;0,Table5[[#This Row],[kapp_old]]&lt;$F$1),$F$1,Table5[[#This Row],[kapp_old]])</f>
        <v>'RXN-FACOAL140_x_FWD-rt7761'	27141.27779288</v>
      </c>
      <c r="M878" s="1">
        <f>_xlfn.XLOOKUP(Table5[[#This Row],[rxn]],Table3[name],Table3[flux],$F$1)</f>
        <v>27141.277792879999</v>
      </c>
      <c r="N878" s="1">
        <f>IFERROR(Table5[[#This Row],[min flux]]/Table5[[#This Row],[associated enzload]],"")</f>
        <v>7468962738480.0234</v>
      </c>
      <c r="O878" s="1">
        <f>_xlfn.NUMBERVALUE(IF(Table5[[#This Row],[flux/enzload]]="","",ABS($N$1-Table5[[#This Row],[flux/enzload]])))</f>
        <v>6069046420821.0703</v>
      </c>
      <c r="P878" s="1">
        <f>Table5[[#This Row],[kapp_old]]+IFERROR(((Table5[[#This Row],[kapp_slack_ub]]-Table5[[#This Row],[kapp_slack_lb]])/Table5[[#This Row],[associated enzload]]),0)</f>
        <v>27141.277792879999</v>
      </c>
      <c r="Q878" s="1" t="str">
        <f>"'"&amp;Table5[[#This Row],[rxn]]&amp;"'"&amp;CHAR(9)&amp;Table5[[#This Row],[kapp + (slack_ub - slack_lb)/enzload]]</f>
        <v>'RXN-FACOAL140_x_FWD-rt7761'	27141.27779288</v>
      </c>
      <c r="R878" s="1">
        <f>_xlfn.XLOOKUP(Table5[[#This Row],[rxn]],Table38[name],Table38[flux],0)</f>
        <v>0</v>
      </c>
      <c r="S878" s="1">
        <f>_xlfn.XLOOKUP(SUBSTITUTE(Table5[[#This Row],[rxn]],"RXN-","ENZLOAD-"),Table38[name],Table38[flux],0)</f>
        <v>0</v>
      </c>
      <c r="T878" s="1" t="b">
        <f>AND(Table5[[#This Row],[ENZLOAD flux in kapp-slack.gms]]=0,Table5[[#This Row],[flux in kapp-slack.gms]]&lt;&gt;0,NOT(Table5[[#This Row],[spont or unknown?]]))</f>
        <v>0</v>
      </c>
      <c r="U878" s="1" t="b">
        <f>OR(_xlfn.TEXTAFTER(Table5[[#This Row],[rxn]],"-",-1)="SPONT",_xlfn.TEXTAFTER(Table5[[#This Row],[rxn]],"-",-1)="UNKNOWN")</f>
        <v>0</v>
      </c>
      <c r="V878" s="1">
        <f>_xlfn.XLOOKUP(SUBSTITUTE(Table5[[#This Row],[rxn]],"RXN-","ENZLOAD-"),Table4[rxn],Table4[ub],0)</f>
        <v>0.63751566000000004</v>
      </c>
      <c r="W878" s="1" t="b">
        <f>AND(Table5[[#This Row],[FVA ENZLOAD flux UB]]=0,Table5[[#This Row],[ENZ not made when it should be?]])</f>
        <v>0</v>
      </c>
    </row>
    <row r="879" spans="1:23" hidden="1">
      <c r="A879" s="1" t="s">
        <v>5357</v>
      </c>
      <c r="B879" s="1" t="str">
        <f>_xlfn.TEXTBEFORE(Table38[[#This Row],[all fluxes from kapp-slack]]," ",,,,"")</f>
        <v>ENZLOAD-EAR160y_c_FWD-rt0302</v>
      </c>
      <c r="C879" s="1">
        <f>_xlfn.NUMBERVALUE(IFERROR(_xlfn.TEXTAFTER(Table38[[#This Row],[all fluxes from kapp-slack]]," ",-1,,,""),""))</f>
        <v>1.4566057099999999E-6</v>
      </c>
      <c r="F879" s="1" t="s">
        <v>7897</v>
      </c>
      <c r="G879" s="1" t="str">
        <f>_xlfn.TEXTBEFORE(Table5[[#This Row],[rxn     kapp_old        kapp_slack_ub   kapp_slack_lb]]," ")</f>
        <v>RXN-FACOAL160_l_FWD-rt2799_l</v>
      </c>
      <c r="H87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87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879" s="1">
        <f>_xlfn.NUMBERVALUE(_xlfn.TEXTAFTER(Table5[[#This Row],[rxn     kapp_old        kapp_slack_ub   kapp_slack_lb]]," ",-1))</f>
        <v>0</v>
      </c>
      <c r="K879" s="1">
        <f>_xlfn.XLOOKUP(SUBSTITUTE(Table5[[#This Row],[rxn]],"RXN-","ENZLOAD-"),ENZLOAD[name],ENZLOAD[flux],0)</f>
        <v>9.9231578609999898E-8</v>
      </c>
      <c r="L879" s="1" t="str">
        <f>"'"&amp;Table5[[#This Row],[rxn]]&amp;"'"&amp;CHAR(9)&amp;IF(AND(Table5[[#This Row],[kapp_slack_ub]]&lt;&gt;0,Table5[[#This Row],[kapp_old]]&lt;$F$1),$F$1,Table5[[#This Row],[kapp_old]])</f>
        <v>'RXN-FACOAL160_l_FWD-rt2799_l'	27141.27779288</v>
      </c>
      <c r="M879" s="1">
        <f>_xlfn.XLOOKUP(Table5[[#This Row],[rxn]],Table3[name],Table3[flux],$F$1)</f>
        <v>27141.277792879999</v>
      </c>
      <c r="N879" s="1">
        <f>IFERROR(Table5[[#This Row],[min flux]]/Table5[[#This Row],[associated enzload]],"")</f>
        <v>273514522020.76407</v>
      </c>
      <c r="O879" s="1">
        <f>_xlfn.NUMBERVALUE(IF(Table5[[#This Row],[flux/enzload]]="","",ABS($N$1-Table5[[#This Row],[flux/enzload]])))</f>
        <v>1126401795638.1899</v>
      </c>
      <c r="P879" s="1">
        <f>Table5[[#This Row],[kapp_old]]+IFERROR(((Table5[[#This Row],[kapp_slack_ub]]-Table5[[#This Row],[kapp_slack_lb]])/Table5[[#This Row],[associated enzload]]),0)</f>
        <v>27141.277792879999</v>
      </c>
      <c r="Q879" s="1" t="str">
        <f>"'"&amp;Table5[[#This Row],[rxn]]&amp;"'"&amp;CHAR(9)&amp;Table5[[#This Row],[kapp + (slack_ub - slack_lb)/enzload]]</f>
        <v>'RXN-FACOAL160_l_FWD-rt2799_l'	27141.27779288</v>
      </c>
      <c r="R879" s="1">
        <f>_xlfn.XLOOKUP(Table5[[#This Row],[rxn]],Table38[name],Table38[flux],0)</f>
        <v>1.5449307607099999E-4</v>
      </c>
      <c r="S879" s="1">
        <f>_xlfn.XLOOKUP(SUBSTITUTE(Table5[[#This Row],[rxn]],"RXN-","ENZLOAD-"),Table38[name],Table38[flux],0)</f>
        <v>2.200465E-9</v>
      </c>
      <c r="T879" s="1" t="b">
        <f>AND(Table5[[#This Row],[ENZLOAD flux in kapp-slack.gms]]=0,Table5[[#This Row],[flux in kapp-slack.gms]]&lt;&gt;0,NOT(Table5[[#This Row],[spont or unknown?]]))</f>
        <v>0</v>
      </c>
      <c r="U879" s="1" t="b">
        <f>OR(_xlfn.TEXTAFTER(Table5[[#This Row],[rxn]],"-",-1)="SPONT",_xlfn.TEXTAFTER(Table5[[#This Row],[rxn]],"-",-1)="UNKNOWN")</f>
        <v>0</v>
      </c>
      <c r="V879" s="1">
        <f>_xlfn.XLOOKUP(SUBSTITUTE(Table5[[#This Row],[rxn]],"RXN-","ENZLOAD-"),Table4[rxn],Table4[ub],0)</f>
        <v>0.56651890999999999</v>
      </c>
      <c r="W879" s="1" t="b">
        <f>AND(Table5[[#This Row],[FVA ENZLOAD flux UB]]=0,Table5[[#This Row],[ENZ not made when it should be?]])</f>
        <v>0</v>
      </c>
    </row>
    <row r="880" spans="1:23" hidden="1">
      <c r="A880" s="1" t="s">
        <v>5358</v>
      </c>
      <c r="B880" s="1" t="str">
        <f>_xlfn.TEXTBEFORE(Table38[[#This Row],[all fluxes from kapp-slack]]," ",,,,"")</f>
        <v>ENZLOAD-EAR180y_c_FWD-rt0302</v>
      </c>
      <c r="C880" s="1">
        <f>_xlfn.NUMBERVALUE(IFERROR(_xlfn.TEXTAFTER(Table38[[#This Row],[all fluxes from kapp-slack]]," ",-1,,,""),""))</f>
        <v>1.1033105370000001E-6</v>
      </c>
      <c r="F880" s="1" t="s">
        <v>7899</v>
      </c>
      <c r="G880" s="1" t="str">
        <f>_xlfn.TEXTBEFORE(Table5[[#This Row],[rxn     kapp_old        kapp_slack_ub   kapp_slack_lb]]," ")</f>
        <v>RXN-FACOAL160_x_FWD-rt4187</v>
      </c>
      <c r="H88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88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880" s="1">
        <f>_xlfn.NUMBERVALUE(_xlfn.TEXTAFTER(Table5[[#This Row],[rxn     kapp_old        kapp_slack_ub   kapp_slack_lb]]," ",-1))</f>
        <v>0</v>
      </c>
      <c r="K880" s="1">
        <f>_xlfn.XLOOKUP(SUBSTITUTE(Table5[[#This Row],[rxn]],"RXN-","ENZLOAD-"),ENZLOAD[name],ENZLOAD[flux],0)</f>
        <v>1.4729517051999999E-7</v>
      </c>
      <c r="L880" s="1" t="str">
        <f>"'"&amp;Table5[[#This Row],[rxn]]&amp;"'"&amp;CHAR(9)&amp;IF(AND(Table5[[#This Row],[kapp_slack_ub]]&lt;&gt;0,Table5[[#This Row],[kapp_old]]&lt;$F$1),$F$1,Table5[[#This Row],[kapp_old]])</f>
        <v>'RXN-FACOAL160_x_FWD-rt4187'	27141.27779288</v>
      </c>
      <c r="M880" s="1">
        <f>_xlfn.XLOOKUP(Table5[[#This Row],[rxn]],Table3[name],Table3[flux],$F$1)</f>
        <v>27141.277792879999</v>
      </c>
      <c r="N880" s="1">
        <f>IFERROR(Table5[[#This Row],[min flux]]/Table5[[#This Row],[associated enzload]],"")</f>
        <v>184264546468.58032</v>
      </c>
      <c r="O880" s="1">
        <f>_xlfn.NUMBERVALUE(IF(Table5[[#This Row],[flux/enzload]]="","",ABS($N$1-Table5[[#This Row],[flux/enzload]])))</f>
        <v>1215651771190.3701</v>
      </c>
      <c r="P880" s="1">
        <f>Table5[[#This Row],[kapp_old]]+IFERROR(((Table5[[#This Row],[kapp_slack_ub]]-Table5[[#This Row],[kapp_slack_lb]])/Table5[[#This Row],[associated enzload]]),0)</f>
        <v>27141.277792879999</v>
      </c>
      <c r="Q880" s="1" t="str">
        <f>"'"&amp;Table5[[#This Row],[rxn]]&amp;"'"&amp;CHAR(9)&amp;Table5[[#This Row],[kapp + (slack_ub - slack_lb)/enzload]]</f>
        <v>'RXN-FACOAL160_x_FWD-rt4187'	27141.27779288</v>
      </c>
      <c r="R880" s="1">
        <f>_xlfn.XLOOKUP(Table5[[#This Row],[rxn]],Table38[name],Table38[flux],0)</f>
        <v>0</v>
      </c>
      <c r="S880" s="1">
        <f>_xlfn.XLOOKUP(SUBSTITUTE(Table5[[#This Row],[rxn]],"RXN-","ENZLOAD-"),Table38[name],Table38[flux],0)</f>
        <v>0</v>
      </c>
      <c r="T880" s="1" t="b">
        <f>AND(Table5[[#This Row],[ENZLOAD flux in kapp-slack.gms]]=0,Table5[[#This Row],[flux in kapp-slack.gms]]&lt;&gt;0,NOT(Table5[[#This Row],[spont or unknown?]]))</f>
        <v>0</v>
      </c>
      <c r="U880" s="1" t="b">
        <f>OR(_xlfn.TEXTAFTER(Table5[[#This Row],[rxn]],"-",-1)="SPONT",_xlfn.TEXTAFTER(Table5[[#This Row],[rxn]],"-",-1)="UNKNOWN")</f>
        <v>0</v>
      </c>
      <c r="V880" s="1">
        <f>_xlfn.XLOOKUP(SUBSTITUTE(Table5[[#This Row],[rxn]],"RXN-","ENZLOAD-"),Table4[rxn],Table4[ub],0)</f>
        <v>0.53170788999999996</v>
      </c>
      <c r="W880" s="1" t="b">
        <f>AND(Table5[[#This Row],[FVA ENZLOAD flux UB]]=0,Table5[[#This Row],[ENZ not made when it should be?]])</f>
        <v>0</v>
      </c>
    </row>
    <row r="881" spans="1:23" hidden="1">
      <c r="A881" s="1" t="s">
        <v>5359</v>
      </c>
      <c r="B881" s="1" t="str">
        <f>_xlfn.TEXTBEFORE(Table38[[#This Row],[all fluxes from kapp-slack]]," ",,,,"")</f>
        <v>ENZLOAD-EAR40y_c_FWD-rt0302</v>
      </c>
      <c r="C881" s="1">
        <f>_xlfn.NUMBERVALUE(IFERROR(_xlfn.TEXTAFTER(Table38[[#This Row],[all fluxes from kapp-slack]]," ",-1,,,""),""))</f>
        <v>1.4566057099999999E-6</v>
      </c>
      <c r="F881" s="1" t="s">
        <v>7900</v>
      </c>
      <c r="G881" s="1" t="str">
        <f>_xlfn.TEXTBEFORE(Table5[[#This Row],[rxn     kapp_old        kapp_slack_ub   kapp_slack_lb]]," ")</f>
        <v>RXN-FACOAL160_x_FWD-rt7761</v>
      </c>
      <c r="H88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88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881" s="1">
        <f>_xlfn.NUMBERVALUE(_xlfn.TEXTAFTER(Table5[[#This Row],[rxn     kapp_old        kapp_slack_ub   kapp_slack_lb]]," ",-1))</f>
        <v>0</v>
      </c>
      <c r="K881" s="1">
        <f>_xlfn.XLOOKUP(SUBSTITUTE(Table5[[#This Row],[rxn]],"RXN-","ENZLOAD-"),ENZLOAD[name],ENZLOAD[flux],0)</f>
        <v>3.6338751100000002E-9</v>
      </c>
      <c r="L881" s="1" t="str">
        <f>"'"&amp;Table5[[#This Row],[rxn]]&amp;"'"&amp;CHAR(9)&amp;IF(AND(Table5[[#This Row],[kapp_slack_ub]]&lt;&gt;0,Table5[[#This Row],[kapp_old]]&lt;$F$1),$F$1,Table5[[#This Row],[kapp_old]])</f>
        <v>'RXN-FACOAL160_x_FWD-rt7761'	27141.27779288</v>
      </c>
      <c r="M881" s="1">
        <f>_xlfn.XLOOKUP(Table5[[#This Row],[rxn]],Table3[name],Table3[flux],$F$1)</f>
        <v>27141.277792879999</v>
      </c>
      <c r="N881" s="1">
        <f>IFERROR(Table5[[#This Row],[min flux]]/Table5[[#This Row],[associated enzload]],"")</f>
        <v>7468962738480.0234</v>
      </c>
      <c r="O881" s="1">
        <f>_xlfn.NUMBERVALUE(IF(Table5[[#This Row],[flux/enzload]]="","",ABS($N$1-Table5[[#This Row],[flux/enzload]])))</f>
        <v>6069046420821.0703</v>
      </c>
      <c r="P881" s="1">
        <f>Table5[[#This Row],[kapp_old]]+IFERROR(((Table5[[#This Row],[kapp_slack_ub]]-Table5[[#This Row],[kapp_slack_lb]])/Table5[[#This Row],[associated enzload]]),0)</f>
        <v>27141.277792879999</v>
      </c>
      <c r="Q881" s="1" t="str">
        <f>"'"&amp;Table5[[#This Row],[rxn]]&amp;"'"&amp;CHAR(9)&amp;Table5[[#This Row],[kapp + (slack_ub - slack_lb)/enzload]]</f>
        <v>'RXN-FACOAL160_x_FWD-rt7761'	27141.27779288</v>
      </c>
      <c r="R881" s="1">
        <f>_xlfn.XLOOKUP(Table5[[#This Row],[rxn]],Table38[name],Table38[flux],0)</f>
        <v>0</v>
      </c>
      <c r="S881" s="1">
        <f>_xlfn.XLOOKUP(SUBSTITUTE(Table5[[#This Row],[rxn]],"RXN-","ENZLOAD-"),Table38[name],Table38[flux],0)</f>
        <v>0</v>
      </c>
      <c r="T881" s="1" t="b">
        <f>AND(Table5[[#This Row],[ENZLOAD flux in kapp-slack.gms]]=0,Table5[[#This Row],[flux in kapp-slack.gms]]&lt;&gt;0,NOT(Table5[[#This Row],[spont or unknown?]]))</f>
        <v>0</v>
      </c>
      <c r="U881" s="1" t="b">
        <f>OR(_xlfn.TEXTAFTER(Table5[[#This Row],[rxn]],"-",-1)="SPONT",_xlfn.TEXTAFTER(Table5[[#This Row],[rxn]],"-",-1)="UNKNOWN")</f>
        <v>0</v>
      </c>
      <c r="V881" s="1">
        <f>_xlfn.XLOOKUP(SUBSTITUTE(Table5[[#This Row],[rxn]],"RXN-","ENZLOAD-"),Table4[rxn],Table4[ub],0)</f>
        <v>0.63751566000000004</v>
      </c>
      <c r="W881" s="1" t="b">
        <f>AND(Table5[[#This Row],[FVA ENZLOAD flux UB]]=0,Table5[[#This Row],[ENZ not made when it should be?]])</f>
        <v>0</v>
      </c>
    </row>
    <row r="882" spans="1:23" hidden="1">
      <c r="A882" s="1" t="s">
        <v>5360</v>
      </c>
      <c r="B882" s="1" t="str">
        <f>_xlfn.TEXTBEFORE(Table38[[#This Row],[all fluxes from kapp-slack]]," ",,,,"")</f>
        <v>ENZLOAD-EAR60y_c_FWD-rt0302</v>
      </c>
      <c r="C882" s="1">
        <f>_xlfn.NUMBERVALUE(IFERROR(_xlfn.TEXTAFTER(Table38[[#This Row],[all fluxes from kapp-slack]]," ",-1,,,""),""))</f>
        <v>1.4566057099999999E-6</v>
      </c>
      <c r="F882" s="1" t="s">
        <v>7901</v>
      </c>
      <c r="G882" s="1" t="str">
        <f>_xlfn.TEXTBEFORE(Table5[[#This Row],[rxn     kapp_old        kapp_slack_ub   kapp_slack_lb]]," ")</f>
        <v>RXN-FACOAL161_l_FWD-rt2799_l</v>
      </c>
      <c r="H88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88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882" s="1">
        <f>_xlfn.NUMBERVALUE(_xlfn.TEXTAFTER(Table5[[#This Row],[rxn     kapp_old        kapp_slack_ub   kapp_slack_lb]]," ",-1))</f>
        <v>0</v>
      </c>
      <c r="K882" s="1">
        <f>_xlfn.XLOOKUP(SUBSTITUTE(Table5[[#This Row],[rxn]],"RXN-","ENZLOAD-"),ENZLOAD[name],ENZLOAD[flux],0)</f>
        <v>9.9231578609999898E-8</v>
      </c>
      <c r="L882" s="1" t="str">
        <f>"'"&amp;Table5[[#This Row],[rxn]]&amp;"'"&amp;CHAR(9)&amp;IF(AND(Table5[[#This Row],[kapp_slack_ub]]&lt;&gt;0,Table5[[#This Row],[kapp_old]]&lt;$F$1),$F$1,Table5[[#This Row],[kapp_old]])</f>
        <v>'RXN-FACOAL161_l_FWD-rt2799_l'	27141.27779288</v>
      </c>
      <c r="M882" s="1">
        <f>_xlfn.XLOOKUP(Table5[[#This Row],[rxn]],Table3[name],Table3[flux],$F$1)</f>
        <v>27141.277792879999</v>
      </c>
      <c r="N882" s="1">
        <f>IFERROR(Table5[[#This Row],[min flux]]/Table5[[#This Row],[associated enzload]],"")</f>
        <v>273514522020.76407</v>
      </c>
      <c r="O882" s="1">
        <f>_xlfn.NUMBERVALUE(IF(Table5[[#This Row],[flux/enzload]]="","",ABS($N$1-Table5[[#This Row],[flux/enzload]])))</f>
        <v>1126401795638.1899</v>
      </c>
      <c r="P882" s="1">
        <f>Table5[[#This Row],[kapp_old]]+IFERROR(((Table5[[#This Row],[kapp_slack_ub]]-Table5[[#This Row],[kapp_slack_lb]])/Table5[[#This Row],[associated enzload]]),0)</f>
        <v>27141.277792879999</v>
      </c>
      <c r="Q882" s="1" t="str">
        <f>"'"&amp;Table5[[#This Row],[rxn]]&amp;"'"&amp;CHAR(9)&amp;Table5[[#This Row],[kapp + (slack_ub - slack_lb)/enzload]]</f>
        <v>'RXN-FACOAL161_l_FWD-rt2799_l'	27141.27779288</v>
      </c>
      <c r="R882" s="1">
        <f>_xlfn.XLOOKUP(Table5[[#This Row],[rxn]],Table38[name],Table38[flux],0)</f>
        <v>0</v>
      </c>
      <c r="S882" s="1">
        <f>_xlfn.XLOOKUP(SUBSTITUTE(Table5[[#This Row],[rxn]],"RXN-","ENZLOAD-"),Table38[name],Table38[flux],0)</f>
        <v>0</v>
      </c>
      <c r="T882" s="1" t="b">
        <f>AND(Table5[[#This Row],[ENZLOAD flux in kapp-slack.gms]]=0,Table5[[#This Row],[flux in kapp-slack.gms]]&lt;&gt;0,NOT(Table5[[#This Row],[spont or unknown?]]))</f>
        <v>0</v>
      </c>
      <c r="U882" s="1" t="b">
        <f>OR(_xlfn.TEXTAFTER(Table5[[#This Row],[rxn]],"-",-1)="SPONT",_xlfn.TEXTAFTER(Table5[[#This Row],[rxn]],"-",-1)="UNKNOWN")</f>
        <v>0</v>
      </c>
      <c r="V882" s="1">
        <f>_xlfn.XLOOKUP(SUBSTITUTE(Table5[[#This Row],[rxn]],"RXN-","ENZLOAD-"),Table4[rxn],Table4[ub],0)</f>
        <v>0.56651890999999999</v>
      </c>
      <c r="W882" s="1" t="b">
        <f>AND(Table5[[#This Row],[FVA ENZLOAD flux UB]]=0,Table5[[#This Row],[ENZ not made when it should be?]])</f>
        <v>0</v>
      </c>
    </row>
    <row r="883" spans="1:23" hidden="1">
      <c r="A883" s="1" t="s">
        <v>5361</v>
      </c>
      <c r="B883" s="1" t="str">
        <f>_xlfn.TEXTBEFORE(Table38[[#This Row],[all fluxes from kapp-slack]]," ",,,,"")</f>
        <v>ENZLOAD-EAR80y_c_FWD-rt0302</v>
      </c>
      <c r="C883" s="1">
        <f>_xlfn.NUMBERVALUE(IFERROR(_xlfn.TEXTAFTER(Table38[[#This Row],[all fluxes from kapp-slack]]," ",-1,,,""),""))</f>
        <v>1.4566057099999999E-6</v>
      </c>
      <c r="F883" s="1" t="s">
        <v>7902</v>
      </c>
      <c r="G883" s="1" t="str">
        <f>_xlfn.TEXTBEFORE(Table5[[#This Row],[rxn     kapp_old        kapp_slack_ub   kapp_slack_lb]]," ")</f>
        <v>RXN-FACOAL161_rm_FWD-rt2799_rm</v>
      </c>
      <c r="H88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88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883" s="1">
        <f>_xlfn.NUMBERVALUE(_xlfn.TEXTAFTER(Table5[[#This Row],[rxn     kapp_old        kapp_slack_ub   kapp_slack_lb]]," ",-1))</f>
        <v>0</v>
      </c>
      <c r="K883" s="1">
        <f>_xlfn.XLOOKUP(SUBSTITUTE(Table5[[#This Row],[rxn]],"RXN-","ENZLOAD-"),ENZLOAD[name],ENZLOAD[flux],0)</f>
        <v>9.9231578609999898E-8</v>
      </c>
      <c r="L883" s="1" t="str">
        <f>"'"&amp;Table5[[#This Row],[rxn]]&amp;"'"&amp;CHAR(9)&amp;IF(AND(Table5[[#This Row],[kapp_slack_ub]]&lt;&gt;0,Table5[[#This Row],[kapp_old]]&lt;$F$1),$F$1,Table5[[#This Row],[kapp_old]])</f>
        <v>'RXN-FACOAL161_rm_FWD-rt2799_rm'	27141.27779288</v>
      </c>
      <c r="M883" s="1">
        <f>_xlfn.XLOOKUP(Table5[[#This Row],[rxn]],Table3[name],Table3[flux],$F$1)</f>
        <v>27141.277792879999</v>
      </c>
      <c r="N883" s="1">
        <f>IFERROR(Table5[[#This Row],[min flux]]/Table5[[#This Row],[associated enzload]],"")</f>
        <v>273514522020.76407</v>
      </c>
      <c r="O883" s="1">
        <f>_xlfn.NUMBERVALUE(IF(Table5[[#This Row],[flux/enzload]]="","",ABS($N$1-Table5[[#This Row],[flux/enzload]])))</f>
        <v>1126401795638.1899</v>
      </c>
      <c r="P883" s="1">
        <f>Table5[[#This Row],[kapp_old]]+IFERROR(((Table5[[#This Row],[kapp_slack_ub]]-Table5[[#This Row],[kapp_slack_lb]])/Table5[[#This Row],[associated enzload]]),0)</f>
        <v>27141.277792879999</v>
      </c>
      <c r="Q883" s="1" t="str">
        <f>"'"&amp;Table5[[#This Row],[rxn]]&amp;"'"&amp;CHAR(9)&amp;Table5[[#This Row],[kapp + (slack_ub - slack_lb)/enzload]]</f>
        <v>'RXN-FACOAL161_rm_FWD-rt2799_rm'	27141.27779288</v>
      </c>
      <c r="R883" s="1">
        <f>_xlfn.XLOOKUP(Table5[[#This Row],[rxn]],Table38[name],Table38[flux],0)</f>
        <v>0</v>
      </c>
      <c r="S883" s="1">
        <f>_xlfn.XLOOKUP(SUBSTITUTE(Table5[[#This Row],[rxn]],"RXN-","ENZLOAD-"),Table38[name],Table38[flux],0)</f>
        <v>0</v>
      </c>
      <c r="T883" s="1" t="b">
        <f>AND(Table5[[#This Row],[ENZLOAD flux in kapp-slack.gms]]=0,Table5[[#This Row],[flux in kapp-slack.gms]]&lt;&gt;0,NOT(Table5[[#This Row],[spont or unknown?]]))</f>
        <v>0</v>
      </c>
      <c r="U883" s="1" t="b">
        <f>OR(_xlfn.TEXTAFTER(Table5[[#This Row],[rxn]],"-",-1)="SPONT",_xlfn.TEXTAFTER(Table5[[#This Row],[rxn]],"-",-1)="UNKNOWN")</f>
        <v>0</v>
      </c>
      <c r="V883" s="1">
        <f>_xlfn.XLOOKUP(SUBSTITUTE(Table5[[#This Row],[rxn]],"RXN-","ENZLOAD-"),Table4[rxn],Table4[ub],0)</f>
        <v>0.56651890999999999</v>
      </c>
      <c r="W883" s="1" t="b">
        <f>AND(Table5[[#This Row],[FVA ENZLOAD flux UB]]=0,Table5[[#This Row],[ENZ not made when it should be?]])</f>
        <v>0</v>
      </c>
    </row>
    <row r="884" spans="1:23" hidden="1">
      <c r="A884" s="1" t="s">
        <v>5362</v>
      </c>
      <c r="B884" s="1" t="str">
        <f>_xlfn.TEXTBEFORE(Table38[[#This Row],[all fluxes from kapp-slack]]," ",,,,"")</f>
        <v>ENZLOAD-ECOAR200_rm_FWD-rt7873</v>
      </c>
      <c r="C884" s="1">
        <f>_xlfn.NUMBERVALUE(IFERROR(_xlfn.TEXTAFTER(Table38[[#This Row],[all fluxes from kapp-slack]]," ",-1,,,""),""))</f>
        <v>1.3080608000000001E-7</v>
      </c>
      <c r="F884" s="1" t="s">
        <v>7903</v>
      </c>
      <c r="G884" s="1" t="str">
        <f>_xlfn.TEXTBEFORE(Table5[[#This Row],[rxn     kapp_old        kapp_slack_ub   kapp_slack_lb]]," ")</f>
        <v>RXN-FACOAL161_x_FWD-rt4187</v>
      </c>
      <c r="H88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88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884" s="1">
        <f>_xlfn.NUMBERVALUE(_xlfn.TEXTAFTER(Table5[[#This Row],[rxn     kapp_old        kapp_slack_ub   kapp_slack_lb]]," ",-1))</f>
        <v>0</v>
      </c>
      <c r="K884" s="1">
        <f>_xlfn.XLOOKUP(SUBSTITUTE(Table5[[#This Row],[rxn]],"RXN-","ENZLOAD-"),ENZLOAD[name],ENZLOAD[flux],0)</f>
        <v>1.4729517051999999E-7</v>
      </c>
      <c r="L884" s="1" t="str">
        <f>"'"&amp;Table5[[#This Row],[rxn]]&amp;"'"&amp;CHAR(9)&amp;IF(AND(Table5[[#This Row],[kapp_slack_ub]]&lt;&gt;0,Table5[[#This Row],[kapp_old]]&lt;$F$1),$F$1,Table5[[#This Row],[kapp_old]])</f>
        <v>'RXN-FACOAL161_x_FWD-rt4187'	27141.27779288</v>
      </c>
      <c r="M884" s="1">
        <f>_xlfn.XLOOKUP(Table5[[#This Row],[rxn]],Table3[name],Table3[flux],$F$1)</f>
        <v>27141.277792879999</v>
      </c>
      <c r="N884" s="1">
        <f>IFERROR(Table5[[#This Row],[min flux]]/Table5[[#This Row],[associated enzload]],"")</f>
        <v>184264546468.58032</v>
      </c>
      <c r="O884" s="1">
        <f>_xlfn.NUMBERVALUE(IF(Table5[[#This Row],[flux/enzload]]="","",ABS($N$1-Table5[[#This Row],[flux/enzload]])))</f>
        <v>1215651771190.3701</v>
      </c>
      <c r="P884" s="1">
        <f>Table5[[#This Row],[kapp_old]]+IFERROR(((Table5[[#This Row],[kapp_slack_ub]]-Table5[[#This Row],[kapp_slack_lb]])/Table5[[#This Row],[associated enzload]]),0)</f>
        <v>27141.277792879999</v>
      </c>
      <c r="Q884" s="1" t="str">
        <f>"'"&amp;Table5[[#This Row],[rxn]]&amp;"'"&amp;CHAR(9)&amp;Table5[[#This Row],[kapp + (slack_ub - slack_lb)/enzload]]</f>
        <v>'RXN-FACOAL161_x_FWD-rt4187'	27141.27779288</v>
      </c>
      <c r="R884" s="1">
        <f>_xlfn.XLOOKUP(Table5[[#This Row],[rxn]],Table38[name],Table38[flux],0)</f>
        <v>0</v>
      </c>
      <c r="S884" s="1">
        <f>_xlfn.XLOOKUP(SUBSTITUTE(Table5[[#This Row],[rxn]],"RXN-","ENZLOAD-"),Table38[name],Table38[flux],0)</f>
        <v>0</v>
      </c>
      <c r="T884" s="1" t="b">
        <f>AND(Table5[[#This Row],[ENZLOAD flux in kapp-slack.gms]]=0,Table5[[#This Row],[flux in kapp-slack.gms]]&lt;&gt;0,NOT(Table5[[#This Row],[spont or unknown?]]))</f>
        <v>0</v>
      </c>
      <c r="U884" s="1" t="b">
        <f>OR(_xlfn.TEXTAFTER(Table5[[#This Row],[rxn]],"-",-1)="SPONT",_xlfn.TEXTAFTER(Table5[[#This Row],[rxn]],"-",-1)="UNKNOWN")</f>
        <v>0</v>
      </c>
      <c r="V884" s="1">
        <f>_xlfn.XLOOKUP(SUBSTITUTE(Table5[[#This Row],[rxn]],"RXN-","ENZLOAD-"),Table4[rxn],Table4[ub],0)</f>
        <v>0.53170788999999996</v>
      </c>
      <c r="W884" s="1" t="b">
        <f>AND(Table5[[#This Row],[FVA ENZLOAD flux UB]]=0,Table5[[#This Row],[ENZ not made when it should be?]])</f>
        <v>0</v>
      </c>
    </row>
    <row r="885" spans="1:23" hidden="1">
      <c r="A885" s="1" t="s">
        <v>5363</v>
      </c>
      <c r="B885" s="1" t="str">
        <f>_xlfn.TEXTBEFORE(Table38[[#This Row],[all fluxes from kapp-slack]]," ",,,,"")</f>
        <v>ENZLOAD-ECOAR220_rm_FWD-rt7873</v>
      </c>
      <c r="C885" s="1">
        <f>_xlfn.NUMBERVALUE(IFERROR(_xlfn.TEXTAFTER(Table38[[#This Row],[all fluxes from kapp-slack]]," ",-1,,,""),""))</f>
        <v>1.3080608000000001E-7</v>
      </c>
      <c r="F885" s="1" t="s">
        <v>7904</v>
      </c>
      <c r="G885" s="1" t="str">
        <f>_xlfn.TEXTBEFORE(Table5[[#This Row],[rxn     kapp_old        kapp_slack_ub   kapp_slack_lb]]," ")</f>
        <v>RXN-FACOAL161_x_FWD-rt7761</v>
      </c>
      <c r="H88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88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885" s="1">
        <f>_xlfn.NUMBERVALUE(_xlfn.TEXTAFTER(Table5[[#This Row],[rxn     kapp_old        kapp_slack_ub   kapp_slack_lb]]," ",-1))</f>
        <v>0</v>
      </c>
      <c r="K885" s="1">
        <f>_xlfn.XLOOKUP(SUBSTITUTE(Table5[[#This Row],[rxn]],"RXN-","ENZLOAD-"),ENZLOAD[name],ENZLOAD[flux],0)</f>
        <v>3.6338751100000002E-9</v>
      </c>
      <c r="L885" s="1" t="str">
        <f>"'"&amp;Table5[[#This Row],[rxn]]&amp;"'"&amp;CHAR(9)&amp;IF(AND(Table5[[#This Row],[kapp_slack_ub]]&lt;&gt;0,Table5[[#This Row],[kapp_old]]&lt;$F$1),$F$1,Table5[[#This Row],[kapp_old]])</f>
        <v>'RXN-FACOAL161_x_FWD-rt7761'	27141.27779288</v>
      </c>
      <c r="M885" s="1">
        <f>_xlfn.XLOOKUP(Table5[[#This Row],[rxn]],Table3[name],Table3[flux],$F$1)</f>
        <v>27141.277792879999</v>
      </c>
      <c r="N885" s="1">
        <f>IFERROR(Table5[[#This Row],[min flux]]/Table5[[#This Row],[associated enzload]],"")</f>
        <v>7468962738480.0234</v>
      </c>
      <c r="O885" s="1">
        <f>_xlfn.NUMBERVALUE(IF(Table5[[#This Row],[flux/enzload]]="","",ABS($N$1-Table5[[#This Row],[flux/enzload]])))</f>
        <v>6069046420821.0703</v>
      </c>
      <c r="P885" s="1">
        <f>Table5[[#This Row],[kapp_old]]+IFERROR(((Table5[[#This Row],[kapp_slack_ub]]-Table5[[#This Row],[kapp_slack_lb]])/Table5[[#This Row],[associated enzload]]),0)</f>
        <v>27141.277792879999</v>
      </c>
      <c r="Q885" s="1" t="str">
        <f>"'"&amp;Table5[[#This Row],[rxn]]&amp;"'"&amp;CHAR(9)&amp;Table5[[#This Row],[kapp + (slack_ub - slack_lb)/enzload]]</f>
        <v>'RXN-FACOAL161_x_FWD-rt7761'	27141.27779288</v>
      </c>
      <c r="R885" s="1">
        <f>_xlfn.XLOOKUP(Table5[[#This Row],[rxn]],Table38[name],Table38[flux],0)</f>
        <v>0</v>
      </c>
      <c r="S885" s="1">
        <f>_xlfn.XLOOKUP(SUBSTITUTE(Table5[[#This Row],[rxn]],"RXN-","ENZLOAD-"),Table38[name],Table38[flux],0)</f>
        <v>0</v>
      </c>
      <c r="T885" s="1" t="b">
        <f>AND(Table5[[#This Row],[ENZLOAD flux in kapp-slack.gms]]=0,Table5[[#This Row],[flux in kapp-slack.gms]]&lt;&gt;0,NOT(Table5[[#This Row],[spont or unknown?]]))</f>
        <v>0</v>
      </c>
      <c r="U885" s="1" t="b">
        <f>OR(_xlfn.TEXTAFTER(Table5[[#This Row],[rxn]],"-",-1)="SPONT",_xlfn.TEXTAFTER(Table5[[#This Row],[rxn]],"-",-1)="UNKNOWN")</f>
        <v>0</v>
      </c>
      <c r="V885" s="1">
        <f>_xlfn.XLOOKUP(SUBSTITUTE(Table5[[#This Row],[rxn]],"RXN-","ENZLOAD-"),Table4[rxn],Table4[ub],0)</f>
        <v>0.63751566000000004</v>
      </c>
      <c r="W885" s="1" t="b">
        <f>AND(Table5[[#This Row],[FVA ENZLOAD flux UB]]=0,Table5[[#This Row],[ENZ not made when it should be?]])</f>
        <v>0</v>
      </c>
    </row>
    <row r="886" spans="1:23" hidden="1">
      <c r="A886" s="1" t="s">
        <v>5364</v>
      </c>
      <c r="B886" s="1" t="str">
        <f>_xlfn.TEXTBEFORE(Table38[[#This Row],[all fluxes from kapp-slack]]," ",,,,"")</f>
        <v>ENZLOAD-ECOAR240_rm_FWD-rt7873</v>
      </c>
      <c r="C886" s="1">
        <f>_xlfn.NUMBERVALUE(IFERROR(_xlfn.TEXTAFTER(Table38[[#This Row],[all fluxes from kapp-slack]]," ",-1,,,""),""))</f>
        <v>1.07000045E-7</v>
      </c>
      <c r="F886" s="1" t="s">
        <v>7905</v>
      </c>
      <c r="G886" s="1" t="str">
        <f>_xlfn.TEXTBEFORE(Table5[[#This Row],[rxn     kapp_old        kapp_slack_ub   kapp_slack_lb]]," ")</f>
        <v>RXN-FACOAL180_l_FWD-rt2799_l</v>
      </c>
      <c r="H886" s="1">
        <f>_xlfn.NUMBERVALUE(_xlfn.TEXTBEFORE(TRIM(_xlfn.TEXTAFTER(_xlfn.TEXTBEFORE(Table5[[#This Row],[rxn     kapp_old        kapp_slack_ub   kapp_slack_lb]],Table5[[#This Row],[kapp_slack_lb]],-1),Table5[[#This Row],[rxn]]))," "))</f>
        <v>2191.7524489334501</v>
      </c>
      <c r="I88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886" s="1">
        <f>_xlfn.NUMBERVALUE(_xlfn.TEXTAFTER(Table5[[#This Row],[rxn     kapp_old        kapp_slack_ub   kapp_slack_lb]]," ",-1))</f>
        <v>0</v>
      </c>
      <c r="K886" s="1">
        <f>_xlfn.XLOOKUP(SUBSTITUTE(Table5[[#This Row],[rxn]],"RXN-","ENZLOAD-"),ENZLOAD[name],ENZLOAD[flux],0)</f>
        <v>9.9231578609999898E-8</v>
      </c>
      <c r="L886" s="1" t="str">
        <f>"'"&amp;Table5[[#This Row],[rxn]]&amp;"'"&amp;CHAR(9)&amp;IF(AND(Table5[[#This Row],[kapp_slack_ub]]&lt;&gt;0,Table5[[#This Row],[kapp_old]]&lt;$F$1),$F$1,Table5[[#This Row],[kapp_old]])</f>
        <v>'RXN-FACOAL180_l_FWD-rt2799_l'	2191.75244893345</v>
      </c>
      <c r="M886" s="1">
        <f>_xlfn.XLOOKUP(Table5[[#This Row],[rxn]],Table3[name],Table3[flux],$F$1)</f>
        <v>27141.277792879999</v>
      </c>
      <c r="N886" s="1">
        <f>IFERROR(Table5[[#This Row],[min flux]]/Table5[[#This Row],[associated enzload]],"")</f>
        <v>273514522020.76407</v>
      </c>
      <c r="O886" s="1">
        <f>_xlfn.NUMBERVALUE(IF(Table5[[#This Row],[flux/enzload]]="","",ABS($N$1-Table5[[#This Row],[flux/enzload]])))</f>
        <v>1126401795638.1899</v>
      </c>
      <c r="P886" s="1">
        <f>Table5[[#This Row],[kapp_old]]+IFERROR(((Table5[[#This Row],[kapp_slack_ub]]-Table5[[#This Row],[kapp_slack_lb]])/Table5[[#This Row],[associated enzload]]),0)</f>
        <v>2191.7524489334501</v>
      </c>
      <c r="Q886" s="1" t="str">
        <f>"'"&amp;Table5[[#This Row],[rxn]]&amp;"'"&amp;CHAR(9)&amp;Table5[[#This Row],[kapp + (slack_ub - slack_lb)/enzload]]</f>
        <v>'RXN-FACOAL180_l_FWD-rt2799_l'	2191.75244893345</v>
      </c>
      <c r="R886" s="1">
        <f>_xlfn.XLOOKUP(Table5[[#This Row],[rxn]],Table38[name],Table38[flux],0)</f>
        <v>0</v>
      </c>
      <c r="S886" s="1">
        <f>_xlfn.XLOOKUP(SUBSTITUTE(Table5[[#This Row],[rxn]],"RXN-","ENZLOAD-"),Table38[name],Table38[flux],0)</f>
        <v>0</v>
      </c>
      <c r="T886" s="1" t="b">
        <f>AND(Table5[[#This Row],[ENZLOAD flux in kapp-slack.gms]]=0,Table5[[#This Row],[flux in kapp-slack.gms]]&lt;&gt;0,NOT(Table5[[#This Row],[spont or unknown?]]))</f>
        <v>0</v>
      </c>
      <c r="U886" s="1" t="b">
        <f>OR(_xlfn.TEXTAFTER(Table5[[#This Row],[rxn]],"-",-1)="SPONT",_xlfn.TEXTAFTER(Table5[[#This Row],[rxn]],"-",-1)="UNKNOWN")</f>
        <v>0</v>
      </c>
      <c r="V886" s="1">
        <f>_xlfn.XLOOKUP(SUBSTITUTE(Table5[[#This Row],[rxn]],"RXN-","ENZLOAD-"),Table4[rxn],Table4[ub],0)</f>
        <v>0.56651890999999999</v>
      </c>
      <c r="W886" s="1" t="b">
        <f>AND(Table5[[#This Row],[FVA ENZLOAD flux UB]]=0,Table5[[#This Row],[ENZ not made when it should be?]])</f>
        <v>0</v>
      </c>
    </row>
    <row r="887" spans="1:23" hidden="1">
      <c r="A887" s="1" t="s">
        <v>5365</v>
      </c>
      <c r="B887" s="1" t="str">
        <f>_xlfn.TEXTBEFORE(Table38[[#This Row],[all fluxes from kapp-slack]]," ",,,,"")</f>
        <v>ENZLOAD-ECOAR260_rm_FWD-rt7873</v>
      </c>
      <c r="C887" s="1">
        <f>_xlfn.NUMBERVALUE(IFERROR(_xlfn.TEXTAFTER(Table38[[#This Row],[all fluxes from kapp-slack]]," ",-1,,,""),""))</f>
        <v>2.222188E-8</v>
      </c>
      <c r="F887" s="1" t="s">
        <v>7907</v>
      </c>
      <c r="G887" s="1" t="str">
        <f>_xlfn.TEXTBEFORE(Table5[[#This Row],[rxn     kapp_old        kapp_slack_ub   kapp_slack_lb]]," ")</f>
        <v>RXN-FACOAL180_x_FWD-rt4187</v>
      </c>
      <c r="H88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88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887" s="1">
        <f>_xlfn.NUMBERVALUE(_xlfn.TEXTAFTER(Table5[[#This Row],[rxn     kapp_old        kapp_slack_ub   kapp_slack_lb]]," ",-1))</f>
        <v>0</v>
      </c>
      <c r="K887" s="1">
        <f>_xlfn.XLOOKUP(SUBSTITUTE(Table5[[#This Row],[rxn]],"RXN-","ENZLOAD-"),ENZLOAD[name],ENZLOAD[flux],0)</f>
        <v>1.4729517051999999E-7</v>
      </c>
      <c r="L887" s="1" t="str">
        <f>"'"&amp;Table5[[#This Row],[rxn]]&amp;"'"&amp;CHAR(9)&amp;IF(AND(Table5[[#This Row],[kapp_slack_ub]]&lt;&gt;0,Table5[[#This Row],[kapp_old]]&lt;$F$1),$F$1,Table5[[#This Row],[kapp_old]])</f>
        <v>'RXN-FACOAL180_x_FWD-rt4187'	27141.27779288</v>
      </c>
      <c r="M887" s="1">
        <f>_xlfn.XLOOKUP(Table5[[#This Row],[rxn]],Table3[name],Table3[flux],$F$1)</f>
        <v>27141.277792879999</v>
      </c>
      <c r="N887" s="1">
        <f>IFERROR(Table5[[#This Row],[min flux]]/Table5[[#This Row],[associated enzload]],"")</f>
        <v>184264546468.58032</v>
      </c>
      <c r="O887" s="1">
        <f>_xlfn.NUMBERVALUE(IF(Table5[[#This Row],[flux/enzload]]="","",ABS($N$1-Table5[[#This Row],[flux/enzload]])))</f>
        <v>1215651771190.3701</v>
      </c>
      <c r="P887" s="1">
        <f>Table5[[#This Row],[kapp_old]]+IFERROR(((Table5[[#This Row],[kapp_slack_ub]]-Table5[[#This Row],[kapp_slack_lb]])/Table5[[#This Row],[associated enzload]]),0)</f>
        <v>27141.277792879999</v>
      </c>
      <c r="Q887" s="1" t="str">
        <f>"'"&amp;Table5[[#This Row],[rxn]]&amp;"'"&amp;CHAR(9)&amp;Table5[[#This Row],[kapp + (slack_ub - slack_lb)/enzload]]</f>
        <v>'RXN-FACOAL180_x_FWD-rt4187'	27141.27779288</v>
      </c>
      <c r="R887" s="1">
        <f>_xlfn.XLOOKUP(Table5[[#This Row],[rxn]],Table38[name],Table38[flux],0)</f>
        <v>0</v>
      </c>
      <c r="S887" s="1">
        <f>_xlfn.XLOOKUP(SUBSTITUTE(Table5[[#This Row],[rxn]],"RXN-","ENZLOAD-"),Table38[name],Table38[flux],0)</f>
        <v>0</v>
      </c>
      <c r="T887" s="1" t="b">
        <f>AND(Table5[[#This Row],[ENZLOAD flux in kapp-slack.gms]]=0,Table5[[#This Row],[flux in kapp-slack.gms]]&lt;&gt;0,NOT(Table5[[#This Row],[spont or unknown?]]))</f>
        <v>0</v>
      </c>
      <c r="U887" s="1" t="b">
        <f>OR(_xlfn.TEXTAFTER(Table5[[#This Row],[rxn]],"-",-1)="SPONT",_xlfn.TEXTAFTER(Table5[[#This Row],[rxn]],"-",-1)="UNKNOWN")</f>
        <v>0</v>
      </c>
      <c r="V887" s="1">
        <f>_xlfn.XLOOKUP(SUBSTITUTE(Table5[[#This Row],[rxn]],"RXN-","ENZLOAD-"),Table4[rxn],Table4[ub],0)</f>
        <v>0.53170788999999996</v>
      </c>
      <c r="W887" s="1" t="b">
        <f>AND(Table5[[#This Row],[FVA ENZLOAD flux UB]]=0,Table5[[#This Row],[ENZ not made when it should be?]])</f>
        <v>0</v>
      </c>
    </row>
    <row r="888" spans="1:23" hidden="1">
      <c r="A888" s="1" t="s">
        <v>5366</v>
      </c>
      <c r="B888" s="1" t="str">
        <f>_xlfn.TEXTBEFORE(Table38[[#This Row],[all fluxes from kapp-slack]]," ",,,,"")</f>
        <v>ENZLOAD-ENO_c_FWD-rt0669</v>
      </c>
      <c r="C888" s="1">
        <f>_xlfn.NUMBERVALUE(IFERROR(_xlfn.TEXTAFTER(Table38[[#This Row],[all fluxes from kapp-slack]]," ",-1,,,""),""))</f>
        <v>1.7444899684E-5</v>
      </c>
      <c r="F888" s="1" t="s">
        <v>7908</v>
      </c>
      <c r="G888" s="1" t="str">
        <f>_xlfn.TEXTBEFORE(Table5[[#This Row],[rxn     kapp_old        kapp_slack_ub   kapp_slack_lb]]," ")</f>
        <v>RXN-FACOAL180_x_FWD-rt7761</v>
      </c>
      <c r="H88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88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888" s="1">
        <f>_xlfn.NUMBERVALUE(_xlfn.TEXTAFTER(Table5[[#This Row],[rxn     kapp_old        kapp_slack_ub   kapp_slack_lb]]," ",-1))</f>
        <v>0</v>
      </c>
      <c r="K888" s="1">
        <f>_xlfn.XLOOKUP(SUBSTITUTE(Table5[[#This Row],[rxn]],"RXN-","ENZLOAD-"),ENZLOAD[name],ENZLOAD[flux],0)</f>
        <v>3.6338751100000002E-9</v>
      </c>
      <c r="L888" s="1" t="str">
        <f>"'"&amp;Table5[[#This Row],[rxn]]&amp;"'"&amp;CHAR(9)&amp;IF(AND(Table5[[#This Row],[kapp_slack_ub]]&lt;&gt;0,Table5[[#This Row],[kapp_old]]&lt;$F$1),$F$1,Table5[[#This Row],[kapp_old]])</f>
        <v>'RXN-FACOAL180_x_FWD-rt7761'	27141.27779288</v>
      </c>
      <c r="M888" s="1">
        <f>_xlfn.XLOOKUP(Table5[[#This Row],[rxn]],Table3[name],Table3[flux],$F$1)</f>
        <v>27141.277792879999</v>
      </c>
      <c r="N888" s="1">
        <f>IFERROR(Table5[[#This Row],[min flux]]/Table5[[#This Row],[associated enzload]],"")</f>
        <v>7468962738480.0234</v>
      </c>
      <c r="O888" s="1">
        <f>_xlfn.NUMBERVALUE(IF(Table5[[#This Row],[flux/enzload]]="","",ABS($N$1-Table5[[#This Row],[flux/enzload]])))</f>
        <v>6069046420821.0703</v>
      </c>
      <c r="P888" s="1">
        <f>Table5[[#This Row],[kapp_old]]+IFERROR(((Table5[[#This Row],[kapp_slack_ub]]-Table5[[#This Row],[kapp_slack_lb]])/Table5[[#This Row],[associated enzload]]),0)</f>
        <v>27141.277792879999</v>
      </c>
      <c r="Q888" s="1" t="str">
        <f>"'"&amp;Table5[[#This Row],[rxn]]&amp;"'"&amp;CHAR(9)&amp;Table5[[#This Row],[kapp + (slack_ub - slack_lb)/enzload]]</f>
        <v>'RXN-FACOAL180_x_FWD-rt7761'	27141.27779288</v>
      </c>
      <c r="R888" s="1">
        <f>_xlfn.XLOOKUP(Table5[[#This Row],[rxn]],Table38[name],Table38[flux],0)</f>
        <v>0</v>
      </c>
      <c r="S888" s="1">
        <f>_xlfn.XLOOKUP(SUBSTITUTE(Table5[[#This Row],[rxn]],"RXN-","ENZLOAD-"),Table38[name],Table38[flux],0)</f>
        <v>0</v>
      </c>
      <c r="T888" s="1" t="b">
        <f>AND(Table5[[#This Row],[ENZLOAD flux in kapp-slack.gms]]=0,Table5[[#This Row],[flux in kapp-slack.gms]]&lt;&gt;0,NOT(Table5[[#This Row],[spont or unknown?]]))</f>
        <v>0</v>
      </c>
      <c r="U888" s="1" t="b">
        <f>OR(_xlfn.TEXTAFTER(Table5[[#This Row],[rxn]],"-",-1)="SPONT",_xlfn.TEXTAFTER(Table5[[#This Row],[rxn]],"-",-1)="UNKNOWN")</f>
        <v>0</v>
      </c>
      <c r="V888" s="1">
        <f>_xlfn.XLOOKUP(SUBSTITUTE(Table5[[#This Row],[rxn]],"RXN-","ENZLOAD-"),Table4[rxn],Table4[ub],0)</f>
        <v>0.63751566000000004</v>
      </c>
      <c r="W888" s="1" t="b">
        <f>AND(Table5[[#This Row],[FVA ENZLOAD flux UB]]=0,Table5[[#This Row],[ENZ not made when it should be?]])</f>
        <v>0</v>
      </c>
    </row>
    <row r="889" spans="1:23" hidden="1">
      <c r="A889" s="1" t="s">
        <v>5367</v>
      </c>
      <c r="B889" s="1" t="str">
        <f>_xlfn.TEXTBEFORE(Table38[[#This Row],[all fluxes from kapp-slack]]," ",,,,"")</f>
        <v>ENZLOAD-FACOAL160_l_FWD-rt2799_l</v>
      </c>
      <c r="C889" s="1">
        <f>_xlfn.NUMBERVALUE(IFERROR(_xlfn.TEXTAFTER(Table38[[#This Row],[all fluxes from kapp-slack]]," ",-1,,,""),""))</f>
        <v>2.200465E-9</v>
      </c>
      <c r="F889" s="1" t="s">
        <v>7909</v>
      </c>
      <c r="G889" s="1" t="str">
        <f>_xlfn.TEXTBEFORE(Table5[[#This Row],[rxn     kapp_old        kapp_slack_ub   kapp_slack_lb]]," ")</f>
        <v>RXN-FACOAL181_l_FWD-rt2799_l</v>
      </c>
      <c r="H889" s="1">
        <f>_xlfn.NUMBERVALUE(_xlfn.TEXTBEFORE(TRIM(_xlfn.TEXTAFTER(_xlfn.TEXTBEFORE(Table5[[#This Row],[rxn     kapp_old        kapp_slack_ub   kapp_slack_lb]],Table5[[#This Row],[kapp_slack_lb]],-1),Table5[[#This Row],[rxn]]))," "))</f>
        <v>2191.7524489334501</v>
      </c>
      <c r="I88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889" s="1">
        <f>_xlfn.NUMBERVALUE(_xlfn.TEXTAFTER(Table5[[#This Row],[rxn     kapp_old        kapp_slack_ub   kapp_slack_lb]]," ",-1))</f>
        <v>0</v>
      </c>
      <c r="K889" s="1">
        <f>_xlfn.XLOOKUP(SUBSTITUTE(Table5[[#This Row],[rxn]],"RXN-","ENZLOAD-"),ENZLOAD[name],ENZLOAD[flux],0)</f>
        <v>9.9231578609999898E-8</v>
      </c>
      <c r="L889" s="1" t="str">
        <f>"'"&amp;Table5[[#This Row],[rxn]]&amp;"'"&amp;CHAR(9)&amp;IF(AND(Table5[[#This Row],[kapp_slack_ub]]&lt;&gt;0,Table5[[#This Row],[kapp_old]]&lt;$F$1),$F$1,Table5[[#This Row],[kapp_old]])</f>
        <v>'RXN-FACOAL181_l_FWD-rt2799_l'	2191.75244893345</v>
      </c>
      <c r="M889" s="1">
        <f>_xlfn.XLOOKUP(Table5[[#This Row],[rxn]],Table3[name],Table3[flux],$F$1)</f>
        <v>27141.277792879999</v>
      </c>
      <c r="N889" s="1">
        <f>IFERROR(Table5[[#This Row],[min flux]]/Table5[[#This Row],[associated enzload]],"")</f>
        <v>273514522020.76407</v>
      </c>
      <c r="O889" s="1">
        <f>_xlfn.NUMBERVALUE(IF(Table5[[#This Row],[flux/enzload]]="","",ABS($N$1-Table5[[#This Row],[flux/enzload]])))</f>
        <v>1126401795638.1899</v>
      </c>
      <c r="P889" s="1">
        <f>Table5[[#This Row],[kapp_old]]+IFERROR(((Table5[[#This Row],[kapp_slack_ub]]-Table5[[#This Row],[kapp_slack_lb]])/Table5[[#This Row],[associated enzload]]),0)</f>
        <v>2191.7524489334501</v>
      </c>
      <c r="Q889" s="1" t="str">
        <f>"'"&amp;Table5[[#This Row],[rxn]]&amp;"'"&amp;CHAR(9)&amp;Table5[[#This Row],[kapp + (slack_ub - slack_lb)/enzload]]</f>
        <v>'RXN-FACOAL181_l_FWD-rt2799_l'	2191.75244893345</v>
      </c>
      <c r="R889" s="1">
        <f>_xlfn.XLOOKUP(Table5[[#This Row],[rxn]],Table38[name],Table38[flux],0)</f>
        <v>0</v>
      </c>
      <c r="S889" s="1">
        <f>_xlfn.XLOOKUP(SUBSTITUTE(Table5[[#This Row],[rxn]],"RXN-","ENZLOAD-"),Table38[name],Table38[flux],0)</f>
        <v>0</v>
      </c>
      <c r="T889" s="1" t="b">
        <f>AND(Table5[[#This Row],[ENZLOAD flux in kapp-slack.gms]]=0,Table5[[#This Row],[flux in kapp-slack.gms]]&lt;&gt;0,NOT(Table5[[#This Row],[spont or unknown?]]))</f>
        <v>0</v>
      </c>
      <c r="U889" s="1" t="b">
        <f>OR(_xlfn.TEXTAFTER(Table5[[#This Row],[rxn]],"-",-1)="SPONT",_xlfn.TEXTAFTER(Table5[[#This Row],[rxn]],"-",-1)="UNKNOWN")</f>
        <v>0</v>
      </c>
      <c r="V889" s="1">
        <f>_xlfn.XLOOKUP(SUBSTITUTE(Table5[[#This Row],[rxn]],"RXN-","ENZLOAD-"),Table4[rxn],Table4[ub],0)</f>
        <v>0.56651890999999999</v>
      </c>
      <c r="W889" s="1" t="b">
        <f>AND(Table5[[#This Row],[FVA ENZLOAD flux UB]]=0,Table5[[#This Row],[ENZ not made when it should be?]])</f>
        <v>0</v>
      </c>
    </row>
    <row r="890" spans="1:23" hidden="1">
      <c r="A890" s="1" t="s">
        <v>5368</v>
      </c>
      <c r="B890" s="1" t="str">
        <f>_xlfn.TEXTBEFORE(Table38[[#This Row],[all fluxes from kapp-slack]]," ",,,,"")</f>
        <v>ENZLOAD-FACOAL180_rm_FWD-rt2799_rm</v>
      </c>
      <c r="C890" s="1">
        <f>_xlfn.NUMBERVALUE(IFERROR(_xlfn.TEXTAFTER(Table38[[#This Row],[all fluxes from kapp-slack]]," ",-1,,,""),""))</f>
        <v>1.4669159999999999E-9</v>
      </c>
      <c r="F890" s="1" t="s">
        <v>7911</v>
      </c>
      <c r="G890" s="1" t="str">
        <f>_xlfn.TEXTBEFORE(Table5[[#This Row],[rxn     kapp_old        kapp_slack_ub   kapp_slack_lb]]," ")</f>
        <v>RXN-FACOAL181_x_FWD-rt4187</v>
      </c>
      <c r="H89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89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890" s="1">
        <f>_xlfn.NUMBERVALUE(_xlfn.TEXTAFTER(Table5[[#This Row],[rxn     kapp_old        kapp_slack_ub   kapp_slack_lb]]," ",-1))</f>
        <v>0</v>
      </c>
      <c r="K890" s="1">
        <f>_xlfn.XLOOKUP(SUBSTITUTE(Table5[[#This Row],[rxn]],"RXN-","ENZLOAD-"),ENZLOAD[name],ENZLOAD[flux],0)</f>
        <v>1.4729517051999999E-7</v>
      </c>
      <c r="L890" s="1" t="str">
        <f>"'"&amp;Table5[[#This Row],[rxn]]&amp;"'"&amp;CHAR(9)&amp;IF(AND(Table5[[#This Row],[kapp_slack_ub]]&lt;&gt;0,Table5[[#This Row],[kapp_old]]&lt;$F$1),$F$1,Table5[[#This Row],[kapp_old]])</f>
        <v>'RXN-FACOAL181_x_FWD-rt4187'	27141.27779288</v>
      </c>
      <c r="M890" s="1">
        <f>_xlfn.XLOOKUP(Table5[[#This Row],[rxn]],Table3[name],Table3[flux],$F$1)</f>
        <v>27141.277792879999</v>
      </c>
      <c r="N890" s="1">
        <f>IFERROR(Table5[[#This Row],[min flux]]/Table5[[#This Row],[associated enzload]],"")</f>
        <v>184264546468.58032</v>
      </c>
      <c r="O890" s="1">
        <f>_xlfn.NUMBERVALUE(IF(Table5[[#This Row],[flux/enzload]]="","",ABS($N$1-Table5[[#This Row],[flux/enzload]])))</f>
        <v>1215651771190.3701</v>
      </c>
      <c r="P890" s="1">
        <f>Table5[[#This Row],[kapp_old]]+IFERROR(((Table5[[#This Row],[kapp_slack_ub]]-Table5[[#This Row],[kapp_slack_lb]])/Table5[[#This Row],[associated enzload]]),0)</f>
        <v>27141.277792879999</v>
      </c>
      <c r="Q890" s="1" t="str">
        <f>"'"&amp;Table5[[#This Row],[rxn]]&amp;"'"&amp;CHAR(9)&amp;Table5[[#This Row],[kapp + (slack_ub - slack_lb)/enzload]]</f>
        <v>'RXN-FACOAL181_x_FWD-rt4187'	27141.27779288</v>
      </c>
      <c r="R890" s="1">
        <f>_xlfn.XLOOKUP(Table5[[#This Row],[rxn]],Table38[name],Table38[flux],0)</f>
        <v>0</v>
      </c>
      <c r="S890" s="1">
        <f>_xlfn.XLOOKUP(SUBSTITUTE(Table5[[#This Row],[rxn]],"RXN-","ENZLOAD-"),Table38[name],Table38[flux],0)</f>
        <v>0</v>
      </c>
      <c r="T890" s="1" t="b">
        <f>AND(Table5[[#This Row],[ENZLOAD flux in kapp-slack.gms]]=0,Table5[[#This Row],[flux in kapp-slack.gms]]&lt;&gt;0,NOT(Table5[[#This Row],[spont or unknown?]]))</f>
        <v>0</v>
      </c>
      <c r="U890" s="1" t="b">
        <f>OR(_xlfn.TEXTAFTER(Table5[[#This Row],[rxn]],"-",-1)="SPONT",_xlfn.TEXTAFTER(Table5[[#This Row],[rxn]],"-",-1)="UNKNOWN")</f>
        <v>0</v>
      </c>
      <c r="V890" s="1">
        <f>_xlfn.XLOOKUP(SUBSTITUTE(Table5[[#This Row],[rxn]],"RXN-","ENZLOAD-"),Table4[rxn],Table4[ub],0)</f>
        <v>0.53170788999999996</v>
      </c>
      <c r="W890" s="1" t="b">
        <f>AND(Table5[[#This Row],[FVA ENZLOAD flux UB]]=0,Table5[[#This Row],[ENZ not made when it should be?]])</f>
        <v>0</v>
      </c>
    </row>
    <row r="891" spans="1:23" hidden="1">
      <c r="A891" s="1" t="s">
        <v>5369</v>
      </c>
      <c r="B891" s="1" t="str">
        <f>_xlfn.TEXTBEFORE(Table38[[#This Row],[all fluxes from kapp-slack]]," ",,,,"")</f>
        <v>ENZLOAD-FACOAL181_rm_FWD-rt2799_rm</v>
      </c>
      <c r="C891" s="1">
        <f>_xlfn.NUMBERVALUE(IFERROR(_xlfn.TEXTAFTER(Table38[[#This Row],[all fluxes from kapp-slack]]," ",-1,,,""),""))</f>
        <v>2.6927139999999999E-9</v>
      </c>
      <c r="F891" s="1" t="s">
        <v>7912</v>
      </c>
      <c r="G891" s="1" t="str">
        <f>_xlfn.TEXTBEFORE(Table5[[#This Row],[rxn     kapp_old        kapp_slack_ub   kapp_slack_lb]]," ")</f>
        <v>RXN-FACOAL181_x_FWD-rt7761</v>
      </c>
      <c r="H89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89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891" s="1">
        <f>_xlfn.NUMBERVALUE(_xlfn.TEXTAFTER(Table5[[#This Row],[rxn     kapp_old        kapp_slack_ub   kapp_slack_lb]]," ",-1))</f>
        <v>0</v>
      </c>
      <c r="K891" s="1">
        <f>_xlfn.XLOOKUP(SUBSTITUTE(Table5[[#This Row],[rxn]],"RXN-","ENZLOAD-"),ENZLOAD[name],ENZLOAD[flux],0)</f>
        <v>3.6338751100000002E-9</v>
      </c>
      <c r="L891" s="1" t="str">
        <f>"'"&amp;Table5[[#This Row],[rxn]]&amp;"'"&amp;CHAR(9)&amp;IF(AND(Table5[[#This Row],[kapp_slack_ub]]&lt;&gt;0,Table5[[#This Row],[kapp_old]]&lt;$F$1),$F$1,Table5[[#This Row],[kapp_old]])</f>
        <v>'RXN-FACOAL181_x_FWD-rt7761'	27141.27779288</v>
      </c>
      <c r="M891" s="1">
        <f>_xlfn.XLOOKUP(Table5[[#This Row],[rxn]],Table3[name],Table3[flux],$F$1)</f>
        <v>27141.277792879999</v>
      </c>
      <c r="N891" s="1">
        <f>IFERROR(Table5[[#This Row],[min flux]]/Table5[[#This Row],[associated enzload]],"")</f>
        <v>7468962738480.0234</v>
      </c>
      <c r="O891" s="1">
        <f>_xlfn.NUMBERVALUE(IF(Table5[[#This Row],[flux/enzload]]="","",ABS($N$1-Table5[[#This Row],[flux/enzload]])))</f>
        <v>6069046420821.0703</v>
      </c>
      <c r="P891" s="1">
        <f>Table5[[#This Row],[kapp_old]]+IFERROR(((Table5[[#This Row],[kapp_slack_ub]]-Table5[[#This Row],[kapp_slack_lb]])/Table5[[#This Row],[associated enzload]]),0)</f>
        <v>27141.277792879999</v>
      </c>
      <c r="Q891" s="1" t="str">
        <f>"'"&amp;Table5[[#This Row],[rxn]]&amp;"'"&amp;CHAR(9)&amp;Table5[[#This Row],[kapp + (slack_ub - slack_lb)/enzload]]</f>
        <v>'RXN-FACOAL181_x_FWD-rt7761'	27141.27779288</v>
      </c>
      <c r="R891" s="1">
        <f>_xlfn.XLOOKUP(Table5[[#This Row],[rxn]],Table38[name],Table38[flux],0)</f>
        <v>0</v>
      </c>
      <c r="S891" s="1">
        <f>_xlfn.XLOOKUP(SUBSTITUTE(Table5[[#This Row],[rxn]],"RXN-","ENZLOAD-"),Table38[name],Table38[flux],0)</f>
        <v>0</v>
      </c>
      <c r="T891" s="1" t="b">
        <f>AND(Table5[[#This Row],[ENZLOAD flux in kapp-slack.gms]]=0,Table5[[#This Row],[flux in kapp-slack.gms]]&lt;&gt;0,NOT(Table5[[#This Row],[spont or unknown?]]))</f>
        <v>0</v>
      </c>
      <c r="U891" s="1" t="b">
        <f>OR(_xlfn.TEXTAFTER(Table5[[#This Row],[rxn]],"-",-1)="SPONT",_xlfn.TEXTAFTER(Table5[[#This Row],[rxn]],"-",-1)="UNKNOWN")</f>
        <v>0</v>
      </c>
      <c r="V891" s="1">
        <f>_xlfn.XLOOKUP(SUBSTITUTE(Table5[[#This Row],[rxn]],"RXN-","ENZLOAD-"),Table4[rxn],Table4[ub],0)</f>
        <v>0.63751566000000004</v>
      </c>
      <c r="W891" s="1" t="b">
        <f>AND(Table5[[#This Row],[FVA ENZLOAD flux UB]]=0,Table5[[#This Row],[ENZ not made when it should be?]])</f>
        <v>0</v>
      </c>
    </row>
    <row r="892" spans="1:23">
      <c r="A892" s="1" t="s">
        <v>5370</v>
      </c>
      <c r="B892" s="1" t="str">
        <f>_xlfn.TEXTBEFORE(Table38[[#This Row],[all fluxes from kapp-slack]]," ",,,,"")</f>
        <v>ENZLOAD-FACOAL182_rm_FWD-rt2799_rm</v>
      </c>
      <c r="C892" s="1">
        <f>_xlfn.NUMBERVALUE(IFERROR(_xlfn.TEXTAFTER(Table38[[#This Row],[all fluxes from kapp-slack]]," ",-1,,,""),""))</f>
        <v>2.8369420000000001E-9</v>
      </c>
      <c r="F892" s="1" t="s">
        <v>7913</v>
      </c>
      <c r="G892" s="1" t="str">
        <f>_xlfn.TEXTBEFORE(Table5[[#This Row],[rxn     kapp_old        kapp_slack_ub   kapp_slack_lb]]," ")</f>
        <v>RXN-FACOAL182_l_FWD-rt2799_l</v>
      </c>
      <c r="H892" s="1">
        <f>_xlfn.NUMBERVALUE(_xlfn.TEXTBEFORE(TRIM(_xlfn.TEXTAFTER(_xlfn.TEXTBEFORE(Table5[[#This Row],[rxn     kapp_old        kapp_slack_ub   kapp_slack_lb]],Table5[[#This Row],[kapp_slack_lb]],-1),Table5[[#This Row],[rxn]]))," "))</f>
        <v>2191.7524489334501</v>
      </c>
      <c r="I89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1.6221463712403999E-2</v>
      </c>
      <c r="J892" s="1">
        <f>_xlfn.NUMBERVALUE(_xlfn.TEXTAFTER(Table5[[#This Row],[rxn     kapp_old        kapp_slack_ub   kapp_slack_lb]]," ",-1))</f>
        <v>0</v>
      </c>
      <c r="K892" s="1">
        <f>_xlfn.XLOOKUP(SUBSTITUTE(Table5[[#This Row],[rxn]],"RXN-","ENZLOAD-"),ENZLOAD[name],ENZLOAD[flux],0)</f>
        <v>9.9231578609999898E-8</v>
      </c>
      <c r="L892" s="1" t="str">
        <f>"'"&amp;Table5[[#This Row],[rxn]]&amp;"'"&amp;CHAR(9)&amp;IF(AND(Table5[[#This Row],[kapp_slack_ub]]&lt;&gt;0,Table5[[#This Row],[kapp_old]]&lt;$F$1),$F$1,Table5[[#This Row],[kapp_old]])</f>
        <v>'RXN-FACOAL182_l_FWD-rt2799_l'	27141.27779288</v>
      </c>
      <c r="M892" s="1">
        <f>_xlfn.XLOOKUP(Table5[[#This Row],[rxn]],Table3[name],Table3[flux],$F$1)</f>
        <v>27141.277792879999</v>
      </c>
      <c r="N892" s="1">
        <f>IFERROR(Table5[[#This Row],[min flux]]/Table5[[#This Row],[associated enzload]],"")</f>
        <v>273514522020.76407</v>
      </c>
      <c r="O892" s="1">
        <f>_xlfn.NUMBERVALUE(IF(Table5[[#This Row],[flux/enzload]]="","",ABS($N$1-Table5[[#This Row],[flux/enzload]])))</f>
        <v>1126401795638.1899</v>
      </c>
      <c r="P892" s="1">
        <f>Table5[[#This Row],[kapp_old]]+IFERROR(((Table5[[#This Row],[kapp_slack_ub]]-Table5[[#This Row],[kapp_slack_lb]])/Table5[[#This Row],[associated enzload]]),0)</f>
        <v>165662.53402500434</v>
      </c>
      <c r="Q892" s="1" t="str">
        <f>"'"&amp;Table5[[#This Row],[rxn]]&amp;"'"&amp;CHAR(9)&amp;Table5[[#This Row],[kapp + (slack_ub - slack_lb)/enzload]]</f>
        <v>'RXN-FACOAL182_l_FWD-rt2799_l'	165662.534025004</v>
      </c>
      <c r="R892" s="1">
        <f>_xlfn.XLOOKUP(Table5[[#This Row],[rxn]],Table38[name],Table38[flux],0)</f>
        <v>4.1961813829E-5</v>
      </c>
      <c r="S892" s="1">
        <f>_xlfn.XLOOKUP(SUBSTITUTE(Table5[[#This Row],[rxn]],"RXN-","ENZLOAD-"),Table38[name],Table38[flux],0)</f>
        <v>0</v>
      </c>
      <c r="T892" s="1" t="b">
        <f>AND(Table5[[#This Row],[ENZLOAD flux in kapp-slack.gms]]=0,Table5[[#This Row],[flux in kapp-slack.gms]]&lt;&gt;0,NOT(Table5[[#This Row],[spont or unknown?]]))</f>
        <v>1</v>
      </c>
      <c r="U892" s="1" t="b">
        <f>OR(_xlfn.TEXTAFTER(Table5[[#This Row],[rxn]],"-",-1)="SPONT",_xlfn.TEXTAFTER(Table5[[#This Row],[rxn]],"-",-1)="UNKNOWN")</f>
        <v>0</v>
      </c>
      <c r="V892" s="1">
        <f>_xlfn.XLOOKUP(SUBSTITUTE(Table5[[#This Row],[rxn]],"RXN-","ENZLOAD-"),Table4[rxn],Table4[ub],0)</f>
        <v>0.56651890999999999</v>
      </c>
      <c r="W892" s="1" t="b">
        <f>AND(Table5[[#This Row],[FVA ENZLOAD flux UB]]=0,Table5[[#This Row],[ENZ not made when it should be?]])</f>
        <v>0</v>
      </c>
    </row>
    <row r="893" spans="1:23" hidden="1">
      <c r="A893" s="1" t="s">
        <v>5371</v>
      </c>
      <c r="B893" s="1" t="str">
        <f>_xlfn.TEXTBEFORE(Table38[[#This Row],[all fluxes from kapp-slack]]," ",,,,"")</f>
        <v>ENZLOAD-FACOAL183_rm_FWD-rt2799_rm</v>
      </c>
      <c r="C893" s="1">
        <f>_xlfn.NUMBERVALUE(IFERROR(_xlfn.TEXTAFTER(Table38[[#This Row],[all fluxes from kapp-slack]]," ",-1,,,""),""))</f>
        <v>6.9883399999999999E-10</v>
      </c>
      <c r="F893" s="1" t="s">
        <v>7915</v>
      </c>
      <c r="G893" s="1" t="str">
        <f>_xlfn.TEXTBEFORE(Table5[[#This Row],[rxn     kapp_old        kapp_slack_ub   kapp_slack_lb]]," ")</f>
        <v>RXN-FACOAL182_x_FWD-rt4187</v>
      </c>
      <c r="H89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89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893" s="1">
        <f>_xlfn.NUMBERVALUE(_xlfn.TEXTAFTER(Table5[[#This Row],[rxn     kapp_old        kapp_slack_ub   kapp_slack_lb]]," ",-1))</f>
        <v>0</v>
      </c>
      <c r="K893" s="1">
        <f>_xlfn.XLOOKUP(SUBSTITUTE(Table5[[#This Row],[rxn]],"RXN-","ENZLOAD-"),ENZLOAD[name],ENZLOAD[flux],0)</f>
        <v>1.4729517051999999E-7</v>
      </c>
      <c r="L893" s="1" t="str">
        <f>"'"&amp;Table5[[#This Row],[rxn]]&amp;"'"&amp;CHAR(9)&amp;IF(AND(Table5[[#This Row],[kapp_slack_ub]]&lt;&gt;0,Table5[[#This Row],[kapp_old]]&lt;$F$1),$F$1,Table5[[#This Row],[kapp_old]])</f>
        <v>'RXN-FACOAL182_x_FWD-rt4187'	27141.27779288</v>
      </c>
      <c r="M893" s="1">
        <f>_xlfn.XLOOKUP(Table5[[#This Row],[rxn]],Table3[name],Table3[flux],$F$1)</f>
        <v>27141.277792879999</v>
      </c>
      <c r="N893" s="1">
        <f>IFERROR(Table5[[#This Row],[min flux]]/Table5[[#This Row],[associated enzload]],"")</f>
        <v>184264546468.58032</v>
      </c>
      <c r="O893" s="1">
        <f>_xlfn.NUMBERVALUE(IF(Table5[[#This Row],[flux/enzload]]="","",ABS($N$1-Table5[[#This Row],[flux/enzload]])))</f>
        <v>1215651771190.3701</v>
      </c>
      <c r="P893" s="1">
        <f>Table5[[#This Row],[kapp_old]]+IFERROR(((Table5[[#This Row],[kapp_slack_ub]]-Table5[[#This Row],[kapp_slack_lb]])/Table5[[#This Row],[associated enzload]]),0)</f>
        <v>27141.277792879999</v>
      </c>
      <c r="Q893" s="1" t="str">
        <f>"'"&amp;Table5[[#This Row],[rxn]]&amp;"'"&amp;CHAR(9)&amp;Table5[[#This Row],[kapp + (slack_ub - slack_lb)/enzload]]</f>
        <v>'RXN-FACOAL182_x_FWD-rt4187'	27141.27779288</v>
      </c>
      <c r="R893" s="1">
        <f>_xlfn.XLOOKUP(Table5[[#This Row],[rxn]],Table38[name],Table38[flux],0)</f>
        <v>0</v>
      </c>
      <c r="S893" s="1">
        <f>_xlfn.XLOOKUP(SUBSTITUTE(Table5[[#This Row],[rxn]],"RXN-","ENZLOAD-"),Table38[name],Table38[flux],0)</f>
        <v>0</v>
      </c>
      <c r="T893" s="1" t="b">
        <f>AND(Table5[[#This Row],[ENZLOAD flux in kapp-slack.gms]]=0,Table5[[#This Row],[flux in kapp-slack.gms]]&lt;&gt;0,NOT(Table5[[#This Row],[spont or unknown?]]))</f>
        <v>0</v>
      </c>
      <c r="U893" s="1" t="b">
        <f>OR(_xlfn.TEXTAFTER(Table5[[#This Row],[rxn]],"-",-1)="SPONT",_xlfn.TEXTAFTER(Table5[[#This Row],[rxn]],"-",-1)="UNKNOWN")</f>
        <v>0</v>
      </c>
      <c r="V893" s="1">
        <f>_xlfn.XLOOKUP(SUBSTITUTE(Table5[[#This Row],[rxn]],"RXN-","ENZLOAD-"),Table4[rxn],Table4[ub],0)</f>
        <v>0.53170788999999996</v>
      </c>
      <c r="W893" s="1" t="b">
        <f>AND(Table5[[#This Row],[FVA ENZLOAD flux UB]]=0,Table5[[#This Row],[ENZ not made when it should be?]])</f>
        <v>0</v>
      </c>
    </row>
    <row r="894" spans="1:23" hidden="1">
      <c r="A894" s="1" t="s">
        <v>5372</v>
      </c>
      <c r="B894" s="1" t="str">
        <f>_xlfn.TEXTBEFORE(Table38[[#This Row],[all fluxes from kapp-slack]]," ",,,,"")</f>
        <v>ENZLOAD-FACOAL220_rm_FWD-rt1544_rm</v>
      </c>
      <c r="C894" s="1">
        <f>_xlfn.NUMBERVALUE(IFERROR(_xlfn.TEXTAFTER(Table38[[#This Row],[all fluxes from kapp-slack]]," ",-1,,,""),""))</f>
        <v>3.0876199999999999E-10</v>
      </c>
      <c r="F894" s="1" t="s">
        <v>7916</v>
      </c>
      <c r="G894" s="1" t="str">
        <f>_xlfn.TEXTBEFORE(Table5[[#This Row],[rxn     kapp_old        kapp_slack_ub   kapp_slack_lb]]," ")</f>
        <v>RXN-FACOAL182_x_FWD-rt7761</v>
      </c>
      <c r="H89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89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894" s="1">
        <f>_xlfn.NUMBERVALUE(_xlfn.TEXTAFTER(Table5[[#This Row],[rxn     kapp_old        kapp_slack_ub   kapp_slack_lb]]," ",-1))</f>
        <v>0</v>
      </c>
      <c r="K894" s="1">
        <f>_xlfn.XLOOKUP(SUBSTITUTE(Table5[[#This Row],[rxn]],"RXN-","ENZLOAD-"),ENZLOAD[name],ENZLOAD[flux],0)</f>
        <v>3.6338751100000002E-9</v>
      </c>
      <c r="L894" s="1" t="str">
        <f>"'"&amp;Table5[[#This Row],[rxn]]&amp;"'"&amp;CHAR(9)&amp;IF(AND(Table5[[#This Row],[kapp_slack_ub]]&lt;&gt;0,Table5[[#This Row],[kapp_old]]&lt;$F$1),$F$1,Table5[[#This Row],[kapp_old]])</f>
        <v>'RXN-FACOAL182_x_FWD-rt7761'	27141.27779288</v>
      </c>
      <c r="M894" s="1">
        <f>_xlfn.XLOOKUP(Table5[[#This Row],[rxn]],Table3[name],Table3[flux],$F$1)</f>
        <v>27141.277792879999</v>
      </c>
      <c r="N894" s="1">
        <f>IFERROR(Table5[[#This Row],[min flux]]/Table5[[#This Row],[associated enzload]],"")</f>
        <v>7468962738480.0234</v>
      </c>
      <c r="O894" s="1">
        <f>_xlfn.NUMBERVALUE(IF(Table5[[#This Row],[flux/enzload]]="","",ABS($N$1-Table5[[#This Row],[flux/enzload]])))</f>
        <v>6069046420821.0703</v>
      </c>
      <c r="P894" s="1">
        <f>Table5[[#This Row],[kapp_old]]+IFERROR(((Table5[[#This Row],[kapp_slack_ub]]-Table5[[#This Row],[kapp_slack_lb]])/Table5[[#This Row],[associated enzload]]),0)</f>
        <v>27141.277792879999</v>
      </c>
      <c r="Q894" s="1" t="str">
        <f>"'"&amp;Table5[[#This Row],[rxn]]&amp;"'"&amp;CHAR(9)&amp;Table5[[#This Row],[kapp + (slack_ub - slack_lb)/enzload]]</f>
        <v>'RXN-FACOAL182_x_FWD-rt7761'	27141.27779288</v>
      </c>
      <c r="R894" s="1">
        <f>_xlfn.XLOOKUP(Table5[[#This Row],[rxn]],Table38[name],Table38[flux],0)</f>
        <v>0</v>
      </c>
      <c r="S894" s="1">
        <f>_xlfn.XLOOKUP(SUBSTITUTE(Table5[[#This Row],[rxn]],"RXN-","ENZLOAD-"),Table38[name],Table38[flux],0)</f>
        <v>0</v>
      </c>
      <c r="T894" s="1" t="b">
        <f>AND(Table5[[#This Row],[ENZLOAD flux in kapp-slack.gms]]=0,Table5[[#This Row],[flux in kapp-slack.gms]]&lt;&gt;0,NOT(Table5[[#This Row],[spont or unknown?]]))</f>
        <v>0</v>
      </c>
      <c r="U894" s="1" t="b">
        <f>OR(_xlfn.TEXTAFTER(Table5[[#This Row],[rxn]],"-",-1)="SPONT",_xlfn.TEXTAFTER(Table5[[#This Row],[rxn]],"-",-1)="UNKNOWN")</f>
        <v>0</v>
      </c>
      <c r="V894" s="1">
        <f>_xlfn.XLOOKUP(SUBSTITUTE(Table5[[#This Row],[rxn]],"RXN-","ENZLOAD-"),Table4[rxn],Table4[ub],0)</f>
        <v>0.63751566000000004</v>
      </c>
      <c r="W894" s="1" t="b">
        <f>AND(Table5[[#This Row],[FVA ENZLOAD flux UB]]=0,Table5[[#This Row],[ENZ not made when it should be?]])</f>
        <v>0</v>
      </c>
    </row>
    <row r="895" spans="1:23" hidden="1">
      <c r="A895" s="1" t="s">
        <v>5373</v>
      </c>
      <c r="B895" s="1" t="str">
        <f>_xlfn.TEXTBEFORE(Table38[[#This Row],[all fluxes from kapp-slack]]," ",,,,"")</f>
        <v>ENZLOAD-FBA_c_FWD-rt7052</v>
      </c>
      <c r="C895" s="1">
        <f>_xlfn.NUMBERVALUE(IFERROR(_xlfn.TEXTAFTER(Table38[[#This Row],[all fluxes from kapp-slack]]," ",-1,,,""),""))</f>
        <v>1.1421065211999999E-5</v>
      </c>
      <c r="F895" s="1" t="s">
        <v>7917</v>
      </c>
      <c r="G895" s="1" t="str">
        <f>_xlfn.TEXTBEFORE(Table5[[#This Row],[rxn     kapp_old        kapp_slack_ub   kapp_slack_lb]]," ")</f>
        <v>RXN-FACOAL183_l_FWD-rt2799_l</v>
      </c>
      <c r="H895" s="1">
        <f>_xlfn.NUMBERVALUE(_xlfn.TEXTBEFORE(TRIM(_xlfn.TEXTAFTER(_xlfn.TEXTBEFORE(Table5[[#This Row],[rxn     kapp_old        kapp_slack_ub   kapp_slack_lb]],Table5[[#This Row],[kapp_slack_lb]],-1),Table5[[#This Row],[rxn]]))," "))</f>
        <v>2191.7524489334501</v>
      </c>
      <c r="I89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895" s="1">
        <f>_xlfn.NUMBERVALUE(_xlfn.TEXTAFTER(Table5[[#This Row],[rxn     kapp_old        kapp_slack_ub   kapp_slack_lb]]," ",-1))</f>
        <v>0</v>
      </c>
      <c r="K895" s="1">
        <f>_xlfn.XLOOKUP(SUBSTITUTE(Table5[[#This Row],[rxn]],"RXN-","ENZLOAD-"),ENZLOAD[name],ENZLOAD[flux],0)</f>
        <v>9.9231578609999898E-8</v>
      </c>
      <c r="L895" s="1" t="str">
        <f>"'"&amp;Table5[[#This Row],[rxn]]&amp;"'"&amp;CHAR(9)&amp;IF(AND(Table5[[#This Row],[kapp_slack_ub]]&lt;&gt;0,Table5[[#This Row],[kapp_old]]&lt;$F$1),$F$1,Table5[[#This Row],[kapp_old]])</f>
        <v>'RXN-FACOAL183_l_FWD-rt2799_l'	2191.75244893345</v>
      </c>
      <c r="M895" s="1">
        <f>_xlfn.XLOOKUP(Table5[[#This Row],[rxn]],Table3[name],Table3[flux],$F$1)</f>
        <v>27141.277792879999</v>
      </c>
      <c r="N895" s="1">
        <f>IFERROR(Table5[[#This Row],[min flux]]/Table5[[#This Row],[associated enzload]],"")</f>
        <v>273514522020.76407</v>
      </c>
      <c r="O895" s="1">
        <f>_xlfn.NUMBERVALUE(IF(Table5[[#This Row],[flux/enzload]]="","",ABS($N$1-Table5[[#This Row],[flux/enzload]])))</f>
        <v>1126401795638.1899</v>
      </c>
      <c r="P895" s="1">
        <f>Table5[[#This Row],[kapp_old]]+IFERROR(((Table5[[#This Row],[kapp_slack_ub]]-Table5[[#This Row],[kapp_slack_lb]])/Table5[[#This Row],[associated enzload]]),0)</f>
        <v>2191.7524489334501</v>
      </c>
      <c r="Q895" s="1" t="str">
        <f>"'"&amp;Table5[[#This Row],[rxn]]&amp;"'"&amp;CHAR(9)&amp;Table5[[#This Row],[kapp + (slack_ub - slack_lb)/enzload]]</f>
        <v>'RXN-FACOAL183_l_FWD-rt2799_l'	2191.75244893345</v>
      </c>
      <c r="R895" s="1">
        <f>_xlfn.XLOOKUP(Table5[[#This Row],[rxn]],Table38[name],Table38[flux],0)</f>
        <v>0</v>
      </c>
      <c r="S895" s="1">
        <f>_xlfn.XLOOKUP(SUBSTITUTE(Table5[[#This Row],[rxn]],"RXN-","ENZLOAD-"),Table38[name],Table38[flux],0)</f>
        <v>0</v>
      </c>
      <c r="T895" s="1" t="b">
        <f>AND(Table5[[#This Row],[ENZLOAD flux in kapp-slack.gms]]=0,Table5[[#This Row],[flux in kapp-slack.gms]]&lt;&gt;0,NOT(Table5[[#This Row],[spont or unknown?]]))</f>
        <v>0</v>
      </c>
      <c r="U895" s="1" t="b">
        <f>OR(_xlfn.TEXTAFTER(Table5[[#This Row],[rxn]],"-",-1)="SPONT",_xlfn.TEXTAFTER(Table5[[#This Row],[rxn]],"-",-1)="UNKNOWN")</f>
        <v>0</v>
      </c>
      <c r="V895" s="1">
        <f>_xlfn.XLOOKUP(SUBSTITUTE(Table5[[#This Row],[rxn]],"RXN-","ENZLOAD-"),Table4[rxn],Table4[ub],0)</f>
        <v>0.56651890999999999</v>
      </c>
      <c r="W895" s="1" t="b">
        <f>AND(Table5[[#This Row],[FVA ENZLOAD flux UB]]=0,Table5[[#This Row],[ENZ not made when it should be?]])</f>
        <v>0</v>
      </c>
    </row>
    <row r="896" spans="1:23" hidden="1">
      <c r="A896" s="1" t="s">
        <v>5374</v>
      </c>
      <c r="B896" s="1" t="str">
        <f>_xlfn.TEXTBEFORE(Table38[[#This Row],[all fluxes from kapp-slack]]," ",,,,"")</f>
        <v>ENZLOAD-FDH_c_FWD-rt3584</v>
      </c>
      <c r="C896" s="1">
        <f>_xlfn.NUMBERVALUE(IFERROR(_xlfn.TEXTAFTER(Table38[[#This Row],[all fluxes from kapp-slack]]," ",-1,,,""),""))</f>
        <v>8.7448760489E-5</v>
      </c>
      <c r="F896" s="1" t="s">
        <v>7919</v>
      </c>
      <c r="G896" s="1" t="str">
        <f>_xlfn.TEXTBEFORE(Table5[[#This Row],[rxn     kapp_old        kapp_slack_ub   kapp_slack_lb]]," ")</f>
        <v>RXN-FACOAL183_x_FWD-rt4187</v>
      </c>
      <c r="H89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89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896" s="1">
        <f>_xlfn.NUMBERVALUE(_xlfn.TEXTAFTER(Table5[[#This Row],[rxn     kapp_old        kapp_slack_ub   kapp_slack_lb]]," ",-1))</f>
        <v>0</v>
      </c>
      <c r="K896" s="1">
        <f>_xlfn.XLOOKUP(SUBSTITUTE(Table5[[#This Row],[rxn]],"RXN-","ENZLOAD-"),ENZLOAD[name],ENZLOAD[flux],0)</f>
        <v>1.4729517051999999E-7</v>
      </c>
      <c r="L896" s="1" t="str">
        <f>"'"&amp;Table5[[#This Row],[rxn]]&amp;"'"&amp;CHAR(9)&amp;IF(AND(Table5[[#This Row],[kapp_slack_ub]]&lt;&gt;0,Table5[[#This Row],[kapp_old]]&lt;$F$1),$F$1,Table5[[#This Row],[kapp_old]])</f>
        <v>'RXN-FACOAL183_x_FWD-rt4187'	27141.27779288</v>
      </c>
      <c r="M896" s="1">
        <f>_xlfn.XLOOKUP(Table5[[#This Row],[rxn]],Table3[name],Table3[flux],$F$1)</f>
        <v>27141.277792879999</v>
      </c>
      <c r="N896" s="1">
        <f>IFERROR(Table5[[#This Row],[min flux]]/Table5[[#This Row],[associated enzload]],"")</f>
        <v>184264546468.58032</v>
      </c>
      <c r="O896" s="1">
        <f>_xlfn.NUMBERVALUE(IF(Table5[[#This Row],[flux/enzload]]="","",ABS($N$1-Table5[[#This Row],[flux/enzload]])))</f>
        <v>1215651771190.3701</v>
      </c>
      <c r="P896" s="1">
        <f>Table5[[#This Row],[kapp_old]]+IFERROR(((Table5[[#This Row],[kapp_slack_ub]]-Table5[[#This Row],[kapp_slack_lb]])/Table5[[#This Row],[associated enzload]]),0)</f>
        <v>27141.277792879999</v>
      </c>
      <c r="Q896" s="1" t="str">
        <f>"'"&amp;Table5[[#This Row],[rxn]]&amp;"'"&amp;CHAR(9)&amp;Table5[[#This Row],[kapp + (slack_ub - slack_lb)/enzload]]</f>
        <v>'RXN-FACOAL183_x_FWD-rt4187'	27141.27779288</v>
      </c>
      <c r="R896" s="1">
        <f>_xlfn.XLOOKUP(Table5[[#This Row],[rxn]],Table38[name],Table38[flux],0)</f>
        <v>0</v>
      </c>
      <c r="S896" s="1">
        <f>_xlfn.XLOOKUP(SUBSTITUTE(Table5[[#This Row],[rxn]],"RXN-","ENZLOAD-"),Table38[name],Table38[flux],0)</f>
        <v>0</v>
      </c>
      <c r="T896" s="1" t="b">
        <f>AND(Table5[[#This Row],[ENZLOAD flux in kapp-slack.gms]]=0,Table5[[#This Row],[flux in kapp-slack.gms]]&lt;&gt;0,NOT(Table5[[#This Row],[spont or unknown?]]))</f>
        <v>0</v>
      </c>
      <c r="U896" s="1" t="b">
        <f>OR(_xlfn.TEXTAFTER(Table5[[#This Row],[rxn]],"-",-1)="SPONT",_xlfn.TEXTAFTER(Table5[[#This Row],[rxn]],"-",-1)="UNKNOWN")</f>
        <v>0</v>
      </c>
      <c r="V896" s="1">
        <f>_xlfn.XLOOKUP(SUBSTITUTE(Table5[[#This Row],[rxn]],"RXN-","ENZLOAD-"),Table4[rxn],Table4[ub],0)</f>
        <v>0.53170788999999996</v>
      </c>
      <c r="W896" s="1" t="b">
        <f>AND(Table5[[#This Row],[FVA ENZLOAD flux UB]]=0,Table5[[#This Row],[ENZ not made when it should be?]])</f>
        <v>0</v>
      </c>
    </row>
    <row r="897" spans="1:23" hidden="1">
      <c r="A897" s="1" t="s">
        <v>5375</v>
      </c>
      <c r="B897" s="1" t="str">
        <f>_xlfn.TEXTBEFORE(Table38[[#This Row],[all fluxes from kapp-slack]]," ",,,,"")</f>
        <v>ENZLOAD-FE2t_c_e_FWD-rt2087</v>
      </c>
      <c r="C897" s="1">
        <f>_xlfn.NUMBERVALUE(IFERROR(_xlfn.TEXTAFTER(Table38[[#This Row],[all fluxes from kapp-slack]]," ",-1,,,""),""))</f>
        <v>4.2901280000000001E-9</v>
      </c>
      <c r="F897" s="1" t="s">
        <v>7920</v>
      </c>
      <c r="G897" s="1" t="str">
        <f>_xlfn.TEXTBEFORE(Table5[[#This Row],[rxn     kapp_old        kapp_slack_ub   kapp_slack_lb]]," ")</f>
        <v>RXN-FACOAL183_x_FWD-rt7761</v>
      </c>
      <c r="H89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89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897" s="1">
        <f>_xlfn.NUMBERVALUE(_xlfn.TEXTAFTER(Table5[[#This Row],[rxn     kapp_old        kapp_slack_ub   kapp_slack_lb]]," ",-1))</f>
        <v>0</v>
      </c>
      <c r="K897" s="1">
        <f>_xlfn.XLOOKUP(SUBSTITUTE(Table5[[#This Row],[rxn]],"RXN-","ENZLOAD-"),ENZLOAD[name],ENZLOAD[flux],0)</f>
        <v>3.6338751100000002E-9</v>
      </c>
      <c r="L897" s="1" t="str">
        <f>"'"&amp;Table5[[#This Row],[rxn]]&amp;"'"&amp;CHAR(9)&amp;IF(AND(Table5[[#This Row],[kapp_slack_ub]]&lt;&gt;0,Table5[[#This Row],[kapp_old]]&lt;$F$1),$F$1,Table5[[#This Row],[kapp_old]])</f>
        <v>'RXN-FACOAL183_x_FWD-rt7761'	27141.27779288</v>
      </c>
      <c r="M897" s="1">
        <f>_xlfn.XLOOKUP(Table5[[#This Row],[rxn]],Table3[name],Table3[flux],$F$1)</f>
        <v>27141.277792879999</v>
      </c>
      <c r="N897" s="1">
        <f>IFERROR(Table5[[#This Row],[min flux]]/Table5[[#This Row],[associated enzload]],"")</f>
        <v>7468962738480.0234</v>
      </c>
      <c r="O897" s="1">
        <f>_xlfn.NUMBERVALUE(IF(Table5[[#This Row],[flux/enzload]]="","",ABS($N$1-Table5[[#This Row],[flux/enzload]])))</f>
        <v>6069046420821.0703</v>
      </c>
      <c r="P897" s="1">
        <f>Table5[[#This Row],[kapp_old]]+IFERROR(((Table5[[#This Row],[kapp_slack_ub]]-Table5[[#This Row],[kapp_slack_lb]])/Table5[[#This Row],[associated enzload]]),0)</f>
        <v>27141.277792879999</v>
      </c>
      <c r="Q897" s="1" t="str">
        <f>"'"&amp;Table5[[#This Row],[rxn]]&amp;"'"&amp;CHAR(9)&amp;Table5[[#This Row],[kapp + (slack_ub - slack_lb)/enzload]]</f>
        <v>'RXN-FACOAL183_x_FWD-rt7761'	27141.27779288</v>
      </c>
      <c r="R897" s="1">
        <f>_xlfn.XLOOKUP(Table5[[#This Row],[rxn]],Table38[name],Table38[flux],0)</f>
        <v>0</v>
      </c>
      <c r="S897" s="1">
        <f>_xlfn.XLOOKUP(SUBSTITUTE(Table5[[#This Row],[rxn]],"RXN-","ENZLOAD-"),Table38[name],Table38[flux],0)</f>
        <v>0</v>
      </c>
      <c r="T897" s="1" t="b">
        <f>AND(Table5[[#This Row],[ENZLOAD flux in kapp-slack.gms]]=0,Table5[[#This Row],[flux in kapp-slack.gms]]&lt;&gt;0,NOT(Table5[[#This Row],[spont or unknown?]]))</f>
        <v>0</v>
      </c>
      <c r="U897" s="1" t="b">
        <f>OR(_xlfn.TEXTAFTER(Table5[[#This Row],[rxn]],"-",-1)="SPONT",_xlfn.TEXTAFTER(Table5[[#This Row],[rxn]],"-",-1)="UNKNOWN")</f>
        <v>0</v>
      </c>
      <c r="V897" s="1">
        <f>_xlfn.XLOOKUP(SUBSTITUTE(Table5[[#This Row],[rxn]],"RXN-","ENZLOAD-"),Table4[rxn],Table4[ub],0)</f>
        <v>0.63751566000000004</v>
      </c>
      <c r="W897" s="1" t="b">
        <f>AND(Table5[[#This Row],[FVA ENZLOAD flux UB]]=0,Table5[[#This Row],[ENZ not made when it should be?]])</f>
        <v>0</v>
      </c>
    </row>
    <row r="898" spans="1:23" hidden="1">
      <c r="A898" s="1" t="s">
        <v>5376</v>
      </c>
      <c r="B898" s="1" t="str">
        <f>_xlfn.TEXTBEFORE(Table38[[#This Row],[all fluxes from kapp-slack]]," ",,,,"")</f>
        <v>ENZLOAD-FECOOR_m_FWD-FECOORCPLX1</v>
      </c>
      <c r="C898" s="1">
        <f>_xlfn.NUMBERVALUE(IFERROR(_xlfn.TEXTAFTER(Table38[[#This Row],[all fluxes from kapp-slack]]," ",-1,,,""),""))</f>
        <v>5.8530709999999998E-9</v>
      </c>
      <c r="F898" s="1" t="s">
        <v>7921</v>
      </c>
      <c r="G898" s="1" t="str">
        <f>_xlfn.TEXTBEFORE(Table5[[#This Row],[rxn     kapp_old        kapp_slack_ub   kapp_slack_lb]]," ")</f>
        <v>RXN-FACOAL200_en_FWD-rt7380</v>
      </c>
      <c r="H89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89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898" s="1">
        <f>_xlfn.NUMBERVALUE(_xlfn.TEXTAFTER(Table5[[#This Row],[rxn     kapp_old        kapp_slack_ub   kapp_slack_lb]]," ",-1))</f>
        <v>0</v>
      </c>
      <c r="K898" s="1">
        <f>_xlfn.XLOOKUP(SUBSTITUTE(Table5[[#This Row],[rxn]],"RXN-","ENZLOAD-"),ENZLOAD[name],ENZLOAD[flux],0)</f>
        <v>5.4185099038999995E-7</v>
      </c>
      <c r="L898" s="1" t="str">
        <f>"'"&amp;Table5[[#This Row],[rxn]]&amp;"'"&amp;CHAR(9)&amp;IF(AND(Table5[[#This Row],[kapp_slack_ub]]&lt;&gt;0,Table5[[#This Row],[kapp_old]]&lt;$F$1),$F$1,Table5[[#This Row],[kapp_old]])</f>
        <v>'RXN-FACOAL200_en_FWD-rt7380'	27141.27779288</v>
      </c>
      <c r="M898" s="1">
        <f>_xlfn.XLOOKUP(Table5[[#This Row],[rxn]],Table3[name],Table3[flux],$F$1)</f>
        <v>27141.277792879999</v>
      </c>
      <c r="N898" s="1">
        <f>IFERROR(Table5[[#This Row],[min flux]]/Table5[[#This Row],[associated enzload]],"")</f>
        <v>50089929287.28418</v>
      </c>
      <c r="O898" s="1">
        <f>_xlfn.NUMBERVALUE(IF(Table5[[#This Row],[flux/enzload]]="","",ABS($N$1-Table5[[#This Row],[flux/enzload]])))</f>
        <v>1349826388371.6699</v>
      </c>
      <c r="P898" s="1">
        <f>Table5[[#This Row],[kapp_old]]+IFERROR(((Table5[[#This Row],[kapp_slack_ub]]-Table5[[#This Row],[kapp_slack_lb]])/Table5[[#This Row],[associated enzload]]),0)</f>
        <v>27141.277792879999</v>
      </c>
      <c r="Q898" s="1" t="str">
        <f>"'"&amp;Table5[[#This Row],[rxn]]&amp;"'"&amp;CHAR(9)&amp;Table5[[#This Row],[kapp + (slack_ub - slack_lb)/enzload]]</f>
        <v>'RXN-FACOAL200_en_FWD-rt7380'	27141.27779288</v>
      </c>
      <c r="R898" s="1">
        <f>_xlfn.XLOOKUP(Table5[[#This Row],[rxn]],Table38[name],Table38[flux],0)</f>
        <v>0</v>
      </c>
      <c r="S898" s="1">
        <f>_xlfn.XLOOKUP(SUBSTITUTE(Table5[[#This Row],[rxn]],"RXN-","ENZLOAD-"),Table38[name],Table38[flux],0)</f>
        <v>0</v>
      </c>
      <c r="T898" s="1" t="b">
        <f>AND(Table5[[#This Row],[ENZLOAD flux in kapp-slack.gms]]=0,Table5[[#This Row],[flux in kapp-slack.gms]]&lt;&gt;0,NOT(Table5[[#This Row],[spont or unknown?]]))</f>
        <v>0</v>
      </c>
      <c r="U898" s="1" t="b">
        <f>OR(_xlfn.TEXTAFTER(Table5[[#This Row],[rxn]],"-",-1)="SPONT",_xlfn.TEXTAFTER(Table5[[#This Row],[rxn]],"-",-1)="UNKNOWN")</f>
        <v>0</v>
      </c>
      <c r="V898" s="1">
        <f>_xlfn.XLOOKUP(SUBSTITUTE(Table5[[#This Row],[rxn]],"RXN-","ENZLOAD-"),Table4[rxn],Table4[ub],0)</f>
        <v>0.57963805000000002</v>
      </c>
      <c r="W898" s="1" t="b">
        <f>AND(Table5[[#This Row],[FVA ENZLOAD flux UB]]=0,Table5[[#This Row],[ENZ not made when it should be?]])</f>
        <v>0</v>
      </c>
    </row>
    <row r="899" spans="1:23" hidden="1">
      <c r="A899" s="1" t="s">
        <v>5377</v>
      </c>
      <c r="B899" s="1" t="str">
        <f>_xlfn.TEXTBEFORE(Table38[[#This Row],[all fluxes from kapp-slack]]," ",,,,"")</f>
        <v>ENZLOAD-FECRq9_m_FWD-FECRq9CPLX</v>
      </c>
      <c r="C899" s="1">
        <f>_xlfn.NUMBERVALUE(IFERROR(_xlfn.TEXTAFTER(Table38[[#This Row],[all fluxes from kapp-slack]]," ",-1,,,""),""))</f>
        <v>6.1984382900000004E-7</v>
      </c>
      <c r="F899" s="1" t="s">
        <v>7922</v>
      </c>
      <c r="G899" s="1" t="str">
        <f>_xlfn.TEXTBEFORE(Table5[[#This Row],[rxn     kapp_old        kapp_slack_ub   kapp_slack_lb]]," ")</f>
        <v>RXN-FACOAL200_l_FWD-rt1544_l</v>
      </c>
      <c r="H89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89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899" s="1">
        <f>_xlfn.NUMBERVALUE(_xlfn.TEXTAFTER(Table5[[#This Row],[rxn     kapp_old        kapp_slack_ub   kapp_slack_lb]]," ",-1))</f>
        <v>0</v>
      </c>
      <c r="K899" s="1">
        <f>_xlfn.XLOOKUP(SUBSTITUTE(Table5[[#This Row],[rxn]],"RXN-","ENZLOAD-"),ENZLOAD[name],ENZLOAD[flux],0)</f>
        <v>3.7733456139999999E-8</v>
      </c>
      <c r="L899" s="1" t="str">
        <f>"'"&amp;Table5[[#This Row],[rxn]]&amp;"'"&amp;CHAR(9)&amp;IF(AND(Table5[[#This Row],[kapp_slack_ub]]&lt;&gt;0,Table5[[#This Row],[kapp_old]]&lt;$F$1),$F$1,Table5[[#This Row],[kapp_old]])</f>
        <v>'RXN-FACOAL200_l_FWD-rt1544_l'	27141.27779288</v>
      </c>
      <c r="M899" s="1">
        <f>_xlfn.XLOOKUP(Table5[[#This Row],[rxn]],Table3[name],Table3[flux],$F$1)</f>
        <v>27141.277792879999</v>
      </c>
      <c r="N899" s="1">
        <f>IFERROR(Table5[[#This Row],[min flux]]/Table5[[#This Row],[associated enzload]],"")</f>
        <v>719289473303.99512</v>
      </c>
      <c r="O899" s="1">
        <f>_xlfn.NUMBERVALUE(IF(Table5[[#This Row],[flux/enzload]]="","",ABS($N$1-Table5[[#This Row],[flux/enzload]])))</f>
        <v>680626844354.95801</v>
      </c>
      <c r="P899" s="1">
        <f>Table5[[#This Row],[kapp_old]]+IFERROR(((Table5[[#This Row],[kapp_slack_ub]]-Table5[[#This Row],[kapp_slack_lb]])/Table5[[#This Row],[associated enzload]]),0)</f>
        <v>27141.277792879999</v>
      </c>
      <c r="Q899" s="1" t="str">
        <f>"'"&amp;Table5[[#This Row],[rxn]]&amp;"'"&amp;CHAR(9)&amp;Table5[[#This Row],[kapp + (slack_ub - slack_lb)/enzload]]</f>
        <v>'RXN-FACOAL200_l_FWD-rt1544_l'	27141.27779288</v>
      </c>
      <c r="R899" s="1">
        <f>_xlfn.XLOOKUP(Table5[[#This Row],[rxn]],Table38[name],Table38[flux],0)</f>
        <v>0</v>
      </c>
      <c r="S899" s="1">
        <f>_xlfn.XLOOKUP(SUBSTITUTE(Table5[[#This Row],[rxn]],"RXN-","ENZLOAD-"),Table38[name],Table38[flux],0)</f>
        <v>0</v>
      </c>
      <c r="T899" s="1" t="b">
        <f>AND(Table5[[#This Row],[ENZLOAD flux in kapp-slack.gms]]=0,Table5[[#This Row],[flux in kapp-slack.gms]]&lt;&gt;0,NOT(Table5[[#This Row],[spont or unknown?]]))</f>
        <v>0</v>
      </c>
      <c r="U899" s="1" t="b">
        <f>OR(_xlfn.TEXTAFTER(Table5[[#This Row],[rxn]],"-",-1)="SPONT",_xlfn.TEXTAFTER(Table5[[#This Row],[rxn]],"-",-1)="UNKNOWN")</f>
        <v>0</v>
      </c>
      <c r="V899" s="1">
        <f>_xlfn.XLOOKUP(SUBSTITUTE(Table5[[#This Row],[rxn]],"RXN-","ENZLOAD-"),Table4[rxn],Table4[ub],0)</f>
        <v>0.60670625</v>
      </c>
      <c r="W899" s="1" t="b">
        <f>AND(Table5[[#This Row],[FVA ENZLOAD flux UB]]=0,Table5[[#This Row],[ENZ not made when it should be?]])</f>
        <v>0</v>
      </c>
    </row>
    <row r="900" spans="1:23" hidden="1">
      <c r="A900" s="1" t="s">
        <v>5378</v>
      </c>
      <c r="B900" s="1" t="str">
        <f>_xlfn.TEXTBEFORE(Table38[[#This Row],[all fluxes from kapp-slack]]," ",,,,"")</f>
        <v>ENZLOAD-FRTT_l_FWD-rt4281</v>
      </c>
      <c r="C900" s="1">
        <f>_xlfn.NUMBERVALUE(IFERROR(_xlfn.TEXTAFTER(Table38[[#This Row],[all fluxes from kapp-slack]]," ",-1,,,""),""))</f>
        <v>6.0042250000000001E-9</v>
      </c>
      <c r="F900" s="1" t="s">
        <v>7923</v>
      </c>
      <c r="G900" s="1" t="str">
        <f>_xlfn.TEXTBEFORE(Table5[[#This Row],[rxn     kapp_old        kapp_slack_ub   kapp_slack_lb]]," ")</f>
        <v>RXN-FACOAL200_rm_FWD-rt1544_rm</v>
      </c>
      <c r="H90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90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900" s="1">
        <f>_xlfn.NUMBERVALUE(_xlfn.TEXTAFTER(Table5[[#This Row],[rxn     kapp_old        kapp_slack_ub   kapp_slack_lb]]," ",-1))</f>
        <v>0</v>
      </c>
      <c r="K900" s="1">
        <f>_xlfn.XLOOKUP(SUBSTITUTE(Table5[[#This Row],[rxn]],"RXN-","ENZLOAD-"),ENZLOAD[name],ENZLOAD[flux],0)</f>
        <v>3.7733456139999999E-8</v>
      </c>
      <c r="L900" s="1" t="str">
        <f>"'"&amp;Table5[[#This Row],[rxn]]&amp;"'"&amp;CHAR(9)&amp;IF(AND(Table5[[#This Row],[kapp_slack_ub]]&lt;&gt;0,Table5[[#This Row],[kapp_old]]&lt;$F$1),$F$1,Table5[[#This Row],[kapp_old]])</f>
        <v>'RXN-FACOAL200_rm_FWD-rt1544_rm'	27141.27779288</v>
      </c>
      <c r="M900" s="1">
        <f>_xlfn.XLOOKUP(Table5[[#This Row],[rxn]],Table3[name],Table3[flux],$F$1)</f>
        <v>27141.277792879999</v>
      </c>
      <c r="N900" s="1">
        <f>IFERROR(Table5[[#This Row],[min flux]]/Table5[[#This Row],[associated enzload]],"")</f>
        <v>719289473303.99512</v>
      </c>
      <c r="O900" s="1">
        <f>_xlfn.NUMBERVALUE(IF(Table5[[#This Row],[flux/enzload]]="","",ABS($N$1-Table5[[#This Row],[flux/enzload]])))</f>
        <v>680626844354.95801</v>
      </c>
      <c r="P900" s="1">
        <f>Table5[[#This Row],[kapp_old]]+IFERROR(((Table5[[#This Row],[kapp_slack_ub]]-Table5[[#This Row],[kapp_slack_lb]])/Table5[[#This Row],[associated enzload]]),0)</f>
        <v>27141.277792879999</v>
      </c>
      <c r="Q900" s="1" t="str">
        <f>"'"&amp;Table5[[#This Row],[rxn]]&amp;"'"&amp;CHAR(9)&amp;Table5[[#This Row],[kapp + (slack_ub - slack_lb)/enzload]]</f>
        <v>'RXN-FACOAL200_rm_FWD-rt1544_rm'	27141.27779288</v>
      </c>
      <c r="R900" s="1">
        <f>_xlfn.XLOOKUP(Table5[[#This Row],[rxn]],Table38[name],Table38[flux],0)</f>
        <v>0</v>
      </c>
      <c r="S900" s="1">
        <f>_xlfn.XLOOKUP(SUBSTITUTE(Table5[[#This Row],[rxn]],"RXN-","ENZLOAD-"),Table38[name],Table38[flux],0)</f>
        <v>0</v>
      </c>
      <c r="T900" s="1" t="b">
        <f>AND(Table5[[#This Row],[ENZLOAD flux in kapp-slack.gms]]=0,Table5[[#This Row],[flux in kapp-slack.gms]]&lt;&gt;0,NOT(Table5[[#This Row],[spont or unknown?]]))</f>
        <v>0</v>
      </c>
      <c r="U900" s="1" t="b">
        <f>OR(_xlfn.TEXTAFTER(Table5[[#This Row],[rxn]],"-",-1)="SPONT",_xlfn.TEXTAFTER(Table5[[#This Row],[rxn]],"-",-1)="UNKNOWN")</f>
        <v>0</v>
      </c>
      <c r="V900" s="1">
        <f>_xlfn.XLOOKUP(SUBSTITUTE(Table5[[#This Row],[rxn]],"RXN-","ENZLOAD-"),Table4[rxn],Table4[ub],0)</f>
        <v>0.60670625</v>
      </c>
      <c r="W900" s="1" t="b">
        <f>AND(Table5[[#This Row],[FVA ENZLOAD flux UB]]=0,Table5[[#This Row],[ENZ not made when it should be?]])</f>
        <v>0</v>
      </c>
    </row>
    <row r="901" spans="1:23" hidden="1">
      <c r="A901" s="1" t="s">
        <v>5379</v>
      </c>
      <c r="B901" s="1" t="str">
        <f>_xlfn.TEXTBEFORE(Table38[[#This Row],[all fluxes from kapp-slack]]," ",,,,"")</f>
        <v>ENZLOAD-FUM_c_FWD-rt5633_c</v>
      </c>
      <c r="C901" s="1">
        <f>_xlfn.NUMBERVALUE(IFERROR(_xlfn.TEXTAFTER(Table38[[#This Row],[all fluxes from kapp-slack]]," ",-1,,,""),""))</f>
        <v>5.4576360000000002E-7</v>
      </c>
      <c r="F901" s="1" t="s">
        <v>7924</v>
      </c>
      <c r="G901" s="1" t="str">
        <f>_xlfn.TEXTBEFORE(Table5[[#This Row],[rxn     kapp_old        kapp_slack_ub   kapp_slack_lb]]," ")</f>
        <v>RXN-FACOAL200_x_FWD-rt7761</v>
      </c>
      <c r="H90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90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901" s="1">
        <f>_xlfn.NUMBERVALUE(_xlfn.TEXTAFTER(Table5[[#This Row],[rxn     kapp_old        kapp_slack_ub   kapp_slack_lb]]," ",-1))</f>
        <v>0</v>
      </c>
      <c r="K901" s="1">
        <f>_xlfn.XLOOKUP(SUBSTITUTE(Table5[[#This Row],[rxn]],"RXN-","ENZLOAD-"),ENZLOAD[name],ENZLOAD[flux],0)</f>
        <v>3.6338751100000002E-9</v>
      </c>
      <c r="L901" s="1" t="str">
        <f>"'"&amp;Table5[[#This Row],[rxn]]&amp;"'"&amp;CHAR(9)&amp;IF(AND(Table5[[#This Row],[kapp_slack_ub]]&lt;&gt;0,Table5[[#This Row],[kapp_old]]&lt;$F$1),$F$1,Table5[[#This Row],[kapp_old]])</f>
        <v>'RXN-FACOAL200_x_FWD-rt7761'	27141.27779288</v>
      </c>
      <c r="M901" s="1">
        <f>_xlfn.XLOOKUP(Table5[[#This Row],[rxn]],Table3[name],Table3[flux],$F$1)</f>
        <v>27141.277792879999</v>
      </c>
      <c r="N901" s="1">
        <f>IFERROR(Table5[[#This Row],[min flux]]/Table5[[#This Row],[associated enzload]],"")</f>
        <v>7468962738480.0234</v>
      </c>
      <c r="O901" s="1">
        <f>_xlfn.NUMBERVALUE(IF(Table5[[#This Row],[flux/enzload]]="","",ABS($N$1-Table5[[#This Row],[flux/enzload]])))</f>
        <v>6069046420821.0703</v>
      </c>
      <c r="P901" s="1">
        <f>Table5[[#This Row],[kapp_old]]+IFERROR(((Table5[[#This Row],[kapp_slack_ub]]-Table5[[#This Row],[kapp_slack_lb]])/Table5[[#This Row],[associated enzload]]),0)</f>
        <v>27141.277792879999</v>
      </c>
      <c r="Q901" s="1" t="str">
        <f>"'"&amp;Table5[[#This Row],[rxn]]&amp;"'"&amp;CHAR(9)&amp;Table5[[#This Row],[kapp + (slack_ub - slack_lb)/enzload]]</f>
        <v>'RXN-FACOAL200_x_FWD-rt7761'	27141.27779288</v>
      </c>
      <c r="R901" s="1">
        <f>_xlfn.XLOOKUP(Table5[[#This Row],[rxn]],Table38[name],Table38[flux],0)</f>
        <v>0</v>
      </c>
      <c r="S901" s="1">
        <f>_xlfn.XLOOKUP(SUBSTITUTE(Table5[[#This Row],[rxn]],"RXN-","ENZLOAD-"),Table38[name],Table38[flux],0)</f>
        <v>0</v>
      </c>
      <c r="T901" s="1" t="b">
        <f>AND(Table5[[#This Row],[ENZLOAD flux in kapp-slack.gms]]=0,Table5[[#This Row],[flux in kapp-slack.gms]]&lt;&gt;0,NOT(Table5[[#This Row],[spont or unknown?]]))</f>
        <v>0</v>
      </c>
      <c r="U901" s="1" t="b">
        <f>OR(_xlfn.TEXTAFTER(Table5[[#This Row],[rxn]],"-",-1)="SPONT",_xlfn.TEXTAFTER(Table5[[#This Row],[rxn]],"-",-1)="UNKNOWN")</f>
        <v>0</v>
      </c>
      <c r="V901" s="1">
        <f>_xlfn.XLOOKUP(SUBSTITUTE(Table5[[#This Row],[rxn]],"RXN-","ENZLOAD-"),Table4[rxn],Table4[ub],0)</f>
        <v>0.63751566000000004</v>
      </c>
      <c r="W901" s="1" t="b">
        <f>AND(Table5[[#This Row],[FVA ENZLOAD flux UB]]=0,Table5[[#This Row],[ENZ not made when it should be?]])</f>
        <v>0</v>
      </c>
    </row>
    <row r="902" spans="1:23" hidden="1">
      <c r="A902" s="1" t="s">
        <v>5380</v>
      </c>
      <c r="B902" s="1" t="str">
        <f>_xlfn.TEXTBEFORE(Table38[[#This Row],[all fluxes from kapp-slack]]," ",,,,"")</f>
        <v>ENZLOAD-G3PAT_rm_FWD-rt2297_rm</v>
      </c>
      <c r="C902" s="1">
        <f>_xlfn.NUMBERVALUE(IFERROR(_xlfn.TEXTAFTER(Table38[[#This Row],[all fluxes from kapp-slack]]," ",-1,,,""),""))</f>
        <v>1.3853996199999999E-7</v>
      </c>
      <c r="F902" s="1" t="s">
        <v>7925</v>
      </c>
      <c r="G902" s="1" t="str">
        <f>_xlfn.TEXTBEFORE(Table5[[#This Row],[rxn     kapp_old        kapp_slack_ub   kapp_slack_lb]]," ")</f>
        <v>RXN-FACOAL220_en_FWD-rt7380</v>
      </c>
      <c r="H90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90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902" s="1">
        <f>_xlfn.NUMBERVALUE(_xlfn.TEXTAFTER(Table5[[#This Row],[rxn     kapp_old        kapp_slack_ub   kapp_slack_lb]]," ",-1))</f>
        <v>0</v>
      </c>
      <c r="K902" s="1">
        <f>_xlfn.XLOOKUP(SUBSTITUTE(Table5[[#This Row],[rxn]],"RXN-","ENZLOAD-"),ENZLOAD[name],ENZLOAD[flux],0)</f>
        <v>5.4185099038999995E-7</v>
      </c>
      <c r="L902" s="1" t="str">
        <f>"'"&amp;Table5[[#This Row],[rxn]]&amp;"'"&amp;CHAR(9)&amp;IF(AND(Table5[[#This Row],[kapp_slack_ub]]&lt;&gt;0,Table5[[#This Row],[kapp_old]]&lt;$F$1),$F$1,Table5[[#This Row],[kapp_old]])</f>
        <v>'RXN-FACOAL220_en_FWD-rt7380'	27141.27779288</v>
      </c>
      <c r="M902" s="1">
        <f>_xlfn.XLOOKUP(Table5[[#This Row],[rxn]],Table3[name],Table3[flux],$F$1)</f>
        <v>27141.277792879999</v>
      </c>
      <c r="N902" s="1">
        <f>IFERROR(Table5[[#This Row],[min flux]]/Table5[[#This Row],[associated enzload]],"")</f>
        <v>50089929287.28418</v>
      </c>
      <c r="O902" s="1">
        <f>_xlfn.NUMBERVALUE(IF(Table5[[#This Row],[flux/enzload]]="","",ABS($N$1-Table5[[#This Row],[flux/enzload]])))</f>
        <v>1349826388371.6699</v>
      </c>
      <c r="P902" s="1">
        <f>Table5[[#This Row],[kapp_old]]+IFERROR(((Table5[[#This Row],[kapp_slack_ub]]-Table5[[#This Row],[kapp_slack_lb]])/Table5[[#This Row],[associated enzload]]),0)</f>
        <v>27141.277792879999</v>
      </c>
      <c r="Q902" s="1" t="str">
        <f>"'"&amp;Table5[[#This Row],[rxn]]&amp;"'"&amp;CHAR(9)&amp;Table5[[#This Row],[kapp + (slack_ub - slack_lb)/enzload]]</f>
        <v>'RXN-FACOAL220_en_FWD-rt7380'	27141.27779288</v>
      </c>
      <c r="R902" s="1">
        <f>_xlfn.XLOOKUP(Table5[[#This Row],[rxn]],Table38[name],Table38[flux],0)</f>
        <v>0</v>
      </c>
      <c r="S902" s="1">
        <f>_xlfn.XLOOKUP(SUBSTITUTE(Table5[[#This Row],[rxn]],"RXN-","ENZLOAD-"),Table38[name],Table38[flux],0)</f>
        <v>0</v>
      </c>
      <c r="T902" s="1" t="b">
        <f>AND(Table5[[#This Row],[ENZLOAD flux in kapp-slack.gms]]=0,Table5[[#This Row],[flux in kapp-slack.gms]]&lt;&gt;0,NOT(Table5[[#This Row],[spont or unknown?]]))</f>
        <v>0</v>
      </c>
      <c r="U902" s="1" t="b">
        <f>OR(_xlfn.TEXTAFTER(Table5[[#This Row],[rxn]],"-",-1)="SPONT",_xlfn.TEXTAFTER(Table5[[#This Row],[rxn]],"-",-1)="UNKNOWN")</f>
        <v>0</v>
      </c>
      <c r="V902" s="1">
        <f>_xlfn.XLOOKUP(SUBSTITUTE(Table5[[#This Row],[rxn]],"RXN-","ENZLOAD-"),Table4[rxn],Table4[ub],0)</f>
        <v>0.57963805000000002</v>
      </c>
      <c r="W902" s="1" t="b">
        <f>AND(Table5[[#This Row],[FVA ENZLOAD flux UB]]=0,Table5[[#This Row],[ENZ not made when it should be?]])</f>
        <v>0</v>
      </c>
    </row>
    <row r="903" spans="1:23" hidden="1">
      <c r="A903" s="1" t="s">
        <v>5381</v>
      </c>
      <c r="B903" s="1" t="str">
        <f>_xlfn.TEXTBEFORE(Table38[[#This Row],[all fluxes from kapp-slack]]," ",,,,"")</f>
        <v>ENZLOAD-G3PD1i_m_FWD-rt6208_m</v>
      </c>
      <c r="C903" s="1">
        <f>_xlfn.NUMBERVALUE(IFERROR(_xlfn.TEXTAFTER(Table38[[#This Row],[all fluxes from kapp-slack]]," ",-1,,,""),""))</f>
        <v>6.5220499999999998E-9</v>
      </c>
      <c r="F903" s="1" t="s">
        <v>7926</v>
      </c>
      <c r="G903" s="1" t="str">
        <f>_xlfn.TEXTBEFORE(Table5[[#This Row],[rxn     kapp_old        kapp_slack_ub   kapp_slack_lb]]," ")</f>
        <v>RXN-FACOAL220_l_FWD-rt1544_l</v>
      </c>
      <c r="H903" s="1">
        <f>_xlfn.NUMBERVALUE(_xlfn.TEXTBEFORE(TRIM(_xlfn.TEXTAFTER(_xlfn.TEXTBEFORE(Table5[[#This Row],[rxn     kapp_old        kapp_slack_ub   kapp_slack_lb]],Table5[[#This Row],[kapp_slack_lb]],-1),Table5[[#This Row],[rxn]]))," "))</f>
        <v>214.59687059886301</v>
      </c>
      <c r="I90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903" s="1">
        <f>_xlfn.NUMBERVALUE(_xlfn.TEXTAFTER(Table5[[#This Row],[rxn     kapp_old        kapp_slack_ub   kapp_slack_lb]]," ",-1))</f>
        <v>0</v>
      </c>
      <c r="K903" s="1">
        <f>_xlfn.XLOOKUP(SUBSTITUTE(Table5[[#This Row],[rxn]],"RXN-","ENZLOAD-"),ENZLOAD[name],ENZLOAD[flux],0)</f>
        <v>3.7733456139999999E-8</v>
      </c>
      <c r="L903" s="1" t="str">
        <f>"'"&amp;Table5[[#This Row],[rxn]]&amp;"'"&amp;CHAR(9)&amp;IF(AND(Table5[[#This Row],[kapp_slack_ub]]&lt;&gt;0,Table5[[#This Row],[kapp_old]]&lt;$F$1),$F$1,Table5[[#This Row],[kapp_old]])</f>
        <v>'RXN-FACOAL220_l_FWD-rt1544_l'	214.596870598863</v>
      </c>
      <c r="M903" s="1">
        <f>_xlfn.XLOOKUP(Table5[[#This Row],[rxn]],Table3[name],Table3[flux],$F$1)</f>
        <v>27141.277792879999</v>
      </c>
      <c r="N903" s="1">
        <f>IFERROR(Table5[[#This Row],[min flux]]/Table5[[#This Row],[associated enzload]],"")</f>
        <v>719289473303.99512</v>
      </c>
      <c r="O903" s="1">
        <f>_xlfn.NUMBERVALUE(IF(Table5[[#This Row],[flux/enzload]]="","",ABS($N$1-Table5[[#This Row],[flux/enzload]])))</f>
        <v>680626844354.95801</v>
      </c>
      <c r="P903" s="1">
        <f>Table5[[#This Row],[kapp_old]]+IFERROR(((Table5[[#This Row],[kapp_slack_ub]]-Table5[[#This Row],[kapp_slack_lb]])/Table5[[#This Row],[associated enzload]]),0)</f>
        <v>214.59687059886301</v>
      </c>
      <c r="Q903" s="1" t="str">
        <f>"'"&amp;Table5[[#This Row],[rxn]]&amp;"'"&amp;CHAR(9)&amp;Table5[[#This Row],[kapp + (slack_ub - slack_lb)/enzload]]</f>
        <v>'RXN-FACOAL220_l_FWD-rt1544_l'	214.596870598863</v>
      </c>
      <c r="R903" s="1">
        <f>_xlfn.XLOOKUP(Table5[[#This Row],[rxn]],Table38[name],Table38[flux],0)</f>
        <v>0</v>
      </c>
      <c r="S903" s="1">
        <f>_xlfn.XLOOKUP(SUBSTITUTE(Table5[[#This Row],[rxn]],"RXN-","ENZLOAD-"),Table38[name],Table38[flux],0)</f>
        <v>0</v>
      </c>
      <c r="T903" s="1" t="b">
        <f>AND(Table5[[#This Row],[ENZLOAD flux in kapp-slack.gms]]=0,Table5[[#This Row],[flux in kapp-slack.gms]]&lt;&gt;0,NOT(Table5[[#This Row],[spont or unknown?]]))</f>
        <v>0</v>
      </c>
      <c r="U903" s="1" t="b">
        <f>OR(_xlfn.TEXTAFTER(Table5[[#This Row],[rxn]],"-",-1)="SPONT",_xlfn.TEXTAFTER(Table5[[#This Row],[rxn]],"-",-1)="UNKNOWN")</f>
        <v>0</v>
      </c>
      <c r="V903" s="1">
        <f>_xlfn.XLOOKUP(SUBSTITUTE(Table5[[#This Row],[rxn]],"RXN-","ENZLOAD-"),Table4[rxn],Table4[ub],0)</f>
        <v>0.60670625</v>
      </c>
      <c r="W903" s="1" t="b">
        <f>AND(Table5[[#This Row],[FVA ENZLOAD flux UB]]=0,Table5[[#This Row],[ENZ not made when it should be?]])</f>
        <v>0</v>
      </c>
    </row>
    <row r="904" spans="1:23" hidden="1">
      <c r="A904" s="1" t="s">
        <v>5382</v>
      </c>
      <c r="B904" s="1" t="str">
        <f>_xlfn.TEXTBEFORE(Table38[[#This Row],[all fluxes from kapp-slack]]," ",,,,"")</f>
        <v>ENZLOAD-G5SDy_c_FWD-rt7905</v>
      </c>
      <c r="C904" s="1">
        <f>_xlfn.NUMBERVALUE(IFERROR(_xlfn.TEXTAFTER(Table38[[#This Row],[all fluxes from kapp-slack]]," ",-1,,,""),""))</f>
        <v>3.8089649400000002E-7</v>
      </c>
      <c r="F904" s="1" t="s">
        <v>7928</v>
      </c>
      <c r="G904" s="1" t="str">
        <f>_xlfn.TEXTBEFORE(Table5[[#This Row],[rxn     kapp_old        kapp_slack_ub   kapp_slack_lb]]," ")</f>
        <v>RXN-FACOAL220_x_FWD-rt7761</v>
      </c>
      <c r="H90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90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904" s="1">
        <f>_xlfn.NUMBERVALUE(_xlfn.TEXTAFTER(Table5[[#This Row],[rxn     kapp_old        kapp_slack_ub   kapp_slack_lb]]," ",-1))</f>
        <v>0</v>
      </c>
      <c r="K904" s="1">
        <f>_xlfn.XLOOKUP(SUBSTITUTE(Table5[[#This Row],[rxn]],"RXN-","ENZLOAD-"),ENZLOAD[name],ENZLOAD[flux],0)</f>
        <v>3.6338751100000002E-9</v>
      </c>
      <c r="L904" s="1" t="str">
        <f>"'"&amp;Table5[[#This Row],[rxn]]&amp;"'"&amp;CHAR(9)&amp;IF(AND(Table5[[#This Row],[kapp_slack_ub]]&lt;&gt;0,Table5[[#This Row],[kapp_old]]&lt;$F$1),$F$1,Table5[[#This Row],[kapp_old]])</f>
        <v>'RXN-FACOAL220_x_FWD-rt7761'	27141.27779288</v>
      </c>
      <c r="M904" s="1">
        <f>_xlfn.XLOOKUP(Table5[[#This Row],[rxn]],Table3[name],Table3[flux],$F$1)</f>
        <v>27141.277792879999</v>
      </c>
      <c r="N904" s="1">
        <f>IFERROR(Table5[[#This Row],[min flux]]/Table5[[#This Row],[associated enzload]],"")</f>
        <v>7468962738480.0234</v>
      </c>
      <c r="O904" s="1">
        <f>_xlfn.NUMBERVALUE(IF(Table5[[#This Row],[flux/enzload]]="","",ABS($N$1-Table5[[#This Row],[flux/enzload]])))</f>
        <v>6069046420821.0703</v>
      </c>
      <c r="P904" s="1">
        <f>Table5[[#This Row],[kapp_old]]+IFERROR(((Table5[[#This Row],[kapp_slack_ub]]-Table5[[#This Row],[kapp_slack_lb]])/Table5[[#This Row],[associated enzload]]),0)</f>
        <v>27141.277792879999</v>
      </c>
      <c r="Q904" s="1" t="str">
        <f>"'"&amp;Table5[[#This Row],[rxn]]&amp;"'"&amp;CHAR(9)&amp;Table5[[#This Row],[kapp + (slack_ub - slack_lb)/enzload]]</f>
        <v>'RXN-FACOAL220_x_FWD-rt7761'	27141.27779288</v>
      </c>
      <c r="R904" s="1">
        <f>_xlfn.XLOOKUP(Table5[[#This Row],[rxn]],Table38[name],Table38[flux],0)</f>
        <v>0</v>
      </c>
      <c r="S904" s="1">
        <f>_xlfn.XLOOKUP(SUBSTITUTE(Table5[[#This Row],[rxn]],"RXN-","ENZLOAD-"),Table38[name],Table38[flux],0)</f>
        <v>0</v>
      </c>
      <c r="T904" s="1" t="b">
        <f>AND(Table5[[#This Row],[ENZLOAD flux in kapp-slack.gms]]=0,Table5[[#This Row],[flux in kapp-slack.gms]]&lt;&gt;0,NOT(Table5[[#This Row],[spont or unknown?]]))</f>
        <v>0</v>
      </c>
      <c r="U904" s="1" t="b">
        <f>OR(_xlfn.TEXTAFTER(Table5[[#This Row],[rxn]],"-",-1)="SPONT",_xlfn.TEXTAFTER(Table5[[#This Row],[rxn]],"-",-1)="UNKNOWN")</f>
        <v>0</v>
      </c>
      <c r="V904" s="1">
        <f>_xlfn.XLOOKUP(SUBSTITUTE(Table5[[#This Row],[rxn]],"RXN-","ENZLOAD-"),Table4[rxn],Table4[ub],0)</f>
        <v>0.63751566000000004</v>
      </c>
      <c r="W904" s="1" t="b">
        <f>AND(Table5[[#This Row],[FVA ENZLOAD flux UB]]=0,Table5[[#This Row],[ENZ not made when it should be?]])</f>
        <v>0</v>
      </c>
    </row>
    <row r="905" spans="1:23" hidden="1">
      <c r="A905" s="1" t="s">
        <v>5383</v>
      </c>
      <c r="B905" s="1" t="str">
        <f>_xlfn.TEXTBEFORE(Table38[[#This Row],[all fluxes from kapp-slack]]," ",,,,"")</f>
        <v>ENZLOAD-G6PDH2i_c_FWD-rt1632</v>
      </c>
      <c r="C905" s="1">
        <f>_xlfn.NUMBERVALUE(IFERROR(_xlfn.TEXTAFTER(Table38[[#This Row],[all fluxes from kapp-slack]]," ",-1,,,""),""))</f>
        <v>6.9293868840000004E-6</v>
      </c>
      <c r="F905" s="1" t="s">
        <v>7929</v>
      </c>
      <c r="G905" s="1" t="str">
        <f>_xlfn.TEXTBEFORE(Table5[[#This Row],[rxn     kapp_old        kapp_slack_ub   kapp_slack_lb]]," ")</f>
        <v>RXN-FACOAL240_en_FWD-rt7380</v>
      </c>
      <c r="H90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90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905" s="1">
        <f>_xlfn.NUMBERVALUE(_xlfn.TEXTAFTER(Table5[[#This Row],[rxn     kapp_old        kapp_slack_ub   kapp_slack_lb]]," ",-1))</f>
        <v>0</v>
      </c>
      <c r="K905" s="1">
        <f>_xlfn.XLOOKUP(SUBSTITUTE(Table5[[#This Row],[rxn]],"RXN-","ENZLOAD-"),ENZLOAD[name],ENZLOAD[flux],0)</f>
        <v>5.4185099038999995E-7</v>
      </c>
      <c r="L905" s="1" t="str">
        <f>"'"&amp;Table5[[#This Row],[rxn]]&amp;"'"&amp;CHAR(9)&amp;IF(AND(Table5[[#This Row],[kapp_slack_ub]]&lt;&gt;0,Table5[[#This Row],[kapp_old]]&lt;$F$1),$F$1,Table5[[#This Row],[kapp_old]])</f>
        <v>'RXN-FACOAL240_en_FWD-rt7380'	27141.27779288</v>
      </c>
      <c r="M905" s="1">
        <f>_xlfn.XLOOKUP(Table5[[#This Row],[rxn]],Table3[name],Table3[flux],$F$1)</f>
        <v>27141.277792879999</v>
      </c>
      <c r="N905" s="1">
        <f>IFERROR(Table5[[#This Row],[min flux]]/Table5[[#This Row],[associated enzload]],"")</f>
        <v>50089929287.28418</v>
      </c>
      <c r="O905" s="1">
        <f>_xlfn.NUMBERVALUE(IF(Table5[[#This Row],[flux/enzload]]="","",ABS($N$1-Table5[[#This Row],[flux/enzload]])))</f>
        <v>1349826388371.6699</v>
      </c>
      <c r="P905" s="1">
        <f>Table5[[#This Row],[kapp_old]]+IFERROR(((Table5[[#This Row],[kapp_slack_ub]]-Table5[[#This Row],[kapp_slack_lb]])/Table5[[#This Row],[associated enzload]]),0)</f>
        <v>27141.277792879999</v>
      </c>
      <c r="Q905" s="1" t="str">
        <f>"'"&amp;Table5[[#This Row],[rxn]]&amp;"'"&amp;CHAR(9)&amp;Table5[[#This Row],[kapp + (slack_ub - slack_lb)/enzload]]</f>
        <v>'RXN-FACOAL240_en_FWD-rt7380'	27141.27779288</v>
      </c>
      <c r="R905" s="1">
        <f>_xlfn.XLOOKUP(Table5[[#This Row],[rxn]],Table38[name],Table38[flux],0)</f>
        <v>0</v>
      </c>
      <c r="S905" s="1">
        <f>_xlfn.XLOOKUP(SUBSTITUTE(Table5[[#This Row],[rxn]],"RXN-","ENZLOAD-"),Table38[name],Table38[flux],0)</f>
        <v>0</v>
      </c>
      <c r="T905" s="1" t="b">
        <f>AND(Table5[[#This Row],[ENZLOAD flux in kapp-slack.gms]]=0,Table5[[#This Row],[flux in kapp-slack.gms]]&lt;&gt;0,NOT(Table5[[#This Row],[spont or unknown?]]))</f>
        <v>0</v>
      </c>
      <c r="U905" s="1" t="b">
        <f>OR(_xlfn.TEXTAFTER(Table5[[#This Row],[rxn]],"-",-1)="SPONT",_xlfn.TEXTAFTER(Table5[[#This Row],[rxn]],"-",-1)="UNKNOWN")</f>
        <v>0</v>
      </c>
      <c r="V905" s="1">
        <f>_xlfn.XLOOKUP(SUBSTITUTE(Table5[[#This Row],[rxn]],"RXN-","ENZLOAD-"),Table4[rxn],Table4[ub],0)</f>
        <v>0.57963805000000002</v>
      </c>
      <c r="W905" s="1" t="b">
        <f>AND(Table5[[#This Row],[FVA ENZLOAD flux UB]]=0,Table5[[#This Row],[ENZ not made when it should be?]])</f>
        <v>0</v>
      </c>
    </row>
    <row r="906" spans="1:23" hidden="1">
      <c r="A906" s="1" t="s">
        <v>5384</v>
      </c>
      <c r="B906" s="1" t="str">
        <f>_xlfn.TEXTBEFORE(Table38[[#This Row],[all fluxes from kapp-slack]]," ",,,,"")</f>
        <v>ENZLOAD-GALUi_c_FWD-rt3384</v>
      </c>
      <c r="C906" s="1">
        <f>_xlfn.NUMBERVALUE(IFERROR(_xlfn.TEXTAFTER(Table38[[#This Row],[all fluxes from kapp-slack]]," ",-1,,,""),""))</f>
        <v>4.5411186299999996E-6</v>
      </c>
      <c r="F906" s="1" t="s">
        <v>7930</v>
      </c>
      <c r="G906" s="1" t="str">
        <f>_xlfn.TEXTBEFORE(Table5[[#This Row],[rxn     kapp_old        kapp_slack_ub   kapp_slack_lb]]," ")</f>
        <v>RXN-FACOAL240_l_FWD-rt1544_l</v>
      </c>
      <c r="H90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90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906" s="1">
        <f>_xlfn.NUMBERVALUE(_xlfn.TEXTAFTER(Table5[[#This Row],[rxn     kapp_old        kapp_slack_ub   kapp_slack_lb]]," ",-1))</f>
        <v>0</v>
      </c>
      <c r="K906" s="1">
        <f>_xlfn.XLOOKUP(SUBSTITUTE(Table5[[#This Row],[rxn]],"RXN-","ENZLOAD-"),ENZLOAD[name],ENZLOAD[flux],0)</f>
        <v>3.7733456139999999E-8</v>
      </c>
      <c r="L906" s="1" t="str">
        <f>"'"&amp;Table5[[#This Row],[rxn]]&amp;"'"&amp;CHAR(9)&amp;IF(AND(Table5[[#This Row],[kapp_slack_ub]]&lt;&gt;0,Table5[[#This Row],[kapp_old]]&lt;$F$1),$F$1,Table5[[#This Row],[kapp_old]])</f>
        <v>'RXN-FACOAL240_l_FWD-rt1544_l'	27141.27779288</v>
      </c>
      <c r="M906" s="1">
        <f>_xlfn.XLOOKUP(Table5[[#This Row],[rxn]],Table3[name],Table3[flux],$F$1)</f>
        <v>27141.277792879999</v>
      </c>
      <c r="N906" s="1">
        <f>IFERROR(Table5[[#This Row],[min flux]]/Table5[[#This Row],[associated enzload]],"")</f>
        <v>719289473303.99512</v>
      </c>
      <c r="O906" s="1">
        <f>_xlfn.NUMBERVALUE(IF(Table5[[#This Row],[flux/enzload]]="","",ABS($N$1-Table5[[#This Row],[flux/enzload]])))</f>
        <v>680626844354.95801</v>
      </c>
      <c r="P906" s="1">
        <f>Table5[[#This Row],[kapp_old]]+IFERROR(((Table5[[#This Row],[kapp_slack_ub]]-Table5[[#This Row],[kapp_slack_lb]])/Table5[[#This Row],[associated enzload]]),0)</f>
        <v>27141.277792879999</v>
      </c>
      <c r="Q906" s="1" t="str">
        <f>"'"&amp;Table5[[#This Row],[rxn]]&amp;"'"&amp;CHAR(9)&amp;Table5[[#This Row],[kapp + (slack_ub - slack_lb)/enzload]]</f>
        <v>'RXN-FACOAL240_l_FWD-rt1544_l'	27141.27779288</v>
      </c>
      <c r="R906" s="1">
        <f>_xlfn.XLOOKUP(Table5[[#This Row],[rxn]],Table38[name],Table38[flux],0)</f>
        <v>0</v>
      </c>
      <c r="S906" s="1">
        <f>_xlfn.XLOOKUP(SUBSTITUTE(Table5[[#This Row],[rxn]],"RXN-","ENZLOAD-"),Table38[name],Table38[flux],0)</f>
        <v>0</v>
      </c>
      <c r="T906" s="1" t="b">
        <f>AND(Table5[[#This Row],[ENZLOAD flux in kapp-slack.gms]]=0,Table5[[#This Row],[flux in kapp-slack.gms]]&lt;&gt;0,NOT(Table5[[#This Row],[spont or unknown?]]))</f>
        <v>0</v>
      </c>
      <c r="U906" s="1" t="b">
        <f>OR(_xlfn.TEXTAFTER(Table5[[#This Row],[rxn]],"-",-1)="SPONT",_xlfn.TEXTAFTER(Table5[[#This Row],[rxn]],"-",-1)="UNKNOWN")</f>
        <v>0</v>
      </c>
      <c r="V906" s="1">
        <f>_xlfn.XLOOKUP(SUBSTITUTE(Table5[[#This Row],[rxn]],"RXN-","ENZLOAD-"),Table4[rxn],Table4[ub],0)</f>
        <v>0.60670625</v>
      </c>
      <c r="W906" s="1" t="b">
        <f>AND(Table5[[#This Row],[FVA ENZLOAD flux UB]]=0,Table5[[#This Row],[ENZ not made when it should be?]])</f>
        <v>0</v>
      </c>
    </row>
    <row r="907" spans="1:23" hidden="1">
      <c r="A907" s="1" t="s">
        <v>5385</v>
      </c>
      <c r="B907" s="1" t="str">
        <f>_xlfn.TEXTBEFORE(Table38[[#This Row],[all fluxes from kapp-slack]]," ",,,,"")</f>
        <v>ENZLOAD-GAPD_c_FWD-rt2245</v>
      </c>
      <c r="C907" s="1">
        <f>_xlfn.NUMBERVALUE(IFERROR(_xlfn.TEXTAFTER(Table38[[#This Row],[all fluxes from kapp-slack]]," ",-1,,,""),""))</f>
        <v>9.6560572269999997E-6</v>
      </c>
      <c r="F907" s="1" t="s">
        <v>7931</v>
      </c>
      <c r="G907" s="1" t="str">
        <f>_xlfn.TEXTBEFORE(Table5[[#This Row],[rxn     kapp_old        kapp_slack_ub   kapp_slack_lb]]," ")</f>
        <v>RXN-FACOAL240_rm_FWD-rt1544_rm</v>
      </c>
      <c r="H90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90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907" s="1">
        <f>_xlfn.NUMBERVALUE(_xlfn.TEXTAFTER(Table5[[#This Row],[rxn     kapp_old        kapp_slack_ub   kapp_slack_lb]]," ",-1))</f>
        <v>0</v>
      </c>
      <c r="K907" s="1">
        <f>_xlfn.XLOOKUP(SUBSTITUTE(Table5[[#This Row],[rxn]],"RXN-","ENZLOAD-"),ENZLOAD[name],ENZLOAD[flux],0)</f>
        <v>3.7733456139999999E-8</v>
      </c>
      <c r="L907" s="1" t="str">
        <f>"'"&amp;Table5[[#This Row],[rxn]]&amp;"'"&amp;CHAR(9)&amp;IF(AND(Table5[[#This Row],[kapp_slack_ub]]&lt;&gt;0,Table5[[#This Row],[kapp_old]]&lt;$F$1),$F$1,Table5[[#This Row],[kapp_old]])</f>
        <v>'RXN-FACOAL240_rm_FWD-rt1544_rm'	27141.27779288</v>
      </c>
      <c r="M907" s="1">
        <f>_xlfn.XLOOKUP(Table5[[#This Row],[rxn]],Table3[name],Table3[flux],$F$1)</f>
        <v>27141.277792879999</v>
      </c>
      <c r="N907" s="1">
        <f>IFERROR(Table5[[#This Row],[min flux]]/Table5[[#This Row],[associated enzload]],"")</f>
        <v>719289473303.99512</v>
      </c>
      <c r="O907" s="1">
        <f>_xlfn.NUMBERVALUE(IF(Table5[[#This Row],[flux/enzload]]="","",ABS($N$1-Table5[[#This Row],[flux/enzload]])))</f>
        <v>680626844354.95801</v>
      </c>
      <c r="P907" s="1">
        <f>Table5[[#This Row],[kapp_old]]+IFERROR(((Table5[[#This Row],[kapp_slack_ub]]-Table5[[#This Row],[kapp_slack_lb]])/Table5[[#This Row],[associated enzload]]),0)</f>
        <v>27141.277792879999</v>
      </c>
      <c r="Q907" s="1" t="str">
        <f>"'"&amp;Table5[[#This Row],[rxn]]&amp;"'"&amp;CHAR(9)&amp;Table5[[#This Row],[kapp + (slack_ub - slack_lb)/enzload]]</f>
        <v>'RXN-FACOAL240_rm_FWD-rt1544_rm'	27141.27779288</v>
      </c>
      <c r="R907" s="1">
        <f>_xlfn.XLOOKUP(Table5[[#This Row],[rxn]],Table38[name],Table38[flux],0)</f>
        <v>0</v>
      </c>
      <c r="S907" s="1">
        <f>_xlfn.XLOOKUP(SUBSTITUTE(Table5[[#This Row],[rxn]],"RXN-","ENZLOAD-"),Table38[name],Table38[flux],0)</f>
        <v>0</v>
      </c>
      <c r="T907" s="1" t="b">
        <f>AND(Table5[[#This Row],[ENZLOAD flux in kapp-slack.gms]]=0,Table5[[#This Row],[flux in kapp-slack.gms]]&lt;&gt;0,NOT(Table5[[#This Row],[spont or unknown?]]))</f>
        <v>0</v>
      </c>
      <c r="U907" s="1" t="b">
        <f>OR(_xlfn.TEXTAFTER(Table5[[#This Row],[rxn]],"-",-1)="SPONT",_xlfn.TEXTAFTER(Table5[[#This Row],[rxn]],"-",-1)="UNKNOWN")</f>
        <v>0</v>
      </c>
      <c r="V907" s="1">
        <f>_xlfn.XLOOKUP(SUBSTITUTE(Table5[[#This Row],[rxn]],"RXN-","ENZLOAD-"),Table4[rxn],Table4[ub],0)</f>
        <v>0.60670625</v>
      </c>
      <c r="W907" s="1" t="b">
        <f>AND(Table5[[#This Row],[FVA ENZLOAD flux UB]]=0,Table5[[#This Row],[ENZ not made when it should be?]])</f>
        <v>0</v>
      </c>
    </row>
    <row r="908" spans="1:23" hidden="1">
      <c r="A908" s="1" t="s">
        <v>5386</v>
      </c>
      <c r="B908" s="1" t="str">
        <f>_xlfn.TEXTBEFORE(Table38[[#This Row],[all fluxes from kapp-slack]]," ",,,,"")</f>
        <v>ENZLOAD-GARFT_c_FWD-rt5227</v>
      </c>
      <c r="C908" s="1">
        <f>_xlfn.NUMBERVALUE(IFERROR(_xlfn.TEXTAFTER(Table38[[#This Row],[all fluxes from kapp-slack]]," ",-1,,,""),""))</f>
        <v>4.6933242000000002E-7</v>
      </c>
      <c r="F908" s="1" t="s">
        <v>7932</v>
      </c>
      <c r="G908" s="1" t="str">
        <f>_xlfn.TEXTBEFORE(Table5[[#This Row],[rxn     kapp_old        kapp_slack_ub   kapp_slack_lb]]," ")</f>
        <v>RXN-FACOAL240_x_FWD-rt7761</v>
      </c>
      <c r="H90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90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908" s="1">
        <f>_xlfn.NUMBERVALUE(_xlfn.TEXTAFTER(Table5[[#This Row],[rxn     kapp_old        kapp_slack_ub   kapp_slack_lb]]," ",-1))</f>
        <v>0</v>
      </c>
      <c r="K908" s="1">
        <f>_xlfn.XLOOKUP(SUBSTITUTE(Table5[[#This Row],[rxn]],"RXN-","ENZLOAD-"),ENZLOAD[name],ENZLOAD[flux],0)</f>
        <v>3.6338751100000002E-9</v>
      </c>
      <c r="L908" s="1" t="str">
        <f>"'"&amp;Table5[[#This Row],[rxn]]&amp;"'"&amp;CHAR(9)&amp;IF(AND(Table5[[#This Row],[kapp_slack_ub]]&lt;&gt;0,Table5[[#This Row],[kapp_old]]&lt;$F$1),$F$1,Table5[[#This Row],[kapp_old]])</f>
        <v>'RXN-FACOAL240_x_FWD-rt7761'	27141.27779288</v>
      </c>
      <c r="M908" s="1">
        <f>_xlfn.XLOOKUP(Table5[[#This Row],[rxn]],Table3[name],Table3[flux],$F$1)</f>
        <v>27141.277792879999</v>
      </c>
      <c r="N908" s="1">
        <f>IFERROR(Table5[[#This Row],[min flux]]/Table5[[#This Row],[associated enzload]],"")</f>
        <v>7468962738480.0234</v>
      </c>
      <c r="O908" s="1">
        <f>_xlfn.NUMBERVALUE(IF(Table5[[#This Row],[flux/enzload]]="","",ABS($N$1-Table5[[#This Row],[flux/enzload]])))</f>
        <v>6069046420821.0703</v>
      </c>
      <c r="P908" s="1">
        <f>Table5[[#This Row],[kapp_old]]+IFERROR(((Table5[[#This Row],[kapp_slack_ub]]-Table5[[#This Row],[kapp_slack_lb]])/Table5[[#This Row],[associated enzload]]),0)</f>
        <v>27141.277792879999</v>
      </c>
      <c r="Q908" s="1" t="str">
        <f>"'"&amp;Table5[[#This Row],[rxn]]&amp;"'"&amp;CHAR(9)&amp;Table5[[#This Row],[kapp + (slack_ub - slack_lb)/enzload]]</f>
        <v>'RXN-FACOAL240_x_FWD-rt7761'	27141.27779288</v>
      </c>
      <c r="R908" s="1">
        <f>_xlfn.XLOOKUP(Table5[[#This Row],[rxn]],Table38[name],Table38[flux],0)</f>
        <v>0</v>
      </c>
      <c r="S908" s="1">
        <f>_xlfn.XLOOKUP(SUBSTITUTE(Table5[[#This Row],[rxn]],"RXN-","ENZLOAD-"),Table38[name],Table38[flux],0)</f>
        <v>0</v>
      </c>
      <c r="T908" s="1" t="b">
        <f>AND(Table5[[#This Row],[ENZLOAD flux in kapp-slack.gms]]=0,Table5[[#This Row],[flux in kapp-slack.gms]]&lt;&gt;0,NOT(Table5[[#This Row],[spont or unknown?]]))</f>
        <v>0</v>
      </c>
      <c r="U908" s="1" t="b">
        <f>OR(_xlfn.TEXTAFTER(Table5[[#This Row],[rxn]],"-",-1)="SPONT",_xlfn.TEXTAFTER(Table5[[#This Row],[rxn]],"-",-1)="UNKNOWN")</f>
        <v>0</v>
      </c>
      <c r="V908" s="1">
        <f>_xlfn.XLOOKUP(SUBSTITUTE(Table5[[#This Row],[rxn]],"RXN-","ENZLOAD-"),Table4[rxn],Table4[ub],0)</f>
        <v>0.63751566000000004</v>
      </c>
      <c r="W908" s="1" t="b">
        <f>AND(Table5[[#This Row],[FVA ENZLOAD flux UB]]=0,Table5[[#This Row],[ENZ not made when it should be?]])</f>
        <v>0</v>
      </c>
    </row>
    <row r="909" spans="1:23" hidden="1">
      <c r="A909" s="1" t="s">
        <v>5387</v>
      </c>
      <c r="B909" s="1" t="str">
        <f>_xlfn.TEXTBEFORE(Table38[[#This Row],[all fluxes from kapp-slack]]," ",,,,"")</f>
        <v>ENZLOAD-GF6PTA_c_FWD-rt3731</v>
      </c>
      <c r="C909" s="1">
        <f>_xlfn.NUMBERVALUE(IFERROR(_xlfn.TEXTAFTER(Table38[[#This Row],[all fluxes from kapp-slack]]," ",-1,,,""),""))</f>
        <v>3.9385555499999998E-7</v>
      </c>
      <c r="F909" s="1" t="s">
        <v>7933</v>
      </c>
      <c r="G909" s="1" t="str">
        <f>_xlfn.TEXTBEFORE(Table5[[#This Row],[rxn     kapp_old        kapp_slack_ub   kapp_slack_lb]]," ")</f>
        <v>RXN-FACOAL260_en_FWD-rt7380</v>
      </c>
      <c r="H90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90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909" s="1">
        <f>_xlfn.NUMBERVALUE(_xlfn.TEXTAFTER(Table5[[#This Row],[rxn     kapp_old        kapp_slack_ub   kapp_slack_lb]]," ",-1))</f>
        <v>0</v>
      </c>
      <c r="K909" s="1">
        <f>_xlfn.XLOOKUP(SUBSTITUTE(Table5[[#This Row],[rxn]],"RXN-","ENZLOAD-"),ENZLOAD[name],ENZLOAD[flux],0)</f>
        <v>5.4185099038999995E-7</v>
      </c>
      <c r="L909" s="1" t="str">
        <f>"'"&amp;Table5[[#This Row],[rxn]]&amp;"'"&amp;CHAR(9)&amp;IF(AND(Table5[[#This Row],[kapp_slack_ub]]&lt;&gt;0,Table5[[#This Row],[kapp_old]]&lt;$F$1),$F$1,Table5[[#This Row],[kapp_old]])</f>
        <v>'RXN-FACOAL260_en_FWD-rt7380'	27141.27779288</v>
      </c>
      <c r="M909" s="1">
        <f>_xlfn.XLOOKUP(Table5[[#This Row],[rxn]],Table3[name],Table3[flux],$F$1)</f>
        <v>27141.277792879999</v>
      </c>
      <c r="N909" s="1">
        <f>IFERROR(Table5[[#This Row],[min flux]]/Table5[[#This Row],[associated enzload]],"")</f>
        <v>50089929287.28418</v>
      </c>
      <c r="O909" s="1">
        <f>_xlfn.NUMBERVALUE(IF(Table5[[#This Row],[flux/enzload]]="","",ABS($N$1-Table5[[#This Row],[flux/enzload]])))</f>
        <v>1349826388371.6699</v>
      </c>
      <c r="P909" s="1">
        <f>Table5[[#This Row],[kapp_old]]+IFERROR(((Table5[[#This Row],[kapp_slack_ub]]-Table5[[#This Row],[kapp_slack_lb]])/Table5[[#This Row],[associated enzload]]),0)</f>
        <v>27141.277792879999</v>
      </c>
      <c r="Q909" s="1" t="str">
        <f>"'"&amp;Table5[[#This Row],[rxn]]&amp;"'"&amp;CHAR(9)&amp;Table5[[#This Row],[kapp + (slack_ub - slack_lb)/enzload]]</f>
        <v>'RXN-FACOAL260_en_FWD-rt7380'	27141.27779288</v>
      </c>
      <c r="R909" s="1">
        <f>_xlfn.XLOOKUP(Table5[[#This Row],[rxn]],Table38[name],Table38[flux],0)</f>
        <v>0</v>
      </c>
      <c r="S909" s="1">
        <f>_xlfn.XLOOKUP(SUBSTITUTE(Table5[[#This Row],[rxn]],"RXN-","ENZLOAD-"),Table38[name],Table38[flux],0)</f>
        <v>0</v>
      </c>
      <c r="T909" s="1" t="b">
        <f>AND(Table5[[#This Row],[ENZLOAD flux in kapp-slack.gms]]=0,Table5[[#This Row],[flux in kapp-slack.gms]]&lt;&gt;0,NOT(Table5[[#This Row],[spont or unknown?]]))</f>
        <v>0</v>
      </c>
      <c r="U909" s="1" t="b">
        <f>OR(_xlfn.TEXTAFTER(Table5[[#This Row],[rxn]],"-",-1)="SPONT",_xlfn.TEXTAFTER(Table5[[#This Row],[rxn]],"-",-1)="UNKNOWN")</f>
        <v>0</v>
      </c>
      <c r="V909" s="1">
        <f>_xlfn.XLOOKUP(SUBSTITUTE(Table5[[#This Row],[rxn]],"RXN-","ENZLOAD-"),Table4[rxn],Table4[ub],0)</f>
        <v>0.57963805000000002</v>
      </c>
      <c r="W909" s="1" t="b">
        <f>AND(Table5[[#This Row],[FVA ENZLOAD flux UB]]=0,Table5[[#This Row],[ENZ not made when it should be?]])</f>
        <v>0</v>
      </c>
    </row>
    <row r="910" spans="1:23" hidden="1">
      <c r="A910" s="1" t="s">
        <v>5388</v>
      </c>
      <c r="B910" s="1" t="str">
        <f>_xlfn.TEXTBEFORE(Table38[[#This Row],[all fluxes from kapp-slack]]," ",,,,"")</f>
        <v>ENZLOAD-GGTT_l_FWD-rt4281</v>
      </c>
      <c r="C910" s="1">
        <f>_xlfn.NUMBERVALUE(IFERROR(_xlfn.TEXTAFTER(Table38[[#This Row],[all fluxes from kapp-slack]]," ",-1,,,""),""))</f>
        <v>6.0042250000000001E-9</v>
      </c>
      <c r="F910" s="1" t="s">
        <v>7934</v>
      </c>
      <c r="G910" s="1" t="str">
        <f>_xlfn.TEXTBEFORE(Table5[[#This Row],[rxn     kapp_old        kapp_slack_ub   kapp_slack_lb]]," ")</f>
        <v>RXN-FACOAL260_l_FWD-rt1544_l</v>
      </c>
      <c r="H91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91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910" s="1">
        <f>_xlfn.NUMBERVALUE(_xlfn.TEXTAFTER(Table5[[#This Row],[rxn     kapp_old        kapp_slack_ub   kapp_slack_lb]]," ",-1))</f>
        <v>0</v>
      </c>
      <c r="K910" s="1">
        <f>_xlfn.XLOOKUP(SUBSTITUTE(Table5[[#This Row],[rxn]],"RXN-","ENZLOAD-"),ENZLOAD[name],ENZLOAD[flux],0)</f>
        <v>3.7733456139999999E-8</v>
      </c>
      <c r="L910" s="1" t="str">
        <f>"'"&amp;Table5[[#This Row],[rxn]]&amp;"'"&amp;CHAR(9)&amp;IF(AND(Table5[[#This Row],[kapp_slack_ub]]&lt;&gt;0,Table5[[#This Row],[kapp_old]]&lt;$F$1),$F$1,Table5[[#This Row],[kapp_old]])</f>
        <v>'RXN-FACOAL260_l_FWD-rt1544_l'	27141.27779288</v>
      </c>
      <c r="M910" s="1">
        <f>_xlfn.XLOOKUP(Table5[[#This Row],[rxn]],Table3[name],Table3[flux],$F$1)</f>
        <v>27141.277792879999</v>
      </c>
      <c r="N910" s="1">
        <f>IFERROR(Table5[[#This Row],[min flux]]/Table5[[#This Row],[associated enzload]],"")</f>
        <v>719289473303.99512</v>
      </c>
      <c r="O910" s="1">
        <f>_xlfn.NUMBERVALUE(IF(Table5[[#This Row],[flux/enzload]]="","",ABS($N$1-Table5[[#This Row],[flux/enzload]])))</f>
        <v>680626844354.95801</v>
      </c>
      <c r="P910" s="1">
        <f>Table5[[#This Row],[kapp_old]]+IFERROR(((Table5[[#This Row],[kapp_slack_ub]]-Table5[[#This Row],[kapp_slack_lb]])/Table5[[#This Row],[associated enzload]]),0)</f>
        <v>27141.277792879999</v>
      </c>
      <c r="Q910" s="1" t="str">
        <f>"'"&amp;Table5[[#This Row],[rxn]]&amp;"'"&amp;CHAR(9)&amp;Table5[[#This Row],[kapp + (slack_ub - slack_lb)/enzload]]</f>
        <v>'RXN-FACOAL260_l_FWD-rt1544_l'	27141.27779288</v>
      </c>
      <c r="R910" s="1">
        <f>_xlfn.XLOOKUP(Table5[[#This Row],[rxn]],Table38[name],Table38[flux],0)</f>
        <v>0</v>
      </c>
      <c r="S910" s="1">
        <f>_xlfn.XLOOKUP(SUBSTITUTE(Table5[[#This Row],[rxn]],"RXN-","ENZLOAD-"),Table38[name],Table38[flux],0)</f>
        <v>0</v>
      </c>
      <c r="T910" s="1" t="b">
        <f>AND(Table5[[#This Row],[ENZLOAD flux in kapp-slack.gms]]=0,Table5[[#This Row],[flux in kapp-slack.gms]]&lt;&gt;0,NOT(Table5[[#This Row],[spont or unknown?]]))</f>
        <v>0</v>
      </c>
      <c r="U910" s="1" t="b">
        <f>OR(_xlfn.TEXTAFTER(Table5[[#This Row],[rxn]],"-",-1)="SPONT",_xlfn.TEXTAFTER(Table5[[#This Row],[rxn]],"-",-1)="UNKNOWN")</f>
        <v>0</v>
      </c>
      <c r="V910" s="1">
        <f>_xlfn.XLOOKUP(SUBSTITUTE(Table5[[#This Row],[rxn]],"RXN-","ENZLOAD-"),Table4[rxn],Table4[ub],0)</f>
        <v>0.60670625</v>
      </c>
      <c r="W910" s="1" t="b">
        <f>AND(Table5[[#This Row],[FVA ENZLOAD flux UB]]=0,Table5[[#This Row],[ENZ not made when it should be?]])</f>
        <v>0</v>
      </c>
    </row>
    <row r="911" spans="1:23" hidden="1">
      <c r="A911" s="1" t="s">
        <v>5389</v>
      </c>
      <c r="B911" s="1" t="str">
        <f>_xlfn.TEXTBEFORE(Table38[[#This Row],[all fluxes from kapp-slack]]," ",,,,"")</f>
        <v>ENZLOAD-GHMT2r_c_FWD-rt1299</v>
      </c>
      <c r="C911" s="1">
        <f>_xlfn.NUMBERVALUE(IFERROR(_xlfn.TEXTAFTER(Table38[[#This Row],[all fluxes from kapp-slack]]," ",-1,,,""),""))</f>
        <v>1.6694872076999999E-5</v>
      </c>
      <c r="F911" s="1" t="s">
        <v>7935</v>
      </c>
      <c r="G911" s="1" t="str">
        <f>_xlfn.TEXTBEFORE(Table5[[#This Row],[rxn     kapp_old        kapp_slack_ub   kapp_slack_lb]]," ")</f>
        <v>RXN-FACOAL260_rm_FWD-rt1544_rm</v>
      </c>
      <c r="H91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91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911" s="1">
        <f>_xlfn.NUMBERVALUE(_xlfn.TEXTAFTER(Table5[[#This Row],[rxn     kapp_old        kapp_slack_ub   kapp_slack_lb]]," ",-1))</f>
        <v>0</v>
      </c>
      <c r="K911" s="1">
        <f>_xlfn.XLOOKUP(SUBSTITUTE(Table5[[#This Row],[rxn]],"RXN-","ENZLOAD-"),ENZLOAD[name],ENZLOAD[flux],0)</f>
        <v>3.7733456139999999E-8</v>
      </c>
      <c r="L911" s="1" t="str">
        <f>"'"&amp;Table5[[#This Row],[rxn]]&amp;"'"&amp;CHAR(9)&amp;IF(AND(Table5[[#This Row],[kapp_slack_ub]]&lt;&gt;0,Table5[[#This Row],[kapp_old]]&lt;$F$1),$F$1,Table5[[#This Row],[kapp_old]])</f>
        <v>'RXN-FACOAL260_rm_FWD-rt1544_rm'	27141.27779288</v>
      </c>
      <c r="M911" s="1">
        <f>_xlfn.XLOOKUP(Table5[[#This Row],[rxn]],Table3[name],Table3[flux],$F$1)</f>
        <v>27141.277792879999</v>
      </c>
      <c r="N911" s="1">
        <f>IFERROR(Table5[[#This Row],[min flux]]/Table5[[#This Row],[associated enzload]],"")</f>
        <v>719289473303.99512</v>
      </c>
      <c r="O911" s="1">
        <f>_xlfn.NUMBERVALUE(IF(Table5[[#This Row],[flux/enzload]]="","",ABS($N$1-Table5[[#This Row],[flux/enzload]])))</f>
        <v>680626844354.95801</v>
      </c>
      <c r="P911" s="1">
        <f>Table5[[#This Row],[kapp_old]]+IFERROR(((Table5[[#This Row],[kapp_slack_ub]]-Table5[[#This Row],[kapp_slack_lb]])/Table5[[#This Row],[associated enzload]]),0)</f>
        <v>27141.277792879999</v>
      </c>
      <c r="Q911" s="1" t="str">
        <f>"'"&amp;Table5[[#This Row],[rxn]]&amp;"'"&amp;CHAR(9)&amp;Table5[[#This Row],[kapp + (slack_ub - slack_lb)/enzload]]</f>
        <v>'RXN-FACOAL260_rm_FWD-rt1544_rm'	27141.27779288</v>
      </c>
      <c r="R911" s="1">
        <f>_xlfn.XLOOKUP(Table5[[#This Row],[rxn]],Table38[name],Table38[flux],0)</f>
        <v>0</v>
      </c>
      <c r="S911" s="1">
        <f>_xlfn.XLOOKUP(SUBSTITUTE(Table5[[#This Row],[rxn]],"RXN-","ENZLOAD-"),Table38[name],Table38[flux],0)</f>
        <v>0</v>
      </c>
      <c r="T911" s="1" t="b">
        <f>AND(Table5[[#This Row],[ENZLOAD flux in kapp-slack.gms]]=0,Table5[[#This Row],[flux in kapp-slack.gms]]&lt;&gt;0,NOT(Table5[[#This Row],[spont or unknown?]]))</f>
        <v>0</v>
      </c>
      <c r="U911" s="1" t="b">
        <f>OR(_xlfn.TEXTAFTER(Table5[[#This Row],[rxn]],"-",-1)="SPONT",_xlfn.TEXTAFTER(Table5[[#This Row],[rxn]],"-",-1)="UNKNOWN")</f>
        <v>0</v>
      </c>
      <c r="V911" s="1">
        <f>_xlfn.XLOOKUP(SUBSTITUTE(Table5[[#This Row],[rxn]],"RXN-","ENZLOAD-"),Table4[rxn],Table4[ub],0)</f>
        <v>0.60670625</v>
      </c>
      <c r="W911" s="1" t="b">
        <f>AND(Table5[[#This Row],[FVA ENZLOAD flux UB]]=0,Table5[[#This Row],[ENZ not made when it should be?]])</f>
        <v>0</v>
      </c>
    </row>
    <row r="912" spans="1:23" hidden="1">
      <c r="A912" s="1" t="s">
        <v>5390</v>
      </c>
      <c r="B912" s="1" t="str">
        <f>_xlfn.TEXTBEFORE(Table38[[#This Row],[all fluxes from kapp-slack]]," ",,,,"")</f>
        <v>ENZLOAD-GK2_c_FWD-rt3157</v>
      </c>
      <c r="C912" s="1">
        <f>_xlfn.NUMBERVALUE(IFERROR(_xlfn.TEXTAFTER(Table38[[#This Row],[all fluxes from kapp-slack]]," ",-1,,,""),""))</f>
        <v>3.9191790099999999E-7</v>
      </c>
      <c r="F912" s="1" t="s">
        <v>7936</v>
      </c>
      <c r="G912" s="1" t="str">
        <f>_xlfn.TEXTBEFORE(Table5[[#This Row],[rxn     kapp_old        kapp_slack_ub   kapp_slack_lb]]," ")</f>
        <v>RXN-FACOAL260_x_FWD-rt7761</v>
      </c>
      <c r="H91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91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912" s="1">
        <f>_xlfn.NUMBERVALUE(_xlfn.TEXTAFTER(Table5[[#This Row],[rxn     kapp_old        kapp_slack_ub   kapp_slack_lb]]," ",-1))</f>
        <v>0</v>
      </c>
      <c r="K912" s="1">
        <f>_xlfn.XLOOKUP(SUBSTITUTE(Table5[[#This Row],[rxn]],"RXN-","ENZLOAD-"),ENZLOAD[name],ENZLOAD[flux],0)</f>
        <v>3.6338751100000002E-9</v>
      </c>
      <c r="L912" s="1" t="str">
        <f>"'"&amp;Table5[[#This Row],[rxn]]&amp;"'"&amp;CHAR(9)&amp;IF(AND(Table5[[#This Row],[kapp_slack_ub]]&lt;&gt;0,Table5[[#This Row],[kapp_old]]&lt;$F$1),$F$1,Table5[[#This Row],[kapp_old]])</f>
        <v>'RXN-FACOAL260_x_FWD-rt7761'	27141.27779288</v>
      </c>
      <c r="M912" s="1">
        <f>_xlfn.XLOOKUP(Table5[[#This Row],[rxn]],Table3[name],Table3[flux],$F$1)</f>
        <v>27141.277792879999</v>
      </c>
      <c r="N912" s="1">
        <f>IFERROR(Table5[[#This Row],[min flux]]/Table5[[#This Row],[associated enzload]],"")</f>
        <v>7468962738480.0234</v>
      </c>
      <c r="O912" s="1">
        <f>_xlfn.NUMBERVALUE(IF(Table5[[#This Row],[flux/enzload]]="","",ABS($N$1-Table5[[#This Row],[flux/enzload]])))</f>
        <v>6069046420821.0703</v>
      </c>
      <c r="P912" s="1">
        <f>Table5[[#This Row],[kapp_old]]+IFERROR(((Table5[[#This Row],[kapp_slack_ub]]-Table5[[#This Row],[kapp_slack_lb]])/Table5[[#This Row],[associated enzload]]),0)</f>
        <v>27141.277792879999</v>
      </c>
      <c r="Q912" s="1" t="str">
        <f>"'"&amp;Table5[[#This Row],[rxn]]&amp;"'"&amp;CHAR(9)&amp;Table5[[#This Row],[kapp + (slack_ub - slack_lb)/enzload]]</f>
        <v>'RXN-FACOAL260_x_FWD-rt7761'	27141.27779288</v>
      </c>
      <c r="R912" s="1">
        <f>_xlfn.XLOOKUP(Table5[[#This Row],[rxn]],Table38[name],Table38[flux],0)</f>
        <v>0</v>
      </c>
      <c r="S912" s="1">
        <f>_xlfn.XLOOKUP(SUBSTITUTE(Table5[[#This Row],[rxn]],"RXN-","ENZLOAD-"),Table38[name],Table38[flux],0)</f>
        <v>0</v>
      </c>
      <c r="T912" s="1" t="b">
        <f>AND(Table5[[#This Row],[ENZLOAD flux in kapp-slack.gms]]=0,Table5[[#This Row],[flux in kapp-slack.gms]]&lt;&gt;0,NOT(Table5[[#This Row],[spont or unknown?]]))</f>
        <v>0</v>
      </c>
      <c r="U912" s="1" t="b">
        <f>OR(_xlfn.TEXTAFTER(Table5[[#This Row],[rxn]],"-",-1)="SPONT",_xlfn.TEXTAFTER(Table5[[#This Row],[rxn]],"-",-1)="UNKNOWN")</f>
        <v>0</v>
      </c>
      <c r="V912" s="1">
        <f>_xlfn.XLOOKUP(SUBSTITUTE(Table5[[#This Row],[rxn]],"RXN-","ENZLOAD-"),Table4[rxn],Table4[ub],0)</f>
        <v>0.63751566000000004</v>
      </c>
      <c r="W912" s="1" t="b">
        <f>AND(Table5[[#This Row],[FVA ENZLOAD flux UB]]=0,Table5[[#This Row],[ENZ not made when it should be?]])</f>
        <v>0</v>
      </c>
    </row>
    <row r="913" spans="1:23" hidden="1">
      <c r="A913" s="1" t="s">
        <v>5391</v>
      </c>
      <c r="B913" s="1" t="str">
        <f>_xlfn.TEXTBEFORE(Table38[[#This Row],[all fluxes from kapp-slack]]," ",,,,"")</f>
        <v>ENZLOAD-GLCt_c_e_FWD-rt2336</v>
      </c>
      <c r="C913" s="1">
        <f>_xlfn.NUMBERVALUE(IFERROR(_xlfn.TEXTAFTER(Table38[[#This Row],[all fluxes from kapp-slack]]," ",-1,,,""),""))</f>
        <v>1.706524792E-6</v>
      </c>
      <c r="F913" s="1" t="s">
        <v>7938</v>
      </c>
      <c r="G913" s="1" t="str">
        <f>_xlfn.TEXTBEFORE(Table5[[#This Row],[rxn     kapp_old        kapp_slack_ub   kapp_slack_lb]]," ")</f>
        <v>RXN-FACOAL40o_x_FWD-rt6908</v>
      </c>
      <c r="H91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91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913" s="1">
        <f>_xlfn.NUMBERVALUE(_xlfn.TEXTAFTER(Table5[[#This Row],[rxn     kapp_old        kapp_slack_ub   kapp_slack_lb]]," ",-1))</f>
        <v>0</v>
      </c>
      <c r="K913" s="1">
        <f>_xlfn.XLOOKUP(SUBSTITUTE(Table5[[#This Row],[rxn]],"RXN-","ENZLOAD-"),ENZLOAD[name],ENZLOAD[flux],0)</f>
        <v>2.3198220401000001E-7</v>
      </c>
      <c r="L913" s="1" t="str">
        <f>"'"&amp;Table5[[#This Row],[rxn]]&amp;"'"&amp;CHAR(9)&amp;IF(AND(Table5[[#This Row],[kapp_slack_ub]]&lt;&gt;0,Table5[[#This Row],[kapp_old]]&lt;$F$1),$F$1,Table5[[#This Row],[kapp_old]])</f>
        <v>'RXN-FACOAL40o_x_FWD-rt6908'	27141.27779288</v>
      </c>
      <c r="M913" s="1">
        <f>_xlfn.XLOOKUP(Table5[[#This Row],[rxn]],Table3[name],Table3[flux],$F$1)</f>
        <v>27141.277792879999</v>
      </c>
      <c r="N913" s="1">
        <f>IFERROR(Table5[[#This Row],[min flux]]/Table5[[#This Row],[associated enzload]],"")</f>
        <v>116997240838.82756</v>
      </c>
      <c r="O913" s="1">
        <f>_xlfn.NUMBERVALUE(IF(Table5[[#This Row],[flux/enzload]]="","",ABS($N$1-Table5[[#This Row],[flux/enzload]])))</f>
        <v>1282919076820.1299</v>
      </c>
      <c r="P913" s="1">
        <f>Table5[[#This Row],[kapp_old]]+IFERROR(((Table5[[#This Row],[kapp_slack_ub]]-Table5[[#This Row],[kapp_slack_lb]])/Table5[[#This Row],[associated enzload]]),0)</f>
        <v>27141.277792879999</v>
      </c>
      <c r="Q913" s="1" t="str">
        <f>"'"&amp;Table5[[#This Row],[rxn]]&amp;"'"&amp;CHAR(9)&amp;Table5[[#This Row],[kapp + (slack_ub - slack_lb)/enzload]]</f>
        <v>'RXN-FACOAL40o_x_FWD-rt6908'	27141.27779288</v>
      </c>
      <c r="R913" s="1">
        <f>_xlfn.XLOOKUP(Table5[[#This Row],[rxn]],Table38[name],Table38[flux],0)</f>
        <v>0</v>
      </c>
      <c r="S913" s="1">
        <f>_xlfn.XLOOKUP(SUBSTITUTE(Table5[[#This Row],[rxn]],"RXN-","ENZLOAD-"),Table38[name],Table38[flux],0)</f>
        <v>0</v>
      </c>
      <c r="T913" s="1" t="b">
        <f>AND(Table5[[#This Row],[ENZLOAD flux in kapp-slack.gms]]=0,Table5[[#This Row],[flux in kapp-slack.gms]]&lt;&gt;0,NOT(Table5[[#This Row],[spont or unknown?]]))</f>
        <v>0</v>
      </c>
      <c r="U913" s="1" t="b">
        <f>OR(_xlfn.TEXTAFTER(Table5[[#This Row],[rxn]],"-",-1)="SPONT",_xlfn.TEXTAFTER(Table5[[#This Row],[rxn]],"-",-1)="UNKNOWN")</f>
        <v>0</v>
      </c>
      <c r="V913" s="1">
        <f>_xlfn.XLOOKUP(SUBSTITUTE(Table5[[#This Row],[rxn]],"RXN-","ENZLOAD-"),Table4[rxn],Table4[ub],0)</f>
        <v>0.58140329999999996</v>
      </c>
      <c r="W913" s="1" t="b">
        <f>AND(Table5[[#This Row],[FVA ENZLOAD flux UB]]=0,Table5[[#This Row],[ENZ not made when it should be?]])</f>
        <v>0</v>
      </c>
    </row>
    <row r="914" spans="1:23" hidden="1">
      <c r="A914" s="1" t="s">
        <v>5392</v>
      </c>
      <c r="B914" s="1" t="str">
        <f>_xlfn.TEXTBEFORE(Table38[[#This Row],[all fluxes from kapp-slack]]," ",,,,"")</f>
        <v>ENZLOAD-GLNS_c_FWD-rt3476</v>
      </c>
      <c r="C914" s="1">
        <f>_xlfn.NUMBERVALUE(IFERROR(_xlfn.TEXTAFTER(Table38[[#This Row],[all fluxes from kapp-slack]]," ",-1,,,""),""))</f>
        <v>9.9000443000000005E-8</v>
      </c>
      <c r="F914" s="1" t="s">
        <v>7941</v>
      </c>
      <c r="G914" s="1" t="str">
        <f>_xlfn.TEXTBEFORE(Table5[[#This Row],[rxn     kapp_old        kapp_slack_ub   kapp_slack_lb]]," ")</f>
        <v>RXN-FACOAL80_x_FWD-rt4187</v>
      </c>
      <c r="H91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91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914" s="1">
        <f>_xlfn.NUMBERVALUE(_xlfn.TEXTAFTER(Table5[[#This Row],[rxn     kapp_old        kapp_slack_ub   kapp_slack_lb]]," ",-1))</f>
        <v>0</v>
      </c>
      <c r="K914" s="1">
        <f>_xlfn.XLOOKUP(SUBSTITUTE(Table5[[#This Row],[rxn]],"RXN-","ENZLOAD-"),ENZLOAD[name],ENZLOAD[flux],0)</f>
        <v>1.4729517051999999E-7</v>
      </c>
      <c r="L914" s="1" t="str">
        <f>"'"&amp;Table5[[#This Row],[rxn]]&amp;"'"&amp;CHAR(9)&amp;IF(AND(Table5[[#This Row],[kapp_slack_ub]]&lt;&gt;0,Table5[[#This Row],[kapp_old]]&lt;$F$1),$F$1,Table5[[#This Row],[kapp_old]])</f>
        <v>'RXN-FACOAL80_x_FWD-rt4187'	27141.27779288</v>
      </c>
      <c r="M914" s="1">
        <f>_xlfn.XLOOKUP(Table5[[#This Row],[rxn]],Table3[name],Table3[flux],$F$1)</f>
        <v>27141.277792879999</v>
      </c>
      <c r="N914" s="1">
        <f>IFERROR(Table5[[#This Row],[min flux]]/Table5[[#This Row],[associated enzload]],"")</f>
        <v>184264546468.58032</v>
      </c>
      <c r="O914" s="1">
        <f>_xlfn.NUMBERVALUE(IF(Table5[[#This Row],[flux/enzload]]="","",ABS($N$1-Table5[[#This Row],[flux/enzload]])))</f>
        <v>1215651771190.3701</v>
      </c>
      <c r="P914" s="1">
        <f>Table5[[#This Row],[kapp_old]]+IFERROR(((Table5[[#This Row],[kapp_slack_ub]]-Table5[[#This Row],[kapp_slack_lb]])/Table5[[#This Row],[associated enzload]]),0)</f>
        <v>27141.277792879999</v>
      </c>
      <c r="Q914" s="1" t="str">
        <f>"'"&amp;Table5[[#This Row],[rxn]]&amp;"'"&amp;CHAR(9)&amp;Table5[[#This Row],[kapp + (slack_ub - slack_lb)/enzload]]</f>
        <v>'RXN-FACOAL80_x_FWD-rt4187'	27141.27779288</v>
      </c>
      <c r="R914" s="1">
        <f>_xlfn.XLOOKUP(Table5[[#This Row],[rxn]],Table38[name],Table38[flux],0)</f>
        <v>0</v>
      </c>
      <c r="S914" s="1">
        <f>_xlfn.XLOOKUP(SUBSTITUTE(Table5[[#This Row],[rxn]],"RXN-","ENZLOAD-"),Table38[name],Table38[flux],0)</f>
        <v>0</v>
      </c>
      <c r="T914" s="1" t="b">
        <f>AND(Table5[[#This Row],[ENZLOAD flux in kapp-slack.gms]]=0,Table5[[#This Row],[flux in kapp-slack.gms]]&lt;&gt;0,NOT(Table5[[#This Row],[spont or unknown?]]))</f>
        <v>0</v>
      </c>
      <c r="U914" s="1" t="b">
        <f>OR(_xlfn.TEXTAFTER(Table5[[#This Row],[rxn]],"-",-1)="SPONT",_xlfn.TEXTAFTER(Table5[[#This Row],[rxn]],"-",-1)="UNKNOWN")</f>
        <v>0</v>
      </c>
      <c r="V914" s="1">
        <f>_xlfn.XLOOKUP(SUBSTITUTE(Table5[[#This Row],[rxn]],"RXN-","ENZLOAD-"),Table4[rxn],Table4[ub],0)</f>
        <v>0.53170788999999996</v>
      </c>
      <c r="W914" s="1" t="b">
        <f>AND(Table5[[#This Row],[FVA ENZLOAD flux UB]]=0,Table5[[#This Row],[ENZ not made when it should be?]])</f>
        <v>0</v>
      </c>
    </row>
    <row r="915" spans="1:23" hidden="1">
      <c r="A915" s="1" t="s">
        <v>5393</v>
      </c>
      <c r="B915" s="1" t="str">
        <f>_xlfn.TEXTBEFORE(Table38[[#This Row],[all fluxes from kapp-slack]]," ",,,,"")</f>
        <v>ENZLOAD-GLU5K_c_FWD-rt6820</v>
      </c>
      <c r="C915" s="1">
        <f>_xlfn.NUMBERVALUE(IFERROR(_xlfn.TEXTAFTER(Table38[[#This Row],[all fluxes from kapp-slack]]," ",-1,,,""),""))</f>
        <v>3.8089649400000002E-7</v>
      </c>
      <c r="F915" s="1" t="s">
        <v>7942</v>
      </c>
      <c r="G915" s="1" t="str">
        <f>_xlfn.TEXTBEFORE(Table5[[#This Row],[rxn     kapp_old        kapp_slack_ub   kapp_slack_lb]]," ")</f>
        <v>RXN-FACOAL80_x_FWD-rt7761</v>
      </c>
      <c r="H91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91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915" s="1">
        <f>_xlfn.NUMBERVALUE(_xlfn.TEXTAFTER(Table5[[#This Row],[rxn     kapp_old        kapp_slack_ub   kapp_slack_lb]]," ",-1))</f>
        <v>0</v>
      </c>
      <c r="K915" s="1">
        <f>_xlfn.XLOOKUP(SUBSTITUTE(Table5[[#This Row],[rxn]],"RXN-","ENZLOAD-"),ENZLOAD[name],ENZLOAD[flux],0)</f>
        <v>3.6338751100000002E-9</v>
      </c>
      <c r="L915" s="1" t="str">
        <f>"'"&amp;Table5[[#This Row],[rxn]]&amp;"'"&amp;CHAR(9)&amp;IF(AND(Table5[[#This Row],[kapp_slack_ub]]&lt;&gt;0,Table5[[#This Row],[kapp_old]]&lt;$F$1),$F$1,Table5[[#This Row],[kapp_old]])</f>
        <v>'RXN-FACOAL80_x_FWD-rt7761'	27141.27779288</v>
      </c>
      <c r="M915" s="1">
        <f>_xlfn.XLOOKUP(Table5[[#This Row],[rxn]],Table3[name],Table3[flux],$F$1)</f>
        <v>27141.277792879999</v>
      </c>
      <c r="N915" s="1">
        <f>IFERROR(Table5[[#This Row],[min flux]]/Table5[[#This Row],[associated enzload]],"")</f>
        <v>7468962738480.0234</v>
      </c>
      <c r="O915" s="1">
        <f>_xlfn.NUMBERVALUE(IF(Table5[[#This Row],[flux/enzload]]="","",ABS($N$1-Table5[[#This Row],[flux/enzload]])))</f>
        <v>6069046420821.0703</v>
      </c>
      <c r="P915" s="1">
        <f>Table5[[#This Row],[kapp_old]]+IFERROR(((Table5[[#This Row],[kapp_slack_ub]]-Table5[[#This Row],[kapp_slack_lb]])/Table5[[#This Row],[associated enzload]]),0)</f>
        <v>27141.277792879999</v>
      </c>
      <c r="Q915" s="1" t="str">
        <f>"'"&amp;Table5[[#This Row],[rxn]]&amp;"'"&amp;CHAR(9)&amp;Table5[[#This Row],[kapp + (slack_ub - slack_lb)/enzload]]</f>
        <v>'RXN-FACOAL80_x_FWD-rt7761'	27141.27779288</v>
      </c>
      <c r="R915" s="1">
        <f>_xlfn.XLOOKUP(Table5[[#This Row],[rxn]],Table38[name],Table38[flux],0)</f>
        <v>0</v>
      </c>
      <c r="S915" s="1">
        <f>_xlfn.XLOOKUP(SUBSTITUTE(Table5[[#This Row],[rxn]],"RXN-","ENZLOAD-"),Table38[name],Table38[flux],0)</f>
        <v>0</v>
      </c>
      <c r="T915" s="1" t="b">
        <f>AND(Table5[[#This Row],[ENZLOAD flux in kapp-slack.gms]]=0,Table5[[#This Row],[flux in kapp-slack.gms]]&lt;&gt;0,NOT(Table5[[#This Row],[spont or unknown?]]))</f>
        <v>0</v>
      </c>
      <c r="U915" s="1" t="b">
        <f>OR(_xlfn.TEXTAFTER(Table5[[#This Row],[rxn]],"-",-1)="SPONT",_xlfn.TEXTAFTER(Table5[[#This Row],[rxn]],"-",-1)="UNKNOWN")</f>
        <v>0</v>
      </c>
      <c r="V915" s="1">
        <f>_xlfn.XLOOKUP(SUBSTITUTE(Table5[[#This Row],[rxn]],"RXN-","ENZLOAD-"),Table4[rxn],Table4[ub],0)</f>
        <v>0.63751566000000004</v>
      </c>
      <c r="W915" s="1" t="b">
        <f>AND(Table5[[#This Row],[FVA ENZLOAD flux UB]]=0,Table5[[#This Row],[ENZ not made when it should be?]])</f>
        <v>0</v>
      </c>
    </row>
    <row r="916" spans="1:23" hidden="1">
      <c r="A916" s="1" t="s">
        <v>5394</v>
      </c>
      <c r="B916" s="1" t="str">
        <f>_xlfn.TEXTBEFORE(Table38[[#This Row],[all fluxes from kapp-slack]]," ",,,,"")</f>
        <v>ENZLOAD-GLUDxi_c_FWD-rt1488</v>
      </c>
      <c r="C916" s="1">
        <f>_xlfn.NUMBERVALUE(IFERROR(_xlfn.TEXTAFTER(Table38[[#This Row],[all fluxes from kapp-slack]]," ",-1,,,""),""))</f>
        <v>1.8371615839999999E-6</v>
      </c>
      <c r="F916" s="1" t="s">
        <v>7943</v>
      </c>
      <c r="G916" s="1" t="str">
        <f>_xlfn.TEXTBEFORE(Table5[[#This Row],[rxn     kapp_old        kapp_slack_ub   kapp_slack_lb]]," ")</f>
        <v>RXN-FADH2t_c_m_FWD-rt5791</v>
      </c>
      <c r="H91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91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916" s="1">
        <f>_xlfn.NUMBERVALUE(_xlfn.TEXTAFTER(Table5[[#This Row],[rxn     kapp_old        kapp_slack_ub   kapp_slack_lb]]," ",-1))</f>
        <v>0</v>
      </c>
      <c r="K916" s="1">
        <f>_xlfn.XLOOKUP(SUBSTITUTE(Table5[[#This Row],[rxn]],"RXN-","ENZLOAD-"),ENZLOAD[name],ENZLOAD[flux],0)</f>
        <v>6.4638677240000003E-8</v>
      </c>
      <c r="L916" s="1" t="str">
        <f>"'"&amp;Table5[[#This Row],[rxn]]&amp;"'"&amp;CHAR(9)&amp;IF(AND(Table5[[#This Row],[kapp_slack_ub]]&lt;&gt;0,Table5[[#This Row],[kapp_old]]&lt;$F$1),$F$1,Table5[[#This Row],[kapp_old]])</f>
        <v>'RXN-FADH2t_c_m_FWD-rt5791'	27141.27779288</v>
      </c>
      <c r="M916" s="1">
        <f>_xlfn.XLOOKUP(Table5[[#This Row],[rxn]],Table3[name],Table3[flux],$F$1)</f>
        <v>27141.277792879999</v>
      </c>
      <c r="N916" s="1">
        <f>IFERROR(Table5[[#This Row],[min flux]]/Table5[[#This Row],[associated enzload]],"")</f>
        <v>419892221681.85565</v>
      </c>
      <c r="O916" s="1">
        <f>_xlfn.NUMBERVALUE(IF(Table5[[#This Row],[flux/enzload]]="","",ABS($N$1-Table5[[#This Row],[flux/enzload]])))</f>
        <v>980024095977.09802</v>
      </c>
      <c r="P916" s="1">
        <f>Table5[[#This Row],[kapp_old]]+IFERROR(((Table5[[#This Row],[kapp_slack_ub]]-Table5[[#This Row],[kapp_slack_lb]])/Table5[[#This Row],[associated enzload]]),0)</f>
        <v>27141.277792879999</v>
      </c>
      <c r="Q916" s="1" t="str">
        <f>"'"&amp;Table5[[#This Row],[rxn]]&amp;"'"&amp;CHAR(9)&amp;Table5[[#This Row],[kapp + (slack_ub - slack_lb)/enzload]]</f>
        <v>'RXN-FADH2t_c_m_FWD-rt5791'	27141.27779288</v>
      </c>
      <c r="R916" s="1">
        <f>_xlfn.XLOOKUP(Table5[[#This Row],[rxn]],Table38[name],Table38[flux],0)</f>
        <v>0</v>
      </c>
      <c r="S916" s="1">
        <f>_xlfn.XLOOKUP(SUBSTITUTE(Table5[[#This Row],[rxn]],"RXN-","ENZLOAD-"),Table38[name],Table38[flux],0)</f>
        <v>0</v>
      </c>
      <c r="T916" s="1" t="b">
        <f>AND(Table5[[#This Row],[ENZLOAD flux in kapp-slack.gms]]=0,Table5[[#This Row],[flux in kapp-slack.gms]]&lt;&gt;0,NOT(Table5[[#This Row],[spont or unknown?]]))</f>
        <v>0</v>
      </c>
      <c r="U916" s="1" t="b">
        <f>OR(_xlfn.TEXTAFTER(Table5[[#This Row],[rxn]],"-",-1)="SPONT",_xlfn.TEXTAFTER(Table5[[#This Row],[rxn]],"-",-1)="UNKNOWN")</f>
        <v>0</v>
      </c>
      <c r="V916" s="1">
        <f>_xlfn.XLOOKUP(SUBSTITUTE(Table5[[#This Row],[rxn]],"RXN-","ENZLOAD-"),Table4[rxn],Table4[ub],0)</f>
        <v>1.1895112299999999</v>
      </c>
      <c r="W916" s="1" t="b">
        <f>AND(Table5[[#This Row],[FVA ENZLOAD flux UB]]=0,Table5[[#This Row],[ENZ not made when it should be?]])</f>
        <v>0</v>
      </c>
    </row>
    <row r="917" spans="1:23" hidden="1">
      <c r="A917" s="1" t="s">
        <v>5395</v>
      </c>
      <c r="B917" s="1" t="str">
        <f>_xlfn.TEXTBEFORE(Table38[[#This Row],[all fluxes from kapp-slack]]," ",,,,"")</f>
        <v>ENZLOAD-GLUDy_c_FWD-rt3880</v>
      </c>
      <c r="C917" s="1">
        <f>_xlfn.NUMBERVALUE(IFERROR(_xlfn.TEXTAFTER(Table38[[#This Row],[all fluxes from kapp-slack]]," ",-1,,,""),""))</f>
        <v>4.3933459099999998E-6</v>
      </c>
      <c r="F917" s="1" t="s">
        <v>7944</v>
      </c>
      <c r="G917" s="1" t="str">
        <f>_xlfn.TEXTBEFORE(Table5[[#This Row],[rxn     kapp_old        kapp_slack_ub   kapp_slack_lb]]," ")</f>
        <v>RXN-FADt_c_m_FWD-rt5791</v>
      </c>
      <c r="H917" s="1">
        <f>_xlfn.NUMBERVALUE(_xlfn.TEXTBEFORE(TRIM(_xlfn.TEXTAFTER(_xlfn.TEXTBEFORE(Table5[[#This Row],[rxn     kapp_old        kapp_slack_ub   kapp_slack_lb]],Table5[[#This Row],[kapp_slack_lb]],-1),Table5[[#This Row],[rxn]]))," "))</f>
        <v>0.173728623833144</v>
      </c>
      <c r="I91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917" s="1">
        <f>_xlfn.NUMBERVALUE(_xlfn.TEXTAFTER(Table5[[#This Row],[rxn     kapp_old        kapp_slack_ub   kapp_slack_lb]]," ",-1))</f>
        <v>0</v>
      </c>
      <c r="K917" s="1">
        <f>_xlfn.XLOOKUP(SUBSTITUTE(Table5[[#This Row],[rxn]],"RXN-","ENZLOAD-"),ENZLOAD[name],ENZLOAD[flux],0)</f>
        <v>6.4638677240000003E-8</v>
      </c>
      <c r="L917" s="1" t="str">
        <f>"'"&amp;Table5[[#This Row],[rxn]]&amp;"'"&amp;CHAR(9)&amp;IF(AND(Table5[[#This Row],[kapp_slack_ub]]&lt;&gt;0,Table5[[#This Row],[kapp_old]]&lt;$F$1),$F$1,Table5[[#This Row],[kapp_old]])</f>
        <v>'RXN-FADt_c_m_FWD-rt5791'	0.173728623833144</v>
      </c>
      <c r="M917" s="1">
        <f>_xlfn.XLOOKUP(Table5[[#This Row],[rxn]],Table3[name],Table3[flux],$F$1)</f>
        <v>27141.277792879999</v>
      </c>
      <c r="N917" s="1">
        <f>IFERROR(Table5[[#This Row],[min flux]]/Table5[[#This Row],[associated enzload]],"")</f>
        <v>419892221681.85565</v>
      </c>
      <c r="O917" s="1">
        <f>_xlfn.NUMBERVALUE(IF(Table5[[#This Row],[flux/enzload]]="","",ABS($N$1-Table5[[#This Row],[flux/enzload]])))</f>
        <v>980024095977.09802</v>
      </c>
      <c r="P917" s="1">
        <f>Table5[[#This Row],[kapp_old]]+IFERROR(((Table5[[#This Row],[kapp_slack_ub]]-Table5[[#This Row],[kapp_slack_lb]])/Table5[[#This Row],[associated enzload]]),0)</f>
        <v>0.173728623833144</v>
      </c>
      <c r="Q917" s="1" t="str">
        <f>"'"&amp;Table5[[#This Row],[rxn]]&amp;"'"&amp;CHAR(9)&amp;Table5[[#This Row],[kapp + (slack_ub - slack_lb)/enzload]]</f>
        <v>'RXN-FADt_c_m_FWD-rt5791'	0.173728623833144</v>
      </c>
      <c r="R917" s="1">
        <f>_xlfn.XLOOKUP(Table5[[#This Row],[rxn]],Table38[name],Table38[flux],0)</f>
        <v>0</v>
      </c>
      <c r="S917" s="1">
        <f>_xlfn.XLOOKUP(SUBSTITUTE(Table5[[#This Row],[rxn]],"RXN-","ENZLOAD-"),Table38[name],Table38[flux],0)</f>
        <v>0</v>
      </c>
      <c r="T917" s="1" t="b">
        <f>AND(Table5[[#This Row],[ENZLOAD flux in kapp-slack.gms]]=0,Table5[[#This Row],[flux in kapp-slack.gms]]&lt;&gt;0,NOT(Table5[[#This Row],[spont or unknown?]]))</f>
        <v>0</v>
      </c>
      <c r="U917" s="1" t="b">
        <f>OR(_xlfn.TEXTAFTER(Table5[[#This Row],[rxn]],"-",-1)="SPONT",_xlfn.TEXTAFTER(Table5[[#This Row],[rxn]],"-",-1)="UNKNOWN")</f>
        <v>0</v>
      </c>
      <c r="V917" s="1">
        <f>_xlfn.XLOOKUP(SUBSTITUTE(Table5[[#This Row],[rxn]],"RXN-","ENZLOAD-"),Table4[rxn],Table4[ub],0)</f>
        <v>1.1895112299999999</v>
      </c>
      <c r="W917" s="1" t="b">
        <f>AND(Table5[[#This Row],[FVA ENZLOAD flux UB]]=0,Table5[[#This Row],[ENZ not made when it should be?]])</f>
        <v>0</v>
      </c>
    </row>
    <row r="918" spans="1:23" hidden="1">
      <c r="A918" s="1" t="s">
        <v>5396</v>
      </c>
      <c r="B918" s="1" t="str">
        <f>_xlfn.TEXTBEFORE(Table38[[#This Row],[all fluxes from kapp-slack]]," ",,,,"")</f>
        <v>ENZLOAD-GLUPRT_c_FWD-rt6932</v>
      </c>
      <c r="C918" s="1">
        <f>_xlfn.NUMBERVALUE(IFERROR(_xlfn.TEXTAFTER(Table38[[#This Row],[all fluxes from kapp-slack]]," ",-1,,,""),""))</f>
        <v>7.8497581200000003E-7</v>
      </c>
      <c r="F918" s="1" t="s">
        <v>7945</v>
      </c>
      <c r="G918" s="1" t="str">
        <f>_xlfn.TEXTBEFORE(Table5[[#This Row],[rxn     kapp_old        kapp_slack_ub   kapp_slack_lb]]," ")</f>
        <v>RXN-FALDH_c_FWD-rt5740</v>
      </c>
      <c r="H91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91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918" s="1">
        <f>_xlfn.NUMBERVALUE(_xlfn.TEXTAFTER(Table5[[#This Row],[rxn     kapp_old        kapp_slack_ub   kapp_slack_lb]]," ",-1))</f>
        <v>0</v>
      </c>
      <c r="K918" s="1">
        <f>_xlfn.XLOOKUP(SUBSTITUTE(Table5[[#This Row],[rxn]],"RXN-","ENZLOAD-"),ENZLOAD[name],ENZLOAD[flux],0)</f>
        <v>3.7290204630299998E-6</v>
      </c>
      <c r="L918" s="1" t="str">
        <f>"'"&amp;Table5[[#This Row],[rxn]]&amp;"'"&amp;CHAR(9)&amp;IF(AND(Table5[[#This Row],[kapp_slack_ub]]&lt;&gt;0,Table5[[#This Row],[kapp_old]]&lt;$F$1),$F$1,Table5[[#This Row],[kapp_old]])</f>
        <v>'RXN-FALDH_c_FWD-rt5740'	27141.27779288</v>
      </c>
      <c r="M918" s="1">
        <f>_xlfn.XLOOKUP(Table5[[#This Row],[rxn]],Table3[name],Table3[flux],$F$1)</f>
        <v>27141.277792879999</v>
      </c>
      <c r="N918" s="1">
        <f>IFERROR(Table5[[#This Row],[min flux]]/Table5[[#This Row],[associated enzload]],"")</f>
        <v>7278393364.1454115</v>
      </c>
      <c r="O918" s="1">
        <f>_xlfn.NUMBERVALUE(IF(Table5[[#This Row],[flux/enzload]]="","",ABS($N$1-Table5[[#This Row],[flux/enzload]])))</f>
        <v>1392637924294.8101</v>
      </c>
      <c r="P918" s="1">
        <f>Table5[[#This Row],[kapp_old]]+IFERROR(((Table5[[#This Row],[kapp_slack_ub]]-Table5[[#This Row],[kapp_slack_lb]])/Table5[[#This Row],[associated enzload]]),0)</f>
        <v>27141.277792879999</v>
      </c>
      <c r="Q918" s="1" t="str">
        <f>"'"&amp;Table5[[#This Row],[rxn]]&amp;"'"&amp;CHAR(9)&amp;Table5[[#This Row],[kapp + (slack_ub - slack_lb)/enzload]]</f>
        <v>'RXN-FALDH_c_FWD-rt5740'	27141.27779288</v>
      </c>
      <c r="R918" s="1">
        <f>_xlfn.XLOOKUP(Table5[[#This Row],[rxn]],Table38[name],Table38[flux],0)</f>
        <v>0</v>
      </c>
      <c r="S918" s="1">
        <f>_xlfn.XLOOKUP(SUBSTITUTE(Table5[[#This Row],[rxn]],"RXN-","ENZLOAD-"),Table38[name],Table38[flux],0)</f>
        <v>0</v>
      </c>
      <c r="T918" s="1" t="b">
        <f>AND(Table5[[#This Row],[ENZLOAD flux in kapp-slack.gms]]=0,Table5[[#This Row],[flux in kapp-slack.gms]]&lt;&gt;0,NOT(Table5[[#This Row],[spont or unknown?]]))</f>
        <v>0</v>
      </c>
      <c r="U918" s="1" t="b">
        <f>OR(_xlfn.TEXTAFTER(Table5[[#This Row],[rxn]],"-",-1)="SPONT",_xlfn.TEXTAFTER(Table5[[#This Row],[rxn]],"-",-1)="UNKNOWN")</f>
        <v>0</v>
      </c>
      <c r="V918" s="1">
        <f>_xlfn.XLOOKUP(SUBSTITUTE(Table5[[#This Row],[rxn]],"RXN-","ENZLOAD-"),Table4[rxn],Table4[ub],0)</f>
        <v>1.05744774</v>
      </c>
      <c r="W918" s="1" t="b">
        <f>AND(Table5[[#This Row],[FVA ENZLOAD flux UB]]=0,Table5[[#This Row],[ENZ not made when it should be?]])</f>
        <v>0</v>
      </c>
    </row>
    <row r="919" spans="1:23" hidden="1">
      <c r="A919" s="1" t="s">
        <v>5397</v>
      </c>
      <c r="B919" s="1" t="str">
        <f>_xlfn.TEXTBEFORE(Table38[[#This Row],[all fluxes from kapp-slack]]," ",,,,"")</f>
        <v>ENZLOAD-GLYCL_m_FWD-GCV123LPD1</v>
      </c>
      <c r="C919" s="1">
        <f>_xlfn.NUMBERVALUE(IFERROR(_xlfn.TEXTAFTER(Table38[[#This Row],[all fluxes from kapp-slack]]," ",-1,,,""),""))</f>
        <v>1.08972327E-6</v>
      </c>
      <c r="F919" s="1" t="s">
        <v>7957</v>
      </c>
      <c r="G919" s="1" t="str">
        <f>_xlfn.TEXTBEFORE(Table5[[#This Row],[rxn     kapp_old        kapp_slack_ub   kapp_slack_lb]]," ")</f>
        <v>RXN-FBA_c_REV-rt7052</v>
      </c>
      <c r="H91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91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919" s="1">
        <f>_xlfn.NUMBERVALUE(_xlfn.TEXTAFTER(Table5[[#This Row],[rxn     kapp_old        kapp_slack_ub   kapp_slack_lb]]," ",-1))</f>
        <v>0</v>
      </c>
      <c r="K919" s="1">
        <f>_xlfn.XLOOKUP(SUBSTITUTE(Table5[[#This Row],[rxn]],"RXN-","ENZLOAD-"),ENZLOAD[name],ENZLOAD[flux],0)</f>
        <v>1.297704229631E-5</v>
      </c>
      <c r="L919" s="1" t="str">
        <f>"'"&amp;Table5[[#This Row],[rxn]]&amp;"'"&amp;CHAR(9)&amp;IF(AND(Table5[[#This Row],[kapp_slack_ub]]&lt;&gt;0,Table5[[#This Row],[kapp_old]]&lt;$F$1),$F$1,Table5[[#This Row],[kapp_old]])</f>
        <v>'RXN-FBA_c_REV-rt7052'	27141.27779288</v>
      </c>
      <c r="M919" s="1">
        <f>_xlfn.XLOOKUP(Table5[[#This Row],[rxn]],Table3[name],Table3[flux],$F$1)</f>
        <v>27141.277792879999</v>
      </c>
      <c r="N919" s="1">
        <f>IFERROR(Table5[[#This Row],[min flux]]/Table5[[#This Row],[associated enzload]],"")</f>
        <v>2091484112.72402</v>
      </c>
      <c r="O919" s="1">
        <f>_xlfn.NUMBERVALUE(IF(Table5[[#This Row],[flux/enzload]]="","",ABS($N$1-Table5[[#This Row],[flux/enzload]])))</f>
        <v>1397824833546.23</v>
      </c>
      <c r="P919" s="1">
        <f>Table5[[#This Row],[kapp_old]]+IFERROR(((Table5[[#This Row],[kapp_slack_ub]]-Table5[[#This Row],[kapp_slack_lb]])/Table5[[#This Row],[associated enzload]]),0)</f>
        <v>27141.277792879999</v>
      </c>
      <c r="Q919" s="1" t="str">
        <f>"'"&amp;Table5[[#This Row],[rxn]]&amp;"'"&amp;CHAR(9)&amp;Table5[[#This Row],[kapp + (slack_ub - slack_lb)/enzload]]</f>
        <v>'RXN-FBA_c_REV-rt7052'	27141.27779288</v>
      </c>
      <c r="R919" s="1">
        <f>_xlfn.XLOOKUP(Table5[[#This Row],[rxn]],Table38[name],Table38[flux],0)</f>
        <v>0</v>
      </c>
      <c r="S919" s="1">
        <f>_xlfn.XLOOKUP(SUBSTITUTE(Table5[[#This Row],[rxn]],"RXN-","ENZLOAD-"),Table38[name],Table38[flux],0)</f>
        <v>0</v>
      </c>
      <c r="T919" s="1" t="b">
        <f>AND(Table5[[#This Row],[ENZLOAD flux in kapp-slack.gms]]=0,Table5[[#This Row],[flux in kapp-slack.gms]]&lt;&gt;0,NOT(Table5[[#This Row],[spont or unknown?]]))</f>
        <v>0</v>
      </c>
      <c r="U919" s="1" t="b">
        <f>OR(_xlfn.TEXTAFTER(Table5[[#This Row],[rxn]],"-",-1)="SPONT",_xlfn.TEXTAFTER(Table5[[#This Row],[rxn]],"-",-1)="UNKNOWN")</f>
        <v>0</v>
      </c>
      <c r="V919" s="1">
        <f>_xlfn.XLOOKUP(SUBSTITUTE(Table5[[#This Row],[rxn]],"RXN-","ENZLOAD-"),Table4[rxn],Table4[ub],0)</f>
        <v>1.0980634899999999</v>
      </c>
      <c r="W919" s="1" t="b">
        <f>AND(Table5[[#This Row],[FVA ENZLOAD flux UB]]=0,Table5[[#This Row],[ENZ not made when it should be?]])</f>
        <v>0</v>
      </c>
    </row>
    <row r="920" spans="1:23" hidden="1">
      <c r="A920" s="1" t="s">
        <v>5398</v>
      </c>
      <c r="B920" s="1" t="str">
        <f>_xlfn.TEXTBEFORE(Table38[[#This Row],[all fluxes from kapp-slack]]," ",,,,"")</f>
        <v>ENZLOAD-GLYCtps_e_REV-rt2336</v>
      </c>
      <c r="C920" s="1">
        <f>_xlfn.NUMBERVALUE(IFERROR(_xlfn.TEXTAFTER(Table38[[#This Row],[all fluxes from kapp-slack]]," ",-1,,,""),""))</f>
        <v>1.4245187E-8</v>
      </c>
      <c r="F920" s="1" t="s">
        <v>7958</v>
      </c>
      <c r="G920" s="1" t="str">
        <f>_xlfn.TEXTBEFORE(Table5[[#This Row],[rxn     kapp_old        kapp_slack_ub   kapp_slack_lb]]," ")</f>
        <v>RXN-FBA2_c_FWD-rt7052</v>
      </c>
      <c r="H92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92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920" s="1">
        <f>_xlfn.NUMBERVALUE(_xlfn.TEXTAFTER(Table5[[#This Row],[rxn     kapp_old        kapp_slack_ub   kapp_slack_lb]]," ",-1))</f>
        <v>0</v>
      </c>
      <c r="K920" s="1">
        <f>_xlfn.XLOOKUP(SUBSTITUTE(Table5[[#This Row],[rxn]],"RXN-","ENZLOAD-"),ENZLOAD[name],ENZLOAD[flux],0)</f>
        <v>1.297704229631E-5</v>
      </c>
      <c r="L920" s="1" t="str">
        <f>"'"&amp;Table5[[#This Row],[rxn]]&amp;"'"&amp;CHAR(9)&amp;IF(AND(Table5[[#This Row],[kapp_slack_ub]]&lt;&gt;0,Table5[[#This Row],[kapp_old]]&lt;$F$1),$F$1,Table5[[#This Row],[kapp_old]])</f>
        <v>'RXN-FBA2_c_FWD-rt7052'	27141.27779288</v>
      </c>
      <c r="M920" s="1">
        <f>_xlfn.XLOOKUP(Table5[[#This Row],[rxn]],Table3[name],Table3[flux],$F$1)</f>
        <v>27141.277792879999</v>
      </c>
      <c r="N920" s="1">
        <f>IFERROR(Table5[[#This Row],[min flux]]/Table5[[#This Row],[associated enzload]],"")</f>
        <v>2091484112.72402</v>
      </c>
      <c r="O920" s="1">
        <f>_xlfn.NUMBERVALUE(IF(Table5[[#This Row],[flux/enzload]]="","",ABS($N$1-Table5[[#This Row],[flux/enzload]])))</f>
        <v>1397824833546.23</v>
      </c>
      <c r="P920" s="1">
        <f>Table5[[#This Row],[kapp_old]]+IFERROR(((Table5[[#This Row],[kapp_slack_ub]]-Table5[[#This Row],[kapp_slack_lb]])/Table5[[#This Row],[associated enzload]]),0)</f>
        <v>27141.277792879999</v>
      </c>
      <c r="Q920" s="1" t="str">
        <f>"'"&amp;Table5[[#This Row],[rxn]]&amp;"'"&amp;CHAR(9)&amp;Table5[[#This Row],[kapp + (slack_ub - slack_lb)/enzload]]</f>
        <v>'RXN-FBA2_c_FWD-rt7052'	27141.27779288</v>
      </c>
      <c r="R920" s="1">
        <f>_xlfn.XLOOKUP(Table5[[#This Row],[rxn]],Table38[name],Table38[flux],0)</f>
        <v>0</v>
      </c>
      <c r="S920" s="1">
        <f>_xlfn.XLOOKUP(SUBSTITUTE(Table5[[#This Row],[rxn]],"RXN-","ENZLOAD-"),Table38[name],Table38[flux],0)</f>
        <v>0</v>
      </c>
      <c r="T920" s="1" t="b">
        <f>AND(Table5[[#This Row],[ENZLOAD flux in kapp-slack.gms]]=0,Table5[[#This Row],[flux in kapp-slack.gms]]&lt;&gt;0,NOT(Table5[[#This Row],[spont or unknown?]]))</f>
        <v>0</v>
      </c>
      <c r="U920" s="1" t="b">
        <f>OR(_xlfn.TEXTAFTER(Table5[[#This Row],[rxn]],"-",-1)="SPONT",_xlfn.TEXTAFTER(Table5[[#This Row],[rxn]],"-",-1)="UNKNOWN")</f>
        <v>0</v>
      </c>
      <c r="V920" s="1">
        <f>_xlfn.XLOOKUP(SUBSTITUTE(Table5[[#This Row],[rxn]],"RXN-","ENZLOAD-"),Table4[rxn],Table4[ub],0)</f>
        <v>1.0980634899999999</v>
      </c>
      <c r="W920" s="1" t="b">
        <f>AND(Table5[[#This Row],[FVA ENZLOAD flux UB]]=0,Table5[[#This Row],[ENZ not made when it should be?]])</f>
        <v>0</v>
      </c>
    </row>
    <row r="921" spans="1:23" hidden="1">
      <c r="A921" s="1" t="s">
        <v>5399</v>
      </c>
      <c r="B921" s="1" t="str">
        <f>_xlfn.TEXTBEFORE(Table38[[#This Row],[all fluxes from kapp-slack]]," ",,,,"")</f>
        <v>ENZLOAD-GLYt_c_m_FWD-rt4150</v>
      </c>
      <c r="C921" s="1">
        <f>_xlfn.NUMBERVALUE(IFERROR(_xlfn.TEXTAFTER(Table38[[#This Row],[all fluxes from kapp-slack]]," ",-1,,,""),""))</f>
        <v>1.2384309499999999E-6</v>
      </c>
      <c r="F921" s="1" t="s">
        <v>7959</v>
      </c>
      <c r="G921" s="1" t="str">
        <f>_xlfn.TEXTBEFORE(Table5[[#This Row],[rxn     kapp_old        kapp_slack_ub   kapp_slack_lb]]," ")</f>
        <v>RXN-FBA2_c_REV-rt7052</v>
      </c>
      <c r="H92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92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921" s="1">
        <f>_xlfn.NUMBERVALUE(_xlfn.TEXTAFTER(Table5[[#This Row],[rxn     kapp_old        kapp_slack_ub   kapp_slack_lb]]," ",-1))</f>
        <v>0</v>
      </c>
      <c r="K921" s="1">
        <f>_xlfn.XLOOKUP(SUBSTITUTE(Table5[[#This Row],[rxn]],"RXN-","ENZLOAD-"),ENZLOAD[name],ENZLOAD[flux],0)</f>
        <v>1.297704229631E-5</v>
      </c>
      <c r="L921" s="1" t="str">
        <f>"'"&amp;Table5[[#This Row],[rxn]]&amp;"'"&amp;CHAR(9)&amp;IF(AND(Table5[[#This Row],[kapp_slack_ub]]&lt;&gt;0,Table5[[#This Row],[kapp_old]]&lt;$F$1),$F$1,Table5[[#This Row],[kapp_old]])</f>
        <v>'RXN-FBA2_c_REV-rt7052'	27141.27779288</v>
      </c>
      <c r="M921" s="1">
        <f>_xlfn.XLOOKUP(Table5[[#This Row],[rxn]],Table3[name],Table3[flux],$F$1)</f>
        <v>27141.277792879999</v>
      </c>
      <c r="N921" s="1">
        <f>IFERROR(Table5[[#This Row],[min flux]]/Table5[[#This Row],[associated enzload]],"")</f>
        <v>2091484112.72402</v>
      </c>
      <c r="O921" s="1">
        <f>_xlfn.NUMBERVALUE(IF(Table5[[#This Row],[flux/enzload]]="","",ABS($N$1-Table5[[#This Row],[flux/enzload]])))</f>
        <v>1397824833546.23</v>
      </c>
      <c r="P921" s="1">
        <f>Table5[[#This Row],[kapp_old]]+IFERROR(((Table5[[#This Row],[kapp_slack_ub]]-Table5[[#This Row],[kapp_slack_lb]])/Table5[[#This Row],[associated enzload]]),0)</f>
        <v>27141.277792879999</v>
      </c>
      <c r="Q921" s="1" t="str">
        <f>"'"&amp;Table5[[#This Row],[rxn]]&amp;"'"&amp;CHAR(9)&amp;Table5[[#This Row],[kapp + (slack_ub - slack_lb)/enzload]]</f>
        <v>'RXN-FBA2_c_REV-rt7052'	27141.27779288</v>
      </c>
      <c r="R921" s="1">
        <f>_xlfn.XLOOKUP(Table5[[#This Row],[rxn]],Table38[name],Table38[flux],0)</f>
        <v>0</v>
      </c>
      <c r="S921" s="1">
        <f>_xlfn.XLOOKUP(SUBSTITUTE(Table5[[#This Row],[rxn]],"RXN-","ENZLOAD-"),Table38[name],Table38[flux],0)</f>
        <v>0</v>
      </c>
      <c r="T921" s="1" t="b">
        <f>AND(Table5[[#This Row],[ENZLOAD flux in kapp-slack.gms]]=0,Table5[[#This Row],[flux in kapp-slack.gms]]&lt;&gt;0,NOT(Table5[[#This Row],[spont or unknown?]]))</f>
        <v>0</v>
      </c>
      <c r="U921" s="1" t="b">
        <f>OR(_xlfn.TEXTAFTER(Table5[[#This Row],[rxn]],"-",-1)="SPONT",_xlfn.TEXTAFTER(Table5[[#This Row],[rxn]],"-",-1)="UNKNOWN")</f>
        <v>0</v>
      </c>
      <c r="V921" s="1">
        <f>_xlfn.XLOOKUP(SUBSTITUTE(Table5[[#This Row],[rxn]],"RXN-","ENZLOAD-"),Table4[rxn],Table4[ub],0)</f>
        <v>1.0980634899999999</v>
      </c>
      <c r="W921" s="1" t="b">
        <f>AND(Table5[[#This Row],[FVA ENZLOAD flux UB]]=0,Table5[[#This Row],[ENZ not made when it should be?]])</f>
        <v>0</v>
      </c>
    </row>
    <row r="922" spans="1:23" hidden="1">
      <c r="A922" s="1" t="s">
        <v>5400</v>
      </c>
      <c r="B922" s="1" t="str">
        <f>_xlfn.TEXTBEFORE(Table38[[#This Row],[all fluxes from kapp-slack]]," ",,,,"")</f>
        <v>ENZLOAD-GLYtps_e_REV-rt4390</v>
      </c>
      <c r="C922" s="1">
        <f>_xlfn.NUMBERVALUE(IFERROR(_xlfn.TEXTAFTER(Table38[[#This Row],[all fluxes from kapp-slack]]," ",-1,,,""),""))</f>
        <v>2.5445062900000001E-7</v>
      </c>
      <c r="F922" s="1" t="s">
        <v>7960</v>
      </c>
      <c r="G922" s="1" t="str">
        <f>_xlfn.TEXTBEFORE(Table5[[#This Row],[rxn     kapp_old        kapp_slack_ub   kapp_slack_lb]]," ")</f>
        <v>RXN-FBA3_c_FWD-rt7052</v>
      </c>
      <c r="H92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92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922" s="1">
        <f>_xlfn.NUMBERVALUE(_xlfn.TEXTAFTER(Table5[[#This Row],[rxn     kapp_old        kapp_slack_ub   kapp_slack_lb]]," ",-1))</f>
        <v>0</v>
      </c>
      <c r="K922" s="1">
        <f>_xlfn.XLOOKUP(SUBSTITUTE(Table5[[#This Row],[rxn]],"RXN-","ENZLOAD-"),ENZLOAD[name],ENZLOAD[flux],0)</f>
        <v>1.297704229631E-5</v>
      </c>
      <c r="L922" s="1" t="str">
        <f>"'"&amp;Table5[[#This Row],[rxn]]&amp;"'"&amp;CHAR(9)&amp;IF(AND(Table5[[#This Row],[kapp_slack_ub]]&lt;&gt;0,Table5[[#This Row],[kapp_old]]&lt;$F$1),$F$1,Table5[[#This Row],[kapp_old]])</f>
        <v>'RXN-FBA3_c_FWD-rt7052'	27141.27779288</v>
      </c>
      <c r="M922" s="1">
        <f>_xlfn.XLOOKUP(Table5[[#This Row],[rxn]],Table3[name],Table3[flux],$F$1)</f>
        <v>27141.277792879999</v>
      </c>
      <c r="N922" s="1">
        <f>IFERROR(Table5[[#This Row],[min flux]]/Table5[[#This Row],[associated enzload]],"")</f>
        <v>2091484112.72402</v>
      </c>
      <c r="O922" s="1">
        <f>_xlfn.NUMBERVALUE(IF(Table5[[#This Row],[flux/enzload]]="","",ABS($N$1-Table5[[#This Row],[flux/enzload]])))</f>
        <v>1397824833546.23</v>
      </c>
      <c r="P922" s="1">
        <f>Table5[[#This Row],[kapp_old]]+IFERROR(((Table5[[#This Row],[kapp_slack_ub]]-Table5[[#This Row],[kapp_slack_lb]])/Table5[[#This Row],[associated enzload]]),0)</f>
        <v>27141.277792879999</v>
      </c>
      <c r="Q922" s="1" t="str">
        <f>"'"&amp;Table5[[#This Row],[rxn]]&amp;"'"&amp;CHAR(9)&amp;Table5[[#This Row],[kapp + (slack_ub - slack_lb)/enzload]]</f>
        <v>'RXN-FBA3_c_FWD-rt7052'	27141.27779288</v>
      </c>
      <c r="R922" s="1">
        <f>_xlfn.XLOOKUP(Table5[[#This Row],[rxn]],Table38[name],Table38[flux],0)</f>
        <v>0</v>
      </c>
      <c r="S922" s="1">
        <f>_xlfn.XLOOKUP(SUBSTITUTE(Table5[[#This Row],[rxn]],"RXN-","ENZLOAD-"),Table38[name],Table38[flux],0)</f>
        <v>0</v>
      </c>
      <c r="T922" s="1" t="b">
        <f>AND(Table5[[#This Row],[ENZLOAD flux in kapp-slack.gms]]=0,Table5[[#This Row],[flux in kapp-slack.gms]]&lt;&gt;0,NOT(Table5[[#This Row],[spont or unknown?]]))</f>
        <v>0</v>
      </c>
      <c r="U922" s="1" t="b">
        <f>OR(_xlfn.TEXTAFTER(Table5[[#This Row],[rxn]],"-",-1)="SPONT",_xlfn.TEXTAFTER(Table5[[#This Row],[rxn]],"-",-1)="UNKNOWN")</f>
        <v>0</v>
      </c>
      <c r="V922" s="1">
        <f>_xlfn.XLOOKUP(SUBSTITUTE(Table5[[#This Row],[rxn]],"RXN-","ENZLOAD-"),Table4[rxn],Table4[ub],0)</f>
        <v>1.0980634899999999</v>
      </c>
      <c r="W922" s="1" t="b">
        <f>AND(Table5[[#This Row],[FVA ENZLOAD flux UB]]=0,Table5[[#This Row],[ENZ not made when it should be?]])</f>
        <v>0</v>
      </c>
    </row>
    <row r="923" spans="1:23" hidden="1">
      <c r="A923" s="1" t="s">
        <v>5401</v>
      </c>
      <c r="B923" s="1" t="str">
        <f>_xlfn.TEXTBEFORE(Table38[[#This Row],[all fluxes from kapp-slack]]," ",,,,"")</f>
        <v>ENZLOAD-GND_c_FWD-rt2224</v>
      </c>
      <c r="C923" s="1">
        <f>_xlfn.NUMBERVALUE(IFERROR(_xlfn.TEXTAFTER(Table38[[#This Row],[all fluxes from kapp-slack]]," ",-1,,,""),""))</f>
        <v>1.1760750901000001E-5</v>
      </c>
      <c r="F923" s="1" t="s">
        <v>7961</v>
      </c>
      <c r="G923" s="1" t="str">
        <f>_xlfn.TEXTBEFORE(Table5[[#This Row],[rxn     kapp_old        kapp_slack_ub   kapp_slack_lb]]," ")</f>
        <v>RXN-FBA3_c_REV-rt7052</v>
      </c>
      <c r="H92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92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923" s="1">
        <f>_xlfn.NUMBERVALUE(_xlfn.TEXTAFTER(Table5[[#This Row],[rxn     kapp_old        kapp_slack_ub   kapp_slack_lb]]," ",-1))</f>
        <v>0</v>
      </c>
      <c r="K923" s="1">
        <f>_xlfn.XLOOKUP(SUBSTITUTE(Table5[[#This Row],[rxn]],"RXN-","ENZLOAD-"),ENZLOAD[name],ENZLOAD[flux],0)</f>
        <v>1.297704229631E-5</v>
      </c>
      <c r="L923" s="1" t="str">
        <f>"'"&amp;Table5[[#This Row],[rxn]]&amp;"'"&amp;CHAR(9)&amp;IF(AND(Table5[[#This Row],[kapp_slack_ub]]&lt;&gt;0,Table5[[#This Row],[kapp_old]]&lt;$F$1),$F$1,Table5[[#This Row],[kapp_old]])</f>
        <v>'RXN-FBA3_c_REV-rt7052'	27141.27779288</v>
      </c>
      <c r="M923" s="1">
        <f>_xlfn.XLOOKUP(Table5[[#This Row],[rxn]],Table3[name],Table3[flux],$F$1)</f>
        <v>27141.277792879999</v>
      </c>
      <c r="N923" s="1">
        <f>IFERROR(Table5[[#This Row],[min flux]]/Table5[[#This Row],[associated enzload]],"")</f>
        <v>2091484112.72402</v>
      </c>
      <c r="O923" s="1">
        <f>_xlfn.NUMBERVALUE(IF(Table5[[#This Row],[flux/enzload]]="","",ABS($N$1-Table5[[#This Row],[flux/enzload]])))</f>
        <v>1397824833546.23</v>
      </c>
      <c r="P923" s="1">
        <f>Table5[[#This Row],[kapp_old]]+IFERROR(((Table5[[#This Row],[kapp_slack_ub]]-Table5[[#This Row],[kapp_slack_lb]])/Table5[[#This Row],[associated enzload]]),0)</f>
        <v>27141.277792879999</v>
      </c>
      <c r="Q923" s="1" t="str">
        <f>"'"&amp;Table5[[#This Row],[rxn]]&amp;"'"&amp;CHAR(9)&amp;Table5[[#This Row],[kapp + (slack_ub - slack_lb)/enzload]]</f>
        <v>'RXN-FBA3_c_REV-rt7052'	27141.27779288</v>
      </c>
      <c r="R923" s="1">
        <f>_xlfn.XLOOKUP(Table5[[#This Row],[rxn]],Table38[name],Table38[flux],0)</f>
        <v>0</v>
      </c>
      <c r="S923" s="1">
        <f>_xlfn.XLOOKUP(SUBSTITUTE(Table5[[#This Row],[rxn]],"RXN-","ENZLOAD-"),Table38[name],Table38[flux],0)</f>
        <v>0</v>
      </c>
      <c r="T923" s="1" t="b">
        <f>AND(Table5[[#This Row],[ENZLOAD flux in kapp-slack.gms]]=0,Table5[[#This Row],[flux in kapp-slack.gms]]&lt;&gt;0,NOT(Table5[[#This Row],[spont or unknown?]]))</f>
        <v>0</v>
      </c>
      <c r="U923" s="1" t="b">
        <f>OR(_xlfn.TEXTAFTER(Table5[[#This Row],[rxn]],"-",-1)="SPONT",_xlfn.TEXTAFTER(Table5[[#This Row],[rxn]],"-",-1)="UNKNOWN")</f>
        <v>0</v>
      </c>
      <c r="V923" s="1">
        <f>_xlfn.XLOOKUP(SUBSTITUTE(Table5[[#This Row],[rxn]],"RXN-","ENZLOAD-"),Table4[rxn],Table4[ub],0)</f>
        <v>1.0980634899999999</v>
      </c>
      <c r="W923" s="1" t="b">
        <f>AND(Table5[[#This Row],[FVA ENZLOAD flux UB]]=0,Table5[[#This Row],[ENZ not made when it should be?]])</f>
        <v>0</v>
      </c>
    </row>
    <row r="924" spans="1:23" hidden="1">
      <c r="A924" s="1" t="s">
        <v>5402</v>
      </c>
      <c r="B924" s="1" t="str">
        <f>_xlfn.TEXTBEFORE(Table38[[#This Row],[all fluxes from kapp-slack]]," ",,,,"")</f>
        <v>ENZLOAD-GPIA10a_r_FWD-rt0563</v>
      </c>
      <c r="C924" s="1">
        <f>_xlfn.NUMBERVALUE(IFERROR(_xlfn.TEXTAFTER(Table38[[#This Row],[all fluxes from kapp-slack]]," ",-1,,,""),""))</f>
        <v>7.7332077999999999E-8</v>
      </c>
      <c r="F924" s="1" t="s">
        <v>7962</v>
      </c>
      <c r="G924" s="1" t="str">
        <f>_xlfn.TEXTBEFORE(Table5[[#This Row],[rxn     kapp_old        kapp_slack_ub   kapp_slack_lb]]," ")</f>
        <v>RXN-FBP_c_FWD-rt7055</v>
      </c>
      <c r="H924" s="1">
        <f>_xlfn.NUMBERVALUE(_xlfn.TEXTBEFORE(TRIM(_xlfn.TEXTAFTER(_xlfn.TEXTBEFORE(Table5[[#This Row],[rxn     kapp_old        kapp_slack_ub   kapp_slack_lb]],Table5[[#This Row],[kapp_slack_lb]],-1),Table5[[#This Row],[rxn]]))," "))</f>
        <v>285549.45041933702</v>
      </c>
      <c r="I92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924" s="1">
        <f>_xlfn.NUMBERVALUE(_xlfn.TEXTAFTER(Table5[[#This Row],[rxn     kapp_old        kapp_slack_ub   kapp_slack_lb]]," ",-1))</f>
        <v>0</v>
      </c>
      <c r="K924" s="1">
        <f>_xlfn.XLOOKUP(SUBSTITUTE(Table5[[#This Row],[rxn]],"RXN-","ENZLOAD-"),ENZLOAD[name],ENZLOAD[flux],0)</f>
        <v>3.1296591211300002E-6</v>
      </c>
      <c r="L924" s="1" t="str">
        <f>"'"&amp;Table5[[#This Row],[rxn]]&amp;"'"&amp;CHAR(9)&amp;IF(AND(Table5[[#This Row],[kapp_slack_ub]]&lt;&gt;0,Table5[[#This Row],[kapp_old]]&lt;$F$1),$F$1,Table5[[#This Row],[kapp_old]])</f>
        <v>'RXN-FBP_c_FWD-rt7055'	285549.450419337</v>
      </c>
      <c r="M924" s="1">
        <f>_xlfn.XLOOKUP(Table5[[#This Row],[rxn]],Table3[name],Table3[flux],$F$1)</f>
        <v>27141.277792879999</v>
      </c>
      <c r="N924" s="1">
        <f>IFERROR(Table5[[#This Row],[min flux]]/Table5[[#This Row],[associated enzload]],"")</f>
        <v>8672279229.91189</v>
      </c>
      <c r="O924" s="1">
        <f>_xlfn.NUMBERVALUE(IF(Table5[[#This Row],[flux/enzload]]="","",ABS($N$1-Table5[[#This Row],[flux/enzload]])))</f>
        <v>1391244038429.04</v>
      </c>
      <c r="P924" s="1">
        <f>Table5[[#This Row],[kapp_old]]+IFERROR(((Table5[[#This Row],[kapp_slack_ub]]-Table5[[#This Row],[kapp_slack_lb]])/Table5[[#This Row],[associated enzload]]),0)</f>
        <v>285549.45041933702</v>
      </c>
      <c r="Q924" s="1" t="str">
        <f>"'"&amp;Table5[[#This Row],[rxn]]&amp;"'"&amp;CHAR(9)&amp;Table5[[#This Row],[kapp + (slack_ub - slack_lb)/enzload]]</f>
        <v>'RXN-FBP_c_FWD-rt7055'	285549.450419337</v>
      </c>
      <c r="R924" s="1">
        <f>_xlfn.XLOOKUP(Table5[[#This Row],[rxn]],Table38[name],Table38[flux],0)</f>
        <v>0</v>
      </c>
      <c r="S924" s="1">
        <f>_xlfn.XLOOKUP(SUBSTITUTE(Table5[[#This Row],[rxn]],"RXN-","ENZLOAD-"),Table38[name],Table38[flux],0)</f>
        <v>0</v>
      </c>
      <c r="T924" s="1" t="b">
        <f>AND(Table5[[#This Row],[ENZLOAD flux in kapp-slack.gms]]=0,Table5[[#This Row],[flux in kapp-slack.gms]]&lt;&gt;0,NOT(Table5[[#This Row],[spont or unknown?]]))</f>
        <v>0</v>
      </c>
      <c r="U924" s="1" t="b">
        <f>OR(_xlfn.TEXTAFTER(Table5[[#This Row],[rxn]],"-",-1)="SPONT",_xlfn.TEXTAFTER(Table5[[#This Row],[rxn]],"-",-1)="UNKNOWN")</f>
        <v>0</v>
      </c>
      <c r="V924" s="1">
        <f>_xlfn.XLOOKUP(SUBSTITUTE(Table5[[#This Row],[rxn]],"RXN-","ENZLOAD-"),Table4[rxn],Table4[ub],0)</f>
        <v>1.1599808300000001</v>
      </c>
      <c r="W924" s="1" t="b">
        <f>AND(Table5[[#This Row],[FVA ENZLOAD flux UB]]=0,Table5[[#This Row],[ENZ not made when it should be?]])</f>
        <v>0</v>
      </c>
    </row>
    <row r="925" spans="1:23" hidden="1">
      <c r="A925" s="1" t="s">
        <v>5403</v>
      </c>
      <c r="B925" s="1" t="str">
        <f>_xlfn.TEXTBEFORE(Table38[[#This Row],[all fluxes from kapp-slack]]," ",,,,"")</f>
        <v>ENZLOAD-GPIA2_c_FWD-rt1519</v>
      </c>
      <c r="C925" s="1">
        <f>_xlfn.NUMBERVALUE(IFERROR(_xlfn.TEXTAFTER(Table38[[#This Row],[all fluxes from kapp-slack]]," ",-1,,,""),""))</f>
        <v>8.6249988999999995E-8</v>
      </c>
      <c r="F925" s="1" t="s">
        <v>7963</v>
      </c>
      <c r="G925" s="1" t="str">
        <f>_xlfn.TEXTBEFORE(Table5[[#This Row],[rxn     kapp_old        kapp_slack_ub   kapp_slack_lb]]," ")</f>
        <v>RXN-FBP2_c_FWD-rt6827</v>
      </c>
      <c r="H92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92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925" s="1">
        <f>_xlfn.NUMBERVALUE(_xlfn.TEXTAFTER(Table5[[#This Row],[rxn     kapp_old        kapp_slack_ub   kapp_slack_lb]]," ",-1))</f>
        <v>0</v>
      </c>
      <c r="K925" s="1">
        <f>_xlfn.XLOOKUP(SUBSTITUTE(Table5[[#This Row],[rxn]],"RXN-","ENZLOAD-"),ENZLOAD[name],ENZLOAD[flux],0)</f>
        <v>2.3844418245999902E-7</v>
      </c>
      <c r="L925" s="1" t="str">
        <f>"'"&amp;Table5[[#This Row],[rxn]]&amp;"'"&amp;CHAR(9)&amp;IF(AND(Table5[[#This Row],[kapp_slack_ub]]&lt;&gt;0,Table5[[#This Row],[kapp_old]]&lt;$F$1),$F$1,Table5[[#This Row],[kapp_old]])</f>
        <v>'RXN-FBP2_c_FWD-rt6827'	27141.27779288</v>
      </c>
      <c r="M925" s="1">
        <f>_xlfn.XLOOKUP(Table5[[#This Row],[rxn]],Table3[name],Table3[flux],$F$1)</f>
        <v>27141.277792879999</v>
      </c>
      <c r="N925" s="1">
        <f>IFERROR(Table5[[#This Row],[min flux]]/Table5[[#This Row],[associated enzload]],"")</f>
        <v>113826546376.0399</v>
      </c>
      <c r="O925" s="1">
        <f>_xlfn.NUMBERVALUE(IF(Table5[[#This Row],[flux/enzload]]="","",ABS($N$1-Table5[[#This Row],[flux/enzload]])))</f>
        <v>1286089771282.9099</v>
      </c>
      <c r="P925" s="1">
        <f>Table5[[#This Row],[kapp_old]]+IFERROR(((Table5[[#This Row],[kapp_slack_ub]]-Table5[[#This Row],[kapp_slack_lb]])/Table5[[#This Row],[associated enzload]]),0)</f>
        <v>27141.277792879999</v>
      </c>
      <c r="Q925" s="1" t="str">
        <f>"'"&amp;Table5[[#This Row],[rxn]]&amp;"'"&amp;CHAR(9)&amp;Table5[[#This Row],[kapp + (slack_ub - slack_lb)/enzload]]</f>
        <v>'RXN-FBP2_c_FWD-rt6827'	27141.27779288</v>
      </c>
      <c r="R925" s="1">
        <f>_xlfn.XLOOKUP(Table5[[#This Row],[rxn]],Table38[name],Table38[flux],0)</f>
        <v>0</v>
      </c>
      <c r="S925" s="1">
        <f>_xlfn.XLOOKUP(SUBSTITUTE(Table5[[#This Row],[rxn]],"RXN-","ENZLOAD-"),Table38[name],Table38[flux],0)</f>
        <v>0</v>
      </c>
      <c r="T925" s="1" t="b">
        <f>AND(Table5[[#This Row],[ENZLOAD flux in kapp-slack.gms]]=0,Table5[[#This Row],[flux in kapp-slack.gms]]&lt;&gt;0,NOT(Table5[[#This Row],[spont or unknown?]]))</f>
        <v>0</v>
      </c>
      <c r="U925" s="1" t="b">
        <f>OR(_xlfn.TEXTAFTER(Table5[[#This Row],[rxn]],"-",-1)="SPONT",_xlfn.TEXTAFTER(Table5[[#This Row],[rxn]],"-",-1)="UNKNOWN")</f>
        <v>0</v>
      </c>
      <c r="V925" s="1">
        <f>_xlfn.XLOOKUP(SUBSTITUTE(Table5[[#This Row],[rxn]],"RXN-","ENZLOAD-"),Table4[rxn],Table4[ub],0)</f>
        <v>0.58099862000000002</v>
      </c>
      <c r="W925" s="1" t="b">
        <f>AND(Table5[[#This Row],[FVA ENZLOAD flux UB]]=0,Table5[[#This Row],[ENZ not made when it should be?]])</f>
        <v>0</v>
      </c>
    </row>
    <row r="926" spans="1:23" hidden="1">
      <c r="A926" s="1" t="s">
        <v>5404</v>
      </c>
      <c r="B926" s="1" t="str">
        <f>_xlfn.TEXTBEFORE(Table38[[#This Row],[all fluxes from kapp-slack]]," ",,,,"")</f>
        <v>ENZLOAD-GPIA3_c_r_FWD-rt3333</v>
      </c>
      <c r="C926" s="1">
        <f>_xlfn.NUMBERVALUE(IFERROR(_xlfn.TEXTAFTER(Table38[[#This Row],[all fluxes from kapp-slack]]," ",-1,,,""),""))</f>
        <v>9.3368033999999997E-8</v>
      </c>
      <c r="F926" s="1" t="s">
        <v>7964</v>
      </c>
      <c r="G926" s="1" t="str">
        <f>_xlfn.TEXTBEFORE(Table5[[#This Row],[rxn     kapp_old        kapp_slack_ub   kapp_slack_lb]]," ")</f>
        <v>RXN-FBP2_c_FWD-rt7376</v>
      </c>
      <c r="H92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92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926" s="1">
        <f>_xlfn.NUMBERVALUE(_xlfn.TEXTAFTER(Table5[[#This Row],[rxn     kapp_old        kapp_slack_ub   kapp_slack_lb]]," ",-1))</f>
        <v>0</v>
      </c>
      <c r="K926" s="1">
        <f>_xlfn.XLOOKUP(SUBSTITUTE(Table5[[#This Row],[rxn]],"RXN-","ENZLOAD-"),ENZLOAD[name],ENZLOAD[flux],0)</f>
        <v>1.0366125548299999E-6</v>
      </c>
      <c r="L926" s="1" t="str">
        <f>"'"&amp;Table5[[#This Row],[rxn]]&amp;"'"&amp;CHAR(9)&amp;IF(AND(Table5[[#This Row],[kapp_slack_ub]]&lt;&gt;0,Table5[[#This Row],[kapp_old]]&lt;$F$1),$F$1,Table5[[#This Row],[kapp_old]])</f>
        <v>'RXN-FBP2_c_FWD-rt7376'	27141.27779288</v>
      </c>
      <c r="M926" s="1">
        <f>_xlfn.XLOOKUP(Table5[[#This Row],[rxn]],Table3[name],Table3[flux],$F$1)</f>
        <v>27141.277792879999</v>
      </c>
      <c r="N926" s="1">
        <f>IFERROR(Table5[[#This Row],[min flux]]/Table5[[#This Row],[associated enzload]],"")</f>
        <v>26182663586.715919</v>
      </c>
      <c r="O926" s="1">
        <f>_xlfn.NUMBERVALUE(IF(Table5[[#This Row],[flux/enzload]]="","",ABS($N$1-Table5[[#This Row],[flux/enzload]])))</f>
        <v>1373733654072.24</v>
      </c>
      <c r="P926" s="1">
        <f>Table5[[#This Row],[kapp_old]]+IFERROR(((Table5[[#This Row],[kapp_slack_ub]]-Table5[[#This Row],[kapp_slack_lb]])/Table5[[#This Row],[associated enzload]]),0)</f>
        <v>27141.277792879999</v>
      </c>
      <c r="Q926" s="1" t="str">
        <f>"'"&amp;Table5[[#This Row],[rxn]]&amp;"'"&amp;CHAR(9)&amp;Table5[[#This Row],[kapp + (slack_ub - slack_lb)/enzload]]</f>
        <v>'RXN-FBP2_c_FWD-rt7376'	27141.27779288</v>
      </c>
      <c r="R926" s="1">
        <f>_xlfn.XLOOKUP(Table5[[#This Row],[rxn]],Table38[name],Table38[flux],0)</f>
        <v>0</v>
      </c>
      <c r="S926" s="1">
        <f>_xlfn.XLOOKUP(SUBSTITUTE(Table5[[#This Row],[rxn]],"RXN-","ENZLOAD-"),Table38[name],Table38[flux],0)</f>
        <v>0</v>
      </c>
      <c r="T926" s="1" t="b">
        <f>AND(Table5[[#This Row],[ENZLOAD flux in kapp-slack.gms]]=0,Table5[[#This Row],[flux in kapp-slack.gms]]&lt;&gt;0,NOT(Table5[[#This Row],[spont or unknown?]]))</f>
        <v>0</v>
      </c>
      <c r="U926" s="1" t="b">
        <f>OR(_xlfn.TEXTAFTER(Table5[[#This Row],[rxn]],"-",-1)="SPONT",_xlfn.TEXTAFTER(Table5[[#This Row],[rxn]],"-",-1)="UNKNOWN")</f>
        <v>0</v>
      </c>
      <c r="V926" s="1">
        <f>_xlfn.XLOOKUP(SUBSTITUTE(Table5[[#This Row],[rxn]],"RXN-","ENZLOAD-"),Table4[rxn],Table4[ub],0)</f>
        <v>0.85246902999999996</v>
      </c>
      <c r="W926" s="1" t="b">
        <f>AND(Table5[[#This Row],[FVA ENZLOAD flux UB]]=0,Table5[[#This Row],[ENZ not made when it should be?]])</f>
        <v>0</v>
      </c>
    </row>
    <row r="927" spans="1:23" hidden="1">
      <c r="A927" s="1" t="s">
        <v>5405</v>
      </c>
      <c r="B927" s="1" t="str">
        <f>_xlfn.TEXTBEFORE(Table38[[#This Row],[all fluxes from kapp-slack]]," ",,,,"")</f>
        <v>ENZLOAD-GPIA4_r_FWD-rt3077</v>
      </c>
      <c r="C927" s="1">
        <f>_xlfn.NUMBERVALUE(IFERROR(_xlfn.TEXTAFTER(Table38[[#This Row],[all fluxes from kapp-slack]]," ",-1,,,""),""))</f>
        <v>9.3368033999999997E-8</v>
      </c>
      <c r="F927" s="1" t="s">
        <v>7974</v>
      </c>
      <c r="G927" s="1" t="str">
        <f>_xlfn.TEXTBEFORE(Table5[[#This Row],[rxn     kapp_old        kapp_slack_ub   kapp_slack_lb]]," ")</f>
        <v>RXN-FECOOR_m_FWD-FECOORCPLX2</v>
      </c>
      <c r="H927" s="1">
        <f>_xlfn.NUMBERVALUE(_xlfn.TEXTBEFORE(TRIM(_xlfn.TEXTAFTER(_xlfn.TEXTBEFORE(Table5[[#This Row],[rxn     kapp_old        kapp_slack_ub   kapp_slack_lb]],Table5[[#This Row],[kapp_slack_lb]],-1),Table5[[#This Row],[rxn]]))," "))</f>
        <v>994556344.09308195</v>
      </c>
      <c r="I92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927" s="1">
        <f>_xlfn.NUMBERVALUE(_xlfn.TEXTAFTER(Table5[[#This Row],[rxn     kapp_old        kapp_slack_ub   kapp_slack_lb]]," ",-1))</f>
        <v>0</v>
      </c>
      <c r="K927" s="1">
        <f>_xlfn.XLOOKUP(SUBSTITUTE(Table5[[#This Row],[rxn]],"RXN-","ENZLOAD-"),ENZLOAD[name],ENZLOAD[flux],0)</f>
        <v>7.6558802599999997E-9</v>
      </c>
      <c r="L927" s="1" t="str">
        <f>"'"&amp;Table5[[#This Row],[rxn]]&amp;"'"&amp;CHAR(9)&amp;IF(AND(Table5[[#This Row],[kapp_slack_ub]]&lt;&gt;0,Table5[[#This Row],[kapp_old]]&lt;$F$1),$F$1,Table5[[#This Row],[kapp_old]])</f>
        <v>'RXN-FECOOR_m_FWD-FECOORCPLX2'	994556344.093082</v>
      </c>
      <c r="M927" s="1">
        <f>_xlfn.XLOOKUP(Table5[[#This Row],[rxn]],Table3[name],Table3[flux],$F$1)</f>
        <v>27141.277792879999</v>
      </c>
      <c r="N927" s="1">
        <f>IFERROR(Table5[[#This Row],[min flux]]/Table5[[#This Row],[associated enzload]],"")</f>
        <v>3545154426550.5532</v>
      </c>
      <c r="O927" s="1">
        <f>_xlfn.NUMBERVALUE(IF(Table5[[#This Row],[flux/enzload]]="","",ABS($N$1-Table5[[#This Row],[flux/enzload]])))</f>
        <v>2145238108891.6001</v>
      </c>
      <c r="P927" s="1">
        <f>Table5[[#This Row],[kapp_old]]+IFERROR(((Table5[[#This Row],[kapp_slack_ub]]-Table5[[#This Row],[kapp_slack_lb]])/Table5[[#This Row],[associated enzload]]),0)</f>
        <v>994556344.09308195</v>
      </c>
      <c r="Q927" s="1" t="str">
        <f>"'"&amp;Table5[[#This Row],[rxn]]&amp;"'"&amp;CHAR(9)&amp;Table5[[#This Row],[kapp + (slack_ub - slack_lb)/enzload]]</f>
        <v>'RXN-FECOOR_m_FWD-FECOORCPLX2'	994556344.093082</v>
      </c>
      <c r="R927" s="1">
        <f>_xlfn.XLOOKUP(Table5[[#This Row],[rxn]],Table38[name],Table38[flux],0)</f>
        <v>0</v>
      </c>
      <c r="S927" s="1">
        <f>_xlfn.XLOOKUP(SUBSTITUTE(Table5[[#This Row],[rxn]],"RXN-","ENZLOAD-"),Table38[name],Table38[flux],0)</f>
        <v>0</v>
      </c>
      <c r="T927" s="1" t="b">
        <f>AND(Table5[[#This Row],[ENZLOAD flux in kapp-slack.gms]]=0,Table5[[#This Row],[flux in kapp-slack.gms]]&lt;&gt;0,NOT(Table5[[#This Row],[spont or unknown?]]))</f>
        <v>0</v>
      </c>
      <c r="U927" s="1" t="b">
        <f>OR(_xlfn.TEXTAFTER(Table5[[#This Row],[rxn]],"-",-1)="SPONT",_xlfn.TEXTAFTER(Table5[[#This Row],[rxn]],"-",-1)="UNKNOWN")</f>
        <v>0</v>
      </c>
      <c r="V927" s="1">
        <f>_xlfn.XLOOKUP(SUBSTITUTE(Table5[[#This Row],[rxn]],"RXN-","ENZLOAD-"),Table4[rxn],Table4[ub],0)</f>
        <v>0.13160071000000001</v>
      </c>
      <c r="W927" s="1" t="b">
        <f>AND(Table5[[#This Row],[FVA ENZLOAD flux UB]]=0,Table5[[#This Row],[ENZ not made when it should be?]])</f>
        <v>0</v>
      </c>
    </row>
    <row r="928" spans="1:23" hidden="1">
      <c r="A928" s="1" t="s">
        <v>5406</v>
      </c>
      <c r="B928" s="1" t="str">
        <f>_xlfn.TEXTBEFORE(Table38[[#This Row],[all fluxes from kapp-slack]]," ",,,,"")</f>
        <v>ENZLOAD-GPIA5_r_FWD-GPI14</v>
      </c>
      <c r="C928" s="1">
        <f>_xlfn.NUMBERVALUE(IFERROR(_xlfn.TEXTAFTER(Table38[[#This Row],[all fluxes from kapp-slack]]," ",-1,,,""),""))</f>
        <v>9.3368033999999997E-8</v>
      </c>
      <c r="F928" s="1" t="s">
        <v>7975</v>
      </c>
      <c r="G928" s="1" t="str">
        <f>_xlfn.TEXTBEFORE(Table5[[#This Row],[rxn     kapp_old        kapp_slack_ub   kapp_slack_lb]]," ")</f>
        <v>RXN-FECOOR_m_FWD-FECOORCPLX3</v>
      </c>
      <c r="H928" s="1">
        <f>_xlfn.NUMBERVALUE(_xlfn.TEXTBEFORE(TRIM(_xlfn.TEXTAFTER(_xlfn.TEXTBEFORE(Table5[[#This Row],[rxn     kapp_old        kapp_slack_ub   kapp_slack_lb]],Table5[[#This Row],[kapp_slack_lb]],-1),Table5[[#This Row],[rxn]]))," "))</f>
        <v>994556344.09308195</v>
      </c>
      <c r="I92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928" s="1">
        <f>_xlfn.NUMBERVALUE(_xlfn.TEXTAFTER(Table5[[#This Row],[rxn     kapp_old        kapp_slack_ub   kapp_slack_lb]]," ",-1))</f>
        <v>0</v>
      </c>
      <c r="K928" s="1">
        <f>_xlfn.XLOOKUP(SUBSTITUTE(Table5[[#This Row],[rxn]],"RXN-","ENZLOAD-"),ENZLOAD[name],ENZLOAD[flux],0)</f>
        <v>7.6558802599999997E-9</v>
      </c>
      <c r="L928" s="1" t="str">
        <f>"'"&amp;Table5[[#This Row],[rxn]]&amp;"'"&amp;CHAR(9)&amp;IF(AND(Table5[[#This Row],[kapp_slack_ub]]&lt;&gt;0,Table5[[#This Row],[kapp_old]]&lt;$F$1),$F$1,Table5[[#This Row],[kapp_old]])</f>
        <v>'RXN-FECOOR_m_FWD-FECOORCPLX3'	994556344.093082</v>
      </c>
      <c r="M928" s="1">
        <f>_xlfn.XLOOKUP(Table5[[#This Row],[rxn]],Table3[name],Table3[flux],$F$1)</f>
        <v>27141.277792879999</v>
      </c>
      <c r="N928" s="1">
        <f>IFERROR(Table5[[#This Row],[min flux]]/Table5[[#This Row],[associated enzload]],"")</f>
        <v>3545154426550.5532</v>
      </c>
      <c r="O928" s="1">
        <f>_xlfn.NUMBERVALUE(IF(Table5[[#This Row],[flux/enzload]]="","",ABS($N$1-Table5[[#This Row],[flux/enzload]])))</f>
        <v>2145238108891.6001</v>
      </c>
      <c r="P928" s="1">
        <f>Table5[[#This Row],[kapp_old]]+IFERROR(((Table5[[#This Row],[kapp_slack_ub]]-Table5[[#This Row],[kapp_slack_lb]])/Table5[[#This Row],[associated enzload]]),0)</f>
        <v>994556344.09308195</v>
      </c>
      <c r="Q928" s="1" t="str">
        <f>"'"&amp;Table5[[#This Row],[rxn]]&amp;"'"&amp;CHAR(9)&amp;Table5[[#This Row],[kapp + (slack_ub - slack_lb)/enzload]]</f>
        <v>'RXN-FECOOR_m_FWD-FECOORCPLX3'	994556344.093082</v>
      </c>
      <c r="R928" s="1">
        <f>_xlfn.XLOOKUP(Table5[[#This Row],[rxn]],Table38[name],Table38[flux],0)</f>
        <v>0</v>
      </c>
      <c r="S928" s="1">
        <f>_xlfn.XLOOKUP(SUBSTITUTE(Table5[[#This Row],[rxn]],"RXN-","ENZLOAD-"),Table38[name],Table38[flux],0)</f>
        <v>0</v>
      </c>
      <c r="T928" s="1" t="b">
        <f>AND(Table5[[#This Row],[ENZLOAD flux in kapp-slack.gms]]=0,Table5[[#This Row],[flux in kapp-slack.gms]]&lt;&gt;0,NOT(Table5[[#This Row],[spont or unknown?]]))</f>
        <v>0</v>
      </c>
      <c r="U928" s="1" t="b">
        <f>OR(_xlfn.TEXTAFTER(Table5[[#This Row],[rxn]],"-",-1)="SPONT",_xlfn.TEXTAFTER(Table5[[#This Row],[rxn]],"-",-1)="UNKNOWN")</f>
        <v>0</v>
      </c>
      <c r="V928" s="1">
        <f>_xlfn.XLOOKUP(SUBSTITUTE(Table5[[#This Row],[rxn]],"RXN-","ENZLOAD-"),Table4[rxn],Table4[ub],0)</f>
        <v>0.12989434</v>
      </c>
      <c r="W928" s="1" t="b">
        <f>AND(Table5[[#This Row],[FVA ENZLOAD flux UB]]=0,Table5[[#This Row],[ENZ not made when it should be?]])</f>
        <v>0</v>
      </c>
    </row>
    <row r="929" spans="1:23" hidden="1">
      <c r="A929" s="1" t="s">
        <v>5407</v>
      </c>
      <c r="B929" s="1" t="str">
        <f>_xlfn.TEXTBEFORE(Table38[[#This Row],[all fluxes from kapp-slack]]," ",,,,"")</f>
        <v>ENZLOAD-GPIA6_r_FWD-rt3077</v>
      </c>
      <c r="C929" s="1">
        <f>_xlfn.NUMBERVALUE(IFERROR(_xlfn.TEXTAFTER(Table38[[#This Row],[all fluxes from kapp-slack]]," ",-1,,,""),""))</f>
        <v>9.3368033999999997E-8</v>
      </c>
      <c r="F929" s="1" t="s">
        <v>7976</v>
      </c>
      <c r="G929" s="1" t="str">
        <f>_xlfn.TEXTBEFORE(Table5[[#This Row],[rxn     kapp_old        kapp_slack_ub   kapp_slack_lb]]," ")</f>
        <v>RXN-FECOOR_m_FWD-FECOORCPLX4</v>
      </c>
      <c r="H929" s="1">
        <f>_xlfn.NUMBERVALUE(_xlfn.TEXTBEFORE(TRIM(_xlfn.TEXTAFTER(_xlfn.TEXTBEFORE(Table5[[#This Row],[rxn     kapp_old        kapp_slack_ub   kapp_slack_lb]],Table5[[#This Row],[kapp_slack_lb]],-1),Table5[[#This Row],[rxn]]))," "))</f>
        <v>994556344.09308195</v>
      </c>
      <c r="I92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929" s="1">
        <f>_xlfn.NUMBERVALUE(_xlfn.TEXTAFTER(Table5[[#This Row],[rxn     kapp_old        kapp_slack_ub   kapp_slack_lb]]," ",-1))</f>
        <v>0</v>
      </c>
      <c r="K929" s="1">
        <f>_xlfn.XLOOKUP(SUBSTITUTE(Table5[[#This Row],[rxn]],"RXN-","ENZLOAD-"),ENZLOAD[name],ENZLOAD[flux],0)</f>
        <v>7.6558802599999997E-9</v>
      </c>
      <c r="L929" s="1" t="str">
        <f>"'"&amp;Table5[[#This Row],[rxn]]&amp;"'"&amp;CHAR(9)&amp;IF(AND(Table5[[#This Row],[kapp_slack_ub]]&lt;&gt;0,Table5[[#This Row],[kapp_old]]&lt;$F$1),$F$1,Table5[[#This Row],[kapp_old]])</f>
        <v>'RXN-FECOOR_m_FWD-FECOORCPLX4'	994556344.093082</v>
      </c>
      <c r="M929" s="1">
        <f>_xlfn.XLOOKUP(Table5[[#This Row],[rxn]],Table3[name],Table3[flux],$F$1)</f>
        <v>27141.277792879999</v>
      </c>
      <c r="N929" s="1">
        <f>IFERROR(Table5[[#This Row],[min flux]]/Table5[[#This Row],[associated enzload]],"")</f>
        <v>3545154426550.5532</v>
      </c>
      <c r="O929" s="1">
        <f>_xlfn.NUMBERVALUE(IF(Table5[[#This Row],[flux/enzload]]="","",ABS($N$1-Table5[[#This Row],[flux/enzload]])))</f>
        <v>2145238108891.6001</v>
      </c>
      <c r="P929" s="1">
        <f>Table5[[#This Row],[kapp_old]]+IFERROR(((Table5[[#This Row],[kapp_slack_ub]]-Table5[[#This Row],[kapp_slack_lb]])/Table5[[#This Row],[associated enzload]]),0)</f>
        <v>994556344.09308195</v>
      </c>
      <c r="Q929" s="1" t="str">
        <f>"'"&amp;Table5[[#This Row],[rxn]]&amp;"'"&amp;CHAR(9)&amp;Table5[[#This Row],[kapp + (slack_ub - slack_lb)/enzload]]</f>
        <v>'RXN-FECOOR_m_FWD-FECOORCPLX4'	994556344.093082</v>
      </c>
      <c r="R929" s="1">
        <f>_xlfn.XLOOKUP(Table5[[#This Row],[rxn]],Table38[name],Table38[flux],0)</f>
        <v>0</v>
      </c>
      <c r="S929" s="1">
        <f>_xlfn.XLOOKUP(SUBSTITUTE(Table5[[#This Row],[rxn]],"RXN-","ENZLOAD-"),Table38[name],Table38[flux],0)</f>
        <v>0</v>
      </c>
      <c r="T929" s="1" t="b">
        <f>AND(Table5[[#This Row],[ENZLOAD flux in kapp-slack.gms]]=0,Table5[[#This Row],[flux in kapp-slack.gms]]&lt;&gt;0,NOT(Table5[[#This Row],[spont or unknown?]]))</f>
        <v>0</v>
      </c>
      <c r="U929" s="1" t="b">
        <f>OR(_xlfn.TEXTAFTER(Table5[[#This Row],[rxn]],"-",-1)="SPONT",_xlfn.TEXTAFTER(Table5[[#This Row],[rxn]],"-",-1)="UNKNOWN")</f>
        <v>0</v>
      </c>
      <c r="V929" s="1">
        <f>_xlfn.XLOOKUP(SUBSTITUTE(Table5[[#This Row],[rxn]],"RXN-","ENZLOAD-"),Table4[rxn],Table4[ub],0)</f>
        <v>0.12985563999999999</v>
      </c>
      <c r="W929" s="1" t="b">
        <f>AND(Table5[[#This Row],[FVA ENZLOAD flux UB]]=0,Table5[[#This Row],[ENZ not made when it should be?]])</f>
        <v>0</v>
      </c>
    </row>
    <row r="930" spans="1:23" hidden="1">
      <c r="A930" s="1" t="s">
        <v>5408</v>
      </c>
      <c r="B930" s="1" t="str">
        <f>_xlfn.TEXTBEFORE(Table38[[#This Row],[all fluxes from kapp-slack]]," ",,,,"")</f>
        <v>ENZLOAD-GPIA7_r_FWD-rt4593</v>
      </c>
      <c r="C930" s="1">
        <f>_xlfn.NUMBERVALUE(IFERROR(_xlfn.TEXTAFTER(Table38[[#This Row],[all fluxes from kapp-slack]]," ",-1,,,""),""))</f>
        <v>9.3368033999999997E-8</v>
      </c>
      <c r="F930" s="1" t="s">
        <v>7981</v>
      </c>
      <c r="G930" s="1" t="str">
        <f>_xlfn.TEXTBEFORE(Table5[[#This Row],[rxn     kapp_old        kapp_slack_ub   kapp_slack_lb]]," ")</f>
        <v>RXN-FECPOR_m_FWD-CCP1CYC7</v>
      </c>
      <c r="H93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93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930" s="1">
        <f>_xlfn.NUMBERVALUE(_xlfn.TEXTAFTER(Table5[[#This Row],[rxn     kapp_old        kapp_slack_ub   kapp_slack_lb]]," ",-1))</f>
        <v>0</v>
      </c>
      <c r="K930" s="1">
        <f>_xlfn.XLOOKUP(SUBSTITUTE(Table5[[#This Row],[rxn]],"RXN-","ENZLOAD-"),ENZLOAD[name],ENZLOAD[flux],0)</f>
        <v>1.09618256039E-6</v>
      </c>
      <c r="L930" s="1" t="str">
        <f>"'"&amp;Table5[[#This Row],[rxn]]&amp;"'"&amp;CHAR(9)&amp;IF(AND(Table5[[#This Row],[kapp_slack_ub]]&lt;&gt;0,Table5[[#This Row],[kapp_old]]&lt;$F$1),$F$1,Table5[[#This Row],[kapp_old]])</f>
        <v>'RXN-FECPOR_m_FWD-CCP1CYC7'	27141.27779288</v>
      </c>
      <c r="M930" s="1">
        <f>_xlfn.XLOOKUP(Table5[[#This Row],[rxn]],Table3[name],Table3[flux],$F$1)</f>
        <v>27141.277792879999</v>
      </c>
      <c r="N930" s="1">
        <f>IFERROR(Table5[[#This Row],[min flux]]/Table5[[#This Row],[associated enzload]],"")</f>
        <v>24759815357.054821</v>
      </c>
      <c r="O930" s="1">
        <f>_xlfn.NUMBERVALUE(IF(Table5[[#This Row],[flux/enzload]]="","",ABS($N$1-Table5[[#This Row],[flux/enzload]])))</f>
        <v>1375156502301.8999</v>
      </c>
      <c r="P930" s="1">
        <f>Table5[[#This Row],[kapp_old]]+IFERROR(((Table5[[#This Row],[kapp_slack_ub]]-Table5[[#This Row],[kapp_slack_lb]])/Table5[[#This Row],[associated enzload]]),0)</f>
        <v>27141.277792879999</v>
      </c>
      <c r="Q930" s="1" t="str">
        <f>"'"&amp;Table5[[#This Row],[rxn]]&amp;"'"&amp;CHAR(9)&amp;Table5[[#This Row],[kapp + (slack_ub - slack_lb)/enzload]]</f>
        <v>'RXN-FECPOR_m_FWD-CCP1CYC7'	27141.27779288</v>
      </c>
      <c r="R930" s="1">
        <f>_xlfn.XLOOKUP(Table5[[#This Row],[rxn]],Table38[name],Table38[flux],0)</f>
        <v>0</v>
      </c>
      <c r="S930" s="1">
        <f>_xlfn.XLOOKUP(SUBSTITUTE(Table5[[#This Row],[rxn]],"RXN-","ENZLOAD-"),Table38[name],Table38[flux],0)</f>
        <v>0</v>
      </c>
      <c r="T930" s="1" t="b">
        <f>AND(Table5[[#This Row],[ENZLOAD flux in kapp-slack.gms]]=0,Table5[[#This Row],[flux in kapp-slack.gms]]&lt;&gt;0,NOT(Table5[[#This Row],[spont or unknown?]]))</f>
        <v>0</v>
      </c>
      <c r="U930" s="1" t="b">
        <f>OR(_xlfn.TEXTAFTER(Table5[[#This Row],[rxn]],"-",-1)="SPONT",_xlfn.TEXTAFTER(Table5[[#This Row],[rxn]],"-",-1)="UNKNOWN")</f>
        <v>0</v>
      </c>
      <c r="V930" s="1">
        <f>_xlfn.XLOOKUP(SUBSTITUTE(Table5[[#This Row],[rxn]],"RXN-","ENZLOAD-"),Table4[rxn],Table4[ub],0)</f>
        <v>0.82804933000000003</v>
      </c>
      <c r="W930" s="1" t="b">
        <f>AND(Table5[[#This Row],[FVA ENZLOAD flux UB]]=0,Table5[[#This Row],[ENZ not made when it should be?]])</f>
        <v>0</v>
      </c>
    </row>
    <row r="931" spans="1:23" hidden="1">
      <c r="A931" s="1" t="s">
        <v>5409</v>
      </c>
      <c r="B931" s="1" t="str">
        <f>_xlfn.TEXTBEFORE(Table38[[#This Row],[all fluxes from kapp-slack]]," ",,,,"")</f>
        <v>ENZLOAD-GPIA8a_r_FWD-rt0237</v>
      </c>
      <c r="C931" s="1">
        <f>_xlfn.NUMBERVALUE(IFERROR(_xlfn.TEXTAFTER(Table38[[#This Row],[all fluxes from kapp-slack]]," ",-1,,,""),""))</f>
        <v>9.3368033999999997E-8</v>
      </c>
      <c r="F931" s="1" t="s">
        <v>7982</v>
      </c>
      <c r="G931" s="1" t="str">
        <f>_xlfn.TEXTBEFORE(Table5[[#This Row],[rxn     kapp_old        kapp_slack_ub   kapp_slack_lb]]," ")</f>
        <v>RXN-FECPOR_m_FWD-CCP1CYC7a</v>
      </c>
      <c r="H93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93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931" s="1">
        <f>_xlfn.NUMBERVALUE(_xlfn.TEXTAFTER(Table5[[#This Row],[rxn     kapp_old        kapp_slack_ub   kapp_slack_lb]]," ",-1))</f>
        <v>0</v>
      </c>
      <c r="K931" s="1">
        <f>_xlfn.XLOOKUP(SUBSTITUTE(Table5[[#This Row],[rxn]],"RXN-","ENZLOAD-"),ENZLOAD[name],ENZLOAD[flux],0)</f>
        <v>7.22021138166E-6</v>
      </c>
      <c r="L931" s="1" t="str">
        <f>"'"&amp;Table5[[#This Row],[rxn]]&amp;"'"&amp;CHAR(9)&amp;IF(AND(Table5[[#This Row],[kapp_slack_ub]]&lt;&gt;0,Table5[[#This Row],[kapp_old]]&lt;$F$1),$F$1,Table5[[#This Row],[kapp_old]])</f>
        <v>'RXN-FECPOR_m_FWD-CCP1CYC7a'	27141.27779288</v>
      </c>
      <c r="M931" s="1">
        <f>_xlfn.XLOOKUP(Table5[[#This Row],[rxn]],Table3[name],Table3[flux],$F$1)</f>
        <v>27141.277792879999</v>
      </c>
      <c r="N931" s="1">
        <f>IFERROR(Table5[[#This Row],[min flux]]/Table5[[#This Row],[associated enzload]],"")</f>
        <v>3759069694.5274119</v>
      </c>
      <c r="O931" s="1">
        <f>_xlfn.NUMBERVALUE(IF(Table5[[#This Row],[flux/enzload]]="","",ABS($N$1-Table5[[#This Row],[flux/enzload]])))</f>
        <v>1396157247964.4299</v>
      </c>
      <c r="P931" s="1">
        <f>Table5[[#This Row],[kapp_old]]+IFERROR(((Table5[[#This Row],[kapp_slack_ub]]-Table5[[#This Row],[kapp_slack_lb]])/Table5[[#This Row],[associated enzload]]),0)</f>
        <v>27141.277792879999</v>
      </c>
      <c r="Q931" s="1" t="str">
        <f>"'"&amp;Table5[[#This Row],[rxn]]&amp;"'"&amp;CHAR(9)&amp;Table5[[#This Row],[kapp + (slack_ub - slack_lb)/enzload]]</f>
        <v>'RXN-FECPOR_m_FWD-CCP1CYC7a'	27141.27779288</v>
      </c>
      <c r="R931" s="1">
        <f>_xlfn.XLOOKUP(Table5[[#This Row],[rxn]],Table38[name],Table38[flux],0)</f>
        <v>0</v>
      </c>
      <c r="S931" s="1">
        <f>_xlfn.XLOOKUP(SUBSTITUTE(Table5[[#This Row],[rxn]],"RXN-","ENZLOAD-"),Table38[name],Table38[flux],0)</f>
        <v>0</v>
      </c>
      <c r="T931" s="1" t="b">
        <f>AND(Table5[[#This Row],[ENZLOAD flux in kapp-slack.gms]]=0,Table5[[#This Row],[flux in kapp-slack.gms]]&lt;&gt;0,NOT(Table5[[#This Row],[spont or unknown?]]))</f>
        <v>0</v>
      </c>
      <c r="U931" s="1" t="b">
        <f>OR(_xlfn.TEXTAFTER(Table5[[#This Row],[rxn]],"-",-1)="SPONT",_xlfn.TEXTAFTER(Table5[[#This Row],[rxn]],"-",-1)="UNKNOWN")</f>
        <v>0</v>
      </c>
      <c r="V931" s="1">
        <f>_xlfn.XLOOKUP(SUBSTITUTE(Table5[[#This Row],[rxn]],"RXN-","ENZLOAD-"),Table4[rxn],Table4[ub],0)</f>
        <v>0.94487670999999995</v>
      </c>
      <c r="W931" s="1" t="b">
        <f>AND(Table5[[#This Row],[FVA ENZLOAD flux UB]]=0,Table5[[#This Row],[ENZ not made when it should be?]])</f>
        <v>0</v>
      </c>
    </row>
    <row r="932" spans="1:23" hidden="1">
      <c r="A932" s="1" t="s">
        <v>5410</v>
      </c>
      <c r="B932" s="1" t="str">
        <f>_xlfn.TEXTBEFORE(Table38[[#This Row],[all fluxes from kapp-slack]]," ",,,,"")</f>
        <v>ENZLOAD-GPIA9a_r_FWD-rt4069</v>
      </c>
      <c r="C932" s="1">
        <f>_xlfn.NUMBERVALUE(IFERROR(_xlfn.TEXTAFTER(Table38[[#This Row],[all fluxes from kapp-slack]]," ",-1,,,""),""))</f>
        <v>3.1698120999999999E-8</v>
      </c>
      <c r="F932" s="1" t="s">
        <v>7985</v>
      </c>
      <c r="G932" s="1" t="str">
        <f>_xlfn.TEXTBEFORE(Table5[[#This Row],[rxn     kapp_old        kapp_slack_ub   kapp_slack_lb]]," ")</f>
        <v>RXN-FKYNH_c_FWD-rt0172</v>
      </c>
      <c r="H932" s="1">
        <f>_xlfn.NUMBERVALUE(_xlfn.TEXTBEFORE(TRIM(_xlfn.TEXTAFTER(_xlfn.TEXTBEFORE(Table5[[#This Row],[rxn     kapp_old        kapp_slack_ub   kapp_slack_lb]],Table5[[#This Row],[kapp_slack_lb]],-1),Table5[[#This Row],[rxn]]))," "))</f>
        <v>14.917312382752099</v>
      </c>
      <c r="I93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932" s="1">
        <f>_xlfn.NUMBERVALUE(_xlfn.TEXTAFTER(Table5[[#This Row],[rxn     kapp_old        kapp_slack_ub   kapp_slack_lb]]," ",-1))</f>
        <v>0</v>
      </c>
      <c r="K932" s="1">
        <f>_xlfn.XLOOKUP(SUBSTITUTE(Table5[[#This Row],[rxn]],"RXN-","ENZLOAD-"),ENZLOAD[name],ENZLOAD[flux],0)</f>
        <v>8.4643688992000001E-7</v>
      </c>
      <c r="L932" s="1" t="str">
        <f>"'"&amp;Table5[[#This Row],[rxn]]&amp;"'"&amp;CHAR(9)&amp;IF(AND(Table5[[#This Row],[kapp_slack_ub]]&lt;&gt;0,Table5[[#This Row],[kapp_old]]&lt;$F$1),$F$1,Table5[[#This Row],[kapp_old]])</f>
        <v>'RXN-FKYNH_c_FWD-rt0172'	14.9173123827521</v>
      </c>
      <c r="M932" s="1">
        <f>_xlfn.XLOOKUP(Table5[[#This Row],[rxn]],Table3[name],Table3[flux],$F$1)</f>
        <v>27141.277792879999</v>
      </c>
      <c r="N932" s="1">
        <f>IFERROR(Table5[[#This Row],[min flux]]/Table5[[#This Row],[associated enzload]],"")</f>
        <v>32065329519.658844</v>
      </c>
      <c r="O932" s="1">
        <f>_xlfn.NUMBERVALUE(IF(Table5[[#This Row],[flux/enzload]]="","",ABS($N$1-Table5[[#This Row],[flux/enzload]])))</f>
        <v>1367850988139.29</v>
      </c>
      <c r="P932" s="1">
        <f>Table5[[#This Row],[kapp_old]]+IFERROR(((Table5[[#This Row],[kapp_slack_ub]]-Table5[[#This Row],[kapp_slack_lb]])/Table5[[#This Row],[associated enzload]]),0)</f>
        <v>14.917312382752099</v>
      </c>
      <c r="Q932" s="1" t="str">
        <f>"'"&amp;Table5[[#This Row],[rxn]]&amp;"'"&amp;CHAR(9)&amp;Table5[[#This Row],[kapp + (slack_ub - slack_lb)/enzload]]</f>
        <v>'RXN-FKYNH_c_FWD-rt0172'	14.9173123827521</v>
      </c>
      <c r="R932" s="1">
        <f>_xlfn.XLOOKUP(Table5[[#This Row],[rxn]],Table38[name],Table38[flux],0)</f>
        <v>0</v>
      </c>
      <c r="S932" s="1">
        <f>_xlfn.XLOOKUP(SUBSTITUTE(Table5[[#This Row],[rxn]],"RXN-","ENZLOAD-"),Table38[name],Table38[flux],0)</f>
        <v>0</v>
      </c>
      <c r="T932" s="1" t="b">
        <f>AND(Table5[[#This Row],[ENZLOAD flux in kapp-slack.gms]]=0,Table5[[#This Row],[flux in kapp-slack.gms]]&lt;&gt;0,NOT(Table5[[#This Row],[spont or unknown?]]))</f>
        <v>0</v>
      </c>
      <c r="U932" s="1" t="b">
        <f>OR(_xlfn.TEXTAFTER(Table5[[#This Row],[rxn]],"-",-1)="SPONT",_xlfn.TEXTAFTER(Table5[[#This Row],[rxn]],"-",-1)="UNKNOWN")</f>
        <v>0</v>
      </c>
      <c r="V932" s="1">
        <f>_xlfn.XLOOKUP(SUBSTITUTE(Table5[[#This Row],[rxn]],"RXN-","ENZLOAD-"),Table4[rxn],Table4[ub],0)</f>
        <v>0.89097742000000002</v>
      </c>
      <c r="W932" s="1" t="b">
        <f>AND(Table5[[#This Row],[FVA ENZLOAD flux UB]]=0,Table5[[#This Row],[ENZ not made when it should be?]])</f>
        <v>0</v>
      </c>
    </row>
    <row r="933" spans="1:23" hidden="1">
      <c r="A933" s="1" t="s">
        <v>5411</v>
      </c>
      <c r="B933" s="1" t="str">
        <f>_xlfn.TEXTBEFORE(Table38[[#This Row],[all fluxes from kapp-slack]]," ",,,,"")</f>
        <v>ENZLOAD-GRTT_c_FWD-rt4576</v>
      </c>
      <c r="C933" s="1">
        <f>_xlfn.NUMBERVALUE(IFERROR(_xlfn.TEXTAFTER(Table38[[#This Row],[all fluxes from kapp-slack]]," ",-1,,,""),""))</f>
        <v>7.8677907999999995E-7</v>
      </c>
      <c r="F933" s="1" t="s">
        <v>7986</v>
      </c>
      <c r="G933" s="1" t="str">
        <f>_xlfn.TEXTBEFORE(Table5[[#This Row],[rxn     kapp_old        kapp_slack_ub   kapp_slack_lb]]," ")</f>
        <v>RXN-FKYNH_c_FWD-rt3408</v>
      </c>
      <c r="H933" s="1">
        <f>_xlfn.NUMBERVALUE(_xlfn.TEXTBEFORE(TRIM(_xlfn.TEXTAFTER(_xlfn.TEXTBEFORE(Table5[[#This Row],[rxn     kapp_old        kapp_slack_ub   kapp_slack_lb]],Table5[[#This Row],[kapp_slack_lb]],-1),Table5[[#This Row],[rxn]]))," "))</f>
        <v>14.917312382752099</v>
      </c>
      <c r="I93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933" s="1">
        <f>_xlfn.NUMBERVALUE(_xlfn.TEXTAFTER(Table5[[#This Row],[rxn     kapp_old        kapp_slack_ub   kapp_slack_lb]]," ",-1))</f>
        <v>0</v>
      </c>
      <c r="K933" s="1">
        <f>_xlfn.XLOOKUP(SUBSTITUTE(Table5[[#This Row],[rxn]],"RXN-","ENZLOAD-"),ENZLOAD[name],ENZLOAD[flux],0)</f>
        <v>1.8991484206399999E-6</v>
      </c>
      <c r="L933" s="1" t="str">
        <f>"'"&amp;Table5[[#This Row],[rxn]]&amp;"'"&amp;CHAR(9)&amp;IF(AND(Table5[[#This Row],[kapp_slack_ub]]&lt;&gt;0,Table5[[#This Row],[kapp_old]]&lt;$F$1),$F$1,Table5[[#This Row],[kapp_old]])</f>
        <v>'RXN-FKYNH_c_FWD-rt3408'	14.9173123827521</v>
      </c>
      <c r="M933" s="1">
        <f>_xlfn.XLOOKUP(Table5[[#This Row],[rxn]],Table3[name],Table3[flux],$F$1)</f>
        <v>27141.277792879999</v>
      </c>
      <c r="N933" s="1">
        <f>IFERROR(Table5[[#This Row],[min flux]]/Table5[[#This Row],[associated enzload]],"")</f>
        <v>14291288399.530973</v>
      </c>
      <c r="O933" s="1">
        <f>_xlfn.NUMBERVALUE(IF(Table5[[#This Row],[flux/enzload]]="","",ABS($N$1-Table5[[#This Row],[flux/enzload]])))</f>
        <v>1385625029259.4199</v>
      </c>
      <c r="P933" s="1">
        <f>Table5[[#This Row],[kapp_old]]+IFERROR(((Table5[[#This Row],[kapp_slack_ub]]-Table5[[#This Row],[kapp_slack_lb]])/Table5[[#This Row],[associated enzload]]),0)</f>
        <v>14.917312382752099</v>
      </c>
      <c r="Q933" s="1" t="str">
        <f>"'"&amp;Table5[[#This Row],[rxn]]&amp;"'"&amp;CHAR(9)&amp;Table5[[#This Row],[kapp + (slack_ub - slack_lb)/enzload]]</f>
        <v>'RXN-FKYNH_c_FWD-rt3408'	14.9173123827521</v>
      </c>
      <c r="R933" s="1">
        <f>_xlfn.XLOOKUP(Table5[[#This Row],[rxn]],Table38[name],Table38[flux],0)</f>
        <v>0</v>
      </c>
      <c r="S933" s="1">
        <f>_xlfn.XLOOKUP(SUBSTITUTE(Table5[[#This Row],[rxn]],"RXN-","ENZLOAD-"),Table38[name],Table38[flux],0)</f>
        <v>0</v>
      </c>
      <c r="T933" s="1" t="b">
        <f>AND(Table5[[#This Row],[ENZLOAD flux in kapp-slack.gms]]=0,Table5[[#This Row],[flux in kapp-slack.gms]]&lt;&gt;0,NOT(Table5[[#This Row],[spont or unknown?]]))</f>
        <v>0</v>
      </c>
      <c r="U933" s="1" t="b">
        <f>OR(_xlfn.TEXTAFTER(Table5[[#This Row],[rxn]],"-",-1)="SPONT",_xlfn.TEXTAFTER(Table5[[#This Row],[rxn]],"-",-1)="UNKNOWN")</f>
        <v>0</v>
      </c>
      <c r="V933" s="1">
        <f>_xlfn.XLOOKUP(SUBSTITUTE(Table5[[#This Row],[rxn]],"RXN-","ENZLOAD-"),Table4[rxn],Table4[ub],0)</f>
        <v>0.83156567999999997</v>
      </c>
      <c r="W933" s="1" t="b">
        <f>AND(Table5[[#This Row],[FVA ENZLOAD flux UB]]=0,Table5[[#This Row],[ENZ not made when it should be?]])</f>
        <v>0</v>
      </c>
    </row>
    <row r="934" spans="1:23" hidden="1">
      <c r="A934" s="1" t="s">
        <v>5412</v>
      </c>
      <c r="B934" s="1" t="str">
        <f>_xlfn.TEXTBEFORE(Table38[[#This Row],[all fluxes from kapp-slack]]," ",,,,"")</f>
        <v>ENZLOAD-H2Ot_c_e_REV-rt5618</v>
      </c>
      <c r="C934" s="1">
        <f>_xlfn.NUMBERVALUE(IFERROR(_xlfn.TEXTAFTER(Table38[[#This Row],[all fluxes from kapp-slack]]," ",-1,,,""),""))</f>
        <v>3.1321244656599999E-4</v>
      </c>
      <c r="F934" s="1" t="s">
        <v>7987</v>
      </c>
      <c r="G934" s="1" t="str">
        <f>_xlfn.TEXTBEFORE(Table5[[#This Row],[rxn     kapp_old        kapp_slack_ub   kapp_slack_lb]]," ")</f>
        <v>RXN-FKYNH_c_FWD-rt6420</v>
      </c>
      <c r="H934" s="1">
        <f>_xlfn.NUMBERVALUE(_xlfn.TEXTBEFORE(TRIM(_xlfn.TEXTAFTER(_xlfn.TEXTBEFORE(Table5[[#This Row],[rxn     kapp_old        kapp_slack_ub   kapp_slack_lb]],Table5[[#This Row],[kapp_slack_lb]],-1),Table5[[#This Row],[rxn]]))," "))</f>
        <v>14.917312382752099</v>
      </c>
      <c r="I93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934" s="1">
        <f>_xlfn.NUMBERVALUE(_xlfn.TEXTAFTER(Table5[[#This Row],[rxn     kapp_old        kapp_slack_ub   kapp_slack_lb]]," ",-1))</f>
        <v>0</v>
      </c>
      <c r="K934" s="1">
        <f>_xlfn.XLOOKUP(SUBSTITUTE(Table5[[#This Row],[rxn]],"RXN-","ENZLOAD-"),ENZLOAD[name],ENZLOAD[flux],0)</f>
        <v>5.0519722300000001E-9</v>
      </c>
      <c r="L934" s="1" t="str">
        <f>"'"&amp;Table5[[#This Row],[rxn]]&amp;"'"&amp;CHAR(9)&amp;IF(AND(Table5[[#This Row],[kapp_slack_ub]]&lt;&gt;0,Table5[[#This Row],[kapp_old]]&lt;$F$1),$F$1,Table5[[#This Row],[kapp_old]])</f>
        <v>'RXN-FKYNH_c_FWD-rt6420'	14.9173123827521</v>
      </c>
      <c r="M934" s="1">
        <f>_xlfn.XLOOKUP(Table5[[#This Row],[rxn]],Table3[name],Table3[flux],$F$1)</f>
        <v>27141.277792879999</v>
      </c>
      <c r="N934" s="1">
        <f>IFERROR(Table5[[#This Row],[min flux]]/Table5[[#This Row],[associated enzload]],"")</f>
        <v>5372412308940.9775</v>
      </c>
      <c r="O934" s="1">
        <f>_xlfn.NUMBERVALUE(IF(Table5[[#This Row],[flux/enzload]]="","",ABS($N$1-Table5[[#This Row],[flux/enzload]])))</f>
        <v>3972495991282.02</v>
      </c>
      <c r="P934" s="1">
        <f>Table5[[#This Row],[kapp_old]]+IFERROR(((Table5[[#This Row],[kapp_slack_ub]]-Table5[[#This Row],[kapp_slack_lb]])/Table5[[#This Row],[associated enzload]]),0)</f>
        <v>14.917312382752099</v>
      </c>
      <c r="Q934" s="1" t="str">
        <f>"'"&amp;Table5[[#This Row],[rxn]]&amp;"'"&amp;CHAR(9)&amp;Table5[[#This Row],[kapp + (slack_ub - slack_lb)/enzload]]</f>
        <v>'RXN-FKYNH_c_FWD-rt6420'	14.9173123827521</v>
      </c>
      <c r="R934" s="1">
        <f>_xlfn.XLOOKUP(Table5[[#This Row],[rxn]],Table38[name],Table38[flux],0)</f>
        <v>0</v>
      </c>
      <c r="S934" s="1">
        <f>_xlfn.XLOOKUP(SUBSTITUTE(Table5[[#This Row],[rxn]],"RXN-","ENZLOAD-"),Table38[name],Table38[flux],0)</f>
        <v>0</v>
      </c>
      <c r="T934" s="1" t="b">
        <f>AND(Table5[[#This Row],[ENZLOAD flux in kapp-slack.gms]]=0,Table5[[#This Row],[flux in kapp-slack.gms]]&lt;&gt;0,NOT(Table5[[#This Row],[spont or unknown?]]))</f>
        <v>0</v>
      </c>
      <c r="U934" s="1" t="b">
        <f>OR(_xlfn.TEXTAFTER(Table5[[#This Row],[rxn]],"-",-1)="SPONT",_xlfn.TEXTAFTER(Table5[[#This Row],[rxn]],"-",-1)="UNKNOWN")</f>
        <v>0</v>
      </c>
      <c r="V934" s="1">
        <f>_xlfn.XLOOKUP(SUBSTITUTE(Table5[[#This Row],[rxn]],"RXN-","ENZLOAD-"),Table4[rxn],Table4[ub],0)</f>
        <v>1.2907313300000001</v>
      </c>
      <c r="W934" s="1" t="b">
        <f>AND(Table5[[#This Row],[FVA ENZLOAD flux UB]]=0,Table5[[#This Row],[ENZ not made when it should be?]])</f>
        <v>0</v>
      </c>
    </row>
    <row r="935" spans="1:23" hidden="1">
      <c r="A935" s="1" t="s">
        <v>5413</v>
      </c>
      <c r="B935" s="1" t="str">
        <f>_xlfn.TEXTBEFORE(Table38[[#This Row],[all fluxes from kapp-slack]]," ",,,,"")</f>
        <v>ENZLOAD-HEX1_c_FWD-rt1896</v>
      </c>
      <c r="C935" s="1">
        <f>_xlfn.NUMBERVALUE(IFERROR(_xlfn.TEXTAFTER(Table38[[#This Row],[all fluxes from kapp-slack]]," ",-1,,,""),""))</f>
        <v>2.7040881689999998E-6</v>
      </c>
      <c r="F935" s="1" t="s">
        <v>7988</v>
      </c>
      <c r="G935" s="1" t="str">
        <f>_xlfn.TEXTBEFORE(Table5[[#This Row],[rxn     kapp_old        kapp_slack_ub   kapp_slack_lb]]," ")</f>
        <v>RXN-FMETTRS_m_FWD-rt3531</v>
      </c>
      <c r="H93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93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935" s="1">
        <f>_xlfn.NUMBERVALUE(_xlfn.TEXTAFTER(Table5[[#This Row],[rxn     kapp_old        kapp_slack_ub   kapp_slack_lb]]," ",-1))</f>
        <v>0</v>
      </c>
      <c r="K935" s="1">
        <f>_xlfn.XLOOKUP(SUBSTITUTE(Table5[[#This Row],[rxn]],"RXN-","ENZLOAD-"),ENZLOAD[name],ENZLOAD[flux],0)</f>
        <v>3.46755682929999E-7</v>
      </c>
      <c r="L935" s="1" t="str">
        <f>"'"&amp;Table5[[#This Row],[rxn]]&amp;"'"&amp;CHAR(9)&amp;IF(AND(Table5[[#This Row],[kapp_slack_ub]]&lt;&gt;0,Table5[[#This Row],[kapp_old]]&lt;$F$1),$F$1,Table5[[#This Row],[kapp_old]])</f>
        <v>'RXN-FMETTRS_m_FWD-rt3531'	27141.27779288</v>
      </c>
      <c r="M935" s="1">
        <f>_xlfn.XLOOKUP(Table5[[#This Row],[rxn]],Table3[name],Table3[flux],$F$1)</f>
        <v>27141.277792879999</v>
      </c>
      <c r="N935" s="1">
        <f>IFERROR(Table5[[#This Row],[min flux]]/Table5[[#This Row],[associated enzload]],"")</f>
        <v>78272048964.109177</v>
      </c>
      <c r="O935" s="1">
        <f>_xlfn.NUMBERVALUE(IF(Table5[[#This Row],[flux/enzload]]="","",ABS($N$1-Table5[[#This Row],[flux/enzload]])))</f>
        <v>1321644268694.8401</v>
      </c>
      <c r="P935" s="1">
        <f>Table5[[#This Row],[kapp_old]]+IFERROR(((Table5[[#This Row],[kapp_slack_ub]]-Table5[[#This Row],[kapp_slack_lb]])/Table5[[#This Row],[associated enzload]]),0)</f>
        <v>27141.277792879999</v>
      </c>
      <c r="Q935" s="1" t="str">
        <f>"'"&amp;Table5[[#This Row],[rxn]]&amp;"'"&amp;CHAR(9)&amp;Table5[[#This Row],[kapp + (slack_ub - slack_lb)/enzload]]</f>
        <v>'RXN-FMETTRS_m_FWD-rt3531'	27141.27779288</v>
      </c>
      <c r="R935" s="1">
        <f>_xlfn.XLOOKUP(Table5[[#This Row],[rxn]],Table38[name],Table38[flux],0)</f>
        <v>0</v>
      </c>
      <c r="S935" s="1">
        <f>_xlfn.XLOOKUP(SUBSTITUTE(Table5[[#This Row],[rxn]],"RXN-","ENZLOAD-"),Table38[name],Table38[flux],0)</f>
        <v>0</v>
      </c>
      <c r="T935" s="1" t="b">
        <f>AND(Table5[[#This Row],[ENZLOAD flux in kapp-slack.gms]]=0,Table5[[#This Row],[flux in kapp-slack.gms]]&lt;&gt;0,NOT(Table5[[#This Row],[spont or unknown?]]))</f>
        <v>0</v>
      </c>
      <c r="U935" s="1" t="b">
        <f>OR(_xlfn.TEXTAFTER(Table5[[#This Row],[rxn]],"-",-1)="SPONT",_xlfn.TEXTAFTER(Table5[[#This Row],[rxn]],"-",-1)="UNKNOWN")</f>
        <v>0</v>
      </c>
      <c r="V935" s="1">
        <f>_xlfn.XLOOKUP(SUBSTITUTE(Table5[[#This Row],[rxn]],"RXN-","ENZLOAD-"),Table4[rxn],Table4[ub],0)</f>
        <v>0.86085467999999998</v>
      </c>
      <c r="W935" s="1" t="b">
        <f>AND(Table5[[#This Row],[FVA ENZLOAD flux UB]]=0,Table5[[#This Row],[ENZ not made when it should be?]])</f>
        <v>0</v>
      </c>
    </row>
    <row r="936" spans="1:23" hidden="1">
      <c r="A936" s="1" t="s">
        <v>5414</v>
      </c>
      <c r="B936" s="1" t="str">
        <f>_xlfn.TEXTBEFORE(Table38[[#This Row],[all fluxes from kapp-slack]]," ",,,,"")</f>
        <v>ENZLOAD-HMGCOAR_c_FWD-rt1206</v>
      </c>
      <c r="C936" s="1">
        <f>_xlfn.NUMBERVALUE(IFERROR(_xlfn.TEXTAFTER(Table38[[#This Row],[all fluxes from kapp-slack]]," ",-1,,,""),""))</f>
        <v>1.4136293100000001E-7</v>
      </c>
      <c r="F936" s="1" t="s">
        <v>7991</v>
      </c>
      <c r="G936" s="1" t="str">
        <f>_xlfn.TEXTBEFORE(Table5[[#This Row],[rxn     kapp_old        kapp_slack_ub   kapp_slack_lb]]," ")</f>
        <v>RXN-FMNRx2_c_FWD-rt8485</v>
      </c>
      <c r="H936" s="1">
        <f>_xlfn.NUMBERVALUE(_xlfn.TEXTBEFORE(TRIM(_xlfn.TEXTAFTER(_xlfn.TEXTBEFORE(Table5[[#This Row],[rxn     kapp_old        kapp_slack_ub   kapp_slack_lb]],Table5[[#This Row],[kapp_slack_lb]],-1),Table5[[#This Row],[rxn]]))," "))</f>
        <v>1.3775173091250001E-3</v>
      </c>
      <c r="I93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936" s="1">
        <f>_xlfn.NUMBERVALUE(_xlfn.TEXTAFTER(Table5[[#This Row],[rxn     kapp_old        kapp_slack_ub   kapp_slack_lb]]," ",-1))</f>
        <v>0</v>
      </c>
      <c r="K936" s="1">
        <f>_xlfn.XLOOKUP(SUBSTITUTE(Table5[[#This Row],[rxn]],"RXN-","ENZLOAD-"),ENZLOAD[name],ENZLOAD[flux],0)</f>
        <v>5.8541897350999996E-7</v>
      </c>
      <c r="L936" s="1" t="str">
        <f>"'"&amp;Table5[[#This Row],[rxn]]&amp;"'"&amp;CHAR(9)&amp;IF(AND(Table5[[#This Row],[kapp_slack_ub]]&lt;&gt;0,Table5[[#This Row],[kapp_old]]&lt;$F$1),$F$1,Table5[[#This Row],[kapp_old]])</f>
        <v>'RXN-FMNRx2_c_FWD-rt8485'	0.001377517309125</v>
      </c>
      <c r="M936" s="1">
        <f>_xlfn.XLOOKUP(Table5[[#This Row],[rxn]],Table3[name],Table3[flux],$F$1)</f>
        <v>27141.277792879999</v>
      </c>
      <c r="N936" s="1">
        <f>IFERROR(Table5[[#This Row],[min flux]]/Table5[[#This Row],[associated enzload]],"")</f>
        <v>46362142364.721939</v>
      </c>
      <c r="O936" s="1">
        <f>_xlfn.NUMBERVALUE(IF(Table5[[#This Row],[flux/enzload]]="","",ABS($N$1-Table5[[#This Row],[flux/enzload]])))</f>
        <v>1353554175294.23</v>
      </c>
      <c r="P936" s="1">
        <f>Table5[[#This Row],[kapp_old]]+IFERROR(((Table5[[#This Row],[kapp_slack_ub]]-Table5[[#This Row],[kapp_slack_lb]])/Table5[[#This Row],[associated enzload]]),0)</f>
        <v>1.3775173091250001E-3</v>
      </c>
      <c r="Q936" s="1" t="str">
        <f>"'"&amp;Table5[[#This Row],[rxn]]&amp;"'"&amp;CHAR(9)&amp;Table5[[#This Row],[kapp + (slack_ub - slack_lb)/enzload]]</f>
        <v>'RXN-FMNRx2_c_FWD-rt8485'	0.001377517309125</v>
      </c>
      <c r="R936" s="1">
        <f>_xlfn.XLOOKUP(Table5[[#This Row],[rxn]],Table38[name],Table38[flux],0)</f>
        <v>0</v>
      </c>
      <c r="S936" s="1">
        <f>_xlfn.XLOOKUP(SUBSTITUTE(Table5[[#This Row],[rxn]],"RXN-","ENZLOAD-"),Table38[name],Table38[flux],0)</f>
        <v>0</v>
      </c>
      <c r="T936" s="1" t="b">
        <f>AND(Table5[[#This Row],[ENZLOAD flux in kapp-slack.gms]]=0,Table5[[#This Row],[flux in kapp-slack.gms]]&lt;&gt;0,NOT(Table5[[#This Row],[spont or unknown?]]))</f>
        <v>0</v>
      </c>
      <c r="U936" s="1" t="b">
        <f>OR(_xlfn.TEXTAFTER(Table5[[#This Row],[rxn]],"-",-1)="SPONT",_xlfn.TEXTAFTER(Table5[[#This Row],[rxn]],"-",-1)="UNKNOWN")</f>
        <v>0</v>
      </c>
      <c r="V936" s="1">
        <f>_xlfn.XLOOKUP(SUBSTITUTE(Table5[[#This Row],[rxn]],"RXN-","ENZLOAD-"),Table4[rxn],Table4[ub],0)</f>
        <v>0.68775047</v>
      </c>
      <c r="W936" s="1" t="b">
        <f>AND(Table5[[#This Row],[FVA ENZLOAD flux UB]]=0,Table5[[#This Row],[ENZ not made when it should be?]])</f>
        <v>0</v>
      </c>
    </row>
    <row r="937" spans="1:23" hidden="1">
      <c r="A937" s="1" t="s">
        <v>5415</v>
      </c>
      <c r="B937" s="1" t="str">
        <f>_xlfn.TEXTBEFORE(Table38[[#This Row],[all fluxes from kapp-slack]]," ",,,,"")</f>
        <v>ENZLOAD-HMGCOAS_c_FWD-rt3754_c</v>
      </c>
      <c r="C937" s="1">
        <f>_xlfn.NUMBERVALUE(IFERROR(_xlfn.TEXTAFTER(Table38[[#This Row],[all fluxes from kapp-slack]]," ",-1,,,""),""))</f>
        <v>1.9313667939999999E-6</v>
      </c>
      <c r="F937" s="1" t="s">
        <v>7992</v>
      </c>
      <c r="G937" s="1" t="str">
        <f>_xlfn.TEXTBEFORE(Table5[[#This Row],[rxn     kapp_old        kapp_slack_ub   kapp_slack_lb]]," ")</f>
        <v>RXN-FOLD3_m_FWD-rt6009</v>
      </c>
      <c r="H93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93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937" s="1">
        <f>_xlfn.NUMBERVALUE(_xlfn.TEXTAFTER(Table5[[#This Row],[rxn     kapp_old        kapp_slack_ub   kapp_slack_lb]]," ",-1))</f>
        <v>0</v>
      </c>
      <c r="K937" s="1">
        <f>_xlfn.XLOOKUP(SUBSTITUTE(Table5[[#This Row],[rxn]],"RXN-","ENZLOAD-"),ENZLOAD[name],ENZLOAD[flux],0)</f>
        <v>1.8679695076999999E-7</v>
      </c>
      <c r="L937" s="1" t="str">
        <f>"'"&amp;Table5[[#This Row],[rxn]]&amp;"'"&amp;CHAR(9)&amp;IF(AND(Table5[[#This Row],[kapp_slack_ub]]&lt;&gt;0,Table5[[#This Row],[kapp_old]]&lt;$F$1),$F$1,Table5[[#This Row],[kapp_old]])</f>
        <v>'RXN-FOLD3_m_FWD-rt6009'	27141.27779288</v>
      </c>
      <c r="M937" s="1">
        <f>_xlfn.XLOOKUP(Table5[[#This Row],[rxn]],Table3[name],Table3[flux],$F$1)</f>
        <v>27141.277792879999</v>
      </c>
      <c r="N937" s="1">
        <f>IFERROR(Table5[[#This Row],[min flux]]/Table5[[#This Row],[associated enzload]],"")</f>
        <v>145298291438.91437</v>
      </c>
      <c r="O937" s="1">
        <f>_xlfn.NUMBERVALUE(IF(Table5[[#This Row],[flux/enzload]]="","",ABS($N$1-Table5[[#This Row],[flux/enzload]])))</f>
        <v>1254618026220.04</v>
      </c>
      <c r="P937" s="1">
        <f>Table5[[#This Row],[kapp_old]]+IFERROR(((Table5[[#This Row],[kapp_slack_ub]]-Table5[[#This Row],[kapp_slack_lb]])/Table5[[#This Row],[associated enzload]]),0)</f>
        <v>27141.277792879999</v>
      </c>
      <c r="Q937" s="1" t="str">
        <f>"'"&amp;Table5[[#This Row],[rxn]]&amp;"'"&amp;CHAR(9)&amp;Table5[[#This Row],[kapp + (slack_ub - slack_lb)/enzload]]</f>
        <v>'RXN-FOLD3_m_FWD-rt6009'	27141.27779288</v>
      </c>
      <c r="R937" s="1">
        <f>_xlfn.XLOOKUP(Table5[[#This Row],[rxn]],Table38[name],Table38[flux],0)</f>
        <v>0</v>
      </c>
      <c r="S937" s="1">
        <f>_xlfn.XLOOKUP(SUBSTITUTE(Table5[[#This Row],[rxn]],"RXN-","ENZLOAD-"),Table38[name],Table38[flux],0)</f>
        <v>0</v>
      </c>
      <c r="T937" s="1" t="b">
        <f>AND(Table5[[#This Row],[ENZLOAD flux in kapp-slack.gms]]=0,Table5[[#This Row],[flux in kapp-slack.gms]]&lt;&gt;0,NOT(Table5[[#This Row],[spont or unknown?]]))</f>
        <v>0</v>
      </c>
      <c r="U937" s="1" t="b">
        <f>OR(_xlfn.TEXTAFTER(Table5[[#This Row],[rxn]],"-",-1)="SPONT",_xlfn.TEXTAFTER(Table5[[#This Row],[rxn]],"-",-1)="UNKNOWN")</f>
        <v>0</v>
      </c>
      <c r="V937" s="1">
        <f>_xlfn.XLOOKUP(SUBSTITUTE(Table5[[#This Row],[rxn]],"RXN-","ENZLOAD-"),Table4[rxn],Table4[ub],0)</f>
        <v>0.48192752999999999</v>
      </c>
      <c r="W937" s="1" t="b">
        <f>AND(Table5[[#This Row],[FVA ENZLOAD flux UB]]=0,Table5[[#This Row],[ENZ not made when it should be?]])</f>
        <v>0</v>
      </c>
    </row>
    <row r="938" spans="1:23" hidden="1">
      <c r="A938" s="1" t="s">
        <v>5416</v>
      </c>
      <c r="B938" s="1" t="str">
        <f>_xlfn.TEXTBEFORE(Table38[[#This Row],[all fluxes from kapp-slack]]," ",,,,"")</f>
        <v>ENZLOAD-HSDy_c_FWD-rt8370</v>
      </c>
      <c r="C938" s="1">
        <f>_xlfn.NUMBERVALUE(IFERROR(_xlfn.TEXTAFTER(Table38[[#This Row],[all fluxes from kapp-slack]]," ",-1,,,""),""))</f>
        <v>9.3149265300000003E-7</v>
      </c>
      <c r="F938" s="1" t="s">
        <v>7994</v>
      </c>
      <c r="G938" s="1" t="str">
        <f>_xlfn.TEXTBEFORE(Table5[[#This Row],[rxn     kapp_old        kapp_slack_ub   kapp_slack_lb]]," ")</f>
        <v>RXN-FOLR_m_FWD-rt3791_m</v>
      </c>
      <c r="H93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93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938" s="1">
        <f>_xlfn.NUMBERVALUE(_xlfn.TEXTAFTER(Table5[[#This Row],[rxn     kapp_old        kapp_slack_ub   kapp_slack_lb]]," ",-1))</f>
        <v>0</v>
      </c>
      <c r="K938" s="1">
        <f>_xlfn.XLOOKUP(SUBSTITUTE(Table5[[#This Row],[rxn]],"RXN-","ENZLOAD-"),ENZLOAD[name],ENZLOAD[flux],0)</f>
        <v>6.1423565941E-7</v>
      </c>
      <c r="L938" s="1" t="str">
        <f>"'"&amp;Table5[[#This Row],[rxn]]&amp;"'"&amp;CHAR(9)&amp;IF(AND(Table5[[#This Row],[kapp_slack_ub]]&lt;&gt;0,Table5[[#This Row],[kapp_old]]&lt;$F$1),$F$1,Table5[[#This Row],[kapp_old]])</f>
        <v>'RXN-FOLR_m_FWD-rt3791_m'	27141.27779288</v>
      </c>
      <c r="M938" s="1">
        <f>_xlfn.XLOOKUP(Table5[[#This Row],[rxn]],Table3[name],Table3[flux],$F$1)</f>
        <v>27141.277792879999</v>
      </c>
      <c r="N938" s="1">
        <f>IFERROR(Table5[[#This Row],[min flux]]/Table5[[#This Row],[associated enzload]],"")</f>
        <v>44187076046.594841</v>
      </c>
      <c r="O938" s="1">
        <f>_xlfn.NUMBERVALUE(IF(Table5[[#This Row],[flux/enzload]]="","",ABS($N$1-Table5[[#This Row],[flux/enzload]])))</f>
        <v>1355729241612.3601</v>
      </c>
      <c r="P938" s="1">
        <f>Table5[[#This Row],[kapp_old]]+IFERROR(((Table5[[#This Row],[kapp_slack_ub]]-Table5[[#This Row],[kapp_slack_lb]])/Table5[[#This Row],[associated enzload]]),0)</f>
        <v>27141.277792879999</v>
      </c>
      <c r="Q938" s="1" t="str">
        <f>"'"&amp;Table5[[#This Row],[rxn]]&amp;"'"&amp;CHAR(9)&amp;Table5[[#This Row],[kapp + (slack_ub - slack_lb)/enzload]]</f>
        <v>'RXN-FOLR_m_FWD-rt3791_m'	27141.27779288</v>
      </c>
      <c r="R938" s="1">
        <f>_xlfn.XLOOKUP(Table5[[#This Row],[rxn]],Table38[name],Table38[flux],0)</f>
        <v>0</v>
      </c>
      <c r="S938" s="1">
        <f>_xlfn.XLOOKUP(SUBSTITUTE(Table5[[#This Row],[rxn]],"RXN-","ENZLOAD-"),Table38[name],Table38[flux],0)</f>
        <v>0</v>
      </c>
      <c r="T938" s="1" t="b">
        <f>AND(Table5[[#This Row],[ENZLOAD flux in kapp-slack.gms]]=0,Table5[[#This Row],[flux in kapp-slack.gms]]&lt;&gt;0,NOT(Table5[[#This Row],[spont or unknown?]]))</f>
        <v>0</v>
      </c>
      <c r="U938" s="1" t="b">
        <f>OR(_xlfn.TEXTAFTER(Table5[[#This Row],[rxn]],"-",-1)="SPONT",_xlfn.TEXTAFTER(Table5[[#This Row],[rxn]],"-",-1)="UNKNOWN")</f>
        <v>0</v>
      </c>
      <c r="V938" s="1">
        <f>_xlfn.XLOOKUP(SUBSTITUTE(Table5[[#This Row],[rxn]],"RXN-","ENZLOAD-"),Table4[rxn],Table4[ub],0)</f>
        <v>1.68374343</v>
      </c>
      <c r="W938" s="1" t="b">
        <f>AND(Table5[[#This Row],[FVA ENZLOAD flux UB]]=0,Table5[[#This Row],[ENZ not made when it should be?]])</f>
        <v>0</v>
      </c>
    </row>
    <row r="939" spans="1:23" hidden="1">
      <c r="A939" s="1" t="s">
        <v>5417</v>
      </c>
      <c r="B939" s="1" t="str">
        <f>_xlfn.TEXTBEFORE(Table38[[#This Row],[all fluxes from kapp-slack]]," ",,,,"")</f>
        <v>ENZLOAD-INOSTtps_e_FWD-rt0734</v>
      </c>
      <c r="C939" s="1">
        <f>_xlfn.NUMBERVALUE(IFERROR(_xlfn.TEXTAFTER(Table38[[#This Row],[all fluxes from kapp-slack]]," ",-1,,,""),""))</f>
        <v>2.58336432E-7</v>
      </c>
      <c r="F939" s="1" t="s">
        <v>8000</v>
      </c>
      <c r="G939" s="1" t="str">
        <f>_xlfn.TEXTBEFORE(Table5[[#This Row],[rxn     kapp_old        kapp_slack_ub   kapp_slack_lb]]," ")</f>
        <v>RXN-FRD_c_FWD-rt3052</v>
      </c>
      <c r="H93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93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939" s="1">
        <f>_xlfn.NUMBERVALUE(_xlfn.TEXTAFTER(Table5[[#This Row],[rxn     kapp_old        kapp_slack_ub   kapp_slack_lb]]," ",-1))</f>
        <v>0</v>
      </c>
      <c r="K939" s="1">
        <f>_xlfn.XLOOKUP(SUBSTITUTE(Table5[[#This Row],[rxn]],"RXN-","ENZLOAD-"),ENZLOAD[name],ENZLOAD[flux],0)</f>
        <v>7.2542179768000001E-7</v>
      </c>
      <c r="L939" s="1" t="str">
        <f>"'"&amp;Table5[[#This Row],[rxn]]&amp;"'"&amp;CHAR(9)&amp;IF(AND(Table5[[#This Row],[kapp_slack_ub]]&lt;&gt;0,Table5[[#This Row],[kapp_old]]&lt;$F$1),$F$1,Table5[[#This Row],[kapp_old]])</f>
        <v>'RXN-FRD_c_FWD-rt3052'	27141.27779288</v>
      </c>
      <c r="M939" s="1">
        <f>_xlfn.XLOOKUP(Table5[[#This Row],[rxn]],Table3[name],Table3[flux],$F$1)</f>
        <v>27141.277792879999</v>
      </c>
      <c r="N939" s="1">
        <f>IFERROR(Table5[[#This Row],[min flux]]/Table5[[#This Row],[associated enzload]],"")</f>
        <v>37414477866.093338</v>
      </c>
      <c r="O939" s="1">
        <f>_xlfn.NUMBERVALUE(IF(Table5[[#This Row],[flux/enzload]]="","",ABS($N$1-Table5[[#This Row],[flux/enzload]])))</f>
        <v>1362501839792.8601</v>
      </c>
      <c r="P939" s="1">
        <f>Table5[[#This Row],[kapp_old]]+IFERROR(((Table5[[#This Row],[kapp_slack_ub]]-Table5[[#This Row],[kapp_slack_lb]])/Table5[[#This Row],[associated enzload]]),0)</f>
        <v>27141.277792879999</v>
      </c>
      <c r="Q939" s="1" t="str">
        <f>"'"&amp;Table5[[#This Row],[rxn]]&amp;"'"&amp;CHAR(9)&amp;Table5[[#This Row],[kapp + (slack_ub - slack_lb)/enzload]]</f>
        <v>'RXN-FRD_c_FWD-rt3052'	27141.27779288</v>
      </c>
      <c r="R939" s="1">
        <f>_xlfn.XLOOKUP(Table5[[#This Row],[rxn]],Table38[name],Table38[flux],0)</f>
        <v>0</v>
      </c>
      <c r="S939" s="1">
        <f>_xlfn.XLOOKUP(SUBSTITUTE(Table5[[#This Row],[rxn]],"RXN-","ENZLOAD-"),Table38[name],Table38[flux],0)</f>
        <v>0</v>
      </c>
      <c r="T939" s="1" t="b">
        <f>AND(Table5[[#This Row],[ENZLOAD flux in kapp-slack.gms]]=0,Table5[[#This Row],[flux in kapp-slack.gms]]&lt;&gt;0,NOT(Table5[[#This Row],[spont or unknown?]]))</f>
        <v>0</v>
      </c>
      <c r="U939" s="1" t="b">
        <f>OR(_xlfn.TEXTAFTER(Table5[[#This Row],[rxn]],"-",-1)="SPONT",_xlfn.TEXTAFTER(Table5[[#This Row],[rxn]],"-",-1)="UNKNOWN")</f>
        <v>0</v>
      </c>
      <c r="V939" s="1">
        <f>_xlfn.XLOOKUP(SUBSTITUTE(Table5[[#This Row],[rxn]],"RXN-","ENZLOAD-"),Table4[rxn],Table4[ub],0)</f>
        <v>0.63211454</v>
      </c>
      <c r="W939" s="1" t="b">
        <f>AND(Table5[[#This Row],[FVA ENZLOAD flux UB]]=0,Table5[[#This Row],[ENZ not made when it should be?]])</f>
        <v>0</v>
      </c>
    </row>
    <row r="940" spans="1:23" hidden="1">
      <c r="A940" s="1" t="s">
        <v>5418</v>
      </c>
      <c r="B940" s="1" t="str">
        <f>_xlfn.TEXTBEFORE(Table38[[#This Row],[all fluxes from kapp-slack]]," ",,,,"")</f>
        <v>ENZLOAD-IPCS_g_FWD-rt4559</v>
      </c>
      <c r="C940" s="1">
        <f>_xlfn.NUMBERVALUE(IFERROR(_xlfn.TEXTAFTER(Table38[[#This Row],[all fluxes from kapp-slack]]," ",-1,,,""),""))</f>
        <v>8.2974829000000002E-8</v>
      </c>
      <c r="F940" s="1" t="s">
        <v>8005</v>
      </c>
      <c r="G940" s="1" t="str">
        <f>_xlfn.TEXTBEFORE(Table5[[#This Row],[rxn     kapp_old        kapp_slack_ub   kapp_slack_lb]]," ")</f>
        <v>RXN-FRMDAH_c_FWD-rt7438</v>
      </c>
      <c r="H94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94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940" s="1">
        <f>_xlfn.NUMBERVALUE(_xlfn.TEXTAFTER(Table5[[#This Row],[rxn     kapp_old        kapp_slack_ub   kapp_slack_lb]]," ",-1))</f>
        <v>0</v>
      </c>
      <c r="K940" s="1">
        <f>_xlfn.XLOOKUP(SUBSTITUTE(Table5[[#This Row],[rxn]],"RXN-","ENZLOAD-"),ENZLOAD[name],ENZLOAD[flux],0)</f>
        <v>2.9091425460000001E-8</v>
      </c>
      <c r="L940" s="1" t="str">
        <f>"'"&amp;Table5[[#This Row],[rxn]]&amp;"'"&amp;CHAR(9)&amp;IF(AND(Table5[[#This Row],[kapp_slack_ub]]&lt;&gt;0,Table5[[#This Row],[kapp_old]]&lt;$F$1),$F$1,Table5[[#This Row],[kapp_old]])</f>
        <v>'RXN-FRMDAH_c_FWD-rt7438'	27141.27779288</v>
      </c>
      <c r="M940" s="1">
        <f>_xlfn.XLOOKUP(Table5[[#This Row],[rxn]],Table3[name],Table3[flux],$F$1)</f>
        <v>27141.277792879999</v>
      </c>
      <c r="N940" s="1">
        <f>IFERROR(Table5[[#This Row],[min flux]]/Table5[[#This Row],[associated enzload]],"")</f>
        <v>932964863828.98608</v>
      </c>
      <c r="O940" s="1">
        <f>_xlfn.NUMBERVALUE(IF(Table5[[#This Row],[flux/enzload]]="","",ABS($N$1-Table5[[#This Row],[flux/enzload]])))</f>
        <v>466951453829.96802</v>
      </c>
      <c r="P940" s="1">
        <f>Table5[[#This Row],[kapp_old]]+IFERROR(((Table5[[#This Row],[kapp_slack_ub]]-Table5[[#This Row],[kapp_slack_lb]])/Table5[[#This Row],[associated enzload]]),0)</f>
        <v>27141.277792879999</v>
      </c>
      <c r="Q940" s="1" t="str">
        <f>"'"&amp;Table5[[#This Row],[rxn]]&amp;"'"&amp;CHAR(9)&amp;Table5[[#This Row],[kapp + (slack_ub - slack_lb)/enzload]]</f>
        <v>'RXN-FRMDAH_c_FWD-rt7438'	27141.27779288</v>
      </c>
      <c r="R940" s="1">
        <f>_xlfn.XLOOKUP(Table5[[#This Row],[rxn]],Table38[name],Table38[flux],0)</f>
        <v>0</v>
      </c>
      <c r="S940" s="1">
        <f>_xlfn.XLOOKUP(SUBSTITUTE(Table5[[#This Row],[rxn]],"RXN-","ENZLOAD-"),Table38[name],Table38[flux],0)</f>
        <v>0</v>
      </c>
      <c r="T940" s="1" t="b">
        <f>AND(Table5[[#This Row],[ENZLOAD flux in kapp-slack.gms]]=0,Table5[[#This Row],[flux in kapp-slack.gms]]&lt;&gt;0,NOT(Table5[[#This Row],[spont or unknown?]]))</f>
        <v>0</v>
      </c>
      <c r="U940" s="1" t="b">
        <f>OR(_xlfn.TEXTAFTER(Table5[[#This Row],[rxn]],"-",-1)="SPONT",_xlfn.TEXTAFTER(Table5[[#This Row],[rxn]],"-",-1)="UNKNOWN")</f>
        <v>0</v>
      </c>
      <c r="V940" s="1">
        <f>_xlfn.XLOOKUP(SUBSTITUTE(Table5[[#This Row],[rxn]],"RXN-","ENZLOAD-"),Table4[rxn],Table4[ub],0)</f>
        <v>0.94513121</v>
      </c>
      <c r="W940" s="1" t="b">
        <f>AND(Table5[[#This Row],[FVA ENZLOAD flux UB]]=0,Table5[[#This Row],[ENZ not made when it should be?]])</f>
        <v>0</v>
      </c>
    </row>
    <row r="941" spans="1:23" hidden="1">
      <c r="A941" s="1" t="s">
        <v>5419</v>
      </c>
      <c r="B941" s="1" t="str">
        <f>_xlfn.TEXTBEFORE(Table38[[#This Row],[all fluxes from kapp-slack]]," ",,,,"")</f>
        <v>ENZLOAD-IPDDI_c_FWD-rt7835</v>
      </c>
      <c r="C941" s="1">
        <f>_xlfn.NUMBERVALUE(IFERROR(_xlfn.TEXTAFTER(Table38[[#This Row],[all fluxes from kapp-slack]]," ",-1,,,""),""))</f>
        <v>9.0968643199999996E-7</v>
      </c>
      <c r="F941" s="1" t="s">
        <v>8006</v>
      </c>
      <c r="G941" s="1" t="str">
        <f>_xlfn.TEXTBEFORE(Table5[[#This Row],[rxn     kapp_old        kapp_slack_ub   kapp_slack_lb]]," ")</f>
        <v>RXN-FRMDH_c_FWD-rt6471</v>
      </c>
      <c r="H94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94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941" s="1">
        <f>_xlfn.NUMBERVALUE(_xlfn.TEXTAFTER(Table5[[#This Row],[rxn     kapp_old        kapp_slack_ub   kapp_slack_lb]]," ",-1))</f>
        <v>0</v>
      </c>
      <c r="K941" s="1">
        <f>_xlfn.XLOOKUP(SUBSTITUTE(Table5[[#This Row],[rxn]],"RXN-","ENZLOAD-"),ENZLOAD[name],ENZLOAD[flux],0)</f>
        <v>3.4277232741999998E-7</v>
      </c>
      <c r="L941" s="1" t="str">
        <f>"'"&amp;Table5[[#This Row],[rxn]]&amp;"'"&amp;CHAR(9)&amp;IF(AND(Table5[[#This Row],[kapp_slack_ub]]&lt;&gt;0,Table5[[#This Row],[kapp_old]]&lt;$F$1),$F$1,Table5[[#This Row],[kapp_old]])</f>
        <v>'RXN-FRMDH_c_FWD-rt6471'	27141.27779288</v>
      </c>
      <c r="M941" s="1">
        <f>_xlfn.XLOOKUP(Table5[[#This Row],[rxn]],Table3[name],Table3[flux],$F$1)</f>
        <v>27141.277792879999</v>
      </c>
      <c r="N941" s="1">
        <f>IFERROR(Table5[[#This Row],[min flux]]/Table5[[#This Row],[associated enzload]],"")</f>
        <v>79181648055.339386</v>
      </c>
      <c r="O941" s="1">
        <f>_xlfn.NUMBERVALUE(IF(Table5[[#This Row],[flux/enzload]]="","",ABS($N$1-Table5[[#This Row],[flux/enzload]])))</f>
        <v>1320734669603.6101</v>
      </c>
      <c r="P941" s="1">
        <f>Table5[[#This Row],[kapp_old]]+IFERROR(((Table5[[#This Row],[kapp_slack_ub]]-Table5[[#This Row],[kapp_slack_lb]])/Table5[[#This Row],[associated enzload]]),0)</f>
        <v>27141.277792879999</v>
      </c>
      <c r="Q941" s="1" t="str">
        <f>"'"&amp;Table5[[#This Row],[rxn]]&amp;"'"&amp;CHAR(9)&amp;Table5[[#This Row],[kapp + (slack_ub - slack_lb)/enzload]]</f>
        <v>'RXN-FRMDH_c_FWD-rt6471'	27141.27779288</v>
      </c>
      <c r="R941" s="1">
        <f>_xlfn.XLOOKUP(Table5[[#This Row],[rxn]],Table38[name],Table38[flux],0)</f>
        <v>0</v>
      </c>
      <c r="S941" s="1">
        <f>_xlfn.XLOOKUP(SUBSTITUTE(Table5[[#This Row],[rxn]],"RXN-","ENZLOAD-"),Table38[name],Table38[flux],0)</f>
        <v>0</v>
      </c>
      <c r="T941" s="1" t="b">
        <f>AND(Table5[[#This Row],[ENZLOAD flux in kapp-slack.gms]]=0,Table5[[#This Row],[flux in kapp-slack.gms]]&lt;&gt;0,NOT(Table5[[#This Row],[spont or unknown?]]))</f>
        <v>0</v>
      </c>
      <c r="U941" s="1" t="b">
        <f>OR(_xlfn.TEXTAFTER(Table5[[#This Row],[rxn]],"-",-1)="SPONT",_xlfn.TEXTAFTER(Table5[[#This Row],[rxn]],"-",-1)="UNKNOWN")</f>
        <v>0</v>
      </c>
      <c r="V941" s="1">
        <f>_xlfn.XLOOKUP(SUBSTITUTE(Table5[[#This Row],[rxn]],"RXN-","ENZLOAD-"),Table4[rxn],Table4[ub],0)</f>
        <v>1.05871308</v>
      </c>
      <c r="W941" s="1" t="b">
        <f>AND(Table5[[#This Row],[FVA ENZLOAD flux UB]]=0,Table5[[#This Row],[ENZ not made when it should be?]])</f>
        <v>0</v>
      </c>
    </row>
    <row r="942" spans="1:23" hidden="1">
      <c r="A942" s="1" t="s">
        <v>5420</v>
      </c>
      <c r="B942" s="1" t="str">
        <f>_xlfn.TEXTBEFORE(Table38[[#This Row],[all fluxes from kapp-slack]]," ",,,,"")</f>
        <v>ENZLOAD-LEUTA_c_REV-rt6485</v>
      </c>
      <c r="C942" s="1">
        <f>_xlfn.NUMBERVALUE(IFERROR(_xlfn.TEXTAFTER(Table38[[#This Row],[all fluxes from kapp-slack]]," ",-1,,,""),""))</f>
        <v>7.0608608600000003E-7</v>
      </c>
      <c r="F942" s="1" t="s">
        <v>8007</v>
      </c>
      <c r="G942" s="1" t="str">
        <f>_xlfn.TEXTBEFORE(Table5[[#This Row],[rxn     kapp_old        kapp_slack_ub   kapp_slack_lb]]," ")</f>
        <v>RXN-FRMDH_c_REV-rt6471</v>
      </c>
      <c r="H94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94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942" s="1">
        <f>_xlfn.NUMBERVALUE(_xlfn.TEXTAFTER(Table5[[#This Row],[rxn     kapp_old        kapp_slack_ub   kapp_slack_lb]]," ",-1))</f>
        <v>0</v>
      </c>
      <c r="K942" s="1">
        <f>_xlfn.XLOOKUP(SUBSTITUTE(Table5[[#This Row],[rxn]],"RXN-","ENZLOAD-"),ENZLOAD[name],ENZLOAD[flux],0)</f>
        <v>3.4277232741999998E-7</v>
      </c>
      <c r="L942" s="1" t="str">
        <f>"'"&amp;Table5[[#This Row],[rxn]]&amp;"'"&amp;CHAR(9)&amp;IF(AND(Table5[[#This Row],[kapp_slack_ub]]&lt;&gt;0,Table5[[#This Row],[kapp_old]]&lt;$F$1),$F$1,Table5[[#This Row],[kapp_old]])</f>
        <v>'RXN-FRMDH_c_REV-rt6471'	27141.27779288</v>
      </c>
      <c r="M942" s="1">
        <f>_xlfn.XLOOKUP(Table5[[#This Row],[rxn]],Table3[name],Table3[flux],$F$1)</f>
        <v>27141.277792879999</v>
      </c>
      <c r="N942" s="1">
        <f>IFERROR(Table5[[#This Row],[min flux]]/Table5[[#This Row],[associated enzload]],"")</f>
        <v>79181648055.339386</v>
      </c>
      <c r="O942" s="1">
        <f>_xlfn.NUMBERVALUE(IF(Table5[[#This Row],[flux/enzload]]="","",ABS($N$1-Table5[[#This Row],[flux/enzload]])))</f>
        <v>1320734669603.6101</v>
      </c>
      <c r="P942" s="1">
        <f>Table5[[#This Row],[kapp_old]]+IFERROR(((Table5[[#This Row],[kapp_slack_ub]]-Table5[[#This Row],[kapp_slack_lb]])/Table5[[#This Row],[associated enzload]]),0)</f>
        <v>27141.277792879999</v>
      </c>
      <c r="Q942" s="1" t="str">
        <f>"'"&amp;Table5[[#This Row],[rxn]]&amp;"'"&amp;CHAR(9)&amp;Table5[[#This Row],[kapp + (slack_ub - slack_lb)/enzload]]</f>
        <v>'RXN-FRMDH_c_REV-rt6471'	27141.27779288</v>
      </c>
      <c r="R942" s="1">
        <f>_xlfn.XLOOKUP(Table5[[#This Row],[rxn]],Table38[name],Table38[flux],0)</f>
        <v>0</v>
      </c>
      <c r="S942" s="1">
        <f>_xlfn.XLOOKUP(SUBSTITUTE(Table5[[#This Row],[rxn]],"RXN-","ENZLOAD-"),Table38[name],Table38[flux],0)</f>
        <v>0</v>
      </c>
      <c r="T942" s="1" t="b">
        <f>AND(Table5[[#This Row],[ENZLOAD flux in kapp-slack.gms]]=0,Table5[[#This Row],[flux in kapp-slack.gms]]&lt;&gt;0,NOT(Table5[[#This Row],[spont or unknown?]]))</f>
        <v>0</v>
      </c>
      <c r="U942" s="1" t="b">
        <f>OR(_xlfn.TEXTAFTER(Table5[[#This Row],[rxn]],"-",-1)="SPONT",_xlfn.TEXTAFTER(Table5[[#This Row],[rxn]],"-",-1)="UNKNOWN")</f>
        <v>0</v>
      </c>
      <c r="V942" s="1">
        <f>_xlfn.XLOOKUP(SUBSTITUTE(Table5[[#This Row],[rxn]],"RXN-","ENZLOAD-"),Table4[rxn],Table4[ub],0)</f>
        <v>1.05871308</v>
      </c>
      <c r="W942" s="1" t="b">
        <f>AND(Table5[[#This Row],[FVA ENZLOAD flux UB]]=0,Table5[[#This Row],[ENZ not made when it should be?]])</f>
        <v>0</v>
      </c>
    </row>
    <row r="943" spans="1:23" hidden="1">
      <c r="A943" s="1" t="s">
        <v>5421</v>
      </c>
      <c r="B943" s="1" t="str">
        <f>_xlfn.TEXTBEFORE(Table38[[#This Row],[all fluxes from kapp-slack]]," ",,,,"")</f>
        <v>ENZLOAD-LNSTLS_c_FWD-rt0872</v>
      </c>
      <c r="C943" s="1">
        <f>_xlfn.NUMBERVALUE(IFERROR(_xlfn.TEXTAFTER(Table38[[#This Row],[all fluxes from kapp-slack]]," ",-1,,,""),""))</f>
        <v>1.51149825E-7</v>
      </c>
      <c r="F943" s="1" t="s">
        <v>8008</v>
      </c>
      <c r="G943" s="1" t="str">
        <f>_xlfn.TEXTBEFORE(Table5[[#This Row],[rxn     kapp_old        kapp_slack_ub   kapp_slack_lb]]," ")</f>
        <v>RXN-FRTT_c_FWD-rt8135</v>
      </c>
      <c r="H94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94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943" s="1">
        <f>_xlfn.NUMBERVALUE(_xlfn.TEXTAFTER(Table5[[#This Row],[rxn     kapp_old        kapp_slack_ub   kapp_slack_lb]]," ",-1))</f>
        <v>0</v>
      </c>
      <c r="K943" s="1">
        <f>_xlfn.XLOOKUP(SUBSTITUTE(Table5[[#This Row],[rxn]],"RXN-","ENZLOAD-"),ENZLOAD[name],ENZLOAD[flux],0)</f>
        <v>1.7222538022E-7</v>
      </c>
      <c r="L943" s="1" t="str">
        <f>"'"&amp;Table5[[#This Row],[rxn]]&amp;"'"&amp;CHAR(9)&amp;IF(AND(Table5[[#This Row],[kapp_slack_ub]]&lt;&gt;0,Table5[[#This Row],[kapp_old]]&lt;$F$1),$F$1,Table5[[#This Row],[kapp_old]])</f>
        <v>'RXN-FRTT_c_FWD-rt8135'	27141.27779288</v>
      </c>
      <c r="M943" s="1">
        <f>_xlfn.XLOOKUP(Table5[[#This Row],[rxn]],Table3[name],Table3[flux],$F$1)</f>
        <v>27141.277792879999</v>
      </c>
      <c r="N943" s="1">
        <f>IFERROR(Table5[[#This Row],[min flux]]/Table5[[#This Row],[associated enzload]],"")</f>
        <v>157591626496.68616</v>
      </c>
      <c r="O943" s="1">
        <f>_xlfn.NUMBERVALUE(IF(Table5[[#This Row],[flux/enzload]]="","",ABS($N$1-Table5[[#This Row],[flux/enzload]])))</f>
        <v>1242324691162.27</v>
      </c>
      <c r="P943" s="1">
        <f>Table5[[#This Row],[kapp_old]]+IFERROR(((Table5[[#This Row],[kapp_slack_ub]]-Table5[[#This Row],[kapp_slack_lb]])/Table5[[#This Row],[associated enzload]]),0)</f>
        <v>27141.277792879999</v>
      </c>
      <c r="Q943" s="1" t="str">
        <f>"'"&amp;Table5[[#This Row],[rxn]]&amp;"'"&amp;CHAR(9)&amp;Table5[[#This Row],[kapp + (slack_ub - slack_lb)/enzload]]</f>
        <v>'RXN-FRTT_c_FWD-rt8135'	27141.27779288</v>
      </c>
      <c r="R943" s="1">
        <f>_xlfn.XLOOKUP(Table5[[#This Row],[rxn]],Table38[name],Table38[flux],0)</f>
        <v>0</v>
      </c>
      <c r="S943" s="1">
        <f>_xlfn.XLOOKUP(SUBSTITUTE(Table5[[#This Row],[rxn]],"RXN-","ENZLOAD-"),Table38[name],Table38[flux],0)</f>
        <v>0</v>
      </c>
      <c r="T943" s="1" t="b">
        <f>AND(Table5[[#This Row],[ENZLOAD flux in kapp-slack.gms]]=0,Table5[[#This Row],[flux in kapp-slack.gms]]&lt;&gt;0,NOT(Table5[[#This Row],[spont or unknown?]]))</f>
        <v>0</v>
      </c>
      <c r="U943" s="1" t="b">
        <f>OR(_xlfn.TEXTAFTER(Table5[[#This Row],[rxn]],"-",-1)="SPONT",_xlfn.TEXTAFTER(Table5[[#This Row],[rxn]],"-",-1)="UNKNOWN")</f>
        <v>0</v>
      </c>
      <c r="V943" s="1">
        <f>_xlfn.XLOOKUP(SUBSTITUTE(Table5[[#This Row],[rxn]],"RXN-","ENZLOAD-"),Table4[rxn],Table4[ub],0)</f>
        <v>1.0589257400000001</v>
      </c>
      <c r="W943" s="1" t="b">
        <f>AND(Table5[[#This Row],[FVA ENZLOAD flux UB]]=0,Table5[[#This Row],[ENZ not made when it should be?]])</f>
        <v>0</v>
      </c>
    </row>
    <row r="944" spans="1:23" hidden="1">
      <c r="A944" s="1" t="s">
        <v>5422</v>
      </c>
      <c r="B944" s="1" t="str">
        <f>_xlfn.TEXTBEFORE(Table38[[#This Row],[all fluxes from kapp-slack]]," ",,,,"")</f>
        <v>ENZLOAD-MAGL_l_FWD-rt1360</v>
      </c>
      <c r="C944" s="1">
        <f>_xlfn.NUMBERVALUE(IFERROR(_xlfn.TEXTAFTER(Table38[[#This Row],[all fluxes from kapp-slack]]," ",-1,,,""),""))</f>
        <v>1.4245187E-8</v>
      </c>
      <c r="F944" s="1" t="s">
        <v>8014</v>
      </c>
      <c r="G944" s="1" t="str">
        <f>_xlfn.TEXTBEFORE(Table5[[#This Row],[rxn     kapp_old        kapp_slack_ub   kapp_slack_lb]]," ")</f>
        <v>RXN-FRUtps_e_FWD-rt2707</v>
      </c>
      <c r="H94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94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944" s="1">
        <f>_xlfn.NUMBERVALUE(_xlfn.TEXTAFTER(Table5[[#This Row],[rxn     kapp_old        kapp_slack_ub   kapp_slack_lb]]," ",-1))</f>
        <v>0</v>
      </c>
      <c r="K944" s="1">
        <f>_xlfn.XLOOKUP(SUBSTITUTE(Table5[[#This Row],[rxn]],"RXN-","ENZLOAD-"),ENZLOAD[name],ENZLOAD[flux],0)</f>
        <v>1.67749182287E-6</v>
      </c>
      <c r="L944" s="1" t="str">
        <f>"'"&amp;Table5[[#This Row],[rxn]]&amp;"'"&amp;CHAR(9)&amp;IF(AND(Table5[[#This Row],[kapp_slack_ub]]&lt;&gt;0,Table5[[#This Row],[kapp_old]]&lt;$F$1),$F$1,Table5[[#This Row],[kapp_old]])</f>
        <v>'RXN-FRUtps_e_FWD-rt2707'	27141.27779288</v>
      </c>
      <c r="M944" s="1">
        <f>_xlfn.XLOOKUP(Table5[[#This Row],[rxn]],Table3[name],Table3[flux],$F$1)</f>
        <v>27141.277792879999</v>
      </c>
      <c r="N944" s="1">
        <f>IFERROR(Table5[[#This Row],[min flux]]/Table5[[#This Row],[associated enzload]],"")</f>
        <v>16179678149.753553</v>
      </c>
      <c r="O944" s="1">
        <f>_xlfn.NUMBERVALUE(IF(Table5[[#This Row],[flux/enzload]]="","",ABS($N$1-Table5[[#This Row],[flux/enzload]])))</f>
        <v>1383736639509.2</v>
      </c>
      <c r="P944" s="1">
        <f>Table5[[#This Row],[kapp_old]]+IFERROR(((Table5[[#This Row],[kapp_slack_ub]]-Table5[[#This Row],[kapp_slack_lb]])/Table5[[#This Row],[associated enzload]]),0)</f>
        <v>27141.277792879999</v>
      </c>
      <c r="Q944" s="1" t="str">
        <f>"'"&amp;Table5[[#This Row],[rxn]]&amp;"'"&amp;CHAR(9)&amp;Table5[[#This Row],[kapp + (slack_ub - slack_lb)/enzload]]</f>
        <v>'RXN-FRUtps_e_FWD-rt2707'	27141.27779288</v>
      </c>
      <c r="R944" s="1">
        <f>_xlfn.XLOOKUP(Table5[[#This Row],[rxn]],Table38[name],Table38[flux],0)</f>
        <v>0</v>
      </c>
      <c r="S944" s="1">
        <f>_xlfn.XLOOKUP(SUBSTITUTE(Table5[[#This Row],[rxn]],"RXN-","ENZLOAD-"),Table38[name],Table38[flux],0)</f>
        <v>0</v>
      </c>
      <c r="T944" s="1" t="b">
        <f>AND(Table5[[#This Row],[ENZLOAD flux in kapp-slack.gms]]=0,Table5[[#This Row],[flux in kapp-slack.gms]]&lt;&gt;0,NOT(Table5[[#This Row],[spont or unknown?]]))</f>
        <v>0</v>
      </c>
      <c r="U944" s="1" t="b">
        <f>OR(_xlfn.TEXTAFTER(Table5[[#This Row],[rxn]],"-",-1)="SPONT",_xlfn.TEXTAFTER(Table5[[#This Row],[rxn]],"-",-1)="UNKNOWN")</f>
        <v>0</v>
      </c>
      <c r="V944" s="1">
        <f>_xlfn.XLOOKUP(SUBSTITUTE(Table5[[#This Row],[rxn]],"RXN-","ENZLOAD-"),Table4[rxn],Table4[ub],0)</f>
        <v>0.68228882000000002</v>
      </c>
      <c r="W944" s="1" t="b">
        <f>AND(Table5[[#This Row],[FVA ENZLOAD flux UB]]=0,Table5[[#This Row],[ENZ not made when it should be?]])</f>
        <v>0</v>
      </c>
    </row>
    <row r="945" spans="1:23" hidden="1">
      <c r="A945" s="1" t="s">
        <v>5423</v>
      </c>
      <c r="B945" s="1" t="str">
        <f>_xlfn.TEXTBEFORE(Table38[[#This Row],[all fluxes from kapp-slack]]," ",,,,"")</f>
        <v>ENZLOAD-MAN1PT_c_FWD-rt6588</v>
      </c>
      <c r="C945" s="1">
        <f>_xlfn.NUMBERVALUE(IFERROR(_xlfn.TEXTAFTER(Table38[[#This Row],[all fluxes from kapp-slack]]," ",-1,,,""),""))</f>
        <v>6.165122736E-6</v>
      </c>
      <c r="F945" s="1" t="s">
        <v>8015</v>
      </c>
      <c r="G945" s="1" t="str">
        <f>_xlfn.TEXTBEFORE(Table5[[#This Row],[rxn     kapp_old        kapp_slack_ub   kapp_slack_lb]]," ")</f>
        <v>RXN-FRUtps_e_FWD-rt2833</v>
      </c>
      <c r="H94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94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945" s="1">
        <f>_xlfn.NUMBERVALUE(_xlfn.TEXTAFTER(Table5[[#This Row],[rxn     kapp_old        kapp_slack_ub   kapp_slack_lb]]," ",-1))</f>
        <v>0</v>
      </c>
      <c r="K945" s="1">
        <f>_xlfn.XLOOKUP(SUBSTITUTE(Table5[[#This Row],[rxn]],"RXN-","ENZLOAD-"),ENZLOAD[name],ENZLOAD[flux],0)</f>
        <v>2.8509298659999999E-8</v>
      </c>
      <c r="L945" s="1" t="str">
        <f>"'"&amp;Table5[[#This Row],[rxn]]&amp;"'"&amp;CHAR(9)&amp;IF(AND(Table5[[#This Row],[kapp_slack_ub]]&lt;&gt;0,Table5[[#This Row],[kapp_old]]&lt;$F$1),$F$1,Table5[[#This Row],[kapp_old]])</f>
        <v>'RXN-FRUtps_e_FWD-rt2833'	27141.27779288</v>
      </c>
      <c r="M945" s="1">
        <f>_xlfn.XLOOKUP(Table5[[#This Row],[rxn]],Table3[name],Table3[flux],$F$1)</f>
        <v>27141.277792879999</v>
      </c>
      <c r="N945" s="1">
        <f>IFERROR(Table5[[#This Row],[min flux]]/Table5[[#This Row],[associated enzload]],"")</f>
        <v>952014923852.21655</v>
      </c>
      <c r="O945" s="1">
        <f>_xlfn.NUMBERVALUE(IF(Table5[[#This Row],[flux/enzload]]="","",ABS($N$1-Table5[[#This Row],[flux/enzload]])))</f>
        <v>447901393806.737</v>
      </c>
      <c r="P945" s="1">
        <f>Table5[[#This Row],[kapp_old]]+IFERROR(((Table5[[#This Row],[kapp_slack_ub]]-Table5[[#This Row],[kapp_slack_lb]])/Table5[[#This Row],[associated enzload]]),0)</f>
        <v>27141.277792879999</v>
      </c>
      <c r="Q945" s="1" t="str">
        <f>"'"&amp;Table5[[#This Row],[rxn]]&amp;"'"&amp;CHAR(9)&amp;Table5[[#This Row],[kapp + (slack_ub - slack_lb)/enzload]]</f>
        <v>'RXN-FRUtps_e_FWD-rt2833'	27141.27779288</v>
      </c>
      <c r="R945" s="1">
        <f>_xlfn.XLOOKUP(Table5[[#This Row],[rxn]],Table38[name],Table38[flux],0)</f>
        <v>0</v>
      </c>
      <c r="S945" s="1">
        <f>_xlfn.XLOOKUP(SUBSTITUTE(Table5[[#This Row],[rxn]],"RXN-","ENZLOAD-"),Table38[name],Table38[flux],0)</f>
        <v>0</v>
      </c>
      <c r="T945" s="1" t="b">
        <f>AND(Table5[[#This Row],[ENZLOAD flux in kapp-slack.gms]]=0,Table5[[#This Row],[flux in kapp-slack.gms]]&lt;&gt;0,NOT(Table5[[#This Row],[spont or unknown?]]))</f>
        <v>0</v>
      </c>
      <c r="U945" s="1" t="b">
        <f>OR(_xlfn.TEXTAFTER(Table5[[#This Row],[rxn]],"-",-1)="SPONT",_xlfn.TEXTAFTER(Table5[[#This Row],[rxn]],"-",-1)="UNKNOWN")</f>
        <v>0</v>
      </c>
      <c r="V945" s="1">
        <f>_xlfn.XLOOKUP(SUBSTITUTE(Table5[[#This Row],[rxn]],"RXN-","ENZLOAD-"),Table4[rxn],Table4[ub],0)</f>
        <v>0.68203391000000002</v>
      </c>
      <c r="W945" s="1" t="b">
        <f>AND(Table5[[#This Row],[FVA ENZLOAD flux UB]]=0,Table5[[#This Row],[ENZ not made when it should be?]])</f>
        <v>0</v>
      </c>
    </row>
    <row r="946" spans="1:23" hidden="1">
      <c r="A946" s="1" t="s">
        <v>5424</v>
      </c>
      <c r="B946" s="1" t="str">
        <f>_xlfn.TEXTBEFORE(Table38[[#This Row],[all fluxes from kapp-slack]]," ",,,,"")</f>
        <v>ENZLOAD-MAN6PI_c_REV-rt0239</v>
      </c>
      <c r="C946" s="1">
        <f>_xlfn.NUMBERVALUE(IFERROR(_xlfn.TEXTAFTER(Table38[[#This Row],[all fluxes from kapp-slack]]," ",-1,,,""),""))</f>
        <v>1.8545975529999999E-6</v>
      </c>
      <c r="F946" s="1" t="s">
        <v>8016</v>
      </c>
      <c r="G946" s="1" t="str">
        <f>_xlfn.TEXTBEFORE(Table5[[#This Row],[rxn     kapp_old        kapp_slack_ub   kapp_slack_lb]]," ")</f>
        <v>RXN-FRUtps_e_FWD-rt3556</v>
      </c>
      <c r="H94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94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946" s="1">
        <f>_xlfn.NUMBERVALUE(_xlfn.TEXTAFTER(Table5[[#This Row],[rxn     kapp_old        kapp_slack_ub   kapp_slack_lb]]," ",-1))</f>
        <v>0</v>
      </c>
      <c r="K946" s="1">
        <f>_xlfn.XLOOKUP(SUBSTITUTE(Table5[[#This Row],[rxn]],"RXN-","ENZLOAD-"),ENZLOAD[name],ENZLOAD[flux],0)</f>
        <v>2.8398172548999997E-7</v>
      </c>
      <c r="L946" s="1" t="str">
        <f>"'"&amp;Table5[[#This Row],[rxn]]&amp;"'"&amp;CHAR(9)&amp;IF(AND(Table5[[#This Row],[kapp_slack_ub]]&lt;&gt;0,Table5[[#This Row],[kapp_old]]&lt;$F$1),$F$1,Table5[[#This Row],[kapp_old]])</f>
        <v>'RXN-FRUtps_e_FWD-rt3556'	27141.27779288</v>
      </c>
      <c r="M946" s="1">
        <f>_xlfn.XLOOKUP(Table5[[#This Row],[rxn]],Table3[name],Table3[flux],$F$1)</f>
        <v>27141.277792879999</v>
      </c>
      <c r="N946" s="1">
        <f>IFERROR(Table5[[#This Row],[min flux]]/Table5[[#This Row],[associated enzload]],"")</f>
        <v>95574029441.678787</v>
      </c>
      <c r="O946" s="1">
        <f>_xlfn.NUMBERVALUE(IF(Table5[[#This Row],[flux/enzload]]="","",ABS($N$1-Table5[[#This Row],[flux/enzload]])))</f>
        <v>1304342288217.27</v>
      </c>
      <c r="P946" s="1">
        <f>Table5[[#This Row],[kapp_old]]+IFERROR(((Table5[[#This Row],[kapp_slack_ub]]-Table5[[#This Row],[kapp_slack_lb]])/Table5[[#This Row],[associated enzload]]),0)</f>
        <v>27141.277792879999</v>
      </c>
      <c r="Q946" s="1" t="str">
        <f>"'"&amp;Table5[[#This Row],[rxn]]&amp;"'"&amp;CHAR(9)&amp;Table5[[#This Row],[kapp + (slack_ub - slack_lb)/enzload]]</f>
        <v>'RXN-FRUtps_e_FWD-rt3556'	27141.27779288</v>
      </c>
      <c r="R946" s="1">
        <f>_xlfn.XLOOKUP(Table5[[#This Row],[rxn]],Table38[name],Table38[flux],0)</f>
        <v>0</v>
      </c>
      <c r="S946" s="1">
        <f>_xlfn.XLOOKUP(SUBSTITUTE(Table5[[#This Row],[rxn]],"RXN-","ENZLOAD-"),Table38[name],Table38[flux],0)</f>
        <v>0</v>
      </c>
      <c r="T946" s="1" t="b">
        <f>AND(Table5[[#This Row],[ENZLOAD flux in kapp-slack.gms]]=0,Table5[[#This Row],[flux in kapp-slack.gms]]&lt;&gt;0,NOT(Table5[[#This Row],[spont or unknown?]]))</f>
        <v>0</v>
      </c>
      <c r="U946" s="1" t="b">
        <f>OR(_xlfn.TEXTAFTER(Table5[[#This Row],[rxn]],"-",-1)="SPONT",_xlfn.TEXTAFTER(Table5[[#This Row],[rxn]],"-",-1)="UNKNOWN")</f>
        <v>0</v>
      </c>
      <c r="V946" s="1">
        <f>_xlfn.XLOOKUP(SUBSTITUTE(Table5[[#This Row],[rxn]],"RXN-","ENZLOAD-"),Table4[rxn],Table4[ub],0)</f>
        <v>0.74731296000000003</v>
      </c>
      <c r="W946" s="1" t="b">
        <f>AND(Table5[[#This Row],[FVA ENZLOAD flux UB]]=0,Table5[[#This Row],[ENZ not made when it should be?]])</f>
        <v>0</v>
      </c>
    </row>
    <row r="947" spans="1:23" hidden="1">
      <c r="A947" s="1" t="s">
        <v>5425</v>
      </c>
      <c r="B947" s="1" t="str">
        <f>_xlfn.TEXTBEFORE(Table38[[#This Row],[all fluxes from kapp-slack]]," ",,,,"")</f>
        <v>ENZLOAD-MDH_c_REV-rt2246</v>
      </c>
      <c r="C947" s="1">
        <f>_xlfn.NUMBERVALUE(IFERROR(_xlfn.TEXTAFTER(Table38[[#This Row],[all fluxes from kapp-slack]]," ",-1,,,""),""))</f>
        <v>4.4157298799999999E-7</v>
      </c>
      <c r="F947" s="1" t="s">
        <v>8017</v>
      </c>
      <c r="G947" s="1" t="str">
        <f>_xlfn.TEXTBEFORE(Table5[[#This Row],[rxn     kapp_old        kapp_slack_ub   kapp_slack_lb]]," ")</f>
        <v>RXN-FRUtps_e_FWD-rt7817</v>
      </c>
      <c r="H94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94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947" s="1">
        <f>_xlfn.NUMBERVALUE(_xlfn.TEXTAFTER(Table5[[#This Row],[rxn     kapp_old        kapp_slack_ub   kapp_slack_lb]]," ",-1))</f>
        <v>0</v>
      </c>
      <c r="K947" s="1">
        <f>_xlfn.XLOOKUP(SUBSTITUTE(Table5[[#This Row],[rxn]],"RXN-","ENZLOAD-"),ENZLOAD[name],ENZLOAD[flux],0)</f>
        <v>2.5931769740000001E-8</v>
      </c>
      <c r="L947" s="1" t="str">
        <f>"'"&amp;Table5[[#This Row],[rxn]]&amp;"'"&amp;CHAR(9)&amp;IF(AND(Table5[[#This Row],[kapp_slack_ub]]&lt;&gt;0,Table5[[#This Row],[kapp_old]]&lt;$F$1),$F$1,Table5[[#This Row],[kapp_old]])</f>
        <v>'RXN-FRUtps_e_FWD-rt7817'	27141.27779288</v>
      </c>
      <c r="M947" s="1">
        <f>_xlfn.XLOOKUP(Table5[[#This Row],[rxn]],Table3[name],Table3[flux],$F$1)</f>
        <v>27141.277792879999</v>
      </c>
      <c r="N947" s="1">
        <f>IFERROR(Table5[[#This Row],[min flux]]/Table5[[#This Row],[associated enzload]],"")</f>
        <v>1046641940176.3513</v>
      </c>
      <c r="O947" s="1">
        <f>_xlfn.NUMBERVALUE(IF(Table5[[#This Row],[flux/enzload]]="","",ABS($N$1-Table5[[#This Row],[flux/enzload]])))</f>
        <v>353274377482.60199</v>
      </c>
      <c r="P947" s="1">
        <f>Table5[[#This Row],[kapp_old]]+IFERROR(((Table5[[#This Row],[kapp_slack_ub]]-Table5[[#This Row],[kapp_slack_lb]])/Table5[[#This Row],[associated enzload]]),0)</f>
        <v>27141.277792879999</v>
      </c>
      <c r="Q947" s="1" t="str">
        <f>"'"&amp;Table5[[#This Row],[rxn]]&amp;"'"&amp;CHAR(9)&amp;Table5[[#This Row],[kapp + (slack_ub - slack_lb)/enzload]]</f>
        <v>'RXN-FRUtps_e_FWD-rt7817'	27141.27779288</v>
      </c>
      <c r="R947" s="1">
        <f>_xlfn.XLOOKUP(Table5[[#This Row],[rxn]],Table38[name],Table38[flux],0)</f>
        <v>0</v>
      </c>
      <c r="S947" s="1">
        <f>_xlfn.XLOOKUP(SUBSTITUTE(Table5[[#This Row],[rxn]],"RXN-","ENZLOAD-"),Table38[name],Table38[flux],0)</f>
        <v>0</v>
      </c>
      <c r="T947" s="1" t="b">
        <f>AND(Table5[[#This Row],[ENZLOAD flux in kapp-slack.gms]]=0,Table5[[#This Row],[flux in kapp-slack.gms]]&lt;&gt;0,NOT(Table5[[#This Row],[spont or unknown?]]))</f>
        <v>0</v>
      </c>
      <c r="U947" s="1" t="b">
        <f>OR(_xlfn.TEXTAFTER(Table5[[#This Row],[rxn]],"-",-1)="SPONT",_xlfn.TEXTAFTER(Table5[[#This Row],[rxn]],"-",-1)="UNKNOWN")</f>
        <v>0</v>
      </c>
      <c r="V947" s="1">
        <f>_xlfn.XLOOKUP(SUBSTITUTE(Table5[[#This Row],[rxn]],"RXN-","ENZLOAD-"),Table4[rxn],Table4[ub],0)</f>
        <v>0.61478222000000005</v>
      </c>
      <c r="W947" s="1" t="b">
        <f>AND(Table5[[#This Row],[FVA ENZLOAD flux UB]]=0,Table5[[#This Row],[ENZ not made when it should be?]])</f>
        <v>0</v>
      </c>
    </row>
    <row r="948" spans="1:23" hidden="1">
      <c r="A948" s="1" t="s">
        <v>5426</v>
      </c>
      <c r="B948" s="1" t="str">
        <f>_xlfn.TEXTBEFORE(Table38[[#This Row],[all fluxes from kapp-slack]]," ",,,,"")</f>
        <v>ENZLOAD-ME1_m_FWD-rt5549</v>
      </c>
      <c r="C948" s="1">
        <f>_xlfn.NUMBERVALUE(IFERROR(_xlfn.TEXTAFTER(Table38[[#This Row],[all fluxes from kapp-slack]]," ",-1,,,""),""))</f>
        <v>1.24333598E-7</v>
      </c>
      <c r="F948" s="1" t="s">
        <v>8018</v>
      </c>
      <c r="G948" s="1" t="str">
        <f>_xlfn.TEXTBEFORE(Table5[[#This Row],[rxn     kapp_old        kapp_slack_ub   kapp_slack_lb]]," ")</f>
        <v>RXN-FTHFCL_c_FWD-rt4194</v>
      </c>
      <c r="H94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94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948" s="1">
        <f>_xlfn.NUMBERVALUE(_xlfn.TEXTAFTER(Table5[[#This Row],[rxn     kapp_old        kapp_slack_ub   kapp_slack_lb]]," ",-1))</f>
        <v>0</v>
      </c>
      <c r="K948" s="1">
        <f>_xlfn.XLOOKUP(SUBSTITUTE(Table5[[#This Row],[rxn]],"RXN-","ENZLOAD-"),ENZLOAD[name],ENZLOAD[flux],0)</f>
        <v>7.3001400819999998E-8</v>
      </c>
      <c r="L948" s="1" t="str">
        <f>"'"&amp;Table5[[#This Row],[rxn]]&amp;"'"&amp;CHAR(9)&amp;IF(AND(Table5[[#This Row],[kapp_slack_ub]]&lt;&gt;0,Table5[[#This Row],[kapp_old]]&lt;$F$1),$F$1,Table5[[#This Row],[kapp_old]])</f>
        <v>'RXN-FTHFCL_c_FWD-rt4194'	27141.27779288</v>
      </c>
      <c r="M948" s="1">
        <f>_xlfn.XLOOKUP(Table5[[#This Row],[rxn]],Table3[name],Table3[flux],$F$1)</f>
        <v>27141.277792879999</v>
      </c>
      <c r="N948" s="1">
        <f>IFERROR(Table5[[#This Row],[min flux]]/Table5[[#This Row],[associated enzload]],"")</f>
        <v>371791191511.54938</v>
      </c>
      <c r="O948" s="1">
        <f>_xlfn.NUMBERVALUE(IF(Table5[[#This Row],[flux/enzload]]="","",ABS($N$1-Table5[[#This Row],[flux/enzload]])))</f>
        <v>1028125126147.4</v>
      </c>
      <c r="P948" s="1">
        <f>Table5[[#This Row],[kapp_old]]+IFERROR(((Table5[[#This Row],[kapp_slack_ub]]-Table5[[#This Row],[kapp_slack_lb]])/Table5[[#This Row],[associated enzload]]),0)</f>
        <v>27141.277792879999</v>
      </c>
      <c r="Q948" s="1" t="str">
        <f>"'"&amp;Table5[[#This Row],[rxn]]&amp;"'"&amp;CHAR(9)&amp;Table5[[#This Row],[kapp + (slack_ub - slack_lb)/enzload]]</f>
        <v>'RXN-FTHFCL_c_FWD-rt4194'	27141.27779288</v>
      </c>
      <c r="R948" s="1">
        <f>_xlfn.XLOOKUP(Table5[[#This Row],[rxn]],Table38[name],Table38[flux],0)</f>
        <v>0</v>
      </c>
      <c r="S948" s="1">
        <f>_xlfn.XLOOKUP(SUBSTITUTE(Table5[[#This Row],[rxn]],"RXN-","ENZLOAD-"),Table38[name],Table38[flux],0)</f>
        <v>0</v>
      </c>
      <c r="T948" s="1" t="b">
        <f>AND(Table5[[#This Row],[ENZLOAD flux in kapp-slack.gms]]=0,Table5[[#This Row],[flux in kapp-slack.gms]]&lt;&gt;0,NOT(Table5[[#This Row],[spont or unknown?]]))</f>
        <v>0</v>
      </c>
      <c r="U948" s="1" t="b">
        <f>OR(_xlfn.TEXTAFTER(Table5[[#This Row],[rxn]],"-",-1)="SPONT",_xlfn.TEXTAFTER(Table5[[#This Row],[rxn]],"-",-1)="UNKNOWN")</f>
        <v>0</v>
      </c>
      <c r="V948" s="1">
        <f>_xlfn.XLOOKUP(SUBSTITUTE(Table5[[#This Row],[rxn]],"RXN-","ENZLOAD-"),Table4[rxn],Table4[ub],0)</f>
        <v>1.7306941899999999</v>
      </c>
      <c r="W948" s="1" t="b">
        <f>AND(Table5[[#This Row],[FVA ENZLOAD flux UB]]=0,Table5[[#This Row],[ENZ not made when it should be?]])</f>
        <v>0</v>
      </c>
    </row>
    <row r="949" spans="1:23" hidden="1">
      <c r="A949" s="1" t="s">
        <v>5427</v>
      </c>
      <c r="B949" s="1" t="str">
        <f>_xlfn.TEXTBEFORE(Table38[[#This Row],[all fluxes from kapp-slack]]," ",,,,"")</f>
        <v>ENZLOAD-METB1_c_FWD-rt8357</v>
      </c>
      <c r="C949" s="1">
        <f>_xlfn.NUMBERVALUE(IFERROR(_xlfn.TEXTAFTER(Table38[[#This Row],[all fluxes from kapp-slack]]," ",-1,,,""),""))</f>
        <v>2.8086476500000002E-7</v>
      </c>
      <c r="F949" s="1" t="s">
        <v>8021</v>
      </c>
      <c r="G949" s="1" t="str">
        <f>_xlfn.TEXTBEFORE(Table5[[#This Row],[rxn     kapp_old        kapp_slack_ub   kapp_slack_lb]]," ")</f>
        <v>RXN-FTHFL_m_FWD-rt6998</v>
      </c>
      <c r="H94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94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949" s="1">
        <f>_xlfn.NUMBERVALUE(_xlfn.TEXTAFTER(Table5[[#This Row],[rxn     kapp_old        kapp_slack_ub   kapp_slack_lb]]," ",-1))</f>
        <v>0</v>
      </c>
      <c r="K949" s="1">
        <f>_xlfn.XLOOKUP(SUBSTITUTE(Table5[[#This Row],[rxn]],"RXN-","ENZLOAD-"),ENZLOAD[name],ENZLOAD[flux],0)</f>
        <v>2.78567014831999E-6</v>
      </c>
      <c r="L949" s="1" t="str">
        <f>"'"&amp;Table5[[#This Row],[rxn]]&amp;"'"&amp;CHAR(9)&amp;IF(AND(Table5[[#This Row],[kapp_slack_ub]]&lt;&gt;0,Table5[[#This Row],[kapp_old]]&lt;$F$1),$F$1,Table5[[#This Row],[kapp_old]])</f>
        <v>'RXN-FTHFL_m_FWD-rt6998'	27141.27779288</v>
      </c>
      <c r="M949" s="1">
        <f>_xlfn.XLOOKUP(Table5[[#This Row],[rxn]],Table3[name],Table3[flux],$F$1)</f>
        <v>27141.277792879999</v>
      </c>
      <c r="N949" s="1">
        <f>IFERROR(Table5[[#This Row],[min flux]]/Table5[[#This Row],[associated enzload]],"")</f>
        <v>9743177170.2219067</v>
      </c>
      <c r="O949" s="1">
        <f>_xlfn.NUMBERVALUE(IF(Table5[[#This Row],[flux/enzload]]="","",ABS($N$1-Table5[[#This Row],[flux/enzload]])))</f>
        <v>1390173140488.73</v>
      </c>
      <c r="P949" s="1">
        <f>Table5[[#This Row],[kapp_old]]+IFERROR(((Table5[[#This Row],[kapp_slack_ub]]-Table5[[#This Row],[kapp_slack_lb]])/Table5[[#This Row],[associated enzload]]),0)</f>
        <v>27141.277792879999</v>
      </c>
      <c r="Q949" s="1" t="str">
        <f>"'"&amp;Table5[[#This Row],[rxn]]&amp;"'"&amp;CHAR(9)&amp;Table5[[#This Row],[kapp + (slack_ub - slack_lb)/enzload]]</f>
        <v>'RXN-FTHFL_m_FWD-rt6998'	27141.27779288</v>
      </c>
      <c r="R949" s="1">
        <f>_xlfn.XLOOKUP(Table5[[#This Row],[rxn]],Table38[name],Table38[flux],0)</f>
        <v>0</v>
      </c>
      <c r="S949" s="1">
        <f>_xlfn.XLOOKUP(SUBSTITUTE(Table5[[#This Row],[rxn]],"RXN-","ENZLOAD-"),Table38[name],Table38[flux],0)</f>
        <v>0</v>
      </c>
      <c r="T949" s="1" t="b">
        <f>AND(Table5[[#This Row],[ENZLOAD flux in kapp-slack.gms]]=0,Table5[[#This Row],[flux in kapp-slack.gms]]&lt;&gt;0,NOT(Table5[[#This Row],[spont or unknown?]]))</f>
        <v>0</v>
      </c>
      <c r="U949" s="1" t="b">
        <f>OR(_xlfn.TEXTAFTER(Table5[[#This Row],[rxn]],"-",-1)="SPONT",_xlfn.TEXTAFTER(Table5[[#This Row],[rxn]],"-",-1)="UNKNOWN")</f>
        <v>0</v>
      </c>
      <c r="V949" s="1">
        <f>_xlfn.XLOOKUP(SUBSTITUTE(Table5[[#This Row],[rxn]],"RXN-","ENZLOAD-"),Table4[rxn],Table4[ub],0)</f>
        <v>0.19893184999999999</v>
      </c>
      <c r="W949" s="1" t="b">
        <f>AND(Table5[[#This Row],[FVA ENZLOAD flux UB]]=0,Table5[[#This Row],[ENZ not made when it should be?]])</f>
        <v>0</v>
      </c>
    </row>
    <row r="950" spans="1:23" hidden="1">
      <c r="A950" s="1" t="s">
        <v>5428</v>
      </c>
      <c r="B950" s="1" t="str">
        <f>_xlfn.TEXTBEFORE(Table38[[#This Row],[all fluxes from kapp-slack]]," ",,,,"")</f>
        <v>ENZLOAD-MEVK1_c_FWD-rt0390</v>
      </c>
      <c r="C950" s="1">
        <f>_xlfn.NUMBERVALUE(IFERROR(_xlfn.TEXTAFTER(Table38[[#This Row],[all fluxes from kapp-slack]]," ",-1,,,""),""))</f>
        <v>2.1235231429999999E-6</v>
      </c>
      <c r="F950" s="1" t="s">
        <v>8022</v>
      </c>
      <c r="G950" s="1" t="str">
        <f>_xlfn.TEXTBEFORE(Table5[[#This Row],[rxn     kapp_old        kapp_slack_ub   kapp_slack_lb]]," ")</f>
        <v>RXN-FTHFL_m_REV-rt6998</v>
      </c>
      <c r="H950" s="1">
        <f>_xlfn.NUMBERVALUE(_xlfn.TEXTBEFORE(TRIM(_xlfn.TEXTAFTER(_xlfn.TEXTBEFORE(Table5[[#This Row],[rxn     kapp_old        kapp_slack_ub   kapp_slack_lb]],Table5[[#This Row],[kapp_slack_lb]],-1),Table5[[#This Row],[rxn]]))," "))</f>
        <v>363403.494364382</v>
      </c>
      <c r="I95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950" s="1">
        <f>_xlfn.NUMBERVALUE(_xlfn.TEXTAFTER(Table5[[#This Row],[rxn     kapp_old        kapp_slack_ub   kapp_slack_lb]]," ",-1))</f>
        <v>0</v>
      </c>
      <c r="K950" s="1">
        <f>_xlfn.XLOOKUP(SUBSTITUTE(Table5[[#This Row],[rxn]],"RXN-","ENZLOAD-"),ENZLOAD[name],ENZLOAD[flux],0)</f>
        <v>2.78567014831999E-6</v>
      </c>
      <c r="L950" s="1" t="str">
        <f>"'"&amp;Table5[[#This Row],[rxn]]&amp;"'"&amp;CHAR(9)&amp;IF(AND(Table5[[#This Row],[kapp_slack_ub]]&lt;&gt;0,Table5[[#This Row],[kapp_old]]&lt;$F$1),$F$1,Table5[[#This Row],[kapp_old]])</f>
        <v>'RXN-FTHFL_m_REV-rt6998'	363403.494364382</v>
      </c>
      <c r="M950" s="1">
        <f>_xlfn.XLOOKUP(Table5[[#This Row],[rxn]],Table3[name],Table3[flux],$F$1)</f>
        <v>27141.277792879999</v>
      </c>
      <c r="N950" s="1">
        <f>IFERROR(Table5[[#This Row],[min flux]]/Table5[[#This Row],[associated enzload]],"")</f>
        <v>9743177170.2219067</v>
      </c>
      <c r="O950" s="1">
        <f>_xlfn.NUMBERVALUE(IF(Table5[[#This Row],[flux/enzload]]="","",ABS($N$1-Table5[[#This Row],[flux/enzload]])))</f>
        <v>1390173140488.73</v>
      </c>
      <c r="P950" s="1">
        <f>Table5[[#This Row],[kapp_old]]+IFERROR(((Table5[[#This Row],[kapp_slack_ub]]-Table5[[#This Row],[kapp_slack_lb]])/Table5[[#This Row],[associated enzload]]),0)</f>
        <v>363403.494364382</v>
      </c>
      <c r="Q950" s="1" t="str">
        <f>"'"&amp;Table5[[#This Row],[rxn]]&amp;"'"&amp;CHAR(9)&amp;Table5[[#This Row],[kapp + (slack_ub - slack_lb)/enzload]]</f>
        <v>'RXN-FTHFL_m_REV-rt6998'	363403.494364382</v>
      </c>
      <c r="R950" s="1">
        <f>_xlfn.XLOOKUP(Table5[[#This Row],[rxn]],Table38[name],Table38[flux],0)</f>
        <v>0</v>
      </c>
      <c r="S950" s="1">
        <f>_xlfn.XLOOKUP(SUBSTITUTE(Table5[[#This Row],[rxn]],"RXN-","ENZLOAD-"),Table38[name],Table38[flux],0)</f>
        <v>0</v>
      </c>
      <c r="T950" s="1" t="b">
        <f>AND(Table5[[#This Row],[ENZLOAD flux in kapp-slack.gms]]=0,Table5[[#This Row],[flux in kapp-slack.gms]]&lt;&gt;0,NOT(Table5[[#This Row],[spont or unknown?]]))</f>
        <v>0</v>
      </c>
      <c r="U950" s="1" t="b">
        <f>OR(_xlfn.TEXTAFTER(Table5[[#This Row],[rxn]],"-",-1)="SPONT",_xlfn.TEXTAFTER(Table5[[#This Row],[rxn]],"-",-1)="UNKNOWN")</f>
        <v>0</v>
      </c>
      <c r="V950" s="1">
        <f>_xlfn.XLOOKUP(SUBSTITUTE(Table5[[#This Row],[rxn]],"RXN-","ENZLOAD-"),Table4[rxn],Table4[ub],0)</f>
        <v>0.19893184999999999</v>
      </c>
      <c r="W950" s="1" t="b">
        <f>AND(Table5[[#This Row],[FVA ENZLOAD flux UB]]=0,Table5[[#This Row],[ENZ not made when it should be?]])</f>
        <v>0</v>
      </c>
    </row>
    <row r="951" spans="1:23" hidden="1">
      <c r="A951" s="1" t="s">
        <v>5429</v>
      </c>
      <c r="B951" s="1" t="str">
        <f>_xlfn.TEXTBEFORE(Table38[[#This Row],[all fluxes from kapp-slack]]," ",,,,"")</f>
        <v>ENZLOAD-MTHFD2i_c_FWD-rt4257</v>
      </c>
      <c r="C951" s="1">
        <f>_xlfn.NUMBERVALUE(IFERROR(_xlfn.TEXTAFTER(Table38[[#This Row],[all fluxes from kapp-slack]]," ",-1,,,""),""))</f>
        <v>1.386686398E-6</v>
      </c>
      <c r="F951" s="1" t="s">
        <v>8024</v>
      </c>
      <c r="G951" s="1" t="str">
        <f>_xlfn.TEXTBEFORE(Table5[[#This Row],[rxn     kapp_old        kapp_slack_ub   kapp_slack_lb]]," ")</f>
        <v>RXN-FUM_c_REV-rt5633_c</v>
      </c>
      <c r="H95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95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951" s="1">
        <f>_xlfn.NUMBERVALUE(_xlfn.TEXTAFTER(Table5[[#This Row],[rxn     kapp_old        kapp_slack_ub   kapp_slack_lb]]," ",-1))</f>
        <v>0</v>
      </c>
      <c r="K951" s="1">
        <f>_xlfn.XLOOKUP(SUBSTITUTE(Table5[[#This Row],[rxn]],"RXN-","ENZLOAD-"),ENZLOAD[name],ENZLOAD[flux],0)</f>
        <v>2.2088126616E-6</v>
      </c>
      <c r="L951" s="1" t="str">
        <f>"'"&amp;Table5[[#This Row],[rxn]]&amp;"'"&amp;CHAR(9)&amp;IF(AND(Table5[[#This Row],[kapp_slack_ub]]&lt;&gt;0,Table5[[#This Row],[kapp_old]]&lt;$F$1),$F$1,Table5[[#This Row],[kapp_old]])</f>
        <v>'RXN-FUM_c_REV-rt5633_c'	27141.27779288</v>
      </c>
      <c r="M951" s="1">
        <f>_xlfn.XLOOKUP(Table5[[#This Row],[rxn]],Table3[name],Table3[flux],$F$1)</f>
        <v>27141.277792879999</v>
      </c>
      <c r="N951" s="1">
        <f>IFERROR(Table5[[#This Row],[min flux]]/Table5[[#This Row],[associated enzload]],"")</f>
        <v>12287722840.749945</v>
      </c>
      <c r="O951" s="1">
        <f>_xlfn.NUMBERVALUE(IF(Table5[[#This Row],[flux/enzload]]="","",ABS($N$1-Table5[[#This Row],[flux/enzload]])))</f>
        <v>1387628594818.2</v>
      </c>
      <c r="P951" s="1">
        <f>Table5[[#This Row],[kapp_old]]+IFERROR(((Table5[[#This Row],[kapp_slack_ub]]-Table5[[#This Row],[kapp_slack_lb]])/Table5[[#This Row],[associated enzload]]),0)</f>
        <v>27141.277792879999</v>
      </c>
      <c r="Q951" s="1" t="str">
        <f>"'"&amp;Table5[[#This Row],[rxn]]&amp;"'"&amp;CHAR(9)&amp;Table5[[#This Row],[kapp + (slack_ub - slack_lb)/enzload]]</f>
        <v>'RXN-FUM_c_REV-rt5633_c'	27141.27779288</v>
      </c>
      <c r="R951" s="1">
        <f>_xlfn.XLOOKUP(Table5[[#This Row],[rxn]],Table38[name],Table38[flux],0)</f>
        <v>0</v>
      </c>
      <c r="S951" s="1">
        <f>_xlfn.XLOOKUP(SUBSTITUTE(Table5[[#This Row],[rxn]],"RXN-","ENZLOAD-"),Table38[name],Table38[flux],0)</f>
        <v>0</v>
      </c>
      <c r="T951" s="1" t="b">
        <f>AND(Table5[[#This Row],[ENZLOAD flux in kapp-slack.gms]]=0,Table5[[#This Row],[flux in kapp-slack.gms]]&lt;&gt;0,NOT(Table5[[#This Row],[spont or unknown?]]))</f>
        <v>0</v>
      </c>
      <c r="U951" s="1" t="b">
        <f>OR(_xlfn.TEXTAFTER(Table5[[#This Row],[rxn]],"-",-1)="SPONT",_xlfn.TEXTAFTER(Table5[[#This Row],[rxn]],"-",-1)="UNKNOWN")</f>
        <v>0</v>
      </c>
      <c r="V951" s="1">
        <f>_xlfn.XLOOKUP(SUBSTITUTE(Table5[[#This Row],[rxn]],"RXN-","ENZLOAD-"),Table4[rxn],Table4[ub],0)</f>
        <v>0.83815538000000001</v>
      </c>
      <c r="W951" s="1" t="b">
        <f>AND(Table5[[#This Row],[FVA ENZLOAD flux UB]]=0,Table5[[#This Row],[ENZ not made when it should be?]])</f>
        <v>0</v>
      </c>
    </row>
    <row r="952" spans="1:23" hidden="1">
      <c r="A952" s="1" t="s">
        <v>5430</v>
      </c>
      <c r="B952" s="1" t="str">
        <f>_xlfn.TEXTBEFORE(Table38[[#This Row],[all fluxes from kapp-slack]]," ",,,,"")</f>
        <v>ENZLOAD-MTHFR3_c_FWD-MET1213</v>
      </c>
      <c r="C952" s="1">
        <f>_xlfn.NUMBERVALUE(IFERROR(_xlfn.TEXTAFTER(Table38[[#This Row],[all fluxes from kapp-slack]]," ",-1,,,""),""))</f>
        <v>6.9063623500000005E-7</v>
      </c>
      <c r="F952" s="1" t="s">
        <v>8026</v>
      </c>
      <c r="G952" s="1" t="str">
        <f>_xlfn.TEXTBEFORE(Table5[[#This Row],[rxn     kapp_old        kapp_slack_ub   kapp_slack_lb]]," ")</f>
        <v>RXN-FUM_m_REV-rt5633_m</v>
      </c>
      <c r="H95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95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952" s="1">
        <f>_xlfn.NUMBERVALUE(_xlfn.TEXTAFTER(Table5[[#This Row],[rxn     kapp_old        kapp_slack_ub   kapp_slack_lb]]," ",-1))</f>
        <v>0</v>
      </c>
      <c r="K952" s="1">
        <f>_xlfn.XLOOKUP(SUBSTITUTE(Table5[[#This Row],[rxn]],"RXN-","ENZLOAD-"),ENZLOAD[name],ENZLOAD[flux],0)</f>
        <v>2.2088126616E-6</v>
      </c>
      <c r="L952" s="1" t="str">
        <f>"'"&amp;Table5[[#This Row],[rxn]]&amp;"'"&amp;CHAR(9)&amp;IF(AND(Table5[[#This Row],[kapp_slack_ub]]&lt;&gt;0,Table5[[#This Row],[kapp_old]]&lt;$F$1),$F$1,Table5[[#This Row],[kapp_old]])</f>
        <v>'RXN-FUM_m_REV-rt5633_m'	27141.27779288</v>
      </c>
      <c r="M952" s="1">
        <f>_xlfn.XLOOKUP(Table5[[#This Row],[rxn]],Table3[name],Table3[flux],$F$1)</f>
        <v>27141.277792879999</v>
      </c>
      <c r="N952" s="1">
        <f>IFERROR(Table5[[#This Row],[min flux]]/Table5[[#This Row],[associated enzload]],"")</f>
        <v>12287722840.749945</v>
      </c>
      <c r="O952" s="1">
        <f>_xlfn.NUMBERVALUE(IF(Table5[[#This Row],[flux/enzload]]="","",ABS($N$1-Table5[[#This Row],[flux/enzload]])))</f>
        <v>1387628594818.2</v>
      </c>
      <c r="P952" s="1">
        <f>Table5[[#This Row],[kapp_old]]+IFERROR(((Table5[[#This Row],[kapp_slack_ub]]-Table5[[#This Row],[kapp_slack_lb]])/Table5[[#This Row],[associated enzload]]),0)</f>
        <v>27141.277792879999</v>
      </c>
      <c r="Q952" s="1" t="str">
        <f>"'"&amp;Table5[[#This Row],[rxn]]&amp;"'"&amp;CHAR(9)&amp;Table5[[#This Row],[kapp + (slack_ub - slack_lb)/enzload]]</f>
        <v>'RXN-FUM_m_REV-rt5633_m'	27141.27779288</v>
      </c>
      <c r="R952" s="1">
        <f>_xlfn.XLOOKUP(Table5[[#This Row],[rxn]],Table38[name],Table38[flux],0)</f>
        <v>0</v>
      </c>
      <c r="S952" s="1">
        <f>_xlfn.XLOOKUP(SUBSTITUTE(Table5[[#This Row],[rxn]],"RXN-","ENZLOAD-"),Table38[name],Table38[flux],0)</f>
        <v>0</v>
      </c>
      <c r="T952" s="1" t="b">
        <f>AND(Table5[[#This Row],[ENZLOAD flux in kapp-slack.gms]]=0,Table5[[#This Row],[flux in kapp-slack.gms]]&lt;&gt;0,NOT(Table5[[#This Row],[spont or unknown?]]))</f>
        <v>0</v>
      </c>
      <c r="U952" s="1" t="b">
        <f>OR(_xlfn.TEXTAFTER(Table5[[#This Row],[rxn]],"-",-1)="SPONT",_xlfn.TEXTAFTER(Table5[[#This Row],[rxn]],"-",-1)="UNKNOWN")</f>
        <v>0</v>
      </c>
      <c r="V952" s="1">
        <f>_xlfn.XLOOKUP(SUBSTITUTE(Table5[[#This Row],[rxn]],"RXN-","ENZLOAD-"),Table4[rxn],Table4[ub],0)</f>
        <v>0.83815538000000001</v>
      </c>
      <c r="W952" s="1" t="b">
        <f>AND(Table5[[#This Row],[FVA ENZLOAD flux UB]]=0,Table5[[#This Row],[ENZ not made when it should be?]])</f>
        <v>0</v>
      </c>
    </row>
    <row r="953" spans="1:23" hidden="1">
      <c r="A953" s="1" t="s">
        <v>5431</v>
      </c>
      <c r="B953" s="1" t="str">
        <f>_xlfn.TEXTBEFORE(Table38[[#This Row],[all fluxes from kapp-slack]]," ",,,,"")</f>
        <v>ENZLOAD-NADHcplxI_c_m_FWD-NADHCPLX0</v>
      </c>
      <c r="C953" s="1">
        <f>_xlfn.NUMBERVALUE(IFERROR(_xlfn.TEXTAFTER(Table38[[#This Row],[all fluxes from kapp-slack]]," ",-1,,,""),""))</f>
        <v>1.04194733E-7</v>
      </c>
      <c r="F953" s="1" t="s">
        <v>8029</v>
      </c>
      <c r="G953" s="1" t="str">
        <f>_xlfn.TEXTBEFORE(Table5[[#This Row],[rxn     kapp_old        kapp_slack_ub   kapp_slack_lb]]," ")</f>
        <v>RXN-FUMACACH_m_FWD-rt3874</v>
      </c>
      <c r="H95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95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953" s="1">
        <f>_xlfn.NUMBERVALUE(_xlfn.TEXTAFTER(Table5[[#This Row],[rxn     kapp_old        kapp_slack_ub   kapp_slack_lb]]," ",-1))</f>
        <v>0</v>
      </c>
      <c r="K953" s="1">
        <f>_xlfn.XLOOKUP(SUBSTITUTE(Table5[[#This Row],[rxn]],"RXN-","ENZLOAD-"),ENZLOAD[name],ENZLOAD[flux],0)</f>
        <v>7.4888120040000006E-8</v>
      </c>
      <c r="L953" s="1" t="str">
        <f>"'"&amp;Table5[[#This Row],[rxn]]&amp;"'"&amp;CHAR(9)&amp;IF(AND(Table5[[#This Row],[kapp_slack_ub]]&lt;&gt;0,Table5[[#This Row],[kapp_old]]&lt;$F$1),$F$1,Table5[[#This Row],[kapp_old]])</f>
        <v>'RXN-FUMACACH_m_FWD-rt3874'	27141.27779288</v>
      </c>
      <c r="M953" s="1">
        <f>_xlfn.XLOOKUP(Table5[[#This Row],[rxn]],Table3[name],Table3[flux],$F$1)</f>
        <v>27141.277792879999</v>
      </c>
      <c r="N953" s="1">
        <f>IFERROR(Table5[[#This Row],[min flux]]/Table5[[#This Row],[associated enzload]],"")</f>
        <v>362424344186.80859</v>
      </c>
      <c r="O953" s="1">
        <f>_xlfn.NUMBERVALUE(IF(Table5[[#This Row],[flux/enzload]]="","",ABS($N$1-Table5[[#This Row],[flux/enzload]])))</f>
        <v>1037491973472.15</v>
      </c>
      <c r="P953" s="1">
        <f>Table5[[#This Row],[kapp_old]]+IFERROR(((Table5[[#This Row],[kapp_slack_ub]]-Table5[[#This Row],[kapp_slack_lb]])/Table5[[#This Row],[associated enzload]]),0)</f>
        <v>27141.277792879999</v>
      </c>
      <c r="Q953" s="1" t="str">
        <f>"'"&amp;Table5[[#This Row],[rxn]]&amp;"'"&amp;CHAR(9)&amp;Table5[[#This Row],[kapp + (slack_ub - slack_lb)/enzload]]</f>
        <v>'RXN-FUMACACH_m_FWD-rt3874'	27141.27779288</v>
      </c>
      <c r="R953" s="1">
        <f>_xlfn.XLOOKUP(Table5[[#This Row],[rxn]],Table38[name],Table38[flux],0)</f>
        <v>0</v>
      </c>
      <c r="S953" s="1">
        <f>_xlfn.XLOOKUP(SUBSTITUTE(Table5[[#This Row],[rxn]],"RXN-","ENZLOAD-"),Table38[name],Table38[flux],0)</f>
        <v>0</v>
      </c>
      <c r="T953" s="1" t="b">
        <f>AND(Table5[[#This Row],[ENZLOAD flux in kapp-slack.gms]]=0,Table5[[#This Row],[flux in kapp-slack.gms]]&lt;&gt;0,NOT(Table5[[#This Row],[spont or unknown?]]))</f>
        <v>0</v>
      </c>
      <c r="U953" s="1" t="b">
        <f>OR(_xlfn.TEXTAFTER(Table5[[#This Row],[rxn]],"-",-1)="SPONT",_xlfn.TEXTAFTER(Table5[[#This Row],[rxn]],"-",-1)="UNKNOWN")</f>
        <v>0</v>
      </c>
      <c r="V953" s="1">
        <f>_xlfn.XLOOKUP(SUBSTITUTE(Table5[[#This Row],[rxn]],"RXN-","ENZLOAD-"),Table4[rxn],Table4[ub],0)</f>
        <v>1.3878313900000001</v>
      </c>
      <c r="W953" s="1" t="b">
        <f>AND(Table5[[#This Row],[FVA ENZLOAD flux UB]]=0,Table5[[#This Row],[ENZ not made when it should be?]])</f>
        <v>0</v>
      </c>
    </row>
    <row r="954" spans="1:23" hidden="1">
      <c r="A954" s="1" t="s">
        <v>5432</v>
      </c>
      <c r="B954" s="1" t="str">
        <f>_xlfn.TEXTBEFORE(Table38[[#This Row],[all fluxes from kapp-slack]]," ",,,,"")</f>
        <v>ENZLOAD-NADHK1_c_FWD-rt1814_c</v>
      </c>
      <c r="C954" s="1">
        <f>_xlfn.NUMBERVALUE(IFERROR(_xlfn.TEXTAFTER(Table38[[#This Row],[all fluxes from kapp-slack]]," ",-1,,,""),""))</f>
        <v>5.4957999999999998E-10</v>
      </c>
      <c r="F954" s="1" t="s">
        <v>8030</v>
      </c>
      <c r="G954" s="1" t="str">
        <f>_xlfn.TEXTBEFORE(Table5[[#This Row],[rxn     kapp_old        kapp_slack_ub   kapp_slack_lb]]," ")</f>
        <v>RXN-FUMACACH_m_FWD-rt7056</v>
      </c>
      <c r="H95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95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954" s="1">
        <f>_xlfn.NUMBERVALUE(_xlfn.TEXTAFTER(Table5[[#This Row],[rxn     kapp_old        kapp_slack_ub   kapp_slack_lb]]," ",-1))</f>
        <v>0</v>
      </c>
      <c r="K954" s="1">
        <f>_xlfn.XLOOKUP(SUBSTITUTE(Table5[[#This Row],[rxn]],"RXN-","ENZLOAD-"),ENZLOAD[name],ENZLOAD[flux],0)</f>
        <v>1.38823080403E-6</v>
      </c>
      <c r="L954" s="1" t="str">
        <f>"'"&amp;Table5[[#This Row],[rxn]]&amp;"'"&amp;CHAR(9)&amp;IF(AND(Table5[[#This Row],[kapp_slack_ub]]&lt;&gt;0,Table5[[#This Row],[kapp_old]]&lt;$F$1),$F$1,Table5[[#This Row],[kapp_old]])</f>
        <v>'RXN-FUMACACH_m_FWD-rt7056'	27141.27779288</v>
      </c>
      <c r="M954" s="1">
        <f>_xlfn.XLOOKUP(Table5[[#This Row],[rxn]],Table3[name],Table3[flux],$F$1)</f>
        <v>27141.277792879999</v>
      </c>
      <c r="N954" s="1">
        <f>IFERROR(Table5[[#This Row],[min flux]]/Table5[[#This Row],[associated enzload]],"")</f>
        <v>19550983679.43539</v>
      </c>
      <c r="O954" s="1">
        <f>_xlfn.NUMBERVALUE(IF(Table5[[#This Row],[flux/enzload]]="","",ABS($N$1-Table5[[#This Row],[flux/enzload]])))</f>
        <v>1380365333979.52</v>
      </c>
      <c r="P954" s="1">
        <f>Table5[[#This Row],[kapp_old]]+IFERROR(((Table5[[#This Row],[kapp_slack_ub]]-Table5[[#This Row],[kapp_slack_lb]])/Table5[[#This Row],[associated enzload]]),0)</f>
        <v>27141.277792879999</v>
      </c>
      <c r="Q954" s="1" t="str">
        <f>"'"&amp;Table5[[#This Row],[rxn]]&amp;"'"&amp;CHAR(9)&amp;Table5[[#This Row],[kapp + (slack_ub - slack_lb)/enzload]]</f>
        <v>'RXN-FUMACACH_m_FWD-rt7056'	27141.27779288</v>
      </c>
      <c r="R954" s="1">
        <f>_xlfn.XLOOKUP(Table5[[#This Row],[rxn]],Table38[name],Table38[flux],0)</f>
        <v>0</v>
      </c>
      <c r="S954" s="1">
        <f>_xlfn.XLOOKUP(SUBSTITUTE(Table5[[#This Row],[rxn]],"RXN-","ENZLOAD-"),Table38[name],Table38[flux],0)</f>
        <v>0</v>
      </c>
      <c r="T954" s="1" t="b">
        <f>AND(Table5[[#This Row],[ENZLOAD flux in kapp-slack.gms]]=0,Table5[[#This Row],[flux in kapp-slack.gms]]&lt;&gt;0,NOT(Table5[[#This Row],[spont or unknown?]]))</f>
        <v>0</v>
      </c>
      <c r="U954" s="1" t="b">
        <f>OR(_xlfn.TEXTAFTER(Table5[[#This Row],[rxn]],"-",-1)="SPONT",_xlfn.TEXTAFTER(Table5[[#This Row],[rxn]],"-",-1)="UNKNOWN")</f>
        <v>0</v>
      </c>
      <c r="V954" s="1">
        <f>_xlfn.XLOOKUP(SUBSTITUTE(Table5[[#This Row],[rxn]],"RXN-","ENZLOAD-"),Table4[rxn],Table4[ub],0)</f>
        <v>1.69916416</v>
      </c>
      <c r="W954" s="1" t="b">
        <f>AND(Table5[[#This Row],[FVA ENZLOAD flux UB]]=0,Table5[[#This Row],[ENZ not made when it should be?]])</f>
        <v>0</v>
      </c>
    </row>
    <row r="955" spans="1:23" hidden="1">
      <c r="A955" s="1" t="s">
        <v>5433</v>
      </c>
      <c r="B955" s="1" t="str">
        <f>_xlfn.TEXTBEFORE(Table38[[#This Row],[all fluxes from kapp-slack]]," ",,,,"")</f>
        <v>ENZLOAD-NADHq9_c_FWD-rt0604</v>
      </c>
      <c r="C955" s="1">
        <f>_xlfn.NUMBERVALUE(IFERROR(_xlfn.TEXTAFTER(Table38[[#This Row],[all fluxes from kapp-slack]]," ",-1,,,""),""))</f>
        <v>3.4214651239999999E-6</v>
      </c>
      <c r="F955" s="1" t="s">
        <v>8040</v>
      </c>
      <c r="G955" s="1" t="str">
        <f>_xlfn.TEXTBEFORE(Table5[[#This Row],[rxn     kapp_old        kapp_slack_ub   kapp_slack_lb]]," ")</f>
        <v>RXN-G3PAT_l_FWD-rt2297_l</v>
      </c>
      <c r="H95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95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955" s="1">
        <f>_xlfn.NUMBERVALUE(_xlfn.TEXTAFTER(Table5[[#This Row],[rxn     kapp_old        kapp_slack_ub   kapp_slack_lb]]," ",-1))</f>
        <v>0</v>
      </c>
      <c r="K955" s="1">
        <f>_xlfn.XLOOKUP(SUBSTITUTE(Table5[[#This Row],[rxn]],"RXN-","ENZLOAD-"),ENZLOAD[name],ENZLOAD[flux],0)</f>
        <v>8.5704780800000005E-9</v>
      </c>
      <c r="L955" s="1" t="str">
        <f>"'"&amp;Table5[[#This Row],[rxn]]&amp;"'"&amp;CHAR(9)&amp;IF(AND(Table5[[#This Row],[kapp_slack_ub]]&lt;&gt;0,Table5[[#This Row],[kapp_old]]&lt;$F$1),$F$1,Table5[[#This Row],[kapp_old]])</f>
        <v>'RXN-G3PAT_l_FWD-rt2297_l'	27141.27779288</v>
      </c>
      <c r="M955" s="1">
        <f>_xlfn.XLOOKUP(Table5[[#This Row],[rxn]],Table3[name],Table3[flux],$F$1)</f>
        <v>27141.277792879999</v>
      </c>
      <c r="N955" s="1">
        <f>IFERROR(Table5[[#This Row],[min flux]]/Table5[[#This Row],[associated enzload]],"")</f>
        <v>3166833581456.4033</v>
      </c>
      <c r="O955" s="1">
        <f>_xlfn.NUMBERVALUE(IF(Table5[[#This Row],[flux/enzload]]="","",ABS($N$1-Table5[[#This Row],[flux/enzload]])))</f>
        <v>1766917263797.45</v>
      </c>
      <c r="P955" s="1">
        <f>Table5[[#This Row],[kapp_old]]+IFERROR(((Table5[[#This Row],[kapp_slack_ub]]-Table5[[#This Row],[kapp_slack_lb]])/Table5[[#This Row],[associated enzload]]),0)</f>
        <v>27141.277792879999</v>
      </c>
      <c r="Q955" s="1" t="str">
        <f>"'"&amp;Table5[[#This Row],[rxn]]&amp;"'"&amp;CHAR(9)&amp;Table5[[#This Row],[kapp + (slack_ub - slack_lb)/enzload]]</f>
        <v>'RXN-G3PAT_l_FWD-rt2297_l'	27141.27779288</v>
      </c>
      <c r="R955" s="1">
        <f>_xlfn.XLOOKUP(Table5[[#This Row],[rxn]],Table38[name],Table38[flux],0)</f>
        <v>0</v>
      </c>
      <c r="S955" s="1">
        <f>_xlfn.XLOOKUP(SUBSTITUTE(Table5[[#This Row],[rxn]],"RXN-","ENZLOAD-"),Table38[name],Table38[flux],0)</f>
        <v>0</v>
      </c>
      <c r="T955" s="1" t="b">
        <f>AND(Table5[[#This Row],[ENZLOAD flux in kapp-slack.gms]]=0,Table5[[#This Row],[flux in kapp-slack.gms]]&lt;&gt;0,NOT(Table5[[#This Row],[spont or unknown?]]))</f>
        <v>0</v>
      </c>
      <c r="U955" s="1" t="b">
        <f>OR(_xlfn.TEXTAFTER(Table5[[#This Row],[rxn]],"-",-1)="SPONT",_xlfn.TEXTAFTER(Table5[[#This Row],[rxn]],"-",-1)="UNKNOWN")</f>
        <v>0</v>
      </c>
      <c r="V955" s="1">
        <f>_xlfn.XLOOKUP(SUBSTITUTE(Table5[[#This Row],[rxn]],"RXN-","ENZLOAD-"),Table4[rxn],Table4[ub],0)</f>
        <v>0.54215546000000003</v>
      </c>
      <c r="W955" s="1" t="b">
        <f>AND(Table5[[#This Row],[FVA ENZLOAD flux UB]]=0,Table5[[#This Row],[ENZ not made when it should be?]])</f>
        <v>0</v>
      </c>
    </row>
    <row r="956" spans="1:23" hidden="1">
      <c r="A956" s="1" t="s">
        <v>5434</v>
      </c>
      <c r="B956" s="1" t="str">
        <f>_xlfn.TEXTBEFORE(Table38[[#This Row],[all fluxes from kapp-slack]]," ",,,,"")</f>
        <v>ENZLOAD-NDPK1_c_FWD-rt0575</v>
      </c>
      <c r="C956" s="1">
        <f>_xlfn.NUMBERVALUE(IFERROR(_xlfn.TEXTAFTER(Table38[[#This Row],[all fluxes from kapp-slack]]," ",-1,,,""),""))</f>
        <v>1.7431029515999999E-5</v>
      </c>
      <c r="F956" s="1" t="s">
        <v>8042</v>
      </c>
      <c r="G956" s="1" t="str">
        <f>_xlfn.TEXTBEFORE(Table5[[#This Row],[rxn     kapp_old        kapp_slack_ub   kapp_slack_lb]]," ")</f>
        <v>RXN-G3PAT_rm_FWD-rt7067</v>
      </c>
      <c r="H956" s="1">
        <f>_xlfn.NUMBERVALUE(_xlfn.TEXTBEFORE(TRIM(_xlfn.TEXTAFTER(_xlfn.TEXTBEFORE(Table5[[#This Row],[rxn     kapp_old        kapp_slack_ub   kapp_slack_lb]],Table5[[#This Row],[kapp_slack_lb]],-1),Table5[[#This Row],[rxn]]))," "))</f>
        <v>119085.081236144</v>
      </c>
      <c r="I95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956" s="1">
        <f>_xlfn.NUMBERVALUE(_xlfn.TEXTAFTER(Table5[[#This Row],[rxn     kapp_old        kapp_slack_ub   kapp_slack_lb]]," ",-1))</f>
        <v>0</v>
      </c>
      <c r="K956" s="1">
        <f>_xlfn.XLOOKUP(SUBSTITUTE(Table5[[#This Row],[rxn]],"RXN-","ENZLOAD-"),ENZLOAD[name],ENZLOAD[flux],0)</f>
        <v>1.3282040265E-7</v>
      </c>
      <c r="L956" s="1" t="str">
        <f>"'"&amp;Table5[[#This Row],[rxn]]&amp;"'"&amp;CHAR(9)&amp;IF(AND(Table5[[#This Row],[kapp_slack_ub]]&lt;&gt;0,Table5[[#This Row],[kapp_old]]&lt;$F$1),$F$1,Table5[[#This Row],[kapp_old]])</f>
        <v>'RXN-G3PAT_rm_FWD-rt7067'	119085.081236144</v>
      </c>
      <c r="M956" s="1">
        <f>_xlfn.XLOOKUP(Table5[[#This Row],[rxn]],Table3[name],Table3[flux],$F$1)</f>
        <v>27141.277792879999</v>
      </c>
      <c r="N956" s="1">
        <f>IFERROR(Table5[[#This Row],[min flux]]/Table5[[#This Row],[associated enzload]],"")</f>
        <v>204345697282.67569</v>
      </c>
      <c r="O956" s="1">
        <f>_xlfn.NUMBERVALUE(IF(Table5[[#This Row],[flux/enzload]]="","",ABS($N$1-Table5[[#This Row],[flux/enzload]])))</f>
        <v>1195570620376.28</v>
      </c>
      <c r="P956" s="1">
        <f>Table5[[#This Row],[kapp_old]]+IFERROR(((Table5[[#This Row],[kapp_slack_ub]]-Table5[[#This Row],[kapp_slack_lb]])/Table5[[#This Row],[associated enzload]]),0)</f>
        <v>119085.081236144</v>
      </c>
      <c r="Q956" s="1" t="str">
        <f>"'"&amp;Table5[[#This Row],[rxn]]&amp;"'"&amp;CHAR(9)&amp;Table5[[#This Row],[kapp + (slack_ub - slack_lb)/enzload]]</f>
        <v>'RXN-G3PAT_rm_FWD-rt7067'	119085.081236144</v>
      </c>
      <c r="R956" s="1">
        <f>_xlfn.XLOOKUP(Table5[[#This Row],[rxn]],Table38[name],Table38[flux],0)</f>
        <v>0</v>
      </c>
      <c r="S956" s="1">
        <f>_xlfn.XLOOKUP(SUBSTITUTE(Table5[[#This Row],[rxn]],"RXN-","ENZLOAD-"),Table38[name],Table38[flux],0)</f>
        <v>0</v>
      </c>
      <c r="T956" s="1" t="b">
        <f>AND(Table5[[#This Row],[ENZLOAD flux in kapp-slack.gms]]=0,Table5[[#This Row],[flux in kapp-slack.gms]]&lt;&gt;0,NOT(Table5[[#This Row],[spont or unknown?]]))</f>
        <v>0</v>
      </c>
      <c r="U956" s="1" t="b">
        <f>OR(_xlfn.TEXTAFTER(Table5[[#This Row],[rxn]],"-",-1)="SPONT",_xlfn.TEXTAFTER(Table5[[#This Row],[rxn]],"-",-1)="UNKNOWN")</f>
        <v>0</v>
      </c>
      <c r="V956" s="1">
        <f>_xlfn.XLOOKUP(SUBSTITUTE(Table5[[#This Row],[rxn]],"RXN-","ENZLOAD-"),Table4[rxn],Table4[ub],0)</f>
        <v>0.43257911999999998</v>
      </c>
      <c r="W956" s="1" t="b">
        <f>AND(Table5[[#This Row],[FVA ENZLOAD flux UB]]=0,Table5[[#This Row],[ENZ not made when it should be?]])</f>
        <v>0</v>
      </c>
    </row>
    <row r="957" spans="1:23" hidden="1">
      <c r="A957" s="1" t="s">
        <v>5435</v>
      </c>
      <c r="B957" s="1" t="str">
        <f>_xlfn.TEXTBEFORE(Table38[[#This Row],[all fluxes from kapp-slack]]," ",,,,"")</f>
        <v>ENZLOAD-NDPK2_c_FWD-rt0575</v>
      </c>
      <c r="C957" s="1">
        <f>_xlfn.NUMBERVALUE(IFERROR(_xlfn.TEXTAFTER(Table38[[#This Row],[all fluxes from kapp-slack]]," ",-1,,,""),""))</f>
        <v>8.0055406680000004E-6</v>
      </c>
      <c r="F957" s="1" t="s">
        <v>8043</v>
      </c>
      <c r="G957" s="1" t="str">
        <f>_xlfn.TEXTBEFORE(Table5[[#This Row],[rxn     kapp_old        kapp_slack_ub   kapp_slack_lb]]," ")</f>
        <v>RXN-G3PCt_c_e_FWD-rt4413</v>
      </c>
      <c r="H95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95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957" s="1">
        <f>_xlfn.NUMBERVALUE(_xlfn.TEXTAFTER(Table5[[#This Row],[rxn     kapp_old        kapp_slack_ub   kapp_slack_lb]]," ",-1))</f>
        <v>0</v>
      </c>
      <c r="K957" s="1">
        <f>_xlfn.XLOOKUP(SUBSTITUTE(Table5[[#This Row],[rxn]],"RXN-","ENZLOAD-"),ENZLOAD[name],ENZLOAD[flux],0)</f>
        <v>1.064205999E-8</v>
      </c>
      <c r="L957" s="1" t="str">
        <f>"'"&amp;Table5[[#This Row],[rxn]]&amp;"'"&amp;CHAR(9)&amp;IF(AND(Table5[[#This Row],[kapp_slack_ub]]&lt;&gt;0,Table5[[#This Row],[kapp_old]]&lt;$F$1),$F$1,Table5[[#This Row],[kapp_old]])</f>
        <v>'RXN-G3PCt_c_e_FWD-rt4413'	27141.27779288</v>
      </c>
      <c r="M957" s="1">
        <f>_xlfn.XLOOKUP(Table5[[#This Row],[rxn]],Table3[name],Table3[flux],$F$1)</f>
        <v>27141.277792879999</v>
      </c>
      <c r="N957" s="1">
        <f>IFERROR(Table5[[#This Row],[min flux]]/Table5[[#This Row],[associated enzload]],"")</f>
        <v>2550378199181.7168</v>
      </c>
      <c r="O957" s="1">
        <f>_xlfn.NUMBERVALUE(IF(Table5[[#This Row],[flux/enzload]]="","",ABS($N$1-Table5[[#This Row],[flux/enzload]])))</f>
        <v>1150461881522.76</v>
      </c>
      <c r="P957" s="1">
        <f>Table5[[#This Row],[kapp_old]]+IFERROR(((Table5[[#This Row],[kapp_slack_ub]]-Table5[[#This Row],[kapp_slack_lb]])/Table5[[#This Row],[associated enzload]]),0)</f>
        <v>27141.277792879999</v>
      </c>
      <c r="Q957" s="1" t="str">
        <f>"'"&amp;Table5[[#This Row],[rxn]]&amp;"'"&amp;CHAR(9)&amp;Table5[[#This Row],[kapp + (slack_ub - slack_lb)/enzload]]</f>
        <v>'RXN-G3PCt_c_e_FWD-rt4413'	27141.27779288</v>
      </c>
      <c r="R957" s="1">
        <f>_xlfn.XLOOKUP(Table5[[#This Row],[rxn]],Table38[name],Table38[flux],0)</f>
        <v>0</v>
      </c>
      <c r="S957" s="1">
        <f>_xlfn.XLOOKUP(SUBSTITUTE(Table5[[#This Row],[rxn]],"RXN-","ENZLOAD-"),Table38[name],Table38[flux],0)</f>
        <v>0</v>
      </c>
      <c r="T957" s="1" t="b">
        <f>AND(Table5[[#This Row],[ENZLOAD flux in kapp-slack.gms]]=0,Table5[[#This Row],[flux in kapp-slack.gms]]&lt;&gt;0,NOT(Table5[[#This Row],[spont or unknown?]]))</f>
        <v>0</v>
      </c>
      <c r="U957" s="1" t="b">
        <f>OR(_xlfn.TEXTAFTER(Table5[[#This Row],[rxn]],"-",-1)="SPONT",_xlfn.TEXTAFTER(Table5[[#This Row],[rxn]],"-",-1)="UNKNOWN")</f>
        <v>0</v>
      </c>
      <c r="V957" s="1">
        <f>_xlfn.XLOOKUP(SUBSTITUTE(Table5[[#This Row],[rxn]],"RXN-","ENZLOAD-"),Table4[rxn],Table4[ub],0)</f>
        <v>0.89473305999999997</v>
      </c>
      <c r="W957" s="1" t="b">
        <f>AND(Table5[[#This Row],[FVA ENZLOAD flux UB]]=0,Table5[[#This Row],[ENZ not made when it should be?]])</f>
        <v>0</v>
      </c>
    </row>
    <row r="958" spans="1:23" hidden="1">
      <c r="A958" s="1" t="s">
        <v>5436</v>
      </c>
      <c r="B958" s="1" t="str">
        <f>_xlfn.TEXTBEFORE(Table38[[#This Row],[all fluxes from kapp-slack]]," ",,,,"")</f>
        <v>ENZLOAD-NDPK3_c_FWD-rt0575</v>
      </c>
      <c r="C958" s="1">
        <f>_xlfn.NUMBERVALUE(IFERROR(_xlfn.TEXTAFTER(Table38[[#This Row],[all fluxes from kapp-slack]]," ",-1,,,""),""))</f>
        <v>9.9009633700000001E-7</v>
      </c>
      <c r="F958" s="1" t="s">
        <v>8044</v>
      </c>
      <c r="G958" s="1" t="str">
        <f>_xlfn.TEXTBEFORE(Table5[[#This Row],[rxn     kapp_old        kapp_slack_ub   kapp_slack_lb]]," ")</f>
        <v>RXN-G3PCt_c_e_REV-rt4413</v>
      </c>
      <c r="H95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95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958" s="1">
        <f>_xlfn.NUMBERVALUE(_xlfn.TEXTAFTER(Table5[[#This Row],[rxn     kapp_old        kapp_slack_ub   kapp_slack_lb]]," ",-1))</f>
        <v>0</v>
      </c>
      <c r="K958" s="1">
        <f>_xlfn.XLOOKUP(SUBSTITUTE(Table5[[#This Row],[rxn]],"RXN-","ENZLOAD-"),ENZLOAD[name],ENZLOAD[flux],0)</f>
        <v>1.064205999E-8</v>
      </c>
      <c r="L958" s="1" t="str">
        <f>"'"&amp;Table5[[#This Row],[rxn]]&amp;"'"&amp;CHAR(9)&amp;IF(AND(Table5[[#This Row],[kapp_slack_ub]]&lt;&gt;0,Table5[[#This Row],[kapp_old]]&lt;$F$1),$F$1,Table5[[#This Row],[kapp_old]])</f>
        <v>'RXN-G3PCt_c_e_REV-rt4413'	27141.27779288</v>
      </c>
      <c r="M958" s="1">
        <f>_xlfn.XLOOKUP(Table5[[#This Row],[rxn]],Table3[name],Table3[flux],$F$1)</f>
        <v>27141.277792879999</v>
      </c>
      <c r="N958" s="1">
        <f>IFERROR(Table5[[#This Row],[min flux]]/Table5[[#This Row],[associated enzload]],"")</f>
        <v>2550378199181.7168</v>
      </c>
      <c r="O958" s="1">
        <f>_xlfn.NUMBERVALUE(IF(Table5[[#This Row],[flux/enzload]]="","",ABS($N$1-Table5[[#This Row],[flux/enzload]])))</f>
        <v>1150461881522.76</v>
      </c>
      <c r="P958" s="1">
        <f>Table5[[#This Row],[kapp_old]]+IFERROR(((Table5[[#This Row],[kapp_slack_ub]]-Table5[[#This Row],[kapp_slack_lb]])/Table5[[#This Row],[associated enzload]]),0)</f>
        <v>27141.277792879999</v>
      </c>
      <c r="Q958" s="1" t="str">
        <f>"'"&amp;Table5[[#This Row],[rxn]]&amp;"'"&amp;CHAR(9)&amp;Table5[[#This Row],[kapp + (slack_ub - slack_lb)/enzload]]</f>
        <v>'RXN-G3PCt_c_e_REV-rt4413'	27141.27779288</v>
      </c>
      <c r="R958" s="1">
        <f>_xlfn.XLOOKUP(Table5[[#This Row],[rxn]],Table38[name],Table38[flux],0)</f>
        <v>0</v>
      </c>
      <c r="S958" s="1">
        <f>_xlfn.XLOOKUP(SUBSTITUTE(Table5[[#This Row],[rxn]],"RXN-","ENZLOAD-"),Table38[name],Table38[flux],0)</f>
        <v>0</v>
      </c>
      <c r="T958" s="1" t="b">
        <f>AND(Table5[[#This Row],[ENZLOAD flux in kapp-slack.gms]]=0,Table5[[#This Row],[flux in kapp-slack.gms]]&lt;&gt;0,NOT(Table5[[#This Row],[spont or unknown?]]))</f>
        <v>0</v>
      </c>
      <c r="U958" s="1" t="b">
        <f>OR(_xlfn.TEXTAFTER(Table5[[#This Row],[rxn]],"-",-1)="SPONT",_xlfn.TEXTAFTER(Table5[[#This Row],[rxn]],"-",-1)="UNKNOWN")</f>
        <v>0</v>
      </c>
      <c r="V958" s="1">
        <f>_xlfn.XLOOKUP(SUBSTITUTE(Table5[[#This Row],[rxn]],"RXN-","ENZLOAD-"),Table4[rxn],Table4[ub],0)</f>
        <v>0.89473305999999997</v>
      </c>
      <c r="W958" s="1" t="b">
        <f>AND(Table5[[#This Row],[FVA ENZLOAD flux UB]]=0,Table5[[#This Row],[ENZ not made when it should be?]])</f>
        <v>0</v>
      </c>
    </row>
    <row r="959" spans="1:23" hidden="1">
      <c r="A959" s="1" t="s">
        <v>5437</v>
      </c>
      <c r="B959" s="1" t="str">
        <f>_xlfn.TEXTBEFORE(Table38[[#This Row],[all fluxes from kapp-slack]]," ",,,,"")</f>
        <v>ENZLOAD-NDPK4_c_FWD-rt0575</v>
      </c>
      <c r="C959" s="1">
        <f>_xlfn.NUMBERVALUE(IFERROR(_xlfn.TEXTAFTER(Table38[[#This Row],[all fluxes from kapp-slack]]," ",-1,,,""),""))</f>
        <v>3.8992751999999998E-8</v>
      </c>
      <c r="F959" s="1" t="s">
        <v>8049</v>
      </c>
      <c r="G959" s="1" t="str">
        <f>_xlfn.TEXTBEFORE(Table5[[#This Row],[rxn     kapp_old        kapp_slack_ub   kapp_slack_lb]]," ")</f>
        <v>RXN-G3PD1i_m_FWD-rt6208_m</v>
      </c>
      <c r="H959" s="1">
        <f>_xlfn.NUMBERVALUE(_xlfn.TEXTBEFORE(TRIM(_xlfn.TEXTAFTER(_xlfn.TEXTBEFORE(Table5[[#This Row],[rxn     kapp_old        kapp_slack_ub   kapp_slack_lb]],Table5[[#This Row],[kapp_slack_lb]],-1),Table5[[#This Row],[rxn]]))," "))</f>
        <v>2529579.3709078101</v>
      </c>
      <c r="I95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959" s="1">
        <f>_xlfn.NUMBERVALUE(_xlfn.TEXTAFTER(Table5[[#This Row],[rxn     kapp_old        kapp_slack_ub   kapp_slack_lb]]," ",-1))</f>
        <v>0</v>
      </c>
      <c r="K959" s="1">
        <f>_xlfn.XLOOKUP(SUBSTITUTE(Table5[[#This Row],[rxn]],"RXN-","ENZLOAD-"),ENZLOAD[name],ENZLOAD[flux],0)</f>
        <v>3.6357152936999999E-7</v>
      </c>
      <c r="L959" s="1" t="str">
        <f>"'"&amp;Table5[[#This Row],[rxn]]&amp;"'"&amp;CHAR(9)&amp;IF(AND(Table5[[#This Row],[kapp_slack_ub]]&lt;&gt;0,Table5[[#This Row],[kapp_old]]&lt;$F$1),$F$1,Table5[[#This Row],[kapp_old]])</f>
        <v>'RXN-G3PD1i_m_FWD-rt6208_m'	2529579.37090781</v>
      </c>
      <c r="M959" s="1">
        <f>_xlfn.XLOOKUP(Table5[[#This Row],[rxn]],Table3[name],Table3[flux],$F$1)</f>
        <v>27141.277792879999</v>
      </c>
      <c r="N959" s="1">
        <f>IFERROR(Table5[[#This Row],[min flux]]/Table5[[#This Row],[associated enzload]],"")</f>
        <v>74651823920.070557</v>
      </c>
      <c r="O959" s="1">
        <f>_xlfn.NUMBERVALUE(IF(Table5[[#This Row],[flux/enzload]]="","",ABS($N$1-Table5[[#This Row],[flux/enzload]])))</f>
        <v>1325264493738.8799</v>
      </c>
      <c r="P959" s="1">
        <f>Table5[[#This Row],[kapp_old]]+IFERROR(((Table5[[#This Row],[kapp_slack_ub]]-Table5[[#This Row],[kapp_slack_lb]])/Table5[[#This Row],[associated enzload]]),0)</f>
        <v>2529579.3709078101</v>
      </c>
      <c r="Q959" s="1" t="str">
        <f>"'"&amp;Table5[[#This Row],[rxn]]&amp;"'"&amp;CHAR(9)&amp;Table5[[#This Row],[kapp + (slack_ub - slack_lb)/enzload]]</f>
        <v>'RXN-G3PD1i_m_FWD-rt6208_m'	2529579.37090781</v>
      </c>
      <c r="R959" s="1">
        <f>_xlfn.XLOOKUP(Table5[[#This Row],[rxn]],Table38[name],Table38[flux],0)</f>
        <v>4.2677270503386003E-2</v>
      </c>
      <c r="S959" s="1">
        <f>_xlfn.XLOOKUP(SUBSTITUTE(Table5[[#This Row],[rxn]],"RXN-","ENZLOAD-"),Table38[name],Table38[flux],0)</f>
        <v>6.5220499999999998E-9</v>
      </c>
      <c r="T959" s="1" t="b">
        <f>AND(Table5[[#This Row],[ENZLOAD flux in kapp-slack.gms]]=0,Table5[[#This Row],[flux in kapp-slack.gms]]&lt;&gt;0,NOT(Table5[[#This Row],[spont or unknown?]]))</f>
        <v>0</v>
      </c>
      <c r="U959" s="1" t="b">
        <f>OR(_xlfn.TEXTAFTER(Table5[[#This Row],[rxn]],"-",-1)="SPONT",_xlfn.TEXTAFTER(Table5[[#This Row],[rxn]],"-",-1)="UNKNOWN")</f>
        <v>0</v>
      </c>
      <c r="V959" s="1">
        <f>_xlfn.XLOOKUP(SUBSTITUTE(Table5[[#This Row],[rxn]],"RXN-","ENZLOAD-"),Table4[rxn],Table4[ub],0)</f>
        <v>0.94728489999999999</v>
      </c>
      <c r="W959" s="1" t="b">
        <f>AND(Table5[[#This Row],[FVA ENZLOAD flux UB]]=0,Table5[[#This Row],[ENZ not made when it should be?]])</f>
        <v>0</v>
      </c>
    </row>
    <row r="960" spans="1:23" hidden="1">
      <c r="A960" s="1" t="s">
        <v>5438</v>
      </c>
      <c r="B960" s="1" t="str">
        <f>_xlfn.TEXTBEFORE(Table38[[#This Row],[all fluxes from kapp-slack]]," ",,,,"")</f>
        <v>ENZLOAD-NDPK5_c_FWD-rt0575</v>
      </c>
      <c r="C960" s="1">
        <f>_xlfn.NUMBERVALUE(IFERROR(_xlfn.TEXTAFTER(Table38[[#This Row],[all fluxes from kapp-slack]]," ",-1,,,""),""))</f>
        <v>6.0860599000000006E-8</v>
      </c>
      <c r="F960" s="1" t="s">
        <v>8050</v>
      </c>
      <c r="G960" s="1" t="str">
        <f>_xlfn.TEXTBEFORE(Table5[[#This Row],[rxn     kapp_old        kapp_slack_ub   kapp_slack_lb]]," ")</f>
        <v>RXN-G3PD1i_x_FWD-rt3786_x</v>
      </c>
      <c r="H96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96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960" s="1">
        <f>_xlfn.NUMBERVALUE(_xlfn.TEXTAFTER(Table5[[#This Row],[rxn     kapp_old        kapp_slack_ub   kapp_slack_lb]]," ",-1))</f>
        <v>0</v>
      </c>
      <c r="K960" s="1">
        <f>_xlfn.XLOOKUP(SUBSTITUTE(Table5[[#This Row],[rxn]],"RXN-","ENZLOAD-"),ENZLOAD[name],ENZLOAD[flux],0)</f>
        <v>6.5996073725999995E-7</v>
      </c>
      <c r="L960" s="1" t="str">
        <f>"'"&amp;Table5[[#This Row],[rxn]]&amp;"'"&amp;CHAR(9)&amp;IF(AND(Table5[[#This Row],[kapp_slack_ub]]&lt;&gt;0,Table5[[#This Row],[kapp_old]]&lt;$F$1),$F$1,Table5[[#This Row],[kapp_old]])</f>
        <v>'RXN-G3PD1i_x_FWD-rt3786_x'	27141.27779288</v>
      </c>
      <c r="M960" s="1">
        <f>_xlfn.XLOOKUP(Table5[[#This Row],[rxn]],Table3[name],Table3[flux],$F$1)</f>
        <v>27141.277792879999</v>
      </c>
      <c r="N960" s="1">
        <f>IFERROR(Table5[[#This Row],[min flux]]/Table5[[#This Row],[associated enzload]],"")</f>
        <v>41125594691.532906</v>
      </c>
      <c r="O960" s="1">
        <f>_xlfn.NUMBERVALUE(IF(Table5[[#This Row],[flux/enzload]]="","",ABS($N$1-Table5[[#This Row],[flux/enzload]])))</f>
        <v>1358790722967.4199</v>
      </c>
      <c r="P960" s="1">
        <f>Table5[[#This Row],[kapp_old]]+IFERROR(((Table5[[#This Row],[kapp_slack_ub]]-Table5[[#This Row],[kapp_slack_lb]])/Table5[[#This Row],[associated enzload]]),0)</f>
        <v>27141.277792879999</v>
      </c>
      <c r="Q960" s="1" t="str">
        <f>"'"&amp;Table5[[#This Row],[rxn]]&amp;"'"&amp;CHAR(9)&amp;Table5[[#This Row],[kapp + (slack_ub - slack_lb)/enzload]]</f>
        <v>'RXN-G3PD1i_x_FWD-rt3786_x'	27141.27779288</v>
      </c>
      <c r="R960" s="1">
        <f>_xlfn.XLOOKUP(Table5[[#This Row],[rxn]],Table38[name],Table38[flux],0)</f>
        <v>0</v>
      </c>
      <c r="S960" s="1">
        <f>_xlfn.XLOOKUP(SUBSTITUTE(Table5[[#This Row],[rxn]],"RXN-","ENZLOAD-"),Table38[name],Table38[flux],0)</f>
        <v>0</v>
      </c>
      <c r="T960" s="1" t="b">
        <f>AND(Table5[[#This Row],[ENZLOAD flux in kapp-slack.gms]]=0,Table5[[#This Row],[flux in kapp-slack.gms]]&lt;&gt;0,NOT(Table5[[#This Row],[spont or unknown?]]))</f>
        <v>0</v>
      </c>
      <c r="U960" s="1" t="b">
        <f>OR(_xlfn.TEXTAFTER(Table5[[#This Row],[rxn]],"-",-1)="SPONT",_xlfn.TEXTAFTER(Table5[[#This Row],[rxn]],"-",-1)="UNKNOWN")</f>
        <v>0</v>
      </c>
      <c r="V960" s="1">
        <f>_xlfn.XLOOKUP(SUBSTITUTE(Table5[[#This Row],[rxn]],"RXN-","ENZLOAD-"),Table4[rxn],Table4[ub],0)</f>
        <v>1.11328312</v>
      </c>
      <c r="W960" s="1" t="b">
        <f>AND(Table5[[#This Row],[FVA ENZLOAD flux UB]]=0,Table5[[#This Row],[ENZ not made when it should be?]])</f>
        <v>0</v>
      </c>
    </row>
    <row r="961" spans="1:23" hidden="1">
      <c r="A961" s="1" t="s">
        <v>5439</v>
      </c>
      <c r="B961" s="1" t="str">
        <f>_xlfn.TEXTBEFORE(Table38[[#This Row],[all fluxes from kapp-slack]]," ",,,,"")</f>
        <v>ENZLOAD-NDPK7_c_FWD-rt0575</v>
      </c>
      <c r="C961" s="1">
        <f>_xlfn.NUMBERVALUE(IFERROR(_xlfn.TEXTAFTER(Table38[[#This Row],[all fluxes from kapp-slack]]," ",-1,,,""),""))</f>
        <v>6.0860500000000004E-8</v>
      </c>
      <c r="F961" s="1" t="s">
        <v>8051</v>
      </c>
      <c r="G961" s="1" t="str">
        <f>_xlfn.TEXTBEFORE(Table5[[#This Row],[rxn     kapp_old        kapp_slack_ub   kapp_slack_lb]]," ")</f>
        <v>RXN-G3PD1r_c_FWD-rt3786_c</v>
      </c>
      <c r="H961" s="1">
        <f>_xlfn.NUMBERVALUE(_xlfn.TEXTBEFORE(TRIM(_xlfn.TEXTAFTER(_xlfn.TEXTBEFORE(Table5[[#This Row],[rxn     kapp_old        kapp_slack_ub   kapp_slack_lb]],Table5[[#This Row],[kapp_slack_lb]],-1),Table5[[#This Row],[rxn]]))," "))</f>
        <v>23589.083764807499</v>
      </c>
      <c r="I96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961" s="1">
        <f>_xlfn.NUMBERVALUE(_xlfn.TEXTAFTER(Table5[[#This Row],[rxn     kapp_old        kapp_slack_ub   kapp_slack_lb]]," ",-1))</f>
        <v>0</v>
      </c>
      <c r="K961" s="1">
        <f>_xlfn.XLOOKUP(SUBSTITUTE(Table5[[#This Row],[rxn]],"RXN-","ENZLOAD-"),ENZLOAD[name],ENZLOAD[flux],0)</f>
        <v>6.5996073725999995E-7</v>
      </c>
      <c r="L961" s="1" t="str">
        <f>"'"&amp;Table5[[#This Row],[rxn]]&amp;"'"&amp;CHAR(9)&amp;IF(AND(Table5[[#This Row],[kapp_slack_ub]]&lt;&gt;0,Table5[[#This Row],[kapp_old]]&lt;$F$1),$F$1,Table5[[#This Row],[kapp_old]])</f>
        <v>'RXN-G3PD1r_c_FWD-rt3786_c'	23589.0837648075</v>
      </c>
      <c r="M961" s="1">
        <f>_xlfn.XLOOKUP(Table5[[#This Row],[rxn]],Table3[name],Table3[flux],$F$1)</f>
        <v>27141.277792879999</v>
      </c>
      <c r="N961" s="1">
        <f>IFERROR(Table5[[#This Row],[min flux]]/Table5[[#This Row],[associated enzload]],"")</f>
        <v>41125594691.532906</v>
      </c>
      <c r="O961" s="1">
        <f>_xlfn.NUMBERVALUE(IF(Table5[[#This Row],[flux/enzload]]="","",ABS($N$1-Table5[[#This Row],[flux/enzload]])))</f>
        <v>1358790722967.4199</v>
      </c>
      <c r="P961" s="1">
        <f>Table5[[#This Row],[kapp_old]]+IFERROR(((Table5[[#This Row],[kapp_slack_ub]]-Table5[[#This Row],[kapp_slack_lb]])/Table5[[#This Row],[associated enzload]]),0)</f>
        <v>23589.083764807499</v>
      </c>
      <c r="Q961" s="1" t="str">
        <f>"'"&amp;Table5[[#This Row],[rxn]]&amp;"'"&amp;CHAR(9)&amp;Table5[[#This Row],[kapp + (slack_ub - slack_lb)/enzload]]</f>
        <v>'RXN-G3PD1r_c_FWD-rt3786_c'	23589.0837648075</v>
      </c>
      <c r="R961" s="1">
        <f>_xlfn.XLOOKUP(Table5[[#This Row],[rxn]],Table38[name],Table38[flux],0)</f>
        <v>0</v>
      </c>
      <c r="S961" s="1">
        <f>_xlfn.XLOOKUP(SUBSTITUTE(Table5[[#This Row],[rxn]],"RXN-","ENZLOAD-"),Table38[name],Table38[flux],0)</f>
        <v>0</v>
      </c>
      <c r="T961" s="1" t="b">
        <f>AND(Table5[[#This Row],[ENZLOAD flux in kapp-slack.gms]]=0,Table5[[#This Row],[flux in kapp-slack.gms]]&lt;&gt;0,NOT(Table5[[#This Row],[spont or unknown?]]))</f>
        <v>0</v>
      </c>
      <c r="U961" s="1" t="b">
        <f>OR(_xlfn.TEXTAFTER(Table5[[#This Row],[rxn]],"-",-1)="SPONT",_xlfn.TEXTAFTER(Table5[[#This Row],[rxn]],"-",-1)="UNKNOWN")</f>
        <v>0</v>
      </c>
      <c r="V961" s="1">
        <f>_xlfn.XLOOKUP(SUBSTITUTE(Table5[[#This Row],[rxn]],"RXN-","ENZLOAD-"),Table4[rxn],Table4[ub],0)</f>
        <v>1.11328312</v>
      </c>
      <c r="W961" s="1" t="b">
        <f>AND(Table5[[#This Row],[FVA ENZLOAD flux UB]]=0,Table5[[#This Row],[ENZ not made when it should be?]])</f>
        <v>0</v>
      </c>
    </row>
    <row r="962" spans="1:23" hidden="1">
      <c r="A962" s="1" t="s">
        <v>5440</v>
      </c>
      <c r="B962" s="1" t="str">
        <f>_xlfn.TEXTBEFORE(Table38[[#This Row],[all fluxes from kapp-slack]]," ",,,,"")</f>
        <v>ENZLOAD-NDPK8_c_FWD-rt0575</v>
      </c>
      <c r="C962" s="1">
        <f>_xlfn.NUMBERVALUE(IFERROR(_xlfn.TEXTAFTER(Table38[[#This Row],[all fluxes from kapp-slack]]," ",-1,,,""),""))</f>
        <v>4.3091058099999998E-7</v>
      </c>
      <c r="F962" s="1" t="s">
        <v>8052</v>
      </c>
      <c r="G962" s="1" t="str">
        <f>_xlfn.TEXTBEFORE(Table5[[#This Row],[rxn     kapp_old        kapp_slack_ub   kapp_slack_lb]]," ")</f>
        <v>RXN-G3PD1r_c_REV-rt3786_c</v>
      </c>
      <c r="H96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96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962" s="1">
        <f>_xlfn.NUMBERVALUE(_xlfn.TEXTAFTER(Table5[[#This Row],[rxn     kapp_old        kapp_slack_ub   kapp_slack_lb]]," ",-1))</f>
        <v>0</v>
      </c>
      <c r="K962" s="1">
        <f>_xlfn.XLOOKUP(SUBSTITUTE(Table5[[#This Row],[rxn]],"RXN-","ENZLOAD-"),ENZLOAD[name],ENZLOAD[flux],0)</f>
        <v>6.5996073725999995E-7</v>
      </c>
      <c r="L962" s="1" t="str">
        <f>"'"&amp;Table5[[#This Row],[rxn]]&amp;"'"&amp;CHAR(9)&amp;IF(AND(Table5[[#This Row],[kapp_slack_ub]]&lt;&gt;0,Table5[[#This Row],[kapp_old]]&lt;$F$1),$F$1,Table5[[#This Row],[kapp_old]])</f>
        <v>'RXN-G3PD1r_c_REV-rt3786_c'	27141.27779288</v>
      </c>
      <c r="M962" s="1">
        <f>_xlfn.XLOOKUP(Table5[[#This Row],[rxn]],Table3[name],Table3[flux],$F$1)</f>
        <v>27141.277792879999</v>
      </c>
      <c r="N962" s="1">
        <f>IFERROR(Table5[[#This Row],[min flux]]/Table5[[#This Row],[associated enzload]],"")</f>
        <v>41125594691.532906</v>
      </c>
      <c r="O962" s="1">
        <f>_xlfn.NUMBERVALUE(IF(Table5[[#This Row],[flux/enzload]]="","",ABS($N$1-Table5[[#This Row],[flux/enzload]])))</f>
        <v>1358790722967.4199</v>
      </c>
      <c r="P962" s="1">
        <f>Table5[[#This Row],[kapp_old]]+IFERROR(((Table5[[#This Row],[kapp_slack_ub]]-Table5[[#This Row],[kapp_slack_lb]])/Table5[[#This Row],[associated enzload]]),0)</f>
        <v>27141.277792879999</v>
      </c>
      <c r="Q962" s="1" t="str">
        <f>"'"&amp;Table5[[#This Row],[rxn]]&amp;"'"&amp;CHAR(9)&amp;Table5[[#This Row],[kapp + (slack_ub - slack_lb)/enzload]]</f>
        <v>'RXN-G3PD1r_c_REV-rt3786_c'	27141.27779288</v>
      </c>
      <c r="R962" s="1">
        <f>_xlfn.XLOOKUP(Table5[[#This Row],[rxn]],Table38[name],Table38[flux],0)</f>
        <v>0</v>
      </c>
      <c r="S962" s="1">
        <f>_xlfn.XLOOKUP(SUBSTITUTE(Table5[[#This Row],[rxn]],"RXN-","ENZLOAD-"),Table38[name],Table38[flux],0)</f>
        <v>0</v>
      </c>
      <c r="T962" s="1" t="b">
        <f>AND(Table5[[#This Row],[ENZLOAD flux in kapp-slack.gms]]=0,Table5[[#This Row],[flux in kapp-slack.gms]]&lt;&gt;0,NOT(Table5[[#This Row],[spont or unknown?]]))</f>
        <v>0</v>
      </c>
      <c r="U962" s="1" t="b">
        <f>OR(_xlfn.TEXTAFTER(Table5[[#This Row],[rxn]],"-",-1)="SPONT",_xlfn.TEXTAFTER(Table5[[#This Row],[rxn]],"-",-1)="UNKNOWN")</f>
        <v>0</v>
      </c>
      <c r="V962" s="1">
        <f>_xlfn.XLOOKUP(SUBSTITUTE(Table5[[#This Row],[rxn]],"RXN-","ENZLOAD-"),Table4[rxn],Table4[ub],0)</f>
        <v>1.11328312</v>
      </c>
      <c r="W962" s="1" t="b">
        <f>AND(Table5[[#This Row],[FVA ENZLOAD flux UB]]=0,Table5[[#This Row],[ENZ not made when it should be?]])</f>
        <v>0</v>
      </c>
    </row>
    <row r="963" spans="1:23" hidden="1">
      <c r="A963" s="1" t="s">
        <v>5441</v>
      </c>
      <c r="B963" s="1" t="str">
        <f>_xlfn.TEXTBEFORE(Table38[[#This Row],[all fluxes from kapp-slack]]," ",,,,"")</f>
        <v>ENZLOAD-NGLYCANS1_c_FWD-rt2834</v>
      </c>
      <c r="C963" s="1">
        <f>_xlfn.NUMBERVALUE(IFERROR(_xlfn.TEXTAFTER(Table38[[#This Row],[all fluxes from kapp-slack]]," ",-1,,,""),""))</f>
        <v>2.0027105999999999E-8</v>
      </c>
      <c r="F963" s="1" t="s">
        <v>8054</v>
      </c>
      <c r="G963" s="1" t="str">
        <f>_xlfn.TEXTBEFORE(Table5[[#This Row],[rxn     kapp_old        kapp_slack_ub   kapp_slack_lb]]," ")</f>
        <v>RXN-G3PD1r_c_REV-rt6208_c</v>
      </c>
      <c r="H96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96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963" s="1">
        <f>_xlfn.NUMBERVALUE(_xlfn.TEXTAFTER(Table5[[#This Row],[rxn     kapp_old        kapp_slack_ub   kapp_slack_lb]]," ",-1))</f>
        <v>0</v>
      </c>
      <c r="K963" s="1">
        <f>_xlfn.XLOOKUP(SUBSTITUTE(Table5[[#This Row],[rxn]],"RXN-","ENZLOAD-"),ENZLOAD[name],ENZLOAD[flux],0)</f>
        <v>3.6357152936999999E-7</v>
      </c>
      <c r="L963" s="1" t="str">
        <f>"'"&amp;Table5[[#This Row],[rxn]]&amp;"'"&amp;CHAR(9)&amp;IF(AND(Table5[[#This Row],[kapp_slack_ub]]&lt;&gt;0,Table5[[#This Row],[kapp_old]]&lt;$F$1),$F$1,Table5[[#This Row],[kapp_old]])</f>
        <v>'RXN-G3PD1r_c_REV-rt6208_c'	27141.27779288</v>
      </c>
      <c r="M963" s="1">
        <f>_xlfn.XLOOKUP(Table5[[#This Row],[rxn]],Table3[name],Table3[flux],$F$1)</f>
        <v>27141.277792879999</v>
      </c>
      <c r="N963" s="1">
        <f>IFERROR(Table5[[#This Row],[min flux]]/Table5[[#This Row],[associated enzload]],"")</f>
        <v>74651823920.070557</v>
      </c>
      <c r="O963" s="1">
        <f>_xlfn.NUMBERVALUE(IF(Table5[[#This Row],[flux/enzload]]="","",ABS($N$1-Table5[[#This Row],[flux/enzload]])))</f>
        <v>1325264493738.8799</v>
      </c>
      <c r="P963" s="1">
        <f>Table5[[#This Row],[kapp_old]]+IFERROR(((Table5[[#This Row],[kapp_slack_ub]]-Table5[[#This Row],[kapp_slack_lb]])/Table5[[#This Row],[associated enzload]]),0)</f>
        <v>27141.277792879999</v>
      </c>
      <c r="Q963" s="1" t="str">
        <f>"'"&amp;Table5[[#This Row],[rxn]]&amp;"'"&amp;CHAR(9)&amp;Table5[[#This Row],[kapp + (slack_ub - slack_lb)/enzload]]</f>
        <v>'RXN-G3PD1r_c_REV-rt6208_c'	27141.27779288</v>
      </c>
      <c r="R963" s="1">
        <f>_xlfn.XLOOKUP(Table5[[#This Row],[rxn]],Table38[name],Table38[flux],0)</f>
        <v>0</v>
      </c>
      <c r="S963" s="1">
        <f>_xlfn.XLOOKUP(SUBSTITUTE(Table5[[#This Row],[rxn]],"RXN-","ENZLOAD-"),Table38[name],Table38[flux],0)</f>
        <v>0</v>
      </c>
      <c r="T963" s="1" t="b">
        <f>AND(Table5[[#This Row],[ENZLOAD flux in kapp-slack.gms]]=0,Table5[[#This Row],[flux in kapp-slack.gms]]&lt;&gt;0,NOT(Table5[[#This Row],[spont or unknown?]]))</f>
        <v>0</v>
      </c>
      <c r="U963" s="1" t="b">
        <f>OR(_xlfn.TEXTAFTER(Table5[[#This Row],[rxn]],"-",-1)="SPONT",_xlfn.TEXTAFTER(Table5[[#This Row],[rxn]],"-",-1)="UNKNOWN")</f>
        <v>0</v>
      </c>
      <c r="V963" s="1">
        <f>_xlfn.XLOOKUP(SUBSTITUTE(Table5[[#This Row],[rxn]],"RXN-","ENZLOAD-"),Table4[rxn],Table4[ub],0)</f>
        <v>0.94728489999999999</v>
      </c>
      <c r="W963" s="1" t="b">
        <f>AND(Table5[[#This Row],[FVA ENZLOAD flux UB]]=0,Table5[[#This Row],[ENZ not made when it should be?]])</f>
        <v>0</v>
      </c>
    </row>
    <row r="964" spans="1:23" hidden="1">
      <c r="A964" s="1" t="s">
        <v>5442</v>
      </c>
      <c r="B964" s="1" t="str">
        <f>_xlfn.TEXTBEFORE(Table38[[#This Row],[all fluxes from kapp-slack]]," ",,,,"")</f>
        <v>ENZLOAD-NGLYCANS2_c_FWD-ALG1314</v>
      </c>
      <c r="C964" s="1">
        <f>_xlfn.NUMBERVALUE(IFERROR(_xlfn.TEXTAFTER(Table38[[#This Row],[all fluxes from kapp-slack]]," ",-1,,,""),""))</f>
        <v>1.9641799999999999E-10</v>
      </c>
      <c r="F964" s="1" t="s">
        <v>8055</v>
      </c>
      <c r="G964" s="1" t="str">
        <f>_xlfn.TEXTBEFORE(Table5[[#This Row],[rxn     kapp_old        kapp_slack_ub   kapp_slack_lb]]," ")</f>
        <v>RXN-G3PDf_m_FWD-rt2671</v>
      </c>
      <c r="H964" s="1">
        <f>_xlfn.NUMBERVALUE(_xlfn.TEXTBEFORE(TRIM(_xlfn.TEXTAFTER(_xlfn.TEXTBEFORE(Table5[[#This Row],[rxn     kapp_old        kapp_slack_ub   kapp_slack_lb]],Table5[[#This Row],[kapp_slack_lb]],-1),Table5[[#This Row],[rxn]]))," "))</f>
        <v>1884396.0724808699</v>
      </c>
      <c r="I96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964" s="1">
        <f>_xlfn.NUMBERVALUE(_xlfn.TEXTAFTER(Table5[[#This Row],[rxn     kapp_old        kapp_slack_ub   kapp_slack_lb]]," ",-1))</f>
        <v>0</v>
      </c>
      <c r="K964" s="1">
        <f>_xlfn.XLOOKUP(SUBSTITUTE(Table5[[#This Row],[rxn]],"RXN-","ENZLOAD-"),ENZLOAD[name],ENZLOAD[flux],0)</f>
        <v>4.8805187718999898E-7</v>
      </c>
      <c r="L964" s="1" t="str">
        <f>"'"&amp;Table5[[#This Row],[rxn]]&amp;"'"&amp;CHAR(9)&amp;IF(AND(Table5[[#This Row],[kapp_slack_ub]]&lt;&gt;0,Table5[[#This Row],[kapp_old]]&lt;$F$1),$F$1,Table5[[#This Row],[kapp_old]])</f>
        <v>'RXN-G3PDf_m_FWD-rt2671'	1884396.07248087</v>
      </c>
      <c r="M964" s="1">
        <f>_xlfn.XLOOKUP(Table5[[#This Row],[rxn]],Table3[name],Table3[flux],$F$1)</f>
        <v>27141.277792879999</v>
      </c>
      <c r="N964" s="1">
        <f>IFERROR(Table5[[#This Row],[min flux]]/Table5[[#This Row],[associated enzload]],"")</f>
        <v>55611460710.17749</v>
      </c>
      <c r="O964" s="1">
        <f>_xlfn.NUMBERVALUE(IF(Table5[[#This Row],[flux/enzload]]="","",ABS($N$1-Table5[[#This Row],[flux/enzload]])))</f>
        <v>1344304856948.78</v>
      </c>
      <c r="P964" s="1">
        <f>Table5[[#This Row],[kapp_old]]+IFERROR(((Table5[[#This Row],[kapp_slack_ub]]-Table5[[#This Row],[kapp_slack_lb]])/Table5[[#This Row],[associated enzload]]),0)</f>
        <v>1884396.0724808699</v>
      </c>
      <c r="Q964" s="1" t="str">
        <f>"'"&amp;Table5[[#This Row],[rxn]]&amp;"'"&amp;CHAR(9)&amp;Table5[[#This Row],[kapp + (slack_ub - slack_lb)/enzload]]</f>
        <v>'RXN-G3PDf_m_FWD-rt2671'	1884396.07248087</v>
      </c>
      <c r="R964" s="1">
        <f>_xlfn.XLOOKUP(Table5[[#This Row],[rxn]],Table38[name],Table38[flux],0)</f>
        <v>0</v>
      </c>
      <c r="S964" s="1">
        <f>_xlfn.XLOOKUP(SUBSTITUTE(Table5[[#This Row],[rxn]],"RXN-","ENZLOAD-"),Table38[name],Table38[flux],0)</f>
        <v>0</v>
      </c>
      <c r="T964" s="1" t="b">
        <f>AND(Table5[[#This Row],[ENZLOAD flux in kapp-slack.gms]]=0,Table5[[#This Row],[flux in kapp-slack.gms]]&lt;&gt;0,NOT(Table5[[#This Row],[spont or unknown?]]))</f>
        <v>0</v>
      </c>
      <c r="U964" s="1" t="b">
        <f>OR(_xlfn.TEXTAFTER(Table5[[#This Row],[rxn]],"-",-1)="SPONT",_xlfn.TEXTAFTER(Table5[[#This Row],[rxn]],"-",-1)="UNKNOWN")</f>
        <v>0</v>
      </c>
      <c r="V964" s="1">
        <f>_xlfn.XLOOKUP(SUBSTITUTE(Table5[[#This Row],[rxn]],"RXN-","ENZLOAD-"),Table4[rxn],Table4[ub],0)</f>
        <v>0.45223042000000002</v>
      </c>
      <c r="W964" s="1" t="b">
        <f>AND(Table5[[#This Row],[FVA ENZLOAD flux UB]]=0,Table5[[#This Row],[ENZ not made when it should be?]])</f>
        <v>0</v>
      </c>
    </row>
    <row r="965" spans="1:23" hidden="1">
      <c r="A965" s="1" t="s">
        <v>5443</v>
      </c>
      <c r="B965" s="1" t="str">
        <f>_xlfn.TEXTBEFORE(Table38[[#This Row],[all fluxes from kapp-slack]]," ",,,,"")</f>
        <v>ENZLOAD-NGLYCANS3_c_FWD-rt6298</v>
      </c>
      <c r="C965" s="1">
        <f>_xlfn.NUMBERVALUE(IFERROR(_xlfn.TEXTAFTER(Table38[[#This Row],[all fluxes from kapp-slack]]," ",-1,,,""),""))</f>
        <v>2.4616510000000001E-8</v>
      </c>
      <c r="F965" s="1" t="s">
        <v>8056</v>
      </c>
      <c r="G965" s="1" t="str">
        <f>_xlfn.TEXTBEFORE(Table5[[#This Row],[rxn     kapp_old        kapp_slack_ub   kapp_slack_lb]]," ")</f>
        <v>RXN-G3PIt_c_e_FWD-rt4413</v>
      </c>
      <c r="H96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96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965" s="1">
        <f>_xlfn.NUMBERVALUE(_xlfn.TEXTAFTER(Table5[[#This Row],[rxn     kapp_old        kapp_slack_ub   kapp_slack_lb]]," ",-1))</f>
        <v>0</v>
      </c>
      <c r="K965" s="1">
        <f>_xlfn.XLOOKUP(SUBSTITUTE(Table5[[#This Row],[rxn]],"RXN-","ENZLOAD-"),ENZLOAD[name],ENZLOAD[flux],0)</f>
        <v>1.064205999E-8</v>
      </c>
      <c r="L965" s="1" t="str">
        <f>"'"&amp;Table5[[#This Row],[rxn]]&amp;"'"&amp;CHAR(9)&amp;IF(AND(Table5[[#This Row],[kapp_slack_ub]]&lt;&gt;0,Table5[[#This Row],[kapp_old]]&lt;$F$1),$F$1,Table5[[#This Row],[kapp_old]])</f>
        <v>'RXN-G3PIt_c_e_FWD-rt4413'	27141.27779288</v>
      </c>
      <c r="M965" s="1">
        <f>_xlfn.XLOOKUP(Table5[[#This Row],[rxn]],Table3[name],Table3[flux],$F$1)</f>
        <v>27141.277792879999</v>
      </c>
      <c r="N965" s="1">
        <f>IFERROR(Table5[[#This Row],[min flux]]/Table5[[#This Row],[associated enzload]],"")</f>
        <v>2550378199181.7168</v>
      </c>
      <c r="O965" s="1">
        <f>_xlfn.NUMBERVALUE(IF(Table5[[#This Row],[flux/enzload]]="","",ABS($N$1-Table5[[#This Row],[flux/enzload]])))</f>
        <v>1150461881522.76</v>
      </c>
      <c r="P965" s="1">
        <f>Table5[[#This Row],[kapp_old]]+IFERROR(((Table5[[#This Row],[kapp_slack_ub]]-Table5[[#This Row],[kapp_slack_lb]])/Table5[[#This Row],[associated enzload]]),0)</f>
        <v>27141.277792879999</v>
      </c>
      <c r="Q965" s="1" t="str">
        <f>"'"&amp;Table5[[#This Row],[rxn]]&amp;"'"&amp;CHAR(9)&amp;Table5[[#This Row],[kapp + (slack_ub - slack_lb)/enzload]]</f>
        <v>'RXN-G3PIt_c_e_FWD-rt4413'	27141.27779288</v>
      </c>
      <c r="R965" s="1">
        <f>_xlfn.XLOOKUP(Table5[[#This Row],[rxn]],Table38[name],Table38[flux],0)</f>
        <v>0</v>
      </c>
      <c r="S965" s="1">
        <f>_xlfn.XLOOKUP(SUBSTITUTE(Table5[[#This Row],[rxn]],"RXN-","ENZLOAD-"),Table38[name],Table38[flux],0)</f>
        <v>0</v>
      </c>
      <c r="T965" s="1" t="b">
        <f>AND(Table5[[#This Row],[ENZLOAD flux in kapp-slack.gms]]=0,Table5[[#This Row],[flux in kapp-slack.gms]]&lt;&gt;0,NOT(Table5[[#This Row],[spont or unknown?]]))</f>
        <v>0</v>
      </c>
      <c r="U965" s="1" t="b">
        <f>OR(_xlfn.TEXTAFTER(Table5[[#This Row],[rxn]],"-",-1)="SPONT",_xlfn.TEXTAFTER(Table5[[#This Row],[rxn]],"-",-1)="UNKNOWN")</f>
        <v>0</v>
      </c>
      <c r="V965" s="1">
        <f>_xlfn.XLOOKUP(SUBSTITUTE(Table5[[#This Row],[rxn]],"RXN-","ENZLOAD-"),Table4[rxn],Table4[ub],0)</f>
        <v>0.89473305999999997</v>
      </c>
      <c r="W965" s="1" t="b">
        <f>AND(Table5[[#This Row],[FVA ENZLOAD flux UB]]=0,Table5[[#This Row],[ENZ not made when it should be?]])</f>
        <v>0</v>
      </c>
    </row>
    <row r="966" spans="1:23" hidden="1">
      <c r="A966" s="1" t="s">
        <v>5444</v>
      </c>
      <c r="B966" s="1" t="str">
        <f>_xlfn.TEXTBEFORE(Table38[[#This Row],[all fluxes from kapp-slack]]," ",,,,"")</f>
        <v>ENZLOAD-NGLYCANS4_c_FWD-rt1727</v>
      </c>
      <c r="C966" s="1">
        <f>_xlfn.NUMBERVALUE(IFERROR(_xlfn.TEXTAFTER(Table38[[#This Row],[all fluxes from kapp-slack]]," ",-1,,,""),""))</f>
        <v>4.6468496000000002E-8</v>
      </c>
      <c r="F966" s="1" t="s">
        <v>8057</v>
      </c>
      <c r="G966" s="1" t="str">
        <f>_xlfn.TEXTBEFORE(Table5[[#This Row],[rxn     kapp_old        kapp_slack_ub   kapp_slack_lb]]," ")</f>
        <v>RXN-G3PIt_c_e_REV-rt4413</v>
      </c>
      <c r="H96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96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966" s="1">
        <f>_xlfn.NUMBERVALUE(_xlfn.TEXTAFTER(Table5[[#This Row],[rxn     kapp_old        kapp_slack_ub   kapp_slack_lb]]," ",-1))</f>
        <v>0</v>
      </c>
      <c r="K966" s="1">
        <f>_xlfn.XLOOKUP(SUBSTITUTE(Table5[[#This Row],[rxn]],"RXN-","ENZLOAD-"),ENZLOAD[name],ENZLOAD[flux],0)</f>
        <v>1.064205999E-8</v>
      </c>
      <c r="L966" s="1" t="str">
        <f>"'"&amp;Table5[[#This Row],[rxn]]&amp;"'"&amp;CHAR(9)&amp;IF(AND(Table5[[#This Row],[kapp_slack_ub]]&lt;&gt;0,Table5[[#This Row],[kapp_old]]&lt;$F$1),$F$1,Table5[[#This Row],[kapp_old]])</f>
        <v>'RXN-G3PIt_c_e_REV-rt4413'	27141.27779288</v>
      </c>
      <c r="M966" s="1">
        <f>_xlfn.XLOOKUP(Table5[[#This Row],[rxn]],Table3[name],Table3[flux],$F$1)</f>
        <v>27141.277792879999</v>
      </c>
      <c r="N966" s="1">
        <f>IFERROR(Table5[[#This Row],[min flux]]/Table5[[#This Row],[associated enzload]],"")</f>
        <v>2550378199181.7168</v>
      </c>
      <c r="O966" s="1">
        <f>_xlfn.NUMBERVALUE(IF(Table5[[#This Row],[flux/enzload]]="","",ABS($N$1-Table5[[#This Row],[flux/enzload]])))</f>
        <v>1150461881522.76</v>
      </c>
      <c r="P966" s="1">
        <f>Table5[[#This Row],[kapp_old]]+IFERROR(((Table5[[#This Row],[kapp_slack_ub]]-Table5[[#This Row],[kapp_slack_lb]])/Table5[[#This Row],[associated enzload]]),0)</f>
        <v>27141.277792879999</v>
      </c>
      <c r="Q966" s="1" t="str">
        <f>"'"&amp;Table5[[#This Row],[rxn]]&amp;"'"&amp;CHAR(9)&amp;Table5[[#This Row],[kapp + (slack_ub - slack_lb)/enzload]]</f>
        <v>'RXN-G3PIt_c_e_REV-rt4413'	27141.27779288</v>
      </c>
      <c r="R966" s="1">
        <f>_xlfn.XLOOKUP(Table5[[#This Row],[rxn]],Table38[name],Table38[flux],0)</f>
        <v>0</v>
      </c>
      <c r="S966" s="1">
        <f>_xlfn.XLOOKUP(SUBSTITUTE(Table5[[#This Row],[rxn]],"RXN-","ENZLOAD-"),Table38[name],Table38[flux],0)</f>
        <v>0</v>
      </c>
      <c r="T966" s="1" t="b">
        <f>AND(Table5[[#This Row],[ENZLOAD flux in kapp-slack.gms]]=0,Table5[[#This Row],[flux in kapp-slack.gms]]&lt;&gt;0,NOT(Table5[[#This Row],[spont or unknown?]]))</f>
        <v>0</v>
      </c>
      <c r="U966" s="1" t="b">
        <f>OR(_xlfn.TEXTAFTER(Table5[[#This Row],[rxn]],"-",-1)="SPONT",_xlfn.TEXTAFTER(Table5[[#This Row],[rxn]],"-",-1)="UNKNOWN")</f>
        <v>0</v>
      </c>
      <c r="V966" s="1">
        <f>_xlfn.XLOOKUP(SUBSTITUTE(Table5[[#This Row],[rxn]],"RXN-","ENZLOAD-"),Table4[rxn],Table4[ub],0)</f>
        <v>0.89473305999999997</v>
      </c>
      <c r="W966" s="1" t="b">
        <f>AND(Table5[[#This Row],[FVA ENZLOAD flux UB]]=0,Table5[[#This Row],[ENZ not made when it should be?]])</f>
        <v>0</v>
      </c>
    </row>
    <row r="967" spans="1:23" hidden="1">
      <c r="A967" s="1" t="s">
        <v>5445</v>
      </c>
      <c r="B967" s="1" t="str">
        <f>_xlfn.TEXTBEFORE(Table38[[#This Row],[all fluxes from kapp-slack]]," ",,,,"")</f>
        <v>ENZLOAD-NGLYCANS5_c_FWD-rt1727</v>
      </c>
      <c r="C967" s="1">
        <f>_xlfn.NUMBERVALUE(IFERROR(_xlfn.TEXTAFTER(Table38[[#This Row],[all fluxes from kapp-slack]]," ",-1,,,""),""))</f>
        <v>4.6468496000000002E-8</v>
      </c>
      <c r="F967" s="1" t="s">
        <v>8060</v>
      </c>
      <c r="G967" s="1" t="str">
        <f>_xlfn.TEXTBEFORE(Table5[[#This Row],[rxn     kapp_old        kapp_slack_ub   kapp_slack_lb]]," ")</f>
        <v>RXN-G3PT_c_FWD-rt0092</v>
      </c>
      <c r="H96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96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967" s="1">
        <f>_xlfn.NUMBERVALUE(_xlfn.TEXTAFTER(Table5[[#This Row],[rxn     kapp_old        kapp_slack_ub   kapp_slack_lb]]," ",-1))</f>
        <v>0</v>
      </c>
      <c r="K967" s="1">
        <f>_xlfn.XLOOKUP(SUBSTITUTE(Table5[[#This Row],[rxn]],"RXN-","ENZLOAD-"),ENZLOAD[name],ENZLOAD[flux],0)</f>
        <v>1.0827827822E-7</v>
      </c>
      <c r="L967" s="1" t="str">
        <f>"'"&amp;Table5[[#This Row],[rxn]]&amp;"'"&amp;CHAR(9)&amp;IF(AND(Table5[[#This Row],[kapp_slack_ub]]&lt;&gt;0,Table5[[#This Row],[kapp_old]]&lt;$F$1),$F$1,Table5[[#This Row],[kapp_old]])</f>
        <v>'RXN-G3PT_c_FWD-rt0092'	27141.27779288</v>
      </c>
      <c r="M967" s="1">
        <f>_xlfn.XLOOKUP(Table5[[#This Row],[rxn]],Table3[name],Table3[flux],$F$1)</f>
        <v>27141.277792879999</v>
      </c>
      <c r="N967" s="1">
        <f>IFERROR(Table5[[#This Row],[min flux]]/Table5[[#This Row],[associated enzload]],"")</f>
        <v>250662258756.4082</v>
      </c>
      <c r="O967" s="1">
        <f>_xlfn.NUMBERVALUE(IF(Table5[[#This Row],[flux/enzload]]="","",ABS($N$1-Table5[[#This Row],[flux/enzload]])))</f>
        <v>1149254058902.55</v>
      </c>
      <c r="P967" s="1">
        <f>Table5[[#This Row],[kapp_old]]+IFERROR(((Table5[[#This Row],[kapp_slack_ub]]-Table5[[#This Row],[kapp_slack_lb]])/Table5[[#This Row],[associated enzload]]),0)</f>
        <v>27141.277792879999</v>
      </c>
      <c r="Q967" s="1" t="str">
        <f>"'"&amp;Table5[[#This Row],[rxn]]&amp;"'"&amp;CHAR(9)&amp;Table5[[#This Row],[kapp + (slack_ub - slack_lb)/enzload]]</f>
        <v>'RXN-G3PT_c_FWD-rt0092'	27141.27779288</v>
      </c>
      <c r="R967" s="1">
        <f>_xlfn.XLOOKUP(Table5[[#This Row],[rxn]],Table38[name],Table38[flux],0)</f>
        <v>0</v>
      </c>
      <c r="S967" s="1">
        <f>_xlfn.XLOOKUP(SUBSTITUTE(Table5[[#This Row],[rxn]],"RXN-","ENZLOAD-"),Table38[name],Table38[flux],0)</f>
        <v>0</v>
      </c>
      <c r="T967" s="1" t="b">
        <f>AND(Table5[[#This Row],[ENZLOAD flux in kapp-slack.gms]]=0,Table5[[#This Row],[flux in kapp-slack.gms]]&lt;&gt;0,NOT(Table5[[#This Row],[spont or unknown?]]))</f>
        <v>0</v>
      </c>
      <c r="U967" s="1" t="b">
        <f>OR(_xlfn.TEXTAFTER(Table5[[#This Row],[rxn]],"-",-1)="SPONT",_xlfn.TEXTAFTER(Table5[[#This Row],[rxn]],"-",-1)="UNKNOWN")</f>
        <v>0</v>
      </c>
      <c r="V967" s="1">
        <f>_xlfn.XLOOKUP(SUBSTITUTE(Table5[[#This Row],[rxn]],"RXN-","ENZLOAD-"),Table4[rxn],Table4[ub],0)</f>
        <v>1.1397601100000001</v>
      </c>
      <c r="W967" s="1" t="b">
        <f>AND(Table5[[#This Row],[FVA ENZLOAD flux UB]]=0,Table5[[#This Row],[ENZ not made when it should be?]])</f>
        <v>0</v>
      </c>
    </row>
    <row r="968" spans="1:23" hidden="1">
      <c r="A968" s="1" t="s">
        <v>5446</v>
      </c>
      <c r="B968" s="1" t="str">
        <f>_xlfn.TEXTBEFORE(Table38[[#This Row],[all fluxes from kapp-slack]]," ",,,,"")</f>
        <v>ENZLOAD-NGLYCANS6_c_FWD-rt1577</v>
      </c>
      <c r="C968" s="1">
        <f>_xlfn.NUMBERVALUE(IFERROR(_xlfn.TEXTAFTER(Table38[[#This Row],[all fluxes from kapp-slack]]," ",-1,,,""),""))</f>
        <v>4.4292579999999998E-9</v>
      </c>
      <c r="F968" s="1" t="s">
        <v>8070</v>
      </c>
      <c r="G968" s="1" t="str">
        <f>_xlfn.TEXTBEFORE(Table5[[#This Row],[rxn     kapp_old        kapp_slack_ub   kapp_slack_lb]]," ")</f>
        <v>RXN-GALKi_c_FWD-rt5622</v>
      </c>
      <c r="H96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96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968" s="1">
        <f>_xlfn.NUMBERVALUE(_xlfn.TEXTAFTER(Table5[[#This Row],[rxn     kapp_old        kapp_slack_ub   kapp_slack_lb]]," ",-1))</f>
        <v>0</v>
      </c>
      <c r="K968" s="1">
        <f>_xlfn.XLOOKUP(SUBSTITUTE(Table5[[#This Row],[rxn]],"RXN-","ENZLOAD-"),ENZLOAD[name],ENZLOAD[flux],0)</f>
        <v>6.3194363231999997E-7</v>
      </c>
      <c r="L968" s="1" t="str">
        <f>"'"&amp;Table5[[#This Row],[rxn]]&amp;"'"&amp;CHAR(9)&amp;IF(AND(Table5[[#This Row],[kapp_slack_ub]]&lt;&gt;0,Table5[[#This Row],[kapp_old]]&lt;$F$1),$F$1,Table5[[#This Row],[kapp_old]])</f>
        <v>'RXN-GALKi_c_FWD-rt5622'	27141.27779288</v>
      </c>
      <c r="M968" s="1">
        <f>_xlfn.XLOOKUP(Table5[[#This Row],[rxn]],Table3[name],Table3[flux],$F$1)</f>
        <v>27141.277792879999</v>
      </c>
      <c r="N968" s="1">
        <f>IFERROR(Table5[[#This Row],[min flux]]/Table5[[#This Row],[associated enzload]],"")</f>
        <v>42948890383.211197</v>
      </c>
      <c r="O968" s="1">
        <f>_xlfn.NUMBERVALUE(IF(Table5[[#This Row],[flux/enzload]]="","",ABS($N$1-Table5[[#This Row],[flux/enzload]])))</f>
        <v>1356967427275.74</v>
      </c>
      <c r="P968" s="1">
        <f>Table5[[#This Row],[kapp_old]]+IFERROR(((Table5[[#This Row],[kapp_slack_ub]]-Table5[[#This Row],[kapp_slack_lb]])/Table5[[#This Row],[associated enzload]]),0)</f>
        <v>27141.277792879999</v>
      </c>
      <c r="Q968" s="1" t="str">
        <f>"'"&amp;Table5[[#This Row],[rxn]]&amp;"'"&amp;CHAR(9)&amp;Table5[[#This Row],[kapp + (slack_ub - slack_lb)/enzload]]</f>
        <v>'RXN-GALKi_c_FWD-rt5622'	27141.27779288</v>
      </c>
      <c r="R968" s="1">
        <f>_xlfn.XLOOKUP(Table5[[#This Row],[rxn]],Table38[name],Table38[flux],0)</f>
        <v>0</v>
      </c>
      <c r="S968" s="1">
        <f>_xlfn.XLOOKUP(SUBSTITUTE(Table5[[#This Row],[rxn]],"RXN-","ENZLOAD-"),Table38[name],Table38[flux],0)</f>
        <v>0</v>
      </c>
      <c r="T968" s="1" t="b">
        <f>AND(Table5[[#This Row],[ENZLOAD flux in kapp-slack.gms]]=0,Table5[[#This Row],[flux in kapp-slack.gms]]&lt;&gt;0,NOT(Table5[[#This Row],[spont or unknown?]]))</f>
        <v>0</v>
      </c>
      <c r="U968" s="1" t="b">
        <f>OR(_xlfn.TEXTAFTER(Table5[[#This Row],[rxn]],"-",-1)="SPONT",_xlfn.TEXTAFTER(Table5[[#This Row],[rxn]],"-",-1)="UNKNOWN")</f>
        <v>0</v>
      </c>
      <c r="V968" s="1">
        <f>_xlfn.XLOOKUP(SUBSTITUTE(Table5[[#This Row],[rxn]],"RXN-","ENZLOAD-"),Table4[rxn],Table4[ub],0)</f>
        <v>0.60472479000000001</v>
      </c>
      <c r="W968" s="1" t="b">
        <f>AND(Table5[[#This Row],[FVA ENZLOAD flux UB]]=0,Table5[[#This Row],[ENZ not made when it should be?]])</f>
        <v>0</v>
      </c>
    </row>
    <row r="969" spans="1:23" hidden="1">
      <c r="A969" s="1" t="s">
        <v>5447</v>
      </c>
      <c r="B969" s="1" t="str">
        <f>_xlfn.TEXTBEFORE(Table38[[#This Row],[all fluxes from kapp-slack]]," ",,,,"")</f>
        <v>ENZLOAD-NGLYCANS7_c_FWD-rt1577</v>
      </c>
      <c r="C969" s="1">
        <f>_xlfn.NUMBERVALUE(IFERROR(_xlfn.TEXTAFTER(Table38[[#This Row],[all fluxes from kapp-slack]]," ",-1,,,""),""))</f>
        <v>4.4292579999999998E-9</v>
      </c>
      <c r="F969" s="1" t="s">
        <v>8072</v>
      </c>
      <c r="G969" s="1" t="str">
        <f>_xlfn.TEXTBEFORE(Table5[[#This Row],[rxn     kapp_old        kapp_slack_ub   kapp_slack_lb]]," ")</f>
        <v>RXN-GALT_c_FWD-rt2964</v>
      </c>
      <c r="H96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96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969" s="1">
        <f>_xlfn.NUMBERVALUE(_xlfn.TEXTAFTER(Table5[[#This Row],[rxn     kapp_old        kapp_slack_ub   kapp_slack_lb]]," ",-1))</f>
        <v>0</v>
      </c>
      <c r="K969" s="1">
        <f>_xlfn.XLOOKUP(SUBSTITUTE(Table5[[#This Row],[rxn]],"RXN-","ENZLOAD-"),ENZLOAD[name],ENZLOAD[flux],0)</f>
        <v>2.0775956629000001E-7</v>
      </c>
      <c r="L969" s="1" t="str">
        <f>"'"&amp;Table5[[#This Row],[rxn]]&amp;"'"&amp;CHAR(9)&amp;IF(AND(Table5[[#This Row],[kapp_slack_ub]]&lt;&gt;0,Table5[[#This Row],[kapp_old]]&lt;$F$1),$F$1,Table5[[#This Row],[kapp_old]])</f>
        <v>'RXN-GALT_c_FWD-rt2964'	27141.27779288</v>
      </c>
      <c r="M969" s="1">
        <f>_xlfn.XLOOKUP(Table5[[#This Row],[rxn]],Table3[name],Table3[flux],$F$1)</f>
        <v>27141.277792879999</v>
      </c>
      <c r="N969" s="1">
        <f>IFERROR(Table5[[#This Row],[min flux]]/Table5[[#This Row],[associated enzload]],"")</f>
        <v>130637920927.28476</v>
      </c>
      <c r="O969" s="1">
        <f>_xlfn.NUMBERVALUE(IF(Table5[[#This Row],[flux/enzload]]="","",ABS($N$1-Table5[[#This Row],[flux/enzload]])))</f>
        <v>1269278396731.6699</v>
      </c>
      <c r="P969" s="1">
        <f>Table5[[#This Row],[kapp_old]]+IFERROR(((Table5[[#This Row],[kapp_slack_ub]]-Table5[[#This Row],[kapp_slack_lb]])/Table5[[#This Row],[associated enzload]]),0)</f>
        <v>27141.277792879999</v>
      </c>
      <c r="Q969" s="1" t="str">
        <f>"'"&amp;Table5[[#This Row],[rxn]]&amp;"'"&amp;CHAR(9)&amp;Table5[[#This Row],[kapp + (slack_ub - slack_lb)/enzload]]</f>
        <v>'RXN-GALT_c_FWD-rt2964'	27141.27779288</v>
      </c>
      <c r="R969" s="1">
        <f>_xlfn.XLOOKUP(Table5[[#This Row],[rxn]],Table38[name],Table38[flux],0)</f>
        <v>0</v>
      </c>
      <c r="S969" s="1">
        <f>_xlfn.XLOOKUP(SUBSTITUTE(Table5[[#This Row],[rxn]],"RXN-","ENZLOAD-"),Table38[name],Table38[flux],0)</f>
        <v>0</v>
      </c>
      <c r="T969" s="1" t="b">
        <f>AND(Table5[[#This Row],[ENZLOAD flux in kapp-slack.gms]]=0,Table5[[#This Row],[flux in kapp-slack.gms]]&lt;&gt;0,NOT(Table5[[#This Row],[spont or unknown?]]))</f>
        <v>0</v>
      </c>
      <c r="U969" s="1" t="b">
        <f>OR(_xlfn.TEXTAFTER(Table5[[#This Row],[rxn]],"-",-1)="SPONT",_xlfn.TEXTAFTER(Table5[[#This Row],[rxn]],"-",-1)="UNKNOWN")</f>
        <v>0</v>
      </c>
      <c r="V969" s="1">
        <f>_xlfn.XLOOKUP(SUBSTITUTE(Table5[[#This Row],[rxn]],"RXN-","ENZLOAD-"),Table4[rxn],Table4[ub],0)</f>
        <v>0.93298687999999996</v>
      </c>
      <c r="W969" s="1" t="b">
        <f>AND(Table5[[#This Row],[FVA ENZLOAD flux UB]]=0,Table5[[#This Row],[ENZ not made when it should be?]])</f>
        <v>0</v>
      </c>
    </row>
    <row r="970" spans="1:23" hidden="1">
      <c r="A970" s="1" t="s">
        <v>5448</v>
      </c>
      <c r="B970" s="1" t="str">
        <f>_xlfn.TEXTBEFORE(Table38[[#This Row],[all fluxes from kapp-slack]]," ",,,,"")</f>
        <v>ENZLOAD-NH4t_c_e_FWD-rt4558</v>
      </c>
      <c r="C970" s="1">
        <f>_xlfn.NUMBERVALUE(IFERROR(_xlfn.TEXTAFTER(Table38[[#This Row],[all fluxes from kapp-slack]]," ",-1,,,""),""))</f>
        <v>7.4278359600000001E-7</v>
      </c>
      <c r="F970" s="1" t="s">
        <v>8073</v>
      </c>
      <c r="G970" s="1" t="str">
        <f>_xlfn.TEXTBEFORE(Table5[[#This Row],[rxn     kapp_old        kapp_slack_ub   kapp_slack_lb]]," ")</f>
        <v>RXN-GALtps_e_FWD-rt2336</v>
      </c>
      <c r="H97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97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970" s="1">
        <f>_xlfn.NUMBERVALUE(_xlfn.TEXTAFTER(Table5[[#This Row],[rxn     kapp_old        kapp_slack_ub   kapp_slack_lb]]," ",-1))</f>
        <v>0</v>
      </c>
      <c r="K970" s="1">
        <f>_xlfn.XLOOKUP(SUBSTITUTE(Table5[[#This Row],[rxn]],"RXN-","ENZLOAD-"),ENZLOAD[name],ENZLOAD[flux],0)</f>
        <v>1.9292446055999999E-7</v>
      </c>
      <c r="L970" s="1" t="str">
        <f>"'"&amp;Table5[[#This Row],[rxn]]&amp;"'"&amp;CHAR(9)&amp;IF(AND(Table5[[#This Row],[kapp_slack_ub]]&lt;&gt;0,Table5[[#This Row],[kapp_old]]&lt;$F$1),$F$1,Table5[[#This Row],[kapp_old]])</f>
        <v>'RXN-GALtps_e_FWD-rt2336'	27141.27779288</v>
      </c>
      <c r="M970" s="1">
        <f>_xlfn.XLOOKUP(Table5[[#This Row],[rxn]],Table3[name],Table3[flux],$F$1)</f>
        <v>27141.277792879999</v>
      </c>
      <c r="N970" s="1">
        <f>IFERROR(Table5[[#This Row],[min flux]]/Table5[[#This Row],[associated enzload]],"")</f>
        <v>140683445293.02957</v>
      </c>
      <c r="O970" s="1">
        <f>_xlfn.NUMBERVALUE(IF(Table5[[#This Row],[flux/enzload]]="","",ABS($N$1-Table5[[#This Row],[flux/enzload]])))</f>
        <v>1259232872365.9199</v>
      </c>
      <c r="P970" s="1">
        <f>Table5[[#This Row],[kapp_old]]+IFERROR(((Table5[[#This Row],[kapp_slack_ub]]-Table5[[#This Row],[kapp_slack_lb]])/Table5[[#This Row],[associated enzload]]),0)</f>
        <v>27141.277792879999</v>
      </c>
      <c r="Q970" s="1" t="str">
        <f>"'"&amp;Table5[[#This Row],[rxn]]&amp;"'"&amp;CHAR(9)&amp;Table5[[#This Row],[kapp + (slack_ub - slack_lb)/enzload]]</f>
        <v>'RXN-GALtps_e_FWD-rt2336'	27141.27779288</v>
      </c>
      <c r="R970" s="1">
        <f>_xlfn.XLOOKUP(Table5[[#This Row],[rxn]],Table38[name],Table38[flux],0)</f>
        <v>0</v>
      </c>
      <c r="S970" s="1">
        <f>_xlfn.XLOOKUP(SUBSTITUTE(Table5[[#This Row],[rxn]],"RXN-","ENZLOAD-"),Table38[name],Table38[flux],0)</f>
        <v>0</v>
      </c>
      <c r="T970" s="1" t="b">
        <f>AND(Table5[[#This Row],[ENZLOAD flux in kapp-slack.gms]]=0,Table5[[#This Row],[flux in kapp-slack.gms]]&lt;&gt;0,NOT(Table5[[#This Row],[spont or unknown?]]))</f>
        <v>0</v>
      </c>
      <c r="U970" s="1" t="b">
        <f>OR(_xlfn.TEXTAFTER(Table5[[#This Row],[rxn]],"-",-1)="SPONT",_xlfn.TEXTAFTER(Table5[[#This Row],[rxn]],"-",-1)="UNKNOWN")</f>
        <v>0</v>
      </c>
      <c r="V970" s="1">
        <f>_xlfn.XLOOKUP(SUBSTITUTE(Table5[[#This Row],[rxn]],"RXN-","ENZLOAD-"),Table4[rxn],Table4[ub],0)</f>
        <v>0.77510067999999999</v>
      </c>
      <c r="W970" s="1" t="b">
        <f>AND(Table5[[#This Row],[FVA ENZLOAD flux UB]]=0,Table5[[#This Row],[ENZ not made when it should be?]])</f>
        <v>0</v>
      </c>
    </row>
    <row r="971" spans="1:23" hidden="1">
      <c r="A971" s="1" t="s">
        <v>5449</v>
      </c>
      <c r="B971" s="1" t="str">
        <f>_xlfn.TEXTBEFORE(Table38[[#This Row],[all fluxes from kapp-slack]]," ",,,,"")</f>
        <v>ENZLOAD-OCBT_c_FWD-rt4934</v>
      </c>
      <c r="C971" s="1">
        <f>_xlfn.NUMBERVALUE(IFERROR(_xlfn.TEXTAFTER(Table38[[#This Row],[all fluxes from kapp-slack]]," ",-1,,,""),""))</f>
        <v>4.4207862299999998E-7</v>
      </c>
      <c r="F971" s="1" t="s">
        <v>8074</v>
      </c>
      <c r="G971" s="1" t="str">
        <f>_xlfn.TEXTBEFORE(Table5[[#This Row],[rxn     kapp_old        kapp_slack_ub   kapp_slack_lb]]," ")</f>
        <v>RXN-GALtps_e_FWD-rt2833</v>
      </c>
      <c r="H97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97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971" s="1">
        <f>_xlfn.NUMBERVALUE(_xlfn.TEXTAFTER(Table5[[#This Row],[rxn     kapp_old        kapp_slack_ub   kapp_slack_lb]]," ",-1))</f>
        <v>0</v>
      </c>
      <c r="K971" s="1">
        <f>_xlfn.XLOOKUP(SUBSTITUTE(Table5[[#This Row],[rxn]],"RXN-","ENZLOAD-"),ENZLOAD[name],ENZLOAD[flux],0)</f>
        <v>2.8509298659999999E-8</v>
      </c>
      <c r="L971" s="1" t="str">
        <f>"'"&amp;Table5[[#This Row],[rxn]]&amp;"'"&amp;CHAR(9)&amp;IF(AND(Table5[[#This Row],[kapp_slack_ub]]&lt;&gt;0,Table5[[#This Row],[kapp_old]]&lt;$F$1),$F$1,Table5[[#This Row],[kapp_old]])</f>
        <v>'RXN-GALtps_e_FWD-rt2833'	27141.27779288</v>
      </c>
      <c r="M971" s="1">
        <f>_xlfn.XLOOKUP(Table5[[#This Row],[rxn]],Table3[name],Table3[flux],$F$1)</f>
        <v>27141.277792879999</v>
      </c>
      <c r="N971" s="1">
        <f>IFERROR(Table5[[#This Row],[min flux]]/Table5[[#This Row],[associated enzload]],"")</f>
        <v>952014923852.21655</v>
      </c>
      <c r="O971" s="1">
        <f>_xlfn.NUMBERVALUE(IF(Table5[[#This Row],[flux/enzload]]="","",ABS($N$1-Table5[[#This Row],[flux/enzload]])))</f>
        <v>447901393806.737</v>
      </c>
      <c r="P971" s="1">
        <f>Table5[[#This Row],[kapp_old]]+IFERROR(((Table5[[#This Row],[kapp_slack_ub]]-Table5[[#This Row],[kapp_slack_lb]])/Table5[[#This Row],[associated enzload]]),0)</f>
        <v>27141.277792879999</v>
      </c>
      <c r="Q971" s="1" t="str">
        <f>"'"&amp;Table5[[#This Row],[rxn]]&amp;"'"&amp;CHAR(9)&amp;Table5[[#This Row],[kapp + (slack_ub - slack_lb)/enzload]]</f>
        <v>'RXN-GALtps_e_FWD-rt2833'	27141.27779288</v>
      </c>
      <c r="R971" s="1">
        <f>_xlfn.XLOOKUP(Table5[[#This Row],[rxn]],Table38[name],Table38[flux],0)</f>
        <v>0</v>
      </c>
      <c r="S971" s="1">
        <f>_xlfn.XLOOKUP(SUBSTITUTE(Table5[[#This Row],[rxn]],"RXN-","ENZLOAD-"),Table38[name],Table38[flux],0)</f>
        <v>0</v>
      </c>
      <c r="T971" s="1" t="b">
        <f>AND(Table5[[#This Row],[ENZLOAD flux in kapp-slack.gms]]=0,Table5[[#This Row],[flux in kapp-slack.gms]]&lt;&gt;0,NOT(Table5[[#This Row],[spont or unknown?]]))</f>
        <v>0</v>
      </c>
      <c r="U971" s="1" t="b">
        <f>OR(_xlfn.TEXTAFTER(Table5[[#This Row],[rxn]],"-",-1)="SPONT",_xlfn.TEXTAFTER(Table5[[#This Row],[rxn]],"-",-1)="UNKNOWN")</f>
        <v>0</v>
      </c>
      <c r="V971" s="1">
        <f>_xlfn.XLOOKUP(SUBSTITUTE(Table5[[#This Row],[rxn]],"RXN-","ENZLOAD-"),Table4[rxn],Table4[ub],0)</f>
        <v>0.68203391000000002</v>
      </c>
      <c r="W971" s="1" t="b">
        <f>AND(Table5[[#This Row],[FVA ENZLOAD flux UB]]=0,Table5[[#This Row],[ENZ not made when it should be?]])</f>
        <v>0</v>
      </c>
    </row>
    <row r="972" spans="1:23" hidden="1">
      <c r="A972" s="1" t="s">
        <v>5450</v>
      </c>
      <c r="B972" s="1" t="str">
        <f>_xlfn.TEXTBEFORE(Table38[[#This Row],[all fluxes from kapp-slack]]," ",,,,"")</f>
        <v>ENZLOAD-OGLYCANS1_r_FWD-rt3753</v>
      </c>
      <c r="C972" s="1">
        <f>_xlfn.NUMBERVALUE(IFERROR(_xlfn.TEXTAFTER(Table38[[#This Row],[all fluxes from kapp-slack]]," ",-1,,,""),""))</f>
        <v>1.4631632599999999E-7</v>
      </c>
      <c r="F972" s="1" t="s">
        <v>8075</v>
      </c>
      <c r="G972" s="1" t="str">
        <f>_xlfn.TEXTBEFORE(Table5[[#This Row],[rxn     kapp_old        kapp_slack_ub   kapp_slack_lb]]," ")</f>
        <v>RXN-GALtps_e_FWD-rt3556</v>
      </c>
      <c r="H97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97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972" s="1">
        <f>_xlfn.NUMBERVALUE(_xlfn.TEXTAFTER(Table5[[#This Row],[rxn     kapp_old        kapp_slack_ub   kapp_slack_lb]]," ",-1))</f>
        <v>0</v>
      </c>
      <c r="K972" s="1">
        <f>_xlfn.XLOOKUP(SUBSTITUTE(Table5[[#This Row],[rxn]],"RXN-","ENZLOAD-"),ENZLOAD[name],ENZLOAD[flux],0)</f>
        <v>2.8398172548999997E-7</v>
      </c>
      <c r="L972" s="1" t="str">
        <f>"'"&amp;Table5[[#This Row],[rxn]]&amp;"'"&amp;CHAR(9)&amp;IF(AND(Table5[[#This Row],[kapp_slack_ub]]&lt;&gt;0,Table5[[#This Row],[kapp_old]]&lt;$F$1),$F$1,Table5[[#This Row],[kapp_old]])</f>
        <v>'RXN-GALtps_e_FWD-rt3556'	27141.27779288</v>
      </c>
      <c r="M972" s="1">
        <f>_xlfn.XLOOKUP(Table5[[#This Row],[rxn]],Table3[name],Table3[flux],$F$1)</f>
        <v>27141.277792879999</v>
      </c>
      <c r="N972" s="1">
        <f>IFERROR(Table5[[#This Row],[min flux]]/Table5[[#This Row],[associated enzload]],"")</f>
        <v>95574029441.678787</v>
      </c>
      <c r="O972" s="1">
        <f>_xlfn.NUMBERVALUE(IF(Table5[[#This Row],[flux/enzload]]="","",ABS($N$1-Table5[[#This Row],[flux/enzload]])))</f>
        <v>1304342288217.27</v>
      </c>
      <c r="P972" s="1">
        <f>Table5[[#This Row],[kapp_old]]+IFERROR(((Table5[[#This Row],[kapp_slack_ub]]-Table5[[#This Row],[kapp_slack_lb]])/Table5[[#This Row],[associated enzload]]),0)</f>
        <v>27141.277792879999</v>
      </c>
      <c r="Q972" s="1" t="str">
        <f>"'"&amp;Table5[[#This Row],[rxn]]&amp;"'"&amp;CHAR(9)&amp;Table5[[#This Row],[kapp + (slack_ub - slack_lb)/enzload]]</f>
        <v>'RXN-GALtps_e_FWD-rt3556'	27141.27779288</v>
      </c>
      <c r="R972" s="1">
        <f>_xlfn.XLOOKUP(Table5[[#This Row],[rxn]],Table38[name],Table38[flux],0)</f>
        <v>0</v>
      </c>
      <c r="S972" s="1">
        <f>_xlfn.XLOOKUP(SUBSTITUTE(Table5[[#This Row],[rxn]],"RXN-","ENZLOAD-"),Table38[name],Table38[flux],0)</f>
        <v>0</v>
      </c>
      <c r="T972" s="1" t="b">
        <f>AND(Table5[[#This Row],[ENZLOAD flux in kapp-slack.gms]]=0,Table5[[#This Row],[flux in kapp-slack.gms]]&lt;&gt;0,NOT(Table5[[#This Row],[spont or unknown?]]))</f>
        <v>0</v>
      </c>
      <c r="U972" s="1" t="b">
        <f>OR(_xlfn.TEXTAFTER(Table5[[#This Row],[rxn]],"-",-1)="SPONT",_xlfn.TEXTAFTER(Table5[[#This Row],[rxn]],"-",-1)="UNKNOWN")</f>
        <v>0</v>
      </c>
      <c r="V972" s="1">
        <f>_xlfn.XLOOKUP(SUBSTITUTE(Table5[[#This Row],[rxn]],"RXN-","ENZLOAD-"),Table4[rxn],Table4[ub],0)</f>
        <v>0.74731296000000003</v>
      </c>
      <c r="W972" s="1" t="b">
        <f>AND(Table5[[#This Row],[FVA ENZLOAD flux UB]]=0,Table5[[#This Row],[ENZ not made when it should be?]])</f>
        <v>0</v>
      </c>
    </row>
    <row r="973" spans="1:23" hidden="1">
      <c r="A973" s="1" t="s">
        <v>5451</v>
      </c>
      <c r="B973" s="1" t="str">
        <f>_xlfn.TEXTBEFORE(Table38[[#This Row],[all fluxes from kapp-slack]]," ",,,,"")</f>
        <v>ENZLOAD-OGLYCANS2_g_FWD-rt7201</v>
      </c>
      <c r="C973" s="1">
        <f>_xlfn.NUMBERVALUE(IFERROR(_xlfn.TEXTAFTER(Table38[[#This Row],[all fluxes from kapp-slack]]," ",-1,,,""),""))</f>
        <v>2.6263339299999999E-7</v>
      </c>
      <c r="F973" s="1" t="s">
        <v>8076</v>
      </c>
      <c r="G973" s="1" t="str">
        <f>_xlfn.TEXTBEFORE(Table5[[#This Row],[rxn     kapp_old        kapp_slack_ub   kapp_slack_lb]]," ")</f>
        <v>RXN-GALtps_e_FWD-rt7817</v>
      </c>
      <c r="H97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97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973" s="1">
        <f>_xlfn.NUMBERVALUE(_xlfn.TEXTAFTER(Table5[[#This Row],[rxn     kapp_old        kapp_slack_ub   kapp_slack_lb]]," ",-1))</f>
        <v>0</v>
      </c>
      <c r="K973" s="1">
        <f>_xlfn.XLOOKUP(SUBSTITUTE(Table5[[#This Row],[rxn]],"RXN-","ENZLOAD-"),ENZLOAD[name],ENZLOAD[flux],0)</f>
        <v>2.5931769740000001E-8</v>
      </c>
      <c r="L973" s="1" t="str">
        <f>"'"&amp;Table5[[#This Row],[rxn]]&amp;"'"&amp;CHAR(9)&amp;IF(AND(Table5[[#This Row],[kapp_slack_ub]]&lt;&gt;0,Table5[[#This Row],[kapp_old]]&lt;$F$1),$F$1,Table5[[#This Row],[kapp_old]])</f>
        <v>'RXN-GALtps_e_FWD-rt7817'	27141.27779288</v>
      </c>
      <c r="M973" s="1">
        <f>_xlfn.XLOOKUP(Table5[[#This Row],[rxn]],Table3[name],Table3[flux],$F$1)</f>
        <v>27141.277792879999</v>
      </c>
      <c r="N973" s="1">
        <f>IFERROR(Table5[[#This Row],[min flux]]/Table5[[#This Row],[associated enzload]],"")</f>
        <v>1046641940176.3513</v>
      </c>
      <c r="O973" s="1">
        <f>_xlfn.NUMBERVALUE(IF(Table5[[#This Row],[flux/enzload]]="","",ABS($N$1-Table5[[#This Row],[flux/enzload]])))</f>
        <v>353274377482.60199</v>
      </c>
      <c r="P973" s="1">
        <f>Table5[[#This Row],[kapp_old]]+IFERROR(((Table5[[#This Row],[kapp_slack_ub]]-Table5[[#This Row],[kapp_slack_lb]])/Table5[[#This Row],[associated enzload]]),0)</f>
        <v>27141.277792879999</v>
      </c>
      <c r="Q973" s="1" t="str">
        <f>"'"&amp;Table5[[#This Row],[rxn]]&amp;"'"&amp;CHAR(9)&amp;Table5[[#This Row],[kapp + (slack_ub - slack_lb)/enzload]]</f>
        <v>'RXN-GALtps_e_FWD-rt7817'	27141.27779288</v>
      </c>
      <c r="R973" s="1">
        <f>_xlfn.XLOOKUP(Table5[[#This Row],[rxn]],Table38[name],Table38[flux],0)</f>
        <v>0</v>
      </c>
      <c r="S973" s="1">
        <f>_xlfn.XLOOKUP(SUBSTITUTE(Table5[[#This Row],[rxn]],"RXN-","ENZLOAD-"),Table38[name],Table38[flux],0)</f>
        <v>0</v>
      </c>
      <c r="T973" s="1" t="b">
        <f>AND(Table5[[#This Row],[ENZLOAD flux in kapp-slack.gms]]=0,Table5[[#This Row],[flux in kapp-slack.gms]]&lt;&gt;0,NOT(Table5[[#This Row],[spont or unknown?]]))</f>
        <v>0</v>
      </c>
      <c r="U973" s="1" t="b">
        <f>OR(_xlfn.TEXTAFTER(Table5[[#This Row],[rxn]],"-",-1)="SPONT",_xlfn.TEXTAFTER(Table5[[#This Row],[rxn]],"-",-1)="UNKNOWN")</f>
        <v>0</v>
      </c>
      <c r="V973" s="1">
        <f>_xlfn.XLOOKUP(SUBSTITUTE(Table5[[#This Row],[rxn]],"RXN-","ENZLOAD-"),Table4[rxn],Table4[ub],0)</f>
        <v>0.61478222000000005</v>
      </c>
      <c r="W973" s="1" t="b">
        <f>AND(Table5[[#This Row],[FVA ENZLOAD flux UB]]=0,Table5[[#This Row],[ENZ not made when it should be?]])</f>
        <v>0</v>
      </c>
    </row>
    <row r="974" spans="1:23" hidden="1">
      <c r="A974" s="1" t="s">
        <v>5452</v>
      </c>
      <c r="B974" s="1" t="str">
        <f>_xlfn.TEXTBEFORE(Table38[[#This Row],[all fluxes from kapp-slack]]," ",,,,"")</f>
        <v>ENZLOAD-OGLYCANS3_g_FWD-rt7201</v>
      </c>
      <c r="C974" s="1">
        <f>_xlfn.NUMBERVALUE(IFERROR(_xlfn.TEXTAFTER(Table38[[#This Row],[all fluxes from kapp-slack]]," ",-1,,,""),""))</f>
        <v>2.6263339299999999E-7</v>
      </c>
      <c r="F974" s="1" t="s">
        <v>8078</v>
      </c>
      <c r="G974" s="1" t="str">
        <f>_xlfn.TEXTBEFORE(Table5[[#This Row],[rxn     kapp_old        kapp_slack_ub   kapp_slack_lb]]," ")</f>
        <v>RXN-GALUi_c_REV-rt3384</v>
      </c>
      <c r="H97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97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974" s="1">
        <f>_xlfn.NUMBERVALUE(_xlfn.TEXTAFTER(Table5[[#This Row],[rxn     kapp_old        kapp_slack_ub   kapp_slack_lb]]," ",-1))</f>
        <v>0</v>
      </c>
      <c r="K974" s="1">
        <f>_xlfn.XLOOKUP(SUBSTITUTE(Table5[[#This Row],[rxn]],"RXN-","ENZLOAD-"),ENZLOAD[name],ENZLOAD[flux],0)</f>
        <v>4.3879176369299998E-6</v>
      </c>
      <c r="L974" s="1" t="str">
        <f>"'"&amp;Table5[[#This Row],[rxn]]&amp;"'"&amp;CHAR(9)&amp;IF(AND(Table5[[#This Row],[kapp_slack_ub]]&lt;&gt;0,Table5[[#This Row],[kapp_old]]&lt;$F$1),$F$1,Table5[[#This Row],[kapp_old]])</f>
        <v>'RXN-GALUi_c_REV-rt3384'	27141.27779288</v>
      </c>
      <c r="M974" s="1">
        <f>_xlfn.XLOOKUP(Table5[[#This Row],[rxn]],Table3[name],Table3[flux],$F$1)</f>
        <v>27141.277792879999</v>
      </c>
      <c r="N974" s="1">
        <f>IFERROR(Table5[[#This Row],[min flux]]/Table5[[#This Row],[associated enzload]],"")</f>
        <v>6185457439.8687563</v>
      </c>
      <c r="O974" s="1">
        <f>_xlfn.NUMBERVALUE(IF(Table5[[#This Row],[flux/enzload]]="","",ABS($N$1-Table5[[#This Row],[flux/enzload]])))</f>
        <v>1393730860219.0801</v>
      </c>
      <c r="P974" s="1">
        <f>Table5[[#This Row],[kapp_old]]+IFERROR(((Table5[[#This Row],[kapp_slack_ub]]-Table5[[#This Row],[kapp_slack_lb]])/Table5[[#This Row],[associated enzload]]),0)</f>
        <v>27141.277792879999</v>
      </c>
      <c r="Q974" s="1" t="str">
        <f>"'"&amp;Table5[[#This Row],[rxn]]&amp;"'"&amp;CHAR(9)&amp;Table5[[#This Row],[kapp + (slack_ub - slack_lb)/enzload]]</f>
        <v>'RXN-GALUi_c_REV-rt3384'	27141.27779288</v>
      </c>
      <c r="R974" s="1">
        <f>_xlfn.XLOOKUP(Table5[[#This Row],[rxn]],Table38[name],Table38[flux],0)</f>
        <v>0</v>
      </c>
      <c r="S974" s="1">
        <f>_xlfn.XLOOKUP(SUBSTITUTE(Table5[[#This Row],[rxn]],"RXN-","ENZLOAD-"),Table38[name],Table38[flux],0)</f>
        <v>0</v>
      </c>
      <c r="T974" s="1" t="b">
        <f>AND(Table5[[#This Row],[ENZLOAD flux in kapp-slack.gms]]=0,Table5[[#This Row],[flux in kapp-slack.gms]]&lt;&gt;0,NOT(Table5[[#This Row],[spont or unknown?]]))</f>
        <v>0</v>
      </c>
      <c r="U974" s="1" t="b">
        <f>OR(_xlfn.TEXTAFTER(Table5[[#This Row],[rxn]],"-",-1)="SPONT",_xlfn.TEXTAFTER(Table5[[#This Row],[rxn]],"-",-1)="UNKNOWN")</f>
        <v>0</v>
      </c>
      <c r="V974" s="1">
        <f>_xlfn.XLOOKUP(SUBSTITUTE(Table5[[#This Row],[rxn]],"RXN-","ENZLOAD-"),Table4[rxn],Table4[ub],0)</f>
        <v>0.77548945000000002</v>
      </c>
      <c r="W974" s="1" t="b">
        <f>AND(Table5[[#This Row],[FVA ENZLOAD flux UB]]=0,Table5[[#This Row],[ENZ not made when it should be?]])</f>
        <v>0</v>
      </c>
    </row>
    <row r="975" spans="1:23" hidden="1">
      <c r="A975" s="1" t="s">
        <v>5453</v>
      </c>
      <c r="B975" s="1" t="str">
        <f>_xlfn.TEXTBEFORE(Table38[[#This Row],[all fluxes from kapp-slack]]," ",,,,"")</f>
        <v>ENZLOAD-OGLYCANS4_g_FWD-rt4112</v>
      </c>
      <c r="C975" s="1">
        <f>_xlfn.NUMBERVALUE(IFERROR(_xlfn.TEXTAFTER(Table38[[#This Row],[all fluxes from kapp-slack]]," ",-1,,,""),""))</f>
        <v>3.6507271999999998E-8</v>
      </c>
      <c r="F975" s="1" t="s">
        <v>8082</v>
      </c>
      <c r="G975" s="1" t="str">
        <f>_xlfn.TEXTBEFORE(Table5[[#This Row],[rxn     kapp_old        kapp_slack_ub   kapp_slack_lb]]," ")</f>
        <v>RXN-GAPD_c_REV-rt2245</v>
      </c>
      <c r="H97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97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975" s="1">
        <f>_xlfn.NUMBERVALUE(_xlfn.TEXTAFTER(Table5[[#This Row],[rxn     kapp_old        kapp_slack_ub   kapp_slack_lb]]," ",-1))</f>
        <v>0</v>
      </c>
      <c r="K975" s="1">
        <f>_xlfn.XLOOKUP(SUBSTITUTE(Table5[[#This Row],[rxn]],"RXN-","ENZLOAD-"),ENZLOAD[name],ENZLOAD[flux],0)</f>
        <v>8.2498821339299997E-6</v>
      </c>
      <c r="L975" s="1" t="str">
        <f>"'"&amp;Table5[[#This Row],[rxn]]&amp;"'"&amp;CHAR(9)&amp;IF(AND(Table5[[#This Row],[kapp_slack_ub]]&lt;&gt;0,Table5[[#This Row],[kapp_old]]&lt;$F$1),$F$1,Table5[[#This Row],[kapp_old]])</f>
        <v>'RXN-GAPD_c_REV-rt2245'	27141.27779288</v>
      </c>
      <c r="M975" s="1">
        <f>_xlfn.XLOOKUP(Table5[[#This Row],[rxn]],Table3[name],Table3[flux],$F$1)</f>
        <v>27141.277792879999</v>
      </c>
      <c r="N975" s="1">
        <f>IFERROR(Table5[[#This Row],[min flux]]/Table5[[#This Row],[associated enzload]],"")</f>
        <v>3289898855.7974339</v>
      </c>
      <c r="O975" s="1">
        <f>_xlfn.NUMBERVALUE(IF(Table5[[#This Row],[flux/enzload]]="","",ABS($N$1-Table5[[#This Row],[flux/enzload]])))</f>
        <v>1396626418803.1599</v>
      </c>
      <c r="P975" s="1">
        <f>Table5[[#This Row],[kapp_old]]+IFERROR(((Table5[[#This Row],[kapp_slack_ub]]-Table5[[#This Row],[kapp_slack_lb]])/Table5[[#This Row],[associated enzload]]),0)</f>
        <v>27141.277792879999</v>
      </c>
      <c r="Q975" s="1" t="str">
        <f>"'"&amp;Table5[[#This Row],[rxn]]&amp;"'"&amp;CHAR(9)&amp;Table5[[#This Row],[kapp + (slack_ub - slack_lb)/enzload]]</f>
        <v>'RXN-GAPD_c_REV-rt2245'	27141.27779288</v>
      </c>
      <c r="R975" s="1">
        <f>_xlfn.XLOOKUP(Table5[[#This Row],[rxn]],Table38[name],Table38[flux],0)</f>
        <v>0</v>
      </c>
      <c r="S975" s="1">
        <f>_xlfn.XLOOKUP(SUBSTITUTE(Table5[[#This Row],[rxn]],"RXN-","ENZLOAD-"),Table38[name],Table38[flux],0)</f>
        <v>0</v>
      </c>
      <c r="T975" s="1" t="b">
        <f>AND(Table5[[#This Row],[ENZLOAD flux in kapp-slack.gms]]=0,Table5[[#This Row],[flux in kapp-slack.gms]]&lt;&gt;0,NOT(Table5[[#This Row],[spont or unknown?]]))</f>
        <v>0</v>
      </c>
      <c r="U975" s="1" t="b">
        <f>OR(_xlfn.TEXTAFTER(Table5[[#This Row],[rxn]],"-",-1)="SPONT",_xlfn.TEXTAFTER(Table5[[#This Row],[rxn]],"-",-1)="UNKNOWN")</f>
        <v>0</v>
      </c>
      <c r="V975" s="1">
        <f>_xlfn.XLOOKUP(SUBSTITUTE(Table5[[#This Row],[rxn]],"RXN-","ENZLOAD-"),Table4[rxn],Table4[ub],0)</f>
        <v>0.29242998999999997</v>
      </c>
      <c r="W975" s="1" t="b">
        <f>AND(Table5[[#This Row],[FVA ENZLOAD flux UB]]=0,Table5[[#This Row],[ENZ not made when it should be?]])</f>
        <v>0</v>
      </c>
    </row>
    <row r="976" spans="1:23" hidden="1">
      <c r="A976" s="1" t="s">
        <v>5454</v>
      </c>
      <c r="B976" s="1" t="str">
        <f>_xlfn.TEXTBEFORE(Table38[[#This Row],[all fluxes from kapp-slack]]," ",,,,"")</f>
        <v>ENZLOAD-OGLYCANS5_g_FWD-rt4112</v>
      </c>
      <c r="C976" s="1">
        <f>_xlfn.NUMBERVALUE(IFERROR(_xlfn.TEXTAFTER(Table38[[#This Row],[all fluxes from kapp-slack]]," ",-1,,,""),""))</f>
        <v>3.6507271999999998E-8</v>
      </c>
      <c r="F976" s="1" t="s">
        <v>8083</v>
      </c>
      <c r="G976" s="1" t="str">
        <f>_xlfn.TEXTBEFORE(Table5[[#This Row],[rxn     kapp_old        kapp_slack_ub   kapp_slack_lb]]," ")</f>
        <v>RXN-GAPD_c_FWD-rt3311</v>
      </c>
      <c r="H976" s="1">
        <f>_xlfn.NUMBERVALUE(_xlfn.TEXTBEFORE(TRIM(_xlfn.TEXTAFTER(_xlfn.TEXTBEFORE(Table5[[#This Row],[rxn     kapp_old        kapp_slack_ub   kapp_slack_lb]],Table5[[#This Row],[kapp_slack_lb]],-1),Table5[[#This Row],[rxn]]))," "))</f>
        <v>298031.19047925802</v>
      </c>
      <c r="I97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976" s="1">
        <f>_xlfn.NUMBERVALUE(_xlfn.TEXTAFTER(Table5[[#This Row],[rxn     kapp_old        kapp_slack_ub   kapp_slack_lb]]," ",-1))</f>
        <v>0</v>
      </c>
      <c r="K976" s="1">
        <f>_xlfn.XLOOKUP(SUBSTITUTE(Table5[[#This Row],[rxn]],"RXN-","ENZLOAD-"),ENZLOAD[name],ENZLOAD[flux],0)</f>
        <v>4.8128813999999999E-10</v>
      </c>
      <c r="L976" s="1" t="str">
        <f>"'"&amp;Table5[[#This Row],[rxn]]&amp;"'"&amp;CHAR(9)&amp;IF(AND(Table5[[#This Row],[kapp_slack_ub]]&lt;&gt;0,Table5[[#This Row],[kapp_old]]&lt;$F$1),$F$1,Table5[[#This Row],[kapp_old]])</f>
        <v>'RXN-GAPD_c_FWD-rt3311'	298031.190479258</v>
      </c>
      <c r="M976" s="1">
        <f>_xlfn.XLOOKUP(Table5[[#This Row],[rxn]],Table3[name],Table3[flux],$F$1)</f>
        <v>27141.277792879999</v>
      </c>
      <c r="N976" s="1">
        <f>IFERROR(Table5[[#This Row],[min flux]]/Table5[[#This Row],[associated enzload]],"")</f>
        <v>56392991094440.844</v>
      </c>
      <c r="O976" s="1">
        <f>_xlfn.NUMBERVALUE(IF(Table5[[#This Row],[flux/enzload]]="","",ABS($N$1-Table5[[#This Row],[flux/enzload]])))</f>
        <v>54993074776781.898</v>
      </c>
      <c r="P976" s="1">
        <f>Table5[[#This Row],[kapp_old]]+IFERROR(((Table5[[#This Row],[kapp_slack_ub]]-Table5[[#This Row],[kapp_slack_lb]])/Table5[[#This Row],[associated enzload]]),0)</f>
        <v>298031.19047925802</v>
      </c>
      <c r="Q976" s="1" t="str">
        <f>"'"&amp;Table5[[#This Row],[rxn]]&amp;"'"&amp;CHAR(9)&amp;Table5[[#This Row],[kapp + (slack_ub - slack_lb)/enzload]]</f>
        <v>'RXN-GAPD_c_FWD-rt3311'	298031.190479258</v>
      </c>
      <c r="R976" s="1">
        <f>_xlfn.XLOOKUP(Table5[[#This Row],[rxn]],Table38[name],Table38[flux],0)</f>
        <v>0</v>
      </c>
      <c r="S976" s="1">
        <f>_xlfn.XLOOKUP(SUBSTITUTE(Table5[[#This Row],[rxn]],"RXN-","ENZLOAD-"),Table38[name],Table38[flux],0)</f>
        <v>0</v>
      </c>
      <c r="T976" s="1" t="b">
        <f>AND(Table5[[#This Row],[ENZLOAD flux in kapp-slack.gms]]=0,Table5[[#This Row],[flux in kapp-slack.gms]]&lt;&gt;0,NOT(Table5[[#This Row],[spont or unknown?]]))</f>
        <v>0</v>
      </c>
      <c r="U976" s="1" t="b">
        <f>OR(_xlfn.TEXTAFTER(Table5[[#This Row],[rxn]],"-",-1)="SPONT",_xlfn.TEXTAFTER(Table5[[#This Row],[rxn]],"-",-1)="UNKNOWN")</f>
        <v>0</v>
      </c>
      <c r="V976" s="1">
        <f>_xlfn.XLOOKUP(SUBSTITUTE(Table5[[#This Row],[rxn]],"RXN-","ENZLOAD-"),Table4[rxn],Table4[ub],0)</f>
        <v>0.25330704999999998</v>
      </c>
      <c r="W976" s="1" t="b">
        <f>AND(Table5[[#This Row],[FVA ENZLOAD flux UB]]=0,Table5[[#This Row],[ENZ not made when it should be?]])</f>
        <v>0</v>
      </c>
    </row>
    <row r="977" spans="1:23" hidden="1">
      <c r="A977" s="1" t="s">
        <v>5455</v>
      </c>
      <c r="B977" s="1" t="str">
        <f>_xlfn.TEXTBEFORE(Table38[[#This Row],[all fluxes from kapp-slack]]," ",,,,"")</f>
        <v>ENZLOAD-OMCDC_c_FWD-rt5646</v>
      </c>
      <c r="C977" s="1">
        <f>_xlfn.NUMBERVALUE(IFERROR(_xlfn.TEXTAFTER(Table38[[#This Row],[all fluxes from kapp-slack]]," ",-1,,,""),""))</f>
        <v>7.0608608600000003E-7</v>
      </c>
      <c r="F977" s="1" t="s">
        <v>8084</v>
      </c>
      <c r="G977" s="1" t="str">
        <f>_xlfn.TEXTBEFORE(Table5[[#This Row],[rxn     kapp_old        kapp_slack_ub   kapp_slack_lb]]," ")</f>
        <v>RXN-GAPD_c_REV-rt3311</v>
      </c>
      <c r="H97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97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977" s="1">
        <f>_xlfn.NUMBERVALUE(_xlfn.TEXTAFTER(Table5[[#This Row],[rxn     kapp_old        kapp_slack_ub   kapp_slack_lb]]," ",-1))</f>
        <v>0</v>
      </c>
      <c r="K977" s="1">
        <f>_xlfn.XLOOKUP(SUBSTITUTE(Table5[[#This Row],[rxn]],"RXN-","ENZLOAD-"),ENZLOAD[name],ENZLOAD[flux],0)</f>
        <v>4.8128813999999999E-10</v>
      </c>
      <c r="L977" s="1" t="str">
        <f>"'"&amp;Table5[[#This Row],[rxn]]&amp;"'"&amp;CHAR(9)&amp;IF(AND(Table5[[#This Row],[kapp_slack_ub]]&lt;&gt;0,Table5[[#This Row],[kapp_old]]&lt;$F$1),$F$1,Table5[[#This Row],[kapp_old]])</f>
        <v>'RXN-GAPD_c_REV-rt3311'	27141.27779288</v>
      </c>
      <c r="M977" s="1">
        <f>_xlfn.XLOOKUP(Table5[[#This Row],[rxn]],Table3[name],Table3[flux],$F$1)</f>
        <v>27141.277792879999</v>
      </c>
      <c r="N977" s="1">
        <f>IFERROR(Table5[[#This Row],[min flux]]/Table5[[#This Row],[associated enzload]],"")</f>
        <v>56392991094440.844</v>
      </c>
      <c r="O977" s="1">
        <f>_xlfn.NUMBERVALUE(IF(Table5[[#This Row],[flux/enzload]]="","",ABS($N$1-Table5[[#This Row],[flux/enzload]])))</f>
        <v>54993074776781.898</v>
      </c>
      <c r="P977" s="1">
        <f>Table5[[#This Row],[kapp_old]]+IFERROR(((Table5[[#This Row],[kapp_slack_ub]]-Table5[[#This Row],[kapp_slack_lb]])/Table5[[#This Row],[associated enzload]]),0)</f>
        <v>27141.277792879999</v>
      </c>
      <c r="Q977" s="1" t="str">
        <f>"'"&amp;Table5[[#This Row],[rxn]]&amp;"'"&amp;CHAR(9)&amp;Table5[[#This Row],[kapp + (slack_ub - slack_lb)/enzload]]</f>
        <v>'RXN-GAPD_c_REV-rt3311'	27141.27779288</v>
      </c>
      <c r="R977" s="1">
        <f>_xlfn.XLOOKUP(Table5[[#This Row],[rxn]],Table38[name],Table38[flux],0)</f>
        <v>0</v>
      </c>
      <c r="S977" s="1">
        <f>_xlfn.XLOOKUP(SUBSTITUTE(Table5[[#This Row],[rxn]],"RXN-","ENZLOAD-"),Table38[name],Table38[flux],0)</f>
        <v>0</v>
      </c>
      <c r="T977" s="1" t="b">
        <f>AND(Table5[[#This Row],[ENZLOAD flux in kapp-slack.gms]]=0,Table5[[#This Row],[flux in kapp-slack.gms]]&lt;&gt;0,NOT(Table5[[#This Row],[spont or unknown?]]))</f>
        <v>0</v>
      </c>
      <c r="U977" s="1" t="b">
        <f>OR(_xlfn.TEXTAFTER(Table5[[#This Row],[rxn]],"-",-1)="SPONT",_xlfn.TEXTAFTER(Table5[[#This Row],[rxn]],"-",-1)="UNKNOWN")</f>
        <v>0</v>
      </c>
      <c r="V977" s="1">
        <f>_xlfn.XLOOKUP(SUBSTITUTE(Table5[[#This Row],[rxn]],"RXN-","ENZLOAD-"),Table4[rxn],Table4[ub],0)</f>
        <v>0.25330704999999998</v>
      </c>
      <c r="W977" s="1" t="b">
        <f>AND(Table5[[#This Row],[FVA ENZLOAD flux UB]]=0,Table5[[#This Row],[ENZ not made when it should be?]])</f>
        <v>0</v>
      </c>
    </row>
    <row r="978" spans="1:23" hidden="1">
      <c r="A978" s="1" t="s">
        <v>5456</v>
      </c>
      <c r="B978" s="1" t="str">
        <f>_xlfn.TEXTBEFORE(Table38[[#This Row],[all fluxes from kapp-slack]]," ",,,,"")</f>
        <v>ENZLOAD-OMPDC_c_FWD-rt3750</v>
      </c>
      <c r="C978" s="1">
        <f>_xlfn.NUMBERVALUE(IFERROR(_xlfn.TEXTAFTER(Table38[[#This Row],[all fluxes from kapp-slack]]," ",-1,,,""),""))</f>
        <v>1.7302697610000001E-6</v>
      </c>
      <c r="F978" s="1" t="s">
        <v>8086</v>
      </c>
      <c r="G978" s="1" t="str">
        <f>_xlfn.TEXTBEFORE(Table5[[#This Row],[rxn     kapp_old        kapp_slack_ub   kapp_slack_lb]]," ")</f>
        <v>RXN-GBBOX_c_FWD-rt6692_c</v>
      </c>
      <c r="H97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97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978" s="1">
        <f>_xlfn.NUMBERVALUE(_xlfn.TEXTAFTER(Table5[[#This Row],[rxn     kapp_old        kapp_slack_ub   kapp_slack_lb]]," ",-1))</f>
        <v>0</v>
      </c>
      <c r="K978" s="1">
        <f>_xlfn.XLOOKUP(SUBSTITUTE(Table5[[#This Row],[rxn]],"RXN-","ENZLOAD-"),ENZLOAD[name],ENZLOAD[flux],0)</f>
        <v>6.0658114019999999E-8</v>
      </c>
      <c r="L978" s="1" t="str">
        <f>"'"&amp;Table5[[#This Row],[rxn]]&amp;"'"&amp;CHAR(9)&amp;IF(AND(Table5[[#This Row],[kapp_slack_ub]]&lt;&gt;0,Table5[[#This Row],[kapp_old]]&lt;$F$1),$F$1,Table5[[#This Row],[kapp_old]])</f>
        <v>'RXN-GBBOX_c_FWD-rt6692_c'	27141.27779288</v>
      </c>
      <c r="M978" s="1">
        <f>_xlfn.XLOOKUP(Table5[[#This Row],[rxn]],Table3[name],Table3[flux],$F$1)</f>
        <v>27141.277792879999</v>
      </c>
      <c r="N978" s="1">
        <f>IFERROR(Table5[[#This Row],[min flux]]/Table5[[#This Row],[associated enzload]],"")</f>
        <v>447446779897.09778</v>
      </c>
      <c r="O978" s="1">
        <f>_xlfn.NUMBERVALUE(IF(Table5[[#This Row],[flux/enzload]]="","",ABS($N$1-Table5[[#This Row],[flux/enzload]])))</f>
        <v>952469537761.85596</v>
      </c>
      <c r="P978" s="1">
        <f>Table5[[#This Row],[kapp_old]]+IFERROR(((Table5[[#This Row],[kapp_slack_ub]]-Table5[[#This Row],[kapp_slack_lb]])/Table5[[#This Row],[associated enzload]]),0)</f>
        <v>27141.277792879999</v>
      </c>
      <c r="Q978" s="1" t="str">
        <f>"'"&amp;Table5[[#This Row],[rxn]]&amp;"'"&amp;CHAR(9)&amp;Table5[[#This Row],[kapp + (slack_ub - slack_lb)/enzload]]</f>
        <v>'RXN-GBBOX_c_FWD-rt6692_c'	27141.27779288</v>
      </c>
      <c r="R978" s="1">
        <f>_xlfn.XLOOKUP(Table5[[#This Row],[rxn]],Table38[name],Table38[flux],0)</f>
        <v>0</v>
      </c>
      <c r="S978" s="1">
        <f>_xlfn.XLOOKUP(SUBSTITUTE(Table5[[#This Row],[rxn]],"RXN-","ENZLOAD-"),Table38[name],Table38[flux],0)</f>
        <v>0</v>
      </c>
      <c r="T978" s="1" t="b">
        <f>AND(Table5[[#This Row],[ENZLOAD flux in kapp-slack.gms]]=0,Table5[[#This Row],[flux in kapp-slack.gms]]&lt;&gt;0,NOT(Table5[[#This Row],[spont or unknown?]]))</f>
        <v>0</v>
      </c>
      <c r="U978" s="1" t="b">
        <f>OR(_xlfn.TEXTAFTER(Table5[[#This Row],[rxn]],"-",-1)="SPONT",_xlfn.TEXTAFTER(Table5[[#This Row],[rxn]],"-",-1)="UNKNOWN")</f>
        <v>0</v>
      </c>
      <c r="V978" s="1">
        <f>_xlfn.XLOOKUP(SUBSTITUTE(Table5[[#This Row],[rxn]],"RXN-","ENZLOAD-"),Table4[rxn],Table4[ub],0)</f>
        <v>1.1442655399999999</v>
      </c>
      <c r="W978" s="1" t="b">
        <f>AND(Table5[[#This Row],[FVA ENZLOAD flux UB]]=0,Table5[[#This Row],[ENZ not made when it should be?]])</f>
        <v>0</v>
      </c>
    </row>
    <row r="979" spans="1:23" hidden="1">
      <c r="A979" s="1" t="s">
        <v>5457</v>
      </c>
      <c r="B979" s="1" t="str">
        <f>_xlfn.TEXTBEFORE(Table38[[#This Row],[all fluxes from kapp-slack]]," ",,,,"")</f>
        <v>ENZLOAD-ORNTACi_m_FWD-rt7840</v>
      </c>
      <c r="C979" s="1">
        <f>_xlfn.NUMBERVALUE(IFERROR(_xlfn.TEXTAFTER(Table38[[#This Row],[all fluxes from kapp-slack]]," ",-1,,,""),""))</f>
        <v>3.6148243999999999E-8</v>
      </c>
      <c r="F979" s="1" t="s">
        <v>8093</v>
      </c>
      <c r="G979" s="1" t="str">
        <f>_xlfn.TEXTBEFORE(Table5[[#This Row],[rxn     kapp_old        kapp_slack_ub   kapp_slack_lb]]," ")</f>
        <v>RXN-GDPMANt_c_g_FWD-rt4177</v>
      </c>
      <c r="H97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97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979" s="1">
        <f>_xlfn.NUMBERVALUE(_xlfn.TEXTAFTER(Table5[[#This Row],[rxn     kapp_old        kapp_slack_ub   kapp_slack_lb]]," ",-1))</f>
        <v>0</v>
      </c>
      <c r="K979" s="1">
        <f>_xlfn.XLOOKUP(SUBSTITUTE(Table5[[#This Row],[rxn]],"RXN-","ENZLOAD-"),ENZLOAD[name],ENZLOAD[flux],0)</f>
        <v>9.6909579924000009E-7</v>
      </c>
      <c r="L979" s="1" t="str">
        <f>"'"&amp;Table5[[#This Row],[rxn]]&amp;"'"&amp;CHAR(9)&amp;IF(AND(Table5[[#This Row],[kapp_slack_ub]]&lt;&gt;0,Table5[[#This Row],[kapp_old]]&lt;$F$1),$F$1,Table5[[#This Row],[kapp_old]])</f>
        <v>'RXN-GDPMANt_c_g_FWD-rt4177'	27141.27779288</v>
      </c>
      <c r="M979" s="1">
        <f>_xlfn.XLOOKUP(Table5[[#This Row],[rxn]],Table3[name],Table3[flux],$F$1)</f>
        <v>27141.277792879999</v>
      </c>
      <c r="N979" s="1">
        <f>IFERROR(Table5[[#This Row],[min flux]]/Table5[[#This Row],[associated enzload]],"")</f>
        <v>28006805740.118954</v>
      </c>
      <c r="O979" s="1">
        <f>_xlfn.NUMBERVALUE(IF(Table5[[#This Row],[flux/enzload]]="","",ABS($N$1-Table5[[#This Row],[flux/enzload]])))</f>
        <v>1371909511918.8301</v>
      </c>
      <c r="P979" s="1">
        <f>Table5[[#This Row],[kapp_old]]+IFERROR(((Table5[[#This Row],[kapp_slack_ub]]-Table5[[#This Row],[kapp_slack_lb]])/Table5[[#This Row],[associated enzload]]),0)</f>
        <v>27141.277792879999</v>
      </c>
      <c r="Q979" s="1" t="str">
        <f>"'"&amp;Table5[[#This Row],[rxn]]&amp;"'"&amp;CHAR(9)&amp;Table5[[#This Row],[kapp + (slack_ub - slack_lb)/enzload]]</f>
        <v>'RXN-GDPMANt_c_g_FWD-rt4177'	27141.27779288</v>
      </c>
      <c r="R979" s="1">
        <f>_xlfn.XLOOKUP(Table5[[#This Row],[rxn]],Table38[name],Table38[flux],0)</f>
        <v>0</v>
      </c>
      <c r="S979" s="1">
        <f>_xlfn.XLOOKUP(SUBSTITUTE(Table5[[#This Row],[rxn]],"RXN-","ENZLOAD-"),Table38[name],Table38[flux],0)</f>
        <v>0</v>
      </c>
      <c r="T979" s="1" t="b">
        <f>AND(Table5[[#This Row],[ENZLOAD flux in kapp-slack.gms]]=0,Table5[[#This Row],[flux in kapp-slack.gms]]&lt;&gt;0,NOT(Table5[[#This Row],[spont or unknown?]]))</f>
        <v>0</v>
      </c>
      <c r="U979" s="1" t="b">
        <f>OR(_xlfn.TEXTAFTER(Table5[[#This Row],[rxn]],"-",-1)="SPONT",_xlfn.TEXTAFTER(Table5[[#This Row],[rxn]],"-",-1)="UNKNOWN")</f>
        <v>0</v>
      </c>
      <c r="V979" s="1">
        <f>_xlfn.XLOOKUP(SUBSTITUTE(Table5[[#This Row],[rxn]],"RXN-","ENZLOAD-"),Table4[rxn],Table4[ub],0)</f>
        <v>1.0409089600000001</v>
      </c>
      <c r="W979" s="1" t="b">
        <f>AND(Table5[[#This Row],[FVA ENZLOAD flux UB]]=0,Table5[[#This Row],[ENZ not made when it should be?]])</f>
        <v>0</v>
      </c>
    </row>
    <row r="980" spans="1:23" hidden="1">
      <c r="A980" s="1" t="s">
        <v>5458</v>
      </c>
      <c r="B980" s="1" t="str">
        <f>_xlfn.TEXTBEFORE(Table38[[#This Row],[all fluxes from kapp-slack]]," ",,,,"")</f>
        <v>ENZLOAD-ORNtpa_m_FWD-rt4951</v>
      </c>
      <c r="C980" s="1">
        <f>_xlfn.NUMBERVALUE(IFERROR(_xlfn.TEXTAFTER(Table38[[#This Row],[all fluxes from kapp-slack]]," ",-1,,,""),""))</f>
        <v>1.2999661E-8</v>
      </c>
      <c r="F980" s="1" t="s">
        <v>8152</v>
      </c>
      <c r="G980" s="1" t="str">
        <f>_xlfn.TEXTBEFORE(Table5[[#This Row],[rxn     kapp_old        kapp_slack_ub   kapp_slack_lb]]," ")</f>
        <v>RXN-GHMT2r_c_REV-rt1299</v>
      </c>
      <c r="H98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98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980" s="1">
        <f>_xlfn.NUMBERVALUE(_xlfn.TEXTAFTER(Table5[[#This Row],[rxn     kapp_old        kapp_slack_ub   kapp_slack_lb]]," ",-1))</f>
        <v>0</v>
      </c>
      <c r="K980" s="1">
        <f>_xlfn.XLOOKUP(SUBSTITUTE(Table5[[#This Row],[rxn]],"RXN-","ENZLOAD-"),ENZLOAD[name],ENZLOAD[flux],0)</f>
        <v>1.053375074534E-5</v>
      </c>
      <c r="L980" s="1" t="str">
        <f>"'"&amp;Table5[[#This Row],[rxn]]&amp;"'"&amp;CHAR(9)&amp;IF(AND(Table5[[#This Row],[kapp_slack_ub]]&lt;&gt;0,Table5[[#This Row],[kapp_old]]&lt;$F$1),$F$1,Table5[[#This Row],[kapp_old]])</f>
        <v>'RXN-GHMT2r_c_REV-rt1299'	27141.27779288</v>
      </c>
      <c r="M980" s="1">
        <f>_xlfn.XLOOKUP(Table5[[#This Row],[rxn]],Table3[name],Table3[flux],$F$1)</f>
        <v>27141.277792879999</v>
      </c>
      <c r="N980" s="1">
        <f>IFERROR(Table5[[#This Row],[min flux]]/Table5[[#This Row],[associated enzload]],"")</f>
        <v>2576601483.0839777</v>
      </c>
      <c r="O980" s="1">
        <f>_xlfn.NUMBERVALUE(IF(Table5[[#This Row],[flux/enzload]]="","",ABS($N$1-Table5[[#This Row],[flux/enzload]])))</f>
        <v>1397339716175.8701</v>
      </c>
      <c r="P980" s="1">
        <f>Table5[[#This Row],[kapp_old]]+IFERROR(((Table5[[#This Row],[kapp_slack_ub]]-Table5[[#This Row],[kapp_slack_lb]])/Table5[[#This Row],[associated enzload]]),0)</f>
        <v>27141.277792879999</v>
      </c>
      <c r="Q980" s="1" t="str">
        <f>"'"&amp;Table5[[#This Row],[rxn]]&amp;"'"&amp;CHAR(9)&amp;Table5[[#This Row],[kapp + (slack_ub - slack_lb)/enzload]]</f>
        <v>'RXN-GHMT2r_c_REV-rt1299'	27141.27779288</v>
      </c>
      <c r="R980" s="1">
        <f>_xlfn.XLOOKUP(Table5[[#This Row],[rxn]],Table38[name],Table38[flux],0)</f>
        <v>0</v>
      </c>
      <c r="S980" s="1">
        <f>_xlfn.XLOOKUP(SUBSTITUTE(Table5[[#This Row],[rxn]],"RXN-","ENZLOAD-"),Table38[name],Table38[flux],0)</f>
        <v>0</v>
      </c>
      <c r="T980" s="1" t="b">
        <f>AND(Table5[[#This Row],[ENZLOAD flux in kapp-slack.gms]]=0,Table5[[#This Row],[flux in kapp-slack.gms]]&lt;&gt;0,NOT(Table5[[#This Row],[spont or unknown?]]))</f>
        <v>0</v>
      </c>
      <c r="U980" s="1" t="b">
        <f>OR(_xlfn.TEXTAFTER(Table5[[#This Row],[rxn]],"-",-1)="SPONT",_xlfn.TEXTAFTER(Table5[[#This Row],[rxn]],"-",-1)="UNKNOWN")</f>
        <v>0</v>
      </c>
      <c r="V980" s="1">
        <f>_xlfn.XLOOKUP(SUBSTITUTE(Table5[[#This Row],[rxn]],"RXN-","ENZLOAD-"),Table4[rxn],Table4[ub],0)</f>
        <v>0.82697266000000003</v>
      </c>
      <c r="W980" s="1" t="b">
        <f>AND(Table5[[#This Row],[FVA ENZLOAD flux UB]]=0,Table5[[#This Row],[ENZ not made when it should be?]])</f>
        <v>0</v>
      </c>
    </row>
    <row r="981" spans="1:23" hidden="1">
      <c r="A981" s="1" t="s">
        <v>5459</v>
      </c>
      <c r="B981" s="1" t="str">
        <f>_xlfn.TEXTBEFORE(Table38[[#This Row],[all fluxes from kapp-slack]]," ",,,,"")</f>
        <v>ENZLOAD-ORPT_c_REV-rt2348</v>
      </c>
      <c r="C981" s="1">
        <f>_xlfn.NUMBERVALUE(IFERROR(_xlfn.TEXTAFTER(Table38[[#This Row],[all fluxes from kapp-slack]]," ",-1,,,""),""))</f>
        <v>1.290704738E-6</v>
      </c>
      <c r="F981" s="1" t="s">
        <v>8157</v>
      </c>
      <c r="G981" s="1" t="str">
        <f>_xlfn.TEXTBEFORE(Table5[[#This Row],[rxn     kapp_old        kapp_slack_ub   kapp_slack_lb]]," ")</f>
        <v>RXN-GK1_c_FWD-rt3670</v>
      </c>
      <c r="H981" s="1">
        <f>_xlfn.NUMBERVALUE(_xlfn.TEXTBEFORE(TRIM(_xlfn.TEXTAFTER(_xlfn.TEXTBEFORE(Table5[[#This Row],[rxn     kapp_old        kapp_slack_ub   kapp_slack_lb]],Table5[[#This Row],[kapp_slack_lb]],-1),Table5[[#This Row],[rxn]]))," "))</f>
        <v>5684.0628674444997</v>
      </c>
      <c r="I98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981" s="1">
        <f>_xlfn.NUMBERVALUE(_xlfn.TEXTAFTER(Table5[[#This Row],[rxn     kapp_old        kapp_slack_ub   kapp_slack_lb]]," ",-1))</f>
        <v>0</v>
      </c>
      <c r="K981" s="1">
        <f>_xlfn.XLOOKUP(SUBSTITUTE(Table5[[#This Row],[rxn]],"RXN-","ENZLOAD-"),ENZLOAD[name],ENZLOAD[flux],0)</f>
        <v>2.11527865403E-6</v>
      </c>
      <c r="L981" s="1" t="str">
        <f>"'"&amp;Table5[[#This Row],[rxn]]&amp;"'"&amp;CHAR(9)&amp;IF(AND(Table5[[#This Row],[kapp_slack_ub]]&lt;&gt;0,Table5[[#This Row],[kapp_old]]&lt;$F$1),$F$1,Table5[[#This Row],[kapp_old]])</f>
        <v>'RXN-GK1_c_FWD-rt3670'	5684.0628674445</v>
      </c>
      <c r="M981" s="1">
        <f>_xlfn.XLOOKUP(Table5[[#This Row],[rxn]],Table3[name],Table3[flux],$F$1)</f>
        <v>27141.277792879999</v>
      </c>
      <c r="N981" s="1">
        <f>IFERROR(Table5[[#This Row],[min flux]]/Table5[[#This Row],[associated enzload]],"")</f>
        <v>12831064947.954166</v>
      </c>
      <c r="O981" s="1">
        <f>_xlfn.NUMBERVALUE(IF(Table5[[#This Row],[flux/enzload]]="","",ABS($N$1-Table5[[#This Row],[flux/enzload]])))</f>
        <v>1387085252711</v>
      </c>
      <c r="P981" s="1">
        <f>Table5[[#This Row],[kapp_old]]+IFERROR(((Table5[[#This Row],[kapp_slack_ub]]-Table5[[#This Row],[kapp_slack_lb]])/Table5[[#This Row],[associated enzload]]),0)</f>
        <v>5684.0628674444997</v>
      </c>
      <c r="Q981" s="1" t="str">
        <f>"'"&amp;Table5[[#This Row],[rxn]]&amp;"'"&amp;CHAR(9)&amp;Table5[[#This Row],[kapp + (slack_ub - slack_lb)/enzload]]</f>
        <v>'RXN-GK1_c_FWD-rt3670'	5684.0628674445</v>
      </c>
      <c r="R981" s="1">
        <f>_xlfn.XLOOKUP(Table5[[#This Row],[rxn]],Table38[name],Table38[flux],0)</f>
        <v>0</v>
      </c>
      <c r="S981" s="1">
        <f>_xlfn.XLOOKUP(SUBSTITUTE(Table5[[#This Row],[rxn]],"RXN-","ENZLOAD-"),Table38[name],Table38[flux],0)</f>
        <v>0</v>
      </c>
      <c r="T981" s="1" t="b">
        <f>AND(Table5[[#This Row],[ENZLOAD flux in kapp-slack.gms]]=0,Table5[[#This Row],[flux in kapp-slack.gms]]&lt;&gt;0,NOT(Table5[[#This Row],[spont or unknown?]]))</f>
        <v>0</v>
      </c>
      <c r="U981" s="1" t="b">
        <f>OR(_xlfn.TEXTAFTER(Table5[[#This Row],[rxn]],"-",-1)="SPONT",_xlfn.TEXTAFTER(Table5[[#This Row],[rxn]],"-",-1)="UNKNOWN")</f>
        <v>0</v>
      </c>
      <c r="V981" s="1">
        <f>_xlfn.XLOOKUP(SUBSTITUTE(Table5[[#This Row],[rxn]],"RXN-","ENZLOAD-"),Table4[rxn],Table4[ub],0)</f>
        <v>0.69842758999999999</v>
      </c>
      <c r="W981" s="1" t="b">
        <f>AND(Table5[[#This Row],[FVA ENZLOAD flux UB]]=0,Table5[[#This Row],[ENZ not made when it should be?]])</f>
        <v>0</v>
      </c>
    </row>
    <row r="982" spans="1:23" hidden="1">
      <c r="A982" s="1" t="s">
        <v>5460</v>
      </c>
      <c r="B982" s="1" t="str">
        <f>_xlfn.TEXTBEFORE(Table38[[#This Row],[all fluxes from kapp-slack]]," ",,,,"")</f>
        <v>ENZLOAD-P5CR_c_FWD-rt5064</v>
      </c>
      <c r="C982" s="1">
        <f>_xlfn.NUMBERVALUE(IFERROR(_xlfn.TEXTAFTER(Table38[[#This Row],[all fluxes from kapp-slack]]," ",-1,,,""),""))</f>
        <v>2.6027991099999999E-7</v>
      </c>
      <c r="F982" s="1" t="s">
        <v>8158</v>
      </c>
      <c r="G982" s="1" t="str">
        <f>_xlfn.TEXTBEFORE(Table5[[#This Row],[rxn     kapp_old        kapp_slack_ub   kapp_slack_lb]]," ")</f>
        <v>RXN-GK2_c_FWD-rt3157</v>
      </c>
      <c r="H98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98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982" s="1">
        <f>_xlfn.NUMBERVALUE(_xlfn.TEXTAFTER(Table5[[#This Row],[rxn     kapp_old        kapp_slack_ub   kapp_slack_lb]]," ",-1))</f>
        <v>0</v>
      </c>
      <c r="K982" s="1">
        <f>_xlfn.XLOOKUP(SUBSTITUTE(Table5[[#This Row],[rxn]],"RXN-","ENZLOAD-"),ENZLOAD[name],ENZLOAD[flux],0)</f>
        <v>3.09928556576999E-6</v>
      </c>
      <c r="L982" s="1" t="str">
        <f>"'"&amp;Table5[[#This Row],[rxn]]&amp;"'"&amp;CHAR(9)&amp;IF(AND(Table5[[#This Row],[kapp_slack_ub]]&lt;&gt;0,Table5[[#This Row],[kapp_old]]&lt;$F$1),$F$1,Table5[[#This Row],[kapp_old]])</f>
        <v>'RXN-GK2_c_FWD-rt3157'	27141.27779288</v>
      </c>
      <c r="M982" s="1">
        <f>_xlfn.XLOOKUP(Table5[[#This Row],[rxn]],Table3[name],Table3[flux],$F$1)</f>
        <v>27141.277792879999</v>
      </c>
      <c r="N982" s="1">
        <f>IFERROR(Table5[[#This Row],[min flux]]/Table5[[#This Row],[associated enzload]],"")</f>
        <v>8757269124.4206104</v>
      </c>
      <c r="O982" s="1">
        <f>_xlfn.NUMBERVALUE(IF(Table5[[#This Row],[flux/enzload]]="","",ABS($N$1-Table5[[#This Row],[flux/enzload]])))</f>
        <v>1391159048534.53</v>
      </c>
      <c r="P982" s="1">
        <f>Table5[[#This Row],[kapp_old]]+IFERROR(((Table5[[#This Row],[kapp_slack_ub]]-Table5[[#This Row],[kapp_slack_lb]])/Table5[[#This Row],[associated enzload]]),0)</f>
        <v>27141.277792879999</v>
      </c>
      <c r="Q982" s="1" t="str">
        <f>"'"&amp;Table5[[#This Row],[rxn]]&amp;"'"&amp;CHAR(9)&amp;Table5[[#This Row],[kapp + (slack_ub - slack_lb)/enzload]]</f>
        <v>'RXN-GK2_c_FWD-rt3157'	27141.27779288</v>
      </c>
      <c r="R982" s="1">
        <f>_xlfn.XLOOKUP(Table5[[#This Row],[rxn]],Table38[name],Table38[flux],0)</f>
        <v>2.7516272644145998E-2</v>
      </c>
      <c r="S982" s="1">
        <f>_xlfn.XLOOKUP(SUBSTITUTE(Table5[[#This Row],[rxn]],"RXN-","ENZLOAD-"),Table38[name],Table38[flux],0)</f>
        <v>3.9191790099999999E-7</v>
      </c>
      <c r="T982" s="1" t="b">
        <f>AND(Table5[[#This Row],[ENZLOAD flux in kapp-slack.gms]]=0,Table5[[#This Row],[flux in kapp-slack.gms]]&lt;&gt;0,NOT(Table5[[#This Row],[spont or unknown?]]))</f>
        <v>0</v>
      </c>
      <c r="U982" s="1" t="b">
        <f>OR(_xlfn.TEXTAFTER(Table5[[#This Row],[rxn]],"-",-1)="SPONT",_xlfn.TEXTAFTER(Table5[[#This Row],[rxn]],"-",-1)="UNKNOWN")</f>
        <v>0</v>
      </c>
      <c r="V982" s="1">
        <f>_xlfn.XLOOKUP(SUBSTITUTE(Table5[[#This Row],[rxn]],"RXN-","ENZLOAD-"),Table4[rxn],Table4[ub],0)</f>
        <v>1.8923281300000001</v>
      </c>
      <c r="W982" s="1" t="b">
        <f>AND(Table5[[#This Row],[FVA ENZLOAD flux UB]]=0,Table5[[#This Row],[ENZ not made when it should be?]])</f>
        <v>0</v>
      </c>
    </row>
    <row r="983" spans="1:23" hidden="1">
      <c r="A983" s="1" t="s">
        <v>5461</v>
      </c>
      <c r="B983" s="1" t="str">
        <f>_xlfn.TEXTBEFORE(Table38[[#This Row],[all fluxes from kapp-slack]]," ",,,,"")</f>
        <v>ENZLOAD-PAILS_rm_FWD-rt6753</v>
      </c>
      <c r="C983" s="1">
        <f>_xlfn.NUMBERVALUE(IFERROR(_xlfn.TEXTAFTER(Table38[[#This Row],[all fluxes from kapp-slack]]," ",-1,,,""),""))</f>
        <v>4.5678059699999999E-7</v>
      </c>
      <c r="F983" s="1" t="s">
        <v>8159</v>
      </c>
      <c r="G983" s="1" t="str">
        <f>_xlfn.TEXTBEFORE(Table5[[#This Row],[rxn     kapp_old        kapp_slack_ub   kapp_slack_lb]]," ")</f>
        <v>RXN-GK2_c_REV-rt3157</v>
      </c>
      <c r="H98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98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983" s="1">
        <f>_xlfn.NUMBERVALUE(_xlfn.TEXTAFTER(Table5[[#This Row],[rxn     kapp_old        kapp_slack_ub   kapp_slack_lb]]," ",-1))</f>
        <v>0</v>
      </c>
      <c r="K983" s="1">
        <f>_xlfn.XLOOKUP(SUBSTITUTE(Table5[[#This Row],[rxn]],"RXN-","ENZLOAD-"),ENZLOAD[name],ENZLOAD[flux],0)</f>
        <v>3.09928556576999E-6</v>
      </c>
      <c r="L983" s="1" t="str">
        <f>"'"&amp;Table5[[#This Row],[rxn]]&amp;"'"&amp;CHAR(9)&amp;IF(AND(Table5[[#This Row],[kapp_slack_ub]]&lt;&gt;0,Table5[[#This Row],[kapp_old]]&lt;$F$1),$F$1,Table5[[#This Row],[kapp_old]])</f>
        <v>'RXN-GK2_c_REV-rt3157'	27141.27779288</v>
      </c>
      <c r="M983" s="1">
        <f>_xlfn.XLOOKUP(Table5[[#This Row],[rxn]],Table3[name],Table3[flux],$F$1)</f>
        <v>27141.277792879999</v>
      </c>
      <c r="N983" s="1">
        <f>IFERROR(Table5[[#This Row],[min flux]]/Table5[[#This Row],[associated enzload]],"")</f>
        <v>8757269124.4206104</v>
      </c>
      <c r="O983" s="1">
        <f>_xlfn.NUMBERVALUE(IF(Table5[[#This Row],[flux/enzload]]="","",ABS($N$1-Table5[[#This Row],[flux/enzload]])))</f>
        <v>1391159048534.53</v>
      </c>
      <c r="P983" s="1">
        <f>Table5[[#This Row],[kapp_old]]+IFERROR(((Table5[[#This Row],[kapp_slack_ub]]-Table5[[#This Row],[kapp_slack_lb]])/Table5[[#This Row],[associated enzload]]),0)</f>
        <v>27141.277792879999</v>
      </c>
      <c r="Q983" s="1" t="str">
        <f>"'"&amp;Table5[[#This Row],[rxn]]&amp;"'"&amp;CHAR(9)&amp;Table5[[#This Row],[kapp + (slack_ub - slack_lb)/enzload]]</f>
        <v>'RXN-GK2_c_REV-rt3157'	27141.27779288</v>
      </c>
      <c r="R983" s="1">
        <f>_xlfn.XLOOKUP(Table5[[#This Row],[rxn]],Table38[name],Table38[flux],0)</f>
        <v>0</v>
      </c>
      <c r="S983" s="1">
        <f>_xlfn.XLOOKUP(SUBSTITUTE(Table5[[#This Row],[rxn]],"RXN-","ENZLOAD-"),Table38[name],Table38[flux],0)</f>
        <v>0</v>
      </c>
      <c r="T983" s="1" t="b">
        <f>AND(Table5[[#This Row],[ENZLOAD flux in kapp-slack.gms]]=0,Table5[[#This Row],[flux in kapp-slack.gms]]&lt;&gt;0,NOT(Table5[[#This Row],[spont or unknown?]]))</f>
        <v>0</v>
      </c>
      <c r="U983" s="1" t="b">
        <f>OR(_xlfn.TEXTAFTER(Table5[[#This Row],[rxn]],"-",-1)="SPONT",_xlfn.TEXTAFTER(Table5[[#This Row],[rxn]],"-",-1)="UNKNOWN")</f>
        <v>0</v>
      </c>
      <c r="V983" s="1">
        <f>_xlfn.XLOOKUP(SUBSTITUTE(Table5[[#This Row],[rxn]],"RXN-","ENZLOAD-"),Table4[rxn],Table4[ub],0)</f>
        <v>1.8923281300000001</v>
      </c>
      <c r="W983" s="1" t="b">
        <f>AND(Table5[[#This Row],[FVA ENZLOAD flux UB]]=0,Table5[[#This Row],[ENZ not made when it should be?]])</f>
        <v>0</v>
      </c>
    </row>
    <row r="984" spans="1:23" hidden="1">
      <c r="A984" s="1" t="s">
        <v>5462</v>
      </c>
      <c r="B984" s="1" t="str">
        <f>_xlfn.TEXTBEFORE(Table38[[#This Row],[all fluxes from kapp-slack]]," ",,,,"")</f>
        <v>ENZLOAD-PC_c_FWD-rt7325</v>
      </c>
      <c r="C984" s="1">
        <f>_xlfn.NUMBERVALUE(IFERROR(_xlfn.TEXTAFTER(Table38[[#This Row],[all fluxes from kapp-slack]]," ",-1,,,""),""))</f>
        <v>2.7168140339999998E-6</v>
      </c>
      <c r="F984" s="1" t="s">
        <v>8162</v>
      </c>
      <c r="G984" s="1" t="str">
        <f>_xlfn.TEXTBEFORE(Table5[[#This Row],[rxn     kapp_old        kapp_slack_ub   kapp_slack_lb]]," ")</f>
        <v>RXN-GLCDx_c_FWD-rt5828</v>
      </c>
      <c r="H98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98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984" s="1">
        <f>_xlfn.NUMBERVALUE(_xlfn.TEXTAFTER(Table5[[#This Row],[rxn     kapp_old        kapp_slack_ub   kapp_slack_lb]]," ",-1))</f>
        <v>0</v>
      </c>
      <c r="K984" s="1">
        <f>_xlfn.XLOOKUP(SUBSTITUTE(Table5[[#This Row],[rxn]],"RXN-","ENZLOAD-"),ENZLOAD[name],ENZLOAD[flux],0)</f>
        <v>2.7856732936300001E-6</v>
      </c>
      <c r="L984" s="1" t="str">
        <f>"'"&amp;Table5[[#This Row],[rxn]]&amp;"'"&amp;CHAR(9)&amp;IF(AND(Table5[[#This Row],[kapp_slack_ub]]&lt;&gt;0,Table5[[#This Row],[kapp_old]]&lt;$F$1),$F$1,Table5[[#This Row],[kapp_old]])</f>
        <v>'RXN-GLCDx_c_FWD-rt5828'	27141.27779288</v>
      </c>
      <c r="M984" s="1">
        <f>_xlfn.XLOOKUP(Table5[[#This Row],[rxn]],Table3[name],Table3[flux],$F$1)</f>
        <v>27141.277792879999</v>
      </c>
      <c r="N984" s="1">
        <f>IFERROR(Table5[[#This Row],[min flux]]/Table5[[#This Row],[associated enzload]],"")</f>
        <v>9743166169.1785488</v>
      </c>
      <c r="O984" s="1">
        <f>_xlfn.NUMBERVALUE(IF(Table5[[#This Row],[flux/enzload]]="","",ABS($N$1-Table5[[#This Row],[flux/enzload]])))</f>
        <v>1390173151489.78</v>
      </c>
      <c r="P984" s="1">
        <f>Table5[[#This Row],[kapp_old]]+IFERROR(((Table5[[#This Row],[kapp_slack_ub]]-Table5[[#This Row],[kapp_slack_lb]])/Table5[[#This Row],[associated enzload]]),0)</f>
        <v>27141.277792879999</v>
      </c>
      <c r="Q984" s="1" t="str">
        <f>"'"&amp;Table5[[#This Row],[rxn]]&amp;"'"&amp;CHAR(9)&amp;Table5[[#This Row],[kapp + (slack_ub - slack_lb)/enzload]]</f>
        <v>'RXN-GLCDx_c_FWD-rt5828'	27141.27779288</v>
      </c>
      <c r="R984" s="1">
        <f>_xlfn.XLOOKUP(Table5[[#This Row],[rxn]],Table38[name],Table38[flux],0)</f>
        <v>0</v>
      </c>
      <c r="S984" s="1">
        <f>_xlfn.XLOOKUP(SUBSTITUTE(Table5[[#This Row],[rxn]],"RXN-","ENZLOAD-"),Table38[name],Table38[flux],0)</f>
        <v>0</v>
      </c>
      <c r="T984" s="1" t="b">
        <f>AND(Table5[[#This Row],[ENZLOAD flux in kapp-slack.gms]]=0,Table5[[#This Row],[flux in kapp-slack.gms]]&lt;&gt;0,NOT(Table5[[#This Row],[spont or unknown?]]))</f>
        <v>0</v>
      </c>
      <c r="U984" s="1" t="b">
        <f>OR(_xlfn.TEXTAFTER(Table5[[#This Row],[rxn]],"-",-1)="SPONT",_xlfn.TEXTAFTER(Table5[[#This Row],[rxn]],"-",-1)="UNKNOWN")</f>
        <v>0</v>
      </c>
      <c r="V984" s="1">
        <f>_xlfn.XLOOKUP(SUBSTITUTE(Table5[[#This Row],[rxn]],"RXN-","ENZLOAD-"),Table4[rxn],Table4[ub],0)</f>
        <v>1.44020568</v>
      </c>
      <c r="W984" s="1" t="b">
        <f>AND(Table5[[#This Row],[FVA ENZLOAD flux UB]]=0,Table5[[#This Row],[ENZ not made when it should be?]])</f>
        <v>0</v>
      </c>
    </row>
    <row r="985" spans="1:23" hidden="1">
      <c r="A985" s="1" t="s">
        <v>5463</v>
      </c>
      <c r="B985" s="1" t="str">
        <f>_xlfn.TEXTBEFORE(Table38[[#This Row],[all fluxes from kapp-slack]]," ",,,,"")</f>
        <v>ENZLOAD-PCOATA180_c_FWD-rt0302</v>
      </c>
      <c r="C985" s="1">
        <f>_xlfn.NUMBERVALUE(IFERROR(_xlfn.TEXTAFTER(Table38[[#This Row],[all fluxes from kapp-slack]]," ",-1,,,""),""))</f>
        <v>1.1033105370000001E-6</v>
      </c>
      <c r="F985" s="1" t="s">
        <v>8163</v>
      </c>
      <c r="G985" s="1" t="str">
        <f>_xlfn.TEXTBEFORE(Table5[[#This Row],[rxn     kapp_old        kapp_slack_ub   kapp_slack_lb]]," ")</f>
        <v>RXN-GLCDx_c_REV-rt5828</v>
      </c>
      <c r="H98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98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985" s="1">
        <f>_xlfn.NUMBERVALUE(_xlfn.TEXTAFTER(Table5[[#This Row],[rxn     kapp_old        kapp_slack_ub   kapp_slack_lb]]," ",-1))</f>
        <v>0</v>
      </c>
      <c r="K985" s="1">
        <f>_xlfn.XLOOKUP(SUBSTITUTE(Table5[[#This Row],[rxn]],"RXN-","ENZLOAD-"),ENZLOAD[name],ENZLOAD[flux],0)</f>
        <v>2.7856732936300001E-6</v>
      </c>
      <c r="L985" s="1" t="str">
        <f>"'"&amp;Table5[[#This Row],[rxn]]&amp;"'"&amp;CHAR(9)&amp;IF(AND(Table5[[#This Row],[kapp_slack_ub]]&lt;&gt;0,Table5[[#This Row],[kapp_old]]&lt;$F$1),$F$1,Table5[[#This Row],[kapp_old]])</f>
        <v>'RXN-GLCDx_c_REV-rt5828'	27141.27779288</v>
      </c>
      <c r="M985" s="1">
        <f>_xlfn.XLOOKUP(Table5[[#This Row],[rxn]],Table3[name],Table3[flux],$F$1)</f>
        <v>27141.277792879999</v>
      </c>
      <c r="N985" s="1">
        <f>IFERROR(Table5[[#This Row],[min flux]]/Table5[[#This Row],[associated enzload]],"")</f>
        <v>9743166169.1785488</v>
      </c>
      <c r="O985" s="1">
        <f>_xlfn.NUMBERVALUE(IF(Table5[[#This Row],[flux/enzload]]="","",ABS($N$1-Table5[[#This Row],[flux/enzload]])))</f>
        <v>1390173151489.78</v>
      </c>
      <c r="P985" s="1">
        <f>Table5[[#This Row],[kapp_old]]+IFERROR(((Table5[[#This Row],[kapp_slack_ub]]-Table5[[#This Row],[kapp_slack_lb]])/Table5[[#This Row],[associated enzload]]),0)</f>
        <v>27141.277792879999</v>
      </c>
      <c r="Q985" s="1" t="str">
        <f>"'"&amp;Table5[[#This Row],[rxn]]&amp;"'"&amp;CHAR(9)&amp;Table5[[#This Row],[kapp + (slack_ub - slack_lb)/enzload]]</f>
        <v>'RXN-GLCDx_c_REV-rt5828'	27141.27779288</v>
      </c>
      <c r="R985" s="1">
        <f>_xlfn.XLOOKUP(Table5[[#This Row],[rxn]],Table38[name],Table38[flux],0)</f>
        <v>0</v>
      </c>
      <c r="S985" s="1">
        <f>_xlfn.XLOOKUP(SUBSTITUTE(Table5[[#This Row],[rxn]],"RXN-","ENZLOAD-"),Table38[name],Table38[flux],0)</f>
        <v>0</v>
      </c>
      <c r="T985" s="1" t="b">
        <f>AND(Table5[[#This Row],[ENZLOAD flux in kapp-slack.gms]]=0,Table5[[#This Row],[flux in kapp-slack.gms]]&lt;&gt;0,NOT(Table5[[#This Row],[spont or unknown?]]))</f>
        <v>0</v>
      </c>
      <c r="U985" s="1" t="b">
        <f>OR(_xlfn.TEXTAFTER(Table5[[#This Row],[rxn]],"-",-1)="SPONT",_xlfn.TEXTAFTER(Table5[[#This Row],[rxn]],"-",-1)="UNKNOWN")</f>
        <v>0</v>
      </c>
      <c r="V985" s="1">
        <f>_xlfn.XLOOKUP(SUBSTITUTE(Table5[[#This Row],[rxn]],"RXN-","ENZLOAD-"),Table4[rxn],Table4[ub],0)</f>
        <v>1.44020568</v>
      </c>
      <c r="W985" s="1" t="b">
        <f>AND(Table5[[#This Row],[FVA ENZLOAD flux UB]]=0,Table5[[#This Row],[ENZ not made when it should be?]])</f>
        <v>0</v>
      </c>
    </row>
    <row r="986" spans="1:23" hidden="1">
      <c r="A986" s="1" t="s">
        <v>5464</v>
      </c>
      <c r="B986" s="1" t="str">
        <f>_xlfn.TEXTBEFORE(Table38[[#This Row],[all fluxes from kapp-slack]]," ",,,,"")</f>
        <v>ENZLOAD-PDMEMT_rm_FWD-rt4380</v>
      </c>
      <c r="C986" s="1">
        <f>_xlfn.NUMBERVALUE(IFERROR(_xlfn.TEXTAFTER(Table38[[#This Row],[all fluxes from kapp-slack]]," ",-1,,,""),""))</f>
        <v>2.2624013099999999E-7</v>
      </c>
      <c r="F986" s="1" t="s">
        <v>8164</v>
      </c>
      <c r="G986" s="1" t="str">
        <f>_xlfn.TEXTBEFORE(Table5[[#This Row],[rxn     kapp_old        kapp_slack_ub   kapp_slack_lb]]," ")</f>
        <v>RXN-GLCGSD_c_FWD-rt4271</v>
      </c>
      <c r="H98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98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986" s="1">
        <f>_xlfn.NUMBERVALUE(_xlfn.TEXTAFTER(Table5[[#This Row],[rxn     kapp_old        kapp_slack_ub   kapp_slack_lb]]," ",-1))</f>
        <v>0</v>
      </c>
      <c r="K986" s="1">
        <f>_xlfn.XLOOKUP(SUBSTITUTE(Table5[[#This Row],[rxn]],"RXN-","ENZLOAD-"),ENZLOAD[name],ENZLOAD[flux],0)</f>
        <v>3.82705076E-7</v>
      </c>
      <c r="L986" s="1" t="str">
        <f>"'"&amp;Table5[[#This Row],[rxn]]&amp;"'"&amp;CHAR(9)&amp;IF(AND(Table5[[#This Row],[kapp_slack_ub]]&lt;&gt;0,Table5[[#This Row],[kapp_old]]&lt;$F$1),$F$1,Table5[[#This Row],[kapp_old]])</f>
        <v>'RXN-GLCGSD_c_FWD-rt4271'	27141.27779288</v>
      </c>
      <c r="M986" s="1">
        <f>_xlfn.XLOOKUP(Table5[[#This Row],[rxn]],Table3[name],Table3[flux],$F$1)</f>
        <v>27141.277792879999</v>
      </c>
      <c r="N986" s="1">
        <f>IFERROR(Table5[[#This Row],[min flux]]/Table5[[#This Row],[associated enzload]],"")</f>
        <v>70919565730.766525</v>
      </c>
      <c r="O986" s="1">
        <f>_xlfn.NUMBERVALUE(IF(Table5[[#This Row],[flux/enzload]]="","",ABS($N$1-Table5[[#This Row],[flux/enzload]])))</f>
        <v>1328996751928.1899</v>
      </c>
      <c r="P986" s="1">
        <f>Table5[[#This Row],[kapp_old]]+IFERROR(((Table5[[#This Row],[kapp_slack_ub]]-Table5[[#This Row],[kapp_slack_lb]])/Table5[[#This Row],[associated enzload]]),0)</f>
        <v>27141.277792879999</v>
      </c>
      <c r="Q986" s="1" t="str">
        <f>"'"&amp;Table5[[#This Row],[rxn]]&amp;"'"&amp;CHAR(9)&amp;Table5[[#This Row],[kapp + (slack_ub - slack_lb)/enzload]]</f>
        <v>'RXN-GLCGSD_c_FWD-rt4271'	27141.27779288</v>
      </c>
      <c r="R986" s="1">
        <f>_xlfn.XLOOKUP(Table5[[#This Row],[rxn]],Table38[name],Table38[flux],0)</f>
        <v>0</v>
      </c>
      <c r="S986" s="1">
        <f>_xlfn.XLOOKUP(SUBSTITUTE(Table5[[#This Row],[rxn]],"RXN-","ENZLOAD-"),Table38[name],Table38[flux],0)</f>
        <v>0</v>
      </c>
      <c r="T986" s="1" t="b">
        <f>AND(Table5[[#This Row],[ENZLOAD flux in kapp-slack.gms]]=0,Table5[[#This Row],[flux in kapp-slack.gms]]&lt;&gt;0,NOT(Table5[[#This Row],[spont or unknown?]]))</f>
        <v>0</v>
      </c>
      <c r="U986" s="1" t="b">
        <f>OR(_xlfn.TEXTAFTER(Table5[[#This Row],[rxn]],"-",-1)="SPONT",_xlfn.TEXTAFTER(Table5[[#This Row],[rxn]],"-",-1)="UNKNOWN")</f>
        <v>0</v>
      </c>
      <c r="V986" s="1">
        <f>_xlfn.XLOOKUP(SUBSTITUTE(Table5[[#This Row],[rxn]],"RXN-","ENZLOAD-"),Table4[rxn],Table4[ub],0)</f>
        <v>0.24326297</v>
      </c>
      <c r="W986" s="1" t="b">
        <f>AND(Table5[[#This Row],[FVA ENZLOAD flux UB]]=0,Table5[[#This Row],[ENZ not made when it should be?]])</f>
        <v>0</v>
      </c>
    </row>
    <row r="987" spans="1:23" hidden="1">
      <c r="A987" s="1" t="s">
        <v>5465</v>
      </c>
      <c r="B987" s="1" t="str">
        <f>_xlfn.TEXTBEFORE(Table38[[#This Row],[all fluxes from kapp-slack]]," ",,,,"")</f>
        <v>ENZLOAD-PFK_c_FWD-rt0499</v>
      </c>
      <c r="C987" s="1">
        <f>_xlfn.NUMBERVALUE(IFERROR(_xlfn.TEXTAFTER(Table38[[#This Row],[all fluxes from kapp-slack]]," ",-1,,,""),""))</f>
        <v>5.3985789999999997E-8</v>
      </c>
      <c r="F987" s="1" t="s">
        <v>8165</v>
      </c>
      <c r="G987" s="1" t="str">
        <f>_xlfn.TEXTBEFORE(Table5[[#This Row],[rxn     kapp_old        kapp_slack_ub   kapp_slack_lb]]," ")</f>
        <v>RXN-GLCGSD_v_FWD-rt6375</v>
      </c>
      <c r="H98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98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987" s="1">
        <f>_xlfn.NUMBERVALUE(_xlfn.TEXTAFTER(Table5[[#This Row],[rxn     kapp_old        kapp_slack_ub   kapp_slack_lb]]," ",-1))</f>
        <v>0</v>
      </c>
      <c r="K987" s="1">
        <f>_xlfn.XLOOKUP(SUBSTITUTE(Table5[[#This Row],[rxn]],"RXN-","ENZLOAD-"),ENZLOAD[name],ENZLOAD[flux],0)</f>
        <v>4.9397731599999997E-8</v>
      </c>
      <c r="L987" s="1" t="str">
        <f>"'"&amp;Table5[[#This Row],[rxn]]&amp;"'"&amp;CHAR(9)&amp;IF(AND(Table5[[#This Row],[kapp_slack_ub]]&lt;&gt;0,Table5[[#This Row],[kapp_old]]&lt;$F$1),$F$1,Table5[[#This Row],[kapp_old]])</f>
        <v>'RXN-GLCGSD_v_FWD-rt6375'	27141.27779288</v>
      </c>
      <c r="M987" s="1">
        <f>_xlfn.XLOOKUP(Table5[[#This Row],[rxn]],Table3[name],Table3[flux],$F$1)</f>
        <v>27141.277792879999</v>
      </c>
      <c r="N987" s="1">
        <f>IFERROR(Table5[[#This Row],[min flux]]/Table5[[#This Row],[associated enzload]],"")</f>
        <v>549443808729.06317</v>
      </c>
      <c r="O987" s="1">
        <f>_xlfn.NUMBERVALUE(IF(Table5[[#This Row],[flux/enzload]]="","",ABS($N$1-Table5[[#This Row],[flux/enzload]])))</f>
        <v>850472508929.89001</v>
      </c>
      <c r="P987" s="1">
        <f>Table5[[#This Row],[kapp_old]]+IFERROR(((Table5[[#This Row],[kapp_slack_ub]]-Table5[[#This Row],[kapp_slack_lb]])/Table5[[#This Row],[associated enzload]]),0)</f>
        <v>27141.277792879999</v>
      </c>
      <c r="Q987" s="1" t="str">
        <f>"'"&amp;Table5[[#This Row],[rxn]]&amp;"'"&amp;CHAR(9)&amp;Table5[[#This Row],[kapp + (slack_ub - slack_lb)/enzload]]</f>
        <v>'RXN-GLCGSD_v_FWD-rt6375'	27141.27779288</v>
      </c>
      <c r="R987" s="1">
        <f>_xlfn.XLOOKUP(Table5[[#This Row],[rxn]],Table38[name],Table38[flux],0)</f>
        <v>0</v>
      </c>
      <c r="S987" s="1">
        <f>_xlfn.XLOOKUP(SUBSTITUTE(Table5[[#This Row],[rxn]],"RXN-","ENZLOAD-"),Table38[name],Table38[flux],0)</f>
        <v>0</v>
      </c>
      <c r="T987" s="1" t="b">
        <f>AND(Table5[[#This Row],[ENZLOAD flux in kapp-slack.gms]]=0,Table5[[#This Row],[flux in kapp-slack.gms]]&lt;&gt;0,NOT(Table5[[#This Row],[spont or unknown?]]))</f>
        <v>0</v>
      </c>
      <c r="U987" s="1" t="b">
        <f>OR(_xlfn.TEXTAFTER(Table5[[#This Row],[rxn]],"-",-1)="SPONT",_xlfn.TEXTAFTER(Table5[[#This Row],[rxn]],"-",-1)="UNKNOWN")</f>
        <v>0</v>
      </c>
      <c r="V987" s="1">
        <f>_xlfn.XLOOKUP(SUBSTITUTE(Table5[[#This Row],[rxn]],"RXN-","ENZLOAD-"),Table4[rxn],Table4[ub],0)</f>
        <v>0.62197488000000001</v>
      </c>
      <c r="W987" s="1" t="b">
        <f>AND(Table5[[#This Row],[FVA ENZLOAD flux UB]]=0,Table5[[#This Row],[ENZ not made when it should be?]])</f>
        <v>0</v>
      </c>
    </row>
    <row r="988" spans="1:23" hidden="1">
      <c r="A988" s="1" t="s">
        <v>5466</v>
      </c>
      <c r="B988" s="1" t="str">
        <f>_xlfn.TEXTBEFORE(Table38[[#This Row],[all fluxes from kapp-slack]]," ",,,,"")</f>
        <v>ENZLOAD-PGCD_c_FWD-rt1147</v>
      </c>
      <c r="C988" s="1">
        <f>_xlfn.NUMBERVALUE(IFERROR(_xlfn.TEXTAFTER(Table38[[#This Row],[all fluxes from kapp-slack]]," ",-1,,,""),""))</f>
        <v>5.6768139509999999E-6</v>
      </c>
      <c r="F988" s="1" t="s">
        <v>8168</v>
      </c>
      <c r="G988" s="1" t="str">
        <f>_xlfn.TEXTBEFORE(Table5[[#This Row],[rxn     kapp_old        kapp_slack_ub   kapp_slack_lb]]," ")</f>
        <v>RXN-GLCP_c_FWD-rt5888</v>
      </c>
      <c r="H98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98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988" s="1">
        <f>_xlfn.NUMBERVALUE(_xlfn.TEXTAFTER(Table5[[#This Row],[rxn     kapp_old        kapp_slack_ub   kapp_slack_lb]]," ",-1))</f>
        <v>0</v>
      </c>
      <c r="K988" s="1">
        <f>_xlfn.XLOOKUP(SUBSTITUTE(Table5[[#This Row],[rxn]],"RXN-","ENZLOAD-"),ENZLOAD[name],ENZLOAD[flux],0)</f>
        <v>6.0229254982999997E-7</v>
      </c>
      <c r="L988" s="1" t="str">
        <f>"'"&amp;Table5[[#This Row],[rxn]]&amp;"'"&amp;CHAR(9)&amp;IF(AND(Table5[[#This Row],[kapp_slack_ub]]&lt;&gt;0,Table5[[#This Row],[kapp_old]]&lt;$F$1),$F$1,Table5[[#This Row],[kapp_old]])</f>
        <v>'RXN-GLCP_c_FWD-rt5888'	27141.27779288</v>
      </c>
      <c r="M988" s="1">
        <f>_xlfn.XLOOKUP(Table5[[#This Row],[rxn]],Table3[name],Table3[flux],$F$1)</f>
        <v>27141.277792879999</v>
      </c>
      <c r="N988" s="1">
        <f>IFERROR(Table5[[#This Row],[min flux]]/Table5[[#This Row],[associated enzload]],"")</f>
        <v>45063279963.434311</v>
      </c>
      <c r="O988" s="1">
        <f>_xlfn.NUMBERVALUE(IF(Table5[[#This Row],[flux/enzload]]="","",ABS($N$1-Table5[[#This Row],[flux/enzload]])))</f>
        <v>1354853037695.52</v>
      </c>
      <c r="P988" s="1">
        <f>Table5[[#This Row],[kapp_old]]+IFERROR(((Table5[[#This Row],[kapp_slack_ub]]-Table5[[#This Row],[kapp_slack_lb]])/Table5[[#This Row],[associated enzload]]),0)</f>
        <v>27141.277792879999</v>
      </c>
      <c r="Q988" s="1" t="str">
        <f>"'"&amp;Table5[[#This Row],[rxn]]&amp;"'"&amp;CHAR(9)&amp;Table5[[#This Row],[kapp + (slack_ub - slack_lb)/enzload]]</f>
        <v>'RXN-GLCP_c_FWD-rt5888'	27141.27779288</v>
      </c>
      <c r="R988" s="1">
        <f>_xlfn.XLOOKUP(Table5[[#This Row],[rxn]],Table38[name],Table38[flux],0)</f>
        <v>0</v>
      </c>
      <c r="S988" s="1">
        <f>_xlfn.XLOOKUP(SUBSTITUTE(Table5[[#This Row],[rxn]],"RXN-","ENZLOAD-"),Table38[name],Table38[flux],0)</f>
        <v>0</v>
      </c>
      <c r="T988" s="1" t="b">
        <f>AND(Table5[[#This Row],[ENZLOAD flux in kapp-slack.gms]]=0,Table5[[#This Row],[flux in kapp-slack.gms]]&lt;&gt;0,NOT(Table5[[#This Row],[spont or unknown?]]))</f>
        <v>0</v>
      </c>
      <c r="U988" s="1" t="b">
        <f>OR(_xlfn.TEXTAFTER(Table5[[#This Row],[rxn]],"-",-1)="SPONT",_xlfn.TEXTAFTER(Table5[[#This Row],[rxn]],"-",-1)="UNKNOWN")</f>
        <v>0</v>
      </c>
      <c r="V988" s="1">
        <f>_xlfn.XLOOKUP(SUBSTITUTE(Table5[[#This Row],[rxn]],"RXN-","ENZLOAD-"),Table4[rxn],Table4[ub],0)</f>
        <v>0.43069695000000002</v>
      </c>
      <c r="W988" s="1" t="b">
        <f>AND(Table5[[#This Row],[FVA ENZLOAD flux UB]]=0,Table5[[#This Row],[ENZ not made when it should be?]])</f>
        <v>0</v>
      </c>
    </row>
    <row r="989" spans="1:23" hidden="1">
      <c r="A989" s="1" t="s">
        <v>5467</v>
      </c>
      <c r="B989" s="1" t="str">
        <f>_xlfn.TEXTBEFORE(Table38[[#This Row],[all fluxes from kapp-slack]]," ",,,,"")</f>
        <v>ENZLOAD-PGK_c_FWD-rt7353</v>
      </c>
      <c r="C989" s="1">
        <f>_xlfn.NUMBERVALUE(IFERROR(_xlfn.TEXTAFTER(Table38[[#This Row],[all fluxes from kapp-slack]]," ",-1,,,""),""))</f>
        <v>1.1652969022000001E-5</v>
      </c>
      <c r="F989" s="1" t="s">
        <v>8174</v>
      </c>
      <c r="G989" s="1" t="str">
        <f>_xlfn.TEXTBEFORE(Table5[[#This Row],[rxn     kapp_old        kapp_slack_ub   kapp_slack_lb]]," ")</f>
        <v>RXN-GLCt_c_e_FWD-rt2707</v>
      </c>
      <c r="H989" s="1">
        <f>_xlfn.NUMBERVALUE(_xlfn.TEXTBEFORE(TRIM(_xlfn.TEXTAFTER(_xlfn.TEXTBEFORE(Table5[[#This Row],[rxn     kapp_old        kapp_slack_ub   kapp_slack_lb]],Table5[[#This Row],[kapp_slack_lb]],-1),Table5[[#This Row],[rxn]]))," "))</f>
        <v>1207798.63506793</v>
      </c>
      <c r="I98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989" s="1">
        <f>_xlfn.NUMBERVALUE(_xlfn.TEXTAFTER(Table5[[#This Row],[rxn     kapp_old        kapp_slack_ub   kapp_slack_lb]]," ",-1))</f>
        <v>0</v>
      </c>
      <c r="K989" s="1">
        <f>_xlfn.XLOOKUP(SUBSTITUTE(Table5[[#This Row],[rxn]],"RXN-","ENZLOAD-"),ENZLOAD[name],ENZLOAD[flux],0)</f>
        <v>1.67749182287E-6</v>
      </c>
      <c r="L989" s="1" t="str">
        <f>"'"&amp;Table5[[#This Row],[rxn]]&amp;"'"&amp;CHAR(9)&amp;IF(AND(Table5[[#This Row],[kapp_slack_ub]]&lt;&gt;0,Table5[[#This Row],[kapp_old]]&lt;$F$1),$F$1,Table5[[#This Row],[kapp_old]])</f>
        <v>'RXN-GLCt_c_e_FWD-rt2707'	1207798.63506793</v>
      </c>
      <c r="M989" s="1">
        <f>_xlfn.XLOOKUP(Table5[[#This Row],[rxn]],Table3[name],Table3[flux],$F$1)</f>
        <v>27141.277792879999</v>
      </c>
      <c r="N989" s="1">
        <f>IFERROR(Table5[[#This Row],[min flux]]/Table5[[#This Row],[associated enzload]],"")</f>
        <v>16179678149.753553</v>
      </c>
      <c r="O989" s="1">
        <f>_xlfn.NUMBERVALUE(IF(Table5[[#This Row],[flux/enzload]]="","",ABS($N$1-Table5[[#This Row],[flux/enzload]])))</f>
        <v>1383736639509.2</v>
      </c>
      <c r="P989" s="1">
        <f>Table5[[#This Row],[kapp_old]]+IFERROR(((Table5[[#This Row],[kapp_slack_ub]]-Table5[[#This Row],[kapp_slack_lb]])/Table5[[#This Row],[associated enzload]]),0)</f>
        <v>1207798.63506793</v>
      </c>
      <c r="Q989" s="1" t="str">
        <f>"'"&amp;Table5[[#This Row],[rxn]]&amp;"'"&amp;CHAR(9)&amp;Table5[[#This Row],[kapp + (slack_ub - slack_lb)/enzload]]</f>
        <v>'RXN-GLCt_c_e_FWD-rt2707'	1207798.63506793</v>
      </c>
      <c r="R989" s="1">
        <f>_xlfn.XLOOKUP(Table5[[#This Row],[rxn]],Table38[name],Table38[flux],0)</f>
        <v>0</v>
      </c>
      <c r="S989" s="1">
        <f>_xlfn.XLOOKUP(SUBSTITUTE(Table5[[#This Row],[rxn]],"RXN-","ENZLOAD-"),Table38[name],Table38[flux],0)</f>
        <v>0</v>
      </c>
      <c r="T989" s="1" t="b">
        <f>AND(Table5[[#This Row],[ENZLOAD flux in kapp-slack.gms]]=0,Table5[[#This Row],[flux in kapp-slack.gms]]&lt;&gt;0,NOT(Table5[[#This Row],[spont or unknown?]]))</f>
        <v>0</v>
      </c>
      <c r="U989" s="1" t="b">
        <f>OR(_xlfn.TEXTAFTER(Table5[[#This Row],[rxn]],"-",-1)="SPONT",_xlfn.TEXTAFTER(Table5[[#This Row],[rxn]],"-",-1)="UNKNOWN")</f>
        <v>0</v>
      </c>
      <c r="V989" s="1">
        <f>_xlfn.XLOOKUP(SUBSTITUTE(Table5[[#This Row],[rxn]],"RXN-","ENZLOAD-"),Table4[rxn],Table4[ub],0)</f>
        <v>0.68228882000000002</v>
      </c>
      <c r="W989" s="1" t="b">
        <f>AND(Table5[[#This Row],[FVA ENZLOAD flux UB]]=0,Table5[[#This Row],[ENZ not made when it should be?]])</f>
        <v>0</v>
      </c>
    </row>
    <row r="990" spans="1:23" hidden="1">
      <c r="A990" s="1" t="s">
        <v>5468</v>
      </c>
      <c r="B990" s="1" t="str">
        <f>_xlfn.TEXTBEFORE(Table38[[#This Row],[all fluxes from kapp-slack]]," ",,,,"")</f>
        <v>ENZLOAD-PGL_c_FWD-rt6131</v>
      </c>
      <c r="C990" s="1">
        <f>_xlfn.NUMBERVALUE(IFERROR(_xlfn.TEXTAFTER(Table38[[#This Row],[all fluxes from kapp-slack]]," ",-1,,,""),""))</f>
        <v>5.589842353E-6</v>
      </c>
      <c r="F990" s="1" t="s">
        <v>8175</v>
      </c>
      <c r="G990" s="1" t="str">
        <f>_xlfn.TEXTBEFORE(Table5[[#This Row],[rxn     kapp_old        kapp_slack_ub   kapp_slack_lb]]," ")</f>
        <v>RXN-GLCt_c_e_FWD-rt2833</v>
      </c>
      <c r="H990" s="1">
        <f>_xlfn.NUMBERVALUE(_xlfn.TEXTBEFORE(TRIM(_xlfn.TEXTAFTER(_xlfn.TEXTBEFORE(Table5[[#This Row],[rxn     kapp_old        kapp_slack_ub   kapp_slack_lb]],Table5[[#This Row],[kapp_slack_lb]],-1),Table5[[#This Row],[rxn]]))," "))</f>
        <v>1207798.63506793</v>
      </c>
      <c r="I99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990" s="1">
        <f>_xlfn.NUMBERVALUE(_xlfn.TEXTAFTER(Table5[[#This Row],[rxn     kapp_old        kapp_slack_ub   kapp_slack_lb]]," ",-1))</f>
        <v>0</v>
      </c>
      <c r="K990" s="1">
        <f>_xlfn.XLOOKUP(SUBSTITUTE(Table5[[#This Row],[rxn]],"RXN-","ENZLOAD-"),ENZLOAD[name],ENZLOAD[flux],0)</f>
        <v>2.8509298659999999E-8</v>
      </c>
      <c r="L990" s="1" t="str">
        <f>"'"&amp;Table5[[#This Row],[rxn]]&amp;"'"&amp;CHAR(9)&amp;IF(AND(Table5[[#This Row],[kapp_slack_ub]]&lt;&gt;0,Table5[[#This Row],[kapp_old]]&lt;$F$1),$F$1,Table5[[#This Row],[kapp_old]])</f>
        <v>'RXN-GLCt_c_e_FWD-rt2833'	1207798.63506793</v>
      </c>
      <c r="M990" s="1">
        <f>_xlfn.XLOOKUP(Table5[[#This Row],[rxn]],Table3[name],Table3[flux],$F$1)</f>
        <v>27141.277792879999</v>
      </c>
      <c r="N990" s="1">
        <f>IFERROR(Table5[[#This Row],[min flux]]/Table5[[#This Row],[associated enzload]],"")</f>
        <v>952014923852.21655</v>
      </c>
      <c r="O990" s="1">
        <f>_xlfn.NUMBERVALUE(IF(Table5[[#This Row],[flux/enzload]]="","",ABS($N$1-Table5[[#This Row],[flux/enzload]])))</f>
        <v>447901393806.737</v>
      </c>
      <c r="P990" s="1">
        <f>Table5[[#This Row],[kapp_old]]+IFERROR(((Table5[[#This Row],[kapp_slack_ub]]-Table5[[#This Row],[kapp_slack_lb]])/Table5[[#This Row],[associated enzload]]),0)</f>
        <v>1207798.63506793</v>
      </c>
      <c r="Q990" s="1" t="str">
        <f>"'"&amp;Table5[[#This Row],[rxn]]&amp;"'"&amp;CHAR(9)&amp;Table5[[#This Row],[kapp + (slack_ub - slack_lb)/enzload]]</f>
        <v>'RXN-GLCt_c_e_FWD-rt2833'	1207798.63506793</v>
      </c>
      <c r="R990" s="1">
        <f>_xlfn.XLOOKUP(Table5[[#This Row],[rxn]],Table38[name],Table38[flux],0)</f>
        <v>0</v>
      </c>
      <c r="S990" s="1">
        <f>_xlfn.XLOOKUP(SUBSTITUTE(Table5[[#This Row],[rxn]],"RXN-","ENZLOAD-"),Table38[name],Table38[flux],0)</f>
        <v>0</v>
      </c>
      <c r="T990" s="1" t="b">
        <f>AND(Table5[[#This Row],[ENZLOAD flux in kapp-slack.gms]]=0,Table5[[#This Row],[flux in kapp-slack.gms]]&lt;&gt;0,NOT(Table5[[#This Row],[spont or unknown?]]))</f>
        <v>0</v>
      </c>
      <c r="U990" s="1" t="b">
        <f>OR(_xlfn.TEXTAFTER(Table5[[#This Row],[rxn]],"-",-1)="SPONT",_xlfn.TEXTAFTER(Table5[[#This Row],[rxn]],"-",-1)="UNKNOWN")</f>
        <v>0</v>
      </c>
      <c r="V990" s="1">
        <f>_xlfn.XLOOKUP(SUBSTITUTE(Table5[[#This Row],[rxn]],"RXN-","ENZLOAD-"),Table4[rxn],Table4[ub],0)</f>
        <v>0.68203391000000002</v>
      </c>
      <c r="W990" s="1" t="b">
        <f>AND(Table5[[#This Row],[FVA ENZLOAD flux UB]]=0,Table5[[#This Row],[ENZ not made when it should be?]])</f>
        <v>0</v>
      </c>
    </row>
    <row r="991" spans="1:23" hidden="1">
      <c r="A991" s="1" t="s">
        <v>5469</v>
      </c>
      <c r="B991" s="1" t="str">
        <f>_xlfn.TEXTBEFORE(Table38[[#This Row],[all fluxes from kapp-slack]]," ",,,,"")</f>
        <v>ENZLOAD-PGM_c_FWD-rt1542</v>
      </c>
      <c r="C991" s="1">
        <f>_xlfn.NUMBERVALUE(IFERROR(_xlfn.TEXTAFTER(Table38[[#This Row],[all fluxes from kapp-slack]]," ",-1,,,""),""))</f>
        <v>1.5540134056000001E-5</v>
      </c>
      <c r="F991" s="1" t="s">
        <v>8176</v>
      </c>
      <c r="G991" s="1" t="str">
        <f>_xlfn.TEXTBEFORE(Table5[[#This Row],[rxn     kapp_old        kapp_slack_ub   kapp_slack_lb]]," ")</f>
        <v>RXN-GLCt_c_e_FWD-rt3556</v>
      </c>
      <c r="H991" s="1">
        <f>_xlfn.NUMBERVALUE(_xlfn.TEXTBEFORE(TRIM(_xlfn.TEXTAFTER(_xlfn.TEXTBEFORE(Table5[[#This Row],[rxn     kapp_old        kapp_slack_ub   kapp_slack_lb]],Table5[[#This Row],[kapp_slack_lb]],-1),Table5[[#This Row],[rxn]]))," "))</f>
        <v>1207798.63506793</v>
      </c>
      <c r="I99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991" s="1">
        <f>_xlfn.NUMBERVALUE(_xlfn.TEXTAFTER(Table5[[#This Row],[rxn     kapp_old        kapp_slack_ub   kapp_slack_lb]]," ",-1))</f>
        <v>0</v>
      </c>
      <c r="K991" s="1">
        <f>_xlfn.XLOOKUP(SUBSTITUTE(Table5[[#This Row],[rxn]],"RXN-","ENZLOAD-"),ENZLOAD[name],ENZLOAD[flux],0)</f>
        <v>2.8398172548999997E-7</v>
      </c>
      <c r="L991" s="1" t="str">
        <f>"'"&amp;Table5[[#This Row],[rxn]]&amp;"'"&amp;CHAR(9)&amp;IF(AND(Table5[[#This Row],[kapp_slack_ub]]&lt;&gt;0,Table5[[#This Row],[kapp_old]]&lt;$F$1),$F$1,Table5[[#This Row],[kapp_old]])</f>
        <v>'RXN-GLCt_c_e_FWD-rt3556'	1207798.63506793</v>
      </c>
      <c r="M991" s="1">
        <f>_xlfn.XLOOKUP(Table5[[#This Row],[rxn]],Table3[name],Table3[flux],$F$1)</f>
        <v>27141.277792879999</v>
      </c>
      <c r="N991" s="1">
        <f>IFERROR(Table5[[#This Row],[min flux]]/Table5[[#This Row],[associated enzload]],"")</f>
        <v>95574029441.678787</v>
      </c>
      <c r="O991" s="1">
        <f>_xlfn.NUMBERVALUE(IF(Table5[[#This Row],[flux/enzload]]="","",ABS($N$1-Table5[[#This Row],[flux/enzload]])))</f>
        <v>1304342288217.27</v>
      </c>
      <c r="P991" s="1">
        <f>Table5[[#This Row],[kapp_old]]+IFERROR(((Table5[[#This Row],[kapp_slack_ub]]-Table5[[#This Row],[kapp_slack_lb]])/Table5[[#This Row],[associated enzload]]),0)</f>
        <v>1207798.63506793</v>
      </c>
      <c r="Q991" s="1" t="str">
        <f>"'"&amp;Table5[[#This Row],[rxn]]&amp;"'"&amp;CHAR(9)&amp;Table5[[#This Row],[kapp + (slack_ub - slack_lb)/enzload]]</f>
        <v>'RXN-GLCt_c_e_FWD-rt3556'	1207798.63506793</v>
      </c>
      <c r="R991" s="1">
        <f>_xlfn.XLOOKUP(Table5[[#This Row],[rxn]],Table38[name],Table38[flux],0)</f>
        <v>0</v>
      </c>
      <c r="S991" s="1">
        <f>_xlfn.XLOOKUP(SUBSTITUTE(Table5[[#This Row],[rxn]],"RXN-","ENZLOAD-"),Table38[name],Table38[flux],0)</f>
        <v>0</v>
      </c>
      <c r="T991" s="1" t="b">
        <f>AND(Table5[[#This Row],[ENZLOAD flux in kapp-slack.gms]]=0,Table5[[#This Row],[flux in kapp-slack.gms]]&lt;&gt;0,NOT(Table5[[#This Row],[spont or unknown?]]))</f>
        <v>0</v>
      </c>
      <c r="U991" s="1" t="b">
        <f>OR(_xlfn.TEXTAFTER(Table5[[#This Row],[rxn]],"-",-1)="SPONT",_xlfn.TEXTAFTER(Table5[[#This Row],[rxn]],"-",-1)="UNKNOWN")</f>
        <v>0</v>
      </c>
      <c r="V991" s="1">
        <f>_xlfn.XLOOKUP(SUBSTITUTE(Table5[[#This Row],[rxn]],"RXN-","ENZLOAD-"),Table4[rxn],Table4[ub],0)</f>
        <v>0.74731296000000003</v>
      </c>
      <c r="W991" s="1" t="b">
        <f>AND(Table5[[#This Row],[FVA ENZLOAD flux UB]]=0,Table5[[#This Row],[ENZ not made when it should be?]])</f>
        <v>0</v>
      </c>
    </row>
    <row r="992" spans="1:23" hidden="1">
      <c r="A992" s="1" t="s">
        <v>5470</v>
      </c>
      <c r="B992" s="1" t="str">
        <f>_xlfn.TEXTBEFORE(Table38[[#This Row],[all fluxes from kapp-slack]]," ",,,,"")</f>
        <v>ENZLOAD-PGMT_c_FWD-rt1591</v>
      </c>
      <c r="C992" s="1">
        <f>_xlfn.NUMBERVALUE(IFERROR(_xlfn.TEXTAFTER(Table38[[#This Row],[all fluxes from kapp-slack]]," ",-1,,,""),""))</f>
        <v>5.4431128260000002E-6</v>
      </c>
      <c r="F992" s="1" t="s">
        <v>8177</v>
      </c>
      <c r="G992" s="1" t="str">
        <f>_xlfn.TEXTBEFORE(Table5[[#This Row],[rxn     kapp_old        kapp_slack_ub   kapp_slack_lb]]," ")</f>
        <v>RXN-GLCt_c_e_FWD-rt4674</v>
      </c>
      <c r="H992" s="1">
        <f>_xlfn.NUMBERVALUE(_xlfn.TEXTBEFORE(TRIM(_xlfn.TEXTAFTER(_xlfn.TEXTBEFORE(Table5[[#This Row],[rxn     kapp_old        kapp_slack_ub   kapp_slack_lb]],Table5[[#This Row],[kapp_slack_lb]],-1),Table5[[#This Row],[rxn]]))," "))</f>
        <v>1207798.63506793</v>
      </c>
      <c r="I99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992" s="1">
        <f>_xlfn.NUMBERVALUE(_xlfn.TEXTAFTER(Table5[[#This Row],[rxn     kapp_old        kapp_slack_ub   kapp_slack_lb]]," ",-1))</f>
        <v>0</v>
      </c>
      <c r="K992" s="1">
        <f>_xlfn.XLOOKUP(SUBSTITUTE(Table5[[#This Row],[rxn]],"RXN-","ENZLOAD-"),ENZLOAD[name],ENZLOAD[flux],0)</f>
        <v>9.0446197689999896E-8</v>
      </c>
      <c r="L992" s="1" t="str">
        <f>"'"&amp;Table5[[#This Row],[rxn]]&amp;"'"&amp;CHAR(9)&amp;IF(AND(Table5[[#This Row],[kapp_slack_ub]]&lt;&gt;0,Table5[[#This Row],[kapp_old]]&lt;$F$1),$F$1,Table5[[#This Row],[kapp_old]])</f>
        <v>'RXN-GLCt_c_e_FWD-rt4674'	1207798.63506793</v>
      </c>
      <c r="M992" s="1">
        <f>_xlfn.XLOOKUP(Table5[[#This Row],[rxn]],Table3[name],Table3[flux],$F$1)</f>
        <v>27141.277792879999</v>
      </c>
      <c r="N992" s="1">
        <f>IFERROR(Table5[[#This Row],[min flux]]/Table5[[#This Row],[associated enzload]],"")</f>
        <v>300082020981.19653</v>
      </c>
      <c r="O992" s="1">
        <f>_xlfn.NUMBERVALUE(IF(Table5[[#This Row],[flux/enzload]]="","",ABS($N$1-Table5[[#This Row],[flux/enzload]])))</f>
        <v>1099834296677.76</v>
      </c>
      <c r="P992" s="1">
        <f>Table5[[#This Row],[kapp_old]]+IFERROR(((Table5[[#This Row],[kapp_slack_ub]]-Table5[[#This Row],[kapp_slack_lb]])/Table5[[#This Row],[associated enzload]]),0)</f>
        <v>1207798.63506793</v>
      </c>
      <c r="Q992" s="1" t="str">
        <f>"'"&amp;Table5[[#This Row],[rxn]]&amp;"'"&amp;CHAR(9)&amp;Table5[[#This Row],[kapp + (slack_ub - slack_lb)/enzload]]</f>
        <v>'RXN-GLCt_c_e_FWD-rt4674'	1207798.63506793</v>
      </c>
      <c r="R992" s="1">
        <f>_xlfn.XLOOKUP(Table5[[#This Row],[rxn]],Table38[name],Table38[flux],0)</f>
        <v>0</v>
      </c>
      <c r="S992" s="1">
        <f>_xlfn.XLOOKUP(SUBSTITUTE(Table5[[#This Row],[rxn]],"RXN-","ENZLOAD-"),Table38[name],Table38[flux],0)</f>
        <v>0</v>
      </c>
      <c r="T992" s="1" t="b">
        <f>AND(Table5[[#This Row],[ENZLOAD flux in kapp-slack.gms]]=0,Table5[[#This Row],[flux in kapp-slack.gms]]&lt;&gt;0,NOT(Table5[[#This Row],[spont or unknown?]]))</f>
        <v>0</v>
      </c>
      <c r="U992" s="1" t="b">
        <f>OR(_xlfn.TEXTAFTER(Table5[[#This Row],[rxn]],"-",-1)="SPONT",_xlfn.TEXTAFTER(Table5[[#This Row],[rxn]],"-",-1)="UNKNOWN")</f>
        <v>0</v>
      </c>
      <c r="V992" s="1">
        <f>_xlfn.XLOOKUP(SUBSTITUTE(Table5[[#This Row],[rxn]],"RXN-","ENZLOAD-"),Table4[rxn],Table4[ub],0)</f>
        <v>0.71048944000000003</v>
      </c>
      <c r="W992" s="1" t="b">
        <f>AND(Table5[[#This Row],[FVA ENZLOAD flux UB]]=0,Table5[[#This Row],[ENZ not made when it should be?]])</f>
        <v>0</v>
      </c>
    </row>
    <row r="993" spans="1:23" hidden="1">
      <c r="A993" s="1" t="s">
        <v>5471</v>
      </c>
      <c r="B993" s="1" t="str">
        <f>_xlfn.TEXTBEFORE(Table38[[#This Row],[all fluxes from kapp-slack]]," ",,,,"")</f>
        <v>ENZLOAD-PItps_e_FWD-rt1948</v>
      </c>
      <c r="C993" s="1">
        <f>_xlfn.NUMBERVALUE(IFERROR(_xlfn.TEXTAFTER(Table38[[#This Row],[all fluxes from kapp-slack]]," ",-1,,,""),""))</f>
        <v>4.0724044999999999E-8</v>
      </c>
      <c r="F993" s="1" t="s">
        <v>8178</v>
      </c>
      <c r="G993" s="1" t="str">
        <f>_xlfn.TEXTBEFORE(Table5[[#This Row],[rxn     kapp_old        kapp_slack_ub   kapp_slack_lb]]," ")</f>
        <v>RXN-GLCt_c_e_FWD-rt7817</v>
      </c>
      <c r="H993" s="1">
        <f>_xlfn.NUMBERVALUE(_xlfn.TEXTBEFORE(TRIM(_xlfn.TEXTAFTER(_xlfn.TEXTBEFORE(Table5[[#This Row],[rxn     kapp_old        kapp_slack_ub   kapp_slack_lb]],Table5[[#This Row],[kapp_slack_lb]],-1),Table5[[#This Row],[rxn]]))," "))</f>
        <v>1207798.63506793</v>
      </c>
      <c r="I99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993" s="1">
        <f>_xlfn.NUMBERVALUE(_xlfn.TEXTAFTER(Table5[[#This Row],[rxn     kapp_old        kapp_slack_ub   kapp_slack_lb]]," ",-1))</f>
        <v>0</v>
      </c>
      <c r="K993" s="1">
        <f>_xlfn.XLOOKUP(SUBSTITUTE(Table5[[#This Row],[rxn]],"RXN-","ENZLOAD-"),ENZLOAD[name],ENZLOAD[flux],0)</f>
        <v>2.5931769740000001E-8</v>
      </c>
      <c r="L993" s="1" t="str">
        <f>"'"&amp;Table5[[#This Row],[rxn]]&amp;"'"&amp;CHAR(9)&amp;IF(AND(Table5[[#This Row],[kapp_slack_ub]]&lt;&gt;0,Table5[[#This Row],[kapp_old]]&lt;$F$1),$F$1,Table5[[#This Row],[kapp_old]])</f>
        <v>'RXN-GLCt_c_e_FWD-rt7817'	1207798.63506793</v>
      </c>
      <c r="M993" s="1">
        <f>_xlfn.XLOOKUP(Table5[[#This Row],[rxn]],Table3[name],Table3[flux],$F$1)</f>
        <v>27141.277792879999</v>
      </c>
      <c r="N993" s="1">
        <f>IFERROR(Table5[[#This Row],[min flux]]/Table5[[#This Row],[associated enzload]],"")</f>
        <v>1046641940176.3513</v>
      </c>
      <c r="O993" s="1">
        <f>_xlfn.NUMBERVALUE(IF(Table5[[#This Row],[flux/enzload]]="","",ABS($N$1-Table5[[#This Row],[flux/enzload]])))</f>
        <v>353274377482.60199</v>
      </c>
      <c r="P993" s="1">
        <f>Table5[[#This Row],[kapp_old]]+IFERROR(((Table5[[#This Row],[kapp_slack_ub]]-Table5[[#This Row],[kapp_slack_lb]])/Table5[[#This Row],[associated enzload]]),0)</f>
        <v>1207798.63506793</v>
      </c>
      <c r="Q993" s="1" t="str">
        <f>"'"&amp;Table5[[#This Row],[rxn]]&amp;"'"&amp;CHAR(9)&amp;Table5[[#This Row],[kapp + (slack_ub - slack_lb)/enzload]]</f>
        <v>'RXN-GLCt_c_e_FWD-rt7817'	1207798.63506793</v>
      </c>
      <c r="R993" s="1">
        <f>_xlfn.XLOOKUP(Table5[[#This Row],[rxn]],Table38[name],Table38[flux],0)</f>
        <v>0</v>
      </c>
      <c r="S993" s="1">
        <f>_xlfn.XLOOKUP(SUBSTITUTE(Table5[[#This Row],[rxn]],"RXN-","ENZLOAD-"),Table38[name],Table38[flux],0)</f>
        <v>0</v>
      </c>
      <c r="T993" s="1" t="b">
        <f>AND(Table5[[#This Row],[ENZLOAD flux in kapp-slack.gms]]=0,Table5[[#This Row],[flux in kapp-slack.gms]]&lt;&gt;0,NOT(Table5[[#This Row],[spont or unknown?]]))</f>
        <v>0</v>
      </c>
      <c r="U993" s="1" t="b">
        <f>OR(_xlfn.TEXTAFTER(Table5[[#This Row],[rxn]],"-",-1)="SPONT",_xlfn.TEXTAFTER(Table5[[#This Row],[rxn]],"-",-1)="UNKNOWN")</f>
        <v>0</v>
      </c>
      <c r="V993" s="1">
        <f>_xlfn.XLOOKUP(SUBSTITUTE(Table5[[#This Row],[rxn]],"RXN-","ENZLOAD-"),Table4[rxn],Table4[ub],0)</f>
        <v>0.61478222000000005</v>
      </c>
      <c r="W993" s="1" t="b">
        <f>AND(Table5[[#This Row],[FVA ENZLOAD flux UB]]=0,Table5[[#This Row],[ENZ not made when it should be?]])</f>
        <v>0</v>
      </c>
    </row>
    <row r="994" spans="1:23" hidden="1">
      <c r="A994" s="1" t="s">
        <v>5472</v>
      </c>
      <c r="B994" s="1" t="str">
        <f>_xlfn.TEXTBEFORE(Table38[[#This Row],[all fluxes from kapp-slack]]," ",,,,"")</f>
        <v>ENZLOAD-PItps_m_FWD-rt7506</v>
      </c>
      <c r="C994" s="1">
        <f>_xlfn.NUMBERVALUE(IFERROR(_xlfn.TEXTAFTER(Table38[[#This Row],[all fluxes from kapp-slack]]," ",-1,,,""),""))</f>
        <v>1.359934376E-5</v>
      </c>
      <c r="F994" s="1" t="s">
        <v>8181</v>
      </c>
      <c r="G994" s="1" t="str">
        <f>_xlfn.TEXTBEFORE(Table5[[#This Row],[rxn     kapp_old        kapp_slack_ub   kapp_slack_lb]]," ")</f>
        <v>RXN-GLCt_c_v_FWD-rt7394</v>
      </c>
      <c r="H99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99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994" s="1">
        <f>_xlfn.NUMBERVALUE(_xlfn.TEXTAFTER(Table5[[#This Row],[rxn     kapp_old        kapp_slack_ub   kapp_slack_lb]]," ",-1))</f>
        <v>0</v>
      </c>
      <c r="K994" s="1">
        <f>_xlfn.XLOOKUP(SUBSTITUTE(Table5[[#This Row],[rxn]],"RXN-","ENZLOAD-"),ENZLOAD[name],ENZLOAD[flux],0)</f>
        <v>3.4482460900000001E-9</v>
      </c>
      <c r="L994" s="1" t="str">
        <f>"'"&amp;Table5[[#This Row],[rxn]]&amp;"'"&amp;CHAR(9)&amp;IF(AND(Table5[[#This Row],[kapp_slack_ub]]&lt;&gt;0,Table5[[#This Row],[kapp_old]]&lt;$F$1),$F$1,Table5[[#This Row],[kapp_old]])</f>
        <v>'RXN-GLCt_c_v_FWD-rt7394'	27141.27779288</v>
      </c>
      <c r="M994" s="1">
        <f>_xlfn.XLOOKUP(Table5[[#This Row],[rxn]],Table3[name],Table3[flux],$F$1)</f>
        <v>27141.277792879999</v>
      </c>
      <c r="N994" s="1">
        <f>IFERROR(Table5[[#This Row],[min flux]]/Table5[[#This Row],[associated enzload]],"")</f>
        <v>7871038517694.6572</v>
      </c>
      <c r="O994" s="1">
        <f>_xlfn.NUMBERVALUE(IF(Table5[[#This Row],[flux/enzload]]="","",ABS($N$1-Table5[[#This Row],[flux/enzload]])))</f>
        <v>6471122200035.7002</v>
      </c>
      <c r="P994" s="1">
        <f>Table5[[#This Row],[kapp_old]]+IFERROR(((Table5[[#This Row],[kapp_slack_ub]]-Table5[[#This Row],[kapp_slack_lb]])/Table5[[#This Row],[associated enzload]]),0)</f>
        <v>27141.277792879999</v>
      </c>
      <c r="Q994" s="1" t="str">
        <f>"'"&amp;Table5[[#This Row],[rxn]]&amp;"'"&amp;CHAR(9)&amp;Table5[[#This Row],[kapp + (slack_ub - slack_lb)/enzload]]</f>
        <v>'RXN-GLCt_c_v_FWD-rt7394'	27141.27779288</v>
      </c>
      <c r="R994" s="1">
        <f>_xlfn.XLOOKUP(Table5[[#This Row],[rxn]],Table38[name],Table38[flux],0)</f>
        <v>0</v>
      </c>
      <c r="S994" s="1">
        <f>_xlfn.XLOOKUP(SUBSTITUTE(Table5[[#This Row],[rxn]],"RXN-","ENZLOAD-"),Table38[name],Table38[flux],0)</f>
        <v>0</v>
      </c>
      <c r="T994" s="1" t="b">
        <f>AND(Table5[[#This Row],[ENZLOAD flux in kapp-slack.gms]]=0,Table5[[#This Row],[flux in kapp-slack.gms]]&lt;&gt;0,NOT(Table5[[#This Row],[spont or unknown?]]))</f>
        <v>0</v>
      </c>
      <c r="U994" s="1" t="b">
        <f>OR(_xlfn.TEXTAFTER(Table5[[#This Row],[rxn]],"-",-1)="SPONT",_xlfn.TEXTAFTER(Table5[[#This Row],[rxn]],"-",-1)="UNKNOWN")</f>
        <v>0</v>
      </c>
      <c r="V994" s="1">
        <f>_xlfn.XLOOKUP(SUBSTITUTE(Table5[[#This Row],[rxn]],"RXN-","ENZLOAD-"),Table4[rxn],Table4[ub],0)</f>
        <v>0.89843983999999999</v>
      </c>
      <c r="W994" s="1" t="b">
        <f>AND(Table5[[#This Row],[FVA ENZLOAD flux UB]]=0,Table5[[#This Row],[ENZ not made when it should be?]])</f>
        <v>0</v>
      </c>
    </row>
    <row r="995" spans="1:23" hidden="1">
      <c r="A995" s="1" t="s">
        <v>5473</v>
      </c>
      <c r="B995" s="1" t="str">
        <f>_xlfn.TEXTBEFORE(Table38[[#This Row],[all fluxes from kapp-slack]]," ",,,,"")</f>
        <v>ENZLOAD-PMANM_c_REV-rt0873</v>
      </c>
      <c r="C995" s="1">
        <f>_xlfn.NUMBERVALUE(IFERROR(_xlfn.TEXTAFTER(Table38[[#This Row],[all fluxes from kapp-slack]]," ",-1,,,""),""))</f>
        <v>2.9375635909999998E-6</v>
      </c>
      <c r="F995" s="1" t="s">
        <v>8182</v>
      </c>
      <c r="G995" s="1" t="str">
        <f>_xlfn.TEXTBEFORE(Table5[[#This Row],[rxn     kapp_old        kapp_slack_ub   kapp_slack_lb]]," ")</f>
        <v>RXN-GLCt_c_v_REV-rt7394</v>
      </c>
      <c r="H99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99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995" s="1">
        <f>_xlfn.NUMBERVALUE(_xlfn.TEXTAFTER(Table5[[#This Row],[rxn     kapp_old        kapp_slack_ub   kapp_slack_lb]]," ",-1))</f>
        <v>0</v>
      </c>
      <c r="K995" s="1">
        <f>_xlfn.XLOOKUP(SUBSTITUTE(Table5[[#This Row],[rxn]],"RXN-","ENZLOAD-"),ENZLOAD[name],ENZLOAD[flux],0)</f>
        <v>3.4482460900000001E-9</v>
      </c>
      <c r="L995" s="1" t="str">
        <f>"'"&amp;Table5[[#This Row],[rxn]]&amp;"'"&amp;CHAR(9)&amp;IF(AND(Table5[[#This Row],[kapp_slack_ub]]&lt;&gt;0,Table5[[#This Row],[kapp_old]]&lt;$F$1),$F$1,Table5[[#This Row],[kapp_old]])</f>
        <v>'RXN-GLCt_c_v_REV-rt7394'	27141.27779288</v>
      </c>
      <c r="M995" s="1">
        <f>_xlfn.XLOOKUP(Table5[[#This Row],[rxn]],Table3[name],Table3[flux],$F$1)</f>
        <v>27141.277792879999</v>
      </c>
      <c r="N995" s="1">
        <f>IFERROR(Table5[[#This Row],[min flux]]/Table5[[#This Row],[associated enzload]],"")</f>
        <v>7871038517694.6572</v>
      </c>
      <c r="O995" s="1">
        <f>_xlfn.NUMBERVALUE(IF(Table5[[#This Row],[flux/enzload]]="","",ABS($N$1-Table5[[#This Row],[flux/enzload]])))</f>
        <v>6471122200035.7002</v>
      </c>
      <c r="P995" s="1">
        <f>Table5[[#This Row],[kapp_old]]+IFERROR(((Table5[[#This Row],[kapp_slack_ub]]-Table5[[#This Row],[kapp_slack_lb]])/Table5[[#This Row],[associated enzload]]),0)</f>
        <v>27141.277792879999</v>
      </c>
      <c r="Q995" s="1" t="str">
        <f>"'"&amp;Table5[[#This Row],[rxn]]&amp;"'"&amp;CHAR(9)&amp;Table5[[#This Row],[kapp + (slack_ub - slack_lb)/enzload]]</f>
        <v>'RXN-GLCt_c_v_REV-rt7394'	27141.27779288</v>
      </c>
      <c r="R995" s="1">
        <f>_xlfn.XLOOKUP(Table5[[#This Row],[rxn]],Table38[name],Table38[flux],0)</f>
        <v>0</v>
      </c>
      <c r="S995" s="1">
        <f>_xlfn.XLOOKUP(SUBSTITUTE(Table5[[#This Row],[rxn]],"RXN-","ENZLOAD-"),Table38[name],Table38[flux],0)</f>
        <v>0</v>
      </c>
      <c r="T995" s="1" t="b">
        <f>AND(Table5[[#This Row],[ENZLOAD flux in kapp-slack.gms]]=0,Table5[[#This Row],[flux in kapp-slack.gms]]&lt;&gt;0,NOT(Table5[[#This Row],[spont or unknown?]]))</f>
        <v>0</v>
      </c>
      <c r="U995" s="1" t="b">
        <f>OR(_xlfn.TEXTAFTER(Table5[[#This Row],[rxn]],"-",-1)="SPONT",_xlfn.TEXTAFTER(Table5[[#This Row],[rxn]],"-",-1)="UNKNOWN")</f>
        <v>0</v>
      </c>
      <c r="V995" s="1">
        <f>_xlfn.XLOOKUP(SUBSTITUTE(Table5[[#This Row],[rxn]],"RXN-","ENZLOAD-"),Table4[rxn],Table4[ub],0)</f>
        <v>0.89843983999999999</v>
      </c>
      <c r="W995" s="1" t="b">
        <f>AND(Table5[[#This Row],[FVA ENZLOAD flux UB]]=0,Table5[[#This Row],[ENZ not made when it should be?]])</f>
        <v>0</v>
      </c>
    </row>
    <row r="996" spans="1:23" hidden="1">
      <c r="A996" s="1" t="s">
        <v>5474</v>
      </c>
      <c r="B996" s="1" t="str">
        <f>_xlfn.TEXTBEFORE(Table38[[#This Row],[all fluxes from kapp-slack]]," ",,,,"")</f>
        <v>ENZLOAD-PMEMT_rm_FWD-rt4380</v>
      </c>
      <c r="C996" s="1">
        <f>_xlfn.NUMBERVALUE(IFERROR(_xlfn.TEXTAFTER(Table38[[#This Row],[all fluxes from kapp-slack]]," ",-1,,,""),""))</f>
        <v>2.2624013099999999E-7</v>
      </c>
      <c r="F996" s="1" t="s">
        <v>8188</v>
      </c>
      <c r="G996" s="1" t="str">
        <f>_xlfn.TEXTBEFORE(Table5[[#This Row],[rxn     kapp_old        kapp_slack_ub   kapp_slack_lb]]," ")</f>
        <v>RXN-GLNtpa_v_FWD-rt7819</v>
      </c>
      <c r="H99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99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996" s="1">
        <f>_xlfn.NUMBERVALUE(_xlfn.TEXTAFTER(Table5[[#This Row],[rxn     kapp_old        kapp_slack_ub   kapp_slack_lb]]," ",-1))</f>
        <v>0</v>
      </c>
      <c r="K996" s="1">
        <f>_xlfn.XLOOKUP(SUBSTITUTE(Table5[[#This Row],[rxn]],"RXN-","ENZLOAD-"),ENZLOAD[name],ENZLOAD[flux],0)</f>
        <v>1.358705676E-8</v>
      </c>
      <c r="L996" s="1" t="str">
        <f>"'"&amp;Table5[[#This Row],[rxn]]&amp;"'"&amp;CHAR(9)&amp;IF(AND(Table5[[#This Row],[kapp_slack_ub]]&lt;&gt;0,Table5[[#This Row],[kapp_old]]&lt;$F$1),$F$1,Table5[[#This Row],[kapp_old]])</f>
        <v>'RXN-GLNtpa_v_FWD-rt7819'	27141.27779288</v>
      </c>
      <c r="M996" s="1">
        <f>_xlfn.XLOOKUP(Table5[[#This Row],[rxn]],Table3[name],Table3[flux],$F$1)</f>
        <v>27141.277792879999</v>
      </c>
      <c r="N996" s="1">
        <f>IFERROR(Table5[[#This Row],[min flux]]/Table5[[#This Row],[associated enzload]],"")</f>
        <v>1997583308313.1978</v>
      </c>
      <c r="O996" s="1">
        <f>_xlfn.NUMBERVALUE(IF(Table5[[#This Row],[flux/enzload]]="","",ABS($N$1-Table5[[#This Row],[flux/enzload]])))</f>
        <v>597666990654.24402</v>
      </c>
      <c r="P996" s="1">
        <f>Table5[[#This Row],[kapp_old]]+IFERROR(((Table5[[#This Row],[kapp_slack_ub]]-Table5[[#This Row],[kapp_slack_lb]])/Table5[[#This Row],[associated enzload]]),0)</f>
        <v>27141.277792879999</v>
      </c>
      <c r="Q996" s="1" t="str">
        <f>"'"&amp;Table5[[#This Row],[rxn]]&amp;"'"&amp;CHAR(9)&amp;Table5[[#This Row],[kapp + (slack_ub - slack_lb)/enzload]]</f>
        <v>'RXN-GLNtpa_v_FWD-rt7819'	27141.27779288</v>
      </c>
      <c r="R996" s="1">
        <f>_xlfn.XLOOKUP(Table5[[#This Row],[rxn]],Table38[name],Table38[flux],0)</f>
        <v>0</v>
      </c>
      <c r="S996" s="1">
        <f>_xlfn.XLOOKUP(SUBSTITUTE(Table5[[#This Row],[rxn]],"RXN-","ENZLOAD-"),Table38[name],Table38[flux],0)</f>
        <v>0</v>
      </c>
      <c r="T996" s="1" t="b">
        <f>AND(Table5[[#This Row],[ENZLOAD flux in kapp-slack.gms]]=0,Table5[[#This Row],[flux in kapp-slack.gms]]&lt;&gt;0,NOT(Table5[[#This Row],[spont or unknown?]]))</f>
        <v>0</v>
      </c>
      <c r="U996" s="1" t="b">
        <f>OR(_xlfn.TEXTAFTER(Table5[[#This Row],[rxn]],"-",-1)="SPONT",_xlfn.TEXTAFTER(Table5[[#This Row],[rxn]],"-",-1)="UNKNOWN")</f>
        <v>0</v>
      </c>
      <c r="V996" s="1">
        <f>_xlfn.XLOOKUP(SUBSTITUTE(Table5[[#This Row],[rxn]],"RXN-","ENZLOAD-"),Table4[rxn],Table4[ub],0)</f>
        <v>0.54338997</v>
      </c>
      <c r="W996" s="1" t="b">
        <f>AND(Table5[[#This Row],[FVA ENZLOAD flux UB]]=0,Table5[[#This Row],[ENZ not made when it should be?]])</f>
        <v>0</v>
      </c>
    </row>
    <row r="997" spans="1:23" hidden="1">
      <c r="A997" s="1" t="s">
        <v>5475</v>
      </c>
      <c r="B997" s="1" t="str">
        <f>_xlfn.TEXTBEFORE(Table38[[#This Row],[all fluxes from kapp-slack]]," ",,,,"")</f>
        <v>ENZLOAD-PMEVK_c_FWD-rt0334</v>
      </c>
      <c r="C997" s="1">
        <f>_xlfn.NUMBERVALUE(IFERROR(_xlfn.TEXTAFTER(Table38[[#This Row],[all fluxes from kapp-slack]]," ",-1,,,""),""))</f>
        <v>2.0473205000000001E-7</v>
      </c>
      <c r="F997" s="1" t="s">
        <v>8189</v>
      </c>
      <c r="G997" s="1" t="str">
        <f>_xlfn.TEXTBEFORE(Table5[[#This Row],[rxn     kapp_old        kapp_slack_ub   kapp_slack_lb]]," ")</f>
        <v>RXN-GLNtps_v_FWD-rt4375</v>
      </c>
      <c r="H99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99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997" s="1">
        <f>_xlfn.NUMBERVALUE(_xlfn.TEXTAFTER(Table5[[#This Row],[rxn     kapp_old        kapp_slack_ub   kapp_slack_lb]]," ",-1))</f>
        <v>0</v>
      </c>
      <c r="K997" s="1">
        <f>_xlfn.XLOOKUP(SUBSTITUTE(Table5[[#This Row],[rxn]],"RXN-","ENZLOAD-"),ENZLOAD[name],ENZLOAD[flux],0)</f>
        <v>7.7154419170000004E-8</v>
      </c>
      <c r="L997" s="1" t="str">
        <f>"'"&amp;Table5[[#This Row],[rxn]]&amp;"'"&amp;CHAR(9)&amp;IF(AND(Table5[[#This Row],[kapp_slack_ub]]&lt;&gt;0,Table5[[#This Row],[kapp_old]]&lt;$F$1),$F$1,Table5[[#This Row],[kapp_old]])</f>
        <v>'RXN-GLNtps_v_FWD-rt4375'	27141.27779288</v>
      </c>
      <c r="M997" s="1">
        <f>_xlfn.XLOOKUP(Table5[[#This Row],[rxn]],Table3[name],Table3[flux],$F$1)</f>
        <v>27141.277792879999</v>
      </c>
      <c r="N997" s="1">
        <f>IFERROR(Table5[[#This Row],[min flux]]/Table5[[#This Row],[associated enzload]],"")</f>
        <v>351778654869.75708</v>
      </c>
      <c r="O997" s="1">
        <f>_xlfn.NUMBERVALUE(IF(Table5[[#This Row],[flux/enzload]]="","",ABS($N$1-Table5[[#This Row],[flux/enzload]])))</f>
        <v>1048137662789.2</v>
      </c>
      <c r="P997" s="1">
        <f>Table5[[#This Row],[kapp_old]]+IFERROR(((Table5[[#This Row],[kapp_slack_ub]]-Table5[[#This Row],[kapp_slack_lb]])/Table5[[#This Row],[associated enzload]]),0)</f>
        <v>27141.277792879999</v>
      </c>
      <c r="Q997" s="1" t="str">
        <f>"'"&amp;Table5[[#This Row],[rxn]]&amp;"'"&amp;CHAR(9)&amp;Table5[[#This Row],[kapp + (slack_ub - slack_lb)/enzload]]</f>
        <v>'RXN-GLNtps_v_FWD-rt4375'	27141.27779288</v>
      </c>
      <c r="R997" s="1">
        <f>_xlfn.XLOOKUP(Table5[[#This Row],[rxn]],Table38[name],Table38[flux],0)</f>
        <v>0</v>
      </c>
      <c r="S997" s="1">
        <f>_xlfn.XLOOKUP(SUBSTITUTE(Table5[[#This Row],[rxn]],"RXN-","ENZLOAD-"),Table38[name],Table38[flux],0)</f>
        <v>0</v>
      </c>
      <c r="T997" s="1" t="b">
        <f>AND(Table5[[#This Row],[ENZLOAD flux in kapp-slack.gms]]=0,Table5[[#This Row],[flux in kapp-slack.gms]]&lt;&gt;0,NOT(Table5[[#This Row],[spont or unknown?]]))</f>
        <v>0</v>
      </c>
      <c r="U997" s="1" t="b">
        <f>OR(_xlfn.TEXTAFTER(Table5[[#This Row],[rxn]],"-",-1)="SPONT",_xlfn.TEXTAFTER(Table5[[#This Row],[rxn]],"-",-1)="UNKNOWN")</f>
        <v>0</v>
      </c>
      <c r="V997" s="1">
        <f>_xlfn.XLOOKUP(SUBSTITUTE(Table5[[#This Row],[rxn]],"RXN-","ENZLOAD-"),Table4[rxn],Table4[ub],0)</f>
        <v>0.50256422000000001</v>
      </c>
      <c r="W997" s="1" t="b">
        <f>AND(Table5[[#This Row],[FVA ENZLOAD flux UB]]=0,Table5[[#This Row],[ENZ not made when it should be?]])</f>
        <v>0</v>
      </c>
    </row>
    <row r="998" spans="1:23" hidden="1">
      <c r="A998" s="1" t="s">
        <v>5476</v>
      </c>
      <c r="B998" s="1" t="str">
        <f>_xlfn.TEXTBEFORE(Table38[[#This Row],[all fluxes from kapp-slack]]," ",,,,"")</f>
        <v>ENZLOAD-PNTOtps_e_FWD-rt3985</v>
      </c>
      <c r="C998" s="1">
        <f>_xlfn.NUMBERVALUE(IFERROR(_xlfn.TEXTAFTER(Table38[[#This Row],[all fluxes from kapp-slack]]," ",-1,,,""),""))</f>
        <v>5.4195500000000002E-10</v>
      </c>
      <c r="F998" s="1" t="s">
        <v>8192</v>
      </c>
      <c r="G998" s="1" t="str">
        <f>_xlfn.TEXTBEFORE(Table5[[#This Row],[rxn     kapp_old        kapp_slack_ub   kapp_slack_lb]]," ")</f>
        <v>RXN-GLUCYS_c_FWD-rt3639</v>
      </c>
      <c r="H99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99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998" s="1">
        <f>_xlfn.NUMBERVALUE(_xlfn.TEXTAFTER(Table5[[#This Row],[rxn     kapp_old        kapp_slack_ub   kapp_slack_lb]]," ",-1))</f>
        <v>0</v>
      </c>
      <c r="K998" s="1">
        <f>_xlfn.XLOOKUP(SUBSTITUTE(Table5[[#This Row],[rxn]],"RXN-","ENZLOAD-"),ENZLOAD[name],ENZLOAD[flux],0)</f>
        <v>2.8420036532999998E-7</v>
      </c>
      <c r="L998" s="1" t="str">
        <f>"'"&amp;Table5[[#This Row],[rxn]]&amp;"'"&amp;CHAR(9)&amp;IF(AND(Table5[[#This Row],[kapp_slack_ub]]&lt;&gt;0,Table5[[#This Row],[kapp_old]]&lt;$F$1),$F$1,Table5[[#This Row],[kapp_old]])</f>
        <v>'RXN-GLUCYS_c_FWD-rt3639'	27141.27779288</v>
      </c>
      <c r="M998" s="1">
        <f>_xlfn.XLOOKUP(Table5[[#This Row],[rxn]],Table3[name],Table3[flux],$F$1)</f>
        <v>27141.277792879999</v>
      </c>
      <c r="N998" s="1">
        <f>IFERROR(Table5[[#This Row],[min flux]]/Table5[[#This Row],[associated enzload]],"")</f>
        <v>95500502827.872284</v>
      </c>
      <c r="O998" s="1">
        <f>_xlfn.NUMBERVALUE(IF(Table5[[#This Row],[flux/enzload]]="","",ABS($N$1-Table5[[#This Row],[flux/enzload]])))</f>
        <v>1304415814831.0801</v>
      </c>
      <c r="P998" s="1">
        <f>Table5[[#This Row],[kapp_old]]+IFERROR(((Table5[[#This Row],[kapp_slack_ub]]-Table5[[#This Row],[kapp_slack_lb]])/Table5[[#This Row],[associated enzload]]),0)</f>
        <v>27141.277792879999</v>
      </c>
      <c r="Q998" s="1" t="str">
        <f>"'"&amp;Table5[[#This Row],[rxn]]&amp;"'"&amp;CHAR(9)&amp;Table5[[#This Row],[kapp + (slack_ub - slack_lb)/enzload]]</f>
        <v>'RXN-GLUCYS_c_FWD-rt3639'	27141.27779288</v>
      </c>
      <c r="R998" s="1">
        <f>_xlfn.XLOOKUP(Table5[[#This Row],[rxn]],Table38[name],Table38[flux],0)</f>
        <v>0</v>
      </c>
      <c r="S998" s="1">
        <f>_xlfn.XLOOKUP(SUBSTITUTE(Table5[[#This Row],[rxn]],"RXN-","ENZLOAD-"),Table38[name],Table38[flux],0)</f>
        <v>0</v>
      </c>
      <c r="T998" s="1" t="b">
        <f>AND(Table5[[#This Row],[ENZLOAD flux in kapp-slack.gms]]=0,Table5[[#This Row],[flux in kapp-slack.gms]]&lt;&gt;0,NOT(Table5[[#This Row],[spont or unknown?]]))</f>
        <v>0</v>
      </c>
      <c r="U998" s="1" t="b">
        <f>OR(_xlfn.TEXTAFTER(Table5[[#This Row],[rxn]],"-",-1)="SPONT",_xlfn.TEXTAFTER(Table5[[#This Row],[rxn]],"-",-1)="UNKNOWN")</f>
        <v>0</v>
      </c>
      <c r="V998" s="1">
        <f>_xlfn.XLOOKUP(SUBSTITUTE(Table5[[#This Row],[rxn]],"RXN-","ENZLOAD-"),Table4[rxn],Table4[ub],0)</f>
        <v>0.49203179000000002</v>
      </c>
      <c r="W998" s="1" t="b">
        <f>AND(Table5[[#This Row],[FVA ENZLOAD flux UB]]=0,Table5[[#This Row],[ENZ not made when it should be?]])</f>
        <v>0</v>
      </c>
    </row>
    <row r="999" spans="1:23" hidden="1">
      <c r="A999" s="1" t="s">
        <v>5477</v>
      </c>
      <c r="B999" s="1" t="str">
        <f>_xlfn.TEXTBEFORE(Table38[[#This Row],[all fluxes from kapp-slack]]," ",,,,"")</f>
        <v>ENZLOAD-PPA_c_FWD-rt7511</v>
      </c>
      <c r="C999" s="1">
        <f>_xlfn.NUMBERVALUE(IFERROR(_xlfn.TEXTAFTER(Table38[[#This Row],[all fluxes from kapp-slack]]," ",-1,,,""),""))</f>
        <v>2.0737374337000001E-5</v>
      </c>
      <c r="F999" s="1" t="s">
        <v>8195</v>
      </c>
      <c r="G999" s="1" t="str">
        <f>_xlfn.TEXTBEFORE(Table5[[#This Row],[rxn     kapp_old        kapp_slack_ub   kapp_slack_lb]]," ")</f>
        <v>RXN-GLUDC_c_FWD-rt1067</v>
      </c>
      <c r="H999" s="1">
        <f>_xlfn.NUMBERVALUE(_xlfn.TEXTBEFORE(TRIM(_xlfn.TEXTAFTER(_xlfn.TEXTBEFORE(Table5[[#This Row],[rxn     kapp_old        kapp_slack_ub   kapp_slack_lb]],Table5[[#This Row],[kapp_slack_lb]],-1),Table5[[#This Row],[rxn]]))," "))</f>
        <v>1868012.1174792999</v>
      </c>
      <c r="I99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999" s="1">
        <f>_xlfn.NUMBERVALUE(_xlfn.TEXTAFTER(Table5[[#This Row],[rxn     kapp_old        kapp_slack_ub   kapp_slack_lb]]," ",-1))</f>
        <v>0</v>
      </c>
      <c r="K999" s="1">
        <f>_xlfn.XLOOKUP(SUBSTITUTE(Table5[[#This Row],[rxn]],"RXN-","ENZLOAD-"),ENZLOAD[name],ENZLOAD[flux],0)</f>
        <v>1.247164358E-8</v>
      </c>
      <c r="L999" s="1" t="str">
        <f>"'"&amp;Table5[[#This Row],[rxn]]&amp;"'"&amp;CHAR(9)&amp;IF(AND(Table5[[#This Row],[kapp_slack_ub]]&lt;&gt;0,Table5[[#This Row],[kapp_old]]&lt;$F$1),$F$1,Table5[[#This Row],[kapp_old]])</f>
        <v>'RXN-GLUDC_c_FWD-rt1067'	1868012.1174793</v>
      </c>
      <c r="M999" s="1">
        <f>_xlfn.XLOOKUP(Table5[[#This Row],[rxn]],Table3[name],Table3[flux],$F$1)</f>
        <v>27141.277792879999</v>
      </c>
      <c r="N999" s="1">
        <f>IFERROR(Table5[[#This Row],[min flux]]/Table5[[#This Row],[associated enzload]],"")</f>
        <v>2176239051315.1594</v>
      </c>
      <c r="O999" s="1">
        <f>_xlfn.NUMBERVALUE(IF(Table5[[#This Row],[flux/enzload]]="","",ABS($N$1-Table5[[#This Row],[flux/enzload]])))</f>
        <v>776322733656.20605</v>
      </c>
      <c r="P999" s="1">
        <f>Table5[[#This Row],[kapp_old]]+IFERROR(((Table5[[#This Row],[kapp_slack_ub]]-Table5[[#This Row],[kapp_slack_lb]])/Table5[[#This Row],[associated enzload]]),0)</f>
        <v>1868012.1174792999</v>
      </c>
      <c r="Q999" s="1" t="str">
        <f>"'"&amp;Table5[[#This Row],[rxn]]&amp;"'"&amp;CHAR(9)&amp;Table5[[#This Row],[kapp + (slack_ub - slack_lb)/enzload]]</f>
        <v>'RXN-GLUDC_c_FWD-rt1067'	1868012.1174793</v>
      </c>
      <c r="R999" s="1">
        <f>_xlfn.XLOOKUP(Table5[[#This Row],[rxn]],Table38[name],Table38[flux],0)</f>
        <v>0</v>
      </c>
      <c r="S999" s="1">
        <f>_xlfn.XLOOKUP(SUBSTITUTE(Table5[[#This Row],[rxn]],"RXN-","ENZLOAD-"),Table38[name],Table38[flux],0)</f>
        <v>0</v>
      </c>
      <c r="T999" s="1" t="b">
        <f>AND(Table5[[#This Row],[ENZLOAD flux in kapp-slack.gms]]=0,Table5[[#This Row],[flux in kapp-slack.gms]]&lt;&gt;0,NOT(Table5[[#This Row],[spont or unknown?]]))</f>
        <v>0</v>
      </c>
      <c r="U999" s="1" t="b">
        <f>OR(_xlfn.TEXTAFTER(Table5[[#This Row],[rxn]],"-",-1)="SPONT",_xlfn.TEXTAFTER(Table5[[#This Row],[rxn]],"-",-1)="UNKNOWN")</f>
        <v>0</v>
      </c>
      <c r="V999" s="1">
        <f>_xlfn.XLOOKUP(SUBSTITUTE(Table5[[#This Row],[rxn]],"RXN-","ENZLOAD-"),Table4[rxn],Table4[ub],0)</f>
        <v>0.67530433999999995</v>
      </c>
      <c r="W999" s="1" t="b">
        <f>AND(Table5[[#This Row],[FVA ENZLOAD flux UB]]=0,Table5[[#This Row],[ENZ not made when it should be?]])</f>
        <v>0</v>
      </c>
    </row>
    <row r="1000" spans="1:23" hidden="1">
      <c r="A1000" s="1" t="s">
        <v>5478</v>
      </c>
      <c r="B1000" s="1" t="str">
        <f>_xlfn.TEXTBEFORE(Table38[[#This Row],[all fluxes from kapp-slack]]," ",,,,"")</f>
        <v>ENZLOAD-PPCDC_c_FWD-rt0168</v>
      </c>
      <c r="C1000" s="1">
        <f>_xlfn.NUMBERVALUE(IFERROR(_xlfn.TEXTAFTER(Table38[[#This Row],[all fluxes from kapp-slack]]," ",-1,,,""),""))</f>
        <v>5.4958099999999999E-10</v>
      </c>
      <c r="F1000" s="1" t="s">
        <v>8196</v>
      </c>
      <c r="G1000" s="1" t="str">
        <f>_xlfn.TEXTBEFORE(Table5[[#This Row],[rxn     kapp_old        kapp_slack_ub   kapp_slack_lb]]," ")</f>
        <v>RXN-GLUDC_c_FWD-rt2354</v>
      </c>
      <c r="H1000" s="1">
        <f>_xlfn.NUMBERVALUE(_xlfn.TEXTBEFORE(TRIM(_xlfn.TEXTAFTER(_xlfn.TEXTBEFORE(Table5[[#This Row],[rxn     kapp_old        kapp_slack_ub   kapp_slack_lb]],Table5[[#This Row],[kapp_slack_lb]],-1),Table5[[#This Row],[rxn]]))," "))</f>
        <v>1868012.1174792999</v>
      </c>
      <c r="I100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000" s="1">
        <f>_xlfn.NUMBERVALUE(_xlfn.TEXTAFTER(Table5[[#This Row],[rxn     kapp_old        kapp_slack_ub   kapp_slack_lb]]," ",-1))</f>
        <v>0</v>
      </c>
      <c r="K1000" s="1">
        <f>_xlfn.XLOOKUP(SUBSTITUTE(Table5[[#This Row],[rxn]],"RXN-","ENZLOAD-"),ENZLOAD[name],ENZLOAD[flux],0)</f>
        <v>3.464263395E-8</v>
      </c>
      <c r="L1000" s="1" t="str">
        <f>"'"&amp;Table5[[#This Row],[rxn]]&amp;"'"&amp;CHAR(9)&amp;IF(AND(Table5[[#This Row],[kapp_slack_ub]]&lt;&gt;0,Table5[[#This Row],[kapp_old]]&lt;$F$1),$F$1,Table5[[#This Row],[kapp_old]])</f>
        <v>'RXN-GLUDC_c_FWD-rt2354'	1868012.1174793</v>
      </c>
      <c r="M1000" s="1">
        <f>_xlfn.XLOOKUP(Table5[[#This Row],[rxn]],Table3[name],Table3[flux],$F$1)</f>
        <v>27141.277792879999</v>
      </c>
      <c r="N1000" s="1">
        <f>IFERROR(Table5[[#This Row],[min flux]]/Table5[[#This Row],[associated enzload]],"")</f>
        <v>783464612767.41345</v>
      </c>
      <c r="O1000" s="1">
        <f>_xlfn.NUMBERVALUE(IF(Table5[[#This Row],[flux/enzload]]="","",ABS($N$1-Table5[[#This Row],[flux/enzload]])))</f>
        <v>616451704891.54004</v>
      </c>
      <c r="P1000" s="1">
        <f>Table5[[#This Row],[kapp_old]]+IFERROR(((Table5[[#This Row],[kapp_slack_ub]]-Table5[[#This Row],[kapp_slack_lb]])/Table5[[#This Row],[associated enzload]]),0)</f>
        <v>1868012.1174792999</v>
      </c>
      <c r="Q1000" s="1" t="str">
        <f>"'"&amp;Table5[[#This Row],[rxn]]&amp;"'"&amp;CHAR(9)&amp;Table5[[#This Row],[kapp + (slack_ub - slack_lb)/enzload]]</f>
        <v>'RXN-GLUDC_c_FWD-rt2354'	1868012.1174793</v>
      </c>
      <c r="R1000" s="1">
        <f>_xlfn.XLOOKUP(Table5[[#This Row],[rxn]],Table38[name],Table38[flux],0)</f>
        <v>0</v>
      </c>
      <c r="S1000" s="1">
        <f>_xlfn.XLOOKUP(SUBSTITUTE(Table5[[#This Row],[rxn]],"RXN-","ENZLOAD-"),Table38[name],Table38[flux],0)</f>
        <v>0</v>
      </c>
      <c r="T1000" s="1" t="b">
        <f>AND(Table5[[#This Row],[ENZLOAD flux in kapp-slack.gms]]=0,Table5[[#This Row],[flux in kapp-slack.gms]]&lt;&gt;0,NOT(Table5[[#This Row],[spont or unknown?]]))</f>
        <v>0</v>
      </c>
      <c r="U1000" s="1" t="b">
        <f>OR(_xlfn.TEXTAFTER(Table5[[#This Row],[rxn]],"-",-1)="SPONT",_xlfn.TEXTAFTER(Table5[[#This Row],[rxn]],"-",-1)="UNKNOWN")</f>
        <v>0</v>
      </c>
      <c r="V1000" s="1">
        <f>_xlfn.XLOOKUP(SUBSTITUTE(Table5[[#This Row],[rxn]],"RXN-","ENZLOAD-"),Table4[rxn],Table4[ub],0)</f>
        <v>0.68032782000000003</v>
      </c>
      <c r="W1000" s="1" t="b">
        <f>AND(Table5[[#This Row],[FVA ENZLOAD flux UB]]=0,Table5[[#This Row],[ENZ not made when it should be?]])</f>
        <v>0</v>
      </c>
    </row>
    <row r="1001" spans="1:23" hidden="1">
      <c r="A1001" s="1" t="s">
        <v>5479</v>
      </c>
      <c r="B1001" s="1" t="str">
        <f>_xlfn.TEXTBEFORE(Table38[[#This Row],[all fluxes from kapp-slack]]," ",,,,"")</f>
        <v>ENZLOAD-PPTT_l_FWD-rt4281</v>
      </c>
      <c r="C1001" s="1">
        <f>_xlfn.NUMBERVALUE(IFERROR(_xlfn.TEXTAFTER(Table38[[#This Row],[all fluxes from kapp-slack]]," ",-1,,,""),""))</f>
        <v>6.0042250000000001E-9</v>
      </c>
      <c r="F1001" s="1" t="s">
        <v>8197</v>
      </c>
      <c r="G1001" s="1" t="str">
        <f>_xlfn.TEXTBEFORE(Table5[[#This Row],[rxn     kapp_old        kapp_slack_ub   kapp_slack_lb]]," ")</f>
        <v>RXN-GLUDxi_c_FWD-rt1488</v>
      </c>
      <c r="H1001" s="1">
        <f>_xlfn.NUMBERVALUE(_xlfn.TEXTBEFORE(TRIM(_xlfn.TEXTAFTER(_xlfn.TEXTBEFORE(Table5[[#This Row],[rxn     kapp_old        kapp_slack_ub   kapp_slack_lb]],Table5[[#This Row],[kapp_slack_lb]],-1),Table5[[#This Row],[rxn]]))," "))</f>
        <v>752795.18410574598</v>
      </c>
      <c r="I100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001" s="1">
        <f>_xlfn.NUMBERVALUE(_xlfn.TEXTAFTER(Table5[[#This Row],[rxn     kapp_old        kapp_slack_ub   kapp_slack_lb]]," ",-1))</f>
        <v>0</v>
      </c>
      <c r="K1001" s="1">
        <f>_xlfn.XLOOKUP(SUBSTITUTE(Table5[[#This Row],[rxn]],"RXN-","ENZLOAD-"),ENZLOAD[name],ENZLOAD[flux],0)</f>
        <v>4.2543543428000001E-7</v>
      </c>
      <c r="L1001" s="1" t="str">
        <f>"'"&amp;Table5[[#This Row],[rxn]]&amp;"'"&amp;CHAR(9)&amp;IF(AND(Table5[[#This Row],[kapp_slack_ub]]&lt;&gt;0,Table5[[#This Row],[kapp_old]]&lt;$F$1),$F$1,Table5[[#This Row],[kapp_old]])</f>
        <v>'RXN-GLUDxi_c_FWD-rt1488'	752795.184105746</v>
      </c>
      <c r="M1001" s="1">
        <f>_xlfn.XLOOKUP(Table5[[#This Row],[rxn]],Table3[name],Table3[flux],$F$1)</f>
        <v>27141.277792879999</v>
      </c>
      <c r="N1001" s="1">
        <f>IFERROR(Table5[[#This Row],[min flux]]/Table5[[#This Row],[associated enzload]],"")</f>
        <v>63796467350.71199</v>
      </c>
      <c r="O1001" s="1">
        <f>_xlfn.NUMBERVALUE(IF(Table5[[#This Row],[flux/enzload]]="","",ABS($N$1-Table5[[#This Row],[flux/enzload]])))</f>
        <v>1336119850308.24</v>
      </c>
      <c r="P1001" s="1">
        <f>Table5[[#This Row],[kapp_old]]+IFERROR(((Table5[[#This Row],[kapp_slack_ub]]-Table5[[#This Row],[kapp_slack_lb]])/Table5[[#This Row],[associated enzload]]),0)</f>
        <v>752795.18410574598</v>
      </c>
      <c r="Q1001" s="1" t="str">
        <f>"'"&amp;Table5[[#This Row],[rxn]]&amp;"'"&amp;CHAR(9)&amp;Table5[[#This Row],[kapp + (slack_ub - slack_lb)/enzload]]</f>
        <v>'RXN-GLUDxi_c_FWD-rt1488'	752795.184105746</v>
      </c>
      <c r="R1001" s="1">
        <f>_xlfn.XLOOKUP(Table5[[#This Row],[rxn]],Table38[name],Table38[flux],0)</f>
        <v>3.5775721474369599</v>
      </c>
      <c r="S1001" s="1">
        <f>_xlfn.XLOOKUP(SUBSTITUTE(Table5[[#This Row],[rxn]],"RXN-","ENZLOAD-"),Table38[name],Table38[flux],0)</f>
        <v>1.8371615839999999E-6</v>
      </c>
      <c r="T1001" s="1" t="b">
        <f>AND(Table5[[#This Row],[ENZLOAD flux in kapp-slack.gms]]=0,Table5[[#This Row],[flux in kapp-slack.gms]]&lt;&gt;0,NOT(Table5[[#This Row],[spont or unknown?]]))</f>
        <v>0</v>
      </c>
      <c r="U1001" s="1" t="b">
        <f>OR(_xlfn.TEXTAFTER(Table5[[#This Row],[rxn]],"-",-1)="SPONT",_xlfn.TEXTAFTER(Table5[[#This Row],[rxn]],"-",-1)="UNKNOWN")</f>
        <v>0</v>
      </c>
      <c r="V1001" s="1">
        <f>_xlfn.XLOOKUP(SUBSTITUTE(Table5[[#This Row],[rxn]],"RXN-","ENZLOAD-"),Table4[rxn],Table4[ub],0)</f>
        <v>0.36827496999999998</v>
      </c>
      <c r="W1001" s="1" t="b">
        <f>AND(Table5[[#This Row],[FVA ENZLOAD flux UB]]=0,Table5[[#This Row],[ENZ not made when it should be?]])</f>
        <v>0</v>
      </c>
    </row>
    <row r="1002" spans="1:23" hidden="1">
      <c r="A1002" s="1" t="s">
        <v>5480</v>
      </c>
      <c r="B1002" s="1" t="str">
        <f>_xlfn.TEXTBEFORE(Table38[[#This Row],[all fluxes from kapp-slack]]," ",,,,"")</f>
        <v>ENZLOAD-PRASCSi_c_FWD-rt0852</v>
      </c>
      <c r="C1002" s="1">
        <f>_xlfn.NUMBERVALUE(IFERROR(_xlfn.TEXTAFTER(Table38[[#This Row],[all fluxes from kapp-slack]]," ",-1,,,""),""))</f>
        <v>1.995136272E-6</v>
      </c>
      <c r="F1002" s="1" t="s">
        <v>8199</v>
      </c>
      <c r="G1002" s="1" t="str">
        <f>_xlfn.TEXTBEFORE(Table5[[#This Row],[rxn     kapp_old        kapp_slack_ub   kapp_slack_lb]]," ")</f>
        <v>RXN-GLUN_c_FWD-rt5611</v>
      </c>
      <c r="H1002" s="1">
        <f>_xlfn.NUMBERVALUE(_xlfn.TEXTBEFORE(TRIM(_xlfn.TEXTAFTER(_xlfn.TEXTBEFORE(Table5[[#This Row],[rxn     kapp_old        kapp_slack_ub   kapp_slack_lb]],Table5[[#This Row],[kapp_slack_lb]],-1),Table5[[#This Row],[rxn]]))," "))</f>
        <v>826550.74447976798</v>
      </c>
      <c r="I100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002" s="1">
        <f>_xlfn.NUMBERVALUE(_xlfn.TEXTAFTER(Table5[[#This Row],[rxn     kapp_old        kapp_slack_ub   kapp_slack_lb]]," ",-1))</f>
        <v>0</v>
      </c>
      <c r="K1002" s="1">
        <f>_xlfn.XLOOKUP(SUBSTITUTE(Table5[[#This Row],[rxn]],"RXN-","ENZLOAD-"),ENZLOAD[name],ENZLOAD[flux],0)</f>
        <v>6.9890675947E-7</v>
      </c>
      <c r="L1002" s="1" t="str">
        <f>"'"&amp;Table5[[#This Row],[rxn]]&amp;"'"&amp;CHAR(9)&amp;IF(AND(Table5[[#This Row],[kapp_slack_ub]]&lt;&gt;0,Table5[[#This Row],[kapp_old]]&lt;$F$1),$F$1,Table5[[#This Row],[kapp_old]])</f>
        <v>'RXN-GLUN_c_FWD-rt5611'	826550.744479768</v>
      </c>
      <c r="M1002" s="1">
        <f>_xlfn.XLOOKUP(Table5[[#This Row],[rxn]],Table3[name],Table3[flux],$F$1)</f>
        <v>27141.277792879999</v>
      </c>
      <c r="N1002" s="1">
        <f>IFERROR(Table5[[#This Row],[min flux]]/Table5[[#This Row],[associated enzload]],"")</f>
        <v>38833903700.4907</v>
      </c>
      <c r="O1002" s="1">
        <f>_xlfn.NUMBERVALUE(IF(Table5[[#This Row],[flux/enzload]]="","",ABS($N$1-Table5[[#This Row],[flux/enzload]])))</f>
        <v>1361082413958.46</v>
      </c>
      <c r="P1002" s="1">
        <f>Table5[[#This Row],[kapp_old]]+IFERROR(((Table5[[#This Row],[kapp_slack_ub]]-Table5[[#This Row],[kapp_slack_lb]])/Table5[[#This Row],[associated enzload]]),0)</f>
        <v>826550.74447976798</v>
      </c>
      <c r="Q1002" s="1" t="str">
        <f>"'"&amp;Table5[[#This Row],[rxn]]&amp;"'"&amp;CHAR(9)&amp;Table5[[#This Row],[kapp + (slack_ub - slack_lb)/enzload]]</f>
        <v>'RXN-GLUN_c_FWD-rt5611'	826550.744479768</v>
      </c>
      <c r="R1002" s="1">
        <f>_xlfn.XLOOKUP(Table5[[#This Row],[rxn]],Table38[name],Table38[flux],0)</f>
        <v>0</v>
      </c>
      <c r="S1002" s="1">
        <f>_xlfn.XLOOKUP(SUBSTITUTE(Table5[[#This Row],[rxn]],"RXN-","ENZLOAD-"),Table38[name],Table38[flux],0)</f>
        <v>0</v>
      </c>
      <c r="T1002" s="1" t="b">
        <f>AND(Table5[[#This Row],[ENZLOAD flux in kapp-slack.gms]]=0,Table5[[#This Row],[flux in kapp-slack.gms]]&lt;&gt;0,NOT(Table5[[#This Row],[spont or unknown?]]))</f>
        <v>0</v>
      </c>
      <c r="U1002" s="1" t="b">
        <f>OR(_xlfn.TEXTAFTER(Table5[[#This Row],[rxn]],"-",-1)="SPONT",_xlfn.TEXTAFTER(Table5[[#This Row],[rxn]],"-",-1)="UNKNOWN")</f>
        <v>0</v>
      </c>
      <c r="V1002" s="1">
        <f>_xlfn.XLOOKUP(SUBSTITUTE(Table5[[#This Row],[rxn]],"RXN-","ENZLOAD-"),Table4[rxn],Table4[ub],0)</f>
        <v>0.56765745999999995</v>
      </c>
      <c r="W1002" s="1" t="b">
        <f>AND(Table5[[#This Row],[FVA ENZLOAD flux UB]]=0,Table5[[#This Row],[ENZ not made when it should be?]])</f>
        <v>0</v>
      </c>
    </row>
    <row r="1003" spans="1:23" hidden="1">
      <c r="A1003" s="1" t="s">
        <v>5481</v>
      </c>
      <c r="B1003" s="1" t="str">
        <f>_xlfn.TEXTBEFORE(Table38[[#This Row],[all fluxes from kapp-slack]]," ",,,,"")</f>
        <v>ENZLOAD-PRENT10_l_FWD-rt4281</v>
      </c>
      <c r="C1003" s="1">
        <f>_xlfn.NUMBERVALUE(IFERROR(_xlfn.TEXTAFTER(Table38[[#This Row],[all fluxes from kapp-slack]]," ",-1,,,""),""))</f>
        <v>6.0042250000000001E-9</v>
      </c>
      <c r="F1003" s="1" t="s">
        <v>8200</v>
      </c>
      <c r="G1003" s="1" t="str">
        <f>_xlfn.TEXTBEFORE(Table5[[#This Row],[rxn     kapp_old        kapp_slack_ub   kapp_slack_lb]]," ")</f>
        <v>RXN-GLUN_e_FWD-rt1675</v>
      </c>
      <c r="H100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00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003" s="1">
        <f>_xlfn.NUMBERVALUE(_xlfn.TEXTAFTER(Table5[[#This Row],[rxn     kapp_old        kapp_slack_ub   kapp_slack_lb]]," ",-1))</f>
        <v>0</v>
      </c>
      <c r="K1003" s="1">
        <f>_xlfn.XLOOKUP(SUBSTITUTE(Table5[[#This Row],[rxn]],"RXN-","ENZLOAD-"),ENZLOAD[name],ENZLOAD[flux],0)</f>
        <v>4.3047965929E-7</v>
      </c>
      <c r="L1003" s="1" t="str">
        <f>"'"&amp;Table5[[#This Row],[rxn]]&amp;"'"&amp;CHAR(9)&amp;IF(AND(Table5[[#This Row],[kapp_slack_ub]]&lt;&gt;0,Table5[[#This Row],[kapp_old]]&lt;$F$1),$F$1,Table5[[#This Row],[kapp_old]])</f>
        <v>'RXN-GLUN_e_FWD-rt1675'	27141.27779288</v>
      </c>
      <c r="M1003" s="1">
        <f>_xlfn.XLOOKUP(Table5[[#This Row],[rxn]],Table3[name],Table3[flux],$F$1)</f>
        <v>27141.277792879999</v>
      </c>
      <c r="N1003" s="1">
        <f>IFERROR(Table5[[#This Row],[min flux]]/Table5[[#This Row],[associated enzload]],"")</f>
        <v>63048920447.588005</v>
      </c>
      <c r="O1003" s="1">
        <f>_xlfn.NUMBERVALUE(IF(Table5[[#This Row],[flux/enzload]]="","",ABS($N$1-Table5[[#This Row],[flux/enzload]])))</f>
        <v>1336867397211.3701</v>
      </c>
      <c r="P1003" s="1">
        <f>Table5[[#This Row],[kapp_old]]+IFERROR(((Table5[[#This Row],[kapp_slack_ub]]-Table5[[#This Row],[kapp_slack_lb]])/Table5[[#This Row],[associated enzload]]),0)</f>
        <v>27141.277792879999</v>
      </c>
      <c r="Q1003" s="1" t="str">
        <f>"'"&amp;Table5[[#This Row],[rxn]]&amp;"'"&amp;CHAR(9)&amp;Table5[[#This Row],[kapp + (slack_ub - slack_lb)/enzload]]</f>
        <v>'RXN-GLUN_e_FWD-rt1675'	27141.27779288</v>
      </c>
      <c r="R1003" s="1">
        <f>_xlfn.XLOOKUP(Table5[[#This Row],[rxn]],Table38[name],Table38[flux],0)</f>
        <v>0</v>
      </c>
      <c r="S1003" s="1">
        <f>_xlfn.XLOOKUP(SUBSTITUTE(Table5[[#This Row],[rxn]],"RXN-","ENZLOAD-"),Table38[name],Table38[flux],0)</f>
        <v>0</v>
      </c>
      <c r="T1003" s="1" t="b">
        <f>AND(Table5[[#This Row],[ENZLOAD flux in kapp-slack.gms]]=0,Table5[[#This Row],[flux in kapp-slack.gms]]&lt;&gt;0,NOT(Table5[[#This Row],[spont or unknown?]]))</f>
        <v>0</v>
      </c>
      <c r="U1003" s="1" t="b">
        <f>OR(_xlfn.TEXTAFTER(Table5[[#This Row],[rxn]],"-",-1)="SPONT",_xlfn.TEXTAFTER(Table5[[#This Row],[rxn]],"-",-1)="UNKNOWN")</f>
        <v>0</v>
      </c>
      <c r="V1003" s="1">
        <f>_xlfn.XLOOKUP(SUBSTITUTE(Table5[[#This Row],[rxn]],"RXN-","ENZLOAD-"),Table4[rxn],Table4[ub],0)</f>
        <v>1.03929362</v>
      </c>
      <c r="W1003" s="1" t="b">
        <f>AND(Table5[[#This Row],[FVA ENZLOAD flux UB]]=0,Table5[[#This Row],[ENZ not made when it should be?]])</f>
        <v>0</v>
      </c>
    </row>
    <row r="1004" spans="1:23" hidden="1">
      <c r="A1004" s="1" t="s">
        <v>5482</v>
      </c>
      <c r="B1004" s="1" t="str">
        <f>_xlfn.TEXTBEFORE(Table38[[#This Row],[all fluxes from kapp-slack]]," ",,,,"")</f>
        <v>ENZLOAD-PRENT11_l_FWD-rt4281</v>
      </c>
      <c r="C1004" s="1">
        <f>_xlfn.NUMBERVALUE(IFERROR(_xlfn.TEXTAFTER(Table38[[#This Row],[all fluxes from kapp-slack]]," ",-1,,,""),""))</f>
        <v>6.0042250000000001E-9</v>
      </c>
      <c r="F1004" s="1" t="s">
        <v>8201</v>
      </c>
      <c r="G1004" s="1" t="str">
        <f>_xlfn.TEXTBEFORE(Table5[[#This Row],[rxn     kapp_old        kapp_slack_ub   kapp_slack_lb]]," ")</f>
        <v>RXN-GLUN_e_FWD-rt5259</v>
      </c>
      <c r="H100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00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004" s="1">
        <f>_xlfn.NUMBERVALUE(_xlfn.TEXTAFTER(Table5[[#This Row],[rxn     kapp_old        kapp_slack_ub   kapp_slack_lb]]," ",-1))</f>
        <v>0</v>
      </c>
      <c r="K1004" s="1">
        <f>_xlfn.XLOOKUP(SUBSTITUTE(Table5[[#This Row],[rxn]],"RXN-","ENZLOAD-"),ENZLOAD[name],ENZLOAD[flux],0)</f>
        <v>7.1555613199999998E-8</v>
      </c>
      <c r="L1004" s="1" t="str">
        <f>"'"&amp;Table5[[#This Row],[rxn]]&amp;"'"&amp;CHAR(9)&amp;IF(AND(Table5[[#This Row],[kapp_slack_ub]]&lt;&gt;0,Table5[[#This Row],[kapp_old]]&lt;$F$1),$F$1,Table5[[#This Row],[kapp_old]])</f>
        <v>'RXN-GLUN_e_FWD-rt5259'	27141.27779288</v>
      </c>
      <c r="M1004" s="1">
        <f>_xlfn.XLOOKUP(Table5[[#This Row],[rxn]],Table3[name],Table3[flux],$F$1)</f>
        <v>27141.277792879999</v>
      </c>
      <c r="N1004" s="1">
        <f>IFERROR(Table5[[#This Row],[min flux]]/Table5[[#This Row],[associated enzload]],"")</f>
        <v>379303266076.68567</v>
      </c>
      <c r="O1004" s="1">
        <f>_xlfn.NUMBERVALUE(IF(Table5[[#This Row],[flux/enzload]]="","",ABS($N$1-Table5[[#This Row],[flux/enzload]])))</f>
        <v>1020613051582.27</v>
      </c>
      <c r="P1004" s="1">
        <f>Table5[[#This Row],[kapp_old]]+IFERROR(((Table5[[#This Row],[kapp_slack_ub]]-Table5[[#This Row],[kapp_slack_lb]])/Table5[[#This Row],[associated enzload]]),0)</f>
        <v>27141.277792879999</v>
      </c>
      <c r="Q1004" s="1" t="str">
        <f>"'"&amp;Table5[[#This Row],[rxn]]&amp;"'"&amp;CHAR(9)&amp;Table5[[#This Row],[kapp + (slack_ub - slack_lb)/enzload]]</f>
        <v>'RXN-GLUN_e_FWD-rt5259'	27141.27779288</v>
      </c>
      <c r="R1004" s="1">
        <f>_xlfn.XLOOKUP(Table5[[#This Row],[rxn]],Table38[name],Table38[flux],0)</f>
        <v>0</v>
      </c>
      <c r="S1004" s="1">
        <f>_xlfn.XLOOKUP(SUBSTITUTE(Table5[[#This Row],[rxn]],"RXN-","ENZLOAD-"),Table38[name],Table38[flux],0)</f>
        <v>0</v>
      </c>
      <c r="T1004" s="1" t="b">
        <f>AND(Table5[[#This Row],[ENZLOAD flux in kapp-slack.gms]]=0,Table5[[#This Row],[flux in kapp-slack.gms]]&lt;&gt;0,NOT(Table5[[#This Row],[spont or unknown?]]))</f>
        <v>0</v>
      </c>
      <c r="U1004" s="1" t="b">
        <f>OR(_xlfn.TEXTAFTER(Table5[[#This Row],[rxn]],"-",-1)="SPONT",_xlfn.TEXTAFTER(Table5[[#This Row],[rxn]],"-",-1)="UNKNOWN")</f>
        <v>0</v>
      </c>
      <c r="V1004" s="1">
        <f>_xlfn.XLOOKUP(SUBSTITUTE(Table5[[#This Row],[rxn]],"RXN-","ENZLOAD-"),Table4[rxn],Table4[ub],0)</f>
        <v>1.0578785900000001</v>
      </c>
      <c r="W1004" s="1" t="b">
        <f>AND(Table5[[#This Row],[FVA ENZLOAD flux UB]]=0,Table5[[#This Row],[ENZ not made when it should be?]])</f>
        <v>0</v>
      </c>
    </row>
    <row r="1005" spans="1:23" hidden="1">
      <c r="A1005" s="1" t="s">
        <v>5483</v>
      </c>
      <c r="B1005" s="1" t="str">
        <f>_xlfn.TEXTBEFORE(Table38[[#This Row],[all fluxes from kapp-slack]]," ",,,,"")</f>
        <v>ENZLOAD-PRENT12_l_FWD-rt4281</v>
      </c>
      <c r="C1005" s="1">
        <f>_xlfn.NUMBERVALUE(IFERROR(_xlfn.TEXTAFTER(Table38[[#This Row],[all fluxes from kapp-slack]]," ",-1,,,""),""))</f>
        <v>6.0042250000000001E-9</v>
      </c>
      <c r="F1005" s="1" t="s">
        <v>8205</v>
      </c>
      <c r="G1005" s="1" t="str">
        <f>_xlfn.TEXTBEFORE(Table5[[#This Row],[rxn     kapp_old        kapp_slack_ub   kapp_slack_lb]]," ")</f>
        <v>RXN-GLUSx_c_FWD-rt7345</v>
      </c>
      <c r="H100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00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005" s="1">
        <f>_xlfn.NUMBERVALUE(_xlfn.TEXTAFTER(Table5[[#This Row],[rxn     kapp_old        kapp_slack_ub   kapp_slack_lb]]," ",-1))</f>
        <v>0</v>
      </c>
      <c r="K1005" s="1">
        <f>_xlfn.XLOOKUP(SUBSTITUTE(Table5[[#This Row],[rxn]],"RXN-","ENZLOAD-"),ENZLOAD[name],ENZLOAD[flux],0)</f>
        <v>6.8050387762000003E-7</v>
      </c>
      <c r="L1005" s="1" t="str">
        <f>"'"&amp;Table5[[#This Row],[rxn]]&amp;"'"&amp;CHAR(9)&amp;IF(AND(Table5[[#This Row],[kapp_slack_ub]]&lt;&gt;0,Table5[[#This Row],[kapp_old]]&lt;$F$1),$F$1,Table5[[#This Row],[kapp_old]])</f>
        <v>'RXN-GLUSx_c_FWD-rt7345'	27141.27779288</v>
      </c>
      <c r="M1005" s="1">
        <f>_xlfn.XLOOKUP(Table5[[#This Row],[rxn]],Table3[name],Table3[flux],$F$1)</f>
        <v>27141.277792879999</v>
      </c>
      <c r="N1005" s="1">
        <f>IFERROR(Table5[[#This Row],[min flux]]/Table5[[#This Row],[associated enzload]],"")</f>
        <v>39884089842.080154</v>
      </c>
      <c r="O1005" s="1">
        <f>_xlfn.NUMBERVALUE(IF(Table5[[#This Row],[flux/enzload]]="","",ABS($N$1-Table5[[#This Row],[flux/enzload]])))</f>
        <v>1360032227816.8701</v>
      </c>
      <c r="P1005" s="1">
        <f>Table5[[#This Row],[kapp_old]]+IFERROR(((Table5[[#This Row],[kapp_slack_ub]]-Table5[[#This Row],[kapp_slack_lb]])/Table5[[#This Row],[associated enzload]]),0)</f>
        <v>27141.277792879999</v>
      </c>
      <c r="Q1005" s="1" t="str">
        <f>"'"&amp;Table5[[#This Row],[rxn]]&amp;"'"&amp;CHAR(9)&amp;Table5[[#This Row],[kapp + (slack_ub - slack_lb)/enzload]]</f>
        <v>'RXN-GLUSx_c_FWD-rt7345'	27141.27779288</v>
      </c>
      <c r="R1005" s="1">
        <f>_xlfn.XLOOKUP(Table5[[#This Row],[rxn]],Table38[name],Table38[flux],0)</f>
        <v>0</v>
      </c>
      <c r="S1005" s="1">
        <f>_xlfn.XLOOKUP(SUBSTITUTE(Table5[[#This Row],[rxn]],"RXN-","ENZLOAD-"),Table38[name],Table38[flux],0)</f>
        <v>0</v>
      </c>
      <c r="T1005" s="1" t="b">
        <f>AND(Table5[[#This Row],[ENZLOAD flux in kapp-slack.gms]]=0,Table5[[#This Row],[flux in kapp-slack.gms]]&lt;&gt;0,NOT(Table5[[#This Row],[spont or unknown?]]))</f>
        <v>0</v>
      </c>
      <c r="U1005" s="1" t="b">
        <f>OR(_xlfn.TEXTAFTER(Table5[[#This Row],[rxn]],"-",-1)="SPONT",_xlfn.TEXTAFTER(Table5[[#This Row],[rxn]],"-",-1)="UNKNOWN")</f>
        <v>0</v>
      </c>
      <c r="V1005" s="1">
        <f>_xlfn.XLOOKUP(SUBSTITUTE(Table5[[#This Row],[rxn]],"RXN-","ENZLOAD-"),Table4[rxn],Table4[ub],0)</f>
        <v>0.18070454</v>
      </c>
      <c r="W1005" s="1" t="b">
        <f>AND(Table5[[#This Row],[FVA ENZLOAD flux UB]]=0,Table5[[#This Row],[ENZ not made when it should be?]])</f>
        <v>0</v>
      </c>
    </row>
    <row r="1006" spans="1:23">
      <c r="A1006" s="1" t="s">
        <v>5484</v>
      </c>
      <c r="B1006" s="1" t="str">
        <f>_xlfn.TEXTBEFORE(Table38[[#This Row],[all fluxes from kapp-slack]]," ",,,,"")</f>
        <v>ENZLOAD-PRENT13_l_FWD-rt4281</v>
      </c>
      <c r="C1006" s="1">
        <f>_xlfn.NUMBERVALUE(IFERROR(_xlfn.TEXTAFTER(Table38[[#This Row],[all fluxes from kapp-slack]]," ",-1,,,""),""))</f>
        <v>6.0042250000000001E-9</v>
      </c>
      <c r="F1006" s="1" t="s">
        <v>8207</v>
      </c>
      <c r="G1006" s="1" t="str">
        <f>_xlfn.TEXTBEFORE(Table5[[#This Row],[rxn     kapp_old        kapp_slack_ub   kapp_slack_lb]]," ")</f>
        <v>RXN-GLUt_c_m_FWD-rt8431</v>
      </c>
      <c r="H100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00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84.339667673628597</v>
      </c>
      <c r="J1006" s="1">
        <f>_xlfn.NUMBERVALUE(_xlfn.TEXTAFTER(Table5[[#This Row],[rxn     kapp_old        kapp_slack_ub   kapp_slack_lb]]," ",-1))</f>
        <v>0</v>
      </c>
      <c r="K1006" s="1">
        <f>_xlfn.XLOOKUP(SUBSTITUTE(Table5[[#This Row],[rxn]],"RXN-","ENZLOAD-"),ENZLOAD[name],ENZLOAD[flux],0)</f>
        <v>7.0530194322999899E-7</v>
      </c>
      <c r="L1006" s="1" t="str">
        <f>"'"&amp;Table5[[#This Row],[rxn]]&amp;"'"&amp;CHAR(9)&amp;IF(AND(Table5[[#This Row],[kapp_slack_ub]]&lt;&gt;0,Table5[[#This Row],[kapp_old]]&lt;$F$1),$F$1,Table5[[#This Row],[kapp_old]])</f>
        <v>'RXN-GLUt_c_m_FWD-rt8431'	27141.27779288</v>
      </c>
      <c r="M1006" s="1">
        <f>_xlfn.XLOOKUP(Table5[[#This Row],[rxn]],Table3[name],Table3[flux],$F$1)</f>
        <v>27141.277792879999</v>
      </c>
      <c r="N1006" s="1">
        <f>IFERROR(Table5[[#This Row],[min flux]]/Table5[[#This Row],[associated enzload]],"")</f>
        <v>38481785075.741989</v>
      </c>
      <c r="O1006" s="1">
        <f>_xlfn.NUMBERVALUE(IF(Table5[[#This Row],[flux/enzload]]="","",ABS($N$1-Table5[[#This Row],[flux/enzload]])))</f>
        <v>1361434532583.21</v>
      </c>
      <c r="P1006" s="1">
        <f>Table5[[#This Row],[kapp_old]]+IFERROR(((Table5[[#This Row],[kapp_slack_ub]]-Table5[[#This Row],[kapp_slack_lb]])/Table5[[#This Row],[associated enzload]]),0)</f>
        <v>119606661.06103192</v>
      </c>
      <c r="Q1006" s="1" t="str">
        <f>"'"&amp;Table5[[#This Row],[rxn]]&amp;"'"&amp;CHAR(9)&amp;Table5[[#This Row],[kapp + (slack_ub - slack_lb)/enzload]]</f>
        <v>'RXN-GLUt_c_m_FWD-rt8431'	119606661.061032</v>
      </c>
      <c r="R1006" s="1">
        <f>_xlfn.XLOOKUP(Table5[[#This Row],[rxn]],Table38[name],Table38[flux],0)</f>
        <v>0.21817053603224201</v>
      </c>
      <c r="S1006" s="1">
        <f>_xlfn.XLOOKUP(SUBSTITUTE(Table5[[#This Row],[rxn]],"RXN-","ENZLOAD-"),Table38[name],Table38[flux],0)</f>
        <v>0</v>
      </c>
      <c r="T1006" s="1" t="b">
        <f>AND(Table5[[#This Row],[ENZLOAD flux in kapp-slack.gms]]=0,Table5[[#This Row],[flux in kapp-slack.gms]]&lt;&gt;0,NOT(Table5[[#This Row],[spont or unknown?]]))</f>
        <v>1</v>
      </c>
      <c r="U1006" s="1" t="b">
        <f>OR(_xlfn.TEXTAFTER(Table5[[#This Row],[rxn]],"-",-1)="SPONT",_xlfn.TEXTAFTER(Table5[[#This Row],[rxn]],"-",-1)="UNKNOWN")</f>
        <v>0</v>
      </c>
      <c r="V1006" s="1">
        <f>_xlfn.XLOOKUP(SUBSTITUTE(Table5[[#This Row],[rxn]],"RXN-","ENZLOAD-"),Table4[rxn],Table4[ub],0)</f>
        <v>0.55904803000000003</v>
      </c>
      <c r="W1006" s="1" t="b">
        <f>AND(Table5[[#This Row],[FVA ENZLOAD flux UB]]=0,Table5[[#This Row],[ENZ not made when it should be?]])</f>
        <v>0</v>
      </c>
    </row>
    <row r="1007" spans="1:23" hidden="1">
      <c r="A1007" s="1" t="s">
        <v>5485</v>
      </c>
      <c r="B1007" s="1" t="str">
        <f>_xlfn.TEXTBEFORE(Table38[[#This Row],[all fluxes from kapp-slack]]," ",,,,"")</f>
        <v>ENZLOAD-PRENT14_l_FWD-rt4281</v>
      </c>
      <c r="C1007" s="1">
        <f>_xlfn.NUMBERVALUE(IFERROR(_xlfn.TEXTAFTER(Table38[[#This Row],[all fluxes from kapp-slack]]," ",-1,,,""),""))</f>
        <v>5.3370890000000003E-9</v>
      </c>
      <c r="F1007" s="1" t="s">
        <v>8210</v>
      </c>
      <c r="G1007" s="1" t="str">
        <f>_xlfn.TEXTBEFORE(Table5[[#This Row],[rxn     kapp_old        kapp_slack_ub   kapp_slack_lb]]," ")</f>
        <v>RXN-GLUTCOADH_m_FWD-rt3621</v>
      </c>
      <c r="H100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00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007" s="1">
        <f>_xlfn.NUMBERVALUE(_xlfn.TEXTAFTER(Table5[[#This Row],[rxn     kapp_old        kapp_slack_ub   kapp_slack_lb]]," ",-1))</f>
        <v>0</v>
      </c>
      <c r="K1007" s="1">
        <f>_xlfn.XLOOKUP(SUBSTITUTE(Table5[[#This Row],[rxn]],"RXN-","ENZLOAD-"),ENZLOAD[name],ENZLOAD[flux],0)</f>
        <v>1.4788941833999999E-7</v>
      </c>
      <c r="L1007" s="1" t="str">
        <f>"'"&amp;Table5[[#This Row],[rxn]]&amp;"'"&amp;CHAR(9)&amp;IF(AND(Table5[[#This Row],[kapp_slack_ub]]&lt;&gt;0,Table5[[#This Row],[kapp_old]]&lt;$F$1),$F$1,Table5[[#This Row],[kapp_old]])</f>
        <v>'RXN-GLUTCOADH_m_FWD-rt3621'	27141.27779288</v>
      </c>
      <c r="M1007" s="1">
        <f>_xlfn.XLOOKUP(Table5[[#This Row],[rxn]],Table3[name],Table3[flux],$F$1)</f>
        <v>27141.277792879999</v>
      </c>
      <c r="N1007" s="1">
        <f>IFERROR(Table5[[#This Row],[min flux]]/Table5[[#This Row],[associated enzload]],"")</f>
        <v>183524136463.10916</v>
      </c>
      <c r="O1007" s="1">
        <f>_xlfn.NUMBERVALUE(IF(Table5[[#This Row],[flux/enzload]]="","",ABS($N$1-Table5[[#This Row],[flux/enzload]])))</f>
        <v>1216392181195.8401</v>
      </c>
      <c r="P1007" s="1">
        <f>Table5[[#This Row],[kapp_old]]+IFERROR(((Table5[[#This Row],[kapp_slack_ub]]-Table5[[#This Row],[kapp_slack_lb]])/Table5[[#This Row],[associated enzload]]),0)</f>
        <v>27141.277792879999</v>
      </c>
      <c r="Q1007" s="1" t="str">
        <f>"'"&amp;Table5[[#This Row],[rxn]]&amp;"'"&amp;CHAR(9)&amp;Table5[[#This Row],[kapp + (slack_ub - slack_lb)/enzload]]</f>
        <v>'RXN-GLUTCOADH_m_FWD-rt3621'	27141.27779288</v>
      </c>
      <c r="R1007" s="1">
        <f>_xlfn.XLOOKUP(Table5[[#This Row],[rxn]],Table38[name],Table38[flux],0)</f>
        <v>0</v>
      </c>
      <c r="S1007" s="1">
        <f>_xlfn.XLOOKUP(SUBSTITUTE(Table5[[#This Row],[rxn]],"RXN-","ENZLOAD-"),Table38[name],Table38[flux],0)</f>
        <v>0</v>
      </c>
      <c r="T1007" s="1" t="b">
        <f>AND(Table5[[#This Row],[ENZLOAD flux in kapp-slack.gms]]=0,Table5[[#This Row],[flux in kapp-slack.gms]]&lt;&gt;0,NOT(Table5[[#This Row],[spont or unknown?]]))</f>
        <v>0</v>
      </c>
      <c r="U1007" s="1" t="b">
        <f>OR(_xlfn.TEXTAFTER(Table5[[#This Row],[rxn]],"-",-1)="SPONT",_xlfn.TEXTAFTER(Table5[[#This Row],[rxn]],"-",-1)="UNKNOWN")</f>
        <v>0</v>
      </c>
      <c r="V1007" s="1">
        <f>_xlfn.XLOOKUP(SUBSTITUTE(Table5[[#This Row],[rxn]],"RXN-","ENZLOAD-"),Table4[rxn],Table4[ub],0)</f>
        <v>0.91571491999999999</v>
      </c>
      <c r="W1007" s="1" t="b">
        <f>AND(Table5[[#This Row],[FVA ENZLOAD flux UB]]=0,Table5[[#This Row],[ENZ not made when it should be?]])</f>
        <v>0</v>
      </c>
    </row>
    <row r="1008" spans="1:23" hidden="1">
      <c r="A1008" s="1" t="s">
        <v>5486</v>
      </c>
      <c r="B1008" s="1" t="str">
        <f>_xlfn.TEXTBEFORE(Table38[[#This Row],[all fluxes from kapp-slack]]," ",,,,"")</f>
        <v>ENZLOAD-PRENT15_l_FWD-rt4281</v>
      </c>
      <c r="C1008" s="1">
        <f>_xlfn.NUMBERVALUE(IFERROR(_xlfn.TEXTAFTER(Table38[[#This Row],[all fluxes from kapp-slack]]," ",-1,,,""),""))</f>
        <v>4.6699529999999997E-9</v>
      </c>
      <c r="F1008" s="1" t="s">
        <v>8211</v>
      </c>
      <c r="G1008" s="1" t="str">
        <f>_xlfn.TEXTBEFORE(Table5[[#This Row],[rxn     kapp_old        kapp_slack_ub   kapp_slack_lb]]," ")</f>
        <v>RXN-GLUTCOADH_m_REV-rt3621</v>
      </c>
      <c r="H100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00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008" s="1">
        <f>_xlfn.NUMBERVALUE(_xlfn.TEXTAFTER(Table5[[#This Row],[rxn     kapp_old        kapp_slack_ub   kapp_slack_lb]]," ",-1))</f>
        <v>0</v>
      </c>
      <c r="K1008" s="1">
        <f>_xlfn.XLOOKUP(SUBSTITUTE(Table5[[#This Row],[rxn]],"RXN-","ENZLOAD-"),ENZLOAD[name],ENZLOAD[flux],0)</f>
        <v>1.4788941833999999E-7</v>
      </c>
      <c r="L1008" s="1" t="str">
        <f>"'"&amp;Table5[[#This Row],[rxn]]&amp;"'"&amp;CHAR(9)&amp;IF(AND(Table5[[#This Row],[kapp_slack_ub]]&lt;&gt;0,Table5[[#This Row],[kapp_old]]&lt;$F$1),$F$1,Table5[[#This Row],[kapp_old]])</f>
        <v>'RXN-GLUTCOADH_m_REV-rt3621'	27141.27779288</v>
      </c>
      <c r="M1008" s="1">
        <f>_xlfn.XLOOKUP(Table5[[#This Row],[rxn]],Table3[name],Table3[flux],$F$1)</f>
        <v>27141.277792879999</v>
      </c>
      <c r="N1008" s="1">
        <f>IFERROR(Table5[[#This Row],[min flux]]/Table5[[#This Row],[associated enzload]],"")</f>
        <v>183524136463.10916</v>
      </c>
      <c r="O1008" s="1">
        <f>_xlfn.NUMBERVALUE(IF(Table5[[#This Row],[flux/enzload]]="","",ABS($N$1-Table5[[#This Row],[flux/enzload]])))</f>
        <v>1216392181195.8401</v>
      </c>
      <c r="P1008" s="1">
        <f>Table5[[#This Row],[kapp_old]]+IFERROR(((Table5[[#This Row],[kapp_slack_ub]]-Table5[[#This Row],[kapp_slack_lb]])/Table5[[#This Row],[associated enzload]]),0)</f>
        <v>27141.277792879999</v>
      </c>
      <c r="Q1008" s="1" t="str">
        <f>"'"&amp;Table5[[#This Row],[rxn]]&amp;"'"&amp;CHAR(9)&amp;Table5[[#This Row],[kapp + (slack_ub - slack_lb)/enzload]]</f>
        <v>'RXN-GLUTCOADH_m_REV-rt3621'	27141.27779288</v>
      </c>
      <c r="R1008" s="1">
        <f>_xlfn.XLOOKUP(Table5[[#This Row],[rxn]],Table38[name],Table38[flux],0)</f>
        <v>0</v>
      </c>
      <c r="S1008" s="1">
        <f>_xlfn.XLOOKUP(SUBSTITUTE(Table5[[#This Row],[rxn]],"RXN-","ENZLOAD-"),Table38[name],Table38[flux],0)</f>
        <v>0</v>
      </c>
      <c r="T1008" s="1" t="b">
        <f>AND(Table5[[#This Row],[ENZLOAD flux in kapp-slack.gms]]=0,Table5[[#This Row],[flux in kapp-slack.gms]]&lt;&gt;0,NOT(Table5[[#This Row],[spont or unknown?]]))</f>
        <v>0</v>
      </c>
      <c r="U1008" s="1" t="b">
        <f>OR(_xlfn.TEXTAFTER(Table5[[#This Row],[rxn]],"-",-1)="SPONT",_xlfn.TEXTAFTER(Table5[[#This Row],[rxn]],"-",-1)="UNKNOWN")</f>
        <v>0</v>
      </c>
      <c r="V1008" s="1">
        <f>_xlfn.XLOOKUP(SUBSTITUTE(Table5[[#This Row],[rxn]],"RXN-","ENZLOAD-"),Table4[rxn],Table4[ub],0)</f>
        <v>0.91571491999999999</v>
      </c>
      <c r="W1008" s="1" t="b">
        <f>AND(Table5[[#This Row],[FVA ENZLOAD flux UB]]=0,Table5[[#This Row],[ENZ not made when it should be?]])</f>
        <v>0</v>
      </c>
    </row>
    <row r="1009" spans="1:23" hidden="1">
      <c r="A1009" s="1" t="s">
        <v>5487</v>
      </c>
      <c r="B1009" s="1" t="str">
        <f>_xlfn.TEXTBEFORE(Table38[[#This Row],[all fluxes from kapp-slack]]," ",,,,"")</f>
        <v>ENZLOAD-PRENT16_l_FWD-rt4281</v>
      </c>
      <c r="C1009" s="1">
        <f>_xlfn.NUMBERVALUE(IFERROR(_xlfn.TEXTAFTER(Table38[[#This Row],[all fluxes from kapp-slack]]," ",-1,,,""),""))</f>
        <v>4.0028169999999999E-9</v>
      </c>
      <c r="F1009" s="1" t="s">
        <v>8212</v>
      </c>
      <c r="G1009" s="1" t="str">
        <f>_xlfn.TEXTBEFORE(Table5[[#This Row],[rxn     kapp_old        kapp_slack_ub   kapp_slack_lb]]," ")</f>
        <v>RXN-GLUtps_e_FWD-rt0594</v>
      </c>
      <c r="H100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00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009" s="1">
        <f>_xlfn.NUMBERVALUE(_xlfn.TEXTAFTER(Table5[[#This Row],[rxn     kapp_old        kapp_slack_ub   kapp_slack_lb]]," ",-1))</f>
        <v>0</v>
      </c>
      <c r="K1009" s="1">
        <f>_xlfn.XLOOKUP(SUBSTITUTE(Table5[[#This Row],[rxn]],"RXN-","ENZLOAD-"),ENZLOAD[name],ENZLOAD[flux],0)</f>
        <v>9.0141876169999897E-8</v>
      </c>
      <c r="L1009" s="1" t="str">
        <f>"'"&amp;Table5[[#This Row],[rxn]]&amp;"'"&amp;CHAR(9)&amp;IF(AND(Table5[[#This Row],[kapp_slack_ub]]&lt;&gt;0,Table5[[#This Row],[kapp_old]]&lt;$F$1),$F$1,Table5[[#This Row],[kapp_old]])</f>
        <v>'RXN-GLUtps_e_FWD-rt0594'	27141.27779288</v>
      </c>
      <c r="M1009" s="1">
        <f>_xlfn.XLOOKUP(Table5[[#This Row],[rxn]],Table3[name],Table3[flux],$F$1)</f>
        <v>27141.277792879999</v>
      </c>
      <c r="N1009" s="1">
        <f>IFERROR(Table5[[#This Row],[min flux]]/Table5[[#This Row],[associated enzload]],"")</f>
        <v>301095106359.82172</v>
      </c>
      <c r="O1009" s="1">
        <f>_xlfn.NUMBERVALUE(IF(Table5[[#This Row],[flux/enzload]]="","",ABS($N$1-Table5[[#This Row],[flux/enzload]])))</f>
        <v>1098821211299.13</v>
      </c>
      <c r="P1009" s="1">
        <f>Table5[[#This Row],[kapp_old]]+IFERROR(((Table5[[#This Row],[kapp_slack_ub]]-Table5[[#This Row],[kapp_slack_lb]])/Table5[[#This Row],[associated enzload]]),0)</f>
        <v>27141.277792879999</v>
      </c>
      <c r="Q1009" s="1" t="str">
        <f>"'"&amp;Table5[[#This Row],[rxn]]&amp;"'"&amp;CHAR(9)&amp;Table5[[#This Row],[kapp + (slack_ub - slack_lb)/enzload]]</f>
        <v>'RXN-GLUtps_e_FWD-rt0594'	27141.27779288</v>
      </c>
      <c r="R1009" s="1">
        <f>_xlfn.XLOOKUP(Table5[[#This Row],[rxn]],Table38[name],Table38[flux],0)</f>
        <v>0</v>
      </c>
      <c r="S1009" s="1">
        <f>_xlfn.XLOOKUP(SUBSTITUTE(Table5[[#This Row],[rxn]],"RXN-","ENZLOAD-"),Table38[name],Table38[flux],0)</f>
        <v>0</v>
      </c>
      <c r="T1009" s="1" t="b">
        <f>AND(Table5[[#This Row],[ENZLOAD flux in kapp-slack.gms]]=0,Table5[[#This Row],[flux in kapp-slack.gms]]&lt;&gt;0,NOT(Table5[[#This Row],[spont or unknown?]]))</f>
        <v>0</v>
      </c>
      <c r="U1009" s="1" t="b">
        <f>OR(_xlfn.TEXTAFTER(Table5[[#This Row],[rxn]],"-",-1)="SPONT",_xlfn.TEXTAFTER(Table5[[#This Row],[rxn]],"-",-1)="UNKNOWN")</f>
        <v>0</v>
      </c>
      <c r="V1009" s="1">
        <f>_xlfn.XLOOKUP(SUBSTITUTE(Table5[[#This Row],[rxn]],"RXN-","ENZLOAD-"),Table4[rxn],Table4[ub],0)</f>
        <v>0.69563965999999999</v>
      </c>
      <c r="W1009" s="1" t="b">
        <f>AND(Table5[[#This Row],[FVA ENZLOAD flux UB]]=0,Table5[[#This Row],[ENZ not made when it should be?]])</f>
        <v>0</v>
      </c>
    </row>
    <row r="1010" spans="1:23" hidden="1">
      <c r="A1010" s="1" t="s">
        <v>5488</v>
      </c>
      <c r="B1010" s="1" t="str">
        <f>_xlfn.TEXTBEFORE(Table38[[#This Row],[all fluxes from kapp-slack]]," ",,,,"")</f>
        <v>ENZLOAD-PRENT17_l_FWD-rt4281</v>
      </c>
      <c r="C1010" s="1">
        <f>_xlfn.NUMBERVALUE(IFERROR(_xlfn.TEXTAFTER(Table38[[#This Row],[all fluxes from kapp-slack]]," ",-1,,,""),""))</f>
        <v>3.3356799999999998E-9</v>
      </c>
      <c r="F1010" s="1" t="s">
        <v>8213</v>
      </c>
      <c r="G1010" s="1" t="str">
        <f>_xlfn.TEXTBEFORE(Table5[[#This Row],[rxn     kapp_old        kapp_slack_ub   kapp_slack_lb]]," ")</f>
        <v>RXN-GLUtps_e_REV-rt0594</v>
      </c>
      <c r="H101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01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010" s="1">
        <f>_xlfn.NUMBERVALUE(_xlfn.TEXTAFTER(Table5[[#This Row],[rxn     kapp_old        kapp_slack_ub   kapp_slack_lb]]," ",-1))</f>
        <v>0</v>
      </c>
      <c r="K1010" s="1">
        <f>_xlfn.XLOOKUP(SUBSTITUTE(Table5[[#This Row],[rxn]],"RXN-","ENZLOAD-"),ENZLOAD[name],ENZLOAD[flux],0)</f>
        <v>9.0141876169999897E-8</v>
      </c>
      <c r="L1010" s="1" t="str">
        <f>"'"&amp;Table5[[#This Row],[rxn]]&amp;"'"&amp;CHAR(9)&amp;IF(AND(Table5[[#This Row],[kapp_slack_ub]]&lt;&gt;0,Table5[[#This Row],[kapp_old]]&lt;$F$1),$F$1,Table5[[#This Row],[kapp_old]])</f>
        <v>'RXN-GLUtps_e_REV-rt0594'	27141.27779288</v>
      </c>
      <c r="M1010" s="1">
        <f>_xlfn.XLOOKUP(Table5[[#This Row],[rxn]],Table3[name],Table3[flux],$F$1)</f>
        <v>27141.277792879999</v>
      </c>
      <c r="N1010" s="1">
        <f>IFERROR(Table5[[#This Row],[min flux]]/Table5[[#This Row],[associated enzload]],"")</f>
        <v>301095106359.82172</v>
      </c>
      <c r="O1010" s="1">
        <f>_xlfn.NUMBERVALUE(IF(Table5[[#This Row],[flux/enzload]]="","",ABS($N$1-Table5[[#This Row],[flux/enzload]])))</f>
        <v>1098821211299.13</v>
      </c>
      <c r="P1010" s="1">
        <f>Table5[[#This Row],[kapp_old]]+IFERROR(((Table5[[#This Row],[kapp_slack_ub]]-Table5[[#This Row],[kapp_slack_lb]])/Table5[[#This Row],[associated enzload]]),0)</f>
        <v>27141.277792879999</v>
      </c>
      <c r="Q1010" s="1" t="str">
        <f>"'"&amp;Table5[[#This Row],[rxn]]&amp;"'"&amp;CHAR(9)&amp;Table5[[#This Row],[kapp + (slack_ub - slack_lb)/enzload]]</f>
        <v>'RXN-GLUtps_e_REV-rt0594'	27141.27779288</v>
      </c>
      <c r="R1010" s="1">
        <f>_xlfn.XLOOKUP(Table5[[#This Row],[rxn]],Table38[name],Table38[flux],0)</f>
        <v>0</v>
      </c>
      <c r="S1010" s="1">
        <f>_xlfn.XLOOKUP(SUBSTITUTE(Table5[[#This Row],[rxn]],"RXN-","ENZLOAD-"),Table38[name],Table38[flux],0)</f>
        <v>0</v>
      </c>
      <c r="T1010" s="1" t="b">
        <f>AND(Table5[[#This Row],[ENZLOAD flux in kapp-slack.gms]]=0,Table5[[#This Row],[flux in kapp-slack.gms]]&lt;&gt;0,NOT(Table5[[#This Row],[spont or unknown?]]))</f>
        <v>0</v>
      </c>
      <c r="U1010" s="1" t="b">
        <f>OR(_xlfn.TEXTAFTER(Table5[[#This Row],[rxn]],"-",-1)="SPONT",_xlfn.TEXTAFTER(Table5[[#This Row],[rxn]],"-",-1)="UNKNOWN")</f>
        <v>0</v>
      </c>
      <c r="V1010" s="1">
        <f>_xlfn.XLOOKUP(SUBSTITUTE(Table5[[#This Row],[rxn]],"RXN-","ENZLOAD-"),Table4[rxn],Table4[ub],0)</f>
        <v>0.69563965999999999</v>
      </c>
      <c r="W1010" s="1" t="b">
        <f>AND(Table5[[#This Row],[FVA ENZLOAD flux UB]]=0,Table5[[#This Row],[ENZ not made when it should be?]])</f>
        <v>0</v>
      </c>
    </row>
    <row r="1011" spans="1:23" hidden="1">
      <c r="A1011" s="1" t="s">
        <v>5489</v>
      </c>
      <c r="B1011" s="1" t="str">
        <f>_xlfn.TEXTBEFORE(Table38[[#This Row],[all fluxes from kapp-slack]]," ",,,,"")</f>
        <v>ENZLOAD-PRENT18_l_FWD-rt4281</v>
      </c>
      <c r="C1011" s="1">
        <f>_xlfn.NUMBERVALUE(IFERROR(_xlfn.TEXTAFTER(Table38[[#This Row],[all fluxes from kapp-slack]]," ",-1,,,""),""))</f>
        <v>2.668544E-9</v>
      </c>
      <c r="F1011" s="1" t="s">
        <v>8216</v>
      </c>
      <c r="G1011" s="1" t="str">
        <f>_xlfn.TEXTBEFORE(Table5[[#This Row],[rxn     kapp_old        kapp_slack_ub   kapp_slack_lb]]," ")</f>
        <v>RXN-GLUtps_v_FWD-rt0398</v>
      </c>
      <c r="H101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01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011" s="1">
        <f>_xlfn.NUMBERVALUE(_xlfn.TEXTAFTER(Table5[[#This Row],[rxn     kapp_old        kapp_slack_ub   kapp_slack_lb]]," ",-1))</f>
        <v>0</v>
      </c>
      <c r="K1011" s="1">
        <f>_xlfn.XLOOKUP(SUBSTITUTE(Table5[[#This Row],[rxn]],"RXN-","ENZLOAD-"),ENZLOAD[name],ENZLOAD[flux],0)</f>
        <v>2.2777202599999899E-9</v>
      </c>
      <c r="L1011" s="1" t="str">
        <f>"'"&amp;Table5[[#This Row],[rxn]]&amp;"'"&amp;CHAR(9)&amp;IF(AND(Table5[[#This Row],[kapp_slack_ub]]&lt;&gt;0,Table5[[#This Row],[kapp_old]]&lt;$F$1),$F$1,Table5[[#This Row],[kapp_old]])</f>
        <v>'RXN-GLUtps_v_FWD-rt0398'	27141.27779288</v>
      </c>
      <c r="M1011" s="1">
        <f>_xlfn.XLOOKUP(Table5[[#This Row],[rxn]],Table3[name],Table3[flux],$F$1)</f>
        <v>27141.277792879999</v>
      </c>
      <c r="N1011" s="1">
        <f>IFERROR(Table5[[#This Row],[min flux]]/Table5[[#This Row],[associated enzload]],"")</f>
        <v>11915983832395.695</v>
      </c>
      <c r="O1011" s="1">
        <f>_xlfn.NUMBERVALUE(IF(Table5[[#This Row],[flux/enzload]]="","",ABS($N$1-Table5[[#This Row],[flux/enzload]])))</f>
        <v>10516067514736.699</v>
      </c>
      <c r="P1011" s="1">
        <f>Table5[[#This Row],[kapp_old]]+IFERROR(((Table5[[#This Row],[kapp_slack_ub]]-Table5[[#This Row],[kapp_slack_lb]])/Table5[[#This Row],[associated enzload]]),0)</f>
        <v>27141.277792879999</v>
      </c>
      <c r="Q1011" s="1" t="str">
        <f>"'"&amp;Table5[[#This Row],[rxn]]&amp;"'"&amp;CHAR(9)&amp;Table5[[#This Row],[kapp + (slack_ub - slack_lb)/enzload]]</f>
        <v>'RXN-GLUtps_v_FWD-rt0398'	27141.27779288</v>
      </c>
      <c r="R1011" s="1">
        <f>_xlfn.XLOOKUP(Table5[[#This Row],[rxn]],Table38[name],Table38[flux],0)</f>
        <v>0</v>
      </c>
      <c r="S1011" s="1">
        <f>_xlfn.XLOOKUP(SUBSTITUTE(Table5[[#This Row],[rxn]],"RXN-","ENZLOAD-"),Table38[name],Table38[flux],0)</f>
        <v>0</v>
      </c>
      <c r="T1011" s="1" t="b">
        <f>AND(Table5[[#This Row],[ENZLOAD flux in kapp-slack.gms]]=0,Table5[[#This Row],[flux in kapp-slack.gms]]&lt;&gt;0,NOT(Table5[[#This Row],[spont or unknown?]]))</f>
        <v>0</v>
      </c>
      <c r="U1011" s="1" t="b">
        <f>OR(_xlfn.TEXTAFTER(Table5[[#This Row],[rxn]],"-",-1)="SPONT",_xlfn.TEXTAFTER(Table5[[#This Row],[rxn]],"-",-1)="UNKNOWN")</f>
        <v>0</v>
      </c>
      <c r="V1011" s="1">
        <f>_xlfn.XLOOKUP(SUBSTITUTE(Table5[[#This Row],[rxn]],"RXN-","ENZLOAD-"),Table4[rxn],Table4[ub],0)</f>
        <v>0.81218721000000005</v>
      </c>
      <c r="W1011" s="1" t="b">
        <f>AND(Table5[[#This Row],[FVA ENZLOAD flux UB]]=0,Table5[[#This Row],[ENZ not made when it should be?]])</f>
        <v>0</v>
      </c>
    </row>
    <row r="1012" spans="1:23" hidden="1">
      <c r="A1012" s="1" t="s">
        <v>5490</v>
      </c>
      <c r="B1012" s="1" t="str">
        <f>_xlfn.TEXTBEFORE(Table38[[#This Row],[all fluxes from kapp-slack]]," ",,,,"")</f>
        <v>ENZLOAD-PRENT19_l_FWD-rt4281</v>
      </c>
      <c r="C1012" s="1">
        <f>_xlfn.NUMBERVALUE(IFERROR(_xlfn.TEXTAFTER(Table38[[#This Row],[all fluxes from kapp-slack]]," ",-1,,,""),""))</f>
        <v>2.0014079999999998E-9</v>
      </c>
      <c r="F1012" s="1" t="s">
        <v>8218</v>
      </c>
      <c r="G1012" s="1" t="str">
        <f>_xlfn.TEXTBEFORE(Table5[[#This Row],[rxn     kapp_old        kapp_slack_ub   kapp_slack_lb]]," ")</f>
        <v>RXN-GLUTRS_m_FWD-rt6197</v>
      </c>
      <c r="H101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01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012" s="1">
        <f>_xlfn.NUMBERVALUE(_xlfn.TEXTAFTER(Table5[[#This Row],[rxn     kapp_old        kapp_slack_ub   kapp_slack_lb]]," ",-1))</f>
        <v>0</v>
      </c>
      <c r="K1012" s="1">
        <f>_xlfn.XLOOKUP(SUBSTITUTE(Table5[[#This Row],[rxn]],"RXN-","ENZLOAD-"),ENZLOAD[name],ENZLOAD[flux],0)</f>
        <v>7.2201737919999898E-8</v>
      </c>
      <c r="L1012" s="1" t="str">
        <f>"'"&amp;Table5[[#This Row],[rxn]]&amp;"'"&amp;CHAR(9)&amp;IF(AND(Table5[[#This Row],[kapp_slack_ub]]&lt;&gt;0,Table5[[#This Row],[kapp_old]]&lt;$F$1),$F$1,Table5[[#This Row],[kapp_old]])</f>
        <v>'RXN-GLUTRS_m_FWD-rt6197'	27141.27779288</v>
      </c>
      <c r="M1012" s="1">
        <f>_xlfn.XLOOKUP(Table5[[#This Row],[rxn]],Table3[name],Table3[flux],$F$1)</f>
        <v>27141.277792879999</v>
      </c>
      <c r="N1012" s="1">
        <f>IFERROR(Table5[[#This Row],[min flux]]/Table5[[#This Row],[associated enzload]],"")</f>
        <v>375908926499.14813</v>
      </c>
      <c r="O1012" s="1">
        <f>_xlfn.NUMBERVALUE(IF(Table5[[#This Row],[flux/enzload]]="","",ABS($N$1-Table5[[#This Row],[flux/enzload]])))</f>
        <v>1024007391159.8101</v>
      </c>
      <c r="P1012" s="1">
        <f>Table5[[#This Row],[kapp_old]]+IFERROR(((Table5[[#This Row],[kapp_slack_ub]]-Table5[[#This Row],[kapp_slack_lb]])/Table5[[#This Row],[associated enzload]]),0)</f>
        <v>27141.277792879999</v>
      </c>
      <c r="Q1012" s="1" t="str">
        <f>"'"&amp;Table5[[#This Row],[rxn]]&amp;"'"&amp;CHAR(9)&amp;Table5[[#This Row],[kapp + (slack_ub - slack_lb)/enzload]]</f>
        <v>'RXN-GLUTRS_m_FWD-rt6197'	27141.27779288</v>
      </c>
      <c r="R1012" s="1">
        <f>_xlfn.XLOOKUP(Table5[[#This Row],[rxn]],Table38[name],Table38[flux],0)</f>
        <v>0</v>
      </c>
      <c r="S1012" s="1">
        <f>_xlfn.XLOOKUP(SUBSTITUTE(Table5[[#This Row],[rxn]],"RXN-","ENZLOAD-"),Table38[name],Table38[flux],0)</f>
        <v>0</v>
      </c>
      <c r="T1012" s="1" t="b">
        <f>AND(Table5[[#This Row],[ENZLOAD flux in kapp-slack.gms]]=0,Table5[[#This Row],[flux in kapp-slack.gms]]&lt;&gt;0,NOT(Table5[[#This Row],[spont or unknown?]]))</f>
        <v>0</v>
      </c>
      <c r="U1012" s="1" t="b">
        <f>OR(_xlfn.TEXTAFTER(Table5[[#This Row],[rxn]],"-",-1)="SPONT",_xlfn.TEXTAFTER(Table5[[#This Row],[rxn]],"-",-1)="UNKNOWN")</f>
        <v>0</v>
      </c>
      <c r="V1012" s="1">
        <f>_xlfn.XLOOKUP(SUBSTITUTE(Table5[[#This Row],[rxn]],"RXN-","ENZLOAD-"),Table4[rxn],Table4[ub],0)</f>
        <v>0.66434510999999996</v>
      </c>
      <c r="W1012" s="1" t="b">
        <f>AND(Table5[[#This Row],[FVA ENZLOAD flux UB]]=0,Table5[[#This Row],[ENZ not made when it should be?]])</f>
        <v>0</v>
      </c>
    </row>
    <row r="1013" spans="1:23" hidden="1">
      <c r="A1013" s="1" t="s">
        <v>5491</v>
      </c>
      <c r="B1013" s="1" t="str">
        <f>_xlfn.TEXTBEFORE(Table38[[#This Row],[all fluxes from kapp-slack]]," ",,,,"")</f>
        <v>ENZLOAD-PRENT20_l_FWD-rt4281</v>
      </c>
      <c r="C1013" s="1">
        <f>_xlfn.NUMBERVALUE(IFERROR(_xlfn.TEXTAFTER(Table38[[#This Row],[all fluxes from kapp-slack]]," ",-1,,,""),""))</f>
        <v>1.334272E-9</v>
      </c>
      <c r="F1013" s="1" t="s">
        <v>8234</v>
      </c>
      <c r="G1013" s="1" t="str">
        <f>_xlfn.TEXTBEFORE(Table5[[#This Row],[rxn     kapp_old        kapp_slack_ub   kapp_slack_lb]]," ")</f>
        <v>RXN-GLYCDy_c_FWD-rt3388</v>
      </c>
      <c r="H101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01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013" s="1">
        <f>_xlfn.NUMBERVALUE(_xlfn.TEXTAFTER(Table5[[#This Row],[rxn     kapp_old        kapp_slack_ub   kapp_slack_lb]]," ",-1))</f>
        <v>0</v>
      </c>
      <c r="K1013" s="1">
        <f>_xlfn.XLOOKUP(SUBSTITUTE(Table5[[#This Row],[rxn]],"RXN-","ENZLOAD-"),ENZLOAD[name],ENZLOAD[flux],0)</f>
        <v>1.87157538E-9</v>
      </c>
      <c r="L1013" s="1" t="str">
        <f>"'"&amp;Table5[[#This Row],[rxn]]&amp;"'"&amp;CHAR(9)&amp;IF(AND(Table5[[#This Row],[kapp_slack_ub]]&lt;&gt;0,Table5[[#This Row],[kapp_old]]&lt;$F$1),$F$1,Table5[[#This Row],[kapp_old]])</f>
        <v>'RXN-GLYCDy_c_FWD-rt3388'	27141.27779288</v>
      </c>
      <c r="M1013" s="1">
        <f>_xlfn.XLOOKUP(Table5[[#This Row],[rxn]],Table3[name],Table3[flux],$F$1)</f>
        <v>27141.277792879999</v>
      </c>
      <c r="N1013" s="1">
        <f>IFERROR(Table5[[#This Row],[min flux]]/Table5[[#This Row],[associated enzload]],"")</f>
        <v>14501835236195.51</v>
      </c>
      <c r="O1013" s="1">
        <f>_xlfn.NUMBERVALUE(IF(Table5[[#This Row],[flux/enzload]]="","",ABS($N$1-Table5[[#This Row],[flux/enzload]])))</f>
        <v>13101918918536.6</v>
      </c>
      <c r="P1013" s="1">
        <f>Table5[[#This Row],[kapp_old]]+IFERROR(((Table5[[#This Row],[kapp_slack_ub]]-Table5[[#This Row],[kapp_slack_lb]])/Table5[[#This Row],[associated enzload]]),0)</f>
        <v>27141.277792879999</v>
      </c>
      <c r="Q1013" s="1" t="str">
        <f>"'"&amp;Table5[[#This Row],[rxn]]&amp;"'"&amp;CHAR(9)&amp;Table5[[#This Row],[kapp + (slack_ub - slack_lb)/enzload]]</f>
        <v>'RXN-GLYCDy_c_FWD-rt3388'	27141.27779288</v>
      </c>
      <c r="R1013" s="1">
        <f>_xlfn.XLOOKUP(Table5[[#This Row],[rxn]],Table38[name],Table38[flux],0)</f>
        <v>0</v>
      </c>
      <c r="S1013" s="1">
        <f>_xlfn.XLOOKUP(SUBSTITUTE(Table5[[#This Row],[rxn]],"RXN-","ENZLOAD-"),Table38[name],Table38[flux],0)</f>
        <v>0</v>
      </c>
      <c r="T1013" s="1" t="b">
        <f>AND(Table5[[#This Row],[ENZLOAD flux in kapp-slack.gms]]=0,Table5[[#This Row],[flux in kapp-slack.gms]]&lt;&gt;0,NOT(Table5[[#This Row],[spont or unknown?]]))</f>
        <v>0</v>
      </c>
      <c r="U1013" s="1" t="b">
        <f>OR(_xlfn.TEXTAFTER(Table5[[#This Row],[rxn]],"-",-1)="SPONT",_xlfn.TEXTAFTER(Table5[[#This Row],[rxn]],"-",-1)="UNKNOWN")</f>
        <v>0</v>
      </c>
      <c r="V1013" s="1">
        <f>_xlfn.XLOOKUP(SUBSTITUTE(Table5[[#This Row],[rxn]],"RXN-","ENZLOAD-"),Table4[rxn],Table4[ub],0)</f>
        <v>1.1983332900000001</v>
      </c>
      <c r="W1013" s="1" t="b">
        <f>AND(Table5[[#This Row],[FVA ENZLOAD flux UB]]=0,Table5[[#This Row],[ENZ not made when it should be?]])</f>
        <v>0</v>
      </c>
    </row>
    <row r="1014" spans="1:23" hidden="1">
      <c r="A1014" s="1" t="s">
        <v>5492</v>
      </c>
      <c r="B1014" s="1" t="str">
        <f>_xlfn.TEXTBEFORE(Table38[[#This Row],[all fluxes from kapp-slack]]," ",,,,"")</f>
        <v>ENZLOAD-PRENT21_l_FWD-rt4281</v>
      </c>
      <c r="C1014" s="1">
        <f>_xlfn.NUMBERVALUE(IFERROR(_xlfn.TEXTAFTER(Table38[[#This Row],[all fluxes from kapp-slack]]," ",-1,,,""),""))</f>
        <v>6.67136E-10</v>
      </c>
      <c r="F1014" s="1" t="s">
        <v>8237</v>
      </c>
      <c r="G1014" s="1" t="str">
        <f>_xlfn.TEXTBEFORE(Table5[[#This Row],[rxn     kapp_old        kapp_slack_ub   kapp_slack_lb]]," ")</f>
        <v>RXN-GLYCL_m_REV-GCV123LPD1</v>
      </c>
      <c r="H101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01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014" s="1">
        <f>_xlfn.NUMBERVALUE(_xlfn.TEXTAFTER(Table5[[#This Row],[rxn     kapp_old        kapp_slack_ub   kapp_slack_lb]]," ",-1))</f>
        <v>0</v>
      </c>
      <c r="K1014" s="1">
        <f>_xlfn.XLOOKUP(SUBSTITUTE(Table5[[#This Row],[rxn]],"RXN-","ENZLOAD-"),ENZLOAD[name],ENZLOAD[flux],0)</f>
        <v>9.8370550991999994E-7</v>
      </c>
      <c r="L1014" s="1" t="str">
        <f>"'"&amp;Table5[[#This Row],[rxn]]&amp;"'"&amp;CHAR(9)&amp;IF(AND(Table5[[#This Row],[kapp_slack_ub]]&lt;&gt;0,Table5[[#This Row],[kapp_old]]&lt;$F$1),$F$1,Table5[[#This Row],[kapp_old]])</f>
        <v>'RXN-GLYCL_m_REV-GCV123LPD1'	27141.27779288</v>
      </c>
      <c r="M1014" s="1">
        <f>_xlfn.XLOOKUP(Table5[[#This Row],[rxn]],Table3[name],Table3[flux],$F$1)</f>
        <v>27141.277792879999</v>
      </c>
      <c r="N1014" s="1">
        <f>IFERROR(Table5[[#This Row],[min flux]]/Table5[[#This Row],[associated enzload]],"")</f>
        <v>27590856734.234688</v>
      </c>
      <c r="O1014" s="1">
        <f>_xlfn.NUMBERVALUE(IF(Table5[[#This Row],[flux/enzload]]="","",ABS($N$1-Table5[[#This Row],[flux/enzload]])))</f>
        <v>1372325460924.72</v>
      </c>
      <c r="P1014" s="1">
        <f>Table5[[#This Row],[kapp_old]]+IFERROR(((Table5[[#This Row],[kapp_slack_ub]]-Table5[[#This Row],[kapp_slack_lb]])/Table5[[#This Row],[associated enzload]]),0)</f>
        <v>27141.277792879999</v>
      </c>
      <c r="Q1014" s="1" t="str">
        <f>"'"&amp;Table5[[#This Row],[rxn]]&amp;"'"&amp;CHAR(9)&amp;Table5[[#This Row],[kapp + (slack_ub - slack_lb)/enzload]]</f>
        <v>'RXN-GLYCL_m_REV-GCV123LPD1'	27141.27779288</v>
      </c>
      <c r="R1014" s="1">
        <f>_xlfn.XLOOKUP(Table5[[#This Row],[rxn]],Table38[name],Table38[flux],0)</f>
        <v>0</v>
      </c>
      <c r="S1014" s="1">
        <f>_xlfn.XLOOKUP(SUBSTITUTE(Table5[[#This Row],[rxn]],"RXN-","ENZLOAD-"),Table38[name],Table38[flux],0)</f>
        <v>0</v>
      </c>
      <c r="T1014" s="1" t="b">
        <f>AND(Table5[[#This Row],[ENZLOAD flux in kapp-slack.gms]]=0,Table5[[#This Row],[flux in kapp-slack.gms]]&lt;&gt;0,NOT(Table5[[#This Row],[spont or unknown?]]))</f>
        <v>0</v>
      </c>
      <c r="U1014" s="1" t="b">
        <f>OR(_xlfn.TEXTAFTER(Table5[[#This Row],[rxn]],"-",-1)="SPONT",_xlfn.TEXTAFTER(Table5[[#This Row],[rxn]],"-",-1)="UNKNOWN")</f>
        <v>0</v>
      </c>
      <c r="V1014" s="1">
        <f>_xlfn.XLOOKUP(SUBSTITUTE(Table5[[#This Row],[rxn]],"RXN-","ENZLOAD-"),Table4[rxn],Table4[ub],0)</f>
        <v>0.18495317999999999</v>
      </c>
      <c r="W1014" s="1" t="b">
        <f>AND(Table5[[#This Row],[FVA ENZLOAD flux UB]]=0,Table5[[#This Row],[ENZ not made when it should be?]])</f>
        <v>0</v>
      </c>
    </row>
    <row r="1015" spans="1:23" hidden="1">
      <c r="A1015" s="1" t="s">
        <v>5493</v>
      </c>
      <c r="B1015" s="1" t="str">
        <f>_xlfn.TEXTBEFORE(Table38[[#This Row],[all fluxes from kapp-slack]]," ",,,,"")</f>
        <v>ENZLOAD-PRENT6_l_FWD-rt4281</v>
      </c>
      <c r="C1015" s="1">
        <f>_xlfn.NUMBERVALUE(IFERROR(_xlfn.TEXTAFTER(Table38[[#This Row],[all fluxes from kapp-slack]]," ",-1,,,""),""))</f>
        <v>6.0042250000000001E-9</v>
      </c>
      <c r="F1015" s="1" t="s">
        <v>8242</v>
      </c>
      <c r="G1015" s="1" t="str">
        <f>_xlfn.TEXTBEFORE(Table5[[#This Row],[rxn     kapp_old        kapp_slack_ub   kapp_slack_lb]]," ")</f>
        <v>RXN-GLYCtps_e_FWD-rt2336</v>
      </c>
      <c r="H101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01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015" s="1">
        <f>_xlfn.NUMBERVALUE(_xlfn.TEXTAFTER(Table5[[#This Row],[rxn     kapp_old        kapp_slack_ub   kapp_slack_lb]]," ",-1))</f>
        <v>0</v>
      </c>
      <c r="K1015" s="1">
        <f>_xlfn.XLOOKUP(SUBSTITUTE(Table5[[#This Row],[rxn]],"RXN-","ENZLOAD-"),ENZLOAD[name],ENZLOAD[flux],0)</f>
        <v>1.9292446055999999E-7</v>
      </c>
      <c r="L1015" s="1" t="str">
        <f>"'"&amp;Table5[[#This Row],[rxn]]&amp;"'"&amp;CHAR(9)&amp;IF(AND(Table5[[#This Row],[kapp_slack_ub]]&lt;&gt;0,Table5[[#This Row],[kapp_old]]&lt;$F$1),$F$1,Table5[[#This Row],[kapp_old]])</f>
        <v>'RXN-GLYCtps_e_FWD-rt2336'	27141.27779288</v>
      </c>
      <c r="M1015" s="1">
        <f>_xlfn.XLOOKUP(Table5[[#This Row],[rxn]],Table3[name],Table3[flux],$F$1)</f>
        <v>27141.277792879999</v>
      </c>
      <c r="N1015" s="1">
        <f>IFERROR(Table5[[#This Row],[min flux]]/Table5[[#This Row],[associated enzload]],"")</f>
        <v>140683445293.02957</v>
      </c>
      <c r="O1015" s="1">
        <f>_xlfn.NUMBERVALUE(IF(Table5[[#This Row],[flux/enzload]]="","",ABS($N$1-Table5[[#This Row],[flux/enzload]])))</f>
        <v>1259232872365.9199</v>
      </c>
      <c r="P1015" s="1">
        <f>Table5[[#This Row],[kapp_old]]+IFERROR(((Table5[[#This Row],[kapp_slack_ub]]-Table5[[#This Row],[kapp_slack_lb]])/Table5[[#This Row],[associated enzload]]),0)</f>
        <v>27141.277792879999</v>
      </c>
      <c r="Q1015" s="1" t="str">
        <f>"'"&amp;Table5[[#This Row],[rxn]]&amp;"'"&amp;CHAR(9)&amp;Table5[[#This Row],[kapp + (slack_ub - slack_lb)/enzload]]</f>
        <v>'RXN-GLYCtps_e_FWD-rt2336'	27141.27779288</v>
      </c>
      <c r="R1015" s="1">
        <f>_xlfn.XLOOKUP(Table5[[#This Row],[rxn]],Table38[name],Table38[flux],0)</f>
        <v>0</v>
      </c>
      <c r="S1015" s="1">
        <f>_xlfn.XLOOKUP(SUBSTITUTE(Table5[[#This Row],[rxn]],"RXN-","ENZLOAD-"),Table38[name],Table38[flux],0)</f>
        <v>0</v>
      </c>
      <c r="T1015" s="1" t="b">
        <f>AND(Table5[[#This Row],[ENZLOAD flux in kapp-slack.gms]]=0,Table5[[#This Row],[flux in kapp-slack.gms]]&lt;&gt;0,NOT(Table5[[#This Row],[spont or unknown?]]))</f>
        <v>0</v>
      </c>
      <c r="U1015" s="1" t="b">
        <f>OR(_xlfn.TEXTAFTER(Table5[[#This Row],[rxn]],"-",-1)="SPONT",_xlfn.TEXTAFTER(Table5[[#This Row],[rxn]],"-",-1)="UNKNOWN")</f>
        <v>0</v>
      </c>
      <c r="V1015" s="1">
        <f>_xlfn.XLOOKUP(SUBSTITUTE(Table5[[#This Row],[rxn]],"RXN-","ENZLOAD-"),Table4[rxn],Table4[ub],0)</f>
        <v>0.77510067999999999</v>
      </c>
      <c r="W1015" s="1" t="b">
        <f>AND(Table5[[#This Row],[FVA ENZLOAD flux UB]]=0,Table5[[#This Row],[ENZ not made when it should be?]])</f>
        <v>0</v>
      </c>
    </row>
    <row r="1016" spans="1:23" hidden="1">
      <c r="A1016" s="1" t="s">
        <v>5494</v>
      </c>
      <c r="B1016" s="1" t="str">
        <f>_xlfn.TEXTBEFORE(Table38[[#This Row],[all fluxes from kapp-slack]]," ",,,,"")</f>
        <v>ENZLOAD-PRENT7_l_FWD-rt4281</v>
      </c>
      <c r="C1016" s="1">
        <f>_xlfn.NUMBERVALUE(IFERROR(_xlfn.TEXTAFTER(Table38[[#This Row],[all fluxes from kapp-slack]]," ",-1,,,""),""))</f>
        <v>6.0042250000000001E-9</v>
      </c>
      <c r="F1016" s="1" t="s">
        <v>8243</v>
      </c>
      <c r="G1016" s="1" t="str">
        <f>_xlfn.TEXTBEFORE(Table5[[#This Row],[rxn     kapp_old        kapp_slack_ub   kapp_slack_lb]]," ")</f>
        <v>RXN-GLYCtps_e_REV-rt2336</v>
      </c>
      <c r="H101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01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016" s="1">
        <f>_xlfn.NUMBERVALUE(_xlfn.TEXTAFTER(Table5[[#This Row],[rxn     kapp_old        kapp_slack_ub   kapp_slack_lb]]," ",-1))</f>
        <v>0</v>
      </c>
      <c r="K1016" s="1">
        <f>_xlfn.XLOOKUP(SUBSTITUTE(Table5[[#This Row],[rxn]],"RXN-","ENZLOAD-"),ENZLOAD[name],ENZLOAD[flux],0)</f>
        <v>1.9292446055999999E-7</v>
      </c>
      <c r="L1016" s="1" t="str">
        <f>"'"&amp;Table5[[#This Row],[rxn]]&amp;"'"&amp;CHAR(9)&amp;IF(AND(Table5[[#This Row],[kapp_slack_ub]]&lt;&gt;0,Table5[[#This Row],[kapp_old]]&lt;$F$1),$F$1,Table5[[#This Row],[kapp_old]])</f>
        <v>'RXN-GLYCtps_e_REV-rt2336'	27141.27779288</v>
      </c>
      <c r="M1016" s="1">
        <f>_xlfn.XLOOKUP(Table5[[#This Row],[rxn]],Table3[name],Table3[flux],$F$1)</f>
        <v>27141.277792879999</v>
      </c>
      <c r="N1016" s="1">
        <f>IFERROR(Table5[[#This Row],[min flux]]/Table5[[#This Row],[associated enzload]],"")</f>
        <v>140683445293.02957</v>
      </c>
      <c r="O1016" s="1">
        <f>_xlfn.NUMBERVALUE(IF(Table5[[#This Row],[flux/enzload]]="","",ABS($N$1-Table5[[#This Row],[flux/enzload]])))</f>
        <v>1259232872365.9199</v>
      </c>
      <c r="P1016" s="1">
        <f>Table5[[#This Row],[kapp_old]]+IFERROR(((Table5[[#This Row],[kapp_slack_ub]]-Table5[[#This Row],[kapp_slack_lb]])/Table5[[#This Row],[associated enzload]]),0)</f>
        <v>27141.277792879999</v>
      </c>
      <c r="Q1016" s="1" t="str">
        <f>"'"&amp;Table5[[#This Row],[rxn]]&amp;"'"&amp;CHAR(9)&amp;Table5[[#This Row],[kapp + (slack_ub - slack_lb)/enzload]]</f>
        <v>'RXN-GLYCtps_e_REV-rt2336'	27141.27779288</v>
      </c>
      <c r="R1016" s="1">
        <f>_xlfn.XLOOKUP(Table5[[#This Row],[rxn]],Table38[name],Table38[flux],0)</f>
        <v>1.0001442955580001E-3</v>
      </c>
      <c r="S1016" s="1">
        <f>_xlfn.XLOOKUP(SUBSTITUTE(Table5[[#This Row],[rxn]],"RXN-","ENZLOAD-"),Table38[name],Table38[flux],0)</f>
        <v>1.4245187E-8</v>
      </c>
      <c r="T1016" s="1" t="b">
        <f>AND(Table5[[#This Row],[ENZLOAD flux in kapp-slack.gms]]=0,Table5[[#This Row],[flux in kapp-slack.gms]]&lt;&gt;0,NOT(Table5[[#This Row],[spont or unknown?]]))</f>
        <v>0</v>
      </c>
      <c r="U1016" s="1" t="b">
        <f>OR(_xlfn.TEXTAFTER(Table5[[#This Row],[rxn]],"-",-1)="SPONT",_xlfn.TEXTAFTER(Table5[[#This Row],[rxn]],"-",-1)="UNKNOWN")</f>
        <v>0</v>
      </c>
      <c r="V1016" s="1">
        <f>_xlfn.XLOOKUP(SUBSTITUTE(Table5[[#This Row],[rxn]],"RXN-","ENZLOAD-"),Table4[rxn],Table4[ub],0)</f>
        <v>0.77510067999999999</v>
      </c>
      <c r="W1016" s="1" t="b">
        <f>AND(Table5[[#This Row],[FVA ENZLOAD flux UB]]=0,Table5[[#This Row],[ENZ not made when it should be?]])</f>
        <v>0</v>
      </c>
    </row>
    <row r="1017" spans="1:23" hidden="1">
      <c r="A1017" s="1" t="s">
        <v>5495</v>
      </c>
      <c r="B1017" s="1" t="str">
        <f>_xlfn.TEXTBEFORE(Table38[[#This Row],[all fluxes from kapp-slack]]," ",,,,"")</f>
        <v>ENZLOAD-PRENT8_l_FWD-rt4281</v>
      </c>
      <c r="C1017" s="1">
        <f>_xlfn.NUMBERVALUE(IFERROR(_xlfn.TEXTAFTER(Table38[[#This Row],[all fluxes from kapp-slack]]," ",-1,,,""),""))</f>
        <v>6.0042250000000001E-9</v>
      </c>
      <c r="F1017" s="1" t="s">
        <v>8244</v>
      </c>
      <c r="G1017" s="1" t="str">
        <f>_xlfn.TEXTBEFORE(Table5[[#This Row],[rxn     kapp_old        kapp_slack_ub   kapp_slack_lb]]," ")</f>
        <v>RXN-GLYGS_c_FWD-rt12285634</v>
      </c>
      <c r="H101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01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017" s="1">
        <f>_xlfn.NUMBERVALUE(_xlfn.TEXTAFTER(Table5[[#This Row],[rxn     kapp_old        kapp_slack_ub   kapp_slack_lb]]," ",-1))</f>
        <v>0</v>
      </c>
      <c r="K1017" s="1">
        <f>_xlfn.XLOOKUP(SUBSTITUTE(Table5[[#This Row],[rxn]],"RXN-","ENZLOAD-"),ENZLOAD[name],ENZLOAD[flux],0)</f>
        <v>1.3034802262E-7</v>
      </c>
      <c r="L1017" s="1" t="str">
        <f>"'"&amp;Table5[[#This Row],[rxn]]&amp;"'"&amp;CHAR(9)&amp;IF(AND(Table5[[#This Row],[kapp_slack_ub]]&lt;&gt;0,Table5[[#This Row],[kapp_old]]&lt;$F$1),$F$1,Table5[[#This Row],[kapp_old]])</f>
        <v>'RXN-GLYGS_c_FWD-rt12285634'	27141.27779288</v>
      </c>
      <c r="M1017" s="1">
        <f>_xlfn.XLOOKUP(Table5[[#This Row],[rxn]],Table3[name],Table3[flux],$F$1)</f>
        <v>27141.277792879999</v>
      </c>
      <c r="N1017" s="1">
        <f>IFERROR(Table5[[#This Row],[min flux]]/Table5[[#This Row],[associated enzload]],"")</f>
        <v>208221630427.06232</v>
      </c>
      <c r="O1017" s="1">
        <f>_xlfn.NUMBERVALUE(IF(Table5[[#This Row],[flux/enzload]]="","",ABS($N$1-Table5[[#This Row],[flux/enzload]])))</f>
        <v>1191694687231.8899</v>
      </c>
      <c r="P1017" s="1">
        <f>Table5[[#This Row],[kapp_old]]+IFERROR(((Table5[[#This Row],[kapp_slack_ub]]-Table5[[#This Row],[kapp_slack_lb]])/Table5[[#This Row],[associated enzload]]),0)</f>
        <v>27141.277792879999</v>
      </c>
      <c r="Q1017" s="1" t="str">
        <f>"'"&amp;Table5[[#This Row],[rxn]]&amp;"'"&amp;CHAR(9)&amp;Table5[[#This Row],[kapp + (slack_ub - slack_lb)/enzload]]</f>
        <v>'RXN-GLYGS_c_FWD-rt12285634'	27141.27779288</v>
      </c>
      <c r="R1017" s="1">
        <f>_xlfn.XLOOKUP(Table5[[#This Row],[rxn]],Table38[name],Table38[flux],0)</f>
        <v>0</v>
      </c>
      <c r="S1017" s="1">
        <f>_xlfn.XLOOKUP(SUBSTITUTE(Table5[[#This Row],[rxn]],"RXN-","ENZLOAD-"),Table38[name],Table38[flux],0)</f>
        <v>0</v>
      </c>
      <c r="T1017" s="1" t="b">
        <f>AND(Table5[[#This Row],[ENZLOAD flux in kapp-slack.gms]]=0,Table5[[#This Row],[flux in kapp-slack.gms]]&lt;&gt;0,NOT(Table5[[#This Row],[spont or unknown?]]))</f>
        <v>0</v>
      </c>
      <c r="U1017" s="1" t="b">
        <f>OR(_xlfn.TEXTAFTER(Table5[[#This Row],[rxn]],"-",-1)="SPONT",_xlfn.TEXTAFTER(Table5[[#This Row],[rxn]],"-",-1)="UNKNOWN")</f>
        <v>0</v>
      </c>
      <c r="V1017" s="1">
        <f>_xlfn.XLOOKUP(SUBSTITUTE(Table5[[#This Row],[rxn]],"RXN-","ENZLOAD-"),Table4[rxn],Table4[ub],0)</f>
        <v>0.24216655000000001</v>
      </c>
      <c r="W1017" s="1" t="b">
        <f>AND(Table5[[#This Row],[FVA ENZLOAD flux UB]]=0,Table5[[#This Row],[ENZ not made when it should be?]])</f>
        <v>0</v>
      </c>
    </row>
    <row r="1018" spans="1:23" hidden="1">
      <c r="A1018" s="1" t="s">
        <v>5496</v>
      </c>
      <c r="B1018" s="1" t="str">
        <f>_xlfn.TEXTBEFORE(Table38[[#This Row],[all fluxes from kapp-slack]]," ",,,,"")</f>
        <v>ENZLOAD-PRENT9_l_FWD-rt4281</v>
      </c>
      <c r="C1018" s="1">
        <f>_xlfn.NUMBERVALUE(IFERROR(_xlfn.TEXTAFTER(Table38[[#This Row],[all fluxes from kapp-slack]]," ",-1,,,""),""))</f>
        <v>6.0042250000000001E-9</v>
      </c>
      <c r="F1018" s="1" t="s">
        <v>8245</v>
      </c>
      <c r="G1018" s="1" t="str">
        <f>_xlfn.TEXTBEFORE(Table5[[#This Row],[rxn     kapp_old        kapp_slack_ub   kapp_slack_lb]]," ")</f>
        <v>RXN-GLYK_c_FWD-rt2654</v>
      </c>
      <c r="H1018" s="1">
        <f>_xlfn.NUMBERVALUE(_xlfn.TEXTBEFORE(TRIM(_xlfn.TEXTAFTER(_xlfn.TEXTBEFORE(Table5[[#This Row],[rxn     kapp_old        kapp_slack_ub   kapp_slack_lb]],Table5[[#This Row],[kapp_slack_lb]],-1),Table5[[#This Row],[rxn]]))," "))</f>
        <v>1544.27365502922</v>
      </c>
      <c r="I101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018" s="1">
        <f>_xlfn.NUMBERVALUE(_xlfn.TEXTAFTER(Table5[[#This Row],[rxn     kapp_old        kapp_slack_ub   kapp_slack_lb]]," ",-1))</f>
        <v>0</v>
      </c>
      <c r="K1018" s="1">
        <f>_xlfn.XLOOKUP(SUBSTITUTE(Table5[[#This Row],[rxn]],"RXN-","ENZLOAD-"),ENZLOAD[name],ENZLOAD[flux],0)</f>
        <v>1.6127926930000001E-7</v>
      </c>
      <c r="L1018" s="1" t="str">
        <f>"'"&amp;Table5[[#This Row],[rxn]]&amp;"'"&amp;CHAR(9)&amp;IF(AND(Table5[[#This Row],[kapp_slack_ub]]&lt;&gt;0,Table5[[#This Row],[kapp_old]]&lt;$F$1),$F$1,Table5[[#This Row],[kapp_old]])</f>
        <v>'RXN-GLYK_c_FWD-rt2654'	1544.27365502922</v>
      </c>
      <c r="M1018" s="1">
        <f>_xlfn.XLOOKUP(Table5[[#This Row],[rxn]],Table3[name],Table3[flux],$F$1)</f>
        <v>27141.277792879999</v>
      </c>
      <c r="N1018" s="1">
        <f>IFERROR(Table5[[#This Row],[min flux]]/Table5[[#This Row],[associated enzload]],"")</f>
        <v>168287455112.37256</v>
      </c>
      <c r="O1018" s="1">
        <f>_xlfn.NUMBERVALUE(IF(Table5[[#This Row],[flux/enzload]]="","",ABS($N$1-Table5[[#This Row],[flux/enzload]])))</f>
        <v>1231628862546.5801</v>
      </c>
      <c r="P1018" s="1">
        <f>Table5[[#This Row],[kapp_old]]+IFERROR(((Table5[[#This Row],[kapp_slack_ub]]-Table5[[#This Row],[kapp_slack_lb]])/Table5[[#This Row],[associated enzload]]),0)</f>
        <v>1544.27365502922</v>
      </c>
      <c r="Q1018" s="1" t="str">
        <f>"'"&amp;Table5[[#This Row],[rxn]]&amp;"'"&amp;CHAR(9)&amp;Table5[[#This Row],[kapp + (slack_ub - slack_lb)/enzload]]</f>
        <v>'RXN-GLYK_c_FWD-rt2654'	1544.27365502922</v>
      </c>
      <c r="R1018" s="1">
        <f>_xlfn.XLOOKUP(Table5[[#This Row],[rxn]],Table38[name],Table38[flux],0)</f>
        <v>0</v>
      </c>
      <c r="S1018" s="1">
        <f>_xlfn.XLOOKUP(SUBSTITUTE(Table5[[#This Row],[rxn]],"RXN-","ENZLOAD-"),Table38[name],Table38[flux],0)</f>
        <v>0</v>
      </c>
      <c r="T1018" s="1" t="b">
        <f>AND(Table5[[#This Row],[ENZLOAD flux in kapp-slack.gms]]=0,Table5[[#This Row],[flux in kapp-slack.gms]]&lt;&gt;0,NOT(Table5[[#This Row],[spont or unknown?]]))</f>
        <v>0</v>
      </c>
      <c r="U1018" s="1" t="b">
        <f>OR(_xlfn.TEXTAFTER(Table5[[#This Row],[rxn]],"-",-1)="SPONT",_xlfn.TEXTAFTER(Table5[[#This Row],[rxn]],"-",-1)="UNKNOWN")</f>
        <v>0</v>
      </c>
      <c r="V1018" s="1">
        <f>_xlfn.XLOOKUP(SUBSTITUTE(Table5[[#This Row],[rxn]],"RXN-","ENZLOAD-"),Table4[rxn],Table4[ub],0)</f>
        <v>0.66627150000000002</v>
      </c>
      <c r="W1018" s="1" t="b">
        <f>AND(Table5[[#This Row],[FVA ENZLOAD flux UB]]=0,Table5[[#This Row],[ENZ not made when it should be?]])</f>
        <v>0</v>
      </c>
    </row>
    <row r="1019" spans="1:23" hidden="1">
      <c r="A1019" s="1" t="s">
        <v>5497</v>
      </c>
      <c r="B1019" s="1" t="str">
        <f>_xlfn.TEXTBEFORE(Table38[[#This Row],[all fluxes from kapp-slack]]," ",,,,"")</f>
        <v>ENZLOAD-PRPPS_c_FWD-PRS23</v>
      </c>
      <c r="C1019" s="1">
        <f>_xlfn.NUMBERVALUE(IFERROR(_xlfn.TEXTAFTER(Table38[[#This Row],[all fluxes from kapp-slack]]," ",-1,,,""),""))</f>
        <v>8.1565497900000004E-7</v>
      </c>
      <c r="F1019" s="1" t="s">
        <v>8246</v>
      </c>
      <c r="G1019" s="1" t="str">
        <f>_xlfn.TEXTBEFORE(Table5[[#This Row],[rxn     kapp_old        kapp_slack_ub   kapp_slack_lb]]," ")</f>
        <v>RXN-GLYOX_c_FWD-rt4673</v>
      </c>
      <c r="H1019" s="1">
        <f>_xlfn.NUMBERVALUE(_xlfn.TEXTBEFORE(TRIM(_xlfn.TEXTAFTER(_xlfn.TEXTBEFORE(Table5[[#This Row],[rxn     kapp_old        kapp_slack_ub   kapp_slack_lb]],Table5[[#This Row],[kapp_slack_lb]],-1),Table5[[#This Row],[rxn]]))," "))</f>
        <v>918014.15809321695</v>
      </c>
      <c r="I101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019" s="1">
        <f>_xlfn.NUMBERVALUE(_xlfn.TEXTAFTER(Table5[[#This Row],[rxn     kapp_old        kapp_slack_ub   kapp_slack_lb]]," ",-1))</f>
        <v>0</v>
      </c>
      <c r="K1019" s="1">
        <f>_xlfn.XLOOKUP(SUBSTITUTE(Table5[[#This Row],[rxn]],"RXN-","ENZLOAD-"),ENZLOAD[name],ENZLOAD[flux],0)</f>
        <v>4.1326792452999998E-7</v>
      </c>
      <c r="L1019" s="1" t="str">
        <f>"'"&amp;Table5[[#This Row],[rxn]]&amp;"'"&amp;CHAR(9)&amp;IF(AND(Table5[[#This Row],[kapp_slack_ub]]&lt;&gt;0,Table5[[#This Row],[kapp_old]]&lt;$F$1),$F$1,Table5[[#This Row],[kapp_old]])</f>
        <v>'RXN-GLYOX_c_FWD-rt4673'	918014.158093217</v>
      </c>
      <c r="M1019" s="1">
        <f>_xlfn.XLOOKUP(Table5[[#This Row],[rxn]],Table3[name],Table3[flux],$F$1)</f>
        <v>27141.277792879999</v>
      </c>
      <c r="N1019" s="1">
        <f>IFERROR(Table5[[#This Row],[min flux]]/Table5[[#This Row],[associated enzload]],"")</f>
        <v>65674774599.909111</v>
      </c>
      <c r="O1019" s="1">
        <f>_xlfn.NUMBERVALUE(IF(Table5[[#This Row],[flux/enzload]]="","",ABS($N$1-Table5[[#This Row],[flux/enzload]])))</f>
        <v>1334241543059.04</v>
      </c>
      <c r="P1019" s="1">
        <f>Table5[[#This Row],[kapp_old]]+IFERROR(((Table5[[#This Row],[kapp_slack_ub]]-Table5[[#This Row],[kapp_slack_lb]])/Table5[[#This Row],[associated enzload]]),0)</f>
        <v>918014.15809321695</v>
      </c>
      <c r="Q1019" s="1" t="str">
        <f>"'"&amp;Table5[[#This Row],[rxn]]&amp;"'"&amp;CHAR(9)&amp;Table5[[#This Row],[kapp + (slack_ub - slack_lb)/enzload]]</f>
        <v>'RXN-GLYOX_c_FWD-rt4673'	918014.158093217</v>
      </c>
      <c r="R1019" s="1">
        <f>_xlfn.XLOOKUP(Table5[[#This Row],[rxn]],Table38[name],Table38[flux],0)</f>
        <v>0</v>
      </c>
      <c r="S1019" s="1">
        <f>_xlfn.XLOOKUP(SUBSTITUTE(Table5[[#This Row],[rxn]],"RXN-","ENZLOAD-"),Table38[name],Table38[flux],0)</f>
        <v>0</v>
      </c>
      <c r="T1019" s="1" t="b">
        <f>AND(Table5[[#This Row],[ENZLOAD flux in kapp-slack.gms]]=0,Table5[[#This Row],[flux in kapp-slack.gms]]&lt;&gt;0,NOT(Table5[[#This Row],[spont or unknown?]]))</f>
        <v>0</v>
      </c>
      <c r="U1019" s="1" t="b">
        <f>OR(_xlfn.TEXTAFTER(Table5[[#This Row],[rxn]],"-",-1)="SPONT",_xlfn.TEXTAFTER(Table5[[#This Row],[rxn]],"-",-1)="UNKNOWN")</f>
        <v>0</v>
      </c>
      <c r="V1019" s="1">
        <f>_xlfn.XLOOKUP(SUBSTITUTE(Table5[[#This Row],[rxn]],"RXN-","ENZLOAD-"),Table4[rxn],Table4[ub],0)</f>
        <v>1.5295871299999999</v>
      </c>
      <c r="W1019" s="1" t="b">
        <f>AND(Table5[[#This Row],[FVA ENZLOAD flux UB]]=0,Table5[[#This Row],[ENZ not made when it should be?]])</f>
        <v>0</v>
      </c>
    </row>
    <row r="1020" spans="1:23" hidden="1">
      <c r="A1020" s="1" t="s">
        <v>5498</v>
      </c>
      <c r="B1020" s="1" t="str">
        <f>_xlfn.TEXTBEFORE(Table38[[#This Row],[all fluxes from kapp-slack]]," ",,,,"")</f>
        <v>ENZLOAD-PSD_vm_FWD-rt3078_vm</v>
      </c>
      <c r="C1020" s="1">
        <f>_xlfn.NUMBERVALUE(IFERROR(_xlfn.TEXTAFTER(Table38[[#This Row],[all fluxes from kapp-slack]]," ",-1,,,""),""))</f>
        <v>4.4976869000000001E-8</v>
      </c>
      <c r="F1020" s="1" t="s">
        <v>8247</v>
      </c>
      <c r="G1020" s="1" t="str">
        <f>_xlfn.TEXTBEFORE(Table5[[#This Row],[rxn     kapp_old        kapp_slack_ub   kapp_slack_lb]]," ")</f>
        <v>RXN-GLYOX_m_FWD-rt5195</v>
      </c>
      <c r="H102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02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020" s="1">
        <f>_xlfn.NUMBERVALUE(_xlfn.TEXTAFTER(Table5[[#This Row],[rxn     kapp_old        kapp_slack_ub   kapp_slack_lb]]," ",-1))</f>
        <v>0</v>
      </c>
      <c r="K1020" s="1">
        <f>_xlfn.XLOOKUP(SUBSTITUTE(Table5[[#This Row],[rxn]],"RXN-","ENZLOAD-"),ENZLOAD[name],ENZLOAD[flux],0)</f>
        <v>2.3656134440000001E-7</v>
      </c>
      <c r="L1020" s="1" t="str">
        <f>"'"&amp;Table5[[#This Row],[rxn]]&amp;"'"&amp;CHAR(9)&amp;IF(AND(Table5[[#This Row],[kapp_slack_ub]]&lt;&gt;0,Table5[[#This Row],[kapp_old]]&lt;$F$1),$F$1,Table5[[#This Row],[kapp_old]])</f>
        <v>'RXN-GLYOX_m_FWD-rt5195'	27141.27779288</v>
      </c>
      <c r="M1020" s="1">
        <f>_xlfn.XLOOKUP(Table5[[#This Row],[rxn]],Table3[name],Table3[flux],$F$1)</f>
        <v>27141.277792879999</v>
      </c>
      <c r="N1020" s="1">
        <f>IFERROR(Table5[[#This Row],[min flux]]/Table5[[#This Row],[associated enzload]],"")</f>
        <v>114732514146.46593</v>
      </c>
      <c r="O1020" s="1">
        <f>_xlfn.NUMBERVALUE(IF(Table5[[#This Row],[flux/enzload]]="","",ABS($N$1-Table5[[#This Row],[flux/enzload]])))</f>
        <v>1285183803512.49</v>
      </c>
      <c r="P1020" s="1">
        <f>Table5[[#This Row],[kapp_old]]+IFERROR(((Table5[[#This Row],[kapp_slack_ub]]-Table5[[#This Row],[kapp_slack_lb]])/Table5[[#This Row],[associated enzload]]),0)</f>
        <v>27141.277792879999</v>
      </c>
      <c r="Q1020" s="1" t="str">
        <f>"'"&amp;Table5[[#This Row],[rxn]]&amp;"'"&amp;CHAR(9)&amp;Table5[[#This Row],[kapp + (slack_ub - slack_lb)/enzload]]</f>
        <v>'RXN-GLYOX_m_FWD-rt5195'	27141.27779288</v>
      </c>
      <c r="R1020" s="1">
        <f>_xlfn.XLOOKUP(Table5[[#This Row],[rxn]],Table38[name],Table38[flux],0)</f>
        <v>0</v>
      </c>
      <c r="S1020" s="1">
        <f>_xlfn.XLOOKUP(SUBSTITUTE(Table5[[#This Row],[rxn]],"RXN-","ENZLOAD-"),Table38[name],Table38[flux],0)</f>
        <v>0</v>
      </c>
      <c r="T1020" s="1" t="b">
        <f>AND(Table5[[#This Row],[ENZLOAD flux in kapp-slack.gms]]=0,Table5[[#This Row],[flux in kapp-slack.gms]]&lt;&gt;0,NOT(Table5[[#This Row],[spont or unknown?]]))</f>
        <v>0</v>
      </c>
      <c r="U1020" s="1" t="b">
        <f>OR(_xlfn.TEXTAFTER(Table5[[#This Row],[rxn]],"-",-1)="SPONT",_xlfn.TEXTAFTER(Table5[[#This Row],[rxn]],"-",-1)="UNKNOWN")</f>
        <v>0</v>
      </c>
      <c r="V1020" s="1">
        <f>_xlfn.XLOOKUP(SUBSTITUTE(Table5[[#This Row],[rxn]],"RXN-","ENZLOAD-"),Table4[rxn],Table4[ub],0)</f>
        <v>1.17457305</v>
      </c>
      <c r="W1020" s="1" t="b">
        <f>AND(Table5[[#This Row],[FVA ENZLOAD flux UB]]=0,Table5[[#This Row],[ENZ not made when it should be?]])</f>
        <v>0</v>
      </c>
    </row>
    <row r="1021" spans="1:23" hidden="1">
      <c r="A1021" s="1" t="s">
        <v>5499</v>
      </c>
      <c r="B1021" s="1" t="str">
        <f>_xlfn.TEXTBEFORE(Table38[[#This Row],[all fluxes from kapp-slack]]," ",,,,"")</f>
        <v>ENZLOAD-PSERT_c_FWD-rt7036</v>
      </c>
      <c r="C1021" s="1">
        <f>_xlfn.NUMBERVALUE(IFERROR(_xlfn.TEXTAFTER(Table38[[#This Row],[all fluxes from kapp-slack]]," ",-1,,,""),""))</f>
        <v>2.022973164E-6</v>
      </c>
      <c r="F1021" s="1" t="s">
        <v>8249</v>
      </c>
      <c r="G1021" s="1" t="str">
        <f>_xlfn.TEXTBEFORE(Table5[[#This Row],[rxn     kapp_old        kapp_slack_ub   kapp_slack_lb]]," ")</f>
        <v>RXN-GLYt_c_m_REV-rt0066</v>
      </c>
      <c r="H102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02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021" s="1">
        <f>_xlfn.NUMBERVALUE(_xlfn.TEXTAFTER(Table5[[#This Row],[rxn     kapp_old        kapp_slack_ub   kapp_slack_lb]]," ",-1))</f>
        <v>0</v>
      </c>
      <c r="K1021" s="1">
        <f>_xlfn.XLOOKUP(SUBSTITUTE(Table5[[#This Row],[rxn]],"RXN-","ENZLOAD-"),ENZLOAD[name],ENZLOAD[flux],0)</f>
        <v>1.0786838823000001E-7</v>
      </c>
      <c r="L1021" s="1" t="str">
        <f>"'"&amp;Table5[[#This Row],[rxn]]&amp;"'"&amp;CHAR(9)&amp;IF(AND(Table5[[#This Row],[kapp_slack_ub]]&lt;&gt;0,Table5[[#This Row],[kapp_old]]&lt;$F$1),$F$1,Table5[[#This Row],[kapp_old]])</f>
        <v>'RXN-GLYt_c_m_REV-rt0066'	27141.27779288</v>
      </c>
      <c r="M1021" s="1">
        <f>_xlfn.XLOOKUP(Table5[[#This Row],[rxn]],Table3[name],Table3[flux],$F$1)</f>
        <v>27141.277792879999</v>
      </c>
      <c r="N1021" s="1">
        <f>IFERROR(Table5[[#This Row],[min flux]]/Table5[[#This Row],[associated enzload]],"")</f>
        <v>251614752368.49377</v>
      </c>
      <c r="O1021" s="1">
        <f>_xlfn.NUMBERVALUE(IF(Table5[[#This Row],[flux/enzload]]="","",ABS($N$1-Table5[[#This Row],[flux/enzload]])))</f>
        <v>1148301565290.46</v>
      </c>
      <c r="P1021" s="1">
        <f>Table5[[#This Row],[kapp_old]]+IFERROR(((Table5[[#This Row],[kapp_slack_ub]]-Table5[[#This Row],[kapp_slack_lb]])/Table5[[#This Row],[associated enzload]]),0)</f>
        <v>27141.277792879999</v>
      </c>
      <c r="Q1021" s="1" t="str">
        <f>"'"&amp;Table5[[#This Row],[rxn]]&amp;"'"&amp;CHAR(9)&amp;Table5[[#This Row],[kapp + (slack_ub - slack_lb)/enzload]]</f>
        <v>'RXN-GLYt_c_m_REV-rt0066'	27141.27779288</v>
      </c>
      <c r="R1021" s="1">
        <f>_xlfn.XLOOKUP(Table5[[#This Row],[rxn]],Table38[name],Table38[flux],0)</f>
        <v>0</v>
      </c>
      <c r="S1021" s="1">
        <f>_xlfn.XLOOKUP(SUBSTITUTE(Table5[[#This Row],[rxn]],"RXN-","ENZLOAD-"),Table38[name],Table38[flux],0)</f>
        <v>0</v>
      </c>
      <c r="T1021" s="1" t="b">
        <f>AND(Table5[[#This Row],[ENZLOAD flux in kapp-slack.gms]]=0,Table5[[#This Row],[flux in kapp-slack.gms]]&lt;&gt;0,NOT(Table5[[#This Row],[spont or unknown?]]))</f>
        <v>0</v>
      </c>
      <c r="U1021" s="1" t="b">
        <f>OR(_xlfn.TEXTAFTER(Table5[[#This Row],[rxn]],"-",-1)="SPONT",_xlfn.TEXTAFTER(Table5[[#This Row],[rxn]],"-",-1)="UNKNOWN")</f>
        <v>0</v>
      </c>
      <c r="V1021" s="1">
        <f>_xlfn.XLOOKUP(SUBSTITUTE(Table5[[#This Row],[rxn]],"RXN-","ENZLOAD-"),Table4[rxn],Table4[ub],0)</f>
        <v>1.1175644899999999</v>
      </c>
      <c r="W1021" s="1" t="b">
        <f>AND(Table5[[#This Row],[FVA ENZLOAD flux UB]]=0,Table5[[#This Row],[ENZ not made when it should be?]])</f>
        <v>0</v>
      </c>
    </row>
    <row r="1022" spans="1:23" hidden="1">
      <c r="A1022" s="1" t="s">
        <v>5500</v>
      </c>
      <c r="B1022" s="1" t="str">
        <f>_xlfn.TEXTBEFORE(Table38[[#This Row],[all fluxes from kapp-slack]]," ",,,,"")</f>
        <v>ENZLOAD-PSP_L_c_FWD-rt3683</v>
      </c>
      <c r="C1022" s="1">
        <f>_xlfn.NUMBERVALUE(IFERROR(_xlfn.TEXTAFTER(Table38[[#This Row],[all fluxes from kapp-slack]]," ",-1,,,""),""))</f>
        <v>5.9815770099E-5</v>
      </c>
      <c r="F1022" s="1" t="s">
        <v>8250</v>
      </c>
      <c r="G1022" s="1" t="str">
        <f>_xlfn.TEXTBEFORE(Table5[[#This Row],[rxn     kapp_old        kapp_slack_ub   kapp_slack_lb]]," ")</f>
        <v>RXN-GLYt_c_m_FWD-rt4150</v>
      </c>
      <c r="H1022" s="1">
        <f>_xlfn.NUMBERVALUE(_xlfn.TEXTBEFORE(TRIM(_xlfn.TEXTAFTER(_xlfn.TEXTBEFORE(Table5[[#This Row],[rxn     kapp_old        kapp_slack_ub   kapp_slack_lb]],Table5[[#This Row],[kapp_slack_lb]],-1),Table5[[#This Row],[rxn]]))," "))</f>
        <v>1370554.95639856</v>
      </c>
      <c r="I102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022" s="1">
        <f>_xlfn.NUMBERVALUE(_xlfn.TEXTAFTER(Table5[[#This Row],[rxn     kapp_old        kapp_slack_ub   kapp_slack_lb]]," ",-1))</f>
        <v>0</v>
      </c>
      <c r="K1022" s="1">
        <f>_xlfn.XLOOKUP(SUBSTITUTE(Table5[[#This Row],[rxn]],"RXN-","ENZLOAD-"),ENZLOAD[name],ENZLOAD[flux],0)</f>
        <v>9.2036901535E-7</v>
      </c>
      <c r="L1022" s="1" t="str">
        <f>"'"&amp;Table5[[#This Row],[rxn]]&amp;"'"&amp;CHAR(9)&amp;IF(AND(Table5[[#This Row],[kapp_slack_ub]]&lt;&gt;0,Table5[[#This Row],[kapp_old]]&lt;$F$1),$F$1,Table5[[#This Row],[kapp_old]])</f>
        <v>'RXN-GLYt_c_m_FWD-rt4150'	1370554.95639856</v>
      </c>
      <c r="M1022" s="1">
        <f>_xlfn.XLOOKUP(Table5[[#This Row],[rxn]],Table3[name],Table3[flux],$F$1)</f>
        <v>27141.277792879999</v>
      </c>
      <c r="N1022" s="1">
        <f>IFERROR(Table5[[#This Row],[min flux]]/Table5[[#This Row],[associated enzload]],"")</f>
        <v>29489560535.193214</v>
      </c>
      <c r="O1022" s="1">
        <f>_xlfn.NUMBERVALUE(IF(Table5[[#This Row],[flux/enzload]]="","",ABS($N$1-Table5[[#This Row],[flux/enzload]])))</f>
        <v>1370426757123.76</v>
      </c>
      <c r="P1022" s="1">
        <f>Table5[[#This Row],[kapp_old]]+IFERROR(((Table5[[#This Row],[kapp_slack_ub]]-Table5[[#This Row],[kapp_slack_lb]])/Table5[[#This Row],[associated enzload]]),0)</f>
        <v>1370554.95639856</v>
      </c>
      <c r="Q1022" s="1" t="str">
        <f>"'"&amp;Table5[[#This Row],[rxn]]&amp;"'"&amp;CHAR(9)&amp;Table5[[#This Row],[kapp + (slack_ub - slack_lb)/enzload]]</f>
        <v>'RXN-GLYt_c_m_FWD-rt4150'	1370554.95639856</v>
      </c>
      <c r="R1022" s="1">
        <f>_xlfn.XLOOKUP(Table5[[#This Row],[rxn]],Table38[name],Table38[flux],0)</f>
        <v>4.3906868623550297</v>
      </c>
      <c r="S1022" s="1">
        <f>_xlfn.XLOOKUP(SUBSTITUTE(Table5[[#This Row],[rxn]],"RXN-","ENZLOAD-"),Table38[name],Table38[flux],0)</f>
        <v>1.2384309499999999E-6</v>
      </c>
      <c r="T1022" s="1" t="b">
        <f>AND(Table5[[#This Row],[ENZLOAD flux in kapp-slack.gms]]=0,Table5[[#This Row],[flux in kapp-slack.gms]]&lt;&gt;0,NOT(Table5[[#This Row],[spont or unknown?]]))</f>
        <v>0</v>
      </c>
      <c r="U1022" s="1" t="b">
        <f>OR(_xlfn.TEXTAFTER(Table5[[#This Row],[rxn]],"-",-1)="SPONT",_xlfn.TEXTAFTER(Table5[[#This Row],[rxn]],"-",-1)="UNKNOWN")</f>
        <v>0</v>
      </c>
      <c r="V1022" s="1">
        <f>_xlfn.XLOOKUP(SUBSTITUTE(Table5[[#This Row],[rxn]],"RXN-","ENZLOAD-"),Table4[rxn],Table4[ub],0)</f>
        <v>1.3234971799999999</v>
      </c>
      <c r="W1022" s="1" t="b">
        <f>AND(Table5[[#This Row],[FVA ENZLOAD flux UB]]=0,Table5[[#This Row],[ENZ not made when it should be?]])</f>
        <v>0</v>
      </c>
    </row>
    <row r="1023" spans="1:23" hidden="1">
      <c r="A1023" s="1" t="s">
        <v>5501</v>
      </c>
      <c r="B1023" s="1" t="str">
        <f>_xlfn.TEXTBEFORE(Table38[[#This Row],[all fluxes from kapp-slack]]," ",,,,"")</f>
        <v>ENZLOAD-PSPHS_r_FWD-rt6946</v>
      </c>
      <c r="C1023" s="1">
        <f>_xlfn.NUMBERVALUE(IFERROR(_xlfn.TEXTAFTER(Table38[[#This Row],[all fluxes from kapp-slack]]," ",-1,,,""),""))</f>
        <v>2.2206013000000001E-8</v>
      </c>
      <c r="F1023" s="1" t="s">
        <v>8251</v>
      </c>
      <c r="G1023" s="1" t="str">
        <f>_xlfn.TEXTBEFORE(Table5[[#This Row],[rxn     kapp_old        kapp_slack_ub   kapp_slack_lb]]," ")</f>
        <v>RXN-GLYt_c_m_REV-rt4150</v>
      </c>
      <c r="H102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02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023" s="1">
        <f>_xlfn.NUMBERVALUE(_xlfn.TEXTAFTER(Table5[[#This Row],[rxn     kapp_old        kapp_slack_ub   kapp_slack_lb]]," ",-1))</f>
        <v>0</v>
      </c>
      <c r="K1023" s="1">
        <f>_xlfn.XLOOKUP(SUBSTITUTE(Table5[[#This Row],[rxn]],"RXN-","ENZLOAD-"),ENZLOAD[name],ENZLOAD[flux],0)</f>
        <v>9.2036901535E-7</v>
      </c>
      <c r="L1023" s="1" t="str">
        <f>"'"&amp;Table5[[#This Row],[rxn]]&amp;"'"&amp;CHAR(9)&amp;IF(AND(Table5[[#This Row],[kapp_slack_ub]]&lt;&gt;0,Table5[[#This Row],[kapp_old]]&lt;$F$1),$F$1,Table5[[#This Row],[kapp_old]])</f>
        <v>'RXN-GLYt_c_m_REV-rt4150'	27141.27779288</v>
      </c>
      <c r="M1023" s="1">
        <f>_xlfn.XLOOKUP(Table5[[#This Row],[rxn]],Table3[name],Table3[flux],$F$1)</f>
        <v>27141.277792879999</v>
      </c>
      <c r="N1023" s="1">
        <f>IFERROR(Table5[[#This Row],[min flux]]/Table5[[#This Row],[associated enzload]],"")</f>
        <v>29489560535.193214</v>
      </c>
      <c r="O1023" s="1">
        <f>_xlfn.NUMBERVALUE(IF(Table5[[#This Row],[flux/enzload]]="","",ABS($N$1-Table5[[#This Row],[flux/enzload]])))</f>
        <v>1370426757123.76</v>
      </c>
      <c r="P1023" s="1">
        <f>Table5[[#This Row],[kapp_old]]+IFERROR(((Table5[[#This Row],[kapp_slack_ub]]-Table5[[#This Row],[kapp_slack_lb]])/Table5[[#This Row],[associated enzload]]),0)</f>
        <v>27141.277792879999</v>
      </c>
      <c r="Q1023" s="1" t="str">
        <f>"'"&amp;Table5[[#This Row],[rxn]]&amp;"'"&amp;CHAR(9)&amp;Table5[[#This Row],[kapp + (slack_ub - slack_lb)/enzload]]</f>
        <v>'RXN-GLYt_c_m_REV-rt4150'	27141.27779288</v>
      </c>
      <c r="R1023" s="1">
        <f>_xlfn.XLOOKUP(Table5[[#This Row],[rxn]],Table38[name],Table38[flux],0)</f>
        <v>0</v>
      </c>
      <c r="S1023" s="1">
        <f>_xlfn.XLOOKUP(SUBSTITUTE(Table5[[#This Row],[rxn]],"RXN-","ENZLOAD-"),Table38[name],Table38[flux],0)</f>
        <v>0</v>
      </c>
      <c r="T1023" s="1" t="b">
        <f>AND(Table5[[#This Row],[ENZLOAD flux in kapp-slack.gms]]=0,Table5[[#This Row],[flux in kapp-slack.gms]]&lt;&gt;0,NOT(Table5[[#This Row],[spont or unknown?]]))</f>
        <v>0</v>
      </c>
      <c r="U1023" s="1" t="b">
        <f>OR(_xlfn.TEXTAFTER(Table5[[#This Row],[rxn]],"-",-1)="SPONT",_xlfn.TEXTAFTER(Table5[[#This Row],[rxn]],"-",-1)="UNKNOWN")</f>
        <v>0</v>
      </c>
      <c r="V1023" s="1">
        <f>_xlfn.XLOOKUP(SUBSTITUTE(Table5[[#This Row],[rxn]],"RXN-","ENZLOAD-"),Table4[rxn],Table4[ub],0)</f>
        <v>1.3234971799999999</v>
      </c>
      <c r="W1023" s="1" t="b">
        <f>AND(Table5[[#This Row],[FVA ENZLOAD flux UB]]=0,Table5[[#This Row],[ENZ not made when it should be?]])</f>
        <v>0</v>
      </c>
    </row>
    <row r="1024" spans="1:23" hidden="1">
      <c r="A1024" s="1" t="s">
        <v>5502</v>
      </c>
      <c r="B1024" s="1" t="str">
        <f>_xlfn.TEXTBEFORE(Table38[[#This Row],[all fluxes from kapp-slack]]," ",,,,"")</f>
        <v>ENZLOAD-PSSA_rm_FWD-rt3215</v>
      </c>
      <c r="C1024" s="1">
        <f>_xlfn.NUMBERVALUE(IFERROR(_xlfn.TEXTAFTER(Table38[[#This Row],[all fluxes from kapp-slack]]," ",-1,,,""),""))</f>
        <v>9.1644389999999995E-8</v>
      </c>
      <c r="F1024" s="1" t="s">
        <v>8252</v>
      </c>
      <c r="G1024" s="1" t="str">
        <f>_xlfn.TEXTBEFORE(Table5[[#This Row],[rxn     kapp_old        kapp_slack_ub   kapp_slack_lb]]," ")</f>
        <v>RXN-GLYtps_e_FWD-rt0594</v>
      </c>
      <c r="H102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02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024" s="1">
        <f>_xlfn.NUMBERVALUE(_xlfn.TEXTAFTER(Table5[[#This Row],[rxn     kapp_old        kapp_slack_ub   kapp_slack_lb]]," ",-1))</f>
        <v>0</v>
      </c>
      <c r="K1024" s="1">
        <f>_xlfn.XLOOKUP(SUBSTITUTE(Table5[[#This Row],[rxn]],"RXN-","ENZLOAD-"),ENZLOAD[name],ENZLOAD[flux],0)</f>
        <v>9.0141876169999897E-8</v>
      </c>
      <c r="L1024" s="1" t="str">
        <f>"'"&amp;Table5[[#This Row],[rxn]]&amp;"'"&amp;CHAR(9)&amp;IF(AND(Table5[[#This Row],[kapp_slack_ub]]&lt;&gt;0,Table5[[#This Row],[kapp_old]]&lt;$F$1),$F$1,Table5[[#This Row],[kapp_old]])</f>
        <v>'RXN-GLYtps_e_FWD-rt0594'	27141.27779288</v>
      </c>
      <c r="M1024" s="1">
        <f>_xlfn.XLOOKUP(Table5[[#This Row],[rxn]],Table3[name],Table3[flux],$F$1)</f>
        <v>27141.277792879999</v>
      </c>
      <c r="N1024" s="1">
        <f>IFERROR(Table5[[#This Row],[min flux]]/Table5[[#This Row],[associated enzload]],"")</f>
        <v>301095106359.82172</v>
      </c>
      <c r="O1024" s="1">
        <f>_xlfn.NUMBERVALUE(IF(Table5[[#This Row],[flux/enzload]]="","",ABS($N$1-Table5[[#This Row],[flux/enzload]])))</f>
        <v>1098821211299.13</v>
      </c>
      <c r="P1024" s="1">
        <f>Table5[[#This Row],[kapp_old]]+IFERROR(((Table5[[#This Row],[kapp_slack_ub]]-Table5[[#This Row],[kapp_slack_lb]])/Table5[[#This Row],[associated enzload]]),0)</f>
        <v>27141.277792879999</v>
      </c>
      <c r="Q1024" s="1" t="str">
        <f>"'"&amp;Table5[[#This Row],[rxn]]&amp;"'"&amp;CHAR(9)&amp;Table5[[#This Row],[kapp + (slack_ub - slack_lb)/enzload]]</f>
        <v>'RXN-GLYtps_e_FWD-rt0594'	27141.27779288</v>
      </c>
      <c r="R1024" s="1">
        <f>_xlfn.XLOOKUP(Table5[[#This Row],[rxn]],Table38[name],Table38[flux],0)</f>
        <v>0</v>
      </c>
      <c r="S1024" s="1">
        <f>_xlfn.XLOOKUP(SUBSTITUTE(Table5[[#This Row],[rxn]],"RXN-","ENZLOAD-"),Table38[name],Table38[flux],0)</f>
        <v>0</v>
      </c>
      <c r="T1024" s="1" t="b">
        <f>AND(Table5[[#This Row],[ENZLOAD flux in kapp-slack.gms]]=0,Table5[[#This Row],[flux in kapp-slack.gms]]&lt;&gt;0,NOT(Table5[[#This Row],[spont or unknown?]]))</f>
        <v>0</v>
      </c>
      <c r="U1024" s="1" t="b">
        <f>OR(_xlfn.TEXTAFTER(Table5[[#This Row],[rxn]],"-",-1)="SPONT",_xlfn.TEXTAFTER(Table5[[#This Row],[rxn]],"-",-1)="UNKNOWN")</f>
        <v>0</v>
      </c>
      <c r="V1024" s="1">
        <f>_xlfn.XLOOKUP(SUBSTITUTE(Table5[[#This Row],[rxn]],"RXN-","ENZLOAD-"),Table4[rxn],Table4[ub],0)</f>
        <v>0.69563965999999999</v>
      </c>
      <c r="W1024" s="1" t="b">
        <f>AND(Table5[[#This Row],[FVA ENZLOAD flux UB]]=0,Table5[[#This Row],[ENZ not made when it should be?]])</f>
        <v>0</v>
      </c>
    </row>
    <row r="1025" spans="1:23" hidden="1">
      <c r="A1025" s="1" t="s">
        <v>5503</v>
      </c>
      <c r="B1025" s="1" t="str">
        <f>_xlfn.TEXTBEFORE(Table38[[#This Row],[all fluxes from kapp-slack]]," ",,,,"")</f>
        <v>ENZLOAD-PYK_c_FWD-rt4634</v>
      </c>
      <c r="C1025" s="1">
        <f>_xlfn.NUMBERVALUE(IFERROR(_xlfn.TEXTAFTER(Table38[[#This Row],[all fluxes from kapp-slack]]," ",-1,,,""),""))</f>
        <v>1.3305360462E-5</v>
      </c>
      <c r="F1025" s="1" t="s">
        <v>8253</v>
      </c>
      <c r="G1025" s="1" t="str">
        <f>_xlfn.TEXTBEFORE(Table5[[#This Row],[rxn     kapp_old        kapp_slack_ub   kapp_slack_lb]]," ")</f>
        <v>RXN-GLYtps_e_REV-rt0594</v>
      </c>
      <c r="H1025" s="1">
        <f>_xlfn.NUMBERVALUE(_xlfn.TEXTBEFORE(TRIM(_xlfn.TEXTAFTER(_xlfn.TEXTBEFORE(Table5[[#This Row],[rxn     kapp_old        kapp_slack_ub   kapp_slack_lb]],Table5[[#This Row],[kapp_slack_lb]],-1),Table5[[#This Row],[rxn]]))," "))</f>
        <v>2768214.0909094699</v>
      </c>
      <c r="I102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025" s="1">
        <f>_xlfn.NUMBERVALUE(_xlfn.TEXTAFTER(Table5[[#This Row],[rxn     kapp_old        kapp_slack_ub   kapp_slack_lb]]," ",-1))</f>
        <v>0</v>
      </c>
      <c r="K1025" s="1">
        <f>_xlfn.XLOOKUP(SUBSTITUTE(Table5[[#This Row],[rxn]],"RXN-","ENZLOAD-"),ENZLOAD[name],ENZLOAD[flux],0)</f>
        <v>9.0141876169999897E-8</v>
      </c>
      <c r="L1025" s="1" t="str">
        <f>"'"&amp;Table5[[#This Row],[rxn]]&amp;"'"&amp;CHAR(9)&amp;IF(AND(Table5[[#This Row],[kapp_slack_ub]]&lt;&gt;0,Table5[[#This Row],[kapp_old]]&lt;$F$1),$F$1,Table5[[#This Row],[kapp_old]])</f>
        <v>'RXN-GLYtps_e_REV-rt0594'	2768214.09090947</v>
      </c>
      <c r="M1025" s="1">
        <f>_xlfn.XLOOKUP(Table5[[#This Row],[rxn]],Table3[name],Table3[flux],$F$1)</f>
        <v>27141.277792879999</v>
      </c>
      <c r="N1025" s="1">
        <f>IFERROR(Table5[[#This Row],[min flux]]/Table5[[#This Row],[associated enzload]],"")</f>
        <v>301095106359.82172</v>
      </c>
      <c r="O1025" s="1">
        <f>_xlfn.NUMBERVALUE(IF(Table5[[#This Row],[flux/enzload]]="","",ABS($N$1-Table5[[#This Row],[flux/enzload]])))</f>
        <v>1098821211299.13</v>
      </c>
      <c r="P1025" s="1">
        <f>Table5[[#This Row],[kapp_old]]+IFERROR(((Table5[[#This Row],[kapp_slack_ub]]-Table5[[#This Row],[kapp_slack_lb]])/Table5[[#This Row],[associated enzload]]),0)</f>
        <v>2768214.0909094699</v>
      </c>
      <c r="Q1025" s="1" t="str">
        <f>"'"&amp;Table5[[#This Row],[rxn]]&amp;"'"&amp;CHAR(9)&amp;Table5[[#This Row],[kapp + (slack_ub - slack_lb)/enzload]]</f>
        <v>'RXN-GLYtps_e_REV-rt0594'	2768214.09090947</v>
      </c>
      <c r="R1025" s="1">
        <f>_xlfn.XLOOKUP(Table5[[#This Row],[rxn]],Table38[name],Table38[flux],0)</f>
        <v>0</v>
      </c>
      <c r="S1025" s="1">
        <f>_xlfn.XLOOKUP(SUBSTITUTE(Table5[[#This Row],[rxn]],"RXN-","ENZLOAD-"),Table38[name],Table38[flux],0)</f>
        <v>0</v>
      </c>
      <c r="T1025" s="1" t="b">
        <f>AND(Table5[[#This Row],[ENZLOAD flux in kapp-slack.gms]]=0,Table5[[#This Row],[flux in kapp-slack.gms]]&lt;&gt;0,NOT(Table5[[#This Row],[spont or unknown?]]))</f>
        <v>0</v>
      </c>
      <c r="U1025" s="1" t="b">
        <f>OR(_xlfn.TEXTAFTER(Table5[[#This Row],[rxn]],"-",-1)="SPONT",_xlfn.TEXTAFTER(Table5[[#This Row],[rxn]],"-",-1)="UNKNOWN")</f>
        <v>0</v>
      </c>
      <c r="V1025" s="1">
        <f>_xlfn.XLOOKUP(SUBSTITUTE(Table5[[#This Row],[rxn]],"RXN-","ENZLOAD-"),Table4[rxn],Table4[ub],0)</f>
        <v>0.69563965999999999</v>
      </c>
      <c r="W1025" s="1" t="b">
        <f>AND(Table5[[#This Row],[FVA ENZLOAD flux UB]]=0,Table5[[#This Row],[ENZ not made when it should be?]])</f>
        <v>0</v>
      </c>
    </row>
    <row r="1026" spans="1:23" hidden="1">
      <c r="A1026" s="1" t="s">
        <v>5504</v>
      </c>
      <c r="B1026" s="1" t="str">
        <f>_xlfn.TEXTBEFORE(Table38[[#This Row],[all fluxes from kapp-slack]]," ",,,,"")</f>
        <v>ENZLOAD-PYRDC_c_FWD-rt7423</v>
      </c>
      <c r="C1026" s="1">
        <f>_xlfn.NUMBERVALUE(IFERROR(_xlfn.TEXTAFTER(Table38[[#This Row],[all fluxes from kapp-slack]]," ",-1,,,""),""))</f>
        <v>9.2489784699999995E-7</v>
      </c>
      <c r="F1026" s="1" t="s">
        <v>8254</v>
      </c>
      <c r="G1026" s="1" t="str">
        <f>_xlfn.TEXTBEFORE(Table5[[#This Row],[rxn     kapp_old        kapp_slack_ub   kapp_slack_lb]]," ")</f>
        <v>RXN-GLYtps_e_FWD-rt4390</v>
      </c>
      <c r="H102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02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026" s="1">
        <f>_xlfn.NUMBERVALUE(_xlfn.TEXTAFTER(Table5[[#This Row],[rxn     kapp_old        kapp_slack_ub   kapp_slack_lb]]," ",-1))</f>
        <v>0</v>
      </c>
      <c r="K1026" s="1">
        <f>_xlfn.XLOOKUP(SUBSTITUTE(Table5[[#This Row],[rxn]],"RXN-","ENZLOAD-"),ENZLOAD[name],ENZLOAD[flux],0)</f>
        <v>8.3081175610000002E-8</v>
      </c>
      <c r="L1026" s="1" t="str">
        <f>"'"&amp;Table5[[#This Row],[rxn]]&amp;"'"&amp;CHAR(9)&amp;IF(AND(Table5[[#This Row],[kapp_slack_ub]]&lt;&gt;0,Table5[[#This Row],[kapp_old]]&lt;$F$1),$F$1,Table5[[#This Row],[kapp_old]])</f>
        <v>'RXN-GLYtps_e_FWD-rt4390'	27141.27779288</v>
      </c>
      <c r="M1026" s="1">
        <f>_xlfn.XLOOKUP(Table5[[#This Row],[rxn]],Table3[name],Table3[flux],$F$1)</f>
        <v>27141.277792879999</v>
      </c>
      <c r="N1026" s="1">
        <f>IFERROR(Table5[[#This Row],[min flux]]/Table5[[#This Row],[associated enzload]],"")</f>
        <v>326683843766.08606</v>
      </c>
      <c r="O1026" s="1">
        <f>_xlfn.NUMBERVALUE(IF(Table5[[#This Row],[flux/enzload]]="","",ABS($N$1-Table5[[#This Row],[flux/enzload]])))</f>
        <v>1073232473892.87</v>
      </c>
      <c r="P1026" s="1">
        <f>Table5[[#This Row],[kapp_old]]+IFERROR(((Table5[[#This Row],[kapp_slack_ub]]-Table5[[#This Row],[kapp_slack_lb]])/Table5[[#This Row],[associated enzload]]),0)</f>
        <v>27141.277792879999</v>
      </c>
      <c r="Q1026" s="1" t="str">
        <f>"'"&amp;Table5[[#This Row],[rxn]]&amp;"'"&amp;CHAR(9)&amp;Table5[[#This Row],[kapp + (slack_ub - slack_lb)/enzload]]</f>
        <v>'RXN-GLYtps_e_FWD-rt4390'	27141.27779288</v>
      </c>
      <c r="R1026" s="1">
        <f>_xlfn.XLOOKUP(Table5[[#This Row],[rxn]],Table38[name],Table38[flux],0)</f>
        <v>0</v>
      </c>
      <c r="S1026" s="1">
        <f>_xlfn.XLOOKUP(SUBSTITUTE(Table5[[#This Row],[rxn]],"RXN-","ENZLOAD-"),Table38[name],Table38[flux],0)</f>
        <v>0</v>
      </c>
      <c r="T1026" s="1" t="b">
        <f>AND(Table5[[#This Row],[ENZLOAD flux in kapp-slack.gms]]=0,Table5[[#This Row],[flux in kapp-slack.gms]]&lt;&gt;0,NOT(Table5[[#This Row],[spont or unknown?]]))</f>
        <v>0</v>
      </c>
      <c r="U1026" s="1" t="b">
        <f>OR(_xlfn.TEXTAFTER(Table5[[#This Row],[rxn]],"-",-1)="SPONT",_xlfn.TEXTAFTER(Table5[[#This Row],[rxn]],"-",-1)="UNKNOWN")</f>
        <v>0</v>
      </c>
      <c r="V1026" s="1">
        <f>_xlfn.XLOOKUP(SUBSTITUTE(Table5[[#This Row],[rxn]],"RXN-","ENZLOAD-"),Table4[rxn],Table4[ub],0)</f>
        <v>0.71215804000000005</v>
      </c>
      <c r="W1026" s="1" t="b">
        <f>AND(Table5[[#This Row],[FVA ENZLOAD flux UB]]=0,Table5[[#This Row],[ENZ not made when it should be?]])</f>
        <v>0</v>
      </c>
    </row>
    <row r="1027" spans="1:23" hidden="1">
      <c r="A1027" s="1" t="s">
        <v>5505</v>
      </c>
      <c r="B1027" s="1" t="str">
        <f>_xlfn.TEXTBEFORE(Table38[[#This Row],[all fluxes from kapp-slack]]," ",,,,"")</f>
        <v>ENZLOAD-RNDR1_c_FWD-RNR124</v>
      </c>
      <c r="C1027" s="1">
        <f>_xlfn.NUMBERVALUE(IFERROR(_xlfn.TEXTAFTER(Table38[[#This Row],[all fluxes from kapp-slack]]," ",-1,,,""),""))</f>
        <v>1.5599409000000001E-8</v>
      </c>
      <c r="F1027" s="1" t="s">
        <v>8255</v>
      </c>
      <c r="G1027" s="1" t="str">
        <f>_xlfn.TEXTBEFORE(Table5[[#This Row],[rxn     kapp_old        kapp_slack_ub   kapp_slack_lb]]," ")</f>
        <v>RXN-GLYtps_e_REV-rt4390</v>
      </c>
      <c r="H1027" s="1">
        <f>_xlfn.NUMBERVALUE(_xlfn.TEXTBEFORE(TRIM(_xlfn.TEXTAFTER(_xlfn.TEXTBEFORE(Table5[[#This Row],[rxn     kapp_old        kapp_slack_ub   kapp_slack_lb]],Table5[[#This Row],[kapp_slack_lb]],-1),Table5[[#This Row],[rxn]]))," "))</f>
        <v>2768214.0909094699</v>
      </c>
      <c r="I102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027" s="1">
        <f>_xlfn.NUMBERVALUE(_xlfn.TEXTAFTER(Table5[[#This Row],[rxn     kapp_old        kapp_slack_ub   kapp_slack_lb]]," ",-1))</f>
        <v>0</v>
      </c>
      <c r="K1027" s="1">
        <f>_xlfn.XLOOKUP(SUBSTITUTE(Table5[[#This Row],[rxn]],"RXN-","ENZLOAD-"),ENZLOAD[name],ENZLOAD[flux],0)</f>
        <v>8.3081175610000002E-8</v>
      </c>
      <c r="L1027" s="1" t="str">
        <f>"'"&amp;Table5[[#This Row],[rxn]]&amp;"'"&amp;CHAR(9)&amp;IF(AND(Table5[[#This Row],[kapp_slack_ub]]&lt;&gt;0,Table5[[#This Row],[kapp_old]]&lt;$F$1),$F$1,Table5[[#This Row],[kapp_old]])</f>
        <v>'RXN-GLYtps_e_REV-rt4390'	2768214.09090947</v>
      </c>
      <c r="M1027" s="1">
        <f>_xlfn.XLOOKUP(Table5[[#This Row],[rxn]],Table3[name],Table3[flux],$F$1)</f>
        <v>27141.277792879999</v>
      </c>
      <c r="N1027" s="1">
        <f>IFERROR(Table5[[#This Row],[min flux]]/Table5[[#This Row],[associated enzload]],"")</f>
        <v>326683843766.08606</v>
      </c>
      <c r="O1027" s="1">
        <f>_xlfn.NUMBERVALUE(IF(Table5[[#This Row],[flux/enzload]]="","",ABS($N$1-Table5[[#This Row],[flux/enzload]])))</f>
        <v>1073232473892.87</v>
      </c>
      <c r="P1027" s="1">
        <f>Table5[[#This Row],[kapp_old]]+IFERROR(((Table5[[#This Row],[kapp_slack_ub]]-Table5[[#This Row],[kapp_slack_lb]])/Table5[[#This Row],[associated enzload]]),0)</f>
        <v>2768214.0909094699</v>
      </c>
      <c r="Q1027" s="1" t="str">
        <f>"'"&amp;Table5[[#This Row],[rxn]]&amp;"'"&amp;CHAR(9)&amp;Table5[[#This Row],[kapp + (slack_ub - slack_lb)/enzload]]</f>
        <v>'RXN-GLYtps_e_REV-rt4390'	2768214.09090947</v>
      </c>
      <c r="R1027" s="1">
        <f>_xlfn.XLOOKUP(Table5[[#This Row],[rxn]],Table38[name],Table38[flux],0)</f>
        <v>1.82207989589441</v>
      </c>
      <c r="S1027" s="1">
        <f>_xlfn.XLOOKUP(SUBSTITUTE(Table5[[#This Row],[rxn]],"RXN-","ENZLOAD-"),Table38[name],Table38[flux],0)</f>
        <v>2.5445062900000001E-7</v>
      </c>
      <c r="T1027" s="1" t="b">
        <f>AND(Table5[[#This Row],[ENZLOAD flux in kapp-slack.gms]]=0,Table5[[#This Row],[flux in kapp-slack.gms]]&lt;&gt;0,NOT(Table5[[#This Row],[spont or unknown?]]))</f>
        <v>0</v>
      </c>
      <c r="U1027" s="1" t="b">
        <f>OR(_xlfn.TEXTAFTER(Table5[[#This Row],[rxn]],"-",-1)="SPONT",_xlfn.TEXTAFTER(Table5[[#This Row],[rxn]],"-",-1)="UNKNOWN")</f>
        <v>0</v>
      </c>
      <c r="V1027" s="1">
        <f>_xlfn.XLOOKUP(SUBSTITUTE(Table5[[#This Row],[rxn]],"RXN-","ENZLOAD-"),Table4[rxn],Table4[ub],0)</f>
        <v>0.71215804000000005</v>
      </c>
      <c r="W1027" s="1" t="b">
        <f>AND(Table5[[#This Row],[FVA ENZLOAD flux UB]]=0,Table5[[#This Row],[ENZ not made when it should be?]])</f>
        <v>0</v>
      </c>
    </row>
    <row r="1028" spans="1:23" hidden="1">
      <c r="A1028" s="1" t="s">
        <v>5506</v>
      </c>
      <c r="B1028" s="1" t="str">
        <f>_xlfn.TEXTBEFORE(Table38[[#This Row],[all fluxes from kapp-slack]]," ",,,,"")</f>
        <v>ENZLOAD-RNDR2_c_FWD-RNR124</v>
      </c>
      <c r="C1028" s="1">
        <f>_xlfn.NUMBERVALUE(IFERROR(_xlfn.TEXTAFTER(Table38[[#This Row],[all fluxes from kapp-slack]]," ",-1,,,""),""))</f>
        <v>2.4347888000000001E-8</v>
      </c>
      <c r="F1028" s="1" t="s">
        <v>8259</v>
      </c>
      <c r="G1028" s="1" t="str">
        <f>_xlfn.TEXTBEFORE(Table5[[#This Row],[rxn     kapp_old        kapp_slack_ub   kapp_slack_lb]]," ")</f>
        <v>RXN-GMAND_c_FWD-rt2621</v>
      </c>
      <c r="H102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02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028" s="1">
        <f>_xlfn.NUMBERVALUE(_xlfn.TEXTAFTER(Table5[[#This Row],[rxn     kapp_old        kapp_slack_ub   kapp_slack_lb]]," ",-1))</f>
        <v>0</v>
      </c>
      <c r="K1028" s="1">
        <f>_xlfn.XLOOKUP(SUBSTITUTE(Table5[[#This Row],[rxn]],"RXN-","ENZLOAD-"),ENZLOAD[name],ENZLOAD[flux],0)</f>
        <v>3.8622230175599997E-6</v>
      </c>
      <c r="L1028" s="1" t="str">
        <f>"'"&amp;Table5[[#This Row],[rxn]]&amp;"'"&amp;CHAR(9)&amp;IF(AND(Table5[[#This Row],[kapp_slack_ub]]&lt;&gt;0,Table5[[#This Row],[kapp_old]]&lt;$F$1),$F$1,Table5[[#This Row],[kapp_old]])</f>
        <v>'RXN-GMAND_c_FWD-rt2621'	27141.27779288</v>
      </c>
      <c r="M1028" s="1">
        <f>_xlfn.XLOOKUP(Table5[[#This Row],[rxn]],Table3[name],Table3[flux],$F$1)</f>
        <v>27141.277792879999</v>
      </c>
      <c r="N1028" s="1">
        <f>IFERROR(Table5[[#This Row],[min flux]]/Table5[[#This Row],[associated enzload]],"")</f>
        <v>7027371974.5025978</v>
      </c>
      <c r="O1028" s="1">
        <f>_xlfn.NUMBERVALUE(IF(Table5[[#This Row],[flux/enzload]]="","",ABS($N$1-Table5[[#This Row],[flux/enzload]])))</f>
        <v>1392888945684.45</v>
      </c>
      <c r="P1028" s="1">
        <f>Table5[[#This Row],[kapp_old]]+IFERROR(((Table5[[#This Row],[kapp_slack_ub]]-Table5[[#This Row],[kapp_slack_lb]])/Table5[[#This Row],[associated enzload]]),0)</f>
        <v>27141.277792879999</v>
      </c>
      <c r="Q1028" s="1" t="str">
        <f>"'"&amp;Table5[[#This Row],[rxn]]&amp;"'"&amp;CHAR(9)&amp;Table5[[#This Row],[kapp + (slack_ub - slack_lb)/enzload]]</f>
        <v>'RXN-GMAND_c_FWD-rt2621'	27141.27779288</v>
      </c>
      <c r="R1028" s="1">
        <f>_xlfn.XLOOKUP(Table5[[#This Row],[rxn]],Table38[name],Table38[flux],0)</f>
        <v>0</v>
      </c>
      <c r="S1028" s="1">
        <f>_xlfn.XLOOKUP(SUBSTITUTE(Table5[[#This Row],[rxn]],"RXN-","ENZLOAD-"),Table38[name],Table38[flux],0)</f>
        <v>0</v>
      </c>
      <c r="T1028" s="1" t="b">
        <f>AND(Table5[[#This Row],[ENZLOAD flux in kapp-slack.gms]]=0,Table5[[#This Row],[flux in kapp-slack.gms]]&lt;&gt;0,NOT(Table5[[#This Row],[spont or unknown?]]))</f>
        <v>0</v>
      </c>
      <c r="U1028" s="1" t="b">
        <f>OR(_xlfn.TEXTAFTER(Table5[[#This Row],[rxn]],"-",-1)="SPONT",_xlfn.TEXTAFTER(Table5[[#This Row],[rxn]],"-",-1)="UNKNOWN")</f>
        <v>0</v>
      </c>
      <c r="V1028" s="1">
        <f>_xlfn.XLOOKUP(SUBSTITUTE(Table5[[#This Row],[rxn]],"RXN-","ENZLOAD-"),Table4[rxn],Table4[ub],0)</f>
        <v>0.96337863000000001</v>
      </c>
      <c r="W1028" s="1" t="b">
        <f>AND(Table5[[#This Row],[FVA ENZLOAD flux UB]]=0,Table5[[#This Row],[ENZ not made when it should be?]])</f>
        <v>0</v>
      </c>
    </row>
    <row r="1029" spans="1:23" hidden="1">
      <c r="A1029" s="1" t="s">
        <v>5507</v>
      </c>
      <c r="B1029" s="1" t="str">
        <f>_xlfn.TEXTBEFORE(Table38[[#This Row],[all fluxes from kapp-slack]]," ",,,,"")</f>
        <v>ENZLOAD-RNDR3_c_FWD-RNR124</v>
      </c>
      <c r="C1029" s="1">
        <f>_xlfn.NUMBERVALUE(IFERROR(_xlfn.TEXTAFTER(Table38[[#This Row],[all fluxes from kapp-slack]]," ",-1,,,""),""))</f>
        <v>3.9947285999999999E-8</v>
      </c>
      <c r="F1029" s="1" t="s">
        <v>8260</v>
      </c>
      <c r="G1029" s="1" t="str">
        <f>_xlfn.TEXTBEFORE(Table5[[#This Row],[rxn     kapp_old        kapp_slack_ub   kapp_slack_lb]]," ")</f>
        <v>RXN-GMAND_c_FWD-rt3255</v>
      </c>
      <c r="H102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02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029" s="1">
        <f>_xlfn.NUMBERVALUE(_xlfn.TEXTAFTER(Table5[[#This Row],[rxn     kapp_old        kapp_slack_ub   kapp_slack_lb]]," ",-1))</f>
        <v>0</v>
      </c>
      <c r="K1029" s="1">
        <f>_xlfn.XLOOKUP(SUBSTITUTE(Table5[[#This Row],[rxn]],"RXN-","ENZLOAD-"),ENZLOAD[name],ENZLOAD[flux],0)</f>
        <v>7.1570911646699999E-6</v>
      </c>
      <c r="L1029" s="1" t="str">
        <f>"'"&amp;Table5[[#This Row],[rxn]]&amp;"'"&amp;CHAR(9)&amp;IF(AND(Table5[[#This Row],[kapp_slack_ub]]&lt;&gt;0,Table5[[#This Row],[kapp_old]]&lt;$F$1),$F$1,Table5[[#This Row],[kapp_old]])</f>
        <v>'RXN-GMAND_c_FWD-rt3255'	27141.27779288</v>
      </c>
      <c r="M1029" s="1">
        <f>_xlfn.XLOOKUP(Table5[[#This Row],[rxn]],Table3[name],Table3[flux],$F$1)</f>
        <v>27141.277792879999</v>
      </c>
      <c r="N1029" s="1">
        <f>IFERROR(Table5[[#This Row],[min flux]]/Table5[[#This Row],[associated enzload]],"")</f>
        <v>3792221891.3263531</v>
      </c>
      <c r="O1029" s="1">
        <f>_xlfn.NUMBERVALUE(IF(Table5[[#This Row],[flux/enzload]]="","",ABS($N$1-Table5[[#This Row],[flux/enzload]])))</f>
        <v>1396124095767.6299</v>
      </c>
      <c r="P1029" s="1">
        <f>Table5[[#This Row],[kapp_old]]+IFERROR(((Table5[[#This Row],[kapp_slack_ub]]-Table5[[#This Row],[kapp_slack_lb]])/Table5[[#This Row],[associated enzload]]),0)</f>
        <v>27141.277792879999</v>
      </c>
      <c r="Q1029" s="1" t="str">
        <f>"'"&amp;Table5[[#This Row],[rxn]]&amp;"'"&amp;CHAR(9)&amp;Table5[[#This Row],[kapp + (slack_ub - slack_lb)/enzload]]</f>
        <v>'RXN-GMAND_c_FWD-rt3255'	27141.27779288</v>
      </c>
      <c r="R1029" s="1">
        <f>_xlfn.XLOOKUP(Table5[[#This Row],[rxn]],Table38[name],Table38[flux],0)</f>
        <v>0</v>
      </c>
      <c r="S1029" s="1">
        <f>_xlfn.XLOOKUP(SUBSTITUTE(Table5[[#This Row],[rxn]],"RXN-","ENZLOAD-"),Table38[name],Table38[flux],0)</f>
        <v>0</v>
      </c>
      <c r="T1029" s="1" t="b">
        <f>AND(Table5[[#This Row],[ENZLOAD flux in kapp-slack.gms]]=0,Table5[[#This Row],[flux in kapp-slack.gms]]&lt;&gt;0,NOT(Table5[[#This Row],[spont or unknown?]]))</f>
        <v>0</v>
      </c>
      <c r="U1029" s="1" t="b">
        <f>OR(_xlfn.TEXTAFTER(Table5[[#This Row],[rxn]],"-",-1)="SPONT",_xlfn.TEXTAFTER(Table5[[#This Row],[rxn]],"-",-1)="UNKNOWN")</f>
        <v>0</v>
      </c>
      <c r="V1029" s="1">
        <f>_xlfn.XLOOKUP(SUBSTITUTE(Table5[[#This Row],[rxn]],"RXN-","ENZLOAD-"),Table4[rxn],Table4[ub],0)</f>
        <v>0.95848675999999999</v>
      </c>
      <c r="W1029" s="1" t="b">
        <f>AND(Table5[[#This Row],[FVA ENZLOAD flux UB]]=0,Table5[[#This Row],[ENZ not made when it should be?]])</f>
        <v>0</v>
      </c>
    </row>
    <row r="1030" spans="1:23" hidden="1">
      <c r="A1030" s="1" t="s">
        <v>5508</v>
      </c>
      <c r="B1030" s="1" t="str">
        <f>_xlfn.TEXTBEFORE(Table38[[#This Row],[all fluxes from kapp-slack]]," ",,,,"")</f>
        <v>ENZLOAD-RPE_c_FWD-rt7896</v>
      </c>
      <c r="C1030" s="1">
        <f>_xlfn.NUMBERVALUE(IFERROR(_xlfn.TEXTAFTER(Table38[[#This Row],[all fluxes from kapp-slack]]," ",-1,,,""),""))</f>
        <v>1.0988672379999999E-6</v>
      </c>
      <c r="F1030" s="1" t="s">
        <v>8263</v>
      </c>
      <c r="G1030" s="1" t="str">
        <f>_xlfn.TEXTBEFORE(Table5[[#This Row],[rxn     kapp_old        kapp_slack_ub   kapp_slack_lb]]," ")</f>
        <v>RXN-GND_c_FWD-rt6799</v>
      </c>
      <c r="H1030" s="1">
        <f>_xlfn.NUMBERVALUE(_xlfn.TEXTBEFORE(TRIM(_xlfn.TEXTAFTER(_xlfn.TEXTBEFORE(Table5[[#This Row],[rxn     kapp_old        kapp_slack_ub   kapp_slack_lb]],Table5[[#This Row],[kapp_slack_lb]],-1),Table5[[#This Row],[rxn]]))," "))</f>
        <v>159216.89577389701</v>
      </c>
      <c r="I103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030" s="1">
        <f>_xlfn.NUMBERVALUE(_xlfn.TEXTAFTER(Table5[[#This Row],[rxn     kapp_old        kapp_slack_ub   kapp_slack_lb]]," ",-1))</f>
        <v>0</v>
      </c>
      <c r="K1030" s="1">
        <f>_xlfn.XLOOKUP(SUBSTITUTE(Table5[[#This Row],[rxn]],"RXN-","ENZLOAD-"),ENZLOAD[name],ENZLOAD[flux],0)</f>
        <v>8.5153466873599899E-6</v>
      </c>
      <c r="L1030" s="1" t="str">
        <f>"'"&amp;Table5[[#This Row],[rxn]]&amp;"'"&amp;CHAR(9)&amp;IF(AND(Table5[[#This Row],[kapp_slack_ub]]&lt;&gt;0,Table5[[#This Row],[kapp_old]]&lt;$F$1),$F$1,Table5[[#This Row],[kapp_old]])</f>
        <v>'RXN-GND_c_FWD-rt6799'	159216.895773897</v>
      </c>
      <c r="M1030" s="1">
        <f>_xlfn.XLOOKUP(Table5[[#This Row],[rxn]],Table3[name],Table3[flux],$F$1)</f>
        <v>27141.277792879999</v>
      </c>
      <c r="N1030" s="1">
        <f>IFERROR(Table5[[#This Row],[min flux]]/Table5[[#This Row],[associated enzload]],"")</f>
        <v>3187336791.9556308</v>
      </c>
      <c r="O1030" s="1">
        <f>_xlfn.NUMBERVALUE(IF(Table5[[#This Row],[flux/enzload]]="","",ABS($N$1-Table5[[#This Row],[flux/enzload]])))</f>
        <v>1396728980867</v>
      </c>
      <c r="P1030" s="1">
        <f>Table5[[#This Row],[kapp_old]]+IFERROR(((Table5[[#This Row],[kapp_slack_ub]]-Table5[[#This Row],[kapp_slack_lb]])/Table5[[#This Row],[associated enzload]]),0)</f>
        <v>159216.89577389701</v>
      </c>
      <c r="Q1030" s="1" t="str">
        <f>"'"&amp;Table5[[#This Row],[rxn]]&amp;"'"&amp;CHAR(9)&amp;Table5[[#This Row],[kapp + (slack_ub - slack_lb)/enzload]]</f>
        <v>'RXN-GND_c_FWD-rt6799'	159216.895773897</v>
      </c>
      <c r="R1030" s="1">
        <f>_xlfn.XLOOKUP(Table5[[#This Row],[rxn]],Table38[name],Table38[flux],0)</f>
        <v>0</v>
      </c>
      <c r="S1030" s="1">
        <f>_xlfn.XLOOKUP(SUBSTITUTE(Table5[[#This Row],[rxn]],"RXN-","ENZLOAD-"),Table38[name],Table38[flux],0)</f>
        <v>0</v>
      </c>
      <c r="T1030" s="1" t="b">
        <f>AND(Table5[[#This Row],[ENZLOAD flux in kapp-slack.gms]]=0,Table5[[#This Row],[flux in kapp-slack.gms]]&lt;&gt;0,NOT(Table5[[#This Row],[spont or unknown?]]))</f>
        <v>0</v>
      </c>
      <c r="U1030" s="1" t="b">
        <f>OR(_xlfn.TEXTAFTER(Table5[[#This Row],[rxn]],"-",-1)="SPONT",_xlfn.TEXTAFTER(Table5[[#This Row],[rxn]],"-",-1)="UNKNOWN")</f>
        <v>0</v>
      </c>
      <c r="V1030" s="1">
        <f>_xlfn.XLOOKUP(SUBSTITUTE(Table5[[#This Row],[rxn]],"RXN-","ENZLOAD-"),Table4[rxn],Table4[ub],0)</f>
        <v>0.39710413</v>
      </c>
      <c r="W1030" s="1" t="b">
        <f>AND(Table5[[#This Row],[FVA ENZLOAD flux UB]]=0,Table5[[#This Row],[ENZ not made when it should be?]])</f>
        <v>0</v>
      </c>
    </row>
    <row r="1031" spans="1:23" hidden="1">
      <c r="A1031" s="1" t="s">
        <v>5509</v>
      </c>
      <c r="B1031" s="1" t="str">
        <f>_xlfn.TEXTBEFORE(Table38[[#This Row],[all fluxes from kapp-slack]]," ",,,,"")</f>
        <v>ENZLOAD-RPI_c_FWD-rt4920</v>
      </c>
      <c r="C1031" s="1">
        <f>_xlfn.NUMBERVALUE(IFERROR(_xlfn.TEXTAFTER(Table38[[#This Row],[all fluxes from kapp-slack]]," ",-1,,,""),""))</f>
        <v>1.69097082E-6</v>
      </c>
      <c r="F1031" s="1" t="s">
        <v>8264</v>
      </c>
      <c r="G1031" s="1" t="str">
        <f>_xlfn.TEXTBEFORE(Table5[[#This Row],[rxn     kapp_old        kapp_slack_ub   kapp_slack_lb]]," ")</f>
        <v>RXN-GNK_c_FWD-rt8291</v>
      </c>
      <c r="H103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03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031" s="1">
        <f>_xlfn.NUMBERVALUE(_xlfn.TEXTAFTER(Table5[[#This Row],[rxn     kapp_old        kapp_slack_ub   kapp_slack_lb]]," ",-1))</f>
        <v>0</v>
      </c>
      <c r="K1031" s="1">
        <f>_xlfn.XLOOKUP(SUBSTITUTE(Table5[[#This Row],[rxn]],"RXN-","ENZLOAD-"),ENZLOAD[name],ENZLOAD[flux],0)</f>
        <v>3.3278090189E-7</v>
      </c>
      <c r="L1031" s="1" t="str">
        <f>"'"&amp;Table5[[#This Row],[rxn]]&amp;"'"&amp;CHAR(9)&amp;IF(AND(Table5[[#This Row],[kapp_slack_ub]]&lt;&gt;0,Table5[[#This Row],[kapp_old]]&lt;$F$1),$F$1,Table5[[#This Row],[kapp_old]])</f>
        <v>'RXN-GNK_c_FWD-rt8291'	27141.27779288</v>
      </c>
      <c r="M1031" s="1">
        <f>_xlfn.XLOOKUP(Table5[[#This Row],[rxn]],Table3[name],Table3[flux],$F$1)</f>
        <v>27141.277792879999</v>
      </c>
      <c r="N1031" s="1">
        <f>IFERROR(Table5[[#This Row],[min flux]]/Table5[[#This Row],[associated enzload]],"")</f>
        <v>81559000647.97435</v>
      </c>
      <c r="O1031" s="1">
        <f>_xlfn.NUMBERVALUE(IF(Table5[[#This Row],[flux/enzload]]="","",ABS($N$1-Table5[[#This Row],[flux/enzload]])))</f>
        <v>1318357317010.98</v>
      </c>
      <c r="P1031" s="1">
        <f>Table5[[#This Row],[kapp_old]]+IFERROR(((Table5[[#This Row],[kapp_slack_ub]]-Table5[[#This Row],[kapp_slack_lb]])/Table5[[#This Row],[associated enzload]]),0)</f>
        <v>27141.277792879999</v>
      </c>
      <c r="Q1031" s="1" t="str">
        <f>"'"&amp;Table5[[#This Row],[rxn]]&amp;"'"&amp;CHAR(9)&amp;Table5[[#This Row],[kapp + (slack_ub - slack_lb)/enzload]]</f>
        <v>'RXN-GNK_c_FWD-rt8291'	27141.27779288</v>
      </c>
      <c r="R1031" s="1">
        <f>_xlfn.XLOOKUP(Table5[[#This Row],[rxn]],Table38[name],Table38[flux],0)</f>
        <v>0</v>
      </c>
      <c r="S1031" s="1">
        <f>_xlfn.XLOOKUP(SUBSTITUTE(Table5[[#This Row],[rxn]],"RXN-","ENZLOAD-"),Table38[name],Table38[flux],0)</f>
        <v>0</v>
      </c>
      <c r="T1031" s="1" t="b">
        <f>AND(Table5[[#This Row],[ENZLOAD flux in kapp-slack.gms]]=0,Table5[[#This Row],[flux in kapp-slack.gms]]&lt;&gt;0,NOT(Table5[[#This Row],[spont or unknown?]]))</f>
        <v>0</v>
      </c>
      <c r="U1031" s="1" t="b">
        <f>OR(_xlfn.TEXTAFTER(Table5[[#This Row],[rxn]],"-",-1)="SPONT",_xlfn.TEXTAFTER(Table5[[#This Row],[rxn]],"-",-1)="UNKNOWN")</f>
        <v>0</v>
      </c>
      <c r="V1031" s="1">
        <f>_xlfn.XLOOKUP(SUBSTITUTE(Table5[[#This Row],[rxn]],"RXN-","ENZLOAD-"),Table4[rxn],Table4[ub],0)</f>
        <v>1.5610170800000001</v>
      </c>
      <c r="W1031" s="1" t="b">
        <f>AND(Table5[[#This Row],[FVA ENZLOAD flux UB]]=0,Table5[[#This Row],[ENZ not made when it should be?]])</f>
        <v>0</v>
      </c>
    </row>
    <row r="1032" spans="1:23" hidden="1">
      <c r="A1032" s="1" t="s">
        <v>5510</v>
      </c>
      <c r="B1032" s="1" t="str">
        <f>_xlfn.TEXTBEFORE(Table38[[#This Row],[all fluxes from kapp-slack]]," ",,,,"")</f>
        <v>ENZLOAD-SACCD1_c_FWD-rt8465</v>
      </c>
      <c r="C1032" s="1">
        <f>_xlfn.NUMBERVALUE(IFERROR(_xlfn.TEXTAFTER(Table38[[#This Row],[all fluxes from kapp-slack]]," ",-1,,,""),""))</f>
        <v>4.27279357E-7</v>
      </c>
      <c r="F1032" s="1" t="s">
        <v>8277</v>
      </c>
      <c r="G1032" s="1" t="str">
        <f>_xlfn.TEXTBEFORE(Table5[[#This Row],[rxn     kapp_old        kapp_slack_ub   kapp_slack_lb]]," ")</f>
        <v>RXN-GPIA8b_r_FWD-rt0563</v>
      </c>
      <c r="H103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03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032" s="1">
        <f>_xlfn.NUMBERVALUE(_xlfn.TEXTAFTER(Table5[[#This Row],[rxn     kapp_old        kapp_slack_ub   kapp_slack_lb]]," ",-1))</f>
        <v>0</v>
      </c>
      <c r="K1032" s="1">
        <f>_xlfn.XLOOKUP(SUBSTITUTE(Table5[[#This Row],[rxn]],"RXN-","ENZLOAD-"),ENZLOAD[name],ENZLOAD[flux],0)</f>
        <v>7.4723172229999901E-8</v>
      </c>
      <c r="L1032" s="1" t="str">
        <f>"'"&amp;Table5[[#This Row],[rxn]]&amp;"'"&amp;CHAR(9)&amp;IF(AND(Table5[[#This Row],[kapp_slack_ub]]&lt;&gt;0,Table5[[#This Row],[kapp_old]]&lt;$F$1),$F$1,Table5[[#This Row],[kapp_old]])</f>
        <v>'RXN-GPIA8b_r_FWD-rt0563'	27141.27779288</v>
      </c>
      <c r="M1032" s="1">
        <f>_xlfn.XLOOKUP(Table5[[#This Row],[rxn]],Table3[name],Table3[flux],$F$1)</f>
        <v>27141.277792879999</v>
      </c>
      <c r="N1032" s="1">
        <f>IFERROR(Table5[[#This Row],[min flux]]/Table5[[#This Row],[associated enzload]],"")</f>
        <v>363224378501.20209</v>
      </c>
      <c r="O1032" s="1">
        <f>_xlfn.NUMBERVALUE(IF(Table5[[#This Row],[flux/enzload]]="","",ABS($N$1-Table5[[#This Row],[flux/enzload]])))</f>
        <v>1036691939157.75</v>
      </c>
      <c r="P1032" s="1">
        <f>Table5[[#This Row],[kapp_old]]+IFERROR(((Table5[[#This Row],[kapp_slack_ub]]-Table5[[#This Row],[kapp_slack_lb]])/Table5[[#This Row],[associated enzload]]),0)</f>
        <v>27141.277792879999</v>
      </c>
      <c r="Q1032" s="1" t="str">
        <f>"'"&amp;Table5[[#This Row],[rxn]]&amp;"'"&amp;CHAR(9)&amp;Table5[[#This Row],[kapp + (slack_ub - slack_lb)/enzload]]</f>
        <v>'RXN-GPIA8b_r_FWD-rt0563'	27141.27779288</v>
      </c>
      <c r="R1032" s="1">
        <f>_xlfn.XLOOKUP(Table5[[#This Row],[rxn]],Table38[name],Table38[flux],0)</f>
        <v>0</v>
      </c>
      <c r="S1032" s="1">
        <f>_xlfn.XLOOKUP(SUBSTITUTE(Table5[[#This Row],[rxn]],"RXN-","ENZLOAD-"),Table38[name],Table38[flux],0)</f>
        <v>0</v>
      </c>
      <c r="T1032" s="1" t="b">
        <f>AND(Table5[[#This Row],[ENZLOAD flux in kapp-slack.gms]]=0,Table5[[#This Row],[flux in kapp-slack.gms]]&lt;&gt;0,NOT(Table5[[#This Row],[spont or unknown?]]))</f>
        <v>0</v>
      </c>
      <c r="U1032" s="1" t="b">
        <f>OR(_xlfn.TEXTAFTER(Table5[[#This Row],[rxn]],"-",-1)="SPONT",_xlfn.TEXTAFTER(Table5[[#This Row],[rxn]],"-",-1)="UNKNOWN")</f>
        <v>0</v>
      </c>
      <c r="V1032" s="1">
        <f>_xlfn.XLOOKUP(SUBSTITUTE(Table5[[#This Row],[rxn]],"RXN-","ENZLOAD-"),Table4[rxn],Table4[ub],0)</f>
        <v>1.14992976</v>
      </c>
      <c r="W1032" s="1" t="b">
        <f>AND(Table5[[#This Row],[FVA ENZLOAD flux UB]]=0,Table5[[#This Row],[ENZ not made when it should be?]])</f>
        <v>0</v>
      </c>
    </row>
    <row r="1033" spans="1:23" hidden="1">
      <c r="A1033" s="1" t="s">
        <v>5511</v>
      </c>
      <c r="B1033" s="1" t="str">
        <f>_xlfn.TEXTBEFORE(Table38[[#This Row],[all fluxes from kapp-slack]]," ",,,,"")</f>
        <v>ENZLOAD-SAM24MT_c_FWD-rt4692</v>
      </c>
      <c r="C1033" s="1">
        <f>_xlfn.NUMBERVALUE(IFERROR(_xlfn.TEXTAFTER(Table38[[#This Row],[all fluxes from kapp-slack]]," ",-1,,,""),""))</f>
        <v>1.0949190240000001E-6</v>
      </c>
      <c r="F1033" s="1" t="s">
        <v>8278</v>
      </c>
      <c r="G1033" s="1" t="str">
        <f>_xlfn.TEXTBEFORE(Table5[[#This Row],[rxn     kapp_old        kapp_slack_ub   kapp_slack_lb]]," ")</f>
        <v>RXN-GPIA8b_r_FWD-rt4069</v>
      </c>
      <c r="H103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03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033" s="1">
        <f>_xlfn.NUMBERVALUE(_xlfn.TEXTAFTER(Table5[[#This Row],[rxn     kapp_old        kapp_slack_ub   kapp_slack_lb]]," ",-1))</f>
        <v>0</v>
      </c>
      <c r="K1033" s="1">
        <f>_xlfn.XLOOKUP(SUBSTITUTE(Table5[[#This Row],[rxn]],"RXN-","ENZLOAD-"),ENZLOAD[name],ENZLOAD[flux],0)</f>
        <v>3.062874058E-8</v>
      </c>
      <c r="L1033" s="1" t="str">
        <f>"'"&amp;Table5[[#This Row],[rxn]]&amp;"'"&amp;CHAR(9)&amp;IF(AND(Table5[[#This Row],[kapp_slack_ub]]&lt;&gt;0,Table5[[#This Row],[kapp_old]]&lt;$F$1),$F$1,Table5[[#This Row],[kapp_old]])</f>
        <v>'RXN-GPIA8b_r_FWD-rt4069'	27141.27779288</v>
      </c>
      <c r="M1033" s="1">
        <f>_xlfn.XLOOKUP(Table5[[#This Row],[rxn]],Table3[name],Table3[flux],$F$1)</f>
        <v>27141.277792879999</v>
      </c>
      <c r="N1033" s="1">
        <f>IFERROR(Table5[[#This Row],[min flux]]/Table5[[#This Row],[associated enzload]],"")</f>
        <v>886137571409.08203</v>
      </c>
      <c r="O1033" s="1">
        <f>_xlfn.NUMBERVALUE(IF(Table5[[#This Row],[flux/enzload]]="","",ABS($N$1-Table5[[#This Row],[flux/enzload]])))</f>
        <v>513778746249.87201</v>
      </c>
      <c r="P1033" s="1">
        <f>Table5[[#This Row],[kapp_old]]+IFERROR(((Table5[[#This Row],[kapp_slack_ub]]-Table5[[#This Row],[kapp_slack_lb]])/Table5[[#This Row],[associated enzload]]),0)</f>
        <v>27141.277792879999</v>
      </c>
      <c r="Q1033" s="1" t="str">
        <f>"'"&amp;Table5[[#This Row],[rxn]]&amp;"'"&amp;CHAR(9)&amp;Table5[[#This Row],[kapp + (slack_ub - slack_lb)/enzload]]</f>
        <v>'RXN-GPIA8b_r_FWD-rt4069'	27141.27779288</v>
      </c>
      <c r="R1033" s="1">
        <f>_xlfn.XLOOKUP(Table5[[#This Row],[rxn]],Table38[name],Table38[flux],0)</f>
        <v>0</v>
      </c>
      <c r="S1033" s="1">
        <f>_xlfn.XLOOKUP(SUBSTITUTE(Table5[[#This Row],[rxn]],"RXN-","ENZLOAD-"),Table38[name],Table38[flux],0)</f>
        <v>0</v>
      </c>
      <c r="T1033" s="1" t="b">
        <f>AND(Table5[[#This Row],[ENZLOAD flux in kapp-slack.gms]]=0,Table5[[#This Row],[flux in kapp-slack.gms]]&lt;&gt;0,NOT(Table5[[#This Row],[spont or unknown?]]))</f>
        <v>0</v>
      </c>
      <c r="U1033" s="1" t="b">
        <f>OR(_xlfn.TEXTAFTER(Table5[[#This Row],[rxn]],"-",-1)="SPONT",_xlfn.TEXTAFTER(Table5[[#This Row],[rxn]],"-",-1)="UNKNOWN")</f>
        <v>0</v>
      </c>
      <c r="V1033" s="1">
        <f>_xlfn.XLOOKUP(SUBSTITUTE(Table5[[#This Row],[rxn]],"RXN-","ENZLOAD-"),Table4[rxn],Table4[ub],0)</f>
        <v>0.35197011</v>
      </c>
      <c r="W1033" s="1" t="b">
        <f>AND(Table5[[#This Row],[FVA ENZLOAD flux UB]]=0,Table5[[#This Row],[ENZ not made when it should be?]])</f>
        <v>0</v>
      </c>
    </row>
    <row r="1034" spans="1:23" hidden="1">
      <c r="A1034" s="1" t="s">
        <v>5512</v>
      </c>
      <c r="B1034" s="1" t="str">
        <f>_xlfn.TEXTBEFORE(Table38[[#This Row],[all fluxes from kapp-slack]]," ",,,,"")</f>
        <v>ENZLOAD-SERt_c_m_REV-rt7910</v>
      </c>
      <c r="C1034" s="1">
        <f>_xlfn.NUMBERVALUE(IFERROR(_xlfn.TEXTAFTER(Table38[[#This Row],[all fluxes from kapp-slack]]," ",-1,,,""),""))</f>
        <v>1.0685750809999999E-6</v>
      </c>
      <c r="F1034" s="1" t="s">
        <v>8284</v>
      </c>
      <c r="G1034" s="1" t="str">
        <f>_xlfn.TEXTBEFORE(Table5[[#This Row],[rxn     kapp_old        kapp_slack_ub   kapp_slack_lb]]," ")</f>
        <v>RXN-GTHO_c_FWD-GLR1GRX1</v>
      </c>
      <c r="H103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03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034" s="1">
        <f>_xlfn.NUMBERVALUE(_xlfn.TEXTAFTER(Table5[[#This Row],[rxn     kapp_old        kapp_slack_ub   kapp_slack_lb]]," ",-1))</f>
        <v>0</v>
      </c>
      <c r="K1034" s="1">
        <f>_xlfn.XLOOKUP(SUBSTITUTE(Table5[[#This Row],[rxn]],"RXN-","ENZLOAD-"),ENZLOAD[name],ENZLOAD[flux],0)</f>
        <v>1.2253114875000001E-7</v>
      </c>
      <c r="L1034" s="1" t="str">
        <f>"'"&amp;Table5[[#This Row],[rxn]]&amp;"'"&amp;CHAR(9)&amp;IF(AND(Table5[[#This Row],[kapp_slack_ub]]&lt;&gt;0,Table5[[#This Row],[kapp_old]]&lt;$F$1),$F$1,Table5[[#This Row],[kapp_old]])</f>
        <v>'RXN-GTHO_c_FWD-GLR1GRX1'	27141.27779288</v>
      </c>
      <c r="M1034" s="1">
        <f>_xlfn.XLOOKUP(Table5[[#This Row],[rxn]],Table3[name],Table3[flux],$F$1)</f>
        <v>27141.277792879999</v>
      </c>
      <c r="N1034" s="1">
        <f>IFERROR(Table5[[#This Row],[min flux]]/Table5[[#This Row],[associated enzload]],"")</f>
        <v>221505128041.00351</v>
      </c>
      <c r="O1034" s="1">
        <f>_xlfn.NUMBERVALUE(IF(Table5[[#This Row],[flux/enzload]]="","",ABS($N$1-Table5[[#This Row],[flux/enzload]])))</f>
        <v>1178411189617.95</v>
      </c>
      <c r="P1034" s="1">
        <f>Table5[[#This Row],[kapp_old]]+IFERROR(((Table5[[#This Row],[kapp_slack_ub]]-Table5[[#This Row],[kapp_slack_lb]])/Table5[[#This Row],[associated enzload]]),0)</f>
        <v>27141.277792879999</v>
      </c>
      <c r="Q1034" s="1" t="str">
        <f>"'"&amp;Table5[[#This Row],[rxn]]&amp;"'"&amp;CHAR(9)&amp;Table5[[#This Row],[kapp + (slack_ub - slack_lb)/enzload]]</f>
        <v>'RXN-GTHO_c_FWD-GLR1GRX1'	27141.27779288</v>
      </c>
      <c r="R1034" s="1">
        <f>_xlfn.XLOOKUP(Table5[[#This Row],[rxn]],Table38[name],Table38[flux],0)</f>
        <v>0</v>
      </c>
      <c r="S1034" s="1">
        <f>_xlfn.XLOOKUP(SUBSTITUTE(Table5[[#This Row],[rxn]],"RXN-","ENZLOAD-"),Table38[name],Table38[flux],0)</f>
        <v>0</v>
      </c>
      <c r="T1034" s="1" t="b">
        <f>AND(Table5[[#This Row],[ENZLOAD flux in kapp-slack.gms]]=0,Table5[[#This Row],[flux in kapp-slack.gms]]&lt;&gt;0,NOT(Table5[[#This Row],[spont or unknown?]]))</f>
        <v>0</v>
      </c>
      <c r="U1034" s="1" t="b">
        <f>OR(_xlfn.TEXTAFTER(Table5[[#This Row],[rxn]],"-",-1)="SPONT",_xlfn.TEXTAFTER(Table5[[#This Row],[rxn]],"-",-1)="UNKNOWN")</f>
        <v>0</v>
      </c>
      <c r="V1034" s="1">
        <f>_xlfn.XLOOKUP(SUBSTITUTE(Table5[[#This Row],[rxn]],"RXN-","ENZLOAD-"),Table4[rxn],Table4[ub],0)</f>
        <v>0.66009225999999999</v>
      </c>
      <c r="W1034" s="1" t="b">
        <f>AND(Table5[[#This Row],[FVA ENZLOAD flux UB]]=0,Table5[[#This Row],[ENZ not made when it should be?]])</f>
        <v>0</v>
      </c>
    </row>
    <row r="1035" spans="1:23" hidden="1">
      <c r="A1035" s="1" t="s">
        <v>5513</v>
      </c>
      <c r="B1035" s="1" t="str">
        <f>_xlfn.TEXTBEFORE(Table38[[#This Row],[all fluxes from kapp-slack]]," ",,,,"")</f>
        <v>ENZLOAD-SO4t_c_e_FWD-rt7368</v>
      </c>
      <c r="C1035" s="1">
        <f>_xlfn.NUMBERVALUE(IFERROR(_xlfn.TEXTAFTER(Table38[[#This Row],[all fluxes from kapp-slack]]," ",-1,,,""),""))</f>
        <v>1.51608536E-7</v>
      </c>
      <c r="F1035" s="1" t="s">
        <v>8285</v>
      </c>
      <c r="G1035" s="1" t="str">
        <f>_xlfn.TEXTBEFORE(Table5[[#This Row],[rxn     kapp_old        kapp_slack_ub   kapp_slack_lb]]," ")</f>
        <v>RXN-GTHO_c_FWD-GLR1GRX2</v>
      </c>
      <c r="H103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03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035" s="1">
        <f>_xlfn.NUMBERVALUE(_xlfn.TEXTAFTER(Table5[[#This Row],[rxn     kapp_old        kapp_slack_ub   kapp_slack_lb]]," ",-1))</f>
        <v>0</v>
      </c>
      <c r="K1035" s="1">
        <f>_xlfn.XLOOKUP(SUBSTITUTE(Table5[[#This Row],[rxn]],"RXN-","ENZLOAD-"),ENZLOAD[name],ENZLOAD[flux],0)</f>
        <v>6.1231775547000003E-7</v>
      </c>
      <c r="L1035" s="1" t="str">
        <f>"'"&amp;Table5[[#This Row],[rxn]]&amp;"'"&amp;CHAR(9)&amp;IF(AND(Table5[[#This Row],[kapp_slack_ub]]&lt;&gt;0,Table5[[#This Row],[kapp_old]]&lt;$F$1),$F$1,Table5[[#This Row],[kapp_old]])</f>
        <v>'RXN-GTHO_c_FWD-GLR1GRX2'	27141.27779288</v>
      </c>
      <c r="M1035" s="1">
        <f>_xlfn.XLOOKUP(Table5[[#This Row],[rxn]],Table3[name],Table3[flux],$F$1)</f>
        <v>27141.277792879999</v>
      </c>
      <c r="N1035" s="1">
        <f>IFERROR(Table5[[#This Row],[min flux]]/Table5[[#This Row],[associated enzload]],"")</f>
        <v>44325478969.73365</v>
      </c>
      <c r="O1035" s="1">
        <f>_xlfn.NUMBERVALUE(IF(Table5[[#This Row],[flux/enzload]]="","",ABS($N$1-Table5[[#This Row],[flux/enzload]])))</f>
        <v>1355590838689.22</v>
      </c>
      <c r="P1035" s="1">
        <f>Table5[[#This Row],[kapp_old]]+IFERROR(((Table5[[#This Row],[kapp_slack_ub]]-Table5[[#This Row],[kapp_slack_lb]])/Table5[[#This Row],[associated enzload]]),0)</f>
        <v>27141.277792879999</v>
      </c>
      <c r="Q1035" s="1" t="str">
        <f>"'"&amp;Table5[[#This Row],[rxn]]&amp;"'"&amp;CHAR(9)&amp;Table5[[#This Row],[kapp + (slack_ub - slack_lb)/enzload]]</f>
        <v>'RXN-GTHO_c_FWD-GLR1GRX2'	27141.27779288</v>
      </c>
      <c r="R1035" s="1">
        <f>_xlfn.XLOOKUP(Table5[[#This Row],[rxn]],Table38[name],Table38[flux],0)</f>
        <v>0</v>
      </c>
      <c r="S1035" s="1">
        <f>_xlfn.XLOOKUP(SUBSTITUTE(Table5[[#This Row],[rxn]],"RXN-","ENZLOAD-"),Table38[name],Table38[flux],0)</f>
        <v>0</v>
      </c>
      <c r="T1035" s="1" t="b">
        <f>AND(Table5[[#This Row],[ENZLOAD flux in kapp-slack.gms]]=0,Table5[[#This Row],[flux in kapp-slack.gms]]&lt;&gt;0,NOT(Table5[[#This Row],[spont or unknown?]]))</f>
        <v>0</v>
      </c>
      <c r="U1035" s="1" t="b">
        <f>OR(_xlfn.TEXTAFTER(Table5[[#This Row],[rxn]],"-",-1)="SPONT",_xlfn.TEXTAFTER(Table5[[#This Row],[rxn]],"-",-1)="UNKNOWN")</f>
        <v>0</v>
      </c>
      <c r="V1035" s="1">
        <f>_xlfn.XLOOKUP(SUBSTITUTE(Table5[[#This Row],[rxn]],"RXN-","ENZLOAD-"),Table4[rxn],Table4[ub],0)</f>
        <v>0.61694188000000005</v>
      </c>
      <c r="W1035" s="1" t="b">
        <f>AND(Table5[[#This Row],[FVA ENZLOAD flux UB]]=0,Table5[[#This Row],[ENZ not made when it should be?]])</f>
        <v>0</v>
      </c>
    </row>
    <row r="1036" spans="1:23" hidden="1">
      <c r="A1036" s="1" t="s">
        <v>5514</v>
      </c>
      <c r="B1036" s="1" t="str">
        <f>_xlfn.TEXTBEFORE(Table38[[#This Row],[all fluxes from kapp-slack]]," ",,,,"")</f>
        <v>ENZLOAD-SPMS_c_FWD-rt8465</v>
      </c>
      <c r="C1036" s="1">
        <f>_xlfn.NUMBERVALUE(IFERROR(_xlfn.TEXTAFTER(Table38[[#This Row],[all fluxes from kapp-slack]]," ",-1,,,""),""))</f>
        <v>5.4957799999999996E-10</v>
      </c>
      <c r="F1036" s="1" t="s">
        <v>8286</v>
      </c>
      <c r="G1036" s="1" t="str">
        <f>_xlfn.TEXTBEFORE(Table5[[#This Row],[rxn     kapp_old        kapp_slack_ub   kapp_slack_lb]]," ")</f>
        <v>RXN-GTHO_c_FWD-GLR1GRX3</v>
      </c>
      <c r="H103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03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036" s="1">
        <f>_xlfn.NUMBERVALUE(_xlfn.TEXTAFTER(Table5[[#This Row],[rxn     kapp_old        kapp_slack_ub   kapp_slack_lb]]," ",-1))</f>
        <v>0</v>
      </c>
      <c r="K1036" s="1">
        <f>_xlfn.XLOOKUP(SUBSTITUTE(Table5[[#This Row],[rxn]],"RXN-","ENZLOAD-"),ENZLOAD[name],ENZLOAD[flux],0)</f>
        <v>4.1768253674999998E-7</v>
      </c>
      <c r="L1036" s="1" t="str">
        <f>"'"&amp;Table5[[#This Row],[rxn]]&amp;"'"&amp;CHAR(9)&amp;IF(AND(Table5[[#This Row],[kapp_slack_ub]]&lt;&gt;0,Table5[[#This Row],[kapp_old]]&lt;$F$1),$F$1,Table5[[#This Row],[kapp_old]])</f>
        <v>'RXN-GTHO_c_FWD-GLR1GRX3'	27141.27779288</v>
      </c>
      <c r="M1036" s="1">
        <f>_xlfn.XLOOKUP(Table5[[#This Row],[rxn]],Table3[name],Table3[flux],$F$1)</f>
        <v>27141.277792879999</v>
      </c>
      <c r="N1036" s="1">
        <f>IFERROR(Table5[[#This Row],[min flux]]/Table5[[#This Row],[associated enzload]],"")</f>
        <v>64980638175.747238</v>
      </c>
      <c r="O1036" s="1">
        <f>_xlfn.NUMBERVALUE(IF(Table5[[#This Row],[flux/enzload]]="","",ABS($N$1-Table5[[#This Row],[flux/enzload]])))</f>
        <v>1334935679483.21</v>
      </c>
      <c r="P1036" s="1">
        <f>Table5[[#This Row],[kapp_old]]+IFERROR(((Table5[[#This Row],[kapp_slack_ub]]-Table5[[#This Row],[kapp_slack_lb]])/Table5[[#This Row],[associated enzload]]),0)</f>
        <v>27141.277792879999</v>
      </c>
      <c r="Q1036" s="1" t="str">
        <f>"'"&amp;Table5[[#This Row],[rxn]]&amp;"'"&amp;CHAR(9)&amp;Table5[[#This Row],[kapp + (slack_ub - slack_lb)/enzload]]</f>
        <v>'RXN-GTHO_c_FWD-GLR1GRX3'	27141.27779288</v>
      </c>
      <c r="R1036" s="1">
        <f>_xlfn.XLOOKUP(Table5[[#This Row],[rxn]],Table38[name],Table38[flux],0)</f>
        <v>0</v>
      </c>
      <c r="S1036" s="1">
        <f>_xlfn.XLOOKUP(SUBSTITUTE(Table5[[#This Row],[rxn]],"RXN-","ENZLOAD-"),Table38[name],Table38[flux],0)</f>
        <v>0</v>
      </c>
      <c r="T1036" s="1" t="b">
        <f>AND(Table5[[#This Row],[ENZLOAD flux in kapp-slack.gms]]=0,Table5[[#This Row],[flux in kapp-slack.gms]]&lt;&gt;0,NOT(Table5[[#This Row],[spont or unknown?]]))</f>
        <v>0</v>
      </c>
      <c r="U1036" s="1" t="b">
        <f>OR(_xlfn.TEXTAFTER(Table5[[#This Row],[rxn]],"-",-1)="SPONT",_xlfn.TEXTAFTER(Table5[[#This Row],[rxn]],"-",-1)="UNKNOWN")</f>
        <v>0</v>
      </c>
      <c r="V1036" s="1">
        <f>_xlfn.XLOOKUP(SUBSTITUTE(Table5[[#This Row],[rxn]],"RXN-","ENZLOAD-"),Table4[rxn],Table4[ub],0)</f>
        <v>0.38720314</v>
      </c>
      <c r="W1036" s="1" t="b">
        <f>AND(Table5[[#This Row],[FVA ENZLOAD flux UB]]=0,Table5[[#This Row],[ENZ not made when it should be?]])</f>
        <v>0</v>
      </c>
    </row>
    <row r="1037" spans="1:23" hidden="1">
      <c r="A1037" s="1" t="s">
        <v>5515</v>
      </c>
      <c r="B1037" s="1" t="str">
        <f>_xlfn.TEXTBEFORE(Table38[[#This Row],[all fluxes from kapp-slack]]," ",,,,"")</f>
        <v>ENZLOAD-SQLEy_r_FWD-rt5361</v>
      </c>
      <c r="C1037" s="1">
        <f>_xlfn.NUMBERVALUE(IFERROR(_xlfn.TEXTAFTER(Table38[[#This Row],[all fluxes from kapp-slack]]," ",-1,,,""),""))</f>
        <v>1.0559625300000001E-7</v>
      </c>
      <c r="F1037" s="1" t="s">
        <v>8287</v>
      </c>
      <c r="G1037" s="1" t="str">
        <f>_xlfn.TEXTBEFORE(Table5[[#This Row],[rxn     kapp_old        kapp_slack_ub   kapp_slack_lb]]," ")</f>
        <v>RXN-GTHO_m_FWD-GLR1GRX5</v>
      </c>
      <c r="H103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03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037" s="1">
        <f>_xlfn.NUMBERVALUE(_xlfn.TEXTAFTER(Table5[[#This Row],[rxn     kapp_old        kapp_slack_ub   kapp_slack_lb]]," ",-1))</f>
        <v>0</v>
      </c>
      <c r="K1037" s="1">
        <f>_xlfn.XLOOKUP(SUBSTITUTE(Table5[[#This Row],[rxn]],"RXN-","ENZLOAD-"),ENZLOAD[name],ENZLOAD[flux],0)</f>
        <v>4.4352856516000001E-7</v>
      </c>
      <c r="L1037" s="1" t="str">
        <f>"'"&amp;Table5[[#This Row],[rxn]]&amp;"'"&amp;CHAR(9)&amp;IF(AND(Table5[[#This Row],[kapp_slack_ub]]&lt;&gt;0,Table5[[#This Row],[kapp_old]]&lt;$F$1),$F$1,Table5[[#This Row],[kapp_old]])</f>
        <v>'RXN-GTHO_m_FWD-GLR1GRX5'	27141.27779288</v>
      </c>
      <c r="M1037" s="1">
        <f>_xlfn.XLOOKUP(Table5[[#This Row],[rxn]],Table3[name],Table3[flux],$F$1)</f>
        <v>27141.277792879999</v>
      </c>
      <c r="N1037" s="1">
        <f>IFERROR(Table5[[#This Row],[min flux]]/Table5[[#This Row],[associated enzload]],"")</f>
        <v>61193979204.223206</v>
      </c>
      <c r="O1037" s="1">
        <f>_xlfn.NUMBERVALUE(IF(Table5[[#This Row],[flux/enzload]]="","",ABS($N$1-Table5[[#This Row],[flux/enzload]])))</f>
        <v>1338722338454.73</v>
      </c>
      <c r="P1037" s="1">
        <f>Table5[[#This Row],[kapp_old]]+IFERROR(((Table5[[#This Row],[kapp_slack_ub]]-Table5[[#This Row],[kapp_slack_lb]])/Table5[[#This Row],[associated enzload]]),0)</f>
        <v>27141.277792879999</v>
      </c>
      <c r="Q1037" s="1" t="str">
        <f>"'"&amp;Table5[[#This Row],[rxn]]&amp;"'"&amp;CHAR(9)&amp;Table5[[#This Row],[kapp + (slack_ub - slack_lb)/enzload]]</f>
        <v>'RXN-GTHO_m_FWD-GLR1GRX5'	27141.27779288</v>
      </c>
      <c r="R1037" s="1">
        <f>_xlfn.XLOOKUP(Table5[[#This Row],[rxn]],Table38[name],Table38[flux],0)</f>
        <v>0</v>
      </c>
      <c r="S1037" s="1">
        <f>_xlfn.XLOOKUP(SUBSTITUTE(Table5[[#This Row],[rxn]],"RXN-","ENZLOAD-"),Table38[name],Table38[flux],0)</f>
        <v>0</v>
      </c>
      <c r="T1037" s="1" t="b">
        <f>AND(Table5[[#This Row],[ENZLOAD flux in kapp-slack.gms]]=0,Table5[[#This Row],[flux in kapp-slack.gms]]&lt;&gt;0,NOT(Table5[[#This Row],[spont or unknown?]]))</f>
        <v>0</v>
      </c>
      <c r="U1037" s="1" t="b">
        <f>OR(_xlfn.TEXTAFTER(Table5[[#This Row],[rxn]],"-",-1)="SPONT",_xlfn.TEXTAFTER(Table5[[#This Row],[rxn]],"-",-1)="UNKNOWN")</f>
        <v>0</v>
      </c>
      <c r="V1037" s="1">
        <f>_xlfn.XLOOKUP(SUBSTITUTE(Table5[[#This Row],[rxn]],"RXN-","ENZLOAD-"),Table4[rxn],Table4[ub],0)</f>
        <v>0.48096871000000002</v>
      </c>
      <c r="W1037" s="1" t="b">
        <f>AND(Table5[[#This Row],[FVA ENZLOAD flux UB]]=0,Table5[[#This Row],[ENZ not made when it should be?]])</f>
        <v>0</v>
      </c>
    </row>
    <row r="1038" spans="1:23" hidden="1">
      <c r="A1038" s="1" t="s">
        <v>5516</v>
      </c>
      <c r="B1038" s="1" t="str">
        <f>_xlfn.TEXTBEFORE(Table38[[#This Row],[all fluxes from kapp-slack]]," ",,,,"")</f>
        <v>ENZLOAD-SQLS_c_FWD-rt8223</v>
      </c>
      <c r="C1038" s="1">
        <f>_xlfn.NUMBERVALUE(IFERROR(_xlfn.TEXTAFTER(Table38[[#This Row],[all fluxes from kapp-slack]]," ",-1,,,""),""))</f>
        <v>8.1522423499999997E-7</v>
      </c>
      <c r="F1038" s="1" t="s">
        <v>8293</v>
      </c>
      <c r="G1038" s="1" t="str">
        <f>_xlfn.TEXTBEFORE(Table5[[#This Row],[rxn     kapp_old        kapp_slack_ub   kapp_slack_lb]]," ")</f>
        <v>RXN-GTHP_c_FWD-rt8181</v>
      </c>
      <c r="H103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03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038" s="1">
        <f>_xlfn.NUMBERVALUE(_xlfn.TEXTAFTER(Table5[[#This Row],[rxn     kapp_old        kapp_slack_ub   kapp_slack_lb]]," ",-1))</f>
        <v>0</v>
      </c>
      <c r="K1038" s="1">
        <f>_xlfn.XLOOKUP(SUBSTITUTE(Table5[[#This Row],[rxn]],"RXN-","ENZLOAD-"),ENZLOAD[name],ENZLOAD[flux],0)</f>
        <v>6.1231775547000003E-7</v>
      </c>
      <c r="L1038" s="1" t="str">
        <f>"'"&amp;Table5[[#This Row],[rxn]]&amp;"'"&amp;CHAR(9)&amp;IF(AND(Table5[[#This Row],[kapp_slack_ub]]&lt;&gt;0,Table5[[#This Row],[kapp_old]]&lt;$F$1),$F$1,Table5[[#This Row],[kapp_old]])</f>
        <v>'RXN-GTHP_c_FWD-rt8181'	27141.27779288</v>
      </c>
      <c r="M1038" s="1">
        <f>_xlfn.XLOOKUP(Table5[[#This Row],[rxn]],Table3[name],Table3[flux],$F$1)</f>
        <v>27141.277792879999</v>
      </c>
      <c r="N1038" s="1">
        <f>IFERROR(Table5[[#This Row],[min flux]]/Table5[[#This Row],[associated enzload]],"")</f>
        <v>44325478969.73365</v>
      </c>
      <c r="O1038" s="1">
        <f>_xlfn.NUMBERVALUE(IF(Table5[[#This Row],[flux/enzload]]="","",ABS($N$1-Table5[[#This Row],[flux/enzload]])))</f>
        <v>1355590838689.22</v>
      </c>
      <c r="P1038" s="1">
        <f>Table5[[#This Row],[kapp_old]]+IFERROR(((Table5[[#This Row],[kapp_slack_ub]]-Table5[[#This Row],[kapp_slack_lb]])/Table5[[#This Row],[associated enzload]]),0)</f>
        <v>27141.277792879999</v>
      </c>
      <c r="Q1038" s="1" t="str">
        <f>"'"&amp;Table5[[#This Row],[rxn]]&amp;"'"&amp;CHAR(9)&amp;Table5[[#This Row],[kapp + (slack_ub - slack_lb)/enzload]]</f>
        <v>'RXN-GTHP_c_FWD-rt8181'	27141.27779288</v>
      </c>
      <c r="R1038" s="1">
        <f>_xlfn.XLOOKUP(Table5[[#This Row],[rxn]],Table38[name],Table38[flux],0)</f>
        <v>0</v>
      </c>
      <c r="S1038" s="1">
        <f>_xlfn.XLOOKUP(SUBSTITUTE(Table5[[#This Row],[rxn]],"RXN-","ENZLOAD-"),Table38[name],Table38[flux],0)</f>
        <v>0</v>
      </c>
      <c r="T1038" s="1" t="b">
        <f>AND(Table5[[#This Row],[ENZLOAD flux in kapp-slack.gms]]=0,Table5[[#This Row],[flux in kapp-slack.gms]]&lt;&gt;0,NOT(Table5[[#This Row],[spont or unknown?]]))</f>
        <v>0</v>
      </c>
      <c r="U1038" s="1" t="b">
        <f>OR(_xlfn.TEXTAFTER(Table5[[#This Row],[rxn]],"-",-1)="SPONT",_xlfn.TEXTAFTER(Table5[[#This Row],[rxn]],"-",-1)="UNKNOWN")</f>
        <v>0</v>
      </c>
      <c r="V1038" s="1">
        <f>_xlfn.XLOOKUP(SUBSTITUTE(Table5[[#This Row],[rxn]],"RXN-","ENZLOAD-"),Table4[rxn],Table4[ub],0)</f>
        <v>2.69455958</v>
      </c>
      <c r="W1038" s="1" t="b">
        <f>AND(Table5[[#This Row],[FVA ENZLOAD flux UB]]=0,Table5[[#This Row],[ENZ not made when it should be?]])</f>
        <v>0</v>
      </c>
    </row>
    <row r="1039" spans="1:23" hidden="1">
      <c r="A1039" s="1" t="s">
        <v>5517</v>
      </c>
      <c r="B1039" s="1" t="str">
        <f>_xlfn.TEXTBEFORE(Table38[[#This Row],[all fluxes from kapp-slack]]," ",,,,"")</f>
        <v>ENZLOAD-SUCDq9_m_FWD-SDH1234</v>
      </c>
      <c r="C1039" s="1">
        <f>_xlfn.NUMBERVALUE(IFERROR(_xlfn.TEXTAFTER(Table38[[#This Row],[all fluxes from kapp-slack]]," ",-1,,,""),""))</f>
        <v>9.9739029999999994E-9</v>
      </c>
      <c r="F1039" s="1" t="s">
        <v>8294</v>
      </c>
      <c r="G1039" s="1" t="str">
        <f>_xlfn.TEXTBEFORE(Table5[[#This Row],[rxn     kapp_old        kapp_slack_ub   kapp_slack_lb]]," ")</f>
        <v>RXN-GTHP_c_REV-rt8181</v>
      </c>
      <c r="H103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03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039" s="1">
        <f>_xlfn.NUMBERVALUE(_xlfn.TEXTAFTER(Table5[[#This Row],[rxn     kapp_old        kapp_slack_ub   kapp_slack_lb]]," ",-1))</f>
        <v>0</v>
      </c>
      <c r="K1039" s="1">
        <f>_xlfn.XLOOKUP(SUBSTITUTE(Table5[[#This Row],[rxn]],"RXN-","ENZLOAD-"),ENZLOAD[name],ENZLOAD[flux],0)</f>
        <v>6.1231775547000003E-7</v>
      </c>
      <c r="L1039" s="1" t="str">
        <f>"'"&amp;Table5[[#This Row],[rxn]]&amp;"'"&amp;CHAR(9)&amp;IF(AND(Table5[[#This Row],[kapp_slack_ub]]&lt;&gt;0,Table5[[#This Row],[kapp_old]]&lt;$F$1),$F$1,Table5[[#This Row],[kapp_old]])</f>
        <v>'RXN-GTHP_c_REV-rt8181'	27141.27779288</v>
      </c>
      <c r="M1039" s="1">
        <f>_xlfn.XLOOKUP(Table5[[#This Row],[rxn]],Table3[name],Table3[flux],$F$1)</f>
        <v>27141.277792879999</v>
      </c>
      <c r="N1039" s="1">
        <f>IFERROR(Table5[[#This Row],[min flux]]/Table5[[#This Row],[associated enzload]],"")</f>
        <v>44325478969.73365</v>
      </c>
      <c r="O1039" s="1">
        <f>_xlfn.NUMBERVALUE(IF(Table5[[#This Row],[flux/enzload]]="","",ABS($N$1-Table5[[#This Row],[flux/enzload]])))</f>
        <v>1355590838689.22</v>
      </c>
      <c r="P1039" s="1">
        <f>Table5[[#This Row],[kapp_old]]+IFERROR(((Table5[[#This Row],[kapp_slack_ub]]-Table5[[#This Row],[kapp_slack_lb]])/Table5[[#This Row],[associated enzload]]),0)</f>
        <v>27141.277792879999</v>
      </c>
      <c r="Q1039" s="1" t="str">
        <f>"'"&amp;Table5[[#This Row],[rxn]]&amp;"'"&amp;CHAR(9)&amp;Table5[[#This Row],[kapp + (slack_ub - slack_lb)/enzload]]</f>
        <v>'RXN-GTHP_c_REV-rt8181'	27141.27779288</v>
      </c>
      <c r="R1039" s="1">
        <f>_xlfn.XLOOKUP(Table5[[#This Row],[rxn]],Table38[name],Table38[flux],0)</f>
        <v>0</v>
      </c>
      <c r="S1039" s="1">
        <f>_xlfn.XLOOKUP(SUBSTITUTE(Table5[[#This Row],[rxn]],"RXN-","ENZLOAD-"),Table38[name],Table38[flux],0)</f>
        <v>0</v>
      </c>
      <c r="T1039" s="1" t="b">
        <f>AND(Table5[[#This Row],[ENZLOAD flux in kapp-slack.gms]]=0,Table5[[#This Row],[flux in kapp-slack.gms]]&lt;&gt;0,NOT(Table5[[#This Row],[spont or unknown?]]))</f>
        <v>0</v>
      </c>
      <c r="U1039" s="1" t="b">
        <f>OR(_xlfn.TEXTAFTER(Table5[[#This Row],[rxn]],"-",-1)="SPONT",_xlfn.TEXTAFTER(Table5[[#This Row],[rxn]],"-",-1)="UNKNOWN")</f>
        <v>0</v>
      </c>
      <c r="V1039" s="1">
        <f>_xlfn.XLOOKUP(SUBSTITUTE(Table5[[#This Row],[rxn]],"RXN-","ENZLOAD-"),Table4[rxn],Table4[ub],0)</f>
        <v>2.69455958</v>
      </c>
      <c r="W1039" s="1" t="b">
        <f>AND(Table5[[#This Row],[FVA ENZLOAD flux UB]]=0,Table5[[#This Row],[ENZ not made when it should be?]])</f>
        <v>0</v>
      </c>
    </row>
    <row r="1040" spans="1:23" hidden="1">
      <c r="A1040" s="1" t="s">
        <v>5518</v>
      </c>
      <c r="B1040" s="1" t="str">
        <f>_xlfn.TEXTBEFORE(Table38[[#This Row],[all fluxes from kapp-slack]]," ",,,,"")</f>
        <v>ENZLOAD-SUCFUMt_c_m_FWD-rt4237</v>
      </c>
      <c r="C1040" s="1">
        <f>_xlfn.NUMBERVALUE(IFERROR(_xlfn.TEXTAFTER(Table38[[#This Row],[all fluxes from kapp-slack]]," ",-1,,,""),""))</f>
        <v>2.9937721E-8</v>
      </c>
      <c r="F1040" s="1" t="s">
        <v>8295</v>
      </c>
      <c r="G1040" s="1" t="str">
        <f>_xlfn.TEXTBEFORE(Table5[[#This Row],[rxn     kapp_old        kapp_slack_ub   kapp_slack_lb]]," ")</f>
        <v>RXN-GTHP_m_FWD-rt0422_m</v>
      </c>
      <c r="H104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04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040" s="1">
        <f>_xlfn.NUMBERVALUE(_xlfn.TEXTAFTER(Table5[[#This Row],[rxn     kapp_old        kapp_slack_ub   kapp_slack_lb]]," ",-1))</f>
        <v>0</v>
      </c>
      <c r="K1040" s="1">
        <f>_xlfn.XLOOKUP(SUBSTITUTE(Table5[[#This Row],[rxn]],"RXN-","ENZLOAD-"),ENZLOAD[name],ENZLOAD[flux],0)</f>
        <v>8.3536507349999997E-7</v>
      </c>
      <c r="L1040" s="1" t="str">
        <f>"'"&amp;Table5[[#This Row],[rxn]]&amp;"'"&amp;CHAR(9)&amp;IF(AND(Table5[[#This Row],[kapp_slack_ub]]&lt;&gt;0,Table5[[#This Row],[kapp_old]]&lt;$F$1),$F$1,Table5[[#This Row],[kapp_old]])</f>
        <v>'RXN-GTHP_m_FWD-rt0422_m'	27141.27779288</v>
      </c>
      <c r="M1040" s="1">
        <f>_xlfn.XLOOKUP(Table5[[#This Row],[rxn]],Table3[name],Table3[flux],$F$1)</f>
        <v>27141.277792879999</v>
      </c>
      <c r="N1040" s="1">
        <f>IFERROR(Table5[[#This Row],[min flux]]/Table5[[#This Row],[associated enzload]],"")</f>
        <v>32490319087.873619</v>
      </c>
      <c r="O1040" s="1">
        <f>_xlfn.NUMBERVALUE(IF(Table5[[#This Row],[flux/enzload]]="","",ABS($N$1-Table5[[#This Row],[flux/enzload]])))</f>
        <v>1367425998571.0801</v>
      </c>
      <c r="P1040" s="1">
        <f>Table5[[#This Row],[kapp_old]]+IFERROR(((Table5[[#This Row],[kapp_slack_ub]]-Table5[[#This Row],[kapp_slack_lb]])/Table5[[#This Row],[associated enzload]]),0)</f>
        <v>27141.277792879999</v>
      </c>
      <c r="Q1040" s="1" t="str">
        <f>"'"&amp;Table5[[#This Row],[rxn]]&amp;"'"&amp;CHAR(9)&amp;Table5[[#This Row],[kapp + (slack_ub - slack_lb)/enzload]]</f>
        <v>'RXN-GTHP_m_FWD-rt0422_m'	27141.27779288</v>
      </c>
      <c r="R1040" s="1">
        <f>_xlfn.XLOOKUP(Table5[[#This Row],[rxn]],Table38[name],Table38[flux],0)</f>
        <v>0</v>
      </c>
      <c r="S1040" s="1">
        <f>_xlfn.XLOOKUP(SUBSTITUTE(Table5[[#This Row],[rxn]],"RXN-","ENZLOAD-"),Table38[name],Table38[flux],0)</f>
        <v>0</v>
      </c>
      <c r="T1040" s="1" t="b">
        <f>AND(Table5[[#This Row],[ENZLOAD flux in kapp-slack.gms]]=0,Table5[[#This Row],[flux in kapp-slack.gms]]&lt;&gt;0,NOT(Table5[[#This Row],[spont or unknown?]]))</f>
        <v>0</v>
      </c>
      <c r="U1040" s="1" t="b">
        <f>OR(_xlfn.TEXTAFTER(Table5[[#This Row],[rxn]],"-",-1)="SPONT",_xlfn.TEXTAFTER(Table5[[#This Row],[rxn]],"-",-1)="UNKNOWN")</f>
        <v>0</v>
      </c>
      <c r="V1040" s="1">
        <f>_xlfn.XLOOKUP(SUBSTITUTE(Table5[[#This Row],[rxn]],"RXN-","ENZLOAD-"),Table4[rxn],Table4[ub],0)</f>
        <v>1.50055117</v>
      </c>
      <c r="W1040" s="1" t="b">
        <f>AND(Table5[[#This Row],[FVA ENZLOAD flux UB]]=0,Table5[[#This Row],[ENZ not made when it should be?]])</f>
        <v>0</v>
      </c>
    </row>
    <row r="1041" spans="1:23" hidden="1">
      <c r="A1041" s="1" t="s">
        <v>5519</v>
      </c>
      <c r="B1041" s="1" t="str">
        <f>_xlfn.TEXTBEFORE(Table38[[#This Row],[all fluxes from kapp-slack]]," ",,,,"")</f>
        <v>ENZLOAD-TALA_c_FWD-rt1805</v>
      </c>
      <c r="C1041" s="1">
        <f>_xlfn.NUMBERVALUE(IFERROR(_xlfn.TEXTAFTER(Table38[[#This Row],[all fluxes from kapp-slack]]," ",-1,,,""),""))</f>
        <v>3.6235374893E-5</v>
      </c>
      <c r="F1041" s="1" t="s">
        <v>8296</v>
      </c>
      <c r="G1041" s="1" t="str">
        <f>_xlfn.TEXTBEFORE(Table5[[#This Row],[rxn     kapp_old        kapp_slack_ub   kapp_slack_lb]]," ")</f>
        <v>RXN-GTHP_m_REV-rt0422_m</v>
      </c>
      <c r="H104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04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041" s="1">
        <f>_xlfn.NUMBERVALUE(_xlfn.TEXTAFTER(Table5[[#This Row],[rxn     kapp_old        kapp_slack_ub   kapp_slack_lb]]," ",-1))</f>
        <v>0</v>
      </c>
      <c r="K1041" s="1">
        <f>_xlfn.XLOOKUP(SUBSTITUTE(Table5[[#This Row],[rxn]],"RXN-","ENZLOAD-"),ENZLOAD[name],ENZLOAD[flux],0)</f>
        <v>8.3536507349999997E-7</v>
      </c>
      <c r="L1041" s="1" t="str">
        <f>"'"&amp;Table5[[#This Row],[rxn]]&amp;"'"&amp;CHAR(9)&amp;IF(AND(Table5[[#This Row],[kapp_slack_ub]]&lt;&gt;0,Table5[[#This Row],[kapp_old]]&lt;$F$1),$F$1,Table5[[#This Row],[kapp_old]])</f>
        <v>'RXN-GTHP_m_REV-rt0422_m'	27141.27779288</v>
      </c>
      <c r="M1041" s="1">
        <f>_xlfn.XLOOKUP(Table5[[#This Row],[rxn]],Table3[name],Table3[flux],$F$1)</f>
        <v>27141.277792879999</v>
      </c>
      <c r="N1041" s="1">
        <f>IFERROR(Table5[[#This Row],[min flux]]/Table5[[#This Row],[associated enzload]],"")</f>
        <v>32490319087.873619</v>
      </c>
      <c r="O1041" s="1">
        <f>_xlfn.NUMBERVALUE(IF(Table5[[#This Row],[flux/enzload]]="","",ABS($N$1-Table5[[#This Row],[flux/enzload]])))</f>
        <v>1367425998571.0801</v>
      </c>
      <c r="P1041" s="1">
        <f>Table5[[#This Row],[kapp_old]]+IFERROR(((Table5[[#This Row],[kapp_slack_ub]]-Table5[[#This Row],[kapp_slack_lb]])/Table5[[#This Row],[associated enzload]]),0)</f>
        <v>27141.277792879999</v>
      </c>
      <c r="Q1041" s="1" t="str">
        <f>"'"&amp;Table5[[#This Row],[rxn]]&amp;"'"&amp;CHAR(9)&amp;Table5[[#This Row],[kapp + (slack_ub - slack_lb)/enzload]]</f>
        <v>'RXN-GTHP_m_REV-rt0422_m'	27141.27779288</v>
      </c>
      <c r="R1041" s="1">
        <f>_xlfn.XLOOKUP(Table5[[#This Row],[rxn]],Table38[name],Table38[flux],0)</f>
        <v>0</v>
      </c>
      <c r="S1041" s="1">
        <f>_xlfn.XLOOKUP(SUBSTITUTE(Table5[[#This Row],[rxn]],"RXN-","ENZLOAD-"),Table38[name],Table38[flux],0)</f>
        <v>0</v>
      </c>
      <c r="T1041" s="1" t="b">
        <f>AND(Table5[[#This Row],[ENZLOAD flux in kapp-slack.gms]]=0,Table5[[#This Row],[flux in kapp-slack.gms]]&lt;&gt;0,NOT(Table5[[#This Row],[spont or unknown?]]))</f>
        <v>0</v>
      </c>
      <c r="U1041" s="1" t="b">
        <f>OR(_xlfn.TEXTAFTER(Table5[[#This Row],[rxn]],"-",-1)="SPONT",_xlfn.TEXTAFTER(Table5[[#This Row],[rxn]],"-",-1)="UNKNOWN")</f>
        <v>0</v>
      </c>
      <c r="V1041" s="1">
        <f>_xlfn.XLOOKUP(SUBSTITUTE(Table5[[#This Row],[rxn]],"RXN-","ENZLOAD-"),Table4[rxn],Table4[ub],0)</f>
        <v>1.50055117</v>
      </c>
      <c r="W1041" s="1" t="b">
        <f>AND(Table5[[#This Row],[FVA ENZLOAD flux UB]]=0,Table5[[#This Row],[ENZ not made when it should be?]])</f>
        <v>0</v>
      </c>
    </row>
    <row r="1042" spans="1:23" hidden="1">
      <c r="A1042" s="1" t="s">
        <v>5520</v>
      </c>
      <c r="B1042" s="1" t="str">
        <f>_xlfn.TEXTBEFORE(Table38[[#This Row],[all fluxes from kapp-slack]]," ",,,,"")</f>
        <v>ENZLOAD-TKT1_c_FWD-rt7263_c</v>
      </c>
      <c r="C1042" s="1">
        <f>_xlfn.NUMBERVALUE(IFERROR(_xlfn.TEXTAFTER(Table38[[#This Row],[all fluxes from kapp-slack]]," ",-1,,,""),""))</f>
        <v>1.3514180630000001E-6</v>
      </c>
      <c r="F1042" s="1" t="s">
        <v>8297</v>
      </c>
      <c r="G1042" s="1" t="str">
        <f>_xlfn.TEXTBEFORE(Table5[[#This Row],[rxn     kapp_old        kapp_slack_ub   kapp_slack_lb]]," ")</f>
        <v>RXN-GTHP_m_FWD-rt0882</v>
      </c>
      <c r="H104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04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042" s="1">
        <f>_xlfn.NUMBERVALUE(_xlfn.TEXTAFTER(Table5[[#This Row],[rxn     kapp_old        kapp_slack_ub   kapp_slack_lb]]," ",-1))</f>
        <v>0</v>
      </c>
      <c r="K1042" s="1">
        <f>_xlfn.XLOOKUP(SUBSTITUTE(Table5[[#This Row],[rxn]],"RXN-","ENZLOAD-"),ENZLOAD[name],ENZLOAD[flux],0)</f>
        <v>8.8705713032999998E-7</v>
      </c>
      <c r="L1042" s="1" t="str">
        <f>"'"&amp;Table5[[#This Row],[rxn]]&amp;"'"&amp;CHAR(9)&amp;IF(AND(Table5[[#This Row],[kapp_slack_ub]]&lt;&gt;0,Table5[[#This Row],[kapp_old]]&lt;$F$1),$F$1,Table5[[#This Row],[kapp_old]])</f>
        <v>'RXN-GTHP_m_FWD-rt0882'	27141.27779288</v>
      </c>
      <c r="M1042" s="1">
        <f>_xlfn.XLOOKUP(Table5[[#This Row],[rxn]],Table3[name],Table3[flux],$F$1)</f>
        <v>27141.277792879999</v>
      </c>
      <c r="N1042" s="1">
        <f>IFERROR(Table5[[#This Row],[min flux]]/Table5[[#This Row],[associated enzload]],"")</f>
        <v>30596989601.766678</v>
      </c>
      <c r="O1042" s="1">
        <f>_xlfn.NUMBERVALUE(IF(Table5[[#This Row],[flux/enzload]]="","",ABS($N$1-Table5[[#This Row],[flux/enzload]])))</f>
        <v>1369319328057.1899</v>
      </c>
      <c r="P1042" s="1">
        <f>Table5[[#This Row],[kapp_old]]+IFERROR(((Table5[[#This Row],[kapp_slack_ub]]-Table5[[#This Row],[kapp_slack_lb]])/Table5[[#This Row],[associated enzload]]),0)</f>
        <v>27141.277792879999</v>
      </c>
      <c r="Q1042" s="1" t="str">
        <f>"'"&amp;Table5[[#This Row],[rxn]]&amp;"'"&amp;CHAR(9)&amp;Table5[[#This Row],[kapp + (slack_ub - slack_lb)/enzload]]</f>
        <v>'RXN-GTHP_m_FWD-rt0882'	27141.27779288</v>
      </c>
      <c r="R1042" s="1">
        <f>_xlfn.XLOOKUP(Table5[[#This Row],[rxn]],Table38[name],Table38[flux],0)</f>
        <v>0</v>
      </c>
      <c r="S1042" s="1">
        <f>_xlfn.XLOOKUP(SUBSTITUTE(Table5[[#This Row],[rxn]],"RXN-","ENZLOAD-"),Table38[name],Table38[flux],0)</f>
        <v>0</v>
      </c>
      <c r="T1042" s="1" t="b">
        <f>AND(Table5[[#This Row],[ENZLOAD flux in kapp-slack.gms]]=0,Table5[[#This Row],[flux in kapp-slack.gms]]&lt;&gt;0,NOT(Table5[[#This Row],[spont or unknown?]]))</f>
        <v>0</v>
      </c>
      <c r="U1042" s="1" t="b">
        <f>OR(_xlfn.TEXTAFTER(Table5[[#This Row],[rxn]],"-",-1)="SPONT",_xlfn.TEXTAFTER(Table5[[#This Row],[rxn]],"-",-1)="UNKNOWN")</f>
        <v>0</v>
      </c>
      <c r="V1042" s="1">
        <f>_xlfn.XLOOKUP(SUBSTITUTE(Table5[[#This Row],[rxn]],"RXN-","ENZLOAD-"),Table4[rxn],Table4[ub],0)</f>
        <v>2.4115060499999998</v>
      </c>
      <c r="W1042" s="1" t="b">
        <f>AND(Table5[[#This Row],[FVA ENZLOAD flux UB]]=0,Table5[[#This Row],[ENZ not made when it should be?]])</f>
        <v>0</v>
      </c>
    </row>
    <row r="1043" spans="1:23" hidden="1">
      <c r="A1043" s="1" t="s">
        <v>5521</v>
      </c>
      <c r="B1043" s="1" t="str">
        <f>_xlfn.TEXTBEFORE(Table38[[#This Row],[all fluxes from kapp-slack]]," ",,,,"")</f>
        <v>ENZLOAD-TKT2_c_FWD-rt7263_c</v>
      </c>
      <c r="C1043" s="1">
        <f>_xlfn.NUMBERVALUE(IFERROR(_xlfn.TEXTAFTER(Table38[[#This Row],[all fluxes from kapp-slack]]," ",-1,,,""),""))</f>
        <v>1.3187209900000001E-6</v>
      </c>
      <c r="F1043" s="1" t="s">
        <v>8298</v>
      </c>
      <c r="G1043" s="1" t="str">
        <f>_xlfn.TEXTBEFORE(Table5[[#This Row],[rxn     kapp_old        kapp_slack_ub   kapp_slack_lb]]," ")</f>
        <v>RXN-GTHP_m_REV-rt0882</v>
      </c>
      <c r="H104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04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043" s="1">
        <f>_xlfn.NUMBERVALUE(_xlfn.TEXTAFTER(Table5[[#This Row],[rxn     kapp_old        kapp_slack_ub   kapp_slack_lb]]," ",-1))</f>
        <v>0</v>
      </c>
      <c r="K1043" s="1">
        <f>_xlfn.XLOOKUP(SUBSTITUTE(Table5[[#This Row],[rxn]],"RXN-","ENZLOAD-"),ENZLOAD[name],ENZLOAD[flux],0)</f>
        <v>8.8705713032999998E-7</v>
      </c>
      <c r="L1043" s="1" t="str">
        <f>"'"&amp;Table5[[#This Row],[rxn]]&amp;"'"&amp;CHAR(9)&amp;IF(AND(Table5[[#This Row],[kapp_slack_ub]]&lt;&gt;0,Table5[[#This Row],[kapp_old]]&lt;$F$1),$F$1,Table5[[#This Row],[kapp_old]])</f>
        <v>'RXN-GTHP_m_REV-rt0882'	27141.27779288</v>
      </c>
      <c r="M1043" s="1">
        <f>_xlfn.XLOOKUP(Table5[[#This Row],[rxn]],Table3[name],Table3[flux],$F$1)</f>
        <v>27141.277792879999</v>
      </c>
      <c r="N1043" s="1">
        <f>IFERROR(Table5[[#This Row],[min flux]]/Table5[[#This Row],[associated enzload]],"")</f>
        <v>30596989601.766678</v>
      </c>
      <c r="O1043" s="1">
        <f>_xlfn.NUMBERVALUE(IF(Table5[[#This Row],[flux/enzload]]="","",ABS($N$1-Table5[[#This Row],[flux/enzload]])))</f>
        <v>1369319328057.1899</v>
      </c>
      <c r="P1043" s="1">
        <f>Table5[[#This Row],[kapp_old]]+IFERROR(((Table5[[#This Row],[kapp_slack_ub]]-Table5[[#This Row],[kapp_slack_lb]])/Table5[[#This Row],[associated enzload]]),0)</f>
        <v>27141.277792879999</v>
      </c>
      <c r="Q1043" s="1" t="str">
        <f>"'"&amp;Table5[[#This Row],[rxn]]&amp;"'"&amp;CHAR(9)&amp;Table5[[#This Row],[kapp + (slack_ub - slack_lb)/enzload]]</f>
        <v>'RXN-GTHP_m_REV-rt0882'	27141.27779288</v>
      </c>
      <c r="R1043" s="1">
        <f>_xlfn.XLOOKUP(Table5[[#This Row],[rxn]],Table38[name],Table38[flux],0)</f>
        <v>0</v>
      </c>
      <c r="S1043" s="1">
        <f>_xlfn.XLOOKUP(SUBSTITUTE(Table5[[#This Row],[rxn]],"RXN-","ENZLOAD-"),Table38[name],Table38[flux],0)</f>
        <v>0</v>
      </c>
      <c r="T1043" s="1" t="b">
        <f>AND(Table5[[#This Row],[ENZLOAD flux in kapp-slack.gms]]=0,Table5[[#This Row],[flux in kapp-slack.gms]]&lt;&gt;0,NOT(Table5[[#This Row],[spont or unknown?]]))</f>
        <v>0</v>
      </c>
      <c r="U1043" s="1" t="b">
        <f>OR(_xlfn.TEXTAFTER(Table5[[#This Row],[rxn]],"-",-1)="SPONT",_xlfn.TEXTAFTER(Table5[[#This Row],[rxn]],"-",-1)="UNKNOWN")</f>
        <v>0</v>
      </c>
      <c r="V1043" s="1">
        <f>_xlfn.XLOOKUP(SUBSTITUTE(Table5[[#This Row],[rxn]],"RXN-","ENZLOAD-"),Table4[rxn],Table4[ub],0)</f>
        <v>2.4115060499999998</v>
      </c>
      <c r="W1043" s="1" t="b">
        <f>AND(Table5[[#This Row],[FVA ENZLOAD flux UB]]=0,Table5[[#This Row],[ENZ not made when it should be?]])</f>
        <v>0</v>
      </c>
    </row>
    <row r="1044" spans="1:23" hidden="1">
      <c r="A1044" s="1" t="s">
        <v>5522</v>
      </c>
      <c r="B1044" s="1" t="str">
        <f>_xlfn.TEXTBEFORE(Table38[[#This Row],[all fluxes from kapp-slack]]," ",,,,"")</f>
        <v>ENZLOAD-TMDS_c_FWD-rt2476</v>
      </c>
      <c r="C1044" s="1">
        <f>_xlfn.NUMBERVALUE(IFERROR(_xlfn.TEXTAFTER(Table38[[#This Row],[all fluxes from kapp-slack]]," ",-1,,,""),""))</f>
        <v>3.8992751999999998E-8</v>
      </c>
      <c r="F1044" s="1" t="s">
        <v>8300</v>
      </c>
      <c r="G1044" s="1" t="str">
        <f>_xlfn.TEXTBEFORE(Table5[[#This Row],[rxn     kapp_old        kapp_slack_ub   kapp_slack_lb]]," ")</f>
        <v>RXN-GTHRDt_c_v_FWD-rt4896</v>
      </c>
      <c r="H104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04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044" s="1">
        <f>_xlfn.NUMBERVALUE(_xlfn.TEXTAFTER(Table5[[#This Row],[rxn     kapp_old        kapp_slack_ub   kapp_slack_lb]]," ",-1))</f>
        <v>0</v>
      </c>
      <c r="K1044" s="1">
        <f>_xlfn.XLOOKUP(SUBSTITUTE(Table5[[#This Row],[rxn]],"RXN-","ENZLOAD-"),ENZLOAD[name],ENZLOAD[flux],0)</f>
        <v>8.8894123620000004E-8</v>
      </c>
      <c r="L1044" s="1" t="str">
        <f>"'"&amp;Table5[[#This Row],[rxn]]&amp;"'"&amp;CHAR(9)&amp;IF(AND(Table5[[#This Row],[kapp_slack_ub]]&lt;&gt;0,Table5[[#This Row],[kapp_old]]&lt;$F$1),$F$1,Table5[[#This Row],[kapp_old]])</f>
        <v>'RXN-GTHRDt_c_v_FWD-rt4896'	27141.27779288</v>
      </c>
      <c r="M1044" s="1">
        <f>_xlfn.XLOOKUP(Table5[[#This Row],[rxn]],Table3[name],Table3[flux],$F$1)</f>
        <v>27141.277792879999</v>
      </c>
      <c r="N1044" s="1">
        <f>IFERROR(Table5[[#This Row],[min flux]]/Table5[[#This Row],[associated enzload]],"")</f>
        <v>305321394571.61566</v>
      </c>
      <c r="O1044" s="1">
        <f>_xlfn.NUMBERVALUE(IF(Table5[[#This Row],[flux/enzload]]="","",ABS($N$1-Table5[[#This Row],[flux/enzload]])))</f>
        <v>1094594923087.34</v>
      </c>
      <c r="P1044" s="1">
        <f>Table5[[#This Row],[kapp_old]]+IFERROR(((Table5[[#This Row],[kapp_slack_ub]]-Table5[[#This Row],[kapp_slack_lb]])/Table5[[#This Row],[associated enzload]]),0)</f>
        <v>27141.277792879999</v>
      </c>
      <c r="Q1044" s="1" t="str">
        <f>"'"&amp;Table5[[#This Row],[rxn]]&amp;"'"&amp;CHAR(9)&amp;Table5[[#This Row],[kapp + (slack_ub - slack_lb)/enzload]]</f>
        <v>'RXN-GTHRDt_c_v_FWD-rt4896'	27141.27779288</v>
      </c>
      <c r="R1044" s="1">
        <f>_xlfn.XLOOKUP(Table5[[#This Row],[rxn]],Table38[name],Table38[flux],0)</f>
        <v>0</v>
      </c>
      <c r="S1044" s="1">
        <f>_xlfn.XLOOKUP(SUBSTITUTE(Table5[[#This Row],[rxn]],"RXN-","ENZLOAD-"),Table38[name],Table38[flux],0)</f>
        <v>0</v>
      </c>
      <c r="T1044" s="1" t="b">
        <f>AND(Table5[[#This Row],[ENZLOAD flux in kapp-slack.gms]]=0,Table5[[#This Row],[flux in kapp-slack.gms]]&lt;&gt;0,NOT(Table5[[#This Row],[spont or unknown?]]))</f>
        <v>0</v>
      </c>
      <c r="U1044" s="1" t="b">
        <f>OR(_xlfn.TEXTAFTER(Table5[[#This Row],[rxn]],"-",-1)="SPONT",_xlfn.TEXTAFTER(Table5[[#This Row],[rxn]],"-",-1)="UNKNOWN")</f>
        <v>0</v>
      </c>
      <c r="V1044" s="1">
        <f>_xlfn.XLOOKUP(SUBSTITUTE(Table5[[#This Row],[rxn]],"RXN-","ENZLOAD-"),Table4[rxn],Table4[ub],0)</f>
        <v>0.28252367</v>
      </c>
      <c r="W1044" s="1" t="b">
        <f>AND(Table5[[#This Row],[FVA ENZLOAD flux UB]]=0,Table5[[#This Row],[ENZ not made when it should be?]])</f>
        <v>0</v>
      </c>
    </row>
    <row r="1045" spans="1:23" hidden="1">
      <c r="A1045" s="1" t="s">
        <v>5523</v>
      </c>
      <c r="B1045" s="1" t="str">
        <f>_xlfn.TEXTBEFORE(Table38[[#This Row],[all fluxes from kapp-slack]]," ",,,,"")</f>
        <v>ENZLOAD-TPI_c_FWD-rt0932</v>
      </c>
      <c r="C1045" s="1">
        <f>_xlfn.NUMBERVALUE(IFERROR(_xlfn.TEXTAFTER(Table38[[#This Row],[all fluxes from kapp-slack]]," ",-1,,,""),""))</f>
        <v>6.4432936749999998E-6</v>
      </c>
      <c r="F1045" s="1" t="s">
        <v>8301</v>
      </c>
      <c r="G1045" s="1" t="str">
        <f>_xlfn.TEXTBEFORE(Table5[[#This Row],[rxn     kapp_old        kapp_slack_ub   kapp_slack_lb]]," ")</f>
        <v>RXN-GTHRDt_c_v_REV-rt4896</v>
      </c>
      <c r="H1045" s="1">
        <f>_xlfn.NUMBERVALUE(_xlfn.TEXTBEFORE(TRIM(_xlfn.TEXTAFTER(_xlfn.TEXTBEFORE(Table5[[#This Row],[rxn     kapp_old        kapp_slack_ub   kapp_slack_lb]],Table5[[#This Row],[kapp_slack_lb]],-1),Table5[[#This Row],[rxn]]))," "))</f>
        <v>23700243.3582903</v>
      </c>
      <c r="I104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045" s="1">
        <f>_xlfn.NUMBERVALUE(_xlfn.TEXTAFTER(Table5[[#This Row],[rxn     kapp_old        kapp_slack_ub   kapp_slack_lb]]," ",-1))</f>
        <v>0</v>
      </c>
      <c r="K1045" s="1">
        <f>_xlfn.XLOOKUP(SUBSTITUTE(Table5[[#This Row],[rxn]],"RXN-","ENZLOAD-"),ENZLOAD[name],ENZLOAD[flux],0)</f>
        <v>8.8894123620000004E-8</v>
      </c>
      <c r="L1045" s="1" t="str">
        <f>"'"&amp;Table5[[#This Row],[rxn]]&amp;"'"&amp;CHAR(9)&amp;IF(AND(Table5[[#This Row],[kapp_slack_ub]]&lt;&gt;0,Table5[[#This Row],[kapp_old]]&lt;$F$1),$F$1,Table5[[#This Row],[kapp_old]])</f>
        <v>'RXN-GTHRDt_c_v_REV-rt4896'	23700243.3582903</v>
      </c>
      <c r="M1045" s="1">
        <f>_xlfn.XLOOKUP(Table5[[#This Row],[rxn]],Table3[name],Table3[flux],$F$1)</f>
        <v>27141.277792879999</v>
      </c>
      <c r="N1045" s="1">
        <f>IFERROR(Table5[[#This Row],[min flux]]/Table5[[#This Row],[associated enzload]],"")</f>
        <v>305321394571.61566</v>
      </c>
      <c r="O1045" s="1">
        <f>_xlfn.NUMBERVALUE(IF(Table5[[#This Row],[flux/enzload]]="","",ABS($N$1-Table5[[#This Row],[flux/enzload]])))</f>
        <v>1094594923087.34</v>
      </c>
      <c r="P1045" s="1">
        <f>Table5[[#This Row],[kapp_old]]+IFERROR(((Table5[[#This Row],[kapp_slack_ub]]-Table5[[#This Row],[kapp_slack_lb]])/Table5[[#This Row],[associated enzload]]),0)</f>
        <v>23700243.3582903</v>
      </c>
      <c r="Q1045" s="1" t="str">
        <f>"'"&amp;Table5[[#This Row],[rxn]]&amp;"'"&amp;CHAR(9)&amp;Table5[[#This Row],[kapp + (slack_ub - slack_lb)/enzload]]</f>
        <v>'RXN-GTHRDt_c_v_REV-rt4896'	23700243.3582903</v>
      </c>
      <c r="R1045" s="1">
        <f>_xlfn.XLOOKUP(Table5[[#This Row],[rxn]],Table38[name],Table38[flux],0)</f>
        <v>0</v>
      </c>
      <c r="S1045" s="1">
        <f>_xlfn.XLOOKUP(SUBSTITUTE(Table5[[#This Row],[rxn]],"RXN-","ENZLOAD-"),Table38[name],Table38[flux],0)</f>
        <v>0</v>
      </c>
      <c r="T1045" s="1" t="b">
        <f>AND(Table5[[#This Row],[ENZLOAD flux in kapp-slack.gms]]=0,Table5[[#This Row],[flux in kapp-slack.gms]]&lt;&gt;0,NOT(Table5[[#This Row],[spont or unknown?]]))</f>
        <v>0</v>
      </c>
      <c r="U1045" s="1" t="b">
        <f>OR(_xlfn.TEXTAFTER(Table5[[#This Row],[rxn]],"-",-1)="SPONT",_xlfn.TEXTAFTER(Table5[[#This Row],[rxn]],"-",-1)="UNKNOWN")</f>
        <v>0</v>
      </c>
      <c r="V1045" s="1">
        <f>_xlfn.XLOOKUP(SUBSTITUTE(Table5[[#This Row],[rxn]],"RXN-","ENZLOAD-"),Table4[rxn],Table4[ub],0)</f>
        <v>0.28252367</v>
      </c>
      <c r="W1045" s="1" t="b">
        <f>AND(Table5[[#This Row],[FVA ENZLOAD flux UB]]=0,Table5[[#This Row],[ENZ not made when it should be?]])</f>
        <v>0</v>
      </c>
    </row>
    <row r="1046" spans="1:23" hidden="1">
      <c r="A1046" s="1" t="s">
        <v>5524</v>
      </c>
      <c r="B1046" s="1" t="str">
        <f>_xlfn.TEXTBEFORE(Table38[[#This Row],[all fluxes from kapp-slack]]," ",,,,"")</f>
        <v>ENZLOAD-TYRTA_c_FWD-rt7697</v>
      </c>
      <c r="C1046" s="1">
        <f>_xlfn.NUMBERVALUE(IFERROR(_xlfn.TEXTAFTER(Table38[[#This Row],[all fluxes from kapp-slack]]," ",-1,,,""),""))</f>
        <v>2.0184379400000001E-7</v>
      </c>
      <c r="F1046" s="1" t="s">
        <v>8302</v>
      </c>
      <c r="G1046" s="1" t="str">
        <f>_xlfn.TEXTBEFORE(Table5[[#This Row],[rxn     kapp_old        kapp_slack_ub   kapp_slack_lb]]," ")</f>
        <v>RXN-GTHRDtabc_v_FWD-rt4896</v>
      </c>
      <c r="H1046" s="1">
        <f>_xlfn.NUMBERVALUE(_xlfn.TEXTBEFORE(TRIM(_xlfn.TEXTAFTER(_xlfn.TEXTBEFORE(Table5[[#This Row],[rxn     kapp_old        kapp_slack_ub   kapp_slack_lb]],Table5[[#This Row],[kapp_slack_lb]],-1),Table5[[#This Row],[rxn]]))," "))</f>
        <v>23700243.3582903</v>
      </c>
      <c r="I104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046" s="1">
        <f>_xlfn.NUMBERVALUE(_xlfn.TEXTAFTER(Table5[[#This Row],[rxn     kapp_old        kapp_slack_ub   kapp_slack_lb]]," ",-1))</f>
        <v>0</v>
      </c>
      <c r="K1046" s="1">
        <f>_xlfn.XLOOKUP(SUBSTITUTE(Table5[[#This Row],[rxn]],"RXN-","ENZLOAD-"),ENZLOAD[name],ENZLOAD[flux],0)</f>
        <v>8.8894123620000004E-8</v>
      </c>
      <c r="L1046" s="1" t="str">
        <f>"'"&amp;Table5[[#This Row],[rxn]]&amp;"'"&amp;CHAR(9)&amp;IF(AND(Table5[[#This Row],[kapp_slack_ub]]&lt;&gt;0,Table5[[#This Row],[kapp_old]]&lt;$F$1),$F$1,Table5[[#This Row],[kapp_old]])</f>
        <v>'RXN-GTHRDtabc_v_FWD-rt4896'	23700243.3582903</v>
      </c>
      <c r="M1046" s="1">
        <f>_xlfn.XLOOKUP(Table5[[#This Row],[rxn]],Table3[name],Table3[flux],$F$1)</f>
        <v>27141.277792879999</v>
      </c>
      <c r="N1046" s="1">
        <f>IFERROR(Table5[[#This Row],[min flux]]/Table5[[#This Row],[associated enzload]],"")</f>
        <v>305321394571.61566</v>
      </c>
      <c r="O1046" s="1">
        <f>_xlfn.NUMBERVALUE(IF(Table5[[#This Row],[flux/enzload]]="","",ABS($N$1-Table5[[#This Row],[flux/enzload]])))</f>
        <v>1094594923087.34</v>
      </c>
      <c r="P1046" s="1">
        <f>Table5[[#This Row],[kapp_old]]+IFERROR(((Table5[[#This Row],[kapp_slack_ub]]-Table5[[#This Row],[kapp_slack_lb]])/Table5[[#This Row],[associated enzload]]),0)</f>
        <v>23700243.3582903</v>
      </c>
      <c r="Q1046" s="1" t="str">
        <f>"'"&amp;Table5[[#This Row],[rxn]]&amp;"'"&amp;CHAR(9)&amp;Table5[[#This Row],[kapp + (slack_ub - slack_lb)/enzload]]</f>
        <v>'RXN-GTHRDtabc_v_FWD-rt4896'	23700243.3582903</v>
      </c>
      <c r="R1046" s="1">
        <f>_xlfn.XLOOKUP(Table5[[#This Row],[rxn]],Table38[name],Table38[flux],0)</f>
        <v>0</v>
      </c>
      <c r="S1046" s="1">
        <f>_xlfn.XLOOKUP(SUBSTITUTE(Table5[[#This Row],[rxn]],"RXN-","ENZLOAD-"),Table38[name],Table38[flux],0)</f>
        <v>0</v>
      </c>
      <c r="T1046" s="1" t="b">
        <f>AND(Table5[[#This Row],[ENZLOAD flux in kapp-slack.gms]]=0,Table5[[#This Row],[flux in kapp-slack.gms]]&lt;&gt;0,NOT(Table5[[#This Row],[spont or unknown?]]))</f>
        <v>0</v>
      </c>
      <c r="U1046" s="1" t="b">
        <f>OR(_xlfn.TEXTAFTER(Table5[[#This Row],[rxn]],"-",-1)="SPONT",_xlfn.TEXTAFTER(Table5[[#This Row],[rxn]],"-",-1)="UNKNOWN")</f>
        <v>0</v>
      </c>
      <c r="V1046" s="1">
        <f>_xlfn.XLOOKUP(SUBSTITUTE(Table5[[#This Row],[rxn]],"RXN-","ENZLOAD-"),Table4[rxn],Table4[ub],0)</f>
        <v>0.28252367</v>
      </c>
      <c r="W1046" s="1" t="b">
        <f>AND(Table5[[#This Row],[FVA ENZLOAD flux UB]]=0,Table5[[#This Row],[ENZ not made when it should be?]])</f>
        <v>0</v>
      </c>
    </row>
    <row r="1047" spans="1:23" hidden="1">
      <c r="A1047" s="1" t="s">
        <v>5525</v>
      </c>
      <c r="B1047" s="1" t="str">
        <f>_xlfn.TEXTBEFORE(Table38[[#This Row],[all fluxes from kapp-slack]]," ",,,,"")</f>
        <v>ENZLOAD-UMPK_c_FWD-rt4822_c</v>
      </c>
      <c r="C1047" s="1">
        <f>_xlfn.NUMBERVALUE(IFERROR(_xlfn.TEXTAFTER(Table38[[#This Row],[all fluxes from kapp-slack]]," ",-1,,,""),""))</f>
        <v>2.7341874999999999E-7</v>
      </c>
      <c r="F1047" s="1" t="s">
        <v>8303</v>
      </c>
      <c r="G1047" s="1" t="str">
        <f>_xlfn.TEXTBEFORE(Table5[[#This Row],[rxn     kapp_old        kapp_slack_ub   kapp_slack_lb]]," ")</f>
        <v>RXN-GTHS_c_FWD-rt1561</v>
      </c>
      <c r="H104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04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047" s="1">
        <f>_xlfn.NUMBERVALUE(_xlfn.TEXTAFTER(Table5[[#This Row],[rxn     kapp_old        kapp_slack_ub   kapp_slack_lb]]," ",-1))</f>
        <v>0</v>
      </c>
      <c r="K1047" s="1">
        <f>_xlfn.XLOOKUP(SUBSTITUTE(Table5[[#This Row],[rxn]],"RXN-","ENZLOAD-"),ENZLOAD[name],ENZLOAD[flux],0)</f>
        <v>3.4489391324999999E-7</v>
      </c>
      <c r="L1047" s="1" t="str">
        <f>"'"&amp;Table5[[#This Row],[rxn]]&amp;"'"&amp;CHAR(9)&amp;IF(AND(Table5[[#This Row],[kapp_slack_ub]]&lt;&gt;0,Table5[[#This Row],[kapp_old]]&lt;$F$1),$F$1,Table5[[#This Row],[kapp_old]])</f>
        <v>'RXN-GTHS_c_FWD-rt1561'	27141.27779288</v>
      </c>
      <c r="M1047" s="1">
        <f>_xlfn.XLOOKUP(Table5[[#This Row],[rxn]],Table3[name],Table3[flux],$F$1)</f>
        <v>27141.277792879999</v>
      </c>
      <c r="N1047" s="1">
        <f>IFERROR(Table5[[#This Row],[min flux]]/Table5[[#This Row],[associated enzload]],"")</f>
        <v>78694568822.982849</v>
      </c>
      <c r="O1047" s="1">
        <f>_xlfn.NUMBERVALUE(IF(Table5[[#This Row],[flux/enzload]]="","",ABS($N$1-Table5[[#This Row],[flux/enzload]])))</f>
        <v>1321221748835.97</v>
      </c>
      <c r="P1047" s="1">
        <f>Table5[[#This Row],[kapp_old]]+IFERROR(((Table5[[#This Row],[kapp_slack_ub]]-Table5[[#This Row],[kapp_slack_lb]])/Table5[[#This Row],[associated enzload]]),0)</f>
        <v>27141.277792879999</v>
      </c>
      <c r="Q1047" s="1" t="str">
        <f>"'"&amp;Table5[[#This Row],[rxn]]&amp;"'"&amp;CHAR(9)&amp;Table5[[#This Row],[kapp + (slack_ub - slack_lb)/enzload]]</f>
        <v>'RXN-GTHS_c_FWD-rt1561'	27141.27779288</v>
      </c>
      <c r="R1047" s="1">
        <f>_xlfn.XLOOKUP(Table5[[#This Row],[rxn]],Table38[name],Table38[flux],0)</f>
        <v>0</v>
      </c>
      <c r="S1047" s="1">
        <f>_xlfn.XLOOKUP(SUBSTITUTE(Table5[[#This Row],[rxn]],"RXN-","ENZLOAD-"),Table38[name],Table38[flux],0)</f>
        <v>0</v>
      </c>
      <c r="T1047" s="1" t="b">
        <f>AND(Table5[[#This Row],[ENZLOAD flux in kapp-slack.gms]]=0,Table5[[#This Row],[flux in kapp-slack.gms]]&lt;&gt;0,NOT(Table5[[#This Row],[spont or unknown?]]))</f>
        <v>0</v>
      </c>
      <c r="U1047" s="1" t="b">
        <f>OR(_xlfn.TEXTAFTER(Table5[[#This Row],[rxn]],"-",-1)="SPONT",_xlfn.TEXTAFTER(Table5[[#This Row],[rxn]],"-",-1)="UNKNOWN")</f>
        <v>0</v>
      </c>
      <c r="V1047" s="1">
        <f>_xlfn.XLOOKUP(SUBSTITUTE(Table5[[#This Row],[rxn]],"RXN-","ENZLOAD-"),Table4[rxn],Table4[ub],0)</f>
        <v>0.73194082000000005</v>
      </c>
      <c r="W1047" s="1" t="b">
        <f>AND(Table5[[#This Row],[FVA ENZLOAD flux UB]]=0,Table5[[#This Row],[ENZ not made when it should be?]])</f>
        <v>0</v>
      </c>
    </row>
    <row r="1048" spans="1:23" hidden="1">
      <c r="A1048" s="1" t="s">
        <v>5526</v>
      </c>
      <c r="B1048" s="1" t="str">
        <f>_xlfn.TEXTBEFORE(Table38[[#This Row],[all fluxes from kapp-slack]]," ",,,,"")</f>
        <v>ENZLOAD-UPP3S_c_FWD-rt2147</v>
      </c>
      <c r="C1048" s="1">
        <f>_xlfn.NUMBERVALUE(IFERROR(_xlfn.TEXTAFTER(Table38[[#This Row],[all fluxes from kapp-slack]]," ",-1,,,""),""))</f>
        <v>6.2037500000000004E-10</v>
      </c>
      <c r="F1048" s="1" t="s">
        <v>8304</v>
      </c>
      <c r="G1048" s="1" t="str">
        <f>_xlfn.TEXTBEFORE(Table5[[#This Row],[rxn     kapp_old        kapp_slack_ub   kapp_slack_lb]]," ")</f>
        <v>RXN-GTMLT_c_FWD-rt1470</v>
      </c>
      <c r="H104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04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048" s="1">
        <f>_xlfn.NUMBERVALUE(_xlfn.TEXTAFTER(Table5[[#This Row],[rxn     kapp_old        kapp_slack_ub   kapp_slack_lb]]," ",-1))</f>
        <v>0</v>
      </c>
      <c r="K1048" s="1">
        <f>_xlfn.XLOOKUP(SUBSTITUTE(Table5[[#This Row],[rxn]],"RXN-","ENZLOAD-"),ENZLOAD[name],ENZLOAD[flux],0)</f>
        <v>1.0028660998E-7</v>
      </c>
      <c r="L1048" s="1" t="str">
        <f>"'"&amp;Table5[[#This Row],[rxn]]&amp;"'"&amp;CHAR(9)&amp;IF(AND(Table5[[#This Row],[kapp_slack_ub]]&lt;&gt;0,Table5[[#This Row],[kapp_old]]&lt;$F$1),$F$1,Table5[[#This Row],[kapp_old]])</f>
        <v>'RXN-GTMLT_c_FWD-rt1470'	27141.27779288</v>
      </c>
      <c r="M1048" s="1">
        <f>_xlfn.XLOOKUP(Table5[[#This Row],[rxn]],Table3[name],Table3[flux],$F$1)</f>
        <v>27141.277792879999</v>
      </c>
      <c r="N1048" s="1">
        <f>IFERROR(Table5[[#This Row],[min flux]]/Table5[[#This Row],[associated enzload]],"")</f>
        <v>270637104976.35471</v>
      </c>
      <c r="O1048" s="1">
        <f>_xlfn.NUMBERVALUE(IF(Table5[[#This Row],[flux/enzload]]="","",ABS($N$1-Table5[[#This Row],[flux/enzload]])))</f>
        <v>1129279212682.6001</v>
      </c>
      <c r="P1048" s="1">
        <f>Table5[[#This Row],[kapp_old]]+IFERROR(((Table5[[#This Row],[kapp_slack_ub]]-Table5[[#This Row],[kapp_slack_lb]])/Table5[[#This Row],[associated enzload]]),0)</f>
        <v>27141.277792879999</v>
      </c>
      <c r="Q1048" s="1" t="str">
        <f>"'"&amp;Table5[[#This Row],[rxn]]&amp;"'"&amp;CHAR(9)&amp;Table5[[#This Row],[kapp + (slack_ub - slack_lb)/enzload]]</f>
        <v>'RXN-GTMLT_c_FWD-rt1470'	27141.27779288</v>
      </c>
      <c r="R1048" s="1">
        <f>_xlfn.XLOOKUP(Table5[[#This Row],[rxn]],Table38[name],Table38[flux],0)</f>
        <v>0</v>
      </c>
      <c r="S1048" s="1">
        <f>_xlfn.XLOOKUP(SUBSTITUTE(Table5[[#This Row],[rxn]],"RXN-","ENZLOAD-"),Table38[name],Table38[flux],0)</f>
        <v>0</v>
      </c>
      <c r="T1048" s="1" t="b">
        <f>AND(Table5[[#This Row],[ENZLOAD flux in kapp-slack.gms]]=0,Table5[[#This Row],[flux in kapp-slack.gms]]&lt;&gt;0,NOT(Table5[[#This Row],[spont or unknown?]]))</f>
        <v>0</v>
      </c>
      <c r="U1048" s="1" t="b">
        <f>OR(_xlfn.TEXTAFTER(Table5[[#This Row],[rxn]],"-",-1)="SPONT",_xlfn.TEXTAFTER(Table5[[#This Row],[rxn]],"-",-1)="UNKNOWN")</f>
        <v>0</v>
      </c>
      <c r="V1048" s="1">
        <f>_xlfn.XLOOKUP(SUBSTITUTE(Table5[[#This Row],[rxn]],"RXN-","ENZLOAD-"),Table4[rxn],Table4[ub],0)</f>
        <v>0.61805509999999997</v>
      </c>
      <c r="W1048" s="1" t="b">
        <f>AND(Table5[[#This Row],[FVA ENZLOAD flux UB]]=0,Table5[[#This Row],[ENZ not made when it should be?]])</f>
        <v>0</v>
      </c>
    </row>
    <row r="1049" spans="1:23" hidden="1">
      <c r="A1049" s="1" t="s">
        <v>5527</v>
      </c>
      <c r="B1049" s="1" t="str">
        <f>_xlfn.TEXTBEFORE(Table38[[#This Row],[all fluxes from kapp-slack]]," ",,,,"")</f>
        <v>ENZLOAD-VALTA_c_FWD-rt6485</v>
      </c>
      <c r="C1049" s="1">
        <f>_xlfn.NUMBERVALUE(IFERROR(_xlfn.TEXTAFTER(Table38[[#This Row],[all fluxes from kapp-slack]]," ",-1,,,""),""))</f>
        <v>7.0608608600000003E-7</v>
      </c>
      <c r="F1049" s="1" t="s">
        <v>8305</v>
      </c>
      <c r="G1049" s="1" t="str">
        <f>_xlfn.TEXTBEFORE(Table5[[#This Row],[rxn     kapp_old        kapp_slack_ub   kapp_slack_lb]]," ")</f>
        <v>RXN-GTPCI_c_FWD-rt1964</v>
      </c>
      <c r="H104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04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049" s="1">
        <f>_xlfn.NUMBERVALUE(_xlfn.TEXTAFTER(Table5[[#This Row],[rxn     kapp_old        kapp_slack_ub   kapp_slack_lb]]," ",-1))</f>
        <v>0</v>
      </c>
      <c r="K1049" s="1">
        <f>_xlfn.XLOOKUP(SUBSTITUTE(Table5[[#This Row],[rxn]],"RXN-","ENZLOAD-"),ENZLOAD[name],ENZLOAD[flux],0)</f>
        <v>2.3818473901000001E-7</v>
      </c>
      <c r="L1049" s="1" t="str">
        <f>"'"&amp;Table5[[#This Row],[rxn]]&amp;"'"&amp;CHAR(9)&amp;IF(AND(Table5[[#This Row],[kapp_slack_ub]]&lt;&gt;0,Table5[[#This Row],[kapp_old]]&lt;$F$1),$F$1,Table5[[#This Row],[kapp_old]])</f>
        <v>'RXN-GTPCI_c_FWD-rt1964'	27141.27779288</v>
      </c>
      <c r="M1049" s="1">
        <f>_xlfn.XLOOKUP(Table5[[#This Row],[rxn]],Table3[name],Table3[flux],$F$1)</f>
        <v>27141.277792879999</v>
      </c>
      <c r="N1049" s="1">
        <f>IFERROR(Table5[[#This Row],[min flux]]/Table5[[#This Row],[associated enzload]],"")</f>
        <v>113950532287.21129</v>
      </c>
      <c r="O1049" s="1">
        <f>_xlfn.NUMBERVALUE(IF(Table5[[#This Row],[flux/enzload]]="","",ABS($N$1-Table5[[#This Row],[flux/enzload]])))</f>
        <v>1285965785371.74</v>
      </c>
      <c r="P1049" s="1">
        <f>Table5[[#This Row],[kapp_old]]+IFERROR(((Table5[[#This Row],[kapp_slack_ub]]-Table5[[#This Row],[kapp_slack_lb]])/Table5[[#This Row],[associated enzload]]),0)</f>
        <v>27141.277792879999</v>
      </c>
      <c r="Q1049" s="1" t="str">
        <f>"'"&amp;Table5[[#This Row],[rxn]]&amp;"'"&amp;CHAR(9)&amp;Table5[[#This Row],[kapp + (slack_ub - slack_lb)/enzload]]</f>
        <v>'RXN-GTPCI_c_FWD-rt1964'	27141.27779288</v>
      </c>
      <c r="R1049" s="1">
        <f>_xlfn.XLOOKUP(Table5[[#This Row],[rxn]],Table38[name],Table38[flux],0)</f>
        <v>0</v>
      </c>
      <c r="S1049" s="1">
        <f>_xlfn.XLOOKUP(SUBSTITUTE(Table5[[#This Row],[rxn]],"RXN-","ENZLOAD-"),Table38[name],Table38[flux],0)</f>
        <v>0</v>
      </c>
      <c r="T1049" s="1" t="b">
        <f>AND(Table5[[#This Row],[ENZLOAD flux in kapp-slack.gms]]=0,Table5[[#This Row],[flux in kapp-slack.gms]]&lt;&gt;0,NOT(Table5[[#This Row],[spont or unknown?]]))</f>
        <v>0</v>
      </c>
      <c r="U1049" s="1" t="b">
        <f>OR(_xlfn.TEXTAFTER(Table5[[#This Row],[rxn]],"-",-1)="SPONT",_xlfn.TEXTAFTER(Table5[[#This Row],[rxn]],"-",-1)="UNKNOWN")</f>
        <v>0</v>
      </c>
      <c r="V1049" s="1">
        <f>_xlfn.XLOOKUP(SUBSTITUTE(Table5[[#This Row],[rxn]],"RXN-","ENZLOAD-"),Table4[rxn],Table4[ub],0)</f>
        <v>1.55919345</v>
      </c>
      <c r="W1049" s="1" t="b">
        <f>AND(Table5[[#This Row],[FVA ENZLOAD flux UB]]=0,Table5[[#This Row],[ENZ not made when it should be?]])</f>
        <v>0</v>
      </c>
    </row>
    <row r="1050" spans="1:23" hidden="1">
      <c r="A1050" s="1" t="s">
        <v>5528</v>
      </c>
      <c r="B1050" s="1" t="str">
        <f>_xlfn.TEXTBEFORE(Table38[[#This Row],[all fluxes from kapp-slack]]," ",,,,"")</f>
        <v>RIBOSYN-rrna5s_c</v>
      </c>
      <c r="C1050" s="1">
        <f>_xlfn.NUMBERVALUE(IFERROR(_xlfn.TEXTAFTER(Table38[[#This Row],[all fluxes from kapp-slack]]," ",-1,,,""),""))</f>
        <v>4.1380926860000002E-6</v>
      </c>
      <c r="F1050" s="1" t="s">
        <v>8307</v>
      </c>
      <c r="G1050" s="1" t="str">
        <f>_xlfn.TEXTBEFORE(Table5[[#This Row],[rxn     kapp_old        kapp_slack_ub   kapp_slack_lb]]," ")</f>
        <v>RXN-GTPDPDP_c_FWD-rt1567</v>
      </c>
      <c r="H105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05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050" s="1">
        <f>_xlfn.NUMBERVALUE(_xlfn.TEXTAFTER(Table5[[#This Row],[rxn     kapp_old        kapp_slack_ub   kapp_slack_lb]]," ",-1))</f>
        <v>0</v>
      </c>
      <c r="K1050" s="1">
        <f>_xlfn.XLOOKUP(SUBSTITUTE(Table5[[#This Row],[rxn]],"RXN-","ENZLOAD-"),ENZLOAD[name],ENZLOAD[flux],0)</f>
        <v>4.9859773849999999E-8</v>
      </c>
      <c r="L1050" s="1" t="str">
        <f>"'"&amp;Table5[[#This Row],[rxn]]&amp;"'"&amp;CHAR(9)&amp;IF(AND(Table5[[#This Row],[kapp_slack_ub]]&lt;&gt;0,Table5[[#This Row],[kapp_old]]&lt;$F$1),$F$1,Table5[[#This Row],[kapp_old]])</f>
        <v>'RXN-GTPDPDP_c_FWD-rt1567'	27141.27779288</v>
      </c>
      <c r="M1050" s="1">
        <f>_xlfn.XLOOKUP(Table5[[#This Row],[rxn]],Table3[name],Table3[flux],$F$1)</f>
        <v>27141.277792879999</v>
      </c>
      <c r="N1050" s="1">
        <f>IFERROR(Table5[[#This Row],[min flux]]/Table5[[#This Row],[associated enzload]],"")</f>
        <v>544352204134.19501</v>
      </c>
      <c r="O1050" s="1">
        <f>_xlfn.NUMBERVALUE(IF(Table5[[#This Row],[flux/enzload]]="","",ABS($N$1-Table5[[#This Row],[flux/enzload]])))</f>
        <v>855564113524.75903</v>
      </c>
      <c r="P1050" s="1">
        <f>Table5[[#This Row],[kapp_old]]+IFERROR(((Table5[[#This Row],[kapp_slack_ub]]-Table5[[#This Row],[kapp_slack_lb]])/Table5[[#This Row],[associated enzload]]),0)</f>
        <v>27141.277792879999</v>
      </c>
      <c r="Q1050" s="1" t="str">
        <f>"'"&amp;Table5[[#This Row],[rxn]]&amp;"'"&amp;CHAR(9)&amp;Table5[[#This Row],[kapp + (slack_ub - slack_lb)/enzload]]</f>
        <v>'RXN-GTPDPDP_c_FWD-rt1567'	27141.27779288</v>
      </c>
      <c r="R1050" s="1">
        <f>_xlfn.XLOOKUP(Table5[[#This Row],[rxn]],Table38[name],Table38[flux],0)</f>
        <v>0</v>
      </c>
      <c r="S1050" s="1">
        <f>_xlfn.XLOOKUP(SUBSTITUTE(Table5[[#This Row],[rxn]],"RXN-","ENZLOAD-"),Table38[name],Table38[flux],0)</f>
        <v>0</v>
      </c>
      <c r="T1050" s="1" t="b">
        <f>AND(Table5[[#This Row],[ENZLOAD flux in kapp-slack.gms]]=0,Table5[[#This Row],[flux in kapp-slack.gms]]&lt;&gt;0,NOT(Table5[[#This Row],[spont or unknown?]]))</f>
        <v>0</v>
      </c>
      <c r="U1050" s="1" t="b">
        <f>OR(_xlfn.TEXTAFTER(Table5[[#This Row],[rxn]],"-",-1)="SPONT",_xlfn.TEXTAFTER(Table5[[#This Row],[rxn]],"-",-1)="UNKNOWN")</f>
        <v>0</v>
      </c>
      <c r="V1050" s="1">
        <f>_xlfn.XLOOKUP(SUBSTITUTE(Table5[[#This Row],[rxn]],"RXN-","ENZLOAD-"),Table4[rxn],Table4[ub],0)</f>
        <v>0.77638247000000005</v>
      </c>
      <c r="W1050" s="1" t="b">
        <f>AND(Table5[[#This Row],[FVA ENZLOAD flux UB]]=0,Table5[[#This Row],[ENZ not made when it should be?]])</f>
        <v>0</v>
      </c>
    </row>
    <row r="1051" spans="1:23" hidden="1">
      <c r="A1051" s="1" t="s">
        <v>5529</v>
      </c>
      <c r="B1051" s="1" t="str">
        <f>_xlfn.TEXTBEFORE(Table38[[#This Row],[all fluxes from kapp-slack]]," ",,,,"")</f>
        <v>RIBOSYN-rrna58s_c</v>
      </c>
      <c r="C1051" s="1">
        <f>_xlfn.NUMBERVALUE(IFERROR(_xlfn.TEXTAFTER(Table38[[#This Row],[all fluxes from kapp-slack]]," ",-1,,,""),""))</f>
        <v>4.1380926860000002E-6</v>
      </c>
      <c r="F1051" s="1" t="s">
        <v>8308</v>
      </c>
      <c r="G1051" s="1" t="str">
        <f>_xlfn.TEXTBEFORE(Table5[[#This Row],[rxn     kapp_old        kapp_slack_ub   kapp_slack_lb]]," ")</f>
        <v>RXN-GTPDPDP_c_FWD-rt6258</v>
      </c>
      <c r="H105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05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051" s="1">
        <f>_xlfn.NUMBERVALUE(_xlfn.TEXTAFTER(Table5[[#This Row],[rxn     kapp_old        kapp_slack_ub   kapp_slack_lb]]," ",-1))</f>
        <v>0</v>
      </c>
      <c r="K1051" s="1">
        <f>_xlfn.XLOOKUP(SUBSTITUTE(Table5[[#This Row],[rxn]],"RXN-","ENZLOAD-"),ENZLOAD[name],ENZLOAD[flux],0)</f>
        <v>7.0124467769999999E-8</v>
      </c>
      <c r="L1051" s="1" t="str">
        <f>"'"&amp;Table5[[#This Row],[rxn]]&amp;"'"&amp;CHAR(9)&amp;IF(AND(Table5[[#This Row],[kapp_slack_ub]]&lt;&gt;0,Table5[[#This Row],[kapp_old]]&lt;$F$1),$F$1,Table5[[#This Row],[kapp_old]])</f>
        <v>'RXN-GTPDPDP_c_FWD-rt6258'	27141.27779288</v>
      </c>
      <c r="M1051" s="1">
        <f>_xlfn.XLOOKUP(Table5[[#This Row],[rxn]],Table3[name],Table3[flux],$F$1)</f>
        <v>27141.277792879999</v>
      </c>
      <c r="N1051" s="1">
        <f>IFERROR(Table5[[#This Row],[min flux]]/Table5[[#This Row],[associated enzload]],"")</f>
        <v>387044332113.86639</v>
      </c>
      <c r="O1051" s="1">
        <f>_xlfn.NUMBERVALUE(IF(Table5[[#This Row],[flux/enzload]]="","",ABS($N$1-Table5[[#This Row],[flux/enzload]])))</f>
        <v>1012871985545.09</v>
      </c>
      <c r="P1051" s="1">
        <f>Table5[[#This Row],[kapp_old]]+IFERROR(((Table5[[#This Row],[kapp_slack_ub]]-Table5[[#This Row],[kapp_slack_lb]])/Table5[[#This Row],[associated enzload]]),0)</f>
        <v>27141.277792879999</v>
      </c>
      <c r="Q1051" s="1" t="str">
        <f>"'"&amp;Table5[[#This Row],[rxn]]&amp;"'"&amp;CHAR(9)&amp;Table5[[#This Row],[kapp + (slack_ub - slack_lb)/enzload]]</f>
        <v>'RXN-GTPDPDP_c_FWD-rt6258'	27141.27779288</v>
      </c>
      <c r="R1051" s="1">
        <f>_xlfn.XLOOKUP(Table5[[#This Row],[rxn]],Table38[name],Table38[flux],0)</f>
        <v>0</v>
      </c>
      <c r="S1051" s="1">
        <f>_xlfn.XLOOKUP(SUBSTITUTE(Table5[[#This Row],[rxn]],"RXN-","ENZLOAD-"),Table38[name],Table38[flux],0)</f>
        <v>0</v>
      </c>
      <c r="T1051" s="1" t="b">
        <f>AND(Table5[[#This Row],[ENZLOAD flux in kapp-slack.gms]]=0,Table5[[#This Row],[flux in kapp-slack.gms]]&lt;&gt;0,NOT(Table5[[#This Row],[spont or unknown?]]))</f>
        <v>0</v>
      </c>
      <c r="U1051" s="1" t="b">
        <f>OR(_xlfn.TEXTAFTER(Table5[[#This Row],[rxn]],"-",-1)="SPONT",_xlfn.TEXTAFTER(Table5[[#This Row],[rxn]],"-",-1)="UNKNOWN")</f>
        <v>0</v>
      </c>
      <c r="V1051" s="1">
        <f>_xlfn.XLOOKUP(SUBSTITUTE(Table5[[#This Row],[rxn]],"RXN-","ENZLOAD-"),Table4[rxn],Table4[ub],0)</f>
        <v>0.69374532</v>
      </c>
      <c r="W1051" s="1" t="b">
        <f>AND(Table5[[#This Row],[FVA ENZLOAD flux UB]]=0,Table5[[#This Row],[ENZ not made when it should be?]])</f>
        <v>0</v>
      </c>
    </row>
    <row r="1052" spans="1:23" hidden="1">
      <c r="A1052" s="1" t="s">
        <v>5530</v>
      </c>
      <c r="B1052" s="1" t="str">
        <f>_xlfn.TEXTBEFORE(Table38[[#This Row],[all fluxes from kapp-slack]]," ",,,,"")</f>
        <v>RIBOSYN-rrna25s_c</v>
      </c>
      <c r="C1052" s="1">
        <f>_xlfn.NUMBERVALUE(IFERROR(_xlfn.TEXTAFTER(Table38[[#This Row],[all fluxes from kapp-slack]]," ",-1,,,""),""))</f>
        <v>4.1380926860000002E-6</v>
      </c>
      <c r="F1052" s="1" t="s">
        <v>8309</v>
      </c>
      <c r="G1052" s="1" t="str">
        <f>_xlfn.TEXTBEFORE(Table5[[#This Row],[rxn     kapp_old        kapp_slack_ub   kapp_slack_lb]]," ")</f>
        <v>RXN-GTPGDPtp_m_FWD-rt5389</v>
      </c>
      <c r="H105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05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052" s="1">
        <f>_xlfn.NUMBERVALUE(_xlfn.TEXTAFTER(Table5[[#This Row],[rxn     kapp_old        kapp_slack_ub   kapp_slack_lb]]," ",-1))</f>
        <v>0</v>
      </c>
      <c r="K1052" s="1">
        <f>_xlfn.XLOOKUP(SUBSTITUTE(Table5[[#This Row],[rxn]],"RXN-","ENZLOAD-"),ENZLOAD[name],ENZLOAD[flux],0)</f>
        <v>6.2350475700699996E-6</v>
      </c>
      <c r="L1052" s="1" t="str">
        <f>"'"&amp;Table5[[#This Row],[rxn]]&amp;"'"&amp;CHAR(9)&amp;IF(AND(Table5[[#This Row],[kapp_slack_ub]]&lt;&gt;0,Table5[[#This Row],[kapp_old]]&lt;$F$1),$F$1,Table5[[#This Row],[kapp_old]])</f>
        <v>'RXN-GTPGDPtp_m_FWD-rt5389'	27141.27779288</v>
      </c>
      <c r="M1052" s="1">
        <f>_xlfn.XLOOKUP(Table5[[#This Row],[rxn]],Table3[name],Table3[flux],$F$1)</f>
        <v>27141.277792879999</v>
      </c>
      <c r="N1052" s="1">
        <f>IFERROR(Table5[[#This Row],[min flux]]/Table5[[#This Row],[associated enzload]],"")</f>
        <v>4353018559.6603699</v>
      </c>
      <c r="O1052" s="1">
        <f>_xlfn.NUMBERVALUE(IF(Table5[[#This Row],[flux/enzload]]="","",ABS($N$1-Table5[[#This Row],[flux/enzload]])))</f>
        <v>1395563299099.29</v>
      </c>
      <c r="P1052" s="1">
        <f>Table5[[#This Row],[kapp_old]]+IFERROR(((Table5[[#This Row],[kapp_slack_ub]]-Table5[[#This Row],[kapp_slack_lb]])/Table5[[#This Row],[associated enzload]]),0)</f>
        <v>27141.277792879999</v>
      </c>
      <c r="Q1052" s="1" t="str">
        <f>"'"&amp;Table5[[#This Row],[rxn]]&amp;"'"&amp;CHAR(9)&amp;Table5[[#This Row],[kapp + (slack_ub - slack_lb)/enzload]]</f>
        <v>'RXN-GTPGDPtp_m_FWD-rt5389'	27141.27779288</v>
      </c>
      <c r="R1052" s="1">
        <f>_xlfn.XLOOKUP(Table5[[#This Row],[rxn]],Table38[name],Table38[flux],0)</f>
        <v>0</v>
      </c>
      <c r="S1052" s="1">
        <f>_xlfn.XLOOKUP(SUBSTITUTE(Table5[[#This Row],[rxn]],"RXN-","ENZLOAD-"),Table38[name],Table38[flux],0)</f>
        <v>0</v>
      </c>
      <c r="T1052" s="1" t="b">
        <f>AND(Table5[[#This Row],[ENZLOAD flux in kapp-slack.gms]]=0,Table5[[#This Row],[flux in kapp-slack.gms]]&lt;&gt;0,NOT(Table5[[#This Row],[spont or unknown?]]))</f>
        <v>0</v>
      </c>
      <c r="U1052" s="1" t="b">
        <f>OR(_xlfn.TEXTAFTER(Table5[[#This Row],[rxn]],"-",-1)="SPONT",_xlfn.TEXTAFTER(Table5[[#This Row],[rxn]],"-",-1)="UNKNOWN")</f>
        <v>0</v>
      </c>
      <c r="V1052" s="1">
        <f>_xlfn.XLOOKUP(SUBSTITUTE(Table5[[#This Row],[rxn]],"RXN-","ENZLOAD-"),Table4[rxn],Table4[ub],0)</f>
        <v>1.3296481499999999</v>
      </c>
      <c r="W1052" s="1" t="b">
        <f>AND(Table5[[#This Row],[FVA ENZLOAD flux UB]]=0,Table5[[#This Row],[ENZ not made when it should be?]])</f>
        <v>0</v>
      </c>
    </row>
    <row r="1053" spans="1:23" hidden="1">
      <c r="A1053" s="1" t="s">
        <v>5531</v>
      </c>
      <c r="B1053" s="1" t="str">
        <f>_xlfn.TEXTBEFORE(Table38[[#This Row],[all fluxes from kapp-slack]]," ",,,,"")</f>
        <v>RIBOSYN-rrna28s_c</v>
      </c>
      <c r="C1053" s="1">
        <f>_xlfn.NUMBERVALUE(IFERROR(_xlfn.TEXTAFTER(Table38[[#This Row],[all fluxes from kapp-slack]]," ",-1,,,""),""))</f>
        <v>4.1380926860000002E-6</v>
      </c>
      <c r="F1053" s="1" t="s">
        <v>8310</v>
      </c>
      <c r="G1053" s="1" t="str">
        <f>_xlfn.TEXTBEFORE(Table5[[#This Row],[rxn     kapp_old        kapp_slack_ub   kapp_slack_lb]]," ")</f>
        <v>RXN-GUAD_1_c_FWD-rt0682</v>
      </c>
      <c r="H105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05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053" s="1">
        <f>_xlfn.NUMBERVALUE(_xlfn.TEXTAFTER(Table5[[#This Row],[rxn     kapp_old        kapp_slack_ub   kapp_slack_lb]]," ",-1))</f>
        <v>0</v>
      </c>
      <c r="K1053" s="1">
        <f>_xlfn.XLOOKUP(SUBSTITUTE(Table5[[#This Row],[rxn]],"RXN-","ENZLOAD-"),ENZLOAD[name],ENZLOAD[flux],0)</f>
        <v>6.7499579989999996E-8</v>
      </c>
      <c r="L1053" s="1" t="str">
        <f>"'"&amp;Table5[[#This Row],[rxn]]&amp;"'"&amp;CHAR(9)&amp;IF(AND(Table5[[#This Row],[kapp_slack_ub]]&lt;&gt;0,Table5[[#This Row],[kapp_old]]&lt;$F$1),$F$1,Table5[[#This Row],[kapp_old]])</f>
        <v>'RXN-GUAD_1_c_FWD-rt0682'	27141.27779288</v>
      </c>
      <c r="M1053" s="1">
        <f>_xlfn.XLOOKUP(Table5[[#This Row],[rxn]],Table3[name],Table3[flux],$F$1)</f>
        <v>27141.277792879999</v>
      </c>
      <c r="N1053" s="1">
        <f>IFERROR(Table5[[#This Row],[min flux]]/Table5[[#This Row],[associated enzload]],"")</f>
        <v>402095506326.12756</v>
      </c>
      <c r="O1053" s="1">
        <f>_xlfn.NUMBERVALUE(IF(Table5[[#This Row],[flux/enzload]]="","",ABS($N$1-Table5[[#This Row],[flux/enzload]])))</f>
        <v>997820811332.82605</v>
      </c>
      <c r="P1053" s="1">
        <f>Table5[[#This Row],[kapp_old]]+IFERROR(((Table5[[#This Row],[kapp_slack_ub]]-Table5[[#This Row],[kapp_slack_lb]])/Table5[[#This Row],[associated enzload]]),0)</f>
        <v>27141.277792879999</v>
      </c>
      <c r="Q1053" s="1" t="str">
        <f>"'"&amp;Table5[[#This Row],[rxn]]&amp;"'"&amp;CHAR(9)&amp;Table5[[#This Row],[kapp + (slack_ub - slack_lb)/enzload]]</f>
        <v>'RXN-GUAD_1_c_FWD-rt0682'	27141.27779288</v>
      </c>
      <c r="R1053" s="1">
        <f>_xlfn.XLOOKUP(Table5[[#This Row],[rxn]],Table38[name],Table38[flux],0)</f>
        <v>0</v>
      </c>
      <c r="S1053" s="1">
        <f>_xlfn.XLOOKUP(SUBSTITUTE(Table5[[#This Row],[rxn]],"RXN-","ENZLOAD-"),Table38[name],Table38[flux],0)</f>
        <v>0</v>
      </c>
      <c r="T1053" s="1" t="b">
        <f>AND(Table5[[#This Row],[ENZLOAD flux in kapp-slack.gms]]=0,Table5[[#This Row],[flux in kapp-slack.gms]]&lt;&gt;0,NOT(Table5[[#This Row],[spont or unknown?]]))</f>
        <v>0</v>
      </c>
      <c r="U1053" s="1" t="b">
        <f>OR(_xlfn.TEXTAFTER(Table5[[#This Row],[rxn]],"-",-1)="SPONT",_xlfn.TEXTAFTER(Table5[[#This Row],[rxn]],"-",-1)="UNKNOWN")</f>
        <v>0</v>
      </c>
      <c r="V1053" s="1">
        <f>_xlfn.XLOOKUP(SUBSTITUTE(Table5[[#This Row],[rxn]],"RXN-","ENZLOAD-"),Table4[rxn],Table4[ub],0)</f>
        <v>0.71624485000000004</v>
      </c>
      <c r="W1053" s="1" t="b">
        <f>AND(Table5[[#This Row],[FVA ENZLOAD flux UB]]=0,Table5[[#This Row],[ENZ not made when it should be?]])</f>
        <v>0</v>
      </c>
    </row>
    <row r="1054" spans="1:23" hidden="1">
      <c r="A1054" s="1" t="s">
        <v>5532</v>
      </c>
      <c r="B1054" s="1" t="str">
        <f>_xlfn.TEXTBEFORE(Table38[[#This Row],[all fluxes from kapp-slack]]," ",,,,"")</f>
        <v>RIBOSYN-rrnaSSU_c</v>
      </c>
      <c r="C1054" s="1">
        <f>_xlfn.NUMBERVALUE(IFERROR(_xlfn.TEXTAFTER(Table38[[#This Row],[all fluxes from kapp-slack]]," ",-1,,,""),""))</f>
        <v>4.1380926860000002E-6</v>
      </c>
      <c r="F1054" s="1" t="s">
        <v>8311</v>
      </c>
      <c r="G1054" s="1" t="str">
        <f>_xlfn.TEXTBEFORE(Table5[[#This Row],[rxn     kapp_old        kapp_slack_ub   kapp_slack_lb]]," ")</f>
        <v>RXN-GUAD_1_c_FWD-rt1340</v>
      </c>
      <c r="H105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05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054" s="1">
        <f>_xlfn.NUMBERVALUE(_xlfn.TEXTAFTER(Table5[[#This Row],[rxn     kapp_old        kapp_slack_ub   kapp_slack_lb]]," ",-1))</f>
        <v>0</v>
      </c>
      <c r="K1054" s="1">
        <f>_xlfn.XLOOKUP(SUBSTITUTE(Table5[[#This Row],[rxn]],"RXN-","ENZLOAD-"),ENZLOAD[name],ENZLOAD[flux],0)</f>
        <v>1.0797740908E-7</v>
      </c>
      <c r="L1054" s="1" t="str">
        <f>"'"&amp;Table5[[#This Row],[rxn]]&amp;"'"&amp;CHAR(9)&amp;IF(AND(Table5[[#This Row],[kapp_slack_ub]]&lt;&gt;0,Table5[[#This Row],[kapp_old]]&lt;$F$1),$F$1,Table5[[#This Row],[kapp_old]])</f>
        <v>'RXN-GUAD_1_c_FWD-rt1340'	27141.27779288</v>
      </c>
      <c r="M1054" s="1">
        <f>_xlfn.XLOOKUP(Table5[[#This Row],[rxn]],Table3[name],Table3[flux],$F$1)</f>
        <v>27141.277792879999</v>
      </c>
      <c r="N1054" s="1">
        <f>IFERROR(Table5[[#This Row],[min flux]]/Table5[[#This Row],[associated enzload]],"")</f>
        <v>251360706134.10571</v>
      </c>
      <c r="O1054" s="1">
        <f>_xlfn.NUMBERVALUE(IF(Table5[[#This Row],[flux/enzload]]="","",ABS($N$1-Table5[[#This Row],[flux/enzload]])))</f>
        <v>1148555611524.8501</v>
      </c>
      <c r="P1054" s="1">
        <f>Table5[[#This Row],[kapp_old]]+IFERROR(((Table5[[#This Row],[kapp_slack_ub]]-Table5[[#This Row],[kapp_slack_lb]])/Table5[[#This Row],[associated enzload]]),0)</f>
        <v>27141.277792879999</v>
      </c>
      <c r="Q1054" s="1" t="str">
        <f>"'"&amp;Table5[[#This Row],[rxn]]&amp;"'"&amp;CHAR(9)&amp;Table5[[#This Row],[kapp + (slack_ub - slack_lb)/enzload]]</f>
        <v>'RXN-GUAD_1_c_FWD-rt1340'	27141.27779288</v>
      </c>
      <c r="R1054" s="1">
        <f>_xlfn.XLOOKUP(Table5[[#This Row],[rxn]],Table38[name],Table38[flux],0)</f>
        <v>0</v>
      </c>
      <c r="S1054" s="1">
        <f>_xlfn.XLOOKUP(SUBSTITUTE(Table5[[#This Row],[rxn]],"RXN-","ENZLOAD-"),Table38[name],Table38[flux],0)</f>
        <v>0</v>
      </c>
      <c r="T1054" s="1" t="b">
        <f>AND(Table5[[#This Row],[ENZLOAD flux in kapp-slack.gms]]=0,Table5[[#This Row],[flux in kapp-slack.gms]]&lt;&gt;0,NOT(Table5[[#This Row],[spont or unknown?]]))</f>
        <v>0</v>
      </c>
      <c r="U1054" s="1" t="b">
        <f>OR(_xlfn.TEXTAFTER(Table5[[#This Row],[rxn]],"-",-1)="SPONT",_xlfn.TEXTAFTER(Table5[[#This Row],[rxn]],"-",-1)="UNKNOWN")</f>
        <v>0</v>
      </c>
      <c r="V1054" s="1">
        <f>_xlfn.XLOOKUP(SUBSTITUTE(Table5[[#This Row],[rxn]],"RXN-","ENZLOAD-"),Table4[rxn],Table4[ub],0)</f>
        <v>0.80953925000000004</v>
      </c>
      <c r="W1054" s="1" t="b">
        <f>AND(Table5[[#This Row],[FVA ENZLOAD flux UB]]=0,Table5[[#This Row],[ENZ not made when it should be?]])</f>
        <v>0</v>
      </c>
    </row>
    <row r="1055" spans="1:23" hidden="1">
      <c r="A1055" s="1" t="s">
        <v>5533</v>
      </c>
      <c r="B1055" s="1" t="str">
        <f>_xlfn.TEXTBEFORE(Table38[[#This Row],[all fluxes from kapp-slack]]," ",,,,"")</f>
        <v>RIBOSYN-rrna_m</v>
      </c>
      <c r="C1055" s="1">
        <f>_xlfn.NUMBERVALUE(IFERROR(_xlfn.TEXTAFTER(Table38[[#This Row],[all fluxes from kapp-slack]]," ",-1,,,""),""))</f>
        <v>1.9855785E-8</v>
      </c>
      <c r="F1055" s="1" t="s">
        <v>8312</v>
      </c>
      <c r="G1055" s="1" t="str">
        <f>_xlfn.TEXTBEFORE(Table5[[#This Row],[rxn     kapp_old        kapp_slack_ub   kapp_slack_lb]]," ")</f>
        <v>RXN-GUAD_1_c_FWD-rt3492</v>
      </c>
      <c r="H105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05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055" s="1">
        <f>_xlfn.NUMBERVALUE(_xlfn.TEXTAFTER(Table5[[#This Row],[rxn     kapp_old        kapp_slack_ub   kapp_slack_lb]]," ",-1))</f>
        <v>0</v>
      </c>
      <c r="K1055" s="1">
        <f>_xlfn.XLOOKUP(SUBSTITUTE(Table5[[#This Row],[rxn]],"RXN-","ENZLOAD-"),ENZLOAD[name],ENZLOAD[flux],0)</f>
        <v>2.5502242870000001E-8</v>
      </c>
      <c r="L1055" s="1" t="str">
        <f>"'"&amp;Table5[[#This Row],[rxn]]&amp;"'"&amp;CHAR(9)&amp;IF(AND(Table5[[#This Row],[kapp_slack_ub]]&lt;&gt;0,Table5[[#This Row],[kapp_old]]&lt;$F$1),$F$1,Table5[[#This Row],[kapp_old]])</f>
        <v>'RXN-GUAD_1_c_FWD-rt3492'	27141.27779288</v>
      </c>
      <c r="M1055" s="1">
        <f>_xlfn.XLOOKUP(Table5[[#This Row],[rxn]],Table3[name],Table3[flux],$F$1)</f>
        <v>27141.277792879999</v>
      </c>
      <c r="N1055" s="1">
        <f>IFERROR(Table5[[#This Row],[min flux]]/Table5[[#This Row],[associated enzload]],"")</f>
        <v>1064270226396.7576</v>
      </c>
      <c r="O1055" s="1">
        <f>_xlfn.NUMBERVALUE(IF(Table5[[#This Row],[flux/enzload]]="","",ABS($N$1-Table5[[#This Row],[flux/enzload]])))</f>
        <v>335646091262.19598</v>
      </c>
      <c r="P1055" s="1">
        <f>Table5[[#This Row],[kapp_old]]+IFERROR(((Table5[[#This Row],[kapp_slack_ub]]-Table5[[#This Row],[kapp_slack_lb]])/Table5[[#This Row],[associated enzload]]),0)</f>
        <v>27141.277792879999</v>
      </c>
      <c r="Q1055" s="1" t="str">
        <f>"'"&amp;Table5[[#This Row],[rxn]]&amp;"'"&amp;CHAR(9)&amp;Table5[[#This Row],[kapp + (slack_ub - slack_lb)/enzload]]</f>
        <v>'RXN-GUAD_1_c_FWD-rt3492'	27141.27779288</v>
      </c>
      <c r="R1055" s="1">
        <f>_xlfn.XLOOKUP(Table5[[#This Row],[rxn]],Table38[name],Table38[flux],0)</f>
        <v>0</v>
      </c>
      <c r="S1055" s="1">
        <f>_xlfn.XLOOKUP(SUBSTITUTE(Table5[[#This Row],[rxn]],"RXN-","ENZLOAD-"),Table38[name],Table38[flux],0)</f>
        <v>0</v>
      </c>
      <c r="T1055" s="1" t="b">
        <f>AND(Table5[[#This Row],[ENZLOAD flux in kapp-slack.gms]]=0,Table5[[#This Row],[flux in kapp-slack.gms]]&lt;&gt;0,NOT(Table5[[#This Row],[spont or unknown?]]))</f>
        <v>0</v>
      </c>
      <c r="U1055" s="1" t="b">
        <f>OR(_xlfn.TEXTAFTER(Table5[[#This Row],[rxn]],"-",-1)="SPONT",_xlfn.TEXTAFTER(Table5[[#This Row],[rxn]],"-",-1)="UNKNOWN")</f>
        <v>0</v>
      </c>
      <c r="V1055" s="1">
        <f>_xlfn.XLOOKUP(SUBSTITUTE(Table5[[#This Row],[rxn]],"RXN-","ENZLOAD-"),Table4[rxn],Table4[ub],0)</f>
        <v>1.8040457999999999</v>
      </c>
      <c r="W1055" s="1" t="b">
        <f>AND(Table5[[#This Row],[FVA ENZLOAD flux UB]]=0,Table5[[#This Row],[ENZ not made when it should be?]])</f>
        <v>0</v>
      </c>
    </row>
    <row r="1056" spans="1:23" hidden="1">
      <c r="A1056" s="1" t="s">
        <v>5534</v>
      </c>
      <c r="B1056" s="1" t="str">
        <f>_xlfn.TEXTBEFORE(Table38[[#This Row],[all fluxes from kapp-slack]]," ",,,,"")</f>
        <v>RIBOSYN-ribonuc</v>
      </c>
      <c r="C1056" s="1">
        <f>_xlfn.NUMBERVALUE(IFERROR(_xlfn.TEXTAFTER(Table38[[#This Row],[all fluxes from kapp-slack]]," ",-1,,,""),""))</f>
        <v>4.1380926860000002E-6</v>
      </c>
      <c r="F1056" s="1" t="s">
        <v>8313</v>
      </c>
      <c r="G1056" s="1" t="str">
        <f>_xlfn.TEXTBEFORE(Table5[[#This Row],[rxn     kapp_old        kapp_slack_ub   kapp_slack_lb]]," ")</f>
        <v>RXN-GUAPRT_c_FWD-rt4077</v>
      </c>
      <c r="H105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05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056" s="1">
        <f>_xlfn.NUMBERVALUE(_xlfn.TEXTAFTER(Table5[[#This Row],[rxn     kapp_old        kapp_slack_ub   kapp_slack_lb]]," ",-1))</f>
        <v>0</v>
      </c>
      <c r="K1056" s="1">
        <f>_xlfn.XLOOKUP(SUBSTITUTE(Table5[[#This Row],[rxn]],"RXN-","ENZLOAD-"),ENZLOAD[name],ENZLOAD[flux],0)</f>
        <v>1.9653414566899999E-6</v>
      </c>
      <c r="L1056" s="1" t="str">
        <f>"'"&amp;Table5[[#This Row],[rxn]]&amp;"'"&amp;CHAR(9)&amp;IF(AND(Table5[[#This Row],[kapp_slack_ub]]&lt;&gt;0,Table5[[#This Row],[kapp_old]]&lt;$F$1),$F$1,Table5[[#This Row],[kapp_old]])</f>
        <v>'RXN-GUAPRT_c_FWD-rt4077'	27141.27779288</v>
      </c>
      <c r="M1056" s="1">
        <f>_xlfn.XLOOKUP(Table5[[#This Row],[rxn]],Table3[name],Table3[flux],$F$1)</f>
        <v>27141.277792879999</v>
      </c>
      <c r="N1056" s="1">
        <f>IFERROR(Table5[[#This Row],[min flux]]/Table5[[#This Row],[associated enzload]],"")</f>
        <v>13809955364.494755</v>
      </c>
      <c r="O1056" s="1">
        <f>_xlfn.NUMBERVALUE(IF(Table5[[#This Row],[flux/enzload]]="","",ABS($N$1-Table5[[#This Row],[flux/enzload]])))</f>
        <v>1386106362294.46</v>
      </c>
      <c r="P1056" s="1">
        <f>Table5[[#This Row],[kapp_old]]+IFERROR(((Table5[[#This Row],[kapp_slack_ub]]-Table5[[#This Row],[kapp_slack_lb]])/Table5[[#This Row],[associated enzload]]),0)</f>
        <v>27141.277792879999</v>
      </c>
      <c r="Q1056" s="1" t="str">
        <f>"'"&amp;Table5[[#This Row],[rxn]]&amp;"'"&amp;CHAR(9)&amp;Table5[[#This Row],[kapp + (slack_ub - slack_lb)/enzload]]</f>
        <v>'RXN-GUAPRT_c_FWD-rt4077'	27141.27779288</v>
      </c>
      <c r="R1056" s="1">
        <f>_xlfn.XLOOKUP(Table5[[#This Row],[rxn]],Table38[name],Table38[flux],0)</f>
        <v>0</v>
      </c>
      <c r="S1056" s="1">
        <f>_xlfn.XLOOKUP(SUBSTITUTE(Table5[[#This Row],[rxn]],"RXN-","ENZLOAD-"),Table38[name],Table38[flux],0)</f>
        <v>0</v>
      </c>
      <c r="T1056" s="1" t="b">
        <f>AND(Table5[[#This Row],[ENZLOAD flux in kapp-slack.gms]]=0,Table5[[#This Row],[flux in kapp-slack.gms]]&lt;&gt;0,NOT(Table5[[#This Row],[spont or unknown?]]))</f>
        <v>0</v>
      </c>
      <c r="U1056" s="1" t="b">
        <f>OR(_xlfn.TEXTAFTER(Table5[[#This Row],[rxn]],"-",-1)="SPONT",_xlfn.TEXTAFTER(Table5[[#This Row],[rxn]],"-",-1)="UNKNOWN")</f>
        <v>0</v>
      </c>
      <c r="V1056" s="1">
        <f>_xlfn.XLOOKUP(SUBSTITUTE(Table5[[#This Row],[rxn]],"RXN-","ENZLOAD-"),Table4[rxn],Table4[ub],0)</f>
        <v>1.6957049900000001</v>
      </c>
      <c r="W1056" s="1" t="b">
        <f>AND(Table5[[#This Row],[FVA ENZLOAD flux UB]]=0,Table5[[#This Row],[ENZ not made when it should be?]])</f>
        <v>0</v>
      </c>
    </row>
    <row r="1057" spans="1:23" hidden="1">
      <c r="A1057" s="1" t="s">
        <v>5535</v>
      </c>
      <c r="B1057" s="1" t="str">
        <f>_xlfn.TEXTBEFORE(Table38[[#This Row],[all fluxes from kapp-slack]]," ",,,,"")</f>
        <v>RIBOSYN-ribomito</v>
      </c>
      <c r="C1057" s="1">
        <f>_xlfn.NUMBERVALUE(IFERROR(_xlfn.TEXTAFTER(Table38[[#This Row],[all fluxes from kapp-slack]]," ",-1,,,""),""))</f>
        <v>1.9855785E-8</v>
      </c>
      <c r="F1057" s="1" t="s">
        <v>8314</v>
      </c>
      <c r="G1057" s="1" t="str">
        <f>_xlfn.TEXTBEFORE(Table5[[#This Row],[rxn     kapp_old        kapp_slack_ub   kapp_slack_lb]]," ")</f>
        <v>RXN-GUAPRT_c_FWD-rt7825</v>
      </c>
      <c r="H105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05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057" s="1">
        <f>_xlfn.NUMBERVALUE(_xlfn.TEXTAFTER(Table5[[#This Row],[rxn     kapp_old        kapp_slack_ub   kapp_slack_lb]]," ",-1))</f>
        <v>0</v>
      </c>
      <c r="K1057" s="1">
        <f>_xlfn.XLOOKUP(SUBSTITUTE(Table5[[#This Row],[rxn]],"RXN-","ENZLOAD-"),ENZLOAD[name],ENZLOAD[flux],0)</f>
        <v>6.3319613776999995E-7</v>
      </c>
      <c r="L1057" s="1" t="str">
        <f>"'"&amp;Table5[[#This Row],[rxn]]&amp;"'"&amp;CHAR(9)&amp;IF(AND(Table5[[#This Row],[kapp_slack_ub]]&lt;&gt;0,Table5[[#This Row],[kapp_old]]&lt;$F$1),$F$1,Table5[[#This Row],[kapp_old]])</f>
        <v>'RXN-GUAPRT_c_FWD-rt7825'	27141.27779288</v>
      </c>
      <c r="M1057" s="1">
        <f>_xlfn.XLOOKUP(Table5[[#This Row],[rxn]],Table3[name],Table3[flux],$F$1)</f>
        <v>27141.277792879999</v>
      </c>
      <c r="N1057" s="1">
        <f>IFERROR(Table5[[#This Row],[min flux]]/Table5[[#This Row],[associated enzload]],"")</f>
        <v>42863934528.196228</v>
      </c>
      <c r="O1057" s="1">
        <f>_xlfn.NUMBERVALUE(IF(Table5[[#This Row],[flux/enzload]]="","",ABS($N$1-Table5[[#This Row],[flux/enzload]])))</f>
        <v>1357052383130.76</v>
      </c>
      <c r="P1057" s="1">
        <f>Table5[[#This Row],[kapp_old]]+IFERROR(((Table5[[#This Row],[kapp_slack_ub]]-Table5[[#This Row],[kapp_slack_lb]])/Table5[[#This Row],[associated enzload]]),0)</f>
        <v>27141.277792879999</v>
      </c>
      <c r="Q1057" s="1" t="str">
        <f>"'"&amp;Table5[[#This Row],[rxn]]&amp;"'"&amp;CHAR(9)&amp;Table5[[#This Row],[kapp + (slack_ub - slack_lb)/enzload]]</f>
        <v>'RXN-GUAPRT_c_FWD-rt7825'	27141.27779288</v>
      </c>
      <c r="R1057" s="1">
        <f>_xlfn.XLOOKUP(Table5[[#This Row],[rxn]],Table38[name],Table38[flux],0)</f>
        <v>0</v>
      </c>
      <c r="S1057" s="1">
        <f>_xlfn.XLOOKUP(SUBSTITUTE(Table5[[#This Row],[rxn]],"RXN-","ENZLOAD-"),Table38[name],Table38[flux],0)</f>
        <v>0</v>
      </c>
      <c r="T1057" s="1" t="b">
        <f>AND(Table5[[#This Row],[ENZLOAD flux in kapp-slack.gms]]=0,Table5[[#This Row],[flux in kapp-slack.gms]]&lt;&gt;0,NOT(Table5[[#This Row],[spont or unknown?]]))</f>
        <v>0</v>
      </c>
      <c r="U1057" s="1" t="b">
        <f>OR(_xlfn.TEXTAFTER(Table5[[#This Row],[rxn]],"-",-1)="SPONT",_xlfn.TEXTAFTER(Table5[[#This Row],[rxn]],"-",-1)="UNKNOWN")</f>
        <v>0</v>
      </c>
      <c r="V1057" s="1">
        <f>_xlfn.XLOOKUP(SUBSTITUTE(Table5[[#This Row],[rxn]],"RXN-","ENZLOAD-"),Table4[rxn],Table4[ub],0)</f>
        <v>2.1390105199999998</v>
      </c>
      <c r="W1057" s="1" t="b">
        <f>AND(Table5[[#This Row],[FVA ENZLOAD flux UB]]=0,Table5[[#This Row],[ENZ not made when it should be?]])</f>
        <v>0</v>
      </c>
    </row>
    <row r="1058" spans="1:23" hidden="1">
      <c r="A1058" s="1" t="s">
        <v>5536</v>
      </c>
      <c r="B1058" s="1" t="str">
        <f>_xlfn.TEXTBEFORE(Table38[[#This Row],[all fluxes from kapp-slack]]," ",,,,"")</f>
        <v>PROSYN-rt0150</v>
      </c>
      <c r="C1058" s="1">
        <f>_xlfn.NUMBERVALUE(IFERROR(_xlfn.TEXTAFTER(Table38[[#This Row],[all fluxes from kapp-slack]]," ",-1,,,""),""))</f>
        <v>3.9722687900000002E-7</v>
      </c>
      <c r="F1058" s="1" t="s">
        <v>8317</v>
      </c>
      <c r="G1058" s="1" t="str">
        <f>_xlfn.TEXTBEFORE(Table5[[#This Row],[rxn     kapp_old        kapp_slack_ub   kapp_slack_lb]]," ")</f>
        <v>RXN-GUAtps_e_FWD-rt6190</v>
      </c>
      <c r="H105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05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058" s="1">
        <f>_xlfn.NUMBERVALUE(_xlfn.TEXTAFTER(Table5[[#This Row],[rxn     kapp_old        kapp_slack_ub   kapp_slack_lb]]," ",-1))</f>
        <v>0</v>
      </c>
      <c r="K1058" s="1">
        <f>_xlfn.XLOOKUP(SUBSTITUTE(Table5[[#This Row],[rxn]],"RXN-","ENZLOAD-"),ENZLOAD[name],ENZLOAD[flux],0)</f>
        <v>1.08493689543E-6</v>
      </c>
      <c r="L1058" s="1" t="str">
        <f>"'"&amp;Table5[[#This Row],[rxn]]&amp;"'"&amp;CHAR(9)&amp;IF(AND(Table5[[#This Row],[kapp_slack_ub]]&lt;&gt;0,Table5[[#This Row],[kapp_old]]&lt;$F$1),$F$1,Table5[[#This Row],[kapp_old]])</f>
        <v>'RXN-GUAtps_e_FWD-rt6190'	27141.27779288</v>
      </c>
      <c r="M1058" s="1">
        <f>_xlfn.XLOOKUP(Table5[[#This Row],[rxn]],Table3[name],Table3[flux],$F$1)</f>
        <v>27141.277792879999</v>
      </c>
      <c r="N1058" s="1">
        <f>IFERROR(Table5[[#This Row],[min flux]]/Table5[[#This Row],[associated enzload]],"")</f>
        <v>25016457553.619209</v>
      </c>
      <c r="O1058" s="1">
        <f>_xlfn.NUMBERVALUE(IF(Table5[[#This Row],[flux/enzload]]="","",ABS($N$1-Table5[[#This Row],[flux/enzload]])))</f>
        <v>1374899860105.3301</v>
      </c>
      <c r="P1058" s="1">
        <f>Table5[[#This Row],[kapp_old]]+IFERROR(((Table5[[#This Row],[kapp_slack_ub]]-Table5[[#This Row],[kapp_slack_lb]])/Table5[[#This Row],[associated enzload]]),0)</f>
        <v>27141.277792879999</v>
      </c>
      <c r="Q1058" s="1" t="str">
        <f>"'"&amp;Table5[[#This Row],[rxn]]&amp;"'"&amp;CHAR(9)&amp;Table5[[#This Row],[kapp + (slack_ub - slack_lb)/enzload]]</f>
        <v>'RXN-GUAtps_e_FWD-rt6190'	27141.27779288</v>
      </c>
      <c r="R1058" s="1">
        <f>_xlfn.XLOOKUP(Table5[[#This Row],[rxn]],Table38[name],Table38[flux],0)</f>
        <v>0</v>
      </c>
      <c r="S1058" s="1">
        <f>_xlfn.XLOOKUP(SUBSTITUTE(Table5[[#This Row],[rxn]],"RXN-","ENZLOAD-"),Table38[name],Table38[flux],0)</f>
        <v>0</v>
      </c>
      <c r="T1058" s="1" t="b">
        <f>AND(Table5[[#This Row],[ENZLOAD flux in kapp-slack.gms]]=0,Table5[[#This Row],[flux in kapp-slack.gms]]&lt;&gt;0,NOT(Table5[[#This Row],[spont or unknown?]]))</f>
        <v>0</v>
      </c>
      <c r="U1058" s="1" t="b">
        <f>OR(_xlfn.TEXTAFTER(Table5[[#This Row],[rxn]],"-",-1)="SPONT",_xlfn.TEXTAFTER(Table5[[#This Row],[rxn]],"-",-1)="UNKNOWN")</f>
        <v>0</v>
      </c>
      <c r="V1058" s="1">
        <f>_xlfn.XLOOKUP(SUBSTITUTE(Table5[[#This Row],[rxn]],"RXN-","ENZLOAD-"),Table4[rxn],Table4[ub],0)</f>
        <v>0.77373141999999995</v>
      </c>
      <c r="W1058" s="1" t="b">
        <f>AND(Table5[[#This Row],[FVA ENZLOAD flux UB]]=0,Table5[[#This Row],[ENZ not made when it should be?]])</f>
        <v>0</v>
      </c>
    </row>
    <row r="1059" spans="1:23" hidden="1">
      <c r="A1059" s="1" t="s">
        <v>5537</v>
      </c>
      <c r="B1059" s="1" t="str">
        <f>_xlfn.TEXTBEFORE(Table38[[#This Row],[all fluxes from kapp-slack]]," ",,,,"")</f>
        <v>PROSYN-rt0168</v>
      </c>
      <c r="C1059" s="1">
        <f>_xlfn.NUMBERVALUE(IFERROR(_xlfn.TEXTAFTER(Table38[[#This Row],[all fluxes from kapp-slack]]," ",-1,,,""),""))</f>
        <v>5.4958099999999999E-10</v>
      </c>
      <c r="F1059" s="1" t="s">
        <v>8318</v>
      </c>
      <c r="G1059" s="1" t="str">
        <f>_xlfn.TEXTBEFORE(Table5[[#This Row],[rxn     kapp_old        kapp_slack_ub   kapp_slack_lb]]," ")</f>
        <v>RXN-GUAtps_e_REV-rt6190</v>
      </c>
      <c r="H105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05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059" s="1">
        <f>_xlfn.NUMBERVALUE(_xlfn.TEXTAFTER(Table5[[#This Row],[rxn     kapp_old        kapp_slack_ub   kapp_slack_lb]]," ",-1))</f>
        <v>0</v>
      </c>
      <c r="K1059" s="1">
        <f>_xlfn.XLOOKUP(SUBSTITUTE(Table5[[#This Row],[rxn]],"RXN-","ENZLOAD-"),ENZLOAD[name],ENZLOAD[flux],0)</f>
        <v>1.08493689543E-6</v>
      </c>
      <c r="L1059" s="1" t="str">
        <f>"'"&amp;Table5[[#This Row],[rxn]]&amp;"'"&amp;CHAR(9)&amp;IF(AND(Table5[[#This Row],[kapp_slack_ub]]&lt;&gt;0,Table5[[#This Row],[kapp_old]]&lt;$F$1),$F$1,Table5[[#This Row],[kapp_old]])</f>
        <v>'RXN-GUAtps_e_REV-rt6190'	27141.27779288</v>
      </c>
      <c r="M1059" s="1">
        <f>_xlfn.XLOOKUP(Table5[[#This Row],[rxn]],Table3[name],Table3[flux],$F$1)</f>
        <v>27141.277792879999</v>
      </c>
      <c r="N1059" s="1">
        <f>IFERROR(Table5[[#This Row],[min flux]]/Table5[[#This Row],[associated enzload]],"")</f>
        <v>25016457553.619209</v>
      </c>
      <c r="O1059" s="1">
        <f>_xlfn.NUMBERVALUE(IF(Table5[[#This Row],[flux/enzload]]="","",ABS($N$1-Table5[[#This Row],[flux/enzload]])))</f>
        <v>1374899860105.3301</v>
      </c>
      <c r="P1059" s="1">
        <f>Table5[[#This Row],[kapp_old]]+IFERROR(((Table5[[#This Row],[kapp_slack_ub]]-Table5[[#This Row],[kapp_slack_lb]])/Table5[[#This Row],[associated enzload]]),0)</f>
        <v>27141.277792879999</v>
      </c>
      <c r="Q1059" s="1" t="str">
        <f>"'"&amp;Table5[[#This Row],[rxn]]&amp;"'"&amp;CHAR(9)&amp;Table5[[#This Row],[kapp + (slack_ub - slack_lb)/enzload]]</f>
        <v>'RXN-GUAtps_e_REV-rt6190'	27141.27779288</v>
      </c>
      <c r="R1059" s="1">
        <f>_xlfn.XLOOKUP(Table5[[#This Row],[rxn]],Table38[name],Table38[flux],0)</f>
        <v>0</v>
      </c>
      <c r="S1059" s="1">
        <f>_xlfn.XLOOKUP(SUBSTITUTE(Table5[[#This Row],[rxn]],"RXN-","ENZLOAD-"),Table38[name],Table38[flux],0)</f>
        <v>0</v>
      </c>
      <c r="T1059" s="1" t="b">
        <f>AND(Table5[[#This Row],[ENZLOAD flux in kapp-slack.gms]]=0,Table5[[#This Row],[flux in kapp-slack.gms]]&lt;&gt;0,NOT(Table5[[#This Row],[spont or unknown?]]))</f>
        <v>0</v>
      </c>
      <c r="U1059" s="1" t="b">
        <f>OR(_xlfn.TEXTAFTER(Table5[[#This Row],[rxn]],"-",-1)="SPONT",_xlfn.TEXTAFTER(Table5[[#This Row],[rxn]],"-",-1)="UNKNOWN")</f>
        <v>0</v>
      </c>
      <c r="V1059" s="1">
        <f>_xlfn.XLOOKUP(SUBSTITUTE(Table5[[#This Row],[rxn]],"RXN-","ENZLOAD-"),Table4[rxn],Table4[ub],0)</f>
        <v>0.77373141999999995</v>
      </c>
      <c r="W1059" s="1" t="b">
        <f>AND(Table5[[#This Row],[FVA ENZLOAD flux UB]]=0,Table5[[#This Row],[ENZ not made when it should be?]])</f>
        <v>0</v>
      </c>
    </row>
    <row r="1060" spans="1:23" hidden="1">
      <c r="A1060" s="1" t="s">
        <v>5538</v>
      </c>
      <c r="B1060" s="1" t="str">
        <f>_xlfn.TEXTBEFORE(Table38[[#This Row],[all fluxes from kapp-slack]]," ",,,,"")</f>
        <v>PROSYN-rt0237</v>
      </c>
      <c r="C1060" s="1">
        <f>_xlfn.NUMBERVALUE(IFERROR(_xlfn.TEXTAFTER(Table38[[#This Row],[all fluxes from kapp-slack]]," ",-1,,,""),""))</f>
        <v>9.3368033999999997E-8</v>
      </c>
      <c r="F1060" s="1" t="s">
        <v>8349</v>
      </c>
      <c r="G1060" s="1" t="str">
        <f>_xlfn.TEXTBEFORE(Table5[[#This Row],[rxn     kapp_old        kapp_slack_ub   kapp_slack_lb]]," ")</f>
        <v>RXN-HACD100i_m_FWD-rt2835</v>
      </c>
      <c r="H106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06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060" s="1">
        <f>_xlfn.NUMBERVALUE(_xlfn.TEXTAFTER(Table5[[#This Row],[rxn     kapp_old        kapp_slack_ub   kapp_slack_lb]]," ",-1))</f>
        <v>0</v>
      </c>
      <c r="K1060" s="1">
        <f>_xlfn.XLOOKUP(SUBSTITUTE(Table5[[#This Row],[rxn]],"RXN-","ENZLOAD-"),ENZLOAD[name],ENZLOAD[flux],0)</f>
        <v>3.8591144917999901E-7</v>
      </c>
      <c r="L1060" s="1" t="str">
        <f>"'"&amp;Table5[[#This Row],[rxn]]&amp;"'"&amp;CHAR(9)&amp;IF(AND(Table5[[#This Row],[kapp_slack_ub]]&lt;&gt;0,Table5[[#This Row],[kapp_old]]&lt;$F$1),$F$1,Table5[[#This Row],[kapp_old]])</f>
        <v>'RXN-HACD100i_m_FWD-rt2835'	27141.27779288</v>
      </c>
      <c r="M1060" s="1">
        <f>_xlfn.XLOOKUP(Table5[[#This Row],[rxn]],Table3[name],Table3[flux],$F$1)</f>
        <v>27141.277792879999</v>
      </c>
      <c r="N1060" s="1">
        <f>IFERROR(Table5[[#This Row],[min flux]]/Table5[[#This Row],[associated enzload]],"")</f>
        <v>70330325390.840134</v>
      </c>
      <c r="O1060" s="1">
        <f>_xlfn.NUMBERVALUE(IF(Table5[[#This Row],[flux/enzload]]="","",ABS($N$1-Table5[[#This Row],[flux/enzload]])))</f>
        <v>1329585992268.1101</v>
      </c>
      <c r="P1060" s="1">
        <f>Table5[[#This Row],[kapp_old]]+IFERROR(((Table5[[#This Row],[kapp_slack_ub]]-Table5[[#This Row],[kapp_slack_lb]])/Table5[[#This Row],[associated enzload]]),0)</f>
        <v>27141.277792879999</v>
      </c>
      <c r="Q1060" s="1" t="str">
        <f>"'"&amp;Table5[[#This Row],[rxn]]&amp;"'"&amp;CHAR(9)&amp;Table5[[#This Row],[kapp + (slack_ub - slack_lb)/enzload]]</f>
        <v>'RXN-HACD100i_m_FWD-rt2835'	27141.27779288</v>
      </c>
      <c r="R1060" s="1">
        <f>_xlfn.XLOOKUP(Table5[[#This Row],[rxn]],Table38[name],Table38[flux],0)</f>
        <v>0</v>
      </c>
      <c r="S1060" s="1">
        <f>_xlfn.XLOOKUP(SUBSTITUTE(Table5[[#This Row],[rxn]],"RXN-","ENZLOAD-"),Table38[name],Table38[flux],0)</f>
        <v>0</v>
      </c>
      <c r="T1060" s="1" t="b">
        <f>AND(Table5[[#This Row],[ENZLOAD flux in kapp-slack.gms]]=0,Table5[[#This Row],[flux in kapp-slack.gms]]&lt;&gt;0,NOT(Table5[[#This Row],[spont or unknown?]]))</f>
        <v>0</v>
      </c>
      <c r="U1060" s="1" t="b">
        <f>OR(_xlfn.TEXTAFTER(Table5[[#This Row],[rxn]],"-",-1)="SPONT",_xlfn.TEXTAFTER(Table5[[#This Row],[rxn]],"-",-1)="UNKNOWN")</f>
        <v>0</v>
      </c>
      <c r="V1060" s="1">
        <f>_xlfn.XLOOKUP(SUBSTITUTE(Table5[[#This Row],[rxn]],"RXN-","ENZLOAD-"),Table4[rxn],Table4[ub],0)</f>
        <v>1.21622327</v>
      </c>
      <c r="W1060" s="1" t="b">
        <f>AND(Table5[[#This Row],[FVA ENZLOAD flux UB]]=0,Table5[[#This Row],[ENZ not made when it should be?]])</f>
        <v>0</v>
      </c>
    </row>
    <row r="1061" spans="1:23" hidden="1">
      <c r="A1061" s="1" t="s">
        <v>5539</v>
      </c>
      <c r="B1061" s="1" t="str">
        <f>_xlfn.TEXTBEFORE(Table38[[#This Row],[all fluxes from kapp-slack]]," ",,,,"")</f>
        <v>PROSYN-rt0239</v>
      </c>
      <c r="C1061" s="1">
        <f>_xlfn.NUMBERVALUE(IFERROR(_xlfn.TEXTAFTER(Table38[[#This Row],[all fluxes from kapp-slack]]," ",-1,,,""),""))</f>
        <v>1.8545975529999999E-6</v>
      </c>
      <c r="F1061" s="1" t="s">
        <v>8350</v>
      </c>
      <c r="G1061" s="1" t="str">
        <f>_xlfn.TEXTBEFORE(Table5[[#This Row],[rxn     kapp_old        kapp_slack_ub   kapp_slack_lb]]," ")</f>
        <v>RXN-HACD100i_x_FWD-rt2994</v>
      </c>
      <c r="H106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06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061" s="1">
        <f>_xlfn.NUMBERVALUE(_xlfn.TEXTAFTER(Table5[[#This Row],[rxn     kapp_old        kapp_slack_ub   kapp_slack_lb]]," ",-1))</f>
        <v>0</v>
      </c>
      <c r="K1061" s="1">
        <f>_xlfn.XLOOKUP(SUBSTITUTE(Table5[[#This Row],[rxn]],"RXN-","ENZLOAD-"),ENZLOAD[name],ENZLOAD[flux],0)</f>
        <v>6.6153703929999899E-7</v>
      </c>
      <c r="L1061" s="1" t="str">
        <f>"'"&amp;Table5[[#This Row],[rxn]]&amp;"'"&amp;CHAR(9)&amp;IF(AND(Table5[[#This Row],[kapp_slack_ub]]&lt;&gt;0,Table5[[#This Row],[kapp_old]]&lt;$F$1),$F$1,Table5[[#This Row],[kapp_old]])</f>
        <v>'RXN-HACD100i_x_FWD-rt2994'	27141.27779288</v>
      </c>
      <c r="M1061" s="1">
        <f>_xlfn.XLOOKUP(Table5[[#This Row],[rxn]],Table3[name],Table3[flux],$F$1)</f>
        <v>27141.277792879999</v>
      </c>
      <c r="N1061" s="1">
        <f>IFERROR(Table5[[#This Row],[min flux]]/Table5[[#This Row],[associated enzload]],"")</f>
        <v>41027601147.774521</v>
      </c>
      <c r="O1061" s="1">
        <f>_xlfn.NUMBERVALUE(IF(Table5[[#This Row],[flux/enzload]]="","",ABS($N$1-Table5[[#This Row],[flux/enzload]])))</f>
        <v>1358888716511.1799</v>
      </c>
      <c r="P1061" s="1">
        <f>Table5[[#This Row],[kapp_old]]+IFERROR(((Table5[[#This Row],[kapp_slack_ub]]-Table5[[#This Row],[kapp_slack_lb]])/Table5[[#This Row],[associated enzload]]),0)</f>
        <v>27141.277792879999</v>
      </c>
      <c r="Q1061" s="1" t="str">
        <f>"'"&amp;Table5[[#This Row],[rxn]]&amp;"'"&amp;CHAR(9)&amp;Table5[[#This Row],[kapp + (slack_ub - slack_lb)/enzload]]</f>
        <v>'RXN-HACD100i_x_FWD-rt2994'	27141.27779288</v>
      </c>
      <c r="R1061" s="1">
        <f>_xlfn.XLOOKUP(Table5[[#This Row],[rxn]],Table38[name],Table38[flux],0)</f>
        <v>0</v>
      </c>
      <c r="S1061" s="1">
        <f>_xlfn.XLOOKUP(SUBSTITUTE(Table5[[#This Row],[rxn]],"RXN-","ENZLOAD-"),Table38[name],Table38[flux],0)</f>
        <v>0</v>
      </c>
      <c r="T1061" s="1" t="b">
        <f>AND(Table5[[#This Row],[ENZLOAD flux in kapp-slack.gms]]=0,Table5[[#This Row],[flux in kapp-slack.gms]]&lt;&gt;0,NOT(Table5[[#This Row],[spont or unknown?]]))</f>
        <v>0</v>
      </c>
      <c r="U1061" s="1" t="b">
        <f>OR(_xlfn.TEXTAFTER(Table5[[#This Row],[rxn]],"-",-1)="SPONT",_xlfn.TEXTAFTER(Table5[[#This Row],[rxn]],"-",-1)="UNKNOWN")</f>
        <v>0</v>
      </c>
      <c r="V1061" s="1">
        <f>_xlfn.XLOOKUP(SUBSTITUTE(Table5[[#This Row],[rxn]],"RXN-","ENZLOAD-"),Table4[rxn],Table4[ub],0)</f>
        <v>0.44752437</v>
      </c>
      <c r="W1061" s="1" t="b">
        <f>AND(Table5[[#This Row],[FVA ENZLOAD flux UB]]=0,Table5[[#This Row],[ENZ not made when it should be?]])</f>
        <v>0</v>
      </c>
    </row>
    <row r="1062" spans="1:23" hidden="1">
      <c r="A1062" s="1" t="s">
        <v>5540</v>
      </c>
      <c r="B1062" s="1" t="str">
        <f>_xlfn.TEXTBEFORE(Table38[[#This Row],[all fluxes from kapp-slack]]," ",,,,"")</f>
        <v>PROSYN-rt0271</v>
      </c>
      <c r="C1062" s="1">
        <f>_xlfn.NUMBERVALUE(IFERROR(_xlfn.TEXTAFTER(Table38[[#This Row],[all fluxes from kapp-slack]]," ",-1,,,""),""))</f>
        <v>2.254955425E-6</v>
      </c>
      <c r="F1062" s="1" t="s">
        <v>8351</v>
      </c>
      <c r="G1062" s="1" t="str">
        <f>_xlfn.TEXTBEFORE(Table5[[#This Row],[rxn     kapp_old        kapp_slack_ub   kapp_slack_lb]]," ")</f>
        <v>RXN-HACD100i_x_FWD-rt7916_x</v>
      </c>
      <c r="H106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06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062" s="1">
        <f>_xlfn.NUMBERVALUE(_xlfn.TEXTAFTER(Table5[[#This Row],[rxn     kapp_old        kapp_slack_ub   kapp_slack_lb]]," ",-1))</f>
        <v>0</v>
      </c>
      <c r="K1062" s="1">
        <f>_xlfn.XLOOKUP(SUBSTITUTE(Table5[[#This Row],[rxn]],"RXN-","ENZLOAD-"),ENZLOAD[name],ENZLOAD[flux],0)</f>
        <v>4.1479586069999999E-8</v>
      </c>
      <c r="L1062" s="1" t="str">
        <f>"'"&amp;Table5[[#This Row],[rxn]]&amp;"'"&amp;CHAR(9)&amp;IF(AND(Table5[[#This Row],[kapp_slack_ub]]&lt;&gt;0,Table5[[#This Row],[kapp_old]]&lt;$F$1),$F$1,Table5[[#This Row],[kapp_old]])</f>
        <v>'RXN-HACD100i_x_FWD-rt7916_x'	27141.27779288</v>
      </c>
      <c r="M1062" s="1">
        <f>_xlfn.XLOOKUP(Table5[[#This Row],[rxn]],Table3[name],Table3[flux],$F$1)</f>
        <v>27141.277792879999</v>
      </c>
      <c r="N1062" s="1">
        <f>IFERROR(Table5[[#This Row],[min flux]]/Table5[[#This Row],[associated enzload]],"")</f>
        <v>654328559284.00537</v>
      </c>
      <c r="O1062" s="1">
        <f>_xlfn.NUMBERVALUE(IF(Table5[[#This Row],[flux/enzload]]="","",ABS($N$1-Table5[[#This Row],[flux/enzload]])))</f>
        <v>745587758374.948</v>
      </c>
      <c r="P1062" s="1">
        <f>Table5[[#This Row],[kapp_old]]+IFERROR(((Table5[[#This Row],[kapp_slack_ub]]-Table5[[#This Row],[kapp_slack_lb]])/Table5[[#This Row],[associated enzload]]),0)</f>
        <v>27141.277792879999</v>
      </c>
      <c r="Q1062" s="1" t="str">
        <f>"'"&amp;Table5[[#This Row],[rxn]]&amp;"'"&amp;CHAR(9)&amp;Table5[[#This Row],[kapp + (slack_ub - slack_lb)/enzload]]</f>
        <v>'RXN-HACD100i_x_FWD-rt7916_x'	27141.27779288</v>
      </c>
      <c r="R1062" s="1">
        <f>_xlfn.XLOOKUP(Table5[[#This Row],[rxn]],Table38[name],Table38[flux],0)</f>
        <v>0</v>
      </c>
      <c r="S1062" s="1">
        <f>_xlfn.XLOOKUP(SUBSTITUTE(Table5[[#This Row],[rxn]],"RXN-","ENZLOAD-"),Table38[name],Table38[flux],0)</f>
        <v>0</v>
      </c>
      <c r="T1062" s="1" t="b">
        <f>AND(Table5[[#This Row],[ENZLOAD flux in kapp-slack.gms]]=0,Table5[[#This Row],[flux in kapp-slack.gms]]&lt;&gt;0,NOT(Table5[[#This Row],[spont or unknown?]]))</f>
        <v>0</v>
      </c>
      <c r="U1062" s="1" t="b">
        <f>OR(_xlfn.TEXTAFTER(Table5[[#This Row],[rxn]],"-",-1)="SPONT",_xlfn.TEXTAFTER(Table5[[#This Row],[rxn]],"-",-1)="UNKNOWN")</f>
        <v>0</v>
      </c>
      <c r="V1062" s="1">
        <f>_xlfn.XLOOKUP(SUBSTITUTE(Table5[[#This Row],[rxn]],"RXN-","ENZLOAD-"),Table4[rxn],Table4[ub],0)</f>
        <v>1.5374046400000001</v>
      </c>
      <c r="W1062" s="1" t="b">
        <f>AND(Table5[[#This Row],[FVA ENZLOAD flux UB]]=0,Table5[[#This Row],[ENZ not made when it should be?]])</f>
        <v>0</v>
      </c>
    </row>
    <row r="1063" spans="1:23" hidden="1">
      <c r="A1063" s="1" t="s">
        <v>5541</v>
      </c>
      <c r="B1063" s="1" t="str">
        <f>_xlfn.TEXTBEFORE(Table38[[#This Row],[all fluxes from kapp-slack]]," ",,,,"")</f>
        <v>PROSYN-rt0302</v>
      </c>
      <c r="C1063" s="1">
        <f>_xlfn.NUMBERVALUE(IFERROR(_xlfn.TEXTAFTER(Table38[[#This Row],[all fluxes from kapp-slack]]," ",-1,,,""),""))</f>
        <v>2.4755191225E-5</v>
      </c>
      <c r="F1063" s="1" t="s">
        <v>8352</v>
      </c>
      <c r="G1063" s="1" t="str">
        <f>_xlfn.TEXTBEFORE(Table5[[#This Row],[rxn     kapp_old        kapp_slack_ub   kapp_slack_lb]]," ")</f>
        <v>RXN-HACD101ei_x_FWD-rt2994</v>
      </c>
      <c r="H106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06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063" s="1">
        <f>_xlfn.NUMBERVALUE(_xlfn.TEXTAFTER(Table5[[#This Row],[rxn     kapp_old        kapp_slack_ub   kapp_slack_lb]]," ",-1))</f>
        <v>0</v>
      </c>
      <c r="K1063" s="1">
        <f>_xlfn.XLOOKUP(SUBSTITUTE(Table5[[#This Row],[rxn]],"RXN-","ENZLOAD-"),ENZLOAD[name],ENZLOAD[flux],0)</f>
        <v>6.6153703929999899E-7</v>
      </c>
      <c r="L1063" s="1" t="str">
        <f>"'"&amp;Table5[[#This Row],[rxn]]&amp;"'"&amp;CHAR(9)&amp;IF(AND(Table5[[#This Row],[kapp_slack_ub]]&lt;&gt;0,Table5[[#This Row],[kapp_old]]&lt;$F$1),$F$1,Table5[[#This Row],[kapp_old]])</f>
        <v>'RXN-HACD101ei_x_FWD-rt2994'	27141.27779288</v>
      </c>
      <c r="M1063" s="1">
        <f>_xlfn.XLOOKUP(Table5[[#This Row],[rxn]],Table3[name],Table3[flux],$F$1)</f>
        <v>27141.277792879999</v>
      </c>
      <c r="N1063" s="1">
        <f>IFERROR(Table5[[#This Row],[min flux]]/Table5[[#This Row],[associated enzload]],"")</f>
        <v>41027601147.774521</v>
      </c>
      <c r="O1063" s="1">
        <f>_xlfn.NUMBERVALUE(IF(Table5[[#This Row],[flux/enzload]]="","",ABS($N$1-Table5[[#This Row],[flux/enzload]])))</f>
        <v>1358888716511.1799</v>
      </c>
      <c r="P1063" s="1">
        <f>Table5[[#This Row],[kapp_old]]+IFERROR(((Table5[[#This Row],[kapp_slack_ub]]-Table5[[#This Row],[kapp_slack_lb]])/Table5[[#This Row],[associated enzload]]),0)</f>
        <v>27141.277792879999</v>
      </c>
      <c r="Q1063" s="1" t="str">
        <f>"'"&amp;Table5[[#This Row],[rxn]]&amp;"'"&amp;CHAR(9)&amp;Table5[[#This Row],[kapp + (slack_ub - slack_lb)/enzload]]</f>
        <v>'RXN-HACD101ei_x_FWD-rt2994'	27141.27779288</v>
      </c>
      <c r="R1063" s="1">
        <f>_xlfn.XLOOKUP(Table5[[#This Row],[rxn]],Table38[name],Table38[flux],0)</f>
        <v>0</v>
      </c>
      <c r="S1063" s="1">
        <f>_xlfn.XLOOKUP(SUBSTITUTE(Table5[[#This Row],[rxn]],"RXN-","ENZLOAD-"),Table38[name],Table38[flux],0)</f>
        <v>0</v>
      </c>
      <c r="T1063" s="1" t="b">
        <f>AND(Table5[[#This Row],[ENZLOAD flux in kapp-slack.gms]]=0,Table5[[#This Row],[flux in kapp-slack.gms]]&lt;&gt;0,NOT(Table5[[#This Row],[spont or unknown?]]))</f>
        <v>0</v>
      </c>
      <c r="U1063" s="1" t="b">
        <f>OR(_xlfn.TEXTAFTER(Table5[[#This Row],[rxn]],"-",-1)="SPONT",_xlfn.TEXTAFTER(Table5[[#This Row],[rxn]],"-",-1)="UNKNOWN")</f>
        <v>0</v>
      </c>
      <c r="V1063" s="1">
        <f>_xlfn.XLOOKUP(SUBSTITUTE(Table5[[#This Row],[rxn]],"RXN-","ENZLOAD-"),Table4[rxn],Table4[ub],0)</f>
        <v>0.44752437</v>
      </c>
      <c r="W1063" s="1" t="b">
        <f>AND(Table5[[#This Row],[FVA ENZLOAD flux UB]]=0,Table5[[#This Row],[ENZ not made when it should be?]])</f>
        <v>0</v>
      </c>
    </row>
    <row r="1064" spans="1:23" hidden="1">
      <c r="A1064" s="1" t="s">
        <v>5542</v>
      </c>
      <c r="B1064" s="1" t="str">
        <f>_xlfn.TEXTBEFORE(Table38[[#This Row],[all fluxes from kapp-slack]]," ",,,,"")</f>
        <v>PROSYN-rt0303</v>
      </c>
      <c r="C1064" s="1">
        <f>_xlfn.NUMBERVALUE(IFERROR(_xlfn.TEXTAFTER(Table38[[#This Row],[all fluxes from kapp-slack]]," ",-1,,,""),""))</f>
        <v>1.09130365E-7</v>
      </c>
      <c r="F1064" s="1" t="s">
        <v>8353</v>
      </c>
      <c r="G1064" s="1" t="str">
        <f>_xlfn.TEXTBEFORE(Table5[[#This Row],[rxn     kapp_old        kapp_slack_ub   kapp_slack_lb]]," ")</f>
        <v>RXN-HACD101ei_x_FWD-rt7916_x</v>
      </c>
      <c r="H106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06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064" s="1">
        <f>_xlfn.NUMBERVALUE(_xlfn.TEXTAFTER(Table5[[#This Row],[rxn     kapp_old        kapp_slack_ub   kapp_slack_lb]]," ",-1))</f>
        <v>0</v>
      </c>
      <c r="K1064" s="1">
        <f>_xlfn.XLOOKUP(SUBSTITUTE(Table5[[#This Row],[rxn]],"RXN-","ENZLOAD-"),ENZLOAD[name],ENZLOAD[flux],0)</f>
        <v>4.1479586069999999E-8</v>
      </c>
      <c r="L1064" s="1" t="str">
        <f>"'"&amp;Table5[[#This Row],[rxn]]&amp;"'"&amp;CHAR(9)&amp;IF(AND(Table5[[#This Row],[kapp_slack_ub]]&lt;&gt;0,Table5[[#This Row],[kapp_old]]&lt;$F$1),$F$1,Table5[[#This Row],[kapp_old]])</f>
        <v>'RXN-HACD101ei_x_FWD-rt7916_x'	27141.27779288</v>
      </c>
      <c r="M1064" s="1">
        <f>_xlfn.XLOOKUP(Table5[[#This Row],[rxn]],Table3[name],Table3[flux],$F$1)</f>
        <v>27141.277792879999</v>
      </c>
      <c r="N1064" s="1">
        <f>IFERROR(Table5[[#This Row],[min flux]]/Table5[[#This Row],[associated enzload]],"")</f>
        <v>654328559284.00537</v>
      </c>
      <c r="O1064" s="1">
        <f>_xlfn.NUMBERVALUE(IF(Table5[[#This Row],[flux/enzload]]="","",ABS($N$1-Table5[[#This Row],[flux/enzload]])))</f>
        <v>745587758374.948</v>
      </c>
      <c r="P1064" s="1">
        <f>Table5[[#This Row],[kapp_old]]+IFERROR(((Table5[[#This Row],[kapp_slack_ub]]-Table5[[#This Row],[kapp_slack_lb]])/Table5[[#This Row],[associated enzload]]),0)</f>
        <v>27141.277792879999</v>
      </c>
      <c r="Q1064" s="1" t="str">
        <f>"'"&amp;Table5[[#This Row],[rxn]]&amp;"'"&amp;CHAR(9)&amp;Table5[[#This Row],[kapp + (slack_ub - slack_lb)/enzload]]</f>
        <v>'RXN-HACD101ei_x_FWD-rt7916_x'	27141.27779288</v>
      </c>
      <c r="R1064" s="1">
        <f>_xlfn.XLOOKUP(Table5[[#This Row],[rxn]],Table38[name],Table38[flux],0)</f>
        <v>0</v>
      </c>
      <c r="S1064" s="1">
        <f>_xlfn.XLOOKUP(SUBSTITUTE(Table5[[#This Row],[rxn]],"RXN-","ENZLOAD-"),Table38[name],Table38[flux],0)</f>
        <v>0</v>
      </c>
      <c r="T1064" s="1" t="b">
        <f>AND(Table5[[#This Row],[ENZLOAD flux in kapp-slack.gms]]=0,Table5[[#This Row],[flux in kapp-slack.gms]]&lt;&gt;0,NOT(Table5[[#This Row],[spont or unknown?]]))</f>
        <v>0</v>
      </c>
      <c r="U1064" s="1" t="b">
        <f>OR(_xlfn.TEXTAFTER(Table5[[#This Row],[rxn]],"-",-1)="SPONT",_xlfn.TEXTAFTER(Table5[[#This Row],[rxn]],"-",-1)="UNKNOWN")</f>
        <v>0</v>
      </c>
      <c r="V1064" s="1">
        <f>_xlfn.XLOOKUP(SUBSTITUTE(Table5[[#This Row],[rxn]],"RXN-","ENZLOAD-"),Table4[rxn],Table4[ub],0)</f>
        <v>1.5374046400000001</v>
      </c>
      <c r="W1064" s="1" t="b">
        <f>AND(Table5[[#This Row],[FVA ENZLOAD flux UB]]=0,Table5[[#This Row],[ENZ not made when it should be?]])</f>
        <v>0</v>
      </c>
    </row>
    <row r="1065" spans="1:23" hidden="1">
      <c r="A1065" s="1" t="s">
        <v>5543</v>
      </c>
      <c r="B1065" s="1" t="str">
        <f>_xlfn.TEXTBEFORE(Table38[[#This Row],[all fluxes from kapp-slack]]," ",,,,"")</f>
        <v>PROSYN-rt0310</v>
      </c>
      <c r="C1065" s="1">
        <f>_xlfn.NUMBERVALUE(IFERROR(_xlfn.TEXTAFTER(Table38[[#This Row],[all fluxes from kapp-slack]]," ",-1,,,""),""))</f>
        <v>5.6615153120000004E-6</v>
      </c>
      <c r="F1065" s="1" t="s">
        <v>8354</v>
      </c>
      <c r="G1065" s="1" t="str">
        <f>_xlfn.TEXTBEFORE(Table5[[#This Row],[rxn     kapp_old        kapp_slack_ub   kapp_slack_lb]]," ")</f>
        <v>RXN-HACD120i_m_FWD-rt2835</v>
      </c>
      <c r="H106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06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065" s="1">
        <f>_xlfn.NUMBERVALUE(_xlfn.TEXTAFTER(Table5[[#This Row],[rxn     kapp_old        kapp_slack_ub   kapp_slack_lb]]," ",-1))</f>
        <v>0</v>
      </c>
      <c r="K1065" s="1">
        <f>_xlfn.XLOOKUP(SUBSTITUTE(Table5[[#This Row],[rxn]],"RXN-","ENZLOAD-"),ENZLOAD[name],ENZLOAD[flux],0)</f>
        <v>3.8591144917999901E-7</v>
      </c>
      <c r="L1065" s="1" t="str">
        <f>"'"&amp;Table5[[#This Row],[rxn]]&amp;"'"&amp;CHAR(9)&amp;IF(AND(Table5[[#This Row],[kapp_slack_ub]]&lt;&gt;0,Table5[[#This Row],[kapp_old]]&lt;$F$1),$F$1,Table5[[#This Row],[kapp_old]])</f>
        <v>'RXN-HACD120i_m_FWD-rt2835'	27141.27779288</v>
      </c>
      <c r="M1065" s="1">
        <f>_xlfn.XLOOKUP(Table5[[#This Row],[rxn]],Table3[name],Table3[flux],$F$1)</f>
        <v>27141.277792879999</v>
      </c>
      <c r="N1065" s="1">
        <f>IFERROR(Table5[[#This Row],[min flux]]/Table5[[#This Row],[associated enzload]],"")</f>
        <v>70330325390.840134</v>
      </c>
      <c r="O1065" s="1">
        <f>_xlfn.NUMBERVALUE(IF(Table5[[#This Row],[flux/enzload]]="","",ABS($N$1-Table5[[#This Row],[flux/enzload]])))</f>
        <v>1329585992268.1101</v>
      </c>
      <c r="P1065" s="1">
        <f>Table5[[#This Row],[kapp_old]]+IFERROR(((Table5[[#This Row],[kapp_slack_ub]]-Table5[[#This Row],[kapp_slack_lb]])/Table5[[#This Row],[associated enzload]]),0)</f>
        <v>27141.277792879999</v>
      </c>
      <c r="Q1065" s="1" t="str">
        <f>"'"&amp;Table5[[#This Row],[rxn]]&amp;"'"&amp;CHAR(9)&amp;Table5[[#This Row],[kapp + (slack_ub - slack_lb)/enzload]]</f>
        <v>'RXN-HACD120i_m_FWD-rt2835'	27141.27779288</v>
      </c>
      <c r="R1065" s="1">
        <f>_xlfn.XLOOKUP(Table5[[#This Row],[rxn]],Table38[name],Table38[flux],0)</f>
        <v>0</v>
      </c>
      <c r="S1065" s="1">
        <f>_xlfn.XLOOKUP(SUBSTITUTE(Table5[[#This Row],[rxn]],"RXN-","ENZLOAD-"),Table38[name],Table38[flux],0)</f>
        <v>0</v>
      </c>
      <c r="T1065" s="1" t="b">
        <f>AND(Table5[[#This Row],[ENZLOAD flux in kapp-slack.gms]]=0,Table5[[#This Row],[flux in kapp-slack.gms]]&lt;&gt;0,NOT(Table5[[#This Row],[spont or unknown?]]))</f>
        <v>0</v>
      </c>
      <c r="U1065" s="1" t="b">
        <f>OR(_xlfn.TEXTAFTER(Table5[[#This Row],[rxn]],"-",-1)="SPONT",_xlfn.TEXTAFTER(Table5[[#This Row],[rxn]],"-",-1)="UNKNOWN")</f>
        <v>0</v>
      </c>
      <c r="V1065" s="1">
        <f>_xlfn.XLOOKUP(SUBSTITUTE(Table5[[#This Row],[rxn]],"RXN-","ENZLOAD-"),Table4[rxn],Table4[ub],0)</f>
        <v>1.21622327</v>
      </c>
      <c r="W1065" s="1" t="b">
        <f>AND(Table5[[#This Row],[FVA ENZLOAD flux UB]]=0,Table5[[#This Row],[ENZ not made when it should be?]])</f>
        <v>0</v>
      </c>
    </row>
    <row r="1066" spans="1:23" hidden="1">
      <c r="A1066" s="1" t="s">
        <v>5544</v>
      </c>
      <c r="B1066" s="1" t="str">
        <f>_xlfn.TEXTBEFORE(Table38[[#This Row],[all fluxes from kapp-slack]]," ",,,,"")</f>
        <v>PROSYN-rt0331</v>
      </c>
      <c r="C1066" s="1">
        <f>_xlfn.NUMBERVALUE(IFERROR(_xlfn.TEXTAFTER(Table38[[#This Row],[all fluxes from kapp-slack]]," ",-1,,,""),""))</f>
        <v>1.04194733E-7</v>
      </c>
      <c r="F1066" s="1" t="s">
        <v>8355</v>
      </c>
      <c r="G1066" s="1" t="str">
        <f>_xlfn.TEXTBEFORE(Table5[[#This Row],[rxn     kapp_old        kapp_slack_ub   kapp_slack_lb]]," ")</f>
        <v>RXN-HACD120i_x_FWD-rt2994</v>
      </c>
      <c r="H106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06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066" s="1">
        <f>_xlfn.NUMBERVALUE(_xlfn.TEXTAFTER(Table5[[#This Row],[rxn     kapp_old        kapp_slack_ub   kapp_slack_lb]]," ",-1))</f>
        <v>0</v>
      </c>
      <c r="K1066" s="1">
        <f>_xlfn.XLOOKUP(SUBSTITUTE(Table5[[#This Row],[rxn]],"RXN-","ENZLOAD-"),ENZLOAD[name],ENZLOAD[flux],0)</f>
        <v>6.6153703929999899E-7</v>
      </c>
      <c r="L1066" s="1" t="str">
        <f>"'"&amp;Table5[[#This Row],[rxn]]&amp;"'"&amp;CHAR(9)&amp;IF(AND(Table5[[#This Row],[kapp_slack_ub]]&lt;&gt;0,Table5[[#This Row],[kapp_old]]&lt;$F$1),$F$1,Table5[[#This Row],[kapp_old]])</f>
        <v>'RXN-HACD120i_x_FWD-rt2994'	27141.27779288</v>
      </c>
      <c r="M1066" s="1">
        <f>_xlfn.XLOOKUP(Table5[[#This Row],[rxn]],Table3[name],Table3[flux],$F$1)</f>
        <v>27141.277792879999</v>
      </c>
      <c r="N1066" s="1">
        <f>IFERROR(Table5[[#This Row],[min flux]]/Table5[[#This Row],[associated enzload]],"")</f>
        <v>41027601147.774521</v>
      </c>
      <c r="O1066" s="1">
        <f>_xlfn.NUMBERVALUE(IF(Table5[[#This Row],[flux/enzload]]="","",ABS($N$1-Table5[[#This Row],[flux/enzload]])))</f>
        <v>1358888716511.1799</v>
      </c>
      <c r="P1066" s="1">
        <f>Table5[[#This Row],[kapp_old]]+IFERROR(((Table5[[#This Row],[kapp_slack_ub]]-Table5[[#This Row],[kapp_slack_lb]])/Table5[[#This Row],[associated enzload]]),0)</f>
        <v>27141.277792879999</v>
      </c>
      <c r="Q1066" s="1" t="str">
        <f>"'"&amp;Table5[[#This Row],[rxn]]&amp;"'"&amp;CHAR(9)&amp;Table5[[#This Row],[kapp + (slack_ub - slack_lb)/enzload]]</f>
        <v>'RXN-HACD120i_x_FWD-rt2994'	27141.27779288</v>
      </c>
      <c r="R1066" s="1">
        <f>_xlfn.XLOOKUP(Table5[[#This Row],[rxn]],Table38[name],Table38[flux],0)</f>
        <v>0</v>
      </c>
      <c r="S1066" s="1">
        <f>_xlfn.XLOOKUP(SUBSTITUTE(Table5[[#This Row],[rxn]],"RXN-","ENZLOAD-"),Table38[name],Table38[flux],0)</f>
        <v>0</v>
      </c>
      <c r="T1066" s="1" t="b">
        <f>AND(Table5[[#This Row],[ENZLOAD flux in kapp-slack.gms]]=0,Table5[[#This Row],[flux in kapp-slack.gms]]&lt;&gt;0,NOT(Table5[[#This Row],[spont or unknown?]]))</f>
        <v>0</v>
      </c>
      <c r="U1066" s="1" t="b">
        <f>OR(_xlfn.TEXTAFTER(Table5[[#This Row],[rxn]],"-",-1)="SPONT",_xlfn.TEXTAFTER(Table5[[#This Row],[rxn]],"-",-1)="UNKNOWN")</f>
        <v>0</v>
      </c>
      <c r="V1066" s="1">
        <f>_xlfn.XLOOKUP(SUBSTITUTE(Table5[[#This Row],[rxn]],"RXN-","ENZLOAD-"),Table4[rxn],Table4[ub],0)</f>
        <v>0.44752437</v>
      </c>
      <c r="W1066" s="1" t="b">
        <f>AND(Table5[[#This Row],[FVA ENZLOAD flux UB]]=0,Table5[[#This Row],[ENZ not made when it should be?]])</f>
        <v>0</v>
      </c>
    </row>
    <row r="1067" spans="1:23" hidden="1">
      <c r="A1067" s="1" t="s">
        <v>5545</v>
      </c>
      <c r="B1067" s="1" t="str">
        <f>_xlfn.TEXTBEFORE(Table38[[#This Row],[all fluxes from kapp-slack]]," ",,,,"")</f>
        <v>PROSYN-rt0334</v>
      </c>
      <c r="C1067" s="1">
        <f>_xlfn.NUMBERVALUE(IFERROR(_xlfn.TEXTAFTER(Table38[[#This Row],[all fluxes from kapp-slack]]," ",-1,,,""),""))</f>
        <v>2.0473205000000001E-7</v>
      </c>
      <c r="F1067" s="1" t="s">
        <v>8356</v>
      </c>
      <c r="G1067" s="1" t="str">
        <f>_xlfn.TEXTBEFORE(Table5[[#This Row],[rxn     kapp_old        kapp_slack_ub   kapp_slack_lb]]," ")</f>
        <v>RXN-HACD120i_x_FWD-rt7916_x</v>
      </c>
      <c r="H106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06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067" s="1">
        <f>_xlfn.NUMBERVALUE(_xlfn.TEXTAFTER(Table5[[#This Row],[rxn     kapp_old        kapp_slack_ub   kapp_slack_lb]]," ",-1))</f>
        <v>0</v>
      </c>
      <c r="K1067" s="1">
        <f>_xlfn.XLOOKUP(SUBSTITUTE(Table5[[#This Row],[rxn]],"RXN-","ENZLOAD-"),ENZLOAD[name],ENZLOAD[flux],0)</f>
        <v>4.1479586069999999E-8</v>
      </c>
      <c r="L1067" s="1" t="str">
        <f>"'"&amp;Table5[[#This Row],[rxn]]&amp;"'"&amp;CHAR(9)&amp;IF(AND(Table5[[#This Row],[kapp_slack_ub]]&lt;&gt;0,Table5[[#This Row],[kapp_old]]&lt;$F$1),$F$1,Table5[[#This Row],[kapp_old]])</f>
        <v>'RXN-HACD120i_x_FWD-rt7916_x'	27141.27779288</v>
      </c>
      <c r="M1067" s="1">
        <f>_xlfn.XLOOKUP(Table5[[#This Row],[rxn]],Table3[name],Table3[flux],$F$1)</f>
        <v>27141.277792879999</v>
      </c>
      <c r="N1067" s="1">
        <f>IFERROR(Table5[[#This Row],[min flux]]/Table5[[#This Row],[associated enzload]],"")</f>
        <v>654328559284.00537</v>
      </c>
      <c r="O1067" s="1">
        <f>_xlfn.NUMBERVALUE(IF(Table5[[#This Row],[flux/enzload]]="","",ABS($N$1-Table5[[#This Row],[flux/enzload]])))</f>
        <v>745587758374.948</v>
      </c>
      <c r="P1067" s="1">
        <f>Table5[[#This Row],[kapp_old]]+IFERROR(((Table5[[#This Row],[kapp_slack_ub]]-Table5[[#This Row],[kapp_slack_lb]])/Table5[[#This Row],[associated enzload]]),0)</f>
        <v>27141.277792879999</v>
      </c>
      <c r="Q1067" s="1" t="str">
        <f>"'"&amp;Table5[[#This Row],[rxn]]&amp;"'"&amp;CHAR(9)&amp;Table5[[#This Row],[kapp + (slack_ub - slack_lb)/enzload]]</f>
        <v>'RXN-HACD120i_x_FWD-rt7916_x'	27141.27779288</v>
      </c>
      <c r="R1067" s="1">
        <f>_xlfn.XLOOKUP(Table5[[#This Row],[rxn]],Table38[name],Table38[flux],0)</f>
        <v>0</v>
      </c>
      <c r="S1067" s="1">
        <f>_xlfn.XLOOKUP(SUBSTITUTE(Table5[[#This Row],[rxn]],"RXN-","ENZLOAD-"),Table38[name],Table38[flux],0)</f>
        <v>0</v>
      </c>
      <c r="T1067" s="1" t="b">
        <f>AND(Table5[[#This Row],[ENZLOAD flux in kapp-slack.gms]]=0,Table5[[#This Row],[flux in kapp-slack.gms]]&lt;&gt;0,NOT(Table5[[#This Row],[spont or unknown?]]))</f>
        <v>0</v>
      </c>
      <c r="U1067" s="1" t="b">
        <f>OR(_xlfn.TEXTAFTER(Table5[[#This Row],[rxn]],"-",-1)="SPONT",_xlfn.TEXTAFTER(Table5[[#This Row],[rxn]],"-",-1)="UNKNOWN")</f>
        <v>0</v>
      </c>
      <c r="V1067" s="1">
        <f>_xlfn.XLOOKUP(SUBSTITUTE(Table5[[#This Row],[rxn]],"RXN-","ENZLOAD-"),Table4[rxn],Table4[ub],0)</f>
        <v>1.5374046400000001</v>
      </c>
      <c r="W1067" s="1" t="b">
        <f>AND(Table5[[#This Row],[FVA ENZLOAD flux UB]]=0,Table5[[#This Row],[ENZ not made when it should be?]])</f>
        <v>0</v>
      </c>
    </row>
    <row r="1068" spans="1:23" hidden="1">
      <c r="A1068" s="1" t="s">
        <v>5546</v>
      </c>
      <c r="B1068" s="1" t="str">
        <f>_xlfn.TEXTBEFORE(Table38[[#This Row],[all fluxes from kapp-slack]]," ",,,,"")</f>
        <v>PROSYN-rt0390</v>
      </c>
      <c r="C1068" s="1">
        <f>_xlfn.NUMBERVALUE(IFERROR(_xlfn.TEXTAFTER(Table38[[#This Row],[all fluxes from kapp-slack]]," ",-1,,,""),""))</f>
        <v>2.1235231429999999E-6</v>
      </c>
      <c r="F1068" s="1" t="s">
        <v>8357</v>
      </c>
      <c r="G1068" s="1" t="str">
        <f>_xlfn.TEXTBEFORE(Table5[[#This Row],[rxn     kapp_old        kapp_slack_ub   kapp_slack_lb]]," ")</f>
        <v>RXN-HACD121ai_m_FWD-rt2835</v>
      </c>
      <c r="H106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06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068" s="1">
        <f>_xlfn.NUMBERVALUE(_xlfn.TEXTAFTER(Table5[[#This Row],[rxn     kapp_old        kapp_slack_ub   kapp_slack_lb]]," ",-1))</f>
        <v>0</v>
      </c>
      <c r="K1068" s="1">
        <f>_xlfn.XLOOKUP(SUBSTITUTE(Table5[[#This Row],[rxn]],"RXN-","ENZLOAD-"),ENZLOAD[name],ENZLOAD[flux],0)</f>
        <v>3.8591144917999901E-7</v>
      </c>
      <c r="L1068" s="1" t="str">
        <f>"'"&amp;Table5[[#This Row],[rxn]]&amp;"'"&amp;CHAR(9)&amp;IF(AND(Table5[[#This Row],[kapp_slack_ub]]&lt;&gt;0,Table5[[#This Row],[kapp_old]]&lt;$F$1),$F$1,Table5[[#This Row],[kapp_old]])</f>
        <v>'RXN-HACD121ai_m_FWD-rt2835'	27141.27779288</v>
      </c>
      <c r="M1068" s="1">
        <f>_xlfn.XLOOKUP(Table5[[#This Row],[rxn]],Table3[name],Table3[flux],$F$1)</f>
        <v>27141.277792879999</v>
      </c>
      <c r="N1068" s="1">
        <f>IFERROR(Table5[[#This Row],[min flux]]/Table5[[#This Row],[associated enzload]],"")</f>
        <v>70330325390.840134</v>
      </c>
      <c r="O1068" s="1">
        <f>_xlfn.NUMBERVALUE(IF(Table5[[#This Row],[flux/enzload]]="","",ABS($N$1-Table5[[#This Row],[flux/enzload]])))</f>
        <v>1329585992268.1101</v>
      </c>
      <c r="P1068" s="1">
        <f>Table5[[#This Row],[kapp_old]]+IFERROR(((Table5[[#This Row],[kapp_slack_ub]]-Table5[[#This Row],[kapp_slack_lb]])/Table5[[#This Row],[associated enzload]]),0)</f>
        <v>27141.277792879999</v>
      </c>
      <c r="Q1068" s="1" t="str">
        <f>"'"&amp;Table5[[#This Row],[rxn]]&amp;"'"&amp;CHAR(9)&amp;Table5[[#This Row],[kapp + (slack_ub - slack_lb)/enzload]]</f>
        <v>'RXN-HACD121ai_m_FWD-rt2835'	27141.27779288</v>
      </c>
      <c r="R1068" s="1">
        <f>_xlfn.XLOOKUP(Table5[[#This Row],[rxn]],Table38[name],Table38[flux],0)</f>
        <v>0</v>
      </c>
      <c r="S1068" s="1">
        <f>_xlfn.XLOOKUP(SUBSTITUTE(Table5[[#This Row],[rxn]],"RXN-","ENZLOAD-"),Table38[name],Table38[flux],0)</f>
        <v>0</v>
      </c>
      <c r="T1068" s="1" t="b">
        <f>AND(Table5[[#This Row],[ENZLOAD flux in kapp-slack.gms]]=0,Table5[[#This Row],[flux in kapp-slack.gms]]&lt;&gt;0,NOT(Table5[[#This Row],[spont or unknown?]]))</f>
        <v>0</v>
      </c>
      <c r="U1068" s="1" t="b">
        <f>OR(_xlfn.TEXTAFTER(Table5[[#This Row],[rxn]],"-",-1)="SPONT",_xlfn.TEXTAFTER(Table5[[#This Row],[rxn]],"-",-1)="UNKNOWN")</f>
        <v>0</v>
      </c>
      <c r="V1068" s="1">
        <f>_xlfn.XLOOKUP(SUBSTITUTE(Table5[[#This Row],[rxn]],"RXN-","ENZLOAD-"),Table4[rxn],Table4[ub],0)</f>
        <v>1.21622327</v>
      </c>
      <c r="W1068" s="1" t="b">
        <f>AND(Table5[[#This Row],[FVA ENZLOAD flux UB]]=0,Table5[[#This Row],[ENZ not made when it should be?]])</f>
        <v>0</v>
      </c>
    </row>
    <row r="1069" spans="1:23" hidden="1">
      <c r="A1069" s="1" t="s">
        <v>5547</v>
      </c>
      <c r="B1069" s="1" t="str">
        <f>_xlfn.TEXTBEFORE(Table38[[#This Row],[all fluxes from kapp-slack]]," ",,,,"")</f>
        <v>PROSYN-rt0434_m</v>
      </c>
      <c r="C1069" s="1">
        <f>_xlfn.NUMBERVALUE(IFERROR(_xlfn.TEXTAFTER(Table38[[#This Row],[all fluxes from kapp-slack]]," ",-1,,,""),""))</f>
        <v>5.8530709999999998E-9</v>
      </c>
      <c r="F1069" s="1" t="s">
        <v>8358</v>
      </c>
      <c r="G1069" s="1" t="str">
        <f>_xlfn.TEXTBEFORE(Table5[[#This Row],[rxn     kapp_old        kapp_slack_ub   kapp_slack_lb]]," ")</f>
        <v>RXN-HACD121ai_x_FWD-rt2994</v>
      </c>
      <c r="H106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06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069" s="1">
        <f>_xlfn.NUMBERVALUE(_xlfn.TEXTAFTER(Table5[[#This Row],[rxn     kapp_old        kapp_slack_ub   kapp_slack_lb]]," ",-1))</f>
        <v>0</v>
      </c>
      <c r="K1069" s="1">
        <f>_xlfn.XLOOKUP(SUBSTITUTE(Table5[[#This Row],[rxn]],"RXN-","ENZLOAD-"),ENZLOAD[name],ENZLOAD[flux],0)</f>
        <v>6.6153703929999899E-7</v>
      </c>
      <c r="L1069" s="1" t="str">
        <f>"'"&amp;Table5[[#This Row],[rxn]]&amp;"'"&amp;CHAR(9)&amp;IF(AND(Table5[[#This Row],[kapp_slack_ub]]&lt;&gt;0,Table5[[#This Row],[kapp_old]]&lt;$F$1),$F$1,Table5[[#This Row],[kapp_old]])</f>
        <v>'RXN-HACD121ai_x_FWD-rt2994'	27141.27779288</v>
      </c>
      <c r="M1069" s="1">
        <f>_xlfn.XLOOKUP(Table5[[#This Row],[rxn]],Table3[name],Table3[flux],$F$1)</f>
        <v>27141.277792879999</v>
      </c>
      <c r="N1069" s="1">
        <f>IFERROR(Table5[[#This Row],[min flux]]/Table5[[#This Row],[associated enzload]],"")</f>
        <v>41027601147.774521</v>
      </c>
      <c r="O1069" s="1">
        <f>_xlfn.NUMBERVALUE(IF(Table5[[#This Row],[flux/enzload]]="","",ABS($N$1-Table5[[#This Row],[flux/enzload]])))</f>
        <v>1358888716511.1799</v>
      </c>
      <c r="P1069" s="1">
        <f>Table5[[#This Row],[kapp_old]]+IFERROR(((Table5[[#This Row],[kapp_slack_ub]]-Table5[[#This Row],[kapp_slack_lb]])/Table5[[#This Row],[associated enzload]]),0)</f>
        <v>27141.277792879999</v>
      </c>
      <c r="Q1069" s="1" t="str">
        <f>"'"&amp;Table5[[#This Row],[rxn]]&amp;"'"&amp;CHAR(9)&amp;Table5[[#This Row],[kapp + (slack_ub - slack_lb)/enzload]]</f>
        <v>'RXN-HACD121ai_x_FWD-rt2994'	27141.27779288</v>
      </c>
      <c r="R1069" s="1">
        <f>_xlfn.XLOOKUP(Table5[[#This Row],[rxn]],Table38[name],Table38[flux],0)</f>
        <v>0</v>
      </c>
      <c r="S1069" s="1">
        <f>_xlfn.XLOOKUP(SUBSTITUTE(Table5[[#This Row],[rxn]],"RXN-","ENZLOAD-"),Table38[name],Table38[flux],0)</f>
        <v>0</v>
      </c>
      <c r="T1069" s="1" t="b">
        <f>AND(Table5[[#This Row],[ENZLOAD flux in kapp-slack.gms]]=0,Table5[[#This Row],[flux in kapp-slack.gms]]&lt;&gt;0,NOT(Table5[[#This Row],[spont or unknown?]]))</f>
        <v>0</v>
      </c>
      <c r="U1069" s="1" t="b">
        <f>OR(_xlfn.TEXTAFTER(Table5[[#This Row],[rxn]],"-",-1)="SPONT",_xlfn.TEXTAFTER(Table5[[#This Row],[rxn]],"-",-1)="UNKNOWN")</f>
        <v>0</v>
      </c>
      <c r="V1069" s="1">
        <f>_xlfn.XLOOKUP(SUBSTITUTE(Table5[[#This Row],[rxn]],"RXN-","ENZLOAD-"),Table4[rxn],Table4[ub],0)</f>
        <v>0.44752437</v>
      </c>
      <c r="W1069" s="1" t="b">
        <f>AND(Table5[[#This Row],[FVA ENZLOAD flux UB]]=0,Table5[[#This Row],[ENZ not made when it should be?]])</f>
        <v>0</v>
      </c>
    </row>
    <row r="1070" spans="1:23" hidden="1">
      <c r="A1070" s="1" t="s">
        <v>5548</v>
      </c>
      <c r="B1070" s="1" t="str">
        <f>_xlfn.TEXTBEFORE(Table38[[#This Row],[all fluxes from kapp-slack]]," ",,,,"")</f>
        <v>PROSYN-rt0467</v>
      </c>
      <c r="C1070" s="1">
        <f>_xlfn.NUMBERVALUE(IFERROR(_xlfn.TEXTAFTER(Table38[[#This Row],[all fluxes from kapp-slack]]," ",-1,,,""),""))</f>
        <v>1.127421971E-6</v>
      </c>
      <c r="F1070" s="1" t="s">
        <v>8359</v>
      </c>
      <c r="G1070" s="1" t="str">
        <f>_xlfn.TEXTBEFORE(Table5[[#This Row],[rxn     kapp_old        kapp_slack_ub   kapp_slack_lb]]," ")</f>
        <v>RXN-HACD121ai_x_FWD-rt7916_x</v>
      </c>
      <c r="H107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07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070" s="1">
        <f>_xlfn.NUMBERVALUE(_xlfn.TEXTAFTER(Table5[[#This Row],[rxn     kapp_old        kapp_slack_ub   kapp_slack_lb]]," ",-1))</f>
        <v>0</v>
      </c>
      <c r="K1070" s="1">
        <f>_xlfn.XLOOKUP(SUBSTITUTE(Table5[[#This Row],[rxn]],"RXN-","ENZLOAD-"),ENZLOAD[name],ENZLOAD[flux],0)</f>
        <v>4.1479586069999999E-8</v>
      </c>
      <c r="L1070" s="1" t="str">
        <f>"'"&amp;Table5[[#This Row],[rxn]]&amp;"'"&amp;CHAR(9)&amp;IF(AND(Table5[[#This Row],[kapp_slack_ub]]&lt;&gt;0,Table5[[#This Row],[kapp_old]]&lt;$F$1),$F$1,Table5[[#This Row],[kapp_old]])</f>
        <v>'RXN-HACD121ai_x_FWD-rt7916_x'	27141.27779288</v>
      </c>
      <c r="M1070" s="1">
        <f>_xlfn.XLOOKUP(Table5[[#This Row],[rxn]],Table3[name],Table3[flux],$F$1)</f>
        <v>27141.277792879999</v>
      </c>
      <c r="N1070" s="1">
        <f>IFERROR(Table5[[#This Row],[min flux]]/Table5[[#This Row],[associated enzload]],"")</f>
        <v>654328559284.00537</v>
      </c>
      <c r="O1070" s="1">
        <f>_xlfn.NUMBERVALUE(IF(Table5[[#This Row],[flux/enzload]]="","",ABS($N$1-Table5[[#This Row],[flux/enzload]])))</f>
        <v>745587758374.948</v>
      </c>
      <c r="P1070" s="1">
        <f>Table5[[#This Row],[kapp_old]]+IFERROR(((Table5[[#This Row],[kapp_slack_ub]]-Table5[[#This Row],[kapp_slack_lb]])/Table5[[#This Row],[associated enzload]]),0)</f>
        <v>27141.277792879999</v>
      </c>
      <c r="Q1070" s="1" t="str">
        <f>"'"&amp;Table5[[#This Row],[rxn]]&amp;"'"&amp;CHAR(9)&amp;Table5[[#This Row],[kapp + (slack_ub - slack_lb)/enzload]]</f>
        <v>'RXN-HACD121ai_x_FWD-rt7916_x'	27141.27779288</v>
      </c>
      <c r="R1070" s="1">
        <f>_xlfn.XLOOKUP(Table5[[#This Row],[rxn]],Table38[name],Table38[flux],0)</f>
        <v>0</v>
      </c>
      <c r="S1070" s="1">
        <f>_xlfn.XLOOKUP(SUBSTITUTE(Table5[[#This Row],[rxn]],"RXN-","ENZLOAD-"),Table38[name],Table38[flux],0)</f>
        <v>0</v>
      </c>
      <c r="T1070" s="1" t="b">
        <f>AND(Table5[[#This Row],[ENZLOAD flux in kapp-slack.gms]]=0,Table5[[#This Row],[flux in kapp-slack.gms]]&lt;&gt;0,NOT(Table5[[#This Row],[spont or unknown?]]))</f>
        <v>0</v>
      </c>
      <c r="U1070" s="1" t="b">
        <f>OR(_xlfn.TEXTAFTER(Table5[[#This Row],[rxn]],"-",-1)="SPONT",_xlfn.TEXTAFTER(Table5[[#This Row],[rxn]],"-",-1)="UNKNOWN")</f>
        <v>0</v>
      </c>
      <c r="V1070" s="1">
        <f>_xlfn.XLOOKUP(SUBSTITUTE(Table5[[#This Row],[rxn]],"RXN-","ENZLOAD-"),Table4[rxn],Table4[ub],0)</f>
        <v>1.5374046400000001</v>
      </c>
      <c r="W1070" s="1" t="b">
        <f>AND(Table5[[#This Row],[FVA ENZLOAD flux UB]]=0,Table5[[#This Row],[ENZ not made when it should be?]])</f>
        <v>0</v>
      </c>
    </row>
    <row r="1071" spans="1:23" hidden="1">
      <c r="A1071" s="1" t="s">
        <v>5549</v>
      </c>
      <c r="B1071" s="1" t="str">
        <f>_xlfn.TEXTBEFORE(Table38[[#This Row],[all fluxes from kapp-slack]]," ",,,,"")</f>
        <v>PROSYN-rt0477</v>
      </c>
      <c r="C1071" s="1">
        <f>_xlfn.NUMBERVALUE(IFERROR(_xlfn.TEXTAFTER(Table38[[#This Row],[all fluxes from kapp-slack]]," ",-1,,,""),""))</f>
        <v>1.063698127E-6</v>
      </c>
      <c r="F1071" s="1" t="s">
        <v>8360</v>
      </c>
      <c r="G1071" s="1" t="str">
        <f>_xlfn.TEXTBEFORE(Table5[[#This Row],[rxn     kapp_old        kapp_slack_ub   kapp_slack_lb]]," ")</f>
        <v>RXN-HACD121di_x_FWD-rt2994</v>
      </c>
      <c r="H107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07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071" s="1">
        <f>_xlfn.NUMBERVALUE(_xlfn.TEXTAFTER(Table5[[#This Row],[rxn     kapp_old        kapp_slack_ub   kapp_slack_lb]]," ",-1))</f>
        <v>0</v>
      </c>
      <c r="K1071" s="1">
        <f>_xlfn.XLOOKUP(SUBSTITUTE(Table5[[#This Row],[rxn]],"RXN-","ENZLOAD-"),ENZLOAD[name],ENZLOAD[flux],0)</f>
        <v>6.6153703929999899E-7</v>
      </c>
      <c r="L1071" s="1" t="str">
        <f>"'"&amp;Table5[[#This Row],[rxn]]&amp;"'"&amp;CHAR(9)&amp;IF(AND(Table5[[#This Row],[kapp_slack_ub]]&lt;&gt;0,Table5[[#This Row],[kapp_old]]&lt;$F$1),$F$1,Table5[[#This Row],[kapp_old]])</f>
        <v>'RXN-HACD121di_x_FWD-rt2994'	27141.27779288</v>
      </c>
      <c r="M1071" s="1">
        <f>_xlfn.XLOOKUP(Table5[[#This Row],[rxn]],Table3[name],Table3[flux],$F$1)</f>
        <v>27141.277792879999</v>
      </c>
      <c r="N1071" s="1">
        <f>IFERROR(Table5[[#This Row],[min flux]]/Table5[[#This Row],[associated enzload]],"")</f>
        <v>41027601147.774521</v>
      </c>
      <c r="O1071" s="1">
        <f>_xlfn.NUMBERVALUE(IF(Table5[[#This Row],[flux/enzload]]="","",ABS($N$1-Table5[[#This Row],[flux/enzload]])))</f>
        <v>1358888716511.1799</v>
      </c>
      <c r="P1071" s="1">
        <f>Table5[[#This Row],[kapp_old]]+IFERROR(((Table5[[#This Row],[kapp_slack_ub]]-Table5[[#This Row],[kapp_slack_lb]])/Table5[[#This Row],[associated enzload]]),0)</f>
        <v>27141.277792879999</v>
      </c>
      <c r="Q1071" s="1" t="str">
        <f>"'"&amp;Table5[[#This Row],[rxn]]&amp;"'"&amp;CHAR(9)&amp;Table5[[#This Row],[kapp + (slack_ub - slack_lb)/enzload]]</f>
        <v>'RXN-HACD121di_x_FWD-rt2994'	27141.27779288</v>
      </c>
      <c r="R1071" s="1">
        <f>_xlfn.XLOOKUP(Table5[[#This Row],[rxn]],Table38[name],Table38[flux],0)</f>
        <v>0</v>
      </c>
      <c r="S1071" s="1">
        <f>_xlfn.XLOOKUP(SUBSTITUTE(Table5[[#This Row],[rxn]],"RXN-","ENZLOAD-"),Table38[name],Table38[flux],0)</f>
        <v>0</v>
      </c>
      <c r="T1071" s="1" t="b">
        <f>AND(Table5[[#This Row],[ENZLOAD flux in kapp-slack.gms]]=0,Table5[[#This Row],[flux in kapp-slack.gms]]&lt;&gt;0,NOT(Table5[[#This Row],[spont or unknown?]]))</f>
        <v>0</v>
      </c>
      <c r="U1071" s="1" t="b">
        <f>OR(_xlfn.TEXTAFTER(Table5[[#This Row],[rxn]],"-",-1)="SPONT",_xlfn.TEXTAFTER(Table5[[#This Row],[rxn]],"-",-1)="UNKNOWN")</f>
        <v>0</v>
      </c>
      <c r="V1071" s="1">
        <f>_xlfn.XLOOKUP(SUBSTITUTE(Table5[[#This Row],[rxn]],"RXN-","ENZLOAD-"),Table4[rxn],Table4[ub],0)</f>
        <v>0.44752437</v>
      </c>
      <c r="W1071" s="1" t="b">
        <f>AND(Table5[[#This Row],[FVA ENZLOAD flux UB]]=0,Table5[[#This Row],[ENZ not made when it should be?]])</f>
        <v>0</v>
      </c>
    </row>
    <row r="1072" spans="1:23" hidden="1">
      <c r="A1072" s="1" t="s">
        <v>5550</v>
      </c>
      <c r="B1072" s="1" t="str">
        <f>_xlfn.TEXTBEFORE(Table38[[#This Row],[all fluxes from kapp-slack]]," ",,,,"")</f>
        <v>PROSYN-rt0499</v>
      </c>
      <c r="C1072" s="1">
        <f>_xlfn.NUMBERVALUE(IFERROR(_xlfn.TEXTAFTER(Table38[[#This Row],[all fluxes from kapp-slack]]," ",-1,,,""),""))</f>
        <v>2.1594315900000001E-7</v>
      </c>
      <c r="F1072" s="1" t="s">
        <v>8361</v>
      </c>
      <c r="G1072" s="1" t="str">
        <f>_xlfn.TEXTBEFORE(Table5[[#This Row],[rxn     kapp_old        kapp_slack_ub   kapp_slack_lb]]," ")</f>
        <v>RXN-HACD121di_x_FWD-rt7916_x</v>
      </c>
      <c r="H107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07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072" s="1">
        <f>_xlfn.NUMBERVALUE(_xlfn.TEXTAFTER(Table5[[#This Row],[rxn     kapp_old        kapp_slack_ub   kapp_slack_lb]]," ",-1))</f>
        <v>0</v>
      </c>
      <c r="K1072" s="1">
        <f>_xlfn.XLOOKUP(SUBSTITUTE(Table5[[#This Row],[rxn]],"RXN-","ENZLOAD-"),ENZLOAD[name],ENZLOAD[flux],0)</f>
        <v>4.1479586069999999E-8</v>
      </c>
      <c r="L1072" s="1" t="str">
        <f>"'"&amp;Table5[[#This Row],[rxn]]&amp;"'"&amp;CHAR(9)&amp;IF(AND(Table5[[#This Row],[kapp_slack_ub]]&lt;&gt;0,Table5[[#This Row],[kapp_old]]&lt;$F$1),$F$1,Table5[[#This Row],[kapp_old]])</f>
        <v>'RXN-HACD121di_x_FWD-rt7916_x'	27141.27779288</v>
      </c>
      <c r="M1072" s="1">
        <f>_xlfn.XLOOKUP(Table5[[#This Row],[rxn]],Table3[name],Table3[flux],$F$1)</f>
        <v>27141.277792879999</v>
      </c>
      <c r="N1072" s="1">
        <f>IFERROR(Table5[[#This Row],[min flux]]/Table5[[#This Row],[associated enzload]],"")</f>
        <v>654328559284.00537</v>
      </c>
      <c r="O1072" s="1">
        <f>_xlfn.NUMBERVALUE(IF(Table5[[#This Row],[flux/enzload]]="","",ABS($N$1-Table5[[#This Row],[flux/enzload]])))</f>
        <v>745587758374.948</v>
      </c>
      <c r="P1072" s="1">
        <f>Table5[[#This Row],[kapp_old]]+IFERROR(((Table5[[#This Row],[kapp_slack_ub]]-Table5[[#This Row],[kapp_slack_lb]])/Table5[[#This Row],[associated enzload]]),0)</f>
        <v>27141.277792879999</v>
      </c>
      <c r="Q1072" s="1" t="str">
        <f>"'"&amp;Table5[[#This Row],[rxn]]&amp;"'"&amp;CHAR(9)&amp;Table5[[#This Row],[kapp + (slack_ub - slack_lb)/enzload]]</f>
        <v>'RXN-HACD121di_x_FWD-rt7916_x'	27141.27779288</v>
      </c>
      <c r="R1072" s="1">
        <f>_xlfn.XLOOKUP(Table5[[#This Row],[rxn]],Table38[name],Table38[flux],0)</f>
        <v>0</v>
      </c>
      <c r="S1072" s="1">
        <f>_xlfn.XLOOKUP(SUBSTITUTE(Table5[[#This Row],[rxn]],"RXN-","ENZLOAD-"),Table38[name],Table38[flux],0)</f>
        <v>0</v>
      </c>
      <c r="T1072" s="1" t="b">
        <f>AND(Table5[[#This Row],[ENZLOAD flux in kapp-slack.gms]]=0,Table5[[#This Row],[flux in kapp-slack.gms]]&lt;&gt;0,NOT(Table5[[#This Row],[spont or unknown?]]))</f>
        <v>0</v>
      </c>
      <c r="U1072" s="1" t="b">
        <f>OR(_xlfn.TEXTAFTER(Table5[[#This Row],[rxn]],"-",-1)="SPONT",_xlfn.TEXTAFTER(Table5[[#This Row],[rxn]],"-",-1)="UNKNOWN")</f>
        <v>0</v>
      </c>
      <c r="V1072" s="1">
        <f>_xlfn.XLOOKUP(SUBSTITUTE(Table5[[#This Row],[rxn]],"RXN-","ENZLOAD-"),Table4[rxn],Table4[ub],0)</f>
        <v>1.5374046400000001</v>
      </c>
      <c r="W1072" s="1" t="b">
        <f>AND(Table5[[#This Row],[FVA ENZLOAD flux UB]]=0,Table5[[#This Row],[ENZ not made when it should be?]])</f>
        <v>0</v>
      </c>
    </row>
    <row r="1073" spans="1:23" hidden="1">
      <c r="A1073" s="1" t="s">
        <v>5551</v>
      </c>
      <c r="B1073" s="1" t="str">
        <f>_xlfn.TEXTBEFORE(Table38[[#This Row],[all fluxes from kapp-slack]]," ",,,,"")</f>
        <v>PROSYN-rt0563</v>
      </c>
      <c r="C1073" s="1">
        <f>_xlfn.NUMBERVALUE(IFERROR(_xlfn.TEXTAFTER(Table38[[#This Row],[all fluxes from kapp-slack]]," ",-1,,,""),""))</f>
        <v>7.7332077999999999E-8</v>
      </c>
      <c r="F1073" s="1" t="s">
        <v>8362</v>
      </c>
      <c r="G1073" s="1" t="str">
        <f>_xlfn.TEXTBEFORE(Table5[[#This Row],[rxn     kapp_old        kapp_slack_ub   kapp_slack_lb]]," ")</f>
        <v>RXN-HACD122ei_x_FWD-rt2994</v>
      </c>
      <c r="H107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07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073" s="1">
        <f>_xlfn.NUMBERVALUE(_xlfn.TEXTAFTER(Table5[[#This Row],[rxn     kapp_old        kapp_slack_ub   kapp_slack_lb]]," ",-1))</f>
        <v>0</v>
      </c>
      <c r="K1073" s="1">
        <f>_xlfn.XLOOKUP(SUBSTITUTE(Table5[[#This Row],[rxn]],"RXN-","ENZLOAD-"),ENZLOAD[name],ENZLOAD[flux],0)</f>
        <v>6.6153703929999899E-7</v>
      </c>
      <c r="L1073" s="1" t="str">
        <f>"'"&amp;Table5[[#This Row],[rxn]]&amp;"'"&amp;CHAR(9)&amp;IF(AND(Table5[[#This Row],[kapp_slack_ub]]&lt;&gt;0,Table5[[#This Row],[kapp_old]]&lt;$F$1),$F$1,Table5[[#This Row],[kapp_old]])</f>
        <v>'RXN-HACD122ei_x_FWD-rt2994'	27141.27779288</v>
      </c>
      <c r="M1073" s="1">
        <f>_xlfn.XLOOKUP(Table5[[#This Row],[rxn]],Table3[name],Table3[flux],$F$1)</f>
        <v>27141.277792879999</v>
      </c>
      <c r="N1073" s="1">
        <f>IFERROR(Table5[[#This Row],[min flux]]/Table5[[#This Row],[associated enzload]],"")</f>
        <v>41027601147.774521</v>
      </c>
      <c r="O1073" s="1">
        <f>_xlfn.NUMBERVALUE(IF(Table5[[#This Row],[flux/enzload]]="","",ABS($N$1-Table5[[#This Row],[flux/enzload]])))</f>
        <v>1358888716511.1799</v>
      </c>
      <c r="P1073" s="1">
        <f>Table5[[#This Row],[kapp_old]]+IFERROR(((Table5[[#This Row],[kapp_slack_ub]]-Table5[[#This Row],[kapp_slack_lb]])/Table5[[#This Row],[associated enzload]]),0)</f>
        <v>27141.277792879999</v>
      </c>
      <c r="Q1073" s="1" t="str">
        <f>"'"&amp;Table5[[#This Row],[rxn]]&amp;"'"&amp;CHAR(9)&amp;Table5[[#This Row],[kapp + (slack_ub - slack_lb)/enzload]]</f>
        <v>'RXN-HACD122ei_x_FWD-rt2994'	27141.27779288</v>
      </c>
      <c r="R1073" s="1">
        <f>_xlfn.XLOOKUP(Table5[[#This Row],[rxn]],Table38[name],Table38[flux],0)</f>
        <v>0</v>
      </c>
      <c r="S1073" s="1">
        <f>_xlfn.XLOOKUP(SUBSTITUTE(Table5[[#This Row],[rxn]],"RXN-","ENZLOAD-"),Table38[name],Table38[flux],0)</f>
        <v>0</v>
      </c>
      <c r="T1073" s="1" t="b">
        <f>AND(Table5[[#This Row],[ENZLOAD flux in kapp-slack.gms]]=0,Table5[[#This Row],[flux in kapp-slack.gms]]&lt;&gt;0,NOT(Table5[[#This Row],[spont or unknown?]]))</f>
        <v>0</v>
      </c>
      <c r="U1073" s="1" t="b">
        <f>OR(_xlfn.TEXTAFTER(Table5[[#This Row],[rxn]],"-",-1)="SPONT",_xlfn.TEXTAFTER(Table5[[#This Row],[rxn]],"-",-1)="UNKNOWN")</f>
        <v>0</v>
      </c>
      <c r="V1073" s="1">
        <f>_xlfn.XLOOKUP(SUBSTITUTE(Table5[[#This Row],[rxn]],"RXN-","ENZLOAD-"),Table4[rxn],Table4[ub],0)</f>
        <v>0.44752437</v>
      </c>
      <c r="W1073" s="1" t="b">
        <f>AND(Table5[[#This Row],[FVA ENZLOAD flux UB]]=0,Table5[[#This Row],[ENZ not made when it should be?]])</f>
        <v>0</v>
      </c>
    </row>
    <row r="1074" spans="1:23" hidden="1">
      <c r="A1074" s="1" t="s">
        <v>5552</v>
      </c>
      <c r="B1074" s="1" t="str">
        <f>_xlfn.TEXTBEFORE(Table38[[#This Row],[all fluxes from kapp-slack]]," ",,,,"")</f>
        <v>PROSYN-rt0568_c</v>
      </c>
      <c r="C1074" s="1">
        <f>_xlfn.NUMBERVALUE(IFERROR(_xlfn.TEXTAFTER(Table38[[#This Row],[all fluxes from kapp-slack]]," ",-1,,,""),""))</f>
        <v>7.4139372470000004E-6</v>
      </c>
      <c r="F1074" s="1" t="s">
        <v>8363</v>
      </c>
      <c r="G1074" s="1" t="str">
        <f>_xlfn.TEXTBEFORE(Table5[[#This Row],[rxn     kapp_old        kapp_slack_ub   kapp_slack_lb]]," ")</f>
        <v>RXN-HACD122ei_x_FWD-rt7916_x</v>
      </c>
      <c r="H107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07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074" s="1">
        <f>_xlfn.NUMBERVALUE(_xlfn.TEXTAFTER(Table5[[#This Row],[rxn     kapp_old        kapp_slack_ub   kapp_slack_lb]]," ",-1))</f>
        <v>0</v>
      </c>
      <c r="K1074" s="1">
        <f>_xlfn.XLOOKUP(SUBSTITUTE(Table5[[#This Row],[rxn]],"RXN-","ENZLOAD-"),ENZLOAD[name],ENZLOAD[flux],0)</f>
        <v>4.1479586069999999E-8</v>
      </c>
      <c r="L1074" s="1" t="str">
        <f>"'"&amp;Table5[[#This Row],[rxn]]&amp;"'"&amp;CHAR(9)&amp;IF(AND(Table5[[#This Row],[kapp_slack_ub]]&lt;&gt;0,Table5[[#This Row],[kapp_old]]&lt;$F$1),$F$1,Table5[[#This Row],[kapp_old]])</f>
        <v>'RXN-HACD122ei_x_FWD-rt7916_x'	27141.27779288</v>
      </c>
      <c r="M1074" s="1">
        <f>_xlfn.XLOOKUP(Table5[[#This Row],[rxn]],Table3[name],Table3[flux],$F$1)</f>
        <v>27141.277792879999</v>
      </c>
      <c r="N1074" s="1">
        <f>IFERROR(Table5[[#This Row],[min flux]]/Table5[[#This Row],[associated enzload]],"")</f>
        <v>654328559284.00537</v>
      </c>
      <c r="O1074" s="1">
        <f>_xlfn.NUMBERVALUE(IF(Table5[[#This Row],[flux/enzload]]="","",ABS($N$1-Table5[[#This Row],[flux/enzload]])))</f>
        <v>745587758374.948</v>
      </c>
      <c r="P1074" s="1">
        <f>Table5[[#This Row],[kapp_old]]+IFERROR(((Table5[[#This Row],[kapp_slack_ub]]-Table5[[#This Row],[kapp_slack_lb]])/Table5[[#This Row],[associated enzload]]),0)</f>
        <v>27141.277792879999</v>
      </c>
      <c r="Q1074" s="1" t="str">
        <f>"'"&amp;Table5[[#This Row],[rxn]]&amp;"'"&amp;CHAR(9)&amp;Table5[[#This Row],[kapp + (slack_ub - slack_lb)/enzload]]</f>
        <v>'RXN-HACD122ei_x_FWD-rt7916_x'	27141.27779288</v>
      </c>
      <c r="R1074" s="1">
        <f>_xlfn.XLOOKUP(Table5[[#This Row],[rxn]],Table38[name],Table38[flux],0)</f>
        <v>0</v>
      </c>
      <c r="S1074" s="1">
        <f>_xlfn.XLOOKUP(SUBSTITUTE(Table5[[#This Row],[rxn]],"RXN-","ENZLOAD-"),Table38[name],Table38[flux],0)</f>
        <v>0</v>
      </c>
      <c r="T1074" s="1" t="b">
        <f>AND(Table5[[#This Row],[ENZLOAD flux in kapp-slack.gms]]=0,Table5[[#This Row],[flux in kapp-slack.gms]]&lt;&gt;0,NOT(Table5[[#This Row],[spont or unknown?]]))</f>
        <v>0</v>
      </c>
      <c r="U1074" s="1" t="b">
        <f>OR(_xlfn.TEXTAFTER(Table5[[#This Row],[rxn]],"-",-1)="SPONT",_xlfn.TEXTAFTER(Table5[[#This Row],[rxn]],"-",-1)="UNKNOWN")</f>
        <v>0</v>
      </c>
      <c r="V1074" s="1">
        <f>_xlfn.XLOOKUP(SUBSTITUTE(Table5[[#This Row],[rxn]],"RXN-","ENZLOAD-"),Table4[rxn],Table4[ub],0)</f>
        <v>1.5374046400000001</v>
      </c>
      <c r="W1074" s="1" t="b">
        <f>AND(Table5[[#This Row],[FVA ENZLOAD flux UB]]=0,Table5[[#This Row],[ENZ not made when it should be?]])</f>
        <v>0</v>
      </c>
    </row>
    <row r="1075" spans="1:23" hidden="1">
      <c r="A1075" s="1" t="s">
        <v>5553</v>
      </c>
      <c r="B1075" s="1" t="str">
        <f>_xlfn.TEXTBEFORE(Table38[[#This Row],[all fluxes from kapp-slack]]," ",,,,"")</f>
        <v>PROSYN-rt0575</v>
      </c>
      <c r="C1075" s="1">
        <f>_xlfn.NUMBERVALUE(IFERROR(_xlfn.TEXTAFTER(Table38[[#This Row],[all fluxes from kapp-slack]]," ",-1,,,""),""))</f>
        <v>2.7018290951999999E-5</v>
      </c>
      <c r="F1075" s="1" t="s">
        <v>8364</v>
      </c>
      <c r="G1075" s="1" t="str">
        <f>_xlfn.TEXTBEFORE(Table5[[#This Row],[rxn     kapp_old        kapp_slack_ub   kapp_slack_lb]]," ")</f>
        <v>RXN-HACD140i_m_FWD-rt2835</v>
      </c>
      <c r="H107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07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075" s="1">
        <f>_xlfn.NUMBERVALUE(_xlfn.TEXTAFTER(Table5[[#This Row],[rxn     kapp_old        kapp_slack_ub   kapp_slack_lb]]," ",-1))</f>
        <v>0</v>
      </c>
      <c r="K1075" s="1">
        <f>_xlfn.XLOOKUP(SUBSTITUTE(Table5[[#This Row],[rxn]],"RXN-","ENZLOAD-"),ENZLOAD[name],ENZLOAD[flux],0)</f>
        <v>3.8591144917999901E-7</v>
      </c>
      <c r="L1075" s="1" t="str">
        <f>"'"&amp;Table5[[#This Row],[rxn]]&amp;"'"&amp;CHAR(9)&amp;IF(AND(Table5[[#This Row],[kapp_slack_ub]]&lt;&gt;0,Table5[[#This Row],[kapp_old]]&lt;$F$1),$F$1,Table5[[#This Row],[kapp_old]])</f>
        <v>'RXN-HACD140i_m_FWD-rt2835'	27141.27779288</v>
      </c>
      <c r="M1075" s="1">
        <f>_xlfn.XLOOKUP(Table5[[#This Row],[rxn]],Table3[name],Table3[flux],$F$1)</f>
        <v>27141.277792879999</v>
      </c>
      <c r="N1075" s="1">
        <f>IFERROR(Table5[[#This Row],[min flux]]/Table5[[#This Row],[associated enzload]],"")</f>
        <v>70330325390.840134</v>
      </c>
      <c r="O1075" s="1">
        <f>_xlfn.NUMBERVALUE(IF(Table5[[#This Row],[flux/enzload]]="","",ABS($N$1-Table5[[#This Row],[flux/enzload]])))</f>
        <v>1329585992268.1101</v>
      </c>
      <c r="P1075" s="1">
        <f>Table5[[#This Row],[kapp_old]]+IFERROR(((Table5[[#This Row],[kapp_slack_ub]]-Table5[[#This Row],[kapp_slack_lb]])/Table5[[#This Row],[associated enzload]]),0)</f>
        <v>27141.277792879999</v>
      </c>
      <c r="Q1075" s="1" t="str">
        <f>"'"&amp;Table5[[#This Row],[rxn]]&amp;"'"&amp;CHAR(9)&amp;Table5[[#This Row],[kapp + (slack_ub - slack_lb)/enzload]]</f>
        <v>'RXN-HACD140i_m_FWD-rt2835'	27141.27779288</v>
      </c>
      <c r="R1075" s="1">
        <f>_xlfn.XLOOKUP(Table5[[#This Row],[rxn]],Table38[name],Table38[flux],0)</f>
        <v>0</v>
      </c>
      <c r="S1075" s="1">
        <f>_xlfn.XLOOKUP(SUBSTITUTE(Table5[[#This Row],[rxn]],"RXN-","ENZLOAD-"),Table38[name],Table38[flux],0)</f>
        <v>0</v>
      </c>
      <c r="T1075" s="1" t="b">
        <f>AND(Table5[[#This Row],[ENZLOAD flux in kapp-slack.gms]]=0,Table5[[#This Row],[flux in kapp-slack.gms]]&lt;&gt;0,NOT(Table5[[#This Row],[spont or unknown?]]))</f>
        <v>0</v>
      </c>
      <c r="U1075" s="1" t="b">
        <f>OR(_xlfn.TEXTAFTER(Table5[[#This Row],[rxn]],"-",-1)="SPONT",_xlfn.TEXTAFTER(Table5[[#This Row],[rxn]],"-",-1)="UNKNOWN")</f>
        <v>0</v>
      </c>
      <c r="V1075" s="1">
        <f>_xlfn.XLOOKUP(SUBSTITUTE(Table5[[#This Row],[rxn]],"RXN-","ENZLOAD-"),Table4[rxn],Table4[ub],0)</f>
        <v>1.21622327</v>
      </c>
      <c r="W1075" s="1" t="b">
        <f>AND(Table5[[#This Row],[FVA ENZLOAD flux UB]]=0,Table5[[#This Row],[ENZ not made when it should be?]])</f>
        <v>0</v>
      </c>
    </row>
    <row r="1076" spans="1:23" hidden="1">
      <c r="A1076" s="1" t="s">
        <v>5554</v>
      </c>
      <c r="B1076" s="1" t="str">
        <f>_xlfn.TEXTBEFORE(Table38[[#This Row],[all fluxes from kapp-slack]]," ",,,,"")</f>
        <v>PROSYN-rt0602_c</v>
      </c>
      <c r="C1076" s="1">
        <f>_xlfn.NUMBERVALUE(IFERROR(_xlfn.TEXTAFTER(Table38[[#This Row],[all fluxes from kapp-slack]]," ",-1,,,""),""))</f>
        <v>5.6335773610000001E-6</v>
      </c>
      <c r="F1076" s="1" t="s">
        <v>8365</v>
      </c>
      <c r="G1076" s="1" t="str">
        <f>_xlfn.TEXTBEFORE(Table5[[#This Row],[rxn     kapp_old        kapp_slack_ub   kapp_slack_lb]]," ")</f>
        <v>RXN-HACD140i_x_FWD-rt2994</v>
      </c>
      <c r="H107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07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076" s="1">
        <f>_xlfn.NUMBERVALUE(_xlfn.TEXTAFTER(Table5[[#This Row],[rxn     kapp_old        kapp_slack_ub   kapp_slack_lb]]," ",-1))</f>
        <v>0</v>
      </c>
      <c r="K1076" s="1">
        <f>_xlfn.XLOOKUP(SUBSTITUTE(Table5[[#This Row],[rxn]],"RXN-","ENZLOAD-"),ENZLOAD[name],ENZLOAD[flux],0)</f>
        <v>6.6153703929999899E-7</v>
      </c>
      <c r="L1076" s="1" t="str">
        <f>"'"&amp;Table5[[#This Row],[rxn]]&amp;"'"&amp;CHAR(9)&amp;IF(AND(Table5[[#This Row],[kapp_slack_ub]]&lt;&gt;0,Table5[[#This Row],[kapp_old]]&lt;$F$1),$F$1,Table5[[#This Row],[kapp_old]])</f>
        <v>'RXN-HACD140i_x_FWD-rt2994'	27141.27779288</v>
      </c>
      <c r="M1076" s="1">
        <f>_xlfn.XLOOKUP(Table5[[#This Row],[rxn]],Table3[name],Table3[flux],$F$1)</f>
        <v>27141.277792879999</v>
      </c>
      <c r="N1076" s="1">
        <f>IFERROR(Table5[[#This Row],[min flux]]/Table5[[#This Row],[associated enzload]],"")</f>
        <v>41027601147.774521</v>
      </c>
      <c r="O1076" s="1">
        <f>_xlfn.NUMBERVALUE(IF(Table5[[#This Row],[flux/enzload]]="","",ABS($N$1-Table5[[#This Row],[flux/enzload]])))</f>
        <v>1358888716511.1799</v>
      </c>
      <c r="P1076" s="1">
        <f>Table5[[#This Row],[kapp_old]]+IFERROR(((Table5[[#This Row],[kapp_slack_ub]]-Table5[[#This Row],[kapp_slack_lb]])/Table5[[#This Row],[associated enzload]]),0)</f>
        <v>27141.277792879999</v>
      </c>
      <c r="Q1076" s="1" t="str">
        <f>"'"&amp;Table5[[#This Row],[rxn]]&amp;"'"&amp;CHAR(9)&amp;Table5[[#This Row],[kapp + (slack_ub - slack_lb)/enzload]]</f>
        <v>'RXN-HACD140i_x_FWD-rt2994'	27141.27779288</v>
      </c>
      <c r="R1076" s="1">
        <f>_xlfn.XLOOKUP(Table5[[#This Row],[rxn]],Table38[name],Table38[flux],0)</f>
        <v>0</v>
      </c>
      <c r="S1076" s="1">
        <f>_xlfn.XLOOKUP(SUBSTITUTE(Table5[[#This Row],[rxn]],"RXN-","ENZLOAD-"),Table38[name],Table38[flux],0)</f>
        <v>0</v>
      </c>
      <c r="T1076" s="1" t="b">
        <f>AND(Table5[[#This Row],[ENZLOAD flux in kapp-slack.gms]]=0,Table5[[#This Row],[flux in kapp-slack.gms]]&lt;&gt;0,NOT(Table5[[#This Row],[spont or unknown?]]))</f>
        <v>0</v>
      </c>
      <c r="U1076" s="1" t="b">
        <f>OR(_xlfn.TEXTAFTER(Table5[[#This Row],[rxn]],"-",-1)="SPONT",_xlfn.TEXTAFTER(Table5[[#This Row],[rxn]],"-",-1)="UNKNOWN")</f>
        <v>0</v>
      </c>
      <c r="V1076" s="1">
        <f>_xlfn.XLOOKUP(SUBSTITUTE(Table5[[#This Row],[rxn]],"RXN-","ENZLOAD-"),Table4[rxn],Table4[ub],0)</f>
        <v>0.44752437</v>
      </c>
      <c r="W1076" s="1" t="b">
        <f>AND(Table5[[#This Row],[FVA ENZLOAD flux UB]]=0,Table5[[#This Row],[ENZ not made when it should be?]])</f>
        <v>0</v>
      </c>
    </row>
    <row r="1077" spans="1:23" hidden="1">
      <c r="A1077" s="1" t="s">
        <v>5555</v>
      </c>
      <c r="B1077" s="1" t="str">
        <f>_xlfn.TEXTBEFORE(Table38[[#This Row],[all fluxes from kapp-slack]]," ",,,,"")</f>
        <v>PROSYN-rt0604</v>
      </c>
      <c r="C1077" s="1">
        <f>_xlfn.NUMBERVALUE(IFERROR(_xlfn.TEXTAFTER(Table38[[#This Row],[all fluxes from kapp-slack]]," ",-1,,,""),""))</f>
        <v>3.4214651239999999E-6</v>
      </c>
      <c r="F1077" s="1" t="s">
        <v>8366</v>
      </c>
      <c r="G1077" s="1" t="str">
        <f>_xlfn.TEXTBEFORE(Table5[[#This Row],[rxn     kapp_old        kapp_slack_ub   kapp_slack_lb]]," ")</f>
        <v>RXN-HACD140i_x_FWD-rt7916_x</v>
      </c>
      <c r="H107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07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077" s="1">
        <f>_xlfn.NUMBERVALUE(_xlfn.TEXTAFTER(Table5[[#This Row],[rxn     kapp_old        kapp_slack_ub   kapp_slack_lb]]," ",-1))</f>
        <v>0</v>
      </c>
      <c r="K1077" s="1">
        <f>_xlfn.XLOOKUP(SUBSTITUTE(Table5[[#This Row],[rxn]],"RXN-","ENZLOAD-"),ENZLOAD[name],ENZLOAD[flux],0)</f>
        <v>4.1479586069999999E-8</v>
      </c>
      <c r="L1077" s="1" t="str">
        <f>"'"&amp;Table5[[#This Row],[rxn]]&amp;"'"&amp;CHAR(9)&amp;IF(AND(Table5[[#This Row],[kapp_slack_ub]]&lt;&gt;0,Table5[[#This Row],[kapp_old]]&lt;$F$1),$F$1,Table5[[#This Row],[kapp_old]])</f>
        <v>'RXN-HACD140i_x_FWD-rt7916_x'	27141.27779288</v>
      </c>
      <c r="M1077" s="1">
        <f>_xlfn.XLOOKUP(Table5[[#This Row],[rxn]],Table3[name],Table3[flux],$F$1)</f>
        <v>27141.277792879999</v>
      </c>
      <c r="N1077" s="1">
        <f>IFERROR(Table5[[#This Row],[min flux]]/Table5[[#This Row],[associated enzload]],"")</f>
        <v>654328559284.00537</v>
      </c>
      <c r="O1077" s="1">
        <f>_xlfn.NUMBERVALUE(IF(Table5[[#This Row],[flux/enzload]]="","",ABS($N$1-Table5[[#This Row],[flux/enzload]])))</f>
        <v>745587758374.948</v>
      </c>
      <c r="P1077" s="1">
        <f>Table5[[#This Row],[kapp_old]]+IFERROR(((Table5[[#This Row],[kapp_slack_ub]]-Table5[[#This Row],[kapp_slack_lb]])/Table5[[#This Row],[associated enzload]]),0)</f>
        <v>27141.277792879999</v>
      </c>
      <c r="Q1077" s="1" t="str">
        <f>"'"&amp;Table5[[#This Row],[rxn]]&amp;"'"&amp;CHAR(9)&amp;Table5[[#This Row],[kapp + (slack_ub - slack_lb)/enzload]]</f>
        <v>'RXN-HACD140i_x_FWD-rt7916_x'	27141.27779288</v>
      </c>
      <c r="R1077" s="1">
        <f>_xlfn.XLOOKUP(Table5[[#This Row],[rxn]],Table38[name],Table38[flux],0)</f>
        <v>0</v>
      </c>
      <c r="S1077" s="1">
        <f>_xlfn.XLOOKUP(SUBSTITUTE(Table5[[#This Row],[rxn]],"RXN-","ENZLOAD-"),Table38[name],Table38[flux],0)</f>
        <v>0</v>
      </c>
      <c r="T1077" s="1" t="b">
        <f>AND(Table5[[#This Row],[ENZLOAD flux in kapp-slack.gms]]=0,Table5[[#This Row],[flux in kapp-slack.gms]]&lt;&gt;0,NOT(Table5[[#This Row],[spont or unknown?]]))</f>
        <v>0</v>
      </c>
      <c r="U1077" s="1" t="b">
        <f>OR(_xlfn.TEXTAFTER(Table5[[#This Row],[rxn]],"-",-1)="SPONT",_xlfn.TEXTAFTER(Table5[[#This Row],[rxn]],"-",-1)="UNKNOWN")</f>
        <v>0</v>
      </c>
      <c r="V1077" s="1">
        <f>_xlfn.XLOOKUP(SUBSTITUTE(Table5[[#This Row],[rxn]],"RXN-","ENZLOAD-"),Table4[rxn],Table4[ub],0)</f>
        <v>1.5374046400000001</v>
      </c>
      <c r="W1077" s="1" t="b">
        <f>AND(Table5[[#This Row],[FVA ENZLOAD flux UB]]=0,Table5[[#This Row],[ENZ not made when it should be?]])</f>
        <v>0</v>
      </c>
    </row>
    <row r="1078" spans="1:23" hidden="1">
      <c r="A1078" s="1" t="s">
        <v>5556</v>
      </c>
      <c r="B1078" s="1" t="str">
        <f>_xlfn.TEXTBEFORE(Table38[[#This Row],[all fluxes from kapp-slack]]," ",,,,"")</f>
        <v>PROSYN-rt0669</v>
      </c>
      <c r="C1078" s="1">
        <f>_xlfn.NUMBERVALUE(IFERROR(_xlfn.TEXTAFTER(Table38[[#This Row],[all fluxes from kapp-slack]]," ",-1,,,""),""))</f>
        <v>1.7444899684E-5</v>
      </c>
      <c r="F1078" s="1" t="s">
        <v>8367</v>
      </c>
      <c r="G1078" s="1" t="str">
        <f>_xlfn.TEXTBEFORE(Table5[[#This Row],[rxn     kapp_old        kapp_slack_ub   kapp_slack_lb]]," ")</f>
        <v>RXN-HACD141ai_m_FWD-rt2835</v>
      </c>
      <c r="H107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07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078" s="1">
        <f>_xlfn.NUMBERVALUE(_xlfn.TEXTAFTER(Table5[[#This Row],[rxn     kapp_old        kapp_slack_ub   kapp_slack_lb]]," ",-1))</f>
        <v>0</v>
      </c>
      <c r="K1078" s="1">
        <f>_xlfn.XLOOKUP(SUBSTITUTE(Table5[[#This Row],[rxn]],"RXN-","ENZLOAD-"),ENZLOAD[name],ENZLOAD[flux],0)</f>
        <v>3.8591144917999901E-7</v>
      </c>
      <c r="L1078" s="1" t="str">
        <f>"'"&amp;Table5[[#This Row],[rxn]]&amp;"'"&amp;CHAR(9)&amp;IF(AND(Table5[[#This Row],[kapp_slack_ub]]&lt;&gt;0,Table5[[#This Row],[kapp_old]]&lt;$F$1),$F$1,Table5[[#This Row],[kapp_old]])</f>
        <v>'RXN-HACD141ai_m_FWD-rt2835'	27141.27779288</v>
      </c>
      <c r="M1078" s="1">
        <f>_xlfn.XLOOKUP(Table5[[#This Row],[rxn]],Table3[name],Table3[flux],$F$1)</f>
        <v>27141.277792879999</v>
      </c>
      <c r="N1078" s="1">
        <f>IFERROR(Table5[[#This Row],[min flux]]/Table5[[#This Row],[associated enzload]],"")</f>
        <v>70330325390.840134</v>
      </c>
      <c r="O1078" s="1">
        <f>_xlfn.NUMBERVALUE(IF(Table5[[#This Row],[flux/enzload]]="","",ABS($N$1-Table5[[#This Row],[flux/enzload]])))</f>
        <v>1329585992268.1101</v>
      </c>
      <c r="P1078" s="1">
        <f>Table5[[#This Row],[kapp_old]]+IFERROR(((Table5[[#This Row],[kapp_slack_ub]]-Table5[[#This Row],[kapp_slack_lb]])/Table5[[#This Row],[associated enzload]]),0)</f>
        <v>27141.277792879999</v>
      </c>
      <c r="Q1078" s="1" t="str">
        <f>"'"&amp;Table5[[#This Row],[rxn]]&amp;"'"&amp;CHAR(9)&amp;Table5[[#This Row],[kapp + (slack_ub - slack_lb)/enzload]]</f>
        <v>'RXN-HACD141ai_m_FWD-rt2835'	27141.27779288</v>
      </c>
      <c r="R1078" s="1">
        <f>_xlfn.XLOOKUP(Table5[[#This Row],[rxn]],Table38[name],Table38[flux],0)</f>
        <v>0</v>
      </c>
      <c r="S1078" s="1">
        <f>_xlfn.XLOOKUP(SUBSTITUTE(Table5[[#This Row],[rxn]],"RXN-","ENZLOAD-"),Table38[name],Table38[flux],0)</f>
        <v>0</v>
      </c>
      <c r="T1078" s="1" t="b">
        <f>AND(Table5[[#This Row],[ENZLOAD flux in kapp-slack.gms]]=0,Table5[[#This Row],[flux in kapp-slack.gms]]&lt;&gt;0,NOT(Table5[[#This Row],[spont or unknown?]]))</f>
        <v>0</v>
      </c>
      <c r="U1078" s="1" t="b">
        <f>OR(_xlfn.TEXTAFTER(Table5[[#This Row],[rxn]],"-",-1)="SPONT",_xlfn.TEXTAFTER(Table5[[#This Row],[rxn]],"-",-1)="UNKNOWN")</f>
        <v>0</v>
      </c>
      <c r="V1078" s="1">
        <f>_xlfn.XLOOKUP(SUBSTITUTE(Table5[[#This Row],[rxn]],"RXN-","ENZLOAD-"),Table4[rxn],Table4[ub],0)</f>
        <v>1.21622327</v>
      </c>
      <c r="W1078" s="1" t="b">
        <f>AND(Table5[[#This Row],[FVA ENZLOAD flux UB]]=0,Table5[[#This Row],[ENZ not made when it should be?]])</f>
        <v>0</v>
      </c>
    </row>
    <row r="1079" spans="1:23" hidden="1">
      <c r="A1079" s="1" t="s">
        <v>5557</v>
      </c>
      <c r="B1079" s="1" t="str">
        <f>_xlfn.TEXTBEFORE(Table38[[#This Row],[all fluxes from kapp-slack]]," ",,,,"")</f>
        <v>PROSYN-rt0734</v>
      </c>
      <c r="C1079" s="1">
        <f>_xlfn.NUMBERVALUE(IFERROR(_xlfn.TEXTAFTER(Table38[[#This Row],[all fluxes from kapp-slack]]," ",-1,,,""),""))</f>
        <v>2.58336432E-7</v>
      </c>
      <c r="F1079" s="1" t="s">
        <v>8368</v>
      </c>
      <c r="G1079" s="1" t="str">
        <f>_xlfn.TEXTBEFORE(Table5[[#This Row],[rxn     kapp_old        kapp_slack_ub   kapp_slack_lb]]," ")</f>
        <v>RXN-HACD141ai_x_FWD-rt2994</v>
      </c>
      <c r="H107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07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079" s="1">
        <f>_xlfn.NUMBERVALUE(_xlfn.TEXTAFTER(Table5[[#This Row],[rxn     kapp_old        kapp_slack_ub   kapp_slack_lb]]," ",-1))</f>
        <v>0</v>
      </c>
      <c r="K1079" s="1">
        <f>_xlfn.XLOOKUP(SUBSTITUTE(Table5[[#This Row],[rxn]],"RXN-","ENZLOAD-"),ENZLOAD[name],ENZLOAD[flux],0)</f>
        <v>6.6153703929999899E-7</v>
      </c>
      <c r="L1079" s="1" t="str">
        <f>"'"&amp;Table5[[#This Row],[rxn]]&amp;"'"&amp;CHAR(9)&amp;IF(AND(Table5[[#This Row],[kapp_slack_ub]]&lt;&gt;0,Table5[[#This Row],[kapp_old]]&lt;$F$1),$F$1,Table5[[#This Row],[kapp_old]])</f>
        <v>'RXN-HACD141ai_x_FWD-rt2994'	27141.27779288</v>
      </c>
      <c r="M1079" s="1">
        <f>_xlfn.XLOOKUP(Table5[[#This Row],[rxn]],Table3[name],Table3[flux],$F$1)</f>
        <v>27141.277792879999</v>
      </c>
      <c r="N1079" s="1">
        <f>IFERROR(Table5[[#This Row],[min flux]]/Table5[[#This Row],[associated enzload]],"")</f>
        <v>41027601147.774521</v>
      </c>
      <c r="O1079" s="1">
        <f>_xlfn.NUMBERVALUE(IF(Table5[[#This Row],[flux/enzload]]="","",ABS($N$1-Table5[[#This Row],[flux/enzload]])))</f>
        <v>1358888716511.1799</v>
      </c>
      <c r="P1079" s="1">
        <f>Table5[[#This Row],[kapp_old]]+IFERROR(((Table5[[#This Row],[kapp_slack_ub]]-Table5[[#This Row],[kapp_slack_lb]])/Table5[[#This Row],[associated enzload]]),0)</f>
        <v>27141.277792879999</v>
      </c>
      <c r="Q1079" s="1" t="str">
        <f>"'"&amp;Table5[[#This Row],[rxn]]&amp;"'"&amp;CHAR(9)&amp;Table5[[#This Row],[kapp + (slack_ub - slack_lb)/enzload]]</f>
        <v>'RXN-HACD141ai_x_FWD-rt2994'	27141.27779288</v>
      </c>
      <c r="R1079" s="1">
        <f>_xlfn.XLOOKUP(Table5[[#This Row],[rxn]],Table38[name],Table38[flux],0)</f>
        <v>0</v>
      </c>
      <c r="S1079" s="1">
        <f>_xlfn.XLOOKUP(SUBSTITUTE(Table5[[#This Row],[rxn]],"RXN-","ENZLOAD-"),Table38[name],Table38[flux],0)</f>
        <v>0</v>
      </c>
      <c r="T1079" s="1" t="b">
        <f>AND(Table5[[#This Row],[ENZLOAD flux in kapp-slack.gms]]=0,Table5[[#This Row],[flux in kapp-slack.gms]]&lt;&gt;0,NOT(Table5[[#This Row],[spont or unknown?]]))</f>
        <v>0</v>
      </c>
      <c r="U1079" s="1" t="b">
        <f>OR(_xlfn.TEXTAFTER(Table5[[#This Row],[rxn]],"-",-1)="SPONT",_xlfn.TEXTAFTER(Table5[[#This Row],[rxn]],"-",-1)="UNKNOWN")</f>
        <v>0</v>
      </c>
      <c r="V1079" s="1">
        <f>_xlfn.XLOOKUP(SUBSTITUTE(Table5[[#This Row],[rxn]],"RXN-","ENZLOAD-"),Table4[rxn],Table4[ub],0)</f>
        <v>0.44752437</v>
      </c>
      <c r="W1079" s="1" t="b">
        <f>AND(Table5[[#This Row],[FVA ENZLOAD flux UB]]=0,Table5[[#This Row],[ENZ not made when it should be?]])</f>
        <v>0</v>
      </c>
    </row>
    <row r="1080" spans="1:23" hidden="1">
      <c r="A1080" s="1" t="s">
        <v>5558</v>
      </c>
      <c r="B1080" s="1" t="str">
        <f>_xlfn.TEXTBEFORE(Table38[[#This Row],[all fluxes from kapp-slack]]," ",,,,"")</f>
        <v>PROSYN-rt0797</v>
      </c>
      <c r="C1080" s="1">
        <f>_xlfn.NUMBERVALUE(IFERROR(_xlfn.TEXTAFTER(Table38[[#This Row],[all fluxes from kapp-slack]]," ",-1,,,""),""))</f>
        <v>5.8530709999999998E-9</v>
      </c>
      <c r="F1080" s="1" t="s">
        <v>8369</v>
      </c>
      <c r="G1080" s="1" t="str">
        <f>_xlfn.TEXTBEFORE(Table5[[#This Row],[rxn     kapp_old        kapp_slack_ub   kapp_slack_lb]]," ")</f>
        <v>RXN-HACD141ai_x_FWD-rt7916_x</v>
      </c>
      <c r="H108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08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080" s="1">
        <f>_xlfn.NUMBERVALUE(_xlfn.TEXTAFTER(Table5[[#This Row],[rxn     kapp_old        kapp_slack_ub   kapp_slack_lb]]," ",-1))</f>
        <v>0</v>
      </c>
      <c r="K1080" s="1">
        <f>_xlfn.XLOOKUP(SUBSTITUTE(Table5[[#This Row],[rxn]],"RXN-","ENZLOAD-"),ENZLOAD[name],ENZLOAD[flux],0)</f>
        <v>4.1479586069999999E-8</v>
      </c>
      <c r="L1080" s="1" t="str">
        <f>"'"&amp;Table5[[#This Row],[rxn]]&amp;"'"&amp;CHAR(9)&amp;IF(AND(Table5[[#This Row],[kapp_slack_ub]]&lt;&gt;0,Table5[[#This Row],[kapp_old]]&lt;$F$1),$F$1,Table5[[#This Row],[kapp_old]])</f>
        <v>'RXN-HACD141ai_x_FWD-rt7916_x'	27141.27779288</v>
      </c>
      <c r="M1080" s="1">
        <f>_xlfn.XLOOKUP(Table5[[#This Row],[rxn]],Table3[name],Table3[flux],$F$1)</f>
        <v>27141.277792879999</v>
      </c>
      <c r="N1080" s="1">
        <f>IFERROR(Table5[[#This Row],[min flux]]/Table5[[#This Row],[associated enzload]],"")</f>
        <v>654328559284.00537</v>
      </c>
      <c r="O1080" s="1">
        <f>_xlfn.NUMBERVALUE(IF(Table5[[#This Row],[flux/enzload]]="","",ABS($N$1-Table5[[#This Row],[flux/enzload]])))</f>
        <v>745587758374.948</v>
      </c>
      <c r="P1080" s="1">
        <f>Table5[[#This Row],[kapp_old]]+IFERROR(((Table5[[#This Row],[kapp_slack_ub]]-Table5[[#This Row],[kapp_slack_lb]])/Table5[[#This Row],[associated enzload]]),0)</f>
        <v>27141.277792879999</v>
      </c>
      <c r="Q1080" s="1" t="str">
        <f>"'"&amp;Table5[[#This Row],[rxn]]&amp;"'"&amp;CHAR(9)&amp;Table5[[#This Row],[kapp + (slack_ub - slack_lb)/enzload]]</f>
        <v>'RXN-HACD141ai_x_FWD-rt7916_x'	27141.27779288</v>
      </c>
      <c r="R1080" s="1">
        <f>_xlfn.XLOOKUP(Table5[[#This Row],[rxn]],Table38[name],Table38[flux],0)</f>
        <v>0</v>
      </c>
      <c r="S1080" s="1">
        <f>_xlfn.XLOOKUP(SUBSTITUTE(Table5[[#This Row],[rxn]],"RXN-","ENZLOAD-"),Table38[name],Table38[flux],0)</f>
        <v>0</v>
      </c>
      <c r="T1080" s="1" t="b">
        <f>AND(Table5[[#This Row],[ENZLOAD flux in kapp-slack.gms]]=0,Table5[[#This Row],[flux in kapp-slack.gms]]&lt;&gt;0,NOT(Table5[[#This Row],[spont or unknown?]]))</f>
        <v>0</v>
      </c>
      <c r="U1080" s="1" t="b">
        <f>OR(_xlfn.TEXTAFTER(Table5[[#This Row],[rxn]],"-",-1)="SPONT",_xlfn.TEXTAFTER(Table5[[#This Row],[rxn]],"-",-1)="UNKNOWN")</f>
        <v>0</v>
      </c>
      <c r="V1080" s="1">
        <f>_xlfn.XLOOKUP(SUBSTITUTE(Table5[[#This Row],[rxn]],"RXN-","ENZLOAD-"),Table4[rxn],Table4[ub],0)</f>
        <v>1.5374046400000001</v>
      </c>
      <c r="W1080" s="1" t="b">
        <f>AND(Table5[[#This Row],[FVA ENZLOAD flux UB]]=0,Table5[[#This Row],[ENZ not made when it should be?]])</f>
        <v>0</v>
      </c>
    </row>
    <row r="1081" spans="1:23" hidden="1">
      <c r="A1081" s="1" t="s">
        <v>5559</v>
      </c>
      <c r="B1081" s="1" t="str">
        <f>_xlfn.TEXTBEFORE(Table38[[#This Row],[all fluxes from kapp-slack]]," ",,,,"")</f>
        <v>PROSYN-rt0830</v>
      </c>
      <c r="C1081" s="1">
        <f>_xlfn.NUMBERVALUE(IFERROR(_xlfn.TEXTAFTER(Table38[[#This Row],[all fluxes from kapp-slack]]," ",-1,,,""),""))</f>
        <v>1.2396876580000001E-6</v>
      </c>
      <c r="F1081" s="1" t="s">
        <v>8370</v>
      </c>
      <c r="G1081" s="1" t="str">
        <f>_xlfn.TEXTBEFORE(Table5[[#This Row],[rxn     kapp_old        kapp_slack_ub   kapp_slack_lb]]," ")</f>
        <v>RXN-HACD141bi_m_FWD-rt2835</v>
      </c>
      <c r="H108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08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081" s="1">
        <f>_xlfn.NUMBERVALUE(_xlfn.TEXTAFTER(Table5[[#This Row],[rxn     kapp_old        kapp_slack_ub   kapp_slack_lb]]," ",-1))</f>
        <v>0</v>
      </c>
      <c r="K1081" s="1">
        <f>_xlfn.XLOOKUP(SUBSTITUTE(Table5[[#This Row],[rxn]],"RXN-","ENZLOAD-"),ENZLOAD[name],ENZLOAD[flux],0)</f>
        <v>3.8591144917999901E-7</v>
      </c>
      <c r="L1081" s="1" t="str">
        <f>"'"&amp;Table5[[#This Row],[rxn]]&amp;"'"&amp;CHAR(9)&amp;IF(AND(Table5[[#This Row],[kapp_slack_ub]]&lt;&gt;0,Table5[[#This Row],[kapp_old]]&lt;$F$1),$F$1,Table5[[#This Row],[kapp_old]])</f>
        <v>'RXN-HACD141bi_m_FWD-rt2835'	27141.27779288</v>
      </c>
      <c r="M1081" s="1">
        <f>_xlfn.XLOOKUP(Table5[[#This Row],[rxn]],Table3[name],Table3[flux],$F$1)</f>
        <v>27141.277792879999</v>
      </c>
      <c r="N1081" s="1">
        <f>IFERROR(Table5[[#This Row],[min flux]]/Table5[[#This Row],[associated enzload]],"")</f>
        <v>70330325390.840134</v>
      </c>
      <c r="O1081" s="1">
        <f>_xlfn.NUMBERVALUE(IF(Table5[[#This Row],[flux/enzload]]="","",ABS($N$1-Table5[[#This Row],[flux/enzload]])))</f>
        <v>1329585992268.1101</v>
      </c>
      <c r="P1081" s="1">
        <f>Table5[[#This Row],[kapp_old]]+IFERROR(((Table5[[#This Row],[kapp_slack_ub]]-Table5[[#This Row],[kapp_slack_lb]])/Table5[[#This Row],[associated enzload]]),0)</f>
        <v>27141.277792879999</v>
      </c>
      <c r="Q1081" s="1" t="str">
        <f>"'"&amp;Table5[[#This Row],[rxn]]&amp;"'"&amp;CHAR(9)&amp;Table5[[#This Row],[kapp + (slack_ub - slack_lb)/enzload]]</f>
        <v>'RXN-HACD141bi_m_FWD-rt2835'	27141.27779288</v>
      </c>
      <c r="R1081" s="1">
        <f>_xlfn.XLOOKUP(Table5[[#This Row],[rxn]],Table38[name],Table38[flux],0)</f>
        <v>0</v>
      </c>
      <c r="S1081" s="1">
        <f>_xlfn.XLOOKUP(SUBSTITUTE(Table5[[#This Row],[rxn]],"RXN-","ENZLOAD-"),Table38[name],Table38[flux],0)</f>
        <v>0</v>
      </c>
      <c r="T1081" s="1" t="b">
        <f>AND(Table5[[#This Row],[ENZLOAD flux in kapp-slack.gms]]=0,Table5[[#This Row],[flux in kapp-slack.gms]]&lt;&gt;0,NOT(Table5[[#This Row],[spont or unknown?]]))</f>
        <v>0</v>
      </c>
      <c r="U1081" s="1" t="b">
        <f>OR(_xlfn.TEXTAFTER(Table5[[#This Row],[rxn]],"-",-1)="SPONT",_xlfn.TEXTAFTER(Table5[[#This Row],[rxn]],"-",-1)="UNKNOWN")</f>
        <v>0</v>
      </c>
      <c r="V1081" s="1">
        <f>_xlfn.XLOOKUP(SUBSTITUTE(Table5[[#This Row],[rxn]],"RXN-","ENZLOAD-"),Table4[rxn],Table4[ub],0)</f>
        <v>1.21622327</v>
      </c>
      <c r="W1081" s="1" t="b">
        <f>AND(Table5[[#This Row],[FVA ENZLOAD flux UB]]=0,Table5[[#This Row],[ENZ not made when it should be?]])</f>
        <v>0</v>
      </c>
    </row>
    <row r="1082" spans="1:23" hidden="1">
      <c r="A1082" s="1" t="s">
        <v>5560</v>
      </c>
      <c r="B1082" s="1" t="str">
        <f>_xlfn.TEXTBEFORE(Table38[[#This Row],[all fluxes from kapp-slack]]," ",,,,"")</f>
        <v>PROSYN-rt0852</v>
      </c>
      <c r="C1082" s="1">
        <f>_xlfn.NUMBERVALUE(IFERROR(_xlfn.TEXTAFTER(Table38[[#This Row],[all fluxes from kapp-slack]]," ",-1,,,""),""))</f>
        <v>1.995136272E-6</v>
      </c>
      <c r="F1082" s="1" t="s">
        <v>8371</v>
      </c>
      <c r="G1082" s="1" t="str">
        <f>_xlfn.TEXTBEFORE(Table5[[#This Row],[rxn     kapp_old        kapp_slack_ub   kapp_slack_lb]]," ")</f>
        <v>RXN-HACD141bi_x_FWD-rt2994</v>
      </c>
      <c r="H108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08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082" s="1">
        <f>_xlfn.NUMBERVALUE(_xlfn.TEXTAFTER(Table5[[#This Row],[rxn     kapp_old        kapp_slack_ub   kapp_slack_lb]]," ",-1))</f>
        <v>0</v>
      </c>
      <c r="K1082" s="1">
        <f>_xlfn.XLOOKUP(SUBSTITUTE(Table5[[#This Row],[rxn]],"RXN-","ENZLOAD-"),ENZLOAD[name],ENZLOAD[flux],0)</f>
        <v>6.6153703929999899E-7</v>
      </c>
      <c r="L1082" s="1" t="str">
        <f>"'"&amp;Table5[[#This Row],[rxn]]&amp;"'"&amp;CHAR(9)&amp;IF(AND(Table5[[#This Row],[kapp_slack_ub]]&lt;&gt;0,Table5[[#This Row],[kapp_old]]&lt;$F$1),$F$1,Table5[[#This Row],[kapp_old]])</f>
        <v>'RXN-HACD141bi_x_FWD-rt2994'	27141.27779288</v>
      </c>
      <c r="M1082" s="1">
        <f>_xlfn.XLOOKUP(Table5[[#This Row],[rxn]],Table3[name],Table3[flux],$F$1)</f>
        <v>27141.277792879999</v>
      </c>
      <c r="N1082" s="1">
        <f>IFERROR(Table5[[#This Row],[min flux]]/Table5[[#This Row],[associated enzload]],"")</f>
        <v>41027601147.774521</v>
      </c>
      <c r="O1082" s="1">
        <f>_xlfn.NUMBERVALUE(IF(Table5[[#This Row],[flux/enzload]]="","",ABS($N$1-Table5[[#This Row],[flux/enzload]])))</f>
        <v>1358888716511.1799</v>
      </c>
      <c r="P1082" s="1">
        <f>Table5[[#This Row],[kapp_old]]+IFERROR(((Table5[[#This Row],[kapp_slack_ub]]-Table5[[#This Row],[kapp_slack_lb]])/Table5[[#This Row],[associated enzload]]),0)</f>
        <v>27141.277792879999</v>
      </c>
      <c r="Q1082" s="1" t="str">
        <f>"'"&amp;Table5[[#This Row],[rxn]]&amp;"'"&amp;CHAR(9)&amp;Table5[[#This Row],[kapp + (slack_ub - slack_lb)/enzload]]</f>
        <v>'RXN-HACD141bi_x_FWD-rt2994'	27141.27779288</v>
      </c>
      <c r="R1082" s="1">
        <f>_xlfn.XLOOKUP(Table5[[#This Row],[rxn]],Table38[name],Table38[flux],0)</f>
        <v>0</v>
      </c>
      <c r="S1082" s="1">
        <f>_xlfn.XLOOKUP(SUBSTITUTE(Table5[[#This Row],[rxn]],"RXN-","ENZLOAD-"),Table38[name],Table38[flux],0)</f>
        <v>0</v>
      </c>
      <c r="T1082" s="1" t="b">
        <f>AND(Table5[[#This Row],[ENZLOAD flux in kapp-slack.gms]]=0,Table5[[#This Row],[flux in kapp-slack.gms]]&lt;&gt;0,NOT(Table5[[#This Row],[spont or unknown?]]))</f>
        <v>0</v>
      </c>
      <c r="U1082" s="1" t="b">
        <f>OR(_xlfn.TEXTAFTER(Table5[[#This Row],[rxn]],"-",-1)="SPONT",_xlfn.TEXTAFTER(Table5[[#This Row],[rxn]],"-",-1)="UNKNOWN")</f>
        <v>0</v>
      </c>
      <c r="V1082" s="1">
        <f>_xlfn.XLOOKUP(SUBSTITUTE(Table5[[#This Row],[rxn]],"RXN-","ENZLOAD-"),Table4[rxn],Table4[ub],0)</f>
        <v>0.44752437</v>
      </c>
      <c r="W1082" s="1" t="b">
        <f>AND(Table5[[#This Row],[FVA ENZLOAD flux UB]]=0,Table5[[#This Row],[ENZ not made when it should be?]])</f>
        <v>0</v>
      </c>
    </row>
    <row r="1083" spans="1:23" hidden="1">
      <c r="A1083" s="1" t="s">
        <v>5561</v>
      </c>
      <c r="B1083" s="1" t="str">
        <f>_xlfn.TEXTBEFORE(Table38[[#This Row],[all fluxes from kapp-slack]]," ",,,,"")</f>
        <v>PROSYN-rt0872</v>
      </c>
      <c r="C1083" s="1">
        <f>_xlfn.NUMBERVALUE(IFERROR(_xlfn.TEXTAFTER(Table38[[#This Row],[all fluxes from kapp-slack]]," ",-1,,,""),""))</f>
        <v>1.51149825E-7</v>
      </c>
      <c r="F1083" s="1" t="s">
        <v>8372</v>
      </c>
      <c r="G1083" s="1" t="str">
        <f>_xlfn.TEXTBEFORE(Table5[[#This Row],[rxn     kapp_old        kapp_slack_ub   kapp_slack_lb]]," ")</f>
        <v>RXN-HACD141bi_x_FWD-rt7916_x</v>
      </c>
      <c r="H108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08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083" s="1">
        <f>_xlfn.NUMBERVALUE(_xlfn.TEXTAFTER(Table5[[#This Row],[rxn     kapp_old        kapp_slack_ub   kapp_slack_lb]]," ",-1))</f>
        <v>0</v>
      </c>
      <c r="K1083" s="1">
        <f>_xlfn.XLOOKUP(SUBSTITUTE(Table5[[#This Row],[rxn]],"RXN-","ENZLOAD-"),ENZLOAD[name],ENZLOAD[flux],0)</f>
        <v>4.1479586069999999E-8</v>
      </c>
      <c r="L1083" s="1" t="str">
        <f>"'"&amp;Table5[[#This Row],[rxn]]&amp;"'"&amp;CHAR(9)&amp;IF(AND(Table5[[#This Row],[kapp_slack_ub]]&lt;&gt;0,Table5[[#This Row],[kapp_old]]&lt;$F$1),$F$1,Table5[[#This Row],[kapp_old]])</f>
        <v>'RXN-HACD141bi_x_FWD-rt7916_x'	27141.27779288</v>
      </c>
      <c r="M1083" s="1">
        <f>_xlfn.XLOOKUP(Table5[[#This Row],[rxn]],Table3[name],Table3[flux],$F$1)</f>
        <v>27141.277792879999</v>
      </c>
      <c r="N1083" s="1">
        <f>IFERROR(Table5[[#This Row],[min flux]]/Table5[[#This Row],[associated enzload]],"")</f>
        <v>654328559284.00537</v>
      </c>
      <c r="O1083" s="1">
        <f>_xlfn.NUMBERVALUE(IF(Table5[[#This Row],[flux/enzload]]="","",ABS($N$1-Table5[[#This Row],[flux/enzload]])))</f>
        <v>745587758374.948</v>
      </c>
      <c r="P1083" s="1">
        <f>Table5[[#This Row],[kapp_old]]+IFERROR(((Table5[[#This Row],[kapp_slack_ub]]-Table5[[#This Row],[kapp_slack_lb]])/Table5[[#This Row],[associated enzload]]),0)</f>
        <v>27141.277792879999</v>
      </c>
      <c r="Q1083" s="1" t="str">
        <f>"'"&amp;Table5[[#This Row],[rxn]]&amp;"'"&amp;CHAR(9)&amp;Table5[[#This Row],[kapp + (slack_ub - slack_lb)/enzload]]</f>
        <v>'RXN-HACD141bi_x_FWD-rt7916_x'	27141.27779288</v>
      </c>
      <c r="R1083" s="1">
        <f>_xlfn.XLOOKUP(Table5[[#This Row],[rxn]],Table38[name],Table38[flux],0)</f>
        <v>0</v>
      </c>
      <c r="S1083" s="1">
        <f>_xlfn.XLOOKUP(SUBSTITUTE(Table5[[#This Row],[rxn]],"RXN-","ENZLOAD-"),Table38[name],Table38[flux],0)</f>
        <v>0</v>
      </c>
      <c r="T1083" s="1" t="b">
        <f>AND(Table5[[#This Row],[ENZLOAD flux in kapp-slack.gms]]=0,Table5[[#This Row],[flux in kapp-slack.gms]]&lt;&gt;0,NOT(Table5[[#This Row],[spont or unknown?]]))</f>
        <v>0</v>
      </c>
      <c r="U1083" s="1" t="b">
        <f>OR(_xlfn.TEXTAFTER(Table5[[#This Row],[rxn]],"-",-1)="SPONT",_xlfn.TEXTAFTER(Table5[[#This Row],[rxn]],"-",-1)="UNKNOWN")</f>
        <v>0</v>
      </c>
      <c r="V1083" s="1">
        <f>_xlfn.XLOOKUP(SUBSTITUTE(Table5[[#This Row],[rxn]],"RXN-","ENZLOAD-"),Table4[rxn],Table4[ub],0)</f>
        <v>1.5374046400000001</v>
      </c>
      <c r="W1083" s="1" t="b">
        <f>AND(Table5[[#This Row],[FVA ENZLOAD flux UB]]=0,Table5[[#This Row],[ENZ not made when it should be?]])</f>
        <v>0</v>
      </c>
    </row>
    <row r="1084" spans="1:23" hidden="1">
      <c r="A1084" s="1" t="s">
        <v>5562</v>
      </c>
      <c r="B1084" s="1" t="str">
        <f>_xlfn.TEXTBEFORE(Table38[[#This Row],[all fluxes from kapp-slack]]," ",,,,"")</f>
        <v>PROSYN-rt0873</v>
      </c>
      <c r="C1084" s="1">
        <f>_xlfn.NUMBERVALUE(IFERROR(_xlfn.TEXTAFTER(Table38[[#This Row],[all fluxes from kapp-slack]]," ",-1,,,""),""))</f>
        <v>5.8751271810000001E-6</v>
      </c>
      <c r="F1084" s="1" t="s">
        <v>8373</v>
      </c>
      <c r="G1084" s="1" t="str">
        <f>_xlfn.TEXTBEFORE(Table5[[#This Row],[rxn     kapp_old        kapp_slack_ub   kapp_slack_lb]]," ")</f>
        <v>RXN-HACD142i_x_FWD-rt2994</v>
      </c>
      <c r="H108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08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084" s="1">
        <f>_xlfn.NUMBERVALUE(_xlfn.TEXTAFTER(Table5[[#This Row],[rxn     kapp_old        kapp_slack_ub   kapp_slack_lb]]," ",-1))</f>
        <v>0</v>
      </c>
      <c r="K1084" s="1">
        <f>_xlfn.XLOOKUP(SUBSTITUTE(Table5[[#This Row],[rxn]],"RXN-","ENZLOAD-"),ENZLOAD[name],ENZLOAD[flux],0)</f>
        <v>6.6153703929999899E-7</v>
      </c>
      <c r="L1084" s="1" t="str">
        <f>"'"&amp;Table5[[#This Row],[rxn]]&amp;"'"&amp;CHAR(9)&amp;IF(AND(Table5[[#This Row],[kapp_slack_ub]]&lt;&gt;0,Table5[[#This Row],[kapp_old]]&lt;$F$1),$F$1,Table5[[#This Row],[kapp_old]])</f>
        <v>'RXN-HACD142i_x_FWD-rt2994'	27141.27779288</v>
      </c>
      <c r="M1084" s="1">
        <f>_xlfn.XLOOKUP(Table5[[#This Row],[rxn]],Table3[name],Table3[flux],$F$1)</f>
        <v>27141.277792879999</v>
      </c>
      <c r="N1084" s="1">
        <f>IFERROR(Table5[[#This Row],[min flux]]/Table5[[#This Row],[associated enzload]],"")</f>
        <v>41027601147.774521</v>
      </c>
      <c r="O1084" s="1">
        <f>_xlfn.NUMBERVALUE(IF(Table5[[#This Row],[flux/enzload]]="","",ABS($N$1-Table5[[#This Row],[flux/enzload]])))</f>
        <v>1358888716511.1799</v>
      </c>
      <c r="P1084" s="1">
        <f>Table5[[#This Row],[kapp_old]]+IFERROR(((Table5[[#This Row],[kapp_slack_ub]]-Table5[[#This Row],[kapp_slack_lb]])/Table5[[#This Row],[associated enzload]]),0)</f>
        <v>27141.277792879999</v>
      </c>
      <c r="Q1084" s="1" t="str">
        <f>"'"&amp;Table5[[#This Row],[rxn]]&amp;"'"&amp;CHAR(9)&amp;Table5[[#This Row],[kapp + (slack_ub - slack_lb)/enzload]]</f>
        <v>'RXN-HACD142i_x_FWD-rt2994'	27141.27779288</v>
      </c>
      <c r="R1084" s="1">
        <f>_xlfn.XLOOKUP(Table5[[#This Row],[rxn]],Table38[name],Table38[flux],0)</f>
        <v>0</v>
      </c>
      <c r="S1084" s="1">
        <f>_xlfn.XLOOKUP(SUBSTITUTE(Table5[[#This Row],[rxn]],"RXN-","ENZLOAD-"),Table38[name],Table38[flux],0)</f>
        <v>0</v>
      </c>
      <c r="T1084" s="1" t="b">
        <f>AND(Table5[[#This Row],[ENZLOAD flux in kapp-slack.gms]]=0,Table5[[#This Row],[flux in kapp-slack.gms]]&lt;&gt;0,NOT(Table5[[#This Row],[spont or unknown?]]))</f>
        <v>0</v>
      </c>
      <c r="U1084" s="1" t="b">
        <f>OR(_xlfn.TEXTAFTER(Table5[[#This Row],[rxn]],"-",-1)="SPONT",_xlfn.TEXTAFTER(Table5[[#This Row],[rxn]],"-",-1)="UNKNOWN")</f>
        <v>0</v>
      </c>
      <c r="V1084" s="1">
        <f>_xlfn.XLOOKUP(SUBSTITUTE(Table5[[#This Row],[rxn]],"RXN-","ENZLOAD-"),Table4[rxn],Table4[ub],0)</f>
        <v>0.44752437</v>
      </c>
      <c r="W1084" s="1" t="b">
        <f>AND(Table5[[#This Row],[FVA ENZLOAD flux UB]]=0,Table5[[#This Row],[ENZ not made when it should be?]])</f>
        <v>0</v>
      </c>
    </row>
    <row r="1085" spans="1:23" hidden="1">
      <c r="A1085" s="1" t="s">
        <v>5563</v>
      </c>
      <c r="B1085" s="1" t="str">
        <f>_xlfn.TEXTBEFORE(Table38[[#This Row],[all fluxes from kapp-slack]]," ",,,,"")</f>
        <v>PROSYN-rt0876</v>
      </c>
      <c r="C1085" s="1">
        <f>_xlfn.NUMBERVALUE(IFERROR(_xlfn.TEXTAFTER(Table38[[#This Row],[all fluxes from kapp-slack]]," ",-1,,,""),""))</f>
        <v>6.9063623500000005E-7</v>
      </c>
      <c r="F1085" s="1" t="s">
        <v>8374</v>
      </c>
      <c r="G1085" s="1" t="str">
        <f>_xlfn.TEXTBEFORE(Table5[[#This Row],[rxn     kapp_old        kapp_slack_ub   kapp_slack_lb]]," ")</f>
        <v>RXN-HACD142i_x_FWD-rt7916_x</v>
      </c>
      <c r="H108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08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085" s="1">
        <f>_xlfn.NUMBERVALUE(_xlfn.TEXTAFTER(Table5[[#This Row],[rxn     kapp_old        kapp_slack_ub   kapp_slack_lb]]," ",-1))</f>
        <v>0</v>
      </c>
      <c r="K1085" s="1">
        <f>_xlfn.XLOOKUP(SUBSTITUTE(Table5[[#This Row],[rxn]],"RXN-","ENZLOAD-"),ENZLOAD[name],ENZLOAD[flux],0)</f>
        <v>4.1479586069999999E-8</v>
      </c>
      <c r="L1085" s="1" t="str">
        <f>"'"&amp;Table5[[#This Row],[rxn]]&amp;"'"&amp;CHAR(9)&amp;IF(AND(Table5[[#This Row],[kapp_slack_ub]]&lt;&gt;0,Table5[[#This Row],[kapp_old]]&lt;$F$1),$F$1,Table5[[#This Row],[kapp_old]])</f>
        <v>'RXN-HACD142i_x_FWD-rt7916_x'	27141.27779288</v>
      </c>
      <c r="M1085" s="1">
        <f>_xlfn.XLOOKUP(Table5[[#This Row],[rxn]],Table3[name],Table3[flux],$F$1)</f>
        <v>27141.277792879999</v>
      </c>
      <c r="N1085" s="1">
        <f>IFERROR(Table5[[#This Row],[min flux]]/Table5[[#This Row],[associated enzload]],"")</f>
        <v>654328559284.00537</v>
      </c>
      <c r="O1085" s="1">
        <f>_xlfn.NUMBERVALUE(IF(Table5[[#This Row],[flux/enzload]]="","",ABS($N$1-Table5[[#This Row],[flux/enzload]])))</f>
        <v>745587758374.948</v>
      </c>
      <c r="P1085" s="1">
        <f>Table5[[#This Row],[kapp_old]]+IFERROR(((Table5[[#This Row],[kapp_slack_ub]]-Table5[[#This Row],[kapp_slack_lb]])/Table5[[#This Row],[associated enzload]]),0)</f>
        <v>27141.277792879999</v>
      </c>
      <c r="Q1085" s="1" t="str">
        <f>"'"&amp;Table5[[#This Row],[rxn]]&amp;"'"&amp;CHAR(9)&amp;Table5[[#This Row],[kapp + (slack_ub - slack_lb)/enzload]]</f>
        <v>'RXN-HACD142i_x_FWD-rt7916_x'	27141.27779288</v>
      </c>
      <c r="R1085" s="1">
        <f>_xlfn.XLOOKUP(Table5[[#This Row],[rxn]],Table38[name],Table38[flux],0)</f>
        <v>0</v>
      </c>
      <c r="S1085" s="1">
        <f>_xlfn.XLOOKUP(SUBSTITUTE(Table5[[#This Row],[rxn]],"RXN-","ENZLOAD-"),Table38[name],Table38[flux],0)</f>
        <v>0</v>
      </c>
      <c r="T1085" s="1" t="b">
        <f>AND(Table5[[#This Row],[ENZLOAD flux in kapp-slack.gms]]=0,Table5[[#This Row],[flux in kapp-slack.gms]]&lt;&gt;0,NOT(Table5[[#This Row],[spont or unknown?]]))</f>
        <v>0</v>
      </c>
      <c r="U1085" s="1" t="b">
        <f>OR(_xlfn.TEXTAFTER(Table5[[#This Row],[rxn]],"-",-1)="SPONT",_xlfn.TEXTAFTER(Table5[[#This Row],[rxn]],"-",-1)="UNKNOWN")</f>
        <v>0</v>
      </c>
      <c r="V1085" s="1">
        <f>_xlfn.XLOOKUP(SUBSTITUTE(Table5[[#This Row],[rxn]],"RXN-","ENZLOAD-"),Table4[rxn],Table4[ub],0)</f>
        <v>1.5374046400000001</v>
      </c>
      <c r="W1085" s="1" t="b">
        <f>AND(Table5[[#This Row],[FVA ENZLOAD flux UB]]=0,Table5[[#This Row],[ENZ not made when it should be?]])</f>
        <v>0</v>
      </c>
    </row>
    <row r="1086" spans="1:23" hidden="1">
      <c r="A1086" s="1" t="s">
        <v>5564</v>
      </c>
      <c r="B1086" s="1" t="str">
        <f>_xlfn.TEXTBEFORE(Table38[[#This Row],[all fluxes from kapp-slack]]," ",,,,"")</f>
        <v>PROSYN-rt0906</v>
      </c>
      <c r="C1086" s="1">
        <f>_xlfn.NUMBERVALUE(IFERROR(_xlfn.TEXTAFTER(Table38[[#This Row],[all fluxes from kapp-slack]]," ",-1,,,""),""))</f>
        <v>1.3949100000000001E-10</v>
      </c>
      <c r="F1086" s="1" t="s">
        <v>8375</v>
      </c>
      <c r="G1086" s="1" t="str">
        <f>_xlfn.TEXTBEFORE(Table5[[#This Row],[rxn     kapp_old        kapp_slack_ub   kapp_slack_lb]]," ")</f>
        <v>RXN-HACD143i_x_FWD-rt2994</v>
      </c>
      <c r="H108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08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086" s="1">
        <f>_xlfn.NUMBERVALUE(_xlfn.TEXTAFTER(Table5[[#This Row],[rxn     kapp_old        kapp_slack_ub   kapp_slack_lb]]," ",-1))</f>
        <v>0</v>
      </c>
      <c r="K1086" s="1">
        <f>_xlfn.XLOOKUP(SUBSTITUTE(Table5[[#This Row],[rxn]],"RXN-","ENZLOAD-"),ENZLOAD[name],ENZLOAD[flux],0)</f>
        <v>6.6153703929999899E-7</v>
      </c>
      <c r="L1086" s="1" t="str">
        <f>"'"&amp;Table5[[#This Row],[rxn]]&amp;"'"&amp;CHAR(9)&amp;IF(AND(Table5[[#This Row],[kapp_slack_ub]]&lt;&gt;0,Table5[[#This Row],[kapp_old]]&lt;$F$1),$F$1,Table5[[#This Row],[kapp_old]])</f>
        <v>'RXN-HACD143i_x_FWD-rt2994'	27141.27779288</v>
      </c>
      <c r="M1086" s="1">
        <f>_xlfn.XLOOKUP(Table5[[#This Row],[rxn]],Table3[name],Table3[flux],$F$1)</f>
        <v>27141.277792879999</v>
      </c>
      <c r="N1086" s="1">
        <f>IFERROR(Table5[[#This Row],[min flux]]/Table5[[#This Row],[associated enzload]],"")</f>
        <v>41027601147.774521</v>
      </c>
      <c r="O1086" s="1">
        <f>_xlfn.NUMBERVALUE(IF(Table5[[#This Row],[flux/enzload]]="","",ABS($N$1-Table5[[#This Row],[flux/enzload]])))</f>
        <v>1358888716511.1799</v>
      </c>
      <c r="P1086" s="1">
        <f>Table5[[#This Row],[kapp_old]]+IFERROR(((Table5[[#This Row],[kapp_slack_ub]]-Table5[[#This Row],[kapp_slack_lb]])/Table5[[#This Row],[associated enzload]]),0)</f>
        <v>27141.277792879999</v>
      </c>
      <c r="Q1086" s="1" t="str">
        <f>"'"&amp;Table5[[#This Row],[rxn]]&amp;"'"&amp;CHAR(9)&amp;Table5[[#This Row],[kapp + (slack_ub - slack_lb)/enzload]]</f>
        <v>'RXN-HACD143i_x_FWD-rt2994'	27141.27779288</v>
      </c>
      <c r="R1086" s="1">
        <f>_xlfn.XLOOKUP(Table5[[#This Row],[rxn]],Table38[name],Table38[flux],0)</f>
        <v>0</v>
      </c>
      <c r="S1086" s="1">
        <f>_xlfn.XLOOKUP(SUBSTITUTE(Table5[[#This Row],[rxn]],"RXN-","ENZLOAD-"),Table38[name],Table38[flux],0)</f>
        <v>0</v>
      </c>
      <c r="T1086" s="1" t="b">
        <f>AND(Table5[[#This Row],[ENZLOAD flux in kapp-slack.gms]]=0,Table5[[#This Row],[flux in kapp-slack.gms]]&lt;&gt;0,NOT(Table5[[#This Row],[spont or unknown?]]))</f>
        <v>0</v>
      </c>
      <c r="U1086" s="1" t="b">
        <f>OR(_xlfn.TEXTAFTER(Table5[[#This Row],[rxn]],"-",-1)="SPONT",_xlfn.TEXTAFTER(Table5[[#This Row],[rxn]],"-",-1)="UNKNOWN")</f>
        <v>0</v>
      </c>
      <c r="V1086" s="1">
        <f>_xlfn.XLOOKUP(SUBSTITUTE(Table5[[#This Row],[rxn]],"RXN-","ENZLOAD-"),Table4[rxn],Table4[ub],0)</f>
        <v>0.44752437</v>
      </c>
      <c r="W1086" s="1" t="b">
        <f>AND(Table5[[#This Row],[FVA ENZLOAD flux UB]]=0,Table5[[#This Row],[ENZ not made when it should be?]])</f>
        <v>0</v>
      </c>
    </row>
    <row r="1087" spans="1:23" hidden="1">
      <c r="A1087" s="1" t="s">
        <v>5565</v>
      </c>
      <c r="B1087" s="1" t="str">
        <f>_xlfn.TEXTBEFORE(Table38[[#This Row],[all fluxes from kapp-slack]]," ",,,,"")</f>
        <v>PROSYN-rt0932</v>
      </c>
      <c r="C1087" s="1">
        <f>_xlfn.NUMBERVALUE(IFERROR(_xlfn.TEXTAFTER(Table38[[#This Row],[all fluxes from kapp-slack]]," ",-1,,,""),""))</f>
        <v>1.2886587348999999E-5</v>
      </c>
      <c r="F1087" s="1" t="s">
        <v>8376</v>
      </c>
      <c r="G1087" s="1" t="str">
        <f>_xlfn.TEXTBEFORE(Table5[[#This Row],[rxn     kapp_old        kapp_slack_ub   kapp_slack_lb]]," ")</f>
        <v>RXN-HACD143i_x_FWD-rt7916_x</v>
      </c>
      <c r="H108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08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087" s="1">
        <f>_xlfn.NUMBERVALUE(_xlfn.TEXTAFTER(Table5[[#This Row],[rxn     kapp_old        kapp_slack_ub   kapp_slack_lb]]," ",-1))</f>
        <v>0</v>
      </c>
      <c r="K1087" s="1">
        <f>_xlfn.XLOOKUP(SUBSTITUTE(Table5[[#This Row],[rxn]],"RXN-","ENZLOAD-"),ENZLOAD[name],ENZLOAD[flux],0)</f>
        <v>4.1479586069999999E-8</v>
      </c>
      <c r="L1087" s="1" t="str">
        <f>"'"&amp;Table5[[#This Row],[rxn]]&amp;"'"&amp;CHAR(9)&amp;IF(AND(Table5[[#This Row],[kapp_slack_ub]]&lt;&gt;0,Table5[[#This Row],[kapp_old]]&lt;$F$1),$F$1,Table5[[#This Row],[kapp_old]])</f>
        <v>'RXN-HACD143i_x_FWD-rt7916_x'	27141.27779288</v>
      </c>
      <c r="M1087" s="1">
        <f>_xlfn.XLOOKUP(Table5[[#This Row],[rxn]],Table3[name],Table3[flux],$F$1)</f>
        <v>27141.277792879999</v>
      </c>
      <c r="N1087" s="1">
        <f>IFERROR(Table5[[#This Row],[min flux]]/Table5[[#This Row],[associated enzload]],"")</f>
        <v>654328559284.00537</v>
      </c>
      <c r="O1087" s="1">
        <f>_xlfn.NUMBERVALUE(IF(Table5[[#This Row],[flux/enzload]]="","",ABS($N$1-Table5[[#This Row],[flux/enzload]])))</f>
        <v>745587758374.948</v>
      </c>
      <c r="P1087" s="1">
        <f>Table5[[#This Row],[kapp_old]]+IFERROR(((Table5[[#This Row],[kapp_slack_ub]]-Table5[[#This Row],[kapp_slack_lb]])/Table5[[#This Row],[associated enzload]]),0)</f>
        <v>27141.277792879999</v>
      </c>
      <c r="Q1087" s="1" t="str">
        <f>"'"&amp;Table5[[#This Row],[rxn]]&amp;"'"&amp;CHAR(9)&amp;Table5[[#This Row],[kapp + (slack_ub - slack_lb)/enzload]]</f>
        <v>'RXN-HACD143i_x_FWD-rt7916_x'	27141.27779288</v>
      </c>
      <c r="R1087" s="1">
        <f>_xlfn.XLOOKUP(Table5[[#This Row],[rxn]],Table38[name],Table38[flux],0)</f>
        <v>0</v>
      </c>
      <c r="S1087" s="1">
        <f>_xlfn.XLOOKUP(SUBSTITUTE(Table5[[#This Row],[rxn]],"RXN-","ENZLOAD-"),Table38[name],Table38[flux],0)</f>
        <v>0</v>
      </c>
      <c r="T1087" s="1" t="b">
        <f>AND(Table5[[#This Row],[ENZLOAD flux in kapp-slack.gms]]=0,Table5[[#This Row],[flux in kapp-slack.gms]]&lt;&gt;0,NOT(Table5[[#This Row],[spont or unknown?]]))</f>
        <v>0</v>
      </c>
      <c r="U1087" s="1" t="b">
        <f>OR(_xlfn.TEXTAFTER(Table5[[#This Row],[rxn]],"-",-1)="SPONT",_xlfn.TEXTAFTER(Table5[[#This Row],[rxn]],"-",-1)="UNKNOWN")</f>
        <v>0</v>
      </c>
      <c r="V1087" s="1">
        <f>_xlfn.XLOOKUP(SUBSTITUTE(Table5[[#This Row],[rxn]],"RXN-","ENZLOAD-"),Table4[rxn],Table4[ub],0)</f>
        <v>1.5374046400000001</v>
      </c>
      <c r="W1087" s="1" t="b">
        <f>AND(Table5[[#This Row],[FVA ENZLOAD flux UB]]=0,Table5[[#This Row],[ENZ not made when it should be?]])</f>
        <v>0</v>
      </c>
    </row>
    <row r="1088" spans="1:23" hidden="1">
      <c r="A1088" s="1" t="s">
        <v>5566</v>
      </c>
      <c r="B1088" s="1" t="str">
        <f>_xlfn.TEXTBEFORE(Table38[[#This Row],[all fluxes from kapp-slack]]," ",,,,"")</f>
        <v>PROSYN-rt1131</v>
      </c>
      <c r="C1088" s="1">
        <f>_xlfn.NUMBERVALUE(IFERROR(_xlfn.TEXTAFTER(Table38[[#This Row],[all fluxes from kapp-slack]]," ",-1,,,""),""))</f>
        <v>3.3857784300000002E-7</v>
      </c>
      <c r="F1088" s="1" t="s">
        <v>8377</v>
      </c>
      <c r="G1088" s="1" t="str">
        <f>_xlfn.TEXTBEFORE(Table5[[#This Row],[rxn     kapp_old        kapp_slack_ub   kapp_slack_lb]]," ")</f>
        <v>RXN-HACD160i_m_FWD-rt2835</v>
      </c>
      <c r="H108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08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088" s="1">
        <f>_xlfn.NUMBERVALUE(_xlfn.TEXTAFTER(Table5[[#This Row],[rxn     kapp_old        kapp_slack_ub   kapp_slack_lb]]," ",-1))</f>
        <v>0</v>
      </c>
      <c r="K1088" s="1">
        <f>_xlfn.XLOOKUP(SUBSTITUTE(Table5[[#This Row],[rxn]],"RXN-","ENZLOAD-"),ENZLOAD[name],ENZLOAD[flux],0)</f>
        <v>3.8591144917999901E-7</v>
      </c>
      <c r="L1088" s="1" t="str">
        <f>"'"&amp;Table5[[#This Row],[rxn]]&amp;"'"&amp;CHAR(9)&amp;IF(AND(Table5[[#This Row],[kapp_slack_ub]]&lt;&gt;0,Table5[[#This Row],[kapp_old]]&lt;$F$1),$F$1,Table5[[#This Row],[kapp_old]])</f>
        <v>'RXN-HACD160i_m_FWD-rt2835'	27141.27779288</v>
      </c>
      <c r="M1088" s="1">
        <f>_xlfn.XLOOKUP(Table5[[#This Row],[rxn]],Table3[name],Table3[flux],$F$1)</f>
        <v>27141.277792879999</v>
      </c>
      <c r="N1088" s="1">
        <f>IFERROR(Table5[[#This Row],[min flux]]/Table5[[#This Row],[associated enzload]],"")</f>
        <v>70330325390.840134</v>
      </c>
      <c r="O1088" s="1">
        <f>_xlfn.NUMBERVALUE(IF(Table5[[#This Row],[flux/enzload]]="","",ABS($N$1-Table5[[#This Row],[flux/enzload]])))</f>
        <v>1329585992268.1101</v>
      </c>
      <c r="P1088" s="1">
        <f>Table5[[#This Row],[kapp_old]]+IFERROR(((Table5[[#This Row],[kapp_slack_ub]]-Table5[[#This Row],[kapp_slack_lb]])/Table5[[#This Row],[associated enzload]]),0)</f>
        <v>27141.277792879999</v>
      </c>
      <c r="Q1088" s="1" t="str">
        <f>"'"&amp;Table5[[#This Row],[rxn]]&amp;"'"&amp;CHAR(9)&amp;Table5[[#This Row],[kapp + (slack_ub - slack_lb)/enzload]]</f>
        <v>'RXN-HACD160i_m_FWD-rt2835'	27141.27779288</v>
      </c>
      <c r="R1088" s="1">
        <f>_xlfn.XLOOKUP(Table5[[#This Row],[rxn]],Table38[name],Table38[flux],0)</f>
        <v>0</v>
      </c>
      <c r="S1088" s="1">
        <f>_xlfn.XLOOKUP(SUBSTITUTE(Table5[[#This Row],[rxn]],"RXN-","ENZLOAD-"),Table38[name],Table38[flux],0)</f>
        <v>0</v>
      </c>
      <c r="T1088" s="1" t="b">
        <f>AND(Table5[[#This Row],[ENZLOAD flux in kapp-slack.gms]]=0,Table5[[#This Row],[flux in kapp-slack.gms]]&lt;&gt;0,NOT(Table5[[#This Row],[spont or unknown?]]))</f>
        <v>0</v>
      </c>
      <c r="U1088" s="1" t="b">
        <f>OR(_xlfn.TEXTAFTER(Table5[[#This Row],[rxn]],"-",-1)="SPONT",_xlfn.TEXTAFTER(Table5[[#This Row],[rxn]],"-",-1)="UNKNOWN")</f>
        <v>0</v>
      </c>
      <c r="V1088" s="1">
        <f>_xlfn.XLOOKUP(SUBSTITUTE(Table5[[#This Row],[rxn]],"RXN-","ENZLOAD-"),Table4[rxn],Table4[ub],0)</f>
        <v>1.21622327</v>
      </c>
      <c r="W1088" s="1" t="b">
        <f>AND(Table5[[#This Row],[FVA ENZLOAD flux UB]]=0,Table5[[#This Row],[ENZ not made when it should be?]])</f>
        <v>0</v>
      </c>
    </row>
    <row r="1089" spans="1:23" hidden="1">
      <c r="A1089" s="1" t="s">
        <v>5567</v>
      </c>
      <c r="B1089" s="1" t="str">
        <f>_xlfn.TEXTBEFORE(Table38[[#This Row],[all fluxes from kapp-slack]]," ",,,,"")</f>
        <v>PROSYN-rt1147</v>
      </c>
      <c r="C1089" s="1">
        <f>_xlfn.NUMBERVALUE(IFERROR(_xlfn.TEXTAFTER(Table38[[#This Row],[all fluxes from kapp-slack]]," ",-1,,,""),""))</f>
        <v>5.6768139509999999E-6</v>
      </c>
      <c r="F1089" s="1" t="s">
        <v>8378</v>
      </c>
      <c r="G1089" s="1" t="str">
        <f>_xlfn.TEXTBEFORE(Table5[[#This Row],[rxn     kapp_old        kapp_slack_ub   kapp_slack_lb]]," ")</f>
        <v>RXN-HACD160i_x_FWD-rt2994</v>
      </c>
      <c r="H108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08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089" s="1">
        <f>_xlfn.NUMBERVALUE(_xlfn.TEXTAFTER(Table5[[#This Row],[rxn     kapp_old        kapp_slack_ub   kapp_slack_lb]]," ",-1))</f>
        <v>0</v>
      </c>
      <c r="K1089" s="1">
        <f>_xlfn.XLOOKUP(SUBSTITUTE(Table5[[#This Row],[rxn]],"RXN-","ENZLOAD-"),ENZLOAD[name],ENZLOAD[flux],0)</f>
        <v>6.6153703929999899E-7</v>
      </c>
      <c r="L1089" s="1" t="str">
        <f>"'"&amp;Table5[[#This Row],[rxn]]&amp;"'"&amp;CHAR(9)&amp;IF(AND(Table5[[#This Row],[kapp_slack_ub]]&lt;&gt;0,Table5[[#This Row],[kapp_old]]&lt;$F$1),$F$1,Table5[[#This Row],[kapp_old]])</f>
        <v>'RXN-HACD160i_x_FWD-rt2994'	27141.27779288</v>
      </c>
      <c r="M1089" s="1">
        <f>_xlfn.XLOOKUP(Table5[[#This Row],[rxn]],Table3[name],Table3[flux],$F$1)</f>
        <v>27141.277792879999</v>
      </c>
      <c r="N1089" s="1">
        <f>IFERROR(Table5[[#This Row],[min flux]]/Table5[[#This Row],[associated enzload]],"")</f>
        <v>41027601147.774521</v>
      </c>
      <c r="O1089" s="1">
        <f>_xlfn.NUMBERVALUE(IF(Table5[[#This Row],[flux/enzload]]="","",ABS($N$1-Table5[[#This Row],[flux/enzload]])))</f>
        <v>1358888716511.1799</v>
      </c>
      <c r="P1089" s="1">
        <f>Table5[[#This Row],[kapp_old]]+IFERROR(((Table5[[#This Row],[kapp_slack_ub]]-Table5[[#This Row],[kapp_slack_lb]])/Table5[[#This Row],[associated enzload]]),0)</f>
        <v>27141.277792879999</v>
      </c>
      <c r="Q1089" s="1" t="str">
        <f>"'"&amp;Table5[[#This Row],[rxn]]&amp;"'"&amp;CHAR(9)&amp;Table5[[#This Row],[kapp + (slack_ub - slack_lb)/enzload]]</f>
        <v>'RXN-HACD160i_x_FWD-rt2994'	27141.27779288</v>
      </c>
      <c r="R1089" s="1">
        <f>_xlfn.XLOOKUP(Table5[[#This Row],[rxn]],Table38[name],Table38[flux],0)</f>
        <v>0</v>
      </c>
      <c r="S1089" s="1">
        <f>_xlfn.XLOOKUP(SUBSTITUTE(Table5[[#This Row],[rxn]],"RXN-","ENZLOAD-"),Table38[name],Table38[flux],0)</f>
        <v>0</v>
      </c>
      <c r="T1089" s="1" t="b">
        <f>AND(Table5[[#This Row],[ENZLOAD flux in kapp-slack.gms]]=0,Table5[[#This Row],[flux in kapp-slack.gms]]&lt;&gt;0,NOT(Table5[[#This Row],[spont or unknown?]]))</f>
        <v>0</v>
      </c>
      <c r="U1089" s="1" t="b">
        <f>OR(_xlfn.TEXTAFTER(Table5[[#This Row],[rxn]],"-",-1)="SPONT",_xlfn.TEXTAFTER(Table5[[#This Row],[rxn]],"-",-1)="UNKNOWN")</f>
        <v>0</v>
      </c>
      <c r="V1089" s="1">
        <f>_xlfn.XLOOKUP(SUBSTITUTE(Table5[[#This Row],[rxn]],"RXN-","ENZLOAD-"),Table4[rxn],Table4[ub],0)</f>
        <v>0.44752437</v>
      </c>
      <c r="W1089" s="1" t="b">
        <f>AND(Table5[[#This Row],[FVA ENZLOAD flux UB]]=0,Table5[[#This Row],[ENZ not made when it should be?]])</f>
        <v>0</v>
      </c>
    </row>
    <row r="1090" spans="1:23" hidden="1">
      <c r="A1090" s="1" t="s">
        <v>5568</v>
      </c>
      <c r="B1090" s="1" t="str">
        <f>_xlfn.TEXTBEFORE(Table38[[#This Row],[all fluxes from kapp-slack]]," ",,,,"")</f>
        <v>PROSYN-rt1206</v>
      </c>
      <c r="C1090" s="1">
        <f>_xlfn.NUMBERVALUE(IFERROR(_xlfn.TEXTAFTER(Table38[[#This Row],[all fluxes from kapp-slack]]," ",-1,,,""),""))</f>
        <v>1.4136293100000001E-7</v>
      </c>
      <c r="F1090" s="1" t="s">
        <v>8379</v>
      </c>
      <c r="G1090" s="1" t="str">
        <f>_xlfn.TEXTBEFORE(Table5[[#This Row],[rxn     kapp_old        kapp_slack_ub   kapp_slack_lb]]," ")</f>
        <v>RXN-HACD160i_x_FWD-rt7916_x</v>
      </c>
      <c r="H109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09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090" s="1">
        <f>_xlfn.NUMBERVALUE(_xlfn.TEXTAFTER(Table5[[#This Row],[rxn     kapp_old        kapp_slack_ub   kapp_slack_lb]]," ",-1))</f>
        <v>0</v>
      </c>
      <c r="K1090" s="1">
        <f>_xlfn.XLOOKUP(SUBSTITUTE(Table5[[#This Row],[rxn]],"RXN-","ENZLOAD-"),ENZLOAD[name],ENZLOAD[flux],0)</f>
        <v>4.1479586069999999E-8</v>
      </c>
      <c r="L1090" s="1" t="str">
        <f>"'"&amp;Table5[[#This Row],[rxn]]&amp;"'"&amp;CHAR(9)&amp;IF(AND(Table5[[#This Row],[kapp_slack_ub]]&lt;&gt;0,Table5[[#This Row],[kapp_old]]&lt;$F$1),$F$1,Table5[[#This Row],[kapp_old]])</f>
        <v>'RXN-HACD160i_x_FWD-rt7916_x'	27141.27779288</v>
      </c>
      <c r="M1090" s="1">
        <f>_xlfn.XLOOKUP(Table5[[#This Row],[rxn]],Table3[name],Table3[flux],$F$1)</f>
        <v>27141.277792879999</v>
      </c>
      <c r="N1090" s="1">
        <f>IFERROR(Table5[[#This Row],[min flux]]/Table5[[#This Row],[associated enzload]],"")</f>
        <v>654328559284.00537</v>
      </c>
      <c r="O1090" s="1">
        <f>_xlfn.NUMBERVALUE(IF(Table5[[#This Row],[flux/enzload]]="","",ABS($N$1-Table5[[#This Row],[flux/enzload]])))</f>
        <v>745587758374.948</v>
      </c>
      <c r="P1090" s="1">
        <f>Table5[[#This Row],[kapp_old]]+IFERROR(((Table5[[#This Row],[kapp_slack_ub]]-Table5[[#This Row],[kapp_slack_lb]])/Table5[[#This Row],[associated enzload]]),0)</f>
        <v>27141.277792879999</v>
      </c>
      <c r="Q1090" s="1" t="str">
        <f>"'"&amp;Table5[[#This Row],[rxn]]&amp;"'"&amp;CHAR(9)&amp;Table5[[#This Row],[kapp + (slack_ub - slack_lb)/enzload]]</f>
        <v>'RXN-HACD160i_x_FWD-rt7916_x'	27141.27779288</v>
      </c>
      <c r="R1090" s="1">
        <f>_xlfn.XLOOKUP(Table5[[#This Row],[rxn]],Table38[name],Table38[flux],0)</f>
        <v>0</v>
      </c>
      <c r="S1090" s="1">
        <f>_xlfn.XLOOKUP(SUBSTITUTE(Table5[[#This Row],[rxn]],"RXN-","ENZLOAD-"),Table38[name],Table38[flux],0)</f>
        <v>0</v>
      </c>
      <c r="T1090" s="1" t="b">
        <f>AND(Table5[[#This Row],[ENZLOAD flux in kapp-slack.gms]]=0,Table5[[#This Row],[flux in kapp-slack.gms]]&lt;&gt;0,NOT(Table5[[#This Row],[spont or unknown?]]))</f>
        <v>0</v>
      </c>
      <c r="U1090" s="1" t="b">
        <f>OR(_xlfn.TEXTAFTER(Table5[[#This Row],[rxn]],"-",-1)="SPONT",_xlfn.TEXTAFTER(Table5[[#This Row],[rxn]],"-",-1)="UNKNOWN")</f>
        <v>0</v>
      </c>
      <c r="V1090" s="1">
        <f>_xlfn.XLOOKUP(SUBSTITUTE(Table5[[#This Row],[rxn]],"RXN-","ENZLOAD-"),Table4[rxn],Table4[ub],0)</f>
        <v>1.5374046400000001</v>
      </c>
      <c r="W1090" s="1" t="b">
        <f>AND(Table5[[#This Row],[FVA ENZLOAD flux UB]]=0,Table5[[#This Row],[ENZ not made when it should be?]])</f>
        <v>0</v>
      </c>
    </row>
    <row r="1091" spans="1:23" hidden="1">
      <c r="A1091" s="1" t="s">
        <v>5569</v>
      </c>
      <c r="B1091" s="1" t="str">
        <f>_xlfn.TEXTBEFORE(Table38[[#This Row],[all fluxes from kapp-slack]]," ",,,,"")</f>
        <v>PROSYN-rt1299</v>
      </c>
      <c r="C1091" s="1">
        <f>_xlfn.NUMBERVALUE(IFERROR(_xlfn.TEXTAFTER(Table38[[#This Row],[all fluxes from kapp-slack]]," ",-1,,,""),""))</f>
        <v>1.6694872076999999E-5</v>
      </c>
      <c r="F1091" s="1" t="s">
        <v>8380</v>
      </c>
      <c r="G1091" s="1" t="str">
        <f>_xlfn.TEXTBEFORE(Table5[[#This Row],[rxn     kapp_old        kapp_slack_ub   kapp_slack_lb]]," ")</f>
        <v>RXN-HACD161ai_m_FWD-rt2835</v>
      </c>
      <c r="H109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09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091" s="1">
        <f>_xlfn.NUMBERVALUE(_xlfn.TEXTAFTER(Table5[[#This Row],[rxn     kapp_old        kapp_slack_ub   kapp_slack_lb]]," ",-1))</f>
        <v>0</v>
      </c>
      <c r="K1091" s="1">
        <f>_xlfn.XLOOKUP(SUBSTITUTE(Table5[[#This Row],[rxn]],"RXN-","ENZLOAD-"),ENZLOAD[name],ENZLOAD[flux],0)</f>
        <v>3.8591144917999901E-7</v>
      </c>
      <c r="L1091" s="1" t="str">
        <f>"'"&amp;Table5[[#This Row],[rxn]]&amp;"'"&amp;CHAR(9)&amp;IF(AND(Table5[[#This Row],[kapp_slack_ub]]&lt;&gt;0,Table5[[#This Row],[kapp_old]]&lt;$F$1),$F$1,Table5[[#This Row],[kapp_old]])</f>
        <v>'RXN-HACD161ai_m_FWD-rt2835'	27141.27779288</v>
      </c>
      <c r="M1091" s="1">
        <f>_xlfn.XLOOKUP(Table5[[#This Row],[rxn]],Table3[name],Table3[flux],$F$1)</f>
        <v>27141.277792879999</v>
      </c>
      <c r="N1091" s="1">
        <f>IFERROR(Table5[[#This Row],[min flux]]/Table5[[#This Row],[associated enzload]],"")</f>
        <v>70330325390.840134</v>
      </c>
      <c r="O1091" s="1">
        <f>_xlfn.NUMBERVALUE(IF(Table5[[#This Row],[flux/enzload]]="","",ABS($N$1-Table5[[#This Row],[flux/enzload]])))</f>
        <v>1329585992268.1101</v>
      </c>
      <c r="P1091" s="1">
        <f>Table5[[#This Row],[kapp_old]]+IFERROR(((Table5[[#This Row],[kapp_slack_ub]]-Table5[[#This Row],[kapp_slack_lb]])/Table5[[#This Row],[associated enzload]]),0)</f>
        <v>27141.277792879999</v>
      </c>
      <c r="Q1091" s="1" t="str">
        <f>"'"&amp;Table5[[#This Row],[rxn]]&amp;"'"&amp;CHAR(9)&amp;Table5[[#This Row],[kapp + (slack_ub - slack_lb)/enzload]]</f>
        <v>'RXN-HACD161ai_m_FWD-rt2835'	27141.27779288</v>
      </c>
      <c r="R1091" s="1">
        <f>_xlfn.XLOOKUP(Table5[[#This Row],[rxn]],Table38[name],Table38[flux],0)</f>
        <v>0</v>
      </c>
      <c r="S1091" s="1">
        <f>_xlfn.XLOOKUP(SUBSTITUTE(Table5[[#This Row],[rxn]],"RXN-","ENZLOAD-"),Table38[name],Table38[flux],0)</f>
        <v>0</v>
      </c>
      <c r="T1091" s="1" t="b">
        <f>AND(Table5[[#This Row],[ENZLOAD flux in kapp-slack.gms]]=0,Table5[[#This Row],[flux in kapp-slack.gms]]&lt;&gt;0,NOT(Table5[[#This Row],[spont or unknown?]]))</f>
        <v>0</v>
      </c>
      <c r="U1091" s="1" t="b">
        <f>OR(_xlfn.TEXTAFTER(Table5[[#This Row],[rxn]],"-",-1)="SPONT",_xlfn.TEXTAFTER(Table5[[#This Row],[rxn]],"-",-1)="UNKNOWN")</f>
        <v>0</v>
      </c>
      <c r="V1091" s="1">
        <f>_xlfn.XLOOKUP(SUBSTITUTE(Table5[[#This Row],[rxn]],"RXN-","ENZLOAD-"),Table4[rxn],Table4[ub],0)</f>
        <v>1.21622327</v>
      </c>
      <c r="W1091" s="1" t="b">
        <f>AND(Table5[[#This Row],[FVA ENZLOAD flux UB]]=0,Table5[[#This Row],[ENZ not made when it should be?]])</f>
        <v>0</v>
      </c>
    </row>
    <row r="1092" spans="1:23" hidden="1">
      <c r="A1092" s="1" t="s">
        <v>5570</v>
      </c>
      <c r="B1092" s="1" t="str">
        <f>_xlfn.TEXTBEFORE(Table38[[#This Row],[all fluxes from kapp-slack]]," ",,,,"")</f>
        <v>PROSYN-rt1337</v>
      </c>
      <c r="C1092" s="1">
        <f>_xlfn.NUMBERVALUE(IFERROR(_xlfn.TEXTAFTER(Table38[[#This Row],[all fluxes from kapp-slack]]," ",-1,,,""),""))</f>
        <v>1.2396876580000001E-6</v>
      </c>
      <c r="F1092" s="1" t="s">
        <v>8381</v>
      </c>
      <c r="G1092" s="1" t="str">
        <f>_xlfn.TEXTBEFORE(Table5[[#This Row],[rxn     kapp_old        kapp_slack_ub   kapp_slack_lb]]," ")</f>
        <v>RXN-HACD161ai_x_FWD-rt2994</v>
      </c>
      <c r="H109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09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092" s="1">
        <f>_xlfn.NUMBERVALUE(_xlfn.TEXTAFTER(Table5[[#This Row],[rxn     kapp_old        kapp_slack_ub   kapp_slack_lb]]," ",-1))</f>
        <v>0</v>
      </c>
      <c r="K1092" s="1">
        <f>_xlfn.XLOOKUP(SUBSTITUTE(Table5[[#This Row],[rxn]],"RXN-","ENZLOAD-"),ENZLOAD[name],ENZLOAD[flux],0)</f>
        <v>6.6153703929999899E-7</v>
      </c>
      <c r="L1092" s="1" t="str">
        <f>"'"&amp;Table5[[#This Row],[rxn]]&amp;"'"&amp;CHAR(9)&amp;IF(AND(Table5[[#This Row],[kapp_slack_ub]]&lt;&gt;0,Table5[[#This Row],[kapp_old]]&lt;$F$1),$F$1,Table5[[#This Row],[kapp_old]])</f>
        <v>'RXN-HACD161ai_x_FWD-rt2994'	27141.27779288</v>
      </c>
      <c r="M1092" s="1">
        <f>_xlfn.XLOOKUP(Table5[[#This Row],[rxn]],Table3[name],Table3[flux],$F$1)</f>
        <v>27141.277792879999</v>
      </c>
      <c r="N1092" s="1">
        <f>IFERROR(Table5[[#This Row],[min flux]]/Table5[[#This Row],[associated enzload]],"")</f>
        <v>41027601147.774521</v>
      </c>
      <c r="O1092" s="1">
        <f>_xlfn.NUMBERVALUE(IF(Table5[[#This Row],[flux/enzload]]="","",ABS($N$1-Table5[[#This Row],[flux/enzload]])))</f>
        <v>1358888716511.1799</v>
      </c>
      <c r="P1092" s="1">
        <f>Table5[[#This Row],[kapp_old]]+IFERROR(((Table5[[#This Row],[kapp_slack_ub]]-Table5[[#This Row],[kapp_slack_lb]])/Table5[[#This Row],[associated enzload]]),0)</f>
        <v>27141.277792879999</v>
      </c>
      <c r="Q1092" s="1" t="str">
        <f>"'"&amp;Table5[[#This Row],[rxn]]&amp;"'"&amp;CHAR(9)&amp;Table5[[#This Row],[kapp + (slack_ub - slack_lb)/enzload]]</f>
        <v>'RXN-HACD161ai_x_FWD-rt2994'	27141.27779288</v>
      </c>
      <c r="R1092" s="1">
        <f>_xlfn.XLOOKUP(Table5[[#This Row],[rxn]],Table38[name],Table38[flux],0)</f>
        <v>0</v>
      </c>
      <c r="S1092" s="1">
        <f>_xlfn.XLOOKUP(SUBSTITUTE(Table5[[#This Row],[rxn]],"RXN-","ENZLOAD-"),Table38[name],Table38[flux],0)</f>
        <v>0</v>
      </c>
      <c r="T1092" s="1" t="b">
        <f>AND(Table5[[#This Row],[ENZLOAD flux in kapp-slack.gms]]=0,Table5[[#This Row],[flux in kapp-slack.gms]]&lt;&gt;0,NOT(Table5[[#This Row],[spont or unknown?]]))</f>
        <v>0</v>
      </c>
      <c r="U1092" s="1" t="b">
        <f>OR(_xlfn.TEXTAFTER(Table5[[#This Row],[rxn]],"-",-1)="SPONT",_xlfn.TEXTAFTER(Table5[[#This Row],[rxn]],"-",-1)="UNKNOWN")</f>
        <v>0</v>
      </c>
      <c r="V1092" s="1">
        <f>_xlfn.XLOOKUP(SUBSTITUTE(Table5[[#This Row],[rxn]],"RXN-","ENZLOAD-"),Table4[rxn],Table4[ub],0)</f>
        <v>0.44752437</v>
      </c>
      <c r="W1092" s="1" t="b">
        <f>AND(Table5[[#This Row],[FVA ENZLOAD flux UB]]=0,Table5[[#This Row],[ENZ not made when it should be?]])</f>
        <v>0</v>
      </c>
    </row>
    <row r="1093" spans="1:23" hidden="1">
      <c r="A1093" s="1" t="s">
        <v>5571</v>
      </c>
      <c r="B1093" s="1" t="str">
        <f>_xlfn.TEXTBEFORE(Table38[[#This Row],[all fluxes from kapp-slack]]," ",,,,"")</f>
        <v>PROSYN-rt1360</v>
      </c>
      <c r="C1093" s="1">
        <f>_xlfn.NUMBERVALUE(IFERROR(_xlfn.TEXTAFTER(Table38[[#This Row],[all fluxes from kapp-slack]]," ",-1,,,""),""))</f>
        <v>1.4245187E-8</v>
      </c>
      <c r="F1093" s="1" t="s">
        <v>8382</v>
      </c>
      <c r="G1093" s="1" t="str">
        <f>_xlfn.TEXTBEFORE(Table5[[#This Row],[rxn     kapp_old        kapp_slack_ub   kapp_slack_lb]]," ")</f>
        <v>RXN-HACD161ai_x_FWD-rt7916_x</v>
      </c>
      <c r="H109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09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093" s="1">
        <f>_xlfn.NUMBERVALUE(_xlfn.TEXTAFTER(Table5[[#This Row],[rxn     kapp_old        kapp_slack_ub   kapp_slack_lb]]," ",-1))</f>
        <v>0</v>
      </c>
      <c r="K1093" s="1">
        <f>_xlfn.XLOOKUP(SUBSTITUTE(Table5[[#This Row],[rxn]],"RXN-","ENZLOAD-"),ENZLOAD[name],ENZLOAD[flux],0)</f>
        <v>4.1479586069999999E-8</v>
      </c>
      <c r="L1093" s="1" t="str">
        <f>"'"&amp;Table5[[#This Row],[rxn]]&amp;"'"&amp;CHAR(9)&amp;IF(AND(Table5[[#This Row],[kapp_slack_ub]]&lt;&gt;0,Table5[[#This Row],[kapp_old]]&lt;$F$1),$F$1,Table5[[#This Row],[kapp_old]])</f>
        <v>'RXN-HACD161ai_x_FWD-rt7916_x'	27141.27779288</v>
      </c>
      <c r="M1093" s="1">
        <f>_xlfn.XLOOKUP(Table5[[#This Row],[rxn]],Table3[name],Table3[flux],$F$1)</f>
        <v>27141.277792879999</v>
      </c>
      <c r="N1093" s="1">
        <f>IFERROR(Table5[[#This Row],[min flux]]/Table5[[#This Row],[associated enzload]],"")</f>
        <v>654328559284.00537</v>
      </c>
      <c r="O1093" s="1">
        <f>_xlfn.NUMBERVALUE(IF(Table5[[#This Row],[flux/enzload]]="","",ABS($N$1-Table5[[#This Row],[flux/enzload]])))</f>
        <v>745587758374.948</v>
      </c>
      <c r="P1093" s="1">
        <f>Table5[[#This Row],[kapp_old]]+IFERROR(((Table5[[#This Row],[kapp_slack_ub]]-Table5[[#This Row],[kapp_slack_lb]])/Table5[[#This Row],[associated enzload]]),0)</f>
        <v>27141.277792879999</v>
      </c>
      <c r="Q1093" s="1" t="str">
        <f>"'"&amp;Table5[[#This Row],[rxn]]&amp;"'"&amp;CHAR(9)&amp;Table5[[#This Row],[kapp + (slack_ub - slack_lb)/enzload]]</f>
        <v>'RXN-HACD161ai_x_FWD-rt7916_x'	27141.27779288</v>
      </c>
      <c r="R1093" s="1">
        <f>_xlfn.XLOOKUP(Table5[[#This Row],[rxn]],Table38[name],Table38[flux],0)</f>
        <v>0</v>
      </c>
      <c r="S1093" s="1">
        <f>_xlfn.XLOOKUP(SUBSTITUTE(Table5[[#This Row],[rxn]],"RXN-","ENZLOAD-"),Table38[name],Table38[flux],0)</f>
        <v>0</v>
      </c>
      <c r="T1093" s="1" t="b">
        <f>AND(Table5[[#This Row],[ENZLOAD flux in kapp-slack.gms]]=0,Table5[[#This Row],[flux in kapp-slack.gms]]&lt;&gt;0,NOT(Table5[[#This Row],[spont or unknown?]]))</f>
        <v>0</v>
      </c>
      <c r="U1093" s="1" t="b">
        <f>OR(_xlfn.TEXTAFTER(Table5[[#This Row],[rxn]],"-",-1)="SPONT",_xlfn.TEXTAFTER(Table5[[#This Row],[rxn]],"-",-1)="UNKNOWN")</f>
        <v>0</v>
      </c>
      <c r="V1093" s="1">
        <f>_xlfn.XLOOKUP(SUBSTITUTE(Table5[[#This Row],[rxn]],"RXN-","ENZLOAD-"),Table4[rxn],Table4[ub],0)</f>
        <v>1.5374046400000001</v>
      </c>
      <c r="W1093" s="1" t="b">
        <f>AND(Table5[[#This Row],[FVA ENZLOAD flux UB]]=0,Table5[[#This Row],[ENZ not made when it should be?]])</f>
        <v>0</v>
      </c>
    </row>
    <row r="1094" spans="1:23" hidden="1">
      <c r="A1094" s="1" t="s">
        <v>5572</v>
      </c>
      <c r="B1094" s="1" t="str">
        <f>_xlfn.TEXTBEFORE(Table38[[#This Row],[all fluxes from kapp-slack]]," ",,,,"")</f>
        <v>PROSYN-rt1362</v>
      </c>
      <c r="C1094" s="1">
        <f>_xlfn.NUMBERVALUE(IFERROR(_xlfn.TEXTAFTER(Table38[[#This Row],[all fluxes from kapp-slack]]," ",-1,,,""),""))</f>
        <v>4.18891382E-7</v>
      </c>
      <c r="F1094" s="1" t="s">
        <v>8383</v>
      </c>
      <c r="G1094" s="1" t="str">
        <f>_xlfn.TEXTBEFORE(Table5[[#This Row],[rxn     kapp_old        kapp_slack_ub   kapp_slack_lb]]," ")</f>
        <v>RXN-HACD161bi_m_FWD-rt2835</v>
      </c>
      <c r="H109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09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094" s="1">
        <f>_xlfn.NUMBERVALUE(_xlfn.TEXTAFTER(Table5[[#This Row],[rxn     kapp_old        kapp_slack_ub   kapp_slack_lb]]," ",-1))</f>
        <v>0</v>
      </c>
      <c r="K1094" s="1">
        <f>_xlfn.XLOOKUP(SUBSTITUTE(Table5[[#This Row],[rxn]],"RXN-","ENZLOAD-"),ENZLOAD[name],ENZLOAD[flux],0)</f>
        <v>3.8591144917999901E-7</v>
      </c>
      <c r="L1094" s="1" t="str">
        <f>"'"&amp;Table5[[#This Row],[rxn]]&amp;"'"&amp;CHAR(9)&amp;IF(AND(Table5[[#This Row],[kapp_slack_ub]]&lt;&gt;0,Table5[[#This Row],[kapp_old]]&lt;$F$1),$F$1,Table5[[#This Row],[kapp_old]])</f>
        <v>'RXN-HACD161bi_m_FWD-rt2835'	27141.27779288</v>
      </c>
      <c r="M1094" s="1">
        <f>_xlfn.XLOOKUP(Table5[[#This Row],[rxn]],Table3[name],Table3[flux],$F$1)</f>
        <v>27141.277792879999</v>
      </c>
      <c r="N1094" s="1">
        <f>IFERROR(Table5[[#This Row],[min flux]]/Table5[[#This Row],[associated enzload]],"")</f>
        <v>70330325390.840134</v>
      </c>
      <c r="O1094" s="1">
        <f>_xlfn.NUMBERVALUE(IF(Table5[[#This Row],[flux/enzload]]="","",ABS($N$1-Table5[[#This Row],[flux/enzload]])))</f>
        <v>1329585992268.1101</v>
      </c>
      <c r="P1094" s="1">
        <f>Table5[[#This Row],[kapp_old]]+IFERROR(((Table5[[#This Row],[kapp_slack_ub]]-Table5[[#This Row],[kapp_slack_lb]])/Table5[[#This Row],[associated enzload]]),0)</f>
        <v>27141.277792879999</v>
      </c>
      <c r="Q1094" s="1" t="str">
        <f>"'"&amp;Table5[[#This Row],[rxn]]&amp;"'"&amp;CHAR(9)&amp;Table5[[#This Row],[kapp + (slack_ub - slack_lb)/enzload]]</f>
        <v>'RXN-HACD161bi_m_FWD-rt2835'	27141.27779288</v>
      </c>
      <c r="R1094" s="1">
        <f>_xlfn.XLOOKUP(Table5[[#This Row],[rxn]],Table38[name],Table38[flux],0)</f>
        <v>0</v>
      </c>
      <c r="S1094" s="1">
        <f>_xlfn.XLOOKUP(SUBSTITUTE(Table5[[#This Row],[rxn]],"RXN-","ENZLOAD-"),Table38[name],Table38[flux],0)</f>
        <v>0</v>
      </c>
      <c r="T1094" s="1" t="b">
        <f>AND(Table5[[#This Row],[ENZLOAD flux in kapp-slack.gms]]=0,Table5[[#This Row],[flux in kapp-slack.gms]]&lt;&gt;0,NOT(Table5[[#This Row],[spont or unknown?]]))</f>
        <v>0</v>
      </c>
      <c r="U1094" s="1" t="b">
        <f>OR(_xlfn.TEXTAFTER(Table5[[#This Row],[rxn]],"-",-1)="SPONT",_xlfn.TEXTAFTER(Table5[[#This Row],[rxn]],"-",-1)="UNKNOWN")</f>
        <v>0</v>
      </c>
      <c r="V1094" s="1">
        <f>_xlfn.XLOOKUP(SUBSTITUTE(Table5[[#This Row],[rxn]],"RXN-","ENZLOAD-"),Table4[rxn],Table4[ub],0)</f>
        <v>1.21622327</v>
      </c>
      <c r="W1094" s="1" t="b">
        <f>AND(Table5[[#This Row],[FVA ENZLOAD flux UB]]=0,Table5[[#This Row],[ENZ not made when it should be?]])</f>
        <v>0</v>
      </c>
    </row>
    <row r="1095" spans="1:23" hidden="1">
      <c r="A1095" s="1" t="s">
        <v>5573</v>
      </c>
      <c r="B1095" s="1" t="str">
        <f>_xlfn.TEXTBEFORE(Table38[[#This Row],[all fluxes from kapp-slack]]," ",,,,"")</f>
        <v>PROSYN-rt1378</v>
      </c>
      <c r="C1095" s="1">
        <f>_xlfn.NUMBERVALUE(IFERROR(_xlfn.TEXTAFTER(Table38[[#This Row],[all fluxes from kapp-slack]]," ",-1,,,""),""))</f>
        <v>1.4245187E-8</v>
      </c>
      <c r="F1095" s="1" t="s">
        <v>8384</v>
      </c>
      <c r="G1095" s="1" t="str">
        <f>_xlfn.TEXTBEFORE(Table5[[#This Row],[rxn     kapp_old        kapp_slack_ub   kapp_slack_lb]]," ")</f>
        <v>RXN-HACD161bi_x_FWD-rt2994</v>
      </c>
      <c r="H109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09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095" s="1">
        <f>_xlfn.NUMBERVALUE(_xlfn.TEXTAFTER(Table5[[#This Row],[rxn     kapp_old        kapp_slack_ub   kapp_slack_lb]]," ",-1))</f>
        <v>0</v>
      </c>
      <c r="K1095" s="1">
        <f>_xlfn.XLOOKUP(SUBSTITUTE(Table5[[#This Row],[rxn]],"RXN-","ENZLOAD-"),ENZLOAD[name],ENZLOAD[flux],0)</f>
        <v>6.6153703929999899E-7</v>
      </c>
      <c r="L1095" s="1" t="str">
        <f>"'"&amp;Table5[[#This Row],[rxn]]&amp;"'"&amp;CHAR(9)&amp;IF(AND(Table5[[#This Row],[kapp_slack_ub]]&lt;&gt;0,Table5[[#This Row],[kapp_old]]&lt;$F$1),$F$1,Table5[[#This Row],[kapp_old]])</f>
        <v>'RXN-HACD161bi_x_FWD-rt2994'	27141.27779288</v>
      </c>
      <c r="M1095" s="1">
        <f>_xlfn.XLOOKUP(Table5[[#This Row],[rxn]],Table3[name],Table3[flux],$F$1)</f>
        <v>27141.277792879999</v>
      </c>
      <c r="N1095" s="1">
        <f>IFERROR(Table5[[#This Row],[min flux]]/Table5[[#This Row],[associated enzload]],"")</f>
        <v>41027601147.774521</v>
      </c>
      <c r="O1095" s="1">
        <f>_xlfn.NUMBERVALUE(IF(Table5[[#This Row],[flux/enzload]]="","",ABS($N$1-Table5[[#This Row],[flux/enzload]])))</f>
        <v>1358888716511.1799</v>
      </c>
      <c r="P1095" s="1">
        <f>Table5[[#This Row],[kapp_old]]+IFERROR(((Table5[[#This Row],[kapp_slack_ub]]-Table5[[#This Row],[kapp_slack_lb]])/Table5[[#This Row],[associated enzload]]),0)</f>
        <v>27141.277792879999</v>
      </c>
      <c r="Q1095" s="1" t="str">
        <f>"'"&amp;Table5[[#This Row],[rxn]]&amp;"'"&amp;CHAR(9)&amp;Table5[[#This Row],[kapp + (slack_ub - slack_lb)/enzload]]</f>
        <v>'RXN-HACD161bi_x_FWD-rt2994'	27141.27779288</v>
      </c>
      <c r="R1095" s="1">
        <f>_xlfn.XLOOKUP(Table5[[#This Row],[rxn]],Table38[name],Table38[flux],0)</f>
        <v>0</v>
      </c>
      <c r="S1095" s="1">
        <f>_xlfn.XLOOKUP(SUBSTITUTE(Table5[[#This Row],[rxn]],"RXN-","ENZLOAD-"),Table38[name],Table38[flux],0)</f>
        <v>0</v>
      </c>
      <c r="T1095" s="1" t="b">
        <f>AND(Table5[[#This Row],[ENZLOAD flux in kapp-slack.gms]]=0,Table5[[#This Row],[flux in kapp-slack.gms]]&lt;&gt;0,NOT(Table5[[#This Row],[spont or unknown?]]))</f>
        <v>0</v>
      </c>
      <c r="U1095" s="1" t="b">
        <f>OR(_xlfn.TEXTAFTER(Table5[[#This Row],[rxn]],"-",-1)="SPONT",_xlfn.TEXTAFTER(Table5[[#This Row],[rxn]],"-",-1)="UNKNOWN")</f>
        <v>0</v>
      </c>
      <c r="V1095" s="1">
        <f>_xlfn.XLOOKUP(SUBSTITUTE(Table5[[#This Row],[rxn]],"RXN-","ENZLOAD-"),Table4[rxn],Table4[ub],0)</f>
        <v>0.44752437</v>
      </c>
      <c r="W1095" s="1" t="b">
        <f>AND(Table5[[#This Row],[FVA ENZLOAD flux UB]]=0,Table5[[#This Row],[ENZ not made when it should be?]])</f>
        <v>0</v>
      </c>
    </row>
    <row r="1096" spans="1:23" hidden="1">
      <c r="A1096" s="1" t="s">
        <v>5574</v>
      </c>
      <c r="B1096" s="1" t="str">
        <f>_xlfn.TEXTBEFORE(Table38[[#This Row],[all fluxes from kapp-slack]]," ",,,,"")</f>
        <v>PROSYN-rt1388</v>
      </c>
      <c r="C1096" s="1">
        <f>_xlfn.NUMBERVALUE(IFERROR(_xlfn.TEXTAFTER(Table38[[#This Row],[all fluxes from kapp-slack]]," ",-1,,,""),""))</f>
        <v>1.7722709799999999E-7</v>
      </c>
      <c r="F1096" s="1" t="s">
        <v>8385</v>
      </c>
      <c r="G1096" s="1" t="str">
        <f>_xlfn.TEXTBEFORE(Table5[[#This Row],[rxn     kapp_old        kapp_slack_ub   kapp_slack_lb]]," ")</f>
        <v>RXN-HACD161bi_x_FWD-rt7916_x</v>
      </c>
      <c r="H109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09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096" s="1">
        <f>_xlfn.NUMBERVALUE(_xlfn.TEXTAFTER(Table5[[#This Row],[rxn     kapp_old        kapp_slack_ub   kapp_slack_lb]]," ",-1))</f>
        <v>0</v>
      </c>
      <c r="K1096" s="1">
        <f>_xlfn.XLOOKUP(SUBSTITUTE(Table5[[#This Row],[rxn]],"RXN-","ENZLOAD-"),ENZLOAD[name],ENZLOAD[flux],0)</f>
        <v>4.1479586069999999E-8</v>
      </c>
      <c r="L1096" s="1" t="str">
        <f>"'"&amp;Table5[[#This Row],[rxn]]&amp;"'"&amp;CHAR(9)&amp;IF(AND(Table5[[#This Row],[kapp_slack_ub]]&lt;&gt;0,Table5[[#This Row],[kapp_old]]&lt;$F$1),$F$1,Table5[[#This Row],[kapp_old]])</f>
        <v>'RXN-HACD161bi_x_FWD-rt7916_x'	27141.27779288</v>
      </c>
      <c r="M1096" s="1">
        <f>_xlfn.XLOOKUP(Table5[[#This Row],[rxn]],Table3[name],Table3[flux],$F$1)</f>
        <v>27141.277792879999</v>
      </c>
      <c r="N1096" s="1">
        <f>IFERROR(Table5[[#This Row],[min flux]]/Table5[[#This Row],[associated enzload]],"")</f>
        <v>654328559284.00537</v>
      </c>
      <c r="O1096" s="1">
        <f>_xlfn.NUMBERVALUE(IF(Table5[[#This Row],[flux/enzload]]="","",ABS($N$1-Table5[[#This Row],[flux/enzload]])))</f>
        <v>745587758374.948</v>
      </c>
      <c r="P1096" s="1">
        <f>Table5[[#This Row],[kapp_old]]+IFERROR(((Table5[[#This Row],[kapp_slack_ub]]-Table5[[#This Row],[kapp_slack_lb]])/Table5[[#This Row],[associated enzload]]),0)</f>
        <v>27141.277792879999</v>
      </c>
      <c r="Q1096" s="1" t="str">
        <f>"'"&amp;Table5[[#This Row],[rxn]]&amp;"'"&amp;CHAR(9)&amp;Table5[[#This Row],[kapp + (slack_ub - slack_lb)/enzload]]</f>
        <v>'RXN-HACD161bi_x_FWD-rt7916_x'	27141.27779288</v>
      </c>
      <c r="R1096" s="1">
        <f>_xlfn.XLOOKUP(Table5[[#This Row],[rxn]],Table38[name],Table38[flux],0)</f>
        <v>0</v>
      </c>
      <c r="S1096" s="1">
        <f>_xlfn.XLOOKUP(SUBSTITUTE(Table5[[#This Row],[rxn]],"RXN-","ENZLOAD-"),Table38[name],Table38[flux],0)</f>
        <v>0</v>
      </c>
      <c r="T1096" s="1" t="b">
        <f>AND(Table5[[#This Row],[ENZLOAD flux in kapp-slack.gms]]=0,Table5[[#This Row],[flux in kapp-slack.gms]]&lt;&gt;0,NOT(Table5[[#This Row],[spont or unknown?]]))</f>
        <v>0</v>
      </c>
      <c r="U1096" s="1" t="b">
        <f>OR(_xlfn.TEXTAFTER(Table5[[#This Row],[rxn]],"-",-1)="SPONT",_xlfn.TEXTAFTER(Table5[[#This Row],[rxn]],"-",-1)="UNKNOWN")</f>
        <v>0</v>
      </c>
      <c r="V1096" s="1">
        <f>_xlfn.XLOOKUP(SUBSTITUTE(Table5[[#This Row],[rxn]],"RXN-","ENZLOAD-"),Table4[rxn],Table4[ub],0)</f>
        <v>1.5374046400000001</v>
      </c>
      <c r="W1096" s="1" t="b">
        <f>AND(Table5[[#This Row],[FVA ENZLOAD flux UB]]=0,Table5[[#This Row],[ENZ not made when it should be?]])</f>
        <v>0</v>
      </c>
    </row>
    <row r="1097" spans="1:23" hidden="1">
      <c r="A1097" s="1" t="s">
        <v>5575</v>
      </c>
      <c r="B1097" s="1" t="str">
        <f>_xlfn.TEXTBEFORE(Table38[[#This Row],[all fluxes from kapp-slack]]," ",,,,"")</f>
        <v>PROSYN-rt1488</v>
      </c>
      <c r="C1097" s="1">
        <f>_xlfn.NUMBERVALUE(IFERROR(_xlfn.TEXTAFTER(Table38[[#This Row],[all fluxes from kapp-slack]]," ",-1,,,""),""))</f>
        <v>1.8371615839999999E-6</v>
      </c>
      <c r="F1097" s="1" t="s">
        <v>8386</v>
      </c>
      <c r="G1097" s="1" t="str">
        <f>_xlfn.TEXTBEFORE(Table5[[#This Row],[rxn     kapp_old        kapp_slack_ub   kapp_slack_lb]]," ")</f>
        <v>RXN-HACD162i_x_FWD-rt2994</v>
      </c>
      <c r="H109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09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097" s="1">
        <f>_xlfn.NUMBERVALUE(_xlfn.TEXTAFTER(Table5[[#This Row],[rxn     kapp_old        kapp_slack_ub   kapp_slack_lb]]," ",-1))</f>
        <v>0</v>
      </c>
      <c r="K1097" s="1">
        <f>_xlfn.XLOOKUP(SUBSTITUTE(Table5[[#This Row],[rxn]],"RXN-","ENZLOAD-"),ENZLOAD[name],ENZLOAD[flux],0)</f>
        <v>6.6153703929999899E-7</v>
      </c>
      <c r="L1097" s="1" t="str">
        <f>"'"&amp;Table5[[#This Row],[rxn]]&amp;"'"&amp;CHAR(9)&amp;IF(AND(Table5[[#This Row],[kapp_slack_ub]]&lt;&gt;0,Table5[[#This Row],[kapp_old]]&lt;$F$1),$F$1,Table5[[#This Row],[kapp_old]])</f>
        <v>'RXN-HACD162i_x_FWD-rt2994'	27141.27779288</v>
      </c>
      <c r="M1097" s="1">
        <f>_xlfn.XLOOKUP(Table5[[#This Row],[rxn]],Table3[name],Table3[flux],$F$1)</f>
        <v>27141.277792879999</v>
      </c>
      <c r="N1097" s="1">
        <f>IFERROR(Table5[[#This Row],[min flux]]/Table5[[#This Row],[associated enzload]],"")</f>
        <v>41027601147.774521</v>
      </c>
      <c r="O1097" s="1">
        <f>_xlfn.NUMBERVALUE(IF(Table5[[#This Row],[flux/enzload]]="","",ABS($N$1-Table5[[#This Row],[flux/enzload]])))</f>
        <v>1358888716511.1799</v>
      </c>
      <c r="P1097" s="1">
        <f>Table5[[#This Row],[kapp_old]]+IFERROR(((Table5[[#This Row],[kapp_slack_ub]]-Table5[[#This Row],[kapp_slack_lb]])/Table5[[#This Row],[associated enzload]]),0)</f>
        <v>27141.277792879999</v>
      </c>
      <c r="Q1097" s="1" t="str">
        <f>"'"&amp;Table5[[#This Row],[rxn]]&amp;"'"&amp;CHAR(9)&amp;Table5[[#This Row],[kapp + (slack_ub - slack_lb)/enzload]]</f>
        <v>'RXN-HACD162i_x_FWD-rt2994'	27141.27779288</v>
      </c>
      <c r="R1097" s="1">
        <f>_xlfn.XLOOKUP(Table5[[#This Row],[rxn]],Table38[name],Table38[flux],0)</f>
        <v>0</v>
      </c>
      <c r="S1097" s="1">
        <f>_xlfn.XLOOKUP(SUBSTITUTE(Table5[[#This Row],[rxn]],"RXN-","ENZLOAD-"),Table38[name],Table38[flux],0)</f>
        <v>0</v>
      </c>
      <c r="T1097" s="1" t="b">
        <f>AND(Table5[[#This Row],[ENZLOAD flux in kapp-slack.gms]]=0,Table5[[#This Row],[flux in kapp-slack.gms]]&lt;&gt;0,NOT(Table5[[#This Row],[spont or unknown?]]))</f>
        <v>0</v>
      </c>
      <c r="U1097" s="1" t="b">
        <f>OR(_xlfn.TEXTAFTER(Table5[[#This Row],[rxn]],"-",-1)="SPONT",_xlfn.TEXTAFTER(Table5[[#This Row],[rxn]],"-",-1)="UNKNOWN")</f>
        <v>0</v>
      </c>
      <c r="V1097" s="1">
        <f>_xlfn.XLOOKUP(SUBSTITUTE(Table5[[#This Row],[rxn]],"RXN-","ENZLOAD-"),Table4[rxn],Table4[ub],0)</f>
        <v>0.44752437</v>
      </c>
      <c r="W1097" s="1" t="b">
        <f>AND(Table5[[#This Row],[FVA ENZLOAD flux UB]]=0,Table5[[#This Row],[ENZ not made when it should be?]])</f>
        <v>0</v>
      </c>
    </row>
    <row r="1098" spans="1:23" hidden="1">
      <c r="A1098" s="1" t="s">
        <v>5576</v>
      </c>
      <c r="B1098" s="1" t="str">
        <f>_xlfn.TEXTBEFORE(Table38[[#This Row],[all fluxes from kapp-slack]]," ",,,,"")</f>
        <v>PROSYN-rt1519</v>
      </c>
      <c r="C1098" s="1">
        <f>_xlfn.NUMBERVALUE(IFERROR(_xlfn.TEXTAFTER(Table38[[#This Row],[all fluxes from kapp-slack]]," ",-1,,,""),""))</f>
        <v>8.6249988999999995E-8</v>
      </c>
      <c r="F1098" s="1" t="s">
        <v>8387</v>
      </c>
      <c r="G1098" s="1" t="str">
        <f>_xlfn.TEXTBEFORE(Table5[[#This Row],[rxn     kapp_old        kapp_slack_ub   kapp_slack_lb]]," ")</f>
        <v>RXN-HACD162i_x_FWD-rt7916_x</v>
      </c>
      <c r="H109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09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098" s="1">
        <f>_xlfn.NUMBERVALUE(_xlfn.TEXTAFTER(Table5[[#This Row],[rxn     kapp_old        kapp_slack_ub   kapp_slack_lb]]," ",-1))</f>
        <v>0</v>
      </c>
      <c r="K1098" s="1">
        <f>_xlfn.XLOOKUP(SUBSTITUTE(Table5[[#This Row],[rxn]],"RXN-","ENZLOAD-"),ENZLOAD[name],ENZLOAD[flux],0)</f>
        <v>4.1479586069999999E-8</v>
      </c>
      <c r="L1098" s="1" t="str">
        <f>"'"&amp;Table5[[#This Row],[rxn]]&amp;"'"&amp;CHAR(9)&amp;IF(AND(Table5[[#This Row],[kapp_slack_ub]]&lt;&gt;0,Table5[[#This Row],[kapp_old]]&lt;$F$1),$F$1,Table5[[#This Row],[kapp_old]])</f>
        <v>'RXN-HACD162i_x_FWD-rt7916_x'	27141.27779288</v>
      </c>
      <c r="M1098" s="1">
        <f>_xlfn.XLOOKUP(Table5[[#This Row],[rxn]],Table3[name],Table3[flux],$F$1)</f>
        <v>27141.277792879999</v>
      </c>
      <c r="N1098" s="1">
        <f>IFERROR(Table5[[#This Row],[min flux]]/Table5[[#This Row],[associated enzload]],"")</f>
        <v>654328559284.00537</v>
      </c>
      <c r="O1098" s="1">
        <f>_xlfn.NUMBERVALUE(IF(Table5[[#This Row],[flux/enzload]]="","",ABS($N$1-Table5[[#This Row],[flux/enzload]])))</f>
        <v>745587758374.948</v>
      </c>
      <c r="P1098" s="1">
        <f>Table5[[#This Row],[kapp_old]]+IFERROR(((Table5[[#This Row],[kapp_slack_ub]]-Table5[[#This Row],[kapp_slack_lb]])/Table5[[#This Row],[associated enzload]]),0)</f>
        <v>27141.277792879999</v>
      </c>
      <c r="Q1098" s="1" t="str">
        <f>"'"&amp;Table5[[#This Row],[rxn]]&amp;"'"&amp;CHAR(9)&amp;Table5[[#This Row],[kapp + (slack_ub - slack_lb)/enzload]]</f>
        <v>'RXN-HACD162i_x_FWD-rt7916_x'	27141.27779288</v>
      </c>
      <c r="R1098" s="1">
        <f>_xlfn.XLOOKUP(Table5[[#This Row],[rxn]],Table38[name],Table38[flux],0)</f>
        <v>0</v>
      </c>
      <c r="S1098" s="1">
        <f>_xlfn.XLOOKUP(SUBSTITUTE(Table5[[#This Row],[rxn]],"RXN-","ENZLOAD-"),Table38[name],Table38[flux],0)</f>
        <v>0</v>
      </c>
      <c r="T1098" s="1" t="b">
        <f>AND(Table5[[#This Row],[ENZLOAD flux in kapp-slack.gms]]=0,Table5[[#This Row],[flux in kapp-slack.gms]]&lt;&gt;0,NOT(Table5[[#This Row],[spont or unknown?]]))</f>
        <v>0</v>
      </c>
      <c r="U1098" s="1" t="b">
        <f>OR(_xlfn.TEXTAFTER(Table5[[#This Row],[rxn]],"-",-1)="SPONT",_xlfn.TEXTAFTER(Table5[[#This Row],[rxn]],"-",-1)="UNKNOWN")</f>
        <v>0</v>
      </c>
      <c r="V1098" s="1">
        <f>_xlfn.XLOOKUP(SUBSTITUTE(Table5[[#This Row],[rxn]],"RXN-","ENZLOAD-"),Table4[rxn],Table4[ub],0)</f>
        <v>1.5374046400000001</v>
      </c>
      <c r="W1098" s="1" t="b">
        <f>AND(Table5[[#This Row],[FVA ENZLOAD flux UB]]=0,Table5[[#This Row],[ENZ not made when it should be?]])</f>
        <v>0</v>
      </c>
    </row>
    <row r="1099" spans="1:23" hidden="1">
      <c r="A1099" s="1" t="s">
        <v>5577</v>
      </c>
      <c r="B1099" s="1" t="str">
        <f>_xlfn.TEXTBEFORE(Table38[[#This Row],[all fluxes from kapp-slack]]," ",,,,"")</f>
        <v>PROSYN-rt1537</v>
      </c>
      <c r="C1099" s="1">
        <f>_xlfn.NUMBERVALUE(IFERROR(_xlfn.TEXTAFTER(Table38[[#This Row],[all fluxes from kapp-slack]]," ",-1,,,""),""))</f>
        <v>1.86736069E-7</v>
      </c>
      <c r="F1099" s="1" t="s">
        <v>8388</v>
      </c>
      <c r="G1099" s="1" t="str">
        <f>_xlfn.TEXTBEFORE(Table5[[#This Row],[rxn     kapp_old        kapp_slack_ub   kapp_slack_lb]]," ")</f>
        <v>RXN-HACD163i_x_FWD-rt2994</v>
      </c>
      <c r="H109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09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099" s="1">
        <f>_xlfn.NUMBERVALUE(_xlfn.TEXTAFTER(Table5[[#This Row],[rxn     kapp_old        kapp_slack_ub   kapp_slack_lb]]," ",-1))</f>
        <v>0</v>
      </c>
      <c r="K1099" s="1">
        <f>_xlfn.XLOOKUP(SUBSTITUTE(Table5[[#This Row],[rxn]],"RXN-","ENZLOAD-"),ENZLOAD[name],ENZLOAD[flux],0)</f>
        <v>6.6153703929999899E-7</v>
      </c>
      <c r="L1099" s="1" t="str">
        <f>"'"&amp;Table5[[#This Row],[rxn]]&amp;"'"&amp;CHAR(9)&amp;IF(AND(Table5[[#This Row],[kapp_slack_ub]]&lt;&gt;0,Table5[[#This Row],[kapp_old]]&lt;$F$1),$F$1,Table5[[#This Row],[kapp_old]])</f>
        <v>'RXN-HACD163i_x_FWD-rt2994'	27141.27779288</v>
      </c>
      <c r="M1099" s="1">
        <f>_xlfn.XLOOKUP(Table5[[#This Row],[rxn]],Table3[name],Table3[flux],$F$1)</f>
        <v>27141.277792879999</v>
      </c>
      <c r="N1099" s="1">
        <f>IFERROR(Table5[[#This Row],[min flux]]/Table5[[#This Row],[associated enzload]],"")</f>
        <v>41027601147.774521</v>
      </c>
      <c r="O1099" s="1">
        <f>_xlfn.NUMBERVALUE(IF(Table5[[#This Row],[flux/enzload]]="","",ABS($N$1-Table5[[#This Row],[flux/enzload]])))</f>
        <v>1358888716511.1799</v>
      </c>
      <c r="P1099" s="1">
        <f>Table5[[#This Row],[kapp_old]]+IFERROR(((Table5[[#This Row],[kapp_slack_ub]]-Table5[[#This Row],[kapp_slack_lb]])/Table5[[#This Row],[associated enzload]]),0)</f>
        <v>27141.277792879999</v>
      </c>
      <c r="Q1099" s="1" t="str">
        <f>"'"&amp;Table5[[#This Row],[rxn]]&amp;"'"&amp;CHAR(9)&amp;Table5[[#This Row],[kapp + (slack_ub - slack_lb)/enzload]]</f>
        <v>'RXN-HACD163i_x_FWD-rt2994'	27141.27779288</v>
      </c>
      <c r="R1099" s="1">
        <f>_xlfn.XLOOKUP(Table5[[#This Row],[rxn]],Table38[name],Table38[flux],0)</f>
        <v>0</v>
      </c>
      <c r="S1099" s="1">
        <f>_xlfn.XLOOKUP(SUBSTITUTE(Table5[[#This Row],[rxn]],"RXN-","ENZLOAD-"),Table38[name],Table38[flux],0)</f>
        <v>0</v>
      </c>
      <c r="T1099" s="1" t="b">
        <f>AND(Table5[[#This Row],[ENZLOAD flux in kapp-slack.gms]]=0,Table5[[#This Row],[flux in kapp-slack.gms]]&lt;&gt;0,NOT(Table5[[#This Row],[spont or unknown?]]))</f>
        <v>0</v>
      </c>
      <c r="U1099" s="1" t="b">
        <f>OR(_xlfn.TEXTAFTER(Table5[[#This Row],[rxn]],"-",-1)="SPONT",_xlfn.TEXTAFTER(Table5[[#This Row],[rxn]],"-",-1)="UNKNOWN")</f>
        <v>0</v>
      </c>
      <c r="V1099" s="1">
        <f>_xlfn.XLOOKUP(SUBSTITUTE(Table5[[#This Row],[rxn]],"RXN-","ENZLOAD-"),Table4[rxn],Table4[ub],0)</f>
        <v>0.44752437</v>
      </c>
      <c r="W1099" s="1" t="b">
        <f>AND(Table5[[#This Row],[FVA ENZLOAD flux UB]]=0,Table5[[#This Row],[ENZ not made when it should be?]])</f>
        <v>0</v>
      </c>
    </row>
    <row r="1100" spans="1:23" hidden="1">
      <c r="A1100" s="1" t="s">
        <v>5578</v>
      </c>
      <c r="B1100" s="1" t="str">
        <f>_xlfn.TEXTBEFORE(Table38[[#This Row],[all fluxes from kapp-slack]]," ",,,,"")</f>
        <v>PROSYN-rt1542</v>
      </c>
      <c r="C1100" s="1">
        <f>_xlfn.NUMBERVALUE(IFERROR(_xlfn.TEXTAFTER(Table38[[#This Row],[all fluxes from kapp-slack]]," ",-1,,,""),""))</f>
        <v>1.5540134056000001E-5</v>
      </c>
      <c r="F1100" s="1" t="s">
        <v>8389</v>
      </c>
      <c r="G1100" s="1" t="str">
        <f>_xlfn.TEXTBEFORE(Table5[[#This Row],[rxn     kapp_old        kapp_slack_ub   kapp_slack_lb]]," ")</f>
        <v>RXN-HACD163i_x_FWD-rt7916_x</v>
      </c>
      <c r="H110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10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100" s="1">
        <f>_xlfn.NUMBERVALUE(_xlfn.TEXTAFTER(Table5[[#This Row],[rxn     kapp_old        kapp_slack_ub   kapp_slack_lb]]," ",-1))</f>
        <v>0</v>
      </c>
      <c r="K1100" s="1">
        <f>_xlfn.XLOOKUP(SUBSTITUTE(Table5[[#This Row],[rxn]],"RXN-","ENZLOAD-"),ENZLOAD[name],ENZLOAD[flux],0)</f>
        <v>4.1479586069999999E-8</v>
      </c>
      <c r="L1100" s="1" t="str">
        <f>"'"&amp;Table5[[#This Row],[rxn]]&amp;"'"&amp;CHAR(9)&amp;IF(AND(Table5[[#This Row],[kapp_slack_ub]]&lt;&gt;0,Table5[[#This Row],[kapp_old]]&lt;$F$1),$F$1,Table5[[#This Row],[kapp_old]])</f>
        <v>'RXN-HACD163i_x_FWD-rt7916_x'	27141.27779288</v>
      </c>
      <c r="M1100" s="1">
        <f>_xlfn.XLOOKUP(Table5[[#This Row],[rxn]],Table3[name],Table3[flux],$F$1)</f>
        <v>27141.277792879999</v>
      </c>
      <c r="N1100" s="1">
        <f>IFERROR(Table5[[#This Row],[min flux]]/Table5[[#This Row],[associated enzload]],"")</f>
        <v>654328559284.00537</v>
      </c>
      <c r="O1100" s="1">
        <f>_xlfn.NUMBERVALUE(IF(Table5[[#This Row],[flux/enzload]]="","",ABS($N$1-Table5[[#This Row],[flux/enzload]])))</f>
        <v>745587758374.948</v>
      </c>
      <c r="P1100" s="1">
        <f>Table5[[#This Row],[kapp_old]]+IFERROR(((Table5[[#This Row],[kapp_slack_ub]]-Table5[[#This Row],[kapp_slack_lb]])/Table5[[#This Row],[associated enzload]]),0)</f>
        <v>27141.277792879999</v>
      </c>
      <c r="Q1100" s="1" t="str">
        <f>"'"&amp;Table5[[#This Row],[rxn]]&amp;"'"&amp;CHAR(9)&amp;Table5[[#This Row],[kapp + (slack_ub - slack_lb)/enzload]]</f>
        <v>'RXN-HACD163i_x_FWD-rt7916_x'	27141.27779288</v>
      </c>
      <c r="R1100" s="1">
        <f>_xlfn.XLOOKUP(Table5[[#This Row],[rxn]],Table38[name],Table38[flux],0)</f>
        <v>0</v>
      </c>
      <c r="S1100" s="1">
        <f>_xlfn.XLOOKUP(SUBSTITUTE(Table5[[#This Row],[rxn]],"RXN-","ENZLOAD-"),Table38[name],Table38[flux],0)</f>
        <v>0</v>
      </c>
      <c r="T1100" s="1" t="b">
        <f>AND(Table5[[#This Row],[ENZLOAD flux in kapp-slack.gms]]=0,Table5[[#This Row],[flux in kapp-slack.gms]]&lt;&gt;0,NOT(Table5[[#This Row],[spont or unknown?]]))</f>
        <v>0</v>
      </c>
      <c r="U1100" s="1" t="b">
        <f>OR(_xlfn.TEXTAFTER(Table5[[#This Row],[rxn]],"-",-1)="SPONT",_xlfn.TEXTAFTER(Table5[[#This Row],[rxn]],"-",-1)="UNKNOWN")</f>
        <v>0</v>
      </c>
      <c r="V1100" s="1">
        <f>_xlfn.XLOOKUP(SUBSTITUTE(Table5[[#This Row],[rxn]],"RXN-","ENZLOAD-"),Table4[rxn],Table4[ub],0)</f>
        <v>1.5374046400000001</v>
      </c>
      <c r="W1100" s="1" t="b">
        <f>AND(Table5[[#This Row],[FVA ENZLOAD flux UB]]=0,Table5[[#This Row],[ENZ not made when it should be?]])</f>
        <v>0</v>
      </c>
    </row>
    <row r="1101" spans="1:23" hidden="1">
      <c r="A1101" s="1" t="s">
        <v>5579</v>
      </c>
      <c r="B1101" s="1" t="str">
        <f>_xlfn.TEXTBEFORE(Table38[[#This Row],[all fluxes from kapp-slack]]," ",,,,"")</f>
        <v>PROSYN-rt1544_rm</v>
      </c>
      <c r="C1101" s="1">
        <f>_xlfn.NUMBERVALUE(IFERROR(_xlfn.TEXTAFTER(Table38[[#This Row],[all fluxes from kapp-slack]]," ",-1,,,""),""))</f>
        <v>3.0876199999999999E-10</v>
      </c>
      <c r="F1101" s="1" t="s">
        <v>8390</v>
      </c>
      <c r="G1101" s="1" t="str">
        <f>_xlfn.TEXTBEFORE(Table5[[#This Row],[rxn     kapp_old        kapp_slack_ub   kapp_slack_lb]]," ")</f>
        <v>RXN-HACD180i_m_FWD-rt2835</v>
      </c>
      <c r="H110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10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101" s="1">
        <f>_xlfn.NUMBERVALUE(_xlfn.TEXTAFTER(Table5[[#This Row],[rxn     kapp_old        kapp_slack_ub   kapp_slack_lb]]," ",-1))</f>
        <v>0</v>
      </c>
      <c r="K1101" s="1">
        <f>_xlfn.XLOOKUP(SUBSTITUTE(Table5[[#This Row],[rxn]],"RXN-","ENZLOAD-"),ENZLOAD[name],ENZLOAD[flux],0)</f>
        <v>3.8591144917999901E-7</v>
      </c>
      <c r="L1101" s="1" t="str">
        <f>"'"&amp;Table5[[#This Row],[rxn]]&amp;"'"&amp;CHAR(9)&amp;IF(AND(Table5[[#This Row],[kapp_slack_ub]]&lt;&gt;0,Table5[[#This Row],[kapp_old]]&lt;$F$1),$F$1,Table5[[#This Row],[kapp_old]])</f>
        <v>'RXN-HACD180i_m_FWD-rt2835'	27141.27779288</v>
      </c>
      <c r="M1101" s="1">
        <f>_xlfn.XLOOKUP(Table5[[#This Row],[rxn]],Table3[name],Table3[flux],$F$1)</f>
        <v>27141.277792879999</v>
      </c>
      <c r="N1101" s="1">
        <f>IFERROR(Table5[[#This Row],[min flux]]/Table5[[#This Row],[associated enzload]],"")</f>
        <v>70330325390.840134</v>
      </c>
      <c r="O1101" s="1">
        <f>_xlfn.NUMBERVALUE(IF(Table5[[#This Row],[flux/enzload]]="","",ABS($N$1-Table5[[#This Row],[flux/enzload]])))</f>
        <v>1329585992268.1101</v>
      </c>
      <c r="P1101" s="1">
        <f>Table5[[#This Row],[kapp_old]]+IFERROR(((Table5[[#This Row],[kapp_slack_ub]]-Table5[[#This Row],[kapp_slack_lb]])/Table5[[#This Row],[associated enzload]]),0)</f>
        <v>27141.277792879999</v>
      </c>
      <c r="Q1101" s="1" t="str">
        <f>"'"&amp;Table5[[#This Row],[rxn]]&amp;"'"&amp;CHAR(9)&amp;Table5[[#This Row],[kapp + (slack_ub - slack_lb)/enzload]]</f>
        <v>'RXN-HACD180i_m_FWD-rt2835'	27141.27779288</v>
      </c>
      <c r="R1101" s="1">
        <f>_xlfn.XLOOKUP(Table5[[#This Row],[rxn]],Table38[name],Table38[flux],0)</f>
        <v>0</v>
      </c>
      <c r="S1101" s="1">
        <f>_xlfn.XLOOKUP(SUBSTITUTE(Table5[[#This Row],[rxn]],"RXN-","ENZLOAD-"),Table38[name],Table38[flux],0)</f>
        <v>0</v>
      </c>
      <c r="T1101" s="1" t="b">
        <f>AND(Table5[[#This Row],[ENZLOAD flux in kapp-slack.gms]]=0,Table5[[#This Row],[flux in kapp-slack.gms]]&lt;&gt;0,NOT(Table5[[#This Row],[spont or unknown?]]))</f>
        <v>0</v>
      </c>
      <c r="U1101" s="1" t="b">
        <f>OR(_xlfn.TEXTAFTER(Table5[[#This Row],[rxn]],"-",-1)="SPONT",_xlfn.TEXTAFTER(Table5[[#This Row],[rxn]],"-",-1)="UNKNOWN")</f>
        <v>0</v>
      </c>
      <c r="V1101" s="1">
        <f>_xlfn.XLOOKUP(SUBSTITUTE(Table5[[#This Row],[rxn]],"RXN-","ENZLOAD-"),Table4[rxn],Table4[ub],0)</f>
        <v>1.21622327</v>
      </c>
      <c r="W1101" s="1" t="b">
        <f>AND(Table5[[#This Row],[FVA ENZLOAD flux UB]]=0,Table5[[#This Row],[ENZ not made when it should be?]])</f>
        <v>0</v>
      </c>
    </row>
    <row r="1102" spans="1:23" hidden="1">
      <c r="A1102" s="1" t="s">
        <v>5580</v>
      </c>
      <c r="B1102" s="1" t="str">
        <f>_xlfn.TEXTBEFORE(Table38[[#This Row],[all fluxes from kapp-slack]]," ",,,,"")</f>
        <v>PROSYN-rt1572</v>
      </c>
      <c r="C1102" s="1">
        <f>_xlfn.NUMBERVALUE(IFERROR(_xlfn.TEXTAFTER(Table38[[#This Row],[all fluxes from kapp-slack]]," ",-1,,,""),""))</f>
        <v>1.9003732720000001E-6</v>
      </c>
      <c r="F1102" s="1" t="s">
        <v>8391</v>
      </c>
      <c r="G1102" s="1" t="str">
        <f>_xlfn.TEXTBEFORE(Table5[[#This Row],[rxn     kapp_old        kapp_slack_ub   kapp_slack_lb]]," ")</f>
        <v>RXN-HACD180i_x_FWD-rt2994</v>
      </c>
      <c r="H110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10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102" s="1">
        <f>_xlfn.NUMBERVALUE(_xlfn.TEXTAFTER(Table5[[#This Row],[rxn     kapp_old        kapp_slack_ub   kapp_slack_lb]]," ",-1))</f>
        <v>0</v>
      </c>
      <c r="K1102" s="1">
        <f>_xlfn.XLOOKUP(SUBSTITUTE(Table5[[#This Row],[rxn]],"RXN-","ENZLOAD-"),ENZLOAD[name],ENZLOAD[flux],0)</f>
        <v>6.6153703929999899E-7</v>
      </c>
      <c r="L1102" s="1" t="str">
        <f>"'"&amp;Table5[[#This Row],[rxn]]&amp;"'"&amp;CHAR(9)&amp;IF(AND(Table5[[#This Row],[kapp_slack_ub]]&lt;&gt;0,Table5[[#This Row],[kapp_old]]&lt;$F$1),$F$1,Table5[[#This Row],[kapp_old]])</f>
        <v>'RXN-HACD180i_x_FWD-rt2994'	27141.27779288</v>
      </c>
      <c r="M1102" s="1">
        <f>_xlfn.XLOOKUP(Table5[[#This Row],[rxn]],Table3[name],Table3[flux],$F$1)</f>
        <v>27141.277792879999</v>
      </c>
      <c r="N1102" s="1">
        <f>IFERROR(Table5[[#This Row],[min flux]]/Table5[[#This Row],[associated enzload]],"")</f>
        <v>41027601147.774521</v>
      </c>
      <c r="O1102" s="1">
        <f>_xlfn.NUMBERVALUE(IF(Table5[[#This Row],[flux/enzload]]="","",ABS($N$1-Table5[[#This Row],[flux/enzload]])))</f>
        <v>1358888716511.1799</v>
      </c>
      <c r="P1102" s="1">
        <f>Table5[[#This Row],[kapp_old]]+IFERROR(((Table5[[#This Row],[kapp_slack_ub]]-Table5[[#This Row],[kapp_slack_lb]])/Table5[[#This Row],[associated enzload]]),0)</f>
        <v>27141.277792879999</v>
      </c>
      <c r="Q1102" s="1" t="str">
        <f>"'"&amp;Table5[[#This Row],[rxn]]&amp;"'"&amp;CHAR(9)&amp;Table5[[#This Row],[kapp + (slack_ub - slack_lb)/enzload]]</f>
        <v>'RXN-HACD180i_x_FWD-rt2994'	27141.27779288</v>
      </c>
      <c r="R1102" s="1">
        <f>_xlfn.XLOOKUP(Table5[[#This Row],[rxn]],Table38[name],Table38[flux],0)</f>
        <v>0</v>
      </c>
      <c r="S1102" s="1">
        <f>_xlfn.XLOOKUP(SUBSTITUTE(Table5[[#This Row],[rxn]],"RXN-","ENZLOAD-"),Table38[name],Table38[flux],0)</f>
        <v>0</v>
      </c>
      <c r="T1102" s="1" t="b">
        <f>AND(Table5[[#This Row],[ENZLOAD flux in kapp-slack.gms]]=0,Table5[[#This Row],[flux in kapp-slack.gms]]&lt;&gt;0,NOT(Table5[[#This Row],[spont or unknown?]]))</f>
        <v>0</v>
      </c>
      <c r="U1102" s="1" t="b">
        <f>OR(_xlfn.TEXTAFTER(Table5[[#This Row],[rxn]],"-",-1)="SPONT",_xlfn.TEXTAFTER(Table5[[#This Row],[rxn]],"-",-1)="UNKNOWN")</f>
        <v>0</v>
      </c>
      <c r="V1102" s="1">
        <f>_xlfn.XLOOKUP(SUBSTITUTE(Table5[[#This Row],[rxn]],"RXN-","ENZLOAD-"),Table4[rxn],Table4[ub],0)</f>
        <v>0.44752437</v>
      </c>
      <c r="W1102" s="1" t="b">
        <f>AND(Table5[[#This Row],[FVA ENZLOAD flux UB]]=0,Table5[[#This Row],[ENZ not made when it should be?]])</f>
        <v>0</v>
      </c>
    </row>
    <row r="1103" spans="1:23" hidden="1">
      <c r="A1103" s="1" t="s">
        <v>5581</v>
      </c>
      <c r="B1103" s="1" t="str">
        <f>_xlfn.TEXTBEFORE(Table38[[#This Row],[all fluxes from kapp-slack]]," ",,,,"")</f>
        <v>PROSYN-rt1577</v>
      </c>
      <c r="C1103" s="1">
        <f>_xlfn.NUMBERVALUE(IFERROR(_xlfn.TEXTAFTER(Table38[[#This Row],[all fluxes from kapp-slack]]," ",-1,,,""),""))</f>
        <v>8.8585159999999997E-9</v>
      </c>
      <c r="F1103" s="1" t="s">
        <v>8392</v>
      </c>
      <c r="G1103" s="1" t="str">
        <f>_xlfn.TEXTBEFORE(Table5[[#This Row],[rxn     kapp_old        kapp_slack_ub   kapp_slack_lb]]," ")</f>
        <v>RXN-HACD180i_x_FWD-rt7916_x</v>
      </c>
      <c r="H110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10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103" s="1">
        <f>_xlfn.NUMBERVALUE(_xlfn.TEXTAFTER(Table5[[#This Row],[rxn     kapp_old        kapp_slack_ub   kapp_slack_lb]]," ",-1))</f>
        <v>0</v>
      </c>
      <c r="K1103" s="1">
        <f>_xlfn.XLOOKUP(SUBSTITUTE(Table5[[#This Row],[rxn]],"RXN-","ENZLOAD-"),ENZLOAD[name],ENZLOAD[flux],0)</f>
        <v>4.1479586069999999E-8</v>
      </c>
      <c r="L1103" s="1" t="str">
        <f>"'"&amp;Table5[[#This Row],[rxn]]&amp;"'"&amp;CHAR(9)&amp;IF(AND(Table5[[#This Row],[kapp_slack_ub]]&lt;&gt;0,Table5[[#This Row],[kapp_old]]&lt;$F$1),$F$1,Table5[[#This Row],[kapp_old]])</f>
        <v>'RXN-HACD180i_x_FWD-rt7916_x'	27141.27779288</v>
      </c>
      <c r="M1103" s="1">
        <f>_xlfn.XLOOKUP(Table5[[#This Row],[rxn]],Table3[name],Table3[flux],$F$1)</f>
        <v>27141.277792879999</v>
      </c>
      <c r="N1103" s="1">
        <f>IFERROR(Table5[[#This Row],[min flux]]/Table5[[#This Row],[associated enzload]],"")</f>
        <v>654328559284.00537</v>
      </c>
      <c r="O1103" s="1">
        <f>_xlfn.NUMBERVALUE(IF(Table5[[#This Row],[flux/enzload]]="","",ABS($N$1-Table5[[#This Row],[flux/enzload]])))</f>
        <v>745587758374.948</v>
      </c>
      <c r="P1103" s="1">
        <f>Table5[[#This Row],[kapp_old]]+IFERROR(((Table5[[#This Row],[kapp_slack_ub]]-Table5[[#This Row],[kapp_slack_lb]])/Table5[[#This Row],[associated enzload]]),0)</f>
        <v>27141.277792879999</v>
      </c>
      <c r="Q1103" s="1" t="str">
        <f>"'"&amp;Table5[[#This Row],[rxn]]&amp;"'"&amp;CHAR(9)&amp;Table5[[#This Row],[kapp + (slack_ub - slack_lb)/enzload]]</f>
        <v>'RXN-HACD180i_x_FWD-rt7916_x'	27141.27779288</v>
      </c>
      <c r="R1103" s="1">
        <f>_xlfn.XLOOKUP(Table5[[#This Row],[rxn]],Table38[name],Table38[flux],0)</f>
        <v>0</v>
      </c>
      <c r="S1103" s="1">
        <f>_xlfn.XLOOKUP(SUBSTITUTE(Table5[[#This Row],[rxn]],"RXN-","ENZLOAD-"),Table38[name],Table38[flux],0)</f>
        <v>0</v>
      </c>
      <c r="T1103" s="1" t="b">
        <f>AND(Table5[[#This Row],[ENZLOAD flux in kapp-slack.gms]]=0,Table5[[#This Row],[flux in kapp-slack.gms]]&lt;&gt;0,NOT(Table5[[#This Row],[spont or unknown?]]))</f>
        <v>0</v>
      </c>
      <c r="U1103" s="1" t="b">
        <f>OR(_xlfn.TEXTAFTER(Table5[[#This Row],[rxn]],"-",-1)="SPONT",_xlfn.TEXTAFTER(Table5[[#This Row],[rxn]],"-",-1)="UNKNOWN")</f>
        <v>0</v>
      </c>
      <c r="V1103" s="1">
        <f>_xlfn.XLOOKUP(SUBSTITUTE(Table5[[#This Row],[rxn]],"RXN-","ENZLOAD-"),Table4[rxn],Table4[ub],0)</f>
        <v>1.5374046400000001</v>
      </c>
      <c r="W1103" s="1" t="b">
        <f>AND(Table5[[#This Row],[FVA ENZLOAD flux UB]]=0,Table5[[#This Row],[ENZ not made when it should be?]])</f>
        <v>0</v>
      </c>
    </row>
    <row r="1104" spans="1:23" hidden="1">
      <c r="A1104" s="1" t="s">
        <v>5582</v>
      </c>
      <c r="B1104" s="1" t="str">
        <f>_xlfn.TEXTBEFORE(Table38[[#This Row],[all fluxes from kapp-slack]]," ",,,,"")</f>
        <v>PROSYN-rt1591</v>
      </c>
      <c r="C1104" s="1">
        <f>_xlfn.NUMBERVALUE(IFERROR(_xlfn.TEXTAFTER(Table38[[#This Row],[all fluxes from kapp-slack]]," ",-1,,,""),""))</f>
        <v>5.4431128260000002E-6</v>
      </c>
      <c r="F1104" s="1" t="s">
        <v>8393</v>
      </c>
      <c r="G1104" s="1" t="str">
        <f>_xlfn.TEXTBEFORE(Table5[[#This Row],[rxn     kapp_old        kapp_slack_ub   kapp_slack_lb]]," ")</f>
        <v>RXN-HACD181ai_m_FWD-rt2835</v>
      </c>
      <c r="H110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10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104" s="1">
        <f>_xlfn.NUMBERVALUE(_xlfn.TEXTAFTER(Table5[[#This Row],[rxn     kapp_old        kapp_slack_ub   kapp_slack_lb]]," ",-1))</f>
        <v>0</v>
      </c>
      <c r="K1104" s="1">
        <f>_xlfn.XLOOKUP(SUBSTITUTE(Table5[[#This Row],[rxn]],"RXN-","ENZLOAD-"),ENZLOAD[name],ENZLOAD[flux],0)</f>
        <v>3.8591144917999901E-7</v>
      </c>
      <c r="L1104" s="1" t="str">
        <f>"'"&amp;Table5[[#This Row],[rxn]]&amp;"'"&amp;CHAR(9)&amp;IF(AND(Table5[[#This Row],[kapp_slack_ub]]&lt;&gt;0,Table5[[#This Row],[kapp_old]]&lt;$F$1),$F$1,Table5[[#This Row],[kapp_old]])</f>
        <v>'RXN-HACD181ai_m_FWD-rt2835'	27141.27779288</v>
      </c>
      <c r="M1104" s="1">
        <f>_xlfn.XLOOKUP(Table5[[#This Row],[rxn]],Table3[name],Table3[flux],$F$1)</f>
        <v>27141.277792879999</v>
      </c>
      <c r="N1104" s="1">
        <f>IFERROR(Table5[[#This Row],[min flux]]/Table5[[#This Row],[associated enzload]],"")</f>
        <v>70330325390.840134</v>
      </c>
      <c r="O1104" s="1">
        <f>_xlfn.NUMBERVALUE(IF(Table5[[#This Row],[flux/enzload]]="","",ABS($N$1-Table5[[#This Row],[flux/enzload]])))</f>
        <v>1329585992268.1101</v>
      </c>
      <c r="P1104" s="1">
        <f>Table5[[#This Row],[kapp_old]]+IFERROR(((Table5[[#This Row],[kapp_slack_ub]]-Table5[[#This Row],[kapp_slack_lb]])/Table5[[#This Row],[associated enzload]]),0)</f>
        <v>27141.277792879999</v>
      </c>
      <c r="Q1104" s="1" t="str">
        <f>"'"&amp;Table5[[#This Row],[rxn]]&amp;"'"&amp;CHAR(9)&amp;Table5[[#This Row],[kapp + (slack_ub - slack_lb)/enzload]]</f>
        <v>'RXN-HACD181ai_m_FWD-rt2835'	27141.27779288</v>
      </c>
      <c r="R1104" s="1">
        <f>_xlfn.XLOOKUP(Table5[[#This Row],[rxn]],Table38[name],Table38[flux],0)</f>
        <v>0</v>
      </c>
      <c r="S1104" s="1">
        <f>_xlfn.XLOOKUP(SUBSTITUTE(Table5[[#This Row],[rxn]],"RXN-","ENZLOAD-"),Table38[name],Table38[flux],0)</f>
        <v>0</v>
      </c>
      <c r="T1104" s="1" t="b">
        <f>AND(Table5[[#This Row],[ENZLOAD flux in kapp-slack.gms]]=0,Table5[[#This Row],[flux in kapp-slack.gms]]&lt;&gt;0,NOT(Table5[[#This Row],[spont or unknown?]]))</f>
        <v>0</v>
      </c>
      <c r="U1104" s="1" t="b">
        <f>OR(_xlfn.TEXTAFTER(Table5[[#This Row],[rxn]],"-",-1)="SPONT",_xlfn.TEXTAFTER(Table5[[#This Row],[rxn]],"-",-1)="UNKNOWN")</f>
        <v>0</v>
      </c>
      <c r="V1104" s="1">
        <f>_xlfn.XLOOKUP(SUBSTITUTE(Table5[[#This Row],[rxn]],"RXN-","ENZLOAD-"),Table4[rxn],Table4[ub],0)</f>
        <v>1.21622327</v>
      </c>
      <c r="W1104" s="1" t="b">
        <f>AND(Table5[[#This Row],[FVA ENZLOAD flux UB]]=0,Table5[[#This Row],[ENZ not made when it should be?]])</f>
        <v>0</v>
      </c>
    </row>
    <row r="1105" spans="1:23" hidden="1">
      <c r="A1105" s="1" t="s">
        <v>5583</v>
      </c>
      <c r="B1105" s="1" t="str">
        <f>_xlfn.TEXTBEFORE(Table38[[#This Row],[all fluxes from kapp-slack]]," ",,,,"")</f>
        <v>PROSYN-rt1611</v>
      </c>
      <c r="C1105" s="1">
        <f>_xlfn.NUMBERVALUE(IFERROR(_xlfn.TEXTAFTER(Table38[[#This Row],[all fluxes from kapp-slack]]," ",-1,,,""),""))</f>
        <v>5.3941542999999997E-8</v>
      </c>
      <c r="F1105" s="1" t="s">
        <v>8394</v>
      </c>
      <c r="G1105" s="1" t="str">
        <f>_xlfn.TEXTBEFORE(Table5[[#This Row],[rxn     kapp_old        kapp_slack_ub   kapp_slack_lb]]," ")</f>
        <v>RXN-HACD181ai_x_FWD-rt2994</v>
      </c>
      <c r="H110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10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105" s="1">
        <f>_xlfn.NUMBERVALUE(_xlfn.TEXTAFTER(Table5[[#This Row],[rxn     kapp_old        kapp_slack_ub   kapp_slack_lb]]," ",-1))</f>
        <v>0</v>
      </c>
      <c r="K1105" s="1">
        <f>_xlfn.XLOOKUP(SUBSTITUTE(Table5[[#This Row],[rxn]],"RXN-","ENZLOAD-"),ENZLOAD[name],ENZLOAD[flux],0)</f>
        <v>6.6153703929999899E-7</v>
      </c>
      <c r="L1105" s="1" t="str">
        <f>"'"&amp;Table5[[#This Row],[rxn]]&amp;"'"&amp;CHAR(9)&amp;IF(AND(Table5[[#This Row],[kapp_slack_ub]]&lt;&gt;0,Table5[[#This Row],[kapp_old]]&lt;$F$1),$F$1,Table5[[#This Row],[kapp_old]])</f>
        <v>'RXN-HACD181ai_x_FWD-rt2994'	27141.27779288</v>
      </c>
      <c r="M1105" s="1">
        <f>_xlfn.XLOOKUP(Table5[[#This Row],[rxn]],Table3[name],Table3[flux],$F$1)</f>
        <v>27141.277792879999</v>
      </c>
      <c r="N1105" s="1">
        <f>IFERROR(Table5[[#This Row],[min flux]]/Table5[[#This Row],[associated enzload]],"")</f>
        <v>41027601147.774521</v>
      </c>
      <c r="O1105" s="1">
        <f>_xlfn.NUMBERVALUE(IF(Table5[[#This Row],[flux/enzload]]="","",ABS($N$1-Table5[[#This Row],[flux/enzload]])))</f>
        <v>1358888716511.1799</v>
      </c>
      <c r="P1105" s="1">
        <f>Table5[[#This Row],[kapp_old]]+IFERROR(((Table5[[#This Row],[kapp_slack_ub]]-Table5[[#This Row],[kapp_slack_lb]])/Table5[[#This Row],[associated enzload]]),0)</f>
        <v>27141.277792879999</v>
      </c>
      <c r="Q1105" s="1" t="str">
        <f>"'"&amp;Table5[[#This Row],[rxn]]&amp;"'"&amp;CHAR(9)&amp;Table5[[#This Row],[kapp + (slack_ub - slack_lb)/enzload]]</f>
        <v>'RXN-HACD181ai_x_FWD-rt2994'	27141.27779288</v>
      </c>
      <c r="R1105" s="1">
        <f>_xlfn.XLOOKUP(Table5[[#This Row],[rxn]],Table38[name],Table38[flux],0)</f>
        <v>0</v>
      </c>
      <c r="S1105" s="1">
        <f>_xlfn.XLOOKUP(SUBSTITUTE(Table5[[#This Row],[rxn]],"RXN-","ENZLOAD-"),Table38[name],Table38[flux],0)</f>
        <v>0</v>
      </c>
      <c r="T1105" s="1" t="b">
        <f>AND(Table5[[#This Row],[ENZLOAD flux in kapp-slack.gms]]=0,Table5[[#This Row],[flux in kapp-slack.gms]]&lt;&gt;0,NOT(Table5[[#This Row],[spont or unknown?]]))</f>
        <v>0</v>
      </c>
      <c r="U1105" s="1" t="b">
        <f>OR(_xlfn.TEXTAFTER(Table5[[#This Row],[rxn]],"-",-1)="SPONT",_xlfn.TEXTAFTER(Table5[[#This Row],[rxn]],"-",-1)="UNKNOWN")</f>
        <v>0</v>
      </c>
      <c r="V1105" s="1">
        <f>_xlfn.XLOOKUP(SUBSTITUTE(Table5[[#This Row],[rxn]],"RXN-","ENZLOAD-"),Table4[rxn],Table4[ub],0)</f>
        <v>0.44752437</v>
      </c>
      <c r="W1105" s="1" t="b">
        <f>AND(Table5[[#This Row],[FVA ENZLOAD flux UB]]=0,Table5[[#This Row],[ENZ not made when it should be?]])</f>
        <v>0</v>
      </c>
    </row>
    <row r="1106" spans="1:23" hidden="1">
      <c r="A1106" s="1" t="s">
        <v>5584</v>
      </c>
      <c r="B1106" s="1" t="str">
        <f>_xlfn.TEXTBEFORE(Table38[[#This Row],[all fluxes from kapp-slack]]," ",,,,"")</f>
        <v>PROSYN-rt1632</v>
      </c>
      <c r="C1106" s="1">
        <f>_xlfn.NUMBERVALUE(IFERROR(_xlfn.TEXTAFTER(Table38[[#This Row],[all fluxes from kapp-slack]]," ",-1,,,""),""))</f>
        <v>6.9293868840000004E-6</v>
      </c>
      <c r="F1106" s="1" t="s">
        <v>8395</v>
      </c>
      <c r="G1106" s="1" t="str">
        <f>_xlfn.TEXTBEFORE(Table5[[#This Row],[rxn     kapp_old        kapp_slack_ub   kapp_slack_lb]]," ")</f>
        <v>RXN-HACD181ai_x_FWD-rt7916_x</v>
      </c>
      <c r="H110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10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106" s="1">
        <f>_xlfn.NUMBERVALUE(_xlfn.TEXTAFTER(Table5[[#This Row],[rxn     kapp_old        kapp_slack_ub   kapp_slack_lb]]," ",-1))</f>
        <v>0</v>
      </c>
      <c r="K1106" s="1">
        <f>_xlfn.XLOOKUP(SUBSTITUTE(Table5[[#This Row],[rxn]],"RXN-","ENZLOAD-"),ENZLOAD[name],ENZLOAD[flux],0)</f>
        <v>4.1479586069999999E-8</v>
      </c>
      <c r="L1106" s="1" t="str">
        <f>"'"&amp;Table5[[#This Row],[rxn]]&amp;"'"&amp;CHAR(9)&amp;IF(AND(Table5[[#This Row],[kapp_slack_ub]]&lt;&gt;0,Table5[[#This Row],[kapp_old]]&lt;$F$1),$F$1,Table5[[#This Row],[kapp_old]])</f>
        <v>'RXN-HACD181ai_x_FWD-rt7916_x'	27141.27779288</v>
      </c>
      <c r="M1106" s="1">
        <f>_xlfn.XLOOKUP(Table5[[#This Row],[rxn]],Table3[name],Table3[flux],$F$1)</f>
        <v>27141.277792879999</v>
      </c>
      <c r="N1106" s="1">
        <f>IFERROR(Table5[[#This Row],[min flux]]/Table5[[#This Row],[associated enzload]],"")</f>
        <v>654328559284.00537</v>
      </c>
      <c r="O1106" s="1">
        <f>_xlfn.NUMBERVALUE(IF(Table5[[#This Row],[flux/enzload]]="","",ABS($N$1-Table5[[#This Row],[flux/enzload]])))</f>
        <v>745587758374.948</v>
      </c>
      <c r="P1106" s="1">
        <f>Table5[[#This Row],[kapp_old]]+IFERROR(((Table5[[#This Row],[kapp_slack_ub]]-Table5[[#This Row],[kapp_slack_lb]])/Table5[[#This Row],[associated enzload]]),0)</f>
        <v>27141.277792879999</v>
      </c>
      <c r="Q1106" s="1" t="str">
        <f>"'"&amp;Table5[[#This Row],[rxn]]&amp;"'"&amp;CHAR(9)&amp;Table5[[#This Row],[kapp + (slack_ub - slack_lb)/enzload]]</f>
        <v>'RXN-HACD181ai_x_FWD-rt7916_x'	27141.27779288</v>
      </c>
      <c r="R1106" s="1">
        <f>_xlfn.XLOOKUP(Table5[[#This Row],[rxn]],Table38[name],Table38[flux],0)</f>
        <v>0</v>
      </c>
      <c r="S1106" s="1">
        <f>_xlfn.XLOOKUP(SUBSTITUTE(Table5[[#This Row],[rxn]],"RXN-","ENZLOAD-"),Table38[name],Table38[flux],0)</f>
        <v>0</v>
      </c>
      <c r="T1106" s="1" t="b">
        <f>AND(Table5[[#This Row],[ENZLOAD flux in kapp-slack.gms]]=0,Table5[[#This Row],[flux in kapp-slack.gms]]&lt;&gt;0,NOT(Table5[[#This Row],[spont or unknown?]]))</f>
        <v>0</v>
      </c>
      <c r="U1106" s="1" t="b">
        <f>OR(_xlfn.TEXTAFTER(Table5[[#This Row],[rxn]],"-",-1)="SPONT",_xlfn.TEXTAFTER(Table5[[#This Row],[rxn]],"-",-1)="UNKNOWN")</f>
        <v>0</v>
      </c>
      <c r="V1106" s="1">
        <f>_xlfn.XLOOKUP(SUBSTITUTE(Table5[[#This Row],[rxn]],"RXN-","ENZLOAD-"),Table4[rxn],Table4[ub],0)</f>
        <v>1.5374046400000001</v>
      </c>
      <c r="W1106" s="1" t="b">
        <f>AND(Table5[[#This Row],[FVA ENZLOAD flux UB]]=0,Table5[[#This Row],[ENZ not made when it should be?]])</f>
        <v>0</v>
      </c>
    </row>
    <row r="1107" spans="1:23" hidden="1">
      <c r="A1107" s="1" t="s">
        <v>5585</v>
      </c>
      <c r="B1107" s="1" t="str">
        <f>_xlfn.TEXTBEFORE(Table38[[#This Row],[all fluxes from kapp-slack]]," ",,,,"")</f>
        <v>PROSYN-rt1672</v>
      </c>
      <c r="C1107" s="1">
        <f>_xlfn.NUMBERVALUE(IFERROR(_xlfn.TEXTAFTER(Table38[[#This Row],[all fluxes from kapp-slack]]," ",-1,,,""),""))</f>
        <v>1.0898627610000001E-6</v>
      </c>
      <c r="F1107" s="1" t="s">
        <v>8396</v>
      </c>
      <c r="G1107" s="1" t="str">
        <f>_xlfn.TEXTBEFORE(Table5[[#This Row],[rxn     kapp_old        kapp_slack_ub   kapp_slack_lb]]," ")</f>
        <v>RXN-HACD182i_x_FWD-rt2994</v>
      </c>
      <c r="H110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10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107" s="1">
        <f>_xlfn.NUMBERVALUE(_xlfn.TEXTAFTER(Table5[[#This Row],[rxn     kapp_old        kapp_slack_ub   kapp_slack_lb]]," ",-1))</f>
        <v>0</v>
      </c>
      <c r="K1107" s="1">
        <f>_xlfn.XLOOKUP(SUBSTITUTE(Table5[[#This Row],[rxn]],"RXN-","ENZLOAD-"),ENZLOAD[name],ENZLOAD[flux],0)</f>
        <v>6.6153703929999899E-7</v>
      </c>
      <c r="L1107" s="1" t="str">
        <f>"'"&amp;Table5[[#This Row],[rxn]]&amp;"'"&amp;CHAR(9)&amp;IF(AND(Table5[[#This Row],[kapp_slack_ub]]&lt;&gt;0,Table5[[#This Row],[kapp_old]]&lt;$F$1),$F$1,Table5[[#This Row],[kapp_old]])</f>
        <v>'RXN-HACD182i_x_FWD-rt2994'	27141.27779288</v>
      </c>
      <c r="M1107" s="1">
        <f>_xlfn.XLOOKUP(Table5[[#This Row],[rxn]],Table3[name],Table3[flux],$F$1)</f>
        <v>27141.277792879999</v>
      </c>
      <c r="N1107" s="1">
        <f>IFERROR(Table5[[#This Row],[min flux]]/Table5[[#This Row],[associated enzload]],"")</f>
        <v>41027601147.774521</v>
      </c>
      <c r="O1107" s="1">
        <f>_xlfn.NUMBERVALUE(IF(Table5[[#This Row],[flux/enzload]]="","",ABS($N$1-Table5[[#This Row],[flux/enzload]])))</f>
        <v>1358888716511.1799</v>
      </c>
      <c r="P1107" s="1">
        <f>Table5[[#This Row],[kapp_old]]+IFERROR(((Table5[[#This Row],[kapp_slack_ub]]-Table5[[#This Row],[kapp_slack_lb]])/Table5[[#This Row],[associated enzload]]),0)</f>
        <v>27141.277792879999</v>
      </c>
      <c r="Q1107" s="1" t="str">
        <f>"'"&amp;Table5[[#This Row],[rxn]]&amp;"'"&amp;CHAR(9)&amp;Table5[[#This Row],[kapp + (slack_ub - slack_lb)/enzload]]</f>
        <v>'RXN-HACD182i_x_FWD-rt2994'	27141.27779288</v>
      </c>
      <c r="R1107" s="1">
        <f>_xlfn.XLOOKUP(Table5[[#This Row],[rxn]],Table38[name],Table38[flux],0)</f>
        <v>0</v>
      </c>
      <c r="S1107" s="1">
        <f>_xlfn.XLOOKUP(SUBSTITUTE(Table5[[#This Row],[rxn]],"RXN-","ENZLOAD-"),Table38[name],Table38[flux],0)</f>
        <v>0</v>
      </c>
      <c r="T1107" s="1" t="b">
        <f>AND(Table5[[#This Row],[ENZLOAD flux in kapp-slack.gms]]=0,Table5[[#This Row],[flux in kapp-slack.gms]]&lt;&gt;0,NOT(Table5[[#This Row],[spont or unknown?]]))</f>
        <v>0</v>
      </c>
      <c r="U1107" s="1" t="b">
        <f>OR(_xlfn.TEXTAFTER(Table5[[#This Row],[rxn]],"-",-1)="SPONT",_xlfn.TEXTAFTER(Table5[[#This Row],[rxn]],"-",-1)="UNKNOWN")</f>
        <v>0</v>
      </c>
      <c r="V1107" s="1">
        <f>_xlfn.XLOOKUP(SUBSTITUTE(Table5[[#This Row],[rxn]],"RXN-","ENZLOAD-"),Table4[rxn],Table4[ub],0)</f>
        <v>0.44752437</v>
      </c>
      <c r="W1107" s="1" t="b">
        <f>AND(Table5[[#This Row],[FVA ENZLOAD flux UB]]=0,Table5[[#This Row],[ENZ not made when it should be?]])</f>
        <v>0</v>
      </c>
    </row>
    <row r="1108" spans="1:23" hidden="1">
      <c r="A1108" s="1" t="s">
        <v>5586</v>
      </c>
      <c r="B1108" s="1" t="str">
        <f>_xlfn.TEXTBEFORE(Table38[[#This Row],[all fluxes from kapp-slack]]," ",,,,"")</f>
        <v>PROSYN-rt1727</v>
      </c>
      <c r="C1108" s="1">
        <f>_xlfn.NUMBERVALUE(IFERROR(_xlfn.TEXTAFTER(Table38[[#This Row],[all fluxes from kapp-slack]]," ",-1,,,""),""))</f>
        <v>9.2936991000000001E-8</v>
      </c>
      <c r="F1108" s="1" t="s">
        <v>8397</v>
      </c>
      <c r="G1108" s="1" t="str">
        <f>_xlfn.TEXTBEFORE(Table5[[#This Row],[rxn     kapp_old        kapp_slack_ub   kapp_slack_lb]]," ")</f>
        <v>RXN-HACD182i_x_FWD-rt7916_x</v>
      </c>
      <c r="H110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10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108" s="1">
        <f>_xlfn.NUMBERVALUE(_xlfn.TEXTAFTER(Table5[[#This Row],[rxn     kapp_old        kapp_slack_ub   kapp_slack_lb]]," ",-1))</f>
        <v>0</v>
      </c>
      <c r="K1108" s="1">
        <f>_xlfn.XLOOKUP(SUBSTITUTE(Table5[[#This Row],[rxn]],"RXN-","ENZLOAD-"),ENZLOAD[name],ENZLOAD[flux],0)</f>
        <v>4.1479586069999999E-8</v>
      </c>
      <c r="L1108" s="1" t="str">
        <f>"'"&amp;Table5[[#This Row],[rxn]]&amp;"'"&amp;CHAR(9)&amp;IF(AND(Table5[[#This Row],[kapp_slack_ub]]&lt;&gt;0,Table5[[#This Row],[kapp_old]]&lt;$F$1),$F$1,Table5[[#This Row],[kapp_old]])</f>
        <v>'RXN-HACD182i_x_FWD-rt7916_x'	27141.27779288</v>
      </c>
      <c r="M1108" s="1">
        <f>_xlfn.XLOOKUP(Table5[[#This Row],[rxn]],Table3[name],Table3[flux],$F$1)</f>
        <v>27141.277792879999</v>
      </c>
      <c r="N1108" s="1">
        <f>IFERROR(Table5[[#This Row],[min flux]]/Table5[[#This Row],[associated enzload]],"")</f>
        <v>654328559284.00537</v>
      </c>
      <c r="O1108" s="1">
        <f>_xlfn.NUMBERVALUE(IF(Table5[[#This Row],[flux/enzload]]="","",ABS($N$1-Table5[[#This Row],[flux/enzload]])))</f>
        <v>745587758374.948</v>
      </c>
      <c r="P1108" s="1">
        <f>Table5[[#This Row],[kapp_old]]+IFERROR(((Table5[[#This Row],[kapp_slack_ub]]-Table5[[#This Row],[kapp_slack_lb]])/Table5[[#This Row],[associated enzload]]),0)</f>
        <v>27141.277792879999</v>
      </c>
      <c r="Q1108" s="1" t="str">
        <f>"'"&amp;Table5[[#This Row],[rxn]]&amp;"'"&amp;CHAR(9)&amp;Table5[[#This Row],[kapp + (slack_ub - slack_lb)/enzload]]</f>
        <v>'RXN-HACD182i_x_FWD-rt7916_x'	27141.27779288</v>
      </c>
      <c r="R1108" s="1">
        <f>_xlfn.XLOOKUP(Table5[[#This Row],[rxn]],Table38[name],Table38[flux],0)</f>
        <v>0</v>
      </c>
      <c r="S1108" s="1">
        <f>_xlfn.XLOOKUP(SUBSTITUTE(Table5[[#This Row],[rxn]],"RXN-","ENZLOAD-"),Table38[name],Table38[flux],0)</f>
        <v>0</v>
      </c>
      <c r="T1108" s="1" t="b">
        <f>AND(Table5[[#This Row],[ENZLOAD flux in kapp-slack.gms]]=0,Table5[[#This Row],[flux in kapp-slack.gms]]&lt;&gt;0,NOT(Table5[[#This Row],[spont or unknown?]]))</f>
        <v>0</v>
      </c>
      <c r="U1108" s="1" t="b">
        <f>OR(_xlfn.TEXTAFTER(Table5[[#This Row],[rxn]],"-",-1)="SPONT",_xlfn.TEXTAFTER(Table5[[#This Row],[rxn]],"-",-1)="UNKNOWN")</f>
        <v>0</v>
      </c>
      <c r="V1108" s="1">
        <f>_xlfn.XLOOKUP(SUBSTITUTE(Table5[[#This Row],[rxn]],"RXN-","ENZLOAD-"),Table4[rxn],Table4[ub],0)</f>
        <v>1.5374046400000001</v>
      </c>
      <c r="W1108" s="1" t="b">
        <f>AND(Table5[[#This Row],[FVA ENZLOAD flux UB]]=0,Table5[[#This Row],[ENZ not made when it should be?]])</f>
        <v>0</v>
      </c>
    </row>
    <row r="1109" spans="1:23" hidden="1">
      <c r="A1109" s="1" t="s">
        <v>5587</v>
      </c>
      <c r="B1109" s="1" t="str">
        <f>_xlfn.TEXTBEFORE(Table38[[#This Row],[all fluxes from kapp-slack]]," ",,,,"")</f>
        <v>PROSYN-rt1745</v>
      </c>
      <c r="C1109" s="1">
        <f>_xlfn.NUMBERVALUE(IFERROR(_xlfn.TEXTAFTER(Table38[[#This Row],[all fluxes from kapp-slack]]," ",-1,,,""),""))</f>
        <v>5.8310605600000002E-7</v>
      </c>
      <c r="F1109" s="1" t="s">
        <v>8398</v>
      </c>
      <c r="G1109" s="1" t="str">
        <f>_xlfn.TEXTBEFORE(Table5[[#This Row],[rxn     kapp_old        kapp_slack_ub   kapp_slack_lb]]," ")</f>
        <v>RXN-HACD183i_x_FWD-rt2994</v>
      </c>
      <c r="H110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10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109" s="1">
        <f>_xlfn.NUMBERVALUE(_xlfn.TEXTAFTER(Table5[[#This Row],[rxn     kapp_old        kapp_slack_ub   kapp_slack_lb]]," ",-1))</f>
        <v>0</v>
      </c>
      <c r="K1109" s="1">
        <f>_xlfn.XLOOKUP(SUBSTITUTE(Table5[[#This Row],[rxn]],"RXN-","ENZLOAD-"),ENZLOAD[name],ENZLOAD[flux],0)</f>
        <v>6.6153703929999899E-7</v>
      </c>
      <c r="L1109" s="1" t="str">
        <f>"'"&amp;Table5[[#This Row],[rxn]]&amp;"'"&amp;CHAR(9)&amp;IF(AND(Table5[[#This Row],[kapp_slack_ub]]&lt;&gt;0,Table5[[#This Row],[kapp_old]]&lt;$F$1),$F$1,Table5[[#This Row],[kapp_old]])</f>
        <v>'RXN-HACD183i_x_FWD-rt2994'	27141.27779288</v>
      </c>
      <c r="M1109" s="1">
        <f>_xlfn.XLOOKUP(Table5[[#This Row],[rxn]],Table3[name],Table3[flux],$F$1)</f>
        <v>27141.277792879999</v>
      </c>
      <c r="N1109" s="1">
        <f>IFERROR(Table5[[#This Row],[min flux]]/Table5[[#This Row],[associated enzload]],"")</f>
        <v>41027601147.774521</v>
      </c>
      <c r="O1109" s="1">
        <f>_xlfn.NUMBERVALUE(IF(Table5[[#This Row],[flux/enzload]]="","",ABS($N$1-Table5[[#This Row],[flux/enzload]])))</f>
        <v>1358888716511.1799</v>
      </c>
      <c r="P1109" s="1">
        <f>Table5[[#This Row],[kapp_old]]+IFERROR(((Table5[[#This Row],[kapp_slack_ub]]-Table5[[#This Row],[kapp_slack_lb]])/Table5[[#This Row],[associated enzload]]),0)</f>
        <v>27141.277792879999</v>
      </c>
      <c r="Q1109" s="1" t="str">
        <f>"'"&amp;Table5[[#This Row],[rxn]]&amp;"'"&amp;CHAR(9)&amp;Table5[[#This Row],[kapp + (slack_ub - slack_lb)/enzload]]</f>
        <v>'RXN-HACD183i_x_FWD-rt2994'	27141.27779288</v>
      </c>
      <c r="R1109" s="1">
        <f>_xlfn.XLOOKUP(Table5[[#This Row],[rxn]],Table38[name],Table38[flux],0)</f>
        <v>0</v>
      </c>
      <c r="S1109" s="1">
        <f>_xlfn.XLOOKUP(SUBSTITUTE(Table5[[#This Row],[rxn]],"RXN-","ENZLOAD-"),Table38[name],Table38[flux],0)</f>
        <v>0</v>
      </c>
      <c r="T1109" s="1" t="b">
        <f>AND(Table5[[#This Row],[ENZLOAD flux in kapp-slack.gms]]=0,Table5[[#This Row],[flux in kapp-slack.gms]]&lt;&gt;0,NOT(Table5[[#This Row],[spont or unknown?]]))</f>
        <v>0</v>
      </c>
      <c r="U1109" s="1" t="b">
        <f>OR(_xlfn.TEXTAFTER(Table5[[#This Row],[rxn]],"-",-1)="SPONT",_xlfn.TEXTAFTER(Table5[[#This Row],[rxn]],"-",-1)="UNKNOWN")</f>
        <v>0</v>
      </c>
      <c r="V1109" s="1">
        <f>_xlfn.XLOOKUP(SUBSTITUTE(Table5[[#This Row],[rxn]],"RXN-","ENZLOAD-"),Table4[rxn],Table4[ub],0)</f>
        <v>0.44752437</v>
      </c>
      <c r="W1109" s="1" t="b">
        <f>AND(Table5[[#This Row],[FVA ENZLOAD flux UB]]=0,Table5[[#This Row],[ENZ not made when it should be?]])</f>
        <v>0</v>
      </c>
    </row>
    <row r="1110" spans="1:23" hidden="1">
      <c r="A1110" s="1" t="s">
        <v>5588</v>
      </c>
      <c r="B1110" s="1" t="str">
        <f>_xlfn.TEXTBEFORE(Table38[[#This Row],[all fluxes from kapp-slack]]," ",,,,"")</f>
        <v>PROSYN-rt1788</v>
      </c>
      <c r="C1110" s="1">
        <f>_xlfn.NUMBERVALUE(IFERROR(_xlfn.TEXTAFTER(Table38[[#This Row],[all fluxes from kapp-slack]]," ",-1,,,""),""))</f>
        <v>2.8420238999999999E-8</v>
      </c>
      <c r="F1110" s="1" t="s">
        <v>8399</v>
      </c>
      <c r="G1110" s="1" t="str">
        <f>_xlfn.TEXTBEFORE(Table5[[#This Row],[rxn     kapp_old        kapp_slack_ub   kapp_slack_lb]]," ")</f>
        <v>RXN-HACD183i_x_FWD-rt7916_x</v>
      </c>
      <c r="H111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11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110" s="1">
        <f>_xlfn.NUMBERVALUE(_xlfn.TEXTAFTER(Table5[[#This Row],[rxn     kapp_old        kapp_slack_ub   kapp_slack_lb]]," ",-1))</f>
        <v>0</v>
      </c>
      <c r="K1110" s="1">
        <f>_xlfn.XLOOKUP(SUBSTITUTE(Table5[[#This Row],[rxn]],"RXN-","ENZLOAD-"),ENZLOAD[name],ENZLOAD[flux],0)</f>
        <v>4.1479586069999999E-8</v>
      </c>
      <c r="L1110" s="1" t="str">
        <f>"'"&amp;Table5[[#This Row],[rxn]]&amp;"'"&amp;CHAR(9)&amp;IF(AND(Table5[[#This Row],[kapp_slack_ub]]&lt;&gt;0,Table5[[#This Row],[kapp_old]]&lt;$F$1),$F$1,Table5[[#This Row],[kapp_old]])</f>
        <v>'RXN-HACD183i_x_FWD-rt7916_x'	27141.27779288</v>
      </c>
      <c r="M1110" s="1">
        <f>_xlfn.XLOOKUP(Table5[[#This Row],[rxn]],Table3[name],Table3[flux],$F$1)</f>
        <v>27141.277792879999</v>
      </c>
      <c r="N1110" s="1">
        <f>IFERROR(Table5[[#This Row],[min flux]]/Table5[[#This Row],[associated enzload]],"")</f>
        <v>654328559284.00537</v>
      </c>
      <c r="O1110" s="1">
        <f>_xlfn.NUMBERVALUE(IF(Table5[[#This Row],[flux/enzload]]="","",ABS($N$1-Table5[[#This Row],[flux/enzload]])))</f>
        <v>745587758374.948</v>
      </c>
      <c r="P1110" s="1">
        <f>Table5[[#This Row],[kapp_old]]+IFERROR(((Table5[[#This Row],[kapp_slack_ub]]-Table5[[#This Row],[kapp_slack_lb]])/Table5[[#This Row],[associated enzload]]),0)</f>
        <v>27141.277792879999</v>
      </c>
      <c r="Q1110" s="1" t="str">
        <f>"'"&amp;Table5[[#This Row],[rxn]]&amp;"'"&amp;CHAR(9)&amp;Table5[[#This Row],[kapp + (slack_ub - slack_lb)/enzload]]</f>
        <v>'RXN-HACD183i_x_FWD-rt7916_x'	27141.27779288</v>
      </c>
      <c r="R1110" s="1">
        <f>_xlfn.XLOOKUP(Table5[[#This Row],[rxn]],Table38[name],Table38[flux],0)</f>
        <v>0</v>
      </c>
      <c r="S1110" s="1">
        <f>_xlfn.XLOOKUP(SUBSTITUTE(Table5[[#This Row],[rxn]],"RXN-","ENZLOAD-"),Table38[name],Table38[flux],0)</f>
        <v>0</v>
      </c>
      <c r="T1110" s="1" t="b">
        <f>AND(Table5[[#This Row],[ENZLOAD flux in kapp-slack.gms]]=0,Table5[[#This Row],[flux in kapp-slack.gms]]&lt;&gt;0,NOT(Table5[[#This Row],[spont or unknown?]]))</f>
        <v>0</v>
      </c>
      <c r="U1110" s="1" t="b">
        <f>OR(_xlfn.TEXTAFTER(Table5[[#This Row],[rxn]],"-",-1)="SPONT",_xlfn.TEXTAFTER(Table5[[#This Row],[rxn]],"-",-1)="UNKNOWN")</f>
        <v>0</v>
      </c>
      <c r="V1110" s="1">
        <f>_xlfn.XLOOKUP(SUBSTITUTE(Table5[[#This Row],[rxn]],"RXN-","ENZLOAD-"),Table4[rxn],Table4[ub],0)</f>
        <v>1.5374046400000001</v>
      </c>
      <c r="W1110" s="1" t="b">
        <f>AND(Table5[[#This Row],[FVA ENZLOAD flux UB]]=0,Table5[[#This Row],[ENZ not made when it should be?]])</f>
        <v>0</v>
      </c>
    </row>
    <row r="1111" spans="1:23" hidden="1">
      <c r="A1111" s="1" t="s">
        <v>5589</v>
      </c>
      <c r="B1111" s="1" t="str">
        <f>_xlfn.TEXTBEFORE(Table38[[#This Row],[all fluxes from kapp-slack]]," ",,,,"")</f>
        <v>PROSYN-rt1805</v>
      </c>
      <c r="C1111" s="1">
        <f>_xlfn.NUMBERVALUE(IFERROR(_xlfn.TEXTAFTER(Table38[[#This Row],[all fluxes from kapp-slack]]," ",-1,,,""),""))</f>
        <v>3.6235374893E-5</v>
      </c>
      <c r="F1111" s="1" t="s">
        <v>8400</v>
      </c>
      <c r="G1111" s="1" t="str">
        <f>_xlfn.TEXTBEFORE(Table5[[#This Row],[rxn     kapp_old        kapp_slack_ub   kapp_slack_lb]]," ")</f>
        <v>RXN-HACD200i_x_FWD-rt2994</v>
      </c>
      <c r="H111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11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111" s="1">
        <f>_xlfn.NUMBERVALUE(_xlfn.TEXTAFTER(Table5[[#This Row],[rxn     kapp_old        kapp_slack_ub   kapp_slack_lb]]," ",-1))</f>
        <v>0</v>
      </c>
      <c r="K1111" s="1">
        <f>_xlfn.XLOOKUP(SUBSTITUTE(Table5[[#This Row],[rxn]],"RXN-","ENZLOAD-"),ENZLOAD[name],ENZLOAD[flux],0)</f>
        <v>6.6153703929999899E-7</v>
      </c>
      <c r="L1111" s="1" t="str">
        <f>"'"&amp;Table5[[#This Row],[rxn]]&amp;"'"&amp;CHAR(9)&amp;IF(AND(Table5[[#This Row],[kapp_slack_ub]]&lt;&gt;0,Table5[[#This Row],[kapp_old]]&lt;$F$1),$F$1,Table5[[#This Row],[kapp_old]])</f>
        <v>'RXN-HACD200i_x_FWD-rt2994'	27141.27779288</v>
      </c>
      <c r="M1111" s="1">
        <f>_xlfn.XLOOKUP(Table5[[#This Row],[rxn]],Table3[name],Table3[flux],$F$1)</f>
        <v>27141.277792879999</v>
      </c>
      <c r="N1111" s="1">
        <f>IFERROR(Table5[[#This Row],[min flux]]/Table5[[#This Row],[associated enzload]],"")</f>
        <v>41027601147.774521</v>
      </c>
      <c r="O1111" s="1">
        <f>_xlfn.NUMBERVALUE(IF(Table5[[#This Row],[flux/enzload]]="","",ABS($N$1-Table5[[#This Row],[flux/enzload]])))</f>
        <v>1358888716511.1799</v>
      </c>
      <c r="P1111" s="1">
        <f>Table5[[#This Row],[kapp_old]]+IFERROR(((Table5[[#This Row],[kapp_slack_ub]]-Table5[[#This Row],[kapp_slack_lb]])/Table5[[#This Row],[associated enzload]]),0)</f>
        <v>27141.277792879999</v>
      </c>
      <c r="Q1111" s="1" t="str">
        <f>"'"&amp;Table5[[#This Row],[rxn]]&amp;"'"&amp;CHAR(9)&amp;Table5[[#This Row],[kapp + (slack_ub - slack_lb)/enzload]]</f>
        <v>'RXN-HACD200i_x_FWD-rt2994'	27141.27779288</v>
      </c>
      <c r="R1111" s="1">
        <f>_xlfn.XLOOKUP(Table5[[#This Row],[rxn]],Table38[name],Table38[flux],0)</f>
        <v>0</v>
      </c>
      <c r="S1111" s="1">
        <f>_xlfn.XLOOKUP(SUBSTITUTE(Table5[[#This Row],[rxn]],"RXN-","ENZLOAD-"),Table38[name],Table38[flux],0)</f>
        <v>0</v>
      </c>
      <c r="T1111" s="1" t="b">
        <f>AND(Table5[[#This Row],[ENZLOAD flux in kapp-slack.gms]]=0,Table5[[#This Row],[flux in kapp-slack.gms]]&lt;&gt;0,NOT(Table5[[#This Row],[spont or unknown?]]))</f>
        <v>0</v>
      </c>
      <c r="U1111" s="1" t="b">
        <f>OR(_xlfn.TEXTAFTER(Table5[[#This Row],[rxn]],"-",-1)="SPONT",_xlfn.TEXTAFTER(Table5[[#This Row],[rxn]],"-",-1)="UNKNOWN")</f>
        <v>0</v>
      </c>
      <c r="V1111" s="1">
        <f>_xlfn.XLOOKUP(SUBSTITUTE(Table5[[#This Row],[rxn]],"RXN-","ENZLOAD-"),Table4[rxn],Table4[ub],0)</f>
        <v>0.44752437</v>
      </c>
      <c r="W1111" s="1" t="b">
        <f>AND(Table5[[#This Row],[FVA ENZLOAD flux UB]]=0,Table5[[#This Row],[ENZ not made when it should be?]])</f>
        <v>0</v>
      </c>
    </row>
    <row r="1112" spans="1:23" hidden="1">
      <c r="A1112" s="1" t="s">
        <v>5590</v>
      </c>
      <c r="B1112" s="1" t="str">
        <f>_xlfn.TEXTBEFORE(Table38[[#This Row],[all fluxes from kapp-slack]]," ",,,,"")</f>
        <v>PROSYN-rt1814_c</v>
      </c>
      <c r="C1112" s="1">
        <f>_xlfn.NUMBERVALUE(IFERROR(_xlfn.TEXTAFTER(Table38[[#This Row],[all fluxes from kapp-slack]]," ",-1,,,""),""))</f>
        <v>5.4957999999999998E-10</v>
      </c>
      <c r="F1112" s="1" t="s">
        <v>8401</v>
      </c>
      <c r="G1112" s="1" t="str">
        <f>_xlfn.TEXTBEFORE(Table5[[#This Row],[rxn     kapp_old        kapp_slack_ub   kapp_slack_lb]]," ")</f>
        <v>RXN-HACD200i_x_FWD-rt7916_x</v>
      </c>
      <c r="H111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11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112" s="1">
        <f>_xlfn.NUMBERVALUE(_xlfn.TEXTAFTER(Table5[[#This Row],[rxn     kapp_old        kapp_slack_ub   kapp_slack_lb]]," ",-1))</f>
        <v>0</v>
      </c>
      <c r="K1112" s="1">
        <f>_xlfn.XLOOKUP(SUBSTITUTE(Table5[[#This Row],[rxn]],"RXN-","ENZLOAD-"),ENZLOAD[name],ENZLOAD[flux],0)</f>
        <v>4.1479586069999999E-8</v>
      </c>
      <c r="L1112" s="1" t="str">
        <f>"'"&amp;Table5[[#This Row],[rxn]]&amp;"'"&amp;CHAR(9)&amp;IF(AND(Table5[[#This Row],[kapp_slack_ub]]&lt;&gt;0,Table5[[#This Row],[kapp_old]]&lt;$F$1),$F$1,Table5[[#This Row],[kapp_old]])</f>
        <v>'RXN-HACD200i_x_FWD-rt7916_x'	27141.27779288</v>
      </c>
      <c r="M1112" s="1">
        <f>_xlfn.XLOOKUP(Table5[[#This Row],[rxn]],Table3[name],Table3[flux],$F$1)</f>
        <v>27141.277792879999</v>
      </c>
      <c r="N1112" s="1">
        <f>IFERROR(Table5[[#This Row],[min flux]]/Table5[[#This Row],[associated enzload]],"")</f>
        <v>654328559284.00537</v>
      </c>
      <c r="O1112" s="1">
        <f>_xlfn.NUMBERVALUE(IF(Table5[[#This Row],[flux/enzload]]="","",ABS($N$1-Table5[[#This Row],[flux/enzload]])))</f>
        <v>745587758374.948</v>
      </c>
      <c r="P1112" s="1">
        <f>Table5[[#This Row],[kapp_old]]+IFERROR(((Table5[[#This Row],[kapp_slack_ub]]-Table5[[#This Row],[kapp_slack_lb]])/Table5[[#This Row],[associated enzload]]),0)</f>
        <v>27141.277792879999</v>
      </c>
      <c r="Q1112" s="1" t="str">
        <f>"'"&amp;Table5[[#This Row],[rxn]]&amp;"'"&amp;CHAR(9)&amp;Table5[[#This Row],[kapp + (slack_ub - slack_lb)/enzload]]</f>
        <v>'RXN-HACD200i_x_FWD-rt7916_x'	27141.27779288</v>
      </c>
      <c r="R1112" s="1">
        <f>_xlfn.XLOOKUP(Table5[[#This Row],[rxn]],Table38[name],Table38[flux],0)</f>
        <v>0</v>
      </c>
      <c r="S1112" s="1">
        <f>_xlfn.XLOOKUP(SUBSTITUTE(Table5[[#This Row],[rxn]],"RXN-","ENZLOAD-"),Table38[name],Table38[flux],0)</f>
        <v>0</v>
      </c>
      <c r="T1112" s="1" t="b">
        <f>AND(Table5[[#This Row],[ENZLOAD flux in kapp-slack.gms]]=0,Table5[[#This Row],[flux in kapp-slack.gms]]&lt;&gt;0,NOT(Table5[[#This Row],[spont or unknown?]]))</f>
        <v>0</v>
      </c>
      <c r="U1112" s="1" t="b">
        <f>OR(_xlfn.TEXTAFTER(Table5[[#This Row],[rxn]],"-",-1)="SPONT",_xlfn.TEXTAFTER(Table5[[#This Row],[rxn]],"-",-1)="UNKNOWN")</f>
        <v>0</v>
      </c>
      <c r="V1112" s="1">
        <f>_xlfn.XLOOKUP(SUBSTITUTE(Table5[[#This Row],[rxn]],"RXN-","ENZLOAD-"),Table4[rxn],Table4[ub],0)</f>
        <v>1.5374046400000001</v>
      </c>
      <c r="W1112" s="1" t="b">
        <f>AND(Table5[[#This Row],[FVA ENZLOAD flux UB]]=0,Table5[[#This Row],[ENZ not made when it should be?]])</f>
        <v>0</v>
      </c>
    </row>
    <row r="1113" spans="1:23" hidden="1">
      <c r="A1113" s="1" t="s">
        <v>5591</v>
      </c>
      <c r="B1113" s="1" t="str">
        <f>_xlfn.TEXTBEFORE(Table38[[#This Row],[all fluxes from kapp-slack]]," ",,,,"")</f>
        <v>PROSYN-rt1837</v>
      </c>
      <c r="C1113" s="1">
        <f>_xlfn.NUMBERVALUE(IFERROR(_xlfn.TEXTAFTER(Table38[[#This Row],[all fluxes from kapp-slack]]," ",-1,,,""),""))</f>
        <v>1.08972327E-6</v>
      </c>
      <c r="F1113" s="1" t="s">
        <v>8402</v>
      </c>
      <c r="G1113" s="1" t="str">
        <f>_xlfn.TEXTBEFORE(Table5[[#This Row],[rxn     kapp_old        kapp_slack_ub   kapp_slack_lb]]," ")</f>
        <v>RXN-HACD220i_x_FWD-rt2994</v>
      </c>
      <c r="H111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11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113" s="1">
        <f>_xlfn.NUMBERVALUE(_xlfn.TEXTAFTER(Table5[[#This Row],[rxn     kapp_old        kapp_slack_ub   kapp_slack_lb]]," ",-1))</f>
        <v>0</v>
      </c>
      <c r="K1113" s="1">
        <f>_xlfn.XLOOKUP(SUBSTITUTE(Table5[[#This Row],[rxn]],"RXN-","ENZLOAD-"),ENZLOAD[name],ENZLOAD[flux],0)</f>
        <v>6.6153703929999899E-7</v>
      </c>
      <c r="L1113" s="1" t="str">
        <f>"'"&amp;Table5[[#This Row],[rxn]]&amp;"'"&amp;CHAR(9)&amp;IF(AND(Table5[[#This Row],[kapp_slack_ub]]&lt;&gt;0,Table5[[#This Row],[kapp_old]]&lt;$F$1),$F$1,Table5[[#This Row],[kapp_old]])</f>
        <v>'RXN-HACD220i_x_FWD-rt2994'	27141.27779288</v>
      </c>
      <c r="M1113" s="1">
        <f>_xlfn.XLOOKUP(Table5[[#This Row],[rxn]],Table3[name],Table3[flux],$F$1)</f>
        <v>27141.277792879999</v>
      </c>
      <c r="N1113" s="1">
        <f>IFERROR(Table5[[#This Row],[min flux]]/Table5[[#This Row],[associated enzload]],"")</f>
        <v>41027601147.774521</v>
      </c>
      <c r="O1113" s="1">
        <f>_xlfn.NUMBERVALUE(IF(Table5[[#This Row],[flux/enzload]]="","",ABS($N$1-Table5[[#This Row],[flux/enzload]])))</f>
        <v>1358888716511.1799</v>
      </c>
      <c r="P1113" s="1">
        <f>Table5[[#This Row],[kapp_old]]+IFERROR(((Table5[[#This Row],[kapp_slack_ub]]-Table5[[#This Row],[kapp_slack_lb]])/Table5[[#This Row],[associated enzload]]),0)</f>
        <v>27141.277792879999</v>
      </c>
      <c r="Q1113" s="1" t="str">
        <f>"'"&amp;Table5[[#This Row],[rxn]]&amp;"'"&amp;CHAR(9)&amp;Table5[[#This Row],[kapp + (slack_ub - slack_lb)/enzload]]</f>
        <v>'RXN-HACD220i_x_FWD-rt2994'	27141.27779288</v>
      </c>
      <c r="R1113" s="1">
        <f>_xlfn.XLOOKUP(Table5[[#This Row],[rxn]],Table38[name],Table38[flux],0)</f>
        <v>0</v>
      </c>
      <c r="S1113" s="1">
        <f>_xlfn.XLOOKUP(SUBSTITUTE(Table5[[#This Row],[rxn]],"RXN-","ENZLOAD-"),Table38[name],Table38[flux],0)</f>
        <v>0</v>
      </c>
      <c r="T1113" s="1" t="b">
        <f>AND(Table5[[#This Row],[ENZLOAD flux in kapp-slack.gms]]=0,Table5[[#This Row],[flux in kapp-slack.gms]]&lt;&gt;0,NOT(Table5[[#This Row],[spont or unknown?]]))</f>
        <v>0</v>
      </c>
      <c r="U1113" s="1" t="b">
        <f>OR(_xlfn.TEXTAFTER(Table5[[#This Row],[rxn]],"-",-1)="SPONT",_xlfn.TEXTAFTER(Table5[[#This Row],[rxn]],"-",-1)="UNKNOWN")</f>
        <v>0</v>
      </c>
      <c r="V1113" s="1">
        <f>_xlfn.XLOOKUP(SUBSTITUTE(Table5[[#This Row],[rxn]],"RXN-","ENZLOAD-"),Table4[rxn],Table4[ub],0)</f>
        <v>0.44752437</v>
      </c>
      <c r="W1113" s="1" t="b">
        <f>AND(Table5[[#This Row],[FVA ENZLOAD flux UB]]=0,Table5[[#This Row],[ENZ not made when it should be?]])</f>
        <v>0</v>
      </c>
    </row>
    <row r="1114" spans="1:23" hidden="1">
      <c r="A1114" s="1" t="s">
        <v>5592</v>
      </c>
      <c r="B1114" s="1" t="str">
        <f>_xlfn.TEXTBEFORE(Table38[[#This Row],[all fluxes from kapp-slack]]," ",,,,"")</f>
        <v>PROSYN-rt1896</v>
      </c>
      <c r="C1114" s="1">
        <f>_xlfn.NUMBERVALUE(IFERROR(_xlfn.TEXTAFTER(Table38[[#This Row],[all fluxes from kapp-slack]]," ",-1,,,""),""))</f>
        <v>2.7040881689999998E-6</v>
      </c>
      <c r="F1114" s="1" t="s">
        <v>8403</v>
      </c>
      <c r="G1114" s="1" t="str">
        <f>_xlfn.TEXTBEFORE(Table5[[#This Row],[rxn     kapp_old        kapp_slack_ub   kapp_slack_lb]]," ")</f>
        <v>RXN-HACD220i_x_FWD-rt7916_x</v>
      </c>
      <c r="H111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11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114" s="1">
        <f>_xlfn.NUMBERVALUE(_xlfn.TEXTAFTER(Table5[[#This Row],[rxn     kapp_old        kapp_slack_ub   kapp_slack_lb]]," ",-1))</f>
        <v>0</v>
      </c>
      <c r="K1114" s="1">
        <f>_xlfn.XLOOKUP(SUBSTITUTE(Table5[[#This Row],[rxn]],"RXN-","ENZLOAD-"),ENZLOAD[name],ENZLOAD[flux],0)</f>
        <v>4.1479586069999999E-8</v>
      </c>
      <c r="L1114" s="1" t="str">
        <f>"'"&amp;Table5[[#This Row],[rxn]]&amp;"'"&amp;CHAR(9)&amp;IF(AND(Table5[[#This Row],[kapp_slack_ub]]&lt;&gt;0,Table5[[#This Row],[kapp_old]]&lt;$F$1),$F$1,Table5[[#This Row],[kapp_old]])</f>
        <v>'RXN-HACD220i_x_FWD-rt7916_x'	27141.27779288</v>
      </c>
      <c r="M1114" s="1">
        <f>_xlfn.XLOOKUP(Table5[[#This Row],[rxn]],Table3[name],Table3[flux],$F$1)</f>
        <v>27141.277792879999</v>
      </c>
      <c r="N1114" s="1">
        <f>IFERROR(Table5[[#This Row],[min flux]]/Table5[[#This Row],[associated enzload]],"")</f>
        <v>654328559284.00537</v>
      </c>
      <c r="O1114" s="1">
        <f>_xlfn.NUMBERVALUE(IF(Table5[[#This Row],[flux/enzload]]="","",ABS($N$1-Table5[[#This Row],[flux/enzload]])))</f>
        <v>745587758374.948</v>
      </c>
      <c r="P1114" s="1">
        <f>Table5[[#This Row],[kapp_old]]+IFERROR(((Table5[[#This Row],[kapp_slack_ub]]-Table5[[#This Row],[kapp_slack_lb]])/Table5[[#This Row],[associated enzload]]),0)</f>
        <v>27141.277792879999</v>
      </c>
      <c r="Q1114" s="1" t="str">
        <f>"'"&amp;Table5[[#This Row],[rxn]]&amp;"'"&amp;CHAR(9)&amp;Table5[[#This Row],[kapp + (slack_ub - slack_lb)/enzload]]</f>
        <v>'RXN-HACD220i_x_FWD-rt7916_x'	27141.27779288</v>
      </c>
      <c r="R1114" s="1">
        <f>_xlfn.XLOOKUP(Table5[[#This Row],[rxn]],Table38[name],Table38[flux],0)</f>
        <v>0</v>
      </c>
      <c r="S1114" s="1">
        <f>_xlfn.XLOOKUP(SUBSTITUTE(Table5[[#This Row],[rxn]],"RXN-","ENZLOAD-"),Table38[name],Table38[flux],0)</f>
        <v>0</v>
      </c>
      <c r="T1114" s="1" t="b">
        <f>AND(Table5[[#This Row],[ENZLOAD flux in kapp-slack.gms]]=0,Table5[[#This Row],[flux in kapp-slack.gms]]&lt;&gt;0,NOT(Table5[[#This Row],[spont or unknown?]]))</f>
        <v>0</v>
      </c>
      <c r="U1114" s="1" t="b">
        <f>OR(_xlfn.TEXTAFTER(Table5[[#This Row],[rxn]],"-",-1)="SPONT",_xlfn.TEXTAFTER(Table5[[#This Row],[rxn]],"-",-1)="UNKNOWN")</f>
        <v>0</v>
      </c>
      <c r="V1114" s="1">
        <f>_xlfn.XLOOKUP(SUBSTITUTE(Table5[[#This Row],[rxn]],"RXN-","ENZLOAD-"),Table4[rxn],Table4[ub],0)</f>
        <v>1.5374046400000001</v>
      </c>
      <c r="W1114" s="1" t="b">
        <f>AND(Table5[[#This Row],[FVA ENZLOAD flux UB]]=0,Table5[[#This Row],[ENZ not made when it should be?]])</f>
        <v>0</v>
      </c>
    </row>
    <row r="1115" spans="1:23" hidden="1">
      <c r="A1115" s="1" t="s">
        <v>5593</v>
      </c>
      <c r="B1115" s="1" t="str">
        <f>_xlfn.TEXTBEFORE(Table38[[#This Row],[all fluxes from kapp-slack]]," ",,,,"")</f>
        <v>PROSYN-rt1948</v>
      </c>
      <c r="C1115" s="1">
        <f>_xlfn.NUMBERVALUE(IFERROR(_xlfn.TEXTAFTER(Table38[[#This Row],[all fluxes from kapp-slack]]," ",-1,,,""),""))</f>
        <v>4.0724044999999999E-8</v>
      </c>
      <c r="F1115" s="1" t="s">
        <v>8404</v>
      </c>
      <c r="G1115" s="1" t="str">
        <f>_xlfn.TEXTBEFORE(Table5[[#This Row],[rxn     kapp_old        kapp_slack_ub   kapp_slack_lb]]," ")</f>
        <v>RXN-HACD240i_x_FWD-rt2994</v>
      </c>
      <c r="H111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11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115" s="1">
        <f>_xlfn.NUMBERVALUE(_xlfn.TEXTAFTER(Table5[[#This Row],[rxn     kapp_old        kapp_slack_ub   kapp_slack_lb]]," ",-1))</f>
        <v>0</v>
      </c>
      <c r="K1115" s="1">
        <f>_xlfn.XLOOKUP(SUBSTITUTE(Table5[[#This Row],[rxn]],"RXN-","ENZLOAD-"),ENZLOAD[name],ENZLOAD[flux],0)</f>
        <v>6.6153703929999899E-7</v>
      </c>
      <c r="L1115" s="1" t="str">
        <f>"'"&amp;Table5[[#This Row],[rxn]]&amp;"'"&amp;CHAR(9)&amp;IF(AND(Table5[[#This Row],[kapp_slack_ub]]&lt;&gt;0,Table5[[#This Row],[kapp_old]]&lt;$F$1),$F$1,Table5[[#This Row],[kapp_old]])</f>
        <v>'RXN-HACD240i_x_FWD-rt2994'	27141.27779288</v>
      </c>
      <c r="M1115" s="1">
        <f>_xlfn.XLOOKUP(Table5[[#This Row],[rxn]],Table3[name],Table3[flux],$F$1)</f>
        <v>27141.277792879999</v>
      </c>
      <c r="N1115" s="1">
        <f>IFERROR(Table5[[#This Row],[min flux]]/Table5[[#This Row],[associated enzload]],"")</f>
        <v>41027601147.774521</v>
      </c>
      <c r="O1115" s="1">
        <f>_xlfn.NUMBERVALUE(IF(Table5[[#This Row],[flux/enzload]]="","",ABS($N$1-Table5[[#This Row],[flux/enzload]])))</f>
        <v>1358888716511.1799</v>
      </c>
      <c r="P1115" s="1">
        <f>Table5[[#This Row],[kapp_old]]+IFERROR(((Table5[[#This Row],[kapp_slack_ub]]-Table5[[#This Row],[kapp_slack_lb]])/Table5[[#This Row],[associated enzload]]),0)</f>
        <v>27141.277792879999</v>
      </c>
      <c r="Q1115" s="1" t="str">
        <f>"'"&amp;Table5[[#This Row],[rxn]]&amp;"'"&amp;CHAR(9)&amp;Table5[[#This Row],[kapp + (slack_ub - slack_lb)/enzload]]</f>
        <v>'RXN-HACD240i_x_FWD-rt2994'	27141.27779288</v>
      </c>
      <c r="R1115" s="1">
        <f>_xlfn.XLOOKUP(Table5[[#This Row],[rxn]],Table38[name],Table38[flux],0)</f>
        <v>0</v>
      </c>
      <c r="S1115" s="1">
        <f>_xlfn.XLOOKUP(SUBSTITUTE(Table5[[#This Row],[rxn]],"RXN-","ENZLOAD-"),Table38[name],Table38[flux],0)</f>
        <v>0</v>
      </c>
      <c r="T1115" s="1" t="b">
        <f>AND(Table5[[#This Row],[ENZLOAD flux in kapp-slack.gms]]=0,Table5[[#This Row],[flux in kapp-slack.gms]]&lt;&gt;0,NOT(Table5[[#This Row],[spont or unknown?]]))</f>
        <v>0</v>
      </c>
      <c r="U1115" s="1" t="b">
        <f>OR(_xlfn.TEXTAFTER(Table5[[#This Row],[rxn]],"-",-1)="SPONT",_xlfn.TEXTAFTER(Table5[[#This Row],[rxn]],"-",-1)="UNKNOWN")</f>
        <v>0</v>
      </c>
      <c r="V1115" s="1">
        <f>_xlfn.XLOOKUP(SUBSTITUTE(Table5[[#This Row],[rxn]],"RXN-","ENZLOAD-"),Table4[rxn],Table4[ub],0)</f>
        <v>0.44752437</v>
      </c>
      <c r="W1115" s="1" t="b">
        <f>AND(Table5[[#This Row],[FVA ENZLOAD flux UB]]=0,Table5[[#This Row],[ENZ not made when it should be?]])</f>
        <v>0</v>
      </c>
    </row>
    <row r="1116" spans="1:23" hidden="1">
      <c r="A1116" s="1" t="s">
        <v>5594</v>
      </c>
      <c r="B1116" s="1" t="str">
        <f>_xlfn.TEXTBEFORE(Table38[[#This Row],[all fluxes from kapp-slack]]," ",,,,"")</f>
        <v>PROSYN-rt2059_rm</v>
      </c>
      <c r="C1116" s="1">
        <f>_xlfn.NUMBERVALUE(IFERROR(_xlfn.TEXTAFTER(Table38[[#This Row],[all fluxes from kapp-slack]]," ",-1,,,""),""))</f>
        <v>8.3113641999999997E-8</v>
      </c>
      <c r="F1116" s="1" t="s">
        <v>8405</v>
      </c>
      <c r="G1116" s="1" t="str">
        <f>_xlfn.TEXTBEFORE(Table5[[#This Row],[rxn     kapp_old        kapp_slack_ub   kapp_slack_lb]]," ")</f>
        <v>RXN-HACD240i_x_FWD-rt7916_x</v>
      </c>
      <c r="H111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11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116" s="1">
        <f>_xlfn.NUMBERVALUE(_xlfn.TEXTAFTER(Table5[[#This Row],[rxn     kapp_old        kapp_slack_ub   kapp_slack_lb]]," ",-1))</f>
        <v>0</v>
      </c>
      <c r="K1116" s="1">
        <f>_xlfn.XLOOKUP(SUBSTITUTE(Table5[[#This Row],[rxn]],"RXN-","ENZLOAD-"),ENZLOAD[name],ENZLOAD[flux],0)</f>
        <v>4.1479586069999999E-8</v>
      </c>
      <c r="L1116" s="1" t="str">
        <f>"'"&amp;Table5[[#This Row],[rxn]]&amp;"'"&amp;CHAR(9)&amp;IF(AND(Table5[[#This Row],[kapp_slack_ub]]&lt;&gt;0,Table5[[#This Row],[kapp_old]]&lt;$F$1),$F$1,Table5[[#This Row],[kapp_old]])</f>
        <v>'RXN-HACD240i_x_FWD-rt7916_x'	27141.27779288</v>
      </c>
      <c r="M1116" s="1">
        <f>_xlfn.XLOOKUP(Table5[[#This Row],[rxn]],Table3[name],Table3[flux],$F$1)</f>
        <v>27141.277792879999</v>
      </c>
      <c r="N1116" s="1">
        <f>IFERROR(Table5[[#This Row],[min flux]]/Table5[[#This Row],[associated enzload]],"")</f>
        <v>654328559284.00537</v>
      </c>
      <c r="O1116" s="1">
        <f>_xlfn.NUMBERVALUE(IF(Table5[[#This Row],[flux/enzload]]="","",ABS($N$1-Table5[[#This Row],[flux/enzload]])))</f>
        <v>745587758374.948</v>
      </c>
      <c r="P1116" s="1">
        <f>Table5[[#This Row],[kapp_old]]+IFERROR(((Table5[[#This Row],[kapp_slack_ub]]-Table5[[#This Row],[kapp_slack_lb]])/Table5[[#This Row],[associated enzload]]),0)</f>
        <v>27141.277792879999</v>
      </c>
      <c r="Q1116" s="1" t="str">
        <f>"'"&amp;Table5[[#This Row],[rxn]]&amp;"'"&amp;CHAR(9)&amp;Table5[[#This Row],[kapp + (slack_ub - slack_lb)/enzload]]</f>
        <v>'RXN-HACD240i_x_FWD-rt7916_x'	27141.27779288</v>
      </c>
      <c r="R1116" s="1">
        <f>_xlfn.XLOOKUP(Table5[[#This Row],[rxn]],Table38[name],Table38[flux],0)</f>
        <v>0</v>
      </c>
      <c r="S1116" s="1">
        <f>_xlfn.XLOOKUP(SUBSTITUTE(Table5[[#This Row],[rxn]],"RXN-","ENZLOAD-"),Table38[name],Table38[flux],0)</f>
        <v>0</v>
      </c>
      <c r="T1116" s="1" t="b">
        <f>AND(Table5[[#This Row],[ENZLOAD flux in kapp-slack.gms]]=0,Table5[[#This Row],[flux in kapp-slack.gms]]&lt;&gt;0,NOT(Table5[[#This Row],[spont or unknown?]]))</f>
        <v>0</v>
      </c>
      <c r="U1116" s="1" t="b">
        <f>OR(_xlfn.TEXTAFTER(Table5[[#This Row],[rxn]],"-",-1)="SPONT",_xlfn.TEXTAFTER(Table5[[#This Row],[rxn]],"-",-1)="UNKNOWN")</f>
        <v>0</v>
      </c>
      <c r="V1116" s="1">
        <f>_xlfn.XLOOKUP(SUBSTITUTE(Table5[[#This Row],[rxn]],"RXN-","ENZLOAD-"),Table4[rxn],Table4[ub],0)</f>
        <v>1.5374046400000001</v>
      </c>
      <c r="W1116" s="1" t="b">
        <f>AND(Table5[[#This Row],[FVA ENZLOAD flux UB]]=0,Table5[[#This Row],[ENZ not made when it should be?]])</f>
        <v>0</v>
      </c>
    </row>
    <row r="1117" spans="1:23" hidden="1">
      <c r="A1117" s="1" t="s">
        <v>5595</v>
      </c>
      <c r="B1117" s="1" t="str">
        <f>_xlfn.TEXTBEFORE(Table38[[#This Row],[all fluxes from kapp-slack]]," ",,,,"")</f>
        <v>PROSYN-rt2087</v>
      </c>
      <c r="C1117" s="1">
        <f>_xlfn.NUMBERVALUE(IFERROR(_xlfn.TEXTAFTER(Table38[[#This Row],[all fluxes from kapp-slack]]," ",-1,,,""),""))</f>
        <v>4.2901280000000001E-9</v>
      </c>
      <c r="F1117" s="1" t="s">
        <v>8406</v>
      </c>
      <c r="G1117" s="1" t="str">
        <f>_xlfn.TEXTBEFORE(Table5[[#This Row],[rxn     kapp_old        kapp_slack_ub   kapp_slack_lb]]," ")</f>
        <v>RXN-HACD260i_x_FWD-rt2994</v>
      </c>
      <c r="H111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11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117" s="1">
        <f>_xlfn.NUMBERVALUE(_xlfn.TEXTAFTER(Table5[[#This Row],[rxn     kapp_old        kapp_slack_ub   kapp_slack_lb]]," ",-1))</f>
        <v>0</v>
      </c>
      <c r="K1117" s="1">
        <f>_xlfn.XLOOKUP(SUBSTITUTE(Table5[[#This Row],[rxn]],"RXN-","ENZLOAD-"),ENZLOAD[name],ENZLOAD[flux],0)</f>
        <v>6.6153703929999899E-7</v>
      </c>
      <c r="L1117" s="1" t="str">
        <f>"'"&amp;Table5[[#This Row],[rxn]]&amp;"'"&amp;CHAR(9)&amp;IF(AND(Table5[[#This Row],[kapp_slack_ub]]&lt;&gt;0,Table5[[#This Row],[kapp_old]]&lt;$F$1),$F$1,Table5[[#This Row],[kapp_old]])</f>
        <v>'RXN-HACD260i_x_FWD-rt2994'	27141.27779288</v>
      </c>
      <c r="M1117" s="1">
        <f>_xlfn.XLOOKUP(Table5[[#This Row],[rxn]],Table3[name],Table3[flux],$F$1)</f>
        <v>27141.277792879999</v>
      </c>
      <c r="N1117" s="1">
        <f>IFERROR(Table5[[#This Row],[min flux]]/Table5[[#This Row],[associated enzload]],"")</f>
        <v>41027601147.774521</v>
      </c>
      <c r="O1117" s="1">
        <f>_xlfn.NUMBERVALUE(IF(Table5[[#This Row],[flux/enzload]]="","",ABS($N$1-Table5[[#This Row],[flux/enzload]])))</f>
        <v>1358888716511.1799</v>
      </c>
      <c r="P1117" s="1">
        <f>Table5[[#This Row],[kapp_old]]+IFERROR(((Table5[[#This Row],[kapp_slack_ub]]-Table5[[#This Row],[kapp_slack_lb]])/Table5[[#This Row],[associated enzload]]),0)</f>
        <v>27141.277792879999</v>
      </c>
      <c r="Q1117" s="1" t="str">
        <f>"'"&amp;Table5[[#This Row],[rxn]]&amp;"'"&amp;CHAR(9)&amp;Table5[[#This Row],[kapp + (slack_ub - slack_lb)/enzload]]</f>
        <v>'RXN-HACD260i_x_FWD-rt2994'	27141.27779288</v>
      </c>
      <c r="R1117" s="1">
        <f>_xlfn.XLOOKUP(Table5[[#This Row],[rxn]],Table38[name],Table38[flux],0)</f>
        <v>0</v>
      </c>
      <c r="S1117" s="1">
        <f>_xlfn.XLOOKUP(SUBSTITUTE(Table5[[#This Row],[rxn]],"RXN-","ENZLOAD-"),Table38[name],Table38[flux],0)</f>
        <v>0</v>
      </c>
      <c r="T1117" s="1" t="b">
        <f>AND(Table5[[#This Row],[ENZLOAD flux in kapp-slack.gms]]=0,Table5[[#This Row],[flux in kapp-slack.gms]]&lt;&gt;0,NOT(Table5[[#This Row],[spont or unknown?]]))</f>
        <v>0</v>
      </c>
      <c r="U1117" s="1" t="b">
        <f>OR(_xlfn.TEXTAFTER(Table5[[#This Row],[rxn]],"-",-1)="SPONT",_xlfn.TEXTAFTER(Table5[[#This Row],[rxn]],"-",-1)="UNKNOWN")</f>
        <v>0</v>
      </c>
      <c r="V1117" s="1">
        <f>_xlfn.XLOOKUP(SUBSTITUTE(Table5[[#This Row],[rxn]],"RXN-","ENZLOAD-"),Table4[rxn],Table4[ub],0)</f>
        <v>0.44752437</v>
      </c>
      <c r="W1117" s="1" t="b">
        <f>AND(Table5[[#This Row],[FVA ENZLOAD flux UB]]=0,Table5[[#This Row],[ENZ not made when it should be?]])</f>
        <v>0</v>
      </c>
    </row>
    <row r="1118" spans="1:23" hidden="1">
      <c r="A1118" s="1" t="s">
        <v>5596</v>
      </c>
      <c r="B1118" s="1" t="str">
        <f>_xlfn.TEXTBEFORE(Table38[[#This Row],[all fluxes from kapp-slack]]," ",,,,"")</f>
        <v>PROSYN-rt2147</v>
      </c>
      <c r="C1118" s="1">
        <f>_xlfn.NUMBERVALUE(IFERROR(_xlfn.TEXTAFTER(Table38[[#This Row],[all fluxes from kapp-slack]]," ",-1,,,""),""))</f>
        <v>6.2037500000000004E-10</v>
      </c>
      <c r="F1118" s="1" t="s">
        <v>8407</v>
      </c>
      <c r="G1118" s="1" t="str">
        <f>_xlfn.TEXTBEFORE(Table5[[#This Row],[rxn     kapp_old        kapp_slack_ub   kapp_slack_lb]]," ")</f>
        <v>RXN-HACD260i_x_FWD-rt7916_x</v>
      </c>
      <c r="H111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11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118" s="1">
        <f>_xlfn.NUMBERVALUE(_xlfn.TEXTAFTER(Table5[[#This Row],[rxn     kapp_old        kapp_slack_ub   kapp_slack_lb]]," ",-1))</f>
        <v>0</v>
      </c>
      <c r="K1118" s="1">
        <f>_xlfn.XLOOKUP(SUBSTITUTE(Table5[[#This Row],[rxn]],"RXN-","ENZLOAD-"),ENZLOAD[name],ENZLOAD[flux],0)</f>
        <v>4.1479586069999999E-8</v>
      </c>
      <c r="L1118" s="1" t="str">
        <f>"'"&amp;Table5[[#This Row],[rxn]]&amp;"'"&amp;CHAR(9)&amp;IF(AND(Table5[[#This Row],[kapp_slack_ub]]&lt;&gt;0,Table5[[#This Row],[kapp_old]]&lt;$F$1),$F$1,Table5[[#This Row],[kapp_old]])</f>
        <v>'RXN-HACD260i_x_FWD-rt7916_x'	27141.27779288</v>
      </c>
      <c r="M1118" s="1">
        <f>_xlfn.XLOOKUP(Table5[[#This Row],[rxn]],Table3[name],Table3[flux],$F$1)</f>
        <v>27141.277792879999</v>
      </c>
      <c r="N1118" s="1">
        <f>IFERROR(Table5[[#This Row],[min flux]]/Table5[[#This Row],[associated enzload]],"")</f>
        <v>654328559284.00537</v>
      </c>
      <c r="O1118" s="1">
        <f>_xlfn.NUMBERVALUE(IF(Table5[[#This Row],[flux/enzload]]="","",ABS($N$1-Table5[[#This Row],[flux/enzload]])))</f>
        <v>745587758374.948</v>
      </c>
      <c r="P1118" s="1">
        <f>Table5[[#This Row],[kapp_old]]+IFERROR(((Table5[[#This Row],[kapp_slack_ub]]-Table5[[#This Row],[kapp_slack_lb]])/Table5[[#This Row],[associated enzload]]),0)</f>
        <v>27141.277792879999</v>
      </c>
      <c r="Q1118" s="1" t="str">
        <f>"'"&amp;Table5[[#This Row],[rxn]]&amp;"'"&amp;CHAR(9)&amp;Table5[[#This Row],[kapp + (slack_ub - slack_lb)/enzload]]</f>
        <v>'RXN-HACD260i_x_FWD-rt7916_x'	27141.27779288</v>
      </c>
      <c r="R1118" s="1">
        <f>_xlfn.XLOOKUP(Table5[[#This Row],[rxn]],Table38[name],Table38[flux],0)</f>
        <v>0</v>
      </c>
      <c r="S1118" s="1">
        <f>_xlfn.XLOOKUP(SUBSTITUTE(Table5[[#This Row],[rxn]],"RXN-","ENZLOAD-"),Table38[name],Table38[flux],0)</f>
        <v>0</v>
      </c>
      <c r="T1118" s="1" t="b">
        <f>AND(Table5[[#This Row],[ENZLOAD flux in kapp-slack.gms]]=0,Table5[[#This Row],[flux in kapp-slack.gms]]&lt;&gt;0,NOT(Table5[[#This Row],[spont or unknown?]]))</f>
        <v>0</v>
      </c>
      <c r="U1118" s="1" t="b">
        <f>OR(_xlfn.TEXTAFTER(Table5[[#This Row],[rxn]],"-",-1)="SPONT",_xlfn.TEXTAFTER(Table5[[#This Row],[rxn]],"-",-1)="UNKNOWN")</f>
        <v>0</v>
      </c>
      <c r="V1118" s="1">
        <f>_xlfn.XLOOKUP(SUBSTITUTE(Table5[[#This Row],[rxn]],"RXN-","ENZLOAD-"),Table4[rxn],Table4[ub],0)</f>
        <v>1.5374046400000001</v>
      </c>
      <c r="W1118" s="1" t="b">
        <f>AND(Table5[[#This Row],[FVA ENZLOAD flux UB]]=0,Table5[[#This Row],[ENZ not made when it should be?]])</f>
        <v>0</v>
      </c>
    </row>
    <row r="1119" spans="1:23" hidden="1">
      <c r="A1119" s="1" t="s">
        <v>5597</v>
      </c>
      <c r="B1119" s="1" t="str">
        <f>_xlfn.TEXTBEFORE(Table38[[#This Row],[all fluxes from kapp-slack]]," ",,,,"")</f>
        <v>PROSYN-rt2190</v>
      </c>
      <c r="C1119" s="1">
        <f>_xlfn.NUMBERVALUE(IFERROR(_xlfn.TEXTAFTER(Table38[[#This Row],[all fluxes from kapp-slack]]," ",-1,,,""),""))</f>
        <v>1.1299550505999999E-5</v>
      </c>
      <c r="F1119" s="1" t="s">
        <v>8408</v>
      </c>
      <c r="G1119" s="1" t="str">
        <f>_xlfn.TEXTBEFORE(Table5[[#This Row],[rxn     kapp_old        kapp_slack_ub   kapp_slack_lb]]," ")</f>
        <v>RXN-HACD40i_m_FWD-rt2835</v>
      </c>
      <c r="H111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11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119" s="1">
        <f>_xlfn.NUMBERVALUE(_xlfn.TEXTAFTER(Table5[[#This Row],[rxn     kapp_old        kapp_slack_ub   kapp_slack_lb]]," ",-1))</f>
        <v>0</v>
      </c>
      <c r="K1119" s="1">
        <f>_xlfn.XLOOKUP(SUBSTITUTE(Table5[[#This Row],[rxn]],"RXN-","ENZLOAD-"),ENZLOAD[name],ENZLOAD[flux],0)</f>
        <v>3.8591144917999901E-7</v>
      </c>
      <c r="L1119" s="1" t="str">
        <f>"'"&amp;Table5[[#This Row],[rxn]]&amp;"'"&amp;CHAR(9)&amp;IF(AND(Table5[[#This Row],[kapp_slack_ub]]&lt;&gt;0,Table5[[#This Row],[kapp_old]]&lt;$F$1),$F$1,Table5[[#This Row],[kapp_old]])</f>
        <v>'RXN-HACD40i_m_FWD-rt2835'	27141.27779288</v>
      </c>
      <c r="M1119" s="1">
        <f>_xlfn.XLOOKUP(Table5[[#This Row],[rxn]],Table3[name],Table3[flux],$F$1)</f>
        <v>27141.277792879999</v>
      </c>
      <c r="N1119" s="1">
        <f>IFERROR(Table5[[#This Row],[min flux]]/Table5[[#This Row],[associated enzload]],"")</f>
        <v>70330325390.840134</v>
      </c>
      <c r="O1119" s="1">
        <f>_xlfn.NUMBERVALUE(IF(Table5[[#This Row],[flux/enzload]]="","",ABS($N$1-Table5[[#This Row],[flux/enzload]])))</f>
        <v>1329585992268.1101</v>
      </c>
      <c r="P1119" s="1">
        <f>Table5[[#This Row],[kapp_old]]+IFERROR(((Table5[[#This Row],[kapp_slack_ub]]-Table5[[#This Row],[kapp_slack_lb]])/Table5[[#This Row],[associated enzload]]),0)</f>
        <v>27141.277792879999</v>
      </c>
      <c r="Q1119" s="1" t="str">
        <f>"'"&amp;Table5[[#This Row],[rxn]]&amp;"'"&amp;CHAR(9)&amp;Table5[[#This Row],[kapp + (slack_ub - slack_lb)/enzload]]</f>
        <v>'RXN-HACD40i_m_FWD-rt2835'	27141.27779288</v>
      </c>
      <c r="R1119" s="1">
        <f>_xlfn.XLOOKUP(Table5[[#This Row],[rxn]],Table38[name],Table38[flux],0)</f>
        <v>0</v>
      </c>
      <c r="S1119" s="1">
        <f>_xlfn.XLOOKUP(SUBSTITUTE(Table5[[#This Row],[rxn]],"RXN-","ENZLOAD-"),Table38[name],Table38[flux],0)</f>
        <v>0</v>
      </c>
      <c r="T1119" s="1" t="b">
        <f>AND(Table5[[#This Row],[ENZLOAD flux in kapp-slack.gms]]=0,Table5[[#This Row],[flux in kapp-slack.gms]]&lt;&gt;0,NOT(Table5[[#This Row],[spont or unknown?]]))</f>
        <v>0</v>
      </c>
      <c r="U1119" s="1" t="b">
        <f>OR(_xlfn.TEXTAFTER(Table5[[#This Row],[rxn]],"-",-1)="SPONT",_xlfn.TEXTAFTER(Table5[[#This Row],[rxn]],"-",-1)="UNKNOWN")</f>
        <v>0</v>
      </c>
      <c r="V1119" s="1">
        <f>_xlfn.XLOOKUP(SUBSTITUTE(Table5[[#This Row],[rxn]],"RXN-","ENZLOAD-"),Table4[rxn],Table4[ub],0)</f>
        <v>1.21622327</v>
      </c>
      <c r="W1119" s="1" t="b">
        <f>AND(Table5[[#This Row],[FVA ENZLOAD flux UB]]=0,Table5[[#This Row],[ENZ not made when it should be?]])</f>
        <v>0</v>
      </c>
    </row>
    <row r="1120" spans="1:23" hidden="1">
      <c r="A1120" s="1" t="s">
        <v>5598</v>
      </c>
      <c r="B1120" s="1" t="str">
        <f>_xlfn.TEXTBEFORE(Table38[[#This Row],[all fluxes from kapp-slack]]," ",,,,"")</f>
        <v>PROSYN-rt2224</v>
      </c>
      <c r="C1120" s="1">
        <f>_xlfn.NUMBERVALUE(IFERROR(_xlfn.TEXTAFTER(Table38[[#This Row],[all fluxes from kapp-slack]]," ",-1,,,""),""))</f>
        <v>1.1760750901000001E-5</v>
      </c>
      <c r="F1120" s="1" t="s">
        <v>8409</v>
      </c>
      <c r="G1120" s="1" t="str">
        <f>_xlfn.TEXTBEFORE(Table5[[#This Row],[rxn     kapp_old        kapp_slack_ub   kapp_slack_lb]]," ")</f>
        <v>RXN-HACD40i_x_FWD-rt2994</v>
      </c>
      <c r="H112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12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120" s="1">
        <f>_xlfn.NUMBERVALUE(_xlfn.TEXTAFTER(Table5[[#This Row],[rxn     kapp_old        kapp_slack_ub   kapp_slack_lb]]," ",-1))</f>
        <v>0</v>
      </c>
      <c r="K1120" s="1">
        <f>_xlfn.XLOOKUP(SUBSTITUTE(Table5[[#This Row],[rxn]],"RXN-","ENZLOAD-"),ENZLOAD[name],ENZLOAD[flux],0)</f>
        <v>6.6153703929999899E-7</v>
      </c>
      <c r="L1120" s="1" t="str">
        <f>"'"&amp;Table5[[#This Row],[rxn]]&amp;"'"&amp;CHAR(9)&amp;IF(AND(Table5[[#This Row],[kapp_slack_ub]]&lt;&gt;0,Table5[[#This Row],[kapp_old]]&lt;$F$1),$F$1,Table5[[#This Row],[kapp_old]])</f>
        <v>'RXN-HACD40i_x_FWD-rt2994'	27141.27779288</v>
      </c>
      <c r="M1120" s="1">
        <f>_xlfn.XLOOKUP(Table5[[#This Row],[rxn]],Table3[name],Table3[flux],$F$1)</f>
        <v>27141.277792879999</v>
      </c>
      <c r="N1120" s="1">
        <f>IFERROR(Table5[[#This Row],[min flux]]/Table5[[#This Row],[associated enzload]],"")</f>
        <v>41027601147.774521</v>
      </c>
      <c r="O1120" s="1">
        <f>_xlfn.NUMBERVALUE(IF(Table5[[#This Row],[flux/enzload]]="","",ABS($N$1-Table5[[#This Row],[flux/enzload]])))</f>
        <v>1358888716511.1799</v>
      </c>
      <c r="P1120" s="1">
        <f>Table5[[#This Row],[kapp_old]]+IFERROR(((Table5[[#This Row],[kapp_slack_ub]]-Table5[[#This Row],[kapp_slack_lb]])/Table5[[#This Row],[associated enzload]]),0)</f>
        <v>27141.277792879999</v>
      </c>
      <c r="Q1120" s="1" t="str">
        <f>"'"&amp;Table5[[#This Row],[rxn]]&amp;"'"&amp;CHAR(9)&amp;Table5[[#This Row],[kapp + (slack_ub - slack_lb)/enzload]]</f>
        <v>'RXN-HACD40i_x_FWD-rt2994'	27141.27779288</v>
      </c>
      <c r="R1120" s="1">
        <f>_xlfn.XLOOKUP(Table5[[#This Row],[rxn]],Table38[name],Table38[flux],0)</f>
        <v>0</v>
      </c>
      <c r="S1120" s="1">
        <f>_xlfn.XLOOKUP(SUBSTITUTE(Table5[[#This Row],[rxn]],"RXN-","ENZLOAD-"),Table38[name],Table38[flux],0)</f>
        <v>0</v>
      </c>
      <c r="T1120" s="1" t="b">
        <f>AND(Table5[[#This Row],[ENZLOAD flux in kapp-slack.gms]]=0,Table5[[#This Row],[flux in kapp-slack.gms]]&lt;&gt;0,NOT(Table5[[#This Row],[spont or unknown?]]))</f>
        <v>0</v>
      </c>
      <c r="U1120" s="1" t="b">
        <f>OR(_xlfn.TEXTAFTER(Table5[[#This Row],[rxn]],"-",-1)="SPONT",_xlfn.TEXTAFTER(Table5[[#This Row],[rxn]],"-",-1)="UNKNOWN")</f>
        <v>0</v>
      </c>
      <c r="V1120" s="1">
        <f>_xlfn.XLOOKUP(SUBSTITUTE(Table5[[#This Row],[rxn]],"RXN-","ENZLOAD-"),Table4[rxn],Table4[ub],0)</f>
        <v>0.44752437</v>
      </c>
      <c r="W1120" s="1" t="b">
        <f>AND(Table5[[#This Row],[FVA ENZLOAD flux UB]]=0,Table5[[#This Row],[ENZ not made when it should be?]])</f>
        <v>0</v>
      </c>
    </row>
    <row r="1121" spans="1:23" hidden="1">
      <c r="A1121" s="1" t="s">
        <v>5599</v>
      </c>
      <c r="B1121" s="1" t="str">
        <f>_xlfn.TEXTBEFORE(Table38[[#This Row],[all fluxes from kapp-slack]]," ",,,,"")</f>
        <v>PROSYN-rt2234_c</v>
      </c>
      <c r="C1121" s="1">
        <f>_xlfn.NUMBERVALUE(IFERROR(_xlfn.TEXTAFTER(Table38[[#This Row],[all fluxes from kapp-slack]]," ",-1,,,""),""))</f>
        <v>5.4781786699999998E-7</v>
      </c>
      <c r="F1121" s="1" t="s">
        <v>8410</v>
      </c>
      <c r="G1121" s="1" t="str">
        <f>_xlfn.TEXTBEFORE(Table5[[#This Row],[rxn     kapp_old        kapp_slack_ub   kapp_slack_lb]]," ")</f>
        <v>RXN-HACD40i_x_FWD-rt7916_x</v>
      </c>
      <c r="H112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12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121" s="1">
        <f>_xlfn.NUMBERVALUE(_xlfn.TEXTAFTER(Table5[[#This Row],[rxn     kapp_old        kapp_slack_ub   kapp_slack_lb]]," ",-1))</f>
        <v>0</v>
      </c>
      <c r="K1121" s="1">
        <f>_xlfn.XLOOKUP(SUBSTITUTE(Table5[[#This Row],[rxn]],"RXN-","ENZLOAD-"),ENZLOAD[name],ENZLOAD[flux],0)</f>
        <v>4.1479586069999999E-8</v>
      </c>
      <c r="L1121" s="1" t="str">
        <f>"'"&amp;Table5[[#This Row],[rxn]]&amp;"'"&amp;CHAR(9)&amp;IF(AND(Table5[[#This Row],[kapp_slack_ub]]&lt;&gt;0,Table5[[#This Row],[kapp_old]]&lt;$F$1),$F$1,Table5[[#This Row],[kapp_old]])</f>
        <v>'RXN-HACD40i_x_FWD-rt7916_x'	27141.27779288</v>
      </c>
      <c r="M1121" s="1">
        <f>_xlfn.XLOOKUP(Table5[[#This Row],[rxn]],Table3[name],Table3[flux],$F$1)</f>
        <v>27141.277792879999</v>
      </c>
      <c r="N1121" s="1">
        <f>IFERROR(Table5[[#This Row],[min flux]]/Table5[[#This Row],[associated enzload]],"")</f>
        <v>654328559284.00537</v>
      </c>
      <c r="O1121" s="1">
        <f>_xlfn.NUMBERVALUE(IF(Table5[[#This Row],[flux/enzload]]="","",ABS($N$1-Table5[[#This Row],[flux/enzload]])))</f>
        <v>745587758374.948</v>
      </c>
      <c r="P1121" s="1">
        <f>Table5[[#This Row],[kapp_old]]+IFERROR(((Table5[[#This Row],[kapp_slack_ub]]-Table5[[#This Row],[kapp_slack_lb]])/Table5[[#This Row],[associated enzload]]),0)</f>
        <v>27141.277792879999</v>
      </c>
      <c r="Q1121" s="1" t="str">
        <f>"'"&amp;Table5[[#This Row],[rxn]]&amp;"'"&amp;CHAR(9)&amp;Table5[[#This Row],[kapp + (slack_ub - slack_lb)/enzload]]</f>
        <v>'RXN-HACD40i_x_FWD-rt7916_x'	27141.27779288</v>
      </c>
      <c r="R1121" s="1">
        <f>_xlfn.XLOOKUP(Table5[[#This Row],[rxn]],Table38[name],Table38[flux],0)</f>
        <v>0</v>
      </c>
      <c r="S1121" s="1">
        <f>_xlfn.XLOOKUP(SUBSTITUTE(Table5[[#This Row],[rxn]],"RXN-","ENZLOAD-"),Table38[name],Table38[flux],0)</f>
        <v>0</v>
      </c>
      <c r="T1121" s="1" t="b">
        <f>AND(Table5[[#This Row],[ENZLOAD flux in kapp-slack.gms]]=0,Table5[[#This Row],[flux in kapp-slack.gms]]&lt;&gt;0,NOT(Table5[[#This Row],[spont or unknown?]]))</f>
        <v>0</v>
      </c>
      <c r="U1121" s="1" t="b">
        <f>OR(_xlfn.TEXTAFTER(Table5[[#This Row],[rxn]],"-",-1)="SPONT",_xlfn.TEXTAFTER(Table5[[#This Row],[rxn]],"-",-1)="UNKNOWN")</f>
        <v>0</v>
      </c>
      <c r="V1121" s="1">
        <f>_xlfn.XLOOKUP(SUBSTITUTE(Table5[[#This Row],[rxn]],"RXN-","ENZLOAD-"),Table4[rxn],Table4[ub],0)</f>
        <v>1.5374046400000001</v>
      </c>
      <c r="W1121" s="1" t="b">
        <f>AND(Table5[[#This Row],[FVA ENZLOAD flux UB]]=0,Table5[[#This Row],[ENZ not made when it should be?]])</f>
        <v>0</v>
      </c>
    </row>
    <row r="1122" spans="1:23" hidden="1">
      <c r="A1122" s="1" t="s">
        <v>5600</v>
      </c>
      <c r="B1122" s="1" t="str">
        <f>_xlfn.TEXTBEFORE(Table38[[#This Row],[all fluxes from kapp-slack]]," ",,,,"")</f>
        <v>PROSYN-rt2245</v>
      </c>
      <c r="C1122" s="1">
        <f>_xlfn.NUMBERVALUE(IFERROR(_xlfn.TEXTAFTER(Table38[[#This Row],[all fluxes from kapp-slack]]," ",-1,,,""),""))</f>
        <v>3.8624228907999999E-5</v>
      </c>
      <c r="F1122" s="1" t="s">
        <v>8411</v>
      </c>
      <c r="G1122" s="1" t="str">
        <f>_xlfn.TEXTBEFORE(Table5[[#This Row],[rxn     kapp_old        kapp_slack_ub   kapp_slack_lb]]," ")</f>
        <v>RXN-HACD40y_c_FWD-rt6812</v>
      </c>
      <c r="H112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12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122" s="1">
        <f>_xlfn.NUMBERVALUE(_xlfn.TEXTAFTER(Table5[[#This Row],[rxn     kapp_old        kapp_slack_ub   kapp_slack_lb]]," ",-1))</f>
        <v>0</v>
      </c>
      <c r="K1122" s="1">
        <f>_xlfn.XLOOKUP(SUBSTITUTE(Table5[[#This Row],[rxn]],"RXN-","ENZLOAD-"),ENZLOAD[name],ENZLOAD[flux],0)</f>
        <v>3.308558088E-8</v>
      </c>
      <c r="L1122" s="1" t="str">
        <f>"'"&amp;Table5[[#This Row],[rxn]]&amp;"'"&amp;CHAR(9)&amp;IF(AND(Table5[[#This Row],[kapp_slack_ub]]&lt;&gt;0,Table5[[#This Row],[kapp_old]]&lt;$F$1),$F$1,Table5[[#This Row],[kapp_old]])</f>
        <v>'RXN-HACD40y_c_FWD-rt6812'	27141.27779288</v>
      </c>
      <c r="M1122" s="1">
        <f>_xlfn.XLOOKUP(Table5[[#This Row],[rxn]],Table3[name],Table3[flux],$F$1)</f>
        <v>27141.277792879999</v>
      </c>
      <c r="N1122" s="1">
        <f>IFERROR(Table5[[#This Row],[min flux]]/Table5[[#This Row],[associated enzload]],"")</f>
        <v>820335538049.64954</v>
      </c>
      <c r="O1122" s="1">
        <f>_xlfn.NUMBERVALUE(IF(Table5[[#This Row],[flux/enzload]]="","",ABS($N$1-Table5[[#This Row],[flux/enzload]])))</f>
        <v>579580779609.30396</v>
      </c>
      <c r="P1122" s="1">
        <f>Table5[[#This Row],[kapp_old]]+IFERROR(((Table5[[#This Row],[kapp_slack_ub]]-Table5[[#This Row],[kapp_slack_lb]])/Table5[[#This Row],[associated enzload]]),0)</f>
        <v>27141.277792879999</v>
      </c>
      <c r="Q1122" s="1" t="str">
        <f>"'"&amp;Table5[[#This Row],[rxn]]&amp;"'"&amp;CHAR(9)&amp;Table5[[#This Row],[kapp + (slack_ub - slack_lb)/enzload]]</f>
        <v>'RXN-HACD40y_c_FWD-rt6812'	27141.27779288</v>
      </c>
      <c r="R1122" s="1">
        <f>_xlfn.XLOOKUP(Table5[[#This Row],[rxn]],Table38[name],Table38[flux],0)</f>
        <v>0</v>
      </c>
      <c r="S1122" s="1">
        <f>_xlfn.XLOOKUP(SUBSTITUTE(Table5[[#This Row],[rxn]],"RXN-","ENZLOAD-"),Table38[name],Table38[flux],0)</f>
        <v>0</v>
      </c>
      <c r="T1122" s="1" t="b">
        <f>AND(Table5[[#This Row],[ENZLOAD flux in kapp-slack.gms]]=0,Table5[[#This Row],[flux in kapp-slack.gms]]&lt;&gt;0,NOT(Table5[[#This Row],[spont or unknown?]]))</f>
        <v>0</v>
      </c>
      <c r="U1122" s="1" t="b">
        <f>OR(_xlfn.TEXTAFTER(Table5[[#This Row],[rxn]],"-",-1)="SPONT",_xlfn.TEXTAFTER(Table5[[#This Row],[rxn]],"-",-1)="UNKNOWN")</f>
        <v>0</v>
      </c>
      <c r="V1122" s="1">
        <f>_xlfn.XLOOKUP(SUBSTITUTE(Table5[[#This Row],[rxn]],"RXN-","ENZLOAD-"),Table4[rxn],Table4[ub],0)</f>
        <v>1.3456949</v>
      </c>
      <c r="W1122" s="1" t="b">
        <f>AND(Table5[[#This Row],[FVA ENZLOAD flux UB]]=0,Table5[[#This Row],[ENZ not made when it should be?]])</f>
        <v>0</v>
      </c>
    </row>
    <row r="1123" spans="1:23" hidden="1">
      <c r="A1123" s="1" t="s">
        <v>5601</v>
      </c>
      <c r="B1123" s="1" t="str">
        <f>_xlfn.TEXTBEFORE(Table38[[#This Row],[all fluxes from kapp-slack]]," ",,,,"")</f>
        <v>PROSYN-rt2246</v>
      </c>
      <c r="C1123" s="1">
        <f>_xlfn.NUMBERVALUE(IFERROR(_xlfn.TEXTAFTER(Table38[[#This Row],[all fluxes from kapp-slack]]," ",-1,,,""),""))</f>
        <v>8.8314597499999997E-7</v>
      </c>
      <c r="F1123" s="1" t="s">
        <v>8412</v>
      </c>
      <c r="G1123" s="1" t="str">
        <f>_xlfn.TEXTBEFORE(Table5[[#This Row],[rxn     kapp_old        kapp_slack_ub   kapp_slack_lb]]," ")</f>
        <v>RXN-HACD40y_c_REV-rt6812</v>
      </c>
      <c r="H112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12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123" s="1">
        <f>_xlfn.NUMBERVALUE(_xlfn.TEXTAFTER(Table5[[#This Row],[rxn     kapp_old        kapp_slack_ub   kapp_slack_lb]]," ",-1))</f>
        <v>0</v>
      </c>
      <c r="K1123" s="1">
        <f>_xlfn.XLOOKUP(SUBSTITUTE(Table5[[#This Row],[rxn]],"RXN-","ENZLOAD-"),ENZLOAD[name],ENZLOAD[flux],0)</f>
        <v>3.308558088E-8</v>
      </c>
      <c r="L1123" s="1" t="str">
        <f>"'"&amp;Table5[[#This Row],[rxn]]&amp;"'"&amp;CHAR(9)&amp;IF(AND(Table5[[#This Row],[kapp_slack_ub]]&lt;&gt;0,Table5[[#This Row],[kapp_old]]&lt;$F$1),$F$1,Table5[[#This Row],[kapp_old]])</f>
        <v>'RXN-HACD40y_c_REV-rt6812'	27141.27779288</v>
      </c>
      <c r="M1123" s="1">
        <f>_xlfn.XLOOKUP(Table5[[#This Row],[rxn]],Table3[name],Table3[flux],$F$1)</f>
        <v>27141.277792879999</v>
      </c>
      <c r="N1123" s="1">
        <f>IFERROR(Table5[[#This Row],[min flux]]/Table5[[#This Row],[associated enzload]],"")</f>
        <v>820335538049.64954</v>
      </c>
      <c r="O1123" s="1">
        <f>_xlfn.NUMBERVALUE(IF(Table5[[#This Row],[flux/enzload]]="","",ABS($N$1-Table5[[#This Row],[flux/enzload]])))</f>
        <v>579580779609.30396</v>
      </c>
      <c r="P1123" s="1">
        <f>Table5[[#This Row],[kapp_old]]+IFERROR(((Table5[[#This Row],[kapp_slack_ub]]-Table5[[#This Row],[kapp_slack_lb]])/Table5[[#This Row],[associated enzload]]),0)</f>
        <v>27141.277792879999</v>
      </c>
      <c r="Q1123" s="1" t="str">
        <f>"'"&amp;Table5[[#This Row],[rxn]]&amp;"'"&amp;CHAR(9)&amp;Table5[[#This Row],[kapp + (slack_ub - slack_lb)/enzload]]</f>
        <v>'RXN-HACD40y_c_REV-rt6812'	27141.27779288</v>
      </c>
      <c r="R1123" s="1">
        <f>_xlfn.XLOOKUP(Table5[[#This Row],[rxn]],Table38[name],Table38[flux],0)</f>
        <v>0</v>
      </c>
      <c r="S1123" s="1">
        <f>_xlfn.XLOOKUP(SUBSTITUTE(Table5[[#This Row],[rxn]],"RXN-","ENZLOAD-"),Table38[name],Table38[flux],0)</f>
        <v>0</v>
      </c>
      <c r="T1123" s="1" t="b">
        <f>AND(Table5[[#This Row],[ENZLOAD flux in kapp-slack.gms]]=0,Table5[[#This Row],[flux in kapp-slack.gms]]&lt;&gt;0,NOT(Table5[[#This Row],[spont or unknown?]]))</f>
        <v>0</v>
      </c>
      <c r="U1123" s="1" t="b">
        <f>OR(_xlfn.TEXTAFTER(Table5[[#This Row],[rxn]],"-",-1)="SPONT",_xlfn.TEXTAFTER(Table5[[#This Row],[rxn]],"-",-1)="UNKNOWN")</f>
        <v>0</v>
      </c>
      <c r="V1123" s="1">
        <f>_xlfn.XLOOKUP(SUBSTITUTE(Table5[[#This Row],[rxn]],"RXN-","ENZLOAD-"),Table4[rxn],Table4[ub],0)</f>
        <v>1.3456949</v>
      </c>
      <c r="W1123" s="1" t="b">
        <f>AND(Table5[[#This Row],[FVA ENZLOAD flux UB]]=0,Table5[[#This Row],[ENZ not made when it should be?]])</f>
        <v>0</v>
      </c>
    </row>
    <row r="1124" spans="1:23" hidden="1">
      <c r="A1124" s="1" t="s">
        <v>5602</v>
      </c>
      <c r="B1124" s="1" t="str">
        <f>_xlfn.TEXTBEFORE(Table38[[#This Row],[all fluxes from kapp-slack]]," ",,,,"")</f>
        <v>PROSYN-rt2267</v>
      </c>
      <c r="C1124" s="1">
        <f>_xlfn.NUMBERVALUE(IFERROR(_xlfn.TEXTAFTER(Table38[[#This Row],[all fluxes from kapp-slack]]," ",-1,,,""),""))</f>
        <v>1.92441768E-7</v>
      </c>
      <c r="F1124" s="1" t="s">
        <v>8413</v>
      </c>
      <c r="G1124" s="1" t="str">
        <f>_xlfn.TEXTBEFORE(Table5[[#This Row],[rxn     kapp_old        kapp_slack_ub   kapp_slack_lb]]," ")</f>
        <v>RXN-HACD60i_m_FWD-rt2835</v>
      </c>
      <c r="H112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12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124" s="1">
        <f>_xlfn.NUMBERVALUE(_xlfn.TEXTAFTER(Table5[[#This Row],[rxn     kapp_old        kapp_slack_ub   kapp_slack_lb]]," ",-1))</f>
        <v>0</v>
      </c>
      <c r="K1124" s="1">
        <f>_xlfn.XLOOKUP(SUBSTITUTE(Table5[[#This Row],[rxn]],"RXN-","ENZLOAD-"),ENZLOAD[name],ENZLOAD[flux],0)</f>
        <v>3.8591144917999901E-7</v>
      </c>
      <c r="L1124" s="1" t="str">
        <f>"'"&amp;Table5[[#This Row],[rxn]]&amp;"'"&amp;CHAR(9)&amp;IF(AND(Table5[[#This Row],[kapp_slack_ub]]&lt;&gt;0,Table5[[#This Row],[kapp_old]]&lt;$F$1),$F$1,Table5[[#This Row],[kapp_old]])</f>
        <v>'RXN-HACD60i_m_FWD-rt2835'	27141.27779288</v>
      </c>
      <c r="M1124" s="1">
        <f>_xlfn.XLOOKUP(Table5[[#This Row],[rxn]],Table3[name],Table3[flux],$F$1)</f>
        <v>27141.277792879999</v>
      </c>
      <c r="N1124" s="1">
        <f>IFERROR(Table5[[#This Row],[min flux]]/Table5[[#This Row],[associated enzload]],"")</f>
        <v>70330325390.840134</v>
      </c>
      <c r="O1124" s="1">
        <f>_xlfn.NUMBERVALUE(IF(Table5[[#This Row],[flux/enzload]]="","",ABS($N$1-Table5[[#This Row],[flux/enzload]])))</f>
        <v>1329585992268.1101</v>
      </c>
      <c r="P1124" s="1">
        <f>Table5[[#This Row],[kapp_old]]+IFERROR(((Table5[[#This Row],[kapp_slack_ub]]-Table5[[#This Row],[kapp_slack_lb]])/Table5[[#This Row],[associated enzload]]),0)</f>
        <v>27141.277792879999</v>
      </c>
      <c r="Q1124" s="1" t="str">
        <f>"'"&amp;Table5[[#This Row],[rxn]]&amp;"'"&amp;CHAR(9)&amp;Table5[[#This Row],[kapp + (slack_ub - slack_lb)/enzload]]</f>
        <v>'RXN-HACD60i_m_FWD-rt2835'	27141.27779288</v>
      </c>
      <c r="R1124" s="1">
        <f>_xlfn.XLOOKUP(Table5[[#This Row],[rxn]],Table38[name],Table38[flux],0)</f>
        <v>0</v>
      </c>
      <c r="S1124" s="1">
        <f>_xlfn.XLOOKUP(SUBSTITUTE(Table5[[#This Row],[rxn]],"RXN-","ENZLOAD-"),Table38[name],Table38[flux],0)</f>
        <v>0</v>
      </c>
      <c r="T1124" s="1" t="b">
        <f>AND(Table5[[#This Row],[ENZLOAD flux in kapp-slack.gms]]=0,Table5[[#This Row],[flux in kapp-slack.gms]]&lt;&gt;0,NOT(Table5[[#This Row],[spont or unknown?]]))</f>
        <v>0</v>
      </c>
      <c r="U1124" s="1" t="b">
        <f>OR(_xlfn.TEXTAFTER(Table5[[#This Row],[rxn]],"-",-1)="SPONT",_xlfn.TEXTAFTER(Table5[[#This Row],[rxn]],"-",-1)="UNKNOWN")</f>
        <v>0</v>
      </c>
      <c r="V1124" s="1">
        <f>_xlfn.XLOOKUP(SUBSTITUTE(Table5[[#This Row],[rxn]],"RXN-","ENZLOAD-"),Table4[rxn],Table4[ub],0)</f>
        <v>1.21622327</v>
      </c>
      <c r="W1124" s="1" t="b">
        <f>AND(Table5[[#This Row],[FVA ENZLOAD flux UB]]=0,Table5[[#This Row],[ENZ not made when it should be?]])</f>
        <v>0</v>
      </c>
    </row>
    <row r="1125" spans="1:23" hidden="1">
      <c r="A1125" s="1" t="s">
        <v>5603</v>
      </c>
      <c r="B1125" s="1" t="str">
        <f>_xlfn.TEXTBEFORE(Table38[[#This Row],[all fluxes from kapp-slack]]," ",,,,"")</f>
        <v>PROSYN-rt2297_rm</v>
      </c>
      <c r="C1125" s="1">
        <f>_xlfn.NUMBERVALUE(IFERROR(_xlfn.TEXTAFTER(Table38[[#This Row],[all fluxes from kapp-slack]]," ",-1,,,""),""))</f>
        <v>1.3853996199999999E-7</v>
      </c>
      <c r="F1125" s="1" t="s">
        <v>8414</v>
      </c>
      <c r="G1125" s="1" t="str">
        <f>_xlfn.TEXTBEFORE(Table5[[#This Row],[rxn     kapp_old        kapp_slack_ub   kapp_slack_lb]]," ")</f>
        <v>RXN-HACD60i_x_FWD-rt2994</v>
      </c>
      <c r="H112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12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125" s="1">
        <f>_xlfn.NUMBERVALUE(_xlfn.TEXTAFTER(Table5[[#This Row],[rxn     kapp_old        kapp_slack_ub   kapp_slack_lb]]," ",-1))</f>
        <v>0</v>
      </c>
      <c r="K1125" s="1">
        <f>_xlfn.XLOOKUP(SUBSTITUTE(Table5[[#This Row],[rxn]],"RXN-","ENZLOAD-"),ENZLOAD[name],ENZLOAD[flux],0)</f>
        <v>6.6153703929999899E-7</v>
      </c>
      <c r="L1125" s="1" t="str">
        <f>"'"&amp;Table5[[#This Row],[rxn]]&amp;"'"&amp;CHAR(9)&amp;IF(AND(Table5[[#This Row],[kapp_slack_ub]]&lt;&gt;0,Table5[[#This Row],[kapp_old]]&lt;$F$1),$F$1,Table5[[#This Row],[kapp_old]])</f>
        <v>'RXN-HACD60i_x_FWD-rt2994'	27141.27779288</v>
      </c>
      <c r="M1125" s="1">
        <f>_xlfn.XLOOKUP(Table5[[#This Row],[rxn]],Table3[name],Table3[flux],$F$1)</f>
        <v>27141.277792879999</v>
      </c>
      <c r="N1125" s="1">
        <f>IFERROR(Table5[[#This Row],[min flux]]/Table5[[#This Row],[associated enzload]],"")</f>
        <v>41027601147.774521</v>
      </c>
      <c r="O1125" s="1">
        <f>_xlfn.NUMBERVALUE(IF(Table5[[#This Row],[flux/enzload]]="","",ABS($N$1-Table5[[#This Row],[flux/enzload]])))</f>
        <v>1358888716511.1799</v>
      </c>
      <c r="P1125" s="1">
        <f>Table5[[#This Row],[kapp_old]]+IFERROR(((Table5[[#This Row],[kapp_slack_ub]]-Table5[[#This Row],[kapp_slack_lb]])/Table5[[#This Row],[associated enzload]]),0)</f>
        <v>27141.277792879999</v>
      </c>
      <c r="Q1125" s="1" t="str">
        <f>"'"&amp;Table5[[#This Row],[rxn]]&amp;"'"&amp;CHAR(9)&amp;Table5[[#This Row],[kapp + (slack_ub - slack_lb)/enzload]]</f>
        <v>'RXN-HACD60i_x_FWD-rt2994'	27141.27779288</v>
      </c>
      <c r="R1125" s="1">
        <f>_xlfn.XLOOKUP(Table5[[#This Row],[rxn]],Table38[name],Table38[flux],0)</f>
        <v>0</v>
      </c>
      <c r="S1125" s="1">
        <f>_xlfn.XLOOKUP(SUBSTITUTE(Table5[[#This Row],[rxn]],"RXN-","ENZLOAD-"),Table38[name],Table38[flux],0)</f>
        <v>0</v>
      </c>
      <c r="T1125" s="1" t="b">
        <f>AND(Table5[[#This Row],[ENZLOAD flux in kapp-slack.gms]]=0,Table5[[#This Row],[flux in kapp-slack.gms]]&lt;&gt;0,NOT(Table5[[#This Row],[spont or unknown?]]))</f>
        <v>0</v>
      </c>
      <c r="U1125" s="1" t="b">
        <f>OR(_xlfn.TEXTAFTER(Table5[[#This Row],[rxn]],"-",-1)="SPONT",_xlfn.TEXTAFTER(Table5[[#This Row],[rxn]],"-",-1)="UNKNOWN")</f>
        <v>0</v>
      </c>
      <c r="V1125" s="1">
        <f>_xlfn.XLOOKUP(SUBSTITUTE(Table5[[#This Row],[rxn]],"RXN-","ENZLOAD-"),Table4[rxn],Table4[ub],0)</f>
        <v>0.44752437</v>
      </c>
      <c r="W1125" s="1" t="b">
        <f>AND(Table5[[#This Row],[FVA ENZLOAD flux UB]]=0,Table5[[#This Row],[ENZ not made when it should be?]])</f>
        <v>0</v>
      </c>
    </row>
    <row r="1126" spans="1:23" hidden="1">
      <c r="A1126" s="1" t="s">
        <v>5604</v>
      </c>
      <c r="B1126" s="1" t="str">
        <f>_xlfn.TEXTBEFORE(Table38[[#This Row],[all fluxes from kapp-slack]]," ",,,,"")</f>
        <v>PROSYN-rt2306</v>
      </c>
      <c r="C1126" s="1">
        <f>_xlfn.NUMBERVALUE(IFERROR(_xlfn.TEXTAFTER(Table38[[#This Row],[all fluxes from kapp-slack]]," ",-1,,,""),""))</f>
        <v>1.9003732720000001E-6</v>
      </c>
      <c r="F1126" s="1" t="s">
        <v>8415</v>
      </c>
      <c r="G1126" s="1" t="str">
        <f>_xlfn.TEXTBEFORE(Table5[[#This Row],[rxn     kapp_old        kapp_slack_ub   kapp_slack_lb]]," ")</f>
        <v>RXN-HACD60i_x_FWD-rt7916_x</v>
      </c>
      <c r="H112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12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126" s="1">
        <f>_xlfn.NUMBERVALUE(_xlfn.TEXTAFTER(Table5[[#This Row],[rxn     kapp_old        kapp_slack_ub   kapp_slack_lb]]," ",-1))</f>
        <v>0</v>
      </c>
      <c r="K1126" s="1">
        <f>_xlfn.XLOOKUP(SUBSTITUTE(Table5[[#This Row],[rxn]],"RXN-","ENZLOAD-"),ENZLOAD[name],ENZLOAD[flux],0)</f>
        <v>4.1479586069999999E-8</v>
      </c>
      <c r="L1126" s="1" t="str">
        <f>"'"&amp;Table5[[#This Row],[rxn]]&amp;"'"&amp;CHAR(9)&amp;IF(AND(Table5[[#This Row],[kapp_slack_ub]]&lt;&gt;0,Table5[[#This Row],[kapp_old]]&lt;$F$1),$F$1,Table5[[#This Row],[kapp_old]])</f>
        <v>'RXN-HACD60i_x_FWD-rt7916_x'	27141.27779288</v>
      </c>
      <c r="M1126" s="1">
        <f>_xlfn.XLOOKUP(Table5[[#This Row],[rxn]],Table3[name],Table3[flux],$F$1)</f>
        <v>27141.277792879999</v>
      </c>
      <c r="N1126" s="1">
        <f>IFERROR(Table5[[#This Row],[min flux]]/Table5[[#This Row],[associated enzload]],"")</f>
        <v>654328559284.00537</v>
      </c>
      <c r="O1126" s="1">
        <f>_xlfn.NUMBERVALUE(IF(Table5[[#This Row],[flux/enzload]]="","",ABS($N$1-Table5[[#This Row],[flux/enzload]])))</f>
        <v>745587758374.948</v>
      </c>
      <c r="P1126" s="1">
        <f>Table5[[#This Row],[kapp_old]]+IFERROR(((Table5[[#This Row],[kapp_slack_ub]]-Table5[[#This Row],[kapp_slack_lb]])/Table5[[#This Row],[associated enzload]]),0)</f>
        <v>27141.277792879999</v>
      </c>
      <c r="Q1126" s="1" t="str">
        <f>"'"&amp;Table5[[#This Row],[rxn]]&amp;"'"&amp;CHAR(9)&amp;Table5[[#This Row],[kapp + (slack_ub - slack_lb)/enzload]]</f>
        <v>'RXN-HACD60i_x_FWD-rt7916_x'	27141.27779288</v>
      </c>
      <c r="R1126" s="1">
        <f>_xlfn.XLOOKUP(Table5[[#This Row],[rxn]],Table38[name],Table38[flux],0)</f>
        <v>0</v>
      </c>
      <c r="S1126" s="1">
        <f>_xlfn.XLOOKUP(SUBSTITUTE(Table5[[#This Row],[rxn]],"RXN-","ENZLOAD-"),Table38[name],Table38[flux],0)</f>
        <v>0</v>
      </c>
      <c r="T1126" s="1" t="b">
        <f>AND(Table5[[#This Row],[ENZLOAD flux in kapp-slack.gms]]=0,Table5[[#This Row],[flux in kapp-slack.gms]]&lt;&gt;0,NOT(Table5[[#This Row],[spont or unknown?]]))</f>
        <v>0</v>
      </c>
      <c r="U1126" s="1" t="b">
        <f>OR(_xlfn.TEXTAFTER(Table5[[#This Row],[rxn]],"-",-1)="SPONT",_xlfn.TEXTAFTER(Table5[[#This Row],[rxn]],"-",-1)="UNKNOWN")</f>
        <v>0</v>
      </c>
      <c r="V1126" s="1">
        <f>_xlfn.XLOOKUP(SUBSTITUTE(Table5[[#This Row],[rxn]],"RXN-","ENZLOAD-"),Table4[rxn],Table4[ub],0)</f>
        <v>1.5374046400000001</v>
      </c>
      <c r="W1126" s="1" t="b">
        <f>AND(Table5[[#This Row],[FVA ENZLOAD flux UB]]=0,Table5[[#This Row],[ENZ not made when it should be?]])</f>
        <v>0</v>
      </c>
    </row>
    <row r="1127" spans="1:23" hidden="1">
      <c r="A1127" s="1" t="s">
        <v>5605</v>
      </c>
      <c r="B1127" s="1" t="str">
        <f>_xlfn.TEXTBEFORE(Table38[[#This Row],[all fluxes from kapp-slack]]," ",,,,"")</f>
        <v>PROSYN-rt2309</v>
      </c>
      <c r="C1127" s="1">
        <f>_xlfn.NUMBERVALUE(IFERROR(_xlfn.TEXTAFTER(Table38[[#This Row],[all fluxes from kapp-slack]]," ",-1,,,""),""))</f>
        <v>3.90555018E-7</v>
      </c>
      <c r="F1127" s="1" t="s">
        <v>8416</v>
      </c>
      <c r="G1127" s="1" t="str">
        <f>_xlfn.TEXTBEFORE(Table5[[#This Row],[rxn     kapp_old        kapp_slack_ub   kapp_slack_lb]]," ")</f>
        <v>RXN-HACD80i_m_FWD-rt2835</v>
      </c>
      <c r="H112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12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127" s="1">
        <f>_xlfn.NUMBERVALUE(_xlfn.TEXTAFTER(Table5[[#This Row],[rxn     kapp_old        kapp_slack_ub   kapp_slack_lb]]," ",-1))</f>
        <v>0</v>
      </c>
      <c r="K1127" s="1">
        <f>_xlfn.XLOOKUP(SUBSTITUTE(Table5[[#This Row],[rxn]],"RXN-","ENZLOAD-"),ENZLOAD[name],ENZLOAD[flux],0)</f>
        <v>3.8591144917999901E-7</v>
      </c>
      <c r="L1127" s="1" t="str">
        <f>"'"&amp;Table5[[#This Row],[rxn]]&amp;"'"&amp;CHAR(9)&amp;IF(AND(Table5[[#This Row],[kapp_slack_ub]]&lt;&gt;0,Table5[[#This Row],[kapp_old]]&lt;$F$1),$F$1,Table5[[#This Row],[kapp_old]])</f>
        <v>'RXN-HACD80i_m_FWD-rt2835'	27141.27779288</v>
      </c>
      <c r="M1127" s="1">
        <f>_xlfn.XLOOKUP(Table5[[#This Row],[rxn]],Table3[name],Table3[flux],$F$1)</f>
        <v>27141.277792879999</v>
      </c>
      <c r="N1127" s="1">
        <f>IFERROR(Table5[[#This Row],[min flux]]/Table5[[#This Row],[associated enzload]],"")</f>
        <v>70330325390.840134</v>
      </c>
      <c r="O1127" s="1">
        <f>_xlfn.NUMBERVALUE(IF(Table5[[#This Row],[flux/enzload]]="","",ABS($N$1-Table5[[#This Row],[flux/enzload]])))</f>
        <v>1329585992268.1101</v>
      </c>
      <c r="P1127" s="1">
        <f>Table5[[#This Row],[kapp_old]]+IFERROR(((Table5[[#This Row],[kapp_slack_ub]]-Table5[[#This Row],[kapp_slack_lb]])/Table5[[#This Row],[associated enzload]]),0)</f>
        <v>27141.277792879999</v>
      </c>
      <c r="Q1127" s="1" t="str">
        <f>"'"&amp;Table5[[#This Row],[rxn]]&amp;"'"&amp;CHAR(9)&amp;Table5[[#This Row],[kapp + (slack_ub - slack_lb)/enzload]]</f>
        <v>'RXN-HACD80i_m_FWD-rt2835'	27141.27779288</v>
      </c>
      <c r="R1127" s="1">
        <f>_xlfn.XLOOKUP(Table5[[#This Row],[rxn]],Table38[name],Table38[flux],0)</f>
        <v>0</v>
      </c>
      <c r="S1127" s="1">
        <f>_xlfn.XLOOKUP(SUBSTITUTE(Table5[[#This Row],[rxn]],"RXN-","ENZLOAD-"),Table38[name],Table38[flux],0)</f>
        <v>0</v>
      </c>
      <c r="T1127" s="1" t="b">
        <f>AND(Table5[[#This Row],[ENZLOAD flux in kapp-slack.gms]]=0,Table5[[#This Row],[flux in kapp-slack.gms]]&lt;&gt;0,NOT(Table5[[#This Row],[spont or unknown?]]))</f>
        <v>0</v>
      </c>
      <c r="U1127" s="1" t="b">
        <f>OR(_xlfn.TEXTAFTER(Table5[[#This Row],[rxn]],"-",-1)="SPONT",_xlfn.TEXTAFTER(Table5[[#This Row],[rxn]],"-",-1)="UNKNOWN")</f>
        <v>0</v>
      </c>
      <c r="V1127" s="1">
        <f>_xlfn.XLOOKUP(SUBSTITUTE(Table5[[#This Row],[rxn]],"RXN-","ENZLOAD-"),Table4[rxn],Table4[ub],0)</f>
        <v>1.21622327</v>
      </c>
      <c r="W1127" s="1" t="b">
        <f>AND(Table5[[#This Row],[FVA ENZLOAD flux UB]]=0,Table5[[#This Row],[ENZ not made when it should be?]])</f>
        <v>0</v>
      </c>
    </row>
    <row r="1128" spans="1:23" hidden="1">
      <c r="A1128" s="1" t="s">
        <v>5606</v>
      </c>
      <c r="B1128" s="1" t="str">
        <f>_xlfn.TEXTBEFORE(Table38[[#This Row],[all fluxes from kapp-slack]]," ",,,,"")</f>
        <v>PROSYN-rt2317</v>
      </c>
      <c r="C1128" s="1">
        <f>_xlfn.NUMBERVALUE(IFERROR(_xlfn.TEXTAFTER(Table38[[#This Row],[all fluxes from kapp-slack]]," ",-1,,,""),""))</f>
        <v>5.8530709999999998E-9</v>
      </c>
      <c r="F1128" s="1" t="s">
        <v>8417</v>
      </c>
      <c r="G1128" s="1" t="str">
        <f>_xlfn.TEXTBEFORE(Table5[[#This Row],[rxn     kapp_old        kapp_slack_ub   kapp_slack_lb]]," ")</f>
        <v>RXN-HACD80i_x_FWD-rt2994</v>
      </c>
      <c r="H112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12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128" s="1">
        <f>_xlfn.NUMBERVALUE(_xlfn.TEXTAFTER(Table5[[#This Row],[rxn     kapp_old        kapp_slack_ub   kapp_slack_lb]]," ",-1))</f>
        <v>0</v>
      </c>
      <c r="K1128" s="1">
        <f>_xlfn.XLOOKUP(SUBSTITUTE(Table5[[#This Row],[rxn]],"RXN-","ENZLOAD-"),ENZLOAD[name],ENZLOAD[flux],0)</f>
        <v>6.6153703929999899E-7</v>
      </c>
      <c r="L1128" s="1" t="str">
        <f>"'"&amp;Table5[[#This Row],[rxn]]&amp;"'"&amp;CHAR(9)&amp;IF(AND(Table5[[#This Row],[kapp_slack_ub]]&lt;&gt;0,Table5[[#This Row],[kapp_old]]&lt;$F$1),$F$1,Table5[[#This Row],[kapp_old]])</f>
        <v>'RXN-HACD80i_x_FWD-rt2994'	27141.27779288</v>
      </c>
      <c r="M1128" s="1">
        <f>_xlfn.XLOOKUP(Table5[[#This Row],[rxn]],Table3[name],Table3[flux],$F$1)</f>
        <v>27141.277792879999</v>
      </c>
      <c r="N1128" s="1">
        <f>IFERROR(Table5[[#This Row],[min flux]]/Table5[[#This Row],[associated enzload]],"")</f>
        <v>41027601147.774521</v>
      </c>
      <c r="O1128" s="1">
        <f>_xlfn.NUMBERVALUE(IF(Table5[[#This Row],[flux/enzload]]="","",ABS($N$1-Table5[[#This Row],[flux/enzload]])))</f>
        <v>1358888716511.1799</v>
      </c>
      <c r="P1128" s="1">
        <f>Table5[[#This Row],[kapp_old]]+IFERROR(((Table5[[#This Row],[kapp_slack_ub]]-Table5[[#This Row],[kapp_slack_lb]])/Table5[[#This Row],[associated enzload]]),0)</f>
        <v>27141.277792879999</v>
      </c>
      <c r="Q1128" s="1" t="str">
        <f>"'"&amp;Table5[[#This Row],[rxn]]&amp;"'"&amp;CHAR(9)&amp;Table5[[#This Row],[kapp + (slack_ub - slack_lb)/enzload]]</f>
        <v>'RXN-HACD80i_x_FWD-rt2994'	27141.27779288</v>
      </c>
      <c r="R1128" s="1">
        <f>_xlfn.XLOOKUP(Table5[[#This Row],[rxn]],Table38[name],Table38[flux],0)</f>
        <v>0</v>
      </c>
      <c r="S1128" s="1">
        <f>_xlfn.XLOOKUP(SUBSTITUTE(Table5[[#This Row],[rxn]],"RXN-","ENZLOAD-"),Table38[name],Table38[flux],0)</f>
        <v>0</v>
      </c>
      <c r="T1128" s="1" t="b">
        <f>AND(Table5[[#This Row],[ENZLOAD flux in kapp-slack.gms]]=0,Table5[[#This Row],[flux in kapp-slack.gms]]&lt;&gt;0,NOT(Table5[[#This Row],[spont or unknown?]]))</f>
        <v>0</v>
      </c>
      <c r="U1128" s="1" t="b">
        <f>OR(_xlfn.TEXTAFTER(Table5[[#This Row],[rxn]],"-",-1)="SPONT",_xlfn.TEXTAFTER(Table5[[#This Row],[rxn]],"-",-1)="UNKNOWN")</f>
        <v>0</v>
      </c>
      <c r="V1128" s="1">
        <f>_xlfn.XLOOKUP(SUBSTITUTE(Table5[[#This Row],[rxn]],"RXN-","ENZLOAD-"),Table4[rxn],Table4[ub],0)</f>
        <v>0.44752437</v>
      </c>
      <c r="W1128" s="1" t="b">
        <f>AND(Table5[[#This Row],[FVA ENZLOAD flux UB]]=0,Table5[[#This Row],[ENZ not made when it should be?]])</f>
        <v>0</v>
      </c>
    </row>
    <row r="1129" spans="1:23" hidden="1">
      <c r="A1129" s="1" t="s">
        <v>5607</v>
      </c>
      <c r="B1129" s="1" t="str">
        <f>_xlfn.TEXTBEFORE(Table38[[#This Row],[all fluxes from kapp-slack]]," ",,,,"")</f>
        <v>PROSYN-rt2336</v>
      </c>
      <c r="C1129" s="1">
        <f>_xlfn.NUMBERVALUE(IFERROR(_xlfn.TEXTAFTER(Table38[[#This Row],[all fluxes from kapp-slack]]," ",-1,,,""),""))</f>
        <v>1.7207699789999999E-6</v>
      </c>
      <c r="F1129" s="1" t="s">
        <v>8418</v>
      </c>
      <c r="G1129" s="1" t="str">
        <f>_xlfn.TEXTBEFORE(Table5[[#This Row],[rxn     kapp_old        kapp_slack_ub   kapp_slack_lb]]," ")</f>
        <v>RXN-HACD80i_x_FWD-rt7916_x</v>
      </c>
      <c r="H112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12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129" s="1">
        <f>_xlfn.NUMBERVALUE(_xlfn.TEXTAFTER(Table5[[#This Row],[rxn     kapp_old        kapp_slack_ub   kapp_slack_lb]]," ",-1))</f>
        <v>0</v>
      </c>
      <c r="K1129" s="1">
        <f>_xlfn.XLOOKUP(SUBSTITUTE(Table5[[#This Row],[rxn]],"RXN-","ENZLOAD-"),ENZLOAD[name],ENZLOAD[flux],0)</f>
        <v>4.1479586069999999E-8</v>
      </c>
      <c r="L1129" s="1" t="str">
        <f>"'"&amp;Table5[[#This Row],[rxn]]&amp;"'"&amp;CHAR(9)&amp;IF(AND(Table5[[#This Row],[kapp_slack_ub]]&lt;&gt;0,Table5[[#This Row],[kapp_old]]&lt;$F$1),$F$1,Table5[[#This Row],[kapp_old]])</f>
        <v>'RXN-HACD80i_x_FWD-rt7916_x'	27141.27779288</v>
      </c>
      <c r="M1129" s="1">
        <f>_xlfn.XLOOKUP(Table5[[#This Row],[rxn]],Table3[name],Table3[flux],$F$1)</f>
        <v>27141.277792879999</v>
      </c>
      <c r="N1129" s="1">
        <f>IFERROR(Table5[[#This Row],[min flux]]/Table5[[#This Row],[associated enzload]],"")</f>
        <v>654328559284.00537</v>
      </c>
      <c r="O1129" s="1">
        <f>_xlfn.NUMBERVALUE(IF(Table5[[#This Row],[flux/enzload]]="","",ABS($N$1-Table5[[#This Row],[flux/enzload]])))</f>
        <v>745587758374.948</v>
      </c>
      <c r="P1129" s="1">
        <f>Table5[[#This Row],[kapp_old]]+IFERROR(((Table5[[#This Row],[kapp_slack_ub]]-Table5[[#This Row],[kapp_slack_lb]])/Table5[[#This Row],[associated enzload]]),0)</f>
        <v>27141.277792879999</v>
      </c>
      <c r="Q1129" s="1" t="str">
        <f>"'"&amp;Table5[[#This Row],[rxn]]&amp;"'"&amp;CHAR(9)&amp;Table5[[#This Row],[kapp + (slack_ub - slack_lb)/enzload]]</f>
        <v>'RXN-HACD80i_x_FWD-rt7916_x'	27141.27779288</v>
      </c>
      <c r="R1129" s="1">
        <f>_xlfn.XLOOKUP(Table5[[#This Row],[rxn]],Table38[name],Table38[flux],0)</f>
        <v>0</v>
      </c>
      <c r="S1129" s="1">
        <f>_xlfn.XLOOKUP(SUBSTITUTE(Table5[[#This Row],[rxn]],"RXN-","ENZLOAD-"),Table38[name],Table38[flux],0)</f>
        <v>0</v>
      </c>
      <c r="T1129" s="1" t="b">
        <f>AND(Table5[[#This Row],[ENZLOAD flux in kapp-slack.gms]]=0,Table5[[#This Row],[flux in kapp-slack.gms]]&lt;&gt;0,NOT(Table5[[#This Row],[spont or unknown?]]))</f>
        <v>0</v>
      </c>
      <c r="U1129" s="1" t="b">
        <f>OR(_xlfn.TEXTAFTER(Table5[[#This Row],[rxn]],"-",-1)="SPONT",_xlfn.TEXTAFTER(Table5[[#This Row],[rxn]],"-",-1)="UNKNOWN")</f>
        <v>0</v>
      </c>
      <c r="V1129" s="1">
        <f>_xlfn.XLOOKUP(SUBSTITUTE(Table5[[#This Row],[rxn]],"RXN-","ENZLOAD-"),Table4[rxn],Table4[ub],0)</f>
        <v>1.5374046400000001</v>
      </c>
      <c r="W1129" s="1" t="b">
        <f>AND(Table5[[#This Row],[FVA ENZLOAD flux UB]]=0,Table5[[#This Row],[ENZ not made when it should be?]])</f>
        <v>0</v>
      </c>
    </row>
    <row r="1130" spans="1:23" hidden="1">
      <c r="A1130" s="1" t="s">
        <v>5608</v>
      </c>
      <c r="B1130" s="1" t="str">
        <f>_xlfn.TEXTBEFORE(Table38[[#This Row],[all fluxes from kapp-slack]]," ",,,,"")</f>
        <v>PROSYN-rt2348</v>
      </c>
      <c r="C1130" s="1">
        <f>_xlfn.NUMBERVALUE(IFERROR(_xlfn.TEXTAFTER(Table38[[#This Row],[all fluxes from kapp-slack]]," ",-1,,,""),""))</f>
        <v>2.581409476E-6</v>
      </c>
      <c r="F1130" s="1" t="s">
        <v>8419</v>
      </c>
      <c r="G1130" s="1" t="str">
        <f>_xlfn.TEXTBEFORE(Table5[[#This Row],[rxn     kapp_old        kapp_slack_ub   kapp_slack_lb]]," ")</f>
        <v>RXN-HACDm40_c_FWD-rt7916_c</v>
      </c>
      <c r="H113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13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130" s="1">
        <f>_xlfn.NUMBERVALUE(_xlfn.TEXTAFTER(Table5[[#This Row],[rxn     kapp_old        kapp_slack_ub   kapp_slack_lb]]," ",-1))</f>
        <v>0</v>
      </c>
      <c r="K1130" s="1">
        <f>_xlfn.XLOOKUP(SUBSTITUTE(Table5[[#This Row],[rxn]],"RXN-","ENZLOAD-"),ENZLOAD[name],ENZLOAD[flux],0)</f>
        <v>4.1479586069999999E-8</v>
      </c>
      <c r="L1130" s="1" t="str">
        <f>"'"&amp;Table5[[#This Row],[rxn]]&amp;"'"&amp;CHAR(9)&amp;IF(AND(Table5[[#This Row],[kapp_slack_ub]]&lt;&gt;0,Table5[[#This Row],[kapp_old]]&lt;$F$1),$F$1,Table5[[#This Row],[kapp_old]])</f>
        <v>'RXN-HACDm40_c_FWD-rt7916_c'	27141.27779288</v>
      </c>
      <c r="M1130" s="1">
        <f>_xlfn.XLOOKUP(Table5[[#This Row],[rxn]],Table3[name],Table3[flux],$F$1)</f>
        <v>27141.277792879999</v>
      </c>
      <c r="N1130" s="1">
        <f>IFERROR(Table5[[#This Row],[min flux]]/Table5[[#This Row],[associated enzload]],"")</f>
        <v>654328559284.00537</v>
      </c>
      <c r="O1130" s="1">
        <f>_xlfn.NUMBERVALUE(IF(Table5[[#This Row],[flux/enzload]]="","",ABS($N$1-Table5[[#This Row],[flux/enzload]])))</f>
        <v>745587758374.948</v>
      </c>
      <c r="P1130" s="1">
        <f>Table5[[#This Row],[kapp_old]]+IFERROR(((Table5[[#This Row],[kapp_slack_ub]]-Table5[[#This Row],[kapp_slack_lb]])/Table5[[#This Row],[associated enzload]]),0)</f>
        <v>27141.277792879999</v>
      </c>
      <c r="Q1130" s="1" t="str">
        <f>"'"&amp;Table5[[#This Row],[rxn]]&amp;"'"&amp;CHAR(9)&amp;Table5[[#This Row],[kapp + (slack_ub - slack_lb)/enzload]]</f>
        <v>'RXN-HACDm40_c_FWD-rt7916_c'	27141.27779288</v>
      </c>
      <c r="R1130" s="1">
        <f>_xlfn.XLOOKUP(Table5[[#This Row],[rxn]],Table38[name],Table38[flux],0)</f>
        <v>0</v>
      </c>
      <c r="S1130" s="1">
        <f>_xlfn.XLOOKUP(SUBSTITUTE(Table5[[#This Row],[rxn]],"RXN-","ENZLOAD-"),Table38[name],Table38[flux],0)</f>
        <v>0</v>
      </c>
      <c r="T1130" s="1" t="b">
        <f>AND(Table5[[#This Row],[ENZLOAD flux in kapp-slack.gms]]=0,Table5[[#This Row],[flux in kapp-slack.gms]]&lt;&gt;0,NOT(Table5[[#This Row],[spont or unknown?]]))</f>
        <v>0</v>
      </c>
      <c r="U1130" s="1" t="b">
        <f>OR(_xlfn.TEXTAFTER(Table5[[#This Row],[rxn]],"-",-1)="SPONT",_xlfn.TEXTAFTER(Table5[[#This Row],[rxn]],"-",-1)="UNKNOWN")</f>
        <v>0</v>
      </c>
      <c r="V1130" s="1">
        <f>_xlfn.XLOOKUP(SUBSTITUTE(Table5[[#This Row],[rxn]],"RXN-","ENZLOAD-"),Table4[rxn],Table4[ub],0)</f>
        <v>1.5374046400000001</v>
      </c>
      <c r="W1130" s="1" t="b">
        <f>AND(Table5[[#This Row],[FVA ENZLOAD flux UB]]=0,Table5[[#This Row],[ENZ not made when it should be?]])</f>
        <v>0</v>
      </c>
    </row>
    <row r="1131" spans="1:23" hidden="1">
      <c r="A1131" s="1" t="s">
        <v>5609</v>
      </c>
      <c r="B1131" s="1" t="str">
        <f>_xlfn.TEXTBEFORE(Table38[[#This Row],[all fluxes from kapp-slack]]," ",,,,"")</f>
        <v>PROSYN-rt2476</v>
      </c>
      <c r="C1131" s="1">
        <f>_xlfn.NUMBERVALUE(IFERROR(_xlfn.TEXTAFTER(Table38[[#This Row],[all fluxes from kapp-slack]]," ",-1,,,""),""))</f>
        <v>3.8992751999999998E-8</v>
      </c>
      <c r="F1131" s="1" t="s">
        <v>8420</v>
      </c>
      <c r="G1131" s="1" t="str">
        <f>_xlfn.TEXTBEFORE(Table5[[#This Row],[rxn     kapp_old        kapp_slack_ub   kapp_slack_lb]]," ")</f>
        <v>RXN-HACDm40_c_REV-rt7916_c</v>
      </c>
      <c r="H113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13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131" s="1">
        <f>_xlfn.NUMBERVALUE(_xlfn.TEXTAFTER(Table5[[#This Row],[rxn     kapp_old        kapp_slack_ub   kapp_slack_lb]]," ",-1))</f>
        <v>0</v>
      </c>
      <c r="K1131" s="1">
        <f>_xlfn.XLOOKUP(SUBSTITUTE(Table5[[#This Row],[rxn]],"RXN-","ENZLOAD-"),ENZLOAD[name],ENZLOAD[flux],0)</f>
        <v>4.1479586069999999E-8</v>
      </c>
      <c r="L1131" s="1" t="str">
        <f>"'"&amp;Table5[[#This Row],[rxn]]&amp;"'"&amp;CHAR(9)&amp;IF(AND(Table5[[#This Row],[kapp_slack_ub]]&lt;&gt;0,Table5[[#This Row],[kapp_old]]&lt;$F$1),$F$1,Table5[[#This Row],[kapp_old]])</f>
        <v>'RXN-HACDm40_c_REV-rt7916_c'	27141.27779288</v>
      </c>
      <c r="M1131" s="1">
        <f>_xlfn.XLOOKUP(Table5[[#This Row],[rxn]],Table3[name],Table3[flux],$F$1)</f>
        <v>27141.277792879999</v>
      </c>
      <c r="N1131" s="1">
        <f>IFERROR(Table5[[#This Row],[min flux]]/Table5[[#This Row],[associated enzload]],"")</f>
        <v>654328559284.00537</v>
      </c>
      <c r="O1131" s="1">
        <f>_xlfn.NUMBERVALUE(IF(Table5[[#This Row],[flux/enzload]]="","",ABS($N$1-Table5[[#This Row],[flux/enzload]])))</f>
        <v>745587758374.948</v>
      </c>
      <c r="P1131" s="1">
        <f>Table5[[#This Row],[kapp_old]]+IFERROR(((Table5[[#This Row],[kapp_slack_ub]]-Table5[[#This Row],[kapp_slack_lb]])/Table5[[#This Row],[associated enzload]]),0)</f>
        <v>27141.277792879999</v>
      </c>
      <c r="Q1131" s="1" t="str">
        <f>"'"&amp;Table5[[#This Row],[rxn]]&amp;"'"&amp;CHAR(9)&amp;Table5[[#This Row],[kapp + (slack_ub - slack_lb)/enzload]]</f>
        <v>'RXN-HACDm40_c_REV-rt7916_c'	27141.27779288</v>
      </c>
      <c r="R1131" s="1">
        <f>_xlfn.XLOOKUP(Table5[[#This Row],[rxn]],Table38[name],Table38[flux],0)</f>
        <v>0</v>
      </c>
      <c r="S1131" s="1">
        <f>_xlfn.XLOOKUP(SUBSTITUTE(Table5[[#This Row],[rxn]],"RXN-","ENZLOAD-"),Table38[name],Table38[flux],0)</f>
        <v>0</v>
      </c>
      <c r="T1131" s="1" t="b">
        <f>AND(Table5[[#This Row],[ENZLOAD flux in kapp-slack.gms]]=0,Table5[[#This Row],[flux in kapp-slack.gms]]&lt;&gt;0,NOT(Table5[[#This Row],[spont or unknown?]]))</f>
        <v>0</v>
      </c>
      <c r="U1131" s="1" t="b">
        <f>OR(_xlfn.TEXTAFTER(Table5[[#This Row],[rxn]],"-",-1)="SPONT",_xlfn.TEXTAFTER(Table5[[#This Row],[rxn]],"-",-1)="UNKNOWN")</f>
        <v>0</v>
      </c>
      <c r="V1131" s="1">
        <f>_xlfn.XLOOKUP(SUBSTITUTE(Table5[[#This Row],[rxn]],"RXN-","ENZLOAD-"),Table4[rxn],Table4[ub],0)</f>
        <v>1.5374046400000001</v>
      </c>
      <c r="W1131" s="1" t="b">
        <f>AND(Table5[[#This Row],[FVA ENZLOAD flux UB]]=0,Table5[[#This Row],[ENZ not made when it should be?]])</f>
        <v>0</v>
      </c>
    </row>
    <row r="1132" spans="1:23" hidden="1">
      <c r="A1132" s="1" t="s">
        <v>5610</v>
      </c>
      <c r="B1132" s="1" t="str">
        <f>_xlfn.TEXTBEFORE(Table38[[#This Row],[all fluxes from kapp-slack]]," ",,,,"")</f>
        <v>PROSYN-rt2756_c</v>
      </c>
      <c r="C1132" s="1">
        <f>_xlfn.NUMBERVALUE(IFERROR(_xlfn.TEXTAFTER(Table38[[#This Row],[all fluxes from kapp-slack]]," ",-1,,,""),""))</f>
        <v>1.2422642074E-5</v>
      </c>
      <c r="F1132" s="1" t="s">
        <v>8422</v>
      </c>
      <c r="G1132" s="1" t="str">
        <f>_xlfn.TEXTBEFORE(Table5[[#This Row],[rxn     kapp_old        kapp_slack_ub   kapp_slack_lb]]," ")</f>
        <v>RXN-HACNH_m_REV-rt3256</v>
      </c>
      <c r="H113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13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132" s="1">
        <f>_xlfn.NUMBERVALUE(_xlfn.TEXTAFTER(Table5[[#This Row],[rxn     kapp_old        kapp_slack_ub   kapp_slack_lb]]," ",-1))</f>
        <v>0</v>
      </c>
      <c r="K1132" s="1">
        <f>_xlfn.XLOOKUP(SUBSTITUTE(Table5[[#This Row],[rxn]],"RXN-","ENZLOAD-"),ENZLOAD[name],ENZLOAD[flux],0)</f>
        <v>6.5872542813700002E-6</v>
      </c>
      <c r="L1132" s="1" t="str">
        <f>"'"&amp;Table5[[#This Row],[rxn]]&amp;"'"&amp;CHAR(9)&amp;IF(AND(Table5[[#This Row],[kapp_slack_ub]]&lt;&gt;0,Table5[[#This Row],[kapp_old]]&lt;$F$1),$F$1,Table5[[#This Row],[kapp_old]])</f>
        <v>'RXN-HACNH_m_REV-rt3256'	27141.27779288</v>
      </c>
      <c r="M1132" s="1">
        <f>_xlfn.XLOOKUP(Table5[[#This Row],[rxn]],Table3[name],Table3[flux],$F$1)</f>
        <v>27141.277792879999</v>
      </c>
      <c r="N1132" s="1">
        <f>IFERROR(Table5[[#This Row],[min flux]]/Table5[[#This Row],[associated enzload]],"")</f>
        <v>4120271760.2143674</v>
      </c>
      <c r="O1132" s="1">
        <f>_xlfn.NUMBERVALUE(IF(Table5[[#This Row],[flux/enzload]]="","",ABS($N$1-Table5[[#This Row],[flux/enzload]])))</f>
        <v>1395796045898.74</v>
      </c>
      <c r="P1132" s="1">
        <f>Table5[[#This Row],[kapp_old]]+IFERROR(((Table5[[#This Row],[kapp_slack_ub]]-Table5[[#This Row],[kapp_slack_lb]])/Table5[[#This Row],[associated enzload]]),0)</f>
        <v>27141.277792879999</v>
      </c>
      <c r="Q1132" s="1" t="str">
        <f>"'"&amp;Table5[[#This Row],[rxn]]&amp;"'"&amp;CHAR(9)&amp;Table5[[#This Row],[kapp + (slack_ub - slack_lb)/enzload]]</f>
        <v>'RXN-HACNH_m_REV-rt3256'	27141.27779288</v>
      </c>
      <c r="R1132" s="1">
        <f>_xlfn.XLOOKUP(Table5[[#This Row],[rxn]],Table38[name],Table38[flux],0)</f>
        <v>0</v>
      </c>
      <c r="S1132" s="1">
        <f>_xlfn.XLOOKUP(SUBSTITUTE(Table5[[#This Row],[rxn]],"RXN-","ENZLOAD-"),Table38[name],Table38[flux],0)</f>
        <v>0</v>
      </c>
      <c r="T1132" s="1" t="b">
        <f>AND(Table5[[#This Row],[ENZLOAD flux in kapp-slack.gms]]=0,Table5[[#This Row],[flux in kapp-slack.gms]]&lt;&gt;0,NOT(Table5[[#This Row],[spont or unknown?]]))</f>
        <v>0</v>
      </c>
      <c r="U1132" s="1" t="b">
        <f>OR(_xlfn.TEXTAFTER(Table5[[#This Row],[rxn]],"-",-1)="SPONT",_xlfn.TEXTAFTER(Table5[[#This Row],[rxn]],"-",-1)="UNKNOWN")</f>
        <v>0</v>
      </c>
      <c r="V1132" s="1">
        <f>_xlfn.XLOOKUP(SUBSTITUTE(Table5[[#This Row],[rxn]],"RXN-","ENZLOAD-"),Table4[rxn],Table4[ub],0)</f>
        <v>0.50553247999999995</v>
      </c>
      <c r="W1132" s="1" t="b">
        <f>AND(Table5[[#This Row],[FVA ENZLOAD flux UB]]=0,Table5[[#This Row],[ENZ not made when it should be?]])</f>
        <v>0</v>
      </c>
    </row>
    <row r="1133" spans="1:23" hidden="1">
      <c r="A1133" s="1" t="s">
        <v>5611</v>
      </c>
      <c r="B1133" s="1" t="str">
        <f>_xlfn.TEXTBEFORE(Table38[[#This Row],[all fluxes from kapp-slack]]," ",,,,"")</f>
        <v>PROSYN-rt2777</v>
      </c>
      <c r="C1133" s="1">
        <f>_xlfn.NUMBERVALUE(IFERROR(_xlfn.TEXTAFTER(Table38[[#This Row],[all fluxes from kapp-slack]]," ",-1,,,""),""))</f>
        <v>8.1565497900000004E-7</v>
      </c>
      <c r="F1133" s="1" t="s">
        <v>8423</v>
      </c>
      <c r="G1133" s="1" t="str">
        <f>_xlfn.TEXTBEFORE(Table5[[#This Row],[rxn     kapp_old        kapp_slack_ub   kapp_slack_lb]]," ")</f>
        <v>RXN-HACNH_m_FWD-rt6232</v>
      </c>
      <c r="H113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13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133" s="1">
        <f>_xlfn.NUMBERVALUE(_xlfn.TEXTAFTER(Table5[[#This Row],[rxn     kapp_old        kapp_slack_ub   kapp_slack_lb]]," ",-1))</f>
        <v>0</v>
      </c>
      <c r="K1133" s="1">
        <f>_xlfn.XLOOKUP(SUBSTITUTE(Table5[[#This Row],[rxn]],"RXN-","ENZLOAD-"),ENZLOAD[name],ENZLOAD[flux],0)</f>
        <v>7.5755527757999896E-7</v>
      </c>
      <c r="L1133" s="1" t="str">
        <f>"'"&amp;Table5[[#This Row],[rxn]]&amp;"'"&amp;CHAR(9)&amp;IF(AND(Table5[[#This Row],[kapp_slack_ub]]&lt;&gt;0,Table5[[#This Row],[kapp_old]]&lt;$F$1),$F$1,Table5[[#This Row],[kapp_old]])</f>
        <v>'RXN-HACNH_m_FWD-rt6232'	27141.27779288</v>
      </c>
      <c r="M1133" s="1">
        <f>_xlfn.XLOOKUP(Table5[[#This Row],[rxn]],Table3[name],Table3[flux],$F$1)</f>
        <v>27141.277792879999</v>
      </c>
      <c r="N1133" s="1">
        <f>IFERROR(Table5[[#This Row],[min flux]]/Table5[[#This Row],[associated enzload]],"")</f>
        <v>35827455231.494759</v>
      </c>
      <c r="O1133" s="1">
        <f>_xlfn.NUMBERVALUE(IF(Table5[[#This Row],[flux/enzload]]="","",ABS($N$1-Table5[[#This Row],[flux/enzload]])))</f>
        <v>1364088862427.46</v>
      </c>
      <c r="P1133" s="1">
        <f>Table5[[#This Row],[kapp_old]]+IFERROR(((Table5[[#This Row],[kapp_slack_ub]]-Table5[[#This Row],[kapp_slack_lb]])/Table5[[#This Row],[associated enzload]]),0)</f>
        <v>27141.277792879999</v>
      </c>
      <c r="Q1133" s="1" t="str">
        <f>"'"&amp;Table5[[#This Row],[rxn]]&amp;"'"&amp;CHAR(9)&amp;Table5[[#This Row],[kapp + (slack_ub - slack_lb)/enzload]]</f>
        <v>'RXN-HACNH_m_FWD-rt6232'	27141.27779288</v>
      </c>
      <c r="R1133" s="1">
        <f>_xlfn.XLOOKUP(Table5[[#This Row],[rxn]],Table38[name],Table38[flux],0)</f>
        <v>0</v>
      </c>
      <c r="S1133" s="1">
        <f>_xlfn.XLOOKUP(SUBSTITUTE(Table5[[#This Row],[rxn]],"RXN-","ENZLOAD-"),Table38[name],Table38[flux],0)</f>
        <v>0</v>
      </c>
      <c r="T1133" s="1" t="b">
        <f>AND(Table5[[#This Row],[ENZLOAD flux in kapp-slack.gms]]=0,Table5[[#This Row],[flux in kapp-slack.gms]]&lt;&gt;0,NOT(Table5[[#This Row],[spont or unknown?]]))</f>
        <v>0</v>
      </c>
      <c r="U1133" s="1" t="b">
        <f>OR(_xlfn.TEXTAFTER(Table5[[#This Row],[rxn]],"-",-1)="SPONT",_xlfn.TEXTAFTER(Table5[[#This Row],[rxn]],"-",-1)="UNKNOWN")</f>
        <v>0</v>
      </c>
      <c r="V1133" s="1">
        <f>_xlfn.XLOOKUP(SUBSTITUTE(Table5[[#This Row],[rxn]],"RXN-","ENZLOAD-"),Table4[rxn],Table4[ub],0)</f>
        <v>0.48037274000000002</v>
      </c>
      <c r="W1133" s="1" t="b">
        <f>AND(Table5[[#This Row],[FVA ENZLOAD flux UB]]=0,Table5[[#This Row],[ENZ not made when it should be?]])</f>
        <v>0</v>
      </c>
    </row>
    <row r="1134" spans="1:23" hidden="1">
      <c r="A1134" s="1" t="s">
        <v>5612</v>
      </c>
      <c r="B1134" s="1" t="str">
        <f>_xlfn.TEXTBEFORE(Table38[[#This Row],[all fluxes from kapp-slack]]," ",,,,"")</f>
        <v>PROSYN-rt2799_l</v>
      </c>
      <c r="C1134" s="1">
        <f>_xlfn.NUMBERVALUE(IFERROR(_xlfn.TEXTAFTER(Table38[[#This Row],[all fluxes from kapp-slack]]," ",-1,,,""),""))</f>
        <v>2.200465E-9</v>
      </c>
      <c r="F1134" s="1" t="s">
        <v>8424</v>
      </c>
      <c r="G1134" s="1" t="str">
        <f>_xlfn.TEXTBEFORE(Table5[[#This Row],[rxn     kapp_old        kapp_slack_ub   kapp_slack_lb]]," ")</f>
        <v>RXN-HACNH_m_REV-rt6232</v>
      </c>
      <c r="H113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13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134" s="1">
        <f>_xlfn.NUMBERVALUE(_xlfn.TEXTAFTER(Table5[[#This Row],[rxn     kapp_old        kapp_slack_ub   kapp_slack_lb]]," ",-1))</f>
        <v>0</v>
      </c>
      <c r="K1134" s="1">
        <f>_xlfn.XLOOKUP(SUBSTITUTE(Table5[[#This Row],[rxn]],"RXN-","ENZLOAD-"),ENZLOAD[name],ENZLOAD[flux],0)</f>
        <v>7.5755527757999896E-7</v>
      </c>
      <c r="L1134" s="1" t="str">
        <f>"'"&amp;Table5[[#This Row],[rxn]]&amp;"'"&amp;CHAR(9)&amp;IF(AND(Table5[[#This Row],[kapp_slack_ub]]&lt;&gt;0,Table5[[#This Row],[kapp_old]]&lt;$F$1),$F$1,Table5[[#This Row],[kapp_old]])</f>
        <v>'RXN-HACNH_m_REV-rt6232'	27141.27779288</v>
      </c>
      <c r="M1134" s="1">
        <f>_xlfn.XLOOKUP(Table5[[#This Row],[rxn]],Table3[name],Table3[flux],$F$1)</f>
        <v>27141.277792879999</v>
      </c>
      <c r="N1134" s="1">
        <f>IFERROR(Table5[[#This Row],[min flux]]/Table5[[#This Row],[associated enzload]],"")</f>
        <v>35827455231.494759</v>
      </c>
      <c r="O1134" s="1">
        <f>_xlfn.NUMBERVALUE(IF(Table5[[#This Row],[flux/enzload]]="","",ABS($N$1-Table5[[#This Row],[flux/enzload]])))</f>
        <v>1364088862427.46</v>
      </c>
      <c r="P1134" s="1">
        <f>Table5[[#This Row],[kapp_old]]+IFERROR(((Table5[[#This Row],[kapp_slack_ub]]-Table5[[#This Row],[kapp_slack_lb]])/Table5[[#This Row],[associated enzload]]),0)</f>
        <v>27141.277792879999</v>
      </c>
      <c r="Q1134" s="1" t="str">
        <f>"'"&amp;Table5[[#This Row],[rxn]]&amp;"'"&amp;CHAR(9)&amp;Table5[[#This Row],[kapp + (slack_ub - slack_lb)/enzload]]</f>
        <v>'RXN-HACNH_m_REV-rt6232'	27141.27779288</v>
      </c>
      <c r="R1134" s="1">
        <f>_xlfn.XLOOKUP(Table5[[#This Row],[rxn]],Table38[name],Table38[flux],0)</f>
        <v>0</v>
      </c>
      <c r="S1134" s="1">
        <f>_xlfn.XLOOKUP(SUBSTITUTE(Table5[[#This Row],[rxn]],"RXN-","ENZLOAD-"),Table38[name],Table38[flux],0)</f>
        <v>0</v>
      </c>
      <c r="T1134" s="1" t="b">
        <f>AND(Table5[[#This Row],[ENZLOAD flux in kapp-slack.gms]]=0,Table5[[#This Row],[flux in kapp-slack.gms]]&lt;&gt;0,NOT(Table5[[#This Row],[spont or unknown?]]))</f>
        <v>0</v>
      </c>
      <c r="U1134" s="1" t="b">
        <f>OR(_xlfn.TEXTAFTER(Table5[[#This Row],[rxn]],"-",-1)="SPONT",_xlfn.TEXTAFTER(Table5[[#This Row],[rxn]],"-",-1)="UNKNOWN")</f>
        <v>0</v>
      </c>
      <c r="V1134" s="1">
        <f>_xlfn.XLOOKUP(SUBSTITUTE(Table5[[#This Row],[rxn]],"RXN-","ENZLOAD-"),Table4[rxn],Table4[ub],0)</f>
        <v>0.48037274000000002</v>
      </c>
      <c r="W1134" s="1" t="b">
        <f>AND(Table5[[#This Row],[FVA ENZLOAD flux UB]]=0,Table5[[#This Row],[ENZ not made when it should be?]])</f>
        <v>0</v>
      </c>
    </row>
    <row r="1135" spans="1:23">
      <c r="A1135" s="1" t="s">
        <v>5613</v>
      </c>
      <c r="B1135" s="1" t="str">
        <f>_xlfn.TEXTBEFORE(Table38[[#This Row],[all fluxes from kapp-slack]]," ",,,,"")</f>
        <v>PROSYN-rt2799_rm</v>
      </c>
      <c r="C1135" s="1">
        <f>_xlfn.NUMBERVALUE(IFERROR(_xlfn.TEXTAFTER(Table38[[#This Row],[all fluxes from kapp-slack]]," ",-1,,,""),""))</f>
        <v>7.6954050000000005E-9</v>
      </c>
      <c r="F1135" s="1" t="s">
        <v>8425</v>
      </c>
      <c r="G1135" s="1" t="str">
        <f>_xlfn.TEXTBEFORE(Table5[[#This Row],[rxn     kapp_old        kapp_slack_ub   kapp_slack_lb]]," ")</f>
        <v>RXN-HACNH_m_FWD-rt7648</v>
      </c>
      <c r="H113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13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11.5969077202442</v>
      </c>
      <c r="J1135" s="1">
        <f>_xlfn.NUMBERVALUE(_xlfn.TEXTAFTER(Table5[[#This Row],[rxn     kapp_old        kapp_slack_ub   kapp_slack_lb]]," ",-1))</f>
        <v>0</v>
      </c>
      <c r="K1135" s="1">
        <f>_xlfn.XLOOKUP(SUBSTITUTE(Table5[[#This Row],[rxn]],"RXN-","ENZLOAD-"),ENZLOAD[name],ENZLOAD[flux],0)</f>
        <v>1.5036758843600001E-6</v>
      </c>
      <c r="L1135" s="1" t="str">
        <f>"'"&amp;Table5[[#This Row],[rxn]]&amp;"'"&amp;CHAR(9)&amp;IF(AND(Table5[[#This Row],[kapp_slack_ub]]&lt;&gt;0,Table5[[#This Row],[kapp_old]]&lt;$F$1),$F$1,Table5[[#This Row],[kapp_old]])</f>
        <v>'RXN-HACNH_m_FWD-rt7648'	27141.27779288</v>
      </c>
      <c r="M1135" s="1">
        <f>_xlfn.XLOOKUP(Table5[[#This Row],[rxn]],Table3[name],Table3[flux],$F$1)</f>
        <v>27141.277792879999</v>
      </c>
      <c r="N1135" s="1">
        <f>IFERROR(Table5[[#This Row],[min flux]]/Table5[[#This Row],[associated enzload]],"")</f>
        <v>18049952170.664734</v>
      </c>
      <c r="O1135" s="1">
        <f>_xlfn.NUMBERVALUE(IF(Table5[[#This Row],[flux/enzload]]="","",ABS($N$1-Table5[[#This Row],[flux/enzload]])))</f>
        <v>1381866365488.29</v>
      </c>
      <c r="P1135" s="1">
        <f>Table5[[#This Row],[kapp_old]]+IFERROR(((Table5[[#This Row],[kapp_slack_ub]]-Table5[[#This Row],[kapp_slack_lb]])/Table5[[#This Row],[associated enzload]]),0)</f>
        <v>7739513.2329899389</v>
      </c>
      <c r="Q1135" s="1" t="str">
        <f>"'"&amp;Table5[[#This Row],[rxn]]&amp;"'"&amp;CHAR(9)&amp;Table5[[#This Row],[kapp + (slack_ub - slack_lb)/enzload]]</f>
        <v>'RXN-HACNH_m_FWD-rt7648'	7739513.23298994</v>
      </c>
      <c r="R1135" s="1">
        <f>_xlfn.XLOOKUP(Table5[[#This Row],[rxn]],Table38[name],Table38[flux],0)</f>
        <v>2.9998974900315001E-2</v>
      </c>
      <c r="S1135" s="1">
        <f>_xlfn.XLOOKUP(SUBSTITUTE(Table5[[#This Row],[rxn]],"RXN-","ENZLOAD-"),Table38[name],Table38[flux],0)</f>
        <v>0</v>
      </c>
      <c r="T1135" s="1" t="b">
        <f>AND(Table5[[#This Row],[ENZLOAD flux in kapp-slack.gms]]=0,Table5[[#This Row],[flux in kapp-slack.gms]]&lt;&gt;0,NOT(Table5[[#This Row],[spont or unknown?]]))</f>
        <v>1</v>
      </c>
      <c r="U1135" s="1" t="b">
        <f>OR(_xlfn.TEXTAFTER(Table5[[#This Row],[rxn]],"-",-1)="SPONT",_xlfn.TEXTAFTER(Table5[[#This Row],[rxn]],"-",-1)="UNKNOWN")</f>
        <v>0</v>
      </c>
      <c r="V1135" s="1">
        <f>_xlfn.XLOOKUP(SUBSTITUTE(Table5[[#This Row],[rxn]],"RXN-","ENZLOAD-"),Table4[rxn],Table4[ub],0)</f>
        <v>0.55420206999999999</v>
      </c>
      <c r="W1135" s="1" t="b">
        <f>AND(Table5[[#This Row],[FVA ENZLOAD flux UB]]=0,Table5[[#This Row],[ENZ not made when it should be?]])</f>
        <v>0</v>
      </c>
    </row>
    <row r="1136" spans="1:23" hidden="1">
      <c r="A1136" s="1" t="s">
        <v>5614</v>
      </c>
      <c r="B1136" s="1" t="str">
        <f>_xlfn.TEXTBEFORE(Table38[[#This Row],[all fluxes from kapp-slack]]," ",,,,"")</f>
        <v>PROSYN-rt2804_n</v>
      </c>
      <c r="C1136" s="1">
        <f>_xlfn.NUMBERVALUE(IFERROR(_xlfn.TEXTAFTER(Table38[[#This Row],[all fluxes from kapp-slack]]," ",-1,,,""),""))</f>
        <v>7.9894582999999998E-8</v>
      </c>
      <c r="F1136" s="1" t="s">
        <v>8426</v>
      </c>
      <c r="G1136" s="1" t="str">
        <f>_xlfn.TEXTBEFORE(Table5[[#This Row],[rxn     kapp_old        kapp_slack_ub   kapp_slack_lb]]," ")</f>
        <v>RXN-HACNH_m_REV-rt7648</v>
      </c>
      <c r="H113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13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136" s="1">
        <f>_xlfn.NUMBERVALUE(_xlfn.TEXTAFTER(Table5[[#This Row],[rxn     kapp_old        kapp_slack_ub   kapp_slack_lb]]," ",-1))</f>
        <v>0</v>
      </c>
      <c r="K1136" s="1">
        <f>_xlfn.XLOOKUP(SUBSTITUTE(Table5[[#This Row],[rxn]],"RXN-","ENZLOAD-"),ENZLOAD[name],ENZLOAD[flux],0)</f>
        <v>1.5036758843600001E-6</v>
      </c>
      <c r="L1136" s="1" t="str">
        <f>"'"&amp;Table5[[#This Row],[rxn]]&amp;"'"&amp;CHAR(9)&amp;IF(AND(Table5[[#This Row],[kapp_slack_ub]]&lt;&gt;0,Table5[[#This Row],[kapp_old]]&lt;$F$1),$F$1,Table5[[#This Row],[kapp_old]])</f>
        <v>'RXN-HACNH_m_REV-rt7648'	27141.27779288</v>
      </c>
      <c r="M1136" s="1">
        <f>_xlfn.XLOOKUP(Table5[[#This Row],[rxn]],Table3[name],Table3[flux],$F$1)</f>
        <v>27141.277792879999</v>
      </c>
      <c r="N1136" s="1">
        <f>IFERROR(Table5[[#This Row],[min flux]]/Table5[[#This Row],[associated enzload]],"")</f>
        <v>18049952170.664734</v>
      </c>
      <c r="O1136" s="1">
        <f>_xlfn.NUMBERVALUE(IF(Table5[[#This Row],[flux/enzload]]="","",ABS($N$1-Table5[[#This Row],[flux/enzload]])))</f>
        <v>1381866365488.29</v>
      </c>
      <c r="P1136" s="1">
        <f>Table5[[#This Row],[kapp_old]]+IFERROR(((Table5[[#This Row],[kapp_slack_ub]]-Table5[[#This Row],[kapp_slack_lb]])/Table5[[#This Row],[associated enzload]]),0)</f>
        <v>27141.277792879999</v>
      </c>
      <c r="Q1136" s="1" t="str">
        <f>"'"&amp;Table5[[#This Row],[rxn]]&amp;"'"&amp;CHAR(9)&amp;Table5[[#This Row],[kapp + (slack_ub - slack_lb)/enzload]]</f>
        <v>'RXN-HACNH_m_REV-rt7648'	27141.27779288</v>
      </c>
      <c r="R1136" s="1">
        <f>_xlfn.XLOOKUP(Table5[[#This Row],[rxn]],Table38[name],Table38[flux],0)</f>
        <v>0</v>
      </c>
      <c r="S1136" s="1">
        <f>_xlfn.XLOOKUP(SUBSTITUTE(Table5[[#This Row],[rxn]],"RXN-","ENZLOAD-"),Table38[name],Table38[flux],0)</f>
        <v>0</v>
      </c>
      <c r="T1136" s="1" t="b">
        <f>AND(Table5[[#This Row],[ENZLOAD flux in kapp-slack.gms]]=0,Table5[[#This Row],[flux in kapp-slack.gms]]&lt;&gt;0,NOT(Table5[[#This Row],[spont or unknown?]]))</f>
        <v>0</v>
      </c>
      <c r="U1136" s="1" t="b">
        <f>OR(_xlfn.TEXTAFTER(Table5[[#This Row],[rxn]],"-",-1)="SPONT",_xlfn.TEXTAFTER(Table5[[#This Row],[rxn]],"-",-1)="UNKNOWN")</f>
        <v>0</v>
      </c>
      <c r="V1136" s="1">
        <f>_xlfn.XLOOKUP(SUBSTITUTE(Table5[[#This Row],[rxn]],"RXN-","ENZLOAD-"),Table4[rxn],Table4[ub],0)</f>
        <v>0.55420206999999999</v>
      </c>
      <c r="W1136" s="1" t="b">
        <f>AND(Table5[[#This Row],[FVA ENZLOAD flux UB]]=0,Table5[[#This Row],[ENZ not made when it should be?]])</f>
        <v>0</v>
      </c>
    </row>
    <row r="1137" spans="1:23" hidden="1">
      <c r="A1137" s="1" t="s">
        <v>5615</v>
      </c>
      <c r="B1137" s="1" t="str">
        <f>_xlfn.TEXTBEFORE(Table38[[#This Row],[all fluxes from kapp-slack]]," ",,,,"")</f>
        <v>PROSYN-rt2834</v>
      </c>
      <c r="C1137" s="1">
        <f>_xlfn.NUMBERVALUE(IFERROR(_xlfn.TEXTAFTER(Table38[[#This Row],[all fluxes from kapp-slack]]," ",-1,,,""),""))</f>
        <v>2.0027105999999999E-8</v>
      </c>
      <c r="F1137" s="1" t="s">
        <v>8428</v>
      </c>
      <c r="G1137" s="1" t="str">
        <f>_xlfn.TEXTBEFORE(Table5[[#This Row],[rxn     kapp_old        kapp_slack_ub   kapp_slack_lb]]," ")</f>
        <v>RXN-HCITR_m_REV-rt7648</v>
      </c>
      <c r="H113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13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137" s="1">
        <f>_xlfn.NUMBERVALUE(_xlfn.TEXTAFTER(Table5[[#This Row],[rxn     kapp_old        kapp_slack_ub   kapp_slack_lb]]," ",-1))</f>
        <v>0</v>
      </c>
      <c r="K1137" s="1">
        <f>_xlfn.XLOOKUP(SUBSTITUTE(Table5[[#This Row],[rxn]],"RXN-","ENZLOAD-"),ENZLOAD[name],ENZLOAD[flux],0)</f>
        <v>1.5036758843600001E-6</v>
      </c>
      <c r="L1137" s="1" t="str">
        <f>"'"&amp;Table5[[#This Row],[rxn]]&amp;"'"&amp;CHAR(9)&amp;IF(AND(Table5[[#This Row],[kapp_slack_ub]]&lt;&gt;0,Table5[[#This Row],[kapp_old]]&lt;$F$1),$F$1,Table5[[#This Row],[kapp_old]])</f>
        <v>'RXN-HCITR_m_REV-rt7648'	27141.27779288</v>
      </c>
      <c r="M1137" s="1">
        <f>_xlfn.XLOOKUP(Table5[[#This Row],[rxn]],Table3[name],Table3[flux],$F$1)</f>
        <v>27141.277792879999</v>
      </c>
      <c r="N1137" s="1">
        <f>IFERROR(Table5[[#This Row],[min flux]]/Table5[[#This Row],[associated enzload]],"")</f>
        <v>18049952170.664734</v>
      </c>
      <c r="O1137" s="1">
        <f>_xlfn.NUMBERVALUE(IF(Table5[[#This Row],[flux/enzload]]="","",ABS($N$1-Table5[[#This Row],[flux/enzload]])))</f>
        <v>1381866365488.29</v>
      </c>
      <c r="P1137" s="1">
        <f>Table5[[#This Row],[kapp_old]]+IFERROR(((Table5[[#This Row],[kapp_slack_ub]]-Table5[[#This Row],[kapp_slack_lb]])/Table5[[#This Row],[associated enzload]]),0)</f>
        <v>27141.277792879999</v>
      </c>
      <c r="Q1137" s="1" t="str">
        <f>"'"&amp;Table5[[#This Row],[rxn]]&amp;"'"&amp;CHAR(9)&amp;Table5[[#This Row],[kapp + (slack_ub - slack_lb)/enzload]]</f>
        <v>'RXN-HCITR_m_REV-rt7648'	27141.27779288</v>
      </c>
      <c r="R1137" s="1">
        <f>_xlfn.XLOOKUP(Table5[[#This Row],[rxn]],Table38[name],Table38[flux],0)</f>
        <v>0</v>
      </c>
      <c r="S1137" s="1">
        <f>_xlfn.XLOOKUP(SUBSTITUTE(Table5[[#This Row],[rxn]],"RXN-","ENZLOAD-"),Table38[name],Table38[flux],0)</f>
        <v>0</v>
      </c>
      <c r="T1137" s="1" t="b">
        <f>AND(Table5[[#This Row],[ENZLOAD flux in kapp-slack.gms]]=0,Table5[[#This Row],[flux in kapp-slack.gms]]&lt;&gt;0,NOT(Table5[[#This Row],[spont or unknown?]]))</f>
        <v>0</v>
      </c>
      <c r="U1137" s="1" t="b">
        <f>OR(_xlfn.TEXTAFTER(Table5[[#This Row],[rxn]],"-",-1)="SPONT",_xlfn.TEXTAFTER(Table5[[#This Row],[rxn]],"-",-1)="UNKNOWN")</f>
        <v>0</v>
      </c>
      <c r="V1137" s="1">
        <f>_xlfn.XLOOKUP(SUBSTITUTE(Table5[[#This Row],[rxn]],"RXN-","ENZLOAD-"),Table4[rxn],Table4[ub],0)</f>
        <v>0.55420206999999999</v>
      </c>
      <c r="W1137" s="1" t="b">
        <f>AND(Table5[[#This Row],[FVA ENZLOAD flux UB]]=0,Table5[[#This Row],[ENZ not made when it should be?]])</f>
        <v>0</v>
      </c>
    </row>
    <row r="1138" spans="1:23" hidden="1">
      <c r="A1138" s="1" t="s">
        <v>5616</v>
      </c>
      <c r="B1138" s="1" t="str">
        <f>_xlfn.TEXTBEFORE(Table38[[#This Row],[all fluxes from kapp-slack]]," ",,,,"")</f>
        <v>PROSYN-rt2922_n</v>
      </c>
      <c r="C1138" s="1">
        <f>_xlfn.NUMBERVALUE(IFERROR(_xlfn.TEXTAFTER(Table38[[#This Row],[all fluxes from kapp-slack]]," ",-1,,,""),""))</f>
        <v>1.59789166E-7</v>
      </c>
      <c r="F1138" s="1" t="s">
        <v>8430</v>
      </c>
      <c r="G1138" s="1" t="str">
        <f>_xlfn.TEXTBEFORE(Table5[[#This Row],[rxn     kapp_old        kapp_slack_ub   kapp_slack_lb]]," ")</f>
        <v>RXN-HCITS_n_FWD-rt6488_n</v>
      </c>
      <c r="H113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13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138" s="1">
        <f>_xlfn.NUMBERVALUE(_xlfn.TEXTAFTER(Table5[[#This Row],[rxn     kapp_old        kapp_slack_ub   kapp_slack_lb]]," ",-1))</f>
        <v>0</v>
      </c>
      <c r="K1138" s="1">
        <f>_xlfn.XLOOKUP(SUBSTITUTE(Table5[[#This Row],[rxn]],"RXN-","ENZLOAD-"),ENZLOAD[name],ENZLOAD[flux],0)</f>
        <v>3.5144171214400001E-6</v>
      </c>
      <c r="L1138" s="1" t="str">
        <f>"'"&amp;Table5[[#This Row],[rxn]]&amp;"'"&amp;CHAR(9)&amp;IF(AND(Table5[[#This Row],[kapp_slack_ub]]&lt;&gt;0,Table5[[#This Row],[kapp_old]]&lt;$F$1),$F$1,Table5[[#This Row],[kapp_old]])</f>
        <v>'RXN-HCITS_n_FWD-rt6488_n'	27141.27779288</v>
      </c>
      <c r="M1138" s="1">
        <f>_xlfn.XLOOKUP(Table5[[#This Row],[rxn]],Table3[name],Table3[flux],$F$1)</f>
        <v>27141.277792879999</v>
      </c>
      <c r="N1138" s="1">
        <f>IFERROR(Table5[[#This Row],[min flux]]/Table5[[#This Row],[associated enzload]],"")</f>
        <v>7722839052.6845341</v>
      </c>
      <c r="O1138" s="1">
        <f>_xlfn.NUMBERVALUE(IF(Table5[[#This Row],[flux/enzload]]="","",ABS($N$1-Table5[[#This Row],[flux/enzload]])))</f>
        <v>1392193478606.27</v>
      </c>
      <c r="P1138" s="1">
        <f>Table5[[#This Row],[kapp_old]]+IFERROR(((Table5[[#This Row],[kapp_slack_ub]]-Table5[[#This Row],[kapp_slack_lb]])/Table5[[#This Row],[associated enzload]]),0)</f>
        <v>27141.277792879999</v>
      </c>
      <c r="Q1138" s="1" t="str">
        <f>"'"&amp;Table5[[#This Row],[rxn]]&amp;"'"&amp;CHAR(9)&amp;Table5[[#This Row],[kapp + (slack_ub - slack_lb)/enzload]]</f>
        <v>'RXN-HCITS_n_FWD-rt6488_n'	27141.27779288</v>
      </c>
      <c r="R1138" s="1">
        <f>_xlfn.XLOOKUP(Table5[[#This Row],[rxn]],Table38[name],Table38[flux],0)</f>
        <v>0</v>
      </c>
      <c r="S1138" s="1">
        <f>_xlfn.XLOOKUP(SUBSTITUTE(Table5[[#This Row],[rxn]],"RXN-","ENZLOAD-"),Table38[name],Table38[flux],0)</f>
        <v>0</v>
      </c>
      <c r="T1138" s="1" t="b">
        <f>AND(Table5[[#This Row],[ENZLOAD flux in kapp-slack.gms]]=0,Table5[[#This Row],[flux in kapp-slack.gms]]&lt;&gt;0,NOT(Table5[[#This Row],[spont or unknown?]]))</f>
        <v>0</v>
      </c>
      <c r="U1138" s="1" t="b">
        <f>OR(_xlfn.TEXTAFTER(Table5[[#This Row],[rxn]],"-",-1)="SPONT",_xlfn.TEXTAFTER(Table5[[#This Row],[rxn]],"-",-1)="UNKNOWN")</f>
        <v>0</v>
      </c>
      <c r="V1138" s="1">
        <f>_xlfn.XLOOKUP(SUBSTITUTE(Table5[[#This Row],[rxn]],"RXN-","ENZLOAD-"),Table4[rxn],Table4[ub],0)</f>
        <v>0.82134768000000002</v>
      </c>
      <c r="W1138" s="1" t="b">
        <f>AND(Table5[[#This Row],[FVA ENZLOAD flux UB]]=0,Table5[[#This Row],[ENZ not made when it should be?]])</f>
        <v>0</v>
      </c>
    </row>
    <row r="1139" spans="1:23" hidden="1">
      <c r="A1139" s="1" t="s">
        <v>5617</v>
      </c>
      <c r="B1139" s="1" t="str">
        <f>_xlfn.TEXTBEFORE(Table38[[#This Row],[all fluxes from kapp-slack]]," ",,,,"")</f>
        <v>PROSYN-rt2949</v>
      </c>
      <c r="C1139" s="1">
        <f>_xlfn.NUMBERVALUE(IFERROR(_xlfn.TEXTAFTER(Table38[[#This Row],[all fluxes from kapp-slack]]," ",-1,,,""),""))</f>
        <v>5.8530709999999998E-9</v>
      </c>
      <c r="F1139" s="1" t="s">
        <v>8432</v>
      </c>
      <c r="G1139" s="1" t="str">
        <f>_xlfn.TEXTBEFORE(Table5[[#This Row],[rxn     kapp_old        kapp_slack_ub   kapp_slack_lb]]," ")</f>
        <v>RXN-HCO3E_c_REV-rt4213</v>
      </c>
      <c r="H113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13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139" s="1">
        <f>_xlfn.NUMBERVALUE(_xlfn.TEXTAFTER(Table5[[#This Row],[rxn     kapp_old        kapp_slack_ub   kapp_slack_lb]]," ",-1))</f>
        <v>0</v>
      </c>
      <c r="K1139" s="1">
        <f>_xlfn.XLOOKUP(SUBSTITUTE(Table5[[#This Row],[rxn]],"RXN-","ENZLOAD-"),ENZLOAD[name],ENZLOAD[flux],0)</f>
        <v>2.44518028169999E-6</v>
      </c>
      <c r="L1139" s="1" t="str">
        <f>"'"&amp;Table5[[#This Row],[rxn]]&amp;"'"&amp;CHAR(9)&amp;IF(AND(Table5[[#This Row],[kapp_slack_ub]]&lt;&gt;0,Table5[[#This Row],[kapp_old]]&lt;$F$1),$F$1,Table5[[#This Row],[kapp_old]])</f>
        <v>'RXN-HCO3E_c_REV-rt4213'	27141.27779288</v>
      </c>
      <c r="M1139" s="1">
        <f>_xlfn.XLOOKUP(Table5[[#This Row],[rxn]],Table3[name],Table3[flux],$F$1)</f>
        <v>27141.277792879999</v>
      </c>
      <c r="N1139" s="1">
        <f>IFERROR(Table5[[#This Row],[min flux]]/Table5[[#This Row],[associated enzload]],"")</f>
        <v>11099908663.589527</v>
      </c>
      <c r="O1139" s="1">
        <f>_xlfn.NUMBERVALUE(IF(Table5[[#This Row],[flux/enzload]]="","",ABS($N$1-Table5[[#This Row],[flux/enzload]])))</f>
        <v>1388816408995.3601</v>
      </c>
      <c r="P1139" s="1">
        <f>Table5[[#This Row],[kapp_old]]+IFERROR(((Table5[[#This Row],[kapp_slack_ub]]-Table5[[#This Row],[kapp_slack_lb]])/Table5[[#This Row],[associated enzload]]),0)</f>
        <v>27141.277792879999</v>
      </c>
      <c r="Q1139" s="1" t="str">
        <f>"'"&amp;Table5[[#This Row],[rxn]]&amp;"'"&amp;CHAR(9)&amp;Table5[[#This Row],[kapp + (slack_ub - slack_lb)/enzload]]</f>
        <v>'RXN-HCO3E_c_REV-rt4213'	27141.27779288</v>
      </c>
      <c r="R1139" s="1">
        <f>_xlfn.XLOOKUP(Table5[[#This Row],[rxn]],Table38[name],Table38[flux],0)</f>
        <v>0</v>
      </c>
      <c r="S1139" s="1">
        <f>_xlfn.XLOOKUP(SUBSTITUTE(Table5[[#This Row],[rxn]],"RXN-","ENZLOAD-"),Table38[name],Table38[flux],0)</f>
        <v>0</v>
      </c>
      <c r="T1139" s="1" t="b">
        <f>AND(Table5[[#This Row],[ENZLOAD flux in kapp-slack.gms]]=0,Table5[[#This Row],[flux in kapp-slack.gms]]&lt;&gt;0,NOT(Table5[[#This Row],[spont or unknown?]]))</f>
        <v>0</v>
      </c>
      <c r="U1139" s="1" t="b">
        <f>OR(_xlfn.TEXTAFTER(Table5[[#This Row],[rxn]],"-",-1)="SPONT",_xlfn.TEXTAFTER(Table5[[#This Row],[rxn]],"-",-1)="UNKNOWN")</f>
        <v>0</v>
      </c>
      <c r="V1139" s="1">
        <f>_xlfn.XLOOKUP(SUBSTITUTE(Table5[[#This Row],[rxn]],"RXN-","ENZLOAD-"),Table4[rxn],Table4[ub],0)</f>
        <v>1.6541443499999999</v>
      </c>
      <c r="W1139" s="1" t="b">
        <f>AND(Table5[[#This Row],[FVA ENZLOAD flux UB]]=0,Table5[[#This Row],[ENZ not made when it should be?]])</f>
        <v>0</v>
      </c>
    </row>
    <row r="1140" spans="1:23" hidden="1">
      <c r="A1140" s="1" t="s">
        <v>5618</v>
      </c>
      <c r="B1140" s="1" t="str">
        <f>_xlfn.TEXTBEFORE(Table38[[#This Row],[all fluxes from kapp-slack]]," ",,,,"")</f>
        <v>PROSYN-rt2960</v>
      </c>
      <c r="C1140" s="1">
        <f>_xlfn.NUMBERVALUE(IFERROR(_xlfn.TEXTAFTER(Table38[[#This Row],[all fluxes from kapp-slack]]," ",-1,,,""),""))</f>
        <v>4.6144853699999998E-7</v>
      </c>
      <c r="F1140" s="1" t="s">
        <v>8441</v>
      </c>
      <c r="G1140" s="1" t="str">
        <f>_xlfn.TEXTBEFORE(Table5[[#This Row],[rxn     kapp_old        kapp_slack_ub   kapp_slack_lb]]," ")</f>
        <v>RXN-HCYSMT_c_FWD-rt7391</v>
      </c>
      <c r="H114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14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140" s="1">
        <f>_xlfn.NUMBERVALUE(_xlfn.TEXTAFTER(Table5[[#This Row],[rxn     kapp_old        kapp_slack_ub   kapp_slack_lb]]," ",-1))</f>
        <v>0</v>
      </c>
      <c r="K1140" s="1">
        <f>_xlfn.XLOOKUP(SUBSTITUTE(Table5[[#This Row],[rxn]],"RXN-","ENZLOAD-"),ENZLOAD[name],ENZLOAD[flux],0)</f>
        <v>2.3730103536E-7</v>
      </c>
      <c r="L1140" s="1" t="str">
        <f>"'"&amp;Table5[[#This Row],[rxn]]&amp;"'"&amp;CHAR(9)&amp;IF(AND(Table5[[#This Row],[kapp_slack_ub]]&lt;&gt;0,Table5[[#This Row],[kapp_old]]&lt;$F$1),$F$1,Table5[[#This Row],[kapp_old]])</f>
        <v>'RXN-HCYSMT_c_FWD-rt7391'	27141.27779288</v>
      </c>
      <c r="M1140" s="1">
        <f>_xlfn.XLOOKUP(Table5[[#This Row],[rxn]],Table3[name],Table3[flux],$F$1)</f>
        <v>27141.277792879999</v>
      </c>
      <c r="N1140" s="1">
        <f>IFERROR(Table5[[#This Row],[min flux]]/Table5[[#This Row],[associated enzload]],"")</f>
        <v>114374881473.67348</v>
      </c>
      <c r="O1140" s="1">
        <f>_xlfn.NUMBERVALUE(IF(Table5[[#This Row],[flux/enzload]]="","",ABS($N$1-Table5[[#This Row],[flux/enzload]])))</f>
        <v>1285541436185.28</v>
      </c>
      <c r="P1140" s="1">
        <f>Table5[[#This Row],[kapp_old]]+IFERROR(((Table5[[#This Row],[kapp_slack_ub]]-Table5[[#This Row],[kapp_slack_lb]])/Table5[[#This Row],[associated enzload]]),0)</f>
        <v>27141.277792879999</v>
      </c>
      <c r="Q1140" s="1" t="str">
        <f>"'"&amp;Table5[[#This Row],[rxn]]&amp;"'"&amp;CHAR(9)&amp;Table5[[#This Row],[kapp + (slack_ub - slack_lb)/enzload]]</f>
        <v>'RXN-HCYSMT_c_FWD-rt7391'	27141.27779288</v>
      </c>
      <c r="R1140" s="1">
        <f>_xlfn.XLOOKUP(Table5[[#This Row],[rxn]],Table38[name],Table38[flux],0)</f>
        <v>0</v>
      </c>
      <c r="S1140" s="1">
        <f>_xlfn.XLOOKUP(SUBSTITUTE(Table5[[#This Row],[rxn]],"RXN-","ENZLOAD-"),Table38[name],Table38[flux],0)</f>
        <v>0</v>
      </c>
      <c r="T1140" s="1" t="b">
        <f>AND(Table5[[#This Row],[ENZLOAD flux in kapp-slack.gms]]=0,Table5[[#This Row],[flux in kapp-slack.gms]]&lt;&gt;0,NOT(Table5[[#This Row],[spont or unknown?]]))</f>
        <v>0</v>
      </c>
      <c r="U1140" s="1" t="b">
        <f>OR(_xlfn.TEXTAFTER(Table5[[#This Row],[rxn]],"-",-1)="SPONT",_xlfn.TEXTAFTER(Table5[[#This Row],[rxn]],"-",-1)="UNKNOWN")</f>
        <v>0</v>
      </c>
      <c r="V1140" s="1">
        <f>_xlfn.XLOOKUP(SUBSTITUTE(Table5[[#This Row],[rxn]],"RXN-","ENZLOAD-"),Table4[rxn],Table4[ub],0)</f>
        <v>0.96967429999999999</v>
      </c>
      <c r="W1140" s="1" t="b">
        <f>AND(Table5[[#This Row],[FVA ENZLOAD flux UB]]=0,Table5[[#This Row],[ENZ not made when it should be?]])</f>
        <v>0</v>
      </c>
    </row>
    <row r="1141" spans="1:23" hidden="1">
      <c r="A1141" s="1" t="s">
        <v>5619</v>
      </c>
      <c r="B1141" s="1" t="str">
        <f>_xlfn.TEXTBEFORE(Table38[[#This Row],[all fluxes from kapp-slack]]," ",,,,"")</f>
        <v>PROSYN-rt2975</v>
      </c>
      <c r="C1141" s="1">
        <f>_xlfn.NUMBERVALUE(IFERROR(_xlfn.TEXTAFTER(Table38[[#This Row],[all fluxes from kapp-slack]]," ",-1,,,""),""))</f>
        <v>3.90555018E-7</v>
      </c>
      <c r="F1141" s="1" t="s">
        <v>8442</v>
      </c>
      <c r="G1141" s="1" t="str">
        <f>_xlfn.TEXTBEFORE(Table5[[#This Row],[rxn     kapp_old        kapp_slack_ub   kapp_slack_lb]]," ")</f>
        <v>RXN-HDCAt_c_e_FWD-rt15442799</v>
      </c>
      <c r="H114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14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141" s="1">
        <f>_xlfn.NUMBERVALUE(_xlfn.TEXTAFTER(Table5[[#This Row],[rxn     kapp_old        kapp_slack_ub   kapp_slack_lb]]," ",-1))</f>
        <v>0</v>
      </c>
      <c r="K1141" s="1">
        <f>_xlfn.XLOOKUP(SUBSTITUTE(Table5[[#This Row],[rxn]],"RXN-","ENZLOAD-"),ENZLOAD[name],ENZLOAD[flux],0)</f>
        <v>3.7733456139999999E-8</v>
      </c>
      <c r="L1141" s="1" t="str">
        <f>"'"&amp;Table5[[#This Row],[rxn]]&amp;"'"&amp;CHAR(9)&amp;IF(AND(Table5[[#This Row],[kapp_slack_ub]]&lt;&gt;0,Table5[[#This Row],[kapp_old]]&lt;$F$1),$F$1,Table5[[#This Row],[kapp_old]])</f>
        <v>'RXN-HDCAt_c_e_FWD-rt15442799'	27141.27779288</v>
      </c>
      <c r="M1141" s="1">
        <f>_xlfn.XLOOKUP(Table5[[#This Row],[rxn]],Table3[name],Table3[flux],$F$1)</f>
        <v>27141.277792879999</v>
      </c>
      <c r="N1141" s="1">
        <f>IFERROR(Table5[[#This Row],[min flux]]/Table5[[#This Row],[associated enzload]],"")</f>
        <v>719289473303.99512</v>
      </c>
      <c r="O1141" s="1">
        <f>_xlfn.NUMBERVALUE(IF(Table5[[#This Row],[flux/enzload]]="","",ABS($N$1-Table5[[#This Row],[flux/enzload]])))</f>
        <v>680626844354.95801</v>
      </c>
      <c r="P1141" s="1">
        <f>Table5[[#This Row],[kapp_old]]+IFERROR(((Table5[[#This Row],[kapp_slack_ub]]-Table5[[#This Row],[kapp_slack_lb]])/Table5[[#This Row],[associated enzload]]),0)</f>
        <v>27141.277792879999</v>
      </c>
      <c r="Q1141" s="1" t="str">
        <f>"'"&amp;Table5[[#This Row],[rxn]]&amp;"'"&amp;CHAR(9)&amp;Table5[[#This Row],[kapp + (slack_ub - slack_lb)/enzload]]</f>
        <v>'RXN-HDCAt_c_e_FWD-rt15442799'	27141.27779288</v>
      </c>
      <c r="R1141" s="1">
        <f>_xlfn.XLOOKUP(Table5[[#This Row],[rxn]],Table38[name],Table38[flux],0)</f>
        <v>0</v>
      </c>
      <c r="S1141" s="1">
        <f>_xlfn.XLOOKUP(SUBSTITUTE(Table5[[#This Row],[rxn]],"RXN-","ENZLOAD-"),Table38[name],Table38[flux],0)</f>
        <v>0</v>
      </c>
      <c r="T1141" s="1" t="b">
        <f>AND(Table5[[#This Row],[ENZLOAD flux in kapp-slack.gms]]=0,Table5[[#This Row],[flux in kapp-slack.gms]]&lt;&gt;0,NOT(Table5[[#This Row],[spont or unknown?]]))</f>
        <v>0</v>
      </c>
      <c r="U1141" s="1" t="b">
        <f>OR(_xlfn.TEXTAFTER(Table5[[#This Row],[rxn]],"-",-1)="SPONT",_xlfn.TEXTAFTER(Table5[[#This Row],[rxn]],"-",-1)="UNKNOWN")</f>
        <v>0</v>
      </c>
      <c r="V1141" s="1">
        <f>_xlfn.XLOOKUP(SUBSTITUTE(Table5[[#This Row],[rxn]],"RXN-","ENZLOAD-"),Table4[rxn],Table4[ub],0)</f>
        <v>0.29296214999999998</v>
      </c>
      <c r="W1141" s="1" t="b">
        <f>AND(Table5[[#This Row],[FVA ENZLOAD flux UB]]=0,Table5[[#This Row],[ENZ not made when it should be?]])</f>
        <v>0</v>
      </c>
    </row>
    <row r="1142" spans="1:23" hidden="1">
      <c r="A1142" s="1" t="s">
        <v>5620</v>
      </c>
      <c r="B1142" s="1" t="str">
        <f>_xlfn.TEXTBEFORE(Table38[[#This Row],[all fluxes from kapp-slack]]," ",,,,"")</f>
        <v>PROSYN-rt2984</v>
      </c>
      <c r="C1142" s="1">
        <f>_xlfn.NUMBERVALUE(IFERROR(_xlfn.TEXTAFTER(Table38[[#This Row],[all fluxes from kapp-slack]]," ",-1,,,""),""))</f>
        <v>5.8530709999999998E-9</v>
      </c>
      <c r="F1142" s="1" t="s">
        <v>8443</v>
      </c>
      <c r="G1142" s="1" t="str">
        <f>_xlfn.TEXTBEFORE(Table5[[#This Row],[rxn     kapp_old        kapp_slack_ub   kapp_slack_lb]]," ")</f>
        <v>RXN-HDCAt_c_e_REV-rt15442799</v>
      </c>
      <c r="H114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14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142" s="1">
        <f>_xlfn.NUMBERVALUE(_xlfn.TEXTAFTER(Table5[[#This Row],[rxn     kapp_old        kapp_slack_ub   kapp_slack_lb]]," ",-1))</f>
        <v>0</v>
      </c>
      <c r="K1142" s="1">
        <f>_xlfn.XLOOKUP(SUBSTITUTE(Table5[[#This Row],[rxn]],"RXN-","ENZLOAD-"),ENZLOAD[name],ENZLOAD[flux],0)</f>
        <v>3.7733456139999999E-8</v>
      </c>
      <c r="L1142" s="1" t="str">
        <f>"'"&amp;Table5[[#This Row],[rxn]]&amp;"'"&amp;CHAR(9)&amp;IF(AND(Table5[[#This Row],[kapp_slack_ub]]&lt;&gt;0,Table5[[#This Row],[kapp_old]]&lt;$F$1),$F$1,Table5[[#This Row],[kapp_old]])</f>
        <v>'RXN-HDCAt_c_e_REV-rt15442799'	27141.27779288</v>
      </c>
      <c r="M1142" s="1">
        <f>_xlfn.XLOOKUP(Table5[[#This Row],[rxn]],Table3[name],Table3[flux],$F$1)</f>
        <v>27141.277792879999</v>
      </c>
      <c r="N1142" s="1">
        <f>IFERROR(Table5[[#This Row],[min flux]]/Table5[[#This Row],[associated enzload]],"")</f>
        <v>719289473303.99512</v>
      </c>
      <c r="O1142" s="1">
        <f>_xlfn.NUMBERVALUE(IF(Table5[[#This Row],[flux/enzload]]="","",ABS($N$1-Table5[[#This Row],[flux/enzload]])))</f>
        <v>680626844354.95801</v>
      </c>
      <c r="P1142" s="1">
        <f>Table5[[#This Row],[kapp_old]]+IFERROR(((Table5[[#This Row],[kapp_slack_ub]]-Table5[[#This Row],[kapp_slack_lb]])/Table5[[#This Row],[associated enzload]]),0)</f>
        <v>27141.277792879999</v>
      </c>
      <c r="Q1142" s="1" t="str">
        <f>"'"&amp;Table5[[#This Row],[rxn]]&amp;"'"&amp;CHAR(9)&amp;Table5[[#This Row],[kapp + (slack_ub - slack_lb)/enzload]]</f>
        <v>'RXN-HDCAt_c_e_REV-rt15442799'	27141.27779288</v>
      </c>
      <c r="R1142" s="1">
        <f>_xlfn.XLOOKUP(Table5[[#This Row],[rxn]],Table38[name],Table38[flux],0)</f>
        <v>0</v>
      </c>
      <c r="S1142" s="1">
        <f>_xlfn.XLOOKUP(SUBSTITUTE(Table5[[#This Row],[rxn]],"RXN-","ENZLOAD-"),Table38[name],Table38[flux],0)</f>
        <v>0</v>
      </c>
      <c r="T1142" s="1" t="b">
        <f>AND(Table5[[#This Row],[ENZLOAD flux in kapp-slack.gms]]=0,Table5[[#This Row],[flux in kapp-slack.gms]]&lt;&gt;0,NOT(Table5[[#This Row],[spont or unknown?]]))</f>
        <v>0</v>
      </c>
      <c r="U1142" s="1" t="b">
        <f>OR(_xlfn.TEXTAFTER(Table5[[#This Row],[rxn]],"-",-1)="SPONT",_xlfn.TEXTAFTER(Table5[[#This Row],[rxn]],"-",-1)="UNKNOWN")</f>
        <v>0</v>
      </c>
      <c r="V1142" s="1">
        <f>_xlfn.XLOOKUP(SUBSTITUTE(Table5[[#This Row],[rxn]],"RXN-","ENZLOAD-"),Table4[rxn],Table4[ub],0)</f>
        <v>0.29296214999999998</v>
      </c>
      <c r="W1142" s="1" t="b">
        <f>AND(Table5[[#This Row],[FVA ENZLOAD flux UB]]=0,Table5[[#This Row],[ENZ not made when it should be?]])</f>
        <v>0</v>
      </c>
    </row>
    <row r="1143" spans="1:23" hidden="1">
      <c r="A1143" s="1" t="s">
        <v>5621</v>
      </c>
      <c r="B1143" s="1" t="str">
        <f>_xlfn.TEXTBEFORE(Table38[[#This Row],[all fluxes from kapp-slack]]," ",,,,"")</f>
        <v>PROSYN-rt3023_c</v>
      </c>
      <c r="C1143" s="1">
        <f>_xlfn.NUMBERVALUE(IFERROR(_xlfn.TEXTAFTER(Table38[[#This Row],[all fluxes from kapp-slack]]," ",-1,,,""),""))</f>
        <v>1.5165421999999999E-8</v>
      </c>
      <c r="F1143" s="1" t="s">
        <v>8452</v>
      </c>
      <c r="G1143" s="1" t="str">
        <f>_xlfn.TEXTBEFORE(Table5[[#This Row],[rxn     kapp_old        kapp_slack_ub   kapp_slack_lb]]," ")</f>
        <v>RXN-HDCEAt_c_e_FWD-rt15442799</v>
      </c>
      <c r="H114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14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143" s="1">
        <f>_xlfn.NUMBERVALUE(_xlfn.TEXTAFTER(Table5[[#This Row],[rxn     kapp_old        kapp_slack_ub   kapp_slack_lb]]," ",-1))</f>
        <v>0</v>
      </c>
      <c r="K1143" s="1">
        <f>_xlfn.XLOOKUP(SUBSTITUTE(Table5[[#This Row],[rxn]],"RXN-","ENZLOAD-"),ENZLOAD[name],ENZLOAD[flux],0)</f>
        <v>3.7733456139999999E-8</v>
      </c>
      <c r="L1143" s="1" t="str">
        <f>"'"&amp;Table5[[#This Row],[rxn]]&amp;"'"&amp;CHAR(9)&amp;IF(AND(Table5[[#This Row],[kapp_slack_ub]]&lt;&gt;0,Table5[[#This Row],[kapp_old]]&lt;$F$1),$F$1,Table5[[#This Row],[kapp_old]])</f>
        <v>'RXN-HDCEAt_c_e_FWD-rt15442799'	27141.27779288</v>
      </c>
      <c r="M1143" s="1">
        <f>_xlfn.XLOOKUP(Table5[[#This Row],[rxn]],Table3[name],Table3[flux],$F$1)</f>
        <v>27141.277792879999</v>
      </c>
      <c r="N1143" s="1">
        <f>IFERROR(Table5[[#This Row],[min flux]]/Table5[[#This Row],[associated enzload]],"")</f>
        <v>719289473303.99512</v>
      </c>
      <c r="O1143" s="1">
        <f>_xlfn.NUMBERVALUE(IF(Table5[[#This Row],[flux/enzload]]="","",ABS($N$1-Table5[[#This Row],[flux/enzload]])))</f>
        <v>680626844354.95801</v>
      </c>
      <c r="P1143" s="1">
        <f>Table5[[#This Row],[kapp_old]]+IFERROR(((Table5[[#This Row],[kapp_slack_ub]]-Table5[[#This Row],[kapp_slack_lb]])/Table5[[#This Row],[associated enzload]]),0)</f>
        <v>27141.277792879999</v>
      </c>
      <c r="Q1143" s="1" t="str">
        <f>"'"&amp;Table5[[#This Row],[rxn]]&amp;"'"&amp;CHAR(9)&amp;Table5[[#This Row],[kapp + (slack_ub - slack_lb)/enzload]]</f>
        <v>'RXN-HDCEAt_c_e_FWD-rt15442799'	27141.27779288</v>
      </c>
      <c r="R1143" s="1">
        <f>_xlfn.XLOOKUP(Table5[[#This Row],[rxn]],Table38[name],Table38[flux],0)</f>
        <v>0</v>
      </c>
      <c r="S1143" s="1">
        <f>_xlfn.XLOOKUP(SUBSTITUTE(Table5[[#This Row],[rxn]],"RXN-","ENZLOAD-"),Table38[name],Table38[flux],0)</f>
        <v>0</v>
      </c>
      <c r="T1143" s="1" t="b">
        <f>AND(Table5[[#This Row],[ENZLOAD flux in kapp-slack.gms]]=0,Table5[[#This Row],[flux in kapp-slack.gms]]&lt;&gt;0,NOT(Table5[[#This Row],[spont or unknown?]]))</f>
        <v>0</v>
      </c>
      <c r="U1143" s="1" t="b">
        <f>OR(_xlfn.TEXTAFTER(Table5[[#This Row],[rxn]],"-",-1)="SPONT",_xlfn.TEXTAFTER(Table5[[#This Row],[rxn]],"-",-1)="UNKNOWN")</f>
        <v>0</v>
      </c>
      <c r="V1143" s="1">
        <f>_xlfn.XLOOKUP(SUBSTITUTE(Table5[[#This Row],[rxn]],"RXN-","ENZLOAD-"),Table4[rxn],Table4[ub],0)</f>
        <v>0.29296214999999998</v>
      </c>
      <c r="W1143" s="1" t="b">
        <f>AND(Table5[[#This Row],[FVA ENZLOAD flux UB]]=0,Table5[[#This Row],[ENZ not made when it should be?]])</f>
        <v>0</v>
      </c>
    </row>
    <row r="1144" spans="1:23" hidden="1">
      <c r="A1144" s="1" t="s">
        <v>5622</v>
      </c>
      <c r="B1144" s="1" t="str">
        <f>_xlfn.TEXTBEFORE(Table38[[#This Row],[all fluxes from kapp-slack]]," ",,,,"")</f>
        <v>PROSYN-rt3077</v>
      </c>
      <c r="C1144" s="1">
        <f>_xlfn.NUMBERVALUE(IFERROR(_xlfn.TEXTAFTER(Table38[[#This Row],[all fluxes from kapp-slack]]," ",-1,,,""),""))</f>
        <v>1.86736069E-7</v>
      </c>
      <c r="F1144" s="1" t="s">
        <v>8453</v>
      </c>
      <c r="G1144" s="1" t="str">
        <f>_xlfn.TEXTBEFORE(Table5[[#This Row],[rxn     kapp_old        kapp_slack_ub   kapp_slack_lb]]," ")</f>
        <v>RXN-HDCEAt_c_e_REV-rt15442799</v>
      </c>
      <c r="H114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14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144" s="1">
        <f>_xlfn.NUMBERVALUE(_xlfn.TEXTAFTER(Table5[[#This Row],[rxn     kapp_old        kapp_slack_ub   kapp_slack_lb]]," ",-1))</f>
        <v>0</v>
      </c>
      <c r="K1144" s="1">
        <f>_xlfn.XLOOKUP(SUBSTITUTE(Table5[[#This Row],[rxn]],"RXN-","ENZLOAD-"),ENZLOAD[name],ENZLOAD[flux],0)</f>
        <v>3.7733456139999999E-8</v>
      </c>
      <c r="L1144" s="1" t="str">
        <f>"'"&amp;Table5[[#This Row],[rxn]]&amp;"'"&amp;CHAR(9)&amp;IF(AND(Table5[[#This Row],[kapp_slack_ub]]&lt;&gt;0,Table5[[#This Row],[kapp_old]]&lt;$F$1),$F$1,Table5[[#This Row],[kapp_old]])</f>
        <v>'RXN-HDCEAt_c_e_REV-rt15442799'	27141.27779288</v>
      </c>
      <c r="M1144" s="1">
        <f>_xlfn.XLOOKUP(Table5[[#This Row],[rxn]],Table3[name],Table3[flux],$F$1)</f>
        <v>27141.277792879999</v>
      </c>
      <c r="N1144" s="1">
        <f>IFERROR(Table5[[#This Row],[min flux]]/Table5[[#This Row],[associated enzload]],"")</f>
        <v>719289473303.99512</v>
      </c>
      <c r="O1144" s="1">
        <f>_xlfn.NUMBERVALUE(IF(Table5[[#This Row],[flux/enzload]]="","",ABS($N$1-Table5[[#This Row],[flux/enzload]])))</f>
        <v>680626844354.95801</v>
      </c>
      <c r="P1144" s="1">
        <f>Table5[[#This Row],[kapp_old]]+IFERROR(((Table5[[#This Row],[kapp_slack_ub]]-Table5[[#This Row],[kapp_slack_lb]])/Table5[[#This Row],[associated enzload]]),0)</f>
        <v>27141.277792879999</v>
      </c>
      <c r="Q1144" s="1" t="str">
        <f>"'"&amp;Table5[[#This Row],[rxn]]&amp;"'"&amp;CHAR(9)&amp;Table5[[#This Row],[kapp + (slack_ub - slack_lb)/enzload]]</f>
        <v>'RXN-HDCEAt_c_e_REV-rt15442799'	27141.27779288</v>
      </c>
      <c r="R1144" s="1">
        <f>_xlfn.XLOOKUP(Table5[[#This Row],[rxn]],Table38[name],Table38[flux],0)</f>
        <v>0</v>
      </c>
      <c r="S1144" s="1">
        <f>_xlfn.XLOOKUP(SUBSTITUTE(Table5[[#This Row],[rxn]],"RXN-","ENZLOAD-"),Table38[name],Table38[flux],0)</f>
        <v>0</v>
      </c>
      <c r="T1144" s="1" t="b">
        <f>AND(Table5[[#This Row],[ENZLOAD flux in kapp-slack.gms]]=0,Table5[[#This Row],[flux in kapp-slack.gms]]&lt;&gt;0,NOT(Table5[[#This Row],[spont or unknown?]]))</f>
        <v>0</v>
      </c>
      <c r="U1144" s="1" t="b">
        <f>OR(_xlfn.TEXTAFTER(Table5[[#This Row],[rxn]],"-",-1)="SPONT",_xlfn.TEXTAFTER(Table5[[#This Row],[rxn]],"-",-1)="UNKNOWN")</f>
        <v>0</v>
      </c>
      <c r="V1144" s="1">
        <f>_xlfn.XLOOKUP(SUBSTITUTE(Table5[[#This Row],[rxn]],"RXN-","ENZLOAD-"),Table4[rxn],Table4[ub],0)</f>
        <v>0.29296214999999998</v>
      </c>
      <c r="W1144" s="1" t="b">
        <f>AND(Table5[[#This Row],[FVA ENZLOAD flux UB]]=0,Table5[[#This Row],[ENZ not made when it should be?]])</f>
        <v>0</v>
      </c>
    </row>
    <row r="1145" spans="1:23" hidden="1">
      <c r="A1145" s="1" t="s">
        <v>5623</v>
      </c>
      <c r="B1145" s="1" t="str">
        <f>_xlfn.TEXTBEFORE(Table38[[#This Row],[all fluxes from kapp-slack]]," ",,,,"")</f>
        <v>PROSYN-rt3078_vm</v>
      </c>
      <c r="C1145" s="1">
        <f>_xlfn.NUMBERVALUE(IFERROR(_xlfn.TEXTAFTER(Table38[[#This Row],[all fluxes from kapp-slack]]," ",-1,,,""),""))</f>
        <v>4.4976869000000001E-8</v>
      </c>
      <c r="F1145" s="1" t="s">
        <v>8469</v>
      </c>
      <c r="G1145" s="1" t="str">
        <f>_xlfn.TEXTBEFORE(Table5[[#This Row],[rxn     kapp_old        kapp_slack_ub   kapp_slack_lb]]," ")</f>
        <v>RXN-HETZK_c_FWD-rt7845</v>
      </c>
      <c r="H114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14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145" s="1">
        <f>_xlfn.NUMBERVALUE(_xlfn.TEXTAFTER(Table5[[#This Row],[rxn     kapp_old        kapp_slack_ub   kapp_slack_lb]]," ",-1))</f>
        <v>0</v>
      </c>
      <c r="K1145" s="1">
        <f>_xlfn.XLOOKUP(SUBSTITUTE(Table5[[#This Row],[rxn]],"RXN-","ENZLOAD-"),ENZLOAD[name],ENZLOAD[flux],0)</f>
        <v>1.9344045745999999E-7</v>
      </c>
      <c r="L1145" s="1" t="str">
        <f>"'"&amp;Table5[[#This Row],[rxn]]&amp;"'"&amp;CHAR(9)&amp;IF(AND(Table5[[#This Row],[kapp_slack_ub]]&lt;&gt;0,Table5[[#This Row],[kapp_old]]&lt;$F$1),$F$1,Table5[[#This Row],[kapp_old]])</f>
        <v>'RXN-HETZK_c_FWD-rt7845'	27141.27779288</v>
      </c>
      <c r="M1145" s="1">
        <f>_xlfn.XLOOKUP(Table5[[#This Row],[rxn]],Table3[name],Table3[flux],$F$1)</f>
        <v>27141.277792879999</v>
      </c>
      <c r="N1145" s="1">
        <f>IFERROR(Table5[[#This Row],[min flux]]/Table5[[#This Row],[associated enzload]],"")</f>
        <v>140308176217.44058</v>
      </c>
      <c r="O1145" s="1">
        <f>_xlfn.NUMBERVALUE(IF(Table5[[#This Row],[flux/enzload]]="","",ABS($N$1-Table5[[#This Row],[flux/enzload]])))</f>
        <v>1259608141441.51</v>
      </c>
      <c r="P1145" s="1">
        <f>Table5[[#This Row],[kapp_old]]+IFERROR(((Table5[[#This Row],[kapp_slack_ub]]-Table5[[#This Row],[kapp_slack_lb]])/Table5[[#This Row],[associated enzload]]),0)</f>
        <v>27141.277792879999</v>
      </c>
      <c r="Q1145" s="1" t="str">
        <f>"'"&amp;Table5[[#This Row],[rxn]]&amp;"'"&amp;CHAR(9)&amp;Table5[[#This Row],[kapp + (slack_ub - slack_lb)/enzload]]</f>
        <v>'RXN-HETZK_c_FWD-rt7845'	27141.27779288</v>
      </c>
      <c r="R1145" s="1">
        <f>_xlfn.XLOOKUP(Table5[[#This Row],[rxn]],Table38[name],Table38[flux],0)</f>
        <v>0</v>
      </c>
      <c r="S1145" s="1">
        <f>_xlfn.XLOOKUP(SUBSTITUTE(Table5[[#This Row],[rxn]],"RXN-","ENZLOAD-"),Table38[name],Table38[flux],0)</f>
        <v>0</v>
      </c>
      <c r="T1145" s="1" t="b">
        <f>AND(Table5[[#This Row],[ENZLOAD flux in kapp-slack.gms]]=0,Table5[[#This Row],[flux in kapp-slack.gms]]&lt;&gt;0,NOT(Table5[[#This Row],[spont or unknown?]]))</f>
        <v>0</v>
      </c>
      <c r="U1145" s="1" t="b">
        <f>OR(_xlfn.TEXTAFTER(Table5[[#This Row],[rxn]],"-",-1)="SPONT",_xlfn.TEXTAFTER(Table5[[#This Row],[rxn]],"-",-1)="UNKNOWN")</f>
        <v>0</v>
      </c>
      <c r="V1145" s="1">
        <f>_xlfn.XLOOKUP(SUBSTITUTE(Table5[[#This Row],[rxn]],"RXN-","ENZLOAD-"),Table4[rxn],Table4[ub],0)</f>
        <v>0.73139198000000005</v>
      </c>
      <c r="W1145" s="1" t="b">
        <f>AND(Table5[[#This Row],[FVA ENZLOAD flux UB]]=0,Table5[[#This Row],[ENZ not made when it should be?]])</f>
        <v>0</v>
      </c>
    </row>
    <row r="1146" spans="1:23" hidden="1">
      <c r="A1146" s="1" t="s">
        <v>5624</v>
      </c>
      <c r="B1146" s="1" t="str">
        <f>_xlfn.TEXTBEFORE(Table38[[#This Row],[all fluxes from kapp-slack]]," ",,,,"")</f>
        <v>PROSYN-rt3157</v>
      </c>
      <c r="C1146" s="1">
        <f>_xlfn.NUMBERVALUE(IFERROR(_xlfn.TEXTAFTER(Table38[[#This Row],[all fluxes from kapp-slack]]," ",-1,,,""),""))</f>
        <v>3.9191790099999999E-7</v>
      </c>
      <c r="F1146" s="1" t="s">
        <v>8471</v>
      </c>
      <c r="G1146" s="1" t="str">
        <f>_xlfn.TEXTBEFORE(Table5[[#This Row],[rxn     kapp_old        kapp_slack_ub   kapp_slack_lb]]," ")</f>
        <v>RXN-HEX1_c_FWD-rt3614</v>
      </c>
      <c r="H1146" s="1">
        <f>_xlfn.NUMBERVALUE(_xlfn.TEXTBEFORE(TRIM(_xlfn.TEXTAFTER(_xlfn.TEXTBEFORE(Table5[[#This Row],[rxn     kapp_old        kapp_slack_ub   kapp_slack_lb]],Table5[[#This Row],[kapp_slack_lb]],-1),Table5[[#This Row],[rxn]]))," "))</f>
        <v>762230.43987891905</v>
      </c>
      <c r="I114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146" s="1">
        <f>_xlfn.NUMBERVALUE(_xlfn.TEXTAFTER(Table5[[#This Row],[rxn     kapp_old        kapp_slack_ub   kapp_slack_lb]]," ",-1))</f>
        <v>0</v>
      </c>
      <c r="K1146" s="1">
        <f>_xlfn.XLOOKUP(SUBSTITUTE(Table5[[#This Row],[rxn]],"RXN-","ENZLOAD-"),ENZLOAD[name],ENZLOAD[flux],0)</f>
        <v>2.40371518013E-6</v>
      </c>
      <c r="L1146" s="1" t="str">
        <f>"'"&amp;Table5[[#This Row],[rxn]]&amp;"'"&amp;CHAR(9)&amp;IF(AND(Table5[[#This Row],[kapp_slack_ub]]&lt;&gt;0,Table5[[#This Row],[kapp_old]]&lt;$F$1),$F$1,Table5[[#This Row],[kapp_old]])</f>
        <v>'RXN-HEX1_c_FWD-rt3614'	762230.439878919</v>
      </c>
      <c r="M1146" s="1">
        <f>_xlfn.XLOOKUP(Table5[[#This Row],[rxn]],Table3[name],Table3[flux],$F$1)</f>
        <v>27141.277792879999</v>
      </c>
      <c r="N1146" s="1">
        <f>IFERROR(Table5[[#This Row],[min flux]]/Table5[[#This Row],[associated enzload]],"")</f>
        <v>11291386773.790777</v>
      </c>
      <c r="O1146" s="1">
        <f>_xlfn.NUMBERVALUE(IF(Table5[[#This Row],[flux/enzload]]="","",ABS($N$1-Table5[[#This Row],[flux/enzload]])))</f>
        <v>1388624930885.1599</v>
      </c>
      <c r="P1146" s="1">
        <f>Table5[[#This Row],[kapp_old]]+IFERROR(((Table5[[#This Row],[kapp_slack_ub]]-Table5[[#This Row],[kapp_slack_lb]])/Table5[[#This Row],[associated enzload]]),0)</f>
        <v>762230.43987891905</v>
      </c>
      <c r="Q1146" s="1" t="str">
        <f>"'"&amp;Table5[[#This Row],[rxn]]&amp;"'"&amp;CHAR(9)&amp;Table5[[#This Row],[kapp + (slack_ub - slack_lb)/enzload]]</f>
        <v>'RXN-HEX1_c_FWD-rt3614'	762230.439878919</v>
      </c>
      <c r="R1146" s="1">
        <f>_xlfn.XLOOKUP(Table5[[#This Row],[rxn]],Table38[name],Table38[flux],0)</f>
        <v>0</v>
      </c>
      <c r="S1146" s="1">
        <f>_xlfn.XLOOKUP(SUBSTITUTE(Table5[[#This Row],[rxn]],"RXN-","ENZLOAD-"),Table38[name],Table38[flux],0)</f>
        <v>0</v>
      </c>
      <c r="T1146" s="1" t="b">
        <f>AND(Table5[[#This Row],[ENZLOAD flux in kapp-slack.gms]]=0,Table5[[#This Row],[flux in kapp-slack.gms]]&lt;&gt;0,NOT(Table5[[#This Row],[spont or unknown?]]))</f>
        <v>0</v>
      </c>
      <c r="U1146" s="1" t="b">
        <f>OR(_xlfn.TEXTAFTER(Table5[[#This Row],[rxn]],"-",-1)="SPONT",_xlfn.TEXTAFTER(Table5[[#This Row],[rxn]],"-",-1)="UNKNOWN")</f>
        <v>0</v>
      </c>
      <c r="V1146" s="1">
        <f>_xlfn.XLOOKUP(SUBSTITUTE(Table5[[#This Row],[rxn]],"RXN-","ENZLOAD-"),Table4[rxn],Table4[ub],0)</f>
        <v>0.73982502000000006</v>
      </c>
      <c r="W1146" s="1" t="b">
        <f>AND(Table5[[#This Row],[FVA ENZLOAD flux UB]]=0,Table5[[#This Row],[ENZ not made when it should be?]])</f>
        <v>0</v>
      </c>
    </row>
    <row r="1147" spans="1:23" hidden="1">
      <c r="A1147" s="1" t="s">
        <v>5625</v>
      </c>
      <c r="B1147" s="1" t="str">
        <f>_xlfn.TEXTBEFORE(Table38[[#This Row],[all fluxes from kapp-slack]]," ",,,,"")</f>
        <v>PROSYN-rt3215</v>
      </c>
      <c r="C1147" s="1">
        <f>_xlfn.NUMBERVALUE(IFERROR(_xlfn.TEXTAFTER(Table38[[#This Row],[all fluxes from kapp-slack]]," ",-1,,,""),""))</f>
        <v>9.1644389999999995E-8</v>
      </c>
      <c r="F1147" s="1" t="s">
        <v>8472</v>
      </c>
      <c r="G1147" s="1" t="str">
        <f>_xlfn.TEXTBEFORE(Table5[[#This Row],[rxn     kapp_old        kapp_slack_ub   kapp_slack_lb]]," ")</f>
        <v>RXN-HEX4_c_FWD-rt3614</v>
      </c>
      <c r="H114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14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147" s="1">
        <f>_xlfn.NUMBERVALUE(_xlfn.TEXTAFTER(Table5[[#This Row],[rxn     kapp_old        kapp_slack_ub   kapp_slack_lb]]," ",-1))</f>
        <v>0</v>
      </c>
      <c r="K1147" s="1">
        <f>_xlfn.XLOOKUP(SUBSTITUTE(Table5[[#This Row],[rxn]],"RXN-","ENZLOAD-"),ENZLOAD[name],ENZLOAD[flux],0)</f>
        <v>2.40371518013E-6</v>
      </c>
      <c r="L1147" s="1" t="str">
        <f>"'"&amp;Table5[[#This Row],[rxn]]&amp;"'"&amp;CHAR(9)&amp;IF(AND(Table5[[#This Row],[kapp_slack_ub]]&lt;&gt;0,Table5[[#This Row],[kapp_old]]&lt;$F$1),$F$1,Table5[[#This Row],[kapp_old]])</f>
        <v>'RXN-HEX4_c_FWD-rt3614'	27141.27779288</v>
      </c>
      <c r="M1147" s="1">
        <f>_xlfn.XLOOKUP(Table5[[#This Row],[rxn]],Table3[name],Table3[flux],$F$1)</f>
        <v>27141.277792879999</v>
      </c>
      <c r="N1147" s="1">
        <f>IFERROR(Table5[[#This Row],[min flux]]/Table5[[#This Row],[associated enzload]],"")</f>
        <v>11291386773.790777</v>
      </c>
      <c r="O1147" s="1">
        <f>_xlfn.NUMBERVALUE(IF(Table5[[#This Row],[flux/enzload]]="","",ABS($N$1-Table5[[#This Row],[flux/enzload]])))</f>
        <v>1388624930885.1599</v>
      </c>
      <c r="P1147" s="1">
        <f>Table5[[#This Row],[kapp_old]]+IFERROR(((Table5[[#This Row],[kapp_slack_ub]]-Table5[[#This Row],[kapp_slack_lb]])/Table5[[#This Row],[associated enzload]]),0)</f>
        <v>27141.277792879999</v>
      </c>
      <c r="Q1147" s="1" t="str">
        <f>"'"&amp;Table5[[#This Row],[rxn]]&amp;"'"&amp;CHAR(9)&amp;Table5[[#This Row],[kapp + (slack_ub - slack_lb)/enzload]]</f>
        <v>'RXN-HEX4_c_FWD-rt3614'	27141.27779288</v>
      </c>
      <c r="R1147" s="1">
        <f>_xlfn.XLOOKUP(Table5[[#This Row],[rxn]],Table38[name],Table38[flux],0)</f>
        <v>0</v>
      </c>
      <c r="S1147" s="1">
        <f>_xlfn.XLOOKUP(SUBSTITUTE(Table5[[#This Row],[rxn]],"RXN-","ENZLOAD-"),Table38[name],Table38[flux],0)</f>
        <v>0</v>
      </c>
      <c r="T1147" s="1" t="b">
        <f>AND(Table5[[#This Row],[ENZLOAD flux in kapp-slack.gms]]=0,Table5[[#This Row],[flux in kapp-slack.gms]]&lt;&gt;0,NOT(Table5[[#This Row],[spont or unknown?]]))</f>
        <v>0</v>
      </c>
      <c r="U1147" s="1" t="b">
        <f>OR(_xlfn.TEXTAFTER(Table5[[#This Row],[rxn]],"-",-1)="SPONT",_xlfn.TEXTAFTER(Table5[[#This Row],[rxn]],"-",-1)="UNKNOWN")</f>
        <v>0</v>
      </c>
      <c r="V1147" s="1">
        <f>_xlfn.XLOOKUP(SUBSTITUTE(Table5[[#This Row],[rxn]],"RXN-","ENZLOAD-"),Table4[rxn],Table4[ub],0)</f>
        <v>0.73982502000000006</v>
      </c>
      <c r="W1147" s="1" t="b">
        <f>AND(Table5[[#This Row],[FVA ENZLOAD flux UB]]=0,Table5[[#This Row],[ENZ not made when it should be?]])</f>
        <v>0</v>
      </c>
    </row>
    <row r="1148" spans="1:23" hidden="1">
      <c r="A1148" s="1" t="s">
        <v>5626</v>
      </c>
      <c r="B1148" s="1" t="str">
        <f>_xlfn.TEXTBEFORE(Table38[[#This Row],[all fluxes from kapp-slack]]," ",,,,"")</f>
        <v>PROSYN-rt3236</v>
      </c>
      <c r="C1148" s="1">
        <f>_xlfn.NUMBERVALUE(IFERROR(_xlfn.TEXTAFTER(Table38[[#This Row],[all fluxes from kapp-slack]]," ",-1,,,""),""))</f>
        <v>6.4706454200000004E-7</v>
      </c>
      <c r="F1148" s="1" t="s">
        <v>8473</v>
      </c>
      <c r="G1148" s="1" t="str">
        <f>_xlfn.TEXTBEFORE(Table5[[#This Row],[rxn     kapp_old        kapp_slack_ub   kapp_slack_lb]]," ")</f>
        <v>RXN-HEX7_c_FWD-rt3614</v>
      </c>
      <c r="H114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14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148" s="1">
        <f>_xlfn.NUMBERVALUE(_xlfn.TEXTAFTER(Table5[[#This Row],[rxn     kapp_old        kapp_slack_ub   kapp_slack_lb]]," ",-1))</f>
        <v>0</v>
      </c>
      <c r="K1148" s="1">
        <f>_xlfn.XLOOKUP(SUBSTITUTE(Table5[[#This Row],[rxn]],"RXN-","ENZLOAD-"),ENZLOAD[name],ENZLOAD[flux],0)</f>
        <v>2.40371518013E-6</v>
      </c>
      <c r="L1148" s="1" t="str">
        <f>"'"&amp;Table5[[#This Row],[rxn]]&amp;"'"&amp;CHAR(9)&amp;IF(AND(Table5[[#This Row],[kapp_slack_ub]]&lt;&gt;0,Table5[[#This Row],[kapp_old]]&lt;$F$1),$F$1,Table5[[#This Row],[kapp_old]])</f>
        <v>'RXN-HEX7_c_FWD-rt3614'	27141.27779288</v>
      </c>
      <c r="M1148" s="1">
        <f>_xlfn.XLOOKUP(Table5[[#This Row],[rxn]],Table3[name],Table3[flux],$F$1)</f>
        <v>27141.277792879999</v>
      </c>
      <c r="N1148" s="1">
        <f>IFERROR(Table5[[#This Row],[min flux]]/Table5[[#This Row],[associated enzload]],"")</f>
        <v>11291386773.790777</v>
      </c>
      <c r="O1148" s="1">
        <f>_xlfn.NUMBERVALUE(IF(Table5[[#This Row],[flux/enzload]]="","",ABS($N$1-Table5[[#This Row],[flux/enzload]])))</f>
        <v>1388624930885.1599</v>
      </c>
      <c r="P1148" s="1">
        <f>Table5[[#This Row],[kapp_old]]+IFERROR(((Table5[[#This Row],[kapp_slack_ub]]-Table5[[#This Row],[kapp_slack_lb]])/Table5[[#This Row],[associated enzload]]),0)</f>
        <v>27141.277792879999</v>
      </c>
      <c r="Q1148" s="1" t="str">
        <f>"'"&amp;Table5[[#This Row],[rxn]]&amp;"'"&amp;CHAR(9)&amp;Table5[[#This Row],[kapp + (slack_ub - slack_lb)/enzload]]</f>
        <v>'RXN-HEX7_c_FWD-rt3614'	27141.27779288</v>
      </c>
      <c r="R1148" s="1">
        <f>_xlfn.XLOOKUP(Table5[[#This Row],[rxn]],Table38[name],Table38[flux],0)</f>
        <v>0</v>
      </c>
      <c r="S1148" s="1">
        <f>_xlfn.XLOOKUP(SUBSTITUTE(Table5[[#This Row],[rxn]],"RXN-","ENZLOAD-"),Table38[name],Table38[flux],0)</f>
        <v>0</v>
      </c>
      <c r="T1148" s="1" t="b">
        <f>AND(Table5[[#This Row],[ENZLOAD flux in kapp-slack.gms]]=0,Table5[[#This Row],[flux in kapp-slack.gms]]&lt;&gt;0,NOT(Table5[[#This Row],[spont or unknown?]]))</f>
        <v>0</v>
      </c>
      <c r="U1148" s="1" t="b">
        <f>OR(_xlfn.TEXTAFTER(Table5[[#This Row],[rxn]],"-",-1)="SPONT",_xlfn.TEXTAFTER(Table5[[#This Row],[rxn]],"-",-1)="UNKNOWN")</f>
        <v>0</v>
      </c>
      <c r="V1148" s="1">
        <f>_xlfn.XLOOKUP(SUBSTITUTE(Table5[[#This Row],[rxn]],"RXN-","ENZLOAD-"),Table4[rxn],Table4[ub],0)</f>
        <v>0.73982502000000006</v>
      </c>
      <c r="W1148" s="1" t="b">
        <f>AND(Table5[[#This Row],[FVA ENZLOAD flux UB]]=0,Table5[[#This Row],[ENZ not made when it should be?]])</f>
        <v>0</v>
      </c>
    </row>
    <row r="1149" spans="1:23" hidden="1">
      <c r="A1149" s="1" t="s">
        <v>5627</v>
      </c>
      <c r="B1149" s="1" t="str">
        <f>_xlfn.TEXTBEFORE(Table38[[#This Row],[all fluxes from kapp-slack]]," ",,,,"")</f>
        <v>PROSYN-rt3250</v>
      </c>
      <c r="C1149" s="1">
        <f>_xlfn.NUMBERVALUE(IFERROR(_xlfn.TEXTAFTER(Table38[[#This Row],[all fluxes from kapp-slack]]," ",-1,,,""),""))</f>
        <v>1.2396876580000001E-6</v>
      </c>
      <c r="F1149" s="1" t="s">
        <v>8474</v>
      </c>
      <c r="G1149" s="1" t="str">
        <f>_xlfn.TEXTBEFORE(Table5[[#This Row],[rxn     kapp_old        kapp_slack_ub   kapp_slack_lb]]," ")</f>
        <v>RXN-HEX7b_c_FWD-rt3614</v>
      </c>
      <c r="H114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14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149" s="1">
        <f>_xlfn.NUMBERVALUE(_xlfn.TEXTAFTER(Table5[[#This Row],[rxn     kapp_old        kapp_slack_ub   kapp_slack_lb]]," ",-1))</f>
        <v>0</v>
      </c>
      <c r="K1149" s="1">
        <f>_xlfn.XLOOKUP(SUBSTITUTE(Table5[[#This Row],[rxn]],"RXN-","ENZLOAD-"),ENZLOAD[name],ENZLOAD[flux],0)</f>
        <v>2.40371518013E-6</v>
      </c>
      <c r="L1149" s="1" t="str">
        <f>"'"&amp;Table5[[#This Row],[rxn]]&amp;"'"&amp;CHAR(9)&amp;IF(AND(Table5[[#This Row],[kapp_slack_ub]]&lt;&gt;0,Table5[[#This Row],[kapp_old]]&lt;$F$1),$F$1,Table5[[#This Row],[kapp_old]])</f>
        <v>'RXN-HEX7b_c_FWD-rt3614'	27141.27779288</v>
      </c>
      <c r="M1149" s="1">
        <f>_xlfn.XLOOKUP(Table5[[#This Row],[rxn]],Table3[name],Table3[flux],$F$1)</f>
        <v>27141.277792879999</v>
      </c>
      <c r="N1149" s="1">
        <f>IFERROR(Table5[[#This Row],[min flux]]/Table5[[#This Row],[associated enzload]],"")</f>
        <v>11291386773.790777</v>
      </c>
      <c r="O1149" s="1">
        <f>_xlfn.NUMBERVALUE(IF(Table5[[#This Row],[flux/enzload]]="","",ABS($N$1-Table5[[#This Row],[flux/enzload]])))</f>
        <v>1388624930885.1599</v>
      </c>
      <c r="P1149" s="1">
        <f>Table5[[#This Row],[kapp_old]]+IFERROR(((Table5[[#This Row],[kapp_slack_ub]]-Table5[[#This Row],[kapp_slack_lb]])/Table5[[#This Row],[associated enzload]]),0)</f>
        <v>27141.277792879999</v>
      </c>
      <c r="Q1149" s="1" t="str">
        <f>"'"&amp;Table5[[#This Row],[rxn]]&amp;"'"&amp;CHAR(9)&amp;Table5[[#This Row],[kapp + (slack_ub - slack_lb)/enzload]]</f>
        <v>'RXN-HEX7b_c_FWD-rt3614'	27141.27779288</v>
      </c>
      <c r="R1149" s="1">
        <f>_xlfn.XLOOKUP(Table5[[#This Row],[rxn]],Table38[name],Table38[flux],0)</f>
        <v>0</v>
      </c>
      <c r="S1149" s="1">
        <f>_xlfn.XLOOKUP(SUBSTITUTE(Table5[[#This Row],[rxn]],"RXN-","ENZLOAD-"),Table38[name],Table38[flux],0)</f>
        <v>0</v>
      </c>
      <c r="T1149" s="1" t="b">
        <f>AND(Table5[[#This Row],[ENZLOAD flux in kapp-slack.gms]]=0,Table5[[#This Row],[flux in kapp-slack.gms]]&lt;&gt;0,NOT(Table5[[#This Row],[spont or unknown?]]))</f>
        <v>0</v>
      </c>
      <c r="U1149" s="1" t="b">
        <f>OR(_xlfn.TEXTAFTER(Table5[[#This Row],[rxn]],"-",-1)="SPONT",_xlfn.TEXTAFTER(Table5[[#This Row],[rxn]],"-",-1)="UNKNOWN")</f>
        <v>0</v>
      </c>
      <c r="V1149" s="1">
        <f>_xlfn.XLOOKUP(SUBSTITUTE(Table5[[#This Row],[rxn]],"RXN-","ENZLOAD-"),Table4[rxn],Table4[ub],0)</f>
        <v>0.73982502000000006</v>
      </c>
      <c r="W1149" s="1" t="b">
        <f>AND(Table5[[#This Row],[FVA ENZLOAD flux UB]]=0,Table5[[#This Row],[ENZ not made when it should be?]])</f>
        <v>0</v>
      </c>
    </row>
    <row r="1150" spans="1:23" hidden="1">
      <c r="A1150" s="1" t="s">
        <v>5628</v>
      </c>
      <c r="B1150" s="1" t="str">
        <f>_xlfn.TEXTBEFORE(Table38[[#This Row],[all fluxes from kapp-slack]]," ",,,,"")</f>
        <v>PROSYN-rt3261</v>
      </c>
      <c r="C1150" s="1">
        <f>_xlfn.NUMBERVALUE(IFERROR(_xlfn.TEXTAFTER(Table38[[#This Row],[all fluxes from kapp-slack]]," ",-1,,,""),""))</f>
        <v>9.9739029999999994E-9</v>
      </c>
      <c r="F1150" s="1" t="s">
        <v>8475</v>
      </c>
      <c r="G1150" s="1" t="str">
        <f>_xlfn.TEXTBEFORE(Table5[[#This Row],[rxn     kapp_old        kapp_slack_ub   kapp_slack_lb]]," ")</f>
        <v>RXN-HEX7b_c_REV-rt3614</v>
      </c>
      <c r="H115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15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150" s="1">
        <f>_xlfn.NUMBERVALUE(_xlfn.TEXTAFTER(Table5[[#This Row],[rxn     kapp_old        kapp_slack_ub   kapp_slack_lb]]," ",-1))</f>
        <v>0</v>
      </c>
      <c r="K1150" s="1">
        <f>_xlfn.XLOOKUP(SUBSTITUTE(Table5[[#This Row],[rxn]],"RXN-","ENZLOAD-"),ENZLOAD[name],ENZLOAD[flux],0)</f>
        <v>2.40371518013E-6</v>
      </c>
      <c r="L1150" s="1" t="str">
        <f>"'"&amp;Table5[[#This Row],[rxn]]&amp;"'"&amp;CHAR(9)&amp;IF(AND(Table5[[#This Row],[kapp_slack_ub]]&lt;&gt;0,Table5[[#This Row],[kapp_old]]&lt;$F$1),$F$1,Table5[[#This Row],[kapp_old]])</f>
        <v>'RXN-HEX7b_c_REV-rt3614'	27141.27779288</v>
      </c>
      <c r="M1150" s="1">
        <f>_xlfn.XLOOKUP(Table5[[#This Row],[rxn]],Table3[name],Table3[flux],$F$1)</f>
        <v>27141.277792879999</v>
      </c>
      <c r="N1150" s="1">
        <f>IFERROR(Table5[[#This Row],[min flux]]/Table5[[#This Row],[associated enzload]],"")</f>
        <v>11291386773.790777</v>
      </c>
      <c r="O1150" s="1">
        <f>_xlfn.NUMBERVALUE(IF(Table5[[#This Row],[flux/enzload]]="","",ABS($N$1-Table5[[#This Row],[flux/enzload]])))</f>
        <v>1388624930885.1599</v>
      </c>
      <c r="P1150" s="1">
        <f>Table5[[#This Row],[kapp_old]]+IFERROR(((Table5[[#This Row],[kapp_slack_ub]]-Table5[[#This Row],[kapp_slack_lb]])/Table5[[#This Row],[associated enzload]]),0)</f>
        <v>27141.277792879999</v>
      </c>
      <c r="Q1150" s="1" t="str">
        <f>"'"&amp;Table5[[#This Row],[rxn]]&amp;"'"&amp;CHAR(9)&amp;Table5[[#This Row],[kapp + (slack_ub - slack_lb)/enzload]]</f>
        <v>'RXN-HEX7b_c_REV-rt3614'	27141.27779288</v>
      </c>
      <c r="R1150" s="1">
        <f>_xlfn.XLOOKUP(Table5[[#This Row],[rxn]],Table38[name],Table38[flux],0)</f>
        <v>0</v>
      </c>
      <c r="S1150" s="1">
        <f>_xlfn.XLOOKUP(SUBSTITUTE(Table5[[#This Row],[rxn]],"RXN-","ENZLOAD-"),Table38[name],Table38[flux],0)</f>
        <v>0</v>
      </c>
      <c r="T1150" s="1" t="b">
        <f>AND(Table5[[#This Row],[ENZLOAD flux in kapp-slack.gms]]=0,Table5[[#This Row],[flux in kapp-slack.gms]]&lt;&gt;0,NOT(Table5[[#This Row],[spont or unknown?]]))</f>
        <v>0</v>
      </c>
      <c r="U1150" s="1" t="b">
        <f>OR(_xlfn.TEXTAFTER(Table5[[#This Row],[rxn]],"-",-1)="SPONT",_xlfn.TEXTAFTER(Table5[[#This Row],[rxn]],"-",-1)="UNKNOWN")</f>
        <v>0</v>
      </c>
      <c r="V1150" s="1">
        <f>_xlfn.XLOOKUP(SUBSTITUTE(Table5[[#This Row],[rxn]],"RXN-","ENZLOAD-"),Table4[rxn],Table4[ub],0)</f>
        <v>0.73982502000000006</v>
      </c>
      <c r="W1150" s="1" t="b">
        <f>AND(Table5[[#This Row],[FVA ENZLOAD flux UB]]=0,Table5[[#This Row],[ENZ not made when it should be?]])</f>
        <v>0</v>
      </c>
    </row>
    <row r="1151" spans="1:23" hidden="1">
      <c r="A1151" s="1" t="s">
        <v>5629</v>
      </c>
      <c r="B1151" s="1" t="str">
        <f>_xlfn.TEXTBEFORE(Table38[[#This Row],[all fluxes from kapp-slack]]," ",,,,"")</f>
        <v>PROSYN-rt3333</v>
      </c>
      <c r="C1151" s="1">
        <f>_xlfn.NUMBERVALUE(IFERROR(_xlfn.TEXTAFTER(Table38[[#This Row],[all fluxes from kapp-slack]]," ",-1,,,""),""))</f>
        <v>9.3368033999999997E-8</v>
      </c>
      <c r="F1151" s="1" t="s">
        <v>8479</v>
      </c>
      <c r="G1151" s="1" t="str">
        <f>_xlfn.TEXTBEFORE(Table5[[#This Row],[rxn     kapp_old        kapp_slack_ub   kapp_slack_lb]]," ")</f>
        <v>RXN-HIBTD_c_FWD-rt5326</v>
      </c>
      <c r="H115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15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151" s="1">
        <f>_xlfn.NUMBERVALUE(_xlfn.TEXTAFTER(Table5[[#This Row],[rxn     kapp_old        kapp_slack_ub   kapp_slack_lb]]," ",-1))</f>
        <v>0</v>
      </c>
      <c r="K1151" s="1">
        <f>_xlfn.XLOOKUP(SUBSTITUTE(Table5[[#This Row],[rxn]],"RXN-","ENZLOAD-"),ENZLOAD[name],ENZLOAD[flux],0)</f>
        <v>6.1183048626E-7</v>
      </c>
      <c r="L1151" s="1" t="str">
        <f>"'"&amp;Table5[[#This Row],[rxn]]&amp;"'"&amp;CHAR(9)&amp;IF(AND(Table5[[#This Row],[kapp_slack_ub]]&lt;&gt;0,Table5[[#This Row],[kapp_old]]&lt;$F$1),$F$1,Table5[[#This Row],[kapp_old]])</f>
        <v>'RXN-HIBTD_c_FWD-rt5326'	27141.27779288</v>
      </c>
      <c r="M1151" s="1">
        <f>_xlfn.XLOOKUP(Table5[[#This Row],[rxn]],Table3[name],Table3[flux],$F$1)</f>
        <v>27141.277792879999</v>
      </c>
      <c r="N1151" s="1">
        <f>IFERROR(Table5[[#This Row],[min flux]]/Table5[[#This Row],[associated enzload]],"")</f>
        <v>44360780318.073586</v>
      </c>
      <c r="O1151" s="1">
        <f>_xlfn.NUMBERVALUE(IF(Table5[[#This Row],[flux/enzload]]="","",ABS($N$1-Table5[[#This Row],[flux/enzload]])))</f>
        <v>1355555537340.8799</v>
      </c>
      <c r="P1151" s="1">
        <f>Table5[[#This Row],[kapp_old]]+IFERROR(((Table5[[#This Row],[kapp_slack_ub]]-Table5[[#This Row],[kapp_slack_lb]])/Table5[[#This Row],[associated enzload]]),0)</f>
        <v>27141.277792879999</v>
      </c>
      <c r="Q1151" s="1" t="str">
        <f>"'"&amp;Table5[[#This Row],[rxn]]&amp;"'"&amp;CHAR(9)&amp;Table5[[#This Row],[kapp + (slack_ub - slack_lb)/enzload]]</f>
        <v>'RXN-HIBTD_c_FWD-rt5326'	27141.27779288</v>
      </c>
      <c r="R1151" s="1">
        <f>_xlfn.XLOOKUP(Table5[[#This Row],[rxn]],Table38[name],Table38[flux],0)</f>
        <v>0</v>
      </c>
      <c r="S1151" s="1">
        <f>_xlfn.XLOOKUP(SUBSTITUTE(Table5[[#This Row],[rxn]],"RXN-","ENZLOAD-"),Table38[name],Table38[flux],0)</f>
        <v>0</v>
      </c>
      <c r="T1151" s="1" t="b">
        <f>AND(Table5[[#This Row],[ENZLOAD flux in kapp-slack.gms]]=0,Table5[[#This Row],[flux in kapp-slack.gms]]&lt;&gt;0,NOT(Table5[[#This Row],[spont or unknown?]]))</f>
        <v>0</v>
      </c>
      <c r="U1151" s="1" t="b">
        <f>OR(_xlfn.TEXTAFTER(Table5[[#This Row],[rxn]],"-",-1)="SPONT",_xlfn.TEXTAFTER(Table5[[#This Row],[rxn]],"-",-1)="UNKNOWN")</f>
        <v>0</v>
      </c>
      <c r="V1151" s="1">
        <f>_xlfn.XLOOKUP(SUBSTITUTE(Table5[[#This Row],[rxn]],"RXN-","ENZLOAD-"),Table4[rxn],Table4[ub],0)</f>
        <v>1.0062902199999999</v>
      </c>
      <c r="W1151" s="1" t="b">
        <f>AND(Table5[[#This Row],[FVA ENZLOAD flux UB]]=0,Table5[[#This Row],[ENZ not made when it should be?]])</f>
        <v>0</v>
      </c>
    </row>
    <row r="1152" spans="1:23" hidden="1">
      <c r="A1152" s="1" t="s">
        <v>5630</v>
      </c>
      <c r="B1152" s="1" t="str">
        <f>_xlfn.TEXTBEFORE(Table38[[#This Row],[all fluxes from kapp-slack]]," ",,,,"")</f>
        <v>PROSYN-rt3334</v>
      </c>
      <c r="C1152" s="1">
        <f>_xlfn.NUMBERVALUE(IFERROR(_xlfn.TEXTAFTER(Table38[[#This Row],[all fluxes from kapp-slack]]," ",-1,,,""),""))</f>
        <v>1.04194733E-7</v>
      </c>
      <c r="F1152" s="1" t="s">
        <v>8480</v>
      </c>
      <c r="G1152" s="1" t="str">
        <f>_xlfn.TEXTBEFORE(Table5[[#This Row],[rxn     kapp_old        kapp_slack_ub   kapp_slack_lb]]," ")</f>
        <v>RXN-HIBTD_c_REV-rt5326</v>
      </c>
      <c r="H115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15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152" s="1">
        <f>_xlfn.NUMBERVALUE(_xlfn.TEXTAFTER(Table5[[#This Row],[rxn     kapp_old        kapp_slack_ub   kapp_slack_lb]]," ",-1))</f>
        <v>0</v>
      </c>
      <c r="K1152" s="1">
        <f>_xlfn.XLOOKUP(SUBSTITUTE(Table5[[#This Row],[rxn]],"RXN-","ENZLOAD-"),ENZLOAD[name],ENZLOAD[flux],0)</f>
        <v>6.1183048626E-7</v>
      </c>
      <c r="L1152" s="1" t="str">
        <f>"'"&amp;Table5[[#This Row],[rxn]]&amp;"'"&amp;CHAR(9)&amp;IF(AND(Table5[[#This Row],[kapp_slack_ub]]&lt;&gt;0,Table5[[#This Row],[kapp_old]]&lt;$F$1),$F$1,Table5[[#This Row],[kapp_old]])</f>
        <v>'RXN-HIBTD_c_REV-rt5326'	27141.27779288</v>
      </c>
      <c r="M1152" s="1">
        <f>_xlfn.XLOOKUP(Table5[[#This Row],[rxn]],Table3[name],Table3[flux],$F$1)</f>
        <v>27141.277792879999</v>
      </c>
      <c r="N1152" s="1">
        <f>IFERROR(Table5[[#This Row],[min flux]]/Table5[[#This Row],[associated enzload]],"")</f>
        <v>44360780318.073586</v>
      </c>
      <c r="O1152" s="1">
        <f>_xlfn.NUMBERVALUE(IF(Table5[[#This Row],[flux/enzload]]="","",ABS($N$1-Table5[[#This Row],[flux/enzload]])))</f>
        <v>1355555537340.8799</v>
      </c>
      <c r="P1152" s="1">
        <f>Table5[[#This Row],[kapp_old]]+IFERROR(((Table5[[#This Row],[kapp_slack_ub]]-Table5[[#This Row],[kapp_slack_lb]])/Table5[[#This Row],[associated enzload]]),0)</f>
        <v>27141.277792879999</v>
      </c>
      <c r="Q1152" s="1" t="str">
        <f>"'"&amp;Table5[[#This Row],[rxn]]&amp;"'"&amp;CHAR(9)&amp;Table5[[#This Row],[kapp + (slack_ub - slack_lb)/enzload]]</f>
        <v>'RXN-HIBTD_c_REV-rt5326'	27141.27779288</v>
      </c>
      <c r="R1152" s="1">
        <f>_xlfn.XLOOKUP(Table5[[#This Row],[rxn]],Table38[name],Table38[flux],0)</f>
        <v>0</v>
      </c>
      <c r="S1152" s="1">
        <f>_xlfn.XLOOKUP(SUBSTITUTE(Table5[[#This Row],[rxn]],"RXN-","ENZLOAD-"),Table38[name],Table38[flux],0)</f>
        <v>0</v>
      </c>
      <c r="T1152" s="1" t="b">
        <f>AND(Table5[[#This Row],[ENZLOAD flux in kapp-slack.gms]]=0,Table5[[#This Row],[flux in kapp-slack.gms]]&lt;&gt;0,NOT(Table5[[#This Row],[spont or unknown?]]))</f>
        <v>0</v>
      </c>
      <c r="U1152" s="1" t="b">
        <f>OR(_xlfn.TEXTAFTER(Table5[[#This Row],[rxn]],"-",-1)="SPONT",_xlfn.TEXTAFTER(Table5[[#This Row],[rxn]],"-",-1)="UNKNOWN")</f>
        <v>0</v>
      </c>
      <c r="V1152" s="1">
        <f>_xlfn.XLOOKUP(SUBSTITUTE(Table5[[#This Row],[rxn]],"RXN-","ENZLOAD-"),Table4[rxn],Table4[ub],0)</f>
        <v>1.0062902199999999</v>
      </c>
      <c r="W1152" s="1" t="b">
        <f>AND(Table5[[#This Row],[FVA ENZLOAD flux UB]]=0,Table5[[#This Row],[ENZ not made when it should be?]])</f>
        <v>0</v>
      </c>
    </row>
    <row r="1153" spans="1:23" hidden="1">
      <c r="A1153" s="1" t="s">
        <v>5631</v>
      </c>
      <c r="B1153" s="1" t="str">
        <f>_xlfn.TEXTBEFORE(Table38[[#This Row],[all fluxes from kapp-slack]]," ",,,,"")</f>
        <v>PROSYN-rt3384</v>
      </c>
      <c r="C1153" s="1">
        <f>_xlfn.NUMBERVALUE(IFERROR(_xlfn.TEXTAFTER(Table38[[#This Row],[all fluxes from kapp-slack]]," ",-1,,,""),""))</f>
        <v>4.5411186299999996E-6</v>
      </c>
      <c r="F1153" s="1" t="s">
        <v>8488</v>
      </c>
      <c r="G1153" s="1" t="str">
        <f>_xlfn.TEXTBEFORE(Table5[[#This Row],[rxn     kapp_old        kapp_slack_ub   kapp_slack_lb]]," ")</f>
        <v>RXN-HISTRS_m_FWD-rt0207_m</v>
      </c>
      <c r="H115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15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153" s="1">
        <f>_xlfn.NUMBERVALUE(_xlfn.TEXTAFTER(Table5[[#This Row],[rxn     kapp_old        kapp_slack_ub   kapp_slack_lb]]," ",-1))</f>
        <v>0</v>
      </c>
      <c r="K1153" s="1">
        <f>_xlfn.XLOOKUP(SUBSTITUTE(Table5[[#This Row],[rxn]],"RXN-","ENZLOAD-"),ENZLOAD[name],ENZLOAD[flux],0)</f>
        <v>4.5034191911000001E-7</v>
      </c>
      <c r="L1153" s="1" t="str">
        <f>"'"&amp;Table5[[#This Row],[rxn]]&amp;"'"&amp;CHAR(9)&amp;IF(AND(Table5[[#This Row],[kapp_slack_ub]]&lt;&gt;0,Table5[[#This Row],[kapp_old]]&lt;$F$1),$F$1,Table5[[#This Row],[kapp_old]])</f>
        <v>'RXN-HISTRS_m_FWD-rt0207_m'	27141.27779288</v>
      </c>
      <c r="M1153" s="1">
        <f>_xlfn.XLOOKUP(Table5[[#This Row],[rxn]],Table3[name],Table3[flux],$F$1)</f>
        <v>27141.277792879999</v>
      </c>
      <c r="N1153" s="1">
        <f>IFERROR(Table5[[#This Row],[min flux]]/Table5[[#This Row],[associated enzload]],"")</f>
        <v>60268157684.540359</v>
      </c>
      <c r="O1153" s="1">
        <f>_xlfn.NUMBERVALUE(IF(Table5[[#This Row],[flux/enzload]]="","",ABS($N$1-Table5[[#This Row],[flux/enzload]])))</f>
        <v>1339648159974.4099</v>
      </c>
      <c r="P1153" s="1">
        <f>Table5[[#This Row],[kapp_old]]+IFERROR(((Table5[[#This Row],[kapp_slack_ub]]-Table5[[#This Row],[kapp_slack_lb]])/Table5[[#This Row],[associated enzload]]),0)</f>
        <v>27141.277792879999</v>
      </c>
      <c r="Q1153" s="1" t="str">
        <f>"'"&amp;Table5[[#This Row],[rxn]]&amp;"'"&amp;CHAR(9)&amp;Table5[[#This Row],[kapp + (slack_ub - slack_lb)/enzload]]</f>
        <v>'RXN-HISTRS_m_FWD-rt0207_m'	27141.27779288</v>
      </c>
      <c r="R1153" s="1">
        <f>_xlfn.XLOOKUP(Table5[[#This Row],[rxn]],Table38[name],Table38[flux],0)</f>
        <v>0</v>
      </c>
      <c r="S1153" s="1">
        <f>_xlfn.XLOOKUP(SUBSTITUTE(Table5[[#This Row],[rxn]],"RXN-","ENZLOAD-"),Table38[name],Table38[flux],0)</f>
        <v>0</v>
      </c>
      <c r="T1153" s="1" t="b">
        <f>AND(Table5[[#This Row],[ENZLOAD flux in kapp-slack.gms]]=0,Table5[[#This Row],[flux in kapp-slack.gms]]&lt;&gt;0,NOT(Table5[[#This Row],[spont or unknown?]]))</f>
        <v>0</v>
      </c>
      <c r="U1153" s="1" t="b">
        <f>OR(_xlfn.TEXTAFTER(Table5[[#This Row],[rxn]],"-",-1)="SPONT",_xlfn.TEXTAFTER(Table5[[#This Row],[rxn]],"-",-1)="UNKNOWN")</f>
        <v>0</v>
      </c>
      <c r="V1153" s="1">
        <f>_xlfn.XLOOKUP(SUBSTITUTE(Table5[[#This Row],[rxn]],"RXN-","ENZLOAD-"),Table4[rxn],Table4[ub],0)</f>
        <v>0.66766119999999995</v>
      </c>
      <c r="W1153" s="1" t="b">
        <f>AND(Table5[[#This Row],[FVA ENZLOAD flux UB]]=0,Table5[[#This Row],[ENZ not made when it should be?]])</f>
        <v>0</v>
      </c>
    </row>
    <row r="1154" spans="1:23" hidden="1">
      <c r="A1154" s="1" t="s">
        <v>5632</v>
      </c>
      <c r="B1154" s="1" t="str">
        <f>_xlfn.TEXTBEFORE(Table38[[#This Row],[all fluxes from kapp-slack]]," ",,,,"")</f>
        <v>PROSYN-rt3401</v>
      </c>
      <c r="C1154" s="1">
        <f>_xlfn.NUMBERVALUE(IFERROR(_xlfn.TEXTAFTER(Table38[[#This Row],[all fluxes from kapp-slack]]," ",-1,,,""),""))</f>
        <v>5.8530709999999998E-9</v>
      </c>
      <c r="F1154" s="1" t="s">
        <v>8489</v>
      </c>
      <c r="G1154" s="1" t="str">
        <f>_xlfn.TEXTBEFORE(Table5[[#This Row],[rxn     kapp_old        kapp_slack_ub   kapp_slack_lb]]," ")</f>
        <v>RXN-HKYNH_c_FWD-rt0357</v>
      </c>
      <c r="H115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15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154" s="1">
        <f>_xlfn.NUMBERVALUE(_xlfn.TEXTAFTER(Table5[[#This Row],[rxn     kapp_old        kapp_slack_ub   kapp_slack_lb]]," ",-1))</f>
        <v>0</v>
      </c>
      <c r="K1154" s="1">
        <f>_xlfn.XLOOKUP(SUBSTITUTE(Table5[[#This Row],[rxn]],"RXN-","ENZLOAD-"),ENZLOAD[name],ENZLOAD[flux],0)</f>
        <v>3.4262439739999902E-8</v>
      </c>
      <c r="L1154" s="1" t="str">
        <f>"'"&amp;Table5[[#This Row],[rxn]]&amp;"'"&amp;CHAR(9)&amp;IF(AND(Table5[[#This Row],[kapp_slack_ub]]&lt;&gt;0,Table5[[#This Row],[kapp_old]]&lt;$F$1),$F$1,Table5[[#This Row],[kapp_old]])</f>
        <v>'RXN-HKYNH_c_FWD-rt0357'	27141.27779288</v>
      </c>
      <c r="M1154" s="1">
        <f>_xlfn.XLOOKUP(Table5[[#This Row],[rxn]],Table3[name],Table3[flux],$F$1)</f>
        <v>27141.277792879999</v>
      </c>
      <c r="N1154" s="1">
        <f>IFERROR(Table5[[#This Row],[min flux]]/Table5[[#This Row],[associated enzload]],"")</f>
        <v>792158351794.01257</v>
      </c>
      <c r="O1154" s="1">
        <f>_xlfn.NUMBERVALUE(IF(Table5[[#This Row],[flux/enzload]]="","",ABS($N$1-Table5[[#This Row],[flux/enzload]])))</f>
        <v>607757965864.94104</v>
      </c>
      <c r="P1154" s="1">
        <f>Table5[[#This Row],[kapp_old]]+IFERROR(((Table5[[#This Row],[kapp_slack_ub]]-Table5[[#This Row],[kapp_slack_lb]])/Table5[[#This Row],[associated enzload]]),0)</f>
        <v>27141.277792879999</v>
      </c>
      <c r="Q1154" s="1" t="str">
        <f>"'"&amp;Table5[[#This Row],[rxn]]&amp;"'"&amp;CHAR(9)&amp;Table5[[#This Row],[kapp + (slack_ub - slack_lb)/enzload]]</f>
        <v>'RXN-HKYNH_c_FWD-rt0357'	27141.27779288</v>
      </c>
      <c r="R1154" s="1">
        <f>_xlfn.XLOOKUP(Table5[[#This Row],[rxn]],Table38[name],Table38[flux],0)</f>
        <v>0</v>
      </c>
      <c r="S1154" s="1">
        <f>_xlfn.XLOOKUP(SUBSTITUTE(Table5[[#This Row],[rxn]],"RXN-","ENZLOAD-"),Table38[name],Table38[flux],0)</f>
        <v>0</v>
      </c>
      <c r="T1154" s="1" t="b">
        <f>AND(Table5[[#This Row],[ENZLOAD flux in kapp-slack.gms]]=0,Table5[[#This Row],[flux in kapp-slack.gms]]&lt;&gt;0,NOT(Table5[[#This Row],[spont or unknown?]]))</f>
        <v>0</v>
      </c>
      <c r="U1154" s="1" t="b">
        <f>OR(_xlfn.TEXTAFTER(Table5[[#This Row],[rxn]],"-",-1)="SPONT",_xlfn.TEXTAFTER(Table5[[#This Row],[rxn]],"-",-1)="UNKNOWN")</f>
        <v>0</v>
      </c>
      <c r="V1154" s="1">
        <f>_xlfn.XLOOKUP(SUBSTITUTE(Table5[[#This Row],[rxn]],"RXN-","ENZLOAD-"),Table4[rxn],Table4[ub],0)</f>
        <v>0.36503411000000002</v>
      </c>
      <c r="W1154" s="1" t="b">
        <f>AND(Table5[[#This Row],[FVA ENZLOAD flux UB]]=0,Table5[[#This Row],[ENZ not made when it should be?]])</f>
        <v>0</v>
      </c>
    </row>
    <row r="1155" spans="1:23" hidden="1">
      <c r="A1155" s="1" t="s">
        <v>5633</v>
      </c>
      <c r="B1155" s="1" t="str">
        <f>_xlfn.TEXTBEFORE(Table38[[#This Row],[all fluxes from kapp-slack]]," ",,,,"")</f>
        <v>PROSYN-rt3417</v>
      </c>
      <c r="C1155" s="1">
        <f>_xlfn.NUMBERVALUE(IFERROR(_xlfn.TEXTAFTER(Table38[[#This Row],[all fluxes from kapp-slack]]," ",-1,,,""),""))</f>
        <v>5.8530709999999998E-9</v>
      </c>
      <c r="F1155" s="1" t="s">
        <v>8490</v>
      </c>
      <c r="G1155" s="1" t="str">
        <f>_xlfn.TEXTBEFORE(Table5[[#This Row],[rxn     kapp_old        kapp_slack_ub   kapp_slack_lb]]," ")</f>
        <v>RXN-HLYSMT_m_FWD-rt1397</v>
      </c>
      <c r="H115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15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155" s="1">
        <f>_xlfn.NUMBERVALUE(_xlfn.TEXTAFTER(Table5[[#This Row],[rxn     kapp_old        kapp_slack_ub   kapp_slack_lb]]," ",-1))</f>
        <v>0</v>
      </c>
      <c r="K1155" s="1">
        <f>_xlfn.XLOOKUP(SUBSTITUTE(Table5[[#This Row],[rxn]],"RXN-","ENZLOAD-"),ENZLOAD[name],ENZLOAD[flux],0)</f>
        <v>2.1009641707899998E-6</v>
      </c>
      <c r="L1155" s="1" t="str">
        <f>"'"&amp;Table5[[#This Row],[rxn]]&amp;"'"&amp;CHAR(9)&amp;IF(AND(Table5[[#This Row],[kapp_slack_ub]]&lt;&gt;0,Table5[[#This Row],[kapp_old]]&lt;$F$1),$F$1,Table5[[#This Row],[kapp_old]])</f>
        <v>'RXN-HLYSMT_m_FWD-rt1397'	27141.27779288</v>
      </c>
      <c r="M1155" s="1">
        <f>_xlfn.XLOOKUP(Table5[[#This Row],[rxn]],Table3[name],Table3[flux],$F$1)</f>
        <v>27141.277792879999</v>
      </c>
      <c r="N1155" s="1">
        <f>IFERROR(Table5[[#This Row],[min flux]]/Table5[[#This Row],[associated enzload]],"")</f>
        <v>12918486745.385284</v>
      </c>
      <c r="O1155" s="1">
        <f>_xlfn.NUMBERVALUE(IF(Table5[[#This Row],[flux/enzload]]="","",ABS($N$1-Table5[[#This Row],[flux/enzload]])))</f>
        <v>1386997830913.5701</v>
      </c>
      <c r="P1155" s="1">
        <f>Table5[[#This Row],[kapp_old]]+IFERROR(((Table5[[#This Row],[kapp_slack_ub]]-Table5[[#This Row],[kapp_slack_lb]])/Table5[[#This Row],[associated enzload]]),0)</f>
        <v>27141.277792879999</v>
      </c>
      <c r="Q1155" s="1" t="str">
        <f>"'"&amp;Table5[[#This Row],[rxn]]&amp;"'"&amp;CHAR(9)&amp;Table5[[#This Row],[kapp + (slack_ub - slack_lb)/enzload]]</f>
        <v>'RXN-HLYSMT_m_FWD-rt1397'	27141.27779288</v>
      </c>
      <c r="R1155" s="1">
        <f>_xlfn.XLOOKUP(Table5[[#This Row],[rxn]],Table38[name],Table38[flux],0)</f>
        <v>0</v>
      </c>
      <c r="S1155" s="1">
        <f>_xlfn.XLOOKUP(SUBSTITUTE(Table5[[#This Row],[rxn]],"RXN-","ENZLOAD-"),Table38[name],Table38[flux],0)</f>
        <v>0</v>
      </c>
      <c r="T1155" s="1" t="b">
        <f>AND(Table5[[#This Row],[ENZLOAD flux in kapp-slack.gms]]=0,Table5[[#This Row],[flux in kapp-slack.gms]]&lt;&gt;0,NOT(Table5[[#This Row],[spont or unknown?]]))</f>
        <v>0</v>
      </c>
      <c r="U1155" s="1" t="b">
        <f>OR(_xlfn.TEXTAFTER(Table5[[#This Row],[rxn]],"-",-1)="SPONT",_xlfn.TEXTAFTER(Table5[[#This Row],[rxn]],"-",-1)="UNKNOWN")</f>
        <v>0</v>
      </c>
      <c r="V1155" s="1">
        <f>_xlfn.XLOOKUP(SUBSTITUTE(Table5[[#This Row],[rxn]],"RXN-","ENZLOAD-"),Table4[rxn],Table4[ub],0)</f>
        <v>0.78645783000000002</v>
      </c>
      <c r="W1155" s="1" t="b">
        <f>AND(Table5[[#This Row],[FVA ENZLOAD flux UB]]=0,Table5[[#This Row],[ENZ not made when it should be?]])</f>
        <v>0</v>
      </c>
    </row>
    <row r="1156" spans="1:23" hidden="1">
      <c r="A1156" s="1" t="s">
        <v>5634</v>
      </c>
      <c r="B1156" s="1" t="str">
        <f>_xlfn.TEXTBEFORE(Table38[[#This Row],[all fluxes from kapp-slack]]," ",,,,"")</f>
        <v>PROSYN-rt3434</v>
      </c>
      <c r="C1156" s="1">
        <f>_xlfn.NUMBERVALUE(IFERROR(_xlfn.TEXTAFTER(Table38[[#This Row],[all fluxes from kapp-slack]]," ",-1,,,""),""))</f>
        <v>9.9739029999999994E-9</v>
      </c>
      <c r="F1156" s="1" t="s">
        <v>8491</v>
      </c>
      <c r="G1156" s="1" t="str">
        <f>_xlfn.TEXTBEFORE(Table5[[#This Row],[rxn     kapp_old        kapp_slack_ub   kapp_slack_lb]]," ")</f>
        <v>RXN-HLYSMT_m_FWD-rt1965</v>
      </c>
      <c r="H115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15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156" s="1">
        <f>_xlfn.NUMBERVALUE(_xlfn.TEXTAFTER(Table5[[#This Row],[rxn     kapp_old        kapp_slack_ub   kapp_slack_lb]]," ",-1))</f>
        <v>0</v>
      </c>
      <c r="K1156" s="1">
        <f>_xlfn.XLOOKUP(SUBSTITUTE(Table5[[#This Row],[rxn]],"RXN-","ENZLOAD-"),ENZLOAD[name],ENZLOAD[flux],0)</f>
        <v>1.52180335E-8</v>
      </c>
      <c r="L1156" s="1" t="str">
        <f>"'"&amp;Table5[[#This Row],[rxn]]&amp;"'"&amp;CHAR(9)&amp;IF(AND(Table5[[#This Row],[kapp_slack_ub]]&lt;&gt;0,Table5[[#This Row],[kapp_old]]&lt;$F$1),$F$1,Table5[[#This Row],[kapp_old]])</f>
        <v>'RXN-HLYSMT_m_FWD-rt1965'	27141.27779288</v>
      </c>
      <c r="M1156" s="1">
        <f>_xlfn.XLOOKUP(Table5[[#This Row],[rxn]],Table3[name],Table3[flux],$F$1)</f>
        <v>27141.277792879999</v>
      </c>
      <c r="N1156" s="1">
        <f>IFERROR(Table5[[#This Row],[min flux]]/Table5[[#This Row],[associated enzload]],"")</f>
        <v>1783494417519.8457</v>
      </c>
      <c r="O1156" s="1">
        <f>_xlfn.NUMBERVALUE(IF(Table5[[#This Row],[flux/enzload]]="","",ABS($N$1-Table5[[#This Row],[flux/enzload]])))</f>
        <v>383578099860.89203</v>
      </c>
      <c r="P1156" s="1">
        <f>Table5[[#This Row],[kapp_old]]+IFERROR(((Table5[[#This Row],[kapp_slack_ub]]-Table5[[#This Row],[kapp_slack_lb]])/Table5[[#This Row],[associated enzload]]),0)</f>
        <v>27141.277792879999</v>
      </c>
      <c r="Q1156" s="1" t="str">
        <f>"'"&amp;Table5[[#This Row],[rxn]]&amp;"'"&amp;CHAR(9)&amp;Table5[[#This Row],[kapp + (slack_ub - slack_lb)/enzload]]</f>
        <v>'RXN-HLYSMT_m_FWD-rt1965'	27141.27779288</v>
      </c>
      <c r="R1156" s="1">
        <f>_xlfn.XLOOKUP(Table5[[#This Row],[rxn]],Table38[name],Table38[flux],0)</f>
        <v>0</v>
      </c>
      <c r="S1156" s="1">
        <f>_xlfn.XLOOKUP(SUBSTITUTE(Table5[[#This Row],[rxn]],"RXN-","ENZLOAD-"),Table38[name],Table38[flux],0)</f>
        <v>0</v>
      </c>
      <c r="T1156" s="1" t="b">
        <f>AND(Table5[[#This Row],[ENZLOAD flux in kapp-slack.gms]]=0,Table5[[#This Row],[flux in kapp-slack.gms]]&lt;&gt;0,NOT(Table5[[#This Row],[spont or unknown?]]))</f>
        <v>0</v>
      </c>
      <c r="U1156" s="1" t="b">
        <f>OR(_xlfn.TEXTAFTER(Table5[[#This Row],[rxn]],"-",-1)="SPONT",_xlfn.TEXTAFTER(Table5[[#This Row],[rxn]],"-",-1)="UNKNOWN")</f>
        <v>0</v>
      </c>
      <c r="V1156" s="1">
        <f>_xlfn.XLOOKUP(SUBSTITUTE(Table5[[#This Row],[rxn]],"RXN-","ENZLOAD-"),Table4[rxn],Table4[ub],0)</f>
        <v>0.31044233999999998</v>
      </c>
      <c r="W1156" s="1" t="b">
        <f>AND(Table5[[#This Row],[FVA ENZLOAD flux UB]]=0,Table5[[#This Row],[ENZ not made when it should be?]])</f>
        <v>0</v>
      </c>
    </row>
    <row r="1157" spans="1:23" hidden="1">
      <c r="A1157" s="1" t="s">
        <v>5635</v>
      </c>
      <c r="B1157" s="1" t="str">
        <f>_xlfn.TEXTBEFORE(Table38[[#This Row],[all fluxes from kapp-slack]]," ",,,,"")</f>
        <v>PROSYN-rt3476</v>
      </c>
      <c r="C1157" s="1">
        <f>_xlfn.NUMBERVALUE(IFERROR(_xlfn.TEXTAFTER(Table38[[#This Row],[all fluxes from kapp-slack]]," ",-1,,,""),""))</f>
        <v>7.9200354400000004E-7</v>
      </c>
      <c r="F1157" s="1" t="s">
        <v>8493</v>
      </c>
      <c r="G1157" s="1" t="str">
        <f>_xlfn.TEXTBEFORE(Table5[[#This Row],[rxn     kapp_old        kapp_slack_ub   kapp_slack_lb]]," ")</f>
        <v>RXN-HLYSMT_m_FWD-rt2220</v>
      </c>
      <c r="H115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15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157" s="1">
        <f>_xlfn.NUMBERVALUE(_xlfn.TEXTAFTER(Table5[[#This Row],[rxn     kapp_old        kapp_slack_ub   kapp_slack_lb]]," ",-1))</f>
        <v>0</v>
      </c>
      <c r="K1157" s="1">
        <f>_xlfn.XLOOKUP(SUBSTITUTE(Table5[[#This Row],[rxn]],"RXN-","ENZLOAD-"),ENZLOAD[name],ENZLOAD[flux],0)</f>
        <v>1.4552276251999999E-7</v>
      </c>
      <c r="L1157" s="1" t="str">
        <f>"'"&amp;Table5[[#This Row],[rxn]]&amp;"'"&amp;CHAR(9)&amp;IF(AND(Table5[[#This Row],[kapp_slack_ub]]&lt;&gt;0,Table5[[#This Row],[kapp_old]]&lt;$F$1),$F$1,Table5[[#This Row],[kapp_old]])</f>
        <v>'RXN-HLYSMT_m_FWD-rt2220'	27141.27779288</v>
      </c>
      <c r="M1157" s="1">
        <f>_xlfn.XLOOKUP(Table5[[#This Row],[rxn]],Table3[name],Table3[flux],$F$1)</f>
        <v>27141.277792879999</v>
      </c>
      <c r="N1157" s="1">
        <f>IFERROR(Table5[[#This Row],[min flux]]/Table5[[#This Row],[associated enzload]],"")</f>
        <v>186508813623.91553</v>
      </c>
      <c r="O1157" s="1">
        <f>_xlfn.NUMBERVALUE(IF(Table5[[#This Row],[flux/enzload]]="","",ABS($N$1-Table5[[#This Row],[flux/enzload]])))</f>
        <v>1213407504035.04</v>
      </c>
      <c r="P1157" s="1">
        <f>Table5[[#This Row],[kapp_old]]+IFERROR(((Table5[[#This Row],[kapp_slack_ub]]-Table5[[#This Row],[kapp_slack_lb]])/Table5[[#This Row],[associated enzload]]),0)</f>
        <v>27141.277792879999</v>
      </c>
      <c r="Q1157" s="1" t="str">
        <f>"'"&amp;Table5[[#This Row],[rxn]]&amp;"'"&amp;CHAR(9)&amp;Table5[[#This Row],[kapp + (slack_ub - slack_lb)/enzload]]</f>
        <v>'RXN-HLYSMT_m_FWD-rt2220'	27141.27779288</v>
      </c>
      <c r="R1157" s="1">
        <f>_xlfn.XLOOKUP(Table5[[#This Row],[rxn]],Table38[name],Table38[flux],0)</f>
        <v>0</v>
      </c>
      <c r="S1157" s="1">
        <f>_xlfn.XLOOKUP(SUBSTITUTE(Table5[[#This Row],[rxn]],"RXN-","ENZLOAD-"),Table38[name],Table38[flux],0)</f>
        <v>0</v>
      </c>
      <c r="T1157" s="1" t="b">
        <f>AND(Table5[[#This Row],[ENZLOAD flux in kapp-slack.gms]]=0,Table5[[#This Row],[flux in kapp-slack.gms]]&lt;&gt;0,NOT(Table5[[#This Row],[spont or unknown?]]))</f>
        <v>0</v>
      </c>
      <c r="U1157" s="1" t="b">
        <f>OR(_xlfn.TEXTAFTER(Table5[[#This Row],[rxn]],"-",-1)="SPONT",_xlfn.TEXTAFTER(Table5[[#This Row],[rxn]],"-",-1)="UNKNOWN")</f>
        <v>0</v>
      </c>
      <c r="V1157" s="1">
        <f>_xlfn.XLOOKUP(SUBSTITUTE(Table5[[#This Row],[rxn]],"RXN-","ENZLOAD-"),Table4[rxn],Table4[ub],0)</f>
        <v>0.77052487000000003</v>
      </c>
      <c r="W1157" s="1" t="b">
        <f>AND(Table5[[#This Row],[FVA ENZLOAD flux UB]]=0,Table5[[#This Row],[ENZ not made when it should be?]])</f>
        <v>0</v>
      </c>
    </row>
    <row r="1158" spans="1:23" hidden="1">
      <c r="A1158" s="1" t="s">
        <v>5636</v>
      </c>
      <c r="B1158" s="1" t="str">
        <f>_xlfn.TEXTBEFORE(Table38[[#This Row],[all fluxes from kapp-slack]]," ",,,,"")</f>
        <v>PROSYN-rt3542</v>
      </c>
      <c r="C1158" s="1">
        <f>_xlfn.NUMBERVALUE(IFERROR(_xlfn.TEXTAFTER(Table38[[#This Row],[all fluxes from kapp-slack]]," ",-1,,,""),""))</f>
        <v>1.1915556040000001E-6</v>
      </c>
      <c r="F1158" s="1" t="s">
        <v>8494</v>
      </c>
      <c r="G1158" s="1" t="str">
        <f>_xlfn.TEXTBEFORE(Table5[[#This Row],[rxn     kapp_old        kapp_slack_ub   kapp_slack_lb]]," ")</f>
        <v>RXN-HLYSMT_m_FWD-rt4178</v>
      </c>
      <c r="H115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15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158" s="1">
        <f>_xlfn.NUMBERVALUE(_xlfn.TEXTAFTER(Table5[[#This Row],[rxn     kapp_old        kapp_slack_ub   kapp_slack_lb]]," ",-1))</f>
        <v>0</v>
      </c>
      <c r="K1158" s="1">
        <f>_xlfn.XLOOKUP(SUBSTITUTE(Table5[[#This Row],[rxn]],"RXN-","ENZLOAD-"),ENZLOAD[name],ENZLOAD[flux],0)</f>
        <v>5.5771773799999999E-9</v>
      </c>
      <c r="L1158" s="1" t="str">
        <f>"'"&amp;Table5[[#This Row],[rxn]]&amp;"'"&amp;CHAR(9)&amp;IF(AND(Table5[[#This Row],[kapp_slack_ub]]&lt;&gt;0,Table5[[#This Row],[kapp_old]]&lt;$F$1),$F$1,Table5[[#This Row],[kapp_old]])</f>
        <v>'RXN-HLYSMT_m_FWD-rt4178'	27141.27779288</v>
      </c>
      <c r="M1158" s="1">
        <f>_xlfn.XLOOKUP(Table5[[#This Row],[rxn]],Table3[name],Table3[flux],$F$1)</f>
        <v>27141.277792879999</v>
      </c>
      <c r="N1158" s="1">
        <f>IFERROR(Table5[[#This Row],[min flux]]/Table5[[#This Row],[associated enzload]],"")</f>
        <v>4866489972187.3291</v>
      </c>
      <c r="O1158" s="1">
        <f>_xlfn.NUMBERVALUE(IF(Table5[[#This Row],[flux/enzload]]="","",ABS($N$1-Table5[[#This Row],[flux/enzload]])))</f>
        <v>3466573654528.3799</v>
      </c>
      <c r="P1158" s="1">
        <f>Table5[[#This Row],[kapp_old]]+IFERROR(((Table5[[#This Row],[kapp_slack_ub]]-Table5[[#This Row],[kapp_slack_lb]])/Table5[[#This Row],[associated enzload]]),0)</f>
        <v>27141.277792879999</v>
      </c>
      <c r="Q1158" s="1" t="str">
        <f>"'"&amp;Table5[[#This Row],[rxn]]&amp;"'"&amp;CHAR(9)&amp;Table5[[#This Row],[kapp + (slack_ub - slack_lb)/enzload]]</f>
        <v>'RXN-HLYSMT_m_FWD-rt4178'	27141.27779288</v>
      </c>
      <c r="R1158" s="1">
        <f>_xlfn.XLOOKUP(Table5[[#This Row],[rxn]],Table38[name],Table38[flux],0)</f>
        <v>0</v>
      </c>
      <c r="S1158" s="1">
        <f>_xlfn.XLOOKUP(SUBSTITUTE(Table5[[#This Row],[rxn]],"RXN-","ENZLOAD-"),Table38[name],Table38[flux],0)</f>
        <v>0</v>
      </c>
      <c r="T1158" s="1" t="b">
        <f>AND(Table5[[#This Row],[ENZLOAD flux in kapp-slack.gms]]=0,Table5[[#This Row],[flux in kapp-slack.gms]]&lt;&gt;0,NOT(Table5[[#This Row],[spont or unknown?]]))</f>
        <v>0</v>
      </c>
      <c r="U1158" s="1" t="b">
        <f>OR(_xlfn.TEXTAFTER(Table5[[#This Row],[rxn]],"-",-1)="SPONT",_xlfn.TEXTAFTER(Table5[[#This Row],[rxn]],"-",-1)="UNKNOWN")</f>
        <v>0</v>
      </c>
      <c r="V1158" s="1">
        <f>_xlfn.XLOOKUP(SUBSTITUTE(Table5[[#This Row],[rxn]],"RXN-","ENZLOAD-"),Table4[rxn],Table4[ub],0)</f>
        <v>0.78484695000000004</v>
      </c>
      <c r="W1158" s="1" t="b">
        <f>AND(Table5[[#This Row],[FVA ENZLOAD flux UB]]=0,Table5[[#This Row],[ENZ not made when it should be?]])</f>
        <v>0</v>
      </c>
    </row>
    <row r="1159" spans="1:23" hidden="1">
      <c r="A1159" s="1" t="s">
        <v>5637</v>
      </c>
      <c r="B1159" s="1" t="str">
        <f>_xlfn.TEXTBEFORE(Table38[[#This Row],[all fluxes from kapp-slack]]," ",,,,"")</f>
        <v>PROSYN-rt3584</v>
      </c>
      <c r="C1159" s="1">
        <f>_xlfn.NUMBERVALUE(IFERROR(_xlfn.TEXTAFTER(Table38[[#This Row],[all fluxes from kapp-slack]]," ",-1,,,""),""))</f>
        <v>1.74897520978E-4</v>
      </c>
      <c r="F1159" s="1" t="s">
        <v>8495</v>
      </c>
      <c r="G1159" s="1" t="str">
        <f>_xlfn.TEXTBEFORE(Table5[[#This Row],[rxn     kapp_old        kapp_slack_ub   kapp_slack_lb]]," ")</f>
        <v>RXN-HLYSMT_m_FWD-rt6162</v>
      </c>
      <c r="H115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15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159" s="1">
        <f>_xlfn.NUMBERVALUE(_xlfn.TEXTAFTER(Table5[[#This Row],[rxn     kapp_old        kapp_slack_ub   kapp_slack_lb]]," ",-1))</f>
        <v>0</v>
      </c>
      <c r="K1159" s="1">
        <f>_xlfn.XLOOKUP(SUBSTITUTE(Table5[[#This Row],[rxn]],"RXN-","ENZLOAD-"),ENZLOAD[name],ENZLOAD[flux],0)</f>
        <v>3.43977201E-8</v>
      </c>
      <c r="L1159" s="1" t="str">
        <f>"'"&amp;Table5[[#This Row],[rxn]]&amp;"'"&amp;CHAR(9)&amp;IF(AND(Table5[[#This Row],[kapp_slack_ub]]&lt;&gt;0,Table5[[#This Row],[kapp_old]]&lt;$F$1),$F$1,Table5[[#This Row],[kapp_old]])</f>
        <v>'RXN-HLYSMT_m_FWD-rt6162'	27141.27779288</v>
      </c>
      <c r="M1159" s="1">
        <f>_xlfn.XLOOKUP(Table5[[#This Row],[rxn]],Table3[name],Table3[flux],$F$1)</f>
        <v>27141.277792879999</v>
      </c>
      <c r="N1159" s="1">
        <f>IFERROR(Table5[[#This Row],[min flux]]/Table5[[#This Row],[associated enzload]],"")</f>
        <v>789042928251.51514</v>
      </c>
      <c r="O1159" s="1">
        <f>_xlfn.NUMBERVALUE(IF(Table5[[#This Row],[flux/enzload]]="","",ABS($N$1-Table5[[#This Row],[flux/enzload]])))</f>
        <v>610873389407.43799</v>
      </c>
      <c r="P1159" s="1">
        <f>Table5[[#This Row],[kapp_old]]+IFERROR(((Table5[[#This Row],[kapp_slack_ub]]-Table5[[#This Row],[kapp_slack_lb]])/Table5[[#This Row],[associated enzload]]),0)</f>
        <v>27141.277792879999</v>
      </c>
      <c r="Q1159" s="1" t="str">
        <f>"'"&amp;Table5[[#This Row],[rxn]]&amp;"'"&amp;CHAR(9)&amp;Table5[[#This Row],[kapp + (slack_ub - slack_lb)/enzload]]</f>
        <v>'RXN-HLYSMT_m_FWD-rt6162'	27141.27779288</v>
      </c>
      <c r="R1159" s="1">
        <f>_xlfn.XLOOKUP(Table5[[#This Row],[rxn]],Table38[name],Table38[flux],0)</f>
        <v>0</v>
      </c>
      <c r="S1159" s="1">
        <f>_xlfn.XLOOKUP(SUBSTITUTE(Table5[[#This Row],[rxn]],"RXN-","ENZLOAD-"),Table38[name],Table38[flux],0)</f>
        <v>0</v>
      </c>
      <c r="T1159" s="1" t="b">
        <f>AND(Table5[[#This Row],[ENZLOAD flux in kapp-slack.gms]]=0,Table5[[#This Row],[flux in kapp-slack.gms]]&lt;&gt;0,NOT(Table5[[#This Row],[spont or unknown?]]))</f>
        <v>0</v>
      </c>
      <c r="U1159" s="1" t="b">
        <f>OR(_xlfn.TEXTAFTER(Table5[[#This Row],[rxn]],"-",-1)="SPONT",_xlfn.TEXTAFTER(Table5[[#This Row],[rxn]],"-",-1)="UNKNOWN")</f>
        <v>0</v>
      </c>
      <c r="V1159" s="1">
        <f>_xlfn.XLOOKUP(SUBSTITUTE(Table5[[#This Row],[rxn]],"RXN-","ENZLOAD-"),Table4[rxn],Table4[ub],0)</f>
        <v>0.54529773000000004</v>
      </c>
      <c r="W1159" s="1" t="b">
        <f>AND(Table5[[#This Row],[FVA ENZLOAD flux UB]]=0,Table5[[#This Row],[ENZ not made when it should be?]])</f>
        <v>0</v>
      </c>
    </row>
    <row r="1160" spans="1:23" hidden="1">
      <c r="A1160" s="1" t="s">
        <v>5638</v>
      </c>
      <c r="B1160" s="1" t="str">
        <f>_xlfn.TEXTBEFORE(Table38[[#This Row],[all fluxes from kapp-slack]]," ",,,,"")</f>
        <v>PROSYN-rt3590</v>
      </c>
      <c r="C1160" s="1">
        <f>_xlfn.NUMBERVALUE(IFERROR(_xlfn.TEXTAFTER(Table38[[#This Row],[all fluxes from kapp-slack]]," ",-1,,,""),""))</f>
        <v>1.9003732720000001E-6</v>
      </c>
      <c r="F1160" s="1" t="s">
        <v>8496</v>
      </c>
      <c r="G1160" s="1" t="str">
        <f>_xlfn.TEXTBEFORE(Table5[[#This Row],[rxn     kapp_old        kapp_slack_ub   kapp_slack_lb]]," ")</f>
        <v>RXN-HLYSMT_m_FWD-rt6500</v>
      </c>
      <c r="H116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16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160" s="1">
        <f>_xlfn.NUMBERVALUE(_xlfn.TEXTAFTER(Table5[[#This Row],[rxn     kapp_old        kapp_slack_ub   kapp_slack_lb]]," ",-1))</f>
        <v>0</v>
      </c>
      <c r="K1160" s="1">
        <f>_xlfn.XLOOKUP(SUBSTITUTE(Table5[[#This Row],[rxn]],"RXN-","ENZLOAD-"),ENZLOAD[name],ENZLOAD[flux],0)</f>
        <v>3.8416888796999901E-7</v>
      </c>
      <c r="L1160" s="1" t="str">
        <f>"'"&amp;Table5[[#This Row],[rxn]]&amp;"'"&amp;CHAR(9)&amp;IF(AND(Table5[[#This Row],[kapp_slack_ub]]&lt;&gt;0,Table5[[#This Row],[kapp_old]]&lt;$F$1),$F$1,Table5[[#This Row],[kapp_old]])</f>
        <v>'RXN-HLYSMT_m_FWD-rt6500'	27141.27779288</v>
      </c>
      <c r="M1160" s="1">
        <f>_xlfn.XLOOKUP(Table5[[#This Row],[rxn]],Table3[name],Table3[flux],$F$1)</f>
        <v>27141.277792879999</v>
      </c>
      <c r="N1160" s="1">
        <f>IFERROR(Table5[[#This Row],[min flux]]/Table5[[#This Row],[associated enzload]],"")</f>
        <v>70649338462.305542</v>
      </c>
      <c r="O1160" s="1">
        <f>_xlfn.NUMBERVALUE(IF(Table5[[#This Row],[flux/enzload]]="","",ABS($N$1-Table5[[#This Row],[flux/enzload]])))</f>
        <v>1329266979196.6499</v>
      </c>
      <c r="P1160" s="1">
        <f>Table5[[#This Row],[kapp_old]]+IFERROR(((Table5[[#This Row],[kapp_slack_ub]]-Table5[[#This Row],[kapp_slack_lb]])/Table5[[#This Row],[associated enzload]]),0)</f>
        <v>27141.277792879999</v>
      </c>
      <c r="Q1160" s="1" t="str">
        <f>"'"&amp;Table5[[#This Row],[rxn]]&amp;"'"&amp;CHAR(9)&amp;Table5[[#This Row],[kapp + (slack_ub - slack_lb)/enzload]]</f>
        <v>'RXN-HLYSMT_m_FWD-rt6500'	27141.27779288</v>
      </c>
      <c r="R1160" s="1">
        <f>_xlfn.XLOOKUP(Table5[[#This Row],[rxn]],Table38[name],Table38[flux],0)</f>
        <v>0</v>
      </c>
      <c r="S1160" s="1">
        <f>_xlfn.XLOOKUP(SUBSTITUTE(Table5[[#This Row],[rxn]],"RXN-","ENZLOAD-"),Table38[name],Table38[flux],0)</f>
        <v>0</v>
      </c>
      <c r="T1160" s="1" t="b">
        <f>AND(Table5[[#This Row],[ENZLOAD flux in kapp-slack.gms]]=0,Table5[[#This Row],[flux in kapp-slack.gms]]&lt;&gt;0,NOT(Table5[[#This Row],[spont or unknown?]]))</f>
        <v>0</v>
      </c>
      <c r="U1160" s="1" t="b">
        <f>OR(_xlfn.TEXTAFTER(Table5[[#This Row],[rxn]],"-",-1)="SPONT",_xlfn.TEXTAFTER(Table5[[#This Row],[rxn]],"-",-1)="UNKNOWN")</f>
        <v>0</v>
      </c>
      <c r="V1160" s="1">
        <f>_xlfn.XLOOKUP(SUBSTITUTE(Table5[[#This Row],[rxn]],"RXN-","ENZLOAD-"),Table4[rxn],Table4[ub],0)</f>
        <v>0.92748695999999997</v>
      </c>
      <c r="W1160" s="1" t="b">
        <f>AND(Table5[[#This Row],[FVA ENZLOAD flux UB]]=0,Table5[[#This Row],[ENZ not made when it should be?]])</f>
        <v>0</v>
      </c>
    </row>
    <row r="1161" spans="1:23" hidden="1">
      <c r="A1161" s="1" t="s">
        <v>5639</v>
      </c>
      <c r="B1161" s="1" t="str">
        <f>_xlfn.TEXTBEFORE(Table38[[#This Row],[all fluxes from kapp-slack]]," ",,,,"")</f>
        <v>PROSYN-rt3599</v>
      </c>
      <c r="C1161" s="1">
        <f>_xlfn.NUMBERVALUE(IFERROR(_xlfn.TEXTAFTER(Table38[[#This Row],[all fluxes from kapp-slack]]," ",-1,,,""),""))</f>
        <v>1.9003732720000001E-6</v>
      </c>
      <c r="F1161" s="1" t="s">
        <v>8499</v>
      </c>
      <c r="G1161" s="1" t="str">
        <f>_xlfn.TEXTBEFORE(Table5[[#This Row],[rxn     kapp_old        kapp_slack_ub   kapp_slack_lb]]," ")</f>
        <v>RXN-HMGCOAS_m_FWD-rt3754_m</v>
      </c>
      <c r="H116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16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161" s="1">
        <f>_xlfn.NUMBERVALUE(_xlfn.TEXTAFTER(Table5[[#This Row],[rxn     kapp_old        kapp_slack_ub   kapp_slack_lb]]," ",-1))</f>
        <v>0</v>
      </c>
      <c r="K1161" s="1">
        <f>_xlfn.XLOOKUP(SUBSTITUTE(Table5[[#This Row],[rxn]],"RXN-","ENZLOAD-"),ENZLOAD[name],ENZLOAD[flux],0)</f>
        <v>1.8662095877999999E-6</v>
      </c>
      <c r="L1161" s="1" t="str">
        <f>"'"&amp;Table5[[#This Row],[rxn]]&amp;"'"&amp;CHAR(9)&amp;IF(AND(Table5[[#This Row],[kapp_slack_ub]]&lt;&gt;0,Table5[[#This Row],[kapp_old]]&lt;$F$1),$F$1,Table5[[#This Row],[kapp_old]])</f>
        <v>'RXN-HMGCOAS_m_FWD-rt3754_m'	27141.27779288</v>
      </c>
      <c r="M1161" s="1">
        <f>_xlfn.XLOOKUP(Table5[[#This Row],[rxn]],Table3[name],Table3[flux],$F$1)</f>
        <v>27141.277792879999</v>
      </c>
      <c r="N1161" s="1">
        <f>IFERROR(Table5[[#This Row],[min flux]]/Table5[[#This Row],[associated enzload]],"")</f>
        <v>14543531428.790787</v>
      </c>
      <c r="O1161" s="1">
        <f>_xlfn.NUMBERVALUE(IF(Table5[[#This Row],[flux/enzload]]="","",ABS($N$1-Table5[[#This Row],[flux/enzload]])))</f>
        <v>1385372786230.1599</v>
      </c>
      <c r="P1161" s="1">
        <f>Table5[[#This Row],[kapp_old]]+IFERROR(((Table5[[#This Row],[kapp_slack_ub]]-Table5[[#This Row],[kapp_slack_lb]])/Table5[[#This Row],[associated enzload]]),0)</f>
        <v>27141.277792879999</v>
      </c>
      <c r="Q1161" s="1" t="str">
        <f>"'"&amp;Table5[[#This Row],[rxn]]&amp;"'"&amp;CHAR(9)&amp;Table5[[#This Row],[kapp + (slack_ub - slack_lb)/enzload]]</f>
        <v>'RXN-HMGCOAS_m_FWD-rt3754_m'	27141.27779288</v>
      </c>
      <c r="R1161" s="1">
        <f>_xlfn.XLOOKUP(Table5[[#This Row],[rxn]],Table38[name],Table38[flux],0)</f>
        <v>0</v>
      </c>
      <c r="S1161" s="1">
        <f>_xlfn.XLOOKUP(SUBSTITUTE(Table5[[#This Row],[rxn]],"RXN-","ENZLOAD-"),Table38[name],Table38[flux],0)</f>
        <v>0</v>
      </c>
      <c r="T1161" s="1" t="b">
        <f>AND(Table5[[#This Row],[ENZLOAD flux in kapp-slack.gms]]=0,Table5[[#This Row],[flux in kapp-slack.gms]]&lt;&gt;0,NOT(Table5[[#This Row],[spont or unknown?]]))</f>
        <v>0</v>
      </c>
      <c r="U1161" s="1" t="b">
        <f>OR(_xlfn.TEXTAFTER(Table5[[#This Row],[rxn]],"-",-1)="SPONT",_xlfn.TEXTAFTER(Table5[[#This Row],[rxn]],"-",-1)="UNKNOWN")</f>
        <v>0</v>
      </c>
      <c r="V1161" s="1">
        <f>_xlfn.XLOOKUP(SUBSTITUTE(Table5[[#This Row],[rxn]],"RXN-","ENZLOAD-"),Table4[rxn],Table4[ub],0)</f>
        <v>0.80376913999999999</v>
      </c>
      <c r="W1161" s="1" t="b">
        <f>AND(Table5[[#This Row],[FVA ENZLOAD flux UB]]=0,Table5[[#This Row],[ENZ not made when it should be?]])</f>
        <v>0</v>
      </c>
    </row>
    <row r="1162" spans="1:23" hidden="1">
      <c r="A1162" s="1" t="s">
        <v>5640</v>
      </c>
      <c r="B1162" s="1" t="str">
        <f>_xlfn.TEXTBEFORE(Table38[[#This Row],[all fluxes from kapp-slack]]," ",,,,"")</f>
        <v>PROSYN-rt3609</v>
      </c>
      <c r="C1162" s="1">
        <f>_xlfn.NUMBERVALUE(IFERROR(_xlfn.TEXTAFTER(Table38[[#This Row],[all fluxes from kapp-slack]]," ",-1,,,""),""))</f>
        <v>9.9739029999999994E-9</v>
      </c>
      <c r="F1162" s="1" t="s">
        <v>8502</v>
      </c>
      <c r="G1162" s="1" t="str">
        <f>_xlfn.TEXTBEFORE(Table5[[#This Row],[rxn     kapp_old        kapp_slack_ub   kapp_slack_lb]]," ")</f>
        <v>RXN-HMPK1_c_FWD-rt4410</v>
      </c>
      <c r="H116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16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162" s="1">
        <f>_xlfn.NUMBERVALUE(_xlfn.TEXTAFTER(Table5[[#This Row],[rxn     kapp_old        kapp_slack_ub   kapp_slack_lb]]," ",-1))</f>
        <v>0</v>
      </c>
      <c r="K1162" s="1">
        <f>_xlfn.XLOOKUP(SUBSTITUTE(Table5[[#This Row],[rxn]],"RXN-","ENZLOAD-"),ENZLOAD[name],ENZLOAD[flux],0)</f>
        <v>2.0485691453999999E-7</v>
      </c>
      <c r="L1162" s="1" t="str">
        <f>"'"&amp;Table5[[#This Row],[rxn]]&amp;"'"&amp;CHAR(9)&amp;IF(AND(Table5[[#This Row],[kapp_slack_ub]]&lt;&gt;0,Table5[[#This Row],[kapp_old]]&lt;$F$1),$F$1,Table5[[#This Row],[kapp_old]])</f>
        <v>'RXN-HMPK1_c_FWD-rt4410'	27141.27779288</v>
      </c>
      <c r="M1162" s="1">
        <f>_xlfn.XLOOKUP(Table5[[#This Row],[rxn]],Table3[name],Table3[flux],$F$1)</f>
        <v>27141.277792879999</v>
      </c>
      <c r="N1162" s="1">
        <f>IFERROR(Table5[[#This Row],[min flux]]/Table5[[#This Row],[associated enzload]],"")</f>
        <v>132488951392.36534</v>
      </c>
      <c r="O1162" s="1">
        <f>_xlfn.NUMBERVALUE(IF(Table5[[#This Row],[flux/enzload]]="","",ABS($N$1-Table5[[#This Row],[flux/enzload]])))</f>
        <v>1267427366266.5901</v>
      </c>
      <c r="P1162" s="1">
        <f>Table5[[#This Row],[kapp_old]]+IFERROR(((Table5[[#This Row],[kapp_slack_ub]]-Table5[[#This Row],[kapp_slack_lb]])/Table5[[#This Row],[associated enzload]]),0)</f>
        <v>27141.277792879999</v>
      </c>
      <c r="Q1162" s="1" t="str">
        <f>"'"&amp;Table5[[#This Row],[rxn]]&amp;"'"&amp;CHAR(9)&amp;Table5[[#This Row],[kapp + (slack_ub - slack_lb)/enzload]]</f>
        <v>'RXN-HMPK1_c_FWD-rt4410'	27141.27779288</v>
      </c>
      <c r="R1162" s="1">
        <f>_xlfn.XLOOKUP(Table5[[#This Row],[rxn]],Table38[name],Table38[flux],0)</f>
        <v>0</v>
      </c>
      <c r="S1162" s="1">
        <f>_xlfn.XLOOKUP(SUBSTITUTE(Table5[[#This Row],[rxn]],"RXN-","ENZLOAD-"),Table38[name],Table38[flux],0)</f>
        <v>0</v>
      </c>
      <c r="T1162" s="1" t="b">
        <f>AND(Table5[[#This Row],[ENZLOAD flux in kapp-slack.gms]]=0,Table5[[#This Row],[flux in kapp-slack.gms]]&lt;&gt;0,NOT(Table5[[#This Row],[spont or unknown?]]))</f>
        <v>0</v>
      </c>
      <c r="U1162" s="1" t="b">
        <f>OR(_xlfn.TEXTAFTER(Table5[[#This Row],[rxn]],"-",-1)="SPONT",_xlfn.TEXTAFTER(Table5[[#This Row],[rxn]],"-",-1)="UNKNOWN")</f>
        <v>0</v>
      </c>
      <c r="V1162" s="1">
        <f>_xlfn.XLOOKUP(SUBSTITUTE(Table5[[#This Row],[rxn]],"RXN-","ENZLOAD-"),Table4[rxn],Table4[ub],0)</f>
        <v>0.74051075</v>
      </c>
      <c r="W1162" s="1" t="b">
        <f>AND(Table5[[#This Row],[FVA ENZLOAD flux UB]]=0,Table5[[#This Row],[ENZ not made when it should be?]])</f>
        <v>0</v>
      </c>
    </row>
    <row r="1163" spans="1:23" hidden="1">
      <c r="A1163" s="1" t="s">
        <v>5641</v>
      </c>
      <c r="B1163" s="1" t="str">
        <f>_xlfn.TEXTBEFORE(Table38[[#This Row],[all fluxes from kapp-slack]]," ",,,,"")</f>
        <v>PROSYN-rt3683</v>
      </c>
      <c r="C1163" s="1">
        <f>_xlfn.NUMBERVALUE(IFERROR(_xlfn.TEXTAFTER(Table38[[#This Row],[all fluxes from kapp-slack]]," ",-1,,,""),""))</f>
        <v>5.9815770099E-5</v>
      </c>
      <c r="F1163" s="1" t="s">
        <v>8506</v>
      </c>
      <c r="G1163" s="1" t="str">
        <f>_xlfn.TEXTBEFORE(Table5[[#This Row],[rxn     kapp_old        kapp_slack_ub   kapp_slack_lb]]," ")</f>
        <v>RXN-HPPK2_m_FWD-rt6009</v>
      </c>
      <c r="H116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16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163" s="1">
        <f>_xlfn.NUMBERVALUE(_xlfn.TEXTAFTER(Table5[[#This Row],[rxn     kapp_old        kapp_slack_ub   kapp_slack_lb]]," ",-1))</f>
        <v>0</v>
      </c>
      <c r="K1163" s="1">
        <f>_xlfn.XLOOKUP(SUBSTITUTE(Table5[[#This Row],[rxn]],"RXN-","ENZLOAD-"),ENZLOAD[name],ENZLOAD[flux],0)</f>
        <v>1.8679695076999999E-7</v>
      </c>
      <c r="L1163" s="1" t="str">
        <f>"'"&amp;Table5[[#This Row],[rxn]]&amp;"'"&amp;CHAR(9)&amp;IF(AND(Table5[[#This Row],[kapp_slack_ub]]&lt;&gt;0,Table5[[#This Row],[kapp_old]]&lt;$F$1),$F$1,Table5[[#This Row],[kapp_old]])</f>
        <v>'RXN-HPPK2_m_FWD-rt6009'	27141.27779288</v>
      </c>
      <c r="M1163" s="1">
        <f>_xlfn.XLOOKUP(Table5[[#This Row],[rxn]],Table3[name],Table3[flux],$F$1)</f>
        <v>27141.277792879999</v>
      </c>
      <c r="N1163" s="1">
        <f>IFERROR(Table5[[#This Row],[min flux]]/Table5[[#This Row],[associated enzload]],"")</f>
        <v>145298291438.91437</v>
      </c>
      <c r="O1163" s="1">
        <f>_xlfn.NUMBERVALUE(IF(Table5[[#This Row],[flux/enzload]]="","",ABS($N$1-Table5[[#This Row],[flux/enzload]])))</f>
        <v>1254618026220.04</v>
      </c>
      <c r="P1163" s="1">
        <f>Table5[[#This Row],[kapp_old]]+IFERROR(((Table5[[#This Row],[kapp_slack_ub]]-Table5[[#This Row],[kapp_slack_lb]])/Table5[[#This Row],[associated enzload]]),0)</f>
        <v>27141.277792879999</v>
      </c>
      <c r="Q1163" s="1" t="str">
        <f>"'"&amp;Table5[[#This Row],[rxn]]&amp;"'"&amp;CHAR(9)&amp;Table5[[#This Row],[kapp + (slack_ub - slack_lb)/enzload]]</f>
        <v>'RXN-HPPK2_m_FWD-rt6009'	27141.27779288</v>
      </c>
      <c r="R1163" s="1">
        <f>_xlfn.XLOOKUP(Table5[[#This Row],[rxn]],Table38[name],Table38[flux],0)</f>
        <v>0</v>
      </c>
      <c r="S1163" s="1">
        <f>_xlfn.XLOOKUP(SUBSTITUTE(Table5[[#This Row],[rxn]],"RXN-","ENZLOAD-"),Table38[name],Table38[flux],0)</f>
        <v>0</v>
      </c>
      <c r="T1163" s="1" t="b">
        <f>AND(Table5[[#This Row],[ENZLOAD flux in kapp-slack.gms]]=0,Table5[[#This Row],[flux in kapp-slack.gms]]&lt;&gt;0,NOT(Table5[[#This Row],[spont or unknown?]]))</f>
        <v>0</v>
      </c>
      <c r="U1163" s="1" t="b">
        <f>OR(_xlfn.TEXTAFTER(Table5[[#This Row],[rxn]],"-",-1)="SPONT",_xlfn.TEXTAFTER(Table5[[#This Row],[rxn]],"-",-1)="UNKNOWN")</f>
        <v>0</v>
      </c>
      <c r="V1163" s="1">
        <f>_xlfn.XLOOKUP(SUBSTITUTE(Table5[[#This Row],[rxn]],"RXN-","ENZLOAD-"),Table4[rxn],Table4[ub],0)</f>
        <v>0.48192752999999999</v>
      </c>
      <c r="W1163" s="1" t="b">
        <f>AND(Table5[[#This Row],[FVA ENZLOAD flux UB]]=0,Table5[[#This Row],[ENZ not made when it should be?]])</f>
        <v>0</v>
      </c>
    </row>
    <row r="1164" spans="1:23" hidden="1">
      <c r="A1164" s="1" t="s">
        <v>5642</v>
      </c>
      <c r="B1164" s="1" t="str">
        <f>_xlfn.TEXTBEFORE(Table38[[#This Row],[all fluxes from kapp-slack]]," ",,,,"")</f>
        <v>PROSYN-rt3731</v>
      </c>
      <c r="C1164" s="1">
        <f>_xlfn.NUMBERVALUE(IFERROR(_xlfn.TEXTAFTER(Table38[[#This Row],[all fluxes from kapp-slack]]," ",-1,,,""),""))</f>
        <v>3.9385555499999998E-7</v>
      </c>
      <c r="F1164" s="1" t="s">
        <v>8507</v>
      </c>
      <c r="G1164" s="1" t="str">
        <f>_xlfn.TEXTBEFORE(Table5[[#This Row],[rxn     kapp_old        kapp_slack_ub   kapp_slack_lb]]," ")</f>
        <v>RXN-HPRORy_c_FWD-rt5064</v>
      </c>
      <c r="H116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16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164" s="1">
        <f>_xlfn.NUMBERVALUE(_xlfn.TEXTAFTER(Table5[[#This Row],[rxn     kapp_old        kapp_slack_ub   kapp_slack_lb]]," ",-1))</f>
        <v>0</v>
      </c>
      <c r="K1164" s="1">
        <f>_xlfn.XLOOKUP(SUBSTITUTE(Table5[[#This Row],[rxn]],"RXN-","ENZLOAD-"),ENZLOAD[name],ENZLOAD[flux],0)</f>
        <v>6.4841154626999997E-7</v>
      </c>
      <c r="L1164" s="1" t="str">
        <f>"'"&amp;Table5[[#This Row],[rxn]]&amp;"'"&amp;CHAR(9)&amp;IF(AND(Table5[[#This Row],[kapp_slack_ub]]&lt;&gt;0,Table5[[#This Row],[kapp_old]]&lt;$F$1),$F$1,Table5[[#This Row],[kapp_old]])</f>
        <v>'RXN-HPRORy_c_FWD-rt5064'	27141.27779288</v>
      </c>
      <c r="M1164" s="1">
        <f>_xlfn.XLOOKUP(Table5[[#This Row],[rxn]],Table3[name],Table3[flux],$F$1)</f>
        <v>27141.277792879999</v>
      </c>
      <c r="N1164" s="1">
        <f>IFERROR(Table5[[#This Row],[min flux]]/Table5[[#This Row],[associated enzload]],"")</f>
        <v>41858103775.311722</v>
      </c>
      <c r="O1164" s="1">
        <f>_xlfn.NUMBERVALUE(IF(Table5[[#This Row],[flux/enzload]]="","",ABS($N$1-Table5[[#This Row],[flux/enzload]])))</f>
        <v>1358058213883.6399</v>
      </c>
      <c r="P1164" s="1">
        <f>Table5[[#This Row],[kapp_old]]+IFERROR(((Table5[[#This Row],[kapp_slack_ub]]-Table5[[#This Row],[kapp_slack_lb]])/Table5[[#This Row],[associated enzload]]),0)</f>
        <v>27141.277792879999</v>
      </c>
      <c r="Q1164" s="1" t="str">
        <f>"'"&amp;Table5[[#This Row],[rxn]]&amp;"'"&amp;CHAR(9)&amp;Table5[[#This Row],[kapp + (slack_ub - slack_lb)/enzload]]</f>
        <v>'RXN-HPRORy_c_FWD-rt5064'	27141.27779288</v>
      </c>
      <c r="R1164" s="1">
        <f>_xlfn.XLOOKUP(Table5[[#This Row],[rxn]],Table38[name],Table38[flux],0)</f>
        <v>0</v>
      </c>
      <c r="S1164" s="1">
        <f>_xlfn.XLOOKUP(SUBSTITUTE(Table5[[#This Row],[rxn]],"RXN-","ENZLOAD-"),Table38[name],Table38[flux],0)</f>
        <v>0</v>
      </c>
      <c r="T1164" s="1" t="b">
        <f>AND(Table5[[#This Row],[ENZLOAD flux in kapp-slack.gms]]=0,Table5[[#This Row],[flux in kapp-slack.gms]]&lt;&gt;0,NOT(Table5[[#This Row],[spont or unknown?]]))</f>
        <v>0</v>
      </c>
      <c r="U1164" s="1" t="b">
        <f>OR(_xlfn.TEXTAFTER(Table5[[#This Row],[rxn]],"-",-1)="SPONT",_xlfn.TEXTAFTER(Table5[[#This Row],[rxn]],"-",-1)="UNKNOWN")</f>
        <v>0</v>
      </c>
      <c r="V1164" s="1">
        <f>_xlfn.XLOOKUP(SUBSTITUTE(Table5[[#This Row],[rxn]],"RXN-","ENZLOAD-"),Table4[rxn],Table4[ub],0)</f>
        <v>1.2188066799999999</v>
      </c>
      <c r="W1164" s="1" t="b">
        <f>AND(Table5[[#This Row],[FVA ENZLOAD flux UB]]=0,Table5[[#This Row],[ENZ not made when it should be?]])</f>
        <v>0</v>
      </c>
    </row>
    <row r="1165" spans="1:23" hidden="1">
      <c r="A1165" s="1" t="s">
        <v>5643</v>
      </c>
      <c r="B1165" s="1" t="str">
        <f>_xlfn.TEXTBEFORE(Table38[[#This Row],[all fluxes from kapp-slack]]," ",,,,"")</f>
        <v>PROSYN-rt3748</v>
      </c>
      <c r="C1165" s="1">
        <f>_xlfn.NUMBERVALUE(IFERROR(_xlfn.TEXTAFTER(Table38[[#This Row],[all fluxes from kapp-slack]]," ",-1,,,""),""))</f>
        <v>1.3949100000000001E-10</v>
      </c>
      <c r="F1165" s="1" t="s">
        <v>8508</v>
      </c>
      <c r="G1165" s="1" t="str">
        <f>_xlfn.TEXTBEFORE(Table5[[#This Row],[rxn     kapp_old        kapp_slack_ub   kapp_slack_lb]]," ")</f>
        <v>RXN-HQLOR_c_FWD-rt3938</v>
      </c>
      <c r="H116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16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165" s="1">
        <f>_xlfn.NUMBERVALUE(_xlfn.TEXTAFTER(Table5[[#This Row],[rxn     kapp_old        kapp_slack_ub   kapp_slack_lb]]," ",-1))</f>
        <v>0</v>
      </c>
      <c r="K1165" s="1">
        <f>_xlfn.XLOOKUP(SUBSTITUTE(Table5[[#This Row],[rxn]],"RXN-","ENZLOAD-"),ENZLOAD[name],ENZLOAD[flux],0)</f>
        <v>1.7654886797999999E-7</v>
      </c>
      <c r="L1165" s="1" t="str">
        <f>"'"&amp;Table5[[#This Row],[rxn]]&amp;"'"&amp;CHAR(9)&amp;IF(AND(Table5[[#This Row],[kapp_slack_ub]]&lt;&gt;0,Table5[[#This Row],[kapp_old]]&lt;$F$1),$F$1,Table5[[#This Row],[kapp_old]])</f>
        <v>'RXN-HQLOR_c_FWD-rt3938'	27141.27779288</v>
      </c>
      <c r="M1165" s="1">
        <f>_xlfn.XLOOKUP(Table5[[#This Row],[rxn]],Table3[name],Table3[flux],$F$1)</f>
        <v>27141.277792879999</v>
      </c>
      <c r="N1165" s="1">
        <f>IFERROR(Table5[[#This Row],[min flux]]/Table5[[#This Row],[associated enzload]],"")</f>
        <v>153732380747.71823</v>
      </c>
      <c r="O1165" s="1">
        <f>_xlfn.NUMBERVALUE(IF(Table5[[#This Row],[flux/enzload]]="","",ABS($N$1-Table5[[#This Row],[flux/enzload]])))</f>
        <v>1246183936911.24</v>
      </c>
      <c r="P1165" s="1">
        <f>Table5[[#This Row],[kapp_old]]+IFERROR(((Table5[[#This Row],[kapp_slack_ub]]-Table5[[#This Row],[kapp_slack_lb]])/Table5[[#This Row],[associated enzload]]),0)</f>
        <v>27141.277792879999</v>
      </c>
      <c r="Q1165" s="1" t="str">
        <f>"'"&amp;Table5[[#This Row],[rxn]]&amp;"'"&amp;CHAR(9)&amp;Table5[[#This Row],[kapp + (slack_ub - slack_lb)/enzload]]</f>
        <v>'RXN-HQLOR_c_FWD-rt3938'	27141.27779288</v>
      </c>
      <c r="R1165" s="1">
        <f>_xlfn.XLOOKUP(Table5[[#This Row],[rxn]],Table38[name],Table38[flux],0)</f>
        <v>0</v>
      </c>
      <c r="S1165" s="1">
        <f>_xlfn.XLOOKUP(SUBSTITUTE(Table5[[#This Row],[rxn]],"RXN-","ENZLOAD-"),Table38[name],Table38[flux],0)</f>
        <v>0</v>
      </c>
      <c r="T1165" s="1" t="b">
        <f>AND(Table5[[#This Row],[ENZLOAD flux in kapp-slack.gms]]=0,Table5[[#This Row],[flux in kapp-slack.gms]]&lt;&gt;0,NOT(Table5[[#This Row],[spont or unknown?]]))</f>
        <v>0</v>
      </c>
      <c r="U1165" s="1" t="b">
        <f>OR(_xlfn.TEXTAFTER(Table5[[#This Row],[rxn]],"-",-1)="SPONT",_xlfn.TEXTAFTER(Table5[[#This Row],[rxn]],"-",-1)="UNKNOWN")</f>
        <v>0</v>
      </c>
      <c r="V1165" s="1">
        <f>_xlfn.XLOOKUP(SUBSTITUTE(Table5[[#This Row],[rxn]],"RXN-","ENZLOAD-"),Table4[rxn],Table4[ub],0)</f>
        <v>1.08045978</v>
      </c>
      <c r="W1165" s="1" t="b">
        <f>AND(Table5[[#This Row],[FVA ENZLOAD flux UB]]=0,Table5[[#This Row],[ENZ not made when it should be?]])</f>
        <v>0</v>
      </c>
    </row>
    <row r="1166" spans="1:23" hidden="1">
      <c r="A1166" s="1" t="s">
        <v>5644</v>
      </c>
      <c r="B1166" s="1" t="str">
        <f>_xlfn.TEXTBEFORE(Table38[[#This Row],[all fluxes from kapp-slack]]," ",,,,"")</f>
        <v>PROSYN-rt3750</v>
      </c>
      <c r="C1166" s="1">
        <f>_xlfn.NUMBERVALUE(IFERROR(_xlfn.TEXTAFTER(Table38[[#This Row],[all fluxes from kapp-slack]]," ",-1,,,""),""))</f>
        <v>1.7302697610000001E-6</v>
      </c>
      <c r="F1166" s="1" t="s">
        <v>8511</v>
      </c>
      <c r="G1166" s="1" t="str">
        <f>_xlfn.TEXTBEFORE(Table5[[#This Row],[rxn     kapp_old        kapp_slack_ub   kapp_slack_lb]]," ")</f>
        <v>RXN-HSDy_c_FWD-rt3712</v>
      </c>
      <c r="H1166" s="1">
        <f>_xlfn.NUMBERVALUE(_xlfn.TEXTBEFORE(TRIM(_xlfn.TEXTAFTER(_xlfn.TEXTBEFORE(Table5[[#This Row],[rxn     kapp_old        kapp_slack_ub   kapp_slack_lb]],Table5[[#This Row],[kapp_slack_lb]],-1),Table5[[#This Row],[rxn]]))," "))</f>
        <v>76.327834220260002</v>
      </c>
      <c r="I116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166" s="1">
        <f>_xlfn.NUMBERVALUE(_xlfn.TEXTAFTER(Table5[[#This Row],[rxn     kapp_old        kapp_slack_ub   kapp_slack_lb]]," ",-1))</f>
        <v>0</v>
      </c>
      <c r="K1166" s="1">
        <f>_xlfn.XLOOKUP(SUBSTITUTE(Table5[[#This Row],[rxn]],"RXN-","ENZLOAD-"),ENZLOAD[name],ENZLOAD[flux],0)</f>
        <v>6.5390619452999997E-7</v>
      </c>
      <c r="L1166" s="1" t="str">
        <f>"'"&amp;Table5[[#This Row],[rxn]]&amp;"'"&amp;CHAR(9)&amp;IF(AND(Table5[[#This Row],[kapp_slack_ub]]&lt;&gt;0,Table5[[#This Row],[kapp_old]]&lt;$F$1),$F$1,Table5[[#This Row],[kapp_old]])</f>
        <v>'RXN-HSDy_c_FWD-rt3712'	76.32783422026</v>
      </c>
      <c r="M1166" s="1">
        <f>_xlfn.XLOOKUP(Table5[[#This Row],[rxn]],Table3[name],Table3[flux],$F$1)</f>
        <v>27141.277792879999</v>
      </c>
      <c r="N1166" s="1">
        <f>IFERROR(Table5[[#This Row],[min flux]]/Table5[[#This Row],[associated enzload]],"")</f>
        <v>41506378162.372353</v>
      </c>
      <c r="O1166" s="1">
        <f>_xlfn.NUMBERVALUE(IF(Table5[[#This Row],[flux/enzload]]="","",ABS($N$1-Table5[[#This Row],[flux/enzload]])))</f>
        <v>1358409939496.5801</v>
      </c>
      <c r="P1166" s="1">
        <f>Table5[[#This Row],[kapp_old]]+IFERROR(((Table5[[#This Row],[kapp_slack_ub]]-Table5[[#This Row],[kapp_slack_lb]])/Table5[[#This Row],[associated enzload]]),0)</f>
        <v>76.327834220260002</v>
      </c>
      <c r="Q1166" s="1" t="str">
        <f>"'"&amp;Table5[[#This Row],[rxn]]&amp;"'"&amp;CHAR(9)&amp;Table5[[#This Row],[kapp + (slack_ub - slack_lb)/enzload]]</f>
        <v>'RXN-HSDy_c_FWD-rt3712'	76.32783422026</v>
      </c>
      <c r="R1166" s="1">
        <f>_xlfn.XLOOKUP(Table5[[#This Row],[rxn]],Table38[name],Table38[flux],0)</f>
        <v>0</v>
      </c>
      <c r="S1166" s="1">
        <f>_xlfn.XLOOKUP(SUBSTITUTE(Table5[[#This Row],[rxn]],"RXN-","ENZLOAD-"),Table38[name],Table38[flux],0)</f>
        <v>0</v>
      </c>
      <c r="T1166" s="1" t="b">
        <f>AND(Table5[[#This Row],[ENZLOAD flux in kapp-slack.gms]]=0,Table5[[#This Row],[flux in kapp-slack.gms]]&lt;&gt;0,NOT(Table5[[#This Row],[spont or unknown?]]))</f>
        <v>0</v>
      </c>
      <c r="U1166" s="1" t="b">
        <f>OR(_xlfn.TEXTAFTER(Table5[[#This Row],[rxn]],"-",-1)="SPONT",_xlfn.TEXTAFTER(Table5[[#This Row],[rxn]],"-",-1)="UNKNOWN")</f>
        <v>0</v>
      </c>
      <c r="V1166" s="1">
        <f>_xlfn.XLOOKUP(SUBSTITUTE(Table5[[#This Row],[rxn]],"RXN-","ENZLOAD-"),Table4[rxn],Table4[ub],0)</f>
        <v>0.51675340000000003</v>
      </c>
      <c r="W1166" s="1" t="b">
        <f>AND(Table5[[#This Row],[FVA ENZLOAD flux UB]]=0,Table5[[#This Row],[ENZ not made when it should be?]])</f>
        <v>0</v>
      </c>
    </row>
    <row r="1167" spans="1:23" hidden="1">
      <c r="A1167" s="1" t="s">
        <v>5645</v>
      </c>
      <c r="B1167" s="1" t="str">
        <f>_xlfn.TEXTBEFORE(Table38[[#This Row],[all fluxes from kapp-slack]]," ",,,,"")</f>
        <v>PROSYN-rt3753</v>
      </c>
      <c r="C1167" s="1">
        <f>_xlfn.NUMBERVALUE(IFERROR(_xlfn.TEXTAFTER(Table38[[#This Row],[all fluxes from kapp-slack]]," ",-1,,,""),""))</f>
        <v>1.4631632599999999E-7</v>
      </c>
      <c r="F1167" s="1" t="s">
        <v>8540</v>
      </c>
      <c r="G1167" s="1" t="str">
        <f>_xlfn.TEXTBEFORE(Table5[[#This Row],[rxn     kapp_old        kapp_slack_ub   kapp_slack_lb]]," ")</f>
        <v>RXN-HXAND_c_FWD-rt7594</v>
      </c>
      <c r="H1167" s="1">
        <f>_xlfn.NUMBERVALUE(_xlfn.TEXTBEFORE(TRIM(_xlfn.TEXTAFTER(_xlfn.TEXTBEFORE(Table5[[#This Row],[rxn     kapp_old        kapp_slack_ub   kapp_slack_lb]],Table5[[#This Row],[kapp_slack_lb]],-1),Table5[[#This Row],[rxn]]))," "))</f>
        <v>384704.41379871999</v>
      </c>
      <c r="I116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167" s="1">
        <f>_xlfn.NUMBERVALUE(_xlfn.TEXTAFTER(Table5[[#This Row],[rxn     kapp_old        kapp_slack_ub   kapp_slack_lb]]," ",-1))</f>
        <v>0</v>
      </c>
      <c r="K1167" s="1">
        <f>_xlfn.XLOOKUP(SUBSTITUTE(Table5[[#This Row],[rxn]],"RXN-","ENZLOAD-"),ENZLOAD[name],ENZLOAD[flux],0)</f>
        <v>2.6525670519999898E-8</v>
      </c>
      <c r="L1167" s="1" t="str">
        <f>"'"&amp;Table5[[#This Row],[rxn]]&amp;"'"&amp;CHAR(9)&amp;IF(AND(Table5[[#This Row],[kapp_slack_ub]]&lt;&gt;0,Table5[[#This Row],[kapp_old]]&lt;$F$1),$F$1,Table5[[#This Row],[kapp_old]])</f>
        <v>'RXN-HXAND_c_FWD-rt7594'	384704.41379872</v>
      </c>
      <c r="M1167" s="1">
        <f>_xlfn.XLOOKUP(Table5[[#This Row],[rxn]],Table3[name],Table3[flux],$F$1)</f>
        <v>27141.277792879999</v>
      </c>
      <c r="N1167" s="1">
        <f>IFERROR(Table5[[#This Row],[min flux]]/Table5[[#This Row],[associated enzload]],"")</f>
        <v>1023207981582.0657</v>
      </c>
      <c r="O1167" s="1">
        <f>_xlfn.NUMBERVALUE(IF(Table5[[#This Row],[flux/enzload]]="","",ABS($N$1-Table5[[#This Row],[flux/enzload]])))</f>
        <v>376708336076.888</v>
      </c>
      <c r="P1167" s="1">
        <f>Table5[[#This Row],[kapp_old]]+IFERROR(((Table5[[#This Row],[kapp_slack_ub]]-Table5[[#This Row],[kapp_slack_lb]])/Table5[[#This Row],[associated enzload]]),0)</f>
        <v>384704.41379871999</v>
      </c>
      <c r="Q1167" s="1" t="str">
        <f>"'"&amp;Table5[[#This Row],[rxn]]&amp;"'"&amp;CHAR(9)&amp;Table5[[#This Row],[kapp + (slack_ub - slack_lb)/enzload]]</f>
        <v>'RXN-HXAND_c_FWD-rt7594'	384704.41379872</v>
      </c>
      <c r="R1167" s="1">
        <f>_xlfn.XLOOKUP(Table5[[#This Row],[rxn]],Table38[name],Table38[flux],0)</f>
        <v>0</v>
      </c>
      <c r="S1167" s="1">
        <f>_xlfn.XLOOKUP(SUBSTITUTE(Table5[[#This Row],[rxn]],"RXN-","ENZLOAD-"),Table38[name],Table38[flux],0)</f>
        <v>0</v>
      </c>
      <c r="T1167" s="1" t="b">
        <f>AND(Table5[[#This Row],[ENZLOAD flux in kapp-slack.gms]]=0,Table5[[#This Row],[flux in kapp-slack.gms]]&lt;&gt;0,NOT(Table5[[#This Row],[spont or unknown?]]))</f>
        <v>0</v>
      </c>
      <c r="U1167" s="1" t="b">
        <f>OR(_xlfn.TEXTAFTER(Table5[[#This Row],[rxn]],"-",-1)="SPONT",_xlfn.TEXTAFTER(Table5[[#This Row],[rxn]],"-",-1)="UNKNOWN")</f>
        <v>0</v>
      </c>
      <c r="V1167" s="1">
        <f>_xlfn.XLOOKUP(SUBSTITUTE(Table5[[#This Row],[rxn]],"RXN-","ENZLOAD-"),Table4[rxn],Table4[ub],0)</f>
        <v>0.26440797999999999</v>
      </c>
      <c r="W1167" s="1" t="b">
        <f>AND(Table5[[#This Row],[FVA ENZLOAD flux UB]]=0,Table5[[#This Row],[ENZ not made when it should be?]])</f>
        <v>0</v>
      </c>
    </row>
    <row r="1168" spans="1:23" hidden="1">
      <c r="A1168" s="1" t="s">
        <v>5646</v>
      </c>
      <c r="B1168" s="1" t="str">
        <f>_xlfn.TEXTBEFORE(Table38[[#This Row],[all fluxes from kapp-slack]]," ",,,,"")</f>
        <v>PROSYN-rt3754_c</v>
      </c>
      <c r="C1168" s="1">
        <f>_xlfn.NUMBERVALUE(IFERROR(_xlfn.TEXTAFTER(Table38[[#This Row],[all fluxes from kapp-slack]]," ",-1,,,""),""))</f>
        <v>1.9313667939999999E-6</v>
      </c>
      <c r="F1168" s="1" t="s">
        <v>8541</v>
      </c>
      <c r="G1168" s="1" t="str">
        <f>_xlfn.TEXTBEFORE(Table5[[#This Row],[rxn     kapp_old        kapp_slack_ub   kapp_slack_lb]]," ")</f>
        <v>RXN-HXAND_c_REV-rt7594</v>
      </c>
      <c r="H116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16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168" s="1">
        <f>_xlfn.NUMBERVALUE(_xlfn.TEXTAFTER(Table5[[#This Row],[rxn     kapp_old        kapp_slack_ub   kapp_slack_lb]]," ",-1))</f>
        <v>0</v>
      </c>
      <c r="K1168" s="1">
        <f>_xlfn.XLOOKUP(SUBSTITUTE(Table5[[#This Row],[rxn]],"RXN-","ENZLOAD-"),ENZLOAD[name],ENZLOAD[flux],0)</f>
        <v>2.6525670519999898E-8</v>
      </c>
      <c r="L1168" s="1" t="str">
        <f>"'"&amp;Table5[[#This Row],[rxn]]&amp;"'"&amp;CHAR(9)&amp;IF(AND(Table5[[#This Row],[kapp_slack_ub]]&lt;&gt;0,Table5[[#This Row],[kapp_old]]&lt;$F$1),$F$1,Table5[[#This Row],[kapp_old]])</f>
        <v>'RXN-HXAND_c_REV-rt7594'	27141.27779288</v>
      </c>
      <c r="M1168" s="1">
        <f>_xlfn.XLOOKUP(Table5[[#This Row],[rxn]],Table3[name],Table3[flux],$F$1)</f>
        <v>27141.277792879999</v>
      </c>
      <c r="N1168" s="1">
        <f>IFERROR(Table5[[#This Row],[min flux]]/Table5[[#This Row],[associated enzload]],"")</f>
        <v>1023207981582.0657</v>
      </c>
      <c r="O1168" s="1">
        <f>_xlfn.NUMBERVALUE(IF(Table5[[#This Row],[flux/enzload]]="","",ABS($N$1-Table5[[#This Row],[flux/enzload]])))</f>
        <v>376708336076.888</v>
      </c>
      <c r="P1168" s="1">
        <f>Table5[[#This Row],[kapp_old]]+IFERROR(((Table5[[#This Row],[kapp_slack_ub]]-Table5[[#This Row],[kapp_slack_lb]])/Table5[[#This Row],[associated enzload]]),0)</f>
        <v>27141.277792879999</v>
      </c>
      <c r="Q1168" s="1" t="str">
        <f>"'"&amp;Table5[[#This Row],[rxn]]&amp;"'"&amp;CHAR(9)&amp;Table5[[#This Row],[kapp + (slack_ub - slack_lb)/enzload]]</f>
        <v>'RXN-HXAND_c_REV-rt7594'	27141.27779288</v>
      </c>
      <c r="R1168" s="1">
        <f>_xlfn.XLOOKUP(Table5[[#This Row],[rxn]],Table38[name],Table38[flux],0)</f>
        <v>0</v>
      </c>
      <c r="S1168" s="1">
        <f>_xlfn.XLOOKUP(SUBSTITUTE(Table5[[#This Row],[rxn]],"RXN-","ENZLOAD-"),Table38[name],Table38[flux],0)</f>
        <v>0</v>
      </c>
      <c r="T1168" s="1" t="b">
        <f>AND(Table5[[#This Row],[ENZLOAD flux in kapp-slack.gms]]=0,Table5[[#This Row],[flux in kapp-slack.gms]]&lt;&gt;0,NOT(Table5[[#This Row],[spont or unknown?]]))</f>
        <v>0</v>
      </c>
      <c r="U1168" s="1" t="b">
        <f>OR(_xlfn.TEXTAFTER(Table5[[#This Row],[rxn]],"-",-1)="SPONT",_xlfn.TEXTAFTER(Table5[[#This Row],[rxn]],"-",-1)="UNKNOWN")</f>
        <v>0</v>
      </c>
      <c r="V1168" s="1">
        <f>_xlfn.XLOOKUP(SUBSTITUTE(Table5[[#This Row],[rxn]],"RXN-","ENZLOAD-"),Table4[rxn],Table4[ub],0)</f>
        <v>0.26440797999999999</v>
      </c>
      <c r="W1168" s="1" t="b">
        <f>AND(Table5[[#This Row],[FVA ENZLOAD flux UB]]=0,Table5[[#This Row],[ENZ not made when it should be?]])</f>
        <v>0</v>
      </c>
    </row>
    <row r="1169" spans="1:23" hidden="1">
      <c r="A1169" s="1" t="s">
        <v>5647</v>
      </c>
      <c r="B1169" s="1" t="str">
        <f>_xlfn.TEXTBEFORE(Table38[[#This Row],[all fluxes from kapp-slack]]," ",,,,"")</f>
        <v>PROSYN-rt3764</v>
      </c>
      <c r="C1169" s="1">
        <f>_xlfn.NUMBERVALUE(IFERROR(_xlfn.TEXTAFTER(Table38[[#This Row],[all fluxes from kapp-slack]]," ",-1,,,""),""))</f>
        <v>9.5990902000000002E-7</v>
      </c>
      <c r="F1169" s="1" t="s">
        <v>8583</v>
      </c>
      <c r="G1169" s="1" t="str">
        <f>_xlfn.TEXTBEFORE(Table5[[#This Row],[rxn     kapp_old        kapp_slack_ub   kapp_slack_lb]]," ")</f>
        <v>RXN-ICL_1_c_FWD-rt5654_c</v>
      </c>
      <c r="H116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16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169" s="1">
        <f>_xlfn.NUMBERVALUE(_xlfn.TEXTAFTER(Table5[[#This Row],[rxn     kapp_old        kapp_slack_ub   kapp_slack_lb]]," ",-1))</f>
        <v>0</v>
      </c>
      <c r="K1169" s="1">
        <f>_xlfn.XLOOKUP(SUBSTITUTE(Table5[[#This Row],[rxn]],"RXN-","ENZLOAD-"),ENZLOAD[name],ENZLOAD[flux],0)</f>
        <v>1.3124471218E-7</v>
      </c>
      <c r="L1169" s="1" t="str">
        <f>"'"&amp;Table5[[#This Row],[rxn]]&amp;"'"&amp;CHAR(9)&amp;IF(AND(Table5[[#This Row],[kapp_slack_ub]]&lt;&gt;0,Table5[[#This Row],[kapp_old]]&lt;$F$1),$F$1,Table5[[#This Row],[kapp_old]])</f>
        <v>'RXN-ICL_1_c_FWD-rt5654_c'	27141.27779288</v>
      </c>
      <c r="M1169" s="1">
        <f>_xlfn.XLOOKUP(Table5[[#This Row],[rxn]],Table3[name],Table3[flux],$F$1)</f>
        <v>27141.277792879999</v>
      </c>
      <c r="N1169" s="1">
        <f>IFERROR(Table5[[#This Row],[min flux]]/Table5[[#This Row],[associated enzload]],"")</f>
        <v>206799019496.16205</v>
      </c>
      <c r="O1169" s="1">
        <f>_xlfn.NUMBERVALUE(IF(Table5[[#This Row],[flux/enzload]]="","",ABS($N$1-Table5[[#This Row],[flux/enzload]])))</f>
        <v>1193117298162.79</v>
      </c>
      <c r="P1169" s="1">
        <f>Table5[[#This Row],[kapp_old]]+IFERROR(((Table5[[#This Row],[kapp_slack_ub]]-Table5[[#This Row],[kapp_slack_lb]])/Table5[[#This Row],[associated enzload]]),0)</f>
        <v>27141.277792879999</v>
      </c>
      <c r="Q1169" s="1" t="str">
        <f>"'"&amp;Table5[[#This Row],[rxn]]&amp;"'"&amp;CHAR(9)&amp;Table5[[#This Row],[kapp + (slack_ub - slack_lb)/enzload]]</f>
        <v>'RXN-ICL_1_c_FWD-rt5654_c'	27141.27779288</v>
      </c>
      <c r="R1169" s="1">
        <f>_xlfn.XLOOKUP(Table5[[#This Row],[rxn]],Table38[name],Table38[flux],0)</f>
        <v>0</v>
      </c>
      <c r="S1169" s="1">
        <f>_xlfn.XLOOKUP(SUBSTITUTE(Table5[[#This Row],[rxn]],"RXN-","ENZLOAD-"),Table38[name],Table38[flux],0)</f>
        <v>0</v>
      </c>
      <c r="T1169" s="1" t="b">
        <f>AND(Table5[[#This Row],[ENZLOAD flux in kapp-slack.gms]]=0,Table5[[#This Row],[flux in kapp-slack.gms]]&lt;&gt;0,NOT(Table5[[#This Row],[spont or unknown?]]))</f>
        <v>0</v>
      </c>
      <c r="U1169" s="1" t="b">
        <f>OR(_xlfn.TEXTAFTER(Table5[[#This Row],[rxn]],"-",-1)="SPONT",_xlfn.TEXTAFTER(Table5[[#This Row],[rxn]],"-",-1)="UNKNOWN")</f>
        <v>0</v>
      </c>
      <c r="V1169" s="1">
        <f>_xlfn.XLOOKUP(SUBSTITUTE(Table5[[#This Row],[rxn]],"RXN-","ENZLOAD-"),Table4[rxn],Table4[ub],0)</f>
        <v>0.71211838000000005</v>
      </c>
      <c r="W1169" s="1" t="b">
        <f>AND(Table5[[#This Row],[FVA ENZLOAD flux UB]]=0,Table5[[#This Row],[ENZ not made when it should be?]])</f>
        <v>0</v>
      </c>
    </row>
    <row r="1170" spans="1:23" hidden="1">
      <c r="A1170" s="1" t="s">
        <v>5648</v>
      </c>
      <c r="B1170" s="1" t="str">
        <f>_xlfn.TEXTBEFORE(Table38[[#This Row],[all fluxes from kapp-slack]]," ",,,,"")</f>
        <v>PROSYN-rt3880</v>
      </c>
      <c r="C1170" s="1">
        <f>_xlfn.NUMBERVALUE(IFERROR(_xlfn.TEXTAFTER(Table38[[#This Row],[all fluxes from kapp-slack]]," ",-1,,,""),""))</f>
        <v>2.6360075459999999E-5</v>
      </c>
      <c r="F1170" s="1" t="s">
        <v>8596</v>
      </c>
      <c r="G1170" s="1" t="str">
        <f>_xlfn.TEXTBEFORE(Table5[[#This Row],[rxn     kapp_old        kapp_slack_ub   kapp_slack_lb]]," ")</f>
        <v>RXN-ILEt_c_v_FWD-rt6501</v>
      </c>
      <c r="H117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17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170" s="1">
        <f>_xlfn.NUMBERVALUE(_xlfn.TEXTAFTER(Table5[[#This Row],[rxn     kapp_old        kapp_slack_ub   kapp_slack_lb]]," ",-1))</f>
        <v>0</v>
      </c>
      <c r="K1170" s="1">
        <f>_xlfn.XLOOKUP(SUBSTITUTE(Table5[[#This Row],[rxn]],"RXN-","ENZLOAD-"),ENZLOAD[name],ENZLOAD[flux],0)</f>
        <v>1.7307091E-9</v>
      </c>
      <c r="L1170" s="1" t="str">
        <f>"'"&amp;Table5[[#This Row],[rxn]]&amp;"'"&amp;CHAR(9)&amp;IF(AND(Table5[[#This Row],[kapp_slack_ub]]&lt;&gt;0,Table5[[#This Row],[kapp_old]]&lt;$F$1),$F$1,Table5[[#This Row],[kapp_old]])</f>
        <v>'RXN-ILEt_c_v_FWD-rt6501'	27141.27779288</v>
      </c>
      <c r="M1170" s="1">
        <f>_xlfn.XLOOKUP(Table5[[#This Row],[rxn]],Table3[name],Table3[flux],$F$1)</f>
        <v>27141.277792879999</v>
      </c>
      <c r="N1170" s="1">
        <f>IFERROR(Table5[[#This Row],[min flux]]/Table5[[#This Row],[associated enzload]],"")</f>
        <v>15682172002724.201</v>
      </c>
      <c r="O1170" s="1">
        <f>_xlfn.NUMBERVALUE(IF(Table5[[#This Row],[flux/enzload]]="","",ABS($N$1-Table5[[#This Row],[flux/enzload]])))</f>
        <v>14282255685065.199</v>
      </c>
      <c r="P1170" s="1">
        <f>Table5[[#This Row],[kapp_old]]+IFERROR(((Table5[[#This Row],[kapp_slack_ub]]-Table5[[#This Row],[kapp_slack_lb]])/Table5[[#This Row],[associated enzload]]),0)</f>
        <v>27141.277792879999</v>
      </c>
      <c r="Q1170" s="1" t="str">
        <f>"'"&amp;Table5[[#This Row],[rxn]]&amp;"'"&amp;CHAR(9)&amp;Table5[[#This Row],[kapp + (slack_ub - slack_lb)/enzload]]</f>
        <v>'RXN-ILEt_c_v_FWD-rt6501'	27141.27779288</v>
      </c>
      <c r="R1170" s="1">
        <f>_xlfn.XLOOKUP(Table5[[#This Row],[rxn]],Table38[name],Table38[flux],0)</f>
        <v>0</v>
      </c>
      <c r="S1170" s="1">
        <f>_xlfn.XLOOKUP(SUBSTITUTE(Table5[[#This Row],[rxn]],"RXN-","ENZLOAD-"),Table38[name],Table38[flux],0)</f>
        <v>0</v>
      </c>
      <c r="T1170" s="1" t="b">
        <f>AND(Table5[[#This Row],[ENZLOAD flux in kapp-slack.gms]]=0,Table5[[#This Row],[flux in kapp-slack.gms]]&lt;&gt;0,NOT(Table5[[#This Row],[spont or unknown?]]))</f>
        <v>0</v>
      </c>
      <c r="U1170" s="1" t="b">
        <f>OR(_xlfn.TEXTAFTER(Table5[[#This Row],[rxn]],"-",-1)="SPONT",_xlfn.TEXTAFTER(Table5[[#This Row],[rxn]],"-",-1)="UNKNOWN")</f>
        <v>0</v>
      </c>
      <c r="V1170" s="1">
        <f>_xlfn.XLOOKUP(SUBSTITUTE(Table5[[#This Row],[rxn]],"RXN-","ENZLOAD-"),Table4[rxn],Table4[ub],0)</f>
        <v>0.68694611000000005</v>
      </c>
      <c r="W1170" s="1" t="b">
        <f>AND(Table5[[#This Row],[FVA ENZLOAD flux UB]]=0,Table5[[#This Row],[ENZ not made when it should be?]])</f>
        <v>0</v>
      </c>
    </row>
    <row r="1171" spans="1:23" hidden="1">
      <c r="A1171" s="1" t="s">
        <v>5649</v>
      </c>
      <c r="B1171" s="1" t="str">
        <f>_xlfn.TEXTBEFORE(Table38[[#This Row],[all fluxes from kapp-slack]]," ",,,,"")</f>
        <v>PROSYN-rt3923</v>
      </c>
      <c r="C1171" s="1">
        <f>_xlfn.NUMBERVALUE(IFERROR(_xlfn.TEXTAFTER(Table38[[#This Row],[all fluxes from kapp-slack]]," ",-1,,,""),""))</f>
        <v>8.0794364100000005E-7</v>
      </c>
      <c r="F1171" s="1" t="s">
        <v>8597</v>
      </c>
      <c r="G1171" s="1" t="str">
        <f>_xlfn.TEXTBEFORE(Table5[[#This Row],[rxn     kapp_old        kapp_slack_ub   kapp_slack_lb]]," ")</f>
        <v>RXN-ILETA_c_FWD-rt5646</v>
      </c>
      <c r="H117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17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171" s="1">
        <f>_xlfn.NUMBERVALUE(_xlfn.TEXTAFTER(Table5[[#This Row],[rxn     kapp_old        kapp_slack_ub   kapp_slack_lb]]," ",-1))</f>
        <v>0</v>
      </c>
      <c r="K1171" s="1">
        <f>_xlfn.XLOOKUP(SUBSTITUTE(Table5[[#This Row],[rxn]],"RXN-","ENZLOAD-"),ENZLOAD[name],ENZLOAD[flux],0)</f>
        <v>2.0639299744E-7</v>
      </c>
      <c r="L1171" s="1" t="str">
        <f>"'"&amp;Table5[[#This Row],[rxn]]&amp;"'"&amp;CHAR(9)&amp;IF(AND(Table5[[#This Row],[kapp_slack_ub]]&lt;&gt;0,Table5[[#This Row],[kapp_old]]&lt;$F$1),$F$1,Table5[[#This Row],[kapp_old]])</f>
        <v>'RXN-ILETA_c_FWD-rt5646'	27141.27779288</v>
      </c>
      <c r="M1171" s="1">
        <f>_xlfn.XLOOKUP(Table5[[#This Row],[rxn]],Table3[name],Table3[flux],$F$1)</f>
        <v>27141.277792879999</v>
      </c>
      <c r="N1171" s="1">
        <f>IFERROR(Table5[[#This Row],[min flux]]/Table5[[#This Row],[associated enzload]],"")</f>
        <v>131502900435.22514</v>
      </c>
      <c r="O1171" s="1">
        <f>_xlfn.NUMBERVALUE(IF(Table5[[#This Row],[flux/enzload]]="","",ABS($N$1-Table5[[#This Row],[flux/enzload]])))</f>
        <v>1268413417223.73</v>
      </c>
      <c r="P1171" s="1">
        <f>Table5[[#This Row],[kapp_old]]+IFERROR(((Table5[[#This Row],[kapp_slack_ub]]-Table5[[#This Row],[kapp_slack_lb]])/Table5[[#This Row],[associated enzload]]),0)</f>
        <v>27141.277792879999</v>
      </c>
      <c r="Q1171" s="1" t="str">
        <f>"'"&amp;Table5[[#This Row],[rxn]]&amp;"'"&amp;CHAR(9)&amp;Table5[[#This Row],[kapp + (slack_ub - slack_lb)/enzload]]</f>
        <v>'RXN-ILETA_c_FWD-rt5646'	27141.27779288</v>
      </c>
      <c r="R1171" s="1">
        <f>_xlfn.XLOOKUP(Table5[[#This Row],[rxn]],Table38[name],Table38[flux],0)</f>
        <v>0</v>
      </c>
      <c r="S1171" s="1">
        <f>_xlfn.XLOOKUP(SUBSTITUTE(Table5[[#This Row],[rxn]],"RXN-","ENZLOAD-"),Table38[name],Table38[flux],0)</f>
        <v>0</v>
      </c>
      <c r="T1171" s="1" t="b">
        <f>AND(Table5[[#This Row],[ENZLOAD flux in kapp-slack.gms]]=0,Table5[[#This Row],[flux in kapp-slack.gms]]&lt;&gt;0,NOT(Table5[[#This Row],[spont or unknown?]]))</f>
        <v>0</v>
      </c>
      <c r="U1171" s="1" t="b">
        <f>OR(_xlfn.TEXTAFTER(Table5[[#This Row],[rxn]],"-",-1)="SPONT",_xlfn.TEXTAFTER(Table5[[#This Row],[rxn]],"-",-1)="UNKNOWN")</f>
        <v>0</v>
      </c>
      <c r="V1171" s="1">
        <f>_xlfn.XLOOKUP(SUBSTITUTE(Table5[[#This Row],[rxn]],"RXN-","ENZLOAD-"),Table4[rxn],Table4[ub],0)</f>
        <v>1.02671855</v>
      </c>
      <c r="W1171" s="1" t="b">
        <f>AND(Table5[[#This Row],[FVA ENZLOAD flux UB]]=0,Table5[[#This Row],[ENZ not made when it should be?]])</f>
        <v>0</v>
      </c>
    </row>
    <row r="1172" spans="1:23" hidden="1">
      <c r="A1172" s="1" t="s">
        <v>5650</v>
      </c>
      <c r="B1172" s="1" t="str">
        <f>_xlfn.TEXTBEFORE(Table38[[#This Row],[all fluxes from kapp-slack]]," ",,,,"")</f>
        <v>PROSYN-rt3932</v>
      </c>
      <c r="C1172" s="1">
        <f>_xlfn.NUMBERVALUE(IFERROR(_xlfn.TEXTAFTER(Table38[[#This Row],[all fluxes from kapp-slack]]," ",-1,,,""),""))</f>
        <v>5.5813297800000003E-6</v>
      </c>
      <c r="F1172" s="1" t="s">
        <v>8598</v>
      </c>
      <c r="G1172" s="1" t="str">
        <f>_xlfn.TEXTBEFORE(Table5[[#This Row],[rxn     kapp_old        kapp_slack_ub   kapp_slack_lb]]," ")</f>
        <v>RXN-ILETA_c_REV-rt5646</v>
      </c>
      <c r="H117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17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172" s="1">
        <f>_xlfn.NUMBERVALUE(_xlfn.TEXTAFTER(Table5[[#This Row],[rxn     kapp_old        kapp_slack_ub   kapp_slack_lb]]," ",-1))</f>
        <v>0</v>
      </c>
      <c r="K1172" s="1">
        <f>_xlfn.XLOOKUP(SUBSTITUTE(Table5[[#This Row],[rxn]],"RXN-","ENZLOAD-"),ENZLOAD[name],ENZLOAD[flux],0)</f>
        <v>2.0639299744E-7</v>
      </c>
      <c r="L1172" s="1" t="str">
        <f>"'"&amp;Table5[[#This Row],[rxn]]&amp;"'"&amp;CHAR(9)&amp;IF(AND(Table5[[#This Row],[kapp_slack_ub]]&lt;&gt;0,Table5[[#This Row],[kapp_old]]&lt;$F$1),$F$1,Table5[[#This Row],[kapp_old]])</f>
        <v>'RXN-ILETA_c_REV-rt5646'	27141.27779288</v>
      </c>
      <c r="M1172" s="1">
        <f>_xlfn.XLOOKUP(Table5[[#This Row],[rxn]],Table3[name],Table3[flux],$F$1)</f>
        <v>27141.277792879999</v>
      </c>
      <c r="N1172" s="1">
        <f>IFERROR(Table5[[#This Row],[min flux]]/Table5[[#This Row],[associated enzload]],"")</f>
        <v>131502900435.22514</v>
      </c>
      <c r="O1172" s="1">
        <f>_xlfn.NUMBERVALUE(IF(Table5[[#This Row],[flux/enzload]]="","",ABS($N$1-Table5[[#This Row],[flux/enzload]])))</f>
        <v>1268413417223.73</v>
      </c>
      <c r="P1172" s="1">
        <f>Table5[[#This Row],[kapp_old]]+IFERROR(((Table5[[#This Row],[kapp_slack_ub]]-Table5[[#This Row],[kapp_slack_lb]])/Table5[[#This Row],[associated enzload]]),0)</f>
        <v>27141.277792879999</v>
      </c>
      <c r="Q1172" s="1" t="str">
        <f>"'"&amp;Table5[[#This Row],[rxn]]&amp;"'"&amp;CHAR(9)&amp;Table5[[#This Row],[kapp + (slack_ub - slack_lb)/enzload]]</f>
        <v>'RXN-ILETA_c_REV-rt5646'	27141.27779288</v>
      </c>
      <c r="R1172" s="1">
        <f>_xlfn.XLOOKUP(Table5[[#This Row],[rxn]],Table38[name],Table38[flux],0)</f>
        <v>0</v>
      </c>
      <c r="S1172" s="1">
        <f>_xlfn.XLOOKUP(SUBSTITUTE(Table5[[#This Row],[rxn]],"RXN-","ENZLOAD-"),Table38[name],Table38[flux],0)</f>
        <v>0</v>
      </c>
      <c r="T1172" s="1" t="b">
        <f>AND(Table5[[#This Row],[ENZLOAD flux in kapp-slack.gms]]=0,Table5[[#This Row],[flux in kapp-slack.gms]]&lt;&gt;0,NOT(Table5[[#This Row],[spont or unknown?]]))</f>
        <v>0</v>
      </c>
      <c r="U1172" s="1" t="b">
        <f>OR(_xlfn.TEXTAFTER(Table5[[#This Row],[rxn]],"-",-1)="SPONT",_xlfn.TEXTAFTER(Table5[[#This Row],[rxn]],"-",-1)="UNKNOWN")</f>
        <v>0</v>
      </c>
      <c r="V1172" s="1">
        <f>_xlfn.XLOOKUP(SUBSTITUTE(Table5[[#This Row],[rxn]],"RXN-","ENZLOAD-"),Table4[rxn],Table4[ub],0)</f>
        <v>1.02671855</v>
      </c>
      <c r="W1172" s="1" t="b">
        <f>AND(Table5[[#This Row],[FVA ENZLOAD flux UB]]=0,Table5[[#This Row],[ENZ not made when it should be?]])</f>
        <v>0</v>
      </c>
    </row>
    <row r="1173" spans="1:23" hidden="1">
      <c r="A1173" s="1" t="s">
        <v>5651</v>
      </c>
      <c r="B1173" s="1" t="str">
        <f>_xlfn.TEXTBEFORE(Table38[[#This Row],[all fluxes from kapp-slack]]," ",,,,"")</f>
        <v>PROSYN-rt3934</v>
      </c>
      <c r="C1173" s="1">
        <f>_xlfn.NUMBERVALUE(IFERROR(_xlfn.TEXTAFTER(Table38[[#This Row],[all fluxes from kapp-slack]]," ",-1,,,""),""))</f>
        <v>9.8765863999999998E-7</v>
      </c>
      <c r="F1173" s="1" t="s">
        <v>8601</v>
      </c>
      <c r="G1173" s="1" t="str">
        <f>_xlfn.TEXTBEFORE(Table5[[#This Row],[rxn     kapp_old        kapp_slack_ub   kapp_slack_lb]]," ")</f>
        <v>RXN-ILETA_m_FWD-rt6242_m</v>
      </c>
      <c r="H117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17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173" s="1">
        <f>_xlfn.NUMBERVALUE(_xlfn.TEXTAFTER(Table5[[#This Row],[rxn     kapp_old        kapp_slack_ub   kapp_slack_lb]]," ",-1))</f>
        <v>0</v>
      </c>
      <c r="K1173" s="1">
        <f>_xlfn.XLOOKUP(SUBSTITUTE(Table5[[#This Row],[rxn]],"RXN-","ENZLOAD-"),ENZLOAD[name],ENZLOAD[flux],0)</f>
        <v>9.894990884499999E-7</v>
      </c>
      <c r="L1173" s="1" t="str">
        <f>"'"&amp;Table5[[#This Row],[rxn]]&amp;"'"&amp;CHAR(9)&amp;IF(AND(Table5[[#This Row],[kapp_slack_ub]]&lt;&gt;0,Table5[[#This Row],[kapp_old]]&lt;$F$1),$F$1,Table5[[#This Row],[kapp_old]])</f>
        <v>'RXN-ILETA_m_FWD-rt6242_m'	27141.27779288</v>
      </c>
      <c r="M1173" s="1">
        <f>_xlfn.XLOOKUP(Table5[[#This Row],[rxn]],Table3[name],Table3[flux],$F$1)</f>
        <v>27141.277792879999</v>
      </c>
      <c r="N1173" s="1">
        <f>IFERROR(Table5[[#This Row],[min flux]]/Table5[[#This Row],[associated enzload]],"")</f>
        <v>27429310556.915653</v>
      </c>
      <c r="O1173" s="1">
        <f>_xlfn.NUMBERVALUE(IF(Table5[[#This Row],[flux/enzload]]="","",ABS($N$1-Table5[[#This Row],[flux/enzload]])))</f>
        <v>1372487007102.04</v>
      </c>
      <c r="P1173" s="1">
        <f>Table5[[#This Row],[kapp_old]]+IFERROR(((Table5[[#This Row],[kapp_slack_ub]]-Table5[[#This Row],[kapp_slack_lb]])/Table5[[#This Row],[associated enzload]]),0)</f>
        <v>27141.277792879999</v>
      </c>
      <c r="Q1173" s="1" t="str">
        <f>"'"&amp;Table5[[#This Row],[rxn]]&amp;"'"&amp;CHAR(9)&amp;Table5[[#This Row],[kapp + (slack_ub - slack_lb)/enzload]]</f>
        <v>'RXN-ILETA_m_FWD-rt6242_m'	27141.27779288</v>
      </c>
      <c r="R1173" s="1">
        <f>_xlfn.XLOOKUP(Table5[[#This Row],[rxn]],Table38[name],Table38[flux],0)</f>
        <v>0</v>
      </c>
      <c r="S1173" s="1">
        <f>_xlfn.XLOOKUP(SUBSTITUTE(Table5[[#This Row],[rxn]],"RXN-","ENZLOAD-"),Table38[name],Table38[flux],0)</f>
        <v>0</v>
      </c>
      <c r="T1173" s="1" t="b">
        <f>AND(Table5[[#This Row],[ENZLOAD flux in kapp-slack.gms]]=0,Table5[[#This Row],[flux in kapp-slack.gms]]&lt;&gt;0,NOT(Table5[[#This Row],[spont or unknown?]]))</f>
        <v>0</v>
      </c>
      <c r="U1173" s="1" t="b">
        <f>OR(_xlfn.TEXTAFTER(Table5[[#This Row],[rxn]],"-",-1)="SPONT",_xlfn.TEXTAFTER(Table5[[#This Row],[rxn]],"-",-1)="UNKNOWN")</f>
        <v>0</v>
      </c>
      <c r="V1173" s="1">
        <f>_xlfn.XLOOKUP(SUBSTITUTE(Table5[[#This Row],[rxn]],"RXN-","ENZLOAD-"),Table4[rxn],Table4[ub],0)</f>
        <v>0.89022882000000003</v>
      </c>
      <c r="W1173" s="1" t="b">
        <f>AND(Table5[[#This Row],[FVA ENZLOAD flux UB]]=0,Table5[[#This Row],[ENZ not made when it should be?]])</f>
        <v>0</v>
      </c>
    </row>
    <row r="1174" spans="1:23" hidden="1">
      <c r="A1174" s="1" t="s">
        <v>5652</v>
      </c>
      <c r="B1174" s="1" t="str">
        <f>_xlfn.TEXTBEFORE(Table38[[#This Row],[all fluxes from kapp-slack]]," ",,,,"")</f>
        <v>PROSYN-rt3985</v>
      </c>
      <c r="C1174" s="1">
        <f>_xlfn.NUMBERVALUE(IFERROR(_xlfn.TEXTAFTER(Table38[[#This Row],[all fluxes from kapp-slack]]," ",-1,,,""),""))</f>
        <v>5.4195500000000002E-10</v>
      </c>
      <c r="F1174" s="1" t="s">
        <v>8603</v>
      </c>
      <c r="G1174" s="1" t="str">
        <f>_xlfn.TEXTBEFORE(Table5[[#This Row],[rxn     kapp_old        kapp_slack_ub   kapp_slack_lb]]," ")</f>
        <v>RXN-ILEtpa_v_FWD-rt7819</v>
      </c>
      <c r="H117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17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174" s="1">
        <f>_xlfn.NUMBERVALUE(_xlfn.TEXTAFTER(Table5[[#This Row],[rxn     kapp_old        kapp_slack_ub   kapp_slack_lb]]," ",-1))</f>
        <v>0</v>
      </c>
      <c r="K1174" s="1">
        <f>_xlfn.XLOOKUP(SUBSTITUTE(Table5[[#This Row],[rxn]],"RXN-","ENZLOAD-"),ENZLOAD[name],ENZLOAD[flux],0)</f>
        <v>1.358705676E-8</v>
      </c>
      <c r="L1174" s="1" t="str">
        <f>"'"&amp;Table5[[#This Row],[rxn]]&amp;"'"&amp;CHAR(9)&amp;IF(AND(Table5[[#This Row],[kapp_slack_ub]]&lt;&gt;0,Table5[[#This Row],[kapp_old]]&lt;$F$1),$F$1,Table5[[#This Row],[kapp_old]])</f>
        <v>'RXN-ILEtpa_v_FWD-rt7819'	27141.27779288</v>
      </c>
      <c r="M1174" s="1">
        <f>_xlfn.XLOOKUP(Table5[[#This Row],[rxn]],Table3[name],Table3[flux],$F$1)</f>
        <v>27141.277792879999</v>
      </c>
      <c r="N1174" s="1">
        <f>IFERROR(Table5[[#This Row],[min flux]]/Table5[[#This Row],[associated enzload]],"")</f>
        <v>1997583308313.1978</v>
      </c>
      <c r="O1174" s="1">
        <f>_xlfn.NUMBERVALUE(IF(Table5[[#This Row],[flux/enzload]]="","",ABS($N$1-Table5[[#This Row],[flux/enzload]])))</f>
        <v>597666990654.24402</v>
      </c>
      <c r="P1174" s="1">
        <f>Table5[[#This Row],[kapp_old]]+IFERROR(((Table5[[#This Row],[kapp_slack_ub]]-Table5[[#This Row],[kapp_slack_lb]])/Table5[[#This Row],[associated enzload]]),0)</f>
        <v>27141.277792879999</v>
      </c>
      <c r="Q1174" s="1" t="str">
        <f>"'"&amp;Table5[[#This Row],[rxn]]&amp;"'"&amp;CHAR(9)&amp;Table5[[#This Row],[kapp + (slack_ub - slack_lb)/enzload]]</f>
        <v>'RXN-ILEtpa_v_FWD-rt7819'	27141.27779288</v>
      </c>
      <c r="R1174" s="1">
        <f>_xlfn.XLOOKUP(Table5[[#This Row],[rxn]],Table38[name],Table38[flux],0)</f>
        <v>0</v>
      </c>
      <c r="S1174" s="1">
        <f>_xlfn.XLOOKUP(SUBSTITUTE(Table5[[#This Row],[rxn]],"RXN-","ENZLOAD-"),Table38[name],Table38[flux],0)</f>
        <v>0</v>
      </c>
      <c r="T1174" s="1" t="b">
        <f>AND(Table5[[#This Row],[ENZLOAD flux in kapp-slack.gms]]=0,Table5[[#This Row],[flux in kapp-slack.gms]]&lt;&gt;0,NOT(Table5[[#This Row],[spont or unknown?]]))</f>
        <v>0</v>
      </c>
      <c r="U1174" s="1" t="b">
        <f>OR(_xlfn.TEXTAFTER(Table5[[#This Row],[rxn]],"-",-1)="SPONT",_xlfn.TEXTAFTER(Table5[[#This Row],[rxn]],"-",-1)="UNKNOWN")</f>
        <v>0</v>
      </c>
      <c r="V1174" s="1">
        <f>_xlfn.XLOOKUP(SUBSTITUTE(Table5[[#This Row],[rxn]],"RXN-","ENZLOAD-"),Table4[rxn],Table4[ub],0)</f>
        <v>0.54338997</v>
      </c>
      <c r="W1174" s="1" t="b">
        <f>AND(Table5[[#This Row],[FVA ENZLOAD flux UB]]=0,Table5[[#This Row],[ENZ not made when it should be?]])</f>
        <v>0</v>
      </c>
    </row>
    <row r="1175" spans="1:23" hidden="1">
      <c r="A1175" s="1" t="s">
        <v>5653</v>
      </c>
      <c r="B1175" s="1" t="str">
        <f>_xlfn.TEXTBEFORE(Table38[[#This Row],[all fluxes from kapp-slack]]," ",,,,"")</f>
        <v>PROSYN-rt4069</v>
      </c>
      <c r="C1175" s="1">
        <f>_xlfn.NUMBERVALUE(IFERROR(_xlfn.TEXTAFTER(Table38[[#This Row],[all fluxes from kapp-slack]]," ",-1,,,""),""))</f>
        <v>3.1698120999999999E-8</v>
      </c>
      <c r="F1175" s="1" t="s">
        <v>8604</v>
      </c>
      <c r="G1175" s="1" t="str">
        <f>_xlfn.TEXTBEFORE(Table5[[#This Row],[rxn     kapp_old        kapp_slack_ub   kapp_slack_lb]]," ")</f>
        <v>RXN-ILEtps_v_FWD-rt4375</v>
      </c>
      <c r="H117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17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175" s="1">
        <f>_xlfn.NUMBERVALUE(_xlfn.TEXTAFTER(Table5[[#This Row],[rxn     kapp_old        kapp_slack_ub   kapp_slack_lb]]," ",-1))</f>
        <v>0</v>
      </c>
      <c r="K1175" s="1">
        <f>_xlfn.XLOOKUP(SUBSTITUTE(Table5[[#This Row],[rxn]],"RXN-","ENZLOAD-"),ENZLOAD[name],ENZLOAD[flux],0)</f>
        <v>7.7154419170000004E-8</v>
      </c>
      <c r="L1175" s="1" t="str">
        <f>"'"&amp;Table5[[#This Row],[rxn]]&amp;"'"&amp;CHAR(9)&amp;IF(AND(Table5[[#This Row],[kapp_slack_ub]]&lt;&gt;0,Table5[[#This Row],[kapp_old]]&lt;$F$1),$F$1,Table5[[#This Row],[kapp_old]])</f>
        <v>'RXN-ILEtps_v_FWD-rt4375'	27141.27779288</v>
      </c>
      <c r="M1175" s="1">
        <f>_xlfn.XLOOKUP(Table5[[#This Row],[rxn]],Table3[name],Table3[flux],$F$1)</f>
        <v>27141.277792879999</v>
      </c>
      <c r="N1175" s="1">
        <f>IFERROR(Table5[[#This Row],[min flux]]/Table5[[#This Row],[associated enzload]],"")</f>
        <v>351778654869.75708</v>
      </c>
      <c r="O1175" s="1">
        <f>_xlfn.NUMBERVALUE(IF(Table5[[#This Row],[flux/enzload]]="","",ABS($N$1-Table5[[#This Row],[flux/enzload]])))</f>
        <v>1048137662789.2</v>
      </c>
      <c r="P1175" s="1">
        <f>Table5[[#This Row],[kapp_old]]+IFERROR(((Table5[[#This Row],[kapp_slack_ub]]-Table5[[#This Row],[kapp_slack_lb]])/Table5[[#This Row],[associated enzload]]),0)</f>
        <v>27141.277792879999</v>
      </c>
      <c r="Q1175" s="1" t="str">
        <f>"'"&amp;Table5[[#This Row],[rxn]]&amp;"'"&amp;CHAR(9)&amp;Table5[[#This Row],[kapp + (slack_ub - slack_lb)/enzload]]</f>
        <v>'RXN-ILEtps_v_FWD-rt4375'	27141.27779288</v>
      </c>
      <c r="R1175" s="1">
        <f>_xlfn.XLOOKUP(Table5[[#This Row],[rxn]],Table38[name],Table38[flux],0)</f>
        <v>0</v>
      </c>
      <c r="S1175" s="1">
        <f>_xlfn.XLOOKUP(SUBSTITUTE(Table5[[#This Row],[rxn]],"RXN-","ENZLOAD-"),Table38[name],Table38[flux],0)</f>
        <v>0</v>
      </c>
      <c r="T1175" s="1" t="b">
        <f>AND(Table5[[#This Row],[ENZLOAD flux in kapp-slack.gms]]=0,Table5[[#This Row],[flux in kapp-slack.gms]]&lt;&gt;0,NOT(Table5[[#This Row],[spont or unknown?]]))</f>
        <v>0</v>
      </c>
      <c r="U1175" s="1" t="b">
        <f>OR(_xlfn.TEXTAFTER(Table5[[#This Row],[rxn]],"-",-1)="SPONT",_xlfn.TEXTAFTER(Table5[[#This Row],[rxn]],"-",-1)="UNKNOWN")</f>
        <v>0</v>
      </c>
      <c r="V1175" s="1">
        <f>_xlfn.XLOOKUP(SUBSTITUTE(Table5[[#This Row],[rxn]],"RXN-","ENZLOAD-"),Table4[rxn],Table4[ub],0)</f>
        <v>0.50256422000000001</v>
      </c>
      <c r="W1175" s="1" t="b">
        <f>AND(Table5[[#This Row],[FVA ENZLOAD flux UB]]=0,Table5[[#This Row],[ENZ not made when it should be?]])</f>
        <v>0</v>
      </c>
    </row>
    <row r="1176" spans="1:23" hidden="1">
      <c r="A1176" s="1" t="s">
        <v>5654</v>
      </c>
      <c r="B1176" s="1" t="str">
        <f>_xlfn.TEXTBEFORE(Table38[[#This Row],[all fluxes from kapp-slack]]," ",,,,"")</f>
        <v>PROSYN-rt4107</v>
      </c>
      <c r="C1176" s="1">
        <f>_xlfn.NUMBERVALUE(IFERROR(_xlfn.TEXTAFTER(Table38[[#This Row],[all fluxes from kapp-slack]]," ",-1,,,""),""))</f>
        <v>2.1087768500000001E-7</v>
      </c>
      <c r="F1176" s="1" t="s">
        <v>8606</v>
      </c>
      <c r="G1176" s="1" t="str">
        <f>_xlfn.TEXTBEFORE(Table5[[#This Row],[rxn     kapp_old        kapp_slack_ub   kapp_slack_lb]]," ")</f>
        <v>RXN-ILETRS_m_FWD-rt7188</v>
      </c>
      <c r="H117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17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176" s="1">
        <f>_xlfn.NUMBERVALUE(_xlfn.TEXTAFTER(Table5[[#This Row],[rxn     kapp_old        kapp_slack_ub   kapp_slack_lb]]," ",-1))</f>
        <v>0</v>
      </c>
      <c r="K1176" s="1">
        <f>_xlfn.XLOOKUP(SUBSTITUTE(Table5[[#This Row],[rxn]],"RXN-","ENZLOAD-"),ENZLOAD[name],ENZLOAD[flux],0)</f>
        <v>1.2353752738000001E-7</v>
      </c>
      <c r="L1176" s="1" t="str">
        <f>"'"&amp;Table5[[#This Row],[rxn]]&amp;"'"&amp;CHAR(9)&amp;IF(AND(Table5[[#This Row],[kapp_slack_ub]]&lt;&gt;0,Table5[[#This Row],[kapp_old]]&lt;$F$1),$F$1,Table5[[#This Row],[kapp_old]])</f>
        <v>'RXN-ILETRS_m_FWD-rt7188'	27141.27779288</v>
      </c>
      <c r="M1176" s="1">
        <f>_xlfn.XLOOKUP(Table5[[#This Row],[rxn]],Table3[name],Table3[flux],$F$1)</f>
        <v>27141.277792879999</v>
      </c>
      <c r="N1176" s="1">
        <f>IFERROR(Table5[[#This Row],[min flux]]/Table5[[#This Row],[associated enzload]],"")</f>
        <v>219700672083.17795</v>
      </c>
      <c r="O1176" s="1">
        <f>_xlfn.NUMBERVALUE(IF(Table5[[#This Row],[flux/enzload]]="","",ABS($N$1-Table5[[#This Row],[flux/enzload]])))</f>
        <v>1180215645575.78</v>
      </c>
      <c r="P1176" s="1">
        <f>Table5[[#This Row],[kapp_old]]+IFERROR(((Table5[[#This Row],[kapp_slack_ub]]-Table5[[#This Row],[kapp_slack_lb]])/Table5[[#This Row],[associated enzload]]),0)</f>
        <v>27141.277792879999</v>
      </c>
      <c r="Q1176" s="1" t="str">
        <f>"'"&amp;Table5[[#This Row],[rxn]]&amp;"'"&amp;CHAR(9)&amp;Table5[[#This Row],[kapp + (slack_ub - slack_lb)/enzload]]</f>
        <v>'RXN-ILETRS_m_FWD-rt7188'	27141.27779288</v>
      </c>
      <c r="R1176" s="1">
        <f>_xlfn.XLOOKUP(Table5[[#This Row],[rxn]],Table38[name],Table38[flux],0)</f>
        <v>0</v>
      </c>
      <c r="S1176" s="1">
        <f>_xlfn.XLOOKUP(SUBSTITUTE(Table5[[#This Row],[rxn]],"RXN-","ENZLOAD-"),Table38[name],Table38[flux],0)</f>
        <v>0</v>
      </c>
      <c r="T1176" s="1" t="b">
        <f>AND(Table5[[#This Row],[ENZLOAD flux in kapp-slack.gms]]=0,Table5[[#This Row],[flux in kapp-slack.gms]]&lt;&gt;0,NOT(Table5[[#This Row],[spont or unknown?]]))</f>
        <v>0</v>
      </c>
      <c r="U1176" s="1" t="b">
        <f>OR(_xlfn.TEXTAFTER(Table5[[#This Row],[rxn]],"-",-1)="SPONT",_xlfn.TEXTAFTER(Table5[[#This Row],[rxn]],"-",-1)="UNKNOWN")</f>
        <v>0</v>
      </c>
      <c r="V1176" s="1">
        <f>_xlfn.XLOOKUP(SUBSTITUTE(Table5[[#This Row],[rxn]],"RXN-","ENZLOAD-"),Table4[rxn],Table4[ub],0)</f>
        <v>0.35568441000000001</v>
      </c>
      <c r="W1176" s="1" t="b">
        <f>AND(Table5[[#This Row],[FVA ENZLOAD flux UB]]=0,Table5[[#This Row],[ENZ not made when it should be?]])</f>
        <v>0</v>
      </c>
    </row>
    <row r="1177" spans="1:23" hidden="1">
      <c r="A1177" s="1" t="s">
        <v>5655</v>
      </c>
      <c r="B1177" s="1" t="str">
        <f>_xlfn.TEXTBEFORE(Table38[[#This Row],[all fluxes from kapp-slack]]," ",,,,"")</f>
        <v>PROSYN-rt4112</v>
      </c>
      <c r="C1177" s="1">
        <f>_xlfn.NUMBERVALUE(IFERROR(_xlfn.TEXTAFTER(Table38[[#This Row],[all fluxes from kapp-slack]]," ",-1,,,""),""))</f>
        <v>7.3014543999999996E-8</v>
      </c>
      <c r="F1177" s="1" t="s">
        <v>8608</v>
      </c>
      <c r="G1177" s="1" t="str">
        <f>_xlfn.TEXTBEFORE(Table5[[#This Row],[rxn     kapp_old        kapp_slack_ub   kapp_slack_lb]]," ")</f>
        <v>RXN-IMPC_c_REV-rt4053</v>
      </c>
      <c r="H117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17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177" s="1">
        <f>_xlfn.NUMBERVALUE(_xlfn.TEXTAFTER(Table5[[#This Row],[rxn     kapp_old        kapp_slack_ub   kapp_slack_lb]]," ",-1))</f>
        <v>0</v>
      </c>
      <c r="K1177" s="1">
        <f>_xlfn.XLOOKUP(SUBSTITUTE(Table5[[#This Row],[rxn]],"RXN-","ENZLOAD-"),ENZLOAD[name],ENZLOAD[flux],0)</f>
        <v>6.4834525240099899E-6</v>
      </c>
      <c r="L1177" s="1" t="str">
        <f>"'"&amp;Table5[[#This Row],[rxn]]&amp;"'"&amp;CHAR(9)&amp;IF(AND(Table5[[#This Row],[kapp_slack_ub]]&lt;&gt;0,Table5[[#This Row],[kapp_old]]&lt;$F$1),$F$1,Table5[[#This Row],[kapp_old]])</f>
        <v>'RXN-IMPC_c_REV-rt4053'	27141.27779288</v>
      </c>
      <c r="M1177" s="1">
        <f>_xlfn.XLOOKUP(Table5[[#This Row],[rxn]],Table3[name],Table3[flux],$F$1)</f>
        <v>27141.277792879999</v>
      </c>
      <c r="N1177" s="1">
        <f>IFERROR(Table5[[#This Row],[min flux]]/Table5[[#This Row],[associated enzload]],"")</f>
        <v>4186238380.3025408</v>
      </c>
      <c r="O1177" s="1">
        <f>_xlfn.NUMBERVALUE(IF(Table5[[#This Row],[flux/enzload]]="","",ABS($N$1-Table5[[#This Row],[flux/enzload]])))</f>
        <v>1395730079278.6499</v>
      </c>
      <c r="P1177" s="1">
        <f>Table5[[#This Row],[kapp_old]]+IFERROR(((Table5[[#This Row],[kapp_slack_ub]]-Table5[[#This Row],[kapp_slack_lb]])/Table5[[#This Row],[associated enzload]]),0)</f>
        <v>27141.277792879999</v>
      </c>
      <c r="Q1177" s="1" t="str">
        <f>"'"&amp;Table5[[#This Row],[rxn]]&amp;"'"&amp;CHAR(9)&amp;Table5[[#This Row],[kapp + (slack_ub - slack_lb)/enzload]]</f>
        <v>'RXN-IMPC_c_REV-rt4053'	27141.27779288</v>
      </c>
      <c r="R1177" s="1">
        <f>_xlfn.XLOOKUP(Table5[[#This Row],[rxn]],Table38[name],Table38[flux],0)</f>
        <v>0</v>
      </c>
      <c r="S1177" s="1">
        <f>_xlfn.XLOOKUP(SUBSTITUTE(Table5[[#This Row],[rxn]],"RXN-","ENZLOAD-"),Table38[name],Table38[flux],0)</f>
        <v>0</v>
      </c>
      <c r="T1177" s="1" t="b">
        <f>AND(Table5[[#This Row],[ENZLOAD flux in kapp-slack.gms]]=0,Table5[[#This Row],[flux in kapp-slack.gms]]&lt;&gt;0,NOT(Table5[[#This Row],[spont or unknown?]]))</f>
        <v>0</v>
      </c>
      <c r="U1177" s="1" t="b">
        <f>OR(_xlfn.TEXTAFTER(Table5[[#This Row],[rxn]],"-",-1)="SPONT",_xlfn.TEXTAFTER(Table5[[#This Row],[rxn]],"-",-1)="UNKNOWN")</f>
        <v>0</v>
      </c>
      <c r="V1177" s="1">
        <f>_xlfn.XLOOKUP(SUBSTITUTE(Table5[[#This Row],[rxn]],"RXN-","ENZLOAD-"),Table4[rxn],Table4[ub],0)</f>
        <v>0.63733839999999997</v>
      </c>
      <c r="W1177" s="1" t="b">
        <f>AND(Table5[[#This Row],[FVA ENZLOAD flux UB]]=0,Table5[[#This Row],[ENZ not made when it should be?]])</f>
        <v>0</v>
      </c>
    </row>
    <row r="1178" spans="1:23" hidden="1">
      <c r="A1178" s="1" t="s">
        <v>5656</v>
      </c>
      <c r="B1178" s="1" t="str">
        <f>_xlfn.TEXTBEFORE(Table38[[#This Row],[all fluxes from kapp-slack]]," ",,,,"")</f>
        <v>PROSYN-rt4138</v>
      </c>
      <c r="C1178" s="1">
        <f>_xlfn.NUMBERVALUE(IFERROR(_xlfn.TEXTAFTER(Table38[[#This Row],[all fluxes from kapp-slack]]," ",-1,,,""),""))</f>
        <v>5.8530709999999998E-9</v>
      </c>
      <c r="F1178" s="1" t="s">
        <v>8616</v>
      </c>
      <c r="G1178" s="1" t="str">
        <f>_xlfn.TEXTBEFORE(Table5[[#This Row],[rxn     kapp_old        kapp_slack_ub   kapp_slack_lb]]," ")</f>
        <v>RXN-INDPYRD_c_FWD-rt7423</v>
      </c>
      <c r="H117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17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178" s="1">
        <f>_xlfn.NUMBERVALUE(_xlfn.TEXTAFTER(Table5[[#This Row],[rxn     kapp_old        kapp_slack_ub   kapp_slack_lb]]," ",-1))</f>
        <v>0</v>
      </c>
      <c r="K1178" s="1">
        <f>_xlfn.XLOOKUP(SUBSTITUTE(Table5[[#This Row],[rxn]],"RXN-","ENZLOAD-"),ENZLOAD[name],ENZLOAD[flux],0)</f>
        <v>3.8036453610999998E-7</v>
      </c>
      <c r="L1178" s="1" t="str">
        <f>"'"&amp;Table5[[#This Row],[rxn]]&amp;"'"&amp;CHAR(9)&amp;IF(AND(Table5[[#This Row],[kapp_slack_ub]]&lt;&gt;0,Table5[[#This Row],[kapp_old]]&lt;$F$1),$F$1,Table5[[#This Row],[kapp_old]])</f>
        <v>'RXN-INDPYRD_c_FWD-rt7423'	27141.27779288</v>
      </c>
      <c r="M1178" s="1">
        <f>_xlfn.XLOOKUP(Table5[[#This Row],[rxn]],Table3[name],Table3[flux],$F$1)</f>
        <v>27141.277792879999</v>
      </c>
      <c r="N1178" s="1">
        <f>IFERROR(Table5[[#This Row],[min flux]]/Table5[[#This Row],[associated enzload]],"")</f>
        <v>71355963072.831909</v>
      </c>
      <c r="O1178" s="1">
        <f>_xlfn.NUMBERVALUE(IF(Table5[[#This Row],[flux/enzload]]="","",ABS($N$1-Table5[[#This Row],[flux/enzload]])))</f>
        <v>1328560354586.1201</v>
      </c>
      <c r="P1178" s="1">
        <f>Table5[[#This Row],[kapp_old]]+IFERROR(((Table5[[#This Row],[kapp_slack_ub]]-Table5[[#This Row],[kapp_slack_lb]])/Table5[[#This Row],[associated enzload]]),0)</f>
        <v>27141.277792879999</v>
      </c>
      <c r="Q1178" s="1" t="str">
        <f>"'"&amp;Table5[[#This Row],[rxn]]&amp;"'"&amp;CHAR(9)&amp;Table5[[#This Row],[kapp + (slack_ub - slack_lb)/enzload]]</f>
        <v>'RXN-INDPYRD_c_FWD-rt7423'	27141.27779288</v>
      </c>
      <c r="R1178" s="1">
        <f>_xlfn.XLOOKUP(Table5[[#This Row],[rxn]],Table38[name],Table38[flux],0)</f>
        <v>0</v>
      </c>
      <c r="S1178" s="1">
        <f>_xlfn.XLOOKUP(SUBSTITUTE(Table5[[#This Row],[rxn]],"RXN-","ENZLOAD-"),Table38[name],Table38[flux],0)</f>
        <v>0</v>
      </c>
      <c r="T1178" s="1" t="b">
        <f>AND(Table5[[#This Row],[ENZLOAD flux in kapp-slack.gms]]=0,Table5[[#This Row],[flux in kapp-slack.gms]]&lt;&gt;0,NOT(Table5[[#This Row],[spont or unknown?]]))</f>
        <v>0</v>
      </c>
      <c r="U1178" s="1" t="b">
        <f>OR(_xlfn.TEXTAFTER(Table5[[#This Row],[rxn]],"-",-1)="SPONT",_xlfn.TEXTAFTER(Table5[[#This Row],[rxn]],"-",-1)="UNKNOWN")</f>
        <v>0</v>
      </c>
      <c r="V1178" s="1">
        <f>_xlfn.XLOOKUP(SUBSTITUTE(Table5[[#This Row],[rxn]],"RXN-","ENZLOAD-"),Table4[rxn],Table4[ub],0)</f>
        <v>0.5752583</v>
      </c>
      <c r="W1178" s="1" t="b">
        <f>AND(Table5[[#This Row],[FVA ENZLOAD flux UB]]=0,Table5[[#This Row],[ENZ not made when it should be?]])</f>
        <v>0</v>
      </c>
    </row>
    <row r="1179" spans="1:23" hidden="1">
      <c r="A1179" s="1" t="s">
        <v>5657</v>
      </c>
      <c r="B1179" s="1" t="str">
        <f>_xlfn.TEXTBEFORE(Table38[[#This Row],[all fluxes from kapp-slack]]," ",,,,"")</f>
        <v>PROSYN-rt4150</v>
      </c>
      <c r="C1179" s="1">
        <f>_xlfn.NUMBERVALUE(IFERROR(_xlfn.TEXTAFTER(Table38[[#This Row],[all fluxes from kapp-slack]]," ",-1,,,""),""))</f>
        <v>1.2384309499999999E-6</v>
      </c>
      <c r="F1179" s="1" t="s">
        <v>8617</v>
      </c>
      <c r="G1179" s="1" t="str">
        <f>_xlfn.TEXTBEFORE(Table5[[#This Row],[rxn     kapp_old        kapp_slack_ub   kapp_slack_lb]]," ")</f>
        <v>RXN-INO3GALT_c_FWD-rt5713</v>
      </c>
      <c r="H117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17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179" s="1">
        <f>_xlfn.NUMBERVALUE(_xlfn.TEXTAFTER(Table5[[#This Row],[rxn     kapp_old        kapp_slack_ub   kapp_slack_lb]]," ",-1))</f>
        <v>0</v>
      </c>
      <c r="K1179" s="1">
        <f>_xlfn.XLOOKUP(SUBSTITUTE(Table5[[#This Row],[rxn]],"RXN-","ENZLOAD-"),ENZLOAD[name],ENZLOAD[flux],0)</f>
        <v>4.8116850823599999E-6</v>
      </c>
      <c r="L1179" s="1" t="str">
        <f>"'"&amp;Table5[[#This Row],[rxn]]&amp;"'"&amp;CHAR(9)&amp;IF(AND(Table5[[#This Row],[kapp_slack_ub]]&lt;&gt;0,Table5[[#This Row],[kapp_old]]&lt;$F$1),$F$1,Table5[[#This Row],[kapp_old]])</f>
        <v>'RXN-INO3GALT_c_FWD-rt5713'	27141.27779288</v>
      </c>
      <c r="M1179" s="1">
        <f>_xlfn.XLOOKUP(Table5[[#This Row],[rxn]],Table3[name],Table3[flux],$F$1)</f>
        <v>27141.277792879999</v>
      </c>
      <c r="N1179" s="1">
        <f>IFERROR(Table5[[#This Row],[min flux]]/Table5[[#This Row],[associated enzload]],"")</f>
        <v>5640701194.7606401</v>
      </c>
      <c r="O1179" s="1">
        <f>_xlfn.NUMBERVALUE(IF(Table5[[#This Row],[flux/enzload]]="","",ABS($N$1-Table5[[#This Row],[flux/enzload]])))</f>
        <v>1394275616464.1899</v>
      </c>
      <c r="P1179" s="1">
        <f>Table5[[#This Row],[kapp_old]]+IFERROR(((Table5[[#This Row],[kapp_slack_ub]]-Table5[[#This Row],[kapp_slack_lb]])/Table5[[#This Row],[associated enzload]]),0)</f>
        <v>27141.277792879999</v>
      </c>
      <c r="Q1179" s="1" t="str">
        <f>"'"&amp;Table5[[#This Row],[rxn]]&amp;"'"&amp;CHAR(9)&amp;Table5[[#This Row],[kapp + (slack_ub - slack_lb)/enzload]]</f>
        <v>'RXN-INO3GALT_c_FWD-rt5713'	27141.27779288</v>
      </c>
      <c r="R1179" s="1">
        <f>_xlfn.XLOOKUP(Table5[[#This Row],[rxn]],Table38[name],Table38[flux],0)</f>
        <v>0</v>
      </c>
      <c r="S1179" s="1">
        <f>_xlfn.XLOOKUP(SUBSTITUTE(Table5[[#This Row],[rxn]],"RXN-","ENZLOAD-"),Table38[name],Table38[flux],0)</f>
        <v>0</v>
      </c>
      <c r="T1179" s="1" t="b">
        <f>AND(Table5[[#This Row],[ENZLOAD flux in kapp-slack.gms]]=0,Table5[[#This Row],[flux in kapp-slack.gms]]&lt;&gt;0,NOT(Table5[[#This Row],[spont or unknown?]]))</f>
        <v>0</v>
      </c>
      <c r="U1179" s="1" t="b">
        <f>OR(_xlfn.TEXTAFTER(Table5[[#This Row],[rxn]],"-",-1)="SPONT",_xlfn.TEXTAFTER(Table5[[#This Row],[rxn]],"-",-1)="UNKNOWN")</f>
        <v>0</v>
      </c>
      <c r="V1179" s="1">
        <f>_xlfn.XLOOKUP(SUBSTITUTE(Table5[[#This Row],[rxn]],"RXN-","ENZLOAD-"),Table4[rxn],Table4[ub],0)</f>
        <v>1.1713417500000001</v>
      </c>
      <c r="W1179" s="1" t="b">
        <f>AND(Table5[[#This Row],[FVA ENZLOAD flux UB]]=0,Table5[[#This Row],[ENZ not made when it should be?]])</f>
        <v>0</v>
      </c>
    </row>
    <row r="1180" spans="1:23" hidden="1">
      <c r="A1180" s="1" t="s">
        <v>5658</v>
      </c>
      <c r="B1180" s="1" t="str">
        <f>_xlfn.TEXTBEFORE(Table38[[#This Row],[all fluxes from kapp-slack]]," ",,,,"")</f>
        <v>PROSYN-rt4237</v>
      </c>
      <c r="C1180" s="1">
        <f>_xlfn.NUMBERVALUE(IFERROR(_xlfn.TEXTAFTER(Table38[[#This Row],[all fluxes from kapp-slack]]," ",-1,,,""),""))</f>
        <v>2.9937721E-8</v>
      </c>
      <c r="F1180" s="1" t="s">
        <v>8618</v>
      </c>
      <c r="G1180" s="1" t="str">
        <f>_xlfn.TEXTBEFORE(Table5[[#This Row],[rxn     kapp_old        kapp_slack_ub   kapp_slack_lb]]," ")</f>
        <v>RXN-INO3GALT_c_REV-rt5713</v>
      </c>
      <c r="H118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18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180" s="1">
        <f>_xlfn.NUMBERVALUE(_xlfn.TEXTAFTER(Table5[[#This Row],[rxn     kapp_old        kapp_slack_ub   kapp_slack_lb]]," ",-1))</f>
        <v>0</v>
      </c>
      <c r="K1180" s="1">
        <f>_xlfn.XLOOKUP(SUBSTITUTE(Table5[[#This Row],[rxn]],"RXN-","ENZLOAD-"),ENZLOAD[name],ENZLOAD[flux],0)</f>
        <v>4.8116850823599999E-6</v>
      </c>
      <c r="L1180" s="1" t="str">
        <f>"'"&amp;Table5[[#This Row],[rxn]]&amp;"'"&amp;CHAR(9)&amp;IF(AND(Table5[[#This Row],[kapp_slack_ub]]&lt;&gt;0,Table5[[#This Row],[kapp_old]]&lt;$F$1),$F$1,Table5[[#This Row],[kapp_old]])</f>
        <v>'RXN-INO3GALT_c_REV-rt5713'	27141.27779288</v>
      </c>
      <c r="M1180" s="1">
        <f>_xlfn.XLOOKUP(Table5[[#This Row],[rxn]],Table3[name],Table3[flux],$F$1)</f>
        <v>27141.277792879999</v>
      </c>
      <c r="N1180" s="1">
        <f>IFERROR(Table5[[#This Row],[min flux]]/Table5[[#This Row],[associated enzload]],"")</f>
        <v>5640701194.7606401</v>
      </c>
      <c r="O1180" s="1">
        <f>_xlfn.NUMBERVALUE(IF(Table5[[#This Row],[flux/enzload]]="","",ABS($N$1-Table5[[#This Row],[flux/enzload]])))</f>
        <v>1394275616464.1899</v>
      </c>
      <c r="P1180" s="1">
        <f>Table5[[#This Row],[kapp_old]]+IFERROR(((Table5[[#This Row],[kapp_slack_ub]]-Table5[[#This Row],[kapp_slack_lb]])/Table5[[#This Row],[associated enzload]]),0)</f>
        <v>27141.277792879999</v>
      </c>
      <c r="Q1180" s="1" t="str">
        <f>"'"&amp;Table5[[#This Row],[rxn]]&amp;"'"&amp;CHAR(9)&amp;Table5[[#This Row],[kapp + (slack_ub - slack_lb)/enzload]]</f>
        <v>'RXN-INO3GALT_c_REV-rt5713'	27141.27779288</v>
      </c>
      <c r="R1180" s="1">
        <f>_xlfn.XLOOKUP(Table5[[#This Row],[rxn]],Table38[name],Table38[flux],0)</f>
        <v>0</v>
      </c>
      <c r="S1180" s="1">
        <f>_xlfn.XLOOKUP(SUBSTITUTE(Table5[[#This Row],[rxn]],"RXN-","ENZLOAD-"),Table38[name],Table38[flux],0)</f>
        <v>0</v>
      </c>
      <c r="T1180" s="1" t="b">
        <f>AND(Table5[[#This Row],[ENZLOAD flux in kapp-slack.gms]]=0,Table5[[#This Row],[flux in kapp-slack.gms]]&lt;&gt;0,NOT(Table5[[#This Row],[spont or unknown?]]))</f>
        <v>0</v>
      </c>
      <c r="U1180" s="1" t="b">
        <f>OR(_xlfn.TEXTAFTER(Table5[[#This Row],[rxn]],"-",-1)="SPONT",_xlfn.TEXTAFTER(Table5[[#This Row],[rxn]],"-",-1)="UNKNOWN")</f>
        <v>0</v>
      </c>
      <c r="V1180" s="1">
        <f>_xlfn.XLOOKUP(SUBSTITUTE(Table5[[#This Row],[rxn]],"RXN-","ENZLOAD-"),Table4[rxn],Table4[ub],0)</f>
        <v>1.1713417500000001</v>
      </c>
      <c r="W1180" s="1" t="b">
        <f>AND(Table5[[#This Row],[FVA ENZLOAD flux UB]]=0,Table5[[#This Row],[ENZ not made when it should be?]])</f>
        <v>0</v>
      </c>
    </row>
    <row r="1181" spans="1:23" hidden="1">
      <c r="A1181" s="1" t="s">
        <v>5659</v>
      </c>
      <c r="B1181" s="1" t="str">
        <f>_xlfn.TEXTBEFORE(Table38[[#This Row],[all fluxes from kapp-slack]]," ",,,,"")</f>
        <v>PROSYN-rt4257</v>
      </c>
      <c r="C1181" s="1">
        <f>_xlfn.NUMBERVALUE(IFERROR(_xlfn.TEXTAFTER(Table38[[#This Row],[all fluxes from kapp-slack]]," ",-1,,,""),""))</f>
        <v>1.386686398E-6</v>
      </c>
      <c r="F1181" s="1" t="s">
        <v>8619</v>
      </c>
      <c r="G1181" s="1" t="str">
        <f>_xlfn.TEXTBEFORE(Table5[[#This Row],[rxn     kapp_old        kapp_slack_ub   kapp_slack_lb]]," ")</f>
        <v>RXN-INO3GALT_c_FWD-rt5966</v>
      </c>
      <c r="H118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18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181" s="1">
        <f>_xlfn.NUMBERVALUE(_xlfn.TEXTAFTER(Table5[[#This Row],[rxn     kapp_old        kapp_slack_ub   kapp_slack_lb]]," ",-1))</f>
        <v>0</v>
      </c>
      <c r="K1181" s="1">
        <f>_xlfn.XLOOKUP(SUBSTITUTE(Table5[[#This Row],[rxn]],"RXN-","ENZLOAD-"),ENZLOAD[name],ENZLOAD[flux],0)</f>
        <v>2.18381539019999E-7</v>
      </c>
      <c r="L1181" s="1" t="str">
        <f>"'"&amp;Table5[[#This Row],[rxn]]&amp;"'"&amp;CHAR(9)&amp;IF(AND(Table5[[#This Row],[kapp_slack_ub]]&lt;&gt;0,Table5[[#This Row],[kapp_old]]&lt;$F$1),$F$1,Table5[[#This Row],[kapp_old]])</f>
        <v>'RXN-INO3GALT_c_FWD-rt5966'	27141.27779288</v>
      </c>
      <c r="M1181" s="1">
        <f>_xlfn.XLOOKUP(Table5[[#This Row],[rxn]],Table3[name],Table3[flux],$F$1)</f>
        <v>27141.277792879999</v>
      </c>
      <c r="N1181" s="1">
        <f>IFERROR(Table5[[#This Row],[min flux]]/Table5[[#This Row],[associated enzload]],"")</f>
        <v>124283755461.55688</v>
      </c>
      <c r="O1181" s="1">
        <f>_xlfn.NUMBERVALUE(IF(Table5[[#This Row],[flux/enzload]]="","",ABS($N$1-Table5[[#This Row],[flux/enzload]])))</f>
        <v>1275632562197.3999</v>
      </c>
      <c r="P1181" s="1">
        <f>Table5[[#This Row],[kapp_old]]+IFERROR(((Table5[[#This Row],[kapp_slack_ub]]-Table5[[#This Row],[kapp_slack_lb]])/Table5[[#This Row],[associated enzload]]),0)</f>
        <v>27141.277792879999</v>
      </c>
      <c r="Q1181" s="1" t="str">
        <f>"'"&amp;Table5[[#This Row],[rxn]]&amp;"'"&amp;CHAR(9)&amp;Table5[[#This Row],[kapp + (slack_ub - slack_lb)/enzload]]</f>
        <v>'RXN-INO3GALT_c_FWD-rt5966'	27141.27779288</v>
      </c>
      <c r="R1181" s="1">
        <f>_xlfn.XLOOKUP(Table5[[#This Row],[rxn]],Table38[name],Table38[flux],0)</f>
        <v>0</v>
      </c>
      <c r="S1181" s="1">
        <f>_xlfn.XLOOKUP(SUBSTITUTE(Table5[[#This Row],[rxn]],"RXN-","ENZLOAD-"),Table38[name],Table38[flux],0)</f>
        <v>0</v>
      </c>
      <c r="T1181" s="1" t="b">
        <f>AND(Table5[[#This Row],[ENZLOAD flux in kapp-slack.gms]]=0,Table5[[#This Row],[flux in kapp-slack.gms]]&lt;&gt;0,NOT(Table5[[#This Row],[spont or unknown?]]))</f>
        <v>0</v>
      </c>
      <c r="U1181" s="1" t="b">
        <f>OR(_xlfn.TEXTAFTER(Table5[[#This Row],[rxn]],"-",-1)="SPONT",_xlfn.TEXTAFTER(Table5[[#This Row],[rxn]],"-",-1)="UNKNOWN")</f>
        <v>0</v>
      </c>
      <c r="V1181" s="1">
        <f>_xlfn.XLOOKUP(SUBSTITUTE(Table5[[#This Row],[rxn]],"RXN-","ENZLOAD-"),Table4[rxn],Table4[ub],0)</f>
        <v>1.11372596</v>
      </c>
      <c r="W1181" s="1" t="b">
        <f>AND(Table5[[#This Row],[FVA ENZLOAD flux UB]]=0,Table5[[#This Row],[ENZ not made when it should be?]])</f>
        <v>0</v>
      </c>
    </row>
    <row r="1182" spans="1:23" hidden="1">
      <c r="A1182" s="1" t="s">
        <v>5660</v>
      </c>
      <c r="B1182" s="1" t="str">
        <f>_xlfn.TEXTBEFORE(Table38[[#This Row],[all fluxes from kapp-slack]]," ",,,,"")</f>
        <v>PROSYN-rt4281</v>
      </c>
      <c r="C1182" s="1">
        <f>_xlfn.NUMBERVALUE(IFERROR(_xlfn.TEXTAFTER(Table38[[#This Row],[all fluxes from kapp-slack]]," ",-1,,,""),""))</f>
        <v>9.0063372000000003E-8</v>
      </c>
      <c r="F1182" s="1" t="s">
        <v>8620</v>
      </c>
      <c r="G1182" s="1" t="str">
        <f>_xlfn.TEXTBEFORE(Table5[[#This Row],[rxn     kapp_old        kapp_slack_ub   kapp_slack_lb]]," ")</f>
        <v>RXN-INO3GALT_c_REV-rt5966</v>
      </c>
      <c r="H118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18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182" s="1">
        <f>_xlfn.NUMBERVALUE(_xlfn.TEXTAFTER(Table5[[#This Row],[rxn     kapp_old        kapp_slack_ub   kapp_slack_lb]]," ",-1))</f>
        <v>0</v>
      </c>
      <c r="K1182" s="1">
        <f>_xlfn.XLOOKUP(SUBSTITUTE(Table5[[#This Row],[rxn]],"RXN-","ENZLOAD-"),ENZLOAD[name],ENZLOAD[flux],0)</f>
        <v>2.18381539019999E-7</v>
      </c>
      <c r="L1182" s="1" t="str">
        <f>"'"&amp;Table5[[#This Row],[rxn]]&amp;"'"&amp;CHAR(9)&amp;IF(AND(Table5[[#This Row],[kapp_slack_ub]]&lt;&gt;0,Table5[[#This Row],[kapp_old]]&lt;$F$1),$F$1,Table5[[#This Row],[kapp_old]])</f>
        <v>'RXN-INO3GALT_c_REV-rt5966'	27141.27779288</v>
      </c>
      <c r="M1182" s="1">
        <f>_xlfn.XLOOKUP(Table5[[#This Row],[rxn]],Table3[name],Table3[flux],$F$1)</f>
        <v>27141.277792879999</v>
      </c>
      <c r="N1182" s="1">
        <f>IFERROR(Table5[[#This Row],[min flux]]/Table5[[#This Row],[associated enzload]],"")</f>
        <v>124283755461.55688</v>
      </c>
      <c r="O1182" s="1">
        <f>_xlfn.NUMBERVALUE(IF(Table5[[#This Row],[flux/enzload]]="","",ABS($N$1-Table5[[#This Row],[flux/enzload]])))</f>
        <v>1275632562197.3999</v>
      </c>
      <c r="P1182" s="1">
        <f>Table5[[#This Row],[kapp_old]]+IFERROR(((Table5[[#This Row],[kapp_slack_ub]]-Table5[[#This Row],[kapp_slack_lb]])/Table5[[#This Row],[associated enzload]]),0)</f>
        <v>27141.277792879999</v>
      </c>
      <c r="Q1182" s="1" t="str">
        <f>"'"&amp;Table5[[#This Row],[rxn]]&amp;"'"&amp;CHAR(9)&amp;Table5[[#This Row],[kapp + (slack_ub - slack_lb)/enzload]]</f>
        <v>'RXN-INO3GALT_c_REV-rt5966'	27141.27779288</v>
      </c>
      <c r="R1182" s="1">
        <f>_xlfn.XLOOKUP(Table5[[#This Row],[rxn]],Table38[name],Table38[flux],0)</f>
        <v>0</v>
      </c>
      <c r="S1182" s="1">
        <f>_xlfn.XLOOKUP(SUBSTITUTE(Table5[[#This Row],[rxn]],"RXN-","ENZLOAD-"),Table38[name],Table38[flux],0)</f>
        <v>0</v>
      </c>
      <c r="T1182" s="1" t="b">
        <f>AND(Table5[[#This Row],[ENZLOAD flux in kapp-slack.gms]]=0,Table5[[#This Row],[flux in kapp-slack.gms]]&lt;&gt;0,NOT(Table5[[#This Row],[spont or unknown?]]))</f>
        <v>0</v>
      </c>
      <c r="U1182" s="1" t="b">
        <f>OR(_xlfn.TEXTAFTER(Table5[[#This Row],[rxn]],"-",-1)="SPONT",_xlfn.TEXTAFTER(Table5[[#This Row],[rxn]],"-",-1)="UNKNOWN")</f>
        <v>0</v>
      </c>
      <c r="V1182" s="1">
        <f>_xlfn.XLOOKUP(SUBSTITUTE(Table5[[#This Row],[rxn]],"RXN-","ENZLOAD-"),Table4[rxn],Table4[ub],0)</f>
        <v>1.11372596</v>
      </c>
      <c r="W1182" s="1" t="b">
        <f>AND(Table5[[#This Row],[FVA ENZLOAD flux UB]]=0,Table5[[#This Row],[ENZ not made when it should be?]])</f>
        <v>0</v>
      </c>
    </row>
    <row r="1183" spans="1:23" hidden="1">
      <c r="A1183" s="1" t="s">
        <v>5661</v>
      </c>
      <c r="B1183" s="1" t="str">
        <f>_xlfn.TEXTBEFORE(Table38[[#This Row],[all fluxes from kapp-slack]]," ",,,,"")</f>
        <v>PROSYN-rt4336</v>
      </c>
      <c r="C1183" s="1">
        <f>_xlfn.NUMBERVALUE(IFERROR(_xlfn.TEXTAFTER(Table38[[#This Row],[all fluxes from kapp-slack]]," ",-1,,,""),""))</f>
        <v>3.8364229578000003E-5</v>
      </c>
      <c r="F1183" s="1" t="s">
        <v>8621</v>
      </c>
      <c r="G1183" s="1" t="str">
        <f>_xlfn.TEXTBEFORE(Table5[[#This Row],[rxn     kapp_old        kapp_slack_ub   kapp_slack_lb]]," ")</f>
        <v>RXN-INOSHP3H_v_FWD-rt2517_v</v>
      </c>
      <c r="H118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18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183" s="1">
        <f>_xlfn.NUMBERVALUE(_xlfn.TEXTAFTER(Table5[[#This Row],[rxn     kapp_old        kapp_slack_ub   kapp_slack_lb]]," ",-1))</f>
        <v>0</v>
      </c>
      <c r="K1183" s="1">
        <f>_xlfn.XLOOKUP(SUBSTITUTE(Table5[[#This Row],[rxn]],"RXN-","ENZLOAD-"),ENZLOAD[name],ENZLOAD[flux],0)</f>
        <v>4.4209242570000002E-8</v>
      </c>
      <c r="L1183" s="1" t="str">
        <f>"'"&amp;Table5[[#This Row],[rxn]]&amp;"'"&amp;CHAR(9)&amp;IF(AND(Table5[[#This Row],[kapp_slack_ub]]&lt;&gt;0,Table5[[#This Row],[kapp_old]]&lt;$F$1),$F$1,Table5[[#This Row],[kapp_old]])</f>
        <v>'RXN-INOSHP3H_v_FWD-rt2517_v'	27141.27779288</v>
      </c>
      <c r="M1183" s="1">
        <f>_xlfn.XLOOKUP(Table5[[#This Row],[rxn]],Table3[name],Table3[flux],$F$1)</f>
        <v>27141.277792879999</v>
      </c>
      <c r="N1183" s="1">
        <f>IFERROR(Table5[[#This Row],[min flux]]/Table5[[#This Row],[associated enzload]],"")</f>
        <v>613927681522.8186</v>
      </c>
      <c r="O1183" s="1">
        <f>_xlfn.NUMBERVALUE(IF(Table5[[#This Row],[flux/enzload]]="","",ABS($N$1-Table5[[#This Row],[flux/enzload]])))</f>
        <v>785988636136.13501</v>
      </c>
      <c r="P1183" s="1">
        <f>Table5[[#This Row],[kapp_old]]+IFERROR(((Table5[[#This Row],[kapp_slack_ub]]-Table5[[#This Row],[kapp_slack_lb]])/Table5[[#This Row],[associated enzload]]),0)</f>
        <v>27141.277792879999</v>
      </c>
      <c r="Q1183" s="1" t="str">
        <f>"'"&amp;Table5[[#This Row],[rxn]]&amp;"'"&amp;CHAR(9)&amp;Table5[[#This Row],[kapp + (slack_ub - slack_lb)/enzload]]</f>
        <v>'RXN-INOSHP3H_v_FWD-rt2517_v'	27141.27779288</v>
      </c>
      <c r="R1183" s="1">
        <f>_xlfn.XLOOKUP(Table5[[#This Row],[rxn]],Table38[name],Table38[flux],0)</f>
        <v>0</v>
      </c>
      <c r="S1183" s="1">
        <f>_xlfn.XLOOKUP(SUBSTITUTE(Table5[[#This Row],[rxn]],"RXN-","ENZLOAD-"),Table38[name],Table38[flux],0)</f>
        <v>0</v>
      </c>
      <c r="T1183" s="1" t="b">
        <f>AND(Table5[[#This Row],[ENZLOAD flux in kapp-slack.gms]]=0,Table5[[#This Row],[flux in kapp-slack.gms]]&lt;&gt;0,NOT(Table5[[#This Row],[spont or unknown?]]))</f>
        <v>0</v>
      </c>
      <c r="U1183" s="1" t="b">
        <f>OR(_xlfn.TEXTAFTER(Table5[[#This Row],[rxn]],"-",-1)="SPONT",_xlfn.TEXTAFTER(Table5[[#This Row],[rxn]],"-",-1)="UNKNOWN")</f>
        <v>0</v>
      </c>
      <c r="V1183" s="1">
        <f>_xlfn.XLOOKUP(SUBSTITUTE(Table5[[#This Row],[rxn]],"RXN-","ENZLOAD-"),Table4[rxn],Table4[ub],0)</f>
        <v>0.68233997000000002</v>
      </c>
      <c r="W1183" s="1" t="b">
        <f>AND(Table5[[#This Row],[FVA ENZLOAD flux UB]]=0,Table5[[#This Row],[ENZ not made when it should be?]])</f>
        <v>0</v>
      </c>
    </row>
    <row r="1184" spans="1:23" hidden="1">
      <c r="A1184" s="1" t="s">
        <v>5662</v>
      </c>
      <c r="B1184" s="1" t="str">
        <f>_xlfn.TEXTBEFORE(Table38[[#This Row],[all fluxes from kapp-slack]]," ",,,,"")</f>
        <v>PROSYN-rt4380</v>
      </c>
      <c r="C1184" s="1">
        <f>_xlfn.NUMBERVALUE(IFERROR(_xlfn.TEXTAFTER(Table38[[#This Row],[all fluxes from kapp-slack]]," ",-1,,,""),""))</f>
        <v>4.5248026199999998E-7</v>
      </c>
      <c r="F1184" s="1" t="s">
        <v>8634</v>
      </c>
      <c r="G1184" s="1" t="str">
        <f>_xlfn.TEXTBEFORE(Table5[[#This Row],[rxn     kapp_old        kapp_slack_ub   kapp_slack_lb]]," ")</f>
        <v>RXN-IPDDI_c_REV-rt7835</v>
      </c>
      <c r="H118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18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184" s="1">
        <f>_xlfn.NUMBERVALUE(_xlfn.TEXTAFTER(Table5[[#This Row],[rxn     kapp_old        kapp_slack_ub   kapp_slack_lb]]," ",-1))</f>
        <v>0</v>
      </c>
      <c r="K1184" s="1">
        <f>_xlfn.XLOOKUP(SUBSTITUTE(Table5[[#This Row],[rxn]],"RXN-","ENZLOAD-"),ENZLOAD[name],ENZLOAD[flux],0)</f>
        <v>8.7899698605999899E-7</v>
      </c>
      <c r="L1184" s="1" t="str">
        <f>"'"&amp;Table5[[#This Row],[rxn]]&amp;"'"&amp;CHAR(9)&amp;IF(AND(Table5[[#This Row],[kapp_slack_ub]]&lt;&gt;0,Table5[[#This Row],[kapp_old]]&lt;$F$1),$F$1,Table5[[#This Row],[kapp_old]])</f>
        <v>'RXN-IPDDI_c_REV-rt7835'	27141.27779288</v>
      </c>
      <c r="M1184" s="1">
        <f>_xlfn.XLOOKUP(Table5[[#This Row],[rxn]],Table3[name],Table3[flux],$F$1)</f>
        <v>27141.277792879999</v>
      </c>
      <c r="N1184" s="1">
        <f>IFERROR(Table5[[#This Row],[min flux]]/Table5[[#This Row],[associated enzload]],"")</f>
        <v>30877555012.489403</v>
      </c>
      <c r="O1184" s="1">
        <f>_xlfn.NUMBERVALUE(IF(Table5[[#This Row],[flux/enzload]]="","",ABS($N$1-Table5[[#This Row],[flux/enzload]])))</f>
        <v>1369038762646.46</v>
      </c>
      <c r="P1184" s="1">
        <f>Table5[[#This Row],[kapp_old]]+IFERROR(((Table5[[#This Row],[kapp_slack_ub]]-Table5[[#This Row],[kapp_slack_lb]])/Table5[[#This Row],[associated enzload]]),0)</f>
        <v>27141.277792879999</v>
      </c>
      <c r="Q1184" s="1" t="str">
        <f>"'"&amp;Table5[[#This Row],[rxn]]&amp;"'"&amp;CHAR(9)&amp;Table5[[#This Row],[kapp + (slack_ub - slack_lb)/enzload]]</f>
        <v>'RXN-IPDDI_c_REV-rt7835'	27141.27779288</v>
      </c>
      <c r="R1184" s="1">
        <f>_xlfn.XLOOKUP(Table5[[#This Row],[rxn]],Table38[name],Table38[flux],0)</f>
        <v>0</v>
      </c>
      <c r="S1184" s="1">
        <f>_xlfn.XLOOKUP(SUBSTITUTE(Table5[[#This Row],[rxn]],"RXN-","ENZLOAD-"),Table38[name],Table38[flux],0)</f>
        <v>0</v>
      </c>
      <c r="T1184" s="1" t="b">
        <f>AND(Table5[[#This Row],[ENZLOAD flux in kapp-slack.gms]]=0,Table5[[#This Row],[flux in kapp-slack.gms]]&lt;&gt;0,NOT(Table5[[#This Row],[spont or unknown?]]))</f>
        <v>0</v>
      </c>
      <c r="U1184" s="1" t="b">
        <f>OR(_xlfn.TEXTAFTER(Table5[[#This Row],[rxn]],"-",-1)="SPONT",_xlfn.TEXTAFTER(Table5[[#This Row],[rxn]],"-",-1)="UNKNOWN")</f>
        <v>0</v>
      </c>
      <c r="V1184" s="1">
        <f>_xlfn.XLOOKUP(SUBSTITUTE(Table5[[#This Row],[rxn]],"RXN-","ENZLOAD-"),Table4[rxn],Table4[ub],0)</f>
        <v>1.48277382</v>
      </c>
      <c r="W1184" s="1" t="b">
        <f>AND(Table5[[#This Row],[FVA ENZLOAD flux UB]]=0,Table5[[#This Row],[ENZ not made when it should be?]])</f>
        <v>0</v>
      </c>
    </row>
    <row r="1185" spans="1:23" hidden="1">
      <c r="A1185" s="1" t="s">
        <v>5663</v>
      </c>
      <c r="B1185" s="1" t="str">
        <f>_xlfn.TEXTBEFORE(Table38[[#This Row],[all fluxes from kapp-slack]]," ",,,,"")</f>
        <v>PROSYN-rt4390</v>
      </c>
      <c r="C1185" s="1">
        <f>_xlfn.NUMBERVALUE(IFERROR(_xlfn.TEXTAFTER(Table38[[#This Row],[all fluxes from kapp-slack]]," ",-1,,,""),""))</f>
        <v>2.5445062900000001E-7</v>
      </c>
      <c r="F1185" s="1" t="s">
        <v>8639</v>
      </c>
      <c r="G1185" s="1" t="str">
        <f>_xlfn.TEXTBEFORE(Table5[[#This Row],[rxn     kapp_old        kapp_slack_ub   kapp_slack_lb]]," ")</f>
        <v>RXN-IPK2_n_FWD-rt4892</v>
      </c>
      <c r="H118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18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185" s="1">
        <f>_xlfn.NUMBERVALUE(_xlfn.TEXTAFTER(Table5[[#This Row],[rxn     kapp_old        kapp_slack_ub   kapp_slack_lb]]," ",-1))</f>
        <v>0</v>
      </c>
      <c r="K1185" s="1">
        <f>_xlfn.XLOOKUP(SUBSTITUTE(Table5[[#This Row],[rxn]],"RXN-","ENZLOAD-"),ENZLOAD[name],ENZLOAD[flux],0)</f>
        <v>7.4054859319999997E-8</v>
      </c>
      <c r="L1185" s="1" t="str">
        <f>"'"&amp;Table5[[#This Row],[rxn]]&amp;"'"&amp;CHAR(9)&amp;IF(AND(Table5[[#This Row],[kapp_slack_ub]]&lt;&gt;0,Table5[[#This Row],[kapp_old]]&lt;$F$1),$F$1,Table5[[#This Row],[kapp_old]])</f>
        <v>'RXN-IPK2_n_FWD-rt4892'	27141.27779288</v>
      </c>
      <c r="M1185" s="1">
        <f>_xlfn.XLOOKUP(Table5[[#This Row],[rxn]],Table3[name],Table3[flux],$F$1)</f>
        <v>27141.277792879999</v>
      </c>
      <c r="N1185" s="1">
        <f>IFERROR(Table5[[#This Row],[min flux]]/Table5[[#This Row],[associated enzload]],"")</f>
        <v>366502320605.31311</v>
      </c>
      <c r="O1185" s="1">
        <f>_xlfn.NUMBERVALUE(IF(Table5[[#This Row],[flux/enzload]]="","",ABS($N$1-Table5[[#This Row],[flux/enzload]])))</f>
        <v>1033413997053.64</v>
      </c>
      <c r="P1185" s="1">
        <f>Table5[[#This Row],[kapp_old]]+IFERROR(((Table5[[#This Row],[kapp_slack_ub]]-Table5[[#This Row],[kapp_slack_lb]])/Table5[[#This Row],[associated enzload]]),0)</f>
        <v>27141.277792879999</v>
      </c>
      <c r="Q1185" s="1" t="str">
        <f>"'"&amp;Table5[[#This Row],[rxn]]&amp;"'"&amp;CHAR(9)&amp;Table5[[#This Row],[kapp + (slack_ub - slack_lb)/enzload]]</f>
        <v>'RXN-IPK2_n_FWD-rt4892'	27141.27779288</v>
      </c>
      <c r="R1185" s="1">
        <f>_xlfn.XLOOKUP(Table5[[#This Row],[rxn]],Table38[name],Table38[flux],0)</f>
        <v>0</v>
      </c>
      <c r="S1185" s="1">
        <f>_xlfn.XLOOKUP(SUBSTITUTE(Table5[[#This Row],[rxn]],"RXN-","ENZLOAD-"),Table38[name],Table38[flux],0)</f>
        <v>0</v>
      </c>
      <c r="T1185" s="1" t="b">
        <f>AND(Table5[[#This Row],[ENZLOAD flux in kapp-slack.gms]]=0,Table5[[#This Row],[flux in kapp-slack.gms]]&lt;&gt;0,NOT(Table5[[#This Row],[spont or unknown?]]))</f>
        <v>0</v>
      </c>
      <c r="U1185" s="1" t="b">
        <f>OR(_xlfn.TEXTAFTER(Table5[[#This Row],[rxn]],"-",-1)="SPONT",_xlfn.TEXTAFTER(Table5[[#This Row],[rxn]],"-",-1)="UNKNOWN")</f>
        <v>0</v>
      </c>
      <c r="V1185" s="1">
        <f>_xlfn.XLOOKUP(SUBSTITUTE(Table5[[#This Row],[rxn]],"RXN-","ENZLOAD-"),Table4[rxn],Table4[ub],0)</f>
        <v>1.13301911</v>
      </c>
      <c r="W1185" s="1" t="b">
        <f>AND(Table5[[#This Row],[FVA ENZLOAD flux UB]]=0,Table5[[#This Row],[ENZ not made when it should be?]])</f>
        <v>0</v>
      </c>
    </row>
    <row r="1186" spans="1:23" hidden="1">
      <c r="A1186" s="1" t="s">
        <v>5664</v>
      </c>
      <c r="B1186" s="1" t="str">
        <f>_xlfn.TEXTBEFORE(Table38[[#This Row],[all fluxes from kapp-slack]]," ",,,,"")</f>
        <v>PROSYN-rt4513_rm</v>
      </c>
      <c r="C1186" s="1">
        <f>_xlfn.NUMBERVALUE(IFERROR(_xlfn.TEXTAFTER(Table38[[#This Row],[all fluxes from kapp-slack]]," ",-1,,,""),""))</f>
        <v>1.07494746E-7</v>
      </c>
      <c r="F1186" s="1" t="s">
        <v>8640</v>
      </c>
      <c r="G1186" s="1" t="str">
        <f>_xlfn.TEXTBEFORE(Table5[[#This Row],[rxn     kapp_old        kapp_slack_ub   kapp_slack_lb]]," ")</f>
        <v>RXN-IPK3_n_FWD-rt4892</v>
      </c>
      <c r="H118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18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186" s="1">
        <f>_xlfn.NUMBERVALUE(_xlfn.TEXTAFTER(Table5[[#This Row],[rxn     kapp_old        kapp_slack_ub   kapp_slack_lb]]," ",-1))</f>
        <v>0</v>
      </c>
      <c r="K1186" s="1">
        <f>_xlfn.XLOOKUP(SUBSTITUTE(Table5[[#This Row],[rxn]],"RXN-","ENZLOAD-"),ENZLOAD[name],ENZLOAD[flux],0)</f>
        <v>7.4054859319999997E-8</v>
      </c>
      <c r="L1186" s="1" t="str">
        <f>"'"&amp;Table5[[#This Row],[rxn]]&amp;"'"&amp;CHAR(9)&amp;IF(AND(Table5[[#This Row],[kapp_slack_ub]]&lt;&gt;0,Table5[[#This Row],[kapp_old]]&lt;$F$1),$F$1,Table5[[#This Row],[kapp_old]])</f>
        <v>'RXN-IPK3_n_FWD-rt4892'	27141.27779288</v>
      </c>
      <c r="M1186" s="1">
        <f>_xlfn.XLOOKUP(Table5[[#This Row],[rxn]],Table3[name],Table3[flux],$F$1)</f>
        <v>27141.277792879999</v>
      </c>
      <c r="N1186" s="1">
        <f>IFERROR(Table5[[#This Row],[min flux]]/Table5[[#This Row],[associated enzload]],"")</f>
        <v>366502320605.31311</v>
      </c>
      <c r="O1186" s="1">
        <f>_xlfn.NUMBERVALUE(IF(Table5[[#This Row],[flux/enzload]]="","",ABS($N$1-Table5[[#This Row],[flux/enzload]])))</f>
        <v>1033413997053.64</v>
      </c>
      <c r="P1186" s="1">
        <f>Table5[[#This Row],[kapp_old]]+IFERROR(((Table5[[#This Row],[kapp_slack_ub]]-Table5[[#This Row],[kapp_slack_lb]])/Table5[[#This Row],[associated enzload]]),0)</f>
        <v>27141.277792879999</v>
      </c>
      <c r="Q1186" s="1" t="str">
        <f>"'"&amp;Table5[[#This Row],[rxn]]&amp;"'"&amp;CHAR(9)&amp;Table5[[#This Row],[kapp + (slack_ub - slack_lb)/enzload]]</f>
        <v>'RXN-IPK3_n_FWD-rt4892'	27141.27779288</v>
      </c>
      <c r="R1186" s="1">
        <f>_xlfn.XLOOKUP(Table5[[#This Row],[rxn]],Table38[name],Table38[flux],0)</f>
        <v>0</v>
      </c>
      <c r="S1186" s="1">
        <f>_xlfn.XLOOKUP(SUBSTITUTE(Table5[[#This Row],[rxn]],"RXN-","ENZLOAD-"),Table38[name],Table38[flux],0)</f>
        <v>0</v>
      </c>
      <c r="T1186" s="1" t="b">
        <f>AND(Table5[[#This Row],[ENZLOAD flux in kapp-slack.gms]]=0,Table5[[#This Row],[flux in kapp-slack.gms]]&lt;&gt;0,NOT(Table5[[#This Row],[spont or unknown?]]))</f>
        <v>0</v>
      </c>
      <c r="U1186" s="1" t="b">
        <f>OR(_xlfn.TEXTAFTER(Table5[[#This Row],[rxn]],"-",-1)="SPONT",_xlfn.TEXTAFTER(Table5[[#This Row],[rxn]],"-",-1)="UNKNOWN")</f>
        <v>0</v>
      </c>
      <c r="V1186" s="1">
        <f>_xlfn.XLOOKUP(SUBSTITUTE(Table5[[#This Row],[rxn]],"RXN-","ENZLOAD-"),Table4[rxn],Table4[ub],0)</f>
        <v>1.13301911</v>
      </c>
      <c r="W1186" s="1" t="b">
        <f>AND(Table5[[#This Row],[FVA ENZLOAD flux UB]]=0,Table5[[#This Row],[ENZ not made when it should be?]])</f>
        <v>0</v>
      </c>
    </row>
    <row r="1187" spans="1:23" hidden="1">
      <c r="A1187" s="1" t="s">
        <v>5665</v>
      </c>
      <c r="B1187" s="1" t="str">
        <f>_xlfn.TEXTBEFORE(Table38[[#This Row],[all fluxes from kapp-slack]]," ",,,,"")</f>
        <v>PROSYN-rt4530</v>
      </c>
      <c r="C1187" s="1">
        <f>_xlfn.NUMBERVALUE(IFERROR(_xlfn.TEXTAFTER(Table38[[#This Row],[all fluxes from kapp-slack]]," ",-1,,,""),""))</f>
        <v>1.08972327E-6</v>
      </c>
      <c r="F1187" s="1" t="s">
        <v>8641</v>
      </c>
      <c r="G1187" s="1" t="str">
        <f>_xlfn.TEXTBEFORE(Table5[[#This Row],[rxn     kapp_old        kapp_slack_ub   kapp_slack_lb]]," ")</f>
        <v>RXN-IPK4_n_FWD-rt4892</v>
      </c>
      <c r="H118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18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187" s="1">
        <f>_xlfn.NUMBERVALUE(_xlfn.TEXTAFTER(Table5[[#This Row],[rxn     kapp_old        kapp_slack_ub   kapp_slack_lb]]," ",-1))</f>
        <v>0</v>
      </c>
      <c r="K1187" s="1">
        <f>_xlfn.XLOOKUP(SUBSTITUTE(Table5[[#This Row],[rxn]],"RXN-","ENZLOAD-"),ENZLOAD[name],ENZLOAD[flux],0)</f>
        <v>7.4054859319999997E-8</v>
      </c>
      <c r="L1187" s="1" t="str">
        <f>"'"&amp;Table5[[#This Row],[rxn]]&amp;"'"&amp;CHAR(9)&amp;IF(AND(Table5[[#This Row],[kapp_slack_ub]]&lt;&gt;0,Table5[[#This Row],[kapp_old]]&lt;$F$1),$F$1,Table5[[#This Row],[kapp_old]])</f>
        <v>'RXN-IPK4_n_FWD-rt4892'	27141.27779288</v>
      </c>
      <c r="M1187" s="1">
        <f>_xlfn.XLOOKUP(Table5[[#This Row],[rxn]],Table3[name],Table3[flux],$F$1)</f>
        <v>27141.277792879999</v>
      </c>
      <c r="N1187" s="1">
        <f>IFERROR(Table5[[#This Row],[min flux]]/Table5[[#This Row],[associated enzload]],"")</f>
        <v>366502320605.31311</v>
      </c>
      <c r="O1187" s="1">
        <f>_xlfn.NUMBERVALUE(IF(Table5[[#This Row],[flux/enzload]]="","",ABS($N$1-Table5[[#This Row],[flux/enzload]])))</f>
        <v>1033413997053.64</v>
      </c>
      <c r="P1187" s="1">
        <f>Table5[[#This Row],[kapp_old]]+IFERROR(((Table5[[#This Row],[kapp_slack_ub]]-Table5[[#This Row],[kapp_slack_lb]])/Table5[[#This Row],[associated enzload]]),0)</f>
        <v>27141.277792879999</v>
      </c>
      <c r="Q1187" s="1" t="str">
        <f>"'"&amp;Table5[[#This Row],[rxn]]&amp;"'"&amp;CHAR(9)&amp;Table5[[#This Row],[kapp + (slack_ub - slack_lb)/enzload]]</f>
        <v>'RXN-IPK4_n_FWD-rt4892'	27141.27779288</v>
      </c>
      <c r="R1187" s="1">
        <f>_xlfn.XLOOKUP(Table5[[#This Row],[rxn]],Table38[name],Table38[flux],0)</f>
        <v>0</v>
      </c>
      <c r="S1187" s="1">
        <f>_xlfn.XLOOKUP(SUBSTITUTE(Table5[[#This Row],[rxn]],"RXN-","ENZLOAD-"),Table38[name],Table38[flux],0)</f>
        <v>0</v>
      </c>
      <c r="T1187" s="1" t="b">
        <f>AND(Table5[[#This Row],[ENZLOAD flux in kapp-slack.gms]]=0,Table5[[#This Row],[flux in kapp-slack.gms]]&lt;&gt;0,NOT(Table5[[#This Row],[spont or unknown?]]))</f>
        <v>0</v>
      </c>
      <c r="U1187" s="1" t="b">
        <f>OR(_xlfn.TEXTAFTER(Table5[[#This Row],[rxn]],"-",-1)="SPONT",_xlfn.TEXTAFTER(Table5[[#This Row],[rxn]],"-",-1)="UNKNOWN")</f>
        <v>0</v>
      </c>
      <c r="V1187" s="1">
        <f>_xlfn.XLOOKUP(SUBSTITUTE(Table5[[#This Row],[rxn]],"RXN-","ENZLOAD-"),Table4[rxn],Table4[ub],0)</f>
        <v>1.13301911</v>
      </c>
      <c r="W1187" s="1" t="b">
        <f>AND(Table5[[#This Row],[FVA ENZLOAD flux UB]]=0,Table5[[#This Row],[ENZ not made when it should be?]])</f>
        <v>0</v>
      </c>
    </row>
    <row r="1188" spans="1:23" hidden="1">
      <c r="A1188" s="1" t="s">
        <v>5666</v>
      </c>
      <c r="B1188" s="1" t="str">
        <f>_xlfn.TEXTBEFORE(Table38[[#This Row],[all fluxes from kapp-slack]]," ",,,,"")</f>
        <v>PROSYN-rt4558</v>
      </c>
      <c r="C1188" s="1">
        <f>_xlfn.NUMBERVALUE(IFERROR(_xlfn.TEXTAFTER(Table38[[#This Row],[all fluxes from kapp-slack]]," ",-1,,,""),""))</f>
        <v>7.4278359600000001E-7</v>
      </c>
      <c r="F1188" s="1" t="s">
        <v>8642</v>
      </c>
      <c r="G1188" s="1" t="str">
        <f>_xlfn.TEXTBEFORE(Table5[[#This Row],[rxn     kapp_old        kapp_slack_ub   kapp_slack_lb]]," ")</f>
        <v>RXN-IPK5_n_FWD-rt4892</v>
      </c>
      <c r="H118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18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188" s="1">
        <f>_xlfn.NUMBERVALUE(_xlfn.TEXTAFTER(Table5[[#This Row],[rxn     kapp_old        kapp_slack_ub   kapp_slack_lb]]," ",-1))</f>
        <v>0</v>
      </c>
      <c r="K1188" s="1">
        <f>_xlfn.XLOOKUP(SUBSTITUTE(Table5[[#This Row],[rxn]],"RXN-","ENZLOAD-"),ENZLOAD[name],ENZLOAD[flux],0)</f>
        <v>7.4054859319999997E-8</v>
      </c>
      <c r="L1188" s="1" t="str">
        <f>"'"&amp;Table5[[#This Row],[rxn]]&amp;"'"&amp;CHAR(9)&amp;IF(AND(Table5[[#This Row],[kapp_slack_ub]]&lt;&gt;0,Table5[[#This Row],[kapp_old]]&lt;$F$1),$F$1,Table5[[#This Row],[kapp_old]])</f>
        <v>'RXN-IPK5_n_FWD-rt4892'	27141.27779288</v>
      </c>
      <c r="M1188" s="1">
        <f>_xlfn.XLOOKUP(Table5[[#This Row],[rxn]],Table3[name],Table3[flux],$F$1)</f>
        <v>27141.277792879999</v>
      </c>
      <c r="N1188" s="1">
        <f>IFERROR(Table5[[#This Row],[min flux]]/Table5[[#This Row],[associated enzload]],"")</f>
        <v>366502320605.31311</v>
      </c>
      <c r="O1188" s="1">
        <f>_xlfn.NUMBERVALUE(IF(Table5[[#This Row],[flux/enzload]]="","",ABS($N$1-Table5[[#This Row],[flux/enzload]])))</f>
        <v>1033413997053.64</v>
      </c>
      <c r="P1188" s="1">
        <f>Table5[[#This Row],[kapp_old]]+IFERROR(((Table5[[#This Row],[kapp_slack_ub]]-Table5[[#This Row],[kapp_slack_lb]])/Table5[[#This Row],[associated enzload]]),0)</f>
        <v>27141.277792879999</v>
      </c>
      <c r="Q1188" s="1" t="str">
        <f>"'"&amp;Table5[[#This Row],[rxn]]&amp;"'"&amp;CHAR(9)&amp;Table5[[#This Row],[kapp + (slack_ub - slack_lb)/enzload]]</f>
        <v>'RXN-IPK5_n_FWD-rt4892'	27141.27779288</v>
      </c>
      <c r="R1188" s="1">
        <f>_xlfn.XLOOKUP(Table5[[#This Row],[rxn]],Table38[name],Table38[flux],0)</f>
        <v>0</v>
      </c>
      <c r="S1188" s="1">
        <f>_xlfn.XLOOKUP(SUBSTITUTE(Table5[[#This Row],[rxn]],"RXN-","ENZLOAD-"),Table38[name],Table38[flux],0)</f>
        <v>0</v>
      </c>
      <c r="T1188" s="1" t="b">
        <f>AND(Table5[[#This Row],[ENZLOAD flux in kapp-slack.gms]]=0,Table5[[#This Row],[flux in kapp-slack.gms]]&lt;&gt;0,NOT(Table5[[#This Row],[spont or unknown?]]))</f>
        <v>0</v>
      </c>
      <c r="U1188" s="1" t="b">
        <f>OR(_xlfn.TEXTAFTER(Table5[[#This Row],[rxn]],"-",-1)="SPONT",_xlfn.TEXTAFTER(Table5[[#This Row],[rxn]],"-",-1)="UNKNOWN")</f>
        <v>0</v>
      </c>
      <c r="V1188" s="1">
        <f>_xlfn.XLOOKUP(SUBSTITUTE(Table5[[#This Row],[rxn]],"RXN-","ENZLOAD-"),Table4[rxn],Table4[ub],0)</f>
        <v>1.13301911</v>
      </c>
      <c r="W1188" s="1" t="b">
        <f>AND(Table5[[#This Row],[FVA ENZLOAD flux UB]]=0,Table5[[#This Row],[ENZ not made when it should be?]])</f>
        <v>0</v>
      </c>
    </row>
    <row r="1189" spans="1:23" hidden="1">
      <c r="A1189" s="1" t="s">
        <v>5667</v>
      </c>
      <c r="B1189" s="1" t="str">
        <f>_xlfn.TEXTBEFORE(Table38[[#This Row],[all fluxes from kapp-slack]]," ",,,,"")</f>
        <v>PROSYN-rt4559</v>
      </c>
      <c r="C1189" s="1">
        <f>_xlfn.NUMBERVALUE(IFERROR(_xlfn.TEXTAFTER(Table38[[#This Row],[all fluxes from kapp-slack]]," ",-1,,,""),""))</f>
        <v>8.2974829000000002E-8</v>
      </c>
      <c r="F1189" s="1" t="s">
        <v>8644</v>
      </c>
      <c r="G1189" s="1" t="str">
        <f>_xlfn.TEXTBEFORE(Table5[[#This Row],[rxn     kapp_old        kapp_slack_ub   kapp_slack_lb]]," ")</f>
        <v>RXN-IPPMIa_c_FWD-rt6546</v>
      </c>
      <c r="H118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18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189" s="1">
        <f>_xlfn.NUMBERVALUE(_xlfn.TEXTAFTER(Table5[[#This Row],[rxn     kapp_old        kapp_slack_ub   kapp_slack_lb]]," ",-1))</f>
        <v>0</v>
      </c>
      <c r="K1189" s="1">
        <f>_xlfn.XLOOKUP(SUBSTITUTE(Table5[[#This Row],[rxn]],"RXN-","ENZLOAD-"),ENZLOAD[name],ENZLOAD[flux],0)</f>
        <v>2.61341705315E-6</v>
      </c>
      <c r="L1189" s="1" t="str">
        <f>"'"&amp;Table5[[#This Row],[rxn]]&amp;"'"&amp;CHAR(9)&amp;IF(AND(Table5[[#This Row],[kapp_slack_ub]]&lt;&gt;0,Table5[[#This Row],[kapp_old]]&lt;$F$1),$F$1,Table5[[#This Row],[kapp_old]])</f>
        <v>'RXN-IPPMIa_c_FWD-rt6546'	27141.27779288</v>
      </c>
      <c r="M1189" s="1">
        <f>_xlfn.XLOOKUP(Table5[[#This Row],[rxn]],Table3[name],Table3[flux],$F$1)</f>
        <v>27141.277792879999</v>
      </c>
      <c r="N1189" s="1">
        <f>IFERROR(Table5[[#This Row],[min flux]]/Table5[[#This Row],[associated enzload]],"")</f>
        <v>10385360331.282034</v>
      </c>
      <c r="O1189" s="1">
        <f>_xlfn.NUMBERVALUE(IF(Table5[[#This Row],[flux/enzload]]="","",ABS($N$1-Table5[[#This Row],[flux/enzload]])))</f>
        <v>1389530957327.6699</v>
      </c>
      <c r="P1189" s="1">
        <f>Table5[[#This Row],[kapp_old]]+IFERROR(((Table5[[#This Row],[kapp_slack_ub]]-Table5[[#This Row],[kapp_slack_lb]])/Table5[[#This Row],[associated enzload]]),0)</f>
        <v>27141.277792879999</v>
      </c>
      <c r="Q1189" s="1" t="str">
        <f>"'"&amp;Table5[[#This Row],[rxn]]&amp;"'"&amp;CHAR(9)&amp;Table5[[#This Row],[kapp + (slack_ub - slack_lb)/enzload]]</f>
        <v>'RXN-IPPMIa_c_FWD-rt6546'	27141.27779288</v>
      </c>
      <c r="R1189" s="1">
        <f>_xlfn.XLOOKUP(Table5[[#This Row],[rxn]],Table38[name],Table38[flux],0)</f>
        <v>0</v>
      </c>
      <c r="S1189" s="1">
        <f>_xlfn.XLOOKUP(SUBSTITUTE(Table5[[#This Row],[rxn]],"RXN-","ENZLOAD-"),Table38[name],Table38[flux],0)</f>
        <v>0</v>
      </c>
      <c r="T1189" s="1" t="b">
        <f>AND(Table5[[#This Row],[ENZLOAD flux in kapp-slack.gms]]=0,Table5[[#This Row],[flux in kapp-slack.gms]]&lt;&gt;0,NOT(Table5[[#This Row],[spont or unknown?]]))</f>
        <v>0</v>
      </c>
      <c r="U1189" s="1" t="b">
        <f>OR(_xlfn.TEXTAFTER(Table5[[#This Row],[rxn]],"-",-1)="SPONT",_xlfn.TEXTAFTER(Table5[[#This Row],[rxn]],"-",-1)="UNKNOWN")</f>
        <v>0</v>
      </c>
      <c r="V1189" s="1">
        <f>_xlfn.XLOOKUP(SUBSTITUTE(Table5[[#This Row],[rxn]],"RXN-","ENZLOAD-"),Table4[rxn],Table4[ub],0)</f>
        <v>0.52984171999999996</v>
      </c>
      <c r="W1189" s="1" t="b">
        <f>AND(Table5[[#This Row],[FVA ENZLOAD flux UB]]=0,Table5[[#This Row],[ENZ not made when it should be?]])</f>
        <v>0</v>
      </c>
    </row>
    <row r="1190" spans="1:23" hidden="1">
      <c r="A1190" s="1" t="s">
        <v>5668</v>
      </c>
      <c r="B1190" s="1" t="str">
        <f>_xlfn.TEXTBEFORE(Table38[[#This Row],[all fluxes from kapp-slack]]," ",,,,"")</f>
        <v>PROSYN-rt4576</v>
      </c>
      <c r="C1190" s="1">
        <f>_xlfn.NUMBERVALUE(IFERROR(_xlfn.TEXTAFTER(Table38[[#This Row],[all fluxes from kapp-slack]]," ",-1,,,""),""))</f>
        <v>1.5735581599999999E-6</v>
      </c>
      <c r="F1190" s="1" t="s">
        <v>8646</v>
      </c>
      <c r="G1190" s="1" t="str">
        <f>_xlfn.TEXTBEFORE(Table5[[#This Row],[rxn     kapp_old        kapp_slack_ub   kapp_slack_lb]]," ")</f>
        <v>RXN-IPPMIb_c_FWD-rt6546</v>
      </c>
      <c r="H119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19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190" s="1">
        <f>_xlfn.NUMBERVALUE(_xlfn.TEXTAFTER(Table5[[#This Row],[rxn     kapp_old        kapp_slack_ub   kapp_slack_lb]]," ",-1))</f>
        <v>0</v>
      </c>
      <c r="K1190" s="1">
        <f>_xlfn.XLOOKUP(SUBSTITUTE(Table5[[#This Row],[rxn]],"RXN-","ENZLOAD-"),ENZLOAD[name],ENZLOAD[flux],0)</f>
        <v>2.61341705315E-6</v>
      </c>
      <c r="L1190" s="1" t="str">
        <f>"'"&amp;Table5[[#This Row],[rxn]]&amp;"'"&amp;CHAR(9)&amp;IF(AND(Table5[[#This Row],[kapp_slack_ub]]&lt;&gt;0,Table5[[#This Row],[kapp_old]]&lt;$F$1),$F$1,Table5[[#This Row],[kapp_old]])</f>
        <v>'RXN-IPPMIb_c_FWD-rt6546'	27141.27779288</v>
      </c>
      <c r="M1190" s="1">
        <f>_xlfn.XLOOKUP(Table5[[#This Row],[rxn]],Table3[name],Table3[flux],$F$1)</f>
        <v>27141.277792879999</v>
      </c>
      <c r="N1190" s="1">
        <f>IFERROR(Table5[[#This Row],[min flux]]/Table5[[#This Row],[associated enzload]],"")</f>
        <v>10385360331.282034</v>
      </c>
      <c r="O1190" s="1">
        <f>_xlfn.NUMBERVALUE(IF(Table5[[#This Row],[flux/enzload]]="","",ABS($N$1-Table5[[#This Row],[flux/enzload]])))</f>
        <v>1389530957327.6699</v>
      </c>
      <c r="P1190" s="1">
        <f>Table5[[#This Row],[kapp_old]]+IFERROR(((Table5[[#This Row],[kapp_slack_ub]]-Table5[[#This Row],[kapp_slack_lb]])/Table5[[#This Row],[associated enzload]]),0)</f>
        <v>27141.277792879999</v>
      </c>
      <c r="Q1190" s="1" t="str">
        <f>"'"&amp;Table5[[#This Row],[rxn]]&amp;"'"&amp;CHAR(9)&amp;Table5[[#This Row],[kapp + (slack_ub - slack_lb)/enzload]]</f>
        <v>'RXN-IPPMIb_c_FWD-rt6546'	27141.27779288</v>
      </c>
      <c r="R1190" s="1">
        <f>_xlfn.XLOOKUP(Table5[[#This Row],[rxn]],Table38[name],Table38[flux],0)</f>
        <v>0</v>
      </c>
      <c r="S1190" s="1">
        <f>_xlfn.XLOOKUP(SUBSTITUTE(Table5[[#This Row],[rxn]],"RXN-","ENZLOAD-"),Table38[name],Table38[flux],0)</f>
        <v>0</v>
      </c>
      <c r="T1190" s="1" t="b">
        <f>AND(Table5[[#This Row],[ENZLOAD flux in kapp-slack.gms]]=0,Table5[[#This Row],[flux in kapp-slack.gms]]&lt;&gt;0,NOT(Table5[[#This Row],[spont or unknown?]]))</f>
        <v>0</v>
      </c>
      <c r="U1190" s="1" t="b">
        <f>OR(_xlfn.TEXTAFTER(Table5[[#This Row],[rxn]],"-",-1)="SPONT",_xlfn.TEXTAFTER(Table5[[#This Row],[rxn]],"-",-1)="UNKNOWN")</f>
        <v>0</v>
      </c>
      <c r="V1190" s="1">
        <f>_xlfn.XLOOKUP(SUBSTITUTE(Table5[[#This Row],[rxn]],"RXN-","ENZLOAD-"),Table4[rxn],Table4[ub],0)</f>
        <v>0.52984171999999996</v>
      </c>
      <c r="W1190" s="1" t="b">
        <f>AND(Table5[[#This Row],[FVA ENZLOAD flux UB]]=0,Table5[[#This Row],[ENZ not made when it should be?]])</f>
        <v>0</v>
      </c>
    </row>
    <row r="1191" spans="1:23" hidden="1">
      <c r="A1191" s="1" t="s">
        <v>5669</v>
      </c>
      <c r="B1191" s="1" t="str">
        <f>_xlfn.TEXTBEFORE(Table38[[#This Row],[all fluxes from kapp-slack]]," ",,,,"")</f>
        <v>PROSYN-rt4593</v>
      </c>
      <c r="C1191" s="1">
        <f>_xlfn.NUMBERVALUE(IFERROR(_xlfn.TEXTAFTER(Table38[[#This Row],[all fluxes from kapp-slack]]," ",-1,,,""),""))</f>
        <v>9.3368033999999997E-8</v>
      </c>
      <c r="F1191" s="1" t="s">
        <v>8649</v>
      </c>
      <c r="G1191" s="1" t="str">
        <f>_xlfn.TEXTBEFORE(Table5[[#This Row],[rxn     kapp_old        kapp_slack_ub   kapp_slack_lb]]," ")</f>
        <v>RXN-IPPYP1_c_FWD-rt1395</v>
      </c>
      <c r="H119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19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191" s="1">
        <f>_xlfn.NUMBERVALUE(_xlfn.TEXTAFTER(Table5[[#This Row],[rxn     kapp_old        kapp_slack_ub   kapp_slack_lb]]," ",-1))</f>
        <v>0</v>
      </c>
      <c r="K1191" s="1">
        <f>_xlfn.XLOOKUP(SUBSTITUTE(Table5[[#This Row],[rxn]],"RXN-","ENZLOAD-"),ENZLOAD[name],ENZLOAD[flux],0)</f>
        <v>4.3633008919999999E-8</v>
      </c>
      <c r="L1191" s="1" t="str">
        <f>"'"&amp;Table5[[#This Row],[rxn]]&amp;"'"&amp;CHAR(9)&amp;IF(AND(Table5[[#This Row],[kapp_slack_ub]]&lt;&gt;0,Table5[[#This Row],[kapp_old]]&lt;$F$1),$F$1,Table5[[#This Row],[kapp_old]])</f>
        <v>'RXN-IPPYP1_c_FWD-rt1395'	27141.27779288</v>
      </c>
      <c r="M1191" s="1">
        <f>_xlfn.XLOOKUP(Table5[[#This Row],[rxn]],Table3[name],Table3[flux],$F$1)</f>
        <v>27141.277792879999</v>
      </c>
      <c r="N1191" s="1">
        <f>IFERROR(Table5[[#This Row],[min flux]]/Table5[[#This Row],[associated enzload]],"")</f>
        <v>622035437497.39636</v>
      </c>
      <c r="O1191" s="1">
        <f>_xlfn.NUMBERVALUE(IF(Table5[[#This Row],[flux/enzload]]="","",ABS($N$1-Table5[[#This Row],[flux/enzload]])))</f>
        <v>777880880161.55701</v>
      </c>
      <c r="P1191" s="1">
        <f>Table5[[#This Row],[kapp_old]]+IFERROR(((Table5[[#This Row],[kapp_slack_ub]]-Table5[[#This Row],[kapp_slack_lb]])/Table5[[#This Row],[associated enzload]]),0)</f>
        <v>27141.277792879999</v>
      </c>
      <c r="Q1191" s="1" t="str">
        <f>"'"&amp;Table5[[#This Row],[rxn]]&amp;"'"&amp;CHAR(9)&amp;Table5[[#This Row],[kapp + (slack_ub - slack_lb)/enzload]]</f>
        <v>'RXN-IPPYP1_c_FWD-rt1395'	27141.27779288</v>
      </c>
      <c r="R1191" s="1">
        <f>_xlfn.XLOOKUP(Table5[[#This Row],[rxn]],Table38[name],Table38[flux],0)</f>
        <v>0</v>
      </c>
      <c r="S1191" s="1">
        <f>_xlfn.XLOOKUP(SUBSTITUTE(Table5[[#This Row],[rxn]],"RXN-","ENZLOAD-"),Table38[name],Table38[flux],0)</f>
        <v>0</v>
      </c>
      <c r="T1191" s="1" t="b">
        <f>AND(Table5[[#This Row],[ENZLOAD flux in kapp-slack.gms]]=0,Table5[[#This Row],[flux in kapp-slack.gms]]&lt;&gt;0,NOT(Table5[[#This Row],[spont or unknown?]]))</f>
        <v>0</v>
      </c>
      <c r="U1191" s="1" t="b">
        <f>OR(_xlfn.TEXTAFTER(Table5[[#This Row],[rxn]],"-",-1)="SPONT",_xlfn.TEXTAFTER(Table5[[#This Row],[rxn]],"-",-1)="UNKNOWN")</f>
        <v>0</v>
      </c>
      <c r="V1191" s="1">
        <f>_xlfn.XLOOKUP(SUBSTITUTE(Table5[[#This Row],[rxn]],"RXN-","ENZLOAD-"),Table4[rxn],Table4[ub],0)</f>
        <v>0.27869557</v>
      </c>
      <c r="W1191" s="1" t="b">
        <f>AND(Table5[[#This Row],[FVA ENZLOAD flux UB]]=0,Table5[[#This Row],[ENZ not made when it should be?]])</f>
        <v>0</v>
      </c>
    </row>
    <row r="1192" spans="1:23" hidden="1">
      <c r="A1192" s="1" t="s">
        <v>5670</v>
      </c>
      <c r="B1192" s="1" t="str">
        <f>_xlfn.TEXTBEFORE(Table38[[#This Row],[all fluxes from kapp-slack]]," ",,,,"")</f>
        <v>PROSYN-rt4597</v>
      </c>
      <c r="C1192" s="1">
        <f>_xlfn.NUMBERVALUE(IFERROR(_xlfn.TEXTAFTER(Table38[[#This Row],[all fluxes from kapp-slack]]," ",-1,,,""),""))</f>
        <v>7.0600655000000004E-7</v>
      </c>
      <c r="F1192" s="1" t="s">
        <v>8650</v>
      </c>
      <c r="G1192" s="1" t="str">
        <f>_xlfn.TEXTBEFORE(Table5[[#This Row],[rxn     kapp_old        kapp_slack_ub   kapp_slack_lb]]," ")</f>
        <v>RXN-IPPYP2_c_FWD-rt1973</v>
      </c>
      <c r="H119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19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192" s="1">
        <f>_xlfn.NUMBERVALUE(_xlfn.TEXTAFTER(Table5[[#This Row],[rxn     kapp_old        kapp_slack_ub   kapp_slack_lb]]," ",-1))</f>
        <v>0</v>
      </c>
      <c r="K1192" s="1">
        <f>_xlfn.XLOOKUP(SUBSTITUTE(Table5[[#This Row],[rxn]],"RXN-","ENZLOAD-"),ENZLOAD[name],ENZLOAD[flux],0)</f>
        <v>5.4444859564999997E-7</v>
      </c>
      <c r="L1192" s="1" t="str">
        <f>"'"&amp;Table5[[#This Row],[rxn]]&amp;"'"&amp;CHAR(9)&amp;IF(AND(Table5[[#This Row],[kapp_slack_ub]]&lt;&gt;0,Table5[[#This Row],[kapp_old]]&lt;$F$1),$F$1,Table5[[#This Row],[kapp_old]])</f>
        <v>'RXN-IPPYP2_c_FWD-rt1973'	27141.27779288</v>
      </c>
      <c r="M1192" s="1">
        <f>_xlfn.XLOOKUP(Table5[[#This Row],[rxn]],Table3[name],Table3[flux],$F$1)</f>
        <v>27141.277792879999</v>
      </c>
      <c r="N1192" s="1">
        <f>IFERROR(Table5[[#This Row],[min flux]]/Table5[[#This Row],[associated enzload]],"")</f>
        <v>49850946461.670792</v>
      </c>
      <c r="O1192" s="1">
        <f>_xlfn.NUMBERVALUE(IF(Table5[[#This Row],[flux/enzload]]="","",ABS($N$1-Table5[[#This Row],[flux/enzload]])))</f>
        <v>1350065371197.28</v>
      </c>
      <c r="P1192" s="1">
        <f>Table5[[#This Row],[kapp_old]]+IFERROR(((Table5[[#This Row],[kapp_slack_ub]]-Table5[[#This Row],[kapp_slack_lb]])/Table5[[#This Row],[associated enzload]]),0)</f>
        <v>27141.277792879999</v>
      </c>
      <c r="Q1192" s="1" t="str">
        <f>"'"&amp;Table5[[#This Row],[rxn]]&amp;"'"&amp;CHAR(9)&amp;Table5[[#This Row],[kapp + (slack_ub - slack_lb)/enzload]]</f>
        <v>'RXN-IPPYP2_c_FWD-rt1973'	27141.27779288</v>
      </c>
      <c r="R1192" s="1">
        <f>_xlfn.XLOOKUP(Table5[[#This Row],[rxn]],Table38[name],Table38[flux],0)</f>
        <v>0</v>
      </c>
      <c r="S1192" s="1">
        <f>_xlfn.XLOOKUP(SUBSTITUTE(Table5[[#This Row],[rxn]],"RXN-","ENZLOAD-"),Table38[name],Table38[flux],0)</f>
        <v>0</v>
      </c>
      <c r="T1192" s="1" t="b">
        <f>AND(Table5[[#This Row],[ENZLOAD flux in kapp-slack.gms]]=0,Table5[[#This Row],[flux in kapp-slack.gms]]&lt;&gt;0,NOT(Table5[[#This Row],[spont or unknown?]]))</f>
        <v>0</v>
      </c>
      <c r="U1192" s="1" t="b">
        <f>OR(_xlfn.TEXTAFTER(Table5[[#This Row],[rxn]],"-",-1)="SPONT",_xlfn.TEXTAFTER(Table5[[#This Row],[rxn]],"-",-1)="UNKNOWN")</f>
        <v>0</v>
      </c>
      <c r="V1192" s="1">
        <f>_xlfn.XLOOKUP(SUBSTITUTE(Table5[[#This Row],[rxn]],"RXN-","ENZLOAD-"),Table4[rxn],Table4[ub],0)</f>
        <v>0.39469568999999999</v>
      </c>
      <c r="W1192" s="1" t="b">
        <f>AND(Table5[[#This Row],[FVA ENZLOAD flux UB]]=0,Table5[[#This Row],[ENZ not made when it should be?]])</f>
        <v>0</v>
      </c>
    </row>
    <row r="1193" spans="1:23" hidden="1">
      <c r="A1193" s="1" t="s">
        <v>5671</v>
      </c>
      <c r="B1193" s="1" t="str">
        <f>_xlfn.TEXTBEFORE(Table38[[#This Row],[all fluxes from kapp-slack]]," ",,,,"")</f>
        <v>PROSYN-rt4598</v>
      </c>
      <c r="C1193" s="1">
        <f>_xlfn.NUMBERVALUE(IFERROR(_xlfn.TEXTAFTER(Table38[[#This Row],[all fluxes from kapp-slack]]," ",-1,,,""),""))</f>
        <v>1.2396876580000001E-6</v>
      </c>
      <c r="F1193" s="1" t="s">
        <v>8651</v>
      </c>
      <c r="G1193" s="1" t="str">
        <f>_xlfn.TEXTBEFORE(Table5[[#This Row],[rxn     kapp_old        kapp_slack_ub   kapp_slack_lb]]," ")</f>
        <v>RXN-IPPYP3_c_FWD-rt1973</v>
      </c>
      <c r="H119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19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193" s="1">
        <f>_xlfn.NUMBERVALUE(_xlfn.TEXTAFTER(Table5[[#This Row],[rxn     kapp_old        kapp_slack_ub   kapp_slack_lb]]," ",-1))</f>
        <v>0</v>
      </c>
      <c r="K1193" s="1">
        <f>_xlfn.XLOOKUP(SUBSTITUTE(Table5[[#This Row],[rxn]],"RXN-","ENZLOAD-"),ENZLOAD[name],ENZLOAD[flux],0)</f>
        <v>5.4444859564999997E-7</v>
      </c>
      <c r="L1193" s="1" t="str">
        <f>"'"&amp;Table5[[#This Row],[rxn]]&amp;"'"&amp;CHAR(9)&amp;IF(AND(Table5[[#This Row],[kapp_slack_ub]]&lt;&gt;0,Table5[[#This Row],[kapp_old]]&lt;$F$1),$F$1,Table5[[#This Row],[kapp_old]])</f>
        <v>'RXN-IPPYP3_c_FWD-rt1973'	27141.27779288</v>
      </c>
      <c r="M1193" s="1">
        <f>_xlfn.XLOOKUP(Table5[[#This Row],[rxn]],Table3[name],Table3[flux],$F$1)</f>
        <v>27141.277792879999</v>
      </c>
      <c r="N1193" s="1">
        <f>IFERROR(Table5[[#This Row],[min flux]]/Table5[[#This Row],[associated enzload]],"")</f>
        <v>49850946461.670792</v>
      </c>
      <c r="O1193" s="1">
        <f>_xlfn.NUMBERVALUE(IF(Table5[[#This Row],[flux/enzload]]="","",ABS($N$1-Table5[[#This Row],[flux/enzload]])))</f>
        <v>1350065371197.28</v>
      </c>
      <c r="P1193" s="1">
        <f>Table5[[#This Row],[kapp_old]]+IFERROR(((Table5[[#This Row],[kapp_slack_ub]]-Table5[[#This Row],[kapp_slack_lb]])/Table5[[#This Row],[associated enzload]]),0)</f>
        <v>27141.277792879999</v>
      </c>
      <c r="Q1193" s="1" t="str">
        <f>"'"&amp;Table5[[#This Row],[rxn]]&amp;"'"&amp;CHAR(9)&amp;Table5[[#This Row],[kapp + (slack_ub - slack_lb)/enzload]]</f>
        <v>'RXN-IPPYP3_c_FWD-rt1973'	27141.27779288</v>
      </c>
      <c r="R1193" s="1">
        <f>_xlfn.XLOOKUP(Table5[[#This Row],[rxn]],Table38[name],Table38[flux],0)</f>
        <v>0</v>
      </c>
      <c r="S1193" s="1">
        <f>_xlfn.XLOOKUP(SUBSTITUTE(Table5[[#This Row],[rxn]],"RXN-","ENZLOAD-"),Table38[name],Table38[flux],0)</f>
        <v>0</v>
      </c>
      <c r="T1193" s="1" t="b">
        <f>AND(Table5[[#This Row],[ENZLOAD flux in kapp-slack.gms]]=0,Table5[[#This Row],[flux in kapp-slack.gms]]&lt;&gt;0,NOT(Table5[[#This Row],[spont or unknown?]]))</f>
        <v>0</v>
      </c>
      <c r="U1193" s="1" t="b">
        <f>OR(_xlfn.TEXTAFTER(Table5[[#This Row],[rxn]],"-",-1)="SPONT",_xlfn.TEXTAFTER(Table5[[#This Row],[rxn]],"-",-1)="UNKNOWN")</f>
        <v>0</v>
      </c>
      <c r="V1193" s="1">
        <f>_xlfn.XLOOKUP(SUBSTITUTE(Table5[[#This Row],[rxn]],"RXN-","ENZLOAD-"),Table4[rxn],Table4[ub],0)</f>
        <v>0.39469568999999999</v>
      </c>
      <c r="W1193" s="1" t="b">
        <f>AND(Table5[[#This Row],[FVA ENZLOAD flux UB]]=0,Table5[[#This Row],[ENZ not made when it should be?]])</f>
        <v>0</v>
      </c>
    </row>
    <row r="1194" spans="1:23" hidden="1">
      <c r="A1194" s="1" t="s">
        <v>5672</v>
      </c>
      <c r="B1194" s="1" t="str">
        <f>_xlfn.TEXTBEFORE(Table38[[#This Row],[all fluxes from kapp-slack]]," ",,,,"")</f>
        <v>PROSYN-rt4634</v>
      </c>
      <c r="C1194" s="1">
        <f>_xlfn.NUMBERVALUE(IFERROR(_xlfn.TEXTAFTER(Table38[[#This Row],[all fluxes from kapp-slack]]," ",-1,,,""),""))</f>
        <v>1.3305360462E-5</v>
      </c>
      <c r="F1194" s="1" t="s">
        <v>8652</v>
      </c>
      <c r="G1194" s="1" t="str">
        <f>_xlfn.TEXTBEFORE(Table5[[#This Row],[rxn     kapp_old        kapp_slack_ub   kapp_slack_lb]]," ")</f>
        <v>RXN-IPPYP4_c_FWD-rt1395</v>
      </c>
      <c r="H119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19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194" s="1">
        <f>_xlfn.NUMBERVALUE(_xlfn.TEXTAFTER(Table5[[#This Row],[rxn     kapp_old        kapp_slack_ub   kapp_slack_lb]]," ",-1))</f>
        <v>0</v>
      </c>
      <c r="K1194" s="1">
        <f>_xlfn.XLOOKUP(SUBSTITUTE(Table5[[#This Row],[rxn]],"RXN-","ENZLOAD-"),ENZLOAD[name],ENZLOAD[flux],0)</f>
        <v>4.3633008919999999E-8</v>
      </c>
      <c r="L1194" s="1" t="str">
        <f>"'"&amp;Table5[[#This Row],[rxn]]&amp;"'"&amp;CHAR(9)&amp;IF(AND(Table5[[#This Row],[kapp_slack_ub]]&lt;&gt;0,Table5[[#This Row],[kapp_old]]&lt;$F$1),$F$1,Table5[[#This Row],[kapp_old]])</f>
        <v>'RXN-IPPYP4_c_FWD-rt1395'	27141.27779288</v>
      </c>
      <c r="M1194" s="1">
        <f>_xlfn.XLOOKUP(Table5[[#This Row],[rxn]],Table3[name],Table3[flux],$F$1)</f>
        <v>27141.277792879999</v>
      </c>
      <c r="N1194" s="1">
        <f>IFERROR(Table5[[#This Row],[min flux]]/Table5[[#This Row],[associated enzload]],"")</f>
        <v>622035437497.39636</v>
      </c>
      <c r="O1194" s="1">
        <f>_xlfn.NUMBERVALUE(IF(Table5[[#This Row],[flux/enzload]]="","",ABS($N$1-Table5[[#This Row],[flux/enzload]])))</f>
        <v>777880880161.55701</v>
      </c>
      <c r="P1194" s="1">
        <f>Table5[[#This Row],[kapp_old]]+IFERROR(((Table5[[#This Row],[kapp_slack_ub]]-Table5[[#This Row],[kapp_slack_lb]])/Table5[[#This Row],[associated enzload]]),0)</f>
        <v>27141.277792879999</v>
      </c>
      <c r="Q1194" s="1" t="str">
        <f>"'"&amp;Table5[[#This Row],[rxn]]&amp;"'"&amp;CHAR(9)&amp;Table5[[#This Row],[kapp + (slack_ub - slack_lb)/enzload]]</f>
        <v>'RXN-IPPYP4_c_FWD-rt1395'	27141.27779288</v>
      </c>
      <c r="R1194" s="1">
        <f>_xlfn.XLOOKUP(Table5[[#This Row],[rxn]],Table38[name],Table38[flux],0)</f>
        <v>0</v>
      </c>
      <c r="S1194" s="1">
        <f>_xlfn.XLOOKUP(SUBSTITUTE(Table5[[#This Row],[rxn]],"RXN-","ENZLOAD-"),Table38[name],Table38[flux],0)</f>
        <v>0</v>
      </c>
      <c r="T1194" s="1" t="b">
        <f>AND(Table5[[#This Row],[ENZLOAD flux in kapp-slack.gms]]=0,Table5[[#This Row],[flux in kapp-slack.gms]]&lt;&gt;0,NOT(Table5[[#This Row],[spont or unknown?]]))</f>
        <v>0</v>
      </c>
      <c r="U1194" s="1" t="b">
        <f>OR(_xlfn.TEXTAFTER(Table5[[#This Row],[rxn]],"-",-1)="SPONT",_xlfn.TEXTAFTER(Table5[[#This Row],[rxn]],"-",-1)="UNKNOWN")</f>
        <v>0</v>
      </c>
      <c r="V1194" s="1">
        <f>_xlfn.XLOOKUP(SUBSTITUTE(Table5[[#This Row],[rxn]],"RXN-","ENZLOAD-"),Table4[rxn],Table4[ub],0)</f>
        <v>0.27869557</v>
      </c>
      <c r="W1194" s="1" t="b">
        <f>AND(Table5[[#This Row],[FVA ENZLOAD flux UB]]=0,Table5[[#This Row],[ENZ not made when it should be?]])</f>
        <v>0</v>
      </c>
    </row>
    <row r="1195" spans="1:23" hidden="1">
      <c r="A1195" s="1" t="s">
        <v>5673</v>
      </c>
      <c r="B1195" s="1" t="str">
        <f>_xlfn.TEXTBEFORE(Table38[[#This Row],[all fluxes from kapp-slack]]," ",,,,"")</f>
        <v>PROSYN-rt4639</v>
      </c>
      <c r="C1195" s="1">
        <f>_xlfn.NUMBERVALUE(IFERROR(_xlfn.TEXTAFTER(Table38[[#This Row],[all fluxes from kapp-slack]]," ",-1,,,""),""))</f>
        <v>5.8530709999999998E-9</v>
      </c>
      <c r="F1195" s="1" t="s">
        <v>8654</v>
      </c>
      <c r="G1195" s="1" t="str">
        <f>_xlfn.TEXTBEFORE(Table5[[#This Row],[rxn     kapp_old        kapp_slack_ub   kapp_slack_lb]]," ")</f>
        <v>RXN-ITCOAL_m_FWD-LSC12</v>
      </c>
      <c r="H119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19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195" s="1">
        <f>_xlfn.NUMBERVALUE(_xlfn.TEXTAFTER(Table5[[#This Row],[rxn     kapp_old        kapp_slack_ub   kapp_slack_lb]]," ",-1))</f>
        <v>0</v>
      </c>
      <c r="K1195" s="1">
        <f>_xlfn.XLOOKUP(SUBSTITUTE(Table5[[#This Row],[rxn]],"RXN-","ENZLOAD-"),ENZLOAD[name],ENZLOAD[flux],0)</f>
        <v>4.97302152146E-6</v>
      </c>
      <c r="L1195" s="1" t="str">
        <f>"'"&amp;Table5[[#This Row],[rxn]]&amp;"'"&amp;CHAR(9)&amp;IF(AND(Table5[[#This Row],[kapp_slack_ub]]&lt;&gt;0,Table5[[#This Row],[kapp_old]]&lt;$F$1),$F$1,Table5[[#This Row],[kapp_old]])</f>
        <v>'RXN-ITCOAL_m_FWD-LSC12'	27141.27779288</v>
      </c>
      <c r="M1195" s="1">
        <f>_xlfn.XLOOKUP(Table5[[#This Row],[rxn]],Table3[name],Table3[flux],$F$1)</f>
        <v>27141.277792879999</v>
      </c>
      <c r="N1195" s="1">
        <f>IFERROR(Table5[[#This Row],[min flux]]/Table5[[#This Row],[associated enzload]],"")</f>
        <v>5457703666.8266325</v>
      </c>
      <c r="O1195" s="1">
        <f>_xlfn.NUMBERVALUE(IF(Table5[[#This Row],[flux/enzload]]="","",ABS($N$1-Table5[[#This Row],[flux/enzload]])))</f>
        <v>1394458613992.1299</v>
      </c>
      <c r="P1195" s="1">
        <f>Table5[[#This Row],[kapp_old]]+IFERROR(((Table5[[#This Row],[kapp_slack_ub]]-Table5[[#This Row],[kapp_slack_lb]])/Table5[[#This Row],[associated enzload]]),0)</f>
        <v>27141.277792879999</v>
      </c>
      <c r="Q1195" s="1" t="str">
        <f>"'"&amp;Table5[[#This Row],[rxn]]&amp;"'"&amp;CHAR(9)&amp;Table5[[#This Row],[kapp + (slack_ub - slack_lb)/enzload]]</f>
        <v>'RXN-ITCOAL_m_FWD-LSC12'	27141.27779288</v>
      </c>
      <c r="R1195" s="1">
        <f>_xlfn.XLOOKUP(Table5[[#This Row],[rxn]],Table38[name],Table38[flux],0)</f>
        <v>0</v>
      </c>
      <c r="S1195" s="1">
        <f>_xlfn.XLOOKUP(SUBSTITUTE(Table5[[#This Row],[rxn]],"RXN-","ENZLOAD-"),Table38[name],Table38[flux],0)</f>
        <v>0</v>
      </c>
      <c r="T1195" s="1" t="b">
        <f>AND(Table5[[#This Row],[ENZLOAD flux in kapp-slack.gms]]=0,Table5[[#This Row],[flux in kapp-slack.gms]]&lt;&gt;0,NOT(Table5[[#This Row],[spont or unknown?]]))</f>
        <v>0</v>
      </c>
      <c r="U1195" s="1" t="b">
        <f>OR(_xlfn.TEXTAFTER(Table5[[#This Row],[rxn]],"-",-1)="SPONT",_xlfn.TEXTAFTER(Table5[[#This Row],[rxn]],"-",-1)="UNKNOWN")</f>
        <v>0</v>
      </c>
      <c r="V1195" s="1">
        <f>_xlfn.XLOOKUP(SUBSTITUTE(Table5[[#This Row],[rxn]],"RXN-","ENZLOAD-"),Table4[rxn],Table4[ub],0)</f>
        <v>0.53259957999999996</v>
      </c>
      <c r="W1195" s="1" t="b">
        <f>AND(Table5[[#This Row],[FVA ENZLOAD flux UB]]=0,Table5[[#This Row],[ENZ not made when it should be?]])</f>
        <v>0</v>
      </c>
    </row>
    <row r="1196" spans="1:23" hidden="1">
      <c r="A1196" s="1" t="s">
        <v>5674</v>
      </c>
      <c r="B1196" s="1" t="str">
        <f>_xlfn.TEXTBEFORE(Table38[[#This Row],[all fluxes from kapp-slack]]," ",,,,"")</f>
        <v>PROSYN-rt4649</v>
      </c>
      <c r="C1196" s="1">
        <f>_xlfn.NUMBERVALUE(IFERROR(_xlfn.TEXTAFTER(Table38[[#This Row],[all fluxes from kapp-slack]]," ",-1,,,""),""))</f>
        <v>1.04194733E-7</v>
      </c>
      <c r="F1196" s="1" t="s">
        <v>8655</v>
      </c>
      <c r="G1196" s="1" t="str">
        <f>_xlfn.TEXTBEFORE(Table5[[#This Row],[rxn     kapp_old        kapp_slack_ub   kapp_slack_lb]]," ")</f>
        <v>RXN-ITCOAL_m_REV-LSC12</v>
      </c>
      <c r="H119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19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196" s="1">
        <f>_xlfn.NUMBERVALUE(_xlfn.TEXTAFTER(Table5[[#This Row],[rxn     kapp_old        kapp_slack_ub   kapp_slack_lb]]," ",-1))</f>
        <v>0</v>
      </c>
      <c r="K1196" s="1">
        <f>_xlfn.XLOOKUP(SUBSTITUTE(Table5[[#This Row],[rxn]],"RXN-","ENZLOAD-"),ENZLOAD[name],ENZLOAD[flux],0)</f>
        <v>4.97302152146E-6</v>
      </c>
      <c r="L1196" s="1" t="str">
        <f>"'"&amp;Table5[[#This Row],[rxn]]&amp;"'"&amp;CHAR(9)&amp;IF(AND(Table5[[#This Row],[kapp_slack_ub]]&lt;&gt;0,Table5[[#This Row],[kapp_old]]&lt;$F$1),$F$1,Table5[[#This Row],[kapp_old]])</f>
        <v>'RXN-ITCOAL_m_REV-LSC12'	27141.27779288</v>
      </c>
      <c r="M1196" s="1">
        <f>_xlfn.XLOOKUP(Table5[[#This Row],[rxn]],Table3[name],Table3[flux],$F$1)</f>
        <v>27141.277792879999</v>
      </c>
      <c r="N1196" s="1">
        <f>IFERROR(Table5[[#This Row],[min flux]]/Table5[[#This Row],[associated enzload]],"")</f>
        <v>5457703666.8266325</v>
      </c>
      <c r="O1196" s="1">
        <f>_xlfn.NUMBERVALUE(IF(Table5[[#This Row],[flux/enzload]]="","",ABS($N$1-Table5[[#This Row],[flux/enzload]])))</f>
        <v>1394458613992.1299</v>
      </c>
      <c r="P1196" s="1">
        <f>Table5[[#This Row],[kapp_old]]+IFERROR(((Table5[[#This Row],[kapp_slack_ub]]-Table5[[#This Row],[kapp_slack_lb]])/Table5[[#This Row],[associated enzload]]),0)</f>
        <v>27141.277792879999</v>
      </c>
      <c r="Q1196" s="1" t="str">
        <f>"'"&amp;Table5[[#This Row],[rxn]]&amp;"'"&amp;CHAR(9)&amp;Table5[[#This Row],[kapp + (slack_ub - slack_lb)/enzload]]</f>
        <v>'RXN-ITCOAL_m_REV-LSC12'	27141.27779288</v>
      </c>
      <c r="R1196" s="1">
        <f>_xlfn.XLOOKUP(Table5[[#This Row],[rxn]],Table38[name],Table38[flux],0)</f>
        <v>0</v>
      </c>
      <c r="S1196" s="1">
        <f>_xlfn.XLOOKUP(SUBSTITUTE(Table5[[#This Row],[rxn]],"RXN-","ENZLOAD-"),Table38[name],Table38[flux],0)</f>
        <v>0</v>
      </c>
      <c r="T1196" s="1" t="b">
        <f>AND(Table5[[#This Row],[ENZLOAD flux in kapp-slack.gms]]=0,Table5[[#This Row],[flux in kapp-slack.gms]]&lt;&gt;0,NOT(Table5[[#This Row],[spont or unknown?]]))</f>
        <v>0</v>
      </c>
      <c r="U1196" s="1" t="b">
        <f>OR(_xlfn.TEXTAFTER(Table5[[#This Row],[rxn]],"-",-1)="SPONT",_xlfn.TEXTAFTER(Table5[[#This Row],[rxn]],"-",-1)="UNKNOWN")</f>
        <v>0</v>
      </c>
      <c r="V1196" s="1">
        <f>_xlfn.XLOOKUP(SUBSTITUTE(Table5[[#This Row],[rxn]],"RXN-","ENZLOAD-"),Table4[rxn],Table4[ub],0)</f>
        <v>0.53259957999999996</v>
      </c>
      <c r="W1196" s="1" t="b">
        <f>AND(Table5[[#This Row],[FVA ENZLOAD flux UB]]=0,Table5[[#This Row],[ENZ not made when it should be?]])</f>
        <v>0</v>
      </c>
    </row>
    <row r="1197" spans="1:23" hidden="1">
      <c r="A1197" s="1" t="s">
        <v>5675</v>
      </c>
      <c r="B1197" s="1" t="str">
        <f>_xlfn.TEXTBEFORE(Table38[[#This Row],[all fluxes from kapp-slack]]," ",,,,"")</f>
        <v>PROSYN-rt4692</v>
      </c>
      <c r="C1197" s="1">
        <f>_xlfn.NUMBERVALUE(IFERROR(_xlfn.TEXTAFTER(Table38[[#This Row],[all fluxes from kapp-slack]]," ",-1,,,""),""))</f>
        <v>1.0949190240000001E-6</v>
      </c>
      <c r="F1197" s="1" t="s">
        <v>8659</v>
      </c>
      <c r="G1197" s="1" t="str">
        <f>_xlfn.TEXTBEFORE(Table5[[#This Row],[rxn     kapp_old        kapp_slack_ub   kapp_slack_lb]]," ")</f>
        <v>RXN-Kt_c_m_FWD-rt7131</v>
      </c>
      <c r="H119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19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197" s="1">
        <f>_xlfn.NUMBERVALUE(_xlfn.TEXTAFTER(Table5[[#This Row],[rxn     kapp_old        kapp_slack_ub   kapp_slack_lb]]," ",-1))</f>
        <v>0</v>
      </c>
      <c r="K1197" s="1">
        <f>_xlfn.XLOOKUP(SUBSTITUTE(Table5[[#This Row],[rxn]],"RXN-","ENZLOAD-"),ENZLOAD[name],ENZLOAD[flux],0)</f>
        <v>2.8009259497E-7</v>
      </c>
      <c r="L1197" s="1" t="str">
        <f>"'"&amp;Table5[[#This Row],[rxn]]&amp;"'"&amp;CHAR(9)&amp;IF(AND(Table5[[#This Row],[kapp_slack_ub]]&lt;&gt;0,Table5[[#This Row],[kapp_old]]&lt;$F$1),$F$1,Table5[[#This Row],[kapp_old]])</f>
        <v>'RXN-Kt_c_m_FWD-rt7131'	27141.27779288</v>
      </c>
      <c r="M1197" s="1">
        <f>_xlfn.XLOOKUP(Table5[[#This Row],[rxn]],Table3[name],Table3[flux],$F$1)</f>
        <v>27141.277792879999</v>
      </c>
      <c r="N1197" s="1">
        <f>IFERROR(Table5[[#This Row],[min flux]]/Table5[[#This Row],[associated enzload]],"")</f>
        <v>96901090140.519531</v>
      </c>
      <c r="O1197" s="1">
        <f>_xlfn.NUMBERVALUE(IF(Table5[[#This Row],[flux/enzload]]="","",ABS($N$1-Table5[[#This Row],[flux/enzload]])))</f>
        <v>1303015227518.4299</v>
      </c>
      <c r="P1197" s="1">
        <f>Table5[[#This Row],[kapp_old]]+IFERROR(((Table5[[#This Row],[kapp_slack_ub]]-Table5[[#This Row],[kapp_slack_lb]])/Table5[[#This Row],[associated enzload]]),0)</f>
        <v>27141.277792879999</v>
      </c>
      <c r="Q1197" s="1" t="str">
        <f>"'"&amp;Table5[[#This Row],[rxn]]&amp;"'"&amp;CHAR(9)&amp;Table5[[#This Row],[kapp + (slack_ub - slack_lb)/enzload]]</f>
        <v>'RXN-Kt_c_m_FWD-rt7131'	27141.27779288</v>
      </c>
      <c r="R1197" s="1">
        <f>_xlfn.XLOOKUP(Table5[[#This Row],[rxn]],Table38[name],Table38[flux],0)</f>
        <v>0</v>
      </c>
      <c r="S1197" s="1">
        <f>_xlfn.XLOOKUP(SUBSTITUTE(Table5[[#This Row],[rxn]],"RXN-","ENZLOAD-"),Table38[name],Table38[flux],0)</f>
        <v>0</v>
      </c>
      <c r="T1197" s="1" t="b">
        <f>AND(Table5[[#This Row],[ENZLOAD flux in kapp-slack.gms]]=0,Table5[[#This Row],[flux in kapp-slack.gms]]&lt;&gt;0,NOT(Table5[[#This Row],[spont or unknown?]]))</f>
        <v>0</v>
      </c>
      <c r="U1197" s="1" t="b">
        <f>OR(_xlfn.TEXTAFTER(Table5[[#This Row],[rxn]],"-",-1)="SPONT",_xlfn.TEXTAFTER(Table5[[#This Row],[rxn]],"-",-1)="UNKNOWN")</f>
        <v>0</v>
      </c>
      <c r="V1197" s="1">
        <f>_xlfn.XLOOKUP(SUBSTITUTE(Table5[[#This Row],[rxn]],"RXN-","ENZLOAD-"),Table4[rxn],Table4[ub],0)</f>
        <v>0.50484828999999998</v>
      </c>
      <c r="W1197" s="1" t="b">
        <f>AND(Table5[[#This Row],[FVA ENZLOAD flux UB]]=0,Table5[[#This Row],[ENZ not made when it should be?]])</f>
        <v>0</v>
      </c>
    </row>
    <row r="1198" spans="1:23" hidden="1">
      <c r="A1198" s="1" t="s">
        <v>5676</v>
      </c>
      <c r="B1198" s="1" t="str">
        <f>_xlfn.TEXTBEFORE(Table38[[#This Row],[all fluxes from kapp-slack]]," ",,,,"")</f>
        <v>PROSYN-rt4822_c</v>
      </c>
      <c r="C1198" s="1">
        <f>_xlfn.NUMBERVALUE(IFERROR(_xlfn.TEXTAFTER(Table38[[#This Row],[all fluxes from kapp-slack]]," ",-1,,,""),""))</f>
        <v>2.7341874999999999E-7</v>
      </c>
      <c r="F1198" s="1" t="s">
        <v>8660</v>
      </c>
      <c r="G1198" s="1" t="str">
        <f>_xlfn.TEXTBEFORE(Table5[[#This Row],[rxn     kapp_old        kapp_slack_ub   kapp_slack_lb]]," ")</f>
        <v>RXN-Kt_c_m_REV-rt7131</v>
      </c>
      <c r="H119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19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198" s="1">
        <f>_xlfn.NUMBERVALUE(_xlfn.TEXTAFTER(Table5[[#This Row],[rxn     kapp_old        kapp_slack_ub   kapp_slack_lb]]," ",-1))</f>
        <v>0</v>
      </c>
      <c r="K1198" s="1">
        <f>_xlfn.XLOOKUP(SUBSTITUTE(Table5[[#This Row],[rxn]],"RXN-","ENZLOAD-"),ENZLOAD[name],ENZLOAD[flux],0)</f>
        <v>2.8009259497E-7</v>
      </c>
      <c r="L1198" s="1" t="str">
        <f>"'"&amp;Table5[[#This Row],[rxn]]&amp;"'"&amp;CHAR(9)&amp;IF(AND(Table5[[#This Row],[kapp_slack_ub]]&lt;&gt;0,Table5[[#This Row],[kapp_old]]&lt;$F$1),$F$1,Table5[[#This Row],[kapp_old]])</f>
        <v>'RXN-Kt_c_m_REV-rt7131'	27141.27779288</v>
      </c>
      <c r="M1198" s="1">
        <f>_xlfn.XLOOKUP(Table5[[#This Row],[rxn]],Table3[name],Table3[flux],$F$1)</f>
        <v>27141.277792879999</v>
      </c>
      <c r="N1198" s="1">
        <f>IFERROR(Table5[[#This Row],[min flux]]/Table5[[#This Row],[associated enzload]],"")</f>
        <v>96901090140.519531</v>
      </c>
      <c r="O1198" s="1">
        <f>_xlfn.NUMBERVALUE(IF(Table5[[#This Row],[flux/enzload]]="","",ABS($N$1-Table5[[#This Row],[flux/enzload]])))</f>
        <v>1303015227518.4299</v>
      </c>
      <c r="P1198" s="1">
        <f>Table5[[#This Row],[kapp_old]]+IFERROR(((Table5[[#This Row],[kapp_slack_ub]]-Table5[[#This Row],[kapp_slack_lb]])/Table5[[#This Row],[associated enzload]]),0)</f>
        <v>27141.277792879999</v>
      </c>
      <c r="Q1198" s="1" t="str">
        <f>"'"&amp;Table5[[#This Row],[rxn]]&amp;"'"&amp;CHAR(9)&amp;Table5[[#This Row],[kapp + (slack_ub - slack_lb)/enzload]]</f>
        <v>'RXN-Kt_c_m_REV-rt7131'	27141.27779288</v>
      </c>
      <c r="R1198" s="1">
        <f>_xlfn.XLOOKUP(Table5[[#This Row],[rxn]],Table38[name],Table38[flux],0)</f>
        <v>0</v>
      </c>
      <c r="S1198" s="1">
        <f>_xlfn.XLOOKUP(SUBSTITUTE(Table5[[#This Row],[rxn]],"RXN-","ENZLOAD-"),Table38[name],Table38[flux],0)</f>
        <v>0</v>
      </c>
      <c r="T1198" s="1" t="b">
        <f>AND(Table5[[#This Row],[ENZLOAD flux in kapp-slack.gms]]=0,Table5[[#This Row],[flux in kapp-slack.gms]]&lt;&gt;0,NOT(Table5[[#This Row],[spont or unknown?]]))</f>
        <v>0</v>
      </c>
      <c r="U1198" s="1" t="b">
        <f>OR(_xlfn.TEXTAFTER(Table5[[#This Row],[rxn]],"-",-1)="SPONT",_xlfn.TEXTAFTER(Table5[[#This Row],[rxn]],"-",-1)="UNKNOWN")</f>
        <v>0</v>
      </c>
      <c r="V1198" s="1">
        <f>_xlfn.XLOOKUP(SUBSTITUTE(Table5[[#This Row],[rxn]],"RXN-","ENZLOAD-"),Table4[rxn],Table4[ub],0)</f>
        <v>0.50484828999999998</v>
      </c>
      <c r="W1198" s="1" t="b">
        <f>AND(Table5[[#This Row],[FVA ENZLOAD flux UB]]=0,Table5[[#This Row],[ENZ not made when it should be?]])</f>
        <v>0</v>
      </c>
    </row>
    <row r="1199" spans="1:23" hidden="1">
      <c r="A1199" s="1" t="s">
        <v>5677</v>
      </c>
      <c r="B1199" s="1" t="str">
        <f>_xlfn.TEXTBEFORE(Table38[[#This Row],[all fluxes from kapp-slack]]," ",,,,"")</f>
        <v>PROSYN-rt4846</v>
      </c>
      <c r="C1199" s="1">
        <f>_xlfn.NUMBERVALUE(IFERROR(_xlfn.TEXTAFTER(Table38[[#This Row],[all fluxes from kapp-slack]]," ",-1,,,""),""))</f>
        <v>1.04194733E-7</v>
      </c>
      <c r="F1199" s="1" t="s">
        <v>8661</v>
      </c>
      <c r="G1199" s="1" t="str">
        <f>_xlfn.TEXTBEFORE(Table5[[#This Row],[rxn     kapp_old        kapp_slack_ub   kapp_slack_lb]]," ")</f>
        <v>RXN-Ktps_e_FWD-rt2101_e</v>
      </c>
      <c r="H119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19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199" s="1">
        <f>_xlfn.NUMBERVALUE(_xlfn.TEXTAFTER(Table5[[#This Row],[rxn     kapp_old        kapp_slack_ub   kapp_slack_lb]]," ",-1))</f>
        <v>0</v>
      </c>
      <c r="K1199" s="1">
        <f>_xlfn.XLOOKUP(SUBSTITUTE(Table5[[#This Row],[rxn]],"RXN-","ENZLOAD-"),ENZLOAD[name],ENZLOAD[flux],0)</f>
        <v>1.270157205E-8</v>
      </c>
      <c r="L1199" s="1" t="str">
        <f>"'"&amp;Table5[[#This Row],[rxn]]&amp;"'"&amp;CHAR(9)&amp;IF(AND(Table5[[#This Row],[kapp_slack_ub]]&lt;&gt;0,Table5[[#This Row],[kapp_old]]&lt;$F$1),$F$1,Table5[[#This Row],[kapp_old]])</f>
        <v>'RXN-Ktps_e_FWD-rt2101_e'	27141.27779288</v>
      </c>
      <c r="M1199" s="1">
        <f>_xlfn.XLOOKUP(Table5[[#This Row],[rxn]],Table3[name],Table3[flux],$F$1)</f>
        <v>27141.277792879999</v>
      </c>
      <c r="N1199" s="1">
        <f>IFERROR(Table5[[#This Row],[min flux]]/Table5[[#This Row],[associated enzload]],"")</f>
        <v>2136843981677.0554</v>
      </c>
      <c r="O1199" s="1">
        <f>_xlfn.NUMBERVALUE(IF(Table5[[#This Row],[flux/enzload]]="","",ABS($N$1-Table5[[#This Row],[flux/enzload]])))</f>
        <v>736927664018.10205</v>
      </c>
      <c r="P1199" s="1">
        <f>Table5[[#This Row],[kapp_old]]+IFERROR(((Table5[[#This Row],[kapp_slack_ub]]-Table5[[#This Row],[kapp_slack_lb]])/Table5[[#This Row],[associated enzload]]),0)</f>
        <v>27141.277792879999</v>
      </c>
      <c r="Q1199" s="1" t="str">
        <f>"'"&amp;Table5[[#This Row],[rxn]]&amp;"'"&amp;CHAR(9)&amp;Table5[[#This Row],[kapp + (slack_ub - slack_lb)/enzload]]</f>
        <v>'RXN-Ktps_e_FWD-rt2101_e'	27141.27779288</v>
      </c>
      <c r="R1199" s="1">
        <f>_xlfn.XLOOKUP(Table5[[#This Row],[rxn]],Table38[name],Table38[flux],0)</f>
        <v>0</v>
      </c>
      <c r="S1199" s="1">
        <f>_xlfn.XLOOKUP(SUBSTITUTE(Table5[[#This Row],[rxn]],"RXN-","ENZLOAD-"),Table38[name],Table38[flux],0)</f>
        <v>0</v>
      </c>
      <c r="T1199" s="1" t="b">
        <f>AND(Table5[[#This Row],[ENZLOAD flux in kapp-slack.gms]]=0,Table5[[#This Row],[flux in kapp-slack.gms]]&lt;&gt;0,NOT(Table5[[#This Row],[spont or unknown?]]))</f>
        <v>0</v>
      </c>
      <c r="U1199" s="1" t="b">
        <f>OR(_xlfn.TEXTAFTER(Table5[[#This Row],[rxn]],"-",-1)="SPONT",_xlfn.TEXTAFTER(Table5[[#This Row],[rxn]],"-",-1)="UNKNOWN")</f>
        <v>0</v>
      </c>
      <c r="V1199" s="1">
        <f>_xlfn.XLOOKUP(SUBSTITUTE(Table5[[#This Row],[rxn]],"RXN-","ENZLOAD-"),Table4[rxn],Table4[ub],0)</f>
        <v>0.51821488999999998</v>
      </c>
      <c r="W1199" s="1" t="b">
        <f>AND(Table5[[#This Row],[FVA ENZLOAD flux UB]]=0,Table5[[#This Row],[ENZ not made when it should be?]])</f>
        <v>0</v>
      </c>
    </row>
    <row r="1200" spans="1:23" hidden="1">
      <c r="A1200" s="1" t="s">
        <v>5678</v>
      </c>
      <c r="B1200" s="1" t="str">
        <f>_xlfn.TEXTBEFORE(Table38[[#This Row],[all fluxes from kapp-slack]]," ",,,,"")</f>
        <v>PROSYN-rt4920</v>
      </c>
      <c r="C1200" s="1">
        <f>_xlfn.NUMBERVALUE(IFERROR(_xlfn.TEXTAFTER(Table38[[#This Row],[all fluxes from kapp-slack]]," ",-1,,,""),""))</f>
        <v>1.69097082E-6</v>
      </c>
      <c r="F1200" s="1" t="s">
        <v>8662</v>
      </c>
      <c r="G1200" s="1" t="str">
        <f>_xlfn.TEXTBEFORE(Table5[[#This Row],[rxn     kapp_old        kapp_slack_ub   kapp_slack_lb]]," ")</f>
        <v>RXN-KYN_c_FWD-rt0357</v>
      </c>
      <c r="H1200" s="1">
        <f>_xlfn.NUMBERVALUE(_xlfn.TEXTBEFORE(TRIM(_xlfn.TEXTAFTER(_xlfn.TEXTBEFORE(Table5[[#This Row],[rxn     kapp_old        kapp_slack_ub   kapp_slack_lb]],Table5[[#This Row],[kapp_slack_lb]],-1),Table5[[#This Row],[rxn]]))," "))</f>
        <v>826.85852107673895</v>
      </c>
      <c r="I120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200" s="1">
        <f>_xlfn.NUMBERVALUE(_xlfn.TEXTAFTER(Table5[[#This Row],[rxn     kapp_old        kapp_slack_ub   kapp_slack_lb]]," ",-1))</f>
        <v>0</v>
      </c>
      <c r="K1200" s="1">
        <f>_xlfn.XLOOKUP(SUBSTITUTE(Table5[[#This Row],[rxn]],"RXN-","ENZLOAD-"),ENZLOAD[name],ENZLOAD[flux],0)</f>
        <v>3.4262439739999902E-8</v>
      </c>
      <c r="L1200" s="1" t="str">
        <f>"'"&amp;Table5[[#This Row],[rxn]]&amp;"'"&amp;CHAR(9)&amp;IF(AND(Table5[[#This Row],[kapp_slack_ub]]&lt;&gt;0,Table5[[#This Row],[kapp_old]]&lt;$F$1),$F$1,Table5[[#This Row],[kapp_old]])</f>
        <v>'RXN-KYN_c_FWD-rt0357'	826.858521076739</v>
      </c>
      <c r="M1200" s="1">
        <f>_xlfn.XLOOKUP(Table5[[#This Row],[rxn]],Table3[name],Table3[flux],$F$1)</f>
        <v>27141.277792879999</v>
      </c>
      <c r="N1200" s="1">
        <f>IFERROR(Table5[[#This Row],[min flux]]/Table5[[#This Row],[associated enzload]],"")</f>
        <v>792158351794.01257</v>
      </c>
      <c r="O1200" s="1">
        <f>_xlfn.NUMBERVALUE(IF(Table5[[#This Row],[flux/enzload]]="","",ABS($N$1-Table5[[#This Row],[flux/enzload]])))</f>
        <v>607757965864.94104</v>
      </c>
      <c r="P1200" s="1">
        <f>Table5[[#This Row],[kapp_old]]+IFERROR(((Table5[[#This Row],[kapp_slack_ub]]-Table5[[#This Row],[kapp_slack_lb]])/Table5[[#This Row],[associated enzload]]),0)</f>
        <v>826.85852107673895</v>
      </c>
      <c r="Q1200" s="1" t="str">
        <f>"'"&amp;Table5[[#This Row],[rxn]]&amp;"'"&amp;CHAR(9)&amp;Table5[[#This Row],[kapp + (slack_ub - slack_lb)/enzload]]</f>
        <v>'RXN-KYN_c_FWD-rt0357'	826.858521076739</v>
      </c>
      <c r="R1200" s="1">
        <f>_xlfn.XLOOKUP(Table5[[#This Row],[rxn]],Table38[name],Table38[flux],0)</f>
        <v>0</v>
      </c>
      <c r="S1200" s="1">
        <f>_xlfn.XLOOKUP(SUBSTITUTE(Table5[[#This Row],[rxn]],"RXN-","ENZLOAD-"),Table38[name],Table38[flux],0)</f>
        <v>0</v>
      </c>
      <c r="T1200" s="1" t="b">
        <f>AND(Table5[[#This Row],[ENZLOAD flux in kapp-slack.gms]]=0,Table5[[#This Row],[flux in kapp-slack.gms]]&lt;&gt;0,NOT(Table5[[#This Row],[spont or unknown?]]))</f>
        <v>0</v>
      </c>
      <c r="U1200" s="1" t="b">
        <f>OR(_xlfn.TEXTAFTER(Table5[[#This Row],[rxn]],"-",-1)="SPONT",_xlfn.TEXTAFTER(Table5[[#This Row],[rxn]],"-",-1)="UNKNOWN")</f>
        <v>0</v>
      </c>
      <c r="V1200" s="1">
        <f>_xlfn.XLOOKUP(SUBSTITUTE(Table5[[#This Row],[rxn]],"RXN-","ENZLOAD-"),Table4[rxn],Table4[ub],0)</f>
        <v>0.36503411000000002</v>
      </c>
      <c r="W1200" s="1" t="b">
        <f>AND(Table5[[#This Row],[FVA ENZLOAD flux UB]]=0,Table5[[#This Row],[ENZ not made when it should be?]])</f>
        <v>0</v>
      </c>
    </row>
    <row r="1201" spans="1:23" hidden="1">
      <c r="A1201" s="1" t="s">
        <v>5679</v>
      </c>
      <c r="B1201" s="1" t="str">
        <f>_xlfn.TEXTBEFORE(Table38[[#This Row],[all fluxes from kapp-slack]]," ",,,,"")</f>
        <v>PROSYN-rt4934</v>
      </c>
      <c r="C1201" s="1">
        <f>_xlfn.NUMBERVALUE(IFERROR(_xlfn.TEXTAFTER(Table38[[#This Row],[all fluxes from kapp-slack]]," ",-1,,,""),""))</f>
        <v>4.4207862299999998E-7</v>
      </c>
      <c r="F1201" s="1" t="s">
        <v>8663</v>
      </c>
      <c r="G1201" s="1" t="str">
        <f>_xlfn.TEXTBEFORE(Table5[[#This Row],[rxn     kapp_old        kapp_slack_ub   kapp_slack_lb]]," ")</f>
        <v>RXN-KYN3OX_c_FWD-rt0899</v>
      </c>
      <c r="H120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20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201" s="1">
        <f>_xlfn.NUMBERVALUE(_xlfn.TEXTAFTER(Table5[[#This Row],[rxn     kapp_old        kapp_slack_ub   kapp_slack_lb]]," ",-1))</f>
        <v>0</v>
      </c>
      <c r="K1201" s="1">
        <f>_xlfn.XLOOKUP(SUBSTITUTE(Table5[[#This Row],[rxn]],"RXN-","ENZLOAD-"),ENZLOAD[name],ENZLOAD[flux],0)</f>
        <v>8.3569622089999995E-8</v>
      </c>
      <c r="L1201" s="1" t="str">
        <f>"'"&amp;Table5[[#This Row],[rxn]]&amp;"'"&amp;CHAR(9)&amp;IF(AND(Table5[[#This Row],[kapp_slack_ub]]&lt;&gt;0,Table5[[#This Row],[kapp_old]]&lt;$F$1),$F$1,Table5[[#This Row],[kapp_old]])</f>
        <v>'RXN-KYN3OX_c_FWD-rt0899'	27141.27779288</v>
      </c>
      <c r="M1201" s="1">
        <f>_xlfn.XLOOKUP(Table5[[#This Row],[rxn]],Table3[name],Table3[flux],$F$1)</f>
        <v>27141.277792879999</v>
      </c>
      <c r="N1201" s="1">
        <f>IFERROR(Table5[[#This Row],[min flux]]/Table5[[#This Row],[associated enzload]],"")</f>
        <v>324774446911.46625</v>
      </c>
      <c r="O1201" s="1">
        <f>_xlfn.NUMBERVALUE(IF(Table5[[#This Row],[flux/enzload]]="","",ABS($N$1-Table5[[#This Row],[flux/enzload]])))</f>
        <v>1075141870747.49</v>
      </c>
      <c r="P1201" s="1">
        <f>Table5[[#This Row],[kapp_old]]+IFERROR(((Table5[[#This Row],[kapp_slack_ub]]-Table5[[#This Row],[kapp_slack_lb]])/Table5[[#This Row],[associated enzload]]),0)</f>
        <v>27141.277792879999</v>
      </c>
      <c r="Q1201" s="1" t="str">
        <f>"'"&amp;Table5[[#This Row],[rxn]]&amp;"'"&amp;CHAR(9)&amp;Table5[[#This Row],[kapp + (slack_ub - slack_lb)/enzload]]</f>
        <v>'RXN-KYN3OX_c_FWD-rt0899'	27141.27779288</v>
      </c>
      <c r="R1201" s="1">
        <f>_xlfn.XLOOKUP(Table5[[#This Row],[rxn]],Table38[name],Table38[flux],0)</f>
        <v>0</v>
      </c>
      <c r="S1201" s="1">
        <f>_xlfn.XLOOKUP(SUBSTITUTE(Table5[[#This Row],[rxn]],"RXN-","ENZLOAD-"),Table38[name],Table38[flux],0)</f>
        <v>0</v>
      </c>
      <c r="T1201" s="1" t="b">
        <f>AND(Table5[[#This Row],[ENZLOAD flux in kapp-slack.gms]]=0,Table5[[#This Row],[flux in kapp-slack.gms]]&lt;&gt;0,NOT(Table5[[#This Row],[spont or unknown?]]))</f>
        <v>0</v>
      </c>
      <c r="U1201" s="1" t="b">
        <f>OR(_xlfn.TEXTAFTER(Table5[[#This Row],[rxn]],"-",-1)="SPONT",_xlfn.TEXTAFTER(Table5[[#This Row],[rxn]],"-",-1)="UNKNOWN")</f>
        <v>0</v>
      </c>
      <c r="V1201" s="1">
        <f>_xlfn.XLOOKUP(SUBSTITUTE(Table5[[#This Row],[rxn]],"RXN-","ENZLOAD-"),Table4[rxn],Table4[ub],0)</f>
        <v>0.71401912000000001</v>
      </c>
      <c r="W1201" s="1" t="b">
        <f>AND(Table5[[#This Row],[FVA ENZLOAD flux UB]]=0,Table5[[#This Row],[ENZ not made when it should be?]])</f>
        <v>0</v>
      </c>
    </row>
    <row r="1202" spans="1:23" hidden="1">
      <c r="A1202" s="1" t="s">
        <v>5680</v>
      </c>
      <c r="B1202" s="1" t="str">
        <f>_xlfn.TEXTBEFORE(Table38[[#This Row],[all fluxes from kapp-slack]]," ",,,,"")</f>
        <v>PROSYN-rt4951</v>
      </c>
      <c r="C1202" s="1">
        <f>_xlfn.NUMBERVALUE(IFERROR(_xlfn.TEXTAFTER(Table38[[#This Row],[all fluxes from kapp-slack]]," ",-1,,,""),""))</f>
        <v>1.2999661E-8</v>
      </c>
      <c r="F1202" s="1" t="s">
        <v>8664</v>
      </c>
      <c r="G1202" s="1" t="str">
        <f>_xlfn.TEXTBEFORE(Table5[[#This Row],[rxn     kapp_old        kapp_slack_ub   kapp_slack_lb]]," ")</f>
        <v>RXN-KYNAT2_c_FWD-rt0172</v>
      </c>
      <c r="H120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20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202" s="1">
        <f>_xlfn.NUMBERVALUE(_xlfn.TEXTAFTER(Table5[[#This Row],[rxn     kapp_old        kapp_slack_ub   kapp_slack_lb]]," ",-1))</f>
        <v>0</v>
      </c>
      <c r="K1202" s="1">
        <f>_xlfn.XLOOKUP(SUBSTITUTE(Table5[[#This Row],[rxn]],"RXN-","ENZLOAD-"),ENZLOAD[name],ENZLOAD[flux],0)</f>
        <v>8.4643688992000001E-7</v>
      </c>
      <c r="L1202" s="1" t="str">
        <f>"'"&amp;Table5[[#This Row],[rxn]]&amp;"'"&amp;CHAR(9)&amp;IF(AND(Table5[[#This Row],[kapp_slack_ub]]&lt;&gt;0,Table5[[#This Row],[kapp_old]]&lt;$F$1),$F$1,Table5[[#This Row],[kapp_old]])</f>
        <v>'RXN-KYNAT2_c_FWD-rt0172'	27141.27779288</v>
      </c>
      <c r="M1202" s="1">
        <f>_xlfn.XLOOKUP(Table5[[#This Row],[rxn]],Table3[name],Table3[flux],$F$1)</f>
        <v>27141.277792879999</v>
      </c>
      <c r="N1202" s="1">
        <f>IFERROR(Table5[[#This Row],[min flux]]/Table5[[#This Row],[associated enzload]],"")</f>
        <v>32065329519.658844</v>
      </c>
      <c r="O1202" s="1">
        <f>_xlfn.NUMBERVALUE(IF(Table5[[#This Row],[flux/enzload]]="","",ABS($N$1-Table5[[#This Row],[flux/enzload]])))</f>
        <v>1367850988139.29</v>
      </c>
      <c r="P1202" s="1">
        <f>Table5[[#This Row],[kapp_old]]+IFERROR(((Table5[[#This Row],[kapp_slack_ub]]-Table5[[#This Row],[kapp_slack_lb]])/Table5[[#This Row],[associated enzload]]),0)</f>
        <v>27141.277792879999</v>
      </c>
      <c r="Q1202" s="1" t="str">
        <f>"'"&amp;Table5[[#This Row],[rxn]]&amp;"'"&amp;CHAR(9)&amp;Table5[[#This Row],[kapp + (slack_ub - slack_lb)/enzload]]</f>
        <v>'RXN-KYNAT2_c_FWD-rt0172'	27141.27779288</v>
      </c>
      <c r="R1202" s="1">
        <f>_xlfn.XLOOKUP(Table5[[#This Row],[rxn]],Table38[name],Table38[flux],0)</f>
        <v>0</v>
      </c>
      <c r="S1202" s="1">
        <f>_xlfn.XLOOKUP(SUBSTITUTE(Table5[[#This Row],[rxn]],"RXN-","ENZLOAD-"),Table38[name],Table38[flux],0)</f>
        <v>0</v>
      </c>
      <c r="T1202" s="1" t="b">
        <f>AND(Table5[[#This Row],[ENZLOAD flux in kapp-slack.gms]]=0,Table5[[#This Row],[flux in kapp-slack.gms]]&lt;&gt;0,NOT(Table5[[#This Row],[spont or unknown?]]))</f>
        <v>0</v>
      </c>
      <c r="U1202" s="1" t="b">
        <f>OR(_xlfn.TEXTAFTER(Table5[[#This Row],[rxn]],"-",-1)="SPONT",_xlfn.TEXTAFTER(Table5[[#This Row],[rxn]],"-",-1)="UNKNOWN")</f>
        <v>0</v>
      </c>
      <c r="V1202" s="1">
        <f>_xlfn.XLOOKUP(SUBSTITUTE(Table5[[#This Row],[rxn]],"RXN-","ENZLOAD-"),Table4[rxn],Table4[ub],0)</f>
        <v>0.89097742000000002</v>
      </c>
      <c r="W1202" s="1" t="b">
        <f>AND(Table5[[#This Row],[FVA ENZLOAD flux UB]]=0,Table5[[#This Row],[ENZ not made when it should be?]])</f>
        <v>0</v>
      </c>
    </row>
    <row r="1203" spans="1:23" hidden="1">
      <c r="A1203" s="1" t="s">
        <v>5681</v>
      </c>
      <c r="B1203" s="1" t="str">
        <f>_xlfn.TEXTBEFORE(Table38[[#This Row],[all fluxes from kapp-slack]]," ",,,,"")</f>
        <v>PROSYN-rt4980</v>
      </c>
      <c r="C1203" s="1">
        <f>_xlfn.NUMBERVALUE(IFERROR(_xlfn.TEXTAFTER(Table38[[#This Row],[all fluxes from kapp-slack]]," ",-1,,,""),""))</f>
        <v>1.9641799999999999E-10</v>
      </c>
      <c r="F1203" s="1" t="s">
        <v>8665</v>
      </c>
      <c r="G1203" s="1" t="str">
        <f>_xlfn.TEXTBEFORE(Table5[[#This Row],[rxn     kapp_old        kapp_slack_ub   kapp_slack_lb]]," ")</f>
        <v>RXN-KYNAT2_c_REV-rt0172</v>
      </c>
      <c r="H120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20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203" s="1">
        <f>_xlfn.NUMBERVALUE(_xlfn.TEXTAFTER(Table5[[#This Row],[rxn     kapp_old        kapp_slack_ub   kapp_slack_lb]]," ",-1))</f>
        <v>0</v>
      </c>
      <c r="K1203" s="1">
        <f>_xlfn.XLOOKUP(SUBSTITUTE(Table5[[#This Row],[rxn]],"RXN-","ENZLOAD-"),ENZLOAD[name],ENZLOAD[flux],0)</f>
        <v>8.4643688992000001E-7</v>
      </c>
      <c r="L1203" s="1" t="str">
        <f>"'"&amp;Table5[[#This Row],[rxn]]&amp;"'"&amp;CHAR(9)&amp;IF(AND(Table5[[#This Row],[kapp_slack_ub]]&lt;&gt;0,Table5[[#This Row],[kapp_old]]&lt;$F$1),$F$1,Table5[[#This Row],[kapp_old]])</f>
        <v>'RXN-KYNAT2_c_REV-rt0172'	27141.27779288</v>
      </c>
      <c r="M1203" s="1">
        <f>_xlfn.XLOOKUP(Table5[[#This Row],[rxn]],Table3[name],Table3[flux],$F$1)</f>
        <v>27141.277792879999</v>
      </c>
      <c r="N1203" s="1">
        <f>IFERROR(Table5[[#This Row],[min flux]]/Table5[[#This Row],[associated enzload]],"")</f>
        <v>32065329519.658844</v>
      </c>
      <c r="O1203" s="1">
        <f>_xlfn.NUMBERVALUE(IF(Table5[[#This Row],[flux/enzload]]="","",ABS($N$1-Table5[[#This Row],[flux/enzload]])))</f>
        <v>1367850988139.29</v>
      </c>
      <c r="P1203" s="1">
        <f>Table5[[#This Row],[kapp_old]]+IFERROR(((Table5[[#This Row],[kapp_slack_ub]]-Table5[[#This Row],[kapp_slack_lb]])/Table5[[#This Row],[associated enzload]]),0)</f>
        <v>27141.277792879999</v>
      </c>
      <c r="Q1203" s="1" t="str">
        <f>"'"&amp;Table5[[#This Row],[rxn]]&amp;"'"&amp;CHAR(9)&amp;Table5[[#This Row],[kapp + (slack_ub - slack_lb)/enzload]]</f>
        <v>'RXN-KYNAT2_c_REV-rt0172'	27141.27779288</v>
      </c>
      <c r="R1203" s="1">
        <f>_xlfn.XLOOKUP(Table5[[#This Row],[rxn]],Table38[name],Table38[flux],0)</f>
        <v>0</v>
      </c>
      <c r="S1203" s="1">
        <f>_xlfn.XLOOKUP(SUBSTITUTE(Table5[[#This Row],[rxn]],"RXN-","ENZLOAD-"),Table38[name],Table38[flux],0)</f>
        <v>0</v>
      </c>
      <c r="T1203" s="1" t="b">
        <f>AND(Table5[[#This Row],[ENZLOAD flux in kapp-slack.gms]]=0,Table5[[#This Row],[flux in kapp-slack.gms]]&lt;&gt;0,NOT(Table5[[#This Row],[spont or unknown?]]))</f>
        <v>0</v>
      </c>
      <c r="U1203" s="1" t="b">
        <f>OR(_xlfn.TEXTAFTER(Table5[[#This Row],[rxn]],"-",-1)="SPONT",_xlfn.TEXTAFTER(Table5[[#This Row],[rxn]],"-",-1)="UNKNOWN")</f>
        <v>0</v>
      </c>
      <c r="V1203" s="1">
        <f>_xlfn.XLOOKUP(SUBSTITUTE(Table5[[#This Row],[rxn]],"RXN-","ENZLOAD-"),Table4[rxn],Table4[ub],0)</f>
        <v>0.89097742000000002</v>
      </c>
      <c r="W1203" s="1" t="b">
        <f>AND(Table5[[#This Row],[FVA ENZLOAD flux UB]]=0,Table5[[#This Row],[ENZ not made when it should be?]])</f>
        <v>0</v>
      </c>
    </row>
    <row r="1204" spans="1:23" hidden="1">
      <c r="A1204" s="1" t="s">
        <v>5682</v>
      </c>
      <c r="B1204" s="1" t="str">
        <f>_xlfn.TEXTBEFORE(Table38[[#This Row],[all fluxes from kapp-slack]]," ",,,,"")</f>
        <v>PROSYN-rt5056</v>
      </c>
      <c r="C1204" s="1">
        <f>_xlfn.NUMBERVALUE(IFERROR(_xlfn.TEXTAFTER(Table38[[#This Row],[all fluxes from kapp-slack]]," ",-1,,,""),""))</f>
        <v>1.9003732720000001E-6</v>
      </c>
      <c r="F1204" s="1" t="s">
        <v>8666</v>
      </c>
      <c r="G1204" s="1" t="str">
        <f>_xlfn.TEXTBEFORE(Table5[[#This Row],[rxn     kapp_old        kapp_slack_ub   kapp_slack_lb]]," ")</f>
        <v>RXN-KYNAT2_c_FWD-rt4039</v>
      </c>
      <c r="H120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20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204" s="1">
        <f>_xlfn.NUMBERVALUE(_xlfn.TEXTAFTER(Table5[[#This Row],[rxn     kapp_old        kapp_slack_ub   kapp_slack_lb]]," ",-1))</f>
        <v>0</v>
      </c>
      <c r="K1204" s="1">
        <f>_xlfn.XLOOKUP(SUBSTITUTE(Table5[[#This Row],[rxn]],"RXN-","ENZLOAD-"),ENZLOAD[name],ENZLOAD[flux],0)</f>
        <v>5.9418719815999997E-7</v>
      </c>
      <c r="L1204" s="1" t="str">
        <f>"'"&amp;Table5[[#This Row],[rxn]]&amp;"'"&amp;CHAR(9)&amp;IF(AND(Table5[[#This Row],[kapp_slack_ub]]&lt;&gt;0,Table5[[#This Row],[kapp_old]]&lt;$F$1),$F$1,Table5[[#This Row],[kapp_old]])</f>
        <v>'RXN-KYNAT2_c_FWD-rt4039'	27141.27779288</v>
      </c>
      <c r="M1204" s="1">
        <f>_xlfn.XLOOKUP(Table5[[#This Row],[rxn]],Table3[name],Table3[flux],$F$1)</f>
        <v>27141.277792879999</v>
      </c>
      <c r="N1204" s="1">
        <f>IFERROR(Table5[[#This Row],[min flux]]/Table5[[#This Row],[associated enzload]],"")</f>
        <v>45677991509.961006</v>
      </c>
      <c r="O1204" s="1">
        <f>_xlfn.NUMBERVALUE(IF(Table5[[#This Row],[flux/enzload]]="","",ABS($N$1-Table5[[#This Row],[flux/enzload]])))</f>
        <v>1354238326148.99</v>
      </c>
      <c r="P1204" s="1">
        <f>Table5[[#This Row],[kapp_old]]+IFERROR(((Table5[[#This Row],[kapp_slack_ub]]-Table5[[#This Row],[kapp_slack_lb]])/Table5[[#This Row],[associated enzload]]),0)</f>
        <v>27141.277792879999</v>
      </c>
      <c r="Q1204" s="1" t="str">
        <f>"'"&amp;Table5[[#This Row],[rxn]]&amp;"'"&amp;CHAR(9)&amp;Table5[[#This Row],[kapp + (slack_ub - slack_lb)/enzload]]</f>
        <v>'RXN-KYNAT2_c_FWD-rt4039'	27141.27779288</v>
      </c>
      <c r="R1204" s="1">
        <f>_xlfn.XLOOKUP(Table5[[#This Row],[rxn]],Table38[name],Table38[flux],0)</f>
        <v>0</v>
      </c>
      <c r="S1204" s="1">
        <f>_xlfn.XLOOKUP(SUBSTITUTE(Table5[[#This Row],[rxn]],"RXN-","ENZLOAD-"),Table38[name],Table38[flux],0)</f>
        <v>0</v>
      </c>
      <c r="T1204" s="1" t="b">
        <f>AND(Table5[[#This Row],[ENZLOAD flux in kapp-slack.gms]]=0,Table5[[#This Row],[flux in kapp-slack.gms]]&lt;&gt;0,NOT(Table5[[#This Row],[spont or unknown?]]))</f>
        <v>0</v>
      </c>
      <c r="U1204" s="1" t="b">
        <f>OR(_xlfn.TEXTAFTER(Table5[[#This Row],[rxn]],"-",-1)="SPONT",_xlfn.TEXTAFTER(Table5[[#This Row],[rxn]],"-",-1)="UNKNOWN")</f>
        <v>0</v>
      </c>
      <c r="V1204" s="1">
        <f>_xlfn.XLOOKUP(SUBSTITUTE(Table5[[#This Row],[rxn]],"RXN-","ENZLOAD-"),Table4[rxn],Table4[ub],0)</f>
        <v>0.87844668999999997</v>
      </c>
      <c r="W1204" s="1" t="b">
        <f>AND(Table5[[#This Row],[FVA ENZLOAD flux UB]]=0,Table5[[#This Row],[ENZ not made when it should be?]])</f>
        <v>0</v>
      </c>
    </row>
    <row r="1205" spans="1:23" hidden="1">
      <c r="A1205" s="1" t="s">
        <v>5683</v>
      </c>
      <c r="B1205" s="1" t="str">
        <f>_xlfn.TEXTBEFORE(Table38[[#This Row],[all fluxes from kapp-slack]]," ",,,,"")</f>
        <v>PROSYN-rt5064</v>
      </c>
      <c r="C1205" s="1">
        <f>_xlfn.NUMBERVALUE(IFERROR(_xlfn.TEXTAFTER(Table38[[#This Row],[all fluxes from kapp-slack]]," ",-1,,,""),""))</f>
        <v>2.6027991099999999E-7</v>
      </c>
      <c r="F1205" s="1" t="s">
        <v>8667</v>
      </c>
      <c r="G1205" s="1" t="str">
        <f>_xlfn.TEXTBEFORE(Table5[[#This Row],[rxn     kapp_old        kapp_slack_ub   kapp_slack_lb]]," ")</f>
        <v>RXN-KYNAT2_c_REV-rt4039</v>
      </c>
      <c r="H120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20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205" s="1">
        <f>_xlfn.NUMBERVALUE(_xlfn.TEXTAFTER(Table5[[#This Row],[rxn     kapp_old        kapp_slack_ub   kapp_slack_lb]]," ",-1))</f>
        <v>0</v>
      </c>
      <c r="K1205" s="1">
        <f>_xlfn.XLOOKUP(SUBSTITUTE(Table5[[#This Row],[rxn]],"RXN-","ENZLOAD-"),ENZLOAD[name],ENZLOAD[flux],0)</f>
        <v>5.9418719815999997E-7</v>
      </c>
      <c r="L1205" s="1" t="str">
        <f>"'"&amp;Table5[[#This Row],[rxn]]&amp;"'"&amp;CHAR(9)&amp;IF(AND(Table5[[#This Row],[kapp_slack_ub]]&lt;&gt;0,Table5[[#This Row],[kapp_old]]&lt;$F$1),$F$1,Table5[[#This Row],[kapp_old]])</f>
        <v>'RXN-KYNAT2_c_REV-rt4039'	27141.27779288</v>
      </c>
      <c r="M1205" s="1">
        <f>_xlfn.XLOOKUP(Table5[[#This Row],[rxn]],Table3[name],Table3[flux],$F$1)</f>
        <v>27141.277792879999</v>
      </c>
      <c r="N1205" s="1">
        <f>IFERROR(Table5[[#This Row],[min flux]]/Table5[[#This Row],[associated enzload]],"")</f>
        <v>45677991509.961006</v>
      </c>
      <c r="O1205" s="1">
        <f>_xlfn.NUMBERVALUE(IF(Table5[[#This Row],[flux/enzload]]="","",ABS($N$1-Table5[[#This Row],[flux/enzload]])))</f>
        <v>1354238326148.99</v>
      </c>
      <c r="P1205" s="1">
        <f>Table5[[#This Row],[kapp_old]]+IFERROR(((Table5[[#This Row],[kapp_slack_ub]]-Table5[[#This Row],[kapp_slack_lb]])/Table5[[#This Row],[associated enzload]]),0)</f>
        <v>27141.277792879999</v>
      </c>
      <c r="Q1205" s="1" t="str">
        <f>"'"&amp;Table5[[#This Row],[rxn]]&amp;"'"&amp;CHAR(9)&amp;Table5[[#This Row],[kapp + (slack_ub - slack_lb)/enzload]]</f>
        <v>'RXN-KYNAT2_c_REV-rt4039'	27141.27779288</v>
      </c>
      <c r="R1205" s="1">
        <f>_xlfn.XLOOKUP(Table5[[#This Row],[rxn]],Table38[name],Table38[flux],0)</f>
        <v>0</v>
      </c>
      <c r="S1205" s="1">
        <f>_xlfn.XLOOKUP(SUBSTITUTE(Table5[[#This Row],[rxn]],"RXN-","ENZLOAD-"),Table38[name],Table38[flux],0)</f>
        <v>0</v>
      </c>
      <c r="T1205" s="1" t="b">
        <f>AND(Table5[[#This Row],[ENZLOAD flux in kapp-slack.gms]]=0,Table5[[#This Row],[flux in kapp-slack.gms]]&lt;&gt;0,NOT(Table5[[#This Row],[spont or unknown?]]))</f>
        <v>0</v>
      </c>
      <c r="U1205" s="1" t="b">
        <f>OR(_xlfn.TEXTAFTER(Table5[[#This Row],[rxn]],"-",-1)="SPONT",_xlfn.TEXTAFTER(Table5[[#This Row],[rxn]],"-",-1)="UNKNOWN")</f>
        <v>0</v>
      </c>
      <c r="V1205" s="1">
        <f>_xlfn.XLOOKUP(SUBSTITUTE(Table5[[#This Row],[rxn]],"RXN-","ENZLOAD-"),Table4[rxn],Table4[ub],0)</f>
        <v>0.87844668999999997</v>
      </c>
      <c r="W1205" s="1" t="b">
        <f>AND(Table5[[#This Row],[FVA ENZLOAD flux UB]]=0,Table5[[#This Row],[ENZ not made when it should be?]])</f>
        <v>0</v>
      </c>
    </row>
    <row r="1206" spans="1:23" hidden="1">
      <c r="A1206" s="1" t="s">
        <v>5684</v>
      </c>
      <c r="B1206" s="1" t="str">
        <f>_xlfn.TEXTBEFORE(Table38[[#This Row],[all fluxes from kapp-slack]]," ",,,,"")</f>
        <v>PROSYN-rt5116</v>
      </c>
      <c r="C1206" s="1">
        <f>_xlfn.NUMBERVALUE(IFERROR(_xlfn.TEXTAFTER(Table38[[#This Row],[all fluxes from kapp-slack]]," ",-1,,,""),""))</f>
        <v>1.26814362E-7</v>
      </c>
      <c r="F1206" s="1" t="s">
        <v>8677</v>
      </c>
      <c r="G1206" s="1" t="str">
        <f>_xlfn.TEXTBEFORE(Table5[[#This Row],[rxn     kapp_old        kapp_slack_ub   kapp_slack_lb]]," ")</f>
        <v>RXN-LANOSTt_c_e_FWD-rt6543</v>
      </c>
      <c r="H120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20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206" s="1">
        <f>_xlfn.NUMBERVALUE(_xlfn.TEXTAFTER(Table5[[#This Row],[rxn     kapp_old        kapp_slack_ub   kapp_slack_lb]]," ",-1))</f>
        <v>0</v>
      </c>
      <c r="K1206" s="1">
        <f>_xlfn.XLOOKUP(SUBSTITUTE(Table5[[#This Row],[rxn]],"RXN-","ENZLOAD-"),ENZLOAD[name],ENZLOAD[flux],0)</f>
        <v>1.4623640575E-7</v>
      </c>
      <c r="L1206" s="1" t="str">
        <f>"'"&amp;Table5[[#This Row],[rxn]]&amp;"'"&amp;CHAR(9)&amp;IF(AND(Table5[[#This Row],[kapp_slack_ub]]&lt;&gt;0,Table5[[#This Row],[kapp_old]]&lt;$F$1),$F$1,Table5[[#This Row],[kapp_old]])</f>
        <v>'RXN-LANOSTt_c_e_FWD-rt6543'	27141.27779288</v>
      </c>
      <c r="M1206" s="1">
        <f>_xlfn.XLOOKUP(Table5[[#This Row],[rxn]],Table3[name],Table3[flux],$F$1)</f>
        <v>27141.277792879999</v>
      </c>
      <c r="N1206" s="1">
        <f>IFERROR(Table5[[#This Row],[min flux]]/Table5[[#This Row],[associated enzload]],"")</f>
        <v>185598638408.00119</v>
      </c>
      <c r="O1206" s="1">
        <f>_xlfn.NUMBERVALUE(IF(Table5[[#This Row],[flux/enzload]]="","",ABS($N$1-Table5[[#This Row],[flux/enzload]])))</f>
        <v>1214317679250.95</v>
      </c>
      <c r="P1206" s="1">
        <f>Table5[[#This Row],[kapp_old]]+IFERROR(((Table5[[#This Row],[kapp_slack_ub]]-Table5[[#This Row],[kapp_slack_lb]])/Table5[[#This Row],[associated enzload]]),0)</f>
        <v>27141.277792879999</v>
      </c>
      <c r="Q1206" s="1" t="str">
        <f>"'"&amp;Table5[[#This Row],[rxn]]&amp;"'"&amp;CHAR(9)&amp;Table5[[#This Row],[kapp + (slack_ub - slack_lb)/enzload]]</f>
        <v>'RXN-LANOSTt_c_e_FWD-rt6543'	27141.27779288</v>
      </c>
      <c r="R1206" s="1">
        <f>_xlfn.XLOOKUP(Table5[[#This Row],[rxn]],Table38[name],Table38[flux],0)</f>
        <v>0</v>
      </c>
      <c r="S1206" s="1">
        <f>_xlfn.XLOOKUP(SUBSTITUTE(Table5[[#This Row],[rxn]],"RXN-","ENZLOAD-"),Table38[name],Table38[flux],0)</f>
        <v>0</v>
      </c>
      <c r="T1206" s="1" t="b">
        <f>AND(Table5[[#This Row],[ENZLOAD flux in kapp-slack.gms]]=0,Table5[[#This Row],[flux in kapp-slack.gms]]&lt;&gt;0,NOT(Table5[[#This Row],[spont or unknown?]]))</f>
        <v>0</v>
      </c>
      <c r="U1206" s="1" t="b">
        <f>OR(_xlfn.TEXTAFTER(Table5[[#This Row],[rxn]],"-",-1)="SPONT",_xlfn.TEXTAFTER(Table5[[#This Row],[rxn]],"-",-1)="UNKNOWN")</f>
        <v>0</v>
      </c>
      <c r="V1206" s="1">
        <f>_xlfn.XLOOKUP(SUBSTITUTE(Table5[[#This Row],[rxn]],"RXN-","ENZLOAD-"),Table4[rxn],Table4[ub],0)</f>
        <v>0.24356257000000001</v>
      </c>
      <c r="W1206" s="1" t="b">
        <f>AND(Table5[[#This Row],[FVA ENZLOAD flux UB]]=0,Table5[[#This Row],[ENZ not made when it should be?]])</f>
        <v>0</v>
      </c>
    </row>
    <row r="1207" spans="1:23" hidden="1">
      <c r="A1207" s="1" t="s">
        <v>5685</v>
      </c>
      <c r="B1207" s="1" t="str">
        <f>_xlfn.TEXTBEFORE(Table38[[#This Row],[all fluxes from kapp-slack]]," ",,,,"")</f>
        <v>PROSYN-rt5227</v>
      </c>
      <c r="C1207" s="1">
        <f>_xlfn.NUMBERVALUE(IFERROR(_xlfn.TEXTAFTER(Table38[[#This Row],[all fluxes from kapp-slack]]," ",-1,,,""),""))</f>
        <v>4.6933242000000002E-7</v>
      </c>
      <c r="F1207" s="1" t="s">
        <v>8678</v>
      </c>
      <c r="G1207" s="1" t="str">
        <f>_xlfn.TEXTBEFORE(Table5[[#This Row],[rxn     kapp_old        kapp_slack_ub   kapp_slack_lb]]," ")</f>
        <v>RXN-LANOSTt_c_e_REV-rt6543</v>
      </c>
      <c r="H120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20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207" s="1">
        <f>_xlfn.NUMBERVALUE(_xlfn.TEXTAFTER(Table5[[#This Row],[rxn     kapp_old        kapp_slack_ub   kapp_slack_lb]]," ",-1))</f>
        <v>0</v>
      </c>
      <c r="K1207" s="1">
        <f>_xlfn.XLOOKUP(SUBSTITUTE(Table5[[#This Row],[rxn]],"RXN-","ENZLOAD-"),ENZLOAD[name],ENZLOAD[flux],0)</f>
        <v>1.4623640575E-7</v>
      </c>
      <c r="L1207" s="1" t="str">
        <f>"'"&amp;Table5[[#This Row],[rxn]]&amp;"'"&amp;CHAR(9)&amp;IF(AND(Table5[[#This Row],[kapp_slack_ub]]&lt;&gt;0,Table5[[#This Row],[kapp_old]]&lt;$F$1),$F$1,Table5[[#This Row],[kapp_old]])</f>
        <v>'RXN-LANOSTt_c_e_REV-rt6543'	27141.27779288</v>
      </c>
      <c r="M1207" s="1">
        <f>_xlfn.XLOOKUP(Table5[[#This Row],[rxn]],Table3[name],Table3[flux],$F$1)</f>
        <v>27141.277792879999</v>
      </c>
      <c r="N1207" s="1">
        <f>IFERROR(Table5[[#This Row],[min flux]]/Table5[[#This Row],[associated enzload]],"")</f>
        <v>185598638408.00119</v>
      </c>
      <c r="O1207" s="1">
        <f>_xlfn.NUMBERVALUE(IF(Table5[[#This Row],[flux/enzload]]="","",ABS($N$1-Table5[[#This Row],[flux/enzload]])))</f>
        <v>1214317679250.95</v>
      </c>
      <c r="P1207" s="1">
        <f>Table5[[#This Row],[kapp_old]]+IFERROR(((Table5[[#This Row],[kapp_slack_ub]]-Table5[[#This Row],[kapp_slack_lb]])/Table5[[#This Row],[associated enzload]]),0)</f>
        <v>27141.277792879999</v>
      </c>
      <c r="Q1207" s="1" t="str">
        <f>"'"&amp;Table5[[#This Row],[rxn]]&amp;"'"&amp;CHAR(9)&amp;Table5[[#This Row],[kapp + (slack_ub - slack_lb)/enzload]]</f>
        <v>'RXN-LANOSTt_c_e_REV-rt6543'	27141.27779288</v>
      </c>
      <c r="R1207" s="1">
        <f>_xlfn.XLOOKUP(Table5[[#This Row],[rxn]],Table38[name],Table38[flux],0)</f>
        <v>0</v>
      </c>
      <c r="S1207" s="1">
        <f>_xlfn.XLOOKUP(SUBSTITUTE(Table5[[#This Row],[rxn]],"RXN-","ENZLOAD-"),Table38[name],Table38[flux],0)</f>
        <v>0</v>
      </c>
      <c r="T1207" s="1" t="b">
        <f>AND(Table5[[#This Row],[ENZLOAD flux in kapp-slack.gms]]=0,Table5[[#This Row],[flux in kapp-slack.gms]]&lt;&gt;0,NOT(Table5[[#This Row],[spont or unknown?]]))</f>
        <v>0</v>
      </c>
      <c r="U1207" s="1" t="b">
        <f>OR(_xlfn.TEXTAFTER(Table5[[#This Row],[rxn]],"-",-1)="SPONT",_xlfn.TEXTAFTER(Table5[[#This Row],[rxn]],"-",-1)="UNKNOWN")</f>
        <v>0</v>
      </c>
      <c r="V1207" s="1">
        <f>_xlfn.XLOOKUP(SUBSTITUTE(Table5[[#This Row],[rxn]],"RXN-","ENZLOAD-"),Table4[rxn],Table4[ub],0)</f>
        <v>0.24356257000000001</v>
      </c>
      <c r="W1207" s="1" t="b">
        <f>AND(Table5[[#This Row],[FVA ENZLOAD flux UB]]=0,Table5[[#This Row],[ENZ not made when it should be?]])</f>
        <v>0</v>
      </c>
    </row>
    <row r="1208" spans="1:23" hidden="1">
      <c r="A1208" s="1" t="s">
        <v>5686</v>
      </c>
      <c r="B1208" s="1" t="str">
        <f>_xlfn.TEXTBEFORE(Table38[[#This Row],[all fluxes from kapp-slack]]," ",,,,"")</f>
        <v>PROSYN-rt5240</v>
      </c>
      <c r="C1208" s="1">
        <f>_xlfn.NUMBERVALUE(IFERROR(_xlfn.TEXTAFTER(Table38[[#This Row],[all fluxes from kapp-slack]]," ",-1,,,""),""))</f>
        <v>1.2396876580000001E-6</v>
      </c>
      <c r="F1208" s="1" t="s">
        <v>8684</v>
      </c>
      <c r="G1208" s="1" t="str">
        <f>_xlfn.TEXTBEFORE(Table5[[#This Row],[rxn     kapp_old        kapp_slack_ub   kapp_slack_lb]]," ")</f>
        <v>RXN-LCYSTAT_c_FWD-rt1784_c</v>
      </c>
      <c r="H120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20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208" s="1">
        <f>_xlfn.NUMBERVALUE(_xlfn.TEXTAFTER(Table5[[#This Row],[rxn     kapp_old        kapp_slack_ub   kapp_slack_lb]]," ",-1))</f>
        <v>0</v>
      </c>
      <c r="K1208" s="1">
        <f>_xlfn.XLOOKUP(SUBSTITUTE(Table5[[#This Row],[rxn]],"RXN-","ENZLOAD-"),ENZLOAD[name],ENZLOAD[flux],0)</f>
        <v>3.8459847290000003E-8</v>
      </c>
      <c r="L1208" s="1" t="str">
        <f>"'"&amp;Table5[[#This Row],[rxn]]&amp;"'"&amp;CHAR(9)&amp;IF(AND(Table5[[#This Row],[kapp_slack_ub]]&lt;&gt;0,Table5[[#This Row],[kapp_old]]&lt;$F$1),$F$1,Table5[[#This Row],[kapp_old]])</f>
        <v>'RXN-LCYSTAT_c_FWD-rt1784_c'	27141.27779288</v>
      </c>
      <c r="M1208" s="1">
        <f>_xlfn.XLOOKUP(Table5[[#This Row],[rxn]],Table3[name],Table3[flux],$F$1)</f>
        <v>27141.277792879999</v>
      </c>
      <c r="N1208" s="1">
        <f>IFERROR(Table5[[#This Row],[min flux]]/Table5[[#This Row],[associated enzload]],"")</f>
        <v>705704252755.49756</v>
      </c>
      <c r="O1208" s="1">
        <f>_xlfn.NUMBERVALUE(IF(Table5[[#This Row],[flux/enzload]]="","",ABS($N$1-Table5[[#This Row],[flux/enzload]])))</f>
        <v>694212064903.45605</v>
      </c>
      <c r="P1208" s="1">
        <f>Table5[[#This Row],[kapp_old]]+IFERROR(((Table5[[#This Row],[kapp_slack_ub]]-Table5[[#This Row],[kapp_slack_lb]])/Table5[[#This Row],[associated enzload]]),0)</f>
        <v>27141.277792879999</v>
      </c>
      <c r="Q1208" s="1" t="str">
        <f>"'"&amp;Table5[[#This Row],[rxn]]&amp;"'"&amp;CHAR(9)&amp;Table5[[#This Row],[kapp + (slack_ub - slack_lb)/enzload]]</f>
        <v>'RXN-LCYSTAT_c_FWD-rt1784_c'	27141.27779288</v>
      </c>
      <c r="R1208" s="1">
        <f>_xlfn.XLOOKUP(Table5[[#This Row],[rxn]],Table38[name],Table38[flux],0)</f>
        <v>0</v>
      </c>
      <c r="S1208" s="1">
        <f>_xlfn.XLOOKUP(SUBSTITUTE(Table5[[#This Row],[rxn]],"RXN-","ENZLOAD-"),Table38[name],Table38[flux],0)</f>
        <v>0</v>
      </c>
      <c r="T1208" s="1" t="b">
        <f>AND(Table5[[#This Row],[ENZLOAD flux in kapp-slack.gms]]=0,Table5[[#This Row],[flux in kapp-slack.gms]]&lt;&gt;0,NOT(Table5[[#This Row],[spont or unknown?]]))</f>
        <v>0</v>
      </c>
      <c r="U1208" s="1" t="b">
        <f>OR(_xlfn.TEXTAFTER(Table5[[#This Row],[rxn]],"-",-1)="SPONT",_xlfn.TEXTAFTER(Table5[[#This Row],[rxn]],"-",-1)="UNKNOWN")</f>
        <v>0</v>
      </c>
      <c r="V1208" s="1">
        <f>_xlfn.XLOOKUP(SUBSTITUTE(Table5[[#This Row],[rxn]],"RXN-","ENZLOAD-"),Table4[rxn],Table4[ub],0)</f>
        <v>0.79692225999999999</v>
      </c>
      <c r="W1208" s="1" t="b">
        <f>AND(Table5[[#This Row],[FVA ENZLOAD flux UB]]=0,Table5[[#This Row],[ENZ not made when it should be?]])</f>
        <v>0</v>
      </c>
    </row>
    <row r="1209" spans="1:23" hidden="1">
      <c r="A1209" s="1" t="s">
        <v>5687</v>
      </c>
      <c r="B1209" s="1" t="str">
        <f>_xlfn.TEXTBEFORE(Table38[[#This Row],[all fluxes from kapp-slack]]," ",,,,"")</f>
        <v>PROSYN-rt5246</v>
      </c>
      <c r="C1209" s="1">
        <f>_xlfn.NUMBERVALUE(IFERROR(_xlfn.TEXTAFTER(Table38[[#This Row],[all fluxes from kapp-slack]]," ",-1,,,""),""))</f>
        <v>1.2396876580000001E-6</v>
      </c>
      <c r="F1209" s="1" t="s">
        <v>8685</v>
      </c>
      <c r="G1209" s="1" t="str">
        <f>_xlfn.TEXTBEFORE(Table5[[#This Row],[rxn     kapp_old        kapp_slack_ub   kapp_slack_lb]]," ")</f>
        <v>RXN-LCYSTAT_c_REV-rt1784_c</v>
      </c>
      <c r="H120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20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209" s="1">
        <f>_xlfn.NUMBERVALUE(_xlfn.TEXTAFTER(Table5[[#This Row],[rxn     kapp_old        kapp_slack_ub   kapp_slack_lb]]," ",-1))</f>
        <v>0</v>
      </c>
      <c r="K1209" s="1">
        <f>_xlfn.XLOOKUP(SUBSTITUTE(Table5[[#This Row],[rxn]],"RXN-","ENZLOAD-"),ENZLOAD[name],ENZLOAD[flux],0)</f>
        <v>3.8459847290000003E-8</v>
      </c>
      <c r="L1209" s="1" t="str">
        <f>"'"&amp;Table5[[#This Row],[rxn]]&amp;"'"&amp;CHAR(9)&amp;IF(AND(Table5[[#This Row],[kapp_slack_ub]]&lt;&gt;0,Table5[[#This Row],[kapp_old]]&lt;$F$1),$F$1,Table5[[#This Row],[kapp_old]])</f>
        <v>'RXN-LCYSTAT_c_REV-rt1784_c'	27141.27779288</v>
      </c>
      <c r="M1209" s="1">
        <f>_xlfn.XLOOKUP(Table5[[#This Row],[rxn]],Table3[name],Table3[flux],$F$1)</f>
        <v>27141.277792879999</v>
      </c>
      <c r="N1209" s="1">
        <f>IFERROR(Table5[[#This Row],[min flux]]/Table5[[#This Row],[associated enzload]],"")</f>
        <v>705704252755.49756</v>
      </c>
      <c r="O1209" s="1">
        <f>_xlfn.NUMBERVALUE(IF(Table5[[#This Row],[flux/enzload]]="","",ABS($N$1-Table5[[#This Row],[flux/enzload]])))</f>
        <v>694212064903.45605</v>
      </c>
      <c r="P1209" s="1">
        <f>Table5[[#This Row],[kapp_old]]+IFERROR(((Table5[[#This Row],[kapp_slack_ub]]-Table5[[#This Row],[kapp_slack_lb]])/Table5[[#This Row],[associated enzload]]),0)</f>
        <v>27141.277792879999</v>
      </c>
      <c r="Q1209" s="1" t="str">
        <f>"'"&amp;Table5[[#This Row],[rxn]]&amp;"'"&amp;CHAR(9)&amp;Table5[[#This Row],[kapp + (slack_ub - slack_lb)/enzload]]</f>
        <v>'RXN-LCYSTAT_c_REV-rt1784_c'	27141.27779288</v>
      </c>
      <c r="R1209" s="1">
        <f>_xlfn.XLOOKUP(Table5[[#This Row],[rxn]],Table38[name],Table38[flux],0)</f>
        <v>0</v>
      </c>
      <c r="S1209" s="1">
        <f>_xlfn.XLOOKUP(SUBSTITUTE(Table5[[#This Row],[rxn]],"RXN-","ENZLOAD-"),Table38[name],Table38[flux],0)</f>
        <v>0</v>
      </c>
      <c r="T1209" s="1" t="b">
        <f>AND(Table5[[#This Row],[ENZLOAD flux in kapp-slack.gms]]=0,Table5[[#This Row],[flux in kapp-slack.gms]]&lt;&gt;0,NOT(Table5[[#This Row],[spont or unknown?]]))</f>
        <v>0</v>
      </c>
      <c r="U1209" s="1" t="b">
        <f>OR(_xlfn.TEXTAFTER(Table5[[#This Row],[rxn]],"-",-1)="SPONT",_xlfn.TEXTAFTER(Table5[[#This Row],[rxn]],"-",-1)="UNKNOWN")</f>
        <v>0</v>
      </c>
      <c r="V1209" s="1">
        <f>_xlfn.XLOOKUP(SUBSTITUTE(Table5[[#This Row],[rxn]],"RXN-","ENZLOAD-"),Table4[rxn],Table4[ub],0)</f>
        <v>0.79692225999999999</v>
      </c>
      <c r="W1209" s="1" t="b">
        <f>AND(Table5[[#This Row],[FVA ENZLOAD flux UB]]=0,Table5[[#This Row],[ENZ not made when it should be?]])</f>
        <v>0</v>
      </c>
    </row>
    <row r="1210" spans="1:23" hidden="1">
      <c r="A1210" s="1" t="s">
        <v>5688</v>
      </c>
      <c r="B1210" s="1" t="str">
        <f>_xlfn.TEXTBEFORE(Table38[[#This Row],[all fluxes from kapp-slack]]," ",,,,"")</f>
        <v>PROSYN-rt5260</v>
      </c>
      <c r="C1210" s="1">
        <f>_xlfn.NUMBERVALUE(IFERROR(_xlfn.TEXTAFTER(Table38[[#This Row],[all fluxes from kapp-slack]]," ",-1,,,""),""))</f>
        <v>5.8530709999999998E-9</v>
      </c>
      <c r="F1210" s="1" t="s">
        <v>8687</v>
      </c>
      <c r="G1210" s="1" t="str">
        <f>_xlfn.TEXTBEFORE(Table5[[#This Row],[rxn     kapp_old        kapp_slack_ub   kapp_slack_lb]]," ")</f>
        <v>RXN-LEUt_c_v_FWD-rt6501</v>
      </c>
      <c r="H121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21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210" s="1">
        <f>_xlfn.NUMBERVALUE(_xlfn.TEXTAFTER(Table5[[#This Row],[rxn     kapp_old        kapp_slack_ub   kapp_slack_lb]]," ",-1))</f>
        <v>0</v>
      </c>
      <c r="K1210" s="1">
        <f>_xlfn.XLOOKUP(SUBSTITUTE(Table5[[#This Row],[rxn]],"RXN-","ENZLOAD-"),ENZLOAD[name],ENZLOAD[flux],0)</f>
        <v>1.7307091E-9</v>
      </c>
      <c r="L1210" s="1" t="str">
        <f>"'"&amp;Table5[[#This Row],[rxn]]&amp;"'"&amp;CHAR(9)&amp;IF(AND(Table5[[#This Row],[kapp_slack_ub]]&lt;&gt;0,Table5[[#This Row],[kapp_old]]&lt;$F$1),$F$1,Table5[[#This Row],[kapp_old]])</f>
        <v>'RXN-LEUt_c_v_FWD-rt6501'	27141.27779288</v>
      </c>
      <c r="M1210" s="1">
        <f>_xlfn.XLOOKUP(Table5[[#This Row],[rxn]],Table3[name],Table3[flux],$F$1)</f>
        <v>27141.277792879999</v>
      </c>
      <c r="N1210" s="1">
        <f>IFERROR(Table5[[#This Row],[min flux]]/Table5[[#This Row],[associated enzload]],"")</f>
        <v>15682172002724.201</v>
      </c>
      <c r="O1210" s="1">
        <f>_xlfn.NUMBERVALUE(IF(Table5[[#This Row],[flux/enzload]]="","",ABS($N$1-Table5[[#This Row],[flux/enzload]])))</f>
        <v>14282255685065.199</v>
      </c>
      <c r="P1210" s="1">
        <f>Table5[[#This Row],[kapp_old]]+IFERROR(((Table5[[#This Row],[kapp_slack_ub]]-Table5[[#This Row],[kapp_slack_lb]])/Table5[[#This Row],[associated enzload]]),0)</f>
        <v>27141.277792879999</v>
      </c>
      <c r="Q1210" s="1" t="str">
        <f>"'"&amp;Table5[[#This Row],[rxn]]&amp;"'"&amp;CHAR(9)&amp;Table5[[#This Row],[kapp + (slack_ub - slack_lb)/enzload]]</f>
        <v>'RXN-LEUt_c_v_FWD-rt6501'	27141.27779288</v>
      </c>
      <c r="R1210" s="1">
        <f>_xlfn.XLOOKUP(Table5[[#This Row],[rxn]],Table38[name],Table38[flux],0)</f>
        <v>0</v>
      </c>
      <c r="S1210" s="1">
        <f>_xlfn.XLOOKUP(SUBSTITUTE(Table5[[#This Row],[rxn]],"RXN-","ENZLOAD-"),Table38[name],Table38[flux],0)</f>
        <v>0</v>
      </c>
      <c r="T1210" s="1" t="b">
        <f>AND(Table5[[#This Row],[ENZLOAD flux in kapp-slack.gms]]=0,Table5[[#This Row],[flux in kapp-slack.gms]]&lt;&gt;0,NOT(Table5[[#This Row],[spont or unknown?]]))</f>
        <v>0</v>
      </c>
      <c r="U1210" s="1" t="b">
        <f>OR(_xlfn.TEXTAFTER(Table5[[#This Row],[rxn]],"-",-1)="SPONT",_xlfn.TEXTAFTER(Table5[[#This Row],[rxn]],"-",-1)="UNKNOWN")</f>
        <v>0</v>
      </c>
      <c r="V1210" s="1">
        <f>_xlfn.XLOOKUP(SUBSTITUTE(Table5[[#This Row],[rxn]],"RXN-","ENZLOAD-"),Table4[rxn],Table4[ub],0)</f>
        <v>0.68694611000000005</v>
      </c>
      <c r="W1210" s="1" t="b">
        <f>AND(Table5[[#This Row],[FVA ENZLOAD flux UB]]=0,Table5[[#This Row],[ENZ not made when it should be?]])</f>
        <v>0</v>
      </c>
    </row>
    <row r="1211" spans="1:23" hidden="1">
      <c r="A1211" s="1" t="s">
        <v>5689</v>
      </c>
      <c r="B1211" s="1" t="str">
        <f>_xlfn.TEXTBEFORE(Table38[[#This Row],[all fluxes from kapp-slack]]," ",,,,"")</f>
        <v>PROSYN-rt5361</v>
      </c>
      <c r="C1211" s="1">
        <f>_xlfn.NUMBERVALUE(IFERROR(_xlfn.TEXTAFTER(Table38[[#This Row],[all fluxes from kapp-slack]]," ",-1,,,""),""))</f>
        <v>1.0559625300000001E-7</v>
      </c>
      <c r="F1211" s="1" t="s">
        <v>8688</v>
      </c>
      <c r="G1211" s="1" t="str">
        <f>_xlfn.TEXTBEFORE(Table5[[#This Row],[rxn     kapp_old        kapp_slack_ub   kapp_slack_lb]]," ")</f>
        <v>RXN-LEUTA_c_FWD-rt5646</v>
      </c>
      <c r="H121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21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211" s="1">
        <f>_xlfn.NUMBERVALUE(_xlfn.TEXTAFTER(Table5[[#This Row],[rxn     kapp_old        kapp_slack_ub   kapp_slack_lb]]," ",-1))</f>
        <v>0</v>
      </c>
      <c r="K1211" s="1">
        <f>_xlfn.XLOOKUP(SUBSTITUTE(Table5[[#This Row],[rxn]],"RXN-","ENZLOAD-"),ENZLOAD[name],ENZLOAD[flux],0)</f>
        <v>2.0639299744E-7</v>
      </c>
      <c r="L1211" s="1" t="str">
        <f>"'"&amp;Table5[[#This Row],[rxn]]&amp;"'"&amp;CHAR(9)&amp;IF(AND(Table5[[#This Row],[kapp_slack_ub]]&lt;&gt;0,Table5[[#This Row],[kapp_old]]&lt;$F$1),$F$1,Table5[[#This Row],[kapp_old]])</f>
        <v>'RXN-LEUTA_c_FWD-rt5646'	27141.27779288</v>
      </c>
      <c r="M1211" s="1">
        <f>_xlfn.XLOOKUP(Table5[[#This Row],[rxn]],Table3[name],Table3[flux],$F$1)</f>
        <v>27141.277792879999</v>
      </c>
      <c r="N1211" s="1">
        <f>IFERROR(Table5[[#This Row],[min flux]]/Table5[[#This Row],[associated enzload]],"")</f>
        <v>131502900435.22514</v>
      </c>
      <c r="O1211" s="1">
        <f>_xlfn.NUMBERVALUE(IF(Table5[[#This Row],[flux/enzload]]="","",ABS($N$1-Table5[[#This Row],[flux/enzload]])))</f>
        <v>1268413417223.73</v>
      </c>
      <c r="P1211" s="1">
        <f>Table5[[#This Row],[kapp_old]]+IFERROR(((Table5[[#This Row],[kapp_slack_ub]]-Table5[[#This Row],[kapp_slack_lb]])/Table5[[#This Row],[associated enzload]]),0)</f>
        <v>27141.277792879999</v>
      </c>
      <c r="Q1211" s="1" t="str">
        <f>"'"&amp;Table5[[#This Row],[rxn]]&amp;"'"&amp;CHAR(9)&amp;Table5[[#This Row],[kapp + (slack_ub - slack_lb)/enzload]]</f>
        <v>'RXN-LEUTA_c_FWD-rt5646'	27141.27779288</v>
      </c>
      <c r="R1211" s="1">
        <f>_xlfn.XLOOKUP(Table5[[#This Row],[rxn]],Table38[name],Table38[flux],0)</f>
        <v>0</v>
      </c>
      <c r="S1211" s="1">
        <f>_xlfn.XLOOKUP(SUBSTITUTE(Table5[[#This Row],[rxn]],"RXN-","ENZLOAD-"),Table38[name],Table38[flux],0)</f>
        <v>0</v>
      </c>
      <c r="T1211" s="1" t="b">
        <f>AND(Table5[[#This Row],[ENZLOAD flux in kapp-slack.gms]]=0,Table5[[#This Row],[flux in kapp-slack.gms]]&lt;&gt;0,NOT(Table5[[#This Row],[spont or unknown?]]))</f>
        <v>0</v>
      </c>
      <c r="U1211" s="1" t="b">
        <f>OR(_xlfn.TEXTAFTER(Table5[[#This Row],[rxn]],"-",-1)="SPONT",_xlfn.TEXTAFTER(Table5[[#This Row],[rxn]],"-",-1)="UNKNOWN")</f>
        <v>0</v>
      </c>
      <c r="V1211" s="1">
        <f>_xlfn.XLOOKUP(SUBSTITUTE(Table5[[#This Row],[rxn]],"RXN-","ENZLOAD-"),Table4[rxn],Table4[ub],0)</f>
        <v>1.02671855</v>
      </c>
      <c r="W1211" s="1" t="b">
        <f>AND(Table5[[#This Row],[FVA ENZLOAD flux UB]]=0,Table5[[#This Row],[ENZ not made when it should be?]])</f>
        <v>0</v>
      </c>
    </row>
    <row r="1212" spans="1:23" hidden="1">
      <c r="A1212" s="1" t="s">
        <v>5690</v>
      </c>
      <c r="B1212" s="1" t="str">
        <f>_xlfn.TEXTBEFORE(Table38[[#This Row],[all fluxes from kapp-slack]]," ",,,,"")</f>
        <v>PROSYN-rt5474</v>
      </c>
      <c r="C1212" s="1">
        <f>_xlfn.NUMBERVALUE(IFERROR(_xlfn.TEXTAFTER(Table38[[#This Row],[all fluxes from kapp-slack]]," ",-1,,,""),""))</f>
        <v>1.9003732720000001E-6</v>
      </c>
      <c r="F1212" s="1" t="s">
        <v>8692</v>
      </c>
      <c r="G1212" s="1" t="str">
        <f>_xlfn.TEXTBEFORE(Table5[[#This Row],[rxn     kapp_old        kapp_slack_ub   kapp_slack_lb]]," ")</f>
        <v>RXN-LEUTA_m_FWD-rt6242_m</v>
      </c>
      <c r="H121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21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212" s="1">
        <f>_xlfn.NUMBERVALUE(_xlfn.TEXTAFTER(Table5[[#This Row],[rxn     kapp_old        kapp_slack_ub   kapp_slack_lb]]," ",-1))</f>
        <v>0</v>
      </c>
      <c r="K1212" s="1">
        <f>_xlfn.XLOOKUP(SUBSTITUTE(Table5[[#This Row],[rxn]],"RXN-","ENZLOAD-"),ENZLOAD[name],ENZLOAD[flux],0)</f>
        <v>9.894990884499999E-7</v>
      </c>
      <c r="L1212" s="1" t="str">
        <f>"'"&amp;Table5[[#This Row],[rxn]]&amp;"'"&amp;CHAR(9)&amp;IF(AND(Table5[[#This Row],[kapp_slack_ub]]&lt;&gt;0,Table5[[#This Row],[kapp_old]]&lt;$F$1),$F$1,Table5[[#This Row],[kapp_old]])</f>
        <v>'RXN-LEUTA_m_FWD-rt6242_m'	27141.27779288</v>
      </c>
      <c r="M1212" s="1">
        <f>_xlfn.XLOOKUP(Table5[[#This Row],[rxn]],Table3[name],Table3[flux],$F$1)</f>
        <v>27141.277792879999</v>
      </c>
      <c r="N1212" s="1">
        <f>IFERROR(Table5[[#This Row],[min flux]]/Table5[[#This Row],[associated enzload]],"")</f>
        <v>27429310556.915653</v>
      </c>
      <c r="O1212" s="1">
        <f>_xlfn.NUMBERVALUE(IF(Table5[[#This Row],[flux/enzload]]="","",ABS($N$1-Table5[[#This Row],[flux/enzload]])))</f>
        <v>1372487007102.04</v>
      </c>
      <c r="P1212" s="1">
        <f>Table5[[#This Row],[kapp_old]]+IFERROR(((Table5[[#This Row],[kapp_slack_ub]]-Table5[[#This Row],[kapp_slack_lb]])/Table5[[#This Row],[associated enzload]]),0)</f>
        <v>27141.277792879999</v>
      </c>
      <c r="Q1212" s="1" t="str">
        <f>"'"&amp;Table5[[#This Row],[rxn]]&amp;"'"&amp;CHAR(9)&amp;Table5[[#This Row],[kapp + (slack_ub - slack_lb)/enzload]]</f>
        <v>'RXN-LEUTA_m_FWD-rt6242_m'	27141.27779288</v>
      </c>
      <c r="R1212" s="1">
        <f>_xlfn.XLOOKUP(Table5[[#This Row],[rxn]],Table38[name],Table38[flux],0)</f>
        <v>0</v>
      </c>
      <c r="S1212" s="1">
        <f>_xlfn.XLOOKUP(SUBSTITUTE(Table5[[#This Row],[rxn]],"RXN-","ENZLOAD-"),Table38[name],Table38[flux],0)</f>
        <v>0</v>
      </c>
      <c r="T1212" s="1" t="b">
        <f>AND(Table5[[#This Row],[ENZLOAD flux in kapp-slack.gms]]=0,Table5[[#This Row],[flux in kapp-slack.gms]]&lt;&gt;0,NOT(Table5[[#This Row],[spont or unknown?]]))</f>
        <v>0</v>
      </c>
      <c r="U1212" s="1" t="b">
        <f>OR(_xlfn.TEXTAFTER(Table5[[#This Row],[rxn]],"-",-1)="SPONT",_xlfn.TEXTAFTER(Table5[[#This Row],[rxn]],"-",-1)="UNKNOWN")</f>
        <v>0</v>
      </c>
      <c r="V1212" s="1">
        <f>_xlfn.XLOOKUP(SUBSTITUTE(Table5[[#This Row],[rxn]],"RXN-","ENZLOAD-"),Table4[rxn],Table4[ub],0)</f>
        <v>0.89022882000000003</v>
      </c>
      <c r="W1212" s="1" t="b">
        <f>AND(Table5[[#This Row],[FVA ENZLOAD flux UB]]=0,Table5[[#This Row],[ENZ not made when it should be?]])</f>
        <v>0</v>
      </c>
    </row>
    <row r="1213" spans="1:23" hidden="1">
      <c r="A1213" s="1" t="s">
        <v>5691</v>
      </c>
      <c r="B1213" s="1" t="str">
        <f>_xlfn.TEXTBEFORE(Table38[[#This Row],[all fluxes from kapp-slack]]," ",,,,"")</f>
        <v>PROSYN-rt5549</v>
      </c>
      <c r="C1213" s="1">
        <f>_xlfn.NUMBERVALUE(IFERROR(_xlfn.TEXTAFTER(Table38[[#This Row],[all fluxes from kapp-slack]]," ",-1,,,""),""))</f>
        <v>1.24333598E-7</v>
      </c>
      <c r="F1213" s="1" t="s">
        <v>8693</v>
      </c>
      <c r="G1213" s="1" t="str">
        <f>_xlfn.TEXTBEFORE(Table5[[#This Row],[rxn     kapp_old        kapp_slack_ub   kapp_slack_lb]]," ")</f>
        <v>RXN-LEUTA_m_REV-rt6242_m</v>
      </c>
      <c r="H121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21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213" s="1">
        <f>_xlfn.NUMBERVALUE(_xlfn.TEXTAFTER(Table5[[#This Row],[rxn     kapp_old        kapp_slack_ub   kapp_slack_lb]]," ",-1))</f>
        <v>0</v>
      </c>
      <c r="K1213" s="1">
        <f>_xlfn.XLOOKUP(SUBSTITUTE(Table5[[#This Row],[rxn]],"RXN-","ENZLOAD-"),ENZLOAD[name],ENZLOAD[flux],0)</f>
        <v>9.894990884499999E-7</v>
      </c>
      <c r="L1213" s="1" t="str">
        <f>"'"&amp;Table5[[#This Row],[rxn]]&amp;"'"&amp;CHAR(9)&amp;IF(AND(Table5[[#This Row],[kapp_slack_ub]]&lt;&gt;0,Table5[[#This Row],[kapp_old]]&lt;$F$1),$F$1,Table5[[#This Row],[kapp_old]])</f>
        <v>'RXN-LEUTA_m_REV-rt6242_m'	27141.27779288</v>
      </c>
      <c r="M1213" s="1">
        <f>_xlfn.XLOOKUP(Table5[[#This Row],[rxn]],Table3[name],Table3[flux],$F$1)</f>
        <v>27141.277792879999</v>
      </c>
      <c r="N1213" s="1">
        <f>IFERROR(Table5[[#This Row],[min flux]]/Table5[[#This Row],[associated enzload]],"")</f>
        <v>27429310556.915653</v>
      </c>
      <c r="O1213" s="1">
        <f>_xlfn.NUMBERVALUE(IF(Table5[[#This Row],[flux/enzload]]="","",ABS($N$1-Table5[[#This Row],[flux/enzload]])))</f>
        <v>1372487007102.04</v>
      </c>
      <c r="P1213" s="1">
        <f>Table5[[#This Row],[kapp_old]]+IFERROR(((Table5[[#This Row],[kapp_slack_ub]]-Table5[[#This Row],[kapp_slack_lb]])/Table5[[#This Row],[associated enzload]]),0)</f>
        <v>27141.277792879999</v>
      </c>
      <c r="Q1213" s="1" t="str">
        <f>"'"&amp;Table5[[#This Row],[rxn]]&amp;"'"&amp;CHAR(9)&amp;Table5[[#This Row],[kapp + (slack_ub - slack_lb)/enzload]]</f>
        <v>'RXN-LEUTA_m_REV-rt6242_m'	27141.27779288</v>
      </c>
      <c r="R1213" s="1">
        <f>_xlfn.XLOOKUP(Table5[[#This Row],[rxn]],Table38[name],Table38[flux],0)</f>
        <v>0</v>
      </c>
      <c r="S1213" s="1">
        <f>_xlfn.XLOOKUP(SUBSTITUTE(Table5[[#This Row],[rxn]],"RXN-","ENZLOAD-"),Table38[name],Table38[flux],0)</f>
        <v>0</v>
      </c>
      <c r="T1213" s="1" t="b">
        <f>AND(Table5[[#This Row],[ENZLOAD flux in kapp-slack.gms]]=0,Table5[[#This Row],[flux in kapp-slack.gms]]&lt;&gt;0,NOT(Table5[[#This Row],[spont or unknown?]]))</f>
        <v>0</v>
      </c>
      <c r="U1213" s="1" t="b">
        <f>OR(_xlfn.TEXTAFTER(Table5[[#This Row],[rxn]],"-",-1)="SPONT",_xlfn.TEXTAFTER(Table5[[#This Row],[rxn]],"-",-1)="UNKNOWN")</f>
        <v>0</v>
      </c>
      <c r="V1213" s="1">
        <f>_xlfn.XLOOKUP(SUBSTITUTE(Table5[[#This Row],[rxn]],"RXN-","ENZLOAD-"),Table4[rxn],Table4[ub],0)</f>
        <v>0.89022882000000003</v>
      </c>
      <c r="W1213" s="1" t="b">
        <f>AND(Table5[[#This Row],[FVA ENZLOAD flux UB]]=0,Table5[[#This Row],[ENZ not made when it should be?]])</f>
        <v>0</v>
      </c>
    </row>
    <row r="1214" spans="1:23" hidden="1">
      <c r="A1214" s="1" t="s">
        <v>5692</v>
      </c>
      <c r="B1214" s="1" t="str">
        <f>_xlfn.TEXTBEFORE(Table38[[#This Row],[all fluxes from kapp-slack]]," ",,,,"")</f>
        <v>PROSYN-rt5618</v>
      </c>
      <c r="C1214" s="1">
        <f>_xlfn.NUMBERVALUE(IFERROR(_xlfn.TEXTAFTER(Table38[[#This Row],[all fluxes from kapp-slack]]," ",-1,,,""),""))</f>
        <v>3.1321244656599999E-4</v>
      </c>
      <c r="F1214" s="1" t="s">
        <v>8694</v>
      </c>
      <c r="G1214" s="1" t="str">
        <f>_xlfn.TEXTBEFORE(Table5[[#This Row],[rxn     kapp_old        kapp_slack_ub   kapp_slack_lb]]," ")</f>
        <v>RXN-LEUtpa_v_FWD-rt7819</v>
      </c>
      <c r="H121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21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214" s="1">
        <f>_xlfn.NUMBERVALUE(_xlfn.TEXTAFTER(Table5[[#This Row],[rxn     kapp_old        kapp_slack_ub   kapp_slack_lb]]," ",-1))</f>
        <v>0</v>
      </c>
      <c r="K1214" s="1">
        <f>_xlfn.XLOOKUP(SUBSTITUTE(Table5[[#This Row],[rxn]],"RXN-","ENZLOAD-"),ENZLOAD[name],ENZLOAD[flux],0)</f>
        <v>1.358705676E-8</v>
      </c>
      <c r="L1214" s="1" t="str">
        <f>"'"&amp;Table5[[#This Row],[rxn]]&amp;"'"&amp;CHAR(9)&amp;IF(AND(Table5[[#This Row],[kapp_slack_ub]]&lt;&gt;0,Table5[[#This Row],[kapp_old]]&lt;$F$1),$F$1,Table5[[#This Row],[kapp_old]])</f>
        <v>'RXN-LEUtpa_v_FWD-rt7819'	27141.27779288</v>
      </c>
      <c r="M1214" s="1">
        <f>_xlfn.XLOOKUP(Table5[[#This Row],[rxn]],Table3[name],Table3[flux],$F$1)</f>
        <v>27141.277792879999</v>
      </c>
      <c r="N1214" s="1">
        <f>IFERROR(Table5[[#This Row],[min flux]]/Table5[[#This Row],[associated enzload]],"")</f>
        <v>1997583308313.1978</v>
      </c>
      <c r="O1214" s="1">
        <f>_xlfn.NUMBERVALUE(IF(Table5[[#This Row],[flux/enzload]]="","",ABS($N$1-Table5[[#This Row],[flux/enzload]])))</f>
        <v>597666990654.24402</v>
      </c>
      <c r="P1214" s="1">
        <f>Table5[[#This Row],[kapp_old]]+IFERROR(((Table5[[#This Row],[kapp_slack_ub]]-Table5[[#This Row],[kapp_slack_lb]])/Table5[[#This Row],[associated enzload]]),0)</f>
        <v>27141.277792879999</v>
      </c>
      <c r="Q1214" s="1" t="str">
        <f>"'"&amp;Table5[[#This Row],[rxn]]&amp;"'"&amp;CHAR(9)&amp;Table5[[#This Row],[kapp + (slack_ub - slack_lb)/enzload]]</f>
        <v>'RXN-LEUtpa_v_FWD-rt7819'	27141.27779288</v>
      </c>
      <c r="R1214" s="1">
        <f>_xlfn.XLOOKUP(Table5[[#This Row],[rxn]],Table38[name],Table38[flux],0)</f>
        <v>0</v>
      </c>
      <c r="S1214" s="1">
        <f>_xlfn.XLOOKUP(SUBSTITUTE(Table5[[#This Row],[rxn]],"RXN-","ENZLOAD-"),Table38[name],Table38[flux],0)</f>
        <v>0</v>
      </c>
      <c r="T1214" s="1" t="b">
        <f>AND(Table5[[#This Row],[ENZLOAD flux in kapp-slack.gms]]=0,Table5[[#This Row],[flux in kapp-slack.gms]]&lt;&gt;0,NOT(Table5[[#This Row],[spont or unknown?]]))</f>
        <v>0</v>
      </c>
      <c r="U1214" s="1" t="b">
        <f>OR(_xlfn.TEXTAFTER(Table5[[#This Row],[rxn]],"-",-1)="SPONT",_xlfn.TEXTAFTER(Table5[[#This Row],[rxn]],"-",-1)="UNKNOWN")</f>
        <v>0</v>
      </c>
      <c r="V1214" s="1">
        <f>_xlfn.XLOOKUP(SUBSTITUTE(Table5[[#This Row],[rxn]],"RXN-","ENZLOAD-"),Table4[rxn],Table4[ub],0)</f>
        <v>0.54338997</v>
      </c>
      <c r="W1214" s="1" t="b">
        <f>AND(Table5[[#This Row],[FVA ENZLOAD flux UB]]=0,Table5[[#This Row],[ENZ not made when it should be?]])</f>
        <v>0</v>
      </c>
    </row>
    <row r="1215" spans="1:23" hidden="1">
      <c r="A1215" s="1" t="s">
        <v>5693</v>
      </c>
      <c r="B1215" s="1" t="str">
        <f>_xlfn.TEXTBEFORE(Table38[[#This Row],[all fluxes from kapp-slack]]," ",,,,"")</f>
        <v>PROSYN-rt5633_c</v>
      </c>
      <c r="C1215" s="1">
        <f>_xlfn.NUMBERVALUE(IFERROR(_xlfn.TEXTAFTER(Table38[[#This Row],[all fluxes from kapp-slack]]," ",-1,,,""),""))</f>
        <v>5.4576360000000002E-7</v>
      </c>
      <c r="F1215" s="1" t="s">
        <v>8695</v>
      </c>
      <c r="G1215" s="1" t="str">
        <f>_xlfn.TEXTBEFORE(Table5[[#This Row],[rxn     kapp_old        kapp_slack_ub   kapp_slack_lb]]," ")</f>
        <v>RXN-LEUtps_v_FWD-rt4375</v>
      </c>
      <c r="H121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21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215" s="1">
        <f>_xlfn.NUMBERVALUE(_xlfn.TEXTAFTER(Table5[[#This Row],[rxn     kapp_old        kapp_slack_ub   kapp_slack_lb]]," ",-1))</f>
        <v>0</v>
      </c>
      <c r="K1215" s="1">
        <f>_xlfn.XLOOKUP(SUBSTITUTE(Table5[[#This Row],[rxn]],"RXN-","ENZLOAD-"),ENZLOAD[name],ENZLOAD[flux],0)</f>
        <v>7.7154419170000004E-8</v>
      </c>
      <c r="L1215" s="1" t="str">
        <f>"'"&amp;Table5[[#This Row],[rxn]]&amp;"'"&amp;CHAR(9)&amp;IF(AND(Table5[[#This Row],[kapp_slack_ub]]&lt;&gt;0,Table5[[#This Row],[kapp_old]]&lt;$F$1),$F$1,Table5[[#This Row],[kapp_old]])</f>
        <v>'RXN-LEUtps_v_FWD-rt4375'	27141.27779288</v>
      </c>
      <c r="M1215" s="1">
        <f>_xlfn.XLOOKUP(Table5[[#This Row],[rxn]],Table3[name],Table3[flux],$F$1)</f>
        <v>27141.277792879999</v>
      </c>
      <c r="N1215" s="1">
        <f>IFERROR(Table5[[#This Row],[min flux]]/Table5[[#This Row],[associated enzload]],"")</f>
        <v>351778654869.75708</v>
      </c>
      <c r="O1215" s="1">
        <f>_xlfn.NUMBERVALUE(IF(Table5[[#This Row],[flux/enzload]]="","",ABS($N$1-Table5[[#This Row],[flux/enzload]])))</f>
        <v>1048137662789.2</v>
      </c>
      <c r="P1215" s="1">
        <f>Table5[[#This Row],[kapp_old]]+IFERROR(((Table5[[#This Row],[kapp_slack_ub]]-Table5[[#This Row],[kapp_slack_lb]])/Table5[[#This Row],[associated enzload]]),0)</f>
        <v>27141.277792879999</v>
      </c>
      <c r="Q1215" s="1" t="str">
        <f>"'"&amp;Table5[[#This Row],[rxn]]&amp;"'"&amp;CHAR(9)&amp;Table5[[#This Row],[kapp + (slack_ub - slack_lb)/enzload]]</f>
        <v>'RXN-LEUtps_v_FWD-rt4375'	27141.27779288</v>
      </c>
      <c r="R1215" s="1">
        <f>_xlfn.XLOOKUP(Table5[[#This Row],[rxn]],Table38[name],Table38[flux],0)</f>
        <v>0</v>
      </c>
      <c r="S1215" s="1">
        <f>_xlfn.XLOOKUP(SUBSTITUTE(Table5[[#This Row],[rxn]],"RXN-","ENZLOAD-"),Table38[name],Table38[flux],0)</f>
        <v>0</v>
      </c>
      <c r="T1215" s="1" t="b">
        <f>AND(Table5[[#This Row],[ENZLOAD flux in kapp-slack.gms]]=0,Table5[[#This Row],[flux in kapp-slack.gms]]&lt;&gt;0,NOT(Table5[[#This Row],[spont or unknown?]]))</f>
        <v>0</v>
      </c>
      <c r="U1215" s="1" t="b">
        <f>OR(_xlfn.TEXTAFTER(Table5[[#This Row],[rxn]],"-",-1)="SPONT",_xlfn.TEXTAFTER(Table5[[#This Row],[rxn]],"-",-1)="UNKNOWN")</f>
        <v>0</v>
      </c>
      <c r="V1215" s="1">
        <f>_xlfn.XLOOKUP(SUBSTITUTE(Table5[[#This Row],[rxn]],"RXN-","ENZLOAD-"),Table4[rxn],Table4[ub],0)</f>
        <v>0.50256422000000001</v>
      </c>
      <c r="W1215" s="1" t="b">
        <f>AND(Table5[[#This Row],[FVA ENZLOAD flux UB]]=0,Table5[[#This Row],[ENZ not made when it should be?]])</f>
        <v>0</v>
      </c>
    </row>
    <row r="1216" spans="1:23" hidden="1">
      <c r="A1216" s="1" t="s">
        <v>5694</v>
      </c>
      <c r="B1216" s="1" t="str">
        <f>_xlfn.TEXTBEFORE(Table38[[#This Row],[all fluxes from kapp-slack]]," ",,,,"")</f>
        <v>PROSYN-rt5646</v>
      </c>
      <c r="C1216" s="1">
        <f>_xlfn.NUMBERVALUE(IFERROR(_xlfn.TEXTAFTER(Table38[[#This Row],[all fluxes from kapp-slack]]," ",-1,,,""),""))</f>
        <v>7.0608608600000003E-7</v>
      </c>
      <c r="F1216" s="1" t="s">
        <v>8697</v>
      </c>
      <c r="G1216" s="1" t="str">
        <f>_xlfn.TEXTBEFORE(Table5[[#This Row],[rxn     kapp_old        kapp_slack_ub   kapp_slack_lb]]," ")</f>
        <v>RXN-LGTHL_c_FWD-rt4897</v>
      </c>
      <c r="H1216" s="1">
        <f>_xlfn.NUMBERVALUE(_xlfn.TEXTBEFORE(TRIM(_xlfn.TEXTAFTER(_xlfn.TEXTBEFORE(Table5[[#This Row],[rxn     kapp_old        kapp_slack_ub   kapp_slack_lb]],Table5[[#This Row],[kapp_slack_lb]],-1),Table5[[#This Row],[rxn]]))," "))</f>
        <v>364690.23096381</v>
      </c>
      <c r="I121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216" s="1">
        <f>_xlfn.NUMBERVALUE(_xlfn.TEXTAFTER(Table5[[#This Row],[rxn     kapp_old        kapp_slack_ub   kapp_slack_lb]]," ",-1))</f>
        <v>0</v>
      </c>
      <c r="K1216" s="1">
        <f>_xlfn.XLOOKUP(SUBSTITUTE(Table5[[#This Row],[rxn]],"RXN-","ENZLOAD-"),ENZLOAD[name],ENZLOAD[flux],0)</f>
        <v>1.04029604742E-6</v>
      </c>
      <c r="L1216" s="1" t="str">
        <f>"'"&amp;Table5[[#This Row],[rxn]]&amp;"'"&amp;CHAR(9)&amp;IF(AND(Table5[[#This Row],[kapp_slack_ub]]&lt;&gt;0,Table5[[#This Row],[kapp_old]]&lt;$F$1),$F$1,Table5[[#This Row],[kapp_old]])</f>
        <v>'RXN-LGTHL_c_FWD-rt4897'	364690.23096381</v>
      </c>
      <c r="M1216" s="1">
        <f>_xlfn.XLOOKUP(Table5[[#This Row],[rxn]],Table3[name],Table3[flux],$F$1)</f>
        <v>27141.277792879999</v>
      </c>
      <c r="N1216" s="1">
        <f>IFERROR(Table5[[#This Row],[min flux]]/Table5[[#This Row],[associated enzload]],"")</f>
        <v>26089955700.775837</v>
      </c>
      <c r="O1216" s="1">
        <f>_xlfn.NUMBERVALUE(IF(Table5[[#This Row],[flux/enzload]]="","",ABS($N$1-Table5[[#This Row],[flux/enzload]])))</f>
        <v>1373826361958.1799</v>
      </c>
      <c r="P1216" s="1">
        <f>Table5[[#This Row],[kapp_old]]+IFERROR(((Table5[[#This Row],[kapp_slack_ub]]-Table5[[#This Row],[kapp_slack_lb]])/Table5[[#This Row],[associated enzload]]),0)</f>
        <v>364690.23096381</v>
      </c>
      <c r="Q1216" s="1" t="str">
        <f>"'"&amp;Table5[[#This Row],[rxn]]&amp;"'"&amp;CHAR(9)&amp;Table5[[#This Row],[kapp + (slack_ub - slack_lb)/enzload]]</f>
        <v>'RXN-LGTHL_c_FWD-rt4897'	364690.23096381</v>
      </c>
      <c r="R1216" s="1">
        <f>_xlfn.XLOOKUP(Table5[[#This Row],[rxn]],Table38[name],Table38[flux],0)</f>
        <v>0</v>
      </c>
      <c r="S1216" s="1">
        <f>_xlfn.XLOOKUP(SUBSTITUTE(Table5[[#This Row],[rxn]],"RXN-","ENZLOAD-"),Table38[name],Table38[flux],0)</f>
        <v>0</v>
      </c>
      <c r="T1216" s="1" t="b">
        <f>AND(Table5[[#This Row],[ENZLOAD flux in kapp-slack.gms]]=0,Table5[[#This Row],[flux in kapp-slack.gms]]&lt;&gt;0,NOT(Table5[[#This Row],[spont or unknown?]]))</f>
        <v>0</v>
      </c>
      <c r="U1216" s="1" t="b">
        <f>OR(_xlfn.TEXTAFTER(Table5[[#This Row],[rxn]],"-",-1)="SPONT",_xlfn.TEXTAFTER(Table5[[#This Row],[rxn]],"-",-1)="UNKNOWN")</f>
        <v>0</v>
      </c>
      <c r="V1216" s="1">
        <f>_xlfn.XLOOKUP(SUBSTITUTE(Table5[[#This Row],[rxn]],"RXN-","ENZLOAD-"),Table4[rxn],Table4[ub],0)</f>
        <v>2.4887219900000002</v>
      </c>
      <c r="W1216" s="1" t="b">
        <f>AND(Table5[[#This Row],[FVA ENZLOAD flux UB]]=0,Table5[[#This Row],[ENZ not made when it should be?]])</f>
        <v>0</v>
      </c>
    </row>
    <row r="1217" spans="1:23" hidden="1">
      <c r="A1217" s="1" t="s">
        <v>5695</v>
      </c>
      <c r="B1217" s="1" t="str">
        <f>_xlfn.TEXTBEFORE(Table38[[#This Row],[all fluxes from kapp-slack]]," ",,,,"")</f>
        <v>PROSYN-rt5681</v>
      </c>
      <c r="C1217" s="1">
        <f>_xlfn.NUMBERVALUE(IFERROR(_xlfn.TEXTAFTER(Table38[[#This Row],[all fluxes from kapp-slack]]," ",-1,,,""),""))</f>
        <v>8.5201586000000005E-8</v>
      </c>
      <c r="F1217" s="1" t="s">
        <v>8711</v>
      </c>
      <c r="G1217" s="1" t="str">
        <f>_xlfn.TEXTBEFORE(Table5[[#This Row],[rxn     kapp_old        kapp_slack_ub   kapp_slack_lb]]," ")</f>
        <v>RXN-LLFC2O_c_FWD-rt0745</v>
      </c>
      <c r="H1217" s="1">
        <f>_xlfn.NUMBERVALUE(_xlfn.TEXTBEFORE(TRIM(_xlfn.TEXTAFTER(_xlfn.TEXTBEFORE(Table5[[#This Row],[rxn     kapp_old        kapp_slack_ub   kapp_slack_lb]],Table5[[#This Row],[kapp_slack_lb]],-1),Table5[[#This Row],[rxn]]))," "))</f>
        <v>6349117.5285777003</v>
      </c>
      <c r="I121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217" s="1">
        <f>_xlfn.NUMBERVALUE(_xlfn.TEXTAFTER(Table5[[#This Row],[rxn     kapp_old        kapp_slack_ub   kapp_slack_lb]]," ",-1))</f>
        <v>0</v>
      </c>
      <c r="K1217" s="1">
        <f>_xlfn.XLOOKUP(SUBSTITUTE(Table5[[#This Row],[rxn]],"RXN-","ENZLOAD-"),ENZLOAD[name],ENZLOAD[flux],0)</f>
        <v>1.04855699E-9</v>
      </c>
      <c r="L1217" s="1" t="str">
        <f>"'"&amp;Table5[[#This Row],[rxn]]&amp;"'"&amp;CHAR(9)&amp;IF(AND(Table5[[#This Row],[kapp_slack_ub]]&lt;&gt;0,Table5[[#This Row],[kapp_old]]&lt;$F$1),$F$1,Table5[[#This Row],[kapp_old]])</f>
        <v>'RXN-LLFC2O_c_FWD-rt0745'	6349117.5285777</v>
      </c>
      <c r="M1217" s="1">
        <f>_xlfn.XLOOKUP(Table5[[#This Row],[rxn]],Table3[name],Table3[flux],$F$1)</f>
        <v>27141.277792879999</v>
      </c>
      <c r="N1217" s="1">
        <f>IFERROR(Table5[[#This Row],[min flux]]/Table5[[#This Row],[associated enzload]],"")</f>
        <v>25884408812991.652</v>
      </c>
      <c r="O1217" s="1">
        <f>_xlfn.NUMBERVALUE(IF(Table5[[#This Row],[flux/enzload]]="","",ABS($N$1-Table5[[#This Row],[flux/enzload]])))</f>
        <v>24484492495332.699</v>
      </c>
      <c r="P1217" s="1">
        <f>Table5[[#This Row],[kapp_old]]+IFERROR(((Table5[[#This Row],[kapp_slack_ub]]-Table5[[#This Row],[kapp_slack_lb]])/Table5[[#This Row],[associated enzload]]),0)</f>
        <v>6349117.5285777003</v>
      </c>
      <c r="Q1217" s="1" t="str">
        <f>"'"&amp;Table5[[#This Row],[rxn]]&amp;"'"&amp;CHAR(9)&amp;Table5[[#This Row],[kapp + (slack_ub - slack_lb)/enzload]]</f>
        <v>'RXN-LLFC2O_c_FWD-rt0745'	6349117.5285777</v>
      </c>
      <c r="R1217" s="1">
        <f>_xlfn.XLOOKUP(Table5[[#This Row],[rxn]],Table38[name],Table38[flux],0)</f>
        <v>0</v>
      </c>
      <c r="S1217" s="1">
        <f>_xlfn.XLOOKUP(SUBSTITUTE(Table5[[#This Row],[rxn]],"RXN-","ENZLOAD-"),Table38[name],Table38[flux],0)</f>
        <v>0</v>
      </c>
      <c r="T1217" s="1" t="b">
        <f>AND(Table5[[#This Row],[ENZLOAD flux in kapp-slack.gms]]=0,Table5[[#This Row],[flux in kapp-slack.gms]]&lt;&gt;0,NOT(Table5[[#This Row],[spont or unknown?]]))</f>
        <v>0</v>
      </c>
      <c r="U1217" s="1" t="b">
        <f>OR(_xlfn.TEXTAFTER(Table5[[#This Row],[rxn]],"-",-1)="SPONT",_xlfn.TEXTAFTER(Table5[[#This Row],[rxn]],"-",-1)="UNKNOWN")</f>
        <v>0</v>
      </c>
      <c r="V1217" s="1">
        <f>_xlfn.XLOOKUP(SUBSTITUTE(Table5[[#This Row],[rxn]],"RXN-","ENZLOAD-"),Table4[rxn],Table4[ub],0)</f>
        <v>0.17464135</v>
      </c>
      <c r="W1217" s="1" t="b">
        <f>AND(Table5[[#This Row],[FVA ENZLOAD flux UB]]=0,Table5[[#This Row],[ENZ not made when it should be?]])</f>
        <v>0</v>
      </c>
    </row>
    <row r="1218" spans="1:23" hidden="1">
      <c r="A1218" s="1" t="s">
        <v>5696</v>
      </c>
      <c r="B1218" s="1" t="str">
        <f>_xlfn.TEXTBEFORE(Table38[[#This Row],[all fluxes from kapp-slack]]," ",,,,"")</f>
        <v>PROSYN-rt5802</v>
      </c>
      <c r="C1218" s="1">
        <f>_xlfn.NUMBERVALUE(IFERROR(_xlfn.TEXTAFTER(Table38[[#This Row],[all fluxes from kapp-slack]]," ",-1,,,""),""))</f>
        <v>1.9641799999999999E-10</v>
      </c>
      <c r="F1218" s="1" t="s">
        <v>8712</v>
      </c>
      <c r="G1218" s="1" t="str">
        <f>_xlfn.TEXTBEFORE(Table5[[#This Row],[rxn     kapp_old        kapp_slack_ub   kapp_slack_lb]]," ")</f>
        <v>RXN-LLFC2O_c_FWD-rt8239</v>
      </c>
      <c r="H1218" s="1">
        <f>_xlfn.NUMBERVALUE(_xlfn.TEXTBEFORE(TRIM(_xlfn.TEXTAFTER(_xlfn.TEXTBEFORE(Table5[[#This Row],[rxn     kapp_old        kapp_slack_ub   kapp_slack_lb]],Table5[[#This Row],[kapp_slack_lb]],-1),Table5[[#This Row],[rxn]]))," "))</f>
        <v>6349117.5285777003</v>
      </c>
      <c r="I121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218" s="1">
        <f>_xlfn.NUMBERVALUE(_xlfn.TEXTAFTER(Table5[[#This Row],[rxn     kapp_old        kapp_slack_ub   kapp_slack_lb]]," ",-1))</f>
        <v>0</v>
      </c>
      <c r="K1218" s="1">
        <f>_xlfn.XLOOKUP(SUBSTITUTE(Table5[[#This Row],[rxn]],"RXN-","ENZLOAD-"),ENZLOAD[name],ENZLOAD[flux],0)</f>
        <v>3.0083101650000002E-8</v>
      </c>
      <c r="L1218" s="1" t="str">
        <f>"'"&amp;Table5[[#This Row],[rxn]]&amp;"'"&amp;CHAR(9)&amp;IF(AND(Table5[[#This Row],[kapp_slack_ub]]&lt;&gt;0,Table5[[#This Row],[kapp_old]]&lt;$F$1),$F$1,Table5[[#This Row],[kapp_old]])</f>
        <v>'RXN-LLFC2O_c_FWD-rt8239'	6349117.5285777</v>
      </c>
      <c r="M1218" s="1">
        <f>_xlfn.XLOOKUP(Table5[[#This Row],[rxn]],Table3[name],Table3[flux],$F$1)</f>
        <v>27141.277792879999</v>
      </c>
      <c r="N1218" s="1">
        <f>IFERROR(Table5[[#This Row],[min flux]]/Table5[[#This Row],[associated enzload]],"")</f>
        <v>902210088196.80652</v>
      </c>
      <c r="O1218" s="1">
        <f>_xlfn.NUMBERVALUE(IF(Table5[[#This Row],[flux/enzload]]="","",ABS($N$1-Table5[[#This Row],[flux/enzload]])))</f>
        <v>497706229462.14697</v>
      </c>
      <c r="P1218" s="1">
        <f>Table5[[#This Row],[kapp_old]]+IFERROR(((Table5[[#This Row],[kapp_slack_ub]]-Table5[[#This Row],[kapp_slack_lb]])/Table5[[#This Row],[associated enzload]]),0)</f>
        <v>6349117.5285777003</v>
      </c>
      <c r="Q1218" s="1" t="str">
        <f>"'"&amp;Table5[[#This Row],[rxn]]&amp;"'"&amp;CHAR(9)&amp;Table5[[#This Row],[kapp + (slack_ub - slack_lb)/enzload]]</f>
        <v>'RXN-LLFC2O_c_FWD-rt8239'	6349117.5285777</v>
      </c>
      <c r="R1218" s="1">
        <f>_xlfn.XLOOKUP(Table5[[#This Row],[rxn]],Table38[name],Table38[flux],0)</f>
        <v>0</v>
      </c>
      <c r="S1218" s="1">
        <f>_xlfn.XLOOKUP(SUBSTITUTE(Table5[[#This Row],[rxn]],"RXN-","ENZLOAD-"),Table38[name],Table38[flux],0)</f>
        <v>0</v>
      </c>
      <c r="T1218" s="1" t="b">
        <f>AND(Table5[[#This Row],[ENZLOAD flux in kapp-slack.gms]]=0,Table5[[#This Row],[flux in kapp-slack.gms]]&lt;&gt;0,NOT(Table5[[#This Row],[spont or unknown?]]))</f>
        <v>0</v>
      </c>
      <c r="U1218" s="1" t="b">
        <f>OR(_xlfn.TEXTAFTER(Table5[[#This Row],[rxn]],"-",-1)="SPONT",_xlfn.TEXTAFTER(Table5[[#This Row],[rxn]],"-",-1)="UNKNOWN")</f>
        <v>0</v>
      </c>
      <c r="V1218" s="1">
        <f>_xlfn.XLOOKUP(SUBSTITUTE(Table5[[#This Row],[rxn]],"RXN-","ENZLOAD-"),Table4[rxn],Table4[ub],0)</f>
        <v>0.18804103999999999</v>
      </c>
      <c r="W1218" s="1" t="b">
        <f>AND(Table5[[#This Row],[FVA ENZLOAD flux UB]]=0,Table5[[#This Row],[ENZ not made when it should be?]])</f>
        <v>0</v>
      </c>
    </row>
    <row r="1219" spans="1:23" hidden="1">
      <c r="A1219" s="1" t="s">
        <v>5697</v>
      </c>
      <c r="B1219" s="1" t="str">
        <f>_xlfn.TEXTBEFORE(Table38[[#This Row],[all fluxes from kapp-slack]]," ",,,,"")</f>
        <v>PROSYN-rt5869_n</v>
      </c>
      <c r="C1219" s="1">
        <f>_xlfn.NUMBERVALUE(IFERROR(_xlfn.TEXTAFTER(Table38[[#This Row],[all fluxes from kapp-slack]]," ",-1,,,""),""))</f>
        <v>7.9894582999999998E-8</v>
      </c>
      <c r="F1219" s="1" t="s">
        <v>8716</v>
      </c>
      <c r="G1219" s="1" t="str">
        <f>_xlfn.TEXTBEFORE(Table5[[#This Row],[rxn     kapp_old        kapp_slack_ub   kapp_slack_lb]]," ")</f>
        <v>RXN-LPCAT_mm_FWD-rt8106</v>
      </c>
      <c r="H121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21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219" s="1">
        <f>_xlfn.NUMBERVALUE(_xlfn.TEXTAFTER(Table5[[#This Row],[rxn     kapp_old        kapp_slack_ub   kapp_slack_lb]]," ",-1))</f>
        <v>0</v>
      </c>
      <c r="K1219" s="1">
        <f>_xlfn.XLOOKUP(SUBSTITUTE(Table5[[#This Row],[rxn]],"RXN-","ENZLOAD-"),ENZLOAD[name],ENZLOAD[flux],0)</f>
        <v>8.1286244539999997E-8</v>
      </c>
      <c r="L1219" s="1" t="str">
        <f>"'"&amp;Table5[[#This Row],[rxn]]&amp;"'"&amp;CHAR(9)&amp;IF(AND(Table5[[#This Row],[kapp_slack_ub]]&lt;&gt;0,Table5[[#This Row],[kapp_old]]&lt;$F$1),$F$1,Table5[[#This Row],[kapp_old]])</f>
        <v>'RXN-LPCAT_mm_FWD-rt8106'	27141.27779288</v>
      </c>
      <c r="M1219" s="1">
        <f>_xlfn.XLOOKUP(Table5[[#This Row],[rxn]],Table3[name],Table3[flux],$F$1)</f>
        <v>27141.277792879999</v>
      </c>
      <c r="N1219" s="1">
        <f>IFERROR(Table5[[#This Row],[min flux]]/Table5[[#This Row],[associated enzload]],"")</f>
        <v>333897548674.72192</v>
      </c>
      <c r="O1219" s="1">
        <f>_xlfn.NUMBERVALUE(IF(Table5[[#This Row],[flux/enzload]]="","",ABS($N$1-Table5[[#This Row],[flux/enzload]])))</f>
        <v>1066018768984.23</v>
      </c>
      <c r="P1219" s="1">
        <f>Table5[[#This Row],[kapp_old]]+IFERROR(((Table5[[#This Row],[kapp_slack_ub]]-Table5[[#This Row],[kapp_slack_lb]])/Table5[[#This Row],[associated enzload]]),0)</f>
        <v>27141.277792879999</v>
      </c>
      <c r="Q1219" s="1" t="str">
        <f>"'"&amp;Table5[[#This Row],[rxn]]&amp;"'"&amp;CHAR(9)&amp;Table5[[#This Row],[kapp + (slack_ub - slack_lb)/enzload]]</f>
        <v>'RXN-LPCAT_mm_FWD-rt8106'	27141.27779288</v>
      </c>
      <c r="R1219" s="1">
        <f>_xlfn.XLOOKUP(Table5[[#This Row],[rxn]],Table38[name],Table38[flux],0)</f>
        <v>0</v>
      </c>
      <c r="S1219" s="1">
        <f>_xlfn.XLOOKUP(SUBSTITUTE(Table5[[#This Row],[rxn]],"RXN-","ENZLOAD-"),Table38[name],Table38[flux],0)</f>
        <v>0</v>
      </c>
      <c r="T1219" s="1" t="b">
        <f>AND(Table5[[#This Row],[ENZLOAD flux in kapp-slack.gms]]=0,Table5[[#This Row],[flux in kapp-slack.gms]]&lt;&gt;0,NOT(Table5[[#This Row],[spont or unknown?]]))</f>
        <v>0</v>
      </c>
      <c r="U1219" s="1" t="b">
        <f>OR(_xlfn.TEXTAFTER(Table5[[#This Row],[rxn]],"-",-1)="SPONT",_xlfn.TEXTAFTER(Table5[[#This Row],[rxn]],"-",-1)="UNKNOWN")</f>
        <v>0</v>
      </c>
      <c r="V1219" s="1">
        <f>_xlfn.XLOOKUP(SUBSTITUTE(Table5[[#This Row],[rxn]],"RXN-","ENZLOAD-"),Table4[rxn],Table4[ub],0)</f>
        <v>1.2808925799999999</v>
      </c>
      <c r="W1219" s="1" t="b">
        <f>AND(Table5[[#This Row],[FVA ENZLOAD flux UB]]=0,Table5[[#This Row],[ENZ not made when it should be?]])</f>
        <v>0</v>
      </c>
    </row>
    <row r="1220" spans="1:23" hidden="1">
      <c r="A1220" s="1" t="s">
        <v>5698</v>
      </c>
      <c r="B1220" s="1" t="str">
        <f>_xlfn.TEXTBEFORE(Table38[[#This Row],[all fluxes from kapp-slack]]," ",,,,"")</f>
        <v>PROSYN-rt6050</v>
      </c>
      <c r="C1220" s="1">
        <f>_xlfn.NUMBERVALUE(IFERROR(_xlfn.TEXTAFTER(Table38[[#This Row],[all fluxes from kapp-slack]]," ",-1,,,""),""))</f>
        <v>1.04194733E-7</v>
      </c>
      <c r="F1220" s="1" t="s">
        <v>8717</v>
      </c>
      <c r="G1220" s="1" t="str">
        <f>_xlfn.TEXTBEFORE(Table5[[#This Row],[rxn     kapp_old        kapp_slack_ub   kapp_slack_lb]]," ")</f>
        <v>RXN-LPIAT_rm_FWD-rt1153</v>
      </c>
      <c r="H122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22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220" s="1">
        <f>_xlfn.NUMBERVALUE(_xlfn.TEXTAFTER(Table5[[#This Row],[rxn     kapp_old        kapp_slack_ub   kapp_slack_lb]]," ",-1))</f>
        <v>0</v>
      </c>
      <c r="K1220" s="1">
        <f>_xlfn.XLOOKUP(SUBSTITUTE(Table5[[#This Row],[rxn]],"RXN-","ENZLOAD-"),ENZLOAD[name],ENZLOAD[flux],0)</f>
        <v>1.98163963E-9</v>
      </c>
      <c r="L1220" s="1" t="str">
        <f>"'"&amp;Table5[[#This Row],[rxn]]&amp;"'"&amp;CHAR(9)&amp;IF(AND(Table5[[#This Row],[kapp_slack_ub]]&lt;&gt;0,Table5[[#This Row],[kapp_old]]&lt;$F$1),$F$1,Table5[[#This Row],[kapp_old]])</f>
        <v>'RXN-LPIAT_rm_FWD-rt1153'	27141.27779288</v>
      </c>
      <c r="M1220" s="1">
        <f>_xlfn.XLOOKUP(Table5[[#This Row],[rxn]],Table3[name],Table3[flux],$F$1)</f>
        <v>27141.277792879999</v>
      </c>
      <c r="N1220" s="1">
        <f>IFERROR(Table5[[#This Row],[min flux]]/Table5[[#This Row],[associated enzload]],"")</f>
        <v>13696374144919.578</v>
      </c>
      <c r="O1220" s="1">
        <f>_xlfn.NUMBERVALUE(IF(Table5[[#This Row],[flux/enzload]]="","",ABS($N$1-Table5[[#This Row],[flux/enzload]])))</f>
        <v>12296457827260.6</v>
      </c>
      <c r="P1220" s="1">
        <f>Table5[[#This Row],[kapp_old]]+IFERROR(((Table5[[#This Row],[kapp_slack_ub]]-Table5[[#This Row],[kapp_slack_lb]])/Table5[[#This Row],[associated enzload]]),0)</f>
        <v>27141.277792879999</v>
      </c>
      <c r="Q1220" s="1" t="str">
        <f>"'"&amp;Table5[[#This Row],[rxn]]&amp;"'"&amp;CHAR(9)&amp;Table5[[#This Row],[kapp + (slack_ub - slack_lb)/enzload]]</f>
        <v>'RXN-LPIAT_rm_FWD-rt1153'	27141.27779288</v>
      </c>
      <c r="R1220" s="1">
        <f>_xlfn.XLOOKUP(Table5[[#This Row],[rxn]],Table38[name],Table38[flux],0)</f>
        <v>0</v>
      </c>
      <c r="S1220" s="1">
        <f>_xlfn.XLOOKUP(SUBSTITUTE(Table5[[#This Row],[rxn]],"RXN-","ENZLOAD-"),Table38[name],Table38[flux],0)</f>
        <v>0</v>
      </c>
      <c r="T1220" s="1" t="b">
        <f>AND(Table5[[#This Row],[ENZLOAD flux in kapp-slack.gms]]=0,Table5[[#This Row],[flux in kapp-slack.gms]]&lt;&gt;0,NOT(Table5[[#This Row],[spont or unknown?]]))</f>
        <v>0</v>
      </c>
      <c r="U1220" s="1" t="b">
        <f>OR(_xlfn.TEXTAFTER(Table5[[#This Row],[rxn]],"-",-1)="SPONT",_xlfn.TEXTAFTER(Table5[[#This Row],[rxn]],"-",-1)="UNKNOWN")</f>
        <v>0</v>
      </c>
      <c r="V1220" s="1">
        <f>_xlfn.XLOOKUP(SUBSTITUTE(Table5[[#This Row],[rxn]],"RXN-","ENZLOAD-"),Table4[rxn],Table4[ub],0)</f>
        <v>0.82643259999999996</v>
      </c>
      <c r="W1220" s="1" t="b">
        <f>AND(Table5[[#This Row],[FVA ENZLOAD flux UB]]=0,Table5[[#This Row],[ENZ not made when it should be?]])</f>
        <v>0</v>
      </c>
    </row>
    <row r="1221" spans="1:23" hidden="1">
      <c r="A1221" s="1" t="s">
        <v>5699</v>
      </c>
      <c r="B1221" s="1" t="str">
        <f>_xlfn.TEXTBEFORE(Table38[[#This Row],[all fluxes from kapp-slack]]," ",,,,"")</f>
        <v>PROSYN-rt6131</v>
      </c>
      <c r="C1221" s="1">
        <f>_xlfn.NUMBERVALUE(IFERROR(_xlfn.TEXTAFTER(Table38[[#This Row],[all fluxes from kapp-slack]]," ",-1,,,""),""))</f>
        <v>5.589842353E-6</v>
      </c>
      <c r="F1221" s="1" t="s">
        <v>8718</v>
      </c>
      <c r="G1221" s="1" t="str">
        <f>_xlfn.TEXTBEFORE(Table5[[#This Row],[rxn     kapp_old        kapp_slack_ub   kapp_slack_lb]]," ")</f>
        <v>RXN-LSERDHi_c_FWD-rt1844</v>
      </c>
      <c r="H122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22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221" s="1">
        <f>_xlfn.NUMBERVALUE(_xlfn.TEXTAFTER(Table5[[#This Row],[rxn     kapp_old        kapp_slack_ub   kapp_slack_lb]]," ",-1))</f>
        <v>0</v>
      </c>
      <c r="K1221" s="1">
        <f>_xlfn.XLOOKUP(SUBSTITUTE(Table5[[#This Row],[rxn]],"RXN-","ENZLOAD-"),ENZLOAD[name],ENZLOAD[flux],0)</f>
        <v>1.7789451277000001E-7</v>
      </c>
      <c r="L1221" s="1" t="str">
        <f>"'"&amp;Table5[[#This Row],[rxn]]&amp;"'"&amp;CHAR(9)&amp;IF(AND(Table5[[#This Row],[kapp_slack_ub]]&lt;&gt;0,Table5[[#This Row],[kapp_old]]&lt;$F$1),$F$1,Table5[[#This Row],[kapp_old]])</f>
        <v>'RXN-LSERDHi_c_FWD-rt1844'	27141.27779288</v>
      </c>
      <c r="M1221" s="1">
        <f>_xlfn.XLOOKUP(Table5[[#This Row],[rxn]],Table3[name],Table3[flux],$F$1)</f>
        <v>27141.277792879999</v>
      </c>
      <c r="N1221" s="1">
        <f>IFERROR(Table5[[#This Row],[min flux]]/Table5[[#This Row],[associated enzload]],"")</f>
        <v>152569505209.92731</v>
      </c>
      <c r="O1221" s="1">
        <f>_xlfn.NUMBERVALUE(IF(Table5[[#This Row],[flux/enzload]]="","",ABS($N$1-Table5[[#This Row],[flux/enzload]])))</f>
        <v>1247346812449.03</v>
      </c>
      <c r="P1221" s="1">
        <f>Table5[[#This Row],[kapp_old]]+IFERROR(((Table5[[#This Row],[kapp_slack_ub]]-Table5[[#This Row],[kapp_slack_lb]])/Table5[[#This Row],[associated enzload]]),0)</f>
        <v>27141.277792879999</v>
      </c>
      <c r="Q1221" s="1" t="str">
        <f>"'"&amp;Table5[[#This Row],[rxn]]&amp;"'"&amp;CHAR(9)&amp;Table5[[#This Row],[kapp + (slack_ub - slack_lb)/enzload]]</f>
        <v>'RXN-LSERDHi_c_FWD-rt1844'	27141.27779288</v>
      </c>
      <c r="R1221" s="1">
        <f>_xlfn.XLOOKUP(Table5[[#This Row],[rxn]],Table38[name],Table38[flux],0)</f>
        <v>0</v>
      </c>
      <c r="S1221" s="1">
        <f>_xlfn.XLOOKUP(SUBSTITUTE(Table5[[#This Row],[rxn]],"RXN-","ENZLOAD-"),Table38[name],Table38[flux],0)</f>
        <v>0</v>
      </c>
      <c r="T1221" s="1" t="b">
        <f>AND(Table5[[#This Row],[ENZLOAD flux in kapp-slack.gms]]=0,Table5[[#This Row],[flux in kapp-slack.gms]]&lt;&gt;0,NOT(Table5[[#This Row],[spont or unknown?]]))</f>
        <v>0</v>
      </c>
      <c r="U1221" s="1" t="b">
        <f>OR(_xlfn.TEXTAFTER(Table5[[#This Row],[rxn]],"-",-1)="SPONT",_xlfn.TEXTAFTER(Table5[[#This Row],[rxn]],"-",-1)="UNKNOWN")</f>
        <v>0</v>
      </c>
      <c r="V1221" s="1">
        <f>_xlfn.XLOOKUP(SUBSTITUTE(Table5[[#This Row],[rxn]],"RXN-","ENZLOAD-"),Table4[rxn],Table4[ub],0)</f>
        <v>1.45837645</v>
      </c>
      <c r="W1221" s="1" t="b">
        <f>AND(Table5[[#This Row],[FVA ENZLOAD flux UB]]=0,Table5[[#This Row],[ENZ not made when it should be?]])</f>
        <v>0</v>
      </c>
    </row>
    <row r="1222" spans="1:23" hidden="1">
      <c r="A1222" s="1" t="s">
        <v>5700</v>
      </c>
      <c r="B1222" s="1" t="str">
        <f>_xlfn.TEXTBEFORE(Table38[[#This Row],[all fluxes from kapp-slack]]," ",,,,"")</f>
        <v>PROSYN-rt6208_m</v>
      </c>
      <c r="C1222" s="1">
        <f>_xlfn.NUMBERVALUE(IFERROR(_xlfn.TEXTAFTER(Table38[[#This Row],[all fluxes from kapp-slack]]," ",-1,,,""),""))</f>
        <v>6.5220499999999998E-9</v>
      </c>
      <c r="F1222" s="1" t="s">
        <v>8719</v>
      </c>
      <c r="G1222" s="1" t="str">
        <f>_xlfn.TEXTBEFORE(Table5[[#This Row],[rxn     kapp_old        kapp_slack_ub   kapp_slack_lb]]," ")</f>
        <v>RXN-LTA4H_c_FWD-rt2643_c</v>
      </c>
      <c r="H122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22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222" s="1">
        <f>_xlfn.NUMBERVALUE(_xlfn.TEXTAFTER(Table5[[#This Row],[rxn     kapp_old        kapp_slack_ub   kapp_slack_lb]]," ",-1))</f>
        <v>0</v>
      </c>
      <c r="K1222" s="1">
        <f>_xlfn.XLOOKUP(SUBSTITUTE(Table5[[#This Row],[rxn]],"RXN-","ENZLOAD-"),ENZLOAD[name],ENZLOAD[flux],0)</f>
        <v>2.7088237925999999E-7</v>
      </c>
      <c r="L1222" s="1" t="str">
        <f>"'"&amp;Table5[[#This Row],[rxn]]&amp;"'"&amp;CHAR(9)&amp;IF(AND(Table5[[#This Row],[kapp_slack_ub]]&lt;&gt;0,Table5[[#This Row],[kapp_old]]&lt;$F$1),$F$1,Table5[[#This Row],[kapp_old]])</f>
        <v>'RXN-LTA4H_c_FWD-rt2643_c'	27141.27779288</v>
      </c>
      <c r="M1222" s="1">
        <f>_xlfn.XLOOKUP(Table5[[#This Row],[rxn]],Table3[name],Table3[flux],$F$1)</f>
        <v>27141.277792879999</v>
      </c>
      <c r="N1222" s="1">
        <f>IFERROR(Table5[[#This Row],[min flux]]/Table5[[#This Row],[associated enzload]],"")</f>
        <v>100195804049.80528</v>
      </c>
      <c r="O1222" s="1">
        <f>_xlfn.NUMBERVALUE(IF(Table5[[#This Row],[flux/enzload]]="","",ABS($N$1-Table5[[#This Row],[flux/enzload]])))</f>
        <v>1299720513609.1499</v>
      </c>
      <c r="P1222" s="1">
        <f>Table5[[#This Row],[kapp_old]]+IFERROR(((Table5[[#This Row],[kapp_slack_ub]]-Table5[[#This Row],[kapp_slack_lb]])/Table5[[#This Row],[associated enzload]]),0)</f>
        <v>27141.277792879999</v>
      </c>
      <c r="Q1222" s="1" t="str">
        <f>"'"&amp;Table5[[#This Row],[rxn]]&amp;"'"&amp;CHAR(9)&amp;Table5[[#This Row],[kapp + (slack_ub - slack_lb)/enzload]]</f>
        <v>'RXN-LTA4H_c_FWD-rt2643_c'	27141.27779288</v>
      </c>
      <c r="R1222" s="1">
        <f>_xlfn.XLOOKUP(Table5[[#This Row],[rxn]],Table38[name],Table38[flux],0)</f>
        <v>0</v>
      </c>
      <c r="S1222" s="1">
        <f>_xlfn.XLOOKUP(SUBSTITUTE(Table5[[#This Row],[rxn]],"RXN-","ENZLOAD-"),Table38[name],Table38[flux],0)</f>
        <v>0</v>
      </c>
      <c r="T1222" s="1" t="b">
        <f>AND(Table5[[#This Row],[ENZLOAD flux in kapp-slack.gms]]=0,Table5[[#This Row],[flux in kapp-slack.gms]]&lt;&gt;0,NOT(Table5[[#This Row],[spont or unknown?]]))</f>
        <v>0</v>
      </c>
      <c r="U1222" s="1" t="b">
        <f>OR(_xlfn.TEXTAFTER(Table5[[#This Row],[rxn]],"-",-1)="SPONT",_xlfn.TEXTAFTER(Table5[[#This Row],[rxn]],"-",-1)="UNKNOWN")</f>
        <v>0</v>
      </c>
      <c r="V1222" s="1">
        <f>_xlfn.XLOOKUP(SUBSTITUTE(Table5[[#This Row],[rxn]],"RXN-","ENZLOAD-"),Table4[rxn],Table4[ub],0)</f>
        <v>0.59156958000000004</v>
      </c>
      <c r="W1222" s="1" t="b">
        <f>AND(Table5[[#This Row],[FVA ENZLOAD flux UB]]=0,Table5[[#This Row],[ENZ not made when it should be?]])</f>
        <v>0</v>
      </c>
    </row>
    <row r="1223" spans="1:23" hidden="1">
      <c r="A1223" s="1" t="s">
        <v>5701</v>
      </c>
      <c r="B1223" s="1" t="str">
        <f>_xlfn.TEXTBEFORE(Table38[[#This Row],[all fluxes from kapp-slack]]," ",,,,"")</f>
        <v>PROSYN-rt6229_c</v>
      </c>
      <c r="C1223" s="1">
        <f>_xlfn.NUMBERVALUE(IFERROR(_xlfn.TEXTAFTER(Table38[[#This Row],[all fluxes from kapp-slack]]," ",-1,,,""),""))</f>
        <v>1.2303102310000001E-6</v>
      </c>
      <c r="F1223" s="1" t="s">
        <v>8720</v>
      </c>
      <c r="G1223" s="1" t="str">
        <f>_xlfn.TEXTBEFORE(Table5[[#This Row],[rxn     kapp_old        kapp_slack_ub   kapp_slack_lb]]," ")</f>
        <v>RXN-LTA4H_c_REV-rt2643_c</v>
      </c>
      <c r="H122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22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223" s="1">
        <f>_xlfn.NUMBERVALUE(_xlfn.TEXTAFTER(Table5[[#This Row],[rxn     kapp_old        kapp_slack_ub   kapp_slack_lb]]," ",-1))</f>
        <v>0</v>
      </c>
      <c r="K1223" s="1">
        <f>_xlfn.XLOOKUP(SUBSTITUTE(Table5[[#This Row],[rxn]],"RXN-","ENZLOAD-"),ENZLOAD[name],ENZLOAD[flux],0)</f>
        <v>2.7088237925999999E-7</v>
      </c>
      <c r="L1223" s="1" t="str">
        <f>"'"&amp;Table5[[#This Row],[rxn]]&amp;"'"&amp;CHAR(9)&amp;IF(AND(Table5[[#This Row],[kapp_slack_ub]]&lt;&gt;0,Table5[[#This Row],[kapp_old]]&lt;$F$1),$F$1,Table5[[#This Row],[kapp_old]])</f>
        <v>'RXN-LTA4H_c_REV-rt2643_c'	27141.27779288</v>
      </c>
      <c r="M1223" s="1">
        <f>_xlfn.XLOOKUP(Table5[[#This Row],[rxn]],Table3[name],Table3[flux],$F$1)</f>
        <v>27141.277792879999</v>
      </c>
      <c r="N1223" s="1">
        <f>IFERROR(Table5[[#This Row],[min flux]]/Table5[[#This Row],[associated enzload]],"")</f>
        <v>100195804049.80528</v>
      </c>
      <c r="O1223" s="1">
        <f>_xlfn.NUMBERVALUE(IF(Table5[[#This Row],[flux/enzload]]="","",ABS($N$1-Table5[[#This Row],[flux/enzload]])))</f>
        <v>1299720513609.1499</v>
      </c>
      <c r="P1223" s="1">
        <f>Table5[[#This Row],[kapp_old]]+IFERROR(((Table5[[#This Row],[kapp_slack_ub]]-Table5[[#This Row],[kapp_slack_lb]])/Table5[[#This Row],[associated enzload]]),0)</f>
        <v>27141.277792879999</v>
      </c>
      <c r="Q1223" s="1" t="str">
        <f>"'"&amp;Table5[[#This Row],[rxn]]&amp;"'"&amp;CHAR(9)&amp;Table5[[#This Row],[kapp + (slack_ub - slack_lb)/enzload]]</f>
        <v>'RXN-LTA4H_c_REV-rt2643_c'	27141.27779288</v>
      </c>
      <c r="R1223" s="1">
        <f>_xlfn.XLOOKUP(Table5[[#This Row],[rxn]],Table38[name],Table38[flux],0)</f>
        <v>0</v>
      </c>
      <c r="S1223" s="1">
        <f>_xlfn.XLOOKUP(SUBSTITUTE(Table5[[#This Row],[rxn]],"RXN-","ENZLOAD-"),Table38[name],Table38[flux],0)</f>
        <v>0</v>
      </c>
      <c r="T1223" s="1" t="b">
        <f>AND(Table5[[#This Row],[ENZLOAD flux in kapp-slack.gms]]=0,Table5[[#This Row],[flux in kapp-slack.gms]]&lt;&gt;0,NOT(Table5[[#This Row],[spont or unknown?]]))</f>
        <v>0</v>
      </c>
      <c r="U1223" s="1" t="b">
        <f>OR(_xlfn.TEXTAFTER(Table5[[#This Row],[rxn]],"-",-1)="SPONT",_xlfn.TEXTAFTER(Table5[[#This Row],[rxn]],"-",-1)="UNKNOWN")</f>
        <v>0</v>
      </c>
      <c r="V1223" s="1">
        <f>_xlfn.XLOOKUP(SUBSTITUTE(Table5[[#This Row],[rxn]],"RXN-","ENZLOAD-"),Table4[rxn],Table4[ub],0)</f>
        <v>0.59156958000000004</v>
      </c>
      <c r="W1223" s="1" t="b">
        <f>AND(Table5[[#This Row],[FVA ENZLOAD flux UB]]=0,Table5[[#This Row],[ENZ not made when it should be?]])</f>
        <v>0</v>
      </c>
    </row>
    <row r="1224" spans="1:23" hidden="1">
      <c r="A1224" s="1" t="s">
        <v>5702</v>
      </c>
      <c r="B1224" s="1" t="str">
        <f>_xlfn.TEXTBEFORE(Table38[[#This Row],[all fluxes from kapp-slack]]," ",,,,"")</f>
        <v>PROSYN-rt6298</v>
      </c>
      <c r="C1224" s="1">
        <f>_xlfn.NUMBERVALUE(IFERROR(_xlfn.TEXTAFTER(Table38[[#This Row],[all fluxes from kapp-slack]]," ",-1,,,""),""))</f>
        <v>2.4616510000000001E-8</v>
      </c>
      <c r="F1224" s="1" t="s">
        <v>8721</v>
      </c>
      <c r="G1224" s="1" t="str">
        <f>_xlfn.TEXTBEFORE(Table5[[#This Row],[rxn     kapp_old        kapp_slack_ub   kapp_slack_lb]]," ")</f>
        <v>RXN-LTA4H_n_FWD-rt2643_n</v>
      </c>
      <c r="H122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22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224" s="1">
        <f>_xlfn.NUMBERVALUE(_xlfn.TEXTAFTER(Table5[[#This Row],[rxn     kapp_old        kapp_slack_ub   kapp_slack_lb]]," ",-1))</f>
        <v>0</v>
      </c>
      <c r="K1224" s="1">
        <f>_xlfn.XLOOKUP(SUBSTITUTE(Table5[[#This Row],[rxn]],"RXN-","ENZLOAD-"),ENZLOAD[name],ENZLOAD[flux],0)</f>
        <v>2.7088237925999999E-7</v>
      </c>
      <c r="L1224" s="1" t="str">
        <f>"'"&amp;Table5[[#This Row],[rxn]]&amp;"'"&amp;CHAR(9)&amp;IF(AND(Table5[[#This Row],[kapp_slack_ub]]&lt;&gt;0,Table5[[#This Row],[kapp_old]]&lt;$F$1),$F$1,Table5[[#This Row],[kapp_old]])</f>
        <v>'RXN-LTA4H_n_FWD-rt2643_n'	27141.27779288</v>
      </c>
      <c r="M1224" s="1">
        <f>_xlfn.XLOOKUP(Table5[[#This Row],[rxn]],Table3[name],Table3[flux],$F$1)</f>
        <v>27141.277792879999</v>
      </c>
      <c r="N1224" s="1">
        <f>IFERROR(Table5[[#This Row],[min flux]]/Table5[[#This Row],[associated enzload]],"")</f>
        <v>100195804049.80528</v>
      </c>
      <c r="O1224" s="1">
        <f>_xlfn.NUMBERVALUE(IF(Table5[[#This Row],[flux/enzload]]="","",ABS($N$1-Table5[[#This Row],[flux/enzload]])))</f>
        <v>1299720513609.1499</v>
      </c>
      <c r="P1224" s="1">
        <f>Table5[[#This Row],[kapp_old]]+IFERROR(((Table5[[#This Row],[kapp_slack_ub]]-Table5[[#This Row],[kapp_slack_lb]])/Table5[[#This Row],[associated enzload]]),0)</f>
        <v>27141.277792879999</v>
      </c>
      <c r="Q1224" s="1" t="str">
        <f>"'"&amp;Table5[[#This Row],[rxn]]&amp;"'"&amp;CHAR(9)&amp;Table5[[#This Row],[kapp + (slack_ub - slack_lb)/enzload]]</f>
        <v>'RXN-LTA4H_n_FWD-rt2643_n'	27141.27779288</v>
      </c>
      <c r="R1224" s="1">
        <f>_xlfn.XLOOKUP(Table5[[#This Row],[rxn]],Table38[name],Table38[flux],0)</f>
        <v>0</v>
      </c>
      <c r="S1224" s="1">
        <f>_xlfn.XLOOKUP(SUBSTITUTE(Table5[[#This Row],[rxn]],"RXN-","ENZLOAD-"),Table38[name],Table38[flux],0)</f>
        <v>0</v>
      </c>
      <c r="T1224" s="1" t="b">
        <f>AND(Table5[[#This Row],[ENZLOAD flux in kapp-slack.gms]]=0,Table5[[#This Row],[flux in kapp-slack.gms]]&lt;&gt;0,NOT(Table5[[#This Row],[spont or unknown?]]))</f>
        <v>0</v>
      </c>
      <c r="U1224" s="1" t="b">
        <f>OR(_xlfn.TEXTAFTER(Table5[[#This Row],[rxn]],"-",-1)="SPONT",_xlfn.TEXTAFTER(Table5[[#This Row],[rxn]],"-",-1)="UNKNOWN")</f>
        <v>0</v>
      </c>
      <c r="V1224" s="1">
        <f>_xlfn.XLOOKUP(SUBSTITUTE(Table5[[#This Row],[rxn]],"RXN-","ENZLOAD-"),Table4[rxn],Table4[ub],0)</f>
        <v>0.59156958000000004</v>
      </c>
      <c r="W1224" s="1" t="b">
        <f>AND(Table5[[#This Row],[FVA ENZLOAD flux UB]]=0,Table5[[#This Row],[ENZ not made when it should be?]])</f>
        <v>0</v>
      </c>
    </row>
    <row r="1225" spans="1:23" hidden="1">
      <c r="A1225" s="1" t="s">
        <v>5703</v>
      </c>
      <c r="B1225" s="1" t="str">
        <f>_xlfn.TEXTBEFORE(Table38[[#This Row],[all fluxes from kapp-slack]]," ",,,,"")</f>
        <v>PROSYN-rt6485</v>
      </c>
      <c r="C1225" s="1">
        <f>_xlfn.NUMBERVALUE(IFERROR(_xlfn.TEXTAFTER(Table38[[#This Row],[all fluxes from kapp-slack]]," ",-1,,,""),""))</f>
        <v>1.412172173E-6</v>
      </c>
      <c r="F1225" s="1" t="s">
        <v>8722</v>
      </c>
      <c r="G1225" s="1" t="str">
        <f>_xlfn.TEXTBEFORE(Table5[[#This Row],[rxn     kapp_old        kapp_slack_ub   kapp_slack_lb]]," ")</f>
        <v>RXN-LTA4H_n_REV-rt2643_n</v>
      </c>
      <c r="H122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22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225" s="1">
        <f>_xlfn.NUMBERVALUE(_xlfn.TEXTAFTER(Table5[[#This Row],[rxn     kapp_old        kapp_slack_ub   kapp_slack_lb]]," ",-1))</f>
        <v>0</v>
      </c>
      <c r="K1225" s="1">
        <f>_xlfn.XLOOKUP(SUBSTITUTE(Table5[[#This Row],[rxn]],"RXN-","ENZLOAD-"),ENZLOAD[name],ENZLOAD[flux],0)</f>
        <v>2.7088237925999999E-7</v>
      </c>
      <c r="L1225" s="1" t="str">
        <f>"'"&amp;Table5[[#This Row],[rxn]]&amp;"'"&amp;CHAR(9)&amp;IF(AND(Table5[[#This Row],[kapp_slack_ub]]&lt;&gt;0,Table5[[#This Row],[kapp_old]]&lt;$F$1),$F$1,Table5[[#This Row],[kapp_old]])</f>
        <v>'RXN-LTA4H_n_REV-rt2643_n'	27141.27779288</v>
      </c>
      <c r="M1225" s="1">
        <f>_xlfn.XLOOKUP(Table5[[#This Row],[rxn]],Table3[name],Table3[flux],$F$1)</f>
        <v>27141.277792879999</v>
      </c>
      <c r="N1225" s="1">
        <f>IFERROR(Table5[[#This Row],[min flux]]/Table5[[#This Row],[associated enzload]],"")</f>
        <v>100195804049.80528</v>
      </c>
      <c r="O1225" s="1">
        <f>_xlfn.NUMBERVALUE(IF(Table5[[#This Row],[flux/enzload]]="","",ABS($N$1-Table5[[#This Row],[flux/enzload]])))</f>
        <v>1299720513609.1499</v>
      </c>
      <c r="P1225" s="1">
        <f>Table5[[#This Row],[kapp_old]]+IFERROR(((Table5[[#This Row],[kapp_slack_ub]]-Table5[[#This Row],[kapp_slack_lb]])/Table5[[#This Row],[associated enzload]]),0)</f>
        <v>27141.277792879999</v>
      </c>
      <c r="Q1225" s="1" t="str">
        <f>"'"&amp;Table5[[#This Row],[rxn]]&amp;"'"&amp;CHAR(9)&amp;Table5[[#This Row],[kapp + (slack_ub - slack_lb)/enzload]]</f>
        <v>'RXN-LTA4H_n_REV-rt2643_n'	27141.27779288</v>
      </c>
      <c r="R1225" s="1">
        <f>_xlfn.XLOOKUP(Table5[[#This Row],[rxn]],Table38[name],Table38[flux],0)</f>
        <v>0</v>
      </c>
      <c r="S1225" s="1">
        <f>_xlfn.XLOOKUP(SUBSTITUTE(Table5[[#This Row],[rxn]],"RXN-","ENZLOAD-"),Table38[name],Table38[flux],0)</f>
        <v>0</v>
      </c>
      <c r="T1225" s="1" t="b">
        <f>AND(Table5[[#This Row],[ENZLOAD flux in kapp-slack.gms]]=0,Table5[[#This Row],[flux in kapp-slack.gms]]&lt;&gt;0,NOT(Table5[[#This Row],[spont or unknown?]]))</f>
        <v>0</v>
      </c>
      <c r="U1225" s="1" t="b">
        <f>OR(_xlfn.TEXTAFTER(Table5[[#This Row],[rxn]],"-",-1)="SPONT",_xlfn.TEXTAFTER(Table5[[#This Row],[rxn]],"-",-1)="UNKNOWN")</f>
        <v>0</v>
      </c>
      <c r="V1225" s="1">
        <f>_xlfn.XLOOKUP(SUBSTITUTE(Table5[[#This Row],[rxn]],"RXN-","ENZLOAD-"),Table4[rxn],Table4[ub],0)</f>
        <v>0.59156958000000004</v>
      </c>
      <c r="W1225" s="1" t="b">
        <f>AND(Table5[[#This Row],[FVA ENZLOAD flux UB]]=0,Table5[[#This Row],[ENZ not made when it should be?]])</f>
        <v>0</v>
      </c>
    </row>
    <row r="1226" spans="1:23" hidden="1">
      <c r="A1226" s="1" t="s">
        <v>5704</v>
      </c>
      <c r="B1226" s="1" t="str">
        <f>_xlfn.TEXTBEFORE(Table38[[#This Row],[all fluxes from kapp-slack]]," ",,,,"")</f>
        <v>PROSYN-rt6498</v>
      </c>
      <c r="C1226" s="1">
        <f>_xlfn.NUMBERVALUE(IFERROR(_xlfn.TEXTAFTER(Table38[[#This Row],[all fluxes from kapp-slack]]," ",-1,,,""),""))</f>
        <v>9.7846279500000007E-7</v>
      </c>
      <c r="F1226" s="1" t="s">
        <v>8723</v>
      </c>
      <c r="G1226" s="1" t="str">
        <f>_xlfn.TEXTBEFORE(Table5[[#This Row],[rxn     kapp_old        kapp_slack_ub   kapp_slack_lb]]," ")</f>
        <v>RXN-LTA4H2_c_FWD-rt2643_c</v>
      </c>
      <c r="H122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22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226" s="1">
        <f>_xlfn.NUMBERVALUE(_xlfn.TEXTAFTER(Table5[[#This Row],[rxn     kapp_old        kapp_slack_ub   kapp_slack_lb]]," ",-1))</f>
        <v>0</v>
      </c>
      <c r="K1226" s="1">
        <f>_xlfn.XLOOKUP(SUBSTITUTE(Table5[[#This Row],[rxn]],"RXN-","ENZLOAD-"),ENZLOAD[name],ENZLOAD[flux],0)</f>
        <v>2.7088237925999999E-7</v>
      </c>
      <c r="L1226" s="1" t="str">
        <f>"'"&amp;Table5[[#This Row],[rxn]]&amp;"'"&amp;CHAR(9)&amp;IF(AND(Table5[[#This Row],[kapp_slack_ub]]&lt;&gt;0,Table5[[#This Row],[kapp_old]]&lt;$F$1),$F$1,Table5[[#This Row],[kapp_old]])</f>
        <v>'RXN-LTA4H2_c_FWD-rt2643_c'	27141.27779288</v>
      </c>
      <c r="M1226" s="1">
        <f>_xlfn.XLOOKUP(Table5[[#This Row],[rxn]],Table3[name],Table3[flux],$F$1)</f>
        <v>27141.277792879999</v>
      </c>
      <c r="N1226" s="1">
        <f>IFERROR(Table5[[#This Row],[min flux]]/Table5[[#This Row],[associated enzload]],"")</f>
        <v>100195804049.80528</v>
      </c>
      <c r="O1226" s="1">
        <f>_xlfn.NUMBERVALUE(IF(Table5[[#This Row],[flux/enzload]]="","",ABS($N$1-Table5[[#This Row],[flux/enzload]])))</f>
        <v>1299720513609.1499</v>
      </c>
      <c r="P1226" s="1">
        <f>Table5[[#This Row],[kapp_old]]+IFERROR(((Table5[[#This Row],[kapp_slack_ub]]-Table5[[#This Row],[kapp_slack_lb]])/Table5[[#This Row],[associated enzload]]),0)</f>
        <v>27141.277792879999</v>
      </c>
      <c r="Q1226" s="1" t="str">
        <f>"'"&amp;Table5[[#This Row],[rxn]]&amp;"'"&amp;CHAR(9)&amp;Table5[[#This Row],[kapp + (slack_ub - slack_lb)/enzload]]</f>
        <v>'RXN-LTA4H2_c_FWD-rt2643_c'	27141.27779288</v>
      </c>
      <c r="R1226" s="1">
        <f>_xlfn.XLOOKUP(Table5[[#This Row],[rxn]],Table38[name],Table38[flux],0)</f>
        <v>0</v>
      </c>
      <c r="S1226" s="1">
        <f>_xlfn.XLOOKUP(SUBSTITUTE(Table5[[#This Row],[rxn]],"RXN-","ENZLOAD-"),Table38[name],Table38[flux],0)</f>
        <v>0</v>
      </c>
      <c r="T1226" s="1" t="b">
        <f>AND(Table5[[#This Row],[ENZLOAD flux in kapp-slack.gms]]=0,Table5[[#This Row],[flux in kapp-slack.gms]]&lt;&gt;0,NOT(Table5[[#This Row],[spont or unknown?]]))</f>
        <v>0</v>
      </c>
      <c r="U1226" s="1" t="b">
        <f>OR(_xlfn.TEXTAFTER(Table5[[#This Row],[rxn]],"-",-1)="SPONT",_xlfn.TEXTAFTER(Table5[[#This Row],[rxn]],"-",-1)="UNKNOWN")</f>
        <v>0</v>
      </c>
      <c r="V1226" s="1">
        <f>_xlfn.XLOOKUP(SUBSTITUTE(Table5[[#This Row],[rxn]],"RXN-","ENZLOAD-"),Table4[rxn],Table4[ub],0)</f>
        <v>0.59156958000000004</v>
      </c>
      <c r="W1226" s="1" t="b">
        <f>AND(Table5[[#This Row],[FVA ENZLOAD flux UB]]=0,Table5[[#This Row],[ENZ not made when it should be?]])</f>
        <v>0</v>
      </c>
    </row>
    <row r="1227" spans="1:23" hidden="1">
      <c r="A1227" s="1" t="s">
        <v>5705</v>
      </c>
      <c r="B1227" s="1" t="str">
        <f>_xlfn.TEXTBEFORE(Table38[[#This Row],[all fluxes from kapp-slack]]," ",,,,"")</f>
        <v>PROSYN-rt6510</v>
      </c>
      <c r="C1227" s="1">
        <f>_xlfn.NUMBERVALUE(IFERROR(_xlfn.TEXTAFTER(Table38[[#This Row],[all fluxes from kapp-slack]]," ",-1,,,""),""))</f>
        <v>3.1952073999999998E-8</v>
      </c>
      <c r="F1227" s="1" t="s">
        <v>8724</v>
      </c>
      <c r="G1227" s="1" t="str">
        <f>_xlfn.TEXTBEFORE(Table5[[#This Row],[rxn     kapp_old        kapp_slack_ub   kapp_slack_lb]]," ")</f>
        <v>RXN-LTA4H2_c_REV-rt2643_c</v>
      </c>
      <c r="H122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22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227" s="1">
        <f>_xlfn.NUMBERVALUE(_xlfn.TEXTAFTER(Table5[[#This Row],[rxn     kapp_old        kapp_slack_ub   kapp_slack_lb]]," ",-1))</f>
        <v>0</v>
      </c>
      <c r="K1227" s="1">
        <f>_xlfn.XLOOKUP(SUBSTITUTE(Table5[[#This Row],[rxn]],"RXN-","ENZLOAD-"),ENZLOAD[name],ENZLOAD[flux],0)</f>
        <v>2.7088237925999999E-7</v>
      </c>
      <c r="L1227" s="1" t="str">
        <f>"'"&amp;Table5[[#This Row],[rxn]]&amp;"'"&amp;CHAR(9)&amp;IF(AND(Table5[[#This Row],[kapp_slack_ub]]&lt;&gt;0,Table5[[#This Row],[kapp_old]]&lt;$F$1),$F$1,Table5[[#This Row],[kapp_old]])</f>
        <v>'RXN-LTA4H2_c_REV-rt2643_c'	27141.27779288</v>
      </c>
      <c r="M1227" s="1">
        <f>_xlfn.XLOOKUP(Table5[[#This Row],[rxn]],Table3[name],Table3[flux],$F$1)</f>
        <v>27141.277792879999</v>
      </c>
      <c r="N1227" s="1">
        <f>IFERROR(Table5[[#This Row],[min flux]]/Table5[[#This Row],[associated enzload]],"")</f>
        <v>100195804049.80528</v>
      </c>
      <c r="O1227" s="1">
        <f>_xlfn.NUMBERVALUE(IF(Table5[[#This Row],[flux/enzload]]="","",ABS($N$1-Table5[[#This Row],[flux/enzload]])))</f>
        <v>1299720513609.1499</v>
      </c>
      <c r="P1227" s="1">
        <f>Table5[[#This Row],[kapp_old]]+IFERROR(((Table5[[#This Row],[kapp_slack_ub]]-Table5[[#This Row],[kapp_slack_lb]])/Table5[[#This Row],[associated enzload]]),0)</f>
        <v>27141.277792879999</v>
      </c>
      <c r="Q1227" s="1" t="str">
        <f>"'"&amp;Table5[[#This Row],[rxn]]&amp;"'"&amp;CHAR(9)&amp;Table5[[#This Row],[kapp + (slack_ub - slack_lb)/enzload]]</f>
        <v>'RXN-LTA4H2_c_REV-rt2643_c'	27141.27779288</v>
      </c>
      <c r="R1227" s="1">
        <f>_xlfn.XLOOKUP(Table5[[#This Row],[rxn]],Table38[name],Table38[flux],0)</f>
        <v>0</v>
      </c>
      <c r="S1227" s="1">
        <f>_xlfn.XLOOKUP(SUBSTITUTE(Table5[[#This Row],[rxn]],"RXN-","ENZLOAD-"),Table38[name],Table38[flux],0)</f>
        <v>0</v>
      </c>
      <c r="T1227" s="1" t="b">
        <f>AND(Table5[[#This Row],[ENZLOAD flux in kapp-slack.gms]]=0,Table5[[#This Row],[flux in kapp-slack.gms]]&lt;&gt;0,NOT(Table5[[#This Row],[spont or unknown?]]))</f>
        <v>0</v>
      </c>
      <c r="U1227" s="1" t="b">
        <f>OR(_xlfn.TEXTAFTER(Table5[[#This Row],[rxn]],"-",-1)="SPONT",_xlfn.TEXTAFTER(Table5[[#This Row],[rxn]],"-",-1)="UNKNOWN")</f>
        <v>0</v>
      </c>
      <c r="V1227" s="1">
        <f>_xlfn.XLOOKUP(SUBSTITUTE(Table5[[#This Row],[rxn]],"RXN-","ENZLOAD-"),Table4[rxn],Table4[ub],0)</f>
        <v>0.59156958000000004</v>
      </c>
      <c r="W1227" s="1" t="b">
        <f>AND(Table5[[#This Row],[FVA ENZLOAD flux UB]]=0,Table5[[#This Row],[ENZ not made when it should be?]])</f>
        <v>0</v>
      </c>
    </row>
    <row r="1228" spans="1:23" hidden="1">
      <c r="A1228" s="1" t="s">
        <v>5706</v>
      </c>
      <c r="B1228" s="1" t="str">
        <f>_xlfn.TEXTBEFORE(Table38[[#This Row],[all fluxes from kapp-slack]]," ",,,,"")</f>
        <v>PROSYN-rt6544</v>
      </c>
      <c r="C1228" s="1">
        <f>_xlfn.NUMBERVALUE(IFERROR(_xlfn.TEXTAFTER(Table38[[#This Row],[all fluxes from kapp-slack]]," ",-1,,,""),""))</f>
        <v>1.9003732720000001E-6</v>
      </c>
      <c r="F1228" s="1" t="s">
        <v>8725</v>
      </c>
      <c r="G1228" s="1" t="str">
        <f>_xlfn.TEXTBEFORE(Table5[[#This Row],[rxn     kapp_old        kapp_slack_ub   kapp_slack_lb]]," ")</f>
        <v>RXN-LTA4H2_n_FWD-rt2643_n</v>
      </c>
      <c r="H122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22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228" s="1">
        <f>_xlfn.NUMBERVALUE(_xlfn.TEXTAFTER(Table5[[#This Row],[rxn     kapp_old        kapp_slack_ub   kapp_slack_lb]]," ",-1))</f>
        <v>0</v>
      </c>
      <c r="K1228" s="1">
        <f>_xlfn.XLOOKUP(SUBSTITUTE(Table5[[#This Row],[rxn]],"RXN-","ENZLOAD-"),ENZLOAD[name],ENZLOAD[flux],0)</f>
        <v>2.7088237925999999E-7</v>
      </c>
      <c r="L1228" s="1" t="str">
        <f>"'"&amp;Table5[[#This Row],[rxn]]&amp;"'"&amp;CHAR(9)&amp;IF(AND(Table5[[#This Row],[kapp_slack_ub]]&lt;&gt;0,Table5[[#This Row],[kapp_old]]&lt;$F$1),$F$1,Table5[[#This Row],[kapp_old]])</f>
        <v>'RXN-LTA4H2_n_FWD-rt2643_n'	27141.27779288</v>
      </c>
      <c r="M1228" s="1">
        <f>_xlfn.XLOOKUP(Table5[[#This Row],[rxn]],Table3[name],Table3[flux],$F$1)</f>
        <v>27141.277792879999</v>
      </c>
      <c r="N1228" s="1">
        <f>IFERROR(Table5[[#This Row],[min flux]]/Table5[[#This Row],[associated enzload]],"")</f>
        <v>100195804049.80528</v>
      </c>
      <c r="O1228" s="1">
        <f>_xlfn.NUMBERVALUE(IF(Table5[[#This Row],[flux/enzload]]="","",ABS($N$1-Table5[[#This Row],[flux/enzload]])))</f>
        <v>1299720513609.1499</v>
      </c>
      <c r="P1228" s="1">
        <f>Table5[[#This Row],[kapp_old]]+IFERROR(((Table5[[#This Row],[kapp_slack_ub]]-Table5[[#This Row],[kapp_slack_lb]])/Table5[[#This Row],[associated enzload]]),0)</f>
        <v>27141.277792879999</v>
      </c>
      <c r="Q1228" s="1" t="str">
        <f>"'"&amp;Table5[[#This Row],[rxn]]&amp;"'"&amp;CHAR(9)&amp;Table5[[#This Row],[kapp + (slack_ub - slack_lb)/enzload]]</f>
        <v>'RXN-LTA4H2_n_FWD-rt2643_n'	27141.27779288</v>
      </c>
      <c r="R1228" s="1">
        <f>_xlfn.XLOOKUP(Table5[[#This Row],[rxn]],Table38[name],Table38[flux],0)</f>
        <v>0</v>
      </c>
      <c r="S1228" s="1">
        <f>_xlfn.XLOOKUP(SUBSTITUTE(Table5[[#This Row],[rxn]],"RXN-","ENZLOAD-"),Table38[name],Table38[flux],0)</f>
        <v>0</v>
      </c>
      <c r="T1228" s="1" t="b">
        <f>AND(Table5[[#This Row],[ENZLOAD flux in kapp-slack.gms]]=0,Table5[[#This Row],[flux in kapp-slack.gms]]&lt;&gt;0,NOT(Table5[[#This Row],[spont or unknown?]]))</f>
        <v>0</v>
      </c>
      <c r="U1228" s="1" t="b">
        <f>OR(_xlfn.TEXTAFTER(Table5[[#This Row],[rxn]],"-",-1)="SPONT",_xlfn.TEXTAFTER(Table5[[#This Row],[rxn]],"-",-1)="UNKNOWN")</f>
        <v>0</v>
      </c>
      <c r="V1228" s="1">
        <f>_xlfn.XLOOKUP(SUBSTITUTE(Table5[[#This Row],[rxn]],"RXN-","ENZLOAD-"),Table4[rxn],Table4[ub],0)</f>
        <v>0.59156958000000004</v>
      </c>
      <c r="W1228" s="1" t="b">
        <f>AND(Table5[[#This Row],[FVA ENZLOAD flux UB]]=0,Table5[[#This Row],[ENZ not made when it should be?]])</f>
        <v>0</v>
      </c>
    </row>
    <row r="1229" spans="1:23" hidden="1">
      <c r="A1229" s="1" t="s">
        <v>5707</v>
      </c>
      <c r="B1229" s="1" t="str">
        <f>_xlfn.TEXTBEFORE(Table38[[#This Row],[all fluxes from kapp-slack]]," ",,,,"")</f>
        <v>PROSYN-rt6588</v>
      </c>
      <c r="C1229" s="1">
        <f>_xlfn.NUMBERVALUE(IFERROR(_xlfn.TEXTAFTER(Table38[[#This Row],[all fluxes from kapp-slack]]," ",-1,,,""),""))</f>
        <v>6.165122736E-6</v>
      </c>
      <c r="F1229" s="1" t="s">
        <v>8726</v>
      </c>
      <c r="G1229" s="1" t="str">
        <f>_xlfn.TEXTBEFORE(Table5[[#This Row],[rxn     kapp_old        kapp_slack_ub   kapp_slack_lb]]," ")</f>
        <v>RXN-LTA4H2_n_REV-rt2643_n</v>
      </c>
      <c r="H122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22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229" s="1">
        <f>_xlfn.NUMBERVALUE(_xlfn.TEXTAFTER(Table5[[#This Row],[rxn     kapp_old        kapp_slack_ub   kapp_slack_lb]]," ",-1))</f>
        <v>0</v>
      </c>
      <c r="K1229" s="1">
        <f>_xlfn.XLOOKUP(SUBSTITUTE(Table5[[#This Row],[rxn]],"RXN-","ENZLOAD-"),ENZLOAD[name],ENZLOAD[flux],0)</f>
        <v>2.7088237925999999E-7</v>
      </c>
      <c r="L1229" s="1" t="str">
        <f>"'"&amp;Table5[[#This Row],[rxn]]&amp;"'"&amp;CHAR(9)&amp;IF(AND(Table5[[#This Row],[kapp_slack_ub]]&lt;&gt;0,Table5[[#This Row],[kapp_old]]&lt;$F$1),$F$1,Table5[[#This Row],[kapp_old]])</f>
        <v>'RXN-LTA4H2_n_REV-rt2643_n'	27141.27779288</v>
      </c>
      <c r="M1229" s="1">
        <f>_xlfn.XLOOKUP(Table5[[#This Row],[rxn]],Table3[name],Table3[flux],$F$1)</f>
        <v>27141.277792879999</v>
      </c>
      <c r="N1229" s="1">
        <f>IFERROR(Table5[[#This Row],[min flux]]/Table5[[#This Row],[associated enzload]],"")</f>
        <v>100195804049.80528</v>
      </c>
      <c r="O1229" s="1">
        <f>_xlfn.NUMBERVALUE(IF(Table5[[#This Row],[flux/enzload]]="","",ABS($N$1-Table5[[#This Row],[flux/enzload]])))</f>
        <v>1299720513609.1499</v>
      </c>
      <c r="P1229" s="1">
        <f>Table5[[#This Row],[kapp_old]]+IFERROR(((Table5[[#This Row],[kapp_slack_ub]]-Table5[[#This Row],[kapp_slack_lb]])/Table5[[#This Row],[associated enzload]]),0)</f>
        <v>27141.277792879999</v>
      </c>
      <c r="Q1229" s="1" t="str">
        <f>"'"&amp;Table5[[#This Row],[rxn]]&amp;"'"&amp;CHAR(9)&amp;Table5[[#This Row],[kapp + (slack_ub - slack_lb)/enzload]]</f>
        <v>'RXN-LTA4H2_n_REV-rt2643_n'	27141.27779288</v>
      </c>
      <c r="R1229" s="1">
        <f>_xlfn.XLOOKUP(Table5[[#This Row],[rxn]],Table38[name],Table38[flux],0)</f>
        <v>0</v>
      </c>
      <c r="S1229" s="1">
        <f>_xlfn.XLOOKUP(SUBSTITUTE(Table5[[#This Row],[rxn]],"RXN-","ENZLOAD-"),Table38[name],Table38[flux],0)</f>
        <v>0</v>
      </c>
      <c r="T1229" s="1" t="b">
        <f>AND(Table5[[#This Row],[ENZLOAD flux in kapp-slack.gms]]=0,Table5[[#This Row],[flux in kapp-slack.gms]]&lt;&gt;0,NOT(Table5[[#This Row],[spont or unknown?]]))</f>
        <v>0</v>
      </c>
      <c r="U1229" s="1" t="b">
        <f>OR(_xlfn.TEXTAFTER(Table5[[#This Row],[rxn]],"-",-1)="SPONT",_xlfn.TEXTAFTER(Table5[[#This Row],[rxn]],"-",-1)="UNKNOWN")</f>
        <v>0</v>
      </c>
      <c r="V1229" s="1">
        <f>_xlfn.XLOOKUP(SUBSTITUTE(Table5[[#This Row],[rxn]],"RXN-","ENZLOAD-"),Table4[rxn],Table4[ub],0)</f>
        <v>0.59156958000000004</v>
      </c>
      <c r="W1229" s="1" t="b">
        <f>AND(Table5[[#This Row],[FVA ENZLOAD flux UB]]=0,Table5[[#This Row],[ENZ not made when it should be?]])</f>
        <v>0</v>
      </c>
    </row>
    <row r="1230" spans="1:23" hidden="1">
      <c r="A1230" s="1" t="s">
        <v>5708</v>
      </c>
      <c r="B1230" s="1" t="str">
        <f>_xlfn.TEXTBEFORE(Table38[[#This Row],[all fluxes from kapp-slack]]," ",,,,"")</f>
        <v>PROSYN-rt6753</v>
      </c>
      <c r="C1230" s="1">
        <f>_xlfn.NUMBERVALUE(IFERROR(_xlfn.TEXTAFTER(Table38[[#This Row],[all fluxes from kapp-slack]]," ",-1,,,""),""))</f>
        <v>4.5678059699999999E-7</v>
      </c>
      <c r="F1230" s="1" t="s">
        <v>8727</v>
      </c>
      <c r="G1230" s="1" t="str">
        <f>_xlfn.TEXTBEFORE(Table5[[#This Row],[rxn     kapp_old        kapp_slack_ub   kapp_slack_lb]]," ")</f>
        <v>RXN-LTA4H3_c_FWD-rt2643_c</v>
      </c>
      <c r="H123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23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230" s="1">
        <f>_xlfn.NUMBERVALUE(_xlfn.TEXTAFTER(Table5[[#This Row],[rxn     kapp_old        kapp_slack_ub   kapp_slack_lb]]," ",-1))</f>
        <v>0</v>
      </c>
      <c r="K1230" s="1">
        <f>_xlfn.XLOOKUP(SUBSTITUTE(Table5[[#This Row],[rxn]],"RXN-","ENZLOAD-"),ENZLOAD[name],ENZLOAD[flux],0)</f>
        <v>2.7088237925999999E-7</v>
      </c>
      <c r="L1230" s="1" t="str">
        <f>"'"&amp;Table5[[#This Row],[rxn]]&amp;"'"&amp;CHAR(9)&amp;IF(AND(Table5[[#This Row],[kapp_slack_ub]]&lt;&gt;0,Table5[[#This Row],[kapp_old]]&lt;$F$1),$F$1,Table5[[#This Row],[kapp_old]])</f>
        <v>'RXN-LTA4H3_c_FWD-rt2643_c'	27141.27779288</v>
      </c>
      <c r="M1230" s="1">
        <f>_xlfn.XLOOKUP(Table5[[#This Row],[rxn]],Table3[name],Table3[flux],$F$1)</f>
        <v>27141.277792879999</v>
      </c>
      <c r="N1230" s="1">
        <f>IFERROR(Table5[[#This Row],[min flux]]/Table5[[#This Row],[associated enzload]],"")</f>
        <v>100195804049.80528</v>
      </c>
      <c r="O1230" s="1">
        <f>_xlfn.NUMBERVALUE(IF(Table5[[#This Row],[flux/enzload]]="","",ABS($N$1-Table5[[#This Row],[flux/enzload]])))</f>
        <v>1299720513609.1499</v>
      </c>
      <c r="P1230" s="1">
        <f>Table5[[#This Row],[kapp_old]]+IFERROR(((Table5[[#This Row],[kapp_slack_ub]]-Table5[[#This Row],[kapp_slack_lb]])/Table5[[#This Row],[associated enzload]]),0)</f>
        <v>27141.277792879999</v>
      </c>
      <c r="Q1230" s="1" t="str">
        <f>"'"&amp;Table5[[#This Row],[rxn]]&amp;"'"&amp;CHAR(9)&amp;Table5[[#This Row],[kapp + (slack_ub - slack_lb)/enzload]]</f>
        <v>'RXN-LTA4H3_c_FWD-rt2643_c'	27141.27779288</v>
      </c>
      <c r="R1230" s="1">
        <f>_xlfn.XLOOKUP(Table5[[#This Row],[rxn]],Table38[name],Table38[flux],0)</f>
        <v>0</v>
      </c>
      <c r="S1230" s="1">
        <f>_xlfn.XLOOKUP(SUBSTITUTE(Table5[[#This Row],[rxn]],"RXN-","ENZLOAD-"),Table38[name],Table38[flux],0)</f>
        <v>0</v>
      </c>
      <c r="T1230" s="1" t="b">
        <f>AND(Table5[[#This Row],[ENZLOAD flux in kapp-slack.gms]]=0,Table5[[#This Row],[flux in kapp-slack.gms]]&lt;&gt;0,NOT(Table5[[#This Row],[spont or unknown?]]))</f>
        <v>0</v>
      </c>
      <c r="U1230" s="1" t="b">
        <f>OR(_xlfn.TEXTAFTER(Table5[[#This Row],[rxn]],"-",-1)="SPONT",_xlfn.TEXTAFTER(Table5[[#This Row],[rxn]],"-",-1)="UNKNOWN")</f>
        <v>0</v>
      </c>
      <c r="V1230" s="1">
        <f>_xlfn.XLOOKUP(SUBSTITUTE(Table5[[#This Row],[rxn]],"RXN-","ENZLOAD-"),Table4[rxn],Table4[ub],0)</f>
        <v>0.59156958000000004</v>
      </c>
      <c r="W1230" s="1" t="b">
        <f>AND(Table5[[#This Row],[FVA ENZLOAD flux UB]]=0,Table5[[#This Row],[ENZ not made when it should be?]])</f>
        <v>0</v>
      </c>
    </row>
    <row r="1231" spans="1:23" hidden="1">
      <c r="A1231" s="1" t="s">
        <v>5709</v>
      </c>
      <c r="B1231" s="1" t="str">
        <f>_xlfn.TEXTBEFORE(Table38[[#This Row],[all fluxes from kapp-slack]]," ",,,,"")</f>
        <v>PROSYN-rt6761</v>
      </c>
      <c r="C1231" s="1">
        <f>_xlfn.NUMBERVALUE(IFERROR(_xlfn.TEXTAFTER(Table38[[#This Row],[all fluxes from kapp-slack]]," ",-1,,,""),""))</f>
        <v>0</v>
      </c>
      <c r="F1231" s="1" t="s">
        <v>8728</v>
      </c>
      <c r="G1231" s="1" t="str">
        <f>_xlfn.TEXTBEFORE(Table5[[#This Row],[rxn     kapp_old        kapp_slack_ub   kapp_slack_lb]]," ")</f>
        <v>RXN-LTA4H3_c_REV-rt2643_c</v>
      </c>
      <c r="H123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23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231" s="1">
        <f>_xlfn.NUMBERVALUE(_xlfn.TEXTAFTER(Table5[[#This Row],[rxn     kapp_old        kapp_slack_ub   kapp_slack_lb]]," ",-1))</f>
        <v>0</v>
      </c>
      <c r="K1231" s="1">
        <f>_xlfn.XLOOKUP(SUBSTITUTE(Table5[[#This Row],[rxn]],"RXN-","ENZLOAD-"),ENZLOAD[name],ENZLOAD[flux],0)</f>
        <v>2.7088237925999999E-7</v>
      </c>
      <c r="L1231" s="1" t="str">
        <f>"'"&amp;Table5[[#This Row],[rxn]]&amp;"'"&amp;CHAR(9)&amp;IF(AND(Table5[[#This Row],[kapp_slack_ub]]&lt;&gt;0,Table5[[#This Row],[kapp_old]]&lt;$F$1),$F$1,Table5[[#This Row],[kapp_old]])</f>
        <v>'RXN-LTA4H3_c_REV-rt2643_c'	27141.27779288</v>
      </c>
      <c r="M1231" s="1">
        <f>_xlfn.XLOOKUP(Table5[[#This Row],[rxn]],Table3[name],Table3[flux],$F$1)</f>
        <v>27141.277792879999</v>
      </c>
      <c r="N1231" s="1">
        <f>IFERROR(Table5[[#This Row],[min flux]]/Table5[[#This Row],[associated enzload]],"")</f>
        <v>100195804049.80528</v>
      </c>
      <c r="O1231" s="1">
        <f>_xlfn.NUMBERVALUE(IF(Table5[[#This Row],[flux/enzload]]="","",ABS($N$1-Table5[[#This Row],[flux/enzload]])))</f>
        <v>1299720513609.1499</v>
      </c>
      <c r="P1231" s="1">
        <f>Table5[[#This Row],[kapp_old]]+IFERROR(((Table5[[#This Row],[kapp_slack_ub]]-Table5[[#This Row],[kapp_slack_lb]])/Table5[[#This Row],[associated enzload]]),0)</f>
        <v>27141.277792879999</v>
      </c>
      <c r="Q1231" s="1" t="str">
        <f>"'"&amp;Table5[[#This Row],[rxn]]&amp;"'"&amp;CHAR(9)&amp;Table5[[#This Row],[kapp + (slack_ub - slack_lb)/enzload]]</f>
        <v>'RXN-LTA4H3_c_REV-rt2643_c'	27141.27779288</v>
      </c>
      <c r="R1231" s="1">
        <f>_xlfn.XLOOKUP(Table5[[#This Row],[rxn]],Table38[name],Table38[flux],0)</f>
        <v>0</v>
      </c>
      <c r="S1231" s="1">
        <f>_xlfn.XLOOKUP(SUBSTITUTE(Table5[[#This Row],[rxn]],"RXN-","ENZLOAD-"),Table38[name],Table38[flux],0)</f>
        <v>0</v>
      </c>
      <c r="T1231" s="1" t="b">
        <f>AND(Table5[[#This Row],[ENZLOAD flux in kapp-slack.gms]]=0,Table5[[#This Row],[flux in kapp-slack.gms]]&lt;&gt;0,NOT(Table5[[#This Row],[spont or unknown?]]))</f>
        <v>0</v>
      </c>
      <c r="U1231" s="1" t="b">
        <f>OR(_xlfn.TEXTAFTER(Table5[[#This Row],[rxn]],"-",-1)="SPONT",_xlfn.TEXTAFTER(Table5[[#This Row],[rxn]],"-",-1)="UNKNOWN")</f>
        <v>0</v>
      </c>
      <c r="V1231" s="1">
        <f>_xlfn.XLOOKUP(SUBSTITUTE(Table5[[#This Row],[rxn]],"RXN-","ENZLOAD-"),Table4[rxn],Table4[ub],0)</f>
        <v>0.59156958000000004</v>
      </c>
      <c r="W1231" s="1" t="b">
        <f>AND(Table5[[#This Row],[FVA ENZLOAD flux UB]]=0,Table5[[#This Row],[ENZ not made when it should be?]])</f>
        <v>0</v>
      </c>
    </row>
    <row r="1232" spans="1:23" hidden="1">
      <c r="A1232" s="1" t="s">
        <v>5710</v>
      </c>
      <c r="B1232" s="1" t="str">
        <f>_xlfn.TEXTBEFORE(Table38[[#This Row],[all fluxes from kapp-slack]]," ",,,,"")</f>
        <v>PROSYN-rt6800_r</v>
      </c>
      <c r="C1232" s="1">
        <f>_xlfn.NUMBERVALUE(IFERROR(_xlfn.TEXTAFTER(Table38[[#This Row],[all fluxes from kapp-slack]]," ",-1,,,""),""))</f>
        <v>2.2206013000000001E-8</v>
      </c>
      <c r="F1232" s="1" t="s">
        <v>8729</v>
      </c>
      <c r="G1232" s="1" t="str">
        <f>_xlfn.TEXTBEFORE(Table5[[#This Row],[rxn     kapp_old        kapp_slack_ub   kapp_slack_lb]]," ")</f>
        <v>RXN-LTA4H3_n_FWD-rt2643_n</v>
      </c>
      <c r="H123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23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232" s="1">
        <f>_xlfn.NUMBERVALUE(_xlfn.TEXTAFTER(Table5[[#This Row],[rxn     kapp_old        kapp_slack_ub   kapp_slack_lb]]," ",-1))</f>
        <v>0</v>
      </c>
      <c r="K1232" s="1">
        <f>_xlfn.XLOOKUP(SUBSTITUTE(Table5[[#This Row],[rxn]],"RXN-","ENZLOAD-"),ENZLOAD[name],ENZLOAD[flux],0)</f>
        <v>2.7088237925999999E-7</v>
      </c>
      <c r="L1232" s="1" t="str">
        <f>"'"&amp;Table5[[#This Row],[rxn]]&amp;"'"&amp;CHAR(9)&amp;IF(AND(Table5[[#This Row],[kapp_slack_ub]]&lt;&gt;0,Table5[[#This Row],[kapp_old]]&lt;$F$1),$F$1,Table5[[#This Row],[kapp_old]])</f>
        <v>'RXN-LTA4H3_n_FWD-rt2643_n'	27141.27779288</v>
      </c>
      <c r="M1232" s="1">
        <f>_xlfn.XLOOKUP(Table5[[#This Row],[rxn]],Table3[name],Table3[flux],$F$1)</f>
        <v>27141.277792879999</v>
      </c>
      <c r="N1232" s="1">
        <f>IFERROR(Table5[[#This Row],[min flux]]/Table5[[#This Row],[associated enzload]],"")</f>
        <v>100195804049.80528</v>
      </c>
      <c r="O1232" s="1">
        <f>_xlfn.NUMBERVALUE(IF(Table5[[#This Row],[flux/enzload]]="","",ABS($N$1-Table5[[#This Row],[flux/enzload]])))</f>
        <v>1299720513609.1499</v>
      </c>
      <c r="P1232" s="1">
        <f>Table5[[#This Row],[kapp_old]]+IFERROR(((Table5[[#This Row],[kapp_slack_ub]]-Table5[[#This Row],[kapp_slack_lb]])/Table5[[#This Row],[associated enzload]]),0)</f>
        <v>27141.277792879999</v>
      </c>
      <c r="Q1232" s="1" t="str">
        <f>"'"&amp;Table5[[#This Row],[rxn]]&amp;"'"&amp;CHAR(9)&amp;Table5[[#This Row],[kapp + (slack_ub - slack_lb)/enzload]]</f>
        <v>'RXN-LTA4H3_n_FWD-rt2643_n'	27141.27779288</v>
      </c>
      <c r="R1232" s="1">
        <f>_xlfn.XLOOKUP(Table5[[#This Row],[rxn]],Table38[name],Table38[flux],0)</f>
        <v>0</v>
      </c>
      <c r="S1232" s="1">
        <f>_xlfn.XLOOKUP(SUBSTITUTE(Table5[[#This Row],[rxn]],"RXN-","ENZLOAD-"),Table38[name],Table38[flux],0)</f>
        <v>0</v>
      </c>
      <c r="T1232" s="1" t="b">
        <f>AND(Table5[[#This Row],[ENZLOAD flux in kapp-slack.gms]]=0,Table5[[#This Row],[flux in kapp-slack.gms]]&lt;&gt;0,NOT(Table5[[#This Row],[spont or unknown?]]))</f>
        <v>0</v>
      </c>
      <c r="U1232" s="1" t="b">
        <f>OR(_xlfn.TEXTAFTER(Table5[[#This Row],[rxn]],"-",-1)="SPONT",_xlfn.TEXTAFTER(Table5[[#This Row],[rxn]],"-",-1)="UNKNOWN")</f>
        <v>0</v>
      </c>
      <c r="V1232" s="1">
        <f>_xlfn.XLOOKUP(SUBSTITUTE(Table5[[#This Row],[rxn]],"RXN-","ENZLOAD-"),Table4[rxn],Table4[ub],0)</f>
        <v>0.59156958000000004</v>
      </c>
      <c r="W1232" s="1" t="b">
        <f>AND(Table5[[#This Row],[FVA ENZLOAD flux UB]]=0,Table5[[#This Row],[ENZ not made when it should be?]])</f>
        <v>0</v>
      </c>
    </row>
    <row r="1233" spans="1:23" hidden="1">
      <c r="A1233" s="1" t="s">
        <v>5711</v>
      </c>
      <c r="B1233" s="1" t="str">
        <f>_xlfn.TEXTBEFORE(Table38[[#This Row],[all fluxes from kapp-slack]]," ",,,,"")</f>
        <v>PROSYN-rt6816</v>
      </c>
      <c r="C1233" s="1">
        <f>_xlfn.NUMBERVALUE(IFERROR(_xlfn.TEXTAFTER(Table38[[#This Row],[all fluxes from kapp-slack]]," ",-1,,,""),""))</f>
        <v>1.08972327E-6</v>
      </c>
      <c r="F1233" s="1" t="s">
        <v>8730</v>
      </c>
      <c r="G1233" s="1" t="str">
        <f>_xlfn.TEXTBEFORE(Table5[[#This Row],[rxn     kapp_old        kapp_slack_ub   kapp_slack_lb]]," ")</f>
        <v>RXN-LTA4H3_n_REV-rt2643_n</v>
      </c>
      <c r="H123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23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233" s="1">
        <f>_xlfn.NUMBERVALUE(_xlfn.TEXTAFTER(Table5[[#This Row],[rxn     kapp_old        kapp_slack_ub   kapp_slack_lb]]," ",-1))</f>
        <v>0</v>
      </c>
      <c r="K1233" s="1">
        <f>_xlfn.XLOOKUP(SUBSTITUTE(Table5[[#This Row],[rxn]],"RXN-","ENZLOAD-"),ENZLOAD[name],ENZLOAD[flux],0)</f>
        <v>2.7088237925999999E-7</v>
      </c>
      <c r="L1233" s="1" t="str">
        <f>"'"&amp;Table5[[#This Row],[rxn]]&amp;"'"&amp;CHAR(9)&amp;IF(AND(Table5[[#This Row],[kapp_slack_ub]]&lt;&gt;0,Table5[[#This Row],[kapp_old]]&lt;$F$1),$F$1,Table5[[#This Row],[kapp_old]])</f>
        <v>'RXN-LTA4H3_n_REV-rt2643_n'	27141.27779288</v>
      </c>
      <c r="M1233" s="1">
        <f>_xlfn.XLOOKUP(Table5[[#This Row],[rxn]],Table3[name],Table3[flux],$F$1)</f>
        <v>27141.277792879999</v>
      </c>
      <c r="N1233" s="1">
        <f>IFERROR(Table5[[#This Row],[min flux]]/Table5[[#This Row],[associated enzload]],"")</f>
        <v>100195804049.80528</v>
      </c>
      <c r="O1233" s="1">
        <f>_xlfn.NUMBERVALUE(IF(Table5[[#This Row],[flux/enzload]]="","",ABS($N$1-Table5[[#This Row],[flux/enzload]])))</f>
        <v>1299720513609.1499</v>
      </c>
      <c r="P1233" s="1">
        <f>Table5[[#This Row],[kapp_old]]+IFERROR(((Table5[[#This Row],[kapp_slack_ub]]-Table5[[#This Row],[kapp_slack_lb]])/Table5[[#This Row],[associated enzload]]),0)</f>
        <v>27141.277792879999</v>
      </c>
      <c r="Q1233" s="1" t="str">
        <f>"'"&amp;Table5[[#This Row],[rxn]]&amp;"'"&amp;CHAR(9)&amp;Table5[[#This Row],[kapp + (slack_ub - slack_lb)/enzload]]</f>
        <v>'RXN-LTA4H3_n_REV-rt2643_n'	27141.27779288</v>
      </c>
      <c r="R1233" s="1">
        <f>_xlfn.XLOOKUP(Table5[[#This Row],[rxn]],Table38[name],Table38[flux],0)</f>
        <v>0</v>
      </c>
      <c r="S1233" s="1">
        <f>_xlfn.XLOOKUP(SUBSTITUTE(Table5[[#This Row],[rxn]],"RXN-","ENZLOAD-"),Table38[name],Table38[flux],0)</f>
        <v>0</v>
      </c>
      <c r="T1233" s="1" t="b">
        <f>AND(Table5[[#This Row],[ENZLOAD flux in kapp-slack.gms]]=0,Table5[[#This Row],[flux in kapp-slack.gms]]&lt;&gt;0,NOT(Table5[[#This Row],[spont or unknown?]]))</f>
        <v>0</v>
      </c>
      <c r="U1233" s="1" t="b">
        <f>OR(_xlfn.TEXTAFTER(Table5[[#This Row],[rxn]],"-",-1)="SPONT",_xlfn.TEXTAFTER(Table5[[#This Row],[rxn]],"-",-1)="UNKNOWN")</f>
        <v>0</v>
      </c>
      <c r="V1233" s="1">
        <f>_xlfn.XLOOKUP(SUBSTITUTE(Table5[[#This Row],[rxn]],"RXN-","ENZLOAD-"),Table4[rxn],Table4[ub],0)</f>
        <v>0.59156958000000004</v>
      </c>
      <c r="W1233" s="1" t="b">
        <f>AND(Table5[[#This Row],[FVA ENZLOAD flux UB]]=0,Table5[[#This Row],[ENZ not made when it should be?]])</f>
        <v>0</v>
      </c>
    </row>
    <row r="1234" spans="1:23" hidden="1">
      <c r="A1234" s="1" t="s">
        <v>5712</v>
      </c>
      <c r="B1234" s="1" t="str">
        <f>_xlfn.TEXTBEFORE(Table38[[#This Row],[all fluxes from kapp-slack]]," ",,,,"")</f>
        <v>PROSYN-rt6820</v>
      </c>
      <c r="C1234" s="1">
        <f>_xlfn.NUMBERVALUE(IFERROR(_xlfn.TEXTAFTER(Table38[[#This Row],[all fluxes from kapp-slack]]," ",-1,,,""),""))</f>
        <v>3.8089649400000002E-7</v>
      </c>
      <c r="F1234" s="1" t="s">
        <v>8731</v>
      </c>
      <c r="G1234" s="1" t="str">
        <f>_xlfn.TEXTBEFORE(Table5[[#This Row],[rxn     kapp_old        kapp_slack_ub   kapp_slack_lb]]," ")</f>
        <v>RXN-LYSN6MOX_c_FWD-rt2880</v>
      </c>
      <c r="H123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23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234" s="1">
        <f>_xlfn.NUMBERVALUE(_xlfn.TEXTAFTER(Table5[[#This Row],[rxn     kapp_old        kapp_slack_ub   kapp_slack_lb]]," ",-1))</f>
        <v>0</v>
      </c>
      <c r="K1234" s="1">
        <f>_xlfn.XLOOKUP(SUBSTITUTE(Table5[[#This Row],[rxn]],"RXN-","ENZLOAD-"),ENZLOAD[name],ENZLOAD[flux],0)</f>
        <v>5.9252862589999899E-7</v>
      </c>
      <c r="L1234" s="1" t="str">
        <f>"'"&amp;Table5[[#This Row],[rxn]]&amp;"'"&amp;CHAR(9)&amp;IF(AND(Table5[[#This Row],[kapp_slack_ub]]&lt;&gt;0,Table5[[#This Row],[kapp_old]]&lt;$F$1),$F$1,Table5[[#This Row],[kapp_old]])</f>
        <v>'RXN-LYSN6MOX_c_FWD-rt2880'	27141.27779288</v>
      </c>
      <c r="M1234" s="1">
        <f>_xlfn.XLOOKUP(Table5[[#This Row],[rxn]],Table3[name],Table3[flux],$F$1)</f>
        <v>27141.277792879999</v>
      </c>
      <c r="N1234" s="1">
        <f>IFERROR(Table5[[#This Row],[min flux]]/Table5[[#This Row],[associated enzload]],"")</f>
        <v>45805850732.789116</v>
      </c>
      <c r="O1234" s="1">
        <f>_xlfn.NUMBERVALUE(IF(Table5[[#This Row],[flux/enzload]]="","",ABS($N$1-Table5[[#This Row],[flux/enzload]])))</f>
        <v>1354110466926.1599</v>
      </c>
      <c r="P1234" s="1">
        <f>Table5[[#This Row],[kapp_old]]+IFERROR(((Table5[[#This Row],[kapp_slack_ub]]-Table5[[#This Row],[kapp_slack_lb]])/Table5[[#This Row],[associated enzload]]),0)</f>
        <v>27141.277792879999</v>
      </c>
      <c r="Q1234" s="1" t="str">
        <f>"'"&amp;Table5[[#This Row],[rxn]]&amp;"'"&amp;CHAR(9)&amp;Table5[[#This Row],[kapp + (slack_ub - slack_lb)/enzload]]</f>
        <v>'RXN-LYSN6MOX_c_FWD-rt2880'	27141.27779288</v>
      </c>
      <c r="R1234" s="1">
        <f>_xlfn.XLOOKUP(Table5[[#This Row],[rxn]],Table38[name],Table38[flux],0)</f>
        <v>0</v>
      </c>
      <c r="S1234" s="1">
        <f>_xlfn.XLOOKUP(SUBSTITUTE(Table5[[#This Row],[rxn]],"RXN-","ENZLOAD-"),Table38[name],Table38[flux],0)</f>
        <v>0</v>
      </c>
      <c r="T1234" s="1" t="b">
        <f>AND(Table5[[#This Row],[ENZLOAD flux in kapp-slack.gms]]=0,Table5[[#This Row],[flux in kapp-slack.gms]]&lt;&gt;0,NOT(Table5[[#This Row],[spont or unknown?]]))</f>
        <v>0</v>
      </c>
      <c r="U1234" s="1" t="b">
        <f>OR(_xlfn.TEXTAFTER(Table5[[#This Row],[rxn]],"-",-1)="SPONT",_xlfn.TEXTAFTER(Table5[[#This Row],[rxn]],"-",-1)="UNKNOWN")</f>
        <v>0</v>
      </c>
      <c r="V1234" s="1">
        <f>_xlfn.XLOOKUP(SUBSTITUTE(Table5[[#This Row],[rxn]],"RXN-","ENZLOAD-"),Table4[rxn],Table4[ub],0)</f>
        <v>0.61875813000000002</v>
      </c>
      <c r="W1234" s="1" t="b">
        <f>AND(Table5[[#This Row],[FVA ENZLOAD flux UB]]=0,Table5[[#This Row],[ENZ not made when it should be?]])</f>
        <v>0</v>
      </c>
    </row>
    <row r="1235" spans="1:23" hidden="1">
      <c r="A1235" s="1" t="s">
        <v>5713</v>
      </c>
      <c r="B1235" s="1" t="str">
        <f>_xlfn.TEXTBEFORE(Table38[[#This Row],[all fluxes from kapp-slack]]," ",,,,"")</f>
        <v>PROSYN-rt6850</v>
      </c>
      <c r="C1235" s="1">
        <f>_xlfn.NUMBERVALUE(IFERROR(_xlfn.TEXTAFTER(Table38[[#This Row],[all fluxes from kapp-slack]]," ",-1,,,""),""))</f>
        <v>1.9855785E-8</v>
      </c>
      <c r="F1235" s="1" t="s">
        <v>8738</v>
      </c>
      <c r="G1235" s="1" t="str">
        <f>_xlfn.TEXTBEFORE(Table5[[#This Row],[rxn     kapp_old        kapp_slack_ub   kapp_slack_lb]]," ")</f>
        <v>RXN-M1PS_c_FWD-rt1768</v>
      </c>
      <c r="H123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23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235" s="1">
        <f>_xlfn.NUMBERVALUE(_xlfn.TEXTAFTER(Table5[[#This Row],[rxn     kapp_old        kapp_slack_ub   kapp_slack_lb]]," ",-1))</f>
        <v>0</v>
      </c>
      <c r="K1235" s="1">
        <f>_xlfn.XLOOKUP(SUBSTITUTE(Table5[[#This Row],[rxn]],"RXN-","ENZLOAD-"),ENZLOAD[name],ENZLOAD[flux],0)</f>
        <v>6.5424583022799996E-6</v>
      </c>
      <c r="L1235" s="1" t="str">
        <f>"'"&amp;Table5[[#This Row],[rxn]]&amp;"'"&amp;CHAR(9)&amp;IF(AND(Table5[[#This Row],[kapp_slack_ub]]&lt;&gt;0,Table5[[#This Row],[kapp_old]]&lt;$F$1),$F$1,Table5[[#This Row],[kapp_old]])</f>
        <v>'RXN-M1PS_c_FWD-rt1768'	27141.27779288</v>
      </c>
      <c r="M1235" s="1">
        <f>_xlfn.XLOOKUP(Table5[[#This Row],[rxn]],Table3[name],Table3[flux],$F$1)</f>
        <v>27141.277792879999</v>
      </c>
      <c r="N1235" s="1">
        <f>IFERROR(Table5[[#This Row],[min flux]]/Table5[[#This Row],[associated enzload]],"")</f>
        <v>4148483114.2785363</v>
      </c>
      <c r="O1235" s="1">
        <f>_xlfn.NUMBERVALUE(IF(Table5[[#This Row],[flux/enzload]]="","",ABS($N$1-Table5[[#This Row],[flux/enzload]])))</f>
        <v>1395767834544.6799</v>
      </c>
      <c r="P1235" s="1">
        <f>Table5[[#This Row],[kapp_old]]+IFERROR(((Table5[[#This Row],[kapp_slack_ub]]-Table5[[#This Row],[kapp_slack_lb]])/Table5[[#This Row],[associated enzload]]),0)</f>
        <v>27141.277792879999</v>
      </c>
      <c r="Q1235" s="1" t="str">
        <f>"'"&amp;Table5[[#This Row],[rxn]]&amp;"'"&amp;CHAR(9)&amp;Table5[[#This Row],[kapp + (slack_ub - slack_lb)/enzload]]</f>
        <v>'RXN-M1PS_c_FWD-rt1768'	27141.27779288</v>
      </c>
      <c r="R1235" s="1">
        <f>_xlfn.XLOOKUP(Table5[[#This Row],[rxn]],Table38[name],Table38[flux],0)</f>
        <v>0</v>
      </c>
      <c r="S1235" s="1">
        <f>_xlfn.XLOOKUP(SUBSTITUTE(Table5[[#This Row],[rxn]],"RXN-","ENZLOAD-"),Table38[name],Table38[flux],0)</f>
        <v>0</v>
      </c>
      <c r="T1235" s="1" t="b">
        <f>AND(Table5[[#This Row],[ENZLOAD flux in kapp-slack.gms]]=0,Table5[[#This Row],[flux in kapp-slack.gms]]&lt;&gt;0,NOT(Table5[[#This Row],[spont or unknown?]]))</f>
        <v>0</v>
      </c>
      <c r="U1235" s="1" t="b">
        <f>OR(_xlfn.TEXTAFTER(Table5[[#This Row],[rxn]],"-",-1)="SPONT",_xlfn.TEXTAFTER(Table5[[#This Row],[rxn]],"-",-1)="UNKNOWN")</f>
        <v>0</v>
      </c>
      <c r="V1235" s="1">
        <f>_xlfn.XLOOKUP(SUBSTITUTE(Table5[[#This Row],[rxn]],"RXN-","ENZLOAD-"),Table4[rxn],Table4[ub],0)</f>
        <v>0.66991540000000005</v>
      </c>
      <c r="W1235" s="1" t="b">
        <f>AND(Table5[[#This Row],[FVA ENZLOAD flux UB]]=0,Table5[[#This Row],[ENZ not made when it should be?]])</f>
        <v>0</v>
      </c>
    </row>
    <row r="1236" spans="1:23" hidden="1">
      <c r="A1236" s="1" t="s">
        <v>5714</v>
      </c>
      <c r="B1236" s="1" t="str">
        <f>_xlfn.TEXTBEFORE(Table38[[#This Row],[all fluxes from kapp-slack]]," ",,,,"")</f>
        <v>PROSYN-rt6863</v>
      </c>
      <c r="C1236" s="1">
        <f>_xlfn.NUMBERVALUE(IFERROR(_xlfn.TEXTAFTER(Table38[[#This Row],[all fluxes from kapp-slack]]," ",-1,,,""),""))</f>
        <v>1.2396876580000001E-6</v>
      </c>
      <c r="F1236" s="1" t="s">
        <v>8739</v>
      </c>
      <c r="G1236" s="1" t="str">
        <f>_xlfn.TEXTBEFORE(Table5[[#This Row],[rxn     kapp_old        kapp_slack_ub   kapp_slack_lb]]," ")</f>
        <v>RXN-MACACI_c_FWD-rt0063</v>
      </c>
      <c r="H123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23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236" s="1">
        <f>_xlfn.NUMBERVALUE(_xlfn.TEXTAFTER(Table5[[#This Row],[rxn     kapp_old        kapp_slack_ub   kapp_slack_lb]]," ",-1))</f>
        <v>0</v>
      </c>
      <c r="K1236" s="1">
        <f>_xlfn.XLOOKUP(SUBSTITUTE(Table5[[#This Row],[rxn]],"RXN-","ENZLOAD-"),ENZLOAD[name],ENZLOAD[flux],0)</f>
        <v>4.4945074313000001E-7</v>
      </c>
      <c r="L1236" s="1" t="str">
        <f>"'"&amp;Table5[[#This Row],[rxn]]&amp;"'"&amp;CHAR(9)&amp;IF(AND(Table5[[#This Row],[kapp_slack_ub]]&lt;&gt;0,Table5[[#This Row],[kapp_old]]&lt;$F$1),$F$1,Table5[[#This Row],[kapp_old]])</f>
        <v>'RXN-MACACI_c_FWD-rt0063'	27141.27779288</v>
      </c>
      <c r="M1236" s="1">
        <f>_xlfn.XLOOKUP(Table5[[#This Row],[rxn]],Table3[name],Table3[flux],$F$1)</f>
        <v>27141.277792879999</v>
      </c>
      <c r="N1236" s="1">
        <f>IFERROR(Table5[[#This Row],[min flux]]/Table5[[#This Row],[associated enzload]],"")</f>
        <v>60387658064.300056</v>
      </c>
      <c r="O1236" s="1">
        <f>_xlfn.NUMBERVALUE(IF(Table5[[#This Row],[flux/enzload]]="","",ABS($N$1-Table5[[#This Row],[flux/enzload]])))</f>
        <v>1339528659594.6499</v>
      </c>
      <c r="P1236" s="1">
        <f>Table5[[#This Row],[kapp_old]]+IFERROR(((Table5[[#This Row],[kapp_slack_ub]]-Table5[[#This Row],[kapp_slack_lb]])/Table5[[#This Row],[associated enzload]]),0)</f>
        <v>27141.277792879999</v>
      </c>
      <c r="Q1236" s="1" t="str">
        <f>"'"&amp;Table5[[#This Row],[rxn]]&amp;"'"&amp;CHAR(9)&amp;Table5[[#This Row],[kapp + (slack_ub - slack_lb)/enzload]]</f>
        <v>'RXN-MACACI_c_FWD-rt0063'	27141.27779288</v>
      </c>
      <c r="R1236" s="1">
        <f>_xlfn.XLOOKUP(Table5[[#This Row],[rxn]],Table38[name],Table38[flux],0)</f>
        <v>0</v>
      </c>
      <c r="S1236" s="1">
        <f>_xlfn.XLOOKUP(SUBSTITUTE(Table5[[#This Row],[rxn]],"RXN-","ENZLOAD-"),Table38[name],Table38[flux],0)</f>
        <v>0</v>
      </c>
      <c r="T1236" s="1" t="b">
        <f>AND(Table5[[#This Row],[ENZLOAD flux in kapp-slack.gms]]=0,Table5[[#This Row],[flux in kapp-slack.gms]]&lt;&gt;0,NOT(Table5[[#This Row],[spont or unknown?]]))</f>
        <v>0</v>
      </c>
      <c r="U1236" s="1" t="b">
        <f>OR(_xlfn.TEXTAFTER(Table5[[#This Row],[rxn]],"-",-1)="SPONT",_xlfn.TEXTAFTER(Table5[[#This Row],[rxn]],"-",-1)="UNKNOWN")</f>
        <v>0</v>
      </c>
      <c r="V1236" s="1">
        <f>_xlfn.XLOOKUP(SUBSTITUTE(Table5[[#This Row],[rxn]],"RXN-","ENZLOAD-"),Table4[rxn],Table4[ub],0)</f>
        <v>1.6224327199999999</v>
      </c>
      <c r="W1236" s="1" t="b">
        <f>AND(Table5[[#This Row],[FVA ENZLOAD flux UB]]=0,Table5[[#This Row],[ENZ not made when it should be?]])</f>
        <v>0</v>
      </c>
    </row>
    <row r="1237" spans="1:23" hidden="1">
      <c r="A1237" s="1" t="s">
        <v>5715</v>
      </c>
      <c r="B1237" s="1" t="str">
        <f>_xlfn.TEXTBEFORE(Table38[[#This Row],[all fluxes from kapp-slack]]," ",,,,"")</f>
        <v>PROSYN-rt6932</v>
      </c>
      <c r="C1237" s="1">
        <f>_xlfn.NUMBERVALUE(IFERROR(_xlfn.TEXTAFTER(Table38[[#This Row],[all fluxes from kapp-slack]]," ",-1,,,""),""))</f>
        <v>7.8497581200000003E-7</v>
      </c>
      <c r="F1237" s="1" t="s">
        <v>8740</v>
      </c>
      <c r="G1237" s="1" t="str">
        <f>_xlfn.TEXTBEFORE(Table5[[#This Row],[rxn     kapp_old        kapp_slack_ub   kapp_slack_lb]]," ")</f>
        <v>RXN-MACACI_c_REV-rt0063</v>
      </c>
      <c r="H123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23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237" s="1">
        <f>_xlfn.NUMBERVALUE(_xlfn.TEXTAFTER(Table5[[#This Row],[rxn     kapp_old        kapp_slack_ub   kapp_slack_lb]]," ",-1))</f>
        <v>0</v>
      </c>
      <c r="K1237" s="1">
        <f>_xlfn.XLOOKUP(SUBSTITUTE(Table5[[#This Row],[rxn]],"RXN-","ENZLOAD-"),ENZLOAD[name],ENZLOAD[flux],0)</f>
        <v>4.4945074313000001E-7</v>
      </c>
      <c r="L1237" s="1" t="str">
        <f>"'"&amp;Table5[[#This Row],[rxn]]&amp;"'"&amp;CHAR(9)&amp;IF(AND(Table5[[#This Row],[kapp_slack_ub]]&lt;&gt;0,Table5[[#This Row],[kapp_old]]&lt;$F$1),$F$1,Table5[[#This Row],[kapp_old]])</f>
        <v>'RXN-MACACI_c_REV-rt0063'	27141.27779288</v>
      </c>
      <c r="M1237" s="1">
        <f>_xlfn.XLOOKUP(Table5[[#This Row],[rxn]],Table3[name],Table3[flux],$F$1)</f>
        <v>27141.277792879999</v>
      </c>
      <c r="N1237" s="1">
        <f>IFERROR(Table5[[#This Row],[min flux]]/Table5[[#This Row],[associated enzload]],"")</f>
        <v>60387658064.300056</v>
      </c>
      <c r="O1237" s="1">
        <f>_xlfn.NUMBERVALUE(IF(Table5[[#This Row],[flux/enzload]]="","",ABS($N$1-Table5[[#This Row],[flux/enzload]])))</f>
        <v>1339528659594.6499</v>
      </c>
      <c r="P1237" s="1">
        <f>Table5[[#This Row],[kapp_old]]+IFERROR(((Table5[[#This Row],[kapp_slack_ub]]-Table5[[#This Row],[kapp_slack_lb]])/Table5[[#This Row],[associated enzload]]),0)</f>
        <v>27141.277792879999</v>
      </c>
      <c r="Q1237" s="1" t="str">
        <f>"'"&amp;Table5[[#This Row],[rxn]]&amp;"'"&amp;CHAR(9)&amp;Table5[[#This Row],[kapp + (slack_ub - slack_lb)/enzload]]</f>
        <v>'RXN-MACACI_c_REV-rt0063'	27141.27779288</v>
      </c>
      <c r="R1237" s="1">
        <f>_xlfn.XLOOKUP(Table5[[#This Row],[rxn]],Table38[name],Table38[flux],0)</f>
        <v>0</v>
      </c>
      <c r="S1237" s="1">
        <f>_xlfn.XLOOKUP(SUBSTITUTE(Table5[[#This Row],[rxn]],"RXN-","ENZLOAD-"),Table38[name],Table38[flux],0)</f>
        <v>0</v>
      </c>
      <c r="T1237" s="1" t="b">
        <f>AND(Table5[[#This Row],[ENZLOAD flux in kapp-slack.gms]]=0,Table5[[#This Row],[flux in kapp-slack.gms]]&lt;&gt;0,NOT(Table5[[#This Row],[spont or unknown?]]))</f>
        <v>0</v>
      </c>
      <c r="U1237" s="1" t="b">
        <f>OR(_xlfn.TEXTAFTER(Table5[[#This Row],[rxn]],"-",-1)="SPONT",_xlfn.TEXTAFTER(Table5[[#This Row],[rxn]],"-",-1)="UNKNOWN")</f>
        <v>0</v>
      </c>
      <c r="V1237" s="1">
        <f>_xlfn.XLOOKUP(SUBSTITUTE(Table5[[#This Row],[rxn]],"RXN-","ENZLOAD-"),Table4[rxn],Table4[ub],0)</f>
        <v>1.6224327199999999</v>
      </c>
      <c r="W1237" s="1" t="b">
        <f>AND(Table5[[#This Row],[FVA ENZLOAD flux UB]]=0,Table5[[#This Row],[ENZ not made when it should be?]])</f>
        <v>0</v>
      </c>
    </row>
    <row r="1238" spans="1:23" hidden="1">
      <c r="A1238" s="1" t="s">
        <v>5716</v>
      </c>
      <c r="B1238" s="1" t="str">
        <f>_xlfn.TEXTBEFORE(Table38[[#This Row],[all fluxes from kapp-slack]]," ",,,,"")</f>
        <v>PROSYN-rt6946</v>
      </c>
      <c r="C1238" s="1">
        <f>_xlfn.NUMBERVALUE(IFERROR(_xlfn.TEXTAFTER(Table38[[#This Row],[all fluxes from kapp-slack]]," ",-1,,,""),""))</f>
        <v>2.2206013000000001E-8</v>
      </c>
      <c r="F1238" s="1" t="s">
        <v>8741</v>
      </c>
      <c r="G1238" s="1" t="str">
        <f>_xlfn.TEXTBEFORE(Table5[[#This Row],[rxn     kapp_old        kapp_slack_ub   kapp_slack_lb]]," ")</f>
        <v>RXN-MACACI_c_FWD-rt3852</v>
      </c>
      <c r="H123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23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238" s="1">
        <f>_xlfn.NUMBERVALUE(_xlfn.TEXTAFTER(Table5[[#This Row],[rxn     kapp_old        kapp_slack_ub   kapp_slack_lb]]," ",-1))</f>
        <v>0</v>
      </c>
      <c r="K1238" s="1">
        <f>_xlfn.XLOOKUP(SUBSTITUTE(Table5[[#This Row],[rxn]],"RXN-","ENZLOAD-"),ENZLOAD[name],ENZLOAD[flux],0)</f>
        <v>1.08503589177E-6</v>
      </c>
      <c r="L1238" s="1" t="str">
        <f>"'"&amp;Table5[[#This Row],[rxn]]&amp;"'"&amp;CHAR(9)&amp;IF(AND(Table5[[#This Row],[kapp_slack_ub]]&lt;&gt;0,Table5[[#This Row],[kapp_old]]&lt;$F$1),$F$1,Table5[[#This Row],[kapp_old]])</f>
        <v>'RXN-MACACI_c_FWD-rt3852'	27141.27779288</v>
      </c>
      <c r="M1238" s="1">
        <f>_xlfn.XLOOKUP(Table5[[#This Row],[rxn]],Table3[name],Table3[flux],$F$1)</f>
        <v>27141.277792879999</v>
      </c>
      <c r="N1238" s="1">
        <f>IFERROR(Table5[[#This Row],[min flux]]/Table5[[#This Row],[associated enzload]],"")</f>
        <v>25014175105.862083</v>
      </c>
      <c r="O1238" s="1">
        <f>_xlfn.NUMBERVALUE(IF(Table5[[#This Row],[flux/enzload]]="","",ABS($N$1-Table5[[#This Row],[flux/enzload]])))</f>
        <v>1374902142553.0901</v>
      </c>
      <c r="P1238" s="1">
        <f>Table5[[#This Row],[kapp_old]]+IFERROR(((Table5[[#This Row],[kapp_slack_ub]]-Table5[[#This Row],[kapp_slack_lb]])/Table5[[#This Row],[associated enzload]]),0)</f>
        <v>27141.277792879999</v>
      </c>
      <c r="Q1238" s="1" t="str">
        <f>"'"&amp;Table5[[#This Row],[rxn]]&amp;"'"&amp;CHAR(9)&amp;Table5[[#This Row],[kapp + (slack_ub - slack_lb)/enzload]]</f>
        <v>'RXN-MACACI_c_FWD-rt3852'	27141.27779288</v>
      </c>
      <c r="R1238" s="1">
        <f>_xlfn.XLOOKUP(Table5[[#This Row],[rxn]],Table38[name],Table38[flux],0)</f>
        <v>0</v>
      </c>
      <c r="S1238" s="1">
        <f>_xlfn.XLOOKUP(SUBSTITUTE(Table5[[#This Row],[rxn]],"RXN-","ENZLOAD-"),Table38[name],Table38[flux],0)</f>
        <v>0</v>
      </c>
      <c r="T1238" s="1" t="b">
        <f>AND(Table5[[#This Row],[ENZLOAD flux in kapp-slack.gms]]=0,Table5[[#This Row],[flux in kapp-slack.gms]]&lt;&gt;0,NOT(Table5[[#This Row],[spont or unknown?]]))</f>
        <v>0</v>
      </c>
      <c r="U1238" s="1" t="b">
        <f>OR(_xlfn.TEXTAFTER(Table5[[#This Row],[rxn]],"-",-1)="SPONT",_xlfn.TEXTAFTER(Table5[[#This Row],[rxn]],"-",-1)="UNKNOWN")</f>
        <v>0</v>
      </c>
      <c r="V1238" s="1">
        <f>_xlfn.XLOOKUP(SUBSTITUTE(Table5[[#This Row],[rxn]],"RXN-","ENZLOAD-"),Table4[rxn],Table4[ub],0)</f>
        <v>1.26903532</v>
      </c>
      <c r="W1238" s="1" t="b">
        <f>AND(Table5[[#This Row],[FVA ENZLOAD flux UB]]=0,Table5[[#This Row],[ENZ not made when it should be?]])</f>
        <v>0</v>
      </c>
    </row>
    <row r="1239" spans="1:23" hidden="1">
      <c r="A1239" s="1" t="s">
        <v>5717</v>
      </c>
      <c r="B1239" s="1" t="str">
        <f>_xlfn.TEXTBEFORE(Table38[[#This Row],[all fluxes from kapp-slack]]," ",,,,"")</f>
        <v>PROSYN-rt7036</v>
      </c>
      <c r="C1239" s="1">
        <f>_xlfn.NUMBERVALUE(IFERROR(_xlfn.TEXTAFTER(Table38[[#This Row],[all fluxes from kapp-slack]]," ",-1,,,""),""))</f>
        <v>2.022973164E-6</v>
      </c>
      <c r="F1239" s="1" t="s">
        <v>8742</v>
      </c>
      <c r="G1239" s="1" t="str">
        <f>_xlfn.TEXTBEFORE(Table5[[#This Row],[rxn     kapp_old        kapp_slack_ub   kapp_slack_lb]]," ")</f>
        <v>RXN-MACACI_c_REV-rt3852</v>
      </c>
      <c r="H123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23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239" s="1">
        <f>_xlfn.NUMBERVALUE(_xlfn.TEXTAFTER(Table5[[#This Row],[rxn     kapp_old        kapp_slack_ub   kapp_slack_lb]]," ",-1))</f>
        <v>0</v>
      </c>
      <c r="K1239" s="1">
        <f>_xlfn.XLOOKUP(SUBSTITUTE(Table5[[#This Row],[rxn]],"RXN-","ENZLOAD-"),ENZLOAD[name],ENZLOAD[flux],0)</f>
        <v>1.08503589177E-6</v>
      </c>
      <c r="L1239" s="1" t="str">
        <f>"'"&amp;Table5[[#This Row],[rxn]]&amp;"'"&amp;CHAR(9)&amp;IF(AND(Table5[[#This Row],[kapp_slack_ub]]&lt;&gt;0,Table5[[#This Row],[kapp_old]]&lt;$F$1),$F$1,Table5[[#This Row],[kapp_old]])</f>
        <v>'RXN-MACACI_c_REV-rt3852'	27141.27779288</v>
      </c>
      <c r="M1239" s="1">
        <f>_xlfn.XLOOKUP(Table5[[#This Row],[rxn]],Table3[name],Table3[flux],$F$1)</f>
        <v>27141.277792879999</v>
      </c>
      <c r="N1239" s="1">
        <f>IFERROR(Table5[[#This Row],[min flux]]/Table5[[#This Row],[associated enzload]],"")</f>
        <v>25014175105.862083</v>
      </c>
      <c r="O1239" s="1">
        <f>_xlfn.NUMBERVALUE(IF(Table5[[#This Row],[flux/enzload]]="","",ABS($N$1-Table5[[#This Row],[flux/enzload]])))</f>
        <v>1374902142553.0901</v>
      </c>
      <c r="P1239" s="1">
        <f>Table5[[#This Row],[kapp_old]]+IFERROR(((Table5[[#This Row],[kapp_slack_ub]]-Table5[[#This Row],[kapp_slack_lb]])/Table5[[#This Row],[associated enzload]]),0)</f>
        <v>27141.277792879999</v>
      </c>
      <c r="Q1239" s="1" t="str">
        <f>"'"&amp;Table5[[#This Row],[rxn]]&amp;"'"&amp;CHAR(9)&amp;Table5[[#This Row],[kapp + (slack_ub - slack_lb)/enzload]]</f>
        <v>'RXN-MACACI_c_REV-rt3852'	27141.27779288</v>
      </c>
      <c r="R1239" s="1">
        <f>_xlfn.XLOOKUP(Table5[[#This Row],[rxn]],Table38[name],Table38[flux],0)</f>
        <v>0</v>
      </c>
      <c r="S1239" s="1">
        <f>_xlfn.XLOOKUP(SUBSTITUTE(Table5[[#This Row],[rxn]],"RXN-","ENZLOAD-"),Table38[name],Table38[flux],0)</f>
        <v>0</v>
      </c>
      <c r="T1239" s="1" t="b">
        <f>AND(Table5[[#This Row],[ENZLOAD flux in kapp-slack.gms]]=0,Table5[[#This Row],[flux in kapp-slack.gms]]&lt;&gt;0,NOT(Table5[[#This Row],[spont or unknown?]]))</f>
        <v>0</v>
      </c>
      <c r="U1239" s="1" t="b">
        <f>OR(_xlfn.TEXTAFTER(Table5[[#This Row],[rxn]],"-",-1)="SPONT",_xlfn.TEXTAFTER(Table5[[#This Row],[rxn]],"-",-1)="UNKNOWN")</f>
        <v>0</v>
      </c>
      <c r="V1239" s="1">
        <f>_xlfn.XLOOKUP(SUBSTITUTE(Table5[[#This Row],[rxn]],"RXN-","ENZLOAD-"),Table4[rxn],Table4[ub],0)</f>
        <v>1.26903532</v>
      </c>
      <c r="W1239" s="1" t="b">
        <f>AND(Table5[[#This Row],[FVA ENZLOAD flux UB]]=0,Table5[[#This Row],[ENZ not made when it should be?]])</f>
        <v>0</v>
      </c>
    </row>
    <row r="1240" spans="1:23" hidden="1">
      <c r="A1240" s="1" t="s">
        <v>5718</v>
      </c>
      <c r="B1240" s="1" t="str">
        <f>_xlfn.TEXTBEFORE(Table38[[#This Row],[all fluxes from kapp-slack]]," ",,,,"")</f>
        <v>PROSYN-rt7052</v>
      </c>
      <c r="C1240" s="1">
        <f>_xlfn.NUMBERVALUE(IFERROR(_xlfn.TEXTAFTER(Table38[[#This Row],[all fluxes from kapp-slack]]," ",-1,,,""),""))</f>
        <v>1.1421065211999999E-5</v>
      </c>
      <c r="F1240" s="1" t="s">
        <v>8743</v>
      </c>
      <c r="G1240" s="1" t="str">
        <f>_xlfn.TEXTBEFORE(Table5[[#This Row],[rxn     kapp_old        kapp_slack_ub   kapp_slack_lb]]," ")</f>
        <v>RXN-MAGL_l_FWD-rt1360</v>
      </c>
      <c r="H124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24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240" s="1">
        <f>_xlfn.NUMBERVALUE(_xlfn.TEXTAFTER(Table5[[#This Row],[rxn     kapp_old        kapp_slack_ub   kapp_slack_lb]]," ",-1))</f>
        <v>0</v>
      </c>
      <c r="K1240" s="1">
        <f>_xlfn.XLOOKUP(SUBSTITUTE(Table5[[#This Row],[rxn]],"RXN-","ENZLOAD-"),ENZLOAD[name],ENZLOAD[flux],0)</f>
        <v>3.2024643650999998E-7</v>
      </c>
      <c r="L1240" s="1" t="str">
        <f>"'"&amp;Table5[[#This Row],[rxn]]&amp;"'"&amp;CHAR(9)&amp;IF(AND(Table5[[#This Row],[kapp_slack_ub]]&lt;&gt;0,Table5[[#This Row],[kapp_old]]&lt;$F$1),$F$1,Table5[[#This Row],[kapp_old]])</f>
        <v>'RXN-MAGL_l_FWD-rt1360'	27141.27779288</v>
      </c>
      <c r="M1240" s="1">
        <f>_xlfn.XLOOKUP(Table5[[#This Row],[rxn]],Table3[name],Table3[flux],$F$1)</f>
        <v>27141.277792879999</v>
      </c>
      <c r="N1240" s="1">
        <f>IFERROR(Table5[[#This Row],[min flux]]/Table5[[#This Row],[associated enzload]],"")</f>
        <v>84751224989.922684</v>
      </c>
      <c r="O1240" s="1">
        <f>_xlfn.NUMBERVALUE(IF(Table5[[#This Row],[flux/enzload]]="","",ABS($N$1-Table5[[#This Row],[flux/enzload]])))</f>
        <v>1315165092669.03</v>
      </c>
      <c r="P1240" s="1">
        <f>Table5[[#This Row],[kapp_old]]+IFERROR(((Table5[[#This Row],[kapp_slack_ub]]-Table5[[#This Row],[kapp_slack_lb]])/Table5[[#This Row],[associated enzload]]),0)</f>
        <v>27141.277792879999</v>
      </c>
      <c r="Q1240" s="1" t="str">
        <f>"'"&amp;Table5[[#This Row],[rxn]]&amp;"'"&amp;CHAR(9)&amp;Table5[[#This Row],[kapp + (slack_ub - slack_lb)/enzload]]</f>
        <v>'RXN-MAGL_l_FWD-rt1360'	27141.27779288</v>
      </c>
      <c r="R1240" s="1">
        <f>_xlfn.XLOOKUP(Table5[[#This Row],[rxn]],Table38[name],Table38[flux],0)</f>
        <v>1.0001442955580001E-3</v>
      </c>
      <c r="S1240" s="1">
        <f>_xlfn.XLOOKUP(SUBSTITUTE(Table5[[#This Row],[rxn]],"RXN-","ENZLOAD-"),Table38[name],Table38[flux],0)</f>
        <v>1.4245187E-8</v>
      </c>
      <c r="T1240" s="1" t="b">
        <f>AND(Table5[[#This Row],[ENZLOAD flux in kapp-slack.gms]]=0,Table5[[#This Row],[flux in kapp-slack.gms]]&lt;&gt;0,NOT(Table5[[#This Row],[spont or unknown?]]))</f>
        <v>0</v>
      </c>
      <c r="U1240" s="1" t="b">
        <f>OR(_xlfn.TEXTAFTER(Table5[[#This Row],[rxn]],"-",-1)="SPONT",_xlfn.TEXTAFTER(Table5[[#This Row],[rxn]],"-",-1)="UNKNOWN")</f>
        <v>0</v>
      </c>
      <c r="V1240" s="1">
        <f>_xlfn.XLOOKUP(SUBSTITUTE(Table5[[#This Row],[rxn]],"RXN-","ENZLOAD-"),Table4[rxn],Table4[ub],0)</f>
        <v>1.08601221</v>
      </c>
      <c r="W1240" s="1" t="b">
        <f>AND(Table5[[#This Row],[FVA ENZLOAD flux UB]]=0,Table5[[#This Row],[ENZ not made when it should be?]])</f>
        <v>0</v>
      </c>
    </row>
    <row r="1241" spans="1:23" hidden="1">
      <c r="A1241" s="1" t="s">
        <v>5719</v>
      </c>
      <c r="B1241" s="1" t="str">
        <f>_xlfn.TEXTBEFORE(Table38[[#This Row],[all fluxes from kapp-slack]]," ",,,,"")</f>
        <v>PROSYN-rt7115</v>
      </c>
      <c r="C1241" s="1">
        <f>_xlfn.NUMBERVALUE(IFERROR(_xlfn.TEXTAFTER(Table38[[#This Row],[all fluxes from kapp-slack]]," ",-1,,,""),""))</f>
        <v>6.9063623500000005E-7</v>
      </c>
      <c r="F1241" s="1" t="s">
        <v>8749</v>
      </c>
      <c r="G1241" s="1" t="str">
        <f>_xlfn.TEXTBEFORE(Table5[[#This Row],[rxn     kapp_old        kapp_slack_ub   kapp_slack_lb]]," ")</f>
        <v>RXN-MALS_c_FWD-rt1089</v>
      </c>
      <c r="H124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24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241" s="1">
        <f>_xlfn.NUMBERVALUE(_xlfn.TEXTAFTER(Table5[[#This Row],[rxn     kapp_old        kapp_slack_ub   kapp_slack_lb]]," ",-1))</f>
        <v>0</v>
      </c>
      <c r="K1241" s="1">
        <f>_xlfn.XLOOKUP(SUBSTITUTE(Table5[[#This Row],[rxn]],"RXN-","ENZLOAD-"),ENZLOAD[name],ENZLOAD[flux],0)</f>
        <v>2.5299007487999999E-7</v>
      </c>
      <c r="L1241" s="1" t="str">
        <f>"'"&amp;Table5[[#This Row],[rxn]]&amp;"'"&amp;CHAR(9)&amp;IF(AND(Table5[[#This Row],[kapp_slack_ub]]&lt;&gt;0,Table5[[#This Row],[kapp_old]]&lt;$F$1),$F$1,Table5[[#This Row],[kapp_old]])</f>
        <v>'RXN-MALS_c_FWD-rt1089'	27141.27779288</v>
      </c>
      <c r="M1241" s="1">
        <f>_xlfn.XLOOKUP(Table5[[#This Row],[rxn]],Table3[name],Table3[flux],$F$1)</f>
        <v>27141.277792879999</v>
      </c>
      <c r="N1241" s="1">
        <f>IFERROR(Table5[[#This Row],[min flux]]/Table5[[#This Row],[associated enzload]],"")</f>
        <v>107281986480.1172</v>
      </c>
      <c r="O1241" s="1">
        <f>_xlfn.NUMBERVALUE(IF(Table5[[#This Row],[flux/enzload]]="","",ABS($N$1-Table5[[#This Row],[flux/enzload]])))</f>
        <v>1292634331178.8401</v>
      </c>
      <c r="P1241" s="1">
        <f>Table5[[#This Row],[kapp_old]]+IFERROR(((Table5[[#This Row],[kapp_slack_ub]]-Table5[[#This Row],[kapp_slack_lb]])/Table5[[#This Row],[associated enzload]]),0)</f>
        <v>27141.277792879999</v>
      </c>
      <c r="Q1241" s="1" t="str">
        <f>"'"&amp;Table5[[#This Row],[rxn]]&amp;"'"&amp;CHAR(9)&amp;Table5[[#This Row],[kapp + (slack_ub - slack_lb)/enzload]]</f>
        <v>'RXN-MALS_c_FWD-rt1089'	27141.27779288</v>
      </c>
      <c r="R1241" s="1">
        <f>_xlfn.XLOOKUP(Table5[[#This Row],[rxn]],Table38[name],Table38[flux],0)</f>
        <v>0</v>
      </c>
      <c r="S1241" s="1">
        <f>_xlfn.XLOOKUP(SUBSTITUTE(Table5[[#This Row],[rxn]],"RXN-","ENZLOAD-"),Table38[name],Table38[flux],0)</f>
        <v>0</v>
      </c>
      <c r="T1241" s="1" t="b">
        <f>AND(Table5[[#This Row],[ENZLOAD flux in kapp-slack.gms]]=0,Table5[[#This Row],[flux in kapp-slack.gms]]&lt;&gt;0,NOT(Table5[[#This Row],[spont or unknown?]]))</f>
        <v>0</v>
      </c>
      <c r="U1241" s="1" t="b">
        <f>OR(_xlfn.TEXTAFTER(Table5[[#This Row],[rxn]],"-",-1)="SPONT",_xlfn.TEXTAFTER(Table5[[#This Row],[rxn]],"-",-1)="UNKNOWN")</f>
        <v>0</v>
      </c>
      <c r="V1241" s="1">
        <f>_xlfn.XLOOKUP(SUBSTITUTE(Table5[[#This Row],[rxn]],"RXN-","ENZLOAD-"),Table4[rxn],Table4[ub],0)</f>
        <v>0.70153507999999998</v>
      </c>
      <c r="W1241" s="1" t="b">
        <f>AND(Table5[[#This Row],[FVA ENZLOAD flux UB]]=0,Table5[[#This Row],[ENZ not made when it should be?]])</f>
        <v>0</v>
      </c>
    </row>
    <row r="1242" spans="1:23" hidden="1">
      <c r="A1242" s="1" t="s">
        <v>5720</v>
      </c>
      <c r="B1242" s="1" t="str">
        <f>_xlfn.TEXTBEFORE(Table38[[#This Row],[all fluxes from kapp-slack]]," ",,,,"")</f>
        <v>PROSYN-rt7201</v>
      </c>
      <c r="C1242" s="1">
        <f>_xlfn.NUMBERVALUE(IFERROR(_xlfn.TEXTAFTER(Table38[[#This Row],[all fluxes from kapp-slack]]," ",-1,,,""),""))</f>
        <v>5.2526678499999998E-7</v>
      </c>
      <c r="F1242" s="1" t="s">
        <v>8750</v>
      </c>
      <c r="G1242" s="1" t="str">
        <f>_xlfn.TEXTBEFORE(Table5[[#This Row],[rxn     kapp_old        kapp_slack_ub   kapp_slack_lb]]," ")</f>
        <v>RXN-MALT_c_FWD-rt0767</v>
      </c>
      <c r="H124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24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242" s="1">
        <f>_xlfn.NUMBERVALUE(_xlfn.TEXTAFTER(Table5[[#This Row],[rxn     kapp_old        kapp_slack_ub   kapp_slack_lb]]," ",-1))</f>
        <v>0</v>
      </c>
      <c r="K1242" s="1">
        <f>_xlfn.XLOOKUP(SUBSTITUTE(Table5[[#This Row],[rxn]],"RXN-","ENZLOAD-"),ENZLOAD[name],ENZLOAD[flux],0)</f>
        <v>1.42926460415E-6</v>
      </c>
      <c r="L1242" s="1" t="str">
        <f>"'"&amp;Table5[[#This Row],[rxn]]&amp;"'"&amp;CHAR(9)&amp;IF(AND(Table5[[#This Row],[kapp_slack_ub]]&lt;&gt;0,Table5[[#This Row],[kapp_old]]&lt;$F$1),$F$1,Table5[[#This Row],[kapp_old]])</f>
        <v>'RXN-MALT_c_FWD-rt0767'	27141.27779288</v>
      </c>
      <c r="M1242" s="1">
        <f>_xlfn.XLOOKUP(Table5[[#This Row],[rxn]],Table3[name],Table3[flux],$F$1)</f>
        <v>27141.277792879999</v>
      </c>
      <c r="N1242" s="1">
        <f>IFERROR(Table5[[#This Row],[min flux]]/Table5[[#This Row],[associated enzload]],"")</f>
        <v>18989680227.211132</v>
      </c>
      <c r="O1242" s="1">
        <f>_xlfn.NUMBERVALUE(IF(Table5[[#This Row],[flux/enzload]]="","",ABS($N$1-Table5[[#This Row],[flux/enzload]])))</f>
        <v>1380926637431.74</v>
      </c>
      <c r="P1242" s="1">
        <f>Table5[[#This Row],[kapp_old]]+IFERROR(((Table5[[#This Row],[kapp_slack_ub]]-Table5[[#This Row],[kapp_slack_lb]])/Table5[[#This Row],[associated enzload]]),0)</f>
        <v>27141.277792879999</v>
      </c>
      <c r="Q1242" s="1" t="str">
        <f>"'"&amp;Table5[[#This Row],[rxn]]&amp;"'"&amp;CHAR(9)&amp;Table5[[#This Row],[kapp + (slack_ub - slack_lb)/enzload]]</f>
        <v>'RXN-MALT_c_FWD-rt0767'	27141.27779288</v>
      </c>
      <c r="R1242" s="1">
        <f>_xlfn.XLOOKUP(Table5[[#This Row],[rxn]],Table38[name],Table38[flux],0)</f>
        <v>0</v>
      </c>
      <c r="S1242" s="1">
        <f>_xlfn.XLOOKUP(SUBSTITUTE(Table5[[#This Row],[rxn]],"RXN-","ENZLOAD-"),Table38[name],Table38[flux],0)</f>
        <v>0</v>
      </c>
      <c r="T1242" s="1" t="b">
        <f>AND(Table5[[#This Row],[ENZLOAD flux in kapp-slack.gms]]=0,Table5[[#This Row],[flux in kapp-slack.gms]]&lt;&gt;0,NOT(Table5[[#This Row],[spont or unknown?]]))</f>
        <v>0</v>
      </c>
      <c r="U1242" s="1" t="b">
        <f>OR(_xlfn.TEXTAFTER(Table5[[#This Row],[rxn]],"-",-1)="SPONT",_xlfn.TEXTAFTER(Table5[[#This Row],[rxn]],"-",-1)="UNKNOWN")</f>
        <v>0</v>
      </c>
      <c r="V1242" s="1">
        <f>_xlfn.XLOOKUP(SUBSTITUTE(Table5[[#This Row],[rxn]],"RXN-","ENZLOAD-"),Table4[rxn],Table4[ub],0)</f>
        <v>0.63533539999999999</v>
      </c>
      <c r="W1242" s="1" t="b">
        <f>AND(Table5[[#This Row],[FVA ENZLOAD flux UB]]=0,Table5[[#This Row],[ENZ not made when it should be?]])</f>
        <v>0</v>
      </c>
    </row>
    <row r="1243" spans="1:23" hidden="1">
      <c r="A1243" s="1" t="s">
        <v>5721</v>
      </c>
      <c r="B1243" s="1" t="str">
        <f>_xlfn.TEXTBEFORE(Table38[[#This Row],[all fluxes from kapp-slack]]," ",,,,"")</f>
        <v>PROSYN-rt7221</v>
      </c>
      <c r="C1243" s="1">
        <f>_xlfn.NUMBERVALUE(IFERROR(_xlfn.TEXTAFTER(Table38[[#This Row],[all fluxes from kapp-slack]]," ",-1,,,""),""))</f>
        <v>5.7011198149999999E-6</v>
      </c>
      <c r="F1243" s="1" t="s">
        <v>8753</v>
      </c>
      <c r="G1243" s="1" t="str">
        <f>_xlfn.TEXTBEFORE(Table5[[#This Row],[rxn     kapp_old        kapp_slack_ub   kapp_slack_lb]]," ")</f>
        <v>RXN-MALt2_m_FWD-rt5142</v>
      </c>
      <c r="H124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24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243" s="1">
        <f>_xlfn.NUMBERVALUE(_xlfn.TEXTAFTER(Table5[[#This Row],[rxn     kapp_old        kapp_slack_ub   kapp_slack_lb]]," ",-1))</f>
        <v>0</v>
      </c>
      <c r="K1243" s="1">
        <f>_xlfn.XLOOKUP(SUBSTITUTE(Table5[[#This Row],[rxn]],"RXN-","ENZLOAD-"),ENZLOAD[name],ENZLOAD[flux],0)</f>
        <v>1.5157708701E-7</v>
      </c>
      <c r="L1243" s="1" t="str">
        <f>"'"&amp;Table5[[#This Row],[rxn]]&amp;"'"&amp;CHAR(9)&amp;IF(AND(Table5[[#This Row],[kapp_slack_ub]]&lt;&gt;0,Table5[[#This Row],[kapp_old]]&lt;$F$1),$F$1,Table5[[#This Row],[kapp_old]])</f>
        <v>'RXN-MALt2_m_FWD-rt5142'	27141.27779288</v>
      </c>
      <c r="M1243" s="1">
        <f>_xlfn.XLOOKUP(Table5[[#This Row],[rxn]],Table3[name],Table3[flux],$F$1)</f>
        <v>27141.277792879999</v>
      </c>
      <c r="N1243" s="1">
        <f>IFERROR(Table5[[#This Row],[min flux]]/Table5[[#This Row],[associated enzload]],"")</f>
        <v>179059238624.16888</v>
      </c>
      <c r="O1243" s="1">
        <f>_xlfn.NUMBERVALUE(IF(Table5[[#This Row],[flux/enzload]]="","",ABS($N$1-Table5[[#This Row],[flux/enzload]])))</f>
        <v>1220857079034.78</v>
      </c>
      <c r="P1243" s="1">
        <f>Table5[[#This Row],[kapp_old]]+IFERROR(((Table5[[#This Row],[kapp_slack_ub]]-Table5[[#This Row],[kapp_slack_lb]])/Table5[[#This Row],[associated enzload]]),0)</f>
        <v>27141.277792879999</v>
      </c>
      <c r="Q1243" s="1" t="str">
        <f>"'"&amp;Table5[[#This Row],[rxn]]&amp;"'"&amp;CHAR(9)&amp;Table5[[#This Row],[kapp + (slack_ub - slack_lb)/enzload]]</f>
        <v>'RXN-MALt2_m_FWD-rt5142'	27141.27779288</v>
      </c>
      <c r="R1243" s="1">
        <f>_xlfn.XLOOKUP(Table5[[#This Row],[rxn]],Table38[name],Table38[flux],0)</f>
        <v>0</v>
      </c>
      <c r="S1243" s="1">
        <f>_xlfn.XLOOKUP(SUBSTITUTE(Table5[[#This Row],[rxn]],"RXN-","ENZLOAD-"),Table38[name],Table38[flux],0)</f>
        <v>0</v>
      </c>
      <c r="T1243" s="1" t="b">
        <f>AND(Table5[[#This Row],[ENZLOAD flux in kapp-slack.gms]]=0,Table5[[#This Row],[flux in kapp-slack.gms]]&lt;&gt;0,NOT(Table5[[#This Row],[spont or unknown?]]))</f>
        <v>0</v>
      </c>
      <c r="U1243" s="1" t="b">
        <f>OR(_xlfn.TEXTAFTER(Table5[[#This Row],[rxn]],"-",-1)="SPONT",_xlfn.TEXTAFTER(Table5[[#This Row],[rxn]],"-",-1)="UNKNOWN")</f>
        <v>0</v>
      </c>
      <c r="V1243" s="1">
        <f>_xlfn.XLOOKUP(SUBSTITUTE(Table5[[#This Row],[rxn]],"RXN-","ENZLOAD-"),Table4[rxn],Table4[ub],0)</f>
        <v>1.3946962899999999</v>
      </c>
      <c r="W1243" s="1" t="b">
        <f>AND(Table5[[#This Row],[FVA ENZLOAD flux UB]]=0,Table5[[#This Row],[ENZ not made when it should be?]])</f>
        <v>0</v>
      </c>
    </row>
    <row r="1244" spans="1:23" hidden="1">
      <c r="A1244" s="1" t="s">
        <v>5722</v>
      </c>
      <c r="B1244" s="1" t="str">
        <f>_xlfn.TEXTBEFORE(Table38[[#This Row],[all fluxes from kapp-slack]]," ",,,,"")</f>
        <v>PROSYN-rt7263_c</v>
      </c>
      <c r="C1244" s="1">
        <f>_xlfn.NUMBERVALUE(IFERROR(_xlfn.TEXTAFTER(Table38[[#This Row],[all fluxes from kapp-slack]]," ",-1,,,""),""))</f>
        <v>5.3402781069999998E-6</v>
      </c>
      <c r="F1244" s="1" t="s">
        <v>8754</v>
      </c>
      <c r="G1244" s="1" t="str">
        <f>_xlfn.TEXTBEFORE(Table5[[#This Row],[rxn     kapp_old        kapp_slack_ub   kapp_slack_lb]]," ")</f>
        <v>RXN-MALTtps_e_FWD-rt0769</v>
      </c>
      <c r="H124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24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244" s="1">
        <f>_xlfn.NUMBERVALUE(_xlfn.TEXTAFTER(Table5[[#This Row],[rxn     kapp_old        kapp_slack_ub   kapp_slack_lb]]," ",-1))</f>
        <v>0</v>
      </c>
      <c r="K1244" s="1">
        <f>_xlfn.XLOOKUP(SUBSTITUTE(Table5[[#This Row],[rxn]],"RXN-","ENZLOAD-"),ENZLOAD[name],ENZLOAD[flux],0)</f>
        <v>2.2894199899999999E-9</v>
      </c>
      <c r="L1244" s="1" t="str">
        <f>"'"&amp;Table5[[#This Row],[rxn]]&amp;"'"&amp;CHAR(9)&amp;IF(AND(Table5[[#This Row],[kapp_slack_ub]]&lt;&gt;0,Table5[[#This Row],[kapp_old]]&lt;$F$1),$F$1,Table5[[#This Row],[kapp_old]])</f>
        <v>'RXN-MALTtps_e_FWD-rt0769'	27141.27779288</v>
      </c>
      <c r="M1244" s="1">
        <f>_xlfn.XLOOKUP(Table5[[#This Row],[rxn]],Table3[name],Table3[flux],$F$1)</f>
        <v>27141.277792879999</v>
      </c>
      <c r="N1244" s="1">
        <f>IFERROR(Table5[[#This Row],[min flux]]/Table5[[#This Row],[associated enzload]],"")</f>
        <v>11855089023172.197</v>
      </c>
      <c r="O1244" s="1">
        <f>_xlfn.NUMBERVALUE(IF(Table5[[#This Row],[flux/enzload]]="","",ABS($N$1-Table5[[#This Row],[flux/enzload]])))</f>
        <v>10455172705513.199</v>
      </c>
      <c r="P1244" s="1">
        <f>Table5[[#This Row],[kapp_old]]+IFERROR(((Table5[[#This Row],[kapp_slack_ub]]-Table5[[#This Row],[kapp_slack_lb]])/Table5[[#This Row],[associated enzload]]),0)</f>
        <v>27141.277792879999</v>
      </c>
      <c r="Q1244" s="1" t="str">
        <f>"'"&amp;Table5[[#This Row],[rxn]]&amp;"'"&amp;CHAR(9)&amp;Table5[[#This Row],[kapp + (slack_ub - slack_lb)/enzload]]</f>
        <v>'RXN-MALTtps_e_FWD-rt0769'	27141.27779288</v>
      </c>
      <c r="R1244" s="1">
        <f>_xlfn.XLOOKUP(Table5[[#This Row],[rxn]],Table38[name],Table38[flux],0)</f>
        <v>0</v>
      </c>
      <c r="S1244" s="1">
        <f>_xlfn.XLOOKUP(SUBSTITUTE(Table5[[#This Row],[rxn]],"RXN-","ENZLOAD-"),Table38[name],Table38[flux],0)</f>
        <v>0</v>
      </c>
      <c r="T1244" s="1" t="b">
        <f>AND(Table5[[#This Row],[ENZLOAD flux in kapp-slack.gms]]=0,Table5[[#This Row],[flux in kapp-slack.gms]]&lt;&gt;0,NOT(Table5[[#This Row],[spont or unknown?]]))</f>
        <v>0</v>
      </c>
      <c r="U1244" s="1" t="b">
        <f>OR(_xlfn.TEXTAFTER(Table5[[#This Row],[rxn]],"-",-1)="SPONT",_xlfn.TEXTAFTER(Table5[[#This Row],[rxn]],"-",-1)="UNKNOWN")</f>
        <v>0</v>
      </c>
      <c r="V1244" s="1">
        <f>_xlfn.XLOOKUP(SUBSTITUTE(Table5[[#This Row],[rxn]],"RXN-","ENZLOAD-"),Table4[rxn],Table4[ub],0)</f>
        <v>0.69569630999999998</v>
      </c>
      <c r="W1244" s="1" t="b">
        <f>AND(Table5[[#This Row],[FVA ENZLOAD flux UB]]=0,Table5[[#This Row],[ENZ not made when it should be?]])</f>
        <v>0</v>
      </c>
    </row>
    <row r="1245" spans="1:23" hidden="1">
      <c r="A1245" s="1" t="s">
        <v>5723</v>
      </c>
      <c r="B1245" s="1" t="str">
        <f>_xlfn.TEXTBEFORE(Table38[[#This Row],[all fluxes from kapp-slack]]," ",,,,"")</f>
        <v>PROSYN-rt7313</v>
      </c>
      <c r="C1245" s="1">
        <f>_xlfn.NUMBERVALUE(IFERROR(_xlfn.TEXTAFTER(Table38[[#This Row],[all fluxes from kapp-slack]]," ",-1,,,""),""))</f>
        <v>1.2396876580000001E-6</v>
      </c>
      <c r="F1245" s="1" t="s">
        <v>8756</v>
      </c>
      <c r="G1245" s="1" t="str">
        <f>_xlfn.TEXTBEFORE(Table5[[#This Row],[rxn     kapp_old        kapp_slack_ub   kapp_slack_lb]]," ")</f>
        <v>RXN-MAN6PI_c_FWD-rt0239</v>
      </c>
      <c r="H124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24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245" s="1">
        <f>_xlfn.NUMBERVALUE(_xlfn.TEXTAFTER(Table5[[#This Row],[rxn     kapp_old        kapp_slack_ub   kapp_slack_lb]]," ",-1))</f>
        <v>0</v>
      </c>
      <c r="K1245" s="1">
        <f>_xlfn.XLOOKUP(SUBSTITUTE(Table5[[#This Row],[rxn]],"RXN-","ENZLOAD-"),ENZLOAD[name],ENZLOAD[flux],0)</f>
        <v>1.79203010825E-6</v>
      </c>
      <c r="L1245" s="1" t="str">
        <f>"'"&amp;Table5[[#This Row],[rxn]]&amp;"'"&amp;CHAR(9)&amp;IF(AND(Table5[[#This Row],[kapp_slack_ub]]&lt;&gt;0,Table5[[#This Row],[kapp_old]]&lt;$F$1),$F$1,Table5[[#This Row],[kapp_old]])</f>
        <v>'RXN-MAN6PI_c_FWD-rt0239'	27141.27779288</v>
      </c>
      <c r="M1245" s="1">
        <f>_xlfn.XLOOKUP(Table5[[#This Row],[rxn]],Table3[name],Table3[flux],$F$1)</f>
        <v>27141.277792879999</v>
      </c>
      <c r="N1245" s="1">
        <f>IFERROR(Table5[[#This Row],[min flux]]/Table5[[#This Row],[associated enzload]],"")</f>
        <v>15145547872.175377</v>
      </c>
      <c r="O1245" s="1">
        <f>_xlfn.NUMBERVALUE(IF(Table5[[#This Row],[flux/enzload]]="","",ABS($N$1-Table5[[#This Row],[flux/enzload]])))</f>
        <v>1384770769786.78</v>
      </c>
      <c r="P1245" s="1">
        <f>Table5[[#This Row],[kapp_old]]+IFERROR(((Table5[[#This Row],[kapp_slack_ub]]-Table5[[#This Row],[kapp_slack_lb]])/Table5[[#This Row],[associated enzload]]),0)</f>
        <v>27141.277792879999</v>
      </c>
      <c r="Q1245" s="1" t="str">
        <f>"'"&amp;Table5[[#This Row],[rxn]]&amp;"'"&amp;CHAR(9)&amp;Table5[[#This Row],[kapp + (slack_ub - slack_lb)/enzload]]</f>
        <v>'RXN-MAN6PI_c_FWD-rt0239'	27141.27779288</v>
      </c>
      <c r="R1245" s="1">
        <f>_xlfn.XLOOKUP(Table5[[#This Row],[rxn]],Table38[name],Table38[flux],0)</f>
        <v>0</v>
      </c>
      <c r="S1245" s="1">
        <f>_xlfn.XLOOKUP(SUBSTITUTE(Table5[[#This Row],[rxn]],"RXN-","ENZLOAD-"),Table38[name],Table38[flux],0)</f>
        <v>0</v>
      </c>
      <c r="T1245" s="1" t="b">
        <f>AND(Table5[[#This Row],[ENZLOAD flux in kapp-slack.gms]]=0,Table5[[#This Row],[flux in kapp-slack.gms]]&lt;&gt;0,NOT(Table5[[#This Row],[spont or unknown?]]))</f>
        <v>0</v>
      </c>
      <c r="U1245" s="1" t="b">
        <f>OR(_xlfn.TEXTAFTER(Table5[[#This Row],[rxn]],"-",-1)="SPONT",_xlfn.TEXTAFTER(Table5[[#This Row],[rxn]],"-",-1)="UNKNOWN")</f>
        <v>0</v>
      </c>
      <c r="V1245" s="1">
        <f>_xlfn.XLOOKUP(SUBSTITUTE(Table5[[#This Row],[rxn]],"RXN-","ENZLOAD-"),Table4[rxn],Table4[ub],0)</f>
        <v>0.92105903</v>
      </c>
      <c r="W1245" s="1" t="b">
        <f>AND(Table5[[#This Row],[FVA ENZLOAD flux UB]]=0,Table5[[#This Row],[ENZ not made when it should be?]])</f>
        <v>0</v>
      </c>
    </row>
    <row r="1246" spans="1:23" hidden="1">
      <c r="A1246" s="1" t="s">
        <v>5724</v>
      </c>
      <c r="B1246" s="1" t="str">
        <f>_xlfn.TEXTBEFORE(Table38[[#This Row],[all fluxes from kapp-slack]]," ",,,,"")</f>
        <v>PROSYN-rt7325</v>
      </c>
      <c r="C1246" s="1">
        <f>_xlfn.NUMBERVALUE(IFERROR(_xlfn.TEXTAFTER(Table38[[#This Row],[all fluxes from kapp-slack]]," ",-1,,,""),""))</f>
        <v>2.7168140339999998E-6</v>
      </c>
      <c r="F1246" s="1" t="s">
        <v>8758</v>
      </c>
      <c r="G1246" s="1" t="str">
        <f>_xlfn.TEXTBEFORE(Table5[[#This Row],[rxn     kapp_old        kapp_slack_ub   kapp_slack_lb]]," ")</f>
        <v>RXN-MANNAN14H_c_FWD-rt0045</v>
      </c>
      <c r="H124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24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246" s="1">
        <f>_xlfn.NUMBERVALUE(_xlfn.TEXTAFTER(Table5[[#This Row],[rxn     kapp_old        kapp_slack_ub   kapp_slack_lb]]," ",-1))</f>
        <v>0</v>
      </c>
      <c r="K1246" s="1">
        <f>_xlfn.XLOOKUP(SUBSTITUTE(Table5[[#This Row],[rxn]],"RXN-","ENZLOAD-"),ENZLOAD[name],ENZLOAD[flux],0)</f>
        <v>2.3393941300000001E-9</v>
      </c>
      <c r="L1246" s="1" t="str">
        <f>"'"&amp;Table5[[#This Row],[rxn]]&amp;"'"&amp;CHAR(9)&amp;IF(AND(Table5[[#This Row],[kapp_slack_ub]]&lt;&gt;0,Table5[[#This Row],[kapp_old]]&lt;$F$1),$F$1,Table5[[#This Row],[kapp_old]])</f>
        <v>'RXN-MANNAN14H_c_FWD-rt0045'	27141.27779288</v>
      </c>
      <c r="M1246" s="1">
        <f>_xlfn.XLOOKUP(Table5[[#This Row],[rxn]],Table3[name],Table3[flux],$F$1)</f>
        <v>27141.277792879999</v>
      </c>
      <c r="N1246" s="1">
        <f>IFERROR(Table5[[#This Row],[min flux]]/Table5[[#This Row],[associated enzload]],"")</f>
        <v>11601840598309.1</v>
      </c>
      <c r="O1246" s="1">
        <f>_xlfn.NUMBERVALUE(IF(Table5[[#This Row],[flux/enzload]]="","",ABS($N$1-Table5[[#This Row],[flux/enzload]])))</f>
        <v>10201924280650.1</v>
      </c>
      <c r="P1246" s="1">
        <f>Table5[[#This Row],[kapp_old]]+IFERROR(((Table5[[#This Row],[kapp_slack_ub]]-Table5[[#This Row],[kapp_slack_lb]])/Table5[[#This Row],[associated enzload]]),0)</f>
        <v>27141.277792879999</v>
      </c>
      <c r="Q1246" s="1" t="str">
        <f>"'"&amp;Table5[[#This Row],[rxn]]&amp;"'"&amp;CHAR(9)&amp;Table5[[#This Row],[kapp + (slack_ub - slack_lb)/enzload]]</f>
        <v>'RXN-MANNAN14H_c_FWD-rt0045'	27141.27779288</v>
      </c>
      <c r="R1246" s="1">
        <f>_xlfn.XLOOKUP(Table5[[#This Row],[rxn]],Table38[name],Table38[flux],0)</f>
        <v>0</v>
      </c>
      <c r="S1246" s="1">
        <f>_xlfn.XLOOKUP(SUBSTITUTE(Table5[[#This Row],[rxn]],"RXN-","ENZLOAD-"),Table38[name],Table38[flux],0)</f>
        <v>0</v>
      </c>
      <c r="T1246" s="1" t="b">
        <f>AND(Table5[[#This Row],[ENZLOAD flux in kapp-slack.gms]]=0,Table5[[#This Row],[flux in kapp-slack.gms]]&lt;&gt;0,NOT(Table5[[#This Row],[spont or unknown?]]))</f>
        <v>0</v>
      </c>
      <c r="U1246" s="1" t="b">
        <f>OR(_xlfn.TEXTAFTER(Table5[[#This Row],[rxn]],"-",-1)="SPONT",_xlfn.TEXTAFTER(Table5[[#This Row],[rxn]],"-",-1)="UNKNOWN")</f>
        <v>0</v>
      </c>
      <c r="V1246" s="1">
        <f>_xlfn.XLOOKUP(SUBSTITUTE(Table5[[#This Row],[rxn]],"RXN-","ENZLOAD-"),Table4[rxn],Table4[ub],0)</f>
        <v>0.67502627999999998</v>
      </c>
      <c r="W1246" s="1" t="b">
        <f>AND(Table5[[#This Row],[FVA ENZLOAD flux UB]]=0,Table5[[#This Row],[ENZ not made when it should be?]])</f>
        <v>0</v>
      </c>
    </row>
    <row r="1247" spans="1:23" hidden="1">
      <c r="A1247" s="1" t="s">
        <v>5725</v>
      </c>
      <c r="B1247" s="1" t="str">
        <f>_xlfn.TEXTBEFORE(Table38[[#This Row],[all fluxes from kapp-slack]]," ",,,,"")</f>
        <v>PROSYN-rt7344</v>
      </c>
      <c r="C1247" s="1">
        <f>_xlfn.NUMBERVALUE(IFERROR(_xlfn.TEXTAFTER(Table38[[#This Row],[all fluxes from kapp-slack]]," ",-1,,,""),""))</f>
        <v>5.7713078E-8</v>
      </c>
      <c r="F1247" s="1" t="s">
        <v>8761</v>
      </c>
      <c r="G1247" s="1" t="str">
        <f>_xlfn.TEXTBEFORE(Table5[[#This Row],[rxn     kapp_old        kapp_slack_ub   kapp_slack_lb]]," ")</f>
        <v>RXN-MANNANH_e_FWD-rt0564_e</v>
      </c>
      <c r="H124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24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247" s="1">
        <f>_xlfn.NUMBERVALUE(_xlfn.TEXTAFTER(Table5[[#This Row],[rxn     kapp_old        kapp_slack_ub   kapp_slack_lb]]," ",-1))</f>
        <v>0</v>
      </c>
      <c r="K1247" s="1">
        <f>_xlfn.XLOOKUP(SUBSTITUTE(Table5[[#This Row],[rxn]],"RXN-","ENZLOAD-"),ENZLOAD[name],ENZLOAD[flux],0)</f>
        <v>1.1831973645999999E-7</v>
      </c>
      <c r="L1247" s="1" t="str">
        <f>"'"&amp;Table5[[#This Row],[rxn]]&amp;"'"&amp;CHAR(9)&amp;IF(AND(Table5[[#This Row],[kapp_slack_ub]]&lt;&gt;0,Table5[[#This Row],[kapp_old]]&lt;$F$1),$F$1,Table5[[#This Row],[kapp_old]])</f>
        <v>'RXN-MANNANH_e_FWD-rt0564_e'	27141.27779288</v>
      </c>
      <c r="M1247" s="1">
        <f>_xlfn.XLOOKUP(Table5[[#This Row],[rxn]],Table3[name],Table3[flux],$F$1)</f>
        <v>27141.277792879999</v>
      </c>
      <c r="N1247" s="1">
        <f>IFERROR(Table5[[#This Row],[min flux]]/Table5[[#This Row],[associated enzload]],"")</f>
        <v>229389268476.4014</v>
      </c>
      <c r="O1247" s="1">
        <f>_xlfn.NUMBERVALUE(IF(Table5[[#This Row],[flux/enzload]]="","",ABS($N$1-Table5[[#This Row],[flux/enzload]])))</f>
        <v>1170527049182.55</v>
      </c>
      <c r="P1247" s="1">
        <f>Table5[[#This Row],[kapp_old]]+IFERROR(((Table5[[#This Row],[kapp_slack_ub]]-Table5[[#This Row],[kapp_slack_lb]])/Table5[[#This Row],[associated enzload]]),0)</f>
        <v>27141.277792879999</v>
      </c>
      <c r="Q1247" s="1" t="str">
        <f>"'"&amp;Table5[[#This Row],[rxn]]&amp;"'"&amp;CHAR(9)&amp;Table5[[#This Row],[kapp + (slack_ub - slack_lb)/enzload]]</f>
        <v>'RXN-MANNANH_e_FWD-rt0564_e'	27141.27779288</v>
      </c>
      <c r="R1247" s="1">
        <f>_xlfn.XLOOKUP(Table5[[#This Row],[rxn]],Table38[name],Table38[flux],0)</f>
        <v>0</v>
      </c>
      <c r="S1247" s="1">
        <f>_xlfn.XLOOKUP(SUBSTITUTE(Table5[[#This Row],[rxn]],"RXN-","ENZLOAD-"),Table38[name],Table38[flux],0)</f>
        <v>0</v>
      </c>
      <c r="T1247" s="1" t="b">
        <f>AND(Table5[[#This Row],[ENZLOAD flux in kapp-slack.gms]]=0,Table5[[#This Row],[flux in kapp-slack.gms]]&lt;&gt;0,NOT(Table5[[#This Row],[spont or unknown?]]))</f>
        <v>0</v>
      </c>
      <c r="U1247" s="1" t="b">
        <f>OR(_xlfn.TEXTAFTER(Table5[[#This Row],[rxn]],"-",-1)="SPONT",_xlfn.TEXTAFTER(Table5[[#This Row],[rxn]],"-",-1)="UNKNOWN")</f>
        <v>0</v>
      </c>
      <c r="V1247" s="1">
        <f>_xlfn.XLOOKUP(SUBSTITUTE(Table5[[#This Row],[rxn]],"RXN-","ENZLOAD-"),Table4[rxn],Table4[ub],0)</f>
        <v>0.65619527</v>
      </c>
      <c r="W1247" s="1" t="b">
        <f>AND(Table5[[#This Row],[FVA ENZLOAD flux UB]]=0,Table5[[#This Row],[ENZ not made when it should be?]])</f>
        <v>0</v>
      </c>
    </row>
    <row r="1248" spans="1:23" hidden="1">
      <c r="A1248" s="1" t="s">
        <v>5726</v>
      </c>
      <c r="B1248" s="1" t="str">
        <f>_xlfn.TEXTBEFORE(Table38[[#This Row],[all fluxes from kapp-slack]]," ",,,,"")</f>
        <v>PROSYN-rt7353</v>
      </c>
      <c r="C1248" s="1">
        <f>_xlfn.NUMBERVALUE(IFERROR(_xlfn.TEXTAFTER(Table38[[#This Row],[all fluxes from kapp-slack]]," ",-1,,,""),""))</f>
        <v>1.1652969022000001E-5</v>
      </c>
      <c r="F1248" s="1" t="s">
        <v>8762</v>
      </c>
      <c r="G1248" s="1" t="str">
        <f>_xlfn.TEXTBEFORE(Table5[[#This Row],[rxn     kapp_old        kapp_slack_ub   kapp_slack_lb]]," ")</f>
        <v>RXN-MANNANH_e_REV-rt0564_e</v>
      </c>
      <c r="H124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24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248" s="1">
        <f>_xlfn.NUMBERVALUE(_xlfn.TEXTAFTER(Table5[[#This Row],[rxn     kapp_old        kapp_slack_ub   kapp_slack_lb]]," ",-1))</f>
        <v>0</v>
      </c>
      <c r="K1248" s="1">
        <f>_xlfn.XLOOKUP(SUBSTITUTE(Table5[[#This Row],[rxn]],"RXN-","ENZLOAD-"),ENZLOAD[name],ENZLOAD[flux],0)</f>
        <v>1.1831973645999999E-7</v>
      </c>
      <c r="L1248" s="1" t="str">
        <f>"'"&amp;Table5[[#This Row],[rxn]]&amp;"'"&amp;CHAR(9)&amp;IF(AND(Table5[[#This Row],[kapp_slack_ub]]&lt;&gt;0,Table5[[#This Row],[kapp_old]]&lt;$F$1),$F$1,Table5[[#This Row],[kapp_old]])</f>
        <v>'RXN-MANNANH_e_REV-rt0564_e'	27141.27779288</v>
      </c>
      <c r="M1248" s="1">
        <f>_xlfn.XLOOKUP(Table5[[#This Row],[rxn]],Table3[name],Table3[flux],$F$1)</f>
        <v>27141.277792879999</v>
      </c>
      <c r="N1248" s="1">
        <f>IFERROR(Table5[[#This Row],[min flux]]/Table5[[#This Row],[associated enzload]],"")</f>
        <v>229389268476.4014</v>
      </c>
      <c r="O1248" s="1">
        <f>_xlfn.NUMBERVALUE(IF(Table5[[#This Row],[flux/enzload]]="","",ABS($N$1-Table5[[#This Row],[flux/enzload]])))</f>
        <v>1170527049182.55</v>
      </c>
      <c r="P1248" s="1">
        <f>Table5[[#This Row],[kapp_old]]+IFERROR(((Table5[[#This Row],[kapp_slack_ub]]-Table5[[#This Row],[kapp_slack_lb]])/Table5[[#This Row],[associated enzload]]),0)</f>
        <v>27141.277792879999</v>
      </c>
      <c r="Q1248" s="1" t="str">
        <f>"'"&amp;Table5[[#This Row],[rxn]]&amp;"'"&amp;CHAR(9)&amp;Table5[[#This Row],[kapp + (slack_ub - slack_lb)/enzload]]</f>
        <v>'RXN-MANNANH_e_REV-rt0564_e'	27141.27779288</v>
      </c>
      <c r="R1248" s="1">
        <f>_xlfn.XLOOKUP(Table5[[#This Row],[rxn]],Table38[name],Table38[flux],0)</f>
        <v>0</v>
      </c>
      <c r="S1248" s="1">
        <f>_xlfn.XLOOKUP(SUBSTITUTE(Table5[[#This Row],[rxn]],"RXN-","ENZLOAD-"),Table38[name],Table38[flux],0)</f>
        <v>0</v>
      </c>
      <c r="T1248" s="1" t="b">
        <f>AND(Table5[[#This Row],[ENZLOAD flux in kapp-slack.gms]]=0,Table5[[#This Row],[flux in kapp-slack.gms]]&lt;&gt;0,NOT(Table5[[#This Row],[spont or unknown?]]))</f>
        <v>0</v>
      </c>
      <c r="U1248" s="1" t="b">
        <f>OR(_xlfn.TEXTAFTER(Table5[[#This Row],[rxn]],"-",-1)="SPONT",_xlfn.TEXTAFTER(Table5[[#This Row],[rxn]],"-",-1)="UNKNOWN")</f>
        <v>0</v>
      </c>
      <c r="V1248" s="1">
        <f>_xlfn.XLOOKUP(SUBSTITUTE(Table5[[#This Row],[rxn]],"RXN-","ENZLOAD-"),Table4[rxn],Table4[ub],0)</f>
        <v>0.65619527</v>
      </c>
      <c r="W1248" s="1" t="b">
        <f>AND(Table5[[#This Row],[FVA ENZLOAD flux UB]]=0,Table5[[#This Row],[ENZ not made when it should be?]])</f>
        <v>0</v>
      </c>
    </row>
    <row r="1249" spans="1:23" hidden="1">
      <c r="A1249" s="1" t="s">
        <v>5727</v>
      </c>
      <c r="B1249" s="1" t="str">
        <f>_xlfn.TEXTBEFORE(Table38[[#This Row],[all fluxes from kapp-slack]]," ",,,,"")</f>
        <v>PROSYN-rt7368</v>
      </c>
      <c r="C1249" s="1">
        <f>_xlfn.NUMBERVALUE(IFERROR(_xlfn.TEXTAFTER(Table38[[#This Row],[all fluxes from kapp-slack]]," ",-1,,,""),""))</f>
        <v>1.51608536E-7</v>
      </c>
      <c r="F1249" s="1" t="s">
        <v>8763</v>
      </c>
      <c r="G1249" s="1" t="str">
        <f>_xlfn.TEXTBEFORE(Table5[[#This Row],[rxn     kapp_old        kapp_slack_ub   kapp_slack_lb]]," ")</f>
        <v>RXN-MANNANH_e_FWD-rt2416</v>
      </c>
      <c r="H124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24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249" s="1">
        <f>_xlfn.NUMBERVALUE(_xlfn.TEXTAFTER(Table5[[#This Row],[rxn     kapp_old        kapp_slack_ub   kapp_slack_lb]]," ",-1))</f>
        <v>0</v>
      </c>
      <c r="K1249" s="1">
        <f>_xlfn.XLOOKUP(SUBSTITUTE(Table5[[#This Row],[rxn]],"RXN-","ENZLOAD-"),ENZLOAD[name],ENZLOAD[flux],0)</f>
        <v>1.8383556899000001E-7</v>
      </c>
      <c r="L1249" s="1" t="str">
        <f>"'"&amp;Table5[[#This Row],[rxn]]&amp;"'"&amp;CHAR(9)&amp;IF(AND(Table5[[#This Row],[kapp_slack_ub]]&lt;&gt;0,Table5[[#This Row],[kapp_old]]&lt;$F$1),$F$1,Table5[[#This Row],[kapp_old]])</f>
        <v>'RXN-MANNANH_e_FWD-rt2416'	27141.27779288</v>
      </c>
      <c r="M1249" s="1">
        <f>_xlfn.XLOOKUP(Table5[[#This Row],[rxn]],Table3[name],Table3[flux],$F$1)</f>
        <v>27141.277792879999</v>
      </c>
      <c r="N1249" s="1">
        <f>IFERROR(Table5[[#This Row],[min flux]]/Table5[[#This Row],[associated enzload]],"")</f>
        <v>147638881539.60229</v>
      </c>
      <c r="O1249" s="1">
        <f>_xlfn.NUMBERVALUE(IF(Table5[[#This Row],[flux/enzload]]="","",ABS($N$1-Table5[[#This Row],[flux/enzload]])))</f>
        <v>1252277436119.3501</v>
      </c>
      <c r="P1249" s="1">
        <f>Table5[[#This Row],[kapp_old]]+IFERROR(((Table5[[#This Row],[kapp_slack_ub]]-Table5[[#This Row],[kapp_slack_lb]])/Table5[[#This Row],[associated enzload]]),0)</f>
        <v>27141.277792879999</v>
      </c>
      <c r="Q1249" s="1" t="str">
        <f>"'"&amp;Table5[[#This Row],[rxn]]&amp;"'"&amp;CHAR(9)&amp;Table5[[#This Row],[kapp + (slack_ub - slack_lb)/enzload]]</f>
        <v>'RXN-MANNANH_e_FWD-rt2416'	27141.27779288</v>
      </c>
      <c r="R1249" s="1">
        <f>_xlfn.XLOOKUP(Table5[[#This Row],[rxn]],Table38[name],Table38[flux],0)</f>
        <v>0</v>
      </c>
      <c r="S1249" s="1">
        <f>_xlfn.XLOOKUP(SUBSTITUTE(Table5[[#This Row],[rxn]],"RXN-","ENZLOAD-"),Table38[name],Table38[flux],0)</f>
        <v>0</v>
      </c>
      <c r="T1249" s="1" t="b">
        <f>AND(Table5[[#This Row],[ENZLOAD flux in kapp-slack.gms]]=0,Table5[[#This Row],[flux in kapp-slack.gms]]&lt;&gt;0,NOT(Table5[[#This Row],[spont or unknown?]]))</f>
        <v>0</v>
      </c>
      <c r="U1249" s="1" t="b">
        <f>OR(_xlfn.TEXTAFTER(Table5[[#This Row],[rxn]],"-",-1)="SPONT",_xlfn.TEXTAFTER(Table5[[#This Row],[rxn]],"-",-1)="UNKNOWN")</f>
        <v>0</v>
      </c>
      <c r="V1249" s="1">
        <f>_xlfn.XLOOKUP(SUBSTITUTE(Table5[[#This Row],[rxn]],"RXN-","ENZLOAD-"),Table4[rxn],Table4[ub],0)</f>
        <v>0.81995430999999996</v>
      </c>
      <c r="W1249" s="1" t="b">
        <f>AND(Table5[[#This Row],[FVA ENZLOAD flux UB]]=0,Table5[[#This Row],[ENZ not made when it should be?]])</f>
        <v>0</v>
      </c>
    </row>
    <row r="1250" spans="1:23" hidden="1">
      <c r="A1250" s="1" t="s">
        <v>5728</v>
      </c>
      <c r="B1250" s="1" t="str">
        <f>_xlfn.TEXTBEFORE(Table38[[#This Row],[all fluxes from kapp-slack]]," ",,,,"")</f>
        <v>PROSYN-rt7390</v>
      </c>
      <c r="C1250" s="1">
        <f>_xlfn.NUMBERVALUE(IFERROR(_xlfn.TEXTAFTER(Table38[[#This Row],[all fluxes from kapp-slack]]," ",-1,,,""),""))</f>
        <v>1.2396876580000001E-6</v>
      </c>
      <c r="F1250" s="1" t="s">
        <v>8764</v>
      </c>
      <c r="G1250" s="1" t="str">
        <f>_xlfn.TEXTBEFORE(Table5[[#This Row],[rxn     kapp_old        kapp_slack_ub   kapp_slack_lb]]," ")</f>
        <v>RXN-MANNANH_e_REV-rt2416</v>
      </c>
      <c r="H125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25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250" s="1">
        <f>_xlfn.NUMBERVALUE(_xlfn.TEXTAFTER(Table5[[#This Row],[rxn     kapp_old        kapp_slack_ub   kapp_slack_lb]]," ",-1))</f>
        <v>0</v>
      </c>
      <c r="K1250" s="1">
        <f>_xlfn.XLOOKUP(SUBSTITUTE(Table5[[#This Row],[rxn]],"RXN-","ENZLOAD-"),ENZLOAD[name],ENZLOAD[flux],0)</f>
        <v>1.8383556899000001E-7</v>
      </c>
      <c r="L1250" s="1" t="str">
        <f>"'"&amp;Table5[[#This Row],[rxn]]&amp;"'"&amp;CHAR(9)&amp;IF(AND(Table5[[#This Row],[kapp_slack_ub]]&lt;&gt;0,Table5[[#This Row],[kapp_old]]&lt;$F$1),$F$1,Table5[[#This Row],[kapp_old]])</f>
        <v>'RXN-MANNANH_e_REV-rt2416'	27141.27779288</v>
      </c>
      <c r="M1250" s="1">
        <f>_xlfn.XLOOKUP(Table5[[#This Row],[rxn]],Table3[name],Table3[flux],$F$1)</f>
        <v>27141.277792879999</v>
      </c>
      <c r="N1250" s="1">
        <f>IFERROR(Table5[[#This Row],[min flux]]/Table5[[#This Row],[associated enzload]],"")</f>
        <v>147638881539.60229</v>
      </c>
      <c r="O1250" s="1">
        <f>_xlfn.NUMBERVALUE(IF(Table5[[#This Row],[flux/enzload]]="","",ABS($N$1-Table5[[#This Row],[flux/enzload]])))</f>
        <v>1252277436119.3501</v>
      </c>
      <c r="P1250" s="1">
        <f>Table5[[#This Row],[kapp_old]]+IFERROR(((Table5[[#This Row],[kapp_slack_ub]]-Table5[[#This Row],[kapp_slack_lb]])/Table5[[#This Row],[associated enzload]]),0)</f>
        <v>27141.277792879999</v>
      </c>
      <c r="Q1250" s="1" t="str">
        <f>"'"&amp;Table5[[#This Row],[rxn]]&amp;"'"&amp;CHAR(9)&amp;Table5[[#This Row],[kapp + (slack_ub - slack_lb)/enzload]]</f>
        <v>'RXN-MANNANH_e_REV-rt2416'	27141.27779288</v>
      </c>
      <c r="R1250" s="1">
        <f>_xlfn.XLOOKUP(Table5[[#This Row],[rxn]],Table38[name],Table38[flux],0)</f>
        <v>0</v>
      </c>
      <c r="S1250" s="1">
        <f>_xlfn.XLOOKUP(SUBSTITUTE(Table5[[#This Row],[rxn]],"RXN-","ENZLOAD-"),Table38[name],Table38[flux],0)</f>
        <v>0</v>
      </c>
      <c r="T1250" s="1" t="b">
        <f>AND(Table5[[#This Row],[ENZLOAD flux in kapp-slack.gms]]=0,Table5[[#This Row],[flux in kapp-slack.gms]]&lt;&gt;0,NOT(Table5[[#This Row],[spont or unknown?]]))</f>
        <v>0</v>
      </c>
      <c r="U1250" s="1" t="b">
        <f>OR(_xlfn.TEXTAFTER(Table5[[#This Row],[rxn]],"-",-1)="SPONT",_xlfn.TEXTAFTER(Table5[[#This Row],[rxn]],"-",-1)="UNKNOWN")</f>
        <v>0</v>
      </c>
      <c r="V1250" s="1">
        <f>_xlfn.XLOOKUP(SUBSTITUTE(Table5[[#This Row],[rxn]],"RXN-","ENZLOAD-"),Table4[rxn],Table4[ub],0)</f>
        <v>0.81995430999999996</v>
      </c>
      <c r="W1250" s="1" t="b">
        <f>AND(Table5[[#This Row],[FVA ENZLOAD flux UB]]=0,Table5[[#This Row],[ENZ not made when it should be?]])</f>
        <v>0</v>
      </c>
    </row>
    <row r="1251" spans="1:23" hidden="1">
      <c r="A1251" s="1" t="s">
        <v>5729</v>
      </c>
      <c r="B1251" s="1" t="str">
        <f>_xlfn.TEXTBEFORE(Table38[[#This Row],[all fluxes from kapp-slack]]," ",,,,"")</f>
        <v>PROSYN-rt7423</v>
      </c>
      <c r="C1251" s="1">
        <f>_xlfn.NUMBERVALUE(IFERROR(_xlfn.TEXTAFTER(Table38[[#This Row],[all fluxes from kapp-slack]]," ",-1,,,""),""))</f>
        <v>9.2489784699999995E-7</v>
      </c>
      <c r="F1251" s="1" t="s">
        <v>8767</v>
      </c>
      <c r="G1251" s="1" t="str">
        <f>_xlfn.TEXTBEFORE(Table5[[#This Row],[rxn     kapp_old        kapp_slack_ub   kapp_slack_lb]]," ")</f>
        <v>RXN-MANNANH_e_FWD-rt6980</v>
      </c>
      <c r="H125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25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251" s="1">
        <f>_xlfn.NUMBERVALUE(_xlfn.TEXTAFTER(Table5[[#This Row],[rxn     kapp_old        kapp_slack_ub   kapp_slack_lb]]," ",-1))</f>
        <v>0</v>
      </c>
      <c r="K1251" s="1">
        <f>_xlfn.XLOOKUP(SUBSTITUTE(Table5[[#This Row],[rxn]],"RXN-","ENZLOAD-"),ENZLOAD[name],ENZLOAD[flux],0)</f>
        <v>1.3555733681000001E-7</v>
      </c>
      <c r="L1251" s="1" t="str">
        <f>"'"&amp;Table5[[#This Row],[rxn]]&amp;"'"&amp;CHAR(9)&amp;IF(AND(Table5[[#This Row],[kapp_slack_ub]]&lt;&gt;0,Table5[[#This Row],[kapp_old]]&lt;$F$1),$F$1,Table5[[#This Row],[kapp_old]])</f>
        <v>'RXN-MANNANH_e_FWD-rt6980'	27141.27779288</v>
      </c>
      <c r="M1251" s="1">
        <f>_xlfn.XLOOKUP(Table5[[#This Row],[rxn]],Table3[name],Table3[flux],$F$1)</f>
        <v>27141.277792879999</v>
      </c>
      <c r="N1251" s="1">
        <f>IFERROR(Table5[[#This Row],[min flux]]/Table5[[#This Row],[associated enzload]],"")</f>
        <v>200219910124.98114</v>
      </c>
      <c r="O1251" s="1">
        <f>_xlfn.NUMBERVALUE(IF(Table5[[#This Row],[flux/enzload]]="","",ABS($N$1-Table5[[#This Row],[flux/enzload]])))</f>
        <v>1199696407533.97</v>
      </c>
      <c r="P1251" s="1">
        <f>Table5[[#This Row],[kapp_old]]+IFERROR(((Table5[[#This Row],[kapp_slack_ub]]-Table5[[#This Row],[kapp_slack_lb]])/Table5[[#This Row],[associated enzload]]),0)</f>
        <v>27141.277792879999</v>
      </c>
      <c r="Q1251" s="1" t="str">
        <f>"'"&amp;Table5[[#This Row],[rxn]]&amp;"'"&amp;CHAR(9)&amp;Table5[[#This Row],[kapp + (slack_ub - slack_lb)/enzload]]</f>
        <v>'RXN-MANNANH_e_FWD-rt6980'	27141.27779288</v>
      </c>
      <c r="R1251" s="1">
        <f>_xlfn.XLOOKUP(Table5[[#This Row],[rxn]],Table38[name],Table38[flux],0)</f>
        <v>0</v>
      </c>
      <c r="S1251" s="1">
        <f>_xlfn.XLOOKUP(SUBSTITUTE(Table5[[#This Row],[rxn]],"RXN-","ENZLOAD-"),Table38[name],Table38[flux],0)</f>
        <v>0</v>
      </c>
      <c r="T1251" s="1" t="b">
        <f>AND(Table5[[#This Row],[ENZLOAD flux in kapp-slack.gms]]=0,Table5[[#This Row],[flux in kapp-slack.gms]]&lt;&gt;0,NOT(Table5[[#This Row],[spont or unknown?]]))</f>
        <v>0</v>
      </c>
      <c r="U1251" s="1" t="b">
        <f>OR(_xlfn.TEXTAFTER(Table5[[#This Row],[rxn]],"-",-1)="SPONT",_xlfn.TEXTAFTER(Table5[[#This Row],[rxn]],"-",-1)="UNKNOWN")</f>
        <v>0</v>
      </c>
      <c r="V1251" s="1">
        <f>_xlfn.XLOOKUP(SUBSTITUTE(Table5[[#This Row],[rxn]],"RXN-","ENZLOAD-"),Table4[rxn],Table4[ub],0)</f>
        <v>0.76223571999999995</v>
      </c>
      <c r="W1251" s="1" t="b">
        <f>AND(Table5[[#This Row],[FVA ENZLOAD flux UB]]=0,Table5[[#This Row],[ENZ not made when it should be?]])</f>
        <v>0</v>
      </c>
    </row>
    <row r="1252" spans="1:23" hidden="1">
      <c r="A1252" s="1" t="s">
        <v>5730</v>
      </c>
      <c r="B1252" s="1" t="str">
        <f>_xlfn.TEXTBEFORE(Table38[[#This Row],[all fluxes from kapp-slack]]," ",,,,"")</f>
        <v>PROSYN-rt7437</v>
      </c>
      <c r="C1252" s="1">
        <f>_xlfn.NUMBERVALUE(IFERROR(_xlfn.TEXTAFTER(Table38[[#This Row],[all fluxes from kapp-slack]]," ",-1,,,""),""))</f>
        <v>1.651433079E-6</v>
      </c>
      <c r="F1252" s="1" t="s">
        <v>8768</v>
      </c>
      <c r="G1252" s="1" t="str">
        <f>_xlfn.TEXTBEFORE(Table5[[#This Row],[rxn     kapp_old        kapp_slack_ub   kapp_slack_lb]]," ")</f>
        <v>RXN-MANNANH_e_REV-rt6980</v>
      </c>
      <c r="H125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25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252" s="1">
        <f>_xlfn.NUMBERVALUE(_xlfn.TEXTAFTER(Table5[[#This Row],[rxn     kapp_old        kapp_slack_ub   kapp_slack_lb]]," ",-1))</f>
        <v>0</v>
      </c>
      <c r="K1252" s="1">
        <f>_xlfn.XLOOKUP(SUBSTITUTE(Table5[[#This Row],[rxn]],"RXN-","ENZLOAD-"),ENZLOAD[name],ENZLOAD[flux],0)</f>
        <v>1.3555733681000001E-7</v>
      </c>
      <c r="L1252" s="1" t="str">
        <f>"'"&amp;Table5[[#This Row],[rxn]]&amp;"'"&amp;CHAR(9)&amp;IF(AND(Table5[[#This Row],[kapp_slack_ub]]&lt;&gt;0,Table5[[#This Row],[kapp_old]]&lt;$F$1),$F$1,Table5[[#This Row],[kapp_old]])</f>
        <v>'RXN-MANNANH_e_REV-rt6980'	27141.27779288</v>
      </c>
      <c r="M1252" s="1">
        <f>_xlfn.XLOOKUP(Table5[[#This Row],[rxn]],Table3[name],Table3[flux],$F$1)</f>
        <v>27141.277792879999</v>
      </c>
      <c r="N1252" s="1">
        <f>IFERROR(Table5[[#This Row],[min flux]]/Table5[[#This Row],[associated enzload]],"")</f>
        <v>200219910124.98114</v>
      </c>
      <c r="O1252" s="1">
        <f>_xlfn.NUMBERVALUE(IF(Table5[[#This Row],[flux/enzload]]="","",ABS($N$1-Table5[[#This Row],[flux/enzload]])))</f>
        <v>1199696407533.97</v>
      </c>
      <c r="P1252" s="1">
        <f>Table5[[#This Row],[kapp_old]]+IFERROR(((Table5[[#This Row],[kapp_slack_ub]]-Table5[[#This Row],[kapp_slack_lb]])/Table5[[#This Row],[associated enzload]]),0)</f>
        <v>27141.277792879999</v>
      </c>
      <c r="Q1252" s="1" t="str">
        <f>"'"&amp;Table5[[#This Row],[rxn]]&amp;"'"&amp;CHAR(9)&amp;Table5[[#This Row],[kapp + (slack_ub - slack_lb)/enzload]]</f>
        <v>'RXN-MANNANH_e_REV-rt6980'	27141.27779288</v>
      </c>
      <c r="R1252" s="1">
        <f>_xlfn.XLOOKUP(Table5[[#This Row],[rxn]],Table38[name],Table38[flux],0)</f>
        <v>0</v>
      </c>
      <c r="S1252" s="1">
        <f>_xlfn.XLOOKUP(SUBSTITUTE(Table5[[#This Row],[rxn]],"RXN-","ENZLOAD-"),Table38[name],Table38[flux],0)</f>
        <v>0</v>
      </c>
      <c r="T1252" s="1" t="b">
        <f>AND(Table5[[#This Row],[ENZLOAD flux in kapp-slack.gms]]=0,Table5[[#This Row],[flux in kapp-slack.gms]]&lt;&gt;0,NOT(Table5[[#This Row],[spont or unknown?]]))</f>
        <v>0</v>
      </c>
      <c r="U1252" s="1" t="b">
        <f>OR(_xlfn.TEXTAFTER(Table5[[#This Row],[rxn]],"-",-1)="SPONT",_xlfn.TEXTAFTER(Table5[[#This Row],[rxn]],"-",-1)="UNKNOWN")</f>
        <v>0</v>
      </c>
      <c r="V1252" s="1">
        <f>_xlfn.XLOOKUP(SUBSTITUTE(Table5[[#This Row],[rxn]],"RXN-","ENZLOAD-"),Table4[rxn],Table4[ub],0)</f>
        <v>0.76223571999999995</v>
      </c>
      <c r="W1252" s="1" t="b">
        <f>AND(Table5[[#This Row],[FVA ENZLOAD flux UB]]=0,Table5[[#This Row],[ENZ not made when it should be?]])</f>
        <v>0</v>
      </c>
    </row>
    <row r="1253" spans="1:23" hidden="1">
      <c r="A1253" s="1" t="s">
        <v>5731</v>
      </c>
      <c r="B1253" s="1" t="str">
        <f>_xlfn.TEXTBEFORE(Table38[[#This Row],[all fluxes from kapp-slack]]," ",,,,"")</f>
        <v>PROSYN-rt7496</v>
      </c>
      <c r="C1253" s="1">
        <f>_xlfn.NUMBERVALUE(IFERROR(_xlfn.TEXTAFTER(Table38[[#This Row],[all fluxes from kapp-slack]]," ",-1,,,""),""))</f>
        <v>1.04194733E-7</v>
      </c>
      <c r="F1253" s="1" t="s">
        <v>8769</v>
      </c>
      <c r="G1253" s="1" t="str">
        <f>_xlfn.TEXTBEFORE(Table5[[#This Row],[rxn     kapp_old        kapp_slack_ub   kapp_slack_lb]]," ")</f>
        <v>RXN-MANNANH_e_FWD-rt7383</v>
      </c>
      <c r="H125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25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253" s="1">
        <f>_xlfn.NUMBERVALUE(_xlfn.TEXTAFTER(Table5[[#This Row],[rxn     kapp_old        kapp_slack_ub   kapp_slack_lb]]," ",-1))</f>
        <v>0</v>
      </c>
      <c r="K1253" s="1">
        <f>_xlfn.XLOOKUP(SUBSTITUTE(Table5[[#This Row],[rxn]],"RXN-","ENZLOAD-"),ENZLOAD[name],ENZLOAD[flux],0)</f>
        <v>5.5310214130000002E-8</v>
      </c>
      <c r="L1253" s="1" t="str">
        <f>"'"&amp;Table5[[#This Row],[rxn]]&amp;"'"&amp;CHAR(9)&amp;IF(AND(Table5[[#This Row],[kapp_slack_ub]]&lt;&gt;0,Table5[[#This Row],[kapp_old]]&lt;$F$1),$F$1,Table5[[#This Row],[kapp_old]])</f>
        <v>'RXN-MANNANH_e_FWD-rt7383'	27141.27779288</v>
      </c>
      <c r="M1253" s="1">
        <f>_xlfn.XLOOKUP(Table5[[#This Row],[rxn]],Table3[name],Table3[flux],$F$1)</f>
        <v>27141.277792879999</v>
      </c>
      <c r="N1253" s="1">
        <f>IFERROR(Table5[[#This Row],[min flux]]/Table5[[#This Row],[associated enzload]],"")</f>
        <v>490710047317.62006</v>
      </c>
      <c r="O1253" s="1">
        <f>_xlfn.NUMBERVALUE(IF(Table5[[#This Row],[flux/enzload]]="","",ABS($N$1-Table5[[#This Row],[flux/enzload]])))</f>
        <v>909206270341.33301</v>
      </c>
      <c r="P1253" s="1">
        <f>Table5[[#This Row],[kapp_old]]+IFERROR(((Table5[[#This Row],[kapp_slack_ub]]-Table5[[#This Row],[kapp_slack_lb]])/Table5[[#This Row],[associated enzload]]),0)</f>
        <v>27141.277792879999</v>
      </c>
      <c r="Q1253" s="1" t="str">
        <f>"'"&amp;Table5[[#This Row],[rxn]]&amp;"'"&amp;CHAR(9)&amp;Table5[[#This Row],[kapp + (slack_ub - slack_lb)/enzload]]</f>
        <v>'RXN-MANNANH_e_FWD-rt7383'	27141.27779288</v>
      </c>
      <c r="R1253" s="1">
        <f>_xlfn.XLOOKUP(Table5[[#This Row],[rxn]],Table38[name],Table38[flux],0)</f>
        <v>0</v>
      </c>
      <c r="S1253" s="1">
        <f>_xlfn.XLOOKUP(SUBSTITUTE(Table5[[#This Row],[rxn]],"RXN-","ENZLOAD-"),Table38[name],Table38[flux],0)</f>
        <v>0</v>
      </c>
      <c r="T1253" s="1" t="b">
        <f>AND(Table5[[#This Row],[ENZLOAD flux in kapp-slack.gms]]=0,Table5[[#This Row],[flux in kapp-slack.gms]]&lt;&gt;0,NOT(Table5[[#This Row],[spont or unknown?]]))</f>
        <v>0</v>
      </c>
      <c r="U1253" s="1" t="b">
        <f>OR(_xlfn.TEXTAFTER(Table5[[#This Row],[rxn]],"-",-1)="SPONT",_xlfn.TEXTAFTER(Table5[[#This Row],[rxn]],"-",-1)="UNKNOWN")</f>
        <v>0</v>
      </c>
      <c r="V1253" s="1">
        <f>_xlfn.XLOOKUP(SUBSTITUTE(Table5[[#This Row],[rxn]],"RXN-","ENZLOAD-"),Table4[rxn],Table4[ub],0)</f>
        <v>0.66766862000000005</v>
      </c>
      <c r="W1253" s="1" t="b">
        <f>AND(Table5[[#This Row],[FVA ENZLOAD flux UB]]=0,Table5[[#This Row],[ENZ not made when it should be?]])</f>
        <v>0</v>
      </c>
    </row>
    <row r="1254" spans="1:23" hidden="1">
      <c r="A1254" s="1" t="s">
        <v>5732</v>
      </c>
      <c r="B1254" s="1" t="str">
        <f>_xlfn.TEXTBEFORE(Table38[[#This Row],[all fluxes from kapp-slack]]," ",,,,"")</f>
        <v>PROSYN-rt7506</v>
      </c>
      <c r="C1254" s="1">
        <f>_xlfn.NUMBERVALUE(IFERROR(_xlfn.TEXTAFTER(Table38[[#This Row],[all fluxes from kapp-slack]]," ",-1,,,""),""))</f>
        <v>1.359934376E-5</v>
      </c>
      <c r="F1254" s="1" t="s">
        <v>8770</v>
      </c>
      <c r="G1254" s="1" t="str">
        <f>_xlfn.TEXTBEFORE(Table5[[#This Row],[rxn     kapp_old        kapp_slack_ub   kapp_slack_lb]]," ")</f>
        <v>RXN-MANNANH_e_REV-rt7383</v>
      </c>
      <c r="H125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25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254" s="1">
        <f>_xlfn.NUMBERVALUE(_xlfn.TEXTAFTER(Table5[[#This Row],[rxn     kapp_old        kapp_slack_ub   kapp_slack_lb]]," ",-1))</f>
        <v>0</v>
      </c>
      <c r="K1254" s="1">
        <f>_xlfn.XLOOKUP(SUBSTITUTE(Table5[[#This Row],[rxn]],"RXN-","ENZLOAD-"),ENZLOAD[name],ENZLOAD[flux],0)</f>
        <v>5.5310214130000002E-8</v>
      </c>
      <c r="L1254" s="1" t="str">
        <f>"'"&amp;Table5[[#This Row],[rxn]]&amp;"'"&amp;CHAR(9)&amp;IF(AND(Table5[[#This Row],[kapp_slack_ub]]&lt;&gt;0,Table5[[#This Row],[kapp_old]]&lt;$F$1),$F$1,Table5[[#This Row],[kapp_old]])</f>
        <v>'RXN-MANNANH_e_REV-rt7383'	27141.27779288</v>
      </c>
      <c r="M1254" s="1">
        <f>_xlfn.XLOOKUP(Table5[[#This Row],[rxn]],Table3[name],Table3[flux],$F$1)</f>
        <v>27141.277792879999</v>
      </c>
      <c r="N1254" s="1">
        <f>IFERROR(Table5[[#This Row],[min flux]]/Table5[[#This Row],[associated enzload]],"")</f>
        <v>490710047317.62006</v>
      </c>
      <c r="O1254" s="1">
        <f>_xlfn.NUMBERVALUE(IF(Table5[[#This Row],[flux/enzload]]="","",ABS($N$1-Table5[[#This Row],[flux/enzload]])))</f>
        <v>909206270341.33301</v>
      </c>
      <c r="P1254" s="1">
        <f>Table5[[#This Row],[kapp_old]]+IFERROR(((Table5[[#This Row],[kapp_slack_ub]]-Table5[[#This Row],[kapp_slack_lb]])/Table5[[#This Row],[associated enzload]]),0)</f>
        <v>27141.277792879999</v>
      </c>
      <c r="Q1254" s="1" t="str">
        <f>"'"&amp;Table5[[#This Row],[rxn]]&amp;"'"&amp;CHAR(9)&amp;Table5[[#This Row],[kapp + (slack_ub - slack_lb)/enzload]]</f>
        <v>'RXN-MANNANH_e_REV-rt7383'	27141.27779288</v>
      </c>
      <c r="R1254" s="1">
        <f>_xlfn.XLOOKUP(Table5[[#This Row],[rxn]],Table38[name],Table38[flux],0)</f>
        <v>0</v>
      </c>
      <c r="S1254" s="1">
        <f>_xlfn.XLOOKUP(SUBSTITUTE(Table5[[#This Row],[rxn]],"RXN-","ENZLOAD-"),Table38[name],Table38[flux],0)</f>
        <v>0</v>
      </c>
      <c r="T1254" s="1" t="b">
        <f>AND(Table5[[#This Row],[ENZLOAD flux in kapp-slack.gms]]=0,Table5[[#This Row],[flux in kapp-slack.gms]]&lt;&gt;0,NOT(Table5[[#This Row],[spont or unknown?]]))</f>
        <v>0</v>
      </c>
      <c r="U1254" s="1" t="b">
        <f>OR(_xlfn.TEXTAFTER(Table5[[#This Row],[rxn]],"-",-1)="SPONT",_xlfn.TEXTAFTER(Table5[[#This Row],[rxn]],"-",-1)="UNKNOWN")</f>
        <v>0</v>
      </c>
      <c r="V1254" s="1">
        <f>_xlfn.XLOOKUP(SUBSTITUTE(Table5[[#This Row],[rxn]],"RXN-","ENZLOAD-"),Table4[rxn],Table4[ub],0)</f>
        <v>0.66766862000000005</v>
      </c>
      <c r="W1254" s="1" t="b">
        <f>AND(Table5[[#This Row],[FVA ENZLOAD flux UB]]=0,Table5[[#This Row],[ENZ not made when it should be?]])</f>
        <v>0</v>
      </c>
    </row>
    <row r="1255" spans="1:23" hidden="1">
      <c r="A1255" s="1" t="s">
        <v>5733</v>
      </c>
      <c r="B1255" s="1" t="str">
        <f>_xlfn.TEXTBEFORE(Table38[[#This Row],[all fluxes from kapp-slack]]," ",,,,"")</f>
        <v>PROSYN-rt7511</v>
      </c>
      <c r="C1255" s="1">
        <f>_xlfn.NUMBERVALUE(IFERROR(_xlfn.TEXTAFTER(Table38[[#This Row],[all fluxes from kapp-slack]]," ",-1,,,""),""))</f>
        <v>2.0737374337000001E-5</v>
      </c>
      <c r="F1255" s="1" t="s">
        <v>8778</v>
      </c>
      <c r="G1255" s="1" t="str">
        <f>_xlfn.TEXTBEFORE(Table5[[#This Row],[rxn     kapp_old        kapp_slack_ub   kapp_slack_lb]]," ")</f>
        <v>RXN-MANtps_e_FWD-rt2707</v>
      </c>
      <c r="H125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25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255" s="1">
        <f>_xlfn.NUMBERVALUE(_xlfn.TEXTAFTER(Table5[[#This Row],[rxn     kapp_old        kapp_slack_ub   kapp_slack_lb]]," ",-1))</f>
        <v>0</v>
      </c>
      <c r="K1255" s="1">
        <f>_xlfn.XLOOKUP(SUBSTITUTE(Table5[[#This Row],[rxn]],"RXN-","ENZLOAD-"),ENZLOAD[name],ENZLOAD[flux],0)</f>
        <v>1.67749182287E-6</v>
      </c>
      <c r="L1255" s="1" t="str">
        <f>"'"&amp;Table5[[#This Row],[rxn]]&amp;"'"&amp;CHAR(9)&amp;IF(AND(Table5[[#This Row],[kapp_slack_ub]]&lt;&gt;0,Table5[[#This Row],[kapp_old]]&lt;$F$1),$F$1,Table5[[#This Row],[kapp_old]])</f>
        <v>'RXN-MANtps_e_FWD-rt2707'	27141.27779288</v>
      </c>
      <c r="M1255" s="1">
        <f>_xlfn.XLOOKUP(Table5[[#This Row],[rxn]],Table3[name],Table3[flux],$F$1)</f>
        <v>27141.277792879999</v>
      </c>
      <c r="N1255" s="1">
        <f>IFERROR(Table5[[#This Row],[min flux]]/Table5[[#This Row],[associated enzload]],"")</f>
        <v>16179678149.753553</v>
      </c>
      <c r="O1255" s="1">
        <f>_xlfn.NUMBERVALUE(IF(Table5[[#This Row],[flux/enzload]]="","",ABS($N$1-Table5[[#This Row],[flux/enzload]])))</f>
        <v>1383736639509.2</v>
      </c>
      <c r="P1255" s="1">
        <f>Table5[[#This Row],[kapp_old]]+IFERROR(((Table5[[#This Row],[kapp_slack_ub]]-Table5[[#This Row],[kapp_slack_lb]])/Table5[[#This Row],[associated enzload]]),0)</f>
        <v>27141.277792879999</v>
      </c>
      <c r="Q1255" s="1" t="str">
        <f>"'"&amp;Table5[[#This Row],[rxn]]&amp;"'"&amp;CHAR(9)&amp;Table5[[#This Row],[kapp + (slack_ub - slack_lb)/enzload]]</f>
        <v>'RXN-MANtps_e_FWD-rt2707'	27141.27779288</v>
      </c>
      <c r="R1255" s="1">
        <f>_xlfn.XLOOKUP(Table5[[#This Row],[rxn]],Table38[name],Table38[flux],0)</f>
        <v>0</v>
      </c>
      <c r="S1255" s="1">
        <f>_xlfn.XLOOKUP(SUBSTITUTE(Table5[[#This Row],[rxn]],"RXN-","ENZLOAD-"),Table38[name],Table38[flux],0)</f>
        <v>0</v>
      </c>
      <c r="T1255" s="1" t="b">
        <f>AND(Table5[[#This Row],[ENZLOAD flux in kapp-slack.gms]]=0,Table5[[#This Row],[flux in kapp-slack.gms]]&lt;&gt;0,NOT(Table5[[#This Row],[spont or unknown?]]))</f>
        <v>0</v>
      </c>
      <c r="U1255" s="1" t="b">
        <f>OR(_xlfn.TEXTAFTER(Table5[[#This Row],[rxn]],"-",-1)="SPONT",_xlfn.TEXTAFTER(Table5[[#This Row],[rxn]],"-",-1)="UNKNOWN")</f>
        <v>0</v>
      </c>
      <c r="V1255" s="1">
        <f>_xlfn.XLOOKUP(SUBSTITUTE(Table5[[#This Row],[rxn]],"RXN-","ENZLOAD-"),Table4[rxn],Table4[ub],0)</f>
        <v>0.68228882000000002</v>
      </c>
      <c r="W1255" s="1" t="b">
        <f>AND(Table5[[#This Row],[FVA ENZLOAD flux UB]]=0,Table5[[#This Row],[ENZ not made when it should be?]])</f>
        <v>0</v>
      </c>
    </row>
    <row r="1256" spans="1:23" hidden="1">
      <c r="A1256" s="1" t="s">
        <v>5734</v>
      </c>
      <c r="B1256" s="1" t="str">
        <f>_xlfn.TEXTBEFORE(Table38[[#This Row],[all fluxes from kapp-slack]]," ",,,,"")</f>
        <v>PROSYN-rt7605</v>
      </c>
      <c r="C1256" s="1">
        <f>_xlfn.NUMBERVALUE(IFERROR(_xlfn.TEXTAFTER(Table38[[#This Row],[all fluxes from kapp-slack]]," ",-1,,,""),""))</f>
        <v>1.04194733E-7</v>
      </c>
      <c r="F1256" s="1" t="s">
        <v>8779</v>
      </c>
      <c r="G1256" s="1" t="str">
        <f>_xlfn.TEXTBEFORE(Table5[[#This Row],[rxn     kapp_old        kapp_slack_ub   kapp_slack_lb]]," ")</f>
        <v>RXN-MANtps_e_FWD-rt2833</v>
      </c>
      <c r="H125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25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256" s="1">
        <f>_xlfn.NUMBERVALUE(_xlfn.TEXTAFTER(Table5[[#This Row],[rxn     kapp_old        kapp_slack_ub   kapp_slack_lb]]," ",-1))</f>
        <v>0</v>
      </c>
      <c r="K1256" s="1">
        <f>_xlfn.XLOOKUP(SUBSTITUTE(Table5[[#This Row],[rxn]],"RXN-","ENZLOAD-"),ENZLOAD[name],ENZLOAD[flux],0)</f>
        <v>2.8509298659999999E-8</v>
      </c>
      <c r="L1256" s="1" t="str">
        <f>"'"&amp;Table5[[#This Row],[rxn]]&amp;"'"&amp;CHAR(9)&amp;IF(AND(Table5[[#This Row],[kapp_slack_ub]]&lt;&gt;0,Table5[[#This Row],[kapp_old]]&lt;$F$1),$F$1,Table5[[#This Row],[kapp_old]])</f>
        <v>'RXN-MANtps_e_FWD-rt2833'	27141.27779288</v>
      </c>
      <c r="M1256" s="1">
        <f>_xlfn.XLOOKUP(Table5[[#This Row],[rxn]],Table3[name],Table3[flux],$F$1)</f>
        <v>27141.277792879999</v>
      </c>
      <c r="N1256" s="1">
        <f>IFERROR(Table5[[#This Row],[min flux]]/Table5[[#This Row],[associated enzload]],"")</f>
        <v>952014923852.21655</v>
      </c>
      <c r="O1256" s="1">
        <f>_xlfn.NUMBERVALUE(IF(Table5[[#This Row],[flux/enzload]]="","",ABS($N$1-Table5[[#This Row],[flux/enzload]])))</f>
        <v>447901393806.737</v>
      </c>
      <c r="P1256" s="1">
        <f>Table5[[#This Row],[kapp_old]]+IFERROR(((Table5[[#This Row],[kapp_slack_ub]]-Table5[[#This Row],[kapp_slack_lb]])/Table5[[#This Row],[associated enzload]]),0)</f>
        <v>27141.277792879999</v>
      </c>
      <c r="Q1256" s="1" t="str">
        <f>"'"&amp;Table5[[#This Row],[rxn]]&amp;"'"&amp;CHAR(9)&amp;Table5[[#This Row],[kapp + (slack_ub - slack_lb)/enzload]]</f>
        <v>'RXN-MANtps_e_FWD-rt2833'	27141.27779288</v>
      </c>
      <c r="R1256" s="1">
        <f>_xlfn.XLOOKUP(Table5[[#This Row],[rxn]],Table38[name],Table38[flux],0)</f>
        <v>0</v>
      </c>
      <c r="S1256" s="1">
        <f>_xlfn.XLOOKUP(SUBSTITUTE(Table5[[#This Row],[rxn]],"RXN-","ENZLOAD-"),Table38[name],Table38[flux],0)</f>
        <v>0</v>
      </c>
      <c r="T1256" s="1" t="b">
        <f>AND(Table5[[#This Row],[ENZLOAD flux in kapp-slack.gms]]=0,Table5[[#This Row],[flux in kapp-slack.gms]]&lt;&gt;0,NOT(Table5[[#This Row],[spont or unknown?]]))</f>
        <v>0</v>
      </c>
      <c r="U1256" s="1" t="b">
        <f>OR(_xlfn.TEXTAFTER(Table5[[#This Row],[rxn]],"-",-1)="SPONT",_xlfn.TEXTAFTER(Table5[[#This Row],[rxn]],"-",-1)="UNKNOWN")</f>
        <v>0</v>
      </c>
      <c r="V1256" s="1">
        <f>_xlfn.XLOOKUP(SUBSTITUTE(Table5[[#This Row],[rxn]],"RXN-","ENZLOAD-"),Table4[rxn],Table4[ub],0)</f>
        <v>0.68203391000000002</v>
      </c>
      <c r="W1256" s="1" t="b">
        <f>AND(Table5[[#This Row],[FVA ENZLOAD flux UB]]=0,Table5[[#This Row],[ENZ not made when it should be?]])</f>
        <v>0</v>
      </c>
    </row>
    <row r="1257" spans="1:23" hidden="1">
      <c r="A1257" s="1" t="s">
        <v>5735</v>
      </c>
      <c r="B1257" s="1" t="str">
        <f>_xlfn.TEXTBEFORE(Table38[[#This Row],[all fluxes from kapp-slack]]," ",,,,"")</f>
        <v>PROSYN-rt7616</v>
      </c>
      <c r="C1257" s="1">
        <f>_xlfn.NUMBERVALUE(IFERROR(_xlfn.TEXTAFTER(Table38[[#This Row],[all fluxes from kapp-slack]]," ",-1,,,""),""))</f>
        <v>1.64088773E-7</v>
      </c>
      <c r="F1257" s="1" t="s">
        <v>8780</v>
      </c>
      <c r="G1257" s="1" t="str">
        <f>_xlfn.TEXTBEFORE(Table5[[#This Row],[rxn     kapp_old        kapp_slack_ub   kapp_slack_lb]]," ")</f>
        <v>RXN-MANtps_e_FWD-rt3556</v>
      </c>
      <c r="H125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25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257" s="1">
        <f>_xlfn.NUMBERVALUE(_xlfn.TEXTAFTER(Table5[[#This Row],[rxn     kapp_old        kapp_slack_ub   kapp_slack_lb]]," ",-1))</f>
        <v>0</v>
      </c>
      <c r="K1257" s="1">
        <f>_xlfn.XLOOKUP(SUBSTITUTE(Table5[[#This Row],[rxn]],"RXN-","ENZLOAD-"),ENZLOAD[name],ENZLOAD[flux],0)</f>
        <v>2.8398172548999997E-7</v>
      </c>
      <c r="L1257" s="1" t="str">
        <f>"'"&amp;Table5[[#This Row],[rxn]]&amp;"'"&amp;CHAR(9)&amp;IF(AND(Table5[[#This Row],[kapp_slack_ub]]&lt;&gt;0,Table5[[#This Row],[kapp_old]]&lt;$F$1),$F$1,Table5[[#This Row],[kapp_old]])</f>
        <v>'RXN-MANtps_e_FWD-rt3556'	27141.27779288</v>
      </c>
      <c r="M1257" s="1">
        <f>_xlfn.XLOOKUP(Table5[[#This Row],[rxn]],Table3[name],Table3[flux],$F$1)</f>
        <v>27141.277792879999</v>
      </c>
      <c r="N1257" s="1">
        <f>IFERROR(Table5[[#This Row],[min flux]]/Table5[[#This Row],[associated enzload]],"")</f>
        <v>95574029441.678787</v>
      </c>
      <c r="O1257" s="1">
        <f>_xlfn.NUMBERVALUE(IF(Table5[[#This Row],[flux/enzload]]="","",ABS($N$1-Table5[[#This Row],[flux/enzload]])))</f>
        <v>1304342288217.27</v>
      </c>
      <c r="P1257" s="1">
        <f>Table5[[#This Row],[kapp_old]]+IFERROR(((Table5[[#This Row],[kapp_slack_ub]]-Table5[[#This Row],[kapp_slack_lb]])/Table5[[#This Row],[associated enzload]]),0)</f>
        <v>27141.277792879999</v>
      </c>
      <c r="Q1257" s="1" t="str">
        <f>"'"&amp;Table5[[#This Row],[rxn]]&amp;"'"&amp;CHAR(9)&amp;Table5[[#This Row],[kapp + (slack_ub - slack_lb)/enzload]]</f>
        <v>'RXN-MANtps_e_FWD-rt3556'	27141.27779288</v>
      </c>
      <c r="R1257" s="1">
        <f>_xlfn.XLOOKUP(Table5[[#This Row],[rxn]],Table38[name],Table38[flux],0)</f>
        <v>0</v>
      </c>
      <c r="S1257" s="1">
        <f>_xlfn.XLOOKUP(SUBSTITUTE(Table5[[#This Row],[rxn]],"RXN-","ENZLOAD-"),Table38[name],Table38[flux],0)</f>
        <v>0</v>
      </c>
      <c r="T1257" s="1" t="b">
        <f>AND(Table5[[#This Row],[ENZLOAD flux in kapp-slack.gms]]=0,Table5[[#This Row],[flux in kapp-slack.gms]]&lt;&gt;0,NOT(Table5[[#This Row],[spont or unknown?]]))</f>
        <v>0</v>
      </c>
      <c r="U1257" s="1" t="b">
        <f>OR(_xlfn.TEXTAFTER(Table5[[#This Row],[rxn]],"-",-1)="SPONT",_xlfn.TEXTAFTER(Table5[[#This Row],[rxn]],"-",-1)="UNKNOWN")</f>
        <v>0</v>
      </c>
      <c r="V1257" s="1">
        <f>_xlfn.XLOOKUP(SUBSTITUTE(Table5[[#This Row],[rxn]],"RXN-","ENZLOAD-"),Table4[rxn],Table4[ub],0)</f>
        <v>0.74731296000000003</v>
      </c>
      <c r="W1257" s="1" t="b">
        <f>AND(Table5[[#This Row],[FVA ENZLOAD flux UB]]=0,Table5[[#This Row],[ENZ not made when it should be?]])</f>
        <v>0</v>
      </c>
    </row>
    <row r="1258" spans="1:23" hidden="1">
      <c r="A1258" s="1" t="s">
        <v>5736</v>
      </c>
      <c r="B1258" s="1" t="str">
        <f>_xlfn.TEXTBEFORE(Table38[[#This Row],[all fluxes from kapp-slack]]," ",,,,"")</f>
        <v>PROSYN-rt7697</v>
      </c>
      <c r="C1258" s="1">
        <f>_xlfn.NUMBERVALUE(IFERROR(_xlfn.TEXTAFTER(Table38[[#This Row],[all fluxes from kapp-slack]]," ",-1,,,""),""))</f>
        <v>2.0184379400000001E-7</v>
      </c>
      <c r="F1258" s="1" t="s">
        <v>8781</v>
      </c>
      <c r="G1258" s="1" t="str">
        <f>_xlfn.TEXTBEFORE(Table5[[#This Row],[rxn     kapp_old        kapp_slack_ub   kapp_slack_lb]]," ")</f>
        <v>RXN-MANtps_e_FWD-rt7817</v>
      </c>
      <c r="H125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25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258" s="1">
        <f>_xlfn.NUMBERVALUE(_xlfn.TEXTAFTER(Table5[[#This Row],[rxn     kapp_old        kapp_slack_ub   kapp_slack_lb]]," ",-1))</f>
        <v>0</v>
      </c>
      <c r="K1258" s="1">
        <f>_xlfn.XLOOKUP(SUBSTITUTE(Table5[[#This Row],[rxn]],"RXN-","ENZLOAD-"),ENZLOAD[name],ENZLOAD[flux],0)</f>
        <v>2.5931769740000001E-8</v>
      </c>
      <c r="L1258" s="1" t="str">
        <f>"'"&amp;Table5[[#This Row],[rxn]]&amp;"'"&amp;CHAR(9)&amp;IF(AND(Table5[[#This Row],[kapp_slack_ub]]&lt;&gt;0,Table5[[#This Row],[kapp_old]]&lt;$F$1),$F$1,Table5[[#This Row],[kapp_old]])</f>
        <v>'RXN-MANtps_e_FWD-rt7817'	27141.27779288</v>
      </c>
      <c r="M1258" s="1">
        <f>_xlfn.XLOOKUP(Table5[[#This Row],[rxn]],Table3[name],Table3[flux],$F$1)</f>
        <v>27141.277792879999</v>
      </c>
      <c r="N1258" s="1">
        <f>IFERROR(Table5[[#This Row],[min flux]]/Table5[[#This Row],[associated enzload]],"")</f>
        <v>1046641940176.3513</v>
      </c>
      <c r="O1258" s="1">
        <f>_xlfn.NUMBERVALUE(IF(Table5[[#This Row],[flux/enzload]]="","",ABS($N$1-Table5[[#This Row],[flux/enzload]])))</f>
        <v>353274377482.60199</v>
      </c>
      <c r="P1258" s="1">
        <f>Table5[[#This Row],[kapp_old]]+IFERROR(((Table5[[#This Row],[kapp_slack_ub]]-Table5[[#This Row],[kapp_slack_lb]])/Table5[[#This Row],[associated enzload]]),0)</f>
        <v>27141.277792879999</v>
      </c>
      <c r="Q1258" s="1" t="str">
        <f>"'"&amp;Table5[[#This Row],[rxn]]&amp;"'"&amp;CHAR(9)&amp;Table5[[#This Row],[kapp + (slack_ub - slack_lb)/enzload]]</f>
        <v>'RXN-MANtps_e_FWD-rt7817'	27141.27779288</v>
      </c>
      <c r="R1258" s="1">
        <f>_xlfn.XLOOKUP(Table5[[#This Row],[rxn]],Table38[name],Table38[flux],0)</f>
        <v>0</v>
      </c>
      <c r="S1258" s="1">
        <f>_xlfn.XLOOKUP(SUBSTITUTE(Table5[[#This Row],[rxn]],"RXN-","ENZLOAD-"),Table38[name],Table38[flux],0)</f>
        <v>0</v>
      </c>
      <c r="T1258" s="1" t="b">
        <f>AND(Table5[[#This Row],[ENZLOAD flux in kapp-slack.gms]]=0,Table5[[#This Row],[flux in kapp-slack.gms]]&lt;&gt;0,NOT(Table5[[#This Row],[spont or unknown?]]))</f>
        <v>0</v>
      </c>
      <c r="U1258" s="1" t="b">
        <f>OR(_xlfn.TEXTAFTER(Table5[[#This Row],[rxn]],"-",-1)="SPONT",_xlfn.TEXTAFTER(Table5[[#This Row],[rxn]],"-",-1)="UNKNOWN")</f>
        <v>0</v>
      </c>
      <c r="V1258" s="1">
        <f>_xlfn.XLOOKUP(SUBSTITUTE(Table5[[#This Row],[rxn]],"RXN-","ENZLOAD-"),Table4[rxn],Table4[ub],0)</f>
        <v>0.61478222000000005</v>
      </c>
      <c r="W1258" s="1" t="b">
        <f>AND(Table5[[#This Row],[FVA ENZLOAD flux UB]]=0,Table5[[#This Row],[ENZ not made when it should be?]])</f>
        <v>0</v>
      </c>
    </row>
    <row r="1259" spans="1:23" hidden="1">
      <c r="A1259" s="1" t="s">
        <v>5737</v>
      </c>
      <c r="B1259" s="1" t="str">
        <f>_xlfn.TEXTBEFORE(Table38[[#This Row],[all fluxes from kapp-slack]]," ",,,,"")</f>
        <v>PROSYN-rt7825</v>
      </c>
      <c r="C1259" s="1">
        <f>_xlfn.NUMBERVALUE(IFERROR(_xlfn.TEXTAFTER(Table38[[#This Row],[all fluxes from kapp-slack]]," ",-1,,,""),""))</f>
        <v>5.4957799999999996E-10</v>
      </c>
      <c r="F1259" s="1" t="s">
        <v>8782</v>
      </c>
      <c r="G1259" s="1" t="str">
        <f>_xlfn.TEXTBEFORE(Table5[[#This Row],[rxn     kapp_old        kapp_slack_ub   kapp_slack_lb]]," ")</f>
        <v>RXN-MASCBRx_c_FWD-rt1779</v>
      </c>
      <c r="H125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25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259" s="1">
        <f>_xlfn.NUMBERVALUE(_xlfn.TEXTAFTER(Table5[[#This Row],[rxn     kapp_old        kapp_slack_ub   kapp_slack_lb]]," ",-1))</f>
        <v>0</v>
      </c>
      <c r="K1259" s="1">
        <f>_xlfn.XLOOKUP(SUBSTITUTE(Table5[[#This Row],[rxn]],"RXN-","ENZLOAD-"),ENZLOAD[name],ENZLOAD[flux],0)</f>
        <v>1.02436278019999E-7</v>
      </c>
      <c r="L1259" s="1" t="str">
        <f>"'"&amp;Table5[[#This Row],[rxn]]&amp;"'"&amp;CHAR(9)&amp;IF(AND(Table5[[#This Row],[kapp_slack_ub]]&lt;&gt;0,Table5[[#This Row],[kapp_old]]&lt;$F$1),$F$1,Table5[[#This Row],[kapp_old]])</f>
        <v>'RXN-MASCBRx_c_FWD-rt1779'	27141.27779288</v>
      </c>
      <c r="M1259" s="1">
        <f>_xlfn.XLOOKUP(Table5[[#This Row],[rxn]],Table3[name],Table3[flux],$F$1)</f>
        <v>27141.277792879999</v>
      </c>
      <c r="N1259" s="1">
        <f>IFERROR(Table5[[#This Row],[min flux]]/Table5[[#This Row],[associated enzload]],"")</f>
        <v>264957672393.96487</v>
      </c>
      <c r="O1259" s="1">
        <f>_xlfn.NUMBERVALUE(IF(Table5[[#This Row],[flux/enzload]]="","",ABS($N$1-Table5[[#This Row],[flux/enzload]])))</f>
        <v>1134958645264.99</v>
      </c>
      <c r="P1259" s="1">
        <f>Table5[[#This Row],[kapp_old]]+IFERROR(((Table5[[#This Row],[kapp_slack_ub]]-Table5[[#This Row],[kapp_slack_lb]])/Table5[[#This Row],[associated enzload]]),0)</f>
        <v>27141.277792879999</v>
      </c>
      <c r="Q1259" s="1" t="str">
        <f>"'"&amp;Table5[[#This Row],[rxn]]&amp;"'"&amp;CHAR(9)&amp;Table5[[#This Row],[kapp + (slack_ub - slack_lb)/enzload]]</f>
        <v>'RXN-MASCBRx_c_FWD-rt1779'	27141.27779288</v>
      </c>
      <c r="R1259" s="1">
        <f>_xlfn.XLOOKUP(Table5[[#This Row],[rxn]],Table38[name],Table38[flux],0)</f>
        <v>0</v>
      </c>
      <c r="S1259" s="1">
        <f>_xlfn.XLOOKUP(SUBSTITUTE(Table5[[#This Row],[rxn]],"RXN-","ENZLOAD-"),Table38[name],Table38[flux],0)</f>
        <v>0</v>
      </c>
      <c r="T1259" s="1" t="b">
        <f>AND(Table5[[#This Row],[ENZLOAD flux in kapp-slack.gms]]=0,Table5[[#This Row],[flux in kapp-slack.gms]]&lt;&gt;0,NOT(Table5[[#This Row],[spont or unknown?]]))</f>
        <v>0</v>
      </c>
      <c r="U1259" s="1" t="b">
        <f>OR(_xlfn.TEXTAFTER(Table5[[#This Row],[rxn]],"-",-1)="SPONT",_xlfn.TEXTAFTER(Table5[[#This Row],[rxn]],"-",-1)="UNKNOWN")</f>
        <v>0</v>
      </c>
      <c r="V1259" s="1">
        <f>_xlfn.XLOOKUP(SUBSTITUTE(Table5[[#This Row],[rxn]],"RXN-","ENZLOAD-"),Table4[rxn],Table4[ub],0)</f>
        <v>0.73853833999999996</v>
      </c>
      <c r="W1259" s="1" t="b">
        <f>AND(Table5[[#This Row],[FVA ENZLOAD flux UB]]=0,Table5[[#This Row],[ENZ not made when it should be?]])</f>
        <v>0</v>
      </c>
    </row>
    <row r="1260" spans="1:23" hidden="1">
      <c r="A1260" s="1" t="s">
        <v>5738</v>
      </c>
      <c r="B1260" s="1" t="str">
        <f>_xlfn.TEXTBEFORE(Table38[[#This Row],[all fluxes from kapp-slack]]," ",,,,"")</f>
        <v>PROSYN-rt7828</v>
      </c>
      <c r="C1260" s="1">
        <f>_xlfn.NUMBERVALUE(IFERROR(_xlfn.TEXTAFTER(Table38[[#This Row],[all fluxes from kapp-slack]]," ",-1,,,""),""))</f>
        <v>9.6894504299999997E-7</v>
      </c>
      <c r="F1260" s="1" t="s">
        <v>8783</v>
      </c>
      <c r="G1260" s="1" t="str">
        <f>_xlfn.TEXTBEFORE(Table5[[#This Row],[rxn     kapp_old        kapp_slack_ub   kapp_slack_lb]]," ")</f>
        <v>RXN-MCCC_m_FWD-rt44997326</v>
      </c>
      <c r="H126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26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260" s="1">
        <f>_xlfn.NUMBERVALUE(_xlfn.TEXTAFTER(Table5[[#This Row],[rxn     kapp_old        kapp_slack_ub   kapp_slack_lb]]," ",-1))</f>
        <v>0</v>
      </c>
      <c r="K1260" s="1">
        <f>_xlfn.XLOOKUP(SUBSTITUTE(Table5[[#This Row],[rxn]],"RXN-","ENZLOAD-"),ENZLOAD[name],ENZLOAD[flux],0)</f>
        <v>1.2136120710000001E-8</v>
      </c>
      <c r="L1260" s="1" t="str">
        <f>"'"&amp;Table5[[#This Row],[rxn]]&amp;"'"&amp;CHAR(9)&amp;IF(AND(Table5[[#This Row],[kapp_slack_ub]]&lt;&gt;0,Table5[[#This Row],[kapp_old]]&lt;$F$1),$F$1,Table5[[#This Row],[kapp_old]])</f>
        <v>'RXN-MCCC_m_FWD-rt44997326'	27141.27779288</v>
      </c>
      <c r="M1260" s="1">
        <f>_xlfn.XLOOKUP(Table5[[#This Row],[rxn]],Table3[name],Table3[flux],$F$1)</f>
        <v>27141.277792879999</v>
      </c>
      <c r="N1260" s="1">
        <f>IFERROR(Table5[[#This Row],[min flux]]/Table5[[#This Row],[associated enzload]],"")</f>
        <v>2236404732734.4023</v>
      </c>
      <c r="O1260" s="1">
        <f>_xlfn.NUMBERVALUE(IF(Table5[[#This Row],[flux/enzload]]="","",ABS($N$1-Table5[[#This Row],[flux/enzload]])))</f>
        <v>836488415075.44897</v>
      </c>
      <c r="P1260" s="1">
        <f>Table5[[#This Row],[kapp_old]]+IFERROR(((Table5[[#This Row],[kapp_slack_ub]]-Table5[[#This Row],[kapp_slack_lb]])/Table5[[#This Row],[associated enzload]]),0)</f>
        <v>27141.277792879999</v>
      </c>
      <c r="Q1260" s="1" t="str">
        <f>"'"&amp;Table5[[#This Row],[rxn]]&amp;"'"&amp;CHAR(9)&amp;Table5[[#This Row],[kapp + (slack_ub - slack_lb)/enzload]]</f>
        <v>'RXN-MCCC_m_FWD-rt44997326'	27141.27779288</v>
      </c>
      <c r="R1260" s="1">
        <f>_xlfn.XLOOKUP(Table5[[#This Row],[rxn]],Table38[name],Table38[flux],0)</f>
        <v>0</v>
      </c>
      <c r="S1260" s="1">
        <f>_xlfn.XLOOKUP(SUBSTITUTE(Table5[[#This Row],[rxn]],"RXN-","ENZLOAD-"),Table38[name],Table38[flux],0)</f>
        <v>0</v>
      </c>
      <c r="T1260" s="1" t="b">
        <f>AND(Table5[[#This Row],[ENZLOAD flux in kapp-slack.gms]]=0,Table5[[#This Row],[flux in kapp-slack.gms]]&lt;&gt;0,NOT(Table5[[#This Row],[spont or unknown?]]))</f>
        <v>0</v>
      </c>
      <c r="U1260" s="1" t="b">
        <f>OR(_xlfn.TEXTAFTER(Table5[[#This Row],[rxn]],"-",-1)="SPONT",_xlfn.TEXTAFTER(Table5[[#This Row],[rxn]],"-",-1)="UNKNOWN")</f>
        <v>0</v>
      </c>
      <c r="V1260" s="1">
        <f>_xlfn.XLOOKUP(SUBSTITUTE(Table5[[#This Row],[rxn]],"RXN-","ENZLOAD-"),Table4[rxn],Table4[ub],0)</f>
        <v>0.28491562999999998</v>
      </c>
      <c r="W1260" s="1" t="b">
        <f>AND(Table5[[#This Row],[FVA ENZLOAD flux UB]]=0,Table5[[#This Row],[ENZ not made when it should be?]])</f>
        <v>0</v>
      </c>
    </row>
    <row r="1261" spans="1:23" hidden="1">
      <c r="A1261" s="1" t="s">
        <v>5739</v>
      </c>
      <c r="B1261" s="1" t="str">
        <f>_xlfn.TEXTBEFORE(Table38[[#This Row],[all fluxes from kapp-slack]]," ",,,,"")</f>
        <v>PROSYN-rt7835</v>
      </c>
      <c r="C1261" s="1">
        <f>_xlfn.NUMBERVALUE(IFERROR(_xlfn.TEXTAFTER(Table38[[#This Row],[all fluxes from kapp-slack]]," ",-1,,,""),""))</f>
        <v>9.0968643199999996E-7</v>
      </c>
      <c r="F1261" s="1" t="s">
        <v>8784</v>
      </c>
      <c r="G1261" s="1" t="str">
        <f>_xlfn.TEXTBEFORE(Table5[[#This Row],[rxn     kapp_old        kapp_slack_ub   kapp_slack_lb]]," ")</f>
        <v>RXN-MCITL2_m_FWD-rt5654_m</v>
      </c>
      <c r="H126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26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261" s="1">
        <f>_xlfn.NUMBERVALUE(_xlfn.TEXTAFTER(Table5[[#This Row],[rxn     kapp_old        kapp_slack_ub   kapp_slack_lb]]," ",-1))</f>
        <v>0</v>
      </c>
      <c r="K1261" s="1">
        <f>_xlfn.XLOOKUP(SUBSTITUTE(Table5[[#This Row],[rxn]],"RXN-","ENZLOAD-"),ENZLOAD[name],ENZLOAD[flux],0)</f>
        <v>1.3124471218E-7</v>
      </c>
      <c r="L1261" s="1" t="str">
        <f>"'"&amp;Table5[[#This Row],[rxn]]&amp;"'"&amp;CHAR(9)&amp;IF(AND(Table5[[#This Row],[kapp_slack_ub]]&lt;&gt;0,Table5[[#This Row],[kapp_old]]&lt;$F$1),$F$1,Table5[[#This Row],[kapp_old]])</f>
        <v>'RXN-MCITL2_m_FWD-rt5654_m'	27141.27779288</v>
      </c>
      <c r="M1261" s="1">
        <f>_xlfn.XLOOKUP(Table5[[#This Row],[rxn]],Table3[name],Table3[flux],$F$1)</f>
        <v>27141.277792879999</v>
      </c>
      <c r="N1261" s="1">
        <f>IFERROR(Table5[[#This Row],[min flux]]/Table5[[#This Row],[associated enzload]],"")</f>
        <v>206799019496.16205</v>
      </c>
      <c r="O1261" s="1">
        <f>_xlfn.NUMBERVALUE(IF(Table5[[#This Row],[flux/enzload]]="","",ABS($N$1-Table5[[#This Row],[flux/enzload]])))</f>
        <v>1193117298162.79</v>
      </c>
      <c r="P1261" s="1">
        <f>Table5[[#This Row],[kapp_old]]+IFERROR(((Table5[[#This Row],[kapp_slack_ub]]-Table5[[#This Row],[kapp_slack_lb]])/Table5[[#This Row],[associated enzload]]),0)</f>
        <v>27141.277792879999</v>
      </c>
      <c r="Q1261" s="1" t="str">
        <f>"'"&amp;Table5[[#This Row],[rxn]]&amp;"'"&amp;CHAR(9)&amp;Table5[[#This Row],[kapp + (slack_ub - slack_lb)/enzload]]</f>
        <v>'RXN-MCITL2_m_FWD-rt5654_m'	27141.27779288</v>
      </c>
      <c r="R1261" s="1">
        <f>_xlfn.XLOOKUP(Table5[[#This Row],[rxn]],Table38[name],Table38[flux],0)</f>
        <v>0</v>
      </c>
      <c r="S1261" s="1">
        <f>_xlfn.XLOOKUP(SUBSTITUTE(Table5[[#This Row],[rxn]],"RXN-","ENZLOAD-"),Table38[name],Table38[flux],0)</f>
        <v>0</v>
      </c>
      <c r="T1261" s="1" t="b">
        <f>AND(Table5[[#This Row],[ENZLOAD flux in kapp-slack.gms]]=0,Table5[[#This Row],[flux in kapp-slack.gms]]&lt;&gt;0,NOT(Table5[[#This Row],[spont or unknown?]]))</f>
        <v>0</v>
      </c>
      <c r="U1261" s="1" t="b">
        <f>OR(_xlfn.TEXTAFTER(Table5[[#This Row],[rxn]],"-",-1)="SPONT",_xlfn.TEXTAFTER(Table5[[#This Row],[rxn]],"-",-1)="UNKNOWN")</f>
        <v>0</v>
      </c>
      <c r="V1261" s="1">
        <f>_xlfn.XLOOKUP(SUBSTITUTE(Table5[[#This Row],[rxn]],"RXN-","ENZLOAD-"),Table4[rxn],Table4[ub],0)</f>
        <v>0.71211838000000005</v>
      </c>
      <c r="W1261" s="1" t="b">
        <f>AND(Table5[[#This Row],[FVA ENZLOAD flux UB]]=0,Table5[[#This Row],[ENZ not made when it should be?]])</f>
        <v>0</v>
      </c>
    </row>
    <row r="1262" spans="1:23" hidden="1">
      <c r="A1262" s="1" t="s">
        <v>5740</v>
      </c>
      <c r="B1262" s="1" t="str">
        <f>_xlfn.TEXTBEFORE(Table38[[#This Row],[all fluxes from kapp-slack]]," ",,,,"")</f>
        <v>PROSYN-rt7840</v>
      </c>
      <c r="C1262" s="1">
        <f>_xlfn.NUMBERVALUE(IFERROR(_xlfn.TEXTAFTER(Table38[[#This Row],[all fluxes from kapp-slack]]," ",-1,,,""),""))</f>
        <v>3.6148243999999999E-8</v>
      </c>
      <c r="F1262" s="1" t="s">
        <v>8785</v>
      </c>
      <c r="G1262" s="1" t="str">
        <f>_xlfn.TEXTBEFORE(Table5[[#This Row],[rxn     kapp_old        kapp_slack_ub   kapp_slack_lb]]," ")</f>
        <v>RXN-MCITL2_m_FWD-rt5794</v>
      </c>
      <c r="H126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26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262" s="1">
        <f>_xlfn.NUMBERVALUE(_xlfn.TEXTAFTER(Table5[[#This Row],[rxn     kapp_old        kapp_slack_ub   kapp_slack_lb]]," ",-1))</f>
        <v>0</v>
      </c>
      <c r="K1262" s="1">
        <f>_xlfn.XLOOKUP(SUBSTITUTE(Table5[[#This Row],[rxn]],"RXN-","ENZLOAD-"),ENZLOAD[name],ENZLOAD[flux],0)</f>
        <v>8.0499937468000004E-7</v>
      </c>
      <c r="L1262" s="1" t="str">
        <f>"'"&amp;Table5[[#This Row],[rxn]]&amp;"'"&amp;CHAR(9)&amp;IF(AND(Table5[[#This Row],[kapp_slack_ub]]&lt;&gt;0,Table5[[#This Row],[kapp_old]]&lt;$F$1),$F$1,Table5[[#This Row],[kapp_old]])</f>
        <v>'RXN-MCITL2_m_FWD-rt5794'	27141.27779288</v>
      </c>
      <c r="M1262" s="1">
        <f>_xlfn.XLOOKUP(Table5[[#This Row],[rxn]],Table3[name],Table3[flux],$F$1)</f>
        <v>27141.277792879999</v>
      </c>
      <c r="N1262" s="1">
        <f>IFERROR(Table5[[#This Row],[min flux]]/Table5[[#This Row],[associated enzload]],"")</f>
        <v>33715899224.976524</v>
      </c>
      <c r="O1262" s="1">
        <f>_xlfn.NUMBERVALUE(IF(Table5[[#This Row],[flux/enzload]]="","",ABS($N$1-Table5[[#This Row],[flux/enzload]])))</f>
        <v>1366200418433.98</v>
      </c>
      <c r="P1262" s="1">
        <f>Table5[[#This Row],[kapp_old]]+IFERROR(((Table5[[#This Row],[kapp_slack_ub]]-Table5[[#This Row],[kapp_slack_lb]])/Table5[[#This Row],[associated enzload]]),0)</f>
        <v>27141.277792879999</v>
      </c>
      <c r="Q1262" s="1" t="str">
        <f>"'"&amp;Table5[[#This Row],[rxn]]&amp;"'"&amp;CHAR(9)&amp;Table5[[#This Row],[kapp + (slack_ub - slack_lb)/enzload]]</f>
        <v>'RXN-MCITL2_m_FWD-rt5794'	27141.27779288</v>
      </c>
      <c r="R1262" s="1">
        <f>_xlfn.XLOOKUP(Table5[[#This Row],[rxn]],Table38[name],Table38[flux],0)</f>
        <v>0</v>
      </c>
      <c r="S1262" s="1">
        <f>_xlfn.XLOOKUP(SUBSTITUTE(Table5[[#This Row],[rxn]],"RXN-","ENZLOAD-"),Table38[name],Table38[flux],0)</f>
        <v>0</v>
      </c>
      <c r="T1262" s="1" t="b">
        <f>AND(Table5[[#This Row],[ENZLOAD flux in kapp-slack.gms]]=0,Table5[[#This Row],[flux in kapp-slack.gms]]&lt;&gt;0,NOT(Table5[[#This Row],[spont or unknown?]]))</f>
        <v>0</v>
      </c>
      <c r="U1262" s="1" t="b">
        <f>OR(_xlfn.TEXTAFTER(Table5[[#This Row],[rxn]],"-",-1)="SPONT",_xlfn.TEXTAFTER(Table5[[#This Row],[rxn]],"-",-1)="UNKNOWN")</f>
        <v>0</v>
      </c>
      <c r="V1262" s="1">
        <f>_xlfn.XLOOKUP(SUBSTITUTE(Table5[[#This Row],[rxn]],"RXN-","ENZLOAD-"),Table4[rxn],Table4[ub],0)</f>
        <v>0.64981549999999999</v>
      </c>
      <c r="W1262" s="1" t="b">
        <f>AND(Table5[[#This Row],[FVA ENZLOAD flux UB]]=0,Table5[[#This Row],[ENZ not made when it should be?]])</f>
        <v>0</v>
      </c>
    </row>
    <row r="1263" spans="1:23" hidden="1">
      <c r="A1263" s="1" t="s">
        <v>5741</v>
      </c>
      <c r="B1263" s="1" t="str">
        <f>_xlfn.TEXTBEFORE(Table38[[#This Row],[all fluxes from kapp-slack]]," ",,,,"")</f>
        <v>PROSYN-rt7873</v>
      </c>
      <c r="C1263" s="1">
        <f>_xlfn.NUMBERVALUE(IFERROR(_xlfn.TEXTAFTER(Table38[[#This Row],[all fluxes from kapp-slack]]," ",-1,,,""),""))</f>
        <v>3.9083408500000001E-7</v>
      </c>
      <c r="F1263" s="1" t="s">
        <v>8786</v>
      </c>
      <c r="G1263" s="1" t="str">
        <f>_xlfn.TEXTBEFORE(Table5[[#This Row],[rxn     kapp_old        kapp_slack_ub   kapp_slack_lb]]," ")</f>
        <v>RXN-MCITS_m_FWD-rt2960</v>
      </c>
      <c r="H126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26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263" s="1">
        <f>_xlfn.NUMBERVALUE(_xlfn.TEXTAFTER(Table5[[#This Row],[rxn     kapp_old        kapp_slack_ub   kapp_slack_lb]]," ",-1))</f>
        <v>0</v>
      </c>
      <c r="K1263" s="1">
        <f>_xlfn.XLOOKUP(SUBSTITUTE(Table5[[#This Row],[rxn]],"RXN-","ENZLOAD-"),ENZLOAD[name],ENZLOAD[flux],0)</f>
        <v>1.3772543737419999E-5</v>
      </c>
      <c r="L1263" s="1" t="str">
        <f>"'"&amp;Table5[[#This Row],[rxn]]&amp;"'"&amp;CHAR(9)&amp;IF(AND(Table5[[#This Row],[kapp_slack_ub]]&lt;&gt;0,Table5[[#This Row],[kapp_old]]&lt;$F$1),$F$1,Table5[[#This Row],[kapp_old]])</f>
        <v>'RXN-MCITS_m_FWD-rt2960'	27141.27779288</v>
      </c>
      <c r="M1263" s="1">
        <f>_xlfn.XLOOKUP(Table5[[#This Row],[rxn]],Table3[name],Table3[flux],$F$1)</f>
        <v>27141.277792879999</v>
      </c>
      <c r="N1263" s="1">
        <f>IFERROR(Table5[[#This Row],[min flux]]/Table5[[#This Row],[associated enzload]],"")</f>
        <v>1970680094.4212761</v>
      </c>
      <c r="O1263" s="1">
        <f>_xlfn.NUMBERVALUE(IF(Table5[[#This Row],[flux/enzload]]="","",ABS($N$1-Table5[[#This Row],[flux/enzload]])))</f>
        <v>1397945637564.53</v>
      </c>
      <c r="P1263" s="1">
        <f>Table5[[#This Row],[kapp_old]]+IFERROR(((Table5[[#This Row],[kapp_slack_ub]]-Table5[[#This Row],[kapp_slack_lb]])/Table5[[#This Row],[associated enzload]]),0)</f>
        <v>27141.277792879999</v>
      </c>
      <c r="Q1263" s="1" t="str">
        <f>"'"&amp;Table5[[#This Row],[rxn]]&amp;"'"&amp;CHAR(9)&amp;Table5[[#This Row],[kapp + (slack_ub - slack_lb)/enzload]]</f>
        <v>'RXN-MCITS_m_FWD-rt2960'	27141.27779288</v>
      </c>
      <c r="R1263" s="1">
        <f>_xlfn.XLOOKUP(Table5[[#This Row],[rxn]],Table38[name],Table38[flux],0)</f>
        <v>0</v>
      </c>
      <c r="S1263" s="1">
        <f>_xlfn.XLOOKUP(SUBSTITUTE(Table5[[#This Row],[rxn]],"RXN-","ENZLOAD-"),Table38[name],Table38[flux],0)</f>
        <v>0</v>
      </c>
      <c r="T1263" s="1" t="b">
        <f>AND(Table5[[#This Row],[ENZLOAD flux in kapp-slack.gms]]=0,Table5[[#This Row],[flux in kapp-slack.gms]]&lt;&gt;0,NOT(Table5[[#This Row],[spont or unknown?]]))</f>
        <v>0</v>
      </c>
      <c r="U1263" s="1" t="b">
        <f>OR(_xlfn.TEXTAFTER(Table5[[#This Row],[rxn]],"-",-1)="SPONT",_xlfn.TEXTAFTER(Table5[[#This Row],[rxn]],"-",-1)="UNKNOWN")</f>
        <v>0</v>
      </c>
      <c r="V1263" s="1">
        <f>_xlfn.XLOOKUP(SUBSTITUTE(Table5[[#This Row],[rxn]],"RXN-","ENZLOAD-"),Table4[rxn],Table4[ub],0)</f>
        <v>2.0281577400000002</v>
      </c>
      <c r="W1263" s="1" t="b">
        <f>AND(Table5[[#This Row],[FVA ENZLOAD flux UB]]=0,Table5[[#This Row],[ENZ not made when it should be?]])</f>
        <v>0</v>
      </c>
    </row>
    <row r="1264" spans="1:23" hidden="1">
      <c r="A1264" s="1" t="s">
        <v>5742</v>
      </c>
      <c r="B1264" s="1" t="str">
        <f>_xlfn.TEXTBEFORE(Table38[[#This Row],[all fluxes from kapp-slack]]," ",,,,"")</f>
        <v>PROSYN-rt7896</v>
      </c>
      <c r="C1264" s="1">
        <f>_xlfn.NUMBERVALUE(IFERROR(_xlfn.TEXTAFTER(Table38[[#This Row],[all fluxes from kapp-slack]]," ",-1,,,""),""))</f>
        <v>1.0988672379999999E-6</v>
      </c>
      <c r="F1264" s="1" t="s">
        <v>8787</v>
      </c>
      <c r="G1264" s="1" t="str">
        <f>_xlfn.TEXTBEFORE(Table5[[#This Row],[rxn     kapp_old        kapp_slack_ub   kapp_slack_lb]]," ")</f>
        <v>RXN-MCITS_m_FWD-rt2963</v>
      </c>
      <c r="H126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26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264" s="1">
        <f>_xlfn.NUMBERVALUE(_xlfn.TEXTAFTER(Table5[[#This Row],[rxn     kapp_old        kapp_slack_ub   kapp_slack_lb]]," ",-1))</f>
        <v>0</v>
      </c>
      <c r="K1264" s="1">
        <f>_xlfn.XLOOKUP(SUBSTITUTE(Table5[[#This Row],[rxn]],"RXN-","ENZLOAD-"),ENZLOAD[name],ENZLOAD[flux],0)</f>
        <v>1.014296765267E-5</v>
      </c>
      <c r="L1264" s="1" t="str">
        <f>"'"&amp;Table5[[#This Row],[rxn]]&amp;"'"&amp;CHAR(9)&amp;IF(AND(Table5[[#This Row],[kapp_slack_ub]]&lt;&gt;0,Table5[[#This Row],[kapp_old]]&lt;$F$1),$F$1,Table5[[#This Row],[kapp_old]])</f>
        <v>'RXN-MCITS_m_FWD-rt2963'	27141.27779288</v>
      </c>
      <c r="M1264" s="1">
        <f>_xlfn.XLOOKUP(Table5[[#This Row],[rxn]],Table3[name],Table3[flux],$F$1)</f>
        <v>27141.277792879999</v>
      </c>
      <c r="N1264" s="1">
        <f>IFERROR(Table5[[#This Row],[min flux]]/Table5[[#This Row],[associated enzload]],"")</f>
        <v>2675871472.9545078</v>
      </c>
      <c r="O1264" s="1">
        <f>_xlfn.NUMBERVALUE(IF(Table5[[#This Row],[flux/enzload]]="","",ABS($N$1-Table5[[#This Row],[flux/enzload]])))</f>
        <v>1397240446186</v>
      </c>
      <c r="P1264" s="1">
        <f>Table5[[#This Row],[kapp_old]]+IFERROR(((Table5[[#This Row],[kapp_slack_ub]]-Table5[[#This Row],[kapp_slack_lb]])/Table5[[#This Row],[associated enzload]]),0)</f>
        <v>27141.277792879999</v>
      </c>
      <c r="Q1264" s="1" t="str">
        <f>"'"&amp;Table5[[#This Row],[rxn]]&amp;"'"&amp;CHAR(9)&amp;Table5[[#This Row],[kapp + (slack_ub - slack_lb)/enzload]]</f>
        <v>'RXN-MCITS_m_FWD-rt2963'	27141.27779288</v>
      </c>
      <c r="R1264" s="1">
        <f>_xlfn.XLOOKUP(Table5[[#This Row],[rxn]],Table38[name],Table38[flux],0)</f>
        <v>0</v>
      </c>
      <c r="S1264" s="1">
        <f>_xlfn.XLOOKUP(SUBSTITUTE(Table5[[#This Row],[rxn]],"RXN-","ENZLOAD-"),Table38[name],Table38[flux],0)</f>
        <v>0</v>
      </c>
      <c r="T1264" s="1" t="b">
        <f>AND(Table5[[#This Row],[ENZLOAD flux in kapp-slack.gms]]=0,Table5[[#This Row],[flux in kapp-slack.gms]]&lt;&gt;0,NOT(Table5[[#This Row],[spont or unknown?]]))</f>
        <v>0</v>
      </c>
      <c r="U1264" s="1" t="b">
        <f>OR(_xlfn.TEXTAFTER(Table5[[#This Row],[rxn]],"-",-1)="SPONT",_xlfn.TEXTAFTER(Table5[[#This Row],[rxn]],"-",-1)="UNKNOWN")</f>
        <v>0</v>
      </c>
      <c r="V1264" s="1">
        <f>_xlfn.XLOOKUP(SUBSTITUTE(Table5[[#This Row],[rxn]],"RXN-","ENZLOAD-"),Table4[rxn],Table4[ub],0)</f>
        <v>0.85304433000000002</v>
      </c>
      <c r="W1264" s="1" t="b">
        <f>AND(Table5[[#This Row],[FVA ENZLOAD flux UB]]=0,Table5[[#This Row],[ENZ not made when it should be?]])</f>
        <v>0</v>
      </c>
    </row>
    <row r="1265" spans="1:23" hidden="1">
      <c r="A1265" s="1" t="s">
        <v>5743</v>
      </c>
      <c r="B1265" s="1" t="str">
        <f>_xlfn.TEXTBEFORE(Table38[[#This Row],[all fluxes from kapp-slack]]," ",,,,"")</f>
        <v>PROSYN-rt7905</v>
      </c>
      <c r="C1265" s="1">
        <f>_xlfn.NUMBERVALUE(IFERROR(_xlfn.TEXTAFTER(Table38[[#This Row],[all fluxes from kapp-slack]]," ",-1,,,""),""))</f>
        <v>3.8089649400000002E-7</v>
      </c>
      <c r="F1265" s="1" t="s">
        <v>8789</v>
      </c>
      <c r="G1265" s="1" t="str">
        <f>_xlfn.TEXTBEFORE(Table5[[#This Row],[rxn     kapp_old        kapp_slack_ub   kapp_slack_lb]]," ")</f>
        <v>RXN-MCOATA_c_FWD-rt0409</v>
      </c>
      <c r="H126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26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265" s="1">
        <f>_xlfn.NUMBERVALUE(_xlfn.TEXTAFTER(Table5[[#This Row],[rxn     kapp_old        kapp_slack_ub   kapp_slack_lb]]," ",-1))</f>
        <v>0</v>
      </c>
      <c r="K1265" s="1">
        <f>_xlfn.XLOOKUP(SUBSTITUTE(Table5[[#This Row],[rxn]],"RXN-","ENZLOAD-"),ENZLOAD[name],ENZLOAD[flux],0)</f>
        <v>1.84466915209E-6</v>
      </c>
      <c r="L1265" s="1" t="str">
        <f>"'"&amp;Table5[[#This Row],[rxn]]&amp;"'"&amp;CHAR(9)&amp;IF(AND(Table5[[#This Row],[kapp_slack_ub]]&lt;&gt;0,Table5[[#This Row],[kapp_old]]&lt;$F$1),$F$1,Table5[[#This Row],[kapp_old]])</f>
        <v>'RXN-MCOATA_c_FWD-rt0409'	27141.27779288</v>
      </c>
      <c r="M1265" s="1">
        <f>_xlfn.XLOOKUP(Table5[[#This Row],[rxn]],Table3[name],Table3[flux],$F$1)</f>
        <v>27141.277792879999</v>
      </c>
      <c r="N1265" s="1">
        <f>IFERROR(Table5[[#This Row],[min flux]]/Table5[[#This Row],[associated enzload]],"")</f>
        <v>14713358090.326973</v>
      </c>
      <c r="O1265" s="1">
        <f>_xlfn.NUMBERVALUE(IF(Table5[[#This Row],[flux/enzload]]="","",ABS($N$1-Table5[[#This Row],[flux/enzload]])))</f>
        <v>1385202959568.6299</v>
      </c>
      <c r="P1265" s="1">
        <f>Table5[[#This Row],[kapp_old]]+IFERROR(((Table5[[#This Row],[kapp_slack_ub]]-Table5[[#This Row],[kapp_slack_lb]])/Table5[[#This Row],[associated enzload]]),0)</f>
        <v>27141.277792879999</v>
      </c>
      <c r="Q1265" s="1" t="str">
        <f>"'"&amp;Table5[[#This Row],[rxn]]&amp;"'"&amp;CHAR(9)&amp;Table5[[#This Row],[kapp + (slack_ub - slack_lb)/enzload]]</f>
        <v>'RXN-MCOATA_c_FWD-rt0409'	27141.27779288</v>
      </c>
      <c r="R1265" s="1">
        <f>_xlfn.XLOOKUP(Table5[[#This Row],[rxn]],Table38[name],Table38[flux],0)</f>
        <v>0</v>
      </c>
      <c r="S1265" s="1">
        <f>_xlfn.XLOOKUP(SUBSTITUTE(Table5[[#This Row],[rxn]],"RXN-","ENZLOAD-"),Table38[name],Table38[flux],0)</f>
        <v>0</v>
      </c>
      <c r="T1265" s="1" t="b">
        <f>AND(Table5[[#This Row],[ENZLOAD flux in kapp-slack.gms]]=0,Table5[[#This Row],[flux in kapp-slack.gms]]&lt;&gt;0,NOT(Table5[[#This Row],[spont or unknown?]]))</f>
        <v>0</v>
      </c>
      <c r="U1265" s="1" t="b">
        <f>OR(_xlfn.TEXTAFTER(Table5[[#This Row],[rxn]],"-",-1)="SPONT",_xlfn.TEXTAFTER(Table5[[#This Row],[rxn]],"-",-1)="UNKNOWN")</f>
        <v>0</v>
      </c>
      <c r="V1265" s="1">
        <f>_xlfn.XLOOKUP(SUBSTITUTE(Table5[[#This Row],[rxn]],"RXN-","ENZLOAD-"),Table4[rxn],Table4[ub],0)</f>
        <v>0.13465588000000001</v>
      </c>
      <c r="W1265" s="1" t="b">
        <f>AND(Table5[[#This Row],[FVA ENZLOAD flux UB]]=0,Table5[[#This Row],[ENZ not made when it should be?]])</f>
        <v>0</v>
      </c>
    </row>
    <row r="1266" spans="1:23" hidden="1">
      <c r="A1266" s="1" t="s">
        <v>5744</v>
      </c>
      <c r="B1266" s="1" t="str">
        <f>_xlfn.TEXTBEFORE(Table38[[#This Row],[all fluxes from kapp-slack]]," ",,,,"")</f>
        <v>PROSYN-rt7910</v>
      </c>
      <c r="C1266" s="1">
        <f>_xlfn.NUMBERVALUE(IFERROR(_xlfn.TEXTAFTER(Table38[[#This Row],[all fluxes from kapp-slack]]," ",-1,,,""),""))</f>
        <v>1.0685750809999999E-6</v>
      </c>
      <c r="F1266" s="1" t="s">
        <v>8790</v>
      </c>
      <c r="G1266" s="1" t="str">
        <f>_xlfn.TEXTBEFORE(Table5[[#This Row],[rxn     kapp_old        kapp_slack_ub   kapp_slack_lb]]," ")</f>
        <v>RXN-MCOATA_m_FWD-ACP1MCT1</v>
      </c>
      <c r="H126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26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266" s="1">
        <f>_xlfn.NUMBERVALUE(_xlfn.TEXTAFTER(Table5[[#This Row],[rxn     kapp_old        kapp_slack_ub   kapp_slack_lb]]," ",-1))</f>
        <v>0</v>
      </c>
      <c r="K1266" s="1">
        <f>_xlfn.XLOOKUP(SUBSTITUTE(Table5[[#This Row],[rxn]],"RXN-","ENZLOAD-"),ENZLOAD[name],ENZLOAD[flux],0)</f>
        <v>9.8261737999999998E-10</v>
      </c>
      <c r="L1266" s="1" t="str">
        <f>"'"&amp;Table5[[#This Row],[rxn]]&amp;"'"&amp;CHAR(9)&amp;IF(AND(Table5[[#This Row],[kapp_slack_ub]]&lt;&gt;0,Table5[[#This Row],[kapp_old]]&lt;$F$1),$F$1,Table5[[#This Row],[kapp_old]])</f>
        <v>'RXN-MCOATA_m_FWD-ACP1MCT1'	27141.27779288</v>
      </c>
      <c r="M1266" s="1">
        <f>_xlfn.XLOOKUP(Table5[[#This Row],[rxn]],Table3[name],Table3[flux],$F$1)</f>
        <v>27141.277792879999</v>
      </c>
      <c r="N1266" s="1">
        <f>IFERROR(Table5[[#This Row],[min flux]]/Table5[[#This Row],[associated enzload]],"")</f>
        <v>27621410271493.469</v>
      </c>
      <c r="O1266" s="1">
        <f>_xlfn.NUMBERVALUE(IF(Table5[[#This Row],[flux/enzload]]="","",ABS($N$1-Table5[[#This Row],[flux/enzload]])))</f>
        <v>26221493953834.5</v>
      </c>
      <c r="P1266" s="1">
        <f>Table5[[#This Row],[kapp_old]]+IFERROR(((Table5[[#This Row],[kapp_slack_ub]]-Table5[[#This Row],[kapp_slack_lb]])/Table5[[#This Row],[associated enzload]]),0)</f>
        <v>27141.277792879999</v>
      </c>
      <c r="Q1266" s="1" t="str">
        <f>"'"&amp;Table5[[#This Row],[rxn]]&amp;"'"&amp;CHAR(9)&amp;Table5[[#This Row],[kapp + (slack_ub - slack_lb)/enzload]]</f>
        <v>'RXN-MCOATA_m_FWD-ACP1MCT1'	27141.27779288</v>
      </c>
      <c r="R1266" s="1">
        <f>_xlfn.XLOOKUP(Table5[[#This Row],[rxn]],Table38[name],Table38[flux],0)</f>
        <v>0</v>
      </c>
      <c r="S1266" s="1">
        <f>_xlfn.XLOOKUP(SUBSTITUTE(Table5[[#This Row],[rxn]],"RXN-","ENZLOAD-"),Table38[name],Table38[flux],0)</f>
        <v>0</v>
      </c>
      <c r="T1266" s="1" t="b">
        <f>AND(Table5[[#This Row],[ENZLOAD flux in kapp-slack.gms]]=0,Table5[[#This Row],[flux in kapp-slack.gms]]&lt;&gt;0,NOT(Table5[[#This Row],[spont or unknown?]]))</f>
        <v>0</v>
      </c>
      <c r="U1266" s="1" t="b">
        <f>OR(_xlfn.TEXTAFTER(Table5[[#This Row],[rxn]],"-",-1)="SPONT",_xlfn.TEXTAFTER(Table5[[#This Row],[rxn]],"-",-1)="UNKNOWN")</f>
        <v>0</v>
      </c>
      <c r="V1266" s="1">
        <f>_xlfn.XLOOKUP(SUBSTITUTE(Table5[[#This Row],[rxn]],"RXN-","ENZLOAD-"),Table4[rxn],Table4[ub],0)</f>
        <v>0.58505262999999996</v>
      </c>
      <c r="W1266" s="1" t="b">
        <f>AND(Table5[[#This Row],[FVA ENZLOAD flux UB]]=0,Table5[[#This Row],[ENZ not made when it should be?]])</f>
        <v>0</v>
      </c>
    </row>
    <row r="1267" spans="1:23" hidden="1">
      <c r="A1267" s="1" t="s">
        <v>5745</v>
      </c>
      <c r="B1267" s="1" t="str">
        <f>_xlfn.TEXTBEFORE(Table38[[#This Row],[all fluxes from kapp-slack]]," ",,,,"")</f>
        <v>PROSYN-rt7913</v>
      </c>
      <c r="C1267" s="1">
        <f>_xlfn.NUMBERVALUE(IFERROR(_xlfn.TEXTAFTER(Table38[[#This Row],[all fluxes from kapp-slack]]," ",-1,,,""),""))</f>
        <v>9.9739029999999994E-9</v>
      </c>
      <c r="F1267" s="1" t="s">
        <v>8791</v>
      </c>
      <c r="G1267" s="1" t="str">
        <f>_xlfn.TEXTBEFORE(Table5[[#This Row],[rxn     kapp_old        kapp_slack_ub   kapp_slack_lb]]," ")</f>
        <v>RXN-MCOATA_m_REV-ACP1MCT1</v>
      </c>
      <c r="H126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26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267" s="1">
        <f>_xlfn.NUMBERVALUE(_xlfn.TEXTAFTER(Table5[[#This Row],[rxn     kapp_old        kapp_slack_ub   kapp_slack_lb]]," ",-1))</f>
        <v>0</v>
      </c>
      <c r="K1267" s="1">
        <f>_xlfn.XLOOKUP(SUBSTITUTE(Table5[[#This Row],[rxn]],"RXN-","ENZLOAD-"),ENZLOAD[name],ENZLOAD[flux],0)</f>
        <v>9.8261737999999998E-10</v>
      </c>
      <c r="L1267" s="1" t="str">
        <f>"'"&amp;Table5[[#This Row],[rxn]]&amp;"'"&amp;CHAR(9)&amp;IF(AND(Table5[[#This Row],[kapp_slack_ub]]&lt;&gt;0,Table5[[#This Row],[kapp_old]]&lt;$F$1),$F$1,Table5[[#This Row],[kapp_old]])</f>
        <v>'RXN-MCOATA_m_REV-ACP1MCT1'	27141.27779288</v>
      </c>
      <c r="M1267" s="1">
        <f>_xlfn.XLOOKUP(Table5[[#This Row],[rxn]],Table3[name],Table3[flux],$F$1)</f>
        <v>27141.277792879999</v>
      </c>
      <c r="N1267" s="1">
        <f>IFERROR(Table5[[#This Row],[min flux]]/Table5[[#This Row],[associated enzload]],"")</f>
        <v>27621410271493.469</v>
      </c>
      <c r="O1267" s="1">
        <f>_xlfn.NUMBERVALUE(IF(Table5[[#This Row],[flux/enzload]]="","",ABS($N$1-Table5[[#This Row],[flux/enzload]])))</f>
        <v>26221493953834.5</v>
      </c>
      <c r="P1267" s="1">
        <f>Table5[[#This Row],[kapp_old]]+IFERROR(((Table5[[#This Row],[kapp_slack_ub]]-Table5[[#This Row],[kapp_slack_lb]])/Table5[[#This Row],[associated enzload]]),0)</f>
        <v>27141.277792879999</v>
      </c>
      <c r="Q1267" s="1" t="str">
        <f>"'"&amp;Table5[[#This Row],[rxn]]&amp;"'"&amp;CHAR(9)&amp;Table5[[#This Row],[kapp + (slack_ub - slack_lb)/enzload]]</f>
        <v>'RXN-MCOATA_m_REV-ACP1MCT1'	27141.27779288</v>
      </c>
      <c r="R1267" s="1">
        <f>_xlfn.XLOOKUP(Table5[[#This Row],[rxn]],Table38[name],Table38[flux],0)</f>
        <v>0</v>
      </c>
      <c r="S1267" s="1">
        <f>_xlfn.XLOOKUP(SUBSTITUTE(Table5[[#This Row],[rxn]],"RXN-","ENZLOAD-"),Table38[name],Table38[flux],0)</f>
        <v>0</v>
      </c>
      <c r="T1267" s="1" t="b">
        <f>AND(Table5[[#This Row],[ENZLOAD flux in kapp-slack.gms]]=0,Table5[[#This Row],[flux in kapp-slack.gms]]&lt;&gt;0,NOT(Table5[[#This Row],[spont or unknown?]]))</f>
        <v>0</v>
      </c>
      <c r="U1267" s="1" t="b">
        <f>OR(_xlfn.TEXTAFTER(Table5[[#This Row],[rxn]],"-",-1)="SPONT",_xlfn.TEXTAFTER(Table5[[#This Row],[rxn]],"-",-1)="UNKNOWN")</f>
        <v>0</v>
      </c>
      <c r="V1267" s="1">
        <f>_xlfn.XLOOKUP(SUBSTITUTE(Table5[[#This Row],[rxn]],"RXN-","ENZLOAD-"),Table4[rxn],Table4[ub],0)</f>
        <v>0.58505262999999996</v>
      </c>
      <c r="W1267" s="1" t="b">
        <f>AND(Table5[[#This Row],[FVA ENZLOAD flux UB]]=0,Table5[[#This Row],[ENZ not made when it should be?]])</f>
        <v>0</v>
      </c>
    </row>
    <row r="1268" spans="1:23" hidden="1">
      <c r="A1268" s="1" t="s">
        <v>5746</v>
      </c>
      <c r="B1268" s="1" t="str">
        <f>_xlfn.TEXTBEFORE(Table38[[#This Row],[all fluxes from kapp-slack]]," ",,,,"")</f>
        <v>PROSYN-rt7919</v>
      </c>
      <c r="C1268" s="1">
        <f>_xlfn.NUMBERVALUE(IFERROR(_xlfn.TEXTAFTER(Table38[[#This Row],[all fluxes from kapp-slack]]," ",-1,,,""),""))</f>
        <v>3.8992751999999998E-8</v>
      </c>
      <c r="F1268" s="1" t="s">
        <v>8792</v>
      </c>
      <c r="G1268" s="1" t="str">
        <f>_xlfn.TEXTBEFORE(Table5[[#This Row],[rxn     kapp_old        kapp_slack_ub   kapp_slack_lb]]," ")</f>
        <v>RXN-MDH_c_FWD-rt2246</v>
      </c>
      <c r="H126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26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268" s="1">
        <f>_xlfn.NUMBERVALUE(_xlfn.TEXTAFTER(Table5[[#This Row],[rxn     kapp_old        kapp_slack_ub   kapp_slack_lb]]," ",-1))</f>
        <v>0</v>
      </c>
      <c r="K1268" s="1">
        <f>_xlfn.XLOOKUP(SUBSTITUTE(Table5[[#This Row],[rxn]],"RXN-","ENZLOAD-"),ENZLOAD[name],ENZLOAD[flux],0)</f>
        <v>6.1703312662399997E-6</v>
      </c>
      <c r="L1268" s="1" t="str">
        <f>"'"&amp;Table5[[#This Row],[rxn]]&amp;"'"&amp;CHAR(9)&amp;IF(AND(Table5[[#This Row],[kapp_slack_ub]]&lt;&gt;0,Table5[[#This Row],[kapp_old]]&lt;$F$1),$F$1,Table5[[#This Row],[kapp_old]])</f>
        <v>'RXN-MDH_c_FWD-rt2246'	27141.27779288</v>
      </c>
      <c r="M1268" s="1">
        <f>_xlfn.XLOOKUP(Table5[[#This Row],[rxn]],Table3[name],Table3[flux],$F$1)</f>
        <v>27141.277792879999</v>
      </c>
      <c r="N1268" s="1">
        <f>IFERROR(Table5[[#This Row],[min flux]]/Table5[[#This Row],[associated enzload]],"")</f>
        <v>4398674337.2076712</v>
      </c>
      <c r="O1268" s="1">
        <f>_xlfn.NUMBERVALUE(IF(Table5[[#This Row],[flux/enzload]]="","",ABS($N$1-Table5[[#This Row],[flux/enzload]])))</f>
        <v>1395517643321.75</v>
      </c>
      <c r="P1268" s="1">
        <f>Table5[[#This Row],[kapp_old]]+IFERROR(((Table5[[#This Row],[kapp_slack_ub]]-Table5[[#This Row],[kapp_slack_lb]])/Table5[[#This Row],[associated enzload]]),0)</f>
        <v>27141.277792879999</v>
      </c>
      <c r="Q1268" s="1" t="str">
        <f>"'"&amp;Table5[[#This Row],[rxn]]&amp;"'"&amp;CHAR(9)&amp;Table5[[#This Row],[kapp + (slack_ub - slack_lb)/enzload]]</f>
        <v>'RXN-MDH_c_FWD-rt2246'	27141.27779288</v>
      </c>
      <c r="R1268" s="1">
        <f>_xlfn.XLOOKUP(Table5[[#This Row],[rxn]],Table38[name],Table38[flux],0)</f>
        <v>0</v>
      </c>
      <c r="S1268" s="1">
        <f>_xlfn.XLOOKUP(SUBSTITUTE(Table5[[#This Row],[rxn]],"RXN-","ENZLOAD-"),Table38[name],Table38[flux],0)</f>
        <v>0</v>
      </c>
      <c r="T1268" s="1" t="b">
        <f>AND(Table5[[#This Row],[ENZLOAD flux in kapp-slack.gms]]=0,Table5[[#This Row],[flux in kapp-slack.gms]]&lt;&gt;0,NOT(Table5[[#This Row],[spont or unknown?]]))</f>
        <v>0</v>
      </c>
      <c r="U1268" s="1" t="b">
        <f>OR(_xlfn.TEXTAFTER(Table5[[#This Row],[rxn]],"-",-1)="SPONT",_xlfn.TEXTAFTER(Table5[[#This Row],[rxn]],"-",-1)="UNKNOWN")</f>
        <v>0</v>
      </c>
      <c r="V1268" s="1">
        <f>_xlfn.XLOOKUP(SUBSTITUTE(Table5[[#This Row],[rxn]],"RXN-","ENZLOAD-"),Table4[rxn],Table4[ub],0)</f>
        <v>0.60250663000000004</v>
      </c>
      <c r="W1268" s="1" t="b">
        <f>AND(Table5[[#This Row],[FVA ENZLOAD flux UB]]=0,Table5[[#This Row],[ENZ not made when it should be?]])</f>
        <v>0</v>
      </c>
    </row>
    <row r="1269" spans="1:23" hidden="1">
      <c r="A1269" s="1" t="s">
        <v>5747</v>
      </c>
      <c r="B1269" s="1" t="str">
        <f>_xlfn.TEXTBEFORE(Table38[[#This Row],[all fluxes from kapp-slack]]," ",,,,"")</f>
        <v>PROSYN-rt7962_DKMPPH_c</v>
      </c>
      <c r="C1269" s="1">
        <f>_xlfn.NUMBERVALUE(IFERROR(_xlfn.TEXTAFTER(Table38[[#This Row],[all fluxes from kapp-slack]]," ",-1,,,""),""))</f>
        <v>5.4957799999999996E-10</v>
      </c>
      <c r="F1269" s="1" t="s">
        <v>8795</v>
      </c>
      <c r="G1269" s="1" t="str">
        <f>_xlfn.TEXTBEFORE(Table5[[#This Row],[rxn     kapp_old        kapp_slack_ub   kapp_slack_lb]]," ")</f>
        <v>RXN-MDH_m_REV-rt2810</v>
      </c>
      <c r="H126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26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269" s="1">
        <f>_xlfn.NUMBERVALUE(_xlfn.TEXTAFTER(Table5[[#This Row],[rxn     kapp_old        kapp_slack_ub   kapp_slack_lb]]," ",-1))</f>
        <v>0</v>
      </c>
      <c r="K1269" s="1">
        <f>_xlfn.XLOOKUP(SUBSTITUTE(Table5[[#This Row],[rxn]],"RXN-","ENZLOAD-"),ENZLOAD[name],ENZLOAD[flux],0)</f>
        <v>1.2461423336659999E-5</v>
      </c>
      <c r="L1269" s="1" t="str">
        <f>"'"&amp;Table5[[#This Row],[rxn]]&amp;"'"&amp;CHAR(9)&amp;IF(AND(Table5[[#This Row],[kapp_slack_ub]]&lt;&gt;0,Table5[[#This Row],[kapp_old]]&lt;$F$1),$F$1,Table5[[#This Row],[kapp_old]])</f>
        <v>'RXN-MDH_m_REV-rt2810'	27141.27779288</v>
      </c>
      <c r="M1269" s="1">
        <f>_xlfn.XLOOKUP(Table5[[#This Row],[rxn]],Table3[name],Table3[flux],$F$1)</f>
        <v>27141.277792879999</v>
      </c>
      <c r="N1269" s="1">
        <f>IFERROR(Table5[[#This Row],[min flux]]/Table5[[#This Row],[associated enzload]],"")</f>
        <v>2178023894.9938922</v>
      </c>
      <c r="O1269" s="1">
        <f>_xlfn.NUMBERVALUE(IF(Table5[[#This Row],[flux/enzload]]="","",ABS($N$1-Table5[[#This Row],[flux/enzload]])))</f>
        <v>1397738293763.96</v>
      </c>
      <c r="P1269" s="1">
        <f>Table5[[#This Row],[kapp_old]]+IFERROR(((Table5[[#This Row],[kapp_slack_ub]]-Table5[[#This Row],[kapp_slack_lb]])/Table5[[#This Row],[associated enzload]]),0)</f>
        <v>27141.277792879999</v>
      </c>
      <c r="Q1269" s="1" t="str">
        <f>"'"&amp;Table5[[#This Row],[rxn]]&amp;"'"&amp;CHAR(9)&amp;Table5[[#This Row],[kapp + (slack_ub - slack_lb)/enzload]]</f>
        <v>'RXN-MDH_m_REV-rt2810'	27141.27779288</v>
      </c>
      <c r="R1269" s="1">
        <f>_xlfn.XLOOKUP(Table5[[#This Row],[rxn]],Table38[name],Table38[flux],0)</f>
        <v>0</v>
      </c>
      <c r="S1269" s="1">
        <f>_xlfn.XLOOKUP(SUBSTITUTE(Table5[[#This Row],[rxn]],"RXN-","ENZLOAD-"),Table38[name],Table38[flux],0)</f>
        <v>0</v>
      </c>
      <c r="T1269" s="1" t="b">
        <f>AND(Table5[[#This Row],[ENZLOAD flux in kapp-slack.gms]]=0,Table5[[#This Row],[flux in kapp-slack.gms]]&lt;&gt;0,NOT(Table5[[#This Row],[spont or unknown?]]))</f>
        <v>0</v>
      </c>
      <c r="U1269" s="1" t="b">
        <f>OR(_xlfn.TEXTAFTER(Table5[[#This Row],[rxn]],"-",-1)="SPONT",_xlfn.TEXTAFTER(Table5[[#This Row],[rxn]],"-",-1)="UNKNOWN")</f>
        <v>0</v>
      </c>
      <c r="V1269" s="1">
        <f>_xlfn.XLOOKUP(SUBSTITUTE(Table5[[#This Row],[rxn]],"RXN-","ENZLOAD-"),Table4[rxn],Table4[ub],0)</f>
        <v>0.60203591000000001</v>
      </c>
      <c r="W1269" s="1" t="b">
        <f>AND(Table5[[#This Row],[FVA ENZLOAD flux UB]]=0,Table5[[#This Row],[ENZ not made when it should be?]])</f>
        <v>0</v>
      </c>
    </row>
    <row r="1270" spans="1:23" hidden="1">
      <c r="A1270" s="1" t="s">
        <v>5748</v>
      </c>
      <c r="B1270" s="1" t="str">
        <f>_xlfn.TEXTBEFORE(Table38[[#This Row],[all fluxes from kapp-slack]]," ",,,,"")</f>
        <v>PROSYN-rt7991</v>
      </c>
      <c r="C1270" s="1">
        <f>_xlfn.NUMBERVALUE(IFERROR(_xlfn.TEXTAFTER(Table38[[#This Row],[all fluxes from kapp-slack]]," ",-1,,,""),""))</f>
        <v>5.7011198149999999E-6</v>
      </c>
      <c r="F1270" s="1" t="s">
        <v>8799</v>
      </c>
      <c r="G1270" s="1" t="str">
        <f>_xlfn.TEXTBEFORE(Table5[[#This Row],[rxn     kapp_old        kapp_slack_ub   kapp_slack_lb]]," ")</f>
        <v>RXN-ME1_m_FWD-rt5549</v>
      </c>
      <c r="H1270" s="1">
        <f>_xlfn.NUMBERVALUE(_xlfn.TEXTBEFORE(TRIM(_xlfn.TEXTAFTER(_xlfn.TEXTBEFORE(Table5[[#This Row],[rxn     kapp_old        kapp_slack_ub   kapp_slack_lb]],Table5[[#This Row],[kapp_slack_lb]],-1),Table5[[#This Row],[rxn]]))," "))</f>
        <v>563441.61248860904</v>
      </c>
      <c r="I127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270" s="1">
        <f>_xlfn.NUMBERVALUE(_xlfn.TEXTAFTER(Table5[[#This Row],[rxn     kapp_old        kapp_slack_ub   kapp_slack_lb]]," ",-1))</f>
        <v>0</v>
      </c>
      <c r="K1270" s="1">
        <f>_xlfn.XLOOKUP(SUBSTITUTE(Table5[[#This Row],[rxn]],"RXN-","ENZLOAD-"),ENZLOAD[name],ENZLOAD[flux],0)</f>
        <v>4.803445831E-7</v>
      </c>
      <c r="L1270" s="1" t="str">
        <f>"'"&amp;Table5[[#This Row],[rxn]]&amp;"'"&amp;CHAR(9)&amp;IF(AND(Table5[[#This Row],[kapp_slack_ub]]&lt;&gt;0,Table5[[#This Row],[kapp_old]]&lt;$F$1),$F$1,Table5[[#This Row],[kapp_old]])</f>
        <v>'RXN-ME1_m_FWD-rt5549'	563441.612488609</v>
      </c>
      <c r="M1270" s="1">
        <f>_xlfn.XLOOKUP(Table5[[#This Row],[rxn]],Table3[name],Table3[flux],$F$1)</f>
        <v>27141.277792879999</v>
      </c>
      <c r="N1270" s="1">
        <f>IFERROR(Table5[[#This Row],[min flux]]/Table5[[#This Row],[associated enzload]],"")</f>
        <v>56503765729.4235</v>
      </c>
      <c r="O1270" s="1">
        <f>_xlfn.NUMBERVALUE(IF(Table5[[#This Row],[flux/enzload]]="","",ABS($N$1-Table5[[#This Row],[flux/enzload]])))</f>
        <v>1343412551929.53</v>
      </c>
      <c r="P1270" s="1">
        <f>Table5[[#This Row],[kapp_old]]+IFERROR(((Table5[[#This Row],[kapp_slack_ub]]-Table5[[#This Row],[kapp_slack_lb]])/Table5[[#This Row],[associated enzload]]),0)</f>
        <v>563441.61248860904</v>
      </c>
      <c r="Q1270" s="1" t="str">
        <f>"'"&amp;Table5[[#This Row],[rxn]]&amp;"'"&amp;CHAR(9)&amp;Table5[[#This Row],[kapp + (slack_ub - slack_lb)/enzload]]</f>
        <v>'RXN-ME1_m_FWD-rt5549'	563441.612488609</v>
      </c>
      <c r="R1270" s="1">
        <f>_xlfn.XLOOKUP(Table5[[#This Row],[rxn]],Table38[name],Table38[flux],0)</f>
        <v>0.18121812498657999</v>
      </c>
      <c r="S1270" s="1">
        <f>_xlfn.XLOOKUP(SUBSTITUTE(Table5[[#This Row],[rxn]],"RXN-","ENZLOAD-"),Table38[name],Table38[flux],0)</f>
        <v>1.24333598E-7</v>
      </c>
      <c r="T1270" s="1" t="b">
        <f>AND(Table5[[#This Row],[ENZLOAD flux in kapp-slack.gms]]=0,Table5[[#This Row],[flux in kapp-slack.gms]]&lt;&gt;0,NOT(Table5[[#This Row],[spont or unknown?]]))</f>
        <v>0</v>
      </c>
      <c r="U1270" s="1" t="b">
        <f>OR(_xlfn.TEXTAFTER(Table5[[#This Row],[rxn]],"-",-1)="SPONT",_xlfn.TEXTAFTER(Table5[[#This Row],[rxn]],"-",-1)="UNKNOWN")</f>
        <v>0</v>
      </c>
      <c r="V1270" s="1">
        <f>_xlfn.XLOOKUP(SUBSTITUTE(Table5[[#This Row],[rxn]],"RXN-","ENZLOAD-"),Table4[rxn],Table4[ub],0)</f>
        <v>0.61361759000000005</v>
      </c>
      <c r="W1270" s="1" t="b">
        <f>AND(Table5[[#This Row],[FVA ENZLOAD flux UB]]=0,Table5[[#This Row],[ENZ not made when it should be?]])</f>
        <v>0</v>
      </c>
    </row>
    <row r="1271" spans="1:23" hidden="1">
      <c r="A1271" s="1" t="s">
        <v>5749</v>
      </c>
      <c r="B1271" s="1" t="str">
        <f>_xlfn.TEXTBEFORE(Table38[[#This Row],[all fluxes from kapp-slack]]," ",,,,"")</f>
        <v>PROSYN-rt8092_l</v>
      </c>
      <c r="C1271" s="1">
        <f>_xlfn.NUMBERVALUE(IFERROR(_xlfn.TEXTAFTER(Table38[[#This Row],[all fluxes from kapp-slack]]," ",-1,,,""),""))</f>
        <v>6.9499934999999996E-8</v>
      </c>
      <c r="F1271" s="1" t="s">
        <v>8800</v>
      </c>
      <c r="G1271" s="1" t="str">
        <f>_xlfn.TEXTBEFORE(Table5[[#This Row],[rxn     kapp_old        kapp_slack_ub   kapp_slack_lb]]," ")</f>
        <v>RXN-ME2_c_FWD-rt4393</v>
      </c>
      <c r="H1271" s="1">
        <f>_xlfn.NUMBERVALUE(_xlfn.TEXTBEFORE(TRIM(_xlfn.TEXTAFTER(_xlfn.TEXTBEFORE(Table5[[#This Row],[rxn     kapp_old        kapp_slack_ub   kapp_slack_lb]],Table5[[#This Row],[kapp_slack_lb]],-1),Table5[[#This Row],[rxn]]))," "))</f>
        <v>10045.9916977137</v>
      </c>
      <c r="I127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271" s="1">
        <f>_xlfn.NUMBERVALUE(_xlfn.TEXTAFTER(Table5[[#This Row],[rxn     kapp_old        kapp_slack_ub   kapp_slack_lb]]," ",-1))</f>
        <v>0</v>
      </c>
      <c r="K1271" s="1">
        <f>_xlfn.XLOOKUP(SUBSTITUTE(Table5[[#This Row],[rxn]],"RXN-","ENZLOAD-"),ENZLOAD[name],ENZLOAD[flux],0)</f>
        <v>1.15237005448E-6</v>
      </c>
      <c r="L1271" s="1" t="str">
        <f>"'"&amp;Table5[[#This Row],[rxn]]&amp;"'"&amp;CHAR(9)&amp;IF(AND(Table5[[#This Row],[kapp_slack_ub]]&lt;&gt;0,Table5[[#This Row],[kapp_old]]&lt;$F$1),$F$1,Table5[[#This Row],[kapp_old]])</f>
        <v>'RXN-ME2_c_FWD-rt4393'	10045.9916977137</v>
      </c>
      <c r="M1271" s="1">
        <f>_xlfn.XLOOKUP(Table5[[#This Row],[rxn]],Table3[name],Table3[flux],$F$1)</f>
        <v>27141.277792879999</v>
      </c>
      <c r="N1271" s="1">
        <f>IFERROR(Table5[[#This Row],[min flux]]/Table5[[#This Row],[associated enzload]],"")</f>
        <v>23552571231.232952</v>
      </c>
      <c r="O1271" s="1">
        <f>_xlfn.NUMBERVALUE(IF(Table5[[#This Row],[flux/enzload]]="","",ABS($N$1-Table5[[#This Row],[flux/enzload]])))</f>
        <v>1376363746427.72</v>
      </c>
      <c r="P1271" s="1">
        <f>Table5[[#This Row],[kapp_old]]+IFERROR(((Table5[[#This Row],[kapp_slack_ub]]-Table5[[#This Row],[kapp_slack_lb]])/Table5[[#This Row],[associated enzload]]),0)</f>
        <v>10045.9916977137</v>
      </c>
      <c r="Q1271" s="1" t="str">
        <f>"'"&amp;Table5[[#This Row],[rxn]]&amp;"'"&amp;CHAR(9)&amp;Table5[[#This Row],[kapp + (slack_ub - slack_lb)/enzload]]</f>
        <v>'RXN-ME2_c_FWD-rt4393'	10045.9916977137</v>
      </c>
      <c r="R1271" s="1">
        <f>_xlfn.XLOOKUP(Table5[[#This Row],[rxn]],Table38[name],Table38[flux],0)</f>
        <v>0</v>
      </c>
      <c r="S1271" s="1">
        <f>_xlfn.XLOOKUP(SUBSTITUTE(Table5[[#This Row],[rxn]],"RXN-","ENZLOAD-"),Table38[name],Table38[flux],0)</f>
        <v>0</v>
      </c>
      <c r="T1271" s="1" t="b">
        <f>AND(Table5[[#This Row],[ENZLOAD flux in kapp-slack.gms]]=0,Table5[[#This Row],[flux in kapp-slack.gms]]&lt;&gt;0,NOT(Table5[[#This Row],[spont or unknown?]]))</f>
        <v>0</v>
      </c>
      <c r="U1271" s="1" t="b">
        <f>OR(_xlfn.TEXTAFTER(Table5[[#This Row],[rxn]],"-",-1)="SPONT",_xlfn.TEXTAFTER(Table5[[#This Row],[rxn]],"-",-1)="UNKNOWN")</f>
        <v>0</v>
      </c>
      <c r="V1271" s="1">
        <f>_xlfn.XLOOKUP(SUBSTITUTE(Table5[[#This Row],[rxn]],"RXN-","ENZLOAD-"),Table4[rxn],Table4[ub],0)</f>
        <v>0.6907797</v>
      </c>
      <c r="W1271" s="1" t="b">
        <f>AND(Table5[[#This Row],[FVA ENZLOAD flux UB]]=0,Table5[[#This Row],[ENZ not made when it should be?]])</f>
        <v>0</v>
      </c>
    </row>
    <row r="1272" spans="1:23">
      <c r="A1272" s="1" t="s">
        <v>5750</v>
      </c>
      <c r="B1272" s="1" t="str">
        <f>_xlfn.TEXTBEFORE(Table38[[#This Row],[all fluxes from kapp-slack]]," ",,,,"")</f>
        <v>PROSYN-rt8107</v>
      </c>
      <c r="C1272" s="1">
        <f>_xlfn.NUMBERVALUE(IFERROR(_xlfn.TEXTAFTER(Table38[[#This Row],[all fluxes from kapp-slack]]," ",-1,,,""),""))</f>
        <v>4.2013098799999997E-7</v>
      </c>
      <c r="F1272" s="1" t="s">
        <v>8801</v>
      </c>
      <c r="G1272" s="1" t="str">
        <f>_xlfn.TEXTBEFORE(Table5[[#This Row],[rxn     kapp_old        kapp_slack_ub   kapp_slack_lb]]," ")</f>
        <v>RXN-ME2_m_FWD-rt5549</v>
      </c>
      <c r="H127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27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4.2814987721558504</v>
      </c>
      <c r="J1272" s="1">
        <f>_xlfn.NUMBERVALUE(_xlfn.TEXTAFTER(Table5[[#This Row],[rxn     kapp_old        kapp_slack_ub   kapp_slack_lb]]," ",-1))</f>
        <v>0</v>
      </c>
      <c r="K1272" s="1">
        <f>_xlfn.XLOOKUP(SUBSTITUTE(Table5[[#This Row],[rxn]],"RXN-","ENZLOAD-"),ENZLOAD[name],ENZLOAD[flux],0)</f>
        <v>4.803445831E-7</v>
      </c>
      <c r="L1272" s="1" t="str">
        <f>"'"&amp;Table5[[#This Row],[rxn]]&amp;"'"&amp;CHAR(9)&amp;IF(AND(Table5[[#This Row],[kapp_slack_ub]]&lt;&gt;0,Table5[[#This Row],[kapp_old]]&lt;$F$1),$F$1,Table5[[#This Row],[kapp_old]])</f>
        <v>'RXN-ME2_m_FWD-rt5549'	27141.27779288</v>
      </c>
      <c r="M1272" s="1">
        <f>_xlfn.XLOOKUP(Table5[[#This Row],[rxn]],Table3[name],Table3[flux],$F$1)</f>
        <v>27141.277792879999</v>
      </c>
      <c r="N1272" s="1">
        <f>IFERROR(Table5[[#This Row],[min flux]]/Table5[[#This Row],[associated enzload]],"")</f>
        <v>56503765729.4235</v>
      </c>
      <c r="O1272" s="1">
        <f>_xlfn.NUMBERVALUE(IF(Table5[[#This Row],[flux/enzload]]="","",ABS($N$1-Table5[[#This Row],[flux/enzload]])))</f>
        <v>1343412551929.53</v>
      </c>
      <c r="P1272" s="1">
        <f>Table5[[#This Row],[kapp_old]]+IFERROR(((Table5[[#This Row],[kapp_slack_ub]]-Table5[[#This Row],[kapp_slack_lb]])/Table5[[#This Row],[associated enzload]]),0)</f>
        <v>8940531.628787037</v>
      </c>
      <c r="Q1272" s="1" t="str">
        <f>"'"&amp;Table5[[#This Row],[rxn]]&amp;"'"&amp;CHAR(9)&amp;Table5[[#This Row],[kapp + (slack_ub - slack_lb)/enzload]]</f>
        <v>'RXN-ME2_m_FWD-rt5549'	8940531.62878704</v>
      </c>
      <c r="R1272" s="1">
        <f>_xlfn.XLOOKUP(Table5[[#This Row],[rxn]],Table38[name],Table38[flux],0)</f>
        <v>1.1075415731508E-2</v>
      </c>
      <c r="S1272" s="1">
        <f>_xlfn.XLOOKUP(SUBSTITUTE(Table5[[#This Row],[rxn]],"RXN-","ENZLOAD-"),Table38[name],Table38[flux],0)</f>
        <v>0</v>
      </c>
      <c r="T1272" s="1" t="b">
        <f>AND(Table5[[#This Row],[ENZLOAD flux in kapp-slack.gms]]=0,Table5[[#This Row],[flux in kapp-slack.gms]]&lt;&gt;0,NOT(Table5[[#This Row],[spont or unknown?]]))</f>
        <v>1</v>
      </c>
      <c r="U1272" s="1" t="b">
        <f>OR(_xlfn.TEXTAFTER(Table5[[#This Row],[rxn]],"-",-1)="SPONT",_xlfn.TEXTAFTER(Table5[[#This Row],[rxn]],"-",-1)="UNKNOWN")</f>
        <v>0</v>
      </c>
      <c r="V1272" s="1">
        <f>_xlfn.XLOOKUP(SUBSTITUTE(Table5[[#This Row],[rxn]],"RXN-","ENZLOAD-"),Table4[rxn],Table4[ub],0)</f>
        <v>0.61361759000000005</v>
      </c>
      <c r="W1272" s="1" t="b">
        <f>AND(Table5[[#This Row],[FVA ENZLOAD flux UB]]=0,Table5[[#This Row],[ENZ not made when it should be?]])</f>
        <v>0</v>
      </c>
    </row>
    <row r="1273" spans="1:23" hidden="1">
      <c r="A1273" s="1" t="s">
        <v>5751</v>
      </c>
      <c r="B1273" s="1" t="str">
        <f>_xlfn.TEXTBEFORE(Table38[[#This Row],[all fluxes from kapp-slack]]," ",,,,"")</f>
        <v>PROSYN-rt8223</v>
      </c>
      <c r="C1273" s="1">
        <f>_xlfn.NUMBERVALUE(IFERROR(_xlfn.TEXTAFTER(Table38[[#This Row],[all fluxes from kapp-slack]]," ",-1,,,""),""))</f>
        <v>8.1522423499999997E-7</v>
      </c>
      <c r="F1273" s="1" t="s">
        <v>8805</v>
      </c>
      <c r="G1273" s="1" t="str">
        <f>_xlfn.TEXTBEFORE(Table5[[#This Row],[rxn     kapp_old        kapp_slack_ub   kapp_slack_lb]]," ")</f>
        <v>RXN-METB1_c_FWD-rt3095</v>
      </c>
      <c r="H127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27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273" s="1">
        <f>_xlfn.NUMBERVALUE(_xlfn.TEXTAFTER(Table5[[#This Row],[rxn     kapp_old        kapp_slack_ub   kapp_slack_lb]]," ",-1))</f>
        <v>0</v>
      </c>
      <c r="K1273" s="1">
        <f>_xlfn.XLOOKUP(SUBSTITUTE(Table5[[#This Row],[rxn]],"RXN-","ENZLOAD-"),ENZLOAD[name],ENZLOAD[flux],0)</f>
        <v>8.4951469397000002E-7</v>
      </c>
      <c r="L1273" s="1" t="str">
        <f>"'"&amp;Table5[[#This Row],[rxn]]&amp;"'"&amp;CHAR(9)&amp;IF(AND(Table5[[#This Row],[kapp_slack_ub]]&lt;&gt;0,Table5[[#This Row],[kapp_old]]&lt;$F$1),$F$1,Table5[[#This Row],[kapp_old]])</f>
        <v>'RXN-METB1_c_FWD-rt3095'	27141.27779288</v>
      </c>
      <c r="M1273" s="1">
        <f>_xlfn.XLOOKUP(Table5[[#This Row],[rxn]],Table3[name],Table3[flux],$F$1)</f>
        <v>27141.277792879999</v>
      </c>
      <c r="N1273" s="1">
        <f>IFERROR(Table5[[#This Row],[min flux]]/Table5[[#This Row],[associated enzload]],"")</f>
        <v>31949156366.020988</v>
      </c>
      <c r="O1273" s="1">
        <f>_xlfn.NUMBERVALUE(IF(Table5[[#This Row],[flux/enzload]]="","",ABS($N$1-Table5[[#This Row],[flux/enzload]])))</f>
        <v>1367967161292.9299</v>
      </c>
      <c r="P1273" s="1">
        <f>Table5[[#This Row],[kapp_old]]+IFERROR(((Table5[[#This Row],[kapp_slack_ub]]-Table5[[#This Row],[kapp_slack_lb]])/Table5[[#This Row],[associated enzload]]),0)</f>
        <v>27141.277792879999</v>
      </c>
      <c r="Q1273" s="1" t="str">
        <f>"'"&amp;Table5[[#This Row],[rxn]]&amp;"'"&amp;CHAR(9)&amp;Table5[[#This Row],[kapp + (slack_ub - slack_lb)/enzload]]</f>
        <v>'RXN-METB1_c_FWD-rt3095'	27141.27779288</v>
      </c>
      <c r="R1273" s="1">
        <f>_xlfn.XLOOKUP(Table5[[#This Row],[rxn]],Table38[name],Table38[flux],0)</f>
        <v>0</v>
      </c>
      <c r="S1273" s="1">
        <f>_xlfn.XLOOKUP(SUBSTITUTE(Table5[[#This Row],[rxn]],"RXN-","ENZLOAD-"),Table38[name],Table38[flux],0)</f>
        <v>0</v>
      </c>
      <c r="T1273" s="1" t="b">
        <f>AND(Table5[[#This Row],[ENZLOAD flux in kapp-slack.gms]]=0,Table5[[#This Row],[flux in kapp-slack.gms]]&lt;&gt;0,NOT(Table5[[#This Row],[spont or unknown?]]))</f>
        <v>0</v>
      </c>
      <c r="U1273" s="1" t="b">
        <f>OR(_xlfn.TEXTAFTER(Table5[[#This Row],[rxn]],"-",-1)="SPONT",_xlfn.TEXTAFTER(Table5[[#This Row],[rxn]],"-",-1)="UNKNOWN")</f>
        <v>0</v>
      </c>
      <c r="V1273" s="1">
        <f>_xlfn.XLOOKUP(SUBSTITUTE(Table5[[#This Row],[rxn]],"RXN-","ENZLOAD-"),Table4[rxn],Table4[ub],0)</f>
        <v>0.51156588999999997</v>
      </c>
      <c r="W1273" s="1" t="b">
        <f>AND(Table5[[#This Row],[FVA ENZLOAD flux UB]]=0,Table5[[#This Row],[ENZ not made when it should be?]])</f>
        <v>0</v>
      </c>
    </row>
    <row r="1274" spans="1:23" hidden="1">
      <c r="A1274" s="1" t="s">
        <v>5752</v>
      </c>
      <c r="B1274" s="1" t="str">
        <f>_xlfn.TEXTBEFORE(Table38[[#This Row],[all fluxes from kapp-slack]]," ",,,,"")</f>
        <v>PROSYN-rt8224</v>
      </c>
      <c r="C1274" s="1">
        <f>_xlfn.NUMBERVALUE(IFERROR(_xlfn.TEXTAFTER(Table38[[#This Row],[all fluxes from kapp-slack]]," ",-1,,,""),""))</f>
        <v>8.1565497900000004E-7</v>
      </c>
      <c r="F1274" s="1" t="s">
        <v>8806</v>
      </c>
      <c r="G1274" s="1" t="str">
        <f>_xlfn.TEXTBEFORE(Table5[[#This Row],[rxn     kapp_old        kapp_slack_ub   kapp_slack_lb]]," ")</f>
        <v>RXN-METB1_c_FWD-rt8357</v>
      </c>
      <c r="H127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27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274" s="1">
        <f>_xlfn.NUMBERVALUE(_xlfn.TEXTAFTER(Table5[[#This Row],[rxn     kapp_old        kapp_slack_ub   kapp_slack_lb]]," ",-1))</f>
        <v>0</v>
      </c>
      <c r="K1274" s="1">
        <f>_xlfn.XLOOKUP(SUBSTITUTE(Table5[[#This Row],[rxn]],"RXN-","ENZLOAD-"),ENZLOAD[name],ENZLOAD[flux],0)</f>
        <v>1.1664932205999999E-7</v>
      </c>
      <c r="L1274" s="1" t="str">
        <f>"'"&amp;Table5[[#This Row],[rxn]]&amp;"'"&amp;CHAR(9)&amp;IF(AND(Table5[[#This Row],[kapp_slack_ub]]&lt;&gt;0,Table5[[#This Row],[kapp_old]]&lt;$F$1),$F$1,Table5[[#This Row],[kapp_old]])</f>
        <v>'RXN-METB1_c_FWD-rt8357'	27141.27779288</v>
      </c>
      <c r="M1274" s="1">
        <f>_xlfn.XLOOKUP(Table5[[#This Row],[rxn]],Table3[name],Table3[flux],$F$1)</f>
        <v>27141.277792879999</v>
      </c>
      <c r="N1274" s="1">
        <f>IFERROR(Table5[[#This Row],[min flux]]/Table5[[#This Row],[associated enzload]],"")</f>
        <v>232674115147.61786</v>
      </c>
      <c r="O1274" s="1">
        <f>_xlfn.NUMBERVALUE(IF(Table5[[#This Row],[flux/enzload]]="","",ABS($N$1-Table5[[#This Row],[flux/enzload]])))</f>
        <v>1167242202511.3401</v>
      </c>
      <c r="P1274" s="1">
        <f>Table5[[#This Row],[kapp_old]]+IFERROR(((Table5[[#This Row],[kapp_slack_ub]]-Table5[[#This Row],[kapp_slack_lb]])/Table5[[#This Row],[associated enzload]]),0)</f>
        <v>27141.277792879999</v>
      </c>
      <c r="Q1274" s="1" t="str">
        <f>"'"&amp;Table5[[#This Row],[rxn]]&amp;"'"&amp;CHAR(9)&amp;Table5[[#This Row],[kapp + (slack_ub - slack_lb)/enzload]]</f>
        <v>'RXN-METB1_c_FWD-rt8357'	27141.27779288</v>
      </c>
      <c r="R1274" s="1">
        <f>_xlfn.XLOOKUP(Table5[[#This Row],[rxn]],Table38[name],Table38[flux],0)</f>
        <v>1.9719312184684E-2</v>
      </c>
      <c r="S1274" s="1">
        <f>_xlfn.XLOOKUP(SUBSTITUTE(Table5[[#This Row],[rxn]],"RXN-","ENZLOAD-"),Table38[name],Table38[flux],0)</f>
        <v>2.8086476500000002E-7</v>
      </c>
      <c r="T1274" s="1" t="b">
        <f>AND(Table5[[#This Row],[ENZLOAD flux in kapp-slack.gms]]=0,Table5[[#This Row],[flux in kapp-slack.gms]]&lt;&gt;0,NOT(Table5[[#This Row],[spont or unknown?]]))</f>
        <v>0</v>
      </c>
      <c r="U1274" s="1" t="b">
        <f>OR(_xlfn.TEXTAFTER(Table5[[#This Row],[rxn]],"-",-1)="SPONT",_xlfn.TEXTAFTER(Table5[[#This Row],[rxn]],"-",-1)="UNKNOWN")</f>
        <v>0</v>
      </c>
      <c r="V1274" s="1">
        <f>_xlfn.XLOOKUP(SUBSTITUTE(Table5[[#This Row],[rxn]],"RXN-","ENZLOAD-"),Table4[rxn],Table4[ub],0)</f>
        <v>1.00316625</v>
      </c>
      <c r="W1274" s="1" t="b">
        <f>AND(Table5[[#This Row],[FVA ENZLOAD flux UB]]=0,Table5[[#This Row],[ENZ not made when it should be?]])</f>
        <v>0</v>
      </c>
    </row>
    <row r="1275" spans="1:23" hidden="1">
      <c r="A1275" s="1" t="s">
        <v>5753</v>
      </c>
      <c r="B1275" s="1" t="str">
        <f>_xlfn.TEXTBEFORE(Table38[[#This Row],[all fluxes from kapp-slack]]," ",,,,"")</f>
        <v>PROSYN-rt8272</v>
      </c>
      <c r="C1275" s="1">
        <f>_xlfn.NUMBERVALUE(IFERROR(_xlfn.TEXTAFTER(Table38[[#This Row],[all fluxes from kapp-slack]]," ",-1,,,""),""))</f>
        <v>8.1844782999999996E-8</v>
      </c>
      <c r="F1275" s="1" t="s">
        <v>8807</v>
      </c>
      <c r="G1275" s="1" t="str">
        <f>_xlfn.TEXTBEFORE(Table5[[#This Row],[rxn     kapp_old        kapp_slack_ub   kapp_slack_lb]]," ")</f>
        <v>RXN-METB1_c_FWD-rt8374</v>
      </c>
      <c r="H127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27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275" s="1">
        <f>_xlfn.NUMBERVALUE(_xlfn.TEXTAFTER(Table5[[#This Row],[rxn     kapp_old        kapp_slack_ub   kapp_slack_lb]]," ",-1))</f>
        <v>0</v>
      </c>
      <c r="K1275" s="1">
        <f>_xlfn.XLOOKUP(SUBSTITUTE(Table5[[#This Row],[rxn]],"RXN-","ENZLOAD-"),ENZLOAD[name],ENZLOAD[flux],0)</f>
        <v>2.9600783360999998E-7</v>
      </c>
      <c r="L1275" s="1" t="str">
        <f>"'"&amp;Table5[[#This Row],[rxn]]&amp;"'"&amp;CHAR(9)&amp;IF(AND(Table5[[#This Row],[kapp_slack_ub]]&lt;&gt;0,Table5[[#This Row],[kapp_old]]&lt;$F$1),$F$1,Table5[[#This Row],[kapp_old]])</f>
        <v>'RXN-METB1_c_FWD-rt8374'	27141.27779288</v>
      </c>
      <c r="M1275" s="1">
        <f>_xlfn.XLOOKUP(Table5[[#This Row],[rxn]],Table3[name],Table3[flux],$F$1)</f>
        <v>27141.277792879999</v>
      </c>
      <c r="N1275" s="1">
        <f>IFERROR(Table5[[#This Row],[min flux]]/Table5[[#This Row],[associated enzload]],"")</f>
        <v>91691079461.902084</v>
      </c>
      <c r="O1275" s="1">
        <f>_xlfn.NUMBERVALUE(IF(Table5[[#This Row],[flux/enzload]]="","",ABS($N$1-Table5[[#This Row],[flux/enzload]])))</f>
        <v>1308225238197.05</v>
      </c>
      <c r="P1275" s="1">
        <f>Table5[[#This Row],[kapp_old]]+IFERROR(((Table5[[#This Row],[kapp_slack_ub]]-Table5[[#This Row],[kapp_slack_lb]])/Table5[[#This Row],[associated enzload]]),0)</f>
        <v>27141.277792879999</v>
      </c>
      <c r="Q1275" s="1" t="str">
        <f>"'"&amp;Table5[[#This Row],[rxn]]&amp;"'"&amp;CHAR(9)&amp;Table5[[#This Row],[kapp + (slack_ub - slack_lb)/enzload]]</f>
        <v>'RXN-METB1_c_FWD-rt8374'	27141.27779288</v>
      </c>
      <c r="R1275" s="1">
        <f>_xlfn.XLOOKUP(Table5[[#This Row],[rxn]],Table38[name],Table38[flux],0)</f>
        <v>0</v>
      </c>
      <c r="S1275" s="1">
        <f>_xlfn.XLOOKUP(SUBSTITUTE(Table5[[#This Row],[rxn]],"RXN-","ENZLOAD-"),Table38[name],Table38[flux],0)</f>
        <v>0</v>
      </c>
      <c r="T1275" s="1" t="b">
        <f>AND(Table5[[#This Row],[ENZLOAD flux in kapp-slack.gms]]=0,Table5[[#This Row],[flux in kapp-slack.gms]]&lt;&gt;0,NOT(Table5[[#This Row],[spont or unknown?]]))</f>
        <v>0</v>
      </c>
      <c r="U1275" s="1" t="b">
        <f>OR(_xlfn.TEXTAFTER(Table5[[#This Row],[rxn]],"-",-1)="SPONT",_xlfn.TEXTAFTER(Table5[[#This Row],[rxn]],"-",-1)="UNKNOWN")</f>
        <v>0</v>
      </c>
      <c r="V1275" s="1">
        <f>_xlfn.XLOOKUP(SUBSTITUTE(Table5[[#This Row],[rxn]],"RXN-","ENZLOAD-"),Table4[rxn],Table4[ub],0)</f>
        <v>0.94879451999999997</v>
      </c>
      <c r="W1275" s="1" t="b">
        <f>AND(Table5[[#This Row],[FVA ENZLOAD flux UB]]=0,Table5[[#This Row],[ENZ not made when it should be?]])</f>
        <v>0</v>
      </c>
    </row>
    <row r="1276" spans="1:23" hidden="1">
      <c r="A1276" s="1" t="s">
        <v>5754</v>
      </c>
      <c r="B1276" s="1" t="str">
        <f>_xlfn.TEXTBEFORE(Table38[[#This Row],[all fluxes from kapp-slack]]," ",,,,"")</f>
        <v>PROSYN-rt8327</v>
      </c>
      <c r="C1276" s="1">
        <f>_xlfn.NUMBERVALUE(IFERROR(_xlfn.TEXTAFTER(Table38[[#This Row],[all fluxes from kapp-slack]]," ",-1,,,""),""))</f>
        <v>5.4172556000000001E-7</v>
      </c>
      <c r="F1276" s="1" t="s">
        <v>8815</v>
      </c>
      <c r="G1276" s="1" t="str">
        <f>_xlfn.TEXTBEFORE(Table5[[#This Row],[rxn     kapp_old        kapp_slack_ub   kapp_slack_lb]]," ")</f>
        <v>RXN-METTRS_m_FWD-rt7150</v>
      </c>
      <c r="H127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27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276" s="1">
        <f>_xlfn.NUMBERVALUE(_xlfn.TEXTAFTER(Table5[[#This Row],[rxn     kapp_old        kapp_slack_ub   kapp_slack_lb]]," ",-1))</f>
        <v>0</v>
      </c>
      <c r="K1276" s="1">
        <f>_xlfn.XLOOKUP(SUBSTITUTE(Table5[[#This Row],[rxn]],"RXN-","ENZLOAD-"),ENZLOAD[name],ENZLOAD[flux],0)</f>
        <v>2.2160708264999999E-7</v>
      </c>
      <c r="L1276" s="1" t="str">
        <f>"'"&amp;Table5[[#This Row],[rxn]]&amp;"'"&amp;CHAR(9)&amp;IF(AND(Table5[[#This Row],[kapp_slack_ub]]&lt;&gt;0,Table5[[#This Row],[kapp_old]]&lt;$F$1),$F$1,Table5[[#This Row],[kapp_old]])</f>
        <v>'RXN-METTRS_m_FWD-rt7150'	27141.27779288</v>
      </c>
      <c r="M1276" s="1">
        <f>_xlfn.XLOOKUP(Table5[[#This Row],[rxn]],Table3[name],Table3[flux],$F$1)</f>
        <v>27141.277792879999</v>
      </c>
      <c r="N1276" s="1">
        <f>IFERROR(Table5[[#This Row],[min flux]]/Table5[[#This Row],[associated enzload]],"")</f>
        <v>122474775933.70142</v>
      </c>
      <c r="O1276" s="1">
        <f>_xlfn.NUMBERVALUE(IF(Table5[[#This Row],[flux/enzload]]="","",ABS($N$1-Table5[[#This Row],[flux/enzload]])))</f>
        <v>1277441541725.25</v>
      </c>
      <c r="P1276" s="1">
        <f>Table5[[#This Row],[kapp_old]]+IFERROR(((Table5[[#This Row],[kapp_slack_ub]]-Table5[[#This Row],[kapp_slack_lb]])/Table5[[#This Row],[associated enzload]]),0)</f>
        <v>27141.277792879999</v>
      </c>
      <c r="Q1276" s="1" t="str">
        <f>"'"&amp;Table5[[#This Row],[rxn]]&amp;"'"&amp;CHAR(9)&amp;Table5[[#This Row],[kapp + (slack_ub - slack_lb)/enzload]]</f>
        <v>'RXN-METTRS_m_FWD-rt7150'	27141.27779288</v>
      </c>
      <c r="R1276" s="1">
        <f>_xlfn.XLOOKUP(Table5[[#This Row],[rxn]],Table38[name],Table38[flux],0)</f>
        <v>0</v>
      </c>
      <c r="S1276" s="1">
        <f>_xlfn.XLOOKUP(SUBSTITUTE(Table5[[#This Row],[rxn]],"RXN-","ENZLOAD-"),Table38[name],Table38[flux],0)</f>
        <v>0</v>
      </c>
      <c r="T1276" s="1" t="b">
        <f>AND(Table5[[#This Row],[ENZLOAD flux in kapp-slack.gms]]=0,Table5[[#This Row],[flux in kapp-slack.gms]]&lt;&gt;0,NOT(Table5[[#This Row],[spont or unknown?]]))</f>
        <v>0</v>
      </c>
      <c r="U1276" s="1" t="b">
        <f>OR(_xlfn.TEXTAFTER(Table5[[#This Row],[rxn]],"-",-1)="SPONT",_xlfn.TEXTAFTER(Table5[[#This Row],[rxn]],"-",-1)="UNKNOWN")</f>
        <v>0</v>
      </c>
      <c r="V1276" s="1">
        <f>_xlfn.XLOOKUP(SUBSTITUTE(Table5[[#This Row],[rxn]],"RXN-","ENZLOAD-"),Table4[rxn],Table4[ub],0)</f>
        <v>0.65895004000000001</v>
      </c>
      <c r="W1276" s="1" t="b">
        <f>AND(Table5[[#This Row],[FVA ENZLOAD flux UB]]=0,Table5[[#This Row],[ENZ not made when it should be?]])</f>
        <v>0</v>
      </c>
    </row>
    <row r="1277" spans="1:23" hidden="1">
      <c r="A1277" s="1" t="s">
        <v>5755</v>
      </c>
      <c r="B1277" s="1" t="str">
        <f>_xlfn.TEXTBEFORE(Table38[[#This Row],[all fluxes from kapp-slack]]," ",,,,"")</f>
        <v>PROSYN-rt8357</v>
      </c>
      <c r="C1277" s="1">
        <f>_xlfn.NUMBERVALUE(IFERROR(_xlfn.TEXTAFTER(Table38[[#This Row],[all fluxes from kapp-slack]]," ",-1,,,""),""))</f>
        <v>2.8086476500000002E-7</v>
      </c>
      <c r="F1277" s="1" t="s">
        <v>8817</v>
      </c>
      <c r="G1277" s="1" t="str">
        <f>_xlfn.TEXTBEFORE(Table5[[#This Row],[rxn     kapp_old        kapp_slack_ub   kapp_slack_lb]]," ")</f>
        <v>RXN-MEVK2_c_FWD-rt0390</v>
      </c>
      <c r="H1277" s="1">
        <f>_xlfn.NUMBERVALUE(_xlfn.TEXTBEFORE(TRIM(_xlfn.TEXTAFTER(_xlfn.TEXTBEFORE(Table5[[#This Row],[rxn     kapp_old        kapp_slack_ub   kapp_slack_lb]],Table5[[#This Row],[kapp_slack_lb]],-1),Table5[[#This Row],[rxn]]))," "))</f>
        <v>62852.349919877801</v>
      </c>
      <c r="I127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277" s="1">
        <f>_xlfn.NUMBERVALUE(_xlfn.TEXTAFTER(Table5[[#This Row],[rxn     kapp_old        kapp_slack_ub   kapp_slack_lb]]," ",-1))</f>
        <v>0</v>
      </c>
      <c r="K1277" s="1">
        <f>_xlfn.XLOOKUP(SUBSTITUTE(Table5[[#This Row],[rxn]],"RXN-","ENZLOAD-"),ENZLOAD[name],ENZLOAD[flux],0)</f>
        <v>2.0518832895099999E-6</v>
      </c>
      <c r="L1277" s="1" t="str">
        <f>"'"&amp;Table5[[#This Row],[rxn]]&amp;"'"&amp;CHAR(9)&amp;IF(AND(Table5[[#This Row],[kapp_slack_ub]]&lt;&gt;0,Table5[[#This Row],[kapp_old]]&lt;$F$1),$F$1,Table5[[#This Row],[kapp_old]])</f>
        <v>'RXN-MEVK2_c_FWD-rt0390'	62852.3499198778</v>
      </c>
      <c r="M1277" s="1">
        <f>_xlfn.XLOOKUP(Table5[[#This Row],[rxn]],Table3[name],Table3[flux],$F$1)</f>
        <v>27141.277792879999</v>
      </c>
      <c r="N1277" s="1">
        <f>IFERROR(Table5[[#This Row],[min flux]]/Table5[[#This Row],[associated enzload]],"")</f>
        <v>13227495896.884794</v>
      </c>
      <c r="O1277" s="1">
        <f>_xlfn.NUMBERVALUE(IF(Table5[[#This Row],[flux/enzload]]="","",ABS($N$1-Table5[[#This Row],[flux/enzload]])))</f>
        <v>1386688821762.0701</v>
      </c>
      <c r="P1277" s="1">
        <f>Table5[[#This Row],[kapp_old]]+IFERROR(((Table5[[#This Row],[kapp_slack_ub]]-Table5[[#This Row],[kapp_slack_lb]])/Table5[[#This Row],[associated enzload]]),0)</f>
        <v>62852.349919877801</v>
      </c>
      <c r="Q1277" s="1" t="str">
        <f>"'"&amp;Table5[[#This Row],[rxn]]&amp;"'"&amp;CHAR(9)&amp;Table5[[#This Row],[kapp + (slack_ub - slack_lb)/enzload]]</f>
        <v>'RXN-MEVK2_c_FWD-rt0390'	62852.3499198778</v>
      </c>
      <c r="R1277" s="1">
        <f>_xlfn.XLOOKUP(Table5[[#This Row],[rxn]],Table38[name],Table38[flux],0)</f>
        <v>0</v>
      </c>
      <c r="S1277" s="1">
        <f>_xlfn.XLOOKUP(SUBSTITUTE(Table5[[#This Row],[rxn]],"RXN-","ENZLOAD-"),Table38[name],Table38[flux],0)</f>
        <v>0</v>
      </c>
      <c r="T1277" s="1" t="b">
        <f>AND(Table5[[#This Row],[ENZLOAD flux in kapp-slack.gms]]=0,Table5[[#This Row],[flux in kapp-slack.gms]]&lt;&gt;0,NOT(Table5[[#This Row],[spont or unknown?]]))</f>
        <v>0</v>
      </c>
      <c r="U1277" s="1" t="b">
        <f>OR(_xlfn.TEXTAFTER(Table5[[#This Row],[rxn]],"-",-1)="SPONT",_xlfn.TEXTAFTER(Table5[[#This Row],[rxn]],"-",-1)="UNKNOWN")</f>
        <v>0</v>
      </c>
      <c r="V1277" s="1">
        <f>_xlfn.XLOOKUP(SUBSTITUTE(Table5[[#This Row],[rxn]],"RXN-","ENZLOAD-"),Table4[rxn],Table4[ub],0)</f>
        <v>0.98175266000000005</v>
      </c>
      <c r="W1277" s="1" t="b">
        <f>AND(Table5[[#This Row],[FVA ENZLOAD flux UB]]=0,Table5[[#This Row],[ENZ not made when it should be?]])</f>
        <v>0</v>
      </c>
    </row>
    <row r="1278" spans="1:23" hidden="1">
      <c r="A1278" s="1" t="s">
        <v>5756</v>
      </c>
      <c r="B1278" s="1" t="str">
        <f>_xlfn.TEXTBEFORE(Table38[[#This Row],[all fluxes from kapp-slack]]," ",,,,"")</f>
        <v>PROSYN-rt8370</v>
      </c>
      <c r="C1278" s="1">
        <f>_xlfn.NUMBERVALUE(IFERROR(_xlfn.TEXTAFTER(Table38[[#This Row],[all fluxes from kapp-slack]]," ",-1,,,""),""))</f>
        <v>1.8629853060000001E-6</v>
      </c>
      <c r="F1278" s="1" t="s">
        <v>8818</v>
      </c>
      <c r="G1278" s="1" t="str">
        <f>_xlfn.TEXTBEFORE(Table5[[#This Row],[rxn     kapp_old        kapp_slack_ub   kapp_slack_lb]]," ")</f>
        <v>RXN-MEVK3_c_FWD-rt0390</v>
      </c>
      <c r="H127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27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278" s="1">
        <f>_xlfn.NUMBERVALUE(_xlfn.TEXTAFTER(Table5[[#This Row],[rxn     kapp_old        kapp_slack_ub   kapp_slack_lb]]," ",-1))</f>
        <v>0</v>
      </c>
      <c r="K1278" s="1">
        <f>_xlfn.XLOOKUP(SUBSTITUTE(Table5[[#This Row],[rxn]],"RXN-","ENZLOAD-"),ENZLOAD[name],ENZLOAD[flux],0)</f>
        <v>2.0518832895099999E-6</v>
      </c>
      <c r="L1278" s="1" t="str">
        <f>"'"&amp;Table5[[#This Row],[rxn]]&amp;"'"&amp;CHAR(9)&amp;IF(AND(Table5[[#This Row],[kapp_slack_ub]]&lt;&gt;0,Table5[[#This Row],[kapp_old]]&lt;$F$1),$F$1,Table5[[#This Row],[kapp_old]])</f>
        <v>'RXN-MEVK3_c_FWD-rt0390'	27141.27779288</v>
      </c>
      <c r="M1278" s="1">
        <f>_xlfn.XLOOKUP(Table5[[#This Row],[rxn]],Table3[name],Table3[flux],$F$1)</f>
        <v>27141.277792879999</v>
      </c>
      <c r="N1278" s="1">
        <f>IFERROR(Table5[[#This Row],[min flux]]/Table5[[#This Row],[associated enzload]],"")</f>
        <v>13227495896.884794</v>
      </c>
      <c r="O1278" s="1">
        <f>_xlfn.NUMBERVALUE(IF(Table5[[#This Row],[flux/enzload]]="","",ABS($N$1-Table5[[#This Row],[flux/enzload]])))</f>
        <v>1386688821762.0701</v>
      </c>
      <c r="P1278" s="1">
        <f>Table5[[#This Row],[kapp_old]]+IFERROR(((Table5[[#This Row],[kapp_slack_ub]]-Table5[[#This Row],[kapp_slack_lb]])/Table5[[#This Row],[associated enzload]]),0)</f>
        <v>27141.277792879999</v>
      </c>
      <c r="Q1278" s="1" t="str">
        <f>"'"&amp;Table5[[#This Row],[rxn]]&amp;"'"&amp;CHAR(9)&amp;Table5[[#This Row],[kapp + (slack_ub - slack_lb)/enzload]]</f>
        <v>'RXN-MEVK3_c_FWD-rt0390'	27141.27779288</v>
      </c>
      <c r="R1278" s="1">
        <f>_xlfn.XLOOKUP(Table5[[#This Row],[rxn]],Table38[name],Table38[flux],0)</f>
        <v>0</v>
      </c>
      <c r="S1278" s="1">
        <f>_xlfn.XLOOKUP(SUBSTITUTE(Table5[[#This Row],[rxn]],"RXN-","ENZLOAD-"),Table38[name],Table38[flux],0)</f>
        <v>0</v>
      </c>
      <c r="T1278" s="1" t="b">
        <f>AND(Table5[[#This Row],[ENZLOAD flux in kapp-slack.gms]]=0,Table5[[#This Row],[flux in kapp-slack.gms]]&lt;&gt;0,NOT(Table5[[#This Row],[spont or unknown?]]))</f>
        <v>0</v>
      </c>
      <c r="U1278" s="1" t="b">
        <f>OR(_xlfn.TEXTAFTER(Table5[[#This Row],[rxn]],"-",-1)="SPONT",_xlfn.TEXTAFTER(Table5[[#This Row],[rxn]],"-",-1)="UNKNOWN")</f>
        <v>0</v>
      </c>
      <c r="V1278" s="1">
        <f>_xlfn.XLOOKUP(SUBSTITUTE(Table5[[#This Row],[rxn]],"RXN-","ENZLOAD-"),Table4[rxn],Table4[ub],0)</f>
        <v>0.98175266000000005</v>
      </c>
      <c r="W1278" s="1" t="b">
        <f>AND(Table5[[#This Row],[FVA ENZLOAD flux UB]]=0,Table5[[#This Row],[ENZ not made when it should be?]])</f>
        <v>0</v>
      </c>
    </row>
    <row r="1279" spans="1:23" hidden="1">
      <c r="A1279" s="1" t="s">
        <v>5757</v>
      </c>
      <c r="B1279" s="1" t="str">
        <f>_xlfn.TEXTBEFORE(Table38[[#This Row],[all fluxes from kapp-slack]]," ",,,,"")</f>
        <v>PROSYN-rt8465</v>
      </c>
      <c r="C1279" s="1">
        <f>_xlfn.NUMBERVALUE(IFERROR(_xlfn.TEXTAFTER(Table38[[#This Row],[all fluxes from kapp-slack]]," ",-1,,,""),""))</f>
        <v>4.2782893499999999E-7</v>
      </c>
      <c r="F1279" s="1" t="s">
        <v>8819</v>
      </c>
      <c r="G1279" s="1" t="str">
        <f>_xlfn.TEXTBEFORE(Table5[[#This Row],[rxn     kapp_old        kapp_slack_ub   kapp_slack_lb]]," ")</f>
        <v>RXN-MEVK4_c_FWD-rt0390</v>
      </c>
      <c r="H127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27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279" s="1">
        <f>_xlfn.NUMBERVALUE(_xlfn.TEXTAFTER(Table5[[#This Row],[rxn     kapp_old        kapp_slack_ub   kapp_slack_lb]]," ",-1))</f>
        <v>0</v>
      </c>
      <c r="K1279" s="1">
        <f>_xlfn.XLOOKUP(SUBSTITUTE(Table5[[#This Row],[rxn]],"RXN-","ENZLOAD-"),ENZLOAD[name],ENZLOAD[flux],0)</f>
        <v>2.0518832895099999E-6</v>
      </c>
      <c r="L1279" s="1" t="str">
        <f>"'"&amp;Table5[[#This Row],[rxn]]&amp;"'"&amp;CHAR(9)&amp;IF(AND(Table5[[#This Row],[kapp_slack_ub]]&lt;&gt;0,Table5[[#This Row],[kapp_old]]&lt;$F$1),$F$1,Table5[[#This Row],[kapp_old]])</f>
        <v>'RXN-MEVK4_c_FWD-rt0390'	27141.27779288</v>
      </c>
      <c r="M1279" s="1">
        <f>_xlfn.XLOOKUP(Table5[[#This Row],[rxn]],Table3[name],Table3[flux],$F$1)</f>
        <v>27141.277792879999</v>
      </c>
      <c r="N1279" s="1">
        <f>IFERROR(Table5[[#This Row],[min flux]]/Table5[[#This Row],[associated enzload]],"")</f>
        <v>13227495896.884794</v>
      </c>
      <c r="O1279" s="1">
        <f>_xlfn.NUMBERVALUE(IF(Table5[[#This Row],[flux/enzload]]="","",ABS($N$1-Table5[[#This Row],[flux/enzload]])))</f>
        <v>1386688821762.0701</v>
      </c>
      <c r="P1279" s="1">
        <f>Table5[[#This Row],[kapp_old]]+IFERROR(((Table5[[#This Row],[kapp_slack_ub]]-Table5[[#This Row],[kapp_slack_lb]])/Table5[[#This Row],[associated enzload]]),0)</f>
        <v>27141.277792879999</v>
      </c>
      <c r="Q1279" s="1" t="str">
        <f>"'"&amp;Table5[[#This Row],[rxn]]&amp;"'"&amp;CHAR(9)&amp;Table5[[#This Row],[kapp + (slack_ub - slack_lb)/enzload]]</f>
        <v>'RXN-MEVK4_c_FWD-rt0390'	27141.27779288</v>
      </c>
      <c r="R1279" s="1">
        <f>_xlfn.XLOOKUP(Table5[[#This Row],[rxn]],Table38[name],Table38[flux],0)</f>
        <v>0</v>
      </c>
      <c r="S1279" s="1">
        <f>_xlfn.XLOOKUP(SUBSTITUTE(Table5[[#This Row],[rxn]],"RXN-","ENZLOAD-"),Table38[name],Table38[flux],0)</f>
        <v>0</v>
      </c>
      <c r="T1279" s="1" t="b">
        <f>AND(Table5[[#This Row],[ENZLOAD flux in kapp-slack.gms]]=0,Table5[[#This Row],[flux in kapp-slack.gms]]&lt;&gt;0,NOT(Table5[[#This Row],[spont or unknown?]]))</f>
        <v>0</v>
      </c>
      <c r="U1279" s="1" t="b">
        <f>OR(_xlfn.TEXTAFTER(Table5[[#This Row],[rxn]],"-",-1)="SPONT",_xlfn.TEXTAFTER(Table5[[#This Row],[rxn]],"-",-1)="UNKNOWN")</f>
        <v>0</v>
      </c>
      <c r="V1279" s="1">
        <f>_xlfn.XLOOKUP(SUBSTITUTE(Table5[[#This Row],[rxn]],"RXN-","ENZLOAD-"),Table4[rxn],Table4[ub],0)</f>
        <v>0.98175266000000005</v>
      </c>
      <c r="W1279" s="1" t="b">
        <f>AND(Table5[[#This Row],[FVA ENZLOAD flux UB]]=0,Table5[[#This Row],[ENZ not made when it should be?]])</f>
        <v>0</v>
      </c>
    </row>
    <row r="1280" spans="1:23" hidden="1">
      <c r="A1280" s="1" t="s">
        <v>5758</v>
      </c>
      <c r="B1280" s="1" t="str">
        <f>_xlfn.TEXTBEFORE(Table38[[#This Row],[all fluxes from kapp-slack]]," ",,,,"")</f>
        <v>PROSYN-rtmATP9</v>
      </c>
      <c r="C1280" s="1">
        <f>_xlfn.NUMBERVALUE(IFERROR(_xlfn.TEXTAFTER(Table38[[#This Row],[all fluxes from kapp-slack]]," ",-1,,,""),""))</f>
        <v>1.9003732718E-5</v>
      </c>
      <c r="F1280" s="1" t="s">
        <v>8823</v>
      </c>
      <c r="G1280" s="1" t="str">
        <f>_xlfn.TEXTBEFORE(Table5[[#This Row],[rxn     kapp_old        kapp_slack_ub   kapp_slack_lb]]," ")</f>
        <v>RXN-MGCH_m_FWD-rt7760</v>
      </c>
      <c r="H128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28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280" s="1">
        <f>_xlfn.NUMBERVALUE(_xlfn.TEXTAFTER(Table5[[#This Row],[rxn     kapp_old        kapp_slack_ub   kapp_slack_lb]]," ",-1))</f>
        <v>0</v>
      </c>
      <c r="K1280" s="1">
        <f>_xlfn.XLOOKUP(SUBSTITUTE(Table5[[#This Row],[rxn]],"RXN-","ENZLOAD-"),ENZLOAD[name],ENZLOAD[flux],0)</f>
        <v>1.8708022359999999E-8</v>
      </c>
      <c r="L1280" s="1" t="str">
        <f>"'"&amp;Table5[[#This Row],[rxn]]&amp;"'"&amp;CHAR(9)&amp;IF(AND(Table5[[#This Row],[kapp_slack_ub]]&lt;&gt;0,Table5[[#This Row],[kapp_old]]&lt;$F$1),$F$1,Table5[[#This Row],[kapp_old]])</f>
        <v>'RXN-MGCH_m_FWD-rt7760'	27141.27779288</v>
      </c>
      <c r="M1280" s="1">
        <f>_xlfn.XLOOKUP(Table5[[#This Row],[rxn]],Table3[name],Table3[flux],$F$1)</f>
        <v>27141.277792879999</v>
      </c>
      <c r="N1280" s="1">
        <f>IFERROR(Table5[[#This Row],[min flux]]/Table5[[#This Row],[associated enzload]],"")</f>
        <v>1450782839072.895</v>
      </c>
      <c r="O1280" s="1">
        <f>_xlfn.NUMBERVALUE(IF(Table5[[#This Row],[flux/enzload]]="","",ABS($N$1-Table5[[#This Row],[flux/enzload]])))</f>
        <v>50866521413.941399</v>
      </c>
      <c r="P1280" s="1">
        <f>Table5[[#This Row],[kapp_old]]+IFERROR(((Table5[[#This Row],[kapp_slack_ub]]-Table5[[#This Row],[kapp_slack_lb]])/Table5[[#This Row],[associated enzload]]),0)</f>
        <v>27141.277792879999</v>
      </c>
      <c r="Q1280" s="1" t="str">
        <f>"'"&amp;Table5[[#This Row],[rxn]]&amp;"'"&amp;CHAR(9)&amp;Table5[[#This Row],[kapp + (slack_ub - slack_lb)/enzload]]</f>
        <v>'RXN-MGCH_m_FWD-rt7760'	27141.27779288</v>
      </c>
      <c r="R1280" s="1">
        <f>_xlfn.XLOOKUP(Table5[[#This Row],[rxn]],Table38[name],Table38[flux],0)</f>
        <v>0</v>
      </c>
      <c r="S1280" s="1">
        <f>_xlfn.XLOOKUP(SUBSTITUTE(Table5[[#This Row],[rxn]],"RXN-","ENZLOAD-"),Table38[name],Table38[flux],0)</f>
        <v>0</v>
      </c>
      <c r="T1280" s="1" t="b">
        <f>AND(Table5[[#This Row],[ENZLOAD flux in kapp-slack.gms]]=0,Table5[[#This Row],[flux in kapp-slack.gms]]&lt;&gt;0,NOT(Table5[[#This Row],[spont or unknown?]]))</f>
        <v>0</v>
      </c>
      <c r="U1280" s="1" t="b">
        <f>OR(_xlfn.TEXTAFTER(Table5[[#This Row],[rxn]],"-",-1)="SPONT",_xlfn.TEXTAFTER(Table5[[#This Row],[rxn]],"-",-1)="UNKNOWN")</f>
        <v>0</v>
      </c>
      <c r="V1280" s="1">
        <f>_xlfn.XLOOKUP(SUBSTITUTE(Table5[[#This Row],[rxn]],"RXN-","ENZLOAD-"),Table4[rxn],Table4[ub],0)</f>
        <v>1.3093391599999999</v>
      </c>
      <c r="W1280" s="1" t="b">
        <f>AND(Table5[[#This Row],[FVA ENZLOAD flux UB]]=0,Table5[[#This Row],[ENZ not made when it should be?]])</f>
        <v>0</v>
      </c>
    </row>
    <row r="1281" spans="1:23" hidden="1">
      <c r="A1281" s="1" t="s">
        <v>5759</v>
      </c>
      <c r="B1281" s="1" t="str">
        <f>_xlfn.TEXTBEFORE(Table38[[#This Row],[all fluxes from kapp-slack]]," ",,,,"")</f>
        <v>PROSYN-rtmCOX1</v>
      </c>
      <c r="C1281" s="1">
        <f>_xlfn.NUMBERVALUE(IFERROR(_xlfn.TEXTAFTER(Table38[[#This Row],[all fluxes from kapp-slack]]," ",-1,,,""),""))</f>
        <v>5.8530709999999998E-9</v>
      </c>
      <c r="F1281" s="1" t="s">
        <v>8824</v>
      </c>
      <c r="G1281" s="1" t="str">
        <f>_xlfn.TEXTBEFORE(Table5[[#This Row],[rxn     kapp_old        kapp_slack_ub   kapp_slack_lb]]," ")</f>
        <v>RXN-MGCH_m_REV-rt7760</v>
      </c>
      <c r="H128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28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281" s="1">
        <f>_xlfn.NUMBERVALUE(_xlfn.TEXTAFTER(Table5[[#This Row],[rxn     kapp_old        kapp_slack_ub   kapp_slack_lb]]," ",-1))</f>
        <v>0</v>
      </c>
      <c r="K1281" s="1">
        <f>_xlfn.XLOOKUP(SUBSTITUTE(Table5[[#This Row],[rxn]],"RXN-","ENZLOAD-"),ENZLOAD[name],ENZLOAD[flux],0)</f>
        <v>1.8708022359999999E-8</v>
      </c>
      <c r="L1281" s="1" t="str">
        <f>"'"&amp;Table5[[#This Row],[rxn]]&amp;"'"&amp;CHAR(9)&amp;IF(AND(Table5[[#This Row],[kapp_slack_ub]]&lt;&gt;0,Table5[[#This Row],[kapp_old]]&lt;$F$1),$F$1,Table5[[#This Row],[kapp_old]])</f>
        <v>'RXN-MGCH_m_REV-rt7760'	27141.27779288</v>
      </c>
      <c r="M1281" s="1">
        <f>_xlfn.XLOOKUP(Table5[[#This Row],[rxn]],Table3[name],Table3[flux],$F$1)</f>
        <v>27141.277792879999</v>
      </c>
      <c r="N1281" s="1">
        <f>IFERROR(Table5[[#This Row],[min flux]]/Table5[[#This Row],[associated enzload]],"")</f>
        <v>1450782839072.895</v>
      </c>
      <c r="O1281" s="1">
        <f>_xlfn.NUMBERVALUE(IF(Table5[[#This Row],[flux/enzload]]="","",ABS($N$1-Table5[[#This Row],[flux/enzload]])))</f>
        <v>50866521413.941399</v>
      </c>
      <c r="P1281" s="1">
        <f>Table5[[#This Row],[kapp_old]]+IFERROR(((Table5[[#This Row],[kapp_slack_ub]]-Table5[[#This Row],[kapp_slack_lb]])/Table5[[#This Row],[associated enzload]]),0)</f>
        <v>27141.277792879999</v>
      </c>
      <c r="Q1281" s="1" t="str">
        <f>"'"&amp;Table5[[#This Row],[rxn]]&amp;"'"&amp;CHAR(9)&amp;Table5[[#This Row],[kapp + (slack_ub - slack_lb)/enzload]]</f>
        <v>'RXN-MGCH_m_REV-rt7760'	27141.27779288</v>
      </c>
      <c r="R1281" s="1">
        <f>_xlfn.XLOOKUP(Table5[[#This Row],[rxn]],Table38[name],Table38[flux],0)</f>
        <v>0</v>
      </c>
      <c r="S1281" s="1">
        <f>_xlfn.XLOOKUP(SUBSTITUTE(Table5[[#This Row],[rxn]],"RXN-","ENZLOAD-"),Table38[name],Table38[flux],0)</f>
        <v>0</v>
      </c>
      <c r="T1281" s="1" t="b">
        <f>AND(Table5[[#This Row],[ENZLOAD flux in kapp-slack.gms]]=0,Table5[[#This Row],[flux in kapp-slack.gms]]&lt;&gt;0,NOT(Table5[[#This Row],[spont or unknown?]]))</f>
        <v>0</v>
      </c>
      <c r="U1281" s="1" t="b">
        <f>OR(_xlfn.TEXTAFTER(Table5[[#This Row],[rxn]],"-",-1)="SPONT",_xlfn.TEXTAFTER(Table5[[#This Row],[rxn]],"-",-1)="UNKNOWN")</f>
        <v>0</v>
      </c>
      <c r="V1281" s="1">
        <f>_xlfn.XLOOKUP(SUBSTITUTE(Table5[[#This Row],[rxn]],"RXN-","ENZLOAD-"),Table4[rxn],Table4[ub],0)</f>
        <v>1.3093391599999999</v>
      </c>
      <c r="W1281" s="1" t="b">
        <f>AND(Table5[[#This Row],[FVA ENZLOAD flux UB]]=0,Table5[[#This Row],[ENZ not made when it should be?]])</f>
        <v>0</v>
      </c>
    </row>
    <row r="1282" spans="1:23" hidden="1">
      <c r="A1282" s="1" t="s">
        <v>5760</v>
      </c>
      <c r="B1282" s="1" t="str">
        <f>_xlfn.TEXTBEFORE(Table38[[#This Row],[all fluxes from kapp-slack]]," ",,,,"")</f>
        <v>PROSYN-rtmCOX2</v>
      </c>
      <c r="C1282" s="1">
        <f>_xlfn.NUMBERVALUE(IFERROR(_xlfn.TEXTAFTER(Table38[[#This Row],[all fluxes from kapp-slack]]," ",-1,,,""),""))</f>
        <v>5.8530709999999998E-9</v>
      </c>
      <c r="F1282" s="1" t="s">
        <v>8826</v>
      </c>
      <c r="G1282" s="1" t="str">
        <f>_xlfn.TEXTBEFORE(Table5[[#This Row],[rxn     kapp_old        kapp_slack_ub   kapp_slack_lb]]," ")</f>
        <v>RXN-MHPGLUT_c_FWD-rt1457</v>
      </c>
      <c r="H128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28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282" s="1">
        <f>_xlfn.NUMBERVALUE(_xlfn.TEXTAFTER(Table5[[#This Row],[rxn     kapp_old        kapp_slack_ub   kapp_slack_lb]]," ",-1))</f>
        <v>0</v>
      </c>
      <c r="K1282" s="1">
        <f>_xlfn.XLOOKUP(SUBSTITUTE(Table5[[#This Row],[rxn]],"RXN-","ENZLOAD-"),ENZLOAD[name],ENZLOAD[flux],0)</f>
        <v>2.6740774858559899E-5</v>
      </c>
      <c r="L1282" s="1" t="str">
        <f>"'"&amp;Table5[[#This Row],[rxn]]&amp;"'"&amp;CHAR(9)&amp;IF(AND(Table5[[#This Row],[kapp_slack_ub]]&lt;&gt;0,Table5[[#This Row],[kapp_old]]&lt;$F$1),$F$1,Table5[[#This Row],[kapp_old]])</f>
        <v>'RXN-MHPGLUT_c_FWD-rt1457'	27141.27779288</v>
      </c>
      <c r="M1282" s="1">
        <f>_xlfn.XLOOKUP(Table5[[#This Row],[rxn]],Table3[name],Table3[flux],$F$1)</f>
        <v>27141.277792879999</v>
      </c>
      <c r="N1282" s="1">
        <f>IFERROR(Table5[[#This Row],[min flux]]/Table5[[#This Row],[associated enzload]],"")</f>
        <v>1014977237.4375268</v>
      </c>
      <c r="O1282" s="1">
        <f>_xlfn.NUMBERVALUE(IF(Table5[[#This Row],[flux/enzload]]="","",ABS($N$1-Table5[[#This Row],[flux/enzload]])))</f>
        <v>1398901340421.52</v>
      </c>
      <c r="P1282" s="1">
        <f>Table5[[#This Row],[kapp_old]]+IFERROR(((Table5[[#This Row],[kapp_slack_ub]]-Table5[[#This Row],[kapp_slack_lb]])/Table5[[#This Row],[associated enzload]]),0)</f>
        <v>27141.277792879999</v>
      </c>
      <c r="Q1282" s="1" t="str">
        <f>"'"&amp;Table5[[#This Row],[rxn]]&amp;"'"&amp;CHAR(9)&amp;Table5[[#This Row],[kapp + (slack_ub - slack_lb)/enzload]]</f>
        <v>'RXN-MHPGLUT_c_FWD-rt1457'	27141.27779288</v>
      </c>
      <c r="R1282" s="1">
        <f>_xlfn.XLOOKUP(Table5[[#This Row],[rxn]],Table38[name],Table38[flux],0)</f>
        <v>0</v>
      </c>
      <c r="S1282" s="1">
        <f>_xlfn.XLOOKUP(SUBSTITUTE(Table5[[#This Row],[rxn]],"RXN-","ENZLOAD-"),Table38[name],Table38[flux],0)</f>
        <v>0</v>
      </c>
      <c r="T1282" s="1" t="b">
        <f>AND(Table5[[#This Row],[ENZLOAD flux in kapp-slack.gms]]=0,Table5[[#This Row],[flux in kapp-slack.gms]]&lt;&gt;0,NOT(Table5[[#This Row],[spont or unknown?]]))</f>
        <v>0</v>
      </c>
      <c r="U1282" s="1" t="b">
        <f>OR(_xlfn.TEXTAFTER(Table5[[#This Row],[rxn]],"-",-1)="SPONT",_xlfn.TEXTAFTER(Table5[[#This Row],[rxn]],"-",-1)="UNKNOWN")</f>
        <v>0</v>
      </c>
      <c r="V1282" s="1">
        <f>_xlfn.XLOOKUP(SUBSTITUTE(Table5[[#This Row],[rxn]],"RXN-","ENZLOAD-"),Table4[rxn],Table4[ub],0)</f>
        <v>0.49784057999999998</v>
      </c>
      <c r="W1282" s="1" t="b">
        <f>AND(Table5[[#This Row],[FVA ENZLOAD flux UB]]=0,Table5[[#This Row],[ENZ not made when it should be?]])</f>
        <v>0</v>
      </c>
    </row>
    <row r="1283" spans="1:23" hidden="1">
      <c r="A1283" s="1" t="s">
        <v>5761</v>
      </c>
      <c r="B1283" s="1" t="str">
        <f>_xlfn.TEXTBEFORE(Table38[[#This Row],[all fluxes from kapp-slack]]," ",,,,"")</f>
        <v>PROSYN-rtmCOX3</v>
      </c>
      <c r="C1283" s="1">
        <f>_xlfn.NUMBERVALUE(IFERROR(_xlfn.TEXTAFTER(Table38[[#This Row],[all fluxes from kapp-slack]]," ",-1,,,""),""))</f>
        <v>5.8530709999999998E-9</v>
      </c>
      <c r="F1283" s="1" t="s">
        <v>8829</v>
      </c>
      <c r="G1283" s="1" t="str">
        <f>_xlfn.TEXTBEFORE(Table5[[#This Row],[rxn     kapp_old        kapp_slack_ub   kapp_slack_lb]]," ")</f>
        <v>RXN-MI134PPH_c_FWD-rt6885</v>
      </c>
      <c r="H128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28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283" s="1">
        <f>_xlfn.NUMBERVALUE(_xlfn.TEXTAFTER(Table5[[#This Row],[rxn     kapp_old        kapp_slack_ub   kapp_slack_lb]]," ",-1))</f>
        <v>0</v>
      </c>
      <c r="K1283" s="1">
        <f>_xlfn.XLOOKUP(SUBSTITUTE(Table5[[#This Row],[rxn]],"RXN-","ENZLOAD-"),ENZLOAD[name],ENZLOAD[flux],0)</f>
        <v>1.6227068880000001E-8</v>
      </c>
      <c r="L1283" s="1" t="str">
        <f>"'"&amp;Table5[[#This Row],[rxn]]&amp;"'"&amp;CHAR(9)&amp;IF(AND(Table5[[#This Row],[kapp_slack_ub]]&lt;&gt;0,Table5[[#This Row],[kapp_old]]&lt;$F$1),$F$1,Table5[[#This Row],[kapp_old]])</f>
        <v>'RXN-MI134PPH_c_FWD-rt6885'	27141.27779288</v>
      </c>
      <c r="M1283" s="1">
        <f>_xlfn.XLOOKUP(Table5[[#This Row],[rxn]],Table3[name],Table3[flux],$F$1)</f>
        <v>27141.277792879999</v>
      </c>
      <c r="N1283" s="1">
        <f>IFERROR(Table5[[#This Row],[min flux]]/Table5[[#This Row],[associated enzload]],"")</f>
        <v>1672592751875.9626</v>
      </c>
      <c r="O1283" s="1">
        <f>_xlfn.NUMBERVALUE(IF(Table5[[#This Row],[flux/enzload]]="","",ABS($N$1-Table5[[#This Row],[flux/enzload]])))</f>
        <v>272676434217.009</v>
      </c>
      <c r="P1283" s="1">
        <f>Table5[[#This Row],[kapp_old]]+IFERROR(((Table5[[#This Row],[kapp_slack_ub]]-Table5[[#This Row],[kapp_slack_lb]])/Table5[[#This Row],[associated enzload]]),0)</f>
        <v>27141.277792879999</v>
      </c>
      <c r="Q1283" s="1" t="str">
        <f>"'"&amp;Table5[[#This Row],[rxn]]&amp;"'"&amp;CHAR(9)&amp;Table5[[#This Row],[kapp + (slack_ub - slack_lb)/enzload]]</f>
        <v>'RXN-MI134PPH_c_FWD-rt6885'	27141.27779288</v>
      </c>
      <c r="R1283" s="1">
        <f>_xlfn.XLOOKUP(Table5[[#This Row],[rxn]],Table38[name],Table38[flux],0)</f>
        <v>0</v>
      </c>
      <c r="S1283" s="1">
        <f>_xlfn.XLOOKUP(SUBSTITUTE(Table5[[#This Row],[rxn]],"RXN-","ENZLOAD-"),Table38[name],Table38[flux],0)</f>
        <v>0</v>
      </c>
      <c r="T1283" s="1" t="b">
        <f>AND(Table5[[#This Row],[ENZLOAD flux in kapp-slack.gms]]=0,Table5[[#This Row],[flux in kapp-slack.gms]]&lt;&gt;0,NOT(Table5[[#This Row],[spont or unknown?]]))</f>
        <v>0</v>
      </c>
      <c r="U1283" s="1" t="b">
        <f>OR(_xlfn.TEXTAFTER(Table5[[#This Row],[rxn]],"-",-1)="SPONT",_xlfn.TEXTAFTER(Table5[[#This Row],[rxn]],"-",-1)="UNKNOWN")</f>
        <v>0</v>
      </c>
      <c r="V1283" s="1">
        <f>_xlfn.XLOOKUP(SUBSTITUTE(Table5[[#This Row],[rxn]],"RXN-","ENZLOAD-"),Table4[rxn],Table4[ub],0)</f>
        <v>0.41865089999999999</v>
      </c>
      <c r="W1283" s="1" t="b">
        <f>AND(Table5[[#This Row],[FVA ENZLOAD flux UB]]=0,Table5[[#This Row],[ENZ not made when it should be?]])</f>
        <v>0</v>
      </c>
    </row>
    <row r="1284" spans="1:23" hidden="1">
      <c r="A1284" s="1" t="s">
        <v>5762</v>
      </c>
      <c r="B1284" s="1" t="str">
        <f>_xlfn.TEXTBEFORE(Table38[[#This Row],[all fluxes from kapp-slack]]," ",,,,"")</f>
        <v>PROSYN-rtmCOB</v>
      </c>
      <c r="C1284" s="1">
        <f>_xlfn.NUMBERVALUE(IFERROR(_xlfn.TEXTAFTER(Table38[[#This Row],[all fluxes from kapp-slack]]," ",-1,,,""),""))</f>
        <v>1.2396876580000001E-6</v>
      </c>
      <c r="F1284" s="1" t="s">
        <v>8830</v>
      </c>
      <c r="G1284" s="1" t="str">
        <f>_xlfn.TEXTBEFORE(Table5[[#This Row],[rxn     kapp_old        kapp_slack_ub   kapp_slack_lb]]," ")</f>
        <v>RXN-MI134PPH_c_REV-rt6885</v>
      </c>
      <c r="H128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28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284" s="1">
        <f>_xlfn.NUMBERVALUE(_xlfn.TEXTAFTER(Table5[[#This Row],[rxn     kapp_old        kapp_slack_ub   kapp_slack_lb]]," ",-1))</f>
        <v>0</v>
      </c>
      <c r="K1284" s="1">
        <f>_xlfn.XLOOKUP(SUBSTITUTE(Table5[[#This Row],[rxn]],"RXN-","ENZLOAD-"),ENZLOAD[name],ENZLOAD[flux],0)</f>
        <v>1.6227068880000001E-8</v>
      </c>
      <c r="L1284" s="1" t="str">
        <f>"'"&amp;Table5[[#This Row],[rxn]]&amp;"'"&amp;CHAR(9)&amp;IF(AND(Table5[[#This Row],[kapp_slack_ub]]&lt;&gt;0,Table5[[#This Row],[kapp_old]]&lt;$F$1),$F$1,Table5[[#This Row],[kapp_old]])</f>
        <v>'RXN-MI134PPH_c_REV-rt6885'	27141.27779288</v>
      </c>
      <c r="M1284" s="1">
        <f>_xlfn.XLOOKUP(Table5[[#This Row],[rxn]],Table3[name],Table3[flux],$F$1)</f>
        <v>27141.277792879999</v>
      </c>
      <c r="N1284" s="1">
        <f>IFERROR(Table5[[#This Row],[min flux]]/Table5[[#This Row],[associated enzload]],"")</f>
        <v>1672592751875.9626</v>
      </c>
      <c r="O1284" s="1">
        <f>_xlfn.NUMBERVALUE(IF(Table5[[#This Row],[flux/enzload]]="","",ABS($N$1-Table5[[#This Row],[flux/enzload]])))</f>
        <v>272676434217.009</v>
      </c>
      <c r="P1284" s="1">
        <f>Table5[[#This Row],[kapp_old]]+IFERROR(((Table5[[#This Row],[kapp_slack_ub]]-Table5[[#This Row],[kapp_slack_lb]])/Table5[[#This Row],[associated enzload]]),0)</f>
        <v>27141.277792879999</v>
      </c>
      <c r="Q1284" s="1" t="str">
        <f>"'"&amp;Table5[[#This Row],[rxn]]&amp;"'"&amp;CHAR(9)&amp;Table5[[#This Row],[kapp + (slack_ub - slack_lb)/enzload]]</f>
        <v>'RXN-MI134PPH_c_REV-rt6885'	27141.27779288</v>
      </c>
      <c r="R1284" s="1">
        <f>_xlfn.XLOOKUP(Table5[[#This Row],[rxn]],Table38[name],Table38[flux],0)</f>
        <v>0</v>
      </c>
      <c r="S1284" s="1">
        <f>_xlfn.XLOOKUP(SUBSTITUTE(Table5[[#This Row],[rxn]],"RXN-","ENZLOAD-"),Table38[name],Table38[flux],0)</f>
        <v>0</v>
      </c>
      <c r="T1284" s="1" t="b">
        <f>AND(Table5[[#This Row],[ENZLOAD flux in kapp-slack.gms]]=0,Table5[[#This Row],[flux in kapp-slack.gms]]&lt;&gt;0,NOT(Table5[[#This Row],[spont or unknown?]]))</f>
        <v>0</v>
      </c>
      <c r="U1284" s="1" t="b">
        <f>OR(_xlfn.TEXTAFTER(Table5[[#This Row],[rxn]],"-",-1)="SPONT",_xlfn.TEXTAFTER(Table5[[#This Row],[rxn]],"-",-1)="UNKNOWN")</f>
        <v>0</v>
      </c>
      <c r="V1284" s="1">
        <f>_xlfn.XLOOKUP(SUBSTITUTE(Table5[[#This Row],[rxn]],"RXN-","ENZLOAD-"),Table4[rxn],Table4[ub],0)</f>
        <v>0.41865089999999999</v>
      </c>
      <c r="W1284" s="1" t="b">
        <f>AND(Table5[[#This Row],[FVA ENZLOAD flux UB]]=0,Table5[[#This Row],[ENZ not made when it should be?]])</f>
        <v>0</v>
      </c>
    </row>
    <row r="1285" spans="1:23" hidden="1">
      <c r="A1285" s="1" t="s">
        <v>5763</v>
      </c>
      <c r="B1285" s="1" t="str">
        <f>_xlfn.TEXTBEFORE(Table38[[#This Row],[all fluxes from kapp-slack]]," ",,,,"")</f>
        <v>PROSYN-rtmNAD1</v>
      </c>
      <c r="C1285" s="1">
        <f>_xlfn.NUMBERVALUE(IFERROR(_xlfn.TEXTAFTER(Table38[[#This Row],[all fluxes from kapp-slack]]," ",-1,,,""),""))</f>
        <v>1.04194733E-7</v>
      </c>
      <c r="F1285" s="1" t="s">
        <v>8831</v>
      </c>
      <c r="G1285" s="1" t="str">
        <f>_xlfn.TEXTBEFORE(Table5[[#This Row],[rxn     kapp_old        kapp_slack_ub   kapp_slack_lb]]," ")</f>
        <v>RXN-MI1PP_c_FWD-rt5340</v>
      </c>
      <c r="H128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28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285" s="1">
        <f>_xlfn.NUMBERVALUE(_xlfn.TEXTAFTER(Table5[[#This Row],[rxn     kapp_old        kapp_slack_ub   kapp_slack_lb]]," ",-1))</f>
        <v>0</v>
      </c>
      <c r="K1285" s="1">
        <f>_xlfn.XLOOKUP(SUBSTITUTE(Table5[[#This Row],[rxn]],"RXN-","ENZLOAD-"),ENZLOAD[name],ENZLOAD[flux],0)</f>
        <v>7.5525080498999998E-7</v>
      </c>
      <c r="L1285" s="1" t="str">
        <f>"'"&amp;Table5[[#This Row],[rxn]]&amp;"'"&amp;CHAR(9)&amp;IF(AND(Table5[[#This Row],[kapp_slack_ub]]&lt;&gt;0,Table5[[#This Row],[kapp_old]]&lt;$F$1),$F$1,Table5[[#This Row],[kapp_old]])</f>
        <v>'RXN-MI1PP_c_FWD-rt5340'	27141.27779288</v>
      </c>
      <c r="M1285" s="1">
        <f>_xlfn.XLOOKUP(Table5[[#This Row],[rxn]],Table3[name],Table3[flux],$F$1)</f>
        <v>27141.277792879999</v>
      </c>
      <c r="N1285" s="1">
        <f>IFERROR(Table5[[#This Row],[min flux]]/Table5[[#This Row],[associated enzload]],"")</f>
        <v>35936774398.061539</v>
      </c>
      <c r="O1285" s="1">
        <f>_xlfn.NUMBERVALUE(IF(Table5[[#This Row],[flux/enzload]]="","",ABS($N$1-Table5[[#This Row],[flux/enzload]])))</f>
        <v>1363979543260.8899</v>
      </c>
      <c r="P1285" s="1">
        <f>Table5[[#This Row],[kapp_old]]+IFERROR(((Table5[[#This Row],[kapp_slack_ub]]-Table5[[#This Row],[kapp_slack_lb]])/Table5[[#This Row],[associated enzload]]),0)</f>
        <v>27141.277792879999</v>
      </c>
      <c r="Q1285" s="1" t="str">
        <f>"'"&amp;Table5[[#This Row],[rxn]]&amp;"'"&amp;CHAR(9)&amp;Table5[[#This Row],[kapp + (slack_ub - slack_lb)/enzload]]</f>
        <v>'RXN-MI1PP_c_FWD-rt5340'	27141.27779288</v>
      </c>
      <c r="R1285" s="1">
        <f>_xlfn.XLOOKUP(Table5[[#This Row],[rxn]],Table38[name],Table38[flux],0)</f>
        <v>0</v>
      </c>
      <c r="S1285" s="1">
        <f>_xlfn.XLOOKUP(SUBSTITUTE(Table5[[#This Row],[rxn]],"RXN-","ENZLOAD-"),Table38[name],Table38[flux],0)</f>
        <v>0</v>
      </c>
      <c r="T1285" s="1" t="b">
        <f>AND(Table5[[#This Row],[ENZLOAD flux in kapp-slack.gms]]=0,Table5[[#This Row],[flux in kapp-slack.gms]]&lt;&gt;0,NOT(Table5[[#This Row],[spont or unknown?]]))</f>
        <v>0</v>
      </c>
      <c r="U1285" s="1" t="b">
        <f>OR(_xlfn.TEXTAFTER(Table5[[#This Row],[rxn]],"-",-1)="SPONT",_xlfn.TEXTAFTER(Table5[[#This Row],[rxn]],"-",-1)="UNKNOWN")</f>
        <v>0</v>
      </c>
      <c r="V1285" s="1">
        <f>_xlfn.XLOOKUP(SUBSTITUTE(Table5[[#This Row],[rxn]],"RXN-","ENZLOAD-"),Table4[rxn],Table4[ub],0)</f>
        <v>1.05717156</v>
      </c>
      <c r="W1285" s="1" t="b">
        <f>AND(Table5[[#This Row],[FVA ENZLOAD flux UB]]=0,Table5[[#This Row],[ENZ not made when it should be?]])</f>
        <v>0</v>
      </c>
    </row>
    <row r="1286" spans="1:23" hidden="1">
      <c r="A1286" s="1" t="s">
        <v>5764</v>
      </c>
      <c r="B1286" s="1" t="str">
        <f>_xlfn.TEXTBEFORE(Table38[[#This Row],[all fluxes from kapp-slack]]," ",,,,"")</f>
        <v>PROSYN-rtmNAD2</v>
      </c>
      <c r="C1286" s="1">
        <f>_xlfn.NUMBERVALUE(IFERROR(_xlfn.TEXTAFTER(Table38[[#This Row],[all fluxes from kapp-slack]]," ",-1,,,""),""))</f>
        <v>1.04194733E-7</v>
      </c>
      <c r="F1286" s="1" t="s">
        <v>8832</v>
      </c>
      <c r="G1286" s="1" t="str">
        <f>_xlfn.TEXTBEFORE(Table5[[#This Row],[rxn     kapp_old        kapp_slack_ub   kapp_slack_lb]]," ")</f>
        <v>RXN-MI1PP_c_FWD-rt8001</v>
      </c>
      <c r="H128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28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286" s="1">
        <f>_xlfn.NUMBERVALUE(_xlfn.TEXTAFTER(Table5[[#This Row],[rxn     kapp_old        kapp_slack_ub   kapp_slack_lb]]," ",-1))</f>
        <v>0</v>
      </c>
      <c r="K1286" s="1">
        <f>_xlfn.XLOOKUP(SUBSTITUTE(Table5[[#This Row],[rxn]],"RXN-","ENZLOAD-"),ENZLOAD[name],ENZLOAD[flux],0)</f>
        <v>2.5740169417999902E-7</v>
      </c>
      <c r="L1286" s="1" t="str">
        <f>"'"&amp;Table5[[#This Row],[rxn]]&amp;"'"&amp;CHAR(9)&amp;IF(AND(Table5[[#This Row],[kapp_slack_ub]]&lt;&gt;0,Table5[[#This Row],[kapp_old]]&lt;$F$1),$F$1,Table5[[#This Row],[kapp_old]])</f>
        <v>'RXN-MI1PP_c_FWD-rt8001'	27141.27779288</v>
      </c>
      <c r="M1286" s="1">
        <f>_xlfn.XLOOKUP(Table5[[#This Row],[rxn]],Table3[name],Table3[flux],$F$1)</f>
        <v>27141.277792879999</v>
      </c>
      <c r="N1286" s="1">
        <f>IFERROR(Table5[[#This Row],[min flux]]/Table5[[#This Row],[associated enzload]],"")</f>
        <v>105443275652.64708</v>
      </c>
      <c r="O1286" s="1">
        <f>_xlfn.NUMBERVALUE(IF(Table5[[#This Row],[flux/enzload]]="","",ABS($N$1-Table5[[#This Row],[flux/enzload]])))</f>
        <v>1294473042006.3101</v>
      </c>
      <c r="P1286" s="1">
        <f>Table5[[#This Row],[kapp_old]]+IFERROR(((Table5[[#This Row],[kapp_slack_ub]]-Table5[[#This Row],[kapp_slack_lb]])/Table5[[#This Row],[associated enzload]]),0)</f>
        <v>27141.277792879999</v>
      </c>
      <c r="Q1286" s="1" t="str">
        <f>"'"&amp;Table5[[#This Row],[rxn]]&amp;"'"&amp;CHAR(9)&amp;Table5[[#This Row],[kapp + (slack_ub - slack_lb)/enzload]]</f>
        <v>'RXN-MI1PP_c_FWD-rt8001'	27141.27779288</v>
      </c>
      <c r="R1286" s="1">
        <f>_xlfn.XLOOKUP(Table5[[#This Row],[rxn]],Table38[name],Table38[flux],0)</f>
        <v>0</v>
      </c>
      <c r="S1286" s="1">
        <f>_xlfn.XLOOKUP(SUBSTITUTE(Table5[[#This Row],[rxn]],"RXN-","ENZLOAD-"),Table38[name],Table38[flux],0)</f>
        <v>0</v>
      </c>
      <c r="T1286" s="1" t="b">
        <f>AND(Table5[[#This Row],[ENZLOAD flux in kapp-slack.gms]]=0,Table5[[#This Row],[flux in kapp-slack.gms]]&lt;&gt;0,NOT(Table5[[#This Row],[spont or unknown?]]))</f>
        <v>0</v>
      </c>
      <c r="U1286" s="1" t="b">
        <f>OR(_xlfn.TEXTAFTER(Table5[[#This Row],[rxn]],"-",-1)="SPONT",_xlfn.TEXTAFTER(Table5[[#This Row],[rxn]],"-",-1)="UNKNOWN")</f>
        <v>0</v>
      </c>
      <c r="V1286" s="1">
        <f>_xlfn.XLOOKUP(SUBSTITUTE(Table5[[#This Row],[rxn]],"RXN-","ENZLOAD-"),Table4[rxn],Table4[ub],0)</f>
        <v>1.25670909</v>
      </c>
      <c r="W1286" s="1" t="b">
        <f>AND(Table5[[#This Row],[FVA ENZLOAD flux UB]]=0,Table5[[#This Row],[ENZ not made when it should be?]])</f>
        <v>0</v>
      </c>
    </row>
    <row r="1287" spans="1:23" hidden="1">
      <c r="A1287" s="1" t="s">
        <v>5765</v>
      </c>
      <c r="B1287" s="1" t="str">
        <f>_xlfn.TEXTBEFORE(Table38[[#This Row],[all fluxes from kapp-slack]]," ",,,,"")</f>
        <v>PROSYN-rtmNAD3</v>
      </c>
      <c r="C1287" s="1">
        <f>_xlfn.NUMBERVALUE(IFERROR(_xlfn.TEXTAFTER(Table38[[#This Row],[all fluxes from kapp-slack]]," ",-1,,,""),""))</f>
        <v>1.04194733E-7</v>
      </c>
      <c r="F1287" s="1" t="s">
        <v>8837</v>
      </c>
      <c r="G1287" s="1" t="str">
        <f>_xlfn.TEXTBEFORE(Table5[[#This Row],[rxn     kapp_old        kapp_slack_ub   kapp_slack_lb]]," ")</f>
        <v>RXN-MIPCS_g_FWD-rt8085</v>
      </c>
      <c r="H128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28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287" s="1">
        <f>_xlfn.NUMBERVALUE(_xlfn.TEXTAFTER(Table5[[#This Row],[rxn     kapp_old        kapp_slack_ub   kapp_slack_lb]]," ",-1))</f>
        <v>0</v>
      </c>
      <c r="K1287" s="1">
        <f>_xlfn.XLOOKUP(SUBSTITUTE(Table5[[#This Row],[rxn]],"RXN-","ENZLOAD-"),ENZLOAD[name],ENZLOAD[flux],0)</f>
        <v>1.1863607680000001E-8</v>
      </c>
      <c r="L1287" s="1" t="str">
        <f>"'"&amp;Table5[[#This Row],[rxn]]&amp;"'"&amp;CHAR(9)&amp;IF(AND(Table5[[#This Row],[kapp_slack_ub]]&lt;&gt;0,Table5[[#This Row],[kapp_old]]&lt;$F$1),$F$1,Table5[[#This Row],[kapp_old]])</f>
        <v>'RXN-MIPCS_g_FWD-rt8085'	27141.27779288</v>
      </c>
      <c r="M1287" s="1">
        <f>_xlfn.XLOOKUP(Table5[[#This Row],[rxn]],Table3[name],Table3[flux],$F$1)</f>
        <v>27141.277792879999</v>
      </c>
      <c r="N1287" s="1">
        <f>IFERROR(Table5[[#This Row],[min flux]]/Table5[[#This Row],[associated enzload]],"")</f>
        <v>2287776073262.7324</v>
      </c>
      <c r="O1287" s="1">
        <f>_xlfn.NUMBERVALUE(IF(Table5[[#This Row],[flux/enzload]]="","",ABS($N$1-Table5[[#This Row],[flux/enzload]])))</f>
        <v>887859755603.77905</v>
      </c>
      <c r="P1287" s="1">
        <f>Table5[[#This Row],[kapp_old]]+IFERROR(((Table5[[#This Row],[kapp_slack_ub]]-Table5[[#This Row],[kapp_slack_lb]])/Table5[[#This Row],[associated enzload]]),0)</f>
        <v>27141.277792879999</v>
      </c>
      <c r="Q1287" s="1" t="str">
        <f>"'"&amp;Table5[[#This Row],[rxn]]&amp;"'"&amp;CHAR(9)&amp;Table5[[#This Row],[kapp + (slack_ub - slack_lb)/enzload]]</f>
        <v>'RXN-MIPCS_g_FWD-rt8085'	27141.27779288</v>
      </c>
      <c r="R1287" s="1">
        <f>_xlfn.XLOOKUP(Table5[[#This Row],[rxn]],Table38[name],Table38[flux],0)</f>
        <v>0</v>
      </c>
      <c r="S1287" s="1">
        <f>_xlfn.XLOOKUP(SUBSTITUTE(Table5[[#This Row],[rxn]],"RXN-","ENZLOAD-"),Table38[name],Table38[flux],0)</f>
        <v>0</v>
      </c>
      <c r="T1287" s="1" t="b">
        <f>AND(Table5[[#This Row],[ENZLOAD flux in kapp-slack.gms]]=0,Table5[[#This Row],[flux in kapp-slack.gms]]&lt;&gt;0,NOT(Table5[[#This Row],[spont or unknown?]]))</f>
        <v>0</v>
      </c>
      <c r="U1287" s="1" t="b">
        <f>OR(_xlfn.TEXTAFTER(Table5[[#This Row],[rxn]],"-",-1)="SPONT",_xlfn.TEXTAFTER(Table5[[#This Row],[rxn]],"-",-1)="UNKNOWN")</f>
        <v>0</v>
      </c>
      <c r="V1287" s="1">
        <f>_xlfn.XLOOKUP(SUBSTITUTE(Table5[[#This Row],[rxn]],"RXN-","ENZLOAD-"),Table4[rxn],Table4[ub],0)</f>
        <v>0.50273288999999999</v>
      </c>
      <c r="W1287" s="1" t="b">
        <f>AND(Table5[[#This Row],[FVA ENZLOAD flux UB]]=0,Table5[[#This Row],[ENZ not made when it should be?]])</f>
        <v>0</v>
      </c>
    </row>
    <row r="1288" spans="1:23" hidden="1">
      <c r="A1288" s="1" t="s">
        <v>5766</v>
      </c>
      <c r="B1288" s="1" t="str">
        <f>_xlfn.TEXTBEFORE(Table38[[#This Row],[all fluxes from kapp-slack]]," ",,,,"")</f>
        <v>PROSYN-rtmNAD4</v>
      </c>
      <c r="C1288" s="1">
        <f>_xlfn.NUMBERVALUE(IFERROR(_xlfn.TEXTAFTER(Table38[[#This Row],[all fluxes from kapp-slack]]," ",-1,,,""),""))</f>
        <v>1.04194733E-7</v>
      </c>
      <c r="F1288" s="1" t="s">
        <v>8842</v>
      </c>
      <c r="G1288" s="1" t="str">
        <f>_xlfn.TEXTBEFORE(Table5[[#This Row],[rxn     kapp_old        kapp_slack_ub   kapp_slack_lb]]," ")</f>
        <v>RXN-MPYRCNST_c_FWD-rt7838</v>
      </c>
      <c r="H128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28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288" s="1">
        <f>_xlfn.NUMBERVALUE(_xlfn.TEXTAFTER(Table5[[#This Row],[rxn     kapp_old        kapp_slack_ub   kapp_slack_lb]]," ",-1))</f>
        <v>0</v>
      </c>
      <c r="K1288" s="1">
        <f>_xlfn.XLOOKUP(SUBSTITUTE(Table5[[#This Row],[rxn]],"RXN-","ENZLOAD-"),ENZLOAD[name],ENZLOAD[flux],0)</f>
        <v>9.0697583010000002E-7</v>
      </c>
      <c r="L1288" s="1" t="str">
        <f>"'"&amp;Table5[[#This Row],[rxn]]&amp;"'"&amp;CHAR(9)&amp;IF(AND(Table5[[#This Row],[kapp_slack_ub]]&lt;&gt;0,Table5[[#This Row],[kapp_old]]&lt;$F$1),$F$1,Table5[[#This Row],[kapp_old]])</f>
        <v>'RXN-MPYRCNST_c_FWD-rt7838'	27141.27779288</v>
      </c>
      <c r="M1288" s="1">
        <f>_xlfn.XLOOKUP(Table5[[#This Row],[rxn]],Table3[name],Table3[flux],$F$1)</f>
        <v>27141.277792879999</v>
      </c>
      <c r="N1288" s="1">
        <f>IFERROR(Table5[[#This Row],[min flux]]/Table5[[#This Row],[associated enzload]],"")</f>
        <v>29925028751.744678</v>
      </c>
      <c r="O1288" s="1">
        <f>_xlfn.NUMBERVALUE(IF(Table5[[#This Row],[flux/enzload]]="","",ABS($N$1-Table5[[#This Row],[flux/enzload]])))</f>
        <v>1369991288907.21</v>
      </c>
      <c r="P1288" s="1">
        <f>Table5[[#This Row],[kapp_old]]+IFERROR(((Table5[[#This Row],[kapp_slack_ub]]-Table5[[#This Row],[kapp_slack_lb]])/Table5[[#This Row],[associated enzload]]),0)</f>
        <v>27141.277792879999</v>
      </c>
      <c r="Q1288" s="1" t="str">
        <f>"'"&amp;Table5[[#This Row],[rxn]]&amp;"'"&amp;CHAR(9)&amp;Table5[[#This Row],[kapp + (slack_ub - slack_lb)/enzload]]</f>
        <v>'RXN-MPYRCNST_c_FWD-rt7838'	27141.27779288</v>
      </c>
      <c r="R1288" s="1">
        <f>_xlfn.XLOOKUP(Table5[[#This Row],[rxn]],Table38[name],Table38[flux],0)</f>
        <v>0</v>
      </c>
      <c r="S1288" s="1">
        <f>_xlfn.XLOOKUP(SUBSTITUTE(Table5[[#This Row],[rxn]],"RXN-","ENZLOAD-"),Table38[name],Table38[flux],0)</f>
        <v>0</v>
      </c>
      <c r="T1288" s="1" t="b">
        <f>AND(Table5[[#This Row],[ENZLOAD flux in kapp-slack.gms]]=0,Table5[[#This Row],[flux in kapp-slack.gms]]&lt;&gt;0,NOT(Table5[[#This Row],[spont or unknown?]]))</f>
        <v>0</v>
      </c>
      <c r="U1288" s="1" t="b">
        <f>OR(_xlfn.TEXTAFTER(Table5[[#This Row],[rxn]],"-",-1)="SPONT",_xlfn.TEXTAFTER(Table5[[#This Row],[rxn]],"-",-1)="UNKNOWN")</f>
        <v>0</v>
      </c>
      <c r="V1288" s="1">
        <f>_xlfn.XLOOKUP(SUBSTITUTE(Table5[[#This Row],[rxn]],"RXN-","ENZLOAD-"),Table4[rxn],Table4[ub],0)</f>
        <v>1.2366606099999999</v>
      </c>
      <c r="W1288" s="1" t="b">
        <f>AND(Table5[[#This Row],[FVA ENZLOAD flux UB]]=0,Table5[[#This Row],[ENZ not made when it should be?]])</f>
        <v>0</v>
      </c>
    </row>
    <row r="1289" spans="1:23" hidden="1">
      <c r="A1289" s="1" t="s">
        <v>5767</v>
      </c>
      <c r="B1289" s="1" t="str">
        <f>_xlfn.TEXTBEFORE(Table38[[#This Row],[all fluxes from kapp-slack]]," ",,,,"")</f>
        <v>PROSYN-rtmNAD4L</v>
      </c>
      <c r="C1289" s="1">
        <f>_xlfn.NUMBERVALUE(IFERROR(_xlfn.TEXTAFTER(Table38[[#This Row],[all fluxes from kapp-slack]]," ",-1,,,""),""))</f>
        <v>1.04194733E-7</v>
      </c>
      <c r="F1289" s="1" t="s">
        <v>8843</v>
      </c>
      <c r="G1289" s="1" t="str">
        <f>_xlfn.TEXTBEFORE(Table5[[#This Row],[rxn     kapp_old        kapp_slack_ub   kapp_slack_lb]]," ")</f>
        <v>RXN-MPYRCNST_c_REV-rt7838</v>
      </c>
      <c r="H128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28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289" s="1">
        <f>_xlfn.NUMBERVALUE(_xlfn.TEXTAFTER(Table5[[#This Row],[rxn     kapp_old        kapp_slack_ub   kapp_slack_lb]]," ",-1))</f>
        <v>0</v>
      </c>
      <c r="K1289" s="1">
        <f>_xlfn.XLOOKUP(SUBSTITUTE(Table5[[#This Row],[rxn]],"RXN-","ENZLOAD-"),ENZLOAD[name],ENZLOAD[flux],0)</f>
        <v>9.0697583010000002E-7</v>
      </c>
      <c r="L1289" s="1" t="str">
        <f>"'"&amp;Table5[[#This Row],[rxn]]&amp;"'"&amp;CHAR(9)&amp;IF(AND(Table5[[#This Row],[kapp_slack_ub]]&lt;&gt;0,Table5[[#This Row],[kapp_old]]&lt;$F$1),$F$1,Table5[[#This Row],[kapp_old]])</f>
        <v>'RXN-MPYRCNST_c_REV-rt7838'	27141.27779288</v>
      </c>
      <c r="M1289" s="1">
        <f>_xlfn.XLOOKUP(Table5[[#This Row],[rxn]],Table3[name],Table3[flux],$F$1)</f>
        <v>27141.277792879999</v>
      </c>
      <c r="N1289" s="1">
        <f>IFERROR(Table5[[#This Row],[min flux]]/Table5[[#This Row],[associated enzload]],"")</f>
        <v>29925028751.744678</v>
      </c>
      <c r="O1289" s="1">
        <f>_xlfn.NUMBERVALUE(IF(Table5[[#This Row],[flux/enzload]]="","",ABS($N$1-Table5[[#This Row],[flux/enzload]])))</f>
        <v>1369991288907.21</v>
      </c>
      <c r="P1289" s="1">
        <f>Table5[[#This Row],[kapp_old]]+IFERROR(((Table5[[#This Row],[kapp_slack_ub]]-Table5[[#This Row],[kapp_slack_lb]])/Table5[[#This Row],[associated enzload]]),0)</f>
        <v>27141.277792879999</v>
      </c>
      <c r="Q1289" s="1" t="str">
        <f>"'"&amp;Table5[[#This Row],[rxn]]&amp;"'"&amp;CHAR(9)&amp;Table5[[#This Row],[kapp + (slack_ub - slack_lb)/enzload]]</f>
        <v>'RXN-MPYRCNST_c_REV-rt7838'	27141.27779288</v>
      </c>
      <c r="R1289" s="1">
        <f>_xlfn.XLOOKUP(Table5[[#This Row],[rxn]],Table38[name],Table38[flux],0)</f>
        <v>0</v>
      </c>
      <c r="S1289" s="1">
        <f>_xlfn.XLOOKUP(SUBSTITUTE(Table5[[#This Row],[rxn]],"RXN-","ENZLOAD-"),Table38[name],Table38[flux],0)</f>
        <v>0</v>
      </c>
      <c r="T1289" s="1" t="b">
        <f>AND(Table5[[#This Row],[ENZLOAD flux in kapp-slack.gms]]=0,Table5[[#This Row],[flux in kapp-slack.gms]]&lt;&gt;0,NOT(Table5[[#This Row],[spont or unknown?]]))</f>
        <v>0</v>
      </c>
      <c r="U1289" s="1" t="b">
        <f>OR(_xlfn.TEXTAFTER(Table5[[#This Row],[rxn]],"-",-1)="SPONT",_xlfn.TEXTAFTER(Table5[[#This Row],[rxn]],"-",-1)="UNKNOWN")</f>
        <v>0</v>
      </c>
      <c r="V1289" s="1">
        <f>_xlfn.XLOOKUP(SUBSTITUTE(Table5[[#This Row],[rxn]],"RXN-","ENZLOAD-"),Table4[rxn],Table4[ub],0)</f>
        <v>1.2366606099999999</v>
      </c>
      <c r="W1289" s="1" t="b">
        <f>AND(Table5[[#This Row],[FVA ENZLOAD flux UB]]=0,Table5[[#This Row],[ENZ not made when it should be?]])</f>
        <v>0</v>
      </c>
    </row>
    <row r="1290" spans="1:23" hidden="1">
      <c r="A1290" s="1" t="s">
        <v>5768</v>
      </c>
      <c r="B1290" s="1" t="str">
        <f>_xlfn.TEXTBEFORE(Table38[[#This Row],[all fluxes from kapp-slack]]," ",,,,"")</f>
        <v>PROSYN-rtmNAD5</v>
      </c>
      <c r="C1290" s="1">
        <f>_xlfn.NUMBERVALUE(IFERROR(_xlfn.TEXTAFTER(Table38[[#This Row],[all fluxes from kapp-slack]]," ",-1,,,""),""))</f>
        <v>1.04194733E-7</v>
      </c>
      <c r="F1290" s="1" t="s">
        <v>8847</v>
      </c>
      <c r="G1290" s="1" t="str">
        <f>_xlfn.TEXTBEFORE(Table5[[#This Row],[rxn     kapp_old        kapp_slack_ub   kapp_slack_lb]]," ")</f>
        <v>RXN-MTHFC_m_FWD-rt6998</v>
      </c>
      <c r="H1290" s="1">
        <f>_xlfn.NUMBERVALUE(_xlfn.TEXTBEFORE(TRIM(_xlfn.TEXTAFTER(_xlfn.TEXTBEFORE(Table5[[#This Row],[rxn     kapp_old        kapp_slack_ub   kapp_slack_lb]],Table5[[#This Row],[kapp_slack_lb]],-1),Table5[[#This Row],[rxn]]))," "))</f>
        <v>363403.494364382</v>
      </c>
      <c r="I129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290" s="1">
        <f>_xlfn.NUMBERVALUE(_xlfn.TEXTAFTER(Table5[[#This Row],[rxn     kapp_old        kapp_slack_ub   kapp_slack_lb]]," ",-1))</f>
        <v>0</v>
      </c>
      <c r="K1290" s="1">
        <f>_xlfn.XLOOKUP(SUBSTITUTE(Table5[[#This Row],[rxn]],"RXN-","ENZLOAD-"),ENZLOAD[name],ENZLOAD[flux],0)</f>
        <v>2.78567014831999E-6</v>
      </c>
      <c r="L1290" s="1" t="str">
        <f>"'"&amp;Table5[[#This Row],[rxn]]&amp;"'"&amp;CHAR(9)&amp;IF(AND(Table5[[#This Row],[kapp_slack_ub]]&lt;&gt;0,Table5[[#This Row],[kapp_old]]&lt;$F$1),$F$1,Table5[[#This Row],[kapp_old]])</f>
        <v>'RXN-MTHFC_m_FWD-rt6998'	363403.494364382</v>
      </c>
      <c r="M1290" s="1">
        <f>_xlfn.XLOOKUP(Table5[[#This Row],[rxn]],Table3[name],Table3[flux],$F$1)</f>
        <v>27141.277792879999</v>
      </c>
      <c r="N1290" s="1">
        <f>IFERROR(Table5[[#This Row],[min flux]]/Table5[[#This Row],[associated enzload]],"")</f>
        <v>9743177170.2219067</v>
      </c>
      <c r="O1290" s="1">
        <f>_xlfn.NUMBERVALUE(IF(Table5[[#This Row],[flux/enzload]]="","",ABS($N$1-Table5[[#This Row],[flux/enzload]])))</f>
        <v>1390173140488.73</v>
      </c>
      <c r="P1290" s="1">
        <f>Table5[[#This Row],[kapp_old]]+IFERROR(((Table5[[#This Row],[kapp_slack_ub]]-Table5[[#This Row],[kapp_slack_lb]])/Table5[[#This Row],[associated enzload]]),0)</f>
        <v>363403.494364382</v>
      </c>
      <c r="Q1290" s="1" t="str">
        <f>"'"&amp;Table5[[#This Row],[rxn]]&amp;"'"&amp;CHAR(9)&amp;Table5[[#This Row],[kapp + (slack_ub - slack_lb)/enzload]]</f>
        <v>'RXN-MTHFC_m_FWD-rt6998'	363403.494364382</v>
      </c>
      <c r="R1290" s="1">
        <f>_xlfn.XLOOKUP(Table5[[#This Row],[rxn]],Table38[name],Table38[flux],0)</f>
        <v>0</v>
      </c>
      <c r="S1290" s="1">
        <f>_xlfn.XLOOKUP(SUBSTITUTE(Table5[[#This Row],[rxn]],"RXN-","ENZLOAD-"),Table38[name],Table38[flux],0)</f>
        <v>0</v>
      </c>
      <c r="T1290" s="1" t="b">
        <f>AND(Table5[[#This Row],[ENZLOAD flux in kapp-slack.gms]]=0,Table5[[#This Row],[flux in kapp-slack.gms]]&lt;&gt;0,NOT(Table5[[#This Row],[spont or unknown?]]))</f>
        <v>0</v>
      </c>
      <c r="U1290" s="1" t="b">
        <f>OR(_xlfn.TEXTAFTER(Table5[[#This Row],[rxn]],"-",-1)="SPONT",_xlfn.TEXTAFTER(Table5[[#This Row],[rxn]],"-",-1)="UNKNOWN")</f>
        <v>0</v>
      </c>
      <c r="V1290" s="1">
        <f>_xlfn.XLOOKUP(SUBSTITUTE(Table5[[#This Row],[rxn]],"RXN-","ENZLOAD-"),Table4[rxn],Table4[ub],0)</f>
        <v>0.19893184999999999</v>
      </c>
      <c r="W1290" s="1" t="b">
        <f>AND(Table5[[#This Row],[FVA ENZLOAD flux UB]]=0,Table5[[#This Row],[ENZ not made when it should be?]])</f>
        <v>0</v>
      </c>
    </row>
    <row r="1291" spans="1:23" hidden="1">
      <c r="A1291" s="1" t="s">
        <v>5769</v>
      </c>
      <c r="B1291" s="1" t="str">
        <f>_xlfn.TEXTBEFORE(Table38[[#This Row],[all fluxes from kapp-slack]]," ",,,,"")</f>
        <v>PROSYN-rtmNAD6</v>
      </c>
      <c r="C1291" s="1">
        <f>_xlfn.NUMBERVALUE(IFERROR(_xlfn.TEXTAFTER(Table38[[#This Row],[all fluxes from kapp-slack]]," ",-1,,,""),""))</f>
        <v>1.04194733E-7</v>
      </c>
      <c r="F1291" s="1" t="s">
        <v>8848</v>
      </c>
      <c r="G1291" s="1" t="str">
        <f>_xlfn.TEXTBEFORE(Table5[[#This Row],[rxn     kapp_old        kapp_slack_ub   kapp_slack_lb]]," ")</f>
        <v>RXN-MTHFC_m_REV-rt6998</v>
      </c>
      <c r="H129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29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291" s="1">
        <f>_xlfn.NUMBERVALUE(_xlfn.TEXTAFTER(Table5[[#This Row],[rxn     kapp_old        kapp_slack_ub   kapp_slack_lb]]," ",-1))</f>
        <v>0</v>
      </c>
      <c r="K1291" s="1">
        <f>_xlfn.XLOOKUP(SUBSTITUTE(Table5[[#This Row],[rxn]],"RXN-","ENZLOAD-"),ENZLOAD[name],ENZLOAD[flux],0)</f>
        <v>2.78567014831999E-6</v>
      </c>
      <c r="L1291" s="1" t="str">
        <f>"'"&amp;Table5[[#This Row],[rxn]]&amp;"'"&amp;CHAR(9)&amp;IF(AND(Table5[[#This Row],[kapp_slack_ub]]&lt;&gt;0,Table5[[#This Row],[kapp_old]]&lt;$F$1),$F$1,Table5[[#This Row],[kapp_old]])</f>
        <v>'RXN-MTHFC_m_REV-rt6998'	27141.27779288</v>
      </c>
      <c r="M1291" s="1">
        <f>_xlfn.XLOOKUP(Table5[[#This Row],[rxn]],Table3[name],Table3[flux],$F$1)</f>
        <v>27141.277792879999</v>
      </c>
      <c r="N1291" s="1">
        <f>IFERROR(Table5[[#This Row],[min flux]]/Table5[[#This Row],[associated enzload]],"")</f>
        <v>9743177170.2219067</v>
      </c>
      <c r="O1291" s="1">
        <f>_xlfn.NUMBERVALUE(IF(Table5[[#This Row],[flux/enzload]]="","",ABS($N$1-Table5[[#This Row],[flux/enzload]])))</f>
        <v>1390173140488.73</v>
      </c>
      <c r="P1291" s="1">
        <f>Table5[[#This Row],[kapp_old]]+IFERROR(((Table5[[#This Row],[kapp_slack_ub]]-Table5[[#This Row],[kapp_slack_lb]])/Table5[[#This Row],[associated enzload]]),0)</f>
        <v>27141.277792879999</v>
      </c>
      <c r="Q1291" s="1" t="str">
        <f>"'"&amp;Table5[[#This Row],[rxn]]&amp;"'"&amp;CHAR(9)&amp;Table5[[#This Row],[kapp + (slack_ub - slack_lb)/enzload]]</f>
        <v>'RXN-MTHFC_m_REV-rt6998'	27141.27779288</v>
      </c>
      <c r="R1291" s="1">
        <f>_xlfn.XLOOKUP(Table5[[#This Row],[rxn]],Table38[name],Table38[flux],0)</f>
        <v>0</v>
      </c>
      <c r="S1291" s="1">
        <f>_xlfn.XLOOKUP(SUBSTITUTE(Table5[[#This Row],[rxn]],"RXN-","ENZLOAD-"),Table38[name],Table38[flux],0)</f>
        <v>0</v>
      </c>
      <c r="T1291" s="1" t="b">
        <f>AND(Table5[[#This Row],[ENZLOAD flux in kapp-slack.gms]]=0,Table5[[#This Row],[flux in kapp-slack.gms]]&lt;&gt;0,NOT(Table5[[#This Row],[spont or unknown?]]))</f>
        <v>0</v>
      </c>
      <c r="U1291" s="1" t="b">
        <f>OR(_xlfn.TEXTAFTER(Table5[[#This Row],[rxn]],"-",-1)="SPONT",_xlfn.TEXTAFTER(Table5[[#This Row],[rxn]],"-",-1)="UNKNOWN")</f>
        <v>0</v>
      </c>
      <c r="V1291" s="1">
        <f>_xlfn.XLOOKUP(SUBSTITUTE(Table5[[#This Row],[rxn]],"RXN-","ENZLOAD-"),Table4[rxn],Table4[ub],0)</f>
        <v>0.19893184999999999</v>
      </c>
      <c r="W1291" s="1" t="b">
        <f>AND(Table5[[#This Row],[FVA ENZLOAD flux UB]]=0,Table5[[#This Row],[ENZ not made when it should be?]])</f>
        <v>0</v>
      </c>
    </row>
    <row r="1292" spans="1:23" hidden="1">
      <c r="A1292" s="1" t="s">
        <v>5770</v>
      </c>
      <c r="B1292" s="1" t="str">
        <f>_xlfn.TEXTBEFORE(Table38[[#This Row],[all fluxes from kapp-slack]]," ",,,,"")</f>
        <v>PROSYN-rtmATP6</v>
      </c>
      <c r="C1292" s="1">
        <f>_xlfn.NUMBERVALUE(IFERROR(_xlfn.TEXTAFTER(Table38[[#This Row],[all fluxes from kapp-slack]]," ",-1,,,""),""))</f>
        <v>1.9003732720000001E-6</v>
      </c>
      <c r="F1292" s="1" t="s">
        <v>8850</v>
      </c>
      <c r="G1292" s="1" t="str">
        <f>_xlfn.TEXTBEFORE(Table5[[#This Row],[rxn     kapp_old        kapp_slack_ub   kapp_slack_lb]]," ")</f>
        <v>RXN-MTHFD_c_REV-rt6998</v>
      </c>
      <c r="H129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29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292" s="1">
        <f>_xlfn.NUMBERVALUE(_xlfn.TEXTAFTER(Table5[[#This Row],[rxn     kapp_old        kapp_slack_ub   kapp_slack_lb]]," ",-1))</f>
        <v>0</v>
      </c>
      <c r="K1292" s="1">
        <f>_xlfn.XLOOKUP(SUBSTITUTE(Table5[[#This Row],[rxn]],"RXN-","ENZLOAD-"),ENZLOAD[name],ENZLOAD[flux],0)</f>
        <v>2.78567014831999E-6</v>
      </c>
      <c r="L1292" s="1" t="str">
        <f>"'"&amp;Table5[[#This Row],[rxn]]&amp;"'"&amp;CHAR(9)&amp;IF(AND(Table5[[#This Row],[kapp_slack_ub]]&lt;&gt;0,Table5[[#This Row],[kapp_old]]&lt;$F$1),$F$1,Table5[[#This Row],[kapp_old]])</f>
        <v>'RXN-MTHFD_c_REV-rt6998'	27141.27779288</v>
      </c>
      <c r="M1292" s="1">
        <f>_xlfn.XLOOKUP(Table5[[#This Row],[rxn]],Table3[name],Table3[flux],$F$1)</f>
        <v>27141.277792879999</v>
      </c>
      <c r="N1292" s="1">
        <f>IFERROR(Table5[[#This Row],[min flux]]/Table5[[#This Row],[associated enzload]],"")</f>
        <v>9743177170.2219067</v>
      </c>
      <c r="O1292" s="1">
        <f>_xlfn.NUMBERVALUE(IF(Table5[[#This Row],[flux/enzload]]="","",ABS($N$1-Table5[[#This Row],[flux/enzload]])))</f>
        <v>1390173140488.73</v>
      </c>
      <c r="P1292" s="1">
        <f>Table5[[#This Row],[kapp_old]]+IFERROR(((Table5[[#This Row],[kapp_slack_ub]]-Table5[[#This Row],[kapp_slack_lb]])/Table5[[#This Row],[associated enzload]]),0)</f>
        <v>27141.277792879999</v>
      </c>
      <c r="Q1292" s="1" t="str">
        <f>"'"&amp;Table5[[#This Row],[rxn]]&amp;"'"&amp;CHAR(9)&amp;Table5[[#This Row],[kapp + (slack_ub - slack_lb)/enzload]]</f>
        <v>'RXN-MTHFD_c_REV-rt6998'	27141.27779288</v>
      </c>
      <c r="R1292" s="1">
        <f>_xlfn.XLOOKUP(Table5[[#This Row],[rxn]],Table38[name],Table38[flux],0)</f>
        <v>0</v>
      </c>
      <c r="S1292" s="1">
        <f>_xlfn.XLOOKUP(SUBSTITUTE(Table5[[#This Row],[rxn]],"RXN-","ENZLOAD-"),Table38[name],Table38[flux],0)</f>
        <v>0</v>
      </c>
      <c r="T1292" s="1" t="b">
        <f>AND(Table5[[#This Row],[ENZLOAD flux in kapp-slack.gms]]=0,Table5[[#This Row],[flux in kapp-slack.gms]]&lt;&gt;0,NOT(Table5[[#This Row],[spont or unknown?]]))</f>
        <v>0</v>
      </c>
      <c r="U1292" s="1" t="b">
        <f>OR(_xlfn.TEXTAFTER(Table5[[#This Row],[rxn]],"-",-1)="SPONT",_xlfn.TEXTAFTER(Table5[[#This Row],[rxn]],"-",-1)="UNKNOWN")</f>
        <v>0</v>
      </c>
      <c r="V1292" s="1">
        <f>_xlfn.XLOOKUP(SUBSTITUTE(Table5[[#This Row],[rxn]],"RXN-","ENZLOAD-"),Table4[rxn],Table4[ub],0)</f>
        <v>0.19893184999999999</v>
      </c>
      <c r="W1292" s="1" t="b">
        <f>AND(Table5[[#This Row],[FVA ENZLOAD flux UB]]=0,Table5[[#This Row],[ENZ not made when it should be?]])</f>
        <v>0</v>
      </c>
    </row>
    <row r="1293" spans="1:23" hidden="1">
      <c r="A1293" s="1" t="s">
        <v>5771</v>
      </c>
      <c r="B1293" s="1" t="str">
        <f>_xlfn.TEXTBEFORE(Table38[[#This Row],[all fluxes from kapp-slack]]," ",,,,"")</f>
        <v>PROSYN-rtmATP8</v>
      </c>
      <c r="C1293" s="1">
        <f>_xlfn.NUMBERVALUE(IFERROR(_xlfn.TEXTAFTER(Table38[[#This Row],[all fluxes from kapp-slack]]," ",-1,,,""),""))</f>
        <v>1.9003732720000001E-6</v>
      </c>
      <c r="F1293" s="1" t="s">
        <v>8851</v>
      </c>
      <c r="G1293" s="1" t="str">
        <f>_xlfn.TEXTBEFORE(Table5[[#This Row],[rxn     kapp_old        kapp_slack_ub   kapp_slack_lb]]," ")</f>
        <v>RXN-MTHFD_m_FWD-rt6998</v>
      </c>
      <c r="H1293" s="1">
        <f>_xlfn.NUMBERVALUE(_xlfn.TEXTBEFORE(TRIM(_xlfn.TEXTAFTER(_xlfn.TEXTBEFORE(Table5[[#This Row],[rxn     kapp_old        kapp_slack_ub   kapp_slack_lb]],Table5[[#This Row],[kapp_slack_lb]],-1),Table5[[#This Row],[rxn]]))," "))</f>
        <v>363403.494364382</v>
      </c>
      <c r="I129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293" s="1">
        <f>_xlfn.NUMBERVALUE(_xlfn.TEXTAFTER(Table5[[#This Row],[rxn     kapp_old        kapp_slack_ub   kapp_slack_lb]]," ",-1))</f>
        <v>0</v>
      </c>
      <c r="K1293" s="1">
        <f>_xlfn.XLOOKUP(SUBSTITUTE(Table5[[#This Row],[rxn]],"RXN-","ENZLOAD-"),ENZLOAD[name],ENZLOAD[flux],0)</f>
        <v>2.78567014831999E-6</v>
      </c>
      <c r="L1293" s="1" t="str">
        <f>"'"&amp;Table5[[#This Row],[rxn]]&amp;"'"&amp;CHAR(9)&amp;IF(AND(Table5[[#This Row],[kapp_slack_ub]]&lt;&gt;0,Table5[[#This Row],[kapp_old]]&lt;$F$1),$F$1,Table5[[#This Row],[kapp_old]])</f>
        <v>'RXN-MTHFD_m_FWD-rt6998'	363403.494364382</v>
      </c>
      <c r="M1293" s="1">
        <f>_xlfn.XLOOKUP(Table5[[#This Row],[rxn]],Table3[name],Table3[flux],$F$1)</f>
        <v>27141.277792879999</v>
      </c>
      <c r="N1293" s="1">
        <f>IFERROR(Table5[[#This Row],[min flux]]/Table5[[#This Row],[associated enzload]],"")</f>
        <v>9743177170.2219067</v>
      </c>
      <c r="O1293" s="1">
        <f>_xlfn.NUMBERVALUE(IF(Table5[[#This Row],[flux/enzload]]="","",ABS($N$1-Table5[[#This Row],[flux/enzload]])))</f>
        <v>1390173140488.73</v>
      </c>
      <c r="P1293" s="1">
        <f>Table5[[#This Row],[kapp_old]]+IFERROR(((Table5[[#This Row],[kapp_slack_ub]]-Table5[[#This Row],[kapp_slack_lb]])/Table5[[#This Row],[associated enzload]]),0)</f>
        <v>363403.494364382</v>
      </c>
      <c r="Q1293" s="1" t="str">
        <f>"'"&amp;Table5[[#This Row],[rxn]]&amp;"'"&amp;CHAR(9)&amp;Table5[[#This Row],[kapp + (slack_ub - slack_lb)/enzload]]</f>
        <v>'RXN-MTHFD_m_FWD-rt6998'	363403.494364382</v>
      </c>
      <c r="R1293" s="1">
        <f>_xlfn.XLOOKUP(Table5[[#This Row],[rxn]],Table38[name],Table38[flux],0)</f>
        <v>0</v>
      </c>
      <c r="S1293" s="1">
        <f>_xlfn.XLOOKUP(SUBSTITUTE(Table5[[#This Row],[rxn]],"RXN-","ENZLOAD-"),Table38[name],Table38[flux],0)</f>
        <v>0</v>
      </c>
      <c r="T1293" s="1" t="b">
        <f>AND(Table5[[#This Row],[ENZLOAD flux in kapp-slack.gms]]=0,Table5[[#This Row],[flux in kapp-slack.gms]]&lt;&gt;0,NOT(Table5[[#This Row],[spont or unknown?]]))</f>
        <v>0</v>
      </c>
      <c r="U1293" s="1" t="b">
        <f>OR(_xlfn.TEXTAFTER(Table5[[#This Row],[rxn]],"-",-1)="SPONT",_xlfn.TEXTAFTER(Table5[[#This Row],[rxn]],"-",-1)="UNKNOWN")</f>
        <v>0</v>
      </c>
      <c r="V1293" s="1">
        <f>_xlfn.XLOOKUP(SUBSTITUTE(Table5[[#This Row],[rxn]],"RXN-","ENZLOAD-"),Table4[rxn],Table4[ub],0)</f>
        <v>0.19893184999999999</v>
      </c>
      <c r="W1293" s="1" t="b">
        <f>AND(Table5[[#This Row],[FVA ENZLOAD flux UB]]=0,Table5[[#This Row],[ENZ not made when it should be?]])</f>
        <v>0</v>
      </c>
    </row>
    <row r="1294" spans="1:23" hidden="1">
      <c r="A1294" s="1" t="s">
        <v>5772</v>
      </c>
      <c r="B1294" s="1" t="str">
        <f>_xlfn.TEXTBEFORE(Table38[[#This Row],[all fluxes from kapp-slack]]," ",,,,"")</f>
        <v>PROSYN-ASC1</v>
      </c>
      <c r="C1294" s="1">
        <f>_xlfn.NUMBERVALUE(IFERROR(_xlfn.TEXTAFTER(Table38[[#This Row],[all fluxes from kapp-slack]]," ",-1,,,""),""))</f>
        <v>4.1380926860000002E-6</v>
      </c>
      <c r="F1294" s="1" t="s">
        <v>8852</v>
      </c>
      <c r="G1294" s="1" t="str">
        <f>_xlfn.TEXTBEFORE(Table5[[#This Row],[rxn     kapp_old        kapp_slack_ub   kapp_slack_lb]]," ")</f>
        <v>RXN-MTHFD_m_REV-rt6998</v>
      </c>
      <c r="H129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29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294" s="1">
        <f>_xlfn.NUMBERVALUE(_xlfn.TEXTAFTER(Table5[[#This Row],[rxn     kapp_old        kapp_slack_ub   kapp_slack_lb]]," ",-1))</f>
        <v>0</v>
      </c>
      <c r="K1294" s="1">
        <f>_xlfn.XLOOKUP(SUBSTITUTE(Table5[[#This Row],[rxn]],"RXN-","ENZLOAD-"),ENZLOAD[name],ENZLOAD[flux],0)</f>
        <v>2.78567014831999E-6</v>
      </c>
      <c r="L1294" s="1" t="str">
        <f>"'"&amp;Table5[[#This Row],[rxn]]&amp;"'"&amp;CHAR(9)&amp;IF(AND(Table5[[#This Row],[kapp_slack_ub]]&lt;&gt;0,Table5[[#This Row],[kapp_old]]&lt;$F$1),$F$1,Table5[[#This Row],[kapp_old]])</f>
        <v>'RXN-MTHFD_m_REV-rt6998'	27141.27779288</v>
      </c>
      <c r="M1294" s="1">
        <f>_xlfn.XLOOKUP(Table5[[#This Row],[rxn]],Table3[name],Table3[flux],$F$1)</f>
        <v>27141.277792879999</v>
      </c>
      <c r="N1294" s="1">
        <f>IFERROR(Table5[[#This Row],[min flux]]/Table5[[#This Row],[associated enzload]],"")</f>
        <v>9743177170.2219067</v>
      </c>
      <c r="O1294" s="1">
        <f>_xlfn.NUMBERVALUE(IF(Table5[[#This Row],[flux/enzload]]="","",ABS($N$1-Table5[[#This Row],[flux/enzload]])))</f>
        <v>1390173140488.73</v>
      </c>
      <c r="P1294" s="1">
        <f>Table5[[#This Row],[kapp_old]]+IFERROR(((Table5[[#This Row],[kapp_slack_ub]]-Table5[[#This Row],[kapp_slack_lb]])/Table5[[#This Row],[associated enzload]]),0)</f>
        <v>27141.277792879999</v>
      </c>
      <c r="Q1294" s="1" t="str">
        <f>"'"&amp;Table5[[#This Row],[rxn]]&amp;"'"&amp;CHAR(9)&amp;Table5[[#This Row],[kapp + (slack_ub - slack_lb)/enzload]]</f>
        <v>'RXN-MTHFD_m_REV-rt6998'	27141.27779288</v>
      </c>
      <c r="R1294" s="1">
        <f>_xlfn.XLOOKUP(Table5[[#This Row],[rxn]],Table38[name],Table38[flux],0)</f>
        <v>0</v>
      </c>
      <c r="S1294" s="1">
        <f>_xlfn.XLOOKUP(SUBSTITUTE(Table5[[#This Row],[rxn]],"RXN-","ENZLOAD-"),Table38[name],Table38[flux],0)</f>
        <v>0</v>
      </c>
      <c r="T1294" s="1" t="b">
        <f>AND(Table5[[#This Row],[ENZLOAD flux in kapp-slack.gms]]=0,Table5[[#This Row],[flux in kapp-slack.gms]]&lt;&gt;0,NOT(Table5[[#This Row],[spont or unknown?]]))</f>
        <v>0</v>
      </c>
      <c r="U1294" s="1" t="b">
        <f>OR(_xlfn.TEXTAFTER(Table5[[#This Row],[rxn]],"-",-1)="SPONT",_xlfn.TEXTAFTER(Table5[[#This Row],[rxn]],"-",-1)="UNKNOWN")</f>
        <v>0</v>
      </c>
      <c r="V1294" s="1">
        <f>_xlfn.XLOOKUP(SUBSTITUTE(Table5[[#This Row],[rxn]],"RXN-","ENZLOAD-"),Table4[rxn],Table4[ub],0)</f>
        <v>0.19893184999999999</v>
      </c>
      <c r="W1294" s="1" t="b">
        <f>AND(Table5[[#This Row],[FVA ENZLOAD flux UB]]=0,Table5[[#This Row],[ENZ not made when it should be?]])</f>
        <v>0</v>
      </c>
    </row>
    <row r="1295" spans="1:23" hidden="1">
      <c r="A1295" s="1" t="s">
        <v>5773</v>
      </c>
      <c r="B1295" s="1" t="str">
        <f>_xlfn.TEXTBEFORE(Table38[[#This Row],[all fluxes from kapp-slack]]," ",,,,"")</f>
        <v>PROSYN-RPL10</v>
      </c>
      <c r="C1295" s="1">
        <f>_xlfn.NUMBERVALUE(IFERROR(_xlfn.TEXTAFTER(Table38[[#This Row],[all fluxes from kapp-slack]]," ",-1,,,""),""))</f>
        <v>4.1380926860000002E-6</v>
      </c>
      <c r="F1295" s="1" t="s">
        <v>8853</v>
      </c>
      <c r="G1295" s="1" t="str">
        <f>_xlfn.TEXTBEFORE(Table5[[#This Row],[rxn     kapp_old        kapp_slack_ub   kapp_slack_lb]]," ")</f>
        <v>RXN-MTHFD2i_c_FWD-rt4257</v>
      </c>
      <c r="H1295" s="1">
        <f>_xlfn.NUMBERVALUE(_xlfn.TEXTBEFORE(TRIM(_xlfn.TEXTAFTER(_xlfn.TEXTBEFORE(Table5[[#This Row],[rxn     kapp_old        kapp_slack_ub   kapp_slack_lb]],Table5[[#This Row],[kapp_slack_lb]],-1),Table5[[#This Row],[rxn]]))," "))</f>
        <v>1730904.3210160499</v>
      </c>
      <c r="I129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295" s="1">
        <f>_xlfn.NUMBERVALUE(_xlfn.TEXTAFTER(Table5[[#This Row],[rxn     kapp_old        kapp_slack_ub   kapp_slack_lb]]," ",-1))</f>
        <v>0</v>
      </c>
      <c r="K1295" s="1">
        <f>_xlfn.XLOOKUP(SUBSTITUTE(Table5[[#This Row],[rxn]],"RXN-","ENZLOAD-"),ENZLOAD[name],ENZLOAD[flux],0)</f>
        <v>7.5395795511999995E-7</v>
      </c>
      <c r="L1295" s="1" t="str">
        <f>"'"&amp;Table5[[#This Row],[rxn]]&amp;"'"&amp;CHAR(9)&amp;IF(AND(Table5[[#This Row],[kapp_slack_ub]]&lt;&gt;0,Table5[[#This Row],[kapp_old]]&lt;$F$1),$F$1,Table5[[#This Row],[kapp_old]])</f>
        <v>'RXN-MTHFD2i_c_FWD-rt4257'	1730904.32101605</v>
      </c>
      <c r="M1295" s="1">
        <f>_xlfn.XLOOKUP(Table5[[#This Row],[rxn]],Table3[name],Table3[flux],$F$1)</f>
        <v>27141.277792879999</v>
      </c>
      <c r="N1295" s="1">
        <f>IFERROR(Table5[[#This Row],[min flux]]/Table5[[#This Row],[associated enzload]],"")</f>
        <v>35998397004.193947</v>
      </c>
      <c r="O1295" s="1">
        <f>_xlfn.NUMBERVALUE(IF(Table5[[#This Row],[flux/enzload]]="","",ABS($N$1-Table5[[#This Row],[flux/enzload]])))</f>
        <v>1363917920654.76</v>
      </c>
      <c r="P1295" s="1">
        <f>Table5[[#This Row],[kapp_old]]+IFERROR(((Table5[[#This Row],[kapp_slack_ub]]-Table5[[#This Row],[kapp_slack_lb]])/Table5[[#This Row],[associated enzload]]),0)</f>
        <v>1730904.3210160499</v>
      </c>
      <c r="Q1295" s="1" t="str">
        <f>"'"&amp;Table5[[#This Row],[rxn]]&amp;"'"&amp;CHAR(9)&amp;Table5[[#This Row],[kapp + (slack_ub - slack_lb)/enzload]]</f>
        <v>'RXN-MTHFD2i_c_FWD-rt4257'	1730904.32101605</v>
      </c>
      <c r="R1295" s="1">
        <f>_xlfn.XLOOKUP(Table5[[#This Row],[rxn]],Table38[name],Table38[flux],0)</f>
        <v>6.20891237842799</v>
      </c>
      <c r="S1295" s="1">
        <f>_xlfn.XLOOKUP(SUBSTITUTE(Table5[[#This Row],[rxn]],"RXN-","ENZLOAD-"),Table38[name],Table38[flux],0)</f>
        <v>1.386686398E-6</v>
      </c>
      <c r="T1295" s="1" t="b">
        <f>AND(Table5[[#This Row],[ENZLOAD flux in kapp-slack.gms]]=0,Table5[[#This Row],[flux in kapp-slack.gms]]&lt;&gt;0,NOT(Table5[[#This Row],[spont or unknown?]]))</f>
        <v>0</v>
      </c>
      <c r="U1295" s="1" t="b">
        <f>OR(_xlfn.TEXTAFTER(Table5[[#This Row],[rxn]],"-",-1)="SPONT",_xlfn.TEXTAFTER(Table5[[#This Row],[rxn]],"-",-1)="UNKNOWN")</f>
        <v>0</v>
      </c>
      <c r="V1295" s="1">
        <f>_xlfn.XLOOKUP(SUBSTITUTE(Table5[[#This Row],[rxn]],"RXN-","ENZLOAD-"),Table4[rxn],Table4[ub],0)</f>
        <v>1.0280208900000001</v>
      </c>
      <c r="W1295" s="1" t="b">
        <f>AND(Table5[[#This Row],[FVA ENZLOAD flux UB]]=0,Table5[[#This Row],[ENZ not made when it should be?]])</f>
        <v>0</v>
      </c>
    </row>
    <row r="1296" spans="1:23" hidden="1">
      <c r="A1296" s="1" t="s">
        <v>5774</v>
      </c>
      <c r="B1296" s="1" t="str">
        <f>_xlfn.TEXTBEFORE(Table38[[#This Row],[all fluxes from kapp-slack]]," ",,,,"")</f>
        <v>PROSYN-RPL11A</v>
      </c>
      <c r="C1296" s="1">
        <f>_xlfn.NUMBERVALUE(IFERROR(_xlfn.TEXTAFTER(Table38[[#This Row],[all fluxes from kapp-slack]]," ",-1,,,""),""))</f>
        <v>4.1380926860000002E-6</v>
      </c>
      <c r="F1296" s="1" t="s">
        <v>8855</v>
      </c>
      <c r="G1296" s="1" t="str">
        <f>_xlfn.TEXTBEFORE(Table5[[#This Row],[rxn     kapp_old        kapp_slack_ub   kapp_slack_lb]]," ")</f>
        <v>RXN-MTMOHT_m_FWD-rt0075</v>
      </c>
      <c r="H129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29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296" s="1">
        <f>_xlfn.NUMBERVALUE(_xlfn.TEXTAFTER(Table5[[#This Row],[rxn     kapp_old        kapp_slack_ub   kapp_slack_lb]]," ",-1))</f>
        <v>0</v>
      </c>
      <c r="K1296" s="1">
        <f>_xlfn.XLOOKUP(SUBSTITUTE(Table5[[#This Row],[rxn]],"RXN-","ENZLOAD-"),ENZLOAD[name],ENZLOAD[flux],0)</f>
        <v>2.6474502272000001E-7</v>
      </c>
      <c r="L1296" s="1" t="str">
        <f>"'"&amp;Table5[[#This Row],[rxn]]&amp;"'"&amp;CHAR(9)&amp;IF(AND(Table5[[#This Row],[kapp_slack_ub]]&lt;&gt;0,Table5[[#This Row],[kapp_old]]&lt;$F$1),$F$1,Table5[[#This Row],[kapp_old]])</f>
        <v>'RXN-MTMOHT_m_FWD-rt0075'	27141.27779288</v>
      </c>
      <c r="M1296" s="1">
        <f>_xlfn.XLOOKUP(Table5[[#This Row],[rxn]],Table3[name],Table3[flux],$F$1)</f>
        <v>27141.277792879999</v>
      </c>
      <c r="N1296" s="1">
        <f>IFERROR(Table5[[#This Row],[min flux]]/Table5[[#This Row],[associated enzload]],"")</f>
        <v>102518557342.56879</v>
      </c>
      <c r="O1296" s="1">
        <f>_xlfn.NUMBERVALUE(IF(Table5[[#This Row],[flux/enzload]]="","",ABS($N$1-Table5[[#This Row],[flux/enzload]])))</f>
        <v>1297397760316.3799</v>
      </c>
      <c r="P1296" s="1">
        <f>Table5[[#This Row],[kapp_old]]+IFERROR(((Table5[[#This Row],[kapp_slack_ub]]-Table5[[#This Row],[kapp_slack_lb]])/Table5[[#This Row],[associated enzload]]),0)</f>
        <v>27141.277792879999</v>
      </c>
      <c r="Q1296" s="1" t="str">
        <f>"'"&amp;Table5[[#This Row],[rxn]]&amp;"'"&amp;CHAR(9)&amp;Table5[[#This Row],[kapp + (slack_ub - slack_lb)/enzload]]</f>
        <v>'RXN-MTMOHT_m_FWD-rt0075'	27141.27779288</v>
      </c>
      <c r="R1296" s="1">
        <f>_xlfn.XLOOKUP(Table5[[#This Row],[rxn]],Table38[name],Table38[flux],0)</f>
        <v>0</v>
      </c>
      <c r="S1296" s="1">
        <f>_xlfn.XLOOKUP(SUBSTITUTE(Table5[[#This Row],[rxn]],"RXN-","ENZLOAD-"),Table38[name],Table38[flux],0)</f>
        <v>0</v>
      </c>
      <c r="T1296" s="1" t="b">
        <f>AND(Table5[[#This Row],[ENZLOAD flux in kapp-slack.gms]]=0,Table5[[#This Row],[flux in kapp-slack.gms]]&lt;&gt;0,NOT(Table5[[#This Row],[spont or unknown?]]))</f>
        <v>0</v>
      </c>
      <c r="U1296" s="1" t="b">
        <f>OR(_xlfn.TEXTAFTER(Table5[[#This Row],[rxn]],"-",-1)="SPONT",_xlfn.TEXTAFTER(Table5[[#This Row],[rxn]],"-",-1)="UNKNOWN")</f>
        <v>0</v>
      </c>
      <c r="V1296" s="1">
        <f>_xlfn.XLOOKUP(SUBSTITUTE(Table5[[#This Row],[rxn]],"RXN-","ENZLOAD-"),Table4[rxn],Table4[ub],0)</f>
        <v>0.94274771000000002</v>
      </c>
      <c r="W1296" s="1" t="b">
        <f>AND(Table5[[#This Row],[FVA ENZLOAD flux UB]]=0,Table5[[#This Row],[ENZ not made when it should be?]])</f>
        <v>0</v>
      </c>
    </row>
    <row r="1297" spans="1:23" hidden="1">
      <c r="A1297" s="1" t="s">
        <v>5775</v>
      </c>
      <c r="B1297" s="1" t="str">
        <f>_xlfn.TEXTBEFORE(Table38[[#This Row],[all fluxes from kapp-slack]]," ",,,,"")</f>
        <v>PROSYN-RPL12A</v>
      </c>
      <c r="C1297" s="1">
        <f>_xlfn.NUMBERVALUE(IFERROR(_xlfn.TEXTAFTER(Table38[[#This Row],[all fluxes from kapp-slack]]," ",-1,,,""),""))</f>
        <v>4.1380926860000002E-6</v>
      </c>
      <c r="F1297" s="1" t="s">
        <v>8857</v>
      </c>
      <c r="G1297" s="1" t="str">
        <f>_xlfn.TEXTBEFORE(Table5[[#This Row],[rxn     kapp_old        kapp_slack_ub   kapp_slack_lb]]," ")</f>
        <v>RXN-MTRI_c_REV-rt5017</v>
      </c>
      <c r="H129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29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297" s="1">
        <f>_xlfn.NUMBERVALUE(_xlfn.TEXTAFTER(Table5[[#This Row],[rxn     kapp_old        kapp_slack_ub   kapp_slack_lb]]," ",-1))</f>
        <v>0</v>
      </c>
      <c r="K1297" s="1">
        <f>_xlfn.XLOOKUP(SUBSTITUTE(Table5[[#This Row],[rxn]],"RXN-","ENZLOAD-"),ENZLOAD[name],ENZLOAD[flux],0)</f>
        <v>7.9561483754999997E-7</v>
      </c>
      <c r="L1297" s="1" t="str">
        <f>"'"&amp;Table5[[#This Row],[rxn]]&amp;"'"&amp;CHAR(9)&amp;IF(AND(Table5[[#This Row],[kapp_slack_ub]]&lt;&gt;0,Table5[[#This Row],[kapp_old]]&lt;$F$1),$F$1,Table5[[#This Row],[kapp_old]])</f>
        <v>'RXN-MTRI_c_REV-rt5017'	27141.27779288</v>
      </c>
      <c r="M1297" s="1">
        <f>_xlfn.XLOOKUP(Table5[[#This Row],[rxn]],Table3[name],Table3[flux],$F$1)</f>
        <v>27141.277792879999</v>
      </c>
      <c r="N1297" s="1">
        <f>IFERROR(Table5[[#This Row],[min flux]]/Table5[[#This Row],[associated enzload]],"")</f>
        <v>34113589279.52914</v>
      </c>
      <c r="O1297" s="1">
        <f>_xlfn.NUMBERVALUE(IF(Table5[[#This Row],[flux/enzload]]="","",ABS($N$1-Table5[[#This Row],[flux/enzload]])))</f>
        <v>1365802728379.4199</v>
      </c>
      <c r="P1297" s="1">
        <f>Table5[[#This Row],[kapp_old]]+IFERROR(((Table5[[#This Row],[kapp_slack_ub]]-Table5[[#This Row],[kapp_slack_lb]])/Table5[[#This Row],[associated enzload]]),0)</f>
        <v>27141.277792879999</v>
      </c>
      <c r="Q1297" s="1" t="str">
        <f>"'"&amp;Table5[[#This Row],[rxn]]&amp;"'"&amp;CHAR(9)&amp;Table5[[#This Row],[kapp + (slack_ub - slack_lb)/enzload]]</f>
        <v>'RXN-MTRI_c_REV-rt5017'	27141.27779288</v>
      </c>
      <c r="R1297" s="1">
        <f>_xlfn.XLOOKUP(Table5[[#This Row],[rxn]],Table38[name],Table38[flux],0)</f>
        <v>0</v>
      </c>
      <c r="S1297" s="1">
        <f>_xlfn.XLOOKUP(SUBSTITUTE(Table5[[#This Row],[rxn]],"RXN-","ENZLOAD-"),Table38[name],Table38[flux],0)</f>
        <v>0</v>
      </c>
      <c r="T1297" s="1" t="b">
        <f>AND(Table5[[#This Row],[ENZLOAD flux in kapp-slack.gms]]=0,Table5[[#This Row],[flux in kapp-slack.gms]]&lt;&gt;0,NOT(Table5[[#This Row],[spont or unknown?]]))</f>
        <v>0</v>
      </c>
      <c r="U1297" s="1" t="b">
        <f>OR(_xlfn.TEXTAFTER(Table5[[#This Row],[rxn]],"-",-1)="SPONT",_xlfn.TEXTAFTER(Table5[[#This Row],[rxn]],"-",-1)="UNKNOWN")</f>
        <v>0</v>
      </c>
      <c r="V1297" s="1">
        <f>_xlfn.XLOOKUP(SUBSTITUTE(Table5[[#This Row],[rxn]],"RXN-","ENZLOAD-"),Table4[rxn],Table4[ub],0)</f>
        <v>0.97381516999999995</v>
      </c>
      <c r="W1297" s="1" t="b">
        <f>AND(Table5[[#This Row],[FVA ENZLOAD flux UB]]=0,Table5[[#This Row],[ENZ not made when it should be?]])</f>
        <v>0</v>
      </c>
    </row>
    <row r="1298" spans="1:23" hidden="1">
      <c r="A1298" s="1" t="s">
        <v>5776</v>
      </c>
      <c r="B1298" s="1" t="str">
        <f>_xlfn.TEXTBEFORE(Table38[[#This Row],[all fluxes from kapp-slack]]," ",,,,"")</f>
        <v>PROSYN-RPL13A</v>
      </c>
      <c r="C1298" s="1">
        <f>_xlfn.NUMBERVALUE(IFERROR(_xlfn.TEXTAFTER(Table38[[#This Row],[all fluxes from kapp-slack]]," ",-1,,,""),""))</f>
        <v>4.1380926860000002E-6</v>
      </c>
      <c r="F1298" s="1" t="s">
        <v>8858</v>
      </c>
      <c r="G1298" s="1" t="str">
        <f>_xlfn.TEXTBEFORE(Table5[[#This Row],[rxn     kapp_old        kapp_slack_ub   kapp_slack_lb]]," ")</f>
        <v>RXN-MUCOCI_c_FWD-rt5684</v>
      </c>
      <c r="H129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29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298" s="1">
        <f>_xlfn.NUMBERVALUE(_xlfn.TEXTAFTER(Table5[[#This Row],[rxn     kapp_old        kapp_slack_ub   kapp_slack_lb]]," ",-1))</f>
        <v>0</v>
      </c>
      <c r="K1298" s="1">
        <f>_xlfn.XLOOKUP(SUBSTITUTE(Table5[[#This Row],[rxn]],"RXN-","ENZLOAD-"),ENZLOAD[name],ENZLOAD[flux],0)</f>
        <v>1.40584775E-9</v>
      </c>
      <c r="L1298" s="1" t="str">
        <f>"'"&amp;Table5[[#This Row],[rxn]]&amp;"'"&amp;CHAR(9)&amp;IF(AND(Table5[[#This Row],[kapp_slack_ub]]&lt;&gt;0,Table5[[#This Row],[kapp_old]]&lt;$F$1),$F$1,Table5[[#This Row],[kapp_old]])</f>
        <v>'RXN-MUCOCI_c_FWD-rt5684'	27141.27779288</v>
      </c>
      <c r="M1298" s="1">
        <f>_xlfn.XLOOKUP(Table5[[#This Row],[rxn]],Table3[name],Table3[flux],$F$1)</f>
        <v>27141.277792879999</v>
      </c>
      <c r="N1298" s="1">
        <f>IFERROR(Table5[[#This Row],[min flux]]/Table5[[#This Row],[associated enzload]],"")</f>
        <v>19305986578475.516</v>
      </c>
      <c r="O1298" s="1">
        <f>_xlfn.NUMBERVALUE(IF(Table5[[#This Row],[flux/enzload]]="","",ABS($N$1-Table5[[#This Row],[flux/enzload]])))</f>
        <v>17906070260816.602</v>
      </c>
      <c r="P1298" s="1">
        <f>Table5[[#This Row],[kapp_old]]+IFERROR(((Table5[[#This Row],[kapp_slack_ub]]-Table5[[#This Row],[kapp_slack_lb]])/Table5[[#This Row],[associated enzload]]),0)</f>
        <v>27141.277792879999</v>
      </c>
      <c r="Q1298" s="1" t="str">
        <f>"'"&amp;Table5[[#This Row],[rxn]]&amp;"'"&amp;CHAR(9)&amp;Table5[[#This Row],[kapp + (slack_ub - slack_lb)/enzload]]</f>
        <v>'RXN-MUCOCI_c_FWD-rt5684'	27141.27779288</v>
      </c>
      <c r="R1298" s="1">
        <f>_xlfn.XLOOKUP(Table5[[#This Row],[rxn]],Table38[name],Table38[flux],0)</f>
        <v>0</v>
      </c>
      <c r="S1298" s="1">
        <f>_xlfn.XLOOKUP(SUBSTITUTE(Table5[[#This Row],[rxn]],"RXN-","ENZLOAD-"),Table38[name],Table38[flux],0)</f>
        <v>0</v>
      </c>
      <c r="T1298" s="1" t="b">
        <f>AND(Table5[[#This Row],[ENZLOAD flux in kapp-slack.gms]]=0,Table5[[#This Row],[flux in kapp-slack.gms]]&lt;&gt;0,NOT(Table5[[#This Row],[spont or unknown?]]))</f>
        <v>0</v>
      </c>
      <c r="U1298" s="1" t="b">
        <f>OR(_xlfn.TEXTAFTER(Table5[[#This Row],[rxn]],"-",-1)="SPONT",_xlfn.TEXTAFTER(Table5[[#This Row],[rxn]],"-",-1)="UNKNOWN")</f>
        <v>0</v>
      </c>
      <c r="V1298" s="1">
        <f>_xlfn.XLOOKUP(SUBSTITUTE(Table5[[#This Row],[rxn]],"RXN-","ENZLOAD-"),Table4[rxn],Table4[ub],0)</f>
        <v>1.0692378199999999</v>
      </c>
      <c r="W1298" s="1" t="b">
        <f>AND(Table5[[#This Row],[FVA ENZLOAD flux UB]]=0,Table5[[#This Row],[ENZ not made when it should be?]])</f>
        <v>0</v>
      </c>
    </row>
    <row r="1299" spans="1:23" hidden="1">
      <c r="A1299" s="1" t="s">
        <v>5777</v>
      </c>
      <c r="B1299" s="1" t="str">
        <f>_xlfn.TEXTBEFORE(Table38[[#This Row],[all fluxes from kapp-slack]]," ",,,,"")</f>
        <v>PROSYN-RPL14A</v>
      </c>
      <c r="C1299" s="1">
        <f>_xlfn.NUMBERVALUE(IFERROR(_xlfn.TEXTAFTER(Table38[[#This Row],[all fluxes from kapp-slack]]," ",-1,,,""),""))</f>
        <v>4.1380926860000002E-6</v>
      </c>
      <c r="F1299" s="1" t="s">
        <v>8859</v>
      </c>
      <c r="G1299" s="1" t="str">
        <f>_xlfn.TEXTBEFORE(Table5[[#This Row],[rxn     kapp_old        kapp_slack_ub   kapp_slack_lb]]," ")</f>
        <v>RXN-MUCOCI_c_REV-rt5684</v>
      </c>
      <c r="H129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29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299" s="1">
        <f>_xlfn.NUMBERVALUE(_xlfn.TEXTAFTER(Table5[[#This Row],[rxn     kapp_old        kapp_slack_ub   kapp_slack_lb]]," ",-1))</f>
        <v>0</v>
      </c>
      <c r="K1299" s="1">
        <f>_xlfn.XLOOKUP(SUBSTITUTE(Table5[[#This Row],[rxn]],"RXN-","ENZLOAD-"),ENZLOAD[name],ENZLOAD[flux],0)</f>
        <v>1.40584775E-9</v>
      </c>
      <c r="L1299" s="1" t="str">
        <f>"'"&amp;Table5[[#This Row],[rxn]]&amp;"'"&amp;CHAR(9)&amp;IF(AND(Table5[[#This Row],[kapp_slack_ub]]&lt;&gt;0,Table5[[#This Row],[kapp_old]]&lt;$F$1),$F$1,Table5[[#This Row],[kapp_old]])</f>
        <v>'RXN-MUCOCI_c_REV-rt5684'	27141.27779288</v>
      </c>
      <c r="M1299" s="1">
        <f>_xlfn.XLOOKUP(Table5[[#This Row],[rxn]],Table3[name],Table3[flux],$F$1)</f>
        <v>27141.277792879999</v>
      </c>
      <c r="N1299" s="1">
        <f>IFERROR(Table5[[#This Row],[min flux]]/Table5[[#This Row],[associated enzload]],"")</f>
        <v>19305986578475.516</v>
      </c>
      <c r="O1299" s="1">
        <f>_xlfn.NUMBERVALUE(IF(Table5[[#This Row],[flux/enzload]]="","",ABS($N$1-Table5[[#This Row],[flux/enzload]])))</f>
        <v>17906070260816.602</v>
      </c>
      <c r="P1299" s="1">
        <f>Table5[[#This Row],[kapp_old]]+IFERROR(((Table5[[#This Row],[kapp_slack_ub]]-Table5[[#This Row],[kapp_slack_lb]])/Table5[[#This Row],[associated enzload]]),0)</f>
        <v>27141.277792879999</v>
      </c>
      <c r="Q1299" s="1" t="str">
        <f>"'"&amp;Table5[[#This Row],[rxn]]&amp;"'"&amp;CHAR(9)&amp;Table5[[#This Row],[kapp + (slack_ub - slack_lb)/enzload]]</f>
        <v>'RXN-MUCOCI_c_REV-rt5684'	27141.27779288</v>
      </c>
      <c r="R1299" s="1">
        <f>_xlfn.XLOOKUP(Table5[[#This Row],[rxn]],Table38[name],Table38[flux],0)</f>
        <v>0</v>
      </c>
      <c r="S1299" s="1">
        <f>_xlfn.XLOOKUP(SUBSTITUTE(Table5[[#This Row],[rxn]],"RXN-","ENZLOAD-"),Table38[name],Table38[flux],0)</f>
        <v>0</v>
      </c>
      <c r="T1299" s="1" t="b">
        <f>AND(Table5[[#This Row],[ENZLOAD flux in kapp-slack.gms]]=0,Table5[[#This Row],[flux in kapp-slack.gms]]&lt;&gt;0,NOT(Table5[[#This Row],[spont or unknown?]]))</f>
        <v>0</v>
      </c>
      <c r="U1299" s="1" t="b">
        <f>OR(_xlfn.TEXTAFTER(Table5[[#This Row],[rxn]],"-",-1)="SPONT",_xlfn.TEXTAFTER(Table5[[#This Row],[rxn]],"-",-1)="UNKNOWN")</f>
        <v>0</v>
      </c>
      <c r="V1299" s="1">
        <f>_xlfn.XLOOKUP(SUBSTITUTE(Table5[[#This Row],[rxn]],"RXN-","ENZLOAD-"),Table4[rxn],Table4[ub],0)</f>
        <v>1.0692378199999999</v>
      </c>
      <c r="W1299" s="1" t="b">
        <f>AND(Table5[[#This Row],[FVA ENZLOAD flux UB]]=0,Table5[[#This Row],[ENZ not made when it should be?]])</f>
        <v>0</v>
      </c>
    </row>
    <row r="1300" spans="1:23" hidden="1">
      <c r="A1300" s="1" t="s">
        <v>5778</v>
      </c>
      <c r="B1300" s="1" t="str">
        <f>_xlfn.TEXTBEFORE(Table38[[#This Row],[all fluxes from kapp-slack]]," ",,,,"")</f>
        <v>PROSYN-RPL15A</v>
      </c>
      <c r="C1300" s="1">
        <f>_xlfn.NUMBERVALUE(IFERROR(_xlfn.TEXTAFTER(Table38[[#This Row],[all fluxes from kapp-slack]]," ",-1,,,""),""))</f>
        <v>4.1380926860000002E-6</v>
      </c>
      <c r="F1300" s="1" t="s">
        <v>8860</v>
      </c>
      <c r="G1300" s="1" t="str">
        <f>_xlfn.TEXTBEFORE(Table5[[#This Row],[rxn     kapp_old        kapp_slack_ub   kapp_slack_lb]]," ")</f>
        <v>RXN-MUCOCI_e_FWD-rt4254</v>
      </c>
      <c r="H130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30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300" s="1">
        <f>_xlfn.NUMBERVALUE(_xlfn.TEXTAFTER(Table5[[#This Row],[rxn     kapp_old        kapp_slack_ub   kapp_slack_lb]]," ",-1))</f>
        <v>0</v>
      </c>
      <c r="K1300" s="1">
        <f>_xlfn.XLOOKUP(SUBSTITUTE(Table5[[#This Row],[rxn]],"RXN-","ENZLOAD-"),ENZLOAD[name],ENZLOAD[flux],0)</f>
        <v>1.3974239260000001E-8</v>
      </c>
      <c r="L1300" s="1" t="str">
        <f>"'"&amp;Table5[[#This Row],[rxn]]&amp;"'"&amp;CHAR(9)&amp;IF(AND(Table5[[#This Row],[kapp_slack_ub]]&lt;&gt;0,Table5[[#This Row],[kapp_old]]&lt;$F$1),$F$1,Table5[[#This Row],[kapp_old]])</f>
        <v>'RXN-MUCOCI_e_FWD-rt4254'	27141.27779288</v>
      </c>
      <c r="M1300" s="1">
        <f>_xlfn.XLOOKUP(Table5[[#This Row],[rxn]],Table3[name],Table3[flux],$F$1)</f>
        <v>27141.277792879999</v>
      </c>
      <c r="N1300" s="1">
        <f>IFERROR(Table5[[#This Row],[min flux]]/Table5[[#This Row],[associated enzload]],"")</f>
        <v>1942236517344.415</v>
      </c>
      <c r="O1300" s="1">
        <f>_xlfn.NUMBERVALUE(IF(Table5[[#This Row],[flux/enzload]]="","",ABS($N$1-Table5[[#This Row],[flux/enzload]])))</f>
        <v>542320199685.461</v>
      </c>
      <c r="P1300" s="1">
        <f>Table5[[#This Row],[kapp_old]]+IFERROR(((Table5[[#This Row],[kapp_slack_ub]]-Table5[[#This Row],[kapp_slack_lb]])/Table5[[#This Row],[associated enzload]]),0)</f>
        <v>27141.277792879999</v>
      </c>
      <c r="Q1300" s="1" t="str">
        <f>"'"&amp;Table5[[#This Row],[rxn]]&amp;"'"&amp;CHAR(9)&amp;Table5[[#This Row],[kapp + (slack_ub - slack_lb)/enzload]]</f>
        <v>'RXN-MUCOCI_e_FWD-rt4254'	27141.27779288</v>
      </c>
      <c r="R1300" s="1">
        <f>_xlfn.XLOOKUP(Table5[[#This Row],[rxn]],Table38[name],Table38[flux],0)</f>
        <v>0</v>
      </c>
      <c r="S1300" s="1">
        <f>_xlfn.XLOOKUP(SUBSTITUTE(Table5[[#This Row],[rxn]],"RXN-","ENZLOAD-"),Table38[name],Table38[flux],0)</f>
        <v>0</v>
      </c>
      <c r="T1300" s="1" t="b">
        <f>AND(Table5[[#This Row],[ENZLOAD flux in kapp-slack.gms]]=0,Table5[[#This Row],[flux in kapp-slack.gms]]&lt;&gt;0,NOT(Table5[[#This Row],[spont or unknown?]]))</f>
        <v>0</v>
      </c>
      <c r="U1300" s="1" t="b">
        <f>OR(_xlfn.TEXTAFTER(Table5[[#This Row],[rxn]],"-",-1)="SPONT",_xlfn.TEXTAFTER(Table5[[#This Row],[rxn]],"-",-1)="UNKNOWN")</f>
        <v>0</v>
      </c>
      <c r="V1300" s="1">
        <f>_xlfn.XLOOKUP(SUBSTITUTE(Table5[[#This Row],[rxn]],"RXN-","ENZLOAD-"),Table4[rxn],Table4[ub],0)</f>
        <v>0.89257162999999995</v>
      </c>
      <c r="W1300" s="1" t="b">
        <f>AND(Table5[[#This Row],[FVA ENZLOAD flux UB]]=0,Table5[[#This Row],[ENZ not made when it should be?]])</f>
        <v>0</v>
      </c>
    </row>
    <row r="1301" spans="1:23" hidden="1">
      <c r="A1301" s="1" t="s">
        <v>5779</v>
      </c>
      <c r="B1301" s="1" t="str">
        <f>_xlfn.TEXTBEFORE(Table38[[#This Row],[all fluxes from kapp-slack]]," ",,,,"")</f>
        <v>PROSYN-RPL16A</v>
      </c>
      <c r="C1301" s="1">
        <f>_xlfn.NUMBERVALUE(IFERROR(_xlfn.TEXTAFTER(Table38[[#This Row],[all fluxes from kapp-slack]]," ",-1,,,""),""))</f>
        <v>4.1380926860000002E-6</v>
      </c>
      <c r="F1301" s="1" t="s">
        <v>8861</v>
      </c>
      <c r="G1301" s="1" t="str">
        <f>_xlfn.TEXTBEFORE(Table5[[#This Row],[rxn     kapp_old        kapp_slack_ub   kapp_slack_lb]]," ")</f>
        <v>RXN-MUCOCI_e_REV-rt4254</v>
      </c>
      <c r="H130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30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301" s="1">
        <f>_xlfn.NUMBERVALUE(_xlfn.TEXTAFTER(Table5[[#This Row],[rxn     kapp_old        kapp_slack_ub   kapp_slack_lb]]," ",-1))</f>
        <v>0</v>
      </c>
      <c r="K1301" s="1">
        <f>_xlfn.XLOOKUP(SUBSTITUTE(Table5[[#This Row],[rxn]],"RXN-","ENZLOAD-"),ENZLOAD[name],ENZLOAD[flux],0)</f>
        <v>1.3974239260000001E-8</v>
      </c>
      <c r="L1301" s="1" t="str">
        <f>"'"&amp;Table5[[#This Row],[rxn]]&amp;"'"&amp;CHAR(9)&amp;IF(AND(Table5[[#This Row],[kapp_slack_ub]]&lt;&gt;0,Table5[[#This Row],[kapp_old]]&lt;$F$1),$F$1,Table5[[#This Row],[kapp_old]])</f>
        <v>'RXN-MUCOCI_e_REV-rt4254'	27141.27779288</v>
      </c>
      <c r="M1301" s="1">
        <f>_xlfn.XLOOKUP(Table5[[#This Row],[rxn]],Table3[name],Table3[flux],$F$1)</f>
        <v>27141.277792879999</v>
      </c>
      <c r="N1301" s="1">
        <f>IFERROR(Table5[[#This Row],[min flux]]/Table5[[#This Row],[associated enzload]],"")</f>
        <v>1942236517344.415</v>
      </c>
      <c r="O1301" s="1">
        <f>_xlfn.NUMBERVALUE(IF(Table5[[#This Row],[flux/enzload]]="","",ABS($N$1-Table5[[#This Row],[flux/enzload]])))</f>
        <v>542320199685.461</v>
      </c>
      <c r="P1301" s="1">
        <f>Table5[[#This Row],[kapp_old]]+IFERROR(((Table5[[#This Row],[kapp_slack_ub]]-Table5[[#This Row],[kapp_slack_lb]])/Table5[[#This Row],[associated enzload]]),0)</f>
        <v>27141.277792879999</v>
      </c>
      <c r="Q1301" s="1" t="str">
        <f>"'"&amp;Table5[[#This Row],[rxn]]&amp;"'"&amp;CHAR(9)&amp;Table5[[#This Row],[kapp + (slack_ub - slack_lb)/enzload]]</f>
        <v>'RXN-MUCOCI_e_REV-rt4254'	27141.27779288</v>
      </c>
      <c r="R1301" s="1">
        <f>_xlfn.XLOOKUP(Table5[[#This Row],[rxn]],Table38[name],Table38[flux],0)</f>
        <v>0</v>
      </c>
      <c r="S1301" s="1">
        <f>_xlfn.XLOOKUP(SUBSTITUTE(Table5[[#This Row],[rxn]],"RXN-","ENZLOAD-"),Table38[name],Table38[flux],0)</f>
        <v>0</v>
      </c>
      <c r="T1301" s="1" t="b">
        <f>AND(Table5[[#This Row],[ENZLOAD flux in kapp-slack.gms]]=0,Table5[[#This Row],[flux in kapp-slack.gms]]&lt;&gt;0,NOT(Table5[[#This Row],[spont or unknown?]]))</f>
        <v>0</v>
      </c>
      <c r="U1301" s="1" t="b">
        <f>OR(_xlfn.TEXTAFTER(Table5[[#This Row],[rxn]],"-",-1)="SPONT",_xlfn.TEXTAFTER(Table5[[#This Row],[rxn]],"-",-1)="UNKNOWN")</f>
        <v>0</v>
      </c>
      <c r="V1301" s="1">
        <f>_xlfn.XLOOKUP(SUBSTITUTE(Table5[[#This Row],[rxn]],"RXN-","ENZLOAD-"),Table4[rxn],Table4[ub],0)</f>
        <v>0.89257162999999995</v>
      </c>
      <c r="W1301" s="1" t="b">
        <f>AND(Table5[[#This Row],[FVA ENZLOAD flux UB]]=0,Table5[[#This Row],[ENZ not made when it should be?]])</f>
        <v>0</v>
      </c>
    </row>
    <row r="1302" spans="1:23" hidden="1">
      <c r="A1302" s="1" t="s">
        <v>5780</v>
      </c>
      <c r="B1302" s="1" t="str">
        <f>_xlfn.TEXTBEFORE(Table38[[#This Row],[all fluxes from kapp-slack]]," ",,,,"")</f>
        <v>PROSYN-RPL17A</v>
      </c>
      <c r="C1302" s="1">
        <f>_xlfn.NUMBERVALUE(IFERROR(_xlfn.TEXTAFTER(Table38[[#This Row],[all fluxes from kapp-slack]]," ",-1,,,""),""))</f>
        <v>4.1380926860000002E-6</v>
      </c>
      <c r="F1302" s="1" t="s">
        <v>8863</v>
      </c>
      <c r="G1302" s="1" t="str">
        <f>_xlfn.TEXTBEFORE(Table5[[#This Row],[rxn     kapp_old        kapp_slack_ub   kapp_slack_lb]]," ")</f>
        <v>RXN-NACt_c_e_REV-rt3853</v>
      </c>
      <c r="H130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30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302" s="1">
        <f>_xlfn.NUMBERVALUE(_xlfn.TEXTAFTER(Table5[[#This Row],[rxn     kapp_old        kapp_slack_ub   kapp_slack_lb]]," ",-1))</f>
        <v>0</v>
      </c>
      <c r="K1302" s="1">
        <f>_xlfn.XLOOKUP(SUBSTITUTE(Table5[[#This Row],[rxn]],"RXN-","ENZLOAD-"),ENZLOAD[name],ENZLOAD[flux],0)</f>
        <v>5.0640092899999997E-9</v>
      </c>
      <c r="L1302" s="1" t="str">
        <f>"'"&amp;Table5[[#This Row],[rxn]]&amp;"'"&amp;CHAR(9)&amp;IF(AND(Table5[[#This Row],[kapp_slack_ub]]&lt;&gt;0,Table5[[#This Row],[kapp_old]]&lt;$F$1),$F$1,Table5[[#This Row],[kapp_old]])</f>
        <v>'RXN-NACt_c_e_REV-rt3853'	27141.27779288</v>
      </c>
      <c r="M1302" s="1">
        <f>_xlfn.XLOOKUP(Table5[[#This Row],[rxn]],Table3[name],Table3[flux],$F$1)</f>
        <v>27141.277792879999</v>
      </c>
      <c r="N1302" s="1">
        <f>IFERROR(Table5[[#This Row],[min flux]]/Table5[[#This Row],[associated enzload]],"")</f>
        <v>5359642180451.0557</v>
      </c>
      <c r="O1302" s="1">
        <f>_xlfn.NUMBERVALUE(IF(Table5[[#This Row],[flux/enzload]]="","",ABS($N$1-Table5[[#This Row],[flux/enzload]])))</f>
        <v>3959725862792.1001</v>
      </c>
      <c r="P1302" s="1">
        <f>Table5[[#This Row],[kapp_old]]+IFERROR(((Table5[[#This Row],[kapp_slack_ub]]-Table5[[#This Row],[kapp_slack_lb]])/Table5[[#This Row],[associated enzload]]),0)</f>
        <v>27141.277792879999</v>
      </c>
      <c r="Q1302" s="1" t="str">
        <f>"'"&amp;Table5[[#This Row],[rxn]]&amp;"'"&amp;CHAR(9)&amp;Table5[[#This Row],[kapp + (slack_ub - slack_lb)/enzload]]</f>
        <v>'RXN-NACt_c_e_REV-rt3853'	27141.27779288</v>
      </c>
      <c r="R1302" s="1">
        <f>_xlfn.XLOOKUP(Table5[[#This Row],[rxn]],Table38[name],Table38[flux],0)</f>
        <v>0</v>
      </c>
      <c r="S1302" s="1">
        <f>_xlfn.XLOOKUP(SUBSTITUTE(Table5[[#This Row],[rxn]],"RXN-","ENZLOAD-"),Table38[name],Table38[flux],0)</f>
        <v>0</v>
      </c>
      <c r="T1302" s="1" t="b">
        <f>AND(Table5[[#This Row],[ENZLOAD flux in kapp-slack.gms]]=0,Table5[[#This Row],[flux in kapp-slack.gms]]&lt;&gt;0,NOT(Table5[[#This Row],[spont or unknown?]]))</f>
        <v>0</v>
      </c>
      <c r="U1302" s="1" t="b">
        <f>OR(_xlfn.TEXTAFTER(Table5[[#This Row],[rxn]],"-",-1)="SPONT",_xlfn.TEXTAFTER(Table5[[#This Row],[rxn]],"-",-1)="UNKNOWN")</f>
        <v>0</v>
      </c>
      <c r="V1302" s="1">
        <f>_xlfn.XLOOKUP(SUBSTITUTE(Table5[[#This Row],[rxn]],"RXN-","ENZLOAD-"),Table4[rxn],Table4[ub],0)</f>
        <v>0.74448093999999998</v>
      </c>
      <c r="W1302" s="1" t="b">
        <f>AND(Table5[[#This Row],[FVA ENZLOAD flux UB]]=0,Table5[[#This Row],[ENZ not made when it should be?]])</f>
        <v>0</v>
      </c>
    </row>
    <row r="1303" spans="1:23" hidden="1">
      <c r="A1303" s="1" t="s">
        <v>5781</v>
      </c>
      <c r="B1303" s="1" t="str">
        <f>_xlfn.TEXTBEFORE(Table38[[#This Row],[all fluxes from kapp-slack]]," ",,,,"")</f>
        <v>PROSYN-RPL18A</v>
      </c>
      <c r="C1303" s="1">
        <f>_xlfn.NUMBERVALUE(IFERROR(_xlfn.TEXTAFTER(Table38[[#This Row],[all fluxes from kapp-slack]]," ",-1,,,""),""))</f>
        <v>4.1380926860000002E-6</v>
      </c>
      <c r="F1303" s="1" t="s">
        <v>8864</v>
      </c>
      <c r="G1303" s="1" t="str">
        <f>_xlfn.TEXTBEFORE(Table5[[#This Row],[rxn     kapp_old        kapp_slack_ub   kapp_slack_lb]]," ")</f>
        <v>RXN-NADDP_x_FWD-rt4066</v>
      </c>
      <c r="H130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30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303" s="1">
        <f>_xlfn.NUMBERVALUE(_xlfn.TEXTAFTER(Table5[[#This Row],[rxn     kapp_old        kapp_slack_ub   kapp_slack_lb]]," ",-1))</f>
        <v>0</v>
      </c>
      <c r="K1303" s="1">
        <f>_xlfn.XLOOKUP(SUBSTITUTE(Table5[[#This Row],[rxn]],"RXN-","ENZLOAD-"),ENZLOAD[name],ENZLOAD[flux],0)</f>
        <v>2.0745201952E-7</v>
      </c>
      <c r="L1303" s="1" t="str">
        <f>"'"&amp;Table5[[#This Row],[rxn]]&amp;"'"&amp;CHAR(9)&amp;IF(AND(Table5[[#This Row],[kapp_slack_ub]]&lt;&gt;0,Table5[[#This Row],[kapp_old]]&lt;$F$1),$F$1,Table5[[#This Row],[kapp_old]])</f>
        <v>'RXN-NADDP_x_FWD-rt4066'	27141.27779288</v>
      </c>
      <c r="M1303" s="1">
        <f>_xlfn.XLOOKUP(Table5[[#This Row],[rxn]],Table3[name],Table3[flux],$F$1)</f>
        <v>27141.277792879999</v>
      </c>
      <c r="N1303" s="1">
        <f>IFERROR(Table5[[#This Row],[min flux]]/Table5[[#This Row],[associated enzload]],"")</f>
        <v>130831591110.46092</v>
      </c>
      <c r="O1303" s="1">
        <f>_xlfn.NUMBERVALUE(IF(Table5[[#This Row],[flux/enzload]]="","",ABS($N$1-Table5[[#This Row],[flux/enzload]])))</f>
        <v>1269084726548.49</v>
      </c>
      <c r="P1303" s="1">
        <f>Table5[[#This Row],[kapp_old]]+IFERROR(((Table5[[#This Row],[kapp_slack_ub]]-Table5[[#This Row],[kapp_slack_lb]])/Table5[[#This Row],[associated enzload]]),0)</f>
        <v>27141.277792879999</v>
      </c>
      <c r="Q1303" s="1" t="str">
        <f>"'"&amp;Table5[[#This Row],[rxn]]&amp;"'"&amp;CHAR(9)&amp;Table5[[#This Row],[kapp + (slack_ub - slack_lb)/enzload]]</f>
        <v>'RXN-NADDP_x_FWD-rt4066'	27141.27779288</v>
      </c>
      <c r="R1303" s="1">
        <f>_xlfn.XLOOKUP(Table5[[#This Row],[rxn]],Table38[name],Table38[flux],0)</f>
        <v>0</v>
      </c>
      <c r="S1303" s="1">
        <f>_xlfn.XLOOKUP(SUBSTITUTE(Table5[[#This Row],[rxn]],"RXN-","ENZLOAD-"),Table38[name],Table38[flux],0)</f>
        <v>0</v>
      </c>
      <c r="T1303" s="1" t="b">
        <f>AND(Table5[[#This Row],[ENZLOAD flux in kapp-slack.gms]]=0,Table5[[#This Row],[flux in kapp-slack.gms]]&lt;&gt;0,NOT(Table5[[#This Row],[spont or unknown?]]))</f>
        <v>0</v>
      </c>
      <c r="U1303" s="1" t="b">
        <f>OR(_xlfn.TEXTAFTER(Table5[[#This Row],[rxn]],"-",-1)="SPONT",_xlfn.TEXTAFTER(Table5[[#This Row],[rxn]],"-",-1)="UNKNOWN")</f>
        <v>0</v>
      </c>
      <c r="V1303" s="1">
        <f>_xlfn.XLOOKUP(SUBSTITUTE(Table5[[#This Row],[rxn]],"RXN-","ENZLOAD-"),Table4[rxn],Table4[ub],0)</f>
        <v>0.86379903000000002</v>
      </c>
      <c r="W1303" s="1" t="b">
        <f>AND(Table5[[#This Row],[FVA ENZLOAD flux UB]]=0,Table5[[#This Row],[ENZ not made when it should be?]])</f>
        <v>0</v>
      </c>
    </row>
    <row r="1304" spans="1:23" hidden="1">
      <c r="A1304" s="1" t="s">
        <v>5782</v>
      </c>
      <c r="B1304" s="1" t="str">
        <f>_xlfn.TEXTBEFORE(Table38[[#This Row],[all fluxes from kapp-slack]]," ",,,,"")</f>
        <v>PROSYN-RPL19A</v>
      </c>
      <c r="C1304" s="1">
        <f>_xlfn.NUMBERVALUE(IFERROR(_xlfn.TEXTAFTER(Table38[[#This Row],[all fluxes from kapp-slack]]," ",-1,,,""),""))</f>
        <v>4.1380926860000002E-6</v>
      </c>
      <c r="F1304" s="1" t="s">
        <v>8866</v>
      </c>
      <c r="G1304" s="1" t="str">
        <f>_xlfn.TEXTBEFORE(Table5[[#This Row],[rxn     kapp_old        kapp_slack_ub   kapp_slack_lb]]," ")</f>
        <v>RXN-NADHcplxI_c_m_FWD-NADHCPLX1</v>
      </c>
      <c r="H1304" s="1">
        <f>_xlfn.NUMBERVALUE(_xlfn.TEXTBEFORE(TRIM(_xlfn.TEXTAFTER(_xlfn.TEXTBEFORE(Table5[[#This Row],[rxn     kapp_old        kapp_slack_ub   kapp_slack_lb]],Table5[[#This Row],[kapp_slack_lb]],-1),Table5[[#This Row],[rxn]]))," "))</f>
        <v>9823707.7038298305</v>
      </c>
      <c r="I130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304" s="1">
        <f>_xlfn.NUMBERVALUE(_xlfn.TEXTAFTER(Table5[[#This Row],[rxn     kapp_old        kapp_slack_ub   kapp_slack_lb]]," ",-1))</f>
        <v>0</v>
      </c>
      <c r="K1304" s="1">
        <f>_xlfn.XLOOKUP(SUBSTITUTE(Table5[[#This Row],[rxn]],"RXN-","ENZLOAD-"),ENZLOAD[name],ENZLOAD[flux],0)</f>
        <v>6.2206606915E-7</v>
      </c>
      <c r="L1304" s="1" t="str">
        <f>"'"&amp;Table5[[#This Row],[rxn]]&amp;"'"&amp;CHAR(9)&amp;IF(AND(Table5[[#This Row],[kapp_slack_ub]]&lt;&gt;0,Table5[[#This Row],[kapp_old]]&lt;$F$1),$F$1,Table5[[#This Row],[kapp_old]])</f>
        <v>'RXN-NADHcplxI_c_m_FWD-NADHCPLX1'	9823707.70382983</v>
      </c>
      <c r="M1304" s="1">
        <f>_xlfn.XLOOKUP(Table5[[#This Row],[rxn]],Table3[name],Table3[flux],$F$1)</f>
        <v>27141.277792879999</v>
      </c>
      <c r="N1304" s="1">
        <f>IFERROR(Table5[[#This Row],[min flux]]/Table5[[#This Row],[associated enzload]],"")</f>
        <v>43630860352.126633</v>
      </c>
      <c r="O1304" s="1">
        <f>_xlfn.NUMBERVALUE(IF(Table5[[#This Row],[flux/enzload]]="","",ABS($N$1-Table5[[#This Row],[flux/enzload]])))</f>
        <v>1356285457306.8301</v>
      </c>
      <c r="P1304" s="1">
        <f>Table5[[#This Row],[kapp_old]]+IFERROR(((Table5[[#This Row],[kapp_slack_ub]]-Table5[[#This Row],[kapp_slack_lb]])/Table5[[#This Row],[associated enzload]]),0)</f>
        <v>9823707.7038298305</v>
      </c>
      <c r="Q1304" s="1" t="str">
        <f>"'"&amp;Table5[[#This Row],[rxn]]&amp;"'"&amp;CHAR(9)&amp;Table5[[#This Row],[kapp + (slack_ub - slack_lb)/enzload]]</f>
        <v>'RXN-NADHcplxI_c_m_FWD-NADHCPLX1'	9823707.70382983</v>
      </c>
      <c r="R1304" s="1">
        <f>_xlfn.XLOOKUP(Table5[[#This Row],[rxn]],Table38[name],Table38[flux],0)</f>
        <v>0</v>
      </c>
      <c r="S1304" s="1">
        <f>_xlfn.XLOOKUP(SUBSTITUTE(Table5[[#This Row],[rxn]],"RXN-","ENZLOAD-"),Table38[name],Table38[flux],0)</f>
        <v>0</v>
      </c>
      <c r="T1304" s="1" t="b">
        <f>AND(Table5[[#This Row],[ENZLOAD flux in kapp-slack.gms]]=0,Table5[[#This Row],[flux in kapp-slack.gms]]&lt;&gt;0,NOT(Table5[[#This Row],[spont or unknown?]]))</f>
        <v>0</v>
      </c>
      <c r="U1304" s="1" t="b">
        <f>OR(_xlfn.TEXTAFTER(Table5[[#This Row],[rxn]],"-",-1)="SPONT",_xlfn.TEXTAFTER(Table5[[#This Row],[rxn]],"-",-1)="UNKNOWN")</f>
        <v>0</v>
      </c>
      <c r="V1304" s="1">
        <f>_xlfn.XLOOKUP(SUBSTITUTE(Table5[[#This Row],[rxn]],"RXN-","ENZLOAD-"),Table4[rxn],Table4[ub],0)</f>
        <v>6.9991579999999998E-2</v>
      </c>
      <c r="W1304" s="1" t="b">
        <f>AND(Table5[[#This Row],[FVA ENZLOAD flux UB]]=0,Table5[[#This Row],[ENZ not made when it should be?]])</f>
        <v>0</v>
      </c>
    </row>
    <row r="1305" spans="1:23" hidden="1">
      <c r="A1305" s="1" t="s">
        <v>5783</v>
      </c>
      <c r="B1305" s="1" t="str">
        <f>_xlfn.TEXTBEFORE(Table38[[#This Row],[all fluxes from kapp-slack]]," ",,,,"")</f>
        <v>PROSYN-RPL1A</v>
      </c>
      <c r="C1305" s="1">
        <f>_xlfn.NUMBERVALUE(IFERROR(_xlfn.TEXTAFTER(Table38[[#This Row],[all fluxes from kapp-slack]]," ",-1,,,""),""))</f>
        <v>4.1380926860000002E-6</v>
      </c>
      <c r="F1305" s="1" t="s">
        <v>8867</v>
      </c>
      <c r="G1305" s="1" t="str">
        <f>_xlfn.TEXTBEFORE(Table5[[#This Row],[rxn     kapp_old        kapp_slack_ub   kapp_slack_lb]]," ")</f>
        <v>RXN-NADHcplxI_c_m_FWD-NADHCPLX2</v>
      </c>
      <c r="H1305" s="1">
        <f>_xlfn.NUMBERVALUE(_xlfn.TEXTBEFORE(TRIM(_xlfn.TEXTAFTER(_xlfn.TEXTBEFORE(Table5[[#This Row],[rxn     kapp_old        kapp_slack_ub   kapp_slack_lb]],Table5[[#This Row],[kapp_slack_lb]],-1),Table5[[#This Row],[rxn]]))," "))</f>
        <v>9823707.7038298305</v>
      </c>
      <c r="I130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305" s="1">
        <f>_xlfn.NUMBERVALUE(_xlfn.TEXTAFTER(Table5[[#This Row],[rxn     kapp_old        kapp_slack_ub   kapp_slack_lb]]," ",-1))</f>
        <v>0</v>
      </c>
      <c r="K1305" s="1">
        <f>_xlfn.XLOOKUP(SUBSTITUTE(Table5[[#This Row],[rxn]],"RXN-","ENZLOAD-"),ENZLOAD[name],ENZLOAD[flux],0)</f>
        <v>6.2206606915E-7</v>
      </c>
      <c r="L1305" s="1" t="str">
        <f>"'"&amp;Table5[[#This Row],[rxn]]&amp;"'"&amp;CHAR(9)&amp;IF(AND(Table5[[#This Row],[kapp_slack_ub]]&lt;&gt;0,Table5[[#This Row],[kapp_old]]&lt;$F$1),$F$1,Table5[[#This Row],[kapp_old]])</f>
        <v>'RXN-NADHcplxI_c_m_FWD-NADHCPLX2'	9823707.70382983</v>
      </c>
      <c r="M1305" s="1">
        <f>_xlfn.XLOOKUP(Table5[[#This Row],[rxn]],Table3[name],Table3[flux],$F$1)</f>
        <v>27141.277792879999</v>
      </c>
      <c r="N1305" s="1">
        <f>IFERROR(Table5[[#This Row],[min flux]]/Table5[[#This Row],[associated enzload]],"")</f>
        <v>43630860352.126633</v>
      </c>
      <c r="O1305" s="1">
        <f>_xlfn.NUMBERVALUE(IF(Table5[[#This Row],[flux/enzload]]="","",ABS($N$1-Table5[[#This Row],[flux/enzload]])))</f>
        <v>1356285457306.8301</v>
      </c>
      <c r="P1305" s="1">
        <f>Table5[[#This Row],[kapp_old]]+IFERROR(((Table5[[#This Row],[kapp_slack_ub]]-Table5[[#This Row],[kapp_slack_lb]])/Table5[[#This Row],[associated enzload]]),0)</f>
        <v>9823707.7038298305</v>
      </c>
      <c r="Q1305" s="1" t="str">
        <f>"'"&amp;Table5[[#This Row],[rxn]]&amp;"'"&amp;CHAR(9)&amp;Table5[[#This Row],[kapp + (slack_ub - slack_lb)/enzload]]</f>
        <v>'RXN-NADHcplxI_c_m_FWD-NADHCPLX2'	9823707.70382983</v>
      </c>
      <c r="R1305" s="1">
        <f>_xlfn.XLOOKUP(Table5[[#This Row],[rxn]],Table38[name],Table38[flux],0)</f>
        <v>0</v>
      </c>
      <c r="S1305" s="1">
        <f>_xlfn.XLOOKUP(SUBSTITUTE(Table5[[#This Row],[rxn]],"RXN-","ENZLOAD-"),Table38[name],Table38[flux],0)</f>
        <v>0</v>
      </c>
      <c r="T1305" s="1" t="b">
        <f>AND(Table5[[#This Row],[ENZLOAD flux in kapp-slack.gms]]=0,Table5[[#This Row],[flux in kapp-slack.gms]]&lt;&gt;0,NOT(Table5[[#This Row],[spont or unknown?]]))</f>
        <v>0</v>
      </c>
      <c r="U1305" s="1" t="b">
        <f>OR(_xlfn.TEXTAFTER(Table5[[#This Row],[rxn]],"-",-1)="SPONT",_xlfn.TEXTAFTER(Table5[[#This Row],[rxn]],"-",-1)="UNKNOWN")</f>
        <v>0</v>
      </c>
      <c r="V1305" s="1">
        <f>_xlfn.XLOOKUP(SUBSTITUTE(Table5[[#This Row],[rxn]],"RXN-","ENZLOAD-"),Table4[rxn],Table4[ub],0)</f>
        <v>7.0120779999999994E-2</v>
      </c>
      <c r="W1305" s="1" t="b">
        <f>AND(Table5[[#This Row],[FVA ENZLOAD flux UB]]=0,Table5[[#This Row],[ENZ not made when it should be?]])</f>
        <v>0</v>
      </c>
    </row>
    <row r="1306" spans="1:23" hidden="1">
      <c r="A1306" s="1" t="s">
        <v>5784</v>
      </c>
      <c r="B1306" s="1" t="str">
        <f>_xlfn.TEXTBEFORE(Table38[[#This Row],[all fluxes from kapp-slack]]," ",,,,"")</f>
        <v>PROSYN-RPL20A</v>
      </c>
      <c r="C1306" s="1">
        <f>_xlfn.NUMBERVALUE(IFERROR(_xlfn.TEXTAFTER(Table38[[#This Row],[all fluxes from kapp-slack]]," ",-1,,,""),""))</f>
        <v>4.1380926860000002E-6</v>
      </c>
      <c r="F1306" s="1" t="s">
        <v>8868</v>
      </c>
      <c r="G1306" s="1" t="str">
        <f>_xlfn.TEXTBEFORE(Table5[[#This Row],[rxn     kapp_old        kapp_slack_ub   kapp_slack_lb]]," ")</f>
        <v>RXN-NADHcplxI_c_m_FWD-NADHCPLX3</v>
      </c>
      <c r="H1306" s="1">
        <f>_xlfn.NUMBERVALUE(_xlfn.TEXTBEFORE(TRIM(_xlfn.TEXTAFTER(_xlfn.TEXTBEFORE(Table5[[#This Row],[rxn     kapp_old        kapp_slack_ub   kapp_slack_lb]],Table5[[#This Row],[kapp_slack_lb]],-1),Table5[[#This Row],[rxn]]))," "))</f>
        <v>9823707.7038298305</v>
      </c>
      <c r="I130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306" s="1">
        <f>_xlfn.NUMBERVALUE(_xlfn.TEXTAFTER(Table5[[#This Row],[rxn     kapp_old        kapp_slack_ub   kapp_slack_lb]]," ",-1))</f>
        <v>0</v>
      </c>
      <c r="K1306" s="1">
        <f>_xlfn.XLOOKUP(SUBSTITUTE(Table5[[#This Row],[rxn]],"RXN-","ENZLOAD-"),ENZLOAD[name],ENZLOAD[flux],0)</f>
        <v>6.2206606915E-7</v>
      </c>
      <c r="L1306" s="1" t="str">
        <f>"'"&amp;Table5[[#This Row],[rxn]]&amp;"'"&amp;CHAR(9)&amp;IF(AND(Table5[[#This Row],[kapp_slack_ub]]&lt;&gt;0,Table5[[#This Row],[kapp_old]]&lt;$F$1),$F$1,Table5[[#This Row],[kapp_old]])</f>
        <v>'RXN-NADHcplxI_c_m_FWD-NADHCPLX3'	9823707.70382983</v>
      </c>
      <c r="M1306" s="1">
        <f>_xlfn.XLOOKUP(Table5[[#This Row],[rxn]],Table3[name],Table3[flux],$F$1)</f>
        <v>27141.277792879999</v>
      </c>
      <c r="N1306" s="1">
        <f>IFERROR(Table5[[#This Row],[min flux]]/Table5[[#This Row],[associated enzload]],"")</f>
        <v>43630860352.126633</v>
      </c>
      <c r="O1306" s="1">
        <f>_xlfn.NUMBERVALUE(IF(Table5[[#This Row],[flux/enzload]]="","",ABS($N$1-Table5[[#This Row],[flux/enzload]])))</f>
        <v>1356285457306.8301</v>
      </c>
      <c r="P1306" s="1">
        <f>Table5[[#This Row],[kapp_old]]+IFERROR(((Table5[[#This Row],[kapp_slack_ub]]-Table5[[#This Row],[kapp_slack_lb]])/Table5[[#This Row],[associated enzload]]),0)</f>
        <v>9823707.7038298305</v>
      </c>
      <c r="Q1306" s="1" t="str">
        <f>"'"&amp;Table5[[#This Row],[rxn]]&amp;"'"&amp;CHAR(9)&amp;Table5[[#This Row],[kapp + (slack_ub - slack_lb)/enzload]]</f>
        <v>'RXN-NADHcplxI_c_m_FWD-NADHCPLX3'	9823707.70382983</v>
      </c>
      <c r="R1306" s="1">
        <f>_xlfn.XLOOKUP(Table5[[#This Row],[rxn]],Table38[name],Table38[flux],0)</f>
        <v>0</v>
      </c>
      <c r="S1306" s="1">
        <f>_xlfn.XLOOKUP(SUBSTITUTE(Table5[[#This Row],[rxn]],"RXN-","ENZLOAD-"),Table38[name],Table38[flux],0)</f>
        <v>0</v>
      </c>
      <c r="T1306" s="1" t="b">
        <f>AND(Table5[[#This Row],[ENZLOAD flux in kapp-slack.gms]]=0,Table5[[#This Row],[flux in kapp-slack.gms]]&lt;&gt;0,NOT(Table5[[#This Row],[spont or unknown?]]))</f>
        <v>0</v>
      </c>
      <c r="U1306" s="1" t="b">
        <f>OR(_xlfn.TEXTAFTER(Table5[[#This Row],[rxn]],"-",-1)="SPONT",_xlfn.TEXTAFTER(Table5[[#This Row],[rxn]],"-",-1)="UNKNOWN")</f>
        <v>0</v>
      </c>
      <c r="V1306" s="1">
        <f>_xlfn.XLOOKUP(SUBSTITUTE(Table5[[#This Row],[rxn]],"RXN-","ENZLOAD-"),Table4[rxn],Table4[ub],0)</f>
        <v>7.0939859999999993E-2</v>
      </c>
      <c r="W1306" s="1" t="b">
        <f>AND(Table5[[#This Row],[FVA ENZLOAD flux UB]]=0,Table5[[#This Row],[ENZ not made when it should be?]])</f>
        <v>0</v>
      </c>
    </row>
    <row r="1307" spans="1:23" hidden="1">
      <c r="A1307" s="1" t="s">
        <v>5785</v>
      </c>
      <c r="B1307" s="1" t="str">
        <f>_xlfn.TEXTBEFORE(Table38[[#This Row],[all fluxes from kapp-slack]]," ",,,,"")</f>
        <v>PROSYN-RPL21A</v>
      </c>
      <c r="C1307" s="1">
        <f>_xlfn.NUMBERVALUE(IFERROR(_xlfn.TEXTAFTER(Table38[[#This Row],[all fluxes from kapp-slack]]," ",-1,,,""),""))</f>
        <v>4.1380926860000002E-6</v>
      </c>
      <c r="F1307" s="1" t="s">
        <v>8869</v>
      </c>
      <c r="G1307" s="1" t="str">
        <f>_xlfn.TEXTBEFORE(Table5[[#This Row],[rxn     kapp_old        kapp_slack_ub   kapp_slack_lb]]," ")</f>
        <v>RXN-NADHcplxI_c_m_FWD-NADHCPLX4</v>
      </c>
      <c r="H1307" s="1">
        <f>_xlfn.NUMBERVALUE(_xlfn.TEXTBEFORE(TRIM(_xlfn.TEXTAFTER(_xlfn.TEXTBEFORE(Table5[[#This Row],[rxn     kapp_old        kapp_slack_ub   kapp_slack_lb]],Table5[[#This Row],[kapp_slack_lb]],-1),Table5[[#This Row],[rxn]]))," "))</f>
        <v>9823707.7038298305</v>
      </c>
      <c r="I130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307" s="1">
        <f>_xlfn.NUMBERVALUE(_xlfn.TEXTAFTER(Table5[[#This Row],[rxn     kapp_old        kapp_slack_ub   kapp_slack_lb]]," ",-1))</f>
        <v>0</v>
      </c>
      <c r="K1307" s="1">
        <f>_xlfn.XLOOKUP(SUBSTITUTE(Table5[[#This Row],[rxn]],"RXN-","ENZLOAD-"),ENZLOAD[name],ENZLOAD[flux],0)</f>
        <v>6.2206606915E-7</v>
      </c>
      <c r="L1307" s="1" t="str">
        <f>"'"&amp;Table5[[#This Row],[rxn]]&amp;"'"&amp;CHAR(9)&amp;IF(AND(Table5[[#This Row],[kapp_slack_ub]]&lt;&gt;0,Table5[[#This Row],[kapp_old]]&lt;$F$1),$F$1,Table5[[#This Row],[kapp_old]])</f>
        <v>'RXN-NADHcplxI_c_m_FWD-NADHCPLX4'	9823707.70382983</v>
      </c>
      <c r="M1307" s="1">
        <f>_xlfn.XLOOKUP(Table5[[#This Row],[rxn]],Table3[name],Table3[flux],$F$1)</f>
        <v>27141.277792879999</v>
      </c>
      <c r="N1307" s="1">
        <f>IFERROR(Table5[[#This Row],[min flux]]/Table5[[#This Row],[associated enzload]],"")</f>
        <v>43630860352.126633</v>
      </c>
      <c r="O1307" s="1">
        <f>_xlfn.NUMBERVALUE(IF(Table5[[#This Row],[flux/enzload]]="","",ABS($N$1-Table5[[#This Row],[flux/enzload]])))</f>
        <v>1356285457306.8301</v>
      </c>
      <c r="P1307" s="1">
        <f>Table5[[#This Row],[kapp_old]]+IFERROR(((Table5[[#This Row],[kapp_slack_ub]]-Table5[[#This Row],[kapp_slack_lb]])/Table5[[#This Row],[associated enzload]]),0)</f>
        <v>9823707.7038298305</v>
      </c>
      <c r="Q1307" s="1" t="str">
        <f>"'"&amp;Table5[[#This Row],[rxn]]&amp;"'"&amp;CHAR(9)&amp;Table5[[#This Row],[kapp + (slack_ub - slack_lb)/enzload]]</f>
        <v>'RXN-NADHcplxI_c_m_FWD-NADHCPLX4'	9823707.70382983</v>
      </c>
      <c r="R1307" s="1">
        <f>_xlfn.XLOOKUP(Table5[[#This Row],[rxn]],Table38[name],Table38[flux],0)</f>
        <v>0</v>
      </c>
      <c r="S1307" s="1">
        <f>_xlfn.XLOOKUP(SUBSTITUTE(Table5[[#This Row],[rxn]],"RXN-","ENZLOAD-"),Table38[name],Table38[flux],0)</f>
        <v>0</v>
      </c>
      <c r="T1307" s="1" t="b">
        <f>AND(Table5[[#This Row],[ENZLOAD flux in kapp-slack.gms]]=0,Table5[[#This Row],[flux in kapp-slack.gms]]&lt;&gt;0,NOT(Table5[[#This Row],[spont or unknown?]]))</f>
        <v>0</v>
      </c>
      <c r="U1307" s="1" t="b">
        <f>OR(_xlfn.TEXTAFTER(Table5[[#This Row],[rxn]],"-",-1)="SPONT",_xlfn.TEXTAFTER(Table5[[#This Row],[rxn]],"-",-1)="UNKNOWN")</f>
        <v>0</v>
      </c>
      <c r="V1307" s="1">
        <f>_xlfn.XLOOKUP(SUBSTITUTE(Table5[[#This Row],[rxn]],"RXN-","ENZLOAD-"),Table4[rxn],Table4[ub],0)</f>
        <v>7.0409040000000006E-2</v>
      </c>
      <c r="W1307" s="1" t="b">
        <f>AND(Table5[[#This Row],[FVA ENZLOAD flux UB]]=0,Table5[[#This Row],[ENZ not made when it should be?]])</f>
        <v>0</v>
      </c>
    </row>
    <row r="1308" spans="1:23" hidden="1">
      <c r="A1308" s="1" t="s">
        <v>5786</v>
      </c>
      <c r="B1308" s="1" t="str">
        <f>_xlfn.TEXTBEFORE(Table38[[#This Row],[all fluxes from kapp-slack]]," ",,,,"")</f>
        <v>PROSYN-RPL22A</v>
      </c>
      <c r="C1308" s="1">
        <f>_xlfn.NUMBERVALUE(IFERROR(_xlfn.TEXTAFTER(Table38[[#This Row],[all fluxes from kapp-slack]]," ",-1,,,""),""))</f>
        <v>4.1380926860000002E-6</v>
      </c>
      <c r="F1308" s="1" t="s">
        <v>8870</v>
      </c>
      <c r="G1308" s="1" t="str">
        <f>_xlfn.TEXTBEFORE(Table5[[#This Row],[rxn     kapp_old        kapp_slack_ub   kapp_slack_lb]]," ")</f>
        <v>RXN-NADHcplxI_c_m_FWD-NADHCPLX5</v>
      </c>
      <c r="H1308" s="1">
        <f>_xlfn.NUMBERVALUE(_xlfn.TEXTBEFORE(TRIM(_xlfn.TEXTAFTER(_xlfn.TEXTBEFORE(Table5[[#This Row],[rxn     kapp_old        kapp_slack_ub   kapp_slack_lb]],Table5[[#This Row],[kapp_slack_lb]],-1),Table5[[#This Row],[rxn]]))," "))</f>
        <v>9823707.7038298305</v>
      </c>
      <c r="I130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308" s="1">
        <f>_xlfn.NUMBERVALUE(_xlfn.TEXTAFTER(Table5[[#This Row],[rxn     kapp_old        kapp_slack_ub   kapp_slack_lb]]," ",-1))</f>
        <v>0</v>
      </c>
      <c r="K1308" s="1">
        <f>_xlfn.XLOOKUP(SUBSTITUTE(Table5[[#This Row],[rxn]],"RXN-","ENZLOAD-"),ENZLOAD[name],ENZLOAD[flux],0)</f>
        <v>6.2206606915E-7</v>
      </c>
      <c r="L1308" s="1" t="str">
        <f>"'"&amp;Table5[[#This Row],[rxn]]&amp;"'"&amp;CHAR(9)&amp;IF(AND(Table5[[#This Row],[kapp_slack_ub]]&lt;&gt;0,Table5[[#This Row],[kapp_old]]&lt;$F$1),$F$1,Table5[[#This Row],[kapp_old]])</f>
        <v>'RXN-NADHcplxI_c_m_FWD-NADHCPLX5'	9823707.70382983</v>
      </c>
      <c r="M1308" s="1">
        <f>_xlfn.XLOOKUP(Table5[[#This Row],[rxn]],Table3[name],Table3[flux],$F$1)</f>
        <v>27141.277792879999</v>
      </c>
      <c r="N1308" s="1">
        <f>IFERROR(Table5[[#This Row],[min flux]]/Table5[[#This Row],[associated enzload]],"")</f>
        <v>43630860352.126633</v>
      </c>
      <c r="O1308" s="1">
        <f>_xlfn.NUMBERVALUE(IF(Table5[[#This Row],[flux/enzload]]="","",ABS($N$1-Table5[[#This Row],[flux/enzload]])))</f>
        <v>1356285457306.8301</v>
      </c>
      <c r="P1308" s="1">
        <f>Table5[[#This Row],[kapp_old]]+IFERROR(((Table5[[#This Row],[kapp_slack_ub]]-Table5[[#This Row],[kapp_slack_lb]])/Table5[[#This Row],[associated enzload]]),0)</f>
        <v>9823707.7038298305</v>
      </c>
      <c r="Q1308" s="1" t="str">
        <f>"'"&amp;Table5[[#This Row],[rxn]]&amp;"'"&amp;CHAR(9)&amp;Table5[[#This Row],[kapp + (slack_ub - slack_lb)/enzload]]</f>
        <v>'RXN-NADHcplxI_c_m_FWD-NADHCPLX5'	9823707.70382983</v>
      </c>
      <c r="R1308" s="1">
        <f>_xlfn.XLOOKUP(Table5[[#This Row],[rxn]],Table38[name],Table38[flux],0)</f>
        <v>0</v>
      </c>
      <c r="S1308" s="1">
        <f>_xlfn.XLOOKUP(SUBSTITUTE(Table5[[#This Row],[rxn]],"RXN-","ENZLOAD-"),Table38[name],Table38[flux],0)</f>
        <v>0</v>
      </c>
      <c r="T1308" s="1" t="b">
        <f>AND(Table5[[#This Row],[ENZLOAD flux in kapp-slack.gms]]=0,Table5[[#This Row],[flux in kapp-slack.gms]]&lt;&gt;0,NOT(Table5[[#This Row],[spont or unknown?]]))</f>
        <v>0</v>
      </c>
      <c r="U1308" s="1" t="b">
        <f>OR(_xlfn.TEXTAFTER(Table5[[#This Row],[rxn]],"-",-1)="SPONT",_xlfn.TEXTAFTER(Table5[[#This Row],[rxn]],"-",-1)="UNKNOWN")</f>
        <v>0</v>
      </c>
      <c r="V1308" s="1">
        <f>_xlfn.XLOOKUP(SUBSTITUTE(Table5[[#This Row],[rxn]],"RXN-","ENZLOAD-"),Table4[rxn],Table4[ub],0)</f>
        <v>7.0116220000000007E-2</v>
      </c>
      <c r="W1308" s="1" t="b">
        <f>AND(Table5[[#This Row],[FVA ENZLOAD flux UB]]=0,Table5[[#This Row],[ENZ not made when it should be?]])</f>
        <v>0</v>
      </c>
    </row>
    <row r="1309" spans="1:23" hidden="1">
      <c r="A1309" s="1" t="s">
        <v>5787</v>
      </c>
      <c r="B1309" s="1" t="str">
        <f>_xlfn.TEXTBEFORE(Table38[[#This Row],[all fluxes from kapp-slack]]," ",,,,"")</f>
        <v>PROSYN-RPL23A</v>
      </c>
      <c r="C1309" s="1">
        <f>_xlfn.NUMBERVALUE(IFERROR(_xlfn.TEXTAFTER(Table38[[#This Row],[all fluxes from kapp-slack]]," ",-1,,,""),""))</f>
        <v>4.1380926860000002E-6</v>
      </c>
      <c r="F1309" s="1" t="s">
        <v>8871</v>
      </c>
      <c r="G1309" s="1" t="str">
        <f>_xlfn.TEXTBEFORE(Table5[[#This Row],[rxn     kapp_old        kapp_slack_ub   kapp_slack_lb]]," ")</f>
        <v>RXN-NADHcplxI_c_m_FWD-NADHCPLX6</v>
      </c>
      <c r="H1309" s="1">
        <f>_xlfn.NUMBERVALUE(_xlfn.TEXTBEFORE(TRIM(_xlfn.TEXTAFTER(_xlfn.TEXTBEFORE(Table5[[#This Row],[rxn     kapp_old        kapp_slack_ub   kapp_slack_lb]],Table5[[#This Row],[kapp_slack_lb]],-1),Table5[[#This Row],[rxn]]))," "))</f>
        <v>9823707.7038298305</v>
      </c>
      <c r="I130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309" s="1">
        <f>_xlfn.NUMBERVALUE(_xlfn.TEXTAFTER(Table5[[#This Row],[rxn     kapp_old        kapp_slack_ub   kapp_slack_lb]]," ",-1))</f>
        <v>0</v>
      </c>
      <c r="K1309" s="1">
        <f>_xlfn.XLOOKUP(SUBSTITUTE(Table5[[#This Row],[rxn]],"RXN-","ENZLOAD-"),ENZLOAD[name],ENZLOAD[flux],0)</f>
        <v>6.2206606915E-7</v>
      </c>
      <c r="L1309" s="1" t="str">
        <f>"'"&amp;Table5[[#This Row],[rxn]]&amp;"'"&amp;CHAR(9)&amp;IF(AND(Table5[[#This Row],[kapp_slack_ub]]&lt;&gt;0,Table5[[#This Row],[kapp_old]]&lt;$F$1),$F$1,Table5[[#This Row],[kapp_old]])</f>
        <v>'RXN-NADHcplxI_c_m_FWD-NADHCPLX6'	9823707.70382983</v>
      </c>
      <c r="M1309" s="1">
        <f>_xlfn.XLOOKUP(Table5[[#This Row],[rxn]],Table3[name],Table3[flux],$F$1)</f>
        <v>27141.277792879999</v>
      </c>
      <c r="N1309" s="1">
        <f>IFERROR(Table5[[#This Row],[min flux]]/Table5[[#This Row],[associated enzload]],"")</f>
        <v>43630860352.126633</v>
      </c>
      <c r="O1309" s="1">
        <f>_xlfn.NUMBERVALUE(IF(Table5[[#This Row],[flux/enzload]]="","",ABS($N$1-Table5[[#This Row],[flux/enzload]])))</f>
        <v>1356285457306.8301</v>
      </c>
      <c r="P1309" s="1">
        <f>Table5[[#This Row],[kapp_old]]+IFERROR(((Table5[[#This Row],[kapp_slack_ub]]-Table5[[#This Row],[kapp_slack_lb]])/Table5[[#This Row],[associated enzload]]),0)</f>
        <v>9823707.7038298305</v>
      </c>
      <c r="Q1309" s="1" t="str">
        <f>"'"&amp;Table5[[#This Row],[rxn]]&amp;"'"&amp;CHAR(9)&amp;Table5[[#This Row],[kapp + (slack_ub - slack_lb)/enzload]]</f>
        <v>'RXN-NADHcplxI_c_m_FWD-NADHCPLX6'	9823707.70382983</v>
      </c>
      <c r="R1309" s="1">
        <f>_xlfn.XLOOKUP(Table5[[#This Row],[rxn]],Table38[name],Table38[flux],0)</f>
        <v>0</v>
      </c>
      <c r="S1309" s="1">
        <f>_xlfn.XLOOKUP(SUBSTITUTE(Table5[[#This Row],[rxn]],"RXN-","ENZLOAD-"),Table38[name],Table38[flux],0)</f>
        <v>0</v>
      </c>
      <c r="T1309" s="1" t="b">
        <f>AND(Table5[[#This Row],[ENZLOAD flux in kapp-slack.gms]]=0,Table5[[#This Row],[flux in kapp-slack.gms]]&lt;&gt;0,NOT(Table5[[#This Row],[spont or unknown?]]))</f>
        <v>0</v>
      </c>
      <c r="U1309" s="1" t="b">
        <f>OR(_xlfn.TEXTAFTER(Table5[[#This Row],[rxn]],"-",-1)="SPONT",_xlfn.TEXTAFTER(Table5[[#This Row],[rxn]],"-",-1)="UNKNOWN")</f>
        <v>0</v>
      </c>
      <c r="V1309" s="1">
        <f>_xlfn.XLOOKUP(SUBSTITUTE(Table5[[#This Row],[rxn]],"RXN-","ENZLOAD-"),Table4[rxn],Table4[ub],0)</f>
        <v>7.1225239999999995E-2</v>
      </c>
      <c r="W1309" s="1" t="b">
        <f>AND(Table5[[#This Row],[FVA ENZLOAD flux UB]]=0,Table5[[#This Row],[ENZ not made when it should be?]])</f>
        <v>0</v>
      </c>
    </row>
    <row r="1310" spans="1:23" hidden="1">
      <c r="A1310" s="1" t="s">
        <v>5788</v>
      </c>
      <c r="B1310" s="1" t="str">
        <f>_xlfn.TEXTBEFORE(Table38[[#This Row],[all fluxes from kapp-slack]]," ",,,,"")</f>
        <v>PROSYN-RPL24A</v>
      </c>
      <c r="C1310" s="1">
        <f>_xlfn.NUMBERVALUE(IFERROR(_xlfn.TEXTAFTER(Table38[[#This Row],[all fluxes from kapp-slack]]," ",-1,,,""),""))</f>
        <v>4.1380926860000002E-6</v>
      </c>
      <c r="F1310" s="1" t="s">
        <v>8872</v>
      </c>
      <c r="G1310" s="1" t="str">
        <f>_xlfn.TEXTBEFORE(Table5[[#This Row],[rxn     kapp_old        kapp_slack_ub   kapp_slack_lb]]," ")</f>
        <v>RXN-NADHcplxI_c_m_FWD-NADHCPLX7</v>
      </c>
      <c r="H1310" s="1">
        <f>_xlfn.NUMBERVALUE(_xlfn.TEXTBEFORE(TRIM(_xlfn.TEXTAFTER(_xlfn.TEXTBEFORE(Table5[[#This Row],[rxn     kapp_old        kapp_slack_ub   kapp_slack_lb]],Table5[[#This Row],[kapp_slack_lb]],-1),Table5[[#This Row],[rxn]]))," "))</f>
        <v>9823707.7038298305</v>
      </c>
      <c r="I131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310" s="1">
        <f>_xlfn.NUMBERVALUE(_xlfn.TEXTAFTER(Table5[[#This Row],[rxn     kapp_old        kapp_slack_ub   kapp_slack_lb]]," ",-1))</f>
        <v>0</v>
      </c>
      <c r="K1310" s="1">
        <f>_xlfn.XLOOKUP(SUBSTITUTE(Table5[[#This Row],[rxn]],"RXN-","ENZLOAD-"),ENZLOAD[name],ENZLOAD[flux],0)</f>
        <v>6.2206606915E-7</v>
      </c>
      <c r="L1310" s="1" t="str">
        <f>"'"&amp;Table5[[#This Row],[rxn]]&amp;"'"&amp;CHAR(9)&amp;IF(AND(Table5[[#This Row],[kapp_slack_ub]]&lt;&gt;0,Table5[[#This Row],[kapp_old]]&lt;$F$1),$F$1,Table5[[#This Row],[kapp_old]])</f>
        <v>'RXN-NADHcplxI_c_m_FWD-NADHCPLX7'	9823707.70382983</v>
      </c>
      <c r="M1310" s="1">
        <f>_xlfn.XLOOKUP(Table5[[#This Row],[rxn]],Table3[name],Table3[flux],$F$1)</f>
        <v>27141.277792879999</v>
      </c>
      <c r="N1310" s="1">
        <f>IFERROR(Table5[[#This Row],[min flux]]/Table5[[#This Row],[associated enzload]],"")</f>
        <v>43630860352.126633</v>
      </c>
      <c r="O1310" s="1">
        <f>_xlfn.NUMBERVALUE(IF(Table5[[#This Row],[flux/enzload]]="","",ABS($N$1-Table5[[#This Row],[flux/enzload]])))</f>
        <v>1356285457306.8301</v>
      </c>
      <c r="P1310" s="1">
        <f>Table5[[#This Row],[kapp_old]]+IFERROR(((Table5[[#This Row],[kapp_slack_ub]]-Table5[[#This Row],[kapp_slack_lb]])/Table5[[#This Row],[associated enzload]]),0)</f>
        <v>9823707.7038298305</v>
      </c>
      <c r="Q1310" s="1" t="str">
        <f>"'"&amp;Table5[[#This Row],[rxn]]&amp;"'"&amp;CHAR(9)&amp;Table5[[#This Row],[kapp + (slack_ub - slack_lb)/enzload]]</f>
        <v>'RXN-NADHcplxI_c_m_FWD-NADHCPLX7'	9823707.70382983</v>
      </c>
      <c r="R1310" s="1">
        <f>_xlfn.XLOOKUP(Table5[[#This Row],[rxn]],Table38[name],Table38[flux],0)</f>
        <v>0</v>
      </c>
      <c r="S1310" s="1">
        <f>_xlfn.XLOOKUP(SUBSTITUTE(Table5[[#This Row],[rxn]],"RXN-","ENZLOAD-"),Table38[name],Table38[flux],0)</f>
        <v>0</v>
      </c>
      <c r="T1310" s="1" t="b">
        <f>AND(Table5[[#This Row],[ENZLOAD flux in kapp-slack.gms]]=0,Table5[[#This Row],[flux in kapp-slack.gms]]&lt;&gt;0,NOT(Table5[[#This Row],[spont or unknown?]]))</f>
        <v>0</v>
      </c>
      <c r="U1310" s="1" t="b">
        <f>OR(_xlfn.TEXTAFTER(Table5[[#This Row],[rxn]],"-",-1)="SPONT",_xlfn.TEXTAFTER(Table5[[#This Row],[rxn]],"-",-1)="UNKNOWN")</f>
        <v>0</v>
      </c>
      <c r="V1310" s="1">
        <f>_xlfn.XLOOKUP(SUBSTITUTE(Table5[[#This Row],[rxn]],"RXN-","ENZLOAD-"),Table4[rxn],Table4[ub],0)</f>
        <v>6.7487340000000007E-2</v>
      </c>
      <c r="W1310" s="1" t="b">
        <f>AND(Table5[[#This Row],[FVA ENZLOAD flux UB]]=0,Table5[[#This Row],[ENZ not made when it should be?]])</f>
        <v>0</v>
      </c>
    </row>
    <row r="1311" spans="1:23" hidden="1">
      <c r="A1311" s="1" t="s">
        <v>5789</v>
      </c>
      <c r="B1311" s="1" t="str">
        <f>_xlfn.TEXTBEFORE(Table38[[#This Row],[all fluxes from kapp-slack]]," ",,,,"")</f>
        <v>PROSYN-RPL25</v>
      </c>
      <c r="C1311" s="1">
        <f>_xlfn.NUMBERVALUE(IFERROR(_xlfn.TEXTAFTER(Table38[[#This Row],[all fluxes from kapp-slack]]," ",-1,,,""),""))</f>
        <v>4.1380926860000002E-6</v>
      </c>
      <c r="F1311" s="1" t="s">
        <v>8873</v>
      </c>
      <c r="G1311" s="1" t="str">
        <f>_xlfn.TEXTBEFORE(Table5[[#This Row],[rxn     kapp_old        kapp_slack_ub   kapp_slack_lb]]," ")</f>
        <v>RXN-NADHcplxI_c_m_FWD-NADHCPLX8</v>
      </c>
      <c r="H1311" s="1">
        <f>_xlfn.NUMBERVALUE(_xlfn.TEXTBEFORE(TRIM(_xlfn.TEXTAFTER(_xlfn.TEXTBEFORE(Table5[[#This Row],[rxn     kapp_old        kapp_slack_ub   kapp_slack_lb]],Table5[[#This Row],[kapp_slack_lb]],-1),Table5[[#This Row],[rxn]]))," "))</f>
        <v>9823707.7038298305</v>
      </c>
      <c r="I131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311" s="1">
        <f>_xlfn.NUMBERVALUE(_xlfn.TEXTAFTER(Table5[[#This Row],[rxn     kapp_old        kapp_slack_ub   kapp_slack_lb]]," ",-1))</f>
        <v>0</v>
      </c>
      <c r="K1311" s="1">
        <f>_xlfn.XLOOKUP(SUBSTITUTE(Table5[[#This Row],[rxn]],"RXN-","ENZLOAD-"),ENZLOAD[name],ENZLOAD[flux],0)</f>
        <v>8.5528759590000002E-8</v>
      </c>
      <c r="L1311" s="1" t="str">
        <f>"'"&amp;Table5[[#This Row],[rxn]]&amp;"'"&amp;CHAR(9)&amp;IF(AND(Table5[[#This Row],[kapp_slack_ub]]&lt;&gt;0,Table5[[#This Row],[kapp_old]]&lt;$F$1),$F$1,Table5[[#This Row],[kapp_old]])</f>
        <v>'RXN-NADHcplxI_c_m_FWD-NADHCPLX8'	9823707.70382983</v>
      </c>
      <c r="M1311" s="1">
        <f>_xlfn.XLOOKUP(Table5[[#This Row],[rxn]],Table3[name],Table3[flux],$F$1)</f>
        <v>27141.277792879999</v>
      </c>
      <c r="N1311" s="1">
        <f>IFERROR(Table5[[#This Row],[min flux]]/Table5[[#This Row],[associated enzload]],"")</f>
        <v>317335103688.95081</v>
      </c>
      <c r="O1311" s="1">
        <f>_xlfn.NUMBERVALUE(IF(Table5[[#This Row],[flux/enzload]]="","",ABS($N$1-Table5[[#This Row],[flux/enzload]])))</f>
        <v>1082581213970</v>
      </c>
      <c r="P1311" s="1">
        <f>Table5[[#This Row],[kapp_old]]+IFERROR(((Table5[[#This Row],[kapp_slack_ub]]-Table5[[#This Row],[kapp_slack_lb]])/Table5[[#This Row],[associated enzload]]),0)</f>
        <v>9823707.7038298305</v>
      </c>
      <c r="Q1311" s="1" t="str">
        <f>"'"&amp;Table5[[#This Row],[rxn]]&amp;"'"&amp;CHAR(9)&amp;Table5[[#This Row],[kapp + (slack_ub - slack_lb)/enzload]]</f>
        <v>'RXN-NADHcplxI_c_m_FWD-NADHCPLX8'	9823707.70382983</v>
      </c>
      <c r="R1311" s="1">
        <f>_xlfn.XLOOKUP(Table5[[#This Row],[rxn]],Table38[name],Table38[flux],0)</f>
        <v>0</v>
      </c>
      <c r="S1311" s="1">
        <f>_xlfn.XLOOKUP(SUBSTITUTE(Table5[[#This Row],[rxn]],"RXN-","ENZLOAD-"),Table38[name],Table38[flux],0)</f>
        <v>0</v>
      </c>
      <c r="T1311" s="1" t="b">
        <f>AND(Table5[[#This Row],[ENZLOAD flux in kapp-slack.gms]]=0,Table5[[#This Row],[flux in kapp-slack.gms]]&lt;&gt;0,NOT(Table5[[#This Row],[spont or unknown?]]))</f>
        <v>0</v>
      </c>
      <c r="U1311" s="1" t="b">
        <f>OR(_xlfn.TEXTAFTER(Table5[[#This Row],[rxn]],"-",-1)="SPONT",_xlfn.TEXTAFTER(Table5[[#This Row],[rxn]],"-",-1)="UNKNOWN")</f>
        <v>0</v>
      </c>
      <c r="V1311" s="1">
        <f>_xlfn.XLOOKUP(SUBSTITUTE(Table5[[#This Row],[rxn]],"RXN-","ENZLOAD-"),Table4[rxn],Table4[ub],0)</f>
        <v>6.4282199999999998E-2</v>
      </c>
      <c r="W1311" s="1" t="b">
        <f>AND(Table5[[#This Row],[FVA ENZLOAD flux UB]]=0,Table5[[#This Row],[ENZ not made when it should be?]])</f>
        <v>0</v>
      </c>
    </row>
    <row r="1312" spans="1:23" hidden="1">
      <c r="A1312" s="1" t="s">
        <v>5790</v>
      </c>
      <c r="B1312" s="1" t="str">
        <f>_xlfn.TEXTBEFORE(Table38[[#This Row],[all fluxes from kapp-slack]]," ",,,,"")</f>
        <v>PROSYN-RPL26A</v>
      </c>
      <c r="C1312" s="1">
        <f>_xlfn.NUMBERVALUE(IFERROR(_xlfn.TEXTAFTER(Table38[[#This Row],[all fluxes from kapp-slack]]," ",-1,,,""),""))</f>
        <v>4.1380926860000002E-6</v>
      </c>
      <c r="F1312" s="1" t="s">
        <v>8875</v>
      </c>
      <c r="G1312" s="1" t="str">
        <f>_xlfn.TEXTBEFORE(Table5[[#This Row],[rxn     kapp_old        kapp_slack_ub   kapp_slack_lb]]," ")</f>
        <v>RXN-NADHK1_m_FWD-rt1814_m</v>
      </c>
      <c r="H131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31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312" s="1">
        <f>_xlfn.NUMBERVALUE(_xlfn.TEXTAFTER(Table5[[#This Row],[rxn     kapp_old        kapp_slack_ub   kapp_slack_lb]]," ",-1))</f>
        <v>0</v>
      </c>
      <c r="K1312" s="1">
        <f>_xlfn.XLOOKUP(SUBSTITUTE(Table5[[#This Row],[rxn]],"RXN-","ENZLOAD-"),ENZLOAD[name],ENZLOAD[flux],0)</f>
        <v>2.2587996289999999E-8</v>
      </c>
      <c r="L1312" s="1" t="str">
        <f>"'"&amp;Table5[[#This Row],[rxn]]&amp;"'"&amp;CHAR(9)&amp;IF(AND(Table5[[#This Row],[kapp_slack_ub]]&lt;&gt;0,Table5[[#This Row],[kapp_old]]&lt;$F$1),$F$1,Table5[[#This Row],[kapp_old]])</f>
        <v>'RXN-NADHK1_m_FWD-rt1814_m'	27141.27779288</v>
      </c>
      <c r="M1312" s="1">
        <f>_xlfn.XLOOKUP(Table5[[#This Row],[rxn]],Table3[name],Table3[flux],$F$1)</f>
        <v>27141.277792879999</v>
      </c>
      <c r="N1312" s="1">
        <f>IFERROR(Table5[[#This Row],[min flux]]/Table5[[#This Row],[associated enzload]],"")</f>
        <v>1201579699430.7014</v>
      </c>
      <c r="O1312" s="1">
        <f>_xlfn.NUMBERVALUE(IF(Table5[[#This Row],[flux/enzload]]="","",ABS($N$1-Table5[[#This Row],[flux/enzload]])))</f>
        <v>198336618228.25201</v>
      </c>
      <c r="P1312" s="1">
        <f>Table5[[#This Row],[kapp_old]]+IFERROR(((Table5[[#This Row],[kapp_slack_ub]]-Table5[[#This Row],[kapp_slack_lb]])/Table5[[#This Row],[associated enzload]]),0)</f>
        <v>27141.277792879999</v>
      </c>
      <c r="Q1312" s="1" t="str">
        <f>"'"&amp;Table5[[#This Row],[rxn]]&amp;"'"&amp;CHAR(9)&amp;Table5[[#This Row],[kapp + (slack_ub - slack_lb)/enzload]]</f>
        <v>'RXN-NADHK1_m_FWD-rt1814_m'	27141.27779288</v>
      </c>
      <c r="R1312" s="1">
        <f>_xlfn.XLOOKUP(Table5[[#This Row],[rxn]],Table38[name],Table38[flux],0)</f>
        <v>0</v>
      </c>
      <c r="S1312" s="1">
        <f>_xlfn.XLOOKUP(SUBSTITUTE(Table5[[#This Row],[rxn]],"RXN-","ENZLOAD-"),Table38[name],Table38[flux],0)</f>
        <v>0</v>
      </c>
      <c r="T1312" s="1" t="b">
        <f>AND(Table5[[#This Row],[ENZLOAD flux in kapp-slack.gms]]=0,Table5[[#This Row],[flux in kapp-slack.gms]]&lt;&gt;0,NOT(Table5[[#This Row],[spont or unknown?]]))</f>
        <v>0</v>
      </c>
      <c r="U1312" s="1" t="b">
        <f>OR(_xlfn.TEXTAFTER(Table5[[#This Row],[rxn]],"-",-1)="SPONT",_xlfn.TEXTAFTER(Table5[[#This Row],[rxn]],"-",-1)="UNKNOWN")</f>
        <v>0</v>
      </c>
      <c r="V1312" s="1">
        <f>_xlfn.XLOOKUP(SUBSTITUTE(Table5[[#This Row],[rxn]],"RXN-","ENZLOAD-"),Table4[rxn],Table4[ub],0)</f>
        <v>0.37267403999999998</v>
      </c>
      <c r="W1312" s="1" t="b">
        <f>AND(Table5[[#This Row],[FVA ENZLOAD flux UB]]=0,Table5[[#This Row],[ENZ not made when it should be?]])</f>
        <v>0</v>
      </c>
    </row>
    <row r="1313" spans="1:23" hidden="1">
      <c r="A1313" s="1" t="s">
        <v>5791</v>
      </c>
      <c r="B1313" s="1" t="str">
        <f>_xlfn.TEXTBEFORE(Table38[[#This Row],[all fluxes from kapp-slack]]," ",,,,"")</f>
        <v>PROSYN-RPL27A</v>
      </c>
      <c r="C1313" s="1">
        <f>_xlfn.NUMBERVALUE(IFERROR(_xlfn.TEXTAFTER(Table38[[#This Row],[all fluxes from kapp-slack]]," ",-1,,,""),""))</f>
        <v>4.1380926860000002E-6</v>
      </c>
      <c r="F1313" s="1" t="s">
        <v>8880</v>
      </c>
      <c r="G1313" s="1" t="str">
        <f>_xlfn.TEXTBEFORE(Table5[[#This Row],[rxn     kapp_old        kapp_slack_ub   kapp_slack_lb]]," ")</f>
        <v>RXN-NADK_c_FWD-rt1814_c</v>
      </c>
      <c r="H1313" s="1">
        <f>_xlfn.NUMBERVALUE(_xlfn.TEXTBEFORE(TRIM(_xlfn.TEXTAFTER(_xlfn.TEXTBEFORE(Table5[[#This Row],[rxn     kapp_old        kapp_slack_ub   kapp_slack_lb]],Table5[[#This Row],[kapp_slack_lb]],-1),Table5[[#This Row],[rxn]]))," "))</f>
        <v>638.27101648463895</v>
      </c>
      <c r="I131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313" s="1">
        <f>_xlfn.NUMBERVALUE(_xlfn.TEXTAFTER(Table5[[#This Row],[rxn     kapp_old        kapp_slack_ub   kapp_slack_lb]]," ",-1))</f>
        <v>0</v>
      </c>
      <c r="K1313" s="1">
        <f>_xlfn.XLOOKUP(SUBSTITUTE(Table5[[#This Row],[rxn]],"RXN-","ENZLOAD-"),ENZLOAD[name],ENZLOAD[flux],0)</f>
        <v>2.2587996289999999E-8</v>
      </c>
      <c r="L1313" s="1" t="str">
        <f>"'"&amp;Table5[[#This Row],[rxn]]&amp;"'"&amp;CHAR(9)&amp;IF(AND(Table5[[#This Row],[kapp_slack_ub]]&lt;&gt;0,Table5[[#This Row],[kapp_old]]&lt;$F$1),$F$1,Table5[[#This Row],[kapp_old]])</f>
        <v>'RXN-NADK_c_FWD-rt1814_c'	638.271016484639</v>
      </c>
      <c r="M1313" s="1">
        <f>_xlfn.XLOOKUP(Table5[[#This Row],[rxn]],Table3[name],Table3[flux],$F$1)</f>
        <v>27141.277792879999</v>
      </c>
      <c r="N1313" s="1">
        <f>IFERROR(Table5[[#This Row],[min flux]]/Table5[[#This Row],[associated enzload]],"")</f>
        <v>1201579699430.7014</v>
      </c>
      <c r="O1313" s="1">
        <f>_xlfn.NUMBERVALUE(IF(Table5[[#This Row],[flux/enzload]]="","",ABS($N$1-Table5[[#This Row],[flux/enzload]])))</f>
        <v>198336618228.25201</v>
      </c>
      <c r="P1313" s="1">
        <f>Table5[[#This Row],[kapp_old]]+IFERROR(((Table5[[#This Row],[kapp_slack_ub]]-Table5[[#This Row],[kapp_slack_lb]])/Table5[[#This Row],[associated enzload]]),0)</f>
        <v>638.27101648463895</v>
      </c>
      <c r="Q1313" s="1" t="str">
        <f>"'"&amp;Table5[[#This Row],[rxn]]&amp;"'"&amp;CHAR(9)&amp;Table5[[#This Row],[kapp + (slack_ub - slack_lb)/enzload]]</f>
        <v>'RXN-NADK_c_FWD-rt1814_c'	638.271016484639</v>
      </c>
      <c r="R1313" s="1">
        <f>_xlfn.XLOOKUP(Table5[[#This Row],[rxn]],Table38[name],Table38[flux],0)</f>
        <v>0</v>
      </c>
      <c r="S1313" s="1">
        <f>_xlfn.XLOOKUP(SUBSTITUTE(Table5[[#This Row],[rxn]],"RXN-","ENZLOAD-"),Table38[name],Table38[flux],0)</f>
        <v>0</v>
      </c>
      <c r="T1313" s="1" t="b">
        <f>AND(Table5[[#This Row],[ENZLOAD flux in kapp-slack.gms]]=0,Table5[[#This Row],[flux in kapp-slack.gms]]&lt;&gt;0,NOT(Table5[[#This Row],[spont or unknown?]]))</f>
        <v>0</v>
      </c>
      <c r="U1313" s="1" t="b">
        <f>OR(_xlfn.TEXTAFTER(Table5[[#This Row],[rxn]],"-",-1)="SPONT",_xlfn.TEXTAFTER(Table5[[#This Row],[rxn]],"-",-1)="UNKNOWN")</f>
        <v>0</v>
      </c>
      <c r="V1313" s="1">
        <f>_xlfn.XLOOKUP(SUBSTITUTE(Table5[[#This Row],[rxn]],"RXN-","ENZLOAD-"),Table4[rxn],Table4[ub],0)</f>
        <v>0.37267403999999998</v>
      </c>
      <c r="W1313" s="1" t="b">
        <f>AND(Table5[[#This Row],[FVA ENZLOAD flux UB]]=0,Table5[[#This Row],[ENZ not made when it should be?]])</f>
        <v>0</v>
      </c>
    </row>
    <row r="1314" spans="1:23" hidden="1">
      <c r="A1314" s="1" t="s">
        <v>5792</v>
      </c>
      <c r="B1314" s="1" t="str">
        <f>_xlfn.TEXTBEFORE(Table38[[#This Row],[all fluxes from kapp-slack]]," ",,,,"")</f>
        <v>PROSYN-RPL28</v>
      </c>
      <c r="C1314" s="1">
        <f>_xlfn.NUMBERVALUE(IFERROR(_xlfn.TEXTAFTER(Table38[[#This Row],[all fluxes from kapp-slack]]," ",-1,,,""),""))</f>
        <v>4.1380926860000002E-6</v>
      </c>
      <c r="F1314" s="1" t="s">
        <v>8881</v>
      </c>
      <c r="G1314" s="1" t="str">
        <f>_xlfn.TEXTBEFORE(Table5[[#This Row],[rxn     kapp_old        kapp_slack_ub   kapp_slack_lb]]," ")</f>
        <v>RXN-NADK_m_FWD-rt1814_m</v>
      </c>
      <c r="H131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31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314" s="1">
        <f>_xlfn.NUMBERVALUE(_xlfn.TEXTAFTER(Table5[[#This Row],[rxn     kapp_old        kapp_slack_ub   kapp_slack_lb]]," ",-1))</f>
        <v>0</v>
      </c>
      <c r="K1314" s="1">
        <f>_xlfn.XLOOKUP(SUBSTITUTE(Table5[[#This Row],[rxn]],"RXN-","ENZLOAD-"),ENZLOAD[name],ENZLOAD[flux],0)</f>
        <v>2.2587996289999999E-8</v>
      </c>
      <c r="L1314" s="1" t="str">
        <f>"'"&amp;Table5[[#This Row],[rxn]]&amp;"'"&amp;CHAR(9)&amp;IF(AND(Table5[[#This Row],[kapp_slack_ub]]&lt;&gt;0,Table5[[#This Row],[kapp_old]]&lt;$F$1),$F$1,Table5[[#This Row],[kapp_old]])</f>
        <v>'RXN-NADK_m_FWD-rt1814_m'	27141.27779288</v>
      </c>
      <c r="M1314" s="1">
        <f>_xlfn.XLOOKUP(Table5[[#This Row],[rxn]],Table3[name],Table3[flux],$F$1)</f>
        <v>27141.277792879999</v>
      </c>
      <c r="N1314" s="1">
        <f>IFERROR(Table5[[#This Row],[min flux]]/Table5[[#This Row],[associated enzload]],"")</f>
        <v>1201579699430.7014</v>
      </c>
      <c r="O1314" s="1">
        <f>_xlfn.NUMBERVALUE(IF(Table5[[#This Row],[flux/enzload]]="","",ABS($N$1-Table5[[#This Row],[flux/enzload]])))</f>
        <v>198336618228.25201</v>
      </c>
      <c r="P1314" s="1">
        <f>Table5[[#This Row],[kapp_old]]+IFERROR(((Table5[[#This Row],[kapp_slack_ub]]-Table5[[#This Row],[kapp_slack_lb]])/Table5[[#This Row],[associated enzload]]),0)</f>
        <v>27141.277792879999</v>
      </c>
      <c r="Q1314" s="1" t="str">
        <f>"'"&amp;Table5[[#This Row],[rxn]]&amp;"'"&amp;CHAR(9)&amp;Table5[[#This Row],[kapp + (slack_ub - slack_lb)/enzload]]</f>
        <v>'RXN-NADK_m_FWD-rt1814_m'	27141.27779288</v>
      </c>
      <c r="R1314" s="1">
        <f>_xlfn.XLOOKUP(Table5[[#This Row],[rxn]],Table38[name],Table38[flux],0)</f>
        <v>0</v>
      </c>
      <c r="S1314" s="1">
        <f>_xlfn.XLOOKUP(SUBSTITUTE(Table5[[#This Row],[rxn]],"RXN-","ENZLOAD-"),Table38[name],Table38[flux],0)</f>
        <v>0</v>
      </c>
      <c r="T1314" s="1" t="b">
        <f>AND(Table5[[#This Row],[ENZLOAD flux in kapp-slack.gms]]=0,Table5[[#This Row],[flux in kapp-slack.gms]]&lt;&gt;0,NOT(Table5[[#This Row],[spont or unknown?]]))</f>
        <v>0</v>
      </c>
      <c r="U1314" s="1" t="b">
        <f>OR(_xlfn.TEXTAFTER(Table5[[#This Row],[rxn]],"-",-1)="SPONT",_xlfn.TEXTAFTER(Table5[[#This Row],[rxn]],"-",-1)="UNKNOWN")</f>
        <v>0</v>
      </c>
      <c r="V1314" s="1">
        <f>_xlfn.XLOOKUP(SUBSTITUTE(Table5[[#This Row],[rxn]],"RXN-","ENZLOAD-"),Table4[rxn],Table4[ub],0)</f>
        <v>0.37267403999999998</v>
      </c>
      <c r="W1314" s="1" t="b">
        <f>AND(Table5[[#This Row],[FVA ENZLOAD flux UB]]=0,Table5[[#This Row],[ENZ not made when it should be?]])</f>
        <v>0</v>
      </c>
    </row>
    <row r="1315" spans="1:23" hidden="1">
      <c r="A1315" s="1" t="s">
        <v>5793</v>
      </c>
      <c r="B1315" s="1" t="str">
        <f>_xlfn.TEXTBEFORE(Table38[[#This Row],[all fluxes from kapp-slack]]," ",,,,"")</f>
        <v>PROSYN-RPL29</v>
      </c>
      <c r="C1315" s="1">
        <f>_xlfn.NUMBERVALUE(IFERROR(_xlfn.TEXTAFTER(Table38[[#This Row],[all fluxes from kapp-slack]]," ",-1,,,""),""))</f>
        <v>4.1380926860000002E-6</v>
      </c>
      <c r="F1315" s="1" t="s">
        <v>8882</v>
      </c>
      <c r="G1315" s="1" t="str">
        <f>_xlfn.TEXTBEFORE(Table5[[#This Row],[rxn     kapp_old        kapp_slack_ub   kapp_slack_lb]]," ")</f>
        <v>RXN-NADN_n_FWD-rt3107</v>
      </c>
      <c r="H131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31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315" s="1">
        <f>_xlfn.NUMBERVALUE(_xlfn.TEXTAFTER(Table5[[#This Row],[rxn     kapp_old        kapp_slack_ub   kapp_slack_lb]]," ",-1))</f>
        <v>0</v>
      </c>
      <c r="K1315" s="1">
        <f>_xlfn.XLOOKUP(SUBSTITUTE(Table5[[#This Row],[rxn]],"RXN-","ENZLOAD-"),ENZLOAD[name],ENZLOAD[flux],0)</f>
        <v>1.2282225946000001E-7</v>
      </c>
      <c r="L1315" s="1" t="str">
        <f>"'"&amp;Table5[[#This Row],[rxn]]&amp;"'"&amp;CHAR(9)&amp;IF(AND(Table5[[#This Row],[kapp_slack_ub]]&lt;&gt;0,Table5[[#This Row],[kapp_old]]&lt;$F$1),$F$1,Table5[[#This Row],[kapp_old]])</f>
        <v>'RXN-NADN_n_FWD-rt3107'	27141.27779288</v>
      </c>
      <c r="M1315" s="1">
        <f>_xlfn.XLOOKUP(Table5[[#This Row],[rxn]],Table3[name],Table3[flux],$F$1)</f>
        <v>27141.277792879999</v>
      </c>
      <c r="N1315" s="1">
        <f>IFERROR(Table5[[#This Row],[min flux]]/Table5[[#This Row],[associated enzload]],"")</f>
        <v>220980121292.42096</v>
      </c>
      <c r="O1315" s="1">
        <f>_xlfn.NUMBERVALUE(IF(Table5[[#This Row],[flux/enzload]]="","",ABS($N$1-Table5[[#This Row],[flux/enzload]])))</f>
        <v>1178936196366.53</v>
      </c>
      <c r="P1315" s="1">
        <f>Table5[[#This Row],[kapp_old]]+IFERROR(((Table5[[#This Row],[kapp_slack_ub]]-Table5[[#This Row],[kapp_slack_lb]])/Table5[[#This Row],[associated enzload]]),0)</f>
        <v>27141.277792879999</v>
      </c>
      <c r="Q1315" s="1" t="str">
        <f>"'"&amp;Table5[[#This Row],[rxn]]&amp;"'"&amp;CHAR(9)&amp;Table5[[#This Row],[kapp + (slack_ub - slack_lb)/enzload]]</f>
        <v>'RXN-NADN_n_FWD-rt3107'	27141.27779288</v>
      </c>
      <c r="R1315" s="1">
        <f>_xlfn.XLOOKUP(Table5[[#This Row],[rxn]],Table38[name],Table38[flux],0)</f>
        <v>0</v>
      </c>
      <c r="S1315" s="1">
        <f>_xlfn.XLOOKUP(SUBSTITUTE(Table5[[#This Row],[rxn]],"RXN-","ENZLOAD-"),Table38[name],Table38[flux],0)</f>
        <v>0</v>
      </c>
      <c r="T1315" s="1" t="b">
        <f>AND(Table5[[#This Row],[ENZLOAD flux in kapp-slack.gms]]=0,Table5[[#This Row],[flux in kapp-slack.gms]]&lt;&gt;0,NOT(Table5[[#This Row],[spont or unknown?]]))</f>
        <v>0</v>
      </c>
      <c r="U1315" s="1" t="b">
        <f>OR(_xlfn.TEXTAFTER(Table5[[#This Row],[rxn]],"-",-1)="SPONT",_xlfn.TEXTAFTER(Table5[[#This Row],[rxn]],"-",-1)="UNKNOWN")</f>
        <v>0</v>
      </c>
      <c r="V1315" s="1">
        <f>_xlfn.XLOOKUP(SUBSTITUTE(Table5[[#This Row],[rxn]],"RXN-","ENZLOAD-"),Table4[rxn],Table4[ub],0)</f>
        <v>0.92346653000000001</v>
      </c>
      <c r="W1315" s="1" t="b">
        <f>AND(Table5[[#This Row],[FVA ENZLOAD flux UB]]=0,Table5[[#This Row],[ENZ not made when it should be?]])</f>
        <v>0</v>
      </c>
    </row>
    <row r="1316" spans="1:23" hidden="1">
      <c r="A1316" s="1" t="s">
        <v>5794</v>
      </c>
      <c r="B1316" s="1" t="str">
        <f>_xlfn.TEXTBEFORE(Table38[[#This Row],[all fluxes from kapp-slack]]," ",,,,"")</f>
        <v>PROSYN-RPL3</v>
      </c>
      <c r="C1316" s="1">
        <f>_xlfn.NUMBERVALUE(IFERROR(_xlfn.TEXTAFTER(Table38[[#This Row],[all fluxes from kapp-slack]]," ",-1,,,""),""))</f>
        <v>4.1380926860000002E-6</v>
      </c>
      <c r="F1316" s="1" t="s">
        <v>8883</v>
      </c>
      <c r="G1316" s="1" t="str">
        <f>_xlfn.TEXTBEFORE(Table5[[#This Row],[rxn     kapp_old        kapp_slack_ub   kapp_slack_lb]]," ")</f>
        <v>RXN-NADN_n_FWD-rt4419</v>
      </c>
      <c r="H131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31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316" s="1">
        <f>_xlfn.NUMBERVALUE(_xlfn.TEXTAFTER(Table5[[#This Row],[rxn     kapp_old        kapp_slack_ub   kapp_slack_lb]]," ",-1))</f>
        <v>0</v>
      </c>
      <c r="K1316" s="1">
        <f>_xlfn.XLOOKUP(SUBSTITUTE(Table5[[#This Row],[rxn]],"RXN-","ENZLOAD-"),ENZLOAD[name],ENZLOAD[flux],0)</f>
        <v>2.1924313899999998E-9</v>
      </c>
      <c r="L1316" s="1" t="str">
        <f>"'"&amp;Table5[[#This Row],[rxn]]&amp;"'"&amp;CHAR(9)&amp;IF(AND(Table5[[#This Row],[kapp_slack_ub]]&lt;&gt;0,Table5[[#This Row],[kapp_old]]&lt;$F$1),$F$1,Table5[[#This Row],[kapp_old]])</f>
        <v>'RXN-NADN_n_FWD-rt4419'	27141.27779288</v>
      </c>
      <c r="M1316" s="1">
        <f>_xlfn.XLOOKUP(Table5[[#This Row],[rxn]],Table3[name],Table3[flux],$F$1)</f>
        <v>27141.277792879999</v>
      </c>
      <c r="N1316" s="1">
        <f>IFERROR(Table5[[#This Row],[min flux]]/Table5[[#This Row],[associated enzload]],"")</f>
        <v>12379533478983.807</v>
      </c>
      <c r="O1316" s="1">
        <f>_xlfn.NUMBERVALUE(IF(Table5[[#This Row],[flux/enzload]]="","",ABS($N$1-Table5[[#This Row],[flux/enzload]])))</f>
        <v>10979617161324.9</v>
      </c>
      <c r="P1316" s="1">
        <f>Table5[[#This Row],[kapp_old]]+IFERROR(((Table5[[#This Row],[kapp_slack_ub]]-Table5[[#This Row],[kapp_slack_lb]])/Table5[[#This Row],[associated enzload]]),0)</f>
        <v>27141.277792879999</v>
      </c>
      <c r="Q1316" s="1" t="str">
        <f>"'"&amp;Table5[[#This Row],[rxn]]&amp;"'"&amp;CHAR(9)&amp;Table5[[#This Row],[kapp + (slack_ub - slack_lb)/enzload]]</f>
        <v>'RXN-NADN_n_FWD-rt4419'	27141.27779288</v>
      </c>
      <c r="R1316" s="1">
        <f>_xlfn.XLOOKUP(Table5[[#This Row],[rxn]],Table38[name],Table38[flux],0)</f>
        <v>0</v>
      </c>
      <c r="S1316" s="1">
        <f>_xlfn.XLOOKUP(SUBSTITUTE(Table5[[#This Row],[rxn]],"RXN-","ENZLOAD-"),Table38[name],Table38[flux],0)</f>
        <v>0</v>
      </c>
      <c r="T1316" s="1" t="b">
        <f>AND(Table5[[#This Row],[ENZLOAD flux in kapp-slack.gms]]=0,Table5[[#This Row],[flux in kapp-slack.gms]]&lt;&gt;0,NOT(Table5[[#This Row],[spont or unknown?]]))</f>
        <v>0</v>
      </c>
      <c r="U1316" s="1" t="b">
        <f>OR(_xlfn.TEXTAFTER(Table5[[#This Row],[rxn]],"-",-1)="SPONT",_xlfn.TEXTAFTER(Table5[[#This Row],[rxn]],"-",-1)="UNKNOWN")</f>
        <v>0</v>
      </c>
      <c r="V1316" s="1">
        <f>_xlfn.XLOOKUP(SUBSTITUTE(Table5[[#This Row],[rxn]],"RXN-","ENZLOAD-"),Table4[rxn],Table4[ub],0)</f>
        <v>0.57123756999999997</v>
      </c>
      <c r="W1316" s="1" t="b">
        <f>AND(Table5[[#This Row],[FVA ENZLOAD flux UB]]=0,Table5[[#This Row],[ENZ not made when it should be?]])</f>
        <v>0</v>
      </c>
    </row>
    <row r="1317" spans="1:23" hidden="1">
      <c r="A1317" s="1" t="s">
        <v>5795</v>
      </c>
      <c r="B1317" s="1" t="str">
        <f>_xlfn.TEXTBEFORE(Table38[[#This Row],[all fluxes from kapp-slack]]," ",,,,"")</f>
        <v>PROSYN-RPL30</v>
      </c>
      <c r="C1317" s="1">
        <f>_xlfn.NUMBERVALUE(IFERROR(_xlfn.TEXTAFTER(Table38[[#This Row],[all fluxes from kapp-slack]]," ",-1,,,""),""))</f>
        <v>4.1380926860000002E-6</v>
      </c>
      <c r="F1317" s="1" t="s">
        <v>8884</v>
      </c>
      <c r="G1317" s="1" t="str">
        <f>_xlfn.TEXTBEFORE(Table5[[#This Row],[rxn     kapp_old        kapp_slack_ub   kapp_slack_lb]]," ")</f>
        <v>RXN-NADN_n_FWD-rt7872</v>
      </c>
      <c r="H131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31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317" s="1">
        <f>_xlfn.NUMBERVALUE(_xlfn.TEXTAFTER(Table5[[#This Row],[rxn     kapp_old        kapp_slack_ub   kapp_slack_lb]]," ",-1))</f>
        <v>0</v>
      </c>
      <c r="K1317" s="1">
        <f>_xlfn.XLOOKUP(SUBSTITUTE(Table5[[#This Row],[rxn]],"RXN-","ENZLOAD-"),ENZLOAD[name],ENZLOAD[flux],0)</f>
        <v>3.5702296989999998E-8</v>
      </c>
      <c r="L1317" s="1" t="str">
        <f>"'"&amp;Table5[[#This Row],[rxn]]&amp;"'"&amp;CHAR(9)&amp;IF(AND(Table5[[#This Row],[kapp_slack_ub]]&lt;&gt;0,Table5[[#This Row],[kapp_old]]&lt;$F$1),$F$1,Table5[[#This Row],[kapp_old]])</f>
        <v>'RXN-NADN_n_FWD-rt7872'	27141.27779288</v>
      </c>
      <c r="M1317" s="1">
        <f>_xlfn.XLOOKUP(Table5[[#This Row],[rxn]],Table3[name],Table3[flux],$F$1)</f>
        <v>27141.277792879999</v>
      </c>
      <c r="N1317" s="1">
        <f>IFERROR(Table5[[#This Row],[min flux]]/Table5[[#This Row],[associated enzload]],"")</f>
        <v>760210969072.44116</v>
      </c>
      <c r="O1317" s="1">
        <f>_xlfn.NUMBERVALUE(IF(Table5[[#This Row],[flux/enzload]]="","",ABS($N$1-Table5[[#This Row],[flux/enzload]])))</f>
        <v>639705348586.51196</v>
      </c>
      <c r="P1317" s="1">
        <f>Table5[[#This Row],[kapp_old]]+IFERROR(((Table5[[#This Row],[kapp_slack_ub]]-Table5[[#This Row],[kapp_slack_lb]])/Table5[[#This Row],[associated enzload]]),0)</f>
        <v>27141.277792879999</v>
      </c>
      <c r="Q1317" s="1" t="str">
        <f>"'"&amp;Table5[[#This Row],[rxn]]&amp;"'"&amp;CHAR(9)&amp;Table5[[#This Row],[kapp + (slack_ub - slack_lb)/enzload]]</f>
        <v>'RXN-NADN_n_FWD-rt7872'	27141.27779288</v>
      </c>
      <c r="R1317" s="1">
        <f>_xlfn.XLOOKUP(Table5[[#This Row],[rxn]],Table38[name],Table38[flux],0)</f>
        <v>0</v>
      </c>
      <c r="S1317" s="1">
        <f>_xlfn.XLOOKUP(SUBSTITUTE(Table5[[#This Row],[rxn]],"RXN-","ENZLOAD-"),Table38[name],Table38[flux],0)</f>
        <v>0</v>
      </c>
      <c r="T1317" s="1" t="b">
        <f>AND(Table5[[#This Row],[ENZLOAD flux in kapp-slack.gms]]=0,Table5[[#This Row],[flux in kapp-slack.gms]]&lt;&gt;0,NOT(Table5[[#This Row],[spont or unknown?]]))</f>
        <v>0</v>
      </c>
      <c r="U1317" s="1" t="b">
        <f>OR(_xlfn.TEXTAFTER(Table5[[#This Row],[rxn]],"-",-1)="SPONT",_xlfn.TEXTAFTER(Table5[[#This Row],[rxn]],"-",-1)="UNKNOWN")</f>
        <v>0</v>
      </c>
      <c r="V1317" s="1">
        <f>_xlfn.XLOOKUP(SUBSTITUTE(Table5[[#This Row],[rxn]],"RXN-","ENZLOAD-"),Table4[rxn],Table4[ub],0)</f>
        <v>0.62220189999999997</v>
      </c>
      <c r="W1317" s="1" t="b">
        <f>AND(Table5[[#This Row],[FVA ENZLOAD flux UB]]=0,Table5[[#This Row],[ENZ not made when it should be?]])</f>
        <v>0</v>
      </c>
    </row>
    <row r="1318" spans="1:23" hidden="1">
      <c r="A1318" s="1" t="s">
        <v>5796</v>
      </c>
      <c r="B1318" s="1" t="str">
        <f>_xlfn.TEXTBEFORE(Table38[[#This Row],[all fluxes from kapp-slack]]," ",,,,"")</f>
        <v>PROSYN-RPL31A</v>
      </c>
      <c r="C1318" s="1">
        <f>_xlfn.NUMBERVALUE(IFERROR(_xlfn.TEXTAFTER(Table38[[#This Row],[all fluxes from kapp-slack]]," ",-1,,,""),""))</f>
        <v>4.1380926860000002E-6</v>
      </c>
      <c r="F1318" s="1" t="s">
        <v>8903</v>
      </c>
      <c r="G1318" s="1" t="str">
        <f>_xlfn.TEXTBEFORE(Table5[[#This Row],[rxn     kapp_old        kapp_slack_ub   kapp_slack_lb]]," ")</f>
        <v>RXN-NADS2_n_FWD-rt0915_n</v>
      </c>
      <c r="H131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31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318" s="1">
        <f>_xlfn.NUMBERVALUE(_xlfn.TEXTAFTER(Table5[[#This Row],[rxn     kapp_old        kapp_slack_ub   kapp_slack_lb]]," ",-1))</f>
        <v>0</v>
      </c>
      <c r="K1318" s="1">
        <f>_xlfn.XLOOKUP(SUBSTITUTE(Table5[[#This Row],[rxn]],"RXN-","ENZLOAD-"),ENZLOAD[name],ENZLOAD[flux],0)</f>
        <v>8.3400981520000002E-8</v>
      </c>
      <c r="L1318" s="1" t="str">
        <f>"'"&amp;Table5[[#This Row],[rxn]]&amp;"'"&amp;CHAR(9)&amp;IF(AND(Table5[[#This Row],[kapp_slack_ub]]&lt;&gt;0,Table5[[#This Row],[kapp_old]]&lt;$F$1),$F$1,Table5[[#This Row],[kapp_old]])</f>
        <v>'RXN-NADS2_n_FWD-rt0915_n'	27141.27779288</v>
      </c>
      <c r="M1318" s="1">
        <f>_xlfn.XLOOKUP(Table5[[#This Row],[rxn]],Table3[name],Table3[flux],$F$1)</f>
        <v>27141.277792879999</v>
      </c>
      <c r="N1318" s="1">
        <f>IFERROR(Table5[[#This Row],[min flux]]/Table5[[#This Row],[associated enzload]],"")</f>
        <v>325431155583.83899</v>
      </c>
      <c r="O1318" s="1">
        <f>_xlfn.NUMBERVALUE(IF(Table5[[#This Row],[flux/enzload]]="","",ABS($N$1-Table5[[#This Row],[flux/enzload]])))</f>
        <v>1074485162075.11</v>
      </c>
      <c r="P1318" s="1">
        <f>Table5[[#This Row],[kapp_old]]+IFERROR(((Table5[[#This Row],[kapp_slack_ub]]-Table5[[#This Row],[kapp_slack_lb]])/Table5[[#This Row],[associated enzload]]),0)</f>
        <v>27141.277792879999</v>
      </c>
      <c r="Q1318" s="1" t="str">
        <f>"'"&amp;Table5[[#This Row],[rxn]]&amp;"'"&amp;CHAR(9)&amp;Table5[[#This Row],[kapp + (slack_ub - slack_lb)/enzload]]</f>
        <v>'RXN-NADS2_n_FWD-rt0915_n'	27141.27779288</v>
      </c>
      <c r="R1318" s="1">
        <f>_xlfn.XLOOKUP(Table5[[#This Row],[rxn]],Table38[name],Table38[flux],0)</f>
        <v>0</v>
      </c>
      <c r="S1318" s="1">
        <f>_xlfn.XLOOKUP(SUBSTITUTE(Table5[[#This Row],[rxn]],"RXN-","ENZLOAD-"),Table38[name],Table38[flux],0)</f>
        <v>0</v>
      </c>
      <c r="T1318" s="1" t="b">
        <f>AND(Table5[[#This Row],[ENZLOAD flux in kapp-slack.gms]]=0,Table5[[#This Row],[flux in kapp-slack.gms]]&lt;&gt;0,NOT(Table5[[#This Row],[spont or unknown?]]))</f>
        <v>0</v>
      </c>
      <c r="U1318" s="1" t="b">
        <f>OR(_xlfn.TEXTAFTER(Table5[[#This Row],[rxn]],"-",-1)="SPONT",_xlfn.TEXTAFTER(Table5[[#This Row],[rxn]],"-",-1)="UNKNOWN")</f>
        <v>0</v>
      </c>
      <c r="V1318" s="1">
        <f>_xlfn.XLOOKUP(SUBSTITUTE(Table5[[#This Row],[rxn]],"RXN-","ENZLOAD-"),Table4[rxn],Table4[ub],0)</f>
        <v>0.52821686000000001</v>
      </c>
      <c r="W1318" s="1" t="b">
        <f>AND(Table5[[#This Row],[FVA ENZLOAD flux UB]]=0,Table5[[#This Row],[ENZ not made when it should be?]])</f>
        <v>0</v>
      </c>
    </row>
    <row r="1319" spans="1:23" hidden="1">
      <c r="A1319" s="1" t="s">
        <v>5797</v>
      </c>
      <c r="B1319" s="1" t="str">
        <f>_xlfn.TEXTBEFORE(Table38[[#This Row],[all fluxes from kapp-slack]]," ",,,,"")</f>
        <v>PROSYN-RPL32</v>
      </c>
      <c r="C1319" s="1">
        <f>_xlfn.NUMBERVALUE(IFERROR(_xlfn.TEXTAFTER(Table38[[#This Row],[all fluxes from kapp-slack]]," ",-1,,,""),""))</f>
        <v>4.1380926860000002E-6</v>
      </c>
      <c r="F1319" s="1" t="s">
        <v>8904</v>
      </c>
      <c r="G1319" s="1" t="str">
        <f>_xlfn.TEXTBEFORE(Table5[[#This Row],[rxn     kapp_old        kapp_slack_ub   kapp_slack_lb]]," ")</f>
        <v>RXN-NADS2_n_REV-rt0915_n</v>
      </c>
      <c r="H131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31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319" s="1">
        <f>_xlfn.NUMBERVALUE(_xlfn.TEXTAFTER(Table5[[#This Row],[rxn     kapp_old        kapp_slack_ub   kapp_slack_lb]]," ",-1))</f>
        <v>0</v>
      </c>
      <c r="K1319" s="1">
        <f>_xlfn.XLOOKUP(SUBSTITUTE(Table5[[#This Row],[rxn]],"RXN-","ENZLOAD-"),ENZLOAD[name],ENZLOAD[flux],0)</f>
        <v>8.3400981520000002E-8</v>
      </c>
      <c r="L1319" s="1" t="str">
        <f>"'"&amp;Table5[[#This Row],[rxn]]&amp;"'"&amp;CHAR(9)&amp;IF(AND(Table5[[#This Row],[kapp_slack_ub]]&lt;&gt;0,Table5[[#This Row],[kapp_old]]&lt;$F$1),$F$1,Table5[[#This Row],[kapp_old]])</f>
        <v>'RXN-NADS2_n_REV-rt0915_n'	27141.27779288</v>
      </c>
      <c r="M1319" s="1">
        <f>_xlfn.XLOOKUP(Table5[[#This Row],[rxn]],Table3[name],Table3[flux],$F$1)</f>
        <v>27141.277792879999</v>
      </c>
      <c r="N1319" s="1">
        <f>IFERROR(Table5[[#This Row],[min flux]]/Table5[[#This Row],[associated enzload]],"")</f>
        <v>325431155583.83899</v>
      </c>
      <c r="O1319" s="1">
        <f>_xlfn.NUMBERVALUE(IF(Table5[[#This Row],[flux/enzload]]="","",ABS($N$1-Table5[[#This Row],[flux/enzload]])))</f>
        <v>1074485162075.11</v>
      </c>
      <c r="P1319" s="1">
        <f>Table5[[#This Row],[kapp_old]]+IFERROR(((Table5[[#This Row],[kapp_slack_ub]]-Table5[[#This Row],[kapp_slack_lb]])/Table5[[#This Row],[associated enzload]]),0)</f>
        <v>27141.277792879999</v>
      </c>
      <c r="Q1319" s="1" t="str">
        <f>"'"&amp;Table5[[#This Row],[rxn]]&amp;"'"&amp;CHAR(9)&amp;Table5[[#This Row],[kapp + (slack_ub - slack_lb)/enzload]]</f>
        <v>'RXN-NADS2_n_REV-rt0915_n'	27141.27779288</v>
      </c>
      <c r="R1319" s="1">
        <f>_xlfn.XLOOKUP(Table5[[#This Row],[rxn]],Table38[name],Table38[flux],0)</f>
        <v>0</v>
      </c>
      <c r="S1319" s="1">
        <f>_xlfn.XLOOKUP(SUBSTITUTE(Table5[[#This Row],[rxn]],"RXN-","ENZLOAD-"),Table38[name],Table38[flux],0)</f>
        <v>0</v>
      </c>
      <c r="T1319" s="1" t="b">
        <f>AND(Table5[[#This Row],[ENZLOAD flux in kapp-slack.gms]]=0,Table5[[#This Row],[flux in kapp-slack.gms]]&lt;&gt;0,NOT(Table5[[#This Row],[spont or unknown?]]))</f>
        <v>0</v>
      </c>
      <c r="U1319" s="1" t="b">
        <f>OR(_xlfn.TEXTAFTER(Table5[[#This Row],[rxn]],"-",-1)="SPONT",_xlfn.TEXTAFTER(Table5[[#This Row],[rxn]],"-",-1)="UNKNOWN")</f>
        <v>0</v>
      </c>
      <c r="V1319" s="1">
        <f>_xlfn.XLOOKUP(SUBSTITUTE(Table5[[#This Row],[rxn]],"RXN-","ENZLOAD-"),Table4[rxn],Table4[ub],0)</f>
        <v>0.52821686000000001</v>
      </c>
      <c r="W1319" s="1" t="b">
        <f>AND(Table5[[#This Row],[FVA ENZLOAD flux UB]]=0,Table5[[#This Row],[ENZ not made when it should be?]])</f>
        <v>0</v>
      </c>
    </row>
    <row r="1320" spans="1:23" hidden="1">
      <c r="A1320" s="1" t="s">
        <v>5798</v>
      </c>
      <c r="B1320" s="1" t="str">
        <f>_xlfn.TEXTBEFORE(Table38[[#This Row],[all fluxes from kapp-slack]]," ",,,,"")</f>
        <v>PROSYN-RPL33A</v>
      </c>
      <c r="C1320" s="1">
        <f>_xlfn.NUMBERVALUE(IFERROR(_xlfn.TEXTAFTER(Table38[[#This Row],[all fluxes from kapp-slack]]," ",-1,,,""),""))</f>
        <v>4.1380926860000002E-6</v>
      </c>
      <c r="F1320" s="1" t="s">
        <v>8906</v>
      </c>
      <c r="G1320" s="1" t="str">
        <f>_xlfn.TEXTBEFORE(Table5[[#This Row],[rxn     kapp_old        kapp_slack_ub   kapp_slack_lb]]," ")</f>
        <v>RXN-NADt_c_m_FWD-rt2593</v>
      </c>
      <c r="H132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32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320" s="1">
        <f>_xlfn.NUMBERVALUE(_xlfn.TEXTAFTER(Table5[[#This Row],[rxn     kapp_old        kapp_slack_ub   kapp_slack_lb]]," ",-1))</f>
        <v>0</v>
      </c>
      <c r="K1320" s="1">
        <f>_xlfn.XLOOKUP(SUBSTITUTE(Table5[[#This Row],[rxn]],"RXN-","ENZLOAD-"),ENZLOAD[name],ENZLOAD[flux],0)</f>
        <v>3.2585568697E-7</v>
      </c>
      <c r="L1320" s="1" t="str">
        <f>"'"&amp;Table5[[#This Row],[rxn]]&amp;"'"&amp;CHAR(9)&amp;IF(AND(Table5[[#This Row],[kapp_slack_ub]]&lt;&gt;0,Table5[[#This Row],[kapp_old]]&lt;$F$1),$F$1,Table5[[#This Row],[kapp_old]])</f>
        <v>'RXN-NADt_c_m_FWD-rt2593'	27141.27779288</v>
      </c>
      <c r="M1320" s="1">
        <f>_xlfn.XLOOKUP(Table5[[#This Row],[rxn]],Table3[name],Table3[flux],$F$1)</f>
        <v>27141.277792879999</v>
      </c>
      <c r="N1320" s="1">
        <f>IFERROR(Table5[[#This Row],[min flux]]/Table5[[#This Row],[associated enzload]],"")</f>
        <v>83292325032.764481</v>
      </c>
      <c r="O1320" s="1">
        <f>_xlfn.NUMBERVALUE(IF(Table5[[#This Row],[flux/enzload]]="","",ABS($N$1-Table5[[#This Row],[flux/enzload]])))</f>
        <v>1316623992626.1899</v>
      </c>
      <c r="P1320" s="1">
        <f>Table5[[#This Row],[kapp_old]]+IFERROR(((Table5[[#This Row],[kapp_slack_ub]]-Table5[[#This Row],[kapp_slack_lb]])/Table5[[#This Row],[associated enzload]]),0)</f>
        <v>27141.277792879999</v>
      </c>
      <c r="Q1320" s="1" t="str">
        <f>"'"&amp;Table5[[#This Row],[rxn]]&amp;"'"&amp;CHAR(9)&amp;Table5[[#This Row],[kapp + (slack_ub - slack_lb)/enzload]]</f>
        <v>'RXN-NADt_c_m_FWD-rt2593'	27141.27779288</v>
      </c>
      <c r="R1320" s="1">
        <f>_xlfn.XLOOKUP(Table5[[#This Row],[rxn]],Table38[name],Table38[flux],0)</f>
        <v>0</v>
      </c>
      <c r="S1320" s="1">
        <f>_xlfn.XLOOKUP(SUBSTITUTE(Table5[[#This Row],[rxn]],"RXN-","ENZLOAD-"),Table38[name],Table38[flux],0)</f>
        <v>0</v>
      </c>
      <c r="T1320" s="1" t="b">
        <f>AND(Table5[[#This Row],[ENZLOAD flux in kapp-slack.gms]]=0,Table5[[#This Row],[flux in kapp-slack.gms]]&lt;&gt;0,NOT(Table5[[#This Row],[spont or unknown?]]))</f>
        <v>0</v>
      </c>
      <c r="U1320" s="1" t="b">
        <f>OR(_xlfn.TEXTAFTER(Table5[[#This Row],[rxn]],"-",-1)="SPONT",_xlfn.TEXTAFTER(Table5[[#This Row],[rxn]],"-",-1)="UNKNOWN")</f>
        <v>0</v>
      </c>
      <c r="V1320" s="1">
        <f>_xlfn.XLOOKUP(SUBSTITUTE(Table5[[#This Row],[rxn]],"RXN-","ENZLOAD-"),Table4[rxn],Table4[ub],0)</f>
        <v>1.12681539</v>
      </c>
      <c r="W1320" s="1" t="b">
        <f>AND(Table5[[#This Row],[FVA ENZLOAD flux UB]]=0,Table5[[#This Row],[ENZ not made when it should be?]])</f>
        <v>0</v>
      </c>
    </row>
    <row r="1321" spans="1:23" hidden="1">
      <c r="A1321" s="1" t="s">
        <v>5799</v>
      </c>
      <c r="B1321" s="1" t="str">
        <f>_xlfn.TEXTBEFORE(Table38[[#This Row],[all fluxes from kapp-slack]]," ",,,,"")</f>
        <v>PROSYN-RPL34A</v>
      </c>
      <c r="C1321" s="1">
        <f>_xlfn.NUMBERVALUE(IFERROR(_xlfn.TEXTAFTER(Table38[[#This Row],[all fluxes from kapp-slack]]," ",-1,,,""),""))</f>
        <v>4.1380926860000002E-6</v>
      </c>
      <c r="F1321" s="1" t="s">
        <v>8907</v>
      </c>
      <c r="G1321" s="1" t="str">
        <f>_xlfn.TEXTBEFORE(Table5[[#This Row],[rxn     kapp_old        kapp_slack_ub   kapp_slack_lb]]," ")</f>
        <v>RXN-NADt_c_m_FWD-rt5934</v>
      </c>
      <c r="H132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32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321" s="1">
        <f>_xlfn.NUMBERVALUE(_xlfn.TEXTAFTER(Table5[[#This Row],[rxn     kapp_old        kapp_slack_ub   kapp_slack_lb]]," ",-1))</f>
        <v>0</v>
      </c>
      <c r="K1321" s="1">
        <f>_xlfn.XLOOKUP(SUBSTITUTE(Table5[[#This Row],[rxn]],"RXN-","ENZLOAD-"),ENZLOAD[name],ENZLOAD[flux],0)</f>
        <v>2.019851758E-8</v>
      </c>
      <c r="L1321" s="1" t="str">
        <f>"'"&amp;Table5[[#This Row],[rxn]]&amp;"'"&amp;CHAR(9)&amp;IF(AND(Table5[[#This Row],[kapp_slack_ub]]&lt;&gt;0,Table5[[#This Row],[kapp_old]]&lt;$F$1),$F$1,Table5[[#This Row],[kapp_old]])</f>
        <v>'RXN-NADt_c_m_FWD-rt5934'	27141.27779288</v>
      </c>
      <c r="M1321" s="1">
        <f>_xlfn.XLOOKUP(Table5[[#This Row],[rxn]],Table3[name],Table3[flux],$F$1)</f>
        <v>27141.277792879999</v>
      </c>
      <c r="N1321" s="1">
        <f>IFERROR(Table5[[#This Row],[min flux]]/Table5[[#This Row],[associated enzload]],"")</f>
        <v>1343726225718.3926</v>
      </c>
      <c r="O1321" s="1">
        <f>_xlfn.NUMBERVALUE(IF(Table5[[#This Row],[flux/enzload]]="","",ABS($N$1-Table5[[#This Row],[flux/enzload]])))</f>
        <v>56190091940.560997</v>
      </c>
      <c r="P1321" s="1">
        <f>Table5[[#This Row],[kapp_old]]+IFERROR(((Table5[[#This Row],[kapp_slack_ub]]-Table5[[#This Row],[kapp_slack_lb]])/Table5[[#This Row],[associated enzload]]),0)</f>
        <v>27141.277792879999</v>
      </c>
      <c r="Q1321" s="1" t="str">
        <f>"'"&amp;Table5[[#This Row],[rxn]]&amp;"'"&amp;CHAR(9)&amp;Table5[[#This Row],[kapp + (slack_ub - slack_lb)/enzload]]</f>
        <v>'RXN-NADt_c_m_FWD-rt5934'	27141.27779288</v>
      </c>
      <c r="R1321" s="1">
        <f>_xlfn.XLOOKUP(Table5[[#This Row],[rxn]],Table38[name],Table38[flux],0)</f>
        <v>0</v>
      </c>
      <c r="S1321" s="1">
        <f>_xlfn.XLOOKUP(SUBSTITUTE(Table5[[#This Row],[rxn]],"RXN-","ENZLOAD-"),Table38[name],Table38[flux],0)</f>
        <v>0</v>
      </c>
      <c r="T1321" s="1" t="b">
        <f>AND(Table5[[#This Row],[ENZLOAD flux in kapp-slack.gms]]=0,Table5[[#This Row],[flux in kapp-slack.gms]]&lt;&gt;0,NOT(Table5[[#This Row],[spont or unknown?]]))</f>
        <v>0</v>
      </c>
      <c r="U1321" s="1" t="b">
        <f>OR(_xlfn.TEXTAFTER(Table5[[#This Row],[rxn]],"-",-1)="SPONT",_xlfn.TEXTAFTER(Table5[[#This Row],[rxn]],"-",-1)="UNKNOWN")</f>
        <v>0</v>
      </c>
      <c r="V1321" s="1">
        <f>_xlfn.XLOOKUP(SUBSTITUTE(Table5[[#This Row],[rxn]],"RXN-","ENZLOAD-"),Table4[rxn],Table4[ub],0)</f>
        <v>1.19178183</v>
      </c>
      <c r="W1321" s="1" t="b">
        <f>AND(Table5[[#This Row],[FVA ENZLOAD flux UB]]=0,Table5[[#This Row],[ENZ not made when it should be?]])</f>
        <v>0</v>
      </c>
    </row>
    <row r="1322" spans="1:23" hidden="1">
      <c r="A1322" s="1" t="s">
        <v>5800</v>
      </c>
      <c r="B1322" s="1" t="str">
        <f>_xlfn.TEXTBEFORE(Table38[[#This Row],[all fluxes from kapp-slack]]," ",,,,"")</f>
        <v>PROSYN-RPL35A</v>
      </c>
      <c r="C1322" s="1">
        <f>_xlfn.NUMBERVALUE(IFERROR(_xlfn.TEXTAFTER(Table38[[#This Row],[all fluxes from kapp-slack]]," ",-1,,,""),""))</f>
        <v>4.1380926860000002E-6</v>
      </c>
      <c r="F1322" s="1" t="s">
        <v>8910</v>
      </c>
      <c r="G1322" s="1" t="str">
        <f>_xlfn.TEXTBEFORE(Table5[[#This Row],[rxn     kapp_old        kapp_slack_ub   kapp_slack_lb]]," ")</f>
        <v>RXN-NADt1_m_FWD-rt2593</v>
      </c>
      <c r="H132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32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322" s="1">
        <f>_xlfn.NUMBERVALUE(_xlfn.TEXTAFTER(Table5[[#This Row],[rxn     kapp_old        kapp_slack_ub   kapp_slack_lb]]," ",-1))</f>
        <v>0</v>
      </c>
      <c r="K1322" s="1">
        <f>_xlfn.XLOOKUP(SUBSTITUTE(Table5[[#This Row],[rxn]],"RXN-","ENZLOAD-"),ENZLOAD[name],ENZLOAD[flux],0)</f>
        <v>3.2585568697E-7</v>
      </c>
      <c r="L1322" s="1" t="str">
        <f>"'"&amp;Table5[[#This Row],[rxn]]&amp;"'"&amp;CHAR(9)&amp;IF(AND(Table5[[#This Row],[kapp_slack_ub]]&lt;&gt;0,Table5[[#This Row],[kapp_old]]&lt;$F$1),$F$1,Table5[[#This Row],[kapp_old]])</f>
        <v>'RXN-NADt1_m_FWD-rt2593'	27141.27779288</v>
      </c>
      <c r="M1322" s="1">
        <f>_xlfn.XLOOKUP(Table5[[#This Row],[rxn]],Table3[name],Table3[flux],$F$1)</f>
        <v>27141.277792879999</v>
      </c>
      <c r="N1322" s="1">
        <f>IFERROR(Table5[[#This Row],[min flux]]/Table5[[#This Row],[associated enzload]],"")</f>
        <v>83292325032.764481</v>
      </c>
      <c r="O1322" s="1">
        <f>_xlfn.NUMBERVALUE(IF(Table5[[#This Row],[flux/enzload]]="","",ABS($N$1-Table5[[#This Row],[flux/enzload]])))</f>
        <v>1316623992626.1899</v>
      </c>
      <c r="P1322" s="1">
        <f>Table5[[#This Row],[kapp_old]]+IFERROR(((Table5[[#This Row],[kapp_slack_ub]]-Table5[[#This Row],[kapp_slack_lb]])/Table5[[#This Row],[associated enzload]]),0)</f>
        <v>27141.277792879999</v>
      </c>
      <c r="Q1322" s="1" t="str">
        <f>"'"&amp;Table5[[#This Row],[rxn]]&amp;"'"&amp;CHAR(9)&amp;Table5[[#This Row],[kapp + (slack_ub - slack_lb)/enzload]]</f>
        <v>'RXN-NADt1_m_FWD-rt2593'	27141.27779288</v>
      </c>
      <c r="R1322" s="1">
        <f>_xlfn.XLOOKUP(Table5[[#This Row],[rxn]],Table38[name],Table38[flux],0)</f>
        <v>0</v>
      </c>
      <c r="S1322" s="1">
        <f>_xlfn.XLOOKUP(SUBSTITUTE(Table5[[#This Row],[rxn]],"RXN-","ENZLOAD-"),Table38[name],Table38[flux],0)</f>
        <v>0</v>
      </c>
      <c r="T1322" s="1" t="b">
        <f>AND(Table5[[#This Row],[ENZLOAD flux in kapp-slack.gms]]=0,Table5[[#This Row],[flux in kapp-slack.gms]]&lt;&gt;0,NOT(Table5[[#This Row],[spont or unknown?]]))</f>
        <v>0</v>
      </c>
      <c r="U1322" s="1" t="b">
        <f>OR(_xlfn.TEXTAFTER(Table5[[#This Row],[rxn]],"-",-1)="SPONT",_xlfn.TEXTAFTER(Table5[[#This Row],[rxn]],"-",-1)="UNKNOWN")</f>
        <v>0</v>
      </c>
      <c r="V1322" s="1">
        <f>_xlfn.XLOOKUP(SUBSTITUTE(Table5[[#This Row],[rxn]],"RXN-","ENZLOAD-"),Table4[rxn],Table4[ub],0)</f>
        <v>1.12681539</v>
      </c>
      <c r="W1322" s="1" t="b">
        <f>AND(Table5[[#This Row],[FVA ENZLOAD flux UB]]=0,Table5[[#This Row],[ENZ not made when it should be?]])</f>
        <v>0</v>
      </c>
    </row>
    <row r="1323" spans="1:23" hidden="1">
      <c r="A1323" s="1" t="s">
        <v>5801</v>
      </c>
      <c r="B1323" s="1" t="str">
        <f>_xlfn.TEXTBEFORE(Table38[[#This Row],[all fluxes from kapp-slack]]," ",,,,"")</f>
        <v>PROSYN-RPL36A</v>
      </c>
      <c r="C1323" s="1">
        <f>_xlfn.NUMBERVALUE(IFERROR(_xlfn.TEXTAFTER(Table38[[#This Row],[all fluxes from kapp-slack]]," ",-1,,,""),""))</f>
        <v>4.1380926860000002E-6</v>
      </c>
      <c r="F1323" s="1" t="s">
        <v>8911</v>
      </c>
      <c r="G1323" s="1" t="str">
        <f>_xlfn.TEXTBEFORE(Table5[[#This Row],[rxn     kapp_old        kapp_slack_ub   kapp_slack_lb]]," ")</f>
        <v>RXN-NADt2_m_FWD-rt2593</v>
      </c>
      <c r="H132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32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323" s="1">
        <f>_xlfn.NUMBERVALUE(_xlfn.TEXTAFTER(Table5[[#This Row],[rxn     kapp_old        kapp_slack_ub   kapp_slack_lb]]," ",-1))</f>
        <v>0</v>
      </c>
      <c r="K1323" s="1">
        <f>_xlfn.XLOOKUP(SUBSTITUTE(Table5[[#This Row],[rxn]],"RXN-","ENZLOAD-"),ENZLOAD[name],ENZLOAD[flux],0)</f>
        <v>3.2585568697E-7</v>
      </c>
      <c r="L1323" s="1" t="str">
        <f>"'"&amp;Table5[[#This Row],[rxn]]&amp;"'"&amp;CHAR(9)&amp;IF(AND(Table5[[#This Row],[kapp_slack_ub]]&lt;&gt;0,Table5[[#This Row],[kapp_old]]&lt;$F$1),$F$1,Table5[[#This Row],[kapp_old]])</f>
        <v>'RXN-NADt2_m_FWD-rt2593'	27141.27779288</v>
      </c>
      <c r="M1323" s="1">
        <f>_xlfn.XLOOKUP(Table5[[#This Row],[rxn]],Table3[name],Table3[flux],$F$1)</f>
        <v>27141.277792879999</v>
      </c>
      <c r="N1323" s="1">
        <f>IFERROR(Table5[[#This Row],[min flux]]/Table5[[#This Row],[associated enzload]],"")</f>
        <v>83292325032.764481</v>
      </c>
      <c r="O1323" s="1">
        <f>_xlfn.NUMBERVALUE(IF(Table5[[#This Row],[flux/enzload]]="","",ABS($N$1-Table5[[#This Row],[flux/enzload]])))</f>
        <v>1316623992626.1899</v>
      </c>
      <c r="P1323" s="1">
        <f>Table5[[#This Row],[kapp_old]]+IFERROR(((Table5[[#This Row],[kapp_slack_ub]]-Table5[[#This Row],[kapp_slack_lb]])/Table5[[#This Row],[associated enzload]]),0)</f>
        <v>27141.277792879999</v>
      </c>
      <c r="Q1323" s="1" t="str">
        <f>"'"&amp;Table5[[#This Row],[rxn]]&amp;"'"&amp;CHAR(9)&amp;Table5[[#This Row],[kapp + (slack_ub - slack_lb)/enzload]]</f>
        <v>'RXN-NADt2_m_FWD-rt2593'	27141.27779288</v>
      </c>
      <c r="R1323" s="1">
        <f>_xlfn.XLOOKUP(Table5[[#This Row],[rxn]],Table38[name],Table38[flux],0)</f>
        <v>0</v>
      </c>
      <c r="S1323" s="1">
        <f>_xlfn.XLOOKUP(SUBSTITUTE(Table5[[#This Row],[rxn]],"RXN-","ENZLOAD-"),Table38[name],Table38[flux],0)</f>
        <v>0</v>
      </c>
      <c r="T1323" s="1" t="b">
        <f>AND(Table5[[#This Row],[ENZLOAD flux in kapp-slack.gms]]=0,Table5[[#This Row],[flux in kapp-slack.gms]]&lt;&gt;0,NOT(Table5[[#This Row],[spont or unknown?]]))</f>
        <v>0</v>
      </c>
      <c r="U1323" s="1" t="b">
        <f>OR(_xlfn.TEXTAFTER(Table5[[#This Row],[rxn]],"-",-1)="SPONT",_xlfn.TEXTAFTER(Table5[[#This Row],[rxn]],"-",-1)="UNKNOWN")</f>
        <v>0</v>
      </c>
      <c r="V1323" s="1">
        <f>_xlfn.XLOOKUP(SUBSTITUTE(Table5[[#This Row],[rxn]],"RXN-","ENZLOAD-"),Table4[rxn],Table4[ub],0)</f>
        <v>1.12681539</v>
      </c>
      <c r="W1323" s="1" t="b">
        <f>AND(Table5[[#This Row],[FVA ENZLOAD flux UB]]=0,Table5[[#This Row],[ENZ not made when it should be?]])</f>
        <v>0</v>
      </c>
    </row>
    <row r="1324" spans="1:23" hidden="1">
      <c r="A1324" s="1" t="s">
        <v>5802</v>
      </c>
      <c r="B1324" s="1" t="str">
        <f>_xlfn.TEXTBEFORE(Table38[[#This Row],[all fluxes from kapp-slack]]," ",,,,"")</f>
        <v>PROSYN-RPL37A</v>
      </c>
      <c r="C1324" s="1">
        <f>_xlfn.NUMBERVALUE(IFERROR(_xlfn.TEXTAFTER(Table38[[#This Row],[all fluxes from kapp-slack]]," ",-1,,,""),""))</f>
        <v>4.1380926860000002E-6</v>
      </c>
      <c r="F1324" s="1" t="s">
        <v>8912</v>
      </c>
      <c r="G1324" s="1" t="str">
        <f>_xlfn.TEXTBEFORE(Table5[[#This Row],[rxn     kapp_old        kapp_slack_ub   kapp_slack_lb]]," ")</f>
        <v>RXN-NADt3_m_FWD-rt2593</v>
      </c>
      <c r="H132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32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324" s="1">
        <f>_xlfn.NUMBERVALUE(_xlfn.TEXTAFTER(Table5[[#This Row],[rxn     kapp_old        kapp_slack_ub   kapp_slack_lb]]," ",-1))</f>
        <v>0</v>
      </c>
      <c r="K1324" s="1">
        <f>_xlfn.XLOOKUP(SUBSTITUTE(Table5[[#This Row],[rxn]],"RXN-","ENZLOAD-"),ENZLOAD[name],ENZLOAD[flux],0)</f>
        <v>3.2585568697E-7</v>
      </c>
      <c r="L1324" s="1" t="str">
        <f>"'"&amp;Table5[[#This Row],[rxn]]&amp;"'"&amp;CHAR(9)&amp;IF(AND(Table5[[#This Row],[kapp_slack_ub]]&lt;&gt;0,Table5[[#This Row],[kapp_old]]&lt;$F$1),$F$1,Table5[[#This Row],[kapp_old]])</f>
        <v>'RXN-NADt3_m_FWD-rt2593'	27141.27779288</v>
      </c>
      <c r="M1324" s="1">
        <f>_xlfn.XLOOKUP(Table5[[#This Row],[rxn]],Table3[name],Table3[flux],$F$1)</f>
        <v>27141.277792879999</v>
      </c>
      <c r="N1324" s="1">
        <f>IFERROR(Table5[[#This Row],[min flux]]/Table5[[#This Row],[associated enzload]],"")</f>
        <v>83292325032.764481</v>
      </c>
      <c r="O1324" s="1">
        <f>_xlfn.NUMBERVALUE(IF(Table5[[#This Row],[flux/enzload]]="","",ABS($N$1-Table5[[#This Row],[flux/enzload]])))</f>
        <v>1316623992626.1899</v>
      </c>
      <c r="P1324" s="1">
        <f>Table5[[#This Row],[kapp_old]]+IFERROR(((Table5[[#This Row],[kapp_slack_ub]]-Table5[[#This Row],[kapp_slack_lb]])/Table5[[#This Row],[associated enzload]]),0)</f>
        <v>27141.277792879999</v>
      </c>
      <c r="Q1324" s="1" t="str">
        <f>"'"&amp;Table5[[#This Row],[rxn]]&amp;"'"&amp;CHAR(9)&amp;Table5[[#This Row],[kapp + (slack_ub - slack_lb)/enzload]]</f>
        <v>'RXN-NADt3_m_FWD-rt2593'	27141.27779288</v>
      </c>
      <c r="R1324" s="1">
        <f>_xlfn.XLOOKUP(Table5[[#This Row],[rxn]],Table38[name],Table38[flux],0)</f>
        <v>0</v>
      </c>
      <c r="S1324" s="1">
        <f>_xlfn.XLOOKUP(SUBSTITUTE(Table5[[#This Row],[rxn]],"RXN-","ENZLOAD-"),Table38[name],Table38[flux],0)</f>
        <v>0</v>
      </c>
      <c r="T1324" s="1" t="b">
        <f>AND(Table5[[#This Row],[ENZLOAD flux in kapp-slack.gms]]=0,Table5[[#This Row],[flux in kapp-slack.gms]]&lt;&gt;0,NOT(Table5[[#This Row],[spont or unknown?]]))</f>
        <v>0</v>
      </c>
      <c r="U1324" s="1" t="b">
        <f>OR(_xlfn.TEXTAFTER(Table5[[#This Row],[rxn]],"-",-1)="SPONT",_xlfn.TEXTAFTER(Table5[[#This Row],[rxn]],"-",-1)="UNKNOWN")</f>
        <v>0</v>
      </c>
      <c r="V1324" s="1">
        <f>_xlfn.XLOOKUP(SUBSTITUTE(Table5[[#This Row],[rxn]],"RXN-","ENZLOAD-"),Table4[rxn],Table4[ub],0)</f>
        <v>1.12681539</v>
      </c>
      <c r="W1324" s="1" t="b">
        <f>AND(Table5[[#This Row],[FVA ENZLOAD flux UB]]=0,Table5[[#This Row],[ENZ not made when it should be?]])</f>
        <v>0</v>
      </c>
    </row>
    <row r="1325" spans="1:23" hidden="1">
      <c r="A1325" s="1" t="s">
        <v>5803</v>
      </c>
      <c r="B1325" s="1" t="str">
        <f>_xlfn.TEXTBEFORE(Table38[[#This Row],[all fluxes from kapp-slack]]," ",,,,"")</f>
        <v>PROSYN-RPL38</v>
      </c>
      <c r="C1325" s="1">
        <f>_xlfn.NUMBERVALUE(IFERROR(_xlfn.TEXTAFTER(Table38[[#This Row],[all fluxes from kapp-slack]]," ",-1,,,""),""))</f>
        <v>4.1380926860000002E-6</v>
      </c>
      <c r="F1325" s="1" t="s">
        <v>8914</v>
      </c>
      <c r="G1325" s="1" t="str">
        <f>_xlfn.TEXTBEFORE(Table5[[#This Row],[rxn     kapp_old        kapp_slack_ub   kapp_slack_lb]]," ")</f>
        <v>RXN-NAMNPP_m_FWD-rt1924_m</v>
      </c>
      <c r="H132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32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325" s="1">
        <f>_xlfn.NUMBERVALUE(_xlfn.TEXTAFTER(Table5[[#This Row],[rxn     kapp_old        kapp_slack_ub   kapp_slack_lb]]," ",-1))</f>
        <v>0</v>
      </c>
      <c r="K1325" s="1">
        <f>_xlfn.XLOOKUP(SUBSTITUTE(Table5[[#This Row],[rxn]],"RXN-","ENZLOAD-"),ENZLOAD[name],ENZLOAD[flux],0)</f>
        <v>2.2426779952E-7</v>
      </c>
      <c r="L1325" s="1" t="str">
        <f>"'"&amp;Table5[[#This Row],[rxn]]&amp;"'"&amp;CHAR(9)&amp;IF(AND(Table5[[#This Row],[kapp_slack_ub]]&lt;&gt;0,Table5[[#This Row],[kapp_old]]&lt;$F$1),$F$1,Table5[[#This Row],[kapp_old]])</f>
        <v>'RXN-NAMNPP_m_FWD-rt1924_m'	27141.27779288</v>
      </c>
      <c r="M1325" s="1">
        <f>_xlfn.XLOOKUP(Table5[[#This Row],[rxn]],Table3[name],Table3[flux],$F$1)</f>
        <v>27141.277792879999</v>
      </c>
      <c r="N1325" s="1">
        <f>IFERROR(Table5[[#This Row],[min flux]]/Table5[[#This Row],[associated enzload]],"")</f>
        <v>121021733173.33308</v>
      </c>
      <c r="O1325" s="1">
        <f>_xlfn.NUMBERVALUE(IF(Table5[[#This Row],[flux/enzload]]="","",ABS($N$1-Table5[[#This Row],[flux/enzload]])))</f>
        <v>1278894584485.6201</v>
      </c>
      <c r="P1325" s="1">
        <f>Table5[[#This Row],[kapp_old]]+IFERROR(((Table5[[#This Row],[kapp_slack_ub]]-Table5[[#This Row],[kapp_slack_lb]])/Table5[[#This Row],[associated enzload]]),0)</f>
        <v>27141.277792879999</v>
      </c>
      <c r="Q1325" s="1" t="str">
        <f>"'"&amp;Table5[[#This Row],[rxn]]&amp;"'"&amp;CHAR(9)&amp;Table5[[#This Row],[kapp + (slack_ub - slack_lb)/enzload]]</f>
        <v>'RXN-NAMNPP_m_FWD-rt1924_m'	27141.27779288</v>
      </c>
      <c r="R1325" s="1">
        <f>_xlfn.XLOOKUP(Table5[[#This Row],[rxn]],Table38[name],Table38[flux],0)</f>
        <v>0</v>
      </c>
      <c r="S1325" s="1">
        <f>_xlfn.XLOOKUP(SUBSTITUTE(Table5[[#This Row],[rxn]],"RXN-","ENZLOAD-"),Table38[name],Table38[flux],0)</f>
        <v>0</v>
      </c>
      <c r="T1325" s="1" t="b">
        <f>AND(Table5[[#This Row],[ENZLOAD flux in kapp-slack.gms]]=0,Table5[[#This Row],[flux in kapp-slack.gms]]&lt;&gt;0,NOT(Table5[[#This Row],[spont or unknown?]]))</f>
        <v>0</v>
      </c>
      <c r="U1325" s="1" t="b">
        <f>OR(_xlfn.TEXTAFTER(Table5[[#This Row],[rxn]],"-",-1)="SPONT",_xlfn.TEXTAFTER(Table5[[#This Row],[rxn]],"-",-1)="UNKNOWN")</f>
        <v>0</v>
      </c>
      <c r="V1325" s="1">
        <f>_xlfn.XLOOKUP(SUBSTITUTE(Table5[[#This Row],[rxn]],"RXN-","ENZLOAD-"),Table4[rxn],Table4[ub],0)</f>
        <v>0.83712425999999995</v>
      </c>
      <c r="W1325" s="1" t="b">
        <f>AND(Table5[[#This Row],[FVA ENZLOAD flux UB]]=0,Table5[[#This Row],[ENZ not made when it should be?]])</f>
        <v>0</v>
      </c>
    </row>
    <row r="1326" spans="1:23" hidden="1">
      <c r="A1326" s="1" t="s">
        <v>5804</v>
      </c>
      <c r="B1326" s="1" t="str">
        <f>_xlfn.TEXTBEFORE(Table38[[#This Row],[all fluxes from kapp-slack]]," ",,,,"")</f>
        <v>PROSYN-RPL39</v>
      </c>
      <c r="C1326" s="1">
        <f>_xlfn.NUMBERVALUE(IFERROR(_xlfn.TEXTAFTER(Table38[[#This Row],[all fluxes from kapp-slack]]," ",-1,,,""),""))</f>
        <v>4.1380926860000002E-6</v>
      </c>
      <c r="F1326" s="1" t="s">
        <v>8915</v>
      </c>
      <c r="G1326" s="1" t="str">
        <f>_xlfn.TEXTBEFORE(Table5[[#This Row],[rxn     kapp_old        kapp_slack_ub   kapp_slack_lb]]," ")</f>
        <v>RXN-NAtpa_c_FWD-rt2101_c</v>
      </c>
      <c r="H132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32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326" s="1">
        <f>_xlfn.NUMBERVALUE(_xlfn.TEXTAFTER(Table5[[#This Row],[rxn     kapp_old        kapp_slack_ub   kapp_slack_lb]]," ",-1))</f>
        <v>0</v>
      </c>
      <c r="K1326" s="1">
        <f>_xlfn.XLOOKUP(SUBSTITUTE(Table5[[#This Row],[rxn]],"RXN-","ENZLOAD-"),ENZLOAD[name],ENZLOAD[flux],0)</f>
        <v>1.270157205E-8</v>
      </c>
      <c r="L1326" s="1" t="str">
        <f>"'"&amp;Table5[[#This Row],[rxn]]&amp;"'"&amp;CHAR(9)&amp;IF(AND(Table5[[#This Row],[kapp_slack_ub]]&lt;&gt;0,Table5[[#This Row],[kapp_old]]&lt;$F$1),$F$1,Table5[[#This Row],[kapp_old]])</f>
        <v>'RXN-NAtpa_c_FWD-rt2101_c'	27141.27779288</v>
      </c>
      <c r="M1326" s="1">
        <f>_xlfn.XLOOKUP(Table5[[#This Row],[rxn]],Table3[name],Table3[flux],$F$1)</f>
        <v>27141.277792879999</v>
      </c>
      <c r="N1326" s="1">
        <f>IFERROR(Table5[[#This Row],[min flux]]/Table5[[#This Row],[associated enzload]],"")</f>
        <v>2136843981677.0554</v>
      </c>
      <c r="O1326" s="1">
        <f>_xlfn.NUMBERVALUE(IF(Table5[[#This Row],[flux/enzload]]="","",ABS($N$1-Table5[[#This Row],[flux/enzload]])))</f>
        <v>736927664018.10205</v>
      </c>
      <c r="P1326" s="1">
        <f>Table5[[#This Row],[kapp_old]]+IFERROR(((Table5[[#This Row],[kapp_slack_ub]]-Table5[[#This Row],[kapp_slack_lb]])/Table5[[#This Row],[associated enzload]]),0)</f>
        <v>27141.277792879999</v>
      </c>
      <c r="Q1326" s="1" t="str">
        <f>"'"&amp;Table5[[#This Row],[rxn]]&amp;"'"&amp;CHAR(9)&amp;Table5[[#This Row],[kapp + (slack_ub - slack_lb)/enzload]]</f>
        <v>'RXN-NAtpa_c_FWD-rt2101_c'	27141.27779288</v>
      </c>
      <c r="R1326" s="1">
        <f>_xlfn.XLOOKUP(Table5[[#This Row],[rxn]],Table38[name],Table38[flux],0)</f>
        <v>0</v>
      </c>
      <c r="S1326" s="1">
        <f>_xlfn.XLOOKUP(SUBSTITUTE(Table5[[#This Row],[rxn]],"RXN-","ENZLOAD-"),Table38[name],Table38[flux],0)</f>
        <v>0</v>
      </c>
      <c r="T1326" s="1" t="b">
        <f>AND(Table5[[#This Row],[ENZLOAD flux in kapp-slack.gms]]=0,Table5[[#This Row],[flux in kapp-slack.gms]]&lt;&gt;0,NOT(Table5[[#This Row],[spont or unknown?]]))</f>
        <v>0</v>
      </c>
      <c r="U1326" s="1" t="b">
        <f>OR(_xlfn.TEXTAFTER(Table5[[#This Row],[rxn]],"-",-1)="SPONT",_xlfn.TEXTAFTER(Table5[[#This Row],[rxn]],"-",-1)="UNKNOWN")</f>
        <v>0</v>
      </c>
      <c r="V1326" s="1">
        <f>_xlfn.XLOOKUP(SUBSTITUTE(Table5[[#This Row],[rxn]],"RXN-","ENZLOAD-"),Table4[rxn],Table4[ub],0)</f>
        <v>0.51821488999999998</v>
      </c>
      <c r="W1326" s="1" t="b">
        <f>AND(Table5[[#This Row],[FVA ENZLOAD flux UB]]=0,Table5[[#This Row],[ENZ not made when it should be?]])</f>
        <v>0</v>
      </c>
    </row>
    <row r="1327" spans="1:23" hidden="1">
      <c r="A1327" s="1" t="s">
        <v>5805</v>
      </c>
      <c r="B1327" s="1" t="str">
        <f>_xlfn.TEXTBEFORE(Table38[[#This Row],[all fluxes from kapp-slack]]," ",,,,"")</f>
        <v>PROSYN-RPL40A</v>
      </c>
      <c r="C1327" s="1">
        <f>_xlfn.NUMBERVALUE(IFERROR(_xlfn.TEXTAFTER(Table38[[#This Row],[all fluxes from kapp-slack]]," ",-1,,,""),""))</f>
        <v>4.1380926860000002E-6</v>
      </c>
      <c r="F1327" s="1" t="s">
        <v>8916</v>
      </c>
      <c r="G1327" s="1" t="str">
        <f>_xlfn.TEXTBEFORE(Table5[[#This Row],[rxn     kapp_old        kapp_slack_ub   kapp_slack_lb]]," ")</f>
        <v>RXN-NAtpa_c_REV-rt2101_c</v>
      </c>
      <c r="H132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32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327" s="1">
        <f>_xlfn.NUMBERVALUE(_xlfn.TEXTAFTER(Table5[[#This Row],[rxn     kapp_old        kapp_slack_ub   kapp_slack_lb]]," ",-1))</f>
        <v>0</v>
      </c>
      <c r="K1327" s="1">
        <f>_xlfn.XLOOKUP(SUBSTITUTE(Table5[[#This Row],[rxn]],"RXN-","ENZLOAD-"),ENZLOAD[name],ENZLOAD[flux],0)</f>
        <v>1.270157205E-8</v>
      </c>
      <c r="L1327" s="1" t="str">
        <f>"'"&amp;Table5[[#This Row],[rxn]]&amp;"'"&amp;CHAR(9)&amp;IF(AND(Table5[[#This Row],[kapp_slack_ub]]&lt;&gt;0,Table5[[#This Row],[kapp_old]]&lt;$F$1),$F$1,Table5[[#This Row],[kapp_old]])</f>
        <v>'RXN-NAtpa_c_REV-rt2101_c'	27141.27779288</v>
      </c>
      <c r="M1327" s="1">
        <f>_xlfn.XLOOKUP(Table5[[#This Row],[rxn]],Table3[name],Table3[flux],$F$1)</f>
        <v>27141.277792879999</v>
      </c>
      <c r="N1327" s="1">
        <f>IFERROR(Table5[[#This Row],[min flux]]/Table5[[#This Row],[associated enzload]],"")</f>
        <v>2136843981677.0554</v>
      </c>
      <c r="O1327" s="1">
        <f>_xlfn.NUMBERVALUE(IF(Table5[[#This Row],[flux/enzload]]="","",ABS($N$1-Table5[[#This Row],[flux/enzload]])))</f>
        <v>736927664018.10205</v>
      </c>
      <c r="P1327" s="1">
        <f>Table5[[#This Row],[kapp_old]]+IFERROR(((Table5[[#This Row],[kapp_slack_ub]]-Table5[[#This Row],[kapp_slack_lb]])/Table5[[#This Row],[associated enzload]]),0)</f>
        <v>27141.277792879999</v>
      </c>
      <c r="Q1327" s="1" t="str">
        <f>"'"&amp;Table5[[#This Row],[rxn]]&amp;"'"&amp;CHAR(9)&amp;Table5[[#This Row],[kapp + (slack_ub - slack_lb)/enzload]]</f>
        <v>'RXN-NAtpa_c_REV-rt2101_c'	27141.27779288</v>
      </c>
      <c r="R1327" s="1">
        <f>_xlfn.XLOOKUP(Table5[[#This Row],[rxn]],Table38[name],Table38[flux],0)</f>
        <v>0</v>
      </c>
      <c r="S1327" s="1">
        <f>_xlfn.XLOOKUP(SUBSTITUTE(Table5[[#This Row],[rxn]],"RXN-","ENZLOAD-"),Table38[name],Table38[flux],0)</f>
        <v>0</v>
      </c>
      <c r="T1327" s="1" t="b">
        <f>AND(Table5[[#This Row],[ENZLOAD flux in kapp-slack.gms]]=0,Table5[[#This Row],[flux in kapp-slack.gms]]&lt;&gt;0,NOT(Table5[[#This Row],[spont or unknown?]]))</f>
        <v>0</v>
      </c>
      <c r="U1327" s="1" t="b">
        <f>OR(_xlfn.TEXTAFTER(Table5[[#This Row],[rxn]],"-",-1)="SPONT",_xlfn.TEXTAFTER(Table5[[#This Row],[rxn]],"-",-1)="UNKNOWN")</f>
        <v>0</v>
      </c>
      <c r="V1327" s="1">
        <f>_xlfn.XLOOKUP(SUBSTITUTE(Table5[[#This Row],[rxn]],"RXN-","ENZLOAD-"),Table4[rxn],Table4[ub],0)</f>
        <v>0.51821488999999998</v>
      </c>
      <c r="W1327" s="1" t="b">
        <f>AND(Table5[[#This Row],[FVA ENZLOAD flux UB]]=0,Table5[[#This Row],[ENZ not made when it should be?]])</f>
        <v>0</v>
      </c>
    </row>
    <row r="1328" spans="1:23" hidden="1">
      <c r="A1328" s="1" t="s">
        <v>5806</v>
      </c>
      <c r="B1328" s="1" t="str">
        <f>_xlfn.TEXTBEFORE(Table38[[#This Row],[all fluxes from kapp-slack]]," ",,,,"")</f>
        <v>PROSYN-RPL41A</v>
      </c>
      <c r="C1328" s="1">
        <f>_xlfn.NUMBERVALUE(IFERROR(_xlfn.TEXTAFTER(Table38[[#This Row],[all fluxes from kapp-slack]]," ",-1,,,""),""))</f>
        <v>4.1380926860000002E-6</v>
      </c>
      <c r="F1328" s="1" t="s">
        <v>8917</v>
      </c>
      <c r="G1328" s="1" t="str">
        <f>_xlfn.TEXTBEFORE(Table5[[#This Row],[rxn     kapp_old        kapp_slack_ub   kapp_slack_lb]]," ")</f>
        <v>RXN-NAtpa_c_FWD-rt2444</v>
      </c>
      <c r="H132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32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328" s="1">
        <f>_xlfn.NUMBERVALUE(_xlfn.TEXTAFTER(Table5[[#This Row],[rxn     kapp_old        kapp_slack_ub   kapp_slack_lb]]," ",-1))</f>
        <v>0</v>
      </c>
      <c r="K1328" s="1">
        <f>_xlfn.XLOOKUP(SUBSTITUTE(Table5[[#This Row],[rxn]],"RXN-","ENZLOAD-"),ENZLOAD[name],ENZLOAD[flux],0)</f>
        <v>3.0690825137999999E-7</v>
      </c>
      <c r="L1328" s="1" t="str">
        <f>"'"&amp;Table5[[#This Row],[rxn]]&amp;"'"&amp;CHAR(9)&amp;IF(AND(Table5[[#This Row],[kapp_slack_ub]]&lt;&gt;0,Table5[[#This Row],[kapp_old]]&lt;$F$1),$F$1,Table5[[#This Row],[kapp_old]])</f>
        <v>'RXN-NAtpa_c_FWD-rt2444'	27141.27779288</v>
      </c>
      <c r="M1328" s="1">
        <f>_xlfn.XLOOKUP(Table5[[#This Row],[rxn]],Table3[name],Table3[flux],$F$1)</f>
        <v>27141.277792879999</v>
      </c>
      <c r="N1328" s="1">
        <f>IFERROR(Table5[[#This Row],[min flux]]/Table5[[#This Row],[associated enzload]],"")</f>
        <v>88434500118.000702</v>
      </c>
      <c r="O1328" s="1">
        <f>_xlfn.NUMBERVALUE(IF(Table5[[#This Row],[flux/enzload]]="","",ABS($N$1-Table5[[#This Row],[flux/enzload]])))</f>
        <v>1311481817540.95</v>
      </c>
      <c r="P1328" s="1">
        <f>Table5[[#This Row],[kapp_old]]+IFERROR(((Table5[[#This Row],[kapp_slack_ub]]-Table5[[#This Row],[kapp_slack_lb]])/Table5[[#This Row],[associated enzload]]),0)</f>
        <v>27141.277792879999</v>
      </c>
      <c r="Q1328" s="1" t="str">
        <f>"'"&amp;Table5[[#This Row],[rxn]]&amp;"'"&amp;CHAR(9)&amp;Table5[[#This Row],[kapp + (slack_ub - slack_lb)/enzload]]</f>
        <v>'RXN-NAtpa_c_FWD-rt2444'	27141.27779288</v>
      </c>
      <c r="R1328" s="1">
        <f>_xlfn.XLOOKUP(Table5[[#This Row],[rxn]],Table38[name],Table38[flux],0)</f>
        <v>0</v>
      </c>
      <c r="S1328" s="1">
        <f>_xlfn.XLOOKUP(SUBSTITUTE(Table5[[#This Row],[rxn]],"RXN-","ENZLOAD-"),Table38[name],Table38[flux],0)</f>
        <v>0</v>
      </c>
      <c r="T1328" s="1" t="b">
        <f>AND(Table5[[#This Row],[ENZLOAD flux in kapp-slack.gms]]=0,Table5[[#This Row],[flux in kapp-slack.gms]]&lt;&gt;0,NOT(Table5[[#This Row],[spont or unknown?]]))</f>
        <v>0</v>
      </c>
      <c r="U1328" s="1" t="b">
        <f>OR(_xlfn.TEXTAFTER(Table5[[#This Row],[rxn]],"-",-1)="SPONT",_xlfn.TEXTAFTER(Table5[[#This Row],[rxn]],"-",-1)="UNKNOWN")</f>
        <v>0</v>
      </c>
      <c r="V1328" s="1">
        <f>_xlfn.XLOOKUP(SUBSTITUTE(Table5[[#This Row],[rxn]],"RXN-","ENZLOAD-"),Table4[rxn],Table4[ub],0)</f>
        <v>0.33100217999999998</v>
      </c>
      <c r="W1328" s="1" t="b">
        <f>AND(Table5[[#This Row],[FVA ENZLOAD flux UB]]=0,Table5[[#This Row],[ENZ not made when it should be?]])</f>
        <v>0</v>
      </c>
    </row>
    <row r="1329" spans="1:23" hidden="1">
      <c r="A1329" s="1" t="s">
        <v>5807</v>
      </c>
      <c r="B1329" s="1" t="str">
        <f>_xlfn.TEXTBEFORE(Table38[[#This Row],[all fluxes from kapp-slack]]," ",,,,"")</f>
        <v>PROSYN-RPL42A</v>
      </c>
      <c r="C1329" s="1">
        <f>_xlfn.NUMBERVALUE(IFERROR(_xlfn.TEXTAFTER(Table38[[#This Row],[all fluxes from kapp-slack]]," ",-1,,,""),""))</f>
        <v>4.1380926860000002E-6</v>
      </c>
      <c r="F1329" s="1" t="s">
        <v>8918</v>
      </c>
      <c r="G1329" s="1" t="str">
        <f>_xlfn.TEXTBEFORE(Table5[[#This Row],[rxn     kapp_old        kapp_slack_ub   kapp_slack_lb]]," ")</f>
        <v>RXN-NAtpa_c_REV-rt2444</v>
      </c>
      <c r="H132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32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329" s="1">
        <f>_xlfn.NUMBERVALUE(_xlfn.TEXTAFTER(Table5[[#This Row],[rxn     kapp_old        kapp_slack_ub   kapp_slack_lb]]," ",-1))</f>
        <v>0</v>
      </c>
      <c r="K1329" s="1">
        <f>_xlfn.XLOOKUP(SUBSTITUTE(Table5[[#This Row],[rxn]],"RXN-","ENZLOAD-"),ENZLOAD[name],ENZLOAD[flux],0)</f>
        <v>3.0690825137999999E-7</v>
      </c>
      <c r="L1329" s="1" t="str">
        <f>"'"&amp;Table5[[#This Row],[rxn]]&amp;"'"&amp;CHAR(9)&amp;IF(AND(Table5[[#This Row],[kapp_slack_ub]]&lt;&gt;0,Table5[[#This Row],[kapp_old]]&lt;$F$1),$F$1,Table5[[#This Row],[kapp_old]])</f>
        <v>'RXN-NAtpa_c_REV-rt2444'	27141.27779288</v>
      </c>
      <c r="M1329" s="1">
        <f>_xlfn.XLOOKUP(Table5[[#This Row],[rxn]],Table3[name],Table3[flux],$F$1)</f>
        <v>27141.277792879999</v>
      </c>
      <c r="N1329" s="1">
        <f>IFERROR(Table5[[#This Row],[min flux]]/Table5[[#This Row],[associated enzload]],"")</f>
        <v>88434500118.000702</v>
      </c>
      <c r="O1329" s="1">
        <f>_xlfn.NUMBERVALUE(IF(Table5[[#This Row],[flux/enzload]]="","",ABS($N$1-Table5[[#This Row],[flux/enzload]])))</f>
        <v>1311481817540.95</v>
      </c>
      <c r="P1329" s="1">
        <f>Table5[[#This Row],[kapp_old]]+IFERROR(((Table5[[#This Row],[kapp_slack_ub]]-Table5[[#This Row],[kapp_slack_lb]])/Table5[[#This Row],[associated enzload]]),0)</f>
        <v>27141.277792879999</v>
      </c>
      <c r="Q1329" s="1" t="str">
        <f>"'"&amp;Table5[[#This Row],[rxn]]&amp;"'"&amp;CHAR(9)&amp;Table5[[#This Row],[kapp + (slack_ub - slack_lb)/enzload]]</f>
        <v>'RXN-NAtpa_c_REV-rt2444'	27141.27779288</v>
      </c>
      <c r="R1329" s="1">
        <f>_xlfn.XLOOKUP(Table5[[#This Row],[rxn]],Table38[name],Table38[flux],0)</f>
        <v>0</v>
      </c>
      <c r="S1329" s="1">
        <f>_xlfn.XLOOKUP(SUBSTITUTE(Table5[[#This Row],[rxn]],"RXN-","ENZLOAD-"),Table38[name],Table38[flux],0)</f>
        <v>0</v>
      </c>
      <c r="T1329" s="1" t="b">
        <f>AND(Table5[[#This Row],[ENZLOAD flux in kapp-slack.gms]]=0,Table5[[#This Row],[flux in kapp-slack.gms]]&lt;&gt;0,NOT(Table5[[#This Row],[spont or unknown?]]))</f>
        <v>0</v>
      </c>
      <c r="U1329" s="1" t="b">
        <f>OR(_xlfn.TEXTAFTER(Table5[[#This Row],[rxn]],"-",-1)="SPONT",_xlfn.TEXTAFTER(Table5[[#This Row],[rxn]],"-",-1)="UNKNOWN")</f>
        <v>0</v>
      </c>
      <c r="V1329" s="1">
        <f>_xlfn.XLOOKUP(SUBSTITUTE(Table5[[#This Row],[rxn]],"RXN-","ENZLOAD-"),Table4[rxn],Table4[ub],0)</f>
        <v>0.33100217999999998</v>
      </c>
      <c r="W1329" s="1" t="b">
        <f>AND(Table5[[#This Row],[FVA ENZLOAD flux UB]]=0,Table5[[#This Row],[ENZ not made when it should be?]])</f>
        <v>0</v>
      </c>
    </row>
    <row r="1330" spans="1:23" hidden="1">
      <c r="A1330" s="1" t="s">
        <v>5808</v>
      </c>
      <c r="B1330" s="1" t="str">
        <f>_xlfn.TEXTBEFORE(Table38[[#This Row],[all fluxes from kapp-slack]]," ",,,,"")</f>
        <v>PROSYN-RPL43A</v>
      </c>
      <c r="C1330" s="1">
        <f>_xlfn.NUMBERVALUE(IFERROR(_xlfn.TEXTAFTER(Table38[[#This Row],[all fluxes from kapp-slack]]," ",-1,,,""),""))</f>
        <v>4.1380926860000002E-6</v>
      </c>
      <c r="F1330" s="1" t="s">
        <v>8921</v>
      </c>
      <c r="G1330" s="1" t="str">
        <f>_xlfn.TEXTBEFORE(Table5[[#This Row],[rxn     kapp_old        kapp_slack_ub   kapp_slack_lb]]," ")</f>
        <v>RXN-NDP1_c_FWD-rt0602_c</v>
      </c>
      <c r="H133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33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330" s="1">
        <f>_xlfn.NUMBERVALUE(_xlfn.TEXTAFTER(Table5[[#This Row],[rxn     kapp_old        kapp_slack_ub   kapp_slack_lb]]," ",-1))</f>
        <v>0</v>
      </c>
      <c r="K1330" s="1">
        <f>_xlfn.XLOOKUP(SUBSTITUTE(Table5[[#This Row],[rxn]],"RXN-","ENZLOAD-"),ENZLOAD[name],ENZLOAD[flux],0)</f>
        <v>1.5748833620000001E-8</v>
      </c>
      <c r="L1330" s="1" t="str">
        <f>"'"&amp;Table5[[#This Row],[rxn]]&amp;"'"&amp;CHAR(9)&amp;IF(AND(Table5[[#This Row],[kapp_slack_ub]]&lt;&gt;0,Table5[[#This Row],[kapp_old]]&lt;$F$1),$F$1,Table5[[#This Row],[kapp_old]])</f>
        <v>'RXN-NDP1_c_FWD-rt0602_c'	27141.27779288</v>
      </c>
      <c r="M1330" s="1">
        <f>_xlfn.XLOOKUP(Table5[[#This Row],[rxn]],Table3[name],Table3[flux],$F$1)</f>
        <v>27141.277792879999</v>
      </c>
      <c r="N1330" s="1">
        <f>IFERROR(Table5[[#This Row],[min flux]]/Table5[[#This Row],[associated enzload]],"")</f>
        <v>1723383359540.5015</v>
      </c>
      <c r="O1330" s="1">
        <f>_xlfn.NUMBERVALUE(IF(Table5[[#This Row],[flux/enzload]]="","",ABS($N$1-Table5[[#This Row],[flux/enzload]])))</f>
        <v>323467041881.54797</v>
      </c>
      <c r="P1330" s="1">
        <f>Table5[[#This Row],[kapp_old]]+IFERROR(((Table5[[#This Row],[kapp_slack_ub]]-Table5[[#This Row],[kapp_slack_lb]])/Table5[[#This Row],[associated enzload]]),0)</f>
        <v>27141.277792879999</v>
      </c>
      <c r="Q1330" s="1" t="str">
        <f>"'"&amp;Table5[[#This Row],[rxn]]&amp;"'"&amp;CHAR(9)&amp;Table5[[#This Row],[kapp + (slack_ub - slack_lb)/enzload]]</f>
        <v>'RXN-NDP1_c_FWD-rt0602_c'	27141.27779288</v>
      </c>
      <c r="R1330" s="1">
        <f>_xlfn.XLOOKUP(Table5[[#This Row],[rxn]],Table38[name],Table38[flux],0)</f>
        <v>0</v>
      </c>
      <c r="S1330" s="1">
        <f>_xlfn.XLOOKUP(SUBSTITUTE(Table5[[#This Row],[rxn]],"RXN-","ENZLOAD-"),Table38[name],Table38[flux],0)</f>
        <v>0</v>
      </c>
      <c r="T1330" s="1" t="b">
        <f>AND(Table5[[#This Row],[ENZLOAD flux in kapp-slack.gms]]=0,Table5[[#This Row],[flux in kapp-slack.gms]]&lt;&gt;0,NOT(Table5[[#This Row],[spont or unknown?]]))</f>
        <v>0</v>
      </c>
      <c r="U1330" s="1" t="b">
        <f>OR(_xlfn.TEXTAFTER(Table5[[#This Row],[rxn]],"-",-1)="SPONT",_xlfn.TEXTAFTER(Table5[[#This Row],[rxn]],"-",-1)="UNKNOWN")</f>
        <v>0</v>
      </c>
      <c r="V1330" s="1">
        <f>_xlfn.XLOOKUP(SUBSTITUTE(Table5[[#This Row],[rxn]],"RXN-","ENZLOAD-"),Table4[rxn],Table4[ub],0)</f>
        <v>0.43170719000000002</v>
      </c>
      <c r="W1330" s="1" t="b">
        <f>AND(Table5[[#This Row],[FVA ENZLOAD flux UB]]=0,Table5[[#This Row],[ENZ not made when it should be?]])</f>
        <v>0</v>
      </c>
    </row>
    <row r="1331" spans="1:23" hidden="1">
      <c r="A1331" s="1" t="s">
        <v>5809</v>
      </c>
      <c r="B1331" s="1" t="str">
        <f>_xlfn.TEXTBEFORE(Table38[[#This Row],[all fluxes from kapp-slack]]," ",,,,"")</f>
        <v>PROSYN-RPL4A</v>
      </c>
      <c r="C1331" s="1">
        <f>_xlfn.NUMBERVALUE(IFERROR(_xlfn.TEXTAFTER(Table38[[#This Row],[all fluxes from kapp-slack]]," ",-1,,,""),""))</f>
        <v>4.1380926860000002E-6</v>
      </c>
      <c r="F1331" s="1" t="s">
        <v>8922</v>
      </c>
      <c r="G1331" s="1" t="str">
        <f>_xlfn.TEXTBEFORE(Table5[[#This Row],[rxn     kapp_old        kapp_slack_ub   kapp_slack_lb]]," ")</f>
        <v>RXN-NDP10_c_FWD-rt0602_c</v>
      </c>
      <c r="H133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33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331" s="1">
        <f>_xlfn.NUMBERVALUE(_xlfn.TEXTAFTER(Table5[[#This Row],[rxn     kapp_old        kapp_slack_ub   kapp_slack_lb]]," ",-1))</f>
        <v>0</v>
      </c>
      <c r="K1331" s="1">
        <f>_xlfn.XLOOKUP(SUBSTITUTE(Table5[[#This Row],[rxn]],"RXN-","ENZLOAD-"),ENZLOAD[name],ENZLOAD[flux],0)</f>
        <v>1.5748833620000001E-8</v>
      </c>
      <c r="L1331" s="1" t="str">
        <f>"'"&amp;Table5[[#This Row],[rxn]]&amp;"'"&amp;CHAR(9)&amp;IF(AND(Table5[[#This Row],[kapp_slack_ub]]&lt;&gt;0,Table5[[#This Row],[kapp_old]]&lt;$F$1),$F$1,Table5[[#This Row],[kapp_old]])</f>
        <v>'RXN-NDP10_c_FWD-rt0602_c'	27141.27779288</v>
      </c>
      <c r="M1331" s="1">
        <f>_xlfn.XLOOKUP(Table5[[#This Row],[rxn]],Table3[name],Table3[flux],$F$1)</f>
        <v>27141.277792879999</v>
      </c>
      <c r="N1331" s="1">
        <f>IFERROR(Table5[[#This Row],[min flux]]/Table5[[#This Row],[associated enzload]],"")</f>
        <v>1723383359540.5015</v>
      </c>
      <c r="O1331" s="1">
        <f>_xlfn.NUMBERVALUE(IF(Table5[[#This Row],[flux/enzload]]="","",ABS($N$1-Table5[[#This Row],[flux/enzload]])))</f>
        <v>323467041881.54797</v>
      </c>
      <c r="P1331" s="1">
        <f>Table5[[#This Row],[kapp_old]]+IFERROR(((Table5[[#This Row],[kapp_slack_ub]]-Table5[[#This Row],[kapp_slack_lb]])/Table5[[#This Row],[associated enzload]]),0)</f>
        <v>27141.277792879999</v>
      </c>
      <c r="Q1331" s="1" t="str">
        <f>"'"&amp;Table5[[#This Row],[rxn]]&amp;"'"&amp;CHAR(9)&amp;Table5[[#This Row],[kapp + (slack_ub - slack_lb)/enzload]]</f>
        <v>'RXN-NDP10_c_FWD-rt0602_c'	27141.27779288</v>
      </c>
      <c r="R1331" s="1">
        <f>_xlfn.XLOOKUP(Table5[[#This Row],[rxn]],Table38[name],Table38[flux],0)</f>
        <v>0</v>
      </c>
      <c r="S1331" s="1">
        <f>_xlfn.XLOOKUP(SUBSTITUTE(Table5[[#This Row],[rxn]],"RXN-","ENZLOAD-"),Table38[name],Table38[flux],0)</f>
        <v>0</v>
      </c>
      <c r="T1331" s="1" t="b">
        <f>AND(Table5[[#This Row],[ENZLOAD flux in kapp-slack.gms]]=0,Table5[[#This Row],[flux in kapp-slack.gms]]&lt;&gt;0,NOT(Table5[[#This Row],[spont or unknown?]]))</f>
        <v>0</v>
      </c>
      <c r="U1331" s="1" t="b">
        <f>OR(_xlfn.TEXTAFTER(Table5[[#This Row],[rxn]],"-",-1)="SPONT",_xlfn.TEXTAFTER(Table5[[#This Row],[rxn]],"-",-1)="UNKNOWN")</f>
        <v>0</v>
      </c>
      <c r="V1331" s="1">
        <f>_xlfn.XLOOKUP(SUBSTITUTE(Table5[[#This Row],[rxn]],"RXN-","ENZLOAD-"),Table4[rxn],Table4[ub],0)</f>
        <v>0.43170719000000002</v>
      </c>
      <c r="W1331" s="1" t="b">
        <f>AND(Table5[[#This Row],[FVA ENZLOAD flux UB]]=0,Table5[[#This Row],[ENZ not made when it should be?]])</f>
        <v>0</v>
      </c>
    </row>
    <row r="1332" spans="1:23" hidden="1">
      <c r="A1332" s="1" t="s">
        <v>5810</v>
      </c>
      <c r="B1332" s="1" t="str">
        <f>_xlfn.TEXTBEFORE(Table38[[#This Row],[all fluxes from kapp-slack]]," ",,,,"")</f>
        <v>PROSYN-RPL5</v>
      </c>
      <c r="C1332" s="1">
        <f>_xlfn.NUMBERVALUE(IFERROR(_xlfn.TEXTAFTER(Table38[[#This Row],[all fluxes from kapp-slack]]," ",-1,,,""),""))</f>
        <v>4.1380926860000002E-6</v>
      </c>
      <c r="F1332" s="1" t="s">
        <v>8923</v>
      </c>
      <c r="G1332" s="1" t="str">
        <f>_xlfn.TEXTBEFORE(Table5[[#This Row],[rxn     kapp_old        kapp_slack_ub   kapp_slack_lb]]," ")</f>
        <v>RXN-NDP3_c_FWD-rt0602_c</v>
      </c>
      <c r="H133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33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332" s="1">
        <f>_xlfn.NUMBERVALUE(_xlfn.TEXTAFTER(Table5[[#This Row],[rxn     kapp_old        kapp_slack_ub   kapp_slack_lb]]," ",-1))</f>
        <v>0</v>
      </c>
      <c r="K1332" s="1">
        <f>_xlfn.XLOOKUP(SUBSTITUTE(Table5[[#This Row],[rxn]],"RXN-","ENZLOAD-"),ENZLOAD[name],ENZLOAD[flux],0)</f>
        <v>1.5748833620000001E-8</v>
      </c>
      <c r="L1332" s="1" t="str">
        <f>"'"&amp;Table5[[#This Row],[rxn]]&amp;"'"&amp;CHAR(9)&amp;IF(AND(Table5[[#This Row],[kapp_slack_ub]]&lt;&gt;0,Table5[[#This Row],[kapp_old]]&lt;$F$1),$F$1,Table5[[#This Row],[kapp_old]])</f>
        <v>'RXN-NDP3_c_FWD-rt0602_c'	27141.27779288</v>
      </c>
      <c r="M1332" s="1">
        <f>_xlfn.XLOOKUP(Table5[[#This Row],[rxn]],Table3[name],Table3[flux],$F$1)</f>
        <v>27141.277792879999</v>
      </c>
      <c r="N1332" s="1">
        <f>IFERROR(Table5[[#This Row],[min flux]]/Table5[[#This Row],[associated enzload]],"")</f>
        <v>1723383359540.5015</v>
      </c>
      <c r="O1332" s="1">
        <f>_xlfn.NUMBERVALUE(IF(Table5[[#This Row],[flux/enzload]]="","",ABS($N$1-Table5[[#This Row],[flux/enzload]])))</f>
        <v>323467041881.54797</v>
      </c>
      <c r="P1332" s="1">
        <f>Table5[[#This Row],[kapp_old]]+IFERROR(((Table5[[#This Row],[kapp_slack_ub]]-Table5[[#This Row],[kapp_slack_lb]])/Table5[[#This Row],[associated enzload]]),0)</f>
        <v>27141.277792879999</v>
      </c>
      <c r="Q1332" s="1" t="str">
        <f>"'"&amp;Table5[[#This Row],[rxn]]&amp;"'"&amp;CHAR(9)&amp;Table5[[#This Row],[kapp + (slack_ub - slack_lb)/enzload]]</f>
        <v>'RXN-NDP3_c_FWD-rt0602_c'	27141.27779288</v>
      </c>
      <c r="R1332" s="1">
        <f>_xlfn.XLOOKUP(Table5[[#This Row],[rxn]],Table38[name],Table38[flux],0)</f>
        <v>0</v>
      </c>
      <c r="S1332" s="1">
        <f>_xlfn.XLOOKUP(SUBSTITUTE(Table5[[#This Row],[rxn]],"RXN-","ENZLOAD-"),Table38[name],Table38[flux],0)</f>
        <v>0</v>
      </c>
      <c r="T1332" s="1" t="b">
        <f>AND(Table5[[#This Row],[ENZLOAD flux in kapp-slack.gms]]=0,Table5[[#This Row],[flux in kapp-slack.gms]]&lt;&gt;0,NOT(Table5[[#This Row],[spont or unknown?]]))</f>
        <v>0</v>
      </c>
      <c r="U1332" s="1" t="b">
        <f>OR(_xlfn.TEXTAFTER(Table5[[#This Row],[rxn]],"-",-1)="SPONT",_xlfn.TEXTAFTER(Table5[[#This Row],[rxn]],"-",-1)="UNKNOWN")</f>
        <v>0</v>
      </c>
      <c r="V1332" s="1">
        <f>_xlfn.XLOOKUP(SUBSTITUTE(Table5[[#This Row],[rxn]],"RXN-","ENZLOAD-"),Table4[rxn],Table4[ub],0)</f>
        <v>0.43170719000000002</v>
      </c>
      <c r="W1332" s="1" t="b">
        <f>AND(Table5[[#This Row],[FVA ENZLOAD flux UB]]=0,Table5[[#This Row],[ENZ not made when it should be?]])</f>
        <v>0</v>
      </c>
    </row>
    <row r="1333" spans="1:23" hidden="1">
      <c r="A1333" s="1" t="s">
        <v>5811</v>
      </c>
      <c r="B1333" s="1" t="str">
        <f>_xlfn.TEXTBEFORE(Table38[[#This Row],[all fluxes from kapp-slack]]," ",,,,"")</f>
        <v>PROSYN-RPL6A</v>
      </c>
      <c r="C1333" s="1">
        <f>_xlfn.NUMBERVALUE(IFERROR(_xlfn.TEXTAFTER(Table38[[#This Row],[all fluxes from kapp-slack]]," ",-1,,,""),""))</f>
        <v>4.1380926860000002E-6</v>
      </c>
      <c r="F1333" s="1" t="s">
        <v>8924</v>
      </c>
      <c r="G1333" s="1" t="str">
        <f>_xlfn.TEXTBEFORE(Table5[[#This Row],[rxn     kapp_old        kapp_slack_ub   kapp_slack_lb]]," ")</f>
        <v>RXN-NDP3_g_FWD-rt1437</v>
      </c>
      <c r="H133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33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333" s="1">
        <f>_xlfn.NUMBERVALUE(_xlfn.TEXTAFTER(Table5[[#This Row],[rxn     kapp_old        kapp_slack_ub   kapp_slack_lb]]," ",-1))</f>
        <v>0</v>
      </c>
      <c r="K1333" s="1">
        <f>_xlfn.XLOOKUP(SUBSTITUTE(Table5[[#This Row],[rxn]],"RXN-","ENZLOAD-"),ENZLOAD[name],ENZLOAD[flux],0)</f>
        <v>1.6954973017E-7</v>
      </c>
      <c r="L1333" s="1" t="str">
        <f>"'"&amp;Table5[[#This Row],[rxn]]&amp;"'"&amp;CHAR(9)&amp;IF(AND(Table5[[#This Row],[kapp_slack_ub]]&lt;&gt;0,Table5[[#This Row],[kapp_old]]&lt;$F$1),$F$1,Table5[[#This Row],[kapp_old]])</f>
        <v>'RXN-NDP3_g_FWD-rt1437'	27141.27779288</v>
      </c>
      <c r="M1333" s="1">
        <f>_xlfn.XLOOKUP(Table5[[#This Row],[rxn]],Table3[name],Table3[flux],$F$1)</f>
        <v>27141.277792879999</v>
      </c>
      <c r="N1333" s="1">
        <f>IFERROR(Table5[[#This Row],[min flux]]/Table5[[#This Row],[associated enzload]],"")</f>
        <v>160078566717.07257</v>
      </c>
      <c r="O1333" s="1">
        <f>_xlfn.NUMBERVALUE(IF(Table5[[#This Row],[flux/enzload]]="","",ABS($N$1-Table5[[#This Row],[flux/enzload]])))</f>
        <v>1239837750941.8799</v>
      </c>
      <c r="P1333" s="1">
        <f>Table5[[#This Row],[kapp_old]]+IFERROR(((Table5[[#This Row],[kapp_slack_ub]]-Table5[[#This Row],[kapp_slack_lb]])/Table5[[#This Row],[associated enzload]]),0)</f>
        <v>27141.277792879999</v>
      </c>
      <c r="Q1333" s="1" t="str">
        <f>"'"&amp;Table5[[#This Row],[rxn]]&amp;"'"&amp;CHAR(9)&amp;Table5[[#This Row],[kapp + (slack_ub - slack_lb)/enzload]]</f>
        <v>'RXN-NDP3_g_FWD-rt1437'	27141.27779288</v>
      </c>
      <c r="R1333" s="1">
        <f>_xlfn.XLOOKUP(Table5[[#This Row],[rxn]],Table38[name],Table38[flux],0)</f>
        <v>0</v>
      </c>
      <c r="S1333" s="1">
        <f>_xlfn.XLOOKUP(SUBSTITUTE(Table5[[#This Row],[rxn]],"RXN-","ENZLOAD-"),Table38[name],Table38[flux],0)</f>
        <v>0</v>
      </c>
      <c r="T1333" s="1" t="b">
        <f>AND(Table5[[#This Row],[ENZLOAD flux in kapp-slack.gms]]=0,Table5[[#This Row],[flux in kapp-slack.gms]]&lt;&gt;0,NOT(Table5[[#This Row],[spont or unknown?]]))</f>
        <v>0</v>
      </c>
      <c r="U1333" s="1" t="b">
        <f>OR(_xlfn.TEXTAFTER(Table5[[#This Row],[rxn]],"-",-1)="SPONT",_xlfn.TEXTAFTER(Table5[[#This Row],[rxn]],"-",-1)="UNKNOWN")</f>
        <v>0</v>
      </c>
      <c r="V1333" s="1">
        <f>_xlfn.XLOOKUP(SUBSTITUTE(Table5[[#This Row],[rxn]],"RXN-","ENZLOAD-"),Table4[rxn],Table4[ub],0)</f>
        <v>0.91056959999999998</v>
      </c>
      <c r="W1333" s="1" t="b">
        <f>AND(Table5[[#This Row],[FVA ENZLOAD flux UB]]=0,Table5[[#This Row],[ENZ not made when it should be?]])</f>
        <v>0</v>
      </c>
    </row>
    <row r="1334" spans="1:23" hidden="1">
      <c r="A1334" s="1" t="s">
        <v>5812</v>
      </c>
      <c r="B1334" s="1" t="str">
        <f>_xlfn.TEXTBEFORE(Table38[[#This Row],[all fluxes from kapp-slack]]," ",,,,"")</f>
        <v>PROSYN-RPL7A</v>
      </c>
      <c r="C1334" s="1">
        <f>_xlfn.NUMBERVALUE(IFERROR(_xlfn.TEXTAFTER(Table38[[#This Row],[all fluxes from kapp-slack]]," ",-1,,,""),""))</f>
        <v>4.1380926860000002E-6</v>
      </c>
      <c r="F1334" s="1" t="s">
        <v>8925</v>
      </c>
      <c r="G1334" s="1" t="str">
        <f>_xlfn.TEXTBEFORE(Table5[[#This Row],[rxn     kapp_old        kapp_slack_ub   kapp_slack_lb]]," ")</f>
        <v>RXN-NDP4_c_FWD-rt0602_c</v>
      </c>
      <c r="H133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33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334" s="1">
        <f>_xlfn.NUMBERVALUE(_xlfn.TEXTAFTER(Table5[[#This Row],[rxn     kapp_old        kapp_slack_ub   kapp_slack_lb]]," ",-1))</f>
        <v>0</v>
      </c>
      <c r="K1334" s="1">
        <f>_xlfn.XLOOKUP(SUBSTITUTE(Table5[[#This Row],[rxn]],"RXN-","ENZLOAD-"),ENZLOAD[name],ENZLOAD[flux],0)</f>
        <v>1.5748833620000001E-8</v>
      </c>
      <c r="L1334" s="1" t="str">
        <f>"'"&amp;Table5[[#This Row],[rxn]]&amp;"'"&amp;CHAR(9)&amp;IF(AND(Table5[[#This Row],[kapp_slack_ub]]&lt;&gt;0,Table5[[#This Row],[kapp_old]]&lt;$F$1),$F$1,Table5[[#This Row],[kapp_old]])</f>
        <v>'RXN-NDP4_c_FWD-rt0602_c'	27141.27779288</v>
      </c>
      <c r="M1334" s="1">
        <f>_xlfn.XLOOKUP(Table5[[#This Row],[rxn]],Table3[name],Table3[flux],$F$1)</f>
        <v>27141.277792879999</v>
      </c>
      <c r="N1334" s="1">
        <f>IFERROR(Table5[[#This Row],[min flux]]/Table5[[#This Row],[associated enzload]],"")</f>
        <v>1723383359540.5015</v>
      </c>
      <c r="O1334" s="1">
        <f>_xlfn.NUMBERVALUE(IF(Table5[[#This Row],[flux/enzload]]="","",ABS($N$1-Table5[[#This Row],[flux/enzload]])))</f>
        <v>323467041881.54797</v>
      </c>
      <c r="P1334" s="1">
        <f>Table5[[#This Row],[kapp_old]]+IFERROR(((Table5[[#This Row],[kapp_slack_ub]]-Table5[[#This Row],[kapp_slack_lb]])/Table5[[#This Row],[associated enzload]]),0)</f>
        <v>27141.277792879999</v>
      </c>
      <c r="Q1334" s="1" t="str">
        <f>"'"&amp;Table5[[#This Row],[rxn]]&amp;"'"&amp;CHAR(9)&amp;Table5[[#This Row],[kapp + (slack_ub - slack_lb)/enzload]]</f>
        <v>'RXN-NDP4_c_FWD-rt0602_c'	27141.27779288</v>
      </c>
      <c r="R1334" s="1">
        <f>_xlfn.XLOOKUP(Table5[[#This Row],[rxn]],Table38[name],Table38[flux],0)</f>
        <v>0</v>
      </c>
      <c r="S1334" s="1">
        <f>_xlfn.XLOOKUP(SUBSTITUTE(Table5[[#This Row],[rxn]],"RXN-","ENZLOAD-"),Table38[name],Table38[flux],0)</f>
        <v>0</v>
      </c>
      <c r="T1334" s="1" t="b">
        <f>AND(Table5[[#This Row],[ENZLOAD flux in kapp-slack.gms]]=0,Table5[[#This Row],[flux in kapp-slack.gms]]&lt;&gt;0,NOT(Table5[[#This Row],[spont or unknown?]]))</f>
        <v>0</v>
      </c>
      <c r="U1334" s="1" t="b">
        <f>OR(_xlfn.TEXTAFTER(Table5[[#This Row],[rxn]],"-",-1)="SPONT",_xlfn.TEXTAFTER(Table5[[#This Row],[rxn]],"-",-1)="UNKNOWN")</f>
        <v>0</v>
      </c>
      <c r="V1334" s="1">
        <f>_xlfn.XLOOKUP(SUBSTITUTE(Table5[[#This Row],[rxn]],"RXN-","ENZLOAD-"),Table4[rxn],Table4[ub],0)</f>
        <v>0.43170719000000002</v>
      </c>
      <c r="W1334" s="1" t="b">
        <f>AND(Table5[[#This Row],[FVA ENZLOAD flux UB]]=0,Table5[[#This Row],[ENZ not made when it should be?]])</f>
        <v>0</v>
      </c>
    </row>
    <row r="1335" spans="1:23" hidden="1">
      <c r="A1335" s="1" t="s">
        <v>5813</v>
      </c>
      <c r="B1335" s="1" t="str">
        <f>_xlfn.TEXTBEFORE(Table38[[#This Row],[all fluxes from kapp-slack]]," ",,,,"")</f>
        <v>PROSYN-RPL8A</v>
      </c>
      <c r="C1335" s="1">
        <f>_xlfn.NUMBERVALUE(IFERROR(_xlfn.TEXTAFTER(Table38[[#This Row],[all fluxes from kapp-slack]]," ",-1,,,""),""))</f>
        <v>4.1380926860000002E-6</v>
      </c>
      <c r="F1335" s="1" t="s">
        <v>8926</v>
      </c>
      <c r="G1335" s="1" t="str">
        <f>_xlfn.TEXTBEFORE(Table5[[#This Row],[rxn     kapp_old        kapp_slack_ub   kapp_slack_lb]]," ")</f>
        <v>RXN-NDP5_c_FWD-rt0602_c</v>
      </c>
      <c r="H133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33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335" s="1">
        <f>_xlfn.NUMBERVALUE(_xlfn.TEXTAFTER(Table5[[#This Row],[rxn     kapp_old        kapp_slack_ub   kapp_slack_lb]]," ",-1))</f>
        <v>0</v>
      </c>
      <c r="K1335" s="1">
        <f>_xlfn.XLOOKUP(SUBSTITUTE(Table5[[#This Row],[rxn]],"RXN-","ENZLOAD-"),ENZLOAD[name],ENZLOAD[flux],0)</f>
        <v>1.5748833620000001E-8</v>
      </c>
      <c r="L1335" s="1" t="str">
        <f>"'"&amp;Table5[[#This Row],[rxn]]&amp;"'"&amp;CHAR(9)&amp;IF(AND(Table5[[#This Row],[kapp_slack_ub]]&lt;&gt;0,Table5[[#This Row],[kapp_old]]&lt;$F$1),$F$1,Table5[[#This Row],[kapp_old]])</f>
        <v>'RXN-NDP5_c_FWD-rt0602_c'	27141.27779288</v>
      </c>
      <c r="M1335" s="1">
        <f>_xlfn.XLOOKUP(Table5[[#This Row],[rxn]],Table3[name],Table3[flux],$F$1)</f>
        <v>27141.277792879999</v>
      </c>
      <c r="N1335" s="1">
        <f>IFERROR(Table5[[#This Row],[min flux]]/Table5[[#This Row],[associated enzload]],"")</f>
        <v>1723383359540.5015</v>
      </c>
      <c r="O1335" s="1">
        <f>_xlfn.NUMBERVALUE(IF(Table5[[#This Row],[flux/enzload]]="","",ABS($N$1-Table5[[#This Row],[flux/enzload]])))</f>
        <v>323467041881.54797</v>
      </c>
      <c r="P1335" s="1">
        <f>Table5[[#This Row],[kapp_old]]+IFERROR(((Table5[[#This Row],[kapp_slack_ub]]-Table5[[#This Row],[kapp_slack_lb]])/Table5[[#This Row],[associated enzload]]),0)</f>
        <v>27141.277792879999</v>
      </c>
      <c r="Q1335" s="1" t="str">
        <f>"'"&amp;Table5[[#This Row],[rxn]]&amp;"'"&amp;CHAR(9)&amp;Table5[[#This Row],[kapp + (slack_ub - slack_lb)/enzload]]</f>
        <v>'RXN-NDP5_c_FWD-rt0602_c'	27141.27779288</v>
      </c>
      <c r="R1335" s="1">
        <f>_xlfn.XLOOKUP(Table5[[#This Row],[rxn]],Table38[name],Table38[flux],0)</f>
        <v>0</v>
      </c>
      <c r="S1335" s="1">
        <f>_xlfn.XLOOKUP(SUBSTITUTE(Table5[[#This Row],[rxn]],"RXN-","ENZLOAD-"),Table38[name],Table38[flux],0)</f>
        <v>0</v>
      </c>
      <c r="T1335" s="1" t="b">
        <f>AND(Table5[[#This Row],[ENZLOAD flux in kapp-slack.gms]]=0,Table5[[#This Row],[flux in kapp-slack.gms]]&lt;&gt;0,NOT(Table5[[#This Row],[spont or unknown?]]))</f>
        <v>0</v>
      </c>
      <c r="U1335" s="1" t="b">
        <f>OR(_xlfn.TEXTAFTER(Table5[[#This Row],[rxn]],"-",-1)="SPONT",_xlfn.TEXTAFTER(Table5[[#This Row],[rxn]],"-",-1)="UNKNOWN")</f>
        <v>0</v>
      </c>
      <c r="V1335" s="1">
        <f>_xlfn.XLOOKUP(SUBSTITUTE(Table5[[#This Row],[rxn]],"RXN-","ENZLOAD-"),Table4[rxn],Table4[ub],0)</f>
        <v>0.43170719000000002</v>
      </c>
      <c r="W1335" s="1" t="b">
        <f>AND(Table5[[#This Row],[FVA ENZLOAD flux UB]]=0,Table5[[#This Row],[ENZ not made when it should be?]])</f>
        <v>0</v>
      </c>
    </row>
    <row r="1336" spans="1:23" hidden="1">
      <c r="A1336" s="1" t="s">
        <v>5814</v>
      </c>
      <c r="B1336" s="1" t="str">
        <f>_xlfn.TEXTBEFORE(Table38[[#This Row],[all fluxes from kapp-slack]]," ",,,,"")</f>
        <v>PROSYN-RPL9A</v>
      </c>
      <c r="C1336" s="1">
        <f>_xlfn.NUMBERVALUE(IFERROR(_xlfn.TEXTAFTER(Table38[[#This Row],[all fluxes from kapp-slack]]," ",-1,,,""),""))</f>
        <v>4.1380926860000002E-6</v>
      </c>
      <c r="F1336" s="1" t="s">
        <v>8927</v>
      </c>
      <c r="G1336" s="1" t="str">
        <f>_xlfn.TEXTBEFORE(Table5[[#This Row],[rxn     kapp_old        kapp_slack_ub   kapp_slack_lb]]," ")</f>
        <v>RXN-NDP7_c_FWD-rt0602_c</v>
      </c>
      <c r="H133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33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336" s="1">
        <f>_xlfn.NUMBERVALUE(_xlfn.TEXTAFTER(Table5[[#This Row],[rxn     kapp_old        kapp_slack_ub   kapp_slack_lb]]," ",-1))</f>
        <v>0</v>
      </c>
      <c r="K1336" s="1">
        <f>_xlfn.XLOOKUP(SUBSTITUTE(Table5[[#This Row],[rxn]],"RXN-","ENZLOAD-"),ENZLOAD[name],ENZLOAD[flux],0)</f>
        <v>1.5748833620000001E-8</v>
      </c>
      <c r="L1336" s="1" t="str">
        <f>"'"&amp;Table5[[#This Row],[rxn]]&amp;"'"&amp;CHAR(9)&amp;IF(AND(Table5[[#This Row],[kapp_slack_ub]]&lt;&gt;0,Table5[[#This Row],[kapp_old]]&lt;$F$1),$F$1,Table5[[#This Row],[kapp_old]])</f>
        <v>'RXN-NDP7_c_FWD-rt0602_c'	27141.27779288</v>
      </c>
      <c r="M1336" s="1">
        <f>_xlfn.XLOOKUP(Table5[[#This Row],[rxn]],Table3[name],Table3[flux],$F$1)</f>
        <v>27141.277792879999</v>
      </c>
      <c r="N1336" s="1">
        <f>IFERROR(Table5[[#This Row],[min flux]]/Table5[[#This Row],[associated enzload]],"")</f>
        <v>1723383359540.5015</v>
      </c>
      <c r="O1336" s="1">
        <f>_xlfn.NUMBERVALUE(IF(Table5[[#This Row],[flux/enzload]]="","",ABS($N$1-Table5[[#This Row],[flux/enzload]])))</f>
        <v>323467041881.54797</v>
      </c>
      <c r="P1336" s="1">
        <f>Table5[[#This Row],[kapp_old]]+IFERROR(((Table5[[#This Row],[kapp_slack_ub]]-Table5[[#This Row],[kapp_slack_lb]])/Table5[[#This Row],[associated enzload]]),0)</f>
        <v>27141.277792879999</v>
      </c>
      <c r="Q1336" s="1" t="str">
        <f>"'"&amp;Table5[[#This Row],[rxn]]&amp;"'"&amp;CHAR(9)&amp;Table5[[#This Row],[kapp + (slack_ub - slack_lb)/enzload]]</f>
        <v>'RXN-NDP7_c_FWD-rt0602_c'	27141.27779288</v>
      </c>
      <c r="R1336" s="1">
        <f>_xlfn.XLOOKUP(Table5[[#This Row],[rxn]],Table38[name],Table38[flux],0)</f>
        <v>0</v>
      </c>
      <c r="S1336" s="1">
        <f>_xlfn.XLOOKUP(SUBSTITUTE(Table5[[#This Row],[rxn]],"RXN-","ENZLOAD-"),Table38[name],Table38[flux],0)</f>
        <v>0</v>
      </c>
      <c r="T1336" s="1" t="b">
        <f>AND(Table5[[#This Row],[ENZLOAD flux in kapp-slack.gms]]=0,Table5[[#This Row],[flux in kapp-slack.gms]]&lt;&gt;0,NOT(Table5[[#This Row],[spont or unknown?]]))</f>
        <v>0</v>
      </c>
      <c r="U1336" s="1" t="b">
        <f>OR(_xlfn.TEXTAFTER(Table5[[#This Row],[rxn]],"-",-1)="SPONT",_xlfn.TEXTAFTER(Table5[[#This Row],[rxn]],"-",-1)="UNKNOWN")</f>
        <v>0</v>
      </c>
      <c r="V1336" s="1">
        <f>_xlfn.XLOOKUP(SUBSTITUTE(Table5[[#This Row],[rxn]],"RXN-","ENZLOAD-"),Table4[rxn],Table4[ub],0)</f>
        <v>0.43170719000000002</v>
      </c>
      <c r="W1336" s="1" t="b">
        <f>AND(Table5[[#This Row],[FVA ENZLOAD flux UB]]=0,Table5[[#This Row],[ENZ not made when it should be?]])</f>
        <v>0</v>
      </c>
    </row>
    <row r="1337" spans="1:23" hidden="1">
      <c r="A1337" s="1" t="s">
        <v>5815</v>
      </c>
      <c r="B1337" s="1" t="str">
        <f>_xlfn.TEXTBEFORE(Table38[[#This Row],[all fluxes from kapp-slack]]," ",,,,"")</f>
        <v>PROSYN-RPP0</v>
      </c>
      <c r="C1337" s="1">
        <f>_xlfn.NUMBERVALUE(IFERROR(_xlfn.TEXTAFTER(Table38[[#This Row],[all fluxes from kapp-slack]]," ",-1,,,""),""))</f>
        <v>4.1380926860000002E-6</v>
      </c>
      <c r="F1337" s="1" t="s">
        <v>8928</v>
      </c>
      <c r="G1337" s="1" t="str">
        <f>_xlfn.TEXTBEFORE(Table5[[#This Row],[rxn     kapp_old        kapp_slack_ub   kapp_slack_lb]]," ")</f>
        <v>RXN-NDP7_g_FWD-rt0602_g</v>
      </c>
      <c r="H133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33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337" s="1">
        <f>_xlfn.NUMBERVALUE(_xlfn.TEXTAFTER(Table5[[#This Row],[rxn     kapp_old        kapp_slack_ub   kapp_slack_lb]]," ",-1))</f>
        <v>0</v>
      </c>
      <c r="K1337" s="1">
        <f>_xlfn.XLOOKUP(SUBSTITUTE(Table5[[#This Row],[rxn]],"RXN-","ENZLOAD-"),ENZLOAD[name],ENZLOAD[flux],0)</f>
        <v>1.5748833620000001E-8</v>
      </c>
      <c r="L1337" s="1" t="str">
        <f>"'"&amp;Table5[[#This Row],[rxn]]&amp;"'"&amp;CHAR(9)&amp;IF(AND(Table5[[#This Row],[kapp_slack_ub]]&lt;&gt;0,Table5[[#This Row],[kapp_old]]&lt;$F$1),$F$1,Table5[[#This Row],[kapp_old]])</f>
        <v>'RXN-NDP7_g_FWD-rt0602_g'	27141.27779288</v>
      </c>
      <c r="M1337" s="1">
        <f>_xlfn.XLOOKUP(Table5[[#This Row],[rxn]],Table3[name],Table3[flux],$F$1)</f>
        <v>27141.277792879999</v>
      </c>
      <c r="N1337" s="1">
        <f>IFERROR(Table5[[#This Row],[min flux]]/Table5[[#This Row],[associated enzload]],"")</f>
        <v>1723383359540.5015</v>
      </c>
      <c r="O1337" s="1">
        <f>_xlfn.NUMBERVALUE(IF(Table5[[#This Row],[flux/enzload]]="","",ABS($N$1-Table5[[#This Row],[flux/enzload]])))</f>
        <v>323467041881.54797</v>
      </c>
      <c r="P1337" s="1">
        <f>Table5[[#This Row],[kapp_old]]+IFERROR(((Table5[[#This Row],[kapp_slack_ub]]-Table5[[#This Row],[kapp_slack_lb]])/Table5[[#This Row],[associated enzload]]),0)</f>
        <v>27141.277792879999</v>
      </c>
      <c r="Q1337" s="1" t="str">
        <f>"'"&amp;Table5[[#This Row],[rxn]]&amp;"'"&amp;CHAR(9)&amp;Table5[[#This Row],[kapp + (slack_ub - slack_lb)/enzload]]</f>
        <v>'RXN-NDP7_g_FWD-rt0602_g'	27141.27779288</v>
      </c>
      <c r="R1337" s="1">
        <f>_xlfn.XLOOKUP(Table5[[#This Row],[rxn]],Table38[name],Table38[flux],0)</f>
        <v>0</v>
      </c>
      <c r="S1337" s="1">
        <f>_xlfn.XLOOKUP(SUBSTITUTE(Table5[[#This Row],[rxn]],"RXN-","ENZLOAD-"),Table38[name],Table38[flux],0)</f>
        <v>0</v>
      </c>
      <c r="T1337" s="1" t="b">
        <f>AND(Table5[[#This Row],[ENZLOAD flux in kapp-slack.gms]]=0,Table5[[#This Row],[flux in kapp-slack.gms]]&lt;&gt;0,NOT(Table5[[#This Row],[spont or unknown?]]))</f>
        <v>0</v>
      </c>
      <c r="U1337" s="1" t="b">
        <f>OR(_xlfn.TEXTAFTER(Table5[[#This Row],[rxn]],"-",-1)="SPONT",_xlfn.TEXTAFTER(Table5[[#This Row],[rxn]],"-",-1)="UNKNOWN")</f>
        <v>0</v>
      </c>
      <c r="V1337" s="1">
        <f>_xlfn.XLOOKUP(SUBSTITUTE(Table5[[#This Row],[rxn]],"RXN-","ENZLOAD-"),Table4[rxn],Table4[ub],0)</f>
        <v>0.43170719000000002</v>
      </c>
      <c r="W1337" s="1" t="b">
        <f>AND(Table5[[#This Row],[FVA ENZLOAD flux UB]]=0,Table5[[#This Row],[ENZ not made when it should be?]])</f>
        <v>0</v>
      </c>
    </row>
    <row r="1338" spans="1:23" hidden="1">
      <c r="A1338" s="1" t="s">
        <v>5816</v>
      </c>
      <c r="B1338" s="1" t="str">
        <f>_xlfn.TEXTBEFORE(Table38[[#This Row],[all fluxes from kapp-slack]]," ",,,,"")</f>
        <v>PROSYN-RPP1A</v>
      </c>
      <c r="C1338" s="1">
        <f>_xlfn.NUMBERVALUE(IFERROR(_xlfn.TEXTAFTER(Table38[[#This Row],[all fluxes from kapp-slack]]," ",-1,,,""),""))</f>
        <v>4.1380926860000002E-6</v>
      </c>
      <c r="F1338" s="1" t="s">
        <v>8929</v>
      </c>
      <c r="G1338" s="1" t="str">
        <f>_xlfn.TEXTBEFORE(Table5[[#This Row],[rxn     kapp_old        kapp_slack_ub   kapp_slack_lb]]," ")</f>
        <v>RXN-NDP7_g_FWD-rt1437</v>
      </c>
      <c r="H133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33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338" s="1">
        <f>_xlfn.NUMBERVALUE(_xlfn.TEXTAFTER(Table5[[#This Row],[rxn     kapp_old        kapp_slack_ub   kapp_slack_lb]]," ",-1))</f>
        <v>0</v>
      </c>
      <c r="K1338" s="1">
        <f>_xlfn.XLOOKUP(SUBSTITUTE(Table5[[#This Row],[rxn]],"RXN-","ENZLOAD-"),ENZLOAD[name],ENZLOAD[flux],0)</f>
        <v>1.6954973017E-7</v>
      </c>
      <c r="L1338" s="1" t="str">
        <f>"'"&amp;Table5[[#This Row],[rxn]]&amp;"'"&amp;CHAR(9)&amp;IF(AND(Table5[[#This Row],[kapp_slack_ub]]&lt;&gt;0,Table5[[#This Row],[kapp_old]]&lt;$F$1),$F$1,Table5[[#This Row],[kapp_old]])</f>
        <v>'RXN-NDP7_g_FWD-rt1437'	27141.27779288</v>
      </c>
      <c r="M1338" s="1">
        <f>_xlfn.XLOOKUP(Table5[[#This Row],[rxn]],Table3[name],Table3[flux],$F$1)</f>
        <v>27141.277792879999</v>
      </c>
      <c r="N1338" s="1">
        <f>IFERROR(Table5[[#This Row],[min flux]]/Table5[[#This Row],[associated enzload]],"")</f>
        <v>160078566717.07257</v>
      </c>
      <c r="O1338" s="1">
        <f>_xlfn.NUMBERVALUE(IF(Table5[[#This Row],[flux/enzload]]="","",ABS($N$1-Table5[[#This Row],[flux/enzload]])))</f>
        <v>1239837750941.8799</v>
      </c>
      <c r="P1338" s="1">
        <f>Table5[[#This Row],[kapp_old]]+IFERROR(((Table5[[#This Row],[kapp_slack_ub]]-Table5[[#This Row],[kapp_slack_lb]])/Table5[[#This Row],[associated enzload]]),0)</f>
        <v>27141.277792879999</v>
      </c>
      <c r="Q1338" s="1" t="str">
        <f>"'"&amp;Table5[[#This Row],[rxn]]&amp;"'"&amp;CHAR(9)&amp;Table5[[#This Row],[kapp + (slack_ub - slack_lb)/enzload]]</f>
        <v>'RXN-NDP7_g_FWD-rt1437'	27141.27779288</v>
      </c>
      <c r="R1338" s="1">
        <f>_xlfn.XLOOKUP(Table5[[#This Row],[rxn]],Table38[name],Table38[flux],0)</f>
        <v>0</v>
      </c>
      <c r="S1338" s="1">
        <f>_xlfn.XLOOKUP(SUBSTITUTE(Table5[[#This Row],[rxn]],"RXN-","ENZLOAD-"),Table38[name],Table38[flux],0)</f>
        <v>0</v>
      </c>
      <c r="T1338" s="1" t="b">
        <f>AND(Table5[[#This Row],[ENZLOAD flux in kapp-slack.gms]]=0,Table5[[#This Row],[flux in kapp-slack.gms]]&lt;&gt;0,NOT(Table5[[#This Row],[spont or unknown?]]))</f>
        <v>0</v>
      </c>
      <c r="U1338" s="1" t="b">
        <f>OR(_xlfn.TEXTAFTER(Table5[[#This Row],[rxn]],"-",-1)="SPONT",_xlfn.TEXTAFTER(Table5[[#This Row],[rxn]],"-",-1)="UNKNOWN")</f>
        <v>0</v>
      </c>
      <c r="V1338" s="1">
        <f>_xlfn.XLOOKUP(SUBSTITUTE(Table5[[#This Row],[rxn]],"RXN-","ENZLOAD-"),Table4[rxn],Table4[ub],0)</f>
        <v>0.91056959999999998</v>
      </c>
      <c r="W1338" s="1" t="b">
        <f>AND(Table5[[#This Row],[FVA ENZLOAD flux UB]]=0,Table5[[#This Row],[ENZ not made when it should be?]])</f>
        <v>0</v>
      </c>
    </row>
    <row r="1339" spans="1:23" hidden="1">
      <c r="A1339" s="1" t="s">
        <v>5817</v>
      </c>
      <c r="B1339" s="1" t="str">
        <f>_xlfn.TEXTBEFORE(Table38[[#This Row],[all fluxes from kapp-slack]]," ",,,,"")</f>
        <v>PROSYN-RPP2A</v>
      </c>
      <c r="C1339" s="1">
        <f>_xlfn.NUMBERVALUE(IFERROR(_xlfn.TEXTAFTER(Table38[[#This Row],[all fluxes from kapp-slack]]," ",-1,,,""),""))</f>
        <v>4.1380926860000002E-6</v>
      </c>
      <c r="F1339" s="1" t="s">
        <v>8935</v>
      </c>
      <c r="G1339" s="1" t="str">
        <f>_xlfn.TEXTBEFORE(Table5[[#This Row],[rxn     kapp_old        kapp_slack_ub   kapp_slack_lb]]," ")</f>
        <v>RXN-NDPK10_c_FWD-rt7311</v>
      </c>
      <c r="H133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33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339" s="1">
        <f>_xlfn.NUMBERVALUE(_xlfn.TEXTAFTER(Table5[[#This Row],[rxn     kapp_old        kapp_slack_ub   kapp_slack_lb]]," ",-1))</f>
        <v>0</v>
      </c>
      <c r="K1339" s="1">
        <f>_xlfn.XLOOKUP(SUBSTITUTE(Table5[[#This Row],[rxn]],"RXN-","ENZLOAD-"),ENZLOAD[name],ENZLOAD[flux],0)</f>
        <v>2.4784310296160001E-5</v>
      </c>
      <c r="L1339" s="1" t="str">
        <f>"'"&amp;Table5[[#This Row],[rxn]]&amp;"'"&amp;CHAR(9)&amp;IF(AND(Table5[[#This Row],[kapp_slack_ub]]&lt;&gt;0,Table5[[#This Row],[kapp_old]]&lt;$F$1),$F$1,Table5[[#This Row],[kapp_old]])</f>
        <v>'RXN-NDPK10_c_FWD-rt7311'	27141.27779288</v>
      </c>
      <c r="M1339" s="1">
        <f>_xlfn.XLOOKUP(Table5[[#This Row],[rxn]],Table3[name],Table3[flux],$F$1)</f>
        <v>27141.277792879999</v>
      </c>
      <c r="N1339" s="1">
        <f>IFERROR(Table5[[#This Row],[min flux]]/Table5[[#This Row],[associated enzload]],"")</f>
        <v>1095099176.3964953</v>
      </c>
      <c r="O1339" s="1">
        <f>_xlfn.NUMBERVALUE(IF(Table5[[#This Row],[flux/enzload]]="","",ABS($N$1-Table5[[#This Row],[flux/enzload]])))</f>
        <v>1398821218482.5601</v>
      </c>
      <c r="P1339" s="1">
        <f>Table5[[#This Row],[kapp_old]]+IFERROR(((Table5[[#This Row],[kapp_slack_ub]]-Table5[[#This Row],[kapp_slack_lb]])/Table5[[#This Row],[associated enzload]]),0)</f>
        <v>27141.277792879999</v>
      </c>
      <c r="Q1339" s="1" t="str">
        <f>"'"&amp;Table5[[#This Row],[rxn]]&amp;"'"&amp;CHAR(9)&amp;Table5[[#This Row],[kapp + (slack_ub - slack_lb)/enzload]]</f>
        <v>'RXN-NDPK10_c_FWD-rt7311'	27141.27779288</v>
      </c>
      <c r="R1339" s="1">
        <f>_xlfn.XLOOKUP(Table5[[#This Row],[rxn]],Table38[name],Table38[flux],0)</f>
        <v>0</v>
      </c>
      <c r="S1339" s="1">
        <f>_xlfn.XLOOKUP(SUBSTITUTE(Table5[[#This Row],[rxn]],"RXN-","ENZLOAD-"),Table38[name],Table38[flux],0)</f>
        <v>0</v>
      </c>
      <c r="T1339" s="1" t="b">
        <f>AND(Table5[[#This Row],[ENZLOAD flux in kapp-slack.gms]]=0,Table5[[#This Row],[flux in kapp-slack.gms]]&lt;&gt;0,NOT(Table5[[#This Row],[spont or unknown?]]))</f>
        <v>0</v>
      </c>
      <c r="U1339" s="1" t="b">
        <f>OR(_xlfn.TEXTAFTER(Table5[[#This Row],[rxn]],"-",-1)="SPONT",_xlfn.TEXTAFTER(Table5[[#This Row],[rxn]],"-",-1)="UNKNOWN")</f>
        <v>0</v>
      </c>
      <c r="V1339" s="1">
        <f>_xlfn.XLOOKUP(SUBSTITUTE(Table5[[#This Row],[rxn]],"RXN-","ENZLOAD-"),Table4[rxn],Table4[ub],0)</f>
        <v>2.5963863900000002</v>
      </c>
      <c r="W1339" s="1" t="b">
        <f>AND(Table5[[#This Row],[FVA ENZLOAD flux UB]]=0,Table5[[#This Row],[ENZ not made when it should be?]])</f>
        <v>0</v>
      </c>
    </row>
    <row r="1340" spans="1:23" hidden="1">
      <c r="A1340" s="1" t="s">
        <v>5818</v>
      </c>
      <c r="B1340" s="1" t="str">
        <f>_xlfn.TEXTBEFORE(Table38[[#This Row],[all fluxes from kapp-slack]]," ",,,,"")</f>
        <v>PROSYN-RPS0A</v>
      </c>
      <c r="C1340" s="1">
        <f>_xlfn.NUMBERVALUE(IFERROR(_xlfn.TEXTAFTER(Table38[[#This Row],[all fluxes from kapp-slack]]," ",-1,,,""),""))</f>
        <v>4.1380926860000002E-6</v>
      </c>
      <c r="F1340" s="1" t="s">
        <v>8945</v>
      </c>
      <c r="G1340" s="1" t="str">
        <f>_xlfn.TEXTBEFORE(Table5[[#This Row],[rxn     kapp_old        kapp_slack_ub   kapp_slack_lb]]," ")</f>
        <v>RXN-NDPK6_c_FWD-rt7311</v>
      </c>
      <c r="H1340" s="1">
        <f>_xlfn.NUMBERVALUE(_xlfn.TEXTBEFORE(TRIM(_xlfn.TEXTAFTER(_xlfn.TEXTBEFORE(Table5[[#This Row],[rxn     kapp_old        kapp_slack_ub   kapp_slack_lb]],Table5[[#This Row],[kapp_slack_lb]],-1),Table5[[#This Row],[rxn]]))," "))</f>
        <v>17537.201673400799</v>
      </c>
      <c r="I134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340" s="1">
        <f>_xlfn.NUMBERVALUE(_xlfn.TEXTAFTER(Table5[[#This Row],[rxn     kapp_old        kapp_slack_ub   kapp_slack_lb]]," ",-1))</f>
        <v>0</v>
      </c>
      <c r="K1340" s="1">
        <f>_xlfn.XLOOKUP(SUBSTITUTE(Table5[[#This Row],[rxn]],"RXN-","ENZLOAD-"),ENZLOAD[name],ENZLOAD[flux],0)</f>
        <v>2.4784310296160001E-5</v>
      </c>
      <c r="L1340" s="1" t="str">
        <f>"'"&amp;Table5[[#This Row],[rxn]]&amp;"'"&amp;CHAR(9)&amp;IF(AND(Table5[[#This Row],[kapp_slack_ub]]&lt;&gt;0,Table5[[#This Row],[kapp_old]]&lt;$F$1),$F$1,Table5[[#This Row],[kapp_old]])</f>
        <v>'RXN-NDPK6_c_FWD-rt7311'	17537.2016734008</v>
      </c>
      <c r="M1340" s="1">
        <f>_xlfn.XLOOKUP(Table5[[#This Row],[rxn]],Table3[name],Table3[flux],$F$1)</f>
        <v>27141.277792879999</v>
      </c>
      <c r="N1340" s="1">
        <f>IFERROR(Table5[[#This Row],[min flux]]/Table5[[#This Row],[associated enzload]],"")</f>
        <v>1095099176.3964953</v>
      </c>
      <c r="O1340" s="1">
        <f>_xlfn.NUMBERVALUE(IF(Table5[[#This Row],[flux/enzload]]="","",ABS($N$1-Table5[[#This Row],[flux/enzload]])))</f>
        <v>1398821218482.5601</v>
      </c>
      <c r="P1340" s="1">
        <f>Table5[[#This Row],[kapp_old]]+IFERROR(((Table5[[#This Row],[kapp_slack_ub]]-Table5[[#This Row],[kapp_slack_lb]])/Table5[[#This Row],[associated enzload]]),0)</f>
        <v>17537.201673400799</v>
      </c>
      <c r="Q1340" s="1" t="str">
        <f>"'"&amp;Table5[[#This Row],[rxn]]&amp;"'"&amp;CHAR(9)&amp;Table5[[#This Row],[kapp + (slack_ub - slack_lb)/enzload]]</f>
        <v>'RXN-NDPK6_c_FWD-rt7311'	17537.2016734008</v>
      </c>
      <c r="R1340" s="1">
        <f>_xlfn.XLOOKUP(Table5[[#This Row],[rxn]],Table38[name],Table38[flux],0)</f>
        <v>0</v>
      </c>
      <c r="S1340" s="1">
        <f>_xlfn.XLOOKUP(SUBSTITUTE(Table5[[#This Row],[rxn]],"RXN-","ENZLOAD-"),Table38[name],Table38[flux],0)</f>
        <v>0</v>
      </c>
      <c r="T1340" s="1" t="b">
        <f>AND(Table5[[#This Row],[ENZLOAD flux in kapp-slack.gms]]=0,Table5[[#This Row],[flux in kapp-slack.gms]]&lt;&gt;0,NOT(Table5[[#This Row],[spont or unknown?]]))</f>
        <v>0</v>
      </c>
      <c r="U1340" s="1" t="b">
        <f>OR(_xlfn.TEXTAFTER(Table5[[#This Row],[rxn]],"-",-1)="SPONT",_xlfn.TEXTAFTER(Table5[[#This Row],[rxn]],"-",-1)="UNKNOWN")</f>
        <v>0</v>
      </c>
      <c r="V1340" s="1">
        <f>_xlfn.XLOOKUP(SUBSTITUTE(Table5[[#This Row],[rxn]],"RXN-","ENZLOAD-"),Table4[rxn],Table4[ub],0)</f>
        <v>2.5963863900000002</v>
      </c>
      <c r="W1340" s="1" t="b">
        <f>AND(Table5[[#This Row],[FVA ENZLOAD flux UB]]=0,Table5[[#This Row],[ENZ not made when it should be?]])</f>
        <v>0</v>
      </c>
    </row>
    <row r="1341" spans="1:23" hidden="1">
      <c r="A1341" s="1" t="s">
        <v>5819</v>
      </c>
      <c r="B1341" s="1" t="str">
        <f>_xlfn.TEXTBEFORE(Table38[[#This Row],[all fluxes from kapp-slack]]," ",,,,"")</f>
        <v>PROSYN-RPS10A</v>
      </c>
      <c r="C1341" s="1">
        <f>_xlfn.NUMBERVALUE(IFERROR(_xlfn.TEXTAFTER(Table38[[#This Row],[all fluxes from kapp-slack]]," ",-1,,,""),""))</f>
        <v>4.1380926860000002E-6</v>
      </c>
      <c r="F1341" s="1" t="s">
        <v>8951</v>
      </c>
      <c r="G1341" s="1" t="str">
        <f>_xlfn.TEXTBEFORE(Table5[[#This Row],[rxn     kapp_old        kapp_slack_ub   kapp_slack_lb]]," ")</f>
        <v>RXN-NDPK9_c_FWD-rt7311</v>
      </c>
      <c r="H134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34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341" s="1">
        <f>_xlfn.NUMBERVALUE(_xlfn.TEXTAFTER(Table5[[#This Row],[rxn     kapp_old        kapp_slack_ub   kapp_slack_lb]]," ",-1))</f>
        <v>0</v>
      </c>
      <c r="K1341" s="1">
        <f>_xlfn.XLOOKUP(SUBSTITUTE(Table5[[#This Row],[rxn]],"RXN-","ENZLOAD-"),ENZLOAD[name],ENZLOAD[flux],0)</f>
        <v>2.4784310296160001E-5</v>
      </c>
      <c r="L1341" s="1" t="str">
        <f>"'"&amp;Table5[[#This Row],[rxn]]&amp;"'"&amp;CHAR(9)&amp;IF(AND(Table5[[#This Row],[kapp_slack_ub]]&lt;&gt;0,Table5[[#This Row],[kapp_old]]&lt;$F$1),$F$1,Table5[[#This Row],[kapp_old]])</f>
        <v>'RXN-NDPK9_c_FWD-rt7311'	27141.27779288</v>
      </c>
      <c r="M1341" s="1">
        <f>_xlfn.XLOOKUP(Table5[[#This Row],[rxn]],Table3[name],Table3[flux],$F$1)</f>
        <v>27141.277792879999</v>
      </c>
      <c r="N1341" s="1">
        <f>IFERROR(Table5[[#This Row],[min flux]]/Table5[[#This Row],[associated enzload]],"")</f>
        <v>1095099176.3964953</v>
      </c>
      <c r="O1341" s="1">
        <f>_xlfn.NUMBERVALUE(IF(Table5[[#This Row],[flux/enzload]]="","",ABS($N$1-Table5[[#This Row],[flux/enzload]])))</f>
        <v>1398821218482.5601</v>
      </c>
      <c r="P1341" s="1">
        <f>Table5[[#This Row],[kapp_old]]+IFERROR(((Table5[[#This Row],[kapp_slack_ub]]-Table5[[#This Row],[kapp_slack_lb]])/Table5[[#This Row],[associated enzload]]),0)</f>
        <v>27141.277792879999</v>
      </c>
      <c r="Q1341" s="1" t="str">
        <f>"'"&amp;Table5[[#This Row],[rxn]]&amp;"'"&amp;CHAR(9)&amp;Table5[[#This Row],[kapp + (slack_ub - slack_lb)/enzload]]</f>
        <v>'RXN-NDPK9_c_FWD-rt7311'	27141.27779288</v>
      </c>
      <c r="R1341" s="1">
        <f>_xlfn.XLOOKUP(Table5[[#This Row],[rxn]],Table38[name],Table38[flux],0)</f>
        <v>0</v>
      </c>
      <c r="S1341" s="1">
        <f>_xlfn.XLOOKUP(SUBSTITUTE(Table5[[#This Row],[rxn]],"RXN-","ENZLOAD-"),Table38[name],Table38[flux],0)</f>
        <v>0</v>
      </c>
      <c r="T1341" s="1" t="b">
        <f>AND(Table5[[#This Row],[ENZLOAD flux in kapp-slack.gms]]=0,Table5[[#This Row],[flux in kapp-slack.gms]]&lt;&gt;0,NOT(Table5[[#This Row],[spont or unknown?]]))</f>
        <v>0</v>
      </c>
      <c r="U1341" s="1" t="b">
        <f>OR(_xlfn.TEXTAFTER(Table5[[#This Row],[rxn]],"-",-1)="SPONT",_xlfn.TEXTAFTER(Table5[[#This Row],[rxn]],"-",-1)="UNKNOWN")</f>
        <v>0</v>
      </c>
      <c r="V1341" s="1">
        <f>_xlfn.XLOOKUP(SUBSTITUTE(Table5[[#This Row],[rxn]],"RXN-","ENZLOAD-"),Table4[rxn],Table4[ub],0)</f>
        <v>2.5963863900000002</v>
      </c>
      <c r="W1341" s="1" t="b">
        <f>AND(Table5[[#This Row],[FVA ENZLOAD flux UB]]=0,Table5[[#This Row],[ENZ not made when it should be?]])</f>
        <v>0</v>
      </c>
    </row>
    <row r="1342" spans="1:23" hidden="1">
      <c r="A1342" s="1" t="s">
        <v>5820</v>
      </c>
      <c r="B1342" s="1" t="str">
        <f>_xlfn.TEXTBEFORE(Table38[[#This Row],[all fluxes from kapp-slack]]," ",,,,"")</f>
        <v>PROSYN-RPS11A</v>
      </c>
      <c r="C1342" s="1">
        <f>_xlfn.NUMBERVALUE(IFERROR(_xlfn.TEXTAFTER(Table38[[#This Row],[all fluxes from kapp-slack]]," ",-1,,,""),""))</f>
        <v>4.1380926860000002E-6</v>
      </c>
      <c r="F1342" s="1" t="s">
        <v>8952</v>
      </c>
      <c r="G1342" s="1" t="str">
        <f>_xlfn.TEXTBEFORE(Table5[[#This Row],[rxn     kapp_old        kapp_slack_ub   kapp_slack_lb]]," ")</f>
        <v>RXN-NFORTYR2t_c_e_FWD-rt2566</v>
      </c>
      <c r="H134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34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342" s="1">
        <f>_xlfn.NUMBERVALUE(_xlfn.TEXTAFTER(Table5[[#This Row],[rxn     kapp_old        kapp_slack_ub   kapp_slack_lb]]," ",-1))</f>
        <v>0</v>
      </c>
      <c r="K1342" s="1">
        <f>_xlfn.XLOOKUP(SUBSTITUTE(Table5[[#This Row],[rxn]],"RXN-","ENZLOAD-"),ENZLOAD[name],ENZLOAD[flux],0)</f>
        <v>1.824464499E-8</v>
      </c>
      <c r="L1342" s="1" t="str">
        <f>"'"&amp;Table5[[#This Row],[rxn]]&amp;"'"&amp;CHAR(9)&amp;IF(AND(Table5[[#This Row],[kapp_slack_ub]]&lt;&gt;0,Table5[[#This Row],[kapp_old]]&lt;$F$1),$F$1,Table5[[#This Row],[kapp_old]])</f>
        <v>'RXN-NFORTYR2t_c_e_FWD-rt2566'	27141.27779288</v>
      </c>
      <c r="M1342" s="1">
        <f>_xlfn.XLOOKUP(Table5[[#This Row],[rxn]],Table3[name],Table3[flux],$F$1)</f>
        <v>27141.277792879999</v>
      </c>
      <c r="N1342" s="1">
        <f>IFERROR(Table5[[#This Row],[min flux]]/Table5[[#This Row],[associated enzload]],"")</f>
        <v>1487629811802.6575</v>
      </c>
      <c r="O1342" s="1">
        <f>_xlfn.NUMBERVALUE(IF(Table5[[#This Row],[flux/enzload]]="","",ABS($N$1-Table5[[#This Row],[flux/enzload]])))</f>
        <v>87713494143.703903</v>
      </c>
      <c r="P1342" s="1">
        <f>Table5[[#This Row],[kapp_old]]+IFERROR(((Table5[[#This Row],[kapp_slack_ub]]-Table5[[#This Row],[kapp_slack_lb]])/Table5[[#This Row],[associated enzload]]),0)</f>
        <v>27141.277792879999</v>
      </c>
      <c r="Q1342" s="1" t="str">
        <f>"'"&amp;Table5[[#This Row],[rxn]]&amp;"'"&amp;CHAR(9)&amp;Table5[[#This Row],[kapp + (slack_ub - slack_lb)/enzload]]</f>
        <v>'RXN-NFORTYR2t_c_e_FWD-rt2566'	27141.27779288</v>
      </c>
      <c r="R1342" s="1">
        <f>_xlfn.XLOOKUP(Table5[[#This Row],[rxn]],Table38[name],Table38[flux],0)</f>
        <v>0</v>
      </c>
      <c r="S1342" s="1">
        <f>_xlfn.XLOOKUP(SUBSTITUTE(Table5[[#This Row],[rxn]],"RXN-","ENZLOAD-"),Table38[name],Table38[flux],0)</f>
        <v>0</v>
      </c>
      <c r="T1342" s="1" t="b">
        <f>AND(Table5[[#This Row],[ENZLOAD flux in kapp-slack.gms]]=0,Table5[[#This Row],[flux in kapp-slack.gms]]&lt;&gt;0,NOT(Table5[[#This Row],[spont or unknown?]]))</f>
        <v>0</v>
      </c>
      <c r="U1342" s="1" t="b">
        <f>OR(_xlfn.TEXTAFTER(Table5[[#This Row],[rxn]],"-",-1)="SPONT",_xlfn.TEXTAFTER(Table5[[#This Row],[rxn]],"-",-1)="UNKNOWN")</f>
        <v>0</v>
      </c>
      <c r="V1342" s="1">
        <f>_xlfn.XLOOKUP(SUBSTITUTE(Table5[[#This Row],[rxn]],"RXN-","ENZLOAD-"),Table4[rxn],Table4[ub],0)</f>
        <v>0.73637653999999997</v>
      </c>
      <c r="W1342" s="1" t="b">
        <f>AND(Table5[[#This Row],[FVA ENZLOAD flux UB]]=0,Table5[[#This Row],[ENZ not made when it should be?]])</f>
        <v>0</v>
      </c>
    </row>
    <row r="1343" spans="1:23" hidden="1">
      <c r="A1343" s="1" t="s">
        <v>5821</v>
      </c>
      <c r="B1343" s="1" t="str">
        <f>_xlfn.TEXTBEFORE(Table38[[#This Row],[all fluxes from kapp-slack]]," ",,,,"")</f>
        <v>PROSYN-RPS12</v>
      </c>
      <c r="C1343" s="1">
        <f>_xlfn.NUMBERVALUE(IFERROR(_xlfn.TEXTAFTER(Table38[[#This Row],[all fluxes from kapp-slack]]," ",-1,,,""),""))</f>
        <v>4.1380926860000002E-6</v>
      </c>
      <c r="F1343" s="1" t="s">
        <v>8955</v>
      </c>
      <c r="G1343" s="1" t="str">
        <f>_xlfn.TEXTBEFORE(Table5[[#This Row],[rxn     kapp_old        kapp_slack_ub   kapp_slack_lb]]," ")</f>
        <v>RXN-NGLYCANS10_r_FWD-rt2904</v>
      </c>
      <c r="H134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34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343" s="1">
        <f>_xlfn.NUMBERVALUE(_xlfn.TEXTAFTER(Table5[[#This Row],[rxn     kapp_old        kapp_slack_ub   kapp_slack_lb]]," ",-1))</f>
        <v>0</v>
      </c>
      <c r="K1343" s="1">
        <f>_xlfn.XLOOKUP(SUBSTITUTE(Table5[[#This Row],[rxn]],"RXN-","ENZLOAD-"),ENZLOAD[name],ENZLOAD[flux],0)</f>
        <v>6.2538757160000004E-8</v>
      </c>
      <c r="L1343" s="1" t="str">
        <f>"'"&amp;Table5[[#This Row],[rxn]]&amp;"'"&amp;CHAR(9)&amp;IF(AND(Table5[[#This Row],[kapp_slack_ub]]&lt;&gt;0,Table5[[#This Row],[kapp_old]]&lt;$F$1),$F$1,Table5[[#This Row],[kapp_old]])</f>
        <v>'RXN-NGLYCANS10_r_FWD-rt2904'	27141.27779288</v>
      </c>
      <c r="M1343" s="1">
        <f>_xlfn.XLOOKUP(Table5[[#This Row],[rxn]],Table3[name],Table3[flux],$F$1)</f>
        <v>27141.277792879999</v>
      </c>
      <c r="N1343" s="1">
        <f>IFERROR(Table5[[#This Row],[min flux]]/Table5[[#This Row],[associated enzload]],"")</f>
        <v>433991320349.41766</v>
      </c>
      <c r="O1343" s="1">
        <f>_xlfn.NUMBERVALUE(IF(Table5[[#This Row],[flux/enzload]]="","",ABS($N$1-Table5[[#This Row],[flux/enzload]])))</f>
        <v>965924997309.53601</v>
      </c>
      <c r="P1343" s="1">
        <f>Table5[[#This Row],[kapp_old]]+IFERROR(((Table5[[#This Row],[kapp_slack_ub]]-Table5[[#This Row],[kapp_slack_lb]])/Table5[[#This Row],[associated enzload]]),0)</f>
        <v>27141.277792879999</v>
      </c>
      <c r="Q1343" s="1" t="str">
        <f>"'"&amp;Table5[[#This Row],[rxn]]&amp;"'"&amp;CHAR(9)&amp;Table5[[#This Row],[kapp + (slack_ub - slack_lb)/enzload]]</f>
        <v>'RXN-NGLYCANS10_r_FWD-rt2904'	27141.27779288</v>
      </c>
      <c r="R1343" s="1">
        <f>_xlfn.XLOOKUP(Table5[[#This Row],[rxn]],Table38[name],Table38[flux],0)</f>
        <v>0</v>
      </c>
      <c r="S1343" s="1">
        <f>_xlfn.XLOOKUP(SUBSTITUTE(Table5[[#This Row],[rxn]],"RXN-","ENZLOAD-"),Table38[name],Table38[flux],0)</f>
        <v>0</v>
      </c>
      <c r="T1343" s="1" t="b">
        <f>AND(Table5[[#This Row],[ENZLOAD flux in kapp-slack.gms]]=0,Table5[[#This Row],[flux in kapp-slack.gms]]&lt;&gt;0,NOT(Table5[[#This Row],[spont or unknown?]]))</f>
        <v>0</v>
      </c>
      <c r="U1343" s="1" t="b">
        <f>OR(_xlfn.TEXTAFTER(Table5[[#This Row],[rxn]],"-",-1)="SPONT",_xlfn.TEXTAFTER(Table5[[#This Row],[rxn]],"-",-1)="UNKNOWN")</f>
        <v>0</v>
      </c>
      <c r="V1343" s="1">
        <f>_xlfn.XLOOKUP(SUBSTITUTE(Table5[[#This Row],[rxn]],"RXN-","ENZLOAD-"),Table4[rxn],Table4[ub],0)</f>
        <v>0.73144023999999996</v>
      </c>
      <c r="W1343" s="1" t="b">
        <f>AND(Table5[[#This Row],[FVA ENZLOAD flux UB]]=0,Table5[[#This Row],[ENZ not made when it should be?]])</f>
        <v>0</v>
      </c>
    </row>
    <row r="1344" spans="1:23" hidden="1">
      <c r="A1344" s="1" t="s">
        <v>5822</v>
      </c>
      <c r="B1344" s="1" t="str">
        <f>_xlfn.TEXTBEFORE(Table38[[#This Row],[all fluxes from kapp-slack]]," ",,,,"")</f>
        <v>PROSYN-RPS13</v>
      </c>
      <c r="C1344" s="1">
        <f>_xlfn.NUMBERVALUE(IFERROR(_xlfn.TEXTAFTER(Table38[[#This Row],[all fluxes from kapp-slack]]," ",-1,,,""),""))</f>
        <v>4.1380926860000002E-6</v>
      </c>
      <c r="F1344" s="1" t="s">
        <v>8956</v>
      </c>
      <c r="G1344" s="1" t="str">
        <f>_xlfn.TEXTBEFORE(Table5[[#This Row],[rxn     kapp_old        kapp_slack_ub   kapp_slack_lb]]," ")</f>
        <v>RXN-NGLYCANS10_r_REV-rt2904</v>
      </c>
      <c r="H134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34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344" s="1">
        <f>_xlfn.NUMBERVALUE(_xlfn.TEXTAFTER(Table5[[#This Row],[rxn     kapp_old        kapp_slack_ub   kapp_slack_lb]]," ",-1))</f>
        <v>0</v>
      </c>
      <c r="K1344" s="1">
        <f>_xlfn.XLOOKUP(SUBSTITUTE(Table5[[#This Row],[rxn]],"RXN-","ENZLOAD-"),ENZLOAD[name],ENZLOAD[flux],0)</f>
        <v>6.2538757160000004E-8</v>
      </c>
      <c r="L1344" s="1" t="str">
        <f>"'"&amp;Table5[[#This Row],[rxn]]&amp;"'"&amp;CHAR(9)&amp;IF(AND(Table5[[#This Row],[kapp_slack_ub]]&lt;&gt;0,Table5[[#This Row],[kapp_old]]&lt;$F$1),$F$1,Table5[[#This Row],[kapp_old]])</f>
        <v>'RXN-NGLYCANS10_r_REV-rt2904'	27141.27779288</v>
      </c>
      <c r="M1344" s="1">
        <f>_xlfn.XLOOKUP(Table5[[#This Row],[rxn]],Table3[name],Table3[flux],$F$1)</f>
        <v>27141.277792879999</v>
      </c>
      <c r="N1344" s="1">
        <f>IFERROR(Table5[[#This Row],[min flux]]/Table5[[#This Row],[associated enzload]],"")</f>
        <v>433991320349.41766</v>
      </c>
      <c r="O1344" s="1">
        <f>_xlfn.NUMBERVALUE(IF(Table5[[#This Row],[flux/enzload]]="","",ABS($N$1-Table5[[#This Row],[flux/enzload]])))</f>
        <v>965924997309.53601</v>
      </c>
      <c r="P1344" s="1">
        <f>Table5[[#This Row],[kapp_old]]+IFERROR(((Table5[[#This Row],[kapp_slack_ub]]-Table5[[#This Row],[kapp_slack_lb]])/Table5[[#This Row],[associated enzload]]),0)</f>
        <v>27141.277792879999</v>
      </c>
      <c r="Q1344" s="1" t="str">
        <f>"'"&amp;Table5[[#This Row],[rxn]]&amp;"'"&amp;CHAR(9)&amp;Table5[[#This Row],[kapp + (slack_ub - slack_lb)/enzload]]</f>
        <v>'RXN-NGLYCANS10_r_REV-rt2904'	27141.27779288</v>
      </c>
      <c r="R1344" s="1">
        <f>_xlfn.XLOOKUP(Table5[[#This Row],[rxn]],Table38[name],Table38[flux],0)</f>
        <v>0</v>
      </c>
      <c r="S1344" s="1">
        <f>_xlfn.XLOOKUP(SUBSTITUTE(Table5[[#This Row],[rxn]],"RXN-","ENZLOAD-"),Table38[name],Table38[flux],0)</f>
        <v>0</v>
      </c>
      <c r="T1344" s="1" t="b">
        <f>AND(Table5[[#This Row],[ENZLOAD flux in kapp-slack.gms]]=0,Table5[[#This Row],[flux in kapp-slack.gms]]&lt;&gt;0,NOT(Table5[[#This Row],[spont or unknown?]]))</f>
        <v>0</v>
      </c>
      <c r="U1344" s="1" t="b">
        <f>OR(_xlfn.TEXTAFTER(Table5[[#This Row],[rxn]],"-",-1)="SPONT",_xlfn.TEXTAFTER(Table5[[#This Row],[rxn]],"-",-1)="UNKNOWN")</f>
        <v>0</v>
      </c>
      <c r="V1344" s="1">
        <f>_xlfn.XLOOKUP(SUBSTITUTE(Table5[[#This Row],[rxn]],"RXN-","ENZLOAD-"),Table4[rxn],Table4[ub],0)</f>
        <v>0.73144023999999996</v>
      </c>
      <c r="W1344" s="1" t="b">
        <f>AND(Table5[[#This Row],[FVA ENZLOAD flux UB]]=0,Table5[[#This Row],[ENZ not made when it should be?]])</f>
        <v>0</v>
      </c>
    </row>
    <row r="1345" spans="1:23" hidden="1">
      <c r="A1345" s="1" t="s">
        <v>5823</v>
      </c>
      <c r="B1345" s="1" t="str">
        <f>_xlfn.TEXTBEFORE(Table38[[#This Row],[all fluxes from kapp-slack]]," ",,,,"")</f>
        <v>PROSYN-RPS14A</v>
      </c>
      <c r="C1345" s="1">
        <f>_xlfn.NUMBERVALUE(IFERROR(_xlfn.TEXTAFTER(Table38[[#This Row],[all fluxes from kapp-slack]]," ",-1,,,""),""))</f>
        <v>4.1380926860000002E-6</v>
      </c>
      <c r="F1345" s="1" t="s">
        <v>8957</v>
      </c>
      <c r="G1345" s="1" t="str">
        <f>_xlfn.TEXTBEFORE(Table5[[#This Row],[rxn     kapp_old        kapp_slack_ub   kapp_slack_lb]]," ")</f>
        <v>RXN-NGLYCANS11_r_FWD-rt0671</v>
      </c>
      <c r="H134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34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345" s="1">
        <f>_xlfn.NUMBERVALUE(_xlfn.TEXTAFTER(Table5[[#This Row],[rxn     kapp_old        kapp_slack_ub   kapp_slack_lb]]," ",-1))</f>
        <v>0</v>
      </c>
      <c r="K1345" s="1">
        <f>_xlfn.XLOOKUP(SUBSTITUTE(Table5[[#This Row],[rxn]],"RXN-","ENZLOAD-"),ENZLOAD[name],ENZLOAD[flux],0)</f>
        <v>2.2806624084E-7</v>
      </c>
      <c r="L1345" s="1" t="str">
        <f>"'"&amp;Table5[[#This Row],[rxn]]&amp;"'"&amp;CHAR(9)&amp;IF(AND(Table5[[#This Row],[kapp_slack_ub]]&lt;&gt;0,Table5[[#This Row],[kapp_old]]&lt;$F$1),$F$1,Table5[[#This Row],[kapp_old]])</f>
        <v>'RXN-NGLYCANS11_r_FWD-rt0671'	27141.27779288</v>
      </c>
      <c r="M1345" s="1">
        <f>_xlfn.XLOOKUP(Table5[[#This Row],[rxn]],Table3[name],Table3[flux],$F$1)</f>
        <v>27141.277792879999</v>
      </c>
      <c r="N1345" s="1">
        <f>IFERROR(Table5[[#This Row],[min flux]]/Table5[[#This Row],[associated enzload]],"")</f>
        <v>119006117226.79718</v>
      </c>
      <c r="O1345" s="1">
        <f>_xlfn.NUMBERVALUE(IF(Table5[[#This Row],[flux/enzload]]="","",ABS($N$1-Table5[[#This Row],[flux/enzload]])))</f>
        <v>1280910200432.1599</v>
      </c>
      <c r="P1345" s="1">
        <f>Table5[[#This Row],[kapp_old]]+IFERROR(((Table5[[#This Row],[kapp_slack_ub]]-Table5[[#This Row],[kapp_slack_lb]])/Table5[[#This Row],[associated enzload]]),0)</f>
        <v>27141.277792879999</v>
      </c>
      <c r="Q1345" s="1" t="str">
        <f>"'"&amp;Table5[[#This Row],[rxn]]&amp;"'"&amp;CHAR(9)&amp;Table5[[#This Row],[kapp + (slack_ub - slack_lb)/enzload]]</f>
        <v>'RXN-NGLYCANS11_r_FWD-rt0671'	27141.27779288</v>
      </c>
      <c r="R1345" s="1">
        <f>_xlfn.XLOOKUP(Table5[[#This Row],[rxn]],Table38[name],Table38[flux],0)</f>
        <v>0</v>
      </c>
      <c r="S1345" s="1">
        <f>_xlfn.XLOOKUP(SUBSTITUTE(Table5[[#This Row],[rxn]],"RXN-","ENZLOAD-"),Table38[name],Table38[flux],0)</f>
        <v>0</v>
      </c>
      <c r="T1345" s="1" t="b">
        <f>AND(Table5[[#This Row],[ENZLOAD flux in kapp-slack.gms]]=0,Table5[[#This Row],[flux in kapp-slack.gms]]&lt;&gt;0,NOT(Table5[[#This Row],[spont or unknown?]]))</f>
        <v>0</v>
      </c>
      <c r="U1345" s="1" t="b">
        <f>OR(_xlfn.TEXTAFTER(Table5[[#This Row],[rxn]],"-",-1)="SPONT",_xlfn.TEXTAFTER(Table5[[#This Row],[rxn]],"-",-1)="UNKNOWN")</f>
        <v>0</v>
      </c>
      <c r="V1345" s="1">
        <f>_xlfn.XLOOKUP(SUBSTITUTE(Table5[[#This Row],[rxn]],"RXN-","ENZLOAD-"),Table4[rxn],Table4[ub],0)</f>
        <v>0.55061320999999996</v>
      </c>
      <c r="W1345" s="1" t="b">
        <f>AND(Table5[[#This Row],[FVA ENZLOAD flux UB]]=0,Table5[[#This Row],[ENZ not made when it should be?]])</f>
        <v>0</v>
      </c>
    </row>
    <row r="1346" spans="1:23" hidden="1">
      <c r="A1346" s="1" t="s">
        <v>5824</v>
      </c>
      <c r="B1346" s="1" t="str">
        <f>_xlfn.TEXTBEFORE(Table38[[#This Row],[all fluxes from kapp-slack]]," ",,,,"")</f>
        <v>PROSYN-RPS15</v>
      </c>
      <c r="C1346" s="1">
        <f>_xlfn.NUMBERVALUE(IFERROR(_xlfn.TEXTAFTER(Table38[[#This Row],[all fluxes from kapp-slack]]," ",-1,,,""),""))</f>
        <v>4.1380926860000002E-6</v>
      </c>
      <c r="F1346" s="1" t="s">
        <v>8958</v>
      </c>
      <c r="G1346" s="1" t="str">
        <f>_xlfn.TEXTBEFORE(Table5[[#This Row],[rxn     kapp_old        kapp_slack_ub   kapp_slack_lb]]," ")</f>
        <v>RXN-NGLYCANS11_r_REV-rt0671</v>
      </c>
      <c r="H134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34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346" s="1">
        <f>_xlfn.NUMBERVALUE(_xlfn.TEXTAFTER(Table5[[#This Row],[rxn     kapp_old        kapp_slack_ub   kapp_slack_lb]]," ",-1))</f>
        <v>0</v>
      </c>
      <c r="K1346" s="1">
        <f>_xlfn.XLOOKUP(SUBSTITUTE(Table5[[#This Row],[rxn]],"RXN-","ENZLOAD-"),ENZLOAD[name],ENZLOAD[flux],0)</f>
        <v>2.2806624084E-7</v>
      </c>
      <c r="L1346" s="1" t="str">
        <f>"'"&amp;Table5[[#This Row],[rxn]]&amp;"'"&amp;CHAR(9)&amp;IF(AND(Table5[[#This Row],[kapp_slack_ub]]&lt;&gt;0,Table5[[#This Row],[kapp_old]]&lt;$F$1),$F$1,Table5[[#This Row],[kapp_old]])</f>
        <v>'RXN-NGLYCANS11_r_REV-rt0671'	27141.27779288</v>
      </c>
      <c r="M1346" s="1">
        <f>_xlfn.XLOOKUP(Table5[[#This Row],[rxn]],Table3[name],Table3[flux],$F$1)</f>
        <v>27141.277792879999</v>
      </c>
      <c r="N1346" s="1">
        <f>IFERROR(Table5[[#This Row],[min flux]]/Table5[[#This Row],[associated enzload]],"")</f>
        <v>119006117226.79718</v>
      </c>
      <c r="O1346" s="1">
        <f>_xlfn.NUMBERVALUE(IF(Table5[[#This Row],[flux/enzload]]="","",ABS($N$1-Table5[[#This Row],[flux/enzload]])))</f>
        <v>1280910200432.1599</v>
      </c>
      <c r="P1346" s="1">
        <f>Table5[[#This Row],[kapp_old]]+IFERROR(((Table5[[#This Row],[kapp_slack_ub]]-Table5[[#This Row],[kapp_slack_lb]])/Table5[[#This Row],[associated enzload]]),0)</f>
        <v>27141.277792879999</v>
      </c>
      <c r="Q1346" s="1" t="str">
        <f>"'"&amp;Table5[[#This Row],[rxn]]&amp;"'"&amp;CHAR(9)&amp;Table5[[#This Row],[kapp + (slack_ub - slack_lb)/enzload]]</f>
        <v>'RXN-NGLYCANS11_r_REV-rt0671'	27141.27779288</v>
      </c>
      <c r="R1346" s="1">
        <f>_xlfn.XLOOKUP(Table5[[#This Row],[rxn]],Table38[name],Table38[flux],0)</f>
        <v>0</v>
      </c>
      <c r="S1346" s="1">
        <f>_xlfn.XLOOKUP(SUBSTITUTE(Table5[[#This Row],[rxn]],"RXN-","ENZLOAD-"),Table38[name],Table38[flux],0)</f>
        <v>0</v>
      </c>
      <c r="T1346" s="1" t="b">
        <f>AND(Table5[[#This Row],[ENZLOAD flux in kapp-slack.gms]]=0,Table5[[#This Row],[flux in kapp-slack.gms]]&lt;&gt;0,NOT(Table5[[#This Row],[spont or unknown?]]))</f>
        <v>0</v>
      </c>
      <c r="U1346" s="1" t="b">
        <f>OR(_xlfn.TEXTAFTER(Table5[[#This Row],[rxn]],"-",-1)="SPONT",_xlfn.TEXTAFTER(Table5[[#This Row],[rxn]],"-",-1)="UNKNOWN")</f>
        <v>0</v>
      </c>
      <c r="V1346" s="1">
        <f>_xlfn.XLOOKUP(SUBSTITUTE(Table5[[#This Row],[rxn]],"RXN-","ENZLOAD-"),Table4[rxn],Table4[ub],0)</f>
        <v>0.55061320999999996</v>
      </c>
      <c r="W1346" s="1" t="b">
        <f>AND(Table5[[#This Row],[FVA ENZLOAD flux UB]]=0,Table5[[#This Row],[ENZ not made when it should be?]])</f>
        <v>0</v>
      </c>
    </row>
    <row r="1347" spans="1:23" hidden="1">
      <c r="A1347" s="1" t="s">
        <v>5825</v>
      </c>
      <c r="B1347" s="1" t="str">
        <f>_xlfn.TEXTBEFORE(Table38[[#This Row],[all fluxes from kapp-slack]]," ",,,,"")</f>
        <v>PROSYN-RPS16A</v>
      </c>
      <c r="C1347" s="1">
        <f>_xlfn.NUMBERVALUE(IFERROR(_xlfn.TEXTAFTER(Table38[[#This Row],[all fluxes from kapp-slack]]," ",-1,,,""),""))</f>
        <v>4.1380926860000002E-6</v>
      </c>
      <c r="F1347" s="1" t="s">
        <v>8959</v>
      </c>
      <c r="G1347" s="1" t="str">
        <f>_xlfn.TEXTBEFORE(Table5[[#This Row],[rxn     kapp_old        kapp_slack_ub   kapp_slack_lb]]," ")</f>
        <v>RXN-NGLYCANS12_r_FWD-rt2573</v>
      </c>
      <c r="H134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34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347" s="1">
        <f>_xlfn.NUMBERVALUE(_xlfn.TEXTAFTER(Table5[[#This Row],[rxn     kapp_old        kapp_slack_ub   kapp_slack_lb]]," ",-1))</f>
        <v>0</v>
      </c>
      <c r="K1347" s="1">
        <f>_xlfn.XLOOKUP(SUBSTITUTE(Table5[[#This Row],[rxn]],"RXN-","ENZLOAD-"),ENZLOAD[name],ENZLOAD[flux],0)</f>
        <v>7.8224707290000003E-8</v>
      </c>
      <c r="L1347" s="1" t="str">
        <f>"'"&amp;Table5[[#This Row],[rxn]]&amp;"'"&amp;CHAR(9)&amp;IF(AND(Table5[[#This Row],[kapp_slack_ub]]&lt;&gt;0,Table5[[#This Row],[kapp_old]]&lt;$F$1),$F$1,Table5[[#This Row],[kapp_old]])</f>
        <v>'RXN-NGLYCANS12_r_FWD-rt2573'	27141.27779288</v>
      </c>
      <c r="M1347" s="1">
        <f>_xlfn.XLOOKUP(Table5[[#This Row],[rxn]],Table3[name],Table3[flux],$F$1)</f>
        <v>27141.277792879999</v>
      </c>
      <c r="N1347" s="1">
        <f>IFERROR(Table5[[#This Row],[min flux]]/Table5[[#This Row],[associated enzload]],"")</f>
        <v>346965539829.50671</v>
      </c>
      <c r="O1347" s="1">
        <f>_xlfn.NUMBERVALUE(IF(Table5[[#This Row],[flux/enzload]]="","",ABS($N$1-Table5[[#This Row],[flux/enzload]])))</f>
        <v>1052950777829.45</v>
      </c>
      <c r="P1347" s="1">
        <f>Table5[[#This Row],[kapp_old]]+IFERROR(((Table5[[#This Row],[kapp_slack_ub]]-Table5[[#This Row],[kapp_slack_lb]])/Table5[[#This Row],[associated enzload]]),0)</f>
        <v>27141.277792879999</v>
      </c>
      <c r="Q1347" s="1" t="str">
        <f>"'"&amp;Table5[[#This Row],[rxn]]&amp;"'"&amp;CHAR(9)&amp;Table5[[#This Row],[kapp + (slack_ub - slack_lb)/enzload]]</f>
        <v>'RXN-NGLYCANS12_r_FWD-rt2573'	27141.27779288</v>
      </c>
      <c r="R1347" s="1">
        <f>_xlfn.XLOOKUP(Table5[[#This Row],[rxn]],Table38[name],Table38[flux],0)</f>
        <v>0</v>
      </c>
      <c r="S1347" s="1">
        <f>_xlfn.XLOOKUP(SUBSTITUTE(Table5[[#This Row],[rxn]],"RXN-","ENZLOAD-"),Table38[name],Table38[flux],0)</f>
        <v>0</v>
      </c>
      <c r="T1347" s="1" t="b">
        <f>AND(Table5[[#This Row],[ENZLOAD flux in kapp-slack.gms]]=0,Table5[[#This Row],[flux in kapp-slack.gms]]&lt;&gt;0,NOT(Table5[[#This Row],[spont or unknown?]]))</f>
        <v>0</v>
      </c>
      <c r="U1347" s="1" t="b">
        <f>OR(_xlfn.TEXTAFTER(Table5[[#This Row],[rxn]],"-",-1)="SPONT",_xlfn.TEXTAFTER(Table5[[#This Row],[rxn]],"-",-1)="UNKNOWN")</f>
        <v>0</v>
      </c>
      <c r="V1347" s="1">
        <f>_xlfn.XLOOKUP(SUBSTITUTE(Table5[[#This Row],[rxn]],"RXN-","ENZLOAD-"),Table4[rxn],Table4[ub],0)</f>
        <v>0.49247001000000001</v>
      </c>
      <c r="W1347" s="1" t="b">
        <f>AND(Table5[[#This Row],[FVA ENZLOAD flux UB]]=0,Table5[[#This Row],[ENZ not made when it should be?]])</f>
        <v>0</v>
      </c>
    </row>
    <row r="1348" spans="1:23" hidden="1">
      <c r="A1348" s="1" t="s">
        <v>5826</v>
      </c>
      <c r="B1348" s="1" t="str">
        <f>_xlfn.TEXTBEFORE(Table38[[#This Row],[all fluxes from kapp-slack]]," ",,,,"")</f>
        <v>PROSYN-RPS17A</v>
      </c>
      <c r="C1348" s="1">
        <f>_xlfn.NUMBERVALUE(IFERROR(_xlfn.TEXTAFTER(Table38[[#This Row],[all fluxes from kapp-slack]]," ",-1,,,""),""))</f>
        <v>4.1380926860000002E-6</v>
      </c>
      <c r="F1348" s="1" t="s">
        <v>8960</v>
      </c>
      <c r="G1348" s="1" t="str">
        <f>_xlfn.TEXTBEFORE(Table5[[#This Row],[rxn     kapp_old        kapp_slack_ub   kapp_slack_lb]]," ")</f>
        <v>RXN-NGLYCANS12_r_REV-rt2573</v>
      </c>
      <c r="H134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34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348" s="1">
        <f>_xlfn.NUMBERVALUE(_xlfn.TEXTAFTER(Table5[[#This Row],[rxn     kapp_old        kapp_slack_ub   kapp_slack_lb]]," ",-1))</f>
        <v>0</v>
      </c>
      <c r="K1348" s="1">
        <f>_xlfn.XLOOKUP(SUBSTITUTE(Table5[[#This Row],[rxn]],"RXN-","ENZLOAD-"),ENZLOAD[name],ENZLOAD[flux],0)</f>
        <v>7.8224707290000003E-8</v>
      </c>
      <c r="L1348" s="1" t="str">
        <f>"'"&amp;Table5[[#This Row],[rxn]]&amp;"'"&amp;CHAR(9)&amp;IF(AND(Table5[[#This Row],[kapp_slack_ub]]&lt;&gt;0,Table5[[#This Row],[kapp_old]]&lt;$F$1),$F$1,Table5[[#This Row],[kapp_old]])</f>
        <v>'RXN-NGLYCANS12_r_REV-rt2573'	27141.27779288</v>
      </c>
      <c r="M1348" s="1">
        <f>_xlfn.XLOOKUP(Table5[[#This Row],[rxn]],Table3[name],Table3[flux],$F$1)</f>
        <v>27141.277792879999</v>
      </c>
      <c r="N1348" s="1">
        <f>IFERROR(Table5[[#This Row],[min flux]]/Table5[[#This Row],[associated enzload]],"")</f>
        <v>346965539829.50671</v>
      </c>
      <c r="O1348" s="1">
        <f>_xlfn.NUMBERVALUE(IF(Table5[[#This Row],[flux/enzload]]="","",ABS($N$1-Table5[[#This Row],[flux/enzload]])))</f>
        <v>1052950777829.45</v>
      </c>
      <c r="P1348" s="1">
        <f>Table5[[#This Row],[kapp_old]]+IFERROR(((Table5[[#This Row],[kapp_slack_ub]]-Table5[[#This Row],[kapp_slack_lb]])/Table5[[#This Row],[associated enzload]]),0)</f>
        <v>27141.277792879999</v>
      </c>
      <c r="Q1348" s="1" t="str">
        <f>"'"&amp;Table5[[#This Row],[rxn]]&amp;"'"&amp;CHAR(9)&amp;Table5[[#This Row],[kapp + (slack_ub - slack_lb)/enzload]]</f>
        <v>'RXN-NGLYCANS12_r_REV-rt2573'	27141.27779288</v>
      </c>
      <c r="R1348" s="1">
        <f>_xlfn.XLOOKUP(Table5[[#This Row],[rxn]],Table38[name],Table38[flux],0)</f>
        <v>0</v>
      </c>
      <c r="S1348" s="1">
        <f>_xlfn.XLOOKUP(SUBSTITUTE(Table5[[#This Row],[rxn]],"RXN-","ENZLOAD-"),Table38[name],Table38[flux],0)</f>
        <v>0</v>
      </c>
      <c r="T1348" s="1" t="b">
        <f>AND(Table5[[#This Row],[ENZLOAD flux in kapp-slack.gms]]=0,Table5[[#This Row],[flux in kapp-slack.gms]]&lt;&gt;0,NOT(Table5[[#This Row],[spont or unknown?]]))</f>
        <v>0</v>
      </c>
      <c r="U1348" s="1" t="b">
        <f>OR(_xlfn.TEXTAFTER(Table5[[#This Row],[rxn]],"-",-1)="SPONT",_xlfn.TEXTAFTER(Table5[[#This Row],[rxn]],"-",-1)="UNKNOWN")</f>
        <v>0</v>
      </c>
      <c r="V1348" s="1">
        <f>_xlfn.XLOOKUP(SUBSTITUTE(Table5[[#This Row],[rxn]],"RXN-","ENZLOAD-"),Table4[rxn],Table4[ub],0)</f>
        <v>0.49247001000000001</v>
      </c>
      <c r="W1348" s="1" t="b">
        <f>AND(Table5[[#This Row],[FVA ENZLOAD flux UB]]=0,Table5[[#This Row],[ENZ not made when it should be?]])</f>
        <v>0</v>
      </c>
    </row>
    <row r="1349" spans="1:23" hidden="1">
      <c r="A1349" s="1" t="s">
        <v>5827</v>
      </c>
      <c r="B1349" s="1" t="str">
        <f>_xlfn.TEXTBEFORE(Table38[[#This Row],[all fluxes from kapp-slack]]," ",,,,"")</f>
        <v>PROSYN-RPS18A</v>
      </c>
      <c r="C1349" s="1">
        <f>_xlfn.NUMBERVALUE(IFERROR(_xlfn.TEXTAFTER(Table38[[#This Row],[all fluxes from kapp-slack]]," ",-1,,,""),""))</f>
        <v>4.1380926860000002E-6</v>
      </c>
      <c r="F1349" s="1" t="s">
        <v>8961</v>
      </c>
      <c r="G1349" s="1" t="str">
        <f>_xlfn.TEXTBEFORE(Table5[[#This Row],[rxn     kapp_old        kapp_slack_ub   kapp_slack_lb]]," ")</f>
        <v>RXN-NGLYCANS13_r_FWD-rt6611</v>
      </c>
      <c r="H134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34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349" s="1">
        <f>_xlfn.NUMBERVALUE(_xlfn.TEXTAFTER(Table5[[#This Row],[rxn     kapp_old        kapp_slack_ub   kapp_slack_lb]]," ",-1))</f>
        <v>0</v>
      </c>
      <c r="K1349" s="1">
        <f>_xlfn.XLOOKUP(SUBSTITUTE(Table5[[#This Row],[rxn]],"RXN-","ENZLOAD-"),ENZLOAD[name],ENZLOAD[flux],0)</f>
        <v>6.9003784199999902E-9</v>
      </c>
      <c r="L1349" s="1" t="str">
        <f>"'"&amp;Table5[[#This Row],[rxn]]&amp;"'"&amp;CHAR(9)&amp;IF(AND(Table5[[#This Row],[kapp_slack_ub]]&lt;&gt;0,Table5[[#This Row],[kapp_old]]&lt;$F$1),$F$1,Table5[[#This Row],[kapp_old]])</f>
        <v>'RXN-NGLYCANS13_r_FWD-rt6611'	27141.27779288</v>
      </c>
      <c r="M1349" s="1">
        <f>_xlfn.XLOOKUP(Table5[[#This Row],[rxn]],Table3[name],Table3[flux],$F$1)</f>
        <v>27141.277792879999</v>
      </c>
      <c r="N1349" s="1">
        <f>IFERROR(Table5[[#This Row],[min flux]]/Table5[[#This Row],[associated enzload]],"")</f>
        <v>3933302804700.3887</v>
      </c>
      <c r="O1349" s="1">
        <f>_xlfn.NUMBERVALUE(IF(Table5[[#This Row],[flux/enzload]]="","",ABS($N$1-Table5[[#This Row],[flux/enzload]])))</f>
        <v>2533386487041.4399</v>
      </c>
      <c r="P1349" s="1">
        <f>Table5[[#This Row],[kapp_old]]+IFERROR(((Table5[[#This Row],[kapp_slack_ub]]-Table5[[#This Row],[kapp_slack_lb]])/Table5[[#This Row],[associated enzload]]),0)</f>
        <v>27141.277792879999</v>
      </c>
      <c r="Q1349" s="1" t="str">
        <f>"'"&amp;Table5[[#This Row],[rxn]]&amp;"'"&amp;CHAR(9)&amp;Table5[[#This Row],[kapp + (slack_ub - slack_lb)/enzload]]</f>
        <v>'RXN-NGLYCANS13_r_FWD-rt6611'	27141.27779288</v>
      </c>
      <c r="R1349" s="1">
        <f>_xlfn.XLOOKUP(Table5[[#This Row],[rxn]],Table38[name],Table38[flux],0)</f>
        <v>0</v>
      </c>
      <c r="S1349" s="1">
        <f>_xlfn.XLOOKUP(SUBSTITUTE(Table5[[#This Row],[rxn]],"RXN-","ENZLOAD-"),Table38[name],Table38[flux],0)</f>
        <v>0</v>
      </c>
      <c r="T1349" s="1" t="b">
        <f>AND(Table5[[#This Row],[ENZLOAD flux in kapp-slack.gms]]=0,Table5[[#This Row],[flux in kapp-slack.gms]]&lt;&gt;0,NOT(Table5[[#This Row],[spont or unknown?]]))</f>
        <v>0</v>
      </c>
      <c r="U1349" s="1" t="b">
        <f>OR(_xlfn.TEXTAFTER(Table5[[#This Row],[rxn]],"-",-1)="SPONT",_xlfn.TEXTAFTER(Table5[[#This Row],[rxn]],"-",-1)="UNKNOWN")</f>
        <v>0</v>
      </c>
      <c r="V1349" s="1">
        <f>_xlfn.XLOOKUP(SUBSTITUTE(Table5[[#This Row],[rxn]],"RXN-","ENZLOAD-"),Table4[rxn],Table4[ub],0)</f>
        <v>0.67504503999999999</v>
      </c>
      <c r="W1349" s="1" t="b">
        <f>AND(Table5[[#This Row],[FVA ENZLOAD flux UB]]=0,Table5[[#This Row],[ENZ not made when it should be?]])</f>
        <v>0</v>
      </c>
    </row>
    <row r="1350" spans="1:23" hidden="1">
      <c r="A1350" s="1" t="s">
        <v>5828</v>
      </c>
      <c r="B1350" s="1" t="str">
        <f>_xlfn.TEXTBEFORE(Table38[[#This Row],[all fluxes from kapp-slack]]," ",,,,"")</f>
        <v>PROSYN-RPS19A</v>
      </c>
      <c r="C1350" s="1">
        <f>_xlfn.NUMBERVALUE(IFERROR(_xlfn.TEXTAFTER(Table38[[#This Row],[all fluxes from kapp-slack]]," ",-1,,,""),""))</f>
        <v>4.1380926860000002E-6</v>
      </c>
      <c r="F1350" s="1" t="s">
        <v>8962</v>
      </c>
      <c r="G1350" s="1" t="str">
        <f>_xlfn.TEXTBEFORE(Table5[[#This Row],[rxn     kapp_old        kapp_slack_ub   kapp_slack_lb]]," ")</f>
        <v>RXN-NGLYCANS13_r_REV-rt6611</v>
      </c>
      <c r="H135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35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350" s="1">
        <f>_xlfn.NUMBERVALUE(_xlfn.TEXTAFTER(Table5[[#This Row],[rxn     kapp_old        kapp_slack_ub   kapp_slack_lb]]," ",-1))</f>
        <v>0</v>
      </c>
      <c r="K1350" s="1">
        <f>_xlfn.XLOOKUP(SUBSTITUTE(Table5[[#This Row],[rxn]],"RXN-","ENZLOAD-"),ENZLOAD[name],ENZLOAD[flux],0)</f>
        <v>6.9003784199999902E-9</v>
      </c>
      <c r="L1350" s="1" t="str">
        <f>"'"&amp;Table5[[#This Row],[rxn]]&amp;"'"&amp;CHAR(9)&amp;IF(AND(Table5[[#This Row],[kapp_slack_ub]]&lt;&gt;0,Table5[[#This Row],[kapp_old]]&lt;$F$1),$F$1,Table5[[#This Row],[kapp_old]])</f>
        <v>'RXN-NGLYCANS13_r_REV-rt6611'	27141.27779288</v>
      </c>
      <c r="M1350" s="1">
        <f>_xlfn.XLOOKUP(Table5[[#This Row],[rxn]],Table3[name],Table3[flux],$F$1)</f>
        <v>27141.277792879999</v>
      </c>
      <c r="N1350" s="1">
        <f>IFERROR(Table5[[#This Row],[min flux]]/Table5[[#This Row],[associated enzload]],"")</f>
        <v>3933302804700.3887</v>
      </c>
      <c r="O1350" s="1">
        <f>_xlfn.NUMBERVALUE(IF(Table5[[#This Row],[flux/enzload]]="","",ABS($N$1-Table5[[#This Row],[flux/enzload]])))</f>
        <v>2533386487041.4399</v>
      </c>
      <c r="P1350" s="1">
        <f>Table5[[#This Row],[kapp_old]]+IFERROR(((Table5[[#This Row],[kapp_slack_ub]]-Table5[[#This Row],[kapp_slack_lb]])/Table5[[#This Row],[associated enzload]]),0)</f>
        <v>27141.277792879999</v>
      </c>
      <c r="Q1350" s="1" t="str">
        <f>"'"&amp;Table5[[#This Row],[rxn]]&amp;"'"&amp;CHAR(9)&amp;Table5[[#This Row],[kapp + (slack_ub - slack_lb)/enzload]]</f>
        <v>'RXN-NGLYCANS13_r_REV-rt6611'	27141.27779288</v>
      </c>
      <c r="R1350" s="1">
        <f>_xlfn.XLOOKUP(Table5[[#This Row],[rxn]],Table38[name],Table38[flux],0)</f>
        <v>0</v>
      </c>
      <c r="S1350" s="1">
        <f>_xlfn.XLOOKUP(SUBSTITUTE(Table5[[#This Row],[rxn]],"RXN-","ENZLOAD-"),Table38[name],Table38[flux],0)</f>
        <v>0</v>
      </c>
      <c r="T1350" s="1" t="b">
        <f>AND(Table5[[#This Row],[ENZLOAD flux in kapp-slack.gms]]=0,Table5[[#This Row],[flux in kapp-slack.gms]]&lt;&gt;0,NOT(Table5[[#This Row],[spont or unknown?]]))</f>
        <v>0</v>
      </c>
      <c r="U1350" s="1" t="b">
        <f>OR(_xlfn.TEXTAFTER(Table5[[#This Row],[rxn]],"-",-1)="SPONT",_xlfn.TEXTAFTER(Table5[[#This Row],[rxn]],"-",-1)="UNKNOWN")</f>
        <v>0</v>
      </c>
      <c r="V1350" s="1">
        <f>_xlfn.XLOOKUP(SUBSTITUTE(Table5[[#This Row],[rxn]],"RXN-","ENZLOAD-"),Table4[rxn],Table4[ub],0)</f>
        <v>0.67504503999999999</v>
      </c>
      <c r="W1350" s="1" t="b">
        <f>AND(Table5[[#This Row],[FVA ENZLOAD flux UB]]=0,Table5[[#This Row],[ENZ not made when it should be?]])</f>
        <v>0</v>
      </c>
    </row>
    <row r="1351" spans="1:23" hidden="1">
      <c r="A1351" s="1" t="s">
        <v>5829</v>
      </c>
      <c r="B1351" s="1" t="str">
        <f>_xlfn.TEXTBEFORE(Table38[[#This Row],[all fluxes from kapp-slack]]," ",,,,"")</f>
        <v>PROSYN-RPS1A</v>
      </c>
      <c r="C1351" s="1">
        <f>_xlfn.NUMBERVALUE(IFERROR(_xlfn.TEXTAFTER(Table38[[#This Row],[all fluxes from kapp-slack]]," ",-1,,,""),""))</f>
        <v>4.1380926860000002E-6</v>
      </c>
      <c r="F1351" s="1" t="s">
        <v>8965</v>
      </c>
      <c r="G1351" s="1" t="str">
        <f>_xlfn.TEXTBEFORE(Table5[[#This Row],[rxn     kapp_old        kapp_slack_ub   kapp_slack_lb]]," ")</f>
        <v>RXN-NGLYCANS15_r_FWD-rt3790</v>
      </c>
      <c r="H135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35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351" s="1">
        <f>_xlfn.NUMBERVALUE(_xlfn.TEXTAFTER(Table5[[#This Row],[rxn     kapp_old        kapp_slack_ub   kapp_slack_lb]]," ",-1))</f>
        <v>0</v>
      </c>
      <c r="K1351" s="1">
        <f>_xlfn.XLOOKUP(SUBSTITUTE(Table5[[#This Row],[rxn]],"RXN-","ENZLOAD-"),ENZLOAD[name],ENZLOAD[flux],0)</f>
        <v>2.5905912061000002E-7</v>
      </c>
      <c r="L1351" s="1" t="str">
        <f>"'"&amp;Table5[[#This Row],[rxn]]&amp;"'"&amp;CHAR(9)&amp;IF(AND(Table5[[#This Row],[kapp_slack_ub]]&lt;&gt;0,Table5[[#This Row],[kapp_old]]&lt;$F$1),$F$1,Table5[[#This Row],[kapp_old]])</f>
        <v>'RXN-NGLYCANS15_r_FWD-rt3790'	27141.27779288</v>
      </c>
      <c r="M1351" s="1">
        <f>_xlfn.XLOOKUP(Table5[[#This Row],[rxn]],Table3[name],Table3[flux],$F$1)</f>
        <v>27141.277792879999</v>
      </c>
      <c r="N1351" s="1">
        <f>IFERROR(Table5[[#This Row],[min flux]]/Table5[[#This Row],[associated enzload]],"")</f>
        <v>104768663342.06305</v>
      </c>
      <c r="O1351" s="1">
        <f>_xlfn.NUMBERVALUE(IF(Table5[[#This Row],[flux/enzload]]="","",ABS($N$1-Table5[[#This Row],[flux/enzload]])))</f>
        <v>1295147654316.8899</v>
      </c>
      <c r="P1351" s="1">
        <f>Table5[[#This Row],[kapp_old]]+IFERROR(((Table5[[#This Row],[kapp_slack_ub]]-Table5[[#This Row],[kapp_slack_lb]])/Table5[[#This Row],[associated enzload]]),0)</f>
        <v>27141.277792879999</v>
      </c>
      <c r="Q1351" s="1" t="str">
        <f>"'"&amp;Table5[[#This Row],[rxn]]&amp;"'"&amp;CHAR(9)&amp;Table5[[#This Row],[kapp + (slack_ub - slack_lb)/enzload]]</f>
        <v>'RXN-NGLYCANS15_r_FWD-rt3790'	27141.27779288</v>
      </c>
      <c r="R1351" s="1">
        <f>_xlfn.XLOOKUP(Table5[[#This Row],[rxn]],Table38[name],Table38[flux],0)</f>
        <v>0</v>
      </c>
      <c r="S1351" s="1">
        <f>_xlfn.XLOOKUP(SUBSTITUTE(Table5[[#This Row],[rxn]],"RXN-","ENZLOAD-"),Table38[name],Table38[flux],0)</f>
        <v>0</v>
      </c>
      <c r="T1351" s="1" t="b">
        <f>AND(Table5[[#This Row],[ENZLOAD flux in kapp-slack.gms]]=0,Table5[[#This Row],[flux in kapp-slack.gms]]&lt;&gt;0,NOT(Table5[[#This Row],[spont or unknown?]]))</f>
        <v>0</v>
      </c>
      <c r="U1351" s="1" t="b">
        <f>OR(_xlfn.TEXTAFTER(Table5[[#This Row],[rxn]],"-",-1)="SPONT",_xlfn.TEXTAFTER(Table5[[#This Row],[rxn]],"-",-1)="UNKNOWN")</f>
        <v>0</v>
      </c>
      <c r="V1351" s="1">
        <f>_xlfn.XLOOKUP(SUBSTITUTE(Table5[[#This Row],[rxn]],"RXN-","ENZLOAD-"),Table4[rxn],Table4[ub],0)</f>
        <v>0.48349490000000001</v>
      </c>
      <c r="W1351" s="1" t="b">
        <f>AND(Table5[[#This Row],[FVA ENZLOAD flux UB]]=0,Table5[[#This Row],[ENZ not made when it should be?]])</f>
        <v>0</v>
      </c>
    </row>
    <row r="1352" spans="1:23" hidden="1">
      <c r="A1352" s="1" t="s">
        <v>5830</v>
      </c>
      <c r="B1352" s="1" t="str">
        <f>_xlfn.TEXTBEFORE(Table38[[#This Row],[all fluxes from kapp-slack]]," ",,,,"")</f>
        <v>PROSYN-RPS2</v>
      </c>
      <c r="C1352" s="1">
        <f>_xlfn.NUMBERVALUE(IFERROR(_xlfn.TEXTAFTER(Table38[[#This Row],[all fluxes from kapp-slack]]," ",-1,,,""),""))</f>
        <v>4.1380926860000002E-6</v>
      </c>
      <c r="F1352" s="1" t="s">
        <v>8966</v>
      </c>
      <c r="G1352" s="1" t="str">
        <f>_xlfn.TEXTBEFORE(Table5[[#This Row],[rxn     kapp_old        kapp_slack_ub   kapp_slack_lb]]," ")</f>
        <v>RXN-NGLYCANS15_r_REV-rt3790</v>
      </c>
      <c r="H135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35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352" s="1">
        <f>_xlfn.NUMBERVALUE(_xlfn.TEXTAFTER(Table5[[#This Row],[rxn     kapp_old        kapp_slack_ub   kapp_slack_lb]]," ",-1))</f>
        <v>0</v>
      </c>
      <c r="K1352" s="1">
        <f>_xlfn.XLOOKUP(SUBSTITUTE(Table5[[#This Row],[rxn]],"RXN-","ENZLOAD-"),ENZLOAD[name],ENZLOAD[flux],0)</f>
        <v>2.5905912061000002E-7</v>
      </c>
      <c r="L1352" s="1" t="str">
        <f>"'"&amp;Table5[[#This Row],[rxn]]&amp;"'"&amp;CHAR(9)&amp;IF(AND(Table5[[#This Row],[kapp_slack_ub]]&lt;&gt;0,Table5[[#This Row],[kapp_old]]&lt;$F$1),$F$1,Table5[[#This Row],[kapp_old]])</f>
        <v>'RXN-NGLYCANS15_r_REV-rt3790'	27141.27779288</v>
      </c>
      <c r="M1352" s="1">
        <f>_xlfn.XLOOKUP(Table5[[#This Row],[rxn]],Table3[name],Table3[flux],$F$1)</f>
        <v>27141.277792879999</v>
      </c>
      <c r="N1352" s="1">
        <f>IFERROR(Table5[[#This Row],[min flux]]/Table5[[#This Row],[associated enzload]],"")</f>
        <v>104768663342.06305</v>
      </c>
      <c r="O1352" s="1">
        <f>_xlfn.NUMBERVALUE(IF(Table5[[#This Row],[flux/enzload]]="","",ABS($N$1-Table5[[#This Row],[flux/enzload]])))</f>
        <v>1295147654316.8899</v>
      </c>
      <c r="P1352" s="1">
        <f>Table5[[#This Row],[kapp_old]]+IFERROR(((Table5[[#This Row],[kapp_slack_ub]]-Table5[[#This Row],[kapp_slack_lb]])/Table5[[#This Row],[associated enzload]]),0)</f>
        <v>27141.277792879999</v>
      </c>
      <c r="Q1352" s="1" t="str">
        <f>"'"&amp;Table5[[#This Row],[rxn]]&amp;"'"&amp;CHAR(9)&amp;Table5[[#This Row],[kapp + (slack_ub - slack_lb)/enzload]]</f>
        <v>'RXN-NGLYCANS15_r_REV-rt3790'	27141.27779288</v>
      </c>
      <c r="R1352" s="1">
        <f>_xlfn.XLOOKUP(Table5[[#This Row],[rxn]],Table38[name],Table38[flux],0)</f>
        <v>0</v>
      </c>
      <c r="S1352" s="1">
        <f>_xlfn.XLOOKUP(SUBSTITUTE(Table5[[#This Row],[rxn]],"RXN-","ENZLOAD-"),Table38[name],Table38[flux],0)</f>
        <v>0</v>
      </c>
      <c r="T1352" s="1" t="b">
        <f>AND(Table5[[#This Row],[ENZLOAD flux in kapp-slack.gms]]=0,Table5[[#This Row],[flux in kapp-slack.gms]]&lt;&gt;0,NOT(Table5[[#This Row],[spont or unknown?]]))</f>
        <v>0</v>
      </c>
      <c r="U1352" s="1" t="b">
        <f>OR(_xlfn.TEXTAFTER(Table5[[#This Row],[rxn]],"-",-1)="SPONT",_xlfn.TEXTAFTER(Table5[[#This Row],[rxn]],"-",-1)="UNKNOWN")</f>
        <v>0</v>
      </c>
      <c r="V1352" s="1">
        <f>_xlfn.XLOOKUP(SUBSTITUTE(Table5[[#This Row],[rxn]],"RXN-","ENZLOAD-"),Table4[rxn],Table4[ub],0)</f>
        <v>0.48349490000000001</v>
      </c>
      <c r="W1352" s="1" t="b">
        <f>AND(Table5[[#This Row],[FVA ENZLOAD flux UB]]=0,Table5[[#This Row],[ENZ not made when it should be?]])</f>
        <v>0</v>
      </c>
    </row>
    <row r="1353" spans="1:23" hidden="1">
      <c r="A1353" s="1" t="s">
        <v>5831</v>
      </c>
      <c r="B1353" s="1" t="str">
        <f>_xlfn.TEXTBEFORE(Table38[[#This Row],[all fluxes from kapp-slack]]," ",,,,"")</f>
        <v>PROSYN-RPS20</v>
      </c>
      <c r="C1353" s="1">
        <f>_xlfn.NUMBERVALUE(IFERROR(_xlfn.TEXTAFTER(Table38[[#This Row],[all fluxes from kapp-slack]]," ",-1,,,""),""))</f>
        <v>4.1380926860000002E-6</v>
      </c>
      <c r="F1353" s="1" t="s">
        <v>8967</v>
      </c>
      <c r="G1353" s="1" t="str">
        <f>_xlfn.TEXTBEFORE(Table5[[#This Row],[rxn     kapp_old        kapp_slack_ub   kapp_slack_lb]]," ")</f>
        <v>RXN-NGLYCANS16_r_FWD-rt1613</v>
      </c>
      <c r="H135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35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353" s="1">
        <f>_xlfn.NUMBERVALUE(_xlfn.TEXTAFTER(Table5[[#This Row],[rxn     kapp_old        kapp_slack_ub   kapp_slack_lb]]," ",-1))</f>
        <v>0</v>
      </c>
      <c r="K1353" s="1">
        <f>_xlfn.XLOOKUP(SUBSTITUTE(Table5[[#This Row],[rxn]],"RXN-","ENZLOAD-"),ENZLOAD[name],ENZLOAD[flux],0)</f>
        <v>1.8008384925999999E-7</v>
      </c>
      <c r="L1353" s="1" t="str">
        <f>"'"&amp;Table5[[#This Row],[rxn]]&amp;"'"&amp;CHAR(9)&amp;IF(AND(Table5[[#This Row],[kapp_slack_ub]]&lt;&gt;0,Table5[[#This Row],[kapp_old]]&lt;$F$1),$F$1,Table5[[#This Row],[kapp_old]])</f>
        <v>'RXN-NGLYCANS16_r_FWD-rt1613'	27141.27779288</v>
      </c>
      <c r="M1353" s="1">
        <f>_xlfn.XLOOKUP(Table5[[#This Row],[rxn]],Table3[name],Table3[flux],$F$1)</f>
        <v>27141.277792879999</v>
      </c>
      <c r="N1353" s="1">
        <f>IFERROR(Table5[[#This Row],[min flux]]/Table5[[#This Row],[associated enzload]],"")</f>
        <v>150714669329.91968</v>
      </c>
      <c r="O1353" s="1">
        <f>_xlfn.NUMBERVALUE(IF(Table5[[#This Row],[flux/enzload]]="","",ABS($N$1-Table5[[#This Row],[flux/enzload]])))</f>
        <v>1249201648329.03</v>
      </c>
      <c r="P1353" s="1">
        <f>Table5[[#This Row],[kapp_old]]+IFERROR(((Table5[[#This Row],[kapp_slack_ub]]-Table5[[#This Row],[kapp_slack_lb]])/Table5[[#This Row],[associated enzload]]),0)</f>
        <v>27141.277792879999</v>
      </c>
      <c r="Q1353" s="1" t="str">
        <f>"'"&amp;Table5[[#This Row],[rxn]]&amp;"'"&amp;CHAR(9)&amp;Table5[[#This Row],[kapp + (slack_ub - slack_lb)/enzload]]</f>
        <v>'RXN-NGLYCANS16_r_FWD-rt1613'	27141.27779288</v>
      </c>
      <c r="R1353" s="1">
        <f>_xlfn.XLOOKUP(Table5[[#This Row],[rxn]],Table38[name],Table38[flux],0)</f>
        <v>0</v>
      </c>
      <c r="S1353" s="1">
        <f>_xlfn.XLOOKUP(SUBSTITUTE(Table5[[#This Row],[rxn]],"RXN-","ENZLOAD-"),Table38[name],Table38[flux],0)</f>
        <v>0</v>
      </c>
      <c r="T1353" s="1" t="b">
        <f>AND(Table5[[#This Row],[ENZLOAD flux in kapp-slack.gms]]=0,Table5[[#This Row],[flux in kapp-slack.gms]]&lt;&gt;0,NOT(Table5[[#This Row],[spont or unknown?]]))</f>
        <v>0</v>
      </c>
      <c r="U1353" s="1" t="b">
        <f>OR(_xlfn.TEXTAFTER(Table5[[#This Row],[rxn]],"-",-1)="SPONT",_xlfn.TEXTAFTER(Table5[[#This Row],[rxn]],"-",-1)="UNKNOWN")</f>
        <v>0</v>
      </c>
      <c r="V1353" s="1">
        <f>_xlfn.XLOOKUP(SUBSTITUTE(Table5[[#This Row],[rxn]],"RXN-","ENZLOAD-"),Table4[rxn],Table4[ub],0)</f>
        <v>0.47390019</v>
      </c>
      <c r="W1353" s="1" t="b">
        <f>AND(Table5[[#This Row],[FVA ENZLOAD flux UB]]=0,Table5[[#This Row],[ENZ not made when it should be?]])</f>
        <v>0</v>
      </c>
    </row>
    <row r="1354" spans="1:23" hidden="1">
      <c r="A1354" s="1" t="s">
        <v>5832</v>
      </c>
      <c r="B1354" s="1" t="str">
        <f>_xlfn.TEXTBEFORE(Table38[[#This Row],[all fluxes from kapp-slack]]," ",,,,"")</f>
        <v>PROSYN-RPS21A</v>
      </c>
      <c r="C1354" s="1">
        <f>_xlfn.NUMBERVALUE(IFERROR(_xlfn.TEXTAFTER(Table38[[#This Row],[all fluxes from kapp-slack]]," ",-1,,,""),""))</f>
        <v>4.1380926860000002E-6</v>
      </c>
      <c r="F1354" s="1" t="s">
        <v>8968</v>
      </c>
      <c r="G1354" s="1" t="str">
        <f>_xlfn.TEXTBEFORE(Table5[[#This Row],[rxn     kapp_old        kapp_slack_ub   kapp_slack_lb]]," ")</f>
        <v>RXN-NGLYCANS16_r_REV-rt1613</v>
      </c>
      <c r="H135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35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354" s="1">
        <f>_xlfn.NUMBERVALUE(_xlfn.TEXTAFTER(Table5[[#This Row],[rxn     kapp_old        kapp_slack_ub   kapp_slack_lb]]," ",-1))</f>
        <v>0</v>
      </c>
      <c r="K1354" s="1">
        <f>_xlfn.XLOOKUP(SUBSTITUTE(Table5[[#This Row],[rxn]],"RXN-","ENZLOAD-"),ENZLOAD[name],ENZLOAD[flux],0)</f>
        <v>1.8008384925999999E-7</v>
      </c>
      <c r="L1354" s="1" t="str">
        <f>"'"&amp;Table5[[#This Row],[rxn]]&amp;"'"&amp;CHAR(9)&amp;IF(AND(Table5[[#This Row],[kapp_slack_ub]]&lt;&gt;0,Table5[[#This Row],[kapp_old]]&lt;$F$1),$F$1,Table5[[#This Row],[kapp_old]])</f>
        <v>'RXN-NGLYCANS16_r_REV-rt1613'	27141.27779288</v>
      </c>
      <c r="M1354" s="1">
        <f>_xlfn.XLOOKUP(Table5[[#This Row],[rxn]],Table3[name],Table3[flux],$F$1)</f>
        <v>27141.277792879999</v>
      </c>
      <c r="N1354" s="1">
        <f>IFERROR(Table5[[#This Row],[min flux]]/Table5[[#This Row],[associated enzload]],"")</f>
        <v>150714669329.91968</v>
      </c>
      <c r="O1354" s="1">
        <f>_xlfn.NUMBERVALUE(IF(Table5[[#This Row],[flux/enzload]]="","",ABS($N$1-Table5[[#This Row],[flux/enzload]])))</f>
        <v>1249201648329.03</v>
      </c>
      <c r="P1354" s="1">
        <f>Table5[[#This Row],[kapp_old]]+IFERROR(((Table5[[#This Row],[kapp_slack_ub]]-Table5[[#This Row],[kapp_slack_lb]])/Table5[[#This Row],[associated enzload]]),0)</f>
        <v>27141.277792879999</v>
      </c>
      <c r="Q1354" s="1" t="str">
        <f>"'"&amp;Table5[[#This Row],[rxn]]&amp;"'"&amp;CHAR(9)&amp;Table5[[#This Row],[kapp + (slack_ub - slack_lb)/enzload]]</f>
        <v>'RXN-NGLYCANS16_r_REV-rt1613'	27141.27779288</v>
      </c>
      <c r="R1354" s="1">
        <f>_xlfn.XLOOKUP(Table5[[#This Row],[rxn]],Table38[name],Table38[flux],0)</f>
        <v>0</v>
      </c>
      <c r="S1354" s="1">
        <f>_xlfn.XLOOKUP(SUBSTITUTE(Table5[[#This Row],[rxn]],"RXN-","ENZLOAD-"),Table38[name],Table38[flux],0)</f>
        <v>0</v>
      </c>
      <c r="T1354" s="1" t="b">
        <f>AND(Table5[[#This Row],[ENZLOAD flux in kapp-slack.gms]]=0,Table5[[#This Row],[flux in kapp-slack.gms]]&lt;&gt;0,NOT(Table5[[#This Row],[spont or unknown?]]))</f>
        <v>0</v>
      </c>
      <c r="U1354" s="1" t="b">
        <f>OR(_xlfn.TEXTAFTER(Table5[[#This Row],[rxn]],"-",-1)="SPONT",_xlfn.TEXTAFTER(Table5[[#This Row],[rxn]],"-",-1)="UNKNOWN")</f>
        <v>0</v>
      </c>
      <c r="V1354" s="1">
        <f>_xlfn.XLOOKUP(SUBSTITUTE(Table5[[#This Row],[rxn]],"RXN-","ENZLOAD-"),Table4[rxn],Table4[ub],0)</f>
        <v>0.47390019</v>
      </c>
      <c r="W1354" s="1" t="b">
        <f>AND(Table5[[#This Row],[FVA ENZLOAD flux UB]]=0,Table5[[#This Row],[ENZ not made when it should be?]])</f>
        <v>0</v>
      </c>
    </row>
    <row r="1355" spans="1:23" hidden="1">
      <c r="A1355" s="1" t="s">
        <v>5833</v>
      </c>
      <c r="B1355" s="1" t="str">
        <f>_xlfn.TEXTBEFORE(Table38[[#This Row],[all fluxes from kapp-slack]]," ",,,,"")</f>
        <v>PROSYN-RPS22A</v>
      </c>
      <c r="C1355" s="1">
        <f>_xlfn.NUMBERVALUE(IFERROR(_xlfn.TEXTAFTER(Table38[[#This Row],[all fluxes from kapp-slack]]," ",-1,,,""),""))</f>
        <v>4.1380926860000002E-6</v>
      </c>
      <c r="F1355" s="1" t="s">
        <v>8969</v>
      </c>
      <c r="G1355" s="1" t="str">
        <f>_xlfn.TEXTBEFORE(Table5[[#This Row],[rxn     kapp_old        kapp_slack_ub   kapp_slack_lb]]," ")</f>
        <v>RXN-NGLYCANS17_r_FWD-rt1802</v>
      </c>
      <c r="H135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35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355" s="1">
        <f>_xlfn.NUMBERVALUE(_xlfn.TEXTAFTER(Table5[[#This Row],[rxn     kapp_old        kapp_slack_ub   kapp_slack_lb]]," ",-1))</f>
        <v>0</v>
      </c>
      <c r="K1355" s="1">
        <f>_xlfn.XLOOKUP(SUBSTITUTE(Table5[[#This Row],[rxn]],"RXN-","ENZLOAD-"),ENZLOAD[name],ENZLOAD[flux],0)</f>
        <v>1.7064538478999999E-7</v>
      </c>
      <c r="L1355" s="1" t="str">
        <f>"'"&amp;Table5[[#This Row],[rxn]]&amp;"'"&amp;CHAR(9)&amp;IF(AND(Table5[[#This Row],[kapp_slack_ub]]&lt;&gt;0,Table5[[#This Row],[kapp_old]]&lt;$F$1),$F$1,Table5[[#This Row],[kapp_old]])</f>
        <v>'RXN-NGLYCANS17_r_FWD-rt1802'	27141.27779288</v>
      </c>
      <c r="M1355" s="1">
        <f>_xlfn.XLOOKUP(Table5[[#This Row],[rxn]],Table3[name],Table3[flux],$F$1)</f>
        <v>27141.277792879999</v>
      </c>
      <c r="N1355" s="1">
        <f>IFERROR(Table5[[#This Row],[min flux]]/Table5[[#This Row],[associated enzload]],"")</f>
        <v>159050757957.9762</v>
      </c>
      <c r="O1355" s="1">
        <f>_xlfn.NUMBERVALUE(IF(Table5[[#This Row],[flux/enzload]]="","",ABS($N$1-Table5[[#This Row],[flux/enzload]])))</f>
        <v>1240865559700.98</v>
      </c>
      <c r="P1355" s="1">
        <f>Table5[[#This Row],[kapp_old]]+IFERROR(((Table5[[#This Row],[kapp_slack_ub]]-Table5[[#This Row],[kapp_slack_lb]])/Table5[[#This Row],[associated enzload]]),0)</f>
        <v>27141.277792879999</v>
      </c>
      <c r="Q1355" s="1" t="str">
        <f>"'"&amp;Table5[[#This Row],[rxn]]&amp;"'"&amp;CHAR(9)&amp;Table5[[#This Row],[kapp + (slack_ub - slack_lb)/enzload]]</f>
        <v>'RXN-NGLYCANS17_r_FWD-rt1802'	27141.27779288</v>
      </c>
      <c r="R1355" s="1">
        <f>_xlfn.XLOOKUP(Table5[[#This Row],[rxn]],Table38[name],Table38[flux],0)</f>
        <v>0</v>
      </c>
      <c r="S1355" s="1">
        <f>_xlfn.XLOOKUP(SUBSTITUTE(Table5[[#This Row],[rxn]],"RXN-","ENZLOAD-"),Table38[name],Table38[flux],0)</f>
        <v>0</v>
      </c>
      <c r="T1355" s="1" t="b">
        <f>AND(Table5[[#This Row],[ENZLOAD flux in kapp-slack.gms]]=0,Table5[[#This Row],[flux in kapp-slack.gms]]&lt;&gt;0,NOT(Table5[[#This Row],[spont or unknown?]]))</f>
        <v>0</v>
      </c>
      <c r="U1355" s="1" t="b">
        <f>OR(_xlfn.TEXTAFTER(Table5[[#This Row],[rxn]],"-",-1)="SPONT",_xlfn.TEXTAFTER(Table5[[#This Row],[rxn]],"-",-1)="UNKNOWN")</f>
        <v>0</v>
      </c>
      <c r="V1355" s="1">
        <f>_xlfn.XLOOKUP(SUBSTITUTE(Table5[[#This Row],[rxn]],"RXN-","ENZLOAD-"),Table4[rxn],Table4[ub],0)</f>
        <v>0.25514907999999997</v>
      </c>
      <c r="W1355" s="1" t="b">
        <f>AND(Table5[[#This Row],[FVA ENZLOAD flux UB]]=0,Table5[[#This Row],[ENZ not made when it should be?]])</f>
        <v>0</v>
      </c>
    </row>
    <row r="1356" spans="1:23" hidden="1">
      <c r="A1356" s="1" t="s">
        <v>5834</v>
      </c>
      <c r="B1356" s="1" t="str">
        <f>_xlfn.TEXTBEFORE(Table38[[#This Row],[all fluxes from kapp-slack]]," ",,,,"")</f>
        <v>PROSYN-RPS23A</v>
      </c>
      <c r="C1356" s="1">
        <f>_xlfn.NUMBERVALUE(IFERROR(_xlfn.TEXTAFTER(Table38[[#This Row],[all fluxes from kapp-slack]]," ",-1,,,""),""))</f>
        <v>4.1380926860000002E-6</v>
      </c>
      <c r="F1356" s="1" t="s">
        <v>8970</v>
      </c>
      <c r="G1356" s="1" t="str">
        <f>_xlfn.TEXTBEFORE(Table5[[#This Row],[rxn     kapp_old        kapp_slack_ub   kapp_slack_lb]]," ")</f>
        <v>RXN-NGLYCANS17_r_REV-rt1802</v>
      </c>
      <c r="H135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35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356" s="1">
        <f>_xlfn.NUMBERVALUE(_xlfn.TEXTAFTER(Table5[[#This Row],[rxn     kapp_old        kapp_slack_ub   kapp_slack_lb]]," ",-1))</f>
        <v>0</v>
      </c>
      <c r="K1356" s="1">
        <f>_xlfn.XLOOKUP(SUBSTITUTE(Table5[[#This Row],[rxn]],"RXN-","ENZLOAD-"),ENZLOAD[name],ENZLOAD[flux],0)</f>
        <v>1.7064538478999999E-7</v>
      </c>
      <c r="L1356" s="1" t="str">
        <f>"'"&amp;Table5[[#This Row],[rxn]]&amp;"'"&amp;CHAR(9)&amp;IF(AND(Table5[[#This Row],[kapp_slack_ub]]&lt;&gt;0,Table5[[#This Row],[kapp_old]]&lt;$F$1),$F$1,Table5[[#This Row],[kapp_old]])</f>
        <v>'RXN-NGLYCANS17_r_REV-rt1802'	27141.27779288</v>
      </c>
      <c r="M1356" s="1">
        <f>_xlfn.XLOOKUP(Table5[[#This Row],[rxn]],Table3[name],Table3[flux],$F$1)</f>
        <v>27141.277792879999</v>
      </c>
      <c r="N1356" s="1">
        <f>IFERROR(Table5[[#This Row],[min flux]]/Table5[[#This Row],[associated enzload]],"")</f>
        <v>159050757957.9762</v>
      </c>
      <c r="O1356" s="1">
        <f>_xlfn.NUMBERVALUE(IF(Table5[[#This Row],[flux/enzload]]="","",ABS($N$1-Table5[[#This Row],[flux/enzload]])))</f>
        <v>1240865559700.98</v>
      </c>
      <c r="P1356" s="1">
        <f>Table5[[#This Row],[kapp_old]]+IFERROR(((Table5[[#This Row],[kapp_slack_ub]]-Table5[[#This Row],[kapp_slack_lb]])/Table5[[#This Row],[associated enzload]]),0)</f>
        <v>27141.277792879999</v>
      </c>
      <c r="Q1356" s="1" t="str">
        <f>"'"&amp;Table5[[#This Row],[rxn]]&amp;"'"&amp;CHAR(9)&amp;Table5[[#This Row],[kapp + (slack_ub - slack_lb)/enzload]]</f>
        <v>'RXN-NGLYCANS17_r_REV-rt1802'	27141.27779288</v>
      </c>
      <c r="R1356" s="1">
        <f>_xlfn.XLOOKUP(Table5[[#This Row],[rxn]],Table38[name],Table38[flux],0)</f>
        <v>0</v>
      </c>
      <c r="S1356" s="1">
        <f>_xlfn.XLOOKUP(SUBSTITUTE(Table5[[#This Row],[rxn]],"RXN-","ENZLOAD-"),Table38[name],Table38[flux],0)</f>
        <v>0</v>
      </c>
      <c r="T1356" s="1" t="b">
        <f>AND(Table5[[#This Row],[ENZLOAD flux in kapp-slack.gms]]=0,Table5[[#This Row],[flux in kapp-slack.gms]]&lt;&gt;0,NOT(Table5[[#This Row],[spont or unknown?]]))</f>
        <v>0</v>
      </c>
      <c r="U1356" s="1" t="b">
        <f>OR(_xlfn.TEXTAFTER(Table5[[#This Row],[rxn]],"-",-1)="SPONT",_xlfn.TEXTAFTER(Table5[[#This Row],[rxn]],"-",-1)="UNKNOWN")</f>
        <v>0</v>
      </c>
      <c r="V1356" s="1">
        <f>_xlfn.XLOOKUP(SUBSTITUTE(Table5[[#This Row],[rxn]],"RXN-","ENZLOAD-"),Table4[rxn],Table4[ub],0)</f>
        <v>0.25514907999999997</v>
      </c>
      <c r="W1356" s="1" t="b">
        <f>AND(Table5[[#This Row],[FVA ENZLOAD flux UB]]=0,Table5[[#This Row],[ENZ not made when it should be?]])</f>
        <v>0</v>
      </c>
    </row>
    <row r="1357" spans="1:23" hidden="1">
      <c r="A1357" s="1" t="s">
        <v>5835</v>
      </c>
      <c r="B1357" s="1" t="str">
        <f>_xlfn.TEXTBEFORE(Table38[[#This Row],[all fluxes from kapp-slack]]," ",,,,"")</f>
        <v>PROSYN-RPS24A</v>
      </c>
      <c r="C1357" s="1">
        <f>_xlfn.NUMBERVALUE(IFERROR(_xlfn.TEXTAFTER(Table38[[#This Row],[all fluxes from kapp-slack]]," ",-1,,,""),""))</f>
        <v>4.1380926860000002E-6</v>
      </c>
      <c r="F1357" s="1" t="s">
        <v>8971</v>
      </c>
      <c r="G1357" s="1" t="str">
        <f>_xlfn.TEXTBEFORE(Table5[[#This Row],[rxn     kapp_old        kapp_slack_ub   kapp_slack_lb]]," ")</f>
        <v>RXN-NGLYCANS18_r_FWD-rt1802</v>
      </c>
      <c r="H135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35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357" s="1">
        <f>_xlfn.NUMBERVALUE(_xlfn.TEXTAFTER(Table5[[#This Row],[rxn     kapp_old        kapp_slack_ub   kapp_slack_lb]]," ",-1))</f>
        <v>0</v>
      </c>
      <c r="K1357" s="1">
        <f>_xlfn.XLOOKUP(SUBSTITUTE(Table5[[#This Row],[rxn]],"RXN-","ENZLOAD-"),ENZLOAD[name],ENZLOAD[flux],0)</f>
        <v>1.7064538478999999E-7</v>
      </c>
      <c r="L1357" s="1" t="str">
        <f>"'"&amp;Table5[[#This Row],[rxn]]&amp;"'"&amp;CHAR(9)&amp;IF(AND(Table5[[#This Row],[kapp_slack_ub]]&lt;&gt;0,Table5[[#This Row],[kapp_old]]&lt;$F$1),$F$1,Table5[[#This Row],[kapp_old]])</f>
        <v>'RXN-NGLYCANS18_r_FWD-rt1802'	27141.27779288</v>
      </c>
      <c r="M1357" s="1">
        <f>_xlfn.XLOOKUP(Table5[[#This Row],[rxn]],Table3[name],Table3[flux],$F$1)</f>
        <v>27141.277792879999</v>
      </c>
      <c r="N1357" s="1">
        <f>IFERROR(Table5[[#This Row],[min flux]]/Table5[[#This Row],[associated enzload]],"")</f>
        <v>159050757957.9762</v>
      </c>
      <c r="O1357" s="1">
        <f>_xlfn.NUMBERVALUE(IF(Table5[[#This Row],[flux/enzload]]="","",ABS($N$1-Table5[[#This Row],[flux/enzload]])))</f>
        <v>1240865559700.98</v>
      </c>
      <c r="P1357" s="1">
        <f>Table5[[#This Row],[kapp_old]]+IFERROR(((Table5[[#This Row],[kapp_slack_ub]]-Table5[[#This Row],[kapp_slack_lb]])/Table5[[#This Row],[associated enzload]]),0)</f>
        <v>27141.277792879999</v>
      </c>
      <c r="Q1357" s="1" t="str">
        <f>"'"&amp;Table5[[#This Row],[rxn]]&amp;"'"&amp;CHAR(9)&amp;Table5[[#This Row],[kapp + (slack_ub - slack_lb)/enzload]]</f>
        <v>'RXN-NGLYCANS18_r_FWD-rt1802'	27141.27779288</v>
      </c>
      <c r="R1357" s="1">
        <f>_xlfn.XLOOKUP(Table5[[#This Row],[rxn]],Table38[name],Table38[flux],0)</f>
        <v>0</v>
      </c>
      <c r="S1357" s="1">
        <f>_xlfn.XLOOKUP(SUBSTITUTE(Table5[[#This Row],[rxn]],"RXN-","ENZLOAD-"),Table38[name],Table38[flux],0)</f>
        <v>0</v>
      </c>
      <c r="T1357" s="1" t="b">
        <f>AND(Table5[[#This Row],[ENZLOAD flux in kapp-slack.gms]]=0,Table5[[#This Row],[flux in kapp-slack.gms]]&lt;&gt;0,NOT(Table5[[#This Row],[spont or unknown?]]))</f>
        <v>0</v>
      </c>
      <c r="U1357" s="1" t="b">
        <f>OR(_xlfn.TEXTAFTER(Table5[[#This Row],[rxn]],"-",-1)="SPONT",_xlfn.TEXTAFTER(Table5[[#This Row],[rxn]],"-",-1)="UNKNOWN")</f>
        <v>0</v>
      </c>
      <c r="V1357" s="1">
        <f>_xlfn.XLOOKUP(SUBSTITUTE(Table5[[#This Row],[rxn]],"RXN-","ENZLOAD-"),Table4[rxn],Table4[ub],0)</f>
        <v>0.25514907999999997</v>
      </c>
      <c r="W1357" s="1" t="b">
        <f>AND(Table5[[#This Row],[FVA ENZLOAD flux UB]]=0,Table5[[#This Row],[ENZ not made when it should be?]])</f>
        <v>0</v>
      </c>
    </row>
    <row r="1358" spans="1:23" hidden="1">
      <c r="A1358" s="1" t="s">
        <v>5836</v>
      </c>
      <c r="B1358" s="1" t="str">
        <f>_xlfn.TEXTBEFORE(Table38[[#This Row],[all fluxes from kapp-slack]]," ",,,,"")</f>
        <v>PROSYN-RPS25A</v>
      </c>
      <c r="C1358" s="1">
        <f>_xlfn.NUMBERVALUE(IFERROR(_xlfn.TEXTAFTER(Table38[[#This Row],[all fluxes from kapp-slack]]," ",-1,,,""),""))</f>
        <v>4.1380926860000002E-6</v>
      </c>
      <c r="F1358" s="1" t="s">
        <v>8972</v>
      </c>
      <c r="G1358" s="1" t="str">
        <f>_xlfn.TEXTBEFORE(Table5[[#This Row],[rxn     kapp_old        kapp_slack_ub   kapp_slack_lb]]," ")</f>
        <v>RXN-NGLYCANS18_r_REV-rt1802</v>
      </c>
      <c r="H135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35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358" s="1">
        <f>_xlfn.NUMBERVALUE(_xlfn.TEXTAFTER(Table5[[#This Row],[rxn     kapp_old        kapp_slack_ub   kapp_slack_lb]]," ",-1))</f>
        <v>0</v>
      </c>
      <c r="K1358" s="1">
        <f>_xlfn.XLOOKUP(SUBSTITUTE(Table5[[#This Row],[rxn]],"RXN-","ENZLOAD-"),ENZLOAD[name],ENZLOAD[flux],0)</f>
        <v>1.7064538478999999E-7</v>
      </c>
      <c r="L1358" s="1" t="str">
        <f>"'"&amp;Table5[[#This Row],[rxn]]&amp;"'"&amp;CHAR(9)&amp;IF(AND(Table5[[#This Row],[kapp_slack_ub]]&lt;&gt;0,Table5[[#This Row],[kapp_old]]&lt;$F$1),$F$1,Table5[[#This Row],[kapp_old]])</f>
        <v>'RXN-NGLYCANS18_r_REV-rt1802'	27141.27779288</v>
      </c>
      <c r="M1358" s="1">
        <f>_xlfn.XLOOKUP(Table5[[#This Row],[rxn]],Table3[name],Table3[flux],$F$1)</f>
        <v>27141.277792879999</v>
      </c>
      <c r="N1358" s="1">
        <f>IFERROR(Table5[[#This Row],[min flux]]/Table5[[#This Row],[associated enzload]],"")</f>
        <v>159050757957.9762</v>
      </c>
      <c r="O1358" s="1">
        <f>_xlfn.NUMBERVALUE(IF(Table5[[#This Row],[flux/enzload]]="","",ABS($N$1-Table5[[#This Row],[flux/enzload]])))</f>
        <v>1240865559700.98</v>
      </c>
      <c r="P1358" s="1">
        <f>Table5[[#This Row],[kapp_old]]+IFERROR(((Table5[[#This Row],[kapp_slack_ub]]-Table5[[#This Row],[kapp_slack_lb]])/Table5[[#This Row],[associated enzload]]),0)</f>
        <v>27141.277792879999</v>
      </c>
      <c r="Q1358" s="1" t="str">
        <f>"'"&amp;Table5[[#This Row],[rxn]]&amp;"'"&amp;CHAR(9)&amp;Table5[[#This Row],[kapp + (slack_ub - slack_lb)/enzload]]</f>
        <v>'RXN-NGLYCANS18_r_REV-rt1802'	27141.27779288</v>
      </c>
      <c r="R1358" s="1">
        <f>_xlfn.XLOOKUP(Table5[[#This Row],[rxn]],Table38[name],Table38[flux],0)</f>
        <v>0</v>
      </c>
      <c r="S1358" s="1">
        <f>_xlfn.XLOOKUP(SUBSTITUTE(Table5[[#This Row],[rxn]],"RXN-","ENZLOAD-"),Table38[name],Table38[flux],0)</f>
        <v>0</v>
      </c>
      <c r="T1358" s="1" t="b">
        <f>AND(Table5[[#This Row],[ENZLOAD flux in kapp-slack.gms]]=0,Table5[[#This Row],[flux in kapp-slack.gms]]&lt;&gt;0,NOT(Table5[[#This Row],[spont or unknown?]]))</f>
        <v>0</v>
      </c>
      <c r="U1358" s="1" t="b">
        <f>OR(_xlfn.TEXTAFTER(Table5[[#This Row],[rxn]],"-",-1)="SPONT",_xlfn.TEXTAFTER(Table5[[#This Row],[rxn]],"-",-1)="UNKNOWN")</f>
        <v>0</v>
      </c>
      <c r="V1358" s="1">
        <f>_xlfn.XLOOKUP(SUBSTITUTE(Table5[[#This Row],[rxn]],"RXN-","ENZLOAD-"),Table4[rxn],Table4[ub],0)</f>
        <v>0.25514907999999997</v>
      </c>
      <c r="W1358" s="1" t="b">
        <f>AND(Table5[[#This Row],[FVA ENZLOAD flux UB]]=0,Table5[[#This Row],[ENZ not made when it should be?]])</f>
        <v>0</v>
      </c>
    </row>
    <row r="1359" spans="1:23" hidden="1">
      <c r="A1359" s="1" t="s">
        <v>5837</v>
      </c>
      <c r="B1359" s="1" t="str">
        <f>_xlfn.TEXTBEFORE(Table38[[#This Row],[all fluxes from kapp-slack]]," ",,,,"")</f>
        <v>PROSYN-RPS26A</v>
      </c>
      <c r="C1359" s="1">
        <f>_xlfn.NUMBERVALUE(IFERROR(_xlfn.TEXTAFTER(Table38[[#This Row],[all fluxes from kapp-slack]]," ",-1,,,""),""))</f>
        <v>4.1380926860000002E-6</v>
      </c>
      <c r="F1359" s="1" t="s">
        <v>8973</v>
      </c>
      <c r="G1359" s="1" t="str">
        <f>_xlfn.TEXTBEFORE(Table5[[#This Row],[rxn     kapp_old        kapp_slack_ub   kapp_slack_lb]]," ")</f>
        <v>RXN-NGLYCANS19_g_FWD-rt0564_g</v>
      </c>
      <c r="H135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35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359" s="1">
        <f>_xlfn.NUMBERVALUE(_xlfn.TEXTAFTER(Table5[[#This Row],[rxn     kapp_old        kapp_slack_ub   kapp_slack_lb]]," ",-1))</f>
        <v>0</v>
      </c>
      <c r="K1359" s="1">
        <f>_xlfn.XLOOKUP(SUBSTITUTE(Table5[[#This Row],[rxn]],"RXN-","ENZLOAD-"),ENZLOAD[name],ENZLOAD[flux],0)</f>
        <v>1.1831973645999999E-7</v>
      </c>
      <c r="L1359" s="1" t="str">
        <f>"'"&amp;Table5[[#This Row],[rxn]]&amp;"'"&amp;CHAR(9)&amp;IF(AND(Table5[[#This Row],[kapp_slack_ub]]&lt;&gt;0,Table5[[#This Row],[kapp_old]]&lt;$F$1),$F$1,Table5[[#This Row],[kapp_old]])</f>
        <v>'RXN-NGLYCANS19_g_FWD-rt0564_g'	27141.27779288</v>
      </c>
      <c r="M1359" s="1">
        <f>_xlfn.XLOOKUP(Table5[[#This Row],[rxn]],Table3[name],Table3[flux],$F$1)</f>
        <v>27141.277792879999</v>
      </c>
      <c r="N1359" s="1">
        <f>IFERROR(Table5[[#This Row],[min flux]]/Table5[[#This Row],[associated enzload]],"")</f>
        <v>229389268476.4014</v>
      </c>
      <c r="O1359" s="1">
        <f>_xlfn.NUMBERVALUE(IF(Table5[[#This Row],[flux/enzload]]="","",ABS($N$1-Table5[[#This Row],[flux/enzload]])))</f>
        <v>1170527049182.55</v>
      </c>
      <c r="P1359" s="1">
        <f>Table5[[#This Row],[kapp_old]]+IFERROR(((Table5[[#This Row],[kapp_slack_ub]]-Table5[[#This Row],[kapp_slack_lb]])/Table5[[#This Row],[associated enzload]]),0)</f>
        <v>27141.277792879999</v>
      </c>
      <c r="Q1359" s="1" t="str">
        <f>"'"&amp;Table5[[#This Row],[rxn]]&amp;"'"&amp;CHAR(9)&amp;Table5[[#This Row],[kapp + (slack_ub - slack_lb)/enzload]]</f>
        <v>'RXN-NGLYCANS19_g_FWD-rt0564_g'	27141.27779288</v>
      </c>
      <c r="R1359" s="1">
        <f>_xlfn.XLOOKUP(Table5[[#This Row],[rxn]],Table38[name],Table38[flux],0)</f>
        <v>0</v>
      </c>
      <c r="S1359" s="1">
        <f>_xlfn.XLOOKUP(SUBSTITUTE(Table5[[#This Row],[rxn]],"RXN-","ENZLOAD-"),Table38[name],Table38[flux],0)</f>
        <v>0</v>
      </c>
      <c r="T1359" s="1" t="b">
        <f>AND(Table5[[#This Row],[ENZLOAD flux in kapp-slack.gms]]=0,Table5[[#This Row],[flux in kapp-slack.gms]]&lt;&gt;0,NOT(Table5[[#This Row],[spont or unknown?]]))</f>
        <v>0</v>
      </c>
      <c r="U1359" s="1" t="b">
        <f>OR(_xlfn.TEXTAFTER(Table5[[#This Row],[rxn]],"-",-1)="SPONT",_xlfn.TEXTAFTER(Table5[[#This Row],[rxn]],"-",-1)="UNKNOWN")</f>
        <v>0</v>
      </c>
      <c r="V1359" s="1">
        <f>_xlfn.XLOOKUP(SUBSTITUTE(Table5[[#This Row],[rxn]],"RXN-","ENZLOAD-"),Table4[rxn],Table4[ub],0)</f>
        <v>0.65619527</v>
      </c>
      <c r="W1359" s="1" t="b">
        <f>AND(Table5[[#This Row],[FVA ENZLOAD flux UB]]=0,Table5[[#This Row],[ENZ not made when it should be?]])</f>
        <v>0</v>
      </c>
    </row>
    <row r="1360" spans="1:23" hidden="1">
      <c r="A1360" s="1" t="s">
        <v>5838</v>
      </c>
      <c r="B1360" s="1" t="str">
        <f>_xlfn.TEXTBEFORE(Table38[[#This Row],[all fluxes from kapp-slack]]," ",,,,"")</f>
        <v>PROSYN-RPS27A</v>
      </c>
      <c r="C1360" s="1">
        <f>_xlfn.NUMBERVALUE(IFERROR(_xlfn.TEXTAFTER(Table38[[#This Row],[all fluxes from kapp-slack]]," ",-1,,,""),""))</f>
        <v>4.1380926860000002E-6</v>
      </c>
      <c r="F1360" s="1" t="s">
        <v>8974</v>
      </c>
      <c r="G1360" s="1" t="str">
        <f>_xlfn.TEXTBEFORE(Table5[[#This Row],[rxn     kapp_old        kapp_slack_ub   kapp_slack_lb]]," ")</f>
        <v>RXN-NGLYCANS19_g_REV-rt0564_g</v>
      </c>
      <c r="H136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36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360" s="1">
        <f>_xlfn.NUMBERVALUE(_xlfn.TEXTAFTER(Table5[[#This Row],[rxn     kapp_old        kapp_slack_ub   kapp_slack_lb]]," ",-1))</f>
        <v>0</v>
      </c>
      <c r="K1360" s="1">
        <f>_xlfn.XLOOKUP(SUBSTITUTE(Table5[[#This Row],[rxn]],"RXN-","ENZLOAD-"),ENZLOAD[name],ENZLOAD[flux],0)</f>
        <v>1.1831973645999999E-7</v>
      </c>
      <c r="L1360" s="1" t="str">
        <f>"'"&amp;Table5[[#This Row],[rxn]]&amp;"'"&amp;CHAR(9)&amp;IF(AND(Table5[[#This Row],[kapp_slack_ub]]&lt;&gt;0,Table5[[#This Row],[kapp_old]]&lt;$F$1),$F$1,Table5[[#This Row],[kapp_old]])</f>
        <v>'RXN-NGLYCANS19_g_REV-rt0564_g'	27141.27779288</v>
      </c>
      <c r="M1360" s="1">
        <f>_xlfn.XLOOKUP(Table5[[#This Row],[rxn]],Table3[name],Table3[flux],$F$1)</f>
        <v>27141.277792879999</v>
      </c>
      <c r="N1360" s="1">
        <f>IFERROR(Table5[[#This Row],[min flux]]/Table5[[#This Row],[associated enzload]],"")</f>
        <v>229389268476.4014</v>
      </c>
      <c r="O1360" s="1">
        <f>_xlfn.NUMBERVALUE(IF(Table5[[#This Row],[flux/enzload]]="","",ABS($N$1-Table5[[#This Row],[flux/enzload]])))</f>
        <v>1170527049182.55</v>
      </c>
      <c r="P1360" s="1">
        <f>Table5[[#This Row],[kapp_old]]+IFERROR(((Table5[[#This Row],[kapp_slack_ub]]-Table5[[#This Row],[kapp_slack_lb]])/Table5[[#This Row],[associated enzload]]),0)</f>
        <v>27141.277792879999</v>
      </c>
      <c r="Q1360" s="1" t="str">
        <f>"'"&amp;Table5[[#This Row],[rxn]]&amp;"'"&amp;CHAR(9)&amp;Table5[[#This Row],[kapp + (slack_ub - slack_lb)/enzload]]</f>
        <v>'RXN-NGLYCANS19_g_REV-rt0564_g'	27141.27779288</v>
      </c>
      <c r="R1360" s="1">
        <f>_xlfn.XLOOKUP(Table5[[#This Row],[rxn]],Table38[name],Table38[flux],0)</f>
        <v>0</v>
      </c>
      <c r="S1360" s="1">
        <f>_xlfn.XLOOKUP(SUBSTITUTE(Table5[[#This Row],[rxn]],"RXN-","ENZLOAD-"),Table38[name],Table38[flux],0)</f>
        <v>0</v>
      </c>
      <c r="T1360" s="1" t="b">
        <f>AND(Table5[[#This Row],[ENZLOAD flux in kapp-slack.gms]]=0,Table5[[#This Row],[flux in kapp-slack.gms]]&lt;&gt;0,NOT(Table5[[#This Row],[spont or unknown?]]))</f>
        <v>0</v>
      </c>
      <c r="U1360" s="1" t="b">
        <f>OR(_xlfn.TEXTAFTER(Table5[[#This Row],[rxn]],"-",-1)="SPONT",_xlfn.TEXTAFTER(Table5[[#This Row],[rxn]],"-",-1)="UNKNOWN")</f>
        <v>0</v>
      </c>
      <c r="V1360" s="1">
        <f>_xlfn.XLOOKUP(SUBSTITUTE(Table5[[#This Row],[rxn]],"RXN-","ENZLOAD-"),Table4[rxn],Table4[ub],0)</f>
        <v>0.65619527</v>
      </c>
      <c r="W1360" s="1" t="b">
        <f>AND(Table5[[#This Row],[FVA ENZLOAD flux UB]]=0,Table5[[#This Row],[ENZ not made when it should be?]])</f>
        <v>0</v>
      </c>
    </row>
    <row r="1361" spans="1:23" hidden="1">
      <c r="A1361" s="1" t="s">
        <v>5839</v>
      </c>
      <c r="B1361" s="1" t="str">
        <f>_xlfn.TEXTBEFORE(Table38[[#This Row],[all fluxes from kapp-slack]]," ",,,,"")</f>
        <v>PROSYN-RPS28A</v>
      </c>
      <c r="C1361" s="1">
        <f>_xlfn.NUMBERVALUE(IFERROR(_xlfn.TEXTAFTER(Table38[[#This Row],[all fluxes from kapp-slack]]," ",-1,,,""),""))</f>
        <v>4.1380926860000002E-6</v>
      </c>
      <c r="F1361" s="1" t="s">
        <v>8975</v>
      </c>
      <c r="G1361" s="1" t="str">
        <f>_xlfn.TEXTBEFORE(Table5[[#This Row],[rxn     kapp_old        kapp_slack_ub   kapp_slack_lb]]," ")</f>
        <v>RXN-NGLYCANS19_g_FWD-rt8131</v>
      </c>
      <c r="H136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36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361" s="1">
        <f>_xlfn.NUMBERVALUE(_xlfn.TEXTAFTER(Table5[[#This Row],[rxn     kapp_old        kapp_slack_ub   kapp_slack_lb]]," ",-1))</f>
        <v>0</v>
      </c>
      <c r="K1361" s="1">
        <f>_xlfn.XLOOKUP(SUBSTITUTE(Table5[[#This Row],[rxn]],"RXN-","ENZLOAD-"),ENZLOAD[name],ENZLOAD[flux],0)</f>
        <v>1.232036232E-8</v>
      </c>
      <c r="L1361" s="1" t="str">
        <f>"'"&amp;Table5[[#This Row],[rxn]]&amp;"'"&amp;CHAR(9)&amp;IF(AND(Table5[[#This Row],[kapp_slack_ub]]&lt;&gt;0,Table5[[#This Row],[kapp_old]]&lt;$F$1),$F$1,Table5[[#This Row],[kapp_old]])</f>
        <v>'RXN-NGLYCANS19_g_FWD-rt8131'	27141.27779288</v>
      </c>
      <c r="M1361" s="1">
        <f>_xlfn.XLOOKUP(Table5[[#This Row],[rxn]],Table3[name],Table3[flux],$F$1)</f>
        <v>27141.277792879999</v>
      </c>
      <c r="N1361" s="1">
        <f>IFERROR(Table5[[#This Row],[min flux]]/Table5[[#This Row],[associated enzload]],"")</f>
        <v>2202961007796.0757</v>
      </c>
      <c r="O1361" s="1">
        <f>_xlfn.NUMBERVALUE(IF(Table5[[#This Row],[flux/enzload]]="","",ABS($N$1-Table5[[#This Row],[flux/enzload]])))</f>
        <v>803044690137.12195</v>
      </c>
      <c r="P1361" s="1">
        <f>Table5[[#This Row],[kapp_old]]+IFERROR(((Table5[[#This Row],[kapp_slack_ub]]-Table5[[#This Row],[kapp_slack_lb]])/Table5[[#This Row],[associated enzload]]),0)</f>
        <v>27141.277792879999</v>
      </c>
      <c r="Q1361" s="1" t="str">
        <f>"'"&amp;Table5[[#This Row],[rxn]]&amp;"'"&amp;CHAR(9)&amp;Table5[[#This Row],[kapp + (slack_ub - slack_lb)/enzload]]</f>
        <v>'RXN-NGLYCANS19_g_FWD-rt8131'	27141.27779288</v>
      </c>
      <c r="R1361" s="1">
        <f>_xlfn.XLOOKUP(Table5[[#This Row],[rxn]],Table38[name],Table38[flux],0)</f>
        <v>0</v>
      </c>
      <c r="S1361" s="1">
        <f>_xlfn.XLOOKUP(SUBSTITUTE(Table5[[#This Row],[rxn]],"RXN-","ENZLOAD-"),Table38[name],Table38[flux],0)</f>
        <v>0</v>
      </c>
      <c r="T1361" s="1" t="b">
        <f>AND(Table5[[#This Row],[ENZLOAD flux in kapp-slack.gms]]=0,Table5[[#This Row],[flux in kapp-slack.gms]]&lt;&gt;0,NOT(Table5[[#This Row],[spont or unknown?]]))</f>
        <v>0</v>
      </c>
      <c r="U1361" s="1" t="b">
        <f>OR(_xlfn.TEXTAFTER(Table5[[#This Row],[rxn]],"-",-1)="SPONT",_xlfn.TEXTAFTER(Table5[[#This Row],[rxn]],"-",-1)="UNKNOWN")</f>
        <v>0</v>
      </c>
      <c r="V1361" s="1">
        <f>_xlfn.XLOOKUP(SUBSTITUTE(Table5[[#This Row],[rxn]],"RXN-","ENZLOAD-"),Table4[rxn],Table4[ub],0)</f>
        <v>0.38735586999999999</v>
      </c>
      <c r="W1361" s="1" t="b">
        <f>AND(Table5[[#This Row],[FVA ENZLOAD flux UB]]=0,Table5[[#This Row],[ENZ not made when it should be?]])</f>
        <v>0</v>
      </c>
    </row>
    <row r="1362" spans="1:23" hidden="1">
      <c r="A1362" s="1" t="s">
        <v>5840</v>
      </c>
      <c r="B1362" s="1" t="str">
        <f>_xlfn.TEXTBEFORE(Table38[[#This Row],[all fluxes from kapp-slack]]," ",,,,"")</f>
        <v>PROSYN-RPS29A</v>
      </c>
      <c r="C1362" s="1">
        <f>_xlfn.NUMBERVALUE(IFERROR(_xlfn.TEXTAFTER(Table38[[#This Row],[all fluxes from kapp-slack]]," ",-1,,,""),""))</f>
        <v>4.1380926860000002E-6</v>
      </c>
      <c r="F1362" s="1" t="s">
        <v>8976</v>
      </c>
      <c r="G1362" s="1" t="str">
        <f>_xlfn.TEXTBEFORE(Table5[[#This Row],[rxn     kapp_old        kapp_slack_ub   kapp_slack_lb]]," ")</f>
        <v>RXN-NGLYCANS19_g_REV-rt8131</v>
      </c>
      <c r="H136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36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362" s="1">
        <f>_xlfn.NUMBERVALUE(_xlfn.TEXTAFTER(Table5[[#This Row],[rxn     kapp_old        kapp_slack_ub   kapp_slack_lb]]," ",-1))</f>
        <v>0</v>
      </c>
      <c r="K1362" s="1">
        <f>_xlfn.XLOOKUP(SUBSTITUTE(Table5[[#This Row],[rxn]],"RXN-","ENZLOAD-"),ENZLOAD[name],ENZLOAD[flux],0)</f>
        <v>1.232036232E-8</v>
      </c>
      <c r="L1362" s="1" t="str">
        <f>"'"&amp;Table5[[#This Row],[rxn]]&amp;"'"&amp;CHAR(9)&amp;IF(AND(Table5[[#This Row],[kapp_slack_ub]]&lt;&gt;0,Table5[[#This Row],[kapp_old]]&lt;$F$1),$F$1,Table5[[#This Row],[kapp_old]])</f>
        <v>'RXN-NGLYCANS19_g_REV-rt8131'	27141.27779288</v>
      </c>
      <c r="M1362" s="1">
        <f>_xlfn.XLOOKUP(Table5[[#This Row],[rxn]],Table3[name],Table3[flux],$F$1)</f>
        <v>27141.277792879999</v>
      </c>
      <c r="N1362" s="1">
        <f>IFERROR(Table5[[#This Row],[min flux]]/Table5[[#This Row],[associated enzload]],"")</f>
        <v>2202961007796.0757</v>
      </c>
      <c r="O1362" s="1">
        <f>_xlfn.NUMBERVALUE(IF(Table5[[#This Row],[flux/enzload]]="","",ABS($N$1-Table5[[#This Row],[flux/enzload]])))</f>
        <v>803044690137.12195</v>
      </c>
      <c r="P1362" s="1">
        <f>Table5[[#This Row],[kapp_old]]+IFERROR(((Table5[[#This Row],[kapp_slack_ub]]-Table5[[#This Row],[kapp_slack_lb]])/Table5[[#This Row],[associated enzload]]),0)</f>
        <v>27141.277792879999</v>
      </c>
      <c r="Q1362" s="1" t="str">
        <f>"'"&amp;Table5[[#This Row],[rxn]]&amp;"'"&amp;CHAR(9)&amp;Table5[[#This Row],[kapp + (slack_ub - slack_lb)/enzload]]</f>
        <v>'RXN-NGLYCANS19_g_REV-rt8131'	27141.27779288</v>
      </c>
      <c r="R1362" s="1">
        <f>_xlfn.XLOOKUP(Table5[[#This Row],[rxn]],Table38[name],Table38[flux],0)</f>
        <v>0</v>
      </c>
      <c r="S1362" s="1">
        <f>_xlfn.XLOOKUP(SUBSTITUTE(Table5[[#This Row],[rxn]],"RXN-","ENZLOAD-"),Table38[name],Table38[flux],0)</f>
        <v>0</v>
      </c>
      <c r="T1362" s="1" t="b">
        <f>AND(Table5[[#This Row],[ENZLOAD flux in kapp-slack.gms]]=0,Table5[[#This Row],[flux in kapp-slack.gms]]&lt;&gt;0,NOT(Table5[[#This Row],[spont or unknown?]]))</f>
        <v>0</v>
      </c>
      <c r="U1362" s="1" t="b">
        <f>OR(_xlfn.TEXTAFTER(Table5[[#This Row],[rxn]],"-",-1)="SPONT",_xlfn.TEXTAFTER(Table5[[#This Row],[rxn]],"-",-1)="UNKNOWN")</f>
        <v>0</v>
      </c>
      <c r="V1362" s="1">
        <f>_xlfn.XLOOKUP(SUBSTITUTE(Table5[[#This Row],[rxn]],"RXN-","ENZLOAD-"),Table4[rxn],Table4[ub],0)</f>
        <v>0.38735586999999999</v>
      </c>
      <c r="W1362" s="1" t="b">
        <f>AND(Table5[[#This Row],[FVA ENZLOAD flux UB]]=0,Table5[[#This Row],[ENZ not made when it should be?]])</f>
        <v>0</v>
      </c>
    </row>
    <row r="1363" spans="1:23" hidden="1">
      <c r="A1363" s="1" t="s">
        <v>5841</v>
      </c>
      <c r="B1363" s="1" t="str">
        <f>_xlfn.TEXTBEFORE(Table38[[#This Row],[all fluxes from kapp-slack]]," ",,,,"")</f>
        <v>PROSYN-RPS3</v>
      </c>
      <c r="C1363" s="1">
        <f>_xlfn.NUMBERVALUE(IFERROR(_xlfn.TEXTAFTER(Table38[[#This Row],[all fluxes from kapp-slack]]," ",-1,,,""),""))</f>
        <v>4.1380926860000002E-6</v>
      </c>
      <c r="F1363" s="1" t="s">
        <v>8978</v>
      </c>
      <c r="G1363" s="1" t="str">
        <f>_xlfn.TEXTBEFORE(Table5[[#This Row],[rxn     kapp_old        kapp_slack_ub   kapp_slack_lb]]," ")</f>
        <v>RXN-NGLYCANS2_c_REV-ALG1314</v>
      </c>
      <c r="H136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36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363" s="1">
        <f>_xlfn.NUMBERVALUE(_xlfn.TEXTAFTER(Table5[[#This Row],[rxn     kapp_old        kapp_slack_ub   kapp_slack_lb]]," ",-1))</f>
        <v>0</v>
      </c>
      <c r="K1363" s="1">
        <f>_xlfn.XLOOKUP(SUBSTITUTE(Table5[[#This Row],[rxn]],"RXN-","ENZLOAD-"),ENZLOAD[name],ENZLOAD[flux],0)</f>
        <v>1.89791979999999E-10</v>
      </c>
      <c r="L1363" s="1" t="str">
        <f>"'"&amp;Table5[[#This Row],[rxn]]&amp;"'"&amp;CHAR(9)&amp;IF(AND(Table5[[#This Row],[kapp_slack_ub]]&lt;&gt;0,Table5[[#This Row],[kapp_old]]&lt;$F$1),$F$1,Table5[[#This Row],[kapp_old]])</f>
        <v>'RXN-NGLYCANS2_c_REV-ALG1314'	27141.27779288</v>
      </c>
      <c r="M1363" s="1">
        <f>_xlfn.XLOOKUP(Table5[[#This Row],[rxn]],Table3[name],Table3[flux],$F$1)</f>
        <v>27141.277792879999</v>
      </c>
      <c r="N1363" s="1">
        <f>IFERROR(Table5[[#This Row],[min flux]]/Table5[[#This Row],[associated enzload]],"")</f>
        <v>143005398820751.75</v>
      </c>
      <c r="O1363" s="1">
        <f>_xlfn.NUMBERVALUE(IF(Table5[[#This Row],[flux/enzload]]="","",ABS($N$1-Table5[[#This Row],[flux/enzload]])))</f>
        <v>141605482503093</v>
      </c>
      <c r="P1363" s="1">
        <f>Table5[[#This Row],[kapp_old]]+IFERROR(((Table5[[#This Row],[kapp_slack_ub]]-Table5[[#This Row],[kapp_slack_lb]])/Table5[[#This Row],[associated enzload]]),0)</f>
        <v>27141.277792879999</v>
      </c>
      <c r="Q1363" s="1" t="str">
        <f>"'"&amp;Table5[[#This Row],[rxn]]&amp;"'"&amp;CHAR(9)&amp;Table5[[#This Row],[kapp + (slack_ub - slack_lb)/enzload]]</f>
        <v>'RXN-NGLYCANS2_c_REV-ALG1314'	27141.27779288</v>
      </c>
      <c r="R1363" s="1">
        <f>_xlfn.XLOOKUP(Table5[[#This Row],[rxn]],Table38[name],Table38[flux],0)</f>
        <v>0</v>
      </c>
      <c r="S1363" s="1">
        <f>_xlfn.XLOOKUP(SUBSTITUTE(Table5[[#This Row],[rxn]],"RXN-","ENZLOAD-"),Table38[name],Table38[flux],0)</f>
        <v>0</v>
      </c>
      <c r="T1363" s="1" t="b">
        <f>AND(Table5[[#This Row],[ENZLOAD flux in kapp-slack.gms]]=0,Table5[[#This Row],[flux in kapp-slack.gms]]&lt;&gt;0,NOT(Table5[[#This Row],[spont or unknown?]]))</f>
        <v>0</v>
      </c>
      <c r="U1363" s="1" t="b">
        <f>OR(_xlfn.TEXTAFTER(Table5[[#This Row],[rxn]],"-",-1)="SPONT",_xlfn.TEXTAFTER(Table5[[#This Row],[rxn]],"-",-1)="UNKNOWN")</f>
        <v>0</v>
      </c>
      <c r="V1363" s="1">
        <f>_xlfn.XLOOKUP(SUBSTITUTE(Table5[[#This Row],[rxn]],"RXN-","ENZLOAD-"),Table4[rxn],Table4[ub],0)</f>
        <v>0.75308202000000002</v>
      </c>
      <c r="W1363" s="1" t="b">
        <f>AND(Table5[[#This Row],[FVA ENZLOAD flux UB]]=0,Table5[[#This Row],[ENZ not made when it should be?]])</f>
        <v>0</v>
      </c>
    </row>
    <row r="1364" spans="1:23" hidden="1">
      <c r="A1364" s="1" t="s">
        <v>5842</v>
      </c>
      <c r="B1364" s="1" t="str">
        <f>_xlfn.TEXTBEFORE(Table38[[#This Row],[all fluxes from kapp-slack]]," ",,,,"")</f>
        <v>PROSYN-RPS30A</v>
      </c>
      <c r="C1364" s="1">
        <f>_xlfn.NUMBERVALUE(IFERROR(_xlfn.TEXTAFTER(Table38[[#This Row],[all fluxes from kapp-slack]]," ",-1,,,""),""))</f>
        <v>4.1380926860000002E-6</v>
      </c>
      <c r="F1364" s="1" t="s">
        <v>8980</v>
      </c>
      <c r="G1364" s="1" t="str">
        <f>_xlfn.TEXTBEFORE(Table5[[#This Row],[rxn     kapp_old        kapp_slack_ub   kapp_slack_lb]]," ")</f>
        <v>RXN-NGLYCANS3_c_REV-rt6298</v>
      </c>
      <c r="H136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36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364" s="1">
        <f>_xlfn.NUMBERVALUE(_xlfn.TEXTAFTER(Table5[[#This Row],[rxn     kapp_old        kapp_slack_ub   kapp_slack_lb]]," ",-1))</f>
        <v>0</v>
      </c>
      <c r="K1364" s="1">
        <f>_xlfn.XLOOKUP(SUBSTITUTE(Table5[[#This Row],[rxn]],"RXN-","ENZLOAD-"),ENZLOAD[name],ENZLOAD[flux],0)</f>
        <v>2.3786037739999999E-8</v>
      </c>
      <c r="L1364" s="1" t="str">
        <f>"'"&amp;Table5[[#This Row],[rxn]]&amp;"'"&amp;CHAR(9)&amp;IF(AND(Table5[[#This Row],[kapp_slack_ub]]&lt;&gt;0,Table5[[#This Row],[kapp_old]]&lt;$F$1),$F$1,Table5[[#This Row],[kapp_old]])</f>
        <v>'RXN-NGLYCANS3_c_REV-rt6298'	27141.27779288</v>
      </c>
      <c r="M1364" s="1">
        <f>_xlfn.XLOOKUP(Table5[[#This Row],[rxn]],Table3[name],Table3[flux],$F$1)</f>
        <v>27141.277792879999</v>
      </c>
      <c r="N1364" s="1">
        <f>IFERROR(Table5[[#This Row],[min flux]]/Table5[[#This Row],[associated enzload]],"")</f>
        <v>1141059225145.2468</v>
      </c>
      <c r="O1364" s="1">
        <f>_xlfn.NUMBERVALUE(IF(Table5[[#This Row],[flux/enzload]]="","",ABS($N$1-Table5[[#This Row],[flux/enzload]])))</f>
        <v>258857092513.707</v>
      </c>
      <c r="P1364" s="1">
        <f>Table5[[#This Row],[kapp_old]]+IFERROR(((Table5[[#This Row],[kapp_slack_ub]]-Table5[[#This Row],[kapp_slack_lb]])/Table5[[#This Row],[associated enzload]]),0)</f>
        <v>27141.277792879999</v>
      </c>
      <c r="Q1364" s="1" t="str">
        <f>"'"&amp;Table5[[#This Row],[rxn]]&amp;"'"&amp;CHAR(9)&amp;Table5[[#This Row],[kapp + (slack_ub - slack_lb)/enzload]]</f>
        <v>'RXN-NGLYCANS3_c_REV-rt6298'	27141.27779288</v>
      </c>
      <c r="R1364" s="1">
        <f>_xlfn.XLOOKUP(Table5[[#This Row],[rxn]],Table38[name],Table38[flux],0)</f>
        <v>0</v>
      </c>
      <c r="S1364" s="1">
        <f>_xlfn.XLOOKUP(SUBSTITUTE(Table5[[#This Row],[rxn]],"RXN-","ENZLOAD-"),Table38[name],Table38[flux],0)</f>
        <v>0</v>
      </c>
      <c r="T1364" s="1" t="b">
        <f>AND(Table5[[#This Row],[ENZLOAD flux in kapp-slack.gms]]=0,Table5[[#This Row],[flux in kapp-slack.gms]]&lt;&gt;0,NOT(Table5[[#This Row],[spont or unknown?]]))</f>
        <v>0</v>
      </c>
      <c r="U1364" s="1" t="b">
        <f>OR(_xlfn.TEXTAFTER(Table5[[#This Row],[rxn]],"-",-1)="SPONT",_xlfn.TEXTAFTER(Table5[[#This Row],[rxn]],"-",-1)="UNKNOWN")</f>
        <v>0</v>
      </c>
      <c r="V1364" s="1">
        <f>_xlfn.XLOOKUP(SUBSTITUTE(Table5[[#This Row],[rxn]],"RXN-","ENZLOAD-"),Table4[rxn],Table4[ub],0)</f>
        <v>0.77756793999999996</v>
      </c>
      <c r="W1364" s="1" t="b">
        <f>AND(Table5[[#This Row],[FVA ENZLOAD flux UB]]=0,Table5[[#This Row],[ENZ not made when it should be?]])</f>
        <v>0</v>
      </c>
    </row>
    <row r="1365" spans="1:23" hidden="1">
      <c r="A1365" s="1" t="s">
        <v>5843</v>
      </c>
      <c r="B1365" s="1" t="str">
        <f>_xlfn.TEXTBEFORE(Table38[[#This Row],[all fluxes from kapp-slack]]," ",,,,"")</f>
        <v>PROSYN-RPS31</v>
      </c>
      <c r="C1365" s="1">
        <f>_xlfn.NUMBERVALUE(IFERROR(_xlfn.TEXTAFTER(Table38[[#This Row],[all fluxes from kapp-slack]]," ",-1,,,""),""))</f>
        <v>4.1380926860000002E-6</v>
      </c>
      <c r="F1365" s="1" t="s">
        <v>8982</v>
      </c>
      <c r="G1365" s="1" t="str">
        <f>_xlfn.TEXTBEFORE(Table5[[#This Row],[rxn     kapp_old        kapp_slack_ub   kapp_slack_lb]]," ")</f>
        <v>RXN-NGLYCANS4_c_REV-rt1727</v>
      </c>
      <c r="H136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36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365" s="1">
        <f>_xlfn.NUMBERVALUE(_xlfn.TEXTAFTER(Table5[[#This Row],[rxn     kapp_old        kapp_slack_ub   kapp_slack_lb]]," ",-1))</f>
        <v>0</v>
      </c>
      <c r="K1365" s="1">
        <f>_xlfn.XLOOKUP(SUBSTITUTE(Table5[[#This Row],[rxn]],"RXN-","ENZLOAD-"),ENZLOAD[name],ENZLOAD[flux],0)</f>
        <v>8.9801631810000002E-8</v>
      </c>
      <c r="L1365" s="1" t="str">
        <f>"'"&amp;Table5[[#This Row],[rxn]]&amp;"'"&amp;CHAR(9)&amp;IF(AND(Table5[[#This Row],[kapp_slack_ub]]&lt;&gt;0,Table5[[#This Row],[kapp_old]]&lt;$F$1),$F$1,Table5[[#This Row],[kapp_old]])</f>
        <v>'RXN-NGLYCANS4_c_REV-rt1727'	27141.27779288</v>
      </c>
      <c r="M1365" s="1">
        <f>_xlfn.XLOOKUP(Table5[[#This Row],[rxn]],Table3[name],Table3[flux],$F$1)</f>
        <v>27141.277792879999</v>
      </c>
      <c r="N1365" s="1">
        <f>IFERROR(Table5[[#This Row],[min flux]]/Table5[[#This Row],[associated enzload]],"")</f>
        <v>302235908700.4657</v>
      </c>
      <c r="O1365" s="1">
        <f>_xlfn.NUMBERVALUE(IF(Table5[[#This Row],[flux/enzload]]="","",ABS($N$1-Table5[[#This Row],[flux/enzload]])))</f>
        <v>1097680408958.49</v>
      </c>
      <c r="P1365" s="1">
        <f>Table5[[#This Row],[kapp_old]]+IFERROR(((Table5[[#This Row],[kapp_slack_ub]]-Table5[[#This Row],[kapp_slack_lb]])/Table5[[#This Row],[associated enzload]]),0)</f>
        <v>27141.277792879999</v>
      </c>
      <c r="Q1365" s="1" t="str">
        <f>"'"&amp;Table5[[#This Row],[rxn]]&amp;"'"&amp;CHAR(9)&amp;Table5[[#This Row],[kapp + (slack_ub - slack_lb)/enzload]]</f>
        <v>'RXN-NGLYCANS4_c_REV-rt1727'	27141.27779288</v>
      </c>
      <c r="R1365" s="1">
        <f>_xlfn.XLOOKUP(Table5[[#This Row],[rxn]],Table38[name],Table38[flux],0)</f>
        <v>0</v>
      </c>
      <c r="S1365" s="1">
        <f>_xlfn.XLOOKUP(SUBSTITUTE(Table5[[#This Row],[rxn]],"RXN-","ENZLOAD-"),Table38[name],Table38[flux],0)</f>
        <v>0</v>
      </c>
      <c r="T1365" s="1" t="b">
        <f>AND(Table5[[#This Row],[ENZLOAD flux in kapp-slack.gms]]=0,Table5[[#This Row],[flux in kapp-slack.gms]]&lt;&gt;0,NOT(Table5[[#This Row],[spont or unknown?]]))</f>
        <v>0</v>
      </c>
      <c r="U1365" s="1" t="b">
        <f>OR(_xlfn.TEXTAFTER(Table5[[#This Row],[rxn]],"-",-1)="SPONT",_xlfn.TEXTAFTER(Table5[[#This Row],[rxn]],"-",-1)="UNKNOWN")</f>
        <v>0</v>
      </c>
      <c r="V1365" s="1">
        <f>_xlfn.XLOOKUP(SUBSTITUTE(Table5[[#This Row],[rxn]],"RXN-","ENZLOAD-"),Table4[rxn],Table4[ub],0)</f>
        <v>0.65826671999999997</v>
      </c>
      <c r="W1365" s="1" t="b">
        <f>AND(Table5[[#This Row],[FVA ENZLOAD flux UB]]=0,Table5[[#This Row],[ENZ not made when it should be?]])</f>
        <v>0</v>
      </c>
    </row>
    <row r="1366" spans="1:23" hidden="1">
      <c r="A1366" s="1" t="s">
        <v>5844</v>
      </c>
      <c r="B1366" s="1" t="str">
        <f>_xlfn.TEXTBEFORE(Table38[[#This Row],[all fluxes from kapp-slack]]," ",,,,"")</f>
        <v>PROSYN-RPS4A</v>
      </c>
      <c r="C1366" s="1">
        <f>_xlfn.NUMBERVALUE(IFERROR(_xlfn.TEXTAFTER(Table38[[#This Row],[all fluxes from kapp-slack]]," ",-1,,,""),""))</f>
        <v>4.1380926860000002E-6</v>
      </c>
      <c r="F1366" s="1" t="s">
        <v>8984</v>
      </c>
      <c r="G1366" s="1" t="str">
        <f>_xlfn.TEXTBEFORE(Table5[[#This Row],[rxn     kapp_old        kapp_slack_ub   kapp_slack_lb]]," ")</f>
        <v>RXN-NGLYCANS5_c_REV-rt1727</v>
      </c>
      <c r="H136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36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366" s="1">
        <f>_xlfn.NUMBERVALUE(_xlfn.TEXTAFTER(Table5[[#This Row],[rxn     kapp_old        kapp_slack_ub   kapp_slack_lb]]," ",-1))</f>
        <v>0</v>
      </c>
      <c r="K1366" s="1">
        <f>_xlfn.XLOOKUP(SUBSTITUTE(Table5[[#This Row],[rxn]],"RXN-","ENZLOAD-"),ENZLOAD[name],ENZLOAD[flux],0)</f>
        <v>8.9801631810000002E-8</v>
      </c>
      <c r="L1366" s="1" t="str">
        <f>"'"&amp;Table5[[#This Row],[rxn]]&amp;"'"&amp;CHAR(9)&amp;IF(AND(Table5[[#This Row],[kapp_slack_ub]]&lt;&gt;0,Table5[[#This Row],[kapp_old]]&lt;$F$1),$F$1,Table5[[#This Row],[kapp_old]])</f>
        <v>'RXN-NGLYCANS5_c_REV-rt1727'	27141.27779288</v>
      </c>
      <c r="M1366" s="1">
        <f>_xlfn.XLOOKUP(Table5[[#This Row],[rxn]],Table3[name],Table3[flux],$F$1)</f>
        <v>27141.277792879999</v>
      </c>
      <c r="N1366" s="1">
        <f>IFERROR(Table5[[#This Row],[min flux]]/Table5[[#This Row],[associated enzload]],"")</f>
        <v>302235908700.4657</v>
      </c>
      <c r="O1366" s="1">
        <f>_xlfn.NUMBERVALUE(IF(Table5[[#This Row],[flux/enzload]]="","",ABS($N$1-Table5[[#This Row],[flux/enzload]])))</f>
        <v>1097680408958.49</v>
      </c>
      <c r="P1366" s="1">
        <f>Table5[[#This Row],[kapp_old]]+IFERROR(((Table5[[#This Row],[kapp_slack_ub]]-Table5[[#This Row],[kapp_slack_lb]])/Table5[[#This Row],[associated enzload]]),0)</f>
        <v>27141.277792879999</v>
      </c>
      <c r="Q1366" s="1" t="str">
        <f>"'"&amp;Table5[[#This Row],[rxn]]&amp;"'"&amp;CHAR(9)&amp;Table5[[#This Row],[kapp + (slack_ub - slack_lb)/enzload]]</f>
        <v>'RXN-NGLYCANS5_c_REV-rt1727'	27141.27779288</v>
      </c>
      <c r="R1366" s="1">
        <f>_xlfn.XLOOKUP(Table5[[#This Row],[rxn]],Table38[name],Table38[flux],0)</f>
        <v>0</v>
      </c>
      <c r="S1366" s="1">
        <f>_xlfn.XLOOKUP(SUBSTITUTE(Table5[[#This Row],[rxn]],"RXN-","ENZLOAD-"),Table38[name],Table38[flux],0)</f>
        <v>0</v>
      </c>
      <c r="T1366" s="1" t="b">
        <f>AND(Table5[[#This Row],[ENZLOAD flux in kapp-slack.gms]]=0,Table5[[#This Row],[flux in kapp-slack.gms]]&lt;&gt;0,NOT(Table5[[#This Row],[spont or unknown?]]))</f>
        <v>0</v>
      </c>
      <c r="U1366" s="1" t="b">
        <f>OR(_xlfn.TEXTAFTER(Table5[[#This Row],[rxn]],"-",-1)="SPONT",_xlfn.TEXTAFTER(Table5[[#This Row],[rxn]],"-",-1)="UNKNOWN")</f>
        <v>0</v>
      </c>
      <c r="V1366" s="1">
        <f>_xlfn.XLOOKUP(SUBSTITUTE(Table5[[#This Row],[rxn]],"RXN-","ENZLOAD-"),Table4[rxn],Table4[ub],0)</f>
        <v>0.65826671999999997</v>
      </c>
      <c r="W1366" s="1" t="b">
        <f>AND(Table5[[#This Row],[FVA ENZLOAD flux UB]]=0,Table5[[#This Row],[ENZ not made when it should be?]])</f>
        <v>0</v>
      </c>
    </row>
    <row r="1367" spans="1:23" hidden="1">
      <c r="A1367" s="1" t="s">
        <v>5845</v>
      </c>
      <c r="B1367" s="1" t="str">
        <f>_xlfn.TEXTBEFORE(Table38[[#This Row],[all fluxes from kapp-slack]]," ",,,,"")</f>
        <v>PROSYN-RPS5</v>
      </c>
      <c r="C1367" s="1">
        <f>_xlfn.NUMBERVALUE(IFERROR(_xlfn.TEXTAFTER(Table38[[#This Row],[all fluxes from kapp-slack]]," ",-1,,,""),""))</f>
        <v>4.1380926860000002E-6</v>
      </c>
      <c r="F1367" s="1" t="s">
        <v>8986</v>
      </c>
      <c r="G1367" s="1" t="str">
        <f>_xlfn.TEXTBEFORE(Table5[[#This Row],[rxn     kapp_old        kapp_slack_ub   kapp_slack_lb]]," ")</f>
        <v>RXN-NGLYCANS6_c_REV-rt1577</v>
      </c>
      <c r="H136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36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367" s="1">
        <f>_xlfn.NUMBERVALUE(_xlfn.TEXTAFTER(Table5[[#This Row],[rxn     kapp_old        kapp_slack_ub   kapp_slack_lb]]," ",-1))</f>
        <v>0</v>
      </c>
      <c r="K1367" s="1">
        <f>_xlfn.XLOOKUP(SUBSTITUTE(Table5[[#This Row],[rxn]],"RXN-","ENZLOAD-"),ENZLOAD[name],ENZLOAD[flux],0)</f>
        <v>8.5596612899999999E-9</v>
      </c>
      <c r="L1367" s="1" t="str">
        <f>"'"&amp;Table5[[#This Row],[rxn]]&amp;"'"&amp;CHAR(9)&amp;IF(AND(Table5[[#This Row],[kapp_slack_ub]]&lt;&gt;0,Table5[[#This Row],[kapp_old]]&lt;$F$1),$F$1,Table5[[#This Row],[kapp_old]])</f>
        <v>'RXN-NGLYCANS6_c_REV-rt1577'	27141.27779288</v>
      </c>
      <c r="M1367" s="1">
        <f>_xlfn.XLOOKUP(Table5[[#This Row],[rxn]],Table3[name],Table3[flux],$F$1)</f>
        <v>27141.277792879999</v>
      </c>
      <c r="N1367" s="1">
        <f>IFERROR(Table5[[#This Row],[min flux]]/Table5[[#This Row],[associated enzload]],"")</f>
        <v>3170835489085.106</v>
      </c>
      <c r="O1367" s="1">
        <f>_xlfn.NUMBERVALUE(IF(Table5[[#This Row],[flux/enzload]]="","",ABS($N$1-Table5[[#This Row],[flux/enzload]])))</f>
        <v>1770919171426.1499</v>
      </c>
      <c r="P1367" s="1">
        <f>Table5[[#This Row],[kapp_old]]+IFERROR(((Table5[[#This Row],[kapp_slack_ub]]-Table5[[#This Row],[kapp_slack_lb]])/Table5[[#This Row],[associated enzload]]),0)</f>
        <v>27141.277792879999</v>
      </c>
      <c r="Q1367" s="1" t="str">
        <f>"'"&amp;Table5[[#This Row],[rxn]]&amp;"'"&amp;CHAR(9)&amp;Table5[[#This Row],[kapp + (slack_ub - slack_lb)/enzload]]</f>
        <v>'RXN-NGLYCANS6_c_REV-rt1577'	27141.27779288</v>
      </c>
      <c r="R1367" s="1">
        <f>_xlfn.XLOOKUP(Table5[[#This Row],[rxn]],Table38[name],Table38[flux],0)</f>
        <v>0</v>
      </c>
      <c r="S1367" s="1">
        <f>_xlfn.XLOOKUP(SUBSTITUTE(Table5[[#This Row],[rxn]],"RXN-","ENZLOAD-"),Table38[name],Table38[flux],0)</f>
        <v>0</v>
      </c>
      <c r="T1367" s="1" t="b">
        <f>AND(Table5[[#This Row],[ENZLOAD flux in kapp-slack.gms]]=0,Table5[[#This Row],[flux in kapp-slack.gms]]&lt;&gt;0,NOT(Table5[[#This Row],[spont or unknown?]]))</f>
        <v>0</v>
      </c>
      <c r="U1367" s="1" t="b">
        <f>OR(_xlfn.TEXTAFTER(Table5[[#This Row],[rxn]],"-",-1)="SPONT",_xlfn.TEXTAFTER(Table5[[#This Row],[rxn]],"-",-1)="UNKNOWN")</f>
        <v>0</v>
      </c>
      <c r="V1367" s="1">
        <f>_xlfn.XLOOKUP(SUBSTITUTE(Table5[[#This Row],[rxn]],"RXN-","ENZLOAD-"),Table4[rxn],Table4[ub],0)</f>
        <v>0.69095713000000003</v>
      </c>
      <c r="W1367" s="1" t="b">
        <f>AND(Table5[[#This Row],[FVA ENZLOAD flux UB]]=0,Table5[[#This Row],[ENZ not made when it should be?]])</f>
        <v>0</v>
      </c>
    </row>
    <row r="1368" spans="1:23" hidden="1">
      <c r="A1368" s="1" t="s">
        <v>5846</v>
      </c>
      <c r="B1368" s="1" t="str">
        <f>_xlfn.TEXTBEFORE(Table38[[#This Row],[all fluxes from kapp-slack]]," ",,,,"")</f>
        <v>PROSYN-RPS6A</v>
      </c>
      <c r="C1368" s="1">
        <f>_xlfn.NUMBERVALUE(IFERROR(_xlfn.TEXTAFTER(Table38[[#This Row],[all fluxes from kapp-slack]]," ",-1,,,""),""))</f>
        <v>4.1380926860000002E-6</v>
      </c>
      <c r="F1368" s="1" t="s">
        <v>8988</v>
      </c>
      <c r="G1368" s="1" t="str">
        <f>_xlfn.TEXTBEFORE(Table5[[#This Row],[rxn     kapp_old        kapp_slack_ub   kapp_slack_lb]]," ")</f>
        <v>RXN-NGLYCANS7_c_REV-rt1577</v>
      </c>
      <c r="H136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36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368" s="1">
        <f>_xlfn.NUMBERVALUE(_xlfn.TEXTAFTER(Table5[[#This Row],[rxn     kapp_old        kapp_slack_ub   kapp_slack_lb]]," ",-1))</f>
        <v>0</v>
      </c>
      <c r="K1368" s="1">
        <f>_xlfn.XLOOKUP(SUBSTITUTE(Table5[[#This Row],[rxn]],"RXN-","ENZLOAD-"),ENZLOAD[name],ENZLOAD[flux],0)</f>
        <v>8.5596612899999999E-9</v>
      </c>
      <c r="L1368" s="1" t="str">
        <f>"'"&amp;Table5[[#This Row],[rxn]]&amp;"'"&amp;CHAR(9)&amp;IF(AND(Table5[[#This Row],[kapp_slack_ub]]&lt;&gt;0,Table5[[#This Row],[kapp_old]]&lt;$F$1),$F$1,Table5[[#This Row],[kapp_old]])</f>
        <v>'RXN-NGLYCANS7_c_REV-rt1577'	27141.27779288</v>
      </c>
      <c r="M1368" s="1">
        <f>_xlfn.XLOOKUP(Table5[[#This Row],[rxn]],Table3[name],Table3[flux],$F$1)</f>
        <v>27141.277792879999</v>
      </c>
      <c r="N1368" s="1">
        <f>IFERROR(Table5[[#This Row],[min flux]]/Table5[[#This Row],[associated enzload]],"")</f>
        <v>3170835489085.106</v>
      </c>
      <c r="O1368" s="1">
        <f>_xlfn.NUMBERVALUE(IF(Table5[[#This Row],[flux/enzload]]="","",ABS($N$1-Table5[[#This Row],[flux/enzload]])))</f>
        <v>1770919171426.1499</v>
      </c>
      <c r="P1368" s="1">
        <f>Table5[[#This Row],[kapp_old]]+IFERROR(((Table5[[#This Row],[kapp_slack_ub]]-Table5[[#This Row],[kapp_slack_lb]])/Table5[[#This Row],[associated enzload]]),0)</f>
        <v>27141.277792879999</v>
      </c>
      <c r="Q1368" s="1" t="str">
        <f>"'"&amp;Table5[[#This Row],[rxn]]&amp;"'"&amp;CHAR(9)&amp;Table5[[#This Row],[kapp + (slack_ub - slack_lb)/enzload]]</f>
        <v>'RXN-NGLYCANS7_c_REV-rt1577'	27141.27779288</v>
      </c>
      <c r="R1368" s="1">
        <f>_xlfn.XLOOKUP(Table5[[#This Row],[rxn]],Table38[name],Table38[flux],0)</f>
        <v>0</v>
      </c>
      <c r="S1368" s="1">
        <f>_xlfn.XLOOKUP(SUBSTITUTE(Table5[[#This Row],[rxn]],"RXN-","ENZLOAD-"),Table38[name],Table38[flux],0)</f>
        <v>0</v>
      </c>
      <c r="T1368" s="1" t="b">
        <f>AND(Table5[[#This Row],[ENZLOAD flux in kapp-slack.gms]]=0,Table5[[#This Row],[flux in kapp-slack.gms]]&lt;&gt;0,NOT(Table5[[#This Row],[spont or unknown?]]))</f>
        <v>0</v>
      </c>
      <c r="U1368" s="1" t="b">
        <f>OR(_xlfn.TEXTAFTER(Table5[[#This Row],[rxn]],"-",-1)="SPONT",_xlfn.TEXTAFTER(Table5[[#This Row],[rxn]],"-",-1)="UNKNOWN")</f>
        <v>0</v>
      </c>
      <c r="V1368" s="1">
        <f>_xlfn.XLOOKUP(SUBSTITUTE(Table5[[#This Row],[rxn]],"RXN-","ENZLOAD-"),Table4[rxn],Table4[ub],0)</f>
        <v>0.69095713000000003</v>
      </c>
      <c r="W1368" s="1" t="b">
        <f>AND(Table5[[#This Row],[FVA ENZLOAD flux UB]]=0,Table5[[#This Row],[ENZ not made when it should be?]])</f>
        <v>0</v>
      </c>
    </row>
    <row r="1369" spans="1:23" hidden="1">
      <c r="A1369" s="1" t="s">
        <v>5847</v>
      </c>
      <c r="B1369" s="1" t="str">
        <f>_xlfn.TEXTBEFORE(Table38[[#This Row],[all fluxes from kapp-slack]]," ",,,,"")</f>
        <v>PROSYN-RPS7A</v>
      </c>
      <c r="C1369" s="1">
        <f>_xlfn.NUMBERVALUE(IFERROR(_xlfn.TEXTAFTER(Table38[[#This Row],[all fluxes from kapp-slack]]," ",-1,,,""),""))</f>
        <v>4.1380926860000002E-6</v>
      </c>
      <c r="F1369" s="1" t="s">
        <v>8989</v>
      </c>
      <c r="G1369" s="1" t="str">
        <f>_xlfn.TEXTBEFORE(Table5[[#This Row],[rxn     kapp_old        kapp_slack_ub   kapp_slack_lb]]," ")</f>
        <v>RXN-NGLYCANS8_r_FWD-rt5214</v>
      </c>
      <c r="H136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36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369" s="1">
        <f>_xlfn.NUMBERVALUE(_xlfn.TEXTAFTER(Table5[[#This Row],[rxn     kapp_old        kapp_slack_ub   kapp_slack_lb]]," ",-1))</f>
        <v>0</v>
      </c>
      <c r="K1369" s="1">
        <f>_xlfn.XLOOKUP(SUBSTITUTE(Table5[[#This Row],[rxn]],"RXN-","ENZLOAD-"),ENZLOAD[name],ENZLOAD[flux],0)</f>
        <v>7.6855716929999995E-8</v>
      </c>
      <c r="L1369" s="1" t="str">
        <f>"'"&amp;Table5[[#This Row],[rxn]]&amp;"'"&amp;CHAR(9)&amp;IF(AND(Table5[[#This Row],[kapp_slack_ub]]&lt;&gt;0,Table5[[#This Row],[kapp_old]]&lt;$F$1),$F$1,Table5[[#This Row],[kapp_old]])</f>
        <v>'RXN-NGLYCANS8_r_FWD-rt5214'	27141.27779288</v>
      </c>
      <c r="M1369" s="1">
        <f>_xlfn.XLOOKUP(Table5[[#This Row],[rxn]],Table3[name],Table3[flux],$F$1)</f>
        <v>27141.277792879999</v>
      </c>
      <c r="N1369" s="1">
        <f>IFERROR(Table5[[#This Row],[min flux]]/Table5[[#This Row],[associated enzload]],"")</f>
        <v>353145854037.12012</v>
      </c>
      <c r="O1369" s="1">
        <f>_xlfn.NUMBERVALUE(IF(Table5[[#This Row],[flux/enzload]]="","",ABS($N$1-Table5[[#This Row],[flux/enzload]])))</f>
        <v>1046770463621.83</v>
      </c>
      <c r="P1369" s="1">
        <f>Table5[[#This Row],[kapp_old]]+IFERROR(((Table5[[#This Row],[kapp_slack_ub]]-Table5[[#This Row],[kapp_slack_lb]])/Table5[[#This Row],[associated enzload]]),0)</f>
        <v>27141.277792879999</v>
      </c>
      <c r="Q1369" s="1" t="str">
        <f>"'"&amp;Table5[[#This Row],[rxn]]&amp;"'"&amp;CHAR(9)&amp;Table5[[#This Row],[kapp + (slack_ub - slack_lb)/enzload]]</f>
        <v>'RXN-NGLYCANS8_r_FWD-rt5214'	27141.27779288</v>
      </c>
      <c r="R1369" s="1">
        <f>_xlfn.XLOOKUP(Table5[[#This Row],[rxn]],Table38[name],Table38[flux],0)</f>
        <v>0</v>
      </c>
      <c r="S1369" s="1">
        <f>_xlfn.XLOOKUP(SUBSTITUTE(Table5[[#This Row],[rxn]],"RXN-","ENZLOAD-"),Table38[name],Table38[flux],0)</f>
        <v>0</v>
      </c>
      <c r="T1369" s="1" t="b">
        <f>AND(Table5[[#This Row],[ENZLOAD flux in kapp-slack.gms]]=0,Table5[[#This Row],[flux in kapp-slack.gms]]&lt;&gt;0,NOT(Table5[[#This Row],[spont or unknown?]]))</f>
        <v>0</v>
      </c>
      <c r="U1369" s="1" t="b">
        <f>OR(_xlfn.TEXTAFTER(Table5[[#This Row],[rxn]],"-",-1)="SPONT",_xlfn.TEXTAFTER(Table5[[#This Row],[rxn]],"-",-1)="UNKNOWN")</f>
        <v>0</v>
      </c>
      <c r="V1369" s="1">
        <f>_xlfn.XLOOKUP(SUBSTITUTE(Table5[[#This Row],[rxn]],"RXN-","ENZLOAD-"),Table4[rxn],Table4[ub],0)</f>
        <v>0.75749023000000004</v>
      </c>
      <c r="W1369" s="1" t="b">
        <f>AND(Table5[[#This Row],[FVA ENZLOAD flux UB]]=0,Table5[[#This Row],[ENZ not made when it should be?]])</f>
        <v>0</v>
      </c>
    </row>
    <row r="1370" spans="1:23" hidden="1">
      <c r="A1370" s="1" t="s">
        <v>5848</v>
      </c>
      <c r="B1370" s="1" t="str">
        <f>_xlfn.TEXTBEFORE(Table38[[#This Row],[all fluxes from kapp-slack]]," ",,,,"")</f>
        <v>PROSYN-RPS8A</v>
      </c>
      <c r="C1370" s="1">
        <f>_xlfn.NUMBERVALUE(IFERROR(_xlfn.TEXTAFTER(Table38[[#This Row],[all fluxes from kapp-slack]]," ",-1,,,""),""))</f>
        <v>4.1380926860000002E-6</v>
      </c>
      <c r="F1370" s="1" t="s">
        <v>8990</v>
      </c>
      <c r="G1370" s="1" t="str">
        <f>_xlfn.TEXTBEFORE(Table5[[#This Row],[rxn     kapp_old        kapp_slack_ub   kapp_slack_lb]]," ")</f>
        <v>RXN-NGLYCANS8_r_REV-rt5214</v>
      </c>
      <c r="H137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37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370" s="1">
        <f>_xlfn.NUMBERVALUE(_xlfn.TEXTAFTER(Table5[[#This Row],[rxn     kapp_old        kapp_slack_ub   kapp_slack_lb]]," ",-1))</f>
        <v>0</v>
      </c>
      <c r="K1370" s="1">
        <f>_xlfn.XLOOKUP(SUBSTITUTE(Table5[[#This Row],[rxn]],"RXN-","ENZLOAD-"),ENZLOAD[name],ENZLOAD[flux],0)</f>
        <v>7.6855716929999995E-8</v>
      </c>
      <c r="L1370" s="1" t="str">
        <f>"'"&amp;Table5[[#This Row],[rxn]]&amp;"'"&amp;CHAR(9)&amp;IF(AND(Table5[[#This Row],[kapp_slack_ub]]&lt;&gt;0,Table5[[#This Row],[kapp_old]]&lt;$F$1),$F$1,Table5[[#This Row],[kapp_old]])</f>
        <v>'RXN-NGLYCANS8_r_REV-rt5214'	27141.27779288</v>
      </c>
      <c r="M1370" s="1">
        <f>_xlfn.XLOOKUP(Table5[[#This Row],[rxn]],Table3[name],Table3[flux],$F$1)</f>
        <v>27141.277792879999</v>
      </c>
      <c r="N1370" s="1">
        <f>IFERROR(Table5[[#This Row],[min flux]]/Table5[[#This Row],[associated enzload]],"")</f>
        <v>353145854037.12012</v>
      </c>
      <c r="O1370" s="1">
        <f>_xlfn.NUMBERVALUE(IF(Table5[[#This Row],[flux/enzload]]="","",ABS($N$1-Table5[[#This Row],[flux/enzload]])))</f>
        <v>1046770463621.83</v>
      </c>
      <c r="P1370" s="1">
        <f>Table5[[#This Row],[kapp_old]]+IFERROR(((Table5[[#This Row],[kapp_slack_ub]]-Table5[[#This Row],[kapp_slack_lb]])/Table5[[#This Row],[associated enzload]]),0)</f>
        <v>27141.277792879999</v>
      </c>
      <c r="Q1370" s="1" t="str">
        <f>"'"&amp;Table5[[#This Row],[rxn]]&amp;"'"&amp;CHAR(9)&amp;Table5[[#This Row],[kapp + (slack_ub - slack_lb)/enzload]]</f>
        <v>'RXN-NGLYCANS8_r_REV-rt5214'	27141.27779288</v>
      </c>
      <c r="R1370" s="1">
        <f>_xlfn.XLOOKUP(Table5[[#This Row],[rxn]],Table38[name],Table38[flux],0)</f>
        <v>0</v>
      </c>
      <c r="S1370" s="1">
        <f>_xlfn.XLOOKUP(SUBSTITUTE(Table5[[#This Row],[rxn]],"RXN-","ENZLOAD-"),Table38[name],Table38[flux],0)</f>
        <v>0</v>
      </c>
      <c r="T1370" s="1" t="b">
        <f>AND(Table5[[#This Row],[ENZLOAD flux in kapp-slack.gms]]=0,Table5[[#This Row],[flux in kapp-slack.gms]]&lt;&gt;0,NOT(Table5[[#This Row],[spont or unknown?]]))</f>
        <v>0</v>
      </c>
      <c r="U1370" s="1" t="b">
        <f>OR(_xlfn.TEXTAFTER(Table5[[#This Row],[rxn]],"-",-1)="SPONT",_xlfn.TEXTAFTER(Table5[[#This Row],[rxn]],"-",-1)="UNKNOWN")</f>
        <v>0</v>
      </c>
      <c r="V1370" s="1">
        <f>_xlfn.XLOOKUP(SUBSTITUTE(Table5[[#This Row],[rxn]],"RXN-","ENZLOAD-"),Table4[rxn],Table4[ub],0)</f>
        <v>0.75749023000000004</v>
      </c>
      <c r="W1370" s="1" t="b">
        <f>AND(Table5[[#This Row],[FVA ENZLOAD flux UB]]=0,Table5[[#This Row],[ENZ not made when it should be?]])</f>
        <v>0</v>
      </c>
    </row>
    <row r="1371" spans="1:23" hidden="1">
      <c r="A1371" s="1" t="s">
        <v>5849</v>
      </c>
      <c r="B1371" s="1" t="str">
        <f>_xlfn.TEXTBEFORE(Table38[[#This Row],[all fluxes from kapp-slack]]," ",,,,"")</f>
        <v>PROSYN-RPS9A</v>
      </c>
      <c r="C1371" s="1">
        <f>_xlfn.NUMBERVALUE(IFERROR(_xlfn.TEXTAFTER(Table38[[#This Row],[all fluxes from kapp-slack]]," ",-1,,,""),""))</f>
        <v>4.1380926860000002E-6</v>
      </c>
      <c r="F1371" s="1" t="s">
        <v>8991</v>
      </c>
      <c r="G1371" s="1" t="str">
        <f>_xlfn.TEXTBEFORE(Table5[[#This Row],[rxn     kapp_old        kapp_slack_ub   kapp_slack_lb]]," ")</f>
        <v>RXN-NGLYCANS9_r_FWD-rt0671</v>
      </c>
      <c r="H137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37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371" s="1">
        <f>_xlfn.NUMBERVALUE(_xlfn.TEXTAFTER(Table5[[#This Row],[rxn     kapp_old        kapp_slack_ub   kapp_slack_lb]]," ",-1))</f>
        <v>0</v>
      </c>
      <c r="K1371" s="1">
        <f>_xlfn.XLOOKUP(SUBSTITUTE(Table5[[#This Row],[rxn]],"RXN-","ENZLOAD-"),ENZLOAD[name],ENZLOAD[flux],0)</f>
        <v>2.2806624084E-7</v>
      </c>
      <c r="L1371" s="1" t="str">
        <f>"'"&amp;Table5[[#This Row],[rxn]]&amp;"'"&amp;CHAR(9)&amp;IF(AND(Table5[[#This Row],[kapp_slack_ub]]&lt;&gt;0,Table5[[#This Row],[kapp_old]]&lt;$F$1),$F$1,Table5[[#This Row],[kapp_old]])</f>
        <v>'RXN-NGLYCANS9_r_FWD-rt0671'	27141.27779288</v>
      </c>
      <c r="M1371" s="1">
        <f>_xlfn.XLOOKUP(Table5[[#This Row],[rxn]],Table3[name],Table3[flux],$F$1)</f>
        <v>27141.277792879999</v>
      </c>
      <c r="N1371" s="1">
        <f>IFERROR(Table5[[#This Row],[min flux]]/Table5[[#This Row],[associated enzload]],"")</f>
        <v>119006117226.79718</v>
      </c>
      <c r="O1371" s="1">
        <f>_xlfn.NUMBERVALUE(IF(Table5[[#This Row],[flux/enzload]]="","",ABS($N$1-Table5[[#This Row],[flux/enzload]])))</f>
        <v>1280910200432.1599</v>
      </c>
      <c r="P1371" s="1">
        <f>Table5[[#This Row],[kapp_old]]+IFERROR(((Table5[[#This Row],[kapp_slack_ub]]-Table5[[#This Row],[kapp_slack_lb]])/Table5[[#This Row],[associated enzload]]),0)</f>
        <v>27141.277792879999</v>
      </c>
      <c r="Q1371" s="1" t="str">
        <f>"'"&amp;Table5[[#This Row],[rxn]]&amp;"'"&amp;CHAR(9)&amp;Table5[[#This Row],[kapp + (slack_ub - slack_lb)/enzload]]</f>
        <v>'RXN-NGLYCANS9_r_FWD-rt0671'	27141.27779288</v>
      </c>
      <c r="R1371" s="1">
        <f>_xlfn.XLOOKUP(Table5[[#This Row],[rxn]],Table38[name],Table38[flux],0)</f>
        <v>0</v>
      </c>
      <c r="S1371" s="1">
        <f>_xlfn.XLOOKUP(SUBSTITUTE(Table5[[#This Row],[rxn]],"RXN-","ENZLOAD-"),Table38[name],Table38[flux],0)</f>
        <v>0</v>
      </c>
      <c r="T1371" s="1" t="b">
        <f>AND(Table5[[#This Row],[ENZLOAD flux in kapp-slack.gms]]=0,Table5[[#This Row],[flux in kapp-slack.gms]]&lt;&gt;0,NOT(Table5[[#This Row],[spont or unknown?]]))</f>
        <v>0</v>
      </c>
      <c r="U1371" s="1" t="b">
        <f>OR(_xlfn.TEXTAFTER(Table5[[#This Row],[rxn]],"-",-1)="SPONT",_xlfn.TEXTAFTER(Table5[[#This Row],[rxn]],"-",-1)="UNKNOWN")</f>
        <v>0</v>
      </c>
      <c r="V1371" s="1">
        <f>_xlfn.XLOOKUP(SUBSTITUTE(Table5[[#This Row],[rxn]],"RXN-","ENZLOAD-"),Table4[rxn],Table4[ub],0)</f>
        <v>0.55061320999999996</v>
      </c>
      <c r="W1371" s="1" t="b">
        <f>AND(Table5[[#This Row],[FVA ENZLOAD flux UB]]=0,Table5[[#This Row],[ENZ not made when it should be?]])</f>
        <v>0</v>
      </c>
    </row>
    <row r="1372" spans="1:23" hidden="1">
      <c r="A1372" s="1" t="s">
        <v>5850</v>
      </c>
      <c r="B1372" s="1" t="str">
        <f>_xlfn.TEXTBEFORE(Table38[[#This Row],[all fluxes from kapp-slack]]," ",,,,"")</f>
        <v>PROSYN-FYV4</v>
      </c>
      <c r="C1372" s="1">
        <f>_xlfn.NUMBERVALUE(IFERROR(_xlfn.TEXTAFTER(Table38[[#This Row],[all fluxes from kapp-slack]]," ",-1,,,""),""))</f>
        <v>1.9855785E-8</v>
      </c>
      <c r="F1372" s="1" t="s">
        <v>8992</v>
      </c>
      <c r="G1372" s="1" t="str">
        <f>_xlfn.TEXTBEFORE(Table5[[#This Row],[rxn     kapp_old        kapp_slack_ub   kapp_slack_lb]]," ")</f>
        <v>RXN-NGLYCANS9_r_REV-rt0671</v>
      </c>
      <c r="H137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37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372" s="1">
        <f>_xlfn.NUMBERVALUE(_xlfn.TEXTAFTER(Table5[[#This Row],[rxn     kapp_old        kapp_slack_ub   kapp_slack_lb]]," ",-1))</f>
        <v>0</v>
      </c>
      <c r="K1372" s="1">
        <f>_xlfn.XLOOKUP(SUBSTITUTE(Table5[[#This Row],[rxn]],"RXN-","ENZLOAD-"),ENZLOAD[name],ENZLOAD[flux],0)</f>
        <v>2.2806624084E-7</v>
      </c>
      <c r="L1372" s="1" t="str">
        <f>"'"&amp;Table5[[#This Row],[rxn]]&amp;"'"&amp;CHAR(9)&amp;IF(AND(Table5[[#This Row],[kapp_slack_ub]]&lt;&gt;0,Table5[[#This Row],[kapp_old]]&lt;$F$1),$F$1,Table5[[#This Row],[kapp_old]])</f>
        <v>'RXN-NGLYCANS9_r_REV-rt0671'	27141.27779288</v>
      </c>
      <c r="M1372" s="1">
        <f>_xlfn.XLOOKUP(Table5[[#This Row],[rxn]],Table3[name],Table3[flux],$F$1)</f>
        <v>27141.277792879999</v>
      </c>
      <c r="N1372" s="1">
        <f>IFERROR(Table5[[#This Row],[min flux]]/Table5[[#This Row],[associated enzload]],"")</f>
        <v>119006117226.79718</v>
      </c>
      <c r="O1372" s="1">
        <f>_xlfn.NUMBERVALUE(IF(Table5[[#This Row],[flux/enzload]]="","",ABS($N$1-Table5[[#This Row],[flux/enzload]])))</f>
        <v>1280910200432.1599</v>
      </c>
      <c r="P1372" s="1">
        <f>Table5[[#This Row],[kapp_old]]+IFERROR(((Table5[[#This Row],[kapp_slack_ub]]-Table5[[#This Row],[kapp_slack_lb]])/Table5[[#This Row],[associated enzload]]),0)</f>
        <v>27141.277792879999</v>
      </c>
      <c r="Q1372" s="1" t="str">
        <f>"'"&amp;Table5[[#This Row],[rxn]]&amp;"'"&amp;CHAR(9)&amp;Table5[[#This Row],[kapp + (slack_ub - slack_lb)/enzload]]</f>
        <v>'RXN-NGLYCANS9_r_REV-rt0671'	27141.27779288</v>
      </c>
      <c r="R1372" s="1">
        <f>_xlfn.XLOOKUP(Table5[[#This Row],[rxn]],Table38[name],Table38[flux],0)</f>
        <v>0</v>
      </c>
      <c r="S1372" s="1">
        <f>_xlfn.XLOOKUP(SUBSTITUTE(Table5[[#This Row],[rxn]],"RXN-","ENZLOAD-"),Table38[name],Table38[flux],0)</f>
        <v>0</v>
      </c>
      <c r="T1372" s="1" t="b">
        <f>AND(Table5[[#This Row],[ENZLOAD flux in kapp-slack.gms]]=0,Table5[[#This Row],[flux in kapp-slack.gms]]&lt;&gt;0,NOT(Table5[[#This Row],[spont or unknown?]]))</f>
        <v>0</v>
      </c>
      <c r="U1372" s="1" t="b">
        <f>OR(_xlfn.TEXTAFTER(Table5[[#This Row],[rxn]],"-",-1)="SPONT",_xlfn.TEXTAFTER(Table5[[#This Row],[rxn]],"-",-1)="UNKNOWN")</f>
        <v>0</v>
      </c>
      <c r="V1372" s="1">
        <f>_xlfn.XLOOKUP(SUBSTITUTE(Table5[[#This Row],[rxn]],"RXN-","ENZLOAD-"),Table4[rxn],Table4[ub],0)</f>
        <v>0.55061320999999996</v>
      </c>
      <c r="W1372" s="1" t="b">
        <f>AND(Table5[[#This Row],[FVA ENZLOAD flux UB]]=0,Table5[[#This Row],[ENZ not made when it should be?]])</f>
        <v>0</v>
      </c>
    </row>
    <row r="1373" spans="1:23" hidden="1">
      <c r="A1373" s="1" t="s">
        <v>5851</v>
      </c>
      <c r="B1373" s="1" t="str">
        <f>_xlfn.TEXTBEFORE(Table38[[#This Row],[all fluxes from kapp-slack]]," ",,,,"")</f>
        <v>PROSYN-IMG1</v>
      </c>
      <c r="C1373" s="1">
        <f>_xlfn.NUMBERVALUE(IFERROR(_xlfn.TEXTAFTER(Table38[[#This Row],[all fluxes from kapp-slack]]," ",-1,,,""),""))</f>
        <v>1.9855785E-8</v>
      </c>
      <c r="F1373" s="1" t="s">
        <v>8994</v>
      </c>
      <c r="G1373" s="1" t="str">
        <f>_xlfn.TEXTBEFORE(Table5[[#This Row],[rxn     kapp_old        kapp_slack_ub   kapp_slack_lb]]," ")</f>
        <v>RXN-NH4t_c_e_REV-rt4558</v>
      </c>
      <c r="H137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37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373" s="1">
        <f>_xlfn.NUMBERVALUE(_xlfn.TEXTAFTER(Table5[[#This Row],[rxn     kapp_old        kapp_slack_ub   kapp_slack_lb]]," ",-1))</f>
        <v>0</v>
      </c>
      <c r="K1373" s="1">
        <f>_xlfn.XLOOKUP(SUBSTITUTE(Table5[[#This Row],[rxn]],"RXN-","ENZLOAD-"),ENZLOAD[name],ENZLOAD[flux],0)</f>
        <v>3.6722342982000002E-7</v>
      </c>
      <c r="L1373" s="1" t="str">
        <f>"'"&amp;Table5[[#This Row],[rxn]]&amp;"'"&amp;CHAR(9)&amp;IF(AND(Table5[[#This Row],[kapp_slack_ub]]&lt;&gt;0,Table5[[#This Row],[kapp_old]]&lt;$F$1),$F$1,Table5[[#This Row],[kapp_old]])</f>
        <v>'RXN-NH4t_c_e_REV-rt4558'	27141.27779288</v>
      </c>
      <c r="M1373" s="1">
        <f>_xlfn.XLOOKUP(Table5[[#This Row],[rxn]],Table3[name],Table3[flux],$F$1)</f>
        <v>27141.277792879999</v>
      </c>
      <c r="N1373" s="1">
        <f>IFERROR(Table5[[#This Row],[min flux]]/Table5[[#This Row],[associated enzload]],"")</f>
        <v>73909439291.996414</v>
      </c>
      <c r="O1373" s="1">
        <f>_xlfn.NUMBERVALUE(IF(Table5[[#This Row],[flux/enzload]]="","",ABS($N$1-Table5[[#This Row],[flux/enzload]])))</f>
        <v>1326006878366.96</v>
      </c>
      <c r="P1373" s="1">
        <f>Table5[[#This Row],[kapp_old]]+IFERROR(((Table5[[#This Row],[kapp_slack_ub]]-Table5[[#This Row],[kapp_slack_lb]])/Table5[[#This Row],[associated enzload]]),0)</f>
        <v>27141.277792879999</v>
      </c>
      <c r="Q1373" s="1" t="str">
        <f>"'"&amp;Table5[[#This Row],[rxn]]&amp;"'"&amp;CHAR(9)&amp;Table5[[#This Row],[kapp + (slack_ub - slack_lb)/enzload]]</f>
        <v>'RXN-NH4t_c_e_REV-rt4558'	27141.27779288</v>
      </c>
      <c r="R1373" s="1">
        <f>_xlfn.XLOOKUP(Table5[[#This Row],[rxn]],Table38[name],Table38[flux],0)</f>
        <v>0</v>
      </c>
      <c r="S1373" s="1">
        <f>_xlfn.XLOOKUP(SUBSTITUTE(Table5[[#This Row],[rxn]],"RXN-","ENZLOAD-"),Table38[name],Table38[flux],0)</f>
        <v>0</v>
      </c>
      <c r="T1373" s="1" t="b">
        <f>AND(Table5[[#This Row],[ENZLOAD flux in kapp-slack.gms]]=0,Table5[[#This Row],[flux in kapp-slack.gms]]&lt;&gt;0,NOT(Table5[[#This Row],[spont or unknown?]]))</f>
        <v>0</v>
      </c>
      <c r="U1373" s="1" t="b">
        <f>OR(_xlfn.TEXTAFTER(Table5[[#This Row],[rxn]],"-",-1)="SPONT",_xlfn.TEXTAFTER(Table5[[#This Row],[rxn]],"-",-1)="UNKNOWN")</f>
        <v>0</v>
      </c>
      <c r="V1373" s="1">
        <f>_xlfn.XLOOKUP(SUBSTITUTE(Table5[[#This Row],[rxn]],"RXN-","ENZLOAD-"),Table4[rxn],Table4[ub],0)</f>
        <v>0.79210484999999997</v>
      </c>
      <c r="W1373" s="1" t="b">
        <f>AND(Table5[[#This Row],[FVA ENZLOAD flux UB]]=0,Table5[[#This Row],[ENZ not made when it should be?]])</f>
        <v>0</v>
      </c>
    </row>
    <row r="1374" spans="1:23" hidden="1">
      <c r="A1374" s="1" t="s">
        <v>5852</v>
      </c>
      <c r="B1374" s="1" t="str">
        <f>_xlfn.TEXTBEFORE(Table38[[#This Row],[all fluxes from kapp-slack]]," ",,,,"")</f>
        <v>PROSYN-IMG2</v>
      </c>
      <c r="C1374" s="1">
        <f>_xlfn.NUMBERVALUE(IFERROR(_xlfn.TEXTAFTER(Table38[[#This Row],[all fluxes from kapp-slack]]," ",-1,,,""),""))</f>
        <v>1.9855785E-8</v>
      </c>
      <c r="F1374" s="1" t="s">
        <v>8998</v>
      </c>
      <c r="G1374" s="1" t="str">
        <f>_xlfn.TEXTBEFORE(Table5[[#This Row],[rxn     kapp_old        kapp_slack_ub   kapp_slack_lb]]," ")</f>
        <v>RXN-NITROPP_c_FWD-rt3422</v>
      </c>
      <c r="H137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37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374" s="1">
        <f>_xlfn.NUMBERVALUE(_xlfn.TEXTAFTER(Table5[[#This Row],[rxn     kapp_old        kapp_slack_ub   kapp_slack_lb]]," ",-1))</f>
        <v>0</v>
      </c>
      <c r="K1374" s="1">
        <f>_xlfn.XLOOKUP(SUBSTITUTE(Table5[[#This Row],[rxn]],"RXN-","ENZLOAD-"),ENZLOAD[name],ENZLOAD[flux],0)</f>
        <v>1.1377468306E-7</v>
      </c>
      <c r="L1374" s="1" t="str">
        <f>"'"&amp;Table5[[#This Row],[rxn]]&amp;"'"&amp;CHAR(9)&amp;IF(AND(Table5[[#This Row],[kapp_slack_ub]]&lt;&gt;0,Table5[[#This Row],[kapp_old]]&lt;$F$1),$F$1,Table5[[#This Row],[kapp_old]])</f>
        <v>'RXN-NITROPP_c_FWD-rt3422'	27141.27779288</v>
      </c>
      <c r="M1374" s="1">
        <f>_xlfn.XLOOKUP(Table5[[#This Row],[rxn]],Table3[name],Table3[flux],$F$1)</f>
        <v>27141.277792879999</v>
      </c>
      <c r="N1374" s="1">
        <f>IFERROR(Table5[[#This Row],[min flux]]/Table5[[#This Row],[associated enzload]],"")</f>
        <v>238552875410.48853</v>
      </c>
      <c r="O1374" s="1">
        <f>_xlfn.NUMBERVALUE(IF(Table5[[#This Row],[flux/enzload]]="","",ABS($N$1-Table5[[#This Row],[flux/enzload]])))</f>
        <v>1161363442248.47</v>
      </c>
      <c r="P1374" s="1">
        <f>Table5[[#This Row],[kapp_old]]+IFERROR(((Table5[[#This Row],[kapp_slack_ub]]-Table5[[#This Row],[kapp_slack_lb]])/Table5[[#This Row],[associated enzload]]),0)</f>
        <v>27141.277792879999</v>
      </c>
      <c r="Q1374" s="1" t="str">
        <f>"'"&amp;Table5[[#This Row],[rxn]]&amp;"'"&amp;CHAR(9)&amp;Table5[[#This Row],[kapp + (slack_ub - slack_lb)/enzload]]</f>
        <v>'RXN-NITROPP_c_FWD-rt3422'	27141.27779288</v>
      </c>
      <c r="R1374" s="1">
        <f>_xlfn.XLOOKUP(Table5[[#This Row],[rxn]],Table38[name],Table38[flux],0)</f>
        <v>0</v>
      </c>
      <c r="S1374" s="1">
        <f>_xlfn.XLOOKUP(SUBSTITUTE(Table5[[#This Row],[rxn]],"RXN-","ENZLOAD-"),Table38[name],Table38[flux],0)</f>
        <v>0</v>
      </c>
      <c r="T1374" s="1" t="b">
        <f>AND(Table5[[#This Row],[ENZLOAD flux in kapp-slack.gms]]=0,Table5[[#This Row],[flux in kapp-slack.gms]]&lt;&gt;0,NOT(Table5[[#This Row],[spont or unknown?]]))</f>
        <v>0</v>
      </c>
      <c r="U1374" s="1" t="b">
        <f>OR(_xlfn.TEXTAFTER(Table5[[#This Row],[rxn]],"-",-1)="SPONT",_xlfn.TEXTAFTER(Table5[[#This Row],[rxn]],"-",-1)="UNKNOWN")</f>
        <v>0</v>
      </c>
      <c r="V1374" s="1">
        <f>_xlfn.XLOOKUP(SUBSTITUTE(Table5[[#This Row],[rxn]],"RXN-","ENZLOAD-"),Table4[rxn],Table4[ub],0)</f>
        <v>1.1741337599999999</v>
      </c>
      <c r="W1374" s="1" t="b">
        <f>AND(Table5[[#This Row],[FVA ENZLOAD flux UB]]=0,Table5[[#This Row],[ENZ not made when it should be?]])</f>
        <v>0</v>
      </c>
    </row>
    <row r="1375" spans="1:23" hidden="1">
      <c r="A1375" s="1" t="s">
        <v>5853</v>
      </c>
      <c r="B1375" s="1" t="str">
        <f>_xlfn.TEXTBEFORE(Table38[[#This Row],[all fluxes from kapp-slack]]," ",,,,"")</f>
        <v>PROSYN-MHR1</v>
      </c>
      <c r="C1375" s="1">
        <f>_xlfn.NUMBERVALUE(IFERROR(_xlfn.TEXTAFTER(Table38[[#This Row],[all fluxes from kapp-slack]]," ",-1,,,""),""))</f>
        <v>1.9855785E-8</v>
      </c>
      <c r="F1375" s="1" t="s">
        <v>8999</v>
      </c>
      <c r="G1375" s="1" t="str">
        <f>_xlfn.TEXTBEFORE(Table5[[#This Row],[rxn     kapp_old        kapp_slack_ub   kapp_slack_lb]]," ")</f>
        <v>RXN-NITROPP_c_FWD-rt4676</v>
      </c>
      <c r="H137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37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375" s="1">
        <f>_xlfn.NUMBERVALUE(_xlfn.TEXTAFTER(Table5[[#This Row],[rxn     kapp_old        kapp_slack_ub   kapp_slack_lb]]," ",-1))</f>
        <v>0</v>
      </c>
      <c r="K1375" s="1">
        <f>_xlfn.XLOOKUP(SUBSTITUTE(Table5[[#This Row],[rxn]],"RXN-","ENZLOAD-"),ENZLOAD[name],ENZLOAD[flux],0)</f>
        <v>6.7184737966999998E-7</v>
      </c>
      <c r="L1375" s="1" t="str">
        <f>"'"&amp;Table5[[#This Row],[rxn]]&amp;"'"&amp;CHAR(9)&amp;IF(AND(Table5[[#This Row],[kapp_slack_ub]]&lt;&gt;0,Table5[[#This Row],[kapp_old]]&lt;$F$1),$F$1,Table5[[#This Row],[kapp_old]])</f>
        <v>'RXN-NITROPP_c_FWD-rt4676'	27141.27779288</v>
      </c>
      <c r="M1375" s="1">
        <f>_xlfn.XLOOKUP(Table5[[#This Row],[rxn]],Table3[name],Table3[flux],$F$1)</f>
        <v>27141.277792879999</v>
      </c>
      <c r="N1375" s="1">
        <f>IFERROR(Table5[[#This Row],[min flux]]/Table5[[#This Row],[associated enzload]],"")</f>
        <v>40397981169.787895</v>
      </c>
      <c r="O1375" s="1">
        <f>_xlfn.NUMBERVALUE(IF(Table5[[#This Row],[flux/enzload]]="","",ABS($N$1-Table5[[#This Row],[flux/enzload]])))</f>
        <v>1359518336489.1699</v>
      </c>
      <c r="P1375" s="1">
        <f>Table5[[#This Row],[kapp_old]]+IFERROR(((Table5[[#This Row],[kapp_slack_ub]]-Table5[[#This Row],[kapp_slack_lb]])/Table5[[#This Row],[associated enzload]]),0)</f>
        <v>27141.277792879999</v>
      </c>
      <c r="Q1375" s="1" t="str">
        <f>"'"&amp;Table5[[#This Row],[rxn]]&amp;"'"&amp;CHAR(9)&amp;Table5[[#This Row],[kapp + (slack_ub - slack_lb)/enzload]]</f>
        <v>'RXN-NITROPP_c_FWD-rt4676'	27141.27779288</v>
      </c>
      <c r="R1375" s="1">
        <f>_xlfn.XLOOKUP(Table5[[#This Row],[rxn]],Table38[name],Table38[flux],0)</f>
        <v>0</v>
      </c>
      <c r="S1375" s="1">
        <f>_xlfn.XLOOKUP(SUBSTITUTE(Table5[[#This Row],[rxn]],"RXN-","ENZLOAD-"),Table38[name],Table38[flux],0)</f>
        <v>0</v>
      </c>
      <c r="T1375" s="1" t="b">
        <f>AND(Table5[[#This Row],[ENZLOAD flux in kapp-slack.gms]]=0,Table5[[#This Row],[flux in kapp-slack.gms]]&lt;&gt;0,NOT(Table5[[#This Row],[spont or unknown?]]))</f>
        <v>0</v>
      </c>
      <c r="U1375" s="1" t="b">
        <f>OR(_xlfn.TEXTAFTER(Table5[[#This Row],[rxn]],"-",-1)="SPONT",_xlfn.TEXTAFTER(Table5[[#This Row],[rxn]],"-",-1)="UNKNOWN")</f>
        <v>0</v>
      </c>
      <c r="V1375" s="1">
        <f>_xlfn.XLOOKUP(SUBSTITUTE(Table5[[#This Row],[rxn]],"RXN-","ENZLOAD-"),Table4[rxn],Table4[ub],0)</f>
        <v>1.3096311</v>
      </c>
      <c r="W1375" s="1" t="b">
        <f>AND(Table5[[#This Row],[FVA ENZLOAD flux UB]]=0,Table5[[#This Row],[ENZ not made when it should be?]])</f>
        <v>0</v>
      </c>
    </row>
    <row r="1376" spans="1:23" hidden="1">
      <c r="A1376" s="1" t="s">
        <v>5854</v>
      </c>
      <c r="B1376" s="1" t="str">
        <f>_xlfn.TEXTBEFORE(Table38[[#This Row],[all fluxes from kapp-slack]]," ",,,,"")</f>
        <v>PROSYN-MNP1</v>
      </c>
      <c r="C1376" s="1">
        <f>_xlfn.NUMBERVALUE(IFERROR(_xlfn.TEXTAFTER(Table38[[#This Row],[all fluxes from kapp-slack]]," ",-1,,,""),""))</f>
        <v>1.9855785E-8</v>
      </c>
      <c r="F1376" s="1" t="s">
        <v>9000</v>
      </c>
      <c r="G1376" s="1" t="str">
        <f>_xlfn.TEXTBEFORE(Table5[[#This Row],[rxn     kapp_old        kapp_slack_ub   kapp_slack_lb]]," ")</f>
        <v>RXN-NITRx_c_FWD-rt4334</v>
      </c>
      <c r="H137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37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376" s="1">
        <f>_xlfn.NUMBERVALUE(_xlfn.TEXTAFTER(Table5[[#This Row],[rxn     kapp_old        kapp_slack_ub   kapp_slack_lb]]," ",-1))</f>
        <v>0</v>
      </c>
      <c r="K1376" s="1">
        <f>_xlfn.XLOOKUP(SUBSTITUTE(Table5[[#This Row],[rxn]],"RXN-","ENZLOAD-"),ENZLOAD[name],ENZLOAD[flux],0)</f>
        <v>2.1833851999999999E-10</v>
      </c>
      <c r="L1376" s="1" t="str">
        <f>"'"&amp;Table5[[#This Row],[rxn]]&amp;"'"&amp;CHAR(9)&amp;IF(AND(Table5[[#This Row],[kapp_slack_ub]]&lt;&gt;0,Table5[[#This Row],[kapp_old]]&lt;$F$1),$F$1,Table5[[#This Row],[kapp_old]])</f>
        <v>'RXN-NITRx_c_FWD-rt4334'	27141.27779288</v>
      </c>
      <c r="M1376" s="1">
        <f>_xlfn.XLOOKUP(Table5[[#This Row],[rxn]],Table3[name],Table3[flux],$F$1)</f>
        <v>27141.277792879999</v>
      </c>
      <c r="N1376" s="1">
        <f>IFERROR(Table5[[#This Row],[min flux]]/Table5[[#This Row],[associated enzload]],"")</f>
        <v>124308242965464.81</v>
      </c>
      <c r="O1376" s="1">
        <f>_xlfn.NUMBERVALUE(IF(Table5[[#This Row],[flux/enzload]]="","",ABS($N$1-Table5[[#This Row],[flux/enzload]])))</f>
        <v>122908326647806</v>
      </c>
      <c r="P1376" s="1">
        <f>Table5[[#This Row],[kapp_old]]+IFERROR(((Table5[[#This Row],[kapp_slack_ub]]-Table5[[#This Row],[kapp_slack_lb]])/Table5[[#This Row],[associated enzload]]),0)</f>
        <v>27141.277792879999</v>
      </c>
      <c r="Q1376" s="1" t="str">
        <f>"'"&amp;Table5[[#This Row],[rxn]]&amp;"'"&amp;CHAR(9)&amp;Table5[[#This Row],[kapp + (slack_ub - slack_lb)/enzload]]</f>
        <v>'RXN-NITRx_c_FWD-rt4334'	27141.27779288</v>
      </c>
      <c r="R1376" s="1">
        <f>_xlfn.XLOOKUP(Table5[[#This Row],[rxn]],Table38[name],Table38[flux],0)</f>
        <v>0</v>
      </c>
      <c r="S1376" s="1">
        <f>_xlfn.XLOOKUP(SUBSTITUTE(Table5[[#This Row],[rxn]],"RXN-","ENZLOAD-"),Table38[name],Table38[flux],0)</f>
        <v>0</v>
      </c>
      <c r="T1376" s="1" t="b">
        <f>AND(Table5[[#This Row],[ENZLOAD flux in kapp-slack.gms]]=0,Table5[[#This Row],[flux in kapp-slack.gms]]&lt;&gt;0,NOT(Table5[[#This Row],[spont or unknown?]]))</f>
        <v>0</v>
      </c>
      <c r="U1376" s="1" t="b">
        <f>OR(_xlfn.TEXTAFTER(Table5[[#This Row],[rxn]],"-",-1)="SPONT",_xlfn.TEXTAFTER(Table5[[#This Row],[rxn]],"-",-1)="UNKNOWN")</f>
        <v>0</v>
      </c>
      <c r="V1376" s="1">
        <f>_xlfn.XLOOKUP(SUBSTITUTE(Table5[[#This Row],[rxn]],"RXN-","ENZLOAD-"),Table4[rxn],Table4[ub],0)</f>
        <v>0.1784377</v>
      </c>
      <c r="W1376" s="1" t="b">
        <f>AND(Table5[[#This Row],[FVA ENZLOAD flux UB]]=0,Table5[[#This Row],[ENZ not made when it should be?]])</f>
        <v>0</v>
      </c>
    </row>
    <row r="1377" spans="1:23" hidden="1">
      <c r="A1377" s="1" t="s">
        <v>5855</v>
      </c>
      <c r="B1377" s="1" t="str">
        <f>_xlfn.TEXTBEFORE(Table38[[#This Row],[all fluxes from kapp-slack]]," ",,,,"")</f>
        <v>PROSYN-MRP1</v>
      </c>
      <c r="C1377" s="1">
        <f>_xlfn.NUMBERVALUE(IFERROR(_xlfn.TEXTAFTER(Table38[[#This Row],[all fluxes from kapp-slack]]," ",-1,,,""),""))</f>
        <v>1.9855785E-8</v>
      </c>
      <c r="F1377" s="1" t="s">
        <v>9001</v>
      </c>
      <c r="G1377" s="1" t="str">
        <f>_xlfn.TEXTBEFORE(Table5[[#This Row],[rxn     kapp_old        kapp_slack_ub   kapp_slack_lb]]," ")</f>
        <v>RXN-NITRx_c_REV-rt4334</v>
      </c>
      <c r="H137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37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377" s="1">
        <f>_xlfn.NUMBERVALUE(_xlfn.TEXTAFTER(Table5[[#This Row],[rxn     kapp_old        kapp_slack_ub   kapp_slack_lb]]," ",-1))</f>
        <v>0</v>
      </c>
      <c r="K1377" s="1">
        <f>_xlfn.XLOOKUP(SUBSTITUTE(Table5[[#This Row],[rxn]],"RXN-","ENZLOAD-"),ENZLOAD[name],ENZLOAD[flux],0)</f>
        <v>2.1833851999999999E-10</v>
      </c>
      <c r="L1377" s="1" t="str">
        <f>"'"&amp;Table5[[#This Row],[rxn]]&amp;"'"&amp;CHAR(9)&amp;IF(AND(Table5[[#This Row],[kapp_slack_ub]]&lt;&gt;0,Table5[[#This Row],[kapp_old]]&lt;$F$1),$F$1,Table5[[#This Row],[kapp_old]])</f>
        <v>'RXN-NITRx_c_REV-rt4334'	27141.27779288</v>
      </c>
      <c r="M1377" s="1">
        <f>_xlfn.XLOOKUP(Table5[[#This Row],[rxn]],Table3[name],Table3[flux],$F$1)</f>
        <v>27141.277792879999</v>
      </c>
      <c r="N1377" s="1">
        <f>IFERROR(Table5[[#This Row],[min flux]]/Table5[[#This Row],[associated enzload]],"")</f>
        <v>124308242965464.81</v>
      </c>
      <c r="O1377" s="1">
        <f>_xlfn.NUMBERVALUE(IF(Table5[[#This Row],[flux/enzload]]="","",ABS($N$1-Table5[[#This Row],[flux/enzload]])))</f>
        <v>122908326647806</v>
      </c>
      <c r="P1377" s="1">
        <f>Table5[[#This Row],[kapp_old]]+IFERROR(((Table5[[#This Row],[kapp_slack_ub]]-Table5[[#This Row],[kapp_slack_lb]])/Table5[[#This Row],[associated enzload]]),0)</f>
        <v>27141.277792879999</v>
      </c>
      <c r="Q1377" s="1" t="str">
        <f>"'"&amp;Table5[[#This Row],[rxn]]&amp;"'"&amp;CHAR(9)&amp;Table5[[#This Row],[kapp + (slack_ub - slack_lb)/enzload]]</f>
        <v>'RXN-NITRx_c_REV-rt4334'	27141.27779288</v>
      </c>
      <c r="R1377" s="1">
        <f>_xlfn.XLOOKUP(Table5[[#This Row],[rxn]],Table38[name],Table38[flux],0)</f>
        <v>0</v>
      </c>
      <c r="S1377" s="1">
        <f>_xlfn.XLOOKUP(SUBSTITUTE(Table5[[#This Row],[rxn]],"RXN-","ENZLOAD-"),Table38[name],Table38[flux],0)</f>
        <v>0</v>
      </c>
      <c r="T1377" s="1" t="b">
        <f>AND(Table5[[#This Row],[ENZLOAD flux in kapp-slack.gms]]=0,Table5[[#This Row],[flux in kapp-slack.gms]]&lt;&gt;0,NOT(Table5[[#This Row],[spont or unknown?]]))</f>
        <v>0</v>
      </c>
      <c r="U1377" s="1" t="b">
        <f>OR(_xlfn.TEXTAFTER(Table5[[#This Row],[rxn]],"-",-1)="SPONT",_xlfn.TEXTAFTER(Table5[[#This Row],[rxn]],"-",-1)="UNKNOWN")</f>
        <v>0</v>
      </c>
      <c r="V1377" s="1">
        <f>_xlfn.XLOOKUP(SUBSTITUTE(Table5[[#This Row],[rxn]],"RXN-","ENZLOAD-"),Table4[rxn],Table4[ub],0)</f>
        <v>0.1784377</v>
      </c>
      <c r="W1377" s="1" t="b">
        <f>AND(Table5[[#This Row],[FVA ENZLOAD flux UB]]=0,Table5[[#This Row],[ENZ not made when it should be?]])</f>
        <v>0</v>
      </c>
    </row>
    <row r="1378" spans="1:23" hidden="1">
      <c r="A1378" s="1" t="s">
        <v>5856</v>
      </c>
      <c r="B1378" s="1" t="str">
        <f>_xlfn.TEXTBEFORE(Table38[[#This Row],[all fluxes from kapp-slack]]," ",,,,"")</f>
        <v>PROSYN-MRP10</v>
      </c>
      <c r="C1378" s="1">
        <f>_xlfn.NUMBERVALUE(IFERROR(_xlfn.TEXTAFTER(Table38[[#This Row],[all fluxes from kapp-slack]]," ",-1,,,""),""))</f>
        <v>1.9855785E-8</v>
      </c>
      <c r="F1378" s="1" t="s">
        <v>9002</v>
      </c>
      <c r="G1378" s="1" t="str">
        <f>_xlfn.TEXTBEFORE(Table5[[#This Row],[rxn     kapp_old        kapp_slack_ub   kapp_slack_lb]]," ")</f>
        <v>RXN-NITRx_c_FWD-rt6640</v>
      </c>
      <c r="H137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37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378" s="1">
        <f>_xlfn.NUMBERVALUE(_xlfn.TEXTAFTER(Table5[[#This Row],[rxn     kapp_old        kapp_slack_ub   kapp_slack_lb]]," ",-1))</f>
        <v>0</v>
      </c>
      <c r="K1378" s="1">
        <f>_xlfn.XLOOKUP(SUBSTITUTE(Table5[[#This Row],[rxn]],"RXN-","ENZLOAD-"),ENZLOAD[name],ENZLOAD[flux],0)</f>
        <v>4.3641481000000002E-10</v>
      </c>
      <c r="L1378" s="1" t="str">
        <f>"'"&amp;Table5[[#This Row],[rxn]]&amp;"'"&amp;CHAR(9)&amp;IF(AND(Table5[[#This Row],[kapp_slack_ub]]&lt;&gt;0,Table5[[#This Row],[kapp_old]]&lt;$F$1),$F$1,Table5[[#This Row],[kapp_old]])</f>
        <v>'RXN-NITRx_c_FWD-rt6640'	27141.27779288</v>
      </c>
      <c r="M1378" s="1">
        <f>_xlfn.XLOOKUP(Table5[[#This Row],[rxn]],Table3[name],Table3[flux],$F$1)</f>
        <v>27141.277792879999</v>
      </c>
      <c r="N1378" s="1">
        <f>IFERROR(Table5[[#This Row],[min flux]]/Table5[[#This Row],[associated enzload]],"")</f>
        <v>62191468233811.766</v>
      </c>
      <c r="O1378" s="1">
        <f>_xlfn.NUMBERVALUE(IF(Table5[[#This Row],[flux/enzload]]="","",ABS($N$1-Table5[[#This Row],[flux/enzload]])))</f>
        <v>60791551916152.797</v>
      </c>
      <c r="P1378" s="1">
        <f>Table5[[#This Row],[kapp_old]]+IFERROR(((Table5[[#This Row],[kapp_slack_ub]]-Table5[[#This Row],[kapp_slack_lb]])/Table5[[#This Row],[associated enzload]]),0)</f>
        <v>27141.277792879999</v>
      </c>
      <c r="Q1378" s="1" t="str">
        <f>"'"&amp;Table5[[#This Row],[rxn]]&amp;"'"&amp;CHAR(9)&amp;Table5[[#This Row],[kapp + (slack_ub - slack_lb)/enzload]]</f>
        <v>'RXN-NITRx_c_FWD-rt6640'	27141.27779288</v>
      </c>
      <c r="R1378" s="1">
        <f>_xlfn.XLOOKUP(Table5[[#This Row],[rxn]],Table38[name],Table38[flux],0)</f>
        <v>0</v>
      </c>
      <c r="S1378" s="1">
        <f>_xlfn.XLOOKUP(SUBSTITUTE(Table5[[#This Row],[rxn]],"RXN-","ENZLOAD-"),Table38[name],Table38[flux],0)</f>
        <v>0</v>
      </c>
      <c r="T1378" s="1" t="b">
        <f>AND(Table5[[#This Row],[ENZLOAD flux in kapp-slack.gms]]=0,Table5[[#This Row],[flux in kapp-slack.gms]]&lt;&gt;0,NOT(Table5[[#This Row],[spont or unknown?]]))</f>
        <v>0</v>
      </c>
      <c r="U1378" s="1" t="b">
        <f>OR(_xlfn.TEXTAFTER(Table5[[#This Row],[rxn]],"-",-1)="SPONT",_xlfn.TEXTAFTER(Table5[[#This Row],[rxn]],"-",-1)="UNKNOWN")</f>
        <v>0</v>
      </c>
      <c r="V1378" s="1">
        <f>_xlfn.XLOOKUP(SUBSTITUTE(Table5[[#This Row],[rxn]],"RXN-","ENZLOAD-"),Table4[rxn],Table4[ub],0)</f>
        <v>0.20767608000000001</v>
      </c>
      <c r="W1378" s="1" t="b">
        <f>AND(Table5[[#This Row],[FVA ENZLOAD flux UB]]=0,Table5[[#This Row],[ENZ not made when it should be?]])</f>
        <v>0</v>
      </c>
    </row>
    <row r="1379" spans="1:23" hidden="1">
      <c r="A1379" s="1" t="s">
        <v>5857</v>
      </c>
      <c r="B1379" s="1" t="str">
        <f>_xlfn.TEXTBEFORE(Table38[[#This Row],[all fluxes from kapp-slack]]," ",,,,"")</f>
        <v>PROSYN-MRP13</v>
      </c>
      <c r="C1379" s="1">
        <f>_xlfn.NUMBERVALUE(IFERROR(_xlfn.TEXTAFTER(Table38[[#This Row],[all fluxes from kapp-slack]]," ",-1,,,""),""))</f>
        <v>1.9855785E-8</v>
      </c>
      <c r="F1379" s="1" t="s">
        <v>9003</v>
      </c>
      <c r="G1379" s="1" t="str">
        <f>_xlfn.TEXTBEFORE(Table5[[#This Row],[rxn     kapp_old        kapp_slack_ub   kapp_slack_lb]]," ")</f>
        <v>RXN-NITRx_c_REV-rt6640</v>
      </c>
      <c r="H137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37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379" s="1">
        <f>_xlfn.NUMBERVALUE(_xlfn.TEXTAFTER(Table5[[#This Row],[rxn     kapp_old        kapp_slack_ub   kapp_slack_lb]]," ",-1))</f>
        <v>0</v>
      </c>
      <c r="K1379" s="1">
        <f>_xlfn.XLOOKUP(SUBSTITUTE(Table5[[#This Row],[rxn]],"RXN-","ENZLOAD-"),ENZLOAD[name],ENZLOAD[flux],0)</f>
        <v>4.3641481000000002E-10</v>
      </c>
      <c r="L1379" s="1" t="str">
        <f>"'"&amp;Table5[[#This Row],[rxn]]&amp;"'"&amp;CHAR(9)&amp;IF(AND(Table5[[#This Row],[kapp_slack_ub]]&lt;&gt;0,Table5[[#This Row],[kapp_old]]&lt;$F$1),$F$1,Table5[[#This Row],[kapp_old]])</f>
        <v>'RXN-NITRx_c_REV-rt6640'	27141.27779288</v>
      </c>
      <c r="M1379" s="1">
        <f>_xlfn.XLOOKUP(Table5[[#This Row],[rxn]],Table3[name],Table3[flux],$F$1)</f>
        <v>27141.277792879999</v>
      </c>
      <c r="N1379" s="1">
        <f>IFERROR(Table5[[#This Row],[min flux]]/Table5[[#This Row],[associated enzload]],"")</f>
        <v>62191468233811.766</v>
      </c>
      <c r="O1379" s="1">
        <f>_xlfn.NUMBERVALUE(IF(Table5[[#This Row],[flux/enzload]]="","",ABS($N$1-Table5[[#This Row],[flux/enzload]])))</f>
        <v>60791551916152.797</v>
      </c>
      <c r="P1379" s="1">
        <f>Table5[[#This Row],[kapp_old]]+IFERROR(((Table5[[#This Row],[kapp_slack_ub]]-Table5[[#This Row],[kapp_slack_lb]])/Table5[[#This Row],[associated enzload]]),0)</f>
        <v>27141.277792879999</v>
      </c>
      <c r="Q1379" s="1" t="str">
        <f>"'"&amp;Table5[[#This Row],[rxn]]&amp;"'"&amp;CHAR(9)&amp;Table5[[#This Row],[kapp + (slack_ub - slack_lb)/enzload]]</f>
        <v>'RXN-NITRx_c_REV-rt6640'	27141.27779288</v>
      </c>
      <c r="R1379" s="1">
        <f>_xlfn.XLOOKUP(Table5[[#This Row],[rxn]],Table38[name],Table38[flux],0)</f>
        <v>0</v>
      </c>
      <c r="S1379" s="1">
        <f>_xlfn.XLOOKUP(SUBSTITUTE(Table5[[#This Row],[rxn]],"RXN-","ENZLOAD-"),Table38[name],Table38[flux],0)</f>
        <v>0</v>
      </c>
      <c r="T1379" s="1" t="b">
        <f>AND(Table5[[#This Row],[ENZLOAD flux in kapp-slack.gms]]=0,Table5[[#This Row],[flux in kapp-slack.gms]]&lt;&gt;0,NOT(Table5[[#This Row],[spont or unknown?]]))</f>
        <v>0</v>
      </c>
      <c r="U1379" s="1" t="b">
        <f>OR(_xlfn.TEXTAFTER(Table5[[#This Row],[rxn]],"-",-1)="SPONT",_xlfn.TEXTAFTER(Table5[[#This Row],[rxn]],"-",-1)="UNKNOWN")</f>
        <v>0</v>
      </c>
      <c r="V1379" s="1">
        <f>_xlfn.XLOOKUP(SUBSTITUTE(Table5[[#This Row],[rxn]],"RXN-","ENZLOAD-"),Table4[rxn],Table4[ub],0)</f>
        <v>0.20767608000000001</v>
      </c>
      <c r="W1379" s="1" t="b">
        <f>AND(Table5[[#This Row],[FVA ENZLOAD flux UB]]=0,Table5[[#This Row],[ENZ not made when it should be?]])</f>
        <v>0</v>
      </c>
    </row>
    <row r="1380" spans="1:23" hidden="1">
      <c r="A1380" s="1" t="s">
        <v>5858</v>
      </c>
      <c r="B1380" s="1" t="str">
        <f>_xlfn.TEXTBEFORE(Table38[[#This Row],[all fluxes from kapp-slack]]," ",,,,"")</f>
        <v>PROSYN-MRP17</v>
      </c>
      <c r="C1380" s="1">
        <f>_xlfn.NUMBERVALUE(IFERROR(_xlfn.TEXTAFTER(Table38[[#This Row],[all fluxes from kapp-slack]]," ",-1,,,""),""))</f>
        <v>1.9855785E-8</v>
      </c>
      <c r="F1380" s="1" t="s">
        <v>9004</v>
      </c>
      <c r="G1380" s="1" t="str">
        <f>_xlfn.TEXTBEFORE(Table5[[#This Row],[rxn     kapp_old        kapp_slack_ub   kapp_slack_lb]]," ")</f>
        <v>RXN-NITRy_c_FWD-rt6640</v>
      </c>
      <c r="H138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38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380" s="1">
        <f>_xlfn.NUMBERVALUE(_xlfn.TEXTAFTER(Table5[[#This Row],[rxn     kapp_old        kapp_slack_ub   kapp_slack_lb]]," ",-1))</f>
        <v>0</v>
      </c>
      <c r="K1380" s="1">
        <f>_xlfn.XLOOKUP(SUBSTITUTE(Table5[[#This Row],[rxn]],"RXN-","ENZLOAD-"),ENZLOAD[name],ENZLOAD[flux],0)</f>
        <v>4.3641481000000002E-10</v>
      </c>
      <c r="L1380" s="1" t="str">
        <f>"'"&amp;Table5[[#This Row],[rxn]]&amp;"'"&amp;CHAR(9)&amp;IF(AND(Table5[[#This Row],[kapp_slack_ub]]&lt;&gt;0,Table5[[#This Row],[kapp_old]]&lt;$F$1),$F$1,Table5[[#This Row],[kapp_old]])</f>
        <v>'RXN-NITRy_c_FWD-rt6640'	27141.27779288</v>
      </c>
      <c r="M1380" s="1">
        <f>_xlfn.XLOOKUP(Table5[[#This Row],[rxn]],Table3[name],Table3[flux],$F$1)</f>
        <v>27141.277792879999</v>
      </c>
      <c r="N1380" s="1">
        <f>IFERROR(Table5[[#This Row],[min flux]]/Table5[[#This Row],[associated enzload]],"")</f>
        <v>62191468233811.766</v>
      </c>
      <c r="O1380" s="1">
        <f>_xlfn.NUMBERVALUE(IF(Table5[[#This Row],[flux/enzload]]="","",ABS($N$1-Table5[[#This Row],[flux/enzload]])))</f>
        <v>60791551916152.797</v>
      </c>
      <c r="P1380" s="1">
        <f>Table5[[#This Row],[kapp_old]]+IFERROR(((Table5[[#This Row],[kapp_slack_ub]]-Table5[[#This Row],[kapp_slack_lb]])/Table5[[#This Row],[associated enzload]]),0)</f>
        <v>27141.277792879999</v>
      </c>
      <c r="Q1380" s="1" t="str">
        <f>"'"&amp;Table5[[#This Row],[rxn]]&amp;"'"&amp;CHAR(9)&amp;Table5[[#This Row],[kapp + (slack_ub - slack_lb)/enzload]]</f>
        <v>'RXN-NITRy_c_FWD-rt6640'	27141.27779288</v>
      </c>
      <c r="R1380" s="1">
        <f>_xlfn.XLOOKUP(Table5[[#This Row],[rxn]],Table38[name],Table38[flux],0)</f>
        <v>0</v>
      </c>
      <c r="S1380" s="1">
        <f>_xlfn.XLOOKUP(SUBSTITUTE(Table5[[#This Row],[rxn]],"RXN-","ENZLOAD-"),Table38[name],Table38[flux],0)</f>
        <v>0</v>
      </c>
      <c r="T1380" s="1" t="b">
        <f>AND(Table5[[#This Row],[ENZLOAD flux in kapp-slack.gms]]=0,Table5[[#This Row],[flux in kapp-slack.gms]]&lt;&gt;0,NOT(Table5[[#This Row],[spont or unknown?]]))</f>
        <v>0</v>
      </c>
      <c r="U1380" s="1" t="b">
        <f>OR(_xlfn.TEXTAFTER(Table5[[#This Row],[rxn]],"-",-1)="SPONT",_xlfn.TEXTAFTER(Table5[[#This Row],[rxn]],"-",-1)="UNKNOWN")</f>
        <v>0</v>
      </c>
      <c r="V1380" s="1">
        <f>_xlfn.XLOOKUP(SUBSTITUTE(Table5[[#This Row],[rxn]],"RXN-","ENZLOAD-"),Table4[rxn],Table4[ub],0)</f>
        <v>0.20767608000000001</v>
      </c>
      <c r="W1380" s="1" t="b">
        <f>AND(Table5[[#This Row],[FVA ENZLOAD flux UB]]=0,Table5[[#This Row],[ENZ not made when it should be?]])</f>
        <v>0</v>
      </c>
    </row>
    <row r="1381" spans="1:23" hidden="1">
      <c r="A1381" s="1" t="s">
        <v>5859</v>
      </c>
      <c r="B1381" s="1" t="str">
        <f>_xlfn.TEXTBEFORE(Table38[[#This Row],[all fluxes from kapp-slack]]," ",,,,"")</f>
        <v>PROSYN-MRP2</v>
      </c>
      <c r="C1381" s="1">
        <f>_xlfn.NUMBERVALUE(IFERROR(_xlfn.TEXTAFTER(Table38[[#This Row],[all fluxes from kapp-slack]]," ",-1,,,""),""))</f>
        <v>1.9855785E-8</v>
      </c>
      <c r="F1381" s="1" t="s">
        <v>9012</v>
      </c>
      <c r="G1381" s="1" t="str">
        <f>_xlfn.TEXTBEFORE(Table5[[#This Row],[rxn     kapp_old        kapp_slack_ub   kapp_slack_lb]]," ")</f>
        <v>RXN-NNDPR_c_FWD-rt1963_c</v>
      </c>
      <c r="H138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38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381" s="1">
        <f>_xlfn.NUMBERVALUE(_xlfn.TEXTAFTER(Table5[[#This Row],[rxn     kapp_old        kapp_slack_ub   kapp_slack_lb]]," ",-1))</f>
        <v>0</v>
      </c>
      <c r="K1381" s="1">
        <f>_xlfn.XLOOKUP(SUBSTITUTE(Table5[[#This Row],[rxn]],"RXN-","ENZLOAD-"),ENZLOAD[name],ENZLOAD[flux],0)</f>
        <v>4.6570408329999997E-8</v>
      </c>
      <c r="L1381" s="1" t="str">
        <f>"'"&amp;Table5[[#This Row],[rxn]]&amp;"'"&amp;CHAR(9)&amp;IF(AND(Table5[[#This Row],[kapp_slack_ub]]&lt;&gt;0,Table5[[#This Row],[kapp_old]]&lt;$F$1),$F$1,Table5[[#This Row],[kapp_old]])</f>
        <v>'RXN-NNDPR_c_FWD-rt1963_c'	27141.27779288</v>
      </c>
      <c r="M1381" s="1">
        <f>_xlfn.XLOOKUP(Table5[[#This Row],[rxn]],Table3[name],Table3[flux],$F$1)</f>
        <v>27141.277792879999</v>
      </c>
      <c r="N1381" s="1">
        <f>IFERROR(Table5[[#This Row],[min flux]]/Table5[[#This Row],[associated enzload]],"")</f>
        <v>582800940901.2627</v>
      </c>
      <c r="O1381" s="1">
        <f>_xlfn.NUMBERVALUE(IF(Table5[[#This Row],[flux/enzload]]="","",ABS($N$1-Table5[[#This Row],[flux/enzload]])))</f>
        <v>817115376757.69104</v>
      </c>
      <c r="P1381" s="1">
        <f>Table5[[#This Row],[kapp_old]]+IFERROR(((Table5[[#This Row],[kapp_slack_ub]]-Table5[[#This Row],[kapp_slack_lb]])/Table5[[#This Row],[associated enzload]]),0)</f>
        <v>27141.277792879999</v>
      </c>
      <c r="Q1381" s="1" t="str">
        <f>"'"&amp;Table5[[#This Row],[rxn]]&amp;"'"&amp;CHAR(9)&amp;Table5[[#This Row],[kapp + (slack_ub - slack_lb)/enzload]]</f>
        <v>'RXN-NNDPR_c_FWD-rt1963_c'	27141.27779288</v>
      </c>
      <c r="R1381" s="1">
        <f>_xlfn.XLOOKUP(Table5[[#This Row],[rxn]],Table38[name],Table38[flux],0)</f>
        <v>0</v>
      </c>
      <c r="S1381" s="1">
        <f>_xlfn.XLOOKUP(SUBSTITUTE(Table5[[#This Row],[rxn]],"RXN-","ENZLOAD-"),Table38[name],Table38[flux],0)</f>
        <v>0</v>
      </c>
      <c r="T1381" s="1" t="b">
        <f>AND(Table5[[#This Row],[ENZLOAD flux in kapp-slack.gms]]=0,Table5[[#This Row],[flux in kapp-slack.gms]]&lt;&gt;0,NOT(Table5[[#This Row],[spont or unknown?]]))</f>
        <v>0</v>
      </c>
      <c r="U1381" s="1" t="b">
        <f>OR(_xlfn.TEXTAFTER(Table5[[#This Row],[rxn]],"-",-1)="SPONT",_xlfn.TEXTAFTER(Table5[[#This Row],[rxn]],"-",-1)="UNKNOWN")</f>
        <v>0</v>
      </c>
      <c r="V1381" s="1">
        <f>_xlfn.XLOOKUP(SUBSTITUTE(Table5[[#This Row],[rxn]],"RXN-","ENZLOAD-"),Table4[rxn],Table4[ub],0)</f>
        <v>0.21129740999999999</v>
      </c>
      <c r="W1381" s="1" t="b">
        <f>AND(Table5[[#This Row],[FVA ENZLOAD flux UB]]=0,Table5[[#This Row],[ENZ not made when it should be?]])</f>
        <v>0</v>
      </c>
    </row>
    <row r="1382" spans="1:23" hidden="1">
      <c r="A1382" s="1" t="s">
        <v>5860</v>
      </c>
      <c r="B1382" s="1" t="str">
        <f>_xlfn.TEXTBEFORE(Table38[[#This Row],[all fluxes from kapp-slack]]," ",,,,"")</f>
        <v>PROSYN-MRP20</v>
      </c>
      <c r="C1382" s="1">
        <f>_xlfn.NUMBERVALUE(IFERROR(_xlfn.TEXTAFTER(Table38[[#This Row],[all fluxes from kapp-slack]]," ",-1,,,""),""))</f>
        <v>1.9855785E-8</v>
      </c>
      <c r="F1382" s="1" t="s">
        <v>9013</v>
      </c>
      <c r="G1382" s="1" t="str">
        <f>_xlfn.TEXTBEFORE(Table5[[#This Row],[rxn     kapp_old        kapp_slack_ub   kapp_slack_lb]]," ")</f>
        <v>RXN-NNDPR_m_FWD-rt1963_m</v>
      </c>
      <c r="H138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38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382" s="1">
        <f>_xlfn.NUMBERVALUE(_xlfn.TEXTAFTER(Table5[[#This Row],[rxn     kapp_old        kapp_slack_ub   kapp_slack_lb]]," ",-1))</f>
        <v>0</v>
      </c>
      <c r="K1382" s="1">
        <f>_xlfn.XLOOKUP(SUBSTITUTE(Table5[[#This Row],[rxn]],"RXN-","ENZLOAD-"),ENZLOAD[name],ENZLOAD[flux],0)</f>
        <v>4.6570408329999997E-8</v>
      </c>
      <c r="L1382" s="1" t="str">
        <f>"'"&amp;Table5[[#This Row],[rxn]]&amp;"'"&amp;CHAR(9)&amp;IF(AND(Table5[[#This Row],[kapp_slack_ub]]&lt;&gt;0,Table5[[#This Row],[kapp_old]]&lt;$F$1),$F$1,Table5[[#This Row],[kapp_old]])</f>
        <v>'RXN-NNDPR_m_FWD-rt1963_m'	27141.27779288</v>
      </c>
      <c r="M1382" s="1">
        <f>_xlfn.XLOOKUP(Table5[[#This Row],[rxn]],Table3[name],Table3[flux],$F$1)</f>
        <v>27141.277792879999</v>
      </c>
      <c r="N1382" s="1">
        <f>IFERROR(Table5[[#This Row],[min flux]]/Table5[[#This Row],[associated enzload]],"")</f>
        <v>582800940901.2627</v>
      </c>
      <c r="O1382" s="1">
        <f>_xlfn.NUMBERVALUE(IF(Table5[[#This Row],[flux/enzload]]="","",ABS($N$1-Table5[[#This Row],[flux/enzload]])))</f>
        <v>817115376757.69104</v>
      </c>
      <c r="P1382" s="1">
        <f>Table5[[#This Row],[kapp_old]]+IFERROR(((Table5[[#This Row],[kapp_slack_ub]]-Table5[[#This Row],[kapp_slack_lb]])/Table5[[#This Row],[associated enzload]]),0)</f>
        <v>27141.277792879999</v>
      </c>
      <c r="Q1382" s="1" t="str">
        <f>"'"&amp;Table5[[#This Row],[rxn]]&amp;"'"&amp;CHAR(9)&amp;Table5[[#This Row],[kapp + (slack_ub - slack_lb)/enzload]]</f>
        <v>'RXN-NNDPR_m_FWD-rt1963_m'	27141.27779288</v>
      </c>
      <c r="R1382" s="1">
        <f>_xlfn.XLOOKUP(Table5[[#This Row],[rxn]],Table38[name],Table38[flux],0)</f>
        <v>0</v>
      </c>
      <c r="S1382" s="1">
        <f>_xlfn.XLOOKUP(SUBSTITUTE(Table5[[#This Row],[rxn]],"RXN-","ENZLOAD-"),Table38[name],Table38[flux],0)</f>
        <v>0</v>
      </c>
      <c r="T1382" s="1" t="b">
        <f>AND(Table5[[#This Row],[ENZLOAD flux in kapp-slack.gms]]=0,Table5[[#This Row],[flux in kapp-slack.gms]]&lt;&gt;0,NOT(Table5[[#This Row],[spont or unknown?]]))</f>
        <v>0</v>
      </c>
      <c r="U1382" s="1" t="b">
        <f>OR(_xlfn.TEXTAFTER(Table5[[#This Row],[rxn]],"-",-1)="SPONT",_xlfn.TEXTAFTER(Table5[[#This Row],[rxn]],"-",-1)="UNKNOWN")</f>
        <v>0</v>
      </c>
      <c r="V1382" s="1">
        <f>_xlfn.XLOOKUP(SUBSTITUTE(Table5[[#This Row],[rxn]],"RXN-","ENZLOAD-"),Table4[rxn],Table4[ub],0)</f>
        <v>0.21129740999999999</v>
      </c>
      <c r="W1382" s="1" t="b">
        <f>AND(Table5[[#This Row],[FVA ENZLOAD flux UB]]=0,Table5[[#This Row],[ENZ not made when it should be?]])</f>
        <v>0</v>
      </c>
    </row>
    <row r="1383" spans="1:23" hidden="1">
      <c r="A1383" s="1" t="s">
        <v>5861</v>
      </c>
      <c r="B1383" s="1" t="str">
        <f>_xlfn.TEXTBEFORE(Table38[[#This Row],[all fluxes from kapp-slack]]," ",,,,"")</f>
        <v>PROSYN-MRP21</v>
      </c>
      <c r="C1383" s="1">
        <f>_xlfn.NUMBERVALUE(IFERROR(_xlfn.TEXTAFTER(Table38[[#This Row],[all fluxes from kapp-slack]]," ",-1,,,""),""))</f>
        <v>1.9855785E-8</v>
      </c>
      <c r="F1383" s="1" t="s">
        <v>9014</v>
      </c>
      <c r="G1383" s="1" t="str">
        <f>_xlfn.TEXTBEFORE(Table5[[#This Row],[rxn     kapp_old        kapp_slack_ub   kapp_slack_lb]]," ")</f>
        <v>RXN-NNMT_c_FWD-rt4917</v>
      </c>
      <c r="H138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38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383" s="1">
        <f>_xlfn.NUMBERVALUE(_xlfn.TEXTAFTER(Table5[[#This Row],[rxn     kapp_old        kapp_slack_ub   kapp_slack_lb]]," ",-1))</f>
        <v>0</v>
      </c>
      <c r="K1383" s="1">
        <f>_xlfn.XLOOKUP(SUBSTITUTE(Table5[[#This Row],[rxn]],"RXN-","ENZLOAD-"),ENZLOAD[name],ENZLOAD[flux],0)</f>
        <v>7.0787163200000003E-9</v>
      </c>
      <c r="L1383" s="1" t="str">
        <f>"'"&amp;Table5[[#This Row],[rxn]]&amp;"'"&amp;CHAR(9)&amp;IF(AND(Table5[[#This Row],[kapp_slack_ub]]&lt;&gt;0,Table5[[#This Row],[kapp_old]]&lt;$F$1),$F$1,Table5[[#This Row],[kapp_old]])</f>
        <v>'RXN-NNMT_c_FWD-rt4917'	27141.27779288</v>
      </c>
      <c r="M1383" s="1">
        <f>_xlfn.XLOOKUP(Table5[[#This Row],[rxn]],Table3[name],Table3[flux],$F$1)</f>
        <v>27141.277792879999</v>
      </c>
      <c r="N1383" s="1">
        <f>IFERROR(Table5[[#This Row],[min flux]]/Table5[[#This Row],[associated enzload]],"")</f>
        <v>3834208995802.7866</v>
      </c>
      <c r="O1383" s="1">
        <f>_xlfn.NUMBERVALUE(IF(Table5[[#This Row],[flux/enzload]]="","",ABS($N$1-Table5[[#This Row],[flux/enzload]])))</f>
        <v>2434292678143.8301</v>
      </c>
      <c r="P1383" s="1">
        <f>Table5[[#This Row],[kapp_old]]+IFERROR(((Table5[[#This Row],[kapp_slack_ub]]-Table5[[#This Row],[kapp_slack_lb]])/Table5[[#This Row],[associated enzload]]),0)</f>
        <v>27141.277792879999</v>
      </c>
      <c r="Q1383" s="1" t="str">
        <f>"'"&amp;Table5[[#This Row],[rxn]]&amp;"'"&amp;CHAR(9)&amp;Table5[[#This Row],[kapp + (slack_ub - slack_lb)/enzload]]</f>
        <v>'RXN-NNMT_c_FWD-rt4917'	27141.27779288</v>
      </c>
      <c r="R1383" s="1">
        <f>_xlfn.XLOOKUP(Table5[[#This Row],[rxn]],Table38[name],Table38[flux],0)</f>
        <v>0</v>
      </c>
      <c r="S1383" s="1">
        <f>_xlfn.XLOOKUP(SUBSTITUTE(Table5[[#This Row],[rxn]],"RXN-","ENZLOAD-"),Table38[name],Table38[flux],0)</f>
        <v>0</v>
      </c>
      <c r="T1383" s="1" t="b">
        <f>AND(Table5[[#This Row],[ENZLOAD flux in kapp-slack.gms]]=0,Table5[[#This Row],[flux in kapp-slack.gms]]&lt;&gt;0,NOT(Table5[[#This Row],[spont or unknown?]]))</f>
        <v>0</v>
      </c>
      <c r="U1383" s="1" t="b">
        <f>OR(_xlfn.TEXTAFTER(Table5[[#This Row],[rxn]],"-",-1)="SPONT",_xlfn.TEXTAFTER(Table5[[#This Row],[rxn]],"-",-1)="UNKNOWN")</f>
        <v>0</v>
      </c>
      <c r="V1383" s="1">
        <f>_xlfn.XLOOKUP(SUBSTITUTE(Table5[[#This Row],[rxn]],"RXN-","ENZLOAD-"),Table4[rxn],Table4[ub],0)</f>
        <v>1.2936123100000001</v>
      </c>
      <c r="W1383" s="1" t="b">
        <f>AND(Table5[[#This Row],[FVA ENZLOAD flux UB]]=0,Table5[[#This Row],[ENZ not made when it should be?]])</f>
        <v>0</v>
      </c>
    </row>
    <row r="1384" spans="1:23" hidden="1">
      <c r="A1384" s="1" t="s">
        <v>5862</v>
      </c>
      <c r="B1384" s="1" t="str">
        <f>_xlfn.TEXTBEFORE(Table38[[#This Row],[all fluxes from kapp-slack]]," ",,,,"")</f>
        <v>PROSYN-MRP4</v>
      </c>
      <c r="C1384" s="1">
        <f>_xlfn.NUMBERVALUE(IFERROR(_xlfn.TEXTAFTER(Table38[[#This Row],[all fluxes from kapp-slack]]," ",-1,,,""),""))</f>
        <v>1.9855785E-8</v>
      </c>
      <c r="F1384" s="1" t="s">
        <v>9022</v>
      </c>
      <c r="G1384" s="1" t="str">
        <f>_xlfn.TEXTBEFORE(Table5[[#This Row],[rxn     kapp_old        kapp_slack_ub   kapp_slack_lb]]," ")</f>
        <v>RXN-NTD2pp_c_FWD-rt1627</v>
      </c>
      <c r="H138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38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384" s="1">
        <f>_xlfn.NUMBERVALUE(_xlfn.TEXTAFTER(Table5[[#This Row],[rxn     kapp_old        kapp_slack_ub   kapp_slack_lb]]," ",-1))</f>
        <v>0</v>
      </c>
      <c r="K1384" s="1">
        <f>_xlfn.XLOOKUP(SUBSTITUTE(Table5[[#This Row],[rxn]],"RXN-","ENZLOAD-"),ENZLOAD[name],ENZLOAD[flux],0)</f>
        <v>1.37817086799999E-7</v>
      </c>
      <c r="L1384" s="1" t="str">
        <f>"'"&amp;Table5[[#This Row],[rxn]]&amp;"'"&amp;CHAR(9)&amp;IF(AND(Table5[[#This Row],[kapp_slack_ub]]&lt;&gt;0,Table5[[#This Row],[kapp_old]]&lt;$F$1),$F$1,Table5[[#This Row],[kapp_old]])</f>
        <v>'RXN-NTD2pp_c_FWD-rt1627'	27141.27779288</v>
      </c>
      <c r="M1384" s="1">
        <f>_xlfn.XLOOKUP(Table5[[#This Row],[rxn]],Table3[name],Table3[flux],$F$1)</f>
        <v>27141.277792879999</v>
      </c>
      <c r="N1384" s="1">
        <f>IFERROR(Table5[[#This Row],[min flux]]/Table5[[#This Row],[associated enzload]],"")</f>
        <v>196936957695.72888</v>
      </c>
      <c r="O1384" s="1">
        <f>_xlfn.NUMBERVALUE(IF(Table5[[#This Row],[flux/enzload]]="","",ABS($N$1-Table5[[#This Row],[flux/enzload]])))</f>
        <v>1202979359963.22</v>
      </c>
      <c r="P1384" s="1">
        <f>Table5[[#This Row],[kapp_old]]+IFERROR(((Table5[[#This Row],[kapp_slack_ub]]-Table5[[#This Row],[kapp_slack_lb]])/Table5[[#This Row],[associated enzload]]),0)</f>
        <v>27141.277792879999</v>
      </c>
      <c r="Q1384" s="1" t="str">
        <f>"'"&amp;Table5[[#This Row],[rxn]]&amp;"'"&amp;CHAR(9)&amp;Table5[[#This Row],[kapp + (slack_ub - slack_lb)/enzload]]</f>
        <v>'RXN-NTD2pp_c_FWD-rt1627'	27141.27779288</v>
      </c>
      <c r="R1384" s="1">
        <f>_xlfn.XLOOKUP(Table5[[#This Row],[rxn]],Table38[name],Table38[flux],0)</f>
        <v>0</v>
      </c>
      <c r="S1384" s="1">
        <f>_xlfn.XLOOKUP(SUBSTITUTE(Table5[[#This Row],[rxn]],"RXN-","ENZLOAD-"),Table38[name],Table38[flux],0)</f>
        <v>0</v>
      </c>
      <c r="T1384" s="1" t="b">
        <f>AND(Table5[[#This Row],[ENZLOAD flux in kapp-slack.gms]]=0,Table5[[#This Row],[flux in kapp-slack.gms]]&lt;&gt;0,NOT(Table5[[#This Row],[spont or unknown?]]))</f>
        <v>0</v>
      </c>
      <c r="U1384" s="1" t="b">
        <f>OR(_xlfn.TEXTAFTER(Table5[[#This Row],[rxn]],"-",-1)="SPONT",_xlfn.TEXTAFTER(Table5[[#This Row],[rxn]],"-",-1)="UNKNOWN")</f>
        <v>0</v>
      </c>
      <c r="V1384" s="1">
        <f>_xlfn.XLOOKUP(SUBSTITUTE(Table5[[#This Row],[rxn]],"RXN-","ENZLOAD-"),Table4[rxn],Table4[ub],0)</f>
        <v>1.37376125</v>
      </c>
      <c r="W1384" s="1" t="b">
        <f>AND(Table5[[#This Row],[FVA ENZLOAD flux UB]]=0,Table5[[#This Row],[ENZ not made when it should be?]])</f>
        <v>0</v>
      </c>
    </row>
    <row r="1385" spans="1:23" hidden="1">
      <c r="A1385" s="1" t="s">
        <v>5863</v>
      </c>
      <c r="B1385" s="1" t="str">
        <f>_xlfn.TEXTBEFORE(Table38[[#This Row],[all fluxes from kapp-slack]]," ",,,,"")</f>
        <v>PROSYN-MRP49</v>
      </c>
      <c r="C1385" s="1">
        <f>_xlfn.NUMBERVALUE(IFERROR(_xlfn.TEXTAFTER(Table38[[#This Row],[all fluxes from kapp-slack]]," ",-1,,,""),""))</f>
        <v>1.9855785E-8</v>
      </c>
      <c r="F1385" s="1" t="s">
        <v>9024</v>
      </c>
      <c r="G1385" s="1" t="str">
        <f>_xlfn.TEXTBEFORE(Table5[[#This Row],[rxn     kapp_old        kapp_slack_ub   kapp_slack_lb]]," ")</f>
        <v>RXN-NTD4pp_c_FWD-rt1627</v>
      </c>
      <c r="H138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38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385" s="1">
        <f>_xlfn.NUMBERVALUE(_xlfn.TEXTAFTER(Table5[[#This Row],[rxn     kapp_old        kapp_slack_ub   kapp_slack_lb]]," ",-1))</f>
        <v>0</v>
      </c>
      <c r="K1385" s="1">
        <f>_xlfn.XLOOKUP(SUBSTITUTE(Table5[[#This Row],[rxn]],"RXN-","ENZLOAD-"),ENZLOAD[name],ENZLOAD[flux],0)</f>
        <v>1.37817086799999E-7</v>
      </c>
      <c r="L1385" s="1" t="str">
        <f>"'"&amp;Table5[[#This Row],[rxn]]&amp;"'"&amp;CHAR(9)&amp;IF(AND(Table5[[#This Row],[kapp_slack_ub]]&lt;&gt;0,Table5[[#This Row],[kapp_old]]&lt;$F$1),$F$1,Table5[[#This Row],[kapp_old]])</f>
        <v>'RXN-NTD4pp_c_FWD-rt1627'	27141.27779288</v>
      </c>
      <c r="M1385" s="1">
        <f>_xlfn.XLOOKUP(Table5[[#This Row],[rxn]],Table3[name],Table3[flux],$F$1)</f>
        <v>27141.277792879999</v>
      </c>
      <c r="N1385" s="1">
        <f>IFERROR(Table5[[#This Row],[min flux]]/Table5[[#This Row],[associated enzload]],"")</f>
        <v>196936957695.72888</v>
      </c>
      <c r="O1385" s="1">
        <f>_xlfn.NUMBERVALUE(IF(Table5[[#This Row],[flux/enzload]]="","",ABS($N$1-Table5[[#This Row],[flux/enzload]])))</f>
        <v>1202979359963.22</v>
      </c>
      <c r="P1385" s="1">
        <f>Table5[[#This Row],[kapp_old]]+IFERROR(((Table5[[#This Row],[kapp_slack_ub]]-Table5[[#This Row],[kapp_slack_lb]])/Table5[[#This Row],[associated enzload]]),0)</f>
        <v>27141.277792879999</v>
      </c>
      <c r="Q1385" s="1" t="str">
        <f>"'"&amp;Table5[[#This Row],[rxn]]&amp;"'"&amp;CHAR(9)&amp;Table5[[#This Row],[kapp + (slack_ub - slack_lb)/enzload]]</f>
        <v>'RXN-NTD4pp_c_FWD-rt1627'	27141.27779288</v>
      </c>
      <c r="R1385" s="1">
        <f>_xlfn.XLOOKUP(Table5[[#This Row],[rxn]],Table38[name],Table38[flux],0)</f>
        <v>0</v>
      </c>
      <c r="S1385" s="1">
        <f>_xlfn.XLOOKUP(SUBSTITUTE(Table5[[#This Row],[rxn]],"RXN-","ENZLOAD-"),Table38[name],Table38[flux],0)</f>
        <v>0</v>
      </c>
      <c r="T1385" s="1" t="b">
        <f>AND(Table5[[#This Row],[ENZLOAD flux in kapp-slack.gms]]=0,Table5[[#This Row],[flux in kapp-slack.gms]]&lt;&gt;0,NOT(Table5[[#This Row],[spont or unknown?]]))</f>
        <v>0</v>
      </c>
      <c r="U1385" s="1" t="b">
        <f>OR(_xlfn.TEXTAFTER(Table5[[#This Row],[rxn]],"-",-1)="SPONT",_xlfn.TEXTAFTER(Table5[[#This Row],[rxn]],"-",-1)="UNKNOWN")</f>
        <v>0</v>
      </c>
      <c r="V1385" s="1">
        <f>_xlfn.XLOOKUP(SUBSTITUTE(Table5[[#This Row],[rxn]],"RXN-","ENZLOAD-"),Table4[rxn],Table4[ub],0)</f>
        <v>1.37376125</v>
      </c>
      <c r="W1385" s="1" t="b">
        <f>AND(Table5[[#This Row],[FVA ENZLOAD flux UB]]=0,Table5[[#This Row],[ENZ not made when it should be?]])</f>
        <v>0</v>
      </c>
    </row>
    <row r="1386" spans="1:23" hidden="1">
      <c r="A1386" s="1" t="s">
        <v>5864</v>
      </c>
      <c r="B1386" s="1" t="str">
        <f>_xlfn.TEXTBEFORE(Table38[[#This Row],[all fluxes from kapp-slack]]," ",,,,"")</f>
        <v>PROSYN-MRP51</v>
      </c>
      <c r="C1386" s="1">
        <f>_xlfn.NUMBERVALUE(IFERROR(_xlfn.TEXTAFTER(Table38[[#This Row],[all fluxes from kapp-slack]]," ",-1,,,""),""))</f>
        <v>1.9855785E-8</v>
      </c>
      <c r="F1386" s="1" t="s">
        <v>9029</v>
      </c>
      <c r="G1386" s="1" t="str">
        <f>_xlfn.TEXTBEFORE(Table5[[#This Row],[rxn     kapp_old        kapp_slack_ub   kapp_slack_lb]]," ")</f>
        <v>RXN-NTP10_c_FWD-rt0602_c</v>
      </c>
      <c r="H138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38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386" s="1">
        <f>_xlfn.NUMBERVALUE(_xlfn.TEXTAFTER(Table5[[#This Row],[rxn     kapp_old        kapp_slack_ub   kapp_slack_lb]]," ",-1))</f>
        <v>0</v>
      </c>
      <c r="K1386" s="1">
        <f>_xlfn.XLOOKUP(SUBSTITUTE(Table5[[#This Row],[rxn]],"RXN-","ENZLOAD-"),ENZLOAD[name],ENZLOAD[flux],0)</f>
        <v>1.5748833620000001E-8</v>
      </c>
      <c r="L1386" s="1" t="str">
        <f>"'"&amp;Table5[[#This Row],[rxn]]&amp;"'"&amp;CHAR(9)&amp;IF(AND(Table5[[#This Row],[kapp_slack_ub]]&lt;&gt;0,Table5[[#This Row],[kapp_old]]&lt;$F$1),$F$1,Table5[[#This Row],[kapp_old]])</f>
        <v>'RXN-NTP10_c_FWD-rt0602_c'	27141.27779288</v>
      </c>
      <c r="M1386" s="1">
        <f>_xlfn.XLOOKUP(Table5[[#This Row],[rxn]],Table3[name],Table3[flux],$F$1)</f>
        <v>27141.277792879999</v>
      </c>
      <c r="N1386" s="1">
        <f>IFERROR(Table5[[#This Row],[min flux]]/Table5[[#This Row],[associated enzload]],"")</f>
        <v>1723383359540.5015</v>
      </c>
      <c r="O1386" s="1">
        <f>_xlfn.NUMBERVALUE(IF(Table5[[#This Row],[flux/enzload]]="","",ABS($N$1-Table5[[#This Row],[flux/enzload]])))</f>
        <v>323467041881.54797</v>
      </c>
      <c r="P1386" s="1">
        <f>Table5[[#This Row],[kapp_old]]+IFERROR(((Table5[[#This Row],[kapp_slack_ub]]-Table5[[#This Row],[kapp_slack_lb]])/Table5[[#This Row],[associated enzload]]),0)</f>
        <v>27141.277792879999</v>
      </c>
      <c r="Q1386" s="1" t="str">
        <f>"'"&amp;Table5[[#This Row],[rxn]]&amp;"'"&amp;CHAR(9)&amp;Table5[[#This Row],[kapp + (slack_ub - slack_lb)/enzload]]</f>
        <v>'RXN-NTP10_c_FWD-rt0602_c'	27141.27779288</v>
      </c>
      <c r="R1386" s="1">
        <f>_xlfn.XLOOKUP(Table5[[#This Row],[rxn]],Table38[name],Table38[flux],0)</f>
        <v>0</v>
      </c>
      <c r="S1386" s="1">
        <f>_xlfn.XLOOKUP(SUBSTITUTE(Table5[[#This Row],[rxn]],"RXN-","ENZLOAD-"),Table38[name],Table38[flux],0)</f>
        <v>0</v>
      </c>
      <c r="T1386" s="1" t="b">
        <f>AND(Table5[[#This Row],[ENZLOAD flux in kapp-slack.gms]]=0,Table5[[#This Row],[flux in kapp-slack.gms]]&lt;&gt;0,NOT(Table5[[#This Row],[spont or unknown?]]))</f>
        <v>0</v>
      </c>
      <c r="U1386" s="1" t="b">
        <f>OR(_xlfn.TEXTAFTER(Table5[[#This Row],[rxn]],"-",-1)="SPONT",_xlfn.TEXTAFTER(Table5[[#This Row],[rxn]],"-",-1)="UNKNOWN")</f>
        <v>0</v>
      </c>
      <c r="V1386" s="1">
        <f>_xlfn.XLOOKUP(SUBSTITUTE(Table5[[#This Row],[rxn]],"RXN-","ENZLOAD-"),Table4[rxn],Table4[ub],0)</f>
        <v>0.43170719000000002</v>
      </c>
      <c r="W1386" s="1" t="b">
        <f>AND(Table5[[#This Row],[FVA ENZLOAD flux UB]]=0,Table5[[#This Row],[ENZ not made when it should be?]])</f>
        <v>0</v>
      </c>
    </row>
    <row r="1387" spans="1:23" hidden="1">
      <c r="A1387" s="1" t="s">
        <v>5865</v>
      </c>
      <c r="B1387" s="1" t="str">
        <f>_xlfn.TEXTBEFORE(Table38[[#This Row],[all fluxes from kapp-slack]]," ",,,,"")</f>
        <v>PROSYN-MRP7</v>
      </c>
      <c r="C1387" s="1">
        <f>_xlfn.NUMBERVALUE(IFERROR(_xlfn.TEXTAFTER(Table38[[#This Row],[all fluxes from kapp-slack]]," ",-1,,,""),""))</f>
        <v>1.9855785E-8</v>
      </c>
      <c r="F1387" s="1" t="s">
        <v>9030</v>
      </c>
      <c r="G1387" s="1" t="str">
        <f>_xlfn.TEXTBEFORE(Table5[[#This Row],[rxn     kapp_old        kapp_slack_ub   kapp_slack_lb]]," ")</f>
        <v>RXN-NTP3_c_FWD-rt0602_c</v>
      </c>
      <c r="H1387" s="1">
        <f>_xlfn.NUMBERVALUE(_xlfn.TEXTBEFORE(TRIM(_xlfn.TEXTAFTER(_xlfn.TEXTBEFORE(Table5[[#This Row],[rxn     kapp_old        kapp_slack_ub   kapp_slack_lb]],Table5[[#This Row],[kapp_slack_lb]],-1),Table5[[#This Row],[rxn]]))," "))</f>
        <v>43339.341959797202</v>
      </c>
      <c r="I138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387" s="1">
        <f>_xlfn.NUMBERVALUE(_xlfn.TEXTAFTER(Table5[[#This Row],[rxn     kapp_old        kapp_slack_ub   kapp_slack_lb]]," ",-1))</f>
        <v>0</v>
      </c>
      <c r="K1387" s="1">
        <f>_xlfn.XLOOKUP(SUBSTITUTE(Table5[[#This Row],[rxn]],"RXN-","ENZLOAD-"),ENZLOAD[name],ENZLOAD[flux],0)</f>
        <v>1.5748833620000001E-8</v>
      </c>
      <c r="L1387" s="1" t="str">
        <f>"'"&amp;Table5[[#This Row],[rxn]]&amp;"'"&amp;CHAR(9)&amp;IF(AND(Table5[[#This Row],[kapp_slack_ub]]&lt;&gt;0,Table5[[#This Row],[kapp_old]]&lt;$F$1),$F$1,Table5[[#This Row],[kapp_old]])</f>
        <v>'RXN-NTP3_c_FWD-rt0602_c'	43339.3419597972</v>
      </c>
      <c r="M1387" s="1">
        <f>_xlfn.XLOOKUP(Table5[[#This Row],[rxn]],Table3[name],Table3[flux],$F$1)</f>
        <v>27141.277792879999</v>
      </c>
      <c r="N1387" s="1">
        <f>IFERROR(Table5[[#This Row],[min flux]]/Table5[[#This Row],[associated enzload]],"")</f>
        <v>1723383359540.5015</v>
      </c>
      <c r="O1387" s="1">
        <f>_xlfn.NUMBERVALUE(IF(Table5[[#This Row],[flux/enzload]]="","",ABS($N$1-Table5[[#This Row],[flux/enzload]])))</f>
        <v>323467041881.54797</v>
      </c>
      <c r="P1387" s="1">
        <f>Table5[[#This Row],[kapp_old]]+IFERROR(((Table5[[#This Row],[kapp_slack_ub]]-Table5[[#This Row],[kapp_slack_lb]])/Table5[[#This Row],[associated enzload]]),0)</f>
        <v>43339.341959797202</v>
      </c>
      <c r="Q1387" s="1" t="str">
        <f>"'"&amp;Table5[[#This Row],[rxn]]&amp;"'"&amp;CHAR(9)&amp;Table5[[#This Row],[kapp + (slack_ub - slack_lb)/enzload]]</f>
        <v>'RXN-NTP3_c_FWD-rt0602_c'	43339.3419597972</v>
      </c>
      <c r="R1387" s="1">
        <f>_xlfn.XLOOKUP(Table5[[#This Row],[rxn]],Table38[name],Table38[flux],0)</f>
        <v>0</v>
      </c>
      <c r="S1387" s="1">
        <f>_xlfn.XLOOKUP(SUBSTITUTE(Table5[[#This Row],[rxn]],"RXN-","ENZLOAD-"),Table38[name],Table38[flux],0)</f>
        <v>0</v>
      </c>
      <c r="T1387" s="1" t="b">
        <f>AND(Table5[[#This Row],[ENZLOAD flux in kapp-slack.gms]]=0,Table5[[#This Row],[flux in kapp-slack.gms]]&lt;&gt;0,NOT(Table5[[#This Row],[spont or unknown?]]))</f>
        <v>0</v>
      </c>
      <c r="U1387" s="1" t="b">
        <f>OR(_xlfn.TEXTAFTER(Table5[[#This Row],[rxn]],"-",-1)="SPONT",_xlfn.TEXTAFTER(Table5[[#This Row],[rxn]],"-",-1)="UNKNOWN")</f>
        <v>0</v>
      </c>
      <c r="V1387" s="1">
        <f>_xlfn.XLOOKUP(SUBSTITUTE(Table5[[#This Row],[rxn]],"RXN-","ENZLOAD-"),Table4[rxn],Table4[ub],0)</f>
        <v>0.43170719000000002</v>
      </c>
      <c r="W1387" s="1" t="b">
        <f>AND(Table5[[#This Row],[FVA ENZLOAD flux UB]]=0,Table5[[#This Row],[ENZ not made when it should be?]])</f>
        <v>0</v>
      </c>
    </row>
    <row r="1388" spans="1:23" hidden="1">
      <c r="A1388" s="1" t="s">
        <v>5866</v>
      </c>
      <c r="B1388" s="1" t="str">
        <f>_xlfn.TEXTBEFORE(Table38[[#This Row],[all fluxes from kapp-slack]]," ",,,,"")</f>
        <v>PROSYN-MRPL1</v>
      </c>
      <c r="C1388" s="1">
        <f>_xlfn.NUMBERVALUE(IFERROR(_xlfn.TEXTAFTER(Table38[[#This Row],[all fluxes from kapp-slack]]," ",-1,,,""),""))</f>
        <v>1.9855785E-8</v>
      </c>
      <c r="F1388" s="1" t="s">
        <v>9031</v>
      </c>
      <c r="G1388" s="1" t="str">
        <f>_xlfn.TEXTBEFORE(Table5[[#This Row],[rxn     kapp_old        kapp_slack_ub   kapp_slack_lb]]," ")</f>
        <v>RXN-NTP3_c_FWD-rt5972</v>
      </c>
      <c r="H1388" s="1">
        <f>_xlfn.NUMBERVALUE(_xlfn.TEXTBEFORE(TRIM(_xlfn.TEXTAFTER(_xlfn.TEXTBEFORE(Table5[[#This Row],[rxn     kapp_old        kapp_slack_ub   kapp_slack_lb]],Table5[[#This Row],[kapp_slack_lb]],-1),Table5[[#This Row],[rxn]]))," "))</f>
        <v>43339.341959797202</v>
      </c>
      <c r="I138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388" s="1">
        <f>_xlfn.NUMBERVALUE(_xlfn.TEXTAFTER(Table5[[#This Row],[rxn     kapp_old        kapp_slack_ub   kapp_slack_lb]]," ",-1))</f>
        <v>0</v>
      </c>
      <c r="K1388" s="1">
        <f>_xlfn.XLOOKUP(SUBSTITUTE(Table5[[#This Row],[rxn]],"RXN-","ENZLOAD-"),ENZLOAD[name],ENZLOAD[flux],0)</f>
        <v>5.1828264082999996E-7</v>
      </c>
      <c r="L1388" s="1" t="str">
        <f>"'"&amp;Table5[[#This Row],[rxn]]&amp;"'"&amp;CHAR(9)&amp;IF(AND(Table5[[#This Row],[kapp_slack_ub]]&lt;&gt;0,Table5[[#This Row],[kapp_old]]&lt;$F$1),$F$1,Table5[[#This Row],[kapp_old]])</f>
        <v>'RXN-NTP3_c_FWD-rt5972'	43339.3419597972</v>
      </c>
      <c r="M1388" s="1">
        <f>_xlfn.XLOOKUP(Table5[[#This Row],[rxn]],Table3[name],Table3[flux],$F$1)</f>
        <v>27141.277792879999</v>
      </c>
      <c r="N1388" s="1">
        <f>IFERROR(Table5[[#This Row],[min flux]]/Table5[[#This Row],[associated enzload]],"")</f>
        <v>52367715325.0103</v>
      </c>
      <c r="O1388" s="1">
        <f>_xlfn.NUMBERVALUE(IF(Table5[[#This Row],[flux/enzload]]="","",ABS($N$1-Table5[[#This Row],[flux/enzload]])))</f>
        <v>1347548602333.9399</v>
      </c>
      <c r="P1388" s="1">
        <f>Table5[[#This Row],[kapp_old]]+IFERROR(((Table5[[#This Row],[kapp_slack_ub]]-Table5[[#This Row],[kapp_slack_lb]])/Table5[[#This Row],[associated enzload]]),0)</f>
        <v>43339.341959797202</v>
      </c>
      <c r="Q1388" s="1" t="str">
        <f>"'"&amp;Table5[[#This Row],[rxn]]&amp;"'"&amp;CHAR(9)&amp;Table5[[#This Row],[kapp + (slack_ub - slack_lb)/enzload]]</f>
        <v>'RXN-NTP3_c_FWD-rt5972'	43339.3419597972</v>
      </c>
      <c r="R1388" s="1">
        <f>_xlfn.XLOOKUP(Table5[[#This Row],[rxn]],Table38[name],Table38[flux],0)</f>
        <v>0</v>
      </c>
      <c r="S1388" s="1">
        <f>_xlfn.XLOOKUP(SUBSTITUTE(Table5[[#This Row],[rxn]],"RXN-","ENZLOAD-"),Table38[name],Table38[flux],0)</f>
        <v>0</v>
      </c>
      <c r="T1388" s="1" t="b">
        <f>AND(Table5[[#This Row],[ENZLOAD flux in kapp-slack.gms]]=0,Table5[[#This Row],[flux in kapp-slack.gms]]&lt;&gt;0,NOT(Table5[[#This Row],[spont or unknown?]]))</f>
        <v>0</v>
      </c>
      <c r="U1388" s="1" t="b">
        <f>OR(_xlfn.TEXTAFTER(Table5[[#This Row],[rxn]],"-",-1)="SPONT",_xlfn.TEXTAFTER(Table5[[#This Row],[rxn]],"-",-1)="UNKNOWN")</f>
        <v>0</v>
      </c>
      <c r="V1388" s="1">
        <f>_xlfn.XLOOKUP(SUBSTITUTE(Table5[[#This Row],[rxn]],"RXN-","ENZLOAD-"),Table4[rxn],Table4[ub],0)</f>
        <v>0.32091488000000001</v>
      </c>
      <c r="W1388" s="1" t="b">
        <f>AND(Table5[[#This Row],[FVA ENZLOAD flux UB]]=0,Table5[[#This Row],[ENZ not made when it should be?]])</f>
        <v>0</v>
      </c>
    </row>
    <row r="1389" spans="1:23" hidden="1">
      <c r="A1389" s="1" t="s">
        <v>5867</v>
      </c>
      <c r="B1389" s="1" t="str">
        <f>_xlfn.TEXTBEFORE(Table38[[#This Row],[all fluxes from kapp-slack]]," ",,,,"")</f>
        <v>PROSYN-MRPL10</v>
      </c>
      <c r="C1389" s="1">
        <f>_xlfn.NUMBERVALUE(IFERROR(_xlfn.TEXTAFTER(Table38[[#This Row],[all fluxes from kapp-slack]]," ",-1,,,""),""))</f>
        <v>1.9855785E-8</v>
      </c>
      <c r="F1389" s="1" t="s">
        <v>9032</v>
      </c>
      <c r="G1389" s="1" t="str">
        <f>_xlfn.TEXTBEFORE(Table5[[#This Row],[rxn     kapp_old        kapp_slack_ub   kapp_slack_lb]]," ")</f>
        <v>RXN-NTP3_c_FWD-rt7922</v>
      </c>
      <c r="H1389" s="1">
        <f>_xlfn.NUMBERVALUE(_xlfn.TEXTBEFORE(TRIM(_xlfn.TEXTAFTER(_xlfn.TEXTBEFORE(Table5[[#This Row],[rxn     kapp_old        kapp_slack_ub   kapp_slack_lb]],Table5[[#This Row],[kapp_slack_lb]],-1),Table5[[#This Row],[rxn]]))," "))</f>
        <v>43339.341959797202</v>
      </c>
      <c r="I138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389" s="1">
        <f>_xlfn.NUMBERVALUE(_xlfn.TEXTAFTER(Table5[[#This Row],[rxn     kapp_old        kapp_slack_ub   kapp_slack_lb]]," ",-1))</f>
        <v>0</v>
      </c>
      <c r="K1389" s="1">
        <f>_xlfn.XLOOKUP(SUBSTITUTE(Table5[[#This Row],[rxn]],"RXN-","ENZLOAD-"),ENZLOAD[name],ENZLOAD[flux],0)</f>
        <v>3.4768981963999998E-7</v>
      </c>
      <c r="L1389" s="1" t="str">
        <f>"'"&amp;Table5[[#This Row],[rxn]]&amp;"'"&amp;CHAR(9)&amp;IF(AND(Table5[[#This Row],[kapp_slack_ub]]&lt;&gt;0,Table5[[#This Row],[kapp_old]]&lt;$F$1),$F$1,Table5[[#This Row],[kapp_old]])</f>
        <v>'RXN-NTP3_c_FWD-rt7922'	43339.3419597972</v>
      </c>
      <c r="M1389" s="1">
        <f>_xlfn.XLOOKUP(Table5[[#This Row],[rxn]],Table3[name],Table3[flux],$F$1)</f>
        <v>27141.277792879999</v>
      </c>
      <c r="N1389" s="1">
        <f>IFERROR(Table5[[#This Row],[min flux]]/Table5[[#This Row],[associated enzload]],"")</f>
        <v>78061755794.23703</v>
      </c>
      <c r="O1389" s="1">
        <f>_xlfn.NUMBERVALUE(IF(Table5[[#This Row],[flux/enzload]]="","",ABS($N$1-Table5[[#This Row],[flux/enzload]])))</f>
        <v>1321854561864.72</v>
      </c>
      <c r="P1389" s="1">
        <f>Table5[[#This Row],[kapp_old]]+IFERROR(((Table5[[#This Row],[kapp_slack_ub]]-Table5[[#This Row],[kapp_slack_lb]])/Table5[[#This Row],[associated enzload]]),0)</f>
        <v>43339.341959797202</v>
      </c>
      <c r="Q1389" s="1" t="str">
        <f>"'"&amp;Table5[[#This Row],[rxn]]&amp;"'"&amp;CHAR(9)&amp;Table5[[#This Row],[kapp + (slack_ub - slack_lb)/enzload]]</f>
        <v>'RXN-NTP3_c_FWD-rt7922'	43339.3419597972</v>
      </c>
      <c r="R1389" s="1">
        <f>_xlfn.XLOOKUP(Table5[[#This Row],[rxn]],Table38[name],Table38[flux],0)</f>
        <v>0</v>
      </c>
      <c r="S1389" s="1">
        <f>_xlfn.XLOOKUP(SUBSTITUTE(Table5[[#This Row],[rxn]],"RXN-","ENZLOAD-"),Table38[name],Table38[flux],0)</f>
        <v>0</v>
      </c>
      <c r="T1389" s="1" t="b">
        <f>AND(Table5[[#This Row],[ENZLOAD flux in kapp-slack.gms]]=0,Table5[[#This Row],[flux in kapp-slack.gms]]&lt;&gt;0,NOT(Table5[[#This Row],[spont or unknown?]]))</f>
        <v>0</v>
      </c>
      <c r="U1389" s="1" t="b">
        <f>OR(_xlfn.TEXTAFTER(Table5[[#This Row],[rxn]],"-",-1)="SPONT",_xlfn.TEXTAFTER(Table5[[#This Row],[rxn]],"-",-1)="UNKNOWN")</f>
        <v>0</v>
      </c>
      <c r="V1389" s="1">
        <f>_xlfn.XLOOKUP(SUBSTITUTE(Table5[[#This Row],[rxn]],"RXN-","ENZLOAD-"),Table4[rxn],Table4[ub],0)</f>
        <v>0.45748209000000001</v>
      </c>
      <c r="W1389" s="1" t="b">
        <f>AND(Table5[[#This Row],[FVA ENZLOAD flux UB]]=0,Table5[[#This Row],[ENZ not made when it should be?]])</f>
        <v>0</v>
      </c>
    </row>
    <row r="1390" spans="1:23" hidden="1">
      <c r="A1390" s="1" t="s">
        <v>5868</v>
      </c>
      <c r="B1390" s="1" t="str">
        <f>_xlfn.TEXTBEFORE(Table38[[#This Row],[all fluxes from kapp-slack]]," ",,,,"")</f>
        <v>PROSYN-MRPL11</v>
      </c>
      <c r="C1390" s="1">
        <f>_xlfn.NUMBERVALUE(IFERROR(_xlfn.TEXTAFTER(Table38[[#This Row],[all fluxes from kapp-slack]]," ",-1,,,""),""))</f>
        <v>1.9855785E-8</v>
      </c>
      <c r="F1390" s="1" t="s">
        <v>9033</v>
      </c>
      <c r="G1390" s="1" t="str">
        <f>_xlfn.TEXTBEFORE(Table5[[#This Row],[rxn     kapp_old        kapp_slack_ub   kapp_slack_lb]]," ")</f>
        <v>RXN-NTP4_c_FWD-rt0602_c</v>
      </c>
      <c r="H139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39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390" s="1">
        <f>_xlfn.NUMBERVALUE(_xlfn.TEXTAFTER(Table5[[#This Row],[rxn     kapp_old        kapp_slack_ub   kapp_slack_lb]]," ",-1))</f>
        <v>0</v>
      </c>
      <c r="K1390" s="1">
        <f>_xlfn.XLOOKUP(SUBSTITUTE(Table5[[#This Row],[rxn]],"RXN-","ENZLOAD-"),ENZLOAD[name],ENZLOAD[flux],0)</f>
        <v>1.5748833620000001E-8</v>
      </c>
      <c r="L1390" s="1" t="str">
        <f>"'"&amp;Table5[[#This Row],[rxn]]&amp;"'"&amp;CHAR(9)&amp;IF(AND(Table5[[#This Row],[kapp_slack_ub]]&lt;&gt;0,Table5[[#This Row],[kapp_old]]&lt;$F$1),$F$1,Table5[[#This Row],[kapp_old]])</f>
        <v>'RXN-NTP4_c_FWD-rt0602_c'	27141.27779288</v>
      </c>
      <c r="M1390" s="1">
        <f>_xlfn.XLOOKUP(Table5[[#This Row],[rxn]],Table3[name],Table3[flux],$F$1)</f>
        <v>27141.277792879999</v>
      </c>
      <c r="N1390" s="1">
        <f>IFERROR(Table5[[#This Row],[min flux]]/Table5[[#This Row],[associated enzload]],"")</f>
        <v>1723383359540.5015</v>
      </c>
      <c r="O1390" s="1">
        <f>_xlfn.NUMBERVALUE(IF(Table5[[#This Row],[flux/enzload]]="","",ABS($N$1-Table5[[#This Row],[flux/enzload]])))</f>
        <v>323467041881.54797</v>
      </c>
      <c r="P1390" s="1">
        <f>Table5[[#This Row],[kapp_old]]+IFERROR(((Table5[[#This Row],[kapp_slack_ub]]-Table5[[#This Row],[kapp_slack_lb]])/Table5[[#This Row],[associated enzload]]),0)</f>
        <v>27141.277792879999</v>
      </c>
      <c r="Q1390" s="1" t="str">
        <f>"'"&amp;Table5[[#This Row],[rxn]]&amp;"'"&amp;CHAR(9)&amp;Table5[[#This Row],[kapp + (slack_ub - slack_lb)/enzload]]</f>
        <v>'RXN-NTP4_c_FWD-rt0602_c'	27141.27779288</v>
      </c>
      <c r="R1390" s="1">
        <f>_xlfn.XLOOKUP(Table5[[#This Row],[rxn]],Table38[name],Table38[flux],0)</f>
        <v>0</v>
      </c>
      <c r="S1390" s="1">
        <f>_xlfn.XLOOKUP(SUBSTITUTE(Table5[[#This Row],[rxn]],"RXN-","ENZLOAD-"),Table38[name],Table38[flux],0)</f>
        <v>0</v>
      </c>
      <c r="T1390" s="1" t="b">
        <f>AND(Table5[[#This Row],[ENZLOAD flux in kapp-slack.gms]]=0,Table5[[#This Row],[flux in kapp-slack.gms]]&lt;&gt;0,NOT(Table5[[#This Row],[spont or unknown?]]))</f>
        <v>0</v>
      </c>
      <c r="U1390" s="1" t="b">
        <f>OR(_xlfn.TEXTAFTER(Table5[[#This Row],[rxn]],"-",-1)="SPONT",_xlfn.TEXTAFTER(Table5[[#This Row],[rxn]],"-",-1)="UNKNOWN")</f>
        <v>0</v>
      </c>
      <c r="V1390" s="1">
        <f>_xlfn.XLOOKUP(SUBSTITUTE(Table5[[#This Row],[rxn]],"RXN-","ENZLOAD-"),Table4[rxn],Table4[ub],0)</f>
        <v>0.43170719000000002</v>
      </c>
      <c r="W1390" s="1" t="b">
        <f>AND(Table5[[#This Row],[FVA ENZLOAD flux UB]]=0,Table5[[#This Row],[ENZ not made when it should be?]])</f>
        <v>0</v>
      </c>
    </row>
    <row r="1391" spans="1:23" hidden="1">
      <c r="A1391" s="1" t="s">
        <v>5869</v>
      </c>
      <c r="B1391" s="1" t="str">
        <f>_xlfn.TEXTBEFORE(Table38[[#This Row],[all fluxes from kapp-slack]]," ",,,,"")</f>
        <v>PROSYN-MRPL13</v>
      </c>
      <c r="C1391" s="1">
        <f>_xlfn.NUMBERVALUE(IFERROR(_xlfn.TEXTAFTER(Table38[[#This Row],[all fluxes from kapp-slack]]," ",-1,,,""),""))</f>
        <v>1.9855785E-8</v>
      </c>
      <c r="F1391" s="1" t="s">
        <v>9034</v>
      </c>
      <c r="G1391" s="1" t="str">
        <f>_xlfn.TEXTBEFORE(Table5[[#This Row],[rxn     kapp_old        kapp_slack_ub   kapp_slack_lb]]," ")</f>
        <v>RXN-NTP5_c_FWD-rt0602_c</v>
      </c>
      <c r="H139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39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391" s="1">
        <f>_xlfn.NUMBERVALUE(_xlfn.TEXTAFTER(Table5[[#This Row],[rxn     kapp_old        kapp_slack_ub   kapp_slack_lb]]," ",-1))</f>
        <v>0</v>
      </c>
      <c r="K1391" s="1">
        <f>_xlfn.XLOOKUP(SUBSTITUTE(Table5[[#This Row],[rxn]],"RXN-","ENZLOAD-"),ENZLOAD[name],ENZLOAD[flux],0)</f>
        <v>1.5748833620000001E-8</v>
      </c>
      <c r="L1391" s="1" t="str">
        <f>"'"&amp;Table5[[#This Row],[rxn]]&amp;"'"&amp;CHAR(9)&amp;IF(AND(Table5[[#This Row],[kapp_slack_ub]]&lt;&gt;0,Table5[[#This Row],[kapp_old]]&lt;$F$1),$F$1,Table5[[#This Row],[kapp_old]])</f>
        <v>'RXN-NTP5_c_FWD-rt0602_c'	27141.27779288</v>
      </c>
      <c r="M1391" s="1">
        <f>_xlfn.XLOOKUP(Table5[[#This Row],[rxn]],Table3[name],Table3[flux],$F$1)</f>
        <v>27141.277792879999</v>
      </c>
      <c r="N1391" s="1">
        <f>IFERROR(Table5[[#This Row],[min flux]]/Table5[[#This Row],[associated enzload]],"")</f>
        <v>1723383359540.5015</v>
      </c>
      <c r="O1391" s="1">
        <f>_xlfn.NUMBERVALUE(IF(Table5[[#This Row],[flux/enzload]]="","",ABS($N$1-Table5[[#This Row],[flux/enzload]])))</f>
        <v>323467041881.54797</v>
      </c>
      <c r="P1391" s="1">
        <f>Table5[[#This Row],[kapp_old]]+IFERROR(((Table5[[#This Row],[kapp_slack_ub]]-Table5[[#This Row],[kapp_slack_lb]])/Table5[[#This Row],[associated enzload]]),0)</f>
        <v>27141.277792879999</v>
      </c>
      <c r="Q1391" s="1" t="str">
        <f>"'"&amp;Table5[[#This Row],[rxn]]&amp;"'"&amp;CHAR(9)&amp;Table5[[#This Row],[kapp + (slack_ub - slack_lb)/enzload]]</f>
        <v>'RXN-NTP5_c_FWD-rt0602_c'	27141.27779288</v>
      </c>
      <c r="R1391" s="1">
        <f>_xlfn.XLOOKUP(Table5[[#This Row],[rxn]],Table38[name],Table38[flux],0)</f>
        <v>0</v>
      </c>
      <c r="S1391" s="1">
        <f>_xlfn.XLOOKUP(SUBSTITUTE(Table5[[#This Row],[rxn]],"RXN-","ENZLOAD-"),Table38[name],Table38[flux],0)</f>
        <v>0</v>
      </c>
      <c r="T1391" s="1" t="b">
        <f>AND(Table5[[#This Row],[ENZLOAD flux in kapp-slack.gms]]=0,Table5[[#This Row],[flux in kapp-slack.gms]]&lt;&gt;0,NOT(Table5[[#This Row],[spont or unknown?]]))</f>
        <v>0</v>
      </c>
      <c r="U1391" s="1" t="b">
        <f>OR(_xlfn.TEXTAFTER(Table5[[#This Row],[rxn]],"-",-1)="SPONT",_xlfn.TEXTAFTER(Table5[[#This Row],[rxn]],"-",-1)="UNKNOWN")</f>
        <v>0</v>
      </c>
      <c r="V1391" s="1">
        <f>_xlfn.XLOOKUP(SUBSTITUTE(Table5[[#This Row],[rxn]],"RXN-","ENZLOAD-"),Table4[rxn],Table4[ub],0)</f>
        <v>0.43170719000000002</v>
      </c>
      <c r="W1391" s="1" t="b">
        <f>AND(Table5[[#This Row],[FVA ENZLOAD flux UB]]=0,Table5[[#This Row],[ENZ not made when it should be?]])</f>
        <v>0</v>
      </c>
    </row>
    <row r="1392" spans="1:23" hidden="1">
      <c r="A1392" s="1" t="s">
        <v>5870</v>
      </c>
      <c r="B1392" s="1" t="str">
        <f>_xlfn.TEXTBEFORE(Table38[[#This Row],[all fluxes from kapp-slack]]," ",,,,"")</f>
        <v>PROSYN-MRPL15</v>
      </c>
      <c r="C1392" s="1">
        <f>_xlfn.NUMBERVALUE(IFERROR(_xlfn.TEXTAFTER(Table38[[#This Row],[all fluxes from kapp-slack]]," ",-1,,,""),""))</f>
        <v>1.9855785E-8</v>
      </c>
      <c r="F1392" s="1" t="s">
        <v>9035</v>
      </c>
      <c r="G1392" s="1" t="str">
        <f>_xlfn.TEXTBEFORE(Table5[[#This Row],[rxn     kapp_old        kapp_slack_ub   kapp_slack_lb]]," ")</f>
        <v>RXN-NTP7_c_FWD-rt0602_c</v>
      </c>
      <c r="H139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39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392" s="1">
        <f>_xlfn.NUMBERVALUE(_xlfn.TEXTAFTER(Table5[[#This Row],[rxn     kapp_old        kapp_slack_ub   kapp_slack_lb]]," ",-1))</f>
        <v>0</v>
      </c>
      <c r="K1392" s="1">
        <f>_xlfn.XLOOKUP(SUBSTITUTE(Table5[[#This Row],[rxn]],"RXN-","ENZLOAD-"),ENZLOAD[name],ENZLOAD[flux],0)</f>
        <v>1.5748833620000001E-8</v>
      </c>
      <c r="L1392" s="1" t="str">
        <f>"'"&amp;Table5[[#This Row],[rxn]]&amp;"'"&amp;CHAR(9)&amp;IF(AND(Table5[[#This Row],[kapp_slack_ub]]&lt;&gt;0,Table5[[#This Row],[kapp_old]]&lt;$F$1),$F$1,Table5[[#This Row],[kapp_old]])</f>
        <v>'RXN-NTP7_c_FWD-rt0602_c'	27141.27779288</v>
      </c>
      <c r="M1392" s="1">
        <f>_xlfn.XLOOKUP(Table5[[#This Row],[rxn]],Table3[name],Table3[flux],$F$1)</f>
        <v>27141.277792879999</v>
      </c>
      <c r="N1392" s="1">
        <f>IFERROR(Table5[[#This Row],[min flux]]/Table5[[#This Row],[associated enzload]],"")</f>
        <v>1723383359540.5015</v>
      </c>
      <c r="O1392" s="1">
        <f>_xlfn.NUMBERVALUE(IF(Table5[[#This Row],[flux/enzload]]="","",ABS($N$1-Table5[[#This Row],[flux/enzload]])))</f>
        <v>323467041881.54797</v>
      </c>
      <c r="P1392" s="1">
        <f>Table5[[#This Row],[kapp_old]]+IFERROR(((Table5[[#This Row],[kapp_slack_ub]]-Table5[[#This Row],[kapp_slack_lb]])/Table5[[#This Row],[associated enzload]]),0)</f>
        <v>27141.277792879999</v>
      </c>
      <c r="Q1392" s="1" t="str">
        <f>"'"&amp;Table5[[#This Row],[rxn]]&amp;"'"&amp;CHAR(9)&amp;Table5[[#This Row],[kapp + (slack_ub - slack_lb)/enzload]]</f>
        <v>'RXN-NTP7_c_FWD-rt0602_c'	27141.27779288</v>
      </c>
      <c r="R1392" s="1">
        <f>_xlfn.XLOOKUP(Table5[[#This Row],[rxn]],Table38[name],Table38[flux],0)</f>
        <v>0</v>
      </c>
      <c r="S1392" s="1">
        <f>_xlfn.XLOOKUP(SUBSTITUTE(Table5[[#This Row],[rxn]],"RXN-","ENZLOAD-"),Table38[name],Table38[flux],0)</f>
        <v>0</v>
      </c>
      <c r="T1392" s="1" t="b">
        <f>AND(Table5[[#This Row],[ENZLOAD flux in kapp-slack.gms]]=0,Table5[[#This Row],[flux in kapp-slack.gms]]&lt;&gt;0,NOT(Table5[[#This Row],[spont or unknown?]]))</f>
        <v>0</v>
      </c>
      <c r="U1392" s="1" t="b">
        <f>OR(_xlfn.TEXTAFTER(Table5[[#This Row],[rxn]],"-",-1)="SPONT",_xlfn.TEXTAFTER(Table5[[#This Row],[rxn]],"-",-1)="UNKNOWN")</f>
        <v>0</v>
      </c>
      <c r="V1392" s="1">
        <f>_xlfn.XLOOKUP(SUBSTITUTE(Table5[[#This Row],[rxn]],"RXN-","ENZLOAD-"),Table4[rxn],Table4[ub],0)</f>
        <v>0.43170719000000002</v>
      </c>
      <c r="W1392" s="1" t="b">
        <f>AND(Table5[[#This Row],[FVA ENZLOAD flux UB]]=0,Table5[[#This Row],[ENZ not made when it should be?]])</f>
        <v>0</v>
      </c>
    </row>
    <row r="1393" spans="1:23" hidden="1">
      <c r="A1393" s="1" t="s">
        <v>5871</v>
      </c>
      <c r="B1393" s="1" t="str">
        <f>_xlfn.TEXTBEFORE(Table38[[#This Row],[all fluxes from kapp-slack]]," ",,,,"")</f>
        <v>PROSYN-MRPL16</v>
      </c>
      <c r="C1393" s="1">
        <f>_xlfn.NUMBERVALUE(IFERROR(_xlfn.TEXTAFTER(Table38[[#This Row],[all fluxes from kapp-slack]]," ",-1,,,""),""))</f>
        <v>1.9855785E-8</v>
      </c>
      <c r="F1393" s="1" t="s">
        <v>9047</v>
      </c>
      <c r="G1393" s="1" t="str">
        <f>_xlfn.TEXTBEFORE(Table5[[#This Row],[rxn     kapp_old        kapp_slack_ub   kapp_slack_lb]]," ")</f>
        <v>RXN-OAADC_c_FWD-rt7226</v>
      </c>
      <c r="H1393" s="1">
        <f>_xlfn.NUMBERVALUE(_xlfn.TEXTBEFORE(TRIM(_xlfn.TEXTAFTER(_xlfn.TEXTBEFORE(Table5[[#This Row],[rxn     kapp_old        kapp_slack_ub   kapp_slack_lb]],Table5[[#This Row],[kapp_slack_lb]],-1),Table5[[#This Row],[rxn]]))," "))</f>
        <v>309611.79989991302</v>
      </c>
      <c r="I139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393" s="1">
        <f>_xlfn.NUMBERVALUE(_xlfn.TEXTAFTER(Table5[[#This Row],[rxn     kapp_old        kapp_slack_ub   kapp_slack_lb]]," ",-1))</f>
        <v>0</v>
      </c>
      <c r="K1393" s="1">
        <f>_xlfn.XLOOKUP(SUBSTITUTE(Table5[[#This Row],[rxn]],"RXN-","ENZLOAD-"),ENZLOAD[name],ENZLOAD[flux],0)</f>
        <v>6.2119531639999999E-8</v>
      </c>
      <c r="L1393" s="1" t="str">
        <f>"'"&amp;Table5[[#This Row],[rxn]]&amp;"'"&amp;CHAR(9)&amp;IF(AND(Table5[[#This Row],[kapp_slack_ub]]&lt;&gt;0,Table5[[#This Row],[kapp_old]]&lt;$F$1),$F$1,Table5[[#This Row],[kapp_old]])</f>
        <v>'RXN-OAADC_c_FWD-rt7226'	309611.799899913</v>
      </c>
      <c r="M1393" s="1">
        <f>_xlfn.XLOOKUP(Table5[[#This Row],[rxn]],Table3[name],Table3[flux],$F$1)</f>
        <v>27141.277792879999</v>
      </c>
      <c r="N1393" s="1">
        <f>IFERROR(Table5[[#This Row],[min flux]]/Table5[[#This Row],[associated enzload]],"")</f>
        <v>436920193638.47217</v>
      </c>
      <c r="O1393" s="1">
        <f>_xlfn.NUMBERVALUE(IF(Table5[[#This Row],[flux/enzload]]="","",ABS($N$1-Table5[[#This Row],[flux/enzload]])))</f>
        <v>962996124020.48096</v>
      </c>
      <c r="P1393" s="1">
        <f>Table5[[#This Row],[kapp_old]]+IFERROR(((Table5[[#This Row],[kapp_slack_ub]]-Table5[[#This Row],[kapp_slack_lb]])/Table5[[#This Row],[associated enzload]]),0)</f>
        <v>309611.79989991302</v>
      </c>
      <c r="Q1393" s="1" t="str">
        <f>"'"&amp;Table5[[#This Row],[rxn]]&amp;"'"&amp;CHAR(9)&amp;Table5[[#This Row],[kapp + (slack_ub - slack_lb)/enzload]]</f>
        <v>'RXN-OAADC_c_FWD-rt7226'	309611.799899913</v>
      </c>
      <c r="R1393" s="1">
        <f>_xlfn.XLOOKUP(Table5[[#This Row],[rxn]],Table38[name],Table38[flux],0)</f>
        <v>0</v>
      </c>
      <c r="S1393" s="1">
        <f>_xlfn.XLOOKUP(SUBSTITUTE(Table5[[#This Row],[rxn]],"RXN-","ENZLOAD-"),Table38[name],Table38[flux],0)</f>
        <v>0</v>
      </c>
      <c r="T1393" s="1" t="b">
        <f>AND(Table5[[#This Row],[ENZLOAD flux in kapp-slack.gms]]=0,Table5[[#This Row],[flux in kapp-slack.gms]]&lt;&gt;0,NOT(Table5[[#This Row],[spont or unknown?]]))</f>
        <v>0</v>
      </c>
      <c r="U1393" s="1" t="b">
        <f>OR(_xlfn.TEXTAFTER(Table5[[#This Row],[rxn]],"-",-1)="SPONT",_xlfn.TEXTAFTER(Table5[[#This Row],[rxn]],"-",-1)="UNKNOWN")</f>
        <v>0</v>
      </c>
      <c r="V1393" s="1">
        <f>_xlfn.XLOOKUP(SUBSTITUTE(Table5[[#This Row],[rxn]],"RXN-","ENZLOAD-"),Table4[rxn],Table4[ub],0)</f>
        <v>1.65623951</v>
      </c>
      <c r="W1393" s="1" t="b">
        <f>AND(Table5[[#This Row],[FVA ENZLOAD flux UB]]=0,Table5[[#This Row],[ENZ not made when it should be?]])</f>
        <v>0</v>
      </c>
    </row>
    <row r="1394" spans="1:23" hidden="1">
      <c r="A1394" s="1" t="s">
        <v>5872</v>
      </c>
      <c r="B1394" s="1" t="str">
        <f>_xlfn.TEXTBEFORE(Table38[[#This Row],[all fluxes from kapp-slack]]," ",,,,"")</f>
        <v>PROSYN-MRPL17</v>
      </c>
      <c r="C1394" s="1">
        <f>_xlfn.NUMBERVALUE(IFERROR(_xlfn.TEXTAFTER(Table38[[#This Row],[all fluxes from kapp-slack]]," ",-1,,,""),""))</f>
        <v>1.9855785E-8</v>
      </c>
      <c r="F1394" s="1" t="s">
        <v>9050</v>
      </c>
      <c r="G1394" s="1" t="str">
        <f>_xlfn.TEXTBEFORE(Table5[[#This Row],[rxn     kapp_old        kapp_slack_ub   kapp_slack_lb]]," ")</f>
        <v>RXN-OAAtps_m_FWD-rt0643</v>
      </c>
      <c r="H139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39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394" s="1">
        <f>_xlfn.NUMBERVALUE(_xlfn.TEXTAFTER(Table5[[#This Row],[rxn     kapp_old        kapp_slack_ub   kapp_slack_lb]]," ",-1))</f>
        <v>0</v>
      </c>
      <c r="K1394" s="1">
        <f>_xlfn.XLOOKUP(SUBSTITUTE(Table5[[#This Row],[rxn]],"RXN-","ENZLOAD-"),ENZLOAD[name],ENZLOAD[flux],0)</f>
        <v>3.7046768491999999E-7</v>
      </c>
      <c r="L1394" s="1" t="str">
        <f>"'"&amp;Table5[[#This Row],[rxn]]&amp;"'"&amp;CHAR(9)&amp;IF(AND(Table5[[#This Row],[kapp_slack_ub]]&lt;&gt;0,Table5[[#This Row],[kapp_old]]&lt;$F$1),$F$1,Table5[[#This Row],[kapp_old]])</f>
        <v>'RXN-OAAtps_m_FWD-rt0643'	27141.27779288</v>
      </c>
      <c r="M1394" s="1">
        <f>_xlfn.XLOOKUP(Table5[[#This Row],[rxn]],Table3[name],Table3[flux],$F$1)</f>
        <v>27141.277792879999</v>
      </c>
      <c r="N1394" s="1">
        <f>IFERROR(Table5[[#This Row],[min flux]]/Table5[[#This Row],[associated enzload]],"")</f>
        <v>73262200450.063477</v>
      </c>
      <c r="O1394" s="1">
        <f>_xlfn.NUMBERVALUE(IF(Table5[[#This Row],[flux/enzload]]="","",ABS($N$1-Table5[[#This Row],[flux/enzload]])))</f>
        <v>1326654117208.8899</v>
      </c>
      <c r="P1394" s="1">
        <f>Table5[[#This Row],[kapp_old]]+IFERROR(((Table5[[#This Row],[kapp_slack_ub]]-Table5[[#This Row],[kapp_slack_lb]])/Table5[[#This Row],[associated enzload]]),0)</f>
        <v>27141.277792879999</v>
      </c>
      <c r="Q1394" s="1" t="str">
        <f>"'"&amp;Table5[[#This Row],[rxn]]&amp;"'"&amp;CHAR(9)&amp;Table5[[#This Row],[kapp + (slack_ub - slack_lb)/enzload]]</f>
        <v>'RXN-OAAtps_m_FWD-rt0643'	27141.27779288</v>
      </c>
      <c r="R1394" s="1">
        <f>_xlfn.XLOOKUP(Table5[[#This Row],[rxn]],Table38[name],Table38[flux],0)</f>
        <v>0</v>
      </c>
      <c r="S1394" s="1">
        <f>_xlfn.XLOOKUP(SUBSTITUTE(Table5[[#This Row],[rxn]],"RXN-","ENZLOAD-"),Table38[name],Table38[flux],0)</f>
        <v>0</v>
      </c>
      <c r="T1394" s="1" t="b">
        <f>AND(Table5[[#This Row],[ENZLOAD flux in kapp-slack.gms]]=0,Table5[[#This Row],[flux in kapp-slack.gms]]&lt;&gt;0,NOT(Table5[[#This Row],[spont or unknown?]]))</f>
        <v>0</v>
      </c>
      <c r="U1394" s="1" t="b">
        <f>OR(_xlfn.TEXTAFTER(Table5[[#This Row],[rxn]],"-",-1)="SPONT",_xlfn.TEXTAFTER(Table5[[#This Row],[rxn]],"-",-1)="UNKNOWN")</f>
        <v>0</v>
      </c>
      <c r="V1394" s="1">
        <f>_xlfn.XLOOKUP(SUBSTITUTE(Table5[[#This Row],[rxn]],"RXN-","ENZLOAD-"),Table4[rxn],Table4[ub],0)</f>
        <v>1.1296701600000001</v>
      </c>
      <c r="W1394" s="1" t="b">
        <f>AND(Table5[[#This Row],[FVA ENZLOAD flux UB]]=0,Table5[[#This Row],[ENZ not made when it should be?]])</f>
        <v>0</v>
      </c>
    </row>
    <row r="1395" spans="1:23" hidden="1">
      <c r="A1395" s="1" t="s">
        <v>5873</v>
      </c>
      <c r="B1395" s="1" t="str">
        <f>_xlfn.TEXTBEFORE(Table38[[#This Row],[all fluxes from kapp-slack]]," ",,,,"")</f>
        <v>PROSYN-MRPL19</v>
      </c>
      <c r="C1395" s="1">
        <f>_xlfn.NUMBERVALUE(IFERROR(_xlfn.TEXTAFTER(Table38[[#This Row],[all fluxes from kapp-slack]]," ",-1,,,""),""))</f>
        <v>1.9855785E-8</v>
      </c>
      <c r="F1395" s="1" t="s">
        <v>9051</v>
      </c>
      <c r="G1395" s="1" t="str">
        <f>_xlfn.TEXTBEFORE(Table5[[#This Row],[rxn     kapp_old        kapp_slack_ub   kapp_slack_lb]]," ")</f>
        <v>RXN-OAR1_c_FWD-rt2815_c</v>
      </c>
      <c r="H139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39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395" s="1">
        <f>_xlfn.NUMBERVALUE(_xlfn.TEXTAFTER(Table5[[#This Row],[rxn     kapp_old        kapp_slack_ub   kapp_slack_lb]]," ",-1))</f>
        <v>0</v>
      </c>
      <c r="K1395" s="1">
        <f>_xlfn.XLOOKUP(SUBSTITUTE(Table5[[#This Row],[rxn]],"RXN-","ENZLOAD-"),ENZLOAD[name],ENZLOAD[flux],0)</f>
        <v>8.2077371139999998E-8</v>
      </c>
      <c r="L1395" s="1" t="str">
        <f>"'"&amp;Table5[[#This Row],[rxn]]&amp;"'"&amp;CHAR(9)&amp;IF(AND(Table5[[#This Row],[kapp_slack_ub]]&lt;&gt;0,Table5[[#This Row],[kapp_old]]&lt;$F$1),$F$1,Table5[[#This Row],[kapp_old]])</f>
        <v>'RXN-OAR1_c_FWD-rt2815_c'	27141.27779288</v>
      </c>
      <c r="M1395" s="1">
        <f>_xlfn.XLOOKUP(Table5[[#This Row],[rxn]],Table3[name],Table3[flux],$F$1)</f>
        <v>27141.277792879999</v>
      </c>
      <c r="N1395" s="1">
        <f>IFERROR(Table5[[#This Row],[min flux]]/Table5[[#This Row],[associated enzload]],"")</f>
        <v>330679180094.41254</v>
      </c>
      <c r="O1395" s="1">
        <f>_xlfn.NUMBERVALUE(IF(Table5[[#This Row],[flux/enzload]]="","",ABS($N$1-Table5[[#This Row],[flux/enzload]])))</f>
        <v>1069237137564.54</v>
      </c>
      <c r="P1395" s="1">
        <f>Table5[[#This Row],[kapp_old]]+IFERROR(((Table5[[#This Row],[kapp_slack_ub]]-Table5[[#This Row],[kapp_slack_lb]])/Table5[[#This Row],[associated enzload]]),0)</f>
        <v>27141.277792879999</v>
      </c>
      <c r="Q1395" s="1" t="str">
        <f>"'"&amp;Table5[[#This Row],[rxn]]&amp;"'"&amp;CHAR(9)&amp;Table5[[#This Row],[kapp + (slack_ub - slack_lb)/enzload]]</f>
        <v>'RXN-OAR1_c_FWD-rt2815_c'	27141.27779288</v>
      </c>
      <c r="R1395" s="1">
        <f>_xlfn.XLOOKUP(Table5[[#This Row],[rxn]],Table38[name],Table38[flux],0)</f>
        <v>0</v>
      </c>
      <c r="S1395" s="1">
        <f>_xlfn.XLOOKUP(SUBSTITUTE(Table5[[#This Row],[rxn]],"RXN-","ENZLOAD-"),Table38[name],Table38[flux],0)</f>
        <v>0</v>
      </c>
      <c r="T1395" s="1" t="b">
        <f>AND(Table5[[#This Row],[ENZLOAD flux in kapp-slack.gms]]=0,Table5[[#This Row],[flux in kapp-slack.gms]]&lt;&gt;0,NOT(Table5[[#This Row],[spont or unknown?]]))</f>
        <v>0</v>
      </c>
      <c r="U1395" s="1" t="b">
        <f>OR(_xlfn.TEXTAFTER(Table5[[#This Row],[rxn]],"-",-1)="SPONT",_xlfn.TEXTAFTER(Table5[[#This Row],[rxn]],"-",-1)="UNKNOWN")</f>
        <v>0</v>
      </c>
      <c r="V1395" s="1">
        <f>_xlfn.XLOOKUP(SUBSTITUTE(Table5[[#This Row],[rxn]],"RXN-","ENZLOAD-"),Table4[rxn],Table4[ub],0)</f>
        <v>0.73843060999999999</v>
      </c>
      <c r="W1395" s="1" t="b">
        <f>AND(Table5[[#This Row],[FVA ENZLOAD flux UB]]=0,Table5[[#This Row],[ENZ not made when it should be?]])</f>
        <v>0</v>
      </c>
    </row>
    <row r="1396" spans="1:23" hidden="1">
      <c r="A1396" s="1" t="s">
        <v>5874</v>
      </c>
      <c r="B1396" s="1" t="str">
        <f>_xlfn.TEXTBEFORE(Table38[[#This Row],[all fluxes from kapp-slack]]," ",,,,"")</f>
        <v>PROSYN-MRPL20</v>
      </c>
      <c r="C1396" s="1">
        <f>_xlfn.NUMBERVALUE(IFERROR(_xlfn.TEXTAFTER(Table38[[#This Row],[all fluxes from kapp-slack]]," ",-1,,,""),""))</f>
        <v>1.9855785E-8</v>
      </c>
      <c r="F1396" s="1" t="s">
        <v>9052</v>
      </c>
      <c r="G1396" s="1" t="str">
        <f>_xlfn.TEXTBEFORE(Table5[[#This Row],[rxn     kapp_old        kapp_slack_ub   kapp_slack_lb]]," ")</f>
        <v>RXN-OAR1_c_REV-rt2815_c</v>
      </c>
      <c r="H139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39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396" s="1">
        <f>_xlfn.NUMBERVALUE(_xlfn.TEXTAFTER(Table5[[#This Row],[rxn     kapp_old        kapp_slack_ub   kapp_slack_lb]]," ",-1))</f>
        <v>0</v>
      </c>
      <c r="K1396" s="1">
        <f>_xlfn.XLOOKUP(SUBSTITUTE(Table5[[#This Row],[rxn]],"RXN-","ENZLOAD-"),ENZLOAD[name],ENZLOAD[flux],0)</f>
        <v>8.2077371139999998E-8</v>
      </c>
      <c r="L1396" s="1" t="str">
        <f>"'"&amp;Table5[[#This Row],[rxn]]&amp;"'"&amp;CHAR(9)&amp;IF(AND(Table5[[#This Row],[kapp_slack_ub]]&lt;&gt;0,Table5[[#This Row],[kapp_old]]&lt;$F$1),$F$1,Table5[[#This Row],[kapp_old]])</f>
        <v>'RXN-OAR1_c_REV-rt2815_c'	27141.27779288</v>
      </c>
      <c r="M1396" s="1">
        <f>_xlfn.XLOOKUP(Table5[[#This Row],[rxn]],Table3[name],Table3[flux],$F$1)</f>
        <v>27141.277792879999</v>
      </c>
      <c r="N1396" s="1">
        <f>IFERROR(Table5[[#This Row],[min flux]]/Table5[[#This Row],[associated enzload]],"")</f>
        <v>330679180094.41254</v>
      </c>
      <c r="O1396" s="1">
        <f>_xlfn.NUMBERVALUE(IF(Table5[[#This Row],[flux/enzload]]="","",ABS($N$1-Table5[[#This Row],[flux/enzload]])))</f>
        <v>1069237137564.54</v>
      </c>
      <c r="P1396" s="1">
        <f>Table5[[#This Row],[kapp_old]]+IFERROR(((Table5[[#This Row],[kapp_slack_ub]]-Table5[[#This Row],[kapp_slack_lb]])/Table5[[#This Row],[associated enzload]]),0)</f>
        <v>27141.277792879999</v>
      </c>
      <c r="Q1396" s="1" t="str">
        <f>"'"&amp;Table5[[#This Row],[rxn]]&amp;"'"&amp;CHAR(9)&amp;Table5[[#This Row],[kapp + (slack_ub - slack_lb)/enzload]]</f>
        <v>'RXN-OAR1_c_REV-rt2815_c'	27141.27779288</v>
      </c>
      <c r="R1396" s="1">
        <f>_xlfn.XLOOKUP(Table5[[#This Row],[rxn]],Table38[name],Table38[flux],0)</f>
        <v>0</v>
      </c>
      <c r="S1396" s="1">
        <f>_xlfn.XLOOKUP(SUBSTITUTE(Table5[[#This Row],[rxn]],"RXN-","ENZLOAD-"),Table38[name],Table38[flux],0)</f>
        <v>0</v>
      </c>
      <c r="T1396" s="1" t="b">
        <f>AND(Table5[[#This Row],[ENZLOAD flux in kapp-slack.gms]]=0,Table5[[#This Row],[flux in kapp-slack.gms]]&lt;&gt;0,NOT(Table5[[#This Row],[spont or unknown?]]))</f>
        <v>0</v>
      </c>
      <c r="U1396" s="1" t="b">
        <f>OR(_xlfn.TEXTAFTER(Table5[[#This Row],[rxn]],"-",-1)="SPONT",_xlfn.TEXTAFTER(Table5[[#This Row],[rxn]],"-",-1)="UNKNOWN")</f>
        <v>0</v>
      </c>
      <c r="V1396" s="1">
        <f>_xlfn.XLOOKUP(SUBSTITUTE(Table5[[#This Row],[rxn]],"RXN-","ENZLOAD-"),Table4[rxn],Table4[ub],0)</f>
        <v>0.73843060999999999</v>
      </c>
      <c r="W1396" s="1" t="b">
        <f>AND(Table5[[#This Row],[FVA ENZLOAD flux UB]]=0,Table5[[#This Row],[ENZ not made when it should be?]])</f>
        <v>0</v>
      </c>
    </row>
    <row r="1397" spans="1:23" hidden="1">
      <c r="A1397" s="1" t="s">
        <v>5875</v>
      </c>
      <c r="B1397" s="1" t="str">
        <f>_xlfn.TEXTBEFORE(Table38[[#This Row],[all fluxes from kapp-slack]]," ",,,,"")</f>
        <v>PROSYN-MRPL22</v>
      </c>
      <c r="C1397" s="1">
        <f>_xlfn.NUMBERVALUE(IFERROR(_xlfn.TEXTAFTER(Table38[[#This Row],[all fluxes from kapp-slack]]," ",-1,,,""),""))</f>
        <v>1.9855785E-8</v>
      </c>
      <c r="F1397" s="1" t="s">
        <v>9053</v>
      </c>
      <c r="G1397" s="1" t="str">
        <f>_xlfn.TEXTBEFORE(Table5[[#This Row],[rxn     kapp_old        kapp_slack_ub   kapp_slack_lb]]," ")</f>
        <v>RXN-OAR2_c_FWD-rt2815_c</v>
      </c>
      <c r="H139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39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397" s="1">
        <f>_xlfn.NUMBERVALUE(_xlfn.TEXTAFTER(Table5[[#This Row],[rxn     kapp_old        kapp_slack_ub   kapp_slack_lb]]," ",-1))</f>
        <v>0</v>
      </c>
      <c r="K1397" s="1">
        <f>_xlfn.XLOOKUP(SUBSTITUTE(Table5[[#This Row],[rxn]],"RXN-","ENZLOAD-"),ENZLOAD[name],ENZLOAD[flux],0)</f>
        <v>8.2077371139999998E-8</v>
      </c>
      <c r="L1397" s="1" t="str">
        <f>"'"&amp;Table5[[#This Row],[rxn]]&amp;"'"&amp;CHAR(9)&amp;IF(AND(Table5[[#This Row],[kapp_slack_ub]]&lt;&gt;0,Table5[[#This Row],[kapp_old]]&lt;$F$1),$F$1,Table5[[#This Row],[kapp_old]])</f>
        <v>'RXN-OAR2_c_FWD-rt2815_c'	27141.27779288</v>
      </c>
      <c r="M1397" s="1">
        <f>_xlfn.XLOOKUP(Table5[[#This Row],[rxn]],Table3[name],Table3[flux],$F$1)</f>
        <v>27141.277792879999</v>
      </c>
      <c r="N1397" s="1">
        <f>IFERROR(Table5[[#This Row],[min flux]]/Table5[[#This Row],[associated enzload]],"")</f>
        <v>330679180094.41254</v>
      </c>
      <c r="O1397" s="1">
        <f>_xlfn.NUMBERVALUE(IF(Table5[[#This Row],[flux/enzload]]="","",ABS($N$1-Table5[[#This Row],[flux/enzload]])))</f>
        <v>1069237137564.54</v>
      </c>
      <c r="P1397" s="1">
        <f>Table5[[#This Row],[kapp_old]]+IFERROR(((Table5[[#This Row],[kapp_slack_ub]]-Table5[[#This Row],[kapp_slack_lb]])/Table5[[#This Row],[associated enzload]]),0)</f>
        <v>27141.277792879999</v>
      </c>
      <c r="Q1397" s="1" t="str">
        <f>"'"&amp;Table5[[#This Row],[rxn]]&amp;"'"&amp;CHAR(9)&amp;Table5[[#This Row],[kapp + (slack_ub - slack_lb)/enzload]]</f>
        <v>'RXN-OAR2_c_FWD-rt2815_c'	27141.27779288</v>
      </c>
      <c r="R1397" s="1">
        <f>_xlfn.XLOOKUP(Table5[[#This Row],[rxn]],Table38[name],Table38[flux],0)</f>
        <v>0</v>
      </c>
      <c r="S1397" s="1">
        <f>_xlfn.XLOOKUP(SUBSTITUTE(Table5[[#This Row],[rxn]],"RXN-","ENZLOAD-"),Table38[name],Table38[flux],0)</f>
        <v>0</v>
      </c>
      <c r="T1397" s="1" t="b">
        <f>AND(Table5[[#This Row],[ENZLOAD flux in kapp-slack.gms]]=0,Table5[[#This Row],[flux in kapp-slack.gms]]&lt;&gt;0,NOT(Table5[[#This Row],[spont or unknown?]]))</f>
        <v>0</v>
      </c>
      <c r="U1397" s="1" t="b">
        <f>OR(_xlfn.TEXTAFTER(Table5[[#This Row],[rxn]],"-",-1)="SPONT",_xlfn.TEXTAFTER(Table5[[#This Row],[rxn]],"-",-1)="UNKNOWN")</f>
        <v>0</v>
      </c>
      <c r="V1397" s="1">
        <f>_xlfn.XLOOKUP(SUBSTITUTE(Table5[[#This Row],[rxn]],"RXN-","ENZLOAD-"),Table4[rxn],Table4[ub],0)</f>
        <v>0.73843060999999999</v>
      </c>
      <c r="W1397" s="1" t="b">
        <f>AND(Table5[[#This Row],[FVA ENZLOAD flux UB]]=0,Table5[[#This Row],[ENZ not made when it should be?]])</f>
        <v>0</v>
      </c>
    </row>
    <row r="1398" spans="1:23" hidden="1">
      <c r="A1398" s="1" t="s">
        <v>5876</v>
      </c>
      <c r="B1398" s="1" t="str">
        <f>_xlfn.TEXTBEFORE(Table38[[#This Row],[all fluxes from kapp-slack]]," ",,,,"")</f>
        <v>PROSYN-MRPL23</v>
      </c>
      <c r="C1398" s="1">
        <f>_xlfn.NUMBERVALUE(IFERROR(_xlfn.TEXTAFTER(Table38[[#This Row],[all fluxes from kapp-slack]]," ",-1,,,""),""))</f>
        <v>1.9855785E-8</v>
      </c>
      <c r="F1398" s="1" t="s">
        <v>9054</v>
      </c>
      <c r="G1398" s="1" t="str">
        <f>_xlfn.TEXTBEFORE(Table5[[#This Row],[rxn     kapp_old        kapp_slack_ub   kapp_slack_lb]]," ")</f>
        <v>RXN-OAR2_c_REV-rt2815_c</v>
      </c>
      <c r="H139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39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398" s="1">
        <f>_xlfn.NUMBERVALUE(_xlfn.TEXTAFTER(Table5[[#This Row],[rxn     kapp_old        kapp_slack_ub   kapp_slack_lb]]," ",-1))</f>
        <v>0</v>
      </c>
      <c r="K1398" s="1">
        <f>_xlfn.XLOOKUP(SUBSTITUTE(Table5[[#This Row],[rxn]],"RXN-","ENZLOAD-"),ENZLOAD[name],ENZLOAD[flux],0)</f>
        <v>8.2077371139999998E-8</v>
      </c>
      <c r="L1398" s="1" t="str">
        <f>"'"&amp;Table5[[#This Row],[rxn]]&amp;"'"&amp;CHAR(9)&amp;IF(AND(Table5[[#This Row],[kapp_slack_ub]]&lt;&gt;0,Table5[[#This Row],[kapp_old]]&lt;$F$1),$F$1,Table5[[#This Row],[kapp_old]])</f>
        <v>'RXN-OAR2_c_REV-rt2815_c'	27141.27779288</v>
      </c>
      <c r="M1398" s="1">
        <f>_xlfn.XLOOKUP(Table5[[#This Row],[rxn]],Table3[name],Table3[flux],$F$1)</f>
        <v>27141.277792879999</v>
      </c>
      <c r="N1398" s="1">
        <f>IFERROR(Table5[[#This Row],[min flux]]/Table5[[#This Row],[associated enzload]],"")</f>
        <v>330679180094.41254</v>
      </c>
      <c r="O1398" s="1">
        <f>_xlfn.NUMBERVALUE(IF(Table5[[#This Row],[flux/enzload]]="","",ABS($N$1-Table5[[#This Row],[flux/enzload]])))</f>
        <v>1069237137564.54</v>
      </c>
      <c r="P1398" s="1">
        <f>Table5[[#This Row],[kapp_old]]+IFERROR(((Table5[[#This Row],[kapp_slack_ub]]-Table5[[#This Row],[kapp_slack_lb]])/Table5[[#This Row],[associated enzload]]),0)</f>
        <v>27141.277792879999</v>
      </c>
      <c r="Q1398" s="1" t="str">
        <f>"'"&amp;Table5[[#This Row],[rxn]]&amp;"'"&amp;CHAR(9)&amp;Table5[[#This Row],[kapp + (slack_ub - slack_lb)/enzload]]</f>
        <v>'RXN-OAR2_c_REV-rt2815_c'	27141.27779288</v>
      </c>
      <c r="R1398" s="1">
        <f>_xlfn.XLOOKUP(Table5[[#This Row],[rxn]],Table38[name],Table38[flux],0)</f>
        <v>0</v>
      </c>
      <c r="S1398" s="1">
        <f>_xlfn.XLOOKUP(SUBSTITUTE(Table5[[#This Row],[rxn]],"RXN-","ENZLOAD-"),Table38[name],Table38[flux],0)</f>
        <v>0</v>
      </c>
      <c r="T1398" s="1" t="b">
        <f>AND(Table5[[#This Row],[ENZLOAD flux in kapp-slack.gms]]=0,Table5[[#This Row],[flux in kapp-slack.gms]]&lt;&gt;0,NOT(Table5[[#This Row],[spont or unknown?]]))</f>
        <v>0</v>
      </c>
      <c r="U1398" s="1" t="b">
        <f>OR(_xlfn.TEXTAFTER(Table5[[#This Row],[rxn]],"-",-1)="SPONT",_xlfn.TEXTAFTER(Table5[[#This Row],[rxn]],"-",-1)="UNKNOWN")</f>
        <v>0</v>
      </c>
      <c r="V1398" s="1">
        <f>_xlfn.XLOOKUP(SUBSTITUTE(Table5[[#This Row],[rxn]],"RXN-","ENZLOAD-"),Table4[rxn],Table4[ub],0)</f>
        <v>0.73843060999999999</v>
      </c>
      <c r="W1398" s="1" t="b">
        <f>AND(Table5[[#This Row],[FVA ENZLOAD flux UB]]=0,Table5[[#This Row],[ENZ not made when it should be?]])</f>
        <v>0</v>
      </c>
    </row>
    <row r="1399" spans="1:23" hidden="1">
      <c r="A1399" s="1" t="s">
        <v>5877</v>
      </c>
      <c r="B1399" s="1" t="str">
        <f>_xlfn.TEXTBEFORE(Table38[[#This Row],[all fluxes from kapp-slack]]," ",,,,"")</f>
        <v>PROSYN-MRPL24</v>
      </c>
      <c r="C1399" s="1">
        <f>_xlfn.NUMBERVALUE(IFERROR(_xlfn.TEXTAFTER(Table38[[#This Row],[all fluxes from kapp-slack]]," ",-1,,,""),""))</f>
        <v>1.9855785E-8</v>
      </c>
      <c r="F1399" s="1" t="s">
        <v>9055</v>
      </c>
      <c r="G1399" s="1" t="str">
        <f>_xlfn.TEXTBEFORE(Table5[[#This Row],[rxn     kapp_old        kapp_slack_ub   kapp_slack_lb]]," ")</f>
        <v>RXN-OAR3_m_FWD-rt0607</v>
      </c>
      <c r="H139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39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399" s="1">
        <f>_xlfn.NUMBERVALUE(_xlfn.TEXTAFTER(Table5[[#This Row],[rxn     kapp_old        kapp_slack_ub   kapp_slack_lb]]," ",-1))</f>
        <v>0</v>
      </c>
      <c r="K1399" s="1">
        <f>_xlfn.XLOOKUP(SUBSTITUTE(Table5[[#This Row],[rxn]],"RXN-","ENZLOAD-"),ENZLOAD[name],ENZLOAD[flux],0)</f>
        <v>4.0785794788999998E-7</v>
      </c>
      <c r="L1399" s="1" t="str">
        <f>"'"&amp;Table5[[#This Row],[rxn]]&amp;"'"&amp;CHAR(9)&amp;IF(AND(Table5[[#This Row],[kapp_slack_ub]]&lt;&gt;0,Table5[[#This Row],[kapp_old]]&lt;$F$1),$F$1,Table5[[#This Row],[kapp_old]])</f>
        <v>'RXN-OAR3_m_FWD-rt0607'	27141.27779288</v>
      </c>
      <c r="M1399" s="1">
        <f>_xlfn.XLOOKUP(Table5[[#This Row],[rxn]],Table3[name],Table3[flux],$F$1)</f>
        <v>27141.277792879999</v>
      </c>
      <c r="N1399" s="1">
        <f>IFERROR(Table5[[#This Row],[min flux]]/Table5[[#This Row],[associated enzload]],"")</f>
        <v>66545908773.610687</v>
      </c>
      <c r="O1399" s="1">
        <f>_xlfn.NUMBERVALUE(IF(Table5[[#This Row],[flux/enzload]]="","",ABS($N$1-Table5[[#This Row],[flux/enzload]])))</f>
        <v>1333370408885.3401</v>
      </c>
      <c r="P1399" s="1">
        <f>Table5[[#This Row],[kapp_old]]+IFERROR(((Table5[[#This Row],[kapp_slack_ub]]-Table5[[#This Row],[kapp_slack_lb]])/Table5[[#This Row],[associated enzload]]),0)</f>
        <v>27141.277792879999</v>
      </c>
      <c r="Q1399" s="1" t="str">
        <f>"'"&amp;Table5[[#This Row],[rxn]]&amp;"'"&amp;CHAR(9)&amp;Table5[[#This Row],[kapp + (slack_ub - slack_lb)/enzload]]</f>
        <v>'RXN-OAR3_m_FWD-rt0607'	27141.27779288</v>
      </c>
      <c r="R1399" s="1">
        <f>_xlfn.XLOOKUP(Table5[[#This Row],[rxn]],Table38[name],Table38[flux],0)</f>
        <v>0</v>
      </c>
      <c r="S1399" s="1">
        <f>_xlfn.XLOOKUP(SUBSTITUTE(Table5[[#This Row],[rxn]],"RXN-","ENZLOAD-"),Table38[name],Table38[flux],0)</f>
        <v>0</v>
      </c>
      <c r="T1399" s="1" t="b">
        <f>AND(Table5[[#This Row],[ENZLOAD flux in kapp-slack.gms]]=0,Table5[[#This Row],[flux in kapp-slack.gms]]&lt;&gt;0,NOT(Table5[[#This Row],[spont or unknown?]]))</f>
        <v>0</v>
      </c>
      <c r="U1399" s="1" t="b">
        <f>OR(_xlfn.TEXTAFTER(Table5[[#This Row],[rxn]],"-",-1)="SPONT",_xlfn.TEXTAFTER(Table5[[#This Row],[rxn]],"-",-1)="UNKNOWN")</f>
        <v>0</v>
      </c>
      <c r="V1399" s="1">
        <f>_xlfn.XLOOKUP(SUBSTITUTE(Table5[[#This Row],[rxn]],"RXN-","ENZLOAD-"),Table4[rxn],Table4[ub],0)</f>
        <v>0.73013592000000005</v>
      </c>
      <c r="W1399" s="1" t="b">
        <f>AND(Table5[[#This Row],[FVA ENZLOAD flux UB]]=0,Table5[[#This Row],[ENZ not made when it should be?]])</f>
        <v>0</v>
      </c>
    </row>
    <row r="1400" spans="1:23" hidden="1">
      <c r="A1400" s="1" t="s">
        <v>5878</v>
      </c>
      <c r="B1400" s="1" t="str">
        <f>_xlfn.TEXTBEFORE(Table38[[#This Row],[all fluxes from kapp-slack]]," ",,,,"")</f>
        <v>PROSYN-MRPL25</v>
      </c>
      <c r="C1400" s="1">
        <f>_xlfn.NUMBERVALUE(IFERROR(_xlfn.TEXTAFTER(Table38[[#This Row],[all fluxes from kapp-slack]]," ",-1,,,""),""))</f>
        <v>1.9855785E-8</v>
      </c>
      <c r="F1400" s="1" t="s">
        <v>9056</v>
      </c>
      <c r="G1400" s="1" t="str">
        <f>_xlfn.TEXTBEFORE(Table5[[#This Row],[rxn     kapp_old        kapp_slack_ub   kapp_slack_lb]]," ")</f>
        <v>RXN-OAR3_m_REV-rt0607</v>
      </c>
      <c r="H140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40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400" s="1">
        <f>_xlfn.NUMBERVALUE(_xlfn.TEXTAFTER(Table5[[#This Row],[rxn     kapp_old        kapp_slack_ub   kapp_slack_lb]]," ",-1))</f>
        <v>0</v>
      </c>
      <c r="K1400" s="1">
        <f>_xlfn.XLOOKUP(SUBSTITUTE(Table5[[#This Row],[rxn]],"RXN-","ENZLOAD-"),ENZLOAD[name],ENZLOAD[flux],0)</f>
        <v>4.0785794788999998E-7</v>
      </c>
      <c r="L1400" s="1" t="str">
        <f>"'"&amp;Table5[[#This Row],[rxn]]&amp;"'"&amp;CHAR(9)&amp;IF(AND(Table5[[#This Row],[kapp_slack_ub]]&lt;&gt;0,Table5[[#This Row],[kapp_old]]&lt;$F$1),$F$1,Table5[[#This Row],[kapp_old]])</f>
        <v>'RXN-OAR3_m_REV-rt0607'	27141.27779288</v>
      </c>
      <c r="M1400" s="1">
        <f>_xlfn.XLOOKUP(Table5[[#This Row],[rxn]],Table3[name],Table3[flux],$F$1)</f>
        <v>27141.277792879999</v>
      </c>
      <c r="N1400" s="1">
        <f>IFERROR(Table5[[#This Row],[min flux]]/Table5[[#This Row],[associated enzload]],"")</f>
        <v>66545908773.610687</v>
      </c>
      <c r="O1400" s="1">
        <f>_xlfn.NUMBERVALUE(IF(Table5[[#This Row],[flux/enzload]]="","",ABS($N$1-Table5[[#This Row],[flux/enzload]])))</f>
        <v>1333370408885.3401</v>
      </c>
      <c r="P1400" s="1">
        <f>Table5[[#This Row],[kapp_old]]+IFERROR(((Table5[[#This Row],[kapp_slack_ub]]-Table5[[#This Row],[kapp_slack_lb]])/Table5[[#This Row],[associated enzload]]),0)</f>
        <v>27141.277792879999</v>
      </c>
      <c r="Q1400" s="1" t="str">
        <f>"'"&amp;Table5[[#This Row],[rxn]]&amp;"'"&amp;CHAR(9)&amp;Table5[[#This Row],[kapp + (slack_ub - slack_lb)/enzload]]</f>
        <v>'RXN-OAR3_m_REV-rt0607'	27141.27779288</v>
      </c>
      <c r="R1400" s="1">
        <f>_xlfn.XLOOKUP(Table5[[#This Row],[rxn]],Table38[name],Table38[flux],0)</f>
        <v>0</v>
      </c>
      <c r="S1400" s="1">
        <f>_xlfn.XLOOKUP(SUBSTITUTE(Table5[[#This Row],[rxn]],"RXN-","ENZLOAD-"),Table38[name],Table38[flux],0)</f>
        <v>0</v>
      </c>
      <c r="T1400" s="1" t="b">
        <f>AND(Table5[[#This Row],[ENZLOAD flux in kapp-slack.gms]]=0,Table5[[#This Row],[flux in kapp-slack.gms]]&lt;&gt;0,NOT(Table5[[#This Row],[spont or unknown?]]))</f>
        <v>0</v>
      </c>
      <c r="U1400" s="1" t="b">
        <f>OR(_xlfn.TEXTAFTER(Table5[[#This Row],[rxn]],"-",-1)="SPONT",_xlfn.TEXTAFTER(Table5[[#This Row],[rxn]],"-",-1)="UNKNOWN")</f>
        <v>0</v>
      </c>
      <c r="V1400" s="1">
        <f>_xlfn.XLOOKUP(SUBSTITUTE(Table5[[#This Row],[rxn]],"RXN-","ENZLOAD-"),Table4[rxn],Table4[ub],0)</f>
        <v>0.73013592000000005</v>
      </c>
      <c r="W1400" s="1" t="b">
        <f>AND(Table5[[#This Row],[FVA ENZLOAD flux UB]]=0,Table5[[#This Row],[ENZ not made when it should be?]])</f>
        <v>0</v>
      </c>
    </row>
    <row r="1401" spans="1:23" hidden="1">
      <c r="A1401" s="1" t="s">
        <v>5879</v>
      </c>
      <c r="B1401" s="1" t="str">
        <f>_xlfn.TEXTBEFORE(Table38[[#This Row],[all fluxes from kapp-slack]]," ",,,,"")</f>
        <v>PROSYN-MRPL27</v>
      </c>
      <c r="C1401" s="1">
        <f>_xlfn.NUMBERVALUE(IFERROR(_xlfn.TEXTAFTER(Table38[[#This Row],[all fluxes from kapp-slack]]," ",-1,,,""),""))</f>
        <v>1.9855785E-8</v>
      </c>
      <c r="F1401" s="1" t="s">
        <v>9058</v>
      </c>
      <c r="G1401" s="1" t="str">
        <f>_xlfn.TEXTBEFORE(Table5[[#This Row],[rxn     kapp_old        kapp_slack_ub   kapp_slack_lb]]," ")</f>
        <v>RXN-OCDCAt_c_e_FWD-rt15442799</v>
      </c>
      <c r="H140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40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401" s="1">
        <f>_xlfn.NUMBERVALUE(_xlfn.TEXTAFTER(Table5[[#This Row],[rxn     kapp_old        kapp_slack_ub   kapp_slack_lb]]," ",-1))</f>
        <v>0</v>
      </c>
      <c r="K1401" s="1">
        <f>_xlfn.XLOOKUP(SUBSTITUTE(Table5[[#This Row],[rxn]],"RXN-","ENZLOAD-"),ENZLOAD[name],ENZLOAD[flux],0)</f>
        <v>3.7733456139999999E-8</v>
      </c>
      <c r="L1401" s="1" t="str">
        <f>"'"&amp;Table5[[#This Row],[rxn]]&amp;"'"&amp;CHAR(9)&amp;IF(AND(Table5[[#This Row],[kapp_slack_ub]]&lt;&gt;0,Table5[[#This Row],[kapp_old]]&lt;$F$1),$F$1,Table5[[#This Row],[kapp_old]])</f>
        <v>'RXN-OCDCAt_c_e_FWD-rt15442799'	27141.27779288</v>
      </c>
      <c r="M1401" s="1">
        <f>_xlfn.XLOOKUP(Table5[[#This Row],[rxn]],Table3[name],Table3[flux],$F$1)</f>
        <v>27141.277792879999</v>
      </c>
      <c r="N1401" s="1">
        <f>IFERROR(Table5[[#This Row],[min flux]]/Table5[[#This Row],[associated enzload]],"")</f>
        <v>719289473303.99512</v>
      </c>
      <c r="O1401" s="1">
        <f>_xlfn.NUMBERVALUE(IF(Table5[[#This Row],[flux/enzload]]="","",ABS($N$1-Table5[[#This Row],[flux/enzload]])))</f>
        <v>680626844354.95801</v>
      </c>
      <c r="P1401" s="1">
        <f>Table5[[#This Row],[kapp_old]]+IFERROR(((Table5[[#This Row],[kapp_slack_ub]]-Table5[[#This Row],[kapp_slack_lb]])/Table5[[#This Row],[associated enzload]]),0)</f>
        <v>27141.277792879999</v>
      </c>
      <c r="Q1401" s="1" t="str">
        <f>"'"&amp;Table5[[#This Row],[rxn]]&amp;"'"&amp;CHAR(9)&amp;Table5[[#This Row],[kapp + (slack_ub - slack_lb)/enzload]]</f>
        <v>'RXN-OCDCAt_c_e_FWD-rt15442799'	27141.27779288</v>
      </c>
      <c r="R1401" s="1">
        <f>_xlfn.XLOOKUP(Table5[[#This Row],[rxn]],Table38[name],Table38[flux],0)</f>
        <v>0</v>
      </c>
      <c r="S1401" s="1">
        <f>_xlfn.XLOOKUP(SUBSTITUTE(Table5[[#This Row],[rxn]],"RXN-","ENZLOAD-"),Table38[name],Table38[flux],0)</f>
        <v>0</v>
      </c>
      <c r="T1401" s="1" t="b">
        <f>AND(Table5[[#This Row],[ENZLOAD flux in kapp-slack.gms]]=0,Table5[[#This Row],[flux in kapp-slack.gms]]&lt;&gt;0,NOT(Table5[[#This Row],[spont or unknown?]]))</f>
        <v>0</v>
      </c>
      <c r="U1401" s="1" t="b">
        <f>OR(_xlfn.TEXTAFTER(Table5[[#This Row],[rxn]],"-",-1)="SPONT",_xlfn.TEXTAFTER(Table5[[#This Row],[rxn]],"-",-1)="UNKNOWN")</f>
        <v>0</v>
      </c>
      <c r="V1401" s="1">
        <f>_xlfn.XLOOKUP(SUBSTITUTE(Table5[[#This Row],[rxn]],"RXN-","ENZLOAD-"),Table4[rxn],Table4[ub],0)</f>
        <v>0.29296214999999998</v>
      </c>
      <c r="W1401" s="1" t="b">
        <f>AND(Table5[[#This Row],[FVA ENZLOAD flux UB]]=0,Table5[[#This Row],[ENZ not made when it should be?]])</f>
        <v>0</v>
      </c>
    </row>
    <row r="1402" spans="1:23" hidden="1">
      <c r="A1402" s="1" t="s">
        <v>5880</v>
      </c>
      <c r="B1402" s="1" t="str">
        <f>_xlfn.TEXTBEFORE(Table38[[#This Row],[all fluxes from kapp-slack]]," ",,,,"")</f>
        <v>PROSYN-MRPL28</v>
      </c>
      <c r="C1402" s="1">
        <f>_xlfn.NUMBERVALUE(IFERROR(_xlfn.TEXTAFTER(Table38[[#This Row],[all fluxes from kapp-slack]]," ",-1,,,""),""))</f>
        <v>1.9855785E-8</v>
      </c>
      <c r="F1402" s="1" t="s">
        <v>9059</v>
      </c>
      <c r="G1402" s="1" t="str">
        <f>_xlfn.TEXTBEFORE(Table5[[#This Row],[rxn     kapp_old        kapp_slack_ub   kapp_slack_lb]]," ")</f>
        <v>RXN-OCDCAt_c_e_REV-rt15442799</v>
      </c>
      <c r="H140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40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402" s="1">
        <f>_xlfn.NUMBERVALUE(_xlfn.TEXTAFTER(Table5[[#This Row],[rxn     kapp_old        kapp_slack_ub   kapp_slack_lb]]," ",-1))</f>
        <v>0</v>
      </c>
      <c r="K1402" s="1">
        <f>_xlfn.XLOOKUP(SUBSTITUTE(Table5[[#This Row],[rxn]],"RXN-","ENZLOAD-"),ENZLOAD[name],ENZLOAD[flux],0)</f>
        <v>3.7733456139999999E-8</v>
      </c>
      <c r="L1402" s="1" t="str">
        <f>"'"&amp;Table5[[#This Row],[rxn]]&amp;"'"&amp;CHAR(9)&amp;IF(AND(Table5[[#This Row],[kapp_slack_ub]]&lt;&gt;0,Table5[[#This Row],[kapp_old]]&lt;$F$1),$F$1,Table5[[#This Row],[kapp_old]])</f>
        <v>'RXN-OCDCAt_c_e_REV-rt15442799'	27141.27779288</v>
      </c>
      <c r="M1402" s="1">
        <f>_xlfn.XLOOKUP(Table5[[#This Row],[rxn]],Table3[name],Table3[flux],$F$1)</f>
        <v>27141.277792879999</v>
      </c>
      <c r="N1402" s="1">
        <f>IFERROR(Table5[[#This Row],[min flux]]/Table5[[#This Row],[associated enzload]],"")</f>
        <v>719289473303.99512</v>
      </c>
      <c r="O1402" s="1">
        <f>_xlfn.NUMBERVALUE(IF(Table5[[#This Row],[flux/enzload]]="","",ABS($N$1-Table5[[#This Row],[flux/enzload]])))</f>
        <v>680626844354.95801</v>
      </c>
      <c r="P1402" s="1">
        <f>Table5[[#This Row],[kapp_old]]+IFERROR(((Table5[[#This Row],[kapp_slack_ub]]-Table5[[#This Row],[kapp_slack_lb]])/Table5[[#This Row],[associated enzload]]),0)</f>
        <v>27141.277792879999</v>
      </c>
      <c r="Q1402" s="1" t="str">
        <f>"'"&amp;Table5[[#This Row],[rxn]]&amp;"'"&amp;CHAR(9)&amp;Table5[[#This Row],[kapp + (slack_ub - slack_lb)/enzload]]</f>
        <v>'RXN-OCDCAt_c_e_REV-rt15442799'	27141.27779288</v>
      </c>
      <c r="R1402" s="1">
        <f>_xlfn.XLOOKUP(Table5[[#This Row],[rxn]],Table38[name],Table38[flux],0)</f>
        <v>0</v>
      </c>
      <c r="S1402" s="1">
        <f>_xlfn.XLOOKUP(SUBSTITUTE(Table5[[#This Row],[rxn]],"RXN-","ENZLOAD-"),Table38[name],Table38[flux],0)</f>
        <v>0</v>
      </c>
      <c r="T1402" s="1" t="b">
        <f>AND(Table5[[#This Row],[ENZLOAD flux in kapp-slack.gms]]=0,Table5[[#This Row],[flux in kapp-slack.gms]]&lt;&gt;0,NOT(Table5[[#This Row],[spont or unknown?]]))</f>
        <v>0</v>
      </c>
      <c r="U1402" s="1" t="b">
        <f>OR(_xlfn.TEXTAFTER(Table5[[#This Row],[rxn]],"-",-1)="SPONT",_xlfn.TEXTAFTER(Table5[[#This Row],[rxn]],"-",-1)="UNKNOWN")</f>
        <v>0</v>
      </c>
      <c r="V1402" s="1">
        <f>_xlfn.XLOOKUP(SUBSTITUTE(Table5[[#This Row],[rxn]],"RXN-","ENZLOAD-"),Table4[rxn],Table4[ub],0)</f>
        <v>0.29296214999999998</v>
      </c>
      <c r="W1402" s="1" t="b">
        <f>AND(Table5[[#This Row],[FVA ENZLOAD flux UB]]=0,Table5[[#This Row],[ENZ not made when it should be?]])</f>
        <v>0</v>
      </c>
    </row>
    <row r="1403" spans="1:23" hidden="1">
      <c r="A1403" s="1" t="s">
        <v>5881</v>
      </c>
      <c r="B1403" s="1" t="str">
        <f>_xlfn.TEXTBEFORE(Table38[[#This Row],[all fluxes from kapp-slack]]," ",,,,"")</f>
        <v>PROSYN-MRPL3</v>
      </c>
      <c r="C1403" s="1">
        <f>_xlfn.NUMBERVALUE(IFERROR(_xlfn.TEXTAFTER(Table38[[#This Row],[all fluxes from kapp-slack]]," ",-1,,,""),""))</f>
        <v>1.9855785E-8</v>
      </c>
      <c r="F1403" s="1" t="s">
        <v>9068</v>
      </c>
      <c r="G1403" s="1" t="str">
        <f>_xlfn.TEXTBEFORE(Table5[[#This Row],[rxn     kapp_old        kapp_slack_ub   kapp_slack_lb]]," ")</f>
        <v>RXN-OCDCEAt_c_e_FWD-rt15442799</v>
      </c>
      <c r="H140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40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403" s="1">
        <f>_xlfn.NUMBERVALUE(_xlfn.TEXTAFTER(Table5[[#This Row],[rxn     kapp_old        kapp_slack_ub   kapp_slack_lb]]," ",-1))</f>
        <v>0</v>
      </c>
      <c r="K1403" s="1">
        <f>_xlfn.XLOOKUP(SUBSTITUTE(Table5[[#This Row],[rxn]],"RXN-","ENZLOAD-"),ENZLOAD[name],ENZLOAD[flux],0)</f>
        <v>3.7733456139999999E-8</v>
      </c>
      <c r="L1403" s="1" t="str">
        <f>"'"&amp;Table5[[#This Row],[rxn]]&amp;"'"&amp;CHAR(9)&amp;IF(AND(Table5[[#This Row],[kapp_slack_ub]]&lt;&gt;0,Table5[[#This Row],[kapp_old]]&lt;$F$1),$F$1,Table5[[#This Row],[kapp_old]])</f>
        <v>'RXN-OCDCEAt_c_e_FWD-rt15442799'	27141.27779288</v>
      </c>
      <c r="M1403" s="1">
        <f>_xlfn.XLOOKUP(Table5[[#This Row],[rxn]],Table3[name],Table3[flux],$F$1)</f>
        <v>27141.277792879999</v>
      </c>
      <c r="N1403" s="1">
        <f>IFERROR(Table5[[#This Row],[min flux]]/Table5[[#This Row],[associated enzload]],"")</f>
        <v>719289473303.99512</v>
      </c>
      <c r="O1403" s="1">
        <f>_xlfn.NUMBERVALUE(IF(Table5[[#This Row],[flux/enzload]]="","",ABS($N$1-Table5[[#This Row],[flux/enzload]])))</f>
        <v>680626844354.95801</v>
      </c>
      <c r="P1403" s="1">
        <f>Table5[[#This Row],[kapp_old]]+IFERROR(((Table5[[#This Row],[kapp_slack_ub]]-Table5[[#This Row],[kapp_slack_lb]])/Table5[[#This Row],[associated enzload]]),0)</f>
        <v>27141.277792879999</v>
      </c>
      <c r="Q1403" s="1" t="str">
        <f>"'"&amp;Table5[[#This Row],[rxn]]&amp;"'"&amp;CHAR(9)&amp;Table5[[#This Row],[kapp + (slack_ub - slack_lb)/enzload]]</f>
        <v>'RXN-OCDCEAt_c_e_FWD-rt15442799'	27141.27779288</v>
      </c>
      <c r="R1403" s="1">
        <f>_xlfn.XLOOKUP(Table5[[#This Row],[rxn]],Table38[name],Table38[flux],0)</f>
        <v>0</v>
      </c>
      <c r="S1403" s="1">
        <f>_xlfn.XLOOKUP(SUBSTITUTE(Table5[[#This Row],[rxn]],"RXN-","ENZLOAD-"),Table38[name],Table38[flux],0)</f>
        <v>0</v>
      </c>
      <c r="T1403" s="1" t="b">
        <f>AND(Table5[[#This Row],[ENZLOAD flux in kapp-slack.gms]]=0,Table5[[#This Row],[flux in kapp-slack.gms]]&lt;&gt;0,NOT(Table5[[#This Row],[spont or unknown?]]))</f>
        <v>0</v>
      </c>
      <c r="U1403" s="1" t="b">
        <f>OR(_xlfn.TEXTAFTER(Table5[[#This Row],[rxn]],"-",-1)="SPONT",_xlfn.TEXTAFTER(Table5[[#This Row],[rxn]],"-",-1)="UNKNOWN")</f>
        <v>0</v>
      </c>
      <c r="V1403" s="1">
        <f>_xlfn.XLOOKUP(SUBSTITUTE(Table5[[#This Row],[rxn]],"RXN-","ENZLOAD-"),Table4[rxn],Table4[ub],0)</f>
        <v>0.29296214999999998</v>
      </c>
      <c r="W1403" s="1" t="b">
        <f>AND(Table5[[#This Row],[FVA ENZLOAD flux UB]]=0,Table5[[#This Row],[ENZ not made when it should be?]])</f>
        <v>0</v>
      </c>
    </row>
    <row r="1404" spans="1:23" hidden="1">
      <c r="A1404" s="1" t="s">
        <v>5882</v>
      </c>
      <c r="B1404" s="1" t="str">
        <f>_xlfn.TEXTBEFORE(Table38[[#This Row],[all fluxes from kapp-slack]]," ",,,,"")</f>
        <v>PROSYN-MRPL31</v>
      </c>
      <c r="C1404" s="1">
        <f>_xlfn.NUMBERVALUE(IFERROR(_xlfn.TEXTAFTER(Table38[[#This Row],[all fluxes from kapp-slack]]," ",-1,,,""),""))</f>
        <v>1.9855785E-8</v>
      </c>
      <c r="F1404" s="1" t="s">
        <v>9069</v>
      </c>
      <c r="G1404" s="1" t="str">
        <f>_xlfn.TEXTBEFORE(Table5[[#This Row],[rxn     kapp_old        kapp_slack_ub   kapp_slack_lb]]," ")</f>
        <v>RXN-OCDCEAt_c_e_REV-rt15442799</v>
      </c>
      <c r="H140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40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404" s="1">
        <f>_xlfn.NUMBERVALUE(_xlfn.TEXTAFTER(Table5[[#This Row],[rxn     kapp_old        kapp_slack_ub   kapp_slack_lb]]," ",-1))</f>
        <v>0</v>
      </c>
      <c r="K1404" s="1">
        <f>_xlfn.XLOOKUP(SUBSTITUTE(Table5[[#This Row],[rxn]],"RXN-","ENZLOAD-"),ENZLOAD[name],ENZLOAD[flux],0)</f>
        <v>3.7733456139999999E-8</v>
      </c>
      <c r="L1404" s="1" t="str">
        <f>"'"&amp;Table5[[#This Row],[rxn]]&amp;"'"&amp;CHAR(9)&amp;IF(AND(Table5[[#This Row],[kapp_slack_ub]]&lt;&gt;0,Table5[[#This Row],[kapp_old]]&lt;$F$1),$F$1,Table5[[#This Row],[kapp_old]])</f>
        <v>'RXN-OCDCEAt_c_e_REV-rt15442799'	27141.27779288</v>
      </c>
      <c r="M1404" s="1">
        <f>_xlfn.XLOOKUP(Table5[[#This Row],[rxn]],Table3[name],Table3[flux],$F$1)</f>
        <v>27141.277792879999</v>
      </c>
      <c r="N1404" s="1">
        <f>IFERROR(Table5[[#This Row],[min flux]]/Table5[[#This Row],[associated enzload]],"")</f>
        <v>719289473303.99512</v>
      </c>
      <c r="O1404" s="1">
        <f>_xlfn.NUMBERVALUE(IF(Table5[[#This Row],[flux/enzload]]="","",ABS($N$1-Table5[[#This Row],[flux/enzload]])))</f>
        <v>680626844354.95801</v>
      </c>
      <c r="P1404" s="1">
        <f>Table5[[#This Row],[kapp_old]]+IFERROR(((Table5[[#This Row],[kapp_slack_ub]]-Table5[[#This Row],[kapp_slack_lb]])/Table5[[#This Row],[associated enzload]]),0)</f>
        <v>27141.277792879999</v>
      </c>
      <c r="Q1404" s="1" t="str">
        <f>"'"&amp;Table5[[#This Row],[rxn]]&amp;"'"&amp;CHAR(9)&amp;Table5[[#This Row],[kapp + (slack_ub - slack_lb)/enzload]]</f>
        <v>'RXN-OCDCEAt_c_e_REV-rt15442799'	27141.27779288</v>
      </c>
      <c r="R1404" s="1">
        <f>_xlfn.XLOOKUP(Table5[[#This Row],[rxn]],Table38[name],Table38[flux],0)</f>
        <v>0</v>
      </c>
      <c r="S1404" s="1">
        <f>_xlfn.XLOOKUP(SUBSTITUTE(Table5[[#This Row],[rxn]],"RXN-","ENZLOAD-"),Table38[name],Table38[flux],0)</f>
        <v>0</v>
      </c>
      <c r="T1404" s="1" t="b">
        <f>AND(Table5[[#This Row],[ENZLOAD flux in kapp-slack.gms]]=0,Table5[[#This Row],[flux in kapp-slack.gms]]&lt;&gt;0,NOT(Table5[[#This Row],[spont or unknown?]]))</f>
        <v>0</v>
      </c>
      <c r="U1404" s="1" t="b">
        <f>OR(_xlfn.TEXTAFTER(Table5[[#This Row],[rxn]],"-",-1)="SPONT",_xlfn.TEXTAFTER(Table5[[#This Row],[rxn]],"-",-1)="UNKNOWN")</f>
        <v>0</v>
      </c>
      <c r="V1404" s="1">
        <f>_xlfn.XLOOKUP(SUBSTITUTE(Table5[[#This Row],[rxn]],"RXN-","ENZLOAD-"),Table4[rxn],Table4[ub],0)</f>
        <v>0.29296214999999998</v>
      </c>
      <c r="W1404" s="1" t="b">
        <f>AND(Table5[[#This Row],[FVA ENZLOAD flux UB]]=0,Table5[[#This Row],[ENZ not made when it should be?]])</f>
        <v>0</v>
      </c>
    </row>
    <row r="1405" spans="1:23" hidden="1">
      <c r="A1405" s="1" t="s">
        <v>5883</v>
      </c>
      <c r="B1405" s="1" t="str">
        <f>_xlfn.TEXTBEFORE(Table38[[#This Row],[all fluxes from kapp-slack]]," ",,,,"")</f>
        <v>PROSYN-MRPL32</v>
      </c>
      <c r="C1405" s="1">
        <f>_xlfn.NUMBERVALUE(IFERROR(_xlfn.TEXTAFTER(Table38[[#This Row],[all fluxes from kapp-slack]]," ",-1,,,""),""))</f>
        <v>1.9855785E-8</v>
      </c>
      <c r="F1405" s="1" t="s">
        <v>9076</v>
      </c>
      <c r="G1405" s="1" t="str">
        <f>_xlfn.TEXTBEFORE(Table5[[#This Row],[rxn     kapp_old        kapp_slack_ub   kapp_slack_lb]]," ")</f>
        <v>RXN-OCOAT1_m_FWD-rt4722</v>
      </c>
      <c r="H140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40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405" s="1">
        <f>_xlfn.NUMBERVALUE(_xlfn.TEXTAFTER(Table5[[#This Row],[rxn     kapp_old        kapp_slack_ub   kapp_slack_lb]]," ",-1))</f>
        <v>0</v>
      </c>
      <c r="K1405" s="1">
        <f>_xlfn.XLOOKUP(SUBSTITUTE(Table5[[#This Row],[rxn]],"RXN-","ENZLOAD-"),ENZLOAD[name],ENZLOAD[flux],0)</f>
        <v>7.4703365534999995E-7</v>
      </c>
      <c r="L1405" s="1" t="str">
        <f>"'"&amp;Table5[[#This Row],[rxn]]&amp;"'"&amp;CHAR(9)&amp;IF(AND(Table5[[#This Row],[kapp_slack_ub]]&lt;&gt;0,Table5[[#This Row],[kapp_old]]&lt;$F$1),$F$1,Table5[[#This Row],[kapp_old]])</f>
        <v>'RXN-OCOAT1_m_FWD-rt4722'	27141.27779288</v>
      </c>
      <c r="M1405" s="1">
        <f>_xlfn.XLOOKUP(Table5[[#This Row],[rxn]],Table3[name],Table3[flux],$F$1)</f>
        <v>27141.277792879999</v>
      </c>
      <c r="N1405" s="1">
        <f>IFERROR(Table5[[#This Row],[min flux]]/Table5[[#This Row],[associated enzload]],"")</f>
        <v>36332068305.762978</v>
      </c>
      <c r="O1405" s="1">
        <f>_xlfn.NUMBERVALUE(IF(Table5[[#This Row],[flux/enzload]]="","",ABS($N$1-Table5[[#This Row],[flux/enzload]])))</f>
        <v>1363584249353.1899</v>
      </c>
      <c r="P1405" s="1">
        <f>Table5[[#This Row],[kapp_old]]+IFERROR(((Table5[[#This Row],[kapp_slack_ub]]-Table5[[#This Row],[kapp_slack_lb]])/Table5[[#This Row],[associated enzload]]),0)</f>
        <v>27141.277792879999</v>
      </c>
      <c r="Q1405" s="1" t="str">
        <f>"'"&amp;Table5[[#This Row],[rxn]]&amp;"'"&amp;CHAR(9)&amp;Table5[[#This Row],[kapp + (slack_ub - slack_lb)/enzload]]</f>
        <v>'RXN-OCOAT1_m_FWD-rt4722'	27141.27779288</v>
      </c>
      <c r="R1405" s="1">
        <f>_xlfn.XLOOKUP(Table5[[#This Row],[rxn]],Table38[name],Table38[flux],0)</f>
        <v>0</v>
      </c>
      <c r="S1405" s="1">
        <f>_xlfn.XLOOKUP(SUBSTITUTE(Table5[[#This Row],[rxn]],"RXN-","ENZLOAD-"),Table38[name],Table38[flux],0)</f>
        <v>0</v>
      </c>
      <c r="T1405" s="1" t="b">
        <f>AND(Table5[[#This Row],[ENZLOAD flux in kapp-slack.gms]]=0,Table5[[#This Row],[flux in kapp-slack.gms]]&lt;&gt;0,NOT(Table5[[#This Row],[spont or unknown?]]))</f>
        <v>0</v>
      </c>
      <c r="U1405" s="1" t="b">
        <f>OR(_xlfn.TEXTAFTER(Table5[[#This Row],[rxn]],"-",-1)="SPONT",_xlfn.TEXTAFTER(Table5[[#This Row],[rxn]],"-",-1)="UNKNOWN")</f>
        <v>0</v>
      </c>
      <c r="V1405" s="1">
        <f>_xlfn.XLOOKUP(SUBSTITUTE(Table5[[#This Row],[rxn]],"RXN-","ENZLOAD-"),Table4[rxn],Table4[ub],0)</f>
        <v>0.77701922999999995</v>
      </c>
      <c r="W1405" s="1" t="b">
        <f>AND(Table5[[#This Row],[FVA ENZLOAD flux UB]]=0,Table5[[#This Row],[ENZ not made when it should be?]])</f>
        <v>0</v>
      </c>
    </row>
    <row r="1406" spans="1:23" hidden="1">
      <c r="A1406" s="1" t="s">
        <v>5884</v>
      </c>
      <c r="B1406" s="1" t="str">
        <f>_xlfn.TEXTBEFORE(Table38[[#This Row],[all fluxes from kapp-slack]]," ",,,,"")</f>
        <v>PROSYN-MRPL33</v>
      </c>
      <c r="C1406" s="1">
        <f>_xlfn.NUMBERVALUE(IFERROR(_xlfn.TEXTAFTER(Table38[[#This Row],[all fluxes from kapp-slack]]," ",-1,,,""),""))</f>
        <v>1.9855785E-8</v>
      </c>
      <c r="F1406" s="1" t="s">
        <v>9077</v>
      </c>
      <c r="G1406" s="1" t="str">
        <f>_xlfn.TEXTBEFORE(Table5[[#This Row],[rxn     kapp_old        kapp_slack_ub   kapp_slack_lb]]," ")</f>
        <v>RXN-OCTAt_c_e_FWD-rt15442799</v>
      </c>
      <c r="H140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40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406" s="1">
        <f>_xlfn.NUMBERVALUE(_xlfn.TEXTAFTER(Table5[[#This Row],[rxn     kapp_old        kapp_slack_ub   kapp_slack_lb]]," ",-1))</f>
        <v>0</v>
      </c>
      <c r="K1406" s="1">
        <f>_xlfn.XLOOKUP(SUBSTITUTE(Table5[[#This Row],[rxn]],"RXN-","ENZLOAD-"),ENZLOAD[name],ENZLOAD[flux],0)</f>
        <v>3.7733456139999999E-8</v>
      </c>
      <c r="L1406" s="1" t="str">
        <f>"'"&amp;Table5[[#This Row],[rxn]]&amp;"'"&amp;CHAR(9)&amp;IF(AND(Table5[[#This Row],[kapp_slack_ub]]&lt;&gt;0,Table5[[#This Row],[kapp_old]]&lt;$F$1),$F$1,Table5[[#This Row],[kapp_old]])</f>
        <v>'RXN-OCTAt_c_e_FWD-rt15442799'	27141.27779288</v>
      </c>
      <c r="M1406" s="1">
        <f>_xlfn.XLOOKUP(Table5[[#This Row],[rxn]],Table3[name],Table3[flux],$F$1)</f>
        <v>27141.277792879999</v>
      </c>
      <c r="N1406" s="1">
        <f>IFERROR(Table5[[#This Row],[min flux]]/Table5[[#This Row],[associated enzload]],"")</f>
        <v>719289473303.99512</v>
      </c>
      <c r="O1406" s="1">
        <f>_xlfn.NUMBERVALUE(IF(Table5[[#This Row],[flux/enzload]]="","",ABS($N$1-Table5[[#This Row],[flux/enzload]])))</f>
        <v>680626844354.95801</v>
      </c>
      <c r="P1406" s="1">
        <f>Table5[[#This Row],[kapp_old]]+IFERROR(((Table5[[#This Row],[kapp_slack_ub]]-Table5[[#This Row],[kapp_slack_lb]])/Table5[[#This Row],[associated enzload]]),0)</f>
        <v>27141.277792879999</v>
      </c>
      <c r="Q1406" s="1" t="str">
        <f>"'"&amp;Table5[[#This Row],[rxn]]&amp;"'"&amp;CHAR(9)&amp;Table5[[#This Row],[kapp + (slack_ub - slack_lb)/enzload]]</f>
        <v>'RXN-OCTAt_c_e_FWD-rt15442799'	27141.27779288</v>
      </c>
      <c r="R1406" s="1">
        <f>_xlfn.XLOOKUP(Table5[[#This Row],[rxn]],Table38[name],Table38[flux],0)</f>
        <v>0</v>
      </c>
      <c r="S1406" s="1">
        <f>_xlfn.XLOOKUP(SUBSTITUTE(Table5[[#This Row],[rxn]],"RXN-","ENZLOAD-"),Table38[name],Table38[flux],0)</f>
        <v>0</v>
      </c>
      <c r="T1406" s="1" t="b">
        <f>AND(Table5[[#This Row],[ENZLOAD flux in kapp-slack.gms]]=0,Table5[[#This Row],[flux in kapp-slack.gms]]&lt;&gt;0,NOT(Table5[[#This Row],[spont or unknown?]]))</f>
        <v>0</v>
      </c>
      <c r="U1406" s="1" t="b">
        <f>OR(_xlfn.TEXTAFTER(Table5[[#This Row],[rxn]],"-",-1)="SPONT",_xlfn.TEXTAFTER(Table5[[#This Row],[rxn]],"-",-1)="UNKNOWN")</f>
        <v>0</v>
      </c>
      <c r="V1406" s="1">
        <f>_xlfn.XLOOKUP(SUBSTITUTE(Table5[[#This Row],[rxn]],"RXN-","ENZLOAD-"),Table4[rxn],Table4[ub],0)</f>
        <v>0.29296214999999998</v>
      </c>
      <c r="W1406" s="1" t="b">
        <f>AND(Table5[[#This Row],[FVA ENZLOAD flux UB]]=0,Table5[[#This Row],[ENZ not made when it should be?]])</f>
        <v>0</v>
      </c>
    </row>
    <row r="1407" spans="1:23" hidden="1">
      <c r="A1407" s="1" t="s">
        <v>5885</v>
      </c>
      <c r="B1407" s="1" t="str">
        <f>_xlfn.TEXTBEFORE(Table38[[#This Row],[all fluxes from kapp-slack]]," ",,,,"")</f>
        <v>PROSYN-MRPL35</v>
      </c>
      <c r="C1407" s="1">
        <f>_xlfn.NUMBERVALUE(IFERROR(_xlfn.TEXTAFTER(Table38[[#This Row],[all fluxes from kapp-slack]]," ",-1,,,""),""))</f>
        <v>1.9855785E-8</v>
      </c>
      <c r="F1407" s="1" t="s">
        <v>9078</v>
      </c>
      <c r="G1407" s="1" t="str">
        <f>_xlfn.TEXTBEFORE(Table5[[#This Row],[rxn     kapp_old        kapp_slack_ub   kapp_slack_lb]]," ")</f>
        <v>RXN-OCTAt_c_e_REV-rt15442799</v>
      </c>
      <c r="H140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40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407" s="1">
        <f>_xlfn.NUMBERVALUE(_xlfn.TEXTAFTER(Table5[[#This Row],[rxn     kapp_old        kapp_slack_ub   kapp_slack_lb]]," ",-1))</f>
        <v>0</v>
      </c>
      <c r="K1407" s="1">
        <f>_xlfn.XLOOKUP(SUBSTITUTE(Table5[[#This Row],[rxn]],"RXN-","ENZLOAD-"),ENZLOAD[name],ENZLOAD[flux],0)</f>
        <v>3.7733456139999999E-8</v>
      </c>
      <c r="L1407" s="1" t="str">
        <f>"'"&amp;Table5[[#This Row],[rxn]]&amp;"'"&amp;CHAR(9)&amp;IF(AND(Table5[[#This Row],[kapp_slack_ub]]&lt;&gt;0,Table5[[#This Row],[kapp_old]]&lt;$F$1),$F$1,Table5[[#This Row],[kapp_old]])</f>
        <v>'RXN-OCTAt_c_e_REV-rt15442799'	27141.27779288</v>
      </c>
      <c r="M1407" s="1">
        <f>_xlfn.XLOOKUP(Table5[[#This Row],[rxn]],Table3[name],Table3[flux],$F$1)</f>
        <v>27141.277792879999</v>
      </c>
      <c r="N1407" s="1">
        <f>IFERROR(Table5[[#This Row],[min flux]]/Table5[[#This Row],[associated enzload]],"")</f>
        <v>719289473303.99512</v>
      </c>
      <c r="O1407" s="1">
        <f>_xlfn.NUMBERVALUE(IF(Table5[[#This Row],[flux/enzload]]="","",ABS($N$1-Table5[[#This Row],[flux/enzload]])))</f>
        <v>680626844354.95801</v>
      </c>
      <c r="P1407" s="1">
        <f>Table5[[#This Row],[kapp_old]]+IFERROR(((Table5[[#This Row],[kapp_slack_ub]]-Table5[[#This Row],[kapp_slack_lb]])/Table5[[#This Row],[associated enzload]]),0)</f>
        <v>27141.277792879999</v>
      </c>
      <c r="Q1407" s="1" t="str">
        <f>"'"&amp;Table5[[#This Row],[rxn]]&amp;"'"&amp;CHAR(9)&amp;Table5[[#This Row],[kapp + (slack_ub - slack_lb)/enzload]]</f>
        <v>'RXN-OCTAt_c_e_REV-rt15442799'	27141.27779288</v>
      </c>
      <c r="R1407" s="1">
        <f>_xlfn.XLOOKUP(Table5[[#This Row],[rxn]],Table38[name],Table38[flux],0)</f>
        <v>0</v>
      </c>
      <c r="S1407" s="1">
        <f>_xlfn.XLOOKUP(SUBSTITUTE(Table5[[#This Row],[rxn]],"RXN-","ENZLOAD-"),Table38[name],Table38[flux],0)</f>
        <v>0</v>
      </c>
      <c r="T1407" s="1" t="b">
        <f>AND(Table5[[#This Row],[ENZLOAD flux in kapp-slack.gms]]=0,Table5[[#This Row],[flux in kapp-slack.gms]]&lt;&gt;0,NOT(Table5[[#This Row],[spont or unknown?]]))</f>
        <v>0</v>
      </c>
      <c r="U1407" s="1" t="b">
        <f>OR(_xlfn.TEXTAFTER(Table5[[#This Row],[rxn]],"-",-1)="SPONT",_xlfn.TEXTAFTER(Table5[[#This Row],[rxn]],"-",-1)="UNKNOWN")</f>
        <v>0</v>
      </c>
      <c r="V1407" s="1">
        <f>_xlfn.XLOOKUP(SUBSTITUTE(Table5[[#This Row],[rxn]],"RXN-","ENZLOAD-"),Table4[rxn],Table4[ub],0)</f>
        <v>0.29296214999999998</v>
      </c>
      <c r="W1407" s="1" t="b">
        <f>AND(Table5[[#This Row],[FVA ENZLOAD flux UB]]=0,Table5[[#This Row],[ENZ not made when it should be?]])</f>
        <v>0</v>
      </c>
    </row>
    <row r="1408" spans="1:23" hidden="1">
      <c r="A1408" s="1" t="s">
        <v>5886</v>
      </c>
      <c r="B1408" s="1" t="str">
        <f>_xlfn.TEXTBEFORE(Table38[[#This Row],[all fluxes from kapp-slack]]," ",,,,"")</f>
        <v>PROSYN-MRPL36</v>
      </c>
      <c r="C1408" s="1">
        <f>_xlfn.NUMBERVALUE(IFERROR(_xlfn.TEXTAFTER(Table38[[#This Row],[all fluxes from kapp-slack]]," ",-1,,,""),""))</f>
        <v>1.9855785E-8</v>
      </c>
      <c r="F1408" s="1" t="s">
        <v>9079</v>
      </c>
      <c r="G1408" s="1" t="str">
        <f>_xlfn.TEXTBEFORE(Table5[[#This Row],[rxn     kapp_old        kapp_slack_ub   kapp_slack_lb]]," ")</f>
        <v>RXN-OCTAt_c_x_FWD-rt5693</v>
      </c>
      <c r="H140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40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408" s="1">
        <f>_xlfn.NUMBERVALUE(_xlfn.TEXTAFTER(Table5[[#This Row],[rxn     kapp_old        kapp_slack_ub   kapp_slack_lb]]," ",-1))</f>
        <v>0</v>
      </c>
      <c r="K1408" s="1">
        <f>_xlfn.XLOOKUP(SUBSTITUTE(Table5[[#This Row],[rxn]],"RXN-","ENZLOAD-"),ENZLOAD[name],ENZLOAD[flux],0)</f>
        <v>8.9353702043999998E-7</v>
      </c>
      <c r="L1408" s="1" t="str">
        <f>"'"&amp;Table5[[#This Row],[rxn]]&amp;"'"&amp;CHAR(9)&amp;IF(AND(Table5[[#This Row],[kapp_slack_ub]]&lt;&gt;0,Table5[[#This Row],[kapp_old]]&lt;$F$1),$F$1,Table5[[#This Row],[kapp_old]])</f>
        <v>'RXN-OCTAt_c_x_FWD-rt5693'	27141.27779288</v>
      </c>
      <c r="M1408" s="1">
        <f>_xlfn.XLOOKUP(Table5[[#This Row],[rxn]],Table3[name],Table3[flux],$F$1)</f>
        <v>27141.277792879999</v>
      </c>
      <c r="N1408" s="1">
        <f>IFERROR(Table5[[#This Row],[min flux]]/Table5[[#This Row],[associated enzload]],"")</f>
        <v>30375101615.280533</v>
      </c>
      <c r="O1408" s="1">
        <f>_xlfn.NUMBERVALUE(IF(Table5[[#This Row],[flux/enzload]]="","",ABS($N$1-Table5[[#This Row],[flux/enzload]])))</f>
        <v>1369541216043.6699</v>
      </c>
      <c r="P1408" s="1">
        <f>Table5[[#This Row],[kapp_old]]+IFERROR(((Table5[[#This Row],[kapp_slack_ub]]-Table5[[#This Row],[kapp_slack_lb]])/Table5[[#This Row],[associated enzload]]),0)</f>
        <v>27141.277792879999</v>
      </c>
      <c r="Q1408" s="1" t="str">
        <f>"'"&amp;Table5[[#This Row],[rxn]]&amp;"'"&amp;CHAR(9)&amp;Table5[[#This Row],[kapp + (slack_ub - slack_lb)/enzload]]</f>
        <v>'RXN-OCTAt_c_x_FWD-rt5693'	27141.27779288</v>
      </c>
      <c r="R1408" s="1">
        <f>_xlfn.XLOOKUP(Table5[[#This Row],[rxn]],Table38[name],Table38[flux],0)</f>
        <v>0</v>
      </c>
      <c r="S1408" s="1">
        <f>_xlfn.XLOOKUP(SUBSTITUTE(Table5[[#This Row],[rxn]],"RXN-","ENZLOAD-"),Table38[name],Table38[flux],0)</f>
        <v>0</v>
      </c>
      <c r="T1408" s="1" t="b">
        <f>AND(Table5[[#This Row],[ENZLOAD flux in kapp-slack.gms]]=0,Table5[[#This Row],[flux in kapp-slack.gms]]&lt;&gt;0,NOT(Table5[[#This Row],[spont or unknown?]]))</f>
        <v>0</v>
      </c>
      <c r="U1408" s="1" t="b">
        <f>OR(_xlfn.TEXTAFTER(Table5[[#This Row],[rxn]],"-",-1)="SPONT",_xlfn.TEXTAFTER(Table5[[#This Row],[rxn]],"-",-1)="UNKNOWN")</f>
        <v>0</v>
      </c>
      <c r="V1408" s="1">
        <f>_xlfn.XLOOKUP(SUBSTITUTE(Table5[[#This Row],[rxn]],"RXN-","ENZLOAD-"),Table4[rxn],Table4[ub],0)</f>
        <v>1.55721194</v>
      </c>
      <c r="W1408" s="1" t="b">
        <f>AND(Table5[[#This Row],[FVA ENZLOAD flux UB]]=0,Table5[[#This Row],[ENZ not made when it should be?]])</f>
        <v>0</v>
      </c>
    </row>
    <row r="1409" spans="1:23" hidden="1">
      <c r="A1409" s="1" t="s">
        <v>5887</v>
      </c>
      <c r="B1409" s="1" t="str">
        <f>_xlfn.TEXTBEFORE(Table38[[#This Row],[all fluxes from kapp-slack]]," ",,,,"")</f>
        <v>PROSYN-MRPL37</v>
      </c>
      <c r="C1409" s="1">
        <f>_xlfn.NUMBERVALUE(IFERROR(_xlfn.TEXTAFTER(Table38[[#This Row],[all fluxes from kapp-slack]]," ",-1,,,""),""))</f>
        <v>1.9855785E-8</v>
      </c>
      <c r="F1409" s="1" t="s">
        <v>9080</v>
      </c>
      <c r="G1409" s="1" t="str">
        <f>_xlfn.TEXTBEFORE(Table5[[#This Row],[rxn     kapp_old        kapp_slack_ub   kapp_slack_lb]]," ")</f>
        <v>RXN-OCTAt_c_x_REV-rt5693</v>
      </c>
      <c r="H140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40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409" s="1">
        <f>_xlfn.NUMBERVALUE(_xlfn.TEXTAFTER(Table5[[#This Row],[rxn     kapp_old        kapp_slack_ub   kapp_slack_lb]]," ",-1))</f>
        <v>0</v>
      </c>
      <c r="K1409" s="1">
        <f>_xlfn.XLOOKUP(SUBSTITUTE(Table5[[#This Row],[rxn]],"RXN-","ENZLOAD-"),ENZLOAD[name],ENZLOAD[flux],0)</f>
        <v>8.9353702043999998E-7</v>
      </c>
      <c r="L1409" s="1" t="str">
        <f>"'"&amp;Table5[[#This Row],[rxn]]&amp;"'"&amp;CHAR(9)&amp;IF(AND(Table5[[#This Row],[kapp_slack_ub]]&lt;&gt;0,Table5[[#This Row],[kapp_old]]&lt;$F$1),$F$1,Table5[[#This Row],[kapp_old]])</f>
        <v>'RXN-OCTAt_c_x_REV-rt5693'	27141.27779288</v>
      </c>
      <c r="M1409" s="1">
        <f>_xlfn.XLOOKUP(Table5[[#This Row],[rxn]],Table3[name],Table3[flux],$F$1)</f>
        <v>27141.277792879999</v>
      </c>
      <c r="N1409" s="1">
        <f>IFERROR(Table5[[#This Row],[min flux]]/Table5[[#This Row],[associated enzload]],"")</f>
        <v>30375101615.280533</v>
      </c>
      <c r="O1409" s="1">
        <f>_xlfn.NUMBERVALUE(IF(Table5[[#This Row],[flux/enzload]]="","",ABS($N$1-Table5[[#This Row],[flux/enzload]])))</f>
        <v>1369541216043.6699</v>
      </c>
      <c r="P1409" s="1">
        <f>Table5[[#This Row],[kapp_old]]+IFERROR(((Table5[[#This Row],[kapp_slack_ub]]-Table5[[#This Row],[kapp_slack_lb]])/Table5[[#This Row],[associated enzload]]),0)</f>
        <v>27141.277792879999</v>
      </c>
      <c r="Q1409" s="1" t="str">
        <f>"'"&amp;Table5[[#This Row],[rxn]]&amp;"'"&amp;CHAR(9)&amp;Table5[[#This Row],[kapp + (slack_ub - slack_lb)/enzload]]</f>
        <v>'RXN-OCTAt_c_x_REV-rt5693'	27141.27779288</v>
      </c>
      <c r="R1409" s="1">
        <f>_xlfn.XLOOKUP(Table5[[#This Row],[rxn]],Table38[name],Table38[flux],0)</f>
        <v>0</v>
      </c>
      <c r="S1409" s="1">
        <f>_xlfn.XLOOKUP(SUBSTITUTE(Table5[[#This Row],[rxn]],"RXN-","ENZLOAD-"),Table38[name],Table38[flux],0)</f>
        <v>0</v>
      </c>
      <c r="T1409" s="1" t="b">
        <f>AND(Table5[[#This Row],[ENZLOAD flux in kapp-slack.gms]]=0,Table5[[#This Row],[flux in kapp-slack.gms]]&lt;&gt;0,NOT(Table5[[#This Row],[spont or unknown?]]))</f>
        <v>0</v>
      </c>
      <c r="U1409" s="1" t="b">
        <f>OR(_xlfn.TEXTAFTER(Table5[[#This Row],[rxn]],"-",-1)="SPONT",_xlfn.TEXTAFTER(Table5[[#This Row],[rxn]],"-",-1)="UNKNOWN")</f>
        <v>0</v>
      </c>
      <c r="V1409" s="1">
        <f>_xlfn.XLOOKUP(SUBSTITUTE(Table5[[#This Row],[rxn]],"RXN-","ENZLOAD-"),Table4[rxn],Table4[ub],0)</f>
        <v>1.55721194</v>
      </c>
      <c r="W1409" s="1" t="b">
        <f>AND(Table5[[#This Row],[FVA ENZLOAD flux UB]]=0,Table5[[#This Row],[ENZ not made when it should be?]])</f>
        <v>0</v>
      </c>
    </row>
    <row r="1410" spans="1:23" hidden="1">
      <c r="A1410" s="1" t="s">
        <v>5888</v>
      </c>
      <c r="B1410" s="1" t="str">
        <f>_xlfn.TEXTBEFORE(Table38[[#This Row],[all fluxes from kapp-slack]]," ",,,,"")</f>
        <v>PROSYN-MRPL38</v>
      </c>
      <c r="C1410" s="1">
        <f>_xlfn.NUMBERVALUE(IFERROR(_xlfn.TEXTAFTER(Table38[[#This Row],[all fluxes from kapp-slack]]," ",-1,,,""),""))</f>
        <v>1.9855785E-8</v>
      </c>
      <c r="F1410" s="1" t="s">
        <v>9089</v>
      </c>
      <c r="G1410" s="1" t="str">
        <f>_xlfn.TEXTBEFORE(Table5[[#This Row],[rxn     kapp_old        kapp_slack_ub   kapp_slack_lb]]," ")</f>
        <v>RXN-OGLYCANS_B3GAT1_r_FWD-rt2574</v>
      </c>
      <c r="H141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41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410" s="1">
        <f>_xlfn.NUMBERVALUE(_xlfn.TEXTAFTER(Table5[[#This Row],[rxn     kapp_old        kapp_slack_ub   kapp_slack_lb]]," ",-1))</f>
        <v>0</v>
      </c>
      <c r="K1410" s="1">
        <f>_xlfn.XLOOKUP(SUBSTITUTE(Table5[[#This Row],[rxn]],"RXN-","ENZLOAD-"),ENZLOAD[name],ENZLOAD[flux],0)</f>
        <v>9.27253278E-9</v>
      </c>
      <c r="L1410" s="1" t="str">
        <f>"'"&amp;Table5[[#This Row],[rxn]]&amp;"'"&amp;CHAR(9)&amp;IF(AND(Table5[[#This Row],[kapp_slack_ub]]&lt;&gt;0,Table5[[#This Row],[kapp_old]]&lt;$F$1),$F$1,Table5[[#This Row],[kapp_old]])</f>
        <v>'RXN-OGLYCANS_B3GAT1_r_FWD-rt2574'	27141.27779288</v>
      </c>
      <c r="M1410" s="1">
        <f>_xlfn.XLOOKUP(Table5[[#This Row],[rxn]],Table3[name],Table3[flux],$F$1)</f>
        <v>27141.277792879999</v>
      </c>
      <c r="N1410" s="1">
        <f>IFERROR(Table5[[#This Row],[min flux]]/Table5[[#This Row],[associated enzload]],"")</f>
        <v>2927061940554.2827</v>
      </c>
      <c r="O1410" s="1">
        <f>_xlfn.NUMBERVALUE(IF(Table5[[#This Row],[flux/enzload]]="","",ABS($N$1-Table5[[#This Row],[flux/enzload]])))</f>
        <v>1527145622895.3301</v>
      </c>
      <c r="P1410" s="1">
        <f>Table5[[#This Row],[kapp_old]]+IFERROR(((Table5[[#This Row],[kapp_slack_ub]]-Table5[[#This Row],[kapp_slack_lb]])/Table5[[#This Row],[associated enzload]]),0)</f>
        <v>27141.277792879999</v>
      </c>
      <c r="Q1410" s="1" t="str">
        <f>"'"&amp;Table5[[#This Row],[rxn]]&amp;"'"&amp;CHAR(9)&amp;Table5[[#This Row],[kapp + (slack_ub - slack_lb)/enzload]]</f>
        <v>'RXN-OGLYCANS_B3GAT1_r_FWD-rt2574'	27141.27779288</v>
      </c>
      <c r="R1410" s="1">
        <f>_xlfn.XLOOKUP(Table5[[#This Row],[rxn]],Table38[name],Table38[flux],0)</f>
        <v>0</v>
      </c>
      <c r="S1410" s="1">
        <f>_xlfn.XLOOKUP(SUBSTITUTE(Table5[[#This Row],[rxn]],"RXN-","ENZLOAD-"),Table38[name],Table38[flux],0)</f>
        <v>0</v>
      </c>
      <c r="T1410" s="1" t="b">
        <f>AND(Table5[[#This Row],[ENZLOAD flux in kapp-slack.gms]]=0,Table5[[#This Row],[flux in kapp-slack.gms]]&lt;&gt;0,NOT(Table5[[#This Row],[spont or unknown?]]))</f>
        <v>0</v>
      </c>
      <c r="U1410" s="1" t="b">
        <f>OR(_xlfn.TEXTAFTER(Table5[[#This Row],[rxn]],"-",-1)="SPONT",_xlfn.TEXTAFTER(Table5[[#This Row],[rxn]],"-",-1)="UNKNOWN")</f>
        <v>0</v>
      </c>
      <c r="V1410" s="1">
        <f>_xlfn.XLOOKUP(SUBSTITUTE(Table5[[#This Row],[rxn]],"RXN-","ENZLOAD-"),Table4[rxn],Table4[ub],0)</f>
        <v>1.1903005600000001</v>
      </c>
      <c r="W1410" s="1" t="b">
        <f>AND(Table5[[#This Row],[FVA ENZLOAD flux UB]]=0,Table5[[#This Row],[ENZ not made when it should be?]])</f>
        <v>0</v>
      </c>
    </row>
    <row r="1411" spans="1:23" hidden="1">
      <c r="A1411" s="1" t="s">
        <v>5889</v>
      </c>
      <c r="B1411" s="1" t="str">
        <f>_xlfn.TEXTBEFORE(Table38[[#This Row],[all fluxes from kapp-slack]]," ",,,,"")</f>
        <v>PROSYN-MRPL39</v>
      </c>
      <c r="C1411" s="1">
        <f>_xlfn.NUMBERVALUE(IFERROR(_xlfn.TEXTAFTER(Table38[[#This Row],[all fluxes from kapp-slack]]," ",-1,,,""),""))</f>
        <v>1.9855785E-8</v>
      </c>
      <c r="F1411" s="1" t="s">
        <v>9090</v>
      </c>
      <c r="G1411" s="1" t="str">
        <f>_xlfn.TEXTBEFORE(Table5[[#This Row],[rxn     kapp_old        kapp_slack_ub   kapp_slack_lb]]," ")</f>
        <v>RXN-OGLYCANS_B3GAT1_r_REV-rt2574</v>
      </c>
      <c r="H141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41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411" s="1">
        <f>_xlfn.NUMBERVALUE(_xlfn.TEXTAFTER(Table5[[#This Row],[rxn     kapp_old        kapp_slack_ub   kapp_slack_lb]]," ",-1))</f>
        <v>0</v>
      </c>
      <c r="K1411" s="1">
        <f>_xlfn.XLOOKUP(SUBSTITUTE(Table5[[#This Row],[rxn]],"RXN-","ENZLOAD-"),ENZLOAD[name],ENZLOAD[flux],0)</f>
        <v>9.27253278E-9</v>
      </c>
      <c r="L1411" s="1" t="str">
        <f>"'"&amp;Table5[[#This Row],[rxn]]&amp;"'"&amp;CHAR(9)&amp;IF(AND(Table5[[#This Row],[kapp_slack_ub]]&lt;&gt;0,Table5[[#This Row],[kapp_old]]&lt;$F$1),$F$1,Table5[[#This Row],[kapp_old]])</f>
        <v>'RXN-OGLYCANS_B3GAT1_r_REV-rt2574'	27141.27779288</v>
      </c>
      <c r="M1411" s="1">
        <f>_xlfn.XLOOKUP(Table5[[#This Row],[rxn]],Table3[name],Table3[flux],$F$1)</f>
        <v>27141.277792879999</v>
      </c>
      <c r="N1411" s="1">
        <f>IFERROR(Table5[[#This Row],[min flux]]/Table5[[#This Row],[associated enzload]],"")</f>
        <v>2927061940554.2827</v>
      </c>
      <c r="O1411" s="1">
        <f>_xlfn.NUMBERVALUE(IF(Table5[[#This Row],[flux/enzload]]="","",ABS($N$1-Table5[[#This Row],[flux/enzload]])))</f>
        <v>1527145622895.3301</v>
      </c>
      <c r="P1411" s="1">
        <f>Table5[[#This Row],[kapp_old]]+IFERROR(((Table5[[#This Row],[kapp_slack_ub]]-Table5[[#This Row],[kapp_slack_lb]])/Table5[[#This Row],[associated enzload]]),0)</f>
        <v>27141.277792879999</v>
      </c>
      <c r="Q1411" s="1" t="str">
        <f>"'"&amp;Table5[[#This Row],[rxn]]&amp;"'"&amp;CHAR(9)&amp;Table5[[#This Row],[kapp + (slack_ub - slack_lb)/enzload]]</f>
        <v>'RXN-OGLYCANS_B3GAT1_r_REV-rt2574'	27141.27779288</v>
      </c>
      <c r="R1411" s="1">
        <f>_xlfn.XLOOKUP(Table5[[#This Row],[rxn]],Table38[name],Table38[flux],0)</f>
        <v>0</v>
      </c>
      <c r="S1411" s="1">
        <f>_xlfn.XLOOKUP(SUBSTITUTE(Table5[[#This Row],[rxn]],"RXN-","ENZLOAD-"),Table38[name],Table38[flux],0)</f>
        <v>0</v>
      </c>
      <c r="T1411" s="1" t="b">
        <f>AND(Table5[[#This Row],[ENZLOAD flux in kapp-slack.gms]]=0,Table5[[#This Row],[flux in kapp-slack.gms]]&lt;&gt;0,NOT(Table5[[#This Row],[spont or unknown?]]))</f>
        <v>0</v>
      </c>
      <c r="U1411" s="1" t="b">
        <f>OR(_xlfn.TEXTAFTER(Table5[[#This Row],[rxn]],"-",-1)="SPONT",_xlfn.TEXTAFTER(Table5[[#This Row],[rxn]],"-",-1)="UNKNOWN")</f>
        <v>0</v>
      </c>
      <c r="V1411" s="1">
        <f>_xlfn.XLOOKUP(SUBSTITUTE(Table5[[#This Row],[rxn]],"RXN-","ENZLOAD-"),Table4[rxn],Table4[ub],0)</f>
        <v>1.1903005600000001</v>
      </c>
      <c r="W1411" s="1" t="b">
        <f>AND(Table5[[#This Row],[FVA ENZLOAD flux UB]]=0,Table5[[#This Row],[ENZ not made when it should be?]])</f>
        <v>0</v>
      </c>
    </row>
    <row r="1412" spans="1:23" hidden="1">
      <c r="A1412" s="1" t="s">
        <v>5890</v>
      </c>
      <c r="B1412" s="1" t="str">
        <f>_xlfn.TEXTBEFORE(Table38[[#This Row],[all fluxes from kapp-slack]]," ",,,,"")</f>
        <v>PROSYN-MRPL4</v>
      </c>
      <c r="C1412" s="1">
        <f>_xlfn.NUMBERVALUE(IFERROR(_xlfn.TEXTAFTER(Table38[[#This Row],[all fluxes from kapp-slack]]," ",-1,,,""),""))</f>
        <v>1.9855785E-8</v>
      </c>
      <c r="F1412" s="1" t="s">
        <v>9092</v>
      </c>
      <c r="G1412" s="1" t="str">
        <f>_xlfn.TEXTBEFORE(Table5[[#This Row],[rxn     kapp_old        kapp_slack_ub   kapp_slack_lb]]," ")</f>
        <v>RXN-OGLYCANS1_r_FWD-rt3753</v>
      </c>
      <c r="H1412" s="1">
        <f>_xlfn.NUMBERVALUE(_xlfn.TEXTBEFORE(TRIM(_xlfn.TEXTAFTER(_xlfn.TEXTBEFORE(Table5[[#This Row],[rxn     kapp_old        kapp_slack_ub   kapp_slack_lb]],Table5[[#This Row],[kapp_slack_lb]],-1),Table5[[#This Row],[rxn]]))," "))</f>
        <v>48717.775284286501</v>
      </c>
      <c r="I141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412" s="1">
        <f>_xlfn.NUMBERVALUE(_xlfn.TEXTAFTER(Table5[[#This Row],[rxn     kapp_old        kapp_slack_ub   kapp_slack_lb]]," ",-1))</f>
        <v>0</v>
      </c>
      <c r="K1412" s="1">
        <f>_xlfn.XLOOKUP(SUBSTITUTE(Table5[[#This Row],[rxn]],"RXN-","ENZLOAD-"),ENZLOAD[name],ENZLOAD[flux],0)</f>
        <v>1.4138013951000001E-7</v>
      </c>
      <c r="L1412" s="1" t="str">
        <f>"'"&amp;Table5[[#This Row],[rxn]]&amp;"'"&amp;CHAR(9)&amp;IF(AND(Table5[[#This Row],[kapp_slack_ub]]&lt;&gt;0,Table5[[#This Row],[kapp_old]]&lt;$F$1),$F$1,Table5[[#This Row],[kapp_old]])</f>
        <v>'RXN-OGLYCANS1_r_FWD-rt3753'	48717.7752842865</v>
      </c>
      <c r="M1412" s="1">
        <f>_xlfn.XLOOKUP(Table5[[#This Row],[rxn]],Table3[name],Table3[flux],$F$1)</f>
        <v>27141.277792879999</v>
      </c>
      <c r="N1412" s="1">
        <f>IFERROR(Table5[[#This Row],[min flux]]/Table5[[#This Row],[associated enzload]],"")</f>
        <v>191973765812.8443</v>
      </c>
      <c r="O1412" s="1">
        <f>_xlfn.NUMBERVALUE(IF(Table5[[#This Row],[flux/enzload]]="","",ABS($N$1-Table5[[#This Row],[flux/enzload]])))</f>
        <v>1207942551846.1101</v>
      </c>
      <c r="P1412" s="1">
        <f>Table5[[#This Row],[kapp_old]]+IFERROR(((Table5[[#This Row],[kapp_slack_ub]]-Table5[[#This Row],[kapp_slack_lb]])/Table5[[#This Row],[associated enzload]]),0)</f>
        <v>48717.775284286501</v>
      </c>
      <c r="Q1412" s="1" t="str">
        <f>"'"&amp;Table5[[#This Row],[rxn]]&amp;"'"&amp;CHAR(9)&amp;Table5[[#This Row],[kapp + (slack_ub - slack_lb)/enzload]]</f>
        <v>'RXN-OGLYCANS1_r_FWD-rt3753'	48717.7752842865</v>
      </c>
      <c r="R1412" s="1">
        <f>_xlfn.XLOOKUP(Table5[[#This Row],[rxn]],Table38[name],Table38[flux],0)</f>
        <v>1.8439300724896999E-2</v>
      </c>
      <c r="S1412" s="1">
        <f>_xlfn.XLOOKUP(SUBSTITUTE(Table5[[#This Row],[rxn]],"RXN-","ENZLOAD-"),Table38[name],Table38[flux],0)</f>
        <v>1.4631632599999999E-7</v>
      </c>
      <c r="T1412" s="1" t="b">
        <f>AND(Table5[[#This Row],[ENZLOAD flux in kapp-slack.gms]]=0,Table5[[#This Row],[flux in kapp-slack.gms]]&lt;&gt;0,NOT(Table5[[#This Row],[spont or unknown?]]))</f>
        <v>0</v>
      </c>
      <c r="U1412" s="1" t="b">
        <f>OR(_xlfn.TEXTAFTER(Table5[[#This Row],[rxn]],"-",-1)="SPONT",_xlfn.TEXTAFTER(Table5[[#This Row],[rxn]],"-",-1)="UNKNOWN")</f>
        <v>0</v>
      </c>
      <c r="V1412" s="1">
        <f>_xlfn.XLOOKUP(SUBSTITUTE(Table5[[#This Row],[rxn]],"RXN-","ENZLOAD-"),Table4[rxn],Table4[ub],0)</f>
        <v>0.46857598</v>
      </c>
      <c r="W1412" s="1" t="b">
        <f>AND(Table5[[#This Row],[FVA ENZLOAD flux UB]]=0,Table5[[#This Row],[ENZ not made when it should be?]])</f>
        <v>0</v>
      </c>
    </row>
    <row r="1413" spans="1:23" hidden="1">
      <c r="A1413" s="1" t="s">
        <v>5891</v>
      </c>
      <c r="B1413" s="1" t="str">
        <f>_xlfn.TEXTBEFORE(Table38[[#This Row],[all fluxes from kapp-slack]]," ",,,,"")</f>
        <v>PROSYN-MRPL40</v>
      </c>
      <c r="C1413" s="1">
        <f>_xlfn.NUMBERVALUE(IFERROR(_xlfn.TEXTAFTER(Table38[[#This Row],[all fluxes from kapp-slack]]," ",-1,,,""),""))</f>
        <v>1.9855785E-8</v>
      </c>
      <c r="F1413" s="1" t="s">
        <v>9094</v>
      </c>
      <c r="G1413" s="1" t="str">
        <f>_xlfn.TEXTBEFORE(Table5[[#This Row],[rxn     kapp_old        kapp_slack_ub   kapp_slack_lb]]," ")</f>
        <v>RXN-OGLYCANS2_g_FWD-rt2093</v>
      </c>
      <c r="H141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41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413" s="1">
        <f>_xlfn.NUMBERVALUE(_xlfn.TEXTAFTER(Table5[[#This Row],[rxn     kapp_old        kapp_slack_ub   kapp_slack_lb]]," ",-1))</f>
        <v>0</v>
      </c>
      <c r="K1413" s="1">
        <f>_xlfn.XLOOKUP(SUBSTITUTE(Table5[[#This Row],[rxn]],"RXN-","ENZLOAD-"),ENZLOAD[name],ENZLOAD[flux],0)</f>
        <v>7.3196642880000001E-8</v>
      </c>
      <c r="L1413" s="1" t="str">
        <f>"'"&amp;Table5[[#This Row],[rxn]]&amp;"'"&amp;CHAR(9)&amp;IF(AND(Table5[[#This Row],[kapp_slack_ub]]&lt;&gt;0,Table5[[#This Row],[kapp_old]]&lt;$F$1),$F$1,Table5[[#This Row],[kapp_old]])</f>
        <v>'RXN-OGLYCANS2_g_FWD-rt2093'	27141.27779288</v>
      </c>
      <c r="M1413" s="1">
        <f>_xlfn.XLOOKUP(Table5[[#This Row],[rxn]],Table3[name],Table3[flux],$F$1)</f>
        <v>27141.277792879999</v>
      </c>
      <c r="N1413" s="1">
        <f>IFERROR(Table5[[#This Row],[min flux]]/Table5[[#This Row],[associated enzload]],"")</f>
        <v>370799489224.88068</v>
      </c>
      <c r="O1413" s="1">
        <f>_xlfn.NUMBERVALUE(IF(Table5[[#This Row],[flux/enzload]]="","",ABS($N$1-Table5[[#This Row],[flux/enzload]])))</f>
        <v>1029116828434.0699</v>
      </c>
      <c r="P1413" s="1">
        <f>Table5[[#This Row],[kapp_old]]+IFERROR(((Table5[[#This Row],[kapp_slack_ub]]-Table5[[#This Row],[kapp_slack_lb]])/Table5[[#This Row],[associated enzload]]),0)</f>
        <v>27141.277792879999</v>
      </c>
      <c r="Q1413" s="1" t="str">
        <f>"'"&amp;Table5[[#This Row],[rxn]]&amp;"'"&amp;CHAR(9)&amp;Table5[[#This Row],[kapp + (slack_ub - slack_lb)/enzload]]</f>
        <v>'RXN-OGLYCANS2_g_FWD-rt2093'	27141.27779288</v>
      </c>
      <c r="R1413" s="1">
        <f>_xlfn.XLOOKUP(Table5[[#This Row],[rxn]],Table38[name],Table38[flux],0)</f>
        <v>0</v>
      </c>
      <c r="S1413" s="1">
        <f>_xlfn.XLOOKUP(SUBSTITUTE(Table5[[#This Row],[rxn]],"RXN-","ENZLOAD-"),Table38[name],Table38[flux],0)</f>
        <v>0</v>
      </c>
      <c r="T1413" s="1" t="b">
        <f>AND(Table5[[#This Row],[ENZLOAD flux in kapp-slack.gms]]=0,Table5[[#This Row],[flux in kapp-slack.gms]]&lt;&gt;0,NOT(Table5[[#This Row],[spont or unknown?]]))</f>
        <v>0</v>
      </c>
      <c r="U1413" s="1" t="b">
        <f>OR(_xlfn.TEXTAFTER(Table5[[#This Row],[rxn]],"-",-1)="SPONT",_xlfn.TEXTAFTER(Table5[[#This Row],[rxn]],"-",-1)="UNKNOWN")</f>
        <v>0</v>
      </c>
      <c r="V1413" s="1">
        <f>_xlfn.XLOOKUP(SUBSTITUTE(Table5[[#This Row],[rxn]],"RXN-","ENZLOAD-"),Table4[rxn],Table4[ub],0)</f>
        <v>0.89591091</v>
      </c>
      <c r="W1413" s="1" t="b">
        <f>AND(Table5[[#This Row],[FVA ENZLOAD flux UB]]=0,Table5[[#This Row],[ENZ not made when it should be?]])</f>
        <v>0</v>
      </c>
    </row>
    <row r="1414" spans="1:23" hidden="1">
      <c r="A1414" s="1" t="s">
        <v>5892</v>
      </c>
      <c r="B1414" s="1" t="str">
        <f>_xlfn.TEXTBEFORE(Table38[[#This Row],[all fluxes from kapp-slack]]," ",,,,"")</f>
        <v>PROSYN-MRPL44</v>
      </c>
      <c r="C1414" s="1">
        <f>_xlfn.NUMBERVALUE(IFERROR(_xlfn.TEXTAFTER(Table38[[#This Row],[all fluxes from kapp-slack]]," ",-1,,,""),""))</f>
        <v>1.9855785E-8</v>
      </c>
      <c r="F1414" s="1" t="s">
        <v>9095</v>
      </c>
      <c r="G1414" s="1" t="str">
        <f>_xlfn.TEXTBEFORE(Table5[[#This Row],[rxn     kapp_old        kapp_slack_ub   kapp_slack_lb]]," ")</f>
        <v>RXN-OGLYCANS2_g_FWD-rt7201</v>
      </c>
      <c r="H141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41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414" s="1">
        <f>_xlfn.NUMBERVALUE(_xlfn.TEXTAFTER(Table5[[#This Row],[rxn     kapp_old        kapp_slack_ub   kapp_slack_lb]]," ",-1))</f>
        <v>0</v>
      </c>
      <c r="K1414" s="1">
        <f>_xlfn.XLOOKUP(SUBSTITUTE(Table5[[#This Row],[rxn]],"RXN-","ENZLOAD-"),ENZLOAD[name],ENZLOAD[flux],0)</f>
        <v>2.1631846366999999E-7</v>
      </c>
      <c r="L1414" s="1" t="str">
        <f>"'"&amp;Table5[[#This Row],[rxn]]&amp;"'"&amp;CHAR(9)&amp;IF(AND(Table5[[#This Row],[kapp_slack_ub]]&lt;&gt;0,Table5[[#This Row],[kapp_old]]&lt;$F$1),$F$1,Table5[[#This Row],[kapp_old]])</f>
        <v>'RXN-OGLYCANS2_g_FWD-rt7201'	27141.27779288</v>
      </c>
      <c r="M1414" s="1">
        <f>_xlfn.XLOOKUP(Table5[[#This Row],[rxn]],Table3[name],Table3[flux],$F$1)</f>
        <v>27141.277792879999</v>
      </c>
      <c r="N1414" s="1">
        <f>IFERROR(Table5[[#This Row],[min flux]]/Table5[[#This Row],[associated enzload]],"")</f>
        <v>125469076159.32773</v>
      </c>
      <c r="O1414" s="1">
        <f>_xlfn.NUMBERVALUE(IF(Table5[[#This Row],[flux/enzload]]="","",ABS($N$1-Table5[[#This Row],[flux/enzload]])))</f>
        <v>1274447241499.6299</v>
      </c>
      <c r="P1414" s="1">
        <f>Table5[[#This Row],[kapp_old]]+IFERROR(((Table5[[#This Row],[kapp_slack_ub]]-Table5[[#This Row],[kapp_slack_lb]])/Table5[[#This Row],[associated enzload]]),0)</f>
        <v>27141.277792879999</v>
      </c>
      <c r="Q1414" s="1" t="str">
        <f>"'"&amp;Table5[[#This Row],[rxn]]&amp;"'"&amp;CHAR(9)&amp;Table5[[#This Row],[kapp + (slack_ub - slack_lb)/enzload]]</f>
        <v>'RXN-OGLYCANS2_g_FWD-rt7201'	27141.27779288</v>
      </c>
      <c r="R1414" s="1">
        <f>_xlfn.XLOOKUP(Table5[[#This Row],[rxn]],Table38[name],Table38[flux],0)</f>
        <v>1.8439300724896999E-2</v>
      </c>
      <c r="S1414" s="1">
        <f>_xlfn.XLOOKUP(SUBSTITUTE(Table5[[#This Row],[rxn]],"RXN-","ENZLOAD-"),Table38[name],Table38[flux],0)</f>
        <v>2.6263339299999999E-7</v>
      </c>
      <c r="T1414" s="1" t="b">
        <f>AND(Table5[[#This Row],[ENZLOAD flux in kapp-slack.gms]]=0,Table5[[#This Row],[flux in kapp-slack.gms]]&lt;&gt;0,NOT(Table5[[#This Row],[spont or unknown?]]))</f>
        <v>0</v>
      </c>
      <c r="U1414" s="1" t="b">
        <f>OR(_xlfn.TEXTAFTER(Table5[[#This Row],[rxn]],"-",-1)="SPONT",_xlfn.TEXTAFTER(Table5[[#This Row],[rxn]],"-",-1)="UNKNOWN")</f>
        <v>0</v>
      </c>
      <c r="V1414" s="1">
        <f>_xlfn.XLOOKUP(SUBSTITUTE(Table5[[#This Row],[rxn]],"RXN-","ENZLOAD-"),Table4[rxn],Table4[ub],0)</f>
        <v>1.1570193099999999</v>
      </c>
      <c r="W1414" s="1" t="b">
        <f>AND(Table5[[#This Row],[FVA ENZLOAD flux UB]]=0,Table5[[#This Row],[ENZ not made when it should be?]])</f>
        <v>0</v>
      </c>
    </row>
    <row r="1415" spans="1:23" hidden="1">
      <c r="A1415" s="1" t="s">
        <v>5893</v>
      </c>
      <c r="B1415" s="1" t="str">
        <f>_xlfn.TEXTBEFORE(Table38[[#This Row],[all fluxes from kapp-slack]]," ",,,,"")</f>
        <v>PROSYN-MRPL49</v>
      </c>
      <c r="C1415" s="1">
        <f>_xlfn.NUMBERVALUE(IFERROR(_xlfn.TEXTAFTER(Table38[[#This Row],[all fluxes from kapp-slack]]," ",-1,,,""),""))</f>
        <v>1.9855785E-8</v>
      </c>
      <c r="F1415" s="1" t="s">
        <v>9096</v>
      </c>
      <c r="G1415" s="1" t="str">
        <f>_xlfn.TEXTBEFORE(Table5[[#This Row],[rxn     kapp_old        kapp_slack_ub   kapp_slack_lb]]," ")</f>
        <v>RXN-OGLYCANS2_g_FWD-rt7295</v>
      </c>
      <c r="H141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41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415" s="1">
        <f>_xlfn.NUMBERVALUE(_xlfn.TEXTAFTER(Table5[[#This Row],[rxn     kapp_old        kapp_slack_ub   kapp_slack_lb]]," ",-1))</f>
        <v>0</v>
      </c>
      <c r="K1415" s="1">
        <f>_xlfn.XLOOKUP(SUBSTITUTE(Table5[[#This Row],[rxn]],"RXN-","ENZLOAD-"),ENZLOAD[name],ENZLOAD[flux],0)</f>
        <v>3.6438540689999999E-8</v>
      </c>
      <c r="L1415" s="1" t="str">
        <f>"'"&amp;Table5[[#This Row],[rxn]]&amp;"'"&amp;CHAR(9)&amp;IF(AND(Table5[[#This Row],[kapp_slack_ub]]&lt;&gt;0,Table5[[#This Row],[kapp_old]]&lt;$F$1),$F$1,Table5[[#This Row],[kapp_old]])</f>
        <v>'RXN-OGLYCANS2_g_FWD-rt7295'	27141.27779288</v>
      </c>
      <c r="M1415" s="1">
        <f>_xlfn.XLOOKUP(Table5[[#This Row],[rxn]],Table3[name],Table3[flux],$F$1)</f>
        <v>27141.277792879999</v>
      </c>
      <c r="N1415" s="1">
        <f>IFERROR(Table5[[#This Row],[min flux]]/Table5[[#This Row],[associated enzload]],"")</f>
        <v>744850844159.3136</v>
      </c>
      <c r="O1415" s="1">
        <f>_xlfn.NUMBERVALUE(IF(Table5[[#This Row],[flux/enzload]]="","",ABS($N$1-Table5[[#This Row],[flux/enzload]])))</f>
        <v>655065473499.64001</v>
      </c>
      <c r="P1415" s="1">
        <f>Table5[[#This Row],[kapp_old]]+IFERROR(((Table5[[#This Row],[kapp_slack_ub]]-Table5[[#This Row],[kapp_slack_lb]])/Table5[[#This Row],[associated enzload]]),0)</f>
        <v>27141.277792879999</v>
      </c>
      <c r="Q1415" s="1" t="str">
        <f>"'"&amp;Table5[[#This Row],[rxn]]&amp;"'"&amp;CHAR(9)&amp;Table5[[#This Row],[kapp + (slack_ub - slack_lb)/enzload]]</f>
        <v>'RXN-OGLYCANS2_g_FWD-rt7295'	27141.27779288</v>
      </c>
      <c r="R1415" s="1">
        <f>_xlfn.XLOOKUP(Table5[[#This Row],[rxn]],Table38[name],Table38[flux],0)</f>
        <v>0</v>
      </c>
      <c r="S1415" s="1">
        <f>_xlfn.XLOOKUP(SUBSTITUTE(Table5[[#This Row],[rxn]],"RXN-","ENZLOAD-"),Table38[name],Table38[flux],0)</f>
        <v>0</v>
      </c>
      <c r="T1415" s="1" t="b">
        <f>AND(Table5[[#This Row],[ENZLOAD flux in kapp-slack.gms]]=0,Table5[[#This Row],[flux in kapp-slack.gms]]&lt;&gt;0,NOT(Table5[[#This Row],[spont or unknown?]]))</f>
        <v>0</v>
      </c>
      <c r="U1415" s="1" t="b">
        <f>OR(_xlfn.TEXTAFTER(Table5[[#This Row],[rxn]],"-",-1)="SPONT",_xlfn.TEXTAFTER(Table5[[#This Row],[rxn]],"-",-1)="UNKNOWN")</f>
        <v>0</v>
      </c>
      <c r="V1415" s="1">
        <f>_xlfn.XLOOKUP(SUBSTITUTE(Table5[[#This Row],[rxn]],"RXN-","ENZLOAD-"),Table4[rxn],Table4[ub],0)</f>
        <v>0.89616777000000003</v>
      </c>
      <c r="W1415" s="1" t="b">
        <f>AND(Table5[[#This Row],[FVA ENZLOAD flux UB]]=0,Table5[[#This Row],[ENZ not made when it should be?]])</f>
        <v>0</v>
      </c>
    </row>
    <row r="1416" spans="1:23" hidden="1">
      <c r="A1416" s="1" t="s">
        <v>5894</v>
      </c>
      <c r="B1416" s="1" t="str">
        <f>_xlfn.TEXTBEFORE(Table38[[#This Row],[all fluxes from kapp-slack]]," ",,,,"")</f>
        <v>PROSYN-MRPL50</v>
      </c>
      <c r="C1416" s="1">
        <f>_xlfn.NUMBERVALUE(IFERROR(_xlfn.TEXTAFTER(Table38[[#This Row],[all fluxes from kapp-slack]]," ",-1,,,""),""))</f>
        <v>1.9855785E-8</v>
      </c>
      <c r="F1416" s="1" t="s">
        <v>9098</v>
      </c>
      <c r="G1416" s="1" t="str">
        <f>_xlfn.TEXTBEFORE(Table5[[#This Row],[rxn     kapp_old        kapp_slack_ub   kapp_slack_lb]]," ")</f>
        <v>RXN-OGLYCANS3_g_FWD-rt2093</v>
      </c>
      <c r="H141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41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416" s="1">
        <f>_xlfn.NUMBERVALUE(_xlfn.TEXTAFTER(Table5[[#This Row],[rxn     kapp_old        kapp_slack_ub   kapp_slack_lb]]," ",-1))</f>
        <v>0</v>
      </c>
      <c r="K1416" s="1">
        <f>_xlfn.XLOOKUP(SUBSTITUTE(Table5[[#This Row],[rxn]],"RXN-","ENZLOAD-"),ENZLOAD[name],ENZLOAD[flux],0)</f>
        <v>7.3196642880000001E-8</v>
      </c>
      <c r="L1416" s="1" t="str">
        <f>"'"&amp;Table5[[#This Row],[rxn]]&amp;"'"&amp;CHAR(9)&amp;IF(AND(Table5[[#This Row],[kapp_slack_ub]]&lt;&gt;0,Table5[[#This Row],[kapp_old]]&lt;$F$1),$F$1,Table5[[#This Row],[kapp_old]])</f>
        <v>'RXN-OGLYCANS3_g_FWD-rt2093'	27141.27779288</v>
      </c>
      <c r="M1416" s="1">
        <f>_xlfn.XLOOKUP(Table5[[#This Row],[rxn]],Table3[name],Table3[flux],$F$1)</f>
        <v>27141.277792879999</v>
      </c>
      <c r="N1416" s="1">
        <f>IFERROR(Table5[[#This Row],[min flux]]/Table5[[#This Row],[associated enzload]],"")</f>
        <v>370799489224.88068</v>
      </c>
      <c r="O1416" s="1">
        <f>_xlfn.NUMBERVALUE(IF(Table5[[#This Row],[flux/enzload]]="","",ABS($N$1-Table5[[#This Row],[flux/enzload]])))</f>
        <v>1029116828434.0699</v>
      </c>
      <c r="P1416" s="1">
        <f>Table5[[#This Row],[kapp_old]]+IFERROR(((Table5[[#This Row],[kapp_slack_ub]]-Table5[[#This Row],[kapp_slack_lb]])/Table5[[#This Row],[associated enzload]]),0)</f>
        <v>27141.277792879999</v>
      </c>
      <c r="Q1416" s="1" t="str">
        <f>"'"&amp;Table5[[#This Row],[rxn]]&amp;"'"&amp;CHAR(9)&amp;Table5[[#This Row],[kapp + (slack_ub - slack_lb)/enzload]]</f>
        <v>'RXN-OGLYCANS3_g_FWD-rt2093'	27141.27779288</v>
      </c>
      <c r="R1416" s="1">
        <f>_xlfn.XLOOKUP(Table5[[#This Row],[rxn]],Table38[name],Table38[flux],0)</f>
        <v>0</v>
      </c>
      <c r="S1416" s="1">
        <f>_xlfn.XLOOKUP(SUBSTITUTE(Table5[[#This Row],[rxn]],"RXN-","ENZLOAD-"),Table38[name],Table38[flux],0)</f>
        <v>0</v>
      </c>
      <c r="T1416" s="1" t="b">
        <f>AND(Table5[[#This Row],[ENZLOAD flux in kapp-slack.gms]]=0,Table5[[#This Row],[flux in kapp-slack.gms]]&lt;&gt;0,NOT(Table5[[#This Row],[spont or unknown?]]))</f>
        <v>0</v>
      </c>
      <c r="U1416" s="1" t="b">
        <f>OR(_xlfn.TEXTAFTER(Table5[[#This Row],[rxn]],"-",-1)="SPONT",_xlfn.TEXTAFTER(Table5[[#This Row],[rxn]],"-",-1)="UNKNOWN")</f>
        <v>0</v>
      </c>
      <c r="V1416" s="1">
        <f>_xlfn.XLOOKUP(SUBSTITUTE(Table5[[#This Row],[rxn]],"RXN-","ENZLOAD-"),Table4[rxn],Table4[ub],0)</f>
        <v>0.89591091</v>
      </c>
      <c r="W1416" s="1" t="b">
        <f>AND(Table5[[#This Row],[FVA ENZLOAD flux UB]]=0,Table5[[#This Row],[ENZ not made when it should be?]])</f>
        <v>0</v>
      </c>
    </row>
    <row r="1417" spans="1:23" hidden="1">
      <c r="A1417" s="1" t="s">
        <v>5895</v>
      </c>
      <c r="B1417" s="1" t="str">
        <f>_xlfn.TEXTBEFORE(Table38[[#This Row],[all fluxes from kapp-slack]]," ",,,,"")</f>
        <v>PROSYN-MRPL51</v>
      </c>
      <c r="C1417" s="1">
        <f>_xlfn.NUMBERVALUE(IFERROR(_xlfn.TEXTAFTER(Table38[[#This Row],[all fluxes from kapp-slack]]," ",-1,,,""),""))</f>
        <v>1.9855785E-8</v>
      </c>
      <c r="F1417" s="1" t="s">
        <v>9099</v>
      </c>
      <c r="G1417" s="1" t="str">
        <f>_xlfn.TEXTBEFORE(Table5[[#This Row],[rxn     kapp_old        kapp_slack_ub   kapp_slack_lb]]," ")</f>
        <v>RXN-OGLYCANS3_g_FWD-rt7201</v>
      </c>
      <c r="H141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41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417" s="1">
        <f>_xlfn.NUMBERVALUE(_xlfn.TEXTAFTER(Table5[[#This Row],[rxn     kapp_old        kapp_slack_ub   kapp_slack_lb]]," ",-1))</f>
        <v>0</v>
      </c>
      <c r="K1417" s="1">
        <f>_xlfn.XLOOKUP(SUBSTITUTE(Table5[[#This Row],[rxn]],"RXN-","ENZLOAD-"),ENZLOAD[name],ENZLOAD[flux],0)</f>
        <v>2.1631846366999999E-7</v>
      </c>
      <c r="L1417" s="1" t="str">
        <f>"'"&amp;Table5[[#This Row],[rxn]]&amp;"'"&amp;CHAR(9)&amp;IF(AND(Table5[[#This Row],[kapp_slack_ub]]&lt;&gt;0,Table5[[#This Row],[kapp_old]]&lt;$F$1),$F$1,Table5[[#This Row],[kapp_old]])</f>
        <v>'RXN-OGLYCANS3_g_FWD-rt7201'	27141.27779288</v>
      </c>
      <c r="M1417" s="1">
        <f>_xlfn.XLOOKUP(Table5[[#This Row],[rxn]],Table3[name],Table3[flux],$F$1)</f>
        <v>27141.277792879999</v>
      </c>
      <c r="N1417" s="1">
        <f>IFERROR(Table5[[#This Row],[min flux]]/Table5[[#This Row],[associated enzload]],"")</f>
        <v>125469076159.32773</v>
      </c>
      <c r="O1417" s="1">
        <f>_xlfn.NUMBERVALUE(IF(Table5[[#This Row],[flux/enzload]]="","",ABS($N$1-Table5[[#This Row],[flux/enzload]])))</f>
        <v>1274447241499.6299</v>
      </c>
      <c r="P1417" s="1">
        <f>Table5[[#This Row],[kapp_old]]+IFERROR(((Table5[[#This Row],[kapp_slack_ub]]-Table5[[#This Row],[kapp_slack_lb]])/Table5[[#This Row],[associated enzload]]),0)</f>
        <v>27141.277792879999</v>
      </c>
      <c r="Q1417" s="1" t="str">
        <f>"'"&amp;Table5[[#This Row],[rxn]]&amp;"'"&amp;CHAR(9)&amp;Table5[[#This Row],[kapp + (slack_ub - slack_lb)/enzload]]</f>
        <v>'RXN-OGLYCANS3_g_FWD-rt7201'	27141.27779288</v>
      </c>
      <c r="R1417" s="1">
        <f>_xlfn.XLOOKUP(Table5[[#This Row],[rxn]],Table38[name],Table38[flux],0)</f>
        <v>1.8439300724896999E-2</v>
      </c>
      <c r="S1417" s="1">
        <f>_xlfn.XLOOKUP(SUBSTITUTE(Table5[[#This Row],[rxn]],"RXN-","ENZLOAD-"),Table38[name],Table38[flux],0)</f>
        <v>2.6263339299999999E-7</v>
      </c>
      <c r="T1417" s="1" t="b">
        <f>AND(Table5[[#This Row],[ENZLOAD flux in kapp-slack.gms]]=0,Table5[[#This Row],[flux in kapp-slack.gms]]&lt;&gt;0,NOT(Table5[[#This Row],[spont or unknown?]]))</f>
        <v>0</v>
      </c>
      <c r="U1417" s="1" t="b">
        <f>OR(_xlfn.TEXTAFTER(Table5[[#This Row],[rxn]],"-",-1)="SPONT",_xlfn.TEXTAFTER(Table5[[#This Row],[rxn]],"-",-1)="UNKNOWN")</f>
        <v>0</v>
      </c>
      <c r="V1417" s="1">
        <f>_xlfn.XLOOKUP(SUBSTITUTE(Table5[[#This Row],[rxn]],"RXN-","ENZLOAD-"),Table4[rxn],Table4[ub],0)</f>
        <v>1.1570193099999999</v>
      </c>
      <c r="W1417" s="1" t="b">
        <f>AND(Table5[[#This Row],[FVA ENZLOAD flux UB]]=0,Table5[[#This Row],[ENZ not made when it should be?]])</f>
        <v>0</v>
      </c>
    </row>
    <row r="1418" spans="1:23" hidden="1">
      <c r="A1418" s="1" t="s">
        <v>5896</v>
      </c>
      <c r="B1418" s="1" t="str">
        <f>_xlfn.TEXTBEFORE(Table38[[#This Row],[all fluxes from kapp-slack]]," ",,,,"")</f>
        <v>PROSYN-MRPL6</v>
      </c>
      <c r="C1418" s="1">
        <f>_xlfn.NUMBERVALUE(IFERROR(_xlfn.TEXTAFTER(Table38[[#This Row],[all fluxes from kapp-slack]]," ",-1,,,""),""))</f>
        <v>1.9855785E-8</v>
      </c>
      <c r="F1418" s="1" t="s">
        <v>9100</v>
      </c>
      <c r="G1418" s="1" t="str">
        <f>_xlfn.TEXTBEFORE(Table5[[#This Row],[rxn     kapp_old        kapp_slack_ub   kapp_slack_lb]]," ")</f>
        <v>RXN-OGLYCANS3_g_FWD-rt7295</v>
      </c>
      <c r="H141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41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418" s="1">
        <f>_xlfn.NUMBERVALUE(_xlfn.TEXTAFTER(Table5[[#This Row],[rxn     kapp_old        kapp_slack_ub   kapp_slack_lb]]," ",-1))</f>
        <v>0</v>
      </c>
      <c r="K1418" s="1">
        <f>_xlfn.XLOOKUP(SUBSTITUTE(Table5[[#This Row],[rxn]],"RXN-","ENZLOAD-"),ENZLOAD[name],ENZLOAD[flux],0)</f>
        <v>3.6438540689999999E-8</v>
      </c>
      <c r="L1418" s="1" t="str">
        <f>"'"&amp;Table5[[#This Row],[rxn]]&amp;"'"&amp;CHAR(9)&amp;IF(AND(Table5[[#This Row],[kapp_slack_ub]]&lt;&gt;0,Table5[[#This Row],[kapp_old]]&lt;$F$1),$F$1,Table5[[#This Row],[kapp_old]])</f>
        <v>'RXN-OGLYCANS3_g_FWD-rt7295'	27141.27779288</v>
      </c>
      <c r="M1418" s="1">
        <f>_xlfn.XLOOKUP(Table5[[#This Row],[rxn]],Table3[name],Table3[flux],$F$1)</f>
        <v>27141.277792879999</v>
      </c>
      <c r="N1418" s="1">
        <f>IFERROR(Table5[[#This Row],[min flux]]/Table5[[#This Row],[associated enzload]],"")</f>
        <v>744850844159.3136</v>
      </c>
      <c r="O1418" s="1">
        <f>_xlfn.NUMBERVALUE(IF(Table5[[#This Row],[flux/enzload]]="","",ABS($N$1-Table5[[#This Row],[flux/enzload]])))</f>
        <v>655065473499.64001</v>
      </c>
      <c r="P1418" s="1">
        <f>Table5[[#This Row],[kapp_old]]+IFERROR(((Table5[[#This Row],[kapp_slack_ub]]-Table5[[#This Row],[kapp_slack_lb]])/Table5[[#This Row],[associated enzload]]),0)</f>
        <v>27141.277792879999</v>
      </c>
      <c r="Q1418" s="1" t="str">
        <f>"'"&amp;Table5[[#This Row],[rxn]]&amp;"'"&amp;CHAR(9)&amp;Table5[[#This Row],[kapp + (slack_ub - slack_lb)/enzload]]</f>
        <v>'RXN-OGLYCANS3_g_FWD-rt7295'	27141.27779288</v>
      </c>
      <c r="R1418" s="1">
        <f>_xlfn.XLOOKUP(Table5[[#This Row],[rxn]],Table38[name],Table38[flux],0)</f>
        <v>0</v>
      </c>
      <c r="S1418" s="1">
        <f>_xlfn.XLOOKUP(SUBSTITUTE(Table5[[#This Row],[rxn]],"RXN-","ENZLOAD-"),Table38[name],Table38[flux],0)</f>
        <v>0</v>
      </c>
      <c r="T1418" s="1" t="b">
        <f>AND(Table5[[#This Row],[ENZLOAD flux in kapp-slack.gms]]=0,Table5[[#This Row],[flux in kapp-slack.gms]]&lt;&gt;0,NOT(Table5[[#This Row],[spont or unknown?]]))</f>
        <v>0</v>
      </c>
      <c r="U1418" s="1" t="b">
        <f>OR(_xlfn.TEXTAFTER(Table5[[#This Row],[rxn]],"-",-1)="SPONT",_xlfn.TEXTAFTER(Table5[[#This Row],[rxn]],"-",-1)="UNKNOWN")</f>
        <v>0</v>
      </c>
      <c r="V1418" s="1">
        <f>_xlfn.XLOOKUP(SUBSTITUTE(Table5[[#This Row],[rxn]],"RXN-","ENZLOAD-"),Table4[rxn],Table4[ub],0)</f>
        <v>0.89616777000000003</v>
      </c>
      <c r="W1418" s="1" t="b">
        <f>AND(Table5[[#This Row],[FVA ENZLOAD flux UB]]=0,Table5[[#This Row],[ENZ not made when it should be?]])</f>
        <v>0</v>
      </c>
    </row>
    <row r="1419" spans="1:23" hidden="1">
      <c r="A1419" s="1" t="s">
        <v>5897</v>
      </c>
      <c r="B1419" s="1" t="str">
        <f>_xlfn.TEXTBEFORE(Table38[[#This Row],[all fluxes from kapp-slack]]," ",,,,"")</f>
        <v>PROSYN-MRPL7</v>
      </c>
      <c r="C1419" s="1">
        <f>_xlfn.NUMBERVALUE(IFERROR(_xlfn.TEXTAFTER(Table38[[#This Row],[all fluxes from kapp-slack]]," ",-1,,,""),""))</f>
        <v>1.9855785E-8</v>
      </c>
      <c r="F1419" s="1" t="s">
        <v>9106</v>
      </c>
      <c r="G1419" s="1" t="str">
        <f>_xlfn.TEXTBEFORE(Table5[[#This Row],[rxn     kapp_old        kapp_slack_ub   kapp_slack_lb]]," ")</f>
        <v>RXN-OMCDC_m_FWD-rt6242_m</v>
      </c>
      <c r="H141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41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419" s="1">
        <f>_xlfn.NUMBERVALUE(_xlfn.TEXTAFTER(Table5[[#This Row],[rxn     kapp_old        kapp_slack_ub   kapp_slack_lb]]," ",-1))</f>
        <v>0</v>
      </c>
      <c r="K1419" s="1">
        <f>_xlfn.XLOOKUP(SUBSTITUTE(Table5[[#This Row],[rxn]],"RXN-","ENZLOAD-"),ENZLOAD[name],ENZLOAD[flux],0)</f>
        <v>9.894990884499999E-7</v>
      </c>
      <c r="L1419" s="1" t="str">
        <f>"'"&amp;Table5[[#This Row],[rxn]]&amp;"'"&amp;CHAR(9)&amp;IF(AND(Table5[[#This Row],[kapp_slack_ub]]&lt;&gt;0,Table5[[#This Row],[kapp_old]]&lt;$F$1),$F$1,Table5[[#This Row],[kapp_old]])</f>
        <v>'RXN-OMCDC_m_FWD-rt6242_m'	27141.27779288</v>
      </c>
      <c r="M1419" s="1">
        <f>_xlfn.XLOOKUP(Table5[[#This Row],[rxn]],Table3[name],Table3[flux],$F$1)</f>
        <v>27141.277792879999</v>
      </c>
      <c r="N1419" s="1">
        <f>IFERROR(Table5[[#This Row],[min flux]]/Table5[[#This Row],[associated enzload]],"")</f>
        <v>27429310556.915653</v>
      </c>
      <c r="O1419" s="1">
        <f>_xlfn.NUMBERVALUE(IF(Table5[[#This Row],[flux/enzload]]="","",ABS($N$1-Table5[[#This Row],[flux/enzload]])))</f>
        <v>1372487007102.04</v>
      </c>
      <c r="P1419" s="1">
        <f>Table5[[#This Row],[kapp_old]]+IFERROR(((Table5[[#This Row],[kapp_slack_ub]]-Table5[[#This Row],[kapp_slack_lb]])/Table5[[#This Row],[associated enzload]]),0)</f>
        <v>27141.277792879999</v>
      </c>
      <c r="Q1419" s="1" t="str">
        <f>"'"&amp;Table5[[#This Row],[rxn]]&amp;"'"&amp;CHAR(9)&amp;Table5[[#This Row],[kapp + (slack_ub - slack_lb)/enzload]]</f>
        <v>'RXN-OMCDC_m_FWD-rt6242_m'	27141.27779288</v>
      </c>
      <c r="R1419" s="1">
        <f>_xlfn.XLOOKUP(Table5[[#This Row],[rxn]],Table38[name],Table38[flux],0)</f>
        <v>0</v>
      </c>
      <c r="S1419" s="1">
        <f>_xlfn.XLOOKUP(SUBSTITUTE(Table5[[#This Row],[rxn]],"RXN-","ENZLOAD-"),Table38[name],Table38[flux],0)</f>
        <v>0</v>
      </c>
      <c r="T1419" s="1" t="b">
        <f>AND(Table5[[#This Row],[ENZLOAD flux in kapp-slack.gms]]=0,Table5[[#This Row],[flux in kapp-slack.gms]]&lt;&gt;0,NOT(Table5[[#This Row],[spont or unknown?]]))</f>
        <v>0</v>
      </c>
      <c r="U1419" s="1" t="b">
        <f>OR(_xlfn.TEXTAFTER(Table5[[#This Row],[rxn]],"-",-1)="SPONT",_xlfn.TEXTAFTER(Table5[[#This Row],[rxn]],"-",-1)="UNKNOWN")</f>
        <v>0</v>
      </c>
      <c r="V1419" s="1">
        <f>_xlfn.XLOOKUP(SUBSTITUTE(Table5[[#This Row],[rxn]],"RXN-","ENZLOAD-"),Table4[rxn],Table4[ub],0)</f>
        <v>0.89022882000000003</v>
      </c>
      <c r="W1419" s="1" t="b">
        <f>AND(Table5[[#This Row],[FVA ENZLOAD flux UB]]=0,Table5[[#This Row],[ENZ not made when it should be?]])</f>
        <v>0</v>
      </c>
    </row>
    <row r="1420" spans="1:23" hidden="1">
      <c r="A1420" s="1" t="s">
        <v>5898</v>
      </c>
      <c r="B1420" s="1" t="str">
        <f>_xlfn.TEXTBEFORE(Table38[[#This Row],[all fluxes from kapp-slack]]," ",,,,"")</f>
        <v>PROSYN-MRPL9</v>
      </c>
      <c r="C1420" s="1">
        <f>_xlfn.NUMBERVALUE(IFERROR(_xlfn.TEXTAFTER(Table38[[#This Row],[all fluxes from kapp-slack]]," ",-1,,,""),""))</f>
        <v>1.9855785E-8</v>
      </c>
      <c r="F1420" s="1" t="s">
        <v>9108</v>
      </c>
      <c r="G1420" s="1" t="str">
        <f>_xlfn.TEXTBEFORE(Table5[[#This Row],[rxn     kapp_old        kapp_slack_ub   kapp_slack_lb]]," ")</f>
        <v>RXN-OPAH_c_FWD-rt1168</v>
      </c>
      <c r="H142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42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420" s="1">
        <f>_xlfn.NUMBERVALUE(_xlfn.TEXTAFTER(Table5[[#This Row],[rxn     kapp_old        kapp_slack_ub   kapp_slack_lb]]," ",-1))</f>
        <v>0</v>
      </c>
      <c r="K1420" s="1">
        <f>_xlfn.XLOOKUP(SUBSTITUTE(Table5[[#This Row],[rxn]],"RXN-","ENZLOAD-"),ENZLOAD[name],ENZLOAD[flux],0)</f>
        <v>3.9487037647999999E-7</v>
      </c>
      <c r="L1420" s="1" t="str">
        <f>"'"&amp;Table5[[#This Row],[rxn]]&amp;"'"&amp;CHAR(9)&amp;IF(AND(Table5[[#This Row],[kapp_slack_ub]]&lt;&gt;0,Table5[[#This Row],[kapp_old]]&lt;$F$1),$F$1,Table5[[#This Row],[kapp_old]])</f>
        <v>'RXN-OPAH_c_FWD-rt1168'	27141.27779288</v>
      </c>
      <c r="M1420" s="1">
        <f>_xlfn.XLOOKUP(Table5[[#This Row],[rxn]],Table3[name],Table3[flux],$F$1)</f>
        <v>27141.277792879999</v>
      </c>
      <c r="N1420" s="1">
        <f>IFERROR(Table5[[#This Row],[min flux]]/Table5[[#This Row],[associated enzload]],"")</f>
        <v>68734651697.161926</v>
      </c>
      <c r="O1420" s="1">
        <f>_xlfn.NUMBERVALUE(IF(Table5[[#This Row],[flux/enzload]]="","",ABS($N$1-Table5[[#This Row],[flux/enzload]])))</f>
        <v>1331181665961.79</v>
      </c>
      <c r="P1420" s="1">
        <f>Table5[[#This Row],[kapp_old]]+IFERROR(((Table5[[#This Row],[kapp_slack_ub]]-Table5[[#This Row],[kapp_slack_lb]])/Table5[[#This Row],[associated enzload]]),0)</f>
        <v>27141.277792879999</v>
      </c>
      <c r="Q1420" s="1" t="str">
        <f>"'"&amp;Table5[[#This Row],[rxn]]&amp;"'"&amp;CHAR(9)&amp;Table5[[#This Row],[kapp + (slack_ub - slack_lb)/enzload]]</f>
        <v>'RXN-OPAH_c_FWD-rt1168'	27141.27779288</v>
      </c>
      <c r="R1420" s="1">
        <f>_xlfn.XLOOKUP(Table5[[#This Row],[rxn]],Table38[name],Table38[flux],0)</f>
        <v>0</v>
      </c>
      <c r="S1420" s="1">
        <f>_xlfn.XLOOKUP(SUBSTITUTE(Table5[[#This Row],[rxn]],"RXN-","ENZLOAD-"),Table38[name],Table38[flux],0)</f>
        <v>0</v>
      </c>
      <c r="T1420" s="1" t="b">
        <f>AND(Table5[[#This Row],[ENZLOAD flux in kapp-slack.gms]]=0,Table5[[#This Row],[flux in kapp-slack.gms]]&lt;&gt;0,NOT(Table5[[#This Row],[spont or unknown?]]))</f>
        <v>0</v>
      </c>
      <c r="U1420" s="1" t="b">
        <f>OR(_xlfn.TEXTAFTER(Table5[[#This Row],[rxn]],"-",-1)="SPONT",_xlfn.TEXTAFTER(Table5[[#This Row],[rxn]],"-",-1)="UNKNOWN")</f>
        <v>0</v>
      </c>
      <c r="V1420" s="1">
        <f>_xlfn.XLOOKUP(SUBSTITUTE(Table5[[#This Row],[rxn]],"RXN-","ENZLOAD-"),Table4[rxn],Table4[ub],0)</f>
        <v>0.68363311000000004</v>
      </c>
      <c r="W1420" s="1" t="b">
        <f>AND(Table5[[#This Row],[FVA ENZLOAD flux UB]]=0,Table5[[#This Row],[ENZ not made when it should be?]])</f>
        <v>0</v>
      </c>
    </row>
    <row r="1421" spans="1:23" hidden="1">
      <c r="A1421" s="1" t="s">
        <v>5899</v>
      </c>
      <c r="B1421" s="1" t="str">
        <f>_xlfn.TEXTBEFORE(Table38[[#This Row],[all fluxes from kapp-slack]]," ",,,,"")</f>
        <v>PROSYN-MRPS16</v>
      </c>
      <c r="C1421" s="1">
        <f>_xlfn.NUMBERVALUE(IFERROR(_xlfn.TEXTAFTER(Table38[[#This Row],[all fluxes from kapp-slack]]," ",-1,,,""),""))</f>
        <v>1.9855785E-8</v>
      </c>
      <c r="F1421" s="1" t="s">
        <v>9109</v>
      </c>
      <c r="G1421" s="1" t="str">
        <f>_xlfn.TEXTBEFORE(Table5[[#This Row],[rxn     kapp_old        kapp_slack_ub   kapp_slack_lb]]," ")</f>
        <v>RXN-OPAH_c_REV-rt1168</v>
      </c>
      <c r="H142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42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421" s="1">
        <f>_xlfn.NUMBERVALUE(_xlfn.TEXTAFTER(Table5[[#This Row],[rxn     kapp_old        kapp_slack_ub   kapp_slack_lb]]," ",-1))</f>
        <v>0</v>
      </c>
      <c r="K1421" s="1">
        <f>_xlfn.XLOOKUP(SUBSTITUTE(Table5[[#This Row],[rxn]],"RXN-","ENZLOAD-"),ENZLOAD[name],ENZLOAD[flux],0)</f>
        <v>3.9487037647999999E-7</v>
      </c>
      <c r="L1421" s="1" t="str">
        <f>"'"&amp;Table5[[#This Row],[rxn]]&amp;"'"&amp;CHAR(9)&amp;IF(AND(Table5[[#This Row],[kapp_slack_ub]]&lt;&gt;0,Table5[[#This Row],[kapp_old]]&lt;$F$1),$F$1,Table5[[#This Row],[kapp_old]])</f>
        <v>'RXN-OPAH_c_REV-rt1168'	27141.27779288</v>
      </c>
      <c r="M1421" s="1">
        <f>_xlfn.XLOOKUP(Table5[[#This Row],[rxn]],Table3[name],Table3[flux],$F$1)</f>
        <v>27141.277792879999</v>
      </c>
      <c r="N1421" s="1">
        <f>IFERROR(Table5[[#This Row],[min flux]]/Table5[[#This Row],[associated enzload]],"")</f>
        <v>68734651697.161926</v>
      </c>
      <c r="O1421" s="1">
        <f>_xlfn.NUMBERVALUE(IF(Table5[[#This Row],[flux/enzload]]="","",ABS($N$1-Table5[[#This Row],[flux/enzload]])))</f>
        <v>1331181665961.79</v>
      </c>
      <c r="P1421" s="1">
        <f>Table5[[#This Row],[kapp_old]]+IFERROR(((Table5[[#This Row],[kapp_slack_ub]]-Table5[[#This Row],[kapp_slack_lb]])/Table5[[#This Row],[associated enzload]]),0)</f>
        <v>27141.277792879999</v>
      </c>
      <c r="Q1421" s="1" t="str">
        <f>"'"&amp;Table5[[#This Row],[rxn]]&amp;"'"&amp;CHAR(9)&amp;Table5[[#This Row],[kapp + (slack_ub - slack_lb)/enzload]]</f>
        <v>'RXN-OPAH_c_REV-rt1168'	27141.27779288</v>
      </c>
      <c r="R1421" s="1">
        <f>_xlfn.XLOOKUP(Table5[[#This Row],[rxn]],Table38[name],Table38[flux],0)</f>
        <v>0</v>
      </c>
      <c r="S1421" s="1">
        <f>_xlfn.XLOOKUP(SUBSTITUTE(Table5[[#This Row],[rxn]],"RXN-","ENZLOAD-"),Table38[name],Table38[flux],0)</f>
        <v>0</v>
      </c>
      <c r="T1421" s="1" t="b">
        <f>AND(Table5[[#This Row],[ENZLOAD flux in kapp-slack.gms]]=0,Table5[[#This Row],[flux in kapp-slack.gms]]&lt;&gt;0,NOT(Table5[[#This Row],[spont or unknown?]]))</f>
        <v>0</v>
      </c>
      <c r="U1421" s="1" t="b">
        <f>OR(_xlfn.TEXTAFTER(Table5[[#This Row],[rxn]],"-",-1)="SPONT",_xlfn.TEXTAFTER(Table5[[#This Row],[rxn]],"-",-1)="UNKNOWN")</f>
        <v>0</v>
      </c>
      <c r="V1421" s="1">
        <f>_xlfn.XLOOKUP(SUBSTITUTE(Table5[[#This Row],[rxn]],"RXN-","ENZLOAD-"),Table4[rxn],Table4[ub],0)</f>
        <v>0.68363311000000004</v>
      </c>
      <c r="W1421" s="1" t="b">
        <f>AND(Table5[[#This Row],[FVA ENZLOAD flux UB]]=0,Table5[[#This Row],[ENZ not made when it should be?]])</f>
        <v>0</v>
      </c>
    </row>
    <row r="1422" spans="1:23" hidden="1">
      <c r="A1422" s="1" t="s">
        <v>5900</v>
      </c>
      <c r="B1422" s="1" t="str">
        <f>_xlfn.TEXTBEFORE(Table38[[#This Row],[all fluxes from kapp-slack]]," ",,,,"")</f>
        <v>PROSYN-MRPS17</v>
      </c>
      <c r="C1422" s="1">
        <f>_xlfn.NUMBERVALUE(IFERROR(_xlfn.TEXTAFTER(Table38[[#This Row],[all fluxes from kapp-slack]]," ",-1,,,""),""))</f>
        <v>1.9855785E-8</v>
      </c>
      <c r="F1422" s="1" t="s">
        <v>9110</v>
      </c>
      <c r="G1422" s="1" t="str">
        <f>_xlfn.TEXTBEFORE(Table5[[#This Row],[rxn     kapp_old        kapp_slack_ub   kapp_slack_lb]]," ")</f>
        <v>RXN-OPAH_c_FWD-rt1169</v>
      </c>
      <c r="H142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42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422" s="1">
        <f>_xlfn.NUMBERVALUE(_xlfn.TEXTAFTER(Table5[[#This Row],[rxn     kapp_old        kapp_slack_ub   kapp_slack_lb]]," ",-1))</f>
        <v>0</v>
      </c>
      <c r="K1422" s="1">
        <f>_xlfn.XLOOKUP(SUBSTITUTE(Table5[[#This Row],[rxn]],"RXN-","ENZLOAD-"),ENZLOAD[name],ENZLOAD[flux],0)</f>
        <v>5.9110432971000004E-7</v>
      </c>
      <c r="L1422" s="1" t="str">
        <f>"'"&amp;Table5[[#This Row],[rxn]]&amp;"'"&amp;CHAR(9)&amp;IF(AND(Table5[[#This Row],[kapp_slack_ub]]&lt;&gt;0,Table5[[#This Row],[kapp_old]]&lt;$F$1),$F$1,Table5[[#This Row],[kapp_old]])</f>
        <v>'RXN-OPAH_c_FWD-rt1169'	27141.27779288</v>
      </c>
      <c r="M1422" s="1">
        <f>_xlfn.XLOOKUP(Table5[[#This Row],[rxn]],Table3[name],Table3[flux],$F$1)</f>
        <v>27141.277792879999</v>
      </c>
      <c r="N1422" s="1">
        <f>IFERROR(Table5[[#This Row],[min flux]]/Table5[[#This Row],[associated enzload]],"")</f>
        <v>45916222278.723114</v>
      </c>
      <c r="O1422" s="1">
        <f>_xlfn.NUMBERVALUE(IF(Table5[[#This Row],[flux/enzload]]="","",ABS($N$1-Table5[[#This Row],[flux/enzload]])))</f>
        <v>1354000095380.23</v>
      </c>
      <c r="P1422" s="1">
        <f>Table5[[#This Row],[kapp_old]]+IFERROR(((Table5[[#This Row],[kapp_slack_ub]]-Table5[[#This Row],[kapp_slack_lb]])/Table5[[#This Row],[associated enzload]]),0)</f>
        <v>27141.277792879999</v>
      </c>
      <c r="Q1422" s="1" t="str">
        <f>"'"&amp;Table5[[#This Row],[rxn]]&amp;"'"&amp;CHAR(9)&amp;Table5[[#This Row],[kapp + (slack_ub - slack_lb)/enzload]]</f>
        <v>'RXN-OPAH_c_FWD-rt1169'	27141.27779288</v>
      </c>
      <c r="R1422" s="1">
        <f>_xlfn.XLOOKUP(Table5[[#This Row],[rxn]],Table38[name],Table38[flux],0)</f>
        <v>0</v>
      </c>
      <c r="S1422" s="1">
        <f>_xlfn.XLOOKUP(SUBSTITUTE(Table5[[#This Row],[rxn]],"RXN-","ENZLOAD-"),Table38[name],Table38[flux],0)</f>
        <v>0</v>
      </c>
      <c r="T1422" s="1" t="b">
        <f>AND(Table5[[#This Row],[ENZLOAD flux in kapp-slack.gms]]=0,Table5[[#This Row],[flux in kapp-slack.gms]]&lt;&gt;0,NOT(Table5[[#This Row],[spont or unknown?]]))</f>
        <v>0</v>
      </c>
      <c r="U1422" s="1" t="b">
        <f>OR(_xlfn.TEXTAFTER(Table5[[#This Row],[rxn]],"-",-1)="SPONT",_xlfn.TEXTAFTER(Table5[[#This Row],[rxn]],"-",-1)="UNKNOWN")</f>
        <v>0</v>
      </c>
      <c r="V1422" s="1">
        <f>_xlfn.XLOOKUP(SUBSTITUTE(Table5[[#This Row],[rxn]],"RXN-","ENZLOAD-"),Table4[rxn],Table4[ub],0)</f>
        <v>0.51507362999999995</v>
      </c>
      <c r="W1422" s="1" t="b">
        <f>AND(Table5[[#This Row],[FVA ENZLOAD flux UB]]=0,Table5[[#This Row],[ENZ not made when it should be?]])</f>
        <v>0</v>
      </c>
    </row>
    <row r="1423" spans="1:23" hidden="1">
      <c r="A1423" s="1" t="s">
        <v>5901</v>
      </c>
      <c r="B1423" s="1" t="str">
        <f>_xlfn.TEXTBEFORE(Table38[[#This Row],[all fluxes from kapp-slack]]," ",,,,"")</f>
        <v>PROSYN-MRPS18</v>
      </c>
      <c r="C1423" s="1">
        <f>_xlfn.NUMBERVALUE(IFERROR(_xlfn.TEXTAFTER(Table38[[#This Row],[all fluxes from kapp-slack]]," ",-1,,,""),""))</f>
        <v>1.9855785E-8</v>
      </c>
      <c r="F1423" s="1" t="s">
        <v>9111</v>
      </c>
      <c r="G1423" s="1" t="str">
        <f>_xlfn.TEXTBEFORE(Table5[[#This Row],[rxn     kapp_old        kapp_slack_ub   kapp_slack_lb]]," ")</f>
        <v>RXN-OPAH_c_REV-rt1169</v>
      </c>
      <c r="H142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42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423" s="1">
        <f>_xlfn.NUMBERVALUE(_xlfn.TEXTAFTER(Table5[[#This Row],[rxn     kapp_old        kapp_slack_ub   kapp_slack_lb]]," ",-1))</f>
        <v>0</v>
      </c>
      <c r="K1423" s="1">
        <f>_xlfn.XLOOKUP(SUBSTITUTE(Table5[[#This Row],[rxn]],"RXN-","ENZLOAD-"),ENZLOAD[name],ENZLOAD[flux],0)</f>
        <v>5.9110432971000004E-7</v>
      </c>
      <c r="L1423" s="1" t="str">
        <f>"'"&amp;Table5[[#This Row],[rxn]]&amp;"'"&amp;CHAR(9)&amp;IF(AND(Table5[[#This Row],[kapp_slack_ub]]&lt;&gt;0,Table5[[#This Row],[kapp_old]]&lt;$F$1),$F$1,Table5[[#This Row],[kapp_old]])</f>
        <v>'RXN-OPAH_c_REV-rt1169'	27141.27779288</v>
      </c>
      <c r="M1423" s="1">
        <f>_xlfn.XLOOKUP(Table5[[#This Row],[rxn]],Table3[name],Table3[flux],$F$1)</f>
        <v>27141.277792879999</v>
      </c>
      <c r="N1423" s="1">
        <f>IFERROR(Table5[[#This Row],[min flux]]/Table5[[#This Row],[associated enzload]],"")</f>
        <v>45916222278.723114</v>
      </c>
      <c r="O1423" s="1">
        <f>_xlfn.NUMBERVALUE(IF(Table5[[#This Row],[flux/enzload]]="","",ABS($N$1-Table5[[#This Row],[flux/enzload]])))</f>
        <v>1354000095380.23</v>
      </c>
      <c r="P1423" s="1">
        <f>Table5[[#This Row],[kapp_old]]+IFERROR(((Table5[[#This Row],[kapp_slack_ub]]-Table5[[#This Row],[kapp_slack_lb]])/Table5[[#This Row],[associated enzload]]),0)</f>
        <v>27141.277792879999</v>
      </c>
      <c r="Q1423" s="1" t="str">
        <f>"'"&amp;Table5[[#This Row],[rxn]]&amp;"'"&amp;CHAR(9)&amp;Table5[[#This Row],[kapp + (slack_ub - slack_lb)/enzload]]</f>
        <v>'RXN-OPAH_c_REV-rt1169'	27141.27779288</v>
      </c>
      <c r="R1423" s="1">
        <f>_xlfn.XLOOKUP(Table5[[#This Row],[rxn]],Table38[name],Table38[flux],0)</f>
        <v>0</v>
      </c>
      <c r="S1423" s="1">
        <f>_xlfn.XLOOKUP(SUBSTITUTE(Table5[[#This Row],[rxn]],"RXN-","ENZLOAD-"),Table38[name],Table38[flux],0)</f>
        <v>0</v>
      </c>
      <c r="T1423" s="1" t="b">
        <f>AND(Table5[[#This Row],[ENZLOAD flux in kapp-slack.gms]]=0,Table5[[#This Row],[flux in kapp-slack.gms]]&lt;&gt;0,NOT(Table5[[#This Row],[spont or unknown?]]))</f>
        <v>0</v>
      </c>
      <c r="U1423" s="1" t="b">
        <f>OR(_xlfn.TEXTAFTER(Table5[[#This Row],[rxn]],"-",-1)="SPONT",_xlfn.TEXTAFTER(Table5[[#This Row],[rxn]],"-",-1)="UNKNOWN")</f>
        <v>0</v>
      </c>
      <c r="V1423" s="1">
        <f>_xlfn.XLOOKUP(SUBSTITUTE(Table5[[#This Row],[rxn]],"RXN-","ENZLOAD-"),Table4[rxn],Table4[ub],0)</f>
        <v>0.51507362999999995</v>
      </c>
      <c r="W1423" s="1" t="b">
        <f>AND(Table5[[#This Row],[FVA ENZLOAD flux UB]]=0,Table5[[#This Row],[ENZ not made when it should be?]])</f>
        <v>0</v>
      </c>
    </row>
    <row r="1424" spans="1:23" hidden="1">
      <c r="A1424" s="1" t="s">
        <v>5902</v>
      </c>
      <c r="B1424" s="1" t="str">
        <f>_xlfn.TEXTBEFORE(Table38[[#This Row],[all fluxes from kapp-slack]]," ",,,,"")</f>
        <v>PROSYN-MRPS28</v>
      </c>
      <c r="C1424" s="1">
        <f>_xlfn.NUMBERVALUE(IFERROR(_xlfn.TEXTAFTER(Table38[[#This Row],[all fluxes from kapp-slack]]," ",-1,,,""),""))</f>
        <v>1.9855785E-8</v>
      </c>
      <c r="F1424" s="1" t="s">
        <v>9112</v>
      </c>
      <c r="G1424" s="1" t="str">
        <f>_xlfn.TEXTBEFORE(Table5[[#This Row],[rxn     kapp_old        kapp_slack_ub   kapp_slack_lb]]," ")</f>
        <v>RXN-OPAH_c_FWD-rt6960</v>
      </c>
      <c r="H142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42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424" s="1">
        <f>_xlfn.NUMBERVALUE(_xlfn.TEXTAFTER(Table5[[#This Row],[rxn     kapp_old        kapp_slack_ub   kapp_slack_lb]]," ",-1))</f>
        <v>0</v>
      </c>
      <c r="K1424" s="1">
        <f>_xlfn.XLOOKUP(SUBSTITUTE(Table5[[#This Row],[rxn]],"RXN-","ENZLOAD-"),ENZLOAD[name],ENZLOAD[flux],0)</f>
        <v>4.1596853973999999E-7</v>
      </c>
      <c r="L1424" s="1" t="str">
        <f>"'"&amp;Table5[[#This Row],[rxn]]&amp;"'"&amp;CHAR(9)&amp;IF(AND(Table5[[#This Row],[kapp_slack_ub]]&lt;&gt;0,Table5[[#This Row],[kapp_old]]&lt;$F$1),$F$1,Table5[[#This Row],[kapp_old]])</f>
        <v>'RXN-OPAH_c_FWD-rt6960'	27141.27779288</v>
      </c>
      <c r="M1424" s="1">
        <f>_xlfn.XLOOKUP(Table5[[#This Row],[rxn]],Table3[name],Table3[flux],$F$1)</f>
        <v>27141.277792879999</v>
      </c>
      <c r="N1424" s="1">
        <f>IFERROR(Table5[[#This Row],[min flux]]/Table5[[#This Row],[associated enzload]],"")</f>
        <v>65248390683.210274</v>
      </c>
      <c r="O1424" s="1">
        <f>_xlfn.NUMBERVALUE(IF(Table5[[#This Row],[flux/enzload]]="","",ABS($N$1-Table5[[#This Row],[flux/enzload]])))</f>
        <v>1334667926975.74</v>
      </c>
      <c r="P1424" s="1">
        <f>Table5[[#This Row],[kapp_old]]+IFERROR(((Table5[[#This Row],[kapp_slack_ub]]-Table5[[#This Row],[kapp_slack_lb]])/Table5[[#This Row],[associated enzload]]),0)</f>
        <v>27141.277792879999</v>
      </c>
      <c r="Q1424" s="1" t="str">
        <f>"'"&amp;Table5[[#This Row],[rxn]]&amp;"'"&amp;CHAR(9)&amp;Table5[[#This Row],[kapp + (slack_ub - slack_lb)/enzload]]</f>
        <v>'RXN-OPAH_c_FWD-rt6960'	27141.27779288</v>
      </c>
      <c r="R1424" s="1">
        <f>_xlfn.XLOOKUP(Table5[[#This Row],[rxn]],Table38[name],Table38[flux],0)</f>
        <v>0</v>
      </c>
      <c r="S1424" s="1">
        <f>_xlfn.XLOOKUP(SUBSTITUTE(Table5[[#This Row],[rxn]],"RXN-","ENZLOAD-"),Table38[name],Table38[flux],0)</f>
        <v>0</v>
      </c>
      <c r="T1424" s="1" t="b">
        <f>AND(Table5[[#This Row],[ENZLOAD flux in kapp-slack.gms]]=0,Table5[[#This Row],[flux in kapp-slack.gms]]&lt;&gt;0,NOT(Table5[[#This Row],[spont or unknown?]]))</f>
        <v>0</v>
      </c>
      <c r="U1424" s="1" t="b">
        <f>OR(_xlfn.TEXTAFTER(Table5[[#This Row],[rxn]],"-",-1)="SPONT",_xlfn.TEXTAFTER(Table5[[#This Row],[rxn]],"-",-1)="UNKNOWN")</f>
        <v>0</v>
      </c>
      <c r="V1424" s="1">
        <f>_xlfn.XLOOKUP(SUBSTITUTE(Table5[[#This Row],[rxn]],"RXN-","ENZLOAD-"),Table4[rxn],Table4[ub],0)</f>
        <v>0.51878827000000005</v>
      </c>
      <c r="W1424" s="1" t="b">
        <f>AND(Table5[[#This Row],[FVA ENZLOAD flux UB]]=0,Table5[[#This Row],[ENZ not made when it should be?]])</f>
        <v>0</v>
      </c>
    </row>
    <row r="1425" spans="1:23" hidden="1">
      <c r="A1425" s="1" t="s">
        <v>5903</v>
      </c>
      <c r="B1425" s="1" t="str">
        <f>_xlfn.TEXTBEFORE(Table38[[#This Row],[all fluxes from kapp-slack]]," ",,,,"")</f>
        <v>PROSYN-MRPS35</v>
      </c>
      <c r="C1425" s="1">
        <f>_xlfn.NUMBERVALUE(IFERROR(_xlfn.TEXTAFTER(Table38[[#This Row],[all fluxes from kapp-slack]]," ",-1,,,""),""))</f>
        <v>1.9855785E-8</v>
      </c>
      <c r="F1425" s="1" t="s">
        <v>9113</v>
      </c>
      <c r="G1425" s="1" t="str">
        <f>_xlfn.TEXTBEFORE(Table5[[#This Row],[rxn     kapp_old        kapp_slack_ub   kapp_slack_lb]]," ")</f>
        <v>RXN-OPAH_c_REV-rt6960</v>
      </c>
      <c r="H142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42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425" s="1">
        <f>_xlfn.NUMBERVALUE(_xlfn.TEXTAFTER(Table5[[#This Row],[rxn     kapp_old        kapp_slack_ub   kapp_slack_lb]]," ",-1))</f>
        <v>0</v>
      </c>
      <c r="K1425" s="1">
        <f>_xlfn.XLOOKUP(SUBSTITUTE(Table5[[#This Row],[rxn]],"RXN-","ENZLOAD-"),ENZLOAD[name],ENZLOAD[flux],0)</f>
        <v>4.1596853973999999E-7</v>
      </c>
      <c r="L1425" s="1" t="str">
        <f>"'"&amp;Table5[[#This Row],[rxn]]&amp;"'"&amp;CHAR(9)&amp;IF(AND(Table5[[#This Row],[kapp_slack_ub]]&lt;&gt;0,Table5[[#This Row],[kapp_old]]&lt;$F$1),$F$1,Table5[[#This Row],[kapp_old]])</f>
        <v>'RXN-OPAH_c_REV-rt6960'	27141.27779288</v>
      </c>
      <c r="M1425" s="1">
        <f>_xlfn.XLOOKUP(Table5[[#This Row],[rxn]],Table3[name],Table3[flux],$F$1)</f>
        <v>27141.277792879999</v>
      </c>
      <c r="N1425" s="1">
        <f>IFERROR(Table5[[#This Row],[min flux]]/Table5[[#This Row],[associated enzload]],"")</f>
        <v>65248390683.210274</v>
      </c>
      <c r="O1425" s="1">
        <f>_xlfn.NUMBERVALUE(IF(Table5[[#This Row],[flux/enzload]]="","",ABS($N$1-Table5[[#This Row],[flux/enzload]])))</f>
        <v>1334667926975.74</v>
      </c>
      <c r="P1425" s="1">
        <f>Table5[[#This Row],[kapp_old]]+IFERROR(((Table5[[#This Row],[kapp_slack_ub]]-Table5[[#This Row],[kapp_slack_lb]])/Table5[[#This Row],[associated enzload]]),0)</f>
        <v>27141.277792879999</v>
      </c>
      <c r="Q1425" s="1" t="str">
        <f>"'"&amp;Table5[[#This Row],[rxn]]&amp;"'"&amp;CHAR(9)&amp;Table5[[#This Row],[kapp + (slack_ub - slack_lb)/enzload]]</f>
        <v>'RXN-OPAH_c_REV-rt6960'	27141.27779288</v>
      </c>
      <c r="R1425" s="1">
        <f>_xlfn.XLOOKUP(Table5[[#This Row],[rxn]],Table38[name],Table38[flux],0)</f>
        <v>0</v>
      </c>
      <c r="S1425" s="1">
        <f>_xlfn.XLOOKUP(SUBSTITUTE(Table5[[#This Row],[rxn]],"RXN-","ENZLOAD-"),Table38[name],Table38[flux],0)</f>
        <v>0</v>
      </c>
      <c r="T1425" s="1" t="b">
        <f>AND(Table5[[#This Row],[ENZLOAD flux in kapp-slack.gms]]=0,Table5[[#This Row],[flux in kapp-slack.gms]]&lt;&gt;0,NOT(Table5[[#This Row],[spont or unknown?]]))</f>
        <v>0</v>
      </c>
      <c r="U1425" s="1" t="b">
        <f>OR(_xlfn.TEXTAFTER(Table5[[#This Row],[rxn]],"-",-1)="SPONT",_xlfn.TEXTAFTER(Table5[[#This Row],[rxn]],"-",-1)="UNKNOWN")</f>
        <v>0</v>
      </c>
      <c r="V1425" s="1">
        <f>_xlfn.XLOOKUP(SUBSTITUTE(Table5[[#This Row],[rxn]],"RXN-","ENZLOAD-"),Table4[rxn],Table4[ub],0)</f>
        <v>0.51878827000000005</v>
      </c>
      <c r="W1425" s="1" t="b">
        <f>AND(Table5[[#This Row],[FVA ENZLOAD flux UB]]=0,Table5[[#This Row],[ENZ not made when it should be?]])</f>
        <v>0</v>
      </c>
    </row>
    <row r="1426" spans="1:23" hidden="1">
      <c r="A1426" s="1" t="s">
        <v>5904</v>
      </c>
      <c r="B1426" s="1" t="str">
        <f>_xlfn.TEXTBEFORE(Table38[[#This Row],[all fluxes from kapp-slack]]," ",,,,"")</f>
        <v>PROSYN-MRPS5</v>
      </c>
      <c r="C1426" s="1">
        <f>_xlfn.NUMBERVALUE(IFERROR(_xlfn.TEXTAFTER(Table38[[#This Row],[all fluxes from kapp-slack]]," ",-1,,,""),""))</f>
        <v>1.9855785E-8</v>
      </c>
      <c r="F1426" s="1" t="s">
        <v>9114</v>
      </c>
      <c r="G1426" s="1" t="str">
        <f>_xlfn.TEXTBEFORE(Table5[[#This Row],[rxn     kapp_old        kapp_slack_ub   kapp_slack_lb]]," ")</f>
        <v>RXN-OPAH_c_FWD-rt7643</v>
      </c>
      <c r="H142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42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426" s="1">
        <f>_xlfn.NUMBERVALUE(_xlfn.TEXTAFTER(Table5[[#This Row],[rxn     kapp_old        kapp_slack_ub   kapp_slack_lb]]," ",-1))</f>
        <v>0</v>
      </c>
      <c r="K1426" s="1">
        <f>_xlfn.XLOOKUP(SUBSTITUTE(Table5[[#This Row],[rxn]],"RXN-","ENZLOAD-"),ENZLOAD[name],ENZLOAD[flux],0)</f>
        <v>1.8042891219E-7</v>
      </c>
      <c r="L1426" s="1" t="str">
        <f>"'"&amp;Table5[[#This Row],[rxn]]&amp;"'"&amp;CHAR(9)&amp;IF(AND(Table5[[#This Row],[kapp_slack_ub]]&lt;&gt;0,Table5[[#This Row],[kapp_old]]&lt;$F$1),$F$1,Table5[[#This Row],[kapp_old]])</f>
        <v>'RXN-OPAH_c_FWD-rt7643'	27141.27779288</v>
      </c>
      <c r="M1426" s="1">
        <f>_xlfn.XLOOKUP(Table5[[#This Row],[rxn]],Table3[name],Table3[flux],$F$1)</f>
        <v>27141.277792879999</v>
      </c>
      <c r="N1426" s="1">
        <f>IFERROR(Table5[[#This Row],[min flux]]/Table5[[#This Row],[associated enzload]],"")</f>
        <v>150426433676.54391</v>
      </c>
      <c r="O1426" s="1">
        <f>_xlfn.NUMBERVALUE(IF(Table5[[#This Row],[flux/enzload]]="","",ABS($N$1-Table5[[#This Row],[flux/enzload]])))</f>
        <v>1249489883982.4099</v>
      </c>
      <c r="P1426" s="1">
        <f>Table5[[#This Row],[kapp_old]]+IFERROR(((Table5[[#This Row],[kapp_slack_ub]]-Table5[[#This Row],[kapp_slack_lb]])/Table5[[#This Row],[associated enzload]]),0)</f>
        <v>27141.277792879999</v>
      </c>
      <c r="Q1426" s="1" t="str">
        <f>"'"&amp;Table5[[#This Row],[rxn]]&amp;"'"&amp;CHAR(9)&amp;Table5[[#This Row],[kapp + (slack_ub - slack_lb)/enzload]]</f>
        <v>'RXN-OPAH_c_FWD-rt7643'	27141.27779288</v>
      </c>
      <c r="R1426" s="1">
        <f>_xlfn.XLOOKUP(Table5[[#This Row],[rxn]],Table38[name],Table38[flux],0)</f>
        <v>0</v>
      </c>
      <c r="S1426" s="1">
        <f>_xlfn.XLOOKUP(SUBSTITUTE(Table5[[#This Row],[rxn]],"RXN-","ENZLOAD-"),Table38[name],Table38[flux],0)</f>
        <v>0</v>
      </c>
      <c r="T1426" s="1" t="b">
        <f>AND(Table5[[#This Row],[ENZLOAD flux in kapp-slack.gms]]=0,Table5[[#This Row],[flux in kapp-slack.gms]]&lt;&gt;0,NOT(Table5[[#This Row],[spont or unknown?]]))</f>
        <v>0</v>
      </c>
      <c r="U1426" s="1" t="b">
        <f>OR(_xlfn.TEXTAFTER(Table5[[#This Row],[rxn]],"-",-1)="SPONT",_xlfn.TEXTAFTER(Table5[[#This Row],[rxn]],"-",-1)="UNKNOWN")</f>
        <v>0</v>
      </c>
      <c r="V1426" s="1">
        <f>_xlfn.XLOOKUP(SUBSTITUTE(Table5[[#This Row],[rxn]],"RXN-","ENZLOAD-"),Table4[rxn],Table4[ub],0)</f>
        <v>0.66037307999999995</v>
      </c>
      <c r="W1426" s="1" t="b">
        <f>AND(Table5[[#This Row],[FVA ENZLOAD flux UB]]=0,Table5[[#This Row],[ENZ not made when it should be?]])</f>
        <v>0</v>
      </c>
    </row>
    <row r="1427" spans="1:23" hidden="1">
      <c r="A1427" s="1" t="s">
        <v>5905</v>
      </c>
      <c r="B1427" s="1" t="str">
        <f>_xlfn.TEXTBEFORE(Table38[[#This Row],[all fluxes from kapp-slack]]," ",,,,"")</f>
        <v>PROSYN-MRPS8</v>
      </c>
      <c r="C1427" s="1">
        <f>_xlfn.NUMBERVALUE(IFERROR(_xlfn.TEXTAFTER(Table38[[#This Row],[all fluxes from kapp-slack]]," ",-1,,,""),""))</f>
        <v>1.9855785E-8</v>
      </c>
      <c r="F1427" s="1" t="s">
        <v>9115</v>
      </c>
      <c r="G1427" s="1" t="str">
        <f>_xlfn.TEXTBEFORE(Table5[[#This Row],[rxn     kapp_old        kapp_slack_ub   kapp_slack_lb]]," ")</f>
        <v>RXN-OPAH_c_REV-rt7643</v>
      </c>
      <c r="H142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42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427" s="1">
        <f>_xlfn.NUMBERVALUE(_xlfn.TEXTAFTER(Table5[[#This Row],[rxn     kapp_old        kapp_slack_ub   kapp_slack_lb]]," ",-1))</f>
        <v>0</v>
      </c>
      <c r="K1427" s="1">
        <f>_xlfn.XLOOKUP(SUBSTITUTE(Table5[[#This Row],[rxn]],"RXN-","ENZLOAD-"),ENZLOAD[name],ENZLOAD[flux],0)</f>
        <v>1.8042891219E-7</v>
      </c>
      <c r="L1427" s="1" t="str">
        <f>"'"&amp;Table5[[#This Row],[rxn]]&amp;"'"&amp;CHAR(9)&amp;IF(AND(Table5[[#This Row],[kapp_slack_ub]]&lt;&gt;0,Table5[[#This Row],[kapp_old]]&lt;$F$1),$F$1,Table5[[#This Row],[kapp_old]])</f>
        <v>'RXN-OPAH_c_REV-rt7643'	27141.27779288</v>
      </c>
      <c r="M1427" s="1">
        <f>_xlfn.XLOOKUP(Table5[[#This Row],[rxn]],Table3[name],Table3[flux],$F$1)</f>
        <v>27141.277792879999</v>
      </c>
      <c r="N1427" s="1">
        <f>IFERROR(Table5[[#This Row],[min flux]]/Table5[[#This Row],[associated enzload]],"")</f>
        <v>150426433676.54391</v>
      </c>
      <c r="O1427" s="1">
        <f>_xlfn.NUMBERVALUE(IF(Table5[[#This Row],[flux/enzload]]="","",ABS($N$1-Table5[[#This Row],[flux/enzload]])))</f>
        <v>1249489883982.4099</v>
      </c>
      <c r="P1427" s="1">
        <f>Table5[[#This Row],[kapp_old]]+IFERROR(((Table5[[#This Row],[kapp_slack_ub]]-Table5[[#This Row],[kapp_slack_lb]])/Table5[[#This Row],[associated enzload]]),0)</f>
        <v>27141.277792879999</v>
      </c>
      <c r="Q1427" s="1" t="str">
        <f>"'"&amp;Table5[[#This Row],[rxn]]&amp;"'"&amp;CHAR(9)&amp;Table5[[#This Row],[kapp + (slack_ub - slack_lb)/enzload]]</f>
        <v>'RXN-OPAH_c_REV-rt7643'	27141.27779288</v>
      </c>
      <c r="R1427" s="1">
        <f>_xlfn.XLOOKUP(Table5[[#This Row],[rxn]],Table38[name],Table38[flux],0)</f>
        <v>0</v>
      </c>
      <c r="S1427" s="1">
        <f>_xlfn.XLOOKUP(SUBSTITUTE(Table5[[#This Row],[rxn]],"RXN-","ENZLOAD-"),Table38[name],Table38[flux],0)</f>
        <v>0</v>
      </c>
      <c r="T1427" s="1" t="b">
        <f>AND(Table5[[#This Row],[ENZLOAD flux in kapp-slack.gms]]=0,Table5[[#This Row],[flux in kapp-slack.gms]]&lt;&gt;0,NOT(Table5[[#This Row],[spont or unknown?]]))</f>
        <v>0</v>
      </c>
      <c r="U1427" s="1" t="b">
        <f>OR(_xlfn.TEXTAFTER(Table5[[#This Row],[rxn]],"-",-1)="SPONT",_xlfn.TEXTAFTER(Table5[[#This Row],[rxn]],"-",-1)="UNKNOWN")</f>
        <v>0</v>
      </c>
      <c r="V1427" s="1">
        <f>_xlfn.XLOOKUP(SUBSTITUTE(Table5[[#This Row],[rxn]],"RXN-","ENZLOAD-"),Table4[rxn],Table4[ub],0)</f>
        <v>0.66037307999999995</v>
      </c>
      <c r="W1427" s="1" t="b">
        <f>AND(Table5[[#This Row],[FVA ENZLOAD flux UB]]=0,Table5[[#This Row],[ENZ not made when it should be?]])</f>
        <v>0</v>
      </c>
    </row>
    <row r="1428" spans="1:23" hidden="1">
      <c r="A1428" s="1" t="s">
        <v>5906</v>
      </c>
      <c r="B1428" s="1" t="str">
        <f>_xlfn.TEXTBEFORE(Table38[[#This Row],[all fluxes from kapp-slack]]," ",,,,"")</f>
        <v>PROSYN-MRPS9</v>
      </c>
      <c r="C1428" s="1">
        <f>_xlfn.NUMBERVALUE(IFERROR(_xlfn.TEXTAFTER(Table38[[#This Row],[all fluxes from kapp-slack]]," ",-1,,,""),""))</f>
        <v>1.9855785E-8</v>
      </c>
      <c r="F1428" s="1" t="s">
        <v>9116</v>
      </c>
      <c r="G1428" s="1" t="str">
        <f>_xlfn.TEXTBEFORE(Table5[[#This Row],[rxn     kapp_old        kapp_slack_ub   kapp_slack_lb]]," ")</f>
        <v>RXN-ORNCD_m_FWD-rt6574</v>
      </c>
      <c r="H1428" s="1">
        <f>_xlfn.NUMBERVALUE(_xlfn.TEXTBEFORE(TRIM(_xlfn.TEXTAFTER(_xlfn.TEXTBEFORE(Table5[[#This Row],[rxn     kapp_old        kapp_slack_ub   kapp_slack_lb]],Table5[[#This Row],[kapp_slack_lb]],-1),Table5[[#This Row],[rxn]]))," "))</f>
        <v>2692007.2197924801</v>
      </c>
      <c r="I142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428" s="1">
        <f>_xlfn.NUMBERVALUE(_xlfn.TEXTAFTER(Table5[[#This Row],[rxn     kapp_old        kapp_slack_ub   kapp_slack_lb]]," ",-1))</f>
        <v>0</v>
      </c>
      <c r="K1428" s="1">
        <f>_xlfn.XLOOKUP(SUBSTITUTE(Table5[[#This Row],[rxn]],"RXN-","ENZLOAD-"),ENZLOAD[name],ENZLOAD[flux],0)</f>
        <v>9.0987620410000003E-8</v>
      </c>
      <c r="L1428" s="1" t="str">
        <f>"'"&amp;Table5[[#This Row],[rxn]]&amp;"'"&amp;CHAR(9)&amp;IF(AND(Table5[[#This Row],[kapp_slack_ub]]&lt;&gt;0,Table5[[#This Row],[kapp_old]]&lt;$F$1),$F$1,Table5[[#This Row],[kapp_old]])</f>
        <v>'RXN-ORNCD_m_FWD-rt6574'	2692007.21979248</v>
      </c>
      <c r="M1428" s="1">
        <f>_xlfn.XLOOKUP(Table5[[#This Row],[rxn]],Table3[name],Table3[flux],$F$1)</f>
        <v>27141.277792879999</v>
      </c>
      <c r="N1428" s="1">
        <f>IFERROR(Table5[[#This Row],[min flux]]/Table5[[#This Row],[associated enzload]],"")</f>
        <v>298296379997.39398</v>
      </c>
      <c r="O1428" s="1">
        <f>_xlfn.NUMBERVALUE(IF(Table5[[#This Row],[flux/enzload]]="","",ABS($N$1-Table5[[#This Row],[flux/enzload]])))</f>
        <v>1101619937661.5601</v>
      </c>
      <c r="P1428" s="1">
        <f>Table5[[#This Row],[kapp_old]]+IFERROR(((Table5[[#This Row],[kapp_slack_ub]]-Table5[[#This Row],[kapp_slack_lb]])/Table5[[#This Row],[associated enzload]]),0)</f>
        <v>2692007.2197924801</v>
      </c>
      <c r="Q1428" s="1" t="str">
        <f>"'"&amp;Table5[[#This Row],[rxn]]&amp;"'"&amp;CHAR(9)&amp;Table5[[#This Row],[kapp + (slack_ub - slack_lb)/enzload]]</f>
        <v>'RXN-ORNCD_m_FWD-rt6574'	2692007.21979248</v>
      </c>
      <c r="R1428" s="1">
        <f>_xlfn.XLOOKUP(Table5[[#This Row],[rxn]],Table38[name],Table38[flux],0)</f>
        <v>0</v>
      </c>
      <c r="S1428" s="1">
        <f>_xlfn.XLOOKUP(SUBSTITUTE(Table5[[#This Row],[rxn]],"RXN-","ENZLOAD-"),Table38[name],Table38[flux],0)</f>
        <v>0</v>
      </c>
      <c r="T1428" s="1" t="b">
        <f>AND(Table5[[#This Row],[ENZLOAD flux in kapp-slack.gms]]=0,Table5[[#This Row],[flux in kapp-slack.gms]]&lt;&gt;0,NOT(Table5[[#This Row],[spont or unknown?]]))</f>
        <v>0</v>
      </c>
      <c r="U1428" s="1" t="b">
        <f>OR(_xlfn.TEXTAFTER(Table5[[#This Row],[rxn]],"-",-1)="SPONT",_xlfn.TEXTAFTER(Table5[[#This Row],[rxn]],"-",-1)="UNKNOWN")</f>
        <v>0</v>
      </c>
      <c r="V1428" s="1">
        <f>_xlfn.XLOOKUP(SUBSTITUTE(Table5[[#This Row],[rxn]],"RXN-","ENZLOAD-"),Table4[rxn],Table4[ub],0)</f>
        <v>1.24061526</v>
      </c>
      <c r="W1428" s="1" t="b">
        <f>AND(Table5[[#This Row],[FVA ENZLOAD flux UB]]=0,Table5[[#This Row],[ENZ not made when it should be?]])</f>
        <v>0</v>
      </c>
    </row>
    <row r="1429" spans="1:23" hidden="1">
      <c r="A1429" s="1" t="s">
        <v>5907</v>
      </c>
      <c r="B1429" s="1" t="str">
        <f>_xlfn.TEXTBEFORE(Table38[[#This Row],[all fluxes from kapp-slack]]," ",,,,"")</f>
        <v>PROSYN-MRX14</v>
      </c>
      <c r="C1429" s="1">
        <f>_xlfn.NUMBERVALUE(IFERROR(_xlfn.TEXTAFTER(Table38[[#This Row],[all fluxes from kapp-slack]]," ",-1,,,""),""))</f>
        <v>1.9855785E-8</v>
      </c>
      <c r="F1429" s="1" t="s">
        <v>9118</v>
      </c>
      <c r="G1429" s="1" t="str">
        <f>_xlfn.TEXTBEFORE(Table5[[#This Row],[rxn     kapp_old        kapp_slack_ub   kapp_slack_lb]]," ")</f>
        <v>RXN-ORNN5MOX_c_FWD-rt2880</v>
      </c>
      <c r="H142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42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429" s="1">
        <f>_xlfn.NUMBERVALUE(_xlfn.TEXTAFTER(Table5[[#This Row],[rxn     kapp_old        kapp_slack_ub   kapp_slack_lb]]," ",-1))</f>
        <v>0</v>
      </c>
      <c r="K1429" s="1">
        <f>_xlfn.XLOOKUP(SUBSTITUTE(Table5[[#This Row],[rxn]],"RXN-","ENZLOAD-"),ENZLOAD[name],ENZLOAD[flux],0)</f>
        <v>5.9252862589999899E-7</v>
      </c>
      <c r="L1429" s="1" t="str">
        <f>"'"&amp;Table5[[#This Row],[rxn]]&amp;"'"&amp;CHAR(9)&amp;IF(AND(Table5[[#This Row],[kapp_slack_ub]]&lt;&gt;0,Table5[[#This Row],[kapp_old]]&lt;$F$1),$F$1,Table5[[#This Row],[kapp_old]])</f>
        <v>'RXN-ORNN5MOX_c_FWD-rt2880'	27141.27779288</v>
      </c>
      <c r="M1429" s="1">
        <f>_xlfn.XLOOKUP(Table5[[#This Row],[rxn]],Table3[name],Table3[flux],$F$1)</f>
        <v>27141.277792879999</v>
      </c>
      <c r="N1429" s="1">
        <f>IFERROR(Table5[[#This Row],[min flux]]/Table5[[#This Row],[associated enzload]],"")</f>
        <v>45805850732.789116</v>
      </c>
      <c r="O1429" s="1">
        <f>_xlfn.NUMBERVALUE(IF(Table5[[#This Row],[flux/enzload]]="","",ABS($N$1-Table5[[#This Row],[flux/enzload]])))</f>
        <v>1354110466926.1599</v>
      </c>
      <c r="P1429" s="1">
        <f>Table5[[#This Row],[kapp_old]]+IFERROR(((Table5[[#This Row],[kapp_slack_ub]]-Table5[[#This Row],[kapp_slack_lb]])/Table5[[#This Row],[associated enzload]]),0)</f>
        <v>27141.277792879999</v>
      </c>
      <c r="Q1429" s="1" t="str">
        <f>"'"&amp;Table5[[#This Row],[rxn]]&amp;"'"&amp;CHAR(9)&amp;Table5[[#This Row],[kapp + (slack_ub - slack_lb)/enzload]]</f>
        <v>'RXN-ORNN5MOX_c_FWD-rt2880'	27141.27779288</v>
      </c>
      <c r="R1429" s="1">
        <f>_xlfn.XLOOKUP(Table5[[#This Row],[rxn]],Table38[name],Table38[flux],0)</f>
        <v>0</v>
      </c>
      <c r="S1429" s="1">
        <f>_xlfn.XLOOKUP(SUBSTITUTE(Table5[[#This Row],[rxn]],"RXN-","ENZLOAD-"),Table38[name],Table38[flux],0)</f>
        <v>0</v>
      </c>
      <c r="T1429" s="1" t="b">
        <f>AND(Table5[[#This Row],[ENZLOAD flux in kapp-slack.gms]]=0,Table5[[#This Row],[flux in kapp-slack.gms]]&lt;&gt;0,NOT(Table5[[#This Row],[spont or unknown?]]))</f>
        <v>0</v>
      </c>
      <c r="U1429" s="1" t="b">
        <f>OR(_xlfn.TEXTAFTER(Table5[[#This Row],[rxn]],"-",-1)="SPONT",_xlfn.TEXTAFTER(Table5[[#This Row],[rxn]],"-",-1)="UNKNOWN")</f>
        <v>0</v>
      </c>
      <c r="V1429" s="1">
        <f>_xlfn.XLOOKUP(SUBSTITUTE(Table5[[#This Row],[rxn]],"RXN-","ENZLOAD-"),Table4[rxn],Table4[ub],0)</f>
        <v>0.61875813000000002</v>
      </c>
      <c r="W1429" s="1" t="b">
        <f>AND(Table5[[#This Row],[FVA ENZLOAD flux UB]]=0,Table5[[#This Row],[ENZ not made when it should be?]])</f>
        <v>0</v>
      </c>
    </row>
    <row r="1430" spans="1:23" hidden="1">
      <c r="A1430" s="1" t="s">
        <v>5908</v>
      </c>
      <c r="B1430" s="1" t="str">
        <f>_xlfn.TEXTBEFORE(Table38[[#This Row],[all fluxes from kapp-slack]]," ",,,,"")</f>
        <v>PROSYN-NAM9</v>
      </c>
      <c r="C1430" s="1">
        <f>_xlfn.NUMBERVALUE(IFERROR(_xlfn.TEXTAFTER(Table38[[#This Row],[all fluxes from kapp-slack]]," ",-1,,,""),""))</f>
        <v>1.9855785E-8</v>
      </c>
      <c r="F1430" s="1" t="s">
        <v>9119</v>
      </c>
      <c r="G1430" s="1" t="str">
        <f>_xlfn.TEXTBEFORE(Table5[[#This Row],[rxn     kapp_old        kapp_slack_ub   kapp_slack_lb]]," ")</f>
        <v>RXN-ORNTA_c_FWD-rt6698</v>
      </c>
      <c r="H1430" s="1">
        <f>_xlfn.NUMBERVALUE(_xlfn.TEXTBEFORE(TRIM(_xlfn.TEXTAFTER(_xlfn.TEXTBEFORE(Table5[[#This Row],[rxn     kapp_old        kapp_slack_ub   kapp_slack_lb]],Table5[[#This Row],[kapp_slack_lb]],-1),Table5[[#This Row],[rxn]]))," "))</f>
        <v>28570.8647137107</v>
      </c>
      <c r="I143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430" s="1">
        <f>_xlfn.NUMBERVALUE(_xlfn.TEXTAFTER(Table5[[#This Row],[rxn     kapp_old        kapp_slack_ub   kapp_slack_lb]]," ",-1))</f>
        <v>0</v>
      </c>
      <c r="K1430" s="1">
        <f>_xlfn.XLOOKUP(SUBSTITUTE(Table5[[#This Row],[rxn]],"RXN-","ENZLOAD-"),ENZLOAD[name],ENZLOAD[flux],0)</f>
        <v>9.0141331941000004E-7</v>
      </c>
      <c r="L1430" s="1" t="str">
        <f>"'"&amp;Table5[[#This Row],[rxn]]&amp;"'"&amp;CHAR(9)&amp;IF(AND(Table5[[#This Row],[kapp_slack_ub]]&lt;&gt;0,Table5[[#This Row],[kapp_old]]&lt;$F$1),$F$1,Table5[[#This Row],[kapp_old]])</f>
        <v>'RXN-ORNTA_c_FWD-rt6698'	28570.8647137107</v>
      </c>
      <c r="M1430" s="1">
        <f>_xlfn.XLOOKUP(Table5[[#This Row],[rxn]],Table3[name],Table3[flux],$F$1)</f>
        <v>27141.277792879999</v>
      </c>
      <c r="N1430" s="1">
        <f>IFERROR(Table5[[#This Row],[min flux]]/Table5[[#This Row],[associated enzload]],"")</f>
        <v>30109692422.389229</v>
      </c>
      <c r="O1430" s="1">
        <f>_xlfn.NUMBERVALUE(IF(Table5[[#This Row],[flux/enzload]]="","",ABS($N$1-Table5[[#This Row],[flux/enzload]])))</f>
        <v>1369806625236.5601</v>
      </c>
      <c r="P1430" s="1">
        <f>Table5[[#This Row],[kapp_old]]+IFERROR(((Table5[[#This Row],[kapp_slack_ub]]-Table5[[#This Row],[kapp_slack_lb]])/Table5[[#This Row],[associated enzload]]),0)</f>
        <v>28570.8647137107</v>
      </c>
      <c r="Q1430" s="1" t="str">
        <f>"'"&amp;Table5[[#This Row],[rxn]]&amp;"'"&amp;CHAR(9)&amp;Table5[[#This Row],[kapp + (slack_ub - slack_lb)/enzload]]</f>
        <v>'RXN-ORNTA_c_FWD-rt6698'	28570.8647137107</v>
      </c>
      <c r="R1430" s="1">
        <f>_xlfn.XLOOKUP(Table5[[#This Row],[rxn]],Table38[name],Table38[flux],0)</f>
        <v>0</v>
      </c>
      <c r="S1430" s="1">
        <f>_xlfn.XLOOKUP(SUBSTITUTE(Table5[[#This Row],[rxn]],"RXN-","ENZLOAD-"),Table38[name],Table38[flux],0)</f>
        <v>0</v>
      </c>
      <c r="T1430" s="1" t="b">
        <f>AND(Table5[[#This Row],[ENZLOAD flux in kapp-slack.gms]]=0,Table5[[#This Row],[flux in kapp-slack.gms]]&lt;&gt;0,NOT(Table5[[#This Row],[spont or unknown?]]))</f>
        <v>0</v>
      </c>
      <c r="U1430" s="1" t="b">
        <f>OR(_xlfn.TEXTAFTER(Table5[[#This Row],[rxn]],"-",-1)="SPONT",_xlfn.TEXTAFTER(Table5[[#This Row],[rxn]],"-",-1)="UNKNOWN")</f>
        <v>0</v>
      </c>
      <c r="V1430" s="1">
        <f>_xlfn.XLOOKUP(SUBSTITUTE(Table5[[#This Row],[rxn]],"RXN-","ENZLOAD-"),Table4[rxn],Table4[ub],0)</f>
        <v>0.82080171000000002</v>
      </c>
      <c r="W1430" s="1" t="b">
        <f>AND(Table5[[#This Row],[FVA ENZLOAD flux UB]]=0,Table5[[#This Row],[ENZ not made when it should be?]])</f>
        <v>0</v>
      </c>
    </row>
    <row r="1431" spans="1:23" hidden="1">
      <c r="A1431" s="1" t="s">
        <v>5909</v>
      </c>
      <c r="B1431" s="1" t="str">
        <f>_xlfn.TEXTBEFORE(Table38[[#This Row],[all fluxes from kapp-slack]]," ",,,,"")</f>
        <v>PROSYN-PET123</v>
      </c>
      <c r="C1431" s="1">
        <f>_xlfn.NUMBERVALUE(IFERROR(_xlfn.TEXTAFTER(Table38[[#This Row],[all fluxes from kapp-slack]]," ",-1,,,""),""))</f>
        <v>1.9855785E-8</v>
      </c>
      <c r="F1431" s="1" t="s">
        <v>9126</v>
      </c>
      <c r="G1431" s="1" t="str">
        <f>_xlfn.TEXTBEFORE(Table5[[#This Row],[rxn     kapp_old        kapp_slack_ub   kapp_slack_lb]]," ")</f>
        <v>RXN-ORPT_c_FWD-rt2348</v>
      </c>
      <c r="H143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43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431" s="1">
        <f>_xlfn.NUMBERVALUE(_xlfn.TEXTAFTER(Table5[[#This Row],[rxn     kapp_old        kapp_slack_ub   kapp_slack_lb]]," ",-1))</f>
        <v>0</v>
      </c>
      <c r="K1431" s="1">
        <f>_xlfn.XLOOKUP(SUBSTITUTE(Table5[[#This Row],[rxn]],"RXN-","ENZLOAD-"),ENZLOAD[name],ENZLOAD[flux],0)</f>
        <v>1.3014491732399999E-6</v>
      </c>
      <c r="L1431" s="1" t="str">
        <f>"'"&amp;Table5[[#This Row],[rxn]]&amp;"'"&amp;CHAR(9)&amp;IF(AND(Table5[[#This Row],[kapp_slack_ub]]&lt;&gt;0,Table5[[#This Row],[kapp_old]]&lt;$F$1),$F$1,Table5[[#This Row],[kapp_old]])</f>
        <v>'RXN-ORPT_c_FWD-rt2348'	27141.27779288</v>
      </c>
      <c r="M1431" s="1">
        <f>_xlfn.XLOOKUP(Table5[[#This Row],[rxn]],Table3[name],Table3[flux],$F$1)</f>
        <v>27141.277792879999</v>
      </c>
      <c r="N1431" s="1">
        <f>IFERROR(Table5[[#This Row],[min flux]]/Table5[[#This Row],[associated enzload]],"")</f>
        <v>20854658292.425594</v>
      </c>
      <c r="O1431" s="1">
        <f>_xlfn.NUMBERVALUE(IF(Table5[[#This Row],[flux/enzload]]="","",ABS($N$1-Table5[[#This Row],[flux/enzload]])))</f>
        <v>1379061659366.53</v>
      </c>
      <c r="P1431" s="1">
        <f>Table5[[#This Row],[kapp_old]]+IFERROR(((Table5[[#This Row],[kapp_slack_ub]]-Table5[[#This Row],[kapp_slack_lb]])/Table5[[#This Row],[associated enzload]]),0)</f>
        <v>27141.277792879999</v>
      </c>
      <c r="Q1431" s="1" t="str">
        <f>"'"&amp;Table5[[#This Row],[rxn]]&amp;"'"&amp;CHAR(9)&amp;Table5[[#This Row],[kapp + (slack_ub - slack_lb)/enzload]]</f>
        <v>'RXN-ORPT_c_FWD-rt2348'	27141.27779288</v>
      </c>
      <c r="R1431" s="1">
        <f>_xlfn.XLOOKUP(Table5[[#This Row],[rxn]],Table38[name],Table38[flux],0)</f>
        <v>0</v>
      </c>
      <c r="S1431" s="1">
        <f>_xlfn.XLOOKUP(SUBSTITUTE(Table5[[#This Row],[rxn]],"RXN-","ENZLOAD-"),Table38[name],Table38[flux],0)</f>
        <v>0</v>
      </c>
      <c r="T1431" s="1" t="b">
        <f>AND(Table5[[#This Row],[ENZLOAD flux in kapp-slack.gms]]=0,Table5[[#This Row],[flux in kapp-slack.gms]]&lt;&gt;0,NOT(Table5[[#This Row],[spont or unknown?]]))</f>
        <v>0</v>
      </c>
      <c r="U1431" s="1" t="b">
        <f>OR(_xlfn.TEXTAFTER(Table5[[#This Row],[rxn]],"-",-1)="SPONT",_xlfn.TEXTAFTER(Table5[[#This Row],[rxn]],"-",-1)="UNKNOWN")</f>
        <v>0</v>
      </c>
      <c r="V1431" s="1">
        <f>_xlfn.XLOOKUP(SUBSTITUTE(Table5[[#This Row],[rxn]],"RXN-","ENZLOAD-"),Table4[rxn],Table4[ub],0)</f>
        <v>0.88041966000000005</v>
      </c>
      <c r="W1431" s="1" t="b">
        <f>AND(Table5[[#This Row],[FVA ENZLOAD flux UB]]=0,Table5[[#This Row],[ENZ not made when it should be?]])</f>
        <v>0</v>
      </c>
    </row>
    <row r="1432" spans="1:23" hidden="1">
      <c r="A1432" s="1" t="s">
        <v>5910</v>
      </c>
      <c r="B1432" s="1" t="str">
        <f>_xlfn.TEXTBEFORE(Table38[[#This Row],[all fluxes from kapp-slack]]," ",,,,"")</f>
        <v>PROSYN-RML2</v>
      </c>
      <c r="C1432" s="1">
        <f>_xlfn.NUMBERVALUE(IFERROR(_xlfn.TEXTAFTER(Table38[[#This Row],[all fluxes from kapp-slack]]," ",-1,,,""),""))</f>
        <v>1.9855785E-8</v>
      </c>
      <c r="F1432" s="1" t="s">
        <v>9128</v>
      </c>
      <c r="G1432" s="1" t="str">
        <f>_xlfn.TEXTBEFORE(Table5[[#This Row],[rxn     kapp_old        kapp_slack_ub   kapp_slack_lb]]," ")</f>
        <v>RXN-P5CD2_m_FWD-rt0201</v>
      </c>
      <c r="H1432" s="1">
        <f>_xlfn.NUMBERVALUE(_xlfn.TEXTBEFORE(TRIM(_xlfn.TEXTAFTER(_xlfn.TEXTBEFORE(Table5[[#This Row],[rxn     kapp_old        kapp_slack_ub   kapp_slack_lb]],Table5[[#This Row],[kapp_slack_lb]],-1),Table5[[#This Row],[rxn]]))," "))</f>
        <v>358141.288830987</v>
      </c>
      <c r="I143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432" s="1">
        <f>_xlfn.NUMBERVALUE(_xlfn.TEXTAFTER(Table5[[#This Row],[rxn     kapp_old        kapp_slack_ub   kapp_slack_lb]]," ",-1))</f>
        <v>0</v>
      </c>
      <c r="K1432" s="1">
        <f>_xlfn.XLOOKUP(SUBSTITUTE(Table5[[#This Row],[rxn]],"RXN-","ENZLOAD-"),ENZLOAD[name],ENZLOAD[flux],0)</f>
        <v>7.5579071451000004E-7</v>
      </c>
      <c r="L1432" s="1" t="str">
        <f>"'"&amp;Table5[[#This Row],[rxn]]&amp;"'"&amp;CHAR(9)&amp;IF(AND(Table5[[#This Row],[kapp_slack_ub]]&lt;&gt;0,Table5[[#This Row],[kapp_old]]&lt;$F$1),$F$1,Table5[[#This Row],[kapp_old]])</f>
        <v>'RXN-P5CD2_m_FWD-rt0201'	358141.288830987</v>
      </c>
      <c r="M1432" s="1">
        <f>_xlfn.XLOOKUP(Table5[[#This Row],[rxn]],Table3[name],Table3[flux],$F$1)</f>
        <v>27141.277792879999</v>
      </c>
      <c r="N1432" s="1">
        <f>IFERROR(Table5[[#This Row],[min flux]]/Table5[[#This Row],[associated enzload]],"")</f>
        <v>35911102467.667175</v>
      </c>
      <c r="O1432" s="1">
        <f>_xlfn.NUMBERVALUE(IF(Table5[[#This Row],[flux/enzload]]="","",ABS($N$1-Table5[[#This Row],[flux/enzload]])))</f>
        <v>1364005215191.29</v>
      </c>
      <c r="P1432" s="1">
        <f>Table5[[#This Row],[kapp_old]]+IFERROR(((Table5[[#This Row],[kapp_slack_ub]]-Table5[[#This Row],[kapp_slack_lb]])/Table5[[#This Row],[associated enzload]]),0)</f>
        <v>358141.288830987</v>
      </c>
      <c r="Q1432" s="1" t="str">
        <f>"'"&amp;Table5[[#This Row],[rxn]]&amp;"'"&amp;CHAR(9)&amp;Table5[[#This Row],[kapp + (slack_ub - slack_lb)/enzload]]</f>
        <v>'RXN-P5CD2_m_FWD-rt0201'	358141.288830987</v>
      </c>
      <c r="R1432" s="1">
        <f>_xlfn.XLOOKUP(Table5[[#This Row],[rxn]],Table38[name],Table38[flux],0)</f>
        <v>0</v>
      </c>
      <c r="S1432" s="1">
        <f>_xlfn.XLOOKUP(SUBSTITUTE(Table5[[#This Row],[rxn]],"RXN-","ENZLOAD-"),Table38[name],Table38[flux],0)</f>
        <v>0</v>
      </c>
      <c r="T1432" s="1" t="b">
        <f>AND(Table5[[#This Row],[ENZLOAD flux in kapp-slack.gms]]=0,Table5[[#This Row],[flux in kapp-slack.gms]]&lt;&gt;0,NOT(Table5[[#This Row],[spont or unknown?]]))</f>
        <v>0</v>
      </c>
      <c r="U1432" s="1" t="b">
        <f>OR(_xlfn.TEXTAFTER(Table5[[#This Row],[rxn]],"-",-1)="SPONT",_xlfn.TEXTAFTER(Table5[[#This Row],[rxn]],"-",-1)="UNKNOWN")</f>
        <v>0</v>
      </c>
      <c r="V1432" s="1">
        <f>_xlfn.XLOOKUP(SUBSTITUTE(Table5[[#This Row],[rxn]],"RXN-","ENZLOAD-"),Table4[rxn],Table4[ub],0)</f>
        <v>0.71032262000000002</v>
      </c>
      <c r="W1432" s="1" t="b">
        <f>AND(Table5[[#This Row],[FVA ENZLOAD flux UB]]=0,Table5[[#This Row],[ENZ not made when it should be?]])</f>
        <v>0</v>
      </c>
    </row>
    <row r="1433" spans="1:23" hidden="1">
      <c r="A1433" s="1" t="s">
        <v>5911</v>
      </c>
      <c r="B1433" s="1" t="str">
        <f>_xlfn.TEXTBEFORE(Table38[[#This Row],[all fluxes from kapp-slack]]," ",,,,"")</f>
        <v>PROSYN-RSM10</v>
      </c>
      <c r="C1433" s="1">
        <f>_xlfn.NUMBERVALUE(IFERROR(_xlfn.TEXTAFTER(Table38[[#This Row],[all fluxes from kapp-slack]]," ",-1,,,""),""))</f>
        <v>1.9855785E-8</v>
      </c>
      <c r="F1433" s="1" t="s">
        <v>9134</v>
      </c>
      <c r="G1433" s="1" t="str">
        <f>_xlfn.TEXTBEFORE(Table5[[#This Row],[rxn     kapp_old        kapp_slack_ub   kapp_slack_lb]]," ")</f>
        <v>RXN-PACCOAE_c_FWD-rt6217</v>
      </c>
      <c r="H143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43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433" s="1">
        <f>_xlfn.NUMBERVALUE(_xlfn.TEXTAFTER(Table5[[#This Row],[rxn     kapp_old        kapp_slack_ub   kapp_slack_lb]]," ",-1))</f>
        <v>0</v>
      </c>
      <c r="K1433" s="1">
        <f>_xlfn.XLOOKUP(SUBSTITUTE(Table5[[#This Row],[rxn]],"RXN-","ENZLOAD-"),ENZLOAD[name],ENZLOAD[flux],0)</f>
        <v>8.4725110039999997E-7</v>
      </c>
      <c r="L1433" s="1" t="str">
        <f>"'"&amp;Table5[[#This Row],[rxn]]&amp;"'"&amp;CHAR(9)&amp;IF(AND(Table5[[#This Row],[kapp_slack_ub]]&lt;&gt;0,Table5[[#This Row],[kapp_old]]&lt;$F$1),$F$1,Table5[[#This Row],[kapp_old]])</f>
        <v>'RXN-PACCOAE_c_FWD-rt6217'	27141.27779288</v>
      </c>
      <c r="M1433" s="1">
        <f>_xlfn.XLOOKUP(Table5[[#This Row],[rxn]],Table3[name],Table3[flux],$F$1)</f>
        <v>27141.277792879999</v>
      </c>
      <c r="N1433" s="1">
        <f>IFERROR(Table5[[#This Row],[min flux]]/Table5[[#This Row],[associated enzload]],"")</f>
        <v>32034514655.768749</v>
      </c>
      <c r="O1433" s="1">
        <f>_xlfn.NUMBERVALUE(IF(Table5[[#This Row],[flux/enzload]]="","",ABS($N$1-Table5[[#This Row],[flux/enzload]])))</f>
        <v>1367881803003.1799</v>
      </c>
      <c r="P1433" s="1">
        <f>Table5[[#This Row],[kapp_old]]+IFERROR(((Table5[[#This Row],[kapp_slack_ub]]-Table5[[#This Row],[kapp_slack_lb]])/Table5[[#This Row],[associated enzload]]),0)</f>
        <v>27141.277792879999</v>
      </c>
      <c r="Q1433" s="1" t="str">
        <f>"'"&amp;Table5[[#This Row],[rxn]]&amp;"'"&amp;CHAR(9)&amp;Table5[[#This Row],[kapp + (slack_ub - slack_lb)/enzload]]</f>
        <v>'RXN-PACCOAE_c_FWD-rt6217'	27141.27779288</v>
      </c>
      <c r="R1433" s="1">
        <f>_xlfn.XLOOKUP(Table5[[#This Row],[rxn]],Table38[name],Table38[flux],0)</f>
        <v>0</v>
      </c>
      <c r="S1433" s="1">
        <f>_xlfn.XLOOKUP(SUBSTITUTE(Table5[[#This Row],[rxn]],"RXN-","ENZLOAD-"),Table38[name],Table38[flux],0)</f>
        <v>0</v>
      </c>
      <c r="T1433" s="1" t="b">
        <f>AND(Table5[[#This Row],[ENZLOAD flux in kapp-slack.gms]]=0,Table5[[#This Row],[flux in kapp-slack.gms]]&lt;&gt;0,NOT(Table5[[#This Row],[spont or unknown?]]))</f>
        <v>0</v>
      </c>
      <c r="U1433" s="1" t="b">
        <f>OR(_xlfn.TEXTAFTER(Table5[[#This Row],[rxn]],"-",-1)="SPONT",_xlfn.TEXTAFTER(Table5[[#This Row],[rxn]],"-",-1)="UNKNOWN")</f>
        <v>0</v>
      </c>
      <c r="V1433" s="1">
        <f>_xlfn.XLOOKUP(SUBSTITUTE(Table5[[#This Row],[rxn]],"RXN-","ENZLOAD-"),Table4[rxn],Table4[ub],0)</f>
        <v>3.1851231100000001</v>
      </c>
      <c r="W1433" s="1" t="b">
        <f>AND(Table5[[#This Row],[FVA ENZLOAD flux UB]]=0,Table5[[#This Row],[ENZ not made when it should be?]])</f>
        <v>0</v>
      </c>
    </row>
    <row r="1434" spans="1:23" hidden="1">
      <c r="A1434" s="1" t="s">
        <v>5912</v>
      </c>
      <c r="B1434" s="1" t="str">
        <f>_xlfn.TEXTBEFORE(Table38[[#This Row],[all fluxes from kapp-slack]]," ",,,,"")</f>
        <v>PROSYN-RSM18</v>
      </c>
      <c r="C1434" s="1">
        <f>_xlfn.NUMBERVALUE(IFERROR(_xlfn.TEXTAFTER(Table38[[#This Row],[all fluxes from kapp-slack]]," ",-1,,,""),""))</f>
        <v>1.9855785E-8</v>
      </c>
      <c r="F1434" s="1" t="s">
        <v>9135</v>
      </c>
      <c r="G1434" s="1" t="str">
        <f>_xlfn.TEXTBEFORE(Table5[[#This Row],[rxn     kapp_old        kapp_slack_ub   kapp_slack_lb]]," ")</f>
        <v>RXN-PACCOAE_x_FWD-rt5558</v>
      </c>
      <c r="H143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43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434" s="1">
        <f>_xlfn.NUMBERVALUE(_xlfn.TEXTAFTER(Table5[[#This Row],[rxn     kapp_old        kapp_slack_ub   kapp_slack_lb]]," ",-1))</f>
        <v>0</v>
      </c>
      <c r="K1434" s="1">
        <f>_xlfn.XLOOKUP(SUBSTITUTE(Table5[[#This Row],[rxn]],"RXN-","ENZLOAD-"),ENZLOAD[name],ENZLOAD[flux],0)</f>
        <v>1.2326330549999999E-8</v>
      </c>
      <c r="L1434" s="1" t="str">
        <f>"'"&amp;Table5[[#This Row],[rxn]]&amp;"'"&amp;CHAR(9)&amp;IF(AND(Table5[[#This Row],[kapp_slack_ub]]&lt;&gt;0,Table5[[#This Row],[kapp_old]]&lt;$F$1),$F$1,Table5[[#This Row],[kapp_old]])</f>
        <v>'RXN-PACCOAE_x_FWD-rt5558'	27141.27779288</v>
      </c>
      <c r="M1434" s="1">
        <f>_xlfn.XLOOKUP(Table5[[#This Row],[rxn]],Table3[name],Table3[flux],$F$1)</f>
        <v>27141.277792879999</v>
      </c>
      <c r="N1434" s="1">
        <f>IFERROR(Table5[[#This Row],[min flux]]/Table5[[#This Row],[associated enzload]],"")</f>
        <v>2201894366112.0625</v>
      </c>
      <c r="O1434" s="1">
        <f>_xlfn.NUMBERVALUE(IF(Table5[[#This Row],[flux/enzload]]="","",ABS($N$1-Table5[[#This Row],[flux/enzload]])))</f>
        <v>801978048453.10901</v>
      </c>
      <c r="P1434" s="1">
        <f>Table5[[#This Row],[kapp_old]]+IFERROR(((Table5[[#This Row],[kapp_slack_ub]]-Table5[[#This Row],[kapp_slack_lb]])/Table5[[#This Row],[associated enzload]]),0)</f>
        <v>27141.277792879999</v>
      </c>
      <c r="Q1434" s="1" t="str">
        <f>"'"&amp;Table5[[#This Row],[rxn]]&amp;"'"&amp;CHAR(9)&amp;Table5[[#This Row],[kapp + (slack_ub - slack_lb)/enzload]]</f>
        <v>'RXN-PACCOAE_x_FWD-rt5558'	27141.27779288</v>
      </c>
      <c r="R1434" s="1">
        <f>_xlfn.XLOOKUP(Table5[[#This Row],[rxn]],Table38[name],Table38[flux],0)</f>
        <v>0</v>
      </c>
      <c r="S1434" s="1">
        <f>_xlfn.XLOOKUP(SUBSTITUTE(Table5[[#This Row],[rxn]],"RXN-","ENZLOAD-"),Table38[name],Table38[flux],0)</f>
        <v>0</v>
      </c>
      <c r="T1434" s="1" t="b">
        <f>AND(Table5[[#This Row],[ENZLOAD flux in kapp-slack.gms]]=0,Table5[[#This Row],[flux in kapp-slack.gms]]&lt;&gt;0,NOT(Table5[[#This Row],[spont or unknown?]]))</f>
        <v>0</v>
      </c>
      <c r="U1434" s="1" t="b">
        <f>OR(_xlfn.TEXTAFTER(Table5[[#This Row],[rxn]],"-",-1)="SPONT",_xlfn.TEXTAFTER(Table5[[#This Row],[rxn]],"-",-1)="UNKNOWN")</f>
        <v>0</v>
      </c>
      <c r="V1434" s="1">
        <f>_xlfn.XLOOKUP(SUBSTITUTE(Table5[[#This Row],[rxn]],"RXN-","ENZLOAD-"),Table4[rxn],Table4[ub],0)</f>
        <v>2.1770061900000002</v>
      </c>
      <c r="W1434" s="1" t="b">
        <f>AND(Table5[[#This Row],[FVA ENZLOAD flux UB]]=0,Table5[[#This Row],[ENZ not made when it should be?]])</f>
        <v>0</v>
      </c>
    </row>
    <row r="1435" spans="1:23" hidden="1">
      <c r="A1435" s="1" t="s">
        <v>5913</v>
      </c>
      <c r="B1435" s="1" t="str">
        <f>_xlfn.TEXTBEFORE(Table38[[#This Row],[all fluxes from kapp-slack]]," ",,,,"")</f>
        <v>PROSYN-RSM23</v>
      </c>
      <c r="C1435" s="1">
        <f>_xlfn.NUMBERVALUE(IFERROR(_xlfn.TEXTAFTER(Table38[[#This Row],[all fluxes from kapp-slack]]," ",-1,,,""),""))</f>
        <v>1.9855785E-8</v>
      </c>
      <c r="F1435" s="1" t="s">
        <v>9136</v>
      </c>
      <c r="G1435" s="1" t="str">
        <f>_xlfn.TEXTBEFORE(Table5[[#This Row],[rxn     kapp_old        kapp_slack_ub   kapp_slack_lb]]," ")</f>
        <v>RXN-PACCOAL_x_FWD-rt6434_x</v>
      </c>
      <c r="H143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43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435" s="1">
        <f>_xlfn.NUMBERVALUE(_xlfn.TEXTAFTER(Table5[[#This Row],[rxn     kapp_old        kapp_slack_ub   kapp_slack_lb]]," ",-1))</f>
        <v>0</v>
      </c>
      <c r="K1435" s="1">
        <f>_xlfn.XLOOKUP(SUBSTITUTE(Table5[[#This Row],[rxn]],"RXN-","ENZLOAD-"),ENZLOAD[name],ENZLOAD[flux],0)</f>
        <v>1.5628368148E-7</v>
      </c>
      <c r="L1435" s="1" t="str">
        <f>"'"&amp;Table5[[#This Row],[rxn]]&amp;"'"&amp;CHAR(9)&amp;IF(AND(Table5[[#This Row],[kapp_slack_ub]]&lt;&gt;0,Table5[[#This Row],[kapp_old]]&lt;$F$1),$F$1,Table5[[#This Row],[kapp_old]])</f>
        <v>'RXN-PACCOAL_x_FWD-rt6434_x'	27141.27779288</v>
      </c>
      <c r="M1435" s="1">
        <f>_xlfn.XLOOKUP(Table5[[#This Row],[rxn]],Table3[name],Table3[flux],$F$1)</f>
        <v>27141.277792879999</v>
      </c>
      <c r="N1435" s="1">
        <f>IFERROR(Table5[[#This Row],[min flux]]/Table5[[#This Row],[associated enzload]],"")</f>
        <v>173666742015.88562</v>
      </c>
      <c r="O1435" s="1">
        <f>_xlfn.NUMBERVALUE(IF(Table5[[#This Row],[flux/enzload]]="","",ABS($N$1-Table5[[#This Row],[flux/enzload]])))</f>
        <v>1226249575643.0701</v>
      </c>
      <c r="P1435" s="1">
        <f>Table5[[#This Row],[kapp_old]]+IFERROR(((Table5[[#This Row],[kapp_slack_ub]]-Table5[[#This Row],[kapp_slack_lb]])/Table5[[#This Row],[associated enzload]]),0)</f>
        <v>27141.277792879999</v>
      </c>
      <c r="Q1435" s="1" t="str">
        <f>"'"&amp;Table5[[#This Row],[rxn]]&amp;"'"&amp;CHAR(9)&amp;Table5[[#This Row],[kapp + (slack_ub - slack_lb)/enzload]]</f>
        <v>'RXN-PACCOAL_x_FWD-rt6434_x'	27141.27779288</v>
      </c>
      <c r="R1435" s="1">
        <f>_xlfn.XLOOKUP(Table5[[#This Row],[rxn]],Table38[name],Table38[flux],0)</f>
        <v>0</v>
      </c>
      <c r="S1435" s="1">
        <f>_xlfn.XLOOKUP(SUBSTITUTE(Table5[[#This Row],[rxn]],"RXN-","ENZLOAD-"),Table38[name],Table38[flux],0)</f>
        <v>0</v>
      </c>
      <c r="T1435" s="1" t="b">
        <f>AND(Table5[[#This Row],[ENZLOAD flux in kapp-slack.gms]]=0,Table5[[#This Row],[flux in kapp-slack.gms]]&lt;&gt;0,NOT(Table5[[#This Row],[spont or unknown?]]))</f>
        <v>0</v>
      </c>
      <c r="U1435" s="1" t="b">
        <f>OR(_xlfn.TEXTAFTER(Table5[[#This Row],[rxn]],"-",-1)="SPONT",_xlfn.TEXTAFTER(Table5[[#This Row],[rxn]],"-",-1)="UNKNOWN")</f>
        <v>0</v>
      </c>
      <c r="V1435" s="1">
        <f>_xlfn.XLOOKUP(SUBSTITUTE(Table5[[#This Row],[rxn]],"RXN-","ENZLOAD-"),Table4[rxn],Table4[ub],0)</f>
        <v>0.72152419999999995</v>
      </c>
      <c r="W1435" s="1" t="b">
        <f>AND(Table5[[#This Row],[FVA ENZLOAD flux UB]]=0,Table5[[#This Row],[ENZ not made when it should be?]])</f>
        <v>0</v>
      </c>
    </row>
    <row r="1436" spans="1:23" hidden="1">
      <c r="A1436" s="1" t="s">
        <v>5914</v>
      </c>
      <c r="B1436" s="1" t="str">
        <f>_xlfn.TEXTBEFORE(Table38[[#This Row],[all fluxes from kapp-slack]]," ",,,,"")</f>
        <v>PROSYN-RSM24</v>
      </c>
      <c r="C1436" s="1">
        <f>_xlfn.NUMBERVALUE(IFERROR(_xlfn.TEXTAFTER(Table38[[#This Row],[all fluxes from kapp-slack]]," ",-1,,,""),""))</f>
        <v>1.9855785E-8</v>
      </c>
      <c r="F1436" s="1" t="s">
        <v>9139</v>
      </c>
      <c r="G1436" s="1" t="str">
        <f>_xlfn.TEXTBEFORE(Table5[[#This Row],[rxn     kapp_old        kapp_slack_ub   kapp_slack_lb]]," ")</f>
        <v>RXN-PADAH_c_FWD-rt1908</v>
      </c>
      <c r="H143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43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436" s="1">
        <f>_xlfn.NUMBERVALUE(_xlfn.TEXTAFTER(Table5[[#This Row],[rxn     kapp_old        kapp_slack_ub   kapp_slack_lb]]," ",-1))</f>
        <v>0</v>
      </c>
      <c r="K1436" s="1">
        <f>_xlfn.XLOOKUP(SUBSTITUTE(Table5[[#This Row],[rxn]],"RXN-","ENZLOAD-"),ENZLOAD[name],ENZLOAD[flux],0)</f>
        <v>3.0484565154999901E-7</v>
      </c>
      <c r="L1436" s="1" t="str">
        <f>"'"&amp;Table5[[#This Row],[rxn]]&amp;"'"&amp;CHAR(9)&amp;IF(AND(Table5[[#This Row],[kapp_slack_ub]]&lt;&gt;0,Table5[[#This Row],[kapp_old]]&lt;$F$1),$F$1,Table5[[#This Row],[kapp_old]])</f>
        <v>'RXN-PADAH_c_FWD-rt1908'	27141.27779288</v>
      </c>
      <c r="M1436" s="1">
        <f>_xlfn.XLOOKUP(Table5[[#This Row],[rxn]],Table3[name],Table3[flux],$F$1)</f>
        <v>27141.277792879999</v>
      </c>
      <c r="N1436" s="1">
        <f>IFERROR(Table5[[#This Row],[min flux]]/Table5[[#This Row],[associated enzload]],"")</f>
        <v>89032852051.125427</v>
      </c>
      <c r="O1436" s="1">
        <f>_xlfn.NUMBERVALUE(IF(Table5[[#This Row],[flux/enzload]]="","",ABS($N$1-Table5[[#This Row],[flux/enzload]])))</f>
        <v>1310883465607.8301</v>
      </c>
      <c r="P1436" s="1">
        <f>Table5[[#This Row],[kapp_old]]+IFERROR(((Table5[[#This Row],[kapp_slack_ub]]-Table5[[#This Row],[kapp_slack_lb]])/Table5[[#This Row],[associated enzload]]),0)</f>
        <v>27141.277792879999</v>
      </c>
      <c r="Q1436" s="1" t="str">
        <f>"'"&amp;Table5[[#This Row],[rxn]]&amp;"'"&amp;CHAR(9)&amp;Table5[[#This Row],[kapp + (slack_ub - slack_lb)/enzload]]</f>
        <v>'RXN-PADAH_c_FWD-rt1908'	27141.27779288</v>
      </c>
      <c r="R1436" s="1">
        <f>_xlfn.XLOOKUP(Table5[[#This Row],[rxn]],Table38[name],Table38[flux],0)</f>
        <v>0</v>
      </c>
      <c r="S1436" s="1">
        <f>_xlfn.XLOOKUP(SUBSTITUTE(Table5[[#This Row],[rxn]],"RXN-","ENZLOAD-"),Table38[name],Table38[flux],0)</f>
        <v>0</v>
      </c>
      <c r="T1436" s="1" t="b">
        <f>AND(Table5[[#This Row],[ENZLOAD flux in kapp-slack.gms]]=0,Table5[[#This Row],[flux in kapp-slack.gms]]&lt;&gt;0,NOT(Table5[[#This Row],[spont or unknown?]]))</f>
        <v>0</v>
      </c>
      <c r="U1436" s="1" t="b">
        <f>OR(_xlfn.TEXTAFTER(Table5[[#This Row],[rxn]],"-",-1)="SPONT",_xlfn.TEXTAFTER(Table5[[#This Row],[rxn]],"-",-1)="UNKNOWN")</f>
        <v>0</v>
      </c>
      <c r="V1436" s="1">
        <f>_xlfn.XLOOKUP(SUBSTITUTE(Table5[[#This Row],[rxn]],"RXN-","ENZLOAD-"),Table4[rxn],Table4[ub],0)</f>
        <v>0.70062663000000003</v>
      </c>
      <c r="W1436" s="1" t="b">
        <f>AND(Table5[[#This Row],[FVA ENZLOAD flux UB]]=0,Table5[[#This Row],[ENZ not made when it should be?]])</f>
        <v>0</v>
      </c>
    </row>
    <row r="1437" spans="1:23" hidden="1">
      <c r="A1437" s="1" t="s">
        <v>5915</v>
      </c>
      <c r="B1437" s="1" t="str">
        <f>_xlfn.TEXTBEFORE(Table38[[#This Row],[all fluxes from kapp-slack]]," ",,,,"")</f>
        <v>PROSYN-RSM26</v>
      </c>
      <c r="C1437" s="1">
        <f>_xlfn.NUMBERVALUE(IFERROR(_xlfn.TEXTAFTER(Table38[[#This Row],[all fluxes from kapp-slack]]," ",-1,,,""),""))</f>
        <v>1.9855785E-8</v>
      </c>
      <c r="F1437" s="1" t="s">
        <v>9140</v>
      </c>
      <c r="G1437" s="1" t="str">
        <f>_xlfn.TEXTBEFORE(Table5[[#This Row],[rxn     kapp_old        kapp_slack_ub   kapp_slack_lb]]," ")</f>
        <v>RXN-PADAH_c_REV-rt1908</v>
      </c>
      <c r="H143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43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437" s="1">
        <f>_xlfn.NUMBERVALUE(_xlfn.TEXTAFTER(Table5[[#This Row],[rxn     kapp_old        kapp_slack_ub   kapp_slack_lb]]," ",-1))</f>
        <v>0</v>
      </c>
      <c r="K1437" s="1">
        <f>_xlfn.XLOOKUP(SUBSTITUTE(Table5[[#This Row],[rxn]],"RXN-","ENZLOAD-"),ENZLOAD[name],ENZLOAD[flux],0)</f>
        <v>3.0484565154999901E-7</v>
      </c>
      <c r="L1437" s="1" t="str">
        <f>"'"&amp;Table5[[#This Row],[rxn]]&amp;"'"&amp;CHAR(9)&amp;IF(AND(Table5[[#This Row],[kapp_slack_ub]]&lt;&gt;0,Table5[[#This Row],[kapp_old]]&lt;$F$1),$F$1,Table5[[#This Row],[kapp_old]])</f>
        <v>'RXN-PADAH_c_REV-rt1908'	27141.27779288</v>
      </c>
      <c r="M1437" s="1">
        <f>_xlfn.XLOOKUP(Table5[[#This Row],[rxn]],Table3[name],Table3[flux],$F$1)</f>
        <v>27141.277792879999</v>
      </c>
      <c r="N1437" s="1">
        <f>IFERROR(Table5[[#This Row],[min flux]]/Table5[[#This Row],[associated enzload]],"")</f>
        <v>89032852051.125427</v>
      </c>
      <c r="O1437" s="1">
        <f>_xlfn.NUMBERVALUE(IF(Table5[[#This Row],[flux/enzload]]="","",ABS($N$1-Table5[[#This Row],[flux/enzload]])))</f>
        <v>1310883465607.8301</v>
      </c>
      <c r="P1437" s="1">
        <f>Table5[[#This Row],[kapp_old]]+IFERROR(((Table5[[#This Row],[kapp_slack_ub]]-Table5[[#This Row],[kapp_slack_lb]])/Table5[[#This Row],[associated enzload]]),0)</f>
        <v>27141.277792879999</v>
      </c>
      <c r="Q1437" s="1" t="str">
        <f>"'"&amp;Table5[[#This Row],[rxn]]&amp;"'"&amp;CHAR(9)&amp;Table5[[#This Row],[kapp + (slack_ub - slack_lb)/enzload]]</f>
        <v>'RXN-PADAH_c_REV-rt1908'	27141.27779288</v>
      </c>
      <c r="R1437" s="1">
        <f>_xlfn.XLOOKUP(Table5[[#This Row],[rxn]],Table38[name],Table38[flux],0)</f>
        <v>0</v>
      </c>
      <c r="S1437" s="1">
        <f>_xlfn.XLOOKUP(SUBSTITUTE(Table5[[#This Row],[rxn]],"RXN-","ENZLOAD-"),Table38[name],Table38[flux],0)</f>
        <v>0</v>
      </c>
      <c r="T1437" s="1" t="b">
        <f>AND(Table5[[#This Row],[ENZLOAD flux in kapp-slack.gms]]=0,Table5[[#This Row],[flux in kapp-slack.gms]]&lt;&gt;0,NOT(Table5[[#This Row],[spont or unknown?]]))</f>
        <v>0</v>
      </c>
      <c r="U1437" s="1" t="b">
        <f>OR(_xlfn.TEXTAFTER(Table5[[#This Row],[rxn]],"-",-1)="SPONT",_xlfn.TEXTAFTER(Table5[[#This Row],[rxn]],"-",-1)="UNKNOWN")</f>
        <v>0</v>
      </c>
      <c r="V1437" s="1">
        <f>_xlfn.XLOOKUP(SUBSTITUTE(Table5[[#This Row],[rxn]],"RXN-","ENZLOAD-"),Table4[rxn],Table4[ub],0)</f>
        <v>0.70062663000000003</v>
      </c>
      <c r="W1437" s="1" t="b">
        <f>AND(Table5[[#This Row],[FVA ENZLOAD flux UB]]=0,Table5[[#This Row],[ENZ not made when it should be?]])</f>
        <v>0</v>
      </c>
    </row>
    <row r="1438" spans="1:23" hidden="1">
      <c r="A1438" s="1" t="s">
        <v>5916</v>
      </c>
      <c r="B1438" s="1" t="str">
        <f>_xlfn.TEXTBEFORE(Table38[[#This Row],[all fluxes from kapp-slack]]," ",,,,"")</f>
        <v>PROSYN-RSM27</v>
      </c>
      <c r="C1438" s="1">
        <f>_xlfn.NUMBERVALUE(IFERROR(_xlfn.TEXTAFTER(Table38[[#This Row],[all fluxes from kapp-slack]]," ",-1,,,""),""))</f>
        <v>1.9855785E-8</v>
      </c>
      <c r="F1438" s="1" t="s">
        <v>9141</v>
      </c>
      <c r="G1438" s="1" t="str">
        <f>_xlfn.TEXTBEFORE(Table5[[#This Row],[rxn     kapp_old        kapp_slack_ub   kapp_slack_lb]]," ")</f>
        <v>RXN-PAFH_c_FWD-rt3915</v>
      </c>
      <c r="H143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43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438" s="1">
        <f>_xlfn.NUMBERVALUE(_xlfn.TEXTAFTER(Table5[[#This Row],[rxn     kapp_old        kapp_slack_ub   kapp_slack_lb]]," ",-1))</f>
        <v>0</v>
      </c>
      <c r="K1438" s="1">
        <f>_xlfn.XLOOKUP(SUBSTITUTE(Table5[[#This Row],[rxn]],"RXN-","ENZLOAD-"),ENZLOAD[name],ENZLOAD[flux],0)</f>
        <v>1.0773130149999999E-8</v>
      </c>
      <c r="L1438" s="1" t="str">
        <f>"'"&amp;Table5[[#This Row],[rxn]]&amp;"'"&amp;CHAR(9)&amp;IF(AND(Table5[[#This Row],[kapp_slack_ub]]&lt;&gt;0,Table5[[#This Row],[kapp_old]]&lt;$F$1),$F$1,Table5[[#This Row],[kapp_old]])</f>
        <v>'RXN-PAFH_c_FWD-rt3915'	27141.27779288</v>
      </c>
      <c r="M1438" s="1">
        <f>_xlfn.XLOOKUP(Table5[[#This Row],[rxn]],Table3[name],Table3[flux],$F$1)</f>
        <v>27141.277792879999</v>
      </c>
      <c r="N1438" s="1">
        <f>IFERROR(Table5[[#This Row],[min flux]]/Table5[[#This Row],[associated enzload]],"")</f>
        <v>2519349289851.4736</v>
      </c>
      <c r="O1438" s="1">
        <f>_xlfn.NUMBERVALUE(IF(Table5[[#This Row],[flux/enzload]]="","",ABS($N$1-Table5[[#This Row],[flux/enzload]])))</f>
        <v>1119432972192.52</v>
      </c>
      <c r="P1438" s="1">
        <f>Table5[[#This Row],[kapp_old]]+IFERROR(((Table5[[#This Row],[kapp_slack_ub]]-Table5[[#This Row],[kapp_slack_lb]])/Table5[[#This Row],[associated enzload]]),0)</f>
        <v>27141.277792879999</v>
      </c>
      <c r="Q1438" s="1" t="str">
        <f>"'"&amp;Table5[[#This Row],[rxn]]&amp;"'"&amp;CHAR(9)&amp;Table5[[#This Row],[kapp + (slack_ub - slack_lb)/enzload]]</f>
        <v>'RXN-PAFH_c_FWD-rt3915'	27141.27779288</v>
      </c>
      <c r="R1438" s="1">
        <f>_xlfn.XLOOKUP(Table5[[#This Row],[rxn]],Table38[name],Table38[flux],0)</f>
        <v>0</v>
      </c>
      <c r="S1438" s="1">
        <f>_xlfn.XLOOKUP(SUBSTITUTE(Table5[[#This Row],[rxn]],"RXN-","ENZLOAD-"),Table38[name],Table38[flux],0)</f>
        <v>0</v>
      </c>
      <c r="T1438" s="1" t="b">
        <f>AND(Table5[[#This Row],[ENZLOAD flux in kapp-slack.gms]]=0,Table5[[#This Row],[flux in kapp-slack.gms]]&lt;&gt;0,NOT(Table5[[#This Row],[spont or unknown?]]))</f>
        <v>0</v>
      </c>
      <c r="U1438" s="1" t="b">
        <f>OR(_xlfn.TEXTAFTER(Table5[[#This Row],[rxn]],"-",-1)="SPONT",_xlfn.TEXTAFTER(Table5[[#This Row],[rxn]],"-",-1)="UNKNOWN")</f>
        <v>0</v>
      </c>
      <c r="V1438" s="1">
        <f>_xlfn.XLOOKUP(SUBSTITUTE(Table5[[#This Row],[rxn]],"RXN-","ENZLOAD-"),Table4[rxn],Table4[ub],0)</f>
        <v>0.78969535000000002</v>
      </c>
      <c r="W1438" s="1" t="b">
        <f>AND(Table5[[#This Row],[FVA ENZLOAD flux UB]]=0,Table5[[#This Row],[ENZ not made when it should be?]])</f>
        <v>0</v>
      </c>
    </row>
    <row r="1439" spans="1:23" hidden="1">
      <c r="A1439" s="1" t="s">
        <v>5917</v>
      </c>
      <c r="B1439" s="1" t="str">
        <f>_xlfn.TEXTBEFORE(Table38[[#This Row],[all fluxes from kapp-slack]]," ",,,,"")</f>
        <v>PROSYN-RSM28</v>
      </c>
      <c r="C1439" s="1">
        <f>_xlfn.NUMBERVALUE(IFERROR(_xlfn.TEXTAFTER(Table38[[#This Row],[all fluxes from kapp-slack]]," ",-1,,,""),""))</f>
        <v>1.9855785E-8</v>
      </c>
      <c r="F1439" s="1" t="s">
        <v>9146</v>
      </c>
      <c r="G1439" s="1" t="str">
        <f>_xlfn.TEXTBEFORE(Table5[[#This Row],[rxn     kapp_old        kapp_slack_ub   kapp_slack_lb]]," ")</f>
        <v>RXN-PAIL3K_vm_FWD-VPS15TOR1</v>
      </c>
      <c r="H143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43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439" s="1">
        <f>_xlfn.NUMBERVALUE(_xlfn.TEXTAFTER(Table5[[#This Row],[rxn     kapp_old        kapp_slack_ub   kapp_slack_lb]]," ",-1))</f>
        <v>0</v>
      </c>
      <c r="K1439" s="1">
        <f>_xlfn.XLOOKUP(SUBSTITUTE(Table5[[#This Row],[rxn]],"RXN-","ENZLOAD-"),ENZLOAD[name],ENZLOAD[flux],0)</f>
        <v>1.9002406510000001E-8</v>
      </c>
      <c r="L1439" s="1" t="str">
        <f>"'"&amp;Table5[[#This Row],[rxn]]&amp;"'"&amp;CHAR(9)&amp;IF(AND(Table5[[#This Row],[kapp_slack_ub]]&lt;&gt;0,Table5[[#This Row],[kapp_old]]&lt;$F$1),$F$1,Table5[[#This Row],[kapp_old]])</f>
        <v>'RXN-PAIL3K_vm_FWD-VPS15TOR1'	27141.27779288</v>
      </c>
      <c r="M1439" s="1">
        <f>_xlfn.XLOOKUP(Table5[[#This Row],[rxn]],Table3[name],Table3[flux],$F$1)</f>
        <v>27141.277792879999</v>
      </c>
      <c r="N1439" s="1">
        <f>IFERROR(Table5[[#This Row],[min flux]]/Table5[[#This Row],[associated enzload]],"")</f>
        <v>1428307397728.6467</v>
      </c>
      <c r="O1439" s="1">
        <f>_xlfn.NUMBERVALUE(IF(Table5[[#This Row],[flux/enzload]]="","",ABS($N$1-Table5[[#This Row],[flux/enzload]])))</f>
        <v>28391080069.6931</v>
      </c>
      <c r="P1439" s="1">
        <f>Table5[[#This Row],[kapp_old]]+IFERROR(((Table5[[#This Row],[kapp_slack_ub]]-Table5[[#This Row],[kapp_slack_lb]])/Table5[[#This Row],[associated enzload]]),0)</f>
        <v>27141.277792879999</v>
      </c>
      <c r="Q1439" s="1" t="str">
        <f>"'"&amp;Table5[[#This Row],[rxn]]&amp;"'"&amp;CHAR(9)&amp;Table5[[#This Row],[kapp + (slack_ub - slack_lb)/enzload]]</f>
        <v>'RXN-PAIL3K_vm_FWD-VPS15TOR1'	27141.27779288</v>
      </c>
      <c r="R1439" s="1">
        <f>_xlfn.XLOOKUP(Table5[[#This Row],[rxn]],Table38[name],Table38[flux],0)</f>
        <v>0</v>
      </c>
      <c r="S1439" s="1">
        <f>_xlfn.XLOOKUP(SUBSTITUTE(Table5[[#This Row],[rxn]],"RXN-","ENZLOAD-"),Table38[name],Table38[flux],0)</f>
        <v>0</v>
      </c>
      <c r="T1439" s="1" t="b">
        <f>AND(Table5[[#This Row],[ENZLOAD flux in kapp-slack.gms]]=0,Table5[[#This Row],[flux in kapp-slack.gms]]&lt;&gt;0,NOT(Table5[[#This Row],[spont or unknown?]]))</f>
        <v>0</v>
      </c>
      <c r="U1439" s="1" t="b">
        <f>OR(_xlfn.TEXTAFTER(Table5[[#This Row],[rxn]],"-",-1)="SPONT",_xlfn.TEXTAFTER(Table5[[#This Row],[rxn]],"-",-1)="UNKNOWN")</f>
        <v>0</v>
      </c>
      <c r="V1439" s="1">
        <f>_xlfn.XLOOKUP(SUBSTITUTE(Table5[[#This Row],[rxn]],"RXN-","ENZLOAD-"),Table4[rxn],Table4[ub],0)</f>
        <v>9.5165959999999994E-2</v>
      </c>
      <c r="W1439" s="1" t="b">
        <f>AND(Table5[[#This Row],[FVA ENZLOAD flux UB]]=0,Table5[[#This Row],[ENZ not made when it should be?]])</f>
        <v>0</v>
      </c>
    </row>
    <row r="1440" spans="1:23" hidden="1">
      <c r="A1440" s="1" t="s">
        <v>5918</v>
      </c>
      <c r="B1440" s="1" t="str">
        <f>_xlfn.TEXTBEFORE(Table38[[#This Row],[all fluxes from kapp-slack]]," ",,,,"")</f>
        <v>PROSYN-RSM7</v>
      </c>
      <c r="C1440" s="1">
        <f>_xlfn.NUMBERVALUE(IFERROR(_xlfn.TEXTAFTER(Table38[[#This Row],[all fluxes from kapp-slack]]," ",-1,,,""),""))</f>
        <v>1.9855785E-8</v>
      </c>
      <c r="F1440" s="1" t="s">
        <v>9147</v>
      </c>
      <c r="G1440" s="1" t="str">
        <f>_xlfn.TEXTBEFORE(Table5[[#This Row],[rxn     kapp_old        kapp_slack_ub   kapp_slack_lb]]," ")</f>
        <v>RXN-PAIL3K_vm_FWD-VPS15VPS34</v>
      </c>
      <c r="H144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44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440" s="1">
        <f>_xlfn.NUMBERVALUE(_xlfn.TEXTAFTER(Table5[[#This Row],[rxn     kapp_old        kapp_slack_ub   kapp_slack_lb]]," ",-1))</f>
        <v>0</v>
      </c>
      <c r="K1440" s="1">
        <f>_xlfn.XLOOKUP(SUBSTITUTE(Table5[[#This Row],[rxn]],"RXN-","ENZLOAD-"),ENZLOAD[name],ENZLOAD[flux],0)</f>
        <v>1.0685784729999999E-8</v>
      </c>
      <c r="L1440" s="1" t="str">
        <f>"'"&amp;Table5[[#This Row],[rxn]]&amp;"'"&amp;CHAR(9)&amp;IF(AND(Table5[[#This Row],[kapp_slack_ub]]&lt;&gt;0,Table5[[#This Row],[kapp_old]]&lt;$F$1),$F$1,Table5[[#This Row],[kapp_old]])</f>
        <v>'RXN-PAIL3K_vm_FWD-VPS15VPS34'	27141.27779288</v>
      </c>
      <c r="M1440" s="1">
        <f>_xlfn.XLOOKUP(Table5[[#This Row],[rxn]],Table3[name],Table3[flux],$F$1)</f>
        <v>27141.277792879999</v>
      </c>
      <c r="N1440" s="1">
        <f>IFERROR(Table5[[#This Row],[min flux]]/Table5[[#This Row],[associated enzload]],"")</f>
        <v>2539942407475.3936</v>
      </c>
      <c r="O1440" s="1">
        <f>_xlfn.NUMBERVALUE(IF(Table5[[#This Row],[flux/enzload]]="","",ABS($N$1-Table5[[#This Row],[flux/enzload]])))</f>
        <v>1140026089816.4399</v>
      </c>
      <c r="P1440" s="1">
        <f>Table5[[#This Row],[kapp_old]]+IFERROR(((Table5[[#This Row],[kapp_slack_ub]]-Table5[[#This Row],[kapp_slack_lb]])/Table5[[#This Row],[associated enzload]]),0)</f>
        <v>27141.277792879999</v>
      </c>
      <c r="Q1440" s="1" t="str">
        <f>"'"&amp;Table5[[#This Row],[rxn]]&amp;"'"&amp;CHAR(9)&amp;Table5[[#This Row],[kapp + (slack_ub - slack_lb)/enzload]]</f>
        <v>'RXN-PAIL3K_vm_FWD-VPS15VPS34'	27141.27779288</v>
      </c>
      <c r="R1440" s="1">
        <f>_xlfn.XLOOKUP(Table5[[#This Row],[rxn]],Table38[name],Table38[flux],0)</f>
        <v>0</v>
      </c>
      <c r="S1440" s="1">
        <f>_xlfn.XLOOKUP(SUBSTITUTE(Table5[[#This Row],[rxn]],"RXN-","ENZLOAD-"),Table38[name],Table38[flux],0)</f>
        <v>0</v>
      </c>
      <c r="T1440" s="1" t="b">
        <f>AND(Table5[[#This Row],[ENZLOAD flux in kapp-slack.gms]]=0,Table5[[#This Row],[flux in kapp-slack.gms]]&lt;&gt;0,NOT(Table5[[#This Row],[spont or unknown?]]))</f>
        <v>0</v>
      </c>
      <c r="U1440" s="1" t="b">
        <f>OR(_xlfn.TEXTAFTER(Table5[[#This Row],[rxn]],"-",-1)="SPONT",_xlfn.TEXTAFTER(Table5[[#This Row],[rxn]],"-",-1)="UNKNOWN")</f>
        <v>0</v>
      </c>
      <c r="V1440" s="1">
        <f>_xlfn.XLOOKUP(SUBSTITUTE(Table5[[#This Row],[rxn]],"RXN-","ENZLOAD-"),Table4[rxn],Table4[ub],0)</f>
        <v>0.15028794000000001</v>
      </c>
      <c r="W1440" s="1" t="b">
        <f>AND(Table5[[#This Row],[FVA ENZLOAD flux UB]]=0,Table5[[#This Row],[ENZ not made when it should be?]])</f>
        <v>0</v>
      </c>
    </row>
    <row r="1441" spans="1:23" hidden="1">
      <c r="A1441" s="1" t="s">
        <v>5919</v>
      </c>
      <c r="B1441" s="1" t="str">
        <f>_xlfn.TEXTBEFORE(Table38[[#This Row],[all fluxes from kapp-slack]]," ",,,,"")</f>
        <v>PROSYN-RTC6</v>
      </c>
      <c r="C1441" s="1">
        <f>_xlfn.NUMBERVALUE(IFERROR(_xlfn.TEXTAFTER(Table38[[#This Row],[all fluxes from kapp-slack]]," ",-1,,,""),""))</f>
        <v>1.9855785E-8</v>
      </c>
      <c r="F1441" s="1" t="s">
        <v>9158</v>
      </c>
      <c r="G1441" s="1" t="str">
        <f>_xlfn.TEXTBEFORE(Table5[[#This Row],[rxn     kapp_old        kapp_slack_ub   kapp_slack_lb]]," ")</f>
        <v>RXN-PAIL4K_en_FWD-rt6718_en</v>
      </c>
      <c r="H144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44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441" s="1">
        <f>_xlfn.NUMBERVALUE(_xlfn.TEXTAFTER(Table5[[#This Row],[rxn     kapp_old        kapp_slack_ub   kapp_slack_lb]]," ",-1))</f>
        <v>0</v>
      </c>
      <c r="K1441" s="1">
        <f>_xlfn.XLOOKUP(SUBSTITUTE(Table5[[#This Row],[rxn]],"RXN-","ENZLOAD-"),ENZLOAD[name],ENZLOAD[flux],0)</f>
        <v>1.4390847000000001E-10</v>
      </c>
      <c r="L1441" s="1" t="str">
        <f>"'"&amp;Table5[[#This Row],[rxn]]&amp;"'"&amp;CHAR(9)&amp;IF(AND(Table5[[#This Row],[kapp_slack_ub]]&lt;&gt;0,Table5[[#This Row],[kapp_old]]&lt;$F$1),$F$1,Table5[[#This Row],[kapp_old]])</f>
        <v>'RXN-PAIL4K_en_FWD-rt6718_en'	27141.27779288</v>
      </c>
      <c r="M1441" s="1">
        <f>_xlfn.XLOOKUP(Table5[[#This Row],[rxn]],Table3[name],Table3[flux],$F$1)</f>
        <v>27141.277792879999</v>
      </c>
      <c r="N1441" s="1">
        <f>IFERROR(Table5[[#This Row],[min flux]]/Table5[[#This Row],[associated enzload]],"")</f>
        <v>188600975278800.47</v>
      </c>
      <c r="O1441" s="1">
        <f>_xlfn.NUMBERVALUE(IF(Table5[[#This Row],[flux/enzload]]="","",ABS($N$1-Table5[[#This Row],[flux/enzload]])))</f>
        <v>187201058961141</v>
      </c>
      <c r="P1441" s="1">
        <f>Table5[[#This Row],[kapp_old]]+IFERROR(((Table5[[#This Row],[kapp_slack_ub]]-Table5[[#This Row],[kapp_slack_lb]])/Table5[[#This Row],[associated enzload]]),0)</f>
        <v>27141.277792879999</v>
      </c>
      <c r="Q1441" s="1" t="str">
        <f>"'"&amp;Table5[[#This Row],[rxn]]&amp;"'"&amp;CHAR(9)&amp;Table5[[#This Row],[kapp + (slack_ub - slack_lb)/enzload]]</f>
        <v>'RXN-PAIL4K_en_FWD-rt6718_en'	27141.27779288</v>
      </c>
      <c r="R1441" s="1">
        <f>_xlfn.XLOOKUP(Table5[[#This Row],[rxn]],Table38[name],Table38[flux],0)</f>
        <v>0</v>
      </c>
      <c r="S1441" s="1">
        <f>_xlfn.XLOOKUP(SUBSTITUTE(Table5[[#This Row],[rxn]],"RXN-","ENZLOAD-"),Table38[name],Table38[flux],0)</f>
        <v>0</v>
      </c>
      <c r="T1441" s="1" t="b">
        <f>AND(Table5[[#This Row],[ENZLOAD flux in kapp-slack.gms]]=0,Table5[[#This Row],[flux in kapp-slack.gms]]&lt;&gt;0,NOT(Table5[[#This Row],[spont or unknown?]]))</f>
        <v>0</v>
      </c>
      <c r="U1441" s="1" t="b">
        <f>OR(_xlfn.TEXTAFTER(Table5[[#This Row],[rxn]],"-",-1)="SPONT",_xlfn.TEXTAFTER(Table5[[#This Row],[rxn]],"-",-1)="UNKNOWN")</f>
        <v>0</v>
      </c>
      <c r="V1441" s="1">
        <f>_xlfn.XLOOKUP(SUBSTITUTE(Table5[[#This Row],[rxn]],"RXN-","ENZLOAD-"),Table4[rxn],Table4[ub],0)</f>
        <v>0.49182176</v>
      </c>
      <c r="W1441" s="1" t="b">
        <f>AND(Table5[[#This Row],[FVA ENZLOAD flux UB]]=0,Table5[[#This Row],[ENZ not made when it should be?]])</f>
        <v>0</v>
      </c>
    </row>
    <row r="1442" spans="1:23" hidden="1">
      <c r="A1442" s="1" t="s">
        <v>5920</v>
      </c>
      <c r="B1442" s="1" t="str">
        <f>_xlfn.TEXTBEFORE(Table38[[#This Row],[all fluxes from kapp-slack]]," ",,,,"")</f>
        <v>PROSYN-SWS2</v>
      </c>
      <c r="C1442" s="1">
        <f>_xlfn.NUMBERVALUE(IFERROR(_xlfn.TEXTAFTER(Table38[[#This Row],[all fluxes from kapp-slack]]," ",-1,,,""),""))</f>
        <v>1.9855785E-8</v>
      </c>
      <c r="F1442" s="1" t="s">
        <v>9159</v>
      </c>
      <c r="G1442" s="1" t="str">
        <f>_xlfn.TEXTBEFORE(Table5[[#This Row],[rxn     kapp_old        kapp_slack_ub   kapp_slack_lb]]," ")</f>
        <v>RXN-PAIL4K_en_FWD-rt6791</v>
      </c>
      <c r="H144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44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442" s="1">
        <f>_xlfn.NUMBERVALUE(_xlfn.TEXTAFTER(Table5[[#This Row],[rxn     kapp_old        kapp_slack_ub   kapp_slack_lb]]," ",-1))</f>
        <v>0</v>
      </c>
      <c r="K1442" s="1">
        <f>_xlfn.XLOOKUP(SUBSTITUTE(Table5[[#This Row],[rxn]],"RXN-","ENZLOAD-"),ENZLOAD[name],ENZLOAD[flux],0)</f>
        <v>8.1016887520000002E-8</v>
      </c>
      <c r="L1442" s="1" t="str">
        <f>"'"&amp;Table5[[#This Row],[rxn]]&amp;"'"&amp;CHAR(9)&amp;IF(AND(Table5[[#This Row],[kapp_slack_ub]]&lt;&gt;0,Table5[[#This Row],[kapp_old]]&lt;$F$1),$F$1,Table5[[#This Row],[kapp_old]])</f>
        <v>'RXN-PAIL4K_en_FWD-rt6791'	27141.27779288</v>
      </c>
      <c r="M1442" s="1">
        <f>_xlfn.XLOOKUP(Table5[[#This Row],[rxn]],Table3[name],Table3[flux],$F$1)</f>
        <v>27141.277792879999</v>
      </c>
      <c r="N1442" s="1">
        <f>IFERROR(Table5[[#This Row],[min flux]]/Table5[[#This Row],[associated enzload]],"")</f>
        <v>335007658572.16925</v>
      </c>
      <c r="O1442" s="1">
        <f>_xlfn.NUMBERVALUE(IF(Table5[[#This Row],[flux/enzload]]="","",ABS($N$1-Table5[[#This Row],[flux/enzload]])))</f>
        <v>1064908659086.78</v>
      </c>
      <c r="P1442" s="1">
        <f>Table5[[#This Row],[kapp_old]]+IFERROR(((Table5[[#This Row],[kapp_slack_ub]]-Table5[[#This Row],[kapp_slack_lb]])/Table5[[#This Row],[associated enzload]]),0)</f>
        <v>27141.277792879999</v>
      </c>
      <c r="Q1442" s="1" t="str">
        <f>"'"&amp;Table5[[#This Row],[rxn]]&amp;"'"&amp;CHAR(9)&amp;Table5[[#This Row],[kapp + (slack_ub - slack_lb)/enzload]]</f>
        <v>'RXN-PAIL4K_en_FWD-rt6791'	27141.27779288</v>
      </c>
      <c r="R1442" s="1">
        <f>_xlfn.XLOOKUP(Table5[[#This Row],[rxn]],Table38[name],Table38[flux],0)</f>
        <v>0</v>
      </c>
      <c r="S1442" s="1">
        <f>_xlfn.XLOOKUP(SUBSTITUTE(Table5[[#This Row],[rxn]],"RXN-","ENZLOAD-"),Table38[name],Table38[flux],0)</f>
        <v>0</v>
      </c>
      <c r="T1442" s="1" t="b">
        <f>AND(Table5[[#This Row],[ENZLOAD flux in kapp-slack.gms]]=0,Table5[[#This Row],[flux in kapp-slack.gms]]&lt;&gt;0,NOT(Table5[[#This Row],[spont or unknown?]]))</f>
        <v>0</v>
      </c>
      <c r="U1442" s="1" t="b">
        <f>OR(_xlfn.TEXTAFTER(Table5[[#This Row],[rxn]],"-",-1)="SPONT",_xlfn.TEXTAFTER(Table5[[#This Row],[rxn]],"-",-1)="UNKNOWN")</f>
        <v>0</v>
      </c>
      <c r="V1442" s="1">
        <f>_xlfn.XLOOKUP(SUBSTITUTE(Table5[[#This Row],[rxn]],"RXN-","ENZLOAD-"),Table4[rxn],Table4[ub],0)</f>
        <v>0.20304784000000001</v>
      </c>
      <c r="W1442" s="1" t="b">
        <f>AND(Table5[[#This Row],[FVA ENZLOAD flux UB]]=0,Table5[[#This Row],[ENZ not made when it should be?]])</f>
        <v>0</v>
      </c>
    </row>
    <row r="1443" spans="1:23" hidden="1">
      <c r="A1443" s="1" t="s">
        <v>5921</v>
      </c>
      <c r="B1443" s="1" t="str">
        <f>_xlfn.TEXTBEFORE(Table38[[#This Row],[all fluxes from kapp-slack]]," ",,,,"")</f>
        <v>PROSYN-VAR1</v>
      </c>
      <c r="C1443" s="1">
        <f>_xlfn.NUMBERVALUE(IFERROR(_xlfn.TEXTAFTER(Table38[[#This Row],[all fluxes from kapp-slack]]," ",-1,,,""),""))</f>
        <v>1.9855785E-8</v>
      </c>
      <c r="F1443" s="1" t="s">
        <v>9160</v>
      </c>
      <c r="G1443" s="1" t="str">
        <f>_xlfn.TEXTBEFORE(Table5[[#This Row],[rxn     kapp_old        kapp_slack_ub   kapp_slack_lb]]," ")</f>
        <v>RXN-PAIL4K_gm_FWD-PIK1FRQ1</v>
      </c>
      <c r="H144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44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443" s="1">
        <f>_xlfn.NUMBERVALUE(_xlfn.TEXTAFTER(Table5[[#This Row],[rxn     kapp_old        kapp_slack_ub   kapp_slack_lb]]," ",-1))</f>
        <v>0</v>
      </c>
      <c r="K1443" s="1">
        <f>_xlfn.XLOOKUP(SUBSTITUTE(Table5[[#This Row],[rxn]],"RXN-","ENZLOAD-"),ENZLOAD[name],ENZLOAD[flux],0)</f>
        <v>2.9473696744999998E-7</v>
      </c>
      <c r="L1443" s="1" t="str">
        <f>"'"&amp;Table5[[#This Row],[rxn]]&amp;"'"&amp;CHAR(9)&amp;IF(AND(Table5[[#This Row],[kapp_slack_ub]]&lt;&gt;0,Table5[[#This Row],[kapp_old]]&lt;$F$1),$F$1,Table5[[#This Row],[kapp_old]])</f>
        <v>'RXN-PAIL4K_gm_FWD-PIK1FRQ1'	27141.27779288</v>
      </c>
      <c r="M1443" s="1">
        <f>_xlfn.XLOOKUP(Table5[[#This Row],[rxn]],Table3[name],Table3[flux],$F$1)</f>
        <v>27141.277792879999</v>
      </c>
      <c r="N1443" s="1">
        <f>IFERROR(Table5[[#This Row],[min flux]]/Table5[[#This Row],[associated enzload]],"")</f>
        <v>92086439063.618042</v>
      </c>
      <c r="O1443" s="1">
        <f>_xlfn.NUMBERVALUE(IF(Table5[[#This Row],[flux/enzload]]="","",ABS($N$1-Table5[[#This Row],[flux/enzload]])))</f>
        <v>1307829878595.3401</v>
      </c>
      <c r="P1443" s="1">
        <f>Table5[[#This Row],[kapp_old]]+IFERROR(((Table5[[#This Row],[kapp_slack_ub]]-Table5[[#This Row],[kapp_slack_lb]])/Table5[[#This Row],[associated enzload]]),0)</f>
        <v>27141.277792879999</v>
      </c>
      <c r="Q1443" s="1" t="str">
        <f>"'"&amp;Table5[[#This Row],[rxn]]&amp;"'"&amp;CHAR(9)&amp;Table5[[#This Row],[kapp + (slack_ub - slack_lb)/enzload]]</f>
        <v>'RXN-PAIL4K_gm_FWD-PIK1FRQ1'	27141.27779288</v>
      </c>
      <c r="R1443" s="1">
        <f>_xlfn.XLOOKUP(Table5[[#This Row],[rxn]],Table38[name],Table38[flux],0)</f>
        <v>0</v>
      </c>
      <c r="S1443" s="1">
        <f>_xlfn.XLOOKUP(SUBSTITUTE(Table5[[#This Row],[rxn]],"RXN-","ENZLOAD-"),Table38[name],Table38[flux],0)</f>
        <v>0</v>
      </c>
      <c r="T1443" s="1" t="b">
        <f>AND(Table5[[#This Row],[ENZLOAD flux in kapp-slack.gms]]=0,Table5[[#This Row],[flux in kapp-slack.gms]]&lt;&gt;0,NOT(Table5[[#This Row],[spont or unknown?]]))</f>
        <v>0</v>
      </c>
      <c r="U1443" s="1" t="b">
        <f>OR(_xlfn.TEXTAFTER(Table5[[#This Row],[rxn]],"-",-1)="SPONT",_xlfn.TEXTAFTER(Table5[[#This Row],[rxn]],"-",-1)="UNKNOWN")</f>
        <v>0</v>
      </c>
      <c r="V1443" s="1">
        <f>_xlfn.XLOOKUP(SUBSTITUTE(Table5[[#This Row],[rxn]],"RXN-","ENZLOAD-"),Table4[rxn],Table4[ub],0)</f>
        <v>0.27161976999999998</v>
      </c>
      <c r="W1443" s="1" t="b">
        <f>AND(Table5[[#This Row],[FVA ENZLOAD flux UB]]=0,Table5[[#This Row],[ENZ not made when it should be?]])</f>
        <v>0</v>
      </c>
    </row>
    <row r="1444" spans="1:23" hidden="1">
      <c r="A1444" s="1" t="s">
        <v>5922</v>
      </c>
      <c r="B1444" s="1" t="str">
        <f>_xlfn.TEXTBEFORE(Table38[[#This Row],[all fluxes from kapp-slack]]," ",,,,"")</f>
        <v>PROSYN-YML6</v>
      </c>
      <c r="C1444" s="1">
        <f>_xlfn.NUMBERVALUE(IFERROR(_xlfn.TEXTAFTER(Table38[[#This Row],[all fluxes from kapp-slack]]," ",-1,,,""),""))</f>
        <v>1.9855785E-8</v>
      </c>
      <c r="F1444" s="1" t="s">
        <v>9161</v>
      </c>
      <c r="G1444" s="1" t="str">
        <f>_xlfn.TEXTBEFORE(Table5[[#This Row],[rxn     kapp_old        kapp_slack_ub   kapp_slack_lb]]," ")</f>
        <v>RXN-PAIL4K_n_FWD-rt1414_n</v>
      </c>
      <c r="H144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44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444" s="1">
        <f>_xlfn.NUMBERVALUE(_xlfn.TEXTAFTER(Table5[[#This Row],[rxn     kapp_old        kapp_slack_ub   kapp_slack_lb]]," ",-1))</f>
        <v>0</v>
      </c>
      <c r="K1444" s="1">
        <f>_xlfn.XLOOKUP(SUBSTITUTE(Table5[[#This Row],[rxn]],"RXN-","ENZLOAD-"),ENZLOAD[name],ENZLOAD[flux],0)</f>
        <v>2.9473696744999998E-7</v>
      </c>
      <c r="L1444" s="1" t="str">
        <f>"'"&amp;Table5[[#This Row],[rxn]]&amp;"'"&amp;CHAR(9)&amp;IF(AND(Table5[[#This Row],[kapp_slack_ub]]&lt;&gt;0,Table5[[#This Row],[kapp_old]]&lt;$F$1),$F$1,Table5[[#This Row],[kapp_old]])</f>
        <v>'RXN-PAIL4K_n_FWD-rt1414_n'	27141.27779288</v>
      </c>
      <c r="M1444" s="1">
        <f>_xlfn.XLOOKUP(Table5[[#This Row],[rxn]],Table3[name],Table3[flux],$F$1)</f>
        <v>27141.277792879999</v>
      </c>
      <c r="N1444" s="1">
        <f>IFERROR(Table5[[#This Row],[min flux]]/Table5[[#This Row],[associated enzload]],"")</f>
        <v>92086439063.618042</v>
      </c>
      <c r="O1444" s="1">
        <f>_xlfn.NUMBERVALUE(IF(Table5[[#This Row],[flux/enzload]]="","",ABS($N$1-Table5[[#This Row],[flux/enzload]])))</f>
        <v>1307829878595.3401</v>
      </c>
      <c r="P1444" s="1">
        <f>Table5[[#This Row],[kapp_old]]+IFERROR(((Table5[[#This Row],[kapp_slack_ub]]-Table5[[#This Row],[kapp_slack_lb]])/Table5[[#This Row],[associated enzload]]),0)</f>
        <v>27141.277792879999</v>
      </c>
      <c r="Q1444" s="1" t="str">
        <f>"'"&amp;Table5[[#This Row],[rxn]]&amp;"'"&amp;CHAR(9)&amp;Table5[[#This Row],[kapp + (slack_ub - slack_lb)/enzload]]</f>
        <v>'RXN-PAIL4K_n_FWD-rt1414_n'	27141.27779288</v>
      </c>
      <c r="R1444" s="1">
        <f>_xlfn.XLOOKUP(Table5[[#This Row],[rxn]],Table38[name],Table38[flux],0)</f>
        <v>0</v>
      </c>
      <c r="S1444" s="1">
        <f>_xlfn.XLOOKUP(SUBSTITUTE(Table5[[#This Row],[rxn]],"RXN-","ENZLOAD-"),Table38[name],Table38[flux],0)</f>
        <v>0</v>
      </c>
      <c r="T1444" s="1" t="b">
        <f>AND(Table5[[#This Row],[ENZLOAD flux in kapp-slack.gms]]=0,Table5[[#This Row],[flux in kapp-slack.gms]]&lt;&gt;0,NOT(Table5[[#This Row],[spont or unknown?]]))</f>
        <v>0</v>
      </c>
      <c r="U1444" s="1" t="b">
        <f>OR(_xlfn.TEXTAFTER(Table5[[#This Row],[rxn]],"-",-1)="SPONT",_xlfn.TEXTAFTER(Table5[[#This Row],[rxn]],"-",-1)="UNKNOWN")</f>
        <v>0</v>
      </c>
      <c r="V1444" s="1">
        <f>_xlfn.XLOOKUP(SUBSTITUTE(Table5[[#This Row],[rxn]],"RXN-","ENZLOAD-"),Table4[rxn],Table4[ub],0)</f>
        <v>0.31556483000000002</v>
      </c>
      <c r="W1444" s="1" t="b">
        <f>AND(Table5[[#This Row],[FVA ENZLOAD flux UB]]=0,Table5[[#This Row],[ENZ not made when it should be?]])</f>
        <v>0</v>
      </c>
    </row>
    <row r="1445" spans="1:23" hidden="1">
      <c r="A1445" s="1" t="s">
        <v>5923</v>
      </c>
      <c r="B1445" s="1" t="str">
        <f>_xlfn.TEXTBEFORE(Table38[[#This Row],[all fluxes from kapp-slack]]," ",,,,"")</f>
        <v>BIOSYN-BIODILAERO</v>
      </c>
      <c r="C1445" s="1">
        <f>_xlfn.NUMBERVALUE(IFERROR(_xlfn.TEXTAFTER(Table38[[#This Row],[all fluxes from kapp-slack]]," ",-1,,,""),""))</f>
        <v>0.3865768</v>
      </c>
      <c r="F1445" s="1" t="s">
        <v>9162</v>
      </c>
      <c r="G1445" s="1" t="str">
        <f>_xlfn.TEXTBEFORE(Table5[[#This Row],[rxn     kapp_old        kapp_slack_ub   kapp_slack_lb]]," ")</f>
        <v>RXN-PAIL4K_vm_FWD-rt6718_vm</v>
      </c>
      <c r="H144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44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445" s="1">
        <f>_xlfn.NUMBERVALUE(_xlfn.TEXTAFTER(Table5[[#This Row],[rxn     kapp_old        kapp_slack_ub   kapp_slack_lb]]," ",-1))</f>
        <v>0</v>
      </c>
      <c r="K1445" s="1">
        <f>_xlfn.XLOOKUP(SUBSTITUTE(Table5[[#This Row],[rxn]],"RXN-","ENZLOAD-"),ENZLOAD[name],ENZLOAD[flux],0)</f>
        <v>1.4390847000000001E-10</v>
      </c>
      <c r="L1445" s="1" t="str">
        <f>"'"&amp;Table5[[#This Row],[rxn]]&amp;"'"&amp;CHAR(9)&amp;IF(AND(Table5[[#This Row],[kapp_slack_ub]]&lt;&gt;0,Table5[[#This Row],[kapp_old]]&lt;$F$1),$F$1,Table5[[#This Row],[kapp_old]])</f>
        <v>'RXN-PAIL4K_vm_FWD-rt6718_vm'	27141.27779288</v>
      </c>
      <c r="M1445" s="1">
        <f>_xlfn.XLOOKUP(Table5[[#This Row],[rxn]],Table3[name],Table3[flux],$F$1)</f>
        <v>27141.277792879999</v>
      </c>
      <c r="N1445" s="1">
        <f>IFERROR(Table5[[#This Row],[min flux]]/Table5[[#This Row],[associated enzload]],"")</f>
        <v>188600975278800.47</v>
      </c>
      <c r="O1445" s="1">
        <f>_xlfn.NUMBERVALUE(IF(Table5[[#This Row],[flux/enzload]]="","",ABS($N$1-Table5[[#This Row],[flux/enzload]])))</f>
        <v>187201058961141</v>
      </c>
      <c r="P1445" s="1">
        <f>Table5[[#This Row],[kapp_old]]+IFERROR(((Table5[[#This Row],[kapp_slack_ub]]-Table5[[#This Row],[kapp_slack_lb]])/Table5[[#This Row],[associated enzload]]),0)</f>
        <v>27141.277792879999</v>
      </c>
      <c r="Q1445" s="1" t="str">
        <f>"'"&amp;Table5[[#This Row],[rxn]]&amp;"'"&amp;CHAR(9)&amp;Table5[[#This Row],[kapp + (slack_ub - slack_lb)/enzload]]</f>
        <v>'RXN-PAIL4K_vm_FWD-rt6718_vm'	27141.27779288</v>
      </c>
      <c r="R1445" s="1">
        <f>_xlfn.XLOOKUP(Table5[[#This Row],[rxn]],Table38[name],Table38[flux],0)</f>
        <v>0</v>
      </c>
      <c r="S1445" s="1">
        <f>_xlfn.XLOOKUP(SUBSTITUTE(Table5[[#This Row],[rxn]],"RXN-","ENZLOAD-"),Table38[name],Table38[flux],0)</f>
        <v>0</v>
      </c>
      <c r="T1445" s="1" t="b">
        <f>AND(Table5[[#This Row],[ENZLOAD flux in kapp-slack.gms]]=0,Table5[[#This Row],[flux in kapp-slack.gms]]&lt;&gt;0,NOT(Table5[[#This Row],[spont or unknown?]]))</f>
        <v>0</v>
      </c>
      <c r="U1445" s="1" t="b">
        <f>OR(_xlfn.TEXTAFTER(Table5[[#This Row],[rxn]],"-",-1)="SPONT",_xlfn.TEXTAFTER(Table5[[#This Row],[rxn]],"-",-1)="UNKNOWN")</f>
        <v>0</v>
      </c>
      <c r="V1445" s="1">
        <f>_xlfn.XLOOKUP(SUBSTITUTE(Table5[[#This Row],[rxn]],"RXN-","ENZLOAD-"),Table4[rxn],Table4[ub],0)</f>
        <v>0.49182176</v>
      </c>
      <c r="W1445" s="1" t="b">
        <f>AND(Table5[[#This Row],[FVA ENZLOAD flux UB]]=0,Table5[[#This Row],[ENZ not made when it should be?]])</f>
        <v>0</v>
      </c>
    </row>
    <row r="1446" spans="1:23" hidden="1">
      <c r="A1446" s="1" t="s">
        <v>5924</v>
      </c>
      <c r="B1446" s="1" t="str">
        <f>_xlfn.TEXTBEFORE(Table38[[#This Row],[all fluxes from kapp-slack]]," ",,,,"")</f>
        <v>BIOSYN-PROTTOBIO</v>
      </c>
      <c r="C1446" s="1">
        <f>_xlfn.NUMBERVALUE(IFERROR(_xlfn.TEXTAFTER(Table38[[#This Row],[all fluxes from kapp-slack]]," ",-1,,,""),""))</f>
        <v>0.111410335400423</v>
      </c>
      <c r="F1446" s="1" t="s">
        <v>9180</v>
      </c>
      <c r="G1446" s="1" t="str">
        <f>_xlfn.TEXTBEFORE(Table5[[#This Row],[rxn     kapp_old        kapp_slack_ub   kapp_slack_lb]]," ")</f>
        <v>RXN-PAP_rm_FWD-rt4117</v>
      </c>
      <c r="H144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44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446" s="1">
        <f>_xlfn.NUMBERVALUE(_xlfn.TEXTAFTER(Table5[[#This Row],[rxn     kapp_old        kapp_slack_ub   kapp_slack_lb]]," ",-1))</f>
        <v>0</v>
      </c>
      <c r="K1446" s="1">
        <f>_xlfn.XLOOKUP(SUBSTITUTE(Table5[[#This Row],[rxn]],"RXN-","ENZLOAD-"),ENZLOAD[name],ENZLOAD[flux],0)</f>
        <v>7.2878946669999994E-8</v>
      </c>
      <c r="L1446" s="1" t="str">
        <f>"'"&amp;Table5[[#This Row],[rxn]]&amp;"'"&amp;CHAR(9)&amp;IF(AND(Table5[[#This Row],[kapp_slack_ub]]&lt;&gt;0,Table5[[#This Row],[kapp_old]]&lt;$F$1),$F$1,Table5[[#This Row],[kapp_old]])</f>
        <v>'RXN-PAP_rm_FWD-rt4117'	27141.27779288</v>
      </c>
      <c r="M1446" s="1">
        <f>_xlfn.XLOOKUP(Table5[[#This Row],[rxn]],Table3[name],Table3[flux],$F$1)</f>
        <v>27141.277792879999</v>
      </c>
      <c r="N1446" s="1">
        <f>IFERROR(Table5[[#This Row],[min flux]]/Table5[[#This Row],[associated enzload]],"")</f>
        <v>372415890089.31818</v>
      </c>
      <c r="O1446" s="1">
        <f>_xlfn.NUMBERVALUE(IF(Table5[[#This Row],[flux/enzload]]="","",ABS($N$1-Table5[[#This Row],[flux/enzload]])))</f>
        <v>1027500427569.64</v>
      </c>
      <c r="P1446" s="1">
        <f>Table5[[#This Row],[kapp_old]]+IFERROR(((Table5[[#This Row],[kapp_slack_ub]]-Table5[[#This Row],[kapp_slack_lb]])/Table5[[#This Row],[associated enzload]]),0)</f>
        <v>27141.277792879999</v>
      </c>
      <c r="Q1446" s="1" t="str">
        <f>"'"&amp;Table5[[#This Row],[rxn]]&amp;"'"&amp;CHAR(9)&amp;Table5[[#This Row],[kapp + (slack_ub - slack_lb)/enzload]]</f>
        <v>'RXN-PAP_rm_FWD-rt4117'	27141.27779288</v>
      </c>
      <c r="R1446" s="1">
        <f>_xlfn.XLOOKUP(Table5[[#This Row],[rxn]],Table38[name],Table38[flux],0)</f>
        <v>0</v>
      </c>
      <c r="S1446" s="1">
        <f>_xlfn.XLOOKUP(SUBSTITUTE(Table5[[#This Row],[rxn]],"RXN-","ENZLOAD-"),Table38[name],Table38[flux],0)</f>
        <v>0</v>
      </c>
      <c r="T1446" s="1" t="b">
        <f>AND(Table5[[#This Row],[ENZLOAD flux in kapp-slack.gms]]=0,Table5[[#This Row],[flux in kapp-slack.gms]]&lt;&gt;0,NOT(Table5[[#This Row],[spont or unknown?]]))</f>
        <v>0</v>
      </c>
      <c r="U1446" s="1" t="b">
        <f>OR(_xlfn.TEXTAFTER(Table5[[#This Row],[rxn]],"-",-1)="SPONT",_xlfn.TEXTAFTER(Table5[[#This Row],[rxn]],"-",-1)="UNKNOWN")</f>
        <v>0</v>
      </c>
      <c r="V1446" s="1">
        <f>_xlfn.XLOOKUP(SUBSTITUTE(Table5[[#This Row],[rxn]],"RXN-","ENZLOAD-"),Table4[rxn],Table4[ub],0)</f>
        <v>0.34618197000000001</v>
      </c>
      <c r="W1446" s="1" t="b">
        <f>AND(Table5[[#This Row],[FVA ENZLOAD flux UB]]=0,Table5[[#This Row],[ENZ not made when it should be?]])</f>
        <v>0</v>
      </c>
    </row>
    <row r="1447" spans="1:23" hidden="1">
      <c r="A1447" s="1" t="s">
        <v>5925</v>
      </c>
      <c r="B1447" s="1" t="str">
        <f>_xlfn.TEXTBEFORE(Table38[[#This Row],[all fluxes from kapp-slack]]," ",,,,"")</f>
        <v>BIOSYN-PROTMODELED</v>
      </c>
      <c r="C1447" s="1">
        <f>_xlfn.NUMBERVALUE(IFERROR(_xlfn.TEXTAFTER(Table38[[#This Row],[all fluxes from kapp-slack]]," ",-1,,,""),""))</f>
        <v>5.5705167700211E-2</v>
      </c>
      <c r="F1447" s="1" t="s">
        <v>9183</v>
      </c>
      <c r="G1447" s="1" t="str">
        <f>_xlfn.TEXTBEFORE(Table5[[#This Row],[rxn     kapp_old        kapp_slack_ub   kapp_slack_lb]]," ")</f>
        <v>RXN-PAPSR_c_FWD-MET16TRX2</v>
      </c>
      <c r="H1447" s="1">
        <f>_xlfn.NUMBERVALUE(_xlfn.TEXTBEFORE(TRIM(_xlfn.TEXTAFTER(_xlfn.TEXTBEFORE(Table5[[#This Row],[rxn     kapp_old        kapp_slack_ub   kapp_slack_lb]],Table5[[#This Row],[kapp_slack_lb]],-1),Table5[[#This Row],[rxn]]))," "))</f>
        <v>57.032607295177499</v>
      </c>
      <c r="I144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447" s="1">
        <f>_xlfn.NUMBERVALUE(_xlfn.TEXTAFTER(Table5[[#This Row],[rxn     kapp_old        kapp_slack_ub   kapp_slack_lb]]," ",-1))</f>
        <v>0</v>
      </c>
      <c r="K1447" s="1">
        <f>_xlfn.XLOOKUP(SUBSTITUTE(Table5[[#This Row],[rxn]],"RXN-","ENZLOAD-"),ENZLOAD[name],ENZLOAD[flux],0)</f>
        <v>2.6931040914999997E-7</v>
      </c>
      <c r="L1447" s="1" t="str">
        <f>"'"&amp;Table5[[#This Row],[rxn]]&amp;"'"&amp;CHAR(9)&amp;IF(AND(Table5[[#This Row],[kapp_slack_ub]]&lt;&gt;0,Table5[[#This Row],[kapp_old]]&lt;$F$1),$F$1,Table5[[#This Row],[kapp_old]])</f>
        <v>'RXN-PAPSR_c_FWD-MET16TRX2'	57.0326072951775</v>
      </c>
      <c r="M1447" s="1">
        <f>_xlfn.XLOOKUP(Table5[[#This Row],[rxn]],Table3[name],Table3[flux],$F$1)</f>
        <v>27141.277792879999</v>
      </c>
      <c r="N1447" s="1">
        <f>IFERROR(Table5[[#This Row],[min flux]]/Table5[[#This Row],[associated enzload]],"")</f>
        <v>100780648911.95091</v>
      </c>
      <c r="O1447" s="1">
        <f>_xlfn.NUMBERVALUE(IF(Table5[[#This Row],[flux/enzload]]="","",ABS($N$1-Table5[[#This Row],[flux/enzload]])))</f>
        <v>1299135668747</v>
      </c>
      <c r="P1447" s="1">
        <f>Table5[[#This Row],[kapp_old]]+IFERROR(((Table5[[#This Row],[kapp_slack_ub]]-Table5[[#This Row],[kapp_slack_lb]])/Table5[[#This Row],[associated enzload]]),0)</f>
        <v>57.032607295177499</v>
      </c>
      <c r="Q1447" s="1" t="str">
        <f>"'"&amp;Table5[[#This Row],[rxn]]&amp;"'"&amp;CHAR(9)&amp;Table5[[#This Row],[kapp + (slack_ub - slack_lb)/enzload]]</f>
        <v>'RXN-PAPSR_c_FWD-MET16TRX2'	57.0326072951775</v>
      </c>
      <c r="R1447" s="1">
        <f>_xlfn.XLOOKUP(Table5[[#This Row],[rxn]],Table38[name],Table38[flux],0)</f>
        <v>0</v>
      </c>
      <c r="S1447" s="1">
        <f>_xlfn.XLOOKUP(SUBSTITUTE(Table5[[#This Row],[rxn]],"RXN-","ENZLOAD-"),Table38[name],Table38[flux],0)</f>
        <v>0</v>
      </c>
      <c r="T1447" s="1" t="b">
        <f>AND(Table5[[#This Row],[ENZLOAD flux in kapp-slack.gms]]=0,Table5[[#This Row],[flux in kapp-slack.gms]]&lt;&gt;0,NOT(Table5[[#This Row],[spont or unknown?]]))</f>
        <v>0</v>
      </c>
      <c r="U1447" s="1" t="b">
        <f>OR(_xlfn.TEXTAFTER(Table5[[#This Row],[rxn]],"-",-1)="SPONT",_xlfn.TEXTAFTER(Table5[[#This Row],[rxn]],"-",-1)="UNKNOWN")</f>
        <v>0</v>
      </c>
      <c r="V1447" s="1">
        <f>_xlfn.XLOOKUP(SUBSTITUTE(Table5[[#This Row],[rxn]],"RXN-","ENZLOAD-"),Table4[rxn],Table4[ub],0)</f>
        <v>0.82105097999999999</v>
      </c>
      <c r="W1447" s="1" t="b">
        <f>AND(Table5[[#This Row],[FVA ENZLOAD flux UB]]=0,Table5[[#This Row],[ENZ not made when it should be?]])</f>
        <v>0</v>
      </c>
    </row>
    <row r="1448" spans="1:23" hidden="1">
      <c r="A1448" s="1" t="s">
        <v>5926</v>
      </c>
      <c r="B1448" s="1" t="str">
        <f>_xlfn.TEXTBEFORE(Table38[[#This Row],[all fluxes from kapp-slack]]," ",,,,"")</f>
        <v>BIOSYN-PROTCYT</v>
      </c>
      <c r="C1448" s="1">
        <f>_xlfn.NUMBERVALUE(IFERROR(_xlfn.TEXTAFTER(Table38[[#This Row],[all fluxes from kapp-slack]]," ",-1,,,""),""))</f>
        <v>5.2028626631996998E-2</v>
      </c>
      <c r="F1448" s="1" t="s">
        <v>9198</v>
      </c>
      <c r="G1448" s="1" t="str">
        <f>_xlfn.TEXTBEFORE(Table5[[#This Row],[rxn     kapp_old        kapp_slack_ub   kapp_slack_lb]]," ")</f>
        <v>RXN-PBAL_c_FWD-rt2107</v>
      </c>
      <c r="H144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44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448" s="1">
        <f>_xlfn.NUMBERVALUE(_xlfn.TEXTAFTER(Table5[[#This Row],[rxn     kapp_old        kapp_slack_ub   kapp_slack_lb]]," ",-1))</f>
        <v>0</v>
      </c>
      <c r="K1448" s="1">
        <f>_xlfn.XLOOKUP(SUBSTITUTE(Table5[[#This Row],[rxn]],"RXN-","ENZLOAD-"),ENZLOAD[name],ENZLOAD[flux],0)</f>
        <v>3.8506537574000001E-7</v>
      </c>
      <c r="L1448" s="1" t="str">
        <f>"'"&amp;Table5[[#This Row],[rxn]]&amp;"'"&amp;CHAR(9)&amp;IF(AND(Table5[[#This Row],[kapp_slack_ub]]&lt;&gt;0,Table5[[#This Row],[kapp_old]]&lt;$F$1),$F$1,Table5[[#This Row],[kapp_old]])</f>
        <v>'RXN-PBAL_c_FWD-rt2107'	27141.27779288</v>
      </c>
      <c r="M1448" s="1">
        <f>_xlfn.XLOOKUP(Table5[[#This Row],[rxn]],Table3[name],Table3[flux],$F$1)</f>
        <v>27141.277792879999</v>
      </c>
      <c r="N1448" s="1">
        <f>IFERROR(Table5[[#This Row],[min flux]]/Table5[[#This Row],[associated enzload]],"")</f>
        <v>70484856605.767792</v>
      </c>
      <c r="O1448" s="1">
        <f>_xlfn.NUMBERVALUE(IF(Table5[[#This Row],[flux/enzload]]="","",ABS($N$1-Table5[[#This Row],[flux/enzload]])))</f>
        <v>1329431461053.1899</v>
      </c>
      <c r="P1448" s="1">
        <f>Table5[[#This Row],[kapp_old]]+IFERROR(((Table5[[#This Row],[kapp_slack_ub]]-Table5[[#This Row],[kapp_slack_lb]])/Table5[[#This Row],[associated enzload]]),0)</f>
        <v>27141.277792879999</v>
      </c>
      <c r="Q1448" s="1" t="str">
        <f>"'"&amp;Table5[[#This Row],[rxn]]&amp;"'"&amp;CHAR(9)&amp;Table5[[#This Row],[kapp + (slack_ub - slack_lb)/enzload]]</f>
        <v>'RXN-PBAL_c_FWD-rt2107'	27141.27779288</v>
      </c>
      <c r="R1448" s="1">
        <f>_xlfn.XLOOKUP(Table5[[#This Row],[rxn]],Table38[name],Table38[flux],0)</f>
        <v>0</v>
      </c>
      <c r="S1448" s="1">
        <f>_xlfn.XLOOKUP(SUBSTITUTE(Table5[[#This Row],[rxn]],"RXN-","ENZLOAD-"),Table38[name],Table38[flux],0)</f>
        <v>0</v>
      </c>
      <c r="T1448" s="1" t="b">
        <f>AND(Table5[[#This Row],[ENZLOAD flux in kapp-slack.gms]]=0,Table5[[#This Row],[flux in kapp-slack.gms]]&lt;&gt;0,NOT(Table5[[#This Row],[spont or unknown?]]))</f>
        <v>0</v>
      </c>
      <c r="U1448" s="1" t="b">
        <f>OR(_xlfn.TEXTAFTER(Table5[[#This Row],[rxn]],"-",-1)="SPONT",_xlfn.TEXTAFTER(Table5[[#This Row],[rxn]],"-",-1)="UNKNOWN")</f>
        <v>0</v>
      </c>
      <c r="V1448" s="1">
        <f>_xlfn.XLOOKUP(SUBSTITUTE(Table5[[#This Row],[rxn]],"RXN-","ENZLOAD-"),Table4[rxn],Table4[ub],0)</f>
        <v>1.15940497</v>
      </c>
      <c r="W1448" s="1" t="b">
        <f>AND(Table5[[#This Row],[FVA ENZLOAD flux UB]]=0,Table5[[#This Row],[ENZ not made when it should be?]])</f>
        <v>0</v>
      </c>
    </row>
    <row r="1449" spans="1:23" hidden="1">
      <c r="A1449" s="1" t="s">
        <v>5927</v>
      </c>
      <c r="B1449" s="1" t="str">
        <f>_xlfn.TEXTBEFORE(Table38[[#This Row],[all fluxes from kapp-slack]]," ",,,,"")</f>
        <v>BIOSYN-PROTMITO</v>
      </c>
      <c r="C1449" s="1">
        <f>_xlfn.NUMBERVALUE(IFERROR(_xlfn.TEXTAFTER(Table38[[#This Row],[all fluxes from kapp-slack]]," ",-1,,,""),""))</f>
        <v>3.6765410682140002E-3</v>
      </c>
      <c r="F1449" s="1" t="s">
        <v>9200</v>
      </c>
      <c r="G1449" s="1" t="str">
        <f>_xlfn.TEXTBEFORE(Table5[[#This Row],[rxn     kapp_old        kapp_slack_ub   kapp_slack_lb]]," ")</f>
        <v>RXN-PC_c_FWD-rt8262</v>
      </c>
      <c r="H1449" s="1">
        <f>_xlfn.NUMBERVALUE(_xlfn.TEXTBEFORE(TRIM(_xlfn.TEXTAFTER(_xlfn.TEXTBEFORE(Table5[[#This Row],[rxn     kapp_old        kapp_slack_ub   kapp_slack_lb]],Table5[[#This Row],[kapp_slack_lb]],-1),Table5[[#This Row],[rxn]]))," "))</f>
        <v>67223.786684052902</v>
      </c>
      <c r="I144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449" s="1">
        <f>_xlfn.NUMBERVALUE(_xlfn.TEXTAFTER(Table5[[#This Row],[rxn     kapp_old        kapp_slack_ub   kapp_slack_lb]]," ",-1))</f>
        <v>0</v>
      </c>
      <c r="K1449" s="1">
        <f>_xlfn.XLOOKUP(SUBSTITUTE(Table5[[#This Row],[rxn]],"RXN-","ENZLOAD-"),ENZLOAD[name],ENZLOAD[flux],0)</f>
        <v>6.52116631748E-6</v>
      </c>
      <c r="L1449" s="1" t="str">
        <f>"'"&amp;Table5[[#This Row],[rxn]]&amp;"'"&amp;CHAR(9)&amp;IF(AND(Table5[[#This Row],[kapp_slack_ub]]&lt;&gt;0,Table5[[#This Row],[kapp_old]]&lt;$F$1),$F$1,Table5[[#This Row],[kapp_old]])</f>
        <v>'RXN-PC_c_FWD-rt8262'	67223.7866840529</v>
      </c>
      <c r="M1449" s="1">
        <f>_xlfn.XLOOKUP(Table5[[#This Row],[rxn]],Table3[name],Table3[flux],$F$1)</f>
        <v>27141.277792879999</v>
      </c>
      <c r="N1449" s="1">
        <f>IFERROR(Table5[[#This Row],[min flux]]/Table5[[#This Row],[associated enzload]],"")</f>
        <v>4162028151.3335652</v>
      </c>
      <c r="O1449" s="1">
        <f>_xlfn.NUMBERVALUE(IF(Table5[[#This Row],[flux/enzload]]="","",ABS($N$1-Table5[[#This Row],[flux/enzload]])))</f>
        <v>1395754289507.6201</v>
      </c>
      <c r="P1449" s="1">
        <f>Table5[[#This Row],[kapp_old]]+IFERROR(((Table5[[#This Row],[kapp_slack_ub]]-Table5[[#This Row],[kapp_slack_lb]])/Table5[[#This Row],[associated enzload]]),0)</f>
        <v>67223.786684052902</v>
      </c>
      <c r="Q1449" s="1" t="str">
        <f>"'"&amp;Table5[[#This Row],[rxn]]&amp;"'"&amp;CHAR(9)&amp;Table5[[#This Row],[kapp + (slack_ub - slack_lb)/enzload]]</f>
        <v>'RXN-PC_c_FWD-rt8262'	67223.7866840529</v>
      </c>
      <c r="R1449" s="1">
        <f>_xlfn.XLOOKUP(Table5[[#This Row],[rxn]],Table38[name],Table38[flux],0)</f>
        <v>0</v>
      </c>
      <c r="S1449" s="1">
        <f>_xlfn.XLOOKUP(SUBSTITUTE(Table5[[#This Row],[rxn]],"RXN-","ENZLOAD-"),Table38[name],Table38[flux],0)</f>
        <v>0</v>
      </c>
      <c r="T1449" s="1" t="b">
        <f>AND(Table5[[#This Row],[ENZLOAD flux in kapp-slack.gms]]=0,Table5[[#This Row],[flux in kapp-slack.gms]]&lt;&gt;0,NOT(Table5[[#This Row],[spont or unknown?]]))</f>
        <v>0</v>
      </c>
      <c r="U1449" s="1" t="b">
        <f>OR(_xlfn.TEXTAFTER(Table5[[#This Row],[rxn]],"-",-1)="SPONT",_xlfn.TEXTAFTER(Table5[[#This Row],[rxn]],"-",-1)="UNKNOWN")</f>
        <v>0</v>
      </c>
      <c r="V1449" s="1">
        <f>_xlfn.XLOOKUP(SUBSTITUTE(Table5[[#This Row],[rxn]],"RXN-","ENZLOAD-"),Table4[rxn],Table4[ub],0)</f>
        <v>0.32868788999999998</v>
      </c>
      <c r="W1449" s="1" t="b">
        <f>AND(Table5[[#This Row],[FVA ENZLOAD flux UB]]=0,Table5[[#This Row],[ENZ not made when it should be?]])</f>
        <v>0</v>
      </c>
    </row>
    <row r="1450" spans="1:23" hidden="1">
      <c r="A1450" s="1" t="s">
        <v>5928</v>
      </c>
      <c r="B1450" s="1" t="str">
        <f>_xlfn.TEXTBEFORE(Table38[[#This Row],[all fluxes from kapp-slack]]," ",,,,"")</f>
        <v>BIOSYN-CARB</v>
      </c>
      <c r="C1450" s="1">
        <f>_xlfn.NUMBERVALUE(IFERROR(_xlfn.TEXTAFTER(Table38[[#This Row],[all fluxes from kapp-slack]]," ",-1,,,""),""))</f>
        <v>0.12653673175079799</v>
      </c>
      <c r="F1450" s="1" t="s">
        <v>9201</v>
      </c>
      <c r="G1450" s="1" t="str">
        <f>_xlfn.TEXTBEFORE(Table5[[#This Row],[rxn     kapp_old        kapp_slack_ub   kapp_slack_lb]]," ")</f>
        <v>RXN-PCLAD_c_FWD-rt4548</v>
      </c>
      <c r="H145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45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450" s="1">
        <f>_xlfn.NUMBERVALUE(_xlfn.TEXTAFTER(Table5[[#This Row],[rxn     kapp_old        kapp_slack_ub   kapp_slack_lb]]," ",-1))</f>
        <v>0</v>
      </c>
      <c r="K1450" s="1">
        <f>_xlfn.XLOOKUP(SUBSTITUTE(Table5[[#This Row],[rxn]],"RXN-","ENZLOAD-"),ENZLOAD[name],ENZLOAD[flux],0)</f>
        <v>2.4203608466999999E-7</v>
      </c>
      <c r="L1450" s="1" t="str">
        <f>"'"&amp;Table5[[#This Row],[rxn]]&amp;"'"&amp;CHAR(9)&amp;IF(AND(Table5[[#This Row],[kapp_slack_ub]]&lt;&gt;0,Table5[[#This Row],[kapp_old]]&lt;$F$1),$F$1,Table5[[#This Row],[kapp_old]])</f>
        <v>'RXN-PCLAD_c_FWD-rt4548'	27141.27779288</v>
      </c>
      <c r="M1450" s="1">
        <f>_xlfn.XLOOKUP(Table5[[#This Row],[rxn]],Table3[name],Table3[flux],$F$1)</f>
        <v>27141.277792879999</v>
      </c>
      <c r="N1450" s="1">
        <f>IFERROR(Table5[[#This Row],[min flux]]/Table5[[#This Row],[associated enzload]],"")</f>
        <v>112137319647.54477</v>
      </c>
      <c r="O1450" s="1">
        <f>_xlfn.NUMBERVALUE(IF(Table5[[#This Row],[flux/enzload]]="","",ABS($N$1-Table5[[#This Row],[flux/enzload]])))</f>
        <v>1287778998011.4099</v>
      </c>
      <c r="P1450" s="1">
        <f>Table5[[#This Row],[kapp_old]]+IFERROR(((Table5[[#This Row],[kapp_slack_ub]]-Table5[[#This Row],[kapp_slack_lb]])/Table5[[#This Row],[associated enzload]]),0)</f>
        <v>27141.277792879999</v>
      </c>
      <c r="Q1450" s="1" t="str">
        <f>"'"&amp;Table5[[#This Row],[rxn]]&amp;"'"&amp;CHAR(9)&amp;Table5[[#This Row],[kapp + (slack_ub - slack_lb)/enzload]]</f>
        <v>'RXN-PCLAD_c_FWD-rt4548'	27141.27779288</v>
      </c>
      <c r="R1450" s="1">
        <f>_xlfn.XLOOKUP(Table5[[#This Row],[rxn]],Table38[name],Table38[flux],0)</f>
        <v>0</v>
      </c>
      <c r="S1450" s="1">
        <f>_xlfn.XLOOKUP(SUBSTITUTE(Table5[[#This Row],[rxn]],"RXN-","ENZLOAD-"),Table38[name],Table38[flux],0)</f>
        <v>0</v>
      </c>
      <c r="T1450" s="1" t="b">
        <f>AND(Table5[[#This Row],[ENZLOAD flux in kapp-slack.gms]]=0,Table5[[#This Row],[flux in kapp-slack.gms]]&lt;&gt;0,NOT(Table5[[#This Row],[spont or unknown?]]))</f>
        <v>0</v>
      </c>
      <c r="U1450" s="1" t="b">
        <f>OR(_xlfn.TEXTAFTER(Table5[[#This Row],[rxn]],"-",-1)="SPONT",_xlfn.TEXTAFTER(Table5[[#This Row],[rxn]],"-",-1)="UNKNOWN")</f>
        <v>0</v>
      </c>
      <c r="V1450" s="1">
        <f>_xlfn.XLOOKUP(SUBSTITUTE(Table5[[#This Row],[rxn]],"RXN-","ENZLOAD-"),Table4[rxn],Table4[ub],0)</f>
        <v>0.99210403000000003</v>
      </c>
      <c r="W1450" s="1" t="b">
        <f>AND(Table5[[#This Row],[FVA ENZLOAD flux UB]]=0,Table5[[#This Row],[ENZ not made when it should be?]])</f>
        <v>0</v>
      </c>
    </row>
    <row r="1451" spans="1:23" hidden="1">
      <c r="A1451" s="1" t="s">
        <v>5929</v>
      </c>
      <c r="B1451" s="1" t="str">
        <f>_xlfn.TEXTBEFORE(Table38[[#This Row],[all fluxes from kapp-slack]]," ",,,,"")</f>
        <v>BIOSYN-CARB1</v>
      </c>
      <c r="C1451" s="1">
        <f>_xlfn.NUMBERVALUE(IFERROR(_xlfn.TEXTAFTER(Table38[[#This Row],[all fluxes from kapp-slack]]," ",-1,,,""),""))</f>
        <v>6.5553022262090001E-3</v>
      </c>
      <c r="F1451" s="1" t="s">
        <v>9202</v>
      </c>
      <c r="G1451" s="1" t="str">
        <f>_xlfn.TEXTBEFORE(Table5[[#This Row],[rxn     kapp_old        kapp_slack_ub   kapp_slack_lb]]," ")</f>
        <v>RXN-PCLAD_c_REV-rt4548</v>
      </c>
      <c r="H145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45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451" s="1">
        <f>_xlfn.NUMBERVALUE(_xlfn.TEXTAFTER(Table5[[#This Row],[rxn     kapp_old        kapp_slack_ub   kapp_slack_lb]]," ",-1))</f>
        <v>0</v>
      </c>
      <c r="K1451" s="1">
        <f>_xlfn.XLOOKUP(SUBSTITUTE(Table5[[#This Row],[rxn]],"RXN-","ENZLOAD-"),ENZLOAD[name],ENZLOAD[flux],0)</f>
        <v>2.4203608466999999E-7</v>
      </c>
      <c r="L1451" s="1" t="str">
        <f>"'"&amp;Table5[[#This Row],[rxn]]&amp;"'"&amp;CHAR(9)&amp;IF(AND(Table5[[#This Row],[kapp_slack_ub]]&lt;&gt;0,Table5[[#This Row],[kapp_old]]&lt;$F$1),$F$1,Table5[[#This Row],[kapp_old]])</f>
        <v>'RXN-PCLAD_c_REV-rt4548'	27141.27779288</v>
      </c>
      <c r="M1451" s="1">
        <f>_xlfn.XLOOKUP(Table5[[#This Row],[rxn]],Table3[name],Table3[flux],$F$1)</f>
        <v>27141.277792879999</v>
      </c>
      <c r="N1451" s="1">
        <f>IFERROR(Table5[[#This Row],[min flux]]/Table5[[#This Row],[associated enzload]],"")</f>
        <v>112137319647.54477</v>
      </c>
      <c r="O1451" s="1">
        <f>_xlfn.NUMBERVALUE(IF(Table5[[#This Row],[flux/enzload]]="","",ABS($N$1-Table5[[#This Row],[flux/enzload]])))</f>
        <v>1287778998011.4099</v>
      </c>
      <c r="P1451" s="1">
        <f>Table5[[#This Row],[kapp_old]]+IFERROR(((Table5[[#This Row],[kapp_slack_ub]]-Table5[[#This Row],[kapp_slack_lb]])/Table5[[#This Row],[associated enzload]]),0)</f>
        <v>27141.277792879999</v>
      </c>
      <c r="Q1451" s="1" t="str">
        <f>"'"&amp;Table5[[#This Row],[rxn]]&amp;"'"&amp;CHAR(9)&amp;Table5[[#This Row],[kapp + (slack_ub - slack_lb)/enzload]]</f>
        <v>'RXN-PCLAD_c_REV-rt4548'	27141.27779288</v>
      </c>
      <c r="R1451" s="1">
        <f>_xlfn.XLOOKUP(Table5[[#This Row],[rxn]],Table38[name],Table38[flux],0)</f>
        <v>0</v>
      </c>
      <c r="S1451" s="1">
        <f>_xlfn.XLOOKUP(SUBSTITUTE(Table5[[#This Row],[rxn]],"RXN-","ENZLOAD-"),Table38[name],Table38[flux],0)</f>
        <v>0</v>
      </c>
      <c r="T1451" s="1" t="b">
        <f>AND(Table5[[#This Row],[ENZLOAD flux in kapp-slack.gms]]=0,Table5[[#This Row],[flux in kapp-slack.gms]]&lt;&gt;0,NOT(Table5[[#This Row],[spont or unknown?]]))</f>
        <v>0</v>
      </c>
      <c r="U1451" s="1" t="b">
        <f>OR(_xlfn.TEXTAFTER(Table5[[#This Row],[rxn]],"-",-1)="SPONT",_xlfn.TEXTAFTER(Table5[[#This Row],[rxn]],"-",-1)="UNKNOWN")</f>
        <v>0</v>
      </c>
      <c r="V1451" s="1">
        <f>_xlfn.XLOOKUP(SUBSTITUTE(Table5[[#This Row],[rxn]],"RXN-","ENZLOAD-"),Table4[rxn],Table4[ub],0)</f>
        <v>0.99210403000000003</v>
      </c>
      <c r="W1451" s="1" t="b">
        <f>AND(Table5[[#This Row],[FVA ENZLOAD flux UB]]=0,Table5[[#This Row],[ENZ not made when it should be?]])</f>
        <v>0</v>
      </c>
    </row>
    <row r="1452" spans="1:23" hidden="1">
      <c r="A1452" s="1" t="s">
        <v>5930</v>
      </c>
      <c r="B1452" s="1" t="str">
        <f>_xlfn.TEXTBEFORE(Table38[[#This Row],[all fluxes from kapp-slack]]," ",,,,"")</f>
        <v>BIOSYN-CARB2</v>
      </c>
      <c r="C1452" s="1">
        <f>_xlfn.NUMBERVALUE(IFERROR(_xlfn.TEXTAFTER(Table38[[#This Row],[all fluxes from kapp-slack]]," ",-1,,,""),""))</f>
        <v>5.9819417815559998E-3</v>
      </c>
      <c r="F1452" s="1" t="s">
        <v>9206</v>
      </c>
      <c r="G1452" s="1" t="str">
        <f>_xlfn.TEXTBEFORE(Table5[[#This Row],[rxn     kapp_old        kapp_slack_ub   kapp_slack_lb]]," ")</f>
        <v>RXN-PCOATA160_c_REV-rt0302</v>
      </c>
      <c r="H145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45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452" s="1">
        <f>_xlfn.NUMBERVALUE(_xlfn.TEXTAFTER(Table5[[#This Row],[rxn     kapp_old        kapp_slack_ub   kapp_slack_lb]]," ",-1))</f>
        <v>0</v>
      </c>
      <c r="K1452" s="1">
        <f>_xlfn.XLOOKUP(SUBSTITUTE(Table5[[#This Row],[rxn]],"RXN-","ENZLOAD-"),ENZLOAD[name],ENZLOAD[flux],0)</f>
        <v>1.7193706060300001E-6</v>
      </c>
      <c r="L1452" s="1" t="str">
        <f>"'"&amp;Table5[[#This Row],[rxn]]&amp;"'"&amp;CHAR(9)&amp;IF(AND(Table5[[#This Row],[kapp_slack_ub]]&lt;&gt;0,Table5[[#This Row],[kapp_old]]&lt;$F$1),$F$1,Table5[[#This Row],[kapp_old]])</f>
        <v>'RXN-PCOATA160_c_REV-rt0302'	27141.27779288</v>
      </c>
      <c r="M1452" s="1">
        <f>_xlfn.XLOOKUP(Table5[[#This Row],[rxn]],Table3[name],Table3[flux],$F$1)</f>
        <v>27141.277792879999</v>
      </c>
      <c r="N1452" s="1">
        <f>IFERROR(Table5[[#This Row],[min flux]]/Table5[[#This Row],[associated enzload]],"")</f>
        <v>15785589039.205914</v>
      </c>
      <c r="O1452" s="1">
        <f>_xlfn.NUMBERVALUE(IF(Table5[[#This Row],[flux/enzload]]="","",ABS($N$1-Table5[[#This Row],[flux/enzload]])))</f>
        <v>1384130728619.75</v>
      </c>
      <c r="P1452" s="1">
        <f>Table5[[#This Row],[kapp_old]]+IFERROR(((Table5[[#This Row],[kapp_slack_ub]]-Table5[[#This Row],[kapp_slack_lb]])/Table5[[#This Row],[associated enzload]]),0)</f>
        <v>27141.277792879999</v>
      </c>
      <c r="Q1452" s="1" t="str">
        <f>"'"&amp;Table5[[#This Row],[rxn]]&amp;"'"&amp;CHAR(9)&amp;Table5[[#This Row],[kapp + (slack_ub - slack_lb)/enzload]]</f>
        <v>'RXN-PCOATA160_c_REV-rt0302'	27141.27779288</v>
      </c>
      <c r="R1452" s="1">
        <f>_xlfn.XLOOKUP(Table5[[#This Row],[rxn]],Table38[name],Table38[flux],0)</f>
        <v>0</v>
      </c>
      <c r="S1452" s="1">
        <f>_xlfn.XLOOKUP(SUBSTITUTE(Table5[[#This Row],[rxn]],"RXN-","ENZLOAD-"),Table38[name],Table38[flux],0)</f>
        <v>0</v>
      </c>
      <c r="T1452" s="1" t="b">
        <f>AND(Table5[[#This Row],[ENZLOAD flux in kapp-slack.gms]]=0,Table5[[#This Row],[flux in kapp-slack.gms]]&lt;&gt;0,NOT(Table5[[#This Row],[spont or unknown?]]))</f>
        <v>0</v>
      </c>
      <c r="U1452" s="1" t="b">
        <f>OR(_xlfn.TEXTAFTER(Table5[[#This Row],[rxn]],"-",-1)="SPONT",_xlfn.TEXTAFTER(Table5[[#This Row],[rxn]],"-",-1)="UNKNOWN")</f>
        <v>0</v>
      </c>
      <c r="V1452" s="1">
        <f>_xlfn.XLOOKUP(SUBSTITUTE(Table5[[#This Row],[rxn]],"RXN-","ENZLOAD-"),Table4[rxn],Table4[ub],0)</f>
        <v>0.31182735</v>
      </c>
      <c r="W1452" s="1" t="b">
        <f>AND(Table5[[#This Row],[FVA ENZLOAD flux UB]]=0,Table5[[#This Row],[ENZ not made when it should be?]])</f>
        <v>0</v>
      </c>
    </row>
    <row r="1453" spans="1:23" hidden="1">
      <c r="A1453" s="1" t="s">
        <v>5931</v>
      </c>
      <c r="B1453" s="1" t="str">
        <f>_xlfn.TEXTBEFORE(Table38[[#This Row],[all fluxes from kapp-slack]]," ",,,,"")</f>
        <v>BIOSYN-CARB3</v>
      </c>
      <c r="C1453" s="1">
        <f>_xlfn.NUMBERVALUE(IFERROR(_xlfn.TEXTAFTER(Table38[[#This Row],[all fluxes from kapp-slack]]," ",-1,,,""),""))</f>
        <v>1.8439300724896999E-2</v>
      </c>
      <c r="F1453" s="1" t="s">
        <v>9208</v>
      </c>
      <c r="G1453" s="1" t="str">
        <f>_xlfn.TEXTBEFORE(Table5[[#This Row],[rxn     kapp_old        kapp_slack_ub   kapp_slack_lb]]," ")</f>
        <v>RXN-PCOATA180_c_REV-rt0302</v>
      </c>
      <c r="H145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45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453" s="1">
        <f>_xlfn.NUMBERVALUE(_xlfn.TEXTAFTER(Table5[[#This Row],[rxn     kapp_old        kapp_slack_ub   kapp_slack_lb]]," ",-1))</f>
        <v>0</v>
      </c>
      <c r="K1453" s="1">
        <f>_xlfn.XLOOKUP(SUBSTITUTE(Table5[[#This Row],[rxn]],"RXN-","ENZLOAD-"),ENZLOAD[name],ENZLOAD[flux],0)</f>
        <v>1.7193706060300001E-6</v>
      </c>
      <c r="L1453" s="1" t="str">
        <f>"'"&amp;Table5[[#This Row],[rxn]]&amp;"'"&amp;CHAR(9)&amp;IF(AND(Table5[[#This Row],[kapp_slack_ub]]&lt;&gt;0,Table5[[#This Row],[kapp_old]]&lt;$F$1),$F$1,Table5[[#This Row],[kapp_old]])</f>
        <v>'RXN-PCOATA180_c_REV-rt0302'	27141.27779288</v>
      </c>
      <c r="M1453" s="1">
        <f>_xlfn.XLOOKUP(Table5[[#This Row],[rxn]],Table3[name],Table3[flux],$F$1)</f>
        <v>27141.277792879999</v>
      </c>
      <c r="N1453" s="1">
        <f>IFERROR(Table5[[#This Row],[min flux]]/Table5[[#This Row],[associated enzload]],"")</f>
        <v>15785589039.205914</v>
      </c>
      <c r="O1453" s="1">
        <f>_xlfn.NUMBERVALUE(IF(Table5[[#This Row],[flux/enzload]]="","",ABS($N$1-Table5[[#This Row],[flux/enzload]])))</f>
        <v>1384130728619.75</v>
      </c>
      <c r="P1453" s="1">
        <f>Table5[[#This Row],[kapp_old]]+IFERROR(((Table5[[#This Row],[kapp_slack_ub]]-Table5[[#This Row],[kapp_slack_lb]])/Table5[[#This Row],[associated enzload]]),0)</f>
        <v>27141.277792879999</v>
      </c>
      <c r="Q1453" s="1" t="str">
        <f>"'"&amp;Table5[[#This Row],[rxn]]&amp;"'"&amp;CHAR(9)&amp;Table5[[#This Row],[kapp + (slack_ub - slack_lb)/enzload]]</f>
        <v>'RXN-PCOATA180_c_REV-rt0302'	27141.27779288</v>
      </c>
      <c r="R1453" s="1">
        <f>_xlfn.XLOOKUP(Table5[[#This Row],[rxn]],Table38[name],Table38[flux],0)</f>
        <v>0</v>
      </c>
      <c r="S1453" s="1">
        <f>_xlfn.XLOOKUP(SUBSTITUTE(Table5[[#This Row],[rxn]],"RXN-","ENZLOAD-"),Table38[name],Table38[flux],0)</f>
        <v>0</v>
      </c>
      <c r="T1453" s="1" t="b">
        <f>AND(Table5[[#This Row],[ENZLOAD flux in kapp-slack.gms]]=0,Table5[[#This Row],[flux in kapp-slack.gms]]&lt;&gt;0,NOT(Table5[[#This Row],[spont or unknown?]]))</f>
        <v>0</v>
      </c>
      <c r="U1453" s="1" t="b">
        <f>OR(_xlfn.TEXTAFTER(Table5[[#This Row],[rxn]],"-",-1)="SPONT",_xlfn.TEXTAFTER(Table5[[#This Row],[rxn]],"-",-1)="UNKNOWN")</f>
        <v>0</v>
      </c>
      <c r="V1453" s="1">
        <f>_xlfn.XLOOKUP(SUBSTITUTE(Table5[[#This Row],[rxn]],"RXN-","ENZLOAD-"),Table4[rxn],Table4[ub],0)</f>
        <v>0.31182735</v>
      </c>
      <c r="W1453" s="1" t="b">
        <f>AND(Table5[[#This Row],[FVA ENZLOAD flux UB]]=0,Table5[[#This Row],[ENZ not made when it should be?]])</f>
        <v>0</v>
      </c>
    </row>
    <row r="1454" spans="1:23" hidden="1">
      <c r="A1454" s="1" t="s">
        <v>5932</v>
      </c>
      <c r="B1454" s="1" t="str">
        <f>_xlfn.TEXTBEFORE(Table38[[#This Row],[all fluxes from kapp-slack]]," ",,,,"")</f>
        <v>BIOSYN-CARB4</v>
      </c>
      <c r="C1454" s="1">
        <f>_xlfn.NUMBERVALUE(IFERROR(_xlfn.TEXTAFTER(Table38[[#This Row],[all fluxes from kapp-slack]]," ",-1,,,""),""))</f>
        <v>0.386288958491325</v>
      </c>
      <c r="F1454" s="1" t="s">
        <v>9217</v>
      </c>
      <c r="G1454" s="1" t="str">
        <f>_xlfn.TEXTBEFORE(Table5[[#This Row],[rxn     kapp_old        kapp_slack_ub   kapp_slack_lb]]," ")</f>
        <v>RXN-PDAGATpc_rm_FWD-rt8109</v>
      </c>
      <c r="H145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45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454" s="1">
        <f>_xlfn.NUMBERVALUE(_xlfn.TEXTAFTER(Table5[[#This Row],[rxn     kapp_old        kapp_slack_ub   kapp_slack_lb]]," ",-1))</f>
        <v>0</v>
      </c>
      <c r="K1454" s="1">
        <f>_xlfn.XLOOKUP(SUBSTITUTE(Table5[[#This Row],[rxn]],"RXN-","ENZLOAD-"),ENZLOAD[name],ENZLOAD[flux],0)</f>
        <v>5.4197080469999999E-8</v>
      </c>
      <c r="L1454" s="1" t="str">
        <f>"'"&amp;Table5[[#This Row],[rxn]]&amp;"'"&amp;CHAR(9)&amp;IF(AND(Table5[[#This Row],[kapp_slack_ub]]&lt;&gt;0,Table5[[#This Row],[kapp_old]]&lt;$F$1),$F$1,Table5[[#This Row],[kapp_old]])</f>
        <v>'RXN-PDAGATpc_rm_FWD-rt8109'	27141.27779288</v>
      </c>
      <c r="M1454" s="1">
        <f>_xlfn.XLOOKUP(Table5[[#This Row],[rxn]],Table3[name],Table3[flux],$F$1)</f>
        <v>27141.277792879999</v>
      </c>
      <c r="N1454" s="1">
        <f>IFERROR(Table5[[#This Row],[min flux]]/Table5[[#This Row],[associated enzload]],"")</f>
        <v>500788558304.42114</v>
      </c>
      <c r="O1454" s="1">
        <f>_xlfn.NUMBERVALUE(IF(Table5[[#This Row],[flux/enzload]]="","",ABS($N$1-Table5[[#This Row],[flux/enzload]])))</f>
        <v>899127759354.53198</v>
      </c>
      <c r="P1454" s="1">
        <f>Table5[[#This Row],[kapp_old]]+IFERROR(((Table5[[#This Row],[kapp_slack_ub]]-Table5[[#This Row],[kapp_slack_lb]])/Table5[[#This Row],[associated enzload]]),0)</f>
        <v>27141.277792879999</v>
      </c>
      <c r="Q1454" s="1" t="str">
        <f>"'"&amp;Table5[[#This Row],[rxn]]&amp;"'"&amp;CHAR(9)&amp;Table5[[#This Row],[kapp + (slack_ub - slack_lb)/enzload]]</f>
        <v>'RXN-PDAGATpc_rm_FWD-rt8109'	27141.27779288</v>
      </c>
      <c r="R1454" s="1">
        <f>_xlfn.XLOOKUP(Table5[[#This Row],[rxn]],Table38[name],Table38[flux],0)</f>
        <v>0</v>
      </c>
      <c r="S1454" s="1">
        <f>_xlfn.XLOOKUP(SUBSTITUTE(Table5[[#This Row],[rxn]],"RXN-","ENZLOAD-"),Table38[name],Table38[flux],0)</f>
        <v>0</v>
      </c>
      <c r="T1454" s="1" t="b">
        <f>AND(Table5[[#This Row],[ENZLOAD flux in kapp-slack.gms]]=0,Table5[[#This Row],[flux in kapp-slack.gms]]&lt;&gt;0,NOT(Table5[[#This Row],[spont or unknown?]]))</f>
        <v>0</v>
      </c>
      <c r="U1454" s="1" t="b">
        <f>OR(_xlfn.TEXTAFTER(Table5[[#This Row],[rxn]],"-",-1)="SPONT",_xlfn.TEXTAFTER(Table5[[#This Row],[rxn]],"-",-1)="UNKNOWN")</f>
        <v>0</v>
      </c>
      <c r="V1454" s="1">
        <f>_xlfn.XLOOKUP(SUBSTITUTE(Table5[[#This Row],[rxn]],"RXN-","ENZLOAD-"),Table4[rxn],Table4[ub],0)</f>
        <v>0.63956272999999997</v>
      </c>
      <c r="W1454" s="1" t="b">
        <f>AND(Table5[[#This Row],[FVA ENZLOAD flux UB]]=0,Table5[[#This Row],[ENZ not made when it should be?]])</f>
        <v>0</v>
      </c>
    </row>
    <row r="1455" spans="1:23" hidden="1">
      <c r="A1455" s="1" t="s">
        <v>5933</v>
      </c>
      <c r="B1455" s="1" t="str">
        <f>_xlfn.TEXTBEFORE(Table38[[#This Row],[all fluxes from kapp-slack]]," ",,,,"")</f>
        <v>BIOSYN-CARB5</v>
      </c>
      <c r="C1455" s="1">
        <f>_xlfn.NUMBERVALUE(IFERROR(_xlfn.TEXTAFTER(Table38[[#This Row],[all fluxes from kapp-slack]]," ",-1,,,""),""))</f>
        <v>0.10165564626545601</v>
      </c>
      <c r="F1455" s="1" t="s">
        <v>9219</v>
      </c>
      <c r="G1455" s="1" t="str">
        <f>_xlfn.TEXTBEFORE(Table5[[#This Row],[rxn     kapp_old        kapp_slack_ub   kapp_slack_lb]]," ")</f>
        <v>RXN-PDAGATpe_rm_FWD-rt8109</v>
      </c>
      <c r="H145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45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455" s="1">
        <f>_xlfn.NUMBERVALUE(_xlfn.TEXTAFTER(Table5[[#This Row],[rxn     kapp_old        kapp_slack_ub   kapp_slack_lb]]," ",-1))</f>
        <v>0</v>
      </c>
      <c r="K1455" s="1">
        <f>_xlfn.XLOOKUP(SUBSTITUTE(Table5[[#This Row],[rxn]],"RXN-","ENZLOAD-"),ENZLOAD[name],ENZLOAD[flux],0)</f>
        <v>5.4197080469999999E-8</v>
      </c>
      <c r="L1455" s="1" t="str">
        <f>"'"&amp;Table5[[#This Row],[rxn]]&amp;"'"&amp;CHAR(9)&amp;IF(AND(Table5[[#This Row],[kapp_slack_ub]]&lt;&gt;0,Table5[[#This Row],[kapp_old]]&lt;$F$1),$F$1,Table5[[#This Row],[kapp_old]])</f>
        <v>'RXN-PDAGATpe_rm_FWD-rt8109'	27141.27779288</v>
      </c>
      <c r="M1455" s="1">
        <f>_xlfn.XLOOKUP(Table5[[#This Row],[rxn]],Table3[name],Table3[flux],$F$1)</f>
        <v>27141.277792879999</v>
      </c>
      <c r="N1455" s="1">
        <f>IFERROR(Table5[[#This Row],[min flux]]/Table5[[#This Row],[associated enzload]],"")</f>
        <v>500788558304.42114</v>
      </c>
      <c r="O1455" s="1">
        <f>_xlfn.NUMBERVALUE(IF(Table5[[#This Row],[flux/enzload]]="","",ABS($N$1-Table5[[#This Row],[flux/enzload]])))</f>
        <v>899127759354.53198</v>
      </c>
      <c r="P1455" s="1">
        <f>Table5[[#This Row],[kapp_old]]+IFERROR(((Table5[[#This Row],[kapp_slack_ub]]-Table5[[#This Row],[kapp_slack_lb]])/Table5[[#This Row],[associated enzload]]),0)</f>
        <v>27141.277792879999</v>
      </c>
      <c r="Q1455" s="1" t="str">
        <f>"'"&amp;Table5[[#This Row],[rxn]]&amp;"'"&amp;CHAR(9)&amp;Table5[[#This Row],[kapp + (slack_ub - slack_lb)/enzload]]</f>
        <v>'RXN-PDAGATpe_rm_FWD-rt8109'	27141.27779288</v>
      </c>
      <c r="R1455" s="1">
        <f>_xlfn.XLOOKUP(Table5[[#This Row],[rxn]],Table38[name],Table38[flux],0)</f>
        <v>0</v>
      </c>
      <c r="S1455" s="1">
        <f>_xlfn.XLOOKUP(SUBSTITUTE(Table5[[#This Row],[rxn]],"RXN-","ENZLOAD-"),Table38[name],Table38[flux],0)</f>
        <v>0</v>
      </c>
      <c r="T1455" s="1" t="b">
        <f>AND(Table5[[#This Row],[ENZLOAD flux in kapp-slack.gms]]=0,Table5[[#This Row],[flux in kapp-slack.gms]]&lt;&gt;0,NOT(Table5[[#This Row],[spont or unknown?]]))</f>
        <v>0</v>
      </c>
      <c r="U1455" s="1" t="b">
        <f>OR(_xlfn.TEXTAFTER(Table5[[#This Row],[rxn]],"-",-1)="SPONT",_xlfn.TEXTAFTER(Table5[[#This Row],[rxn]],"-",-1)="UNKNOWN")</f>
        <v>0</v>
      </c>
      <c r="V1455" s="1">
        <f>_xlfn.XLOOKUP(SUBSTITUTE(Table5[[#This Row],[rxn]],"RXN-","ENZLOAD-"),Table4[rxn],Table4[ub],0)</f>
        <v>0.63956272999999997</v>
      </c>
      <c r="W1455" s="1" t="b">
        <f>AND(Table5[[#This Row],[FVA ENZLOAD flux UB]]=0,Table5[[#This Row],[ENZ not made when it should be?]])</f>
        <v>0</v>
      </c>
    </row>
    <row r="1456" spans="1:23" hidden="1">
      <c r="A1456" s="1" t="s">
        <v>5934</v>
      </c>
      <c r="B1456" s="1" t="str">
        <f>_xlfn.TEXTBEFORE(Table38[[#This Row],[all fluxes from kapp-slack]]," ",,,,"")</f>
        <v>BIOSYN-CARB6</v>
      </c>
      <c r="C1456" s="1">
        <f>_xlfn.NUMBERVALUE(IFERROR(_xlfn.TEXTAFTER(Table38[[#This Row],[all fluxes from kapp-slack]]," ",-1,,,""),""))</f>
        <v>9.1331281483970003E-3</v>
      </c>
      <c r="F1456" s="1" t="s">
        <v>9220</v>
      </c>
      <c r="G1456" s="1" t="str">
        <f>_xlfn.TEXTBEFORE(Table5[[#This Row],[rxn     kapp_old        kapp_slack_ub   kapp_slack_lb]]," ")</f>
        <v>RXN-PDAGATpe_rm_REV-rt8109</v>
      </c>
      <c r="H145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45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456" s="1">
        <f>_xlfn.NUMBERVALUE(_xlfn.TEXTAFTER(Table5[[#This Row],[rxn     kapp_old        kapp_slack_ub   kapp_slack_lb]]," ",-1))</f>
        <v>0</v>
      </c>
      <c r="K1456" s="1">
        <f>_xlfn.XLOOKUP(SUBSTITUTE(Table5[[#This Row],[rxn]],"RXN-","ENZLOAD-"),ENZLOAD[name],ENZLOAD[flux],0)</f>
        <v>5.4197080469999999E-8</v>
      </c>
      <c r="L1456" s="1" t="str">
        <f>"'"&amp;Table5[[#This Row],[rxn]]&amp;"'"&amp;CHAR(9)&amp;IF(AND(Table5[[#This Row],[kapp_slack_ub]]&lt;&gt;0,Table5[[#This Row],[kapp_old]]&lt;$F$1),$F$1,Table5[[#This Row],[kapp_old]])</f>
        <v>'RXN-PDAGATpe_rm_REV-rt8109'	27141.27779288</v>
      </c>
      <c r="M1456" s="1">
        <f>_xlfn.XLOOKUP(Table5[[#This Row],[rxn]],Table3[name],Table3[flux],$F$1)</f>
        <v>27141.277792879999</v>
      </c>
      <c r="N1456" s="1">
        <f>IFERROR(Table5[[#This Row],[min flux]]/Table5[[#This Row],[associated enzload]],"")</f>
        <v>500788558304.42114</v>
      </c>
      <c r="O1456" s="1">
        <f>_xlfn.NUMBERVALUE(IF(Table5[[#This Row],[flux/enzload]]="","",ABS($N$1-Table5[[#This Row],[flux/enzload]])))</f>
        <v>899127759354.53198</v>
      </c>
      <c r="P1456" s="1">
        <f>Table5[[#This Row],[kapp_old]]+IFERROR(((Table5[[#This Row],[kapp_slack_ub]]-Table5[[#This Row],[kapp_slack_lb]])/Table5[[#This Row],[associated enzload]]),0)</f>
        <v>27141.277792879999</v>
      </c>
      <c r="Q1456" s="1" t="str">
        <f>"'"&amp;Table5[[#This Row],[rxn]]&amp;"'"&amp;CHAR(9)&amp;Table5[[#This Row],[kapp + (slack_ub - slack_lb)/enzload]]</f>
        <v>'RXN-PDAGATpe_rm_REV-rt8109'	27141.27779288</v>
      </c>
      <c r="R1456" s="1">
        <f>_xlfn.XLOOKUP(Table5[[#This Row],[rxn]],Table38[name],Table38[flux],0)</f>
        <v>0</v>
      </c>
      <c r="S1456" s="1">
        <f>_xlfn.XLOOKUP(SUBSTITUTE(Table5[[#This Row],[rxn]],"RXN-","ENZLOAD-"),Table38[name],Table38[flux],0)</f>
        <v>0</v>
      </c>
      <c r="T1456" s="1" t="b">
        <f>AND(Table5[[#This Row],[ENZLOAD flux in kapp-slack.gms]]=0,Table5[[#This Row],[flux in kapp-slack.gms]]&lt;&gt;0,NOT(Table5[[#This Row],[spont or unknown?]]))</f>
        <v>0</v>
      </c>
      <c r="U1456" s="1" t="b">
        <f>OR(_xlfn.TEXTAFTER(Table5[[#This Row],[rxn]],"-",-1)="SPONT",_xlfn.TEXTAFTER(Table5[[#This Row],[rxn]],"-",-1)="UNKNOWN")</f>
        <v>0</v>
      </c>
      <c r="V1456" s="1">
        <f>_xlfn.XLOOKUP(SUBSTITUTE(Table5[[#This Row],[rxn]],"RXN-","ENZLOAD-"),Table4[rxn],Table4[ub],0)</f>
        <v>0.63956272999999997</v>
      </c>
      <c r="W1456" s="1" t="b">
        <f>AND(Table5[[#This Row],[FVA ENZLOAD flux UB]]=0,Table5[[#This Row],[ENZ not made when it should be?]])</f>
        <v>0</v>
      </c>
    </row>
    <row r="1457" spans="1:23" hidden="1">
      <c r="A1457" s="1" t="s">
        <v>5935</v>
      </c>
      <c r="B1457" s="1" t="str">
        <f>_xlfn.TEXTBEFORE(Table38[[#This Row],[all fluxes from kapp-slack]]," ",,,,"")</f>
        <v>BIOSYN-RNA</v>
      </c>
      <c r="C1457" s="1">
        <f>_xlfn.NUMBERVALUE(IFERROR(_xlfn.TEXTAFTER(Table38[[#This Row],[all fluxes from kapp-slack]]," ",-1,,,""),""))</f>
        <v>2.5956448071223E-2</v>
      </c>
      <c r="F1457" s="1" t="s">
        <v>9221</v>
      </c>
      <c r="G1457" s="1" t="str">
        <f>_xlfn.TEXTBEFORE(Table5[[#This Row],[rxn     kapp_old        kapp_slack_ub   kapp_slack_lb]]," ")</f>
        <v>RXN-PDE1_c_FWD-rt3419</v>
      </c>
      <c r="H145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45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457" s="1">
        <f>_xlfn.NUMBERVALUE(_xlfn.TEXTAFTER(Table5[[#This Row],[rxn     kapp_old        kapp_slack_ub   kapp_slack_lb]]," ",-1))</f>
        <v>0</v>
      </c>
      <c r="K1457" s="1">
        <f>_xlfn.XLOOKUP(SUBSTITUTE(Table5[[#This Row],[rxn]],"RXN-","ENZLOAD-"),ENZLOAD[name],ENZLOAD[flux],0)</f>
        <v>6.2785324599999997E-8</v>
      </c>
      <c r="L1457" s="1" t="str">
        <f>"'"&amp;Table5[[#This Row],[rxn]]&amp;"'"&amp;CHAR(9)&amp;IF(AND(Table5[[#This Row],[kapp_slack_ub]]&lt;&gt;0,Table5[[#This Row],[kapp_old]]&lt;$F$1),$F$1,Table5[[#This Row],[kapp_old]])</f>
        <v>'RXN-PDE1_c_FWD-rt3419'	27141.27779288</v>
      </c>
      <c r="M1457" s="1">
        <f>_xlfn.XLOOKUP(Table5[[#This Row],[rxn]],Table3[name],Table3[flux],$F$1)</f>
        <v>27141.277792879999</v>
      </c>
      <c r="N1457" s="1">
        <f>IFERROR(Table5[[#This Row],[min flux]]/Table5[[#This Row],[associated enzload]],"")</f>
        <v>432286970972.83142</v>
      </c>
      <c r="O1457" s="1">
        <f>_xlfn.NUMBERVALUE(IF(Table5[[#This Row],[flux/enzload]]="","",ABS($N$1-Table5[[#This Row],[flux/enzload]])))</f>
        <v>967629346686.12195</v>
      </c>
      <c r="P1457" s="1">
        <f>Table5[[#This Row],[kapp_old]]+IFERROR(((Table5[[#This Row],[kapp_slack_ub]]-Table5[[#This Row],[kapp_slack_lb]])/Table5[[#This Row],[associated enzload]]),0)</f>
        <v>27141.277792879999</v>
      </c>
      <c r="Q1457" s="1" t="str">
        <f>"'"&amp;Table5[[#This Row],[rxn]]&amp;"'"&amp;CHAR(9)&amp;Table5[[#This Row],[kapp + (slack_ub - slack_lb)/enzload]]</f>
        <v>'RXN-PDE1_c_FWD-rt3419'	27141.27779288</v>
      </c>
      <c r="R1457" s="1">
        <f>_xlfn.XLOOKUP(Table5[[#This Row],[rxn]],Table38[name],Table38[flux],0)</f>
        <v>0</v>
      </c>
      <c r="S1457" s="1">
        <f>_xlfn.XLOOKUP(SUBSTITUTE(Table5[[#This Row],[rxn]],"RXN-","ENZLOAD-"),Table38[name],Table38[flux],0)</f>
        <v>0</v>
      </c>
      <c r="T1457" s="1" t="b">
        <f>AND(Table5[[#This Row],[ENZLOAD flux in kapp-slack.gms]]=0,Table5[[#This Row],[flux in kapp-slack.gms]]&lt;&gt;0,NOT(Table5[[#This Row],[spont or unknown?]]))</f>
        <v>0</v>
      </c>
      <c r="U1457" s="1" t="b">
        <f>OR(_xlfn.TEXTAFTER(Table5[[#This Row],[rxn]],"-",-1)="SPONT",_xlfn.TEXTAFTER(Table5[[#This Row],[rxn]],"-",-1)="UNKNOWN")</f>
        <v>0</v>
      </c>
      <c r="V1457" s="1">
        <f>_xlfn.XLOOKUP(SUBSTITUTE(Table5[[#This Row],[rxn]],"RXN-","ENZLOAD-"),Table4[rxn],Table4[ub],0)</f>
        <v>0.41513294000000001</v>
      </c>
      <c r="W1457" s="1" t="b">
        <f>AND(Table5[[#This Row],[FVA ENZLOAD flux UB]]=0,Table5[[#This Row],[ENZ not made when it should be?]])</f>
        <v>0</v>
      </c>
    </row>
    <row r="1458" spans="1:23" hidden="1">
      <c r="A1458" s="1" t="s">
        <v>5936</v>
      </c>
      <c r="B1458" s="1" t="str">
        <f>_xlfn.TEXTBEFORE(Table38[[#This Row],[all fluxes from kapp-slack]]," ",,,,"")</f>
        <v>BIOSYN-RNA1</v>
      </c>
      <c r="C1458" s="1">
        <f>_xlfn.NUMBERVALUE(IFERROR(_xlfn.TEXTAFTER(Table38[[#This Row],[all fluxes from kapp-slack]]," ",-1,,,""),""))</f>
        <v>8.4992081936280002E-3</v>
      </c>
      <c r="F1458" s="1" t="s">
        <v>9222</v>
      </c>
      <c r="G1458" s="1" t="str">
        <f>_xlfn.TEXTBEFORE(Table5[[#This Row],[rxn     kapp_old        kapp_slack_ub   kapp_slack_lb]]," ")</f>
        <v>RXN-PDE1_c_FWD-rt5322</v>
      </c>
      <c r="H145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45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458" s="1">
        <f>_xlfn.NUMBERVALUE(_xlfn.TEXTAFTER(Table5[[#This Row],[rxn     kapp_old        kapp_slack_ub   kapp_slack_lb]]," ",-1))</f>
        <v>0</v>
      </c>
      <c r="K1458" s="1">
        <f>_xlfn.XLOOKUP(SUBSTITUTE(Table5[[#This Row],[rxn]],"RXN-","ENZLOAD-"),ENZLOAD[name],ENZLOAD[flux],0)</f>
        <v>6.9493052100000002E-9</v>
      </c>
      <c r="L1458" s="1" t="str">
        <f>"'"&amp;Table5[[#This Row],[rxn]]&amp;"'"&amp;CHAR(9)&amp;IF(AND(Table5[[#This Row],[kapp_slack_ub]]&lt;&gt;0,Table5[[#This Row],[kapp_old]]&lt;$F$1),$F$1,Table5[[#This Row],[kapp_old]])</f>
        <v>'RXN-PDE1_c_FWD-rt5322'	27141.27779288</v>
      </c>
      <c r="M1458" s="1">
        <f>_xlfn.XLOOKUP(Table5[[#This Row],[rxn]],Table3[name],Table3[flux],$F$1)</f>
        <v>27141.277792879999</v>
      </c>
      <c r="N1458" s="1">
        <f>IFERROR(Table5[[#This Row],[min flux]]/Table5[[#This Row],[associated enzload]],"")</f>
        <v>3905610269329.356</v>
      </c>
      <c r="O1458" s="1">
        <f>_xlfn.NUMBERVALUE(IF(Table5[[#This Row],[flux/enzload]]="","",ABS($N$1-Table5[[#This Row],[flux/enzload]])))</f>
        <v>2505693951670.3999</v>
      </c>
      <c r="P1458" s="1">
        <f>Table5[[#This Row],[kapp_old]]+IFERROR(((Table5[[#This Row],[kapp_slack_ub]]-Table5[[#This Row],[kapp_slack_lb]])/Table5[[#This Row],[associated enzload]]),0)</f>
        <v>27141.277792879999</v>
      </c>
      <c r="Q1458" s="1" t="str">
        <f>"'"&amp;Table5[[#This Row],[rxn]]&amp;"'"&amp;CHAR(9)&amp;Table5[[#This Row],[kapp + (slack_ub - slack_lb)/enzload]]</f>
        <v>'RXN-PDE1_c_FWD-rt5322'	27141.27779288</v>
      </c>
      <c r="R1458" s="1">
        <f>_xlfn.XLOOKUP(Table5[[#This Row],[rxn]],Table38[name],Table38[flux],0)</f>
        <v>0</v>
      </c>
      <c r="S1458" s="1">
        <f>_xlfn.XLOOKUP(SUBSTITUTE(Table5[[#This Row],[rxn]],"RXN-","ENZLOAD-"),Table38[name],Table38[flux],0)</f>
        <v>0</v>
      </c>
      <c r="T1458" s="1" t="b">
        <f>AND(Table5[[#This Row],[ENZLOAD flux in kapp-slack.gms]]=0,Table5[[#This Row],[flux in kapp-slack.gms]]&lt;&gt;0,NOT(Table5[[#This Row],[spont or unknown?]]))</f>
        <v>0</v>
      </c>
      <c r="U1458" s="1" t="b">
        <f>OR(_xlfn.TEXTAFTER(Table5[[#This Row],[rxn]],"-",-1)="SPONT",_xlfn.TEXTAFTER(Table5[[#This Row],[rxn]],"-",-1)="UNKNOWN")</f>
        <v>0</v>
      </c>
      <c r="V1458" s="1">
        <f>_xlfn.XLOOKUP(SUBSTITUTE(Table5[[#This Row],[rxn]],"RXN-","ENZLOAD-"),Table4[rxn],Table4[ub],0)</f>
        <v>0.56793369999999999</v>
      </c>
      <c r="W1458" s="1" t="b">
        <f>AND(Table5[[#This Row],[FVA ENZLOAD flux UB]]=0,Table5[[#This Row],[ENZ not made when it should be?]])</f>
        <v>0</v>
      </c>
    </row>
    <row r="1459" spans="1:23" hidden="1">
      <c r="A1459" s="1" t="s">
        <v>5937</v>
      </c>
      <c r="B1459" s="1" t="str">
        <f>_xlfn.TEXTBEFORE(Table38[[#This Row],[all fluxes from kapp-slack]]," ",,,,"")</f>
        <v>BIOSYN-RNA2</v>
      </c>
      <c r="C1459" s="1">
        <f>_xlfn.NUMBERVALUE(IFERROR(_xlfn.TEXTAFTER(Table38[[#This Row],[all fluxes from kapp-slack]]," ",-1,,,""),""))</f>
        <v>1.4835607871962E-2</v>
      </c>
      <c r="F1459" s="1" t="s">
        <v>9223</v>
      </c>
      <c r="G1459" s="1" t="str">
        <f>_xlfn.TEXTBEFORE(Table5[[#This Row],[rxn     kapp_old        kapp_slack_ub   kapp_slack_lb]]," ")</f>
        <v>RXN-PDE2_c_FWD-rt3419</v>
      </c>
      <c r="H145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45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459" s="1">
        <f>_xlfn.NUMBERVALUE(_xlfn.TEXTAFTER(Table5[[#This Row],[rxn     kapp_old        kapp_slack_ub   kapp_slack_lb]]," ",-1))</f>
        <v>0</v>
      </c>
      <c r="K1459" s="1">
        <f>_xlfn.XLOOKUP(SUBSTITUTE(Table5[[#This Row],[rxn]],"RXN-","ENZLOAD-"),ENZLOAD[name],ENZLOAD[flux],0)</f>
        <v>6.2785324599999997E-8</v>
      </c>
      <c r="L1459" s="1" t="str">
        <f>"'"&amp;Table5[[#This Row],[rxn]]&amp;"'"&amp;CHAR(9)&amp;IF(AND(Table5[[#This Row],[kapp_slack_ub]]&lt;&gt;0,Table5[[#This Row],[kapp_old]]&lt;$F$1),$F$1,Table5[[#This Row],[kapp_old]])</f>
        <v>'RXN-PDE2_c_FWD-rt3419'	27141.27779288</v>
      </c>
      <c r="M1459" s="1">
        <f>_xlfn.XLOOKUP(Table5[[#This Row],[rxn]],Table3[name],Table3[flux],$F$1)</f>
        <v>27141.277792879999</v>
      </c>
      <c r="N1459" s="1">
        <f>IFERROR(Table5[[#This Row],[min flux]]/Table5[[#This Row],[associated enzload]],"")</f>
        <v>432286970972.83142</v>
      </c>
      <c r="O1459" s="1">
        <f>_xlfn.NUMBERVALUE(IF(Table5[[#This Row],[flux/enzload]]="","",ABS($N$1-Table5[[#This Row],[flux/enzload]])))</f>
        <v>967629346686.12195</v>
      </c>
      <c r="P1459" s="1">
        <f>Table5[[#This Row],[kapp_old]]+IFERROR(((Table5[[#This Row],[kapp_slack_ub]]-Table5[[#This Row],[kapp_slack_lb]])/Table5[[#This Row],[associated enzload]]),0)</f>
        <v>27141.277792879999</v>
      </c>
      <c r="Q1459" s="1" t="str">
        <f>"'"&amp;Table5[[#This Row],[rxn]]&amp;"'"&amp;CHAR(9)&amp;Table5[[#This Row],[kapp + (slack_ub - slack_lb)/enzload]]</f>
        <v>'RXN-PDE2_c_FWD-rt3419'	27141.27779288</v>
      </c>
      <c r="R1459" s="1">
        <f>_xlfn.XLOOKUP(Table5[[#This Row],[rxn]],Table38[name],Table38[flux],0)</f>
        <v>0</v>
      </c>
      <c r="S1459" s="1">
        <f>_xlfn.XLOOKUP(SUBSTITUTE(Table5[[#This Row],[rxn]],"RXN-","ENZLOAD-"),Table38[name],Table38[flux],0)</f>
        <v>0</v>
      </c>
      <c r="T1459" s="1" t="b">
        <f>AND(Table5[[#This Row],[ENZLOAD flux in kapp-slack.gms]]=0,Table5[[#This Row],[flux in kapp-slack.gms]]&lt;&gt;0,NOT(Table5[[#This Row],[spont or unknown?]]))</f>
        <v>0</v>
      </c>
      <c r="U1459" s="1" t="b">
        <f>OR(_xlfn.TEXTAFTER(Table5[[#This Row],[rxn]],"-",-1)="SPONT",_xlfn.TEXTAFTER(Table5[[#This Row],[rxn]],"-",-1)="UNKNOWN")</f>
        <v>0</v>
      </c>
      <c r="V1459" s="1">
        <f>_xlfn.XLOOKUP(SUBSTITUTE(Table5[[#This Row],[rxn]],"RXN-","ENZLOAD-"),Table4[rxn],Table4[ub],0)</f>
        <v>0.41513294000000001</v>
      </c>
      <c r="W1459" s="1" t="b">
        <f>AND(Table5[[#This Row],[FVA ENZLOAD flux UB]]=0,Table5[[#This Row],[ENZ not made when it should be?]])</f>
        <v>0</v>
      </c>
    </row>
    <row r="1460" spans="1:23" hidden="1">
      <c r="A1460" s="1" t="s">
        <v>5938</v>
      </c>
      <c r="B1460" s="1" t="str">
        <f>_xlfn.TEXTBEFORE(Table38[[#This Row],[all fluxes from kapp-slack]]," ",,,,"")</f>
        <v>BIOSYN-RNA3</v>
      </c>
      <c r="C1460" s="1">
        <f>_xlfn.NUMBERVALUE(IFERROR(_xlfn.TEXTAFTER(Table38[[#This Row],[all fluxes from kapp-slack]]," ",-1,,,""),""))</f>
        <v>1.2999168584674E-2</v>
      </c>
      <c r="F1460" s="1" t="s">
        <v>9224</v>
      </c>
      <c r="G1460" s="1" t="str">
        <f>_xlfn.TEXTBEFORE(Table5[[#This Row],[rxn     kapp_old        kapp_slack_ub   kapp_slack_lb]]," ")</f>
        <v>RXN-PDE2_c_FWD-rt5322</v>
      </c>
      <c r="H146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46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460" s="1">
        <f>_xlfn.NUMBERVALUE(_xlfn.TEXTAFTER(Table5[[#This Row],[rxn     kapp_old        kapp_slack_ub   kapp_slack_lb]]," ",-1))</f>
        <v>0</v>
      </c>
      <c r="K1460" s="1">
        <f>_xlfn.XLOOKUP(SUBSTITUTE(Table5[[#This Row],[rxn]],"RXN-","ENZLOAD-"),ENZLOAD[name],ENZLOAD[flux],0)</f>
        <v>6.9493052100000002E-9</v>
      </c>
      <c r="L1460" s="1" t="str">
        <f>"'"&amp;Table5[[#This Row],[rxn]]&amp;"'"&amp;CHAR(9)&amp;IF(AND(Table5[[#This Row],[kapp_slack_ub]]&lt;&gt;0,Table5[[#This Row],[kapp_old]]&lt;$F$1),$F$1,Table5[[#This Row],[kapp_old]])</f>
        <v>'RXN-PDE2_c_FWD-rt5322'	27141.27779288</v>
      </c>
      <c r="M1460" s="1">
        <f>_xlfn.XLOOKUP(Table5[[#This Row],[rxn]],Table3[name],Table3[flux],$F$1)</f>
        <v>27141.277792879999</v>
      </c>
      <c r="N1460" s="1">
        <f>IFERROR(Table5[[#This Row],[min flux]]/Table5[[#This Row],[associated enzload]],"")</f>
        <v>3905610269329.356</v>
      </c>
      <c r="O1460" s="1">
        <f>_xlfn.NUMBERVALUE(IF(Table5[[#This Row],[flux/enzload]]="","",ABS($N$1-Table5[[#This Row],[flux/enzload]])))</f>
        <v>2505693951670.3999</v>
      </c>
      <c r="P1460" s="1">
        <f>Table5[[#This Row],[kapp_old]]+IFERROR(((Table5[[#This Row],[kapp_slack_ub]]-Table5[[#This Row],[kapp_slack_lb]])/Table5[[#This Row],[associated enzload]]),0)</f>
        <v>27141.277792879999</v>
      </c>
      <c r="Q1460" s="1" t="str">
        <f>"'"&amp;Table5[[#This Row],[rxn]]&amp;"'"&amp;CHAR(9)&amp;Table5[[#This Row],[kapp + (slack_ub - slack_lb)/enzload]]</f>
        <v>'RXN-PDE2_c_FWD-rt5322'	27141.27779288</v>
      </c>
      <c r="R1460" s="1">
        <f>_xlfn.XLOOKUP(Table5[[#This Row],[rxn]],Table38[name],Table38[flux],0)</f>
        <v>0</v>
      </c>
      <c r="S1460" s="1">
        <f>_xlfn.XLOOKUP(SUBSTITUTE(Table5[[#This Row],[rxn]],"RXN-","ENZLOAD-"),Table38[name],Table38[flux],0)</f>
        <v>0</v>
      </c>
      <c r="T1460" s="1" t="b">
        <f>AND(Table5[[#This Row],[ENZLOAD flux in kapp-slack.gms]]=0,Table5[[#This Row],[flux in kapp-slack.gms]]&lt;&gt;0,NOT(Table5[[#This Row],[spont or unknown?]]))</f>
        <v>0</v>
      </c>
      <c r="U1460" s="1" t="b">
        <f>OR(_xlfn.TEXTAFTER(Table5[[#This Row],[rxn]],"-",-1)="SPONT",_xlfn.TEXTAFTER(Table5[[#This Row],[rxn]],"-",-1)="UNKNOWN")</f>
        <v>0</v>
      </c>
      <c r="V1460" s="1">
        <f>_xlfn.XLOOKUP(SUBSTITUTE(Table5[[#This Row],[rxn]],"RXN-","ENZLOAD-"),Table4[rxn],Table4[ub],0)</f>
        <v>0.56793369999999999</v>
      </c>
      <c r="W1460" s="1" t="b">
        <f>AND(Table5[[#This Row],[FVA ENZLOAD flux UB]]=0,Table5[[#This Row],[ENZ not made when it should be?]])</f>
        <v>0</v>
      </c>
    </row>
    <row r="1461" spans="1:23" hidden="1">
      <c r="A1461" s="1" t="s">
        <v>5939</v>
      </c>
      <c r="B1461" s="1" t="str">
        <f>_xlfn.TEXTBEFORE(Table38[[#This Row],[all fluxes from kapp-slack]]," ",,,,"")</f>
        <v>BIOSYN-RNA4</v>
      </c>
      <c r="C1461" s="1">
        <f>_xlfn.NUMBERVALUE(IFERROR(_xlfn.TEXTAFTER(Table38[[#This Row],[all fluxes from kapp-slack]]," ",-1,,,""),""))</f>
        <v>7.7766001302430002E-3</v>
      </c>
      <c r="F1461" s="1" t="s">
        <v>9225</v>
      </c>
      <c r="G1461" s="1" t="str">
        <f>_xlfn.TEXTBEFORE(Table5[[#This Row],[rxn     kapp_old        kapp_slack_ub   kapp_slack_lb]]," ")</f>
        <v>RXN-PDE3_c_FWD-rt3419</v>
      </c>
      <c r="H146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46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461" s="1">
        <f>_xlfn.NUMBERVALUE(_xlfn.TEXTAFTER(Table5[[#This Row],[rxn     kapp_old        kapp_slack_ub   kapp_slack_lb]]," ",-1))</f>
        <v>0</v>
      </c>
      <c r="K1461" s="1">
        <f>_xlfn.XLOOKUP(SUBSTITUTE(Table5[[#This Row],[rxn]],"RXN-","ENZLOAD-"),ENZLOAD[name],ENZLOAD[flux],0)</f>
        <v>6.2785324599999997E-8</v>
      </c>
      <c r="L1461" s="1" t="str">
        <f>"'"&amp;Table5[[#This Row],[rxn]]&amp;"'"&amp;CHAR(9)&amp;IF(AND(Table5[[#This Row],[kapp_slack_ub]]&lt;&gt;0,Table5[[#This Row],[kapp_old]]&lt;$F$1),$F$1,Table5[[#This Row],[kapp_old]])</f>
        <v>'RXN-PDE3_c_FWD-rt3419'	27141.27779288</v>
      </c>
      <c r="M1461" s="1">
        <f>_xlfn.XLOOKUP(Table5[[#This Row],[rxn]],Table3[name],Table3[flux],$F$1)</f>
        <v>27141.277792879999</v>
      </c>
      <c r="N1461" s="1">
        <f>IFERROR(Table5[[#This Row],[min flux]]/Table5[[#This Row],[associated enzload]],"")</f>
        <v>432286970972.83142</v>
      </c>
      <c r="O1461" s="1">
        <f>_xlfn.NUMBERVALUE(IF(Table5[[#This Row],[flux/enzload]]="","",ABS($N$1-Table5[[#This Row],[flux/enzload]])))</f>
        <v>967629346686.12195</v>
      </c>
      <c r="P1461" s="1">
        <f>Table5[[#This Row],[kapp_old]]+IFERROR(((Table5[[#This Row],[kapp_slack_ub]]-Table5[[#This Row],[kapp_slack_lb]])/Table5[[#This Row],[associated enzload]]),0)</f>
        <v>27141.277792879999</v>
      </c>
      <c r="Q1461" s="1" t="str">
        <f>"'"&amp;Table5[[#This Row],[rxn]]&amp;"'"&amp;CHAR(9)&amp;Table5[[#This Row],[kapp + (slack_ub - slack_lb)/enzload]]</f>
        <v>'RXN-PDE3_c_FWD-rt3419'	27141.27779288</v>
      </c>
      <c r="R1461" s="1">
        <f>_xlfn.XLOOKUP(Table5[[#This Row],[rxn]],Table38[name],Table38[flux],0)</f>
        <v>0</v>
      </c>
      <c r="S1461" s="1">
        <f>_xlfn.XLOOKUP(SUBSTITUTE(Table5[[#This Row],[rxn]],"RXN-","ENZLOAD-"),Table38[name],Table38[flux],0)</f>
        <v>0</v>
      </c>
      <c r="T1461" s="1" t="b">
        <f>AND(Table5[[#This Row],[ENZLOAD flux in kapp-slack.gms]]=0,Table5[[#This Row],[flux in kapp-slack.gms]]&lt;&gt;0,NOT(Table5[[#This Row],[spont or unknown?]]))</f>
        <v>0</v>
      </c>
      <c r="U1461" s="1" t="b">
        <f>OR(_xlfn.TEXTAFTER(Table5[[#This Row],[rxn]],"-",-1)="SPONT",_xlfn.TEXTAFTER(Table5[[#This Row],[rxn]],"-",-1)="UNKNOWN")</f>
        <v>0</v>
      </c>
      <c r="V1461" s="1">
        <f>_xlfn.XLOOKUP(SUBSTITUTE(Table5[[#This Row],[rxn]],"RXN-","ENZLOAD-"),Table4[rxn],Table4[ub],0)</f>
        <v>0.41513294000000001</v>
      </c>
      <c r="W1461" s="1" t="b">
        <f>AND(Table5[[#This Row],[FVA ENZLOAD flux UB]]=0,Table5[[#This Row],[ENZ not made when it should be?]])</f>
        <v>0</v>
      </c>
    </row>
    <row r="1462" spans="1:23" hidden="1">
      <c r="A1462" s="1" t="s">
        <v>5940</v>
      </c>
      <c r="B1462" s="1" t="str">
        <f>_xlfn.TEXTBEFORE(Table38[[#This Row],[all fluxes from kapp-slack]]," ",,,,"")</f>
        <v>BIOSYN-RNA5</v>
      </c>
      <c r="C1462" s="1">
        <f>_xlfn.NUMBERVALUE(IFERROR(_xlfn.TEXTAFTER(Table38[[#This Row],[all fluxes from kapp-slack]]," ",-1,,,""),""))</f>
        <v>3.893467210683E-3</v>
      </c>
      <c r="F1462" s="1" t="s">
        <v>9226</v>
      </c>
      <c r="G1462" s="1" t="str">
        <f>_xlfn.TEXTBEFORE(Table5[[#This Row],[rxn     kapp_old        kapp_slack_ub   kapp_slack_lb]]," ")</f>
        <v>RXN-PDE4_c_FWD-rt3419</v>
      </c>
      <c r="H146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46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462" s="1">
        <f>_xlfn.NUMBERVALUE(_xlfn.TEXTAFTER(Table5[[#This Row],[rxn     kapp_old        kapp_slack_ub   kapp_slack_lb]]," ",-1))</f>
        <v>0</v>
      </c>
      <c r="K1462" s="1">
        <f>_xlfn.XLOOKUP(SUBSTITUTE(Table5[[#This Row],[rxn]],"RXN-","ENZLOAD-"),ENZLOAD[name],ENZLOAD[flux],0)</f>
        <v>6.2785324599999997E-8</v>
      </c>
      <c r="L1462" s="1" t="str">
        <f>"'"&amp;Table5[[#This Row],[rxn]]&amp;"'"&amp;CHAR(9)&amp;IF(AND(Table5[[#This Row],[kapp_slack_ub]]&lt;&gt;0,Table5[[#This Row],[kapp_old]]&lt;$F$1),$F$1,Table5[[#This Row],[kapp_old]])</f>
        <v>'RXN-PDE4_c_FWD-rt3419'	27141.27779288</v>
      </c>
      <c r="M1462" s="1">
        <f>_xlfn.XLOOKUP(Table5[[#This Row],[rxn]],Table3[name],Table3[flux],$F$1)</f>
        <v>27141.277792879999</v>
      </c>
      <c r="N1462" s="1">
        <f>IFERROR(Table5[[#This Row],[min flux]]/Table5[[#This Row],[associated enzload]],"")</f>
        <v>432286970972.83142</v>
      </c>
      <c r="O1462" s="1">
        <f>_xlfn.NUMBERVALUE(IF(Table5[[#This Row],[flux/enzload]]="","",ABS($N$1-Table5[[#This Row],[flux/enzload]])))</f>
        <v>967629346686.12195</v>
      </c>
      <c r="P1462" s="1">
        <f>Table5[[#This Row],[kapp_old]]+IFERROR(((Table5[[#This Row],[kapp_slack_ub]]-Table5[[#This Row],[kapp_slack_lb]])/Table5[[#This Row],[associated enzload]]),0)</f>
        <v>27141.277792879999</v>
      </c>
      <c r="Q1462" s="1" t="str">
        <f>"'"&amp;Table5[[#This Row],[rxn]]&amp;"'"&amp;CHAR(9)&amp;Table5[[#This Row],[kapp + (slack_ub - slack_lb)/enzload]]</f>
        <v>'RXN-PDE4_c_FWD-rt3419'	27141.27779288</v>
      </c>
      <c r="R1462" s="1">
        <f>_xlfn.XLOOKUP(Table5[[#This Row],[rxn]],Table38[name],Table38[flux],0)</f>
        <v>0</v>
      </c>
      <c r="S1462" s="1">
        <f>_xlfn.XLOOKUP(SUBSTITUTE(Table5[[#This Row],[rxn]],"RXN-","ENZLOAD-"),Table38[name],Table38[flux],0)</f>
        <v>0</v>
      </c>
      <c r="T1462" s="1" t="b">
        <f>AND(Table5[[#This Row],[ENZLOAD flux in kapp-slack.gms]]=0,Table5[[#This Row],[flux in kapp-slack.gms]]&lt;&gt;0,NOT(Table5[[#This Row],[spont or unknown?]]))</f>
        <v>0</v>
      </c>
      <c r="U1462" s="1" t="b">
        <f>OR(_xlfn.TEXTAFTER(Table5[[#This Row],[rxn]],"-",-1)="SPONT",_xlfn.TEXTAFTER(Table5[[#This Row],[rxn]],"-",-1)="UNKNOWN")</f>
        <v>0</v>
      </c>
      <c r="V1462" s="1">
        <f>_xlfn.XLOOKUP(SUBSTITUTE(Table5[[#This Row],[rxn]],"RXN-","ENZLOAD-"),Table4[rxn],Table4[ub],0)</f>
        <v>0.41513294000000001</v>
      </c>
      <c r="W1462" s="1" t="b">
        <f>AND(Table5[[#This Row],[FVA ENZLOAD flux UB]]=0,Table5[[#This Row],[ENZ not made when it should be?]])</f>
        <v>0</v>
      </c>
    </row>
    <row r="1463" spans="1:23" hidden="1">
      <c r="A1463" s="1" t="s">
        <v>5941</v>
      </c>
      <c r="B1463" s="1" t="str">
        <f>_xlfn.TEXTBEFORE(Table38[[#This Row],[all fluxes from kapp-slack]]," ",,,,"")</f>
        <v>BIOSYN-RNA6</v>
      </c>
      <c r="C1463" s="1">
        <f>_xlfn.NUMBERVALUE(IFERROR(_xlfn.TEXTAFTER(Table38[[#This Row],[all fluxes from kapp-slack]]," ",-1,,,""),""))</f>
        <v>1.2978224035610001E-3</v>
      </c>
      <c r="F1463" s="1" t="s">
        <v>9227</v>
      </c>
      <c r="G1463" s="1" t="str">
        <f>_xlfn.TEXTBEFORE(Table5[[#This Row],[rxn     kapp_old        kapp_slack_ub   kapp_slack_lb]]," ")</f>
        <v>RXN-PDE5_c_FWD-rt3419</v>
      </c>
      <c r="H146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46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463" s="1">
        <f>_xlfn.NUMBERVALUE(_xlfn.TEXTAFTER(Table5[[#This Row],[rxn     kapp_old        kapp_slack_ub   kapp_slack_lb]]," ",-1))</f>
        <v>0</v>
      </c>
      <c r="K1463" s="1">
        <f>_xlfn.XLOOKUP(SUBSTITUTE(Table5[[#This Row],[rxn]],"RXN-","ENZLOAD-"),ENZLOAD[name],ENZLOAD[flux],0)</f>
        <v>6.2785324599999997E-8</v>
      </c>
      <c r="L1463" s="1" t="str">
        <f>"'"&amp;Table5[[#This Row],[rxn]]&amp;"'"&amp;CHAR(9)&amp;IF(AND(Table5[[#This Row],[kapp_slack_ub]]&lt;&gt;0,Table5[[#This Row],[kapp_old]]&lt;$F$1),$F$1,Table5[[#This Row],[kapp_old]])</f>
        <v>'RXN-PDE5_c_FWD-rt3419'	27141.27779288</v>
      </c>
      <c r="M1463" s="1">
        <f>_xlfn.XLOOKUP(Table5[[#This Row],[rxn]],Table3[name],Table3[flux],$F$1)</f>
        <v>27141.277792879999</v>
      </c>
      <c r="N1463" s="1">
        <f>IFERROR(Table5[[#This Row],[min flux]]/Table5[[#This Row],[associated enzload]],"")</f>
        <v>432286970972.83142</v>
      </c>
      <c r="O1463" s="1">
        <f>_xlfn.NUMBERVALUE(IF(Table5[[#This Row],[flux/enzload]]="","",ABS($N$1-Table5[[#This Row],[flux/enzload]])))</f>
        <v>967629346686.12195</v>
      </c>
      <c r="P1463" s="1">
        <f>Table5[[#This Row],[kapp_old]]+IFERROR(((Table5[[#This Row],[kapp_slack_ub]]-Table5[[#This Row],[kapp_slack_lb]])/Table5[[#This Row],[associated enzload]]),0)</f>
        <v>27141.277792879999</v>
      </c>
      <c r="Q1463" s="1" t="str">
        <f>"'"&amp;Table5[[#This Row],[rxn]]&amp;"'"&amp;CHAR(9)&amp;Table5[[#This Row],[kapp + (slack_ub - slack_lb)/enzload]]</f>
        <v>'RXN-PDE5_c_FWD-rt3419'	27141.27779288</v>
      </c>
      <c r="R1463" s="1">
        <f>_xlfn.XLOOKUP(Table5[[#This Row],[rxn]],Table38[name],Table38[flux],0)</f>
        <v>0</v>
      </c>
      <c r="S1463" s="1">
        <f>_xlfn.XLOOKUP(SUBSTITUTE(Table5[[#This Row],[rxn]],"RXN-","ENZLOAD-"),Table38[name],Table38[flux],0)</f>
        <v>0</v>
      </c>
      <c r="T1463" s="1" t="b">
        <f>AND(Table5[[#This Row],[ENZLOAD flux in kapp-slack.gms]]=0,Table5[[#This Row],[flux in kapp-slack.gms]]&lt;&gt;0,NOT(Table5[[#This Row],[spont or unknown?]]))</f>
        <v>0</v>
      </c>
      <c r="U1463" s="1" t="b">
        <f>OR(_xlfn.TEXTAFTER(Table5[[#This Row],[rxn]],"-",-1)="SPONT",_xlfn.TEXTAFTER(Table5[[#This Row],[rxn]],"-",-1)="UNKNOWN")</f>
        <v>0</v>
      </c>
      <c r="V1463" s="1">
        <f>_xlfn.XLOOKUP(SUBSTITUTE(Table5[[#This Row],[rxn]],"RXN-","ENZLOAD-"),Table4[rxn],Table4[ub],0)</f>
        <v>0.41513294000000001</v>
      </c>
      <c r="W1463" s="1" t="b">
        <f>AND(Table5[[#This Row],[FVA ENZLOAD flux UB]]=0,Table5[[#This Row],[ENZ not made when it should be?]])</f>
        <v>0</v>
      </c>
    </row>
    <row r="1464" spans="1:23" hidden="1">
      <c r="A1464" s="1" t="s">
        <v>5942</v>
      </c>
      <c r="B1464" s="1" t="str">
        <f>_xlfn.TEXTBEFORE(Table38[[#This Row],[all fluxes from kapp-slack]]," ",,,,"")</f>
        <v>BIOSYN-RNA7</v>
      </c>
      <c r="C1464" s="1">
        <f>_xlfn.NUMBERVALUE(IFERROR(_xlfn.TEXTAFTER(Table38[[#This Row],[all fluxes from kapp-slack]]," ",-1,,,""),""))</f>
        <v>8.9580914416099999E-3</v>
      </c>
      <c r="F1464" s="1" t="s">
        <v>9230</v>
      </c>
      <c r="G1464" s="1" t="str">
        <f>_xlfn.TEXTBEFORE(Table5[[#This Row],[rxn     kapp_old        kapp_slack_ub   kapp_slack_lb]]," ")</f>
        <v>RXN-PDX5POi_c_FWD-rt2312</v>
      </c>
      <c r="H146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46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464" s="1">
        <f>_xlfn.NUMBERVALUE(_xlfn.TEXTAFTER(Table5[[#This Row],[rxn     kapp_old        kapp_slack_ub   kapp_slack_lb]]," ",-1))</f>
        <v>0</v>
      </c>
      <c r="K1464" s="1">
        <f>_xlfn.XLOOKUP(SUBSTITUTE(Table5[[#This Row],[rxn]],"RXN-","ENZLOAD-"),ENZLOAD[name],ENZLOAD[flux],0)</f>
        <v>1.4305660636999999E-7</v>
      </c>
      <c r="L1464" s="1" t="str">
        <f>"'"&amp;Table5[[#This Row],[rxn]]&amp;"'"&amp;CHAR(9)&amp;IF(AND(Table5[[#This Row],[kapp_slack_ub]]&lt;&gt;0,Table5[[#This Row],[kapp_old]]&lt;$F$1),$F$1,Table5[[#This Row],[kapp_old]])</f>
        <v>'RXN-PDX5POi_c_FWD-rt2312'	27141.27779288</v>
      </c>
      <c r="M1464" s="1">
        <f>_xlfn.XLOOKUP(Table5[[#This Row],[rxn]],Table3[name],Table3[flux],$F$1)</f>
        <v>27141.277792879999</v>
      </c>
      <c r="N1464" s="1">
        <f>IFERROR(Table5[[#This Row],[min flux]]/Table5[[#This Row],[associated enzload]],"")</f>
        <v>189724043380.99637</v>
      </c>
      <c r="O1464" s="1">
        <f>_xlfn.NUMBERVALUE(IF(Table5[[#This Row],[flux/enzload]]="","",ABS($N$1-Table5[[#This Row],[flux/enzload]])))</f>
        <v>1210192274277.96</v>
      </c>
      <c r="P1464" s="1">
        <f>Table5[[#This Row],[kapp_old]]+IFERROR(((Table5[[#This Row],[kapp_slack_ub]]-Table5[[#This Row],[kapp_slack_lb]])/Table5[[#This Row],[associated enzload]]),0)</f>
        <v>27141.277792879999</v>
      </c>
      <c r="Q1464" s="1" t="str">
        <f>"'"&amp;Table5[[#This Row],[rxn]]&amp;"'"&amp;CHAR(9)&amp;Table5[[#This Row],[kapp + (slack_ub - slack_lb)/enzload]]</f>
        <v>'RXN-PDX5POi_c_FWD-rt2312'	27141.27779288</v>
      </c>
      <c r="R1464" s="1">
        <f>_xlfn.XLOOKUP(Table5[[#This Row],[rxn]],Table38[name],Table38[flux],0)</f>
        <v>0</v>
      </c>
      <c r="S1464" s="1">
        <f>_xlfn.XLOOKUP(SUBSTITUTE(Table5[[#This Row],[rxn]],"RXN-","ENZLOAD-"),Table38[name],Table38[flux],0)</f>
        <v>0</v>
      </c>
      <c r="T1464" s="1" t="b">
        <f>AND(Table5[[#This Row],[ENZLOAD flux in kapp-slack.gms]]=0,Table5[[#This Row],[flux in kapp-slack.gms]]&lt;&gt;0,NOT(Table5[[#This Row],[spont or unknown?]]))</f>
        <v>0</v>
      </c>
      <c r="U1464" s="1" t="b">
        <f>OR(_xlfn.TEXTAFTER(Table5[[#This Row],[rxn]],"-",-1)="SPONT",_xlfn.TEXTAFTER(Table5[[#This Row],[rxn]],"-",-1)="UNKNOWN")</f>
        <v>0</v>
      </c>
      <c r="V1464" s="1">
        <f>_xlfn.XLOOKUP(SUBSTITUTE(Table5[[#This Row],[rxn]],"RXN-","ENZLOAD-"),Table4[rxn],Table4[ub],0)</f>
        <v>1.45351754</v>
      </c>
      <c r="W1464" s="1" t="b">
        <f>AND(Table5[[#This Row],[FVA ENZLOAD flux UB]]=0,Table5[[#This Row],[ENZ not made when it should be?]])</f>
        <v>0</v>
      </c>
    </row>
    <row r="1465" spans="1:23" hidden="1">
      <c r="A1465" s="1" t="s">
        <v>5943</v>
      </c>
      <c r="B1465" s="1" t="str">
        <f>_xlfn.TEXTBEFORE(Table38[[#This Row],[all fluxes from kapp-slack]]," ",,,,"")</f>
        <v>BIOSYN-LIPID</v>
      </c>
      <c r="C1465" s="1">
        <f>_xlfn.NUMBERVALUE(IFERROR(_xlfn.TEXTAFTER(Table38[[#This Row],[all fluxes from kapp-slack]]," ",-1,,,""),""))</f>
        <v>4.7562868216164997E-2</v>
      </c>
      <c r="F1465" s="1" t="s">
        <v>9232</v>
      </c>
      <c r="G1465" s="1" t="str">
        <f>_xlfn.TEXTBEFORE(Table5[[#This Row],[rxn     kapp_old        kapp_slack_ub   kapp_slack_lb]]," ")</f>
        <v>RXN-PEMT_rm_FWD-rt4380</v>
      </c>
      <c r="H1465" s="1">
        <f>_xlfn.NUMBERVALUE(_xlfn.TEXTBEFORE(TRIM(_xlfn.TEXTAFTER(_xlfn.TEXTBEFORE(Table5[[#This Row],[rxn     kapp_old        kapp_slack_ub   kapp_slack_lb]],Table5[[#This Row],[kapp_slack_lb]],-1),Table5[[#This Row],[rxn]]))," "))</f>
        <v>3313.5544583862602</v>
      </c>
      <c r="I146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465" s="1">
        <f>_xlfn.NUMBERVALUE(_xlfn.TEXTAFTER(Table5[[#This Row],[rxn     kapp_old        kapp_slack_ub   kapp_slack_lb]]," ",-1))</f>
        <v>0</v>
      </c>
      <c r="K1465" s="1">
        <f>_xlfn.XLOOKUP(SUBSTITUTE(Table5[[#This Row],[rxn]],"RXN-","ENZLOAD-"),ENZLOAD[name],ENZLOAD[flux],0)</f>
        <v>1.79061179551E-6</v>
      </c>
      <c r="L1465" s="1" t="str">
        <f>"'"&amp;Table5[[#This Row],[rxn]]&amp;"'"&amp;CHAR(9)&amp;IF(AND(Table5[[#This Row],[kapp_slack_ub]]&lt;&gt;0,Table5[[#This Row],[kapp_old]]&lt;$F$1),$F$1,Table5[[#This Row],[kapp_old]])</f>
        <v>'RXN-PEMT_rm_FWD-rt4380'	3313.55445838626</v>
      </c>
      <c r="M1465" s="1">
        <f>_xlfn.XLOOKUP(Table5[[#This Row],[rxn]],Table3[name],Table3[flux],$F$1)</f>
        <v>27141.277792879999</v>
      </c>
      <c r="N1465" s="1">
        <f>IFERROR(Table5[[#This Row],[min flux]]/Table5[[#This Row],[associated enzload]],"")</f>
        <v>15157544399.594246</v>
      </c>
      <c r="O1465" s="1">
        <f>_xlfn.NUMBERVALUE(IF(Table5[[#This Row],[flux/enzload]]="","",ABS($N$1-Table5[[#This Row],[flux/enzload]])))</f>
        <v>1384758773259.3601</v>
      </c>
      <c r="P1465" s="1">
        <f>Table5[[#This Row],[kapp_old]]+IFERROR(((Table5[[#This Row],[kapp_slack_ub]]-Table5[[#This Row],[kapp_slack_lb]])/Table5[[#This Row],[associated enzload]]),0)</f>
        <v>3313.5544583862602</v>
      </c>
      <c r="Q1465" s="1" t="str">
        <f>"'"&amp;Table5[[#This Row],[rxn]]&amp;"'"&amp;CHAR(9)&amp;Table5[[#This Row],[kapp + (slack_ub - slack_lb)/enzload]]</f>
        <v>'RXN-PEMT_rm_FWD-rt4380'	3313.55445838626</v>
      </c>
      <c r="R1465" s="1">
        <f>_xlfn.XLOOKUP(Table5[[#This Row],[rxn]],Table38[name],Table38[flux],0)</f>
        <v>0</v>
      </c>
      <c r="S1465" s="1">
        <f>_xlfn.XLOOKUP(SUBSTITUTE(Table5[[#This Row],[rxn]],"RXN-","ENZLOAD-"),Table38[name],Table38[flux],0)</f>
        <v>0</v>
      </c>
      <c r="T1465" s="1" t="b">
        <f>AND(Table5[[#This Row],[ENZLOAD flux in kapp-slack.gms]]=0,Table5[[#This Row],[flux in kapp-slack.gms]]&lt;&gt;0,NOT(Table5[[#This Row],[spont or unknown?]]))</f>
        <v>0</v>
      </c>
      <c r="U1465" s="1" t="b">
        <f>OR(_xlfn.TEXTAFTER(Table5[[#This Row],[rxn]],"-",-1)="SPONT",_xlfn.TEXTAFTER(Table5[[#This Row],[rxn]],"-",-1)="UNKNOWN")</f>
        <v>0</v>
      </c>
      <c r="V1465" s="1">
        <f>_xlfn.XLOOKUP(SUBSTITUTE(Table5[[#This Row],[rxn]],"RXN-","ENZLOAD-"),Table4[rxn],Table4[ub],0)</f>
        <v>1.7582424800000001</v>
      </c>
      <c r="W1465" s="1" t="b">
        <f>AND(Table5[[#This Row],[FVA ENZLOAD flux UB]]=0,Table5[[#This Row],[ENZ not made when it should be?]])</f>
        <v>0</v>
      </c>
    </row>
    <row r="1466" spans="1:23" hidden="1">
      <c r="A1466" s="1" t="s">
        <v>5944</v>
      </c>
      <c r="B1466" s="1" t="str">
        <f>_xlfn.TEXTBEFORE(Table38[[#This Row],[all fluxes from kapp-slack]]," ",,,,"")</f>
        <v>BIOSYN-LIPID1</v>
      </c>
      <c r="C1466" s="1">
        <f>_xlfn.NUMBERVALUE(IFERROR(_xlfn.TEXTAFTER(Table38[[#This Row],[all fluxes from kapp-slack]]," ",-1,,,""),""))</f>
        <v>3.9577740966882997E-2</v>
      </c>
      <c r="F1466" s="1" t="s">
        <v>9249</v>
      </c>
      <c r="G1466" s="1" t="str">
        <f>_xlfn.TEXTBEFORE(Table5[[#This Row],[rxn     kapp_old        kapp_slack_ub   kapp_slack_lb]]," ")</f>
        <v>RXN-PEtabc_m_FWD-rt1060</v>
      </c>
      <c r="H146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46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466" s="1">
        <f>_xlfn.NUMBERVALUE(_xlfn.TEXTAFTER(Table5[[#This Row],[rxn     kapp_old        kapp_slack_ub   kapp_slack_lb]]," ",-1))</f>
        <v>0</v>
      </c>
      <c r="K1466" s="1">
        <f>_xlfn.XLOOKUP(SUBSTITUTE(Table5[[#This Row],[rxn]],"RXN-","ENZLOAD-"),ENZLOAD[name],ENZLOAD[flux],0)</f>
        <v>5.1175180149999997E-8</v>
      </c>
      <c r="L1466" s="1" t="str">
        <f>"'"&amp;Table5[[#This Row],[rxn]]&amp;"'"&amp;CHAR(9)&amp;IF(AND(Table5[[#This Row],[kapp_slack_ub]]&lt;&gt;0,Table5[[#This Row],[kapp_old]]&lt;$F$1),$F$1,Table5[[#This Row],[kapp_old]])</f>
        <v>'RXN-PEtabc_m_FWD-rt1060'	27141.27779288</v>
      </c>
      <c r="M1466" s="1">
        <f>_xlfn.XLOOKUP(Table5[[#This Row],[rxn]],Table3[name],Table3[flux],$F$1)</f>
        <v>27141.277792879999</v>
      </c>
      <c r="N1466" s="1">
        <f>IFERROR(Table5[[#This Row],[min flux]]/Table5[[#This Row],[associated enzload]],"")</f>
        <v>530360180722.88116</v>
      </c>
      <c r="O1466" s="1">
        <f>_xlfn.NUMBERVALUE(IF(Table5[[#This Row],[flux/enzload]]="","",ABS($N$1-Table5[[#This Row],[flux/enzload]])))</f>
        <v>869556136936.073</v>
      </c>
      <c r="P1466" s="1">
        <f>Table5[[#This Row],[kapp_old]]+IFERROR(((Table5[[#This Row],[kapp_slack_ub]]-Table5[[#This Row],[kapp_slack_lb]])/Table5[[#This Row],[associated enzload]]),0)</f>
        <v>27141.277792879999</v>
      </c>
      <c r="Q1466" s="1" t="str">
        <f>"'"&amp;Table5[[#This Row],[rxn]]&amp;"'"&amp;CHAR(9)&amp;Table5[[#This Row],[kapp + (slack_ub - slack_lb)/enzload]]</f>
        <v>'RXN-PEtabc_m_FWD-rt1060'	27141.27779288</v>
      </c>
      <c r="R1466" s="1">
        <f>_xlfn.XLOOKUP(Table5[[#This Row],[rxn]],Table38[name],Table38[flux],0)</f>
        <v>0</v>
      </c>
      <c r="S1466" s="1">
        <f>_xlfn.XLOOKUP(SUBSTITUTE(Table5[[#This Row],[rxn]],"RXN-","ENZLOAD-"),Table38[name],Table38[flux],0)</f>
        <v>0</v>
      </c>
      <c r="T1466" s="1" t="b">
        <f>AND(Table5[[#This Row],[ENZLOAD flux in kapp-slack.gms]]=0,Table5[[#This Row],[flux in kapp-slack.gms]]&lt;&gt;0,NOT(Table5[[#This Row],[spont or unknown?]]))</f>
        <v>0</v>
      </c>
      <c r="U1466" s="1" t="b">
        <f>OR(_xlfn.TEXTAFTER(Table5[[#This Row],[rxn]],"-",-1)="SPONT",_xlfn.TEXTAFTER(Table5[[#This Row],[rxn]],"-",-1)="UNKNOWN")</f>
        <v>0</v>
      </c>
      <c r="V1466" s="1">
        <f>_xlfn.XLOOKUP(SUBSTITUTE(Table5[[#This Row],[rxn]],"RXN-","ENZLOAD-"),Table4[rxn],Table4[ub],0)</f>
        <v>0.22445033</v>
      </c>
      <c r="W1466" s="1" t="b">
        <f>AND(Table5[[#This Row],[FVA ENZLOAD flux UB]]=0,Table5[[#This Row],[ENZ not made when it should be?]])</f>
        <v>0</v>
      </c>
    </row>
    <row r="1467" spans="1:23" hidden="1">
      <c r="A1467" s="1" t="s">
        <v>5945</v>
      </c>
      <c r="B1467" s="1" t="str">
        <f>_xlfn.TEXTBEFORE(Table38[[#This Row],[all fluxes from kapp-slack]]," ",,,,"")</f>
        <v>BIOSYN-LIPID2</v>
      </c>
      <c r="C1467" s="1">
        <f>_xlfn.NUMBERVALUE(IFERROR(_xlfn.TEXTAFTER(Table38[[#This Row],[all fluxes from kapp-slack]]," ",-1,,,""),""))</f>
        <v>4.8795402506410001E-3</v>
      </c>
      <c r="F1467" s="1" t="s">
        <v>9250</v>
      </c>
      <c r="G1467" s="1" t="str">
        <f>_xlfn.TEXTBEFORE(Table5[[#This Row],[rxn     kapp_old        kapp_slack_ub   kapp_slack_lb]]," ")</f>
        <v>RXN-PEtabc_m_REV-rt1060</v>
      </c>
      <c r="H146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46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467" s="1">
        <f>_xlfn.NUMBERVALUE(_xlfn.TEXTAFTER(Table5[[#This Row],[rxn     kapp_old        kapp_slack_ub   kapp_slack_lb]]," ",-1))</f>
        <v>0</v>
      </c>
      <c r="K1467" s="1">
        <f>_xlfn.XLOOKUP(SUBSTITUTE(Table5[[#This Row],[rxn]],"RXN-","ENZLOAD-"),ENZLOAD[name],ENZLOAD[flux],0)</f>
        <v>5.1175180149999997E-8</v>
      </c>
      <c r="L1467" s="1" t="str">
        <f>"'"&amp;Table5[[#This Row],[rxn]]&amp;"'"&amp;CHAR(9)&amp;IF(AND(Table5[[#This Row],[kapp_slack_ub]]&lt;&gt;0,Table5[[#This Row],[kapp_old]]&lt;$F$1),$F$1,Table5[[#This Row],[kapp_old]])</f>
        <v>'RXN-PEtabc_m_REV-rt1060'	27141.27779288</v>
      </c>
      <c r="M1467" s="1">
        <f>_xlfn.XLOOKUP(Table5[[#This Row],[rxn]],Table3[name],Table3[flux],$F$1)</f>
        <v>27141.277792879999</v>
      </c>
      <c r="N1467" s="1">
        <f>IFERROR(Table5[[#This Row],[min flux]]/Table5[[#This Row],[associated enzload]],"")</f>
        <v>530360180722.88116</v>
      </c>
      <c r="O1467" s="1">
        <f>_xlfn.NUMBERVALUE(IF(Table5[[#This Row],[flux/enzload]]="","",ABS($N$1-Table5[[#This Row],[flux/enzload]])))</f>
        <v>869556136936.073</v>
      </c>
      <c r="P1467" s="1">
        <f>Table5[[#This Row],[kapp_old]]+IFERROR(((Table5[[#This Row],[kapp_slack_ub]]-Table5[[#This Row],[kapp_slack_lb]])/Table5[[#This Row],[associated enzload]]),0)</f>
        <v>27141.277792879999</v>
      </c>
      <c r="Q1467" s="1" t="str">
        <f>"'"&amp;Table5[[#This Row],[rxn]]&amp;"'"&amp;CHAR(9)&amp;Table5[[#This Row],[kapp + (slack_ub - slack_lb)/enzload]]</f>
        <v>'RXN-PEtabc_m_REV-rt1060'	27141.27779288</v>
      </c>
      <c r="R1467" s="1">
        <f>_xlfn.XLOOKUP(Table5[[#This Row],[rxn]],Table38[name],Table38[flux],0)</f>
        <v>0</v>
      </c>
      <c r="S1467" s="1">
        <f>_xlfn.XLOOKUP(SUBSTITUTE(Table5[[#This Row],[rxn]],"RXN-","ENZLOAD-"),Table38[name],Table38[flux],0)</f>
        <v>0</v>
      </c>
      <c r="T1467" s="1" t="b">
        <f>AND(Table5[[#This Row],[ENZLOAD flux in kapp-slack.gms]]=0,Table5[[#This Row],[flux in kapp-slack.gms]]&lt;&gt;0,NOT(Table5[[#This Row],[spont or unknown?]]))</f>
        <v>0</v>
      </c>
      <c r="U1467" s="1" t="b">
        <f>OR(_xlfn.TEXTAFTER(Table5[[#This Row],[rxn]],"-",-1)="SPONT",_xlfn.TEXTAFTER(Table5[[#This Row],[rxn]],"-",-1)="UNKNOWN")</f>
        <v>0</v>
      </c>
      <c r="V1467" s="1">
        <f>_xlfn.XLOOKUP(SUBSTITUTE(Table5[[#This Row],[rxn]],"RXN-","ENZLOAD-"),Table4[rxn],Table4[ub],0)</f>
        <v>0.22445033</v>
      </c>
      <c r="W1467" s="1" t="b">
        <f>AND(Table5[[#This Row],[FVA ENZLOAD flux UB]]=0,Table5[[#This Row],[ENZ not made when it should be?]])</f>
        <v>0</v>
      </c>
    </row>
    <row r="1468" spans="1:23" hidden="1">
      <c r="A1468" s="1" t="s">
        <v>5946</v>
      </c>
      <c r="B1468" s="1" t="str">
        <f>_xlfn.TEXTBEFORE(Table38[[#This Row],[all fluxes from kapp-slack]]," ",,,,"")</f>
        <v>BIOSYN-LIPID3</v>
      </c>
      <c r="C1468" s="1">
        <f>_xlfn.NUMBERVALUE(IFERROR(_xlfn.TEXTAFTER(Table38[[#This Row],[all fluxes from kapp-slack]]," ",-1,,,""),""))</f>
        <v>1.8435581126399999E-4</v>
      </c>
      <c r="F1468" s="1" t="s">
        <v>9251</v>
      </c>
      <c r="G1468" s="1" t="str">
        <f>_xlfn.TEXTBEFORE(Table5[[#This Row],[rxn     kapp_old        kapp_slack_ub   kapp_slack_lb]]," ")</f>
        <v>RXN-PEtabc_m_FWD-rt4312</v>
      </c>
      <c r="H146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46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468" s="1">
        <f>_xlfn.NUMBERVALUE(_xlfn.TEXTAFTER(Table5[[#This Row],[rxn     kapp_old        kapp_slack_ub   kapp_slack_lb]]," ",-1))</f>
        <v>0</v>
      </c>
      <c r="K1468" s="1">
        <f>_xlfn.XLOOKUP(SUBSTITUTE(Table5[[#This Row],[rxn]],"RXN-","ENZLOAD-"),ENZLOAD[name],ENZLOAD[flux],0)</f>
        <v>4.1642462649999999E-8</v>
      </c>
      <c r="L1468" s="1" t="str">
        <f>"'"&amp;Table5[[#This Row],[rxn]]&amp;"'"&amp;CHAR(9)&amp;IF(AND(Table5[[#This Row],[kapp_slack_ub]]&lt;&gt;0,Table5[[#This Row],[kapp_old]]&lt;$F$1),$F$1,Table5[[#This Row],[kapp_old]])</f>
        <v>'RXN-PEtabc_m_FWD-rt4312'	27141.27779288</v>
      </c>
      <c r="M1468" s="1">
        <f>_xlfn.XLOOKUP(Table5[[#This Row],[rxn]],Table3[name],Table3[flux],$F$1)</f>
        <v>27141.277792879999</v>
      </c>
      <c r="N1468" s="1">
        <f>IFERROR(Table5[[#This Row],[min flux]]/Table5[[#This Row],[associated enzload]],"")</f>
        <v>651769277456.02478</v>
      </c>
      <c r="O1468" s="1">
        <f>_xlfn.NUMBERVALUE(IF(Table5[[#This Row],[flux/enzload]]="","",ABS($N$1-Table5[[#This Row],[flux/enzload]])))</f>
        <v>748147040202.92896</v>
      </c>
      <c r="P1468" s="1">
        <f>Table5[[#This Row],[kapp_old]]+IFERROR(((Table5[[#This Row],[kapp_slack_ub]]-Table5[[#This Row],[kapp_slack_lb]])/Table5[[#This Row],[associated enzload]]),0)</f>
        <v>27141.277792879999</v>
      </c>
      <c r="Q1468" s="1" t="str">
        <f>"'"&amp;Table5[[#This Row],[rxn]]&amp;"'"&amp;CHAR(9)&amp;Table5[[#This Row],[kapp + (slack_ub - slack_lb)/enzload]]</f>
        <v>'RXN-PEtabc_m_FWD-rt4312'	27141.27779288</v>
      </c>
      <c r="R1468" s="1">
        <f>_xlfn.XLOOKUP(Table5[[#This Row],[rxn]],Table38[name],Table38[flux],0)</f>
        <v>0</v>
      </c>
      <c r="S1468" s="1">
        <f>_xlfn.XLOOKUP(SUBSTITUTE(Table5[[#This Row],[rxn]],"RXN-","ENZLOAD-"),Table38[name],Table38[flux],0)</f>
        <v>0</v>
      </c>
      <c r="T1468" s="1" t="b">
        <f>AND(Table5[[#This Row],[ENZLOAD flux in kapp-slack.gms]]=0,Table5[[#This Row],[flux in kapp-slack.gms]]&lt;&gt;0,NOT(Table5[[#This Row],[spont or unknown?]]))</f>
        <v>0</v>
      </c>
      <c r="U1468" s="1" t="b">
        <f>OR(_xlfn.TEXTAFTER(Table5[[#This Row],[rxn]],"-",-1)="SPONT",_xlfn.TEXTAFTER(Table5[[#This Row],[rxn]],"-",-1)="UNKNOWN")</f>
        <v>0</v>
      </c>
      <c r="V1468" s="1">
        <f>_xlfn.XLOOKUP(SUBSTITUTE(Table5[[#This Row],[rxn]],"RXN-","ENZLOAD-"),Table4[rxn],Table4[ub],0)</f>
        <v>0.32614388999999999</v>
      </c>
      <c r="W1468" s="1" t="b">
        <f>AND(Table5[[#This Row],[FVA ENZLOAD flux UB]]=0,Table5[[#This Row],[ENZ not made when it should be?]])</f>
        <v>0</v>
      </c>
    </row>
    <row r="1469" spans="1:23" hidden="1">
      <c r="A1469" s="1" t="s">
        <v>5947</v>
      </c>
      <c r="B1469" s="1" t="str">
        <f>_xlfn.TEXTBEFORE(Table38[[#This Row],[all fluxes from kapp-slack]]," ",,,,"")</f>
        <v>BIOSYN-LIPID4</v>
      </c>
      <c r="C1469" s="1">
        <f>_xlfn.NUMBERVALUE(IFERROR(_xlfn.TEXTAFTER(Table38[[#This Row],[all fluxes from kapp-slack]]," ",-1,,,""),""))</f>
        <v>1.2265347063E-4</v>
      </c>
      <c r="F1469" s="1" t="s">
        <v>9252</v>
      </c>
      <c r="G1469" s="1" t="str">
        <f>_xlfn.TEXTBEFORE(Table5[[#This Row],[rxn     kapp_old        kapp_slack_ub   kapp_slack_lb]]," ")</f>
        <v>RXN-PEtabc_m_REV-rt4312</v>
      </c>
      <c r="H146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46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469" s="1">
        <f>_xlfn.NUMBERVALUE(_xlfn.TEXTAFTER(Table5[[#This Row],[rxn     kapp_old        kapp_slack_ub   kapp_slack_lb]]," ",-1))</f>
        <v>0</v>
      </c>
      <c r="K1469" s="1">
        <f>_xlfn.XLOOKUP(SUBSTITUTE(Table5[[#This Row],[rxn]],"RXN-","ENZLOAD-"),ENZLOAD[name],ENZLOAD[flux],0)</f>
        <v>4.1642462649999999E-8</v>
      </c>
      <c r="L1469" s="1" t="str">
        <f>"'"&amp;Table5[[#This Row],[rxn]]&amp;"'"&amp;CHAR(9)&amp;IF(AND(Table5[[#This Row],[kapp_slack_ub]]&lt;&gt;0,Table5[[#This Row],[kapp_old]]&lt;$F$1),$F$1,Table5[[#This Row],[kapp_old]])</f>
        <v>'RXN-PEtabc_m_REV-rt4312'	27141.27779288</v>
      </c>
      <c r="M1469" s="1">
        <f>_xlfn.XLOOKUP(Table5[[#This Row],[rxn]],Table3[name],Table3[flux],$F$1)</f>
        <v>27141.277792879999</v>
      </c>
      <c r="N1469" s="1">
        <f>IFERROR(Table5[[#This Row],[min flux]]/Table5[[#This Row],[associated enzload]],"")</f>
        <v>651769277456.02478</v>
      </c>
      <c r="O1469" s="1">
        <f>_xlfn.NUMBERVALUE(IF(Table5[[#This Row],[flux/enzload]]="","",ABS($N$1-Table5[[#This Row],[flux/enzload]])))</f>
        <v>748147040202.92896</v>
      </c>
      <c r="P1469" s="1">
        <f>Table5[[#This Row],[kapp_old]]+IFERROR(((Table5[[#This Row],[kapp_slack_ub]]-Table5[[#This Row],[kapp_slack_lb]])/Table5[[#This Row],[associated enzload]]),0)</f>
        <v>27141.277792879999</v>
      </c>
      <c r="Q1469" s="1" t="str">
        <f>"'"&amp;Table5[[#This Row],[rxn]]&amp;"'"&amp;CHAR(9)&amp;Table5[[#This Row],[kapp + (slack_ub - slack_lb)/enzload]]</f>
        <v>'RXN-PEtabc_m_REV-rt4312'	27141.27779288</v>
      </c>
      <c r="R1469" s="1">
        <f>_xlfn.XLOOKUP(Table5[[#This Row],[rxn]],Table38[name],Table38[flux],0)</f>
        <v>0</v>
      </c>
      <c r="S1469" s="1">
        <f>_xlfn.XLOOKUP(SUBSTITUTE(Table5[[#This Row],[rxn]],"RXN-","ENZLOAD-"),Table38[name],Table38[flux],0)</f>
        <v>0</v>
      </c>
      <c r="T1469" s="1" t="b">
        <f>AND(Table5[[#This Row],[ENZLOAD flux in kapp-slack.gms]]=0,Table5[[#This Row],[flux in kapp-slack.gms]]&lt;&gt;0,NOT(Table5[[#This Row],[spont or unknown?]]))</f>
        <v>0</v>
      </c>
      <c r="U1469" s="1" t="b">
        <f>OR(_xlfn.TEXTAFTER(Table5[[#This Row],[rxn]],"-",-1)="SPONT",_xlfn.TEXTAFTER(Table5[[#This Row],[rxn]],"-",-1)="UNKNOWN")</f>
        <v>0</v>
      </c>
      <c r="V1469" s="1">
        <f>_xlfn.XLOOKUP(SUBSTITUTE(Table5[[#This Row],[rxn]],"RXN-","ENZLOAD-"),Table4[rxn],Table4[ub],0)</f>
        <v>0.32614388999999999</v>
      </c>
      <c r="W1469" s="1" t="b">
        <f>AND(Table5[[#This Row],[FVA ENZLOAD flux UB]]=0,Table5[[#This Row],[ENZ not made when it should be?]])</f>
        <v>0</v>
      </c>
    </row>
    <row r="1470" spans="1:23" hidden="1">
      <c r="A1470" s="1" t="s">
        <v>5948</v>
      </c>
      <c r="B1470" s="1" t="str">
        <f>_xlfn.TEXTBEFORE(Table38[[#This Row],[all fluxes from kapp-slack]]," ",,,,"")</f>
        <v>BIOSYN-LIPID5</v>
      </c>
      <c r="C1470" s="1">
        <f>_xlfn.NUMBERVALUE(IFERROR(_xlfn.TEXTAFTER(Table38[[#This Row],[all fluxes from kapp-slack]]," ",-1,,,""),""))</f>
        <v>2.25264265551E-4</v>
      </c>
      <c r="F1470" s="1" t="s">
        <v>9256</v>
      </c>
      <c r="G1470" s="1" t="str">
        <f>_xlfn.TEXTBEFORE(Table5[[#This Row],[rxn     kapp_old        kapp_slack_ub   kapp_slack_lb]]," ")</f>
        <v>RXN-PGAMT_c_FWD-rt4597</v>
      </c>
      <c r="H147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47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470" s="1">
        <f>_xlfn.NUMBERVALUE(_xlfn.TEXTAFTER(Table5[[#This Row],[rxn     kapp_old        kapp_slack_ub   kapp_slack_lb]]," ",-1))</f>
        <v>0</v>
      </c>
      <c r="K1470" s="1">
        <f>_xlfn.XLOOKUP(SUBSTITUTE(Table5[[#This Row],[rxn]],"RXN-","ENZLOAD-"),ENZLOAD[name],ENZLOAD[flux],0)</f>
        <v>6.8218843090999997E-7</v>
      </c>
      <c r="L1470" s="1" t="str">
        <f>"'"&amp;Table5[[#This Row],[rxn]]&amp;"'"&amp;CHAR(9)&amp;IF(AND(Table5[[#This Row],[kapp_slack_ub]]&lt;&gt;0,Table5[[#This Row],[kapp_old]]&lt;$F$1),$F$1,Table5[[#This Row],[kapp_old]])</f>
        <v>'RXN-PGAMT_c_FWD-rt4597'	27141.27779288</v>
      </c>
      <c r="M1470" s="1">
        <f>_xlfn.XLOOKUP(Table5[[#This Row],[rxn]],Table3[name],Table3[flux],$F$1)</f>
        <v>27141.277792879999</v>
      </c>
      <c r="N1470" s="1">
        <f>IFERROR(Table5[[#This Row],[min flux]]/Table5[[#This Row],[associated enzload]],"")</f>
        <v>39785602574.167229</v>
      </c>
      <c r="O1470" s="1">
        <f>_xlfn.NUMBERVALUE(IF(Table5[[#This Row],[flux/enzload]]="","",ABS($N$1-Table5[[#This Row],[flux/enzload]])))</f>
        <v>1360130715084.79</v>
      </c>
      <c r="P1470" s="1">
        <f>Table5[[#This Row],[kapp_old]]+IFERROR(((Table5[[#This Row],[kapp_slack_ub]]-Table5[[#This Row],[kapp_slack_lb]])/Table5[[#This Row],[associated enzload]]),0)</f>
        <v>27141.277792879999</v>
      </c>
      <c r="Q1470" s="1" t="str">
        <f>"'"&amp;Table5[[#This Row],[rxn]]&amp;"'"&amp;CHAR(9)&amp;Table5[[#This Row],[kapp + (slack_ub - slack_lb)/enzload]]</f>
        <v>'RXN-PGAMT_c_FWD-rt4597'	27141.27779288</v>
      </c>
      <c r="R1470" s="1">
        <f>_xlfn.XLOOKUP(Table5[[#This Row],[rxn]],Table38[name],Table38[flux],0)</f>
        <v>0</v>
      </c>
      <c r="S1470" s="1">
        <f>_xlfn.XLOOKUP(SUBSTITUTE(Table5[[#This Row],[rxn]],"RXN-","ENZLOAD-"),Table38[name],Table38[flux],0)</f>
        <v>0</v>
      </c>
      <c r="T1470" s="1" t="b">
        <f>AND(Table5[[#This Row],[ENZLOAD flux in kapp-slack.gms]]=0,Table5[[#This Row],[flux in kapp-slack.gms]]&lt;&gt;0,NOT(Table5[[#This Row],[spont or unknown?]]))</f>
        <v>0</v>
      </c>
      <c r="U1470" s="1" t="b">
        <f>OR(_xlfn.TEXTAFTER(Table5[[#This Row],[rxn]],"-",-1)="SPONT",_xlfn.TEXTAFTER(Table5[[#This Row],[rxn]],"-",-1)="UNKNOWN")</f>
        <v>0</v>
      </c>
      <c r="V1470" s="1">
        <f>_xlfn.XLOOKUP(SUBSTITUTE(Table5[[#This Row],[rxn]],"RXN-","ENZLOAD-"),Table4[rxn],Table4[ub],0)</f>
        <v>0.72387701999999998</v>
      </c>
      <c r="W1470" s="1" t="b">
        <f>AND(Table5[[#This Row],[FVA ENZLOAD flux UB]]=0,Table5[[#This Row],[ENZ not made when it should be?]])</f>
        <v>0</v>
      </c>
    </row>
    <row r="1471" spans="1:23" hidden="1">
      <c r="A1471" s="1" t="s">
        <v>5949</v>
      </c>
      <c r="B1471" s="1" t="str">
        <f>_xlfn.TEXTBEFORE(Table38[[#This Row],[all fluxes from kapp-slack]]," ",,,,"")</f>
        <v>BIOSYN-LIPID6</v>
      </c>
      <c r="C1471" s="1">
        <f>_xlfn.NUMBERVALUE(IFERROR(_xlfn.TEXTAFTER(Table38[[#This Row],[all fluxes from kapp-slack]]," ",-1,,,""),""))</f>
        <v>4.7028920608699999E-4</v>
      </c>
      <c r="F1471" s="1" t="s">
        <v>9257</v>
      </c>
      <c r="G1471" s="1" t="str">
        <f>_xlfn.TEXTBEFORE(Table5[[#This Row],[rxn     kapp_old        kapp_slack_ub   kapp_slack_lb]]," ")</f>
        <v>RXN-PGAMT_c_REV-rt4597</v>
      </c>
      <c r="H147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47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471" s="1">
        <f>_xlfn.NUMBERVALUE(_xlfn.TEXTAFTER(Table5[[#This Row],[rxn     kapp_old        kapp_slack_ub   kapp_slack_lb]]," ",-1))</f>
        <v>0</v>
      </c>
      <c r="K1471" s="1">
        <f>_xlfn.XLOOKUP(SUBSTITUTE(Table5[[#This Row],[rxn]],"RXN-","ENZLOAD-"),ENZLOAD[name],ENZLOAD[flux],0)</f>
        <v>6.8218843090999997E-7</v>
      </c>
      <c r="L1471" s="1" t="str">
        <f>"'"&amp;Table5[[#This Row],[rxn]]&amp;"'"&amp;CHAR(9)&amp;IF(AND(Table5[[#This Row],[kapp_slack_ub]]&lt;&gt;0,Table5[[#This Row],[kapp_old]]&lt;$F$1),$F$1,Table5[[#This Row],[kapp_old]])</f>
        <v>'RXN-PGAMT_c_REV-rt4597'	27141.27779288</v>
      </c>
      <c r="M1471" s="1">
        <f>_xlfn.XLOOKUP(Table5[[#This Row],[rxn]],Table3[name],Table3[flux],$F$1)</f>
        <v>27141.277792879999</v>
      </c>
      <c r="N1471" s="1">
        <f>IFERROR(Table5[[#This Row],[min flux]]/Table5[[#This Row],[associated enzload]],"")</f>
        <v>39785602574.167229</v>
      </c>
      <c r="O1471" s="1">
        <f>_xlfn.NUMBERVALUE(IF(Table5[[#This Row],[flux/enzload]]="","",ABS($N$1-Table5[[#This Row],[flux/enzload]])))</f>
        <v>1360130715084.79</v>
      </c>
      <c r="P1471" s="1">
        <f>Table5[[#This Row],[kapp_old]]+IFERROR(((Table5[[#This Row],[kapp_slack_ub]]-Table5[[#This Row],[kapp_slack_lb]])/Table5[[#This Row],[associated enzload]]),0)</f>
        <v>27141.277792879999</v>
      </c>
      <c r="Q1471" s="1" t="str">
        <f>"'"&amp;Table5[[#This Row],[rxn]]&amp;"'"&amp;CHAR(9)&amp;Table5[[#This Row],[kapp + (slack_ub - slack_lb)/enzload]]</f>
        <v>'RXN-PGAMT_c_REV-rt4597'	27141.27779288</v>
      </c>
      <c r="R1471" s="1">
        <f>_xlfn.XLOOKUP(Table5[[#This Row],[rxn]],Table38[name],Table38[flux],0)</f>
        <v>0</v>
      </c>
      <c r="S1471" s="1">
        <f>_xlfn.XLOOKUP(SUBSTITUTE(Table5[[#This Row],[rxn]],"RXN-","ENZLOAD-"),Table38[name],Table38[flux],0)</f>
        <v>0</v>
      </c>
      <c r="T1471" s="1" t="b">
        <f>AND(Table5[[#This Row],[ENZLOAD flux in kapp-slack.gms]]=0,Table5[[#This Row],[flux in kapp-slack.gms]]&lt;&gt;0,NOT(Table5[[#This Row],[spont or unknown?]]))</f>
        <v>0</v>
      </c>
      <c r="U1471" s="1" t="b">
        <f>OR(_xlfn.TEXTAFTER(Table5[[#This Row],[rxn]],"-",-1)="SPONT",_xlfn.TEXTAFTER(Table5[[#This Row],[rxn]],"-",-1)="UNKNOWN")</f>
        <v>0</v>
      </c>
      <c r="V1471" s="1">
        <f>_xlfn.XLOOKUP(SUBSTITUTE(Table5[[#This Row],[rxn]],"RXN-","ENZLOAD-"),Table4[rxn],Table4[ub],0)</f>
        <v>0.72387701999999998</v>
      </c>
      <c r="W1471" s="1" t="b">
        <f>AND(Table5[[#This Row],[FVA ENZLOAD flux UB]]=0,Table5[[#This Row],[ENZ not made when it should be?]])</f>
        <v>0</v>
      </c>
    </row>
    <row r="1472" spans="1:23" hidden="1">
      <c r="A1472" s="1" t="s">
        <v>5950</v>
      </c>
      <c r="B1472" s="1" t="str">
        <f>_xlfn.TEXTBEFORE(Table38[[#This Row],[all fluxes from kapp-slack]]," ",,,,"")</f>
        <v>BIOSYN-LIPID7</v>
      </c>
      <c r="C1472" s="1">
        <f>_xlfn.NUMBERVALUE(IFERROR(_xlfn.TEXTAFTER(Table38[[#This Row],[all fluxes from kapp-slack]]," ",-1,,,""),""))</f>
        <v>1.2618464718599999E-4</v>
      </c>
      <c r="F1472" s="1" t="s">
        <v>9259</v>
      </c>
      <c r="G1472" s="1" t="str">
        <f>_xlfn.TEXTBEFORE(Table5[[#This Row],[rxn     kapp_old        kapp_slack_ub   kapp_slack_lb]]," ")</f>
        <v>RXN-PGCD_c_FWD-rt1147</v>
      </c>
      <c r="H1472" s="1">
        <f>_xlfn.NUMBERVALUE(_xlfn.TEXTBEFORE(TRIM(_xlfn.TEXTAFTER(_xlfn.TEXTBEFORE(Table5[[#This Row],[rxn     kapp_old        kapp_slack_ub   kapp_slack_lb]],Table5[[#This Row],[kapp_slack_lb]],-1),Table5[[#This Row],[rxn]]))," "))</f>
        <v>285983.73079411802</v>
      </c>
      <c r="I147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472" s="1">
        <f>_xlfn.NUMBERVALUE(_xlfn.TEXTAFTER(Table5[[#This Row],[rxn     kapp_old        kapp_slack_ub   kapp_slack_lb]]," ",-1))</f>
        <v>0</v>
      </c>
      <c r="K1472" s="1">
        <f>_xlfn.XLOOKUP(SUBSTITUTE(Table5[[#This Row],[rxn]],"RXN-","ENZLOAD-"),ENZLOAD[name],ENZLOAD[flux],0)</f>
        <v>7.002593611E-8</v>
      </c>
      <c r="L1472" s="1" t="str">
        <f>"'"&amp;Table5[[#This Row],[rxn]]&amp;"'"&amp;CHAR(9)&amp;IF(AND(Table5[[#This Row],[kapp_slack_ub]]&lt;&gt;0,Table5[[#This Row],[kapp_old]]&lt;$F$1),$F$1,Table5[[#This Row],[kapp_old]])</f>
        <v>'RXN-PGCD_c_FWD-rt1147'	285983.730794118</v>
      </c>
      <c r="M1472" s="1">
        <f>_xlfn.XLOOKUP(Table5[[#This Row],[rxn]],Table3[name],Table3[flux],$F$1)</f>
        <v>27141.277792879999</v>
      </c>
      <c r="N1472" s="1">
        <f>IFERROR(Table5[[#This Row],[min flux]]/Table5[[#This Row],[associated enzload]],"")</f>
        <v>387588932052.90704</v>
      </c>
      <c r="O1472" s="1">
        <f>_xlfn.NUMBERVALUE(IF(Table5[[#This Row],[flux/enzload]]="","",ABS($N$1-Table5[[#This Row],[flux/enzload]])))</f>
        <v>1012327385606.05</v>
      </c>
      <c r="P1472" s="1">
        <f>Table5[[#This Row],[kapp_old]]+IFERROR(((Table5[[#This Row],[kapp_slack_ub]]-Table5[[#This Row],[kapp_slack_lb]])/Table5[[#This Row],[associated enzload]]),0)</f>
        <v>285983.73079411802</v>
      </c>
      <c r="Q1472" s="1" t="str">
        <f>"'"&amp;Table5[[#This Row],[rxn]]&amp;"'"&amp;CHAR(9)&amp;Table5[[#This Row],[kapp + (slack_ub - slack_lb)/enzload]]</f>
        <v>'RXN-PGCD_c_FWD-rt1147'	285983.730794118</v>
      </c>
      <c r="R1472" s="1">
        <f>_xlfn.XLOOKUP(Table5[[#This Row],[rxn]],Table38[name],Table38[flux],0)</f>
        <v>4.1996219965650399</v>
      </c>
      <c r="S1472" s="1">
        <f>_xlfn.XLOOKUP(SUBSTITUTE(Table5[[#This Row],[rxn]],"RXN-","ENZLOAD-"),Table38[name],Table38[flux],0)</f>
        <v>5.6768139509999999E-6</v>
      </c>
      <c r="T1472" s="1" t="b">
        <f>AND(Table5[[#This Row],[ENZLOAD flux in kapp-slack.gms]]=0,Table5[[#This Row],[flux in kapp-slack.gms]]&lt;&gt;0,NOT(Table5[[#This Row],[spont or unknown?]]))</f>
        <v>0</v>
      </c>
      <c r="U1472" s="1" t="b">
        <f>OR(_xlfn.TEXTAFTER(Table5[[#This Row],[rxn]],"-",-1)="SPONT",_xlfn.TEXTAFTER(Table5[[#This Row],[rxn]],"-",-1)="UNKNOWN")</f>
        <v>0</v>
      </c>
      <c r="V1472" s="1">
        <f>_xlfn.XLOOKUP(SUBSTITUTE(Table5[[#This Row],[rxn]],"RXN-","ENZLOAD-"),Table4[rxn],Table4[ub],0)</f>
        <v>1.02948024</v>
      </c>
      <c r="W1472" s="1" t="b">
        <f>AND(Table5[[#This Row],[FVA ENZLOAD flux UB]]=0,Table5[[#This Row],[ENZ not made when it should be?]])</f>
        <v>0</v>
      </c>
    </row>
    <row r="1473" spans="1:23" hidden="1">
      <c r="A1473" s="1" t="s">
        <v>5951</v>
      </c>
      <c r="B1473" s="1" t="str">
        <f>_xlfn.TEXTBEFORE(Table38[[#This Row],[all fluxes from kapp-slack]]," ",,,,"")</f>
        <v>BIOSYN-LIPID8</v>
      </c>
      <c r="C1473" s="1">
        <f>_xlfn.NUMBERVALUE(IFERROR(_xlfn.TEXTAFTER(Table38[[#This Row],[all fluxes from kapp-slack]]," ",-1,,,""),""))</f>
        <v>1.5827443446999999E-5</v>
      </c>
      <c r="F1473" s="1" t="s">
        <v>9260</v>
      </c>
      <c r="G1473" s="1" t="str">
        <f>_xlfn.TEXTBEFORE(Table5[[#This Row],[rxn     kapp_old        kapp_slack_ub   kapp_slack_lb]]," ")</f>
        <v>RXN-PGCD_c_FWD-rt3683</v>
      </c>
      <c r="H1473" s="1">
        <f>_xlfn.NUMBERVALUE(_xlfn.TEXTBEFORE(TRIM(_xlfn.TEXTAFTER(_xlfn.TEXTBEFORE(Table5[[#This Row],[rxn     kapp_old        kapp_slack_ub   kapp_slack_lb]],Table5[[#This Row],[kapp_slack_lb]],-1),Table5[[#This Row],[rxn]]))," "))</f>
        <v>285983.73079411802</v>
      </c>
      <c r="I147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473" s="1">
        <f>_xlfn.NUMBERVALUE(_xlfn.TEXTAFTER(Table5[[#This Row],[rxn     kapp_old        kapp_slack_ub   kapp_slack_lb]]," ",-1))</f>
        <v>0</v>
      </c>
      <c r="K1473" s="1">
        <f>_xlfn.XLOOKUP(SUBSTITUTE(Table5[[#This Row],[rxn]],"RXN-","ENZLOAD-"),ENZLOAD[name],ENZLOAD[flux],0)</f>
        <v>1.7447009494E-7</v>
      </c>
      <c r="L1473" s="1" t="str">
        <f>"'"&amp;Table5[[#This Row],[rxn]]&amp;"'"&amp;CHAR(9)&amp;IF(AND(Table5[[#This Row],[kapp_slack_ub]]&lt;&gt;0,Table5[[#This Row],[kapp_old]]&lt;$F$1),$F$1,Table5[[#This Row],[kapp_old]])</f>
        <v>'RXN-PGCD_c_FWD-rt3683'	285983.730794118</v>
      </c>
      <c r="M1473" s="1">
        <f>_xlfn.XLOOKUP(Table5[[#This Row],[rxn]],Table3[name],Table3[flux],$F$1)</f>
        <v>27141.277792879999</v>
      </c>
      <c r="N1473" s="1">
        <f>IFERROR(Table5[[#This Row],[min flux]]/Table5[[#This Row],[associated enzload]],"")</f>
        <v>155564068456.62485</v>
      </c>
      <c r="O1473" s="1">
        <f>_xlfn.NUMBERVALUE(IF(Table5[[#This Row],[flux/enzload]]="","",ABS($N$1-Table5[[#This Row],[flux/enzload]])))</f>
        <v>1244352249202.3301</v>
      </c>
      <c r="P1473" s="1">
        <f>Table5[[#This Row],[kapp_old]]+IFERROR(((Table5[[#This Row],[kapp_slack_ub]]-Table5[[#This Row],[kapp_slack_lb]])/Table5[[#This Row],[associated enzload]]),0)</f>
        <v>285983.73079411802</v>
      </c>
      <c r="Q1473" s="1" t="str">
        <f>"'"&amp;Table5[[#This Row],[rxn]]&amp;"'"&amp;CHAR(9)&amp;Table5[[#This Row],[kapp + (slack_ub - slack_lb)/enzload]]</f>
        <v>'RXN-PGCD_c_FWD-rt3683'	285983.730794118</v>
      </c>
      <c r="R1473" s="1">
        <f>_xlfn.XLOOKUP(Table5[[#This Row],[rxn]],Table38[name],Table38[flux],0)</f>
        <v>0</v>
      </c>
      <c r="S1473" s="1">
        <f>_xlfn.XLOOKUP(SUBSTITUTE(Table5[[#This Row],[rxn]],"RXN-","ENZLOAD-"),Table38[name],Table38[flux],0)</f>
        <v>0</v>
      </c>
      <c r="T1473" s="1" t="b">
        <f>AND(Table5[[#This Row],[ENZLOAD flux in kapp-slack.gms]]=0,Table5[[#This Row],[flux in kapp-slack.gms]]&lt;&gt;0,NOT(Table5[[#This Row],[spont or unknown?]]))</f>
        <v>0</v>
      </c>
      <c r="U1473" s="1" t="b">
        <f>OR(_xlfn.TEXTAFTER(Table5[[#This Row],[rxn]],"-",-1)="SPONT",_xlfn.TEXTAFTER(Table5[[#This Row],[rxn]],"-",-1)="UNKNOWN")</f>
        <v>0</v>
      </c>
      <c r="V1473" s="1">
        <f>_xlfn.XLOOKUP(SUBSTITUTE(Table5[[#This Row],[rxn]],"RXN-","ENZLOAD-"),Table4[rxn],Table4[ub],0)</f>
        <v>1.02943341</v>
      </c>
      <c r="W1473" s="1" t="b">
        <f>AND(Table5[[#This Row],[FVA ENZLOAD flux UB]]=0,Table5[[#This Row],[ENZ not made when it should be?]])</f>
        <v>0</v>
      </c>
    </row>
    <row r="1474" spans="1:23" hidden="1">
      <c r="A1474" s="1" t="s">
        <v>5952</v>
      </c>
      <c r="B1474" s="1" t="str">
        <f>_xlfn.TEXTBEFORE(Table38[[#This Row],[all fluxes from kapp-slack]]," ",,,,"")</f>
        <v>BIOSYN-LIPID9</v>
      </c>
      <c r="C1474" s="1">
        <f>_xlfn.NUMBERVALUE(IFERROR(_xlfn.TEXTAFTER(Table38[[#This Row],[all fluxes from kapp-slack]]," ",-1,,,""),""))</f>
        <v>9.7292036783000002E-5</v>
      </c>
      <c r="F1474" s="1" t="s">
        <v>9261</v>
      </c>
      <c r="G1474" s="1" t="str">
        <f>_xlfn.TEXTBEFORE(Table5[[#This Row],[rxn     kapp_old        kapp_slack_ub   kapp_slack_lb]]," ")</f>
        <v>RXN-PGCPH_c_FWD-rt4502</v>
      </c>
      <c r="H147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47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474" s="1">
        <f>_xlfn.NUMBERVALUE(_xlfn.TEXTAFTER(Table5[[#This Row],[rxn     kapp_old        kapp_slack_ub   kapp_slack_lb]]," ",-1))</f>
        <v>0</v>
      </c>
      <c r="K1474" s="1">
        <f>_xlfn.XLOOKUP(SUBSTITUTE(Table5[[#This Row],[rxn]],"RXN-","ENZLOAD-"),ENZLOAD[name],ENZLOAD[flux],0)</f>
        <v>3.43056533459999E-7</v>
      </c>
      <c r="L1474" s="1" t="str">
        <f>"'"&amp;Table5[[#This Row],[rxn]]&amp;"'"&amp;CHAR(9)&amp;IF(AND(Table5[[#This Row],[kapp_slack_ub]]&lt;&gt;0,Table5[[#This Row],[kapp_old]]&lt;$F$1),$F$1,Table5[[#This Row],[kapp_old]])</f>
        <v>'RXN-PGCPH_c_FWD-rt4502'	27141.27779288</v>
      </c>
      <c r="M1474" s="1">
        <f>_xlfn.XLOOKUP(Table5[[#This Row],[rxn]],Table3[name],Table3[flux],$F$1)</f>
        <v>27141.277792879999</v>
      </c>
      <c r="N1474" s="1">
        <f>IFERROR(Table5[[#This Row],[min flux]]/Table5[[#This Row],[associated enzload]],"")</f>
        <v>79116049821.697159</v>
      </c>
      <c r="O1474" s="1">
        <f>_xlfn.NUMBERVALUE(IF(Table5[[#This Row],[flux/enzload]]="","",ABS($N$1-Table5[[#This Row],[flux/enzload]])))</f>
        <v>1320800267837.26</v>
      </c>
      <c r="P1474" s="1">
        <f>Table5[[#This Row],[kapp_old]]+IFERROR(((Table5[[#This Row],[kapp_slack_ub]]-Table5[[#This Row],[kapp_slack_lb]])/Table5[[#This Row],[associated enzload]]),0)</f>
        <v>27141.277792879999</v>
      </c>
      <c r="Q1474" s="1" t="str">
        <f>"'"&amp;Table5[[#This Row],[rxn]]&amp;"'"&amp;CHAR(9)&amp;Table5[[#This Row],[kapp + (slack_ub - slack_lb)/enzload]]</f>
        <v>'RXN-PGCPH_c_FWD-rt4502'	27141.27779288</v>
      </c>
      <c r="R1474" s="1">
        <f>_xlfn.XLOOKUP(Table5[[#This Row],[rxn]],Table38[name],Table38[flux],0)</f>
        <v>0</v>
      </c>
      <c r="S1474" s="1">
        <f>_xlfn.XLOOKUP(SUBSTITUTE(Table5[[#This Row],[rxn]],"RXN-","ENZLOAD-"),Table38[name],Table38[flux],0)</f>
        <v>0</v>
      </c>
      <c r="T1474" s="1" t="b">
        <f>AND(Table5[[#This Row],[ENZLOAD flux in kapp-slack.gms]]=0,Table5[[#This Row],[flux in kapp-slack.gms]]&lt;&gt;0,NOT(Table5[[#This Row],[spont or unknown?]]))</f>
        <v>0</v>
      </c>
      <c r="U1474" s="1" t="b">
        <f>OR(_xlfn.TEXTAFTER(Table5[[#This Row],[rxn]],"-",-1)="SPONT",_xlfn.TEXTAFTER(Table5[[#This Row],[rxn]],"-",-1)="UNKNOWN")</f>
        <v>0</v>
      </c>
      <c r="V1474" s="1">
        <f>_xlfn.XLOOKUP(SUBSTITUTE(Table5[[#This Row],[rxn]],"RXN-","ENZLOAD-"),Table4[rxn],Table4[ub],0)</f>
        <v>0.88507005000000005</v>
      </c>
      <c r="W1474" s="1" t="b">
        <f>AND(Table5[[#This Row],[FVA ENZLOAD flux UB]]=0,Table5[[#This Row],[ENZ not made when it should be?]])</f>
        <v>0</v>
      </c>
    </row>
    <row r="1475" spans="1:23" hidden="1">
      <c r="A1475" s="1" t="s">
        <v>5953</v>
      </c>
      <c r="B1475" s="1" t="str">
        <f>_xlfn.TEXTBEFORE(Table38[[#This Row],[all fluxes from kapp-slack]]," ",,,,"")</f>
        <v>BIOSYN-LIPID10</v>
      </c>
      <c r="C1475" s="1">
        <f>_xlfn.NUMBERVALUE(IFERROR(_xlfn.TEXTAFTER(Table38[[#This Row],[all fluxes from kapp-slack]]," ",-1,,,""),""))</f>
        <v>8.4641757038899992E-3</v>
      </c>
      <c r="F1475" s="1" t="s">
        <v>9263</v>
      </c>
      <c r="G1475" s="1" t="str">
        <f>_xlfn.TEXTBEFORE(Table5[[#This Row],[rxn     kapp_old        kapp_slack_ub   kapp_slack_lb]]," ")</f>
        <v>RXN-PGI_c_REV-rt1221</v>
      </c>
      <c r="H147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47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475" s="1">
        <f>_xlfn.NUMBERVALUE(_xlfn.TEXTAFTER(Table5[[#This Row],[rxn     kapp_old        kapp_slack_ub   kapp_slack_lb]]," ",-1))</f>
        <v>0</v>
      </c>
      <c r="K1475" s="1">
        <f>_xlfn.XLOOKUP(SUBSTITUTE(Table5[[#This Row],[rxn]],"RXN-","ENZLOAD-"),ENZLOAD[name],ENZLOAD[flux],0)</f>
        <v>5.3943112433E-6</v>
      </c>
      <c r="L1475" s="1" t="str">
        <f>"'"&amp;Table5[[#This Row],[rxn]]&amp;"'"&amp;CHAR(9)&amp;IF(AND(Table5[[#This Row],[kapp_slack_ub]]&lt;&gt;0,Table5[[#This Row],[kapp_old]]&lt;$F$1),$F$1,Table5[[#This Row],[kapp_old]])</f>
        <v>'RXN-PGI_c_REV-rt1221'	27141.27779288</v>
      </c>
      <c r="M1475" s="1">
        <f>_xlfn.XLOOKUP(Table5[[#This Row],[rxn]],Table3[name],Table3[flux],$F$1)</f>
        <v>27141.277792879999</v>
      </c>
      <c r="N1475" s="1">
        <f>IFERROR(Table5[[#This Row],[min flux]]/Table5[[#This Row],[associated enzload]],"")</f>
        <v>5031463067.0580606</v>
      </c>
      <c r="O1475" s="1">
        <f>_xlfn.NUMBERVALUE(IF(Table5[[#This Row],[flux/enzload]]="","",ABS($N$1-Table5[[#This Row],[flux/enzload]])))</f>
        <v>1394884854591.8999</v>
      </c>
      <c r="P1475" s="1">
        <f>Table5[[#This Row],[kapp_old]]+IFERROR(((Table5[[#This Row],[kapp_slack_ub]]-Table5[[#This Row],[kapp_slack_lb]])/Table5[[#This Row],[associated enzload]]),0)</f>
        <v>27141.277792879999</v>
      </c>
      <c r="Q1475" s="1" t="str">
        <f>"'"&amp;Table5[[#This Row],[rxn]]&amp;"'"&amp;CHAR(9)&amp;Table5[[#This Row],[kapp + (slack_ub - slack_lb)/enzload]]</f>
        <v>'RXN-PGI_c_REV-rt1221'	27141.27779288</v>
      </c>
      <c r="R1475" s="1">
        <f>_xlfn.XLOOKUP(Table5[[#This Row],[rxn]],Table38[name],Table38[flux],0)</f>
        <v>0</v>
      </c>
      <c r="S1475" s="1">
        <f>_xlfn.XLOOKUP(SUBSTITUTE(Table5[[#This Row],[rxn]],"RXN-","ENZLOAD-"),Table38[name],Table38[flux],0)</f>
        <v>0</v>
      </c>
      <c r="T1475" s="1" t="b">
        <f>AND(Table5[[#This Row],[ENZLOAD flux in kapp-slack.gms]]=0,Table5[[#This Row],[flux in kapp-slack.gms]]&lt;&gt;0,NOT(Table5[[#This Row],[spont or unknown?]]))</f>
        <v>0</v>
      </c>
      <c r="U1475" s="1" t="b">
        <f>OR(_xlfn.TEXTAFTER(Table5[[#This Row],[rxn]],"-",-1)="SPONT",_xlfn.TEXTAFTER(Table5[[#This Row],[rxn]],"-",-1)="UNKNOWN")</f>
        <v>0</v>
      </c>
      <c r="V1475" s="1">
        <f>_xlfn.XLOOKUP(SUBSTITUTE(Table5[[#This Row],[rxn]],"RXN-","ENZLOAD-"),Table4[rxn],Table4[ub],0)</f>
        <v>0.69619500000000001</v>
      </c>
      <c r="W1475" s="1" t="b">
        <f>AND(Table5[[#This Row],[FVA ENZLOAD flux UB]]=0,Table5[[#This Row],[ENZ not made when it should be?]])</f>
        <v>0</v>
      </c>
    </row>
    <row r="1476" spans="1:23" hidden="1">
      <c r="A1476" s="1" t="s">
        <v>5954</v>
      </c>
      <c r="B1476" s="1" t="str">
        <f>_xlfn.TEXTBEFORE(Table38[[#This Row],[all fluxes from kapp-slack]]," ",,,,"")</f>
        <v>BIOSYN-LIPID11</v>
      </c>
      <c r="C1476" s="1">
        <f>_xlfn.NUMBERVALUE(IFERROR(_xlfn.TEXTAFTER(Table38[[#This Row],[all fluxes from kapp-slack]]," ",-1,,,""),""))</f>
        <v>1.5884156128967999E-2</v>
      </c>
      <c r="F1476" s="1" t="s">
        <v>9265</v>
      </c>
      <c r="G1476" s="1" t="str">
        <f>_xlfn.TEXTBEFORE(Table5[[#This Row],[rxn     kapp_old        kapp_slack_ub   kapp_slack_lb]]," ")</f>
        <v>RXN-PGK_c_REV-rt7353</v>
      </c>
      <c r="H147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47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476" s="1">
        <f>_xlfn.NUMBERVALUE(_xlfn.TEXTAFTER(Table5[[#This Row],[rxn     kapp_old        kapp_slack_ub   kapp_slack_lb]]," ",-1))</f>
        <v>0</v>
      </c>
      <c r="K1476" s="1">
        <f>_xlfn.XLOOKUP(SUBSTITUTE(Table5[[#This Row],[rxn]],"RXN-","ENZLOAD-"),ENZLOAD[name],ENZLOAD[flux],0)</f>
        <v>9.9559912169799997E-6</v>
      </c>
      <c r="L1476" s="1" t="str">
        <f>"'"&amp;Table5[[#This Row],[rxn]]&amp;"'"&amp;CHAR(9)&amp;IF(AND(Table5[[#This Row],[kapp_slack_ub]]&lt;&gt;0,Table5[[#This Row],[kapp_old]]&lt;$F$1),$F$1,Table5[[#This Row],[kapp_old]])</f>
        <v>'RXN-PGK_c_REV-rt7353'	27141.27779288</v>
      </c>
      <c r="M1476" s="1">
        <f>_xlfn.XLOOKUP(Table5[[#This Row],[rxn]],Table3[name],Table3[flux],$F$1)</f>
        <v>27141.277792879999</v>
      </c>
      <c r="N1476" s="1">
        <f>IFERROR(Table5[[#This Row],[min flux]]/Table5[[#This Row],[associated enzload]],"")</f>
        <v>2726125124.1956096</v>
      </c>
      <c r="O1476" s="1">
        <f>_xlfn.NUMBERVALUE(IF(Table5[[#This Row],[flux/enzload]]="","",ABS($N$1-Table5[[#This Row],[flux/enzload]])))</f>
        <v>1397190192534.76</v>
      </c>
      <c r="P1476" s="1">
        <f>Table5[[#This Row],[kapp_old]]+IFERROR(((Table5[[#This Row],[kapp_slack_ub]]-Table5[[#This Row],[kapp_slack_lb]])/Table5[[#This Row],[associated enzload]]),0)</f>
        <v>27141.277792879999</v>
      </c>
      <c r="Q1476" s="1" t="str">
        <f>"'"&amp;Table5[[#This Row],[rxn]]&amp;"'"&amp;CHAR(9)&amp;Table5[[#This Row],[kapp + (slack_ub - slack_lb)/enzload]]</f>
        <v>'RXN-PGK_c_REV-rt7353'	27141.27779288</v>
      </c>
      <c r="R1476" s="1">
        <f>_xlfn.XLOOKUP(Table5[[#This Row],[rxn]],Table38[name],Table38[flux],0)</f>
        <v>0</v>
      </c>
      <c r="S1476" s="1">
        <f>_xlfn.XLOOKUP(SUBSTITUTE(Table5[[#This Row],[rxn]],"RXN-","ENZLOAD-"),Table38[name],Table38[flux],0)</f>
        <v>0</v>
      </c>
      <c r="T1476" s="1" t="b">
        <f>AND(Table5[[#This Row],[ENZLOAD flux in kapp-slack.gms]]=0,Table5[[#This Row],[flux in kapp-slack.gms]]&lt;&gt;0,NOT(Table5[[#This Row],[spont or unknown?]]))</f>
        <v>0</v>
      </c>
      <c r="U1476" s="1" t="b">
        <f>OR(_xlfn.TEXTAFTER(Table5[[#This Row],[rxn]],"-",-1)="SPONT",_xlfn.TEXTAFTER(Table5[[#This Row],[rxn]],"-",-1)="UNKNOWN")</f>
        <v>0</v>
      </c>
      <c r="V1476" s="1">
        <f>_xlfn.XLOOKUP(SUBSTITUTE(Table5[[#This Row],[rxn]],"RXN-","ENZLOAD-"),Table4[rxn],Table4[ub],0)</f>
        <v>0.95341043000000003</v>
      </c>
      <c r="W1476" s="1" t="b">
        <f>AND(Table5[[#This Row],[FVA ENZLOAD flux UB]]=0,Table5[[#This Row],[ENZ not made when it should be?]])</f>
        <v>0</v>
      </c>
    </row>
    <row r="1477" spans="1:23" hidden="1">
      <c r="A1477" s="1" t="s">
        <v>5955</v>
      </c>
      <c r="B1477" s="1" t="str">
        <f>_xlfn.TEXTBEFORE(Table38[[#This Row],[all fluxes from kapp-slack]]," ",,,,"")</f>
        <v>BIOSYN-LIPID12</v>
      </c>
      <c r="C1477" s="1">
        <f>_xlfn.NUMBERVALUE(IFERROR(_xlfn.TEXTAFTER(Table38[[#This Row],[all fluxes from kapp-slack]]," ",-1,,,""),""))</f>
        <v>3.8365502782399998E-3</v>
      </c>
      <c r="F1477" s="1" t="s">
        <v>9267</v>
      </c>
      <c r="G1477" s="1" t="str">
        <f>_xlfn.TEXTBEFORE(Table5[[#This Row],[rxn     kapp_old        kapp_slack_ub   kapp_slack_lb]]," ")</f>
        <v>RXN-PGLYCP_c_FWD-rt3422</v>
      </c>
      <c r="H147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47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477" s="1">
        <f>_xlfn.NUMBERVALUE(_xlfn.TEXTAFTER(Table5[[#This Row],[rxn     kapp_old        kapp_slack_ub   kapp_slack_lb]]," ",-1))</f>
        <v>0</v>
      </c>
      <c r="K1477" s="1">
        <f>_xlfn.XLOOKUP(SUBSTITUTE(Table5[[#This Row],[rxn]],"RXN-","ENZLOAD-"),ENZLOAD[name],ENZLOAD[flux],0)</f>
        <v>1.1377468306E-7</v>
      </c>
      <c r="L1477" s="1" t="str">
        <f>"'"&amp;Table5[[#This Row],[rxn]]&amp;"'"&amp;CHAR(9)&amp;IF(AND(Table5[[#This Row],[kapp_slack_ub]]&lt;&gt;0,Table5[[#This Row],[kapp_old]]&lt;$F$1),$F$1,Table5[[#This Row],[kapp_old]])</f>
        <v>'RXN-PGLYCP_c_FWD-rt3422'	27141.27779288</v>
      </c>
      <c r="M1477" s="1">
        <f>_xlfn.XLOOKUP(Table5[[#This Row],[rxn]],Table3[name],Table3[flux],$F$1)</f>
        <v>27141.277792879999</v>
      </c>
      <c r="N1477" s="1">
        <f>IFERROR(Table5[[#This Row],[min flux]]/Table5[[#This Row],[associated enzload]],"")</f>
        <v>238552875410.48853</v>
      </c>
      <c r="O1477" s="1">
        <f>_xlfn.NUMBERVALUE(IF(Table5[[#This Row],[flux/enzload]]="","",ABS($N$1-Table5[[#This Row],[flux/enzload]])))</f>
        <v>1161363442248.47</v>
      </c>
      <c r="P1477" s="1">
        <f>Table5[[#This Row],[kapp_old]]+IFERROR(((Table5[[#This Row],[kapp_slack_ub]]-Table5[[#This Row],[kapp_slack_lb]])/Table5[[#This Row],[associated enzload]]),0)</f>
        <v>27141.277792879999</v>
      </c>
      <c r="Q1477" s="1" t="str">
        <f>"'"&amp;Table5[[#This Row],[rxn]]&amp;"'"&amp;CHAR(9)&amp;Table5[[#This Row],[kapp + (slack_ub - slack_lb)/enzload]]</f>
        <v>'RXN-PGLYCP_c_FWD-rt3422'	27141.27779288</v>
      </c>
      <c r="R1477" s="1">
        <f>_xlfn.XLOOKUP(Table5[[#This Row],[rxn]],Table38[name],Table38[flux],0)</f>
        <v>0</v>
      </c>
      <c r="S1477" s="1">
        <f>_xlfn.XLOOKUP(SUBSTITUTE(Table5[[#This Row],[rxn]],"RXN-","ENZLOAD-"),Table38[name],Table38[flux],0)</f>
        <v>0</v>
      </c>
      <c r="T1477" s="1" t="b">
        <f>AND(Table5[[#This Row],[ENZLOAD flux in kapp-slack.gms]]=0,Table5[[#This Row],[flux in kapp-slack.gms]]&lt;&gt;0,NOT(Table5[[#This Row],[spont or unknown?]]))</f>
        <v>0</v>
      </c>
      <c r="U1477" s="1" t="b">
        <f>OR(_xlfn.TEXTAFTER(Table5[[#This Row],[rxn]],"-",-1)="SPONT",_xlfn.TEXTAFTER(Table5[[#This Row],[rxn]],"-",-1)="UNKNOWN")</f>
        <v>0</v>
      </c>
      <c r="V1477" s="1">
        <f>_xlfn.XLOOKUP(SUBSTITUTE(Table5[[#This Row],[rxn]],"RXN-","ENZLOAD-"),Table4[rxn],Table4[ub],0)</f>
        <v>1.1741337599999999</v>
      </c>
      <c r="W1477" s="1" t="b">
        <f>AND(Table5[[#This Row],[FVA ENZLOAD flux UB]]=0,Table5[[#This Row],[ENZ not made when it should be?]])</f>
        <v>0</v>
      </c>
    </row>
    <row r="1478" spans="1:23" hidden="1">
      <c r="A1478" s="1" t="s">
        <v>5956</v>
      </c>
      <c r="B1478" s="1" t="str">
        <f>_xlfn.TEXTBEFORE(Table38[[#This Row],[all fluxes from kapp-slack]]," ",,,,"")</f>
        <v>BIOSYN-LIPID13</v>
      </c>
      <c r="C1478" s="1">
        <f>_xlfn.NUMBERVALUE(IFERROR(_xlfn.TEXTAFTER(Table38[[#This Row],[all fluxes from kapp-slack]]," ",-1,,,""),""))</f>
        <v>2.0574016198810002E-3</v>
      </c>
      <c r="F1478" s="1" t="s">
        <v>9268</v>
      </c>
      <c r="G1478" s="1" t="str">
        <f>_xlfn.TEXTBEFORE(Table5[[#This Row],[rxn     kapp_old        kapp_slack_ub   kapp_slack_lb]]," ")</f>
        <v>RXN-PGLYCP_c_FWD-rt4676</v>
      </c>
      <c r="H147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47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478" s="1">
        <f>_xlfn.NUMBERVALUE(_xlfn.TEXTAFTER(Table5[[#This Row],[rxn     kapp_old        kapp_slack_ub   kapp_slack_lb]]," ",-1))</f>
        <v>0</v>
      </c>
      <c r="K1478" s="1">
        <f>_xlfn.XLOOKUP(SUBSTITUTE(Table5[[#This Row],[rxn]],"RXN-","ENZLOAD-"),ENZLOAD[name],ENZLOAD[flux],0)</f>
        <v>6.7184737966999998E-7</v>
      </c>
      <c r="L1478" s="1" t="str">
        <f>"'"&amp;Table5[[#This Row],[rxn]]&amp;"'"&amp;CHAR(9)&amp;IF(AND(Table5[[#This Row],[kapp_slack_ub]]&lt;&gt;0,Table5[[#This Row],[kapp_old]]&lt;$F$1),$F$1,Table5[[#This Row],[kapp_old]])</f>
        <v>'RXN-PGLYCP_c_FWD-rt4676'	27141.27779288</v>
      </c>
      <c r="M1478" s="1">
        <f>_xlfn.XLOOKUP(Table5[[#This Row],[rxn]],Table3[name],Table3[flux],$F$1)</f>
        <v>27141.277792879999</v>
      </c>
      <c r="N1478" s="1">
        <f>IFERROR(Table5[[#This Row],[min flux]]/Table5[[#This Row],[associated enzload]],"")</f>
        <v>40397981169.787895</v>
      </c>
      <c r="O1478" s="1">
        <f>_xlfn.NUMBERVALUE(IF(Table5[[#This Row],[flux/enzload]]="","",ABS($N$1-Table5[[#This Row],[flux/enzload]])))</f>
        <v>1359518336489.1699</v>
      </c>
      <c r="P1478" s="1">
        <f>Table5[[#This Row],[kapp_old]]+IFERROR(((Table5[[#This Row],[kapp_slack_ub]]-Table5[[#This Row],[kapp_slack_lb]])/Table5[[#This Row],[associated enzload]]),0)</f>
        <v>27141.277792879999</v>
      </c>
      <c r="Q1478" s="1" t="str">
        <f>"'"&amp;Table5[[#This Row],[rxn]]&amp;"'"&amp;CHAR(9)&amp;Table5[[#This Row],[kapp + (slack_ub - slack_lb)/enzload]]</f>
        <v>'RXN-PGLYCP_c_FWD-rt4676'	27141.27779288</v>
      </c>
      <c r="R1478" s="1">
        <f>_xlfn.XLOOKUP(Table5[[#This Row],[rxn]],Table38[name],Table38[flux],0)</f>
        <v>0</v>
      </c>
      <c r="S1478" s="1">
        <f>_xlfn.XLOOKUP(SUBSTITUTE(Table5[[#This Row],[rxn]],"RXN-","ENZLOAD-"),Table38[name],Table38[flux],0)</f>
        <v>0</v>
      </c>
      <c r="T1478" s="1" t="b">
        <f>AND(Table5[[#This Row],[ENZLOAD flux in kapp-slack.gms]]=0,Table5[[#This Row],[flux in kapp-slack.gms]]&lt;&gt;0,NOT(Table5[[#This Row],[spont or unknown?]]))</f>
        <v>0</v>
      </c>
      <c r="U1478" s="1" t="b">
        <f>OR(_xlfn.TEXTAFTER(Table5[[#This Row],[rxn]],"-",-1)="SPONT",_xlfn.TEXTAFTER(Table5[[#This Row],[rxn]],"-",-1)="UNKNOWN")</f>
        <v>0</v>
      </c>
      <c r="V1478" s="1">
        <f>_xlfn.XLOOKUP(SUBSTITUTE(Table5[[#This Row],[rxn]],"RXN-","ENZLOAD-"),Table4[rxn],Table4[ub],0)</f>
        <v>1.3096311</v>
      </c>
      <c r="W1478" s="1" t="b">
        <f>AND(Table5[[#This Row],[FVA ENZLOAD flux UB]]=0,Table5[[#This Row],[ENZ not made when it should be?]])</f>
        <v>0</v>
      </c>
    </row>
    <row r="1479" spans="1:23" hidden="1">
      <c r="A1479" s="1" t="s">
        <v>5957</v>
      </c>
      <c r="B1479" s="1" t="str">
        <f>_xlfn.TEXTBEFORE(Table38[[#This Row],[all fluxes from kapp-slack]]," ",,,,"")</f>
        <v>BIOSYN-LIPID14</v>
      </c>
      <c r="C1479" s="1">
        <f>_xlfn.NUMBERVALUE(IFERROR(_xlfn.TEXTAFTER(Table38[[#This Row],[all fluxes from kapp-slack]]," ",-1,,,""),""))</f>
        <v>3.118136296971E-3</v>
      </c>
      <c r="F1479" s="1" t="s">
        <v>9270</v>
      </c>
      <c r="G1479" s="1" t="str">
        <f>_xlfn.TEXTBEFORE(Table5[[#This Row],[rxn     kapp_old        kapp_slack_ub   kapp_slack_lb]]," ")</f>
        <v>RXN-PGM_c_REV-rt1542</v>
      </c>
      <c r="H147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47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479" s="1">
        <f>_xlfn.NUMBERVALUE(_xlfn.TEXTAFTER(Table5[[#This Row],[rxn     kapp_old        kapp_slack_ub   kapp_slack_lb]]," ",-1))</f>
        <v>0</v>
      </c>
      <c r="K1479" s="1">
        <f>_xlfn.XLOOKUP(SUBSTITUTE(Table5[[#This Row],[rxn]],"RXN-","ENZLOAD-"),ENZLOAD[name],ENZLOAD[flux],0)</f>
        <v>1.6816114739069899E-5</v>
      </c>
      <c r="L1479" s="1" t="str">
        <f>"'"&amp;Table5[[#This Row],[rxn]]&amp;"'"&amp;CHAR(9)&amp;IF(AND(Table5[[#This Row],[kapp_slack_ub]]&lt;&gt;0,Table5[[#This Row],[kapp_old]]&lt;$F$1),$F$1,Table5[[#This Row],[kapp_old]])</f>
        <v>'RXN-PGM_c_REV-rt1542'	27141.27779288</v>
      </c>
      <c r="M1479" s="1">
        <f>_xlfn.XLOOKUP(Table5[[#This Row],[rxn]],Table3[name],Table3[flux],$F$1)</f>
        <v>27141.277792879999</v>
      </c>
      <c r="N1479" s="1">
        <f>IFERROR(Table5[[#This Row],[min flux]]/Table5[[#This Row],[associated enzload]],"")</f>
        <v>1614004079.6594367</v>
      </c>
      <c r="O1479" s="1">
        <f>_xlfn.NUMBERVALUE(IF(Table5[[#This Row],[flux/enzload]]="","",ABS($N$1-Table5[[#This Row],[flux/enzload]])))</f>
        <v>1398302313579.29</v>
      </c>
      <c r="P1479" s="1">
        <f>Table5[[#This Row],[kapp_old]]+IFERROR(((Table5[[#This Row],[kapp_slack_ub]]-Table5[[#This Row],[kapp_slack_lb]])/Table5[[#This Row],[associated enzload]]),0)</f>
        <v>27141.277792879999</v>
      </c>
      <c r="Q1479" s="1" t="str">
        <f>"'"&amp;Table5[[#This Row],[rxn]]&amp;"'"&amp;CHAR(9)&amp;Table5[[#This Row],[kapp + (slack_ub - slack_lb)/enzload]]</f>
        <v>'RXN-PGM_c_REV-rt1542'	27141.27779288</v>
      </c>
      <c r="R1479" s="1">
        <f>_xlfn.XLOOKUP(Table5[[#This Row],[rxn]],Table38[name],Table38[flux],0)</f>
        <v>0</v>
      </c>
      <c r="S1479" s="1">
        <f>_xlfn.XLOOKUP(SUBSTITUTE(Table5[[#This Row],[rxn]],"RXN-","ENZLOAD-"),Table38[name],Table38[flux],0)</f>
        <v>0</v>
      </c>
      <c r="T1479" s="1" t="b">
        <f>AND(Table5[[#This Row],[ENZLOAD flux in kapp-slack.gms]]=0,Table5[[#This Row],[flux in kapp-slack.gms]]&lt;&gt;0,NOT(Table5[[#This Row],[spont or unknown?]]))</f>
        <v>0</v>
      </c>
      <c r="U1479" s="1" t="b">
        <f>OR(_xlfn.TEXTAFTER(Table5[[#This Row],[rxn]],"-",-1)="SPONT",_xlfn.TEXTAFTER(Table5[[#This Row],[rxn]],"-",-1)="UNKNOWN")</f>
        <v>0</v>
      </c>
      <c r="V1479" s="1">
        <f>_xlfn.XLOOKUP(SUBSTITUTE(Table5[[#This Row],[rxn]],"RXN-","ENZLOAD-"),Table4[rxn],Table4[ub],0)</f>
        <v>1.8469322699999999</v>
      </c>
      <c r="W1479" s="1" t="b">
        <f>AND(Table5[[#This Row],[FVA ENZLOAD flux UB]]=0,Table5[[#This Row],[ENZ not made when it should be?]])</f>
        <v>0</v>
      </c>
    </row>
    <row r="1480" spans="1:23" hidden="1">
      <c r="A1480" s="1" t="s">
        <v>5958</v>
      </c>
      <c r="B1480" s="1" t="str">
        <f>_xlfn.TEXTBEFORE(Table38[[#This Row],[all fluxes from kapp-slack]]," ",,,,"")</f>
        <v>BIOSYN-DNA</v>
      </c>
      <c r="C1480" s="1">
        <f>_xlfn.NUMBERVALUE(IFERROR(_xlfn.TEXTAFTER(Table38[[#This Row],[all fluxes from kapp-slack]]," ",-1,,,""),""))</f>
        <v>4.3184529796860003E-3</v>
      </c>
      <c r="F1480" s="1" t="s">
        <v>9271</v>
      </c>
      <c r="G1480" s="1" t="str">
        <f>_xlfn.TEXTBEFORE(Table5[[#This Row],[rxn     kapp_old        kapp_slack_ub   kapp_slack_lb]]," ")</f>
        <v>RXN-PGM_c_FWD-rt7057</v>
      </c>
      <c r="H1480" s="1">
        <f>_xlfn.NUMBERVALUE(_xlfn.TEXTBEFORE(TRIM(_xlfn.TEXTAFTER(_xlfn.TEXTBEFORE(Table5[[#This Row],[rxn     kapp_old        kapp_slack_ub   kapp_slack_lb]],Table5[[#This Row],[kapp_slack_lb]],-1),Table5[[#This Row],[rxn]]))," "))</f>
        <v>80715.506925934897</v>
      </c>
      <c r="I148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480" s="1">
        <f>_xlfn.NUMBERVALUE(_xlfn.TEXTAFTER(Table5[[#This Row],[rxn     kapp_old        kapp_slack_ub   kapp_slack_lb]]," ",-1))</f>
        <v>0</v>
      </c>
      <c r="K1480" s="1">
        <f>_xlfn.XLOOKUP(SUBSTITUTE(Table5[[#This Row],[rxn]],"RXN-","ENZLOAD-"),ENZLOAD[name],ENZLOAD[flux],0)</f>
        <v>7.9146832659999999E-8</v>
      </c>
      <c r="L1480" s="1" t="str">
        <f>"'"&amp;Table5[[#This Row],[rxn]]&amp;"'"&amp;CHAR(9)&amp;IF(AND(Table5[[#This Row],[kapp_slack_ub]]&lt;&gt;0,Table5[[#This Row],[kapp_old]]&lt;$F$1),$F$1,Table5[[#This Row],[kapp_old]])</f>
        <v>'RXN-PGM_c_FWD-rt7057'	80715.5069259349</v>
      </c>
      <c r="M1480" s="1">
        <f>_xlfn.XLOOKUP(Table5[[#This Row],[rxn]],Table3[name],Table3[flux],$F$1)</f>
        <v>27141.277792879999</v>
      </c>
      <c r="N1480" s="1">
        <f>IFERROR(Table5[[#This Row],[min flux]]/Table5[[#This Row],[associated enzload]],"")</f>
        <v>342923107352.5564</v>
      </c>
      <c r="O1480" s="1">
        <f>_xlfn.NUMBERVALUE(IF(Table5[[#This Row],[flux/enzload]]="","",ABS($N$1-Table5[[#This Row],[flux/enzload]])))</f>
        <v>1056993210306.4</v>
      </c>
      <c r="P1480" s="1">
        <f>Table5[[#This Row],[kapp_old]]+IFERROR(((Table5[[#This Row],[kapp_slack_ub]]-Table5[[#This Row],[kapp_slack_lb]])/Table5[[#This Row],[associated enzload]]),0)</f>
        <v>80715.506925934897</v>
      </c>
      <c r="Q1480" s="1" t="str">
        <f>"'"&amp;Table5[[#This Row],[rxn]]&amp;"'"&amp;CHAR(9)&amp;Table5[[#This Row],[kapp + (slack_ub - slack_lb)/enzload]]</f>
        <v>'RXN-PGM_c_FWD-rt7057'	80715.5069259349</v>
      </c>
      <c r="R1480" s="1">
        <f>_xlfn.XLOOKUP(Table5[[#This Row],[rxn]],Table38[name],Table38[flux],0)</f>
        <v>0</v>
      </c>
      <c r="S1480" s="1">
        <f>_xlfn.XLOOKUP(SUBSTITUTE(Table5[[#This Row],[rxn]],"RXN-","ENZLOAD-"),Table38[name],Table38[flux],0)</f>
        <v>0</v>
      </c>
      <c r="T1480" s="1" t="b">
        <f>AND(Table5[[#This Row],[ENZLOAD flux in kapp-slack.gms]]=0,Table5[[#This Row],[flux in kapp-slack.gms]]&lt;&gt;0,NOT(Table5[[#This Row],[spont or unknown?]]))</f>
        <v>0</v>
      </c>
      <c r="U1480" s="1" t="b">
        <f>OR(_xlfn.TEXTAFTER(Table5[[#This Row],[rxn]],"-",-1)="SPONT",_xlfn.TEXTAFTER(Table5[[#This Row],[rxn]],"-",-1)="UNKNOWN")</f>
        <v>0</v>
      </c>
      <c r="V1480" s="1">
        <f>_xlfn.XLOOKUP(SUBSTITUTE(Table5[[#This Row],[rxn]],"RXN-","ENZLOAD-"),Table4[rxn],Table4[ub],0)</f>
        <v>1.5428080399999999</v>
      </c>
      <c r="W1480" s="1" t="b">
        <f>AND(Table5[[#This Row],[FVA ENZLOAD flux UB]]=0,Table5[[#This Row],[ENZ not made when it should be?]])</f>
        <v>0</v>
      </c>
    </row>
    <row r="1481" spans="1:23" hidden="1">
      <c r="A1481" s="1" t="s">
        <v>5959</v>
      </c>
      <c r="B1481" s="1" t="str">
        <f>_xlfn.TEXTBEFORE(Table38[[#This Row],[all fluxes from kapp-slack]]," ",,,,"")</f>
        <v>BIOSYN-DNA1</v>
      </c>
      <c r="C1481" s="1">
        <f>_xlfn.NUMBERVALUE(IFERROR(_xlfn.TEXTAFTER(Table38[[#This Row],[all fluxes from kapp-slack]]," ",-1,,,""),""))</f>
        <v>2.737647910235E-3</v>
      </c>
      <c r="F1481" s="1" t="s">
        <v>9272</v>
      </c>
      <c r="G1481" s="1" t="str">
        <f>_xlfn.TEXTBEFORE(Table5[[#This Row],[rxn     kapp_old        kapp_slack_ub   kapp_slack_lb]]," ")</f>
        <v>RXN-PGM_c_REV-rt7057</v>
      </c>
      <c r="H148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48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481" s="1">
        <f>_xlfn.NUMBERVALUE(_xlfn.TEXTAFTER(Table5[[#This Row],[rxn     kapp_old        kapp_slack_ub   kapp_slack_lb]]," ",-1))</f>
        <v>0</v>
      </c>
      <c r="K1481" s="1">
        <f>_xlfn.XLOOKUP(SUBSTITUTE(Table5[[#This Row],[rxn]],"RXN-","ENZLOAD-"),ENZLOAD[name],ENZLOAD[flux],0)</f>
        <v>7.9146832659999999E-8</v>
      </c>
      <c r="L1481" s="1" t="str">
        <f>"'"&amp;Table5[[#This Row],[rxn]]&amp;"'"&amp;CHAR(9)&amp;IF(AND(Table5[[#This Row],[kapp_slack_ub]]&lt;&gt;0,Table5[[#This Row],[kapp_old]]&lt;$F$1),$F$1,Table5[[#This Row],[kapp_old]])</f>
        <v>'RXN-PGM_c_REV-rt7057'	27141.27779288</v>
      </c>
      <c r="M1481" s="1">
        <f>_xlfn.XLOOKUP(Table5[[#This Row],[rxn]],Table3[name],Table3[flux],$F$1)</f>
        <v>27141.277792879999</v>
      </c>
      <c r="N1481" s="1">
        <f>IFERROR(Table5[[#This Row],[min flux]]/Table5[[#This Row],[associated enzload]],"")</f>
        <v>342923107352.5564</v>
      </c>
      <c r="O1481" s="1">
        <f>_xlfn.NUMBERVALUE(IF(Table5[[#This Row],[flux/enzload]]="","",ABS($N$1-Table5[[#This Row],[flux/enzload]])))</f>
        <v>1056993210306.4</v>
      </c>
      <c r="P1481" s="1">
        <f>Table5[[#This Row],[kapp_old]]+IFERROR(((Table5[[#This Row],[kapp_slack_ub]]-Table5[[#This Row],[kapp_slack_lb]])/Table5[[#This Row],[associated enzload]]),0)</f>
        <v>27141.277792879999</v>
      </c>
      <c r="Q1481" s="1" t="str">
        <f>"'"&amp;Table5[[#This Row],[rxn]]&amp;"'"&amp;CHAR(9)&amp;Table5[[#This Row],[kapp + (slack_ub - slack_lb)/enzload]]</f>
        <v>'RXN-PGM_c_REV-rt7057'	27141.27779288</v>
      </c>
      <c r="R1481" s="1">
        <f>_xlfn.XLOOKUP(Table5[[#This Row],[rxn]],Table38[name],Table38[flux],0)</f>
        <v>0</v>
      </c>
      <c r="S1481" s="1">
        <f>_xlfn.XLOOKUP(SUBSTITUTE(Table5[[#This Row],[rxn]],"RXN-","ENZLOAD-"),Table38[name],Table38[flux],0)</f>
        <v>0</v>
      </c>
      <c r="T1481" s="1" t="b">
        <f>AND(Table5[[#This Row],[ENZLOAD flux in kapp-slack.gms]]=0,Table5[[#This Row],[flux in kapp-slack.gms]]&lt;&gt;0,NOT(Table5[[#This Row],[spont or unknown?]]))</f>
        <v>0</v>
      </c>
      <c r="U1481" s="1" t="b">
        <f>OR(_xlfn.TEXTAFTER(Table5[[#This Row],[rxn]],"-",-1)="SPONT",_xlfn.TEXTAFTER(Table5[[#This Row],[rxn]],"-",-1)="UNKNOWN")</f>
        <v>0</v>
      </c>
      <c r="V1481" s="1">
        <f>_xlfn.XLOOKUP(SUBSTITUTE(Table5[[#This Row],[rxn]],"RXN-","ENZLOAD-"),Table4[rxn],Table4[ub],0)</f>
        <v>1.5428080399999999</v>
      </c>
      <c r="W1481" s="1" t="b">
        <f>AND(Table5[[#This Row],[FVA ENZLOAD flux UB]]=0,Table5[[#This Row],[ENZ not made when it should be?]])</f>
        <v>0</v>
      </c>
    </row>
    <row r="1482" spans="1:23" hidden="1">
      <c r="A1482" s="1" t="s">
        <v>5960</v>
      </c>
      <c r="B1482" s="1" t="str">
        <f>_xlfn.TEXTBEFORE(Table38[[#This Row],[all fluxes from kapp-slack]]," ",,,,"")</f>
        <v>BIOSYN-DNA2</v>
      </c>
      <c r="C1482" s="1">
        <f>_xlfn.NUMBERVALUE(IFERROR(_xlfn.TEXTAFTER(Table38[[#This Row],[all fluxes from kapp-slack]]," ",-1,,,""),""))</f>
        <v>4.2729717607229998E-3</v>
      </c>
      <c r="F1482" s="1" t="s">
        <v>9274</v>
      </c>
      <c r="G1482" s="1" t="str">
        <f>_xlfn.TEXTBEFORE(Table5[[#This Row],[rxn     kapp_old        kapp_slack_ub   kapp_slack_lb]]," ")</f>
        <v>RXN-PGMT_c_REV-rt1591</v>
      </c>
      <c r="H148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48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482" s="1">
        <f>_xlfn.NUMBERVALUE(_xlfn.TEXTAFTER(Table5[[#This Row],[rxn     kapp_old        kapp_slack_ub   kapp_slack_lb]]," ",-1))</f>
        <v>0</v>
      </c>
      <c r="K1482" s="1">
        <f>_xlfn.XLOOKUP(SUBSTITUTE(Table5[[#This Row],[rxn]],"RXN-","ENZLOAD-"),ENZLOAD[name],ENZLOAD[flux],0)</f>
        <v>5.2594817960500002E-6</v>
      </c>
      <c r="L1482" s="1" t="str">
        <f>"'"&amp;Table5[[#This Row],[rxn]]&amp;"'"&amp;CHAR(9)&amp;IF(AND(Table5[[#This Row],[kapp_slack_ub]]&lt;&gt;0,Table5[[#This Row],[kapp_old]]&lt;$F$1),$F$1,Table5[[#This Row],[kapp_old]])</f>
        <v>'RXN-PGMT_c_REV-rt1591'	27141.27779288</v>
      </c>
      <c r="M1482" s="1">
        <f>_xlfn.XLOOKUP(Table5[[#This Row],[rxn]],Table3[name],Table3[flux],$F$1)</f>
        <v>27141.277792879999</v>
      </c>
      <c r="N1482" s="1">
        <f>IFERROR(Table5[[#This Row],[min flux]]/Table5[[#This Row],[associated enzload]],"")</f>
        <v>5160447140.1087008</v>
      </c>
      <c r="O1482" s="1">
        <f>_xlfn.NUMBERVALUE(IF(Table5[[#This Row],[flux/enzload]]="","",ABS($N$1-Table5[[#This Row],[flux/enzload]])))</f>
        <v>1394755870518.8401</v>
      </c>
      <c r="P1482" s="1">
        <f>Table5[[#This Row],[kapp_old]]+IFERROR(((Table5[[#This Row],[kapp_slack_ub]]-Table5[[#This Row],[kapp_slack_lb]])/Table5[[#This Row],[associated enzload]]),0)</f>
        <v>27141.277792879999</v>
      </c>
      <c r="Q1482" s="1" t="str">
        <f>"'"&amp;Table5[[#This Row],[rxn]]&amp;"'"&amp;CHAR(9)&amp;Table5[[#This Row],[kapp + (slack_ub - slack_lb)/enzload]]</f>
        <v>'RXN-PGMT_c_REV-rt1591'	27141.27779288</v>
      </c>
      <c r="R1482" s="1">
        <f>_xlfn.XLOOKUP(Table5[[#This Row],[rxn]],Table38[name],Table38[flux],0)</f>
        <v>0</v>
      </c>
      <c r="S1482" s="1">
        <f>_xlfn.XLOOKUP(SUBSTITUTE(Table5[[#This Row],[rxn]],"RXN-","ENZLOAD-"),Table38[name],Table38[flux],0)</f>
        <v>0</v>
      </c>
      <c r="T1482" s="1" t="b">
        <f>AND(Table5[[#This Row],[ENZLOAD flux in kapp-slack.gms]]=0,Table5[[#This Row],[flux in kapp-slack.gms]]&lt;&gt;0,NOT(Table5[[#This Row],[spont or unknown?]]))</f>
        <v>0</v>
      </c>
      <c r="U1482" s="1" t="b">
        <f>OR(_xlfn.TEXTAFTER(Table5[[#This Row],[rxn]],"-",-1)="SPONT",_xlfn.TEXTAFTER(Table5[[#This Row],[rxn]],"-",-1)="UNKNOWN")</f>
        <v>0</v>
      </c>
      <c r="V1482" s="1">
        <f>_xlfn.XLOOKUP(SUBSTITUTE(Table5[[#This Row],[rxn]],"RXN-","ENZLOAD-"),Table4[rxn],Table4[ub],0)</f>
        <v>0.70579322</v>
      </c>
      <c r="W1482" s="1" t="b">
        <f>AND(Table5[[#This Row],[FVA ENZLOAD flux UB]]=0,Table5[[#This Row],[ENZ not made when it should be?]])</f>
        <v>0</v>
      </c>
    </row>
    <row r="1483" spans="1:23" hidden="1">
      <c r="A1483" s="1" t="s">
        <v>5961</v>
      </c>
      <c r="B1483" s="1" t="str">
        <f>_xlfn.TEXTBEFORE(Table38[[#This Row],[all fluxes from kapp-slack]]," ",,,,"")</f>
        <v>BIOSYN-DNA3</v>
      </c>
      <c r="C1483" s="1">
        <f>_xlfn.NUMBERVALUE(IFERROR(_xlfn.TEXTAFTER(Table38[[#This Row],[all fluxes from kapp-slack]]," ",-1,,,""),""))</f>
        <v>4.272978682165E-3</v>
      </c>
      <c r="F1483" s="1" t="s">
        <v>9275</v>
      </c>
      <c r="G1483" s="1" t="str">
        <f>_xlfn.TEXTBEFORE(Table5[[#This Row],[rxn     kapp_old        kapp_slack_ub   kapp_slack_lb]]," ")</f>
        <v>RXN-PGPP_mm_FWD-rt2532</v>
      </c>
      <c r="H148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48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483" s="1">
        <f>_xlfn.NUMBERVALUE(_xlfn.TEXTAFTER(Table5[[#This Row],[rxn     kapp_old        kapp_slack_ub   kapp_slack_lb]]," ",-1))</f>
        <v>0</v>
      </c>
      <c r="K1483" s="1">
        <f>_xlfn.XLOOKUP(SUBSTITUTE(Table5[[#This Row],[rxn]],"RXN-","ENZLOAD-"),ENZLOAD[name],ENZLOAD[flux],0)</f>
        <v>1.2820015973000001E-7</v>
      </c>
      <c r="L1483" s="1" t="str">
        <f>"'"&amp;Table5[[#This Row],[rxn]]&amp;"'"&amp;CHAR(9)&amp;IF(AND(Table5[[#This Row],[kapp_slack_ub]]&lt;&gt;0,Table5[[#This Row],[kapp_old]]&lt;$F$1),$F$1,Table5[[#This Row],[kapp_old]])</f>
        <v>'RXN-PGPP_mm_FWD-rt2532'	27141.27779288</v>
      </c>
      <c r="M1483" s="1">
        <f>_xlfn.XLOOKUP(Table5[[#This Row],[rxn]],Table3[name],Table3[flux],$F$1)</f>
        <v>27141.277792879999</v>
      </c>
      <c r="N1483" s="1">
        <f>IFERROR(Table5[[#This Row],[min flux]]/Table5[[#This Row],[associated enzload]],"")</f>
        <v>211710171422.88858</v>
      </c>
      <c r="O1483" s="1">
        <f>_xlfn.NUMBERVALUE(IF(Table5[[#This Row],[flux/enzload]]="","",ABS($N$1-Table5[[#This Row],[flux/enzload]])))</f>
        <v>1188206146236.0601</v>
      </c>
      <c r="P1483" s="1">
        <f>Table5[[#This Row],[kapp_old]]+IFERROR(((Table5[[#This Row],[kapp_slack_ub]]-Table5[[#This Row],[kapp_slack_lb]])/Table5[[#This Row],[associated enzload]]),0)</f>
        <v>27141.277792879999</v>
      </c>
      <c r="Q1483" s="1" t="str">
        <f>"'"&amp;Table5[[#This Row],[rxn]]&amp;"'"&amp;CHAR(9)&amp;Table5[[#This Row],[kapp + (slack_ub - slack_lb)/enzload]]</f>
        <v>'RXN-PGPP_mm_FWD-rt2532'	27141.27779288</v>
      </c>
      <c r="R1483" s="1">
        <f>_xlfn.XLOOKUP(Table5[[#This Row],[rxn]],Table38[name],Table38[flux],0)</f>
        <v>0</v>
      </c>
      <c r="S1483" s="1">
        <f>_xlfn.XLOOKUP(SUBSTITUTE(Table5[[#This Row],[rxn]],"RXN-","ENZLOAD-"),Table38[name],Table38[flux],0)</f>
        <v>0</v>
      </c>
      <c r="T1483" s="1" t="b">
        <f>AND(Table5[[#This Row],[ENZLOAD flux in kapp-slack.gms]]=0,Table5[[#This Row],[flux in kapp-slack.gms]]&lt;&gt;0,NOT(Table5[[#This Row],[spont or unknown?]]))</f>
        <v>0</v>
      </c>
      <c r="U1483" s="1" t="b">
        <f>OR(_xlfn.TEXTAFTER(Table5[[#This Row],[rxn]],"-",-1)="SPONT",_xlfn.TEXTAFTER(Table5[[#This Row],[rxn]],"-",-1)="UNKNOWN")</f>
        <v>0</v>
      </c>
      <c r="V1483" s="1">
        <f>_xlfn.XLOOKUP(SUBSTITUTE(Table5[[#This Row],[rxn]],"RXN-","ENZLOAD-"),Table4[rxn],Table4[ub],0)</f>
        <v>1.08129973</v>
      </c>
      <c r="W1483" s="1" t="b">
        <f>AND(Table5[[#This Row],[FVA ENZLOAD flux UB]]=0,Table5[[#This Row],[ENZ not made when it should be?]])</f>
        <v>0</v>
      </c>
    </row>
    <row r="1484" spans="1:23" hidden="1">
      <c r="A1484" s="1" t="s">
        <v>5962</v>
      </c>
      <c r="B1484" s="1" t="str">
        <f>_xlfn.TEXTBEFORE(Table38[[#This Row],[all fluxes from kapp-slack]]," ",,,,"")</f>
        <v>BIOSYN-DNA4</v>
      </c>
      <c r="C1484" s="1">
        <f>_xlfn.NUMBERVALUE(IFERROR(_xlfn.TEXTAFTER(Table38[[#This Row],[all fluxes from kapp-slack]]," ",-1,,,""),""))</f>
        <v>2.7376529168709998E-3</v>
      </c>
      <c r="F1484" s="1" t="s">
        <v>9276</v>
      </c>
      <c r="G1484" s="1" t="str">
        <f>_xlfn.TEXTBEFORE(Table5[[#This Row],[rxn     kapp_old        kapp_slack_ub   kapp_slack_lb]]," ")</f>
        <v>RXN-PGPS_mm_FWD-rt4228</v>
      </c>
      <c r="H148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48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484" s="1">
        <f>_xlfn.NUMBERVALUE(_xlfn.TEXTAFTER(Table5[[#This Row],[rxn     kapp_old        kapp_slack_ub   kapp_slack_lb]]," ",-1))</f>
        <v>0</v>
      </c>
      <c r="K1484" s="1">
        <f>_xlfn.XLOOKUP(SUBSTITUTE(Table5[[#This Row],[rxn]],"RXN-","ENZLOAD-"),ENZLOAD[name],ENZLOAD[flux],0)</f>
        <v>6.7472987800000004E-9</v>
      </c>
      <c r="L1484" s="1" t="str">
        <f>"'"&amp;Table5[[#This Row],[rxn]]&amp;"'"&amp;CHAR(9)&amp;IF(AND(Table5[[#This Row],[kapp_slack_ub]]&lt;&gt;0,Table5[[#This Row],[kapp_old]]&lt;$F$1),$F$1,Table5[[#This Row],[kapp_old]])</f>
        <v>'RXN-PGPS_mm_FWD-rt4228'	27141.27779288</v>
      </c>
      <c r="M1484" s="1">
        <f>_xlfn.XLOOKUP(Table5[[#This Row],[rxn]],Table3[name],Table3[flux],$F$1)</f>
        <v>27141.277792879999</v>
      </c>
      <c r="N1484" s="1">
        <f>IFERROR(Table5[[#This Row],[min flux]]/Table5[[#This Row],[associated enzload]],"")</f>
        <v>4022539786340.9863</v>
      </c>
      <c r="O1484" s="1">
        <f>_xlfn.NUMBERVALUE(IF(Table5[[#This Row],[flux/enzload]]="","",ABS($N$1-Table5[[#This Row],[flux/enzload]])))</f>
        <v>2622623468682.0298</v>
      </c>
      <c r="P1484" s="1">
        <f>Table5[[#This Row],[kapp_old]]+IFERROR(((Table5[[#This Row],[kapp_slack_ub]]-Table5[[#This Row],[kapp_slack_lb]])/Table5[[#This Row],[associated enzload]]),0)</f>
        <v>27141.277792879999</v>
      </c>
      <c r="Q1484" s="1" t="str">
        <f>"'"&amp;Table5[[#This Row],[rxn]]&amp;"'"&amp;CHAR(9)&amp;Table5[[#This Row],[kapp + (slack_ub - slack_lb)/enzload]]</f>
        <v>'RXN-PGPS_mm_FWD-rt4228'	27141.27779288</v>
      </c>
      <c r="R1484" s="1">
        <f>_xlfn.XLOOKUP(Table5[[#This Row],[rxn]],Table38[name],Table38[flux],0)</f>
        <v>0</v>
      </c>
      <c r="S1484" s="1">
        <f>_xlfn.XLOOKUP(SUBSTITUTE(Table5[[#This Row],[rxn]],"RXN-","ENZLOAD-"),Table38[name],Table38[flux],0)</f>
        <v>0</v>
      </c>
      <c r="T1484" s="1" t="b">
        <f>AND(Table5[[#This Row],[ENZLOAD flux in kapp-slack.gms]]=0,Table5[[#This Row],[flux in kapp-slack.gms]]&lt;&gt;0,NOT(Table5[[#This Row],[spont or unknown?]]))</f>
        <v>0</v>
      </c>
      <c r="U1484" s="1" t="b">
        <f>OR(_xlfn.TEXTAFTER(Table5[[#This Row],[rxn]],"-",-1)="SPONT",_xlfn.TEXTAFTER(Table5[[#This Row],[rxn]],"-",-1)="UNKNOWN")</f>
        <v>0</v>
      </c>
      <c r="V1484" s="1">
        <f>_xlfn.XLOOKUP(SUBSTITUTE(Table5[[#This Row],[rxn]],"RXN-","ENZLOAD-"),Table4[rxn],Table4[ub],0)</f>
        <v>0.61652342000000004</v>
      </c>
      <c r="W1484" s="1" t="b">
        <f>AND(Table5[[#This Row],[FVA ENZLOAD flux UB]]=0,Table5[[#This Row],[ENZ not made when it should be?]])</f>
        <v>0</v>
      </c>
    </row>
    <row r="1485" spans="1:23" hidden="1">
      <c r="A1485" s="1" t="s">
        <v>5963</v>
      </c>
      <c r="B1485" s="1" t="str">
        <f>_xlfn.TEXTBEFORE(Table38[[#This Row],[all fluxes from kapp-slack]]," ",,,,"")</f>
        <v>BIOSYN-METAL</v>
      </c>
      <c r="C1485" s="1">
        <f>_xlfn.NUMBERVALUE(IFERROR(_xlfn.TEXTAFTER(Table38[[#This Row],[all fluxes from kapp-slack]]," ",-1,,,""),""))</f>
        <v>9.7821385376959998E-3</v>
      </c>
      <c r="F1485" s="1" t="s">
        <v>9278</v>
      </c>
      <c r="G1485" s="1" t="str">
        <f>_xlfn.TEXTBEFORE(Table5[[#This Row],[rxn     kapp_old        kapp_slack_ub   kapp_slack_lb]]," ")</f>
        <v>RXN-PGt_c_m_FWD-rt1060</v>
      </c>
      <c r="H148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48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485" s="1">
        <f>_xlfn.NUMBERVALUE(_xlfn.TEXTAFTER(Table5[[#This Row],[rxn     kapp_old        kapp_slack_ub   kapp_slack_lb]]," ",-1))</f>
        <v>0</v>
      </c>
      <c r="K1485" s="1">
        <f>_xlfn.XLOOKUP(SUBSTITUTE(Table5[[#This Row],[rxn]],"RXN-","ENZLOAD-"),ENZLOAD[name],ENZLOAD[flux],0)</f>
        <v>5.1175180149999997E-8</v>
      </c>
      <c r="L1485" s="1" t="str">
        <f>"'"&amp;Table5[[#This Row],[rxn]]&amp;"'"&amp;CHAR(9)&amp;IF(AND(Table5[[#This Row],[kapp_slack_ub]]&lt;&gt;0,Table5[[#This Row],[kapp_old]]&lt;$F$1),$F$1,Table5[[#This Row],[kapp_old]])</f>
        <v>'RXN-PGt_c_m_FWD-rt1060'	27141.27779288</v>
      </c>
      <c r="M1485" s="1">
        <f>_xlfn.XLOOKUP(Table5[[#This Row],[rxn]],Table3[name],Table3[flux],$F$1)</f>
        <v>27141.277792879999</v>
      </c>
      <c r="N1485" s="1">
        <f>IFERROR(Table5[[#This Row],[min flux]]/Table5[[#This Row],[associated enzload]],"")</f>
        <v>530360180722.88116</v>
      </c>
      <c r="O1485" s="1">
        <f>_xlfn.NUMBERVALUE(IF(Table5[[#This Row],[flux/enzload]]="","",ABS($N$1-Table5[[#This Row],[flux/enzload]])))</f>
        <v>869556136936.073</v>
      </c>
      <c r="P1485" s="1">
        <f>Table5[[#This Row],[kapp_old]]+IFERROR(((Table5[[#This Row],[kapp_slack_ub]]-Table5[[#This Row],[kapp_slack_lb]])/Table5[[#This Row],[associated enzload]]),0)</f>
        <v>27141.277792879999</v>
      </c>
      <c r="Q1485" s="1" t="str">
        <f>"'"&amp;Table5[[#This Row],[rxn]]&amp;"'"&amp;CHAR(9)&amp;Table5[[#This Row],[kapp + (slack_ub - slack_lb)/enzload]]</f>
        <v>'RXN-PGt_c_m_FWD-rt1060'	27141.27779288</v>
      </c>
      <c r="R1485" s="1">
        <f>_xlfn.XLOOKUP(Table5[[#This Row],[rxn]],Table38[name],Table38[flux],0)</f>
        <v>0</v>
      </c>
      <c r="S1485" s="1">
        <f>_xlfn.XLOOKUP(SUBSTITUTE(Table5[[#This Row],[rxn]],"RXN-","ENZLOAD-"),Table38[name],Table38[flux],0)</f>
        <v>0</v>
      </c>
      <c r="T1485" s="1" t="b">
        <f>AND(Table5[[#This Row],[ENZLOAD flux in kapp-slack.gms]]=0,Table5[[#This Row],[flux in kapp-slack.gms]]&lt;&gt;0,NOT(Table5[[#This Row],[spont or unknown?]]))</f>
        <v>0</v>
      </c>
      <c r="U1485" s="1" t="b">
        <f>OR(_xlfn.TEXTAFTER(Table5[[#This Row],[rxn]],"-",-1)="SPONT",_xlfn.TEXTAFTER(Table5[[#This Row],[rxn]],"-",-1)="UNKNOWN")</f>
        <v>0</v>
      </c>
      <c r="V1485" s="1">
        <f>_xlfn.XLOOKUP(SUBSTITUTE(Table5[[#This Row],[rxn]],"RXN-","ENZLOAD-"),Table4[rxn],Table4[ub],0)</f>
        <v>0.22445033</v>
      </c>
      <c r="W1485" s="1" t="b">
        <f>AND(Table5[[#This Row],[FVA ENZLOAD flux UB]]=0,Table5[[#This Row],[ENZ not made when it should be?]])</f>
        <v>0</v>
      </c>
    </row>
    <row r="1486" spans="1:23" hidden="1">
      <c r="A1486" s="1" t="s">
        <v>5964</v>
      </c>
      <c r="B1486" s="1" t="str">
        <f>_xlfn.TEXTBEFORE(Table38[[#This Row],[all fluxes from kapp-slack]]," ",,,,"")</f>
        <v>BIOSYN-METAL1</v>
      </c>
      <c r="C1486" s="1">
        <f>_xlfn.NUMBERVALUE(IFERROR(_xlfn.TEXTAFTER(Table38[[#This Row],[all fluxes from kapp-slack]]," ",-1,,,""),""))</f>
        <v>4.9620958249299997E-4</v>
      </c>
      <c r="F1486" s="1" t="s">
        <v>9279</v>
      </c>
      <c r="G1486" s="1" t="str">
        <f>_xlfn.TEXTBEFORE(Table5[[#This Row],[rxn     kapp_old        kapp_slack_ub   kapp_slack_lb]]," ")</f>
        <v>RXN-PGt_c_m_REV-rt1060</v>
      </c>
      <c r="H148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48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486" s="1">
        <f>_xlfn.NUMBERVALUE(_xlfn.TEXTAFTER(Table5[[#This Row],[rxn     kapp_old        kapp_slack_ub   kapp_slack_lb]]," ",-1))</f>
        <v>0</v>
      </c>
      <c r="K1486" s="1">
        <f>_xlfn.XLOOKUP(SUBSTITUTE(Table5[[#This Row],[rxn]],"RXN-","ENZLOAD-"),ENZLOAD[name],ENZLOAD[flux],0)</f>
        <v>5.1175180149999997E-8</v>
      </c>
      <c r="L1486" s="1" t="str">
        <f>"'"&amp;Table5[[#This Row],[rxn]]&amp;"'"&amp;CHAR(9)&amp;IF(AND(Table5[[#This Row],[kapp_slack_ub]]&lt;&gt;0,Table5[[#This Row],[kapp_old]]&lt;$F$1),$F$1,Table5[[#This Row],[kapp_old]])</f>
        <v>'RXN-PGt_c_m_REV-rt1060'	27141.27779288</v>
      </c>
      <c r="M1486" s="1">
        <f>_xlfn.XLOOKUP(Table5[[#This Row],[rxn]],Table3[name],Table3[flux],$F$1)</f>
        <v>27141.277792879999</v>
      </c>
      <c r="N1486" s="1">
        <f>IFERROR(Table5[[#This Row],[min flux]]/Table5[[#This Row],[associated enzload]],"")</f>
        <v>530360180722.88116</v>
      </c>
      <c r="O1486" s="1">
        <f>_xlfn.NUMBERVALUE(IF(Table5[[#This Row],[flux/enzload]]="","",ABS($N$1-Table5[[#This Row],[flux/enzload]])))</f>
        <v>869556136936.073</v>
      </c>
      <c r="P1486" s="1">
        <f>Table5[[#This Row],[kapp_old]]+IFERROR(((Table5[[#This Row],[kapp_slack_ub]]-Table5[[#This Row],[kapp_slack_lb]])/Table5[[#This Row],[associated enzload]]),0)</f>
        <v>27141.277792879999</v>
      </c>
      <c r="Q1486" s="1" t="str">
        <f>"'"&amp;Table5[[#This Row],[rxn]]&amp;"'"&amp;CHAR(9)&amp;Table5[[#This Row],[kapp + (slack_ub - slack_lb)/enzload]]</f>
        <v>'RXN-PGt_c_m_REV-rt1060'	27141.27779288</v>
      </c>
      <c r="R1486" s="1">
        <f>_xlfn.XLOOKUP(Table5[[#This Row],[rxn]],Table38[name],Table38[flux],0)</f>
        <v>0</v>
      </c>
      <c r="S1486" s="1">
        <f>_xlfn.XLOOKUP(SUBSTITUTE(Table5[[#This Row],[rxn]],"RXN-","ENZLOAD-"),Table38[name],Table38[flux],0)</f>
        <v>0</v>
      </c>
      <c r="T1486" s="1" t="b">
        <f>AND(Table5[[#This Row],[ENZLOAD flux in kapp-slack.gms]]=0,Table5[[#This Row],[flux in kapp-slack.gms]]&lt;&gt;0,NOT(Table5[[#This Row],[spont or unknown?]]))</f>
        <v>0</v>
      </c>
      <c r="U1486" s="1" t="b">
        <f>OR(_xlfn.TEXTAFTER(Table5[[#This Row],[rxn]],"-",-1)="SPONT",_xlfn.TEXTAFTER(Table5[[#This Row],[rxn]],"-",-1)="UNKNOWN")</f>
        <v>0</v>
      </c>
      <c r="V1486" s="1">
        <f>_xlfn.XLOOKUP(SUBSTITUTE(Table5[[#This Row],[rxn]],"RXN-","ENZLOAD-"),Table4[rxn],Table4[ub],0)</f>
        <v>0.22445033</v>
      </c>
      <c r="W1486" s="1" t="b">
        <f>AND(Table5[[#This Row],[FVA ENZLOAD flux UB]]=0,Table5[[#This Row],[ENZ not made when it should be?]])</f>
        <v>0</v>
      </c>
    </row>
    <row r="1487" spans="1:23" hidden="1">
      <c r="A1487" s="1" t="s">
        <v>5965</v>
      </c>
      <c r="B1487" s="1" t="str">
        <f>_xlfn.TEXTBEFORE(Table38[[#This Row],[all fluxes from kapp-slack]]," ",,,,"")</f>
        <v>BIOSYN-METAL2</v>
      </c>
      <c r="C1487" s="1">
        <f>_xlfn.NUMBERVALUE(IFERROR(_xlfn.TEXTAFTER(Table38[[#This Row],[all fluxes from kapp-slack]]," ",-1,,,""),""))</f>
        <v>4.4026242750000001E-5</v>
      </c>
      <c r="F1487" s="1" t="s">
        <v>9280</v>
      </c>
      <c r="G1487" s="1" t="str">
        <f>_xlfn.TEXTBEFORE(Table5[[#This Row],[rxn     kapp_old        kapp_slack_ub   kapp_slack_lb]]," ")</f>
        <v>RXN-PGt_c_m_FWD-rt4312</v>
      </c>
      <c r="H148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48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487" s="1">
        <f>_xlfn.NUMBERVALUE(_xlfn.TEXTAFTER(Table5[[#This Row],[rxn     kapp_old        kapp_slack_ub   kapp_slack_lb]]," ",-1))</f>
        <v>0</v>
      </c>
      <c r="K1487" s="1">
        <f>_xlfn.XLOOKUP(SUBSTITUTE(Table5[[#This Row],[rxn]],"RXN-","ENZLOAD-"),ENZLOAD[name],ENZLOAD[flux],0)</f>
        <v>4.1642462649999999E-8</v>
      </c>
      <c r="L1487" s="1" t="str">
        <f>"'"&amp;Table5[[#This Row],[rxn]]&amp;"'"&amp;CHAR(9)&amp;IF(AND(Table5[[#This Row],[kapp_slack_ub]]&lt;&gt;0,Table5[[#This Row],[kapp_old]]&lt;$F$1),$F$1,Table5[[#This Row],[kapp_old]])</f>
        <v>'RXN-PGt_c_m_FWD-rt4312'	27141.27779288</v>
      </c>
      <c r="M1487" s="1">
        <f>_xlfn.XLOOKUP(Table5[[#This Row],[rxn]],Table3[name],Table3[flux],$F$1)</f>
        <v>27141.277792879999</v>
      </c>
      <c r="N1487" s="1">
        <f>IFERROR(Table5[[#This Row],[min flux]]/Table5[[#This Row],[associated enzload]],"")</f>
        <v>651769277456.02478</v>
      </c>
      <c r="O1487" s="1">
        <f>_xlfn.NUMBERVALUE(IF(Table5[[#This Row],[flux/enzload]]="","",ABS($N$1-Table5[[#This Row],[flux/enzload]])))</f>
        <v>748147040202.92896</v>
      </c>
      <c r="P1487" s="1">
        <f>Table5[[#This Row],[kapp_old]]+IFERROR(((Table5[[#This Row],[kapp_slack_ub]]-Table5[[#This Row],[kapp_slack_lb]])/Table5[[#This Row],[associated enzload]]),0)</f>
        <v>27141.277792879999</v>
      </c>
      <c r="Q1487" s="1" t="str">
        <f>"'"&amp;Table5[[#This Row],[rxn]]&amp;"'"&amp;CHAR(9)&amp;Table5[[#This Row],[kapp + (slack_ub - slack_lb)/enzload]]</f>
        <v>'RXN-PGt_c_m_FWD-rt4312'	27141.27779288</v>
      </c>
      <c r="R1487" s="1">
        <f>_xlfn.XLOOKUP(Table5[[#This Row],[rxn]],Table38[name],Table38[flux],0)</f>
        <v>0</v>
      </c>
      <c r="S1487" s="1">
        <f>_xlfn.XLOOKUP(SUBSTITUTE(Table5[[#This Row],[rxn]],"RXN-","ENZLOAD-"),Table38[name],Table38[flux],0)</f>
        <v>0</v>
      </c>
      <c r="T1487" s="1" t="b">
        <f>AND(Table5[[#This Row],[ENZLOAD flux in kapp-slack.gms]]=0,Table5[[#This Row],[flux in kapp-slack.gms]]&lt;&gt;0,NOT(Table5[[#This Row],[spont or unknown?]]))</f>
        <v>0</v>
      </c>
      <c r="U1487" s="1" t="b">
        <f>OR(_xlfn.TEXTAFTER(Table5[[#This Row],[rxn]],"-",-1)="SPONT",_xlfn.TEXTAFTER(Table5[[#This Row],[rxn]],"-",-1)="UNKNOWN")</f>
        <v>0</v>
      </c>
      <c r="V1487" s="1">
        <f>_xlfn.XLOOKUP(SUBSTITUTE(Table5[[#This Row],[rxn]],"RXN-","ENZLOAD-"),Table4[rxn],Table4[ub],0)</f>
        <v>0.32614388999999999</v>
      </c>
      <c r="W1487" s="1" t="b">
        <f>AND(Table5[[#This Row],[FVA ENZLOAD flux UB]]=0,Table5[[#This Row],[ENZ not made when it should be?]])</f>
        <v>0</v>
      </c>
    </row>
    <row r="1488" spans="1:23" hidden="1">
      <c r="A1488" s="1" t="s">
        <v>5966</v>
      </c>
      <c r="B1488" s="1" t="str">
        <f>_xlfn.TEXTBEFORE(Table38[[#This Row],[all fluxes from kapp-slack]]," ",,,,"")</f>
        <v>BIOSYN-METAL3</v>
      </c>
      <c r="C1488" s="1">
        <f>_xlfn.NUMBERVALUE(IFERROR(_xlfn.TEXTAFTER(Table38[[#This Row],[all fluxes from kapp-slack]]," ",-1,,,""),""))</f>
        <v>2.5626768163000002E-4</v>
      </c>
      <c r="F1488" s="1" t="s">
        <v>9281</v>
      </c>
      <c r="G1488" s="1" t="str">
        <f>_xlfn.TEXTBEFORE(Table5[[#This Row],[rxn     kapp_old        kapp_slack_ub   kapp_slack_lb]]," ")</f>
        <v>RXN-PGt_c_m_REV-rt4312</v>
      </c>
      <c r="H148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48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488" s="1">
        <f>_xlfn.NUMBERVALUE(_xlfn.TEXTAFTER(Table5[[#This Row],[rxn     kapp_old        kapp_slack_ub   kapp_slack_lb]]," ",-1))</f>
        <v>0</v>
      </c>
      <c r="K1488" s="1">
        <f>_xlfn.XLOOKUP(SUBSTITUTE(Table5[[#This Row],[rxn]],"RXN-","ENZLOAD-"),ENZLOAD[name],ENZLOAD[flux],0)</f>
        <v>4.1642462649999999E-8</v>
      </c>
      <c r="L1488" s="1" t="str">
        <f>"'"&amp;Table5[[#This Row],[rxn]]&amp;"'"&amp;CHAR(9)&amp;IF(AND(Table5[[#This Row],[kapp_slack_ub]]&lt;&gt;0,Table5[[#This Row],[kapp_old]]&lt;$F$1),$F$1,Table5[[#This Row],[kapp_old]])</f>
        <v>'RXN-PGt_c_m_REV-rt4312'	27141.27779288</v>
      </c>
      <c r="M1488" s="1">
        <f>_xlfn.XLOOKUP(Table5[[#This Row],[rxn]],Table3[name],Table3[flux],$F$1)</f>
        <v>27141.277792879999</v>
      </c>
      <c r="N1488" s="1">
        <f>IFERROR(Table5[[#This Row],[min flux]]/Table5[[#This Row],[associated enzload]],"")</f>
        <v>651769277456.02478</v>
      </c>
      <c r="O1488" s="1">
        <f>_xlfn.NUMBERVALUE(IF(Table5[[#This Row],[flux/enzload]]="","",ABS($N$1-Table5[[#This Row],[flux/enzload]])))</f>
        <v>748147040202.92896</v>
      </c>
      <c r="P1488" s="1">
        <f>Table5[[#This Row],[kapp_old]]+IFERROR(((Table5[[#This Row],[kapp_slack_ub]]-Table5[[#This Row],[kapp_slack_lb]])/Table5[[#This Row],[associated enzload]]),0)</f>
        <v>27141.277792879999</v>
      </c>
      <c r="Q1488" s="1" t="str">
        <f>"'"&amp;Table5[[#This Row],[rxn]]&amp;"'"&amp;CHAR(9)&amp;Table5[[#This Row],[kapp + (slack_ub - slack_lb)/enzload]]</f>
        <v>'RXN-PGt_c_m_REV-rt4312'	27141.27779288</v>
      </c>
      <c r="R1488" s="1">
        <f>_xlfn.XLOOKUP(Table5[[#This Row],[rxn]],Table38[name],Table38[flux],0)</f>
        <v>0</v>
      </c>
      <c r="S1488" s="1">
        <f>_xlfn.XLOOKUP(SUBSTITUTE(Table5[[#This Row],[rxn]],"RXN-","ENZLOAD-"),Table38[name],Table38[flux],0)</f>
        <v>0</v>
      </c>
      <c r="T1488" s="1" t="b">
        <f>AND(Table5[[#This Row],[ENZLOAD flux in kapp-slack.gms]]=0,Table5[[#This Row],[flux in kapp-slack.gms]]&lt;&gt;0,NOT(Table5[[#This Row],[spont or unknown?]]))</f>
        <v>0</v>
      </c>
      <c r="U1488" s="1" t="b">
        <f>OR(_xlfn.TEXTAFTER(Table5[[#This Row],[rxn]],"-",-1)="SPONT",_xlfn.TEXTAFTER(Table5[[#This Row],[rxn]],"-",-1)="UNKNOWN")</f>
        <v>0</v>
      </c>
      <c r="V1488" s="1">
        <f>_xlfn.XLOOKUP(SUBSTITUTE(Table5[[#This Row],[rxn]],"RXN-","ENZLOAD-"),Table4[rxn],Table4[ub],0)</f>
        <v>0.32614388999999999</v>
      </c>
      <c r="W1488" s="1" t="b">
        <f>AND(Table5[[#This Row],[FVA ENZLOAD flux UB]]=0,Table5[[#This Row],[ENZ not made when it should be?]])</f>
        <v>0</v>
      </c>
    </row>
    <row r="1489" spans="1:23" hidden="1">
      <c r="A1489" s="1" t="s">
        <v>5967</v>
      </c>
      <c r="B1489" s="1" t="str">
        <f>_xlfn.TEXTBEFORE(Table38[[#This Row],[all fluxes from kapp-slack]]," ",,,,"")</f>
        <v>BIOSYN-METAL4</v>
      </c>
      <c r="C1489" s="1">
        <f>_xlfn.NUMBERVALUE(IFERROR(_xlfn.TEXTAFTER(Table38[[#This Row],[all fluxes from kapp-slack]]," ",-1,,,""),""))</f>
        <v>0.232924382690641</v>
      </c>
      <c r="F1489" s="1" t="s">
        <v>9290</v>
      </c>
      <c r="G1489" s="1" t="str">
        <f>_xlfn.TEXTBEFORE(Table5[[#This Row],[rxn     kapp_old        kapp_slack_ub   kapp_slack_lb]]," ")</f>
        <v>RXN-PHCD_m_FWD-rt0201</v>
      </c>
      <c r="H148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48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489" s="1">
        <f>_xlfn.NUMBERVALUE(_xlfn.TEXTAFTER(Table5[[#This Row],[rxn     kapp_old        kapp_slack_ub   kapp_slack_lb]]," ",-1))</f>
        <v>0</v>
      </c>
      <c r="K1489" s="1">
        <f>_xlfn.XLOOKUP(SUBSTITUTE(Table5[[#This Row],[rxn]],"RXN-","ENZLOAD-"),ENZLOAD[name],ENZLOAD[flux],0)</f>
        <v>7.5579071451000004E-7</v>
      </c>
      <c r="L1489" s="1" t="str">
        <f>"'"&amp;Table5[[#This Row],[rxn]]&amp;"'"&amp;CHAR(9)&amp;IF(AND(Table5[[#This Row],[kapp_slack_ub]]&lt;&gt;0,Table5[[#This Row],[kapp_old]]&lt;$F$1),$F$1,Table5[[#This Row],[kapp_old]])</f>
        <v>'RXN-PHCD_m_FWD-rt0201'	27141.27779288</v>
      </c>
      <c r="M1489" s="1">
        <f>_xlfn.XLOOKUP(Table5[[#This Row],[rxn]],Table3[name],Table3[flux],$F$1)</f>
        <v>27141.277792879999</v>
      </c>
      <c r="N1489" s="1">
        <f>IFERROR(Table5[[#This Row],[min flux]]/Table5[[#This Row],[associated enzload]],"")</f>
        <v>35911102467.667175</v>
      </c>
      <c r="O1489" s="1">
        <f>_xlfn.NUMBERVALUE(IF(Table5[[#This Row],[flux/enzload]]="","",ABS($N$1-Table5[[#This Row],[flux/enzload]])))</f>
        <v>1364005215191.29</v>
      </c>
      <c r="P1489" s="1">
        <f>Table5[[#This Row],[kapp_old]]+IFERROR(((Table5[[#This Row],[kapp_slack_ub]]-Table5[[#This Row],[kapp_slack_lb]])/Table5[[#This Row],[associated enzload]]),0)</f>
        <v>27141.277792879999</v>
      </c>
      <c r="Q1489" s="1" t="str">
        <f>"'"&amp;Table5[[#This Row],[rxn]]&amp;"'"&amp;CHAR(9)&amp;Table5[[#This Row],[kapp + (slack_ub - slack_lb)/enzload]]</f>
        <v>'RXN-PHCD_m_FWD-rt0201'	27141.27779288</v>
      </c>
      <c r="R1489" s="1">
        <f>_xlfn.XLOOKUP(Table5[[#This Row],[rxn]],Table38[name],Table38[flux],0)</f>
        <v>0</v>
      </c>
      <c r="S1489" s="1">
        <f>_xlfn.XLOOKUP(SUBSTITUTE(Table5[[#This Row],[rxn]],"RXN-","ENZLOAD-"),Table38[name],Table38[flux],0)</f>
        <v>0</v>
      </c>
      <c r="T1489" s="1" t="b">
        <f>AND(Table5[[#This Row],[ENZLOAD flux in kapp-slack.gms]]=0,Table5[[#This Row],[flux in kapp-slack.gms]]&lt;&gt;0,NOT(Table5[[#This Row],[spont or unknown?]]))</f>
        <v>0</v>
      </c>
      <c r="U1489" s="1" t="b">
        <f>OR(_xlfn.TEXTAFTER(Table5[[#This Row],[rxn]],"-",-1)="SPONT",_xlfn.TEXTAFTER(Table5[[#This Row],[rxn]],"-",-1)="UNKNOWN")</f>
        <v>0</v>
      </c>
      <c r="V1489" s="1">
        <f>_xlfn.XLOOKUP(SUBSTITUTE(Table5[[#This Row],[rxn]],"RXN-","ENZLOAD-"),Table4[rxn],Table4[ub],0)</f>
        <v>0.71032262000000002</v>
      </c>
      <c r="W1489" s="1" t="b">
        <f>AND(Table5[[#This Row],[FVA ENZLOAD flux UB]]=0,Table5[[#This Row],[ENZ not made when it should be?]])</f>
        <v>0</v>
      </c>
    </row>
    <row r="1490" spans="1:23" hidden="1">
      <c r="A1490" s="1" t="s">
        <v>5968</v>
      </c>
      <c r="B1490" s="1" t="str">
        <f>_xlfn.TEXTBEFORE(Table38[[#This Row],[all fluxes from kapp-slack]]," ",,,,"")</f>
        <v>BIOSYN-METAL5</v>
      </c>
      <c r="C1490" s="1">
        <f>_xlfn.NUMBERVALUE(IFERROR(_xlfn.TEXTAFTER(Table38[[#This Row],[all fluxes from kapp-slack]]," ",-1,,,""),""))</f>
        <v>2.4543286984868001E-2</v>
      </c>
      <c r="F1490" s="1" t="s">
        <v>9294</v>
      </c>
      <c r="G1490" s="1" t="str">
        <f>_xlfn.TEXTBEFORE(Table5[[#This Row],[rxn     kapp_old        kapp_slack_ub   kapp_slack_lb]]," ")</f>
        <v>RXN-PHEN2MOXy_c_FWD-rt4454</v>
      </c>
      <c r="H149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49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490" s="1">
        <f>_xlfn.NUMBERVALUE(_xlfn.TEXTAFTER(Table5[[#This Row],[rxn     kapp_old        kapp_slack_ub   kapp_slack_lb]]," ",-1))</f>
        <v>0</v>
      </c>
      <c r="K1490" s="1">
        <f>_xlfn.XLOOKUP(SUBSTITUTE(Table5[[#This Row],[rxn]],"RXN-","ENZLOAD-"),ENZLOAD[name],ENZLOAD[flux],0)</f>
        <v>9.4701536899999993E-9</v>
      </c>
      <c r="L1490" s="1" t="str">
        <f>"'"&amp;Table5[[#This Row],[rxn]]&amp;"'"&amp;CHAR(9)&amp;IF(AND(Table5[[#This Row],[kapp_slack_ub]]&lt;&gt;0,Table5[[#This Row],[kapp_old]]&lt;$F$1),$F$1,Table5[[#This Row],[kapp_old]])</f>
        <v>'RXN-PHEN2MOXy_c_FWD-rt4454'	27141.27779288</v>
      </c>
      <c r="M1490" s="1">
        <f>_xlfn.XLOOKUP(Table5[[#This Row],[rxn]],Table3[name],Table3[flux],$F$1)</f>
        <v>27141.277792879999</v>
      </c>
      <c r="N1490" s="1">
        <f>IFERROR(Table5[[#This Row],[min flux]]/Table5[[#This Row],[associated enzload]],"")</f>
        <v>2865980709641.4717</v>
      </c>
      <c r="O1490" s="1">
        <f>_xlfn.NUMBERVALUE(IF(Table5[[#This Row],[flux/enzload]]="","",ABS($N$1-Table5[[#This Row],[flux/enzload]])))</f>
        <v>1466064391982.52</v>
      </c>
      <c r="P1490" s="1">
        <f>Table5[[#This Row],[kapp_old]]+IFERROR(((Table5[[#This Row],[kapp_slack_ub]]-Table5[[#This Row],[kapp_slack_lb]])/Table5[[#This Row],[associated enzload]]),0)</f>
        <v>27141.277792879999</v>
      </c>
      <c r="Q1490" s="1" t="str">
        <f>"'"&amp;Table5[[#This Row],[rxn]]&amp;"'"&amp;CHAR(9)&amp;Table5[[#This Row],[kapp + (slack_ub - slack_lb)/enzload]]</f>
        <v>'RXN-PHEN2MOXy_c_FWD-rt4454'	27141.27779288</v>
      </c>
      <c r="R1490" s="1">
        <f>_xlfn.XLOOKUP(Table5[[#This Row],[rxn]],Table38[name],Table38[flux],0)</f>
        <v>0</v>
      </c>
      <c r="S1490" s="1">
        <f>_xlfn.XLOOKUP(SUBSTITUTE(Table5[[#This Row],[rxn]],"RXN-","ENZLOAD-"),Table38[name],Table38[flux],0)</f>
        <v>0</v>
      </c>
      <c r="T1490" s="1" t="b">
        <f>AND(Table5[[#This Row],[ENZLOAD flux in kapp-slack.gms]]=0,Table5[[#This Row],[flux in kapp-slack.gms]]&lt;&gt;0,NOT(Table5[[#This Row],[spont or unknown?]]))</f>
        <v>0</v>
      </c>
      <c r="U1490" s="1" t="b">
        <f>OR(_xlfn.TEXTAFTER(Table5[[#This Row],[rxn]],"-",-1)="SPONT",_xlfn.TEXTAFTER(Table5[[#This Row],[rxn]],"-",-1)="UNKNOWN")</f>
        <v>0</v>
      </c>
      <c r="V1490" s="1">
        <f>_xlfn.XLOOKUP(SUBSTITUTE(Table5[[#This Row],[rxn]],"RXN-","ENZLOAD-"),Table4[rxn],Table4[ub],0)</f>
        <v>0.55135422999999995</v>
      </c>
      <c r="W1490" s="1" t="b">
        <f>AND(Table5[[#This Row],[FVA ENZLOAD flux UB]]=0,Table5[[#This Row],[ENZ not made when it should be?]])</f>
        <v>0</v>
      </c>
    </row>
    <row r="1491" spans="1:23" hidden="1">
      <c r="A1491" s="1" t="s">
        <v>5969</v>
      </c>
      <c r="B1491" s="1" t="str">
        <f>_xlfn.TEXTBEFORE(Table38[[#This Row],[all fluxes from kapp-slack]]," ",,,,"")</f>
        <v>BIOSYN-METAL6</v>
      </c>
      <c r="C1491" s="1">
        <f>_xlfn.NUMBERVALUE(IFERROR(_xlfn.TEXTAFTER(Table38[[#This Row],[all fluxes from kapp-slack]]," ",-1,,,""),""))</f>
        <v>3.6323787937E-5</v>
      </c>
      <c r="F1491" s="1" t="s">
        <v>9295</v>
      </c>
      <c r="G1491" s="1" t="str">
        <f>_xlfn.TEXTBEFORE(Table5[[#This Row],[rxn     kapp_old        kapp_slack_ub   kapp_slack_lb]]," ")</f>
        <v>RXN-PHEN2MOXy_c_FWD-rt4555</v>
      </c>
      <c r="H149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49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491" s="1">
        <f>_xlfn.NUMBERVALUE(_xlfn.TEXTAFTER(Table5[[#This Row],[rxn     kapp_old        kapp_slack_ub   kapp_slack_lb]]," ",-1))</f>
        <v>0</v>
      </c>
      <c r="K1491" s="1">
        <f>_xlfn.XLOOKUP(SUBSTITUTE(Table5[[#This Row],[rxn]],"RXN-","ENZLOAD-"),ENZLOAD[name],ENZLOAD[flux],0)</f>
        <v>2.1272114149999999E-8</v>
      </c>
      <c r="L1491" s="1" t="str">
        <f>"'"&amp;Table5[[#This Row],[rxn]]&amp;"'"&amp;CHAR(9)&amp;IF(AND(Table5[[#This Row],[kapp_slack_ub]]&lt;&gt;0,Table5[[#This Row],[kapp_old]]&lt;$F$1),$F$1,Table5[[#This Row],[kapp_old]])</f>
        <v>'RXN-PHEN2MOXy_c_FWD-rt4555'	27141.27779288</v>
      </c>
      <c r="M1491" s="1">
        <f>_xlfn.XLOOKUP(Table5[[#This Row],[rxn]],Table3[name],Table3[flux],$F$1)</f>
        <v>27141.277792879999</v>
      </c>
      <c r="N1491" s="1">
        <f>IFERROR(Table5[[#This Row],[min flux]]/Table5[[#This Row],[associated enzload]],"")</f>
        <v>1275908807253.1804</v>
      </c>
      <c r="O1491" s="1">
        <f>_xlfn.NUMBERVALUE(IF(Table5[[#This Row],[flux/enzload]]="","",ABS($N$1-Table5[[#This Row],[flux/enzload]])))</f>
        <v>124007510405.77299</v>
      </c>
      <c r="P1491" s="1">
        <f>Table5[[#This Row],[kapp_old]]+IFERROR(((Table5[[#This Row],[kapp_slack_ub]]-Table5[[#This Row],[kapp_slack_lb]])/Table5[[#This Row],[associated enzload]]),0)</f>
        <v>27141.277792879999</v>
      </c>
      <c r="Q1491" s="1" t="str">
        <f>"'"&amp;Table5[[#This Row],[rxn]]&amp;"'"&amp;CHAR(9)&amp;Table5[[#This Row],[kapp + (slack_ub - slack_lb)/enzload]]</f>
        <v>'RXN-PHEN2MOXy_c_FWD-rt4555'	27141.27779288</v>
      </c>
      <c r="R1491" s="1">
        <f>_xlfn.XLOOKUP(Table5[[#This Row],[rxn]],Table38[name],Table38[flux],0)</f>
        <v>0</v>
      </c>
      <c r="S1491" s="1">
        <f>_xlfn.XLOOKUP(SUBSTITUTE(Table5[[#This Row],[rxn]],"RXN-","ENZLOAD-"),Table38[name],Table38[flux],0)</f>
        <v>0</v>
      </c>
      <c r="T1491" s="1" t="b">
        <f>AND(Table5[[#This Row],[ENZLOAD flux in kapp-slack.gms]]=0,Table5[[#This Row],[flux in kapp-slack.gms]]&lt;&gt;0,NOT(Table5[[#This Row],[spont or unknown?]]))</f>
        <v>0</v>
      </c>
      <c r="U1491" s="1" t="b">
        <f>OR(_xlfn.TEXTAFTER(Table5[[#This Row],[rxn]],"-",-1)="SPONT",_xlfn.TEXTAFTER(Table5[[#This Row],[rxn]],"-",-1)="UNKNOWN")</f>
        <v>0</v>
      </c>
      <c r="V1491" s="1">
        <f>_xlfn.XLOOKUP(SUBSTITUTE(Table5[[#This Row],[rxn]],"RXN-","ENZLOAD-"),Table4[rxn],Table4[ub],0)</f>
        <v>0.51832126000000001</v>
      </c>
      <c r="W1491" s="1" t="b">
        <f>AND(Table5[[#This Row],[FVA ENZLOAD flux UB]]=0,Table5[[#This Row],[ENZ not made when it should be?]])</f>
        <v>0</v>
      </c>
    </row>
    <row r="1492" spans="1:23" hidden="1">
      <c r="A1492" s="1" t="s">
        <v>5970</v>
      </c>
      <c r="B1492" s="1" t="str">
        <f>_xlfn.TEXTBEFORE(Table38[[#This Row],[all fluxes from kapp-slack]]," ",,,,"")</f>
        <v>BIOSYN-METAL7</v>
      </c>
      <c r="C1492" s="1">
        <f>_xlfn.NUMBERVALUE(IFERROR(_xlfn.TEXTAFTER(Table38[[#This Row],[all fluxes from kapp-slack]]," ",-1,,,""),""))</f>
        <v>6.0805461941299997E-4</v>
      </c>
      <c r="F1492" s="1" t="s">
        <v>9297</v>
      </c>
      <c r="G1492" s="1" t="str">
        <f>_xlfn.TEXTBEFORE(Table5[[#This Row],[rxn     kapp_old        kapp_slack_ub   kapp_slack_lb]]," ")</f>
        <v>RXN-PHETA1_c_FWD-rt1784_c</v>
      </c>
      <c r="H149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49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492" s="1">
        <f>_xlfn.NUMBERVALUE(_xlfn.TEXTAFTER(Table5[[#This Row],[rxn     kapp_old        kapp_slack_ub   kapp_slack_lb]]," ",-1))</f>
        <v>0</v>
      </c>
      <c r="K1492" s="1">
        <f>_xlfn.XLOOKUP(SUBSTITUTE(Table5[[#This Row],[rxn]],"RXN-","ENZLOAD-"),ENZLOAD[name],ENZLOAD[flux],0)</f>
        <v>3.8459847290000003E-8</v>
      </c>
      <c r="L1492" s="1" t="str">
        <f>"'"&amp;Table5[[#This Row],[rxn]]&amp;"'"&amp;CHAR(9)&amp;IF(AND(Table5[[#This Row],[kapp_slack_ub]]&lt;&gt;0,Table5[[#This Row],[kapp_old]]&lt;$F$1),$F$1,Table5[[#This Row],[kapp_old]])</f>
        <v>'RXN-PHETA1_c_FWD-rt1784_c'	27141.27779288</v>
      </c>
      <c r="M1492" s="1">
        <f>_xlfn.XLOOKUP(Table5[[#This Row],[rxn]],Table3[name],Table3[flux],$F$1)</f>
        <v>27141.277792879999</v>
      </c>
      <c r="N1492" s="1">
        <f>IFERROR(Table5[[#This Row],[min flux]]/Table5[[#This Row],[associated enzload]],"")</f>
        <v>705704252755.49756</v>
      </c>
      <c r="O1492" s="1">
        <f>_xlfn.NUMBERVALUE(IF(Table5[[#This Row],[flux/enzload]]="","",ABS($N$1-Table5[[#This Row],[flux/enzload]])))</f>
        <v>694212064903.45605</v>
      </c>
      <c r="P1492" s="1">
        <f>Table5[[#This Row],[kapp_old]]+IFERROR(((Table5[[#This Row],[kapp_slack_ub]]-Table5[[#This Row],[kapp_slack_lb]])/Table5[[#This Row],[associated enzload]]),0)</f>
        <v>27141.277792879999</v>
      </c>
      <c r="Q1492" s="1" t="str">
        <f>"'"&amp;Table5[[#This Row],[rxn]]&amp;"'"&amp;CHAR(9)&amp;Table5[[#This Row],[kapp + (slack_ub - slack_lb)/enzload]]</f>
        <v>'RXN-PHETA1_c_FWD-rt1784_c'	27141.27779288</v>
      </c>
      <c r="R1492" s="1">
        <f>_xlfn.XLOOKUP(Table5[[#This Row],[rxn]],Table38[name],Table38[flux],0)</f>
        <v>0</v>
      </c>
      <c r="S1492" s="1">
        <f>_xlfn.XLOOKUP(SUBSTITUTE(Table5[[#This Row],[rxn]],"RXN-","ENZLOAD-"),Table38[name],Table38[flux],0)</f>
        <v>0</v>
      </c>
      <c r="T1492" s="1" t="b">
        <f>AND(Table5[[#This Row],[ENZLOAD flux in kapp-slack.gms]]=0,Table5[[#This Row],[flux in kapp-slack.gms]]&lt;&gt;0,NOT(Table5[[#This Row],[spont or unknown?]]))</f>
        <v>0</v>
      </c>
      <c r="U1492" s="1" t="b">
        <f>OR(_xlfn.TEXTAFTER(Table5[[#This Row],[rxn]],"-",-1)="SPONT",_xlfn.TEXTAFTER(Table5[[#This Row],[rxn]],"-",-1)="UNKNOWN")</f>
        <v>0</v>
      </c>
      <c r="V1492" s="1">
        <f>_xlfn.XLOOKUP(SUBSTITUTE(Table5[[#This Row],[rxn]],"RXN-","ENZLOAD-"),Table4[rxn],Table4[ub],0)</f>
        <v>0.79692225999999999</v>
      </c>
      <c r="W1492" s="1" t="b">
        <f>AND(Table5[[#This Row],[FVA ENZLOAD flux UB]]=0,Table5[[#This Row],[ENZ not made when it should be?]])</f>
        <v>0</v>
      </c>
    </row>
    <row r="1493" spans="1:23" hidden="1">
      <c r="A1493" s="1" t="s">
        <v>5971</v>
      </c>
      <c r="B1493" s="1" t="str">
        <f>_xlfn.TEXTBEFORE(Table38[[#This Row],[all fluxes from kapp-slack]]," ",,,,"")</f>
        <v>BIOSYN-COFACTOR</v>
      </c>
      <c r="C1493" s="1">
        <f>_xlfn.NUMBERVALUE(IFERROR(_xlfn.TEXTAFTER(Table38[[#This Row],[all fluxes from kapp-slack]]," ",-1,,,""),""))</f>
        <v>2.3447951303900001E-4</v>
      </c>
      <c r="F1493" s="1" t="s">
        <v>9299</v>
      </c>
      <c r="G1493" s="1" t="str">
        <f>_xlfn.TEXTBEFORE(Table5[[#This Row],[rxn     kapp_old        kapp_slack_ub   kapp_slack_lb]]," ")</f>
        <v>RXN-PHETA1_c_FWD-rt7471</v>
      </c>
      <c r="H149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49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493" s="1">
        <f>_xlfn.NUMBERVALUE(_xlfn.TEXTAFTER(Table5[[#This Row],[rxn     kapp_old        kapp_slack_ub   kapp_slack_lb]]," ",-1))</f>
        <v>0</v>
      </c>
      <c r="K1493" s="1">
        <f>_xlfn.XLOOKUP(SUBSTITUTE(Table5[[#This Row],[rxn]],"RXN-","ENZLOAD-"),ENZLOAD[name],ENZLOAD[flux],0)</f>
        <v>1.7271401478999999E-7</v>
      </c>
      <c r="L1493" s="1" t="str">
        <f>"'"&amp;Table5[[#This Row],[rxn]]&amp;"'"&amp;CHAR(9)&amp;IF(AND(Table5[[#This Row],[kapp_slack_ub]]&lt;&gt;0,Table5[[#This Row],[kapp_old]]&lt;$F$1),$F$1,Table5[[#This Row],[kapp_old]])</f>
        <v>'RXN-PHETA1_c_FWD-rt7471'	27141.27779288</v>
      </c>
      <c r="M1493" s="1">
        <f>_xlfn.XLOOKUP(Table5[[#This Row],[rxn]],Table3[name],Table3[flux],$F$1)</f>
        <v>27141.277792879999</v>
      </c>
      <c r="N1493" s="1">
        <f>IFERROR(Table5[[#This Row],[min flux]]/Table5[[#This Row],[associated enzload]],"")</f>
        <v>157145775494.1347</v>
      </c>
      <c r="O1493" s="1">
        <f>_xlfn.NUMBERVALUE(IF(Table5[[#This Row],[flux/enzload]]="","",ABS($N$1-Table5[[#This Row],[flux/enzload]])))</f>
        <v>1242770542164.8201</v>
      </c>
      <c r="P1493" s="1">
        <f>Table5[[#This Row],[kapp_old]]+IFERROR(((Table5[[#This Row],[kapp_slack_ub]]-Table5[[#This Row],[kapp_slack_lb]])/Table5[[#This Row],[associated enzload]]),0)</f>
        <v>27141.277792879999</v>
      </c>
      <c r="Q1493" s="1" t="str">
        <f>"'"&amp;Table5[[#This Row],[rxn]]&amp;"'"&amp;CHAR(9)&amp;Table5[[#This Row],[kapp + (slack_ub - slack_lb)/enzload]]</f>
        <v>'RXN-PHETA1_c_FWD-rt7471'	27141.27779288</v>
      </c>
      <c r="R1493" s="1">
        <f>_xlfn.XLOOKUP(Table5[[#This Row],[rxn]],Table38[name],Table38[flux],0)</f>
        <v>0</v>
      </c>
      <c r="S1493" s="1">
        <f>_xlfn.XLOOKUP(SUBSTITUTE(Table5[[#This Row],[rxn]],"RXN-","ENZLOAD-"),Table38[name],Table38[flux],0)</f>
        <v>0</v>
      </c>
      <c r="T1493" s="1" t="b">
        <f>AND(Table5[[#This Row],[ENZLOAD flux in kapp-slack.gms]]=0,Table5[[#This Row],[flux in kapp-slack.gms]]&lt;&gt;0,NOT(Table5[[#This Row],[spont or unknown?]]))</f>
        <v>0</v>
      </c>
      <c r="U1493" s="1" t="b">
        <f>OR(_xlfn.TEXTAFTER(Table5[[#This Row],[rxn]],"-",-1)="SPONT",_xlfn.TEXTAFTER(Table5[[#This Row],[rxn]],"-",-1)="UNKNOWN")</f>
        <v>0</v>
      </c>
      <c r="V1493" s="1">
        <f>_xlfn.XLOOKUP(SUBSTITUTE(Table5[[#This Row],[rxn]],"RXN-","ENZLOAD-"),Table4[rxn],Table4[ub],0)</f>
        <v>0.63835123999999999</v>
      </c>
      <c r="W1493" s="1" t="b">
        <f>AND(Table5[[#This Row],[FVA ENZLOAD flux UB]]=0,Table5[[#This Row],[ENZ not made when it should be?]])</f>
        <v>0</v>
      </c>
    </row>
    <row r="1494" spans="1:23" hidden="1">
      <c r="A1494" s="1" t="s">
        <v>5972</v>
      </c>
      <c r="B1494" s="1" t="str">
        <f>_xlfn.TEXTBEFORE(Table38[[#This Row],[all fluxes from kapp-slack]]," ",,,,"")</f>
        <v>BIOSYN-COFACTOR1</v>
      </c>
      <c r="C1494" s="1">
        <f>_xlfn.NUMBERVALUE(IFERROR(_xlfn.TEXTAFTER(Table38[[#This Row],[all fluxes from kapp-slack]]," ",-1,,,""),""))</f>
        <v>3.858583375E-5</v>
      </c>
      <c r="F1494" s="1" t="s">
        <v>9300</v>
      </c>
      <c r="G1494" s="1" t="str">
        <f>_xlfn.TEXTBEFORE(Table5[[#This Row],[rxn     kapp_old        kapp_slack_ub   kapp_slack_lb]]," ")</f>
        <v>RXN-PHETA1_c_REV-rt7471</v>
      </c>
      <c r="H1494" s="1">
        <f>_xlfn.NUMBERVALUE(_xlfn.TEXTBEFORE(TRIM(_xlfn.TEXTAFTER(_xlfn.TEXTBEFORE(Table5[[#This Row],[rxn     kapp_old        kapp_slack_ub   kapp_slack_lb]],Table5[[#This Row],[kapp_slack_lb]],-1),Table5[[#This Row],[rxn]]))," "))</f>
        <v>6.5905303401032</v>
      </c>
      <c r="I149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494" s="1">
        <f>_xlfn.NUMBERVALUE(_xlfn.TEXTAFTER(Table5[[#This Row],[rxn     kapp_old        kapp_slack_ub   kapp_slack_lb]]," ",-1))</f>
        <v>0</v>
      </c>
      <c r="K1494" s="1">
        <f>_xlfn.XLOOKUP(SUBSTITUTE(Table5[[#This Row],[rxn]],"RXN-","ENZLOAD-"),ENZLOAD[name],ENZLOAD[flux],0)</f>
        <v>1.7271401478999999E-7</v>
      </c>
      <c r="L1494" s="1" t="str">
        <f>"'"&amp;Table5[[#This Row],[rxn]]&amp;"'"&amp;CHAR(9)&amp;IF(AND(Table5[[#This Row],[kapp_slack_ub]]&lt;&gt;0,Table5[[#This Row],[kapp_old]]&lt;$F$1),$F$1,Table5[[#This Row],[kapp_old]])</f>
        <v>'RXN-PHETA1_c_REV-rt7471'	6.5905303401032</v>
      </c>
      <c r="M1494" s="1">
        <f>_xlfn.XLOOKUP(Table5[[#This Row],[rxn]],Table3[name],Table3[flux],$F$1)</f>
        <v>27141.277792879999</v>
      </c>
      <c r="N1494" s="1">
        <f>IFERROR(Table5[[#This Row],[min flux]]/Table5[[#This Row],[associated enzload]],"")</f>
        <v>157145775494.1347</v>
      </c>
      <c r="O1494" s="1">
        <f>_xlfn.NUMBERVALUE(IF(Table5[[#This Row],[flux/enzload]]="","",ABS($N$1-Table5[[#This Row],[flux/enzload]])))</f>
        <v>1242770542164.8201</v>
      </c>
      <c r="P1494" s="1">
        <f>Table5[[#This Row],[kapp_old]]+IFERROR(((Table5[[#This Row],[kapp_slack_ub]]-Table5[[#This Row],[kapp_slack_lb]])/Table5[[#This Row],[associated enzload]]),0)</f>
        <v>6.5905303401032</v>
      </c>
      <c r="Q1494" s="1" t="str">
        <f>"'"&amp;Table5[[#This Row],[rxn]]&amp;"'"&amp;CHAR(9)&amp;Table5[[#This Row],[kapp + (slack_ub - slack_lb)/enzload]]</f>
        <v>'RXN-PHETA1_c_REV-rt7471'	6.5905303401032</v>
      </c>
      <c r="R1494" s="1">
        <f>_xlfn.XLOOKUP(Table5[[#This Row],[rxn]],Table38[name],Table38[flux],0)</f>
        <v>0</v>
      </c>
      <c r="S1494" s="1">
        <f>_xlfn.XLOOKUP(SUBSTITUTE(Table5[[#This Row],[rxn]],"RXN-","ENZLOAD-"),Table38[name],Table38[flux],0)</f>
        <v>0</v>
      </c>
      <c r="T1494" s="1" t="b">
        <f>AND(Table5[[#This Row],[ENZLOAD flux in kapp-slack.gms]]=0,Table5[[#This Row],[flux in kapp-slack.gms]]&lt;&gt;0,NOT(Table5[[#This Row],[spont or unknown?]]))</f>
        <v>0</v>
      </c>
      <c r="U1494" s="1" t="b">
        <f>OR(_xlfn.TEXTAFTER(Table5[[#This Row],[rxn]],"-",-1)="SPONT",_xlfn.TEXTAFTER(Table5[[#This Row],[rxn]],"-",-1)="UNKNOWN")</f>
        <v>0</v>
      </c>
      <c r="V1494" s="1">
        <f>_xlfn.XLOOKUP(SUBSTITUTE(Table5[[#This Row],[rxn]],"RXN-","ENZLOAD-"),Table4[rxn],Table4[ub],0)</f>
        <v>0.63835123999999999</v>
      </c>
      <c r="W1494" s="1" t="b">
        <f>AND(Table5[[#This Row],[FVA ENZLOAD flux UB]]=0,Table5[[#This Row],[ENZ not made when it should be?]])</f>
        <v>0</v>
      </c>
    </row>
    <row r="1495" spans="1:23" hidden="1">
      <c r="A1495" s="1" t="s">
        <v>5973</v>
      </c>
      <c r="B1495" s="1" t="str">
        <f>_xlfn.TEXTBEFORE(Table38[[#This Row],[all fluxes from kapp-slack]]," ",,,,"")</f>
        <v>BIOSYN-COFACTOR2</v>
      </c>
      <c r="C1495" s="1">
        <f>_xlfn.NUMBERVALUE(IFERROR(_xlfn.TEXTAFTER(Table38[[#This Row],[all fluxes from kapp-slack]]," ",-1,,,""),""))</f>
        <v>3.8585584249E-5</v>
      </c>
      <c r="F1495" s="1" t="s">
        <v>9301</v>
      </c>
      <c r="G1495" s="1" t="str">
        <f>_xlfn.TEXTBEFORE(Table5[[#This Row],[rxn     kapp_old        kapp_slack_ub   kapp_slack_lb]]," ")</f>
        <v>RXN-PHETA1_c_FWD-rt7697</v>
      </c>
      <c r="H149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49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495" s="1">
        <f>_xlfn.NUMBERVALUE(_xlfn.TEXTAFTER(Table5[[#This Row],[rxn     kapp_old        kapp_slack_ub   kapp_slack_lb]]," ",-1))</f>
        <v>0</v>
      </c>
      <c r="K1495" s="1">
        <f>_xlfn.XLOOKUP(SUBSTITUTE(Table5[[#This Row],[rxn]],"RXN-","ENZLOAD-"),ENZLOAD[name],ENZLOAD[flux],0)</f>
        <v>1.6114626117099999E-6</v>
      </c>
      <c r="L1495" s="1" t="str">
        <f>"'"&amp;Table5[[#This Row],[rxn]]&amp;"'"&amp;CHAR(9)&amp;IF(AND(Table5[[#This Row],[kapp_slack_ub]]&lt;&gt;0,Table5[[#This Row],[kapp_old]]&lt;$F$1),$F$1,Table5[[#This Row],[kapp_old]])</f>
        <v>'RXN-PHETA1_c_FWD-rt7697'	27141.27779288</v>
      </c>
      <c r="M1495" s="1">
        <f>_xlfn.XLOOKUP(Table5[[#This Row],[rxn]],Table3[name],Table3[flux],$F$1)</f>
        <v>27141.277792879999</v>
      </c>
      <c r="N1495" s="1">
        <f>IFERROR(Table5[[#This Row],[min flux]]/Table5[[#This Row],[associated enzload]],"")</f>
        <v>16842635749.444471</v>
      </c>
      <c r="O1495" s="1">
        <f>_xlfn.NUMBERVALUE(IF(Table5[[#This Row],[flux/enzload]]="","",ABS($N$1-Table5[[#This Row],[flux/enzload]])))</f>
        <v>1383073681909.51</v>
      </c>
      <c r="P1495" s="1">
        <f>Table5[[#This Row],[kapp_old]]+IFERROR(((Table5[[#This Row],[kapp_slack_ub]]-Table5[[#This Row],[kapp_slack_lb]])/Table5[[#This Row],[associated enzload]]),0)</f>
        <v>27141.277792879999</v>
      </c>
      <c r="Q1495" s="1" t="str">
        <f>"'"&amp;Table5[[#This Row],[rxn]]&amp;"'"&amp;CHAR(9)&amp;Table5[[#This Row],[kapp + (slack_ub - slack_lb)/enzload]]</f>
        <v>'RXN-PHETA1_c_FWD-rt7697'	27141.27779288</v>
      </c>
      <c r="R1495" s="1">
        <f>_xlfn.XLOOKUP(Table5[[#This Row],[rxn]],Table38[name],Table38[flux],0)</f>
        <v>0</v>
      </c>
      <c r="S1495" s="1">
        <f>_xlfn.XLOOKUP(SUBSTITUTE(Table5[[#This Row],[rxn]],"RXN-","ENZLOAD-"),Table38[name],Table38[flux],0)</f>
        <v>0</v>
      </c>
      <c r="T1495" s="1" t="b">
        <f>AND(Table5[[#This Row],[ENZLOAD flux in kapp-slack.gms]]=0,Table5[[#This Row],[flux in kapp-slack.gms]]&lt;&gt;0,NOT(Table5[[#This Row],[spont or unknown?]]))</f>
        <v>0</v>
      </c>
      <c r="U1495" s="1" t="b">
        <f>OR(_xlfn.TEXTAFTER(Table5[[#This Row],[rxn]],"-",-1)="SPONT",_xlfn.TEXTAFTER(Table5[[#This Row],[rxn]],"-",-1)="UNKNOWN")</f>
        <v>0</v>
      </c>
      <c r="V1495" s="1">
        <f>_xlfn.XLOOKUP(SUBSTITUTE(Table5[[#This Row],[rxn]],"RXN-","ENZLOAD-"),Table4[rxn],Table4[ub],0)</f>
        <v>0.87798122000000001</v>
      </c>
      <c r="W1495" s="1" t="b">
        <f>AND(Table5[[#This Row],[FVA ENZLOAD flux UB]]=0,Table5[[#This Row],[ENZ not made when it should be?]])</f>
        <v>0</v>
      </c>
    </row>
    <row r="1496" spans="1:23">
      <c r="A1496" s="1" t="s">
        <v>5974</v>
      </c>
      <c r="B1496" s="1" t="str">
        <f>_xlfn.TEXTBEFORE(Table38[[#This Row],[all fluxes from kapp-slack]]," ",,,,"")</f>
        <v>BIOSYN-COFACTOR3</v>
      </c>
      <c r="C1496" s="1">
        <f>_xlfn.NUMBERVALUE(IFERROR(_xlfn.TEXTAFTER(Table38[[#This Row],[all fluxes from kapp-slack]]," ",-1,,,""),""))</f>
        <v>3.8585805267999997E-5</v>
      </c>
      <c r="F1496" s="1" t="s">
        <v>9302</v>
      </c>
      <c r="G1496" s="1" t="str">
        <f>_xlfn.TEXTBEFORE(Table5[[#This Row],[rxn     kapp_old        kapp_slack_ub   kapp_slack_lb]]," ")</f>
        <v>RXN-PHETA1_c_REV-rt7697</v>
      </c>
      <c r="H1496" s="1">
        <f>_xlfn.NUMBERVALUE(_xlfn.TEXTBEFORE(TRIM(_xlfn.TEXTAFTER(_xlfn.TEXTBEFORE(Table5[[#This Row],[rxn     kapp_old        kapp_slack_ub   kapp_slack_lb]],Table5[[#This Row],[kapp_slack_lb]],-1),Table5[[#This Row],[rxn]]))," "))</f>
        <v>6.5905303401032</v>
      </c>
      <c r="I149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7.0749193385584803</v>
      </c>
      <c r="J1496" s="1">
        <f>_xlfn.NUMBERVALUE(_xlfn.TEXTAFTER(Table5[[#This Row],[rxn     kapp_old        kapp_slack_ub   kapp_slack_lb]]," ",-1))</f>
        <v>0</v>
      </c>
      <c r="K1496" s="1">
        <f>_xlfn.XLOOKUP(SUBSTITUTE(Table5[[#This Row],[rxn]],"RXN-","ENZLOAD-"),ENZLOAD[name],ENZLOAD[flux],0)</f>
        <v>1.6114626117099999E-6</v>
      </c>
      <c r="L1496" s="1" t="str">
        <f>"'"&amp;Table5[[#This Row],[rxn]]&amp;"'"&amp;CHAR(9)&amp;IF(AND(Table5[[#This Row],[kapp_slack_ub]]&lt;&gt;0,Table5[[#This Row],[kapp_old]]&lt;$F$1),$F$1,Table5[[#This Row],[kapp_old]])</f>
        <v>'RXN-PHETA1_c_REV-rt7697'	27141.27779288</v>
      </c>
      <c r="M1496" s="1">
        <f>_xlfn.XLOOKUP(Table5[[#This Row],[rxn]],Table3[name],Table3[flux],$F$1)</f>
        <v>27141.277792879999</v>
      </c>
      <c r="N1496" s="1">
        <f>IFERROR(Table5[[#This Row],[min flux]]/Table5[[#This Row],[associated enzload]],"")</f>
        <v>16842635749.444471</v>
      </c>
      <c r="O1496" s="1">
        <f>_xlfn.NUMBERVALUE(IF(Table5[[#This Row],[flux/enzload]]="","",ABS($N$1-Table5[[#This Row],[flux/enzload]])))</f>
        <v>1383073681909.51</v>
      </c>
      <c r="P1496" s="1">
        <f>Table5[[#This Row],[kapp_old]]+IFERROR(((Table5[[#This Row],[kapp_slack_ub]]-Table5[[#This Row],[kapp_slack_lb]])/Table5[[#This Row],[associated enzload]]),0)</f>
        <v>4390377.9755983101</v>
      </c>
      <c r="Q1496" s="1" t="str">
        <f>"'"&amp;Table5[[#This Row],[rxn]]&amp;"'"&amp;CHAR(9)&amp;Table5[[#This Row],[kapp + (slack_ub - slack_lb)/enzload]]</f>
        <v>'RXN-PHETA1_c_REV-rt7697'	4390377.97559831</v>
      </c>
      <c r="R1496" s="1">
        <f>_xlfn.XLOOKUP(Table5[[#This Row],[rxn]],Table38[name],Table38[flux],0)</f>
        <v>1.8301458697362001E-2</v>
      </c>
      <c r="S1496" s="1">
        <f>_xlfn.XLOOKUP(SUBSTITUTE(Table5[[#This Row],[rxn]],"RXN-","ENZLOAD-"),Table38[name],Table38[flux],0)</f>
        <v>0</v>
      </c>
      <c r="T1496" s="1" t="b">
        <f>AND(Table5[[#This Row],[ENZLOAD flux in kapp-slack.gms]]=0,Table5[[#This Row],[flux in kapp-slack.gms]]&lt;&gt;0,NOT(Table5[[#This Row],[spont or unknown?]]))</f>
        <v>1</v>
      </c>
      <c r="U1496" s="1" t="b">
        <f>OR(_xlfn.TEXTAFTER(Table5[[#This Row],[rxn]],"-",-1)="SPONT",_xlfn.TEXTAFTER(Table5[[#This Row],[rxn]],"-",-1)="UNKNOWN")</f>
        <v>0</v>
      </c>
      <c r="V1496" s="1">
        <f>_xlfn.XLOOKUP(SUBSTITUTE(Table5[[#This Row],[rxn]],"RXN-","ENZLOAD-"),Table4[rxn],Table4[ub],0)</f>
        <v>0.87798122000000001</v>
      </c>
      <c r="W1496" s="1" t="b">
        <f>AND(Table5[[#This Row],[FVA ENZLOAD flux UB]]=0,Table5[[#This Row],[ENZ not made when it should be?]])</f>
        <v>0</v>
      </c>
    </row>
    <row r="1497" spans="1:23" hidden="1">
      <c r="A1497" s="1" t="s">
        <v>5975</v>
      </c>
      <c r="B1497" s="1" t="str">
        <f>_xlfn.TEXTBEFORE(Table38[[#This Row],[all fluxes from kapp-slack]]," ",,,,"")</f>
        <v>BIOSYN-COFACTOR4</v>
      </c>
      <c r="C1497" s="1">
        <f>_xlfn.NUMBERVALUE(IFERROR(_xlfn.TEXTAFTER(Table38[[#This Row],[all fluxes from kapp-slack]]," ",-1,,,""),""))</f>
        <v>3.8585827775999998E-5</v>
      </c>
      <c r="F1497" s="1" t="s">
        <v>9303</v>
      </c>
      <c r="G1497" s="1" t="str">
        <f>_xlfn.TEXTBEFORE(Table5[[#This Row],[rxn     kapp_old        kapp_slack_ub   kapp_slack_lb]]," ")</f>
        <v>RXN-PHETA1_m_FWD-rt5562_m</v>
      </c>
      <c r="H149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49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497" s="1">
        <f>_xlfn.NUMBERVALUE(_xlfn.TEXTAFTER(Table5[[#This Row],[rxn     kapp_old        kapp_slack_ub   kapp_slack_lb]]," ",-1))</f>
        <v>0</v>
      </c>
      <c r="K1497" s="1">
        <f>_xlfn.XLOOKUP(SUBSTITUTE(Table5[[#This Row],[rxn]],"RXN-","ENZLOAD-"),ENZLOAD[name],ENZLOAD[flux],0)</f>
        <v>1.1650937148E-7</v>
      </c>
      <c r="L1497" s="1" t="str">
        <f>"'"&amp;Table5[[#This Row],[rxn]]&amp;"'"&amp;CHAR(9)&amp;IF(AND(Table5[[#This Row],[kapp_slack_ub]]&lt;&gt;0,Table5[[#This Row],[kapp_old]]&lt;$F$1),$F$1,Table5[[#This Row],[kapp_old]])</f>
        <v>'RXN-PHETA1_m_FWD-rt5562_m'	27141.27779288</v>
      </c>
      <c r="M1497" s="1">
        <f>_xlfn.XLOOKUP(Table5[[#This Row],[rxn]],Table3[name],Table3[flux],$F$1)</f>
        <v>27141.277792879999</v>
      </c>
      <c r="N1497" s="1">
        <f>IFERROR(Table5[[#This Row],[min flux]]/Table5[[#This Row],[associated enzload]],"")</f>
        <v>232953602342.10062</v>
      </c>
      <c r="O1497" s="1">
        <f>_xlfn.NUMBERVALUE(IF(Table5[[#This Row],[flux/enzload]]="","",ABS($N$1-Table5[[#This Row],[flux/enzload]])))</f>
        <v>1166962715316.8501</v>
      </c>
      <c r="P1497" s="1">
        <f>Table5[[#This Row],[kapp_old]]+IFERROR(((Table5[[#This Row],[kapp_slack_ub]]-Table5[[#This Row],[kapp_slack_lb]])/Table5[[#This Row],[associated enzload]]),0)</f>
        <v>27141.277792879999</v>
      </c>
      <c r="Q1497" s="1" t="str">
        <f>"'"&amp;Table5[[#This Row],[rxn]]&amp;"'"&amp;CHAR(9)&amp;Table5[[#This Row],[kapp + (slack_ub - slack_lb)/enzload]]</f>
        <v>'RXN-PHETA1_m_FWD-rt5562_m'	27141.27779288</v>
      </c>
      <c r="R1497" s="1">
        <f>_xlfn.XLOOKUP(Table5[[#This Row],[rxn]],Table38[name],Table38[flux],0)</f>
        <v>0</v>
      </c>
      <c r="S1497" s="1">
        <f>_xlfn.XLOOKUP(SUBSTITUTE(Table5[[#This Row],[rxn]],"RXN-","ENZLOAD-"),Table38[name],Table38[flux],0)</f>
        <v>0</v>
      </c>
      <c r="T1497" s="1" t="b">
        <f>AND(Table5[[#This Row],[ENZLOAD flux in kapp-slack.gms]]=0,Table5[[#This Row],[flux in kapp-slack.gms]]&lt;&gt;0,NOT(Table5[[#This Row],[spont or unknown?]]))</f>
        <v>0</v>
      </c>
      <c r="U1497" s="1" t="b">
        <f>OR(_xlfn.TEXTAFTER(Table5[[#This Row],[rxn]],"-",-1)="SPONT",_xlfn.TEXTAFTER(Table5[[#This Row],[rxn]],"-",-1)="UNKNOWN")</f>
        <v>0</v>
      </c>
      <c r="V1497" s="1">
        <f>_xlfn.XLOOKUP(SUBSTITUTE(Table5[[#This Row],[rxn]],"RXN-","ENZLOAD-"),Table4[rxn],Table4[ub],0)</f>
        <v>0.94776070000000001</v>
      </c>
      <c r="W1497" s="1" t="b">
        <f>AND(Table5[[#This Row],[FVA ENZLOAD flux UB]]=0,Table5[[#This Row],[ENZ not made when it should be?]])</f>
        <v>0</v>
      </c>
    </row>
    <row r="1498" spans="1:23" hidden="1">
      <c r="A1498" s="1" t="s">
        <v>5976</v>
      </c>
      <c r="B1498" s="1" t="str">
        <f>_xlfn.TEXTBEFORE(Table38[[#This Row],[all fluxes from kapp-slack]]," ",,,,"")</f>
        <v>BIOSYN-COFACTOR5</v>
      </c>
      <c r="C1498" s="1">
        <f>_xlfn.NUMBERVALUE(IFERROR(_xlfn.TEXTAFTER(Table38[[#This Row],[all fluxes from kapp-slack]]," ",-1,,,""),""))</f>
        <v>3.8585601131000003E-5</v>
      </c>
      <c r="F1498" s="1" t="s">
        <v>9307</v>
      </c>
      <c r="G1498" s="1" t="str">
        <f>_xlfn.TEXTBEFORE(Table5[[#This Row],[rxn     kapp_old        kapp_slack_ub   kapp_slack_lb]]," ")</f>
        <v>RXN-PHETRS_m_FWD-rt5030</v>
      </c>
      <c r="H149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49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498" s="1">
        <f>_xlfn.NUMBERVALUE(_xlfn.TEXTAFTER(Table5[[#This Row],[rxn     kapp_old        kapp_slack_ub   kapp_slack_lb]]," ",-1))</f>
        <v>0</v>
      </c>
      <c r="K1498" s="1">
        <f>_xlfn.XLOOKUP(SUBSTITUTE(Table5[[#This Row],[rxn]],"RXN-","ENZLOAD-"),ENZLOAD[name],ENZLOAD[flux],0)</f>
        <v>4.9924523570999996E-7</v>
      </c>
      <c r="L1498" s="1" t="str">
        <f>"'"&amp;Table5[[#This Row],[rxn]]&amp;"'"&amp;CHAR(9)&amp;IF(AND(Table5[[#This Row],[kapp_slack_ub]]&lt;&gt;0,Table5[[#This Row],[kapp_old]]&lt;$F$1),$F$1,Table5[[#This Row],[kapp_old]])</f>
        <v>'RXN-PHETRS_m_FWD-rt5030'	27141.27779288</v>
      </c>
      <c r="M1498" s="1">
        <f>_xlfn.XLOOKUP(Table5[[#This Row],[rxn]],Table3[name],Table3[flux],$F$1)</f>
        <v>27141.277792879999</v>
      </c>
      <c r="N1498" s="1">
        <f>IFERROR(Table5[[#This Row],[min flux]]/Table5[[#This Row],[associated enzload]],"")</f>
        <v>54364620534.197227</v>
      </c>
      <c r="O1498" s="1">
        <f>_xlfn.NUMBERVALUE(IF(Table5[[#This Row],[flux/enzload]]="","",ABS($N$1-Table5[[#This Row],[flux/enzload]])))</f>
        <v>1345551697124.76</v>
      </c>
      <c r="P1498" s="1">
        <f>Table5[[#This Row],[kapp_old]]+IFERROR(((Table5[[#This Row],[kapp_slack_ub]]-Table5[[#This Row],[kapp_slack_lb]])/Table5[[#This Row],[associated enzload]]),0)</f>
        <v>27141.277792879999</v>
      </c>
      <c r="Q1498" s="1" t="str">
        <f>"'"&amp;Table5[[#This Row],[rxn]]&amp;"'"&amp;CHAR(9)&amp;Table5[[#This Row],[kapp + (slack_ub - slack_lb)/enzload]]</f>
        <v>'RXN-PHETRS_m_FWD-rt5030'	27141.27779288</v>
      </c>
      <c r="R1498" s="1">
        <f>_xlfn.XLOOKUP(Table5[[#This Row],[rxn]],Table38[name],Table38[flux],0)</f>
        <v>0</v>
      </c>
      <c r="S1498" s="1">
        <f>_xlfn.XLOOKUP(SUBSTITUTE(Table5[[#This Row],[rxn]],"RXN-","ENZLOAD-"),Table38[name],Table38[flux],0)</f>
        <v>0</v>
      </c>
      <c r="T1498" s="1" t="b">
        <f>AND(Table5[[#This Row],[ENZLOAD flux in kapp-slack.gms]]=0,Table5[[#This Row],[flux in kapp-slack.gms]]&lt;&gt;0,NOT(Table5[[#This Row],[spont or unknown?]]))</f>
        <v>0</v>
      </c>
      <c r="U1498" s="1" t="b">
        <f>OR(_xlfn.TEXTAFTER(Table5[[#This Row],[rxn]],"-",-1)="SPONT",_xlfn.TEXTAFTER(Table5[[#This Row],[rxn]],"-",-1)="UNKNOWN")</f>
        <v>0</v>
      </c>
      <c r="V1498" s="1">
        <f>_xlfn.XLOOKUP(SUBSTITUTE(Table5[[#This Row],[rxn]],"RXN-","ENZLOAD-"),Table4[rxn],Table4[ub],0)</f>
        <v>0.78201803999999997</v>
      </c>
      <c r="W1498" s="1" t="b">
        <f>AND(Table5[[#This Row],[FVA ENZLOAD flux UB]]=0,Table5[[#This Row],[ENZ not made when it should be?]])</f>
        <v>0</v>
      </c>
    </row>
    <row r="1499" spans="1:23" hidden="1">
      <c r="A1499" s="1" t="s">
        <v>5977</v>
      </c>
      <c r="B1499" s="1" t="str">
        <f>_xlfn.TEXTBEFORE(Table38[[#This Row],[all fluxes from kapp-slack]]," ",,,,"")</f>
        <v>BIOSYN-COFACTOR6</v>
      </c>
      <c r="C1499" s="1">
        <f>_xlfn.NUMBERVALUE(IFERROR(_xlfn.TEXTAFTER(Table38[[#This Row],[all fluxes from kapp-slack]]," ",-1,,,""),""))</f>
        <v>3.8585675608000003E-5</v>
      </c>
      <c r="F1499" s="1" t="s">
        <v>9308</v>
      </c>
      <c r="G1499" s="1" t="str">
        <f>_xlfn.TEXTBEFORE(Table5[[#This Row],[rxn     kapp_old        kapp_slack_ub   kapp_slack_lb]]," ")</f>
        <v>RXN-PHYTOED1_c_FWD-rt0217</v>
      </c>
      <c r="H149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49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499" s="1">
        <f>_xlfn.NUMBERVALUE(_xlfn.TEXTAFTER(Table5[[#This Row],[rxn     kapp_old        kapp_slack_ub   kapp_slack_lb]]," ",-1))</f>
        <v>0</v>
      </c>
      <c r="K1499" s="1">
        <f>_xlfn.XLOOKUP(SUBSTITUTE(Table5[[#This Row],[rxn]],"RXN-","ENZLOAD-"),ENZLOAD[name],ENZLOAD[flux],0)</f>
        <v>3.347885643E-8</v>
      </c>
      <c r="L1499" s="1" t="str">
        <f>"'"&amp;Table5[[#This Row],[rxn]]&amp;"'"&amp;CHAR(9)&amp;IF(AND(Table5[[#This Row],[kapp_slack_ub]]&lt;&gt;0,Table5[[#This Row],[kapp_old]]&lt;$F$1),$F$1,Table5[[#This Row],[kapp_old]])</f>
        <v>'RXN-PHYTOED1_c_FWD-rt0217'	27141.27779288</v>
      </c>
      <c r="M1499" s="1">
        <f>_xlfn.XLOOKUP(Table5[[#This Row],[rxn]],Table3[name],Table3[flux],$F$1)</f>
        <v>27141.277792879999</v>
      </c>
      <c r="N1499" s="1">
        <f>IFERROR(Table5[[#This Row],[min flux]]/Table5[[#This Row],[associated enzload]],"")</f>
        <v>810699070609.80212</v>
      </c>
      <c r="O1499" s="1">
        <f>_xlfn.NUMBERVALUE(IF(Table5[[#This Row],[flux/enzload]]="","",ABS($N$1-Table5[[#This Row],[flux/enzload]])))</f>
        <v>589217247049.151</v>
      </c>
      <c r="P1499" s="1">
        <f>Table5[[#This Row],[kapp_old]]+IFERROR(((Table5[[#This Row],[kapp_slack_ub]]-Table5[[#This Row],[kapp_slack_lb]])/Table5[[#This Row],[associated enzload]]),0)</f>
        <v>27141.277792879999</v>
      </c>
      <c r="Q1499" s="1" t="str">
        <f>"'"&amp;Table5[[#This Row],[rxn]]&amp;"'"&amp;CHAR(9)&amp;Table5[[#This Row],[kapp + (slack_ub - slack_lb)/enzload]]</f>
        <v>'RXN-PHYTOED1_c_FWD-rt0217'	27141.27779288</v>
      </c>
      <c r="R1499" s="1">
        <f>_xlfn.XLOOKUP(Table5[[#This Row],[rxn]],Table38[name],Table38[flux],0)</f>
        <v>0</v>
      </c>
      <c r="S1499" s="1">
        <f>_xlfn.XLOOKUP(SUBSTITUTE(Table5[[#This Row],[rxn]],"RXN-","ENZLOAD-"),Table38[name],Table38[flux],0)</f>
        <v>0</v>
      </c>
      <c r="T1499" s="1" t="b">
        <f>AND(Table5[[#This Row],[ENZLOAD flux in kapp-slack.gms]]=0,Table5[[#This Row],[flux in kapp-slack.gms]]&lt;&gt;0,NOT(Table5[[#This Row],[spont or unknown?]]))</f>
        <v>0</v>
      </c>
      <c r="U1499" s="1" t="b">
        <f>OR(_xlfn.TEXTAFTER(Table5[[#This Row],[rxn]],"-",-1)="SPONT",_xlfn.TEXTAFTER(Table5[[#This Row],[rxn]],"-",-1)="UNKNOWN")</f>
        <v>0</v>
      </c>
      <c r="V1499" s="1">
        <f>_xlfn.XLOOKUP(SUBSTITUTE(Table5[[#This Row],[rxn]],"RXN-","ENZLOAD-"),Table4[rxn],Table4[ub],0)</f>
        <v>0.69371168999999999</v>
      </c>
      <c r="W1499" s="1" t="b">
        <f>AND(Table5[[#This Row],[FVA ENZLOAD flux UB]]=0,Table5[[#This Row],[ENZ not made when it should be?]])</f>
        <v>0</v>
      </c>
    </row>
    <row r="1500" spans="1:23" hidden="1">
      <c r="A1500" s="1" t="s">
        <v>5978</v>
      </c>
      <c r="B1500" s="1" t="str">
        <f>_xlfn.TEXTBEFORE(Table38[[#This Row],[all fluxes from kapp-slack]]," ",,,,"")</f>
        <v>BIOSYN-COFACTOR7</v>
      </c>
      <c r="C1500" s="1">
        <f>_xlfn.NUMBERVALUE(IFERROR(_xlfn.TEXTAFTER(Table38[[#This Row],[all fluxes from kapp-slack]]," ",-1,,,""),""))</f>
        <v>3.8585925779000001E-5</v>
      </c>
      <c r="F1500" s="1" t="s">
        <v>9309</v>
      </c>
      <c r="G1500" s="1" t="str">
        <f>_xlfn.TEXTBEFORE(Table5[[#This Row],[rxn     kapp_old        kapp_slack_ub   kapp_slack_lb]]," ")</f>
        <v>RXN-PHYTOED2_c_FWD-rt0217</v>
      </c>
      <c r="H150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50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500" s="1">
        <f>_xlfn.NUMBERVALUE(_xlfn.TEXTAFTER(Table5[[#This Row],[rxn     kapp_old        kapp_slack_ub   kapp_slack_lb]]," ",-1))</f>
        <v>0</v>
      </c>
      <c r="K1500" s="1">
        <f>_xlfn.XLOOKUP(SUBSTITUTE(Table5[[#This Row],[rxn]],"RXN-","ENZLOAD-"),ENZLOAD[name],ENZLOAD[flux],0)</f>
        <v>3.347885643E-8</v>
      </c>
      <c r="L1500" s="1" t="str">
        <f>"'"&amp;Table5[[#This Row],[rxn]]&amp;"'"&amp;CHAR(9)&amp;IF(AND(Table5[[#This Row],[kapp_slack_ub]]&lt;&gt;0,Table5[[#This Row],[kapp_old]]&lt;$F$1),$F$1,Table5[[#This Row],[kapp_old]])</f>
        <v>'RXN-PHYTOED2_c_FWD-rt0217'	27141.27779288</v>
      </c>
      <c r="M1500" s="1">
        <f>_xlfn.XLOOKUP(Table5[[#This Row],[rxn]],Table3[name],Table3[flux],$F$1)</f>
        <v>27141.277792879999</v>
      </c>
      <c r="N1500" s="1">
        <f>IFERROR(Table5[[#This Row],[min flux]]/Table5[[#This Row],[associated enzload]],"")</f>
        <v>810699070609.80212</v>
      </c>
      <c r="O1500" s="1">
        <f>_xlfn.NUMBERVALUE(IF(Table5[[#This Row],[flux/enzload]]="","",ABS($N$1-Table5[[#This Row],[flux/enzload]])))</f>
        <v>589217247049.151</v>
      </c>
      <c r="P1500" s="1">
        <f>Table5[[#This Row],[kapp_old]]+IFERROR(((Table5[[#This Row],[kapp_slack_ub]]-Table5[[#This Row],[kapp_slack_lb]])/Table5[[#This Row],[associated enzload]]),0)</f>
        <v>27141.277792879999</v>
      </c>
      <c r="Q1500" s="1" t="str">
        <f>"'"&amp;Table5[[#This Row],[rxn]]&amp;"'"&amp;CHAR(9)&amp;Table5[[#This Row],[kapp + (slack_ub - slack_lb)/enzload]]</f>
        <v>'RXN-PHYTOED2_c_FWD-rt0217'	27141.27779288</v>
      </c>
      <c r="R1500" s="1">
        <f>_xlfn.XLOOKUP(Table5[[#This Row],[rxn]],Table38[name],Table38[flux],0)</f>
        <v>0</v>
      </c>
      <c r="S1500" s="1">
        <f>_xlfn.XLOOKUP(SUBSTITUTE(Table5[[#This Row],[rxn]],"RXN-","ENZLOAD-"),Table38[name],Table38[flux],0)</f>
        <v>0</v>
      </c>
      <c r="T1500" s="1" t="b">
        <f>AND(Table5[[#This Row],[ENZLOAD flux in kapp-slack.gms]]=0,Table5[[#This Row],[flux in kapp-slack.gms]]&lt;&gt;0,NOT(Table5[[#This Row],[spont or unknown?]]))</f>
        <v>0</v>
      </c>
      <c r="U1500" s="1" t="b">
        <f>OR(_xlfn.TEXTAFTER(Table5[[#This Row],[rxn]],"-",-1)="SPONT",_xlfn.TEXTAFTER(Table5[[#This Row],[rxn]],"-",-1)="UNKNOWN")</f>
        <v>0</v>
      </c>
      <c r="V1500" s="1">
        <f>_xlfn.XLOOKUP(SUBSTITUTE(Table5[[#This Row],[rxn]],"RXN-","ENZLOAD-"),Table4[rxn],Table4[ub],0)</f>
        <v>0.69371168999999999</v>
      </c>
      <c r="W1500" s="1" t="b">
        <f>AND(Table5[[#This Row],[FVA ENZLOAD flux UB]]=0,Table5[[#This Row],[ENZ not made when it should be?]])</f>
        <v>0</v>
      </c>
    </row>
    <row r="1501" spans="1:23" hidden="1">
      <c r="A1501" s="1" t="s">
        <v>5979</v>
      </c>
      <c r="B1501" s="1" t="str">
        <f>_xlfn.TEXTBEFORE(Table38[[#This Row],[all fluxes from kapp-slack]]," ",,,,"")</f>
        <v>BIOSYN-COFACTOR8</v>
      </c>
      <c r="C1501" s="1">
        <f>_xlfn.NUMBERVALUE(IFERROR(_xlfn.TEXTAFTER(Table38[[#This Row],[all fluxes from kapp-slack]]," ",-1,,,""),""))</f>
        <v>3.8585555836E-5</v>
      </c>
      <c r="F1501" s="1" t="s">
        <v>9310</v>
      </c>
      <c r="G1501" s="1" t="str">
        <f>_xlfn.TEXTBEFORE(Table5[[#This Row],[rxn     kapp_old        kapp_slack_ub   kapp_slack_lb]]," ")</f>
        <v>RXN-PHYTOED3_c_FWD-rt0217</v>
      </c>
      <c r="H150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50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501" s="1">
        <f>_xlfn.NUMBERVALUE(_xlfn.TEXTAFTER(Table5[[#This Row],[rxn     kapp_old        kapp_slack_ub   kapp_slack_lb]]," ",-1))</f>
        <v>0</v>
      </c>
      <c r="K1501" s="1">
        <f>_xlfn.XLOOKUP(SUBSTITUTE(Table5[[#This Row],[rxn]],"RXN-","ENZLOAD-"),ENZLOAD[name],ENZLOAD[flux],0)</f>
        <v>3.347885643E-8</v>
      </c>
      <c r="L1501" s="1" t="str">
        <f>"'"&amp;Table5[[#This Row],[rxn]]&amp;"'"&amp;CHAR(9)&amp;IF(AND(Table5[[#This Row],[kapp_slack_ub]]&lt;&gt;0,Table5[[#This Row],[kapp_old]]&lt;$F$1),$F$1,Table5[[#This Row],[kapp_old]])</f>
        <v>'RXN-PHYTOED3_c_FWD-rt0217'	27141.27779288</v>
      </c>
      <c r="M1501" s="1">
        <f>_xlfn.XLOOKUP(Table5[[#This Row],[rxn]],Table3[name],Table3[flux],$F$1)</f>
        <v>27141.277792879999</v>
      </c>
      <c r="N1501" s="1">
        <f>IFERROR(Table5[[#This Row],[min flux]]/Table5[[#This Row],[associated enzload]],"")</f>
        <v>810699070609.80212</v>
      </c>
      <c r="O1501" s="1">
        <f>_xlfn.NUMBERVALUE(IF(Table5[[#This Row],[flux/enzload]]="","",ABS($N$1-Table5[[#This Row],[flux/enzload]])))</f>
        <v>589217247049.151</v>
      </c>
      <c r="P1501" s="1">
        <f>Table5[[#This Row],[kapp_old]]+IFERROR(((Table5[[#This Row],[kapp_slack_ub]]-Table5[[#This Row],[kapp_slack_lb]])/Table5[[#This Row],[associated enzload]]),0)</f>
        <v>27141.277792879999</v>
      </c>
      <c r="Q1501" s="1" t="str">
        <f>"'"&amp;Table5[[#This Row],[rxn]]&amp;"'"&amp;CHAR(9)&amp;Table5[[#This Row],[kapp + (slack_ub - slack_lb)/enzload]]</f>
        <v>'RXN-PHYTOED3_c_FWD-rt0217'	27141.27779288</v>
      </c>
      <c r="R1501" s="1">
        <f>_xlfn.XLOOKUP(Table5[[#This Row],[rxn]],Table38[name],Table38[flux],0)</f>
        <v>0</v>
      </c>
      <c r="S1501" s="1">
        <f>_xlfn.XLOOKUP(SUBSTITUTE(Table5[[#This Row],[rxn]],"RXN-","ENZLOAD-"),Table38[name],Table38[flux],0)</f>
        <v>0</v>
      </c>
      <c r="T1501" s="1" t="b">
        <f>AND(Table5[[#This Row],[ENZLOAD flux in kapp-slack.gms]]=0,Table5[[#This Row],[flux in kapp-slack.gms]]&lt;&gt;0,NOT(Table5[[#This Row],[spont or unknown?]]))</f>
        <v>0</v>
      </c>
      <c r="U1501" s="1" t="b">
        <f>OR(_xlfn.TEXTAFTER(Table5[[#This Row],[rxn]],"-",-1)="SPONT",_xlfn.TEXTAFTER(Table5[[#This Row],[rxn]],"-",-1)="UNKNOWN")</f>
        <v>0</v>
      </c>
      <c r="V1501" s="1">
        <f>_xlfn.XLOOKUP(SUBSTITUTE(Table5[[#This Row],[rxn]],"RXN-","ENZLOAD-"),Table4[rxn],Table4[ub],0)</f>
        <v>0.69371168999999999</v>
      </c>
      <c r="W1501" s="1" t="b">
        <f>AND(Table5[[#This Row],[FVA ENZLOAD flux UB]]=0,Table5[[#This Row],[ENZ not made when it should be?]])</f>
        <v>0</v>
      </c>
    </row>
    <row r="1502" spans="1:23" hidden="1">
      <c r="A1502" s="1" t="s">
        <v>5980</v>
      </c>
      <c r="B1502" s="1" t="str">
        <f>_xlfn.TEXTBEFORE(Table38[[#This Row],[all fluxes from kapp-slack]]," ",,,,"")</f>
        <v>BIOSYN-COFACTOR9</v>
      </c>
      <c r="C1502" s="1">
        <f>_xlfn.NUMBERVALUE(IFERROR(_xlfn.TEXTAFTER(Table38[[#This Row],[all fluxes from kapp-slack]]," ",-1,,,""),""))</f>
        <v>3.8585644477999997E-5</v>
      </c>
      <c r="F1502" s="1" t="s">
        <v>9311</v>
      </c>
      <c r="G1502" s="1" t="str">
        <f>_xlfn.TEXTBEFORE(Table5[[#This Row],[rxn     kapp_old        kapp_slack_ub   kapp_slack_lb]]," ")</f>
        <v>RXN-PHYTOED4_c_FWD-rt0217</v>
      </c>
      <c r="H150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50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502" s="1">
        <f>_xlfn.NUMBERVALUE(_xlfn.TEXTAFTER(Table5[[#This Row],[rxn     kapp_old        kapp_slack_ub   kapp_slack_lb]]," ",-1))</f>
        <v>0</v>
      </c>
      <c r="K1502" s="1">
        <f>_xlfn.XLOOKUP(SUBSTITUTE(Table5[[#This Row],[rxn]],"RXN-","ENZLOAD-"),ENZLOAD[name],ENZLOAD[flux],0)</f>
        <v>3.347885643E-8</v>
      </c>
      <c r="L1502" s="1" t="str">
        <f>"'"&amp;Table5[[#This Row],[rxn]]&amp;"'"&amp;CHAR(9)&amp;IF(AND(Table5[[#This Row],[kapp_slack_ub]]&lt;&gt;0,Table5[[#This Row],[kapp_old]]&lt;$F$1),$F$1,Table5[[#This Row],[kapp_old]])</f>
        <v>'RXN-PHYTOED4_c_FWD-rt0217'	27141.27779288</v>
      </c>
      <c r="M1502" s="1">
        <f>_xlfn.XLOOKUP(Table5[[#This Row],[rxn]],Table3[name],Table3[flux],$F$1)</f>
        <v>27141.277792879999</v>
      </c>
      <c r="N1502" s="1">
        <f>IFERROR(Table5[[#This Row],[min flux]]/Table5[[#This Row],[associated enzload]],"")</f>
        <v>810699070609.80212</v>
      </c>
      <c r="O1502" s="1">
        <f>_xlfn.NUMBERVALUE(IF(Table5[[#This Row],[flux/enzload]]="","",ABS($N$1-Table5[[#This Row],[flux/enzload]])))</f>
        <v>589217247049.151</v>
      </c>
      <c r="P1502" s="1">
        <f>Table5[[#This Row],[kapp_old]]+IFERROR(((Table5[[#This Row],[kapp_slack_ub]]-Table5[[#This Row],[kapp_slack_lb]])/Table5[[#This Row],[associated enzload]]),0)</f>
        <v>27141.277792879999</v>
      </c>
      <c r="Q1502" s="1" t="str">
        <f>"'"&amp;Table5[[#This Row],[rxn]]&amp;"'"&amp;CHAR(9)&amp;Table5[[#This Row],[kapp + (slack_ub - slack_lb)/enzload]]</f>
        <v>'RXN-PHYTOED4_c_FWD-rt0217'	27141.27779288</v>
      </c>
      <c r="R1502" s="1">
        <f>_xlfn.XLOOKUP(Table5[[#This Row],[rxn]],Table38[name],Table38[flux],0)</f>
        <v>0</v>
      </c>
      <c r="S1502" s="1">
        <f>_xlfn.XLOOKUP(SUBSTITUTE(Table5[[#This Row],[rxn]],"RXN-","ENZLOAD-"),Table38[name],Table38[flux],0)</f>
        <v>0</v>
      </c>
      <c r="T1502" s="1" t="b">
        <f>AND(Table5[[#This Row],[ENZLOAD flux in kapp-slack.gms]]=0,Table5[[#This Row],[flux in kapp-slack.gms]]&lt;&gt;0,NOT(Table5[[#This Row],[spont or unknown?]]))</f>
        <v>0</v>
      </c>
      <c r="U1502" s="1" t="b">
        <f>OR(_xlfn.TEXTAFTER(Table5[[#This Row],[rxn]],"-",-1)="SPONT",_xlfn.TEXTAFTER(Table5[[#This Row],[rxn]],"-",-1)="UNKNOWN")</f>
        <v>0</v>
      </c>
      <c r="V1502" s="1">
        <f>_xlfn.XLOOKUP(SUBSTITUTE(Table5[[#This Row],[rxn]],"RXN-","ENZLOAD-"),Table4[rxn],Table4[ub],0)</f>
        <v>0.69371168999999999</v>
      </c>
      <c r="W1502" s="1" t="b">
        <f>AND(Table5[[#This Row],[FVA ENZLOAD flux UB]]=0,Table5[[#This Row],[ENZ not made when it should be?]])</f>
        <v>0</v>
      </c>
    </row>
    <row r="1503" spans="1:23" hidden="1">
      <c r="A1503" s="1" t="s">
        <v>5981</v>
      </c>
      <c r="B1503" s="1" t="str">
        <f>_xlfn.TEXTBEFORE(Table38[[#This Row],[all fluxes from kapp-slack]]," ",,,,"")</f>
        <v>BIOSYN-COFACTOR10</v>
      </c>
      <c r="C1503" s="1">
        <f>_xlfn.NUMBERVALUE(IFERROR(_xlfn.TEXTAFTER(Table38[[#This Row],[all fluxes from kapp-slack]]," ",-1,,,""),""))</f>
        <v>3.8586004870999999E-5</v>
      </c>
      <c r="F1503" s="1" t="s">
        <v>9312</v>
      </c>
      <c r="G1503" s="1" t="str">
        <f>_xlfn.TEXTBEFORE(Table5[[#This Row],[rxn     kapp_old        kapp_slack_ub   kapp_slack_lb]]," ")</f>
        <v>RXN-PHYTOED5_c_FWD-rt0217</v>
      </c>
      <c r="H150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50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503" s="1">
        <f>_xlfn.NUMBERVALUE(_xlfn.TEXTAFTER(Table5[[#This Row],[rxn     kapp_old        kapp_slack_ub   kapp_slack_lb]]," ",-1))</f>
        <v>0</v>
      </c>
      <c r="K1503" s="1">
        <f>_xlfn.XLOOKUP(SUBSTITUTE(Table5[[#This Row],[rxn]],"RXN-","ENZLOAD-"),ENZLOAD[name],ENZLOAD[flux],0)</f>
        <v>3.347885643E-8</v>
      </c>
      <c r="L1503" s="1" t="str">
        <f>"'"&amp;Table5[[#This Row],[rxn]]&amp;"'"&amp;CHAR(9)&amp;IF(AND(Table5[[#This Row],[kapp_slack_ub]]&lt;&gt;0,Table5[[#This Row],[kapp_old]]&lt;$F$1),$F$1,Table5[[#This Row],[kapp_old]])</f>
        <v>'RXN-PHYTOED5_c_FWD-rt0217'	27141.27779288</v>
      </c>
      <c r="M1503" s="1">
        <f>_xlfn.XLOOKUP(Table5[[#This Row],[rxn]],Table3[name],Table3[flux],$F$1)</f>
        <v>27141.277792879999</v>
      </c>
      <c r="N1503" s="1">
        <f>IFERROR(Table5[[#This Row],[min flux]]/Table5[[#This Row],[associated enzload]],"")</f>
        <v>810699070609.80212</v>
      </c>
      <c r="O1503" s="1">
        <f>_xlfn.NUMBERVALUE(IF(Table5[[#This Row],[flux/enzload]]="","",ABS($N$1-Table5[[#This Row],[flux/enzload]])))</f>
        <v>589217247049.151</v>
      </c>
      <c r="P1503" s="1">
        <f>Table5[[#This Row],[kapp_old]]+IFERROR(((Table5[[#This Row],[kapp_slack_ub]]-Table5[[#This Row],[kapp_slack_lb]])/Table5[[#This Row],[associated enzload]]),0)</f>
        <v>27141.277792879999</v>
      </c>
      <c r="Q1503" s="1" t="str">
        <f>"'"&amp;Table5[[#This Row],[rxn]]&amp;"'"&amp;CHAR(9)&amp;Table5[[#This Row],[kapp + (slack_ub - slack_lb)/enzload]]</f>
        <v>'RXN-PHYTOED5_c_FWD-rt0217'	27141.27779288</v>
      </c>
      <c r="R1503" s="1">
        <f>_xlfn.XLOOKUP(Table5[[#This Row],[rxn]],Table38[name],Table38[flux],0)</f>
        <v>0</v>
      </c>
      <c r="S1503" s="1">
        <f>_xlfn.XLOOKUP(SUBSTITUTE(Table5[[#This Row],[rxn]],"RXN-","ENZLOAD-"),Table38[name],Table38[flux],0)</f>
        <v>0</v>
      </c>
      <c r="T1503" s="1" t="b">
        <f>AND(Table5[[#This Row],[ENZLOAD flux in kapp-slack.gms]]=0,Table5[[#This Row],[flux in kapp-slack.gms]]&lt;&gt;0,NOT(Table5[[#This Row],[spont or unknown?]]))</f>
        <v>0</v>
      </c>
      <c r="U1503" s="1" t="b">
        <f>OR(_xlfn.TEXTAFTER(Table5[[#This Row],[rxn]],"-",-1)="SPONT",_xlfn.TEXTAFTER(Table5[[#This Row],[rxn]],"-",-1)="UNKNOWN")</f>
        <v>0</v>
      </c>
      <c r="V1503" s="1">
        <f>_xlfn.XLOOKUP(SUBSTITUTE(Table5[[#This Row],[rxn]],"RXN-","ENZLOAD-"),Table4[rxn],Table4[ub],0)</f>
        <v>0.69371168999999999</v>
      </c>
      <c r="W1503" s="1" t="b">
        <f>AND(Table5[[#This Row],[FVA ENZLOAD flux UB]]=0,Table5[[#This Row],[ENZ not made when it should be?]])</f>
        <v>0</v>
      </c>
    </row>
    <row r="1504" spans="1:23" hidden="1">
      <c r="A1504" s="1" t="s">
        <v>5982</v>
      </c>
      <c r="B1504" s="1" t="str">
        <f>_xlfn.TEXTBEFORE(Table38[[#This Row],[all fluxes from kapp-slack]]," ",,,,"")</f>
        <v>BIOSYN-COFACTOR11</v>
      </c>
      <c r="C1504" s="1">
        <f>_xlfn.NUMBERVALUE(IFERROR(_xlfn.TEXTAFTER(Table38[[#This Row],[all fluxes from kapp-slack]]," ",-1,,,""),""))</f>
        <v>3.8586011264E-5</v>
      </c>
      <c r="F1504" s="1" t="s">
        <v>9313</v>
      </c>
      <c r="G1504" s="1" t="str">
        <f>_xlfn.TEXTBEFORE(Table5[[#This Row],[rxn     kapp_old        kapp_slack_ub   kapp_slack_lb]]," ")</f>
        <v>RXN-PHYTOES_c_FWD-rt0221</v>
      </c>
      <c r="H150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50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504" s="1">
        <f>_xlfn.NUMBERVALUE(_xlfn.TEXTAFTER(Table5[[#This Row],[rxn     kapp_old        kapp_slack_ub   kapp_slack_lb]]," ",-1))</f>
        <v>0</v>
      </c>
      <c r="K1504" s="1">
        <f>_xlfn.XLOOKUP(SUBSTITUTE(Table5[[#This Row],[rxn]],"RXN-","ENZLOAD-"),ENZLOAD[name],ENZLOAD[flux],0)</f>
        <v>4.8560603920000001E-8</v>
      </c>
      <c r="L1504" s="1" t="str">
        <f>"'"&amp;Table5[[#This Row],[rxn]]&amp;"'"&amp;CHAR(9)&amp;IF(AND(Table5[[#This Row],[kapp_slack_ub]]&lt;&gt;0,Table5[[#This Row],[kapp_old]]&lt;$F$1),$F$1,Table5[[#This Row],[kapp_old]])</f>
        <v>'RXN-PHYTOES_c_FWD-rt0221'	27141.27779288</v>
      </c>
      <c r="M1504" s="1">
        <f>_xlfn.XLOOKUP(Table5[[#This Row],[rxn]],Table3[name],Table3[flux],$F$1)</f>
        <v>27141.277792879999</v>
      </c>
      <c r="N1504" s="1">
        <f>IFERROR(Table5[[#This Row],[min flux]]/Table5[[#This Row],[associated enzload]],"")</f>
        <v>558915573570.56848</v>
      </c>
      <c r="O1504" s="1">
        <f>_xlfn.NUMBERVALUE(IF(Table5[[#This Row],[flux/enzload]]="","",ABS($N$1-Table5[[#This Row],[flux/enzload]])))</f>
        <v>841000744088.38501</v>
      </c>
      <c r="P1504" s="1">
        <f>Table5[[#This Row],[kapp_old]]+IFERROR(((Table5[[#This Row],[kapp_slack_ub]]-Table5[[#This Row],[kapp_slack_lb]])/Table5[[#This Row],[associated enzload]]),0)</f>
        <v>27141.277792879999</v>
      </c>
      <c r="Q1504" s="1" t="str">
        <f>"'"&amp;Table5[[#This Row],[rxn]]&amp;"'"&amp;CHAR(9)&amp;Table5[[#This Row],[kapp + (slack_ub - slack_lb)/enzload]]</f>
        <v>'RXN-PHYTOES_c_FWD-rt0221'	27141.27779288</v>
      </c>
      <c r="R1504" s="1">
        <f>_xlfn.XLOOKUP(Table5[[#This Row],[rxn]],Table38[name],Table38[flux],0)</f>
        <v>0</v>
      </c>
      <c r="S1504" s="1">
        <f>_xlfn.XLOOKUP(SUBSTITUTE(Table5[[#This Row],[rxn]],"RXN-","ENZLOAD-"),Table38[name],Table38[flux],0)</f>
        <v>0</v>
      </c>
      <c r="T1504" s="1" t="b">
        <f>AND(Table5[[#This Row],[ENZLOAD flux in kapp-slack.gms]]=0,Table5[[#This Row],[flux in kapp-slack.gms]]&lt;&gt;0,NOT(Table5[[#This Row],[spont or unknown?]]))</f>
        <v>0</v>
      </c>
      <c r="U1504" s="1" t="b">
        <f>OR(_xlfn.TEXTAFTER(Table5[[#This Row],[rxn]],"-",-1)="SPONT",_xlfn.TEXTAFTER(Table5[[#This Row],[rxn]],"-",-1)="UNKNOWN")</f>
        <v>0</v>
      </c>
      <c r="V1504" s="1">
        <f>_xlfn.XLOOKUP(SUBSTITUTE(Table5[[#This Row],[rxn]],"RXN-","ENZLOAD-"),Table4[rxn],Table4[ub],0)</f>
        <v>0.63577015999999997</v>
      </c>
      <c r="W1504" s="1" t="b">
        <f>AND(Table5[[#This Row],[FVA ENZLOAD flux UB]]=0,Table5[[#This Row],[ENZ not made when it should be?]])</f>
        <v>0</v>
      </c>
    </row>
    <row r="1505" spans="1:23" hidden="1">
      <c r="A1505" s="1" t="s">
        <v>5983</v>
      </c>
      <c r="B1505" s="1" t="str">
        <f>_xlfn.TEXTBEFORE(Table38[[#This Row],[all fluxes from kapp-slack]]," ",,,,"")</f>
        <v>BIOSYN-COFACTOR12</v>
      </c>
      <c r="C1505" s="1">
        <f>_xlfn.NUMBERVALUE(IFERROR(_xlfn.TEXTAFTER(Table38[[#This Row],[all fluxes from kapp-slack]]," ",-1,,,""),""))</f>
        <v>3.8585456522999997E-5</v>
      </c>
      <c r="F1505" s="1" t="s">
        <v>9314</v>
      </c>
      <c r="G1505" s="1" t="str">
        <f>_xlfn.TEXTBEFORE(Table5[[#This Row],[rxn     kapp_old        kapp_slack_ub   kapp_slack_lb]]," ")</f>
        <v>RXN-PHYTOES_c_REV-rt0221</v>
      </c>
      <c r="H150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50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505" s="1">
        <f>_xlfn.NUMBERVALUE(_xlfn.TEXTAFTER(Table5[[#This Row],[rxn     kapp_old        kapp_slack_ub   kapp_slack_lb]]," ",-1))</f>
        <v>0</v>
      </c>
      <c r="K1505" s="1">
        <f>_xlfn.XLOOKUP(SUBSTITUTE(Table5[[#This Row],[rxn]],"RXN-","ENZLOAD-"),ENZLOAD[name],ENZLOAD[flux],0)</f>
        <v>4.8560603920000001E-8</v>
      </c>
      <c r="L1505" s="1" t="str">
        <f>"'"&amp;Table5[[#This Row],[rxn]]&amp;"'"&amp;CHAR(9)&amp;IF(AND(Table5[[#This Row],[kapp_slack_ub]]&lt;&gt;0,Table5[[#This Row],[kapp_old]]&lt;$F$1),$F$1,Table5[[#This Row],[kapp_old]])</f>
        <v>'RXN-PHYTOES_c_REV-rt0221'	27141.27779288</v>
      </c>
      <c r="M1505" s="1">
        <f>_xlfn.XLOOKUP(Table5[[#This Row],[rxn]],Table3[name],Table3[flux],$F$1)</f>
        <v>27141.277792879999</v>
      </c>
      <c r="N1505" s="1">
        <f>IFERROR(Table5[[#This Row],[min flux]]/Table5[[#This Row],[associated enzload]],"")</f>
        <v>558915573570.56848</v>
      </c>
      <c r="O1505" s="1">
        <f>_xlfn.NUMBERVALUE(IF(Table5[[#This Row],[flux/enzload]]="","",ABS($N$1-Table5[[#This Row],[flux/enzload]])))</f>
        <v>841000744088.38501</v>
      </c>
      <c r="P1505" s="1">
        <f>Table5[[#This Row],[kapp_old]]+IFERROR(((Table5[[#This Row],[kapp_slack_ub]]-Table5[[#This Row],[kapp_slack_lb]])/Table5[[#This Row],[associated enzload]]),0)</f>
        <v>27141.277792879999</v>
      </c>
      <c r="Q1505" s="1" t="str">
        <f>"'"&amp;Table5[[#This Row],[rxn]]&amp;"'"&amp;CHAR(9)&amp;Table5[[#This Row],[kapp + (slack_ub - slack_lb)/enzload]]</f>
        <v>'RXN-PHYTOES_c_REV-rt0221'	27141.27779288</v>
      </c>
      <c r="R1505" s="1">
        <f>_xlfn.XLOOKUP(Table5[[#This Row],[rxn]],Table38[name],Table38[flux],0)</f>
        <v>0</v>
      </c>
      <c r="S1505" s="1">
        <f>_xlfn.XLOOKUP(SUBSTITUTE(Table5[[#This Row],[rxn]],"RXN-","ENZLOAD-"),Table38[name],Table38[flux],0)</f>
        <v>0</v>
      </c>
      <c r="T1505" s="1" t="b">
        <f>AND(Table5[[#This Row],[ENZLOAD flux in kapp-slack.gms]]=0,Table5[[#This Row],[flux in kapp-slack.gms]]&lt;&gt;0,NOT(Table5[[#This Row],[spont or unknown?]]))</f>
        <v>0</v>
      </c>
      <c r="U1505" s="1" t="b">
        <f>OR(_xlfn.TEXTAFTER(Table5[[#This Row],[rxn]],"-",-1)="SPONT",_xlfn.TEXTAFTER(Table5[[#This Row],[rxn]],"-",-1)="UNKNOWN")</f>
        <v>0</v>
      </c>
      <c r="V1505" s="1">
        <f>_xlfn.XLOOKUP(SUBSTITUTE(Table5[[#This Row],[rxn]],"RXN-","ENZLOAD-"),Table4[rxn],Table4[ub],0)</f>
        <v>0.63577015999999997</v>
      </c>
      <c r="W1505" s="1" t="b">
        <f>AND(Table5[[#This Row],[FVA ENZLOAD flux UB]]=0,Table5[[#This Row],[ENZ not made when it should be?]])</f>
        <v>0</v>
      </c>
    </row>
    <row r="1506" spans="1:23" hidden="1">
      <c r="A1506" s="1" t="s">
        <v>5984</v>
      </c>
      <c r="B1506" s="1" t="str">
        <f>_xlfn.TEXTBEFORE(Table38[[#This Row],[all fluxes from kapp-slack]]," ",,,,"")</f>
        <v>BIOSYN-SO4</v>
      </c>
      <c r="C1506" s="1">
        <f>_xlfn.NUMBERVALUE(IFERROR(_xlfn.TEXTAFTER(Table38[[#This Row],[all fluxes from kapp-slack]]," ",-1,,,""),""))</f>
        <v>1.2047560169361E-2</v>
      </c>
      <c r="F1506" s="1" t="s">
        <v>9315</v>
      </c>
      <c r="G1506" s="1" t="str">
        <f>_xlfn.TEXTBEFORE(Table5[[#This Row],[rxn     kapp_old        kapp_slack_ub   kapp_slack_lb]]," ")</f>
        <v>RXN-PHYTOES_c_FWD-rt2239</v>
      </c>
      <c r="H150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50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506" s="1">
        <f>_xlfn.NUMBERVALUE(_xlfn.TEXTAFTER(Table5[[#This Row],[rxn     kapp_old        kapp_slack_ub   kapp_slack_lb]]," ",-1))</f>
        <v>0</v>
      </c>
      <c r="K1506" s="1">
        <f>_xlfn.XLOOKUP(SUBSTITUTE(Table5[[#This Row],[rxn]],"RXN-","ENZLOAD-"),ENZLOAD[name],ENZLOAD[flux],0)</f>
        <v>2.2007092700000001E-7</v>
      </c>
      <c r="L1506" s="1" t="str">
        <f>"'"&amp;Table5[[#This Row],[rxn]]&amp;"'"&amp;CHAR(9)&amp;IF(AND(Table5[[#This Row],[kapp_slack_ub]]&lt;&gt;0,Table5[[#This Row],[kapp_old]]&lt;$F$1),$F$1,Table5[[#This Row],[kapp_old]])</f>
        <v>'RXN-PHYTOES_c_FWD-rt2239'	27141.27779288</v>
      </c>
      <c r="M1506" s="1">
        <f>_xlfn.XLOOKUP(Table5[[#This Row],[rxn]],Table3[name],Table3[flux],$F$1)</f>
        <v>27141.277792879999</v>
      </c>
      <c r="N1506" s="1">
        <f>IFERROR(Table5[[#This Row],[min flux]]/Table5[[#This Row],[associated enzload]],"")</f>
        <v>123329683583.69298</v>
      </c>
      <c r="O1506" s="1">
        <f>_xlfn.NUMBERVALUE(IF(Table5[[#This Row],[flux/enzload]]="","",ABS($N$1-Table5[[#This Row],[flux/enzload]])))</f>
        <v>1276586634075.26</v>
      </c>
      <c r="P1506" s="1">
        <f>Table5[[#This Row],[kapp_old]]+IFERROR(((Table5[[#This Row],[kapp_slack_ub]]-Table5[[#This Row],[kapp_slack_lb]])/Table5[[#This Row],[associated enzload]]),0)</f>
        <v>27141.277792879999</v>
      </c>
      <c r="Q1506" s="1" t="str">
        <f>"'"&amp;Table5[[#This Row],[rxn]]&amp;"'"&amp;CHAR(9)&amp;Table5[[#This Row],[kapp + (slack_ub - slack_lb)/enzload]]</f>
        <v>'RXN-PHYTOES_c_FWD-rt2239'	27141.27779288</v>
      </c>
      <c r="R1506" s="1">
        <f>_xlfn.XLOOKUP(Table5[[#This Row],[rxn]],Table38[name],Table38[flux],0)</f>
        <v>0</v>
      </c>
      <c r="S1506" s="1">
        <f>_xlfn.XLOOKUP(SUBSTITUTE(Table5[[#This Row],[rxn]],"RXN-","ENZLOAD-"),Table38[name],Table38[flux],0)</f>
        <v>0</v>
      </c>
      <c r="T1506" s="1" t="b">
        <f>AND(Table5[[#This Row],[ENZLOAD flux in kapp-slack.gms]]=0,Table5[[#This Row],[flux in kapp-slack.gms]]&lt;&gt;0,NOT(Table5[[#This Row],[spont or unknown?]]))</f>
        <v>0</v>
      </c>
      <c r="U1506" s="1" t="b">
        <f>OR(_xlfn.TEXTAFTER(Table5[[#This Row],[rxn]],"-",-1)="SPONT",_xlfn.TEXTAFTER(Table5[[#This Row],[rxn]],"-",-1)="UNKNOWN")</f>
        <v>0</v>
      </c>
      <c r="V1506" s="1">
        <f>_xlfn.XLOOKUP(SUBSTITUTE(Table5[[#This Row],[rxn]],"RXN-","ENZLOAD-"),Table4[rxn],Table4[ub],0)</f>
        <v>1.11585416</v>
      </c>
      <c r="W1506" s="1" t="b">
        <f>AND(Table5[[#This Row],[FVA ENZLOAD flux UB]]=0,Table5[[#This Row],[ENZ not made when it should be?]])</f>
        <v>0</v>
      </c>
    </row>
    <row r="1507" spans="1:23" hidden="1">
      <c r="A1507" s="1" t="s">
        <v>5985</v>
      </c>
      <c r="B1507" s="1" t="str">
        <f>_xlfn.TEXTBEFORE(Table38[[#This Row],[all fluxes from kapp-slack]]," ",,,,"")</f>
        <v>BIOSYN-PI</v>
      </c>
      <c r="C1507" s="1">
        <f>_xlfn.NUMBERVALUE(IFERROR(_xlfn.TEXTAFTER(Table38[[#This Row],[all fluxes from kapp-slack]]," ",-1,,,""),""))</f>
        <v>4.0767803980139003E-2</v>
      </c>
      <c r="F1507" s="1" t="s">
        <v>9316</v>
      </c>
      <c r="G1507" s="1" t="str">
        <f>_xlfn.TEXTBEFORE(Table5[[#This Row],[rxn     kapp_old        kapp_slack_ub   kapp_slack_lb]]," ")</f>
        <v>RXN-PHYTOES_c_REV-rt2239</v>
      </c>
      <c r="H150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50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507" s="1">
        <f>_xlfn.NUMBERVALUE(_xlfn.TEXTAFTER(Table5[[#This Row],[rxn     kapp_old        kapp_slack_ub   kapp_slack_lb]]," ",-1))</f>
        <v>0</v>
      </c>
      <c r="K1507" s="1">
        <f>_xlfn.XLOOKUP(SUBSTITUTE(Table5[[#This Row],[rxn]],"RXN-","ENZLOAD-"),ENZLOAD[name],ENZLOAD[flux],0)</f>
        <v>2.2007092700000001E-7</v>
      </c>
      <c r="L1507" s="1" t="str">
        <f>"'"&amp;Table5[[#This Row],[rxn]]&amp;"'"&amp;CHAR(9)&amp;IF(AND(Table5[[#This Row],[kapp_slack_ub]]&lt;&gt;0,Table5[[#This Row],[kapp_old]]&lt;$F$1),$F$1,Table5[[#This Row],[kapp_old]])</f>
        <v>'RXN-PHYTOES_c_REV-rt2239'	27141.27779288</v>
      </c>
      <c r="M1507" s="1">
        <f>_xlfn.XLOOKUP(Table5[[#This Row],[rxn]],Table3[name],Table3[flux],$F$1)</f>
        <v>27141.277792879999</v>
      </c>
      <c r="N1507" s="1">
        <f>IFERROR(Table5[[#This Row],[min flux]]/Table5[[#This Row],[associated enzload]],"")</f>
        <v>123329683583.69298</v>
      </c>
      <c r="O1507" s="1">
        <f>_xlfn.NUMBERVALUE(IF(Table5[[#This Row],[flux/enzload]]="","",ABS($N$1-Table5[[#This Row],[flux/enzload]])))</f>
        <v>1276586634075.26</v>
      </c>
      <c r="P1507" s="1">
        <f>Table5[[#This Row],[kapp_old]]+IFERROR(((Table5[[#This Row],[kapp_slack_ub]]-Table5[[#This Row],[kapp_slack_lb]])/Table5[[#This Row],[associated enzload]]),0)</f>
        <v>27141.277792879999</v>
      </c>
      <c r="Q1507" s="1" t="str">
        <f>"'"&amp;Table5[[#This Row],[rxn]]&amp;"'"&amp;CHAR(9)&amp;Table5[[#This Row],[kapp + (slack_ub - slack_lb)/enzload]]</f>
        <v>'RXN-PHYTOES_c_REV-rt2239'	27141.27779288</v>
      </c>
      <c r="R1507" s="1">
        <f>_xlfn.XLOOKUP(Table5[[#This Row],[rxn]],Table38[name],Table38[flux],0)</f>
        <v>0</v>
      </c>
      <c r="S1507" s="1">
        <f>_xlfn.XLOOKUP(SUBSTITUTE(Table5[[#This Row],[rxn]],"RXN-","ENZLOAD-"),Table38[name],Table38[flux],0)</f>
        <v>0</v>
      </c>
      <c r="T1507" s="1" t="b">
        <f>AND(Table5[[#This Row],[ENZLOAD flux in kapp-slack.gms]]=0,Table5[[#This Row],[flux in kapp-slack.gms]]&lt;&gt;0,NOT(Table5[[#This Row],[spont or unknown?]]))</f>
        <v>0</v>
      </c>
      <c r="U1507" s="1" t="b">
        <f>OR(_xlfn.TEXTAFTER(Table5[[#This Row],[rxn]],"-",-1)="SPONT",_xlfn.TEXTAFTER(Table5[[#This Row],[rxn]],"-",-1)="UNKNOWN")</f>
        <v>0</v>
      </c>
      <c r="V1507" s="1">
        <f>_xlfn.XLOOKUP(SUBSTITUTE(Table5[[#This Row],[rxn]],"RXN-","ENZLOAD-"),Table4[rxn],Table4[ub],0)</f>
        <v>1.11585416</v>
      </c>
      <c r="W1507" s="1" t="b">
        <f>AND(Table5[[#This Row],[FVA ENZLOAD flux UB]]=0,Table5[[#This Row],[ENZ not made when it should be?]])</f>
        <v>0</v>
      </c>
    </row>
    <row r="1508" spans="1:23" hidden="1">
      <c r="A1508" s="1"/>
      <c r="B1508" s="1" t="str">
        <f>_xlfn.TEXTBEFORE(Table38[[#This Row],[all fluxes from kapp-slack]]," ",,,,"")</f>
        <v/>
      </c>
      <c r="C1508" s="1">
        <f>_xlfn.NUMBERVALUE(IFERROR(_xlfn.TEXTAFTER(Table38[[#This Row],[all fluxes from kapp-slack]]," ",-1,,,""),""))</f>
        <v>0</v>
      </c>
      <c r="F1508" s="1" t="s">
        <v>9321</v>
      </c>
      <c r="G1508" s="1" t="str">
        <f>_xlfn.TEXTBEFORE(Table5[[#This Row],[rxn     kapp_old        kapp_slack_ub   kapp_slack_lb]]," ")</f>
        <v>RXN-PI35P5P_vm_FWD-VAC14FIG4</v>
      </c>
      <c r="H150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50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508" s="1">
        <f>_xlfn.NUMBERVALUE(_xlfn.TEXTAFTER(Table5[[#This Row],[rxn     kapp_old        kapp_slack_ub   kapp_slack_lb]]," ",-1))</f>
        <v>0</v>
      </c>
      <c r="K1508" s="1">
        <f>_xlfn.XLOOKUP(SUBSTITUTE(Table5[[#This Row],[rxn]],"RXN-","ENZLOAD-"),ENZLOAD[name],ENZLOAD[flux],0)</f>
        <v>3.9346988699999998E-9</v>
      </c>
      <c r="L1508" s="1" t="str">
        <f>"'"&amp;Table5[[#This Row],[rxn]]&amp;"'"&amp;CHAR(9)&amp;IF(AND(Table5[[#This Row],[kapp_slack_ub]]&lt;&gt;0,Table5[[#This Row],[kapp_old]]&lt;$F$1),$F$1,Table5[[#This Row],[kapp_old]])</f>
        <v>'RXN-PI35P5P_vm_FWD-VAC14FIG4'	27141.27779288</v>
      </c>
      <c r="M1508" s="1">
        <f>_xlfn.XLOOKUP(Table5[[#This Row],[rxn]],Table3[name],Table3[flux],$F$1)</f>
        <v>27141.277792879999</v>
      </c>
      <c r="N1508" s="1">
        <f>IFERROR(Table5[[#This Row],[min flux]]/Table5[[#This Row],[associated enzload]],"")</f>
        <v>6897930105863.4766</v>
      </c>
      <c r="O1508" s="1">
        <f>_xlfn.NUMBERVALUE(IF(Table5[[#This Row],[flux/enzload]]="","",ABS($N$1-Table5[[#This Row],[flux/enzload]])))</f>
        <v>5498013788204.5195</v>
      </c>
      <c r="P1508" s="1">
        <f>Table5[[#This Row],[kapp_old]]+IFERROR(((Table5[[#This Row],[kapp_slack_ub]]-Table5[[#This Row],[kapp_slack_lb]])/Table5[[#This Row],[associated enzload]]),0)</f>
        <v>27141.277792879999</v>
      </c>
      <c r="Q1508" s="1" t="str">
        <f>"'"&amp;Table5[[#This Row],[rxn]]&amp;"'"&amp;CHAR(9)&amp;Table5[[#This Row],[kapp + (slack_ub - slack_lb)/enzload]]</f>
        <v>'RXN-PI35P5P_vm_FWD-VAC14FIG4'	27141.27779288</v>
      </c>
      <c r="R1508" s="1">
        <f>_xlfn.XLOOKUP(Table5[[#This Row],[rxn]],Table38[name],Table38[flux],0)</f>
        <v>0</v>
      </c>
      <c r="S1508" s="1">
        <f>_xlfn.XLOOKUP(SUBSTITUTE(Table5[[#This Row],[rxn]],"RXN-","ENZLOAD-"),Table38[name],Table38[flux],0)</f>
        <v>0</v>
      </c>
      <c r="T1508" s="1" t="b">
        <f>AND(Table5[[#This Row],[ENZLOAD flux in kapp-slack.gms]]=0,Table5[[#This Row],[flux in kapp-slack.gms]]&lt;&gt;0,NOT(Table5[[#This Row],[spont or unknown?]]))</f>
        <v>0</v>
      </c>
      <c r="U1508" s="1" t="b">
        <f>OR(_xlfn.TEXTAFTER(Table5[[#This Row],[rxn]],"-",-1)="SPONT",_xlfn.TEXTAFTER(Table5[[#This Row],[rxn]],"-",-1)="UNKNOWN")</f>
        <v>0</v>
      </c>
      <c r="V1508" s="1">
        <f>_xlfn.XLOOKUP(SUBSTITUTE(Table5[[#This Row],[rxn]],"RXN-","ENZLOAD-"),Table4[rxn],Table4[ub],0)</f>
        <v>0.19084364000000001</v>
      </c>
      <c r="W1508" s="1" t="b">
        <f>AND(Table5[[#This Row],[FVA ENZLOAD flux UB]]=0,Table5[[#This Row],[ENZ not made when it should be?]])</f>
        <v>0</v>
      </c>
    </row>
    <row r="1509" spans="1:23" hidden="1">
      <c r="A1509" s="1"/>
      <c r="B1509" s="1" t="str">
        <f>_xlfn.TEXTBEFORE(Table38[[#This Row],[all fluxes from kapp-slack]]," ",,,,"")</f>
        <v/>
      </c>
      <c r="C1509" s="1">
        <f>_xlfn.NUMBERVALUE(IFERROR(_xlfn.TEXTAFTER(Table38[[#This Row],[all fluxes from kapp-slack]]," ",-1,,,""),""))</f>
        <v>0</v>
      </c>
      <c r="F1509" s="1" t="s">
        <v>9322</v>
      </c>
      <c r="G1509" s="1" t="str">
        <f>_xlfn.TEXTBEFORE(Table5[[#This Row],[rxn     kapp_old        kapp_slack_ub   kapp_slack_lb]]," ")</f>
        <v>RXN-PI3P5K_vm_FWD-rt5771</v>
      </c>
      <c r="H150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50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509" s="1">
        <f>_xlfn.NUMBERVALUE(_xlfn.TEXTAFTER(Table5[[#This Row],[rxn     kapp_old        kapp_slack_ub   kapp_slack_lb]]," ",-1))</f>
        <v>0</v>
      </c>
      <c r="K1509" s="1">
        <f>_xlfn.XLOOKUP(SUBSTITUTE(Table5[[#This Row],[rxn]],"RXN-","ENZLOAD-"),ENZLOAD[name],ENZLOAD[flux],0)</f>
        <v>3.91337146E-9</v>
      </c>
      <c r="L1509" s="1" t="str">
        <f>"'"&amp;Table5[[#This Row],[rxn]]&amp;"'"&amp;CHAR(9)&amp;IF(AND(Table5[[#This Row],[kapp_slack_ub]]&lt;&gt;0,Table5[[#This Row],[kapp_old]]&lt;$F$1),$F$1,Table5[[#This Row],[kapp_old]])</f>
        <v>'RXN-PI3P5K_vm_FWD-rt5771'	27141.27779288</v>
      </c>
      <c r="M1509" s="1">
        <f>_xlfn.XLOOKUP(Table5[[#This Row],[rxn]],Table3[name],Table3[flux],$F$1)</f>
        <v>27141.277792879999</v>
      </c>
      <c r="N1509" s="1">
        <f>IFERROR(Table5[[#This Row],[min flux]]/Table5[[#This Row],[associated enzload]],"")</f>
        <v>6935523006262.2266</v>
      </c>
      <c r="O1509" s="1">
        <f>_xlfn.NUMBERVALUE(IF(Table5[[#This Row],[flux/enzload]]="","",ABS($N$1-Table5[[#This Row],[flux/enzload]])))</f>
        <v>5535606688603.2695</v>
      </c>
      <c r="P1509" s="1">
        <f>Table5[[#This Row],[kapp_old]]+IFERROR(((Table5[[#This Row],[kapp_slack_ub]]-Table5[[#This Row],[kapp_slack_lb]])/Table5[[#This Row],[associated enzload]]),0)</f>
        <v>27141.277792879999</v>
      </c>
      <c r="Q1509" s="1" t="str">
        <f>"'"&amp;Table5[[#This Row],[rxn]]&amp;"'"&amp;CHAR(9)&amp;Table5[[#This Row],[kapp + (slack_ub - slack_lb)/enzload]]</f>
        <v>'RXN-PI3P5K_vm_FWD-rt5771'	27141.27779288</v>
      </c>
      <c r="R1509" s="1">
        <f>_xlfn.XLOOKUP(Table5[[#This Row],[rxn]],Table38[name],Table38[flux],0)</f>
        <v>0</v>
      </c>
      <c r="S1509" s="1">
        <f>_xlfn.XLOOKUP(SUBSTITUTE(Table5[[#This Row],[rxn]],"RXN-","ENZLOAD-"),Table38[name],Table38[flux],0)</f>
        <v>0</v>
      </c>
      <c r="T1509" s="1" t="b">
        <f>AND(Table5[[#This Row],[ENZLOAD flux in kapp-slack.gms]]=0,Table5[[#This Row],[flux in kapp-slack.gms]]&lt;&gt;0,NOT(Table5[[#This Row],[spont or unknown?]]))</f>
        <v>0</v>
      </c>
      <c r="U1509" s="1" t="b">
        <f>OR(_xlfn.TEXTAFTER(Table5[[#This Row],[rxn]],"-",-1)="SPONT",_xlfn.TEXTAFTER(Table5[[#This Row],[rxn]],"-",-1)="UNKNOWN")</f>
        <v>0</v>
      </c>
      <c r="V1509" s="1">
        <f>_xlfn.XLOOKUP(SUBSTITUTE(Table5[[#This Row],[rxn]],"RXN-","ENZLOAD-"),Table4[rxn],Table4[ub],0)</f>
        <v>0.15991063</v>
      </c>
      <c r="W1509" s="1" t="b">
        <f>AND(Table5[[#This Row],[FVA ENZLOAD flux UB]]=0,Table5[[#This Row],[ENZ not made when it should be?]])</f>
        <v>0</v>
      </c>
    </row>
    <row r="1510" spans="1:23" hidden="1">
      <c r="A1510" s="1"/>
      <c r="B1510" s="1" t="str">
        <f>_xlfn.TEXTBEFORE(Table38[[#This Row],[all fluxes from kapp-slack]]," ",,,,"")</f>
        <v/>
      </c>
      <c r="C1510" s="1">
        <f>_xlfn.NUMBERVALUE(IFERROR(_xlfn.TEXTAFTER(Table38[[#This Row],[all fluxes from kapp-slack]]," ",-1,,,""),""))</f>
        <v>0</v>
      </c>
      <c r="F1510" s="1" t="s">
        <v>9323</v>
      </c>
      <c r="G1510" s="1" t="str">
        <f>_xlfn.TEXTBEFORE(Table5[[#This Row],[rxn     kapp_old        kapp_slack_ub   kapp_slack_lb]]," ")</f>
        <v>RXN-PI3PP_c_FWD-rt6512</v>
      </c>
      <c r="H151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51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510" s="1">
        <f>_xlfn.NUMBERVALUE(_xlfn.TEXTAFTER(Table5[[#This Row],[rxn     kapp_old        kapp_slack_ub   kapp_slack_lb]]," ",-1))</f>
        <v>0</v>
      </c>
      <c r="K1510" s="1">
        <f>_xlfn.XLOOKUP(SUBSTITUTE(Table5[[#This Row],[rxn]],"RXN-","ENZLOAD-"),ENZLOAD[name],ENZLOAD[flux],0)</f>
        <v>4.9584821679999998E-8</v>
      </c>
      <c r="L1510" s="1" t="str">
        <f>"'"&amp;Table5[[#This Row],[rxn]]&amp;"'"&amp;CHAR(9)&amp;IF(AND(Table5[[#This Row],[kapp_slack_ub]]&lt;&gt;0,Table5[[#This Row],[kapp_old]]&lt;$F$1),$F$1,Table5[[#This Row],[kapp_old]])</f>
        <v>'RXN-PI3PP_c_FWD-rt6512'	27141.27779288</v>
      </c>
      <c r="M1510" s="1">
        <f>_xlfn.XLOOKUP(Table5[[#This Row],[rxn]],Table3[name],Table3[flux],$F$1)</f>
        <v>27141.277792879999</v>
      </c>
      <c r="N1510" s="1">
        <f>IFERROR(Table5[[#This Row],[min flux]]/Table5[[#This Row],[associated enzload]],"")</f>
        <v>547370684683.28107</v>
      </c>
      <c r="O1510" s="1">
        <f>_xlfn.NUMBERVALUE(IF(Table5[[#This Row],[flux/enzload]]="","",ABS($N$1-Table5[[#This Row],[flux/enzload]])))</f>
        <v>852545632975.67297</v>
      </c>
      <c r="P1510" s="1">
        <f>Table5[[#This Row],[kapp_old]]+IFERROR(((Table5[[#This Row],[kapp_slack_ub]]-Table5[[#This Row],[kapp_slack_lb]])/Table5[[#This Row],[associated enzload]]),0)</f>
        <v>27141.277792879999</v>
      </c>
      <c r="Q1510" s="1" t="str">
        <f>"'"&amp;Table5[[#This Row],[rxn]]&amp;"'"&amp;CHAR(9)&amp;Table5[[#This Row],[kapp + (slack_ub - slack_lb)/enzload]]</f>
        <v>'RXN-PI3PP_c_FWD-rt6512'	27141.27779288</v>
      </c>
      <c r="R1510" s="1">
        <f>_xlfn.XLOOKUP(Table5[[#This Row],[rxn]],Table38[name],Table38[flux],0)</f>
        <v>0</v>
      </c>
      <c r="S1510" s="1">
        <f>_xlfn.XLOOKUP(SUBSTITUTE(Table5[[#This Row],[rxn]],"RXN-","ENZLOAD-"),Table38[name],Table38[flux],0)</f>
        <v>0</v>
      </c>
      <c r="T1510" s="1" t="b">
        <f>AND(Table5[[#This Row],[ENZLOAD flux in kapp-slack.gms]]=0,Table5[[#This Row],[flux in kapp-slack.gms]]&lt;&gt;0,NOT(Table5[[#This Row],[spont or unknown?]]))</f>
        <v>0</v>
      </c>
      <c r="U1510" s="1" t="b">
        <f>OR(_xlfn.TEXTAFTER(Table5[[#This Row],[rxn]],"-",-1)="SPONT",_xlfn.TEXTAFTER(Table5[[#This Row],[rxn]],"-",-1)="UNKNOWN")</f>
        <v>0</v>
      </c>
      <c r="V1510" s="1">
        <f>_xlfn.XLOOKUP(SUBSTITUTE(Table5[[#This Row],[rxn]],"RXN-","ENZLOAD-"),Table4[rxn],Table4[ub],0)</f>
        <v>0.48327809999999999</v>
      </c>
      <c r="W1510" s="1" t="b">
        <f>AND(Table5[[#This Row],[FVA ENZLOAD flux UB]]=0,Table5[[#This Row],[ENZ not made when it should be?]])</f>
        <v>0</v>
      </c>
    </row>
    <row r="1511" spans="1:23" hidden="1">
      <c r="A1511" s="1"/>
      <c r="B1511" s="1" t="str">
        <f>_xlfn.TEXTBEFORE(Table38[[#This Row],[all fluxes from kapp-slack]]," ",,,,"")</f>
        <v/>
      </c>
      <c r="C1511" s="1">
        <f>_xlfn.NUMBERVALUE(IFERROR(_xlfn.TEXTAFTER(Table38[[#This Row],[all fluxes from kapp-slack]]," ",-1,,,""),""))</f>
        <v>0</v>
      </c>
      <c r="F1511" s="1" t="s">
        <v>9328</v>
      </c>
      <c r="G1511" s="1" t="str">
        <f>_xlfn.TEXTBEFORE(Table5[[#This Row],[rxn     kapp_old        kapp_slack_ub   kapp_slack_lb]]," ")</f>
        <v>RXN-PI3PP_gm_FWD-rt3013_gm</v>
      </c>
      <c r="H151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51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511" s="1">
        <f>_xlfn.NUMBERVALUE(_xlfn.TEXTAFTER(Table5[[#This Row],[rxn     kapp_old        kapp_slack_ub   kapp_slack_lb]]," ",-1))</f>
        <v>0</v>
      </c>
      <c r="K1511" s="1">
        <f>_xlfn.XLOOKUP(SUBSTITUTE(Table5[[#This Row],[rxn]],"RXN-","ENZLOAD-"),ENZLOAD[name],ENZLOAD[flux],0)</f>
        <v>2.53702169719999E-7</v>
      </c>
      <c r="L1511" s="1" t="str">
        <f>"'"&amp;Table5[[#This Row],[rxn]]&amp;"'"&amp;CHAR(9)&amp;IF(AND(Table5[[#This Row],[kapp_slack_ub]]&lt;&gt;0,Table5[[#This Row],[kapp_old]]&lt;$F$1),$F$1,Table5[[#This Row],[kapp_old]])</f>
        <v>'RXN-PI3PP_gm_FWD-rt3013_gm'	27141.27779288</v>
      </c>
      <c r="M1511" s="1">
        <f>_xlfn.XLOOKUP(Table5[[#This Row],[rxn]],Table3[name],Table3[flux],$F$1)</f>
        <v>27141.277792879999</v>
      </c>
      <c r="N1511" s="1">
        <f>IFERROR(Table5[[#This Row],[min flux]]/Table5[[#This Row],[associated enzload]],"")</f>
        <v>106980865882.36414</v>
      </c>
      <c r="O1511" s="1">
        <f>_xlfn.NUMBERVALUE(IF(Table5[[#This Row],[flux/enzload]]="","",ABS($N$1-Table5[[#This Row],[flux/enzload]])))</f>
        <v>1292935451776.5901</v>
      </c>
      <c r="P1511" s="1">
        <f>Table5[[#This Row],[kapp_old]]+IFERROR(((Table5[[#This Row],[kapp_slack_ub]]-Table5[[#This Row],[kapp_slack_lb]])/Table5[[#This Row],[associated enzload]]),0)</f>
        <v>27141.277792879999</v>
      </c>
      <c r="Q1511" s="1" t="str">
        <f>"'"&amp;Table5[[#This Row],[rxn]]&amp;"'"&amp;CHAR(9)&amp;Table5[[#This Row],[kapp + (slack_ub - slack_lb)/enzload]]</f>
        <v>'RXN-PI3PP_gm_FWD-rt3013_gm'	27141.27779288</v>
      </c>
      <c r="R1511" s="1">
        <f>_xlfn.XLOOKUP(Table5[[#This Row],[rxn]],Table38[name],Table38[flux],0)</f>
        <v>0</v>
      </c>
      <c r="S1511" s="1">
        <f>_xlfn.XLOOKUP(SUBSTITUTE(Table5[[#This Row],[rxn]],"RXN-","ENZLOAD-"),Table38[name],Table38[flux],0)</f>
        <v>0</v>
      </c>
      <c r="T1511" s="1" t="b">
        <f>AND(Table5[[#This Row],[ENZLOAD flux in kapp-slack.gms]]=0,Table5[[#This Row],[flux in kapp-slack.gms]]&lt;&gt;0,NOT(Table5[[#This Row],[spont or unknown?]]))</f>
        <v>0</v>
      </c>
      <c r="U1511" s="1" t="b">
        <f>OR(_xlfn.TEXTAFTER(Table5[[#This Row],[rxn]],"-",-1)="SPONT",_xlfn.TEXTAFTER(Table5[[#This Row],[rxn]],"-",-1)="UNKNOWN")</f>
        <v>0</v>
      </c>
      <c r="V1511" s="1">
        <f>_xlfn.XLOOKUP(SUBSTITUTE(Table5[[#This Row],[rxn]],"RXN-","ENZLOAD-"),Table4[rxn],Table4[ub],0)</f>
        <v>0.57803523999999995</v>
      </c>
      <c r="W1511" s="1" t="b">
        <f>AND(Table5[[#This Row],[FVA ENZLOAD flux UB]]=0,Table5[[#This Row],[ENZ not made when it should be?]])</f>
        <v>0</v>
      </c>
    </row>
    <row r="1512" spans="1:23" hidden="1">
      <c r="A1512" s="1"/>
      <c r="B1512" s="1" t="str">
        <f>_xlfn.TEXTBEFORE(Table38[[#This Row],[all fluxes from kapp-slack]]," ",,,,"")</f>
        <v/>
      </c>
      <c r="C1512" s="1">
        <f>_xlfn.NUMBERVALUE(IFERROR(_xlfn.TEXTAFTER(Table38[[#This Row],[all fluxes from kapp-slack]]," ",-1,,,""),""))</f>
        <v>0</v>
      </c>
      <c r="F1512" s="1" t="s">
        <v>9329</v>
      </c>
      <c r="G1512" s="1" t="str">
        <f>_xlfn.TEXTBEFORE(Table5[[#This Row],[rxn     kapp_old        kapp_slack_ub   kapp_slack_lb]]," ")</f>
        <v>RXN-PI3PP_rm_FWD-rt3013_rm</v>
      </c>
      <c r="H151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51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512" s="1">
        <f>_xlfn.NUMBERVALUE(_xlfn.TEXTAFTER(Table5[[#This Row],[rxn     kapp_old        kapp_slack_ub   kapp_slack_lb]]," ",-1))</f>
        <v>0</v>
      </c>
      <c r="K1512" s="1">
        <f>_xlfn.XLOOKUP(SUBSTITUTE(Table5[[#This Row],[rxn]],"RXN-","ENZLOAD-"),ENZLOAD[name],ENZLOAD[flux],0)</f>
        <v>2.53702169719999E-7</v>
      </c>
      <c r="L1512" s="1" t="str">
        <f>"'"&amp;Table5[[#This Row],[rxn]]&amp;"'"&amp;CHAR(9)&amp;IF(AND(Table5[[#This Row],[kapp_slack_ub]]&lt;&gt;0,Table5[[#This Row],[kapp_old]]&lt;$F$1),$F$1,Table5[[#This Row],[kapp_old]])</f>
        <v>'RXN-PI3PP_rm_FWD-rt3013_rm'	27141.27779288</v>
      </c>
      <c r="M1512" s="1">
        <f>_xlfn.XLOOKUP(Table5[[#This Row],[rxn]],Table3[name],Table3[flux],$F$1)</f>
        <v>27141.277792879999</v>
      </c>
      <c r="N1512" s="1">
        <f>IFERROR(Table5[[#This Row],[min flux]]/Table5[[#This Row],[associated enzload]],"")</f>
        <v>106980865882.36414</v>
      </c>
      <c r="O1512" s="1">
        <f>_xlfn.NUMBERVALUE(IF(Table5[[#This Row],[flux/enzload]]="","",ABS($N$1-Table5[[#This Row],[flux/enzload]])))</f>
        <v>1292935451776.5901</v>
      </c>
      <c r="P1512" s="1">
        <f>Table5[[#This Row],[kapp_old]]+IFERROR(((Table5[[#This Row],[kapp_slack_ub]]-Table5[[#This Row],[kapp_slack_lb]])/Table5[[#This Row],[associated enzload]]),0)</f>
        <v>27141.277792879999</v>
      </c>
      <c r="Q1512" s="1" t="str">
        <f>"'"&amp;Table5[[#This Row],[rxn]]&amp;"'"&amp;CHAR(9)&amp;Table5[[#This Row],[kapp + (slack_ub - slack_lb)/enzload]]</f>
        <v>'RXN-PI3PP_rm_FWD-rt3013_rm'	27141.27779288</v>
      </c>
      <c r="R1512" s="1">
        <f>_xlfn.XLOOKUP(Table5[[#This Row],[rxn]],Table38[name],Table38[flux],0)</f>
        <v>0</v>
      </c>
      <c r="S1512" s="1">
        <f>_xlfn.XLOOKUP(SUBSTITUTE(Table5[[#This Row],[rxn]],"RXN-","ENZLOAD-"),Table38[name],Table38[flux],0)</f>
        <v>0</v>
      </c>
      <c r="T1512" s="1" t="b">
        <f>AND(Table5[[#This Row],[ENZLOAD flux in kapp-slack.gms]]=0,Table5[[#This Row],[flux in kapp-slack.gms]]&lt;&gt;0,NOT(Table5[[#This Row],[spont or unknown?]]))</f>
        <v>0</v>
      </c>
      <c r="U1512" s="1" t="b">
        <f>OR(_xlfn.TEXTAFTER(Table5[[#This Row],[rxn]],"-",-1)="SPONT",_xlfn.TEXTAFTER(Table5[[#This Row],[rxn]],"-",-1)="UNKNOWN")</f>
        <v>0</v>
      </c>
      <c r="V1512" s="1">
        <f>_xlfn.XLOOKUP(SUBSTITUTE(Table5[[#This Row],[rxn]],"RXN-","ENZLOAD-"),Table4[rxn],Table4[ub],0)</f>
        <v>0.57803523999999995</v>
      </c>
      <c r="W1512" s="1" t="b">
        <f>AND(Table5[[#This Row],[FVA ENZLOAD flux UB]]=0,Table5[[#This Row],[ENZ not made when it should be?]])</f>
        <v>0</v>
      </c>
    </row>
    <row r="1513" spans="1:23" hidden="1">
      <c r="A1513" s="1"/>
      <c r="B1513" s="1" t="str">
        <f>_xlfn.TEXTBEFORE(Table38[[#This Row],[all fluxes from kapp-slack]]," ",,,,"")</f>
        <v/>
      </c>
      <c r="C1513" s="1">
        <f>_xlfn.NUMBERVALUE(IFERROR(_xlfn.TEXTAFTER(Table38[[#This Row],[all fluxes from kapp-slack]]," ",-1,,,""),""))</f>
        <v>0</v>
      </c>
      <c r="F1513" s="1" t="s">
        <v>9330</v>
      </c>
      <c r="G1513" s="1" t="str">
        <f>_xlfn.TEXTBEFORE(Table5[[#This Row],[rxn     kapp_old        kapp_slack_ub   kapp_slack_lb]]," ")</f>
        <v>RXN-PI45P5P_c_FWD-rt6972_c</v>
      </c>
      <c r="H151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51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513" s="1">
        <f>_xlfn.NUMBERVALUE(_xlfn.TEXTAFTER(Table5[[#This Row],[rxn     kapp_old        kapp_slack_ub   kapp_slack_lb]]," ",-1))</f>
        <v>0</v>
      </c>
      <c r="K1513" s="1">
        <f>_xlfn.XLOOKUP(SUBSTITUTE(Table5[[#This Row],[rxn]],"RXN-","ENZLOAD-"),ENZLOAD[name],ENZLOAD[flux],0)</f>
        <v>1.476222026E-8</v>
      </c>
      <c r="L1513" s="1" t="str">
        <f>"'"&amp;Table5[[#This Row],[rxn]]&amp;"'"&amp;CHAR(9)&amp;IF(AND(Table5[[#This Row],[kapp_slack_ub]]&lt;&gt;0,Table5[[#This Row],[kapp_old]]&lt;$F$1),$F$1,Table5[[#This Row],[kapp_old]])</f>
        <v>'RXN-PI45P5P_c_FWD-rt6972_c'	27141.27779288</v>
      </c>
      <c r="M1513" s="1">
        <f>_xlfn.XLOOKUP(Table5[[#This Row],[rxn]],Table3[name],Table3[flux],$F$1)</f>
        <v>27141.277792879999</v>
      </c>
      <c r="N1513" s="1">
        <f>IFERROR(Table5[[#This Row],[min flux]]/Table5[[#This Row],[associated enzload]],"")</f>
        <v>1838563394587.9087</v>
      </c>
      <c r="O1513" s="1">
        <f>_xlfn.NUMBERVALUE(IF(Table5[[#This Row],[flux/enzload]]="","",ABS($N$1-Table5[[#This Row],[flux/enzload]])))</f>
        <v>438647076928.95502</v>
      </c>
      <c r="P1513" s="1">
        <f>Table5[[#This Row],[kapp_old]]+IFERROR(((Table5[[#This Row],[kapp_slack_ub]]-Table5[[#This Row],[kapp_slack_lb]])/Table5[[#This Row],[associated enzload]]),0)</f>
        <v>27141.277792879999</v>
      </c>
      <c r="Q1513" s="1" t="str">
        <f>"'"&amp;Table5[[#This Row],[rxn]]&amp;"'"&amp;CHAR(9)&amp;Table5[[#This Row],[kapp + (slack_ub - slack_lb)/enzload]]</f>
        <v>'RXN-PI45P5P_c_FWD-rt6972_c'	27141.27779288</v>
      </c>
      <c r="R1513" s="1">
        <f>_xlfn.XLOOKUP(Table5[[#This Row],[rxn]],Table38[name],Table38[flux],0)</f>
        <v>0</v>
      </c>
      <c r="S1513" s="1">
        <f>_xlfn.XLOOKUP(SUBSTITUTE(Table5[[#This Row],[rxn]],"RXN-","ENZLOAD-"),Table38[name],Table38[flux],0)</f>
        <v>0</v>
      </c>
      <c r="T1513" s="1" t="b">
        <f>AND(Table5[[#This Row],[ENZLOAD flux in kapp-slack.gms]]=0,Table5[[#This Row],[flux in kapp-slack.gms]]&lt;&gt;0,NOT(Table5[[#This Row],[spont or unknown?]]))</f>
        <v>0</v>
      </c>
      <c r="U1513" s="1" t="b">
        <f>OR(_xlfn.TEXTAFTER(Table5[[#This Row],[rxn]],"-",-1)="SPONT",_xlfn.TEXTAFTER(Table5[[#This Row],[rxn]],"-",-1)="UNKNOWN")</f>
        <v>0</v>
      </c>
      <c r="V1513" s="1">
        <f>_xlfn.XLOOKUP(SUBSTITUTE(Table5[[#This Row],[rxn]],"RXN-","ENZLOAD-"),Table4[rxn],Table4[ub],0)</f>
        <v>0.33928004</v>
      </c>
      <c r="W1513" s="1" t="b">
        <f>AND(Table5[[#This Row],[FVA ENZLOAD flux UB]]=0,Table5[[#This Row],[ENZ not made when it should be?]])</f>
        <v>0</v>
      </c>
    </row>
    <row r="1514" spans="1:23" hidden="1">
      <c r="A1514" s="1"/>
      <c r="B1514" s="1" t="str">
        <f>_xlfn.TEXTBEFORE(Table38[[#This Row],[all fluxes from kapp-slack]]," ",,,,"")</f>
        <v/>
      </c>
      <c r="C1514" s="1">
        <f>_xlfn.NUMBERVALUE(IFERROR(_xlfn.TEXTAFTER(Table38[[#This Row],[all fluxes from kapp-slack]]," ",-1,,,""),""))</f>
        <v>0</v>
      </c>
      <c r="F1514" s="1" t="s">
        <v>9333</v>
      </c>
      <c r="G1514" s="1" t="str">
        <f>_xlfn.TEXTBEFORE(Table5[[#This Row],[rxn     kapp_old        kapp_slack_ub   kapp_slack_lb]]," ")</f>
        <v>RXN-PI45P5P_c_FWD-rt7177_c</v>
      </c>
      <c r="H151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51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514" s="1">
        <f>_xlfn.NUMBERVALUE(_xlfn.TEXTAFTER(Table5[[#This Row],[rxn     kapp_old        kapp_slack_ub   kapp_slack_lb]]," ",-1))</f>
        <v>0</v>
      </c>
      <c r="K1514" s="1">
        <f>_xlfn.XLOOKUP(SUBSTITUTE(Table5[[#This Row],[rxn]],"RXN-","ENZLOAD-"),ENZLOAD[name],ENZLOAD[flux],0)</f>
        <v>4.28506296E-9</v>
      </c>
      <c r="L1514" s="1" t="str">
        <f>"'"&amp;Table5[[#This Row],[rxn]]&amp;"'"&amp;CHAR(9)&amp;IF(AND(Table5[[#This Row],[kapp_slack_ub]]&lt;&gt;0,Table5[[#This Row],[kapp_old]]&lt;$F$1),$F$1,Table5[[#This Row],[kapp_old]])</f>
        <v>'RXN-PI45P5P_c_FWD-rt7177_c'	27141.27779288</v>
      </c>
      <c r="M1514" s="1">
        <f>_xlfn.XLOOKUP(Table5[[#This Row],[rxn]],Table3[name],Table3[flux],$F$1)</f>
        <v>27141.277792879999</v>
      </c>
      <c r="N1514" s="1">
        <f>IFERROR(Table5[[#This Row],[min flux]]/Table5[[#This Row],[associated enzload]],"")</f>
        <v>6333927423292.749</v>
      </c>
      <c r="O1514" s="1">
        <f>_xlfn.NUMBERVALUE(IF(Table5[[#This Row],[flux/enzload]]="","",ABS($N$1-Table5[[#This Row],[flux/enzload]])))</f>
        <v>4934011105633.79</v>
      </c>
      <c r="P1514" s="1">
        <f>Table5[[#This Row],[kapp_old]]+IFERROR(((Table5[[#This Row],[kapp_slack_ub]]-Table5[[#This Row],[kapp_slack_lb]])/Table5[[#This Row],[associated enzload]]),0)</f>
        <v>27141.277792879999</v>
      </c>
      <c r="Q1514" s="1" t="str">
        <f>"'"&amp;Table5[[#This Row],[rxn]]&amp;"'"&amp;CHAR(9)&amp;Table5[[#This Row],[kapp + (slack_ub - slack_lb)/enzload]]</f>
        <v>'RXN-PI45P5P_c_FWD-rt7177_c'	27141.27779288</v>
      </c>
      <c r="R1514" s="1">
        <f>_xlfn.XLOOKUP(Table5[[#This Row],[rxn]],Table38[name],Table38[flux],0)</f>
        <v>0</v>
      </c>
      <c r="S1514" s="1">
        <f>_xlfn.XLOOKUP(SUBSTITUTE(Table5[[#This Row],[rxn]],"RXN-","ENZLOAD-"),Table38[name],Table38[flux],0)</f>
        <v>0</v>
      </c>
      <c r="T1514" s="1" t="b">
        <f>AND(Table5[[#This Row],[ENZLOAD flux in kapp-slack.gms]]=0,Table5[[#This Row],[flux in kapp-slack.gms]]&lt;&gt;0,NOT(Table5[[#This Row],[spont or unknown?]]))</f>
        <v>0</v>
      </c>
      <c r="U1514" s="1" t="b">
        <f>OR(_xlfn.TEXTAFTER(Table5[[#This Row],[rxn]],"-",-1)="SPONT",_xlfn.TEXTAFTER(Table5[[#This Row],[rxn]],"-",-1)="UNKNOWN")</f>
        <v>0</v>
      </c>
      <c r="V1514" s="1">
        <f>_xlfn.XLOOKUP(SUBSTITUTE(Table5[[#This Row],[rxn]],"RXN-","ENZLOAD-"),Table4[rxn],Table4[ub],0)</f>
        <v>0.92429265000000005</v>
      </c>
      <c r="W1514" s="1" t="b">
        <f>AND(Table5[[#This Row],[FVA ENZLOAD flux UB]]=0,Table5[[#This Row],[ENZ not made when it should be?]])</f>
        <v>0</v>
      </c>
    </row>
    <row r="1515" spans="1:23" hidden="1">
      <c r="A1515" s="1"/>
      <c r="B1515" s="1" t="str">
        <f>_xlfn.TEXTBEFORE(Table38[[#This Row],[all fluxes from kapp-slack]]," ",,,,"")</f>
        <v/>
      </c>
      <c r="C1515" s="1">
        <f>_xlfn.NUMBERVALUE(IFERROR(_xlfn.TEXTAFTER(Table38[[#This Row],[all fluxes from kapp-slack]]," ",-1,,,""),""))</f>
        <v>0</v>
      </c>
      <c r="F1515" s="1" t="s">
        <v>9334</v>
      </c>
      <c r="G1515" s="1" t="str">
        <f>_xlfn.TEXTBEFORE(Table5[[#This Row],[rxn     kapp_old        kapp_slack_ub   kapp_slack_lb]]," ")</f>
        <v>RXN-PI45P5P_en_FWD-rt6972_en</v>
      </c>
      <c r="H151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51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515" s="1">
        <f>_xlfn.NUMBERVALUE(_xlfn.TEXTAFTER(Table5[[#This Row],[rxn     kapp_old        kapp_slack_ub   kapp_slack_lb]]," ",-1))</f>
        <v>0</v>
      </c>
      <c r="K1515" s="1">
        <f>_xlfn.XLOOKUP(SUBSTITUTE(Table5[[#This Row],[rxn]],"RXN-","ENZLOAD-"),ENZLOAD[name],ENZLOAD[flux],0)</f>
        <v>1.476222026E-8</v>
      </c>
      <c r="L1515" s="1" t="str">
        <f>"'"&amp;Table5[[#This Row],[rxn]]&amp;"'"&amp;CHAR(9)&amp;IF(AND(Table5[[#This Row],[kapp_slack_ub]]&lt;&gt;0,Table5[[#This Row],[kapp_old]]&lt;$F$1),$F$1,Table5[[#This Row],[kapp_old]])</f>
        <v>'RXN-PI45P5P_en_FWD-rt6972_en'	27141.27779288</v>
      </c>
      <c r="M1515" s="1">
        <f>_xlfn.XLOOKUP(Table5[[#This Row],[rxn]],Table3[name],Table3[flux],$F$1)</f>
        <v>27141.277792879999</v>
      </c>
      <c r="N1515" s="1">
        <f>IFERROR(Table5[[#This Row],[min flux]]/Table5[[#This Row],[associated enzload]],"")</f>
        <v>1838563394587.9087</v>
      </c>
      <c r="O1515" s="1">
        <f>_xlfn.NUMBERVALUE(IF(Table5[[#This Row],[flux/enzload]]="","",ABS($N$1-Table5[[#This Row],[flux/enzload]])))</f>
        <v>438647076928.95502</v>
      </c>
      <c r="P1515" s="1">
        <f>Table5[[#This Row],[kapp_old]]+IFERROR(((Table5[[#This Row],[kapp_slack_ub]]-Table5[[#This Row],[kapp_slack_lb]])/Table5[[#This Row],[associated enzload]]),0)</f>
        <v>27141.277792879999</v>
      </c>
      <c r="Q1515" s="1" t="str">
        <f>"'"&amp;Table5[[#This Row],[rxn]]&amp;"'"&amp;CHAR(9)&amp;Table5[[#This Row],[kapp + (slack_ub - slack_lb)/enzload]]</f>
        <v>'RXN-PI45P5P_en_FWD-rt6972_en'	27141.27779288</v>
      </c>
      <c r="R1515" s="1">
        <f>_xlfn.XLOOKUP(Table5[[#This Row],[rxn]],Table38[name],Table38[flux],0)</f>
        <v>0</v>
      </c>
      <c r="S1515" s="1">
        <f>_xlfn.XLOOKUP(SUBSTITUTE(Table5[[#This Row],[rxn]],"RXN-","ENZLOAD-"),Table38[name],Table38[flux],0)</f>
        <v>0</v>
      </c>
      <c r="T1515" s="1" t="b">
        <f>AND(Table5[[#This Row],[ENZLOAD flux in kapp-slack.gms]]=0,Table5[[#This Row],[flux in kapp-slack.gms]]&lt;&gt;0,NOT(Table5[[#This Row],[spont or unknown?]]))</f>
        <v>0</v>
      </c>
      <c r="U1515" s="1" t="b">
        <f>OR(_xlfn.TEXTAFTER(Table5[[#This Row],[rxn]],"-",-1)="SPONT",_xlfn.TEXTAFTER(Table5[[#This Row],[rxn]],"-",-1)="UNKNOWN")</f>
        <v>0</v>
      </c>
      <c r="V1515" s="1">
        <f>_xlfn.XLOOKUP(SUBSTITUTE(Table5[[#This Row],[rxn]],"RXN-","ENZLOAD-"),Table4[rxn],Table4[ub],0)</f>
        <v>0.33928004</v>
      </c>
      <c r="W1515" s="1" t="b">
        <f>AND(Table5[[#This Row],[FVA ENZLOAD flux UB]]=0,Table5[[#This Row],[ENZ not made when it should be?]])</f>
        <v>0</v>
      </c>
    </row>
    <row r="1516" spans="1:23" hidden="1">
      <c r="A1516" s="1"/>
      <c r="B1516" s="1" t="str">
        <f>_xlfn.TEXTBEFORE(Table38[[#This Row],[all fluxes from kapp-slack]]," ",,,,"")</f>
        <v/>
      </c>
      <c r="C1516" s="1">
        <f>_xlfn.NUMBERVALUE(IFERROR(_xlfn.TEXTAFTER(Table38[[#This Row],[all fluxes from kapp-slack]]," ",-1,,,""),""))</f>
        <v>0</v>
      </c>
      <c r="F1516" s="1" t="s">
        <v>9337</v>
      </c>
      <c r="G1516" s="1" t="str">
        <f>_xlfn.TEXTBEFORE(Table5[[#This Row],[rxn     kapp_old        kapp_slack_ub   kapp_slack_lb]]," ")</f>
        <v>RXN-PI45P5P_en_FWD-rt7177_en</v>
      </c>
      <c r="H151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51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516" s="1">
        <f>_xlfn.NUMBERVALUE(_xlfn.TEXTAFTER(Table5[[#This Row],[rxn     kapp_old        kapp_slack_ub   kapp_slack_lb]]," ",-1))</f>
        <v>0</v>
      </c>
      <c r="K1516" s="1">
        <f>_xlfn.XLOOKUP(SUBSTITUTE(Table5[[#This Row],[rxn]],"RXN-","ENZLOAD-"),ENZLOAD[name],ENZLOAD[flux],0)</f>
        <v>4.28506296E-9</v>
      </c>
      <c r="L1516" s="1" t="str">
        <f>"'"&amp;Table5[[#This Row],[rxn]]&amp;"'"&amp;CHAR(9)&amp;IF(AND(Table5[[#This Row],[kapp_slack_ub]]&lt;&gt;0,Table5[[#This Row],[kapp_old]]&lt;$F$1),$F$1,Table5[[#This Row],[kapp_old]])</f>
        <v>'RXN-PI45P5P_en_FWD-rt7177_en'	27141.27779288</v>
      </c>
      <c r="M1516" s="1">
        <f>_xlfn.XLOOKUP(Table5[[#This Row],[rxn]],Table3[name],Table3[flux],$F$1)</f>
        <v>27141.277792879999</v>
      </c>
      <c r="N1516" s="1">
        <f>IFERROR(Table5[[#This Row],[min flux]]/Table5[[#This Row],[associated enzload]],"")</f>
        <v>6333927423292.749</v>
      </c>
      <c r="O1516" s="1">
        <f>_xlfn.NUMBERVALUE(IF(Table5[[#This Row],[flux/enzload]]="","",ABS($N$1-Table5[[#This Row],[flux/enzload]])))</f>
        <v>4934011105633.79</v>
      </c>
      <c r="P1516" s="1">
        <f>Table5[[#This Row],[kapp_old]]+IFERROR(((Table5[[#This Row],[kapp_slack_ub]]-Table5[[#This Row],[kapp_slack_lb]])/Table5[[#This Row],[associated enzload]]),0)</f>
        <v>27141.277792879999</v>
      </c>
      <c r="Q1516" s="1" t="str">
        <f>"'"&amp;Table5[[#This Row],[rxn]]&amp;"'"&amp;CHAR(9)&amp;Table5[[#This Row],[kapp + (slack_ub - slack_lb)/enzload]]</f>
        <v>'RXN-PI45P5P_en_FWD-rt7177_en'	27141.27779288</v>
      </c>
      <c r="R1516" s="1">
        <f>_xlfn.XLOOKUP(Table5[[#This Row],[rxn]],Table38[name],Table38[flux],0)</f>
        <v>0</v>
      </c>
      <c r="S1516" s="1">
        <f>_xlfn.XLOOKUP(SUBSTITUTE(Table5[[#This Row],[rxn]],"RXN-","ENZLOAD-"),Table38[name],Table38[flux],0)</f>
        <v>0</v>
      </c>
      <c r="T1516" s="1" t="b">
        <f>AND(Table5[[#This Row],[ENZLOAD flux in kapp-slack.gms]]=0,Table5[[#This Row],[flux in kapp-slack.gms]]&lt;&gt;0,NOT(Table5[[#This Row],[spont or unknown?]]))</f>
        <v>0</v>
      </c>
      <c r="U1516" s="1" t="b">
        <f>OR(_xlfn.TEXTAFTER(Table5[[#This Row],[rxn]],"-",-1)="SPONT",_xlfn.TEXTAFTER(Table5[[#This Row],[rxn]],"-",-1)="UNKNOWN")</f>
        <v>0</v>
      </c>
      <c r="V1516" s="1">
        <f>_xlfn.XLOOKUP(SUBSTITUTE(Table5[[#This Row],[rxn]],"RXN-","ENZLOAD-"),Table4[rxn],Table4[ub],0)</f>
        <v>0.92429265000000005</v>
      </c>
      <c r="W1516" s="1" t="b">
        <f>AND(Table5[[#This Row],[FVA ENZLOAD flux UB]]=0,Table5[[#This Row],[ENZ not made when it should be?]])</f>
        <v>0</v>
      </c>
    </row>
    <row r="1517" spans="1:23" hidden="1">
      <c r="A1517" s="1"/>
      <c r="B1517" s="1" t="str">
        <f>_xlfn.TEXTBEFORE(Table38[[#This Row],[all fluxes from kapp-slack]]," ",,,,"")</f>
        <v/>
      </c>
      <c r="C1517" s="1">
        <f>_xlfn.NUMBERVALUE(IFERROR(_xlfn.TEXTAFTER(Table38[[#This Row],[all fluxes from kapp-slack]]," ",-1,,,""),""))</f>
        <v>0</v>
      </c>
      <c r="F1517" s="1" t="s">
        <v>9338</v>
      </c>
      <c r="G1517" s="1" t="str">
        <f>_xlfn.TEXTBEFORE(Table5[[#This Row],[rxn     kapp_old        kapp_slack_ub   kapp_slack_lb]]," ")</f>
        <v>RXN-PI4P5K_en_FWD-rt3510_en</v>
      </c>
      <c r="H151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51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517" s="1">
        <f>_xlfn.NUMBERVALUE(_xlfn.TEXTAFTER(Table5[[#This Row],[rxn     kapp_old        kapp_slack_ub   kapp_slack_lb]]," ",-1))</f>
        <v>0</v>
      </c>
      <c r="K1517" s="1">
        <f>_xlfn.XLOOKUP(SUBSTITUTE(Table5[[#This Row],[rxn]],"RXN-","ENZLOAD-"),ENZLOAD[name],ENZLOAD[flux],0)</f>
        <v>1.3824126410000001E-8</v>
      </c>
      <c r="L1517" s="1" t="str">
        <f>"'"&amp;Table5[[#This Row],[rxn]]&amp;"'"&amp;CHAR(9)&amp;IF(AND(Table5[[#This Row],[kapp_slack_ub]]&lt;&gt;0,Table5[[#This Row],[kapp_old]]&lt;$F$1),$F$1,Table5[[#This Row],[kapp_old]])</f>
        <v>'RXN-PI4P5K_en_FWD-rt3510_en'	27141.27779288</v>
      </c>
      <c r="M1517" s="1">
        <f>_xlfn.XLOOKUP(Table5[[#This Row],[rxn]],Table3[name],Table3[flux],$F$1)</f>
        <v>27141.277792879999</v>
      </c>
      <c r="N1517" s="1">
        <f>IFERROR(Table5[[#This Row],[min flux]]/Table5[[#This Row],[associated enzload]],"")</f>
        <v>1963326794613.7073</v>
      </c>
      <c r="O1517" s="1">
        <f>_xlfn.NUMBERVALUE(IF(Table5[[#This Row],[flux/enzload]]="","",ABS($N$1-Table5[[#This Row],[flux/enzload]])))</f>
        <v>563410476954.75403</v>
      </c>
      <c r="P1517" s="1">
        <f>Table5[[#This Row],[kapp_old]]+IFERROR(((Table5[[#This Row],[kapp_slack_ub]]-Table5[[#This Row],[kapp_slack_lb]])/Table5[[#This Row],[associated enzload]]),0)</f>
        <v>27141.277792879999</v>
      </c>
      <c r="Q1517" s="1" t="str">
        <f>"'"&amp;Table5[[#This Row],[rxn]]&amp;"'"&amp;CHAR(9)&amp;Table5[[#This Row],[kapp + (slack_ub - slack_lb)/enzload]]</f>
        <v>'RXN-PI4P5K_en_FWD-rt3510_en'	27141.27779288</v>
      </c>
      <c r="R1517" s="1">
        <f>_xlfn.XLOOKUP(Table5[[#This Row],[rxn]],Table38[name],Table38[flux],0)</f>
        <v>0</v>
      </c>
      <c r="S1517" s="1">
        <f>_xlfn.XLOOKUP(SUBSTITUTE(Table5[[#This Row],[rxn]],"RXN-","ENZLOAD-"),Table38[name],Table38[flux],0)</f>
        <v>0</v>
      </c>
      <c r="T1517" s="1" t="b">
        <f>AND(Table5[[#This Row],[ENZLOAD flux in kapp-slack.gms]]=0,Table5[[#This Row],[flux in kapp-slack.gms]]&lt;&gt;0,NOT(Table5[[#This Row],[spont or unknown?]]))</f>
        <v>0</v>
      </c>
      <c r="U1517" s="1" t="b">
        <f>OR(_xlfn.TEXTAFTER(Table5[[#This Row],[rxn]],"-",-1)="SPONT",_xlfn.TEXTAFTER(Table5[[#This Row],[rxn]],"-",-1)="UNKNOWN")</f>
        <v>0</v>
      </c>
      <c r="V1517" s="1">
        <f>_xlfn.XLOOKUP(SUBSTITUTE(Table5[[#This Row],[rxn]],"RXN-","ENZLOAD-"),Table4[rxn],Table4[ub],0)</f>
        <v>0.70638681999999997</v>
      </c>
      <c r="W1517" s="1" t="b">
        <f>AND(Table5[[#This Row],[FVA ENZLOAD flux UB]]=0,Table5[[#This Row],[ENZ not made when it should be?]])</f>
        <v>0</v>
      </c>
    </row>
    <row r="1518" spans="1:23" hidden="1">
      <c r="A1518" s="1"/>
      <c r="B1518" s="1" t="str">
        <f>_xlfn.TEXTBEFORE(Table38[[#This Row],[all fluxes from kapp-slack]]," ",,,,"")</f>
        <v/>
      </c>
      <c r="C1518" s="1">
        <f>_xlfn.NUMBERVALUE(IFERROR(_xlfn.TEXTAFTER(Table38[[#This Row],[all fluxes from kapp-slack]]," ",-1,,,""),""))</f>
        <v>0</v>
      </c>
      <c r="F1518" s="1" t="s">
        <v>9339</v>
      </c>
      <c r="G1518" s="1" t="str">
        <f>_xlfn.TEXTBEFORE(Table5[[#This Row],[rxn     kapp_old        kapp_slack_ub   kapp_slack_lb]]," ")</f>
        <v>RXN-PI4P5K_n_FWD-rt3510_n</v>
      </c>
      <c r="H151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51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518" s="1">
        <f>_xlfn.NUMBERVALUE(_xlfn.TEXTAFTER(Table5[[#This Row],[rxn     kapp_old        kapp_slack_ub   kapp_slack_lb]]," ",-1))</f>
        <v>0</v>
      </c>
      <c r="K1518" s="1">
        <f>_xlfn.XLOOKUP(SUBSTITUTE(Table5[[#This Row],[rxn]],"RXN-","ENZLOAD-"),ENZLOAD[name],ENZLOAD[flux],0)</f>
        <v>1.3824126410000001E-8</v>
      </c>
      <c r="L1518" s="1" t="str">
        <f>"'"&amp;Table5[[#This Row],[rxn]]&amp;"'"&amp;CHAR(9)&amp;IF(AND(Table5[[#This Row],[kapp_slack_ub]]&lt;&gt;0,Table5[[#This Row],[kapp_old]]&lt;$F$1),$F$1,Table5[[#This Row],[kapp_old]])</f>
        <v>'RXN-PI4P5K_n_FWD-rt3510_n'	27141.27779288</v>
      </c>
      <c r="M1518" s="1">
        <f>_xlfn.XLOOKUP(Table5[[#This Row],[rxn]],Table3[name],Table3[flux],$F$1)</f>
        <v>27141.277792879999</v>
      </c>
      <c r="N1518" s="1">
        <f>IFERROR(Table5[[#This Row],[min flux]]/Table5[[#This Row],[associated enzload]],"")</f>
        <v>1963326794613.7073</v>
      </c>
      <c r="O1518" s="1">
        <f>_xlfn.NUMBERVALUE(IF(Table5[[#This Row],[flux/enzload]]="","",ABS($N$1-Table5[[#This Row],[flux/enzload]])))</f>
        <v>563410476954.75403</v>
      </c>
      <c r="P1518" s="1">
        <f>Table5[[#This Row],[kapp_old]]+IFERROR(((Table5[[#This Row],[kapp_slack_ub]]-Table5[[#This Row],[kapp_slack_lb]])/Table5[[#This Row],[associated enzload]]),0)</f>
        <v>27141.277792879999</v>
      </c>
      <c r="Q1518" s="1" t="str">
        <f>"'"&amp;Table5[[#This Row],[rxn]]&amp;"'"&amp;CHAR(9)&amp;Table5[[#This Row],[kapp + (slack_ub - slack_lb)/enzload]]</f>
        <v>'RXN-PI4P5K_n_FWD-rt3510_n'	27141.27779288</v>
      </c>
      <c r="R1518" s="1">
        <f>_xlfn.XLOOKUP(Table5[[#This Row],[rxn]],Table38[name],Table38[flux],0)</f>
        <v>0</v>
      </c>
      <c r="S1518" s="1">
        <f>_xlfn.XLOOKUP(SUBSTITUTE(Table5[[#This Row],[rxn]],"RXN-","ENZLOAD-"),Table38[name],Table38[flux],0)</f>
        <v>0</v>
      </c>
      <c r="T1518" s="1" t="b">
        <f>AND(Table5[[#This Row],[ENZLOAD flux in kapp-slack.gms]]=0,Table5[[#This Row],[flux in kapp-slack.gms]]&lt;&gt;0,NOT(Table5[[#This Row],[spont or unknown?]]))</f>
        <v>0</v>
      </c>
      <c r="U1518" s="1" t="b">
        <f>OR(_xlfn.TEXTAFTER(Table5[[#This Row],[rxn]],"-",-1)="SPONT",_xlfn.TEXTAFTER(Table5[[#This Row],[rxn]],"-",-1)="UNKNOWN")</f>
        <v>0</v>
      </c>
      <c r="V1518" s="1">
        <f>_xlfn.XLOOKUP(SUBSTITUTE(Table5[[#This Row],[rxn]],"RXN-","ENZLOAD-"),Table4[rxn],Table4[ub],0)</f>
        <v>0.70638681999999997</v>
      </c>
      <c r="W1518" s="1" t="b">
        <f>AND(Table5[[#This Row],[FVA ENZLOAD flux UB]]=0,Table5[[#This Row],[ENZ not made when it should be?]])</f>
        <v>0</v>
      </c>
    </row>
    <row r="1519" spans="1:23" hidden="1">
      <c r="A1519" s="1"/>
      <c r="B1519" s="1" t="str">
        <f>_xlfn.TEXTBEFORE(Table38[[#This Row],[all fluxes from kapp-slack]]," ",,,,"")</f>
        <v/>
      </c>
      <c r="C1519" s="1">
        <f>_xlfn.NUMBERVALUE(IFERROR(_xlfn.TEXTAFTER(Table38[[#This Row],[all fluxes from kapp-slack]]," ",-1,,,""),""))</f>
        <v>0</v>
      </c>
      <c r="F1519" s="1" t="s">
        <v>9344</v>
      </c>
      <c r="G1519" s="1" t="str">
        <f>_xlfn.TEXTBEFORE(Table5[[#This Row],[rxn     kapp_old        kapp_slack_ub   kapp_slack_lb]]," ")</f>
        <v>RXN-PI4PP_gm_FWD-rt3013_gm</v>
      </c>
      <c r="H151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51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519" s="1">
        <f>_xlfn.NUMBERVALUE(_xlfn.TEXTAFTER(Table5[[#This Row],[rxn     kapp_old        kapp_slack_ub   kapp_slack_lb]]," ",-1))</f>
        <v>0</v>
      </c>
      <c r="K1519" s="1">
        <f>_xlfn.XLOOKUP(SUBSTITUTE(Table5[[#This Row],[rxn]],"RXN-","ENZLOAD-"),ENZLOAD[name],ENZLOAD[flux],0)</f>
        <v>2.53702169719999E-7</v>
      </c>
      <c r="L1519" s="1" t="str">
        <f>"'"&amp;Table5[[#This Row],[rxn]]&amp;"'"&amp;CHAR(9)&amp;IF(AND(Table5[[#This Row],[kapp_slack_ub]]&lt;&gt;0,Table5[[#This Row],[kapp_old]]&lt;$F$1),$F$1,Table5[[#This Row],[kapp_old]])</f>
        <v>'RXN-PI4PP_gm_FWD-rt3013_gm'	27141.27779288</v>
      </c>
      <c r="M1519" s="1">
        <f>_xlfn.XLOOKUP(Table5[[#This Row],[rxn]],Table3[name],Table3[flux],$F$1)</f>
        <v>27141.277792879999</v>
      </c>
      <c r="N1519" s="1">
        <f>IFERROR(Table5[[#This Row],[min flux]]/Table5[[#This Row],[associated enzload]],"")</f>
        <v>106980865882.36414</v>
      </c>
      <c r="O1519" s="1">
        <f>_xlfn.NUMBERVALUE(IF(Table5[[#This Row],[flux/enzload]]="","",ABS($N$1-Table5[[#This Row],[flux/enzload]])))</f>
        <v>1292935451776.5901</v>
      </c>
      <c r="P1519" s="1">
        <f>Table5[[#This Row],[kapp_old]]+IFERROR(((Table5[[#This Row],[kapp_slack_ub]]-Table5[[#This Row],[kapp_slack_lb]])/Table5[[#This Row],[associated enzload]]),0)</f>
        <v>27141.277792879999</v>
      </c>
      <c r="Q1519" s="1" t="str">
        <f>"'"&amp;Table5[[#This Row],[rxn]]&amp;"'"&amp;CHAR(9)&amp;Table5[[#This Row],[kapp + (slack_ub - slack_lb)/enzload]]</f>
        <v>'RXN-PI4PP_gm_FWD-rt3013_gm'	27141.27779288</v>
      </c>
      <c r="R1519" s="1">
        <f>_xlfn.XLOOKUP(Table5[[#This Row],[rxn]],Table38[name],Table38[flux],0)</f>
        <v>0</v>
      </c>
      <c r="S1519" s="1">
        <f>_xlfn.XLOOKUP(SUBSTITUTE(Table5[[#This Row],[rxn]],"RXN-","ENZLOAD-"),Table38[name],Table38[flux],0)</f>
        <v>0</v>
      </c>
      <c r="T1519" s="1" t="b">
        <f>AND(Table5[[#This Row],[ENZLOAD flux in kapp-slack.gms]]=0,Table5[[#This Row],[flux in kapp-slack.gms]]&lt;&gt;0,NOT(Table5[[#This Row],[spont or unknown?]]))</f>
        <v>0</v>
      </c>
      <c r="U1519" s="1" t="b">
        <f>OR(_xlfn.TEXTAFTER(Table5[[#This Row],[rxn]],"-",-1)="SPONT",_xlfn.TEXTAFTER(Table5[[#This Row],[rxn]],"-",-1)="UNKNOWN")</f>
        <v>0</v>
      </c>
      <c r="V1519" s="1">
        <f>_xlfn.XLOOKUP(SUBSTITUTE(Table5[[#This Row],[rxn]],"RXN-","ENZLOAD-"),Table4[rxn],Table4[ub],0)</f>
        <v>0.57803523999999995</v>
      </c>
      <c r="W1519" s="1" t="b">
        <f>AND(Table5[[#This Row],[FVA ENZLOAD flux UB]]=0,Table5[[#This Row],[ENZ not made when it should be?]])</f>
        <v>0</v>
      </c>
    </row>
    <row r="1520" spans="1:23" hidden="1">
      <c r="A1520" s="1"/>
      <c r="B1520" s="1" t="str">
        <f>_xlfn.TEXTBEFORE(Table38[[#This Row],[all fluxes from kapp-slack]]," ",,,,"")</f>
        <v/>
      </c>
      <c r="C1520" s="1">
        <f>_xlfn.NUMBERVALUE(IFERROR(_xlfn.TEXTAFTER(Table38[[#This Row],[all fluxes from kapp-slack]]," ",-1,,,""),""))</f>
        <v>0</v>
      </c>
      <c r="F1520" s="1" t="s">
        <v>9345</v>
      </c>
      <c r="G1520" s="1" t="str">
        <f>_xlfn.TEXTBEFORE(Table5[[#This Row],[rxn     kapp_old        kapp_slack_ub   kapp_slack_lb]]," ")</f>
        <v>RXN-PI4PP_rm_FWD-rt3013_rm</v>
      </c>
      <c r="H152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52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520" s="1">
        <f>_xlfn.NUMBERVALUE(_xlfn.TEXTAFTER(Table5[[#This Row],[rxn     kapp_old        kapp_slack_ub   kapp_slack_lb]]," ",-1))</f>
        <v>0</v>
      </c>
      <c r="K1520" s="1">
        <f>_xlfn.XLOOKUP(SUBSTITUTE(Table5[[#This Row],[rxn]],"RXN-","ENZLOAD-"),ENZLOAD[name],ENZLOAD[flux],0)</f>
        <v>2.53702169719999E-7</v>
      </c>
      <c r="L1520" s="1" t="str">
        <f>"'"&amp;Table5[[#This Row],[rxn]]&amp;"'"&amp;CHAR(9)&amp;IF(AND(Table5[[#This Row],[kapp_slack_ub]]&lt;&gt;0,Table5[[#This Row],[kapp_old]]&lt;$F$1),$F$1,Table5[[#This Row],[kapp_old]])</f>
        <v>'RXN-PI4PP_rm_FWD-rt3013_rm'	27141.27779288</v>
      </c>
      <c r="M1520" s="1">
        <f>_xlfn.XLOOKUP(Table5[[#This Row],[rxn]],Table3[name],Table3[flux],$F$1)</f>
        <v>27141.277792879999</v>
      </c>
      <c r="N1520" s="1">
        <f>IFERROR(Table5[[#This Row],[min flux]]/Table5[[#This Row],[associated enzload]],"")</f>
        <v>106980865882.36414</v>
      </c>
      <c r="O1520" s="1">
        <f>_xlfn.NUMBERVALUE(IF(Table5[[#This Row],[flux/enzload]]="","",ABS($N$1-Table5[[#This Row],[flux/enzload]])))</f>
        <v>1292935451776.5901</v>
      </c>
      <c r="P1520" s="1">
        <f>Table5[[#This Row],[kapp_old]]+IFERROR(((Table5[[#This Row],[kapp_slack_ub]]-Table5[[#This Row],[kapp_slack_lb]])/Table5[[#This Row],[associated enzload]]),0)</f>
        <v>27141.277792879999</v>
      </c>
      <c r="Q1520" s="1" t="str">
        <f>"'"&amp;Table5[[#This Row],[rxn]]&amp;"'"&amp;CHAR(9)&amp;Table5[[#This Row],[kapp + (slack_ub - slack_lb)/enzload]]</f>
        <v>'RXN-PI4PP_rm_FWD-rt3013_rm'	27141.27779288</v>
      </c>
      <c r="R1520" s="1">
        <f>_xlfn.XLOOKUP(Table5[[#This Row],[rxn]],Table38[name],Table38[flux],0)</f>
        <v>0</v>
      </c>
      <c r="S1520" s="1">
        <f>_xlfn.XLOOKUP(SUBSTITUTE(Table5[[#This Row],[rxn]],"RXN-","ENZLOAD-"),Table38[name],Table38[flux],0)</f>
        <v>0</v>
      </c>
      <c r="T1520" s="1" t="b">
        <f>AND(Table5[[#This Row],[ENZLOAD flux in kapp-slack.gms]]=0,Table5[[#This Row],[flux in kapp-slack.gms]]&lt;&gt;0,NOT(Table5[[#This Row],[spont or unknown?]]))</f>
        <v>0</v>
      </c>
      <c r="U1520" s="1" t="b">
        <f>OR(_xlfn.TEXTAFTER(Table5[[#This Row],[rxn]],"-",-1)="SPONT",_xlfn.TEXTAFTER(Table5[[#This Row],[rxn]],"-",-1)="UNKNOWN")</f>
        <v>0</v>
      </c>
      <c r="V1520" s="1">
        <f>_xlfn.XLOOKUP(SUBSTITUTE(Table5[[#This Row],[rxn]],"RXN-","ENZLOAD-"),Table4[rxn],Table4[ub],0)</f>
        <v>0.57803523999999995</v>
      </c>
      <c r="W1520" s="1" t="b">
        <f>AND(Table5[[#This Row],[FVA ENZLOAD flux UB]]=0,Table5[[#This Row],[ENZ not made when it should be?]])</f>
        <v>0</v>
      </c>
    </row>
    <row r="1521" spans="1:23" hidden="1">
      <c r="A1521" s="1"/>
      <c r="B1521" s="1" t="str">
        <f>_xlfn.TEXTBEFORE(Table38[[#This Row],[all fluxes from kapp-slack]]," ",,,,"")</f>
        <v/>
      </c>
      <c r="C1521" s="1">
        <f>_xlfn.NUMBERVALUE(IFERROR(_xlfn.TEXTAFTER(Table38[[#This Row],[all fluxes from kapp-slack]]," ",-1,,,""),""))</f>
        <v>0</v>
      </c>
      <c r="F1521" s="1" t="s">
        <v>9368</v>
      </c>
      <c r="G1521" s="1" t="str">
        <f>_xlfn.TEXTBEFORE(Table5[[#This Row],[rxn     kapp_old        kapp_slack_ub   kapp_slack_lb]]," ")</f>
        <v>RXN-PItps_e_REV-rt1948</v>
      </c>
      <c r="H152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52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521" s="1">
        <f>_xlfn.NUMBERVALUE(_xlfn.TEXTAFTER(Table5[[#This Row],[rxn     kapp_old        kapp_slack_ub   kapp_slack_lb]]," ",-1))</f>
        <v>0</v>
      </c>
      <c r="K1521" s="1">
        <f>_xlfn.XLOOKUP(SUBSTITUTE(Table5[[#This Row],[rxn]],"RXN-","ENZLOAD-"),ENZLOAD[name],ENZLOAD[flux],0)</f>
        <v>3.9364610799999997E-8</v>
      </c>
      <c r="L1521" s="1" t="str">
        <f>"'"&amp;Table5[[#This Row],[rxn]]&amp;"'"&amp;CHAR(9)&amp;IF(AND(Table5[[#This Row],[kapp_slack_ub]]&lt;&gt;0,Table5[[#This Row],[kapp_old]]&lt;$F$1),$F$1,Table5[[#This Row],[kapp_old]])</f>
        <v>'RXN-PItps_e_REV-rt1948'	27141.27779288</v>
      </c>
      <c r="M1521" s="1">
        <f>_xlfn.XLOOKUP(Table5[[#This Row],[rxn]],Table3[name],Table3[flux],$F$1)</f>
        <v>27141.277792879999</v>
      </c>
      <c r="N1521" s="1">
        <f>IFERROR(Table5[[#This Row],[min flux]]/Table5[[#This Row],[associated enzload]],"")</f>
        <v>689484215423.26038</v>
      </c>
      <c r="O1521" s="1">
        <f>_xlfn.NUMBERVALUE(IF(Table5[[#This Row],[flux/enzload]]="","",ABS($N$1-Table5[[#This Row],[flux/enzload]])))</f>
        <v>710432102235.69299</v>
      </c>
      <c r="P1521" s="1">
        <f>Table5[[#This Row],[kapp_old]]+IFERROR(((Table5[[#This Row],[kapp_slack_ub]]-Table5[[#This Row],[kapp_slack_lb]])/Table5[[#This Row],[associated enzload]]),0)</f>
        <v>27141.277792879999</v>
      </c>
      <c r="Q1521" s="1" t="str">
        <f>"'"&amp;Table5[[#This Row],[rxn]]&amp;"'"&amp;CHAR(9)&amp;Table5[[#This Row],[kapp + (slack_ub - slack_lb)/enzload]]</f>
        <v>'RXN-PItps_e_REV-rt1948'	27141.27779288</v>
      </c>
      <c r="R1521" s="1">
        <f>_xlfn.XLOOKUP(Table5[[#This Row],[rxn]],Table38[name],Table38[flux],0)</f>
        <v>0</v>
      </c>
      <c r="S1521" s="1">
        <f>_xlfn.XLOOKUP(SUBSTITUTE(Table5[[#This Row],[rxn]],"RXN-","ENZLOAD-"),Table38[name],Table38[flux],0)</f>
        <v>0</v>
      </c>
      <c r="T1521" s="1" t="b">
        <f>AND(Table5[[#This Row],[ENZLOAD flux in kapp-slack.gms]]=0,Table5[[#This Row],[flux in kapp-slack.gms]]&lt;&gt;0,NOT(Table5[[#This Row],[spont or unknown?]]))</f>
        <v>0</v>
      </c>
      <c r="U1521" s="1" t="b">
        <f>OR(_xlfn.TEXTAFTER(Table5[[#This Row],[rxn]],"-",-1)="SPONT",_xlfn.TEXTAFTER(Table5[[#This Row],[rxn]],"-",-1)="UNKNOWN")</f>
        <v>0</v>
      </c>
      <c r="V1521" s="1">
        <f>_xlfn.XLOOKUP(SUBSTITUTE(Table5[[#This Row],[rxn]],"RXN-","ENZLOAD-"),Table4[rxn],Table4[ub],0)</f>
        <v>0.69993284</v>
      </c>
      <c r="W1521" s="1" t="b">
        <f>AND(Table5[[#This Row],[FVA ENZLOAD flux UB]]=0,Table5[[#This Row],[ENZ not made when it should be?]])</f>
        <v>0</v>
      </c>
    </row>
    <row r="1522" spans="1:23" hidden="1">
      <c r="A1522" s="1"/>
      <c r="B1522" s="1" t="str">
        <f>_xlfn.TEXTBEFORE(Table38[[#This Row],[all fluxes from kapp-slack]]," ",,,,"")</f>
        <v/>
      </c>
      <c r="C1522" s="1">
        <f>_xlfn.NUMBERVALUE(IFERROR(_xlfn.TEXTAFTER(Table38[[#This Row],[all fluxes from kapp-slack]]," ",-1,,,""),""))</f>
        <v>0</v>
      </c>
      <c r="F1522" s="1" t="s">
        <v>9372</v>
      </c>
      <c r="G1522" s="1" t="str">
        <f>_xlfn.TEXTBEFORE(Table5[[#This Row],[rxn     kapp_old        kapp_slack_ub   kapp_slack_lb]]," ")</f>
        <v>RXN-PItps_m_FWD-rt7506</v>
      </c>
      <c r="H1522" s="1">
        <f>_xlfn.NUMBERVALUE(_xlfn.TEXTBEFORE(TRIM(_xlfn.TEXTAFTER(_xlfn.TEXTBEFORE(Table5[[#This Row],[rxn     kapp_old        kapp_slack_ub   kapp_slack_lb]],Table5[[#This Row],[kapp_slack_lb]],-1),Table5[[#This Row],[rxn]]))," "))</f>
        <v>1885213.7478582901</v>
      </c>
      <c r="I152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522" s="1">
        <f>_xlfn.NUMBERVALUE(_xlfn.TEXTAFTER(Table5[[#This Row],[rxn     kapp_old        kapp_slack_ub   kapp_slack_lb]]," ",-1))</f>
        <v>0</v>
      </c>
      <c r="K1522" s="1">
        <f>_xlfn.XLOOKUP(SUBSTITUTE(Table5[[#This Row],[rxn]],"RXN-","ENZLOAD-"),ENZLOAD[name],ENZLOAD[flux],0)</f>
        <v>4.2114237330000001E-8</v>
      </c>
      <c r="L1522" s="1" t="str">
        <f>"'"&amp;Table5[[#This Row],[rxn]]&amp;"'"&amp;CHAR(9)&amp;IF(AND(Table5[[#This Row],[kapp_slack_ub]]&lt;&gt;0,Table5[[#This Row],[kapp_old]]&lt;$F$1),$F$1,Table5[[#This Row],[kapp_old]])</f>
        <v>'RXN-PItps_m_FWD-rt7506'	1885213.74785829</v>
      </c>
      <c r="M1522" s="1">
        <f>_xlfn.XLOOKUP(Table5[[#This Row],[rxn]],Table3[name],Table3[flux],$F$1)</f>
        <v>27141.277792879999</v>
      </c>
      <c r="N1522" s="1">
        <f>IFERROR(Table5[[#This Row],[min flux]]/Table5[[#This Row],[associated enzload]],"")</f>
        <v>644467987873.21167</v>
      </c>
      <c r="O1522" s="1">
        <f>_xlfn.NUMBERVALUE(IF(Table5[[#This Row],[flux/enzload]]="","",ABS($N$1-Table5[[#This Row],[flux/enzload]])))</f>
        <v>755448329785.74194</v>
      </c>
      <c r="P1522" s="1">
        <f>Table5[[#This Row],[kapp_old]]+IFERROR(((Table5[[#This Row],[kapp_slack_ub]]-Table5[[#This Row],[kapp_slack_lb]])/Table5[[#This Row],[associated enzload]]),0)</f>
        <v>1885213.7478582901</v>
      </c>
      <c r="Q1522" s="1" t="str">
        <f>"'"&amp;Table5[[#This Row],[rxn]]&amp;"'"&amp;CHAR(9)&amp;Table5[[#This Row],[kapp + (slack_ub - slack_lb)/enzload]]</f>
        <v>'RXN-PItps_m_FWD-rt7506'	1885213.74785829</v>
      </c>
      <c r="R1522" s="1">
        <f>_xlfn.XLOOKUP(Table5[[#This Row],[rxn]],Table38[name],Table38[flux],0)</f>
        <v>66.319732117939793</v>
      </c>
      <c r="S1522" s="1">
        <f>_xlfn.XLOOKUP(SUBSTITUTE(Table5[[#This Row],[rxn]],"RXN-","ENZLOAD-"),Table38[name],Table38[flux],0)</f>
        <v>1.359934376E-5</v>
      </c>
      <c r="T1522" s="1" t="b">
        <f>AND(Table5[[#This Row],[ENZLOAD flux in kapp-slack.gms]]=0,Table5[[#This Row],[flux in kapp-slack.gms]]&lt;&gt;0,NOT(Table5[[#This Row],[spont or unknown?]]))</f>
        <v>0</v>
      </c>
      <c r="U1522" s="1" t="b">
        <f>OR(_xlfn.TEXTAFTER(Table5[[#This Row],[rxn]],"-",-1)="SPONT",_xlfn.TEXTAFTER(Table5[[#This Row],[rxn]],"-",-1)="UNKNOWN")</f>
        <v>0</v>
      </c>
      <c r="V1522" s="1">
        <f>_xlfn.XLOOKUP(SUBSTITUTE(Table5[[#This Row],[rxn]],"RXN-","ENZLOAD-"),Table4[rxn],Table4[ub],0)</f>
        <v>1.3099981999999999</v>
      </c>
      <c r="W1522" s="1" t="b">
        <f>AND(Table5[[#This Row],[FVA ENZLOAD flux UB]]=0,Table5[[#This Row],[ENZ not made when it should be?]])</f>
        <v>0</v>
      </c>
    </row>
    <row r="1523" spans="1:23" hidden="1">
      <c r="A1523" s="1"/>
      <c r="B1523" s="1" t="str">
        <f>_xlfn.TEXTBEFORE(Table38[[#This Row],[all fluxes from kapp-slack]]," ",,,,"")</f>
        <v/>
      </c>
      <c r="C1523" s="1">
        <f>_xlfn.NUMBERVALUE(IFERROR(_xlfn.TEXTAFTER(Table38[[#This Row],[all fluxes from kapp-slack]]," ",-1,,,""),""))</f>
        <v>0</v>
      </c>
      <c r="F1523" s="1" t="s">
        <v>9374</v>
      </c>
      <c r="G1523" s="1" t="str">
        <f>_xlfn.TEXTBEFORE(Table5[[#This Row],[rxn     kapp_old        kapp_slack_ub   kapp_slack_lb]]," ")</f>
        <v>RXN-PKETX_c_FWD-rt5014</v>
      </c>
      <c r="H152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52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523" s="1">
        <f>_xlfn.NUMBERVALUE(_xlfn.TEXTAFTER(Table5[[#This Row],[rxn     kapp_old        kapp_slack_ub   kapp_slack_lb]]," ",-1))</f>
        <v>0</v>
      </c>
      <c r="K1523" s="1">
        <f>_xlfn.XLOOKUP(SUBSTITUTE(Table5[[#This Row],[rxn]],"RXN-","ENZLOAD-"),ENZLOAD[name],ENZLOAD[flux],0)</f>
        <v>6.9585304589999898E-7</v>
      </c>
      <c r="L1523" s="1" t="str">
        <f>"'"&amp;Table5[[#This Row],[rxn]]&amp;"'"&amp;CHAR(9)&amp;IF(AND(Table5[[#This Row],[kapp_slack_ub]]&lt;&gt;0,Table5[[#This Row],[kapp_old]]&lt;$F$1),$F$1,Table5[[#This Row],[kapp_old]])</f>
        <v>'RXN-PKETX_c_FWD-rt5014'	27141.27779288</v>
      </c>
      <c r="M1523" s="1">
        <f>_xlfn.XLOOKUP(Table5[[#This Row],[rxn]],Table3[name],Table3[flux],$F$1)</f>
        <v>27141.277792879999</v>
      </c>
      <c r="N1523" s="1">
        <f>IFERROR(Table5[[#This Row],[min flux]]/Table5[[#This Row],[associated enzload]],"")</f>
        <v>39004324192.87056</v>
      </c>
      <c r="O1523" s="1">
        <f>_xlfn.NUMBERVALUE(IF(Table5[[#This Row],[flux/enzload]]="","",ABS($N$1-Table5[[#This Row],[flux/enzload]])))</f>
        <v>1360911993466.0801</v>
      </c>
      <c r="P1523" s="1">
        <f>Table5[[#This Row],[kapp_old]]+IFERROR(((Table5[[#This Row],[kapp_slack_ub]]-Table5[[#This Row],[kapp_slack_lb]])/Table5[[#This Row],[associated enzload]]),0)</f>
        <v>27141.277792879999</v>
      </c>
      <c r="Q1523" s="1" t="str">
        <f>"'"&amp;Table5[[#This Row],[rxn]]&amp;"'"&amp;CHAR(9)&amp;Table5[[#This Row],[kapp + (slack_ub - slack_lb)/enzload]]</f>
        <v>'RXN-PKETX_c_FWD-rt5014'	27141.27779288</v>
      </c>
      <c r="R1523" s="1">
        <f>_xlfn.XLOOKUP(Table5[[#This Row],[rxn]],Table38[name],Table38[flux],0)</f>
        <v>0</v>
      </c>
      <c r="S1523" s="1">
        <f>_xlfn.XLOOKUP(SUBSTITUTE(Table5[[#This Row],[rxn]],"RXN-","ENZLOAD-"),Table38[name],Table38[flux],0)</f>
        <v>0</v>
      </c>
      <c r="T1523" s="1" t="b">
        <f>AND(Table5[[#This Row],[ENZLOAD flux in kapp-slack.gms]]=0,Table5[[#This Row],[flux in kapp-slack.gms]]&lt;&gt;0,NOT(Table5[[#This Row],[spont or unknown?]]))</f>
        <v>0</v>
      </c>
      <c r="U1523" s="1" t="b">
        <f>OR(_xlfn.TEXTAFTER(Table5[[#This Row],[rxn]],"-",-1)="SPONT",_xlfn.TEXTAFTER(Table5[[#This Row],[rxn]],"-",-1)="UNKNOWN")</f>
        <v>0</v>
      </c>
      <c r="V1523" s="1">
        <f>_xlfn.XLOOKUP(SUBSTITUTE(Table5[[#This Row],[rxn]],"RXN-","ENZLOAD-"),Table4[rxn],Table4[ub],0)</f>
        <v>0.44662784999999999</v>
      </c>
      <c r="W1523" s="1" t="b">
        <f>AND(Table5[[#This Row],[FVA ENZLOAD flux UB]]=0,Table5[[#This Row],[ENZ not made when it should be?]])</f>
        <v>0</v>
      </c>
    </row>
    <row r="1524" spans="1:23" hidden="1">
      <c r="A1524" s="1"/>
      <c r="B1524" s="1" t="str">
        <f>_xlfn.TEXTBEFORE(Table38[[#This Row],[all fluxes from kapp-slack]]," ",,,,"")</f>
        <v/>
      </c>
      <c r="C1524" s="1">
        <f>_xlfn.NUMBERVALUE(IFERROR(_xlfn.TEXTAFTER(Table38[[#This Row],[all fluxes from kapp-slack]]," ",-1,,,""),""))</f>
        <v>0</v>
      </c>
      <c r="F1524" s="1" t="s">
        <v>9376</v>
      </c>
      <c r="G1524" s="1" t="str">
        <f>_xlfn.TEXTBEFORE(Table5[[#This Row],[rxn     kapp_old        kapp_slack_ub   kapp_slack_lb]]," ")</f>
        <v>RXN-PLAA1lpc_mm_FWD-rt5790</v>
      </c>
      <c r="H152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52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524" s="1">
        <f>_xlfn.NUMBERVALUE(_xlfn.TEXTAFTER(Table5[[#This Row],[rxn     kapp_old        kapp_slack_ub   kapp_slack_lb]]," ",-1))</f>
        <v>0</v>
      </c>
      <c r="K1524" s="1">
        <f>_xlfn.XLOOKUP(SUBSTITUTE(Table5[[#This Row],[rxn]],"RXN-","ENZLOAD-"),ENZLOAD[name],ENZLOAD[flux],0)</f>
        <v>2.4234770211000001E-7</v>
      </c>
      <c r="L1524" s="1" t="str">
        <f>"'"&amp;Table5[[#This Row],[rxn]]&amp;"'"&amp;CHAR(9)&amp;IF(AND(Table5[[#This Row],[kapp_slack_ub]]&lt;&gt;0,Table5[[#This Row],[kapp_old]]&lt;$F$1),$F$1,Table5[[#This Row],[kapp_old]])</f>
        <v>'RXN-PLAA1lpc_mm_FWD-rt5790'	27141.27779288</v>
      </c>
      <c r="M1524" s="1">
        <f>_xlfn.XLOOKUP(Table5[[#This Row],[rxn]],Table3[name],Table3[flux],$F$1)</f>
        <v>27141.277792879999</v>
      </c>
      <c r="N1524" s="1">
        <f>IFERROR(Table5[[#This Row],[min flux]]/Table5[[#This Row],[associated enzload]],"")</f>
        <v>111993130351.86426</v>
      </c>
      <c r="O1524" s="1">
        <f>_xlfn.NUMBERVALUE(IF(Table5[[#This Row],[flux/enzload]]="","",ABS($N$1-Table5[[#This Row],[flux/enzload]])))</f>
        <v>1287923187307.0901</v>
      </c>
      <c r="P1524" s="1">
        <f>Table5[[#This Row],[kapp_old]]+IFERROR(((Table5[[#This Row],[kapp_slack_ub]]-Table5[[#This Row],[kapp_slack_lb]])/Table5[[#This Row],[associated enzload]]),0)</f>
        <v>27141.277792879999</v>
      </c>
      <c r="Q1524" s="1" t="str">
        <f>"'"&amp;Table5[[#This Row],[rxn]]&amp;"'"&amp;CHAR(9)&amp;Table5[[#This Row],[kapp + (slack_ub - slack_lb)/enzload]]</f>
        <v>'RXN-PLAA1lpc_mm_FWD-rt5790'	27141.27779288</v>
      </c>
      <c r="R1524" s="1">
        <f>_xlfn.XLOOKUP(Table5[[#This Row],[rxn]],Table38[name],Table38[flux],0)</f>
        <v>0</v>
      </c>
      <c r="S1524" s="1">
        <f>_xlfn.XLOOKUP(SUBSTITUTE(Table5[[#This Row],[rxn]],"RXN-","ENZLOAD-"),Table38[name],Table38[flux],0)</f>
        <v>0</v>
      </c>
      <c r="T1524" s="1" t="b">
        <f>AND(Table5[[#This Row],[ENZLOAD flux in kapp-slack.gms]]=0,Table5[[#This Row],[flux in kapp-slack.gms]]&lt;&gt;0,NOT(Table5[[#This Row],[spont or unknown?]]))</f>
        <v>0</v>
      </c>
      <c r="U1524" s="1" t="b">
        <f>OR(_xlfn.TEXTAFTER(Table5[[#This Row],[rxn]],"-",-1)="SPONT",_xlfn.TEXTAFTER(Table5[[#This Row],[rxn]],"-",-1)="UNKNOWN")</f>
        <v>0</v>
      </c>
      <c r="V1524" s="1">
        <f>_xlfn.XLOOKUP(SUBSTITUTE(Table5[[#This Row],[rxn]],"RXN-","ENZLOAD-"),Table4[rxn],Table4[ub],0)</f>
        <v>1.0302921199999999</v>
      </c>
      <c r="W1524" s="1" t="b">
        <f>AND(Table5[[#This Row],[FVA ENZLOAD flux UB]]=0,Table5[[#This Row],[ENZ not made when it should be?]])</f>
        <v>0</v>
      </c>
    </row>
    <row r="1525" spans="1:23" hidden="1">
      <c r="A1525" s="1"/>
      <c r="B1525" s="1" t="str">
        <f>_xlfn.TEXTBEFORE(Table38[[#This Row],[all fluxes from kapp-slack]]," ",,,,"")</f>
        <v/>
      </c>
      <c r="C1525" s="1">
        <f>_xlfn.NUMBERVALUE(IFERROR(_xlfn.TEXTAFTER(Table38[[#This Row],[all fluxes from kapp-slack]]," ",-1,,,""),""))</f>
        <v>0</v>
      </c>
      <c r="F1525" s="1" t="s">
        <v>9377</v>
      </c>
      <c r="G1525" s="1" t="str">
        <f>_xlfn.TEXTBEFORE(Table5[[#This Row],[rxn     kapp_old        kapp_slack_ub   kapp_slack_lb]]," ")</f>
        <v>RXN-PLAA1lpc_rm_FWD-rt5941</v>
      </c>
      <c r="H152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52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525" s="1">
        <f>_xlfn.NUMBERVALUE(_xlfn.TEXTAFTER(Table5[[#This Row],[rxn     kapp_old        kapp_slack_ub   kapp_slack_lb]]," ",-1))</f>
        <v>0</v>
      </c>
      <c r="K1525" s="1">
        <f>_xlfn.XLOOKUP(SUBSTITUTE(Table5[[#This Row],[rxn]],"RXN-","ENZLOAD-"),ENZLOAD[name],ENZLOAD[flux],0)</f>
        <v>1.4049964557E-7</v>
      </c>
      <c r="L1525" s="1" t="str">
        <f>"'"&amp;Table5[[#This Row],[rxn]]&amp;"'"&amp;CHAR(9)&amp;IF(AND(Table5[[#This Row],[kapp_slack_ub]]&lt;&gt;0,Table5[[#This Row],[kapp_old]]&lt;$F$1),$F$1,Table5[[#This Row],[kapp_old]])</f>
        <v>'RXN-PLAA1lpc_rm_FWD-rt5941'	27141.27779288</v>
      </c>
      <c r="M1525" s="1">
        <f>_xlfn.XLOOKUP(Table5[[#This Row],[rxn]],Table3[name],Table3[flux],$F$1)</f>
        <v>27141.277792879999</v>
      </c>
      <c r="N1525" s="1">
        <f>IFERROR(Table5[[#This Row],[min flux]]/Table5[[#This Row],[associated enzload]],"")</f>
        <v>193176841712.08545</v>
      </c>
      <c r="O1525" s="1">
        <f>_xlfn.NUMBERVALUE(IF(Table5[[#This Row],[flux/enzload]]="","",ABS($N$1-Table5[[#This Row],[flux/enzload]])))</f>
        <v>1206739475946.8701</v>
      </c>
      <c r="P1525" s="1">
        <f>Table5[[#This Row],[kapp_old]]+IFERROR(((Table5[[#This Row],[kapp_slack_ub]]-Table5[[#This Row],[kapp_slack_lb]])/Table5[[#This Row],[associated enzload]]),0)</f>
        <v>27141.277792879999</v>
      </c>
      <c r="Q1525" s="1" t="str">
        <f>"'"&amp;Table5[[#This Row],[rxn]]&amp;"'"&amp;CHAR(9)&amp;Table5[[#This Row],[kapp + (slack_ub - slack_lb)/enzload]]</f>
        <v>'RXN-PLAA1lpc_rm_FWD-rt5941'	27141.27779288</v>
      </c>
      <c r="R1525" s="1">
        <f>_xlfn.XLOOKUP(Table5[[#This Row],[rxn]],Table38[name],Table38[flux],0)</f>
        <v>0</v>
      </c>
      <c r="S1525" s="1">
        <f>_xlfn.XLOOKUP(SUBSTITUTE(Table5[[#This Row],[rxn]],"RXN-","ENZLOAD-"),Table38[name],Table38[flux],0)</f>
        <v>0</v>
      </c>
      <c r="T1525" s="1" t="b">
        <f>AND(Table5[[#This Row],[ENZLOAD flux in kapp-slack.gms]]=0,Table5[[#This Row],[flux in kapp-slack.gms]]&lt;&gt;0,NOT(Table5[[#This Row],[spont or unknown?]]))</f>
        <v>0</v>
      </c>
      <c r="U1525" s="1" t="b">
        <f>OR(_xlfn.TEXTAFTER(Table5[[#This Row],[rxn]],"-",-1)="SPONT",_xlfn.TEXTAFTER(Table5[[#This Row],[rxn]],"-",-1)="UNKNOWN")</f>
        <v>0</v>
      </c>
      <c r="V1525" s="1">
        <f>_xlfn.XLOOKUP(SUBSTITUTE(Table5[[#This Row],[rxn]],"RXN-","ENZLOAD-"),Table4[rxn],Table4[ub],0)</f>
        <v>0.24485580000000001</v>
      </c>
      <c r="W1525" s="1" t="b">
        <f>AND(Table5[[#This Row],[FVA ENZLOAD flux UB]]=0,Table5[[#This Row],[ENZ not made when it should be?]])</f>
        <v>0</v>
      </c>
    </row>
    <row r="1526" spans="1:23" hidden="1">
      <c r="A1526" s="1"/>
      <c r="B1526" s="1" t="str">
        <f>_xlfn.TEXTBEFORE(Table38[[#This Row],[all fluxes from kapp-slack]]," ",,,,"")</f>
        <v/>
      </c>
      <c r="C1526" s="1">
        <f>_xlfn.NUMBERVALUE(IFERROR(_xlfn.TEXTAFTER(Table38[[#This Row],[all fluxes from kapp-slack]]," ",-1,,,""),""))</f>
        <v>0</v>
      </c>
      <c r="F1526" s="1" t="s">
        <v>9379</v>
      </c>
      <c r="G1526" s="1" t="str">
        <f>_xlfn.TEXTBEFORE(Table5[[#This Row],[rxn     kapp_old        kapp_slack_ub   kapp_slack_lb]]," ")</f>
        <v>RXN-PLAA1lpe_mm_FWD-rt5790</v>
      </c>
      <c r="H152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52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526" s="1">
        <f>_xlfn.NUMBERVALUE(_xlfn.TEXTAFTER(Table5[[#This Row],[rxn     kapp_old        kapp_slack_ub   kapp_slack_lb]]," ",-1))</f>
        <v>0</v>
      </c>
      <c r="K1526" s="1">
        <f>_xlfn.XLOOKUP(SUBSTITUTE(Table5[[#This Row],[rxn]],"RXN-","ENZLOAD-"),ENZLOAD[name],ENZLOAD[flux],0)</f>
        <v>2.4234770211000001E-7</v>
      </c>
      <c r="L1526" s="1" t="str">
        <f>"'"&amp;Table5[[#This Row],[rxn]]&amp;"'"&amp;CHAR(9)&amp;IF(AND(Table5[[#This Row],[kapp_slack_ub]]&lt;&gt;0,Table5[[#This Row],[kapp_old]]&lt;$F$1),$F$1,Table5[[#This Row],[kapp_old]])</f>
        <v>'RXN-PLAA1lpe_mm_FWD-rt5790'	27141.27779288</v>
      </c>
      <c r="M1526" s="1">
        <f>_xlfn.XLOOKUP(Table5[[#This Row],[rxn]],Table3[name],Table3[flux],$F$1)</f>
        <v>27141.277792879999</v>
      </c>
      <c r="N1526" s="1">
        <f>IFERROR(Table5[[#This Row],[min flux]]/Table5[[#This Row],[associated enzload]],"")</f>
        <v>111993130351.86426</v>
      </c>
      <c r="O1526" s="1">
        <f>_xlfn.NUMBERVALUE(IF(Table5[[#This Row],[flux/enzload]]="","",ABS($N$1-Table5[[#This Row],[flux/enzload]])))</f>
        <v>1287923187307.0901</v>
      </c>
      <c r="P1526" s="1">
        <f>Table5[[#This Row],[kapp_old]]+IFERROR(((Table5[[#This Row],[kapp_slack_ub]]-Table5[[#This Row],[kapp_slack_lb]])/Table5[[#This Row],[associated enzload]]),0)</f>
        <v>27141.277792879999</v>
      </c>
      <c r="Q1526" s="1" t="str">
        <f>"'"&amp;Table5[[#This Row],[rxn]]&amp;"'"&amp;CHAR(9)&amp;Table5[[#This Row],[kapp + (slack_ub - slack_lb)/enzload]]</f>
        <v>'RXN-PLAA1lpe_mm_FWD-rt5790'	27141.27779288</v>
      </c>
      <c r="R1526" s="1">
        <f>_xlfn.XLOOKUP(Table5[[#This Row],[rxn]],Table38[name],Table38[flux],0)</f>
        <v>0</v>
      </c>
      <c r="S1526" s="1">
        <f>_xlfn.XLOOKUP(SUBSTITUTE(Table5[[#This Row],[rxn]],"RXN-","ENZLOAD-"),Table38[name],Table38[flux],0)</f>
        <v>0</v>
      </c>
      <c r="T1526" s="1" t="b">
        <f>AND(Table5[[#This Row],[ENZLOAD flux in kapp-slack.gms]]=0,Table5[[#This Row],[flux in kapp-slack.gms]]&lt;&gt;0,NOT(Table5[[#This Row],[spont or unknown?]]))</f>
        <v>0</v>
      </c>
      <c r="U1526" s="1" t="b">
        <f>OR(_xlfn.TEXTAFTER(Table5[[#This Row],[rxn]],"-",-1)="SPONT",_xlfn.TEXTAFTER(Table5[[#This Row],[rxn]],"-",-1)="UNKNOWN")</f>
        <v>0</v>
      </c>
      <c r="V1526" s="1">
        <f>_xlfn.XLOOKUP(SUBSTITUTE(Table5[[#This Row],[rxn]],"RXN-","ENZLOAD-"),Table4[rxn],Table4[ub],0)</f>
        <v>1.0302921199999999</v>
      </c>
      <c r="W1526" s="1" t="b">
        <f>AND(Table5[[#This Row],[FVA ENZLOAD flux UB]]=0,Table5[[#This Row],[ENZ not made when it should be?]])</f>
        <v>0</v>
      </c>
    </row>
    <row r="1527" spans="1:23" hidden="1">
      <c r="A1527" s="1"/>
      <c r="B1527" s="1" t="str">
        <f>_xlfn.TEXTBEFORE(Table38[[#This Row],[all fluxes from kapp-slack]]," ",,,,"")</f>
        <v/>
      </c>
      <c r="C1527" s="1">
        <f>_xlfn.NUMBERVALUE(IFERROR(_xlfn.TEXTAFTER(Table38[[#This Row],[all fluxes from kapp-slack]]," ",-1,,,""),""))</f>
        <v>0</v>
      </c>
      <c r="F1527" s="1" t="s">
        <v>9381</v>
      </c>
      <c r="G1527" s="1" t="str">
        <f>_xlfn.TEXTBEFORE(Table5[[#This Row],[rxn     kapp_old        kapp_slack_ub   kapp_slack_lb]]," ")</f>
        <v>RXN-PLAA2pc_mm_FWD-rt4445</v>
      </c>
      <c r="H152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52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527" s="1">
        <f>_xlfn.NUMBERVALUE(_xlfn.TEXTAFTER(Table5[[#This Row],[rxn     kapp_old        kapp_slack_ub   kapp_slack_lb]]," ",-1))</f>
        <v>0</v>
      </c>
      <c r="K1527" s="1">
        <f>_xlfn.XLOOKUP(SUBSTITUTE(Table5[[#This Row],[rxn]],"RXN-","ENZLOAD-"),ENZLOAD[name],ENZLOAD[flux],0)</f>
        <v>2.830787513E-8</v>
      </c>
      <c r="L1527" s="1" t="str">
        <f>"'"&amp;Table5[[#This Row],[rxn]]&amp;"'"&amp;CHAR(9)&amp;IF(AND(Table5[[#This Row],[kapp_slack_ub]]&lt;&gt;0,Table5[[#This Row],[kapp_old]]&lt;$F$1),$F$1,Table5[[#This Row],[kapp_old]])</f>
        <v>'RXN-PLAA2pc_mm_FWD-rt4445'	27141.27779288</v>
      </c>
      <c r="M1527" s="1">
        <f>_xlfn.XLOOKUP(Table5[[#This Row],[rxn]],Table3[name],Table3[flux],$F$1)</f>
        <v>27141.277792879999</v>
      </c>
      <c r="N1527" s="1">
        <f>IFERROR(Table5[[#This Row],[min flux]]/Table5[[#This Row],[associated enzload]],"")</f>
        <v>958788947182.9812</v>
      </c>
      <c r="O1527" s="1">
        <f>_xlfn.NUMBERVALUE(IF(Table5[[#This Row],[flux/enzload]]="","",ABS($N$1-Table5[[#This Row],[flux/enzload]])))</f>
        <v>441127370475.97198</v>
      </c>
      <c r="P1527" s="1">
        <f>Table5[[#This Row],[kapp_old]]+IFERROR(((Table5[[#This Row],[kapp_slack_ub]]-Table5[[#This Row],[kapp_slack_lb]])/Table5[[#This Row],[associated enzload]]),0)</f>
        <v>27141.277792879999</v>
      </c>
      <c r="Q1527" s="1" t="str">
        <f>"'"&amp;Table5[[#This Row],[rxn]]&amp;"'"&amp;CHAR(9)&amp;Table5[[#This Row],[kapp + (slack_ub - slack_lb)/enzload]]</f>
        <v>'RXN-PLAA2pc_mm_FWD-rt4445'	27141.27779288</v>
      </c>
      <c r="R1527" s="1">
        <f>_xlfn.XLOOKUP(Table5[[#This Row],[rxn]],Table38[name],Table38[flux],0)</f>
        <v>0</v>
      </c>
      <c r="S1527" s="1">
        <f>_xlfn.XLOOKUP(SUBSTITUTE(Table5[[#This Row],[rxn]],"RXN-","ENZLOAD-"),Table38[name],Table38[flux],0)</f>
        <v>0</v>
      </c>
      <c r="T1527" s="1" t="b">
        <f>AND(Table5[[#This Row],[ENZLOAD flux in kapp-slack.gms]]=0,Table5[[#This Row],[flux in kapp-slack.gms]]&lt;&gt;0,NOT(Table5[[#This Row],[spont or unknown?]]))</f>
        <v>0</v>
      </c>
      <c r="U1527" s="1" t="b">
        <f>OR(_xlfn.TEXTAFTER(Table5[[#This Row],[rxn]],"-",-1)="SPONT",_xlfn.TEXTAFTER(Table5[[#This Row],[rxn]],"-",-1)="UNKNOWN")</f>
        <v>0</v>
      </c>
      <c r="V1527" s="1">
        <f>_xlfn.XLOOKUP(SUBSTITUTE(Table5[[#This Row],[rxn]],"RXN-","ENZLOAD-"),Table4[rxn],Table4[ub],0)</f>
        <v>0.48372514999999999</v>
      </c>
      <c r="W1527" s="1" t="b">
        <f>AND(Table5[[#This Row],[FVA ENZLOAD flux UB]]=0,Table5[[#This Row],[ENZ not made when it should be?]])</f>
        <v>0</v>
      </c>
    </row>
    <row r="1528" spans="1:23" hidden="1">
      <c r="A1528" s="1"/>
      <c r="B1528" s="1" t="str">
        <f>_xlfn.TEXTBEFORE(Table38[[#This Row],[all fluxes from kapp-slack]]," ",,,,"")</f>
        <v/>
      </c>
      <c r="C1528" s="1">
        <f>_xlfn.NUMBERVALUE(IFERROR(_xlfn.TEXTAFTER(Table38[[#This Row],[all fluxes from kapp-slack]]," ",-1,,,""),""))</f>
        <v>0</v>
      </c>
      <c r="F1528" s="1" t="s">
        <v>9384</v>
      </c>
      <c r="G1528" s="1" t="str">
        <f>_xlfn.TEXTBEFORE(Table5[[#This Row],[rxn     kapp_old        kapp_slack_ub   kapp_slack_lb]]," ")</f>
        <v>RXN-PLAA2pe_mm_FWD-rt4445</v>
      </c>
      <c r="H152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52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528" s="1">
        <f>_xlfn.NUMBERVALUE(_xlfn.TEXTAFTER(Table5[[#This Row],[rxn     kapp_old        kapp_slack_ub   kapp_slack_lb]]," ",-1))</f>
        <v>0</v>
      </c>
      <c r="K1528" s="1">
        <f>_xlfn.XLOOKUP(SUBSTITUTE(Table5[[#This Row],[rxn]],"RXN-","ENZLOAD-"),ENZLOAD[name],ENZLOAD[flux],0)</f>
        <v>2.830787513E-8</v>
      </c>
      <c r="L1528" s="1" t="str">
        <f>"'"&amp;Table5[[#This Row],[rxn]]&amp;"'"&amp;CHAR(9)&amp;IF(AND(Table5[[#This Row],[kapp_slack_ub]]&lt;&gt;0,Table5[[#This Row],[kapp_old]]&lt;$F$1),$F$1,Table5[[#This Row],[kapp_old]])</f>
        <v>'RXN-PLAA2pe_mm_FWD-rt4445'	27141.27779288</v>
      </c>
      <c r="M1528" s="1">
        <f>_xlfn.XLOOKUP(Table5[[#This Row],[rxn]],Table3[name],Table3[flux],$F$1)</f>
        <v>27141.277792879999</v>
      </c>
      <c r="N1528" s="1">
        <f>IFERROR(Table5[[#This Row],[min flux]]/Table5[[#This Row],[associated enzload]],"")</f>
        <v>958788947182.9812</v>
      </c>
      <c r="O1528" s="1">
        <f>_xlfn.NUMBERVALUE(IF(Table5[[#This Row],[flux/enzload]]="","",ABS($N$1-Table5[[#This Row],[flux/enzload]])))</f>
        <v>441127370475.97198</v>
      </c>
      <c r="P1528" s="1">
        <f>Table5[[#This Row],[kapp_old]]+IFERROR(((Table5[[#This Row],[kapp_slack_ub]]-Table5[[#This Row],[kapp_slack_lb]])/Table5[[#This Row],[associated enzload]]),0)</f>
        <v>27141.277792879999</v>
      </c>
      <c r="Q1528" s="1" t="str">
        <f>"'"&amp;Table5[[#This Row],[rxn]]&amp;"'"&amp;CHAR(9)&amp;Table5[[#This Row],[kapp + (slack_ub - slack_lb)/enzload]]</f>
        <v>'RXN-PLAA2pe_mm_FWD-rt4445'	27141.27779288</v>
      </c>
      <c r="R1528" s="1">
        <f>_xlfn.XLOOKUP(Table5[[#This Row],[rxn]],Table38[name],Table38[flux],0)</f>
        <v>0</v>
      </c>
      <c r="S1528" s="1">
        <f>_xlfn.XLOOKUP(SUBSTITUTE(Table5[[#This Row],[rxn]],"RXN-","ENZLOAD-"),Table38[name],Table38[flux],0)</f>
        <v>0</v>
      </c>
      <c r="T1528" s="1" t="b">
        <f>AND(Table5[[#This Row],[ENZLOAD flux in kapp-slack.gms]]=0,Table5[[#This Row],[flux in kapp-slack.gms]]&lt;&gt;0,NOT(Table5[[#This Row],[spont or unknown?]]))</f>
        <v>0</v>
      </c>
      <c r="U1528" s="1" t="b">
        <f>OR(_xlfn.TEXTAFTER(Table5[[#This Row],[rxn]],"-",-1)="SPONT",_xlfn.TEXTAFTER(Table5[[#This Row],[rxn]],"-",-1)="UNKNOWN")</f>
        <v>0</v>
      </c>
      <c r="V1528" s="1">
        <f>_xlfn.XLOOKUP(SUBSTITUTE(Table5[[#This Row],[rxn]],"RXN-","ENZLOAD-"),Table4[rxn],Table4[ub],0)</f>
        <v>0.48372514999999999</v>
      </c>
      <c r="W1528" s="1" t="b">
        <f>AND(Table5[[#This Row],[FVA ENZLOAD flux UB]]=0,Table5[[#This Row],[ENZ not made when it should be?]])</f>
        <v>0</v>
      </c>
    </row>
    <row r="1529" spans="1:23" hidden="1">
      <c r="A1529" s="1"/>
      <c r="B1529" s="1" t="str">
        <f>_xlfn.TEXTBEFORE(Table38[[#This Row],[all fluxes from kapp-slack]]," ",,,,"")</f>
        <v/>
      </c>
      <c r="C1529" s="1">
        <f>_xlfn.NUMBERVALUE(IFERROR(_xlfn.TEXTAFTER(Table38[[#This Row],[all fluxes from kapp-slack]]," ",-1,,,""),""))</f>
        <v>0</v>
      </c>
      <c r="F1529" s="1" t="s">
        <v>9385</v>
      </c>
      <c r="G1529" s="1" t="str">
        <f>_xlfn.TEXTBEFORE(Table5[[#This Row],[rxn     kapp_old        kapp_slack_ub   kapp_slack_lb]]," ")</f>
        <v>RXN-PLACipc_m_FWD-rt7489_m</v>
      </c>
      <c r="H152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52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529" s="1">
        <f>_xlfn.NUMBERVALUE(_xlfn.TEXTAFTER(Table5[[#This Row],[rxn     kapp_old        kapp_slack_ub   kapp_slack_lb]]," ",-1))</f>
        <v>0</v>
      </c>
      <c r="K1529" s="1">
        <f>_xlfn.XLOOKUP(SUBSTITUTE(Table5[[#This Row],[rxn]],"RXN-","ENZLOAD-"),ENZLOAD[name],ENZLOAD[flux],0)</f>
        <v>1.15290464799999E-8</v>
      </c>
      <c r="L1529" s="1" t="str">
        <f>"'"&amp;Table5[[#This Row],[rxn]]&amp;"'"&amp;CHAR(9)&amp;IF(AND(Table5[[#This Row],[kapp_slack_ub]]&lt;&gt;0,Table5[[#This Row],[kapp_old]]&lt;$F$1),$F$1,Table5[[#This Row],[kapp_old]])</f>
        <v>'RXN-PLACipc_m_FWD-rt7489_m'	27141.27779288</v>
      </c>
      <c r="M1529" s="1">
        <f>_xlfn.XLOOKUP(Table5[[#This Row],[rxn]],Table3[name],Table3[flux],$F$1)</f>
        <v>27141.277792879999</v>
      </c>
      <c r="N1529" s="1">
        <f>IFERROR(Table5[[#This Row],[min flux]]/Table5[[#This Row],[associated enzload]],"")</f>
        <v>2354165007484.6636</v>
      </c>
      <c r="O1529" s="1">
        <f>_xlfn.NUMBERVALUE(IF(Table5[[#This Row],[flux/enzload]]="","",ABS($N$1-Table5[[#This Row],[flux/enzload]])))</f>
        <v>954248689825.70996</v>
      </c>
      <c r="P1529" s="1">
        <f>Table5[[#This Row],[kapp_old]]+IFERROR(((Table5[[#This Row],[kapp_slack_ub]]-Table5[[#This Row],[kapp_slack_lb]])/Table5[[#This Row],[associated enzload]]),0)</f>
        <v>27141.277792879999</v>
      </c>
      <c r="Q1529" s="1" t="str">
        <f>"'"&amp;Table5[[#This Row],[rxn]]&amp;"'"&amp;CHAR(9)&amp;Table5[[#This Row],[kapp + (slack_ub - slack_lb)/enzload]]</f>
        <v>'RXN-PLACipc_m_FWD-rt7489_m'	27141.27779288</v>
      </c>
      <c r="R1529" s="1">
        <f>_xlfn.XLOOKUP(Table5[[#This Row],[rxn]],Table38[name],Table38[flux],0)</f>
        <v>0</v>
      </c>
      <c r="S1529" s="1">
        <f>_xlfn.XLOOKUP(SUBSTITUTE(Table5[[#This Row],[rxn]],"RXN-","ENZLOAD-"),Table38[name],Table38[flux],0)</f>
        <v>0</v>
      </c>
      <c r="T1529" s="1" t="b">
        <f>AND(Table5[[#This Row],[ENZLOAD flux in kapp-slack.gms]]=0,Table5[[#This Row],[flux in kapp-slack.gms]]&lt;&gt;0,NOT(Table5[[#This Row],[spont or unknown?]]))</f>
        <v>0</v>
      </c>
      <c r="U1529" s="1" t="b">
        <f>OR(_xlfn.TEXTAFTER(Table5[[#This Row],[rxn]],"-",-1)="SPONT",_xlfn.TEXTAFTER(Table5[[#This Row],[rxn]],"-",-1)="UNKNOWN")</f>
        <v>0</v>
      </c>
      <c r="V1529" s="1">
        <f>_xlfn.XLOOKUP(SUBSTITUTE(Table5[[#This Row],[rxn]],"RXN-","ENZLOAD-"),Table4[rxn],Table4[ub],0)</f>
        <v>0.84393037000000004</v>
      </c>
      <c r="W1529" s="1" t="b">
        <f>AND(Table5[[#This Row],[FVA ENZLOAD flux UB]]=0,Table5[[#This Row],[ENZ not made when it should be?]])</f>
        <v>0</v>
      </c>
    </row>
    <row r="1530" spans="1:23" hidden="1">
      <c r="A1530" s="1"/>
      <c r="B1530" s="1" t="str">
        <f>_xlfn.TEXTBEFORE(Table38[[#This Row],[all fluxes from kapp-slack]]," ",,,,"")</f>
        <v/>
      </c>
      <c r="C1530" s="1">
        <f>_xlfn.NUMBERVALUE(IFERROR(_xlfn.TEXTAFTER(Table38[[#This Row],[all fluxes from kapp-slack]]," ",-1,,,""),""))</f>
        <v>0</v>
      </c>
      <c r="F1530" s="1" t="s">
        <v>9386</v>
      </c>
      <c r="G1530" s="1" t="str">
        <f>_xlfn.TEXTBEFORE(Table5[[#This Row],[rxn     kapp_old        kapp_slack_ub   kapp_slack_lb]]," ")</f>
        <v>RXN-PLACipc_r_FWD-rt7489_r</v>
      </c>
      <c r="H153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53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530" s="1">
        <f>_xlfn.NUMBERVALUE(_xlfn.TEXTAFTER(Table5[[#This Row],[rxn     kapp_old        kapp_slack_ub   kapp_slack_lb]]," ",-1))</f>
        <v>0</v>
      </c>
      <c r="K1530" s="1">
        <f>_xlfn.XLOOKUP(SUBSTITUTE(Table5[[#This Row],[rxn]],"RXN-","ENZLOAD-"),ENZLOAD[name],ENZLOAD[flux],0)</f>
        <v>1.15290464799999E-8</v>
      </c>
      <c r="L1530" s="1" t="str">
        <f>"'"&amp;Table5[[#This Row],[rxn]]&amp;"'"&amp;CHAR(9)&amp;IF(AND(Table5[[#This Row],[kapp_slack_ub]]&lt;&gt;0,Table5[[#This Row],[kapp_old]]&lt;$F$1),$F$1,Table5[[#This Row],[kapp_old]])</f>
        <v>'RXN-PLACipc_r_FWD-rt7489_r'	27141.27779288</v>
      </c>
      <c r="M1530" s="1">
        <f>_xlfn.XLOOKUP(Table5[[#This Row],[rxn]],Table3[name],Table3[flux],$F$1)</f>
        <v>27141.277792879999</v>
      </c>
      <c r="N1530" s="1">
        <f>IFERROR(Table5[[#This Row],[min flux]]/Table5[[#This Row],[associated enzload]],"")</f>
        <v>2354165007484.6636</v>
      </c>
      <c r="O1530" s="1">
        <f>_xlfn.NUMBERVALUE(IF(Table5[[#This Row],[flux/enzload]]="","",ABS($N$1-Table5[[#This Row],[flux/enzload]])))</f>
        <v>954248689825.70996</v>
      </c>
      <c r="P1530" s="1">
        <f>Table5[[#This Row],[kapp_old]]+IFERROR(((Table5[[#This Row],[kapp_slack_ub]]-Table5[[#This Row],[kapp_slack_lb]])/Table5[[#This Row],[associated enzload]]),0)</f>
        <v>27141.277792879999</v>
      </c>
      <c r="Q1530" s="1" t="str">
        <f>"'"&amp;Table5[[#This Row],[rxn]]&amp;"'"&amp;CHAR(9)&amp;Table5[[#This Row],[kapp + (slack_ub - slack_lb)/enzload]]</f>
        <v>'RXN-PLACipc_r_FWD-rt7489_r'	27141.27779288</v>
      </c>
      <c r="R1530" s="1">
        <f>_xlfn.XLOOKUP(Table5[[#This Row],[rxn]],Table38[name],Table38[flux],0)</f>
        <v>0</v>
      </c>
      <c r="S1530" s="1">
        <f>_xlfn.XLOOKUP(SUBSTITUTE(Table5[[#This Row],[rxn]],"RXN-","ENZLOAD-"),Table38[name],Table38[flux],0)</f>
        <v>0</v>
      </c>
      <c r="T1530" s="1" t="b">
        <f>AND(Table5[[#This Row],[ENZLOAD flux in kapp-slack.gms]]=0,Table5[[#This Row],[flux in kapp-slack.gms]]&lt;&gt;0,NOT(Table5[[#This Row],[spont or unknown?]]))</f>
        <v>0</v>
      </c>
      <c r="U1530" s="1" t="b">
        <f>OR(_xlfn.TEXTAFTER(Table5[[#This Row],[rxn]],"-",-1)="SPONT",_xlfn.TEXTAFTER(Table5[[#This Row],[rxn]],"-",-1)="UNKNOWN")</f>
        <v>0</v>
      </c>
      <c r="V1530" s="1">
        <f>_xlfn.XLOOKUP(SUBSTITUTE(Table5[[#This Row],[rxn]],"RXN-","ENZLOAD-"),Table4[rxn],Table4[ub],0)</f>
        <v>0.84393037000000004</v>
      </c>
      <c r="W1530" s="1" t="b">
        <f>AND(Table5[[#This Row],[FVA ENZLOAD flux UB]]=0,Table5[[#This Row],[ENZ not made when it should be?]])</f>
        <v>0</v>
      </c>
    </row>
    <row r="1531" spans="1:23" hidden="1">
      <c r="A1531" s="1"/>
      <c r="B1531" s="1" t="str">
        <f>_xlfn.TEXTBEFORE(Table38[[#This Row],[all fluxes from kapp-slack]]," ",,,,"")</f>
        <v/>
      </c>
      <c r="C1531" s="1">
        <f>_xlfn.NUMBERVALUE(IFERROR(_xlfn.TEXTAFTER(Table38[[#This Row],[all fluxes from kapp-slack]]," ",-1,,,""),""))</f>
        <v>0</v>
      </c>
      <c r="F1531" s="1" t="s">
        <v>9387</v>
      </c>
      <c r="G1531" s="1" t="str">
        <f>_xlfn.TEXTBEFORE(Table5[[#This Row],[rxn     kapp_old        kapp_slack_ub   kapp_slack_lb]]," ")</f>
        <v>RXN-PLACmip2c_m_FWD-rt7489_m</v>
      </c>
      <c r="H153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53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531" s="1">
        <f>_xlfn.NUMBERVALUE(_xlfn.TEXTAFTER(Table5[[#This Row],[rxn     kapp_old        kapp_slack_ub   kapp_slack_lb]]," ",-1))</f>
        <v>0</v>
      </c>
      <c r="K1531" s="1">
        <f>_xlfn.XLOOKUP(SUBSTITUTE(Table5[[#This Row],[rxn]],"RXN-","ENZLOAD-"),ENZLOAD[name],ENZLOAD[flux],0)</f>
        <v>1.15290464799999E-8</v>
      </c>
      <c r="L1531" s="1" t="str">
        <f>"'"&amp;Table5[[#This Row],[rxn]]&amp;"'"&amp;CHAR(9)&amp;IF(AND(Table5[[#This Row],[kapp_slack_ub]]&lt;&gt;0,Table5[[#This Row],[kapp_old]]&lt;$F$1),$F$1,Table5[[#This Row],[kapp_old]])</f>
        <v>'RXN-PLACmip2c_m_FWD-rt7489_m'	27141.27779288</v>
      </c>
      <c r="M1531" s="1">
        <f>_xlfn.XLOOKUP(Table5[[#This Row],[rxn]],Table3[name],Table3[flux],$F$1)</f>
        <v>27141.277792879999</v>
      </c>
      <c r="N1531" s="1">
        <f>IFERROR(Table5[[#This Row],[min flux]]/Table5[[#This Row],[associated enzload]],"")</f>
        <v>2354165007484.6636</v>
      </c>
      <c r="O1531" s="1">
        <f>_xlfn.NUMBERVALUE(IF(Table5[[#This Row],[flux/enzload]]="","",ABS($N$1-Table5[[#This Row],[flux/enzload]])))</f>
        <v>954248689825.70996</v>
      </c>
      <c r="P1531" s="1">
        <f>Table5[[#This Row],[kapp_old]]+IFERROR(((Table5[[#This Row],[kapp_slack_ub]]-Table5[[#This Row],[kapp_slack_lb]])/Table5[[#This Row],[associated enzload]]),0)</f>
        <v>27141.277792879999</v>
      </c>
      <c r="Q1531" s="1" t="str">
        <f>"'"&amp;Table5[[#This Row],[rxn]]&amp;"'"&amp;CHAR(9)&amp;Table5[[#This Row],[kapp + (slack_ub - slack_lb)/enzload]]</f>
        <v>'RXN-PLACmip2c_m_FWD-rt7489_m'	27141.27779288</v>
      </c>
      <c r="R1531" s="1">
        <f>_xlfn.XLOOKUP(Table5[[#This Row],[rxn]],Table38[name],Table38[flux],0)</f>
        <v>0</v>
      </c>
      <c r="S1531" s="1">
        <f>_xlfn.XLOOKUP(SUBSTITUTE(Table5[[#This Row],[rxn]],"RXN-","ENZLOAD-"),Table38[name],Table38[flux],0)</f>
        <v>0</v>
      </c>
      <c r="T1531" s="1" t="b">
        <f>AND(Table5[[#This Row],[ENZLOAD flux in kapp-slack.gms]]=0,Table5[[#This Row],[flux in kapp-slack.gms]]&lt;&gt;0,NOT(Table5[[#This Row],[spont or unknown?]]))</f>
        <v>0</v>
      </c>
      <c r="U1531" s="1" t="b">
        <f>OR(_xlfn.TEXTAFTER(Table5[[#This Row],[rxn]],"-",-1)="SPONT",_xlfn.TEXTAFTER(Table5[[#This Row],[rxn]],"-",-1)="UNKNOWN")</f>
        <v>0</v>
      </c>
      <c r="V1531" s="1">
        <f>_xlfn.XLOOKUP(SUBSTITUTE(Table5[[#This Row],[rxn]],"RXN-","ENZLOAD-"),Table4[rxn],Table4[ub],0)</f>
        <v>0.84393037000000004</v>
      </c>
      <c r="W1531" s="1" t="b">
        <f>AND(Table5[[#This Row],[FVA ENZLOAD flux UB]]=0,Table5[[#This Row],[ENZ not made when it should be?]])</f>
        <v>0</v>
      </c>
    </row>
    <row r="1532" spans="1:23" hidden="1">
      <c r="A1532" s="1"/>
      <c r="B1532" s="1" t="str">
        <f>_xlfn.TEXTBEFORE(Table38[[#This Row],[all fluxes from kapp-slack]]," ",,,,"")</f>
        <v/>
      </c>
      <c r="C1532" s="1">
        <f>_xlfn.NUMBERVALUE(IFERROR(_xlfn.TEXTAFTER(Table38[[#This Row],[all fluxes from kapp-slack]]," ",-1,,,""),""))</f>
        <v>0</v>
      </c>
      <c r="F1532" s="1" t="s">
        <v>9388</v>
      </c>
      <c r="G1532" s="1" t="str">
        <f>_xlfn.TEXTBEFORE(Table5[[#This Row],[rxn     kapp_old        kapp_slack_ub   kapp_slack_lb]]," ")</f>
        <v>RXN-PLACmip2c_r_FWD-rt7489_r</v>
      </c>
      <c r="H153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53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532" s="1">
        <f>_xlfn.NUMBERVALUE(_xlfn.TEXTAFTER(Table5[[#This Row],[rxn     kapp_old        kapp_slack_ub   kapp_slack_lb]]," ",-1))</f>
        <v>0</v>
      </c>
      <c r="K1532" s="1">
        <f>_xlfn.XLOOKUP(SUBSTITUTE(Table5[[#This Row],[rxn]],"RXN-","ENZLOAD-"),ENZLOAD[name],ENZLOAD[flux],0)</f>
        <v>1.15290464799999E-8</v>
      </c>
      <c r="L1532" s="1" t="str">
        <f>"'"&amp;Table5[[#This Row],[rxn]]&amp;"'"&amp;CHAR(9)&amp;IF(AND(Table5[[#This Row],[kapp_slack_ub]]&lt;&gt;0,Table5[[#This Row],[kapp_old]]&lt;$F$1),$F$1,Table5[[#This Row],[kapp_old]])</f>
        <v>'RXN-PLACmip2c_r_FWD-rt7489_r'	27141.27779288</v>
      </c>
      <c r="M1532" s="1">
        <f>_xlfn.XLOOKUP(Table5[[#This Row],[rxn]],Table3[name],Table3[flux],$F$1)</f>
        <v>27141.277792879999</v>
      </c>
      <c r="N1532" s="1">
        <f>IFERROR(Table5[[#This Row],[min flux]]/Table5[[#This Row],[associated enzload]],"")</f>
        <v>2354165007484.6636</v>
      </c>
      <c r="O1532" s="1">
        <f>_xlfn.NUMBERVALUE(IF(Table5[[#This Row],[flux/enzload]]="","",ABS($N$1-Table5[[#This Row],[flux/enzload]])))</f>
        <v>954248689825.70996</v>
      </c>
      <c r="P1532" s="1">
        <f>Table5[[#This Row],[kapp_old]]+IFERROR(((Table5[[#This Row],[kapp_slack_ub]]-Table5[[#This Row],[kapp_slack_lb]])/Table5[[#This Row],[associated enzload]]),0)</f>
        <v>27141.277792879999</v>
      </c>
      <c r="Q1532" s="1" t="str">
        <f>"'"&amp;Table5[[#This Row],[rxn]]&amp;"'"&amp;CHAR(9)&amp;Table5[[#This Row],[kapp + (slack_ub - slack_lb)/enzload]]</f>
        <v>'RXN-PLACmip2c_r_FWD-rt7489_r'	27141.27779288</v>
      </c>
      <c r="R1532" s="1">
        <f>_xlfn.XLOOKUP(Table5[[#This Row],[rxn]],Table38[name],Table38[flux],0)</f>
        <v>0</v>
      </c>
      <c r="S1532" s="1">
        <f>_xlfn.XLOOKUP(SUBSTITUTE(Table5[[#This Row],[rxn]],"RXN-","ENZLOAD-"),Table38[name],Table38[flux],0)</f>
        <v>0</v>
      </c>
      <c r="T1532" s="1" t="b">
        <f>AND(Table5[[#This Row],[ENZLOAD flux in kapp-slack.gms]]=0,Table5[[#This Row],[flux in kapp-slack.gms]]&lt;&gt;0,NOT(Table5[[#This Row],[spont or unknown?]]))</f>
        <v>0</v>
      </c>
      <c r="U1532" s="1" t="b">
        <f>OR(_xlfn.TEXTAFTER(Table5[[#This Row],[rxn]],"-",-1)="SPONT",_xlfn.TEXTAFTER(Table5[[#This Row],[rxn]],"-",-1)="UNKNOWN")</f>
        <v>0</v>
      </c>
      <c r="V1532" s="1">
        <f>_xlfn.XLOOKUP(SUBSTITUTE(Table5[[#This Row],[rxn]],"RXN-","ENZLOAD-"),Table4[rxn],Table4[ub],0)</f>
        <v>0.84393037000000004</v>
      </c>
      <c r="W1532" s="1" t="b">
        <f>AND(Table5[[#This Row],[FVA ENZLOAD flux UB]]=0,Table5[[#This Row],[ENZ not made when it should be?]])</f>
        <v>0</v>
      </c>
    </row>
    <row r="1533" spans="1:23" hidden="1">
      <c r="A1533" s="1"/>
      <c r="B1533" s="1" t="str">
        <f>_xlfn.TEXTBEFORE(Table38[[#This Row],[all fluxes from kapp-slack]]," ",,,,"")</f>
        <v/>
      </c>
      <c r="C1533" s="1">
        <f>_xlfn.NUMBERVALUE(IFERROR(_xlfn.TEXTAFTER(Table38[[#This Row],[all fluxes from kapp-slack]]," ",-1,,,""),""))</f>
        <v>0</v>
      </c>
      <c r="F1533" s="1" t="s">
        <v>9389</v>
      </c>
      <c r="G1533" s="1" t="str">
        <f>_xlfn.TEXTBEFORE(Table5[[#This Row],[rxn     kapp_old        kapp_slack_ub   kapp_slack_lb]]," ")</f>
        <v>RXN-PLACmipc_m_FWD-rt7489_m</v>
      </c>
      <c r="H153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53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533" s="1">
        <f>_xlfn.NUMBERVALUE(_xlfn.TEXTAFTER(Table5[[#This Row],[rxn     kapp_old        kapp_slack_ub   kapp_slack_lb]]," ",-1))</f>
        <v>0</v>
      </c>
      <c r="K1533" s="1">
        <f>_xlfn.XLOOKUP(SUBSTITUTE(Table5[[#This Row],[rxn]],"RXN-","ENZLOAD-"),ENZLOAD[name],ENZLOAD[flux],0)</f>
        <v>1.15290464799999E-8</v>
      </c>
      <c r="L1533" s="1" t="str">
        <f>"'"&amp;Table5[[#This Row],[rxn]]&amp;"'"&amp;CHAR(9)&amp;IF(AND(Table5[[#This Row],[kapp_slack_ub]]&lt;&gt;0,Table5[[#This Row],[kapp_old]]&lt;$F$1),$F$1,Table5[[#This Row],[kapp_old]])</f>
        <v>'RXN-PLACmipc_m_FWD-rt7489_m'	27141.27779288</v>
      </c>
      <c r="M1533" s="1">
        <f>_xlfn.XLOOKUP(Table5[[#This Row],[rxn]],Table3[name],Table3[flux],$F$1)</f>
        <v>27141.277792879999</v>
      </c>
      <c r="N1533" s="1">
        <f>IFERROR(Table5[[#This Row],[min flux]]/Table5[[#This Row],[associated enzload]],"")</f>
        <v>2354165007484.6636</v>
      </c>
      <c r="O1533" s="1">
        <f>_xlfn.NUMBERVALUE(IF(Table5[[#This Row],[flux/enzload]]="","",ABS($N$1-Table5[[#This Row],[flux/enzload]])))</f>
        <v>954248689825.70996</v>
      </c>
      <c r="P1533" s="1">
        <f>Table5[[#This Row],[kapp_old]]+IFERROR(((Table5[[#This Row],[kapp_slack_ub]]-Table5[[#This Row],[kapp_slack_lb]])/Table5[[#This Row],[associated enzload]]),0)</f>
        <v>27141.277792879999</v>
      </c>
      <c r="Q1533" s="1" t="str">
        <f>"'"&amp;Table5[[#This Row],[rxn]]&amp;"'"&amp;CHAR(9)&amp;Table5[[#This Row],[kapp + (slack_ub - slack_lb)/enzload]]</f>
        <v>'RXN-PLACmipc_m_FWD-rt7489_m'	27141.27779288</v>
      </c>
      <c r="R1533" s="1">
        <f>_xlfn.XLOOKUP(Table5[[#This Row],[rxn]],Table38[name],Table38[flux],0)</f>
        <v>0</v>
      </c>
      <c r="S1533" s="1">
        <f>_xlfn.XLOOKUP(SUBSTITUTE(Table5[[#This Row],[rxn]],"RXN-","ENZLOAD-"),Table38[name],Table38[flux],0)</f>
        <v>0</v>
      </c>
      <c r="T1533" s="1" t="b">
        <f>AND(Table5[[#This Row],[ENZLOAD flux in kapp-slack.gms]]=0,Table5[[#This Row],[flux in kapp-slack.gms]]&lt;&gt;0,NOT(Table5[[#This Row],[spont or unknown?]]))</f>
        <v>0</v>
      </c>
      <c r="U1533" s="1" t="b">
        <f>OR(_xlfn.TEXTAFTER(Table5[[#This Row],[rxn]],"-",-1)="SPONT",_xlfn.TEXTAFTER(Table5[[#This Row],[rxn]],"-",-1)="UNKNOWN")</f>
        <v>0</v>
      </c>
      <c r="V1533" s="1">
        <f>_xlfn.XLOOKUP(SUBSTITUTE(Table5[[#This Row],[rxn]],"RXN-","ENZLOAD-"),Table4[rxn],Table4[ub],0)</f>
        <v>0.84393037000000004</v>
      </c>
      <c r="W1533" s="1" t="b">
        <f>AND(Table5[[#This Row],[FVA ENZLOAD flux UB]]=0,Table5[[#This Row],[ENZ not made when it should be?]])</f>
        <v>0</v>
      </c>
    </row>
    <row r="1534" spans="1:23" hidden="1">
      <c r="A1534" s="1"/>
      <c r="B1534" s="1" t="str">
        <f>_xlfn.TEXTBEFORE(Table38[[#This Row],[all fluxes from kapp-slack]]," ",,,,"")</f>
        <v/>
      </c>
      <c r="C1534" s="1">
        <f>_xlfn.NUMBERVALUE(IFERROR(_xlfn.TEXTAFTER(Table38[[#This Row],[all fluxes from kapp-slack]]," ",-1,,,""),""))</f>
        <v>0</v>
      </c>
      <c r="F1534" s="1" t="s">
        <v>9390</v>
      </c>
      <c r="G1534" s="1" t="str">
        <f>_xlfn.TEXTBEFORE(Table5[[#This Row],[rxn     kapp_old        kapp_slack_ub   kapp_slack_lb]]," ")</f>
        <v>RXN-PLACmipc_r_FWD-rt7489_r</v>
      </c>
      <c r="H153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53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534" s="1">
        <f>_xlfn.NUMBERVALUE(_xlfn.TEXTAFTER(Table5[[#This Row],[rxn     kapp_old        kapp_slack_ub   kapp_slack_lb]]," ",-1))</f>
        <v>0</v>
      </c>
      <c r="K1534" s="1">
        <f>_xlfn.XLOOKUP(SUBSTITUTE(Table5[[#This Row],[rxn]],"RXN-","ENZLOAD-"),ENZLOAD[name],ENZLOAD[flux],0)</f>
        <v>1.15290464799999E-8</v>
      </c>
      <c r="L1534" s="1" t="str">
        <f>"'"&amp;Table5[[#This Row],[rxn]]&amp;"'"&amp;CHAR(9)&amp;IF(AND(Table5[[#This Row],[kapp_slack_ub]]&lt;&gt;0,Table5[[#This Row],[kapp_old]]&lt;$F$1),$F$1,Table5[[#This Row],[kapp_old]])</f>
        <v>'RXN-PLACmipc_r_FWD-rt7489_r'	27141.27779288</v>
      </c>
      <c r="M1534" s="1">
        <f>_xlfn.XLOOKUP(Table5[[#This Row],[rxn]],Table3[name],Table3[flux],$F$1)</f>
        <v>27141.277792879999</v>
      </c>
      <c r="N1534" s="1">
        <f>IFERROR(Table5[[#This Row],[min flux]]/Table5[[#This Row],[associated enzload]],"")</f>
        <v>2354165007484.6636</v>
      </c>
      <c r="O1534" s="1">
        <f>_xlfn.NUMBERVALUE(IF(Table5[[#This Row],[flux/enzload]]="","",ABS($N$1-Table5[[#This Row],[flux/enzload]])))</f>
        <v>954248689825.70996</v>
      </c>
      <c r="P1534" s="1">
        <f>Table5[[#This Row],[kapp_old]]+IFERROR(((Table5[[#This Row],[kapp_slack_ub]]-Table5[[#This Row],[kapp_slack_lb]])/Table5[[#This Row],[associated enzload]]),0)</f>
        <v>27141.277792879999</v>
      </c>
      <c r="Q1534" s="1" t="str">
        <f>"'"&amp;Table5[[#This Row],[rxn]]&amp;"'"&amp;CHAR(9)&amp;Table5[[#This Row],[kapp + (slack_ub - slack_lb)/enzload]]</f>
        <v>'RXN-PLACmipc_r_FWD-rt7489_r'	27141.27779288</v>
      </c>
      <c r="R1534" s="1">
        <f>_xlfn.XLOOKUP(Table5[[#This Row],[rxn]],Table38[name],Table38[flux],0)</f>
        <v>0</v>
      </c>
      <c r="S1534" s="1">
        <f>_xlfn.XLOOKUP(SUBSTITUTE(Table5[[#This Row],[rxn]],"RXN-","ENZLOAD-"),Table38[name],Table38[flux],0)</f>
        <v>0</v>
      </c>
      <c r="T1534" s="1" t="b">
        <f>AND(Table5[[#This Row],[ENZLOAD flux in kapp-slack.gms]]=0,Table5[[#This Row],[flux in kapp-slack.gms]]&lt;&gt;0,NOT(Table5[[#This Row],[spont or unknown?]]))</f>
        <v>0</v>
      </c>
      <c r="U1534" s="1" t="b">
        <f>OR(_xlfn.TEXTAFTER(Table5[[#This Row],[rxn]],"-",-1)="SPONT",_xlfn.TEXTAFTER(Table5[[#This Row],[rxn]],"-",-1)="UNKNOWN")</f>
        <v>0</v>
      </c>
      <c r="V1534" s="1">
        <f>_xlfn.XLOOKUP(SUBSTITUTE(Table5[[#This Row],[rxn]],"RXN-","ENZLOAD-"),Table4[rxn],Table4[ub],0)</f>
        <v>0.84393037000000004</v>
      </c>
      <c r="W1534" s="1" t="b">
        <f>AND(Table5[[#This Row],[FVA ENZLOAD flux UB]]=0,Table5[[#This Row],[ENZ not made when it should be?]])</f>
        <v>0</v>
      </c>
    </row>
    <row r="1535" spans="1:23" hidden="1">
      <c r="A1535" s="1"/>
      <c r="B1535" s="1" t="str">
        <f>_xlfn.TEXTBEFORE(Table38[[#This Row],[all fluxes from kapp-slack]]," ",,,,"")</f>
        <v/>
      </c>
      <c r="C1535" s="1">
        <f>_xlfn.NUMBERVALUE(IFERROR(_xlfn.TEXTAFTER(Table38[[#This Row],[all fluxes from kapp-slack]]," ",-1,,,""),""))</f>
        <v>0</v>
      </c>
      <c r="F1535" s="1" t="s">
        <v>9392</v>
      </c>
      <c r="G1535" s="1" t="str">
        <f>_xlfn.TEXTBEFORE(Table5[[#This Row],[rxn     kapp_old        kapp_slack_ub   kapp_slack_lb]]," ")</f>
        <v>RXN-PLACpail45p_c_FWD-rt4487_c</v>
      </c>
      <c r="H153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53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535" s="1">
        <f>_xlfn.NUMBERVALUE(_xlfn.TEXTAFTER(Table5[[#This Row],[rxn     kapp_old        kapp_slack_ub   kapp_slack_lb]]," ",-1))</f>
        <v>0</v>
      </c>
      <c r="K1535" s="1">
        <f>_xlfn.XLOOKUP(SUBSTITUTE(Table5[[#This Row],[rxn]],"RXN-","ENZLOAD-"),ENZLOAD[name],ENZLOAD[flux],0)</f>
        <v>2.05040193E-9</v>
      </c>
      <c r="L1535" s="1" t="str">
        <f>"'"&amp;Table5[[#This Row],[rxn]]&amp;"'"&amp;CHAR(9)&amp;IF(AND(Table5[[#This Row],[kapp_slack_ub]]&lt;&gt;0,Table5[[#This Row],[kapp_old]]&lt;$F$1),$F$1,Table5[[#This Row],[kapp_old]])</f>
        <v>'RXN-PLACpail45p_c_FWD-rt4487_c'	27141.27779288</v>
      </c>
      <c r="M1535" s="1">
        <f>_xlfn.XLOOKUP(Table5[[#This Row],[rxn]],Table3[name],Table3[flux],$F$1)</f>
        <v>27141.277792879999</v>
      </c>
      <c r="N1535" s="1">
        <f>IFERROR(Table5[[#This Row],[min flux]]/Table5[[#This Row],[associated enzload]],"")</f>
        <v>13237052402150.246</v>
      </c>
      <c r="O1535" s="1">
        <f>_xlfn.NUMBERVALUE(IF(Table5[[#This Row],[flux/enzload]]="","",ABS($N$1-Table5[[#This Row],[flux/enzload]])))</f>
        <v>11837136084491.301</v>
      </c>
      <c r="P1535" s="1">
        <f>Table5[[#This Row],[kapp_old]]+IFERROR(((Table5[[#This Row],[kapp_slack_ub]]-Table5[[#This Row],[kapp_slack_lb]])/Table5[[#This Row],[associated enzload]]),0)</f>
        <v>27141.277792879999</v>
      </c>
      <c r="Q1535" s="1" t="str">
        <f>"'"&amp;Table5[[#This Row],[rxn]]&amp;"'"&amp;CHAR(9)&amp;Table5[[#This Row],[kapp + (slack_ub - slack_lb)/enzload]]</f>
        <v>'RXN-PLACpail45p_c_FWD-rt4487_c'	27141.27779288</v>
      </c>
      <c r="R1535" s="1">
        <f>_xlfn.XLOOKUP(Table5[[#This Row],[rxn]],Table38[name],Table38[flux],0)</f>
        <v>0</v>
      </c>
      <c r="S1535" s="1">
        <f>_xlfn.XLOOKUP(SUBSTITUTE(Table5[[#This Row],[rxn]],"RXN-","ENZLOAD-"),Table38[name],Table38[flux],0)</f>
        <v>0</v>
      </c>
      <c r="T1535" s="1" t="b">
        <f>AND(Table5[[#This Row],[ENZLOAD flux in kapp-slack.gms]]=0,Table5[[#This Row],[flux in kapp-slack.gms]]&lt;&gt;0,NOT(Table5[[#This Row],[spont or unknown?]]))</f>
        <v>0</v>
      </c>
      <c r="U1535" s="1" t="b">
        <f>OR(_xlfn.TEXTAFTER(Table5[[#This Row],[rxn]],"-",-1)="SPONT",_xlfn.TEXTAFTER(Table5[[#This Row],[rxn]],"-",-1)="UNKNOWN")</f>
        <v>0</v>
      </c>
      <c r="V1535" s="1">
        <f>_xlfn.XLOOKUP(SUBSTITUTE(Table5[[#This Row],[rxn]],"RXN-","ENZLOAD-"),Table4[rxn],Table4[ub],0)</f>
        <v>0.67027842999999998</v>
      </c>
      <c r="W1535" s="1" t="b">
        <f>AND(Table5[[#This Row],[FVA ENZLOAD flux UB]]=0,Table5[[#This Row],[ENZ not made when it should be?]])</f>
        <v>0</v>
      </c>
    </row>
    <row r="1536" spans="1:23" hidden="1">
      <c r="A1536" s="1"/>
      <c r="B1536" s="1" t="str">
        <f>_xlfn.TEXTBEFORE(Table38[[#This Row],[all fluxes from kapp-slack]]," ",,,,"")</f>
        <v/>
      </c>
      <c r="C1536" s="1">
        <f>_xlfn.NUMBERVALUE(IFERROR(_xlfn.TEXTAFTER(Table38[[#This Row],[all fluxes from kapp-slack]]," ",-1,,,""),""))</f>
        <v>0</v>
      </c>
      <c r="F1536" s="1" t="s">
        <v>9393</v>
      </c>
      <c r="G1536" s="1" t="str">
        <f>_xlfn.TEXTBEFORE(Table5[[#This Row],[rxn     kapp_old        kapp_slack_ub   kapp_slack_lb]]," ")</f>
        <v>RXN-PLACpail45p_n_FWD-rt4487_n</v>
      </c>
      <c r="H153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53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536" s="1">
        <f>_xlfn.NUMBERVALUE(_xlfn.TEXTAFTER(Table5[[#This Row],[rxn     kapp_old        kapp_slack_ub   kapp_slack_lb]]," ",-1))</f>
        <v>0</v>
      </c>
      <c r="K1536" s="1">
        <f>_xlfn.XLOOKUP(SUBSTITUTE(Table5[[#This Row],[rxn]],"RXN-","ENZLOAD-"),ENZLOAD[name],ENZLOAD[flux],0)</f>
        <v>2.05040193E-9</v>
      </c>
      <c r="L1536" s="1" t="str">
        <f>"'"&amp;Table5[[#This Row],[rxn]]&amp;"'"&amp;CHAR(9)&amp;IF(AND(Table5[[#This Row],[kapp_slack_ub]]&lt;&gt;0,Table5[[#This Row],[kapp_old]]&lt;$F$1),$F$1,Table5[[#This Row],[kapp_old]])</f>
        <v>'RXN-PLACpail45p_n_FWD-rt4487_n'	27141.27779288</v>
      </c>
      <c r="M1536" s="1">
        <f>_xlfn.XLOOKUP(Table5[[#This Row],[rxn]],Table3[name],Table3[flux],$F$1)</f>
        <v>27141.277792879999</v>
      </c>
      <c r="N1536" s="1">
        <f>IFERROR(Table5[[#This Row],[min flux]]/Table5[[#This Row],[associated enzload]],"")</f>
        <v>13237052402150.246</v>
      </c>
      <c r="O1536" s="1">
        <f>_xlfn.NUMBERVALUE(IF(Table5[[#This Row],[flux/enzload]]="","",ABS($N$1-Table5[[#This Row],[flux/enzload]])))</f>
        <v>11837136084491.301</v>
      </c>
      <c r="P1536" s="1">
        <f>Table5[[#This Row],[kapp_old]]+IFERROR(((Table5[[#This Row],[kapp_slack_ub]]-Table5[[#This Row],[kapp_slack_lb]])/Table5[[#This Row],[associated enzload]]),0)</f>
        <v>27141.277792879999</v>
      </c>
      <c r="Q1536" s="1" t="str">
        <f>"'"&amp;Table5[[#This Row],[rxn]]&amp;"'"&amp;CHAR(9)&amp;Table5[[#This Row],[kapp + (slack_ub - slack_lb)/enzload]]</f>
        <v>'RXN-PLACpail45p_n_FWD-rt4487_n'	27141.27779288</v>
      </c>
      <c r="R1536" s="1">
        <f>_xlfn.XLOOKUP(Table5[[#This Row],[rxn]],Table38[name],Table38[flux],0)</f>
        <v>0</v>
      </c>
      <c r="S1536" s="1">
        <f>_xlfn.XLOOKUP(SUBSTITUTE(Table5[[#This Row],[rxn]],"RXN-","ENZLOAD-"),Table38[name],Table38[flux],0)</f>
        <v>0</v>
      </c>
      <c r="T1536" s="1" t="b">
        <f>AND(Table5[[#This Row],[ENZLOAD flux in kapp-slack.gms]]=0,Table5[[#This Row],[flux in kapp-slack.gms]]&lt;&gt;0,NOT(Table5[[#This Row],[spont or unknown?]]))</f>
        <v>0</v>
      </c>
      <c r="U1536" s="1" t="b">
        <f>OR(_xlfn.TEXTAFTER(Table5[[#This Row],[rxn]],"-",-1)="SPONT",_xlfn.TEXTAFTER(Table5[[#This Row],[rxn]],"-",-1)="UNKNOWN")</f>
        <v>0</v>
      </c>
      <c r="V1536" s="1">
        <f>_xlfn.XLOOKUP(SUBSTITUTE(Table5[[#This Row],[rxn]],"RXN-","ENZLOAD-"),Table4[rxn],Table4[ub],0)</f>
        <v>0.67027842999999998</v>
      </c>
      <c r="W1536" s="1" t="b">
        <f>AND(Table5[[#This Row],[FVA ENZLOAD flux UB]]=0,Table5[[#This Row],[ENZ not made when it should be?]])</f>
        <v>0</v>
      </c>
    </row>
    <row r="1537" spans="1:23" hidden="1">
      <c r="A1537" s="1"/>
      <c r="B1537" s="1" t="str">
        <f>_xlfn.TEXTBEFORE(Table38[[#This Row],[all fluxes from kapp-slack]]," ",,,,"")</f>
        <v/>
      </c>
      <c r="C1537" s="1">
        <f>_xlfn.NUMBERVALUE(IFERROR(_xlfn.TEXTAFTER(Table38[[#This Row],[all fluxes from kapp-slack]]," ",-1,,,""),""))</f>
        <v>0</v>
      </c>
      <c r="F1537" s="1" t="s">
        <v>9394</v>
      </c>
      <c r="G1537" s="1" t="str">
        <f>_xlfn.TEXTBEFORE(Table5[[#This Row],[rxn     kapp_old        kapp_slack_ub   kapp_slack_lb]]," ")</f>
        <v>RXN-PLACpg_mm_FWD-rt3355</v>
      </c>
      <c r="H153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53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537" s="1">
        <f>_xlfn.NUMBERVALUE(_xlfn.TEXTAFTER(Table5[[#This Row],[rxn     kapp_old        kapp_slack_ub   kapp_slack_lb]]," ",-1))</f>
        <v>0</v>
      </c>
      <c r="K1537" s="1">
        <f>_xlfn.XLOOKUP(SUBSTITUTE(Table5[[#This Row],[rxn]],"RXN-","ENZLOAD-"),ENZLOAD[name],ENZLOAD[flux],0)</f>
        <v>2.499292092E-8</v>
      </c>
      <c r="L1537" s="1" t="str">
        <f>"'"&amp;Table5[[#This Row],[rxn]]&amp;"'"&amp;CHAR(9)&amp;IF(AND(Table5[[#This Row],[kapp_slack_ub]]&lt;&gt;0,Table5[[#This Row],[kapp_old]]&lt;$F$1),$F$1,Table5[[#This Row],[kapp_old]])</f>
        <v>'RXN-PLACpg_mm_FWD-rt3355'	27141.27779288</v>
      </c>
      <c r="M1537" s="1">
        <f>_xlfn.XLOOKUP(Table5[[#This Row],[rxn]],Table3[name],Table3[flux],$F$1)</f>
        <v>27141.277792879999</v>
      </c>
      <c r="N1537" s="1">
        <f>IFERROR(Table5[[#This Row],[min flux]]/Table5[[#This Row],[associated enzload]],"")</f>
        <v>1085958615231.7566</v>
      </c>
      <c r="O1537" s="1">
        <f>_xlfn.NUMBERVALUE(IF(Table5[[#This Row],[flux/enzload]]="","",ABS($N$1-Table5[[#This Row],[flux/enzload]])))</f>
        <v>313957702427.19702</v>
      </c>
      <c r="P1537" s="1">
        <f>Table5[[#This Row],[kapp_old]]+IFERROR(((Table5[[#This Row],[kapp_slack_ub]]-Table5[[#This Row],[kapp_slack_lb]])/Table5[[#This Row],[associated enzload]]),0)</f>
        <v>27141.277792879999</v>
      </c>
      <c r="Q1537" s="1" t="str">
        <f>"'"&amp;Table5[[#This Row],[rxn]]&amp;"'"&amp;CHAR(9)&amp;Table5[[#This Row],[kapp + (slack_ub - slack_lb)/enzload]]</f>
        <v>'RXN-PLACpg_mm_FWD-rt3355'	27141.27779288</v>
      </c>
      <c r="R1537" s="1">
        <f>_xlfn.XLOOKUP(Table5[[#This Row],[rxn]],Table38[name],Table38[flux],0)</f>
        <v>0</v>
      </c>
      <c r="S1537" s="1">
        <f>_xlfn.XLOOKUP(SUBSTITUTE(Table5[[#This Row],[rxn]],"RXN-","ENZLOAD-"),Table38[name],Table38[flux],0)</f>
        <v>0</v>
      </c>
      <c r="T1537" s="1" t="b">
        <f>AND(Table5[[#This Row],[ENZLOAD flux in kapp-slack.gms]]=0,Table5[[#This Row],[flux in kapp-slack.gms]]&lt;&gt;0,NOT(Table5[[#This Row],[spont or unknown?]]))</f>
        <v>0</v>
      </c>
      <c r="U1537" s="1" t="b">
        <f>OR(_xlfn.TEXTAFTER(Table5[[#This Row],[rxn]],"-",-1)="SPONT",_xlfn.TEXTAFTER(Table5[[#This Row],[rxn]],"-",-1)="UNKNOWN")</f>
        <v>0</v>
      </c>
      <c r="V1537" s="1">
        <f>_xlfn.XLOOKUP(SUBSTITUTE(Table5[[#This Row],[rxn]],"RXN-","ENZLOAD-"),Table4[rxn],Table4[ub],0)</f>
        <v>1.14184368</v>
      </c>
      <c r="W1537" s="1" t="b">
        <f>AND(Table5[[#This Row],[FVA ENZLOAD flux UB]]=0,Table5[[#This Row],[ENZ not made when it should be?]])</f>
        <v>0</v>
      </c>
    </row>
    <row r="1538" spans="1:23" hidden="1">
      <c r="A1538" s="1"/>
      <c r="B1538" s="1" t="str">
        <f>_xlfn.TEXTBEFORE(Table38[[#This Row],[all fluxes from kapp-slack]]," ",,,,"")</f>
        <v/>
      </c>
      <c r="C1538" s="1">
        <f>_xlfn.NUMBERVALUE(IFERROR(_xlfn.TEXTAFTER(Table38[[#This Row],[all fluxes from kapp-slack]]," ",-1,,,""),""))</f>
        <v>0</v>
      </c>
      <c r="F1538" s="1" t="s">
        <v>9395</v>
      </c>
      <c r="G1538" s="1" t="str">
        <f>_xlfn.TEXTBEFORE(Table5[[#This Row],[rxn     kapp_old        kapp_slack_ub   kapp_slack_lb]]," ")</f>
        <v>RXN-PLADpc_en_FWD-rt5655</v>
      </c>
      <c r="H153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53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538" s="1">
        <f>_xlfn.NUMBERVALUE(_xlfn.TEXTAFTER(Table5[[#This Row],[rxn     kapp_old        kapp_slack_ub   kapp_slack_lb]]," ",-1))</f>
        <v>0</v>
      </c>
      <c r="K1538" s="1">
        <f>_xlfn.XLOOKUP(SUBSTITUTE(Table5[[#This Row],[rxn]],"RXN-","ENZLOAD-"),ENZLOAD[name],ENZLOAD[flux],0)</f>
        <v>2.853709715E-8</v>
      </c>
      <c r="L1538" s="1" t="str">
        <f>"'"&amp;Table5[[#This Row],[rxn]]&amp;"'"&amp;CHAR(9)&amp;IF(AND(Table5[[#This Row],[kapp_slack_ub]]&lt;&gt;0,Table5[[#This Row],[kapp_old]]&lt;$F$1),$F$1,Table5[[#This Row],[kapp_old]])</f>
        <v>'RXN-PLADpc_en_FWD-rt5655'	27141.27779288</v>
      </c>
      <c r="M1538" s="1">
        <f>_xlfn.XLOOKUP(Table5[[#This Row],[rxn]],Table3[name],Table3[flux],$F$1)</f>
        <v>27141.277792879999</v>
      </c>
      <c r="N1538" s="1">
        <f>IFERROR(Table5[[#This Row],[min flux]]/Table5[[#This Row],[associated enzload]],"")</f>
        <v>951087549312.28174</v>
      </c>
      <c r="O1538" s="1">
        <f>_xlfn.NUMBERVALUE(IF(Table5[[#This Row],[flux/enzload]]="","",ABS($N$1-Table5[[#This Row],[flux/enzload]])))</f>
        <v>448828768346.672</v>
      </c>
      <c r="P1538" s="1">
        <f>Table5[[#This Row],[kapp_old]]+IFERROR(((Table5[[#This Row],[kapp_slack_ub]]-Table5[[#This Row],[kapp_slack_lb]])/Table5[[#This Row],[associated enzload]]),0)</f>
        <v>27141.277792879999</v>
      </c>
      <c r="Q1538" s="1" t="str">
        <f>"'"&amp;Table5[[#This Row],[rxn]]&amp;"'"&amp;CHAR(9)&amp;Table5[[#This Row],[kapp + (slack_ub - slack_lb)/enzload]]</f>
        <v>'RXN-PLADpc_en_FWD-rt5655'	27141.27779288</v>
      </c>
      <c r="R1538" s="1">
        <f>_xlfn.XLOOKUP(Table5[[#This Row],[rxn]],Table38[name],Table38[flux],0)</f>
        <v>0</v>
      </c>
      <c r="S1538" s="1">
        <f>_xlfn.XLOOKUP(SUBSTITUTE(Table5[[#This Row],[rxn]],"RXN-","ENZLOAD-"),Table38[name],Table38[flux],0)</f>
        <v>0</v>
      </c>
      <c r="T1538" s="1" t="b">
        <f>AND(Table5[[#This Row],[ENZLOAD flux in kapp-slack.gms]]=0,Table5[[#This Row],[flux in kapp-slack.gms]]&lt;&gt;0,NOT(Table5[[#This Row],[spont or unknown?]]))</f>
        <v>0</v>
      </c>
      <c r="U1538" s="1" t="b">
        <f>OR(_xlfn.TEXTAFTER(Table5[[#This Row],[rxn]],"-",-1)="SPONT",_xlfn.TEXTAFTER(Table5[[#This Row],[rxn]],"-",-1)="UNKNOWN")</f>
        <v>0</v>
      </c>
      <c r="V1538" s="1">
        <f>_xlfn.XLOOKUP(SUBSTITUTE(Table5[[#This Row],[rxn]],"RXN-","ENZLOAD-"),Table4[rxn],Table4[ub],0)</f>
        <v>0.18821273999999999</v>
      </c>
      <c r="W1538" s="1" t="b">
        <f>AND(Table5[[#This Row],[FVA ENZLOAD flux UB]]=0,Table5[[#This Row],[ENZ not made when it should be?]])</f>
        <v>0</v>
      </c>
    </row>
    <row r="1539" spans="1:23" hidden="1">
      <c r="A1539" s="1"/>
      <c r="B1539" s="1" t="str">
        <f>_xlfn.TEXTBEFORE(Table38[[#This Row],[all fluxes from kapp-slack]]," ",,,,"")</f>
        <v/>
      </c>
      <c r="C1539" s="1">
        <f>_xlfn.NUMBERVALUE(IFERROR(_xlfn.TEXTAFTER(Table38[[#This Row],[all fluxes from kapp-slack]]," ",-1,,,""),""))</f>
        <v>0</v>
      </c>
      <c r="F1539" s="1" t="s">
        <v>9396</v>
      </c>
      <c r="G1539" s="1" t="str">
        <f>_xlfn.TEXTBEFORE(Table5[[#This Row],[rxn     kapp_old        kapp_slack_ub   kapp_slack_lb]]," ")</f>
        <v>RXN-PLADpc_en_FWD-rt8446</v>
      </c>
      <c r="H153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53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539" s="1">
        <f>_xlfn.NUMBERVALUE(_xlfn.TEXTAFTER(Table5[[#This Row],[rxn     kapp_old        kapp_slack_ub   kapp_slack_lb]]," ",-1))</f>
        <v>0</v>
      </c>
      <c r="K1539" s="1">
        <f>_xlfn.XLOOKUP(SUBSTITUTE(Table5[[#This Row],[rxn]],"RXN-","ENZLOAD-"),ENZLOAD[name],ENZLOAD[flux],0)</f>
        <v>1.7891669419999999E-8</v>
      </c>
      <c r="L1539" s="1" t="str">
        <f>"'"&amp;Table5[[#This Row],[rxn]]&amp;"'"&amp;CHAR(9)&amp;IF(AND(Table5[[#This Row],[kapp_slack_ub]]&lt;&gt;0,Table5[[#This Row],[kapp_old]]&lt;$F$1),$F$1,Table5[[#This Row],[kapp_old]])</f>
        <v>'RXN-PLADpc_en_FWD-rt8446'	27141.27779288</v>
      </c>
      <c r="M1539" s="1">
        <f>_xlfn.XLOOKUP(Table5[[#This Row],[rxn]],Table3[name],Table3[flux],$F$1)</f>
        <v>27141.277792879999</v>
      </c>
      <c r="N1539" s="1">
        <f>IFERROR(Table5[[#This Row],[min flux]]/Table5[[#This Row],[associated enzload]],"")</f>
        <v>1516978497408.4324</v>
      </c>
      <c r="O1539" s="1">
        <f>_xlfn.NUMBERVALUE(IF(Table5[[#This Row],[flux/enzload]]="","",ABS($N$1-Table5[[#This Row],[flux/enzload]])))</f>
        <v>117062179749.479</v>
      </c>
      <c r="P1539" s="1">
        <f>Table5[[#This Row],[kapp_old]]+IFERROR(((Table5[[#This Row],[kapp_slack_ub]]-Table5[[#This Row],[kapp_slack_lb]])/Table5[[#This Row],[associated enzload]]),0)</f>
        <v>27141.277792879999</v>
      </c>
      <c r="Q1539" s="1" t="str">
        <f>"'"&amp;Table5[[#This Row],[rxn]]&amp;"'"&amp;CHAR(9)&amp;Table5[[#This Row],[kapp + (slack_ub - slack_lb)/enzload]]</f>
        <v>'RXN-PLADpc_en_FWD-rt8446'	27141.27779288</v>
      </c>
      <c r="R1539" s="1">
        <f>_xlfn.XLOOKUP(Table5[[#This Row],[rxn]],Table38[name],Table38[flux],0)</f>
        <v>0</v>
      </c>
      <c r="S1539" s="1">
        <f>_xlfn.XLOOKUP(SUBSTITUTE(Table5[[#This Row],[rxn]],"RXN-","ENZLOAD-"),Table38[name],Table38[flux],0)</f>
        <v>0</v>
      </c>
      <c r="T1539" s="1" t="b">
        <f>AND(Table5[[#This Row],[ENZLOAD flux in kapp-slack.gms]]=0,Table5[[#This Row],[flux in kapp-slack.gms]]&lt;&gt;0,NOT(Table5[[#This Row],[spont or unknown?]]))</f>
        <v>0</v>
      </c>
      <c r="U1539" s="1" t="b">
        <f>OR(_xlfn.TEXTAFTER(Table5[[#This Row],[rxn]],"-",-1)="SPONT",_xlfn.TEXTAFTER(Table5[[#This Row],[rxn]],"-",-1)="UNKNOWN")</f>
        <v>0</v>
      </c>
      <c r="V1539" s="1">
        <f>_xlfn.XLOOKUP(SUBSTITUTE(Table5[[#This Row],[rxn]],"RXN-","ENZLOAD-"),Table4[rxn],Table4[ub],0)</f>
        <v>0.44417807999999998</v>
      </c>
      <c r="W1539" s="1" t="b">
        <f>AND(Table5[[#This Row],[FVA ENZLOAD flux UB]]=0,Table5[[#This Row],[ENZ not made when it should be?]])</f>
        <v>0</v>
      </c>
    </row>
    <row r="1540" spans="1:23" hidden="1">
      <c r="A1540" s="1"/>
      <c r="B1540" s="1" t="str">
        <f>_xlfn.TEXTBEFORE(Table38[[#This Row],[all fluxes from kapp-slack]]," ",,,,"")</f>
        <v/>
      </c>
      <c r="C1540" s="1">
        <f>_xlfn.NUMBERVALUE(IFERROR(_xlfn.TEXTAFTER(Table38[[#This Row],[all fluxes from kapp-slack]]," ",-1,,,""),""))</f>
        <v>0</v>
      </c>
      <c r="F1540" s="1" t="s">
        <v>9397</v>
      </c>
      <c r="G1540" s="1" t="str">
        <f>_xlfn.TEXTBEFORE(Table5[[#This Row],[rxn     kapp_old        kapp_slack_ub   kapp_slack_lb]]," ")</f>
        <v>RXN-PMANM_c_FWD-rt0873</v>
      </c>
      <c r="H154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54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540" s="1">
        <f>_xlfn.NUMBERVALUE(_xlfn.TEXTAFTER(Table5[[#This Row],[rxn     kapp_old        kapp_slack_ub   kapp_slack_lb]]," ",-1))</f>
        <v>0</v>
      </c>
      <c r="K1540" s="1">
        <f>_xlfn.XLOOKUP(SUBSTITUTE(Table5[[#This Row],[rxn]],"RXN-","ENZLOAD-"),ENZLOAD[name],ENZLOAD[flux],0)</f>
        <v>2.8384607711999998E-6</v>
      </c>
      <c r="L1540" s="1" t="str">
        <f>"'"&amp;Table5[[#This Row],[rxn]]&amp;"'"&amp;CHAR(9)&amp;IF(AND(Table5[[#This Row],[kapp_slack_ub]]&lt;&gt;0,Table5[[#This Row],[kapp_old]]&lt;$F$1),$F$1,Table5[[#This Row],[kapp_old]])</f>
        <v>'RXN-PMANM_c_FWD-rt0873'	27141.27779288</v>
      </c>
      <c r="M1540" s="1">
        <f>_xlfn.XLOOKUP(Table5[[#This Row],[rxn]],Table3[name],Table3[flux],$F$1)</f>
        <v>27141.277792879999</v>
      </c>
      <c r="N1540" s="1">
        <f>IFERROR(Table5[[#This Row],[min flux]]/Table5[[#This Row],[associated enzload]],"")</f>
        <v>9561970370.7955894</v>
      </c>
      <c r="O1540" s="1">
        <f>_xlfn.NUMBERVALUE(IF(Table5[[#This Row],[flux/enzload]]="","",ABS($N$1-Table5[[#This Row],[flux/enzload]])))</f>
        <v>1390354347288.1599</v>
      </c>
      <c r="P1540" s="1">
        <f>Table5[[#This Row],[kapp_old]]+IFERROR(((Table5[[#This Row],[kapp_slack_ub]]-Table5[[#This Row],[kapp_slack_lb]])/Table5[[#This Row],[associated enzload]]),0)</f>
        <v>27141.277792879999</v>
      </c>
      <c r="Q1540" s="1" t="str">
        <f>"'"&amp;Table5[[#This Row],[rxn]]&amp;"'"&amp;CHAR(9)&amp;Table5[[#This Row],[kapp + (slack_ub - slack_lb)/enzload]]</f>
        <v>'RXN-PMANM_c_FWD-rt0873'	27141.27779288</v>
      </c>
      <c r="R1540" s="1">
        <f>_xlfn.XLOOKUP(Table5[[#This Row],[rxn]],Table38[name],Table38[flux],0)</f>
        <v>0</v>
      </c>
      <c r="S1540" s="1">
        <f>_xlfn.XLOOKUP(SUBSTITUTE(Table5[[#This Row],[rxn]],"RXN-","ENZLOAD-"),Table38[name],Table38[flux],0)</f>
        <v>0</v>
      </c>
      <c r="T1540" s="1" t="b">
        <f>AND(Table5[[#This Row],[ENZLOAD flux in kapp-slack.gms]]=0,Table5[[#This Row],[flux in kapp-slack.gms]]&lt;&gt;0,NOT(Table5[[#This Row],[spont or unknown?]]))</f>
        <v>0</v>
      </c>
      <c r="U1540" s="1" t="b">
        <f>OR(_xlfn.TEXTAFTER(Table5[[#This Row],[rxn]],"-",-1)="SPONT",_xlfn.TEXTAFTER(Table5[[#This Row],[rxn]],"-",-1)="UNKNOWN")</f>
        <v>0</v>
      </c>
      <c r="V1540" s="1">
        <f>_xlfn.XLOOKUP(SUBSTITUTE(Table5[[#This Row],[rxn]],"RXN-","ENZLOAD-"),Table4[rxn],Table4[ub],0)</f>
        <v>0.72590476000000004</v>
      </c>
      <c r="W1540" s="1" t="b">
        <f>AND(Table5[[#This Row],[FVA ENZLOAD flux UB]]=0,Table5[[#This Row],[ENZ not made when it should be?]])</f>
        <v>0</v>
      </c>
    </row>
    <row r="1541" spans="1:23" hidden="1">
      <c r="A1541" s="1"/>
      <c r="B1541" s="1" t="str">
        <f>_xlfn.TEXTBEFORE(Table38[[#This Row],[all fluxes from kapp-slack]]," ",,,,"")</f>
        <v/>
      </c>
      <c r="C1541" s="1">
        <f>_xlfn.NUMBERVALUE(IFERROR(_xlfn.TEXTAFTER(Table38[[#This Row],[all fluxes from kapp-slack]]," ",-1,,,""),""))</f>
        <v>0</v>
      </c>
      <c r="F1541" s="1" t="s">
        <v>9402</v>
      </c>
      <c r="G1541" s="1" t="str">
        <f>_xlfn.TEXTBEFORE(Table5[[#This Row],[rxn     kapp_old        kapp_slack_ub   kapp_slack_lb]]," ")</f>
        <v>RXN-PMI12346PS_c_FWD-rt1395</v>
      </c>
      <c r="H154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54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541" s="1">
        <f>_xlfn.NUMBERVALUE(_xlfn.TEXTAFTER(Table5[[#This Row],[rxn     kapp_old        kapp_slack_ub   kapp_slack_lb]]," ",-1))</f>
        <v>0</v>
      </c>
      <c r="K1541" s="1">
        <f>_xlfn.XLOOKUP(SUBSTITUTE(Table5[[#This Row],[rxn]],"RXN-","ENZLOAD-"),ENZLOAD[name],ENZLOAD[flux],0)</f>
        <v>4.3633008919999999E-8</v>
      </c>
      <c r="L1541" s="1" t="str">
        <f>"'"&amp;Table5[[#This Row],[rxn]]&amp;"'"&amp;CHAR(9)&amp;IF(AND(Table5[[#This Row],[kapp_slack_ub]]&lt;&gt;0,Table5[[#This Row],[kapp_old]]&lt;$F$1),$F$1,Table5[[#This Row],[kapp_old]])</f>
        <v>'RXN-PMI12346PS_c_FWD-rt1395'	27141.27779288</v>
      </c>
      <c r="M1541" s="1">
        <f>_xlfn.XLOOKUP(Table5[[#This Row],[rxn]],Table3[name],Table3[flux],$F$1)</f>
        <v>27141.277792879999</v>
      </c>
      <c r="N1541" s="1">
        <f>IFERROR(Table5[[#This Row],[min flux]]/Table5[[#This Row],[associated enzload]],"")</f>
        <v>622035437497.39636</v>
      </c>
      <c r="O1541" s="1">
        <f>_xlfn.NUMBERVALUE(IF(Table5[[#This Row],[flux/enzload]]="","",ABS($N$1-Table5[[#This Row],[flux/enzload]])))</f>
        <v>777880880161.55701</v>
      </c>
      <c r="P1541" s="1">
        <f>Table5[[#This Row],[kapp_old]]+IFERROR(((Table5[[#This Row],[kapp_slack_ub]]-Table5[[#This Row],[kapp_slack_lb]])/Table5[[#This Row],[associated enzload]]),0)</f>
        <v>27141.277792879999</v>
      </c>
      <c r="Q1541" s="1" t="str">
        <f>"'"&amp;Table5[[#This Row],[rxn]]&amp;"'"&amp;CHAR(9)&amp;Table5[[#This Row],[kapp + (slack_ub - slack_lb)/enzload]]</f>
        <v>'RXN-PMI12346PS_c_FWD-rt1395'	27141.27779288</v>
      </c>
      <c r="R1541" s="1">
        <f>_xlfn.XLOOKUP(Table5[[#This Row],[rxn]],Table38[name],Table38[flux],0)</f>
        <v>0</v>
      </c>
      <c r="S1541" s="1">
        <f>_xlfn.XLOOKUP(SUBSTITUTE(Table5[[#This Row],[rxn]],"RXN-","ENZLOAD-"),Table38[name],Table38[flux],0)</f>
        <v>0</v>
      </c>
      <c r="T1541" s="1" t="b">
        <f>AND(Table5[[#This Row],[ENZLOAD flux in kapp-slack.gms]]=0,Table5[[#This Row],[flux in kapp-slack.gms]]&lt;&gt;0,NOT(Table5[[#This Row],[spont or unknown?]]))</f>
        <v>0</v>
      </c>
      <c r="U1541" s="1" t="b">
        <f>OR(_xlfn.TEXTAFTER(Table5[[#This Row],[rxn]],"-",-1)="SPONT",_xlfn.TEXTAFTER(Table5[[#This Row],[rxn]],"-",-1)="UNKNOWN")</f>
        <v>0</v>
      </c>
      <c r="V1541" s="1">
        <f>_xlfn.XLOOKUP(SUBSTITUTE(Table5[[#This Row],[rxn]],"RXN-","ENZLOAD-"),Table4[rxn],Table4[ub],0)</f>
        <v>0.27869557</v>
      </c>
      <c r="W1541" s="1" t="b">
        <f>AND(Table5[[#This Row],[FVA ENZLOAD flux UB]]=0,Table5[[#This Row],[ENZ not made when it should be?]])</f>
        <v>0</v>
      </c>
    </row>
    <row r="1542" spans="1:23" hidden="1">
      <c r="A1542" s="1"/>
      <c r="B1542" s="1" t="str">
        <f>_xlfn.TEXTBEFORE(Table38[[#This Row],[all fluxes from kapp-slack]]," ",,,,"")</f>
        <v/>
      </c>
      <c r="C1542" s="1">
        <f>_xlfn.NUMBERVALUE(IFERROR(_xlfn.TEXTAFTER(Table38[[#This Row],[all fluxes from kapp-slack]]," ",-1,,,""),""))</f>
        <v>0</v>
      </c>
      <c r="F1542" s="1" t="s">
        <v>9403</v>
      </c>
      <c r="G1542" s="1" t="str">
        <f>_xlfn.TEXTBEFORE(Table5[[#This Row],[rxn     kapp_old        kapp_slack_ub   kapp_slack_lb]]," ")</f>
        <v>RXN-PMI1346PS_c_FWD-rt1395</v>
      </c>
      <c r="H154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54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542" s="1">
        <f>_xlfn.NUMBERVALUE(_xlfn.TEXTAFTER(Table5[[#This Row],[rxn     kapp_old        kapp_slack_ub   kapp_slack_lb]]," ",-1))</f>
        <v>0</v>
      </c>
      <c r="K1542" s="1">
        <f>_xlfn.XLOOKUP(SUBSTITUTE(Table5[[#This Row],[rxn]],"RXN-","ENZLOAD-"),ENZLOAD[name],ENZLOAD[flux],0)</f>
        <v>4.3633008919999999E-8</v>
      </c>
      <c r="L1542" s="1" t="str">
        <f>"'"&amp;Table5[[#This Row],[rxn]]&amp;"'"&amp;CHAR(9)&amp;IF(AND(Table5[[#This Row],[kapp_slack_ub]]&lt;&gt;0,Table5[[#This Row],[kapp_old]]&lt;$F$1),$F$1,Table5[[#This Row],[kapp_old]])</f>
        <v>'RXN-PMI1346PS_c_FWD-rt1395'	27141.27779288</v>
      </c>
      <c r="M1542" s="1">
        <f>_xlfn.XLOOKUP(Table5[[#This Row],[rxn]],Table3[name],Table3[flux],$F$1)</f>
        <v>27141.277792879999</v>
      </c>
      <c r="N1542" s="1">
        <f>IFERROR(Table5[[#This Row],[min flux]]/Table5[[#This Row],[associated enzload]],"")</f>
        <v>622035437497.39636</v>
      </c>
      <c r="O1542" s="1">
        <f>_xlfn.NUMBERVALUE(IF(Table5[[#This Row],[flux/enzload]]="","",ABS($N$1-Table5[[#This Row],[flux/enzload]])))</f>
        <v>777880880161.55701</v>
      </c>
      <c r="P1542" s="1">
        <f>Table5[[#This Row],[kapp_old]]+IFERROR(((Table5[[#This Row],[kapp_slack_ub]]-Table5[[#This Row],[kapp_slack_lb]])/Table5[[#This Row],[associated enzload]]),0)</f>
        <v>27141.277792879999</v>
      </c>
      <c r="Q1542" s="1" t="str">
        <f>"'"&amp;Table5[[#This Row],[rxn]]&amp;"'"&amp;CHAR(9)&amp;Table5[[#This Row],[kapp + (slack_ub - slack_lb)/enzload]]</f>
        <v>'RXN-PMI1346PS_c_FWD-rt1395'	27141.27779288</v>
      </c>
      <c r="R1542" s="1">
        <f>_xlfn.XLOOKUP(Table5[[#This Row],[rxn]],Table38[name],Table38[flux],0)</f>
        <v>0</v>
      </c>
      <c r="S1542" s="1">
        <f>_xlfn.XLOOKUP(SUBSTITUTE(Table5[[#This Row],[rxn]],"RXN-","ENZLOAD-"),Table38[name],Table38[flux],0)</f>
        <v>0</v>
      </c>
      <c r="T1542" s="1" t="b">
        <f>AND(Table5[[#This Row],[ENZLOAD flux in kapp-slack.gms]]=0,Table5[[#This Row],[flux in kapp-slack.gms]]&lt;&gt;0,NOT(Table5[[#This Row],[spont or unknown?]]))</f>
        <v>0</v>
      </c>
      <c r="U1542" s="1" t="b">
        <f>OR(_xlfn.TEXTAFTER(Table5[[#This Row],[rxn]],"-",-1)="SPONT",_xlfn.TEXTAFTER(Table5[[#This Row],[rxn]],"-",-1)="UNKNOWN")</f>
        <v>0</v>
      </c>
      <c r="V1542" s="1">
        <f>_xlfn.XLOOKUP(SUBSTITUTE(Table5[[#This Row],[rxn]],"RXN-","ENZLOAD-"),Table4[rxn],Table4[ub],0)</f>
        <v>0.27869557</v>
      </c>
      <c r="W1542" s="1" t="b">
        <f>AND(Table5[[#This Row],[FVA ENZLOAD flux UB]]=0,Table5[[#This Row],[ENZ not made when it should be?]])</f>
        <v>0</v>
      </c>
    </row>
    <row r="1543" spans="1:23" hidden="1">
      <c r="A1543" s="1"/>
      <c r="B1543" s="1" t="str">
        <f>_xlfn.TEXTBEFORE(Table38[[#This Row],[all fluxes from kapp-slack]]," ",,,,"")</f>
        <v/>
      </c>
      <c r="C1543" s="1">
        <f>_xlfn.NUMBERVALUE(IFERROR(_xlfn.TEXTAFTER(Table38[[#This Row],[all fluxes from kapp-slack]]," ",-1,,,""),""))</f>
        <v>0</v>
      </c>
      <c r="F1543" s="1" t="s">
        <v>9404</v>
      </c>
      <c r="G1543" s="1" t="str">
        <f>_xlfn.TEXTBEFORE(Table5[[#This Row],[rxn     kapp_old        kapp_slack_ub   kapp_slack_lb]]," ")</f>
        <v>RXN-PMPK_c_FWD-rt4410</v>
      </c>
      <c r="H154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54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543" s="1">
        <f>_xlfn.NUMBERVALUE(_xlfn.TEXTAFTER(Table5[[#This Row],[rxn     kapp_old        kapp_slack_ub   kapp_slack_lb]]," ",-1))</f>
        <v>0</v>
      </c>
      <c r="K1543" s="1">
        <f>_xlfn.XLOOKUP(SUBSTITUTE(Table5[[#This Row],[rxn]],"RXN-","ENZLOAD-"),ENZLOAD[name],ENZLOAD[flux],0)</f>
        <v>2.0485691453999999E-7</v>
      </c>
      <c r="L1543" s="1" t="str">
        <f>"'"&amp;Table5[[#This Row],[rxn]]&amp;"'"&amp;CHAR(9)&amp;IF(AND(Table5[[#This Row],[kapp_slack_ub]]&lt;&gt;0,Table5[[#This Row],[kapp_old]]&lt;$F$1),$F$1,Table5[[#This Row],[kapp_old]])</f>
        <v>'RXN-PMPK_c_FWD-rt4410'	27141.27779288</v>
      </c>
      <c r="M1543" s="1">
        <f>_xlfn.XLOOKUP(Table5[[#This Row],[rxn]],Table3[name],Table3[flux],$F$1)</f>
        <v>27141.277792879999</v>
      </c>
      <c r="N1543" s="1">
        <f>IFERROR(Table5[[#This Row],[min flux]]/Table5[[#This Row],[associated enzload]],"")</f>
        <v>132488951392.36534</v>
      </c>
      <c r="O1543" s="1">
        <f>_xlfn.NUMBERVALUE(IF(Table5[[#This Row],[flux/enzload]]="","",ABS($N$1-Table5[[#This Row],[flux/enzload]])))</f>
        <v>1267427366266.5901</v>
      </c>
      <c r="P1543" s="1">
        <f>Table5[[#This Row],[kapp_old]]+IFERROR(((Table5[[#This Row],[kapp_slack_ub]]-Table5[[#This Row],[kapp_slack_lb]])/Table5[[#This Row],[associated enzload]]),0)</f>
        <v>27141.277792879999</v>
      </c>
      <c r="Q1543" s="1" t="str">
        <f>"'"&amp;Table5[[#This Row],[rxn]]&amp;"'"&amp;CHAR(9)&amp;Table5[[#This Row],[kapp + (slack_ub - slack_lb)/enzload]]</f>
        <v>'RXN-PMPK_c_FWD-rt4410'	27141.27779288</v>
      </c>
      <c r="R1543" s="1">
        <f>_xlfn.XLOOKUP(Table5[[#This Row],[rxn]],Table38[name],Table38[flux],0)</f>
        <v>0</v>
      </c>
      <c r="S1543" s="1">
        <f>_xlfn.XLOOKUP(SUBSTITUTE(Table5[[#This Row],[rxn]],"RXN-","ENZLOAD-"),Table38[name],Table38[flux],0)</f>
        <v>0</v>
      </c>
      <c r="T1543" s="1" t="b">
        <f>AND(Table5[[#This Row],[ENZLOAD flux in kapp-slack.gms]]=0,Table5[[#This Row],[flux in kapp-slack.gms]]&lt;&gt;0,NOT(Table5[[#This Row],[spont or unknown?]]))</f>
        <v>0</v>
      </c>
      <c r="U1543" s="1" t="b">
        <f>OR(_xlfn.TEXTAFTER(Table5[[#This Row],[rxn]],"-",-1)="SPONT",_xlfn.TEXTAFTER(Table5[[#This Row],[rxn]],"-",-1)="UNKNOWN")</f>
        <v>0</v>
      </c>
      <c r="V1543" s="1">
        <f>_xlfn.XLOOKUP(SUBSTITUTE(Table5[[#This Row],[rxn]],"RXN-","ENZLOAD-"),Table4[rxn],Table4[ub],0)</f>
        <v>0.74051075</v>
      </c>
      <c r="W1543" s="1" t="b">
        <f>AND(Table5[[#This Row],[FVA ENZLOAD flux UB]]=0,Table5[[#This Row],[ENZ not made when it should be?]])</f>
        <v>0</v>
      </c>
    </row>
    <row r="1544" spans="1:23" hidden="1">
      <c r="A1544" s="1"/>
      <c r="B1544" s="1" t="str">
        <f>_xlfn.TEXTBEFORE(Table38[[#This Row],[all fluxes from kapp-slack]]," ",,,,"")</f>
        <v/>
      </c>
      <c r="C1544" s="1">
        <f>_xlfn.NUMBERVALUE(IFERROR(_xlfn.TEXTAFTER(Table38[[#This Row],[all fluxes from kapp-slack]]," ",-1,,,""),""))</f>
        <v>0</v>
      </c>
      <c r="F1544" s="1" t="s">
        <v>9411</v>
      </c>
      <c r="G1544" s="1" t="str">
        <f>_xlfn.TEXTBEFORE(Table5[[#This Row],[rxn     kapp_old        kapp_slack_ub   kapp_slack_lb]]," ")</f>
        <v>RXN-PNP_c_FWD-rt7908_c</v>
      </c>
      <c r="H154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54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544" s="1">
        <f>_xlfn.NUMBERVALUE(_xlfn.TEXTAFTER(Table5[[#This Row],[rxn     kapp_old        kapp_slack_ub   kapp_slack_lb]]," ",-1))</f>
        <v>0</v>
      </c>
      <c r="K1544" s="1">
        <f>_xlfn.XLOOKUP(SUBSTITUTE(Table5[[#This Row],[rxn]],"RXN-","ENZLOAD-"),ENZLOAD[name],ENZLOAD[flux],0)</f>
        <v>8.687914094E-8</v>
      </c>
      <c r="L1544" s="1" t="str">
        <f>"'"&amp;Table5[[#This Row],[rxn]]&amp;"'"&amp;CHAR(9)&amp;IF(AND(Table5[[#This Row],[kapp_slack_ub]]&lt;&gt;0,Table5[[#This Row],[kapp_old]]&lt;$F$1),$F$1,Table5[[#This Row],[kapp_old]])</f>
        <v>'RXN-PNP_c_FWD-rt7908_c'	27141.27779288</v>
      </c>
      <c r="M1544" s="1">
        <f>_xlfn.XLOOKUP(Table5[[#This Row],[rxn]],Table3[name],Table3[flux],$F$1)</f>
        <v>27141.277792879999</v>
      </c>
      <c r="N1544" s="1">
        <f>IFERROR(Table5[[#This Row],[min flux]]/Table5[[#This Row],[associated enzload]],"")</f>
        <v>312402695275.54559</v>
      </c>
      <c r="O1544" s="1">
        <f>_xlfn.NUMBERVALUE(IF(Table5[[#This Row],[flux/enzload]]="","",ABS($N$1-Table5[[#This Row],[flux/enzload]])))</f>
        <v>1087513622383.41</v>
      </c>
      <c r="P1544" s="1">
        <f>Table5[[#This Row],[kapp_old]]+IFERROR(((Table5[[#This Row],[kapp_slack_ub]]-Table5[[#This Row],[kapp_slack_lb]])/Table5[[#This Row],[associated enzload]]),0)</f>
        <v>27141.277792879999</v>
      </c>
      <c r="Q1544" s="1" t="str">
        <f>"'"&amp;Table5[[#This Row],[rxn]]&amp;"'"&amp;CHAR(9)&amp;Table5[[#This Row],[kapp + (slack_ub - slack_lb)/enzload]]</f>
        <v>'RXN-PNP_c_FWD-rt7908_c'	27141.27779288</v>
      </c>
      <c r="R1544" s="1">
        <f>_xlfn.XLOOKUP(Table5[[#This Row],[rxn]],Table38[name],Table38[flux],0)</f>
        <v>0</v>
      </c>
      <c r="S1544" s="1">
        <f>_xlfn.XLOOKUP(SUBSTITUTE(Table5[[#This Row],[rxn]],"RXN-","ENZLOAD-"),Table38[name],Table38[flux],0)</f>
        <v>0</v>
      </c>
      <c r="T1544" s="1" t="b">
        <f>AND(Table5[[#This Row],[ENZLOAD flux in kapp-slack.gms]]=0,Table5[[#This Row],[flux in kapp-slack.gms]]&lt;&gt;0,NOT(Table5[[#This Row],[spont or unknown?]]))</f>
        <v>0</v>
      </c>
      <c r="U1544" s="1" t="b">
        <f>OR(_xlfn.TEXTAFTER(Table5[[#This Row],[rxn]],"-",-1)="SPONT",_xlfn.TEXTAFTER(Table5[[#This Row],[rxn]],"-",-1)="UNKNOWN")</f>
        <v>0</v>
      </c>
      <c r="V1544" s="1">
        <f>_xlfn.XLOOKUP(SUBSTITUTE(Table5[[#This Row],[rxn]],"RXN-","ENZLOAD-"),Table4[rxn],Table4[ub],0)</f>
        <v>0.96061792000000001</v>
      </c>
      <c r="W1544" s="1" t="b">
        <f>AND(Table5[[#This Row],[FVA ENZLOAD flux UB]]=0,Table5[[#This Row],[ENZ not made when it should be?]])</f>
        <v>0</v>
      </c>
    </row>
    <row r="1545" spans="1:23" hidden="1">
      <c r="A1545" s="1"/>
      <c r="B1545" s="1" t="str">
        <f>_xlfn.TEXTBEFORE(Table38[[#This Row],[all fluxes from kapp-slack]]," ",,,,"")</f>
        <v/>
      </c>
      <c r="C1545" s="1">
        <f>_xlfn.NUMBERVALUE(IFERROR(_xlfn.TEXTAFTER(Table38[[#This Row],[all fluxes from kapp-slack]]," ",-1,,,""),""))</f>
        <v>0</v>
      </c>
      <c r="F1545" s="1" t="s">
        <v>9414</v>
      </c>
      <c r="G1545" s="1" t="str">
        <f>_xlfn.TEXTBEFORE(Table5[[#This Row],[rxn     kapp_old        kapp_slack_ub   kapp_slack_lb]]," ")</f>
        <v>RXN-PNTOtps_e_REV-rt3985</v>
      </c>
      <c r="H154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54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545" s="1">
        <f>_xlfn.NUMBERVALUE(_xlfn.TEXTAFTER(Table5[[#This Row],[rxn     kapp_old        kapp_slack_ub   kapp_slack_lb]]," ",-1))</f>
        <v>0</v>
      </c>
      <c r="K1545" s="1">
        <f>_xlfn.XLOOKUP(SUBSTITUTE(Table5[[#This Row],[rxn]],"RXN-","ENZLOAD-"),ENZLOAD[name],ENZLOAD[flux],0)</f>
        <v>5.2368196999999998E-10</v>
      </c>
      <c r="L1545" s="1" t="str">
        <f>"'"&amp;Table5[[#This Row],[rxn]]&amp;"'"&amp;CHAR(9)&amp;IF(AND(Table5[[#This Row],[kapp_slack_ub]]&lt;&gt;0,Table5[[#This Row],[kapp_old]]&lt;$F$1),$F$1,Table5[[#This Row],[kapp_old]])</f>
        <v>'RXN-PNTOtps_e_REV-rt3985'	27141.27779288</v>
      </c>
      <c r="M1545" s="1">
        <f>_xlfn.XLOOKUP(Table5[[#This Row],[rxn]],Table3[name],Table3[flux],$F$1)</f>
        <v>27141.277792879999</v>
      </c>
      <c r="N1545" s="1">
        <f>IFERROR(Table5[[#This Row],[min flux]]/Table5[[#This Row],[associated enzload]],"")</f>
        <v>51827787374234.023</v>
      </c>
      <c r="O1545" s="1">
        <f>_xlfn.NUMBERVALUE(IF(Table5[[#This Row],[flux/enzload]]="","",ABS($N$1-Table5[[#This Row],[flux/enzload]])))</f>
        <v>50427871056575.102</v>
      </c>
      <c r="P1545" s="1">
        <f>Table5[[#This Row],[kapp_old]]+IFERROR(((Table5[[#This Row],[kapp_slack_ub]]-Table5[[#This Row],[kapp_slack_lb]])/Table5[[#This Row],[associated enzload]]),0)</f>
        <v>27141.277792879999</v>
      </c>
      <c r="Q1545" s="1" t="str">
        <f>"'"&amp;Table5[[#This Row],[rxn]]&amp;"'"&amp;CHAR(9)&amp;Table5[[#This Row],[kapp + (slack_ub - slack_lb)/enzload]]</f>
        <v>'RXN-PNTOtps_e_REV-rt3985'	27141.27779288</v>
      </c>
      <c r="R1545" s="1">
        <f>_xlfn.XLOOKUP(Table5[[#This Row],[rxn]],Table38[name],Table38[flux],0)</f>
        <v>0</v>
      </c>
      <c r="S1545" s="1">
        <f>_xlfn.XLOOKUP(SUBSTITUTE(Table5[[#This Row],[rxn]],"RXN-","ENZLOAD-"),Table38[name],Table38[flux],0)</f>
        <v>0</v>
      </c>
      <c r="T1545" s="1" t="b">
        <f>AND(Table5[[#This Row],[ENZLOAD flux in kapp-slack.gms]]=0,Table5[[#This Row],[flux in kapp-slack.gms]]&lt;&gt;0,NOT(Table5[[#This Row],[spont or unknown?]]))</f>
        <v>0</v>
      </c>
      <c r="U1545" s="1" t="b">
        <f>OR(_xlfn.TEXTAFTER(Table5[[#This Row],[rxn]],"-",-1)="SPONT",_xlfn.TEXTAFTER(Table5[[#This Row],[rxn]],"-",-1)="UNKNOWN")</f>
        <v>0</v>
      </c>
      <c r="V1545" s="1">
        <f>_xlfn.XLOOKUP(SUBSTITUTE(Table5[[#This Row],[rxn]],"RXN-","ENZLOAD-"),Table4[rxn],Table4[ub],0)</f>
        <v>0.76137948</v>
      </c>
      <c r="W1545" s="1" t="b">
        <f>AND(Table5[[#This Row],[FVA ENZLOAD flux UB]]=0,Table5[[#This Row],[ENZ not made when it should be?]])</f>
        <v>0</v>
      </c>
    </row>
    <row r="1546" spans="1:23" hidden="1">
      <c r="A1546" s="1"/>
      <c r="B1546" s="1" t="str">
        <f>_xlfn.TEXTBEFORE(Table38[[#This Row],[all fluxes from kapp-slack]]," ",,,,"")</f>
        <v/>
      </c>
      <c r="C1546" s="1">
        <f>_xlfn.NUMBERVALUE(IFERROR(_xlfn.TEXTAFTER(Table38[[#This Row],[all fluxes from kapp-slack]]," ",-1,,,""),""))</f>
        <v>0</v>
      </c>
      <c r="F1546" s="1" t="s">
        <v>9415</v>
      </c>
      <c r="G1546" s="1" t="str">
        <f>_xlfn.TEXTBEFORE(Table5[[#This Row],[rxn     kapp_old        kapp_slack_ub   kapp_slack_lb]]," ")</f>
        <v>RXN-POLYAO1_c_FWD-rt7571</v>
      </c>
      <c r="H154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54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546" s="1">
        <f>_xlfn.NUMBERVALUE(_xlfn.TEXTAFTER(Table5[[#This Row],[rxn     kapp_old        kapp_slack_ub   kapp_slack_lb]]," ",-1))</f>
        <v>0</v>
      </c>
      <c r="K1546" s="1">
        <f>_xlfn.XLOOKUP(SUBSTITUTE(Table5[[#This Row],[rxn]],"RXN-","ENZLOAD-"),ENZLOAD[name],ENZLOAD[flux],0)</f>
        <v>2.0285687233999999E-7</v>
      </c>
      <c r="L1546" s="1" t="str">
        <f>"'"&amp;Table5[[#This Row],[rxn]]&amp;"'"&amp;CHAR(9)&amp;IF(AND(Table5[[#This Row],[kapp_slack_ub]]&lt;&gt;0,Table5[[#This Row],[kapp_old]]&lt;$F$1),$F$1,Table5[[#This Row],[kapp_old]])</f>
        <v>'RXN-POLYAO1_c_FWD-rt7571'	27141.27779288</v>
      </c>
      <c r="M1546" s="1">
        <f>_xlfn.XLOOKUP(Table5[[#This Row],[rxn]],Table3[name],Table3[flux],$F$1)</f>
        <v>27141.277792879999</v>
      </c>
      <c r="N1546" s="1">
        <f>IFERROR(Table5[[#This Row],[min flux]]/Table5[[#This Row],[associated enzload]],"")</f>
        <v>133795209793.97546</v>
      </c>
      <c r="O1546" s="1">
        <f>_xlfn.NUMBERVALUE(IF(Table5[[#This Row],[flux/enzload]]="","",ABS($N$1-Table5[[#This Row],[flux/enzload]])))</f>
        <v>1266121107864.98</v>
      </c>
      <c r="P1546" s="1">
        <f>Table5[[#This Row],[kapp_old]]+IFERROR(((Table5[[#This Row],[kapp_slack_ub]]-Table5[[#This Row],[kapp_slack_lb]])/Table5[[#This Row],[associated enzload]]),0)</f>
        <v>27141.277792879999</v>
      </c>
      <c r="Q1546" s="1" t="str">
        <f>"'"&amp;Table5[[#This Row],[rxn]]&amp;"'"&amp;CHAR(9)&amp;Table5[[#This Row],[kapp + (slack_ub - slack_lb)/enzload]]</f>
        <v>'RXN-POLYAO1_c_FWD-rt7571'	27141.27779288</v>
      </c>
      <c r="R1546" s="1">
        <f>_xlfn.XLOOKUP(Table5[[#This Row],[rxn]],Table38[name],Table38[flux],0)</f>
        <v>0</v>
      </c>
      <c r="S1546" s="1">
        <f>_xlfn.XLOOKUP(SUBSTITUTE(Table5[[#This Row],[rxn]],"RXN-","ENZLOAD-"),Table38[name],Table38[flux],0)</f>
        <v>0</v>
      </c>
      <c r="T1546" s="1" t="b">
        <f>AND(Table5[[#This Row],[ENZLOAD flux in kapp-slack.gms]]=0,Table5[[#This Row],[flux in kapp-slack.gms]]&lt;&gt;0,NOT(Table5[[#This Row],[spont or unknown?]]))</f>
        <v>0</v>
      </c>
      <c r="U1546" s="1" t="b">
        <f>OR(_xlfn.TEXTAFTER(Table5[[#This Row],[rxn]],"-",-1)="SPONT",_xlfn.TEXTAFTER(Table5[[#This Row],[rxn]],"-",-1)="UNKNOWN")</f>
        <v>0</v>
      </c>
      <c r="V1546" s="1">
        <f>_xlfn.XLOOKUP(SUBSTITUTE(Table5[[#This Row],[rxn]],"RXN-","ENZLOAD-"),Table4[rxn],Table4[ub],0)</f>
        <v>0.83021557000000001</v>
      </c>
      <c r="W1546" s="1" t="b">
        <f>AND(Table5[[#This Row],[FVA ENZLOAD flux UB]]=0,Table5[[#This Row],[ENZ not made when it should be?]])</f>
        <v>0</v>
      </c>
    </row>
    <row r="1547" spans="1:23" hidden="1">
      <c r="A1547" s="1"/>
      <c r="B1547" s="1" t="str">
        <f>_xlfn.TEXTBEFORE(Table38[[#This Row],[all fluxes from kapp-slack]]," ",,,,"")</f>
        <v/>
      </c>
      <c r="C1547" s="1">
        <f>_xlfn.NUMBERVALUE(IFERROR(_xlfn.TEXTAFTER(Table38[[#This Row],[all fluxes from kapp-slack]]," ",-1,,,""),""))</f>
        <v>0</v>
      </c>
      <c r="F1547" s="1" t="s">
        <v>9416</v>
      </c>
      <c r="G1547" s="1" t="str">
        <f>_xlfn.TEXTBEFORE(Table5[[#This Row],[rxn     kapp_old        kapp_slack_ub   kapp_slack_lb]]," ")</f>
        <v>RXN-POLYAO2_c_FWD-rt7571</v>
      </c>
      <c r="H154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54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547" s="1">
        <f>_xlfn.NUMBERVALUE(_xlfn.TEXTAFTER(Table5[[#This Row],[rxn     kapp_old        kapp_slack_ub   kapp_slack_lb]]," ",-1))</f>
        <v>0</v>
      </c>
      <c r="K1547" s="1">
        <f>_xlfn.XLOOKUP(SUBSTITUTE(Table5[[#This Row],[rxn]],"RXN-","ENZLOAD-"),ENZLOAD[name],ENZLOAD[flux],0)</f>
        <v>2.0285687233999999E-7</v>
      </c>
      <c r="L1547" s="1" t="str">
        <f>"'"&amp;Table5[[#This Row],[rxn]]&amp;"'"&amp;CHAR(9)&amp;IF(AND(Table5[[#This Row],[kapp_slack_ub]]&lt;&gt;0,Table5[[#This Row],[kapp_old]]&lt;$F$1),$F$1,Table5[[#This Row],[kapp_old]])</f>
        <v>'RXN-POLYAO2_c_FWD-rt7571'	27141.27779288</v>
      </c>
      <c r="M1547" s="1">
        <f>_xlfn.XLOOKUP(Table5[[#This Row],[rxn]],Table3[name],Table3[flux],$F$1)</f>
        <v>27141.277792879999</v>
      </c>
      <c r="N1547" s="1">
        <f>IFERROR(Table5[[#This Row],[min flux]]/Table5[[#This Row],[associated enzload]],"")</f>
        <v>133795209793.97546</v>
      </c>
      <c r="O1547" s="1">
        <f>_xlfn.NUMBERVALUE(IF(Table5[[#This Row],[flux/enzload]]="","",ABS($N$1-Table5[[#This Row],[flux/enzload]])))</f>
        <v>1266121107864.98</v>
      </c>
      <c r="P1547" s="1">
        <f>Table5[[#This Row],[kapp_old]]+IFERROR(((Table5[[#This Row],[kapp_slack_ub]]-Table5[[#This Row],[kapp_slack_lb]])/Table5[[#This Row],[associated enzload]]),0)</f>
        <v>27141.277792879999</v>
      </c>
      <c r="Q1547" s="1" t="str">
        <f>"'"&amp;Table5[[#This Row],[rxn]]&amp;"'"&amp;CHAR(9)&amp;Table5[[#This Row],[kapp + (slack_ub - slack_lb)/enzload]]</f>
        <v>'RXN-POLYAO2_c_FWD-rt7571'	27141.27779288</v>
      </c>
      <c r="R1547" s="1">
        <f>_xlfn.XLOOKUP(Table5[[#This Row],[rxn]],Table38[name],Table38[flux],0)</f>
        <v>0</v>
      </c>
      <c r="S1547" s="1">
        <f>_xlfn.XLOOKUP(SUBSTITUTE(Table5[[#This Row],[rxn]],"RXN-","ENZLOAD-"),Table38[name],Table38[flux],0)</f>
        <v>0</v>
      </c>
      <c r="T1547" s="1" t="b">
        <f>AND(Table5[[#This Row],[ENZLOAD flux in kapp-slack.gms]]=0,Table5[[#This Row],[flux in kapp-slack.gms]]&lt;&gt;0,NOT(Table5[[#This Row],[spont or unknown?]]))</f>
        <v>0</v>
      </c>
      <c r="U1547" s="1" t="b">
        <f>OR(_xlfn.TEXTAFTER(Table5[[#This Row],[rxn]],"-",-1)="SPONT",_xlfn.TEXTAFTER(Table5[[#This Row],[rxn]],"-",-1)="UNKNOWN")</f>
        <v>0</v>
      </c>
      <c r="V1547" s="1">
        <f>_xlfn.XLOOKUP(SUBSTITUTE(Table5[[#This Row],[rxn]],"RXN-","ENZLOAD-"),Table4[rxn],Table4[ub],0)</f>
        <v>0.83021557000000001</v>
      </c>
      <c r="W1547" s="1" t="b">
        <f>AND(Table5[[#This Row],[FVA ENZLOAD flux UB]]=0,Table5[[#This Row],[ENZ not made when it should be?]])</f>
        <v>0</v>
      </c>
    </row>
    <row r="1548" spans="1:23" hidden="1">
      <c r="A1548" s="1"/>
      <c r="B1548" s="1" t="str">
        <f>_xlfn.TEXTBEFORE(Table38[[#This Row],[all fluxes from kapp-slack]]," ",,,,"")</f>
        <v/>
      </c>
      <c r="C1548" s="1">
        <f>_xlfn.NUMBERVALUE(IFERROR(_xlfn.TEXTAFTER(Table38[[#This Row],[all fluxes from kapp-slack]]," ",-1,,,""),""))</f>
        <v>0</v>
      </c>
      <c r="F1548" s="1" t="s">
        <v>9417</v>
      </c>
      <c r="G1548" s="1" t="str">
        <f>_xlfn.TEXTBEFORE(Table5[[#This Row],[rxn     kapp_old        kapp_slack_ub   kapp_slack_lb]]," ")</f>
        <v>RXN-POLYAO3_c_FWD-rt7571</v>
      </c>
      <c r="H154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54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548" s="1">
        <f>_xlfn.NUMBERVALUE(_xlfn.TEXTAFTER(Table5[[#This Row],[rxn     kapp_old        kapp_slack_ub   kapp_slack_lb]]," ",-1))</f>
        <v>0</v>
      </c>
      <c r="K1548" s="1">
        <f>_xlfn.XLOOKUP(SUBSTITUTE(Table5[[#This Row],[rxn]],"RXN-","ENZLOAD-"),ENZLOAD[name],ENZLOAD[flux],0)</f>
        <v>2.0285687233999999E-7</v>
      </c>
      <c r="L1548" s="1" t="str">
        <f>"'"&amp;Table5[[#This Row],[rxn]]&amp;"'"&amp;CHAR(9)&amp;IF(AND(Table5[[#This Row],[kapp_slack_ub]]&lt;&gt;0,Table5[[#This Row],[kapp_old]]&lt;$F$1),$F$1,Table5[[#This Row],[kapp_old]])</f>
        <v>'RXN-POLYAO3_c_FWD-rt7571'	27141.27779288</v>
      </c>
      <c r="M1548" s="1">
        <f>_xlfn.XLOOKUP(Table5[[#This Row],[rxn]],Table3[name],Table3[flux],$F$1)</f>
        <v>27141.277792879999</v>
      </c>
      <c r="N1548" s="1">
        <f>IFERROR(Table5[[#This Row],[min flux]]/Table5[[#This Row],[associated enzload]],"")</f>
        <v>133795209793.97546</v>
      </c>
      <c r="O1548" s="1">
        <f>_xlfn.NUMBERVALUE(IF(Table5[[#This Row],[flux/enzload]]="","",ABS($N$1-Table5[[#This Row],[flux/enzload]])))</f>
        <v>1266121107864.98</v>
      </c>
      <c r="P1548" s="1">
        <f>Table5[[#This Row],[kapp_old]]+IFERROR(((Table5[[#This Row],[kapp_slack_ub]]-Table5[[#This Row],[kapp_slack_lb]])/Table5[[#This Row],[associated enzload]]),0)</f>
        <v>27141.277792879999</v>
      </c>
      <c r="Q1548" s="1" t="str">
        <f>"'"&amp;Table5[[#This Row],[rxn]]&amp;"'"&amp;CHAR(9)&amp;Table5[[#This Row],[kapp + (slack_ub - slack_lb)/enzload]]</f>
        <v>'RXN-POLYAO3_c_FWD-rt7571'	27141.27779288</v>
      </c>
      <c r="R1548" s="1">
        <f>_xlfn.XLOOKUP(Table5[[#This Row],[rxn]],Table38[name],Table38[flux],0)</f>
        <v>0</v>
      </c>
      <c r="S1548" s="1">
        <f>_xlfn.XLOOKUP(SUBSTITUTE(Table5[[#This Row],[rxn]],"RXN-","ENZLOAD-"),Table38[name],Table38[flux],0)</f>
        <v>0</v>
      </c>
      <c r="T1548" s="1" t="b">
        <f>AND(Table5[[#This Row],[ENZLOAD flux in kapp-slack.gms]]=0,Table5[[#This Row],[flux in kapp-slack.gms]]&lt;&gt;0,NOT(Table5[[#This Row],[spont or unknown?]]))</f>
        <v>0</v>
      </c>
      <c r="U1548" s="1" t="b">
        <f>OR(_xlfn.TEXTAFTER(Table5[[#This Row],[rxn]],"-",-1)="SPONT",_xlfn.TEXTAFTER(Table5[[#This Row],[rxn]],"-",-1)="UNKNOWN")</f>
        <v>0</v>
      </c>
      <c r="V1548" s="1">
        <f>_xlfn.XLOOKUP(SUBSTITUTE(Table5[[#This Row],[rxn]],"RXN-","ENZLOAD-"),Table4[rxn],Table4[ub],0)</f>
        <v>0.83021557000000001</v>
      </c>
      <c r="W1548" s="1" t="b">
        <f>AND(Table5[[#This Row],[FVA ENZLOAD flux UB]]=0,Table5[[#This Row],[ENZ not made when it should be?]])</f>
        <v>0</v>
      </c>
    </row>
    <row r="1549" spans="1:23" hidden="1">
      <c r="A1549" s="1"/>
      <c r="B1549" s="1" t="str">
        <f>_xlfn.TEXTBEFORE(Table38[[#This Row],[all fluxes from kapp-slack]]," ",,,,"")</f>
        <v/>
      </c>
      <c r="C1549" s="1">
        <f>_xlfn.NUMBERVALUE(IFERROR(_xlfn.TEXTAFTER(Table38[[#This Row],[all fluxes from kapp-slack]]," ",-1,,,""),""))</f>
        <v>0</v>
      </c>
      <c r="F1549" s="1" t="s">
        <v>9426</v>
      </c>
      <c r="G1549" s="1" t="str">
        <f>_xlfn.TEXTBEFORE(Table5[[#This Row],[rxn     kapp_old        kapp_slack_ub   kapp_slack_lb]]," ")</f>
        <v>RXN-PPCK_c_FWD-rt2473</v>
      </c>
      <c r="H1549" s="1">
        <f>_xlfn.NUMBERVALUE(_xlfn.TEXTBEFORE(TRIM(_xlfn.TEXTAFTER(_xlfn.TEXTBEFORE(Table5[[#This Row],[rxn     kapp_old        kapp_slack_ub   kapp_slack_lb]],Table5[[#This Row],[kapp_slack_lb]],-1),Table5[[#This Row],[rxn]]))," "))</f>
        <v>25407.796425340501</v>
      </c>
      <c r="I154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549" s="1">
        <f>_xlfn.NUMBERVALUE(_xlfn.TEXTAFTER(Table5[[#This Row],[rxn     kapp_old        kapp_slack_ub   kapp_slack_lb]]," ",-1))</f>
        <v>0</v>
      </c>
      <c r="K1549" s="1">
        <f>_xlfn.XLOOKUP(SUBSTITUTE(Table5[[#This Row],[rxn]],"RXN-","ENZLOAD-"),ENZLOAD[name],ENZLOAD[flux],0)</f>
        <v>1.05328803616E-6</v>
      </c>
      <c r="L1549" s="1" t="str">
        <f>"'"&amp;Table5[[#This Row],[rxn]]&amp;"'"&amp;CHAR(9)&amp;IF(AND(Table5[[#This Row],[kapp_slack_ub]]&lt;&gt;0,Table5[[#This Row],[kapp_old]]&lt;$F$1),$F$1,Table5[[#This Row],[kapp_old]])</f>
        <v>'RXN-PPCK_c_FWD-rt2473'	25407.7964253405</v>
      </c>
      <c r="M1549" s="1">
        <f>_xlfn.XLOOKUP(Table5[[#This Row],[rxn]],Table3[name],Table3[flux],$F$1)</f>
        <v>27141.277792879999</v>
      </c>
      <c r="N1549" s="1">
        <f>IFERROR(Table5[[#This Row],[min flux]]/Table5[[#This Row],[associated enzload]],"")</f>
        <v>25768144003.448166</v>
      </c>
      <c r="O1549" s="1">
        <f>_xlfn.NUMBERVALUE(IF(Table5[[#This Row],[flux/enzload]]="","",ABS($N$1-Table5[[#This Row],[flux/enzload]])))</f>
        <v>1374148173655.51</v>
      </c>
      <c r="P1549" s="1">
        <f>Table5[[#This Row],[kapp_old]]+IFERROR(((Table5[[#This Row],[kapp_slack_ub]]-Table5[[#This Row],[kapp_slack_lb]])/Table5[[#This Row],[associated enzload]]),0)</f>
        <v>25407.796425340501</v>
      </c>
      <c r="Q1549" s="1" t="str">
        <f>"'"&amp;Table5[[#This Row],[rxn]]&amp;"'"&amp;CHAR(9)&amp;Table5[[#This Row],[kapp + (slack_ub - slack_lb)/enzload]]</f>
        <v>'RXN-PPCK_c_FWD-rt2473'	25407.7964253405</v>
      </c>
      <c r="R1549" s="1">
        <f>_xlfn.XLOOKUP(Table5[[#This Row],[rxn]],Table38[name],Table38[flux],0)</f>
        <v>0</v>
      </c>
      <c r="S1549" s="1">
        <f>_xlfn.XLOOKUP(SUBSTITUTE(Table5[[#This Row],[rxn]],"RXN-","ENZLOAD-"),Table38[name],Table38[flux],0)</f>
        <v>0</v>
      </c>
      <c r="T1549" s="1" t="b">
        <f>AND(Table5[[#This Row],[ENZLOAD flux in kapp-slack.gms]]=0,Table5[[#This Row],[flux in kapp-slack.gms]]&lt;&gt;0,NOT(Table5[[#This Row],[spont or unknown?]]))</f>
        <v>0</v>
      </c>
      <c r="U1549" s="1" t="b">
        <f>OR(_xlfn.TEXTAFTER(Table5[[#This Row],[rxn]],"-",-1)="SPONT",_xlfn.TEXTAFTER(Table5[[#This Row],[rxn]],"-",-1)="UNKNOWN")</f>
        <v>0</v>
      </c>
      <c r="V1549" s="1">
        <f>_xlfn.XLOOKUP(SUBSTITUTE(Table5[[#This Row],[rxn]],"RXN-","ENZLOAD-"),Table4[rxn],Table4[ub],0)</f>
        <v>0.58848902000000003</v>
      </c>
      <c r="W1549" s="1" t="b">
        <f>AND(Table5[[#This Row],[FVA ENZLOAD flux UB]]=0,Table5[[#This Row],[ENZ not made when it should be?]])</f>
        <v>0</v>
      </c>
    </row>
    <row r="1550" spans="1:23" hidden="1">
      <c r="A1550" s="1"/>
      <c r="B1550" s="1" t="str">
        <f>_xlfn.TEXTBEFORE(Table38[[#This Row],[all fluxes from kapp-slack]]," ",,,,"")</f>
        <v/>
      </c>
      <c r="C1550" s="1">
        <f>_xlfn.NUMBERVALUE(IFERROR(_xlfn.TEXTAFTER(Table38[[#This Row],[all fluxes from kapp-slack]]," ",-1,,,""),""))</f>
        <v>0</v>
      </c>
      <c r="F1550" s="1" t="s">
        <v>9427</v>
      </c>
      <c r="G1550" s="1" t="str">
        <f>_xlfn.TEXTBEFORE(Table5[[#This Row],[rxn     kapp_old        kapp_slack_ub   kapp_slack_lb]]," ")</f>
        <v>RXN-PPGPPDP_c_FWD-rt8139</v>
      </c>
      <c r="H155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55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550" s="1">
        <f>_xlfn.NUMBERVALUE(_xlfn.TEXTAFTER(Table5[[#This Row],[rxn     kapp_old        kapp_slack_ub   kapp_slack_lb]]," ",-1))</f>
        <v>0</v>
      </c>
      <c r="K1550" s="1">
        <f>_xlfn.XLOOKUP(SUBSTITUTE(Table5[[#This Row],[rxn]],"RXN-","ENZLOAD-"),ENZLOAD[name],ENZLOAD[flux],0)</f>
        <v>2.0686991281999999E-7</v>
      </c>
      <c r="L1550" s="1" t="str">
        <f>"'"&amp;Table5[[#This Row],[rxn]]&amp;"'"&amp;CHAR(9)&amp;IF(AND(Table5[[#This Row],[kapp_slack_ub]]&lt;&gt;0,Table5[[#This Row],[kapp_old]]&lt;$F$1),$F$1,Table5[[#This Row],[kapp_old]])</f>
        <v>'RXN-PPGPPDP_c_FWD-rt8139'	27141.27779288</v>
      </c>
      <c r="M1550" s="1">
        <f>_xlfn.XLOOKUP(Table5[[#This Row],[rxn]],Table3[name],Table3[flux],$F$1)</f>
        <v>27141.277792879999</v>
      </c>
      <c r="N1550" s="1">
        <f>IFERROR(Table5[[#This Row],[min flux]]/Table5[[#This Row],[associated enzload]],"")</f>
        <v>131199735248.576</v>
      </c>
      <c r="O1550" s="1">
        <f>_xlfn.NUMBERVALUE(IF(Table5[[#This Row],[flux/enzload]]="","",ABS($N$1-Table5[[#This Row],[flux/enzload]])))</f>
        <v>1268716582410.3799</v>
      </c>
      <c r="P1550" s="1">
        <f>Table5[[#This Row],[kapp_old]]+IFERROR(((Table5[[#This Row],[kapp_slack_ub]]-Table5[[#This Row],[kapp_slack_lb]])/Table5[[#This Row],[associated enzload]]),0)</f>
        <v>27141.277792879999</v>
      </c>
      <c r="Q1550" s="1" t="str">
        <f>"'"&amp;Table5[[#This Row],[rxn]]&amp;"'"&amp;CHAR(9)&amp;Table5[[#This Row],[kapp + (slack_ub - slack_lb)/enzload]]</f>
        <v>'RXN-PPGPPDP_c_FWD-rt8139'	27141.27779288</v>
      </c>
      <c r="R1550" s="1">
        <f>_xlfn.XLOOKUP(Table5[[#This Row],[rxn]],Table38[name],Table38[flux],0)</f>
        <v>0</v>
      </c>
      <c r="S1550" s="1">
        <f>_xlfn.XLOOKUP(SUBSTITUTE(Table5[[#This Row],[rxn]],"RXN-","ENZLOAD-"),Table38[name],Table38[flux],0)</f>
        <v>0</v>
      </c>
      <c r="T1550" s="1" t="b">
        <f>AND(Table5[[#This Row],[ENZLOAD flux in kapp-slack.gms]]=0,Table5[[#This Row],[flux in kapp-slack.gms]]&lt;&gt;0,NOT(Table5[[#This Row],[spont or unknown?]]))</f>
        <v>0</v>
      </c>
      <c r="U1550" s="1" t="b">
        <f>OR(_xlfn.TEXTAFTER(Table5[[#This Row],[rxn]],"-",-1)="SPONT",_xlfn.TEXTAFTER(Table5[[#This Row],[rxn]],"-",-1)="UNKNOWN")</f>
        <v>0</v>
      </c>
      <c r="V1550" s="1">
        <f>_xlfn.XLOOKUP(SUBSTITUTE(Table5[[#This Row],[rxn]],"RXN-","ENZLOAD-"),Table4[rxn],Table4[ub],0)</f>
        <v>1.8391525</v>
      </c>
      <c r="W1550" s="1" t="b">
        <f>AND(Table5[[#This Row],[FVA ENZLOAD flux UB]]=0,Table5[[#This Row],[ENZ not made when it should be?]])</f>
        <v>0</v>
      </c>
    </row>
    <row r="1551" spans="1:23" hidden="1">
      <c r="A1551" s="1"/>
      <c r="B1551" s="1" t="str">
        <f>_xlfn.TEXTBEFORE(Table38[[#This Row],[all fluxes from kapp-slack]]," ",,,,"")</f>
        <v/>
      </c>
      <c r="C1551" s="1">
        <f>_xlfn.NUMBERVALUE(IFERROR(_xlfn.TEXTAFTER(Table38[[#This Row],[all fluxes from kapp-slack]]," ",-1,,,""),""))</f>
        <v>0</v>
      </c>
      <c r="F1551" s="1" t="s">
        <v>9438</v>
      </c>
      <c r="G1551" s="1" t="str">
        <f>_xlfn.TEXTBEFORE(Table5[[#This Row],[rxn     kapp_old        kapp_slack_ub   kapp_slack_lb]]," ")</f>
        <v>RXN-PPM_c_FWD-rt1591</v>
      </c>
      <c r="H155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55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551" s="1">
        <f>_xlfn.NUMBERVALUE(_xlfn.TEXTAFTER(Table5[[#This Row],[rxn     kapp_old        kapp_slack_ub   kapp_slack_lb]]," ",-1))</f>
        <v>0</v>
      </c>
      <c r="K1551" s="1">
        <f>_xlfn.XLOOKUP(SUBSTITUTE(Table5[[#This Row],[rxn]],"RXN-","ENZLOAD-"),ENZLOAD[name],ENZLOAD[flux],0)</f>
        <v>5.2594817960500002E-6</v>
      </c>
      <c r="L1551" s="1" t="str">
        <f>"'"&amp;Table5[[#This Row],[rxn]]&amp;"'"&amp;CHAR(9)&amp;IF(AND(Table5[[#This Row],[kapp_slack_ub]]&lt;&gt;0,Table5[[#This Row],[kapp_old]]&lt;$F$1),$F$1,Table5[[#This Row],[kapp_old]])</f>
        <v>'RXN-PPM_c_FWD-rt1591'	27141.27779288</v>
      </c>
      <c r="M1551" s="1">
        <f>_xlfn.XLOOKUP(Table5[[#This Row],[rxn]],Table3[name],Table3[flux],$F$1)</f>
        <v>27141.277792879999</v>
      </c>
      <c r="N1551" s="1">
        <f>IFERROR(Table5[[#This Row],[min flux]]/Table5[[#This Row],[associated enzload]],"")</f>
        <v>5160447140.1087008</v>
      </c>
      <c r="O1551" s="1">
        <f>_xlfn.NUMBERVALUE(IF(Table5[[#This Row],[flux/enzload]]="","",ABS($N$1-Table5[[#This Row],[flux/enzload]])))</f>
        <v>1394755870518.8401</v>
      </c>
      <c r="P1551" s="1">
        <f>Table5[[#This Row],[kapp_old]]+IFERROR(((Table5[[#This Row],[kapp_slack_ub]]-Table5[[#This Row],[kapp_slack_lb]])/Table5[[#This Row],[associated enzload]]),0)</f>
        <v>27141.277792879999</v>
      </c>
      <c r="Q1551" s="1" t="str">
        <f>"'"&amp;Table5[[#This Row],[rxn]]&amp;"'"&amp;CHAR(9)&amp;Table5[[#This Row],[kapp + (slack_ub - slack_lb)/enzload]]</f>
        <v>'RXN-PPM_c_FWD-rt1591'	27141.27779288</v>
      </c>
      <c r="R1551" s="1">
        <f>_xlfn.XLOOKUP(Table5[[#This Row],[rxn]],Table38[name],Table38[flux],0)</f>
        <v>0</v>
      </c>
      <c r="S1551" s="1">
        <f>_xlfn.XLOOKUP(SUBSTITUTE(Table5[[#This Row],[rxn]],"RXN-","ENZLOAD-"),Table38[name],Table38[flux],0)</f>
        <v>0</v>
      </c>
      <c r="T1551" s="1" t="b">
        <f>AND(Table5[[#This Row],[ENZLOAD flux in kapp-slack.gms]]=0,Table5[[#This Row],[flux in kapp-slack.gms]]&lt;&gt;0,NOT(Table5[[#This Row],[spont or unknown?]]))</f>
        <v>0</v>
      </c>
      <c r="U1551" s="1" t="b">
        <f>OR(_xlfn.TEXTAFTER(Table5[[#This Row],[rxn]],"-",-1)="SPONT",_xlfn.TEXTAFTER(Table5[[#This Row],[rxn]],"-",-1)="UNKNOWN")</f>
        <v>0</v>
      </c>
      <c r="V1551" s="1">
        <f>_xlfn.XLOOKUP(SUBSTITUTE(Table5[[#This Row],[rxn]],"RXN-","ENZLOAD-"),Table4[rxn],Table4[ub],0)</f>
        <v>0.70579322</v>
      </c>
      <c r="W1551" s="1" t="b">
        <f>AND(Table5[[#This Row],[FVA ENZLOAD flux UB]]=0,Table5[[#This Row],[ENZ not made when it should be?]])</f>
        <v>0</v>
      </c>
    </row>
    <row r="1552" spans="1:23" hidden="1">
      <c r="A1552" s="1"/>
      <c r="B1552" s="1" t="str">
        <f>_xlfn.TEXTBEFORE(Table38[[#This Row],[all fluxes from kapp-slack]]," ",,,,"")</f>
        <v/>
      </c>
      <c r="C1552" s="1">
        <f>_xlfn.NUMBERVALUE(IFERROR(_xlfn.TEXTAFTER(Table38[[#This Row],[all fluxes from kapp-slack]]," ",-1,,,""),""))</f>
        <v>0</v>
      </c>
      <c r="F1552" s="1" t="s">
        <v>9439</v>
      </c>
      <c r="G1552" s="1" t="str">
        <f>_xlfn.TEXTBEFORE(Table5[[#This Row],[rxn     kapp_old        kapp_slack_ub   kapp_slack_lb]]," ")</f>
        <v>RXN-PPM_c_REV-rt1591</v>
      </c>
      <c r="H155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55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552" s="1">
        <f>_xlfn.NUMBERVALUE(_xlfn.TEXTAFTER(Table5[[#This Row],[rxn     kapp_old        kapp_slack_ub   kapp_slack_lb]]," ",-1))</f>
        <v>0</v>
      </c>
      <c r="K1552" s="1">
        <f>_xlfn.XLOOKUP(SUBSTITUTE(Table5[[#This Row],[rxn]],"RXN-","ENZLOAD-"),ENZLOAD[name],ENZLOAD[flux],0)</f>
        <v>5.2594817960500002E-6</v>
      </c>
      <c r="L1552" s="1" t="str">
        <f>"'"&amp;Table5[[#This Row],[rxn]]&amp;"'"&amp;CHAR(9)&amp;IF(AND(Table5[[#This Row],[kapp_slack_ub]]&lt;&gt;0,Table5[[#This Row],[kapp_old]]&lt;$F$1),$F$1,Table5[[#This Row],[kapp_old]])</f>
        <v>'RXN-PPM_c_REV-rt1591'	27141.27779288</v>
      </c>
      <c r="M1552" s="1">
        <f>_xlfn.XLOOKUP(Table5[[#This Row],[rxn]],Table3[name],Table3[flux],$F$1)</f>
        <v>27141.277792879999</v>
      </c>
      <c r="N1552" s="1">
        <f>IFERROR(Table5[[#This Row],[min flux]]/Table5[[#This Row],[associated enzload]],"")</f>
        <v>5160447140.1087008</v>
      </c>
      <c r="O1552" s="1">
        <f>_xlfn.NUMBERVALUE(IF(Table5[[#This Row],[flux/enzload]]="","",ABS($N$1-Table5[[#This Row],[flux/enzload]])))</f>
        <v>1394755870518.8401</v>
      </c>
      <c r="P1552" s="1">
        <f>Table5[[#This Row],[kapp_old]]+IFERROR(((Table5[[#This Row],[kapp_slack_ub]]-Table5[[#This Row],[kapp_slack_lb]])/Table5[[#This Row],[associated enzload]]),0)</f>
        <v>27141.277792879999</v>
      </c>
      <c r="Q1552" s="1" t="str">
        <f>"'"&amp;Table5[[#This Row],[rxn]]&amp;"'"&amp;CHAR(9)&amp;Table5[[#This Row],[kapp + (slack_ub - slack_lb)/enzload]]</f>
        <v>'RXN-PPM_c_REV-rt1591'	27141.27779288</v>
      </c>
      <c r="R1552" s="1">
        <f>_xlfn.XLOOKUP(Table5[[#This Row],[rxn]],Table38[name],Table38[flux],0)</f>
        <v>0</v>
      </c>
      <c r="S1552" s="1">
        <f>_xlfn.XLOOKUP(SUBSTITUTE(Table5[[#This Row],[rxn]],"RXN-","ENZLOAD-"),Table38[name],Table38[flux],0)</f>
        <v>0</v>
      </c>
      <c r="T1552" s="1" t="b">
        <f>AND(Table5[[#This Row],[ENZLOAD flux in kapp-slack.gms]]=0,Table5[[#This Row],[flux in kapp-slack.gms]]&lt;&gt;0,NOT(Table5[[#This Row],[spont or unknown?]]))</f>
        <v>0</v>
      </c>
      <c r="U1552" s="1" t="b">
        <f>OR(_xlfn.TEXTAFTER(Table5[[#This Row],[rxn]],"-",-1)="SPONT",_xlfn.TEXTAFTER(Table5[[#This Row],[rxn]],"-",-1)="UNKNOWN")</f>
        <v>0</v>
      </c>
      <c r="V1552" s="1">
        <f>_xlfn.XLOOKUP(SUBSTITUTE(Table5[[#This Row],[rxn]],"RXN-","ENZLOAD-"),Table4[rxn],Table4[ub],0)</f>
        <v>0.70579322</v>
      </c>
      <c r="W1552" s="1" t="b">
        <f>AND(Table5[[#This Row],[FVA ENZLOAD flux UB]]=0,Table5[[#This Row],[ENZ not made when it should be?]])</f>
        <v>0</v>
      </c>
    </row>
    <row r="1553" spans="1:23" hidden="1">
      <c r="A1553" s="1"/>
      <c r="B1553" s="1" t="str">
        <f>_xlfn.TEXTBEFORE(Table38[[#This Row],[all fluxes from kapp-slack]]," ",,,,"")</f>
        <v/>
      </c>
      <c r="C1553" s="1">
        <f>_xlfn.NUMBERVALUE(IFERROR(_xlfn.TEXTAFTER(Table38[[#This Row],[all fluxes from kapp-slack]]," ",-1,,,""),""))</f>
        <v>0</v>
      </c>
      <c r="F1553" s="1" t="s">
        <v>9440</v>
      </c>
      <c r="G1553" s="1" t="str">
        <f>_xlfn.TEXTBEFORE(Table5[[#This Row],[rxn     kapp_old        kapp_slack_ub   kapp_slack_lb]]," ")</f>
        <v>RXN-PPM_c_FWD-rt5343</v>
      </c>
      <c r="H155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55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553" s="1">
        <f>_xlfn.NUMBERVALUE(_xlfn.TEXTAFTER(Table5[[#This Row],[rxn     kapp_old        kapp_slack_ub   kapp_slack_lb]]," ",-1))</f>
        <v>0</v>
      </c>
      <c r="K1553" s="1">
        <f>_xlfn.XLOOKUP(SUBSTITUTE(Table5[[#This Row],[rxn]],"RXN-","ENZLOAD-"),ENZLOAD[name],ENZLOAD[flux],0)</f>
        <v>1.1690062773E-7</v>
      </c>
      <c r="L1553" s="1" t="str">
        <f>"'"&amp;Table5[[#This Row],[rxn]]&amp;"'"&amp;CHAR(9)&amp;IF(AND(Table5[[#This Row],[kapp_slack_ub]]&lt;&gt;0,Table5[[#This Row],[kapp_old]]&lt;$F$1),$F$1,Table5[[#This Row],[kapp_old]])</f>
        <v>'RXN-PPM_c_FWD-rt5343'	27141.27779288</v>
      </c>
      <c r="M1553" s="1">
        <f>_xlfn.XLOOKUP(Table5[[#This Row],[rxn]],Table3[name],Table3[flux],$F$1)</f>
        <v>27141.277792879999</v>
      </c>
      <c r="N1553" s="1">
        <f>IFERROR(Table5[[#This Row],[min flux]]/Table5[[#This Row],[associated enzload]],"")</f>
        <v>232173926863.48065</v>
      </c>
      <c r="O1553" s="1">
        <f>_xlfn.NUMBERVALUE(IF(Table5[[#This Row],[flux/enzload]]="","",ABS($N$1-Table5[[#This Row],[flux/enzload]])))</f>
        <v>1167742390795.47</v>
      </c>
      <c r="P1553" s="1">
        <f>Table5[[#This Row],[kapp_old]]+IFERROR(((Table5[[#This Row],[kapp_slack_ub]]-Table5[[#This Row],[kapp_slack_lb]])/Table5[[#This Row],[associated enzload]]),0)</f>
        <v>27141.277792879999</v>
      </c>
      <c r="Q1553" s="1" t="str">
        <f>"'"&amp;Table5[[#This Row],[rxn]]&amp;"'"&amp;CHAR(9)&amp;Table5[[#This Row],[kapp + (slack_ub - slack_lb)/enzload]]</f>
        <v>'RXN-PPM_c_FWD-rt5343'	27141.27779288</v>
      </c>
      <c r="R1553" s="1">
        <f>_xlfn.XLOOKUP(Table5[[#This Row],[rxn]],Table38[name],Table38[flux],0)</f>
        <v>0</v>
      </c>
      <c r="S1553" s="1">
        <f>_xlfn.XLOOKUP(SUBSTITUTE(Table5[[#This Row],[rxn]],"RXN-","ENZLOAD-"),Table38[name],Table38[flux],0)</f>
        <v>0</v>
      </c>
      <c r="T1553" s="1" t="b">
        <f>AND(Table5[[#This Row],[ENZLOAD flux in kapp-slack.gms]]=0,Table5[[#This Row],[flux in kapp-slack.gms]]&lt;&gt;0,NOT(Table5[[#This Row],[spont or unknown?]]))</f>
        <v>0</v>
      </c>
      <c r="U1553" s="1" t="b">
        <f>OR(_xlfn.TEXTAFTER(Table5[[#This Row],[rxn]],"-",-1)="SPONT",_xlfn.TEXTAFTER(Table5[[#This Row],[rxn]],"-",-1)="UNKNOWN")</f>
        <v>0</v>
      </c>
      <c r="V1553" s="1">
        <f>_xlfn.XLOOKUP(SUBSTITUTE(Table5[[#This Row],[rxn]],"RXN-","ENZLOAD-"),Table4[rxn],Table4[ub],0)</f>
        <v>0.62653808</v>
      </c>
      <c r="W1553" s="1" t="b">
        <f>AND(Table5[[#This Row],[FVA ENZLOAD flux UB]]=0,Table5[[#This Row],[ENZ not made when it should be?]])</f>
        <v>0</v>
      </c>
    </row>
    <row r="1554" spans="1:23" hidden="1">
      <c r="A1554" s="1"/>
      <c r="B1554" s="1" t="str">
        <f>_xlfn.TEXTBEFORE(Table38[[#This Row],[all fluxes from kapp-slack]]," ",,,,"")</f>
        <v/>
      </c>
      <c r="C1554" s="1">
        <f>_xlfn.NUMBERVALUE(IFERROR(_xlfn.TEXTAFTER(Table38[[#This Row],[all fluxes from kapp-slack]]," ",-1,,,""),""))</f>
        <v>0</v>
      </c>
      <c r="F1554" s="1" t="s">
        <v>9441</v>
      </c>
      <c r="G1554" s="1" t="str">
        <f>_xlfn.TEXTBEFORE(Table5[[#This Row],[rxn     kapp_old        kapp_slack_ub   kapp_slack_lb]]," ")</f>
        <v>RXN-PPM_c_REV-rt5343</v>
      </c>
      <c r="H155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55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554" s="1">
        <f>_xlfn.NUMBERVALUE(_xlfn.TEXTAFTER(Table5[[#This Row],[rxn     kapp_old        kapp_slack_ub   kapp_slack_lb]]," ",-1))</f>
        <v>0</v>
      </c>
      <c r="K1554" s="1">
        <f>_xlfn.XLOOKUP(SUBSTITUTE(Table5[[#This Row],[rxn]],"RXN-","ENZLOAD-"),ENZLOAD[name],ENZLOAD[flux],0)</f>
        <v>1.1690062773E-7</v>
      </c>
      <c r="L1554" s="1" t="str">
        <f>"'"&amp;Table5[[#This Row],[rxn]]&amp;"'"&amp;CHAR(9)&amp;IF(AND(Table5[[#This Row],[kapp_slack_ub]]&lt;&gt;0,Table5[[#This Row],[kapp_old]]&lt;$F$1),$F$1,Table5[[#This Row],[kapp_old]])</f>
        <v>'RXN-PPM_c_REV-rt5343'	27141.27779288</v>
      </c>
      <c r="M1554" s="1">
        <f>_xlfn.XLOOKUP(Table5[[#This Row],[rxn]],Table3[name],Table3[flux],$F$1)</f>
        <v>27141.277792879999</v>
      </c>
      <c r="N1554" s="1">
        <f>IFERROR(Table5[[#This Row],[min flux]]/Table5[[#This Row],[associated enzload]],"")</f>
        <v>232173926863.48065</v>
      </c>
      <c r="O1554" s="1">
        <f>_xlfn.NUMBERVALUE(IF(Table5[[#This Row],[flux/enzload]]="","",ABS($N$1-Table5[[#This Row],[flux/enzload]])))</f>
        <v>1167742390795.47</v>
      </c>
      <c r="P1554" s="1">
        <f>Table5[[#This Row],[kapp_old]]+IFERROR(((Table5[[#This Row],[kapp_slack_ub]]-Table5[[#This Row],[kapp_slack_lb]])/Table5[[#This Row],[associated enzload]]),0)</f>
        <v>27141.277792879999</v>
      </c>
      <c r="Q1554" s="1" t="str">
        <f>"'"&amp;Table5[[#This Row],[rxn]]&amp;"'"&amp;CHAR(9)&amp;Table5[[#This Row],[kapp + (slack_ub - slack_lb)/enzload]]</f>
        <v>'RXN-PPM_c_REV-rt5343'	27141.27779288</v>
      </c>
      <c r="R1554" s="1">
        <f>_xlfn.XLOOKUP(Table5[[#This Row],[rxn]],Table38[name],Table38[flux],0)</f>
        <v>0</v>
      </c>
      <c r="S1554" s="1">
        <f>_xlfn.XLOOKUP(SUBSTITUTE(Table5[[#This Row],[rxn]],"RXN-","ENZLOAD-"),Table38[name],Table38[flux],0)</f>
        <v>0</v>
      </c>
      <c r="T1554" s="1" t="b">
        <f>AND(Table5[[#This Row],[ENZLOAD flux in kapp-slack.gms]]=0,Table5[[#This Row],[flux in kapp-slack.gms]]&lt;&gt;0,NOT(Table5[[#This Row],[spont or unknown?]]))</f>
        <v>0</v>
      </c>
      <c r="U1554" s="1" t="b">
        <f>OR(_xlfn.TEXTAFTER(Table5[[#This Row],[rxn]],"-",-1)="SPONT",_xlfn.TEXTAFTER(Table5[[#This Row],[rxn]],"-",-1)="UNKNOWN")</f>
        <v>0</v>
      </c>
      <c r="V1554" s="1">
        <f>_xlfn.XLOOKUP(SUBSTITUTE(Table5[[#This Row],[rxn]],"RXN-","ENZLOAD-"),Table4[rxn],Table4[ub],0)</f>
        <v>0.62653808</v>
      </c>
      <c r="W1554" s="1" t="b">
        <f>AND(Table5[[#This Row],[FVA ENZLOAD flux UB]]=0,Table5[[#This Row],[ENZ not made when it should be?]])</f>
        <v>0</v>
      </c>
    </row>
    <row r="1555" spans="1:23" hidden="1">
      <c r="A1555" s="1"/>
      <c r="B1555" s="1" t="str">
        <f>_xlfn.TEXTBEFORE(Table38[[#This Row],[all fluxes from kapp-slack]]," ",,,,"")</f>
        <v/>
      </c>
      <c r="C1555" s="1">
        <f>_xlfn.NUMBERVALUE(IFERROR(_xlfn.TEXTAFTER(Table38[[#This Row],[all fluxes from kapp-slack]]," ",-1,,,""),""))</f>
        <v>0</v>
      </c>
      <c r="F1555" s="1" t="s">
        <v>9449</v>
      </c>
      <c r="G1555" s="1" t="str">
        <f>_xlfn.TEXTBEFORE(Table5[[#This Row],[rxn     kapp_old        kapp_slack_ub   kapp_slack_lb]]," ")</f>
        <v>RXN-PPTT_m_FWD-rt0532</v>
      </c>
      <c r="H155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55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555" s="1">
        <f>_xlfn.NUMBERVALUE(_xlfn.TEXTAFTER(Table5[[#This Row],[rxn     kapp_old        kapp_slack_ub   kapp_slack_lb]]," ",-1))</f>
        <v>0</v>
      </c>
      <c r="K1555" s="1">
        <f>_xlfn.XLOOKUP(SUBSTITUTE(Table5[[#This Row],[rxn]],"RXN-","ENZLOAD-"),ENZLOAD[name],ENZLOAD[flux],0)</f>
        <v>2.2188758645000001E-7</v>
      </c>
      <c r="L1555" s="1" t="str">
        <f>"'"&amp;Table5[[#This Row],[rxn]]&amp;"'"&amp;CHAR(9)&amp;IF(AND(Table5[[#This Row],[kapp_slack_ub]]&lt;&gt;0,Table5[[#This Row],[kapp_old]]&lt;$F$1),$F$1,Table5[[#This Row],[kapp_old]])</f>
        <v>'RXN-PPTT_m_FWD-rt0532'	27141.27779288</v>
      </c>
      <c r="M1555" s="1">
        <f>_xlfn.XLOOKUP(Table5[[#This Row],[rxn]],Table3[name],Table3[flux],$F$1)</f>
        <v>27141.277792879999</v>
      </c>
      <c r="N1555" s="1">
        <f>IFERROR(Table5[[#This Row],[min flux]]/Table5[[#This Row],[associated enzload]],"")</f>
        <v>122319946902.46448</v>
      </c>
      <c r="O1555" s="1">
        <f>_xlfn.NUMBERVALUE(IF(Table5[[#This Row],[flux/enzload]]="","",ABS($N$1-Table5[[#This Row],[flux/enzload]])))</f>
        <v>1277596370756.49</v>
      </c>
      <c r="P1555" s="1">
        <f>Table5[[#This Row],[kapp_old]]+IFERROR(((Table5[[#This Row],[kapp_slack_ub]]-Table5[[#This Row],[kapp_slack_lb]])/Table5[[#This Row],[associated enzload]]),0)</f>
        <v>27141.277792879999</v>
      </c>
      <c r="Q1555" s="1" t="str">
        <f>"'"&amp;Table5[[#This Row],[rxn]]&amp;"'"&amp;CHAR(9)&amp;Table5[[#This Row],[kapp + (slack_ub - slack_lb)/enzload]]</f>
        <v>'RXN-PPTT_m_FWD-rt0532'	27141.27779288</v>
      </c>
      <c r="R1555" s="1">
        <f>_xlfn.XLOOKUP(Table5[[#This Row],[rxn]],Table38[name],Table38[flux],0)</f>
        <v>0</v>
      </c>
      <c r="S1555" s="1">
        <f>_xlfn.XLOOKUP(SUBSTITUTE(Table5[[#This Row],[rxn]],"RXN-","ENZLOAD-"),Table38[name],Table38[flux],0)</f>
        <v>0</v>
      </c>
      <c r="T1555" s="1" t="b">
        <f>AND(Table5[[#This Row],[ENZLOAD flux in kapp-slack.gms]]=0,Table5[[#This Row],[flux in kapp-slack.gms]]&lt;&gt;0,NOT(Table5[[#This Row],[spont or unknown?]]))</f>
        <v>0</v>
      </c>
      <c r="U1555" s="1" t="b">
        <f>OR(_xlfn.TEXTAFTER(Table5[[#This Row],[rxn]],"-",-1)="SPONT",_xlfn.TEXTAFTER(Table5[[#This Row],[rxn]],"-",-1)="UNKNOWN")</f>
        <v>0</v>
      </c>
      <c r="V1555" s="1">
        <f>_xlfn.XLOOKUP(SUBSTITUTE(Table5[[#This Row],[rxn]],"RXN-","ENZLOAD-"),Table4[rxn],Table4[ub],0)</f>
        <v>0.78062693000000005</v>
      </c>
      <c r="W1555" s="1" t="b">
        <f>AND(Table5[[#This Row],[FVA ENZLOAD flux UB]]=0,Table5[[#This Row],[ENZ not made when it should be?]])</f>
        <v>0</v>
      </c>
    </row>
    <row r="1556" spans="1:23" hidden="1">
      <c r="A1556" s="1"/>
      <c r="B1556" s="1" t="str">
        <f>_xlfn.TEXTBEFORE(Table38[[#This Row],[all fluxes from kapp-slack]]," ",,,,"")</f>
        <v/>
      </c>
      <c r="C1556" s="1">
        <f>_xlfn.NUMBERVALUE(IFERROR(_xlfn.TEXTAFTER(Table38[[#This Row],[all fluxes from kapp-slack]]," ",-1,,,""),""))</f>
        <v>0</v>
      </c>
      <c r="F1556" s="1" t="s">
        <v>9467</v>
      </c>
      <c r="G1556" s="1" t="str">
        <f>_xlfn.TEXTBEFORE(Table5[[#This Row],[rxn     kapp_old        kapp_slack_ub   kapp_slack_lb]]," ")</f>
        <v>RXN-PRENT16_l_REV-rt4281</v>
      </c>
      <c r="H155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55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556" s="1">
        <f>_xlfn.NUMBERVALUE(_xlfn.TEXTAFTER(Table5[[#This Row],[rxn     kapp_old        kapp_slack_ub   kapp_slack_lb]]," ",-1))</f>
        <v>0</v>
      </c>
      <c r="K1556" s="1">
        <f>_xlfn.XLOOKUP(SUBSTITUTE(Table5[[#This Row],[rxn]],"RXN-","ENZLOAD-"),ENZLOAD[name],ENZLOAD[flux],0)</f>
        <v>8.7024958559999997E-8</v>
      </c>
      <c r="L1556" s="1" t="str">
        <f>"'"&amp;Table5[[#This Row],[rxn]]&amp;"'"&amp;CHAR(9)&amp;IF(AND(Table5[[#This Row],[kapp_slack_ub]]&lt;&gt;0,Table5[[#This Row],[kapp_old]]&lt;$F$1),$F$1,Table5[[#This Row],[kapp_old]])</f>
        <v>'RXN-PRENT16_l_REV-rt4281'	27141.27779288</v>
      </c>
      <c r="M1556" s="1">
        <f>_xlfn.XLOOKUP(Table5[[#This Row],[rxn]],Table3[name],Table3[flux],$F$1)</f>
        <v>27141.277792879999</v>
      </c>
      <c r="N1556" s="1">
        <f>IFERROR(Table5[[#This Row],[min flux]]/Table5[[#This Row],[associated enzload]],"")</f>
        <v>311879238347.09149</v>
      </c>
      <c r="O1556" s="1">
        <f>_xlfn.NUMBERVALUE(IF(Table5[[#This Row],[flux/enzload]]="","",ABS($N$1-Table5[[#This Row],[flux/enzload]])))</f>
        <v>1088037079311.86</v>
      </c>
      <c r="P1556" s="1">
        <f>Table5[[#This Row],[kapp_old]]+IFERROR(((Table5[[#This Row],[kapp_slack_ub]]-Table5[[#This Row],[kapp_slack_lb]])/Table5[[#This Row],[associated enzload]]),0)</f>
        <v>27141.277792879999</v>
      </c>
      <c r="Q1556" s="1" t="str">
        <f>"'"&amp;Table5[[#This Row],[rxn]]&amp;"'"&amp;CHAR(9)&amp;Table5[[#This Row],[kapp + (slack_ub - slack_lb)/enzload]]</f>
        <v>'RXN-PRENT16_l_REV-rt4281'	27141.27779288</v>
      </c>
      <c r="R1556" s="1">
        <f>_xlfn.XLOOKUP(Table5[[#This Row],[rxn]],Table38[name],Table38[flux],0)</f>
        <v>0</v>
      </c>
      <c r="S1556" s="1">
        <f>_xlfn.XLOOKUP(SUBSTITUTE(Table5[[#This Row],[rxn]],"RXN-","ENZLOAD-"),Table38[name],Table38[flux],0)</f>
        <v>0</v>
      </c>
      <c r="T1556" s="1" t="b">
        <f>AND(Table5[[#This Row],[ENZLOAD flux in kapp-slack.gms]]=0,Table5[[#This Row],[flux in kapp-slack.gms]]&lt;&gt;0,NOT(Table5[[#This Row],[spont or unknown?]]))</f>
        <v>0</v>
      </c>
      <c r="U1556" s="1" t="b">
        <f>OR(_xlfn.TEXTAFTER(Table5[[#This Row],[rxn]],"-",-1)="SPONT",_xlfn.TEXTAFTER(Table5[[#This Row],[rxn]],"-",-1)="UNKNOWN")</f>
        <v>0</v>
      </c>
      <c r="V1556" s="1">
        <f>_xlfn.XLOOKUP(SUBSTITUTE(Table5[[#This Row],[rxn]],"RXN-","ENZLOAD-"),Table4[rxn],Table4[ub],0)</f>
        <v>1.27938989</v>
      </c>
      <c r="W1556" s="1" t="b">
        <f>AND(Table5[[#This Row],[FVA ENZLOAD flux UB]]=0,Table5[[#This Row],[ENZ not made when it should be?]])</f>
        <v>0</v>
      </c>
    </row>
    <row r="1557" spans="1:23" hidden="1">
      <c r="A1557" s="1"/>
      <c r="B1557" s="1" t="str">
        <f>_xlfn.TEXTBEFORE(Table38[[#This Row],[all fluxes from kapp-slack]]," ",,,,"")</f>
        <v/>
      </c>
      <c r="C1557" s="1">
        <f>_xlfn.NUMBERVALUE(IFERROR(_xlfn.TEXTAFTER(Table38[[#This Row],[all fluxes from kapp-slack]]," ",-1,,,""),""))</f>
        <v>0</v>
      </c>
      <c r="F1557" s="1" t="s">
        <v>9469</v>
      </c>
      <c r="G1557" s="1" t="str">
        <f>_xlfn.TEXTBEFORE(Table5[[#This Row],[rxn     kapp_old        kapp_slack_ub   kapp_slack_lb]]," ")</f>
        <v>RXN-PRENT17_l_REV-rt4281</v>
      </c>
      <c r="H155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55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557" s="1">
        <f>_xlfn.NUMBERVALUE(_xlfn.TEXTAFTER(Table5[[#This Row],[rxn     kapp_old        kapp_slack_ub   kapp_slack_lb]]," ",-1))</f>
        <v>0</v>
      </c>
      <c r="K1557" s="1">
        <f>_xlfn.XLOOKUP(SUBSTITUTE(Table5[[#This Row],[rxn]],"RXN-","ENZLOAD-"),ENZLOAD[name],ENZLOAD[flux],0)</f>
        <v>8.7024958559999997E-8</v>
      </c>
      <c r="L1557" s="1" t="str">
        <f>"'"&amp;Table5[[#This Row],[rxn]]&amp;"'"&amp;CHAR(9)&amp;IF(AND(Table5[[#This Row],[kapp_slack_ub]]&lt;&gt;0,Table5[[#This Row],[kapp_old]]&lt;$F$1),$F$1,Table5[[#This Row],[kapp_old]])</f>
        <v>'RXN-PRENT17_l_REV-rt4281'	27141.27779288</v>
      </c>
      <c r="M1557" s="1">
        <f>_xlfn.XLOOKUP(Table5[[#This Row],[rxn]],Table3[name],Table3[flux],$F$1)</f>
        <v>27141.277792879999</v>
      </c>
      <c r="N1557" s="1">
        <f>IFERROR(Table5[[#This Row],[min flux]]/Table5[[#This Row],[associated enzload]],"")</f>
        <v>311879238347.09149</v>
      </c>
      <c r="O1557" s="1">
        <f>_xlfn.NUMBERVALUE(IF(Table5[[#This Row],[flux/enzload]]="","",ABS($N$1-Table5[[#This Row],[flux/enzload]])))</f>
        <v>1088037079311.86</v>
      </c>
      <c r="P1557" s="1">
        <f>Table5[[#This Row],[kapp_old]]+IFERROR(((Table5[[#This Row],[kapp_slack_ub]]-Table5[[#This Row],[kapp_slack_lb]])/Table5[[#This Row],[associated enzload]]),0)</f>
        <v>27141.277792879999</v>
      </c>
      <c r="Q1557" s="1" t="str">
        <f>"'"&amp;Table5[[#This Row],[rxn]]&amp;"'"&amp;CHAR(9)&amp;Table5[[#This Row],[kapp + (slack_ub - slack_lb)/enzload]]</f>
        <v>'RXN-PRENT17_l_REV-rt4281'	27141.27779288</v>
      </c>
      <c r="R1557" s="1">
        <f>_xlfn.XLOOKUP(Table5[[#This Row],[rxn]],Table38[name],Table38[flux],0)</f>
        <v>0</v>
      </c>
      <c r="S1557" s="1">
        <f>_xlfn.XLOOKUP(SUBSTITUTE(Table5[[#This Row],[rxn]],"RXN-","ENZLOAD-"),Table38[name],Table38[flux],0)</f>
        <v>0</v>
      </c>
      <c r="T1557" s="1" t="b">
        <f>AND(Table5[[#This Row],[ENZLOAD flux in kapp-slack.gms]]=0,Table5[[#This Row],[flux in kapp-slack.gms]]&lt;&gt;0,NOT(Table5[[#This Row],[spont or unknown?]]))</f>
        <v>0</v>
      </c>
      <c r="U1557" s="1" t="b">
        <f>OR(_xlfn.TEXTAFTER(Table5[[#This Row],[rxn]],"-",-1)="SPONT",_xlfn.TEXTAFTER(Table5[[#This Row],[rxn]],"-",-1)="UNKNOWN")</f>
        <v>0</v>
      </c>
      <c r="V1557" s="1">
        <f>_xlfn.XLOOKUP(SUBSTITUTE(Table5[[#This Row],[rxn]],"RXN-","ENZLOAD-"),Table4[rxn],Table4[ub],0)</f>
        <v>1.27938989</v>
      </c>
      <c r="W1557" s="1" t="b">
        <f>AND(Table5[[#This Row],[FVA ENZLOAD flux UB]]=0,Table5[[#This Row],[ENZ not made when it should be?]])</f>
        <v>0</v>
      </c>
    </row>
    <row r="1558" spans="1:23" hidden="1">
      <c r="A1558" s="1"/>
      <c r="B1558" s="1" t="str">
        <f>_xlfn.TEXTBEFORE(Table38[[#This Row],[all fluxes from kapp-slack]]," ",,,,"")</f>
        <v/>
      </c>
      <c r="C1558" s="1">
        <f>_xlfn.NUMBERVALUE(IFERROR(_xlfn.TEXTAFTER(Table38[[#This Row],[all fluxes from kapp-slack]]," ",-1,,,""),""))</f>
        <v>0</v>
      </c>
      <c r="F1558" s="1" t="s">
        <v>9480</v>
      </c>
      <c r="G1558" s="1" t="str">
        <f>_xlfn.TEXTBEFORE(Table5[[#This Row],[rxn     kapp_old        kapp_slack_ub   kapp_slack_lb]]," ")</f>
        <v>RXN-PROD2_m_FWD-rt6234</v>
      </c>
      <c r="H1558" s="1">
        <f>_xlfn.NUMBERVALUE(_xlfn.TEXTBEFORE(TRIM(_xlfn.TEXTAFTER(_xlfn.TEXTBEFORE(Table5[[#This Row],[rxn     kapp_old        kapp_slack_ub   kapp_slack_lb]],Table5[[#This Row],[kapp_slack_lb]],-1),Table5[[#This Row],[rxn]]))," "))</f>
        <v>20934105.494809501</v>
      </c>
      <c r="I155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558" s="1">
        <f>_xlfn.NUMBERVALUE(_xlfn.TEXTAFTER(Table5[[#This Row],[rxn     kapp_old        kapp_slack_ub   kapp_slack_lb]]," ",-1))</f>
        <v>0</v>
      </c>
      <c r="K1558" s="1">
        <f>_xlfn.XLOOKUP(SUBSTITUTE(Table5[[#This Row],[rxn]],"RXN-","ENZLOAD-"),ENZLOAD[name],ENZLOAD[flux],0)</f>
        <v>1.293008964E-8</v>
      </c>
      <c r="L1558" s="1" t="str">
        <f>"'"&amp;Table5[[#This Row],[rxn]]&amp;"'"&amp;CHAR(9)&amp;IF(AND(Table5[[#This Row],[kapp_slack_ub]]&lt;&gt;0,Table5[[#This Row],[kapp_old]]&lt;$F$1),$F$1,Table5[[#This Row],[kapp_old]])</f>
        <v>'RXN-PROD2_m_FWD-rt6234'	20934105.4948095</v>
      </c>
      <c r="M1558" s="1">
        <f>_xlfn.XLOOKUP(Table5[[#This Row],[rxn]],Table3[name],Table3[flux],$F$1)</f>
        <v>27141.277792879999</v>
      </c>
      <c r="N1558" s="1">
        <f>IFERROR(Table5[[#This Row],[min flux]]/Table5[[#This Row],[associated enzload]],"")</f>
        <v>2099078857807.5161</v>
      </c>
      <c r="O1558" s="1">
        <f>_xlfn.NUMBERVALUE(IF(Table5[[#This Row],[flux/enzload]]="","",ABS($N$1-Table5[[#This Row],[flux/enzload]])))</f>
        <v>699162540148.56201</v>
      </c>
      <c r="P1558" s="1">
        <f>Table5[[#This Row],[kapp_old]]+IFERROR(((Table5[[#This Row],[kapp_slack_ub]]-Table5[[#This Row],[kapp_slack_lb]])/Table5[[#This Row],[associated enzload]]),0)</f>
        <v>20934105.494809501</v>
      </c>
      <c r="Q1558" s="1" t="str">
        <f>"'"&amp;Table5[[#This Row],[rxn]]&amp;"'"&amp;CHAR(9)&amp;Table5[[#This Row],[kapp + (slack_ub - slack_lb)/enzload]]</f>
        <v>'RXN-PROD2_m_FWD-rt6234'	20934105.4948095</v>
      </c>
      <c r="R1558" s="1">
        <f>_xlfn.XLOOKUP(Table5[[#This Row],[rxn]],Table38[name],Table38[flux],0)</f>
        <v>0</v>
      </c>
      <c r="S1558" s="1">
        <f>_xlfn.XLOOKUP(SUBSTITUTE(Table5[[#This Row],[rxn]],"RXN-","ENZLOAD-"),Table38[name],Table38[flux],0)</f>
        <v>0</v>
      </c>
      <c r="T1558" s="1" t="b">
        <f>AND(Table5[[#This Row],[ENZLOAD flux in kapp-slack.gms]]=0,Table5[[#This Row],[flux in kapp-slack.gms]]&lt;&gt;0,NOT(Table5[[#This Row],[spont or unknown?]]))</f>
        <v>0</v>
      </c>
      <c r="U1558" s="1" t="b">
        <f>OR(_xlfn.TEXTAFTER(Table5[[#This Row],[rxn]],"-",-1)="SPONT",_xlfn.TEXTAFTER(Table5[[#This Row],[rxn]],"-",-1)="UNKNOWN")</f>
        <v>0</v>
      </c>
      <c r="V1558" s="1">
        <f>_xlfn.XLOOKUP(SUBSTITUTE(Table5[[#This Row],[rxn]],"RXN-","ENZLOAD-"),Table4[rxn],Table4[ub],0)</f>
        <v>0.66718071000000001</v>
      </c>
      <c r="W1558" s="1" t="b">
        <f>AND(Table5[[#This Row],[FVA ENZLOAD flux UB]]=0,Table5[[#This Row],[ENZ not made when it should be?]])</f>
        <v>0</v>
      </c>
    </row>
    <row r="1559" spans="1:23" hidden="1">
      <c r="A1559" s="1"/>
      <c r="B1559" s="1" t="str">
        <f>_xlfn.TEXTBEFORE(Table38[[#This Row],[all fluxes from kapp-slack]]," ",,,,"")</f>
        <v/>
      </c>
      <c r="C1559" s="1">
        <f>_xlfn.NUMBERVALUE(IFERROR(_xlfn.TEXTAFTER(Table38[[#This Row],[all fluxes from kapp-slack]]," ",-1,,,""),""))</f>
        <v>0</v>
      </c>
      <c r="F1559" s="1" t="s">
        <v>9483</v>
      </c>
      <c r="G1559" s="1" t="str">
        <f>_xlfn.TEXTBEFORE(Table5[[#This Row],[rxn     kapp_old        kapp_slack_ub   kapp_slack_lb]]," ")</f>
        <v>RXN-PROtps_e_FWD-rt4390</v>
      </c>
      <c r="H155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55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559" s="1">
        <f>_xlfn.NUMBERVALUE(_xlfn.TEXTAFTER(Table5[[#This Row],[rxn     kapp_old        kapp_slack_ub   kapp_slack_lb]]," ",-1))</f>
        <v>0</v>
      </c>
      <c r="K1559" s="1">
        <f>_xlfn.XLOOKUP(SUBSTITUTE(Table5[[#This Row],[rxn]],"RXN-","ENZLOAD-"),ENZLOAD[name],ENZLOAD[flux],0)</f>
        <v>8.3081175610000002E-8</v>
      </c>
      <c r="L1559" s="1" t="str">
        <f>"'"&amp;Table5[[#This Row],[rxn]]&amp;"'"&amp;CHAR(9)&amp;IF(AND(Table5[[#This Row],[kapp_slack_ub]]&lt;&gt;0,Table5[[#This Row],[kapp_old]]&lt;$F$1),$F$1,Table5[[#This Row],[kapp_old]])</f>
        <v>'RXN-PROtps_e_FWD-rt4390'	27141.27779288</v>
      </c>
      <c r="M1559" s="1">
        <f>_xlfn.XLOOKUP(Table5[[#This Row],[rxn]],Table3[name],Table3[flux],$F$1)</f>
        <v>27141.277792879999</v>
      </c>
      <c r="N1559" s="1">
        <f>IFERROR(Table5[[#This Row],[min flux]]/Table5[[#This Row],[associated enzload]],"")</f>
        <v>326683843766.08606</v>
      </c>
      <c r="O1559" s="1">
        <f>_xlfn.NUMBERVALUE(IF(Table5[[#This Row],[flux/enzload]]="","",ABS($N$1-Table5[[#This Row],[flux/enzload]])))</f>
        <v>1073232473892.87</v>
      </c>
      <c r="P1559" s="1">
        <f>Table5[[#This Row],[kapp_old]]+IFERROR(((Table5[[#This Row],[kapp_slack_ub]]-Table5[[#This Row],[kapp_slack_lb]])/Table5[[#This Row],[associated enzload]]),0)</f>
        <v>27141.277792879999</v>
      </c>
      <c r="Q1559" s="1" t="str">
        <f>"'"&amp;Table5[[#This Row],[rxn]]&amp;"'"&amp;CHAR(9)&amp;Table5[[#This Row],[kapp + (slack_ub - slack_lb)/enzload]]</f>
        <v>'RXN-PROtps_e_FWD-rt4390'	27141.27779288</v>
      </c>
      <c r="R1559" s="1">
        <f>_xlfn.XLOOKUP(Table5[[#This Row],[rxn]],Table38[name],Table38[flux],0)</f>
        <v>0</v>
      </c>
      <c r="S1559" s="1">
        <f>_xlfn.XLOOKUP(SUBSTITUTE(Table5[[#This Row],[rxn]],"RXN-","ENZLOAD-"),Table38[name],Table38[flux],0)</f>
        <v>0</v>
      </c>
      <c r="T1559" s="1" t="b">
        <f>AND(Table5[[#This Row],[ENZLOAD flux in kapp-slack.gms]]=0,Table5[[#This Row],[flux in kapp-slack.gms]]&lt;&gt;0,NOT(Table5[[#This Row],[spont or unknown?]]))</f>
        <v>0</v>
      </c>
      <c r="U1559" s="1" t="b">
        <f>OR(_xlfn.TEXTAFTER(Table5[[#This Row],[rxn]],"-",-1)="SPONT",_xlfn.TEXTAFTER(Table5[[#This Row],[rxn]],"-",-1)="UNKNOWN")</f>
        <v>0</v>
      </c>
      <c r="V1559" s="1">
        <f>_xlfn.XLOOKUP(SUBSTITUTE(Table5[[#This Row],[rxn]],"RXN-","ENZLOAD-"),Table4[rxn],Table4[ub],0)</f>
        <v>0.71215804000000005</v>
      </c>
      <c r="W1559" s="1" t="b">
        <f>AND(Table5[[#This Row],[FVA ENZLOAD flux UB]]=0,Table5[[#This Row],[ENZ not made when it should be?]])</f>
        <v>0</v>
      </c>
    </row>
    <row r="1560" spans="1:23" hidden="1">
      <c r="A1560" s="1"/>
      <c r="B1560" s="1" t="str">
        <f>_xlfn.TEXTBEFORE(Table38[[#This Row],[all fluxes from kapp-slack]]," ",,,,"")</f>
        <v/>
      </c>
      <c r="C1560" s="1">
        <f>_xlfn.NUMBERVALUE(IFERROR(_xlfn.TEXTAFTER(Table38[[#This Row],[all fluxes from kapp-slack]]," ",-1,,,""),""))</f>
        <v>0</v>
      </c>
      <c r="F1560" s="1" t="s">
        <v>9484</v>
      </c>
      <c r="G1560" s="1" t="str">
        <f>_xlfn.TEXTBEFORE(Table5[[#This Row],[rxn     kapp_old        kapp_slack_ub   kapp_slack_lb]]," ")</f>
        <v>RXN-PROtps_e_REV-rt4390</v>
      </c>
      <c r="H156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56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560" s="1">
        <f>_xlfn.NUMBERVALUE(_xlfn.TEXTAFTER(Table5[[#This Row],[rxn     kapp_old        kapp_slack_ub   kapp_slack_lb]]," ",-1))</f>
        <v>0</v>
      </c>
      <c r="K1560" s="1">
        <f>_xlfn.XLOOKUP(SUBSTITUTE(Table5[[#This Row],[rxn]],"RXN-","ENZLOAD-"),ENZLOAD[name],ENZLOAD[flux],0)</f>
        <v>8.3081175610000002E-8</v>
      </c>
      <c r="L1560" s="1" t="str">
        <f>"'"&amp;Table5[[#This Row],[rxn]]&amp;"'"&amp;CHAR(9)&amp;IF(AND(Table5[[#This Row],[kapp_slack_ub]]&lt;&gt;0,Table5[[#This Row],[kapp_old]]&lt;$F$1),$F$1,Table5[[#This Row],[kapp_old]])</f>
        <v>'RXN-PROtps_e_REV-rt4390'	27141.27779288</v>
      </c>
      <c r="M1560" s="1">
        <f>_xlfn.XLOOKUP(Table5[[#This Row],[rxn]],Table3[name],Table3[flux],$F$1)</f>
        <v>27141.277792879999</v>
      </c>
      <c r="N1560" s="1">
        <f>IFERROR(Table5[[#This Row],[min flux]]/Table5[[#This Row],[associated enzload]],"")</f>
        <v>326683843766.08606</v>
      </c>
      <c r="O1560" s="1">
        <f>_xlfn.NUMBERVALUE(IF(Table5[[#This Row],[flux/enzload]]="","",ABS($N$1-Table5[[#This Row],[flux/enzload]])))</f>
        <v>1073232473892.87</v>
      </c>
      <c r="P1560" s="1">
        <f>Table5[[#This Row],[kapp_old]]+IFERROR(((Table5[[#This Row],[kapp_slack_ub]]-Table5[[#This Row],[kapp_slack_lb]])/Table5[[#This Row],[associated enzload]]),0)</f>
        <v>27141.277792879999</v>
      </c>
      <c r="Q1560" s="1" t="str">
        <f>"'"&amp;Table5[[#This Row],[rxn]]&amp;"'"&amp;CHAR(9)&amp;Table5[[#This Row],[kapp + (slack_ub - slack_lb)/enzload]]</f>
        <v>'RXN-PROtps_e_REV-rt4390'	27141.27779288</v>
      </c>
      <c r="R1560" s="1">
        <f>_xlfn.XLOOKUP(Table5[[#This Row],[rxn]],Table38[name],Table38[flux],0)</f>
        <v>0</v>
      </c>
      <c r="S1560" s="1">
        <f>_xlfn.XLOOKUP(SUBSTITUTE(Table5[[#This Row],[rxn]],"RXN-","ENZLOAD-"),Table38[name],Table38[flux],0)</f>
        <v>0</v>
      </c>
      <c r="T1560" s="1" t="b">
        <f>AND(Table5[[#This Row],[ENZLOAD flux in kapp-slack.gms]]=0,Table5[[#This Row],[flux in kapp-slack.gms]]&lt;&gt;0,NOT(Table5[[#This Row],[spont or unknown?]]))</f>
        <v>0</v>
      </c>
      <c r="U1560" s="1" t="b">
        <f>OR(_xlfn.TEXTAFTER(Table5[[#This Row],[rxn]],"-",-1)="SPONT",_xlfn.TEXTAFTER(Table5[[#This Row],[rxn]],"-",-1)="UNKNOWN")</f>
        <v>0</v>
      </c>
      <c r="V1560" s="1">
        <f>_xlfn.XLOOKUP(SUBSTITUTE(Table5[[#This Row],[rxn]],"RXN-","ENZLOAD-"),Table4[rxn],Table4[ub],0)</f>
        <v>0.71215804000000005</v>
      </c>
      <c r="W1560" s="1" t="b">
        <f>AND(Table5[[#This Row],[FVA ENZLOAD flux UB]]=0,Table5[[#This Row],[ENZ not made when it should be?]])</f>
        <v>0</v>
      </c>
    </row>
    <row r="1561" spans="1:23" hidden="1">
      <c r="A1561" s="1"/>
      <c r="B1561" s="1" t="str">
        <f>_xlfn.TEXTBEFORE(Table38[[#This Row],[all fluxes from kapp-slack]]," ",,,,"")</f>
        <v/>
      </c>
      <c r="C1561" s="1">
        <f>_xlfn.NUMBERVALUE(IFERROR(_xlfn.TEXTAFTER(Table38[[#This Row],[all fluxes from kapp-slack]]," ",-1,,,""),""))</f>
        <v>0</v>
      </c>
      <c r="F1561" s="1" t="s">
        <v>9494</v>
      </c>
      <c r="G1561" s="1" t="str">
        <f>_xlfn.TEXTBEFORE(Table5[[#This Row],[rxn     kapp_old        kapp_slack_ub   kapp_slack_lb]]," ")</f>
        <v>RXN-PSD_gm_FWD-rt3078_gm</v>
      </c>
      <c r="H156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56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561" s="1">
        <f>_xlfn.NUMBERVALUE(_xlfn.TEXTAFTER(Table5[[#This Row],[rxn     kapp_old        kapp_slack_ub   kapp_slack_lb]]," ",-1))</f>
        <v>0</v>
      </c>
      <c r="K1561" s="1">
        <f>_xlfn.XLOOKUP(SUBSTITUTE(Table5[[#This Row],[rxn]],"RXN-","ENZLOAD-"),ENZLOAD[name],ENZLOAD[flux],0)</f>
        <v>4.3459511339999997E-8</v>
      </c>
      <c r="L1561" s="1" t="str">
        <f>"'"&amp;Table5[[#This Row],[rxn]]&amp;"'"&amp;CHAR(9)&amp;IF(AND(Table5[[#This Row],[kapp_slack_ub]]&lt;&gt;0,Table5[[#This Row],[kapp_old]]&lt;$F$1),$F$1,Table5[[#This Row],[kapp_old]])</f>
        <v>'RXN-PSD_gm_FWD-rt3078_gm'	27141.27779288</v>
      </c>
      <c r="M1561" s="1">
        <f>_xlfn.XLOOKUP(Table5[[#This Row],[rxn]],Table3[name],Table3[flux],$F$1)</f>
        <v>27141.277792879999</v>
      </c>
      <c r="N1561" s="1">
        <f>IFERROR(Table5[[#This Row],[min flux]]/Table5[[#This Row],[associated enzload]],"")</f>
        <v>624518706170.98389</v>
      </c>
      <c r="O1561" s="1">
        <f>_xlfn.NUMBERVALUE(IF(Table5[[#This Row],[flux/enzload]]="","",ABS($N$1-Table5[[#This Row],[flux/enzload]])))</f>
        <v>775397611487.96997</v>
      </c>
      <c r="P1561" s="1">
        <f>Table5[[#This Row],[kapp_old]]+IFERROR(((Table5[[#This Row],[kapp_slack_ub]]-Table5[[#This Row],[kapp_slack_lb]])/Table5[[#This Row],[associated enzload]]),0)</f>
        <v>27141.277792879999</v>
      </c>
      <c r="Q1561" s="1" t="str">
        <f>"'"&amp;Table5[[#This Row],[rxn]]&amp;"'"&amp;CHAR(9)&amp;Table5[[#This Row],[kapp + (slack_ub - slack_lb)/enzload]]</f>
        <v>'RXN-PSD_gm_FWD-rt3078_gm'	27141.27779288</v>
      </c>
      <c r="R1561" s="1">
        <f>_xlfn.XLOOKUP(Table5[[#This Row],[rxn]],Table38[name],Table38[flux],0)</f>
        <v>0</v>
      </c>
      <c r="S1561" s="1">
        <f>_xlfn.XLOOKUP(SUBSTITUTE(Table5[[#This Row],[rxn]],"RXN-","ENZLOAD-"),Table38[name],Table38[flux],0)</f>
        <v>0</v>
      </c>
      <c r="T1561" s="1" t="b">
        <f>AND(Table5[[#This Row],[ENZLOAD flux in kapp-slack.gms]]=0,Table5[[#This Row],[flux in kapp-slack.gms]]&lt;&gt;0,NOT(Table5[[#This Row],[spont or unknown?]]))</f>
        <v>0</v>
      </c>
      <c r="U1561" s="1" t="b">
        <f>OR(_xlfn.TEXTAFTER(Table5[[#This Row],[rxn]],"-",-1)="SPONT",_xlfn.TEXTAFTER(Table5[[#This Row],[rxn]],"-",-1)="UNKNOWN")</f>
        <v>0</v>
      </c>
      <c r="V1561" s="1">
        <f>_xlfn.XLOOKUP(SUBSTITUTE(Table5[[#This Row],[rxn]],"RXN-","ENZLOAD-"),Table4[rxn],Table4[ub],0)</f>
        <v>0.31333153000000002</v>
      </c>
      <c r="W1561" s="1" t="b">
        <f>AND(Table5[[#This Row],[FVA ENZLOAD flux UB]]=0,Table5[[#This Row],[ENZ not made when it should be?]])</f>
        <v>0</v>
      </c>
    </row>
    <row r="1562" spans="1:23" hidden="1">
      <c r="A1562" s="1"/>
      <c r="B1562" s="1" t="str">
        <f>_xlfn.TEXTBEFORE(Table38[[#This Row],[all fluxes from kapp-slack]]," ",,,,"")</f>
        <v/>
      </c>
      <c r="C1562" s="1">
        <f>_xlfn.NUMBERVALUE(IFERROR(_xlfn.TEXTAFTER(Table38[[#This Row],[all fluxes from kapp-slack]]," ",-1,,,""),""))</f>
        <v>0</v>
      </c>
      <c r="F1562" s="1" t="s">
        <v>9497</v>
      </c>
      <c r="G1562" s="1" t="str">
        <f>_xlfn.TEXTBEFORE(Table5[[#This Row],[rxn     kapp_old        kapp_slack_ub   kapp_slack_lb]]," ")</f>
        <v>RXN-PSD_mm_FWD-rt6186</v>
      </c>
      <c r="H156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56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562" s="1">
        <f>_xlfn.NUMBERVALUE(_xlfn.TEXTAFTER(Table5[[#This Row],[rxn     kapp_old        kapp_slack_ub   kapp_slack_lb]]," ",-1))</f>
        <v>0</v>
      </c>
      <c r="K1562" s="1">
        <f>_xlfn.XLOOKUP(SUBSTITUTE(Table5[[#This Row],[rxn]],"RXN-","ENZLOAD-"),ENZLOAD[name],ENZLOAD[flux],0)</f>
        <v>2.2764255335000001E-7</v>
      </c>
      <c r="L1562" s="1" t="str">
        <f>"'"&amp;Table5[[#This Row],[rxn]]&amp;"'"&amp;CHAR(9)&amp;IF(AND(Table5[[#This Row],[kapp_slack_ub]]&lt;&gt;0,Table5[[#This Row],[kapp_old]]&lt;$F$1),$F$1,Table5[[#This Row],[kapp_old]])</f>
        <v>'RXN-PSD_mm_FWD-rt6186'	27141.27779288</v>
      </c>
      <c r="M1562" s="1">
        <f>_xlfn.XLOOKUP(Table5[[#This Row],[rxn]],Table3[name],Table3[flux],$F$1)</f>
        <v>27141.277792879999</v>
      </c>
      <c r="N1562" s="1">
        <f>IFERROR(Table5[[#This Row],[min flux]]/Table5[[#This Row],[associated enzload]],"")</f>
        <v>119227610978.12119</v>
      </c>
      <c r="O1562" s="1">
        <f>_xlfn.NUMBERVALUE(IF(Table5[[#This Row],[flux/enzload]]="","",ABS($N$1-Table5[[#This Row],[flux/enzload]])))</f>
        <v>1280688706680.8301</v>
      </c>
      <c r="P1562" s="1">
        <f>Table5[[#This Row],[kapp_old]]+IFERROR(((Table5[[#This Row],[kapp_slack_ub]]-Table5[[#This Row],[kapp_slack_lb]])/Table5[[#This Row],[associated enzload]]),0)</f>
        <v>27141.277792879999</v>
      </c>
      <c r="Q1562" s="1" t="str">
        <f>"'"&amp;Table5[[#This Row],[rxn]]&amp;"'"&amp;CHAR(9)&amp;Table5[[#This Row],[kapp + (slack_ub - slack_lb)/enzload]]</f>
        <v>'RXN-PSD_mm_FWD-rt6186'	27141.27779288</v>
      </c>
      <c r="R1562" s="1">
        <f>_xlfn.XLOOKUP(Table5[[#This Row],[rxn]],Table38[name],Table38[flux],0)</f>
        <v>0</v>
      </c>
      <c r="S1562" s="1">
        <f>_xlfn.XLOOKUP(SUBSTITUTE(Table5[[#This Row],[rxn]],"RXN-","ENZLOAD-"),Table38[name],Table38[flux],0)</f>
        <v>0</v>
      </c>
      <c r="T1562" s="1" t="b">
        <f>AND(Table5[[#This Row],[ENZLOAD flux in kapp-slack.gms]]=0,Table5[[#This Row],[flux in kapp-slack.gms]]&lt;&gt;0,NOT(Table5[[#This Row],[spont or unknown?]]))</f>
        <v>0</v>
      </c>
      <c r="U1562" s="1" t="b">
        <f>OR(_xlfn.TEXTAFTER(Table5[[#This Row],[rxn]],"-",-1)="SPONT",_xlfn.TEXTAFTER(Table5[[#This Row],[rxn]],"-",-1)="UNKNOWN")</f>
        <v>0</v>
      </c>
      <c r="V1562" s="1">
        <f>_xlfn.XLOOKUP(SUBSTITUTE(Table5[[#This Row],[rxn]],"RXN-","ENZLOAD-"),Table4[rxn],Table4[ub],0)</f>
        <v>0.69015373999999996</v>
      </c>
      <c r="W1562" s="1" t="b">
        <f>AND(Table5[[#This Row],[FVA ENZLOAD flux UB]]=0,Table5[[#This Row],[ENZ not made when it should be?]])</f>
        <v>0</v>
      </c>
    </row>
    <row r="1563" spans="1:23" hidden="1">
      <c r="A1563" s="1"/>
      <c r="B1563" s="1" t="str">
        <f>_xlfn.TEXTBEFORE(Table38[[#This Row],[all fluxes from kapp-slack]]," ",,,,"")</f>
        <v/>
      </c>
      <c r="C1563" s="1">
        <f>_xlfn.NUMBERVALUE(IFERROR(_xlfn.TEXTAFTER(Table38[[#This Row],[all fluxes from kapp-slack]]," ",-1,,,""),""))</f>
        <v>0</v>
      </c>
      <c r="F1563" s="1" t="s">
        <v>9500</v>
      </c>
      <c r="G1563" s="1" t="str">
        <f>_xlfn.TEXTBEFORE(Table5[[#This Row],[rxn     kapp_old        kapp_slack_ub   kapp_slack_lb]]," ")</f>
        <v>RXN-PSD_vm_FWD-rt3078_vm</v>
      </c>
      <c r="H1563" s="1">
        <f>_xlfn.NUMBERVALUE(_xlfn.TEXTBEFORE(TRIM(_xlfn.TEXTAFTER(_xlfn.TEXTBEFORE(Table5[[#This Row],[rxn     kapp_old        kapp_slack_ub   kapp_slack_lb]],Table5[[#This Row],[kapp_slack_lb]],-1),Table5[[#This Row],[rxn]]))," "))</f>
        <v>338528.47472527501</v>
      </c>
      <c r="I156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563" s="1">
        <f>_xlfn.NUMBERVALUE(_xlfn.TEXTAFTER(Table5[[#This Row],[rxn     kapp_old        kapp_slack_ub   kapp_slack_lb]]," ",-1))</f>
        <v>0</v>
      </c>
      <c r="K1563" s="1">
        <f>_xlfn.XLOOKUP(SUBSTITUTE(Table5[[#This Row],[rxn]],"RXN-","ENZLOAD-"),ENZLOAD[name],ENZLOAD[flux],0)</f>
        <v>4.3459511339999997E-8</v>
      </c>
      <c r="L1563" s="1" t="str">
        <f>"'"&amp;Table5[[#This Row],[rxn]]&amp;"'"&amp;CHAR(9)&amp;IF(AND(Table5[[#This Row],[kapp_slack_ub]]&lt;&gt;0,Table5[[#This Row],[kapp_old]]&lt;$F$1),$F$1,Table5[[#This Row],[kapp_old]])</f>
        <v>'RXN-PSD_vm_FWD-rt3078_vm'	338528.474725275</v>
      </c>
      <c r="M1563" s="1">
        <f>_xlfn.XLOOKUP(Table5[[#This Row],[rxn]],Table3[name],Table3[flux],$F$1)</f>
        <v>27141.277792879999</v>
      </c>
      <c r="N1563" s="1">
        <f>IFERROR(Table5[[#This Row],[min flux]]/Table5[[#This Row],[associated enzload]],"")</f>
        <v>624518706170.98389</v>
      </c>
      <c r="O1563" s="1">
        <f>_xlfn.NUMBERVALUE(IF(Table5[[#This Row],[flux/enzload]]="","",ABS($N$1-Table5[[#This Row],[flux/enzload]])))</f>
        <v>775397611487.96997</v>
      </c>
      <c r="P1563" s="1">
        <f>Table5[[#This Row],[kapp_old]]+IFERROR(((Table5[[#This Row],[kapp_slack_ub]]-Table5[[#This Row],[kapp_slack_lb]])/Table5[[#This Row],[associated enzload]]),0)</f>
        <v>338528.47472527501</v>
      </c>
      <c r="Q1563" s="1" t="str">
        <f>"'"&amp;Table5[[#This Row],[rxn]]&amp;"'"&amp;CHAR(9)&amp;Table5[[#This Row],[kapp + (slack_ub - slack_lb)/enzload]]</f>
        <v>'RXN-PSD_vm_FWD-rt3078_vm'	338528.474725275</v>
      </c>
      <c r="R1563" s="1">
        <f>_xlfn.XLOOKUP(Table5[[#This Row],[rxn]],Table38[name],Table38[flux],0)</f>
        <v>3.9386613085834001E-2</v>
      </c>
      <c r="S1563" s="1">
        <f>_xlfn.XLOOKUP(SUBSTITUTE(Table5[[#This Row],[rxn]],"RXN-","ENZLOAD-"),Table38[name],Table38[flux],0)</f>
        <v>4.4976869000000001E-8</v>
      </c>
      <c r="T1563" s="1" t="b">
        <f>AND(Table5[[#This Row],[ENZLOAD flux in kapp-slack.gms]]=0,Table5[[#This Row],[flux in kapp-slack.gms]]&lt;&gt;0,NOT(Table5[[#This Row],[spont or unknown?]]))</f>
        <v>0</v>
      </c>
      <c r="U1563" s="1" t="b">
        <f>OR(_xlfn.TEXTAFTER(Table5[[#This Row],[rxn]],"-",-1)="SPONT",_xlfn.TEXTAFTER(Table5[[#This Row],[rxn]],"-",-1)="UNKNOWN")</f>
        <v>0</v>
      </c>
      <c r="V1563" s="1">
        <f>_xlfn.XLOOKUP(SUBSTITUTE(Table5[[#This Row],[rxn]],"RXN-","ENZLOAD-"),Table4[rxn],Table4[ub],0)</f>
        <v>0.31333153000000002</v>
      </c>
      <c r="W1563" s="1" t="b">
        <f>AND(Table5[[#This Row],[FVA ENZLOAD flux UB]]=0,Table5[[#This Row],[ENZ not made when it should be?]])</f>
        <v>0</v>
      </c>
    </row>
    <row r="1564" spans="1:23" hidden="1">
      <c r="A1564" s="1"/>
      <c r="B1564" s="1" t="str">
        <f>_xlfn.TEXTBEFORE(Table38[[#This Row],[all fluxes from kapp-slack]]," ",,,,"")</f>
        <v/>
      </c>
      <c r="C1564" s="1">
        <f>_xlfn.NUMBERVALUE(IFERROR(_xlfn.TEXTAFTER(Table38[[#This Row],[all fluxes from kapp-slack]]," ",-1,,,""),""))</f>
        <v>0</v>
      </c>
      <c r="F1564" s="1" t="s">
        <v>9503</v>
      </c>
      <c r="G1564" s="1" t="str">
        <f>_xlfn.TEXTBEFORE(Table5[[#This Row],[rxn     kapp_old        kapp_slack_ub   kapp_slack_lb]]," ")</f>
        <v>RXN-PSPHPL_r_FWD-rt3557</v>
      </c>
      <c r="H156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56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564" s="1">
        <f>_xlfn.NUMBERVALUE(_xlfn.TEXTAFTER(Table5[[#This Row],[rxn     kapp_old        kapp_slack_ub   kapp_slack_lb]]," ",-1))</f>
        <v>0</v>
      </c>
      <c r="K1564" s="1">
        <f>_xlfn.XLOOKUP(SUBSTITUTE(Table5[[#This Row],[rxn]],"RXN-","ENZLOAD-"),ENZLOAD[name],ENZLOAD[flux],0)</f>
        <v>3.7900235213000002E-7</v>
      </c>
      <c r="L1564" s="1" t="str">
        <f>"'"&amp;Table5[[#This Row],[rxn]]&amp;"'"&amp;CHAR(9)&amp;IF(AND(Table5[[#This Row],[kapp_slack_ub]]&lt;&gt;0,Table5[[#This Row],[kapp_old]]&lt;$F$1),$F$1,Table5[[#This Row],[kapp_old]])</f>
        <v>'RXN-PSPHPL_r_FWD-rt3557'	27141.27779288</v>
      </c>
      <c r="M1564" s="1">
        <f>_xlfn.XLOOKUP(Table5[[#This Row],[rxn]],Table3[name],Table3[flux],$F$1)</f>
        <v>27141.277792879999</v>
      </c>
      <c r="N1564" s="1">
        <f>IFERROR(Table5[[#This Row],[min flux]]/Table5[[#This Row],[associated enzload]],"")</f>
        <v>71612425728.61496</v>
      </c>
      <c r="O1564" s="1">
        <f>_xlfn.NUMBERVALUE(IF(Table5[[#This Row],[flux/enzload]]="","",ABS($N$1-Table5[[#This Row],[flux/enzload]])))</f>
        <v>1328303891930.3401</v>
      </c>
      <c r="P1564" s="1">
        <f>Table5[[#This Row],[kapp_old]]+IFERROR(((Table5[[#This Row],[kapp_slack_ub]]-Table5[[#This Row],[kapp_slack_lb]])/Table5[[#This Row],[associated enzload]]),0)</f>
        <v>27141.277792879999</v>
      </c>
      <c r="Q1564" s="1" t="str">
        <f>"'"&amp;Table5[[#This Row],[rxn]]&amp;"'"&amp;CHAR(9)&amp;Table5[[#This Row],[kapp + (slack_ub - slack_lb)/enzload]]</f>
        <v>'RXN-PSPHPL_r_FWD-rt3557'	27141.27779288</v>
      </c>
      <c r="R1564" s="1">
        <f>_xlfn.XLOOKUP(Table5[[#This Row],[rxn]],Table38[name],Table38[flux],0)</f>
        <v>0</v>
      </c>
      <c r="S1564" s="1">
        <f>_xlfn.XLOOKUP(SUBSTITUTE(Table5[[#This Row],[rxn]],"RXN-","ENZLOAD-"),Table38[name],Table38[flux],0)</f>
        <v>0</v>
      </c>
      <c r="T1564" s="1" t="b">
        <f>AND(Table5[[#This Row],[ENZLOAD flux in kapp-slack.gms]]=0,Table5[[#This Row],[flux in kapp-slack.gms]]&lt;&gt;0,NOT(Table5[[#This Row],[spont or unknown?]]))</f>
        <v>0</v>
      </c>
      <c r="U1564" s="1" t="b">
        <f>OR(_xlfn.TEXTAFTER(Table5[[#This Row],[rxn]],"-",-1)="SPONT",_xlfn.TEXTAFTER(Table5[[#This Row],[rxn]],"-",-1)="UNKNOWN")</f>
        <v>0</v>
      </c>
      <c r="V1564" s="1">
        <f>_xlfn.XLOOKUP(SUBSTITUTE(Table5[[#This Row],[rxn]],"RXN-","ENZLOAD-"),Table4[rxn],Table4[ub],0)</f>
        <v>0.70735091000000005</v>
      </c>
      <c r="W1564" s="1" t="b">
        <f>AND(Table5[[#This Row],[FVA ENZLOAD flux UB]]=0,Table5[[#This Row],[ENZ not made when it should be?]])</f>
        <v>0</v>
      </c>
    </row>
    <row r="1565" spans="1:23" hidden="1">
      <c r="A1565" s="1"/>
      <c r="B1565" s="1" t="str">
        <f>_xlfn.TEXTBEFORE(Table38[[#This Row],[all fluxes from kapp-slack]]," ",,,,"")</f>
        <v/>
      </c>
      <c r="C1565" s="1">
        <f>_xlfn.NUMBERVALUE(IFERROR(_xlfn.TEXTAFTER(Table38[[#This Row],[all fluxes from kapp-slack]]," ",-1,,,""),""))</f>
        <v>0</v>
      </c>
      <c r="F1565" s="1" t="s">
        <v>9504</v>
      </c>
      <c r="G1565" s="1" t="str">
        <f>_xlfn.TEXTBEFORE(Table5[[#This Row],[rxn     kapp_old        kapp_slack_ub   kapp_slack_lb]]," ")</f>
        <v>RXN-PSPHS_r_FWD-rt6946</v>
      </c>
      <c r="H156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56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565" s="1">
        <f>_xlfn.NUMBERVALUE(_xlfn.TEXTAFTER(Table5[[#This Row],[rxn     kapp_old        kapp_slack_ub   kapp_slack_lb]]," ",-1))</f>
        <v>0</v>
      </c>
      <c r="K1565" s="1">
        <f>_xlfn.XLOOKUP(SUBSTITUTE(Table5[[#This Row],[rxn]],"RXN-","ENZLOAD-"),ENZLOAD[name],ENZLOAD[flux],0)</f>
        <v>4.0755660349999998E-8</v>
      </c>
      <c r="L1565" s="1" t="str">
        <f>"'"&amp;Table5[[#This Row],[rxn]]&amp;"'"&amp;CHAR(9)&amp;IF(AND(Table5[[#This Row],[kapp_slack_ub]]&lt;&gt;0,Table5[[#This Row],[kapp_old]]&lt;$F$1),$F$1,Table5[[#This Row],[kapp_old]])</f>
        <v>'RXN-PSPHS_r_FWD-rt6946'	27141.27779288</v>
      </c>
      <c r="M1565" s="1">
        <f>_xlfn.XLOOKUP(Table5[[#This Row],[rxn]],Table3[name],Table3[flux],$F$1)</f>
        <v>27141.277792879999</v>
      </c>
      <c r="N1565" s="1">
        <f>IFERROR(Table5[[#This Row],[min flux]]/Table5[[#This Row],[associated enzload]],"")</f>
        <v>665951123348.19519</v>
      </c>
      <c r="O1565" s="1">
        <f>_xlfn.NUMBERVALUE(IF(Table5[[#This Row],[flux/enzload]]="","",ABS($N$1-Table5[[#This Row],[flux/enzload]])))</f>
        <v>733965194310.75806</v>
      </c>
      <c r="P1565" s="1">
        <f>Table5[[#This Row],[kapp_old]]+IFERROR(((Table5[[#This Row],[kapp_slack_ub]]-Table5[[#This Row],[kapp_slack_lb]])/Table5[[#This Row],[associated enzload]]),0)</f>
        <v>27141.277792879999</v>
      </c>
      <c r="Q1565" s="1" t="str">
        <f>"'"&amp;Table5[[#This Row],[rxn]]&amp;"'"&amp;CHAR(9)&amp;Table5[[#This Row],[kapp + (slack_ub - slack_lb)/enzload]]</f>
        <v>'RXN-PSPHS_r_FWD-rt6946'	27141.27779288</v>
      </c>
      <c r="R1565" s="1">
        <f>_xlfn.XLOOKUP(Table5[[#This Row],[rxn]],Table38[name],Table38[flux],0)</f>
        <v>1.5590681484849999E-3</v>
      </c>
      <c r="S1565" s="1">
        <f>_xlfn.XLOOKUP(SUBSTITUTE(Table5[[#This Row],[rxn]],"RXN-","ENZLOAD-"),Table38[name],Table38[flux],0)</f>
        <v>2.2206013000000001E-8</v>
      </c>
      <c r="T1565" s="1" t="b">
        <f>AND(Table5[[#This Row],[ENZLOAD flux in kapp-slack.gms]]=0,Table5[[#This Row],[flux in kapp-slack.gms]]&lt;&gt;0,NOT(Table5[[#This Row],[spont or unknown?]]))</f>
        <v>0</v>
      </c>
      <c r="U1565" s="1" t="b">
        <f>OR(_xlfn.TEXTAFTER(Table5[[#This Row],[rxn]],"-",-1)="SPONT",_xlfn.TEXTAFTER(Table5[[#This Row],[rxn]],"-",-1)="UNKNOWN")</f>
        <v>0</v>
      </c>
      <c r="V1565" s="1">
        <f>_xlfn.XLOOKUP(SUBSTITUTE(Table5[[#This Row],[rxn]],"RXN-","ENZLOAD-"),Table4[rxn],Table4[ub],0)</f>
        <v>1.05147726</v>
      </c>
      <c r="W1565" s="1" t="b">
        <f>AND(Table5[[#This Row],[FVA ENZLOAD flux UB]]=0,Table5[[#This Row],[ENZ not made when it should be?]])</f>
        <v>0</v>
      </c>
    </row>
    <row r="1566" spans="1:23" hidden="1">
      <c r="A1566" s="1"/>
      <c r="B1566" s="1" t="str">
        <f>_xlfn.TEXTBEFORE(Table38[[#This Row],[all fluxes from kapp-slack]]," ",,,,"")</f>
        <v/>
      </c>
      <c r="C1566" s="1">
        <f>_xlfn.NUMBERVALUE(IFERROR(_xlfn.TEXTAFTER(Table38[[#This Row],[all fluxes from kapp-slack]]," ",-1,,,""),""))</f>
        <v>0</v>
      </c>
      <c r="F1566" s="1" t="s">
        <v>9506</v>
      </c>
      <c r="G1566" s="1" t="str">
        <f>_xlfn.TEXTBEFORE(Table5[[#This Row],[rxn     kapp_old        kapp_slack_ub   kapp_slack_lb]]," ")</f>
        <v>RXN-PSt_c_m_FWD-rt1060</v>
      </c>
      <c r="H156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56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566" s="1">
        <f>_xlfn.NUMBERVALUE(_xlfn.TEXTAFTER(Table5[[#This Row],[rxn     kapp_old        kapp_slack_ub   kapp_slack_lb]]," ",-1))</f>
        <v>0</v>
      </c>
      <c r="K1566" s="1">
        <f>_xlfn.XLOOKUP(SUBSTITUTE(Table5[[#This Row],[rxn]],"RXN-","ENZLOAD-"),ENZLOAD[name],ENZLOAD[flux],0)</f>
        <v>5.1175180149999997E-8</v>
      </c>
      <c r="L1566" s="1" t="str">
        <f>"'"&amp;Table5[[#This Row],[rxn]]&amp;"'"&amp;CHAR(9)&amp;IF(AND(Table5[[#This Row],[kapp_slack_ub]]&lt;&gt;0,Table5[[#This Row],[kapp_old]]&lt;$F$1),$F$1,Table5[[#This Row],[kapp_old]])</f>
        <v>'RXN-PSt_c_m_FWD-rt1060'	27141.27779288</v>
      </c>
      <c r="M1566" s="1">
        <f>_xlfn.XLOOKUP(Table5[[#This Row],[rxn]],Table3[name],Table3[flux],$F$1)</f>
        <v>27141.277792879999</v>
      </c>
      <c r="N1566" s="1">
        <f>IFERROR(Table5[[#This Row],[min flux]]/Table5[[#This Row],[associated enzload]],"")</f>
        <v>530360180722.88116</v>
      </c>
      <c r="O1566" s="1">
        <f>_xlfn.NUMBERVALUE(IF(Table5[[#This Row],[flux/enzload]]="","",ABS($N$1-Table5[[#This Row],[flux/enzload]])))</f>
        <v>869556136936.073</v>
      </c>
      <c r="P1566" s="1">
        <f>Table5[[#This Row],[kapp_old]]+IFERROR(((Table5[[#This Row],[kapp_slack_ub]]-Table5[[#This Row],[kapp_slack_lb]])/Table5[[#This Row],[associated enzload]]),0)</f>
        <v>27141.277792879999</v>
      </c>
      <c r="Q1566" s="1" t="str">
        <f>"'"&amp;Table5[[#This Row],[rxn]]&amp;"'"&amp;CHAR(9)&amp;Table5[[#This Row],[kapp + (slack_ub - slack_lb)/enzload]]</f>
        <v>'RXN-PSt_c_m_FWD-rt1060'	27141.27779288</v>
      </c>
      <c r="R1566" s="1">
        <f>_xlfn.XLOOKUP(Table5[[#This Row],[rxn]],Table38[name],Table38[flux],0)</f>
        <v>0</v>
      </c>
      <c r="S1566" s="1">
        <f>_xlfn.XLOOKUP(SUBSTITUTE(Table5[[#This Row],[rxn]],"RXN-","ENZLOAD-"),Table38[name],Table38[flux],0)</f>
        <v>0</v>
      </c>
      <c r="T1566" s="1" t="b">
        <f>AND(Table5[[#This Row],[ENZLOAD flux in kapp-slack.gms]]=0,Table5[[#This Row],[flux in kapp-slack.gms]]&lt;&gt;0,NOT(Table5[[#This Row],[spont or unknown?]]))</f>
        <v>0</v>
      </c>
      <c r="U1566" s="1" t="b">
        <f>OR(_xlfn.TEXTAFTER(Table5[[#This Row],[rxn]],"-",-1)="SPONT",_xlfn.TEXTAFTER(Table5[[#This Row],[rxn]],"-",-1)="UNKNOWN")</f>
        <v>0</v>
      </c>
      <c r="V1566" s="1">
        <f>_xlfn.XLOOKUP(SUBSTITUTE(Table5[[#This Row],[rxn]],"RXN-","ENZLOAD-"),Table4[rxn],Table4[ub],0)</f>
        <v>0.22445033</v>
      </c>
      <c r="W1566" s="1" t="b">
        <f>AND(Table5[[#This Row],[FVA ENZLOAD flux UB]]=0,Table5[[#This Row],[ENZ not made when it should be?]])</f>
        <v>0</v>
      </c>
    </row>
    <row r="1567" spans="1:23" hidden="1">
      <c r="A1567" s="1"/>
      <c r="B1567" s="1" t="str">
        <f>_xlfn.TEXTBEFORE(Table38[[#This Row],[all fluxes from kapp-slack]]," ",,,,"")</f>
        <v/>
      </c>
      <c r="C1567" s="1">
        <f>_xlfn.NUMBERVALUE(IFERROR(_xlfn.TEXTAFTER(Table38[[#This Row],[all fluxes from kapp-slack]]," ",-1,,,""),""))</f>
        <v>0</v>
      </c>
      <c r="F1567" s="1" t="s">
        <v>9507</v>
      </c>
      <c r="G1567" s="1" t="str">
        <f>_xlfn.TEXTBEFORE(Table5[[#This Row],[rxn     kapp_old        kapp_slack_ub   kapp_slack_lb]]," ")</f>
        <v>RXN-PSt_c_m_REV-rt1060</v>
      </c>
      <c r="H156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56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567" s="1">
        <f>_xlfn.NUMBERVALUE(_xlfn.TEXTAFTER(Table5[[#This Row],[rxn     kapp_old        kapp_slack_ub   kapp_slack_lb]]," ",-1))</f>
        <v>0</v>
      </c>
      <c r="K1567" s="1">
        <f>_xlfn.XLOOKUP(SUBSTITUTE(Table5[[#This Row],[rxn]],"RXN-","ENZLOAD-"),ENZLOAD[name],ENZLOAD[flux],0)</f>
        <v>5.1175180149999997E-8</v>
      </c>
      <c r="L1567" s="1" t="str">
        <f>"'"&amp;Table5[[#This Row],[rxn]]&amp;"'"&amp;CHAR(9)&amp;IF(AND(Table5[[#This Row],[kapp_slack_ub]]&lt;&gt;0,Table5[[#This Row],[kapp_old]]&lt;$F$1),$F$1,Table5[[#This Row],[kapp_old]])</f>
        <v>'RXN-PSt_c_m_REV-rt1060'	27141.27779288</v>
      </c>
      <c r="M1567" s="1">
        <f>_xlfn.XLOOKUP(Table5[[#This Row],[rxn]],Table3[name],Table3[flux],$F$1)</f>
        <v>27141.277792879999</v>
      </c>
      <c r="N1567" s="1">
        <f>IFERROR(Table5[[#This Row],[min flux]]/Table5[[#This Row],[associated enzload]],"")</f>
        <v>530360180722.88116</v>
      </c>
      <c r="O1567" s="1">
        <f>_xlfn.NUMBERVALUE(IF(Table5[[#This Row],[flux/enzload]]="","",ABS($N$1-Table5[[#This Row],[flux/enzload]])))</f>
        <v>869556136936.073</v>
      </c>
      <c r="P1567" s="1">
        <f>Table5[[#This Row],[kapp_old]]+IFERROR(((Table5[[#This Row],[kapp_slack_ub]]-Table5[[#This Row],[kapp_slack_lb]])/Table5[[#This Row],[associated enzload]]),0)</f>
        <v>27141.277792879999</v>
      </c>
      <c r="Q1567" s="1" t="str">
        <f>"'"&amp;Table5[[#This Row],[rxn]]&amp;"'"&amp;CHAR(9)&amp;Table5[[#This Row],[kapp + (slack_ub - slack_lb)/enzload]]</f>
        <v>'RXN-PSt_c_m_REV-rt1060'	27141.27779288</v>
      </c>
      <c r="R1567" s="1">
        <f>_xlfn.XLOOKUP(Table5[[#This Row],[rxn]],Table38[name],Table38[flux],0)</f>
        <v>0</v>
      </c>
      <c r="S1567" s="1">
        <f>_xlfn.XLOOKUP(SUBSTITUTE(Table5[[#This Row],[rxn]],"RXN-","ENZLOAD-"),Table38[name],Table38[flux],0)</f>
        <v>0</v>
      </c>
      <c r="T1567" s="1" t="b">
        <f>AND(Table5[[#This Row],[ENZLOAD flux in kapp-slack.gms]]=0,Table5[[#This Row],[flux in kapp-slack.gms]]&lt;&gt;0,NOT(Table5[[#This Row],[spont or unknown?]]))</f>
        <v>0</v>
      </c>
      <c r="U1567" s="1" t="b">
        <f>OR(_xlfn.TEXTAFTER(Table5[[#This Row],[rxn]],"-",-1)="SPONT",_xlfn.TEXTAFTER(Table5[[#This Row],[rxn]],"-",-1)="UNKNOWN")</f>
        <v>0</v>
      </c>
      <c r="V1567" s="1">
        <f>_xlfn.XLOOKUP(SUBSTITUTE(Table5[[#This Row],[rxn]],"RXN-","ENZLOAD-"),Table4[rxn],Table4[ub],0)</f>
        <v>0.22445033</v>
      </c>
      <c r="W1567" s="1" t="b">
        <f>AND(Table5[[#This Row],[FVA ENZLOAD flux UB]]=0,Table5[[#This Row],[ENZ not made when it should be?]])</f>
        <v>0</v>
      </c>
    </row>
    <row r="1568" spans="1:23" hidden="1">
      <c r="A1568" s="1"/>
      <c r="B1568" s="1" t="str">
        <f>_xlfn.TEXTBEFORE(Table38[[#This Row],[all fluxes from kapp-slack]]," ",,,,"")</f>
        <v/>
      </c>
      <c r="C1568" s="1">
        <f>_xlfn.NUMBERVALUE(IFERROR(_xlfn.TEXTAFTER(Table38[[#This Row],[all fluxes from kapp-slack]]," ",-1,,,""),""))</f>
        <v>0</v>
      </c>
      <c r="F1568" s="1" t="s">
        <v>9508</v>
      </c>
      <c r="G1568" s="1" t="str">
        <f>_xlfn.TEXTBEFORE(Table5[[#This Row],[rxn     kapp_old        kapp_slack_ub   kapp_slack_lb]]," ")</f>
        <v>RXN-PSt_c_m_FWD-rt4312</v>
      </c>
      <c r="H156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56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568" s="1">
        <f>_xlfn.NUMBERVALUE(_xlfn.TEXTAFTER(Table5[[#This Row],[rxn     kapp_old        kapp_slack_ub   kapp_slack_lb]]," ",-1))</f>
        <v>0</v>
      </c>
      <c r="K1568" s="1">
        <f>_xlfn.XLOOKUP(SUBSTITUTE(Table5[[#This Row],[rxn]],"RXN-","ENZLOAD-"),ENZLOAD[name],ENZLOAD[flux],0)</f>
        <v>4.1642462649999999E-8</v>
      </c>
      <c r="L1568" s="1" t="str">
        <f>"'"&amp;Table5[[#This Row],[rxn]]&amp;"'"&amp;CHAR(9)&amp;IF(AND(Table5[[#This Row],[kapp_slack_ub]]&lt;&gt;0,Table5[[#This Row],[kapp_old]]&lt;$F$1),$F$1,Table5[[#This Row],[kapp_old]])</f>
        <v>'RXN-PSt_c_m_FWD-rt4312'	27141.27779288</v>
      </c>
      <c r="M1568" s="1">
        <f>_xlfn.XLOOKUP(Table5[[#This Row],[rxn]],Table3[name],Table3[flux],$F$1)</f>
        <v>27141.277792879999</v>
      </c>
      <c r="N1568" s="1">
        <f>IFERROR(Table5[[#This Row],[min flux]]/Table5[[#This Row],[associated enzload]],"")</f>
        <v>651769277456.02478</v>
      </c>
      <c r="O1568" s="1">
        <f>_xlfn.NUMBERVALUE(IF(Table5[[#This Row],[flux/enzload]]="","",ABS($N$1-Table5[[#This Row],[flux/enzload]])))</f>
        <v>748147040202.92896</v>
      </c>
      <c r="P1568" s="1">
        <f>Table5[[#This Row],[kapp_old]]+IFERROR(((Table5[[#This Row],[kapp_slack_ub]]-Table5[[#This Row],[kapp_slack_lb]])/Table5[[#This Row],[associated enzload]]),0)</f>
        <v>27141.277792879999</v>
      </c>
      <c r="Q1568" s="1" t="str">
        <f>"'"&amp;Table5[[#This Row],[rxn]]&amp;"'"&amp;CHAR(9)&amp;Table5[[#This Row],[kapp + (slack_ub - slack_lb)/enzload]]</f>
        <v>'RXN-PSt_c_m_FWD-rt4312'	27141.27779288</v>
      </c>
      <c r="R1568" s="1">
        <f>_xlfn.XLOOKUP(Table5[[#This Row],[rxn]],Table38[name],Table38[flux],0)</f>
        <v>0</v>
      </c>
      <c r="S1568" s="1">
        <f>_xlfn.XLOOKUP(SUBSTITUTE(Table5[[#This Row],[rxn]],"RXN-","ENZLOAD-"),Table38[name],Table38[flux],0)</f>
        <v>0</v>
      </c>
      <c r="T1568" s="1" t="b">
        <f>AND(Table5[[#This Row],[ENZLOAD flux in kapp-slack.gms]]=0,Table5[[#This Row],[flux in kapp-slack.gms]]&lt;&gt;0,NOT(Table5[[#This Row],[spont or unknown?]]))</f>
        <v>0</v>
      </c>
      <c r="U1568" s="1" t="b">
        <f>OR(_xlfn.TEXTAFTER(Table5[[#This Row],[rxn]],"-",-1)="SPONT",_xlfn.TEXTAFTER(Table5[[#This Row],[rxn]],"-",-1)="UNKNOWN")</f>
        <v>0</v>
      </c>
      <c r="V1568" s="1">
        <f>_xlfn.XLOOKUP(SUBSTITUTE(Table5[[#This Row],[rxn]],"RXN-","ENZLOAD-"),Table4[rxn],Table4[ub],0)</f>
        <v>0.32614388999999999</v>
      </c>
      <c r="W1568" s="1" t="b">
        <f>AND(Table5[[#This Row],[FVA ENZLOAD flux UB]]=0,Table5[[#This Row],[ENZ not made when it should be?]])</f>
        <v>0</v>
      </c>
    </row>
    <row r="1569" spans="1:23" hidden="1">
      <c r="A1569" s="1"/>
      <c r="B1569" s="1" t="str">
        <f>_xlfn.TEXTBEFORE(Table38[[#This Row],[all fluxes from kapp-slack]]," ",,,,"")</f>
        <v/>
      </c>
      <c r="C1569" s="1">
        <f>_xlfn.NUMBERVALUE(IFERROR(_xlfn.TEXTAFTER(Table38[[#This Row],[all fluxes from kapp-slack]]," ",-1,,,""),""))</f>
        <v>0</v>
      </c>
      <c r="F1569" s="1" t="s">
        <v>9509</v>
      </c>
      <c r="G1569" s="1" t="str">
        <f>_xlfn.TEXTBEFORE(Table5[[#This Row],[rxn     kapp_old        kapp_slack_ub   kapp_slack_lb]]," ")</f>
        <v>RXN-PSt_c_m_REV-rt4312</v>
      </c>
      <c r="H156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56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569" s="1">
        <f>_xlfn.NUMBERVALUE(_xlfn.TEXTAFTER(Table5[[#This Row],[rxn     kapp_old        kapp_slack_ub   kapp_slack_lb]]," ",-1))</f>
        <v>0</v>
      </c>
      <c r="K1569" s="1">
        <f>_xlfn.XLOOKUP(SUBSTITUTE(Table5[[#This Row],[rxn]],"RXN-","ENZLOAD-"),ENZLOAD[name],ENZLOAD[flux],0)</f>
        <v>4.1642462649999999E-8</v>
      </c>
      <c r="L1569" s="1" t="str">
        <f>"'"&amp;Table5[[#This Row],[rxn]]&amp;"'"&amp;CHAR(9)&amp;IF(AND(Table5[[#This Row],[kapp_slack_ub]]&lt;&gt;0,Table5[[#This Row],[kapp_old]]&lt;$F$1),$F$1,Table5[[#This Row],[kapp_old]])</f>
        <v>'RXN-PSt_c_m_REV-rt4312'	27141.27779288</v>
      </c>
      <c r="M1569" s="1">
        <f>_xlfn.XLOOKUP(Table5[[#This Row],[rxn]],Table3[name],Table3[flux],$F$1)</f>
        <v>27141.277792879999</v>
      </c>
      <c r="N1569" s="1">
        <f>IFERROR(Table5[[#This Row],[min flux]]/Table5[[#This Row],[associated enzload]],"")</f>
        <v>651769277456.02478</v>
      </c>
      <c r="O1569" s="1">
        <f>_xlfn.NUMBERVALUE(IF(Table5[[#This Row],[flux/enzload]]="","",ABS($N$1-Table5[[#This Row],[flux/enzload]])))</f>
        <v>748147040202.92896</v>
      </c>
      <c r="P1569" s="1">
        <f>Table5[[#This Row],[kapp_old]]+IFERROR(((Table5[[#This Row],[kapp_slack_ub]]-Table5[[#This Row],[kapp_slack_lb]])/Table5[[#This Row],[associated enzload]]),0)</f>
        <v>27141.277792879999</v>
      </c>
      <c r="Q1569" s="1" t="str">
        <f>"'"&amp;Table5[[#This Row],[rxn]]&amp;"'"&amp;CHAR(9)&amp;Table5[[#This Row],[kapp + (slack_ub - slack_lb)/enzload]]</f>
        <v>'RXN-PSt_c_m_REV-rt4312'	27141.27779288</v>
      </c>
      <c r="R1569" s="1">
        <f>_xlfn.XLOOKUP(Table5[[#This Row],[rxn]],Table38[name],Table38[flux],0)</f>
        <v>0</v>
      </c>
      <c r="S1569" s="1">
        <f>_xlfn.XLOOKUP(SUBSTITUTE(Table5[[#This Row],[rxn]],"RXN-","ENZLOAD-"),Table38[name],Table38[flux],0)</f>
        <v>0</v>
      </c>
      <c r="T1569" s="1" t="b">
        <f>AND(Table5[[#This Row],[ENZLOAD flux in kapp-slack.gms]]=0,Table5[[#This Row],[flux in kapp-slack.gms]]&lt;&gt;0,NOT(Table5[[#This Row],[spont or unknown?]]))</f>
        <v>0</v>
      </c>
      <c r="U1569" s="1" t="b">
        <f>OR(_xlfn.TEXTAFTER(Table5[[#This Row],[rxn]],"-",-1)="SPONT",_xlfn.TEXTAFTER(Table5[[#This Row],[rxn]],"-",-1)="UNKNOWN")</f>
        <v>0</v>
      </c>
      <c r="V1569" s="1">
        <f>_xlfn.XLOOKUP(SUBSTITUTE(Table5[[#This Row],[rxn]],"RXN-","ENZLOAD-"),Table4[rxn],Table4[ub],0)</f>
        <v>0.32614388999999999</v>
      </c>
      <c r="W1569" s="1" t="b">
        <f>AND(Table5[[#This Row],[FVA ENZLOAD flux UB]]=0,Table5[[#This Row],[ENZ not made when it should be?]])</f>
        <v>0</v>
      </c>
    </row>
    <row r="1570" spans="1:23" hidden="1">
      <c r="A1570" s="1"/>
      <c r="B1570" s="1" t="str">
        <f>_xlfn.TEXTBEFORE(Table38[[#This Row],[all fluxes from kapp-slack]]," ",,,,"")</f>
        <v/>
      </c>
      <c r="C1570" s="1">
        <f>_xlfn.NUMBERVALUE(IFERROR(_xlfn.TEXTAFTER(Table38[[#This Row],[all fluxes from kapp-slack]]," ",-1,,,""),""))</f>
        <v>0</v>
      </c>
      <c r="F1570" s="1" t="s">
        <v>9521</v>
      </c>
      <c r="G1570" s="1" t="str">
        <f>_xlfn.TEXTBEFORE(Table5[[#This Row],[rxn     kapp_old        kapp_slack_ub   kapp_slack_lb]]," ")</f>
        <v>RXN-PTRCAT1_c_FWD-rt7678</v>
      </c>
      <c r="H157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57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570" s="1">
        <f>_xlfn.NUMBERVALUE(_xlfn.TEXTAFTER(Table5[[#This Row],[rxn     kapp_old        kapp_slack_ub   kapp_slack_lb]]," ",-1))</f>
        <v>0</v>
      </c>
      <c r="K1570" s="1">
        <f>_xlfn.XLOOKUP(SUBSTITUTE(Table5[[#This Row],[rxn]],"RXN-","ENZLOAD-"),ENZLOAD[name],ENZLOAD[flux],0)</f>
        <v>9.5963702340999998E-7</v>
      </c>
      <c r="L1570" s="1" t="str">
        <f>"'"&amp;Table5[[#This Row],[rxn]]&amp;"'"&amp;CHAR(9)&amp;IF(AND(Table5[[#This Row],[kapp_slack_ub]]&lt;&gt;0,Table5[[#This Row],[kapp_old]]&lt;$F$1),$F$1,Table5[[#This Row],[kapp_old]])</f>
        <v>'RXN-PTRCAT1_c_FWD-rt7678'	27141.27779288</v>
      </c>
      <c r="M1570" s="1">
        <f>_xlfn.XLOOKUP(Table5[[#This Row],[rxn]],Table3[name],Table3[flux],$F$1)</f>
        <v>27141.277792879999</v>
      </c>
      <c r="N1570" s="1">
        <f>IFERROR(Table5[[#This Row],[min flux]]/Table5[[#This Row],[associated enzload]],"")</f>
        <v>28282858133.625832</v>
      </c>
      <c r="O1570" s="1">
        <f>_xlfn.NUMBERVALUE(IF(Table5[[#This Row],[flux/enzload]]="","",ABS($N$1-Table5[[#This Row],[flux/enzload]])))</f>
        <v>1371633459525.3301</v>
      </c>
      <c r="P1570" s="1">
        <f>Table5[[#This Row],[kapp_old]]+IFERROR(((Table5[[#This Row],[kapp_slack_ub]]-Table5[[#This Row],[kapp_slack_lb]])/Table5[[#This Row],[associated enzload]]),0)</f>
        <v>27141.277792879999</v>
      </c>
      <c r="Q1570" s="1" t="str">
        <f>"'"&amp;Table5[[#This Row],[rxn]]&amp;"'"&amp;CHAR(9)&amp;Table5[[#This Row],[kapp + (slack_ub - slack_lb)/enzload]]</f>
        <v>'RXN-PTRCAT1_c_FWD-rt7678'	27141.27779288</v>
      </c>
      <c r="R1570" s="1">
        <f>_xlfn.XLOOKUP(Table5[[#This Row],[rxn]],Table38[name],Table38[flux],0)</f>
        <v>0</v>
      </c>
      <c r="S1570" s="1">
        <f>_xlfn.XLOOKUP(SUBSTITUTE(Table5[[#This Row],[rxn]],"RXN-","ENZLOAD-"),Table38[name],Table38[flux],0)</f>
        <v>0</v>
      </c>
      <c r="T1570" s="1" t="b">
        <f>AND(Table5[[#This Row],[ENZLOAD flux in kapp-slack.gms]]=0,Table5[[#This Row],[flux in kapp-slack.gms]]&lt;&gt;0,NOT(Table5[[#This Row],[spont or unknown?]]))</f>
        <v>0</v>
      </c>
      <c r="U1570" s="1" t="b">
        <f>OR(_xlfn.TEXTAFTER(Table5[[#This Row],[rxn]],"-",-1)="SPONT",_xlfn.TEXTAFTER(Table5[[#This Row],[rxn]],"-",-1)="UNKNOWN")</f>
        <v>0</v>
      </c>
      <c r="V1570" s="1">
        <f>_xlfn.XLOOKUP(SUBSTITUTE(Table5[[#This Row],[rxn]],"RXN-","ENZLOAD-"),Table4[rxn],Table4[ub],0)</f>
        <v>2.1401149899999998</v>
      </c>
      <c r="W1570" s="1" t="b">
        <f>AND(Table5[[#This Row],[FVA ENZLOAD flux UB]]=0,Table5[[#This Row],[ENZ not made when it should be?]])</f>
        <v>0</v>
      </c>
    </row>
    <row r="1571" spans="1:23" hidden="1">
      <c r="A1571" s="1"/>
      <c r="B1571" s="1" t="str">
        <f>_xlfn.TEXTBEFORE(Table38[[#This Row],[all fluxes from kapp-slack]]," ",,,,"")</f>
        <v/>
      </c>
      <c r="C1571" s="1">
        <f>_xlfn.NUMBERVALUE(IFERROR(_xlfn.TEXTAFTER(Table38[[#This Row],[all fluxes from kapp-slack]]," ",-1,,,""),""))</f>
        <v>0</v>
      </c>
      <c r="F1571" s="1" t="s">
        <v>9522</v>
      </c>
      <c r="G1571" s="1" t="str">
        <f>_xlfn.TEXTBEFORE(Table5[[#This Row],[rxn     kapp_old        kapp_slack_ub   kapp_slack_lb]]," ")</f>
        <v>RXN-PTRCAT1_c_REV-rt7678</v>
      </c>
      <c r="H157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57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571" s="1">
        <f>_xlfn.NUMBERVALUE(_xlfn.TEXTAFTER(Table5[[#This Row],[rxn     kapp_old        kapp_slack_ub   kapp_slack_lb]]," ",-1))</f>
        <v>0</v>
      </c>
      <c r="K1571" s="1">
        <f>_xlfn.XLOOKUP(SUBSTITUTE(Table5[[#This Row],[rxn]],"RXN-","ENZLOAD-"),ENZLOAD[name],ENZLOAD[flux],0)</f>
        <v>9.5963702340999998E-7</v>
      </c>
      <c r="L1571" s="1" t="str">
        <f>"'"&amp;Table5[[#This Row],[rxn]]&amp;"'"&amp;CHAR(9)&amp;IF(AND(Table5[[#This Row],[kapp_slack_ub]]&lt;&gt;0,Table5[[#This Row],[kapp_old]]&lt;$F$1),$F$1,Table5[[#This Row],[kapp_old]])</f>
        <v>'RXN-PTRCAT1_c_REV-rt7678'	27141.27779288</v>
      </c>
      <c r="M1571" s="1">
        <f>_xlfn.XLOOKUP(Table5[[#This Row],[rxn]],Table3[name],Table3[flux],$F$1)</f>
        <v>27141.277792879999</v>
      </c>
      <c r="N1571" s="1">
        <f>IFERROR(Table5[[#This Row],[min flux]]/Table5[[#This Row],[associated enzload]],"")</f>
        <v>28282858133.625832</v>
      </c>
      <c r="O1571" s="1">
        <f>_xlfn.NUMBERVALUE(IF(Table5[[#This Row],[flux/enzload]]="","",ABS($N$1-Table5[[#This Row],[flux/enzload]])))</f>
        <v>1371633459525.3301</v>
      </c>
      <c r="P1571" s="1">
        <f>Table5[[#This Row],[kapp_old]]+IFERROR(((Table5[[#This Row],[kapp_slack_ub]]-Table5[[#This Row],[kapp_slack_lb]])/Table5[[#This Row],[associated enzload]]),0)</f>
        <v>27141.277792879999</v>
      </c>
      <c r="Q1571" s="1" t="str">
        <f>"'"&amp;Table5[[#This Row],[rxn]]&amp;"'"&amp;CHAR(9)&amp;Table5[[#This Row],[kapp + (slack_ub - slack_lb)/enzload]]</f>
        <v>'RXN-PTRCAT1_c_REV-rt7678'	27141.27779288</v>
      </c>
      <c r="R1571" s="1">
        <f>_xlfn.XLOOKUP(Table5[[#This Row],[rxn]],Table38[name],Table38[flux],0)</f>
        <v>0</v>
      </c>
      <c r="S1571" s="1">
        <f>_xlfn.XLOOKUP(SUBSTITUTE(Table5[[#This Row],[rxn]],"RXN-","ENZLOAD-"),Table38[name],Table38[flux],0)</f>
        <v>0</v>
      </c>
      <c r="T1571" s="1" t="b">
        <f>AND(Table5[[#This Row],[ENZLOAD flux in kapp-slack.gms]]=0,Table5[[#This Row],[flux in kapp-slack.gms]]&lt;&gt;0,NOT(Table5[[#This Row],[spont or unknown?]]))</f>
        <v>0</v>
      </c>
      <c r="U1571" s="1" t="b">
        <f>OR(_xlfn.TEXTAFTER(Table5[[#This Row],[rxn]],"-",-1)="SPONT",_xlfn.TEXTAFTER(Table5[[#This Row],[rxn]],"-",-1)="UNKNOWN")</f>
        <v>0</v>
      </c>
      <c r="V1571" s="1">
        <f>_xlfn.XLOOKUP(SUBSTITUTE(Table5[[#This Row],[rxn]],"RXN-","ENZLOAD-"),Table4[rxn],Table4[ub],0)</f>
        <v>2.1401149899999998</v>
      </c>
      <c r="W1571" s="1" t="b">
        <f>AND(Table5[[#This Row],[FVA ENZLOAD flux UB]]=0,Table5[[#This Row],[ENZ not made when it should be?]])</f>
        <v>0</v>
      </c>
    </row>
    <row r="1572" spans="1:23" hidden="1">
      <c r="A1572" s="1"/>
      <c r="B1572" s="1" t="str">
        <f>_xlfn.TEXTBEFORE(Table38[[#This Row],[all fluxes from kapp-slack]]," ",,,,"")</f>
        <v/>
      </c>
      <c r="C1572" s="1">
        <f>_xlfn.NUMBERVALUE(IFERROR(_xlfn.TEXTAFTER(Table38[[#This Row],[all fluxes from kapp-slack]]," ",-1,,,""),""))</f>
        <v>0</v>
      </c>
      <c r="F1572" s="1" t="s">
        <v>9527</v>
      </c>
      <c r="G1572" s="1" t="str">
        <f>_xlfn.TEXTBEFORE(Table5[[#This Row],[rxn     kapp_old        kapp_slack_ub   kapp_slack_lb]]," ")</f>
        <v>RXN-PTRCtpa_e_FWD-rt2649_e</v>
      </c>
      <c r="H157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57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572" s="1">
        <f>_xlfn.NUMBERVALUE(_xlfn.TEXTAFTER(Table5[[#This Row],[rxn     kapp_old        kapp_slack_ub   kapp_slack_lb]]," ",-1))</f>
        <v>0</v>
      </c>
      <c r="K1572" s="1">
        <f>_xlfn.XLOOKUP(SUBSTITUTE(Table5[[#This Row],[rxn]],"RXN-","ENZLOAD-"),ENZLOAD[name],ENZLOAD[flux],0)</f>
        <v>9.8219857999999903E-10</v>
      </c>
      <c r="L1572" s="1" t="str">
        <f>"'"&amp;Table5[[#This Row],[rxn]]&amp;"'"&amp;CHAR(9)&amp;IF(AND(Table5[[#This Row],[kapp_slack_ub]]&lt;&gt;0,Table5[[#This Row],[kapp_old]]&lt;$F$1),$F$1,Table5[[#This Row],[kapp_old]])</f>
        <v>'RXN-PTRCtpa_e_FWD-rt2649_e'	27141.27779288</v>
      </c>
      <c r="M1572" s="1">
        <f>_xlfn.XLOOKUP(Table5[[#This Row],[rxn]],Table3[name],Table3[flux],$F$1)</f>
        <v>27141.277792879999</v>
      </c>
      <c r="N1572" s="1">
        <f>IFERROR(Table5[[#This Row],[min flux]]/Table5[[#This Row],[associated enzload]],"")</f>
        <v>27633187774390.82</v>
      </c>
      <c r="O1572" s="1">
        <f>_xlfn.NUMBERVALUE(IF(Table5[[#This Row],[flux/enzload]]="","",ABS($N$1-Table5[[#This Row],[flux/enzload]])))</f>
        <v>26233271456731.898</v>
      </c>
      <c r="P1572" s="1">
        <f>Table5[[#This Row],[kapp_old]]+IFERROR(((Table5[[#This Row],[kapp_slack_ub]]-Table5[[#This Row],[kapp_slack_lb]])/Table5[[#This Row],[associated enzload]]),0)</f>
        <v>27141.277792879999</v>
      </c>
      <c r="Q1572" s="1" t="str">
        <f>"'"&amp;Table5[[#This Row],[rxn]]&amp;"'"&amp;CHAR(9)&amp;Table5[[#This Row],[kapp + (slack_ub - slack_lb)/enzload]]</f>
        <v>'RXN-PTRCtpa_e_FWD-rt2649_e'	27141.27779288</v>
      </c>
      <c r="R1572" s="1">
        <f>_xlfn.XLOOKUP(Table5[[#This Row],[rxn]],Table38[name],Table38[flux],0)</f>
        <v>0</v>
      </c>
      <c r="S1572" s="1">
        <f>_xlfn.XLOOKUP(SUBSTITUTE(Table5[[#This Row],[rxn]],"RXN-","ENZLOAD-"),Table38[name],Table38[flux],0)</f>
        <v>0</v>
      </c>
      <c r="T1572" s="1" t="b">
        <f>AND(Table5[[#This Row],[ENZLOAD flux in kapp-slack.gms]]=0,Table5[[#This Row],[flux in kapp-slack.gms]]&lt;&gt;0,NOT(Table5[[#This Row],[spont or unknown?]]))</f>
        <v>0</v>
      </c>
      <c r="U1572" s="1" t="b">
        <f>OR(_xlfn.TEXTAFTER(Table5[[#This Row],[rxn]],"-",-1)="SPONT",_xlfn.TEXTAFTER(Table5[[#This Row],[rxn]],"-",-1)="UNKNOWN")</f>
        <v>0</v>
      </c>
      <c r="V1572" s="1">
        <f>_xlfn.XLOOKUP(SUBSTITUTE(Table5[[#This Row],[rxn]],"RXN-","ENZLOAD-"),Table4[rxn],Table4[ub],0)</f>
        <v>0.70620426999999997</v>
      </c>
      <c r="W1572" s="1" t="b">
        <f>AND(Table5[[#This Row],[FVA ENZLOAD flux UB]]=0,Table5[[#This Row],[ENZ not made when it should be?]])</f>
        <v>0</v>
      </c>
    </row>
    <row r="1573" spans="1:23" hidden="1">
      <c r="A1573" s="1"/>
      <c r="B1573" s="1" t="str">
        <f>_xlfn.TEXTBEFORE(Table38[[#This Row],[all fluxes from kapp-slack]]," ",,,,"")</f>
        <v/>
      </c>
      <c r="C1573" s="1">
        <f>_xlfn.NUMBERVALUE(IFERROR(_xlfn.TEXTAFTER(Table38[[#This Row],[all fluxes from kapp-slack]]," ",-1,,,""),""))</f>
        <v>0</v>
      </c>
      <c r="F1573" s="1" t="s">
        <v>9528</v>
      </c>
      <c r="G1573" s="1" t="str">
        <f>_xlfn.TEXTBEFORE(Table5[[#This Row],[rxn     kapp_old        kapp_slack_ub   kapp_slack_lb]]," ")</f>
        <v>RXN-PTRCtpa_e_REV-rt2649_e</v>
      </c>
      <c r="H157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57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573" s="1">
        <f>_xlfn.NUMBERVALUE(_xlfn.TEXTAFTER(Table5[[#This Row],[rxn     kapp_old        kapp_slack_ub   kapp_slack_lb]]," ",-1))</f>
        <v>0</v>
      </c>
      <c r="K1573" s="1">
        <f>_xlfn.XLOOKUP(SUBSTITUTE(Table5[[#This Row],[rxn]],"RXN-","ENZLOAD-"),ENZLOAD[name],ENZLOAD[flux],0)</f>
        <v>9.8219857999999903E-10</v>
      </c>
      <c r="L1573" s="1" t="str">
        <f>"'"&amp;Table5[[#This Row],[rxn]]&amp;"'"&amp;CHAR(9)&amp;IF(AND(Table5[[#This Row],[kapp_slack_ub]]&lt;&gt;0,Table5[[#This Row],[kapp_old]]&lt;$F$1),$F$1,Table5[[#This Row],[kapp_old]])</f>
        <v>'RXN-PTRCtpa_e_REV-rt2649_e'	27141.27779288</v>
      </c>
      <c r="M1573" s="1">
        <f>_xlfn.XLOOKUP(Table5[[#This Row],[rxn]],Table3[name],Table3[flux],$F$1)</f>
        <v>27141.277792879999</v>
      </c>
      <c r="N1573" s="1">
        <f>IFERROR(Table5[[#This Row],[min flux]]/Table5[[#This Row],[associated enzload]],"")</f>
        <v>27633187774390.82</v>
      </c>
      <c r="O1573" s="1">
        <f>_xlfn.NUMBERVALUE(IF(Table5[[#This Row],[flux/enzload]]="","",ABS($N$1-Table5[[#This Row],[flux/enzload]])))</f>
        <v>26233271456731.898</v>
      </c>
      <c r="P1573" s="1">
        <f>Table5[[#This Row],[kapp_old]]+IFERROR(((Table5[[#This Row],[kapp_slack_ub]]-Table5[[#This Row],[kapp_slack_lb]])/Table5[[#This Row],[associated enzload]]),0)</f>
        <v>27141.277792879999</v>
      </c>
      <c r="Q1573" s="1" t="str">
        <f>"'"&amp;Table5[[#This Row],[rxn]]&amp;"'"&amp;CHAR(9)&amp;Table5[[#This Row],[kapp + (slack_ub - slack_lb)/enzload]]</f>
        <v>'RXN-PTRCtpa_e_REV-rt2649_e'	27141.27779288</v>
      </c>
      <c r="R1573" s="1">
        <f>_xlfn.XLOOKUP(Table5[[#This Row],[rxn]],Table38[name],Table38[flux],0)</f>
        <v>0</v>
      </c>
      <c r="S1573" s="1">
        <f>_xlfn.XLOOKUP(SUBSTITUTE(Table5[[#This Row],[rxn]],"RXN-","ENZLOAD-"),Table38[name],Table38[flux],0)</f>
        <v>0</v>
      </c>
      <c r="T1573" s="1" t="b">
        <f>AND(Table5[[#This Row],[ENZLOAD flux in kapp-slack.gms]]=0,Table5[[#This Row],[flux in kapp-slack.gms]]&lt;&gt;0,NOT(Table5[[#This Row],[spont or unknown?]]))</f>
        <v>0</v>
      </c>
      <c r="U1573" s="1" t="b">
        <f>OR(_xlfn.TEXTAFTER(Table5[[#This Row],[rxn]],"-",-1)="SPONT",_xlfn.TEXTAFTER(Table5[[#This Row],[rxn]],"-",-1)="UNKNOWN")</f>
        <v>0</v>
      </c>
      <c r="V1573" s="1">
        <f>_xlfn.XLOOKUP(SUBSTITUTE(Table5[[#This Row],[rxn]],"RXN-","ENZLOAD-"),Table4[rxn],Table4[ub],0)</f>
        <v>0.70620426999999997</v>
      </c>
      <c r="W1573" s="1" t="b">
        <f>AND(Table5[[#This Row],[FVA ENZLOAD flux UB]]=0,Table5[[#This Row],[ENZ not made when it should be?]])</f>
        <v>0</v>
      </c>
    </row>
    <row r="1574" spans="1:23" hidden="1">
      <c r="A1574" s="1"/>
      <c r="B1574" s="1" t="str">
        <f>_xlfn.TEXTBEFORE(Table38[[#This Row],[all fluxes from kapp-slack]]," ",,,,"")</f>
        <v/>
      </c>
      <c r="C1574" s="1">
        <f>_xlfn.NUMBERVALUE(IFERROR(_xlfn.TEXTAFTER(Table38[[#This Row],[all fluxes from kapp-slack]]," ",-1,,,""),""))</f>
        <v>0</v>
      </c>
      <c r="F1574" s="1" t="s">
        <v>9535</v>
      </c>
      <c r="G1574" s="1" t="str">
        <f>_xlfn.TEXTBEFORE(Table5[[#This Row],[rxn     kapp_old        kapp_slack_ub   kapp_slack_lb]]," ")</f>
        <v>RXN-PTRCtpa_v_FWD-rt2649_v</v>
      </c>
      <c r="H157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57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574" s="1">
        <f>_xlfn.NUMBERVALUE(_xlfn.TEXTAFTER(Table5[[#This Row],[rxn     kapp_old        kapp_slack_ub   kapp_slack_lb]]," ",-1))</f>
        <v>0</v>
      </c>
      <c r="K1574" s="1">
        <f>_xlfn.XLOOKUP(SUBSTITUTE(Table5[[#This Row],[rxn]],"RXN-","ENZLOAD-"),ENZLOAD[name],ENZLOAD[flux],0)</f>
        <v>9.8219857999999903E-10</v>
      </c>
      <c r="L1574" s="1" t="str">
        <f>"'"&amp;Table5[[#This Row],[rxn]]&amp;"'"&amp;CHAR(9)&amp;IF(AND(Table5[[#This Row],[kapp_slack_ub]]&lt;&gt;0,Table5[[#This Row],[kapp_old]]&lt;$F$1),$F$1,Table5[[#This Row],[kapp_old]])</f>
        <v>'RXN-PTRCtpa_v_FWD-rt2649_v'	27141.27779288</v>
      </c>
      <c r="M1574" s="1">
        <f>_xlfn.XLOOKUP(Table5[[#This Row],[rxn]],Table3[name],Table3[flux],$F$1)</f>
        <v>27141.277792879999</v>
      </c>
      <c r="N1574" s="1">
        <f>IFERROR(Table5[[#This Row],[min flux]]/Table5[[#This Row],[associated enzload]],"")</f>
        <v>27633187774390.82</v>
      </c>
      <c r="O1574" s="1">
        <f>_xlfn.NUMBERVALUE(IF(Table5[[#This Row],[flux/enzload]]="","",ABS($N$1-Table5[[#This Row],[flux/enzload]])))</f>
        <v>26233271456731.898</v>
      </c>
      <c r="P1574" s="1">
        <f>Table5[[#This Row],[kapp_old]]+IFERROR(((Table5[[#This Row],[kapp_slack_ub]]-Table5[[#This Row],[kapp_slack_lb]])/Table5[[#This Row],[associated enzload]]),0)</f>
        <v>27141.277792879999</v>
      </c>
      <c r="Q1574" s="1" t="str">
        <f>"'"&amp;Table5[[#This Row],[rxn]]&amp;"'"&amp;CHAR(9)&amp;Table5[[#This Row],[kapp + (slack_ub - slack_lb)/enzload]]</f>
        <v>'RXN-PTRCtpa_v_FWD-rt2649_v'	27141.27779288</v>
      </c>
      <c r="R1574" s="1">
        <f>_xlfn.XLOOKUP(Table5[[#This Row],[rxn]],Table38[name],Table38[flux],0)</f>
        <v>0</v>
      </c>
      <c r="S1574" s="1">
        <f>_xlfn.XLOOKUP(SUBSTITUTE(Table5[[#This Row],[rxn]],"RXN-","ENZLOAD-"),Table38[name],Table38[flux],0)</f>
        <v>0</v>
      </c>
      <c r="T1574" s="1" t="b">
        <f>AND(Table5[[#This Row],[ENZLOAD flux in kapp-slack.gms]]=0,Table5[[#This Row],[flux in kapp-slack.gms]]&lt;&gt;0,NOT(Table5[[#This Row],[spont or unknown?]]))</f>
        <v>0</v>
      </c>
      <c r="U1574" s="1" t="b">
        <f>OR(_xlfn.TEXTAFTER(Table5[[#This Row],[rxn]],"-",-1)="SPONT",_xlfn.TEXTAFTER(Table5[[#This Row],[rxn]],"-",-1)="UNKNOWN")</f>
        <v>0</v>
      </c>
      <c r="V1574" s="1">
        <f>_xlfn.XLOOKUP(SUBSTITUTE(Table5[[#This Row],[rxn]],"RXN-","ENZLOAD-"),Table4[rxn],Table4[ub],0)</f>
        <v>0.70620426999999997</v>
      </c>
      <c r="W1574" s="1" t="b">
        <f>AND(Table5[[#This Row],[FVA ENZLOAD flux UB]]=0,Table5[[#This Row],[ENZ not made when it should be?]])</f>
        <v>0</v>
      </c>
    </row>
    <row r="1575" spans="1:23" hidden="1">
      <c r="A1575" s="1"/>
      <c r="B1575" s="1" t="str">
        <f>_xlfn.TEXTBEFORE(Table38[[#This Row],[all fluxes from kapp-slack]]," ",,,,"")</f>
        <v/>
      </c>
      <c r="C1575" s="1">
        <f>_xlfn.NUMBERVALUE(IFERROR(_xlfn.TEXTAFTER(Table38[[#This Row],[all fluxes from kapp-slack]]," ",-1,,,""),""))</f>
        <v>0</v>
      </c>
      <c r="F1575" s="1" t="s">
        <v>9536</v>
      </c>
      <c r="G1575" s="1" t="str">
        <f>_xlfn.TEXTBEFORE(Table5[[#This Row],[rxn     kapp_old        kapp_slack_ub   kapp_slack_lb]]," ")</f>
        <v>RXN-PTRCtpa_v_REV-rt2649_v</v>
      </c>
      <c r="H157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57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575" s="1">
        <f>_xlfn.NUMBERVALUE(_xlfn.TEXTAFTER(Table5[[#This Row],[rxn     kapp_old        kapp_slack_ub   kapp_slack_lb]]," ",-1))</f>
        <v>0</v>
      </c>
      <c r="K1575" s="1">
        <f>_xlfn.XLOOKUP(SUBSTITUTE(Table5[[#This Row],[rxn]],"RXN-","ENZLOAD-"),ENZLOAD[name],ENZLOAD[flux],0)</f>
        <v>9.8219857999999903E-10</v>
      </c>
      <c r="L1575" s="1" t="str">
        <f>"'"&amp;Table5[[#This Row],[rxn]]&amp;"'"&amp;CHAR(9)&amp;IF(AND(Table5[[#This Row],[kapp_slack_ub]]&lt;&gt;0,Table5[[#This Row],[kapp_old]]&lt;$F$1),$F$1,Table5[[#This Row],[kapp_old]])</f>
        <v>'RXN-PTRCtpa_v_REV-rt2649_v'	27141.27779288</v>
      </c>
      <c r="M1575" s="1">
        <f>_xlfn.XLOOKUP(Table5[[#This Row],[rxn]],Table3[name],Table3[flux],$F$1)</f>
        <v>27141.277792879999</v>
      </c>
      <c r="N1575" s="1">
        <f>IFERROR(Table5[[#This Row],[min flux]]/Table5[[#This Row],[associated enzload]],"")</f>
        <v>27633187774390.82</v>
      </c>
      <c r="O1575" s="1">
        <f>_xlfn.NUMBERVALUE(IF(Table5[[#This Row],[flux/enzload]]="","",ABS($N$1-Table5[[#This Row],[flux/enzload]])))</f>
        <v>26233271456731.898</v>
      </c>
      <c r="P1575" s="1">
        <f>Table5[[#This Row],[kapp_old]]+IFERROR(((Table5[[#This Row],[kapp_slack_ub]]-Table5[[#This Row],[kapp_slack_lb]])/Table5[[#This Row],[associated enzload]]),0)</f>
        <v>27141.277792879999</v>
      </c>
      <c r="Q1575" s="1" t="str">
        <f>"'"&amp;Table5[[#This Row],[rxn]]&amp;"'"&amp;CHAR(9)&amp;Table5[[#This Row],[kapp + (slack_ub - slack_lb)/enzload]]</f>
        <v>'RXN-PTRCtpa_v_REV-rt2649_v'	27141.27779288</v>
      </c>
      <c r="R1575" s="1">
        <f>_xlfn.XLOOKUP(Table5[[#This Row],[rxn]],Table38[name],Table38[flux],0)</f>
        <v>0</v>
      </c>
      <c r="S1575" s="1">
        <f>_xlfn.XLOOKUP(SUBSTITUTE(Table5[[#This Row],[rxn]],"RXN-","ENZLOAD-"),Table38[name],Table38[flux],0)</f>
        <v>0</v>
      </c>
      <c r="T1575" s="1" t="b">
        <f>AND(Table5[[#This Row],[ENZLOAD flux in kapp-slack.gms]]=0,Table5[[#This Row],[flux in kapp-slack.gms]]&lt;&gt;0,NOT(Table5[[#This Row],[spont or unknown?]]))</f>
        <v>0</v>
      </c>
      <c r="U1575" s="1" t="b">
        <f>OR(_xlfn.TEXTAFTER(Table5[[#This Row],[rxn]],"-",-1)="SPONT",_xlfn.TEXTAFTER(Table5[[#This Row],[rxn]],"-",-1)="UNKNOWN")</f>
        <v>0</v>
      </c>
      <c r="V1575" s="1">
        <f>_xlfn.XLOOKUP(SUBSTITUTE(Table5[[#This Row],[rxn]],"RXN-","ENZLOAD-"),Table4[rxn],Table4[ub],0)</f>
        <v>0.70620426999999997</v>
      </c>
      <c r="W1575" s="1" t="b">
        <f>AND(Table5[[#This Row],[FVA ENZLOAD flux UB]]=0,Table5[[#This Row],[ENZ not made when it should be?]])</f>
        <v>0</v>
      </c>
    </row>
    <row r="1576" spans="1:23" hidden="1">
      <c r="A1576" s="1"/>
      <c r="B1576" s="1" t="str">
        <f>_xlfn.TEXTBEFORE(Table38[[#This Row],[all fluxes from kapp-slack]]," ",,,,"")</f>
        <v/>
      </c>
      <c r="C1576" s="1">
        <f>_xlfn.NUMBERVALUE(IFERROR(_xlfn.TEXTAFTER(Table38[[#This Row],[all fluxes from kapp-slack]]," ",-1,,,""),""))</f>
        <v>0</v>
      </c>
      <c r="F1576" s="1" t="s">
        <v>9539</v>
      </c>
      <c r="G1576" s="1" t="str">
        <f>_xlfn.TEXTBEFORE(Table5[[#This Row],[rxn     kapp_old        kapp_slack_ub   kapp_slack_lb]]," ")</f>
        <v>RXN-PUNP3_c_FWD-rt7908_c</v>
      </c>
      <c r="H157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57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576" s="1">
        <f>_xlfn.NUMBERVALUE(_xlfn.TEXTAFTER(Table5[[#This Row],[rxn     kapp_old        kapp_slack_ub   kapp_slack_lb]]," ",-1))</f>
        <v>0</v>
      </c>
      <c r="K1576" s="1">
        <f>_xlfn.XLOOKUP(SUBSTITUTE(Table5[[#This Row],[rxn]],"RXN-","ENZLOAD-"),ENZLOAD[name],ENZLOAD[flux],0)</f>
        <v>8.687914094E-8</v>
      </c>
      <c r="L1576" s="1" t="str">
        <f>"'"&amp;Table5[[#This Row],[rxn]]&amp;"'"&amp;CHAR(9)&amp;IF(AND(Table5[[#This Row],[kapp_slack_ub]]&lt;&gt;0,Table5[[#This Row],[kapp_old]]&lt;$F$1),$F$1,Table5[[#This Row],[kapp_old]])</f>
        <v>'RXN-PUNP3_c_FWD-rt7908_c'	27141.27779288</v>
      </c>
      <c r="M1576" s="1">
        <f>_xlfn.XLOOKUP(Table5[[#This Row],[rxn]],Table3[name],Table3[flux],$F$1)</f>
        <v>27141.277792879999</v>
      </c>
      <c r="N1576" s="1">
        <f>IFERROR(Table5[[#This Row],[min flux]]/Table5[[#This Row],[associated enzload]],"")</f>
        <v>312402695275.54559</v>
      </c>
      <c r="O1576" s="1">
        <f>_xlfn.NUMBERVALUE(IF(Table5[[#This Row],[flux/enzload]]="","",ABS($N$1-Table5[[#This Row],[flux/enzload]])))</f>
        <v>1087513622383.41</v>
      </c>
      <c r="P1576" s="1">
        <f>Table5[[#This Row],[kapp_old]]+IFERROR(((Table5[[#This Row],[kapp_slack_ub]]-Table5[[#This Row],[kapp_slack_lb]])/Table5[[#This Row],[associated enzload]]),0)</f>
        <v>27141.277792879999</v>
      </c>
      <c r="Q1576" s="1" t="str">
        <f>"'"&amp;Table5[[#This Row],[rxn]]&amp;"'"&amp;CHAR(9)&amp;Table5[[#This Row],[kapp + (slack_ub - slack_lb)/enzload]]</f>
        <v>'RXN-PUNP3_c_FWD-rt7908_c'	27141.27779288</v>
      </c>
      <c r="R1576" s="1">
        <f>_xlfn.XLOOKUP(Table5[[#This Row],[rxn]],Table38[name],Table38[flux],0)</f>
        <v>0</v>
      </c>
      <c r="S1576" s="1">
        <f>_xlfn.XLOOKUP(SUBSTITUTE(Table5[[#This Row],[rxn]],"RXN-","ENZLOAD-"),Table38[name],Table38[flux],0)</f>
        <v>0</v>
      </c>
      <c r="T1576" s="1" t="b">
        <f>AND(Table5[[#This Row],[ENZLOAD flux in kapp-slack.gms]]=0,Table5[[#This Row],[flux in kapp-slack.gms]]&lt;&gt;0,NOT(Table5[[#This Row],[spont or unknown?]]))</f>
        <v>0</v>
      </c>
      <c r="U1576" s="1" t="b">
        <f>OR(_xlfn.TEXTAFTER(Table5[[#This Row],[rxn]],"-",-1)="SPONT",_xlfn.TEXTAFTER(Table5[[#This Row],[rxn]],"-",-1)="UNKNOWN")</f>
        <v>0</v>
      </c>
      <c r="V1576" s="1">
        <f>_xlfn.XLOOKUP(SUBSTITUTE(Table5[[#This Row],[rxn]],"RXN-","ENZLOAD-"),Table4[rxn],Table4[ub],0)</f>
        <v>0.96061792000000001</v>
      </c>
      <c r="W1576" s="1" t="b">
        <f>AND(Table5[[#This Row],[FVA ENZLOAD flux UB]]=0,Table5[[#This Row],[ENZ not made when it should be?]])</f>
        <v>0</v>
      </c>
    </row>
    <row r="1577" spans="1:23" hidden="1">
      <c r="A1577" s="1"/>
      <c r="B1577" s="1" t="str">
        <f>_xlfn.TEXTBEFORE(Table38[[#This Row],[all fluxes from kapp-slack]]," ",,,,"")</f>
        <v/>
      </c>
      <c r="C1577" s="1">
        <f>_xlfn.NUMBERVALUE(IFERROR(_xlfn.TEXTAFTER(Table38[[#This Row],[all fluxes from kapp-slack]]," ",-1,,,""),""))</f>
        <v>0</v>
      </c>
      <c r="F1577" s="1" t="s">
        <v>9540</v>
      </c>
      <c r="G1577" s="1" t="str">
        <f>_xlfn.TEXTBEFORE(Table5[[#This Row],[rxn     kapp_old        kapp_slack_ub   kapp_slack_lb]]," ")</f>
        <v>RXN-PUNP3_c_REV-rt7908_c</v>
      </c>
      <c r="H157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57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577" s="1">
        <f>_xlfn.NUMBERVALUE(_xlfn.TEXTAFTER(Table5[[#This Row],[rxn     kapp_old        kapp_slack_ub   kapp_slack_lb]]," ",-1))</f>
        <v>0</v>
      </c>
      <c r="K1577" s="1">
        <f>_xlfn.XLOOKUP(SUBSTITUTE(Table5[[#This Row],[rxn]],"RXN-","ENZLOAD-"),ENZLOAD[name],ENZLOAD[flux],0)</f>
        <v>8.687914094E-8</v>
      </c>
      <c r="L1577" s="1" t="str">
        <f>"'"&amp;Table5[[#This Row],[rxn]]&amp;"'"&amp;CHAR(9)&amp;IF(AND(Table5[[#This Row],[kapp_slack_ub]]&lt;&gt;0,Table5[[#This Row],[kapp_old]]&lt;$F$1),$F$1,Table5[[#This Row],[kapp_old]])</f>
        <v>'RXN-PUNP3_c_REV-rt7908_c'	27141.27779288</v>
      </c>
      <c r="M1577" s="1">
        <f>_xlfn.XLOOKUP(Table5[[#This Row],[rxn]],Table3[name],Table3[flux],$F$1)</f>
        <v>27141.277792879999</v>
      </c>
      <c r="N1577" s="1">
        <f>IFERROR(Table5[[#This Row],[min flux]]/Table5[[#This Row],[associated enzload]],"")</f>
        <v>312402695275.54559</v>
      </c>
      <c r="O1577" s="1">
        <f>_xlfn.NUMBERVALUE(IF(Table5[[#This Row],[flux/enzload]]="","",ABS($N$1-Table5[[#This Row],[flux/enzload]])))</f>
        <v>1087513622383.41</v>
      </c>
      <c r="P1577" s="1">
        <f>Table5[[#This Row],[kapp_old]]+IFERROR(((Table5[[#This Row],[kapp_slack_ub]]-Table5[[#This Row],[kapp_slack_lb]])/Table5[[#This Row],[associated enzload]]),0)</f>
        <v>27141.277792879999</v>
      </c>
      <c r="Q1577" s="1" t="str">
        <f>"'"&amp;Table5[[#This Row],[rxn]]&amp;"'"&amp;CHAR(9)&amp;Table5[[#This Row],[kapp + (slack_ub - slack_lb)/enzload]]</f>
        <v>'RXN-PUNP3_c_REV-rt7908_c'	27141.27779288</v>
      </c>
      <c r="R1577" s="1">
        <f>_xlfn.XLOOKUP(Table5[[#This Row],[rxn]],Table38[name],Table38[flux],0)</f>
        <v>0</v>
      </c>
      <c r="S1577" s="1">
        <f>_xlfn.XLOOKUP(SUBSTITUTE(Table5[[#This Row],[rxn]],"RXN-","ENZLOAD-"),Table38[name],Table38[flux],0)</f>
        <v>0</v>
      </c>
      <c r="T1577" s="1" t="b">
        <f>AND(Table5[[#This Row],[ENZLOAD flux in kapp-slack.gms]]=0,Table5[[#This Row],[flux in kapp-slack.gms]]&lt;&gt;0,NOT(Table5[[#This Row],[spont or unknown?]]))</f>
        <v>0</v>
      </c>
      <c r="U1577" s="1" t="b">
        <f>OR(_xlfn.TEXTAFTER(Table5[[#This Row],[rxn]],"-",-1)="SPONT",_xlfn.TEXTAFTER(Table5[[#This Row],[rxn]],"-",-1)="UNKNOWN")</f>
        <v>0</v>
      </c>
      <c r="V1577" s="1">
        <f>_xlfn.XLOOKUP(SUBSTITUTE(Table5[[#This Row],[rxn]],"RXN-","ENZLOAD-"),Table4[rxn],Table4[ub],0)</f>
        <v>0.96061792000000001</v>
      </c>
      <c r="W1577" s="1" t="b">
        <f>AND(Table5[[#This Row],[FVA ENZLOAD flux UB]]=0,Table5[[#This Row],[ENZ not made when it should be?]])</f>
        <v>0</v>
      </c>
    </row>
    <row r="1578" spans="1:23" hidden="1">
      <c r="A1578" s="1"/>
      <c r="B1578" s="1" t="str">
        <f>_xlfn.TEXTBEFORE(Table38[[#This Row],[all fluxes from kapp-slack]]," ",,,,"")</f>
        <v/>
      </c>
      <c r="C1578" s="1">
        <f>_xlfn.NUMBERVALUE(IFERROR(_xlfn.TEXTAFTER(Table38[[#This Row],[all fluxes from kapp-slack]]," ",-1,,,""),""))</f>
        <v>0</v>
      </c>
      <c r="F1578" s="1" t="s">
        <v>9541</v>
      </c>
      <c r="G1578" s="1" t="str">
        <f>_xlfn.TEXTBEFORE(Table5[[#This Row],[rxn     kapp_old        kapp_slack_ub   kapp_slack_lb]]," ")</f>
        <v>RXN-PUNP3_m_FWD-rt7908_m</v>
      </c>
      <c r="H157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57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578" s="1">
        <f>_xlfn.NUMBERVALUE(_xlfn.TEXTAFTER(Table5[[#This Row],[rxn     kapp_old        kapp_slack_ub   kapp_slack_lb]]," ",-1))</f>
        <v>0</v>
      </c>
      <c r="K1578" s="1">
        <f>_xlfn.XLOOKUP(SUBSTITUTE(Table5[[#This Row],[rxn]],"RXN-","ENZLOAD-"),ENZLOAD[name],ENZLOAD[flux],0)</f>
        <v>8.687914094E-8</v>
      </c>
      <c r="L1578" s="1" t="str">
        <f>"'"&amp;Table5[[#This Row],[rxn]]&amp;"'"&amp;CHAR(9)&amp;IF(AND(Table5[[#This Row],[kapp_slack_ub]]&lt;&gt;0,Table5[[#This Row],[kapp_old]]&lt;$F$1),$F$1,Table5[[#This Row],[kapp_old]])</f>
        <v>'RXN-PUNP3_m_FWD-rt7908_m'	27141.27779288</v>
      </c>
      <c r="M1578" s="1">
        <f>_xlfn.XLOOKUP(Table5[[#This Row],[rxn]],Table3[name],Table3[flux],$F$1)</f>
        <v>27141.277792879999</v>
      </c>
      <c r="N1578" s="1">
        <f>IFERROR(Table5[[#This Row],[min flux]]/Table5[[#This Row],[associated enzload]],"")</f>
        <v>312402695275.54559</v>
      </c>
      <c r="O1578" s="1">
        <f>_xlfn.NUMBERVALUE(IF(Table5[[#This Row],[flux/enzload]]="","",ABS($N$1-Table5[[#This Row],[flux/enzload]])))</f>
        <v>1087513622383.41</v>
      </c>
      <c r="P1578" s="1">
        <f>Table5[[#This Row],[kapp_old]]+IFERROR(((Table5[[#This Row],[kapp_slack_ub]]-Table5[[#This Row],[kapp_slack_lb]])/Table5[[#This Row],[associated enzload]]),0)</f>
        <v>27141.277792879999</v>
      </c>
      <c r="Q1578" s="1" t="str">
        <f>"'"&amp;Table5[[#This Row],[rxn]]&amp;"'"&amp;CHAR(9)&amp;Table5[[#This Row],[kapp + (slack_ub - slack_lb)/enzload]]</f>
        <v>'RXN-PUNP3_m_FWD-rt7908_m'	27141.27779288</v>
      </c>
      <c r="R1578" s="1">
        <f>_xlfn.XLOOKUP(Table5[[#This Row],[rxn]],Table38[name],Table38[flux],0)</f>
        <v>0</v>
      </c>
      <c r="S1578" s="1">
        <f>_xlfn.XLOOKUP(SUBSTITUTE(Table5[[#This Row],[rxn]],"RXN-","ENZLOAD-"),Table38[name],Table38[flux],0)</f>
        <v>0</v>
      </c>
      <c r="T1578" s="1" t="b">
        <f>AND(Table5[[#This Row],[ENZLOAD flux in kapp-slack.gms]]=0,Table5[[#This Row],[flux in kapp-slack.gms]]&lt;&gt;0,NOT(Table5[[#This Row],[spont or unknown?]]))</f>
        <v>0</v>
      </c>
      <c r="U1578" s="1" t="b">
        <f>OR(_xlfn.TEXTAFTER(Table5[[#This Row],[rxn]],"-",-1)="SPONT",_xlfn.TEXTAFTER(Table5[[#This Row],[rxn]],"-",-1)="UNKNOWN")</f>
        <v>0</v>
      </c>
      <c r="V1578" s="1">
        <f>_xlfn.XLOOKUP(SUBSTITUTE(Table5[[#This Row],[rxn]],"RXN-","ENZLOAD-"),Table4[rxn],Table4[ub],0)</f>
        <v>0.96061792000000001</v>
      </c>
      <c r="W1578" s="1" t="b">
        <f>AND(Table5[[#This Row],[FVA ENZLOAD flux UB]]=0,Table5[[#This Row],[ENZ not made when it should be?]])</f>
        <v>0</v>
      </c>
    </row>
    <row r="1579" spans="1:23" hidden="1">
      <c r="A1579" s="1"/>
      <c r="B1579" s="1" t="str">
        <f>_xlfn.TEXTBEFORE(Table38[[#This Row],[all fluxes from kapp-slack]]," ",,,,"")</f>
        <v/>
      </c>
      <c r="C1579" s="1">
        <f>_xlfn.NUMBERVALUE(IFERROR(_xlfn.TEXTAFTER(Table38[[#This Row],[all fluxes from kapp-slack]]," ",-1,,,""),""))</f>
        <v>0</v>
      </c>
      <c r="F1579" s="1" t="s">
        <v>9542</v>
      </c>
      <c r="G1579" s="1" t="str">
        <f>_xlfn.TEXTBEFORE(Table5[[#This Row],[rxn     kapp_old        kapp_slack_ub   kapp_slack_lb]]," ")</f>
        <v>RXN-PUNP3_m_REV-rt7908_m</v>
      </c>
      <c r="H157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57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579" s="1">
        <f>_xlfn.NUMBERVALUE(_xlfn.TEXTAFTER(Table5[[#This Row],[rxn     kapp_old        kapp_slack_ub   kapp_slack_lb]]," ",-1))</f>
        <v>0</v>
      </c>
      <c r="K1579" s="1">
        <f>_xlfn.XLOOKUP(SUBSTITUTE(Table5[[#This Row],[rxn]],"RXN-","ENZLOAD-"),ENZLOAD[name],ENZLOAD[flux],0)</f>
        <v>8.687914094E-8</v>
      </c>
      <c r="L1579" s="1" t="str">
        <f>"'"&amp;Table5[[#This Row],[rxn]]&amp;"'"&amp;CHAR(9)&amp;IF(AND(Table5[[#This Row],[kapp_slack_ub]]&lt;&gt;0,Table5[[#This Row],[kapp_old]]&lt;$F$1),$F$1,Table5[[#This Row],[kapp_old]])</f>
        <v>'RXN-PUNP3_m_REV-rt7908_m'	27141.27779288</v>
      </c>
      <c r="M1579" s="1">
        <f>_xlfn.XLOOKUP(Table5[[#This Row],[rxn]],Table3[name],Table3[flux],$F$1)</f>
        <v>27141.277792879999</v>
      </c>
      <c r="N1579" s="1">
        <f>IFERROR(Table5[[#This Row],[min flux]]/Table5[[#This Row],[associated enzload]],"")</f>
        <v>312402695275.54559</v>
      </c>
      <c r="O1579" s="1">
        <f>_xlfn.NUMBERVALUE(IF(Table5[[#This Row],[flux/enzload]]="","",ABS($N$1-Table5[[#This Row],[flux/enzload]])))</f>
        <v>1087513622383.41</v>
      </c>
      <c r="P1579" s="1">
        <f>Table5[[#This Row],[kapp_old]]+IFERROR(((Table5[[#This Row],[kapp_slack_ub]]-Table5[[#This Row],[kapp_slack_lb]])/Table5[[#This Row],[associated enzload]]),0)</f>
        <v>27141.277792879999</v>
      </c>
      <c r="Q1579" s="1" t="str">
        <f>"'"&amp;Table5[[#This Row],[rxn]]&amp;"'"&amp;CHAR(9)&amp;Table5[[#This Row],[kapp + (slack_ub - slack_lb)/enzload]]</f>
        <v>'RXN-PUNP3_m_REV-rt7908_m'	27141.27779288</v>
      </c>
      <c r="R1579" s="1">
        <f>_xlfn.XLOOKUP(Table5[[#This Row],[rxn]],Table38[name],Table38[flux],0)</f>
        <v>0</v>
      </c>
      <c r="S1579" s="1">
        <f>_xlfn.XLOOKUP(SUBSTITUTE(Table5[[#This Row],[rxn]],"RXN-","ENZLOAD-"),Table38[name],Table38[flux],0)</f>
        <v>0</v>
      </c>
      <c r="T1579" s="1" t="b">
        <f>AND(Table5[[#This Row],[ENZLOAD flux in kapp-slack.gms]]=0,Table5[[#This Row],[flux in kapp-slack.gms]]&lt;&gt;0,NOT(Table5[[#This Row],[spont or unknown?]]))</f>
        <v>0</v>
      </c>
      <c r="U1579" s="1" t="b">
        <f>OR(_xlfn.TEXTAFTER(Table5[[#This Row],[rxn]],"-",-1)="SPONT",_xlfn.TEXTAFTER(Table5[[#This Row],[rxn]],"-",-1)="UNKNOWN")</f>
        <v>0</v>
      </c>
      <c r="V1579" s="1">
        <f>_xlfn.XLOOKUP(SUBSTITUTE(Table5[[#This Row],[rxn]],"RXN-","ENZLOAD-"),Table4[rxn],Table4[ub],0)</f>
        <v>0.96061792000000001</v>
      </c>
      <c r="W1579" s="1" t="b">
        <f>AND(Table5[[#This Row],[FVA ENZLOAD flux UB]]=0,Table5[[#This Row],[ENZ not made when it should be?]])</f>
        <v>0</v>
      </c>
    </row>
    <row r="1580" spans="1:23" hidden="1">
      <c r="A1580" s="1"/>
      <c r="B1580" s="1" t="str">
        <f>_xlfn.TEXTBEFORE(Table38[[#This Row],[all fluxes from kapp-slack]]," ",,,,"")</f>
        <v/>
      </c>
      <c r="C1580" s="1">
        <f>_xlfn.NUMBERVALUE(IFERROR(_xlfn.TEXTAFTER(Table38[[#This Row],[all fluxes from kapp-slack]]," ",-1,,,""),""))</f>
        <v>0</v>
      </c>
      <c r="F1580" s="1" t="s">
        <v>9543</v>
      </c>
      <c r="G1580" s="1" t="str">
        <f>_xlfn.TEXTBEFORE(Table5[[#This Row],[rxn     kapp_old        kapp_slack_ub   kapp_slack_lb]]," ")</f>
        <v>RXN-PUNP5_c_FWD-rt7908_c</v>
      </c>
      <c r="H1580" s="1">
        <f>_xlfn.NUMBERVALUE(_xlfn.TEXTBEFORE(TRIM(_xlfn.TEXTAFTER(_xlfn.TEXTBEFORE(Table5[[#This Row],[rxn     kapp_old        kapp_slack_ub   kapp_slack_lb]],Table5[[#This Row],[kapp_slack_lb]],-1),Table5[[#This Row],[rxn]]))," "))</f>
        <v>117290.86401827</v>
      </c>
      <c r="I158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580" s="1">
        <f>_xlfn.NUMBERVALUE(_xlfn.TEXTAFTER(Table5[[#This Row],[rxn     kapp_old        kapp_slack_ub   kapp_slack_lb]]," ",-1))</f>
        <v>0</v>
      </c>
      <c r="K1580" s="1">
        <f>_xlfn.XLOOKUP(SUBSTITUTE(Table5[[#This Row],[rxn]],"RXN-","ENZLOAD-"),ENZLOAD[name],ENZLOAD[flux],0)</f>
        <v>8.687914094E-8</v>
      </c>
      <c r="L1580" s="1" t="str">
        <f>"'"&amp;Table5[[#This Row],[rxn]]&amp;"'"&amp;CHAR(9)&amp;IF(AND(Table5[[#This Row],[kapp_slack_ub]]&lt;&gt;0,Table5[[#This Row],[kapp_old]]&lt;$F$1),$F$1,Table5[[#This Row],[kapp_old]])</f>
        <v>'RXN-PUNP5_c_FWD-rt7908_c'	117290.86401827</v>
      </c>
      <c r="M1580" s="1">
        <f>_xlfn.XLOOKUP(Table5[[#This Row],[rxn]],Table3[name],Table3[flux],$F$1)</f>
        <v>27141.277792879999</v>
      </c>
      <c r="N1580" s="1">
        <f>IFERROR(Table5[[#This Row],[min flux]]/Table5[[#This Row],[associated enzload]],"")</f>
        <v>312402695275.54559</v>
      </c>
      <c r="O1580" s="1">
        <f>_xlfn.NUMBERVALUE(IF(Table5[[#This Row],[flux/enzload]]="","",ABS($N$1-Table5[[#This Row],[flux/enzload]])))</f>
        <v>1087513622383.41</v>
      </c>
      <c r="P1580" s="1">
        <f>Table5[[#This Row],[kapp_old]]+IFERROR(((Table5[[#This Row],[kapp_slack_ub]]-Table5[[#This Row],[kapp_slack_lb]])/Table5[[#This Row],[associated enzload]]),0)</f>
        <v>117290.86401827</v>
      </c>
      <c r="Q1580" s="1" t="str">
        <f>"'"&amp;Table5[[#This Row],[rxn]]&amp;"'"&amp;CHAR(9)&amp;Table5[[#This Row],[kapp + (slack_ub - slack_lb)/enzload]]</f>
        <v>'RXN-PUNP5_c_FWD-rt7908_c'	117290.86401827</v>
      </c>
      <c r="R1580" s="1">
        <f>_xlfn.XLOOKUP(Table5[[#This Row],[rxn]],Table38[name],Table38[flux],0)</f>
        <v>0</v>
      </c>
      <c r="S1580" s="1">
        <f>_xlfn.XLOOKUP(SUBSTITUTE(Table5[[#This Row],[rxn]],"RXN-","ENZLOAD-"),Table38[name],Table38[flux],0)</f>
        <v>0</v>
      </c>
      <c r="T1580" s="1" t="b">
        <f>AND(Table5[[#This Row],[ENZLOAD flux in kapp-slack.gms]]=0,Table5[[#This Row],[flux in kapp-slack.gms]]&lt;&gt;0,NOT(Table5[[#This Row],[spont or unknown?]]))</f>
        <v>0</v>
      </c>
      <c r="U1580" s="1" t="b">
        <f>OR(_xlfn.TEXTAFTER(Table5[[#This Row],[rxn]],"-",-1)="SPONT",_xlfn.TEXTAFTER(Table5[[#This Row],[rxn]],"-",-1)="UNKNOWN")</f>
        <v>0</v>
      </c>
      <c r="V1580" s="1">
        <f>_xlfn.XLOOKUP(SUBSTITUTE(Table5[[#This Row],[rxn]],"RXN-","ENZLOAD-"),Table4[rxn],Table4[ub],0)</f>
        <v>0.96061792000000001</v>
      </c>
      <c r="W1580" s="1" t="b">
        <f>AND(Table5[[#This Row],[FVA ENZLOAD flux UB]]=0,Table5[[#This Row],[ENZ not made when it should be?]])</f>
        <v>0</v>
      </c>
    </row>
    <row r="1581" spans="1:23" hidden="1">
      <c r="A1581" s="1"/>
      <c r="B1581" s="1" t="str">
        <f>_xlfn.TEXTBEFORE(Table38[[#This Row],[all fluxes from kapp-slack]]," ",,,,"")</f>
        <v/>
      </c>
      <c r="C1581" s="1">
        <f>_xlfn.NUMBERVALUE(IFERROR(_xlfn.TEXTAFTER(Table38[[#This Row],[all fluxes from kapp-slack]]," ",-1,,,""),""))</f>
        <v>0</v>
      </c>
      <c r="F1581" s="1" t="s">
        <v>9544</v>
      </c>
      <c r="G1581" s="1" t="str">
        <f>_xlfn.TEXTBEFORE(Table5[[#This Row],[rxn     kapp_old        kapp_slack_ub   kapp_slack_lb]]," ")</f>
        <v>RXN-PUNP5_c_REV-rt7908_c</v>
      </c>
      <c r="H158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58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581" s="1">
        <f>_xlfn.NUMBERVALUE(_xlfn.TEXTAFTER(Table5[[#This Row],[rxn     kapp_old        kapp_slack_ub   kapp_slack_lb]]," ",-1))</f>
        <v>0</v>
      </c>
      <c r="K1581" s="1">
        <f>_xlfn.XLOOKUP(SUBSTITUTE(Table5[[#This Row],[rxn]],"RXN-","ENZLOAD-"),ENZLOAD[name],ENZLOAD[flux],0)</f>
        <v>8.687914094E-8</v>
      </c>
      <c r="L1581" s="1" t="str">
        <f>"'"&amp;Table5[[#This Row],[rxn]]&amp;"'"&amp;CHAR(9)&amp;IF(AND(Table5[[#This Row],[kapp_slack_ub]]&lt;&gt;0,Table5[[#This Row],[kapp_old]]&lt;$F$1),$F$1,Table5[[#This Row],[kapp_old]])</f>
        <v>'RXN-PUNP5_c_REV-rt7908_c'	27141.27779288</v>
      </c>
      <c r="M1581" s="1">
        <f>_xlfn.XLOOKUP(Table5[[#This Row],[rxn]],Table3[name],Table3[flux],$F$1)</f>
        <v>27141.277792879999</v>
      </c>
      <c r="N1581" s="1">
        <f>IFERROR(Table5[[#This Row],[min flux]]/Table5[[#This Row],[associated enzload]],"")</f>
        <v>312402695275.54559</v>
      </c>
      <c r="O1581" s="1">
        <f>_xlfn.NUMBERVALUE(IF(Table5[[#This Row],[flux/enzload]]="","",ABS($N$1-Table5[[#This Row],[flux/enzload]])))</f>
        <v>1087513622383.41</v>
      </c>
      <c r="P1581" s="1">
        <f>Table5[[#This Row],[kapp_old]]+IFERROR(((Table5[[#This Row],[kapp_slack_ub]]-Table5[[#This Row],[kapp_slack_lb]])/Table5[[#This Row],[associated enzload]]),0)</f>
        <v>27141.277792879999</v>
      </c>
      <c r="Q1581" s="1" t="str">
        <f>"'"&amp;Table5[[#This Row],[rxn]]&amp;"'"&amp;CHAR(9)&amp;Table5[[#This Row],[kapp + (slack_ub - slack_lb)/enzload]]</f>
        <v>'RXN-PUNP5_c_REV-rt7908_c'	27141.27779288</v>
      </c>
      <c r="R1581" s="1">
        <f>_xlfn.XLOOKUP(Table5[[#This Row],[rxn]],Table38[name],Table38[flux],0)</f>
        <v>0</v>
      </c>
      <c r="S1581" s="1">
        <f>_xlfn.XLOOKUP(SUBSTITUTE(Table5[[#This Row],[rxn]],"RXN-","ENZLOAD-"),Table38[name],Table38[flux],0)</f>
        <v>0</v>
      </c>
      <c r="T1581" s="1" t="b">
        <f>AND(Table5[[#This Row],[ENZLOAD flux in kapp-slack.gms]]=0,Table5[[#This Row],[flux in kapp-slack.gms]]&lt;&gt;0,NOT(Table5[[#This Row],[spont or unknown?]]))</f>
        <v>0</v>
      </c>
      <c r="U1581" s="1" t="b">
        <f>OR(_xlfn.TEXTAFTER(Table5[[#This Row],[rxn]],"-",-1)="SPONT",_xlfn.TEXTAFTER(Table5[[#This Row],[rxn]],"-",-1)="UNKNOWN")</f>
        <v>0</v>
      </c>
      <c r="V1581" s="1">
        <f>_xlfn.XLOOKUP(SUBSTITUTE(Table5[[#This Row],[rxn]],"RXN-","ENZLOAD-"),Table4[rxn],Table4[ub],0)</f>
        <v>0.96061792000000001</v>
      </c>
      <c r="W1581" s="1" t="b">
        <f>AND(Table5[[#This Row],[FVA ENZLOAD flux UB]]=0,Table5[[#This Row],[ENZ not made when it should be?]])</f>
        <v>0</v>
      </c>
    </row>
    <row r="1582" spans="1:23" hidden="1">
      <c r="A1582" s="1"/>
      <c r="B1582" s="1" t="str">
        <f>_xlfn.TEXTBEFORE(Table38[[#This Row],[all fluxes from kapp-slack]]," ",,,,"")</f>
        <v/>
      </c>
      <c r="C1582" s="1">
        <f>_xlfn.NUMBERVALUE(IFERROR(_xlfn.TEXTAFTER(Table38[[#This Row],[all fluxes from kapp-slack]]," ",-1,,,""),""))</f>
        <v>0</v>
      </c>
      <c r="F1582" s="1" t="s">
        <v>9545</v>
      </c>
      <c r="G1582" s="1" t="str">
        <f>_xlfn.TEXTBEFORE(Table5[[#This Row],[rxn     kapp_old        kapp_slack_ub   kapp_slack_lb]]," ")</f>
        <v>RXN-PYAM5PO_c_FWD-rt2312</v>
      </c>
      <c r="H158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58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582" s="1">
        <f>_xlfn.NUMBERVALUE(_xlfn.TEXTAFTER(Table5[[#This Row],[rxn     kapp_old        kapp_slack_ub   kapp_slack_lb]]," ",-1))</f>
        <v>0</v>
      </c>
      <c r="K1582" s="1">
        <f>_xlfn.XLOOKUP(SUBSTITUTE(Table5[[#This Row],[rxn]],"RXN-","ENZLOAD-"),ENZLOAD[name],ENZLOAD[flux],0)</f>
        <v>1.4305660636999999E-7</v>
      </c>
      <c r="L1582" s="1" t="str">
        <f>"'"&amp;Table5[[#This Row],[rxn]]&amp;"'"&amp;CHAR(9)&amp;IF(AND(Table5[[#This Row],[kapp_slack_ub]]&lt;&gt;0,Table5[[#This Row],[kapp_old]]&lt;$F$1),$F$1,Table5[[#This Row],[kapp_old]])</f>
        <v>'RXN-PYAM5PO_c_FWD-rt2312'	27141.27779288</v>
      </c>
      <c r="M1582" s="1">
        <f>_xlfn.XLOOKUP(Table5[[#This Row],[rxn]],Table3[name],Table3[flux],$F$1)</f>
        <v>27141.277792879999</v>
      </c>
      <c r="N1582" s="1">
        <f>IFERROR(Table5[[#This Row],[min flux]]/Table5[[#This Row],[associated enzload]],"")</f>
        <v>189724043380.99637</v>
      </c>
      <c r="O1582" s="1">
        <f>_xlfn.NUMBERVALUE(IF(Table5[[#This Row],[flux/enzload]]="","",ABS($N$1-Table5[[#This Row],[flux/enzload]])))</f>
        <v>1210192274277.96</v>
      </c>
      <c r="P1582" s="1">
        <f>Table5[[#This Row],[kapp_old]]+IFERROR(((Table5[[#This Row],[kapp_slack_ub]]-Table5[[#This Row],[kapp_slack_lb]])/Table5[[#This Row],[associated enzload]]),0)</f>
        <v>27141.277792879999</v>
      </c>
      <c r="Q1582" s="1" t="str">
        <f>"'"&amp;Table5[[#This Row],[rxn]]&amp;"'"&amp;CHAR(9)&amp;Table5[[#This Row],[kapp + (slack_ub - slack_lb)/enzload]]</f>
        <v>'RXN-PYAM5PO_c_FWD-rt2312'	27141.27779288</v>
      </c>
      <c r="R1582" s="1">
        <f>_xlfn.XLOOKUP(Table5[[#This Row],[rxn]],Table38[name],Table38[flux],0)</f>
        <v>0</v>
      </c>
      <c r="S1582" s="1">
        <f>_xlfn.XLOOKUP(SUBSTITUTE(Table5[[#This Row],[rxn]],"RXN-","ENZLOAD-"),Table38[name],Table38[flux],0)</f>
        <v>0</v>
      </c>
      <c r="T1582" s="1" t="b">
        <f>AND(Table5[[#This Row],[ENZLOAD flux in kapp-slack.gms]]=0,Table5[[#This Row],[flux in kapp-slack.gms]]&lt;&gt;0,NOT(Table5[[#This Row],[spont or unknown?]]))</f>
        <v>0</v>
      </c>
      <c r="U1582" s="1" t="b">
        <f>OR(_xlfn.TEXTAFTER(Table5[[#This Row],[rxn]],"-",-1)="SPONT",_xlfn.TEXTAFTER(Table5[[#This Row],[rxn]],"-",-1)="UNKNOWN")</f>
        <v>0</v>
      </c>
      <c r="V1582" s="1">
        <f>_xlfn.XLOOKUP(SUBSTITUTE(Table5[[#This Row],[rxn]],"RXN-","ENZLOAD-"),Table4[rxn],Table4[ub],0)</f>
        <v>1.45351754</v>
      </c>
      <c r="W1582" s="1" t="b">
        <f>AND(Table5[[#This Row],[FVA ENZLOAD flux UB]]=0,Table5[[#This Row],[ENZ not made when it should be?]])</f>
        <v>0</v>
      </c>
    </row>
    <row r="1583" spans="1:23" hidden="1">
      <c r="A1583" s="1"/>
      <c r="B1583" s="1" t="str">
        <f>_xlfn.TEXTBEFORE(Table38[[#This Row],[all fluxes from kapp-slack]]," ",,,,"")</f>
        <v/>
      </c>
      <c r="C1583" s="1">
        <f>_xlfn.NUMBERVALUE(IFERROR(_xlfn.TEXTAFTER(Table38[[#This Row],[all fluxes from kapp-slack]]," ",-1,,,""),""))</f>
        <v>0</v>
      </c>
      <c r="F1583" s="1" t="s">
        <v>9546</v>
      </c>
      <c r="G1583" s="1" t="str">
        <f>_xlfn.TEXTBEFORE(Table5[[#This Row],[rxn     kapp_old        kapp_slack_ub   kapp_slack_lb]]," ")</f>
        <v>RXN-PYDAMK_c_FWD-rt6177</v>
      </c>
      <c r="H158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58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583" s="1">
        <f>_xlfn.NUMBERVALUE(_xlfn.TEXTAFTER(Table5[[#This Row],[rxn     kapp_old        kapp_slack_ub   kapp_slack_lb]]," ",-1))</f>
        <v>0</v>
      </c>
      <c r="K1583" s="1">
        <f>_xlfn.XLOOKUP(SUBSTITUTE(Table5[[#This Row],[rxn]],"RXN-","ENZLOAD-"),ENZLOAD[name],ENZLOAD[flux],0)</f>
        <v>5.0654897055E-7</v>
      </c>
      <c r="L1583" s="1" t="str">
        <f>"'"&amp;Table5[[#This Row],[rxn]]&amp;"'"&amp;CHAR(9)&amp;IF(AND(Table5[[#This Row],[kapp_slack_ub]]&lt;&gt;0,Table5[[#This Row],[kapp_old]]&lt;$F$1),$F$1,Table5[[#This Row],[kapp_old]])</f>
        <v>'RXN-PYDAMK_c_FWD-rt6177'	27141.27779288</v>
      </c>
      <c r="M1583" s="1">
        <f>_xlfn.XLOOKUP(Table5[[#This Row],[rxn]],Table3[name],Table3[flux],$F$1)</f>
        <v>27141.277792879999</v>
      </c>
      <c r="N1583" s="1">
        <f>IFERROR(Table5[[#This Row],[min flux]]/Table5[[#This Row],[associated enzload]],"")</f>
        <v>53580757973.726768</v>
      </c>
      <c r="O1583" s="1">
        <f>_xlfn.NUMBERVALUE(IF(Table5[[#This Row],[flux/enzload]]="","",ABS($N$1-Table5[[#This Row],[flux/enzload]])))</f>
        <v>1346335559685.23</v>
      </c>
      <c r="P1583" s="1">
        <f>Table5[[#This Row],[kapp_old]]+IFERROR(((Table5[[#This Row],[kapp_slack_ub]]-Table5[[#This Row],[kapp_slack_lb]])/Table5[[#This Row],[associated enzload]]),0)</f>
        <v>27141.277792879999</v>
      </c>
      <c r="Q1583" s="1" t="str">
        <f>"'"&amp;Table5[[#This Row],[rxn]]&amp;"'"&amp;CHAR(9)&amp;Table5[[#This Row],[kapp + (slack_ub - slack_lb)/enzload]]</f>
        <v>'RXN-PYDAMK_c_FWD-rt6177'	27141.27779288</v>
      </c>
      <c r="R1583" s="1">
        <f>_xlfn.XLOOKUP(Table5[[#This Row],[rxn]],Table38[name],Table38[flux],0)</f>
        <v>0</v>
      </c>
      <c r="S1583" s="1">
        <f>_xlfn.XLOOKUP(SUBSTITUTE(Table5[[#This Row],[rxn]],"RXN-","ENZLOAD-"),Table38[name],Table38[flux],0)</f>
        <v>0</v>
      </c>
      <c r="T1583" s="1" t="b">
        <f>AND(Table5[[#This Row],[ENZLOAD flux in kapp-slack.gms]]=0,Table5[[#This Row],[flux in kapp-slack.gms]]&lt;&gt;0,NOT(Table5[[#This Row],[spont or unknown?]]))</f>
        <v>0</v>
      </c>
      <c r="U1583" s="1" t="b">
        <f>OR(_xlfn.TEXTAFTER(Table5[[#This Row],[rxn]],"-",-1)="SPONT",_xlfn.TEXTAFTER(Table5[[#This Row],[rxn]],"-",-1)="UNKNOWN")</f>
        <v>0</v>
      </c>
      <c r="V1583" s="1">
        <f>_xlfn.XLOOKUP(SUBSTITUTE(Table5[[#This Row],[rxn]],"RXN-","ENZLOAD-"),Table4[rxn],Table4[ub],0)</f>
        <v>1.11084205</v>
      </c>
      <c r="W1583" s="1" t="b">
        <f>AND(Table5[[#This Row],[FVA ENZLOAD flux UB]]=0,Table5[[#This Row],[ENZ not made when it should be?]])</f>
        <v>0</v>
      </c>
    </row>
    <row r="1584" spans="1:23" hidden="1">
      <c r="A1584" s="1"/>
      <c r="B1584" s="1" t="str">
        <f>_xlfn.TEXTBEFORE(Table38[[#This Row],[all fluxes from kapp-slack]]," ",,,,"")</f>
        <v/>
      </c>
      <c r="C1584" s="1">
        <f>_xlfn.NUMBERVALUE(IFERROR(_xlfn.TEXTAFTER(Table38[[#This Row],[all fluxes from kapp-slack]]," ",-1,,,""),""))</f>
        <v>0</v>
      </c>
      <c r="F1584" s="1" t="s">
        <v>9549</v>
      </c>
      <c r="G1584" s="1" t="str">
        <f>_xlfn.TEXTBEFORE(Table5[[#This Row],[rxn     kapp_old        kapp_slack_ub   kapp_slack_lb]]," ")</f>
        <v>RXN-PYDXK_c_FWD-rt6177</v>
      </c>
      <c r="H158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58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584" s="1">
        <f>_xlfn.NUMBERVALUE(_xlfn.TEXTAFTER(Table5[[#This Row],[rxn     kapp_old        kapp_slack_ub   kapp_slack_lb]]," ",-1))</f>
        <v>0</v>
      </c>
      <c r="K1584" s="1">
        <f>_xlfn.XLOOKUP(SUBSTITUTE(Table5[[#This Row],[rxn]],"RXN-","ENZLOAD-"),ENZLOAD[name],ENZLOAD[flux],0)</f>
        <v>5.0654897055E-7</v>
      </c>
      <c r="L1584" s="1" t="str">
        <f>"'"&amp;Table5[[#This Row],[rxn]]&amp;"'"&amp;CHAR(9)&amp;IF(AND(Table5[[#This Row],[kapp_slack_ub]]&lt;&gt;0,Table5[[#This Row],[kapp_old]]&lt;$F$1),$F$1,Table5[[#This Row],[kapp_old]])</f>
        <v>'RXN-PYDXK_c_FWD-rt6177'	27141.27779288</v>
      </c>
      <c r="M1584" s="1">
        <f>_xlfn.XLOOKUP(Table5[[#This Row],[rxn]],Table3[name],Table3[flux],$F$1)</f>
        <v>27141.277792879999</v>
      </c>
      <c r="N1584" s="1">
        <f>IFERROR(Table5[[#This Row],[min flux]]/Table5[[#This Row],[associated enzload]],"")</f>
        <v>53580757973.726768</v>
      </c>
      <c r="O1584" s="1">
        <f>_xlfn.NUMBERVALUE(IF(Table5[[#This Row],[flux/enzload]]="","",ABS($N$1-Table5[[#This Row],[flux/enzload]])))</f>
        <v>1346335559685.23</v>
      </c>
      <c r="P1584" s="1">
        <f>Table5[[#This Row],[kapp_old]]+IFERROR(((Table5[[#This Row],[kapp_slack_ub]]-Table5[[#This Row],[kapp_slack_lb]])/Table5[[#This Row],[associated enzload]]),0)</f>
        <v>27141.277792879999</v>
      </c>
      <c r="Q1584" s="1" t="str">
        <f>"'"&amp;Table5[[#This Row],[rxn]]&amp;"'"&amp;CHAR(9)&amp;Table5[[#This Row],[kapp + (slack_ub - slack_lb)/enzload]]</f>
        <v>'RXN-PYDXK_c_FWD-rt6177'	27141.27779288</v>
      </c>
      <c r="R1584" s="1">
        <f>_xlfn.XLOOKUP(Table5[[#This Row],[rxn]],Table38[name],Table38[flux],0)</f>
        <v>0</v>
      </c>
      <c r="S1584" s="1">
        <f>_xlfn.XLOOKUP(SUBSTITUTE(Table5[[#This Row],[rxn]],"RXN-","ENZLOAD-"),Table38[name],Table38[flux],0)</f>
        <v>0</v>
      </c>
      <c r="T1584" s="1" t="b">
        <f>AND(Table5[[#This Row],[ENZLOAD flux in kapp-slack.gms]]=0,Table5[[#This Row],[flux in kapp-slack.gms]]&lt;&gt;0,NOT(Table5[[#This Row],[spont or unknown?]]))</f>
        <v>0</v>
      </c>
      <c r="U1584" s="1" t="b">
        <f>OR(_xlfn.TEXTAFTER(Table5[[#This Row],[rxn]],"-",-1)="SPONT",_xlfn.TEXTAFTER(Table5[[#This Row],[rxn]],"-",-1)="UNKNOWN")</f>
        <v>0</v>
      </c>
      <c r="V1584" s="1">
        <f>_xlfn.XLOOKUP(SUBSTITUTE(Table5[[#This Row],[rxn]],"RXN-","ENZLOAD-"),Table4[rxn],Table4[ub],0)</f>
        <v>1.11084205</v>
      </c>
      <c r="W1584" s="1" t="b">
        <f>AND(Table5[[#This Row],[FVA ENZLOAD flux UB]]=0,Table5[[#This Row],[ENZ not made when it should be?]])</f>
        <v>0</v>
      </c>
    </row>
    <row r="1585" spans="1:23" hidden="1">
      <c r="A1585" s="1"/>
      <c r="B1585" s="1" t="str">
        <f>_xlfn.TEXTBEFORE(Table38[[#This Row],[all fluxes from kapp-slack]]," ",,,,"")</f>
        <v/>
      </c>
      <c r="C1585" s="1">
        <f>_xlfn.NUMBERVALUE(IFERROR(_xlfn.TEXTAFTER(Table38[[#This Row],[all fluxes from kapp-slack]]," ",-1,,,""),""))</f>
        <v>0</v>
      </c>
      <c r="F1585" s="1" t="s">
        <v>9550</v>
      </c>
      <c r="G1585" s="1" t="str">
        <f>_xlfn.TEXTBEFORE(Table5[[#This Row],[rxn     kapp_old        kapp_slack_ub   kapp_slack_lb]]," ")</f>
        <v>RXN-PYDXNK_c_FWD-rt6177</v>
      </c>
      <c r="H158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58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585" s="1">
        <f>_xlfn.NUMBERVALUE(_xlfn.TEXTAFTER(Table5[[#This Row],[rxn     kapp_old        kapp_slack_ub   kapp_slack_lb]]," ",-1))</f>
        <v>0</v>
      </c>
      <c r="K1585" s="1">
        <f>_xlfn.XLOOKUP(SUBSTITUTE(Table5[[#This Row],[rxn]],"RXN-","ENZLOAD-"),ENZLOAD[name],ENZLOAD[flux],0)</f>
        <v>5.0654897055E-7</v>
      </c>
      <c r="L1585" s="1" t="str">
        <f>"'"&amp;Table5[[#This Row],[rxn]]&amp;"'"&amp;CHAR(9)&amp;IF(AND(Table5[[#This Row],[kapp_slack_ub]]&lt;&gt;0,Table5[[#This Row],[kapp_old]]&lt;$F$1),$F$1,Table5[[#This Row],[kapp_old]])</f>
        <v>'RXN-PYDXNK_c_FWD-rt6177'	27141.27779288</v>
      </c>
      <c r="M1585" s="1">
        <f>_xlfn.XLOOKUP(Table5[[#This Row],[rxn]],Table3[name],Table3[flux],$F$1)</f>
        <v>27141.277792879999</v>
      </c>
      <c r="N1585" s="1">
        <f>IFERROR(Table5[[#This Row],[min flux]]/Table5[[#This Row],[associated enzload]],"")</f>
        <v>53580757973.726768</v>
      </c>
      <c r="O1585" s="1">
        <f>_xlfn.NUMBERVALUE(IF(Table5[[#This Row],[flux/enzload]]="","",ABS($N$1-Table5[[#This Row],[flux/enzload]])))</f>
        <v>1346335559685.23</v>
      </c>
      <c r="P1585" s="1">
        <f>Table5[[#This Row],[kapp_old]]+IFERROR(((Table5[[#This Row],[kapp_slack_ub]]-Table5[[#This Row],[kapp_slack_lb]])/Table5[[#This Row],[associated enzload]]),0)</f>
        <v>27141.277792879999</v>
      </c>
      <c r="Q1585" s="1" t="str">
        <f>"'"&amp;Table5[[#This Row],[rxn]]&amp;"'"&amp;CHAR(9)&amp;Table5[[#This Row],[kapp + (slack_ub - slack_lb)/enzload]]</f>
        <v>'RXN-PYDXNK_c_FWD-rt6177'	27141.27779288</v>
      </c>
      <c r="R1585" s="1">
        <f>_xlfn.XLOOKUP(Table5[[#This Row],[rxn]],Table38[name],Table38[flux],0)</f>
        <v>0</v>
      </c>
      <c r="S1585" s="1">
        <f>_xlfn.XLOOKUP(SUBSTITUTE(Table5[[#This Row],[rxn]],"RXN-","ENZLOAD-"),Table38[name],Table38[flux],0)</f>
        <v>0</v>
      </c>
      <c r="T1585" s="1" t="b">
        <f>AND(Table5[[#This Row],[ENZLOAD flux in kapp-slack.gms]]=0,Table5[[#This Row],[flux in kapp-slack.gms]]&lt;&gt;0,NOT(Table5[[#This Row],[spont or unknown?]]))</f>
        <v>0</v>
      </c>
      <c r="U1585" s="1" t="b">
        <f>OR(_xlfn.TEXTAFTER(Table5[[#This Row],[rxn]],"-",-1)="SPONT",_xlfn.TEXTAFTER(Table5[[#This Row],[rxn]],"-",-1)="UNKNOWN")</f>
        <v>0</v>
      </c>
      <c r="V1585" s="1">
        <f>_xlfn.XLOOKUP(SUBSTITUTE(Table5[[#This Row],[rxn]],"RXN-","ENZLOAD-"),Table4[rxn],Table4[ub],0)</f>
        <v>1.11084205</v>
      </c>
      <c r="W1585" s="1" t="b">
        <f>AND(Table5[[#This Row],[FVA ENZLOAD flux UB]]=0,Table5[[#This Row],[ENZ not made when it should be?]])</f>
        <v>0</v>
      </c>
    </row>
    <row r="1586" spans="1:23" hidden="1">
      <c r="A1586" s="1"/>
      <c r="B1586" s="1" t="str">
        <f>_xlfn.TEXTBEFORE(Table38[[#This Row],[all fluxes from kapp-slack]]," ",,,,"")</f>
        <v/>
      </c>
      <c r="C1586" s="1">
        <f>_xlfn.NUMBERVALUE(IFERROR(_xlfn.TEXTAFTER(Table38[[#This Row],[all fluxes from kapp-slack]]," ",-1,,,""),""))</f>
        <v>0</v>
      </c>
      <c r="F1586" s="1" t="s">
        <v>9551</v>
      </c>
      <c r="G1586" s="1" t="str">
        <f>_xlfn.TEXTBEFORE(Table5[[#This Row],[rxn     kapp_old        kapp_slack_ub   kapp_slack_lb]]," ")</f>
        <v>RXN-PYDXNO_c_FWD-rt2312</v>
      </c>
      <c r="H158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58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586" s="1">
        <f>_xlfn.NUMBERVALUE(_xlfn.TEXTAFTER(Table5[[#This Row],[rxn     kapp_old        kapp_slack_ub   kapp_slack_lb]]," ",-1))</f>
        <v>0</v>
      </c>
      <c r="K1586" s="1">
        <f>_xlfn.XLOOKUP(SUBSTITUTE(Table5[[#This Row],[rxn]],"RXN-","ENZLOAD-"),ENZLOAD[name],ENZLOAD[flux],0)</f>
        <v>1.4305660636999999E-7</v>
      </c>
      <c r="L1586" s="1" t="str">
        <f>"'"&amp;Table5[[#This Row],[rxn]]&amp;"'"&amp;CHAR(9)&amp;IF(AND(Table5[[#This Row],[kapp_slack_ub]]&lt;&gt;0,Table5[[#This Row],[kapp_old]]&lt;$F$1),$F$1,Table5[[#This Row],[kapp_old]])</f>
        <v>'RXN-PYDXNO_c_FWD-rt2312'	27141.27779288</v>
      </c>
      <c r="M1586" s="1">
        <f>_xlfn.XLOOKUP(Table5[[#This Row],[rxn]],Table3[name],Table3[flux],$F$1)</f>
        <v>27141.277792879999</v>
      </c>
      <c r="N1586" s="1">
        <f>IFERROR(Table5[[#This Row],[min flux]]/Table5[[#This Row],[associated enzload]],"")</f>
        <v>189724043380.99637</v>
      </c>
      <c r="O1586" s="1">
        <f>_xlfn.NUMBERVALUE(IF(Table5[[#This Row],[flux/enzload]]="","",ABS($N$1-Table5[[#This Row],[flux/enzload]])))</f>
        <v>1210192274277.96</v>
      </c>
      <c r="P1586" s="1">
        <f>Table5[[#This Row],[kapp_old]]+IFERROR(((Table5[[#This Row],[kapp_slack_ub]]-Table5[[#This Row],[kapp_slack_lb]])/Table5[[#This Row],[associated enzload]]),0)</f>
        <v>27141.277792879999</v>
      </c>
      <c r="Q1586" s="1" t="str">
        <f>"'"&amp;Table5[[#This Row],[rxn]]&amp;"'"&amp;CHAR(9)&amp;Table5[[#This Row],[kapp + (slack_ub - slack_lb)/enzload]]</f>
        <v>'RXN-PYDXNO_c_FWD-rt2312'	27141.27779288</v>
      </c>
      <c r="R1586" s="1">
        <f>_xlfn.XLOOKUP(Table5[[#This Row],[rxn]],Table38[name],Table38[flux],0)</f>
        <v>0</v>
      </c>
      <c r="S1586" s="1">
        <f>_xlfn.XLOOKUP(SUBSTITUTE(Table5[[#This Row],[rxn]],"RXN-","ENZLOAD-"),Table38[name],Table38[flux],0)</f>
        <v>0</v>
      </c>
      <c r="T1586" s="1" t="b">
        <f>AND(Table5[[#This Row],[ENZLOAD flux in kapp-slack.gms]]=0,Table5[[#This Row],[flux in kapp-slack.gms]]&lt;&gt;0,NOT(Table5[[#This Row],[spont or unknown?]]))</f>
        <v>0</v>
      </c>
      <c r="U1586" s="1" t="b">
        <f>OR(_xlfn.TEXTAFTER(Table5[[#This Row],[rxn]],"-",-1)="SPONT",_xlfn.TEXTAFTER(Table5[[#This Row],[rxn]],"-",-1)="UNKNOWN")</f>
        <v>0</v>
      </c>
      <c r="V1586" s="1">
        <f>_xlfn.XLOOKUP(SUBSTITUTE(Table5[[#This Row],[rxn]],"RXN-","ENZLOAD-"),Table4[rxn],Table4[ub],0)</f>
        <v>1.45351754</v>
      </c>
      <c r="W1586" s="1" t="b">
        <f>AND(Table5[[#This Row],[FVA ENZLOAD flux UB]]=0,Table5[[#This Row],[ENZ not made when it should be?]])</f>
        <v>0</v>
      </c>
    </row>
    <row r="1587" spans="1:23" hidden="1">
      <c r="A1587" s="1"/>
      <c r="B1587" s="1" t="str">
        <f>_xlfn.TEXTBEFORE(Table38[[#This Row],[all fluxes from kapp-slack]]," ",,,,"")</f>
        <v/>
      </c>
      <c r="C1587" s="1">
        <f>_xlfn.NUMBERVALUE(IFERROR(_xlfn.TEXTAFTER(Table38[[#This Row],[all fluxes from kapp-slack]]," ",-1,,,""),""))</f>
        <v>0</v>
      </c>
      <c r="F1587" s="1" t="s">
        <v>9554</v>
      </c>
      <c r="G1587" s="1" t="str">
        <f>_xlfn.TEXTBEFORE(Table5[[#This Row],[rxn     kapp_old        kapp_slack_ub   kapp_slack_lb]]," ")</f>
        <v>RXN-PYDXNOR_c_FWD-rt6001</v>
      </c>
      <c r="H158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58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587" s="1">
        <f>_xlfn.NUMBERVALUE(_xlfn.TEXTAFTER(Table5[[#This Row],[rxn     kapp_old        kapp_slack_ub   kapp_slack_lb]]," ",-1))</f>
        <v>0</v>
      </c>
      <c r="K1587" s="1">
        <f>_xlfn.XLOOKUP(SUBSTITUTE(Table5[[#This Row],[rxn]],"RXN-","ENZLOAD-"),ENZLOAD[name],ENZLOAD[flux],0)</f>
        <v>7.0785466539999999E-8</v>
      </c>
      <c r="L1587" s="1" t="str">
        <f>"'"&amp;Table5[[#This Row],[rxn]]&amp;"'"&amp;CHAR(9)&amp;IF(AND(Table5[[#This Row],[kapp_slack_ub]]&lt;&gt;0,Table5[[#This Row],[kapp_old]]&lt;$F$1),$F$1,Table5[[#This Row],[kapp_old]])</f>
        <v>'RXN-PYDXNOR_c_FWD-rt6001'	27141.27779288</v>
      </c>
      <c r="M1587" s="1">
        <f>_xlfn.XLOOKUP(Table5[[#This Row],[rxn]],Table3[name],Table3[flux],$F$1)</f>
        <v>27141.277792879999</v>
      </c>
      <c r="N1587" s="1">
        <f>IFERROR(Table5[[#This Row],[min flux]]/Table5[[#This Row],[associated enzload]],"")</f>
        <v>383430089812.89679</v>
      </c>
      <c r="O1587" s="1">
        <f>_xlfn.NUMBERVALUE(IF(Table5[[#This Row],[flux/enzload]]="","",ABS($N$1-Table5[[#This Row],[flux/enzload]])))</f>
        <v>1016486227846.0601</v>
      </c>
      <c r="P1587" s="1">
        <f>Table5[[#This Row],[kapp_old]]+IFERROR(((Table5[[#This Row],[kapp_slack_ub]]-Table5[[#This Row],[kapp_slack_lb]])/Table5[[#This Row],[associated enzload]]),0)</f>
        <v>27141.277792879999</v>
      </c>
      <c r="Q1587" s="1" t="str">
        <f>"'"&amp;Table5[[#This Row],[rxn]]&amp;"'"&amp;CHAR(9)&amp;Table5[[#This Row],[kapp + (slack_ub - slack_lb)/enzload]]</f>
        <v>'RXN-PYDXNOR_c_FWD-rt6001'	27141.27779288</v>
      </c>
      <c r="R1587" s="1">
        <f>_xlfn.XLOOKUP(Table5[[#This Row],[rxn]],Table38[name],Table38[flux],0)</f>
        <v>0</v>
      </c>
      <c r="S1587" s="1">
        <f>_xlfn.XLOOKUP(SUBSTITUTE(Table5[[#This Row],[rxn]],"RXN-","ENZLOAD-"),Table38[name],Table38[flux],0)</f>
        <v>0</v>
      </c>
      <c r="T1587" s="1" t="b">
        <f>AND(Table5[[#This Row],[ENZLOAD flux in kapp-slack.gms]]=0,Table5[[#This Row],[flux in kapp-slack.gms]]&lt;&gt;0,NOT(Table5[[#This Row],[spont or unknown?]]))</f>
        <v>0</v>
      </c>
      <c r="U1587" s="1" t="b">
        <f>OR(_xlfn.TEXTAFTER(Table5[[#This Row],[rxn]],"-",-1)="SPONT",_xlfn.TEXTAFTER(Table5[[#This Row],[rxn]],"-",-1)="UNKNOWN")</f>
        <v>0</v>
      </c>
      <c r="V1587" s="1">
        <f>_xlfn.XLOOKUP(SUBSTITUTE(Table5[[#This Row],[rxn]],"RXN-","ENZLOAD-"),Table4[rxn],Table4[ub],0)</f>
        <v>1.1642231700000001</v>
      </c>
      <c r="W1587" s="1" t="b">
        <f>AND(Table5[[#This Row],[FVA ENZLOAD flux UB]]=0,Table5[[#This Row],[ENZ not made when it should be?]])</f>
        <v>0</v>
      </c>
    </row>
    <row r="1588" spans="1:23" hidden="1">
      <c r="A1588" s="1"/>
      <c r="B1588" s="1" t="str">
        <f>_xlfn.TEXTBEFORE(Table38[[#This Row],[all fluxes from kapp-slack]]," ",,,,"")</f>
        <v/>
      </c>
      <c r="C1588" s="1">
        <f>_xlfn.NUMBERVALUE(IFERROR(_xlfn.TEXTAFTER(Table38[[#This Row],[all fluxes from kapp-slack]]," ",-1,,,""),""))</f>
        <v>0</v>
      </c>
      <c r="F1588" s="1" t="s">
        <v>9555</v>
      </c>
      <c r="G1588" s="1" t="str">
        <f>_xlfn.TEXTBEFORE(Table5[[#This Row],[rxn     kapp_old        kapp_slack_ub   kapp_slack_lb]]," ")</f>
        <v>RXN-PYDXNOR_c_REV-rt6001</v>
      </c>
      <c r="H158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58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588" s="1">
        <f>_xlfn.NUMBERVALUE(_xlfn.TEXTAFTER(Table5[[#This Row],[rxn     kapp_old        kapp_slack_ub   kapp_slack_lb]]," ",-1))</f>
        <v>0</v>
      </c>
      <c r="K1588" s="1">
        <f>_xlfn.XLOOKUP(SUBSTITUTE(Table5[[#This Row],[rxn]],"RXN-","ENZLOAD-"),ENZLOAD[name],ENZLOAD[flux],0)</f>
        <v>7.0785466539999999E-8</v>
      </c>
      <c r="L1588" s="1" t="str">
        <f>"'"&amp;Table5[[#This Row],[rxn]]&amp;"'"&amp;CHAR(9)&amp;IF(AND(Table5[[#This Row],[kapp_slack_ub]]&lt;&gt;0,Table5[[#This Row],[kapp_old]]&lt;$F$1),$F$1,Table5[[#This Row],[kapp_old]])</f>
        <v>'RXN-PYDXNOR_c_REV-rt6001'	27141.27779288</v>
      </c>
      <c r="M1588" s="1">
        <f>_xlfn.XLOOKUP(Table5[[#This Row],[rxn]],Table3[name],Table3[flux],$F$1)</f>
        <v>27141.277792879999</v>
      </c>
      <c r="N1588" s="1">
        <f>IFERROR(Table5[[#This Row],[min flux]]/Table5[[#This Row],[associated enzload]],"")</f>
        <v>383430089812.89679</v>
      </c>
      <c r="O1588" s="1">
        <f>_xlfn.NUMBERVALUE(IF(Table5[[#This Row],[flux/enzload]]="","",ABS($N$1-Table5[[#This Row],[flux/enzload]])))</f>
        <v>1016486227846.0601</v>
      </c>
      <c r="P1588" s="1">
        <f>Table5[[#This Row],[kapp_old]]+IFERROR(((Table5[[#This Row],[kapp_slack_ub]]-Table5[[#This Row],[kapp_slack_lb]])/Table5[[#This Row],[associated enzload]]),0)</f>
        <v>27141.277792879999</v>
      </c>
      <c r="Q1588" s="1" t="str">
        <f>"'"&amp;Table5[[#This Row],[rxn]]&amp;"'"&amp;CHAR(9)&amp;Table5[[#This Row],[kapp + (slack_ub - slack_lb)/enzload]]</f>
        <v>'RXN-PYDXNOR_c_REV-rt6001'	27141.27779288</v>
      </c>
      <c r="R1588" s="1">
        <f>_xlfn.XLOOKUP(Table5[[#This Row],[rxn]],Table38[name],Table38[flux],0)</f>
        <v>0</v>
      </c>
      <c r="S1588" s="1">
        <f>_xlfn.XLOOKUP(SUBSTITUTE(Table5[[#This Row],[rxn]],"RXN-","ENZLOAD-"),Table38[name],Table38[flux],0)</f>
        <v>0</v>
      </c>
      <c r="T1588" s="1" t="b">
        <f>AND(Table5[[#This Row],[ENZLOAD flux in kapp-slack.gms]]=0,Table5[[#This Row],[flux in kapp-slack.gms]]&lt;&gt;0,NOT(Table5[[#This Row],[spont or unknown?]]))</f>
        <v>0</v>
      </c>
      <c r="U1588" s="1" t="b">
        <f>OR(_xlfn.TEXTAFTER(Table5[[#This Row],[rxn]],"-",-1)="SPONT",_xlfn.TEXTAFTER(Table5[[#This Row],[rxn]],"-",-1)="UNKNOWN")</f>
        <v>0</v>
      </c>
      <c r="V1588" s="1">
        <f>_xlfn.XLOOKUP(SUBSTITUTE(Table5[[#This Row],[rxn]],"RXN-","ENZLOAD-"),Table4[rxn],Table4[ub],0)</f>
        <v>1.1642231700000001</v>
      </c>
      <c r="W1588" s="1" t="b">
        <f>AND(Table5[[#This Row],[FVA ENZLOAD flux UB]]=0,Table5[[#This Row],[ENZ not made when it should be?]])</f>
        <v>0</v>
      </c>
    </row>
    <row r="1589" spans="1:23" hidden="1">
      <c r="A1589" s="1"/>
      <c r="B1589" s="1" t="str">
        <f>_xlfn.TEXTBEFORE(Table38[[#This Row],[all fluxes from kapp-slack]]," ",,,,"")</f>
        <v/>
      </c>
      <c r="C1589" s="1">
        <f>_xlfn.NUMBERVALUE(IFERROR(_xlfn.TEXTAFTER(Table38[[#This Row],[all fluxes from kapp-slack]]," ",-1,,,""),""))</f>
        <v>0</v>
      </c>
      <c r="F1589" s="1" t="s">
        <v>9556</v>
      </c>
      <c r="G1589" s="1" t="str">
        <f>_xlfn.TEXTBEFORE(Table5[[#This Row],[rxn     kapp_old        kapp_slack_ub   kapp_slack_lb]]," ")</f>
        <v>RXN-PYDXO_c_FWD-rt2312</v>
      </c>
      <c r="H158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58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589" s="1">
        <f>_xlfn.NUMBERVALUE(_xlfn.TEXTAFTER(Table5[[#This Row],[rxn     kapp_old        kapp_slack_ub   kapp_slack_lb]]," ",-1))</f>
        <v>0</v>
      </c>
      <c r="K1589" s="1">
        <f>_xlfn.XLOOKUP(SUBSTITUTE(Table5[[#This Row],[rxn]],"RXN-","ENZLOAD-"),ENZLOAD[name],ENZLOAD[flux],0)</f>
        <v>1.4305660636999999E-7</v>
      </c>
      <c r="L1589" s="1" t="str">
        <f>"'"&amp;Table5[[#This Row],[rxn]]&amp;"'"&amp;CHAR(9)&amp;IF(AND(Table5[[#This Row],[kapp_slack_ub]]&lt;&gt;0,Table5[[#This Row],[kapp_old]]&lt;$F$1),$F$1,Table5[[#This Row],[kapp_old]])</f>
        <v>'RXN-PYDXO_c_FWD-rt2312'	27141.27779288</v>
      </c>
      <c r="M1589" s="1">
        <f>_xlfn.XLOOKUP(Table5[[#This Row],[rxn]],Table3[name],Table3[flux],$F$1)</f>
        <v>27141.277792879999</v>
      </c>
      <c r="N1589" s="1">
        <f>IFERROR(Table5[[#This Row],[min flux]]/Table5[[#This Row],[associated enzload]],"")</f>
        <v>189724043380.99637</v>
      </c>
      <c r="O1589" s="1">
        <f>_xlfn.NUMBERVALUE(IF(Table5[[#This Row],[flux/enzload]]="","",ABS($N$1-Table5[[#This Row],[flux/enzload]])))</f>
        <v>1210192274277.96</v>
      </c>
      <c r="P1589" s="1">
        <f>Table5[[#This Row],[kapp_old]]+IFERROR(((Table5[[#This Row],[kapp_slack_ub]]-Table5[[#This Row],[kapp_slack_lb]])/Table5[[#This Row],[associated enzload]]),0)</f>
        <v>27141.277792879999</v>
      </c>
      <c r="Q1589" s="1" t="str">
        <f>"'"&amp;Table5[[#This Row],[rxn]]&amp;"'"&amp;CHAR(9)&amp;Table5[[#This Row],[kapp + (slack_ub - slack_lb)/enzload]]</f>
        <v>'RXN-PYDXO_c_FWD-rt2312'	27141.27779288</v>
      </c>
      <c r="R1589" s="1">
        <f>_xlfn.XLOOKUP(Table5[[#This Row],[rxn]],Table38[name],Table38[flux],0)</f>
        <v>0</v>
      </c>
      <c r="S1589" s="1">
        <f>_xlfn.XLOOKUP(SUBSTITUTE(Table5[[#This Row],[rxn]],"RXN-","ENZLOAD-"),Table38[name],Table38[flux],0)</f>
        <v>0</v>
      </c>
      <c r="T1589" s="1" t="b">
        <f>AND(Table5[[#This Row],[ENZLOAD flux in kapp-slack.gms]]=0,Table5[[#This Row],[flux in kapp-slack.gms]]&lt;&gt;0,NOT(Table5[[#This Row],[spont or unknown?]]))</f>
        <v>0</v>
      </c>
      <c r="U1589" s="1" t="b">
        <f>OR(_xlfn.TEXTAFTER(Table5[[#This Row],[rxn]],"-",-1)="SPONT",_xlfn.TEXTAFTER(Table5[[#This Row],[rxn]],"-",-1)="UNKNOWN")</f>
        <v>0</v>
      </c>
      <c r="V1589" s="1">
        <f>_xlfn.XLOOKUP(SUBSTITUTE(Table5[[#This Row],[rxn]],"RXN-","ENZLOAD-"),Table4[rxn],Table4[ub],0)</f>
        <v>1.45351754</v>
      </c>
      <c r="W1589" s="1" t="b">
        <f>AND(Table5[[#This Row],[FVA ENZLOAD flux UB]]=0,Table5[[#This Row],[ENZ not made when it should be?]])</f>
        <v>0</v>
      </c>
    </row>
    <row r="1590" spans="1:23" hidden="1">
      <c r="A1590" s="1"/>
      <c r="B1590" s="1" t="str">
        <f>_xlfn.TEXTBEFORE(Table38[[#This Row],[all fluxes from kapp-slack]]," ",,,,"")</f>
        <v/>
      </c>
      <c r="C1590" s="1">
        <f>_xlfn.NUMBERVALUE(IFERROR(_xlfn.TEXTAFTER(Table38[[#This Row],[all fluxes from kapp-slack]]," ",-1,,,""),""))</f>
        <v>0</v>
      </c>
      <c r="F1590" s="1" t="s">
        <v>9560</v>
      </c>
      <c r="G1590" s="1" t="str">
        <f>_xlfn.TEXTBEFORE(Table5[[#This Row],[rxn     kapp_old        kapp_slack_ub   kapp_slack_lb]]," ")</f>
        <v>RXN-PYRDC_c_FWD-rt7423</v>
      </c>
      <c r="H1590" s="1">
        <f>_xlfn.NUMBERVALUE(_xlfn.TEXTBEFORE(TRIM(_xlfn.TEXTAFTER(_xlfn.TEXTBEFORE(Table5[[#This Row],[rxn     kapp_old        kapp_slack_ub   kapp_slack_lb]],Table5[[#This Row],[kapp_slack_lb]],-1),Table5[[#This Row],[rxn]]))," "))</f>
        <v>1036942.2095825</v>
      </c>
      <c r="I159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590" s="1">
        <f>_xlfn.NUMBERVALUE(_xlfn.TEXTAFTER(Table5[[#This Row],[rxn     kapp_old        kapp_slack_ub   kapp_slack_lb]]," ",-1))</f>
        <v>0</v>
      </c>
      <c r="K1590" s="1">
        <f>_xlfn.XLOOKUP(SUBSTITUTE(Table5[[#This Row],[rxn]],"RXN-","ENZLOAD-"),ENZLOAD[name],ENZLOAD[flux],0)</f>
        <v>3.8036453610999998E-7</v>
      </c>
      <c r="L1590" s="1" t="str">
        <f>"'"&amp;Table5[[#This Row],[rxn]]&amp;"'"&amp;CHAR(9)&amp;IF(AND(Table5[[#This Row],[kapp_slack_ub]]&lt;&gt;0,Table5[[#This Row],[kapp_old]]&lt;$F$1),$F$1,Table5[[#This Row],[kapp_old]])</f>
        <v>'RXN-PYRDC_c_FWD-rt7423'	1036942.2095825</v>
      </c>
      <c r="M1590" s="1">
        <f>_xlfn.XLOOKUP(Table5[[#This Row],[rxn]],Table3[name],Table3[flux],$F$1)</f>
        <v>27141.277792879999</v>
      </c>
      <c r="N1590" s="1">
        <f>IFERROR(Table5[[#This Row],[min flux]]/Table5[[#This Row],[associated enzload]],"")</f>
        <v>71355963072.831909</v>
      </c>
      <c r="O1590" s="1">
        <f>_xlfn.NUMBERVALUE(IF(Table5[[#This Row],[flux/enzload]]="","",ABS($N$1-Table5[[#This Row],[flux/enzload]])))</f>
        <v>1328560354586.1201</v>
      </c>
      <c r="P1590" s="1">
        <f>Table5[[#This Row],[kapp_old]]+IFERROR(((Table5[[#This Row],[kapp_slack_ub]]-Table5[[#This Row],[kapp_slack_lb]])/Table5[[#This Row],[associated enzload]]),0)</f>
        <v>1036942.2095825</v>
      </c>
      <c r="Q1590" s="1" t="str">
        <f>"'"&amp;Table5[[#This Row],[rxn]]&amp;"'"&amp;CHAR(9)&amp;Table5[[#This Row],[kapp + (slack_ub - slack_lb)/enzload]]</f>
        <v>'RXN-PYRDC_c_FWD-rt7423'	1036942.2095825</v>
      </c>
      <c r="R1590" s="1">
        <f>_xlfn.XLOOKUP(Table5[[#This Row],[rxn]],Table38[name],Table38[flux],0)</f>
        <v>2.4809187134224202</v>
      </c>
      <c r="S1590" s="1">
        <f>_xlfn.XLOOKUP(SUBSTITUTE(Table5[[#This Row],[rxn]],"RXN-","ENZLOAD-"),Table38[name],Table38[flux],0)</f>
        <v>9.2489784699999995E-7</v>
      </c>
      <c r="T1590" s="1" t="b">
        <f>AND(Table5[[#This Row],[ENZLOAD flux in kapp-slack.gms]]=0,Table5[[#This Row],[flux in kapp-slack.gms]]&lt;&gt;0,NOT(Table5[[#This Row],[spont or unknown?]]))</f>
        <v>0</v>
      </c>
      <c r="U1590" s="1" t="b">
        <f>OR(_xlfn.TEXTAFTER(Table5[[#This Row],[rxn]],"-",-1)="SPONT",_xlfn.TEXTAFTER(Table5[[#This Row],[rxn]],"-",-1)="UNKNOWN")</f>
        <v>0</v>
      </c>
      <c r="V1590" s="1">
        <f>_xlfn.XLOOKUP(SUBSTITUTE(Table5[[#This Row],[rxn]],"RXN-","ENZLOAD-"),Table4[rxn],Table4[ub],0)</f>
        <v>0.5752583</v>
      </c>
      <c r="W1590" s="1" t="b">
        <f>AND(Table5[[#This Row],[FVA ENZLOAD flux UB]]=0,Table5[[#This Row],[ENZ not made when it should be?]])</f>
        <v>0</v>
      </c>
    </row>
    <row r="1591" spans="1:23" hidden="1">
      <c r="A1591" s="1"/>
      <c r="B1591" s="1" t="str">
        <f>_xlfn.TEXTBEFORE(Table38[[#This Row],[all fluxes from kapp-slack]]," ",,,,"")</f>
        <v/>
      </c>
      <c r="C1591" s="1">
        <f>_xlfn.NUMBERVALUE(IFERROR(_xlfn.TEXTAFTER(Table38[[#This Row],[all fluxes from kapp-slack]]," ",-1,,,""),""))</f>
        <v>0</v>
      </c>
      <c r="F1591" s="1" t="s">
        <v>9561</v>
      </c>
      <c r="G1591" s="1" t="str">
        <f>_xlfn.TEXTBEFORE(Table5[[#This Row],[rxn     kapp_old        kapp_slack_ub   kapp_slack_lb]]," ")</f>
        <v>RXN-PYRDC2_c_FWD-rt7423</v>
      </c>
      <c r="H159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59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591" s="1">
        <f>_xlfn.NUMBERVALUE(_xlfn.TEXTAFTER(Table5[[#This Row],[rxn     kapp_old        kapp_slack_ub   kapp_slack_lb]]," ",-1))</f>
        <v>0</v>
      </c>
      <c r="K1591" s="1">
        <f>_xlfn.XLOOKUP(SUBSTITUTE(Table5[[#This Row],[rxn]],"RXN-","ENZLOAD-"),ENZLOAD[name],ENZLOAD[flux],0)</f>
        <v>3.8036453610999998E-7</v>
      </c>
      <c r="L1591" s="1" t="str">
        <f>"'"&amp;Table5[[#This Row],[rxn]]&amp;"'"&amp;CHAR(9)&amp;IF(AND(Table5[[#This Row],[kapp_slack_ub]]&lt;&gt;0,Table5[[#This Row],[kapp_old]]&lt;$F$1),$F$1,Table5[[#This Row],[kapp_old]])</f>
        <v>'RXN-PYRDC2_c_FWD-rt7423'	27141.27779288</v>
      </c>
      <c r="M1591" s="1">
        <f>_xlfn.XLOOKUP(Table5[[#This Row],[rxn]],Table3[name],Table3[flux],$F$1)</f>
        <v>27141.277792879999</v>
      </c>
      <c r="N1591" s="1">
        <f>IFERROR(Table5[[#This Row],[min flux]]/Table5[[#This Row],[associated enzload]],"")</f>
        <v>71355963072.831909</v>
      </c>
      <c r="O1591" s="1">
        <f>_xlfn.NUMBERVALUE(IF(Table5[[#This Row],[flux/enzload]]="","",ABS($N$1-Table5[[#This Row],[flux/enzload]])))</f>
        <v>1328560354586.1201</v>
      </c>
      <c r="P1591" s="1">
        <f>Table5[[#This Row],[kapp_old]]+IFERROR(((Table5[[#This Row],[kapp_slack_ub]]-Table5[[#This Row],[kapp_slack_lb]])/Table5[[#This Row],[associated enzload]]),0)</f>
        <v>27141.277792879999</v>
      </c>
      <c r="Q1591" s="1" t="str">
        <f>"'"&amp;Table5[[#This Row],[rxn]]&amp;"'"&amp;CHAR(9)&amp;Table5[[#This Row],[kapp + (slack_ub - slack_lb)/enzload]]</f>
        <v>'RXN-PYRDC2_c_FWD-rt7423'	27141.27779288</v>
      </c>
      <c r="R1591" s="1">
        <f>_xlfn.XLOOKUP(Table5[[#This Row],[rxn]],Table38[name],Table38[flux],0)</f>
        <v>0</v>
      </c>
      <c r="S1591" s="1">
        <f>_xlfn.XLOOKUP(SUBSTITUTE(Table5[[#This Row],[rxn]],"RXN-","ENZLOAD-"),Table38[name],Table38[flux],0)</f>
        <v>0</v>
      </c>
      <c r="T1591" s="1" t="b">
        <f>AND(Table5[[#This Row],[ENZLOAD flux in kapp-slack.gms]]=0,Table5[[#This Row],[flux in kapp-slack.gms]]&lt;&gt;0,NOT(Table5[[#This Row],[spont or unknown?]]))</f>
        <v>0</v>
      </c>
      <c r="U1591" s="1" t="b">
        <f>OR(_xlfn.TEXTAFTER(Table5[[#This Row],[rxn]],"-",-1)="SPONT",_xlfn.TEXTAFTER(Table5[[#This Row],[rxn]],"-",-1)="UNKNOWN")</f>
        <v>0</v>
      </c>
      <c r="V1591" s="1">
        <f>_xlfn.XLOOKUP(SUBSTITUTE(Table5[[#This Row],[rxn]],"RXN-","ENZLOAD-"),Table4[rxn],Table4[ub],0)</f>
        <v>0.5752583</v>
      </c>
      <c r="W1591" s="1" t="b">
        <f>AND(Table5[[#This Row],[FVA ENZLOAD flux UB]]=0,Table5[[#This Row],[ENZ not made when it should be?]])</f>
        <v>0</v>
      </c>
    </row>
    <row r="1592" spans="1:23" hidden="1">
      <c r="A1592" s="1"/>
      <c r="B1592" s="1" t="str">
        <f>_xlfn.TEXTBEFORE(Table38[[#This Row],[all fluxes from kapp-slack]]," ",,,,"")</f>
        <v/>
      </c>
      <c r="C1592" s="1">
        <f>_xlfn.NUMBERVALUE(IFERROR(_xlfn.TEXTAFTER(Table38[[#This Row],[all fluxes from kapp-slack]]," ",-1,,,""),""))</f>
        <v>0</v>
      </c>
      <c r="F1592" s="1" t="s">
        <v>9567</v>
      </c>
      <c r="G1592" s="1" t="str">
        <f>_xlfn.TEXTBEFORE(Table5[[#This Row],[rxn     kapp_old        kapp_slack_ub   kapp_slack_lb]]," ")</f>
        <v>RXN-Q9MO_m_FWD-rt7829</v>
      </c>
      <c r="H159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59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592" s="1">
        <f>_xlfn.NUMBERVALUE(_xlfn.TEXTAFTER(Table5[[#This Row],[rxn     kapp_old        kapp_slack_ub   kapp_slack_lb]]," ",-1))</f>
        <v>0</v>
      </c>
      <c r="K1592" s="1">
        <f>_xlfn.XLOOKUP(SUBSTITUTE(Table5[[#This Row],[rxn]],"RXN-","ENZLOAD-"),ENZLOAD[name],ENZLOAD[flux],0)</f>
        <v>2.1479334636000001E-7</v>
      </c>
      <c r="L1592" s="1" t="str">
        <f>"'"&amp;Table5[[#This Row],[rxn]]&amp;"'"&amp;CHAR(9)&amp;IF(AND(Table5[[#This Row],[kapp_slack_ub]]&lt;&gt;0,Table5[[#This Row],[kapp_old]]&lt;$F$1),$F$1,Table5[[#This Row],[kapp_old]])</f>
        <v>'RXN-Q9MO_m_FWD-rt7829'	27141.27779288</v>
      </c>
      <c r="M1592" s="1">
        <f>_xlfn.XLOOKUP(Table5[[#This Row],[rxn]],Table3[name],Table3[flux],$F$1)</f>
        <v>27141.277792879999</v>
      </c>
      <c r="N1592" s="1">
        <f>IFERROR(Table5[[#This Row],[min flux]]/Table5[[#This Row],[associated enzload]],"")</f>
        <v>126359955989.46725</v>
      </c>
      <c r="O1592" s="1">
        <f>_xlfn.NUMBERVALUE(IF(Table5[[#This Row],[flux/enzload]]="","",ABS($N$1-Table5[[#This Row],[flux/enzload]])))</f>
        <v>1273556361669.49</v>
      </c>
      <c r="P1592" s="1">
        <f>Table5[[#This Row],[kapp_old]]+IFERROR(((Table5[[#This Row],[kapp_slack_ub]]-Table5[[#This Row],[kapp_slack_lb]])/Table5[[#This Row],[associated enzload]]),0)</f>
        <v>27141.277792879999</v>
      </c>
      <c r="Q1592" s="1" t="str">
        <f>"'"&amp;Table5[[#This Row],[rxn]]&amp;"'"&amp;CHAR(9)&amp;Table5[[#This Row],[kapp + (slack_ub - slack_lb)/enzload]]</f>
        <v>'RXN-Q9MO_m_FWD-rt7829'	27141.27779288</v>
      </c>
      <c r="R1592" s="1">
        <f>_xlfn.XLOOKUP(Table5[[#This Row],[rxn]],Table38[name],Table38[flux],0)</f>
        <v>0</v>
      </c>
      <c r="S1592" s="1">
        <f>_xlfn.XLOOKUP(SUBSTITUTE(Table5[[#This Row],[rxn]],"RXN-","ENZLOAD-"),Table38[name],Table38[flux],0)</f>
        <v>0</v>
      </c>
      <c r="T1592" s="1" t="b">
        <f>AND(Table5[[#This Row],[ENZLOAD flux in kapp-slack.gms]]=0,Table5[[#This Row],[flux in kapp-slack.gms]]&lt;&gt;0,NOT(Table5[[#This Row],[spont or unknown?]]))</f>
        <v>0</v>
      </c>
      <c r="U1592" s="1" t="b">
        <f>OR(_xlfn.TEXTAFTER(Table5[[#This Row],[rxn]],"-",-1)="SPONT",_xlfn.TEXTAFTER(Table5[[#This Row],[rxn]],"-",-1)="UNKNOWN")</f>
        <v>0</v>
      </c>
      <c r="V1592" s="1">
        <f>_xlfn.XLOOKUP(SUBSTITUTE(Table5[[#This Row],[rxn]],"RXN-","ENZLOAD-"),Table4[rxn],Table4[ub],0)</f>
        <v>0.64086175999999995</v>
      </c>
      <c r="W1592" s="1" t="b">
        <f>AND(Table5[[#This Row],[FVA ENZLOAD flux UB]]=0,Table5[[#This Row],[ENZ not made when it should be?]])</f>
        <v>0</v>
      </c>
    </row>
    <row r="1593" spans="1:23" hidden="1">
      <c r="A1593" s="1"/>
      <c r="B1593" s="1" t="str">
        <f>_xlfn.TEXTBEFORE(Table38[[#This Row],[all fluxes from kapp-slack]]," ",,,,"")</f>
        <v/>
      </c>
      <c r="C1593" s="1">
        <f>_xlfn.NUMBERVALUE(IFERROR(_xlfn.TEXTAFTER(Table38[[#This Row],[all fluxes from kapp-slack]]," ",-1,,,""),""))</f>
        <v>0</v>
      </c>
      <c r="F1593" s="1" t="s">
        <v>9568</v>
      </c>
      <c r="G1593" s="1" t="str">
        <f>_xlfn.TEXTBEFORE(Table5[[#This Row],[rxn     kapp_old        kapp_slack_ub   kapp_slack_lb]]," ")</f>
        <v>RXN-Q9MT1_m_FWD-COQCPLX</v>
      </c>
      <c r="H159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59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593" s="1">
        <f>_xlfn.NUMBERVALUE(_xlfn.TEXTAFTER(Table5[[#This Row],[rxn     kapp_old        kapp_slack_ub   kapp_slack_lb]]," ",-1))</f>
        <v>0</v>
      </c>
      <c r="K1593" s="1">
        <f>_xlfn.XLOOKUP(SUBSTITUTE(Table5[[#This Row],[rxn]],"RXN-","ENZLOAD-"),ENZLOAD[name],ENZLOAD[flux],0)</f>
        <v>5.559546257E-8</v>
      </c>
      <c r="L1593" s="1" t="str">
        <f>"'"&amp;Table5[[#This Row],[rxn]]&amp;"'"&amp;CHAR(9)&amp;IF(AND(Table5[[#This Row],[kapp_slack_ub]]&lt;&gt;0,Table5[[#This Row],[kapp_old]]&lt;$F$1),$F$1,Table5[[#This Row],[kapp_old]])</f>
        <v>'RXN-Q9MT1_m_FWD-COQCPLX'	27141.27779288</v>
      </c>
      <c r="M1593" s="1">
        <f>_xlfn.XLOOKUP(Table5[[#This Row],[rxn]],Table3[name],Table3[flux],$F$1)</f>
        <v>27141.277792879999</v>
      </c>
      <c r="N1593" s="1">
        <f>IFERROR(Table5[[#This Row],[min flux]]/Table5[[#This Row],[associated enzload]],"")</f>
        <v>488192318909.23718</v>
      </c>
      <c r="O1593" s="1">
        <f>_xlfn.NUMBERVALUE(IF(Table5[[#This Row],[flux/enzload]]="","",ABS($N$1-Table5[[#This Row],[flux/enzload]])))</f>
        <v>911723998749.71594</v>
      </c>
      <c r="P1593" s="1">
        <f>Table5[[#This Row],[kapp_old]]+IFERROR(((Table5[[#This Row],[kapp_slack_ub]]-Table5[[#This Row],[kapp_slack_lb]])/Table5[[#This Row],[associated enzload]]),0)</f>
        <v>27141.277792879999</v>
      </c>
      <c r="Q1593" s="1" t="str">
        <f>"'"&amp;Table5[[#This Row],[rxn]]&amp;"'"&amp;CHAR(9)&amp;Table5[[#This Row],[kapp + (slack_ub - slack_lb)/enzload]]</f>
        <v>'RXN-Q9MT1_m_FWD-COQCPLX'	27141.27779288</v>
      </c>
      <c r="R1593" s="1">
        <f>_xlfn.XLOOKUP(Table5[[#This Row],[rxn]],Table38[name],Table38[flux],0)</f>
        <v>0</v>
      </c>
      <c r="S1593" s="1">
        <f>_xlfn.XLOOKUP(SUBSTITUTE(Table5[[#This Row],[rxn]],"RXN-","ENZLOAD-"),Table38[name],Table38[flux],0)</f>
        <v>0</v>
      </c>
      <c r="T1593" s="1" t="b">
        <f>AND(Table5[[#This Row],[ENZLOAD flux in kapp-slack.gms]]=0,Table5[[#This Row],[flux in kapp-slack.gms]]&lt;&gt;0,NOT(Table5[[#This Row],[spont or unknown?]]))</f>
        <v>0</v>
      </c>
      <c r="U1593" s="1" t="b">
        <f>OR(_xlfn.TEXTAFTER(Table5[[#This Row],[rxn]],"-",-1)="SPONT",_xlfn.TEXTAFTER(Table5[[#This Row],[rxn]],"-",-1)="UNKNOWN")</f>
        <v>0</v>
      </c>
      <c r="V1593" s="1">
        <f>_xlfn.XLOOKUP(SUBSTITUTE(Table5[[#This Row],[rxn]],"RXN-","ENZLOAD-"),Table4[rxn],Table4[ub],0)</f>
        <v>0.22190624</v>
      </c>
      <c r="W1593" s="1" t="b">
        <f>AND(Table5[[#This Row],[FVA ENZLOAD flux UB]]=0,Table5[[#This Row],[ENZ not made when it should be?]])</f>
        <v>0</v>
      </c>
    </row>
    <row r="1594" spans="1:23" hidden="1">
      <c r="A1594" s="1"/>
      <c r="B1594" s="1" t="str">
        <f>_xlfn.TEXTBEFORE(Table38[[#This Row],[all fluxes from kapp-slack]]," ",,,,"")</f>
        <v/>
      </c>
      <c r="C1594" s="1">
        <f>_xlfn.NUMBERVALUE(IFERROR(_xlfn.TEXTAFTER(Table38[[#This Row],[all fluxes from kapp-slack]]," ",-1,,,""),""))</f>
        <v>0</v>
      </c>
      <c r="F1594" s="1" t="s">
        <v>9569</v>
      </c>
      <c r="G1594" s="1" t="str">
        <f>_xlfn.TEXTBEFORE(Table5[[#This Row],[rxn     kapp_old        kapp_slack_ub   kapp_slack_lb]]," ")</f>
        <v>RXN-Q9MT2_m_FWD-rt3097</v>
      </c>
      <c r="H159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59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594" s="1">
        <f>_xlfn.NUMBERVALUE(_xlfn.TEXTAFTER(Table5[[#This Row],[rxn     kapp_old        kapp_slack_ub   kapp_slack_lb]]," ",-1))</f>
        <v>0</v>
      </c>
      <c r="K1594" s="1">
        <f>_xlfn.XLOOKUP(SUBSTITUTE(Table5[[#This Row],[rxn]],"RXN-","ENZLOAD-"),ENZLOAD[name],ENZLOAD[flux],0)</f>
        <v>8.2364321100000004E-8</v>
      </c>
      <c r="L1594" s="1" t="str">
        <f>"'"&amp;Table5[[#This Row],[rxn]]&amp;"'"&amp;CHAR(9)&amp;IF(AND(Table5[[#This Row],[kapp_slack_ub]]&lt;&gt;0,Table5[[#This Row],[kapp_old]]&lt;$F$1),$F$1,Table5[[#This Row],[kapp_old]])</f>
        <v>'RXN-Q9MT2_m_FWD-rt3097'	27141.27779288</v>
      </c>
      <c r="M1594" s="1">
        <f>_xlfn.XLOOKUP(Table5[[#This Row],[rxn]],Table3[name],Table3[flux],$F$1)</f>
        <v>27141.277792879999</v>
      </c>
      <c r="N1594" s="1">
        <f>IFERROR(Table5[[#This Row],[min flux]]/Table5[[#This Row],[associated enzload]],"")</f>
        <v>329527123278.62555</v>
      </c>
      <c r="O1594" s="1">
        <f>_xlfn.NUMBERVALUE(IF(Table5[[#This Row],[flux/enzload]]="","",ABS($N$1-Table5[[#This Row],[flux/enzload]])))</f>
        <v>1070389194380.33</v>
      </c>
      <c r="P1594" s="1">
        <f>Table5[[#This Row],[kapp_old]]+IFERROR(((Table5[[#This Row],[kapp_slack_ub]]-Table5[[#This Row],[kapp_slack_lb]])/Table5[[#This Row],[associated enzload]]),0)</f>
        <v>27141.277792879999</v>
      </c>
      <c r="Q1594" s="1" t="str">
        <f>"'"&amp;Table5[[#This Row],[rxn]]&amp;"'"&amp;CHAR(9)&amp;Table5[[#This Row],[kapp + (slack_ub - slack_lb)/enzload]]</f>
        <v>'RXN-Q9MT2_m_FWD-rt3097'	27141.27779288</v>
      </c>
      <c r="R1594" s="1">
        <f>_xlfn.XLOOKUP(Table5[[#This Row],[rxn]],Table38[name],Table38[flux],0)</f>
        <v>0</v>
      </c>
      <c r="S1594" s="1">
        <f>_xlfn.XLOOKUP(SUBSTITUTE(Table5[[#This Row],[rxn]],"RXN-","ENZLOAD-"),Table38[name],Table38[flux],0)</f>
        <v>0</v>
      </c>
      <c r="T1594" s="1" t="b">
        <f>AND(Table5[[#This Row],[ENZLOAD flux in kapp-slack.gms]]=0,Table5[[#This Row],[flux in kapp-slack.gms]]&lt;&gt;0,NOT(Table5[[#This Row],[spont or unknown?]]))</f>
        <v>0</v>
      </c>
      <c r="U1594" s="1" t="b">
        <f>OR(_xlfn.TEXTAFTER(Table5[[#This Row],[rxn]],"-",-1)="SPONT",_xlfn.TEXTAFTER(Table5[[#This Row],[rxn]],"-",-1)="UNKNOWN")</f>
        <v>0</v>
      </c>
      <c r="V1594" s="1">
        <f>_xlfn.XLOOKUP(SUBSTITUTE(Table5[[#This Row],[rxn]],"RXN-","ENZLOAD-"),Table4[rxn],Table4[ub],0)</f>
        <v>1.1653014900000001</v>
      </c>
      <c r="W1594" s="1" t="b">
        <f>AND(Table5[[#This Row],[FVA ENZLOAD flux UB]]=0,Table5[[#This Row],[ENZ not made when it should be?]])</f>
        <v>0</v>
      </c>
    </row>
    <row r="1595" spans="1:23" hidden="1">
      <c r="A1595" s="1"/>
      <c r="B1595" s="1" t="str">
        <f>_xlfn.TEXTBEFORE(Table38[[#This Row],[all fluxes from kapp-slack]]," ",,,,"")</f>
        <v/>
      </c>
      <c r="C1595" s="1">
        <f>_xlfn.NUMBERVALUE(IFERROR(_xlfn.TEXTAFTER(Table38[[#This Row],[all fluxes from kapp-slack]]," ",-1,,,""),""))</f>
        <v>0</v>
      </c>
      <c r="F1595" s="1" t="s">
        <v>9570</v>
      </c>
      <c r="G1595" s="1" t="str">
        <f>_xlfn.TEXTBEFORE(Table5[[#This Row],[rxn     kapp_old        kapp_slack_ub   kapp_slack_lb]]," ")</f>
        <v>RXN-Q9OR_m_FWD-rt7669</v>
      </c>
      <c r="H159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59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595" s="1">
        <f>_xlfn.NUMBERVALUE(_xlfn.TEXTAFTER(Table5[[#This Row],[rxn     kapp_old        kapp_slack_ub   kapp_slack_lb]]," ",-1))</f>
        <v>0</v>
      </c>
      <c r="K1595" s="1">
        <f>_xlfn.XLOOKUP(SUBSTITUTE(Table5[[#This Row],[rxn]],"RXN-","ENZLOAD-"),ENZLOAD[name],ENZLOAD[flux],0)</f>
        <v>2.1987720335999999E-7</v>
      </c>
      <c r="L1595" s="1" t="str">
        <f>"'"&amp;Table5[[#This Row],[rxn]]&amp;"'"&amp;CHAR(9)&amp;IF(AND(Table5[[#This Row],[kapp_slack_ub]]&lt;&gt;0,Table5[[#This Row],[kapp_old]]&lt;$F$1),$F$1,Table5[[#This Row],[kapp_old]])</f>
        <v>'RXN-Q9OR_m_FWD-rt7669'	27141.27779288</v>
      </c>
      <c r="M1595" s="1">
        <f>_xlfn.XLOOKUP(Table5[[#This Row],[rxn]],Table3[name],Table3[flux],$F$1)</f>
        <v>27141.277792879999</v>
      </c>
      <c r="N1595" s="1">
        <f>IFERROR(Table5[[#This Row],[min flux]]/Table5[[#This Row],[associated enzload]],"")</f>
        <v>123438343666.95212</v>
      </c>
      <c r="O1595" s="1">
        <f>_xlfn.NUMBERVALUE(IF(Table5[[#This Row],[flux/enzload]]="","",ABS($N$1-Table5[[#This Row],[flux/enzload]])))</f>
        <v>1276477973992</v>
      </c>
      <c r="P1595" s="1">
        <f>Table5[[#This Row],[kapp_old]]+IFERROR(((Table5[[#This Row],[kapp_slack_ub]]-Table5[[#This Row],[kapp_slack_lb]])/Table5[[#This Row],[associated enzload]]),0)</f>
        <v>27141.277792879999</v>
      </c>
      <c r="Q1595" s="1" t="str">
        <f>"'"&amp;Table5[[#This Row],[rxn]]&amp;"'"&amp;CHAR(9)&amp;Table5[[#This Row],[kapp + (slack_ub - slack_lb)/enzload]]</f>
        <v>'RXN-Q9OR_m_FWD-rt7669'	27141.27779288</v>
      </c>
      <c r="R1595" s="1">
        <f>_xlfn.XLOOKUP(Table5[[#This Row],[rxn]],Table38[name],Table38[flux],0)</f>
        <v>0</v>
      </c>
      <c r="S1595" s="1">
        <f>_xlfn.XLOOKUP(SUBSTITUTE(Table5[[#This Row],[rxn]],"RXN-","ENZLOAD-"),Table38[name],Table38[flux],0)</f>
        <v>0</v>
      </c>
      <c r="T1595" s="1" t="b">
        <f>AND(Table5[[#This Row],[ENZLOAD flux in kapp-slack.gms]]=0,Table5[[#This Row],[flux in kapp-slack.gms]]&lt;&gt;0,NOT(Table5[[#This Row],[spont or unknown?]]))</f>
        <v>0</v>
      </c>
      <c r="U1595" s="1" t="b">
        <f>OR(_xlfn.TEXTAFTER(Table5[[#This Row],[rxn]],"-",-1)="SPONT",_xlfn.TEXTAFTER(Table5[[#This Row],[rxn]],"-",-1)="UNKNOWN")</f>
        <v>0</v>
      </c>
      <c r="V1595" s="1">
        <f>_xlfn.XLOOKUP(SUBSTITUTE(Table5[[#This Row],[rxn]],"RXN-","ENZLOAD-"),Table4[rxn],Table4[ub],0)</f>
        <v>1.5147081499999999</v>
      </c>
      <c r="W1595" s="1" t="b">
        <f>AND(Table5[[#This Row],[FVA ENZLOAD flux UB]]=0,Table5[[#This Row],[ENZ not made when it should be?]])</f>
        <v>0</v>
      </c>
    </row>
    <row r="1596" spans="1:23" hidden="1">
      <c r="A1596" s="1"/>
      <c r="B1596" s="1" t="str">
        <f>_xlfn.TEXTBEFORE(Table38[[#This Row],[all fluxes from kapp-slack]]," ",,,,"")</f>
        <v/>
      </c>
      <c r="C1596" s="1">
        <f>_xlfn.NUMBERVALUE(IFERROR(_xlfn.TEXTAFTER(Table38[[#This Row],[all fluxes from kapp-slack]]," ",-1,,,""),""))</f>
        <v>0</v>
      </c>
      <c r="F1596" s="1" t="s">
        <v>9572</v>
      </c>
      <c r="G1596" s="1" t="str">
        <f>_xlfn.TEXTBEFORE(Table5[[#This Row],[rxn     kapp_old        kapp_slack_ub   kapp_slack_lb]]," ")</f>
        <v>RXN-QUINDH_c_FWD-rt5341</v>
      </c>
      <c r="H159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59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596" s="1">
        <f>_xlfn.NUMBERVALUE(_xlfn.TEXTAFTER(Table5[[#This Row],[rxn     kapp_old        kapp_slack_ub   kapp_slack_lb]]," ",-1))</f>
        <v>0</v>
      </c>
      <c r="K1596" s="1">
        <f>_xlfn.XLOOKUP(SUBSTITUTE(Table5[[#This Row],[rxn]],"RXN-","ENZLOAD-"),ENZLOAD[name],ENZLOAD[flux],0)</f>
        <v>7.2288761319999994E-8</v>
      </c>
      <c r="L1596" s="1" t="str">
        <f>"'"&amp;Table5[[#This Row],[rxn]]&amp;"'"&amp;CHAR(9)&amp;IF(AND(Table5[[#This Row],[kapp_slack_ub]]&lt;&gt;0,Table5[[#This Row],[kapp_old]]&lt;$F$1),$F$1,Table5[[#This Row],[kapp_old]])</f>
        <v>'RXN-QUINDH_c_FWD-rt5341'	27141.27779288</v>
      </c>
      <c r="M1596" s="1">
        <f>_xlfn.XLOOKUP(Table5[[#This Row],[rxn]],Table3[name],Table3[flux],$F$1)</f>
        <v>27141.277792879999</v>
      </c>
      <c r="N1596" s="1">
        <f>IFERROR(Table5[[#This Row],[min flux]]/Table5[[#This Row],[associated enzload]],"")</f>
        <v>375456395949.76532</v>
      </c>
      <c r="O1596" s="1">
        <f>_xlfn.NUMBERVALUE(IF(Table5[[#This Row],[flux/enzload]]="","",ABS($N$1-Table5[[#This Row],[flux/enzload]])))</f>
        <v>1024459921709.1899</v>
      </c>
      <c r="P1596" s="1">
        <f>Table5[[#This Row],[kapp_old]]+IFERROR(((Table5[[#This Row],[kapp_slack_ub]]-Table5[[#This Row],[kapp_slack_lb]])/Table5[[#This Row],[associated enzload]]),0)</f>
        <v>27141.277792879999</v>
      </c>
      <c r="Q1596" s="1" t="str">
        <f>"'"&amp;Table5[[#This Row],[rxn]]&amp;"'"&amp;CHAR(9)&amp;Table5[[#This Row],[kapp + (slack_ub - slack_lb)/enzload]]</f>
        <v>'RXN-QUINDH_c_FWD-rt5341'	27141.27779288</v>
      </c>
      <c r="R1596" s="1">
        <f>_xlfn.XLOOKUP(Table5[[#This Row],[rxn]],Table38[name],Table38[flux],0)</f>
        <v>0</v>
      </c>
      <c r="S1596" s="1">
        <f>_xlfn.XLOOKUP(SUBSTITUTE(Table5[[#This Row],[rxn]],"RXN-","ENZLOAD-"),Table38[name],Table38[flux],0)</f>
        <v>0</v>
      </c>
      <c r="T1596" s="1" t="b">
        <f>AND(Table5[[#This Row],[ENZLOAD flux in kapp-slack.gms]]=0,Table5[[#This Row],[flux in kapp-slack.gms]]&lt;&gt;0,NOT(Table5[[#This Row],[spont or unknown?]]))</f>
        <v>0</v>
      </c>
      <c r="U1596" s="1" t="b">
        <f>OR(_xlfn.TEXTAFTER(Table5[[#This Row],[rxn]],"-",-1)="SPONT",_xlfn.TEXTAFTER(Table5[[#This Row],[rxn]],"-",-1)="UNKNOWN")</f>
        <v>0</v>
      </c>
      <c r="V1596" s="1">
        <f>_xlfn.XLOOKUP(SUBSTITUTE(Table5[[#This Row],[rxn]],"RXN-","ENZLOAD-"),Table4[rxn],Table4[ub],0)</f>
        <v>1.2116669200000001</v>
      </c>
      <c r="W1596" s="1" t="b">
        <f>AND(Table5[[#This Row],[FVA ENZLOAD flux UB]]=0,Table5[[#This Row],[ENZ not made when it should be?]])</f>
        <v>0</v>
      </c>
    </row>
    <row r="1597" spans="1:23" hidden="1">
      <c r="A1597" s="1"/>
      <c r="B1597" s="1" t="str">
        <f>_xlfn.TEXTBEFORE(Table38[[#This Row],[all fluxes from kapp-slack]]," ",,,,"")</f>
        <v/>
      </c>
      <c r="C1597" s="1">
        <f>_xlfn.NUMBERVALUE(IFERROR(_xlfn.TEXTAFTER(Table38[[#This Row],[all fluxes from kapp-slack]]," ",-1,,,""),""))</f>
        <v>0</v>
      </c>
      <c r="F1597" s="1" t="s">
        <v>9573</v>
      </c>
      <c r="G1597" s="1" t="str">
        <f>_xlfn.TEXTBEFORE(Table5[[#This Row],[rxn     kapp_old        kapp_slack_ub   kapp_slack_lb]]," ")</f>
        <v>RXN-QUINDH_c_REV-rt5341</v>
      </c>
      <c r="H159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59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597" s="1">
        <f>_xlfn.NUMBERVALUE(_xlfn.TEXTAFTER(Table5[[#This Row],[rxn     kapp_old        kapp_slack_ub   kapp_slack_lb]]," ",-1))</f>
        <v>0</v>
      </c>
      <c r="K1597" s="1">
        <f>_xlfn.XLOOKUP(SUBSTITUTE(Table5[[#This Row],[rxn]],"RXN-","ENZLOAD-"),ENZLOAD[name],ENZLOAD[flux],0)</f>
        <v>7.2288761319999994E-8</v>
      </c>
      <c r="L1597" s="1" t="str">
        <f>"'"&amp;Table5[[#This Row],[rxn]]&amp;"'"&amp;CHAR(9)&amp;IF(AND(Table5[[#This Row],[kapp_slack_ub]]&lt;&gt;0,Table5[[#This Row],[kapp_old]]&lt;$F$1),$F$1,Table5[[#This Row],[kapp_old]])</f>
        <v>'RXN-QUINDH_c_REV-rt5341'	27141.27779288</v>
      </c>
      <c r="M1597" s="1">
        <f>_xlfn.XLOOKUP(Table5[[#This Row],[rxn]],Table3[name],Table3[flux],$F$1)</f>
        <v>27141.277792879999</v>
      </c>
      <c r="N1597" s="1">
        <f>IFERROR(Table5[[#This Row],[min flux]]/Table5[[#This Row],[associated enzload]],"")</f>
        <v>375456395949.76532</v>
      </c>
      <c r="O1597" s="1">
        <f>_xlfn.NUMBERVALUE(IF(Table5[[#This Row],[flux/enzload]]="","",ABS($N$1-Table5[[#This Row],[flux/enzload]])))</f>
        <v>1024459921709.1899</v>
      </c>
      <c r="P1597" s="1">
        <f>Table5[[#This Row],[kapp_old]]+IFERROR(((Table5[[#This Row],[kapp_slack_ub]]-Table5[[#This Row],[kapp_slack_lb]])/Table5[[#This Row],[associated enzload]]),0)</f>
        <v>27141.277792879999</v>
      </c>
      <c r="Q1597" s="1" t="str">
        <f>"'"&amp;Table5[[#This Row],[rxn]]&amp;"'"&amp;CHAR(9)&amp;Table5[[#This Row],[kapp + (slack_ub - slack_lb)/enzload]]</f>
        <v>'RXN-QUINDH_c_REV-rt5341'	27141.27779288</v>
      </c>
      <c r="R1597" s="1">
        <f>_xlfn.XLOOKUP(Table5[[#This Row],[rxn]],Table38[name],Table38[flux],0)</f>
        <v>0</v>
      </c>
      <c r="S1597" s="1">
        <f>_xlfn.XLOOKUP(SUBSTITUTE(Table5[[#This Row],[rxn]],"RXN-","ENZLOAD-"),Table38[name],Table38[flux],0)</f>
        <v>0</v>
      </c>
      <c r="T1597" s="1" t="b">
        <f>AND(Table5[[#This Row],[ENZLOAD flux in kapp-slack.gms]]=0,Table5[[#This Row],[flux in kapp-slack.gms]]&lt;&gt;0,NOT(Table5[[#This Row],[spont or unknown?]]))</f>
        <v>0</v>
      </c>
      <c r="U1597" s="1" t="b">
        <f>OR(_xlfn.TEXTAFTER(Table5[[#This Row],[rxn]],"-",-1)="SPONT",_xlfn.TEXTAFTER(Table5[[#This Row],[rxn]],"-",-1)="UNKNOWN")</f>
        <v>0</v>
      </c>
      <c r="V1597" s="1">
        <f>_xlfn.XLOOKUP(SUBSTITUTE(Table5[[#This Row],[rxn]],"RXN-","ENZLOAD-"),Table4[rxn],Table4[ub],0)</f>
        <v>1.2116669200000001</v>
      </c>
      <c r="W1597" s="1" t="b">
        <f>AND(Table5[[#This Row],[FVA ENZLOAD flux UB]]=0,Table5[[#This Row],[ENZ not made when it should be?]])</f>
        <v>0</v>
      </c>
    </row>
    <row r="1598" spans="1:23" hidden="1">
      <c r="A1598" s="1"/>
      <c r="B1598" s="1" t="str">
        <f>_xlfn.TEXTBEFORE(Table38[[#This Row],[all fluxes from kapp-slack]]," ",,,,"")</f>
        <v/>
      </c>
      <c r="C1598" s="1">
        <f>_xlfn.NUMBERVALUE(IFERROR(_xlfn.TEXTAFTER(Table38[[#This Row],[all fluxes from kapp-slack]]," ",-1,,,""),""))</f>
        <v>0</v>
      </c>
      <c r="F1598" s="1" t="s">
        <v>9578</v>
      </c>
      <c r="G1598" s="1" t="str">
        <f>_xlfn.TEXTBEFORE(Table5[[#This Row],[rxn     kapp_old        kapp_slack_ub   kapp_slack_lb]]," ")</f>
        <v>RXN-QUINt_c_e_FWD-rt5363</v>
      </c>
      <c r="H159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59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598" s="1">
        <f>_xlfn.NUMBERVALUE(_xlfn.TEXTAFTER(Table5[[#This Row],[rxn     kapp_old        kapp_slack_ub   kapp_slack_lb]]," ",-1))</f>
        <v>0</v>
      </c>
      <c r="K1598" s="1">
        <f>_xlfn.XLOOKUP(SUBSTITUTE(Table5[[#This Row],[rxn]],"RXN-","ENZLOAD-"),ENZLOAD[name],ENZLOAD[flux],0)</f>
        <v>6.6238301089999997E-8</v>
      </c>
      <c r="L1598" s="1" t="str">
        <f>"'"&amp;Table5[[#This Row],[rxn]]&amp;"'"&amp;CHAR(9)&amp;IF(AND(Table5[[#This Row],[kapp_slack_ub]]&lt;&gt;0,Table5[[#This Row],[kapp_old]]&lt;$F$1),$F$1,Table5[[#This Row],[kapp_old]])</f>
        <v>'RXN-QUINt_c_e_FWD-rt5363'	27141.27779288</v>
      </c>
      <c r="M1598" s="1">
        <f>_xlfn.XLOOKUP(Table5[[#This Row],[rxn]],Table3[name],Table3[flux],$F$1)</f>
        <v>27141.277792879999</v>
      </c>
      <c r="N1598" s="1">
        <f>IFERROR(Table5[[#This Row],[min flux]]/Table5[[#This Row],[associated enzload]],"")</f>
        <v>409752021809.89392</v>
      </c>
      <c r="O1598" s="1">
        <f>_xlfn.NUMBERVALUE(IF(Table5[[#This Row],[flux/enzload]]="","",ABS($N$1-Table5[[#This Row],[flux/enzload]])))</f>
        <v>990164295849.06006</v>
      </c>
      <c r="P1598" s="1">
        <f>Table5[[#This Row],[kapp_old]]+IFERROR(((Table5[[#This Row],[kapp_slack_ub]]-Table5[[#This Row],[kapp_slack_lb]])/Table5[[#This Row],[associated enzload]]),0)</f>
        <v>27141.277792879999</v>
      </c>
      <c r="Q1598" s="1" t="str">
        <f>"'"&amp;Table5[[#This Row],[rxn]]&amp;"'"&amp;CHAR(9)&amp;Table5[[#This Row],[kapp + (slack_ub - slack_lb)/enzload]]</f>
        <v>'RXN-QUINt_c_e_FWD-rt5363'	27141.27779288</v>
      </c>
      <c r="R1598" s="1">
        <f>_xlfn.XLOOKUP(Table5[[#This Row],[rxn]],Table38[name],Table38[flux],0)</f>
        <v>0</v>
      </c>
      <c r="S1598" s="1">
        <f>_xlfn.XLOOKUP(SUBSTITUTE(Table5[[#This Row],[rxn]],"RXN-","ENZLOAD-"),Table38[name],Table38[flux],0)</f>
        <v>0</v>
      </c>
      <c r="T1598" s="1" t="b">
        <f>AND(Table5[[#This Row],[ENZLOAD flux in kapp-slack.gms]]=0,Table5[[#This Row],[flux in kapp-slack.gms]]&lt;&gt;0,NOT(Table5[[#This Row],[spont or unknown?]]))</f>
        <v>0</v>
      </c>
      <c r="U1598" s="1" t="b">
        <f>OR(_xlfn.TEXTAFTER(Table5[[#This Row],[rxn]],"-",-1)="SPONT",_xlfn.TEXTAFTER(Table5[[#This Row],[rxn]],"-",-1)="UNKNOWN")</f>
        <v>0</v>
      </c>
      <c r="V1598" s="1">
        <f>_xlfn.XLOOKUP(SUBSTITUTE(Table5[[#This Row],[rxn]],"RXN-","ENZLOAD-"),Table4[rxn],Table4[ub],0)</f>
        <v>0.71438360999999995</v>
      </c>
      <c r="W1598" s="1" t="b">
        <f>AND(Table5[[#This Row],[FVA ENZLOAD flux UB]]=0,Table5[[#This Row],[ENZ not made when it should be?]])</f>
        <v>0</v>
      </c>
    </row>
    <row r="1599" spans="1:23" hidden="1">
      <c r="A1599" s="1"/>
      <c r="B1599" s="1" t="str">
        <f>_xlfn.TEXTBEFORE(Table38[[#This Row],[all fluxes from kapp-slack]]," ",,,,"")</f>
        <v/>
      </c>
      <c r="C1599" s="1">
        <f>_xlfn.NUMBERVALUE(IFERROR(_xlfn.TEXTAFTER(Table38[[#This Row],[all fluxes from kapp-slack]]," ",-1,,,""),""))</f>
        <v>0</v>
      </c>
      <c r="F1599" s="1" t="s">
        <v>9579</v>
      </c>
      <c r="G1599" s="1" t="str">
        <f>_xlfn.TEXTBEFORE(Table5[[#This Row],[rxn     kapp_old        kapp_slack_ub   kapp_slack_lb]]," ")</f>
        <v>RXN-QUINt_c_e_REV-rt5363</v>
      </c>
      <c r="H159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59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599" s="1">
        <f>_xlfn.NUMBERVALUE(_xlfn.TEXTAFTER(Table5[[#This Row],[rxn     kapp_old        kapp_slack_ub   kapp_slack_lb]]," ",-1))</f>
        <v>0</v>
      </c>
      <c r="K1599" s="1">
        <f>_xlfn.XLOOKUP(SUBSTITUTE(Table5[[#This Row],[rxn]],"RXN-","ENZLOAD-"),ENZLOAD[name],ENZLOAD[flux],0)</f>
        <v>6.6238301089999997E-8</v>
      </c>
      <c r="L1599" s="1" t="str">
        <f>"'"&amp;Table5[[#This Row],[rxn]]&amp;"'"&amp;CHAR(9)&amp;IF(AND(Table5[[#This Row],[kapp_slack_ub]]&lt;&gt;0,Table5[[#This Row],[kapp_old]]&lt;$F$1),$F$1,Table5[[#This Row],[kapp_old]])</f>
        <v>'RXN-QUINt_c_e_REV-rt5363'	27141.27779288</v>
      </c>
      <c r="M1599" s="1">
        <f>_xlfn.XLOOKUP(Table5[[#This Row],[rxn]],Table3[name],Table3[flux],$F$1)</f>
        <v>27141.277792879999</v>
      </c>
      <c r="N1599" s="1">
        <f>IFERROR(Table5[[#This Row],[min flux]]/Table5[[#This Row],[associated enzload]],"")</f>
        <v>409752021809.89392</v>
      </c>
      <c r="O1599" s="1">
        <f>_xlfn.NUMBERVALUE(IF(Table5[[#This Row],[flux/enzload]]="","",ABS($N$1-Table5[[#This Row],[flux/enzload]])))</f>
        <v>990164295849.06006</v>
      </c>
      <c r="P1599" s="1">
        <f>Table5[[#This Row],[kapp_old]]+IFERROR(((Table5[[#This Row],[kapp_slack_ub]]-Table5[[#This Row],[kapp_slack_lb]])/Table5[[#This Row],[associated enzload]]),0)</f>
        <v>27141.277792879999</v>
      </c>
      <c r="Q1599" s="1" t="str">
        <f>"'"&amp;Table5[[#This Row],[rxn]]&amp;"'"&amp;CHAR(9)&amp;Table5[[#This Row],[kapp + (slack_ub - slack_lb)/enzload]]</f>
        <v>'RXN-QUINt_c_e_REV-rt5363'	27141.27779288</v>
      </c>
      <c r="R1599" s="1">
        <f>_xlfn.XLOOKUP(Table5[[#This Row],[rxn]],Table38[name],Table38[flux],0)</f>
        <v>0</v>
      </c>
      <c r="S1599" s="1">
        <f>_xlfn.XLOOKUP(SUBSTITUTE(Table5[[#This Row],[rxn]],"RXN-","ENZLOAD-"),Table38[name],Table38[flux],0)</f>
        <v>0</v>
      </c>
      <c r="T1599" s="1" t="b">
        <f>AND(Table5[[#This Row],[ENZLOAD flux in kapp-slack.gms]]=0,Table5[[#This Row],[flux in kapp-slack.gms]]&lt;&gt;0,NOT(Table5[[#This Row],[spont or unknown?]]))</f>
        <v>0</v>
      </c>
      <c r="U1599" s="1" t="b">
        <f>OR(_xlfn.TEXTAFTER(Table5[[#This Row],[rxn]],"-",-1)="SPONT",_xlfn.TEXTAFTER(Table5[[#This Row],[rxn]],"-",-1)="UNKNOWN")</f>
        <v>0</v>
      </c>
      <c r="V1599" s="1">
        <f>_xlfn.XLOOKUP(SUBSTITUTE(Table5[[#This Row],[rxn]],"RXN-","ENZLOAD-"),Table4[rxn],Table4[ub],0)</f>
        <v>0.71438360999999995</v>
      </c>
      <c r="W1599" s="1" t="b">
        <f>AND(Table5[[#This Row],[FVA ENZLOAD flux UB]]=0,Table5[[#This Row],[ENZ not made when it should be?]])</f>
        <v>0</v>
      </c>
    </row>
    <row r="1600" spans="1:23" hidden="1">
      <c r="A1600" s="1"/>
      <c r="B1600" s="1" t="str">
        <f>_xlfn.TEXTBEFORE(Table38[[#This Row],[all fluxes from kapp-slack]]," ",,,,"")</f>
        <v/>
      </c>
      <c r="C1600" s="1">
        <f>_xlfn.NUMBERVALUE(IFERROR(_xlfn.TEXTAFTER(Table38[[#This Row],[all fluxes from kapp-slack]]," ",-1,,,""),""))</f>
        <v>0</v>
      </c>
      <c r="F1600" s="1" t="s">
        <v>9582</v>
      </c>
      <c r="G1600" s="1" t="str">
        <f>_xlfn.TEXTBEFORE(Table5[[#This Row],[rxn     kapp_old        kapp_slack_ub   kapp_slack_lb]]," ")</f>
        <v>RXN-RADHx_m_FWD-rt5058</v>
      </c>
      <c r="H160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60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600" s="1">
        <f>_xlfn.NUMBERVALUE(_xlfn.TEXTAFTER(Table5[[#This Row],[rxn     kapp_old        kapp_slack_ub   kapp_slack_lb]]," ",-1))</f>
        <v>0</v>
      </c>
      <c r="K1600" s="1">
        <f>_xlfn.XLOOKUP(SUBSTITUTE(Table5[[#This Row],[rxn]],"RXN-","ENZLOAD-"),ENZLOAD[name],ENZLOAD[flux],0)</f>
        <v>5.5221996248999996E-7</v>
      </c>
      <c r="L1600" s="1" t="str">
        <f>"'"&amp;Table5[[#This Row],[rxn]]&amp;"'"&amp;CHAR(9)&amp;IF(AND(Table5[[#This Row],[kapp_slack_ub]]&lt;&gt;0,Table5[[#This Row],[kapp_old]]&lt;$F$1),$F$1,Table5[[#This Row],[kapp_old]])</f>
        <v>'RXN-RADHx_m_FWD-rt5058'	27141.27779288</v>
      </c>
      <c r="M1600" s="1">
        <f>_xlfn.XLOOKUP(Table5[[#This Row],[rxn]],Table3[name],Table3[flux],$F$1)</f>
        <v>27141.277792879999</v>
      </c>
      <c r="N1600" s="1">
        <f>IFERROR(Table5[[#This Row],[min flux]]/Table5[[#This Row],[associated enzload]],"")</f>
        <v>49149396321.165222</v>
      </c>
      <c r="O1600" s="1">
        <f>_xlfn.NUMBERVALUE(IF(Table5[[#This Row],[flux/enzload]]="","",ABS($N$1-Table5[[#This Row],[flux/enzload]])))</f>
        <v>1350766921337.79</v>
      </c>
      <c r="P1600" s="1">
        <f>Table5[[#This Row],[kapp_old]]+IFERROR(((Table5[[#This Row],[kapp_slack_ub]]-Table5[[#This Row],[kapp_slack_lb]])/Table5[[#This Row],[associated enzload]]),0)</f>
        <v>27141.277792879999</v>
      </c>
      <c r="Q1600" s="1" t="str">
        <f>"'"&amp;Table5[[#This Row],[rxn]]&amp;"'"&amp;CHAR(9)&amp;Table5[[#This Row],[kapp + (slack_ub - slack_lb)/enzload]]</f>
        <v>'RXN-RADHx_m_FWD-rt5058'	27141.27779288</v>
      </c>
      <c r="R1600" s="1">
        <f>_xlfn.XLOOKUP(Table5[[#This Row],[rxn]],Table38[name],Table38[flux],0)</f>
        <v>0</v>
      </c>
      <c r="S1600" s="1">
        <f>_xlfn.XLOOKUP(SUBSTITUTE(Table5[[#This Row],[rxn]],"RXN-","ENZLOAD-"),Table38[name],Table38[flux],0)</f>
        <v>0</v>
      </c>
      <c r="T1600" s="1" t="b">
        <f>AND(Table5[[#This Row],[ENZLOAD flux in kapp-slack.gms]]=0,Table5[[#This Row],[flux in kapp-slack.gms]]&lt;&gt;0,NOT(Table5[[#This Row],[spont or unknown?]]))</f>
        <v>0</v>
      </c>
      <c r="U1600" s="1" t="b">
        <f>OR(_xlfn.TEXTAFTER(Table5[[#This Row],[rxn]],"-",-1)="SPONT",_xlfn.TEXTAFTER(Table5[[#This Row],[rxn]],"-",-1)="UNKNOWN")</f>
        <v>0</v>
      </c>
      <c r="V1600" s="1">
        <f>_xlfn.XLOOKUP(SUBSTITUTE(Table5[[#This Row],[rxn]],"RXN-","ENZLOAD-"),Table4[rxn],Table4[ub],0)</f>
        <v>0.74142657999999995</v>
      </c>
      <c r="W1600" s="1" t="b">
        <f>AND(Table5[[#This Row],[FVA ENZLOAD flux UB]]=0,Table5[[#This Row],[ENZ not made when it should be?]])</f>
        <v>0</v>
      </c>
    </row>
    <row r="1601" spans="1:23" hidden="1">
      <c r="A1601" s="1"/>
      <c r="B1601" s="1" t="str">
        <f>_xlfn.TEXTBEFORE(Table38[[#This Row],[all fluxes from kapp-slack]]," ",,,,"")</f>
        <v/>
      </c>
      <c r="C1601" s="1">
        <f>_xlfn.NUMBERVALUE(IFERROR(_xlfn.TEXTAFTER(Table38[[#This Row],[all fluxes from kapp-slack]]," ",-1,,,""),""))</f>
        <v>0</v>
      </c>
      <c r="F1601" s="1" t="s">
        <v>9583</v>
      </c>
      <c r="G1601" s="1" t="str">
        <f>_xlfn.TEXTBEFORE(Table5[[#This Row],[rxn     kapp_old        kapp_slack_ub   kapp_slack_lb]]," ")</f>
        <v>RXN-RAFH_e_FWD-rt3242_e</v>
      </c>
      <c r="H160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60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601" s="1">
        <f>_xlfn.NUMBERVALUE(_xlfn.TEXTAFTER(Table5[[#This Row],[rxn     kapp_old        kapp_slack_ub   kapp_slack_lb]]," ",-1))</f>
        <v>0</v>
      </c>
      <c r="K1601" s="1">
        <f>_xlfn.XLOOKUP(SUBSTITUTE(Table5[[#This Row],[rxn]],"RXN-","ENZLOAD-"),ENZLOAD[name],ENZLOAD[flux],0)</f>
        <v>2.7397640404000002E-7</v>
      </c>
      <c r="L1601" s="1" t="str">
        <f>"'"&amp;Table5[[#This Row],[rxn]]&amp;"'"&amp;CHAR(9)&amp;IF(AND(Table5[[#This Row],[kapp_slack_ub]]&lt;&gt;0,Table5[[#This Row],[kapp_old]]&lt;$F$1),$F$1,Table5[[#This Row],[kapp_old]])</f>
        <v>'RXN-RAFH_e_FWD-rt3242_e'	27141.27779288</v>
      </c>
      <c r="M1601" s="1">
        <f>_xlfn.XLOOKUP(Table5[[#This Row],[rxn]],Table3[name],Table3[flux],$F$1)</f>
        <v>27141.277792879999</v>
      </c>
      <c r="N1601" s="1">
        <f>IFERROR(Table5[[#This Row],[min flux]]/Table5[[#This Row],[associated enzload]],"")</f>
        <v>99064289452.158173</v>
      </c>
      <c r="O1601" s="1">
        <f>_xlfn.NUMBERVALUE(IF(Table5[[#This Row],[flux/enzload]]="","",ABS($N$1-Table5[[#This Row],[flux/enzload]])))</f>
        <v>1300852028206.8</v>
      </c>
      <c r="P1601" s="1">
        <f>Table5[[#This Row],[kapp_old]]+IFERROR(((Table5[[#This Row],[kapp_slack_ub]]-Table5[[#This Row],[kapp_slack_lb]])/Table5[[#This Row],[associated enzload]]),0)</f>
        <v>27141.277792879999</v>
      </c>
      <c r="Q1601" s="1" t="str">
        <f>"'"&amp;Table5[[#This Row],[rxn]]&amp;"'"&amp;CHAR(9)&amp;Table5[[#This Row],[kapp + (slack_ub - slack_lb)/enzload]]</f>
        <v>'RXN-RAFH_e_FWD-rt3242_e'	27141.27779288</v>
      </c>
      <c r="R1601" s="1">
        <f>_xlfn.XLOOKUP(Table5[[#This Row],[rxn]],Table38[name],Table38[flux],0)</f>
        <v>0</v>
      </c>
      <c r="S1601" s="1">
        <f>_xlfn.XLOOKUP(SUBSTITUTE(Table5[[#This Row],[rxn]],"RXN-","ENZLOAD-"),Table38[name],Table38[flux],0)</f>
        <v>0</v>
      </c>
      <c r="T1601" s="1" t="b">
        <f>AND(Table5[[#This Row],[ENZLOAD flux in kapp-slack.gms]]=0,Table5[[#This Row],[flux in kapp-slack.gms]]&lt;&gt;0,NOT(Table5[[#This Row],[spont or unknown?]]))</f>
        <v>0</v>
      </c>
      <c r="U1601" s="1" t="b">
        <f>OR(_xlfn.TEXTAFTER(Table5[[#This Row],[rxn]],"-",-1)="SPONT",_xlfn.TEXTAFTER(Table5[[#This Row],[rxn]],"-",-1)="UNKNOWN")</f>
        <v>0</v>
      </c>
      <c r="V1601" s="1">
        <f>_xlfn.XLOOKUP(SUBSTITUTE(Table5[[#This Row],[rxn]],"RXN-","ENZLOAD-"),Table4[rxn],Table4[ub],0)</f>
        <v>1.51945928</v>
      </c>
      <c r="W1601" s="1" t="b">
        <f>AND(Table5[[#This Row],[FVA ENZLOAD flux UB]]=0,Table5[[#This Row],[ENZ not made when it should be?]])</f>
        <v>0</v>
      </c>
    </row>
    <row r="1602" spans="1:23" hidden="1">
      <c r="A1602" s="1"/>
      <c r="B1602" s="1" t="str">
        <f>_xlfn.TEXTBEFORE(Table38[[#This Row],[all fluxes from kapp-slack]]," ",,,,"")</f>
        <v/>
      </c>
      <c r="C1602" s="1">
        <f>_xlfn.NUMBERVALUE(IFERROR(_xlfn.TEXTAFTER(Table38[[#This Row],[all fluxes from kapp-slack]]," ",-1,,,""),""))</f>
        <v>0</v>
      </c>
      <c r="F1602" s="1" t="s">
        <v>9588</v>
      </c>
      <c r="G1602" s="1" t="str">
        <f>_xlfn.TEXTBEFORE(Table5[[#This Row],[rxn     kapp_old        kapp_slack_ub   kapp_slack_lb]]," ")</f>
        <v>RXN-RBK_c_FWD-rt2501</v>
      </c>
      <c r="H1602" s="1">
        <f>_xlfn.NUMBERVALUE(_xlfn.TEXTBEFORE(TRIM(_xlfn.TEXTAFTER(_xlfn.TEXTBEFORE(Table5[[#This Row],[rxn     kapp_old        kapp_slack_ub   kapp_slack_lb]],Table5[[#This Row],[kapp_slack_lb]],-1),Table5[[#This Row],[rxn]]))," "))</f>
        <v>52266.8138216976</v>
      </c>
      <c r="I160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602" s="1">
        <f>_xlfn.NUMBERVALUE(_xlfn.TEXTAFTER(Table5[[#This Row],[rxn     kapp_old        kapp_slack_ub   kapp_slack_lb]]," ",-1))</f>
        <v>0</v>
      </c>
      <c r="K1602" s="1">
        <f>_xlfn.XLOOKUP(SUBSTITUTE(Table5[[#This Row],[rxn]],"RXN-","ENZLOAD-"),ENZLOAD[name],ENZLOAD[flux],0)</f>
        <v>6.0954899489999993E-8</v>
      </c>
      <c r="L1602" s="1" t="str">
        <f>"'"&amp;Table5[[#This Row],[rxn]]&amp;"'"&amp;CHAR(9)&amp;IF(AND(Table5[[#This Row],[kapp_slack_ub]]&lt;&gt;0,Table5[[#This Row],[kapp_old]]&lt;$F$1),$F$1,Table5[[#This Row],[kapp_old]])</f>
        <v>'RXN-RBK_c_FWD-rt2501'	52266.8138216976</v>
      </c>
      <c r="M1602" s="1">
        <f>_xlfn.XLOOKUP(Table5[[#This Row],[rxn]],Table3[name],Table3[flux],$F$1)</f>
        <v>27141.277792879999</v>
      </c>
      <c r="N1602" s="1">
        <f>IFERROR(Table5[[#This Row],[min flux]]/Table5[[#This Row],[associated enzload]],"")</f>
        <v>445268190415.64795</v>
      </c>
      <c r="O1602" s="1">
        <f>_xlfn.NUMBERVALUE(IF(Table5[[#This Row],[flux/enzload]]="","",ABS($N$1-Table5[[#This Row],[flux/enzload]])))</f>
        <v>954648127243.30603</v>
      </c>
      <c r="P1602" s="1">
        <f>Table5[[#This Row],[kapp_old]]+IFERROR(((Table5[[#This Row],[kapp_slack_ub]]-Table5[[#This Row],[kapp_slack_lb]])/Table5[[#This Row],[associated enzload]]),0)</f>
        <v>52266.8138216976</v>
      </c>
      <c r="Q1602" s="1" t="str">
        <f>"'"&amp;Table5[[#This Row],[rxn]]&amp;"'"&amp;CHAR(9)&amp;Table5[[#This Row],[kapp + (slack_ub - slack_lb)/enzload]]</f>
        <v>'RXN-RBK_c_FWD-rt2501'	52266.8138216976</v>
      </c>
      <c r="R1602" s="1">
        <f>_xlfn.XLOOKUP(Table5[[#This Row],[rxn]],Table38[name],Table38[flux],0)</f>
        <v>0</v>
      </c>
      <c r="S1602" s="1">
        <f>_xlfn.XLOOKUP(SUBSTITUTE(Table5[[#This Row],[rxn]],"RXN-","ENZLOAD-"),Table38[name],Table38[flux],0)</f>
        <v>0</v>
      </c>
      <c r="T1602" s="1" t="b">
        <f>AND(Table5[[#This Row],[ENZLOAD flux in kapp-slack.gms]]=0,Table5[[#This Row],[flux in kapp-slack.gms]]&lt;&gt;0,NOT(Table5[[#This Row],[spont or unknown?]]))</f>
        <v>0</v>
      </c>
      <c r="U1602" s="1" t="b">
        <f>OR(_xlfn.TEXTAFTER(Table5[[#This Row],[rxn]],"-",-1)="SPONT",_xlfn.TEXTAFTER(Table5[[#This Row],[rxn]],"-",-1)="UNKNOWN")</f>
        <v>0</v>
      </c>
      <c r="V1602" s="1">
        <f>_xlfn.XLOOKUP(SUBSTITUTE(Table5[[#This Row],[rxn]],"RXN-","ENZLOAD-"),Table4[rxn],Table4[ub],0)</f>
        <v>0.59853003000000005</v>
      </c>
      <c r="W1602" s="1" t="b">
        <f>AND(Table5[[#This Row],[FVA ENZLOAD flux UB]]=0,Table5[[#This Row],[ENZ not made when it should be?]])</f>
        <v>0</v>
      </c>
    </row>
    <row r="1603" spans="1:23" hidden="1">
      <c r="A1603" s="1"/>
      <c r="B1603" s="1" t="str">
        <f>_xlfn.TEXTBEFORE(Table38[[#This Row],[all fluxes from kapp-slack]]," ",,,,"")</f>
        <v/>
      </c>
      <c r="C1603" s="1">
        <f>_xlfn.NUMBERVALUE(IFERROR(_xlfn.TEXTAFTER(Table38[[#This Row],[all fluxes from kapp-slack]]," ",-1,,,""),""))</f>
        <v>0</v>
      </c>
      <c r="F1603" s="1" t="s">
        <v>9589</v>
      </c>
      <c r="G1603" s="1" t="str">
        <f>_xlfn.TEXTBEFORE(Table5[[#This Row],[rxn     kapp_old        kapp_slack_ub   kapp_slack_lb]]," ")</f>
        <v>RXN-RBK_D_c_FWD-rt6000</v>
      </c>
      <c r="H160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60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603" s="1">
        <f>_xlfn.NUMBERVALUE(_xlfn.TEXTAFTER(Table5[[#This Row],[rxn     kapp_old        kapp_slack_ub   kapp_slack_lb]]," ",-1))</f>
        <v>0</v>
      </c>
      <c r="K1603" s="1">
        <f>_xlfn.XLOOKUP(SUBSTITUTE(Table5[[#This Row],[rxn]],"RXN-","ENZLOAD-"),ENZLOAD[name],ENZLOAD[flux],0)</f>
        <v>4.5934232559999902E-7</v>
      </c>
      <c r="L1603" s="1" t="str">
        <f>"'"&amp;Table5[[#This Row],[rxn]]&amp;"'"&amp;CHAR(9)&amp;IF(AND(Table5[[#This Row],[kapp_slack_ub]]&lt;&gt;0,Table5[[#This Row],[kapp_old]]&lt;$F$1),$F$1,Table5[[#This Row],[kapp_old]])</f>
        <v>'RXN-RBK_D_c_FWD-rt6000'	27141.27779288</v>
      </c>
      <c r="M1603" s="1">
        <f>_xlfn.XLOOKUP(Table5[[#This Row],[rxn]],Table3[name],Table3[flux],$F$1)</f>
        <v>27141.277792879999</v>
      </c>
      <c r="N1603" s="1">
        <f>IFERROR(Table5[[#This Row],[min flux]]/Table5[[#This Row],[associated enzload]],"")</f>
        <v>59087256453.947945</v>
      </c>
      <c r="O1603" s="1">
        <f>_xlfn.NUMBERVALUE(IF(Table5[[#This Row],[flux/enzload]]="","",ABS($N$1-Table5[[#This Row],[flux/enzload]])))</f>
        <v>1340829061205.01</v>
      </c>
      <c r="P1603" s="1">
        <f>Table5[[#This Row],[kapp_old]]+IFERROR(((Table5[[#This Row],[kapp_slack_ub]]-Table5[[#This Row],[kapp_slack_lb]])/Table5[[#This Row],[associated enzload]]),0)</f>
        <v>27141.277792879999</v>
      </c>
      <c r="Q1603" s="1" t="str">
        <f>"'"&amp;Table5[[#This Row],[rxn]]&amp;"'"&amp;CHAR(9)&amp;Table5[[#This Row],[kapp + (slack_ub - slack_lb)/enzload]]</f>
        <v>'RXN-RBK_D_c_FWD-rt6000'	27141.27779288</v>
      </c>
      <c r="R1603" s="1">
        <f>_xlfn.XLOOKUP(Table5[[#This Row],[rxn]],Table38[name],Table38[flux],0)</f>
        <v>0</v>
      </c>
      <c r="S1603" s="1">
        <f>_xlfn.XLOOKUP(SUBSTITUTE(Table5[[#This Row],[rxn]],"RXN-","ENZLOAD-"),Table38[name],Table38[flux],0)</f>
        <v>0</v>
      </c>
      <c r="T1603" s="1" t="b">
        <f>AND(Table5[[#This Row],[ENZLOAD flux in kapp-slack.gms]]=0,Table5[[#This Row],[flux in kapp-slack.gms]]&lt;&gt;0,NOT(Table5[[#This Row],[spont or unknown?]]))</f>
        <v>0</v>
      </c>
      <c r="U1603" s="1" t="b">
        <f>OR(_xlfn.TEXTAFTER(Table5[[#This Row],[rxn]],"-",-1)="SPONT",_xlfn.TEXTAFTER(Table5[[#This Row],[rxn]],"-",-1)="UNKNOWN")</f>
        <v>0</v>
      </c>
      <c r="V1603" s="1">
        <f>_xlfn.XLOOKUP(SUBSTITUTE(Table5[[#This Row],[rxn]],"RXN-","ENZLOAD-"),Table4[rxn],Table4[ub],0)</f>
        <v>0.65339658</v>
      </c>
      <c r="W1603" s="1" t="b">
        <f>AND(Table5[[#This Row],[FVA ENZLOAD flux UB]]=0,Table5[[#This Row],[ENZ not made when it should be?]])</f>
        <v>0</v>
      </c>
    </row>
    <row r="1604" spans="1:23" hidden="1">
      <c r="A1604" s="1"/>
      <c r="B1604" s="1" t="str">
        <f>_xlfn.TEXTBEFORE(Table38[[#This Row],[all fluxes from kapp-slack]]," ",,,,"")</f>
        <v/>
      </c>
      <c r="C1604" s="1">
        <f>_xlfn.NUMBERVALUE(IFERROR(_xlfn.TEXTAFTER(Table38[[#This Row],[all fluxes from kapp-slack]]," ",-1,,,""),""))</f>
        <v>0</v>
      </c>
      <c r="F1604" s="1" t="s">
        <v>9590</v>
      </c>
      <c r="G1604" s="1" t="str">
        <f>_xlfn.TEXTBEFORE(Table5[[#This Row],[rxn     kapp_old        kapp_slack_ub   kapp_slack_lb]]," ")</f>
        <v>RXN-RDH_c_FWD-rt5407</v>
      </c>
      <c r="H160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60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604" s="1">
        <f>_xlfn.NUMBERVALUE(_xlfn.TEXTAFTER(Table5[[#This Row],[rxn     kapp_old        kapp_slack_ub   kapp_slack_lb]]," ",-1))</f>
        <v>0</v>
      </c>
      <c r="K1604" s="1">
        <f>_xlfn.XLOOKUP(SUBSTITUTE(Table5[[#This Row],[rxn]],"RXN-","ENZLOAD-"),ENZLOAD[name],ENZLOAD[flux],0)</f>
        <v>3.0651435759999998E-8</v>
      </c>
      <c r="L1604" s="1" t="str">
        <f>"'"&amp;Table5[[#This Row],[rxn]]&amp;"'"&amp;CHAR(9)&amp;IF(AND(Table5[[#This Row],[kapp_slack_ub]]&lt;&gt;0,Table5[[#This Row],[kapp_old]]&lt;$F$1),$F$1,Table5[[#This Row],[kapp_old]])</f>
        <v>'RXN-RDH_c_FWD-rt5407'	27141.27779288</v>
      </c>
      <c r="M1604" s="1">
        <f>_xlfn.XLOOKUP(Table5[[#This Row],[rxn]],Table3[name],Table3[flux],$F$1)</f>
        <v>27141.277792879999</v>
      </c>
      <c r="N1604" s="1">
        <f>IFERROR(Table5[[#This Row],[min flux]]/Table5[[#This Row],[associated enzload]],"")</f>
        <v>885481450376.27429</v>
      </c>
      <c r="O1604" s="1">
        <f>_xlfn.NUMBERVALUE(IF(Table5[[#This Row],[flux/enzload]]="","",ABS($N$1-Table5[[#This Row],[flux/enzload]])))</f>
        <v>514434867282.67902</v>
      </c>
      <c r="P1604" s="1">
        <f>Table5[[#This Row],[kapp_old]]+IFERROR(((Table5[[#This Row],[kapp_slack_ub]]-Table5[[#This Row],[kapp_slack_lb]])/Table5[[#This Row],[associated enzload]]),0)</f>
        <v>27141.277792879999</v>
      </c>
      <c r="Q1604" s="1" t="str">
        <f>"'"&amp;Table5[[#This Row],[rxn]]&amp;"'"&amp;CHAR(9)&amp;Table5[[#This Row],[kapp + (slack_ub - slack_lb)/enzload]]</f>
        <v>'RXN-RDH_c_FWD-rt5407'	27141.27779288</v>
      </c>
      <c r="R1604" s="1">
        <f>_xlfn.XLOOKUP(Table5[[#This Row],[rxn]],Table38[name],Table38[flux],0)</f>
        <v>0</v>
      </c>
      <c r="S1604" s="1">
        <f>_xlfn.XLOOKUP(SUBSTITUTE(Table5[[#This Row],[rxn]],"RXN-","ENZLOAD-"),Table38[name],Table38[flux],0)</f>
        <v>0</v>
      </c>
      <c r="T1604" s="1" t="b">
        <f>AND(Table5[[#This Row],[ENZLOAD flux in kapp-slack.gms]]=0,Table5[[#This Row],[flux in kapp-slack.gms]]&lt;&gt;0,NOT(Table5[[#This Row],[spont or unknown?]]))</f>
        <v>0</v>
      </c>
      <c r="U1604" s="1" t="b">
        <f>OR(_xlfn.TEXTAFTER(Table5[[#This Row],[rxn]],"-",-1)="SPONT",_xlfn.TEXTAFTER(Table5[[#This Row],[rxn]],"-",-1)="UNKNOWN")</f>
        <v>0</v>
      </c>
      <c r="V1604" s="1">
        <f>_xlfn.XLOOKUP(SUBSTITUTE(Table5[[#This Row],[rxn]],"RXN-","ENZLOAD-"),Table4[rxn],Table4[ub],0)</f>
        <v>1.0394443</v>
      </c>
      <c r="W1604" s="1" t="b">
        <f>AND(Table5[[#This Row],[FVA ENZLOAD flux UB]]=0,Table5[[#This Row],[ENZ not made when it should be?]])</f>
        <v>0</v>
      </c>
    </row>
    <row r="1605" spans="1:23" hidden="1">
      <c r="A1605" s="1"/>
      <c r="B1605" s="1" t="str">
        <f>_xlfn.TEXTBEFORE(Table38[[#This Row],[all fluxes from kapp-slack]]," ",,,,"")</f>
        <v/>
      </c>
      <c r="C1605" s="1">
        <f>_xlfn.NUMBERVALUE(IFERROR(_xlfn.TEXTAFTER(Table38[[#This Row],[all fluxes from kapp-slack]]," ",-1,,,""),""))</f>
        <v>0</v>
      </c>
      <c r="F1605" s="1" t="s">
        <v>9591</v>
      </c>
      <c r="G1605" s="1" t="str">
        <f>_xlfn.TEXTBEFORE(Table5[[#This Row],[rxn     kapp_old        kapp_slack_ub   kapp_slack_lb]]," ")</f>
        <v>RXN-RDH_c_REV-rt5407</v>
      </c>
      <c r="H160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60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605" s="1">
        <f>_xlfn.NUMBERVALUE(_xlfn.TEXTAFTER(Table5[[#This Row],[rxn     kapp_old        kapp_slack_ub   kapp_slack_lb]]," ",-1))</f>
        <v>0</v>
      </c>
      <c r="K1605" s="1">
        <f>_xlfn.XLOOKUP(SUBSTITUTE(Table5[[#This Row],[rxn]],"RXN-","ENZLOAD-"),ENZLOAD[name],ENZLOAD[flux],0)</f>
        <v>3.0651435759999998E-8</v>
      </c>
      <c r="L1605" s="1" t="str">
        <f>"'"&amp;Table5[[#This Row],[rxn]]&amp;"'"&amp;CHAR(9)&amp;IF(AND(Table5[[#This Row],[kapp_slack_ub]]&lt;&gt;0,Table5[[#This Row],[kapp_old]]&lt;$F$1),$F$1,Table5[[#This Row],[kapp_old]])</f>
        <v>'RXN-RDH_c_REV-rt5407'	27141.27779288</v>
      </c>
      <c r="M1605" s="1">
        <f>_xlfn.XLOOKUP(Table5[[#This Row],[rxn]],Table3[name],Table3[flux],$F$1)</f>
        <v>27141.277792879999</v>
      </c>
      <c r="N1605" s="1">
        <f>IFERROR(Table5[[#This Row],[min flux]]/Table5[[#This Row],[associated enzload]],"")</f>
        <v>885481450376.27429</v>
      </c>
      <c r="O1605" s="1">
        <f>_xlfn.NUMBERVALUE(IF(Table5[[#This Row],[flux/enzload]]="","",ABS($N$1-Table5[[#This Row],[flux/enzload]])))</f>
        <v>514434867282.67902</v>
      </c>
      <c r="P1605" s="1">
        <f>Table5[[#This Row],[kapp_old]]+IFERROR(((Table5[[#This Row],[kapp_slack_ub]]-Table5[[#This Row],[kapp_slack_lb]])/Table5[[#This Row],[associated enzload]]),0)</f>
        <v>27141.277792879999</v>
      </c>
      <c r="Q1605" s="1" t="str">
        <f>"'"&amp;Table5[[#This Row],[rxn]]&amp;"'"&amp;CHAR(9)&amp;Table5[[#This Row],[kapp + (slack_ub - slack_lb)/enzload]]</f>
        <v>'RXN-RDH_c_REV-rt5407'	27141.27779288</v>
      </c>
      <c r="R1605" s="1">
        <f>_xlfn.XLOOKUP(Table5[[#This Row],[rxn]],Table38[name],Table38[flux],0)</f>
        <v>0</v>
      </c>
      <c r="S1605" s="1">
        <f>_xlfn.XLOOKUP(SUBSTITUTE(Table5[[#This Row],[rxn]],"RXN-","ENZLOAD-"),Table38[name],Table38[flux],0)</f>
        <v>0</v>
      </c>
      <c r="T1605" s="1" t="b">
        <f>AND(Table5[[#This Row],[ENZLOAD flux in kapp-slack.gms]]=0,Table5[[#This Row],[flux in kapp-slack.gms]]&lt;&gt;0,NOT(Table5[[#This Row],[spont or unknown?]]))</f>
        <v>0</v>
      </c>
      <c r="U1605" s="1" t="b">
        <f>OR(_xlfn.TEXTAFTER(Table5[[#This Row],[rxn]],"-",-1)="SPONT",_xlfn.TEXTAFTER(Table5[[#This Row],[rxn]],"-",-1)="UNKNOWN")</f>
        <v>0</v>
      </c>
      <c r="V1605" s="1">
        <f>_xlfn.XLOOKUP(SUBSTITUTE(Table5[[#This Row],[rxn]],"RXN-","ENZLOAD-"),Table4[rxn],Table4[ub],0)</f>
        <v>1.0394443</v>
      </c>
      <c r="W1605" s="1" t="b">
        <f>AND(Table5[[#This Row],[FVA ENZLOAD flux UB]]=0,Table5[[#This Row],[ENZ not made when it should be?]])</f>
        <v>0</v>
      </c>
    </row>
    <row r="1606" spans="1:23" hidden="1">
      <c r="A1606" s="1"/>
      <c r="B1606" s="1" t="str">
        <f>_xlfn.TEXTBEFORE(Table38[[#This Row],[all fluxes from kapp-slack]]," ",,,,"")</f>
        <v/>
      </c>
      <c r="C1606" s="1">
        <f>_xlfn.NUMBERVALUE(IFERROR(_xlfn.TEXTAFTER(Table38[[#This Row],[all fluxes from kapp-slack]]," ",-1,,,""),""))</f>
        <v>0</v>
      </c>
      <c r="F1606" s="1" t="s">
        <v>9592</v>
      </c>
      <c r="G1606" s="1" t="str">
        <f>_xlfn.TEXTBEFORE(Table5[[#This Row],[rxn     kapp_old        kapp_slack_ub   kapp_slack_lb]]," ")</f>
        <v>RXN-RHMND2_c_FWD-rt1893</v>
      </c>
      <c r="H160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60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606" s="1">
        <f>_xlfn.NUMBERVALUE(_xlfn.TEXTAFTER(Table5[[#This Row],[rxn     kapp_old        kapp_slack_ub   kapp_slack_lb]]," ",-1))</f>
        <v>0</v>
      </c>
      <c r="K1606" s="1">
        <f>_xlfn.XLOOKUP(SUBSTITUTE(Table5[[#This Row],[rxn]],"RXN-","ENZLOAD-"),ENZLOAD[name],ENZLOAD[flux],0)</f>
        <v>3.370990439E-8</v>
      </c>
      <c r="L1606" s="1" t="str">
        <f>"'"&amp;Table5[[#This Row],[rxn]]&amp;"'"&amp;CHAR(9)&amp;IF(AND(Table5[[#This Row],[kapp_slack_ub]]&lt;&gt;0,Table5[[#This Row],[kapp_old]]&lt;$F$1),$F$1,Table5[[#This Row],[kapp_old]])</f>
        <v>'RXN-RHMND2_c_FWD-rt1893'	27141.27779288</v>
      </c>
      <c r="M1606" s="1">
        <f>_xlfn.XLOOKUP(Table5[[#This Row],[rxn]],Table3[name],Table3[flux],$F$1)</f>
        <v>27141.277792879999</v>
      </c>
      <c r="N1606" s="1">
        <f>IFERROR(Table5[[#This Row],[min flux]]/Table5[[#This Row],[associated enzload]],"")</f>
        <v>805142532558.81152</v>
      </c>
      <c r="O1606" s="1">
        <f>_xlfn.NUMBERVALUE(IF(Table5[[#This Row],[flux/enzload]]="","",ABS($N$1-Table5[[#This Row],[flux/enzload]])))</f>
        <v>594773785100.14197</v>
      </c>
      <c r="P1606" s="1">
        <f>Table5[[#This Row],[kapp_old]]+IFERROR(((Table5[[#This Row],[kapp_slack_ub]]-Table5[[#This Row],[kapp_slack_lb]])/Table5[[#This Row],[associated enzload]]),0)</f>
        <v>27141.277792879999</v>
      </c>
      <c r="Q1606" s="1" t="str">
        <f>"'"&amp;Table5[[#This Row],[rxn]]&amp;"'"&amp;CHAR(9)&amp;Table5[[#This Row],[kapp + (slack_ub - slack_lb)/enzload]]</f>
        <v>'RXN-RHMND2_c_FWD-rt1893'	27141.27779288</v>
      </c>
      <c r="R1606" s="1">
        <f>_xlfn.XLOOKUP(Table5[[#This Row],[rxn]],Table38[name],Table38[flux],0)</f>
        <v>0</v>
      </c>
      <c r="S1606" s="1">
        <f>_xlfn.XLOOKUP(SUBSTITUTE(Table5[[#This Row],[rxn]],"RXN-","ENZLOAD-"),Table38[name],Table38[flux],0)</f>
        <v>0</v>
      </c>
      <c r="T1606" s="1" t="b">
        <f>AND(Table5[[#This Row],[ENZLOAD flux in kapp-slack.gms]]=0,Table5[[#This Row],[flux in kapp-slack.gms]]&lt;&gt;0,NOT(Table5[[#This Row],[spont or unknown?]]))</f>
        <v>0</v>
      </c>
      <c r="U1606" s="1" t="b">
        <f>OR(_xlfn.TEXTAFTER(Table5[[#This Row],[rxn]],"-",-1)="SPONT",_xlfn.TEXTAFTER(Table5[[#This Row],[rxn]],"-",-1)="UNKNOWN")</f>
        <v>0</v>
      </c>
      <c r="V1606" s="1">
        <f>_xlfn.XLOOKUP(SUBSTITUTE(Table5[[#This Row],[rxn]],"RXN-","ENZLOAD-"),Table4[rxn],Table4[ub],0)</f>
        <v>0.92695298000000004</v>
      </c>
      <c r="W1606" s="1" t="b">
        <f>AND(Table5[[#This Row],[FVA ENZLOAD flux UB]]=0,Table5[[#This Row],[ENZ not made when it should be?]])</f>
        <v>0</v>
      </c>
    </row>
    <row r="1607" spans="1:23" hidden="1">
      <c r="A1607" s="1"/>
      <c r="B1607" s="1" t="str">
        <f>_xlfn.TEXTBEFORE(Table38[[#This Row],[all fluxes from kapp-slack]]," ",,,,"")</f>
        <v/>
      </c>
      <c r="C1607" s="1">
        <f>_xlfn.NUMBERVALUE(IFERROR(_xlfn.TEXTAFTER(Table38[[#This Row],[all fluxes from kapp-slack]]," ",-1,,,""),""))</f>
        <v>0</v>
      </c>
      <c r="F1607" s="1" t="s">
        <v>9593</v>
      </c>
      <c r="G1607" s="1" t="str">
        <f>_xlfn.TEXTBEFORE(Table5[[#This Row],[rxn     kapp_old        kapp_slack_ub   kapp_slack_lb]]," ")</f>
        <v>RXN-RHMND2_c_REV-rt1893</v>
      </c>
      <c r="H160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60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607" s="1">
        <f>_xlfn.NUMBERVALUE(_xlfn.TEXTAFTER(Table5[[#This Row],[rxn     kapp_old        kapp_slack_ub   kapp_slack_lb]]," ",-1))</f>
        <v>0</v>
      </c>
      <c r="K1607" s="1">
        <f>_xlfn.XLOOKUP(SUBSTITUTE(Table5[[#This Row],[rxn]],"RXN-","ENZLOAD-"),ENZLOAD[name],ENZLOAD[flux],0)</f>
        <v>3.370990439E-8</v>
      </c>
      <c r="L1607" s="1" t="str">
        <f>"'"&amp;Table5[[#This Row],[rxn]]&amp;"'"&amp;CHAR(9)&amp;IF(AND(Table5[[#This Row],[kapp_slack_ub]]&lt;&gt;0,Table5[[#This Row],[kapp_old]]&lt;$F$1),$F$1,Table5[[#This Row],[kapp_old]])</f>
        <v>'RXN-RHMND2_c_REV-rt1893'	27141.27779288</v>
      </c>
      <c r="M1607" s="1">
        <f>_xlfn.XLOOKUP(Table5[[#This Row],[rxn]],Table3[name],Table3[flux],$F$1)</f>
        <v>27141.277792879999</v>
      </c>
      <c r="N1607" s="1">
        <f>IFERROR(Table5[[#This Row],[min flux]]/Table5[[#This Row],[associated enzload]],"")</f>
        <v>805142532558.81152</v>
      </c>
      <c r="O1607" s="1">
        <f>_xlfn.NUMBERVALUE(IF(Table5[[#This Row],[flux/enzload]]="","",ABS($N$1-Table5[[#This Row],[flux/enzload]])))</f>
        <v>594773785100.14197</v>
      </c>
      <c r="P1607" s="1">
        <f>Table5[[#This Row],[kapp_old]]+IFERROR(((Table5[[#This Row],[kapp_slack_ub]]-Table5[[#This Row],[kapp_slack_lb]])/Table5[[#This Row],[associated enzload]]),0)</f>
        <v>27141.277792879999</v>
      </c>
      <c r="Q1607" s="1" t="str">
        <f>"'"&amp;Table5[[#This Row],[rxn]]&amp;"'"&amp;CHAR(9)&amp;Table5[[#This Row],[kapp + (slack_ub - slack_lb)/enzload]]</f>
        <v>'RXN-RHMND2_c_REV-rt1893'	27141.27779288</v>
      </c>
      <c r="R1607" s="1">
        <f>_xlfn.XLOOKUP(Table5[[#This Row],[rxn]],Table38[name],Table38[flux],0)</f>
        <v>0</v>
      </c>
      <c r="S1607" s="1">
        <f>_xlfn.XLOOKUP(SUBSTITUTE(Table5[[#This Row],[rxn]],"RXN-","ENZLOAD-"),Table38[name],Table38[flux],0)</f>
        <v>0</v>
      </c>
      <c r="T1607" s="1" t="b">
        <f>AND(Table5[[#This Row],[ENZLOAD flux in kapp-slack.gms]]=0,Table5[[#This Row],[flux in kapp-slack.gms]]&lt;&gt;0,NOT(Table5[[#This Row],[spont or unknown?]]))</f>
        <v>0</v>
      </c>
      <c r="U1607" s="1" t="b">
        <f>OR(_xlfn.TEXTAFTER(Table5[[#This Row],[rxn]],"-",-1)="SPONT",_xlfn.TEXTAFTER(Table5[[#This Row],[rxn]],"-",-1)="UNKNOWN")</f>
        <v>0</v>
      </c>
      <c r="V1607" s="1">
        <f>_xlfn.XLOOKUP(SUBSTITUTE(Table5[[#This Row],[rxn]],"RXN-","ENZLOAD-"),Table4[rxn],Table4[ub],0)</f>
        <v>0.92695298000000004</v>
      </c>
      <c r="W1607" s="1" t="b">
        <f>AND(Table5[[#This Row],[FVA ENZLOAD flux UB]]=0,Table5[[#This Row],[ENZ not made when it should be?]])</f>
        <v>0</v>
      </c>
    </row>
    <row r="1608" spans="1:23" hidden="1">
      <c r="A1608" s="1"/>
      <c r="B1608" s="1" t="str">
        <f>_xlfn.TEXTBEFORE(Table38[[#This Row],[all fluxes from kapp-slack]]," ",,,,"")</f>
        <v/>
      </c>
      <c r="C1608" s="1">
        <f>_xlfn.NUMBERVALUE(IFERROR(_xlfn.TEXTAFTER(Table38[[#This Row],[all fluxes from kapp-slack]]," ",-1,,,""),""))</f>
        <v>0</v>
      </c>
      <c r="F1608" s="1" t="s">
        <v>9596</v>
      </c>
      <c r="G1608" s="1" t="str">
        <f>_xlfn.TEXTBEFORE(Table5[[#This Row],[rxn     kapp_old        kapp_slack_ub   kapp_slack_lb]]," ")</f>
        <v>RXN-RLFC2O_c_FWD-rt4960</v>
      </c>
      <c r="H160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60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608" s="1">
        <f>_xlfn.NUMBERVALUE(_xlfn.TEXTAFTER(Table5[[#This Row],[rxn     kapp_old        kapp_slack_ub   kapp_slack_lb]]," ",-1))</f>
        <v>0</v>
      </c>
      <c r="K1608" s="1">
        <f>_xlfn.XLOOKUP(SUBSTITUTE(Table5[[#This Row],[rxn]],"RXN-","ENZLOAD-"),ENZLOAD[name],ENZLOAD[flux],0)</f>
        <v>3.1769689727000002E-7</v>
      </c>
      <c r="L1608" s="1" t="str">
        <f>"'"&amp;Table5[[#This Row],[rxn]]&amp;"'"&amp;CHAR(9)&amp;IF(AND(Table5[[#This Row],[kapp_slack_ub]]&lt;&gt;0,Table5[[#This Row],[kapp_old]]&lt;$F$1),$F$1,Table5[[#This Row],[kapp_old]])</f>
        <v>'RXN-RLFC2O_c_FWD-rt4960'	27141.27779288</v>
      </c>
      <c r="M1608" s="1">
        <f>_xlfn.XLOOKUP(Table5[[#This Row],[rxn]],Table3[name],Table3[flux],$F$1)</f>
        <v>27141.277792879999</v>
      </c>
      <c r="N1608" s="1">
        <f>IFERROR(Table5[[#This Row],[min flux]]/Table5[[#This Row],[associated enzload]],"")</f>
        <v>85431359343.158859</v>
      </c>
      <c r="O1608" s="1">
        <f>_xlfn.NUMBERVALUE(IF(Table5[[#This Row],[flux/enzload]]="","",ABS($N$1-Table5[[#This Row],[flux/enzload]])))</f>
        <v>1314484958315.79</v>
      </c>
      <c r="P1608" s="1">
        <f>Table5[[#This Row],[kapp_old]]+IFERROR(((Table5[[#This Row],[kapp_slack_ub]]-Table5[[#This Row],[kapp_slack_lb]])/Table5[[#This Row],[associated enzload]]),0)</f>
        <v>27141.277792879999</v>
      </c>
      <c r="Q1608" s="1" t="str">
        <f>"'"&amp;Table5[[#This Row],[rxn]]&amp;"'"&amp;CHAR(9)&amp;Table5[[#This Row],[kapp + (slack_ub - slack_lb)/enzload]]</f>
        <v>'RXN-RLFC2O_c_FWD-rt4960'	27141.27779288</v>
      </c>
      <c r="R1608" s="1">
        <f>_xlfn.XLOOKUP(Table5[[#This Row],[rxn]],Table38[name],Table38[flux],0)</f>
        <v>0</v>
      </c>
      <c r="S1608" s="1">
        <f>_xlfn.XLOOKUP(SUBSTITUTE(Table5[[#This Row],[rxn]],"RXN-","ENZLOAD-"),Table38[name],Table38[flux],0)</f>
        <v>0</v>
      </c>
      <c r="T1608" s="1" t="b">
        <f>AND(Table5[[#This Row],[ENZLOAD flux in kapp-slack.gms]]=0,Table5[[#This Row],[flux in kapp-slack.gms]]&lt;&gt;0,NOT(Table5[[#This Row],[spont or unknown?]]))</f>
        <v>0</v>
      </c>
      <c r="U1608" s="1" t="b">
        <f>OR(_xlfn.TEXTAFTER(Table5[[#This Row],[rxn]],"-",-1)="SPONT",_xlfn.TEXTAFTER(Table5[[#This Row],[rxn]],"-",-1)="UNKNOWN")</f>
        <v>0</v>
      </c>
      <c r="V1608" s="1">
        <f>_xlfn.XLOOKUP(SUBSTITUTE(Table5[[#This Row],[rxn]],"RXN-","ENZLOAD-"),Table4[rxn],Table4[ub],0)</f>
        <v>0.66882898000000002</v>
      </c>
      <c r="W1608" s="1" t="b">
        <f>AND(Table5[[#This Row],[FVA ENZLOAD flux UB]]=0,Table5[[#This Row],[ENZ not made when it should be?]])</f>
        <v>0</v>
      </c>
    </row>
    <row r="1609" spans="1:23" hidden="1">
      <c r="A1609" s="1"/>
      <c r="B1609" s="1" t="str">
        <f>_xlfn.TEXTBEFORE(Table38[[#This Row],[all fluxes from kapp-slack]]," ",,,,"")</f>
        <v/>
      </c>
      <c r="C1609" s="1">
        <f>_xlfn.NUMBERVALUE(IFERROR(_xlfn.TEXTAFTER(Table38[[#This Row],[all fluxes from kapp-slack]]," ",-1,,,""),""))</f>
        <v>0</v>
      </c>
      <c r="F1609" s="1" t="s">
        <v>9597</v>
      </c>
      <c r="G1609" s="1" t="str">
        <f>_xlfn.TEXTBEFORE(Table5[[#This Row],[rxn     kapp_old        kapp_slack_ub   kapp_slack_lb]]," ")</f>
        <v>RXN-RLFC2O_m_FWD-rt8275</v>
      </c>
      <c r="H1609" s="1">
        <f>_xlfn.NUMBERVALUE(_xlfn.TEXTBEFORE(TRIM(_xlfn.TEXTAFTER(_xlfn.TEXTBEFORE(Table5[[#This Row],[rxn     kapp_old        kapp_slack_ub   kapp_slack_lb]],Table5[[#This Row],[kapp_slack_lb]],-1),Table5[[#This Row],[rxn]]))," "))</f>
        <v>269082.79747268098</v>
      </c>
      <c r="I160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609" s="1">
        <f>_xlfn.NUMBERVALUE(_xlfn.TEXTAFTER(Table5[[#This Row],[rxn     kapp_old        kapp_slack_ub   kapp_slack_lb]]," ",-1))</f>
        <v>0</v>
      </c>
      <c r="K1609" s="1">
        <f>_xlfn.XLOOKUP(SUBSTITUTE(Table5[[#This Row],[rxn]],"RXN-","ENZLOAD-"),ENZLOAD[name],ENZLOAD[flux],0)</f>
        <v>1.4099221851699899E-6</v>
      </c>
      <c r="L1609" s="1" t="str">
        <f>"'"&amp;Table5[[#This Row],[rxn]]&amp;"'"&amp;CHAR(9)&amp;IF(AND(Table5[[#This Row],[kapp_slack_ub]]&lt;&gt;0,Table5[[#This Row],[kapp_old]]&lt;$F$1),$F$1,Table5[[#This Row],[kapp_old]])</f>
        <v>'RXN-RLFC2O_m_FWD-rt8275'	269082.797472681</v>
      </c>
      <c r="M1609" s="1">
        <f>_xlfn.XLOOKUP(Table5[[#This Row],[rxn]],Table3[name],Table3[flux],$F$1)</f>
        <v>27141.277792879999</v>
      </c>
      <c r="N1609" s="1">
        <f>IFERROR(Table5[[#This Row],[min flux]]/Table5[[#This Row],[associated enzload]],"")</f>
        <v>19250195562.81942</v>
      </c>
      <c r="O1609" s="1">
        <f>_xlfn.NUMBERVALUE(IF(Table5[[#This Row],[flux/enzload]]="","",ABS($N$1-Table5[[#This Row],[flux/enzload]])))</f>
        <v>1380666122096.1299</v>
      </c>
      <c r="P1609" s="1">
        <f>Table5[[#This Row],[kapp_old]]+IFERROR(((Table5[[#This Row],[kapp_slack_ub]]-Table5[[#This Row],[kapp_slack_lb]])/Table5[[#This Row],[associated enzload]]),0)</f>
        <v>269082.79747268098</v>
      </c>
      <c r="Q1609" s="1" t="str">
        <f>"'"&amp;Table5[[#This Row],[rxn]]&amp;"'"&amp;CHAR(9)&amp;Table5[[#This Row],[kapp + (slack_ub - slack_lb)/enzload]]</f>
        <v>'RXN-RLFC2O_m_FWD-rt8275'	269082.797472681</v>
      </c>
      <c r="R1609" s="1">
        <f>_xlfn.XLOOKUP(Table5[[#This Row],[rxn]],Table38[name],Table38[flux],0)</f>
        <v>0</v>
      </c>
      <c r="S1609" s="1">
        <f>_xlfn.XLOOKUP(SUBSTITUTE(Table5[[#This Row],[rxn]],"RXN-","ENZLOAD-"),Table38[name],Table38[flux],0)</f>
        <v>0</v>
      </c>
      <c r="T1609" s="1" t="b">
        <f>AND(Table5[[#This Row],[ENZLOAD flux in kapp-slack.gms]]=0,Table5[[#This Row],[flux in kapp-slack.gms]]&lt;&gt;0,NOT(Table5[[#This Row],[spont or unknown?]]))</f>
        <v>0</v>
      </c>
      <c r="U1609" s="1" t="b">
        <f>OR(_xlfn.TEXTAFTER(Table5[[#This Row],[rxn]],"-",-1)="SPONT",_xlfn.TEXTAFTER(Table5[[#This Row],[rxn]],"-",-1)="UNKNOWN")</f>
        <v>0</v>
      </c>
      <c r="V1609" s="1">
        <f>_xlfn.XLOOKUP(SUBSTITUTE(Table5[[#This Row],[rxn]],"RXN-","ENZLOAD-"),Table4[rxn],Table4[ub],0)</f>
        <v>0.67337294999999997</v>
      </c>
      <c r="W1609" s="1" t="b">
        <f>AND(Table5[[#This Row],[FVA ENZLOAD flux UB]]=0,Table5[[#This Row],[ENZ not made when it should be?]])</f>
        <v>0</v>
      </c>
    </row>
    <row r="1610" spans="1:23" hidden="1">
      <c r="A1610" s="1"/>
      <c r="B1610" s="1" t="str">
        <f>_xlfn.TEXTBEFORE(Table38[[#This Row],[all fluxes from kapp-slack]]," ",,,,"")</f>
        <v/>
      </c>
      <c r="C1610" s="1">
        <f>_xlfn.NUMBERVALUE(IFERROR(_xlfn.TEXTAFTER(Table38[[#This Row],[all fluxes from kapp-slack]]," ",-1,,,""),""))</f>
        <v>0</v>
      </c>
      <c r="F1610" s="1" t="s">
        <v>9599</v>
      </c>
      <c r="G1610" s="1" t="str">
        <f>_xlfn.TEXTBEFORE(Table5[[#This Row],[rxn     kapp_old        kapp_slack_ub   kapp_slack_lb]]," ")</f>
        <v>RXN-RNDR1_n_FWD-RNR124</v>
      </c>
      <c r="H161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61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610" s="1">
        <f>_xlfn.NUMBERVALUE(_xlfn.TEXTAFTER(Table5[[#This Row],[rxn     kapp_old        kapp_slack_ub   kapp_slack_lb]]," ",-1))</f>
        <v>0</v>
      </c>
      <c r="K1610" s="1">
        <f>_xlfn.XLOOKUP(SUBSTITUTE(Table5[[#This Row],[rxn]],"RXN-","ENZLOAD-"),ENZLOAD[name],ENZLOAD[flux],0)</f>
        <v>7.7199227399999998E-8</v>
      </c>
      <c r="L1610" s="1" t="str">
        <f>"'"&amp;Table5[[#This Row],[rxn]]&amp;"'"&amp;CHAR(9)&amp;IF(AND(Table5[[#This Row],[kapp_slack_ub]]&lt;&gt;0,Table5[[#This Row],[kapp_old]]&lt;$F$1),$F$1,Table5[[#This Row],[kapp_old]])</f>
        <v>'RXN-RNDR1_n_FWD-RNR124'	27141.27779288</v>
      </c>
      <c r="M1610" s="1">
        <f>_xlfn.XLOOKUP(Table5[[#This Row],[rxn]],Table3[name],Table3[flux],$F$1)</f>
        <v>27141.277792879999</v>
      </c>
      <c r="N1610" s="1">
        <f>IFERROR(Table5[[#This Row],[min flux]]/Table5[[#This Row],[associated enzload]],"")</f>
        <v>351574474343.50879</v>
      </c>
      <c r="O1610" s="1">
        <f>_xlfn.NUMBERVALUE(IF(Table5[[#This Row],[flux/enzload]]="","",ABS($N$1-Table5[[#This Row],[flux/enzload]])))</f>
        <v>1048341843315.4399</v>
      </c>
      <c r="P1610" s="1">
        <f>Table5[[#This Row],[kapp_old]]+IFERROR(((Table5[[#This Row],[kapp_slack_ub]]-Table5[[#This Row],[kapp_slack_lb]])/Table5[[#This Row],[associated enzload]]),0)</f>
        <v>27141.277792879999</v>
      </c>
      <c r="Q1610" s="1" t="str">
        <f>"'"&amp;Table5[[#This Row],[rxn]]&amp;"'"&amp;CHAR(9)&amp;Table5[[#This Row],[kapp + (slack_ub - slack_lb)/enzload]]</f>
        <v>'RXN-RNDR1_n_FWD-RNR124'	27141.27779288</v>
      </c>
      <c r="R1610" s="1">
        <f>_xlfn.XLOOKUP(Table5[[#This Row],[rxn]],Table38[name],Table38[flux],0)</f>
        <v>0</v>
      </c>
      <c r="S1610" s="1">
        <f>_xlfn.XLOOKUP(SUBSTITUTE(Table5[[#This Row],[rxn]],"RXN-","ENZLOAD-"),Table38[name],Table38[flux],0)</f>
        <v>0</v>
      </c>
      <c r="T1610" s="1" t="b">
        <f>AND(Table5[[#This Row],[ENZLOAD flux in kapp-slack.gms]]=0,Table5[[#This Row],[flux in kapp-slack.gms]]&lt;&gt;0,NOT(Table5[[#This Row],[spont or unknown?]]))</f>
        <v>0</v>
      </c>
      <c r="U1610" s="1" t="b">
        <f>OR(_xlfn.TEXTAFTER(Table5[[#This Row],[rxn]],"-",-1)="SPONT",_xlfn.TEXTAFTER(Table5[[#This Row],[rxn]],"-",-1)="UNKNOWN")</f>
        <v>0</v>
      </c>
      <c r="V1610" s="1">
        <f>_xlfn.XLOOKUP(SUBSTITUTE(Table5[[#This Row],[rxn]],"RXN-","ENZLOAD-"),Table4[rxn],Table4[ub],0)</f>
        <v>0.14450874</v>
      </c>
      <c r="W1610" s="1" t="b">
        <f>AND(Table5[[#This Row],[FVA ENZLOAD flux UB]]=0,Table5[[#This Row],[ENZ not made when it should be?]])</f>
        <v>0</v>
      </c>
    </row>
    <row r="1611" spans="1:23" hidden="1">
      <c r="A1611" s="1"/>
      <c r="B1611" s="1" t="str">
        <f>_xlfn.TEXTBEFORE(Table38[[#This Row],[all fluxes from kapp-slack]]," ",,,,"")</f>
        <v/>
      </c>
      <c r="C1611" s="1">
        <f>_xlfn.NUMBERVALUE(IFERROR(_xlfn.TEXTAFTER(Table38[[#This Row],[all fluxes from kapp-slack]]," ",-1,,,""),""))</f>
        <v>0</v>
      </c>
      <c r="F1611" s="1" t="s">
        <v>9601</v>
      </c>
      <c r="G1611" s="1" t="str">
        <f>_xlfn.TEXTBEFORE(Table5[[#This Row],[rxn     kapp_old        kapp_slack_ub   kapp_slack_lb]]," ")</f>
        <v>RXN-RNDR2_n_FWD-RNR124</v>
      </c>
      <c r="H161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61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611" s="1">
        <f>_xlfn.NUMBERVALUE(_xlfn.TEXTAFTER(Table5[[#This Row],[rxn     kapp_old        kapp_slack_ub   kapp_slack_lb]]," ",-1))</f>
        <v>0</v>
      </c>
      <c r="K1611" s="1">
        <f>_xlfn.XLOOKUP(SUBSTITUTE(Table5[[#This Row],[rxn]],"RXN-","ENZLOAD-"),ENZLOAD[name],ENZLOAD[flux],0)</f>
        <v>7.7199227399999998E-8</v>
      </c>
      <c r="L1611" s="1" t="str">
        <f>"'"&amp;Table5[[#This Row],[rxn]]&amp;"'"&amp;CHAR(9)&amp;IF(AND(Table5[[#This Row],[kapp_slack_ub]]&lt;&gt;0,Table5[[#This Row],[kapp_old]]&lt;$F$1),$F$1,Table5[[#This Row],[kapp_old]])</f>
        <v>'RXN-RNDR2_n_FWD-RNR124'	27141.27779288</v>
      </c>
      <c r="M1611" s="1">
        <f>_xlfn.XLOOKUP(Table5[[#This Row],[rxn]],Table3[name],Table3[flux],$F$1)</f>
        <v>27141.277792879999</v>
      </c>
      <c r="N1611" s="1">
        <f>IFERROR(Table5[[#This Row],[min flux]]/Table5[[#This Row],[associated enzload]],"")</f>
        <v>351574474343.50879</v>
      </c>
      <c r="O1611" s="1">
        <f>_xlfn.NUMBERVALUE(IF(Table5[[#This Row],[flux/enzload]]="","",ABS($N$1-Table5[[#This Row],[flux/enzload]])))</f>
        <v>1048341843315.4399</v>
      </c>
      <c r="P1611" s="1">
        <f>Table5[[#This Row],[kapp_old]]+IFERROR(((Table5[[#This Row],[kapp_slack_ub]]-Table5[[#This Row],[kapp_slack_lb]])/Table5[[#This Row],[associated enzload]]),0)</f>
        <v>27141.277792879999</v>
      </c>
      <c r="Q1611" s="1" t="str">
        <f>"'"&amp;Table5[[#This Row],[rxn]]&amp;"'"&amp;CHAR(9)&amp;Table5[[#This Row],[kapp + (slack_ub - slack_lb)/enzload]]</f>
        <v>'RXN-RNDR2_n_FWD-RNR124'	27141.27779288</v>
      </c>
      <c r="R1611" s="1">
        <f>_xlfn.XLOOKUP(Table5[[#This Row],[rxn]],Table38[name],Table38[flux],0)</f>
        <v>0</v>
      </c>
      <c r="S1611" s="1">
        <f>_xlfn.XLOOKUP(SUBSTITUTE(Table5[[#This Row],[rxn]],"RXN-","ENZLOAD-"),Table38[name],Table38[flux],0)</f>
        <v>0</v>
      </c>
      <c r="T1611" s="1" t="b">
        <f>AND(Table5[[#This Row],[ENZLOAD flux in kapp-slack.gms]]=0,Table5[[#This Row],[flux in kapp-slack.gms]]&lt;&gt;0,NOT(Table5[[#This Row],[spont or unknown?]]))</f>
        <v>0</v>
      </c>
      <c r="U1611" s="1" t="b">
        <f>OR(_xlfn.TEXTAFTER(Table5[[#This Row],[rxn]],"-",-1)="SPONT",_xlfn.TEXTAFTER(Table5[[#This Row],[rxn]],"-",-1)="UNKNOWN")</f>
        <v>0</v>
      </c>
      <c r="V1611" s="1">
        <f>_xlfn.XLOOKUP(SUBSTITUTE(Table5[[#This Row],[rxn]],"RXN-","ENZLOAD-"),Table4[rxn],Table4[ub],0)</f>
        <v>0.14450874</v>
      </c>
      <c r="W1611" s="1" t="b">
        <f>AND(Table5[[#This Row],[FVA ENZLOAD flux UB]]=0,Table5[[#This Row],[ENZ not made when it should be?]])</f>
        <v>0</v>
      </c>
    </row>
    <row r="1612" spans="1:23" hidden="1">
      <c r="A1612" s="1"/>
      <c r="B1612" s="1" t="str">
        <f>_xlfn.TEXTBEFORE(Table38[[#This Row],[all fluxes from kapp-slack]]," ",,,,"")</f>
        <v/>
      </c>
      <c r="C1612" s="1">
        <f>_xlfn.NUMBERVALUE(IFERROR(_xlfn.TEXTAFTER(Table38[[#This Row],[all fluxes from kapp-slack]]," ",-1,,,""),""))</f>
        <v>0</v>
      </c>
      <c r="F1612" s="1" t="s">
        <v>9603</v>
      </c>
      <c r="G1612" s="1" t="str">
        <f>_xlfn.TEXTBEFORE(Table5[[#This Row],[rxn     kapp_old        kapp_slack_ub   kapp_slack_lb]]," ")</f>
        <v>RXN-RNDR3_n_FWD-RNR124</v>
      </c>
      <c r="H161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61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612" s="1">
        <f>_xlfn.NUMBERVALUE(_xlfn.TEXTAFTER(Table5[[#This Row],[rxn     kapp_old        kapp_slack_ub   kapp_slack_lb]]," ",-1))</f>
        <v>0</v>
      </c>
      <c r="K1612" s="1">
        <f>_xlfn.XLOOKUP(SUBSTITUTE(Table5[[#This Row],[rxn]],"RXN-","ENZLOAD-"),ENZLOAD[name],ENZLOAD[flux],0)</f>
        <v>7.7199227399999998E-8</v>
      </c>
      <c r="L1612" s="1" t="str">
        <f>"'"&amp;Table5[[#This Row],[rxn]]&amp;"'"&amp;CHAR(9)&amp;IF(AND(Table5[[#This Row],[kapp_slack_ub]]&lt;&gt;0,Table5[[#This Row],[kapp_old]]&lt;$F$1),$F$1,Table5[[#This Row],[kapp_old]])</f>
        <v>'RXN-RNDR3_n_FWD-RNR124'	27141.27779288</v>
      </c>
      <c r="M1612" s="1">
        <f>_xlfn.XLOOKUP(Table5[[#This Row],[rxn]],Table3[name],Table3[flux],$F$1)</f>
        <v>27141.277792879999</v>
      </c>
      <c r="N1612" s="1">
        <f>IFERROR(Table5[[#This Row],[min flux]]/Table5[[#This Row],[associated enzload]],"")</f>
        <v>351574474343.50879</v>
      </c>
      <c r="O1612" s="1">
        <f>_xlfn.NUMBERVALUE(IF(Table5[[#This Row],[flux/enzload]]="","",ABS($N$1-Table5[[#This Row],[flux/enzload]])))</f>
        <v>1048341843315.4399</v>
      </c>
      <c r="P1612" s="1">
        <f>Table5[[#This Row],[kapp_old]]+IFERROR(((Table5[[#This Row],[kapp_slack_ub]]-Table5[[#This Row],[kapp_slack_lb]])/Table5[[#This Row],[associated enzload]]),0)</f>
        <v>27141.277792879999</v>
      </c>
      <c r="Q1612" s="1" t="str">
        <f>"'"&amp;Table5[[#This Row],[rxn]]&amp;"'"&amp;CHAR(9)&amp;Table5[[#This Row],[kapp + (slack_ub - slack_lb)/enzload]]</f>
        <v>'RXN-RNDR3_n_FWD-RNR124'	27141.27779288</v>
      </c>
      <c r="R1612" s="1">
        <f>_xlfn.XLOOKUP(Table5[[#This Row],[rxn]],Table38[name],Table38[flux],0)</f>
        <v>0</v>
      </c>
      <c r="S1612" s="1">
        <f>_xlfn.XLOOKUP(SUBSTITUTE(Table5[[#This Row],[rxn]],"RXN-","ENZLOAD-"),Table38[name],Table38[flux],0)</f>
        <v>0</v>
      </c>
      <c r="T1612" s="1" t="b">
        <f>AND(Table5[[#This Row],[ENZLOAD flux in kapp-slack.gms]]=0,Table5[[#This Row],[flux in kapp-slack.gms]]&lt;&gt;0,NOT(Table5[[#This Row],[spont or unknown?]]))</f>
        <v>0</v>
      </c>
      <c r="U1612" s="1" t="b">
        <f>OR(_xlfn.TEXTAFTER(Table5[[#This Row],[rxn]],"-",-1)="SPONT",_xlfn.TEXTAFTER(Table5[[#This Row],[rxn]],"-",-1)="UNKNOWN")</f>
        <v>0</v>
      </c>
      <c r="V1612" s="1">
        <f>_xlfn.XLOOKUP(SUBSTITUTE(Table5[[#This Row],[rxn]],"RXN-","ENZLOAD-"),Table4[rxn],Table4[ub],0)</f>
        <v>0.14450874</v>
      </c>
      <c r="W1612" s="1" t="b">
        <f>AND(Table5[[#This Row],[FVA ENZLOAD flux UB]]=0,Table5[[#This Row],[ENZ not made when it should be?]])</f>
        <v>0</v>
      </c>
    </row>
    <row r="1613" spans="1:23" hidden="1">
      <c r="A1613" s="1"/>
      <c r="B1613" s="1" t="str">
        <f>_xlfn.TEXTBEFORE(Table38[[#This Row],[all fluxes from kapp-slack]]," ",,,,"")</f>
        <v/>
      </c>
      <c r="C1613" s="1">
        <f>_xlfn.NUMBERVALUE(IFERROR(_xlfn.TEXTAFTER(Table38[[#This Row],[all fluxes from kapp-slack]]," ",-1,,,""),""))</f>
        <v>0</v>
      </c>
      <c r="F1613" s="1" t="s">
        <v>9604</v>
      </c>
      <c r="G1613" s="1" t="str">
        <f>_xlfn.TEXTBEFORE(Table5[[#This Row],[rxn     kapp_old        kapp_slack_ub   kapp_slack_lb]]," ")</f>
        <v>RXN-RNDR4_c_FWD-RNR124</v>
      </c>
      <c r="H1613" s="1">
        <f>_xlfn.NUMBERVALUE(_xlfn.TEXTBEFORE(TRIM(_xlfn.TEXTAFTER(_xlfn.TEXTBEFORE(Table5[[#This Row],[rxn     kapp_old        kapp_slack_ub   kapp_slack_lb]],Table5[[#This Row],[kapp_slack_lb]],-1),Table5[[#This Row],[rxn]]))," "))</f>
        <v>67843.028219643806</v>
      </c>
      <c r="I161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613" s="1">
        <f>_xlfn.NUMBERVALUE(_xlfn.TEXTAFTER(Table5[[#This Row],[rxn     kapp_old        kapp_slack_ub   kapp_slack_lb]]," ",-1))</f>
        <v>0</v>
      </c>
      <c r="K1613" s="1">
        <f>_xlfn.XLOOKUP(SUBSTITUTE(Table5[[#This Row],[rxn]],"RXN-","ENZLOAD-"),ENZLOAD[name],ENZLOAD[flux],0)</f>
        <v>7.7199227399999998E-8</v>
      </c>
      <c r="L1613" s="1" t="str">
        <f>"'"&amp;Table5[[#This Row],[rxn]]&amp;"'"&amp;CHAR(9)&amp;IF(AND(Table5[[#This Row],[kapp_slack_ub]]&lt;&gt;0,Table5[[#This Row],[kapp_old]]&lt;$F$1),$F$1,Table5[[#This Row],[kapp_old]])</f>
        <v>'RXN-RNDR4_c_FWD-RNR124'	67843.0282196438</v>
      </c>
      <c r="M1613" s="1">
        <f>_xlfn.XLOOKUP(Table5[[#This Row],[rxn]],Table3[name],Table3[flux],$F$1)</f>
        <v>27141.277792879999</v>
      </c>
      <c r="N1613" s="1">
        <f>IFERROR(Table5[[#This Row],[min flux]]/Table5[[#This Row],[associated enzload]],"")</f>
        <v>351574474343.50879</v>
      </c>
      <c r="O1613" s="1">
        <f>_xlfn.NUMBERVALUE(IF(Table5[[#This Row],[flux/enzload]]="","",ABS($N$1-Table5[[#This Row],[flux/enzload]])))</f>
        <v>1048341843315.4399</v>
      </c>
      <c r="P1613" s="1">
        <f>Table5[[#This Row],[kapp_old]]+IFERROR(((Table5[[#This Row],[kapp_slack_ub]]-Table5[[#This Row],[kapp_slack_lb]])/Table5[[#This Row],[associated enzload]]),0)</f>
        <v>67843.028219643806</v>
      </c>
      <c r="Q1613" s="1" t="str">
        <f>"'"&amp;Table5[[#This Row],[rxn]]&amp;"'"&amp;CHAR(9)&amp;Table5[[#This Row],[kapp + (slack_ub - slack_lb)/enzload]]</f>
        <v>'RXN-RNDR4_c_FWD-RNR124'	67843.0282196438</v>
      </c>
      <c r="R1613" s="1">
        <f>_xlfn.XLOOKUP(Table5[[#This Row],[rxn]],Table38[name],Table38[flux],0)</f>
        <v>0</v>
      </c>
      <c r="S1613" s="1">
        <f>_xlfn.XLOOKUP(SUBSTITUTE(Table5[[#This Row],[rxn]],"RXN-","ENZLOAD-"),Table38[name],Table38[flux],0)</f>
        <v>0</v>
      </c>
      <c r="T1613" s="1" t="b">
        <f>AND(Table5[[#This Row],[ENZLOAD flux in kapp-slack.gms]]=0,Table5[[#This Row],[flux in kapp-slack.gms]]&lt;&gt;0,NOT(Table5[[#This Row],[spont or unknown?]]))</f>
        <v>0</v>
      </c>
      <c r="U1613" s="1" t="b">
        <f>OR(_xlfn.TEXTAFTER(Table5[[#This Row],[rxn]],"-",-1)="SPONT",_xlfn.TEXTAFTER(Table5[[#This Row],[rxn]],"-",-1)="UNKNOWN")</f>
        <v>0</v>
      </c>
      <c r="V1613" s="1">
        <f>_xlfn.XLOOKUP(SUBSTITUTE(Table5[[#This Row],[rxn]],"RXN-","ENZLOAD-"),Table4[rxn],Table4[ub],0)</f>
        <v>0.14450874</v>
      </c>
      <c r="W1613" s="1" t="b">
        <f>AND(Table5[[#This Row],[FVA ENZLOAD flux UB]]=0,Table5[[#This Row],[ENZ not made when it should be?]])</f>
        <v>0</v>
      </c>
    </row>
    <row r="1614" spans="1:23" hidden="1">
      <c r="A1614" s="1"/>
      <c r="B1614" s="1" t="str">
        <f>_xlfn.TEXTBEFORE(Table38[[#This Row],[all fluxes from kapp-slack]]," ",,,,"")</f>
        <v/>
      </c>
      <c r="C1614" s="1">
        <f>_xlfn.NUMBERVALUE(IFERROR(_xlfn.TEXTAFTER(Table38[[#This Row],[all fluxes from kapp-slack]]," ",-1,,,""),""))</f>
        <v>0</v>
      </c>
      <c r="F1614" s="1" t="s">
        <v>9605</v>
      </c>
      <c r="G1614" s="1" t="str">
        <f>_xlfn.TEXTBEFORE(Table5[[#This Row],[rxn     kapp_old        kapp_slack_ub   kapp_slack_lb]]," ")</f>
        <v>RXN-RNDR4_n_FWD-RNR124</v>
      </c>
      <c r="H161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61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614" s="1">
        <f>_xlfn.NUMBERVALUE(_xlfn.TEXTAFTER(Table5[[#This Row],[rxn     kapp_old        kapp_slack_ub   kapp_slack_lb]]," ",-1))</f>
        <v>0</v>
      </c>
      <c r="K1614" s="1">
        <f>_xlfn.XLOOKUP(SUBSTITUTE(Table5[[#This Row],[rxn]],"RXN-","ENZLOAD-"),ENZLOAD[name],ENZLOAD[flux],0)</f>
        <v>7.7199227399999998E-8</v>
      </c>
      <c r="L1614" s="1" t="str">
        <f>"'"&amp;Table5[[#This Row],[rxn]]&amp;"'"&amp;CHAR(9)&amp;IF(AND(Table5[[#This Row],[kapp_slack_ub]]&lt;&gt;0,Table5[[#This Row],[kapp_old]]&lt;$F$1),$F$1,Table5[[#This Row],[kapp_old]])</f>
        <v>'RXN-RNDR4_n_FWD-RNR124'	27141.27779288</v>
      </c>
      <c r="M1614" s="1">
        <f>_xlfn.XLOOKUP(Table5[[#This Row],[rxn]],Table3[name],Table3[flux],$F$1)</f>
        <v>27141.277792879999</v>
      </c>
      <c r="N1614" s="1">
        <f>IFERROR(Table5[[#This Row],[min flux]]/Table5[[#This Row],[associated enzload]],"")</f>
        <v>351574474343.50879</v>
      </c>
      <c r="O1614" s="1">
        <f>_xlfn.NUMBERVALUE(IF(Table5[[#This Row],[flux/enzload]]="","",ABS($N$1-Table5[[#This Row],[flux/enzload]])))</f>
        <v>1048341843315.4399</v>
      </c>
      <c r="P1614" s="1">
        <f>Table5[[#This Row],[kapp_old]]+IFERROR(((Table5[[#This Row],[kapp_slack_ub]]-Table5[[#This Row],[kapp_slack_lb]])/Table5[[#This Row],[associated enzload]]),0)</f>
        <v>27141.277792879999</v>
      </c>
      <c r="Q1614" s="1" t="str">
        <f>"'"&amp;Table5[[#This Row],[rxn]]&amp;"'"&amp;CHAR(9)&amp;Table5[[#This Row],[kapp + (slack_ub - slack_lb)/enzload]]</f>
        <v>'RXN-RNDR4_n_FWD-RNR124'	27141.27779288</v>
      </c>
      <c r="R1614" s="1">
        <f>_xlfn.XLOOKUP(Table5[[#This Row],[rxn]],Table38[name],Table38[flux],0)</f>
        <v>0</v>
      </c>
      <c r="S1614" s="1">
        <f>_xlfn.XLOOKUP(SUBSTITUTE(Table5[[#This Row],[rxn]],"RXN-","ENZLOAD-"),Table38[name],Table38[flux],0)</f>
        <v>0</v>
      </c>
      <c r="T1614" s="1" t="b">
        <f>AND(Table5[[#This Row],[ENZLOAD flux in kapp-slack.gms]]=0,Table5[[#This Row],[flux in kapp-slack.gms]]&lt;&gt;0,NOT(Table5[[#This Row],[spont or unknown?]]))</f>
        <v>0</v>
      </c>
      <c r="U1614" s="1" t="b">
        <f>OR(_xlfn.TEXTAFTER(Table5[[#This Row],[rxn]],"-",-1)="SPONT",_xlfn.TEXTAFTER(Table5[[#This Row],[rxn]],"-",-1)="UNKNOWN")</f>
        <v>0</v>
      </c>
      <c r="V1614" s="1">
        <f>_xlfn.XLOOKUP(SUBSTITUTE(Table5[[#This Row],[rxn]],"RXN-","ENZLOAD-"),Table4[rxn],Table4[ub],0)</f>
        <v>0.14450874</v>
      </c>
      <c r="W1614" s="1" t="b">
        <f>AND(Table5[[#This Row],[FVA ENZLOAD flux UB]]=0,Table5[[#This Row],[ENZ not made when it should be?]])</f>
        <v>0</v>
      </c>
    </row>
    <row r="1615" spans="1:23" hidden="1">
      <c r="A1615" s="1"/>
      <c r="B1615" s="1" t="str">
        <f>_xlfn.TEXTBEFORE(Table38[[#This Row],[all fluxes from kapp-slack]]," ",,,,"")</f>
        <v/>
      </c>
      <c r="C1615" s="1">
        <f>_xlfn.NUMBERVALUE(IFERROR(_xlfn.TEXTAFTER(Table38[[#This Row],[all fluxes from kapp-slack]]," ",-1,,,""),""))</f>
        <v>0</v>
      </c>
      <c r="F1615" s="1" t="s">
        <v>9607</v>
      </c>
      <c r="G1615" s="1" t="str">
        <f>_xlfn.TEXTBEFORE(Table5[[#This Row],[rxn     kapp_old        kapp_slack_ub   kapp_slack_lb]]," ")</f>
        <v>RXN-RPE_c_FWD-rt3505</v>
      </c>
      <c r="H1615" s="1">
        <f>_xlfn.NUMBERVALUE(_xlfn.TEXTBEFORE(TRIM(_xlfn.TEXTAFTER(_xlfn.TEXTBEFORE(Table5[[#This Row],[rxn     kapp_old        kapp_slack_ub   kapp_slack_lb]],Table5[[#This Row],[kapp_slack_lb]],-1),Table5[[#This Row],[rxn]]))," "))</f>
        <v>1104959.2535525099</v>
      </c>
      <c r="I161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615" s="1">
        <f>_xlfn.NUMBERVALUE(_xlfn.TEXTAFTER(Table5[[#This Row],[rxn     kapp_old        kapp_slack_ub   kapp_slack_lb]]," ",-1))</f>
        <v>0</v>
      </c>
      <c r="K1615" s="1">
        <f>_xlfn.XLOOKUP(SUBSTITUTE(Table5[[#This Row],[rxn]],"RXN-","ENZLOAD-"),ENZLOAD[name],ENZLOAD[flux],0)</f>
        <v>1.424684859E-8</v>
      </c>
      <c r="L1615" s="1" t="str">
        <f>"'"&amp;Table5[[#This Row],[rxn]]&amp;"'"&amp;CHAR(9)&amp;IF(AND(Table5[[#This Row],[kapp_slack_ub]]&lt;&gt;0,Table5[[#This Row],[kapp_old]]&lt;$F$1),$F$1,Table5[[#This Row],[kapp_old]])</f>
        <v>'RXN-RPE_c_FWD-rt3505'	1104959.25355251</v>
      </c>
      <c r="M1615" s="1">
        <f>_xlfn.XLOOKUP(Table5[[#This Row],[rxn]],Table3[name],Table3[flux],$F$1)</f>
        <v>27141.277792879999</v>
      </c>
      <c r="N1615" s="1">
        <f>IFERROR(Table5[[#This Row],[min flux]]/Table5[[#This Row],[associated enzload]],"")</f>
        <v>1905072382950.0598</v>
      </c>
      <c r="O1615" s="1">
        <f>_xlfn.NUMBERVALUE(IF(Table5[[#This Row],[flux/enzload]]="","",ABS($N$1-Table5[[#This Row],[flux/enzload]])))</f>
        <v>505156065291.10602</v>
      </c>
      <c r="P1615" s="1">
        <f>Table5[[#This Row],[kapp_old]]+IFERROR(((Table5[[#This Row],[kapp_slack_ub]]-Table5[[#This Row],[kapp_slack_lb]])/Table5[[#This Row],[associated enzload]]),0)</f>
        <v>1104959.2535525099</v>
      </c>
      <c r="Q1615" s="1" t="str">
        <f>"'"&amp;Table5[[#This Row],[rxn]]&amp;"'"&amp;CHAR(9)&amp;Table5[[#This Row],[kapp + (slack_ub - slack_lb)/enzload]]</f>
        <v>'RXN-RPE_c_FWD-rt3505'	1104959.25355251</v>
      </c>
      <c r="R1615" s="1">
        <f>_xlfn.XLOOKUP(Table5[[#This Row],[rxn]],Table38[name],Table38[flux],0)</f>
        <v>0</v>
      </c>
      <c r="S1615" s="1">
        <f>_xlfn.XLOOKUP(SUBSTITUTE(Table5[[#This Row],[rxn]],"RXN-","ENZLOAD-"),Table38[name],Table38[flux],0)</f>
        <v>0</v>
      </c>
      <c r="T1615" s="1" t="b">
        <f>AND(Table5[[#This Row],[ENZLOAD flux in kapp-slack.gms]]=0,Table5[[#This Row],[flux in kapp-slack.gms]]&lt;&gt;0,NOT(Table5[[#This Row],[spont or unknown?]]))</f>
        <v>0</v>
      </c>
      <c r="U1615" s="1" t="b">
        <f>OR(_xlfn.TEXTAFTER(Table5[[#This Row],[rxn]],"-",-1)="SPONT",_xlfn.TEXTAFTER(Table5[[#This Row],[rxn]],"-",-1)="UNKNOWN")</f>
        <v>0</v>
      </c>
      <c r="V1615" s="1">
        <f>_xlfn.XLOOKUP(SUBSTITUTE(Table5[[#This Row],[rxn]],"RXN-","ENZLOAD-"),Table4[rxn],Table4[ub],0)</f>
        <v>1.2497112399999999</v>
      </c>
      <c r="W1615" s="1" t="b">
        <f>AND(Table5[[#This Row],[FVA ENZLOAD flux UB]]=0,Table5[[#This Row],[ENZ not made when it should be?]])</f>
        <v>0</v>
      </c>
    </row>
    <row r="1616" spans="1:23" hidden="1">
      <c r="A1616" s="1"/>
      <c r="B1616" s="1" t="str">
        <f>_xlfn.TEXTBEFORE(Table38[[#This Row],[all fluxes from kapp-slack]]," ",,,,"")</f>
        <v/>
      </c>
      <c r="C1616" s="1">
        <f>_xlfn.NUMBERVALUE(IFERROR(_xlfn.TEXTAFTER(Table38[[#This Row],[all fluxes from kapp-slack]]," ",-1,,,""),""))</f>
        <v>0</v>
      </c>
      <c r="F1616" s="1" t="s">
        <v>9608</v>
      </c>
      <c r="G1616" s="1" t="str">
        <f>_xlfn.TEXTBEFORE(Table5[[#This Row],[rxn     kapp_old        kapp_slack_ub   kapp_slack_lb]]," ")</f>
        <v>RXN-RPE_c_REV-rt3505</v>
      </c>
      <c r="H161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61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616" s="1">
        <f>_xlfn.NUMBERVALUE(_xlfn.TEXTAFTER(Table5[[#This Row],[rxn     kapp_old        kapp_slack_ub   kapp_slack_lb]]," ",-1))</f>
        <v>0</v>
      </c>
      <c r="K1616" s="1">
        <f>_xlfn.XLOOKUP(SUBSTITUTE(Table5[[#This Row],[rxn]],"RXN-","ENZLOAD-"),ENZLOAD[name],ENZLOAD[flux],0)</f>
        <v>1.424684859E-8</v>
      </c>
      <c r="L1616" s="1" t="str">
        <f>"'"&amp;Table5[[#This Row],[rxn]]&amp;"'"&amp;CHAR(9)&amp;IF(AND(Table5[[#This Row],[kapp_slack_ub]]&lt;&gt;0,Table5[[#This Row],[kapp_old]]&lt;$F$1),$F$1,Table5[[#This Row],[kapp_old]])</f>
        <v>'RXN-RPE_c_REV-rt3505'	27141.27779288</v>
      </c>
      <c r="M1616" s="1">
        <f>_xlfn.XLOOKUP(Table5[[#This Row],[rxn]],Table3[name],Table3[flux],$F$1)</f>
        <v>27141.277792879999</v>
      </c>
      <c r="N1616" s="1">
        <f>IFERROR(Table5[[#This Row],[min flux]]/Table5[[#This Row],[associated enzload]],"")</f>
        <v>1905072382950.0598</v>
      </c>
      <c r="O1616" s="1">
        <f>_xlfn.NUMBERVALUE(IF(Table5[[#This Row],[flux/enzload]]="","",ABS($N$1-Table5[[#This Row],[flux/enzload]])))</f>
        <v>505156065291.10602</v>
      </c>
      <c r="P1616" s="1">
        <f>Table5[[#This Row],[kapp_old]]+IFERROR(((Table5[[#This Row],[kapp_slack_ub]]-Table5[[#This Row],[kapp_slack_lb]])/Table5[[#This Row],[associated enzload]]),0)</f>
        <v>27141.277792879999</v>
      </c>
      <c r="Q1616" s="1" t="str">
        <f>"'"&amp;Table5[[#This Row],[rxn]]&amp;"'"&amp;CHAR(9)&amp;Table5[[#This Row],[kapp + (slack_ub - slack_lb)/enzload]]</f>
        <v>'RXN-RPE_c_REV-rt3505'	27141.27779288</v>
      </c>
      <c r="R1616" s="1">
        <f>_xlfn.XLOOKUP(Table5[[#This Row],[rxn]],Table38[name],Table38[flux],0)</f>
        <v>0</v>
      </c>
      <c r="S1616" s="1">
        <f>_xlfn.XLOOKUP(SUBSTITUTE(Table5[[#This Row],[rxn]],"RXN-","ENZLOAD-"),Table38[name],Table38[flux],0)</f>
        <v>0</v>
      </c>
      <c r="T1616" s="1" t="b">
        <f>AND(Table5[[#This Row],[ENZLOAD flux in kapp-slack.gms]]=0,Table5[[#This Row],[flux in kapp-slack.gms]]&lt;&gt;0,NOT(Table5[[#This Row],[spont or unknown?]]))</f>
        <v>0</v>
      </c>
      <c r="U1616" s="1" t="b">
        <f>OR(_xlfn.TEXTAFTER(Table5[[#This Row],[rxn]],"-",-1)="SPONT",_xlfn.TEXTAFTER(Table5[[#This Row],[rxn]],"-",-1)="UNKNOWN")</f>
        <v>0</v>
      </c>
      <c r="V1616" s="1">
        <f>_xlfn.XLOOKUP(SUBSTITUTE(Table5[[#This Row],[rxn]],"RXN-","ENZLOAD-"),Table4[rxn],Table4[ub],0)</f>
        <v>1.2497112399999999</v>
      </c>
      <c r="W1616" s="1" t="b">
        <f>AND(Table5[[#This Row],[FVA ENZLOAD flux UB]]=0,Table5[[#This Row],[ENZ not made when it should be?]])</f>
        <v>0</v>
      </c>
    </row>
    <row r="1617" spans="1:23" hidden="1">
      <c r="A1617" s="1"/>
      <c r="B1617" s="1" t="str">
        <f>_xlfn.TEXTBEFORE(Table38[[#This Row],[all fluxes from kapp-slack]]," ",,,,"")</f>
        <v/>
      </c>
      <c r="C1617" s="1">
        <f>_xlfn.NUMBERVALUE(IFERROR(_xlfn.TEXTAFTER(Table38[[#This Row],[all fluxes from kapp-slack]]," ",-1,,,""),""))</f>
        <v>0</v>
      </c>
      <c r="F1617" s="1" t="s">
        <v>9609</v>
      </c>
      <c r="G1617" s="1" t="str">
        <f>_xlfn.TEXTBEFORE(Table5[[#This Row],[rxn     kapp_old        kapp_slack_ub   kapp_slack_lb]]," ")</f>
        <v>RXN-RPE_c_FWD-rt7896</v>
      </c>
      <c r="H1617" s="1">
        <f>_xlfn.NUMBERVALUE(_xlfn.TEXTBEFORE(TRIM(_xlfn.TEXTAFTER(_xlfn.TEXTBEFORE(Table5[[#This Row],[rxn     kapp_old        kapp_slack_ub   kapp_slack_lb]],Table5[[#This Row],[kapp_slack_lb]],-1),Table5[[#This Row],[rxn]]))," "))</f>
        <v>1104959.2535525099</v>
      </c>
      <c r="I161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617" s="1">
        <f>_xlfn.NUMBERVALUE(_xlfn.TEXTAFTER(Table5[[#This Row],[rxn     kapp_old        kapp_slack_ub   kapp_slack_lb]]," ",-1))</f>
        <v>0</v>
      </c>
      <c r="K1617" s="1">
        <f>_xlfn.XLOOKUP(SUBSTITUTE(Table5[[#This Row],[rxn]],"RXN-","ENZLOAD-"),ENZLOAD[name],ENZLOAD[flux],0)</f>
        <v>7.9644515185E-7</v>
      </c>
      <c r="L1617" s="1" t="str">
        <f>"'"&amp;Table5[[#This Row],[rxn]]&amp;"'"&amp;CHAR(9)&amp;IF(AND(Table5[[#This Row],[kapp_slack_ub]]&lt;&gt;0,Table5[[#This Row],[kapp_old]]&lt;$F$1),$F$1,Table5[[#This Row],[kapp_old]])</f>
        <v>'RXN-RPE_c_FWD-rt7896'	1104959.25355251</v>
      </c>
      <c r="M1617" s="1">
        <f>_xlfn.XLOOKUP(Table5[[#This Row],[rxn]],Table3[name],Table3[flux],$F$1)</f>
        <v>27141.277792879999</v>
      </c>
      <c r="N1617" s="1">
        <f>IFERROR(Table5[[#This Row],[min flux]]/Table5[[#This Row],[associated enzload]],"")</f>
        <v>34078024996.241928</v>
      </c>
      <c r="O1617" s="1">
        <f>_xlfn.NUMBERVALUE(IF(Table5[[#This Row],[flux/enzload]]="","",ABS($N$1-Table5[[#This Row],[flux/enzload]])))</f>
        <v>1365838292662.71</v>
      </c>
      <c r="P1617" s="1">
        <f>Table5[[#This Row],[kapp_old]]+IFERROR(((Table5[[#This Row],[kapp_slack_ub]]-Table5[[#This Row],[kapp_slack_lb]])/Table5[[#This Row],[associated enzload]]),0)</f>
        <v>1104959.2535525099</v>
      </c>
      <c r="Q1617" s="1" t="str">
        <f>"'"&amp;Table5[[#This Row],[rxn]]&amp;"'"&amp;CHAR(9)&amp;Table5[[#This Row],[kapp + (slack_ub - slack_lb)/enzload]]</f>
        <v>'RXN-RPE_c_FWD-rt7896'	1104959.25355251</v>
      </c>
      <c r="R1617" s="1">
        <f>_xlfn.XLOOKUP(Table5[[#This Row],[rxn]],Table38[name],Table38[flux],0)</f>
        <v>3.1409115167814701</v>
      </c>
      <c r="S1617" s="1">
        <f>_xlfn.XLOOKUP(SUBSTITUTE(Table5[[#This Row],[rxn]],"RXN-","ENZLOAD-"),Table38[name],Table38[flux],0)</f>
        <v>1.0988672379999999E-6</v>
      </c>
      <c r="T1617" s="1" t="b">
        <f>AND(Table5[[#This Row],[ENZLOAD flux in kapp-slack.gms]]=0,Table5[[#This Row],[flux in kapp-slack.gms]]&lt;&gt;0,NOT(Table5[[#This Row],[spont or unknown?]]))</f>
        <v>0</v>
      </c>
      <c r="U1617" s="1" t="b">
        <f>OR(_xlfn.TEXTAFTER(Table5[[#This Row],[rxn]],"-",-1)="SPONT",_xlfn.TEXTAFTER(Table5[[#This Row],[rxn]],"-",-1)="UNKNOWN")</f>
        <v>0</v>
      </c>
      <c r="V1617" s="1">
        <f>_xlfn.XLOOKUP(SUBSTITUTE(Table5[[#This Row],[rxn]],"RXN-","ENZLOAD-"),Table4[rxn],Table4[ub],0)</f>
        <v>1.70397368</v>
      </c>
      <c r="W1617" s="1" t="b">
        <f>AND(Table5[[#This Row],[FVA ENZLOAD flux UB]]=0,Table5[[#This Row],[ENZ not made when it should be?]])</f>
        <v>0</v>
      </c>
    </row>
    <row r="1618" spans="1:23" hidden="1">
      <c r="A1618" s="1"/>
      <c r="B1618" s="1" t="str">
        <f>_xlfn.TEXTBEFORE(Table38[[#This Row],[all fluxes from kapp-slack]]," ",,,,"")</f>
        <v/>
      </c>
      <c r="C1618" s="1">
        <f>_xlfn.NUMBERVALUE(IFERROR(_xlfn.TEXTAFTER(Table38[[#This Row],[all fluxes from kapp-slack]]," ",-1,,,""),""))</f>
        <v>0</v>
      </c>
      <c r="F1618" s="1" t="s">
        <v>9610</v>
      </c>
      <c r="G1618" s="1" t="str">
        <f>_xlfn.TEXTBEFORE(Table5[[#This Row],[rxn     kapp_old        kapp_slack_ub   kapp_slack_lb]]," ")</f>
        <v>RXN-RPE_c_REV-rt7896</v>
      </c>
      <c r="H161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61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618" s="1">
        <f>_xlfn.NUMBERVALUE(_xlfn.TEXTAFTER(Table5[[#This Row],[rxn     kapp_old        kapp_slack_ub   kapp_slack_lb]]," ",-1))</f>
        <v>0</v>
      </c>
      <c r="K1618" s="1">
        <f>_xlfn.XLOOKUP(SUBSTITUTE(Table5[[#This Row],[rxn]],"RXN-","ENZLOAD-"),ENZLOAD[name],ENZLOAD[flux],0)</f>
        <v>7.9644515185E-7</v>
      </c>
      <c r="L1618" s="1" t="str">
        <f>"'"&amp;Table5[[#This Row],[rxn]]&amp;"'"&amp;CHAR(9)&amp;IF(AND(Table5[[#This Row],[kapp_slack_ub]]&lt;&gt;0,Table5[[#This Row],[kapp_old]]&lt;$F$1),$F$1,Table5[[#This Row],[kapp_old]])</f>
        <v>'RXN-RPE_c_REV-rt7896'	27141.27779288</v>
      </c>
      <c r="M1618" s="1">
        <f>_xlfn.XLOOKUP(Table5[[#This Row],[rxn]],Table3[name],Table3[flux],$F$1)</f>
        <v>27141.277792879999</v>
      </c>
      <c r="N1618" s="1">
        <f>IFERROR(Table5[[#This Row],[min flux]]/Table5[[#This Row],[associated enzload]],"")</f>
        <v>34078024996.241928</v>
      </c>
      <c r="O1618" s="1">
        <f>_xlfn.NUMBERVALUE(IF(Table5[[#This Row],[flux/enzload]]="","",ABS($N$1-Table5[[#This Row],[flux/enzload]])))</f>
        <v>1365838292662.71</v>
      </c>
      <c r="P1618" s="1">
        <f>Table5[[#This Row],[kapp_old]]+IFERROR(((Table5[[#This Row],[kapp_slack_ub]]-Table5[[#This Row],[kapp_slack_lb]])/Table5[[#This Row],[associated enzload]]),0)</f>
        <v>27141.277792879999</v>
      </c>
      <c r="Q1618" s="1" t="str">
        <f>"'"&amp;Table5[[#This Row],[rxn]]&amp;"'"&amp;CHAR(9)&amp;Table5[[#This Row],[kapp + (slack_ub - slack_lb)/enzload]]</f>
        <v>'RXN-RPE_c_REV-rt7896'	27141.27779288</v>
      </c>
      <c r="R1618" s="1">
        <f>_xlfn.XLOOKUP(Table5[[#This Row],[rxn]],Table38[name],Table38[flux],0)</f>
        <v>0</v>
      </c>
      <c r="S1618" s="1">
        <f>_xlfn.XLOOKUP(SUBSTITUTE(Table5[[#This Row],[rxn]],"RXN-","ENZLOAD-"),Table38[name],Table38[flux],0)</f>
        <v>0</v>
      </c>
      <c r="T1618" s="1" t="b">
        <f>AND(Table5[[#This Row],[ENZLOAD flux in kapp-slack.gms]]=0,Table5[[#This Row],[flux in kapp-slack.gms]]&lt;&gt;0,NOT(Table5[[#This Row],[spont or unknown?]]))</f>
        <v>0</v>
      </c>
      <c r="U1618" s="1" t="b">
        <f>OR(_xlfn.TEXTAFTER(Table5[[#This Row],[rxn]],"-",-1)="SPONT",_xlfn.TEXTAFTER(Table5[[#This Row],[rxn]],"-",-1)="UNKNOWN")</f>
        <v>0</v>
      </c>
      <c r="V1618" s="1">
        <f>_xlfn.XLOOKUP(SUBSTITUTE(Table5[[#This Row],[rxn]],"RXN-","ENZLOAD-"),Table4[rxn],Table4[ub],0)</f>
        <v>1.70397368</v>
      </c>
      <c r="W1618" s="1" t="b">
        <f>AND(Table5[[#This Row],[FVA ENZLOAD flux UB]]=0,Table5[[#This Row],[ENZ not made when it should be?]])</f>
        <v>0</v>
      </c>
    </row>
    <row r="1619" spans="1:23" hidden="1">
      <c r="A1619" s="1"/>
      <c r="B1619" s="1" t="str">
        <f>_xlfn.TEXTBEFORE(Table38[[#This Row],[all fluxes from kapp-slack]]," ",,,,"")</f>
        <v/>
      </c>
      <c r="C1619" s="1">
        <f>_xlfn.NUMBERVALUE(IFERROR(_xlfn.TEXTAFTER(Table38[[#This Row],[all fluxes from kapp-slack]]," ",-1,,,""),""))</f>
        <v>0</v>
      </c>
      <c r="F1619" s="1" t="s">
        <v>9612</v>
      </c>
      <c r="G1619" s="1" t="str">
        <f>_xlfn.TEXTBEFORE(Table5[[#This Row],[rxn     kapp_old        kapp_slack_ub   kapp_slack_lb]]," ")</f>
        <v>RXN-RPI_c_REV-rt4920</v>
      </c>
      <c r="H161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61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619" s="1">
        <f>_xlfn.NUMBERVALUE(_xlfn.TEXTAFTER(Table5[[#This Row],[rxn     kapp_old        kapp_slack_ub   kapp_slack_lb]]," ",-1))</f>
        <v>0</v>
      </c>
      <c r="K1619" s="1">
        <f>_xlfn.XLOOKUP(SUBSTITUTE(Table5[[#This Row],[rxn]],"RXN-","ENZLOAD-"),ENZLOAD[name],ENZLOAD[flux],0)</f>
        <v>1.22200368276E-6</v>
      </c>
      <c r="L1619" s="1" t="str">
        <f>"'"&amp;Table5[[#This Row],[rxn]]&amp;"'"&amp;CHAR(9)&amp;IF(AND(Table5[[#This Row],[kapp_slack_ub]]&lt;&gt;0,Table5[[#This Row],[kapp_old]]&lt;$F$1),$F$1,Table5[[#This Row],[kapp_old]])</f>
        <v>'RXN-RPI_c_REV-rt4920'	27141.27779288</v>
      </c>
      <c r="M1619" s="1">
        <f>_xlfn.XLOOKUP(Table5[[#This Row],[rxn]],Table3[name],Table3[flux],$F$1)</f>
        <v>27141.277792879999</v>
      </c>
      <c r="N1619" s="1">
        <f>IFERROR(Table5[[#This Row],[min flux]]/Table5[[#This Row],[associated enzload]],"")</f>
        <v>22210471356.010235</v>
      </c>
      <c r="O1619" s="1">
        <f>_xlfn.NUMBERVALUE(IF(Table5[[#This Row],[flux/enzload]]="","",ABS($N$1-Table5[[#This Row],[flux/enzload]])))</f>
        <v>1377705846302.9399</v>
      </c>
      <c r="P1619" s="1">
        <f>Table5[[#This Row],[kapp_old]]+IFERROR(((Table5[[#This Row],[kapp_slack_ub]]-Table5[[#This Row],[kapp_slack_lb]])/Table5[[#This Row],[associated enzload]]),0)</f>
        <v>27141.277792879999</v>
      </c>
      <c r="Q1619" s="1" t="str">
        <f>"'"&amp;Table5[[#This Row],[rxn]]&amp;"'"&amp;CHAR(9)&amp;Table5[[#This Row],[kapp + (slack_ub - slack_lb)/enzload]]</f>
        <v>'RXN-RPI_c_REV-rt4920'	27141.27779288</v>
      </c>
      <c r="R1619" s="1">
        <f>_xlfn.XLOOKUP(Table5[[#This Row],[rxn]],Table38[name],Table38[flux],0)</f>
        <v>0</v>
      </c>
      <c r="S1619" s="1">
        <f>_xlfn.XLOOKUP(SUBSTITUTE(Table5[[#This Row],[rxn]],"RXN-","ENZLOAD-"),Table38[name],Table38[flux],0)</f>
        <v>0</v>
      </c>
      <c r="T1619" s="1" t="b">
        <f>AND(Table5[[#This Row],[ENZLOAD flux in kapp-slack.gms]]=0,Table5[[#This Row],[flux in kapp-slack.gms]]&lt;&gt;0,NOT(Table5[[#This Row],[spont or unknown?]]))</f>
        <v>0</v>
      </c>
      <c r="U1619" s="1" t="b">
        <f>OR(_xlfn.TEXTAFTER(Table5[[#This Row],[rxn]],"-",-1)="SPONT",_xlfn.TEXTAFTER(Table5[[#This Row],[rxn]],"-",-1)="UNKNOWN")</f>
        <v>0</v>
      </c>
      <c r="V1619" s="1">
        <f>_xlfn.XLOOKUP(SUBSTITUTE(Table5[[#This Row],[rxn]],"RXN-","ENZLOAD-"),Table4[rxn],Table4[ub],0)</f>
        <v>1.1822674500000001</v>
      </c>
      <c r="W1619" s="1" t="b">
        <f>AND(Table5[[#This Row],[FVA ENZLOAD flux UB]]=0,Table5[[#This Row],[ENZ not made when it should be?]])</f>
        <v>0</v>
      </c>
    </row>
    <row r="1620" spans="1:23">
      <c r="A1620" s="1"/>
      <c r="B1620" s="1" t="str">
        <f>_xlfn.TEXTBEFORE(Table38[[#This Row],[all fluxes from kapp-slack]]," ",,,,"")</f>
        <v/>
      </c>
      <c r="C1620" s="1">
        <f>_xlfn.NUMBERVALUE(IFERROR(_xlfn.TEXTAFTER(Table38[[#This Row],[all fluxes from kapp-slack]]," ",-1,,,""),""))</f>
        <v>0</v>
      </c>
      <c r="F1620" s="1" t="s">
        <v>9615</v>
      </c>
      <c r="G1620" s="1" t="str">
        <f>_xlfn.TEXTBEFORE(Table5[[#This Row],[rxn     kapp_old        kapp_slack_ub   kapp_slack_lb]]," ")</f>
        <v>RXN-SACCD2_c_FWD-rt8465</v>
      </c>
      <c r="H1620" s="1">
        <f>_xlfn.NUMBERVALUE(_xlfn.TEXTBEFORE(TRIM(_xlfn.TEXTAFTER(_xlfn.TEXTBEFORE(Table5[[#This Row],[rxn     kapp_old        kapp_slack_ub   kapp_slack_lb]],Table5[[#This Row],[kapp_slack_lb]],-1),Table5[[#This Row],[rxn]]))," "))</f>
        <v>3.6304017789675802</v>
      </c>
      <c r="I162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11.5969077202442</v>
      </c>
      <c r="J1620" s="1">
        <f>_xlfn.NUMBERVALUE(_xlfn.TEXTAFTER(Table5[[#This Row],[rxn     kapp_old        kapp_slack_ub   kapp_slack_lb]]," ",-1))</f>
        <v>0</v>
      </c>
      <c r="K1620" s="1">
        <f>_xlfn.XLOOKUP(SUBSTITUTE(Table5[[#This Row],[rxn]],"RXN-","ENZLOAD-"),ENZLOAD[name],ENZLOAD[flux],0)</f>
        <v>4.81351518571E-6</v>
      </c>
      <c r="L1620" s="1" t="str">
        <f>"'"&amp;Table5[[#This Row],[rxn]]&amp;"'"&amp;CHAR(9)&amp;IF(AND(Table5[[#This Row],[kapp_slack_ub]]&lt;&gt;0,Table5[[#This Row],[kapp_old]]&lt;$F$1),$F$1,Table5[[#This Row],[kapp_old]])</f>
        <v>'RXN-SACCD2_c_FWD-rt8465'	27141.27779288</v>
      </c>
      <c r="M1620" s="1">
        <f>_xlfn.XLOOKUP(Table5[[#This Row],[rxn]],Table3[name],Table3[flux],$F$1)</f>
        <v>27141.277792879999</v>
      </c>
      <c r="N1620" s="1">
        <f>IFERROR(Table5[[#This Row],[min flux]]/Table5[[#This Row],[associated enzload]],"")</f>
        <v>5638556594.4520073</v>
      </c>
      <c r="O1620" s="1">
        <f>_xlfn.NUMBERVALUE(IF(Table5[[#This Row],[flux/enzload]]="","",ABS($N$1-Table5[[#This Row],[flux/enzload]])))</f>
        <v>1394277761064.5</v>
      </c>
      <c r="P1620" s="1">
        <f>Table5[[#This Row],[kapp_old]]+IFERROR(((Table5[[#This Row],[kapp_slack_ub]]-Table5[[#This Row],[kapp_slack_lb]])/Table5[[#This Row],[associated enzload]]),0)</f>
        <v>2409242.4658109252</v>
      </c>
      <c r="Q1620" s="1" t="str">
        <f>"'"&amp;Table5[[#This Row],[rxn]]&amp;"'"&amp;CHAR(9)&amp;Table5[[#This Row],[kapp + (slack_ub - slack_lb)/enzload]]</f>
        <v>'RXN-SACCD2_c_FWD-rt8465'	2409242.46581093</v>
      </c>
      <c r="R1620" s="1">
        <f>_xlfn.XLOOKUP(Table5[[#This Row],[rxn]],Table38[name],Table38[flux],0)</f>
        <v>2.9998974900315001E-2</v>
      </c>
      <c r="S1620" s="1">
        <f>_xlfn.XLOOKUP(SUBSTITUTE(Table5[[#This Row],[rxn]],"RXN-","ENZLOAD-"),Table38[name],Table38[flux],0)</f>
        <v>0</v>
      </c>
      <c r="T1620" s="1" t="b">
        <f>AND(Table5[[#This Row],[ENZLOAD flux in kapp-slack.gms]]=0,Table5[[#This Row],[flux in kapp-slack.gms]]&lt;&gt;0,NOT(Table5[[#This Row],[spont or unknown?]]))</f>
        <v>1</v>
      </c>
      <c r="U1620" s="1" t="b">
        <f>OR(_xlfn.TEXTAFTER(Table5[[#This Row],[rxn]],"-",-1)="SPONT",_xlfn.TEXTAFTER(Table5[[#This Row],[rxn]],"-",-1)="UNKNOWN")</f>
        <v>0</v>
      </c>
      <c r="V1620" s="1">
        <f>_xlfn.XLOOKUP(SUBSTITUTE(Table5[[#This Row],[rxn]],"RXN-","ENZLOAD-"),Table4[rxn],Table4[ub],0)</f>
        <v>0.52321439000000003</v>
      </c>
      <c r="W1620" s="1" t="b">
        <f>AND(Table5[[#This Row],[FVA ENZLOAD flux UB]]=0,Table5[[#This Row],[ENZ not made when it should be?]])</f>
        <v>0</v>
      </c>
    </row>
    <row r="1621" spans="1:23" hidden="1">
      <c r="A1621" s="1"/>
      <c r="B1621" s="1" t="str">
        <f>_xlfn.TEXTBEFORE(Table38[[#This Row],[all fluxes from kapp-slack]]," ",,,,"")</f>
        <v/>
      </c>
      <c r="C1621" s="1">
        <f>_xlfn.NUMBERVALUE(IFERROR(_xlfn.TEXTAFTER(Table38[[#This Row],[all fluxes from kapp-slack]]," ",-1,,,""),""))</f>
        <v>0</v>
      </c>
      <c r="F1621" s="1" t="s">
        <v>9617</v>
      </c>
      <c r="G1621" s="1" t="str">
        <f>_xlfn.TEXTBEFORE(Table5[[#This Row],[rxn     kapp_old        kapp_slack_ub   kapp_slack_lb]]," ")</f>
        <v>RXN-SALCMOX_x_FWD-rt1970</v>
      </c>
      <c r="H162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62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621" s="1">
        <f>_xlfn.NUMBERVALUE(_xlfn.TEXTAFTER(Table5[[#This Row],[rxn     kapp_old        kapp_slack_ub   kapp_slack_lb]]," ",-1))</f>
        <v>0</v>
      </c>
      <c r="K1621" s="1">
        <f>_xlfn.XLOOKUP(SUBSTITUTE(Table5[[#This Row],[rxn]],"RXN-","ENZLOAD-"),ENZLOAD[name],ENZLOAD[flux],0)</f>
        <v>6.8915010263999898E-7</v>
      </c>
      <c r="L1621" s="1" t="str">
        <f>"'"&amp;Table5[[#This Row],[rxn]]&amp;"'"&amp;CHAR(9)&amp;IF(AND(Table5[[#This Row],[kapp_slack_ub]]&lt;&gt;0,Table5[[#This Row],[kapp_old]]&lt;$F$1),$F$1,Table5[[#This Row],[kapp_old]])</f>
        <v>'RXN-SALCMOX_x_FWD-rt1970'	27141.27779288</v>
      </c>
      <c r="M1621" s="1">
        <f>_xlfn.XLOOKUP(Table5[[#This Row],[rxn]],Table3[name],Table3[flux],$F$1)</f>
        <v>27141.277792879999</v>
      </c>
      <c r="N1621" s="1">
        <f>IFERROR(Table5[[#This Row],[min flux]]/Table5[[#This Row],[associated enzload]],"")</f>
        <v>39383695495.229675</v>
      </c>
      <c r="O1621" s="1">
        <f>_xlfn.NUMBERVALUE(IF(Table5[[#This Row],[flux/enzload]]="","",ABS($N$1-Table5[[#This Row],[flux/enzload]])))</f>
        <v>1360532622163.72</v>
      </c>
      <c r="P1621" s="1">
        <f>Table5[[#This Row],[kapp_old]]+IFERROR(((Table5[[#This Row],[kapp_slack_ub]]-Table5[[#This Row],[kapp_slack_lb]])/Table5[[#This Row],[associated enzload]]),0)</f>
        <v>27141.277792879999</v>
      </c>
      <c r="Q1621" s="1" t="str">
        <f>"'"&amp;Table5[[#This Row],[rxn]]&amp;"'"&amp;CHAR(9)&amp;Table5[[#This Row],[kapp + (slack_ub - slack_lb)/enzload]]</f>
        <v>'RXN-SALCMOX_x_FWD-rt1970'	27141.27779288</v>
      </c>
      <c r="R1621" s="1">
        <f>_xlfn.XLOOKUP(Table5[[#This Row],[rxn]],Table38[name],Table38[flux],0)</f>
        <v>0</v>
      </c>
      <c r="S1621" s="1">
        <f>_xlfn.XLOOKUP(SUBSTITUTE(Table5[[#This Row],[rxn]],"RXN-","ENZLOAD-"),Table38[name],Table38[flux],0)</f>
        <v>0</v>
      </c>
      <c r="T1621" s="1" t="b">
        <f>AND(Table5[[#This Row],[ENZLOAD flux in kapp-slack.gms]]=0,Table5[[#This Row],[flux in kapp-slack.gms]]&lt;&gt;0,NOT(Table5[[#This Row],[spont or unknown?]]))</f>
        <v>0</v>
      </c>
      <c r="U1621" s="1" t="b">
        <f>OR(_xlfn.TEXTAFTER(Table5[[#This Row],[rxn]],"-",-1)="SPONT",_xlfn.TEXTAFTER(Table5[[#This Row],[rxn]],"-",-1)="UNKNOWN")</f>
        <v>0</v>
      </c>
      <c r="V1621" s="1">
        <f>_xlfn.XLOOKUP(SUBSTITUTE(Table5[[#This Row],[rxn]],"RXN-","ENZLOAD-"),Table4[rxn],Table4[ub],0)</f>
        <v>0.89336700999999996</v>
      </c>
      <c r="W1621" s="1" t="b">
        <f>AND(Table5[[#This Row],[FVA ENZLOAD flux UB]]=0,Table5[[#This Row],[ENZ not made when it should be?]])</f>
        <v>0</v>
      </c>
    </row>
    <row r="1622" spans="1:23" hidden="1">
      <c r="A1622" s="1"/>
      <c r="B1622" s="1" t="str">
        <f>_xlfn.TEXTBEFORE(Table38[[#This Row],[all fluxes from kapp-slack]]," ",,,,"")</f>
        <v/>
      </c>
      <c r="C1622" s="1">
        <f>_xlfn.NUMBERVALUE(IFERROR(_xlfn.TEXTAFTER(Table38[[#This Row],[all fluxes from kapp-slack]]," ",-1,,,""),""))</f>
        <v>0</v>
      </c>
      <c r="F1622" s="1" t="s">
        <v>9621</v>
      </c>
      <c r="G1622" s="1" t="str">
        <f>_xlfn.TEXTBEFORE(Table5[[#This Row],[rxn     kapp_old        kapp_slack_ub   kapp_slack_lb]]," ")</f>
        <v>RXN-SALCMOX_x_FWD-rt5285</v>
      </c>
      <c r="H162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62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622" s="1">
        <f>_xlfn.NUMBERVALUE(_xlfn.TEXTAFTER(Table5[[#This Row],[rxn     kapp_old        kapp_slack_ub   kapp_slack_lb]]," ",-1))</f>
        <v>0</v>
      </c>
      <c r="K1622" s="1">
        <f>_xlfn.XLOOKUP(SUBSTITUTE(Table5[[#This Row],[rxn]],"RXN-","ENZLOAD-"),ENZLOAD[name],ENZLOAD[flux],0)</f>
        <v>3.5614247800000001E-9</v>
      </c>
      <c r="L1622" s="1" t="str">
        <f>"'"&amp;Table5[[#This Row],[rxn]]&amp;"'"&amp;CHAR(9)&amp;IF(AND(Table5[[#This Row],[kapp_slack_ub]]&lt;&gt;0,Table5[[#This Row],[kapp_old]]&lt;$F$1),$F$1,Table5[[#This Row],[kapp_old]])</f>
        <v>'RXN-SALCMOX_x_FWD-rt5285'	27141.27779288</v>
      </c>
      <c r="M1622" s="1">
        <f>_xlfn.XLOOKUP(Table5[[#This Row],[rxn]],Table3[name],Table3[flux],$F$1)</f>
        <v>27141.277792879999</v>
      </c>
      <c r="N1622" s="1">
        <f>IFERROR(Table5[[#This Row],[min flux]]/Table5[[#This Row],[associated enzload]],"")</f>
        <v>7620904404691.6523</v>
      </c>
      <c r="O1622" s="1">
        <f>_xlfn.NUMBERVALUE(IF(Table5[[#This Row],[flux/enzload]]="","",ABS($N$1-Table5[[#This Row],[flux/enzload]])))</f>
        <v>6220988087032.7002</v>
      </c>
      <c r="P1622" s="1">
        <f>Table5[[#This Row],[kapp_old]]+IFERROR(((Table5[[#This Row],[kapp_slack_ub]]-Table5[[#This Row],[kapp_slack_lb]])/Table5[[#This Row],[associated enzload]]),0)</f>
        <v>27141.277792879999</v>
      </c>
      <c r="Q1622" s="1" t="str">
        <f>"'"&amp;Table5[[#This Row],[rxn]]&amp;"'"&amp;CHAR(9)&amp;Table5[[#This Row],[kapp + (slack_ub - slack_lb)/enzload]]</f>
        <v>'RXN-SALCMOX_x_FWD-rt5285'	27141.27779288</v>
      </c>
      <c r="R1622" s="1">
        <f>_xlfn.XLOOKUP(Table5[[#This Row],[rxn]],Table38[name],Table38[flux],0)</f>
        <v>0</v>
      </c>
      <c r="S1622" s="1">
        <f>_xlfn.XLOOKUP(SUBSTITUTE(Table5[[#This Row],[rxn]],"RXN-","ENZLOAD-"),Table38[name],Table38[flux],0)</f>
        <v>0</v>
      </c>
      <c r="T1622" s="1" t="b">
        <f>AND(Table5[[#This Row],[ENZLOAD flux in kapp-slack.gms]]=0,Table5[[#This Row],[flux in kapp-slack.gms]]&lt;&gt;0,NOT(Table5[[#This Row],[spont or unknown?]]))</f>
        <v>0</v>
      </c>
      <c r="U1622" s="1" t="b">
        <f>OR(_xlfn.TEXTAFTER(Table5[[#This Row],[rxn]],"-",-1)="SPONT",_xlfn.TEXTAFTER(Table5[[#This Row],[rxn]],"-",-1)="UNKNOWN")</f>
        <v>0</v>
      </c>
      <c r="V1622" s="1">
        <f>_xlfn.XLOOKUP(SUBSTITUTE(Table5[[#This Row],[rxn]],"RXN-","ENZLOAD-"),Table4[rxn],Table4[ub],0)</f>
        <v>0.91883117999999997</v>
      </c>
      <c r="W1622" s="1" t="b">
        <f>AND(Table5[[#This Row],[FVA ENZLOAD flux UB]]=0,Table5[[#This Row],[ENZ not made when it should be?]])</f>
        <v>0</v>
      </c>
    </row>
    <row r="1623" spans="1:23" hidden="1">
      <c r="A1623" s="1"/>
      <c r="B1623" s="1" t="str">
        <f>_xlfn.TEXTBEFORE(Table38[[#This Row],[all fluxes from kapp-slack]]," ",,,,"")</f>
        <v/>
      </c>
      <c r="C1623" s="1">
        <f>_xlfn.NUMBERVALUE(IFERROR(_xlfn.TEXTAFTER(Table38[[#This Row],[all fluxes from kapp-slack]]," ",-1,,,""),""))</f>
        <v>0</v>
      </c>
      <c r="F1623" s="1" t="s">
        <v>9626</v>
      </c>
      <c r="G1623" s="1" t="str">
        <f>_xlfn.TEXTBEFORE(Table5[[#This Row],[rxn     kapp_old        kapp_slack_ub   kapp_slack_lb]]," ")</f>
        <v>RXN-SBP_c_FWD-rt4269</v>
      </c>
      <c r="H162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62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623" s="1">
        <f>_xlfn.NUMBERVALUE(_xlfn.TEXTAFTER(Table5[[#This Row],[rxn     kapp_old        kapp_slack_ub   kapp_slack_lb]]," ",-1))</f>
        <v>0</v>
      </c>
      <c r="K1623" s="1">
        <f>_xlfn.XLOOKUP(SUBSTITUTE(Table5[[#This Row],[rxn]],"RXN-","ENZLOAD-"),ENZLOAD[name],ENZLOAD[flux],0)</f>
        <v>1.06842381367E-6</v>
      </c>
      <c r="L1623" s="1" t="str">
        <f>"'"&amp;Table5[[#This Row],[rxn]]&amp;"'"&amp;CHAR(9)&amp;IF(AND(Table5[[#This Row],[kapp_slack_ub]]&lt;&gt;0,Table5[[#This Row],[kapp_old]]&lt;$F$1),$F$1,Table5[[#This Row],[kapp_old]])</f>
        <v>'RXN-SBP_c_FWD-rt4269'	27141.27779288</v>
      </c>
      <c r="M1623" s="1">
        <f>_xlfn.XLOOKUP(Table5[[#This Row],[rxn]],Table3[name],Table3[flux],$F$1)</f>
        <v>27141.277792879999</v>
      </c>
      <c r="N1623" s="1">
        <f>IFERROR(Table5[[#This Row],[min flux]]/Table5[[#This Row],[associated enzload]],"")</f>
        <v>25403100759.847927</v>
      </c>
      <c r="O1623" s="1">
        <f>_xlfn.NUMBERVALUE(IF(Table5[[#This Row],[flux/enzload]]="","",ABS($N$1-Table5[[#This Row],[flux/enzload]])))</f>
        <v>1374513216899.1101</v>
      </c>
      <c r="P1623" s="1">
        <f>Table5[[#This Row],[kapp_old]]+IFERROR(((Table5[[#This Row],[kapp_slack_ub]]-Table5[[#This Row],[kapp_slack_lb]])/Table5[[#This Row],[associated enzload]]),0)</f>
        <v>27141.277792879999</v>
      </c>
      <c r="Q1623" s="1" t="str">
        <f>"'"&amp;Table5[[#This Row],[rxn]]&amp;"'"&amp;CHAR(9)&amp;Table5[[#This Row],[kapp + (slack_ub - slack_lb)/enzload]]</f>
        <v>'RXN-SBP_c_FWD-rt4269'	27141.27779288</v>
      </c>
      <c r="R1623" s="1">
        <f>_xlfn.XLOOKUP(Table5[[#This Row],[rxn]],Table38[name],Table38[flux],0)</f>
        <v>0</v>
      </c>
      <c r="S1623" s="1">
        <f>_xlfn.XLOOKUP(SUBSTITUTE(Table5[[#This Row],[rxn]],"RXN-","ENZLOAD-"),Table38[name],Table38[flux],0)</f>
        <v>0</v>
      </c>
      <c r="T1623" s="1" t="b">
        <f>AND(Table5[[#This Row],[ENZLOAD flux in kapp-slack.gms]]=0,Table5[[#This Row],[flux in kapp-slack.gms]]&lt;&gt;0,NOT(Table5[[#This Row],[spont or unknown?]]))</f>
        <v>0</v>
      </c>
      <c r="U1623" s="1" t="b">
        <f>OR(_xlfn.TEXTAFTER(Table5[[#This Row],[rxn]],"-",-1)="SPONT",_xlfn.TEXTAFTER(Table5[[#This Row],[rxn]],"-",-1)="UNKNOWN")</f>
        <v>0</v>
      </c>
      <c r="V1623" s="1">
        <f>_xlfn.XLOOKUP(SUBSTITUTE(Table5[[#This Row],[rxn]],"RXN-","ENZLOAD-"),Table4[rxn],Table4[ub],0)</f>
        <v>1.6836011399999999</v>
      </c>
      <c r="W1623" s="1" t="b">
        <f>AND(Table5[[#This Row],[FVA ENZLOAD flux UB]]=0,Table5[[#This Row],[ENZ not made when it should be?]])</f>
        <v>0</v>
      </c>
    </row>
    <row r="1624" spans="1:23" hidden="1">
      <c r="A1624" s="1"/>
      <c r="B1624" s="1" t="str">
        <f>_xlfn.TEXTBEFORE(Table38[[#This Row],[all fluxes from kapp-slack]]," ",,,,"")</f>
        <v/>
      </c>
      <c r="C1624" s="1">
        <f>_xlfn.NUMBERVALUE(IFERROR(_xlfn.TEXTAFTER(Table38[[#This Row],[all fluxes from kapp-slack]]," ",-1,,,""),""))</f>
        <v>0</v>
      </c>
      <c r="F1624" s="1" t="s">
        <v>9627</v>
      </c>
      <c r="G1624" s="1" t="str">
        <f>_xlfn.TEXTBEFORE(Table5[[#This Row],[rxn     kapp_old        kapp_slack_ub   kapp_slack_lb]]," ")</f>
        <v>RXN-SBPP1_r_FWD-rt5044</v>
      </c>
      <c r="H162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62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624" s="1">
        <f>_xlfn.NUMBERVALUE(_xlfn.TEXTAFTER(Table5[[#This Row],[rxn     kapp_old        kapp_slack_ub   kapp_slack_lb]]," ",-1))</f>
        <v>0</v>
      </c>
      <c r="K1624" s="1">
        <f>_xlfn.XLOOKUP(SUBSTITUTE(Table5[[#This Row],[rxn]],"RXN-","ENZLOAD-"),ENZLOAD[name],ENZLOAD[flux],0)</f>
        <v>2.6311606020000001E-8</v>
      </c>
      <c r="L1624" s="1" t="str">
        <f>"'"&amp;Table5[[#This Row],[rxn]]&amp;"'"&amp;CHAR(9)&amp;IF(AND(Table5[[#This Row],[kapp_slack_ub]]&lt;&gt;0,Table5[[#This Row],[kapp_old]]&lt;$F$1),$F$1,Table5[[#This Row],[kapp_old]])</f>
        <v>'RXN-SBPP1_r_FWD-rt5044'	27141.27779288</v>
      </c>
      <c r="M1624" s="1">
        <f>_xlfn.XLOOKUP(Table5[[#This Row],[rxn]],Table3[name],Table3[flux],$F$1)</f>
        <v>27141.277792879999</v>
      </c>
      <c r="N1624" s="1">
        <f>IFERROR(Table5[[#This Row],[min flux]]/Table5[[#This Row],[associated enzload]],"")</f>
        <v>1031532540136.4458</v>
      </c>
      <c r="O1624" s="1">
        <f>_xlfn.NUMBERVALUE(IF(Table5[[#This Row],[flux/enzload]]="","",ABS($N$1-Table5[[#This Row],[flux/enzload]])))</f>
        <v>368383777522.508</v>
      </c>
      <c r="P1624" s="1">
        <f>Table5[[#This Row],[kapp_old]]+IFERROR(((Table5[[#This Row],[kapp_slack_ub]]-Table5[[#This Row],[kapp_slack_lb]])/Table5[[#This Row],[associated enzload]]),0)</f>
        <v>27141.277792879999</v>
      </c>
      <c r="Q1624" s="1" t="str">
        <f>"'"&amp;Table5[[#This Row],[rxn]]&amp;"'"&amp;CHAR(9)&amp;Table5[[#This Row],[kapp + (slack_ub - slack_lb)/enzload]]</f>
        <v>'RXN-SBPP1_r_FWD-rt5044'	27141.27779288</v>
      </c>
      <c r="R1624" s="1">
        <f>_xlfn.XLOOKUP(Table5[[#This Row],[rxn]],Table38[name],Table38[flux],0)</f>
        <v>0</v>
      </c>
      <c r="S1624" s="1">
        <f>_xlfn.XLOOKUP(SUBSTITUTE(Table5[[#This Row],[rxn]],"RXN-","ENZLOAD-"),Table38[name],Table38[flux],0)</f>
        <v>0</v>
      </c>
      <c r="T1624" s="1" t="b">
        <f>AND(Table5[[#This Row],[ENZLOAD flux in kapp-slack.gms]]=0,Table5[[#This Row],[flux in kapp-slack.gms]]&lt;&gt;0,NOT(Table5[[#This Row],[spont or unknown?]]))</f>
        <v>0</v>
      </c>
      <c r="U1624" s="1" t="b">
        <f>OR(_xlfn.TEXTAFTER(Table5[[#This Row],[rxn]],"-",-1)="SPONT",_xlfn.TEXTAFTER(Table5[[#This Row],[rxn]],"-",-1)="UNKNOWN")</f>
        <v>0</v>
      </c>
      <c r="V1624" s="1">
        <f>_xlfn.XLOOKUP(SUBSTITUTE(Table5[[#This Row],[rxn]],"RXN-","ENZLOAD-"),Table4[rxn],Table4[ub],0)</f>
        <v>0.86985409000000002</v>
      </c>
      <c r="W1624" s="1" t="b">
        <f>AND(Table5[[#This Row],[FVA ENZLOAD flux UB]]=0,Table5[[#This Row],[ENZ not made when it should be?]])</f>
        <v>0</v>
      </c>
    </row>
    <row r="1625" spans="1:23" hidden="1">
      <c r="A1625" s="1"/>
      <c r="B1625" s="1" t="str">
        <f>_xlfn.TEXTBEFORE(Table38[[#This Row],[all fluxes from kapp-slack]]," ",,,,"")</f>
        <v/>
      </c>
      <c r="C1625" s="1">
        <f>_xlfn.NUMBERVALUE(IFERROR(_xlfn.TEXTAFTER(Table38[[#This Row],[all fluxes from kapp-slack]]," ",-1,,,""),""))</f>
        <v>0</v>
      </c>
      <c r="F1625" s="1" t="s">
        <v>9628</v>
      </c>
      <c r="G1625" s="1" t="str">
        <f>_xlfn.TEXTBEFORE(Table5[[#This Row],[rxn     kapp_old        kapp_slack_ub   kapp_slack_lb]]," ")</f>
        <v>RXN-SBPP2_r_FWD-rt5044</v>
      </c>
      <c r="H162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62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625" s="1">
        <f>_xlfn.NUMBERVALUE(_xlfn.TEXTAFTER(Table5[[#This Row],[rxn     kapp_old        kapp_slack_ub   kapp_slack_lb]]," ",-1))</f>
        <v>0</v>
      </c>
      <c r="K1625" s="1">
        <f>_xlfn.XLOOKUP(SUBSTITUTE(Table5[[#This Row],[rxn]],"RXN-","ENZLOAD-"),ENZLOAD[name],ENZLOAD[flux],0)</f>
        <v>2.6311606020000001E-8</v>
      </c>
      <c r="L1625" s="1" t="str">
        <f>"'"&amp;Table5[[#This Row],[rxn]]&amp;"'"&amp;CHAR(9)&amp;IF(AND(Table5[[#This Row],[kapp_slack_ub]]&lt;&gt;0,Table5[[#This Row],[kapp_old]]&lt;$F$1),$F$1,Table5[[#This Row],[kapp_old]])</f>
        <v>'RXN-SBPP2_r_FWD-rt5044'	27141.27779288</v>
      </c>
      <c r="M1625" s="1">
        <f>_xlfn.XLOOKUP(Table5[[#This Row],[rxn]],Table3[name],Table3[flux],$F$1)</f>
        <v>27141.277792879999</v>
      </c>
      <c r="N1625" s="1">
        <f>IFERROR(Table5[[#This Row],[min flux]]/Table5[[#This Row],[associated enzload]],"")</f>
        <v>1031532540136.4458</v>
      </c>
      <c r="O1625" s="1">
        <f>_xlfn.NUMBERVALUE(IF(Table5[[#This Row],[flux/enzload]]="","",ABS($N$1-Table5[[#This Row],[flux/enzload]])))</f>
        <v>368383777522.508</v>
      </c>
      <c r="P1625" s="1">
        <f>Table5[[#This Row],[kapp_old]]+IFERROR(((Table5[[#This Row],[kapp_slack_ub]]-Table5[[#This Row],[kapp_slack_lb]])/Table5[[#This Row],[associated enzload]]),0)</f>
        <v>27141.277792879999</v>
      </c>
      <c r="Q1625" s="1" t="str">
        <f>"'"&amp;Table5[[#This Row],[rxn]]&amp;"'"&amp;CHAR(9)&amp;Table5[[#This Row],[kapp + (slack_ub - slack_lb)/enzload]]</f>
        <v>'RXN-SBPP2_r_FWD-rt5044'	27141.27779288</v>
      </c>
      <c r="R1625" s="1">
        <f>_xlfn.XLOOKUP(Table5[[#This Row],[rxn]],Table38[name],Table38[flux],0)</f>
        <v>0</v>
      </c>
      <c r="S1625" s="1">
        <f>_xlfn.XLOOKUP(SUBSTITUTE(Table5[[#This Row],[rxn]],"RXN-","ENZLOAD-"),Table38[name],Table38[flux],0)</f>
        <v>0</v>
      </c>
      <c r="T1625" s="1" t="b">
        <f>AND(Table5[[#This Row],[ENZLOAD flux in kapp-slack.gms]]=0,Table5[[#This Row],[flux in kapp-slack.gms]]&lt;&gt;0,NOT(Table5[[#This Row],[spont or unknown?]]))</f>
        <v>0</v>
      </c>
      <c r="U1625" s="1" t="b">
        <f>OR(_xlfn.TEXTAFTER(Table5[[#This Row],[rxn]],"-",-1)="SPONT",_xlfn.TEXTAFTER(Table5[[#This Row],[rxn]],"-",-1)="UNKNOWN")</f>
        <v>0</v>
      </c>
      <c r="V1625" s="1">
        <f>_xlfn.XLOOKUP(SUBSTITUTE(Table5[[#This Row],[rxn]],"RXN-","ENZLOAD-"),Table4[rxn],Table4[ub],0)</f>
        <v>0.86985409000000002</v>
      </c>
      <c r="W1625" s="1" t="b">
        <f>AND(Table5[[#This Row],[FVA ENZLOAD flux UB]]=0,Table5[[#This Row],[ENZ not made when it should be?]])</f>
        <v>0</v>
      </c>
    </row>
    <row r="1626" spans="1:23" hidden="1">
      <c r="A1626" s="1"/>
      <c r="B1626" s="1" t="str">
        <f>_xlfn.TEXTBEFORE(Table38[[#This Row],[all fluxes from kapp-slack]]," ",,,,"")</f>
        <v/>
      </c>
      <c r="C1626" s="1">
        <f>_xlfn.NUMBERVALUE(IFERROR(_xlfn.TEXTAFTER(Table38[[#This Row],[all fluxes from kapp-slack]]," ",-1,,,""),""))</f>
        <v>0</v>
      </c>
      <c r="F1626" s="1" t="s">
        <v>9630</v>
      </c>
      <c r="G1626" s="1" t="str">
        <f>_xlfn.TEXTBEFORE(Table5[[#This Row],[rxn     kapp_old        kapp_slack_ub   kapp_slack_lb]]," ")</f>
        <v>RXN-SBTD_D2_c_FWD-rt8084</v>
      </c>
      <c r="H162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62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626" s="1">
        <f>_xlfn.NUMBERVALUE(_xlfn.TEXTAFTER(Table5[[#This Row],[rxn     kapp_old        kapp_slack_ub   kapp_slack_lb]]," ",-1))</f>
        <v>0</v>
      </c>
      <c r="K1626" s="1">
        <f>_xlfn.XLOOKUP(SUBSTITUTE(Table5[[#This Row],[rxn]],"RXN-","ENZLOAD-"),ENZLOAD[name],ENZLOAD[flux],0)</f>
        <v>5.4181801869999903E-8</v>
      </c>
      <c r="L1626" s="1" t="str">
        <f>"'"&amp;Table5[[#This Row],[rxn]]&amp;"'"&amp;CHAR(9)&amp;IF(AND(Table5[[#This Row],[kapp_slack_ub]]&lt;&gt;0,Table5[[#This Row],[kapp_old]]&lt;$F$1),$F$1,Table5[[#This Row],[kapp_old]])</f>
        <v>'RXN-SBTD_D2_c_FWD-rt8084'	27141.27779288</v>
      </c>
      <c r="M1626" s="1">
        <f>_xlfn.XLOOKUP(Table5[[#This Row],[rxn]],Table3[name],Table3[flux],$F$1)</f>
        <v>27141.277792879999</v>
      </c>
      <c r="N1626" s="1">
        <f>IFERROR(Table5[[#This Row],[min flux]]/Table5[[#This Row],[associated enzload]],"")</f>
        <v>500929774502.53351</v>
      </c>
      <c r="O1626" s="1">
        <f>_xlfn.NUMBERVALUE(IF(Table5[[#This Row],[flux/enzload]]="","",ABS($N$1-Table5[[#This Row],[flux/enzload]])))</f>
        <v>898986543156.42004</v>
      </c>
      <c r="P1626" s="1">
        <f>Table5[[#This Row],[kapp_old]]+IFERROR(((Table5[[#This Row],[kapp_slack_ub]]-Table5[[#This Row],[kapp_slack_lb]])/Table5[[#This Row],[associated enzload]]),0)</f>
        <v>27141.277792879999</v>
      </c>
      <c r="Q1626" s="1" t="str">
        <f>"'"&amp;Table5[[#This Row],[rxn]]&amp;"'"&amp;CHAR(9)&amp;Table5[[#This Row],[kapp + (slack_ub - slack_lb)/enzload]]</f>
        <v>'RXN-SBTD_D2_c_FWD-rt8084'	27141.27779288</v>
      </c>
      <c r="R1626" s="1">
        <f>_xlfn.XLOOKUP(Table5[[#This Row],[rxn]],Table38[name],Table38[flux],0)</f>
        <v>0</v>
      </c>
      <c r="S1626" s="1">
        <f>_xlfn.XLOOKUP(SUBSTITUTE(Table5[[#This Row],[rxn]],"RXN-","ENZLOAD-"),Table38[name],Table38[flux],0)</f>
        <v>0</v>
      </c>
      <c r="T1626" s="1" t="b">
        <f>AND(Table5[[#This Row],[ENZLOAD flux in kapp-slack.gms]]=0,Table5[[#This Row],[flux in kapp-slack.gms]]&lt;&gt;0,NOT(Table5[[#This Row],[spont or unknown?]]))</f>
        <v>0</v>
      </c>
      <c r="U1626" s="1" t="b">
        <f>OR(_xlfn.TEXTAFTER(Table5[[#This Row],[rxn]],"-",-1)="SPONT",_xlfn.TEXTAFTER(Table5[[#This Row],[rxn]],"-",-1)="UNKNOWN")</f>
        <v>0</v>
      </c>
      <c r="V1626" s="1">
        <f>_xlfn.XLOOKUP(SUBSTITUTE(Table5[[#This Row],[rxn]],"RXN-","ENZLOAD-"),Table4[rxn],Table4[ub],0)</f>
        <v>1.0257718199999999</v>
      </c>
      <c r="W1626" s="1" t="b">
        <f>AND(Table5[[#This Row],[FVA ENZLOAD flux UB]]=0,Table5[[#This Row],[ENZ not made when it should be?]])</f>
        <v>0</v>
      </c>
    </row>
    <row r="1627" spans="1:23" hidden="1">
      <c r="A1627" s="1"/>
      <c r="B1627" s="1" t="str">
        <f>_xlfn.TEXTBEFORE(Table38[[#This Row],[all fluxes from kapp-slack]]," ",,,,"")</f>
        <v/>
      </c>
      <c r="C1627" s="1">
        <f>_xlfn.NUMBERVALUE(IFERROR(_xlfn.TEXTAFTER(Table38[[#This Row],[all fluxes from kapp-slack]]," ",-1,,,""),""))</f>
        <v>0</v>
      </c>
      <c r="F1627" s="1" t="s">
        <v>9636</v>
      </c>
      <c r="G1627" s="1" t="str">
        <f>_xlfn.TEXTBEFORE(Table5[[#This Row],[rxn     kapp_old        kapp_slack_ub   kapp_slack_lb]]," ")</f>
        <v>RXN-SDPDS_c_FWD-rt3986</v>
      </c>
      <c r="H162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62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627" s="1">
        <f>_xlfn.NUMBERVALUE(_xlfn.TEXTAFTER(Table5[[#This Row],[rxn     kapp_old        kapp_slack_ub   kapp_slack_lb]]," ",-1))</f>
        <v>0</v>
      </c>
      <c r="K1627" s="1">
        <f>_xlfn.XLOOKUP(SUBSTITUTE(Table5[[#This Row],[rxn]],"RXN-","ENZLOAD-"),ENZLOAD[name],ENZLOAD[flux],0)</f>
        <v>1.46256424E-9</v>
      </c>
      <c r="L1627" s="1" t="str">
        <f>"'"&amp;Table5[[#This Row],[rxn]]&amp;"'"&amp;CHAR(9)&amp;IF(AND(Table5[[#This Row],[kapp_slack_ub]]&lt;&gt;0,Table5[[#This Row],[kapp_old]]&lt;$F$1),$F$1,Table5[[#This Row],[kapp_old]])</f>
        <v>'RXN-SDPDS_c_FWD-rt3986'	27141.27779288</v>
      </c>
      <c r="M1627" s="1">
        <f>_xlfn.XLOOKUP(Table5[[#This Row],[rxn]],Table3[name],Table3[flux],$F$1)</f>
        <v>27141.277792879999</v>
      </c>
      <c r="N1627" s="1">
        <f>IFERROR(Table5[[#This Row],[min flux]]/Table5[[#This Row],[associated enzload]],"")</f>
        <v>18557323535327.238</v>
      </c>
      <c r="O1627" s="1">
        <f>_xlfn.NUMBERVALUE(IF(Table5[[#This Row],[flux/enzload]]="","",ABS($N$1-Table5[[#This Row],[flux/enzload]])))</f>
        <v>17157407217668.301</v>
      </c>
      <c r="P1627" s="1">
        <f>Table5[[#This Row],[kapp_old]]+IFERROR(((Table5[[#This Row],[kapp_slack_ub]]-Table5[[#This Row],[kapp_slack_lb]])/Table5[[#This Row],[associated enzload]]),0)</f>
        <v>27141.277792879999</v>
      </c>
      <c r="Q1627" s="1" t="str">
        <f>"'"&amp;Table5[[#This Row],[rxn]]&amp;"'"&amp;CHAR(9)&amp;Table5[[#This Row],[kapp + (slack_ub - slack_lb)/enzload]]</f>
        <v>'RXN-SDPDS_c_FWD-rt3986'	27141.27779288</v>
      </c>
      <c r="R1627" s="1">
        <f>_xlfn.XLOOKUP(Table5[[#This Row],[rxn]],Table38[name],Table38[flux],0)</f>
        <v>0</v>
      </c>
      <c r="S1627" s="1">
        <f>_xlfn.XLOOKUP(SUBSTITUTE(Table5[[#This Row],[rxn]],"RXN-","ENZLOAD-"),Table38[name],Table38[flux],0)</f>
        <v>0</v>
      </c>
      <c r="T1627" s="1" t="b">
        <f>AND(Table5[[#This Row],[ENZLOAD flux in kapp-slack.gms]]=0,Table5[[#This Row],[flux in kapp-slack.gms]]&lt;&gt;0,NOT(Table5[[#This Row],[spont or unknown?]]))</f>
        <v>0</v>
      </c>
      <c r="U1627" s="1" t="b">
        <f>OR(_xlfn.TEXTAFTER(Table5[[#This Row],[rxn]],"-",-1)="SPONT",_xlfn.TEXTAFTER(Table5[[#This Row],[rxn]],"-",-1)="UNKNOWN")</f>
        <v>0</v>
      </c>
      <c r="V1627" s="1">
        <f>_xlfn.XLOOKUP(SUBSTITUTE(Table5[[#This Row],[rxn]],"RXN-","ENZLOAD-"),Table4[rxn],Table4[ub],0)</f>
        <v>0.88887190000000005</v>
      </c>
      <c r="W1627" s="1" t="b">
        <f>AND(Table5[[#This Row],[FVA ENZLOAD flux UB]]=0,Table5[[#This Row],[ENZ not made when it should be?]])</f>
        <v>0</v>
      </c>
    </row>
    <row r="1628" spans="1:23" hidden="1">
      <c r="A1628" s="1"/>
      <c r="B1628" s="1" t="str">
        <f>_xlfn.TEXTBEFORE(Table38[[#This Row],[all fluxes from kapp-slack]]," ",,,,"")</f>
        <v/>
      </c>
      <c r="C1628" s="1">
        <f>_xlfn.NUMBERVALUE(IFERROR(_xlfn.TEXTAFTER(Table38[[#This Row],[all fluxes from kapp-slack]]," ",-1,,,""),""))</f>
        <v>0</v>
      </c>
      <c r="F1628" s="1" t="s">
        <v>9638</v>
      </c>
      <c r="G1628" s="1" t="str">
        <f>_xlfn.TEXTBEFORE(Table5[[#This Row],[rxn     kapp_old        kapp_slack_ub   kapp_slack_lb]]," ")</f>
        <v>RXN-SERD_L_c_FWD-rt0848_c</v>
      </c>
      <c r="H1628" s="1">
        <f>_xlfn.NUMBERVALUE(_xlfn.TEXTBEFORE(TRIM(_xlfn.TEXTAFTER(_xlfn.TEXTBEFORE(Table5[[#This Row],[rxn     kapp_old        kapp_slack_ub   kapp_slack_lb]],Table5[[#This Row],[kapp_slack_lb]],-1),Table5[[#This Row],[rxn]]))," "))</f>
        <v>241594.699587054</v>
      </c>
      <c r="I162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628" s="1">
        <f>_xlfn.NUMBERVALUE(_xlfn.TEXTAFTER(Table5[[#This Row],[rxn     kapp_old        kapp_slack_ub   kapp_slack_lb]]," ",-1))</f>
        <v>0</v>
      </c>
      <c r="K1628" s="1">
        <f>_xlfn.XLOOKUP(SUBSTITUTE(Table5[[#This Row],[rxn]],"RXN-","ENZLOAD-"),ENZLOAD[name],ENZLOAD[flux],0)</f>
        <v>1.7102846892000001E-7</v>
      </c>
      <c r="L1628" s="1" t="str">
        <f>"'"&amp;Table5[[#This Row],[rxn]]&amp;"'"&amp;CHAR(9)&amp;IF(AND(Table5[[#This Row],[kapp_slack_ub]]&lt;&gt;0,Table5[[#This Row],[kapp_old]]&lt;$F$1),$F$1,Table5[[#This Row],[kapp_old]])</f>
        <v>'RXN-SERD_L_c_FWD-rt0848_c'	241594.699587054</v>
      </c>
      <c r="M1628" s="1">
        <f>_xlfn.XLOOKUP(Table5[[#This Row],[rxn]],Table3[name],Table3[flux],$F$1)</f>
        <v>27141.277792879999</v>
      </c>
      <c r="N1628" s="1">
        <f>IFERROR(Table5[[#This Row],[min flux]]/Table5[[#This Row],[associated enzload]],"")</f>
        <v>158694502525.04779</v>
      </c>
      <c r="O1628" s="1">
        <f>_xlfn.NUMBERVALUE(IF(Table5[[#This Row],[flux/enzload]]="","",ABS($N$1-Table5[[#This Row],[flux/enzload]])))</f>
        <v>1241221815133.9099</v>
      </c>
      <c r="P1628" s="1">
        <f>Table5[[#This Row],[kapp_old]]+IFERROR(((Table5[[#This Row],[kapp_slack_ub]]-Table5[[#This Row],[kapp_slack_lb]])/Table5[[#This Row],[associated enzload]]),0)</f>
        <v>241594.699587054</v>
      </c>
      <c r="Q1628" s="1" t="str">
        <f>"'"&amp;Table5[[#This Row],[rxn]]&amp;"'"&amp;CHAR(9)&amp;Table5[[#This Row],[kapp + (slack_ub - slack_lb)/enzload]]</f>
        <v>'RXN-SERD_L_c_FWD-rt0848_c'	241594.699587054</v>
      </c>
      <c r="R1628" s="1">
        <f>_xlfn.XLOOKUP(Table5[[#This Row],[rxn]],Table38[name],Table38[flux],0)</f>
        <v>0</v>
      </c>
      <c r="S1628" s="1">
        <f>_xlfn.XLOOKUP(SUBSTITUTE(Table5[[#This Row],[rxn]],"RXN-","ENZLOAD-"),Table38[name],Table38[flux],0)</f>
        <v>0</v>
      </c>
      <c r="T1628" s="1" t="b">
        <f>AND(Table5[[#This Row],[ENZLOAD flux in kapp-slack.gms]]=0,Table5[[#This Row],[flux in kapp-slack.gms]]&lt;&gt;0,NOT(Table5[[#This Row],[spont or unknown?]]))</f>
        <v>0</v>
      </c>
      <c r="U1628" s="1" t="b">
        <f>OR(_xlfn.TEXTAFTER(Table5[[#This Row],[rxn]],"-",-1)="SPONT",_xlfn.TEXTAFTER(Table5[[#This Row],[rxn]],"-",-1)="UNKNOWN")</f>
        <v>0</v>
      </c>
      <c r="V1628" s="1">
        <f>_xlfn.XLOOKUP(SUBSTITUTE(Table5[[#This Row],[rxn]],"RXN-","ENZLOAD-"),Table4[rxn],Table4[ub],0)</f>
        <v>1.21640671</v>
      </c>
      <c r="W1628" s="1" t="b">
        <f>AND(Table5[[#This Row],[FVA ENZLOAD flux UB]]=0,Table5[[#This Row],[ENZ not made when it should be?]])</f>
        <v>0</v>
      </c>
    </row>
    <row r="1629" spans="1:23" hidden="1">
      <c r="A1629" s="1"/>
      <c r="B1629" s="1" t="str">
        <f>_xlfn.TEXTBEFORE(Table38[[#This Row],[all fluxes from kapp-slack]]," ",,,,"")</f>
        <v/>
      </c>
      <c r="C1629" s="1">
        <f>_xlfn.NUMBERVALUE(IFERROR(_xlfn.TEXTAFTER(Table38[[#This Row],[all fluxes from kapp-slack]]," ",-1,,,""),""))</f>
        <v>0</v>
      </c>
      <c r="F1629" s="1" t="s">
        <v>9640</v>
      </c>
      <c r="G1629" s="1" t="str">
        <f>_xlfn.TEXTBEFORE(Table5[[#This Row],[rxn     kapp_old        kapp_slack_ub   kapp_slack_lb]]," ")</f>
        <v>RXN-SERt_c_m_FWD-rt7910</v>
      </c>
      <c r="H162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62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629" s="1">
        <f>_xlfn.NUMBERVALUE(_xlfn.TEXTAFTER(Table5[[#This Row],[rxn     kapp_old        kapp_slack_ub   kapp_slack_lb]]," ",-1))</f>
        <v>0</v>
      </c>
      <c r="K1629" s="1">
        <f>_xlfn.XLOOKUP(SUBSTITUTE(Table5[[#This Row],[rxn]],"RXN-","ENZLOAD-"),ENZLOAD[name],ENZLOAD[flux],0)</f>
        <v>6.2363914569999995E-7</v>
      </c>
      <c r="L1629" s="1" t="str">
        <f>"'"&amp;Table5[[#This Row],[rxn]]&amp;"'"&amp;CHAR(9)&amp;IF(AND(Table5[[#This Row],[kapp_slack_ub]]&lt;&gt;0,Table5[[#This Row],[kapp_old]]&lt;$F$1),$F$1,Table5[[#This Row],[kapp_old]])</f>
        <v>'RXN-SERt_c_m_FWD-rt7910'	27141.27779288</v>
      </c>
      <c r="M1629" s="1">
        <f>_xlfn.XLOOKUP(Table5[[#This Row],[rxn]],Table3[name],Table3[flux],$F$1)</f>
        <v>27141.277792879999</v>
      </c>
      <c r="N1629" s="1">
        <f>IFERROR(Table5[[#This Row],[min flux]]/Table5[[#This Row],[associated enzload]],"")</f>
        <v>43520805228.503479</v>
      </c>
      <c r="O1629" s="1">
        <f>_xlfn.NUMBERVALUE(IF(Table5[[#This Row],[flux/enzload]]="","",ABS($N$1-Table5[[#This Row],[flux/enzload]])))</f>
        <v>1356395512430.45</v>
      </c>
      <c r="P1629" s="1">
        <f>Table5[[#This Row],[kapp_old]]+IFERROR(((Table5[[#This Row],[kapp_slack_ub]]-Table5[[#This Row],[kapp_slack_lb]])/Table5[[#This Row],[associated enzload]]),0)</f>
        <v>27141.277792879999</v>
      </c>
      <c r="Q1629" s="1" t="str">
        <f>"'"&amp;Table5[[#This Row],[rxn]]&amp;"'"&amp;CHAR(9)&amp;Table5[[#This Row],[kapp + (slack_ub - slack_lb)/enzload]]</f>
        <v>'RXN-SERt_c_m_FWD-rt7910'	27141.27779288</v>
      </c>
      <c r="R1629" s="1">
        <f>_xlfn.XLOOKUP(Table5[[#This Row],[rxn]],Table38[name],Table38[flux],0)</f>
        <v>0</v>
      </c>
      <c r="S1629" s="1">
        <f>_xlfn.XLOOKUP(SUBSTITUTE(Table5[[#This Row],[rxn]],"RXN-","ENZLOAD-"),Table38[name],Table38[flux],0)</f>
        <v>0</v>
      </c>
      <c r="T1629" s="1" t="b">
        <f>AND(Table5[[#This Row],[ENZLOAD flux in kapp-slack.gms]]=0,Table5[[#This Row],[flux in kapp-slack.gms]]&lt;&gt;0,NOT(Table5[[#This Row],[spont or unknown?]]))</f>
        <v>0</v>
      </c>
      <c r="U1629" s="1" t="b">
        <f>OR(_xlfn.TEXTAFTER(Table5[[#This Row],[rxn]],"-",-1)="SPONT",_xlfn.TEXTAFTER(Table5[[#This Row],[rxn]],"-",-1)="UNKNOWN")</f>
        <v>0</v>
      </c>
      <c r="V1629" s="1">
        <f>_xlfn.XLOOKUP(SUBSTITUTE(Table5[[#This Row],[rxn]],"RXN-","ENZLOAD-"),Table4[rxn],Table4[ub],0)</f>
        <v>1.13968019</v>
      </c>
      <c r="W1629" s="1" t="b">
        <f>AND(Table5[[#This Row],[FVA ENZLOAD flux UB]]=0,Table5[[#This Row],[ENZ not made when it should be?]])</f>
        <v>0</v>
      </c>
    </row>
    <row r="1630" spans="1:23" hidden="1">
      <c r="A1630" s="1"/>
      <c r="B1630" s="1" t="str">
        <f>_xlfn.TEXTBEFORE(Table38[[#This Row],[all fluxes from kapp-slack]]," ",,,,"")</f>
        <v/>
      </c>
      <c r="C1630" s="1">
        <f>_xlfn.NUMBERVALUE(IFERROR(_xlfn.TEXTAFTER(Table38[[#This Row],[all fluxes from kapp-slack]]," ",-1,,,""),""))</f>
        <v>0</v>
      </c>
      <c r="F1630" s="1" t="s">
        <v>9646</v>
      </c>
      <c r="G1630" s="1" t="str">
        <f>_xlfn.TEXTBEFORE(Table5[[#This Row],[rxn     kapp_old        kapp_slack_ub   kapp_slack_lb]]," ")</f>
        <v>RXN-SERtps_e_FWD-rt0594</v>
      </c>
      <c r="H163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63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630" s="1">
        <f>_xlfn.NUMBERVALUE(_xlfn.TEXTAFTER(Table5[[#This Row],[rxn     kapp_old        kapp_slack_ub   kapp_slack_lb]]," ",-1))</f>
        <v>0</v>
      </c>
      <c r="K1630" s="1">
        <f>_xlfn.XLOOKUP(SUBSTITUTE(Table5[[#This Row],[rxn]],"RXN-","ENZLOAD-"),ENZLOAD[name],ENZLOAD[flux],0)</f>
        <v>9.0141876169999897E-8</v>
      </c>
      <c r="L1630" s="1" t="str">
        <f>"'"&amp;Table5[[#This Row],[rxn]]&amp;"'"&amp;CHAR(9)&amp;IF(AND(Table5[[#This Row],[kapp_slack_ub]]&lt;&gt;0,Table5[[#This Row],[kapp_old]]&lt;$F$1),$F$1,Table5[[#This Row],[kapp_old]])</f>
        <v>'RXN-SERtps_e_FWD-rt0594'	27141.27779288</v>
      </c>
      <c r="M1630" s="1">
        <f>_xlfn.XLOOKUP(Table5[[#This Row],[rxn]],Table3[name],Table3[flux],$F$1)</f>
        <v>27141.277792879999</v>
      </c>
      <c r="N1630" s="1">
        <f>IFERROR(Table5[[#This Row],[min flux]]/Table5[[#This Row],[associated enzload]],"")</f>
        <v>301095106359.82172</v>
      </c>
      <c r="O1630" s="1">
        <f>_xlfn.NUMBERVALUE(IF(Table5[[#This Row],[flux/enzload]]="","",ABS($N$1-Table5[[#This Row],[flux/enzload]])))</f>
        <v>1098821211299.13</v>
      </c>
      <c r="P1630" s="1">
        <f>Table5[[#This Row],[kapp_old]]+IFERROR(((Table5[[#This Row],[kapp_slack_ub]]-Table5[[#This Row],[kapp_slack_lb]])/Table5[[#This Row],[associated enzload]]),0)</f>
        <v>27141.277792879999</v>
      </c>
      <c r="Q1630" s="1" t="str">
        <f>"'"&amp;Table5[[#This Row],[rxn]]&amp;"'"&amp;CHAR(9)&amp;Table5[[#This Row],[kapp + (slack_ub - slack_lb)/enzload]]</f>
        <v>'RXN-SERtps_e_FWD-rt0594'	27141.27779288</v>
      </c>
      <c r="R1630" s="1">
        <f>_xlfn.XLOOKUP(Table5[[#This Row],[rxn]],Table38[name],Table38[flux],0)</f>
        <v>0</v>
      </c>
      <c r="S1630" s="1">
        <f>_xlfn.XLOOKUP(SUBSTITUTE(Table5[[#This Row],[rxn]],"RXN-","ENZLOAD-"),Table38[name],Table38[flux],0)</f>
        <v>0</v>
      </c>
      <c r="T1630" s="1" t="b">
        <f>AND(Table5[[#This Row],[ENZLOAD flux in kapp-slack.gms]]=0,Table5[[#This Row],[flux in kapp-slack.gms]]&lt;&gt;0,NOT(Table5[[#This Row],[spont or unknown?]]))</f>
        <v>0</v>
      </c>
      <c r="U1630" s="1" t="b">
        <f>OR(_xlfn.TEXTAFTER(Table5[[#This Row],[rxn]],"-",-1)="SPONT",_xlfn.TEXTAFTER(Table5[[#This Row],[rxn]],"-",-1)="UNKNOWN")</f>
        <v>0</v>
      </c>
      <c r="V1630" s="1">
        <f>_xlfn.XLOOKUP(SUBSTITUTE(Table5[[#This Row],[rxn]],"RXN-","ENZLOAD-"),Table4[rxn],Table4[ub],0)</f>
        <v>0.69563965999999999</v>
      </c>
      <c r="W1630" s="1" t="b">
        <f>AND(Table5[[#This Row],[FVA ENZLOAD flux UB]]=0,Table5[[#This Row],[ENZ not made when it should be?]])</f>
        <v>0</v>
      </c>
    </row>
    <row r="1631" spans="1:23" hidden="1">
      <c r="A1631" s="1"/>
      <c r="B1631" s="1" t="str">
        <f>_xlfn.TEXTBEFORE(Table38[[#This Row],[all fluxes from kapp-slack]]," ",,,,"")</f>
        <v/>
      </c>
      <c r="C1631" s="1">
        <f>_xlfn.NUMBERVALUE(IFERROR(_xlfn.TEXTAFTER(Table38[[#This Row],[all fluxes from kapp-slack]]," ",-1,,,""),""))</f>
        <v>0</v>
      </c>
      <c r="F1631" s="1" t="s">
        <v>9647</v>
      </c>
      <c r="G1631" s="1" t="str">
        <f>_xlfn.TEXTBEFORE(Table5[[#This Row],[rxn     kapp_old        kapp_slack_ub   kapp_slack_lb]]," ")</f>
        <v>RXN-SERtps_e_REV-rt0594</v>
      </c>
      <c r="H163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63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631" s="1">
        <f>_xlfn.NUMBERVALUE(_xlfn.TEXTAFTER(Table5[[#This Row],[rxn     kapp_old        kapp_slack_ub   kapp_slack_lb]]," ",-1))</f>
        <v>0</v>
      </c>
      <c r="K1631" s="1">
        <f>_xlfn.XLOOKUP(SUBSTITUTE(Table5[[#This Row],[rxn]],"RXN-","ENZLOAD-"),ENZLOAD[name],ENZLOAD[flux],0)</f>
        <v>9.0141876169999897E-8</v>
      </c>
      <c r="L1631" s="1" t="str">
        <f>"'"&amp;Table5[[#This Row],[rxn]]&amp;"'"&amp;CHAR(9)&amp;IF(AND(Table5[[#This Row],[kapp_slack_ub]]&lt;&gt;0,Table5[[#This Row],[kapp_old]]&lt;$F$1),$F$1,Table5[[#This Row],[kapp_old]])</f>
        <v>'RXN-SERtps_e_REV-rt0594'	27141.27779288</v>
      </c>
      <c r="M1631" s="1">
        <f>_xlfn.XLOOKUP(Table5[[#This Row],[rxn]],Table3[name],Table3[flux],$F$1)</f>
        <v>27141.277792879999</v>
      </c>
      <c r="N1631" s="1">
        <f>IFERROR(Table5[[#This Row],[min flux]]/Table5[[#This Row],[associated enzload]],"")</f>
        <v>301095106359.82172</v>
      </c>
      <c r="O1631" s="1">
        <f>_xlfn.NUMBERVALUE(IF(Table5[[#This Row],[flux/enzload]]="","",ABS($N$1-Table5[[#This Row],[flux/enzload]])))</f>
        <v>1098821211299.13</v>
      </c>
      <c r="P1631" s="1">
        <f>Table5[[#This Row],[kapp_old]]+IFERROR(((Table5[[#This Row],[kapp_slack_ub]]-Table5[[#This Row],[kapp_slack_lb]])/Table5[[#This Row],[associated enzload]]),0)</f>
        <v>27141.277792879999</v>
      </c>
      <c r="Q1631" s="1" t="str">
        <f>"'"&amp;Table5[[#This Row],[rxn]]&amp;"'"&amp;CHAR(9)&amp;Table5[[#This Row],[kapp + (slack_ub - slack_lb)/enzload]]</f>
        <v>'RXN-SERtps_e_REV-rt0594'	27141.27779288</v>
      </c>
      <c r="R1631" s="1">
        <f>_xlfn.XLOOKUP(Table5[[#This Row],[rxn]],Table38[name],Table38[flux],0)</f>
        <v>0</v>
      </c>
      <c r="S1631" s="1">
        <f>_xlfn.XLOOKUP(SUBSTITUTE(Table5[[#This Row],[rxn]],"RXN-","ENZLOAD-"),Table38[name],Table38[flux],0)</f>
        <v>0</v>
      </c>
      <c r="T1631" s="1" t="b">
        <f>AND(Table5[[#This Row],[ENZLOAD flux in kapp-slack.gms]]=0,Table5[[#This Row],[flux in kapp-slack.gms]]&lt;&gt;0,NOT(Table5[[#This Row],[spont or unknown?]]))</f>
        <v>0</v>
      </c>
      <c r="U1631" s="1" t="b">
        <f>OR(_xlfn.TEXTAFTER(Table5[[#This Row],[rxn]],"-",-1)="SPONT",_xlfn.TEXTAFTER(Table5[[#This Row],[rxn]],"-",-1)="UNKNOWN")</f>
        <v>0</v>
      </c>
      <c r="V1631" s="1">
        <f>_xlfn.XLOOKUP(SUBSTITUTE(Table5[[#This Row],[rxn]],"RXN-","ENZLOAD-"),Table4[rxn],Table4[ub],0)</f>
        <v>0.69563965999999999</v>
      </c>
      <c r="W1631" s="1" t="b">
        <f>AND(Table5[[#This Row],[FVA ENZLOAD flux UB]]=0,Table5[[#This Row],[ENZ not made when it should be?]])</f>
        <v>0</v>
      </c>
    </row>
    <row r="1632" spans="1:23" hidden="1">
      <c r="A1632" s="1"/>
      <c r="B1632" s="1" t="str">
        <f>_xlfn.TEXTBEFORE(Table38[[#This Row],[all fluxes from kapp-slack]]," ",,,,"")</f>
        <v/>
      </c>
      <c r="C1632" s="1">
        <f>_xlfn.NUMBERVALUE(IFERROR(_xlfn.TEXTAFTER(Table38[[#This Row],[all fluxes from kapp-slack]]," ",-1,,,""),""))</f>
        <v>0</v>
      </c>
      <c r="F1632" s="1" t="s">
        <v>9653</v>
      </c>
      <c r="G1632" s="1" t="str">
        <f>_xlfn.TEXTBEFORE(Table5[[#This Row],[rxn     kapp_old        kapp_slack_ub   kapp_slack_lb]]," ")</f>
        <v>RXN-SERTRS_c_FWD-rt5857</v>
      </c>
      <c r="H1632" s="1">
        <f>_xlfn.NUMBERVALUE(_xlfn.TEXTBEFORE(TRIM(_xlfn.TEXTAFTER(_xlfn.TEXTBEFORE(Table5[[#This Row],[rxn     kapp_old        kapp_slack_ub   kapp_slack_lb]],Table5[[#This Row],[kapp_slack_lb]],-1),Table5[[#This Row],[rxn]]))," "))</f>
        <v>7.1268198726515797</v>
      </c>
      <c r="I163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632" s="1">
        <f>_xlfn.NUMBERVALUE(_xlfn.TEXTAFTER(Table5[[#This Row],[rxn     kapp_old        kapp_slack_ub   kapp_slack_lb]]," ",-1))</f>
        <v>0</v>
      </c>
      <c r="K1632" s="1">
        <f>_xlfn.XLOOKUP(SUBSTITUTE(Table5[[#This Row],[rxn]],"RXN-","ENZLOAD-"),ENZLOAD[name],ENZLOAD[flux],0)</f>
        <v>1.0114805458E-7</v>
      </c>
      <c r="L1632" s="1" t="str">
        <f>"'"&amp;Table5[[#This Row],[rxn]]&amp;"'"&amp;CHAR(9)&amp;IF(AND(Table5[[#This Row],[kapp_slack_ub]]&lt;&gt;0,Table5[[#This Row],[kapp_old]]&lt;$F$1),$F$1,Table5[[#This Row],[kapp_old]])</f>
        <v>'RXN-SERTRS_c_FWD-rt5857'	7.12681987265158</v>
      </c>
      <c r="M1632" s="1">
        <f>_xlfn.XLOOKUP(Table5[[#This Row],[rxn]],Table3[name],Table3[flux],$F$1)</f>
        <v>27141.277792879999</v>
      </c>
      <c r="N1632" s="1">
        <f>IFERROR(Table5[[#This Row],[min flux]]/Table5[[#This Row],[associated enzload]],"")</f>
        <v>268332178068.86661</v>
      </c>
      <c r="O1632" s="1">
        <f>_xlfn.NUMBERVALUE(IF(Table5[[#This Row],[flux/enzload]]="","",ABS($N$1-Table5[[#This Row],[flux/enzload]])))</f>
        <v>1131584139590.0901</v>
      </c>
      <c r="P1632" s="1">
        <f>Table5[[#This Row],[kapp_old]]+IFERROR(((Table5[[#This Row],[kapp_slack_ub]]-Table5[[#This Row],[kapp_slack_lb]])/Table5[[#This Row],[associated enzload]]),0)</f>
        <v>7.1268198726515797</v>
      </c>
      <c r="Q1632" s="1" t="str">
        <f>"'"&amp;Table5[[#This Row],[rxn]]&amp;"'"&amp;CHAR(9)&amp;Table5[[#This Row],[kapp + (slack_ub - slack_lb)/enzload]]</f>
        <v>'RXN-SERTRS_c_FWD-rt5857'	7.12681987265158</v>
      </c>
      <c r="R1632" s="1">
        <f>_xlfn.XLOOKUP(Table5[[#This Row],[rxn]],Table38[name],Table38[flux],0)</f>
        <v>0</v>
      </c>
      <c r="S1632" s="1">
        <f>_xlfn.XLOOKUP(SUBSTITUTE(Table5[[#This Row],[rxn]],"RXN-","ENZLOAD-"),Table38[name],Table38[flux],0)</f>
        <v>0</v>
      </c>
      <c r="T1632" s="1" t="b">
        <f>AND(Table5[[#This Row],[ENZLOAD flux in kapp-slack.gms]]=0,Table5[[#This Row],[flux in kapp-slack.gms]]&lt;&gt;0,NOT(Table5[[#This Row],[spont or unknown?]]))</f>
        <v>0</v>
      </c>
      <c r="U1632" s="1" t="b">
        <f>OR(_xlfn.TEXTAFTER(Table5[[#This Row],[rxn]],"-",-1)="SPONT",_xlfn.TEXTAFTER(Table5[[#This Row],[rxn]],"-",-1)="UNKNOWN")</f>
        <v>0</v>
      </c>
      <c r="V1632" s="1">
        <f>_xlfn.XLOOKUP(SUBSTITUTE(Table5[[#This Row],[rxn]],"RXN-","ENZLOAD-"),Table4[rxn],Table4[ub],0)</f>
        <v>0.76929614999999996</v>
      </c>
      <c r="W1632" s="1" t="b">
        <f>AND(Table5[[#This Row],[FVA ENZLOAD flux UB]]=0,Table5[[#This Row],[ENZ not made when it should be?]])</f>
        <v>0</v>
      </c>
    </row>
    <row r="1633" spans="1:23" hidden="1">
      <c r="A1633" s="1"/>
      <c r="B1633" s="1" t="str">
        <f>_xlfn.TEXTBEFORE(Table38[[#This Row],[all fluxes from kapp-slack]]," ",,,,"")</f>
        <v/>
      </c>
      <c r="C1633" s="1">
        <f>_xlfn.NUMBERVALUE(IFERROR(_xlfn.TEXTAFTER(Table38[[#This Row],[all fluxes from kapp-slack]]," ",-1,,,""),""))</f>
        <v>0</v>
      </c>
      <c r="F1633" s="1" t="s">
        <v>9654</v>
      </c>
      <c r="G1633" s="1" t="str">
        <f>_xlfn.TEXTBEFORE(Table5[[#This Row],[rxn     kapp_old        kapp_slack_ub   kapp_slack_lb]]," ")</f>
        <v>RXN-SFGTHi_c_FWD-rt1276</v>
      </c>
      <c r="H163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63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633" s="1">
        <f>_xlfn.NUMBERVALUE(_xlfn.TEXTAFTER(Table5[[#This Row],[rxn     kapp_old        kapp_slack_ub   kapp_slack_lb]]," ",-1))</f>
        <v>0</v>
      </c>
      <c r="K1633" s="1">
        <f>_xlfn.XLOOKUP(SUBSTITUTE(Table5[[#This Row],[rxn]],"RXN-","ENZLOAD-"),ENZLOAD[name],ENZLOAD[flux],0)</f>
        <v>7.4766085747999996E-7</v>
      </c>
      <c r="L1633" s="1" t="str">
        <f>"'"&amp;Table5[[#This Row],[rxn]]&amp;"'"&amp;CHAR(9)&amp;IF(AND(Table5[[#This Row],[kapp_slack_ub]]&lt;&gt;0,Table5[[#This Row],[kapp_old]]&lt;$F$1),$F$1,Table5[[#This Row],[kapp_old]])</f>
        <v>'RXN-SFGTHi_c_FWD-rt1276'	27141.27779288</v>
      </c>
      <c r="M1633" s="1">
        <f>_xlfn.XLOOKUP(Table5[[#This Row],[rxn]],Table3[name],Table3[flux],$F$1)</f>
        <v>27141.277792879999</v>
      </c>
      <c r="N1633" s="1">
        <f>IFERROR(Table5[[#This Row],[min flux]]/Table5[[#This Row],[associated enzload]],"")</f>
        <v>36301589846.979561</v>
      </c>
      <c r="O1633" s="1">
        <f>_xlfn.NUMBERVALUE(IF(Table5[[#This Row],[flux/enzload]]="","",ABS($N$1-Table5[[#This Row],[flux/enzload]])))</f>
        <v>1363614727811.97</v>
      </c>
      <c r="P1633" s="1">
        <f>Table5[[#This Row],[kapp_old]]+IFERROR(((Table5[[#This Row],[kapp_slack_ub]]-Table5[[#This Row],[kapp_slack_lb]])/Table5[[#This Row],[associated enzload]]),0)</f>
        <v>27141.277792879999</v>
      </c>
      <c r="Q1633" s="1" t="str">
        <f>"'"&amp;Table5[[#This Row],[rxn]]&amp;"'"&amp;CHAR(9)&amp;Table5[[#This Row],[kapp + (slack_ub - slack_lb)/enzload]]</f>
        <v>'RXN-SFGTHi_c_FWD-rt1276'	27141.27779288</v>
      </c>
      <c r="R1633" s="1">
        <f>_xlfn.XLOOKUP(Table5[[#This Row],[rxn]],Table38[name],Table38[flux],0)</f>
        <v>0</v>
      </c>
      <c r="S1633" s="1">
        <f>_xlfn.XLOOKUP(SUBSTITUTE(Table5[[#This Row],[rxn]],"RXN-","ENZLOAD-"),Table38[name],Table38[flux],0)</f>
        <v>0</v>
      </c>
      <c r="T1633" s="1" t="b">
        <f>AND(Table5[[#This Row],[ENZLOAD flux in kapp-slack.gms]]=0,Table5[[#This Row],[flux in kapp-slack.gms]]&lt;&gt;0,NOT(Table5[[#This Row],[spont or unknown?]]))</f>
        <v>0</v>
      </c>
      <c r="U1633" s="1" t="b">
        <f>OR(_xlfn.TEXTAFTER(Table5[[#This Row],[rxn]],"-",-1)="SPONT",_xlfn.TEXTAFTER(Table5[[#This Row],[rxn]],"-",-1)="UNKNOWN")</f>
        <v>0</v>
      </c>
      <c r="V1633" s="1">
        <f>_xlfn.XLOOKUP(SUBSTITUTE(Table5[[#This Row],[rxn]],"RXN-","ENZLOAD-"),Table4[rxn],Table4[ub],0)</f>
        <v>1.3116727800000001</v>
      </c>
      <c r="W1633" s="1" t="b">
        <f>AND(Table5[[#This Row],[FVA ENZLOAD flux UB]]=0,Table5[[#This Row],[ENZ not made when it should be?]])</f>
        <v>0</v>
      </c>
    </row>
    <row r="1634" spans="1:23" hidden="1">
      <c r="A1634" s="1"/>
      <c r="B1634" s="1" t="str">
        <f>_xlfn.TEXTBEFORE(Table38[[#This Row],[all fluxes from kapp-slack]]," ",,,,"")</f>
        <v/>
      </c>
      <c r="C1634" s="1">
        <f>_xlfn.NUMBERVALUE(IFERROR(_xlfn.TEXTAFTER(Table38[[#This Row],[all fluxes from kapp-slack]]," ",-1,,,""),""))</f>
        <v>0</v>
      </c>
      <c r="F1634" s="1" t="s">
        <v>9655</v>
      </c>
      <c r="G1634" s="1" t="str">
        <f>_xlfn.TEXTBEFORE(Table5[[#This Row],[rxn     kapp_old        kapp_slack_ub   kapp_slack_lb]]," ")</f>
        <v>RXN-SFGTHi_c_REV-rt1276</v>
      </c>
      <c r="H163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63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634" s="1">
        <f>_xlfn.NUMBERVALUE(_xlfn.TEXTAFTER(Table5[[#This Row],[rxn     kapp_old        kapp_slack_ub   kapp_slack_lb]]," ",-1))</f>
        <v>0</v>
      </c>
      <c r="K1634" s="1">
        <f>_xlfn.XLOOKUP(SUBSTITUTE(Table5[[#This Row],[rxn]],"RXN-","ENZLOAD-"),ENZLOAD[name],ENZLOAD[flux],0)</f>
        <v>7.4766085747999996E-7</v>
      </c>
      <c r="L1634" s="1" t="str">
        <f>"'"&amp;Table5[[#This Row],[rxn]]&amp;"'"&amp;CHAR(9)&amp;IF(AND(Table5[[#This Row],[kapp_slack_ub]]&lt;&gt;0,Table5[[#This Row],[kapp_old]]&lt;$F$1),$F$1,Table5[[#This Row],[kapp_old]])</f>
        <v>'RXN-SFGTHi_c_REV-rt1276'	27141.27779288</v>
      </c>
      <c r="M1634" s="1">
        <f>_xlfn.XLOOKUP(Table5[[#This Row],[rxn]],Table3[name],Table3[flux],$F$1)</f>
        <v>27141.277792879999</v>
      </c>
      <c r="N1634" s="1">
        <f>IFERROR(Table5[[#This Row],[min flux]]/Table5[[#This Row],[associated enzload]],"")</f>
        <v>36301589846.979561</v>
      </c>
      <c r="O1634" s="1">
        <f>_xlfn.NUMBERVALUE(IF(Table5[[#This Row],[flux/enzload]]="","",ABS($N$1-Table5[[#This Row],[flux/enzload]])))</f>
        <v>1363614727811.97</v>
      </c>
      <c r="P1634" s="1">
        <f>Table5[[#This Row],[kapp_old]]+IFERROR(((Table5[[#This Row],[kapp_slack_ub]]-Table5[[#This Row],[kapp_slack_lb]])/Table5[[#This Row],[associated enzload]]),0)</f>
        <v>27141.277792879999</v>
      </c>
      <c r="Q1634" s="1" t="str">
        <f>"'"&amp;Table5[[#This Row],[rxn]]&amp;"'"&amp;CHAR(9)&amp;Table5[[#This Row],[kapp + (slack_ub - slack_lb)/enzload]]</f>
        <v>'RXN-SFGTHi_c_REV-rt1276'	27141.27779288</v>
      </c>
      <c r="R1634" s="1">
        <f>_xlfn.XLOOKUP(Table5[[#This Row],[rxn]],Table38[name],Table38[flux],0)</f>
        <v>0</v>
      </c>
      <c r="S1634" s="1">
        <f>_xlfn.XLOOKUP(SUBSTITUTE(Table5[[#This Row],[rxn]],"RXN-","ENZLOAD-"),Table38[name],Table38[flux],0)</f>
        <v>0</v>
      </c>
      <c r="T1634" s="1" t="b">
        <f>AND(Table5[[#This Row],[ENZLOAD flux in kapp-slack.gms]]=0,Table5[[#This Row],[flux in kapp-slack.gms]]&lt;&gt;0,NOT(Table5[[#This Row],[spont or unknown?]]))</f>
        <v>0</v>
      </c>
      <c r="U1634" s="1" t="b">
        <f>OR(_xlfn.TEXTAFTER(Table5[[#This Row],[rxn]],"-",-1)="SPONT",_xlfn.TEXTAFTER(Table5[[#This Row],[rxn]],"-",-1)="UNKNOWN")</f>
        <v>0</v>
      </c>
      <c r="V1634" s="1">
        <f>_xlfn.XLOOKUP(SUBSTITUTE(Table5[[#This Row],[rxn]],"RXN-","ENZLOAD-"),Table4[rxn],Table4[ub],0)</f>
        <v>1.3116727800000001</v>
      </c>
      <c r="W1634" s="1" t="b">
        <f>AND(Table5[[#This Row],[FVA ENZLOAD flux UB]]=0,Table5[[#This Row],[ENZ not made when it should be?]])</f>
        <v>0</v>
      </c>
    </row>
    <row r="1635" spans="1:23" hidden="1">
      <c r="A1635" s="1"/>
      <c r="B1635" s="1" t="str">
        <f>_xlfn.TEXTBEFORE(Table38[[#This Row],[all fluxes from kapp-slack]]," ",,,,"")</f>
        <v/>
      </c>
      <c r="C1635" s="1">
        <f>_xlfn.NUMBERVALUE(IFERROR(_xlfn.TEXTAFTER(Table38[[#This Row],[all fluxes from kapp-slack]]," ",-1,,,""),""))</f>
        <v>0</v>
      </c>
      <c r="F1635" s="1" t="s">
        <v>9660</v>
      </c>
      <c r="G1635" s="1" t="str">
        <f>_xlfn.TEXTBEFORE(Table5[[#This Row],[rxn     kapp_old        kapp_slack_ub   kapp_slack_lb]]," ")</f>
        <v>RXN-SHSL1_c_FWD-rt1131</v>
      </c>
      <c r="H163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63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635" s="1">
        <f>_xlfn.NUMBERVALUE(_xlfn.TEXTAFTER(Table5[[#This Row],[rxn     kapp_old        kapp_slack_ub   kapp_slack_lb]]," ",-1))</f>
        <v>0</v>
      </c>
      <c r="K1635" s="1">
        <f>_xlfn.XLOOKUP(SUBSTITUTE(Table5[[#This Row],[rxn]],"RXN-","ENZLOAD-"),ENZLOAD[name],ENZLOAD[flux],0)</f>
        <v>1.1446486444E-7</v>
      </c>
      <c r="L1635" s="1" t="str">
        <f>"'"&amp;Table5[[#This Row],[rxn]]&amp;"'"&amp;CHAR(9)&amp;IF(AND(Table5[[#This Row],[kapp_slack_ub]]&lt;&gt;0,Table5[[#This Row],[kapp_old]]&lt;$F$1),$F$1,Table5[[#This Row],[kapp_old]])</f>
        <v>'RXN-SHSL1_c_FWD-rt1131'	27141.27779288</v>
      </c>
      <c r="M1635" s="1">
        <f>_xlfn.XLOOKUP(Table5[[#This Row],[rxn]],Table3[name],Table3[flux],$F$1)</f>
        <v>27141.277792879999</v>
      </c>
      <c r="N1635" s="1">
        <f>IFERROR(Table5[[#This Row],[min flux]]/Table5[[#This Row],[associated enzload]],"")</f>
        <v>237114488587.07965</v>
      </c>
      <c r="O1635" s="1">
        <f>_xlfn.NUMBERVALUE(IF(Table5[[#This Row],[flux/enzload]]="","",ABS($N$1-Table5[[#This Row],[flux/enzload]])))</f>
        <v>1162801829071.8701</v>
      </c>
      <c r="P1635" s="1">
        <f>Table5[[#This Row],[kapp_old]]+IFERROR(((Table5[[#This Row],[kapp_slack_ub]]-Table5[[#This Row],[kapp_slack_lb]])/Table5[[#This Row],[associated enzload]]),0)</f>
        <v>27141.277792879999</v>
      </c>
      <c r="Q1635" s="1" t="str">
        <f>"'"&amp;Table5[[#This Row],[rxn]]&amp;"'"&amp;CHAR(9)&amp;Table5[[#This Row],[kapp + (slack_ub - slack_lb)/enzload]]</f>
        <v>'RXN-SHSL1_c_FWD-rt1131'	27141.27779288</v>
      </c>
      <c r="R1635" s="1">
        <f>_xlfn.XLOOKUP(Table5[[#This Row],[rxn]],Table38[name],Table38[flux],0)</f>
        <v>0</v>
      </c>
      <c r="S1635" s="1">
        <f>_xlfn.XLOOKUP(SUBSTITUTE(Table5[[#This Row],[rxn]],"RXN-","ENZLOAD-"),Table38[name],Table38[flux],0)</f>
        <v>0</v>
      </c>
      <c r="T1635" s="1" t="b">
        <f>AND(Table5[[#This Row],[ENZLOAD flux in kapp-slack.gms]]=0,Table5[[#This Row],[flux in kapp-slack.gms]]&lt;&gt;0,NOT(Table5[[#This Row],[spont or unknown?]]))</f>
        <v>0</v>
      </c>
      <c r="U1635" s="1" t="b">
        <f>OR(_xlfn.TEXTAFTER(Table5[[#This Row],[rxn]],"-",-1)="SPONT",_xlfn.TEXTAFTER(Table5[[#This Row],[rxn]],"-",-1)="UNKNOWN")</f>
        <v>0</v>
      </c>
      <c r="V1635" s="1">
        <f>_xlfn.XLOOKUP(SUBSTITUTE(Table5[[#This Row],[rxn]],"RXN-","ENZLOAD-"),Table4[rxn],Table4[ub],0)</f>
        <v>0.82300644000000001</v>
      </c>
      <c r="W1635" s="1" t="b">
        <f>AND(Table5[[#This Row],[FVA ENZLOAD flux UB]]=0,Table5[[#This Row],[ENZ not made when it should be?]])</f>
        <v>0</v>
      </c>
    </row>
    <row r="1636" spans="1:23" hidden="1">
      <c r="A1636" s="1"/>
      <c r="B1636" s="1" t="str">
        <f>_xlfn.TEXTBEFORE(Table38[[#This Row],[all fluxes from kapp-slack]]," ",,,,"")</f>
        <v/>
      </c>
      <c r="C1636" s="1">
        <f>_xlfn.NUMBERVALUE(IFERROR(_xlfn.TEXTAFTER(Table38[[#This Row],[all fluxes from kapp-slack]]," ",-1,,,""),""))</f>
        <v>0</v>
      </c>
      <c r="F1636" s="1" t="s">
        <v>9661</v>
      </c>
      <c r="G1636" s="1" t="str">
        <f>_xlfn.TEXTBEFORE(Table5[[#This Row],[rxn     kapp_old        kapp_slack_ub   kapp_slack_lb]]," ")</f>
        <v>RXN-SHSL1_c_REV-rt1131</v>
      </c>
      <c r="H163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63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636" s="1">
        <f>_xlfn.NUMBERVALUE(_xlfn.TEXTAFTER(Table5[[#This Row],[rxn     kapp_old        kapp_slack_ub   kapp_slack_lb]]," ",-1))</f>
        <v>0</v>
      </c>
      <c r="K1636" s="1">
        <f>_xlfn.XLOOKUP(SUBSTITUTE(Table5[[#This Row],[rxn]],"RXN-","ENZLOAD-"),ENZLOAD[name],ENZLOAD[flux],0)</f>
        <v>1.1446486444E-7</v>
      </c>
      <c r="L1636" s="1" t="str">
        <f>"'"&amp;Table5[[#This Row],[rxn]]&amp;"'"&amp;CHAR(9)&amp;IF(AND(Table5[[#This Row],[kapp_slack_ub]]&lt;&gt;0,Table5[[#This Row],[kapp_old]]&lt;$F$1),$F$1,Table5[[#This Row],[kapp_old]])</f>
        <v>'RXN-SHSL1_c_REV-rt1131'	27141.27779288</v>
      </c>
      <c r="M1636" s="1">
        <f>_xlfn.XLOOKUP(Table5[[#This Row],[rxn]],Table3[name],Table3[flux],$F$1)</f>
        <v>27141.277792879999</v>
      </c>
      <c r="N1636" s="1">
        <f>IFERROR(Table5[[#This Row],[min flux]]/Table5[[#This Row],[associated enzload]],"")</f>
        <v>237114488587.07965</v>
      </c>
      <c r="O1636" s="1">
        <f>_xlfn.NUMBERVALUE(IF(Table5[[#This Row],[flux/enzload]]="","",ABS($N$1-Table5[[#This Row],[flux/enzload]])))</f>
        <v>1162801829071.8701</v>
      </c>
      <c r="P1636" s="1">
        <f>Table5[[#This Row],[kapp_old]]+IFERROR(((Table5[[#This Row],[kapp_slack_ub]]-Table5[[#This Row],[kapp_slack_lb]])/Table5[[#This Row],[associated enzload]]),0)</f>
        <v>27141.277792879999</v>
      </c>
      <c r="Q1636" s="1" t="str">
        <f>"'"&amp;Table5[[#This Row],[rxn]]&amp;"'"&amp;CHAR(9)&amp;Table5[[#This Row],[kapp + (slack_ub - slack_lb)/enzload]]</f>
        <v>'RXN-SHSL1_c_REV-rt1131'	27141.27779288</v>
      </c>
      <c r="R1636" s="1">
        <f>_xlfn.XLOOKUP(Table5[[#This Row],[rxn]],Table38[name],Table38[flux],0)</f>
        <v>0</v>
      </c>
      <c r="S1636" s="1">
        <f>_xlfn.XLOOKUP(SUBSTITUTE(Table5[[#This Row],[rxn]],"RXN-","ENZLOAD-"),Table38[name],Table38[flux],0)</f>
        <v>0</v>
      </c>
      <c r="T1636" s="1" t="b">
        <f>AND(Table5[[#This Row],[ENZLOAD flux in kapp-slack.gms]]=0,Table5[[#This Row],[flux in kapp-slack.gms]]&lt;&gt;0,NOT(Table5[[#This Row],[spont or unknown?]]))</f>
        <v>0</v>
      </c>
      <c r="U1636" s="1" t="b">
        <f>OR(_xlfn.TEXTAFTER(Table5[[#This Row],[rxn]],"-",-1)="SPONT",_xlfn.TEXTAFTER(Table5[[#This Row],[rxn]],"-",-1)="UNKNOWN")</f>
        <v>0</v>
      </c>
      <c r="V1636" s="1">
        <f>_xlfn.XLOOKUP(SUBSTITUTE(Table5[[#This Row],[rxn]],"RXN-","ENZLOAD-"),Table4[rxn],Table4[ub],0)</f>
        <v>0.82300644000000001</v>
      </c>
      <c r="W1636" s="1" t="b">
        <f>AND(Table5[[#This Row],[FVA ENZLOAD flux UB]]=0,Table5[[#This Row],[ENZ not made when it should be?]])</f>
        <v>0</v>
      </c>
    </row>
    <row r="1637" spans="1:23" hidden="1">
      <c r="A1637" s="1"/>
      <c r="B1637" s="1" t="str">
        <f>_xlfn.TEXTBEFORE(Table38[[#This Row],[all fluxes from kapp-slack]]," ",,,,"")</f>
        <v/>
      </c>
      <c r="C1637" s="1">
        <f>_xlfn.NUMBERVALUE(IFERROR(_xlfn.TEXTAFTER(Table38[[#This Row],[all fluxes from kapp-slack]]," ",-1,,,""),""))</f>
        <v>0</v>
      </c>
      <c r="F1637" s="1" t="s">
        <v>9662</v>
      </c>
      <c r="G1637" s="1" t="str">
        <f>_xlfn.TEXTBEFORE(Table5[[#This Row],[rxn     kapp_old        kapp_slack_ub   kapp_slack_lb]]," ")</f>
        <v>RXN-SHSL1_c_FWD-rt3095</v>
      </c>
      <c r="H163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63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637" s="1">
        <f>_xlfn.NUMBERVALUE(_xlfn.TEXTAFTER(Table5[[#This Row],[rxn     kapp_old        kapp_slack_ub   kapp_slack_lb]]," ",-1))</f>
        <v>0</v>
      </c>
      <c r="K1637" s="1">
        <f>_xlfn.XLOOKUP(SUBSTITUTE(Table5[[#This Row],[rxn]],"RXN-","ENZLOAD-"),ENZLOAD[name],ENZLOAD[flux],0)</f>
        <v>8.4951469397000002E-7</v>
      </c>
      <c r="L1637" s="1" t="str">
        <f>"'"&amp;Table5[[#This Row],[rxn]]&amp;"'"&amp;CHAR(9)&amp;IF(AND(Table5[[#This Row],[kapp_slack_ub]]&lt;&gt;0,Table5[[#This Row],[kapp_old]]&lt;$F$1),$F$1,Table5[[#This Row],[kapp_old]])</f>
        <v>'RXN-SHSL1_c_FWD-rt3095'	27141.27779288</v>
      </c>
      <c r="M1637" s="1">
        <f>_xlfn.XLOOKUP(Table5[[#This Row],[rxn]],Table3[name],Table3[flux],$F$1)</f>
        <v>27141.277792879999</v>
      </c>
      <c r="N1637" s="1">
        <f>IFERROR(Table5[[#This Row],[min flux]]/Table5[[#This Row],[associated enzload]],"")</f>
        <v>31949156366.020988</v>
      </c>
      <c r="O1637" s="1">
        <f>_xlfn.NUMBERVALUE(IF(Table5[[#This Row],[flux/enzload]]="","",ABS($N$1-Table5[[#This Row],[flux/enzload]])))</f>
        <v>1367967161292.9299</v>
      </c>
      <c r="P1637" s="1">
        <f>Table5[[#This Row],[kapp_old]]+IFERROR(((Table5[[#This Row],[kapp_slack_ub]]-Table5[[#This Row],[kapp_slack_lb]])/Table5[[#This Row],[associated enzload]]),0)</f>
        <v>27141.277792879999</v>
      </c>
      <c r="Q1637" s="1" t="str">
        <f>"'"&amp;Table5[[#This Row],[rxn]]&amp;"'"&amp;CHAR(9)&amp;Table5[[#This Row],[kapp + (slack_ub - slack_lb)/enzload]]</f>
        <v>'RXN-SHSL1_c_FWD-rt3095'	27141.27779288</v>
      </c>
      <c r="R1637" s="1">
        <f>_xlfn.XLOOKUP(Table5[[#This Row],[rxn]],Table38[name],Table38[flux],0)</f>
        <v>0</v>
      </c>
      <c r="S1637" s="1">
        <f>_xlfn.XLOOKUP(SUBSTITUTE(Table5[[#This Row],[rxn]],"RXN-","ENZLOAD-"),Table38[name],Table38[flux],0)</f>
        <v>0</v>
      </c>
      <c r="T1637" s="1" t="b">
        <f>AND(Table5[[#This Row],[ENZLOAD flux in kapp-slack.gms]]=0,Table5[[#This Row],[flux in kapp-slack.gms]]&lt;&gt;0,NOT(Table5[[#This Row],[spont or unknown?]]))</f>
        <v>0</v>
      </c>
      <c r="U1637" s="1" t="b">
        <f>OR(_xlfn.TEXTAFTER(Table5[[#This Row],[rxn]],"-",-1)="SPONT",_xlfn.TEXTAFTER(Table5[[#This Row],[rxn]],"-",-1)="UNKNOWN")</f>
        <v>0</v>
      </c>
      <c r="V1637" s="1">
        <f>_xlfn.XLOOKUP(SUBSTITUTE(Table5[[#This Row],[rxn]],"RXN-","ENZLOAD-"),Table4[rxn],Table4[ub],0)</f>
        <v>0.51156588999999997</v>
      </c>
      <c r="W1637" s="1" t="b">
        <f>AND(Table5[[#This Row],[FVA ENZLOAD flux UB]]=0,Table5[[#This Row],[ENZ not made when it should be?]])</f>
        <v>0</v>
      </c>
    </row>
    <row r="1638" spans="1:23" hidden="1">
      <c r="A1638" s="1"/>
      <c r="B1638" s="1" t="str">
        <f>_xlfn.TEXTBEFORE(Table38[[#This Row],[all fluxes from kapp-slack]]," ",,,,"")</f>
        <v/>
      </c>
      <c r="C1638" s="1">
        <f>_xlfn.NUMBERVALUE(IFERROR(_xlfn.TEXTAFTER(Table38[[#This Row],[all fluxes from kapp-slack]]," ",-1,,,""),""))</f>
        <v>0</v>
      </c>
      <c r="F1638" s="1" t="s">
        <v>9663</v>
      </c>
      <c r="G1638" s="1" t="str">
        <f>_xlfn.TEXTBEFORE(Table5[[#This Row],[rxn     kapp_old        kapp_slack_ub   kapp_slack_lb]]," ")</f>
        <v>RXN-SHSL1_c_REV-rt3095</v>
      </c>
      <c r="H163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63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638" s="1">
        <f>_xlfn.NUMBERVALUE(_xlfn.TEXTAFTER(Table5[[#This Row],[rxn     kapp_old        kapp_slack_ub   kapp_slack_lb]]," ",-1))</f>
        <v>0</v>
      </c>
      <c r="K1638" s="1">
        <f>_xlfn.XLOOKUP(SUBSTITUTE(Table5[[#This Row],[rxn]],"RXN-","ENZLOAD-"),ENZLOAD[name],ENZLOAD[flux],0)</f>
        <v>8.4951469397000002E-7</v>
      </c>
      <c r="L1638" s="1" t="str">
        <f>"'"&amp;Table5[[#This Row],[rxn]]&amp;"'"&amp;CHAR(9)&amp;IF(AND(Table5[[#This Row],[kapp_slack_ub]]&lt;&gt;0,Table5[[#This Row],[kapp_old]]&lt;$F$1),$F$1,Table5[[#This Row],[kapp_old]])</f>
        <v>'RXN-SHSL1_c_REV-rt3095'	27141.27779288</v>
      </c>
      <c r="M1638" s="1">
        <f>_xlfn.XLOOKUP(Table5[[#This Row],[rxn]],Table3[name],Table3[flux],$F$1)</f>
        <v>27141.277792879999</v>
      </c>
      <c r="N1638" s="1">
        <f>IFERROR(Table5[[#This Row],[min flux]]/Table5[[#This Row],[associated enzload]],"")</f>
        <v>31949156366.020988</v>
      </c>
      <c r="O1638" s="1">
        <f>_xlfn.NUMBERVALUE(IF(Table5[[#This Row],[flux/enzload]]="","",ABS($N$1-Table5[[#This Row],[flux/enzload]])))</f>
        <v>1367967161292.9299</v>
      </c>
      <c r="P1638" s="1">
        <f>Table5[[#This Row],[kapp_old]]+IFERROR(((Table5[[#This Row],[kapp_slack_ub]]-Table5[[#This Row],[kapp_slack_lb]])/Table5[[#This Row],[associated enzload]]),0)</f>
        <v>27141.277792879999</v>
      </c>
      <c r="Q1638" s="1" t="str">
        <f>"'"&amp;Table5[[#This Row],[rxn]]&amp;"'"&amp;CHAR(9)&amp;Table5[[#This Row],[kapp + (slack_ub - slack_lb)/enzload]]</f>
        <v>'RXN-SHSL1_c_REV-rt3095'	27141.27779288</v>
      </c>
      <c r="R1638" s="1">
        <f>_xlfn.XLOOKUP(Table5[[#This Row],[rxn]],Table38[name],Table38[flux],0)</f>
        <v>0</v>
      </c>
      <c r="S1638" s="1">
        <f>_xlfn.XLOOKUP(SUBSTITUTE(Table5[[#This Row],[rxn]],"RXN-","ENZLOAD-"),Table38[name],Table38[flux],0)</f>
        <v>0</v>
      </c>
      <c r="T1638" s="1" t="b">
        <f>AND(Table5[[#This Row],[ENZLOAD flux in kapp-slack.gms]]=0,Table5[[#This Row],[flux in kapp-slack.gms]]&lt;&gt;0,NOT(Table5[[#This Row],[spont or unknown?]]))</f>
        <v>0</v>
      </c>
      <c r="U1638" s="1" t="b">
        <f>OR(_xlfn.TEXTAFTER(Table5[[#This Row],[rxn]],"-",-1)="SPONT",_xlfn.TEXTAFTER(Table5[[#This Row],[rxn]],"-",-1)="UNKNOWN")</f>
        <v>0</v>
      </c>
      <c r="V1638" s="1">
        <f>_xlfn.XLOOKUP(SUBSTITUTE(Table5[[#This Row],[rxn]],"RXN-","ENZLOAD-"),Table4[rxn],Table4[ub],0)</f>
        <v>0.51156588999999997</v>
      </c>
      <c r="W1638" s="1" t="b">
        <f>AND(Table5[[#This Row],[FVA ENZLOAD flux UB]]=0,Table5[[#This Row],[ENZ not made when it should be?]])</f>
        <v>0</v>
      </c>
    </row>
    <row r="1639" spans="1:23" hidden="1">
      <c r="A1639" s="1"/>
      <c r="B1639" s="1" t="str">
        <f>_xlfn.TEXTBEFORE(Table38[[#This Row],[all fluxes from kapp-slack]]," ",,,,"")</f>
        <v/>
      </c>
      <c r="C1639" s="1">
        <f>_xlfn.NUMBERVALUE(IFERROR(_xlfn.TEXTAFTER(Table38[[#This Row],[all fluxes from kapp-slack]]," ",-1,,,""),""))</f>
        <v>0</v>
      </c>
      <c r="F1639" s="1" t="s">
        <v>9666</v>
      </c>
      <c r="G1639" s="1" t="str">
        <f>_xlfn.TEXTBEFORE(Table5[[#This Row],[rxn     kapp_old        kapp_slack_ub   kapp_slack_lb]]," ")</f>
        <v>RXN-SO3t_c_e_FWD-rt4278</v>
      </c>
      <c r="H163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63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639" s="1">
        <f>_xlfn.NUMBERVALUE(_xlfn.TEXTAFTER(Table5[[#This Row],[rxn     kapp_old        kapp_slack_ub   kapp_slack_lb]]," ",-1))</f>
        <v>0</v>
      </c>
      <c r="K1639" s="1">
        <f>_xlfn.XLOOKUP(SUBSTITUTE(Table5[[#This Row],[rxn]],"RXN-","ENZLOAD-"),ENZLOAD[name],ENZLOAD[flux],0)</f>
        <v>2.2388826890000001E-8</v>
      </c>
      <c r="L1639" s="1" t="str">
        <f>"'"&amp;Table5[[#This Row],[rxn]]&amp;"'"&amp;CHAR(9)&amp;IF(AND(Table5[[#This Row],[kapp_slack_ub]]&lt;&gt;0,Table5[[#This Row],[kapp_old]]&lt;$F$1),$F$1,Table5[[#This Row],[kapp_old]])</f>
        <v>'RXN-SO3t_c_e_FWD-rt4278'	27141.27779288</v>
      </c>
      <c r="M1639" s="1">
        <f>_xlfn.XLOOKUP(Table5[[#This Row],[rxn]],Table3[name],Table3[flux],$F$1)</f>
        <v>27141.277792879999</v>
      </c>
      <c r="N1639" s="1">
        <f>IFERROR(Table5[[#This Row],[min flux]]/Table5[[#This Row],[associated enzload]],"")</f>
        <v>1212268866351.4873</v>
      </c>
      <c r="O1639" s="1">
        <f>_xlfn.NUMBERVALUE(IF(Table5[[#This Row],[flux/enzload]]="","",ABS($N$1-Table5[[#This Row],[flux/enzload]])))</f>
        <v>187647451307.466</v>
      </c>
      <c r="P1639" s="1">
        <f>Table5[[#This Row],[kapp_old]]+IFERROR(((Table5[[#This Row],[kapp_slack_ub]]-Table5[[#This Row],[kapp_slack_lb]])/Table5[[#This Row],[associated enzload]]),0)</f>
        <v>27141.277792879999</v>
      </c>
      <c r="Q1639" s="1" t="str">
        <f>"'"&amp;Table5[[#This Row],[rxn]]&amp;"'"&amp;CHAR(9)&amp;Table5[[#This Row],[kapp + (slack_ub - slack_lb)/enzload]]</f>
        <v>'RXN-SO3t_c_e_FWD-rt4278'	27141.27779288</v>
      </c>
      <c r="R1639" s="1">
        <f>_xlfn.XLOOKUP(Table5[[#This Row],[rxn]],Table38[name],Table38[flux],0)</f>
        <v>0</v>
      </c>
      <c r="S1639" s="1">
        <f>_xlfn.XLOOKUP(SUBSTITUTE(Table5[[#This Row],[rxn]],"RXN-","ENZLOAD-"),Table38[name],Table38[flux],0)</f>
        <v>0</v>
      </c>
      <c r="T1639" s="1" t="b">
        <f>AND(Table5[[#This Row],[ENZLOAD flux in kapp-slack.gms]]=0,Table5[[#This Row],[flux in kapp-slack.gms]]&lt;&gt;0,NOT(Table5[[#This Row],[spont or unknown?]]))</f>
        <v>0</v>
      </c>
      <c r="U1639" s="1" t="b">
        <f>OR(_xlfn.TEXTAFTER(Table5[[#This Row],[rxn]],"-",-1)="SPONT",_xlfn.TEXTAFTER(Table5[[#This Row],[rxn]],"-",-1)="UNKNOWN")</f>
        <v>0</v>
      </c>
      <c r="V1639" s="1">
        <f>_xlfn.XLOOKUP(SUBSTITUTE(Table5[[#This Row],[rxn]],"RXN-","ENZLOAD-"),Table4[rxn],Table4[ub],0)</f>
        <v>0.83570758000000001</v>
      </c>
      <c r="W1639" s="1" t="b">
        <f>AND(Table5[[#This Row],[FVA ENZLOAD flux UB]]=0,Table5[[#This Row],[ENZ not made when it should be?]])</f>
        <v>0</v>
      </c>
    </row>
    <row r="1640" spans="1:23" hidden="1">
      <c r="A1640" s="1"/>
      <c r="B1640" s="1" t="str">
        <f>_xlfn.TEXTBEFORE(Table38[[#This Row],[all fluxes from kapp-slack]]," ",,,,"")</f>
        <v/>
      </c>
      <c r="C1640" s="1">
        <f>_xlfn.NUMBERVALUE(IFERROR(_xlfn.TEXTAFTER(Table38[[#This Row],[all fluxes from kapp-slack]]," ",-1,,,""),""))</f>
        <v>0</v>
      </c>
      <c r="F1640" s="1" t="s">
        <v>9669</v>
      </c>
      <c r="G1640" s="1" t="str">
        <f>_xlfn.TEXTBEFORE(Table5[[#This Row],[rxn     kapp_old        kapp_slack_ub   kapp_slack_lb]]," ")</f>
        <v>RXN-SPHGAT181_c_FWD-rt3023_c</v>
      </c>
      <c r="H164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64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640" s="1">
        <f>_xlfn.NUMBERVALUE(_xlfn.TEXTAFTER(Table5[[#This Row],[rxn     kapp_old        kapp_slack_ub   kapp_slack_lb]]," ",-1))</f>
        <v>0</v>
      </c>
      <c r="K1640" s="1">
        <f>_xlfn.XLOOKUP(SUBSTITUTE(Table5[[#This Row],[rxn]],"RXN-","ENZLOAD-"),ENZLOAD[name],ENZLOAD[flux],0)</f>
        <v>2.9307591080000001E-8</v>
      </c>
      <c r="L1640" s="1" t="str">
        <f>"'"&amp;Table5[[#This Row],[rxn]]&amp;"'"&amp;CHAR(9)&amp;IF(AND(Table5[[#This Row],[kapp_slack_ub]]&lt;&gt;0,Table5[[#This Row],[kapp_old]]&lt;$F$1),$F$1,Table5[[#This Row],[kapp_old]])</f>
        <v>'RXN-SPHGAT181_c_FWD-rt3023_c'	27141.27779288</v>
      </c>
      <c r="M1640" s="1">
        <f>_xlfn.XLOOKUP(Table5[[#This Row],[rxn]],Table3[name],Table3[flux],$F$1)</f>
        <v>27141.277792879999</v>
      </c>
      <c r="N1640" s="1">
        <f>IFERROR(Table5[[#This Row],[min flux]]/Table5[[#This Row],[associated enzload]],"")</f>
        <v>926083543297.47925</v>
      </c>
      <c r="O1640" s="1">
        <f>_xlfn.NUMBERVALUE(IF(Table5[[#This Row],[flux/enzload]]="","",ABS($N$1-Table5[[#This Row],[flux/enzload]])))</f>
        <v>473832774361.474</v>
      </c>
      <c r="P1640" s="1">
        <f>Table5[[#This Row],[kapp_old]]+IFERROR(((Table5[[#This Row],[kapp_slack_ub]]-Table5[[#This Row],[kapp_slack_lb]])/Table5[[#This Row],[associated enzload]]),0)</f>
        <v>27141.277792879999</v>
      </c>
      <c r="Q1640" s="1" t="str">
        <f>"'"&amp;Table5[[#This Row],[rxn]]&amp;"'"&amp;CHAR(9)&amp;Table5[[#This Row],[kapp + (slack_ub - slack_lb)/enzload]]</f>
        <v>'RXN-SPHGAT181_c_FWD-rt3023_c'	27141.27779288</v>
      </c>
      <c r="R1640" s="1">
        <f>_xlfn.XLOOKUP(Table5[[#This Row],[rxn]],Table38[name],Table38[flux],0)</f>
        <v>0</v>
      </c>
      <c r="S1640" s="1">
        <f>_xlfn.XLOOKUP(SUBSTITUTE(Table5[[#This Row],[rxn]],"RXN-","ENZLOAD-"),Table38[name],Table38[flux],0)</f>
        <v>0</v>
      </c>
      <c r="T1640" s="1" t="b">
        <f>AND(Table5[[#This Row],[ENZLOAD flux in kapp-slack.gms]]=0,Table5[[#This Row],[flux in kapp-slack.gms]]&lt;&gt;0,NOT(Table5[[#This Row],[spont or unknown?]]))</f>
        <v>0</v>
      </c>
      <c r="U1640" s="1" t="b">
        <f>OR(_xlfn.TEXTAFTER(Table5[[#This Row],[rxn]],"-",-1)="SPONT",_xlfn.TEXTAFTER(Table5[[#This Row],[rxn]],"-",-1)="UNKNOWN")</f>
        <v>0</v>
      </c>
      <c r="V1640" s="1">
        <f>_xlfn.XLOOKUP(SUBSTITUTE(Table5[[#This Row],[rxn]],"RXN-","ENZLOAD-"),Table4[rxn],Table4[ub],0)</f>
        <v>0.88648826999999997</v>
      </c>
      <c r="W1640" s="1" t="b">
        <f>AND(Table5[[#This Row],[FVA ENZLOAD flux UB]]=0,Table5[[#This Row],[ENZ not made when it should be?]])</f>
        <v>0</v>
      </c>
    </row>
    <row r="1641" spans="1:23" hidden="1">
      <c r="A1641" s="1"/>
      <c r="B1641" s="1" t="str">
        <f>_xlfn.TEXTBEFORE(Table38[[#This Row],[all fluxes from kapp-slack]]," ",,,,"")</f>
        <v/>
      </c>
      <c r="C1641" s="1">
        <f>_xlfn.NUMBERVALUE(IFERROR(_xlfn.TEXTAFTER(Table38[[#This Row],[all fluxes from kapp-slack]]," ",-1,,,""),""))</f>
        <v>0</v>
      </c>
      <c r="F1641" s="1" t="s">
        <v>9670</v>
      </c>
      <c r="G1641" s="1" t="str">
        <f>_xlfn.TEXTBEFORE(Table5[[#This Row],[rxn     kapp_old        kapp_slack_ub   kapp_slack_lb]]," ")</f>
        <v>RXN-SPHGAT181_c_REV-rt3023_c</v>
      </c>
      <c r="H164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64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641" s="1">
        <f>_xlfn.NUMBERVALUE(_xlfn.TEXTAFTER(Table5[[#This Row],[rxn     kapp_old        kapp_slack_ub   kapp_slack_lb]]," ",-1))</f>
        <v>0</v>
      </c>
      <c r="K1641" s="1">
        <f>_xlfn.XLOOKUP(SUBSTITUTE(Table5[[#This Row],[rxn]],"RXN-","ENZLOAD-"),ENZLOAD[name],ENZLOAD[flux],0)</f>
        <v>2.9307591080000001E-8</v>
      </c>
      <c r="L1641" s="1" t="str">
        <f>"'"&amp;Table5[[#This Row],[rxn]]&amp;"'"&amp;CHAR(9)&amp;IF(AND(Table5[[#This Row],[kapp_slack_ub]]&lt;&gt;0,Table5[[#This Row],[kapp_old]]&lt;$F$1),$F$1,Table5[[#This Row],[kapp_old]])</f>
        <v>'RXN-SPHGAT181_c_REV-rt3023_c'	27141.27779288</v>
      </c>
      <c r="M1641" s="1">
        <f>_xlfn.XLOOKUP(Table5[[#This Row],[rxn]],Table3[name],Table3[flux],$F$1)</f>
        <v>27141.277792879999</v>
      </c>
      <c r="N1641" s="1">
        <f>IFERROR(Table5[[#This Row],[min flux]]/Table5[[#This Row],[associated enzload]],"")</f>
        <v>926083543297.47925</v>
      </c>
      <c r="O1641" s="1">
        <f>_xlfn.NUMBERVALUE(IF(Table5[[#This Row],[flux/enzload]]="","",ABS($N$1-Table5[[#This Row],[flux/enzload]])))</f>
        <v>473832774361.474</v>
      </c>
      <c r="P1641" s="1">
        <f>Table5[[#This Row],[kapp_old]]+IFERROR(((Table5[[#This Row],[kapp_slack_ub]]-Table5[[#This Row],[kapp_slack_lb]])/Table5[[#This Row],[associated enzload]]),0)</f>
        <v>27141.277792879999</v>
      </c>
      <c r="Q1641" s="1" t="str">
        <f>"'"&amp;Table5[[#This Row],[rxn]]&amp;"'"&amp;CHAR(9)&amp;Table5[[#This Row],[kapp + (slack_ub - slack_lb)/enzload]]</f>
        <v>'RXN-SPHGAT181_c_REV-rt3023_c'	27141.27779288</v>
      </c>
      <c r="R1641" s="1">
        <f>_xlfn.XLOOKUP(Table5[[#This Row],[rxn]],Table38[name],Table38[flux],0)</f>
        <v>0</v>
      </c>
      <c r="S1641" s="1">
        <f>_xlfn.XLOOKUP(SUBSTITUTE(Table5[[#This Row],[rxn]],"RXN-","ENZLOAD-"),Table38[name],Table38[flux],0)</f>
        <v>0</v>
      </c>
      <c r="T1641" s="1" t="b">
        <f>AND(Table5[[#This Row],[ENZLOAD flux in kapp-slack.gms]]=0,Table5[[#This Row],[flux in kapp-slack.gms]]&lt;&gt;0,NOT(Table5[[#This Row],[spont or unknown?]]))</f>
        <v>0</v>
      </c>
      <c r="U1641" s="1" t="b">
        <f>OR(_xlfn.TEXTAFTER(Table5[[#This Row],[rxn]],"-",-1)="SPONT",_xlfn.TEXTAFTER(Table5[[#This Row],[rxn]],"-",-1)="UNKNOWN")</f>
        <v>0</v>
      </c>
      <c r="V1641" s="1">
        <f>_xlfn.XLOOKUP(SUBSTITUTE(Table5[[#This Row],[rxn]],"RXN-","ENZLOAD-"),Table4[rxn],Table4[ub],0)</f>
        <v>0.88648826999999997</v>
      </c>
      <c r="W1641" s="1" t="b">
        <f>AND(Table5[[#This Row],[FVA ENZLOAD flux UB]]=0,Table5[[#This Row],[ENZ not made when it should be?]])</f>
        <v>0</v>
      </c>
    </row>
    <row r="1642" spans="1:23" hidden="1">
      <c r="A1642" s="1"/>
      <c r="B1642" s="1" t="str">
        <f>_xlfn.TEXTBEFORE(Table38[[#This Row],[all fluxes from kapp-slack]]," ",,,,"")</f>
        <v/>
      </c>
      <c r="C1642" s="1">
        <f>_xlfn.NUMBERVALUE(IFERROR(_xlfn.TEXTAFTER(Table38[[#This Row],[all fluxes from kapp-slack]]," ",-1,,,""),""))</f>
        <v>0</v>
      </c>
      <c r="F1642" s="1" t="s">
        <v>9672</v>
      </c>
      <c r="G1642" s="1" t="str">
        <f>_xlfn.TEXTBEFORE(Table5[[#This Row],[rxn     kapp_old        kapp_slack_ub   kapp_slack_lb]]," ")</f>
        <v>RXN-SPHINGSt_c_e_FWD-rt8393</v>
      </c>
      <c r="H164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64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642" s="1">
        <f>_xlfn.NUMBERVALUE(_xlfn.TEXTAFTER(Table5[[#This Row],[rxn     kapp_old        kapp_slack_ub   kapp_slack_lb]]," ",-1))</f>
        <v>0</v>
      </c>
      <c r="K1642" s="1">
        <f>_xlfn.XLOOKUP(SUBSTITUTE(Table5[[#This Row],[rxn]],"RXN-","ENZLOAD-"),ENZLOAD[name],ENZLOAD[flux],0)</f>
        <v>8.3730205099999997E-9</v>
      </c>
      <c r="L1642" s="1" t="str">
        <f>"'"&amp;Table5[[#This Row],[rxn]]&amp;"'"&amp;CHAR(9)&amp;IF(AND(Table5[[#This Row],[kapp_slack_ub]]&lt;&gt;0,Table5[[#This Row],[kapp_old]]&lt;$F$1),$F$1,Table5[[#This Row],[kapp_old]])</f>
        <v>'RXN-SPHINGSt_c_e_FWD-rt8393'	27141.27779288</v>
      </c>
      <c r="M1642" s="1">
        <f>_xlfn.XLOOKUP(Table5[[#This Row],[rxn]],Table3[name],Table3[flux],$F$1)</f>
        <v>27141.277792879999</v>
      </c>
      <c r="N1642" s="1">
        <f>IFERROR(Table5[[#This Row],[min flux]]/Table5[[#This Row],[associated enzload]],"")</f>
        <v>3241515742194.2109</v>
      </c>
      <c r="O1642" s="1">
        <f>_xlfn.NUMBERVALUE(IF(Table5[[#This Row],[flux/enzload]]="","",ABS($N$1-Table5[[#This Row],[flux/enzload]])))</f>
        <v>1841599424535.26</v>
      </c>
      <c r="P1642" s="1">
        <f>Table5[[#This Row],[kapp_old]]+IFERROR(((Table5[[#This Row],[kapp_slack_ub]]-Table5[[#This Row],[kapp_slack_lb]])/Table5[[#This Row],[associated enzload]]),0)</f>
        <v>27141.277792879999</v>
      </c>
      <c r="Q1642" s="1" t="str">
        <f>"'"&amp;Table5[[#This Row],[rxn]]&amp;"'"&amp;CHAR(9)&amp;Table5[[#This Row],[kapp + (slack_ub - slack_lb)/enzload]]</f>
        <v>'RXN-SPHINGSt_c_e_FWD-rt8393'	27141.27779288</v>
      </c>
      <c r="R1642" s="1">
        <f>_xlfn.XLOOKUP(Table5[[#This Row],[rxn]],Table38[name],Table38[flux],0)</f>
        <v>0</v>
      </c>
      <c r="S1642" s="1">
        <f>_xlfn.XLOOKUP(SUBSTITUTE(Table5[[#This Row],[rxn]],"RXN-","ENZLOAD-"),Table38[name],Table38[flux],0)</f>
        <v>0</v>
      </c>
      <c r="T1642" s="1" t="b">
        <f>AND(Table5[[#This Row],[ENZLOAD flux in kapp-slack.gms]]=0,Table5[[#This Row],[flux in kapp-slack.gms]]&lt;&gt;0,NOT(Table5[[#This Row],[spont or unknown?]]))</f>
        <v>0</v>
      </c>
      <c r="U1642" s="1" t="b">
        <f>OR(_xlfn.TEXTAFTER(Table5[[#This Row],[rxn]],"-",-1)="SPONT",_xlfn.TEXTAFTER(Table5[[#This Row],[rxn]],"-",-1)="UNKNOWN")</f>
        <v>0</v>
      </c>
      <c r="V1642" s="1">
        <f>_xlfn.XLOOKUP(SUBSTITUTE(Table5[[#This Row],[rxn]],"RXN-","ENZLOAD-"),Table4[rxn],Table4[ub],0)</f>
        <v>0.25561539999999999</v>
      </c>
      <c r="W1642" s="1" t="b">
        <f>AND(Table5[[#This Row],[FVA ENZLOAD flux UB]]=0,Table5[[#This Row],[ENZ not made when it should be?]])</f>
        <v>0</v>
      </c>
    </row>
    <row r="1643" spans="1:23" hidden="1">
      <c r="A1643" s="1"/>
      <c r="B1643" s="1" t="str">
        <f>_xlfn.TEXTBEFORE(Table38[[#This Row],[all fluxes from kapp-slack]]," ",,,,"")</f>
        <v/>
      </c>
      <c r="C1643" s="1">
        <f>_xlfn.NUMBERVALUE(IFERROR(_xlfn.TEXTAFTER(Table38[[#This Row],[all fluxes from kapp-slack]]," ",-1,,,""),""))</f>
        <v>0</v>
      </c>
      <c r="F1643" s="1" t="s">
        <v>9673</v>
      </c>
      <c r="G1643" s="1" t="str">
        <f>_xlfn.TEXTBEFORE(Table5[[#This Row],[rxn     kapp_old        kapp_slack_ub   kapp_slack_lb]]," ")</f>
        <v>RXN-SPHINGSt_c_e_REV-rt8393</v>
      </c>
      <c r="H164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64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643" s="1">
        <f>_xlfn.NUMBERVALUE(_xlfn.TEXTAFTER(Table5[[#This Row],[rxn     kapp_old        kapp_slack_ub   kapp_slack_lb]]," ",-1))</f>
        <v>0</v>
      </c>
      <c r="K1643" s="1">
        <f>_xlfn.XLOOKUP(SUBSTITUTE(Table5[[#This Row],[rxn]],"RXN-","ENZLOAD-"),ENZLOAD[name],ENZLOAD[flux],0)</f>
        <v>8.3730205099999997E-9</v>
      </c>
      <c r="L1643" s="1" t="str">
        <f>"'"&amp;Table5[[#This Row],[rxn]]&amp;"'"&amp;CHAR(9)&amp;IF(AND(Table5[[#This Row],[kapp_slack_ub]]&lt;&gt;0,Table5[[#This Row],[kapp_old]]&lt;$F$1),$F$1,Table5[[#This Row],[kapp_old]])</f>
        <v>'RXN-SPHINGSt_c_e_REV-rt8393'	27141.27779288</v>
      </c>
      <c r="M1643" s="1">
        <f>_xlfn.XLOOKUP(Table5[[#This Row],[rxn]],Table3[name],Table3[flux],$F$1)</f>
        <v>27141.277792879999</v>
      </c>
      <c r="N1643" s="1">
        <f>IFERROR(Table5[[#This Row],[min flux]]/Table5[[#This Row],[associated enzload]],"")</f>
        <v>3241515742194.2109</v>
      </c>
      <c r="O1643" s="1">
        <f>_xlfn.NUMBERVALUE(IF(Table5[[#This Row],[flux/enzload]]="","",ABS($N$1-Table5[[#This Row],[flux/enzload]])))</f>
        <v>1841599424535.26</v>
      </c>
      <c r="P1643" s="1">
        <f>Table5[[#This Row],[kapp_old]]+IFERROR(((Table5[[#This Row],[kapp_slack_ub]]-Table5[[#This Row],[kapp_slack_lb]])/Table5[[#This Row],[associated enzload]]),0)</f>
        <v>27141.277792879999</v>
      </c>
      <c r="Q1643" s="1" t="str">
        <f>"'"&amp;Table5[[#This Row],[rxn]]&amp;"'"&amp;CHAR(9)&amp;Table5[[#This Row],[kapp + (slack_ub - slack_lb)/enzload]]</f>
        <v>'RXN-SPHINGSt_c_e_REV-rt8393'	27141.27779288</v>
      </c>
      <c r="R1643" s="1">
        <f>_xlfn.XLOOKUP(Table5[[#This Row],[rxn]],Table38[name],Table38[flux],0)</f>
        <v>0</v>
      </c>
      <c r="S1643" s="1">
        <f>_xlfn.XLOOKUP(SUBSTITUTE(Table5[[#This Row],[rxn]],"RXN-","ENZLOAD-"),Table38[name],Table38[flux],0)</f>
        <v>0</v>
      </c>
      <c r="T1643" s="1" t="b">
        <f>AND(Table5[[#This Row],[ENZLOAD flux in kapp-slack.gms]]=0,Table5[[#This Row],[flux in kapp-slack.gms]]&lt;&gt;0,NOT(Table5[[#This Row],[spont or unknown?]]))</f>
        <v>0</v>
      </c>
      <c r="U1643" s="1" t="b">
        <f>OR(_xlfn.TEXTAFTER(Table5[[#This Row],[rxn]],"-",-1)="SPONT",_xlfn.TEXTAFTER(Table5[[#This Row],[rxn]],"-",-1)="UNKNOWN")</f>
        <v>0</v>
      </c>
      <c r="V1643" s="1">
        <f>_xlfn.XLOOKUP(SUBSTITUTE(Table5[[#This Row],[rxn]],"RXN-","ENZLOAD-"),Table4[rxn],Table4[ub],0)</f>
        <v>0.25561539999999999</v>
      </c>
      <c r="W1643" s="1" t="b">
        <f>AND(Table5[[#This Row],[FVA ENZLOAD flux UB]]=0,Table5[[#This Row],[ENZ not made when it should be?]])</f>
        <v>0</v>
      </c>
    </row>
    <row r="1644" spans="1:23" hidden="1">
      <c r="A1644" s="1"/>
      <c r="B1644" s="1" t="str">
        <f>_xlfn.TEXTBEFORE(Table38[[#This Row],[all fluxes from kapp-slack]]," ",,,,"")</f>
        <v/>
      </c>
      <c r="C1644" s="1">
        <f>_xlfn.NUMBERVALUE(IFERROR(_xlfn.TEXTAFTER(Table38[[#This Row],[all fluxes from kapp-slack]]," ",-1,,,""),""))</f>
        <v>0</v>
      </c>
      <c r="F1644" s="1" t="s">
        <v>9674</v>
      </c>
      <c r="G1644" s="1" t="str">
        <f>_xlfn.TEXTBEFORE(Table5[[#This Row],[rxn     kapp_old        kapp_slack_ub   kapp_slack_lb]]," ")</f>
        <v>RXN-SPHPL_r_FWD-rt3557</v>
      </c>
      <c r="H164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64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644" s="1">
        <f>_xlfn.NUMBERVALUE(_xlfn.TEXTAFTER(Table5[[#This Row],[rxn     kapp_old        kapp_slack_ub   kapp_slack_lb]]," ",-1))</f>
        <v>0</v>
      </c>
      <c r="K1644" s="1">
        <f>_xlfn.XLOOKUP(SUBSTITUTE(Table5[[#This Row],[rxn]],"RXN-","ENZLOAD-"),ENZLOAD[name],ENZLOAD[flux],0)</f>
        <v>3.7900235213000002E-7</v>
      </c>
      <c r="L1644" s="1" t="str">
        <f>"'"&amp;Table5[[#This Row],[rxn]]&amp;"'"&amp;CHAR(9)&amp;IF(AND(Table5[[#This Row],[kapp_slack_ub]]&lt;&gt;0,Table5[[#This Row],[kapp_old]]&lt;$F$1),$F$1,Table5[[#This Row],[kapp_old]])</f>
        <v>'RXN-SPHPL_r_FWD-rt3557'	27141.27779288</v>
      </c>
      <c r="M1644" s="1">
        <f>_xlfn.XLOOKUP(Table5[[#This Row],[rxn]],Table3[name],Table3[flux],$F$1)</f>
        <v>27141.277792879999</v>
      </c>
      <c r="N1644" s="1">
        <f>IFERROR(Table5[[#This Row],[min flux]]/Table5[[#This Row],[associated enzload]],"")</f>
        <v>71612425728.61496</v>
      </c>
      <c r="O1644" s="1">
        <f>_xlfn.NUMBERVALUE(IF(Table5[[#This Row],[flux/enzload]]="","",ABS($N$1-Table5[[#This Row],[flux/enzload]])))</f>
        <v>1328303891930.3401</v>
      </c>
      <c r="P1644" s="1">
        <f>Table5[[#This Row],[kapp_old]]+IFERROR(((Table5[[#This Row],[kapp_slack_ub]]-Table5[[#This Row],[kapp_slack_lb]])/Table5[[#This Row],[associated enzload]]),0)</f>
        <v>27141.277792879999</v>
      </c>
      <c r="Q1644" s="1" t="str">
        <f>"'"&amp;Table5[[#This Row],[rxn]]&amp;"'"&amp;CHAR(9)&amp;Table5[[#This Row],[kapp + (slack_ub - slack_lb)/enzload]]</f>
        <v>'RXN-SPHPL_r_FWD-rt3557'	27141.27779288</v>
      </c>
      <c r="R1644" s="1">
        <f>_xlfn.XLOOKUP(Table5[[#This Row],[rxn]],Table38[name],Table38[flux],0)</f>
        <v>0</v>
      </c>
      <c r="S1644" s="1">
        <f>_xlfn.XLOOKUP(SUBSTITUTE(Table5[[#This Row],[rxn]],"RXN-","ENZLOAD-"),Table38[name],Table38[flux],0)</f>
        <v>0</v>
      </c>
      <c r="T1644" s="1" t="b">
        <f>AND(Table5[[#This Row],[ENZLOAD flux in kapp-slack.gms]]=0,Table5[[#This Row],[flux in kapp-slack.gms]]&lt;&gt;0,NOT(Table5[[#This Row],[spont or unknown?]]))</f>
        <v>0</v>
      </c>
      <c r="U1644" s="1" t="b">
        <f>OR(_xlfn.TEXTAFTER(Table5[[#This Row],[rxn]],"-",-1)="SPONT",_xlfn.TEXTAFTER(Table5[[#This Row],[rxn]],"-",-1)="UNKNOWN")</f>
        <v>0</v>
      </c>
      <c r="V1644" s="1">
        <f>_xlfn.XLOOKUP(SUBSTITUTE(Table5[[#This Row],[rxn]],"RXN-","ENZLOAD-"),Table4[rxn],Table4[ub],0)</f>
        <v>0.70735091000000005</v>
      </c>
      <c r="W1644" s="1" t="b">
        <f>AND(Table5[[#This Row],[FVA ENZLOAD flux UB]]=0,Table5[[#This Row],[ENZ not made when it should be?]])</f>
        <v>0</v>
      </c>
    </row>
    <row r="1645" spans="1:23" hidden="1">
      <c r="A1645" s="1"/>
      <c r="B1645" s="1" t="str">
        <f>_xlfn.TEXTBEFORE(Table38[[#This Row],[all fluxes from kapp-slack]]," ",,,,"")</f>
        <v/>
      </c>
      <c r="C1645" s="1">
        <f>_xlfn.NUMBERVALUE(IFERROR(_xlfn.TEXTAFTER(Table38[[#This Row],[all fluxes from kapp-slack]]," ",-1,,,""),""))</f>
        <v>0</v>
      </c>
      <c r="F1645" s="1" t="s">
        <v>9680</v>
      </c>
      <c r="G1645" s="1" t="str">
        <f>_xlfn.TEXTBEFORE(Table5[[#This Row],[rxn     kapp_old        kapp_slack_ub   kapp_slack_lb]]," ")</f>
        <v>RXN-SPMDtpa_e_FWD-rt2649_e</v>
      </c>
      <c r="H164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64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645" s="1">
        <f>_xlfn.NUMBERVALUE(_xlfn.TEXTAFTER(Table5[[#This Row],[rxn     kapp_old        kapp_slack_ub   kapp_slack_lb]]," ",-1))</f>
        <v>0</v>
      </c>
      <c r="K1645" s="1">
        <f>_xlfn.XLOOKUP(SUBSTITUTE(Table5[[#This Row],[rxn]],"RXN-","ENZLOAD-"),ENZLOAD[name],ENZLOAD[flux],0)</f>
        <v>9.8219857999999903E-10</v>
      </c>
      <c r="L1645" s="1" t="str">
        <f>"'"&amp;Table5[[#This Row],[rxn]]&amp;"'"&amp;CHAR(9)&amp;IF(AND(Table5[[#This Row],[kapp_slack_ub]]&lt;&gt;0,Table5[[#This Row],[kapp_old]]&lt;$F$1),$F$1,Table5[[#This Row],[kapp_old]])</f>
        <v>'RXN-SPMDtpa_e_FWD-rt2649_e'	27141.27779288</v>
      </c>
      <c r="M1645" s="1">
        <f>_xlfn.XLOOKUP(Table5[[#This Row],[rxn]],Table3[name],Table3[flux],$F$1)</f>
        <v>27141.277792879999</v>
      </c>
      <c r="N1645" s="1">
        <f>IFERROR(Table5[[#This Row],[min flux]]/Table5[[#This Row],[associated enzload]],"")</f>
        <v>27633187774390.82</v>
      </c>
      <c r="O1645" s="1">
        <f>_xlfn.NUMBERVALUE(IF(Table5[[#This Row],[flux/enzload]]="","",ABS($N$1-Table5[[#This Row],[flux/enzload]])))</f>
        <v>26233271456731.898</v>
      </c>
      <c r="P1645" s="1">
        <f>Table5[[#This Row],[kapp_old]]+IFERROR(((Table5[[#This Row],[kapp_slack_ub]]-Table5[[#This Row],[kapp_slack_lb]])/Table5[[#This Row],[associated enzload]]),0)</f>
        <v>27141.277792879999</v>
      </c>
      <c r="Q1645" s="1" t="str">
        <f>"'"&amp;Table5[[#This Row],[rxn]]&amp;"'"&amp;CHAR(9)&amp;Table5[[#This Row],[kapp + (slack_ub - slack_lb)/enzload]]</f>
        <v>'RXN-SPMDtpa_e_FWD-rt2649_e'	27141.27779288</v>
      </c>
      <c r="R1645" s="1">
        <f>_xlfn.XLOOKUP(Table5[[#This Row],[rxn]],Table38[name],Table38[flux],0)</f>
        <v>0</v>
      </c>
      <c r="S1645" s="1">
        <f>_xlfn.XLOOKUP(SUBSTITUTE(Table5[[#This Row],[rxn]],"RXN-","ENZLOAD-"),Table38[name],Table38[flux],0)</f>
        <v>0</v>
      </c>
      <c r="T1645" s="1" t="b">
        <f>AND(Table5[[#This Row],[ENZLOAD flux in kapp-slack.gms]]=0,Table5[[#This Row],[flux in kapp-slack.gms]]&lt;&gt;0,NOT(Table5[[#This Row],[spont or unknown?]]))</f>
        <v>0</v>
      </c>
      <c r="U1645" s="1" t="b">
        <f>OR(_xlfn.TEXTAFTER(Table5[[#This Row],[rxn]],"-",-1)="SPONT",_xlfn.TEXTAFTER(Table5[[#This Row],[rxn]],"-",-1)="UNKNOWN")</f>
        <v>0</v>
      </c>
      <c r="V1645" s="1">
        <f>_xlfn.XLOOKUP(SUBSTITUTE(Table5[[#This Row],[rxn]],"RXN-","ENZLOAD-"),Table4[rxn],Table4[ub],0)</f>
        <v>0.70620426999999997</v>
      </c>
      <c r="W1645" s="1" t="b">
        <f>AND(Table5[[#This Row],[FVA ENZLOAD flux UB]]=0,Table5[[#This Row],[ENZ not made when it should be?]])</f>
        <v>0</v>
      </c>
    </row>
    <row r="1646" spans="1:23" hidden="1">
      <c r="A1646" s="1"/>
      <c r="B1646" s="1" t="str">
        <f>_xlfn.TEXTBEFORE(Table38[[#This Row],[all fluxes from kapp-slack]]," ",,,,"")</f>
        <v/>
      </c>
      <c r="C1646" s="1">
        <f>_xlfn.NUMBERVALUE(IFERROR(_xlfn.TEXTAFTER(Table38[[#This Row],[all fluxes from kapp-slack]]," ",-1,,,""),""))</f>
        <v>0</v>
      </c>
      <c r="F1646" s="1" t="s">
        <v>9681</v>
      </c>
      <c r="G1646" s="1" t="str">
        <f>_xlfn.TEXTBEFORE(Table5[[#This Row],[rxn     kapp_old        kapp_slack_ub   kapp_slack_lb]]," ")</f>
        <v>RXN-SPMDtpa_e_REV-rt2649_e</v>
      </c>
      <c r="H164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64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646" s="1">
        <f>_xlfn.NUMBERVALUE(_xlfn.TEXTAFTER(Table5[[#This Row],[rxn     kapp_old        kapp_slack_ub   kapp_slack_lb]]," ",-1))</f>
        <v>0</v>
      </c>
      <c r="K1646" s="1">
        <f>_xlfn.XLOOKUP(SUBSTITUTE(Table5[[#This Row],[rxn]],"RXN-","ENZLOAD-"),ENZLOAD[name],ENZLOAD[flux],0)</f>
        <v>9.8219857999999903E-10</v>
      </c>
      <c r="L1646" s="1" t="str">
        <f>"'"&amp;Table5[[#This Row],[rxn]]&amp;"'"&amp;CHAR(9)&amp;IF(AND(Table5[[#This Row],[kapp_slack_ub]]&lt;&gt;0,Table5[[#This Row],[kapp_old]]&lt;$F$1),$F$1,Table5[[#This Row],[kapp_old]])</f>
        <v>'RXN-SPMDtpa_e_REV-rt2649_e'	27141.27779288</v>
      </c>
      <c r="M1646" s="1">
        <f>_xlfn.XLOOKUP(Table5[[#This Row],[rxn]],Table3[name],Table3[flux],$F$1)</f>
        <v>27141.277792879999</v>
      </c>
      <c r="N1646" s="1">
        <f>IFERROR(Table5[[#This Row],[min flux]]/Table5[[#This Row],[associated enzload]],"")</f>
        <v>27633187774390.82</v>
      </c>
      <c r="O1646" s="1">
        <f>_xlfn.NUMBERVALUE(IF(Table5[[#This Row],[flux/enzload]]="","",ABS($N$1-Table5[[#This Row],[flux/enzload]])))</f>
        <v>26233271456731.898</v>
      </c>
      <c r="P1646" s="1">
        <f>Table5[[#This Row],[kapp_old]]+IFERROR(((Table5[[#This Row],[kapp_slack_ub]]-Table5[[#This Row],[kapp_slack_lb]])/Table5[[#This Row],[associated enzload]]),0)</f>
        <v>27141.277792879999</v>
      </c>
      <c r="Q1646" s="1" t="str">
        <f>"'"&amp;Table5[[#This Row],[rxn]]&amp;"'"&amp;CHAR(9)&amp;Table5[[#This Row],[kapp + (slack_ub - slack_lb)/enzload]]</f>
        <v>'RXN-SPMDtpa_e_REV-rt2649_e'	27141.27779288</v>
      </c>
      <c r="R1646" s="1">
        <f>_xlfn.XLOOKUP(Table5[[#This Row],[rxn]],Table38[name],Table38[flux],0)</f>
        <v>0</v>
      </c>
      <c r="S1646" s="1">
        <f>_xlfn.XLOOKUP(SUBSTITUTE(Table5[[#This Row],[rxn]],"RXN-","ENZLOAD-"),Table38[name],Table38[flux],0)</f>
        <v>0</v>
      </c>
      <c r="T1646" s="1" t="b">
        <f>AND(Table5[[#This Row],[ENZLOAD flux in kapp-slack.gms]]=0,Table5[[#This Row],[flux in kapp-slack.gms]]&lt;&gt;0,NOT(Table5[[#This Row],[spont or unknown?]]))</f>
        <v>0</v>
      </c>
      <c r="U1646" s="1" t="b">
        <f>OR(_xlfn.TEXTAFTER(Table5[[#This Row],[rxn]],"-",-1)="SPONT",_xlfn.TEXTAFTER(Table5[[#This Row],[rxn]],"-",-1)="UNKNOWN")</f>
        <v>0</v>
      </c>
      <c r="V1646" s="1">
        <f>_xlfn.XLOOKUP(SUBSTITUTE(Table5[[#This Row],[rxn]],"RXN-","ENZLOAD-"),Table4[rxn],Table4[ub],0)</f>
        <v>0.70620426999999997</v>
      </c>
      <c r="W1646" s="1" t="b">
        <f>AND(Table5[[#This Row],[FVA ENZLOAD flux UB]]=0,Table5[[#This Row],[ENZ not made when it should be?]])</f>
        <v>0</v>
      </c>
    </row>
    <row r="1647" spans="1:23" hidden="1">
      <c r="A1647" s="1"/>
      <c r="B1647" s="1" t="str">
        <f>_xlfn.TEXTBEFORE(Table38[[#This Row],[all fluxes from kapp-slack]]," ",,,,"")</f>
        <v/>
      </c>
      <c r="C1647" s="1">
        <f>_xlfn.NUMBERVALUE(IFERROR(_xlfn.TEXTAFTER(Table38[[#This Row],[all fluxes from kapp-slack]]," ",-1,,,""),""))</f>
        <v>0</v>
      </c>
      <c r="F1647" s="1" t="s">
        <v>9692</v>
      </c>
      <c r="G1647" s="1" t="str">
        <f>_xlfn.TEXTBEFORE(Table5[[#This Row],[rxn     kapp_old        kapp_slack_ub   kapp_slack_lb]]," ")</f>
        <v>RXN-SPMDtpa_v_FWD-rt2649_v</v>
      </c>
      <c r="H164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64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647" s="1">
        <f>_xlfn.NUMBERVALUE(_xlfn.TEXTAFTER(Table5[[#This Row],[rxn     kapp_old        kapp_slack_ub   kapp_slack_lb]]," ",-1))</f>
        <v>0</v>
      </c>
      <c r="K1647" s="1">
        <f>_xlfn.XLOOKUP(SUBSTITUTE(Table5[[#This Row],[rxn]],"RXN-","ENZLOAD-"),ENZLOAD[name],ENZLOAD[flux],0)</f>
        <v>9.8219857999999903E-10</v>
      </c>
      <c r="L1647" s="1" t="str">
        <f>"'"&amp;Table5[[#This Row],[rxn]]&amp;"'"&amp;CHAR(9)&amp;IF(AND(Table5[[#This Row],[kapp_slack_ub]]&lt;&gt;0,Table5[[#This Row],[kapp_old]]&lt;$F$1),$F$1,Table5[[#This Row],[kapp_old]])</f>
        <v>'RXN-SPMDtpa_v_FWD-rt2649_v'	27141.27779288</v>
      </c>
      <c r="M1647" s="1">
        <f>_xlfn.XLOOKUP(Table5[[#This Row],[rxn]],Table3[name],Table3[flux],$F$1)</f>
        <v>27141.277792879999</v>
      </c>
      <c r="N1647" s="1">
        <f>IFERROR(Table5[[#This Row],[min flux]]/Table5[[#This Row],[associated enzload]],"")</f>
        <v>27633187774390.82</v>
      </c>
      <c r="O1647" s="1">
        <f>_xlfn.NUMBERVALUE(IF(Table5[[#This Row],[flux/enzload]]="","",ABS($N$1-Table5[[#This Row],[flux/enzload]])))</f>
        <v>26233271456731.898</v>
      </c>
      <c r="P1647" s="1">
        <f>Table5[[#This Row],[kapp_old]]+IFERROR(((Table5[[#This Row],[kapp_slack_ub]]-Table5[[#This Row],[kapp_slack_lb]])/Table5[[#This Row],[associated enzload]]),0)</f>
        <v>27141.277792879999</v>
      </c>
      <c r="Q1647" s="1" t="str">
        <f>"'"&amp;Table5[[#This Row],[rxn]]&amp;"'"&amp;CHAR(9)&amp;Table5[[#This Row],[kapp + (slack_ub - slack_lb)/enzload]]</f>
        <v>'RXN-SPMDtpa_v_FWD-rt2649_v'	27141.27779288</v>
      </c>
      <c r="R1647" s="1">
        <f>_xlfn.XLOOKUP(Table5[[#This Row],[rxn]],Table38[name],Table38[flux],0)</f>
        <v>0</v>
      </c>
      <c r="S1647" s="1">
        <f>_xlfn.XLOOKUP(SUBSTITUTE(Table5[[#This Row],[rxn]],"RXN-","ENZLOAD-"),Table38[name],Table38[flux],0)</f>
        <v>0</v>
      </c>
      <c r="T1647" s="1" t="b">
        <f>AND(Table5[[#This Row],[ENZLOAD flux in kapp-slack.gms]]=0,Table5[[#This Row],[flux in kapp-slack.gms]]&lt;&gt;0,NOT(Table5[[#This Row],[spont or unknown?]]))</f>
        <v>0</v>
      </c>
      <c r="U1647" s="1" t="b">
        <f>OR(_xlfn.TEXTAFTER(Table5[[#This Row],[rxn]],"-",-1)="SPONT",_xlfn.TEXTAFTER(Table5[[#This Row],[rxn]],"-",-1)="UNKNOWN")</f>
        <v>0</v>
      </c>
      <c r="V1647" s="1">
        <f>_xlfn.XLOOKUP(SUBSTITUTE(Table5[[#This Row],[rxn]],"RXN-","ENZLOAD-"),Table4[rxn],Table4[ub],0)</f>
        <v>0.70620426999999997</v>
      </c>
      <c r="W1647" s="1" t="b">
        <f>AND(Table5[[#This Row],[FVA ENZLOAD flux UB]]=0,Table5[[#This Row],[ENZ not made when it should be?]])</f>
        <v>0</v>
      </c>
    </row>
    <row r="1648" spans="1:23" hidden="1">
      <c r="A1648" s="1"/>
      <c r="B1648" s="1" t="str">
        <f>_xlfn.TEXTBEFORE(Table38[[#This Row],[all fluxes from kapp-slack]]," ",,,,"")</f>
        <v/>
      </c>
      <c r="C1648" s="1">
        <f>_xlfn.NUMBERVALUE(IFERROR(_xlfn.TEXTAFTER(Table38[[#This Row],[all fluxes from kapp-slack]]," ",-1,,,""),""))</f>
        <v>0</v>
      </c>
      <c r="F1648" s="1" t="s">
        <v>9693</v>
      </c>
      <c r="G1648" s="1" t="str">
        <f>_xlfn.TEXTBEFORE(Table5[[#This Row],[rxn     kapp_old        kapp_slack_ub   kapp_slack_lb]]," ")</f>
        <v>RXN-SPMDtpa_v_REV-rt2649_v</v>
      </c>
      <c r="H164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64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648" s="1">
        <f>_xlfn.NUMBERVALUE(_xlfn.TEXTAFTER(Table5[[#This Row],[rxn     kapp_old        kapp_slack_ub   kapp_slack_lb]]," ",-1))</f>
        <v>0</v>
      </c>
      <c r="K1648" s="1">
        <f>_xlfn.XLOOKUP(SUBSTITUTE(Table5[[#This Row],[rxn]],"RXN-","ENZLOAD-"),ENZLOAD[name],ENZLOAD[flux],0)</f>
        <v>9.8219857999999903E-10</v>
      </c>
      <c r="L1648" s="1" t="str">
        <f>"'"&amp;Table5[[#This Row],[rxn]]&amp;"'"&amp;CHAR(9)&amp;IF(AND(Table5[[#This Row],[kapp_slack_ub]]&lt;&gt;0,Table5[[#This Row],[kapp_old]]&lt;$F$1),$F$1,Table5[[#This Row],[kapp_old]])</f>
        <v>'RXN-SPMDtpa_v_REV-rt2649_v'	27141.27779288</v>
      </c>
      <c r="M1648" s="1">
        <f>_xlfn.XLOOKUP(Table5[[#This Row],[rxn]],Table3[name],Table3[flux],$F$1)</f>
        <v>27141.277792879999</v>
      </c>
      <c r="N1648" s="1">
        <f>IFERROR(Table5[[#This Row],[min flux]]/Table5[[#This Row],[associated enzload]],"")</f>
        <v>27633187774390.82</v>
      </c>
      <c r="O1648" s="1">
        <f>_xlfn.NUMBERVALUE(IF(Table5[[#This Row],[flux/enzload]]="","",ABS($N$1-Table5[[#This Row],[flux/enzload]])))</f>
        <v>26233271456731.898</v>
      </c>
      <c r="P1648" s="1">
        <f>Table5[[#This Row],[kapp_old]]+IFERROR(((Table5[[#This Row],[kapp_slack_ub]]-Table5[[#This Row],[kapp_slack_lb]])/Table5[[#This Row],[associated enzload]]),0)</f>
        <v>27141.277792879999</v>
      </c>
      <c r="Q1648" s="1" t="str">
        <f>"'"&amp;Table5[[#This Row],[rxn]]&amp;"'"&amp;CHAR(9)&amp;Table5[[#This Row],[kapp + (slack_ub - slack_lb)/enzload]]</f>
        <v>'RXN-SPMDtpa_v_REV-rt2649_v'	27141.27779288</v>
      </c>
      <c r="R1648" s="1">
        <f>_xlfn.XLOOKUP(Table5[[#This Row],[rxn]],Table38[name],Table38[flux],0)</f>
        <v>0</v>
      </c>
      <c r="S1648" s="1">
        <f>_xlfn.XLOOKUP(SUBSTITUTE(Table5[[#This Row],[rxn]],"RXN-","ENZLOAD-"),Table38[name],Table38[flux],0)</f>
        <v>0</v>
      </c>
      <c r="T1648" s="1" t="b">
        <f>AND(Table5[[#This Row],[ENZLOAD flux in kapp-slack.gms]]=0,Table5[[#This Row],[flux in kapp-slack.gms]]&lt;&gt;0,NOT(Table5[[#This Row],[spont or unknown?]]))</f>
        <v>0</v>
      </c>
      <c r="U1648" s="1" t="b">
        <f>OR(_xlfn.TEXTAFTER(Table5[[#This Row],[rxn]],"-",-1)="SPONT",_xlfn.TEXTAFTER(Table5[[#This Row],[rxn]],"-",-1)="UNKNOWN")</f>
        <v>0</v>
      </c>
      <c r="V1648" s="1">
        <f>_xlfn.XLOOKUP(SUBSTITUTE(Table5[[#This Row],[rxn]],"RXN-","ENZLOAD-"),Table4[rxn],Table4[ub],0)</f>
        <v>0.70620426999999997</v>
      </c>
      <c r="W1648" s="1" t="b">
        <f>AND(Table5[[#This Row],[FVA ENZLOAD flux UB]]=0,Table5[[#This Row],[ENZ not made when it should be?]])</f>
        <v>0</v>
      </c>
    </row>
    <row r="1649" spans="1:23" hidden="1">
      <c r="A1649" s="1"/>
      <c r="B1649" s="1" t="str">
        <f>_xlfn.TEXTBEFORE(Table38[[#This Row],[all fluxes from kapp-slack]]," ",,,,"")</f>
        <v/>
      </c>
      <c r="C1649" s="1">
        <f>_xlfn.NUMBERVALUE(IFERROR(_xlfn.TEXTAFTER(Table38[[#This Row],[all fluxes from kapp-slack]]," ",-1,,,""),""))</f>
        <v>0</v>
      </c>
      <c r="F1649" s="1" t="s">
        <v>9697</v>
      </c>
      <c r="G1649" s="1" t="str">
        <f>_xlfn.TEXTBEFORE(Table5[[#This Row],[rxn     kapp_old        kapp_slack_ub   kapp_slack_lb]]," ")</f>
        <v>RXN-SPRMAT_c_FWD-rt1145</v>
      </c>
      <c r="H164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64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649" s="1">
        <f>_xlfn.NUMBERVALUE(_xlfn.TEXTAFTER(Table5[[#This Row],[rxn     kapp_old        kapp_slack_ub   kapp_slack_lb]]," ",-1))</f>
        <v>0</v>
      </c>
      <c r="K1649" s="1">
        <f>_xlfn.XLOOKUP(SUBSTITUTE(Table5[[#This Row],[rxn]],"RXN-","ENZLOAD-"),ENZLOAD[name],ENZLOAD[flux],0)</f>
        <v>4.4935137046000001E-7</v>
      </c>
      <c r="L1649" s="1" t="str">
        <f>"'"&amp;Table5[[#This Row],[rxn]]&amp;"'"&amp;CHAR(9)&amp;IF(AND(Table5[[#This Row],[kapp_slack_ub]]&lt;&gt;0,Table5[[#This Row],[kapp_old]]&lt;$F$1),$F$1,Table5[[#This Row],[kapp_old]])</f>
        <v>'RXN-SPRMAT_c_FWD-rt1145'	27141.27779288</v>
      </c>
      <c r="M1649" s="1">
        <f>_xlfn.XLOOKUP(Table5[[#This Row],[rxn]],Table3[name],Table3[flux],$F$1)</f>
        <v>27141.277792879999</v>
      </c>
      <c r="N1649" s="1">
        <f>IFERROR(Table5[[#This Row],[min flux]]/Table5[[#This Row],[associated enzload]],"")</f>
        <v>60401012608.675323</v>
      </c>
      <c r="O1649" s="1">
        <f>_xlfn.NUMBERVALUE(IF(Table5[[#This Row],[flux/enzload]]="","",ABS($N$1-Table5[[#This Row],[flux/enzload]])))</f>
        <v>1339515305050.28</v>
      </c>
      <c r="P1649" s="1">
        <f>Table5[[#This Row],[kapp_old]]+IFERROR(((Table5[[#This Row],[kapp_slack_ub]]-Table5[[#This Row],[kapp_slack_lb]])/Table5[[#This Row],[associated enzload]]),0)</f>
        <v>27141.277792879999</v>
      </c>
      <c r="Q1649" s="1" t="str">
        <f>"'"&amp;Table5[[#This Row],[rxn]]&amp;"'"&amp;CHAR(9)&amp;Table5[[#This Row],[kapp + (slack_ub - slack_lb)/enzload]]</f>
        <v>'RXN-SPRMAT_c_FWD-rt1145'	27141.27779288</v>
      </c>
      <c r="R1649" s="1">
        <f>_xlfn.XLOOKUP(Table5[[#This Row],[rxn]],Table38[name],Table38[flux],0)</f>
        <v>0</v>
      </c>
      <c r="S1649" s="1">
        <f>_xlfn.XLOOKUP(SUBSTITUTE(Table5[[#This Row],[rxn]],"RXN-","ENZLOAD-"),Table38[name],Table38[flux],0)</f>
        <v>0</v>
      </c>
      <c r="T1649" s="1" t="b">
        <f>AND(Table5[[#This Row],[ENZLOAD flux in kapp-slack.gms]]=0,Table5[[#This Row],[flux in kapp-slack.gms]]&lt;&gt;0,NOT(Table5[[#This Row],[spont or unknown?]]))</f>
        <v>0</v>
      </c>
      <c r="U1649" s="1" t="b">
        <f>OR(_xlfn.TEXTAFTER(Table5[[#This Row],[rxn]],"-",-1)="SPONT",_xlfn.TEXTAFTER(Table5[[#This Row],[rxn]],"-",-1)="UNKNOWN")</f>
        <v>0</v>
      </c>
      <c r="V1649" s="1">
        <f>_xlfn.XLOOKUP(SUBSTITUTE(Table5[[#This Row],[rxn]],"RXN-","ENZLOAD-"),Table4[rxn],Table4[ub],0)</f>
        <v>1.10513266</v>
      </c>
      <c r="W1649" s="1" t="b">
        <f>AND(Table5[[#This Row],[FVA ENZLOAD flux UB]]=0,Table5[[#This Row],[ENZ not made when it should be?]])</f>
        <v>0</v>
      </c>
    </row>
    <row r="1650" spans="1:23" hidden="1">
      <c r="A1650" s="1"/>
      <c r="B1650" s="1" t="str">
        <f>_xlfn.TEXTBEFORE(Table38[[#This Row],[all fluxes from kapp-slack]]," ",,,,"")</f>
        <v/>
      </c>
      <c r="C1650" s="1">
        <f>_xlfn.NUMBERVALUE(IFERROR(_xlfn.TEXTAFTER(Table38[[#This Row],[all fluxes from kapp-slack]]," ",-1,,,""),""))</f>
        <v>0</v>
      </c>
      <c r="F1650" s="1" t="s">
        <v>9698</v>
      </c>
      <c r="G1650" s="1" t="str">
        <f>_xlfn.TEXTBEFORE(Table5[[#This Row],[rxn     kapp_old        kapp_slack_ub   kapp_slack_lb]]," ")</f>
        <v>RXN-SPRMS_c_FWD-rt4913</v>
      </c>
      <c r="H165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65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650" s="1">
        <f>_xlfn.NUMBERVALUE(_xlfn.TEXTAFTER(Table5[[#This Row],[rxn     kapp_old        kapp_slack_ub   kapp_slack_lb]]," ",-1))</f>
        <v>0</v>
      </c>
      <c r="K1650" s="1">
        <f>_xlfn.XLOOKUP(SUBSTITUTE(Table5[[#This Row],[rxn]],"RXN-","ENZLOAD-"),ENZLOAD[name],ENZLOAD[flux],0)</f>
        <v>3.8863359999999999E-10</v>
      </c>
      <c r="L1650" s="1" t="str">
        <f>"'"&amp;Table5[[#This Row],[rxn]]&amp;"'"&amp;CHAR(9)&amp;IF(AND(Table5[[#This Row],[kapp_slack_ub]]&lt;&gt;0,Table5[[#This Row],[kapp_old]]&lt;$F$1),$F$1,Table5[[#This Row],[kapp_old]])</f>
        <v>'RXN-SPRMS_c_FWD-rt4913'	27141.27779288</v>
      </c>
      <c r="M1650" s="1">
        <f>_xlfn.XLOOKUP(Table5[[#This Row],[rxn]],Table3[name],Table3[flux],$F$1)</f>
        <v>27141.277792879999</v>
      </c>
      <c r="N1650" s="1">
        <f>IFERROR(Table5[[#This Row],[min flux]]/Table5[[#This Row],[associated enzload]],"")</f>
        <v>69837702640430.469</v>
      </c>
      <c r="O1650" s="1">
        <f>_xlfn.NUMBERVALUE(IF(Table5[[#This Row],[flux/enzload]]="","",ABS($N$1-Table5[[#This Row],[flux/enzload]])))</f>
        <v>68437786322771.5</v>
      </c>
      <c r="P1650" s="1">
        <f>Table5[[#This Row],[kapp_old]]+IFERROR(((Table5[[#This Row],[kapp_slack_ub]]-Table5[[#This Row],[kapp_slack_lb]])/Table5[[#This Row],[associated enzload]]),0)</f>
        <v>27141.277792879999</v>
      </c>
      <c r="Q1650" s="1" t="str">
        <f>"'"&amp;Table5[[#This Row],[rxn]]&amp;"'"&amp;CHAR(9)&amp;Table5[[#This Row],[kapp + (slack_ub - slack_lb)/enzload]]</f>
        <v>'RXN-SPRMS_c_FWD-rt4913'	27141.27779288</v>
      </c>
      <c r="R1650" s="1">
        <f>_xlfn.XLOOKUP(Table5[[#This Row],[rxn]],Table38[name],Table38[flux],0)</f>
        <v>0</v>
      </c>
      <c r="S1650" s="1">
        <f>_xlfn.XLOOKUP(SUBSTITUTE(Table5[[#This Row],[rxn]],"RXN-","ENZLOAD-"),Table38[name],Table38[flux],0)</f>
        <v>0</v>
      </c>
      <c r="T1650" s="1" t="b">
        <f>AND(Table5[[#This Row],[ENZLOAD flux in kapp-slack.gms]]=0,Table5[[#This Row],[flux in kapp-slack.gms]]&lt;&gt;0,NOT(Table5[[#This Row],[spont or unknown?]]))</f>
        <v>0</v>
      </c>
      <c r="U1650" s="1" t="b">
        <f>OR(_xlfn.TEXTAFTER(Table5[[#This Row],[rxn]],"-",-1)="SPONT",_xlfn.TEXTAFTER(Table5[[#This Row],[rxn]],"-",-1)="UNKNOWN")</f>
        <v>0</v>
      </c>
      <c r="V1650" s="1">
        <f>_xlfn.XLOOKUP(SUBSTITUTE(Table5[[#This Row],[rxn]],"RXN-","ENZLOAD-"),Table4[rxn],Table4[ub],0)</f>
        <v>0.63522356000000002</v>
      </c>
      <c r="W1650" s="1" t="b">
        <f>AND(Table5[[#This Row],[FVA ENZLOAD flux UB]]=0,Table5[[#This Row],[ENZ not made when it should be?]])</f>
        <v>0</v>
      </c>
    </row>
    <row r="1651" spans="1:23" hidden="1">
      <c r="A1651" s="1"/>
      <c r="B1651" s="1" t="str">
        <f>_xlfn.TEXTBEFORE(Table38[[#This Row],[all fluxes from kapp-slack]]," ",,,,"")</f>
        <v/>
      </c>
      <c r="C1651" s="1">
        <f>_xlfn.NUMBERVALUE(IFERROR(_xlfn.TEXTAFTER(Table38[[#This Row],[all fluxes from kapp-slack]]," ",-1,,,""),""))</f>
        <v>0</v>
      </c>
      <c r="F1651" s="1" t="s">
        <v>9703</v>
      </c>
      <c r="G1651" s="1" t="str">
        <f>_xlfn.TEXTBEFORE(Table5[[#This Row],[rxn     kapp_old        kapp_slack_ub   kapp_slack_lb]]," ")</f>
        <v>RXN-SPRMtpa_e_FWD-rt2649_e</v>
      </c>
      <c r="H165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65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651" s="1">
        <f>_xlfn.NUMBERVALUE(_xlfn.TEXTAFTER(Table5[[#This Row],[rxn     kapp_old        kapp_slack_ub   kapp_slack_lb]]," ",-1))</f>
        <v>0</v>
      </c>
      <c r="K1651" s="1">
        <f>_xlfn.XLOOKUP(SUBSTITUTE(Table5[[#This Row],[rxn]],"RXN-","ENZLOAD-"),ENZLOAD[name],ENZLOAD[flux],0)</f>
        <v>9.8219857999999903E-10</v>
      </c>
      <c r="L1651" s="1" t="str">
        <f>"'"&amp;Table5[[#This Row],[rxn]]&amp;"'"&amp;CHAR(9)&amp;IF(AND(Table5[[#This Row],[kapp_slack_ub]]&lt;&gt;0,Table5[[#This Row],[kapp_old]]&lt;$F$1),$F$1,Table5[[#This Row],[kapp_old]])</f>
        <v>'RXN-SPRMtpa_e_FWD-rt2649_e'	27141.27779288</v>
      </c>
      <c r="M1651" s="1">
        <f>_xlfn.XLOOKUP(Table5[[#This Row],[rxn]],Table3[name],Table3[flux],$F$1)</f>
        <v>27141.277792879999</v>
      </c>
      <c r="N1651" s="1">
        <f>IFERROR(Table5[[#This Row],[min flux]]/Table5[[#This Row],[associated enzload]],"")</f>
        <v>27633187774390.82</v>
      </c>
      <c r="O1651" s="1">
        <f>_xlfn.NUMBERVALUE(IF(Table5[[#This Row],[flux/enzload]]="","",ABS($N$1-Table5[[#This Row],[flux/enzload]])))</f>
        <v>26233271456731.898</v>
      </c>
      <c r="P1651" s="1">
        <f>Table5[[#This Row],[kapp_old]]+IFERROR(((Table5[[#This Row],[kapp_slack_ub]]-Table5[[#This Row],[kapp_slack_lb]])/Table5[[#This Row],[associated enzload]]),0)</f>
        <v>27141.277792879999</v>
      </c>
      <c r="Q1651" s="1" t="str">
        <f>"'"&amp;Table5[[#This Row],[rxn]]&amp;"'"&amp;CHAR(9)&amp;Table5[[#This Row],[kapp + (slack_ub - slack_lb)/enzload]]</f>
        <v>'RXN-SPRMtpa_e_FWD-rt2649_e'	27141.27779288</v>
      </c>
      <c r="R1651" s="1">
        <f>_xlfn.XLOOKUP(Table5[[#This Row],[rxn]],Table38[name],Table38[flux],0)</f>
        <v>0</v>
      </c>
      <c r="S1651" s="1">
        <f>_xlfn.XLOOKUP(SUBSTITUTE(Table5[[#This Row],[rxn]],"RXN-","ENZLOAD-"),Table38[name],Table38[flux],0)</f>
        <v>0</v>
      </c>
      <c r="T1651" s="1" t="b">
        <f>AND(Table5[[#This Row],[ENZLOAD flux in kapp-slack.gms]]=0,Table5[[#This Row],[flux in kapp-slack.gms]]&lt;&gt;0,NOT(Table5[[#This Row],[spont or unknown?]]))</f>
        <v>0</v>
      </c>
      <c r="U1651" s="1" t="b">
        <f>OR(_xlfn.TEXTAFTER(Table5[[#This Row],[rxn]],"-",-1)="SPONT",_xlfn.TEXTAFTER(Table5[[#This Row],[rxn]],"-",-1)="UNKNOWN")</f>
        <v>0</v>
      </c>
      <c r="V1651" s="1">
        <f>_xlfn.XLOOKUP(SUBSTITUTE(Table5[[#This Row],[rxn]],"RXN-","ENZLOAD-"),Table4[rxn],Table4[ub],0)</f>
        <v>0.70620426999999997</v>
      </c>
      <c r="W1651" s="1" t="b">
        <f>AND(Table5[[#This Row],[FVA ENZLOAD flux UB]]=0,Table5[[#This Row],[ENZ not made when it should be?]])</f>
        <v>0</v>
      </c>
    </row>
    <row r="1652" spans="1:23" hidden="1">
      <c r="A1652" s="1"/>
      <c r="B1652" s="1" t="str">
        <f>_xlfn.TEXTBEFORE(Table38[[#This Row],[all fluxes from kapp-slack]]," ",,,,"")</f>
        <v/>
      </c>
      <c r="C1652" s="1">
        <f>_xlfn.NUMBERVALUE(IFERROR(_xlfn.TEXTAFTER(Table38[[#This Row],[all fluxes from kapp-slack]]," ",-1,,,""),""))</f>
        <v>0</v>
      </c>
      <c r="F1652" s="1" t="s">
        <v>9704</v>
      </c>
      <c r="G1652" s="1" t="str">
        <f>_xlfn.TEXTBEFORE(Table5[[#This Row],[rxn     kapp_old        kapp_slack_ub   kapp_slack_lb]]," ")</f>
        <v>RXN-SPRMtpa_e_REV-rt2649_e</v>
      </c>
      <c r="H165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65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652" s="1">
        <f>_xlfn.NUMBERVALUE(_xlfn.TEXTAFTER(Table5[[#This Row],[rxn     kapp_old        kapp_slack_ub   kapp_slack_lb]]," ",-1))</f>
        <v>0</v>
      </c>
      <c r="K1652" s="1">
        <f>_xlfn.XLOOKUP(SUBSTITUTE(Table5[[#This Row],[rxn]],"RXN-","ENZLOAD-"),ENZLOAD[name],ENZLOAD[flux],0)</f>
        <v>9.8219857999999903E-10</v>
      </c>
      <c r="L1652" s="1" t="str">
        <f>"'"&amp;Table5[[#This Row],[rxn]]&amp;"'"&amp;CHAR(9)&amp;IF(AND(Table5[[#This Row],[kapp_slack_ub]]&lt;&gt;0,Table5[[#This Row],[kapp_old]]&lt;$F$1),$F$1,Table5[[#This Row],[kapp_old]])</f>
        <v>'RXN-SPRMtpa_e_REV-rt2649_e'	27141.27779288</v>
      </c>
      <c r="M1652" s="1">
        <f>_xlfn.XLOOKUP(Table5[[#This Row],[rxn]],Table3[name],Table3[flux],$F$1)</f>
        <v>27141.277792879999</v>
      </c>
      <c r="N1652" s="1">
        <f>IFERROR(Table5[[#This Row],[min flux]]/Table5[[#This Row],[associated enzload]],"")</f>
        <v>27633187774390.82</v>
      </c>
      <c r="O1652" s="1">
        <f>_xlfn.NUMBERVALUE(IF(Table5[[#This Row],[flux/enzload]]="","",ABS($N$1-Table5[[#This Row],[flux/enzload]])))</f>
        <v>26233271456731.898</v>
      </c>
      <c r="P1652" s="1">
        <f>Table5[[#This Row],[kapp_old]]+IFERROR(((Table5[[#This Row],[kapp_slack_ub]]-Table5[[#This Row],[kapp_slack_lb]])/Table5[[#This Row],[associated enzload]]),0)</f>
        <v>27141.277792879999</v>
      </c>
      <c r="Q1652" s="1" t="str">
        <f>"'"&amp;Table5[[#This Row],[rxn]]&amp;"'"&amp;CHAR(9)&amp;Table5[[#This Row],[kapp + (slack_ub - slack_lb)/enzload]]</f>
        <v>'RXN-SPRMtpa_e_REV-rt2649_e'	27141.27779288</v>
      </c>
      <c r="R1652" s="1">
        <f>_xlfn.XLOOKUP(Table5[[#This Row],[rxn]],Table38[name],Table38[flux],0)</f>
        <v>0</v>
      </c>
      <c r="S1652" s="1">
        <f>_xlfn.XLOOKUP(SUBSTITUTE(Table5[[#This Row],[rxn]],"RXN-","ENZLOAD-"),Table38[name],Table38[flux],0)</f>
        <v>0</v>
      </c>
      <c r="T1652" s="1" t="b">
        <f>AND(Table5[[#This Row],[ENZLOAD flux in kapp-slack.gms]]=0,Table5[[#This Row],[flux in kapp-slack.gms]]&lt;&gt;0,NOT(Table5[[#This Row],[spont or unknown?]]))</f>
        <v>0</v>
      </c>
      <c r="U1652" s="1" t="b">
        <f>OR(_xlfn.TEXTAFTER(Table5[[#This Row],[rxn]],"-",-1)="SPONT",_xlfn.TEXTAFTER(Table5[[#This Row],[rxn]],"-",-1)="UNKNOWN")</f>
        <v>0</v>
      </c>
      <c r="V1652" s="1">
        <f>_xlfn.XLOOKUP(SUBSTITUTE(Table5[[#This Row],[rxn]],"RXN-","ENZLOAD-"),Table4[rxn],Table4[ub],0)</f>
        <v>0.70620426999999997</v>
      </c>
      <c r="W1652" s="1" t="b">
        <f>AND(Table5[[#This Row],[FVA ENZLOAD flux UB]]=0,Table5[[#This Row],[ENZ not made when it should be?]])</f>
        <v>0</v>
      </c>
    </row>
    <row r="1653" spans="1:23" hidden="1">
      <c r="A1653" s="1"/>
      <c r="B1653" s="1" t="str">
        <f>_xlfn.TEXTBEFORE(Table38[[#This Row],[all fluxes from kapp-slack]]," ",,,,"")</f>
        <v/>
      </c>
      <c r="C1653" s="1">
        <f>_xlfn.NUMBERVALUE(IFERROR(_xlfn.TEXTAFTER(Table38[[#This Row],[all fluxes from kapp-slack]]," ",-1,,,""),""))</f>
        <v>0</v>
      </c>
      <c r="F1653" s="1" t="s">
        <v>9715</v>
      </c>
      <c r="G1653" s="1" t="str">
        <f>_xlfn.TEXTBEFORE(Table5[[#This Row],[rxn     kapp_old        kapp_slack_ub   kapp_slack_lb]]," ")</f>
        <v>RXN-SPRMtpa_v_FWD-rt2649_v</v>
      </c>
      <c r="H165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65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653" s="1">
        <f>_xlfn.NUMBERVALUE(_xlfn.TEXTAFTER(Table5[[#This Row],[rxn     kapp_old        kapp_slack_ub   kapp_slack_lb]]," ",-1))</f>
        <v>0</v>
      </c>
      <c r="K1653" s="1">
        <f>_xlfn.XLOOKUP(SUBSTITUTE(Table5[[#This Row],[rxn]],"RXN-","ENZLOAD-"),ENZLOAD[name],ENZLOAD[flux],0)</f>
        <v>9.8219857999999903E-10</v>
      </c>
      <c r="L1653" s="1" t="str">
        <f>"'"&amp;Table5[[#This Row],[rxn]]&amp;"'"&amp;CHAR(9)&amp;IF(AND(Table5[[#This Row],[kapp_slack_ub]]&lt;&gt;0,Table5[[#This Row],[kapp_old]]&lt;$F$1),$F$1,Table5[[#This Row],[kapp_old]])</f>
        <v>'RXN-SPRMtpa_v_FWD-rt2649_v'	27141.27779288</v>
      </c>
      <c r="M1653" s="1">
        <f>_xlfn.XLOOKUP(Table5[[#This Row],[rxn]],Table3[name],Table3[flux],$F$1)</f>
        <v>27141.277792879999</v>
      </c>
      <c r="N1653" s="1">
        <f>IFERROR(Table5[[#This Row],[min flux]]/Table5[[#This Row],[associated enzload]],"")</f>
        <v>27633187774390.82</v>
      </c>
      <c r="O1653" s="1">
        <f>_xlfn.NUMBERVALUE(IF(Table5[[#This Row],[flux/enzload]]="","",ABS($N$1-Table5[[#This Row],[flux/enzload]])))</f>
        <v>26233271456731.898</v>
      </c>
      <c r="P1653" s="1">
        <f>Table5[[#This Row],[kapp_old]]+IFERROR(((Table5[[#This Row],[kapp_slack_ub]]-Table5[[#This Row],[kapp_slack_lb]])/Table5[[#This Row],[associated enzload]]),0)</f>
        <v>27141.277792879999</v>
      </c>
      <c r="Q1653" s="1" t="str">
        <f>"'"&amp;Table5[[#This Row],[rxn]]&amp;"'"&amp;CHAR(9)&amp;Table5[[#This Row],[kapp + (slack_ub - slack_lb)/enzload]]</f>
        <v>'RXN-SPRMtpa_v_FWD-rt2649_v'	27141.27779288</v>
      </c>
      <c r="R1653" s="1">
        <f>_xlfn.XLOOKUP(Table5[[#This Row],[rxn]],Table38[name],Table38[flux],0)</f>
        <v>0</v>
      </c>
      <c r="S1653" s="1">
        <f>_xlfn.XLOOKUP(SUBSTITUTE(Table5[[#This Row],[rxn]],"RXN-","ENZLOAD-"),Table38[name],Table38[flux],0)</f>
        <v>0</v>
      </c>
      <c r="T1653" s="1" t="b">
        <f>AND(Table5[[#This Row],[ENZLOAD flux in kapp-slack.gms]]=0,Table5[[#This Row],[flux in kapp-slack.gms]]&lt;&gt;0,NOT(Table5[[#This Row],[spont or unknown?]]))</f>
        <v>0</v>
      </c>
      <c r="U1653" s="1" t="b">
        <f>OR(_xlfn.TEXTAFTER(Table5[[#This Row],[rxn]],"-",-1)="SPONT",_xlfn.TEXTAFTER(Table5[[#This Row],[rxn]],"-",-1)="UNKNOWN")</f>
        <v>0</v>
      </c>
      <c r="V1653" s="1">
        <f>_xlfn.XLOOKUP(SUBSTITUTE(Table5[[#This Row],[rxn]],"RXN-","ENZLOAD-"),Table4[rxn],Table4[ub],0)</f>
        <v>0.70620426999999997</v>
      </c>
      <c r="W1653" s="1" t="b">
        <f>AND(Table5[[#This Row],[FVA ENZLOAD flux UB]]=0,Table5[[#This Row],[ENZ not made when it should be?]])</f>
        <v>0</v>
      </c>
    </row>
    <row r="1654" spans="1:23" hidden="1">
      <c r="A1654" s="1"/>
      <c r="B1654" s="1" t="str">
        <f>_xlfn.TEXTBEFORE(Table38[[#This Row],[all fluxes from kapp-slack]]," ",,,,"")</f>
        <v/>
      </c>
      <c r="C1654" s="1">
        <f>_xlfn.NUMBERVALUE(IFERROR(_xlfn.TEXTAFTER(Table38[[#This Row],[all fluxes from kapp-slack]]," ",-1,,,""),""))</f>
        <v>0</v>
      </c>
      <c r="F1654" s="1" t="s">
        <v>9716</v>
      </c>
      <c r="G1654" s="1" t="str">
        <f>_xlfn.TEXTBEFORE(Table5[[#This Row],[rxn     kapp_old        kapp_slack_ub   kapp_slack_lb]]," ")</f>
        <v>RXN-SPRMtpa_v_REV-rt2649_v</v>
      </c>
      <c r="H165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65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654" s="1">
        <f>_xlfn.NUMBERVALUE(_xlfn.TEXTAFTER(Table5[[#This Row],[rxn     kapp_old        kapp_slack_ub   kapp_slack_lb]]," ",-1))</f>
        <v>0</v>
      </c>
      <c r="K1654" s="1">
        <f>_xlfn.XLOOKUP(SUBSTITUTE(Table5[[#This Row],[rxn]],"RXN-","ENZLOAD-"),ENZLOAD[name],ENZLOAD[flux],0)</f>
        <v>9.8219857999999903E-10</v>
      </c>
      <c r="L1654" s="1" t="str">
        <f>"'"&amp;Table5[[#This Row],[rxn]]&amp;"'"&amp;CHAR(9)&amp;IF(AND(Table5[[#This Row],[kapp_slack_ub]]&lt;&gt;0,Table5[[#This Row],[kapp_old]]&lt;$F$1),$F$1,Table5[[#This Row],[kapp_old]])</f>
        <v>'RXN-SPRMtpa_v_REV-rt2649_v'	27141.27779288</v>
      </c>
      <c r="M1654" s="1">
        <f>_xlfn.XLOOKUP(Table5[[#This Row],[rxn]],Table3[name],Table3[flux],$F$1)</f>
        <v>27141.277792879999</v>
      </c>
      <c r="N1654" s="1">
        <f>IFERROR(Table5[[#This Row],[min flux]]/Table5[[#This Row],[associated enzload]],"")</f>
        <v>27633187774390.82</v>
      </c>
      <c r="O1654" s="1">
        <f>_xlfn.NUMBERVALUE(IF(Table5[[#This Row],[flux/enzload]]="","",ABS($N$1-Table5[[#This Row],[flux/enzload]])))</f>
        <v>26233271456731.898</v>
      </c>
      <c r="P1654" s="1">
        <f>Table5[[#This Row],[kapp_old]]+IFERROR(((Table5[[#This Row],[kapp_slack_ub]]-Table5[[#This Row],[kapp_slack_lb]])/Table5[[#This Row],[associated enzload]]),0)</f>
        <v>27141.277792879999</v>
      </c>
      <c r="Q1654" s="1" t="str">
        <f>"'"&amp;Table5[[#This Row],[rxn]]&amp;"'"&amp;CHAR(9)&amp;Table5[[#This Row],[kapp + (slack_ub - slack_lb)/enzload]]</f>
        <v>'RXN-SPRMtpa_v_REV-rt2649_v'	27141.27779288</v>
      </c>
      <c r="R1654" s="1">
        <f>_xlfn.XLOOKUP(Table5[[#This Row],[rxn]],Table38[name],Table38[flux],0)</f>
        <v>0</v>
      </c>
      <c r="S1654" s="1">
        <f>_xlfn.XLOOKUP(SUBSTITUTE(Table5[[#This Row],[rxn]],"RXN-","ENZLOAD-"),Table38[name],Table38[flux],0)</f>
        <v>0</v>
      </c>
      <c r="T1654" s="1" t="b">
        <f>AND(Table5[[#This Row],[ENZLOAD flux in kapp-slack.gms]]=0,Table5[[#This Row],[flux in kapp-slack.gms]]&lt;&gt;0,NOT(Table5[[#This Row],[spont or unknown?]]))</f>
        <v>0</v>
      </c>
      <c r="U1654" s="1" t="b">
        <f>OR(_xlfn.TEXTAFTER(Table5[[#This Row],[rxn]],"-",-1)="SPONT",_xlfn.TEXTAFTER(Table5[[#This Row],[rxn]],"-",-1)="UNKNOWN")</f>
        <v>0</v>
      </c>
      <c r="V1654" s="1">
        <f>_xlfn.XLOOKUP(SUBSTITUTE(Table5[[#This Row],[rxn]],"RXN-","ENZLOAD-"),Table4[rxn],Table4[ub],0)</f>
        <v>0.70620426999999997</v>
      </c>
      <c r="W1654" s="1" t="b">
        <f>AND(Table5[[#This Row],[FVA ENZLOAD flux UB]]=0,Table5[[#This Row],[ENZ not made when it should be?]])</f>
        <v>0</v>
      </c>
    </row>
    <row r="1655" spans="1:23" hidden="1">
      <c r="A1655" s="1"/>
      <c r="B1655" s="1" t="str">
        <f>_xlfn.TEXTBEFORE(Table38[[#This Row],[all fluxes from kapp-slack]]," ",,,,"")</f>
        <v/>
      </c>
      <c r="C1655" s="1">
        <f>_xlfn.NUMBERVALUE(IFERROR(_xlfn.TEXTAFTER(Table38[[#This Row],[all fluxes from kapp-slack]]," ",-1,,,""),""))</f>
        <v>0</v>
      </c>
      <c r="F1655" s="1" t="s">
        <v>9723</v>
      </c>
      <c r="G1655" s="1" t="str">
        <f>_xlfn.TEXTBEFORE(Table5[[#This Row],[rxn     kapp_old        kapp_slack_ub   kapp_slack_lb]]," ")</f>
        <v>RXN-SQLEx_r_FWD-rt5361</v>
      </c>
      <c r="H165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65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655" s="1">
        <f>_xlfn.NUMBERVALUE(_xlfn.TEXTAFTER(Table5[[#This Row],[rxn     kapp_old        kapp_slack_ub   kapp_slack_lb]]," ",-1))</f>
        <v>0</v>
      </c>
      <c r="K1655" s="1">
        <f>_xlfn.XLOOKUP(SUBSTITUTE(Table5[[#This Row],[rxn]],"RXN-","ENZLOAD-"),ENZLOAD[name],ENZLOAD[flux],0)</f>
        <v>1.0203381517000001E-7</v>
      </c>
      <c r="L1655" s="1" t="str">
        <f>"'"&amp;Table5[[#This Row],[rxn]]&amp;"'"&amp;CHAR(9)&amp;IF(AND(Table5[[#This Row],[kapp_slack_ub]]&lt;&gt;0,Table5[[#This Row],[kapp_old]]&lt;$F$1),$F$1,Table5[[#This Row],[kapp_old]])</f>
        <v>'RXN-SQLEx_r_FWD-rt5361'	27141.27779288</v>
      </c>
      <c r="M1655" s="1">
        <f>_xlfn.XLOOKUP(Table5[[#This Row],[rxn]],Table3[name],Table3[flux],$F$1)</f>
        <v>27141.277792879999</v>
      </c>
      <c r="N1655" s="1">
        <f>IFERROR(Table5[[#This Row],[min flux]]/Table5[[#This Row],[associated enzload]],"")</f>
        <v>266002773175.33923</v>
      </c>
      <c r="O1655" s="1">
        <f>_xlfn.NUMBERVALUE(IF(Table5[[#This Row],[flux/enzload]]="","",ABS($N$1-Table5[[#This Row],[flux/enzload]])))</f>
        <v>1133913544483.6101</v>
      </c>
      <c r="P1655" s="1">
        <f>Table5[[#This Row],[kapp_old]]+IFERROR(((Table5[[#This Row],[kapp_slack_ub]]-Table5[[#This Row],[kapp_slack_lb]])/Table5[[#This Row],[associated enzload]]),0)</f>
        <v>27141.277792879999</v>
      </c>
      <c r="Q1655" s="1" t="str">
        <f>"'"&amp;Table5[[#This Row],[rxn]]&amp;"'"&amp;CHAR(9)&amp;Table5[[#This Row],[kapp + (slack_ub - slack_lb)/enzload]]</f>
        <v>'RXN-SQLEx_r_FWD-rt5361'	27141.27779288</v>
      </c>
      <c r="R1655" s="1">
        <f>_xlfn.XLOOKUP(Table5[[#This Row],[rxn]],Table38[name],Table38[flux],0)</f>
        <v>0</v>
      </c>
      <c r="S1655" s="1">
        <f>_xlfn.XLOOKUP(SUBSTITUTE(Table5[[#This Row],[rxn]],"RXN-","ENZLOAD-"),Table38[name],Table38[flux],0)</f>
        <v>0</v>
      </c>
      <c r="T1655" s="1" t="b">
        <f>AND(Table5[[#This Row],[ENZLOAD flux in kapp-slack.gms]]=0,Table5[[#This Row],[flux in kapp-slack.gms]]&lt;&gt;0,NOT(Table5[[#This Row],[spont or unknown?]]))</f>
        <v>0</v>
      </c>
      <c r="U1655" s="1" t="b">
        <f>OR(_xlfn.TEXTAFTER(Table5[[#This Row],[rxn]],"-",-1)="SPONT",_xlfn.TEXTAFTER(Table5[[#This Row],[rxn]],"-",-1)="UNKNOWN")</f>
        <v>0</v>
      </c>
      <c r="V1655" s="1">
        <f>_xlfn.XLOOKUP(SUBSTITUTE(Table5[[#This Row],[rxn]],"RXN-","ENZLOAD-"),Table4[rxn],Table4[ub],0)</f>
        <v>0.72766231000000003</v>
      </c>
      <c r="W1655" s="1" t="b">
        <f>AND(Table5[[#This Row],[FVA ENZLOAD flux UB]]=0,Table5[[#This Row],[ENZ not made when it should be?]])</f>
        <v>0</v>
      </c>
    </row>
    <row r="1656" spans="1:23" hidden="1">
      <c r="A1656" s="1"/>
      <c r="B1656" s="1" t="str">
        <f>_xlfn.TEXTBEFORE(Table38[[#This Row],[all fluxes from kapp-slack]]," ",,,,"")</f>
        <v/>
      </c>
      <c r="C1656" s="1">
        <f>_xlfn.NUMBERVALUE(IFERROR(_xlfn.TEXTAFTER(Table38[[#This Row],[all fluxes from kapp-slack]]," ",-1,,,""),""))</f>
        <v>0</v>
      </c>
      <c r="F1656" s="1" t="s">
        <v>9730</v>
      </c>
      <c r="G1656" s="1" t="str">
        <f>_xlfn.TEXTBEFORE(Table5[[#This Row],[rxn     kapp_old        kapp_slack_ub   kapp_slack_lb]]," ")</f>
        <v>RXN-SSALy_c_FWD-rt0324</v>
      </c>
      <c r="H1656" s="1">
        <f>_xlfn.NUMBERVALUE(_xlfn.TEXTBEFORE(TRIM(_xlfn.TEXTAFTER(_xlfn.TEXTBEFORE(Table5[[#This Row],[rxn     kapp_old        kapp_slack_ub   kapp_slack_lb]],Table5[[#This Row],[kapp_slack_lb]],-1),Table5[[#This Row],[rxn]]))," "))</f>
        <v>81597.677607447695</v>
      </c>
      <c r="I165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656" s="1">
        <f>_xlfn.NUMBERVALUE(_xlfn.TEXTAFTER(Table5[[#This Row],[rxn     kapp_old        kapp_slack_ub   kapp_slack_lb]]," ",-1))</f>
        <v>0</v>
      </c>
      <c r="K1656" s="1">
        <f>_xlfn.XLOOKUP(SUBSTITUTE(Table5[[#This Row],[rxn]],"RXN-","ENZLOAD-"),ENZLOAD[name],ENZLOAD[flux],0)</f>
        <v>6.8559488218000002E-7</v>
      </c>
      <c r="L1656" s="1" t="str">
        <f>"'"&amp;Table5[[#This Row],[rxn]]&amp;"'"&amp;CHAR(9)&amp;IF(AND(Table5[[#This Row],[kapp_slack_ub]]&lt;&gt;0,Table5[[#This Row],[kapp_old]]&lt;$F$1),$F$1,Table5[[#This Row],[kapp_old]])</f>
        <v>'RXN-SSALy_c_FWD-rt0324'	81597.6776074477</v>
      </c>
      <c r="M1656" s="1">
        <f>_xlfn.XLOOKUP(Table5[[#This Row],[rxn]],Table3[name],Table3[flux],$F$1)</f>
        <v>27141.277792879999</v>
      </c>
      <c r="N1656" s="1">
        <f>IFERROR(Table5[[#This Row],[min flux]]/Table5[[#This Row],[associated enzload]],"")</f>
        <v>39587923565.850327</v>
      </c>
      <c r="O1656" s="1">
        <f>_xlfn.NUMBERVALUE(IF(Table5[[#This Row],[flux/enzload]]="","",ABS($N$1-Table5[[#This Row],[flux/enzload]])))</f>
        <v>1360328394093.1001</v>
      </c>
      <c r="P1656" s="1">
        <f>Table5[[#This Row],[kapp_old]]+IFERROR(((Table5[[#This Row],[kapp_slack_ub]]-Table5[[#This Row],[kapp_slack_lb]])/Table5[[#This Row],[associated enzload]]),0)</f>
        <v>81597.677607447695</v>
      </c>
      <c r="Q1656" s="1" t="str">
        <f>"'"&amp;Table5[[#This Row],[rxn]]&amp;"'"&amp;CHAR(9)&amp;Table5[[#This Row],[kapp + (slack_ub - slack_lb)/enzload]]</f>
        <v>'RXN-SSALy_c_FWD-rt0324'	81597.6776074477</v>
      </c>
      <c r="R1656" s="1">
        <f>_xlfn.XLOOKUP(Table5[[#This Row],[rxn]],Table38[name],Table38[flux],0)</f>
        <v>0</v>
      </c>
      <c r="S1656" s="1">
        <f>_xlfn.XLOOKUP(SUBSTITUTE(Table5[[#This Row],[rxn]],"RXN-","ENZLOAD-"),Table38[name],Table38[flux],0)</f>
        <v>0</v>
      </c>
      <c r="T1656" s="1" t="b">
        <f>AND(Table5[[#This Row],[ENZLOAD flux in kapp-slack.gms]]=0,Table5[[#This Row],[flux in kapp-slack.gms]]&lt;&gt;0,NOT(Table5[[#This Row],[spont or unknown?]]))</f>
        <v>0</v>
      </c>
      <c r="U1656" s="1" t="b">
        <f>OR(_xlfn.TEXTAFTER(Table5[[#This Row],[rxn]],"-",-1)="SPONT",_xlfn.TEXTAFTER(Table5[[#This Row],[rxn]],"-",-1)="UNKNOWN")</f>
        <v>0</v>
      </c>
      <c r="V1656" s="1">
        <f>_xlfn.XLOOKUP(SUBSTITUTE(Table5[[#This Row],[rxn]],"RXN-","ENZLOAD-"),Table4[rxn],Table4[ub],0)</f>
        <v>0.81269336999999997</v>
      </c>
      <c r="W1656" s="1" t="b">
        <f>AND(Table5[[#This Row],[FVA ENZLOAD flux UB]]=0,Table5[[#This Row],[ENZ not made when it should be?]])</f>
        <v>0</v>
      </c>
    </row>
    <row r="1657" spans="1:23" hidden="1">
      <c r="A1657" s="1"/>
      <c r="B1657" s="1" t="str">
        <f>_xlfn.TEXTBEFORE(Table38[[#This Row],[all fluxes from kapp-slack]]," ",,,,"")</f>
        <v/>
      </c>
      <c r="C1657" s="1">
        <f>_xlfn.NUMBERVALUE(IFERROR(_xlfn.TEXTAFTER(Table38[[#This Row],[all fluxes from kapp-slack]]," ",-1,,,""),""))</f>
        <v>0</v>
      </c>
      <c r="F1657" s="1" t="s">
        <v>9731</v>
      </c>
      <c r="G1657" s="1" t="str">
        <f>_xlfn.TEXTBEFORE(Table5[[#This Row],[rxn     kapp_old        kapp_slack_ub   kapp_slack_lb]]," ")</f>
        <v>RXN-SSALy_c_FWD-rt8468</v>
      </c>
      <c r="H1657" s="1">
        <f>_xlfn.NUMBERVALUE(_xlfn.TEXTBEFORE(TRIM(_xlfn.TEXTAFTER(_xlfn.TEXTBEFORE(Table5[[#This Row],[rxn     kapp_old        kapp_slack_ub   kapp_slack_lb]],Table5[[#This Row],[kapp_slack_lb]],-1),Table5[[#This Row],[rxn]]))," "))</f>
        <v>81597.677607447695</v>
      </c>
      <c r="I165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657" s="1">
        <f>_xlfn.NUMBERVALUE(_xlfn.TEXTAFTER(Table5[[#This Row],[rxn     kapp_old        kapp_slack_ub   kapp_slack_lb]]," ",-1))</f>
        <v>0</v>
      </c>
      <c r="K1657" s="1">
        <f>_xlfn.XLOOKUP(SUBSTITUTE(Table5[[#This Row],[rxn]],"RXN-","ENZLOAD-"),ENZLOAD[name],ENZLOAD[flux],0)</f>
        <v>7.9307232629000001E-7</v>
      </c>
      <c r="L1657" s="1" t="str">
        <f>"'"&amp;Table5[[#This Row],[rxn]]&amp;"'"&amp;CHAR(9)&amp;IF(AND(Table5[[#This Row],[kapp_slack_ub]]&lt;&gt;0,Table5[[#This Row],[kapp_old]]&lt;$F$1),$F$1,Table5[[#This Row],[kapp_old]])</f>
        <v>'RXN-SSALy_c_FWD-rt8468'	81597.6776074477</v>
      </c>
      <c r="M1657" s="1">
        <f>_xlfn.XLOOKUP(Table5[[#This Row],[rxn]],Table3[name],Table3[flux],$F$1)</f>
        <v>27141.277792879999</v>
      </c>
      <c r="N1657" s="1">
        <f>IFERROR(Table5[[#This Row],[min flux]]/Table5[[#This Row],[associated enzload]],"")</f>
        <v>34222954065.043674</v>
      </c>
      <c r="O1657" s="1">
        <f>_xlfn.NUMBERVALUE(IF(Table5[[#This Row],[flux/enzload]]="","",ABS($N$1-Table5[[#This Row],[flux/enzload]])))</f>
        <v>1365693363593.9099</v>
      </c>
      <c r="P1657" s="1">
        <f>Table5[[#This Row],[kapp_old]]+IFERROR(((Table5[[#This Row],[kapp_slack_ub]]-Table5[[#This Row],[kapp_slack_lb]])/Table5[[#This Row],[associated enzload]]),0)</f>
        <v>81597.677607447695</v>
      </c>
      <c r="Q1657" s="1" t="str">
        <f>"'"&amp;Table5[[#This Row],[rxn]]&amp;"'"&amp;CHAR(9)&amp;Table5[[#This Row],[kapp + (slack_ub - slack_lb)/enzload]]</f>
        <v>'RXN-SSALy_c_FWD-rt8468'	81597.6776074477</v>
      </c>
      <c r="R1657" s="1">
        <f>_xlfn.XLOOKUP(Table5[[#This Row],[rxn]],Table38[name],Table38[flux],0)</f>
        <v>0</v>
      </c>
      <c r="S1657" s="1">
        <f>_xlfn.XLOOKUP(SUBSTITUTE(Table5[[#This Row],[rxn]],"RXN-","ENZLOAD-"),Table38[name],Table38[flux],0)</f>
        <v>0</v>
      </c>
      <c r="T1657" s="1" t="b">
        <f>AND(Table5[[#This Row],[ENZLOAD flux in kapp-slack.gms]]=0,Table5[[#This Row],[flux in kapp-slack.gms]]&lt;&gt;0,NOT(Table5[[#This Row],[spont or unknown?]]))</f>
        <v>0</v>
      </c>
      <c r="U1657" s="1" t="b">
        <f>OR(_xlfn.TEXTAFTER(Table5[[#This Row],[rxn]],"-",-1)="SPONT",_xlfn.TEXTAFTER(Table5[[#This Row],[rxn]],"-",-1)="UNKNOWN")</f>
        <v>0</v>
      </c>
      <c r="V1657" s="1">
        <f>_xlfn.XLOOKUP(SUBSTITUTE(Table5[[#This Row],[rxn]],"RXN-","ENZLOAD-"),Table4[rxn],Table4[ub],0)</f>
        <v>0.83147883</v>
      </c>
      <c r="W1657" s="1" t="b">
        <f>AND(Table5[[#This Row],[FVA ENZLOAD flux UB]]=0,Table5[[#This Row],[ENZ not made when it should be?]])</f>
        <v>0</v>
      </c>
    </row>
    <row r="1658" spans="1:23" hidden="1">
      <c r="A1658" s="1"/>
      <c r="B1658" s="1" t="str">
        <f>_xlfn.TEXTBEFORE(Table38[[#This Row],[all fluxes from kapp-slack]]," ",,,,"")</f>
        <v/>
      </c>
      <c r="C1658" s="1">
        <f>_xlfn.NUMBERVALUE(IFERROR(_xlfn.TEXTAFTER(Table38[[#This Row],[all fluxes from kapp-slack]]," ",-1,,,""),""))</f>
        <v>0</v>
      </c>
      <c r="F1658" s="1" t="s">
        <v>9739</v>
      </c>
      <c r="G1658" s="1" t="str">
        <f>_xlfn.TEXTBEFORE(Table5[[#This Row],[rxn     kapp_old        kapp_slack_ub   kapp_slack_lb]]," ")</f>
        <v>RXN-STEHz161_en_FWD-rt5879</v>
      </c>
      <c r="H165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65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658" s="1">
        <f>_xlfn.NUMBERVALUE(_xlfn.TEXTAFTER(Table5[[#This Row],[rxn     kapp_old        kapp_slack_ub   kapp_slack_lb]]," ",-1))</f>
        <v>0</v>
      </c>
      <c r="K1658" s="1">
        <f>_xlfn.XLOOKUP(SUBSTITUTE(Table5[[#This Row],[rxn]],"RXN-","ENZLOAD-"),ENZLOAD[name],ENZLOAD[flux],0)</f>
        <v>2.353252746E-8</v>
      </c>
      <c r="L1658" s="1" t="str">
        <f>"'"&amp;Table5[[#This Row],[rxn]]&amp;"'"&amp;CHAR(9)&amp;IF(AND(Table5[[#This Row],[kapp_slack_ub]]&lt;&gt;0,Table5[[#This Row],[kapp_old]]&lt;$F$1),$F$1,Table5[[#This Row],[kapp_old]])</f>
        <v>'RXN-STEHz161_en_FWD-rt5879'	27141.27779288</v>
      </c>
      <c r="M1658" s="1">
        <f>_xlfn.XLOOKUP(Table5[[#This Row],[rxn]],Table3[name],Table3[flux],$F$1)</f>
        <v>27141.277792879999</v>
      </c>
      <c r="N1658" s="1">
        <f>IFERROR(Table5[[#This Row],[min flux]]/Table5[[#This Row],[associated enzload]],"")</f>
        <v>1153351582783.1951</v>
      </c>
      <c r="O1658" s="1">
        <f>_xlfn.NUMBERVALUE(IF(Table5[[#This Row],[flux/enzload]]="","",ABS($N$1-Table5[[#This Row],[flux/enzload]])))</f>
        <v>246564734875.759</v>
      </c>
      <c r="P1658" s="1">
        <f>Table5[[#This Row],[kapp_old]]+IFERROR(((Table5[[#This Row],[kapp_slack_ub]]-Table5[[#This Row],[kapp_slack_lb]])/Table5[[#This Row],[associated enzload]]),0)</f>
        <v>27141.277792879999</v>
      </c>
      <c r="Q1658" s="1" t="str">
        <f>"'"&amp;Table5[[#This Row],[rxn]]&amp;"'"&amp;CHAR(9)&amp;Table5[[#This Row],[kapp + (slack_ub - slack_lb)/enzload]]</f>
        <v>'RXN-STEHz161_en_FWD-rt5879'	27141.27779288</v>
      </c>
      <c r="R1658" s="1">
        <f>_xlfn.XLOOKUP(Table5[[#This Row],[rxn]],Table38[name],Table38[flux],0)</f>
        <v>0</v>
      </c>
      <c r="S1658" s="1">
        <f>_xlfn.XLOOKUP(SUBSTITUTE(Table5[[#This Row],[rxn]],"RXN-","ENZLOAD-"),Table38[name],Table38[flux],0)</f>
        <v>0</v>
      </c>
      <c r="T1658" s="1" t="b">
        <f>AND(Table5[[#This Row],[ENZLOAD flux in kapp-slack.gms]]=0,Table5[[#This Row],[flux in kapp-slack.gms]]&lt;&gt;0,NOT(Table5[[#This Row],[spont or unknown?]]))</f>
        <v>0</v>
      </c>
      <c r="U1658" s="1" t="b">
        <f>OR(_xlfn.TEXTAFTER(Table5[[#This Row],[rxn]],"-",-1)="SPONT",_xlfn.TEXTAFTER(Table5[[#This Row],[rxn]],"-",-1)="UNKNOWN")</f>
        <v>0</v>
      </c>
      <c r="V1658" s="1">
        <f>_xlfn.XLOOKUP(SUBSTITUTE(Table5[[#This Row],[rxn]],"RXN-","ENZLOAD-"),Table4[rxn],Table4[ub],0)</f>
        <v>0.49148487000000002</v>
      </c>
      <c r="W1658" s="1" t="b">
        <f>AND(Table5[[#This Row],[FVA ENZLOAD flux UB]]=0,Table5[[#This Row],[ENZ not made when it should be?]])</f>
        <v>0</v>
      </c>
    </row>
    <row r="1659" spans="1:23" hidden="1">
      <c r="A1659" s="1"/>
      <c r="B1659" s="1" t="str">
        <f>_xlfn.TEXTBEFORE(Table38[[#This Row],[all fluxes from kapp-slack]]," ",,,,"")</f>
        <v/>
      </c>
      <c r="C1659" s="1">
        <f>_xlfn.NUMBERVALUE(IFERROR(_xlfn.TEXTAFTER(Table38[[#This Row],[all fluxes from kapp-slack]]," ",-1,,,""),""))</f>
        <v>0</v>
      </c>
      <c r="F1659" s="1" t="s">
        <v>9740</v>
      </c>
      <c r="G1659" s="1" t="str">
        <f>_xlfn.TEXTBEFORE(Table5[[#This Row],[rxn     kapp_old        kapp_slack_ub   kapp_slack_lb]]," ")</f>
        <v>RXN-STEHz161_rm_FWD-rt6249</v>
      </c>
      <c r="H165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65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659" s="1">
        <f>_xlfn.NUMBERVALUE(_xlfn.TEXTAFTER(Table5[[#This Row],[rxn     kapp_old        kapp_slack_ub   kapp_slack_lb]]," ",-1))</f>
        <v>0</v>
      </c>
      <c r="K1659" s="1">
        <f>_xlfn.XLOOKUP(SUBSTITUTE(Table5[[#This Row],[rxn]],"RXN-","ENZLOAD-"),ENZLOAD[name],ENZLOAD[flux],0)</f>
        <v>5.42298017E-9</v>
      </c>
      <c r="L1659" s="1" t="str">
        <f>"'"&amp;Table5[[#This Row],[rxn]]&amp;"'"&amp;CHAR(9)&amp;IF(AND(Table5[[#This Row],[kapp_slack_ub]]&lt;&gt;0,Table5[[#This Row],[kapp_old]]&lt;$F$1),$F$1,Table5[[#This Row],[kapp_old]])</f>
        <v>'RXN-STEHz161_rm_FWD-rt6249'	27141.27779288</v>
      </c>
      <c r="M1659" s="1">
        <f>_xlfn.XLOOKUP(Table5[[#This Row],[rxn]],Table3[name],Table3[flux],$F$1)</f>
        <v>27141.277792879999</v>
      </c>
      <c r="N1659" s="1">
        <f>IFERROR(Table5[[#This Row],[min flux]]/Table5[[#This Row],[associated enzload]],"")</f>
        <v>5004863920216.0313</v>
      </c>
      <c r="O1659" s="1">
        <f>_xlfn.NUMBERVALUE(IF(Table5[[#This Row],[flux/enzload]]="","",ABS($N$1-Table5[[#This Row],[flux/enzload]])))</f>
        <v>3604947602557.0801</v>
      </c>
      <c r="P1659" s="1">
        <f>Table5[[#This Row],[kapp_old]]+IFERROR(((Table5[[#This Row],[kapp_slack_ub]]-Table5[[#This Row],[kapp_slack_lb]])/Table5[[#This Row],[associated enzload]]),0)</f>
        <v>27141.277792879999</v>
      </c>
      <c r="Q1659" s="1" t="str">
        <f>"'"&amp;Table5[[#This Row],[rxn]]&amp;"'"&amp;CHAR(9)&amp;Table5[[#This Row],[kapp + (slack_ub - slack_lb)/enzload]]</f>
        <v>'RXN-STEHz161_rm_FWD-rt6249'	27141.27779288</v>
      </c>
      <c r="R1659" s="1">
        <f>_xlfn.XLOOKUP(Table5[[#This Row],[rxn]],Table38[name],Table38[flux],0)</f>
        <v>0</v>
      </c>
      <c r="S1659" s="1">
        <f>_xlfn.XLOOKUP(SUBSTITUTE(Table5[[#This Row],[rxn]],"RXN-","ENZLOAD-"),Table38[name],Table38[flux],0)</f>
        <v>0</v>
      </c>
      <c r="T1659" s="1" t="b">
        <f>AND(Table5[[#This Row],[ENZLOAD flux in kapp-slack.gms]]=0,Table5[[#This Row],[flux in kapp-slack.gms]]&lt;&gt;0,NOT(Table5[[#This Row],[spont or unknown?]]))</f>
        <v>0</v>
      </c>
      <c r="U1659" s="1" t="b">
        <f>OR(_xlfn.TEXTAFTER(Table5[[#This Row],[rxn]],"-",-1)="SPONT",_xlfn.TEXTAFTER(Table5[[#This Row],[rxn]],"-",-1)="UNKNOWN")</f>
        <v>0</v>
      </c>
      <c r="V1659" s="1">
        <f>_xlfn.XLOOKUP(SUBSTITUTE(Table5[[#This Row],[rxn]],"RXN-","ENZLOAD-"),Table4[rxn],Table4[ub],0)</f>
        <v>0.62047216000000005</v>
      </c>
      <c r="W1659" s="1" t="b">
        <f>AND(Table5[[#This Row],[FVA ENZLOAD flux UB]]=0,Table5[[#This Row],[ENZ not made when it should be?]])</f>
        <v>0</v>
      </c>
    </row>
    <row r="1660" spans="1:23" hidden="1">
      <c r="A1660" s="1"/>
      <c r="B1660" s="1" t="str">
        <f>_xlfn.TEXTBEFORE(Table38[[#This Row],[all fluxes from kapp-slack]]," ",,,,"")</f>
        <v/>
      </c>
      <c r="C1660" s="1">
        <f>_xlfn.NUMBERVALUE(IFERROR(_xlfn.TEXTAFTER(Table38[[#This Row],[all fluxes from kapp-slack]]," ",-1,,,""),""))</f>
        <v>0</v>
      </c>
      <c r="F1660" s="1" t="s">
        <v>9741</v>
      </c>
      <c r="G1660" s="1" t="str">
        <f>_xlfn.TEXTBEFORE(Table5[[#This Row],[rxn     kapp_old        kapp_slack_ub   kapp_slack_lb]]," ")</f>
        <v>RXN-STEHz181_en_FWD-rt5879</v>
      </c>
      <c r="H166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66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660" s="1">
        <f>_xlfn.NUMBERVALUE(_xlfn.TEXTAFTER(Table5[[#This Row],[rxn     kapp_old        kapp_slack_ub   kapp_slack_lb]]," ",-1))</f>
        <v>0</v>
      </c>
      <c r="K1660" s="1">
        <f>_xlfn.XLOOKUP(SUBSTITUTE(Table5[[#This Row],[rxn]],"RXN-","ENZLOAD-"),ENZLOAD[name],ENZLOAD[flux],0)</f>
        <v>2.353252746E-8</v>
      </c>
      <c r="L1660" s="1" t="str">
        <f>"'"&amp;Table5[[#This Row],[rxn]]&amp;"'"&amp;CHAR(9)&amp;IF(AND(Table5[[#This Row],[kapp_slack_ub]]&lt;&gt;0,Table5[[#This Row],[kapp_old]]&lt;$F$1),$F$1,Table5[[#This Row],[kapp_old]])</f>
        <v>'RXN-STEHz181_en_FWD-rt5879'	27141.27779288</v>
      </c>
      <c r="M1660" s="1">
        <f>_xlfn.XLOOKUP(Table5[[#This Row],[rxn]],Table3[name],Table3[flux],$F$1)</f>
        <v>27141.277792879999</v>
      </c>
      <c r="N1660" s="1">
        <f>IFERROR(Table5[[#This Row],[min flux]]/Table5[[#This Row],[associated enzload]],"")</f>
        <v>1153351582783.1951</v>
      </c>
      <c r="O1660" s="1">
        <f>_xlfn.NUMBERVALUE(IF(Table5[[#This Row],[flux/enzload]]="","",ABS($N$1-Table5[[#This Row],[flux/enzload]])))</f>
        <v>246564734875.759</v>
      </c>
      <c r="P1660" s="1">
        <f>Table5[[#This Row],[kapp_old]]+IFERROR(((Table5[[#This Row],[kapp_slack_ub]]-Table5[[#This Row],[kapp_slack_lb]])/Table5[[#This Row],[associated enzload]]),0)</f>
        <v>27141.277792879999</v>
      </c>
      <c r="Q1660" s="1" t="str">
        <f>"'"&amp;Table5[[#This Row],[rxn]]&amp;"'"&amp;CHAR(9)&amp;Table5[[#This Row],[kapp + (slack_ub - slack_lb)/enzload]]</f>
        <v>'RXN-STEHz181_en_FWD-rt5879'	27141.27779288</v>
      </c>
      <c r="R1660" s="1">
        <f>_xlfn.XLOOKUP(Table5[[#This Row],[rxn]],Table38[name],Table38[flux],0)</f>
        <v>0</v>
      </c>
      <c r="S1660" s="1">
        <f>_xlfn.XLOOKUP(SUBSTITUTE(Table5[[#This Row],[rxn]],"RXN-","ENZLOAD-"),Table38[name],Table38[flux],0)</f>
        <v>0</v>
      </c>
      <c r="T1660" s="1" t="b">
        <f>AND(Table5[[#This Row],[ENZLOAD flux in kapp-slack.gms]]=0,Table5[[#This Row],[flux in kapp-slack.gms]]&lt;&gt;0,NOT(Table5[[#This Row],[spont or unknown?]]))</f>
        <v>0</v>
      </c>
      <c r="U1660" s="1" t="b">
        <f>OR(_xlfn.TEXTAFTER(Table5[[#This Row],[rxn]],"-",-1)="SPONT",_xlfn.TEXTAFTER(Table5[[#This Row],[rxn]],"-",-1)="UNKNOWN")</f>
        <v>0</v>
      </c>
      <c r="V1660" s="1">
        <f>_xlfn.XLOOKUP(SUBSTITUTE(Table5[[#This Row],[rxn]],"RXN-","ENZLOAD-"),Table4[rxn],Table4[ub],0)</f>
        <v>0.49148487000000002</v>
      </c>
      <c r="W1660" s="1" t="b">
        <f>AND(Table5[[#This Row],[FVA ENZLOAD flux UB]]=0,Table5[[#This Row],[ENZ not made when it should be?]])</f>
        <v>0</v>
      </c>
    </row>
    <row r="1661" spans="1:23" hidden="1">
      <c r="A1661" s="1"/>
      <c r="B1661" s="1" t="str">
        <f>_xlfn.TEXTBEFORE(Table38[[#This Row],[all fluxes from kapp-slack]]," ",,,,"")</f>
        <v/>
      </c>
      <c r="C1661" s="1">
        <f>_xlfn.NUMBERVALUE(IFERROR(_xlfn.TEXTAFTER(Table38[[#This Row],[all fluxes from kapp-slack]]," ",-1,,,""),""))</f>
        <v>0</v>
      </c>
      <c r="F1661" s="1" t="s">
        <v>9742</v>
      </c>
      <c r="G1661" s="1" t="str">
        <f>_xlfn.TEXTBEFORE(Table5[[#This Row],[rxn     kapp_old        kapp_slack_ub   kapp_slack_lb]]," ")</f>
        <v>RXN-STEHz181_rm_FWD-rt6249</v>
      </c>
      <c r="H166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66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661" s="1">
        <f>_xlfn.NUMBERVALUE(_xlfn.TEXTAFTER(Table5[[#This Row],[rxn     kapp_old        kapp_slack_ub   kapp_slack_lb]]," ",-1))</f>
        <v>0</v>
      </c>
      <c r="K1661" s="1">
        <f>_xlfn.XLOOKUP(SUBSTITUTE(Table5[[#This Row],[rxn]],"RXN-","ENZLOAD-"),ENZLOAD[name],ENZLOAD[flux],0)</f>
        <v>5.42298017E-9</v>
      </c>
      <c r="L1661" s="1" t="str">
        <f>"'"&amp;Table5[[#This Row],[rxn]]&amp;"'"&amp;CHAR(9)&amp;IF(AND(Table5[[#This Row],[kapp_slack_ub]]&lt;&gt;0,Table5[[#This Row],[kapp_old]]&lt;$F$1),$F$1,Table5[[#This Row],[kapp_old]])</f>
        <v>'RXN-STEHz181_rm_FWD-rt6249'	27141.27779288</v>
      </c>
      <c r="M1661" s="1">
        <f>_xlfn.XLOOKUP(Table5[[#This Row],[rxn]],Table3[name],Table3[flux],$F$1)</f>
        <v>27141.277792879999</v>
      </c>
      <c r="N1661" s="1">
        <f>IFERROR(Table5[[#This Row],[min flux]]/Table5[[#This Row],[associated enzload]],"")</f>
        <v>5004863920216.0313</v>
      </c>
      <c r="O1661" s="1">
        <f>_xlfn.NUMBERVALUE(IF(Table5[[#This Row],[flux/enzload]]="","",ABS($N$1-Table5[[#This Row],[flux/enzload]])))</f>
        <v>3604947602557.0801</v>
      </c>
      <c r="P1661" s="1">
        <f>Table5[[#This Row],[kapp_old]]+IFERROR(((Table5[[#This Row],[kapp_slack_ub]]-Table5[[#This Row],[kapp_slack_lb]])/Table5[[#This Row],[associated enzload]]),0)</f>
        <v>27141.277792879999</v>
      </c>
      <c r="Q1661" s="1" t="str">
        <f>"'"&amp;Table5[[#This Row],[rxn]]&amp;"'"&amp;CHAR(9)&amp;Table5[[#This Row],[kapp + (slack_ub - slack_lb)/enzload]]</f>
        <v>'RXN-STEHz181_rm_FWD-rt6249'	27141.27779288</v>
      </c>
      <c r="R1661" s="1">
        <f>_xlfn.XLOOKUP(Table5[[#This Row],[rxn]],Table38[name],Table38[flux],0)</f>
        <v>0</v>
      </c>
      <c r="S1661" s="1">
        <f>_xlfn.XLOOKUP(SUBSTITUTE(Table5[[#This Row],[rxn]],"RXN-","ENZLOAD-"),Table38[name],Table38[flux],0)</f>
        <v>0</v>
      </c>
      <c r="T1661" s="1" t="b">
        <f>AND(Table5[[#This Row],[ENZLOAD flux in kapp-slack.gms]]=0,Table5[[#This Row],[flux in kapp-slack.gms]]&lt;&gt;0,NOT(Table5[[#This Row],[spont or unknown?]]))</f>
        <v>0</v>
      </c>
      <c r="U1661" s="1" t="b">
        <f>OR(_xlfn.TEXTAFTER(Table5[[#This Row],[rxn]],"-",-1)="SPONT",_xlfn.TEXTAFTER(Table5[[#This Row],[rxn]],"-",-1)="UNKNOWN")</f>
        <v>0</v>
      </c>
      <c r="V1661" s="1">
        <f>_xlfn.XLOOKUP(SUBSTITUTE(Table5[[#This Row],[rxn]],"RXN-","ENZLOAD-"),Table4[rxn],Table4[ub],0)</f>
        <v>0.62047216000000005</v>
      </c>
      <c r="W1661" s="1" t="b">
        <f>AND(Table5[[#This Row],[FVA ENZLOAD flux UB]]=0,Table5[[#This Row],[ENZ not made when it should be?]])</f>
        <v>0</v>
      </c>
    </row>
    <row r="1662" spans="1:23" hidden="1">
      <c r="A1662" s="1"/>
      <c r="B1662" s="1" t="str">
        <f>_xlfn.TEXTBEFORE(Table38[[#This Row],[all fluxes from kapp-slack]]," ",,,,"")</f>
        <v/>
      </c>
      <c r="C1662" s="1">
        <f>_xlfn.NUMBERVALUE(IFERROR(_xlfn.TEXTAFTER(Table38[[#This Row],[all fluxes from kapp-slack]]," ",-1,,,""),""))</f>
        <v>0</v>
      </c>
      <c r="F1662" s="1" t="s">
        <v>9747</v>
      </c>
      <c r="G1662" s="1" t="str">
        <f>_xlfn.TEXTBEFORE(Table5[[#This Row],[rxn     kapp_old        kapp_slack_ub   kapp_slack_lb]]," ")</f>
        <v>RXN-SUCDq9_m_REV-SDH1234</v>
      </c>
      <c r="H166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66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662" s="1">
        <f>_xlfn.NUMBERVALUE(_xlfn.TEXTAFTER(Table5[[#This Row],[rxn     kapp_old        kapp_slack_ub   kapp_slack_lb]]," ",-1))</f>
        <v>0</v>
      </c>
      <c r="K1662" s="1">
        <f>_xlfn.XLOOKUP(SUBSTITUTE(Table5[[#This Row],[rxn]],"RXN-","ENZLOAD-"),ENZLOAD[name],ENZLOAD[flux],0)</f>
        <v>6.3133944910999999E-7</v>
      </c>
      <c r="L1662" s="1" t="str">
        <f>"'"&amp;Table5[[#This Row],[rxn]]&amp;"'"&amp;CHAR(9)&amp;IF(AND(Table5[[#This Row],[kapp_slack_ub]]&lt;&gt;0,Table5[[#This Row],[kapp_old]]&lt;$F$1),$F$1,Table5[[#This Row],[kapp_old]])</f>
        <v>'RXN-SUCDq9_m_REV-SDH1234'	27141.27779288</v>
      </c>
      <c r="M1662" s="1">
        <f>_xlfn.XLOOKUP(Table5[[#This Row],[rxn]],Table3[name],Table3[flux],$F$1)</f>
        <v>27141.277792879999</v>
      </c>
      <c r="N1662" s="1">
        <f>IFERROR(Table5[[#This Row],[min flux]]/Table5[[#This Row],[associated enzload]],"")</f>
        <v>42989991883.353867</v>
      </c>
      <c r="O1662" s="1">
        <f>_xlfn.NUMBERVALUE(IF(Table5[[#This Row],[flux/enzload]]="","",ABS($N$1-Table5[[#This Row],[flux/enzload]])))</f>
        <v>1356926325775.6001</v>
      </c>
      <c r="P1662" s="1">
        <f>Table5[[#This Row],[kapp_old]]+IFERROR(((Table5[[#This Row],[kapp_slack_ub]]-Table5[[#This Row],[kapp_slack_lb]])/Table5[[#This Row],[associated enzload]]),0)</f>
        <v>27141.277792879999</v>
      </c>
      <c r="Q1662" s="1" t="str">
        <f>"'"&amp;Table5[[#This Row],[rxn]]&amp;"'"&amp;CHAR(9)&amp;Table5[[#This Row],[kapp + (slack_ub - slack_lb)/enzload]]</f>
        <v>'RXN-SUCDq9_m_REV-SDH1234'	27141.27779288</v>
      </c>
      <c r="R1662" s="1">
        <f>_xlfn.XLOOKUP(Table5[[#This Row],[rxn]],Table38[name],Table38[flux],0)</f>
        <v>0</v>
      </c>
      <c r="S1662" s="1">
        <f>_xlfn.XLOOKUP(SUBSTITUTE(Table5[[#This Row],[rxn]],"RXN-","ENZLOAD-"),Table38[name],Table38[flux],0)</f>
        <v>0</v>
      </c>
      <c r="T1662" s="1" t="b">
        <f>AND(Table5[[#This Row],[ENZLOAD flux in kapp-slack.gms]]=0,Table5[[#This Row],[flux in kapp-slack.gms]]&lt;&gt;0,NOT(Table5[[#This Row],[spont or unknown?]]))</f>
        <v>0</v>
      </c>
      <c r="U1662" s="1" t="b">
        <f>OR(_xlfn.TEXTAFTER(Table5[[#This Row],[rxn]],"-",-1)="SPONT",_xlfn.TEXTAFTER(Table5[[#This Row],[rxn]],"-",-1)="UNKNOWN")</f>
        <v>0</v>
      </c>
      <c r="V1662" s="1">
        <f>_xlfn.XLOOKUP(SUBSTITUTE(Table5[[#This Row],[rxn]],"RXN-","ENZLOAD-"),Table4[rxn],Table4[ub],0)</f>
        <v>0.28918920999999997</v>
      </c>
      <c r="W1662" s="1" t="b">
        <f>AND(Table5[[#This Row],[FVA ENZLOAD flux UB]]=0,Table5[[#This Row],[ENZ not made when it should be?]])</f>
        <v>0</v>
      </c>
    </row>
    <row r="1663" spans="1:23" hidden="1">
      <c r="A1663" s="1"/>
      <c r="B1663" s="1" t="str">
        <f>_xlfn.TEXTBEFORE(Table38[[#This Row],[all fluxes from kapp-slack]]," ",,,,"")</f>
        <v/>
      </c>
      <c r="C1663" s="1">
        <f>_xlfn.NUMBERVALUE(IFERROR(_xlfn.TEXTAFTER(Table38[[#This Row],[all fluxes from kapp-slack]]," ",-1,,,""),""))</f>
        <v>0</v>
      </c>
      <c r="F1663" s="1" t="s">
        <v>9751</v>
      </c>
      <c r="G1663" s="1" t="str">
        <f>_xlfn.TEXTBEFORE(Table5[[#This Row],[rxn     kapp_old        kapp_slack_ub   kapp_slack_lb]]," ")</f>
        <v>RXN-SULFOX2_c_FWD-rt8390</v>
      </c>
      <c r="H166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66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663" s="1">
        <f>_xlfn.NUMBERVALUE(_xlfn.TEXTAFTER(Table5[[#This Row],[rxn     kapp_old        kapp_slack_ub   kapp_slack_lb]]," ",-1))</f>
        <v>0</v>
      </c>
      <c r="K1663" s="1">
        <f>_xlfn.XLOOKUP(SUBSTITUTE(Table5[[#This Row],[rxn]],"RXN-","ENZLOAD-"),ENZLOAD[name],ENZLOAD[flux],0)</f>
        <v>1.404842101E-8</v>
      </c>
      <c r="L1663" s="1" t="str">
        <f>"'"&amp;Table5[[#This Row],[rxn]]&amp;"'"&amp;CHAR(9)&amp;IF(AND(Table5[[#This Row],[kapp_slack_ub]]&lt;&gt;0,Table5[[#This Row],[kapp_old]]&lt;$F$1),$F$1,Table5[[#This Row],[kapp_old]])</f>
        <v>'RXN-SULFOX2_c_FWD-rt8390'	27141.27779288</v>
      </c>
      <c r="M1663" s="1">
        <f>_xlfn.XLOOKUP(Table5[[#This Row],[rxn]],Table3[name],Table3[flux],$F$1)</f>
        <v>27141.277792879999</v>
      </c>
      <c r="N1663" s="1">
        <f>IFERROR(Table5[[#This Row],[min flux]]/Table5[[#This Row],[associated enzload]],"")</f>
        <v>1931980666977.4626</v>
      </c>
      <c r="O1663" s="1">
        <f>_xlfn.NUMBERVALUE(IF(Table5[[#This Row],[flux/enzload]]="","",ABS($N$1-Table5[[#This Row],[flux/enzload]])))</f>
        <v>532064349318.50897</v>
      </c>
      <c r="P1663" s="1">
        <f>Table5[[#This Row],[kapp_old]]+IFERROR(((Table5[[#This Row],[kapp_slack_ub]]-Table5[[#This Row],[kapp_slack_lb]])/Table5[[#This Row],[associated enzload]]),0)</f>
        <v>27141.277792879999</v>
      </c>
      <c r="Q1663" s="1" t="str">
        <f>"'"&amp;Table5[[#This Row],[rxn]]&amp;"'"&amp;CHAR(9)&amp;Table5[[#This Row],[kapp + (slack_ub - slack_lb)/enzload]]</f>
        <v>'RXN-SULFOX2_c_FWD-rt8390'	27141.27779288</v>
      </c>
      <c r="R1663" s="1">
        <f>_xlfn.XLOOKUP(Table5[[#This Row],[rxn]],Table38[name],Table38[flux],0)</f>
        <v>0</v>
      </c>
      <c r="S1663" s="1">
        <f>_xlfn.XLOOKUP(SUBSTITUTE(Table5[[#This Row],[rxn]],"RXN-","ENZLOAD-"),Table38[name],Table38[flux],0)</f>
        <v>0</v>
      </c>
      <c r="T1663" s="1" t="b">
        <f>AND(Table5[[#This Row],[ENZLOAD flux in kapp-slack.gms]]=0,Table5[[#This Row],[flux in kapp-slack.gms]]&lt;&gt;0,NOT(Table5[[#This Row],[spont or unknown?]]))</f>
        <v>0</v>
      </c>
      <c r="U1663" s="1" t="b">
        <f>OR(_xlfn.TEXTAFTER(Table5[[#This Row],[rxn]],"-",-1)="SPONT",_xlfn.TEXTAFTER(Table5[[#This Row],[rxn]],"-",-1)="UNKNOWN")</f>
        <v>0</v>
      </c>
      <c r="V1663" s="1">
        <f>_xlfn.XLOOKUP(SUBSTITUTE(Table5[[#This Row],[rxn]],"RXN-","ENZLOAD-"),Table4[rxn],Table4[ub],0)</f>
        <v>0.91057054999999998</v>
      </c>
      <c r="W1663" s="1" t="b">
        <f>AND(Table5[[#This Row],[FVA ENZLOAD flux UB]]=0,Table5[[#This Row],[ENZ not made when it should be?]])</f>
        <v>0</v>
      </c>
    </row>
    <row r="1664" spans="1:23" hidden="1">
      <c r="A1664" s="1"/>
      <c r="B1664" s="1" t="str">
        <f>_xlfn.TEXTBEFORE(Table38[[#This Row],[all fluxes from kapp-slack]]," ",,,,"")</f>
        <v/>
      </c>
      <c r="C1664" s="1">
        <f>_xlfn.NUMBERVALUE(IFERROR(_xlfn.TEXTAFTER(Table38[[#This Row],[all fluxes from kapp-slack]]," ",-1,,,""),""))</f>
        <v>0</v>
      </c>
      <c r="F1664" s="1" t="s">
        <v>9752</v>
      </c>
      <c r="G1664" s="1" t="str">
        <f>_xlfn.TEXTBEFORE(Table5[[#This Row],[rxn     kapp_old        kapp_slack_ub   kapp_slack_lb]]," ")</f>
        <v>RXN-TAGL_l_FWD-rt1378</v>
      </c>
      <c r="H166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66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664" s="1">
        <f>_xlfn.NUMBERVALUE(_xlfn.TEXTAFTER(Table5[[#This Row],[rxn     kapp_old        kapp_slack_ub   kapp_slack_lb]]," ",-1))</f>
        <v>0</v>
      </c>
      <c r="K1664" s="1">
        <f>_xlfn.XLOOKUP(SUBSTITUTE(Table5[[#This Row],[rxn]],"RXN-","ENZLOAD-"),ENZLOAD[name],ENZLOAD[flux],0)</f>
        <v>1.197951629E-8</v>
      </c>
      <c r="L1664" s="1" t="str">
        <f>"'"&amp;Table5[[#This Row],[rxn]]&amp;"'"&amp;CHAR(9)&amp;IF(AND(Table5[[#This Row],[kapp_slack_ub]]&lt;&gt;0,Table5[[#This Row],[kapp_old]]&lt;$F$1),$F$1,Table5[[#This Row],[kapp_old]])</f>
        <v>'RXN-TAGL_l_FWD-rt1378'	27141.27779288</v>
      </c>
      <c r="M1664" s="1">
        <f>_xlfn.XLOOKUP(Table5[[#This Row],[rxn]],Table3[name],Table3[flux],$F$1)</f>
        <v>27141.277792879999</v>
      </c>
      <c r="N1664" s="1">
        <f>IFERROR(Table5[[#This Row],[min flux]]/Table5[[#This Row],[associated enzload]],"")</f>
        <v>2265640543060.6914</v>
      </c>
      <c r="O1664" s="1">
        <f>_xlfn.NUMBERVALUE(IF(Table5[[#This Row],[flux/enzload]]="","",ABS($N$1-Table5[[#This Row],[flux/enzload]])))</f>
        <v>865724225401.73804</v>
      </c>
      <c r="P1664" s="1">
        <f>Table5[[#This Row],[kapp_old]]+IFERROR(((Table5[[#This Row],[kapp_slack_ub]]-Table5[[#This Row],[kapp_slack_lb]])/Table5[[#This Row],[associated enzload]]),0)</f>
        <v>27141.277792879999</v>
      </c>
      <c r="Q1664" s="1" t="str">
        <f>"'"&amp;Table5[[#This Row],[rxn]]&amp;"'"&amp;CHAR(9)&amp;Table5[[#This Row],[kapp + (slack_ub - slack_lb)/enzload]]</f>
        <v>'RXN-TAGL_l_FWD-rt1378'	27141.27779288</v>
      </c>
      <c r="R1664" s="1">
        <f>_xlfn.XLOOKUP(Table5[[#This Row],[rxn]],Table38[name],Table38[flux],0)</f>
        <v>0</v>
      </c>
      <c r="S1664" s="1">
        <f>_xlfn.XLOOKUP(SUBSTITUTE(Table5[[#This Row],[rxn]],"RXN-","ENZLOAD-"),Table38[name],Table38[flux],0)</f>
        <v>0</v>
      </c>
      <c r="T1664" s="1" t="b">
        <f>AND(Table5[[#This Row],[ENZLOAD flux in kapp-slack.gms]]=0,Table5[[#This Row],[flux in kapp-slack.gms]]&lt;&gt;0,NOT(Table5[[#This Row],[spont or unknown?]]))</f>
        <v>0</v>
      </c>
      <c r="U1664" s="1" t="b">
        <f>OR(_xlfn.TEXTAFTER(Table5[[#This Row],[rxn]],"-",-1)="SPONT",_xlfn.TEXTAFTER(Table5[[#This Row],[rxn]],"-",-1)="UNKNOWN")</f>
        <v>0</v>
      </c>
      <c r="V1664" s="1">
        <f>_xlfn.XLOOKUP(SUBSTITUTE(Table5[[#This Row],[rxn]],"RXN-","ENZLOAD-"),Table4[rxn],Table4[ub],0)</f>
        <v>0.46981717000000001</v>
      </c>
      <c r="W1664" s="1" t="b">
        <f>AND(Table5[[#This Row],[FVA ENZLOAD flux UB]]=0,Table5[[#This Row],[ENZ not made when it should be?]])</f>
        <v>0</v>
      </c>
    </row>
    <row r="1665" spans="1:23" hidden="1">
      <c r="A1665" s="1"/>
      <c r="B1665" s="1" t="str">
        <f>_xlfn.TEXTBEFORE(Table38[[#This Row],[all fluxes from kapp-slack]]," ",,,,"")</f>
        <v/>
      </c>
      <c r="C1665" s="1">
        <f>_xlfn.NUMBERVALUE(IFERROR(_xlfn.TEXTAFTER(Table38[[#This Row],[all fluxes from kapp-slack]]," ",-1,,,""),""))</f>
        <v>0</v>
      </c>
      <c r="F1665" s="1" t="s">
        <v>9753</v>
      </c>
      <c r="G1665" s="1" t="str">
        <f>_xlfn.TEXTBEFORE(Table5[[#This Row],[rxn     kapp_old        kapp_slack_ub   kapp_slack_lb]]," ")</f>
        <v>RXN-TAGL_m_FWD-rt0632</v>
      </c>
      <c r="H166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66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665" s="1">
        <f>_xlfn.NUMBERVALUE(_xlfn.TEXTAFTER(Table5[[#This Row],[rxn     kapp_old        kapp_slack_ub   kapp_slack_lb]]," ",-1))</f>
        <v>0</v>
      </c>
      <c r="K1665" s="1">
        <f>_xlfn.XLOOKUP(SUBSTITUTE(Table5[[#This Row],[rxn]],"RXN-","ENZLOAD-"),ENZLOAD[name],ENZLOAD[flux],0)</f>
        <v>1.2231896470000001E-8</v>
      </c>
      <c r="L1665" s="1" t="str">
        <f>"'"&amp;Table5[[#This Row],[rxn]]&amp;"'"&amp;CHAR(9)&amp;IF(AND(Table5[[#This Row],[kapp_slack_ub]]&lt;&gt;0,Table5[[#This Row],[kapp_old]]&lt;$F$1),$F$1,Table5[[#This Row],[kapp_old]])</f>
        <v>'RXN-TAGL_m_FWD-rt0632'	27141.27779288</v>
      </c>
      <c r="M1665" s="1">
        <f>_xlfn.XLOOKUP(Table5[[#This Row],[rxn]],Table3[name],Table3[flux],$F$1)</f>
        <v>27141.277792879999</v>
      </c>
      <c r="N1665" s="1">
        <f>IFERROR(Table5[[#This Row],[min flux]]/Table5[[#This Row],[associated enzload]],"")</f>
        <v>2218893681731.7583</v>
      </c>
      <c r="O1665" s="1">
        <f>_xlfn.NUMBERVALUE(IF(Table5[[#This Row],[flux/enzload]]="","",ABS($N$1-Table5[[#This Row],[flux/enzload]])))</f>
        <v>818977364072.80505</v>
      </c>
      <c r="P1665" s="1">
        <f>Table5[[#This Row],[kapp_old]]+IFERROR(((Table5[[#This Row],[kapp_slack_ub]]-Table5[[#This Row],[kapp_slack_lb]])/Table5[[#This Row],[associated enzload]]),0)</f>
        <v>27141.277792879999</v>
      </c>
      <c r="Q1665" s="1" t="str">
        <f>"'"&amp;Table5[[#This Row],[rxn]]&amp;"'"&amp;CHAR(9)&amp;Table5[[#This Row],[kapp + (slack_ub - slack_lb)/enzload]]</f>
        <v>'RXN-TAGL_m_FWD-rt0632'	27141.27779288</v>
      </c>
      <c r="R1665" s="1">
        <f>_xlfn.XLOOKUP(Table5[[#This Row],[rxn]],Table38[name],Table38[flux],0)</f>
        <v>0</v>
      </c>
      <c r="S1665" s="1">
        <f>_xlfn.XLOOKUP(SUBSTITUTE(Table5[[#This Row],[rxn]],"RXN-","ENZLOAD-"),Table38[name],Table38[flux],0)</f>
        <v>0</v>
      </c>
      <c r="T1665" s="1" t="b">
        <f>AND(Table5[[#This Row],[ENZLOAD flux in kapp-slack.gms]]=0,Table5[[#This Row],[flux in kapp-slack.gms]]&lt;&gt;0,NOT(Table5[[#This Row],[spont or unknown?]]))</f>
        <v>0</v>
      </c>
      <c r="U1665" s="1" t="b">
        <f>OR(_xlfn.TEXTAFTER(Table5[[#This Row],[rxn]],"-",-1)="SPONT",_xlfn.TEXTAFTER(Table5[[#This Row],[rxn]],"-",-1)="UNKNOWN")</f>
        <v>0</v>
      </c>
      <c r="V1665" s="1">
        <f>_xlfn.XLOOKUP(SUBSTITUTE(Table5[[#This Row],[rxn]],"RXN-","ENZLOAD-"),Table4[rxn],Table4[ub],0)</f>
        <v>0.97247382999999998</v>
      </c>
      <c r="W1665" s="1" t="b">
        <f>AND(Table5[[#This Row],[FVA ENZLOAD flux UB]]=0,Table5[[#This Row],[ENZ not made when it should be?]])</f>
        <v>0</v>
      </c>
    </row>
    <row r="1666" spans="1:23" hidden="1">
      <c r="A1666" s="1"/>
      <c r="B1666" s="1" t="str">
        <f>_xlfn.TEXTBEFORE(Table38[[#This Row],[all fluxes from kapp-slack]]," ",,,,"")</f>
        <v/>
      </c>
      <c r="C1666" s="1">
        <f>_xlfn.NUMBERVALUE(IFERROR(_xlfn.TEXTAFTER(Table38[[#This Row],[all fluxes from kapp-slack]]," ",-1,,,""),""))</f>
        <v>0</v>
      </c>
      <c r="F1666" s="1" t="s">
        <v>9754</v>
      </c>
      <c r="G1666" s="1" t="str">
        <f>_xlfn.TEXTBEFORE(Table5[[#This Row],[rxn     kapp_old        kapp_slack_ub   kapp_slack_lb]]," ")</f>
        <v>RXN-TAGL_m_FWD-rt5949</v>
      </c>
      <c r="H166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66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666" s="1">
        <f>_xlfn.NUMBERVALUE(_xlfn.TEXTAFTER(Table5[[#This Row],[rxn     kapp_old        kapp_slack_ub   kapp_slack_lb]]," ",-1))</f>
        <v>0</v>
      </c>
      <c r="K1666" s="1">
        <f>_xlfn.XLOOKUP(SUBSTITUTE(Table5[[#This Row],[rxn]],"RXN-","ENZLOAD-"),ENZLOAD[name],ENZLOAD[flux],0)</f>
        <v>1.9975545540000001E-8</v>
      </c>
      <c r="L1666" s="1" t="str">
        <f>"'"&amp;Table5[[#This Row],[rxn]]&amp;"'"&amp;CHAR(9)&amp;IF(AND(Table5[[#This Row],[kapp_slack_ub]]&lt;&gt;0,Table5[[#This Row],[kapp_old]]&lt;$F$1),$F$1,Table5[[#This Row],[kapp_old]])</f>
        <v>'RXN-TAGL_m_FWD-rt5949'	27141.27779288</v>
      </c>
      <c r="M1666" s="1">
        <f>_xlfn.XLOOKUP(Table5[[#This Row],[rxn]],Table3[name],Table3[flux],$F$1)</f>
        <v>27141.277792879999</v>
      </c>
      <c r="N1666" s="1">
        <f>IFERROR(Table5[[#This Row],[min flux]]/Table5[[#This Row],[associated enzload]],"")</f>
        <v>1358725234238.5837</v>
      </c>
      <c r="O1666" s="1">
        <f>_xlfn.NUMBERVALUE(IF(Table5[[#This Row],[flux/enzload]]="","",ABS($N$1-Table5[[#This Row],[flux/enzload]])))</f>
        <v>41191083420.369904</v>
      </c>
      <c r="P1666" s="1">
        <f>Table5[[#This Row],[kapp_old]]+IFERROR(((Table5[[#This Row],[kapp_slack_ub]]-Table5[[#This Row],[kapp_slack_lb]])/Table5[[#This Row],[associated enzload]]),0)</f>
        <v>27141.277792879999</v>
      </c>
      <c r="Q1666" s="1" t="str">
        <f>"'"&amp;Table5[[#This Row],[rxn]]&amp;"'"&amp;CHAR(9)&amp;Table5[[#This Row],[kapp + (slack_ub - slack_lb)/enzload]]</f>
        <v>'RXN-TAGL_m_FWD-rt5949'	27141.27779288</v>
      </c>
      <c r="R1666" s="1">
        <f>_xlfn.XLOOKUP(Table5[[#This Row],[rxn]],Table38[name],Table38[flux],0)</f>
        <v>0</v>
      </c>
      <c r="S1666" s="1">
        <f>_xlfn.XLOOKUP(SUBSTITUTE(Table5[[#This Row],[rxn]],"RXN-","ENZLOAD-"),Table38[name],Table38[flux],0)</f>
        <v>0</v>
      </c>
      <c r="T1666" s="1" t="b">
        <f>AND(Table5[[#This Row],[ENZLOAD flux in kapp-slack.gms]]=0,Table5[[#This Row],[flux in kapp-slack.gms]]&lt;&gt;0,NOT(Table5[[#This Row],[spont or unknown?]]))</f>
        <v>0</v>
      </c>
      <c r="U1666" s="1" t="b">
        <f>OR(_xlfn.TEXTAFTER(Table5[[#This Row],[rxn]],"-",-1)="SPONT",_xlfn.TEXTAFTER(Table5[[#This Row],[rxn]],"-",-1)="UNKNOWN")</f>
        <v>0</v>
      </c>
      <c r="V1666" s="1">
        <f>_xlfn.XLOOKUP(SUBSTITUTE(Table5[[#This Row],[rxn]],"RXN-","ENZLOAD-"),Table4[rxn],Table4[ub],0)</f>
        <v>1.41308352</v>
      </c>
      <c r="W1666" s="1" t="b">
        <f>AND(Table5[[#This Row],[FVA ENZLOAD flux UB]]=0,Table5[[#This Row],[ENZ not made when it should be?]])</f>
        <v>0</v>
      </c>
    </row>
    <row r="1667" spans="1:23" hidden="1">
      <c r="A1667" s="1"/>
      <c r="B1667" s="1" t="str">
        <f>_xlfn.TEXTBEFORE(Table38[[#This Row],[all fluxes from kapp-slack]]," ",,,,"")</f>
        <v/>
      </c>
      <c r="C1667" s="1">
        <f>_xlfn.NUMBERVALUE(IFERROR(_xlfn.TEXTAFTER(Table38[[#This Row],[all fluxes from kapp-slack]]," ",-1,,,""),""))</f>
        <v>0</v>
      </c>
      <c r="F1667" s="1" t="s">
        <v>9761</v>
      </c>
      <c r="G1667" s="1" t="str">
        <f>_xlfn.TEXTBEFORE(Table5[[#This Row],[rxn     kapp_old        kapp_slack_ub   kapp_slack_lb]]," ")</f>
        <v>RXN-TALA_c_FWD-rt1805</v>
      </c>
      <c r="H1667" s="1">
        <f>_xlfn.NUMBERVALUE(_xlfn.TEXTBEFORE(TRIM(_xlfn.TEXTAFTER(_xlfn.TEXTBEFORE(Table5[[#This Row],[rxn     kapp_old        kapp_slack_ub   kapp_slack_lb]],Table5[[#This Row],[kapp_slack_lb]],-1),Table5[[#This Row],[rxn]]))," "))</f>
        <v>16959.5595987054</v>
      </c>
      <c r="I166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667" s="1">
        <f>_xlfn.NUMBERVALUE(_xlfn.TEXTAFTER(Table5[[#This Row],[rxn     kapp_old        kapp_slack_ub   kapp_slack_lb]]," ",-1))</f>
        <v>0</v>
      </c>
      <c r="K1667" s="1">
        <f>_xlfn.XLOOKUP(SUBSTITUTE(Table5[[#This Row],[rxn]],"RXN-","ENZLOAD-"),ENZLOAD[name],ENZLOAD[flux],0)</f>
        <v>2.5945877226529999E-5</v>
      </c>
      <c r="L1667" s="1" t="str">
        <f>"'"&amp;Table5[[#This Row],[rxn]]&amp;"'"&amp;CHAR(9)&amp;IF(AND(Table5[[#This Row],[kapp_slack_ub]]&lt;&gt;0,Table5[[#This Row],[kapp_old]]&lt;$F$1),$F$1,Table5[[#This Row],[kapp_old]])</f>
        <v>'RXN-TALA_c_FWD-rt1805'	16959.5595987054</v>
      </c>
      <c r="M1667" s="1">
        <f>_xlfn.XLOOKUP(Table5[[#This Row],[rxn]],Table3[name],Table3[flux],$F$1)</f>
        <v>27141.277792879999</v>
      </c>
      <c r="N1667" s="1">
        <f>IFERROR(Table5[[#This Row],[min flux]]/Table5[[#This Row],[associated enzload]],"")</f>
        <v>1046072852.1881576</v>
      </c>
      <c r="O1667" s="1">
        <f>_xlfn.NUMBERVALUE(IF(Table5[[#This Row],[flux/enzload]]="","",ABS($N$1-Table5[[#This Row],[flux/enzload]])))</f>
        <v>1398870244806.77</v>
      </c>
      <c r="P1667" s="1">
        <f>Table5[[#This Row],[kapp_old]]+IFERROR(((Table5[[#This Row],[kapp_slack_ub]]-Table5[[#This Row],[kapp_slack_lb]])/Table5[[#This Row],[associated enzload]]),0)</f>
        <v>16959.5595987054</v>
      </c>
      <c r="Q1667" s="1" t="str">
        <f>"'"&amp;Table5[[#This Row],[rxn]]&amp;"'"&amp;CHAR(9)&amp;Table5[[#This Row],[kapp + (slack_ub - slack_lb)/enzload]]</f>
        <v>'RXN-TALA_c_FWD-rt1805'	16959.5595987054</v>
      </c>
      <c r="R1667" s="1">
        <f>_xlfn.XLOOKUP(Table5[[#This Row],[rxn]],Table38[name],Table38[flux],0)</f>
        <v>1.5896867066884399</v>
      </c>
      <c r="S1667" s="1">
        <f>_xlfn.XLOOKUP(SUBSTITUTE(Table5[[#This Row],[rxn]],"RXN-","ENZLOAD-"),Table38[name],Table38[flux],0)</f>
        <v>3.6235374893E-5</v>
      </c>
      <c r="T1667" s="1" t="b">
        <f>AND(Table5[[#This Row],[ENZLOAD flux in kapp-slack.gms]]=0,Table5[[#This Row],[flux in kapp-slack.gms]]&lt;&gt;0,NOT(Table5[[#This Row],[spont or unknown?]]))</f>
        <v>0</v>
      </c>
      <c r="U1667" s="1" t="b">
        <f>OR(_xlfn.TEXTAFTER(Table5[[#This Row],[rxn]],"-",-1)="SPONT",_xlfn.TEXTAFTER(Table5[[#This Row],[rxn]],"-",-1)="UNKNOWN")</f>
        <v>0</v>
      </c>
      <c r="V1667" s="1">
        <f>_xlfn.XLOOKUP(SUBSTITUTE(Table5[[#This Row],[rxn]],"RXN-","ENZLOAD-"),Table4[rxn],Table4[ub],0)</f>
        <v>1.16594862</v>
      </c>
      <c r="W1667" s="1" t="b">
        <f>AND(Table5[[#This Row],[FVA ENZLOAD flux UB]]=0,Table5[[#This Row],[ENZ not made when it should be?]])</f>
        <v>0</v>
      </c>
    </row>
    <row r="1668" spans="1:23" hidden="1">
      <c r="A1668" s="1"/>
      <c r="B1668" s="1" t="str">
        <f>_xlfn.TEXTBEFORE(Table38[[#This Row],[all fluxes from kapp-slack]]," ",,,,"")</f>
        <v/>
      </c>
      <c r="C1668" s="1">
        <f>_xlfn.NUMBERVALUE(IFERROR(_xlfn.TEXTAFTER(Table38[[#This Row],[all fluxes from kapp-slack]]," ",-1,,,""),""))</f>
        <v>0</v>
      </c>
      <c r="F1668" s="1" t="s">
        <v>9762</v>
      </c>
      <c r="G1668" s="1" t="str">
        <f>_xlfn.TEXTBEFORE(Table5[[#This Row],[rxn     kapp_old        kapp_slack_ub   kapp_slack_lb]]," ")</f>
        <v>RXN-TALA_c_REV-rt1805</v>
      </c>
      <c r="H166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66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668" s="1">
        <f>_xlfn.NUMBERVALUE(_xlfn.TEXTAFTER(Table5[[#This Row],[rxn     kapp_old        kapp_slack_ub   kapp_slack_lb]]," ",-1))</f>
        <v>0</v>
      </c>
      <c r="K1668" s="1">
        <f>_xlfn.XLOOKUP(SUBSTITUTE(Table5[[#This Row],[rxn]],"RXN-","ENZLOAD-"),ENZLOAD[name],ENZLOAD[flux],0)</f>
        <v>2.5945877226529999E-5</v>
      </c>
      <c r="L1668" s="1" t="str">
        <f>"'"&amp;Table5[[#This Row],[rxn]]&amp;"'"&amp;CHAR(9)&amp;IF(AND(Table5[[#This Row],[kapp_slack_ub]]&lt;&gt;0,Table5[[#This Row],[kapp_old]]&lt;$F$1),$F$1,Table5[[#This Row],[kapp_old]])</f>
        <v>'RXN-TALA_c_REV-rt1805'	27141.27779288</v>
      </c>
      <c r="M1668" s="1">
        <f>_xlfn.XLOOKUP(Table5[[#This Row],[rxn]],Table3[name],Table3[flux],$F$1)</f>
        <v>27141.277792879999</v>
      </c>
      <c r="N1668" s="1">
        <f>IFERROR(Table5[[#This Row],[min flux]]/Table5[[#This Row],[associated enzload]],"")</f>
        <v>1046072852.1881576</v>
      </c>
      <c r="O1668" s="1">
        <f>_xlfn.NUMBERVALUE(IF(Table5[[#This Row],[flux/enzload]]="","",ABS($N$1-Table5[[#This Row],[flux/enzload]])))</f>
        <v>1398870244806.77</v>
      </c>
      <c r="P1668" s="1">
        <f>Table5[[#This Row],[kapp_old]]+IFERROR(((Table5[[#This Row],[kapp_slack_ub]]-Table5[[#This Row],[kapp_slack_lb]])/Table5[[#This Row],[associated enzload]]),0)</f>
        <v>27141.277792879999</v>
      </c>
      <c r="Q1668" s="1" t="str">
        <f>"'"&amp;Table5[[#This Row],[rxn]]&amp;"'"&amp;CHAR(9)&amp;Table5[[#This Row],[kapp + (slack_ub - slack_lb)/enzload]]</f>
        <v>'RXN-TALA_c_REV-rt1805'	27141.27779288</v>
      </c>
      <c r="R1668" s="1">
        <f>_xlfn.XLOOKUP(Table5[[#This Row],[rxn]],Table38[name],Table38[flux],0)</f>
        <v>0</v>
      </c>
      <c r="S1668" s="1">
        <f>_xlfn.XLOOKUP(SUBSTITUTE(Table5[[#This Row],[rxn]],"RXN-","ENZLOAD-"),Table38[name],Table38[flux],0)</f>
        <v>0</v>
      </c>
      <c r="T1668" s="1" t="b">
        <f>AND(Table5[[#This Row],[ENZLOAD flux in kapp-slack.gms]]=0,Table5[[#This Row],[flux in kapp-slack.gms]]&lt;&gt;0,NOT(Table5[[#This Row],[spont or unknown?]]))</f>
        <v>0</v>
      </c>
      <c r="U1668" s="1" t="b">
        <f>OR(_xlfn.TEXTAFTER(Table5[[#This Row],[rxn]],"-",-1)="SPONT",_xlfn.TEXTAFTER(Table5[[#This Row],[rxn]],"-",-1)="UNKNOWN")</f>
        <v>0</v>
      </c>
      <c r="V1668" s="1">
        <f>_xlfn.XLOOKUP(SUBSTITUTE(Table5[[#This Row],[rxn]],"RXN-","ENZLOAD-"),Table4[rxn],Table4[ub],0)</f>
        <v>1.16594862</v>
      </c>
      <c r="W1668" s="1" t="b">
        <f>AND(Table5[[#This Row],[FVA ENZLOAD flux UB]]=0,Table5[[#This Row],[ENZ not made when it should be?]])</f>
        <v>0</v>
      </c>
    </row>
    <row r="1669" spans="1:23" hidden="1">
      <c r="A1669" s="1"/>
      <c r="B1669" s="1" t="str">
        <f>_xlfn.TEXTBEFORE(Table38[[#This Row],[all fluxes from kapp-slack]]," ",,,,"")</f>
        <v/>
      </c>
      <c r="C1669" s="1">
        <f>_xlfn.NUMBERVALUE(IFERROR(_xlfn.TEXTAFTER(Table38[[#This Row],[all fluxes from kapp-slack]]," ",-1,,,""),""))</f>
        <v>0</v>
      </c>
      <c r="F1669" s="1" t="s">
        <v>9763</v>
      </c>
      <c r="G1669" s="1" t="str">
        <f>_xlfn.TEXTBEFORE(Table5[[#This Row],[rxn     kapp_old        kapp_slack_ub   kapp_slack_lb]]," ")</f>
        <v>RXN-TAUDO_c_FWD-rt0250</v>
      </c>
      <c r="H166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66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669" s="1">
        <f>_xlfn.NUMBERVALUE(_xlfn.TEXTAFTER(Table5[[#This Row],[rxn     kapp_old        kapp_slack_ub   kapp_slack_lb]]," ",-1))</f>
        <v>0</v>
      </c>
      <c r="K1669" s="1">
        <f>_xlfn.XLOOKUP(SUBSTITUTE(Table5[[#This Row],[rxn]],"RXN-","ENZLOAD-"),ENZLOAD[name],ENZLOAD[flux],0)</f>
        <v>1.2331262069999999E-8</v>
      </c>
      <c r="L1669" s="1" t="str">
        <f>"'"&amp;Table5[[#This Row],[rxn]]&amp;"'"&amp;CHAR(9)&amp;IF(AND(Table5[[#This Row],[kapp_slack_ub]]&lt;&gt;0,Table5[[#This Row],[kapp_old]]&lt;$F$1),$F$1,Table5[[#This Row],[kapp_old]])</f>
        <v>'RXN-TAUDO_c_FWD-rt0250'	27141.27779288</v>
      </c>
      <c r="M1669" s="1">
        <f>_xlfn.XLOOKUP(Table5[[#This Row],[rxn]],Table3[name],Table3[flux],$F$1)</f>
        <v>27141.277792879999</v>
      </c>
      <c r="N1669" s="1">
        <f>IFERROR(Table5[[#This Row],[min flux]]/Table5[[#This Row],[associated enzload]],"")</f>
        <v>2201013784218.439</v>
      </c>
      <c r="O1669" s="1">
        <f>_xlfn.NUMBERVALUE(IF(Table5[[#This Row],[flux/enzload]]="","",ABS($N$1-Table5[[#This Row],[flux/enzload]])))</f>
        <v>801097466559.48499</v>
      </c>
      <c r="P1669" s="1">
        <f>Table5[[#This Row],[kapp_old]]+IFERROR(((Table5[[#This Row],[kapp_slack_ub]]-Table5[[#This Row],[kapp_slack_lb]])/Table5[[#This Row],[associated enzload]]),0)</f>
        <v>27141.277792879999</v>
      </c>
      <c r="Q1669" s="1" t="str">
        <f>"'"&amp;Table5[[#This Row],[rxn]]&amp;"'"&amp;CHAR(9)&amp;Table5[[#This Row],[kapp + (slack_ub - slack_lb)/enzload]]</f>
        <v>'RXN-TAUDO_c_FWD-rt0250'	27141.27779288</v>
      </c>
      <c r="R1669" s="1">
        <f>_xlfn.XLOOKUP(Table5[[#This Row],[rxn]],Table38[name],Table38[flux],0)</f>
        <v>0</v>
      </c>
      <c r="S1669" s="1">
        <f>_xlfn.XLOOKUP(SUBSTITUTE(Table5[[#This Row],[rxn]],"RXN-","ENZLOAD-"),Table38[name],Table38[flux],0)</f>
        <v>0</v>
      </c>
      <c r="T1669" s="1" t="b">
        <f>AND(Table5[[#This Row],[ENZLOAD flux in kapp-slack.gms]]=0,Table5[[#This Row],[flux in kapp-slack.gms]]&lt;&gt;0,NOT(Table5[[#This Row],[spont or unknown?]]))</f>
        <v>0</v>
      </c>
      <c r="U1669" s="1" t="b">
        <f>OR(_xlfn.TEXTAFTER(Table5[[#This Row],[rxn]],"-",-1)="SPONT",_xlfn.TEXTAFTER(Table5[[#This Row],[rxn]],"-",-1)="UNKNOWN")</f>
        <v>0</v>
      </c>
      <c r="V1669" s="1">
        <f>_xlfn.XLOOKUP(SUBSTITUTE(Table5[[#This Row],[rxn]],"RXN-","ENZLOAD-"),Table4[rxn],Table4[ub],0)</f>
        <v>0.99847291999999999</v>
      </c>
      <c r="W1669" s="1" t="b">
        <f>AND(Table5[[#This Row],[FVA ENZLOAD flux UB]]=0,Table5[[#This Row],[ENZ not made when it should be?]])</f>
        <v>0</v>
      </c>
    </row>
    <row r="1670" spans="1:23" hidden="1">
      <c r="A1670" s="1"/>
      <c r="B1670" s="1" t="str">
        <f>_xlfn.TEXTBEFORE(Table38[[#This Row],[all fluxes from kapp-slack]]," ",,,,"")</f>
        <v/>
      </c>
      <c r="C1670" s="1">
        <f>_xlfn.NUMBERVALUE(IFERROR(_xlfn.TEXTAFTER(Table38[[#This Row],[all fluxes from kapp-slack]]," ",-1,,,""),""))</f>
        <v>0</v>
      </c>
      <c r="F1670" s="1" t="s">
        <v>9768</v>
      </c>
      <c r="G1670" s="1" t="str">
        <f>_xlfn.TEXTBEFORE(Table5[[#This Row],[rxn     kapp_old        kapp_slack_ub   kapp_slack_lb]]," ")</f>
        <v>RXN-TCHOLAtabc_v_FWD-rt2898</v>
      </c>
      <c r="H167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67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670" s="1">
        <f>_xlfn.NUMBERVALUE(_xlfn.TEXTAFTER(Table5[[#This Row],[rxn     kapp_old        kapp_slack_ub   kapp_slack_lb]]," ",-1))</f>
        <v>0</v>
      </c>
      <c r="K1670" s="1">
        <f>_xlfn.XLOOKUP(SUBSTITUTE(Table5[[#This Row],[rxn]],"RXN-","ENZLOAD-"),ENZLOAD[name],ENZLOAD[flux],0)</f>
        <v>9.3088191200000008E-9</v>
      </c>
      <c r="L1670" s="1" t="str">
        <f>"'"&amp;Table5[[#This Row],[rxn]]&amp;"'"&amp;CHAR(9)&amp;IF(AND(Table5[[#This Row],[kapp_slack_ub]]&lt;&gt;0,Table5[[#This Row],[kapp_old]]&lt;$F$1),$F$1,Table5[[#This Row],[kapp_old]])</f>
        <v>'RXN-TCHOLAtabc_v_FWD-rt2898'	27141.27779288</v>
      </c>
      <c r="M1670" s="1">
        <f>_xlfn.XLOOKUP(Table5[[#This Row],[rxn]],Table3[name],Table3[flux],$F$1)</f>
        <v>27141.277792879999</v>
      </c>
      <c r="N1670" s="1">
        <f>IFERROR(Table5[[#This Row],[min flux]]/Table5[[#This Row],[associated enzload]],"")</f>
        <v>2915652076058.3857</v>
      </c>
      <c r="O1670" s="1">
        <f>_xlfn.NUMBERVALUE(IF(Table5[[#This Row],[flux/enzload]]="","",ABS($N$1-Table5[[#This Row],[flux/enzload]])))</f>
        <v>1515735758399.4299</v>
      </c>
      <c r="P1670" s="1">
        <f>Table5[[#This Row],[kapp_old]]+IFERROR(((Table5[[#This Row],[kapp_slack_ub]]-Table5[[#This Row],[kapp_slack_lb]])/Table5[[#This Row],[associated enzload]]),0)</f>
        <v>27141.277792879999</v>
      </c>
      <c r="Q1670" s="1" t="str">
        <f>"'"&amp;Table5[[#This Row],[rxn]]&amp;"'"&amp;CHAR(9)&amp;Table5[[#This Row],[kapp + (slack_ub - slack_lb)/enzload]]</f>
        <v>'RXN-TCHOLAtabc_v_FWD-rt2898'	27141.27779288</v>
      </c>
      <c r="R1670" s="1">
        <f>_xlfn.XLOOKUP(Table5[[#This Row],[rxn]],Table38[name],Table38[flux],0)</f>
        <v>0</v>
      </c>
      <c r="S1670" s="1">
        <f>_xlfn.XLOOKUP(SUBSTITUTE(Table5[[#This Row],[rxn]],"RXN-","ENZLOAD-"),Table38[name],Table38[flux],0)</f>
        <v>0</v>
      </c>
      <c r="T1670" s="1" t="b">
        <f>AND(Table5[[#This Row],[ENZLOAD flux in kapp-slack.gms]]=0,Table5[[#This Row],[flux in kapp-slack.gms]]&lt;&gt;0,NOT(Table5[[#This Row],[spont or unknown?]]))</f>
        <v>0</v>
      </c>
      <c r="U1670" s="1" t="b">
        <f>OR(_xlfn.TEXTAFTER(Table5[[#This Row],[rxn]],"-",-1)="SPONT",_xlfn.TEXTAFTER(Table5[[#This Row],[rxn]],"-",-1)="UNKNOWN")</f>
        <v>0</v>
      </c>
      <c r="V1670" s="1">
        <f>_xlfn.XLOOKUP(SUBSTITUTE(Table5[[#This Row],[rxn]],"RXN-","ENZLOAD-"),Table4[rxn],Table4[ub],0)</f>
        <v>0.24920296</v>
      </c>
      <c r="W1670" s="1" t="b">
        <f>AND(Table5[[#This Row],[FVA ENZLOAD flux UB]]=0,Table5[[#This Row],[ENZ not made when it should be?]])</f>
        <v>0</v>
      </c>
    </row>
    <row r="1671" spans="1:23" hidden="1">
      <c r="A1671" s="1"/>
      <c r="B1671" s="1" t="str">
        <f>_xlfn.TEXTBEFORE(Table38[[#This Row],[all fluxes from kapp-slack]]," ",,,,"")</f>
        <v/>
      </c>
      <c r="C1671" s="1">
        <f>_xlfn.NUMBERVALUE(IFERROR(_xlfn.TEXTAFTER(Table38[[#This Row],[all fluxes from kapp-slack]]," ",-1,,,""),""))</f>
        <v>0</v>
      </c>
      <c r="F1671" s="1" t="s">
        <v>9769</v>
      </c>
      <c r="G1671" s="1" t="str">
        <f>_xlfn.TEXTBEFORE(Table5[[#This Row],[rxn     kapp_old        kapp_slack_ub   kapp_slack_lb]]," ")</f>
        <v>RXN-TCHOLAtabc_v_FWD-rt6095</v>
      </c>
      <c r="H167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67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671" s="1">
        <f>_xlfn.NUMBERVALUE(_xlfn.TEXTAFTER(Table5[[#This Row],[rxn     kapp_old        kapp_slack_ub   kapp_slack_lb]]," ",-1))</f>
        <v>0</v>
      </c>
      <c r="K1671" s="1">
        <f>_xlfn.XLOOKUP(SUBSTITUTE(Table5[[#This Row],[rxn]],"RXN-","ENZLOAD-"),ENZLOAD[name],ENZLOAD[flux],0)</f>
        <v>4.3175498599999998E-8</v>
      </c>
      <c r="L1671" s="1" t="str">
        <f>"'"&amp;Table5[[#This Row],[rxn]]&amp;"'"&amp;CHAR(9)&amp;IF(AND(Table5[[#This Row],[kapp_slack_ub]]&lt;&gt;0,Table5[[#This Row],[kapp_old]]&lt;$F$1),$F$1,Table5[[#This Row],[kapp_old]])</f>
        <v>'RXN-TCHOLAtabc_v_FWD-rt6095'	27141.27779288</v>
      </c>
      <c r="M1671" s="1">
        <f>_xlfn.XLOOKUP(Table5[[#This Row],[rxn]],Table3[name],Table3[flux],$F$1)</f>
        <v>27141.277792879999</v>
      </c>
      <c r="N1671" s="1">
        <f>IFERROR(Table5[[#This Row],[min flux]]/Table5[[#This Row],[associated enzload]],"")</f>
        <v>628626852565.86707</v>
      </c>
      <c r="O1671" s="1">
        <f>_xlfn.NUMBERVALUE(IF(Table5[[#This Row],[flux/enzload]]="","",ABS($N$1-Table5[[#This Row],[flux/enzload]])))</f>
        <v>771289465093.08704</v>
      </c>
      <c r="P1671" s="1">
        <f>Table5[[#This Row],[kapp_old]]+IFERROR(((Table5[[#This Row],[kapp_slack_ub]]-Table5[[#This Row],[kapp_slack_lb]])/Table5[[#This Row],[associated enzload]]),0)</f>
        <v>27141.277792879999</v>
      </c>
      <c r="Q1671" s="1" t="str">
        <f>"'"&amp;Table5[[#This Row],[rxn]]&amp;"'"&amp;CHAR(9)&amp;Table5[[#This Row],[kapp + (slack_ub - slack_lb)/enzload]]</f>
        <v>'RXN-TCHOLAtabc_v_FWD-rt6095'	27141.27779288</v>
      </c>
      <c r="R1671" s="1">
        <f>_xlfn.XLOOKUP(Table5[[#This Row],[rxn]],Table38[name],Table38[flux],0)</f>
        <v>0</v>
      </c>
      <c r="S1671" s="1">
        <f>_xlfn.XLOOKUP(SUBSTITUTE(Table5[[#This Row],[rxn]],"RXN-","ENZLOAD-"),Table38[name],Table38[flux],0)</f>
        <v>0</v>
      </c>
      <c r="T1671" s="1" t="b">
        <f>AND(Table5[[#This Row],[ENZLOAD flux in kapp-slack.gms]]=0,Table5[[#This Row],[flux in kapp-slack.gms]]&lt;&gt;0,NOT(Table5[[#This Row],[spont or unknown?]]))</f>
        <v>0</v>
      </c>
      <c r="U1671" s="1" t="b">
        <f>OR(_xlfn.TEXTAFTER(Table5[[#This Row],[rxn]],"-",-1)="SPONT",_xlfn.TEXTAFTER(Table5[[#This Row],[rxn]],"-",-1)="UNKNOWN")</f>
        <v>0</v>
      </c>
      <c r="V1671" s="1">
        <f>_xlfn.XLOOKUP(SUBSTITUTE(Table5[[#This Row],[rxn]],"RXN-","ENZLOAD-"),Table4[rxn],Table4[ub],0)</f>
        <v>0.22543376000000001</v>
      </c>
      <c r="W1671" s="1" t="b">
        <f>AND(Table5[[#This Row],[FVA ENZLOAD flux UB]]=0,Table5[[#This Row],[ENZ not made when it should be?]])</f>
        <v>0</v>
      </c>
    </row>
    <row r="1672" spans="1:23" hidden="1">
      <c r="A1672" s="1"/>
      <c r="B1672" s="1" t="str">
        <f>_xlfn.TEXTBEFORE(Table38[[#This Row],[all fluxes from kapp-slack]]," ",,,,"")</f>
        <v/>
      </c>
      <c r="C1672" s="1">
        <f>_xlfn.NUMBERVALUE(IFERROR(_xlfn.TEXTAFTER(Table38[[#This Row],[all fluxes from kapp-slack]]," ",-1,,,""),""))</f>
        <v>0</v>
      </c>
      <c r="F1672" s="1" t="s">
        <v>9770</v>
      </c>
      <c r="G1672" s="1" t="str">
        <f>_xlfn.TEXTBEFORE(Table5[[#This Row],[rxn     kapp_old        kapp_slack_ub   kapp_slack_lb]]," ")</f>
        <v>RXN-TCHOLAtabc_v_FWD-rt6476</v>
      </c>
      <c r="H167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67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672" s="1">
        <f>_xlfn.NUMBERVALUE(_xlfn.TEXTAFTER(Table5[[#This Row],[rxn     kapp_old        kapp_slack_ub   kapp_slack_lb]]," ",-1))</f>
        <v>0</v>
      </c>
      <c r="K1672" s="1">
        <f>_xlfn.XLOOKUP(SUBSTITUTE(Table5[[#This Row],[rxn]],"RXN-","ENZLOAD-"),ENZLOAD[name],ENZLOAD[flux],0)</f>
        <v>1.7436382134E-7</v>
      </c>
      <c r="L1672" s="1" t="str">
        <f>"'"&amp;Table5[[#This Row],[rxn]]&amp;"'"&amp;CHAR(9)&amp;IF(AND(Table5[[#This Row],[kapp_slack_ub]]&lt;&gt;0,Table5[[#This Row],[kapp_old]]&lt;$F$1),$F$1,Table5[[#This Row],[kapp_old]])</f>
        <v>'RXN-TCHOLAtabc_v_FWD-rt6476'	27141.27779288</v>
      </c>
      <c r="M1672" s="1">
        <f>_xlfn.XLOOKUP(Table5[[#This Row],[rxn]],Table3[name],Table3[flux],$F$1)</f>
        <v>27141.277792879999</v>
      </c>
      <c r="N1672" s="1">
        <f>IFERROR(Table5[[#This Row],[min flux]]/Table5[[#This Row],[associated enzload]],"")</f>
        <v>155658883731.13812</v>
      </c>
      <c r="O1672" s="1">
        <f>_xlfn.NUMBERVALUE(IF(Table5[[#This Row],[flux/enzload]]="","",ABS($N$1-Table5[[#This Row],[flux/enzload]])))</f>
        <v>1244257433927.8201</v>
      </c>
      <c r="P1672" s="1">
        <f>Table5[[#This Row],[kapp_old]]+IFERROR(((Table5[[#This Row],[kapp_slack_ub]]-Table5[[#This Row],[kapp_slack_lb]])/Table5[[#This Row],[associated enzload]]),0)</f>
        <v>27141.277792879999</v>
      </c>
      <c r="Q1672" s="1" t="str">
        <f>"'"&amp;Table5[[#This Row],[rxn]]&amp;"'"&amp;CHAR(9)&amp;Table5[[#This Row],[kapp + (slack_ub - slack_lb)/enzload]]</f>
        <v>'RXN-TCHOLAtabc_v_FWD-rt6476'	27141.27779288</v>
      </c>
      <c r="R1672" s="1">
        <f>_xlfn.XLOOKUP(Table5[[#This Row],[rxn]],Table38[name],Table38[flux],0)</f>
        <v>0</v>
      </c>
      <c r="S1672" s="1">
        <f>_xlfn.XLOOKUP(SUBSTITUTE(Table5[[#This Row],[rxn]],"RXN-","ENZLOAD-"),Table38[name],Table38[flux],0)</f>
        <v>0</v>
      </c>
      <c r="T1672" s="1" t="b">
        <f>AND(Table5[[#This Row],[ENZLOAD flux in kapp-slack.gms]]=0,Table5[[#This Row],[flux in kapp-slack.gms]]&lt;&gt;0,NOT(Table5[[#This Row],[spont or unknown?]]))</f>
        <v>0</v>
      </c>
      <c r="U1672" s="1" t="b">
        <f>OR(_xlfn.TEXTAFTER(Table5[[#This Row],[rxn]],"-",-1)="SPONT",_xlfn.TEXTAFTER(Table5[[#This Row],[rxn]],"-",-1)="UNKNOWN")</f>
        <v>0</v>
      </c>
      <c r="V1672" s="1">
        <f>_xlfn.XLOOKUP(SUBSTITUTE(Table5[[#This Row],[rxn]],"RXN-","ENZLOAD-"),Table4[rxn],Table4[ub],0)</f>
        <v>0.17923736000000001</v>
      </c>
      <c r="W1672" s="1" t="b">
        <f>AND(Table5[[#This Row],[FVA ENZLOAD flux UB]]=0,Table5[[#This Row],[ENZ not made when it should be?]])</f>
        <v>0</v>
      </c>
    </row>
    <row r="1673" spans="1:23" hidden="1">
      <c r="A1673" s="1"/>
      <c r="B1673" s="1" t="str">
        <f>_xlfn.TEXTBEFORE(Table38[[#This Row],[all fluxes from kapp-slack]]," ",,,,"")</f>
        <v/>
      </c>
      <c r="C1673" s="1">
        <f>_xlfn.NUMBERVALUE(IFERROR(_xlfn.TEXTAFTER(Table38[[#This Row],[all fluxes from kapp-slack]]," ",-1,,,""),""))</f>
        <v>0</v>
      </c>
      <c r="F1673" s="1" t="s">
        <v>9775</v>
      </c>
      <c r="G1673" s="1" t="str">
        <f>_xlfn.TEXTBEFORE(Table5[[#This Row],[rxn     kapp_old        kapp_slack_ub   kapp_slack_lb]]," ")</f>
        <v>RXN-TDPDRR_c_FWD-rt3425</v>
      </c>
      <c r="H167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67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673" s="1">
        <f>_xlfn.NUMBERVALUE(_xlfn.TEXTAFTER(Table5[[#This Row],[rxn     kapp_old        kapp_slack_ub   kapp_slack_lb]]," ",-1))</f>
        <v>0</v>
      </c>
      <c r="K1673" s="1">
        <f>_xlfn.XLOOKUP(SUBSTITUTE(Table5[[#This Row],[rxn]],"RXN-","ENZLOAD-"),ENZLOAD[name],ENZLOAD[flux],0)</f>
        <v>1.03840271893E-6</v>
      </c>
      <c r="L1673" s="1" t="str">
        <f>"'"&amp;Table5[[#This Row],[rxn]]&amp;"'"&amp;CHAR(9)&amp;IF(AND(Table5[[#This Row],[kapp_slack_ub]]&lt;&gt;0,Table5[[#This Row],[kapp_old]]&lt;$F$1),$F$1,Table5[[#This Row],[kapp_old]])</f>
        <v>'RXN-TDPDRR_c_FWD-rt3425'	27141.27779288</v>
      </c>
      <c r="M1673" s="1">
        <f>_xlfn.XLOOKUP(Table5[[#This Row],[rxn]],Table3[name],Table3[flux],$F$1)</f>
        <v>27141.277792879999</v>
      </c>
      <c r="N1673" s="1">
        <f>IFERROR(Table5[[#This Row],[min flux]]/Table5[[#This Row],[associated enzload]],"")</f>
        <v>26137525738.421745</v>
      </c>
      <c r="O1673" s="1">
        <f>_xlfn.NUMBERVALUE(IF(Table5[[#This Row],[flux/enzload]]="","",ABS($N$1-Table5[[#This Row],[flux/enzload]])))</f>
        <v>1373778791920.53</v>
      </c>
      <c r="P1673" s="1">
        <f>Table5[[#This Row],[kapp_old]]+IFERROR(((Table5[[#This Row],[kapp_slack_ub]]-Table5[[#This Row],[kapp_slack_lb]])/Table5[[#This Row],[associated enzload]]),0)</f>
        <v>27141.277792879999</v>
      </c>
      <c r="Q1673" s="1" t="str">
        <f>"'"&amp;Table5[[#This Row],[rxn]]&amp;"'"&amp;CHAR(9)&amp;Table5[[#This Row],[kapp + (slack_ub - slack_lb)/enzload]]</f>
        <v>'RXN-TDPDRR_c_FWD-rt3425'	27141.27779288</v>
      </c>
      <c r="R1673" s="1">
        <f>_xlfn.XLOOKUP(Table5[[#This Row],[rxn]],Table38[name],Table38[flux],0)</f>
        <v>0</v>
      </c>
      <c r="S1673" s="1">
        <f>_xlfn.XLOOKUP(SUBSTITUTE(Table5[[#This Row],[rxn]],"RXN-","ENZLOAD-"),Table38[name],Table38[flux],0)</f>
        <v>0</v>
      </c>
      <c r="T1673" s="1" t="b">
        <f>AND(Table5[[#This Row],[ENZLOAD flux in kapp-slack.gms]]=0,Table5[[#This Row],[flux in kapp-slack.gms]]&lt;&gt;0,NOT(Table5[[#This Row],[spont or unknown?]]))</f>
        <v>0</v>
      </c>
      <c r="U1673" s="1" t="b">
        <f>OR(_xlfn.TEXTAFTER(Table5[[#This Row],[rxn]],"-",-1)="SPONT",_xlfn.TEXTAFTER(Table5[[#This Row],[rxn]],"-",-1)="UNKNOWN")</f>
        <v>0</v>
      </c>
      <c r="V1673" s="1">
        <f>_xlfn.XLOOKUP(SUBSTITUTE(Table5[[#This Row],[rxn]],"RXN-","ENZLOAD-"),Table4[rxn],Table4[ub],0)</f>
        <v>1.2769214</v>
      </c>
      <c r="W1673" s="1" t="b">
        <f>AND(Table5[[#This Row],[FVA ENZLOAD flux UB]]=0,Table5[[#This Row],[ENZ not made when it should be?]])</f>
        <v>0</v>
      </c>
    </row>
    <row r="1674" spans="1:23" hidden="1">
      <c r="A1674" s="1"/>
      <c r="B1674" s="1" t="str">
        <f>_xlfn.TEXTBEFORE(Table38[[#This Row],[all fluxes from kapp-slack]]," ",,,,"")</f>
        <v/>
      </c>
      <c r="C1674" s="1">
        <f>_xlfn.NUMBERVALUE(IFERROR(_xlfn.TEXTAFTER(Table38[[#This Row],[all fluxes from kapp-slack]]," ",-1,,,""),""))</f>
        <v>0</v>
      </c>
      <c r="F1674" s="1" t="s">
        <v>9776</v>
      </c>
      <c r="G1674" s="1" t="str">
        <f>_xlfn.TEXTBEFORE(Table5[[#This Row],[rxn     kapp_old        kapp_slack_ub   kapp_slack_lb]]," ")</f>
        <v>RXN-THFGLUS_c_FWD-rt6435</v>
      </c>
      <c r="H167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67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674" s="1">
        <f>_xlfn.NUMBERVALUE(_xlfn.TEXTAFTER(Table5[[#This Row],[rxn     kapp_old        kapp_slack_ub   kapp_slack_lb]]," ",-1))</f>
        <v>0</v>
      </c>
      <c r="K1674" s="1">
        <f>_xlfn.XLOOKUP(SUBSTITUTE(Table5[[#This Row],[rxn]],"RXN-","ENZLOAD-"),ENZLOAD[name],ENZLOAD[flux],0)</f>
        <v>4.9363711135000002E-7</v>
      </c>
      <c r="L1674" s="1" t="str">
        <f>"'"&amp;Table5[[#This Row],[rxn]]&amp;"'"&amp;CHAR(9)&amp;IF(AND(Table5[[#This Row],[kapp_slack_ub]]&lt;&gt;0,Table5[[#This Row],[kapp_old]]&lt;$F$1),$F$1,Table5[[#This Row],[kapp_old]])</f>
        <v>'RXN-THFGLUS_c_FWD-rt6435'	27141.27779288</v>
      </c>
      <c r="M1674" s="1">
        <f>_xlfn.XLOOKUP(Table5[[#This Row],[rxn]],Table3[name],Table3[flux],$F$1)</f>
        <v>27141.277792879999</v>
      </c>
      <c r="N1674" s="1">
        <f>IFERROR(Table5[[#This Row],[min flux]]/Table5[[#This Row],[associated enzload]],"")</f>
        <v>54982247421.904655</v>
      </c>
      <c r="O1674" s="1">
        <f>_xlfn.NUMBERVALUE(IF(Table5[[#This Row],[flux/enzload]]="","",ABS($N$1-Table5[[#This Row],[flux/enzload]])))</f>
        <v>1344934070237.05</v>
      </c>
      <c r="P1674" s="1">
        <f>Table5[[#This Row],[kapp_old]]+IFERROR(((Table5[[#This Row],[kapp_slack_ub]]-Table5[[#This Row],[kapp_slack_lb]])/Table5[[#This Row],[associated enzload]]),0)</f>
        <v>27141.277792879999</v>
      </c>
      <c r="Q1674" s="1" t="str">
        <f>"'"&amp;Table5[[#This Row],[rxn]]&amp;"'"&amp;CHAR(9)&amp;Table5[[#This Row],[kapp + (slack_ub - slack_lb)/enzload]]</f>
        <v>'RXN-THFGLUS_c_FWD-rt6435'	27141.27779288</v>
      </c>
      <c r="R1674" s="1">
        <f>_xlfn.XLOOKUP(Table5[[#This Row],[rxn]],Table38[name],Table38[flux],0)</f>
        <v>0</v>
      </c>
      <c r="S1674" s="1">
        <f>_xlfn.XLOOKUP(SUBSTITUTE(Table5[[#This Row],[rxn]],"RXN-","ENZLOAD-"),Table38[name],Table38[flux],0)</f>
        <v>0</v>
      </c>
      <c r="T1674" s="1" t="b">
        <f>AND(Table5[[#This Row],[ENZLOAD flux in kapp-slack.gms]]=0,Table5[[#This Row],[flux in kapp-slack.gms]]&lt;&gt;0,NOT(Table5[[#This Row],[spont or unknown?]]))</f>
        <v>0</v>
      </c>
      <c r="U1674" s="1" t="b">
        <f>OR(_xlfn.TEXTAFTER(Table5[[#This Row],[rxn]],"-",-1)="SPONT",_xlfn.TEXTAFTER(Table5[[#This Row],[rxn]],"-",-1)="UNKNOWN")</f>
        <v>0</v>
      </c>
      <c r="V1674" s="1">
        <f>_xlfn.XLOOKUP(SUBSTITUTE(Table5[[#This Row],[rxn]],"RXN-","ENZLOAD-"),Table4[rxn],Table4[ub],0)</f>
        <v>0.72979338000000005</v>
      </c>
      <c r="W1674" s="1" t="b">
        <f>AND(Table5[[#This Row],[FVA ENZLOAD flux UB]]=0,Table5[[#This Row],[ENZ not made when it should be?]])</f>
        <v>0</v>
      </c>
    </row>
    <row r="1675" spans="1:23" hidden="1">
      <c r="A1675" s="1"/>
      <c r="B1675" s="1" t="str">
        <f>_xlfn.TEXTBEFORE(Table38[[#This Row],[all fluxes from kapp-slack]]," ",,,,"")</f>
        <v/>
      </c>
      <c r="C1675" s="1">
        <f>_xlfn.NUMBERVALUE(IFERROR(_xlfn.TEXTAFTER(Table38[[#This Row],[all fluxes from kapp-slack]]," ",-1,,,""),""))</f>
        <v>0</v>
      </c>
      <c r="F1675" s="1" t="s">
        <v>9777</v>
      </c>
      <c r="G1675" s="1" t="str">
        <f>_xlfn.TEXTBEFORE(Table5[[#This Row],[rxn     kapp_old        kapp_slack_ub   kapp_slack_lb]]," ")</f>
        <v>RXN-THFGLUS_c_REV-rt6435</v>
      </c>
      <c r="H167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67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675" s="1">
        <f>_xlfn.NUMBERVALUE(_xlfn.TEXTAFTER(Table5[[#This Row],[rxn     kapp_old        kapp_slack_ub   kapp_slack_lb]]," ",-1))</f>
        <v>0</v>
      </c>
      <c r="K1675" s="1">
        <f>_xlfn.XLOOKUP(SUBSTITUTE(Table5[[#This Row],[rxn]],"RXN-","ENZLOAD-"),ENZLOAD[name],ENZLOAD[flux],0)</f>
        <v>4.9363711135000002E-7</v>
      </c>
      <c r="L1675" s="1" t="str">
        <f>"'"&amp;Table5[[#This Row],[rxn]]&amp;"'"&amp;CHAR(9)&amp;IF(AND(Table5[[#This Row],[kapp_slack_ub]]&lt;&gt;0,Table5[[#This Row],[kapp_old]]&lt;$F$1),$F$1,Table5[[#This Row],[kapp_old]])</f>
        <v>'RXN-THFGLUS_c_REV-rt6435'	27141.27779288</v>
      </c>
      <c r="M1675" s="1">
        <f>_xlfn.XLOOKUP(Table5[[#This Row],[rxn]],Table3[name],Table3[flux],$F$1)</f>
        <v>27141.277792879999</v>
      </c>
      <c r="N1675" s="1">
        <f>IFERROR(Table5[[#This Row],[min flux]]/Table5[[#This Row],[associated enzload]],"")</f>
        <v>54982247421.904655</v>
      </c>
      <c r="O1675" s="1">
        <f>_xlfn.NUMBERVALUE(IF(Table5[[#This Row],[flux/enzload]]="","",ABS($N$1-Table5[[#This Row],[flux/enzload]])))</f>
        <v>1344934070237.05</v>
      </c>
      <c r="P1675" s="1">
        <f>Table5[[#This Row],[kapp_old]]+IFERROR(((Table5[[#This Row],[kapp_slack_ub]]-Table5[[#This Row],[kapp_slack_lb]])/Table5[[#This Row],[associated enzload]]),0)</f>
        <v>27141.277792879999</v>
      </c>
      <c r="Q1675" s="1" t="str">
        <f>"'"&amp;Table5[[#This Row],[rxn]]&amp;"'"&amp;CHAR(9)&amp;Table5[[#This Row],[kapp + (slack_ub - slack_lb)/enzload]]</f>
        <v>'RXN-THFGLUS_c_REV-rt6435'	27141.27779288</v>
      </c>
      <c r="R1675" s="1">
        <f>_xlfn.XLOOKUP(Table5[[#This Row],[rxn]],Table38[name],Table38[flux],0)</f>
        <v>0</v>
      </c>
      <c r="S1675" s="1">
        <f>_xlfn.XLOOKUP(SUBSTITUTE(Table5[[#This Row],[rxn]],"RXN-","ENZLOAD-"),Table38[name],Table38[flux],0)</f>
        <v>0</v>
      </c>
      <c r="T1675" s="1" t="b">
        <f>AND(Table5[[#This Row],[ENZLOAD flux in kapp-slack.gms]]=0,Table5[[#This Row],[flux in kapp-slack.gms]]&lt;&gt;0,NOT(Table5[[#This Row],[spont or unknown?]]))</f>
        <v>0</v>
      </c>
      <c r="U1675" s="1" t="b">
        <f>OR(_xlfn.TEXTAFTER(Table5[[#This Row],[rxn]],"-",-1)="SPONT",_xlfn.TEXTAFTER(Table5[[#This Row],[rxn]],"-",-1)="UNKNOWN")</f>
        <v>0</v>
      </c>
      <c r="V1675" s="1">
        <f>_xlfn.XLOOKUP(SUBSTITUTE(Table5[[#This Row],[rxn]],"RXN-","ENZLOAD-"),Table4[rxn],Table4[ub],0)</f>
        <v>0.72979338000000005</v>
      </c>
      <c r="W1675" s="1" t="b">
        <f>AND(Table5[[#This Row],[FVA ENZLOAD flux UB]]=0,Table5[[#This Row],[ENZ not made when it should be?]])</f>
        <v>0</v>
      </c>
    </row>
    <row r="1676" spans="1:23" hidden="1">
      <c r="A1676" s="1"/>
      <c r="B1676" s="1" t="str">
        <f>_xlfn.TEXTBEFORE(Table38[[#This Row],[all fluxes from kapp-slack]]," ",,,,"")</f>
        <v/>
      </c>
      <c r="C1676" s="1">
        <f>_xlfn.NUMBERVALUE(IFERROR(_xlfn.TEXTAFTER(Table38[[#This Row],[all fluxes from kapp-slack]]," ",-1,,,""),""))</f>
        <v>0</v>
      </c>
      <c r="F1676" s="1" t="s">
        <v>9778</v>
      </c>
      <c r="G1676" s="1" t="str">
        <f>_xlfn.TEXTBEFORE(Table5[[#This Row],[rxn     kapp_old        kapp_slack_ub   kapp_slack_lb]]," ")</f>
        <v>RXN-THIORDXi_m_FWD-rt0553</v>
      </c>
      <c r="H167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67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676" s="1">
        <f>_xlfn.NUMBERVALUE(_xlfn.TEXTAFTER(Table5[[#This Row],[rxn     kapp_old        kapp_slack_ub   kapp_slack_lb]]," ",-1))</f>
        <v>0</v>
      </c>
      <c r="K1676" s="1">
        <f>_xlfn.XLOOKUP(SUBSTITUTE(Table5[[#This Row],[rxn]],"RXN-","ENZLOAD-"),ENZLOAD[name],ENZLOAD[flux],0)</f>
        <v>1.9200252540070001E-5</v>
      </c>
      <c r="L1676" s="1" t="str">
        <f>"'"&amp;Table5[[#This Row],[rxn]]&amp;"'"&amp;CHAR(9)&amp;IF(AND(Table5[[#This Row],[kapp_slack_ub]]&lt;&gt;0,Table5[[#This Row],[kapp_old]]&lt;$F$1),$F$1,Table5[[#This Row],[kapp_old]])</f>
        <v>'RXN-THIORDXi_m_FWD-rt0553'	27141.27779288</v>
      </c>
      <c r="M1676" s="1">
        <f>_xlfn.XLOOKUP(Table5[[#This Row],[rxn]],Table3[name],Table3[flux],$F$1)</f>
        <v>27141.277792879999</v>
      </c>
      <c r="N1676" s="1">
        <f>IFERROR(Table5[[#This Row],[min flux]]/Table5[[#This Row],[associated enzload]],"")</f>
        <v>1413589625.2529731</v>
      </c>
      <c r="O1676" s="1">
        <f>_xlfn.NUMBERVALUE(IF(Table5[[#This Row],[flux/enzload]]="","",ABS($N$1-Table5[[#This Row],[flux/enzload]])))</f>
        <v>1398502728033.7</v>
      </c>
      <c r="P1676" s="1">
        <f>Table5[[#This Row],[kapp_old]]+IFERROR(((Table5[[#This Row],[kapp_slack_ub]]-Table5[[#This Row],[kapp_slack_lb]])/Table5[[#This Row],[associated enzload]]),0)</f>
        <v>27141.277792879999</v>
      </c>
      <c r="Q1676" s="1" t="str">
        <f>"'"&amp;Table5[[#This Row],[rxn]]&amp;"'"&amp;CHAR(9)&amp;Table5[[#This Row],[kapp + (slack_ub - slack_lb)/enzload]]</f>
        <v>'RXN-THIORDXi_m_FWD-rt0553'	27141.27779288</v>
      </c>
      <c r="R1676" s="1">
        <f>_xlfn.XLOOKUP(Table5[[#This Row],[rxn]],Table38[name],Table38[flux],0)</f>
        <v>0</v>
      </c>
      <c r="S1676" s="1">
        <f>_xlfn.XLOOKUP(SUBSTITUTE(Table5[[#This Row],[rxn]],"RXN-","ENZLOAD-"),Table38[name],Table38[flux],0)</f>
        <v>0</v>
      </c>
      <c r="T1676" s="1" t="b">
        <f>AND(Table5[[#This Row],[ENZLOAD flux in kapp-slack.gms]]=0,Table5[[#This Row],[flux in kapp-slack.gms]]&lt;&gt;0,NOT(Table5[[#This Row],[spont or unknown?]]))</f>
        <v>0</v>
      </c>
      <c r="U1676" s="1" t="b">
        <f>OR(_xlfn.TEXTAFTER(Table5[[#This Row],[rxn]],"-",-1)="SPONT",_xlfn.TEXTAFTER(Table5[[#This Row],[rxn]],"-",-1)="UNKNOWN")</f>
        <v>0</v>
      </c>
      <c r="V1676" s="1">
        <f>_xlfn.XLOOKUP(SUBSTITUTE(Table5[[#This Row],[rxn]],"RXN-","ENZLOAD-"),Table4[rxn],Table4[ub],0)</f>
        <v>3.6245683099999999</v>
      </c>
      <c r="W1676" s="1" t="b">
        <f>AND(Table5[[#This Row],[FVA ENZLOAD flux UB]]=0,Table5[[#This Row],[ENZ not made when it should be?]])</f>
        <v>0</v>
      </c>
    </row>
    <row r="1677" spans="1:23" hidden="1">
      <c r="A1677" s="1"/>
      <c r="B1677" s="1" t="str">
        <f>_xlfn.TEXTBEFORE(Table38[[#This Row],[all fluxes from kapp-slack]]," ",,,,"")</f>
        <v/>
      </c>
      <c r="C1677" s="1">
        <f>_xlfn.NUMBERVALUE(IFERROR(_xlfn.TEXTAFTER(Table38[[#This Row],[all fluxes from kapp-slack]]," ",-1,,,""),""))</f>
        <v>0</v>
      </c>
      <c r="F1677" s="1" t="s">
        <v>9779</v>
      </c>
      <c r="G1677" s="1" t="str">
        <f>_xlfn.TEXTBEFORE(Table5[[#This Row],[rxn     kapp_old        kapp_slack_ub   kapp_slack_lb]]," ")</f>
        <v>RXN-THIORDXi_n_FWD-rt6669</v>
      </c>
      <c r="H167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67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677" s="1">
        <f>_xlfn.NUMBERVALUE(_xlfn.TEXTAFTER(Table5[[#This Row],[rxn     kapp_old        kapp_slack_ub   kapp_slack_lb]]," ",-1))</f>
        <v>0</v>
      </c>
      <c r="K1677" s="1">
        <f>_xlfn.XLOOKUP(SUBSTITUTE(Table5[[#This Row],[rxn]],"RXN-","ENZLOAD-"),ENZLOAD[name],ENZLOAD[flux],0)</f>
        <v>1.4609872552000001E-7</v>
      </c>
      <c r="L1677" s="1" t="str">
        <f>"'"&amp;Table5[[#This Row],[rxn]]&amp;"'"&amp;CHAR(9)&amp;IF(AND(Table5[[#This Row],[kapp_slack_ub]]&lt;&gt;0,Table5[[#This Row],[kapp_old]]&lt;$F$1),$F$1,Table5[[#This Row],[kapp_old]])</f>
        <v>'RXN-THIORDXi_n_FWD-rt6669'	27141.27779288</v>
      </c>
      <c r="M1677" s="1">
        <f>_xlfn.XLOOKUP(Table5[[#This Row],[rxn]],Table3[name],Table3[flux],$F$1)</f>
        <v>27141.277792879999</v>
      </c>
      <c r="N1677" s="1">
        <f>IFERROR(Table5[[#This Row],[min flux]]/Table5[[#This Row],[associated enzload]],"")</f>
        <v>185773542488.32599</v>
      </c>
      <c r="O1677" s="1">
        <f>_xlfn.NUMBERVALUE(IF(Table5[[#This Row],[flux/enzload]]="","",ABS($N$1-Table5[[#This Row],[flux/enzload]])))</f>
        <v>1214142775170.6299</v>
      </c>
      <c r="P1677" s="1">
        <f>Table5[[#This Row],[kapp_old]]+IFERROR(((Table5[[#This Row],[kapp_slack_ub]]-Table5[[#This Row],[kapp_slack_lb]])/Table5[[#This Row],[associated enzload]]),0)</f>
        <v>27141.277792879999</v>
      </c>
      <c r="Q1677" s="1" t="str">
        <f>"'"&amp;Table5[[#This Row],[rxn]]&amp;"'"&amp;CHAR(9)&amp;Table5[[#This Row],[kapp + (slack_ub - slack_lb)/enzload]]</f>
        <v>'RXN-THIORDXi_n_FWD-rt6669'	27141.27779288</v>
      </c>
      <c r="R1677" s="1">
        <f>_xlfn.XLOOKUP(Table5[[#This Row],[rxn]],Table38[name],Table38[flux],0)</f>
        <v>0</v>
      </c>
      <c r="S1677" s="1">
        <f>_xlfn.XLOOKUP(SUBSTITUTE(Table5[[#This Row],[rxn]],"RXN-","ENZLOAD-"),Table38[name],Table38[flux],0)</f>
        <v>0</v>
      </c>
      <c r="T1677" s="1" t="b">
        <f>AND(Table5[[#This Row],[ENZLOAD flux in kapp-slack.gms]]=0,Table5[[#This Row],[flux in kapp-slack.gms]]&lt;&gt;0,NOT(Table5[[#This Row],[spont or unknown?]]))</f>
        <v>0</v>
      </c>
      <c r="U1677" s="1" t="b">
        <f>OR(_xlfn.TEXTAFTER(Table5[[#This Row],[rxn]],"-",-1)="SPONT",_xlfn.TEXTAFTER(Table5[[#This Row],[rxn]],"-",-1)="UNKNOWN")</f>
        <v>0</v>
      </c>
      <c r="V1677" s="1">
        <f>_xlfn.XLOOKUP(SUBSTITUTE(Table5[[#This Row],[rxn]],"RXN-","ENZLOAD-"),Table4[rxn],Table4[ub],0)</f>
        <v>1.4186957200000001</v>
      </c>
      <c r="W1677" s="1" t="b">
        <f>AND(Table5[[#This Row],[FVA ENZLOAD flux UB]]=0,Table5[[#This Row],[ENZ not made when it should be?]])</f>
        <v>0</v>
      </c>
    </row>
    <row r="1678" spans="1:23" hidden="1">
      <c r="A1678" s="1"/>
      <c r="B1678" s="1" t="str">
        <f>_xlfn.TEXTBEFORE(Table38[[#This Row],[all fluxes from kapp-slack]]," ",,,,"")</f>
        <v/>
      </c>
      <c r="C1678" s="1">
        <f>_xlfn.NUMBERVALUE(IFERROR(_xlfn.TEXTAFTER(Table38[[#This Row],[all fluxes from kapp-slack]]," ",-1,,,""),""))</f>
        <v>0</v>
      </c>
      <c r="F1678" s="1" t="s">
        <v>9780</v>
      </c>
      <c r="G1678" s="1" t="str">
        <f>_xlfn.TEXTBEFORE(Table5[[#This Row],[rxn     kapp_old        kapp_slack_ub   kapp_slack_lb]]," ")</f>
        <v>RXN-THIORDXi_x_FWD-rt4894</v>
      </c>
      <c r="H167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67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678" s="1">
        <f>_xlfn.NUMBERVALUE(_xlfn.TEXTAFTER(Table5[[#This Row],[rxn     kapp_old        kapp_slack_ub   kapp_slack_lb]]," ",-1))</f>
        <v>0</v>
      </c>
      <c r="K1678" s="1">
        <f>_xlfn.XLOOKUP(SUBSTITUTE(Table5[[#This Row],[rxn]],"RXN-","ENZLOAD-"),ENZLOAD[name],ENZLOAD[flux],0)</f>
        <v>8.5741149197999998E-7</v>
      </c>
      <c r="L1678" s="1" t="str">
        <f>"'"&amp;Table5[[#This Row],[rxn]]&amp;"'"&amp;CHAR(9)&amp;IF(AND(Table5[[#This Row],[kapp_slack_ub]]&lt;&gt;0,Table5[[#This Row],[kapp_old]]&lt;$F$1),$F$1,Table5[[#This Row],[kapp_old]])</f>
        <v>'RXN-THIORDXi_x_FWD-rt4894'	27141.27779288</v>
      </c>
      <c r="M1678" s="1">
        <f>_xlfn.XLOOKUP(Table5[[#This Row],[rxn]],Table3[name],Table3[flux],$F$1)</f>
        <v>27141.277792879999</v>
      </c>
      <c r="N1678" s="1">
        <f>IFERROR(Table5[[#This Row],[min flux]]/Table5[[#This Row],[associated enzload]],"")</f>
        <v>31654903213.628838</v>
      </c>
      <c r="O1678" s="1">
        <f>_xlfn.NUMBERVALUE(IF(Table5[[#This Row],[flux/enzload]]="","",ABS($N$1-Table5[[#This Row],[flux/enzload]])))</f>
        <v>1368261414445.3201</v>
      </c>
      <c r="P1678" s="1">
        <f>Table5[[#This Row],[kapp_old]]+IFERROR(((Table5[[#This Row],[kapp_slack_ub]]-Table5[[#This Row],[kapp_slack_lb]])/Table5[[#This Row],[associated enzload]]),0)</f>
        <v>27141.277792879999</v>
      </c>
      <c r="Q1678" s="1" t="str">
        <f>"'"&amp;Table5[[#This Row],[rxn]]&amp;"'"&amp;CHAR(9)&amp;Table5[[#This Row],[kapp + (slack_ub - slack_lb)/enzload]]</f>
        <v>'RXN-THIORDXi_x_FWD-rt4894'	27141.27779288</v>
      </c>
      <c r="R1678" s="1">
        <f>_xlfn.XLOOKUP(Table5[[#This Row],[rxn]],Table38[name],Table38[flux],0)</f>
        <v>0</v>
      </c>
      <c r="S1678" s="1">
        <f>_xlfn.XLOOKUP(SUBSTITUTE(Table5[[#This Row],[rxn]],"RXN-","ENZLOAD-"),Table38[name],Table38[flux],0)</f>
        <v>0</v>
      </c>
      <c r="T1678" s="1" t="b">
        <f>AND(Table5[[#This Row],[ENZLOAD flux in kapp-slack.gms]]=0,Table5[[#This Row],[flux in kapp-slack.gms]]&lt;&gt;0,NOT(Table5[[#This Row],[spont or unknown?]]))</f>
        <v>0</v>
      </c>
      <c r="U1678" s="1" t="b">
        <f>OR(_xlfn.TEXTAFTER(Table5[[#This Row],[rxn]],"-",-1)="SPONT",_xlfn.TEXTAFTER(Table5[[#This Row],[rxn]],"-",-1)="UNKNOWN")</f>
        <v>0</v>
      </c>
      <c r="V1678" s="1">
        <f>_xlfn.XLOOKUP(SUBSTITUTE(Table5[[#This Row],[rxn]],"RXN-","ENZLOAD-"),Table4[rxn],Table4[ub],0)</f>
        <v>1.1690796800000001</v>
      </c>
      <c r="W1678" s="1" t="b">
        <f>AND(Table5[[#This Row],[FVA ENZLOAD flux UB]]=0,Table5[[#This Row],[ENZ not made when it should be?]])</f>
        <v>0</v>
      </c>
    </row>
    <row r="1679" spans="1:23" hidden="1">
      <c r="A1679" s="1"/>
      <c r="B1679" s="1" t="str">
        <f>_xlfn.TEXTBEFORE(Table38[[#This Row],[all fluxes from kapp-slack]]," ",,,,"")</f>
        <v/>
      </c>
      <c r="C1679" s="1">
        <f>_xlfn.NUMBERVALUE(IFERROR(_xlfn.TEXTAFTER(Table38[[#This Row],[all fluxes from kapp-slack]]," ",-1,,,""),""))</f>
        <v>0</v>
      </c>
      <c r="F1679" s="1" t="s">
        <v>9781</v>
      </c>
      <c r="G1679" s="1" t="str">
        <f>_xlfn.TEXTBEFORE(Table5[[#This Row],[rxn     kapp_old        kapp_slack_ub   kapp_slack_lb]]," ")</f>
        <v>RXN-THMP_c_FWD-rt2517_c</v>
      </c>
      <c r="H167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67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679" s="1">
        <f>_xlfn.NUMBERVALUE(_xlfn.TEXTAFTER(Table5[[#This Row],[rxn     kapp_old        kapp_slack_ub   kapp_slack_lb]]," ",-1))</f>
        <v>0</v>
      </c>
      <c r="K1679" s="1">
        <f>_xlfn.XLOOKUP(SUBSTITUTE(Table5[[#This Row],[rxn]],"RXN-","ENZLOAD-"),ENZLOAD[name],ENZLOAD[flux],0)</f>
        <v>4.4209242570000002E-8</v>
      </c>
      <c r="L1679" s="1" t="str">
        <f>"'"&amp;Table5[[#This Row],[rxn]]&amp;"'"&amp;CHAR(9)&amp;IF(AND(Table5[[#This Row],[kapp_slack_ub]]&lt;&gt;0,Table5[[#This Row],[kapp_old]]&lt;$F$1),$F$1,Table5[[#This Row],[kapp_old]])</f>
        <v>'RXN-THMP_c_FWD-rt2517_c'	27141.27779288</v>
      </c>
      <c r="M1679" s="1">
        <f>_xlfn.XLOOKUP(Table5[[#This Row],[rxn]],Table3[name],Table3[flux],$F$1)</f>
        <v>27141.277792879999</v>
      </c>
      <c r="N1679" s="1">
        <f>IFERROR(Table5[[#This Row],[min flux]]/Table5[[#This Row],[associated enzload]],"")</f>
        <v>613927681522.8186</v>
      </c>
      <c r="O1679" s="1">
        <f>_xlfn.NUMBERVALUE(IF(Table5[[#This Row],[flux/enzload]]="","",ABS($N$1-Table5[[#This Row],[flux/enzload]])))</f>
        <v>785988636136.13501</v>
      </c>
      <c r="P1679" s="1">
        <f>Table5[[#This Row],[kapp_old]]+IFERROR(((Table5[[#This Row],[kapp_slack_ub]]-Table5[[#This Row],[kapp_slack_lb]])/Table5[[#This Row],[associated enzload]]),0)</f>
        <v>27141.277792879999</v>
      </c>
      <c r="Q1679" s="1" t="str">
        <f>"'"&amp;Table5[[#This Row],[rxn]]&amp;"'"&amp;CHAR(9)&amp;Table5[[#This Row],[kapp + (slack_ub - slack_lb)/enzload]]</f>
        <v>'RXN-THMP_c_FWD-rt2517_c'	27141.27779288</v>
      </c>
      <c r="R1679" s="1">
        <f>_xlfn.XLOOKUP(Table5[[#This Row],[rxn]],Table38[name],Table38[flux],0)</f>
        <v>0</v>
      </c>
      <c r="S1679" s="1">
        <f>_xlfn.XLOOKUP(SUBSTITUTE(Table5[[#This Row],[rxn]],"RXN-","ENZLOAD-"),Table38[name],Table38[flux],0)</f>
        <v>0</v>
      </c>
      <c r="T1679" s="1" t="b">
        <f>AND(Table5[[#This Row],[ENZLOAD flux in kapp-slack.gms]]=0,Table5[[#This Row],[flux in kapp-slack.gms]]&lt;&gt;0,NOT(Table5[[#This Row],[spont or unknown?]]))</f>
        <v>0</v>
      </c>
      <c r="U1679" s="1" t="b">
        <f>OR(_xlfn.TEXTAFTER(Table5[[#This Row],[rxn]],"-",-1)="SPONT",_xlfn.TEXTAFTER(Table5[[#This Row],[rxn]],"-",-1)="UNKNOWN")</f>
        <v>0</v>
      </c>
      <c r="V1679" s="1">
        <f>_xlfn.XLOOKUP(SUBSTITUTE(Table5[[#This Row],[rxn]],"RXN-","ENZLOAD-"),Table4[rxn],Table4[ub],0)</f>
        <v>0.68233997000000002</v>
      </c>
      <c r="W1679" s="1" t="b">
        <f>AND(Table5[[#This Row],[FVA ENZLOAD flux UB]]=0,Table5[[#This Row],[ENZ not made when it should be?]])</f>
        <v>0</v>
      </c>
    </row>
    <row r="1680" spans="1:23" hidden="1">
      <c r="A1680" s="1"/>
      <c r="B1680" s="1" t="str">
        <f>_xlfn.TEXTBEFORE(Table38[[#This Row],[all fluxes from kapp-slack]]," ",,,,"")</f>
        <v/>
      </c>
      <c r="C1680" s="1">
        <f>_xlfn.NUMBERVALUE(IFERROR(_xlfn.TEXTAFTER(Table38[[#This Row],[all fluxes from kapp-slack]]," ",-1,,,""),""))</f>
        <v>0</v>
      </c>
      <c r="F1680" s="1" t="s">
        <v>9783</v>
      </c>
      <c r="G1680" s="1" t="str">
        <f>_xlfn.TEXTBEFORE(Table5[[#This Row],[rxn     kapp_old        kapp_slack_ub   kapp_slack_lb]]," ")</f>
        <v>RXN-THRA_c_FWD-rt0854</v>
      </c>
      <c r="H168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68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680" s="1">
        <f>_xlfn.NUMBERVALUE(_xlfn.TEXTAFTER(Table5[[#This Row],[rxn     kapp_old        kapp_slack_ub   kapp_slack_lb]]," ",-1))</f>
        <v>0</v>
      </c>
      <c r="K1680" s="1">
        <f>_xlfn.XLOOKUP(SUBSTITUTE(Table5[[#This Row],[rxn]],"RXN-","ENZLOAD-"),ENZLOAD[name],ENZLOAD[flux],0)</f>
        <v>1.0948266017E-7</v>
      </c>
      <c r="L1680" s="1" t="str">
        <f>"'"&amp;Table5[[#This Row],[rxn]]&amp;"'"&amp;CHAR(9)&amp;IF(AND(Table5[[#This Row],[kapp_slack_ub]]&lt;&gt;0,Table5[[#This Row],[kapp_old]]&lt;$F$1),$F$1,Table5[[#This Row],[kapp_old]])</f>
        <v>'RXN-THRA_c_FWD-rt0854'	27141.27779288</v>
      </c>
      <c r="M1680" s="1">
        <f>_xlfn.XLOOKUP(Table5[[#This Row],[rxn]],Table3[name],Table3[flux],$F$1)</f>
        <v>27141.277792879999</v>
      </c>
      <c r="N1680" s="1">
        <f>IFERROR(Table5[[#This Row],[min flux]]/Table5[[#This Row],[associated enzload]],"")</f>
        <v>247904807489.47989</v>
      </c>
      <c r="O1680" s="1">
        <f>_xlfn.NUMBERVALUE(IF(Table5[[#This Row],[flux/enzload]]="","",ABS($N$1-Table5[[#This Row],[flux/enzload]])))</f>
        <v>1152011510169.47</v>
      </c>
      <c r="P1680" s="1">
        <f>Table5[[#This Row],[kapp_old]]+IFERROR(((Table5[[#This Row],[kapp_slack_ub]]-Table5[[#This Row],[kapp_slack_lb]])/Table5[[#This Row],[associated enzload]]),0)</f>
        <v>27141.277792879999</v>
      </c>
      <c r="Q1680" s="1" t="str">
        <f>"'"&amp;Table5[[#This Row],[rxn]]&amp;"'"&amp;CHAR(9)&amp;Table5[[#This Row],[kapp + (slack_ub - slack_lb)/enzload]]</f>
        <v>'RXN-THRA_c_FWD-rt0854'	27141.27779288</v>
      </c>
      <c r="R1680" s="1">
        <f>_xlfn.XLOOKUP(Table5[[#This Row],[rxn]],Table38[name],Table38[flux],0)</f>
        <v>0</v>
      </c>
      <c r="S1680" s="1">
        <f>_xlfn.XLOOKUP(SUBSTITUTE(Table5[[#This Row],[rxn]],"RXN-","ENZLOAD-"),Table38[name],Table38[flux],0)</f>
        <v>0</v>
      </c>
      <c r="T1680" s="1" t="b">
        <f>AND(Table5[[#This Row],[ENZLOAD flux in kapp-slack.gms]]=0,Table5[[#This Row],[flux in kapp-slack.gms]]&lt;&gt;0,NOT(Table5[[#This Row],[spont or unknown?]]))</f>
        <v>0</v>
      </c>
      <c r="U1680" s="1" t="b">
        <f>OR(_xlfn.TEXTAFTER(Table5[[#This Row],[rxn]],"-",-1)="SPONT",_xlfn.TEXTAFTER(Table5[[#This Row],[rxn]],"-",-1)="UNKNOWN")</f>
        <v>0</v>
      </c>
      <c r="V1680" s="1">
        <f>_xlfn.XLOOKUP(SUBSTITUTE(Table5[[#This Row],[rxn]],"RXN-","ENZLOAD-"),Table4[rxn],Table4[ub],0)</f>
        <v>0.90886252999999995</v>
      </c>
      <c r="W1680" s="1" t="b">
        <f>AND(Table5[[#This Row],[FVA ENZLOAD flux UB]]=0,Table5[[#This Row],[ENZ not made when it should be?]])</f>
        <v>0</v>
      </c>
    </row>
    <row r="1681" spans="1:23" hidden="1">
      <c r="A1681" s="1"/>
      <c r="B1681" s="1" t="str">
        <f>_xlfn.TEXTBEFORE(Table38[[#This Row],[all fluxes from kapp-slack]]," ",,,,"")</f>
        <v/>
      </c>
      <c r="C1681" s="1">
        <f>_xlfn.NUMBERVALUE(IFERROR(_xlfn.TEXTAFTER(Table38[[#This Row],[all fluxes from kapp-slack]]," ",-1,,,""),""))</f>
        <v>0</v>
      </c>
      <c r="F1681" s="1" t="s">
        <v>9784</v>
      </c>
      <c r="G1681" s="1" t="str">
        <f>_xlfn.TEXTBEFORE(Table5[[#This Row],[rxn     kapp_old        kapp_slack_ub   kapp_slack_lb]]," ")</f>
        <v>RXN-THRA_c_FWD-rt7814</v>
      </c>
      <c r="H168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68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681" s="1">
        <f>_xlfn.NUMBERVALUE(_xlfn.TEXTAFTER(Table5[[#This Row],[rxn     kapp_old        kapp_slack_ub   kapp_slack_lb]]," ",-1))</f>
        <v>0</v>
      </c>
      <c r="K1681" s="1">
        <f>_xlfn.XLOOKUP(SUBSTITUTE(Table5[[#This Row],[rxn]],"RXN-","ENZLOAD-"),ENZLOAD[name],ENZLOAD[flux],0)</f>
        <v>8.9331097188999898E-7</v>
      </c>
      <c r="L1681" s="1" t="str">
        <f>"'"&amp;Table5[[#This Row],[rxn]]&amp;"'"&amp;CHAR(9)&amp;IF(AND(Table5[[#This Row],[kapp_slack_ub]]&lt;&gt;0,Table5[[#This Row],[kapp_old]]&lt;$F$1),$F$1,Table5[[#This Row],[kapp_old]])</f>
        <v>'RXN-THRA_c_FWD-rt7814'	27141.27779288</v>
      </c>
      <c r="M1681" s="1">
        <f>_xlfn.XLOOKUP(Table5[[#This Row],[rxn]],Table3[name],Table3[flux],$F$1)</f>
        <v>27141.277792879999</v>
      </c>
      <c r="N1681" s="1">
        <f>IFERROR(Table5[[#This Row],[min flux]]/Table5[[#This Row],[associated enzload]],"")</f>
        <v>30382787905.824734</v>
      </c>
      <c r="O1681" s="1">
        <f>_xlfn.NUMBERVALUE(IF(Table5[[#This Row],[flux/enzload]]="","",ABS($N$1-Table5[[#This Row],[flux/enzload]])))</f>
        <v>1369533529753.1299</v>
      </c>
      <c r="P1681" s="1">
        <f>Table5[[#This Row],[kapp_old]]+IFERROR(((Table5[[#This Row],[kapp_slack_ub]]-Table5[[#This Row],[kapp_slack_lb]])/Table5[[#This Row],[associated enzload]]),0)</f>
        <v>27141.277792879999</v>
      </c>
      <c r="Q1681" s="1" t="str">
        <f>"'"&amp;Table5[[#This Row],[rxn]]&amp;"'"&amp;CHAR(9)&amp;Table5[[#This Row],[kapp + (slack_ub - slack_lb)/enzload]]</f>
        <v>'RXN-THRA_c_FWD-rt7814'	27141.27779288</v>
      </c>
      <c r="R1681" s="1">
        <f>_xlfn.XLOOKUP(Table5[[#This Row],[rxn]],Table38[name],Table38[flux],0)</f>
        <v>0</v>
      </c>
      <c r="S1681" s="1">
        <f>_xlfn.XLOOKUP(SUBSTITUTE(Table5[[#This Row],[rxn]],"RXN-","ENZLOAD-"),Table38[name],Table38[flux],0)</f>
        <v>0</v>
      </c>
      <c r="T1681" s="1" t="b">
        <f>AND(Table5[[#This Row],[ENZLOAD flux in kapp-slack.gms]]=0,Table5[[#This Row],[flux in kapp-slack.gms]]&lt;&gt;0,NOT(Table5[[#This Row],[spont or unknown?]]))</f>
        <v>0</v>
      </c>
      <c r="U1681" s="1" t="b">
        <f>OR(_xlfn.TEXTAFTER(Table5[[#This Row],[rxn]],"-",-1)="SPONT",_xlfn.TEXTAFTER(Table5[[#This Row],[rxn]],"-",-1)="UNKNOWN")</f>
        <v>0</v>
      </c>
      <c r="V1681" s="1">
        <f>_xlfn.XLOOKUP(SUBSTITUTE(Table5[[#This Row],[rxn]],"RXN-","ENZLOAD-"),Table4[rxn],Table4[ub],0)</f>
        <v>1.06854326</v>
      </c>
      <c r="W1681" s="1" t="b">
        <f>AND(Table5[[#This Row],[FVA ENZLOAD flux UB]]=0,Table5[[#This Row],[ENZ not made when it should be?]])</f>
        <v>0</v>
      </c>
    </row>
    <row r="1682" spans="1:23" hidden="1">
      <c r="A1682" s="1"/>
      <c r="B1682" s="1" t="str">
        <f>_xlfn.TEXTBEFORE(Table38[[#This Row],[all fluxes from kapp-slack]]," ",,,,"")</f>
        <v/>
      </c>
      <c r="C1682" s="1">
        <f>_xlfn.NUMBERVALUE(IFERROR(_xlfn.TEXTAFTER(Table38[[#This Row],[all fluxes from kapp-slack]]," ",-1,,,""),""))</f>
        <v>0</v>
      </c>
      <c r="F1682" s="1" t="s">
        <v>9785</v>
      </c>
      <c r="G1682" s="1" t="str">
        <f>_xlfn.TEXTBEFORE(Table5[[#This Row],[rxn     kapp_old        kapp_slack_ub   kapp_slack_lb]]," ")</f>
        <v>RXN-THRA2_c_FWD-rt0854</v>
      </c>
      <c r="H168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68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682" s="1">
        <f>_xlfn.NUMBERVALUE(_xlfn.TEXTAFTER(Table5[[#This Row],[rxn     kapp_old        kapp_slack_ub   kapp_slack_lb]]," ",-1))</f>
        <v>0</v>
      </c>
      <c r="K1682" s="1">
        <f>_xlfn.XLOOKUP(SUBSTITUTE(Table5[[#This Row],[rxn]],"RXN-","ENZLOAD-"),ENZLOAD[name],ENZLOAD[flux],0)</f>
        <v>1.0948266017E-7</v>
      </c>
      <c r="L1682" s="1" t="str">
        <f>"'"&amp;Table5[[#This Row],[rxn]]&amp;"'"&amp;CHAR(9)&amp;IF(AND(Table5[[#This Row],[kapp_slack_ub]]&lt;&gt;0,Table5[[#This Row],[kapp_old]]&lt;$F$1),$F$1,Table5[[#This Row],[kapp_old]])</f>
        <v>'RXN-THRA2_c_FWD-rt0854'	27141.27779288</v>
      </c>
      <c r="M1682" s="1">
        <f>_xlfn.XLOOKUP(Table5[[#This Row],[rxn]],Table3[name],Table3[flux],$F$1)</f>
        <v>27141.277792879999</v>
      </c>
      <c r="N1682" s="1">
        <f>IFERROR(Table5[[#This Row],[min flux]]/Table5[[#This Row],[associated enzload]],"")</f>
        <v>247904807489.47989</v>
      </c>
      <c r="O1682" s="1">
        <f>_xlfn.NUMBERVALUE(IF(Table5[[#This Row],[flux/enzload]]="","",ABS($N$1-Table5[[#This Row],[flux/enzload]])))</f>
        <v>1152011510169.47</v>
      </c>
      <c r="P1682" s="1">
        <f>Table5[[#This Row],[kapp_old]]+IFERROR(((Table5[[#This Row],[kapp_slack_ub]]-Table5[[#This Row],[kapp_slack_lb]])/Table5[[#This Row],[associated enzload]]),0)</f>
        <v>27141.277792879999</v>
      </c>
      <c r="Q1682" s="1" t="str">
        <f>"'"&amp;Table5[[#This Row],[rxn]]&amp;"'"&amp;CHAR(9)&amp;Table5[[#This Row],[kapp + (slack_ub - slack_lb)/enzload]]</f>
        <v>'RXN-THRA2_c_FWD-rt0854'	27141.27779288</v>
      </c>
      <c r="R1682" s="1">
        <f>_xlfn.XLOOKUP(Table5[[#This Row],[rxn]],Table38[name],Table38[flux],0)</f>
        <v>0</v>
      </c>
      <c r="S1682" s="1">
        <f>_xlfn.XLOOKUP(SUBSTITUTE(Table5[[#This Row],[rxn]],"RXN-","ENZLOAD-"),Table38[name],Table38[flux],0)</f>
        <v>0</v>
      </c>
      <c r="T1682" s="1" t="b">
        <f>AND(Table5[[#This Row],[ENZLOAD flux in kapp-slack.gms]]=0,Table5[[#This Row],[flux in kapp-slack.gms]]&lt;&gt;0,NOT(Table5[[#This Row],[spont or unknown?]]))</f>
        <v>0</v>
      </c>
      <c r="U1682" s="1" t="b">
        <f>OR(_xlfn.TEXTAFTER(Table5[[#This Row],[rxn]],"-",-1)="SPONT",_xlfn.TEXTAFTER(Table5[[#This Row],[rxn]],"-",-1)="UNKNOWN")</f>
        <v>0</v>
      </c>
      <c r="V1682" s="1">
        <f>_xlfn.XLOOKUP(SUBSTITUTE(Table5[[#This Row],[rxn]],"RXN-","ENZLOAD-"),Table4[rxn],Table4[ub],0)</f>
        <v>0.90886252999999995</v>
      </c>
      <c r="W1682" s="1" t="b">
        <f>AND(Table5[[#This Row],[FVA ENZLOAD flux UB]]=0,Table5[[#This Row],[ENZ not made when it should be?]])</f>
        <v>0</v>
      </c>
    </row>
    <row r="1683" spans="1:23" hidden="1">
      <c r="A1683" s="1"/>
      <c r="B1683" s="1" t="str">
        <f>_xlfn.TEXTBEFORE(Table38[[#This Row],[all fluxes from kapp-slack]]," ",,,,"")</f>
        <v/>
      </c>
      <c r="C1683" s="1">
        <f>_xlfn.NUMBERVALUE(IFERROR(_xlfn.TEXTAFTER(Table38[[#This Row],[all fluxes from kapp-slack]]," ",-1,,,""),""))</f>
        <v>0</v>
      </c>
      <c r="F1683" s="1" t="s">
        <v>9786</v>
      </c>
      <c r="G1683" s="1" t="str">
        <f>_xlfn.TEXTBEFORE(Table5[[#This Row],[rxn     kapp_old        kapp_slack_ub   kapp_slack_lb]]," ")</f>
        <v>RXN-THRD_L_m_FWD-rt0848_m</v>
      </c>
      <c r="H1683" s="1">
        <f>_xlfn.NUMBERVALUE(_xlfn.TEXTBEFORE(TRIM(_xlfn.TEXTAFTER(_xlfn.TEXTBEFORE(Table5[[#This Row],[rxn     kapp_old        kapp_slack_ub   kapp_slack_lb]],Table5[[#This Row],[kapp_slack_lb]],-1),Table5[[#This Row],[rxn]]))," "))</f>
        <v>36.058236551726303</v>
      </c>
      <c r="I168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683" s="1">
        <f>_xlfn.NUMBERVALUE(_xlfn.TEXTAFTER(Table5[[#This Row],[rxn     kapp_old        kapp_slack_ub   kapp_slack_lb]]," ",-1))</f>
        <v>0</v>
      </c>
      <c r="K1683" s="1">
        <f>_xlfn.XLOOKUP(SUBSTITUTE(Table5[[#This Row],[rxn]],"RXN-","ENZLOAD-"),ENZLOAD[name],ENZLOAD[flux],0)</f>
        <v>1.7102846892000001E-7</v>
      </c>
      <c r="L1683" s="1" t="str">
        <f>"'"&amp;Table5[[#This Row],[rxn]]&amp;"'"&amp;CHAR(9)&amp;IF(AND(Table5[[#This Row],[kapp_slack_ub]]&lt;&gt;0,Table5[[#This Row],[kapp_old]]&lt;$F$1),$F$1,Table5[[#This Row],[kapp_old]])</f>
        <v>'RXN-THRD_L_m_FWD-rt0848_m'	36.0582365517263</v>
      </c>
      <c r="M1683" s="1">
        <f>_xlfn.XLOOKUP(Table5[[#This Row],[rxn]],Table3[name],Table3[flux],$F$1)</f>
        <v>27141.277792879999</v>
      </c>
      <c r="N1683" s="1">
        <f>IFERROR(Table5[[#This Row],[min flux]]/Table5[[#This Row],[associated enzload]],"")</f>
        <v>158694502525.04779</v>
      </c>
      <c r="O1683" s="1">
        <f>_xlfn.NUMBERVALUE(IF(Table5[[#This Row],[flux/enzload]]="","",ABS($N$1-Table5[[#This Row],[flux/enzload]])))</f>
        <v>1241221815133.9099</v>
      </c>
      <c r="P1683" s="1">
        <f>Table5[[#This Row],[kapp_old]]+IFERROR(((Table5[[#This Row],[kapp_slack_ub]]-Table5[[#This Row],[kapp_slack_lb]])/Table5[[#This Row],[associated enzload]]),0)</f>
        <v>36.058236551726303</v>
      </c>
      <c r="Q1683" s="1" t="str">
        <f>"'"&amp;Table5[[#This Row],[rxn]]&amp;"'"&amp;CHAR(9)&amp;Table5[[#This Row],[kapp + (slack_ub - slack_lb)/enzload]]</f>
        <v>'RXN-THRD_L_m_FWD-rt0848_m'	36.0582365517263</v>
      </c>
      <c r="R1683" s="1">
        <f>_xlfn.XLOOKUP(Table5[[#This Row],[rxn]],Table38[name],Table38[flux],0)</f>
        <v>0</v>
      </c>
      <c r="S1683" s="1">
        <f>_xlfn.XLOOKUP(SUBSTITUTE(Table5[[#This Row],[rxn]],"RXN-","ENZLOAD-"),Table38[name],Table38[flux],0)</f>
        <v>0</v>
      </c>
      <c r="T1683" s="1" t="b">
        <f>AND(Table5[[#This Row],[ENZLOAD flux in kapp-slack.gms]]=0,Table5[[#This Row],[flux in kapp-slack.gms]]&lt;&gt;0,NOT(Table5[[#This Row],[spont or unknown?]]))</f>
        <v>0</v>
      </c>
      <c r="U1683" s="1" t="b">
        <f>OR(_xlfn.TEXTAFTER(Table5[[#This Row],[rxn]],"-",-1)="SPONT",_xlfn.TEXTAFTER(Table5[[#This Row],[rxn]],"-",-1)="UNKNOWN")</f>
        <v>0</v>
      </c>
      <c r="V1683" s="1">
        <f>_xlfn.XLOOKUP(SUBSTITUTE(Table5[[#This Row],[rxn]],"RXN-","ENZLOAD-"),Table4[rxn],Table4[ub],0)</f>
        <v>1.21640671</v>
      </c>
      <c r="W1683" s="1" t="b">
        <f>AND(Table5[[#This Row],[FVA ENZLOAD flux UB]]=0,Table5[[#This Row],[ENZ not made when it should be?]])</f>
        <v>0</v>
      </c>
    </row>
    <row r="1684" spans="1:23" hidden="1">
      <c r="A1684" s="1"/>
      <c r="B1684" s="1" t="str">
        <f>_xlfn.TEXTBEFORE(Table38[[#This Row],[all fluxes from kapp-slack]]," ",,,,"")</f>
        <v/>
      </c>
      <c r="C1684" s="1">
        <f>_xlfn.NUMBERVALUE(IFERROR(_xlfn.TEXTAFTER(Table38[[#This Row],[all fluxes from kapp-slack]]," ",-1,,,""),""))</f>
        <v>0</v>
      </c>
      <c r="F1684" s="1" t="s">
        <v>9787</v>
      </c>
      <c r="G1684" s="1" t="str">
        <f>_xlfn.TEXTBEFORE(Table5[[#This Row],[rxn     kapp_old        kapp_slack_ub   kapp_slack_lb]]," ")</f>
        <v>RXN-THRD_L_m_FWD-rt3541</v>
      </c>
      <c r="H1684" s="1">
        <f>_xlfn.NUMBERVALUE(_xlfn.TEXTBEFORE(TRIM(_xlfn.TEXTAFTER(_xlfn.TEXTBEFORE(Table5[[#This Row],[rxn     kapp_old        kapp_slack_ub   kapp_slack_lb]],Table5[[#This Row],[kapp_slack_lb]],-1),Table5[[#This Row],[rxn]]))," "))</f>
        <v>36.058236551726303</v>
      </c>
      <c r="I168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684" s="1">
        <f>_xlfn.NUMBERVALUE(_xlfn.TEXTAFTER(Table5[[#This Row],[rxn     kapp_old        kapp_slack_ub   kapp_slack_lb]]," ",-1))</f>
        <v>0</v>
      </c>
      <c r="K1684" s="1">
        <f>_xlfn.XLOOKUP(SUBSTITUTE(Table5[[#This Row],[rxn]],"RXN-","ENZLOAD-"),ENZLOAD[name],ENZLOAD[flux],0)</f>
        <v>3.9787893104000002E-7</v>
      </c>
      <c r="L1684" s="1" t="str">
        <f>"'"&amp;Table5[[#This Row],[rxn]]&amp;"'"&amp;CHAR(9)&amp;IF(AND(Table5[[#This Row],[kapp_slack_ub]]&lt;&gt;0,Table5[[#This Row],[kapp_old]]&lt;$F$1),$F$1,Table5[[#This Row],[kapp_old]])</f>
        <v>'RXN-THRD_L_m_FWD-rt3541'	36.0582365517263</v>
      </c>
      <c r="M1684" s="1">
        <f>_xlfn.XLOOKUP(Table5[[#This Row],[rxn]],Table3[name],Table3[flux],$F$1)</f>
        <v>27141.277792879999</v>
      </c>
      <c r="N1684" s="1">
        <f>IFERROR(Table5[[#This Row],[min flux]]/Table5[[#This Row],[associated enzload]],"")</f>
        <v>68214915833.659462</v>
      </c>
      <c r="O1684" s="1">
        <f>_xlfn.NUMBERVALUE(IF(Table5[[#This Row],[flux/enzload]]="","",ABS($N$1-Table5[[#This Row],[flux/enzload]])))</f>
        <v>1331701401825.29</v>
      </c>
      <c r="P1684" s="1">
        <f>Table5[[#This Row],[kapp_old]]+IFERROR(((Table5[[#This Row],[kapp_slack_ub]]-Table5[[#This Row],[kapp_slack_lb]])/Table5[[#This Row],[associated enzload]]),0)</f>
        <v>36.058236551726303</v>
      </c>
      <c r="Q1684" s="1" t="str">
        <f>"'"&amp;Table5[[#This Row],[rxn]]&amp;"'"&amp;CHAR(9)&amp;Table5[[#This Row],[kapp + (slack_ub - slack_lb)/enzload]]</f>
        <v>'RXN-THRD_L_m_FWD-rt3541'	36.0582365517263</v>
      </c>
      <c r="R1684" s="1">
        <f>_xlfn.XLOOKUP(Table5[[#This Row],[rxn]],Table38[name],Table38[flux],0)</f>
        <v>0</v>
      </c>
      <c r="S1684" s="1">
        <f>_xlfn.XLOOKUP(SUBSTITUTE(Table5[[#This Row],[rxn]],"RXN-","ENZLOAD-"),Table38[name],Table38[flux],0)</f>
        <v>0</v>
      </c>
      <c r="T1684" s="1" t="b">
        <f>AND(Table5[[#This Row],[ENZLOAD flux in kapp-slack.gms]]=0,Table5[[#This Row],[flux in kapp-slack.gms]]&lt;&gt;0,NOT(Table5[[#This Row],[spont or unknown?]]))</f>
        <v>0</v>
      </c>
      <c r="U1684" s="1" t="b">
        <f>OR(_xlfn.TEXTAFTER(Table5[[#This Row],[rxn]],"-",-1)="SPONT",_xlfn.TEXTAFTER(Table5[[#This Row],[rxn]],"-",-1)="UNKNOWN")</f>
        <v>0</v>
      </c>
      <c r="V1684" s="1">
        <f>_xlfn.XLOOKUP(SUBSTITUTE(Table5[[#This Row],[rxn]],"RXN-","ENZLOAD-"),Table4[rxn],Table4[ub],0)</f>
        <v>0.63074668</v>
      </c>
      <c r="W1684" s="1" t="b">
        <f>AND(Table5[[#This Row],[FVA ENZLOAD flux UB]]=0,Table5[[#This Row],[ENZ not made when it should be?]])</f>
        <v>0</v>
      </c>
    </row>
    <row r="1685" spans="1:23" hidden="1">
      <c r="A1685" s="1"/>
      <c r="B1685" s="1" t="str">
        <f>_xlfn.TEXTBEFORE(Table38[[#This Row],[all fluxes from kapp-slack]]," ",,,,"")</f>
        <v/>
      </c>
      <c r="C1685" s="1">
        <f>_xlfn.NUMBERVALUE(IFERROR(_xlfn.TEXTAFTER(Table38[[#This Row],[all fluxes from kapp-slack]]," ",-1,,,""),""))</f>
        <v>0</v>
      </c>
      <c r="F1685" s="1" t="s">
        <v>9797</v>
      </c>
      <c r="G1685" s="1" t="str">
        <f>_xlfn.TEXTBEFORE(Table5[[#This Row],[rxn     kapp_old        kapp_slack_ub   kapp_slack_lb]]," ")</f>
        <v>RXN-TKT1_c_FWD-rt7263_c</v>
      </c>
      <c r="H1685" s="1">
        <f>_xlfn.NUMBERVALUE(_xlfn.TEXTBEFORE(TRIM(_xlfn.TEXTAFTER(_xlfn.TEXTBEFORE(Table5[[#This Row],[rxn     kapp_old        kapp_slack_ub   kapp_slack_lb]],Table5[[#This Row],[kapp_slack_lb]],-1),Table5[[#This Row],[rxn]]))," "))</f>
        <v>454734.19133286201</v>
      </c>
      <c r="I168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685" s="1">
        <f>_xlfn.NUMBERVALUE(_xlfn.TEXTAFTER(Table5[[#This Row],[rxn     kapp_old        kapp_slack_ub   kapp_slack_lb]]," ",-1))</f>
        <v>0</v>
      </c>
      <c r="K1685" s="1">
        <f>_xlfn.XLOOKUP(SUBSTITUTE(Table5[[#This Row],[rxn]],"RXN-","ENZLOAD-"),ENZLOAD[name],ENZLOAD[flux],0)</f>
        <v>1.9352831989699999E-6</v>
      </c>
      <c r="L1685" s="1" t="str">
        <f>"'"&amp;Table5[[#This Row],[rxn]]&amp;"'"&amp;CHAR(9)&amp;IF(AND(Table5[[#This Row],[kapp_slack_ub]]&lt;&gt;0,Table5[[#This Row],[kapp_old]]&lt;$F$1),$F$1,Table5[[#This Row],[kapp_old]])</f>
        <v>'RXN-TKT1_c_FWD-rt7263_c'	454734.191332862</v>
      </c>
      <c r="M1685" s="1">
        <f>_xlfn.XLOOKUP(Table5[[#This Row],[rxn]],Table3[name],Table3[flux],$F$1)</f>
        <v>27141.277792879999</v>
      </c>
      <c r="N1685" s="1">
        <f>IFERROR(Table5[[#This Row],[min flux]]/Table5[[#This Row],[associated enzload]],"")</f>
        <v>14024447588.510654</v>
      </c>
      <c r="O1685" s="1">
        <f>_xlfn.NUMBERVALUE(IF(Table5[[#This Row],[flux/enzload]]="","",ABS($N$1-Table5[[#This Row],[flux/enzload]])))</f>
        <v>1385891870070.4399</v>
      </c>
      <c r="P1685" s="1">
        <f>Table5[[#This Row],[kapp_old]]+IFERROR(((Table5[[#This Row],[kapp_slack_ub]]-Table5[[#This Row],[kapp_slack_lb]])/Table5[[#This Row],[associated enzload]]),0)</f>
        <v>454734.19133286201</v>
      </c>
      <c r="Q1685" s="1" t="str">
        <f>"'"&amp;Table5[[#This Row],[rxn]]&amp;"'"&amp;CHAR(9)&amp;Table5[[#This Row],[kapp + (slack_ub - slack_lb)/enzload]]</f>
        <v>'RXN-TKT1_c_FWD-rt7263_c'	454734.191332862</v>
      </c>
      <c r="R1685" s="1">
        <f>_xlfn.XLOOKUP(Table5[[#This Row],[rxn]],Table38[name],Table38[flux],0)</f>
        <v>1.5896867066884399</v>
      </c>
      <c r="S1685" s="1">
        <f>_xlfn.XLOOKUP(SUBSTITUTE(Table5[[#This Row],[rxn]],"RXN-","ENZLOAD-"),Table38[name],Table38[flux],0)</f>
        <v>1.3514180630000001E-6</v>
      </c>
      <c r="T1685" s="1" t="b">
        <f>AND(Table5[[#This Row],[ENZLOAD flux in kapp-slack.gms]]=0,Table5[[#This Row],[flux in kapp-slack.gms]]&lt;&gt;0,NOT(Table5[[#This Row],[spont or unknown?]]))</f>
        <v>0</v>
      </c>
      <c r="U1685" s="1" t="b">
        <f>OR(_xlfn.TEXTAFTER(Table5[[#This Row],[rxn]],"-",-1)="SPONT",_xlfn.TEXTAFTER(Table5[[#This Row],[rxn]],"-",-1)="UNKNOWN")</f>
        <v>0</v>
      </c>
      <c r="V1685" s="1">
        <f>_xlfn.XLOOKUP(SUBSTITUTE(Table5[[#This Row],[rxn]],"RXN-","ENZLOAD-"),Table4[rxn],Table4[ub],0)</f>
        <v>0.28643421000000002</v>
      </c>
      <c r="W1685" s="1" t="b">
        <f>AND(Table5[[#This Row],[FVA ENZLOAD flux UB]]=0,Table5[[#This Row],[ENZ not made when it should be?]])</f>
        <v>0</v>
      </c>
    </row>
    <row r="1686" spans="1:23" hidden="1">
      <c r="A1686" s="1"/>
      <c r="B1686" s="1" t="str">
        <f>_xlfn.TEXTBEFORE(Table38[[#This Row],[all fluxes from kapp-slack]]," ",,,,"")</f>
        <v/>
      </c>
      <c r="C1686" s="1">
        <f>_xlfn.NUMBERVALUE(IFERROR(_xlfn.TEXTAFTER(Table38[[#This Row],[all fluxes from kapp-slack]]," ",-1,,,""),""))</f>
        <v>0</v>
      </c>
      <c r="F1686" s="1" t="s">
        <v>9798</v>
      </c>
      <c r="G1686" s="1" t="str">
        <f>_xlfn.TEXTBEFORE(Table5[[#This Row],[rxn     kapp_old        kapp_slack_ub   kapp_slack_lb]]," ")</f>
        <v>RXN-TKT1_c_REV-rt7263_c</v>
      </c>
      <c r="H168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68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686" s="1">
        <f>_xlfn.NUMBERVALUE(_xlfn.TEXTAFTER(Table5[[#This Row],[rxn     kapp_old        kapp_slack_ub   kapp_slack_lb]]," ",-1))</f>
        <v>0</v>
      </c>
      <c r="K1686" s="1">
        <f>_xlfn.XLOOKUP(SUBSTITUTE(Table5[[#This Row],[rxn]],"RXN-","ENZLOAD-"),ENZLOAD[name],ENZLOAD[flux],0)</f>
        <v>1.9352831989699999E-6</v>
      </c>
      <c r="L1686" s="1" t="str">
        <f>"'"&amp;Table5[[#This Row],[rxn]]&amp;"'"&amp;CHAR(9)&amp;IF(AND(Table5[[#This Row],[kapp_slack_ub]]&lt;&gt;0,Table5[[#This Row],[kapp_old]]&lt;$F$1),$F$1,Table5[[#This Row],[kapp_old]])</f>
        <v>'RXN-TKT1_c_REV-rt7263_c'	27141.27779288</v>
      </c>
      <c r="M1686" s="1">
        <f>_xlfn.XLOOKUP(Table5[[#This Row],[rxn]],Table3[name],Table3[flux],$F$1)</f>
        <v>27141.277792879999</v>
      </c>
      <c r="N1686" s="1">
        <f>IFERROR(Table5[[#This Row],[min flux]]/Table5[[#This Row],[associated enzload]],"")</f>
        <v>14024447588.510654</v>
      </c>
      <c r="O1686" s="1">
        <f>_xlfn.NUMBERVALUE(IF(Table5[[#This Row],[flux/enzload]]="","",ABS($N$1-Table5[[#This Row],[flux/enzload]])))</f>
        <v>1385891870070.4399</v>
      </c>
      <c r="P1686" s="1">
        <f>Table5[[#This Row],[kapp_old]]+IFERROR(((Table5[[#This Row],[kapp_slack_ub]]-Table5[[#This Row],[kapp_slack_lb]])/Table5[[#This Row],[associated enzload]]),0)</f>
        <v>27141.277792879999</v>
      </c>
      <c r="Q1686" s="1" t="str">
        <f>"'"&amp;Table5[[#This Row],[rxn]]&amp;"'"&amp;CHAR(9)&amp;Table5[[#This Row],[kapp + (slack_ub - slack_lb)/enzload]]</f>
        <v>'RXN-TKT1_c_REV-rt7263_c'	27141.27779288</v>
      </c>
      <c r="R1686" s="1">
        <f>_xlfn.XLOOKUP(Table5[[#This Row],[rxn]],Table38[name],Table38[flux],0)</f>
        <v>0</v>
      </c>
      <c r="S1686" s="1">
        <f>_xlfn.XLOOKUP(SUBSTITUTE(Table5[[#This Row],[rxn]],"RXN-","ENZLOAD-"),Table38[name],Table38[flux],0)</f>
        <v>0</v>
      </c>
      <c r="T1686" s="1" t="b">
        <f>AND(Table5[[#This Row],[ENZLOAD flux in kapp-slack.gms]]=0,Table5[[#This Row],[flux in kapp-slack.gms]]&lt;&gt;0,NOT(Table5[[#This Row],[spont or unknown?]]))</f>
        <v>0</v>
      </c>
      <c r="U1686" s="1" t="b">
        <f>OR(_xlfn.TEXTAFTER(Table5[[#This Row],[rxn]],"-",-1)="SPONT",_xlfn.TEXTAFTER(Table5[[#This Row],[rxn]],"-",-1)="UNKNOWN")</f>
        <v>0</v>
      </c>
      <c r="V1686" s="1">
        <f>_xlfn.XLOOKUP(SUBSTITUTE(Table5[[#This Row],[rxn]],"RXN-","ENZLOAD-"),Table4[rxn],Table4[ub],0)</f>
        <v>0.28643421000000002</v>
      </c>
      <c r="W1686" s="1" t="b">
        <f>AND(Table5[[#This Row],[FVA ENZLOAD flux UB]]=0,Table5[[#This Row],[ENZ not made when it should be?]])</f>
        <v>0</v>
      </c>
    </row>
    <row r="1687" spans="1:23" hidden="1">
      <c r="A1687" s="1"/>
      <c r="B1687" s="1" t="str">
        <f>_xlfn.TEXTBEFORE(Table38[[#This Row],[all fluxes from kapp-slack]]," ",,,,"")</f>
        <v/>
      </c>
      <c r="C1687" s="1">
        <f>_xlfn.NUMBERVALUE(IFERROR(_xlfn.TEXTAFTER(Table38[[#This Row],[all fluxes from kapp-slack]]," ",-1,,,""),""))</f>
        <v>0</v>
      </c>
      <c r="F1687" s="1" t="s">
        <v>9799</v>
      </c>
      <c r="G1687" s="1" t="str">
        <f>_xlfn.TEXTBEFORE(Table5[[#This Row],[rxn     kapp_old        kapp_slack_ub   kapp_slack_lb]]," ")</f>
        <v>RXN-TKT2_c_FWD-rt7263_c</v>
      </c>
      <c r="H1687" s="1">
        <f>_xlfn.NUMBERVALUE(_xlfn.TEXTBEFORE(TRIM(_xlfn.TEXTAFTER(_xlfn.TEXTBEFORE(Table5[[#This Row],[rxn     kapp_old        kapp_slack_ub   kapp_slack_lb]],Table5[[#This Row],[kapp_slack_lb]],-1),Table5[[#This Row],[rxn]]))," "))</f>
        <v>454734.19133286201</v>
      </c>
      <c r="I168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687" s="1">
        <f>_xlfn.NUMBERVALUE(_xlfn.TEXTAFTER(Table5[[#This Row],[rxn     kapp_old        kapp_slack_ub   kapp_slack_lb]]," ",-1))</f>
        <v>0</v>
      </c>
      <c r="K1687" s="1">
        <f>_xlfn.XLOOKUP(SUBSTITUTE(Table5[[#This Row],[rxn]],"RXN-","ENZLOAD-"),ENZLOAD[name],ENZLOAD[flux],0)</f>
        <v>1.9352831989699999E-6</v>
      </c>
      <c r="L1687" s="1" t="str">
        <f>"'"&amp;Table5[[#This Row],[rxn]]&amp;"'"&amp;CHAR(9)&amp;IF(AND(Table5[[#This Row],[kapp_slack_ub]]&lt;&gt;0,Table5[[#This Row],[kapp_old]]&lt;$F$1),$F$1,Table5[[#This Row],[kapp_old]])</f>
        <v>'RXN-TKT2_c_FWD-rt7263_c'	454734.191332862</v>
      </c>
      <c r="M1687" s="1">
        <f>_xlfn.XLOOKUP(Table5[[#This Row],[rxn]],Table3[name],Table3[flux],$F$1)</f>
        <v>27141.277792879999</v>
      </c>
      <c r="N1687" s="1">
        <f>IFERROR(Table5[[#This Row],[min flux]]/Table5[[#This Row],[associated enzload]],"")</f>
        <v>14024447588.510654</v>
      </c>
      <c r="O1687" s="1">
        <f>_xlfn.NUMBERVALUE(IF(Table5[[#This Row],[flux/enzload]]="","",ABS($N$1-Table5[[#This Row],[flux/enzload]])))</f>
        <v>1385891870070.4399</v>
      </c>
      <c r="P1687" s="1">
        <f>Table5[[#This Row],[kapp_old]]+IFERROR(((Table5[[#This Row],[kapp_slack_ub]]-Table5[[#This Row],[kapp_slack_lb]])/Table5[[#This Row],[associated enzload]]),0)</f>
        <v>454734.19133286201</v>
      </c>
      <c r="Q1687" s="1" t="str">
        <f>"'"&amp;Table5[[#This Row],[rxn]]&amp;"'"&amp;CHAR(9)&amp;Table5[[#This Row],[kapp + (slack_ub - slack_lb)/enzload]]</f>
        <v>'RXN-TKT2_c_FWD-rt7263_c'	454734.191332862</v>
      </c>
      <c r="R1687" s="1">
        <f>_xlfn.XLOOKUP(Table5[[#This Row],[rxn]],Table38[name],Table38[flux],0)</f>
        <v>1.5512248100930199</v>
      </c>
      <c r="S1687" s="1">
        <f>_xlfn.XLOOKUP(SUBSTITUTE(Table5[[#This Row],[rxn]],"RXN-","ENZLOAD-"),Table38[name],Table38[flux],0)</f>
        <v>1.3187209900000001E-6</v>
      </c>
      <c r="T1687" s="1" t="b">
        <f>AND(Table5[[#This Row],[ENZLOAD flux in kapp-slack.gms]]=0,Table5[[#This Row],[flux in kapp-slack.gms]]&lt;&gt;0,NOT(Table5[[#This Row],[spont or unknown?]]))</f>
        <v>0</v>
      </c>
      <c r="U1687" s="1" t="b">
        <f>OR(_xlfn.TEXTAFTER(Table5[[#This Row],[rxn]],"-",-1)="SPONT",_xlfn.TEXTAFTER(Table5[[#This Row],[rxn]],"-",-1)="UNKNOWN")</f>
        <v>0</v>
      </c>
      <c r="V1687" s="1">
        <f>_xlfn.XLOOKUP(SUBSTITUTE(Table5[[#This Row],[rxn]],"RXN-","ENZLOAD-"),Table4[rxn],Table4[ub],0)</f>
        <v>0.28643421000000002</v>
      </c>
      <c r="W1687" s="1" t="b">
        <f>AND(Table5[[#This Row],[FVA ENZLOAD flux UB]]=0,Table5[[#This Row],[ENZ not made when it should be?]])</f>
        <v>0</v>
      </c>
    </row>
    <row r="1688" spans="1:23" hidden="1">
      <c r="A1688" s="1"/>
      <c r="B1688" s="1" t="str">
        <f>_xlfn.TEXTBEFORE(Table38[[#This Row],[all fluxes from kapp-slack]]," ",,,,"")</f>
        <v/>
      </c>
      <c r="C1688" s="1">
        <f>_xlfn.NUMBERVALUE(IFERROR(_xlfn.TEXTAFTER(Table38[[#This Row],[all fluxes from kapp-slack]]," ",-1,,,""),""))</f>
        <v>0</v>
      </c>
      <c r="F1688" s="1" t="s">
        <v>9800</v>
      </c>
      <c r="G1688" s="1" t="str">
        <f>_xlfn.TEXTBEFORE(Table5[[#This Row],[rxn     kapp_old        kapp_slack_ub   kapp_slack_lb]]," ")</f>
        <v>RXN-TKT2_c_REV-rt7263_c</v>
      </c>
      <c r="H168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68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688" s="1">
        <f>_xlfn.NUMBERVALUE(_xlfn.TEXTAFTER(Table5[[#This Row],[rxn     kapp_old        kapp_slack_ub   kapp_slack_lb]]," ",-1))</f>
        <v>0</v>
      </c>
      <c r="K1688" s="1">
        <f>_xlfn.XLOOKUP(SUBSTITUTE(Table5[[#This Row],[rxn]],"RXN-","ENZLOAD-"),ENZLOAD[name],ENZLOAD[flux],0)</f>
        <v>1.9352831989699999E-6</v>
      </c>
      <c r="L1688" s="1" t="str">
        <f>"'"&amp;Table5[[#This Row],[rxn]]&amp;"'"&amp;CHAR(9)&amp;IF(AND(Table5[[#This Row],[kapp_slack_ub]]&lt;&gt;0,Table5[[#This Row],[kapp_old]]&lt;$F$1),$F$1,Table5[[#This Row],[kapp_old]])</f>
        <v>'RXN-TKT2_c_REV-rt7263_c'	27141.27779288</v>
      </c>
      <c r="M1688" s="1">
        <f>_xlfn.XLOOKUP(Table5[[#This Row],[rxn]],Table3[name],Table3[flux],$F$1)</f>
        <v>27141.277792879999</v>
      </c>
      <c r="N1688" s="1">
        <f>IFERROR(Table5[[#This Row],[min flux]]/Table5[[#This Row],[associated enzload]],"")</f>
        <v>14024447588.510654</v>
      </c>
      <c r="O1688" s="1">
        <f>_xlfn.NUMBERVALUE(IF(Table5[[#This Row],[flux/enzload]]="","",ABS($N$1-Table5[[#This Row],[flux/enzload]])))</f>
        <v>1385891870070.4399</v>
      </c>
      <c r="P1688" s="1">
        <f>Table5[[#This Row],[kapp_old]]+IFERROR(((Table5[[#This Row],[kapp_slack_ub]]-Table5[[#This Row],[kapp_slack_lb]])/Table5[[#This Row],[associated enzload]]),0)</f>
        <v>27141.277792879999</v>
      </c>
      <c r="Q1688" s="1" t="str">
        <f>"'"&amp;Table5[[#This Row],[rxn]]&amp;"'"&amp;CHAR(9)&amp;Table5[[#This Row],[kapp + (slack_ub - slack_lb)/enzload]]</f>
        <v>'RXN-TKT2_c_REV-rt7263_c'	27141.27779288</v>
      </c>
      <c r="R1688" s="1">
        <f>_xlfn.XLOOKUP(Table5[[#This Row],[rxn]],Table38[name],Table38[flux],0)</f>
        <v>0</v>
      </c>
      <c r="S1688" s="1">
        <f>_xlfn.XLOOKUP(SUBSTITUTE(Table5[[#This Row],[rxn]],"RXN-","ENZLOAD-"),Table38[name],Table38[flux],0)</f>
        <v>0</v>
      </c>
      <c r="T1688" s="1" t="b">
        <f>AND(Table5[[#This Row],[ENZLOAD flux in kapp-slack.gms]]=0,Table5[[#This Row],[flux in kapp-slack.gms]]&lt;&gt;0,NOT(Table5[[#This Row],[spont or unknown?]]))</f>
        <v>0</v>
      </c>
      <c r="U1688" s="1" t="b">
        <f>OR(_xlfn.TEXTAFTER(Table5[[#This Row],[rxn]],"-",-1)="SPONT",_xlfn.TEXTAFTER(Table5[[#This Row],[rxn]],"-",-1)="UNKNOWN")</f>
        <v>0</v>
      </c>
      <c r="V1688" s="1">
        <f>_xlfn.XLOOKUP(SUBSTITUTE(Table5[[#This Row],[rxn]],"RXN-","ENZLOAD-"),Table4[rxn],Table4[ub],0)</f>
        <v>0.28643421000000002</v>
      </c>
      <c r="W1688" s="1" t="b">
        <f>AND(Table5[[#This Row],[FVA ENZLOAD flux UB]]=0,Table5[[#This Row],[ENZ not made when it should be?]])</f>
        <v>0</v>
      </c>
    </row>
    <row r="1689" spans="1:23" hidden="1">
      <c r="A1689" s="1"/>
      <c r="B1689" s="1" t="str">
        <f>_xlfn.TEXTBEFORE(Table38[[#This Row],[all fluxes from kapp-slack]]," ",,,,"")</f>
        <v/>
      </c>
      <c r="C1689" s="1">
        <f>_xlfn.NUMBERVALUE(IFERROR(_xlfn.TEXTAFTER(Table38[[#This Row],[all fluxes from kapp-slack]]," ",-1,,,""),""))</f>
        <v>0</v>
      </c>
      <c r="F1689" s="1" t="s">
        <v>9801</v>
      </c>
      <c r="G1689" s="1" t="str">
        <f>_xlfn.TEXTBEFORE(Table5[[#This Row],[rxn     kapp_old        kapp_slack_ub   kapp_slack_lb]]," ")</f>
        <v>RXN-TMABADH_m_FWD-rt7955_m</v>
      </c>
      <c r="H168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68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689" s="1">
        <f>_xlfn.NUMBERVALUE(_xlfn.TEXTAFTER(Table5[[#This Row],[rxn     kapp_old        kapp_slack_ub   kapp_slack_lb]]," ",-1))</f>
        <v>0</v>
      </c>
      <c r="K1689" s="1">
        <f>_xlfn.XLOOKUP(SUBSTITUTE(Table5[[#This Row],[rxn]],"RXN-","ENZLOAD-"),ENZLOAD[name],ENZLOAD[flux],0)</f>
        <v>3.7180220466000001E-7</v>
      </c>
      <c r="L1689" s="1" t="str">
        <f>"'"&amp;Table5[[#This Row],[rxn]]&amp;"'"&amp;CHAR(9)&amp;IF(AND(Table5[[#This Row],[kapp_slack_ub]]&lt;&gt;0,Table5[[#This Row],[kapp_old]]&lt;$F$1),$F$1,Table5[[#This Row],[kapp_old]])</f>
        <v>'RXN-TMABADH_m_FWD-rt7955_m'	27141.27779288</v>
      </c>
      <c r="M1689" s="1">
        <f>_xlfn.XLOOKUP(Table5[[#This Row],[rxn]],Table3[name],Table3[flux],$F$1)</f>
        <v>27141.277792879999</v>
      </c>
      <c r="N1689" s="1">
        <f>IFERROR(Table5[[#This Row],[min flux]]/Table5[[#This Row],[associated enzload]],"")</f>
        <v>72999238446.420029</v>
      </c>
      <c r="O1689" s="1">
        <f>_xlfn.NUMBERVALUE(IF(Table5[[#This Row],[flux/enzload]]="","",ABS($N$1-Table5[[#This Row],[flux/enzload]])))</f>
        <v>1326917079212.53</v>
      </c>
      <c r="P1689" s="1">
        <f>Table5[[#This Row],[kapp_old]]+IFERROR(((Table5[[#This Row],[kapp_slack_ub]]-Table5[[#This Row],[kapp_slack_lb]])/Table5[[#This Row],[associated enzload]]),0)</f>
        <v>27141.277792879999</v>
      </c>
      <c r="Q1689" s="1" t="str">
        <f>"'"&amp;Table5[[#This Row],[rxn]]&amp;"'"&amp;CHAR(9)&amp;Table5[[#This Row],[kapp + (slack_ub - slack_lb)/enzload]]</f>
        <v>'RXN-TMABADH_m_FWD-rt7955_m'	27141.27779288</v>
      </c>
      <c r="R1689" s="1">
        <f>_xlfn.XLOOKUP(Table5[[#This Row],[rxn]],Table38[name],Table38[flux],0)</f>
        <v>0</v>
      </c>
      <c r="S1689" s="1">
        <f>_xlfn.XLOOKUP(SUBSTITUTE(Table5[[#This Row],[rxn]],"RXN-","ENZLOAD-"),Table38[name],Table38[flux],0)</f>
        <v>0</v>
      </c>
      <c r="T1689" s="1" t="b">
        <f>AND(Table5[[#This Row],[ENZLOAD flux in kapp-slack.gms]]=0,Table5[[#This Row],[flux in kapp-slack.gms]]&lt;&gt;0,NOT(Table5[[#This Row],[spont or unknown?]]))</f>
        <v>0</v>
      </c>
      <c r="U1689" s="1" t="b">
        <f>OR(_xlfn.TEXTAFTER(Table5[[#This Row],[rxn]],"-",-1)="SPONT",_xlfn.TEXTAFTER(Table5[[#This Row],[rxn]],"-",-1)="UNKNOWN")</f>
        <v>0</v>
      </c>
      <c r="V1689" s="1">
        <f>_xlfn.XLOOKUP(SUBSTITUTE(Table5[[#This Row],[rxn]],"RXN-","ENZLOAD-"),Table4[rxn],Table4[ub],0)</f>
        <v>0.77345233999999996</v>
      </c>
      <c r="W1689" s="1" t="b">
        <f>AND(Table5[[#This Row],[FVA ENZLOAD flux UB]]=0,Table5[[#This Row],[ENZ not made when it should be?]])</f>
        <v>0</v>
      </c>
    </row>
    <row r="1690" spans="1:23" hidden="1">
      <c r="A1690" s="1"/>
      <c r="B1690" s="1" t="str">
        <f>_xlfn.TEXTBEFORE(Table38[[#This Row],[all fluxes from kapp-slack]]," ",,,,"")</f>
        <v/>
      </c>
      <c r="C1690" s="1">
        <f>_xlfn.NUMBERVALUE(IFERROR(_xlfn.TEXTAFTER(Table38[[#This Row],[all fluxes from kapp-slack]]," ",-1,,,""),""))</f>
        <v>0</v>
      </c>
      <c r="F1690" s="1" t="s">
        <v>9804</v>
      </c>
      <c r="G1690" s="1" t="str">
        <f>_xlfn.TEXTBEFORE(Table5[[#This Row],[rxn     kapp_old        kapp_slack_ub   kapp_slack_lb]]," ")</f>
        <v>RXN-TMDPPK_c_FWD-rt8116</v>
      </c>
      <c r="H169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69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690" s="1">
        <f>_xlfn.NUMBERVALUE(_xlfn.TEXTAFTER(Table5[[#This Row],[rxn     kapp_old        kapp_slack_ub   kapp_slack_lb]]," ",-1))</f>
        <v>0</v>
      </c>
      <c r="K1690" s="1">
        <f>_xlfn.XLOOKUP(SUBSTITUTE(Table5[[#This Row],[rxn]],"RXN-","ENZLOAD-"),ENZLOAD[name],ENZLOAD[flux],0)</f>
        <v>3.9403592399999997E-9</v>
      </c>
      <c r="L1690" s="1" t="str">
        <f>"'"&amp;Table5[[#This Row],[rxn]]&amp;"'"&amp;CHAR(9)&amp;IF(AND(Table5[[#This Row],[kapp_slack_ub]]&lt;&gt;0,Table5[[#This Row],[kapp_old]]&lt;$F$1),$F$1,Table5[[#This Row],[kapp_old]])</f>
        <v>'RXN-TMDPPK_c_FWD-rt8116'	27141.27779288</v>
      </c>
      <c r="M1690" s="1">
        <f>_xlfn.XLOOKUP(Table5[[#This Row],[rxn]],Table3[name],Table3[flux],$F$1)</f>
        <v>27141.277792879999</v>
      </c>
      <c r="N1690" s="1">
        <f>IFERROR(Table5[[#This Row],[min flux]]/Table5[[#This Row],[associated enzload]],"")</f>
        <v>6888021152325.1875</v>
      </c>
      <c r="O1690" s="1">
        <f>_xlfn.NUMBERVALUE(IF(Table5[[#This Row],[flux/enzload]]="","",ABS($N$1-Table5[[#This Row],[flux/enzload]])))</f>
        <v>5488104834666.2305</v>
      </c>
      <c r="P1690" s="1">
        <f>Table5[[#This Row],[kapp_old]]+IFERROR(((Table5[[#This Row],[kapp_slack_ub]]-Table5[[#This Row],[kapp_slack_lb]])/Table5[[#This Row],[associated enzload]]),0)</f>
        <v>27141.277792879999</v>
      </c>
      <c r="Q1690" s="1" t="str">
        <f>"'"&amp;Table5[[#This Row],[rxn]]&amp;"'"&amp;CHAR(9)&amp;Table5[[#This Row],[kapp + (slack_ub - slack_lb)/enzload]]</f>
        <v>'RXN-TMDPPK_c_FWD-rt8116'	27141.27779288</v>
      </c>
      <c r="R1690" s="1">
        <f>_xlfn.XLOOKUP(Table5[[#This Row],[rxn]],Table38[name],Table38[flux],0)</f>
        <v>0</v>
      </c>
      <c r="S1690" s="1">
        <f>_xlfn.XLOOKUP(SUBSTITUTE(Table5[[#This Row],[rxn]],"RXN-","ENZLOAD-"),Table38[name],Table38[flux],0)</f>
        <v>0</v>
      </c>
      <c r="T1690" s="1" t="b">
        <f>AND(Table5[[#This Row],[ENZLOAD flux in kapp-slack.gms]]=0,Table5[[#This Row],[flux in kapp-slack.gms]]&lt;&gt;0,NOT(Table5[[#This Row],[spont or unknown?]]))</f>
        <v>0</v>
      </c>
      <c r="U1690" s="1" t="b">
        <f>OR(_xlfn.TEXTAFTER(Table5[[#This Row],[rxn]],"-",-1)="SPONT",_xlfn.TEXTAFTER(Table5[[#This Row],[rxn]],"-",-1)="UNKNOWN")</f>
        <v>0</v>
      </c>
      <c r="V1690" s="1">
        <f>_xlfn.XLOOKUP(SUBSTITUTE(Table5[[#This Row],[rxn]],"RXN-","ENZLOAD-"),Table4[rxn],Table4[ub],0)</f>
        <v>1.3918475400000001</v>
      </c>
      <c r="W1690" s="1" t="b">
        <f>AND(Table5[[#This Row],[FVA ENZLOAD flux UB]]=0,Table5[[#This Row],[ENZ not made when it should be?]])</f>
        <v>0</v>
      </c>
    </row>
    <row r="1691" spans="1:23" hidden="1">
      <c r="A1691" s="1"/>
      <c r="B1691" s="1" t="str">
        <f>_xlfn.TEXTBEFORE(Table38[[#This Row],[all fluxes from kapp-slack]]," ",,,,"")</f>
        <v/>
      </c>
      <c r="C1691" s="1">
        <f>_xlfn.NUMBERVALUE(IFERROR(_xlfn.TEXTAFTER(Table38[[#This Row],[all fluxes from kapp-slack]]," ",-1,,,""),""))</f>
        <v>0</v>
      </c>
      <c r="F1691" s="1" t="s">
        <v>9807</v>
      </c>
      <c r="G1691" s="1" t="str">
        <f>_xlfn.TEXTBEFORE(Table5[[#This Row],[rxn     kapp_old        kapp_slack_ub   kapp_slack_lb]]," ")</f>
        <v>RXN-TMLYSOX_m_FWD-rt0812</v>
      </c>
      <c r="H169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69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691" s="1">
        <f>_xlfn.NUMBERVALUE(_xlfn.TEXTAFTER(Table5[[#This Row],[rxn     kapp_old        kapp_slack_ub   kapp_slack_lb]]," ",-1))</f>
        <v>0</v>
      </c>
      <c r="K1691" s="1">
        <f>_xlfn.XLOOKUP(SUBSTITUTE(Table5[[#This Row],[rxn]],"RXN-","ENZLOAD-"),ENZLOAD[name],ENZLOAD[flux],0)</f>
        <v>5.8083538380000001E-8</v>
      </c>
      <c r="L1691" s="1" t="str">
        <f>"'"&amp;Table5[[#This Row],[rxn]]&amp;"'"&amp;CHAR(9)&amp;IF(AND(Table5[[#This Row],[kapp_slack_ub]]&lt;&gt;0,Table5[[#This Row],[kapp_old]]&lt;$F$1),$F$1,Table5[[#This Row],[kapp_old]])</f>
        <v>'RXN-TMLYSOX_m_FWD-rt0812'	27141.27779288</v>
      </c>
      <c r="M1691" s="1">
        <f>_xlfn.XLOOKUP(Table5[[#This Row],[rxn]],Table3[name],Table3[flux],$F$1)</f>
        <v>27141.277792879999</v>
      </c>
      <c r="N1691" s="1">
        <f>IFERROR(Table5[[#This Row],[min flux]]/Table5[[#This Row],[associated enzload]],"")</f>
        <v>467280034065.99622</v>
      </c>
      <c r="O1691" s="1">
        <f>_xlfn.NUMBERVALUE(IF(Table5[[#This Row],[flux/enzload]]="","",ABS($N$1-Table5[[#This Row],[flux/enzload]])))</f>
        <v>932636283592.95703</v>
      </c>
      <c r="P1691" s="1">
        <f>Table5[[#This Row],[kapp_old]]+IFERROR(((Table5[[#This Row],[kapp_slack_ub]]-Table5[[#This Row],[kapp_slack_lb]])/Table5[[#This Row],[associated enzload]]),0)</f>
        <v>27141.277792879999</v>
      </c>
      <c r="Q1691" s="1" t="str">
        <f>"'"&amp;Table5[[#This Row],[rxn]]&amp;"'"&amp;CHAR(9)&amp;Table5[[#This Row],[kapp + (slack_ub - slack_lb)/enzload]]</f>
        <v>'RXN-TMLYSOX_m_FWD-rt0812'	27141.27779288</v>
      </c>
      <c r="R1691" s="1">
        <f>_xlfn.XLOOKUP(Table5[[#This Row],[rxn]],Table38[name],Table38[flux],0)</f>
        <v>0</v>
      </c>
      <c r="S1691" s="1">
        <f>_xlfn.XLOOKUP(SUBSTITUTE(Table5[[#This Row],[rxn]],"RXN-","ENZLOAD-"),Table38[name],Table38[flux],0)</f>
        <v>0</v>
      </c>
      <c r="T1691" s="1" t="b">
        <f>AND(Table5[[#This Row],[ENZLOAD flux in kapp-slack.gms]]=0,Table5[[#This Row],[flux in kapp-slack.gms]]&lt;&gt;0,NOT(Table5[[#This Row],[spont or unknown?]]))</f>
        <v>0</v>
      </c>
      <c r="U1691" s="1" t="b">
        <f>OR(_xlfn.TEXTAFTER(Table5[[#This Row],[rxn]],"-",-1)="SPONT",_xlfn.TEXTAFTER(Table5[[#This Row],[rxn]],"-",-1)="UNKNOWN")</f>
        <v>0</v>
      </c>
      <c r="V1691" s="1">
        <f>_xlfn.XLOOKUP(SUBSTITUTE(Table5[[#This Row],[rxn]],"RXN-","ENZLOAD-"),Table4[rxn],Table4[ub],0)</f>
        <v>0.79196845000000005</v>
      </c>
      <c r="W1691" s="1" t="b">
        <f>AND(Table5[[#This Row],[FVA ENZLOAD flux UB]]=0,Table5[[#This Row],[ENZ not made when it should be?]])</f>
        <v>0</v>
      </c>
    </row>
    <row r="1692" spans="1:23" hidden="1">
      <c r="A1692" s="1"/>
      <c r="B1692" s="1" t="str">
        <f>_xlfn.TEXTBEFORE(Table38[[#This Row],[all fluxes from kapp-slack]]," ",,,,"")</f>
        <v/>
      </c>
      <c r="C1692" s="1">
        <f>_xlfn.NUMBERVALUE(IFERROR(_xlfn.TEXTAFTER(Table38[[#This Row],[all fluxes from kapp-slack]]," ",-1,,,""),""))</f>
        <v>0</v>
      </c>
      <c r="F1692" s="1" t="s">
        <v>9808</v>
      </c>
      <c r="G1692" s="1" t="str">
        <f>_xlfn.TEXTBEFORE(Table5[[#This Row],[rxn     kapp_old        kapp_slack_ub   kapp_slack_lb]]," ")</f>
        <v>RXN-TMN_c_FWD-rt4410</v>
      </c>
      <c r="H169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69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692" s="1">
        <f>_xlfn.NUMBERVALUE(_xlfn.TEXTAFTER(Table5[[#This Row],[rxn     kapp_old        kapp_slack_ub   kapp_slack_lb]]," ",-1))</f>
        <v>0</v>
      </c>
      <c r="K1692" s="1">
        <f>_xlfn.XLOOKUP(SUBSTITUTE(Table5[[#This Row],[rxn]],"RXN-","ENZLOAD-"),ENZLOAD[name],ENZLOAD[flux],0)</f>
        <v>2.0485691453999999E-7</v>
      </c>
      <c r="L1692" s="1" t="str">
        <f>"'"&amp;Table5[[#This Row],[rxn]]&amp;"'"&amp;CHAR(9)&amp;IF(AND(Table5[[#This Row],[kapp_slack_ub]]&lt;&gt;0,Table5[[#This Row],[kapp_old]]&lt;$F$1),$F$1,Table5[[#This Row],[kapp_old]])</f>
        <v>'RXN-TMN_c_FWD-rt4410'	27141.27779288</v>
      </c>
      <c r="M1692" s="1">
        <f>_xlfn.XLOOKUP(Table5[[#This Row],[rxn]],Table3[name],Table3[flux],$F$1)</f>
        <v>27141.277792879999</v>
      </c>
      <c r="N1692" s="1">
        <f>IFERROR(Table5[[#This Row],[min flux]]/Table5[[#This Row],[associated enzload]],"")</f>
        <v>132488951392.36534</v>
      </c>
      <c r="O1692" s="1">
        <f>_xlfn.NUMBERVALUE(IF(Table5[[#This Row],[flux/enzload]]="","",ABS($N$1-Table5[[#This Row],[flux/enzload]])))</f>
        <v>1267427366266.5901</v>
      </c>
      <c r="P1692" s="1">
        <f>Table5[[#This Row],[kapp_old]]+IFERROR(((Table5[[#This Row],[kapp_slack_ub]]-Table5[[#This Row],[kapp_slack_lb]])/Table5[[#This Row],[associated enzload]]),0)</f>
        <v>27141.277792879999</v>
      </c>
      <c r="Q1692" s="1" t="str">
        <f>"'"&amp;Table5[[#This Row],[rxn]]&amp;"'"&amp;CHAR(9)&amp;Table5[[#This Row],[kapp + (slack_ub - slack_lb)/enzload]]</f>
        <v>'RXN-TMN_c_FWD-rt4410'	27141.27779288</v>
      </c>
      <c r="R1692" s="1">
        <f>_xlfn.XLOOKUP(Table5[[#This Row],[rxn]],Table38[name],Table38[flux],0)</f>
        <v>0</v>
      </c>
      <c r="S1692" s="1">
        <f>_xlfn.XLOOKUP(SUBSTITUTE(Table5[[#This Row],[rxn]],"RXN-","ENZLOAD-"),Table38[name],Table38[flux],0)</f>
        <v>0</v>
      </c>
      <c r="T1692" s="1" t="b">
        <f>AND(Table5[[#This Row],[ENZLOAD flux in kapp-slack.gms]]=0,Table5[[#This Row],[flux in kapp-slack.gms]]&lt;&gt;0,NOT(Table5[[#This Row],[spont or unknown?]]))</f>
        <v>0</v>
      </c>
      <c r="U1692" s="1" t="b">
        <f>OR(_xlfn.TEXTAFTER(Table5[[#This Row],[rxn]],"-",-1)="SPONT",_xlfn.TEXTAFTER(Table5[[#This Row],[rxn]],"-",-1)="UNKNOWN")</f>
        <v>0</v>
      </c>
      <c r="V1692" s="1">
        <f>_xlfn.XLOOKUP(SUBSTITUTE(Table5[[#This Row],[rxn]],"RXN-","ENZLOAD-"),Table4[rxn],Table4[ub],0)</f>
        <v>0.74051075</v>
      </c>
      <c r="W1692" s="1" t="b">
        <f>AND(Table5[[#This Row],[FVA ENZLOAD flux UB]]=0,Table5[[#This Row],[ENZ not made when it should be?]])</f>
        <v>0</v>
      </c>
    </row>
    <row r="1693" spans="1:23" hidden="1">
      <c r="A1693" s="1"/>
      <c r="B1693" s="1" t="str">
        <f>_xlfn.TEXTBEFORE(Table38[[#This Row],[all fluxes from kapp-slack]]," ",,,,"")</f>
        <v/>
      </c>
      <c r="C1693" s="1">
        <f>_xlfn.NUMBERVALUE(IFERROR(_xlfn.TEXTAFTER(Table38[[#This Row],[all fluxes from kapp-slack]]," ",-1,,,""),""))</f>
        <v>0</v>
      </c>
      <c r="F1693" s="1" t="s">
        <v>9810</v>
      </c>
      <c r="G1693" s="1" t="str">
        <f>_xlfn.TEXTBEFORE(Table5[[#This Row],[rxn     kapp_old        kapp_slack_ub   kapp_slack_lb]]," ")</f>
        <v>RXN-TMPPP_c_FWD-rt7845</v>
      </c>
      <c r="H169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69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693" s="1">
        <f>_xlfn.NUMBERVALUE(_xlfn.TEXTAFTER(Table5[[#This Row],[rxn     kapp_old        kapp_slack_ub   kapp_slack_lb]]," ",-1))</f>
        <v>0</v>
      </c>
      <c r="K1693" s="1">
        <f>_xlfn.XLOOKUP(SUBSTITUTE(Table5[[#This Row],[rxn]],"RXN-","ENZLOAD-"),ENZLOAD[name],ENZLOAD[flux],0)</f>
        <v>1.9344045745999999E-7</v>
      </c>
      <c r="L1693" s="1" t="str">
        <f>"'"&amp;Table5[[#This Row],[rxn]]&amp;"'"&amp;CHAR(9)&amp;IF(AND(Table5[[#This Row],[kapp_slack_ub]]&lt;&gt;0,Table5[[#This Row],[kapp_old]]&lt;$F$1),$F$1,Table5[[#This Row],[kapp_old]])</f>
        <v>'RXN-TMPPP_c_FWD-rt7845'	27141.27779288</v>
      </c>
      <c r="M1693" s="1">
        <f>_xlfn.XLOOKUP(Table5[[#This Row],[rxn]],Table3[name],Table3[flux],$F$1)</f>
        <v>27141.277792879999</v>
      </c>
      <c r="N1693" s="1">
        <f>IFERROR(Table5[[#This Row],[min flux]]/Table5[[#This Row],[associated enzload]],"")</f>
        <v>140308176217.44058</v>
      </c>
      <c r="O1693" s="1">
        <f>_xlfn.NUMBERVALUE(IF(Table5[[#This Row],[flux/enzload]]="","",ABS($N$1-Table5[[#This Row],[flux/enzload]])))</f>
        <v>1259608141441.51</v>
      </c>
      <c r="P1693" s="1">
        <f>Table5[[#This Row],[kapp_old]]+IFERROR(((Table5[[#This Row],[kapp_slack_ub]]-Table5[[#This Row],[kapp_slack_lb]])/Table5[[#This Row],[associated enzload]]),0)</f>
        <v>27141.277792879999</v>
      </c>
      <c r="Q1693" s="1" t="str">
        <f>"'"&amp;Table5[[#This Row],[rxn]]&amp;"'"&amp;CHAR(9)&amp;Table5[[#This Row],[kapp + (slack_ub - slack_lb)/enzload]]</f>
        <v>'RXN-TMPPP_c_FWD-rt7845'	27141.27779288</v>
      </c>
      <c r="R1693" s="1">
        <f>_xlfn.XLOOKUP(Table5[[#This Row],[rxn]],Table38[name],Table38[flux],0)</f>
        <v>0</v>
      </c>
      <c r="S1693" s="1">
        <f>_xlfn.XLOOKUP(SUBSTITUTE(Table5[[#This Row],[rxn]],"RXN-","ENZLOAD-"),Table38[name],Table38[flux],0)</f>
        <v>0</v>
      </c>
      <c r="T1693" s="1" t="b">
        <f>AND(Table5[[#This Row],[ENZLOAD flux in kapp-slack.gms]]=0,Table5[[#This Row],[flux in kapp-slack.gms]]&lt;&gt;0,NOT(Table5[[#This Row],[spont or unknown?]]))</f>
        <v>0</v>
      </c>
      <c r="U1693" s="1" t="b">
        <f>OR(_xlfn.TEXTAFTER(Table5[[#This Row],[rxn]],"-",-1)="SPONT",_xlfn.TEXTAFTER(Table5[[#This Row],[rxn]],"-",-1)="UNKNOWN")</f>
        <v>0</v>
      </c>
      <c r="V1693" s="1">
        <f>_xlfn.XLOOKUP(SUBSTITUTE(Table5[[#This Row],[rxn]],"RXN-","ENZLOAD-"),Table4[rxn],Table4[ub],0)</f>
        <v>0.73139198000000005</v>
      </c>
      <c r="W1693" s="1" t="b">
        <f>AND(Table5[[#This Row],[FVA ENZLOAD flux UB]]=0,Table5[[#This Row],[ENZ not made when it should be?]])</f>
        <v>0</v>
      </c>
    </row>
    <row r="1694" spans="1:23" hidden="1">
      <c r="A1694" s="1"/>
      <c r="B1694" s="1" t="str">
        <f>_xlfn.TEXTBEFORE(Table38[[#This Row],[all fluxes from kapp-slack]]," ",,,,"")</f>
        <v/>
      </c>
      <c r="C1694" s="1">
        <f>_xlfn.NUMBERVALUE(IFERROR(_xlfn.TEXTAFTER(Table38[[#This Row],[all fluxes from kapp-slack]]," ",-1,,,""),""))</f>
        <v>0</v>
      </c>
      <c r="F1694" s="1" t="s">
        <v>9812</v>
      </c>
      <c r="G1694" s="1" t="str">
        <f>_xlfn.TEXTBEFORE(Table5[[#This Row],[rxn     kapp_old        kapp_slack_ub   kapp_slack_lb]]," ")</f>
        <v>RXN-TPI_c_REV-rt0932</v>
      </c>
      <c r="H169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69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694" s="1">
        <f>_xlfn.NUMBERVALUE(_xlfn.TEXTAFTER(Table5[[#This Row],[rxn     kapp_old        kapp_slack_ub   kapp_slack_lb]]," ",-1))</f>
        <v>0</v>
      </c>
      <c r="K1694" s="1">
        <f>_xlfn.XLOOKUP(SUBSTITUTE(Table5[[#This Row],[rxn]],"RXN-","ENZLOAD-"),ENZLOAD[name],ENZLOAD[flux],0)</f>
        <v>4.0859401938499998E-6</v>
      </c>
      <c r="L1694" s="1" t="str">
        <f>"'"&amp;Table5[[#This Row],[rxn]]&amp;"'"&amp;CHAR(9)&amp;IF(AND(Table5[[#This Row],[kapp_slack_ub]]&lt;&gt;0,Table5[[#This Row],[kapp_old]]&lt;$F$1),$F$1,Table5[[#This Row],[kapp_old]])</f>
        <v>'RXN-TPI_c_REV-rt0932'	27141.27779288</v>
      </c>
      <c r="M1694" s="1">
        <f>_xlfn.XLOOKUP(Table5[[#This Row],[rxn]],Table3[name],Table3[flux],$F$1)</f>
        <v>27141.277792879999</v>
      </c>
      <c r="N1694" s="1">
        <f>IFERROR(Table5[[#This Row],[min flux]]/Table5[[#This Row],[associated enzload]],"")</f>
        <v>6642602805.0366488</v>
      </c>
      <c r="O1694" s="1">
        <f>_xlfn.NUMBERVALUE(IF(Table5[[#This Row],[flux/enzload]]="","",ABS($N$1-Table5[[#This Row],[flux/enzload]])))</f>
        <v>1393273714853.9199</v>
      </c>
      <c r="P1694" s="1">
        <f>Table5[[#This Row],[kapp_old]]+IFERROR(((Table5[[#This Row],[kapp_slack_ub]]-Table5[[#This Row],[kapp_slack_lb]])/Table5[[#This Row],[associated enzload]]),0)</f>
        <v>27141.277792879999</v>
      </c>
      <c r="Q1694" s="1" t="str">
        <f>"'"&amp;Table5[[#This Row],[rxn]]&amp;"'"&amp;CHAR(9)&amp;Table5[[#This Row],[kapp + (slack_ub - slack_lb)/enzload]]</f>
        <v>'RXN-TPI_c_REV-rt0932'	27141.27779288</v>
      </c>
      <c r="R1694" s="1">
        <f>_xlfn.XLOOKUP(Table5[[#This Row],[rxn]],Table38[name],Table38[flux],0)</f>
        <v>0</v>
      </c>
      <c r="S1694" s="1">
        <f>_xlfn.XLOOKUP(SUBSTITUTE(Table5[[#This Row],[rxn]],"RXN-","ENZLOAD-"),Table38[name],Table38[flux],0)</f>
        <v>0</v>
      </c>
      <c r="T1694" s="1" t="b">
        <f>AND(Table5[[#This Row],[ENZLOAD flux in kapp-slack.gms]]=0,Table5[[#This Row],[flux in kapp-slack.gms]]&lt;&gt;0,NOT(Table5[[#This Row],[spont or unknown?]]))</f>
        <v>0</v>
      </c>
      <c r="U1694" s="1" t="b">
        <f>OR(_xlfn.TEXTAFTER(Table5[[#This Row],[rxn]],"-",-1)="SPONT",_xlfn.TEXTAFTER(Table5[[#This Row],[rxn]],"-",-1)="UNKNOWN")</f>
        <v>0</v>
      </c>
      <c r="V1694" s="1">
        <f>_xlfn.XLOOKUP(SUBSTITUTE(Table5[[#This Row],[rxn]],"RXN-","ENZLOAD-"),Table4[rxn],Table4[ub],0)</f>
        <v>0.75881215000000002</v>
      </c>
      <c r="W1694" s="1" t="b">
        <f>AND(Table5[[#This Row],[FVA ENZLOAD flux UB]]=0,Table5[[#This Row],[ENZ not made when it should be?]])</f>
        <v>0</v>
      </c>
    </row>
    <row r="1695" spans="1:23" hidden="1">
      <c r="A1695" s="1"/>
      <c r="B1695" s="1" t="str">
        <f>_xlfn.TEXTBEFORE(Table38[[#This Row],[all fluxes from kapp-slack]]," ",,,,"")</f>
        <v/>
      </c>
      <c r="C1695" s="1">
        <f>_xlfn.NUMBERVALUE(IFERROR(_xlfn.TEXTAFTER(Table38[[#This Row],[all fluxes from kapp-slack]]," ",-1,,,""),""))</f>
        <v>0</v>
      </c>
      <c r="F1695" s="1" t="s">
        <v>9883</v>
      </c>
      <c r="G1695" s="1" t="str">
        <f>_xlfn.TEXTBEFORE(Table5[[#This Row],[rxn     kapp_old        kapp_slack_ub   kapp_slack_lb]]," ")</f>
        <v>RXN-TRDR_m_FWD-rt7114_m</v>
      </c>
      <c r="H169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69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695" s="1">
        <f>_xlfn.NUMBERVALUE(_xlfn.TEXTAFTER(Table5[[#This Row],[rxn     kapp_old        kapp_slack_ub   kapp_slack_lb]]," ",-1))</f>
        <v>0</v>
      </c>
      <c r="K1695" s="1">
        <f>_xlfn.XLOOKUP(SUBSTITUTE(Table5[[#This Row],[rxn]],"RXN-","ENZLOAD-"),ENZLOAD[name],ENZLOAD[flux],0)</f>
        <v>5.3754851028999998E-7</v>
      </c>
      <c r="L1695" s="1" t="str">
        <f>"'"&amp;Table5[[#This Row],[rxn]]&amp;"'"&amp;CHAR(9)&amp;IF(AND(Table5[[#This Row],[kapp_slack_ub]]&lt;&gt;0,Table5[[#This Row],[kapp_old]]&lt;$F$1),$F$1,Table5[[#This Row],[kapp_old]])</f>
        <v>'RXN-TRDR_m_FWD-rt7114_m'	27141.27779288</v>
      </c>
      <c r="M1695" s="1">
        <f>_xlfn.XLOOKUP(Table5[[#This Row],[rxn]],Table3[name],Table3[flux],$F$1)</f>
        <v>27141.277792879999</v>
      </c>
      <c r="N1695" s="1">
        <f>IFERROR(Table5[[#This Row],[min flux]]/Table5[[#This Row],[associated enzload]],"")</f>
        <v>50490843660.300827</v>
      </c>
      <c r="O1695" s="1">
        <f>_xlfn.NUMBERVALUE(IF(Table5[[#This Row],[flux/enzload]]="","",ABS($N$1-Table5[[#This Row],[flux/enzload]])))</f>
        <v>1349425473998.6499</v>
      </c>
      <c r="P1695" s="1">
        <f>Table5[[#This Row],[kapp_old]]+IFERROR(((Table5[[#This Row],[kapp_slack_ub]]-Table5[[#This Row],[kapp_slack_lb]])/Table5[[#This Row],[associated enzload]]),0)</f>
        <v>27141.277792879999</v>
      </c>
      <c r="Q1695" s="1" t="str">
        <f>"'"&amp;Table5[[#This Row],[rxn]]&amp;"'"&amp;CHAR(9)&amp;Table5[[#This Row],[kapp + (slack_ub - slack_lb)/enzload]]</f>
        <v>'RXN-TRDR_m_FWD-rt7114_m'	27141.27779288</v>
      </c>
      <c r="R1695" s="1">
        <f>_xlfn.XLOOKUP(Table5[[#This Row],[rxn]],Table38[name],Table38[flux],0)</f>
        <v>0</v>
      </c>
      <c r="S1695" s="1">
        <f>_xlfn.XLOOKUP(SUBSTITUTE(Table5[[#This Row],[rxn]],"RXN-","ENZLOAD-"),Table38[name],Table38[flux],0)</f>
        <v>0</v>
      </c>
      <c r="T1695" s="1" t="b">
        <f>AND(Table5[[#This Row],[ENZLOAD flux in kapp-slack.gms]]=0,Table5[[#This Row],[flux in kapp-slack.gms]]&lt;&gt;0,NOT(Table5[[#This Row],[spont or unknown?]]))</f>
        <v>0</v>
      </c>
      <c r="U1695" s="1" t="b">
        <f>OR(_xlfn.TEXTAFTER(Table5[[#This Row],[rxn]],"-",-1)="SPONT",_xlfn.TEXTAFTER(Table5[[#This Row],[rxn]],"-",-1)="UNKNOWN")</f>
        <v>0</v>
      </c>
      <c r="V1695" s="1">
        <f>_xlfn.XLOOKUP(SUBSTITUTE(Table5[[#This Row],[rxn]],"RXN-","ENZLOAD-"),Table4[rxn],Table4[ub],0)</f>
        <v>0.40007039</v>
      </c>
      <c r="W1695" s="1" t="b">
        <f>AND(Table5[[#This Row],[FVA ENZLOAD flux UB]]=0,Table5[[#This Row],[ENZ not made when it should be?]])</f>
        <v>0</v>
      </c>
    </row>
    <row r="1696" spans="1:23" hidden="1">
      <c r="A1696" s="1"/>
      <c r="B1696" s="1" t="str">
        <f>_xlfn.TEXTBEFORE(Table38[[#This Row],[all fluxes from kapp-slack]]," ",,,,"")</f>
        <v/>
      </c>
      <c r="C1696" s="1">
        <f>_xlfn.NUMBERVALUE(IFERROR(_xlfn.TEXTAFTER(Table38[[#This Row],[all fluxes from kapp-slack]]," ",-1,,,""),""))</f>
        <v>0</v>
      </c>
      <c r="F1696" s="1" t="s">
        <v>9886</v>
      </c>
      <c r="G1696" s="1" t="str">
        <f>_xlfn.TEXTBEFORE(Table5[[#This Row],[rxn     kapp_old        kapp_slack_ub   kapp_slack_lb]]," ")</f>
        <v>RXN-TRE6PP_c_FWD-TPS12TSL1</v>
      </c>
      <c r="H169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69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696" s="1">
        <f>_xlfn.NUMBERVALUE(_xlfn.TEXTAFTER(Table5[[#This Row],[rxn     kapp_old        kapp_slack_ub   kapp_slack_lb]]," ",-1))</f>
        <v>0</v>
      </c>
      <c r="K1696" s="1">
        <f>_xlfn.XLOOKUP(SUBSTITUTE(Table5[[#This Row],[rxn]],"RXN-","ENZLOAD-"),ENZLOAD[name],ENZLOAD[flux],0)</f>
        <v>5.3850356040999995E-7</v>
      </c>
      <c r="L1696" s="1" t="str">
        <f>"'"&amp;Table5[[#This Row],[rxn]]&amp;"'"&amp;CHAR(9)&amp;IF(AND(Table5[[#This Row],[kapp_slack_ub]]&lt;&gt;0,Table5[[#This Row],[kapp_old]]&lt;$F$1),$F$1,Table5[[#This Row],[kapp_old]])</f>
        <v>'RXN-TRE6PP_c_FWD-TPS12TSL1'	27141.27779288</v>
      </c>
      <c r="M1696" s="1">
        <f>_xlfn.XLOOKUP(Table5[[#This Row],[rxn]],Table3[name],Table3[flux],$F$1)</f>
        <v>27141.277792879999</v>
      </c>
      <c r="N1696" s="1">
        <f>IFERROR(Table5[[#This Row],[min flux]]/Table5[[#This Row],[associated enzload]],"")</f>
        <v>50401296831.19545</v>
      </c>
      <c r="O1696" s="1">
        <f>_xlfn.NUMBERVALUE(IF(Table5[[#This Row],[flux/enzload]]="","",ABS($N$1-Table5[[#This Row],[flux/enzload]])))</f>
        <v>1349515020827.76</v>
      </c>
      <c r="P1696" s="1">
        <f>Table5[[#This Row],[kapp_old]]+IFERROR(((Table5[[#This Row],[kapp_slack_ub]]-Table5[[#This Row],[kapp_slack_lb]])/Table5[[#This Row],[associated enzload]]),0)</f>
        <v>27141.277792879999</v>
      </c>
      <c r="Q1696" s="1" t="str">
        <f>"'"&amp;Table5[[#This Row],[rxn]]&amp;"'"&amp;CHAR(9)&amp;Table5[[#This Row],[kapp + (slack_ub - slack_lb)/enzload]]</f>
        <v>'RXN-TRE6PP_c_FWD-TPS12TSL1'	27141.27779288</v>
      </c>
      <c r="R1696" s="1">
        <f>_xlfn.XLOOKUP(Table5[[#This Row],[rxn]],Table38[name],Table38[flux],0)</f>
        <v>0</v>
      </c>
      <c r="S1696" s="1">
        <f>_xlfn.XLOOKUP(SUBSTITUTE(Table5[[#This Row],[rxn]],"RXN-","ENZLOAD-"),Table38[name],Table38[flux],0)</f>
        <v>0</v>
      </c>
      <c r="T1696" s="1" t="b">
        <f>AND(Table5[[#This Row],[ENZLOAD flux in kapp-slack.gms]]=0,Table5[[#This Row],[flux in kapp-slack.gms]]&lt;&gt;0,NOT(Table5[[#This Row],[spont or unknown?]]))</f>
        <v>0</v>
      </c>
      <c r="U1696" s="1" t="b">
        <f>OR(_xlfn.TEXTAFTER(Table5[[#This Row],[rxn]],"-",-1)="SPONT",_xlfn.TEXTAFTER(Table5[[#This Row],[rxn]],"-",-1)="UNKNOWN")</f>
        <v>0</v>
      </c>
      <c r="V1696" s="1">
        <f>_xlfn.XLOOKUP(SUBSTITUTE(Table5[[#This Row],[rxn]],"RXN-","ENZLOAD-"),Table4[rxn],Table4[ub],0)</f>
        <v>0.29355021999999997</v>
      </c>
      <c r="W1696" s="1" t="b">
        <f>AND(Table5[[#This Row],[FVA ENZLOAD flux UB]]=0,Table5[[#This Row],[ENZ not made when it should be?]])</f>
        <v>0</v>
      </c>
    </row>
    <row r="1697" spans="1:23" hidden="1">
      <c r="A1697" s="1"/>
      <c r="B1697" s="1" t="str">
        <f>_xlfn.TEXTBEFORE(Table38[[#This Row],[all fluxes from kapp-slack]]," ",,,,"")</f>
        <v/>
      </c>
      <c r="C1697" s="1">
        <f>_xlfn.NUMBERVALUE(IFERROR(_xlfn.TEXTAFTER(Table38[[#This Row],[all fluxes from kapp-slack]]," ",-1,,,""),""))</f>
        <v>0</v>
      </c>
      <c r="F1697" s="1" t="s">
        <v>9887</v>
      </c>
      <c r="G1697" s="1" t="str">
        <f>_xlfn.TEXTBEFORE(Table5[[#This Row],[rxn     kapp_old        kapp_slack_ub   kapp_slack_lb]]," ")</f>
        <v>RXN-TRE6PS_c_FWD-TPS12TSL1</v>
      </c>
      <c r="H169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69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697" s="1">
        <f>_xlfn.NUMBERVALUE(_xlfn.TEXTAFTER(Table5[[#This Row],[rxn     kapp_old        kapp_slack_ub   kapp_slack_lb]]," ",-1))</f>
        <v>0</v>
      </c>
      <c r="K1697" s="1">
        <f>_xlfn.XLOOKUP(SUBSTITUTE(Table5[[#This Row],[rxn]],"RXN-","ENZLOAD-"),ENZLOAD[name],ENZLOAD[flux],0)</f>
        <v>5.3850356040999995E-7</v>
      </c>
      <c r="L1697" s="1" t="str">
        <f>"'"&amp;Table5[[#This Row],[rxn]]&amp;"'"&amp;CHAR(9)&amp;IF(AND(Table5[[#This Row],[kapp_slack_ub]]&lt;&gt;0,Table5[[#This Row],[kapp_old]]&lt;$F$1),$F$1,Table5[[#This Row],[kapp_old]])</f>
        <v>'RXN-TRE6PS_c_FWD-TPS12TSL1'	27141.27779288</v>
      </c>
      <c r="M1697" s="1">
        <f>_xlfn.XLOOKUP(Table5[[#This Row],[rxn]],Table3[name],Table3[flux],$F$1)</f>
        <v>27141.277792879999</v>
      </c>
      <c r="N1697" s="1">
        <f>IFERROR(Table5[[#This Row],[min flux]]/Table5[[#This Row],[associated enzload]],"")</f>
        <v>50401296831.19545</v>
      </c>
      <c r="O1697" s="1">
        <f>_xlfn.NUMBERVALUE(IF(Table5[[#This Row],[flux/enzload]]="","",ABS($N$1-Table5[[#This Row],[flux/enzload]])))</f>
        <v>1349515020827.76</v>
      </c>
      <c r="P1697" s="1">
        <f>Table5[[#This Row],[kapp_old]]+IFERROR(((Table5[[#This Row],[kapp_slack_ub]]-Table5[[#This Row],[kapp_slack_lb]])/Table5[[#This Row],[associated enzload]]),0)</f>
        <v>27141.277792879999</v>
      </c>
      <c r="Q1697" s="1" t="str">
        <f>"'"&amp;Table5[[#This Row],[rxn]]&amp;"'"&amp;CHAR(9)&amp;Table5[[#This Row],[kapp + (slack_ub - slack_lb)/enzload]]</f>
        <v>'RXN-TRE6PS_c_FWD-TPS12TSL1'	27141.27779288</v>
      </c>
      <c r="R1697" s="1">
        <f>_xlfn.XLOOKUP(Table5[[#This Row],[rxn]],Table38[name],Table38[flux],0)</f>
        <v>0</v>
      </c>
      <c r="S1697" s="1">
        <f>_xlfn.XLOOKUP(SUBSTITUTE(Table5[[#This Row],[rxn]],"RXN-","ENZLOAD-"),Table38[name],Table38[flux],0)</f>
        <v>0</v>
      </c>
      <c r="T1697" s="1" t="b">
        <f>AND(Table5[[#This Row],[ENZLOAD flux in kapp-slack.gms]]=0,Table5[[#This Row],[flux in kapp-slack.gms]]&lt;&gt;0,NOT(Table5[[#This Row],[spont or unknown?]]))</f>
        <v>0</v>
      </c>
      <c r="U1697" s="1" t="b">
        <f>OR(_xlfn.TEXTAFTER(Table5[[#This Row],[rxn]],"-",-1)="SPONT",_xlfn.TEXTAFTER(Table5[[#This Row],[rxn]],"-",-1)="UNKNOWN")</f>
        <v>0</v>
      </c>
      <c r="V1697" s="1">
        <f>_xlfn.XLOOKUP(SUBSTITUTE(Table5[[#This Row],[rxn]],"RXN-","ENZLOAD-"),Table4[rxn],Table4[ub],0)</f>
        <v>0.29355021999999997</v>
      </c>
      <c r="W1697" s="1" t="b">
        <f>AND(Table5[[#This Row],[FVA ENZLOAD flux UB]]=0,Table5[[#This Row],[ENZ not made when it should be?]])</f>
        <v>0</v>
      </c>
    </row>
    <row r="1698" spans="1:23" hidden="1">
      <c r="A1698" s="1"/>
      <c r="B1698" s="1" t="str">
        <f>_xlfn.TEXTBEFORE(Table38[[#This Row],[all fluxes from kapp-slack]]," ",,,,"")</f>
        <v/>
      </c>
      <c r="C1698" s="1">
        <f>_xlfn.NUMBERVALUE(IFERROR(_xlfn.TEXTAFTER(Table38[[#This Row],[all fluxes from kapp-slack]]," ",-1,,,""),""))</f>
        <v>0</v>
      </c>
      <c r="F1698" s="1" t="s">
        <v>9888</v>
      </c>
      <c r="G1698" s="1" t="str">
        <f>_xlfn.TEXTBEFORE(Table5[[#This Row],[rxn     kapp_old        kapp_slack_ub   kapp_slack_lb]]," ")</f>
        <v>RXN-TREH_v_FWD-rt0008</v>
      </c>
      <c r="H169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69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698" s="1">
        <f>_xlfn.NUMBERVALUE(_xlfn.TEXTAFTER(Table5[[#This Row],[rxn     kapp_old        kapp_slack_ub   kapp_slack_lb]]," ",-1))</f>
        <v>0</v>
      </c>
      <c r="K1698" s="1">
        <f>_xlfn.XLOOKUP(SUBSTITUTE(Table5[[#This Row],[rxn]],"RXN-","ENZLOAD-"),ENZLOAD[name],ENZLOAD[flux],0)</f>
        <v>1.1719147109999999E-8</v>
      </c>
      <c r="L1698" s="1" t="str">
        <f>"'"&amp;Table5[[#This Row],[rxn]]&amp;"'"&amp;CHAR(9)&amp;IF(AND(Table5[[#This Row],[kapp_slack_ub]]&lt;&gt;0,Table5[[#This Row],[kapp_old]]&lt;$F$1),$F$1,Table5[[#This Row],[kapp_old]])</f>
        <v>'RXN-TREH_v_FWD-rt0008'	27141.27779288</v>
      </c>
      <c r="M1698" s="1">
        <f>_xlfn.XLOOKUP(Table5[[#This Row],[rxn]],Table3[name],Table3[flux],$F$1)</f>
        <v>27141.277792879999</v>
      </c>
      <c r="N1698" s="1">
        <f>IFERROR(Table5[[#This Row],[min flux]]/Table5[[#This Row],[associated enzload]],"")</f>
        <v>2315977224120.7065</v>
      </c>
      <c r="O1698" s="1">
        <f>_xlfn.NUMBERVALUE(IF(Table5[[#This Row],[flux/enzload]]="","",ABS($N$1-Table5[[#This Row],[flux/enzload]])))</f>
        <v>916060906461.75305</v>
      </c>
      <c r="P1698" s="1">
        <f>Table5[[#This Row],[kapp_old]]+IFERROR(((Table5[[#This Row],[kapp_slack_ub]]-Table5[[#This Row],[kapp_slack_lb]])/Table5[[#This Row],[associated enzload]]),0)</f>
        <v>27141.277792879999</v>
      </c>
      <c r="Q1698" s="1" t="str">
        <f>"'"&amp;Table5[[#This Row],[rxn]]&amp;"'"&amp;CHAR(9)&amp;Table5[[#This Row],[kapp + (slack_ub - slack_lb)/enzload]]</f>
        <v>'RXN-TREH_v_FWD-rt0008'	27141.27779288</v>
      </c>
      <c r="R1698" s="1">
        <f>_xlfn.XLOOKUP(Table5[[#This Row],[rxn]],Table38[name],Table38[flux],0)</f>
        <v>0</v>
      </c>
      <c r="S1698" s="1">
        <f>_xlfn.XLOOKUP(SUBSTITUTE(Table5[[#This Row],[rxn]],"RXN-","ENZLOAD-"),Table38[name],Table38[flux],0)</f>
        <v>0</v>
      </c>
      <c r="T1698" s="1" t="b">
        <f>AND(Table5[[#This Row],[ENZLOAD flux in kapp-slack.gms]]=0,Table5[[#This Row],[flux in kapp-slack.gms]]&lt;&gt;0,NOT(Table5[[#This Row],[spont or unknown?]]))</f>
        <v>0</v>
      </c>
      <c r="U1698" s="1" t="b">
        <f>OR(_xlfn.TEXTAFTER(Table5[[#This Row],[rxn]],"-",-1)="SPONT",_xlfn.TEXTAFTER(Table5[[#This Row],[rxn]],"-",-1)="UNKNOWN")</f>
        <v>0</v>
      </c>
      <c r="V1698" s="1">
        <f>_xlfn.XLOOKUP(SUBSTITUTE(Table5[[#This Row],[rxn]],"RXN-","ENZLOAD-"),Table4[rxn],Table4[ub],0)</f>
        <v>0.42073064999999998</v>
      </c>
      <c r="W1698" s="1" t="b">
        <f>AND(Table5[[#This Row],[FVA ENZLOAD flux UB]]=0,Table5[[#This Row],[ENZ not made when it should be?]])</f>
        <v>0</v>
      </c>
    </row>
    <row r="1699" spans="1:23" hidden="1">
      <c r="A1699" s="1"/>
      <c r="B1699" s="1" t="str">
        <f>_xlfn.TEXTBEFORE(Table38[[#This Row],[all fluxes from kapp-slack]]," ",,,,"")</f>
        <v/>
      </c>
      <c r="C1699" s="1">
        <f>_xlfn.NUMBERVALUE(IFERROR(_xlfn.TEXTAFTER(Table38[[#This Row],[all fluxes from kapp-slack]]," ",-1,,,""),""))</f>
        <v>0</v>
      </c>
      <c r="F1699" s="1" t="s">
        <v>9889</v>
      </c>
      <c r="G1699" s="1" t="str">
        <f>_xlfn.TEXTBEFORE(Table5[[#This Row],[rxn     kapp_old        kapp_slack_ub   kapp_slack_lb]]," ")</f>
        <v>RXN-TREH_v_FWD-rt0212</v>
      </c>
      <c r="H169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69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699" s="1">
        <f>_xlfn.NUMBERVALUE(_xlfn.TEXTAFTER(Table5[[#This Row],[rxn     kapp_old        kapp_slack_ub   kapp_slack_lb]]," ",-1))</f>
        <v>0</v>
      </c>
      <c r="K1699" s="1">
        <f>_xlfn.XLOOKUP(SUBSTITUTE(Table5[[#This Row],[rxn]],"RXN-","ENZLOAD-"),ENZLOAD[name],ENZLOAD[flux],0)</f>
        <v>2.6587800379999901E-7</v>
      </c>
      <c r="L1699" s="1" t="str">
        <f>"'"&amp;Table5[[#This Row],[rxn]]&amp;"'"&amp;CHAR(9)&amp;IF(AND(Table5[[#This Row],[kapp_slack_ub]]&lt;&gt;0,Table5[[#This Row],[kapp_old]]&lt;$F$1),$F$1,Table5[[#This Row],[kapp_old]])</f>
        <v>'RXN-TREH_v_FWD-rt0212'	27141.27779288</v>
      </c>
      <c r="M1699" s="1">
        <f>_xlfn.XLOOKUP(Table5[[#This Row],[rxn]],Table3[name],Table3[flux],$F$1)</f>
        <v>27141.277792879999</v>
      </c>
      <c r="N1699" s="1">
        <f>IFERROR(Table5[[#This Row],[min flux]]/Table5[[#This Row],[associated enzload]],"")</f>
        <v>102081696887.18002</v>
      </c>
      <c r="O1699" s="1">
        <f>_xlfn.NUMBERVALUE(IF(Table5[[#This Row],[flux/enzload]]="","",ABS($N$1-Table5[[#This Row],[flux/enzload]])))</f>
        <v>1297834620771.77</v>
      </c>
      <c r="P1699" s="1">
        <f>Table5[[#This Row],[kapp_old]]+IFERROR(((Table5[[#This Row],[kapp_slack_ub]]-Table5[[#This Row],[kapp_slack_lb]])/Table5[[#This Row],[associated enzload]]),0)</f>
        <v>27141.277792879999</v>
      </c>
      <c r="Q1699" s="1" t="str">
        <f>"'"&amp;Table5[[#This Row],[rxn]]&amp;"'"&amp;CHAR(9)&amp;Table5[[#This Row],[kapp + (slack_ub - slack_lb)/enzload]]</f>
        <v>'RXN-TREH_v_FWD-rt0212'	27141.27779288</v>
      </c>
      <c r="R1699" s="1">
        <f>_xlfn.XLOOKUP(Table5[[#This Row],[rxn]],Table38[name],Table38[flux],0)</f>
        <v>0</v>
      </c>
      <c r="S1699" s="1">
        <f>_xlfn.XLOOKUP(SUBSTITUTE(Table5[[#This Row],[rxn]],"RXN-","ENZLOAD-"),Table38[name],Table38[flux],0)</f>
        <v>0</v>
      </c>
      <c r="T1699" s="1" t="b">
        <f>AND(Table5[[#This Row],[ENZLOAD flux in kapp-slack.gms]]=0,Table5[[#This Row],[flux in kapp-slack.gms]]&lt;&gt;0,NOT(Table5[[#This Row],[spont or unknown?]]))</f>
        <v>0</v>
      </c>
      <c r="U1699" s="1" t="b">
        <f>OR(_xlfn.TEXTAFTER(Table5[[#This Row],[rxn]],"-",-1)="SPONT",_xlfn.TEXTAFTER(Table5[[#This Row],[rxn]],"-",-1)="UNKNOWN")</f>
        <v>0</v>
      </c>
      <c r="V1699" s="1">
        <f>_xlfn.XLOOKUP(SUBSTITUTE(Table5[[#This Row],[rxn]],"RXN-","ENZLOAD-"),Table4[rxn],Table4[ub],0)</f>
        <v>0.56883907</v>
      </c>
      <c r="W1699" s="1" t="b">
        <f>AND(Table5[[#This Row],[FVA ENZLOAD flux UB]]=0,Table5[[#This Row],[ENZ not made when it should be?]])</f>
        <v>0</v>
      </c>
    </row>
    <row r="1700" spans="1:23" hidden="1">
      <c r="A1700" s="1"/>
      <c r="B1700" s="1" t="str">
        <f>_xlfn.TEXTBEFORE(Table38[[#This Row],[all fluxes from kapp-slack]]," ",,,,"")</f>
        <v/>
      </c>
      <c r="C1700" s="1">
        <f>_xlfn.NUMBERVALUE(IFERROR(_xlfn.TEXTAFTER(Table38[[#This Row],[all fluxes from kapp-slack]]," ",-1,,,""),""))</f>
        <v>0</v>
      </c>
      <c r="F1700" s="1" t="s">
        <v>9892</v>
      </c>
      <c r="G1700" s="1" t="str">
        <f>_xlfn.TEXTBEFORE(Table5[[#This Row],[rxn     kapp_old        kapp_slack_ub   kapp_slack_lb]]," ")</f>
        <v>RXN-TREtps_e_FWD-rt0769</v>
      </c>
      <c r="H170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70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700" s="1">
        <f>_xlfn.NUMBERVALUE(_xlfn.TEXTAFTER(Table5[[#This Row],[rxn     kapp_old        kapp_slack_ub   kapp_slack_lb]]," ",-1))</f>
        <v>0</v>
      </c>
      <c r="K1700" s="1">
        <f>_xlfn.XLOOKUP(SUBSTITUTE(Table5[[#This Row],[rxn]],"RXN-","ENZLOAD-"),ENZLOAD[name],ENZLOAD[flux],0)</f>
        <v>2.2894199899999999E-9</v>
      </c>
      <c r="L1700" s="1" t="str">
        <f>"'"&amp;Table5[[#This Row],[rxn]]&amp;"'"&amp;CHAR(9)&amp;IF(AND(Table5[[#This Row],[kapp_slack_ub]]&lt;&gt;0,Table5[[#This Row],[kapp_old]]&lt;$F$1),$F$1,Table5[[#This Row],[kapp_old]])</f>
        <v>'RXN-TREtps_e_FWD-rt0769'	27141.27779288</v>
      </c>
      <c r="M1700" s="1">
        <f>_xlfn.XLOOKUP(Table5[[#This Row],[rxn]],Table3[name],Table3[flux],$F$1)</f>
        <v>27141.277792879999</v>
      </c>
      <c r="N1700" s="1">
        <f>IFERROR(Table5[[#This Row],[min flux]]/Table5[[#This Row],[associated enzload]],"")</f>
        <v>11855089023172.197</v>
      </c>
      <c r="O1700" s="1">
        <f>_xlfn.NUMBERVALUE(IF(Table5[[#This Row],[flux/enzload]]="","",ABS($N$1-Table5[[#This Row],[flux/enzload]])))</f>
        <v>10455172705513.199</v>
      </c>
      <c r="P1700" s="1">
        <f>Table5[[#This Row],[kapp_old]]+IFERROR(((Table5[[#This Row],[kapp_slack_ub]]-Table5[[#This Row],[kapp_slack_lb]])/Table5[[#This Row],[associated enzload]]),0)</f>
        <v>27141.277792879999</v>
      </c>
      <c r="Q1700" s="1" t="str">
        <f>"'"&amp;Table5[[#This Row],[rxn]]&amp;"'"&amp;CHAR(9)&amp;Table5[[#This Row],[kapp + (slack_ub - slack_lb)/enzload]]</f>
        <v>'RXN-TREtps_e_FWD-rt0769'	27141.27779288</v>
      </c>
      <c r="R1700" s="1">
        <f>_xlfn.XLOOKUP(Table5[[#This Row],[rxn]],Table38[name],Table38[flux],0)</f>
        <v>0</v>
      </c>
      <c r="S1700" s="1">
        <f>_xlfn.XLOOKUP(SUBSTITUTE(Table5[[#This Row],[rxn]],"RXN-","ENZLOAD-"),Table38[name],Table38[flux],0)</f>
        <v>0</v>
      </c>
      <c r="T1700" s="1" t="b">
        <f>AND(Table5[[#This Row],[ENZLOAD flux in kapp-slack.gms]]=0,Table5[[#This Row],[flux in kapp-slack.gms]]&lt;&gt;0,NOT(Table5[[#This Row],[spont or unknown?]]))</f>
        <v>0</v>
      </c>
      <c r="U1700" s="1" t="b">
        <f>OR(_xlfn.TEXTAFTER(Table5[[#This Row],[rxn]],"-",-1)="SPONT",_xlfn.TEXTAFTER(Table5[[#This Row],[rxn]],"-",-1)="UNKNOWN")</f>
        <v>0</v>
      </c>
      <c r="V1700" s="1">
        <f>_xlfn.XLOOKUP(SUBSTITUTE(Table5[[#This Row],[rxn]],"RXN-","ENZLOAD-"),Table4[rxn],Table4[ub],0)</f>
        <v>0.69569630999999998</v>
      </c>
      <c r="W1700" s="1" t="b">
        <f>AND(Table5[[#This Row],[FVA ENZLOAD flux UB]]=0,Table5[[#This Row],[ENZ not made when it should be?]])</f>
        <v>0</v>
      </c>
    </row>
    <row r="1701" spans="1:23" hidden="1">
      <c r="A1701" s="1"/>
      <c r="B1701" s="1" t="str">
        <f>_xlfn.TEXTBEFORE(Table38[[#This Row],[all fluxes from kapp-slack]]," ",,,,"")</f>
        <v/>
      </c>
      <c r="C1701" s="1">
        <f>_xlfn.NUMBERVALUE(IFERROR(_xlfn.TEXTAFTER(Table38[[#This Row],[all fluxes from kapp-slack]]," ",-1,,,""),""))</f>
        <v>0</v>
      </c>
      <c r="F1701" s="1" t="s">
        <v>9893</v>
      </c>
      <c r="G1701" s="1" t="str">
        <f>_xlfn.TEXTBEFORE(Table5[[#This Row],[rxn     kapp_old        kapp_slack_ub   kapp_slack_lb]]," ")</f>
        <v>RXN-TREtps_e_REV-rt0769</v>
      </c>
      <c r="H170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70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701" s="1">
        <f>_xlfn.NUMBERVALUE(_xlfn.TEXTAFTER(Table5[[#This Row],[rxn     kapp_old        kapp_slack_ub   kapp_slack_lb]]," ",-1))</f>
        <v>0</v>
      </c>
      <c r="K1701" s="1">
        <f>_xlfn.XLOOKUP(SUBSTITUTE(Table5[[#This Row],[rxn]],"RXN-","ENZLOAD-"),ENZLOAD[name],ENZLOAD[flux],0)</f>
        <v>2.2894199899999999E-9</v>
      </c>
      <c r="L1701" s="1" t="str">
        <f>"'"&amp;Table5[[#This Row],[rxn]]&amp;"'"&amp;CHAR(9)&amp;IF(AND(Table5[[#This Row],[kapp_slack_ub]]&lt;&gt;0,Table5[[#This Row],[kapp_old]]&lt;$F$1),$F$1,Table5[[#This Row],[kapp_old]])</f>
        <v>'RXN-TREtps_e_REV-rt0769'	27141.27779288</v>
      </c>
      <c r="M1701" s="1">
        <f>_xlfn.XLOOKUP(Table5[[#This Row],[rxn]],Table3[name],Table3[flux],$F$1)</f>
        <v>27141.277792879999</v>
      </c>
      <c r="N1701" s="1">
        <f>IFERROR(Table5[[#This Row],[min flux]]/Table5[[#This Row],[associated enzload]],"")</f>
        <v>11855089023172.197</v>
      </c>
      <c r="O1701" s="1">
        <f>_xlfn.NUMBERVALUE(IF(Table5[[#This Row],[flux/enzload]]="","",ABS($N$1-Table5[[#This Row],[flux/enzload]])))</f>
        <v>10455172705513.199</v>
      </c>
      <c r="P1701" s="1">
        <f>Table5[[#This Row],[kapp_old]]+IFERROR(((Table5[[#This Row],[kapp_slack_ub]]-Table5[[#This Row],[kapp_slack_lb]])/Table5[[#This Row],[associated enzload]]),0)</f>
        <v>27141.277792879999</v>
      </c>
      <c r="Q1701" s="1" t="str">
        <f>"'"&amp;Table5[[#This Row],[rxn]]&amp;"'"&amp;CHAR(9)&amp;Table5[[#This Row],[kapp + (slack_ub - slack_lb)/enzload]]</f>
        <v>'RXN-TREtps_e_REV-rt0769'	27141.27779288</v>
      </c>
      <c r="R1701" s="1">
        <f>_xlfn.XLOOKUP(Table5[[#This Row],[rxn]],Table38[name],Table38[flux],0)</f>
        <v>0</v>
      </c>
      <c r="S1701" s="1">
        <f>_xlfn.XLOOKUP(SUBSTITUTE(Table5[[#This Row],[rxn]],"RXN-","ENZLOAD-"),Table38[name],Table38[flux],0)</f>
        <v>0</v>
      </c>
      <c r="T1701" s="1" t="b">
        <f>AND(Table5[[#This Row],[ENZLOAD flux in kapp-slack.gms]]=0,Table5[[#This Row],[flux in kapp-slack.gms]]&lt;&gt;0,NOT(Table5[[#This Row],[spont or unknown?]]))</f>
        <v>0</v>
      </c>
      <c r="U1701" s="1" t="b">
        <f>OR(_xlfn.TEXTAFTER(Table5[[#This Row],[rxn]],"-",-1)="SPONT",_xlfn.TEXTAFTER(Table5[[#This Row],[rxn]],"-",-1)="UNKNOWN")</f>
        <v>0</v>
      </c>
      <c r="V1701" s="1">
        <f>_xlfn.XLOOKUP(SUBSTITUTE(Table5[[#This Row],[rxn]],"RXN-","ENZLOAD-"),Table4[rxn],Table4[ub],0)</f>
        <v>0.69569630999999998</v>
      </c>
      <c r="W1701" s="1" t="b">
        <f>AND(Table5[[#This Row],[FVA ENZLOAD flux UB]]=0,Table5[[#This Row],[ENZ not made when it should be?]])</f>
        <v>0</v>
      </c>
    </row>
    <row r="1702" spans="1:23" hidden="1">
      <c r="A1702" s="1"/>
      <c r="B1702" s="1" t="str">
        <f>_xlfn.TEXTBEFORE(Table38[[#This Row],[all fluxes from kapp-slack]]," ",,,,"")</f>
        <v/>
      </c>
      <c r="C1702" s="1">
        <f>_xlfn.NUMBERVALUE(IFERROR(_xlfn.TEXTAFTER(Table38[[#This Row],[all fluxes from kapp-slack]]," ",-1,,,""),""))</f>
        <v>0</v>
      </c>
      <c r="F1702" s="1" t="s">
        <v>9896</v>
      </c>
      <c r="G1702" s="1" t="str">
        <f>_xlfn.TEXTBEFORE(Table5[[#This Row],[rxn     kapp_old        kapp_slack_ub   kapp_slack_lb]]," ")</f>
        <v>RXN-TRPDC_c_FWD-rt1736</v>
      </c>
      <c r="H170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70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702" s="1">
        <f>_xlfn.NUMBERVALUE(_xlfn.TEXTAFTER(Table5[[#This Row],[rxn     kapp_old        kapp_slack_ub   kapp_slack_lb]]," ",-1))</f>
        <v>0</v>
      </c>
      <c r="K1702" s="1">
        <f>_xlfn.XLOOKUP(SUBSTITUTE(Table5[[#This Row],[rxn]],"RXN-","ENZLOAD-"),ENZLOAD[name],ENZLOAD[flux],0)</f>
        <v>2.25051092159999E-7</v>
      </c>
      <c r="L1702" s="1" t="str">
        <f>"'"&amp;Table5[[#This Row],[rxn]]&amp;"'"&amp;CHAR(9)&amp;IF(AND(Table5[[#This Row],[kapp_slack_ub]]&lt;&gt;0,Table5[[#This Row],[kapp_old]]&lt;$F$1),$F$1,Table5[[#This Row],[kapp_old]])</f>
        <v>'RXN-TRPDC_c_FWD-rt1736'	27141.27779288</v>
      </c>
      <c r="M1702" s="1">
        <f>_xlfn.XLOOKUP(Table5[[#This Row],[rxn]],Table3[name],Table3[flux],$F$1)</f>
        <v>27141.277792879999</v>
      </c>
      <c r="N1702" s="1">
        <f>IFERROR(Table5[[#This Row],[min flux]]/Table5[[#This Row],[associated enzload]],"")</f>
        <v>120600515786.80647</v>
      </c>
      <c r="O1702" s="1">
        <f>_xlfn.NUMBERVALUE(IF(Table5[[#This Row],[flux/enzload]]="","",ABS($N$1-Table5[[#This Row],[flux/enzload]])))</f>
        <v>1279315801872.1499</v>
      </c>
      <c r="P1702" s="1">
        <f>Table5[[#This Row],[kapp_old]]+IFERROR(((Table5[[#This Row],[kapp_slack_ub]]-Table5[[#This Row],[kapp_slack_lb]])/Table5[[#This Row],[associated enzload]]),0)</f>
        <v>27141.277792879999</v>
      </c>
      <c r="Q1702" s="1" t="str">
        <f>"'"&amp;Table5[[#This Row],[rxn]]&amp;"'"&amp;CHAR(9)&amp;Table5[[#This Row],[kapp + (slack_ub - slack_lb)/enzload]]</f>
        <v>'RXN-TRPDC_c_FWD-rt1736'	27141.27779288</v>
      </c>
      <c r="R1702" s="1">
        <f>_xlfn.XLOOKUP(Table5[[#This Row],[rxn]],Table38[name],Table38[flux],0)</f>
        <v>0</v>
      </c>
      <c r="S1702" s="1">
        <f>_xlfn.XLOOKUP(SUBSTITUTE(Table5[[#This Row],[rxn]],"RXN-","ENZLOAD-"),Table38[name],Table38[flux],0)</f>
        <v>0</v>
      </c>
      <c r="T1702" s="1" t="b">
        <f>AND(Table5[[#This Row],[ENZLOAD flux in kapp-slack.gms]]=0,Table5[[#This Row],[flux in kapp-slack.gms]]&lt;&gt;0,NOT(Table5[[#This Row],[spont or unknown?]]))</f>
        <v>0</v>
      </c>
      <c r="U1702" s="1" t="b">
        <f>OR(_xlfn.TEXTAFTER(Table5[[#This Row],[rxn]],"-",-1)="SPONT",_xlfn.TEXTAFTER(Table5[[#This Row],[rxn]],"-",-1)="UNKNOWN")</f>
        <v>0</v>
      </c>
      <c r="V1702" s="1">
        <f>_xlfn.XLOOKUP(SUBSTITUTE(Table5[[#This Row],[rxn]],"RXN-","ENZLOAD-"),Table4[rxn],Table4[ub],0)</f>
        <v>0.69429527999999996</v>
      </c>
      <c r="W1702" s="1" t="b">
        <f>AND(Table5[[#This Row],[FVA ENZLOAD flux UB]]=0,Table5[[#This Row],[ENZ not made when it should be?]])</f>
        <v>0</v>
      </c>
    </row>
    <row r="1703" spans="1:23" hidden="1">
      <c r="A1703" s="1"/>
      <c r="B1703" s="1" t="str">
        <f>_xlfn.TEXTBEFORE(Table38[[#This Row],[all fluxes from kapp-slack]]," ",,,,"")</f>
        <v/>
      </c>
      <c r="C1703" s="1">
        <f>_xlfn.NUMBERVALUE(IFERROR(_xlfn.TEXTAFTER(Table38[[#This Row],[all fluxes from kapp-slack]]," ",-1,,,""),""))</f>
        <v>0</v>
      </c>
      <c r="F1703" s="1" t="s">
        <v>9897</v>
      </c>
      <c r="G1703" s="1" t="str">
        <f>_xlfn.TEXTBEFORE(Table5[[#This Row],[rxn     kapp_old        kapp_slack_ub   kapp_slack_lb]]," ")</f>
        <v>RXN-TRPDC_c_REV-rt1736</v>
      </c>
      <c r="H170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70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703" s="1">
        <f>_xlfn.NUMBERVALUE(_xlfn.TEXTAFTER(Table5[[#This Row],[rxn     kapp_old        kapp_slack_ub   kapp_slack_lb]]," ",-1))</f>
        <v>0</v>
      </c>
      <c r="K1703" s="1">
        <f>_xlfn.XLOOKUP(SUBSTITUTE(Table5[[#This Row],[rxn]],"RXN-","ENZLOAD-"),ENZLOAD[name],ENZLOAD[flux],0)</f>
        <v>2.25051092159999E-7</v>
      </c>
      <c r="L1703" s="1" t="str">
        <f>"'"&amp;Table5[[#This Row],[rxn]]&amp;"'"&amp;CHAR(9)&amp;IF(AND(Table5[[#This Row],[kapp_slack_ub]]&lt;&gt;0,Table5[[#This Row],[kapp_old]]&lt;$F$1),$F$1,Table5[[#This Row],[kapp_old]])</f>
        <v>'RXN-TRPDC_c_REV-rt1736'	27141.27779288</v>
      </c>
      <c r="M1703" s="1">
        <f>_xlfn.XLOOKUP(Table5[[#This Row],[rxn]],Table3[name],Table3[flux],$F$1)</f>
        <v>27141.277792879999</v>
      </c>
      <c r="N1703" s="1">
        <f>IFERROR(Table5[[#This Row],[min flux]]/Table5[[#This Row],[associated enzload]],"")</f>
        <v>120600515786.80647</v>
      </c>
      <c r="O1703" s="1">
        <f>_xlfn.NUMBERVALUE(IF(Table5[[#This Row],[flux/enzload]]="","",ABS($N$1-Table5[[#This Row],[flux/enzload]])))</f>
        <v>1279315801872.1499</v>
      </c>
      <c r="P1703" s="1">
        <f>Table5[[#This Row],[kapp_old]]+IFERROR(((Table5[[#This Row],[kapp_slack_ub]]-Table5[[#This Row],[kapp_slack_lb]])/Table5[[#This Row],[associated enzload]]),0)</f>
        <v>27141.277792879999</v>
      </c>
      <c r="Q1703" s="1" t="str">
        <f>"'"&amp;Table5[[#This Row],[rxn]]&amp;"'"&amp;CHAR(9)&amp;Table5[[#This Row],[kapp + (slack_ub - slack_lb)/enzload]]</f>
        <v>'RXN-TRPDC_c_REV-rt1736'	27141.27779288</v>
      </c>
      <c r="R1703" s="1">
        <f>_xlfn.XLOOKUP(Table5[[#This Row],[rxn]],Table38[name],Table38[flux],0)</f>
        <v>0</v>
      </c>
      <c r="S1703" s="1">
        <f>_xlfn.XLOOKUP(SUBSTITUTE(Table5[[#This Row],[rxn]],"RXN-","ENZLOAD-"),Table38[name],Table38[flux],0)</f>
        <v>0</v>
      </c>
      <c r="T1703" s="1" t="b">
        <f>AND(Table5[[#This Row],[ENZLOAD flux in kapp-slack.gms]]=0,Table5[[#This Row],[flux in kapp-slack.gms]]&lt;&gt;0,NOT(Table5[[#This Row],[spont or unknown?]]))</f>
        <v>0</v>
      </c>
      <c r="U1703" s="1" t="b">
        <f>OR(_xlfn.TEXTAFTER(Table5[[#This Row],[rxn]],"-",-1)="SPONT",_xlfn.TEXTAFTER(Table5[[#This Row],[rxn]],"-",-1)="UNKNOWN")</f>
        <v>0</v>
      </c>
      <c r="V1703" s="1">
        <f>_xlfn.XLOOKUP(SUBSTITUTE(Table5[[#This Row],[rxn]],"RXN-","ENZLOAD-"),Table4[rxn],Table4[ub],0)</f>
        <v>0.69429527999999996</v>
      </c>
      <c r="W1703" s="1" t="b">
        <f>AND(Table5[[#This Row],[FVA ENZLOAD flux UB]]=0,Table5[[#This Row],[ENZ not made when it should be?]])</f>
        <v>0</v>
      </c>
    </row>
    <row r="1704" spans="1:23" hidden="1">
      <c r="A1704" s="1"/>
      <c r="B1704" s="1" t="str">
        <f>_xlfn.TEXTBEFORE(Table38[[#This Row],[all fluxes from kapp-slack]]," ",,,,"")</f>
        <v/>
      </c>
      <c r="C1704" s="1">
        <f>_xlfn.NUMBERVALUE(IFERROR(_xlfn.TEXTAFTER(Table38[[#This Row],[all fluxes from kapp-slack]]," ",-1,,,""),""))</f>
        <v>0</v>
      </c>
      <c r="F1704" s="1" t="s">
        <v>9901</v>
      </c>
      <c r="G1704" s="1" t="str">
        <f>_xlfn.TEXTBEFORE(Table5[[#This Row],[rxn     kapp_old        kapp_slack_ub   kapp_slack_lb]]," ")</f>
        <v>RXN-TRPTA_c_FWD-rt7471</v>
      </c>
      <c r="H170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70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704" s="1">
        <f>_xlfn.NUMBERVALUE(_xlfn.TEXTAFTER(Table5[[#This Row],[rxn     kapp_old        kapp_slack_ub   kapp_slack_lb]]," ",-1))</f>
        <v>0</v>
      </c>
      <c r="K1704" s="1">
        <f>_xlfn.XLOOKUP(SUBSTITUTE(Table5[[#This Row],[rxn]],"RXN-","ENZLOAD-"),ENZLOAD[name],ENZLOAD[flux],0)</f>
        <v>1.7271401478999999E-7</v>
      </c>
      <c r="L1704" s="1" t="str">
        <f>"'"&amp;Table5[[#This Row],[rxn]]&amp;"'"&amp;CHAR(9)&amp;IF(AND(Table5[[#This Row],[kapp_slack_ub]]&lt;&gt;0,Table5[[#This Row],[kapp_old]]&lt;$F$1),$F$1,Table5[[#This Row],[kapp_old]])</f>
        <v>'RXN-TRPTA_c_FWD-rt7471'	27141.27779288</v>
      </c>
      <c r="M1704" s="1">
        <f>_xlfn.XLOOKUP(Table5[[#This Row],[rxn]],Table3[name],Table3[flux],$F$1)</f>
        <v>27141.277792879999</v>
      </c>
      <c r="N1704" s="1">
        <f>IFERROR(Table5[[#This Row],[min flux]]/Table5[[#This Row],[associated enzload]],"")</f>
        <v>157145775494.1347</v>
      </c>
      <c r="O1704" s="1">
        <f>_xlfn.NUMBERVALUE(IF(Table5[[#This Row],[flux/enzload]]="","",ABS($N$1-Table5[[#This Row],[flux/enzload]])))</f>
        <v>1242770542164.8201</v>
      </c>
      <c r="P1704" s="1">
        <f>Table5[[#This Row],[kapp_old]]+IFERROR(((Table5[[#This Row],[kapp_slack_ub]]-Table5[[#This Row],[kapp_slack_lb]])/Table5[[#This Row],[associated enzload]]),0)</f>
        <v>27141.277792879999</v>
      </c>
      <c r="Q1704" s="1" t="str">
        <f>"'"&amp;Table5[[#This Row],[rxn]]&amp;"'"&amp;CHAR(9)&amp;Table5[[#This Row],[kapp + (slack_ub - slack_lb)/enzload]]</f>
        <v>'RXN-TRPTA_c_FWD-rt7471'	27141.27779288</v>
      </c>
      <c r="R1704" s="1">
        <f>_xlfn.XLOOKUP(Table5[[#This Row],[rxn]],Table38[name],Table38[flux],0)</f>
        <v>0</v>
      </c>
      <c r="S1704" s="1">
        <f>_xlfn.XLOOKUP(SUBSTITUTE(Table5[[#This Row],[rxn]],"RXN-","ENZLOAD-"),Table38[name],Table38[flux],0)</f>
        <v>0</v>
      </c>
      <c r="T1704" s="1" t="b">
        <f>AND(Table5[[#This Row],[ENZLOAD flux in kapp-slack.gms]]=0,Table5[[#This Row],[flux in kapp-slack.gms]]&lt;&gt;0,NOT(Table5[[#This Row],[spont or unknown?]]))</f>
        <v>0</v>
      </c>
      <c r="U1704" s="1" t="b">
        <f>OR(_xlfn.TEXTAFTER(Table5[[#This Row],[rxn]],"-",-1)="SPONT",_xlfn.TEXTAFTER(Table5[[#This Row],[rxn]],"-",-1)="UNKNOWN")</f>
        <v>0</v>
      </c>
      <c r="V1704" s="1">
        <f>_xlfn.XLOOKUP(SUBSTITUTE(Table5[[#This Row],[rxn]],"RXN-","ENZLOAD-"),Table4[rxn],Table4[ub],0)</f>
        <v>0.63835123999999999</v>
      </c>
      <c r="W1704" s="1" t="b">
        <f>AND(Table5[[#This Row],[FVA ENZLOAD flux UB]]=0,Table5[[#This Row],[ENZ not made when it should be?]])</f>
        <v>0</v>
      </c>
    </row>
    <row r="1705" spans="1:23" hidden="1">
      <c r="A1705" s="1"/>
      <c r="B1705" s="1" t="str">
        <f>_xlfn.TEXTBEFORE(Table38[[#This Row],[all fluxes from kapp-slack]]," ",,,,"")</f>
        <v/>
      </c>
      <c r="C1705" s="1">
        <f>_xlfn.NUMBERVALUE(IFERROR(_xlfn.TEXTAFTER(Table38[[#This Row],[all fluxes from kapp-slack]]," ",-1,,,""),""))</f>
        <v>0</v>
      </c>
      <c r="F1705" s="1" t="s">
        <v>9903</v>
      </c>
      <c r="G1705" s="1" t="str">
        <f>_xlfn.TEXTBEFORE(Table5[[#This Row],[rxn     kapp_old        kapp_slack_ub   kapp_slack_lb]]," ")</f>
        <v>RXN-TRPTRS_m_FWD-rt7165</v>
      </c>
      <c r="H170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70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705" s="1">
        <f>_xlfn.NUMBERVALUE(_xlfn.TEXTAFTER(Table5[[#This Row],[rxn     kapp_old        kapp_slack_ub   kapp_slack_lb]]," ",-1))</f>
        <v>0</v>
      </c>
      <c r="K1705" s="1">
        <f>_xlfn.XLOOKUP(SUBSTITUTE(Table5[[#This Row],[rxn]],"RXN-","ENZLOAD-"),ENZLOAD[name],ENZLOAD[flux],0)</f>
        <v>1.0396065337E-7</v>
      </c>
      <c r="L1705" s="1" t="str">
        <f>"'"&amp;Table5[[#This Row],[rxn]]&amp;"'"&amp;CHAR(9)&amp;IF(AND(Table5[[#This Row],[kapp_slack_ub]]&lt;&gt;0,Table5[[#This Row],[kapp_old]]&lt;$F$1),$F$1,Table5[[#This Row],[kapp_old]])</f>
        <v>'RXN-TRPTRS_m_FWD-rt7165'	27141.27779288</v>
      </c>
      <c r="M1705" s="1">
        <f>_xlfn.XLOOKUP(Table5[[#This Row],[rxn]],Table3[name],Table3[flux],$F$1)</f>
        <v>27141.277792879999</v>
      </c>
      <c r="N1705" s="1">
        <f>IFERROR(Table5[[#This Row],[min flux]]/Table5[[#This Row],[associated enzload]],"")</f>
        <v>261072597305.47418</v>
      </c>
      <c r="O1705" s="1">
        <f>_xlfn.NUMBERVALUE(IF(Table5[[#This Row],[flux/enzload]]="","",ABS($N$1-Table5[[#This Row],[flux/enzload]])))</f>
        <v>1138843720353.48</v>
      </c>
      <c r="P1705" s="1">
        <f>Table5[[#This Row],[kapp_old]]+IFERROR(((Table5[[#This Row],[kapp_slack_ub]]-Table5[[#This Row],[kapp_slack_lb]])/Table5[[#This Row],[associated enzload]]),0)</f>
        <v>27141.277792879999</v>
      </c>
      <c r="Q1705" s="1" t="str">
        <f>"'"&amp;Table5[[#This Row],[rxn]]&amp;"'"&amp;CHAR(9)&amp;Table5[[#This Row],[kapp + (slack_ub - slack_lb)/enzload]]</f>
        <v>'RXN-TRPTRS_m_FWD-rt7165'	27141.27779288</v>
      </c>
      <c r="R1705" s="1">
        <f>_xlfn.XLOOKUP(Table5[[#This Row],[rxn]],Table38[name],Table38[flux],0)</f>
        <v>0</v>
      </c>
      <c r="S1705" s="1">
        <f>_xlfn.XLOOKUP(SUBSTITUTE(Table5[[#This Row],[rxn]],"RXN-","ENZLOAD-"),Table38[name],Table38[flux],0)</f>
        <v>0</v>
      </c>
      <c r="T1705" s="1" t="b">
        <f>AND(Table5[[#This Row],[ENZLOAD flux in kapp-slack.gms]]=0,Table5[[#This Row],[flux in kapp-slack.gms]]&lt;&gt;0,NOT(Table5[[#This Row],[spont or unknown?]]))</f>
        <v>0</v>
      </c>
      <c r="U1705" s="1" t="b">
        <f>OR(_xlfn.TEXTAFTER(Table5[[#This Row],[rxn]],"-",-1)="SPONT",_xlfn.TEXTAFTER(Table5[[#This Row],[rxn]],"-",-1)="UNKNOWN")</f>
        <v>0</v>
      </c>
      <c r="V1705" s="1">
        <f>_xlfn.XLOOKUP(SUBSTITUTE(Table5[[#This Row],[rxn]],"RXN-","ENZLOAD-"),Table4[rxn],Table4[ub],0)</f>
        <v>0.94337230999999999</v>
      </c>
      <c r="W1705" s="1" t="b">
        <f>AND(Table5[[#This Row],[FVA ENZLOAD flux UB]]=0,Table5[[#This Row],[ENZ not made when it should be?]])</f>
        <v>0</v>
      </c>
    </row>
    <row r="1706" spans="1:23" hidden="1">
      <c r="A1706" s="1"/>
      <c r="B1706" s="1" t="str">
        <f>_xlfn.TEXTBEFORE(Table38[[#This Row],[all fluxes from kapp-slack]]," ",,,,"")</f>
        <v/>
      </c>
      <c r="C1706" s="1">
        <f>_xlfn.NUMBERVALUE(IFERROR(_xlfn.TEXTAFTER(Table38[[#This Row],[all fluxes from kapp-slack]]," ",-1,,,""),""))</f>
        <v>0</v>
      </c>
      <c r="F1706" s="1" t="s">
        <v>9918</v>
      </c>
      <c r="G1706" s="1" t="str">
        <f>_xlfn.TEXTBEFORE(Table5[[#This Row],[rxn     kapp_old        kapp_slack_ub   kapp_slack_lb]]," ")</f>
        <v>RXN-TTDCAt_c_e_FWD-rt15442799</v>
      </c>
      <c r="H170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70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706" s="1">
        <f>_xlfn.NUMBERVALUE(_xlfn.TEXTAFTER(Table5[[#This Row],[rxn     kapp_old        kapp_slack_ub   kapp_slack_lb]]," ",-1))</f>
        <v>0</v>
      </c>
      <c r="K1706" s="1">
        <f>_xlfn.XLOOKUP(SUBSTITUTE(Table5[[#This Row],[rxn]],"RXN-","ENZLOAD-"),ENZLOAD[name],ENZLOAD[flux],0)</f>
        <v>3.7733456139999999E-8</v>
      </c>
      <c r="L1706" s="1" t="str">
        <f>"'"&amp;Table5[[#This Row],[rxn]]&amp;"'"&amp;CHAR(9)&amp;IF(AND(Table5[[#This Row],[kapp_slack_ub]]&lt;&gt;0,Table5[[#This Row],[kapp_old]]&lt;$F$1),$F$1,Table5[[#This Row],[kapp_old]])</f>
        <v>'RXN-TTDCAt_c_e_FWD-rt15442799'	27141.27779288</v>
      </c>
      <c r="M1706" s="1">
        <f>_xlfn.XLOOKUP(Table5[[#This Row],[rxn]],Table3[name],Table3[flux],$F$1)</f>
        <v>27141.277792879999</v>
      </c>
      <c r="N1706" s="1">
        <f>IFERROR(Table5[[#This Row],[min flux]]/Table5[[#This Row],[associated enzload]],"")</f>
        <v>719289473303.99512</v>
      </c>
      <c r="O1706" s="1">
        <f>_xlfn.NUMBERVALUE(IF(Table5[[#This Row],[flux/enzload]]="","",ABS($N$1-Table5[[#This Row],[flux/enzload]])))</f>
        <v>680626844354.95801</v>
      </c>
      <c r="P1706" s="1">
        <f>Table5[[#This Row],[kapp_old]]+IFERROR(((Table5[[#This Row],[kapp_slack_ub]]-Table5[[#This Row],[kapp_slack_lb]])/Table5[[#This Row],[associated enzload]]),0)</f>
        <v>27141.277792879999</v>
      </c>
      <c r="Q1706" s="1" t="str">
        <f>"'"&amp;Table5[[#This Row],[rxn]]&amp;"'"&amp;CHAR(9)&amp;Table5[[#This Row],[kapp + (slack_ub - slack_lb)/enzload]]</f>
        <v>'RXN-TTDCAt_c_e_FWD-rt15442799'	27141.27779288</v>
      </c>
      <c r="R1706" s="1">
        <f>_xlfn.XLOOKUP(Table5[[#This Row],[rxn]],Table38[name],Table38[flux],0)</f>
        <v>0</v>
      </c>
      <c r="S1706" s="1">
        <f>_xlfn.XLOOKUP(SUBSTITUTE(Table5[[#This Row],[rxn]],"RXN-","ENZLOAD-"),Table38[name],Table38[flux],0)</f>
        <v>0</v>
      </c>
      <c r="T1706" s="1" t="b">
        <f>AND(Table5[[#This Row],[ENZLOAD flux in kapp-slack.gms]]=0,Table5[[#This Row],[flux in kapp-slack.gms]]&lt;&gt;0,NOT(Table5[[#This Row],[spont or unknown?]]))</f>
        <v>0</v>
      </c>
      <c r="U1706" s="1" t="b">
        <f>OR(_xlfn.TEXTAFTER(Table5[[#This Row],[rxn]],"-",-1)="SPONT",_xlfn.TEXTAFTER(Table5[[#This Row],[rxn]],"-",-1)="UNKNOWN")</f>
        <v>0</v>
      </c>
      <c r="V1706" s="1">
        <f>_xlfn.XLOOKUP(SUBSTITUTE(Table5[[#This Row],[rxn]],"RXN-","ENZLOAD-"),Table4[rxn],Table4[ub],0)</f>
        <v>0.29296214999999998</v>
      </c>
      <c r="W1706" s="1" t="b">
        <f>AND(Table5[[#This Row],[FVA ENZLOAD flux UB]]=0,Table5[[#This Row],[ENZ not made when it should be?]])</f>
        <v>0</v>
      </c>
    </row>
    <row r="1707" spans="1:23" hidden="1">
      <c r="A1707" s="1"/>
      <c r="B1707" s="1" t="str">
        <f>_xlfn.TEXTBEFORE(Table38[[#This Row],[all fluxes from kapp-slack]]," ",,,,"")</f>
        <v/>
      </c>
      <c r="C1707" s="1">
        <f>_xlfn.NUMBERVALUE(IFERROR(_xlfn.TEXTAFTER(Table38[[#This Row],[all fluxes from kapp-slack]]," ",-1,,,""),""))</f>
        <v>0</v>
      </c>
      <c r="F1707" s="1" t="s">
        <v>9919</v>
      </c>
      <c r="G1707" s="1" t="str">
        <f>_xlfn.TEXTBEFORE(Table5[[#This Row],[rxn     kapp_old        kapp_slack_ub   kapp_slack_lb]]," ")</f>
        <v>RXN-TTDCAt_c_e_REV-rt15442799</v>
      </c>
      <c r="H170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70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707" s="1">
        <f>_xlfn.NUMBERVALUE(_xlfn.TEXTAFTER(Table5[[#This Row],[rxn     kapp_old        kapp_slack_ub   kapp_slack_lb]]," ",-1))</f>
        <v>0</v>
      </c>
      <c r="K1707" s="1">
        <f>_xlfn.XLOOKUP(SUBSTITUTE(Table5[[#This Row],[rxn]],"RXN-","ENZLOAD-"),ENZLOAD[name],ENZLOAD[flux],0)</f>
        <v>3.7733456139999999E-8</v>
      </c>
      <c r="L1707" s="1" t="str">
        <f>"'"&amp;Table5[[#This Row],[rxn]]&amp;"'"&amp;CHAR(9)&amp;IF(AND(Table5[[#This Row],[kapp_slack_ub]]&lt;&gt;0,Table5[[#This Row],[kapp_old]]&lt;$F$1),$F$1,Table5[[#This Row],[kapp_old]])</f>
        <v>'RXN-TTDCAt_c_e_REV-rt15442799'	27141.27779288</v>
      </c>
      <c r="M1707" s="1">
        <f>_xlfn.XLOOKUP(Table5[[#This Row],[rxn]],Table3[name],Table3[flux],$F$1)</f>
        <v>27141.277792879999</v>
      </c>
      <c r="N1707" s="1">
        <f>IFERROR(Table5[[#This Row],[min flux]]/Table5[[#This Row],[associated enzload]],"")</f>
        <v>719289473303.99512</v>
      </c>
      <c r="O1707" s="1">
        <f>_xlfn.NUMBERVALUE(IF(Table5[[#This Row],[flux/enzload]]="","",ABS($N$1-Table5[[#This Row],[flux/enzload]])))</f>
        <v>680626844354.95801</v>
      </c>
      <c r="P1707" s="1">
        <f>Table5[[#This Row],[kapp_old]]+IFERROR(((Table5[[#This Row],[kapp_slack_ub]]-Table5[[#This Row],[kapp_slack_lb]])/Table5[[#This Row],[associated enzload]]),0)</f>
        <v>27141.277792879999</v>
      </c>
      <c r="Q1707" s="1" t="str">
        <f>"'"&amp;Table5[[#This Row],[rxn]]&amp;"'"&amp;CHAR(9)&amp;Table5[[#This Row],[kapp + (slack_ub - slack_lb)/enzload]]</f>
        <v>'RXN-TTDCAt_c_e_REV-rt15442799'	27141.27779288</v>
      </c>
      <c r="R1707" s="1">
        <f>_xlfn.XLOOKUP(Table5[[#This Row],[rxn]],Table38[name],Table38[flux],0)</f>
        <v>0</v>
      </c>
      <c r="S1707" s="1">
        <f>_xlfn.XLOOKUP(SUBSTITUTE(Table5[[#This Row],[rxn]],"RXN-","ENZLOAD-"),Table38[name],Table38[flux],0)</f>
        <v>0</v>
      </c>
      <c r="T1707" s="1" t="b">
        <f>AND(Table5[[#This Row],[ENZLOAD flux in kapp-slack.gms]]=0,Table5[[#This Row],[flux in kapp-slack.gms]]&lt;&gt;0,NOT(Table5[[#This Row],[spont or unknown?]]))</f>
        <v>0</v>
      </c>
      <c r="U1707" s="1" t="b">
        <f>OR(_xlfn.TEXTAFTER(Table5[[#This Row],[rxn]],"-",-1)="SPONT",_xlfn.TEXTAFTER(Table5[[#This Row],[rxn]],"-",-1)="UNKNOWN")</f>
        <v>0</v>
      </c>
      <c r="V1707" s="1">
        <f>_xlfn.XLOOKUP(SUBSTITUTE(Table5[[#This Row],[rxn]],"RXN-","ENZLOAD-"),Table4[rxn],Table4[ub],0)</f>
        <v>0.29296214999999998</v>
      </c>
      <c r="W1707" s="1" t="b">
        <f>AND(Table5[[#This Row],[FVA ENZLOAD flux UB]]=0,Table5[[#This Row],[ENZ not made when it should be?]])</f>
        <v>0</v>
      </c>
    </row>
    <row r="1708" spans="1:23" hidden="1">
      <c r="A1708" s="1"/>
      <c r="B1708" s="1" t="str">
        <f>_xlfn.TEXTBEFORE(Table38[[#This Row],[all fluxes from kapp-slack]]," ",,,,"")</f>
        <v/>
      </c>
      <c r="C1708" s="1">
        <f>_xlfn.NUMBERVALUE(IFERROR(_xlfn.TEXTAFTER(Table38[[#This Row],[all fluxes from kapp-slack]]," ",-1,,,""),""))</f>
        <v>0</v>
      </c>
      <c r="F1708" s="1" t="s">
        <v>9922</v>
      </c>
      <c r="G1708" s="1" t="str">
        <f>_xlfn.TEXTBEFORE(Table5[[#This Row],[rxn     kapp_old        kapp_slack_ub   kapp_slack_lb]]," ")</f>
        <v>RXN-TTDCAt_c_x_FWD-rt5693</v>
      </c>
      <c r="H170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70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708" s="1">
        <f>_xlfn.NUMBERVALUE(_xlfn.TEXTAFTER(Table5[[#This Row],[rxn     kapp_old        kapp_slack_ub   kapp_slack_lb]]," ",-1))</f>
        <v>0</v>
      </c>
      <c r="K1708" s="1">
        <f>_xlfn.XLOOKUP(SUBSTITUTE(Table5[[#This Row],[rxn]],"RXN-","ENZLOAD-"),ENZLOAD[name],ENZLOAD[flux],0)</f>
        <v>8.9353702043999998E-7</v>
      </c>
      <c r="L1708" s="1" t="str">
        <f>"'"&amp;Table5[[#This Row],[rxn]]&amp;"'"&amp;CHAR(9)&amp;IF(AND(Table5[[#This Row],[kapp_slack_ub]]&lt;&gt;0,Table5[[#This Row],[kapp_old]]&lt;$F$1),$F$1,Table5[[#This Row],[kapp_old]])</f>
        <v>'RXN-TTDCAt_c_x_FWD-rt5693'	27141.27779288</v>
      </c>
      <c r="M1708" s="1">
        <f>_xlfn.XLOOKUP(Table5[[#This Row],[rxn]],Table3[name],Table3[flux],$F$1)</f>
        <v>27141.277792879999</v>
      </c>
      <c r="N1708" s="1">
        <f>IFERROR(Table5[[#This Row],[min flux]]/Table5[[#This Row],[associated enzload]],"")</f>
        <v>30375101615.280533</v>
      </c>
      <c r="O1708" s="1">
        <f>_xlfn.NUMBERVALUE(IF(Table5[[#This Row],[flux/enzload]]="","",ABS($N$1-Table5[[#This Row],[flux/enzload]])))</f>
        <v>1369541216043.6699</v>
      </c>
      <c r="P1708" s="1">
        <f>Table5[[#This Row],[kapp_old]]+IFERROR(((Table5[[#This Row],[kapp_slack_ub]]-Table5[[#This Row],[kapp_slack_lb]])/Table5[[#This Row],[associated enzload]]),0)</f>
        <v>27141.277792879999</v>
      </c>
      <c r="Q1708" s="1" t="str">
        <f>"'"&amp;Table5[[#This Row],[rxn]]&amp;"'"&amp;CHAR(9)&amp;Table5[[#This Row],[kapp + (slack_ub - slack_lb)/enzload]]</f>
        <v>'RXN-TTDCAt_c_x_FWD-rt5693'	27141.27779288</v>
      </c>
      <c r="R1708" s="1">
        <f>_xlfn.XLOOKUP(Table5[[#This Row],[rxn]],Table38[name],Table38[flux],0)</f>
        <v>0</v>
      </c>
      <c r="S1708" s="1">
        <f>_xlfn.XLOOKUP(SUBSTITUTE(Table5[[#This Row],[rxn]],"RXN-","ENZLOAD-"),Table38[name],Table38[flux],0)</f>
        <v>0</v>
      </c>
      <c r="T1708" s="1" t="b">
        <f>AND(Table5[[#This Row],[ENZLOAD flux in kapp-slack.gms]]=0,Table5[[#This Row],[flux in kapp-slack.gms]]&lt;&gt;0,NOT(Table5[[#This Row],[spont or unknown?]]))</f>
        <v>0</v>
      </c>
      <c r="U1708" s="1" t="b">
        <f>OR(_xlfn.TEXTAFTER(Table5[[#This Row],[rxn]],"-",-1)="SPONT",_xlfn.TEXTAFTER(Table5[[#This Row],[rxn]],"-",-1)="UNKNOWN")</f>
        <v>0</v>
      </c>
      <c r="V1708" s="1">
        <f>_xlfn.XLOOKUP(SUBSTITUTE(Table5[[#This Row],[rxn]],"RXN-","ENZLOAD-"),Table4[rxn],Table4[ub],0)</f>
        <v>1.55721194</v>
      </c>
      <c r="W1708" s="1" t="b">
        <f>AND(Table5[[#This Row],[FVA ENZLOAD flux UB]]=0,Table5[[#This Row],[ENZ not made when it should be?]])</f>
        <v>0</v>
      </c>
    </row>
    <row r="1709" spans="1:23" hidden="1">
      <c r="A1709" s="1"/>
      <c r="B1709" s="1" t="str">
        <f>_xlfn.TEXTBEFORE(Table38[[#This Row],[all fluxes from kapp-slack]]," ",,,,"")</f>
        <v/>
      </c>
      <c r="C1709" s="1">
        <f>_xlfn.NUMBERVALUE(IFERROR(_xlfn.TEXTAFTER(Table38[[#This Row],[all fluxes from kapp-slack]]," ",-1,,,""),""))</f>
        <v>0</v>
      </c>
      <c r="F1709" s="1" t="s">
        <v>9923</v>
      </c>
      <c r="G1709" s="1" t="str">
        <f>_xlfn.TEXTBEFORE(Table5[[#This Row],[rxn     kapp_old        kapp_slack_ub   kapp_slack_lb]]," ")</f>
        <v>RXN-TTDCAt_c_x_REV-rt5693</v>
      </c>
      <c r="H170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70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709" s="1">
        <f>_xlfn.NUMBERVALUE(_xlfn.TEXTAFTER(Table5[[#This Row],[rxn     kapp_old        kapp_slack_ub   kapp_slack_lb]]," ",-1))</f>
        <v>0</v>
      </c>
      <c r="K1709" s="1">
        <f>_xlfn.XLOOKUP(SUBSTITUTE(Table5[[#This Row],[rxn]],"RXN-","ENZLOAD-"),ENZLOAD[name],ENZLOAD[flux],0)</f>
        <v>8.9353702043999998E-7</v>
      </c>
      <c r="L1709" s="1" t="str">
        <f>"'"&amp;Table5[[#This Row],[rxn]]&amp;"'"&amp;CHAR(9)&amp;IF(AND(Table5[[#This Row],[kapp_slack_ub]]&lt;&gt;0,Table5[[#This Row],[kapp_old]]&lt;$F$1),$F$1,Table5[[#This Row],[kapp_old]])</f>
        <v>'RXN-TTDCAt_c_x_REV-rt5693'	27141.27779288</v>
      </c>
      <c r="M1709" s="1">
        <f>_xlfn.XLOOKUP(Table5[[#This Row],[rxn]],Table3[name],Table3[flux],$F$1)</f>
        <v>27141.277792879999</v>
      </c>
      <c r="N1709" s="1">
        <f>IFERROR(Table5[[#This Row],[min flux]]/Table5[[#This Row],[associated enzload]],"")</f>
        <v>30375101615.280533</v>
      </c>
      <c r="O1709" s="1">
        <f>_xlfn.NUMBERVALUE(IF(Table5[[#This Row],[flux/enzload]]="","",ABS($N$1-Table5[[#This Row],[flux/enzload]])))</f>
        <v>1369541216043.6699</v>
      </c>
      <c r="P1709" s="1">
        <f>Table5[[#This Row],[kapp_old]]+IFERROR(((Table5[[#This Row],[kapp_slack_ub]]-Table5[[#This Row],[kapp_slack_lb]])/Table5[[#This Row],[associated enzload]]),0)</f>
        <v>27141.277792879999</v>
      </c>
      <c r="Q1709" s="1" t="str">
        <f>"'"&amp;Table5[[#This Row],[rxn]]&amp;"'"&amp;CHAR(9)&amp;Table5[[#This Row],[kapp + (slack_ub - slack_lb)/enzload]]</f>
        <v>'RXN-TTDCAt_c_x_REV-rt5693'	27141.27779288</v>
      </c>
      <c r="R1709" s="1">
        <f>_xlfn.XLOOKUP(Table5[[#This Row],[rxn]],Table38[name],Table38[flux],0)</f>
        <v>0</v>
      </c>
      <c r="S1709" s="1">
        <f>_xlfn.XLOOKUP(SUBSTITUTE(Table5[[#This Row],[rxn]],"RXN-","ENZLOAD-"),Table38[name],Table38[flux],0)</f>
        <v>0</v>
      </c>
      <c r="T1709" s="1" t="b">
        <f>AND(Table5[[#This Row],[ENZLOAD flux in kapp-slack.gms]]=0,Table5[[#This Row],[flux in kapp-slack.gms]]&lt;&gt;0,NOT(Table5[[#This Row],[spont or unknown?]]))</f>
        <v>0</v>
      </c>
      <c r="U1709" s="1" t="b">
        <f>OR(_xlfn.TEXTAFTER(Table5[[#This Row],[rxn]],"-",-1)="SPONT",_xlfn.TEXTAFTER(Table5[[#This Row],[rxn]],"-",-1)="UNKNOWN")</f>
        <v>0</v>
      </c>
      <c r="V1709" s="1">
        <f>_xlfn.XLOOKUP(SUBSTITUTE(Table5[[#This Row],[rxn]],"RXN-","ENZLOAD-"),Table4[rxn],Table4[ub],0)</f>
        <v>1.55721194</v>
      </c>
      <c r="W1709" s="1" t="b">
        <f>AND(Table5[[#This Row],[FVA ENZLOAD flux UB]]=0,Table5[[#This Row],[ENZ not made when it should be?]])</f>
        <v>0</v>
      </c>
    </row>
    <row r="1710" spans="1:23" hidden="1">
      <c r="A1710" s="1"/>
      <c r="B1710" s="1" t="str">
        <f>_xlfn.TEXTBEFORE(Table38[[#This Row],[all fluxes from kapp-slack]]," ",,,,"")</f>
        <v/>
      </c>
      <c r="C1710" s="1">
        <f>_xlfn.NUMBERVALUE(IFERROR(_xlfn.TEXTAFTER(Table38[[#This Row],[all fluxes from kapp-slack]]," ",-1,,,""),""))</f>
        <v>0</v>
      </c>
      <c r="F1710" s="1" t="s">
        <v>9928</v>
      </c>
      <c r="G1710" s="1" t="str">
        <f>_xlfn.TEXTBEFORE(Table5[[#This Row],[rxn     kapp_old        kapp_slack_ub   kapp_slack_lb]]," ")</f>
        <v>RXN-TYRCBOX_x_FWD-rt5309</v>
      </c>
      <c r="H171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71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710" s="1">
        <f>_xlfn.NUMBERVALUE(_xlfn.TEXTAFTER(Table5[[#This Row],[rxn     kapp_old        kapp_slack_ub   kapp_slack_lb]]," ",-1))</f>
        <v>0</v>
      </c>
      <c r="K1710" s="1">
        <f>_xlfn.XLOOKUP(SUBSTITUTE(Table5[[#This Row],[rxn]],"RXN-","ENZLOAD-"),ENZLOAD[name],ENZLOAD[flux],0)</f>
        <v>3.0745828650000002E-8</v>
      </c>
      <c r="L1710" s="1" t="str">
        <f>"'"&amp;Table5[[#This Row],[rxn]]&amp;"'"&amp;CHAR(9)&amp;IF(AND(Table5[[#This Row],[kapp_slack_ub]]&lt;&gt;0,Table5[[#This Row],[kapp_old]]&lt;$F$1),$F$1,Table5[[#This Row],[kapp_old]])</f>
        <v>'RXN-TYRCBOX_x_FWD-rt5309'	27141.27779288</v>
      </c>
      <c r="M1710" s="1">
        <f>_xlfn.XLOOKUP(Table5[[#This Row],[rxn]],Table3[name],Table3[flux],$F$1)</f>
        <v>27141.277792879999</v>
      </c>
      <c r="N1710" s="1">
        <f>IFERROR(Table5[[#This Row],[min flux]]/Table5[[#This Row],[associated enzload]],"")</f>
        <v>882762930277.37268</v>
      </c>
      <c r="O1710" s="1">
        <f>_xlfn.NUMBERVALUE(IF(Table5[[#This Row],[flux/enzload]]="","",ABS($N$1-Table5[[#This Row],[flux/enzload]])))</f>
        <v>517153387381.58099</v>
      </c>
      <c r="P1710" s="1">
        <f>Table5[[#This Row],[kapp_old]]+IFERROR(((Table5[[#This Row],[kapp_slack_ub]]-Table5[[#This Row],[kapp_slack_lb]])/Table5[[#This Row],[associated enzload]]),0)</f>
        <v>27141.277792879999</v>
      </c>
      <c r="Q1710" s="1" t="str">
        <f>"'"&amp;Table5[[#This Row],[rxn]]&amp;"'"&amp;CHAR(9)&amp;Table5[[#This Row],[kapp + (slack_ub - slack_lb)/enzload]]</f>
        <v>'RXN-TYRCBOX_x_FWD-rt5309'	27141.27779288</v>
      </c>
      <c r="R1710" s="1">
        <f>_xlfn.XLOOKUP(Table5[[#This Row],[rxn]],Table38[name],Table38[flux],0)</f>
        <v>0</v>
      </c>
      <c r="S1710" s="1">
        <f>_xlfn.XLOOKUP(SUBSTITUTE(Table5[[#This Row],[rxn]],"RXN-","ENZLOAD-"),Table38[name],Table38[flux],0)</f>
        <v>0</v>
      </c>
      <c r="T1710" s="1" t="b">
        <f>AND(Table5[[#This Row],[ENZLOAD flux in kapp-slack.gms]]=0,Table5[[#This Row],[flux in kapp-slack.gms]]&lt;&gt;0,NOT(Table5[[#This Row],[spont or unknown?]]))</f>
        <v>0</v>
      </c>
      <c r="U1710" s="1" t="b">
        <f>OR(_xlfn.TEXTAFTER(Table5[[#This Row],[rxn]],"-",-1)="SPONT",_xlfn.TEXTAFTER(Table5[[#This Row],[rxn]],"-",-1)="UNKNOWN")</f>
        <v>0</v>
      </c>
      <c r="V1710" s="1">
        <f>_xlfn.XLOOKUP(SUBSTITUTE(Table5[[#This Row],[rxn]],"RXN-","ENZLOAD-"),Table4[rxn],Table4[ub],0)</f>
        <v>0.70355893999999997</v>
      </c>
      <c r="W1710" s="1" t="b">
        <f>AND(Table5[[#This Row],[FVA ENZLOAD flux UB]]=0,Table5[[#This Row],[ENZ not made when it should be?]])</f>
        <v>0</v>
      </c>
    </row>
    <row r="1711" spans="1:23" hidden="1">
      <c r="A1711" s="1"/>
      <c r="B1711" s="1" t="str">
        <f>_xlfn.TEXTBEFORE(Table38[[#This Row],[all fluxes from kapp-slack]]," ",,,,"")</f>
        <v/>
      </c>
      <c r="C1711" s="1">
        <f>_xlfn.NUMBERVALUE(IFERROR(_xlfn.TEXTAFTER(Table38[[#This Row],[all fluxes from kapp-slack]]," ",-1,,,""),""))</f>
        <v>0</v>
      </c>
      <c r="F1711" s="1" t="s">
        <v>9929</v>
      </c>
      <c r="G1711" s="1" t="str">
        <f>_xlfn.TEXTBEFORE(Table5[[#This Row],[rxn     kapp_old        kapp_slack_ub   kapp_slack_lb]]," ")</f>
        <v>RXN-TYRCBOX_x_REV-rt5309</v>
      </c>
      <c r="H171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71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711" s="1">
        <f>_xlfn.NUMBERVALUE(_xlfn.TEXTAFTER(Table5[[#This Row],[rxn     kapp_old        kapp_slack_ub   kapp_slack_lb]]," ",-1))</f>
        <v>0</v>
      </c>
      <c r="K1711" s="1">
        <f>_xlfn.XLOOKUP(SUBSTITUTE(Table5[[#This Row],[rxn]],"RXN-","ENZLOAD-"),ENZLOAD[name],ENZLOAD[flux],0)</f>
        <v>3.0745828650000002E-8</v>
      </c>
      <c r="L1711" s="1" t="str">
        <f>"'"&amp;Table5[[#This Row],[rxn]]&amp;"'"&amp;CHAR(9)&amp;IF(AND(Table5[[#This Row],[kapp_slack_ub]]&lt;&gt;0,Table5[[#This Row],[kapp_old]]&lt;$F$1),$F$1,Table5[[#This Row],[kapp_old]])</f>
        <v>'RXN-TYRCBOX_x_REV-rt5309'	27141.27779288</v>
      </c>
      <c r="M1711" s="1">
        <f>_xlfn.XLOOKUP(Table5[[#This Row],[rxn]],Table3[name],Table3[flux],$F$1)</f>
        <v>27141.277792879999</v>
      </c>
      <c r="N1711" s="1">
        <f>IFERROR(Table5[[#This Row],[min flux]]/Table5[[#This Row],[associated enzload]],"")</f>
        <v>882762930277.37268</v>
      </c>
      <c r="O1711" s="1">
        <f>_xlfn.NUMBERVALUE(IF(Table5[[#This Row],[flux/enzload]]="","",ABS($N$1-Table5[[#This Row],[flux/enzload]])))</f>
        <v>517153387381.58099</v>
      </c>
      <c r="P1711" s="1">
        <f>Table5[[#This Row],[kapp_old]]+IFERROR(((Table5[[#This Row],[kapp_slack_ub]]-Table5[[#This Row],[kapp_slack_lb]])/Table5[[#This Row],[associated enzload]]),0)</f>
        <v>27141.277792879999</v>
      </c>
      <c r="Q1711" s="1" t="str">
        <f>"'"&amp;Table5[[#This Row],[rxn]]&amp;"'"&amp;CHAR(9)&amp;Table5[[#This Row],[kapp + (slack_ub - slack_lb)/enzload]]</f>
        <v>'RXN-TYRCBOX_x_REV-rt5309'	27141.27779288</v>
      </c>
      <c r="R1711" s="1">
        <f>_xlfn.XLOOKUP(Table5[[#This Row],[rxn]],Table38[name],Table38[flux],0)</f>
        <v>0</v>
      </c>
      <c r="S1711" s="1">
        <f>_xlfn.XLOOKUP(SUBSTITUTE(Table5[[#This Row],[rxn]],"RXN-","ENZLOAD-"),Table38[name],Table38[flux],0)</f>
        <v>0</v>
      </c>
      <c r="T1711" s="1" t="b">
        <f>AND(Table5[[#This Row],[ENZLOAD flux in kapp-slack.gms]]=0,Table5[[#This Row],[flux in kapp-slack.gms]]&lt;&gt;0,NOT(Table5[[#This Row],[spont or unknown?]]))</f>
        <v>0</v>
      </c>
      <c r="U1711" s="1" t="b">
        <f>OR(_xlfn.TEXTAFTER(Table5[[#This Row],[rxn]],"-",-1)="SPONT",_xlfn.TEXTAFTER(Table5[[#This Row],[rxn]],"-",-1)="UNKNOWN")</f>
        <v>0</v>
      </c>
      <c r="V1711" s="1">
        <f>_xlfn.XLOOKUP(SUBSTITUTE(Table5[[#This Row],[rxn]],"RXN-","ENZLOAD-"),Table4[rxn],Table4[ub],0)</f>
        <v>0.70355893999999997</v>
      </c>
      <c r="W1711" s="1" t="b">
        <f>AND(Table5[[#This Row],[FVA ENZLOAD flux UB]]=0,Table5[[#This Row],[ENZ not made when it should be?]])</f>
        <v>0</v>
      </c>
    </row>
    <row r="1712" spans="1:23" hidden="1">
      <c r="A1712" s="1"/>
      <c r="B1712" s="1" t="str">
        <f>_xlfn.TEXTBEFORE(Table38[[#This Row],[all fluxes from kapp-slack]]," ",,,,"")</f>
        <v/>
      </c>
      <c r="C1712" s="1">
        <f>_xlfn.NUMBERVALUE(IFERROR(_xlfn.TEXTAFTER(Table38[[#This Row],[all fluxes from kapp-slack]]," ",-1,,,""),""))</f>
        <v>0</v>
      </c>
      <c r="F1712" s="1" t="s">
        <v>9931</v>
      </c>
      <c r="G1712" s="1" t="str">
        <f>_xlfn.TEXTBEFORE(Table5[[#This Row],[rxn     kapp_old        kapp_slack_ub   kapp_slack_lb]]," ")</f>
        <v>RXN-TYRt_c_v_FWD-rt6501</v>
      </c>
      <c r="H171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71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712" s="1">
        <f>_xlfn.NUMBERVALUE(_xlfn.TEXTAFTER(Table5[[#This Row],[rxn     kapp_old        kapp_slack_ub   kapp_slack_lb]]," ",-1))</f>
        <v>0</v>
      </c>
      <c r="K1712" s="1">
        <f>_xlfn.XLOOKUP(SUBSTITUTE(Table5[[#This Row],[rxn]],"RXN-","ENZLOAD-"),ENZLOAD[name],ENZLOAD[flux],0)</f>
        <v>1.7307091E-9</v>
      </c>
      <c r="L1712" s="1" t="str">
        <f>"'"&amp;Table5[[#This Row],[rxn]]&amp;"'"&amp;CHAR(9)&amp;IF(AND(Table5[[#This Row],[kapp_slack_ub]]&lt;&gt;0,Table5[[#This Row],[kapp_old]]&lt;$F$1),$F$1,Table5[[#This Row],[kapp_old]])</f>
        <v>'RXN-TYRt_c_v_FWD-rt6501'	27141.27779288</v>
      </c>
      <c r="M1712" s="1">
        <f>_xlfn.XLOOKUP(Table5[[#This Row],[rxn]],Table3[name],Table3[flux],$F$1)</f>
        <v>27141.277792879999</v>
      </c>
      <c r="N1712" s="1">
        <f>IFERROR(Table5[[#This Row],[min flux]]/Table5[[#This Row],[associated enzload]],"")</f>
        <v>15682172002724.201</v>
      </c>
      <c r="O1712" s="1">
        <f>_xlfn.NUMBERVALUE(IF(Table5[[#This Row],[flux/enzload]]="","",ABS($N$1-Table5[[#This Row],[flux/enzload]])))</f>
        <v>14282255685065.199</v>
      </c>
      <c r="P1712" s="1">
        <f>Table5[[#This Row],[kapp_old]]+IFERROR(((Table5[[#This Row],[kapp_slack_ub]]-Table5[[#This Row],[kapp_slack_lb]])/Table5[[#This Row],[associated enzload]]),0)</f>
        <v>27141.277792879999</v>
      </c>
      <c r="Q1712" s="1" t="str">
        <f>"'"&amp;Table5[[#This Row],[rxn]]&amp;"'"&amp;CHAR(9)&amp;Table5[[#This Row],[kapp + (slack_ub - slack_lb)/enzload]]</f>
        <v>'RXN-TYRt_c_v_FWD-rt6501'	27141.27779288</v>
      </c>
      <c r="R1712" s="1">
        <f>_xlfn.XLOOKUP(Table5[[#This Row],[rxn]],Table38[name],Table38[flux],0)</f>
        <v>0</v>
      </c>
      <c r="S1712" s="1">
        <f>_xlfn.XLOOKUP(SUBSTITUTE(Table5[[#This Row],[rxn]],"RXN-","ENZLOAD-"),Table38[name],Table38[flux],0)</f>
        <v>0</v>
      </c>
      <c r="T1712" s="1" t="b">
        <f>AND(Table5[[#This Row],[ENZLOAD flux in kapp-slack.gms]]=0,Table5[[#This Row],[flux in kapp-slack.gms]]&lt;&gt;0,NOT(Table5[[#This Row],[spont or unknown?]]))</f>
        <v>0</v>
      </c>
      <c r="U1712" s="1" t="b">
        <f>OR(_xlfn.TEXTAFTER(Table5[[#This Row],[rxn]],"-",-1)="SPONT",_xlfn.TEXTAFTER(Table5[[#This Row],[rxn]],"-",-1)="UNKNOWN")</f>
        <v>0</v>
      </c>
      <c r="V1712" s="1">
        <f>_xlfn.XLOOKUP(SUBSTITUTE(Table5[[#This Row],[rxn]],"RXN-","ENZLOAD-"),Table4[rxn],Table4[ub],0)</f>
        <v>0.68694611000000005</v>
      </c>
      <c r="W1712" s="1" t="b">
        <f>AND(Table5[[#This Row],[FVA ENZLOAD flux UB]]=0,Table5[[#This Row],[ENZ not made when it should be?]])</f>
        <v>0</v>
      </c>
    </row>
    <row r="1713" spans="1:23" hidden="1">
      <c r="A1713" s="1"/>
      <c r="B1713" s="1" t="str">
        <f>_xlfn.TEXTBEFORE(Table38[[#This Row],[all fluxes from kapp-slack]]," ",,,,"")</f>
        <v/>
      </c>
      <c r="C1713" s="1">
        <f>_xlfn.NUMBERVALUE(IFERROR(_xlfn.TEXTAFTER(Table38[[#This Row],[all fluxes from kapp-slack]]," ",-1,,,""),""))</f>
        <v>0</v>
      </c>
      <c r="F1713" s="1" t="s">
        <v>9935</v>
      </c>
      <c r="G1713" s="1" t="str">
        <f>_xlfn.TEXTBEFORE(Table5[[#This Row],[rxn     kapp_old        kapp_slack_ub   kapp_slack_lb]]," ")</f>
        <v>RXN-TYRTA_c_REV-rt7471</v>
      </c>
      <c r="H171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71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713" s="1">
        <f>_xlfn.NUMBERVALUE(_xlfn.TEXTAFTER(Table5[[#This Row],[rxn     kapp_old        kapp_slack_ub   kapp_slack_lb]]," ",-1))</f>
        <v>0</v>
      </c>
      <c r="K1713" s="1">
        <f>_xlfn.XLOOKUP(SUBSTITUTE(Table5[[#This Row],[rxn]],"RXN-","ENZLOAD-"),ENZLOAD[name],ENZLOAD[flux],0)</f>
        <v>1.7271401478999999E-7</v>
      </c>
      <c r="L1713" s="1" t="str">
        <f>"'"&amp;Table5[[#This Row],[rxn]]&amp;"'"&amp;CHAR(9)&amp;IF(AND(Table5[[#This Row],[kapp_slack_ub]]&lt;&gt;0,Table5[[#This Row],[kapp_old]]&lt;$F$1),$F$1,Table5[[#This Row],[kapp_old]])</f>
        <v>'RXN-TYRTA_c_REV-rt7471'	27141.27779288</v>
      </c>
      <c r="M1713" s="1">
        <f>_xlfn.XLOOKUP(Table5[[#This Row],[rxn]],Table3[name],Table3[flux],$F$1)</f>
        <v>27141.277792879999</v>
      </c>
      <c r="N1713" s="1">
        <f>IFERROR(Table5[[#This Row],[min flux]]/Table5[[#This Row],[associated enzload]],"")</f>
        <v>157145775494.1347</v>
      </c>
      <c r="O1713" s="1">
        <f>_xlfn.NUMBERVALUE(IF(Table5[[#This Row],[flux/enzload]]="","",ABS($N$1-Table5[[#This Row],[flux/enzload]])))</f>
        <v>1242770542164.8201</v>
      </c>
      <c r="P1713" s="1">
        <f>Table5[[#This Row],[kapp_old]]+IFERROR(((Table5[[#This Row],[kapp_slack_ub]]-Table5[[#This Row],[kapp_slack_lb]])/Table5[[#This Row],[associated enzload]]),0)</f>
        <v>27141.277792879999</v>
      </c>
      <c r="Q1713" s="1" t="str">
        <f>"'"&amp;Table5[[#This Row],[rxn]]&amp;"'"&amp;CHAR(9)&amp;Table5[[#This Row],[kapp + (slack_ub - slack_lb)/enzload]]</f>
        <v>'RXN-TYRTA_c_REV-rt7471'	27141.27779288</v>
      </c>
      <c r="R1713" s="1">
        <f>_xlfn.XLOOKUP(Table5[[#This Row],[rxn]],Table38[name],Table38[flux],0)</f>
        <v>0</v>
      </c>
      <c r="S1713" s="1">
        <f>_xlfn.XLOOKUP(SUBSTITUTE(Table5[[#This Row],[rxn]],"RXN-","ENZLOAD-"),Table38[name],Table38[flux],0)</f>
        <v>0</v>
      </c>
      <c r="T1713" s="1" t="b">
        <f>AND(Table5[[#This Row],[ENZLOAD flux in kapp-slack.gms]]=0,Table5[[#This Row],[flux in kapp-slack.gms]]&lt;&gt;0,NOT(Table5[[#This Row],[spont or unknown?]]))</f>
        <v>0</v>
      </c>
      <c r="U1713" s="1" t="b">
        <f>OR(_xlfn.TEXTAFTER(Table5[[#This Row],[rxn]],"-",-1)="SPONT",_xlfn.TEXTAFTER(Table5[[#This Row],[rxn]],"-",-1)="UNKNOWN")</f>
        <v>0</v>
      </c>
      <c r="V1713" s="1">
        <f>_xlfn.XLOOKUP(SUBSTITUTE(Table5[[#This Row],[rxn]],"RXN-","ENZLOAD-"),Table4[rxn],Table4[ub],0)</f>
        <v>0.63835123999999999</v>
      </c>
      <c r="W1713" s="1" t="b">
        <f>AND(Table5[[#This Row],[FVA ENZLOAD flux UB]]=0,Table5[[#This Row],[ENZ not made when it should be?]])</f>
        <v>0</v>
      </c>
    </row>
    <row r="1714" spans="1:23" hidden="1">
      <c r="A1714" s="1"/>
      <c r="B1714" s="1" t="str">
        <f>_xlfn.TEXTBEFORE(Table38[[#This Row],[all fluxes from kapp-slack]]," ",,,,"")</f>
        <v/>
      </c>
      <c r="C1714" s="1">
        <f>_xlfn.NUMBERVALUE(IFERROR(_xlfn.TEXTAFTER(Table38[[#This Row],[all fluxes from kapp-slack]]," ",-1,,,""),""))</f>
        <v>0</v>
      </c>
      <c r="F1714" s="1" t="s">
        <v>9936</v>
      </c>
      <c r="G1714" s="1" t="str">
        <f>_xlfn.TEXTBEFORE(Table5[[#This Row],[rxn     kapp_old        kapp_slack_ub   kapp_slack_lb]]," ")</f>
        <v>RXN-TYRTA_c_FWD-rt7697</v>
      </c>
      <c r="H171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71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714" s="1">
        <f>_xlfn.NUMBERVALUE(_xlfn.TEXTAFTER(Table5[[#This Row],[rxn     kapp_old        kapp_slack_ub   kapp_slack_lb]]," ",-1))</f>
        <v>0</v>
      </c>
      <c r="K1714" s="1">
        <f>_xlfn.XLOOKUP(SUBSTITUTE(Table5[[#This Row],[rxn]],"RXN-","ENZLOAD-"),ENZLOAD[name],ENZLOAD[flux],0)</f>
        <v>1.6114626117099999E-6</v>
      </c>
      <c r="L1714" s="1" t="str">
        <f>"'"&amp;Table5[[#This Row],[rxn]]&amp;"'"&amp;CHAR(9)&amp;IF(AND(Table5[[#This Row],[kapp_slack_ub]]&lt;&gt;0,Table5[[#This Row],[kapp_old]]&lt;$F$1),$F$1,Table5[[#This Row],[kapp_old]])</f>
        <v>'RXN-TYRTA_c_FWD-rt7697'	27141.27779288</v>
      </c>
      <c r="M1714" s="1">
        <f>_xlfn.XLOOKUP(Table5[[#This Row],[rxn]],Table3[name],Table3[flux],$F$1)</f>
        <v>27141.277792879999</v>
      </c>
      <c r="N1714" s="1">
        <f>IFERROR(Table5[[#This Row],[min flux]]/Table5[[#This Row],[associated enzload]],"")</f>
        <v>16842635749.444471</v>
      </c>
      <c r="O1714" s="1">
        <f>_xlfn.NUMBERVALUE(IF(Table5[[#This Row],[flux/enzload]]="","",ABS($N$1-Table5[[#This Row],[flux/enzload]])))</f>
        <v>1383073681909.51</v>
      </c>
      <c r="P1714" s="1">
        <f>Table5[[#This Row],[kapp_old]]+IFERROR(((Table5[[#This Row],[kapp_slack_ub]]-Table5[[#This Row],[kapp_slack_lb]])/Table5[[#This Row],[associated enzload]]),0)</f>
        <v>27141.277792879999</v>
      </c>
      <c r="Q1714" s="1" t="str">
        <f>"'"&amp;Table5[[#This Row],[rxn]]&amp;"'"&amp;CHAR(9)&amp;Table5[[#This Row],[kapp + (slack_ub - slack_lb)/enzload]]</f>
        <v>'RXN-TYRTA_c_FWD-rt7697'	27141.27779288</v>
      </c>
      <c r="R1714" s="1">
        <f>_xlfn.XLOOKUP(Table5[[#This Row],[rxn]],Table38[name],Table38[flux],0)</f>
        <v>1.4171306957968E-2</v>
      </c>
      <c r="S1714" s="1">
        <f>_xlfn.XLOOKUP(SUBSTITUTE(Table5[[#This Row],[rxn]],"RXN-","ENZLOAD-"),Table38[name],Table38[flux],0)</f>
        <v>2.0184379400000001E-7</v>
      </c>
      <c r="T1714" s="1" t="b">
        <f>AND(Table5[[#This Row],[ENZLOAD flux in kapp-slack.gms]]=0,Table5[[#This Row],[flux in kapp-slack.gms]]&lt;&gt;0,NOT(Table5[[#This Row],[spont or unknown?]]))</f>
        <v>0</v>
      </c>
      <c r="U1714" s="1" t="b">
        <f>OR(_xlfn.TEXTAFTER(Table5[[#This Row],[rxn]],"-",-1)="SPONT",_xlfn.TEXTAFTER(Table5[[#This Row],[rxn]],"-",-1)="UNKNOWN")</f>
        <v>0</v>
      </c>
      <c r="V1714" s="1">
        <f>_xlfn.XLOOKUP(SUBSTITUTE(Table5[[#This Row],[rxn]],"RXN-","ENZLOAD-"),Table4[rxn],Table4[ub],0)</f>
        <v>0.87798122000000001</v>
      </c>
      <c r="W1714" s="1" t="b">
        <f>AND(Table5[[#This Row],[FVA ENZLOAD flux UB]]=0,Table5[[#This Row],[ENZ not made when it should be?]])</f>
        <v>0</v>
      </c>
    </row>
    <row r="1715" spans="1:23" hidden="1">
      <c r="A1715" s="1"/>
      <c r="B1715" s="1" t="str">
        <f>_xlfn.TEXTBEFORE(Table38[[#This Row],[all fluxes from kapp-slack]]," ",,,,"")</f>
        <v/>
      </c>
      <c r="C1715" s="1">
        <f>_xlfn.NUMBERVALUE(IFERROR(_xlfn.TEXTAFTER(Table38[[#This Row],[all fluxes from kapp-slack]]," ",-1,,,""),""))</f>
        <v>0</v>
      </c>
      <c r="F1715" s="1" t="s">
        <v>9937</v>
      </c>
      <c r="G1715" s="1" t="str">
        <f>_xlfn.TEXTBEFORE(Table5[[#This Row],[rxn     kapp_old        kapp_slack_ub   kapp_slack_lb]]," ")</f>
        <v>RXN-TYRTA_c_REV-rt7697</v>
      </c>
      <c r="H171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71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715" s="1">
        <f>_xlfn.NUMBERVALUE(_xlfn.TEXTAFTER(Table5[[#This Row],[rxn     kapp_old        kapp_slack_ub   kapp_slack_lb]]," ",-1))</f>
        <v>0</v>
      </c>
      <c r="K1715" s="1">
        <f>_xlfn.XLOOKUP(SUBSTITUTE(Table5[[#This Row],[rxn]],"RXN-","ENZLOAD-"),ENZLOAD[name],ENZLOAD[flux],0)</f>
        <v>1.6114626117099999E-6</v>
      </c>
      <c r="L1715" s="1" t="str">
        <f>"'"&amp;Table5[[#This Row],[rxn]]&amp;"'"&amp;CHAR(9)&amp;IF(AND(Table5[[#This Row],[kapp_slack_ub]]&lt;&gt;0,Table5[[#This Row],[kapp_old]]&lt;$F$1),$F$1,Table5[[#This Row],[kapp_old]])</f>
        <v>'RXN-TYRTA_c_REV-rt7697'	27141.27779288</v>
      </c>
      <c r="M1715" s="1">
        <f>_xlfn.XLOOKUP(Table5[[#This Row],[rxn]],Table3[name],Table3[flux],$F$1)</f>
        <v>27141.277792879999</v>
      </c>
      <c r="N1715" s="1">
        <f>IFERROR(Table5[[#This Row],[min flux]]/Table5[[#This Row],[associated enzload]],"")</f>
        <v>16842635749.444471</v>
      </c>
      <c r="O1715" s="1">
        <f>_xlfn.NUMBERVALUE(IF(Table5[[#This Row],[flux/enzload]]="","",ABS($N$1-Table5[[#This Row],[flux/enzload]])))</f>
        <v>1383073681909.51</v>
      </c>
      <c r="P1715" s="1">
        <f>Table5[[#This Row],[kapp_old]]+IFERROR(((Table5[[#This Row],[kapp_slack_ub]]-Table5[[#This Row],[kapp_slack_lb]])/Table5[[#This Row],[associated enzload]]),0)</f>
        <v>27141.277792879999</v>
      </c>
      <c r="Q1715" s="1" t="str">
        <f>"'"&amp;Table5[[#This Row],[rxn]]&amp;"'"&amp;CHAR(9)&amp;Table5[[#This Row],[kapp + (slack_ub - slack_lb)/enzload]]</f>
        <v>'RXN-TYRTA_c_REV-rt7697'	27141.27779288</v>
      </c>
      <c r="R1715" s="1">
        <f>_xlfn.XLOOKUP(Table5[[#This Row],[rxn]],Table38[name],Table38[flux],0)</f>
        <v>0</v>
      </c>
      <c r="S1715" s="1">
        <f>_xlfn.XLOOKUP(SUBSTITUTE(Table5[[#This Row],[rxn]],"RXN-","ENZLOAD-"),Table38[name],Table38[flux],0)</f>
        <v>0</v>
      </c>
      <c r="T1715" s="1" t="b">
        <f>AND(Table5[[#This Row],[ENZLOAD flux in kapp-slack.gms]]=0,Table5[[#This Row],[flux in kapp-slack.gms]]&lt;&gt;0,NOT(Table5[[#This Row],[spont or unknown?]]))</f>
        <v>0</v>
      </c>
      <c r="U1715" s="1" t="b">
        <f>OR(_xlfn.TEXTAFTER(Table5[[#This Row],[rxn]],"-",-1)="SPONT",_xlfn.TEXTAFTER(Table5[[#This Row],[rxn]],"-",-1)="UNKNOWN")</f>
        <v>0</v>
      </c>
      <c r="V1715" s="1">
        <f>_xlfn.XLOOKUP(SUBSTITUTE(Table5[[#This Row],[rxn]],"RXN-","ENZLOAD-"),Table4[rxn],Table4[ub],0)</f>
        <v>0.87798122000000001</v>
      </c>
      <c r="W1715" s="1" t="b">
        <f>AND(Table5[[#This Row],[FVA ENZLOAD flux UB]]=0,Table5[[#This Row],[ENZ not made when it should be?]])</f>
        <v>0</v>
      </c>
    </row>
    <row r="1716" spans="1:23" hidden="1">
      <c r="A1716" s="1"/>
      <c r="B1716" s="1" t="str">
        <f>_xlfn.TEXTBEFORE(Table38[[#This Row],[all fluxes from kapp-slack]]," ",,,,"")</f>
        <v/>
      </c>
      <c r="C1716" s="1">
        <f>_xlfn.NUMBERVALUE(IFERROR(_xlfn.TEXTAFTER(Table38[[#This Row],[all fluxes from kapp-slack]]," ",-1,,,""),""))</f>
        <v>0</v>
      </c>
      <c r="F1716" s="1" t="s">
        <v>9938</v>
      </c>
      <c r="G1716" s="1" t="str">
        <f>_xlfn.TEXTBEFORE(Table5[[#This Row],[rxn     kapp_old        kapp_slack_ub   kapp_slack_lb]]," ")</f>
        <v>RXN-TYRTA_m_FWD-rt5562_m</v>
      </c>
      <c r="H171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71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716" s="1">
        <f>_xlfn.NUMBERVALUE(_xlfn.TEXTAFTER(Table5[[#This Row],[rxn     kapp_old        kapp_slack_ub   kapp_slack_lb]]," ",-1))</f>
        <v>0</v>
      </c>
      <c r="K1716" s="1">
        <f>_xlfn.XLOOKUP(SUBSTITUTE(Table5[[#This Row],[rxn]],"RXN-","ENZLOAD-"),ENZLOAD[name],ENZLOAD[flux],0)</f>
        <v>1.1650937148E-7</v>
      </c>
      <c r="L1716" s="1" t="str">
        <f>"'"&amp;Table5[[#This Row],[rxn]]&amp;"'"&amp;CHAR(9)&amp;IF(AND(Table5[[#This Row],[kapp_slack_ub]]&lt;&gt;0,Table5[[#This Row],[kapp_old]]&lt;$F$1),$F$1,Table5[[#This Row],[kapp_old]])</f>
        <v>'RXN-TYRTA_m_FWD-rt5562_m'	27141.27779288</v>
      </c>
      <c r="M1716" s="1">
        <f>_xlfn.XLOOKUP(Table5[[#This Row],[rxn]],Table3[name],Table3[flux],$F$1)</f>
        <v>27141.277792879999</v>
      </c>
      <c r="N1716" s="1">
        <f>IFERROR(Table5[[#This Row],[min flux]]/Table5[[#This Row],[associated enzload]],"")</f>
        <v>232953602342.10062</v>
      </c>
      <c r="O1716" s="1">
        <f>_xlfn.NUMBERVALUE(IF(Table5[[#This Row],[flux/enzload]]="","",ABS($N$1-Table5[[#This Row],[flux/enzload]])))</f>
        <v>1166962715316.8501</v>
      </c>
      <c r="P1716" s="1">
        <f>Table5[[#This Row],[kapp_old]]+IFERROR(((Table5[[#This Row],[kapp_slack_ub]]-Table5[[#This Row],[kapp_slack_lb]])/Table5[[#This Row],[associated enzload]]),0)</f>
        <v>27141.277792879999</v>
      </c>
      <c r="Q1716" s="1" t="str">
        <f>"'"&amp;Table5[[#This Row],[rxn]]&amp;"'"&amp;CHAR(9)&amp;Table5[[#This Row],[kapp + (slack_ub - slack_lb)/enzload]]</f>
        <v>'RXN-TYRTA_m_FWD-rt5562_m'	27141.27779288</v>
      </c>
      <c r="R1716" s="1">
        <f>_xlfn.XLOOKUP(Table5[[#This Row],[rxn]],Table38[name],Table38[flux],0)</f>
        <v>0</v>
      </c>
      <c r="S1716" s="1">
        <f>_xlfn.XLOOKUP(SUBSTITUTE(Table5[[#This Row],[rxn]],"RXN-","ENZLOAD-"),Table38[name],Table38[flux],0)</f>
        <v>0</v>
      </c>
      <c r="T1716" s="1" t="b">
        <f>AND(Table5[[#This Row],[ENZLOAD flux in kapp-slack.gms]]=0,Table5[[#This Row],[flux in kapp-slack.gms]]&lt;&gt;0,NOT(Table5[[#This Row],[spont or unknown?]]))</f>
        <v>0</v>
      </c>
      <c r="U1716" s="1" t="b">
        <f>OR(_xlfn.TEXTAFTER(Table5[[#This Row],[rxn]],"-",-1)="SPONT",_xlfn.TEXTAFTER(Table5[[#This Row],[rxn]],"-",-1)="UNKNOWN")</f>
        <v>0</v>
      </c>
      <c r="V1716" s="1">
        <f>_xlfn.XLOOKUP(SUBSTITUTE(Table5[[#This Row],[rxn]],"RXN-","ENZLOAD-"),Table4[rxn],Table4[ub],0)</f>
        <v>0.94776070000000001</v>
      </c>
      <c r="W1716" s="1" t="b">
        <f>AND(Table5[[#This Row],[FVA ENZLOAD flux UB]]=0,Table5[[#This Row],[ENZ not made when it should be?]])</f>
        <v>0</v>
      </c>
    </row>
    <row r="1717" spans="1:23" hidden="1">
      <c r="A1717" s="1"/>
      <c r="B1717" s="1" t="str">
        <f>_xlfn.TEXTBEFORE(Table38[[#This Row],[all fluxes from kapp-slack]]," ",,,,"")</f>
        <v/>
      </c>
      <c r="C1717" s="1">
        <f>_xlfn.NUMBERVALUE(IFERROR(_xlfn.TEXTAFTER(Table38[[#This Row],[all fluxes from kapp-slack]]," ",-1,,,""),""))</f>
        <v>0</v>
      </c>
      <c r="F1717" s="1" t="s">
        <v>9939</v>
      </c>
      <c r="G1717" s="1" t="str">
        <f>_xlfn.TEXTBEFORE(Table5[[#This Row],[rxn     kapp_old        kapp_slack_ub   kapp_slack_lb]]," ")</f>
        <v>RXN-TYRTAi_x_FWD-rt0568_x</v>
      </c>
      <c r="H171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71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717" s="1">
        <f>_xlfn.NUMBERVALUE(_xlfn.TEXTAFTER(Table5[[#This Row],[rxn     kapp_old        kapp_slack_ub   kapp_slack_lb]]," ",-1))</f>
        <v>0</v>
      </c>
      <c r="K1717" s="1">
        <f>_xlfn.XLOOKUP(SUBSTITUTE(Table5[[#This Row],[rxn]],"RXN-","ENZLOAD-"),ENZLOAD[name],ENZLOAD[flux],0)</f>
        <v>3.24565365429999E-7</v>
      </c>
      <c r="L1717" s="1" t="str">
        <f>"'"&amp;Table5[[#This Row],[rxn]]&amp;"'"&amp;CHAR(9)&amp;IF(AND(Table5[[#This Row],[kapp_slack_ub]]&lt;&gt;0,Table5[[#This Row],[kapp_old]]&lt;$F$1),$F$1,Table5[[#This Row],[kapp_old]])</f>
        <v>'RXN-TYRTAi_x_FWD-rt0568_x'	27141.27779288</v>
      </c>
      <c r="M1717" s="1">
        <f>_xlfn.XLOOKUP(Table5[[#This Row],[rxn]],Table3[name],Table3[flux],$F$1)</f>
        <v>27141.277792879999</v>
      </c>
      <c r="N1717" s="1">
        <f>IFERROR(Table5[[#This Row],[min flux]]/Table5[[#This Row],[associated enzload]],"")</f>
        <v>83623456732.427368</v>
      </c>
      <c r="O1717" s="1">
        <f>_xlfn.NUMBERVALUE(IF(Table5[[#This Row],[flux/enzload]]="","",ABS($N$1-Table5[[#This Row],[flux/enzload]])))</f>
        <v>1316292860926.53</v>
      </c>
      <c r="P1717" s="1">
        <f>Table5[[#This Row],[kapp_old]]+IFERROR(((Table5[[#This Row],[kapp_slack_ub]]-Table5[[#This Row],[kapp_slack_lb]])/Table5[[#This Row],[associated enzload]]),0)</f>
        <v>27141.277792879999</v>
      </c>
      <c r="Q1717" s="1" t="str">
        <f>"'"&amp;Table5[[#This Row],[rxn]]&amp;"'"&amp;CHAR(9)&amp;Table5[[#This Row],[kapp + (slack_ub - slack_lb)/enzload]]</f>
        <v>'RXN-TYRTAi_x_FWD-rt0568_x'	27141.27779288</v>
      </c>
      <c r="R1717" s="1">
        <f>_xlfn.XLOOKUP(Table5[[#This Row],[rxn]],Table38[name],Table38[flux],0)</f>
        <v>0</v>
      </c>
      <c r="S1717" s="1">
        <f>_xlfn.XLOOKUP(SUBSTITUTE(Table5[[#This Row],[rxn]],"RXN-","ENZLOAD-"),Table38[name],Table38[flux],0)</f>
        <v>0</v>
      </c>
      <c r="T1717" s="1" t="b">
        <f>AND(Table5[[#This Row],[ENZLOAD flux in kapp-slack.gms]]=0,Table5[[#This Row],[flux in kapp-slack.gms]]&lt;&gt;0,NOT(Table5[[#This Row],[spont or unknown?]]))</f>
        <v>0</v>
      </c>
      <c r="U1717" s="1" t="b">
        <f>OR(_xlfn.TEXTAFTER(Table5[[#This Row],[rxn]],"-",-1)="SPONT",_xlfn.TEXTAFTER(Table5[[#This Row],[rxn]],"-",-1)="UNKNOWN")</f>
        <v>0</v>
      </c>
      <c r="V1717" s="1">
        <f>_xlfn.XLOOKUP(SUBSTITUTE(Table5[[#This Row],[rxn]],"RXN-","ENZLOAD-"),Table4[rxn],Table4[ub],0)</f>
        <v>0.45796833999999997</v>
      </c>
      <c r="W1717" s="1" t="b">
        <f>AND(Table5[[#This Row],[FVA ENZLOAD flux UB]]=0,Table5[[#This Row],[ENZ not made when it should be?]])</f>
        <v>0</v>
      </c>
    </row>
    <row r="1718" spans="1:23" hidden="1">
      <c r="A1718" s="1"/>
      <c r="B1718" s="1" t="str">
        <f>_xlfn.TEXTBEFORE(Table38[[#This Row],[all fluxes from kapp-slack]]," ",,,,"")</f>
        <v/>
      </c>
      <c r="C1718" s="1">
        <f>_xlfn.NUMBERVALUE(IFERROR(_xlfn.TEXTAFTER(Table38[[#This Row],[all fluxes from kapp-slack]]," ",-1,,,""),""))</f>
        <v>0</v>
      </c>
      <c r="F1718" s="1" t="s">
        <v>9940</v>
      </c>
      <c r="G1718" s="1" t="str">
        <f>_xlfn.TEXTBEFORE(Table5[[#This Row],[rxn     kapp_old        kapp_slack_ub   kapp_slack_lb]]," ")</f>
        <v>RXN-TYRTAi_x_FWD-rt1784_x</v>
      </c>
      <c r="H171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71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718" s="1">
        <f>_xlfn.NUMBERVALUE(_xlfn.TEXTAFTER(Table5[[#This Row],[rxn     kapp_old        kapp_slack_ub   kapp_slack_lb]]," ",-1))</f>
        <v>0</v>
      </c>
      <c r="K1718" s="1">
        <f>_xlfn.XLOOKUP(SUBSTITUTE(Table5[[#This Row],[rxn]],"RXN-","ENZLOAD-"),ENZLOAD[name],ENZLOAD[flux],0)</f>
        <v>3.8459847290000003E-8</v>
      </c>
      <c r="L1718" s="1" t="str">
        <f>"'"&amp;Table5[[#This Row],[rxn]]&amp;"'"&amp;CHAR(9)&amp;IF(AND(Table5[[#This Row],[kapp_slack_ub]]&lt;&gt;0,Table5[[#This Row],[kapp_old]]&lt;$F$1),$F$1,Table5[[#This Row],[kapp_old]])</f>
        <v>'RXN-TYRTAi_x_FWD-rt1784_x'	27141.27779288</v>
      </c>
      <c r="M1718" s="1">
        <f>_xlfn.XLOOKUP(Table5[[#This Row],[rxn]],Table3[name],Table3[flux],$F$1)</f>
        <v>27141.277792879999</v>
      </c>
      <c r="N1718" s="1">
        <f>IFERROR(Table5[[#This Row],[min flux]]/Table5[[#This Row],[associated enzload]],"")</f>
        <v>705704252755.49756</v>
      </c>
      <c r="O1718" s="1">
        <f>_xlfn.NUMBERVALUE(IF(Table5[[#This Row],[flux/enzload]]="","",ABS($N$1-Table5[[#This Row],[flux/enzload]])))</f>
        <v>694212064903.45605</v>
      </c>
      <c r="P1718" s="1">
        <f>Table5[[#This Row],[kapp_old]]+IFERROR(((Table5[[#This Row],[kapp_slack_ub]]-Table5[[#This Row],[kapp_slack_lb]])/Table5[[#This Row],[associated enzload]]),0)</f>
        <v>27141.277792879999</v>
      </c>
      <c r="Q1718" s="1" t="str">
        <f>"'"&amp;Table5[[#This Row],[rxn]]&amp;"'"&amp;CHAR(9)&amp;Table5[[#This Row],[kapp + (slack_ub - slack_lb)/enzload]]</f>
        <v>'RXN-TYRTAi_x_FWD-rt1784_x'	27141.27779288</v>
      </c>
      <c r="R1718" s="1">
        <f>_xlfn.XLOOKUP(Table5[[#This Row],[rxn]],Table38[name],Table38[flux],0)</f>
        <v>0</v>
      </c>
      <c r="S1718" s="1">
        <f>_xlfn.XLOOKUP(SUBSTITUTE(Table5[[#This Row],[rxn]],"RXN-","ENZLOAD-"),Table38[name],Table38[flux],0)</f>
        <v>0</v>
      </c>
      <c r="T1718" s="1" t="b">
        <f>AND(Table5[[#This Row],[ENZLOAD flux in kapp-slack.gms]]=0,Table5[[#This Row],[flux in kapp-slack.gms]]&lt;&gt;0,NOT(Table5[[#This Row],[spont or unknown?]]))</f>
        <v>0</v>
      </c>
      <c r="U1718" s="1" t="b">
        <f>OR(_xlfn.TEXTAFTER(Table5[[#This Row],[rxn]],"-",-1)="SPONT",_xlfn.TEXTAFTER(Table5[[#This Row],[rxn]],"-",-1)="UNKNOWN")</f>
        <v>0</v>
      </c>
      <c r="V1718" s="1">
        <f>_xlfn.XLOOKUP(SUBSTITUTE(Table5[[#This Row],[rxn]],"RXN-","ENZLOAD-"),Table4[rxn],Table4[ub],0)</f>
        <v>0.79692225999999999</v>
      </c>
      <c r="W1718" s="1" t="b">
        <f>AND(Table5[[#This Row],[FVA ENZLOAD flux UB]]=0,Table5[[#This Row],[ENZ not made when it should be?]])</f>
        <v>0</v>
      </c>
    </row>
    <row r="1719" spans="1:23" hidden="1">
      <c r="A1719" s="1"/>
      <c r="B1719" s="1" t="str">
        <f>_xlfn.TEXTBEFORE(Table38[[#This Row],[all fluxes from kapp-slack]]," ",,,,"")</f>
        <v/>
      </c>
      <c r="C1719" s="1">
        <f>_xlfn.NUMBERVALUE(IFERROR(_xlfn.TEXTAFTER(Table38[[#This Row],[all fluxes from kapp-slack]]," ",-1,,,""),""))</f>
        <v>0</v>
      </c>
      <c r="F1719" s="1" t="s">
        <v>9941</v>
      </c>
      <c r="G1719" s="1" t="str">
        <f>_xlfn.TEXTBEFORE(Table5[[#This Row],[rxn     kapp_old        kapp_slack_ub   kapp_slack_lb]]," ")</f>
        <v>RXN-TYRTAi_x_FWD-rt5562_x</v>
      </c>
      <c r="H171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71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719" s="1">
        <f>_xlfn.NUMBERVALUE(_xlfn.TEXTAFTER(Table5[[#This Row],[rxn     kapp_old        kapp_slack_ub   kapp_slack_lb]]," ",-1))</f>
        <v>0</v>
      </c>
      <c r="K1719" s="1">
        <f>_xlfn.XLOOKUP(SUBSTITUTE(Table5[[#This Row],[rxn]],"RXN-","ENZLOAD-"),ENZLOAD[name],ENZLOAD[flux],0)</f>
        <v>1.1650937148E-7</v>
      </c>
      <c r="L1719" s="1" t="str">
        <f>"'"&amp;Table5[[#This Row],[rxn]]&amp;"'"&amp;CHAR(9)&amp;IF(AND(Table5[[#This Row],[kapp_slack_ub]]&lt;&gt;0,Table5[[#This Row],[kapp_old]]&lt;$F$1),$F$1,Table5[[#This Row],[kapp_old]])</f>
        <v>'RXN-TYRTAi_x_FWD-rt5562_x'	27141.27779288</v>
      </c>
      <c r="M1719" s="1">
        <f>_xlfn.XLOOKUP(Table5[[#This Row],[rxn]],Table3[name],Table3[flux],$F$1)</f>
        <v>27141.277792879999</v>
      </c>
      <c r="N1719" s="1">
        <f>IFERROR(Table5[[#This Row],[min flux]]/Table5[[#This Row],[associated enzload]],"")</f>
        <v>232953602342.10062</v>
      </c>
      <c r="O1719" s="1">
        <f>_xlfn.NUMBERVALUE(IF(Table5[[#This Row],[flux/enzload]]="","",ABS($N$1-Table5[[#This Row],[flux/enzload]])))</f>
        <v>1166962715316.8501</v>
      </c>
      <c r="P1719" s="1">
        <f>Table5[[#This Row],[kapp_old]]+IFERROR(((Table5[[#This Row],[kapp_slack_ub]]-Table5[[#This Row],[kapp_slack_lb]])/Table5[[#This Row],[associated enzload]]),0)</f>
        <v>27141.277792879999</v>
      </c>
      <c r="Q1719" s="1" t="str">
        <f>"'"&amp;Table5[[#This Row],[rxn]]&amp;"'"&amp;CHAR(9)&amp;Table5[[#This Row],[kapp + (slack_ub - slack_lb)/enzload]]</f>
        <v>'RXN-TYRTAi_x_FWD-rt5562_x'	27141.27779288</v>
      </c>
      <c r="R1719" s="1">
        <f>_xlfn.XLOOKUP(Table5[[#This Row],[rxn]],Table38[name],Table38[flux],0)</f>
        <v>0</v>
      </c>
      <c r="S1719" s="1">
        <f>_xlfn.XLOOKUP(SUBSTITUTE(Table5[[#This Row],[rxn]],"RXN-","ENZLOAD-"),Table38[name],Table38[flux],0)</f>
        <v>0</v>
      </c>
      <c r="T1719" s="1" t="b">
        <f>AND(Table5[[#This Row],[ENZLOAD flux in kapp-slack.gms]]=0,Table5[[#This Row],[flux in kapp-slack.gms]]&lt;&gt;0,NOT(Table5[[#This Row],[spont or unknown?]]))</f>
        <v>0</v>
      </c>
      <c r="U1719" s="1" t="b">
        <f>OR(_xlfn.TEXTAFTER(Table5[[#This Row],[rxn]],"-",-1)="SPONT",_xlfn.TEXTAFTER(Table5[[#This Row],[rxn]],"-",-1)="UNKNOWN")</f>
        <v>0</v>
      </c>
      <c r="V1719" s="1">
        <f>_xlfn.XLOOKUP(SUBSTITUTE(Table5[[#This Row],[rxn]],"RXN-","ENZLOAD-"),Table4[rxn],Table4[ub],0)</f>
        <v>0.94776070000000001</v>
      </c>
      <c r="W1719" s="1" t="b">
        <f>AND(Table5[[#This Row],[FVA ENZLOAD flux UB]]=0,Table5[[#This Row],[ENZ not made when it should be?]])</f>
        <v>0</v>
      </c>
    </row>
    <row r="1720" spans="1:23" hidden="1">
      <c r="A1720" s="1"/>
      <c r="B1720" s="1" t="str">
        <f>_xlfn.TEXTBEFORE(Table38[[#This Row],[all fluxes from kapp-slack]]," ",,,,"")</f>
        <v/>
      </c>
      <c r="C1720" s="1">
        <f>_xlfn.NUMBERVALUE(IFERROR(_xlfn.TEXTAFTER(Table38[[#This Row],[all fluxes from kapp-slack]]," ",-1,,,""),""))</f>
        <v>0</v>
      </c>
      <c r="F1720" s="1" t="s">
        <v>9943</v>
      </c>
      <c r="G1720" s="1" t="str">
        <f>_xlfn.TEXTBEFORE(Table5[[#This Row],[rxn     kapp_old        kapp_slack_ub   kapp_slack_lb]]," ")</f>
        <v>RXN-TYRtpa_v_FWD-rt7819</v>
      </c>
      <c r="H172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72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720" s="1">
        <f>_xlfn.NUMBERVALUE(_xlfn.TEXTAFTER(Table5[[#This Row],[rxn     kapp_old        kapp_slack_ub   kapp_slack_lb]]," ",-1))</f>
        <v>0</v>
      </c>
      <c r="K1720" s="1">
        <f>_xlfn.XLOOKUP(SUBSTITUTE(Table5[[#This Row],[rxn]],"RXN-","ENZLOAD-"),ENZLOAD[name],ENZLOAD[flux],0)</f>
        <v>1.358705676E-8</v>
      </c>
      <c r="L1720" s="1" t="str">
        <f>"'"&amp;Table5[[#This Row],[rxn]]&amp;"'"&amp;CHAR(9)&amp;IF(AND(Table5[[#This Row],[kapp_slack_ub]]&lt;&gt;0,Table5[[#This Row],[kapp_old]]&lt;$F$1),$F$1,Table5[[#This Row],[kapp_old]])</f>
        <v>'RXN-TYRtpa_v_FWD-rt7819'	27141.27779288</v>
      </c>
      <c r="M1720" s="1">
        <f>_xlfn.XLOOKUP(Table5[[#This Row],[rxn]],Table3[name],Table3[flux],$F$1)</f>
        <v>27141.277792879999</v>
      </c>
      <c r="N1720" s="1">
        <f>IFERROR(Table5[[#This Row],[min flux]]/Table5[[#This Row],[associated enzload]],"")</f>
        <v>1997583308313.1978</v>
      </c>
      <c r="O1720" s="1">
        <f>_xlfn.NUMBERVALUE(IF(Table5[[#This Row],[flux/enzload]]="","",ABS($N$1-Table5[[#This Row],[flux/enzload]])))</f>
        <v>597666990654.24402</v>
      </c>
      <c r="P1720" s="1">
        <f>Table5[[#This Row],[kapp_old]]+IFERROR(((Table5[[#This Row],[kapp_slack_ub]]-Table5[[#This Row],[kapp_slack_lb]])/Table5[[#This Row],[associated enzload]]),0)</f>
        <v>27141.277792879999</v>
      </c>
      <c r="Q1720" s="1" t="str">
        <f>"'"&amp;Table5[[#This Row],[rxn]]&amp;"'"&amp;CHAR(9)&amp;Table5[[#This Row],[kapp + (slack_ub - slack_lb)/enzload]]</f>
        <v>'RXN-TYRtpa_v_FWD-rt7819'	27141.27779288</v>
      </c>
      <c r="R1720" s="1">
        <f>_xlfn.XLOOKUP(Table5[[#This Row],[rxn]],Table38[name],Table38[flux],0)</f>
        <v>0</v>
      </c>
      <c r="S1720" s="1">
        <f>_xlfn.XLOOKUP(SUBSTITUTE(Table5[[#This Row],[rxn]],"RXN-","ENZLOAD-"),Table38[name],Table38[flux],0)</f>
        <v>0</v>
      </c>
      <c r="T1720" s="1" t="b">
        <f>AND(Table5[[#This Row],[ENZLOAD flux in kapp-slack.gms]]=0,Table5[[#This Row],[flux in kapp-slack.gms]]&lt;&gt;0,NOT(Table5[[#This Row],[spont or unknown?]]))</f>
        <v>0</v>
      </c>
      <c r="U1720" s="1" t="b">
        <f>OR(_xlfn.TEXTAFTER(Table5[[#This Row],[rxn]],"-",-1)="SPONT",_xlfn.TEXTAFTER(Table5[[#This Row],[rxn]],"-",-1)="UNKNOWN")</f>
        <v>0</v>
      </c>
      <c r="V1720" s="1">
        <f>_xlfn.XLOOKUP(SUBSTITUTE(Table5[[#This Row],[rxn]],"RXN-","ENZLOAD-"),Table4[rxn],Table4[ub],0)</f>
        <v>0.54338997</v>
      </c>
      <c r="W1720" s="1" t="b">
        <f>AND(Table5[[#This Row],[FVA ENZLOAD flux UB]]=0,Table5[[#This Row],[ENZ not made when it should be?]])</f>
        <v>0</v>
      </c>
    </row>
    <row r="1721" spans="1:23" hidden="1">
      <c r="A1721" s="1"/>
      <c r="B1721" s="1" t="str">
        <f>_xlfn.TEXTBEFORE(Table38[[#This Row],[all fluxes from kapp-slack]]," ",,,,"")</f>
        <v/>
      </c>
      <c r="C1721" s="1">
        <f>_xlfn.NUMBERVALUE(IFERROR(_xlfn.TEXTAFTER(Table38[[#This Row],[all fluxes from kapp-slack]]," ",-1,,,""),""))</f>
        <v>0</v>
      </c>
      <c r="F1721" s="1" t="s">
        <v>9944</v>
      </c>
      <c r="G1721" s="1" t="str">
        <f>_xlfn.TEXTBEFORE(Table5[[#This Row],[rxn     kapp_old        kapp_slack_ub   kapp_slack_lb]]," ")</f>
        <v>RXN-TYRtps_v_FWD-rt4375</v>
      </c>
      <c r="H172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72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721" s="1">
        <f>_xlfn.NUMBERVALUE(_xlfn.TEXTAFTER(Table5[[#This Row],[rxn     kapp_old        kapp_slack_ub   kapp_slack_lb]]," ",-1))</f>
        <v>0</v>
      </c>
      <c r="K1721" s="1">
        <f>_xlfn.XLOOKUP(SUBSTITUTE(Table5[[#This Row],[rxn]],"RXN-","ENZLOAD-"),ENZLOAD[name],ENZLOAD[flux],0)</f>
        <v>7.7154419170000004E-8</v>
      </c>
      <c r="L1721" s="1" t="str">
        <f>"'"&amp;Table5[[#This Row],[rxn]]&amp;"'"&amp;CHAR(9)&amp;IF(AND(Table5[[#This Row],[kapp_slack_ub]]&lt;&gt;0,Table5[[#This Row],[kapp_old]]&lt;$F$1),$F$1,Table5[[#This Row],[kapp_old]])</f>
        <v>'RXN-TYRtps_v_FWD-rt4375'	27141.27779288</v>
      </c>
      <c r="M1721" s="1">
        <f>_xlfn.XLOOKUP(Table5[[#This Row],[rxn]],Table3[name],Table3[flux],$F$1)</f>
        <v>27141.277792879999</v>
      </c>
      <c r="N1721" s="1">
        <f>IFERROR(Table5[[#This Row],[min flux]]/Table5[[#This Row],[associated enzload]],"")</f>
        <v>351778654869.75708</v>
      </c>
      <c r="O1721" s="1">
        <f>_xlfn.NUMBERVALUE(IF(Table5[[#This Row],[flux/enzload]]="","",ABS($N$1-Table5[[#This Row],[flux/enzload]])))</f>
        <v>1048137662789.2</v>
      </c>
      <c r="P1721" s="1">
        <f>Table5[[#This Row],[kapp_old]]+IFERROR(((Table5[[#This Row],[kapp_slack_ub]]-Table5[[#This Row],[kapp_slack_lb]])/Table5[[#This Row],[associated enzload]]),0)</f>
        <v>27141.277792879999</v>
      </c>
      <c r="Q1721" s="1" t="str">
        <f>"'"&amp;Table5[[#This Row],[rxn]]&amp;"'"&amp;CHAR(9)&amp;Table5[[#This Row],[kapp + (slack_ub - slack_lb)/enzload]]</f>
        <v>'RXN-TYRtps_v_FWD-rt4375'	27141.27779288</v>
      </c>
      <c r="R1721" s="1">
        <f>_xlfn.XLOOKUP(Table5[[#This Row],[rxn]],Table38[name],Table38[flux],0)</f>
        <v>0</v>
      </c>
      <c r="S1721" s="1">
        <f>_xlfn.XLOOKUP(SUBSTITUTE(Table5[[#This Row],[rxn]],"RXN-","ENZLOAD-"),Table38[name],Table38[flux],0)</f>
        <v>0</v>
      </c>
      <c r="T1721" s="1" t="b">
        <f>AND(Table5[[#This Row],[ENZLOAD flux in kapp-slack.gms]]=0,Table5[[#This Row],[flux in kapp-slack.gms]]&lt;&gt;0,NOT(Table5[[#This Row],[spont or unknown?]]))</f>
        <v>0</v>
      </c>
      <c r="U1721" s="1" t="b">
        <f>OR(_xlfn.TEXTAFTER(Table5[[#This Row],[rxn]],"-",-1)="SPONT",_xlfn.TEXTAFTER(Table5[[#This Row],[rxn]],"-",-1)="UNKNOWN")</f>
        <v>0</v>
      </c>
      <c r="V1721" s="1">
        <f>_xlfn.XLOOKUP(SUBSTITUTE(Table5[[#This Row],[rxn]],"RXN-","ENZLOAD-"),Table4[rxn],Table4[ub],0)</f>
        <v>0.50256422000000001</v>
      </c>
      <c r="W1721" s="1" t="b">
        <f>AND(Table5[[#This Row],[FVA ENZLOAD flux UB]]=0,Table5[[#This Row],[ENZ not made when it should be?]])</f>
        <v>0</v>
      </c>
    </row>
    <row r="1722" spans="1:23" hidden="1">
      <c r="A1722" s="1"/>
      <c r="B1722" s="1" t="str">
        <f>_xlfn.TEXTBEFORE(Table38[[#This Row],[all fluxes from kapp-slack]]," ",,,,"")</f>
        <v/>
      </c>
      <c r="C1722" s="1">
        <f>_xlfn.NUMBERVALUE(IFERROR(_xlfn.TEXTAFTER(Table38[[#This Row],[all fluxes from kapp-slack]]," ",-1,,,""),""))</f>
        <v>0</v>
      </c>
      <c r="F1722" s="1" t="s">
        <v>9946</v>
      </c>
      <c r="G1722" s="1" t="str">
        <f>_xlfn.TEXTBEFORE(Table5[[#This Row],[rxn     kapp_old        kapp_slack_ub   kapp_slack_lb]]," ")</f>
        <v>RXN-TYRTRS_m_FWD-rt4769</v>
      </c>
      <c r="H172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72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722" s="1">
        <f>_xlfn.NUMBERVALUE(_xlfn.TEXTAFTER(Table5[[#This Row],[rxn     kapp_old        kapp_slack_ub   kapp_slack_lb]]," ",-1))</f>
        <v>0</v>
      </c>
      <c r="K1722" s="1">
        <f>_xlfn.XLOOKUP(SUBSTITUTE(Table5[[#This Row],[rxn]],"RXN-","ENZLOAD-"),ENZLOAD[name],ENZLOAD[flux],0)</f>
        <v>1.3225116673999999E-7</v>
      </c>
      <c r="L1722" s="1" t="str">
        <f>"'"&amp;Table5[[#This Row],[rxn]]&amp;"'"&amp;CHAR(9)&amp;IF(AND(Table5[[#This Row],[kapp_slack_ub]]&lt;&gt;0,Table5[[#This Row],[kapp_old]]&lt;$F$1),$F$1,Table5[[#This Row],[kapp_old]])</f>
        <v>'RXN-TYRTRS_m_FWD-rt4769'	27141.27779288</v>
      </c>
      <c r="M1722" s="1">
        <f>_xlfn.XLOOKUP(Table5[[#This Row],[rxn]],Table3[name],Table3[flux],$F$1)</f>
        <v>27141.277792879999</v>
      </c>
      <c r="N1722" s="1">
        <f>IFERROR(Table5[[#This Row],[min flux]]/Table5[[#This Row],[associated enzload]],"")</f>
        <v>205225242709.87012</v>
      </c>
      <c r="O1722" s="1">
        <f>_xlfn.NUMBERVALUE(IF(Table5[[#This Row],[flux/enzload]]="","",ABS($N$1-Table5[[#This Row],[flux/enzload]])))</f>
        <v>1194691074949.0801</v>
      </c>
      <c r="P1722" s="1">
        <f>Table5[[#This Row],[kapp_old]]+IFERROR(((Table5[[#This Row],[kapp_slack_ub]]-Table5[[#This Row],[kapp_slack_lb]])/Table5[[#This Row],[associated enzload]]),0)</f>
        <v>27141.277792879999</v>
      </c>
      <c r="Q1722" s="1" t="str">
        <f>"'"&amp;Table5[[#This Row],[rxn]]&amp;"'"&amp;CHAR(9)&amp;Table5[[#This Row],[kapp + (slack_ub - slack_lb)/enzload]]</f>
        <v>'RXN-TYRTRS_m_FWD-rt4769'	27141.27779288</v>
      </c>
      <c r="R1722" s="1">
        <f>_xlfn.XLOOKUP(Table5[[#This Row],[rxn]],Table38[name],Table38[flux],0)</f>
        <v>0</v>
      </c>
      <c r="S1722" s="1">
        <f>_xlfn.XLOOKUP(SUBSTITUTE(Table5[[#This Row],[rxn]],"RXN-","ENZLOAD-"),Table38[name],Table38[flux],0)</f>
        <v>0</v>
      </c>
      <c r="T1722" s="1" t="b">
        <f>AND(Table5[[#This Row],[ENZLOAD flux in kapp-slack.gms]]=0,Table5[[#This Row],[flux in kapp-slack.gms]]&lt;&gt;0,NOT(Table5[[#This Row],[spont or unknown?]]))</f>
        <v>0</v>
      </c>
      <c r="U1722" s="1" t="b">
        <f>OR(_xlfn.TEXTAFTER(Table5[[#This Row],[rxn]],"-",-1)="SPONT",_xlfn.TEXTAFTER(Table5[[#This Row],[rxn]],"-",-1)="UNKNOWN")</f>
        <v>0</v>
      </c>
      <c r="V1722" s="1">
        <f>_xlfn.XLOOKUP(SUBSTITUTE(Table5[[#This Row],[rxn]],"RXN-","ENZLOAD-"),Table4[rxn],Table4[ub],0)</f>
        <v>0.80375509000000001</v>
      </c>
      <c r="W1722" s="1" t="b">
        <f>AND(Table5[[#This Row],[FVA ENZLOAD flux UB]]=0,Table5[[#This Row],[ENZ not made when it should be?]])</f>
        <v>0</v>
      </c>
    </row>
    <row r="1723" spans="1:23" hidden="1">
      <c r="A1723" s="1"/>
      <c r="B1723" s="1" t="str">
        <f>_xlfn.TEXTBEFORE(Table38[[#This Row],[all fluxes from kapp-slack]]," ",,,,"")</f>
        <v/>
      </c>
      <c r="C1723" s="1">
        <f>_xlfn.NUMBERVALUE(IFERROR(_xlfn.TEXTAFTER(Table38[[#This Row],[all fluxes from kapp-slack]]," ",-1,,,""),""))</f>
        <v>0</v>
      </c>
      <c r="F1723" s="1" t="s">
        <v>9948</v>
      </c>
      <c r="G1723" s="1" t="str">
        <f>_xlfn.TEXTBEFORE(Table5[[#This Row],[rxn     kapp_old        kapp_slack_ub   kapp_slack_lb]]," ")</f>
        <v>RXN-UAGDP_c_REV-rt0711</v>
      </c>
      <c r="H172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72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723" s="1">
        <f>_xlfn.NUMBERVALUE(_xlfn.TEXTAFTER(Table5[[#This Row],[rxn     kapp_old        kapp_slack_ub   kapp_slack_lb]]," ",-1))</f>
        <v>0</v>
      </c>
      <c r="K1723" s="1">
        <f>_xlfn.XLOOKUP(SUBSTITUTE(Table5[[#This Row],[rxn]],"RXN-","ENZLOAD-"),ENZLOAD[name],ENZLOAD[flux],0)</f>
        <v>1.23184695474E-6</v>
      </c>
      <c r="L1723" s="1" t="str">
        <f>"'"&amp;Table5[[#This Row],[rxn]]&amp;"'"&amp;CHAR(9)&amp;IF(AND(Table5[[#This Row],[kapp_slack_ub]]&lt;&gt;0,Table5[[#This Row],[kapp_old]]&lt;$F$1),$F$1,Table5[[#This Row],[kapp_old]])</f>
        <v>'RXN-UAGDP_c_REV-rt0711'	27141.27779288</v>
      </c>
      <c r="M1723" s="1">
        <f>_xlfn.XLOOKUP(Table5[[#This Row],[rxn]],Table3[name],Table3[flux],$F$1)</f>
        <v>27141.277792879999</v>
      </c>
      <c r="N1723" s="1">
        <f>IFERROR(Table5[[#This Row],[min flux]]/Table5[[#This Row],[associated enzload]],"")</f>
        <v>22032994998.642975</v>
      </c>
      <c r="O1723" s="1">
        <f>_xlfn.NUMBERVALUE(IF(Table5[[#This Row],[flux/enzload]]="","",ABS($N$1-Table5[[#This Row],[flux/enzload]])))</f>
        <v>1377883322660.3101</v>
      </c>
      <c r="P1723" s="1">
        <f>Table5[[#This Row],[kapp_old]]+IFERROR(((Table5[[#This Row],[kapp_slack_ub]]-Table5[[#This Row],[kapp_slack_lb]])/Table5[[#This Row],[associated enzload]]),0)</f>
        <v>27141.277792879999</v>
      </c>
      <c r="Q1723" s="1" t="str">
        <f>"'"&amp;Table5[[#This Row],[rxn]]&amp;"'"&amp;CHAR(9)&amp;Table5[[#This Row],[kapp + (slack_ub - slack_lb)/enzload]]</f>
        <v>'RXN-UAGDP_c_REV-rt0711'	27141.27779288</v>
      </c>
      <c r="R1723" s="1">
        <f>_xlfn.XLOOKUP(Table5[[#This Row],[rxn]],Table38[name],Table38[flux],0)</f>
        <v>0</v>
      </c>
      <c r="S1723" s="1">
        <f>_xlfn.XLOOKUP(SUBSTITUTE(Table5[[#This Row],[rxn]],"RXN-","ENZLOAD-"),Table38[name],Table38[flux],0)</f>
        <v>0</v>
      </c>
      <c r="T1723" s="1" t="b">
        <f>AND(Table5[[#This Row],[ENZLOAD flux in kapp-slack.gms]]=0,Table5[[#This Row],[flux in kapp-slack.gms]]&lt;&gt;0,NOT(Table5[[#This Row],[spont or unknown?]]))</f>
        <v>0</v>
      </c>
      <c r="U1723" s="1" t="b">
        <f>OR(_xlfn.TEXTAFTER(Table5[[#This Row],[rxn]],"-",-1)="SPONT",_xlfn.TEXTAFTER(Table5[[#This Row],[rxn]],"-",-1)="UNKNOWN")</f>
        <v>0</v>
      </c>
      <c r="V1723" s="1">
        <f>_xlfn.XLOOKUP(SUBSTITUTE(Table5[[#This Row],[rxn]],"RXN-","ENZLOAD-"),Table4[rxn],Table4[ub],0)</f>
        <v>0.80041247999999998</v>
      </c>
      <c r="W1723" s="1" t="b">
        <f>AND(Table5[[#This Row],[FVA ENZLOAD flux UB]]=0,Table5[[#This Row],[ENZ not made when it should be?]])</f>
        <v>0</v>
      </c>
    </row>
    <row r="1724" spans="1:23" hidden="1">
      <c r="A1724" s="1"/>
      <c r="B1724" s="1" t="str">
        <f>_xlfn.TEXTBEFORE(Table38[[#This Row],[all fluxes from kapp-slack]]," ",,,,"")</f>
        <v/>
      </c>
      <c r="C1724" s="1">
        <f>_xlfn.NUMBERVALUE(IFERROR(_xlfn.TEXTAFTER(Table38[[#This Row],[all fluxes from kapp-slack]]," ",-1,,,""),""))</f>
        <v>0</v>
      </c>
      <c r="F1724" s="1" t="s">
        <v>9949</v>
      </c>
      <c r="G1724" s="1" t="str">
        <f>_xlfn.TEXTBEFORE(Table5[[#This Row],[rxn     kapp_old        kapp_slack_ub   kapp_slack_lb]]," ")</f>
        <v>RXN-UDPG4E_c_FWD-rt0601</v>
      </c>
      <c r="H172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72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724" s="1">
        <f>_xlfn.NUMBERVALUE(_xlfn.TEXTAFTER(Table5[[#This Row],[rxn     kapp_old        kapp_slack_ub   kapp_slack_lb]]," ",-1))</f>
        <v>0</v>
      </c>
      <c r="K1724" s="1">
        <f>_xlfn.XLOOKUP(SUBSTITUTE(Table5[[#This Row],[rxn]],"RXN-","ENZLOAD-"),ENZLOAD[name],ENZLOAD[flux],0)</f>
        <v>4.5321628853400002E-6</v>
      </c>
      <c r="L1724" s="1" t="str">
        <f>"'"&amp;Table5[[#This Row],[rxn]]&amp;"'"&amp;CHAR(9)&amp;IF(AND(Table5[[#This Row],[kapp_slack_ub]]&lt;&gt;0,Table5[[#This Row],[kapp_old]]&lt;$F$1),$F$1,Table5[[#This Row],[kapp_old]])</f>
        <v>'RXN-UDPG4E_c_FWD-rt0601'	27141.27779288</v>
      </c>
      <c r="M1724" s="1">
        <f>_xlfn.XLOOKUP(Table5[[#This Row],[rxn]],Table3[name],Table3[flux],$F$1)</f>
        <v>27141.277792879999</v>
      </c>
      <c r="N1724" s="1">
        <f>IFERROR(Table5[[#This Row],[min flux]]/Table5[[#This Row],[associated enzload]],"")</f>
        <v>5988592749.0983982</v>
      </c>
      <c r="O1724" s="1">
        <f>_xlfn.NUMBERVALUE(IF(Table5[[#This Row],[flux/enzload]]="","",ABS($N$1-Table5[[#This Row],[flux/enzload]])))</f>
        <v>1393927724909.8601</v>
      </c>
      <c r="P1724" s="1">
        <f>Table5[[#This Row],[kapp_old]]+IFERROR(((Table5[[#This Row],[kapp_slack_ub]]-Table5[[#This Row],[kapp_slack_lb]])/Table5[[#This Row],[associated enzload]]),0)</f>
        <v>27141.277792879999</v>
      </c>
      <c r="Q1724" s="1" t="str">
        <f>"'"&amp;Table5[[#This Row],[rxn]]&amp;"'"&amp;CHAR(9)&amp;Table5[[#This Row],[kapp + (slack_ub - slack_lb)/enzload]]</f>
        <v>'RXN-UDPG4E_c_FWD-rt0601'	27141.27779288</v>
      </c>
      <c r="R1724" s="1">
        <f>_xlfn.XLOOKUP(Table5[[#This Row],[rxn]],Table38[name],Table38[flux],0)</f>
        <v>0</v>
      </c>
      <c r="S1724" s="1">
        <f>_xlfn.XLOOKUP(SUBSTITUTE(Table5[[#This Row],[rxn]],"RXN-","ENZLOAD-"),Table38[name],Table38[flux],0)</f>
        <v>0</v>
      </c>
      <c r="T1724" s="1" t="b">
        <f>AND(Table5[[#This Row],[ENZLOAD flux in kapp-slack.gms]]=0,Table5[[#This Row],[flux in kapp-slack.gms]]&lt;&gt;0,NOT(Table5[[#This Row],[spont or unknown?]]))</f>
        <v>0</v>
      </c>
      <c r="U1724" s="1" t="b">
        <f>OR(_xlfn.TEXTAFTER(Table5[[#This Row],[rxn]],"-",-1)="SPONT",_xlfn.TEXTAFTER(Table5[[#This Row],[rxn]],"-",-1)="UNKNOWN")</f>
        <v>0</v>
      </c>
      <c r="V1724" s="1">
        <f>_xlfn.XLOOKUP(SUBSTITUTE(Table5[[#This Row],[rxn]],"RXN-","ENZLOAD-"),Table4[rxn],Table4[ub],0)</f>
        <v>0.51787351000000004</v>
      </c>
      <c r="W1724" s="1" t="b">
        <f>AND(Table5[[#This Row],[FVA ENZLOAD flux UB]]=0,Table5[[#This Row],[ENZ not made when it should be?]])</f>
        <v>0</v>
      </c>
    </row>
    <row r="1725" spans="1:23" hidden="1">
      <c r="A1725" s="1"/>
      <c r="B1725" s="1" t="str">
        <f>_xlfn.TEXTBEFORE(Table38[[#This Row],[all fluxes from kapp-slack]]," ",,,,"")</f>
        <v/>
      </c>
      <c r="C1725" s="1">
        <f>_xlfn.NUMBERVALUE(IFERROR(_xlfn.TEXTAFTER(Table38[[#This Row],[all fluxes from kapp-slack]]," ",-1,,,""),""))</f>
        <v>0</v>
      </c>
      <c r="F1725" s="1" t="s">
        <v>9950</v>
      </c>
      <c r="G1725" s="1" t="str">
        <f>_xlfn.TEXTBEFORE(Table5[[#This Row],[rxn     kapp_old        kapp_slack_ub   kapp_slack_lb]]," ")</f>
        <v>RXN-UDPG4E_c_REV-rt0601</v>
      </c>
      <c r="H172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72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725" s="1">
        <f>_xlfn.NUMBERVALUE(_xlfn.TEXTAFTER(Table5[[#This Row],[rxn     kapp_old        kapp_slack_ub   kapp_slack_lb]]," ",-1))</f>
        <v>0</v>
      </c>
      <c r="K1725" s="1">
        <f>_xlfn.XLOOKUP(SUBSTITUTE(Table5[[#This Row],[rxn]],"RXN-","ENZLOAD-"),ENZLOAD[name],ENZLOAD[flux],0)</f>
        <v>4.5321628853400002E-6</v>
      </c>
      <c r="L1725" s="1" t="str">
        <f>"'"&amp;Table5[[#This Row],[rxn]]&amp;"'"&amp;CHAR(9)&amp;IF(AND(Table5[[#This Row],[kapp_slack_ub]]&lt;&gt;0,Table5[[#This Row],[kapp_old]]&lt;$F$1),$F$1,Table5[[#This Row],[kapp_old]])</f>
        <v>'RXN-UDPG4E_c_REV-rt0601'	27141.27779288</v>
      </c>
      <c r="M1725" s="1">
        <f>_xlfn.XLOOKUP(Table5[[#This Row],[rxn]],Table3[name],Table3[flux],$F$1)</f>
        <v>27141.277792879999</v>
      </c>
      <c r="N1725" s="1">
        <f>IFERROR(Table5[[#This Row],[min flux]]/Table5[[#This Row],[associated enzload]],"")</f>
        <v>5988592749.0983982</v>
      </c>
      <c r="O1725" s="1">
        <f>_xlfn.NUMBERVALUE(IF(Table5[[#This Row],[flux/enzload]]="","",ABS($N$1-Table5[[#This Row],[flux/enzload]])))</f>
        <v>1393927724909.8601</v>
      </c>
      <c r="P1725" s="1">
        <f>Table5[[#This Row],[kapp_old]]+IFERROR(((Table5[[#This Row],[kapp_slack_ub]]-Table5[[#This Row],[kapp_slack_lb]])/Table5[[#This Row],[associated enzload]]),0)</f>
        <v>27141.277792879999</v>
      </c>
      <c r="Q1725" s="1" t="str">
        <f>"'"&amp;Table5[[#This Row],[rxn]]&amp;"'"&amp;CHAR(9)&amp;Table5[[#This Row],[kapp + (slack_ub - slack_lb)/enzload]]</f>
        <v>'RXN-UDPG4E_c_REV-rt0601'	27141.27779288</v>
      </c>
      <c r="R1725" s="1">
        <f>_xlfn.XLOOKUP(Table5[[#This Row],[rxn]],Table38[name],Table38[flux],0)</f>
        <v>0</v>
      </c>
      <c r="S1725" s="1">
        <f>_xlfn.XLOOKUP(SUBSTITUTE(Table5[[#This Row],[rxn]],"RXN-","ENZLOAD-"),Table38[name],Table38[flux],0)</f>
        <v>0</v>
      </c>
      <c r="T1725" s="1" t="b">
        <f>AND(Table5[[#This Row],[ENZLOAD flux in kapp-slack.gms]]=0,Table5[[#This Row],[flux in kapp-slack.gms]]&lt;&gt;0,NOT(Table5[[#This Row],[spont or unknown?]]))</f>
        <v>0</v>
      </c>
      <c r="U1725" s="1" t="b">
        <f>OR(_xlfn.TEXTAFTER(Table5[[#This Row],[rxn]],"-",-1)="SPONT",_xlfn.TEXTAFTER(Table5[[#This Row],[rxn]],"-",-1)="UNKNOWN")</f>
        <v>0</v>
      </c>
      <c r="V1725" s="1">
        <f>_xlfn.XLOOKUP(SUBSTITUTE(Table5[[#This Row],[rxn]],"RXN-","ENZLOAD-"),Table4[rxn],Table4[ub],0)</f>
        <v>0.51787351000000004</v>
      </c>
      <c r="W1725" s="1" t="b">
        <f>AND(Table5[[#This Row],[FVA ENZLOAD flux UB]]=0,Table5[[#This Row],[ENZ not made when it should be?]])</f>
        <v>0</v>
      </c>
    </row>
    <row r="1726" spans="1:23" hidden="1">
      <c r="A1726" s="1"/>
      <c r="B1726" s="1" t="str">
        <f>_xlfn.TEXTBEFORE(Table38[[#This Row],[all fluxes from kapp-slack]]," ",,,,"")</f>
        <v/>
      </c>
      <c r="C1726" s="1">
        <f>_xlfn.NUMBERVALUE(IFERROR(_xlfn.TEXTAFTER(Table38[[#This Row],[all fluxes from kapp-slack]]," ",-1,,,""),""))</f>
        <v>0</v>
      </c>
      <c r="F1726" s="1" t="s">
        <v>9951</v>
      </c>
      <c r="G1726" s="1" t="str">
        <f>_xlfn.TEXTBEFORE(Table5[[#This Row],[rxn     kapp_old        kapp_slack_ub   kapp_slack_lb]]," ")</f>
        <v>RXN-UDPGALt_c_g_FWD-rt7574</v>
      </c>
      <c r="H172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72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726" s="1">
        <f>_xlfn.NUMBERVALUE(_xlfn.TEXTAFTER(Table5[[#This Row],[rxn     kapp_old        kapp_slack_ub   kapp_slack_lb]]," ",-1))</f>
        <v>0</v>
      </c>
      <c r="K1726" s="1">
        <f>_xlfn.XLOOKUP(SUBSTITUTE(Table5[[#This Row],[rxn]],"RXN-","ENZLOAD-"),ENZLOAD[name],ENZLOAD[flux],0)</f>
        <v>2.14078168E-8</v>
      </c>
      <c r="L1726" s="1" t="str">
        <f>"'"&amp;Table5[[#This Row],[rxn]]&amp;"'"&amp;CHAR(9)&amp;IF(AND(Table5[[#This Row],[kapp_slack_ub]]&lt;&gt;0,Table5[[#This Row],[kapp_old]]&lt;$F$1),$F$1,Table5[[#This Row],[kapp_old]])</f>
        <v>'RXN-UDPGALt_c_g_FWD-rt7574'	27141.27779288</v>
      </c>
      <c r="M1726" s="1">
        <f>_xlfn.XLOOKUP(Table5[[#This Row],[rxn]],Table3[name],Table3[flux],$F$1)</f>
        <v>27141.277792879999</v>
      </c>
      <c r="N1726" s="1">
        <f>IFERROR(Table5[[#This Row],[min flux]]/Table5[[#This Row],[associated enzload]],"")</f>
        <v>1267820910765.6414</v>
      </c>
      <c r="O1726" s="1">
        <f>_xlfn.NUMBERVALUE(IF(Table5[[#This Row],[flux/enzload]]="","",ABS($N$1-Table5[[#This Row],[flux/enzload]])))</f>
        <v>132095406893.312</v>
      </c>
      <c r="P1726" s="1">
        <f>Table5[[#This Row],[kapp_old]]+IFERROR(((Table5[[#This Row],[kapp_slack_ub]]-Table5[[#This Row],[kapp_slack_lb]])/Table5[[#This Row],[associated enzload]]),0)</f>
        <v>27141.277792879999</v>
      </c>
      <c r="Q1726" s="1" t="str">
        <f>"'"&amp;Table5[[#This Row],[rxn]]&amp;"'"&amp;CHAR(9)&amp;Table5[[#This Row],[kapp + (slack_ub - slack_lb)/enzload]]</f>
        <v>'RXN-UDPGALt_c_g_FWD-rt7574'	27141.27779288</v>
      </c>
      <c r="R1726" s="1">
        <f>_xlfn.XLOOKUP(Table5[[#This Row],[rxn]],Table38[name],Table38[flux],0)</f>
        <v>0</v>
      </c>
      <c r="S1726" s="1">
        <f>_xlfn.XLOOKUP(SUBSTITUTE(Table5[[#This Row],[rxn]],"RXN-","ENZLOAD-"),Table38[name],Table38[flux],0)</f>
        <v>0</v>
      </c>
      <c r="T1726" s="1" t="b">
        <f>AND(Table5[[#This Row],[ENZLOAD flux in kapp-slack.gms]]=0,Table5[[#This Row],[flux in kapp-slack.gms]]&lt;&gt;0,NOT(Table5[[#This Row],[spont or unknown?]]))</f>
        <v>0</v>
      </c>
      <c r="U1726" s="1" t="b">
        <f>OR(_xlfn.TEXTAFTER(Table5[[#This Row],[rxn]],"-",-1)="SPONT",_xlfn.TEXTAFTER(Table5[[#This Row],[rxn]],"-",-1)="UNKNOWN")</f>
        <v>0</v>
      </c>
      <c r="V1726" s="1">
        <f>_xlfn.XLOOKUP(SUBSTITUTE(Table5[[#This Row],[rxn]],"RXN-","ENZLOAD-"),Table4[rxn],Table4[ub],0)</f>
        <v>0.99709389000000004</v>
      </c>
      <c r="W1726" s="1" t="b">
        <f>AND(Table5[[#This Row],[FVA ENZLOAD flux UB]]=0,Table5[[#This Row],[ENZ not made when it should be?]])</f>
        <v>0</v>
      </c>
    </row>
    <row r="1727" spans="1:23" hidden="1">
      <c r="A1727" s="1"/>
      <c r="B1727" s="1" t="str">
        <f>_xlfn.TEXTBEFORE(Table38[[#This Row],[all fluxes from kapp-slack]]," ",,,,"")</f>
        <v/>
      </c>
      <c r="C1727" s="1">
        <f>_xlfn.NUMBERVALUE(IFERROR(_xlfn.TEXTAFTER(Table38[[#This Row],[all fluxes from kapp-slack]]," ",-1,,,""),""))</f>
        <v>0</v>
      </c>
      <c r="F1727" s="1" t="s">
        <v>9952</v>
      </c>
      <c r="G1727" s="1" t="str">
        <f>_xlfn.TEXTBEFORE(Table5[[#This Row],[rxn     kapp_old        kapp_slack_ub   kapp_slack_lb]]," ")</f>
        <v>RXN-UDPGD_c_FWD-rt3408</v>
      </c>
      <c r="H172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72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727" s="1">
        <f>_xlfn.NUMBERVALUE(_xlfn.TEXTAFTER(Table5[[#This Row],[rxn     kapp_old        kapp_slack_ub   kapp_slack_lb]]," ",-1))</f>
        <v>0</v>
      </c>
      <c r="K1727" s="1">
        <f>_xlfn.XLOOKUP(SUBSTITUTE(Table5[[#This Row],[rxn]],"RXN-","ENZLOAD-"),ENZLOAD[name],ENZLOAD[flux],0)</f>
        <v>1.8991484206399999E-6</v>
      </c>
      <c r="L1727" s="1" t="str">
        <f>"'"&amp;Table5[[#This Row],[rxn]]&amp;"'"&amp;CHAR(9)&amp;IF(AND(Table5[[#This Row],[kapp_slack_ub]]&lt;&gt;0,Table5[[#This Row],[kapp_old]]&lt;$F$1),$F$1,Table5[[#This Row],[kapp_old]])</f>
        <v>'RXN-UDPGD_c_FWD-rt3408'	27141.27779288</v>
      </c>
      <c r="M1727" s="1">
        <f>_xlfn.XLOOKUP(Table5[[#This Row],[rxn]],Table3[name],Table3[flux],$F$1)</f>
        <v>27141.277792879999</v>
      </c>
      <c r="N1727" s="1">
        <f>IFERROR(Table5[[#This Row],[min flux]]/Table5[[#This Row],[associated enzload]],"")</f>
        <v>14291288399.530973</v>
      </c>
      <c r="O1727" s="1">
        <f>_xlfn.NUMBERVALUE(IF(Table5[[#This Row],[flux/enzload]]="","",ABS($N$1-Table5[[#This Row],[flux/enzload]])))</f>
        <v>1385625029259.4199</v>
      </c>
      <c r="P1727" s="1">
        <f>Table5[[#This Row],[kapp_old]]+IFERROR(((Table5[[#This Row],[kapp_slack_ub]]-Table5[[#This Row],[kapp_slack_lb]])/Table5[[#This Row],[associated enzload]]),0)</f>
        <v>27141.277792879999</v>
      </c>
      <c r="Q1727" s="1" t="str">
        <f>"'"&amp;Table5[[#This Row],[rxn]]&amp;"'"&amp;CHAR(9)&amp;Table5[[#This Row],[kapp + (slack_ub - slack_lb)/enzload]]</f>
        <v>'RXN-UDPGD_c_FWD-rt3408'	27141.27779288</v>
      </c>
      <c r="R1727" s="1">
        <f>_xlfn.XLOOKUP(Table5[[#This Row],[rxn]],Table38[name],Table38[flux],0)</f>
        <v>0</v>
      </c>
      <c r="S1727" s="1">
        <f>_xlfn.XLOOKUP(SUBSTITUTE(Table5[[#This Row],[rxn]],"RXN-","ENZLOAD-"),Table38[name],Table38[flux],0)</f>
        <v>0</v>
      </c>
      <c r="T1727" s="1" t="b">
        <f>AND(Table5[[#This Row],[ENZLOAD flux in kapp-slack.gms]]=0,Table5[[#This Row],[flux in kapp-slack.gms]]&lt;&gt;0,NOT(Table5[[#This Row],[spont or unknown?]]))</f>
        <v>0</v>
      </c>
      <c r="U1727" s="1" t="b">
        <f>OR(_xlfn.TEXTAFTER(Table5[[#This Row],[rxn]],"-",-1)="SPONT",_xlfn.TEXTAFTER(Table5[[#This Row],[rxn]],"-",-1)="UNKNOWN")</f>
        <v>0</v>
      </c>
      <c r="V1727" s="1">
        <f>_xlfn.XLOOKUP(SUBSTITUTE(Table5[[#This Row],[rxn]],"RXN-","ENZLOAD-"),Table4[rxn],Table4[ub],0)</f>
        <v>0.83156567999999997</v>
      </c>
      <c r="W1727" s="1" t="b">
        <f>AND(Table5[[#This Row],[FVA ENZLOAD flux UB]]=0,Table5[[#This Row],[ENZ not made when it should be?]])</f>
        <v>0</v>
      </c>
    </row>
    <row r="1728" spans="1:23" hidden="1">
      <c r="A1728" s="1"/>
      <c r="B1728" s="1" t="str">
        <f>_xlfn.TEXTBEFORE(Table38[[#This Row],[all fluxes from kapp-slack]]," ",,,,"")</f>
        <v/>
      </c>
      <c r="C1728" s="1">
        <f>_xlfn.NUMBERVALUE(IFERROR(_xlfn.TEXTAFTER(Table38[[#This Row],[all fluxes from kapp-slack]]," ",-1,,,""),""))</f>
        <v>0</v>
      </c>
      <c r="F1728" s="1" t="s">
        <v>9953</v>
      </c>
      <c r="G1728" s="1" t="str">
        <f>_xlfn.TEXTBEFORE(Table5[[#This Row],[rxn     kapp_old        kapp_slack_ub   kapp_slack_lb]]," ")</f>
        <v>RXN-UDPGLDC_c_FWD-rt7050</v>
      </c>
      <c r="H172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72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728" s="1">
        <f>_xlfn.NUMBERVALUE(_xlfn.TEXTAFTER(Table5[[#This Row],[rxn     kapp_old        kapp_slack_ub   kapp_slack_lb]]," ",-1))</f>
        <v>0</v>
      </c>
      <c r="K1728" s="1">
        <f>_xlfn.XLOOKUP(SUBSTITUTE(Table5[[#This Row],[rxn]],"RXN-","ENZLOAD-"),ENZLOAD[name],ENZLOAD[flux],0)</f>
        <v>7.9611354349999994E-8</v>
      </c>
      <c r="L1728" s="1" t="str">
        <f>"'"&amp;Table5[[#This Row],[rxn]]&amp;"'"&amp;CHAR(9)&amp;IF(AND(Table5[[#This Row],[kapp_slack_ub]]&lt;&gt;0,Table5[[#This Row],[kapp_old]]&lt;$F$1),$F$1,Table5[[#This Row],[kapp_old]])</f>
        <v>'RXN-UDPGLDC_c_FWD-rt7050'	27141.27779288</v>
      </c>
      <c r="M1728" s="1">
        <f>_xlfn.XLOOKUP(Table5[[#This Row],[rxn]],Table3[name],Table3[flux],$F$1)</f>
        <v>27141.277792879999</v>
      </c>
      <c r="N1728" s="1">
        <f>IFERROR(Table5[[#This Row],[min flux]]/Table5[[#This Row],[associated enzload]],"")</f>
        <v>340922196519.32098</v>
      </c>
      <c r="O1728" s="1">
        <f>_xlfn.NUMBERVALUE(IF(Table5[[#This Row],[flux/enzload]]="","",ABS($N$1-Table5[[#This Row],[flux/enzload]])))</f>
        <v>1058994121139.63</v>
      </c>
      <c r="P1728" s="1">
        <f>Table5[[#This Row],[kapp_old]]+IFERROR(((Table5[[#This Row],[kapp_slack_ub]]-Table5[[#This Row],[kapp_slack_lb]])/Table5[[#This Row],[associated enzload]]),0)</f>
        <v>27141.277792879999</v>
      </c>
      <c r="Q1728" s="1" t="str">
        <f>"'"&amp;Table5[[#This Row],[rxn]]&amp;"'"&amp;CHAR(9)&amp;Table5[[#This Row],[kapp + (slack_ub - slack_lb)/enzload]]</f>
        <v>'RXN-UDPGLDC_c_FWD-rt7050'	27141.27779288</v>
      </c>
      <c r="R1728" s="1">
        <f>_xlfn.XLOOKUP(Table5[[#This Row],[rxn]],Table38[name],Table38[flux],0)</f>
        <v>0</v>
      </c>
      <c r="S1728" s="1">
        <f>_xlfn.XLOOKUP(SUBSTITUTE(Table5[[#This Row],[rxn]],"RXN-","ENZLOAD-"),Table38[name],Table38[flux],0)</f>
        <v>0</v>
      </c>
      <c r="T1728" s="1" t="b">
        <f>AND(Table5[[#This Row],[ENZLOAD flux in kapp-slack.gms]]=0,Table5[[#This Row],[flux in kapp-slack.gms]]&lt;&gt;0,NOT(Table5[[#This Row],[spont or unknown?]]))</f>
        <v>0</v>
      </c>
      <c r="U1728" s="1" t="b">
        <f>OR(_xlfn.TEXTAFTER(Table5[[#This Row],[rxn]],"-",-1)="SPONT",_xlfn.TEXTAFTER(Table5[[#This Row],[rxn]],"-",-1)="UNKNOWN")</f>
        <v>0</v>
      </c>
      <c r="V1728" s="1">
        <f>_xlfn.XLOOKUP(SUBSTITUTE(Table5[[#This Row],[rxn]],"RXN-","ENZLOAD-"),Table4[rxn],Table4[ub],0)</f>
        <v>0.86214608999999998</v>
      </c>
      <c r="W1728" s="1" t="b">
        <f>AND(Table5[[#This Row],[FVA ENZLOAD flux UB]]=0,Table5[[#This Row],[ENZ not made when it should be?]])</f>
        <v>0</v>
      </c>
    </row>
    <row r="1729" spans="1:23" hidden="1">
      <c r="A1729" s="1"/>
      <c r="B1729" s="1" t="str">
        <f>_xlfn.TEXTBEFORE(Table38[[#This Row],[all fluxes from kapp-slack]]," ",,,,"")</f>
        <v/>
      </c>
      <c r="C1729" s="1">
        <f>_xlfn.NUMBERVALUE(IFERROR(_xlfn.TEXTAFTER(Table38[[#This Row],[all fluxes from kapp-slack]]," ",-1,,,""),""))</f>
        <v>0</v>
      </c>
      <c r="F1729" s="1" t="s">
        <v>9954</v>
      </c>
      <c r="G1729" s="1" t="str">
        <f>_xlfn.TEXTBEFORE(Table5[[#This Row],[rxn     kapp_old        kapp_slack_ub   kapp_slack_lb]]," ")</f>
        <v>RXN-UGLT_c_FWD-rt2964</v>
      </c>
      <c r="H172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72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729" s="1">
        <f>_xlfn.NUMBERVALUE(_xlfn.TEXTAFTER(Table5[[#This Row],[rxn     kapp_old        kapp_slack_ub   kapp_slack_lb]]," ",-1))</f>
        <v>0</v>
      </c>
      <c r="K1729" s="1">
        <f>_xlfn.XLOOKUP(SUBSTITUTE(Table5[[#This Row],[rxn]],"RXN-","ENZLOAD-"),ENZLOAD[name],ENZLOAD[flux],0)</f>
        <v>2.0775956629000001E-7</v>
      </c>
      <c r="L1729" s="1" t="str">
        <f>"'"&amp;Table5[[#This Row],[rxn]]&amp;"'"&amp;CHAR(9)&amp;IF(AND(Table5[[#This Row],[kapp_slack_ub]]&lt;&gt;0,Table5[[#This Row],[kapp_old]]&lt;$F$1),$F$1,Table5[[#This Row],[kapp_old]])</f>
        <v>'RXN-UGLT_c_FWD-rt2964'	27141.27779288</v>
      </c>
      <c r="M1729" s="1">
        <f>_xlfn.XLOOKUP(Table5[[#This Row],[rxn]],Table3[name],Table3[flux],$F$1)</f>
        <v>27141.277792879999</v>
      </c>
      <c r="N1729" s="1">
        <f>IFERROR(Table5[[#This Row],[min flux]]/Table5[[#This Row],[associated enzload]],"")</f>
        <v>130637920927.28476</v>
      </c>
      <c r="O1729" s="1">
        <f>_xlfn.NUMBERVALUE(IF(Table5[[#This Row],[flux/enzload]]="","",ABS($N$1-Table5[[#This Row],[flux/enzload]])))</f>
        <v>1269278396731.6699</v>
      </c>
      <c r="P1729" s="1">
        <f>Table5[[#This Row],[kapp_old]]+IFERROR(((Table5[[#This Row],[kapp_slack_ub]]-Table5[[#This Row],[kapp_slack_lb]])/Table5[[#This Row],[associated enzload]]),0)</f>
        <v>27141.277792879999</v>
      </c>
      <c r="Q1729" s="1" t="str">
        <f>"'"&amp;Table5[[#This Row],[rxn]]&amp;"'"&amp;CHAR(9)&amp;Table5[[#This Row],[kapp + (slack_ub - slack_lb)/enzload]]</f>
        <v>'RXN-UGLT_c_FWD-rt2964'	27141.27779288</v>
      </c>
      <c r="R1729" s="1">
        <f>_xlfn.XLOOKUP(Table5[[#This Row],[rxn]],Table38[name],Table38[flux],0)</f>
        <v>0</v>
      </c>
      <c r="S1729" s="1">
        <f>_xlfn.XLOOKUP(SUBSTITUTE(Table5[[#This Row],[rxn]],"RXN-","ENZLOAD-"),Table38[name],Table38[flux],0)</f>
        <v>0</v>
      </c>
      <c r="T1729" s="1" t="b">
        <f>AND(Table5[[#This Row],[ENZLOAD flux in kapp-slack.gms]]=0,Table5[[#This Row],[flux in kapp-slack.gms]]&lt;&gt;0,NOT(Table5[[#This Row],[spont or unknown?]]))</f>
        <v>0</v>
      </c>
      <c r="U1729" s="1" t="b">
        <f>OR(_xlfn.TEXTAFTER(Table5[[#This Row],[rxn]],"-",-1)="SPONT",_xlfn.TEXTAFTER(Table5[[#This Row],[rxn]],"-",-1)="UNKNOWN")</f>
        <v>0</v>
      </c>
      <c r="V1729" s="1">
        <f>_xlfn.XLOOKUP(SUBSTITUTE(Table5[[#This Row],[rxn]],"RXN-","ENZLOAD-"),Table4[rxn],Table4[ub],0)</f>
        <v>0.93298687999999996</v>
      </c>
      <c r="W1729" s="1" t="b">
        <f>AND(Table5[[#This Row],[FVA ENZLOAD flux UB]]=0,Table5[[#This Row],[ENZ not made when it should be?]])</f>
        <v>0</v>
      </c>
    </row>
    <row r="1730" spans="1:23" hidden="1">
      <c r="A1730" s="1"/>
      <c r="B1730" s="1" t="str">
        <f>_xlfn.TEXTBEFORE(Table38[[#This Row],[all fluxes from kapp-slack]]," ",,,,"")</f>
        <v/>
      </c>
      <c r="C1730" s="1">
        <f>_xlfn.NUMBERVALUE(IFERROR(_xlfn.TEXTAFTER(Table38[[#This Row],[all fluxes from kapp-slack]]," ",-1,,,""),""))</f>
        <v>0</v>
      </c>
      <c r="F1730" s="1" t="s">
        <v>9956</v>
      </c>
      <c r="G1730" s="1" t="str">
        <f>_xlfn.TEXTBEFORE(Table5[[#This Row],[rxn     kapp_old        kapp_slack_ub   kapp_slack_lb]]," ")</f>
        <v>RXN-UMPK_n_FWD-rt4822_n</v>
      </c>
      <c r="H173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73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730" s="1">
        <f>_xlfn.NUMBERVALUE(_xlfn.TEXTAFTER(Table5[[#This Row],[rxn     kapp_old        kapp_slack_ub   kapp_slack_lb]]," ",-1))</f>
        <v>0</v>
      </c>
      <c r="K1730" s="1">
        <f>_xlfn.XLOOKUP(SUBSTITUTE(Table5[[#This Row],[rxn]],"RXN-","ENZLOAD-"),ENZLOAD[name],ENZLOAD[flux],0)</f>
        <v>3.9070253403999902E-7</v>
      </c>
      <c r="L1730" s="1" t="str">
        <f>"'"&amp;Table5[[#This Row],[rxn]]&amp;"'"&amp;CHAR(9)&amp;IF(AND(Table5[[#This Row],[kapp_slack_ub]]&lt;&gt;0,Table5[[#This Row],[kapp_old]]&lt;$F$1),$F$1,Table5[[#This Row],[kapp_old]])</f>
        <v>'RXN-UMPK_n_FWD-rt4822_n'	27141.27779288</v>
      </c>
      <c r="M1730" s="1">
        <f>_xlfn.XLOOKUP(Table5[[#This Row],[rxn]],Table3[name],Table3[flux],$F$1)</f>
        <v>27141.277792879999</v>
      </c>
      <c r="N1730" s="1">
        <f>IFERROR(Table5[[#This Row],[min flux]]/Table5[[#This Row],[associated enzload]],"")</f>
        <v>69467882668.253571</v>
      </c>
      <c r="O1730" s="1">
        <f>_xlfn.NUMBERVALUE(IF(Table5[[#This Row],[flux/enzload]]="","",ABS($N$1-Table5[[#This Row],[flux/enzload]])))</f>
        <v>1330448434990.7</v>
      </c>
      <c r="P1730" s="1">
        <f>Table5[[#This Row],[kapp_old]]+IFERROR(((Table5[[#This Row],[kapp_slack_ub]]-Table5[[#This Row],[kapp_slack_lb]])/Table5[[#This Row],[associated enzload]]),0)</f>
        <v>27141.277792879999</v>
      </c>
      <c r="Q1730" s="1" t="str">
        <f>"'"&amp;Table5[[#This Row],[rxn]]&amp;"'"&amp;CHAR(9)&amp;Table5[[#This Row],[kapp + (slack_ub - slack_lb)/enzload]]</f>
        <v>'RXN-UMPK_n_FWD-rt4822_n'	27141.27779288</v>
      </c>
      <c r="R1730" s="1">
        <f>_xlfn.XLOOKUP(Table5[[#This Row],[rxn]],Table38[name],Table38[flux],0)</f>
        <v>0</v>
      </c>
      <c r="S1730" s="1">
        <f>_xlfn.XLOOKUP(SUBSTITUTE(Table5[[#This Row],[rxn]],"RXN-","ENZLOAD-"),Table38[name],Table38[flux],0)</f>
        <v>0</v>
      </c>
      <c r="T1730" s="1" t="b">
        <f>AND(Table5[[#This Row],[ENZLOAD flux in kapp-slack.gms]]=0,Table5[[#This Row],[flux in kapp-slack.gms]]&lt;&gt;0,NOT(Table5[[#This Row],[spont or unknown?]]))</f>
        <v>0</v>
      </c>
      <c r="U1730" s="1" t="b">
        <f>OR(_xlfn.TEXTAFTER(Table5[[#This Row],[rxn]],"-",-1)="SPONT",_xlfn.TEXTAFTER(Table5[[#This Row],[rxn]],"-",-1)="UNKNOWN")</f>
        <v>0</v>
      </c>
      <c r="V1730" s="1">
        <f>_xlfn.XLOOKUP(SUBSTITUTE(Table5[[#This Row],[rxn]],"RXN-","ENZLOAD-"),Table4[rxn],Table4[ub],0)</f>
        <v>1.59403787</v>
      </c>
      <c r="W1730" s="1" t="b">
        <f>AND(Table5[[#This Row],[FVA ENZLOAD flux UB]]=0,Table5[[#This Row],[ENZ not made when it should be?]])</f>
        <v>0</v>
      </c>
    </row>
    <row r="1731" spans="1:23" hidden="1">
      <c r="A1731" s="1"/>
      <c r="B1731" s="1" t="str">
        <f>_xlfn.TEXTBEFORE(Table38[[#This Row],[all fluxes from kapp-slack]]," ",,,,"")</f>
        <v/>
      </c>
      <c r="C1731" s="1">
        <f>_xlfn.NUMBERVALUE(IFERROR(_xlfn.TEXTAFTER(Table38[[#This Row],[all fluxes from kapp-slack]]," ",-1,,,""),""))</f>
        <v>0</v>
      </c>
      <c r="F1731" s="1" t="s">
        <v>9961</v>
      </c>
      <c r="G1731" s="1" t="str">
        <f>_xlfn.TEXTBEFORE(Table5[[#This Row],[rxn     kapp_old        kapp_slack_ub   kapp_slack_lb]]," ")</f>
        <v>RXN-UNK3_c_FWD-rt6242_c</v>
      </c>
      <c r="H1731" s="1">
        <f>_xlfn.NUMBERVALUE(_xlfn.TEXTBEFORE(TRIM(_xlfn.TEXTAFTER(_xlfn.TEXTBEFORE(Table5[[#This Row],[rxn     kapp_old        kapp_slack_ub   kapp_slack_lb]],Table5[[#This Row],[kapp_slack_lb]],-1),Table5[[#This Row],[rxn]]))," "))</f>
        <v>8.9440623022794004</v>
      </c>
      <c r="I173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731" s="1">
        <f>_xlfn.NUMBERVALUE(_xlfn.TEXTAFTER(Table5[[#This Row],[rxn     kapp_old        kapp_slack_ub   kapp_slack_lb]]," ",-1))</f>
        <v>0</v>
      </c>
      <c r="K1731" s="1">
        <f>_xlfn.XLOOKUP(SUBSTITUTE(Table5[[#This Row],[rxn]],"RXN-","ENZLOAD-"),ENZLOAD[name],ENZLOAD[flux],0)</f>
        <v>9.894990884499999E-7</v>
      </c>
      <c r="L1731" s="1" t="str">
        <f>"'"&amp;Table5[[#This Row],[rxn]]&amp;"'"&amp;CHAR(9)&amp;IF(AND(Table5[[#This Row],[kapp_slack_ub]]&lt;&gt;0,Table5[[#This Row],[kapp_old]]&lt;$F$1),$F$1,Table5[[#This Row],[kapp_old]])</f>
        <v>'RXN-UNK3_c_FWD-rt6242_c'	8.9440623022794</v>
      </c>
      <c r="M1731" s="1">
        <f>_xlfn.XLOOKUP(Table5[[#This Row],[rxn]],Table3[name],Table3[flux],$F$1)</f>
        <v>27141.277792879999</v>
      </c>
      <c r="N1731" s="1">
        <f>IFERROR(Table5[[#This Row],[min flux]]/Table5[[#This Row],[associated enzload]],"")</f>
        <v>27429310556.915653</v>
      </c>
      <c r="O1731" s="1">
        <f>_xlfn.NUMBERVALUE(IF(Table5[[#This Row],[flux/enzload]]="","",ABS($N$1-Table5[[#This Row],[flux/enzload]])))</f>
        <v>1372487007102.04</v>
      </c>
      <c r="P1731" s="1">
        <f>Table5[[#This Row],[kapp_old]]+IFERROR(((Table5[[#This Row],[kapp_slack_ub]]-Table5[[#This Row],[kapp_slack_lb]])/Table5[[#This Row],[associated enzload]]),0)</f>
        <v>8.9440623022794004</v>
      </c>
      <c r="Q1731" s="1" t="str">
        <f>"'"&amp;Table5[[#This Row],[rxn]]&amp;"'"&amp;CHAR(9)&amp;Table5[[#This Row],[kapp + (slack_ub - slack_lb)/enzload]]</f>
        <v>'RXN-UNK3_c_FWD-rt6242_c'	8.9440623022794</v>
      </c>
      <c r="R1731" s="1">
        <f>_xlfn.XLOOKUP(Table5[[#This Row],[rxn]],Table38[name],Table38[flux],0)</f>
        <v>0</v>
      </c>
      <c r="S1731" s="1">
        <f>_xlfn.XLOOKUP(SUBSTITUTE(Table5[[#This Row],[rxn]],"RXN-","ENZLOAD-"),Table38[name],Table38[flux],0)</f>
        <v>0</v>
      </c>
      <c r="T1731" s="1" t="b">
        <f>AND(Table5[[#This Row],[ENZLOAD flux in kapp-slack.gms]]=0,Table5[[#This Row],[flux in kapp-slack.gms]]&lt;&gt;0,NOT(Table5[[#This Row],[spont or unknown?]]))</f>
        <v>0</v>
      </c>
      <c r="U1731" s="1" t="b">
        <f>OR(_xlfn.TEXTAFTER(Table5[[#This Row],[rxn]],"-",-1)="SPONT",_xlfn.TEXTAFTER(Table5[[#This Row],[rxn]],"-",-1)="UNKNOWN")</f>
        <v>0</v>
      </c>
      <c r="V1731" s="1">
        <f>_xlfn.XLOOKUP(SUBSTITUTE(Table5[[#This Row],[rxn]],"RXN-","ENZLOAD-"),Table4[rxn],Table4[ub],0)</f>
        <v>0.89022882000000003</v>
      </c>
      <c r="W1731" s="1" t="b">
        <f>AND(Table5[[#This Row],[FVA ENZLOAD flux UB]]=0,Table5[[#This Row],[ENZ not made when it should be?]])</f>
        <v>0</v>
      </c>
    </row>
    <row r="1732" spans="1:23" hidden="1">
      <c r="A1732" s="1"/>
      <c r="B1732" s="1" t="str">
        <f>_xlfn.TEXTBEFORE(Table38[[#This Row],[all fluxes from kapp-slack]]," ",,,,"")</f>
        <v/>
      </c>
      <c r="C1732" s="1">
        <f>_xlfn.NUMBERVALUE(IFERROR(_xlfn.TEXTAFTER(Table38[[#This Row],[all fluxes from kapp-slack]]," ",-1,,,""),""))</f>
        <v>0</v>
      </c>
      <c r="F1732" s="1" t="s">
        <v>9962</v>
      </c>
      <c r="G1732" s="1" t="str">
        <f>_xlfn.TEXTBEFORE(Table5[[#This Row],[rxn     kapp_old        kapp_slack_ub   kapp_slack_lb]]," ")</f>
        <v>RXN-UNK3_c_FWD-rt7471</v>
      </c>
      <c r="H1732" s="1">
        <f>_xlfn.NUMBERVALUE(_xlfn.TEXTBEFORE(TRIM(_xlfn.TEXTAFTER(_xlfn.TEXTBEFORE(Table5[[#This Row],[rxn     kapp_old        kapp_slack_ub   kapp_slack_lb]],Table5[[#This Row],[kapp_slack_lb]],-1),Table5[[#This Row],[rxn]]))," "))</f>
        <v>8.9440623022794004</v>
      </c>
      <c r="I173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732" s="1">
        <f>_xlfn.NUMBERVALUE(_xlfn.TEXTAFTER(Table5[[#This Row],[rxn     kapp_old        kapp_slack_ub   kapp_slack_lb]]," ",-1))</f>
        <v>0</v>
      </c>
      <c r="K1732" s="1">
        <f>_xlfn.XLOOKUP(SUBSTITUTE(Table5[[#This Row],[rxn]],"RXN-","ENZLOAD-"),ENZLOAD[name],ENZLOAD[flux],0)</f>
        <v>1.7271401478999999E-7</v>
      </c>
      <c r="L1732" s="1" t="str">
        <f>"'"&amp;Table5[[#This Row],[rxn]]&amp;"'"&amp;CHAR(9)&amp;IF(AND(Table5[[#This Row],[kapp_slack_ub]]&lt;&gt;0,Table5[[#This Row],[kapp_old]]&lt;$F$1),$F$1,Table5[[#This Row],[kapp_old]])</f>
        <v>'RXN-UNK3_c_FWD-rt7471'	8.9440623022794</v>
      </c>
      <c r="M1732" s="1">
        <f>_xlfn.XLOOKUP(Table5[[#This Row],[rxn]],Table3[name],Table3[flux],$F$1)</f>
        <v>27141.277792879999</v>
      </c>
      <c r="N1732" s="1">
        <f>IFERROR(Table5[[#This Row],[min flux]]/Table5[[#This Row],[associated enzload]],"")</f>
        <v>157145775494.1347</v>
      </c>
      <c r="O1732" s="1">
        <f>_xlfn.NUMBERVALUE(IF(Table5[[#This Row],[flux/enzload]]="","",ABS($N$1-Table5[[#This Row],[flux/enzload]])))</f>
        <v>1242770542164.8201</v>
      </c>
      <c r="P1732" s="1">
        <f>Table5[[#This Row],[kapp_old]]+IFERROR(((Table5[[#This Row],[kapp_slack_ub]]-Table5[[#This Row],[kapp_slack_lb]])/Table5[[#This Row],[associated enzload]]),0)</f>
        <v>8.9440623022794004</v>
      </c>
      <c r="Q1732" s="1" t="str">
        <f>"'"&amp;Table5[[#This Row],[rxn]]&amp;"'"&amp;CHAR(9)&amp;Table5[[#This Row],[kapp + (slack_ub - slack_lb)/enzload]]</f>
        <v>'RXN-UNK3_c_FWD-rt7471'	8.9440623022794</v>
      </c>
      <c r="R1732" s="1">
        <f>_xlfn.XLOOKUP(Table5[[#This Row],[rxn]],Table38[name],Table38[flux],0)</f>
        <v>0</v>
      </c>
      <c r="S1732" s="1">
        <f>_xlfn.XLOOKUP(SUBSTITUTE(Table5[[#This Row],[rxn]],"RXN-","ENZLOAD-"),Table38[name],Table38[flux],0)</f>
        <v>0</v>
      </c>
      <c r="T1732" s="1" t="b">
        <f>AND(Table5[[#This Row],[ENZLOAD flux in kapp-slack.gms]]=0,Table5[[#This Row],[flux in kapp-slack.gms]]&lt;&gt;0,NOT(Table5[[#This Row],[spont or unknown?]]))</f>
        <v>0</v>
      </c>
      <c r="U1732" s="1" t="b">
        <f>OR(_xlfn.TEXTAFTER(Table5[[#This Row],[rxn]],"-",-1)="SPONT",_xlfn.TEXTAFTER(Table5[[#This Row],[rxn]],"-",-1)="UNKNOWN")</f>
        <v>0</v>
      </c>
      <c r="V1732" s="1">
        <f>_xlfn.XLOOKUP(SUBSTITUTE(Table5[[#This Row],[rxn]],"RXN-","ENZLOAD-"),Table4[rxn],Table4[ub],0)</f>
        <v>0.63835123999999999</v>
      </c>
      <c r="W1732" s="1" t="b">
        <f>AND(Table5[[#This Row],[FVA ENZLOAD flux UB]]=0,Table5[[#This Row],[ENZ not made when it should be?]])</f>
        <v>0</v>
      </c>
    </row>
    <row r="1733" spans="1:23" hidden="1">
      <c r="A1733" s="1"/>
      <c r="B1733" s="1" t="str">
        <f>_xlfn.TEXTBEFORE(Table38[[#This Row],[all fluxes from kapp-slack]]," ",,,,"")</f>
        <v/>
      </c>
      <c r="C1733" s="1">
        <f>_xlfn.NUMBERVALUE(IFERROR(_xlfn.TEXTAFTER(Table38[[#This Row],[all fluxes from kapp-slack]]," ",-1,,,""),""))</f>
        <v>0</v>
      </c>
      <c r="F1733" s="1" t="s">
        <v>9963</v>
      </c>
      <c r="G1733" s="1" t="str">
        <f>_xlfn.TEXTBEFORE(Table5[[#This Row],[rxn     kapp_old        kapp_slack_ub   kapp_slack_lb]]," ")</f>
        <v>RXN-UNK3_c_FWD-rt7697</v>
      </c>
      <c r="H1733" s="1">
        <f>_xlfn.NUMBERVALUE(_xlfn.TEXTBEFORE(TRIM(_xlfn.TEXTAFTER(_xlfn.TEXTBEFORE(Table5[[#This Row],[rxn     kapp_old        kapp_slack_ub   kapp_slack_lb]],Table5[[#This Row],[kapp_slack_lb]],-1),Table5[[#This Row],[rxn]]))," "))</f>
        <v>8.9440623022794004</v>
      </c>
      <c r="I173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733" s="1">
        <f>_xlfn.NUMBERVALUE(_xlfn.TEXTAFTER(Table5[[#This Row],[rxn     kapp_old        kapp_slack_ub   kapp_slack_lb]]," ",-1))</f>
        <v>0</v>
      </c>
      <c r="K1733" s="1">
        <f>_xlfn.XLOOKUP(SUBSTITUTE(Table5[[#This Row],[rxn]],"RXN-","ENZLOAD-"),ENZLOAD[name],ENZLOAD[flux],0)</f>
        <v>1.6114626117099999E-6</v>
      </c>
      <c r="L1733" s="1" t="str">
        <f>"'"&amp;Table5[[#This Row],[rxn]]&amp;"'"&amp;CHAR(9)&amp;IF(AND(Table5[[#This Row],[kapp_slack_ub]]&lt;&gt;0,Table5[[#This Row],[kapp_old]]&lt;$F$1),$F$1,Table5[[#This Row],[kapp_old]])</f>
        <v>'RXN-UNK3_c_FWD-rt7697'	8.9440623022794</v>
      </c>
      <c r="M1733" s="1">
        <f>_xlfn.XLOOKUP(Table5[[#This Row],[rxn]],Table3[name],Table3[flux],$F$1)</f>
        <v>27141.277792879999</v>
      </c>
      <c r="N1733" s="1">
        <f>IFERROR(Table5[[#This Row],[min flux]]/Table5[[#This Row],[associated enzload]],"")</f>
        <v>16842635749.444471</v>
      </c>
      <c r="O1733" s="1">
        <f>_xlfn.NUMBERVALUE(IF(Table5[[#This Row],[flux/enzload]]="","",ABS($N$1-Table5[[#This Row],[flux/enzload]])))</f>
        <v>1383073681909.51</v>
      </c>
      <c r="P1733" s="1">
        <f>Table5[[#This Row],[kapp_old]]+IFERROR(((Table5[[#This Row],[kapp_slack_ub]]-Table5[[#This Row],[kapp_slack_lb]])/Table5[[#This Row],[associated enzload]]),0)</f>
        <v>8.9440623022794004</v>
      </c>
      <c r="Q1733" s="1" t="str">
        <f>"'"&amp;Table5[[#This Row],[rxn]]&amp;"'"&amp;CHAR(9)&amp;Table5[[#This Row],[kapp + (slack_ub - slack_lb)/enzload]]</f>
        <v>'RXN-UNK3_c_FWD-rt7697'	8.9440623022794</v>
      </c>
      <c r="R1733" s="1">
        <f>_xlfn.XLOOKUP(Table5[[#This Row],[rxn]],Table38[name],Table38[flux],0)</f>
        <v>0</v>
      </c>
      <c r="S1733" s="1">
        <f>_xlfn.XLOOKUP(SUBSTITUTE(Table5[[#This Row],[rxn]],"RXN-","ENZLOAD-"),Table38[name],Table38[flux],0)</f>
        <v>0</v>
      </c>
      <c r="T1733" s="1" t="b">
        <f>AND(Table5[[#This Row],[ENZLOAD flux in kapp-slack.gms]]=0,Table5[[#This Row],[flux in kapp-slack.gms]]&lt;&gt;0,NOT(Table5[[#This Row],[spont or unknown?]]))</f>
        <v>0</v>
      </c>
      <c r="U1733" s="1" t="b">
        <f>OR(_xlfn.TEXTAFTER(Table5[[#This Row],[rxn]],"-",-1)="SPONT",_xlfn.TEXTAFTER(Table5[[#This Row],[rxn]],"-",-1)="UNKNOWN")</f>
        <v>0</v>
      </c>
      <c r="V1733" s="1">
        <f>_xlfn.XLOOKUP(SUBSTITUTE(Table5[[#This Row],[rxn]],"RXN-","ENZLOAD-"),Table4[rxn],Table4[ub],0)</f>
        <v>0.87798122000000001</v>
      </c>
      <c r="W1733" s="1" t="b">
        <f>AND(Table5[[#This Row],[FVA ENZLOAD flux UB]]=0,Table5[[#This Row],[ENZ not made when it should be?]])</f>
        <v>0</v>
      </c>
    </row>
    <row r="1734" spans="1:23" hidden="1">
      <c r="A1734" s="1"/>
      <c r="B1734" s="1" t="str">
        <f>_xlfn.TEXTBEFORE(Table38[[#This Row],[all fluxes from kapp-slack]]," ",,,,"")</f>
        <v/>
      </c>
      <c r="C1734" s="1">
        <f>_xlfn.NUMBERVALUE(IFERROR(_xlfn.TEXTAFTER(Table38[[#This Row],[all fluxes from kapp-slack]]," ",-1,,,""),""))</f>
        <v>0</v>
      </c>
      <c r="F1734" s="1" t="s">
        <v>9967</v>
      </c>
      <c r="G1734" s="1" t="str">
        <f>_xlfn.TEXTBEFORE(Table5[[#This Row],[rxn     kapp_old        kapp_slack_ub   kapp_slack_lb]]," ")</f>
        <v>RXN-UPPRT_c_FWD-rt5873</v>
      </c>
      <c r="H173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73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734" s="1">
        <f>_xlfn.NUMBERVALUE(_xlfn.TEXTAFTER(Table5[[#This Row],[rxn     kapp_old        kapp_slack_ub   kapp_slack_lb]]," ",-1))</f>
        <v>0</v>
      </c>
      <c r="K1734" s="1">
        <f>_xlfn.XLOOKUP(SUBSTITUTE(Table5[[#This Row],[rxn]],"RXN-","ENZLOAD-"),ENZLOAD[name],ENZLOAD[flux],0)</f>
        <v>4.3968213478999998E-7</v>
      </c>
      <c r="L1734" s="1" t="str">
        <f>"'"&amp;Table5[[#This Row],[rxn]]&amp;"'"&amp;CHAR(9)&amp;IF(AND(Table5[[#This Row],[kapp_slack_ub]]&lt;&gt;0,Table5[[#This Row],[kapp_old]]&lt;$F$1),$F$1,Table5[[#This Row],[kapp_old]])</f>
        <v>'RXN-UPPRT_c_FWD-rt5873'	27141.27779288</v>
      </c>
      <c r="M1734" s="1">
        <f>_xlfn.XLOOKUP(Table5[[#This Row],[rxn]],Table3[name],Table3[flux],$F$1)</f>
        <v>27141.277792879999</v>
      </c>
      <c r="N1734" s="1">
        <f>IFERROR(Table5[[#This Row],[min flux]]/Table5[[#This Row],[associated enzload]],"")</f>
        <v>61729316807.113747</v>
      </c>
      <c r="O1734" s="1">
        <f>_xlfn.NUMBERVALUE(IF(Table5[[#This Row],[flux/enzload]]="","",ABS($N$1-Table5[[#This Row],[flux/enzload]])))</f>
        <v>1338187000851.8401</v>
      </c>
      <c r="P1734" s="1">
        <f>Table5[[#This Row],[kapp_old]]+IFERROR(((Table5[[#This Row],[kapp_slack_ub]]-Table5[[#This Row],[kapp_slack_lb]])/Table5[[#This Row],[associated enzload]]),0)</f>
        <v>27141.277792879999</v>
      </c>
      <c r="Q1734" s="1" t="str">
        <f>"'"&amp;Table5[[#This Row],[rxn]]&amp;"'"&amp;CHAR(9)&amp;Table5[[#This Row],[kapp + (slack_ub - slack_lb)/enzload]]</f>
        <v>'RXN-UPPRT_c_FWD-rt5873'	27141.27779288</v>
      </c>
      <c r="R1734" s="1">
        <f>_xlfn.XLOOKUP(Table5[[#This Row],[rxn]],Table38[name],Table38[flux],0)</f>
        <v>0</v>
      </c>
      <c r="S1734" s="1">
        <f>_xlfn.XLOOKUP(SUBSTITUTE(Table5[[#This Row],[rxn]],"RXN-","ENZLOAD-"),Table38[name],Table38[flux],0)</f>
        <v>0</v>
      </c>
      <c r="T1734" s="1" t="b">
        <f>AND(Table5[[#This Row],[ENZLOAD flux in kapp-slack.gms]]=0,Table5[[#This Row],[flux in kapp-slack.gms]]&lt;&gt;0,NOT(Table5[[#This Row],[spont or unknown?]]))</f>
        <v>0</v>
      </c>
      <c r="U1734" s="1" t="b">
        <f>OR(_xlfn.TEXTAFTER(Table5[[#This Row],[rxn]],"-",-1)="SPONT",_xlfn.TEXTAFTER(Table5[[#This Row],[rxn]],"-",-1)="UNKNOWN")</f>
        <v>0</v>
      </c>
      <c r="V1734" s="1">
        <f>_xlfn.XLOOKUP(SUBSTITUTE(Table5[[#This Row],[rxn]],"RXN-","ENZLOAD-"),Table4[rxn],Table4[ub],0)</f>
        <v>1.7192375099999999</v>
      </c>
      <c r="W1734" s="1" t="b">
        <f>AND(Table5[[#This Row],[FVA ENZLOAD flux UB]]=0,Table5[[#This Row],[ENZ not made when it should be?]])</f>
        <v>0</v>
      </c>
    </row>
    <row r="1735" spans="1:23" hidden="1">
      <c r="A1735" s="1"/>
      <c r="B1735" s="1" t="str">
        <f>_xlfn.TEXTBEFORE(Table38[[#This Row],[all fluxes from kapp-slack]]," ",,,,"")</f>
        <v/>
      </c>
      <c r="C1735" s="1">
        <f>_xlfn.NUMBERVALUE(IFERROR(_xlfn.TEXTAFTER(Table38[[#This Row],[all fluxes from kapp-slack]]," ",-1,,,""),""))</f>
        <v>0</v>
      </c>
      <c r="F1735" s="1" t="s">
        <v>9968</v>
      </c>
      <c r="G1735" s="1" t="str">
        <f>_xlfn.TEXTBEFORE(Table5[[#This Row],[rxn     kapp_old        kapp_slack_ub   kapp_slack_lb]]," ")</f>
        <v>RXN-UPPRT_c_FWD-rt6727</v>
      </c>
      <c r="H173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73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735" s="1">
        <f>_xlfn.NUMBERVALUE(_xlfn.TEXTAFTER(Table5[[#This Row],[rxn     kapp_old        kapp_slack_ub   kapp_slack_lb]]," ",-1))</f>
        <v>0</v>
      </c>
      <c r="K1735" s="1">
        <f>_xlfn.XLOOKUP(SUBSTITUTE(Table5[[#This Row],[rxn]],"RXN-","ENZLOAD-"),ENZLOAD[name],ENZLOAD[flux],0)</f>
        <v>1.051972273E-8</v>
      </c>
      <c r="L1735" s="1" t="str">
        <f>"'"&amp;Table5[[#This Row],[rxn]]&amp;"'"&amp;CHAR(9)&amp;IF(AND(Table5[[#This Row],[kapp_slack_ub]]&lt;&gt;0,Table5[[#This Row],[kapp_old]]&lt;$F$1),$F$1,Table5[[#This Row],[kapp_old]])</f>
        <v>'RXN-UPPRT_c_FWD-rt6727'	27141.27779288</v>
      </c>
      <c r="M1735" s="1">
        <f>_xlfn.XLOOKUP(Table5[[#This Row],[rxn]],Table3[name],Table3[flux],$F$1)</f>
        <v>27141.277792879999</v>
      </c>
      <c r="N1735" s="1">
        <f>IFERROR(Table5[[#This Row],[min flux]]/Table5[[#This Row],[associated enzload]],"")</f>
        <v>2580037372608.584</v>
      </c>
      <c r="O1735" s="1">
        <f>_xlfn.NUMBERVALUE(IF(Table5[[#This Row],[flux/enzload]]="","",ABS($N$1-Table5[[#This Row],[flux/enzload]])))</f>
        <v>1180121054949.6299</v>
      </c>
      <c r="P1735" s="1">
        <f>Table5[[#This Row],[kapp_old]]+IFERROR(((Table5[[#This Row],[kapp_slack_ub]]-Table5[[#This Row],[kapp_slack_lb]])/Table5[[#This Row],[associated enzload]]),0)</f>
        <v>27141.277792879999</v>
      </c>
      <c r="Q1735" s="1" t="str">
        <f>"'"&amp;Table5[[#This Row],[rxn]]&amp;"'"&amp;CHAR(9)&amp;Table5[[#This Row],[kapp + (slack_ub - slack_lb)/enzload]]</f>
        <v>'RXN-UPPRT_c_FWD-rt6727'	27141.27779288</v>
      </c>
      <c r="R1735" s="1">
        <f>_xlfn.XLOOKUP(Table5[[#This Row],[rxn]],Table38[name],Table38[flux],0)</f>
        <v>0</v>
      </c>
      <c r="S1735" s="1">
        <f>_xlfn.XLOOKUP(SUBSTITUTE(Table5[[#This Row],[rxn]],"RXN-","ENZLOAD-"),Table38[name],Table38[flux],0)</f>
        <v>0</v>
      </c>
      <c r="T1735" s="1" t="b">
        <f>AND(Table5[[#This Row],[ENZLOAD flux in kapp-slack.gms]]=0,Table5[[#This Row],[flux in kapp-slack.gms]]&lt;&gt;0,NOT(Table5[[#This Row],[spont or unknown?]]))</f>
        <v>0</v>
      </c>
      <c r="U1735" s="1" t="b">
        <f>OR(_xlfn.TEXTAFTER(Table5[[#This Row],[rxn]],"-",-1)="SPONT",_xlfn.TEXTAFTER(Table5[[#This Row],[rxn]],"-",-1)="UNKNOWN")</f>
        <v>0</v>
      </c>
      <c r="V1735" s="1">
        <f>_xlfn.XLOOKUP(SUBSTITUTE(Table5[[#This Row],[rxn]],"RXN-","ENZLOAD-"),Table4[rxn],Table4[ub],0)</f>
        <v>1.8704870199999999</v>
      </c>
      <c r="W1735" s="1" t="b">
        <f>AND(Table5[[#This Row],[FVA ENZLOAD flux UB]]=0,Table5[[#This Row],[ENZ not made when it should be?]])</f>
        <v>0</v>
      </c>
    </row>
    <row r="1736" spans="1:23" hidden="1">
      <c r="A1736" s="1"/>
      <c r="B1736" s="1" t="str">
        <f>_xlfn.TEXTBEFORE(Table38[[#This Row],[all fluxes from kapp-slack]]," ",,,,"")</f>
        <v/>
      </c>
      <c r="C1736" s="1">
        <f>_xlfn.NUMBERVALUE(IFERROR(_xlfn.TEXTAFTER(Table38[[#This Row],[all fluxes from kapp-slack]]," ",-1,,,""),""))</f>
        <v>0</v>
      </c>
      <c r="F1736" s="1" t="s">
        <v>9969</v>
      </c>
      <c r="G1736" s="1" t="str">
        <f>_xlfn.TEXTBEFORE(Table5[[#This Row],[rxn     kapp_old        kapp_slack_ub   kapp_slack_lb]]," ")</f>
        <v>RXN-URAtps_e_FWD-rt4541</v>
      </c>
      <c r="H173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73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736" s="1">
        <f>_xlfn.NUMBERVALUE(_xlfn.TEXTAFTER(Table5[[#This Row],[rxn     kapp_old        kapp_slack_ub   kapp_slack_lb]]," ",-1))</f>
        <v>0</v>
      </c>
      <c r="K1736" s="1">
        <f>_xlfn.XLOOKUP(SUBSTITUTE(Table5[[#This Row],[rxn]],"RXN-","ENZLOAD-"),ENZLOAD[name],ENZLOAD[flux],0)</f>
        <v>2.2435214089999898E-8</v>
      </c>
      <c r="L1736" s="1" t="str">
        <f>"'"&amp;Table5[[#This Row],[rxn]]&amp;"'"&amp;CHAR(9)&amp;IF(AND(Table5[[#This Row],[kapp_slack_ub]]&lt;&gt;0,Table5[[#This Row],[kapp_old]]&lt;$F$1),$F$1,Table5[[#This Row],[kapp_old]])</f>
        <v>'RXN-URAtps_e_FWD-rt4541'	27141.27779288</v>
      </c>
      <c r="M1736" s="1">
        <f>_xlfn.XLOOKUP(Table5[[#This Row],[rxn]],Table3[name],Table3[flux],$F$1)</f>
        <v>27141.277792879999</v>
      </c>
      <c r="N1736" s="1">
        <f>IFERROR(Table5[[#This Row],[min flux]]/Table5[[#This Row],[associated enzload]],"")</f>
        <v>1209762371065.4824</v>
      </c>
      <c r="O1736" s="1">
        <f>_xlfn.NUMBERVALUE(IF(Table5[[#This Row],[flux/enzload]]="","",ABS($N$1-Table5[[#This Row],[flux/enzload]])))</f>
        <v>190153946593.47101</v>
      </c>
      <c r="P1736" s="1">
        <f>Table5[[#This Row],[kapp_old]]+IFERROR(((Table5[[#This Row],[kapp_slack_ub]]-Table5[[#This Row],[kapp_slack_lb]])/Table5[[#This Row],[associated enzload]]),0)</f>
        <v>27141.277792879999</v>
      </c>
      <c r="Q1736" s="1" t="str">
        <f>"'"&amp;Table5[[#This Row],[rxn]]&amp;"'"&amp;CHAR(9)&amp;Table5[[#This Row],[kapp + (slack_ub - slack_lb)/enzload]]</f>
        <v>'RXN-URAtps_e_FWD-rt4541'	27141.27779288</v>
      </c>
      <c r="R1736" s="1">
        <f>_xlfn.XLOOKUP(Table5[[#This Row],[rxn]],Table38[name],Table38[flux],0)</f>
        <v>0</v>
      </c>
      <c r="S1736" s="1">
        <f>_xlfn.XLOOKUP(SUBSTITUTE(Table5[[#This Row],[rxn]],"RXN-","ENZLOAD-"),Table38[name],Table38[flux],0)</f>
        <v>0</v>
      </c>
      <c r="T1736" s="1" t="b">
        <f>AND(Table5[[#This Row],[ENZLOAD flux in kapp-slack.gms]]=0,Table5[[#This Row],[flux in kapp-slack.gms]]&lt;&gt;0,NOT(Table5[[#This Row],[spont or unknown?]]))</f>
        <v>0</v>
      </c>
      <c r="U1736" s="1" t="b">
        <f>OR(_xlfn.TEXTAFTER(Table5[[#This Row],[rxn]],"-",-1)="SPONT",_xlfn.TEXTAFTER(Table5[[#This Row],[rxn]],"-",-1)="UNKNOWN")</f>
        <v>0</v>
      </c>
      <c r="V1736" s="1">
        <f>_xlfn.XLOOKUP(SUBSTITUTE(Table5[[#This Row],[rxn]],"RXN-","ENZLOAD-"),Table4[rxn],Table4[ub],0)</f>
        <v>0.74356995999999997</v>
      </c>
      <c r="W1736" s="1" t="b">
        <f>AND(Table5[[#This Row],[FVA ENZLOAD flux UB]]=0,Table5[[#This Row],[ENZ not made when it should be?]])</f>
        <v>0</v>
      </c>
    </row>
    <row r="1737" spans="1:23" hidden="1">
      <c r="A1737" s="1"/>
      <c r="B1737" s="1" t="str">
        <f>_xlfn.TEXTBEFORE(Table38[[#This Row],[all fluxes from kapp-slack]]," ",,,,"")</f>
        <v/>
      </c>
      <c r="C1737" s="1">
        <f>_xlfn.NUMBERVALUE(IFERROR(_xlfn.TEXTAFTER(Table38[[#This Row],[all fluxes from kapp-slack]]," ",-1,,,""),""))</f>
        <v>0</v>
      </c>
      <c r="F1737" s="1" t="s">
        <v>9970</v>
      </c>
      <c r="G1737" s="1" t="str">
        <f>_xlfn.TEXTBEFORE(Table5[[#This Row],[rxn     kapp_old        kapp_slack_ub   kapp_slack_lb]]," ")</f>
        <v>RXN-UREA_c_FWD-rt2839</v>
      </c>
      <c r="H173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73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737" s="1">
        <f>_xlfn.NUMBERVALUE(_xlfn.TEXTAFTER(Table5[[#This Row],[rxn     kapp_old        kapp_slack_ub   kapp_slack_lb]]," ",-1))</f>
        <v>0</v>
      </c>
      <c r="K1737" s="1">
        <f>_xlfn.XLOOKUP(SUBSTITUTE(Table5[[#This Row],[rxn]],"RXN-","ENZLOAD-"),ENZLOAD[name],ENZLOAD[flux],0)</f>
        <v>1.61580948519999E-7</v>
      </c>
      <c r="L1737" s="1" t="str">
        <f>"'"&amp;Table5[[#This Row],[rxn]]&amp;"'"&amp;CHAR(9)&amp;IF(AND(Table5[[#This Row],[kapp_slack_ub]]&lt;&gt;0,Table5[[#This Row],[kapp_old]]&lt;$F$1),$F$1,Table5[[#This Row],[kapp_old]])</f>
        <v>'RXN-UREA_c_FWD-rt2839'	27141.27779288</v>
      </c>
      <c r="M1737" s="1">
        <f>_xlfn.XLOOKUP(Table5[[#This Row],[rxn]],Table3[name],Table3[flux],$F$1)</f>
        <v>27141.277792879999</v>
      </c>
      <c r="N1737" s="1">
        <f>IFERROR(Table5[[#This Row],[min flux]]/Table5[[#This Row],[associated enzload]],"")</f>
        <v>167973254529.57532</v>
      </c>
      <c r="O1737" s="1">
        <f>_xlfn.NUMBERVALUE(IF(Table5[[#This Row],[flux/enzload]]="","",ABS($N$1-Table5[[#This Row],[flux/enzload]])))</f>
        <v>1231943063129.3799</v>
      </c>
      <c r="P1737" s="1">
        <f>Table5[[#This Row],[kapp_old]]+IFERROR(((Table5[[#This Row],[kapp_slack_ub]]-Table5[[#This Row],[kapp_slack_lb]])/Table5[[#This Row],[associated enzload]]),0)</f>
        <v>27141.277792879999</v>
      </c>
      <c r="Q1737" s="1" t="str">
        <f>"'"&amp;Table5[[#This Row],[rxn]]&amp;"'"&amp;CHAR(9)&amp;Table5[[#This Row],[kapp + (slack_ub - slack_lb)/enzload]]</f>
        <v>'RXN-UREA_c_FWD-rt2839'	27141.27779288</v>
      </c>
      <c r="R1737" s="1">
        <f>_xlfn.XLOOKUP(Table5[[#This Row],[rxn]],Table38[name],Table38[flux],0)</f>
        <v>0</v>
      </c>
      <c r="S1737" s="1">
        <f>_xlfn.XLOOKUP(SUBSTITUTE(Table5[[#This Row],[rxn]],"RXN-","ENZLOAD-"),Table38[name],Table38[flux],0)</f>
        <v>0</v>
      </c>
      <c r="T1737" s="1" t="b">
        <f>AND(Table5[[#This Row],[ENZLOAD flux in kapp-slack.gms]]=0,Table5[[#This Row],[flux in kapp-slack.gms]]&lt;&gt;0,NOT(Table5[[#This Row],[spont or unknown?]]))</f>
        <v>0</v>
      </c>
      <c r="U1737" s="1" t="b">
        <f>OR(_xlfn.TEXTAFTER(Table5[[#This Row],[rxn]],"-",-1)="SPONT",_xlfn.TEXTAFTER(Table5[[#This Row],[rxn]],"-",-1)="UNKNOWN")</f>
        <v>0</v>
      </c>
      <c r="V1737" s="1">
        <f>_xlfn.XLOOKUP(SUBSTITUTE(Table5[[#This Row],[rxn]],"RXN-","ENZLOAD-"),Table4[rxn],Table4[ub],0)</f>
        <v>0.46932541999999999</v>
      </c>
      <c r="W1737" s="1" t="b">
        <f>AND(Table5[[#This Row],[FVA ENZLOAD flux UB]]=0,Table5[[#This Row],[ENZ not made when it should be?]])</f>
        <v>0</v>
      </c>
    </row>
    <row r="1738" spans="1:23" hidden="1">
      <c r="A1738" s="1"/>
      <c r="B1738" s="1" t="str">
        <f>_xlfn.TEXTBEFORE(Table38[[#This Row],[all fluxes from kapp-slack]]," ",,,,"")</f>
        <v/>
      </c>
      <c r="C1738" s="1">
        <f>_xlfn.NUMBERVALUE(IFERROR(_xlfn.TEXTAFTER(Table38[[#This Row],[all fluxes from kapp-slack]]," ",-1,,,""),""))</f>
        <v>0</v>
      </c>
      <c r="F1738" s="1" t="s">
        <v>9971</v>
      </c>
      <c r="G1738" s="1" t="str">
        <f>_xlfn.TEXTBEFORE(Table5[[#This Row],[rxn     kapp_old        kapp_slack_ub   kapp_slack_lb]]," ")</f>
        <v>RXN-UREA_c_REV-rt2839</v>
      </c>
      <c r="H1738" s="1">
        <f>_xlfn.NUMBERVALUE(_xlfn.TEXTBEFORE(TRIM(_xlfn.TEXTAFTER(_xlfn.TEXTBEFORE(Table5[[#This Row],[rxn     kapp_old        kapp_slack_ub   kapp_slack_lb]],Table5[[#This Row],[kapp_slack_lb]],-1),Table5[[#This Row],[rxn]]))," "))</f>
        <v>10860.0646657776</v>
      </c>
      <c r="I173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738" s="1">
        <f>_xlfn.NUMBERVALUE(_xlfn.TEXTAFTER(Table5[[#This Row],[rxn     kapp_old        kapp_slack_ub   kapp_slack_lb]]," ",-1))</f>
        <v>0</v>
      </c>
      <c r="K1738" s="1">
        <f>_xlfn.XLOOKUP(SUBSTITUTE(Table5[[#This Row],[rxn]],"RXN-","ENZLOAD-"),ENZLOAD[name],ENZLOAD[flux],0)</f>
        <v>1.61580948519999E-7</v>
      </c>
      <c r="L1738" s="1" t="str">
        <f>"'"&amp;Table5[[#This Row],[rxn]]&amp;"'"&amp;CHAR(9)&amp;IF(AND(Table5[[#This Row],[kapp_slack_ub]]&lt;&gt;0,Table5[[#This Row],[kapp_old]]&lt;$F$1),$F$1,Table5[[#This Row],[kapp_old]])</f>
        <v>'RXN-UREA_c_REV-rt2839'	10860.0646657776</v>
      </c>
      <c r="M1738" s="1">
        <f>_xlfn.XLOOKUP(Table5[[#This Row],[rxn]],Table3[name],Table3[flux],$F$1)</f>
        <v>27141.277792879999</v>
      </c>
      <c r="N1738" s="1">
        <f>IFERROR(Table5[[#This Row],[min flux]]/Table5[[#This Row],[associated enzload]],"")</f>
        <v>167973254529.57532</v>
      </c>
      <c r="O1738" s="1">
        <f>_xlfn.NUMBERVALUE(IF(Table5[[#This Row],[flux/enzload]]="","",ABS($N$1-Table5[[#This Row],[flux/enzload]])))</f>
        <v>1231943063129.3799</v>
      </c>
      <c r="P1738" s="1">
        <f>Table5[[#This Row],[kapp_old]]+IFERROR(((Table5[[#This Row],[kapp_slack_ub]]-Table5[[#This Row],[kapp_slack_lb]])/Table5[[#This Row],[associated enzload]]),0)</f>
        <v>10860.0646657776</v>
      </c>
      <c r="Q1738" s="1" t="str">
        <f>"'"&amp;Table5[[#This Row],[rxn]]&amp;"'"&amp;CHAR(9)&amp;Table5[[#This Row],[kapp + (slack_ub - slack_lb)/enzload]]</f>
        <v>'RXN-UREA_c_REV-rt2839'	10860.0646657776</v>
      </c>
      <c r="R1738" s="1">
        <f>_xlfn.XLOOKUP(Table5[[#This Row],[rxn]],Table38[name],Table38[flux],0)</f>
        <v>0</v>
      </c>
      <c r="S1738" s="1">
        <f>_xlfn.XLOOKUP(SUBSTITUTE(Table5[[#This Row],[rxn]],"RXN-","ENZLOAD-"),Table38[name],Table38[flux],0)</f>
        <v>0</v>
      </c>
      <c r="T1738" s="1" t="b">
        <f>AND(Table5[[#This Row],[ENZLOAD flux in kapp-slack.gms]]=0,Table5[[#This Row],[flux in kapp-slack.gms]]&lt;&gt;0,NOT(Table5[[#This Row],[spont or unknown?]]))</f>
        <v>0</v>
      </c>
      <c r="U1738" s="1" t="b">
        <f>OR(_xlfn.TEXTAFTER(Table5[[#This Row],[rxn]],"-",-1)="SPONT",_xlfn.TEXTAFTER(Table5[[#This Row],[rxn]],"-",-1)="UNKNOWN")</f>
        <v>0</v>
      </c>
      <c r="V1738" s="1">
        <f>_xlfn.XLOOKUP(SUBSTITUTE(Table5[[#This Row],[rxn]],"RXN-","ENZLOAD-"),Table4[rxn],Table4[ub],0)</f>
        <v>0.46932541999999999</v>
      </c>
      <c r="W1738" s="1" t="b">
        <f>AND(Table5[[#This Row],[FVA ENZLOAD flux UB]]=0,Table5[[#This Row],[ENZ not made when it should be?]])</f>
        <v>0</v>
      </c>
    </row>
    <row r="1739" spans="1:23" hidden="1">
      <c r="A1739" s="1"/>
      <c r="B1739" s="1" t="str">
        <f>_xlfn.TEXTBEFORE(Table38[[#This Row],[all fluxes from kapp-slack]]," ",,,,"")</f>
        <v/>
      </c>
      <c r="C1739" s="1">
        <f>_xlfn.NUMBERVALUE(IFERROR(_xlfn.TEXTAFTER(Table38[[#This Row],[all fluxes from kapp-slack]]," ",-1,,,""),""))</f>
        <v>0</v>
      </c>
      <c r="F1739" s="1" t="s">
        <v>9972</v>
      </c>
      <c r="G1739" s="1" t="str">
        <f>_xlfn.TEXTBEFORE(Table5[[#This Row],[rxn     kapp_old        kapp_slack_ub   kapp_slack_lb]]," ")</f>
        <v>RXN-UREASE_c_FWD-rt0958</v>
      </c>
      <c r="H173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73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739" s="1">
        <f>_xlfn.NUMBERVALUE(_xlfn.TEXTAFTER(Table5[[#This Row],[rxn     kapp_old        kapp_slack_ub   kapp_slack_lb]]," ",-1))</f>
        <v>0</v>
      </c>
      <c r="K1739" s="1">
        <f>_xlfn.XLOOKUP(SUBSTITUTE(Table5[[#This Row],[rxn]],"RXN-","ENZLOAD-"),ENZLOAD[name],ENZLOAD[flux],0)</f>
        <v>9.3195451499999998E-9</v>
      </c>
      <c r="L1739" s="1" t="str">
        <f>"'"&amp;Table5[[#This Row],[rxn]]&amp;"'"&amp;CHAR(9)&amp;IF(AND(Table5[[#This Row],[kapp_slack_ub]]&lt;&gt;0,Table5[[#This Row],[kapp_old]]&lt;$F$1),$F$1,Table5[[#This Row],[kapp_old]])</f>
        <v>'RXN-UREASE_c_FWD-rt0958'	27141.27779288</v>
      </c>
      <c r="M1739" s="1">
        <f>_xlfn.XLOOKUP(Table5[[#This Row],[rxn]],Table3[name],Table3[flux],$F$1)</f>
        <v>27141.277792879999</v>
      </c>
      <c r="N1739" s="1">
        <f>IFERROR(Table5[[#This Row],[min flux]]/Table5[[#This Row],[associated enzload]],"")</f>
        <v>2912296400310.9102</v>
      </c>
      <c r="O1739" s="1">
        <f>_xlfn.NUMBERVALUE(IF(Table5[[#This Row],[flux/enzload]]="","",ABS($N$1-Table5[[#This Row],[flux/enzload]])))</f>
        <v>1512380082651.96</v>
      </c>
      <c r="P1739" s="1">
        <f>Table5[[#This Row],[kapp_old]]+IFERROR(((Table5[[#This Row],[kapp_slack_ub]]-Table5[[#This Row],[kapp_slack_lb]])/Table5[[#This Row],[associated enzload]]),0)</f>
        <v>27141.277792879999</v>
      </c>
      <c r="Q1739" s="1" t="str">
        <f>"'"&amp;Table5[[#This Row],[rxn]]&amp;"'"&amp;CHAR(9)&amp;Table5[[#This Row],[kapp + (slack_ub - slack_lb)/enzload]]</f>
        <v>'RXN-UREASE_c_FWD-rt0958'	27141.27779288</v>
      </c>
      <c r="R1739" s="1">
        <f>_xlfn.XLOOKUP(Table5[[#This Row],[rxn]],Table38[name],Table38[flux],0)</f>
        <v>0</v>
      </c>
      <c r="S1739" s="1">
        <f>_xlfn.XLOOKUP(SUBSTITUTE(Table5[[#This Row],[rxn]],"RXN-","ENZLOAD-"),Table38[name],Table38[flux],0)</f>
        <v>0</v>
      </c>
      <c r="T1739" s="1" t="b">
        <f>AND(Table5[[#This Row],[ENZLOAD flux in kapp-slack.gms]]=0,Table5[[#This Row],[flux in kapp-slack.gms]]&lt;&gt;0,NOT(Table5[[#This Row],[spont or unknown?]]))</f>
        <v>0</v>
      </c>
      <c r="U1739" s="1" t="b">
        <f>OR(_xlfn.TEXTAFTER(Table5[[#This Row],[rxn]],"-",-1)="SPONT",_xlfn.TEXTAFTER(Table5[[#This Row],[rxn]],"-",-1)="UNKNOWN")</f>
        <v>0</v>
      </c>
      <c r="V1739" s="1">
        <f>_xlfn.XLOOKUP(SUBSTITUTE(Table5[[#This Row],[rxn]],"RXN-","ENZLOAD-"),Table4[rxn],Table4[ub],0)</f>
        <v>0.32100624</v>
      </c>
      <c r="W1739" s="1" t="b">
        <f>AND(Table5[[#This Row],[FVA ENZLOAD flux UB]]=0,Table5[[#This Row],[ENZ not made when it should be?]])</f>
        <v>0</v>
      </c>
    </row>
    <row r="1740" spans="1:23" hidden="1">
      <c r="A1740" s="1"/>
      <c r="B1740" s="1" t="str">
        <f>_xlfn.TEXTBEFORE(Table38[[#This Row],[all fluxes from kapp-slack]]," ",,,,"")</f>
        <v/>
      </c>
      <c r="C1740" s="1">
        <f>_xlfn.NUMBERVALUE(IFERROR(_xlfn.TEXTAFTER(Table38[[#This Row],[all fluxes from kapp-slack]]," ",-1,,,""),""))</f>
        <v>0</v>
      </c>
      <c r="F1740" s="1" t="s">
        <v>9975</v>
      </c>
      <c r="G1740" s="1" t="str">
        <f>_xlfn.TEXTBEFORE(Table5[[#This Row],[rxn     kapp_old        kapp_slack_ub   kapp_slack_lb]]," ")</f>
        <v>RXN-URIDK2_n_FWD-rt4822_n</v>
      </c>
      <c r="H174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74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740" s="1">
        <f>_xlfn.NUMBERVALUE(_xlfn.TEXTAFTER(Table5[[#This Row],[rxn     kapp_old        kapp_slack_ub   kapp_slack_lb]]," ",-1))</f>
        <v>0</v>
      </c>
      <c r="K1740" s="1">
        <f>_xlfn.XLOOKUP(SUBSTITUTE(Table5[[#This Row],[rxn]],"RXN-","ENZLOAD-"),ENZLOAD[name],ENZLOAD[flux],0)</f>
        <v>3.9070253403999902E-7</v>
      </c>
      <c r="L1740" s="1" t="str">
        <f>"'"&amp;Table5[[#This Row],[rxn]]&amp;"'"&amp;CHAR(9)&amp;IF(AND(Table5[[#This Row],[kapp_slack_ub]]&lt;&gt;0,Table5[[#This Row],[kapp_old]]&lt;$F$1),$F$1,Table5[[#This Row],[kapp_old]])</f>
        <v>'RXN-URIDK2_n_FWD-rt4822_n'	27141.27779288</v>
      </c>
      <c r="M1740" s="1">
        <f>_xlfn.XLOOKUP(Table5[[#This Row],[rxn]],Table3[name],Table3[flux],$F$1)</f>
        <v>27141.277792879999</v>
      </c>
      <c r="N1740" s="1">
        <f>IFERROR(Table5[[#This Row],[min flux]]/Table5[[#This Row],[associated enzload]],"")</f>
        <v>69467882668.253571</v>
      </c>
      <c r="O1740" s="1">
        <f>_xlfn.NUMBERVALUE(IF(Table5[[#This Row],[flux/enzload]]="","",ABS($N$1-Table5[[#This Row],[flux/enzload]])))</f>
        <v>1330448434990.7</v>
      </c>
      <c r="P1740" s="1">
        <f>Table5[[#This Row],[kapp_old]]+IFERROR(((Table5[[#This Row],[kapp_slack_ub]]-Table5[[#This Row],[kapp_slack_lb]])/Table5[[#This Row],[associated enzload]]),0)</f>
        <v>27141.277792879999</v>
      </c>
      <c r="Q1740" s="1" t="str">
        <f>"'"&amp;Table5[[#This Row],[rxn]]&amp;"'"&amp;CHAR(9)&amp;Table5[[#This Row],[kapp + (slack_ub - slack_lb)/enzload]]</f>
        <v>'RXN-URIDK2_n_FWD-rt4822_n'	27141.27779288</v>
      </c>
      <c r="R1740" s="1">
        <f>_xlfn.XLOOKUP(Table5[[#This Row],[rxn]],Table38[name],Table38[flux],0)</f>
        <v>0</v>
      </c>
      <c r="S1740" s="1">
        <f>_xlfn.XLOOKUP(SUBSTITUTE(Table5[[#This Row],[rxn]],"RXN-","ENZLOAD-"),Table38[name],Table38[flux],0)</f>
        <v>0</v>
      </c>
      <c r="T1740" s="1" t="b">
        <f>AND(Table5[[#This Row],[ENZLOAD flux in kapp-slack.gms]]=0,Table5[[#This Row],[flux in kapp-slack.gms]]&lt;&gt;0,NOT(Table5[[#This Row],[spont or unknown?]]))</f>
        <v>0</v>
      </c>
      <c r="U1740" s="1" t="b">
        <f>OR(_xlfn.TEXTAFTER(Table5[[#This Row],[rxn]],"-",-1)="SPONT",_xlfn.TEXTAFTER(Table5[[#This Row],[rxn]],"-",-1)="UNKNOWN")</f>
        <v>0</v>
      </c>
      <c r="V1740" s="1">
        <f>_xlfn.XLOOKUP(SUBSTITUTE(Table5[[#This Row],[rxn]],"RXN-","ENZLOAD-"),Table4[rxn],Table4[ub],0)</f>
        <v>1.59403787</v>
      </c>
      <c r="W1740" s="1" t="b">
        <f>AND(Table5[[#This Row],[FVA ENZLOAD flux UB]]=0,Table5[[#This Row],[ENZ not made when it should be?]])</f>
        <v>0</v>
      </c>
    </row>
    <row r="1741" spans="1:23" hidden="1">
      <c r="A1741" s="1"/>
      <c r="B1741" s="1" t="str">
        <f>_xlfn.TEXTBEFORE(Table38[[#This Row],[all fluxes from kapp-slack]]," ",,,,"")</f>
        <v/>
      </c>
      <c r="C1741" s="1">
        <f>_xlfn.NUMBERVALUE(IFERROR(_xlfn.TEXTAFTER(Table38[[#This Row],[all fluxes from kapp-slack]]," ",-1,,,""),""))</f>
        <v>0</v>
      </c>
      <c r="F1741" s="1" t="s">
        <v>9976</v>
      </c>
      <c r="G1741" s="1" t="str">
        <f>_xlfn.TEXTBEFORE(Table5[[#This Row],[rxn     kapp_old        kapp_slack_ub   kapp_slack_lb]]," ")</f>
        <v>RXN-URIDK2i_c_FWD-rt4822_c</v>
      </c>
      <c r="H174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74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741" s="1">
        <f>_xlfn.NUMBERVALUE(_xlfn.TEXTAFTER(Table5[[#This Row],[rxn     kapp_old        kapp_slack_ub   kapp_slack_lb]]," ",-1))</f>
        <v>0</v>
      </c>
      <c r="K1741" s="1">
        <f>_xlfn.XLOOKUP(SUBSTITUTE(Table5[[#This Row],[rxn]],"RXN-","ENZLOAD-"),ENZLOAD[name],ENZLOAD[flux],0)</f>
        <v>3.9070253403999902E-7</v>
      </c>
      <c r="L1741" s="1" t="str">
        <f>"'"&amp;Table5[[#This Row],[rxn]]&amp;"'"&amp;CHAR(9)&amp;IF(AND(Table5[[#This Row],[kapp_slack_ub]]&lt;&gt;0,Table5[[#This Row],[kapp_old]]&lt;$F$1),$F$1,Table5[[#This Row],[kapp_old]])</f>
        <v>'RXN-URIDK2i_c_FWD-rt4822_c'	27141.27779288</v>
      </c>
      <c r="M1741" s="1">
        <f>_xlfn.XLOOKUP(Table5[[#This Row],[rxn]],Table3[name],Table3[flux],$F$1)</f>
        <v>27141.277792879999</v>
      </c>
      <c r="N1741" s="1">
        <f>IFERROR(Table5[[#This Row],[min flux]]/Table5[[#This Row],[associated enzload]],"")</f>
        <v>69467882668.253571</v>
      </c>
      <c r="O1741" s="1">
        <f>_xlfn.NUMBERVALUE(IF(Table5[[#This Row],[flux/enzload]]="","",ABS($N$1-Table5[[#This Row],[flux/enzload]])))</f>
        <v>1330448434990.7</v>
      </c>
      <c r="P1741" s="1">
        <f>Table5[[#This Row],[kapp_old]]+IFERROR(((Table5[[#This Row],[kapp_slack_ub]]-Table5[[#This Row],[kapp_slack_lb]])/Table5[[#This Row],[associated enzload]]),0)</f>
        <v>27141.277792879999</v>
      </c>
      <c r="Q1741" s="1" t="str">
        <f>"'"&amp;Table5[[#This Row],[rxn]]&amp;"'"&amp;CHAR(9)&amp;Table5[[#This Row],[kapp + (slack_ub - slack_lb)/enzload]]</f>
        <v>'RXN-URIDK2i_c_FWD-rt4822_c'	27141.27779288</v>
      </c>
      <c r="R1741" s="1">
        <f>_xlfn.XLOOKUP(Table5[[#This Row],[rxn]],Table38[name],Table38[flux],0)</f>
        <v>0</v>
      </c>
      <c r="S1741" s="1">
        <f>_xlfn.XLOOKUP(SUBSTITUTE(Table5[[#This Row],[rxn]],"RXN-","ENZLOAD-"),Table38[name],Table38[flux],0)</f>
        <v>0</v>
      </c>
      <c r="T1741" s="1" t="b">
        <f>AND(Table5[[#This Row],[ENZLOAD flux in kapp-slack.gms]]=0,Table5[[#This Row],[flux in kapp-slack.gms]]&lt;&gt;0,NOT(Table5[[#This Row],[spont or unknown?]]))</f>
        <v>0</v>
      </c>
      <c r="U1741" s="1" t="b">
        <f>OR(_xlfn.TEXTAFTER(Table5[[#This Row],[rxn]],"-",-1)="SPONT",_xlfn.TEXTAFTER(Table5[[#This Row],[rxn]],"-",-1)="UNKNOWN")</f>
        <v>0</v>
      </c>
      <c r="V1741" s="1">
        <f>_xlfn.XLOOKUP(SUBSTITUTE(Table5[[#This Row],[rxn]],"RXN-","ENZLOAD-"),Table4[rxn],Table4[ub],0)</f>
        <v>1.59403787</v>
      </c>
      <c r="W1741" s="1" t="b">
        <f>AND(Table5[[#This Row],[FVA ENZLOAD flux UB]]=0,Table5[[#This Row],[ENZ not made when it should be?]])</f>
        <v>0</v>
      </c>
    </row>
    <row r="1742" spans="1:23" hidden="1">
      <c r="A1742" s="1"/>
      <c r="B1742" s="1" t="str">
        <f>_xlfn.TEXTBEFORE(Table38[[#This Row],[all fluxes from kapp-slack]]," ",,,,"")</f>
        <v/>
      </c>
      <c r="C1742" s="1">
        <f>_xlfn.NUMBERVALUE(IFERROR(_xlfn.TEXTAFTER(Table38[[#This Row],[all fluxes from kapp-slack]]," ",-1,,,""),""))</f>
        <v>0</v>
      </c>
      <c r="F1742" s="1" t="s">
        <v>9977</v>
      </c>
      <c r="G1742" s="1" t="str">
        <f>_xlfn.TEXTBEFORE(Table5[[#This Row],[rxn     kapp_old        kapp_slack_ub   kapp_slack_lb]]," ")</f>
        <v>RXN-URIH_c_FWD-rt4016</v>
      </c>
      <c r="H1742" s="1">
        <f>_xlfn.NUMBERVALUE(_xlfn.TEXTBEFORE(TRIM(_xlfn.TEXTAFTER(_xlfn.TEXTBEFORE(Table5[[#This Row],[rxn     kapp_old        kapp_slack_ub   kapp_slack_lb]],Table5[[#This Row],[kapp_slack_lb]],-1),Table5[[#This Row],[rxn]]))," "))</f>
        <v>22197.333370336801</v>
      </c>
      <c r="I174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742" s="1">
        <f>_xlfn.NUMBERVALUE(_xlfn.TEXTAFTER(Table5[[#This Row],[rxn     kapp_old        kapp_slack_ub   kapp_slack_lb]]," ",-1))</f>
        <v>0</v>
      </c>
      <c r="K1742" s="1">
        <f>_xlfn.XLOOKUP(SUBSTITUTE(Table5[[#This Row],[rxn]],"RXN-","ENZLOAD-"),ENZLOAD[name],ENZLOAD[flux],0)</f>
        <v>1.411966248E-8</v>
      </c>
      <c r="L1742" s="1" t="str">
        <f>"'"&amp;Table5[[#This Row],[rxn]]&amp;"'"&amp;CHAR(9)&amp;IF(AND(Table5[[#This Row],[kapp_slack_ub]]&lt;&gt;0,Table5[[#This Row],[kapp_old]]&lt;$F$1),$F$1,Table5[[#This Row],[kapp_old]])</f>
        <v>'RXN-URIH_c_FWD-rt4016'	22197.3333703368</v>
      </c>
      <c r="M1742" s="1">
        <f>_xlfn.XLOOKUP(Table5[[#This Row],[rxn]],Table3[name],Table3[flux],$F$1)</f>
        <v>27141.277792879999</v>
      </c>
      <c r="N1742" s="1">
        <f>IFERROR(Table5[[#This Row],[min flux]]/Table5[[#This Row],[associated enzload]],"")</f>
        <v>1922232760968.9434</v>
      </c>
      <c r="O1742" s="1">
        <f>_xlfn.NUMBERVALUE(IF(Table5[[#This Row],[flux/enzload]]="","",ABS($N$1-Table5[[#This Row],[flux/enzload]])))</f>
        <v>522316443309.98999</v>
      </c>
      <c r="P1742" s="1">
        <f>Table5[[#This Row],[kapp_old]]+IFERROR(((Table5[[#This Row],[kapp_slack_ub]]-Table5[[#This Row],[kapp_slack_lb]])/Table5[[#This Row],[associated enzload]]),0)</f>
        <v>22197.333370336801</v>
      </c>
      <c r="Q1742" s="1" t="str">
        <f>"'"&amp;Table5[[#This Row],[rxn]]&amp;"'"&amp;CHAR(9)&amp;Table5[[#This Row],[kapp + (slack_ub - slack_lb)/enzload]]</f>
        <v>'RXN-URIH_c_FWD-rt4016'	22197.3333703368</v>
      </c>
      <c r="R1742" s="1">
        <f>_xlfn.XLOOKUP(Table5[[#This Row],[rxn]],Table38[name],Table38[flux],0)</f>
        <v>0</v>
      </c>
      <c r="S1742" s="1">
        <f>_xlfn.XLOOKUP(SUBSTITUTE(Table5[[#This Row],[rxn]],"RXN-","ENZLOAD-"),Table38[name],Table38[flux],0)</f>
        <v>0</v>
      </c>
      <c r="T1742" s="1" t="b">
        <f>AND(Table5[[#This Row],[ENZLOAD flux in kapp-slack.gms]]=0,Table5[[#This Row],[flux in kapp-slack.gms]]&lt;&gt;0,NOT(Table5[[#This Row],[spont or unknown?]]))</f>
        <v>0</v>
      </c>
      <c r="U1742" s="1" t="b">
        <f>OR(_xlfn.TEXTAFTER(Table5[[#This Row],[rxn]],"-",-1)="SPONT",_xlfn.TEXTAFTER(Table5[[#This Row],[rxn]],"-",-1)="UNKNOWN")</f>
        <v>0</v>
      </c>
      <c r="V1742" s="1">
        <f>_xlfn.XLOOKUP(SUBSTITUTE(Table5[[#This Row],[rxn]],"RXN-","ENZLOAD-"),Table4[rxn],Table4[ub],0)</f>
        <v>1.0466659199999999</v>
      </c>
      <c r="W1742" s="1" t="b">
        <f>AND(Table5[[#This Row],[FVA ENZLOAD flux UB]]=0,Table5[[#This Row],[ENZ not made when it should be?]])</f>
        <v>0</v>
      </c>
    </row>
    <row r="1743" spans="1:23" hidden="1">
      <c r="A1743" s="1"/>
      <c r="B1743" s="1" t="str">
        <f>_xlfn.TEXTBEFORE(Table38[[#This Row],[all fluxes from kapp-slack]]," ",,,,"")</f>
        <v/>
      </c>
      <c r="C1743" s="1">
        <f>_xlfn.NUMBERVALUE(IFERROR(_xlfn.TEXTAFTER(Table38[[#This Row],[all fluxes from kapp-slack]]," ",-1,,,""),""))</f>
        <v>0</v>
      </c>
      <c r="F1743" s="1" t="s">
        <v>9978</v>
      </c>
      <c r="G1743" s="1" t="str">
        <f>_xlfn.TEXTBEFORE(Table5[[#This Row],[rxn     kapp_old        kapp_slack_ub   kapp_slack_lb]]," ")</f>
        <v>RXN-URIH_c_FWD-rt5402</v>
      </c>
      <c r="H1743" s="1">
        <f>_xlfn.NUMBERVALUE(_xlfn.TEXTBEFORE(TRIM(_xlfn.TEXTAFTER(_xlfn.TEXTBEFORE(Table5[[#This Row],[rxn     kapp_old        kapp_slack_ub   kapp_slack_lb]],Table5[[#This Row],[kapp_slack_lb]],-1),Table5[[#This Row],[rxn]]))," "))</f>
        <v>22197.333370336801</v>
      </c>
      <c r="I174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743" s="1">
        <f>_xlfn.NUMBERVALUE(_xlfn.TEXTAFTER(Table5[[#This Row],[rxn     kapp_old        kapp_slack_ub   kapp_slack_lb]]," ",-1))</f>
        <v>0</v>
      </c>
      <c r="K1743" s="1">
        <f>_xlfn.XLOOKUP(SUBSTITUTE(Table5[[#This Row],[rxn]],"RXN-","ENZLOAD-"),ENZLOAD[name],ENZLOAD[flux],0)</f>
        <v>1.4352707733000001E-7</v>
      </c>
      <c r="L1743" s="1" t="str">
        <f>"'"&amp;Table5[[#This Row],[rxn]]&amp;"'"&amp;CHAR(9)&amp;IF(AND(Table5[[#This Row],[kapp_slack_ub]]&lt;&gt;0,Table5[[#This Row],[kapp_old]]&lt;$F$1),$F$1,Table5[[#This Row],[kapp_old]])</f>
        <v>'RXN-URIH_c_FWD-rt5402'	22197.3333703368</v>
      </c>
      <c r="M1743" s="1">
        <f>_xlfn.XLOOKUP(Table5[[#This Row],[rxn]],Table3[name],Table3[flux],$F$1)</f>
        <v>27141.277792879999</v>
      </c>
      <c r="N1743" s="1">
        <f>IFERROR(Table5[[#This Row],[min flux]]/Table5[[#This Row],[associated enzload]],"")</f>
        <v>189102142242.30518</v>
      </c>
      <c r="O1743" s="1">
        <f>_xlfn.NUMBERVALUE(IF(Table5[[#This Row],[flux/enzload]]="","",ABS($N$1-Table5[[#This Row],[flux/enzload]])))</f>
        <v>1210814175416.6499</v>
      </c>
      <c r="P1743" s="1">
        <f>Table5[[#This Row],[kapp_old]]+IFERROR(((Table5[[#This Row],[kapp_slack_ub]]-Table5[[#This Row],[kapp_slack_lb]])/Table5[[#This Row],[associated enzload]]),0)</f>
        <v>22197.333370336801</v>
      </c>
      <c r="Q1743" s="1" t="str">
        <f>"'"&amp;Table5[[#This Row],[rxn]]&amp;"'"&amp;CHAR(9)&amp;Table5[[#This Row],[kapp + (slack_ub - slack_lb)/enzload]]</f>
        <v>'RXN-URIH_c_FWD-rt5402'	22197.3333703368</v>
      </c>
      <c r="R1743" s="1">
        <f>_xlfn.XLOOKUP(Table5[[#This Row],[rxn]],Table38[name],Table38[flux],0)</f>
        <v>0</v>
      </c>
      <c r="S1743" s="1">
        <f>_xlfn.XLOOKUP(SUBSTITUTE(Table5[[#This Row],[rxn]],"RXN-","ENZLOAD-"),Table38[name],Table38[flux],0)</f>
        <v>0</v>
      </c>
      <c r="T1743" s="1" t="b">
        <f>AND(Table5[[#This Row],[ENZLOAD flux in kapp-slack.gms]]=0,Table5[[#This Row],[flux in kapp-slack.gms]]&lt;&gt;0,NOT(Table5[[#This Row],[spont or unknown?]]))</f>
        <v>0</v>
      </c>
      <c r="U1743" s="1" t="b">
        <f>OR(_xlfn.TEXTAFTER(Table5[[#This Row],[rxn]],"-",-1)="SPONT",_xlfn.TEXTAFTER(Table5[[#This Row],[rxn]],"-",-1)="UNKNOWN")</f>
        <v>0</v>
      </c>
      <c r="V1743" s="1">
        <f>_xlfn.XLOOKUP(SUBSTITUTE(Table5[[#This Row],[rxn]],"RXN-","ENZLOAD-"),Table4[rxn],Table4[ub],0)</f>
        <v>0.88041751000000001</v>
      </c>
      <c r="W1743" s="1" t="b">
        <f>AND(Table5[[#This Row],[FVA ENZLOAD flux UB]]=0,Table5[[#This Row],[ENZ not made when it should be?]])</f>
        <v>0</v>
      </c>
    </row>
    <row r="1744" spans="1:23" hidden="1">
      <c r="A1744" s="1"/>
      <c r="B1744" s="1" t="str">
        <f>_xlfn.TEXTBEFORE(Table38[[#This Row],[all fluxes from kapp-slack]]," ",,,,"")</f>
        <v/>
      </c>
      <c r="C1744" s="1">
        <f>_xlfn.NUMBERVALUE(IFERROR(_xlfn.TEXTAFTER(Table38[[#This Row],[all fluxes from kapp-slack]]," ",-1,,,""),""))</f>
        <v>0</v>
      </c>
      <c r="F1744" s="1" t="s">
        <v>9979</v>
      </c>
      <c r="G1744" s="1" t="str">
        <f>_xlfn.TEXTBEFORE(Table5[[#This Row],[rxn     kapp_old        kapp_slack_ub   kapp_slack_lb]]," ")</f>
        <v>RXN-URIK1_c_FWD-rt0265</v>
      </c>
      <c r="H1744" s="1">
        <f>_xlfn.NUMBERVALUE(_xlfn.TEXTBEFORE(TRIM(_xlfn.TEXTAFTER(_xlfn.TEXTBEFORE(Table5[[#This Row],[rxn     kapp_old        kapp_slack_ub   kapp_slack_lb]],Table5[[#This Row],[kapp_slack_lb]],-1),Table5[[#This Row],[rxn]]))," "))</f>
        <v>63074.384335978102</v>
      </c>
      <c r="I174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744" s="1">
        <f>_xlfn.NUMBERVALUE(_xlfn.TEXTAFTER(Table5[[#This Row],[rxn     kapp_old        kapp_slack_ub   kapp_slack_lb]]," ",-1))</f>
        <v>0</v>
      </c>
      <c r="K1744" s="1">
        <f>_xlfn.XLOOKUP(SUBSTITUTE(Table5[[#This Row],[rxn]],"RXN-","ENZLOAD-"),ENZLOAD[name],ENZLOAD[flux],0)</f>
        <v>1.1104684091E-7</v>
      </c>
      <c r="L1744" s="1" t="str">
        <f>"'"&amp;Table5[[#This Row],[rxn]]&amp;"'"&amp;CHAR(9)&amp;IF(AND(Table5[[#This Row],[kapp_slack_ub]]&lt;&gt;0,Table5[[#This Row],[kapp_old]]&lt;$F$1),$F$1,Table5[[#This Row],[kapp_old]])</f>
        <v>'RXN-URIK1_c_FWD-rt0265'	63074.3843359781</v>
      </c>
      <c r="M1744" s="1">
        <f>_xlfn.XLOOKUP(Table5[[#This Row],[rxn]],Table3[name],Table3[flux],$F$1)</f>
        <v>27141.277792879999</v>
      </c>
      <c r="N1744" s="1">
        <f>IFERROR(Table5[[#This Row],[min flux]]/Table5[[#This Row],[associated enzload]],"")</f>
        <v>244412876318.35611</v>
      </c>
      <c r="O1744" s="1">
        <f>_xlfn.NUMBERVALUE(IF(Table5[[#This Row],[flux/enzload]]="","",ABS($N$1-Table5[[#This Row],[flux/enzload]])))</f>
        <v>1155503441340.6001</v>
      </c>
      <c r="P1744" s="1">
        <f>Table5[[#This Row],[kapp_old]]+IFERROR(((Table5[[#This Row],[kapp_slack_ub]]-Table5[[#This Row],[kapp_slack_lb]])/Table5[[#This Row],[associated enzload]]),0)</f>
        <v>63074.384335978102</v>
      </c>
      <c r="Q1744" s="1" t="str">
        <f>"'"&amp;Table5[[#This Row],[rxn]]&amp;"'"&amp;CHAR(9)&amp;Table5[[#This Row],[kapp + (slack_ub - slack_lb)/enzload]]</f>
        <v>'RXN-URIK1_c_FWD-rt0265'	63074.3843359781</v>
      </c>
      <c r="R1744" s="1">
        <f>_xlfn.XLOOKUP(Table5[[#This Row],[rxn]],Table38[name],Table38[flux],0)</f>
        <v>0</v>
      </c>
      <c r="S1744" s="1">
        <f>_xlfn.XLOOKUP(SUBSTITUTE(Table5[[#This Row],[rxn]],"RXN-","ENZLOAD-"),Table38[name],Table38[flux],0)</f>
        <v>0</v>
      </c>
      <c r="T1744" s="1" t="b">
        <f>AND(Table5[[#This Row],[ENZLOAD flux in kapp-slack.gms]]=0,Table5[[#This Row],[flux in kapp-slack.gms]]&lt;&gt;0,NOT(Table5[[#This Row],[spont or unknown?]]))</f>
        <v>0</v>
      </c>
      <c r="U1744" s="1" t="b">
        <f>OR(_xlfn.TEXTAFTER(Table5[[#This Row],[rxn]],"-",-1)="SPONT",_xlfn.TEXTAFTER(Table5[[#This Row],[rxn]],"-",-1)="UNKNOWN")</f>
        <v>0</v>
      </c>
      <c r="V1744" s="1">
        <f>_xlfn.XLOOKUP(SUBSTITUTE(Table5[[#This Row],[rxn]],"RXN-","ENZLOAD-"),Table4[rxn],Table4[ub],0)</f>
        <v>0.70415819000000002</v>
      </c>
      <c r="W1744" s="1" t="b">
        <f>AND(Table5[[#This Row],[FVA ENZLOAD flux UB]]=0,Table5[[#This Row],[ENZ not made when it should be?]])</f>
        <v>0</v>
      </c>
    </row>
    <row r="1745" spans="1:23" hidden="1">
      <c r="A1745" s="1"/>
      <c r="B1745" s="1" t="str">
        <f>_xlfn.TEXTBEFORE(Table38[[#This Row],[all fluxes from kapp-slack]]," ",,,,"")</f>
        <v/>
      </c>
      <c r="C1745" s="1">
        <f>_xlfn.NUMBERVALUE(IFERROR(_xlfn.TEXTAFTER(Table38[[#This Row],[all fluxes from kapp-slack]]," ",-1,,,""),""))</f>
        <v>0</v>
      </c>
      <c r="F1745" s="1" t="s">
        <v>9980</v>
      </c>
      <c r="G1745" s="1" t="str">
        <f>_xlfn.TEXTBEFORE(Table5[[#This Row],[rxn     kapp_old        kapp_slack_ub   kapp_slack_lb]]," ")</f>
        <v>RXN-URIK2_c_FWD-rt0265</v>
      </c>
      <c r="H174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74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745" s="1">
        <f>_xlfn.NUMBERVALUE(_xlfn.TEXTAFTER(Table5[[#This Row],[rxn     kapp_old        kapp_slack_ub   kapp_slack_lb]]," ",-1))</f>
        <v>0</v>
      </c>
      <c r="K1745" s="1">
        <f>_xlfn.XLOOKUP(SUBSTITUTE(Table5[[#This Row],[rxn]],"RXN-","ENZLOAD-"),ENZLOAD[name],ENZLOAD[flux],0)</f>
        <v>1.1104684091E-7</v>
      </c>
      <c r="L1745" s="1" t="str">
        <f>"'"&amp;Table5[[#This Row],[rxn]]&amp;"'"&amp;CHAR(9)&amp;IF(AND(Table5[[#This Row],[kapp_slack_ub]]&lt;&gt;0,Table5[[#This Row],[kapp_old]]&lt;$F$1),$F$1,Table5[[#This Row],[kapp_old]])</f>
        <v>'RXN-URIK2_c_FWD-rt0265'	27141.27779288</v>
      </c>
      <c r="M1745" s="1">
        <f>_xlfn.XLOOKUP(Table5[[#This Row],[rxn]],Table3[name],Table3[flux],$F$1)</f>
        <v>27141.277792879999</v>
      </c>
      <c r="N1745" s="1">
        <f>IFERROR(Table5[[#This Row],[min flux]]/Table5[[#This Row],[associated enzload]],"")</f>
        <v>244412876318.35611</v>
      </c>
      <c r="O1745" s="1">
        <f>_xlfn.NUMBERVALUE(IF(Table5[[#This Row],[flux/enzload]]="","",ABS($N$1-Table5[[#This Row],[flux/enzload]])))</f>
        <v>1155503441340.6001</v>
      </c>
      <c r="P1745" s="1">
        <f>Table5[[#This Row],[kapp_old]]+IFERROR(((Table5[[#This Row],[kapp_slack_ub]]-Table5[[#This Row],[kapp_slack_lb]])/Table5[[#This Row],[associated enzload]]),0)</f>
        <v>27141.277792879999</v>
      </c>
      <c r="Q1745" s="1" t="str">
        <f>"'"&amp;Table5[[#This Row],[rxn]]&amp;"'"&amp;CHAR(9)&amp;Table5[[#This Row],[kapp + (slack_ub - slack_lb)/enzload]]</f>
        <v>'RXN-URIK2_c_FWD-rt0265'	27141.27779288</v>
      </c>
      <c r="R1745" s="1">
        <f>_xlfn.XLOOKUP(Table5[[#This Row],[rxn]],Table38[name],Table38[flux],0)</f>
        <v>0</v>
      </c>
      <c r="S1745" s="1">
        <f>_xlfn.XLOOKUP(SUBSTITUTE(Table5[[#This Row],[rxn]],"RXN-","ENZLOAD-"),Table38[name],Table38[flux],0)</f>
        <v>0</v>
      </c>
      <c r="T1745" s="1" t="b">
        <f>AND(Table5[[#This Row],[ENZLOAD flux in kapp-slack.gms]]=0,Table5[[#This Row],[flux in kapp-slack.gms]]&lt;&gt;0,NOT(Table5[[#This Row],[spont or unknown?]]))</f>
        <v>0</v>
      </c>
      <c r="U1745" s="1" t="b">
        <f>OR(_xlfn.TEXTAFTER(Table5[[#This Row],[rxn]],"-",-1)="SPONT",_xlfn.TEXTAFTER(Table5[[#This Row],[rxn]],"-",-1)="UNKNOWN")</f>
        <v>0</v>
      </c>
      <c r="V1745" s="1">
        <f>_xlfn.XLOOKUP(SUBSTITUTE(Table5[[#This Row],[rxn]],"RXN-","ENZLOAD-"),Table4[rxn],Table4[ub],0)</f>
        <v>0.70415819000000002</v>
      </c>
      <c r="W1745" s="1" t="b">
        <f>AND(Table5[[#This Row],[FVA ENZLOAD flux UB]]=0,Table5[[#This Row],[ENZ not made when it should be?]])</f>
        <v>0</v>
      </c>
    </row>
    <row r="1746" spans="1:23" hidden="1">
      <c r="A1746" s="1"/>
      <c r="B1746" s="1" t="str">
        <f>_xlfn.TEXTBEFORE(Table38[[#This Row],[all fluxes from kapp-slack]]," ",,,,"")</f>
        <v/>
      </c>
      <c r="C1746" s="1">
        <f>_xlfn.NUMBERVALUE(IFERROR(_xlfn.TEXTAFTER(Table38[[#This Row],[all fluxes from kapp-slack]]," ",-1,,,""),""))</f>
        <v>0</v>
      </c>
      <c r="F1746" s="1" t="s">
        <v>9981</v>
      </c>
      <c r="G1746" s="1" t="str">
        <f>_xlfn.TEXTBEFORE(Table5[[#This Row],[rxn     kapp_old        kapp_slack_ub   kapp_slack_lb]]," ")</f>
        <v>RXN-URItps_e_FWD-rt1991</v>
      </c>
      <c r="H174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74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746" s="1">
        <f>_xlfn.NUMBERVALUE(_xlfn.TEXTAFTER(Table5[[#This Row],[rxn     kapp_old        kapp_slack_ub   kapp_slack_lb]]," ",-1))</f>
        <v>0</v>
      </c>
      <c r="K1746" s="1">
        <f>_xlfn.XLOOKUP(SUBSTITUTE(Table5[[#This Row],[rxn]],"RXN-","ENZLOAD-"),ENZLOAD[name],ENZLOAD[flux],0)</f>
        <v>4.7581251367999999E-7</v>
      </c>
      <c r="L1746" s="1" t="str">
        <f>"'"&amp;Table5[[#This Row],[rxn]]&amp;"'"&amp;CHAR(9)&amp;IF(AND(Table5[[#This Row],[kapp_slack_ub]]&lt;&gt;0,Table5[[#This Row],[kapp_old]]&lt;$F$1),$F$1,Table5[[#This Row],[kapp_old]])</f>
        <v>'RXN-URItps_e_FWD-rt1991'	27141.27779288</v>
      </c>
      <c r="M1746" s="1">
        <f>_xlfn.XLOOKUP(Table5[[#This Row],[rxn]],Table3[name],Table3[flux],$F$1)</f>
        <v>27141.277792879999</v>
      </c>
      <c r="N1746" s="1">
        <f>IFERROR(Table5[[#This Row],[min flux]]/Table5[[#This Row],[associated enzload]],"")</f>
        <v>57041958781.129128</v>
      </c>
      <c r="O1746" s="1">
        <f>_xlfn.NUMBERVALUE(IF(Table5[[#This Row],[flux/enzload]]="","",ABS($N$1-Table5[[#This Row],[flux/enzload]])))</f>
        <v>1342874358877.8201</v>
      </c>
      <c r="P1746" s="1">
        <f>Table5[[#This Row],[kapp_old]]+IFERROR(((Table5[[#This Row],[kapp_slack_ub]]-Table5[[#This Row],[kapp_slack_lb]])/Table5[[#This Row],[associated enzload]]),0)</f>
        <v>27141.277792879999</v>
      </c>
      <c r="Q1746" s="1" t="str">
        <f>"'"&amp;Table5[[#This Row],[rxn]]&amp;"'"&amp;CHAR(9)&amp;Table5[[#This Row],[kapp + (slack_ub - slack_lb)/enzload]]</f>
        <v>'RXN-URItps_e_FWD-rt1991'	27141.27779288</v>
      </c>
      <c r="R1746" s="1">
        <f>_xlfn.XLOOKUP(Table5[[#This Row],[rxn]],Table38[name],Table38[flux],0)</f>
        <v>0</v>
      </c>
      <c r="S1746" s="1">
        <f>_xlfn.XLOOKUP(SUBSTITUTE(Table5[[#This Row],[rxn]],"RXN-","ENZLOAD-"),Table38[name],Table38[flux],0)</f>
        <v>0</v>
      </c>
      <c r="T1746" s="1" t="b">
        <f>AND(Table5[[#This Row],[ENZLOAD flux in kapp-slack.gms]]=0,Table5[[#This Row],[flux in kapp-slack.gms]]&lt;&gt;0,NOT(Table5[[#This Row],[spont or unknown?]]))</f>
        <v>0</v>
      </c>
      <c r="U1746" s="1" t="b">
        <f>OR(_xlfn.TEXTAFTER(Table5[[#This Row],[rxn]],"-",-1)="SPONT",_xlfn.TEXTAFTER(Table5[[#This Row],[rxn]],"-",-1)="UNKNOWN")</f>
        <v>0</v>
      </c>
      <c r="V1746" s="1">
        <f>_xlfn.XLOOKUP(SUBSTITUTE(Table5[[#This Row],[rxn]],"RXN-","ENZLOAD-"),Table4[rxn],Table4[ub],0)</f>
        <v>0.71143513999999997</v>
      </c>
      <c r="W1746" s="1" t="b">
        <f>AND(Table5[[#This Row],[FVA ENZLOAD flux UB]]=0,Table5[[#This Row],[ENZ not made when it should be?]])</f>
        <v>0</v>
      </c>
    </row>
    <row r="1747" spans="1:23" hidden="1">
      <c r="A1747" s="1"/>
      <c r="B1747" s="1" t="str">
        <f>_xlfn.TEXTBEFORE(Table38[[#This Row],[all fluxes from kapp-slack]]," ",,,,"")</f>
        <v/>
      </c>
      <c r="C1747" s="1">
        <f>_xlfn.NUMBERVALUE(IFERROR(_xlfn.TEXTAFTER(Table38[[#This Row],[all fluxes from kapp-slack]]," ",-1,,,""),""))</f>
        <v>0</v>
      </c>
      <c r="F1747" s="1" t="s">
        <v>9982</v>
      </c>
      <c r="G1747" s="1" t="str">
        <f>_xlfn.TEXTBEFORE(Table5[[#This Row],[rxn     kapp_old        kapp_slack_ub   kapp_slack_lb]]," ")</f>
        <v>RXN-URO_c_FWD-rt2202</v>
      </c>
      <c r="H174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74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747" s="1">
        <f>_xlfn.NUMBERVALUE(_xlfn.TEXTAFTER(Table5[[#This Row],[rxn     kapp_old        kapp_slack_ub   kapp_slack_lb]]," ",-1))</f>
        <v>0</v>
      </c>
      <c r="K1747" s="1">
        <f>_xlfn.XLOOKUP(SUBSTITUTE(Table5[[#This Row],[rxn]],"RXN-","ENZLOAD-"),ENZLOAD[name],ENZLOAD[flux],0)</f>
        <v>3.7215029072999999E-7</v>
      </c>
      <c r="L1747" s="1" t="str">
        <f>"'"&amp;Table5[[#This Row],[rxn]]&amp;"'"&amp;CHAR(9)&amp;IF(AND(Table5[[#This Row],[kapp_slack_ub]]&lt;&gt;0,Table5[[#This Row],[kapp_old]]&lt;$F$1),$F$1,Table5[[#This Row],[kapp_old]])</f>
        <v>'RXN-URO_c_FWD-rt2202'	27141.27779288</v>
      </c>
      <c r="M1747" s="1">
        <f>_xlfn.XLOOKUP(Table5[[#This Row],[rxn]],Table3[name],Table3[flux],$F$1)</f>
        <v>27141.277792879999</v>
      </c>
      <c r="N1747" s="1">
        <f>IFERROR(Table5[[#This Row],[min flux]]/Table5[[#This Row],[associated enzload]],"")</f>
        <v>72930959531.538727</v>
      </c>
      <c r="O1747" s="1">
        <f>_xlfn.NUMBERVALUE(IF(Table5[[#This Row],[flux/enzload]]="","",ABS($N$1-Table5[[#This Row],[flux/enzload]])))</f>
        <v>1326985358127.4099</v>
      </c>
      <c r="P1747" s="1">
        <f>Table5[[#This Row],[kapp_old]]+IFERROR(((Table5[[#This Row],[kapp_slack_ub]]-Table5[[#This Row],[kapp_slack_lb]])/Table5[[#This Row],[associated enzload]]),0)</f>
        <v>27141.277792879999</v>
      </c>
      <c r="Q1747" s="1" t="str">
        <f>"'"&amp;Table5[[#This Row],[rxn]]&amp;"'"&amp;CHAR(9)&amp;Table5[[#This Row],[kapp + (slack_ub - slack_lb)/enzload]]</f>
        <v>'RXN-URO_c_FWD-rt2202'	27141.27779288</v>
      </c>
      <c r="R1747" s="1">
        <f>_xlfn.XLOOKUP(Table5[[#This Row],[rxn]],Table38[name],Table38[flux],0)</f>
        <v>0</v>
      </c>
      <c r="S1747" s="1">
        <f>_xlfn.XLOOKUP(SUBSTITUTE(Table5[[#This Row],[rxn]],"RXN-","ENZLOAD-"),Table38[name],Table38[flux],0)</f>
        <v>0</v>
      </c>
      <c r="T1747" s="1" t="b">
        <f>AND(Table5[[#This Row],[ENZLOAD flux in kapp-slack.gms]]=0,Table5[[#This Row],[flux in kapp-slack.gms]]&lt;&gt;0,NOT(Table5[[#This Row],[spont or unknown?]]))</f>
        <v>0</v>
      </c>
      <c r="U1747" s="1" t="b">
        <f>OR(_xlfn.TEXTAFTER(Table5[[#This Row],[rxn]],"-",-1)="SPONT",_xlfn.TEXTAFTER(Table5[[#This Row],[rxn]],"-",-1)="UNKNOWN")</f>
        <v>0</v>
      </c>
      <c r="V1747" s="1">
        <f>_xlfn.XLOOKUP(SUBSTITUTE(Table5[[#This Row],[rxn]],"RXN-","ENZLOAD-"),Table4[rxn],Table4[ub],0)</f>
        <v>1.2539477800000001</v>
      </c>
      <c r="W1747" s="1" t="b">
        <f>AND(Table5[[#This Row],[FVA ENZLOAD flux UB]]=0,Table5[[#This Row],[ENZ not made when it should be?]])</f>
        <v>0</v>
      </c>
    </row>
    <row r="1748" spans="1:23" hidden="1">
      <c r="A1748" s="1"/>
      <c r="B1748" s="1" t="str">
        <f>_xlfn.TEXTBEFORE(Table38[[#This Row],[all fluxes from kapp-slack]]," ",,,,"")</f>
        <v/>
      </c>
      <c r="C1748" s="1">
        <f>_xlfn.NUMBERVALUE(IFERROR(_xlfn.TEXTAFTER(Table38[[#This Row],[all fluxes from kapp-slack]]," ",-1,,,""),""))</f>
        <v>0</v>
      </c>
      <c r="F1748" s="1" t="s">
        <v>9983</v>
      </c>
      <c r="G1748" s="1" t="str">
        <f>_xlfn.TEXTBEFORE(Table5[[#This Row],[rxn     kapp_old        kapp_slack_ub   kapp_slack_lb]]," ")</f>
        <v>RXN-UTPt_c_m_FWD-rt4019</v>
      </c>
      <c r="H174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74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748" s="1">
        <f>_xlfn.NUMBERVALUE(_xlfn.TEXTAFTER(Table5[[#This Row],[rxn     kapp_old        kapp_slack_ub   kapp_slack_lb]]," ",-1))</f>
        <v>0</v>
      </c>
      <c r="K1748" s="1">
        <f>_xlfn.XLOOKUP(SUBSTITUTE(Table5[[#This Row],[rxn]],"RXN-","ENZLOAD-"),ENZLOAD[name],ENZLOAD[flux],0)</f>
        <v>2.8846739028999999E-7</v>
      </c>
      <c r="L1748" s="1" t="str">
        <f>"'"&amp;Table5[[#This Row],[rxn]]&amp;"'"&amp;CHAR(9)&amp;IF(AND(Table5[[#This Row],[kapp_slack_ub]]&lt;&gt;0,Table5[[#This Row],[kapp_old]]&lt;$F$1),$F$1,Table5[[#This Row],[kapp_old]])</f>
        <v>'RXN-UTPt_c_m_FWD-rt4019'	27141.27779288</v>
      </c>
      <c r="M1748" s="1">
        <f>_xlfn.XLOOKUP(Table5[[#This Row],[rxn]],Table3[name],Table3[flux],$F$1)</f>
        <v>27141.277792879999</v>
      </c>
      <c r="N1748" s="1">
        <f>IFERROR(Table5[[#This Row],[min flux]]/Table5[[#This Row],[associated enzload]],"")</f>
        <v>94087854317.240234</v>
      </c>
      <c r="O1748" s="1">
        <f>_xlfn.NUMBERVALUE(IF(Table5[[#This Row],[flux/enzload]]="","",ABS($N$1-Table5[[#This Row],[flux/enzload]])))</f>
        <v>1305828463341.71</v>
      </c>
      <c r="P1748" s="1">
        <f>Table5[[#This Row],[kapp_old]]+IFERROR(((Table5[[#This Row],[kapp_slack_ub]]-Table5[[#This Row],[kapp_slack_lb]])/Table5[[#This Row],[associated enzload]]),0)</f>
        <v>27141.277792879999</v>
      </c>
      <c r="Q1748" s="1" t="str">
        <f>"'"&amp;Table5[[#This Row],[rxn]]&amp;"'"&amp;CHAR(9)&amp;Table5[[#This Row],[kapp + (slack_ub - slack_lb)/enzload]]</f>
        <v>'RXN-UTPt_c_m_FWD-rt4019'	27141.27779288</v>
      </c>
      <c r="R1748" s="1">
        <f>_xlfn.XLOOKUP(Table5[[#This Row],[rxn]],Table38[name],Table38[flux],0)</f>
        <v>0</v>
      </c>
      <c r="S1748" s="1">
        <f>_xlfn.XLOOKUP(SUBSTITUTE(Table5[[#This Row],[rxn]],"RXN-","ENZLOAD-"),Table38[name],Table38[flux],0)</f>
        <v>0</v>
      </c>
      <c r="T1748" s="1" t="b">
        <f>AND(Table5[[#This Row],[ENZLOAD flux in kapp-slack.gms]]=0,Table5[[#This Row],[flux in kapp-slack.gms]]&lt;&gt;0,NOT(Table5[[#This Row],[spont or unknown?]]))</f>
        <v>0</v>
      </c>
      <c r="U1748" s="1" t="b">
        <f>OR(_xlfn.TEXTAFTER(Table5[[#This Row],[rxn]],"-",-1)="SPONT",_xlfn.TEXTAFTER(Table5[[#This Row],[rxn]],"-",-1)="UNKNOWN")</f>
        <v>0</v>
      </c>
      <c r="V1748" s="1">
        <f>_xlfn.XLOOKUP(SUBSTITUTE(Table5[[#This Row],[rxn]],"RXN-","ENZLOAD-"),Table4[rxn],Table4[ub],0)</f>
        <v>0.96949837000000005</v>
      </c>
      <c r="W1748" s="1" t="b">
        <f>AND(Table5[[#This Row],[FVA ENZLOAD flux UB]]=0,Table5[[#This Row],[ENZ not made when it should be?]])</f>
        <v>0</v>
      </c>
    </row>
    <row r="1749" spans="1:23" hidden="1">
      <c r="A1749" s="1"/>
      <c r="B1749" s="1" t="str">
        <f>_xlfn.TEXTBEFORE(Table38[[#This Row],[all fluxes from kapp-slack]]," ",,,,"")</f>
        <v/>
      </c>
      <c r="C1749" s="1">
        <f>_xlfn.NUMBERVALUE(IFERROR(_xlfn.TEXTAFTER(Table38[[#This Row],[all fluxes from kapp-slack]]," ",-1,,,""),""))</f>
        <v>0</v>
      </c>
      <c r="F1749" s="1" t="s">
        <v>9984</v>
      </c>
      <c r="G1749" s="1" t="str">
        <f>_xlfn.TEXTBEFORE(Table5[[#This Row],[rxn     kapp_old        kapp_slack_ub   kapp_slack_lb]]," ")</f>
        <v>RXN-UTPUMPtp_m_FWD-rt4019</v>
      </c>
      <c r="H174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74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749" s="1">
        <f>_xlfn.NUMBERVALUE(_xlfn.TEXTAFTER(Table5[[#This Row],[rxn     kapp_old        kapp_slack_ub   kapp_slack_lb]]," ",-1))</f>
        <v>0</v>
      </c>
      <c r="K1749" s="1">
        <f>_xlfn.XLOOKUP(SUBSTITUTE(Table5[[#This Row],[rxn]],"RXN-","ENZLOAD-"),ENZLOAD[name],ENZLOAD[flux],0)</f>
        <v>2.8846739028999999E-7</v>
      </c>
      <c r="L1749" s="1" t="str">
        <f>"'"&amp;Table5[[#This Row],[rxn]]&amp;"'"&amp;CHAR(9)&amp;IF(AND(Table5[[#This Row],[kapp_slack_ub]]&lt;&gt;0,Table5[[#This Row],[kapp_old]]&lt;$F$1),$F$1,Table5[[#This Row],[kapp_old]])</f>
        <v>'RXN-UTPUMPtp_m_FWD-rt4019'	27141.27779288</v>
      </c>
      <c r="M1749" s="1">
        <f>_xlfn.XLOOKUP(Table5[[#This Row],[rxn]],Table3[name],Table3[flux],$F$1)</f>
        <v>27141.277792879999</v>
      </c>
      <c r="N1749" s="1">
        <f>IFERROR(Table5[[#This Row],[min flux]]/Table5[[#This Row],[associated enzload]],"")</f>
        <v>94087854317.240234</v>
      </c>
      <c r="O1749" s="1">
        <f>_xlfn.NUMBERVALUE(IF(Table5[[#This Row],[flux/enzload]]="","",ABS($N$1-Table5[[#This Row],[flux/enzload]])))</f>
        <v>1305828463341.71</v>
      </c>
      <c r="P1749" s="1">
        <f>Table5[[#This Row],[kapp_old]]+IFERROR(((Table5[[#This Row],[kapp_slack_ub]]-Table5[[#This Row],[kapp_slack_lb]])/Table5[[#This Row],[associated enzload]]),0)</f>
        <v>27141.277792879999</v>
      </c>
      <c r="Q1749" s="1" t="str">
        <f>"'"&amp;Table5[[#This Row],[rxn]]&amp;"'"&amp;CHAR(9)&amp;Table5[[#This Row],[kapp + (slack_ub - slack_lb)/enzload]]</f>
        <v>'RXN-UTPUMPtp_m_FWD-rt4019'	27141.27779288</v>
      </c>
      <c r="R1749" s="1">
        <f>_xlfn.XLOOKUP(Table5[[#This Row],[rxn]],Table38[name],Table38[flux],0)</f>
        <v>0</v>
      </c>
      <c r="S1749" s="1">
        <f>_xlfn.XLOOKUP(SUBSTITUTE(Table5[[#This Row],[rxn]],"RXN-","ENZLOAD-"),Table38[name],Table38[flux],0)</f>
        <v>0</v>
      </c>
      <c r="T1749" s="1" t="b">
        <f>AND(Table5[[#This Row],[ENZLOAD flux in kapp-slack.gms]]=0,Table5[[#This Row],[flux in kapp-slack.gms]]&lt;&gt;0,NOT(Table5[[#This Row],[spont or unknown?]]))</f>
        <v>0</v>
      </c>
      <c r="U1749" s="1" t="b">
        <f>OR(_xlfn.TEXTAFTER(Table5[[#This Row],[rxn]],"-",-1)="SPONT",_xlfn.TEXTAFTER(Table5[[#This Row],[rxn]],"-",-1)="UNKNOWN")</f>
        <v>0</v>
      </c>
      <c r="V1749" s="1">
        <f>_xlfn.XLOOKUP(SUBSTITUTE(Table5[[#This Row],[rxn]],"RXN-","ENZLOAD-"),Table4[rxn],Table4[ub],0)</f>
        <v>0.96949837000000005</v>
      </c>
      <c r="W1749" s="1" t="b">
        <f>AND(Table5[[#This Row],[FVA ENZLOAD flux UB]]=0,Table5[[#This Row],[ENZ not made when it should be?]])</f>
        <v>0</v>
      </c>
    </row>
    <row r="1750" spans="1:23" hidden="1">
      <c r="A1750" s="1"/>
      <c r="B1750" s="1" t="str">
        <f>_xlfn.TEXTBEFORE(Table38[[#This Row],[all fluxes from kapp-slack]]," ",,,,"")</f>
        <v/>
      </c>
      <c r="C1750" s="1">
        <f>_xlfn.NUMBERVALUE(IFERROR(_xlfn.TEXTAFTER(Table38[[#This Row],[all fluxes from kapp-slack]]," ",-1,,,""),""))</f>
        <v>0</v>
      </c>
      <c r="F1750" s="1" t="s">
        <v>9988</v>
      </c>
      <c r="G1750" s="1" t="str">
        <f>_xlfn.TEXTBEFORE(Table5[[#This Row],[rxn     kapp_old        kapp_slack_ub   kapp_slack_lb]]," ")</f>
        <v>RXN-VALTA_c_REV-rt5646</v>
      </c>
      <c r="H175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75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750" s="1">
        <f>_xlfn.NUMBERVALUE(_xlfn.TEXTAFTER(Table5[[#This Row],[rxn     kapp_old        kapp_slack_ub   kapp_slack_lb]]," ",-1))</f>
        <v>0</v>
      </c>
      <c r="K1750" s="1">
        <f>_xlfn.XLOOKUP(SUBSTITUTE(Table5[[#This Row],[rxn]],"RXN-","ENZLOAD-"),ENZLOAD[name],ENZLOAD[flux],0)</f>
        <v>2.0639299744E-7</v>
      </c>
      <c r="L1750" s="1" t="str">
        <f>"'"&amp;Table5[[#This Row],[rxn]]&amp;"'"&amp;CHAR(9)&amp;IF(AND(Table5[[#This Row],[kapp_slack_ub]]&lt;&gt;0,Table5[[#This Row],[kapp_old]]&lt;$F$1),$F$1,Table5[[#This Row],[kapp_old]])</f>
        <v>'RXN-VALTA_c_REV-rt5646'	27141.27779288</v>
      </c>
      <c r="M1750" s="1">
        <f>_xlfn.XLOOKUP(Table5[[#This Row],[rxn]],Table3[name],Table3[flux],$F$1)</f>
        <v>27141.277792879999</v>
      </c>
      <c r="N1750" s="1">
        <f>IFERROR(Table5[[#This Row],[min flux]]/Table5[[#This Row],[associated enzload]],"")</f>
        <v>131502900435.22514</v>
      </c>
      <c r="O1750" s="1">
        <f>_xlfn.NUMBERVALUE(IF(Table5[[#This Row],[flux/enzload]]="","",ABS($N$1-Table5[[#This Row],[flux/enzload]])))</f>
        <v>1268413417223.73</v>
      </c>
      <c r="P1750" s="1">
        <f>Table5[[#This Row],[kapp_old]]+IFERROR(((Table5[[#This Row],[kapp_slack_ub]]-Table5[[#This Row],[kapp_slack_lb]])/Table5[[#This Row],[associated enzload]]),0)</f>
        <v>27141.277792879999</v>
      </c>
      <c r="Q1750" s="1" t="str">
        <f>"'"&amp;Table5[[#This Row],[rxn]]&amp;"'"&amp;CHAR(9)&amp;Table5[[#This Row],[kapp + (slack_ub - slack_lb)/enzload]]</f>
        <v>'RXN-VALTA_c_REV-rt5646'	27141.27779288</v>
      </c>
      <c r="R1750" s="1">
        <f>_xlfn.XLOOKUP(Table5[[#This Row],[rxn]],Table38[name],Table38[flux],0)</f>
        <v>0</v>
      </c>
      <c r="S1750" s="1">
        <f>_xlfn.XLOOKUP(SUBSTITUTE(Table5[[#This Row],[rxn]],"RXN-","ENZLOAD-"),Table38[name],Table38[flux],0)</f>
        <v>0</v>
      </c>
      <c r="T1750" s="1" t="b">
        <f>AND(Table5[[#This Row],[ENZLOAD flux in kapp-slack.gms]]=0,Table5[[#This Row],[flux in kapp-slack.gms]]&lt;&gt;0,NOT(Table5[[#This Row],[spont or unknown?]]))</f>
        <v>0</v>
      </c>
      <c r="U1750" s="1" t="b">
        <f>OR(_xlfn.TEXTAFTER(Table5[[#This Row],[rxn]],"-",-1)="SPONT",_xlfn.TEXTAFTER(Table5[[#This Row],[rxn]],"-",-1)="UNKNOWN")</f>
        <v>0</v>
      </c>
      <c r="V1750" s="1">
        <f>_xlfn.XLOOKUP(SUBSTITUTE(Table5[[#This Row],[rxn]],"RXN-","ENZLOAD-"),Table4[rxn],Table4[ub],0)</f>
        <v>1.02671855</v>
      </c>
      <c r="W1750" s="1" t="b">
        <f>AND(Table5[[#This Row],[FVA ENZLOAD flux UB]]=0,Table5[[#This Row],[ENZ not made when it should be?]])</f>
        <v>0</v>
      </c>
    </row>
    <row r="1751" spans="1:23" hidden="1">
      <c r="A1751" s="1"/>
      <c r="B1751" s="1" t="str">
        <f>_xlfn.TEXTBEFORE(Table38[[#This Row],[all fluxes from kapp-slack]]," ",,,,"")</f>
        <v/>
      </c>
      <c r="C1751" s="1">
        <f>_xlfn.NUMBERVALUE(IFERROR(_xlfn.TEXTAFTER(Table38[[#This Row],[all fluxes from kapp-slack]]," ",-1,,,""),""))</f>
        <v>0</v>
      </c>
      <c r="F1751" s="1" t="s">
        <v>9991</v>
      </c>
      <c r="G1751" s="1" t="str">
        <f>_xlfn.TEXTBEFORE(Table5[[#This Row],[rxn     kapp_old        kapp_slack_ub   kapp_slack_lb]]," ")</f>
        <v>RXN-VALTA_m_FWD-rt6242_m</v>
      </c>
      <c r="H175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75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751" s="1">
        <f>_xlfn.NUMBERVALUE(_xlfn.TEXTAFTER(Table5[[#This Row],[rxn     kapp_old        kapp_slack_ub   kapp_slack_lb]]," ",-1))</f>
        <v>0</v>
      </c>
      <c r="K1751" s="1">
        <f>_xlfn.XLOOKUP(SUBSTITUTE(Table5[[#This Row],[rxn]],"RXN-","ENZLOAD-"),ENZLOAD[name],ENZLOAD[flux],0)</f>
        <v>9.894990884499999E-7</v>
      </c>
      <c r="L1751" s="1" t="str">
        <f>"'"&amp;Table5[[#This Row],[rxn]]&amp;"'"&amp;CHAR(9)&amp;IF(AND(Table5[[#This Row],[kapp_slack_ub]]&lt;&gt;0,Table5[[#This Row],[kapp_old]]&lt;$F$1),$F$1,Table5[[#This Row],[kapp_old]])</f>
        <v>'RXN-VALTA_m_FWD-rt6242_m'	27141.27779288</v>
      </c>
      <c r="M1751" s="1">
        <f>_xlfn.XLOOKUP(Table5[[#This Row],[rxn]],Table3[name],Table3[flux],$F$1)</f>
        <v>27141.277792879999</v>
      </c>
      <c r="N1751" s="1">
        <f>IFERROR(Table5[[#This Row],[min flux]]/Table5[[#This Row],[associated enzload]],"")</f>
        <v>27429310556.915653</v>
      </c>
      <c r="O1751" s="1">
        <f>_xlfn.NUMBERVALUE(IF(Table5[[#This Row],[flux/enzload]]="","",ABS($N$1-Table5[[#This Row],[flux/enzload]])))</f>
        <v>1372487007102.04</v>
      </c>
      <c r="P1751" s="1">
        <f>Table5[[#This Row],[kapp_old]]+IFERROR(((Table5[[#This Row],[kapp_slack_ub]]-Table5[[#This Row],[kapp_slack_lb]])/Table5[[#This Row],[associated enzload]]),0)</f>
        <v>27141.277792879999</v>
      </c>
      <c r="Q1751" s="1" t="str">
        <f>"'"&amp;Table5[[#This Row],[rxn]]&amp;"'"&amp;CHAR(9)&amp;Table5[[#This Row],[kapp + (slack_ub - slack_lb)/enzload]]</f>
        <v>'RXN-VALTA_m_FWD-rt6242_m'	27141.27779288</v>
      </c>
      <c r="R1751" s="1">
        <f>_xlfn.XLOOKUP(Table5[[#This Row],[rxn]],Table38[name],Table38[flux],0)</f>
        <v>0</v>
      </c>
      <c r="S1751" s="1">
        <f>_xlfn.XLOOKUP(SUBSTITUTE(Table5[[#This Row],[rxn]],"RXN-","ENZLOAD-"),Table38[name],Table38[flux],0)</f>
        <v>0</v>
      </c>
      <c r="T1751" s="1" t="b">
        <f>AND(Table5[[#This Row],[ENZLOAD flux in kapp-slack.gms]]=0,Table5[[#This Row],[flux in kapp-slack.gms]]&lt;&gt;0,NOT(Table5[[#This Row],[spont or unknown?]]))</f>
        <v>0</v>
      </c>
      <c r="U1751" s="1" t="b">
        <f>OR(_xlfn.TEXTAFTER(Table5[[#This Row],[rxn]],"-",-1)="SPONT",_xlfn.TEXTAFTER(Table5[[#This Row],[rxn]],"-",-1)="UNKNOWN")</f>
        <v>0</v>
      </c>
      <c r="V1751" s="1">
        <f>_xlfn.XLOOKUP(SUBSTITUTE(Table5[[#This Row],[rxn]],"RXN-","ENZLOAD-"),Table4[rxn],Table4[ub],0)</f>
        <v>0.89022882000000003</v>
      </c>
      <c r="W1751" s="1" t="b">
        <f>AND(Table5[[#This Row],[FVA ENZLOAD flux UB]]=0,Table5[[#This Row],[ENZ not made when it should be?]])</f>
        <v>0</v>
      </c>
    </row>
    <row r="1752" spans="1:23" hidden="1">
      <c r="A1752" s="1"/>
      <c r="B1752" s="1" t="str">
        <f>_xlfn.TEXTBEFORE(Table38[[#This Row],[all fluxes from kapp-slack]]," ",,,,"")</f>
        <v/>
      </c>
      <c r="C1752" s="1">
        <f>_xlfn.NUMBERVALUE(IFERROR(_xlfn.TEXTAFTER(Table38[[#This Row],[all fluxes from kapp-slack]]," ",-1,,,""),""))</f>
        <v>0</v>
      </c>
      <c r="F1752" s="1" t="s">
        <v>9996</v>
      </c>
      <c r="G1752" s="1" t="str">
        <f>_xlfn.TEXTBEFORE(Table5[[#This Row],[rxn     kapp_old        kapp_slack_ub   kapp_slack_lb]]," ")</f>
        <v>RXN-VALTRS_m_FWD-rt8160_m</v>
      </c>
      <c r="H175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75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752" s="1">
        <f>_xlfn.NUMBERVALUE(_xlfn.TEXTAFTER(Table5[[#This Row],[rxn     kapp_old        kapp_slack_ub   kapp_slack_lb]]," ",-1))</f>
        <v>0</v>
      </c>
      <c r="K1752" s="1">
        <f>_xlfn.XLOOKUP(SUBSTITUTE(Table5[[#This Row],[rxn]],"RXN-","ENZLOAD-"),ENZLOAD[name],ENZLOAD[flux],0)</f>
        <v>7.6031289018000002E-7</v>
      </c>
      <c r="L1752" s="1" t="str">
        <f>"'"&amp;Table5[[#This Row],[rxn]]&amp;"'"&amp;CHAR(9)&amp;IF(AND(Table5[[#This Row],[kapp_slack_ub]]&lt;&gt;0,Table5[[#This Row],[kapp_old]]&lt;$F$1),$F$1,Table5[[#This Row],[kapp_old]])</f>
        <v>'RXN-VALTRS_m_FWD-rt8160_m'	27141.27779288</v>
      </c>
      <c r="M1752" s="1">
        <f>_xlfn.XLOOKUP(Table5[[#This Row],[rxn]],Table3[name],Table3[flux],$F$1)</f>
        <v>27141.277792879999</v>
      </c>
      <c r="N1752" s="1">
        <f>IFERROR(Table5[[#This Row],[min flux]]/Table5[[#This Row],[associated enzload]],"")</f>
        <v>35697511042.400513</v>
      </c>
      <c r="O1752" s="1">
        <f>_xlfn.NUMBERVALUE(IF(Table5[[#This Row],[flux/enzload]]="","",ABS($N$1-Table5[[#This Row],[flux/enzload]])))</f>
        <v>1364218806616.55</v>
      </c>
      <c r="P1752" s="1">
        <f>Table5[[#This Row],[kapp_old]]+IFERROR(((Table5[[#This Row],[kapp_slack_ub]]-Table5[[#This Row],[kapp_slack_lb]])/Table5[[#This Row],[associated enzload]]),0)</f>
        <v>27141.277792879999</v>
      </c>
      <c r="Q1752" s="1" t="str">
        <f>"'"&amp;Table5[[#This Row],[rxn]]&amp;"'"&amp;CHAR(9)&amp;Table5[[#This Row],[kapp + (slack_ub - slack_lb)/enzload]]</f>
        <v>'RXN-VALTRS_m_FWD-rt8160_m'	27141.27779288</v>
      </c>
      <c r="R1752" s="1">
        <f>_xlfn.XLOOKUP(Table5[[#This Row],[rxn]],Table38[name],Table38[flux],0)</f>
        <v>0</v>
      </c>
      <c r="S1752" s="1">
        <f>_xlfn.XLOOKUP(SUBSTITUTE(Table5[[#This Row],[rxn]],"RXN-","ENZLOAD-"),Table38[name],Table38[flux],0)</f>
        <v>0</v>
      </c>
      <c r="T1752" s="1" t="b">
        <f>AND(Table5[[#This Row],[ENZLOAD flux in kapp-slack.gms]]=0,Table5[[#This Row],[flux in kapp-slack.gms]]&lt;&gt;0,NOT(Table5[[#This Row],[spont or unknown?]]))</f>
        <v>0</v>
      </c>
      <c r="U1752" s="1" t="b">
        <f>OR(_xlfn.TEXTAFTER(Table5[[#This Row],[rxn]],"-",-1)="SPONT",_xlfn.TEXTAFTER(Table5[[#This Row],[rxn]],"-",-1)="UNKNOWN")</f>
        <v>0</v>
      </c>
      <c r="V1752" s="1">
        <f>_xlfn.XLOOKUP(SUBSTITUTE(Table5[[#This Row],[rxn]],"RXN-","ENZLOAD-"),Table4[rxn],Table4[ub],0)</f>
        <v>0.33825928</v>
      </c>
      <c r="W1752" s="1" t="b">
        <f>AND(Table5[[#This Row],[FVA ENZLOAD flux UB]]=0,Table5[[#This Row],[ENZ not made when it should be?]])</f>
        <v>0</v>
      </c>
    </row>
    <row r="1753" spans="1:23" hidden="1">
      <c r="A1753" s="1"/>
      <c r="B1753" s="1" t="str">
        <f>_xlfn.TEXTBEFORE(Table38[[#This Row],[all fluxes from kapp-slack]]," ",,,,"")</f>
        <v/>
      </c>
      <c r="C1753" s="1">
        <f>_xlfn.NUMBERVALUE(IFERROR(_xlfn.TEXTAFTER(Table38[[#This Row],[all fluxes from kapp-slack]]," ",-1,,,""),""))</f>
        <v>0</v>
      </c>
      <c r="F1753" s="1" t="s">
        <v>9998</v>
      </c>
      <c r="G1753" s="1" t="str">
        <f>_xlfn.TEXTBEFORE(Table5[[#This Row],[rxn     kapp_old        kapp_slack_ub   kapp_slack_lb]]," ")</f>
        <v>RXN-XAND_c_FWD-rt7594</v>
      </c>
      <c r="H175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75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753" s="1">
        <f>_xlfn.NUMBERVALUE(_xlfn.TEXTAFTER(Table5[[#This Row],[rxn     kapp_old        kapp_slack_ub   kapp_slack_lb]]," ",-1))</f>
        <v>0</v>
      </c>
      <c r="K1753" s="1">
        <f>_xlfn.XLOOKUP(SUBSTITUTE(Table5[[#This Row],[rxn]],"RXN-","ENZLOAD-"),ENZLOAD[name],ENZLOAD[flux],0)</f>
        <v>2.6525670519999898E-8</v>
      </c>
      <c r="L1753" s="1" t="str">
        <f>"'"&amp;Table5[[#This Row],[rxn]]&amp;"'"&amp;CHAR(9)&amp;IF(AND(Table5[[#This Row],[kapp_slack_ub]]&lt;&gt;0,Table5[[#This Row],[kapp_old]]&lt;$F$1),$F$1,Table5[[#This Row],[kapp_old]])</f>
        <v>'RXN-XAND_c_FWD-rt7594'	27141.27779288</v>
      </c>
      <c r="M1753" s="1">
        <f>_xlfn.XLOOKUP(Table5[[#This Row],[rxn]],Table3[name],Table3[flux],$F$1)</f>
        <v>27141.277792879999</v>
      </c>
      <c r="N1753" s="1">
        <f>IFERROR(Table5[[#This Row],[min flux]]/Table5[[#This Row],[associated enzload]],"")</f>
        <v>1023207981582.0657</v>
      </c>
      <c r="O1753" s="1">
        <f>_xlfn.NUMBERVALUE(IF(Table5[[#This Row],[flux/enzload]]="","",ABS($N$1-Table5[[#This Row],[flux/enzload]])))</f>
        <v>376708336076.888</v>
      </c>
      <c r="P1753" s="1">
        <f>Table5[[#This Row],[kapp_old]]+IFERROR(((Table5[[#This Row],[kapp_slack_ub]]-Table5[[#This Row],[kapp_slack_lb]])/Table5[[#This Row],[associated enzload]]),0)</f>
        <v>27141.277792879999</v>
      </c>
      <c r="Q1753" s="1" t="str">
        <f>"'"&amp;Table5[[#This Row],[rxn]]&amp;"'"&amp;CHAR(9)&amp;Table5[[#This Row],[kapp + (slack_ub - slack_lb)/enzload]]</f>
        <v>'RXN-XAND_c_FWD-rt7594'	27141.27779288</v>
      </c>
      <c r="R1753" s="1">
        <f>_xlfn.XLOOKUP(Table5[[#This Row],[rxn]],Table38[name],Table38[flux],0)</f>
        <v>0</v>
      </c>
      <c r="S1753" s="1">
        <f>_xlfn.XLOOKUP(SUBSTITUTE(Table5[[#This Row],[rxn]],"RXN-","ENZLOAD-"),Table38[name],Table38[flux],0)</f>
        <v>0</v>
      </c>
      <c r="T1753" s="1" t="b">
        <f>AND(Table5[[#This Row],[ENZLOAD flux in kapp-slack.gms]]=0,Table5[[#This Row],[flux in kapp-slack.gms]]&lt;&gt;0,NOT(Table5[[#This Row],[spont or unknown?]]))</f>
        <v>0</v>
      </c>
      <c r="U1753" s="1" t="b">
        <f>OR(_xlfn.TEXTAFTER(Table5[[#This Row],[rxn]],"-",-1)="SPONT",_xlfn.TEXTAFTER(Table5[[#This Row],[rxn]],"-",-1)="UNKNOWN")</f>
        <v>0</v>
      </c>
      <c r="V1753" s="1">
        <f>_xlfn.XLOOKUP(SUBSTITUTE(Table5[[#This Row],[rxn]],"RXN-","ENZLOAD-"),Table4[rxn],Table4[ub],0)</f>
        <v>0.26440797999999999</v>
      </c>
      <c r="W1753" s="1" t="b">
        <f>AND(Table5[[#This Row],[FVA ENZLOAD flux UB]]=0,Table5[[#This Row],[ENZ not made when it should be?]])</f>
        <v>0</v>
      </c>
    </row>
    <row r="1754" spans="1:23" hidden="1">
      <c r="A1754" s="1"/>
      <c r="B1754" s="1" t="str">
        <f>_xlfn.TEXTBEFORE(Table38[[#This Row],[all fluxes from kapp-slack]]," ",,,,"")</f>
        <v/>
      </c>
      <c r="C1754" s="1">
        <f>_xlfn.NUMBERVALUE(IFERROR(_xlfn.TEXTAFTER(Table38[[#This Row],[all fluxes from kapp-slack]]," ",-1,,,""),""))</f>
        <v>0</v>
      </c>
      <c r="F1754" s="1" t="s">
        <v>9999</v>
      </c>
      <c r="G1754" s="1" t="str">
        <f>_xlfn.TEXTBEFORE(Table5[[#This Row],[rxn     kapp_old        kapp_slack_ub   kapp_slack_lb]]," ")</f>
        <v>RXN-XAND_c_REV-rt7594</v>
      </c>
      <c r="H175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75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754" s="1">
        <f>_xlfn.NUMBERVALUE(_xlfn.TEXTAFTER(Table5[[#This Row],[rxn     kapp_old        kapp_slack_ub   kapp_slack_lb]]," ",-1))</f>
        <v>0</v>
      </c>
      <c r="K1754" s="1">
        <f>_xlfn.XLOOKUP(SUBSTITUTE(Table5[[#This Row],[rxn]],"RXN-","ENZLOAD-"),ENZLOAD[name],ENZLOAD[flux],0)</f>
        <v>2.6525670519999898E-8</v>
      </c>
      <c r="L1754" s="1" t="str">
        <f>"'"&amp;Table5[[#This Row],[rxn]]&amp;"'"&amp;CHAR(9)&amp;IF(AND(Table5[[#This Row],[kapp_slack_ub]]&lt;&gt;0,Table5[[#This Row],[kapp_old]]&lt;$F$1),$F$1,Table5[[#This Row],[kapp_old]])</f>
        <v>'RXN-XAND_c_REV-rt7594'	27141.27779288</v>
      </c>
      <c r="M1754" s="1">
        <f>_xlfn.XLOOKUP(Table5[[#This Row],[rxn]],Table3[name],Table3[flux],$F$1)</f>
        <v>27141.277792879999</v>
      </c>
      <c r="N1754" s="1">
        <f>IFERROR(Table5[[#This Row],[min flux]]/Table5[[#This Row],[associated enzload]],"")</f>
        <v>1023207981582.0657</v>
      </c>
      <c r="O1754" s="1">
        <f>_xlfn.NUMBERVALUE(IF(Table5[[#This Row],[flux/enzload]]="","",ABS($N$1-Table5[[#This Row],[flux/enzload]])))</f>
        <v>376708336076.888</v>
      </c>
      <c r="P1754" s="1">
        <f>Table5[[#This Row],[kapp_old]]+IFERROR(((Table5[[#This Row],[kapp_slack_ub]]-Table5[[#This Row],[kapp_slack_lb]])/Table5[[#This Row],[associated enzload]]),0)</f>
        <v>27141.277792879999</v>
      </c>
      <c r="Q1754" s="1" t="str">
        <f>"'"&amp;Table5[[#This Row],[rxn]]&amp;"'"&amp;CHAR(9)&amp;Table5[[#This Row],[kapp + (slack_ub - slack_lb)/enzload]]</f>
        <v>'RXN-XAND_c_REV-rt7594'	27141.27779288</v>
      </c>
      <c r="R1754" s="1">
        <f>_xlfn.XLOOKUP(Table5[[#This Row],[rxn]],Table38[name],Table38[flux],0)</f>
        <v>0</v>
      </c>
      <c r="S1754" s="1">
        <f>_xlfn.XLOOKUP(SUBSTITUTE(Table5[[#This Row],[rxn]],"RXN-","ENZLOAD-"),Table38[name],Table38[flux],0)</f>
        <v>0</v>
      </c>
      <c r="T1754" s="1" t="b">
        <f>AND(Table5[[#This Row],[ENZLOAD flux in kapp-slack.gms]]=0,Table5[[#This Row],[flux in kapp-slack.gms]]&lt;&gt;0,NOT(Table5[[#This Row],[spont or unknown?]]))</f>
        <v>0</v>
      </c>
      <c r="U1754" s="1" t="b">
        <f>OR(_xlfn.TEXTAFTER(Table5[[#This Row],[rxn]],"-",-1)="SPONT",_xlfn.TEXTAFTER(Table5[[#This Row],[rxn]],"-",-1)="UNKNOWN")</f>
        <v>0</v>
      </c>
      <c r="V1754" s="1">
        <f>_xlfn.XLOOKUP(SUBSTITUTE(Table5[[#This Row],[rxn]],"RXN-","ENZLOAD-"),Table4[rxn],Table4[ub],0)</f>
        <v>0.26440797999999999</v>
      </c>
      <c r="W1754" s="1" t="b">
        <f>AND(Table5[[#This Row],[FVA ENZLOAD flux UB]]=0,Table5[[#This Row],[ENZ not made when it should be?]])</f>
        <v>0</v>
      </c>
    </row>
    <row r="1755" spans="1:23" hidden="1">
      <c r="A1755" s="1"/>
      <c r="B1755" s="1" t="str">
        <f>_xlfn.TEXTBEFORE(Table38[[#This Row],[all fluxes from kapp-slack]]," ",,,,"")</f>
        <v/>
      </c>
      <c r="C1755" s="1">
        <f>_xlfn.NUMBERVALUE(IFERROR(_xlfn.TEXTAFTER(Table38[[#This Row],[all fluxes from kapp-slack]]," ",-1,,,""),""))</f>
        <v>0</v>
      </c>
      <c r="F1755" s="1" t="s">
        <v>10002</v>
      </c>
      <c r="G1755" s="1" t="str">
        <f>_xlfn.TEXTBEFORE(Table5[[#This Row],[rxn     kapp_old        kapp_slack_ub   kapp_slack_lb]]," ")</f>
        <v>RXN-XPPT_c_FWD-rt4077</v>
      </c>
      <c r="H175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75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755" s="1">
        <f>_xlfn.NUMBERVALUE(_xlfn.TEXTAFTER(Table5[[#This Row],[rxn     kapp_old        kapp_slack_ub   kapp_slack_lb]]," ",-1))</f>
        <v>0</v>
      </c>
      <c r="K1755" s="1">
        <f>_xlfn.XLOOKUP(SUBSTITUTE(Table5[[#This Row],[rxn]],"RXN-","ENZLOAD-"),ENZLOAD[name],ENZLOAD[flux],0)</f>
        <v>1.9653414566899999E-6</v>
      </c>
      <c r="L1755" s="1" t="str">
        <f>"'"&amp;Table5[[#This Row],[rxn]]&amp;"'"&amp;CHAR(9)&amp;IF(AND(Table5[[#This Row],[kapp_slack_ub]]&lt;&gt;0,Table5[[#This Row],[kapp_old]]&lt;$F$1),$F$1,Table5[[#This Row],[kapp_old]])</f>
        <v>'RXN-XPPT_c_FWD-rt4077'	27141.27779288</v>
      </c>
      <c r="M1755" s="1">
        <f>_xlfn.XLOOKUP(Table5[[#This Row],[rxn]],Table3[name],Table3[flux],$F$1)</f>
        <v>27141.277792879999</v>
      </c>
      <c r="N1755" s="1">
        <f>IFERROR(Table5[[#This Row],[min flux]]/Table5[[#This Row],[associated enzload]],"")</f>
        <v>13809955364.494755</v>
      </c>
      <c r="O1755" s="1">
        <f>_xlfn.NUMBERVALUE(IF(Table5[[#This Row],[flux/enzload]]="","",ABS($N$1-Table5[[#This Row],[flux/enzload]])))</f>
        <v>1386106362294.46</v>
      </c>
      <c r="P1755" s="1">
        <f>Table5[[#This Row],[kapp_old]]+IFERROR(((Table5[[#This Row],[kapp_slack_ub]]-Table5[[#This Row],[kapp_slack_lb]])/Table5[[#This Row],[associated enzload]]),0)</f>
        <v>27141.277792879999</v>
      </c>
      <c r="Q1755" s="1" t="str">
        <f>"'"&amp;Table5[[#This Row],[rxn]]&amp;"'"&amp;CHAR(9)&amp;Table5[[#This Row],[kapp + (slack_ub - slack_lb)/enzload]]</f>
        <v>'RXN-XPPT_c_FWD-rt4077'	27141.27779288</v>
      </c>
      <c r="R1755" s="1">
        <f>_xlfn.XLOOKUP(Table5[[#This Row],[rxn]],Table38[name],Table38[flux],0)</f>
        <v>0</v>
      </c>
      <c r="S1755" s="1">
        <f>_xlfn.XLOOKUP(SUBSTITUTE(Table5[[#This Row],[rxn]],"RXN-","ENZLOAD-"),Table38[name],Table38[flux],0)</f>
        <v>0</v>
      </c>
      <c r="T1755" s="1" t="b">
        <f>AND(Table5[[#This Row],[ENZLOAD flux in kapp-slack.gms]]=0,Table5[[#This Row],[flux in kapp-slack.gms]]&lt;&gt;0,NOT(Table5[[#This Row],[spont or unknown?]]))</f>
        <v>0</v>
      </c>
      <c r="U1755" s="1" t="b">
        <f>OR(_xlfn.TEXTAFTER(Table5[[#This Row],[rxn]],"-",-1)="SPONT",_xlfn.TEXTAFTER(Table5[[#This Row],[rxn]],"-",-1)="UNKNOWN")</f>
        <v>0</v>
      </c>
      <c r="V1755" s="1">
        <f>_xlfn.XLOOKUP(SUBSTITUTE(Table5[[#This Row],[rxn]],"RXN-","ENZLOAD-"),Table4[rxn],Table4[ub],0)</f>
        <v>1.6957049900000001</v>
      </c>
      <c r="W1755" s="1" t="b">
        <f>AND(Table5[[#This Row],[FVA ENZLOAD flux UB]]=0,Table5[[#This Row],[ENZ not made when it should be?]])</f>
        <v>0</v>
      </c>
    </row>
    <row r="1756" spans="1:23" hidden="1">
      <c r="A1756" s="1"/>
      <c r="B1756" s="1" t="str">
        <f>_xlfn.TEXTBEFORE(Table38[[#This Row],[all fluxes from kapp-slack]]," ",,,,"")</f>
        <v/>
      </c>
      <c r="C1756" s="1">
        <f>_xlfn.NUMBERVALUE(IFERROR(_xlfn.TEXTAFTER(Table38[[#This Row],[all fluxes from kapp-slack]]," ",-1,,,""),""))</f>
        <v>0</v>
      </c>
      <c r="F1756" s="1" t="s">
        <v>10004</v>
      </c>
      <c r="G1756" s="1" t="str">
        <f>_xlfn.TEXTBEFORE(Table5[[#This Row],[rxn     kapp_old        kapp_slack_ub   kapp_slack_lb]]," ")</f>
        <v>RXN-XU5PFGT_x_FWD-rt7263_x</v>
      </c>
      <c r="H175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75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756" s="1">
        <f>_xlfn.NUMBERVALUE(_xlfn.TEXTAFTER(Table5[[#This Row],[rxn     kapp_old        kapp_slack_ub   kapp_slack_lb]]," ",-1))</f>
        <v>0</v>
      </c>
      <c r="K1756" s="1">
        <f>_xlfn.XLOOKUP(SUBSTITUTE(Table5[[#This Row],[rxn]],"RXN-","ENZLOAD-"),ENZLOAD[name],ENZLOAD[flux],0)</f>
        <v>1.9352831989699999E-6</v>
      </c>
      <c r="L1756" s="1" t="str">
        <f>"'"&amp;Table5[[#This Row],[rxn]]&amp;"'"&amp;CHAR(9)&amp;IF(AND(Table5[[#This Row],[kapp_slack_ub]]&lt;&gt;0,Table5[[#This Row],[kapp_old]]&lt;$F$1),$F$1,Table5[[#This Row],[kapp_old]])</f>
        <v>'RXN-XU5PFGT_x_FWD-rt7263_x'	27141.27779288</v>
      </c>
      <c r="M1756" s="1">
        <f>_xlfn.XLOOKUP(Table5[[#This Row],[rxn]],Table3[name],Table3[flux],$F$1)</f>
        <v>27141.277792879999</v>
      </c>
      <c r="N1756" s="1">
        <f>IFERROR(Table5[[#This Row],[min flux]]/Table5[[#This Row],[associated enzload]],"")</f>
        <v>14024447588.510654</v>
      </c>
      <c r="O1756" s="1">
        <f>_xlfn.NUMBERVALUE(IF(Table5[[#This Row],[flux/enzload]]="","",ABS($N$1-Table5[[#This Row],[flux/enzload]])))</f>
        <v>1385891870070.4399</v>
      </c>
      <c r="P1756" s="1">
        <f>Table5[[#This Row],[kapp_old]]+IFERROR(((Table5[[#This Row],[kapp_slack_ub]]-Table5[[#This Row],[kapp_slack_lb]])/Table5[[#This Row],[associated enzload]]),0)</f>
        <v>27141.277792879999</v>
      </c>
      <c r="Q1756" s="1" t="str">
        <f>"'"&amp;Table5[[#This Row],[rxn]]&amp;"'"&amp;CHAR(9)&amp;Table5[[#This Row],[kapp + (slack_ub - slack_lb)/enzload]]</f>
        <v>'RXN-XU5PFGT_x_FWD-rt7263_x'	27141.27779288</v>
      </c>
      <c r="R1756" s="1">
        <f>_xlfn.XLOOKUP(Table5[[#This Row],[rxn]],Table38[name],Table38[flux],0)</f>
        <v>0</v>
      </c>
      <c r="S1756" s="1">
        <f>_xlfn.XLOOKUP(SUBSTITUTE(Table5[[#This Row],[rxn]],"RXN-","ENZLOAD-"),Table38[name],Table38[flux],0)</f>
        <v>0</v>
      </c>
      <c r="T1756" s="1" t="b">
        <f>AND(Table5[[#This Row],[ENZLOAD flux in kapp-slack.gms]]=0,Table5[[#This Row],[flux in kapp-slack.gms]]&lt;&gt;0,NOT(Table5[[#This Row],[spont or unknown?]]))</f>
        <v>0</v>
      </c>
      <c r="U1756" s="1" t="b">
        <f>OR(_xlfn.TEXTAFTER(Table5[[#This Row],[rxn]],"-",-1)="SPONT",_xlfn.TEXTAFTER(Table5[[#This Row],[rxn]],"-",-1)="UNKNOWN")</f>
        <v>0</v>
      </c>
      <c r="V1756" s="1">
        <f>_xlfn.XLOOKUP(SUBSTITUTE(Table5[[#This Row],[rxn]],"RXN-","ENZLOAD-"),Table4[rxn],Table4[ub],0)</f>
        <v>0.28643421000000002</v>
      </c>
      <c r="W1756" s="1" t="b">
        <f>AND(Table5[[#This Row],[FVA ENZLOAD flux UB]]=0,Table5[[#This Row],[ENZ not made when it should be?]])</f>
        <v>0</v>
      </c>
    </row>
    <row r="1757" spans="1:23" hidden="1">
      <c r="A1757" s="1"/>
      <c r="B1757" s="1" t="str">
        <f>_xlfn.TEXTBEFORE(Table38[[#This Row],[all fluxes from kapp-slack]]," ",,,,"")</f>
        <v/>
      </c>
      <c r="C1757" s="1">
        <f>_xlfn.NUMBERVALUE(IFERROR(_xlfn.TEXTAFTER(Table38[[#This Row],[all fluxes from kapp-slack]]," ",-1,,,""),""))</f>
        <v>0</v>
      </c>
      <c r="F1757" s="1" t="s">
        <v>10012</v>
      </c>
      <c r="G1757" s="1" t="str">
        <f>_xlfn.TEXTBEFORE(Table5[[#This Row],[rxn     kapp_old        kapp_slack_ub   kapp_slack_lb]]," ")</f>
        <v>RXN-XYLRy_c_FWD-rt1406</v>
      </c>
      <c r="H175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75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757" s="1">
        <f>_xlfn.NUMBERVALUE(_xlfn.TEXTAFTER(Table5[[#This Row],[rxn     kapp_old        kapp_slack_ub   kapp_slack_lb]]," ",-1))</f>
        <v>0</v>
      </c>
      <c r="K1757" s="1">
        <f>_xlfn.XLOOKUP(SUBSTITUTE(Table5[[#This Row],[rxn]],"RXN-","ENZLOAD-"),ENZLOAD[name],ENZLOAD[flux],0)</f>
        <v>8.3140423579599998E-6</v>
      </c>
      <c r="L1757" s="1" t="str">
        <f>"'"&amp;Table5[[#This Row],[rxn]]&amp;"'"&amp;CHAR(9)&amp;IF(AND(Table5[[#This Row],[kapp_slack_ub]]&lt;&gt;0,Table5[[#This Row],[kapp_old]]&lt;$F$1),$F$1,Table5[[#This Row],[kapp_old]])</f>
        <v>'RXN-XYLRy_c_FWD-rt1406'	27141.27779288</v>
      </c>
      <c r="M1757" s="1">
        <f>_xlfn.XLOOKUP(Table5[[#This Row],[rxn]],Table3[name],Table3[flux],$F$1)</f>
        <v>27141.277792879999</v>
      </c>
      <c r="N1757" s="1">
        <f>IFERROR(Table5[[#This Row],[min flux]]/Table5[[#This Row],[associated enzload]],"")</f>
        <v>3264510405.9272079</v>
      </c>
      <c r="O1757" s="1">
        <f>_xlfn.NUMBERVALUE(IF(Table5[[#This Row],[flux/enzload]]="","",ABS($N$1-Table5[[#This Row],[flux/enzload]])))</f>
        <v>1396651807253.03</v>
      </c>
      <c r="P1757" s="1">
        <f>Table5[[#This Row],[kapp_old]]+IFERROR(((Table5[[#This Row],[kapp_slack_ub]]-Table5[[#This Row],[kapp_slack_lb]])/Table5[[#This Row],[associated enzload]]),0)</f>
        <v>27141.277792879999</v>
      </c>
      <c r="Q1757" s="1" t="str">
        <f>"'"&amp;Table5[[#This Row],[rxn]]&amp;"'"&amp;CHAR(9)&amp;Table5[[#This Row],[kapp + (slack_ub - slack_lb)/enzload]]</f>
        <v>'RXN-XYLRy_c_FWD-rt1406'	27141.27779288</v>
      </c>
      <c r="R1757" s="1">
        <f>_xlfn.XLOOKUP(Table5[[#This Row],[rxn]],Table38[name],Table38[flux],0)</f>
        <v>0</v>
      </c>
      <c r="S1757" s="1">
        <f>_xlfn.XLOOKUP(SUBSTITUTE(Table5[[#This Row],[rxn]],"RXN-","ENZLOAD-"),Table38[name],Table38[flux],0)</f>
        <v>0</v>
      </c>
      <c r="T1757" s="1" t="b">
        <f>AND(Table5[[#This Row],[ENZLOAD flux in kapp-slack.gms]]=0,Table5[[#This Row],[flux in kapp-slack.gms]]&lt;&gt;0,NOT(Table5[[#This Row],[spont or unknown?]]))</f>
        <v>0</v>
      </c>
      <c r="U1757" s="1" t="b">
        <f>OR(_xlfn.TEXTAFTER(Table5[[#This Row],[rxn]],"-",-1)="SPONT",_xlfn.TEXTAFTER(Table5[[#This Row],[rxn]],"-",-1)="UNKNOWN")</f>
        <v>0</v>
      </c>
      <c r="V1757" s="1">
        <f>_xlfn.XLOOKUP(SUBSTITUTE(Table5[[#This Row],[rxn]],"RXN-","ENZLOAD-"),Table4[rxn],Table4[ub],0)</f>
        <v>1.18906756</v>
      </c>
      <c r="W1757" s="1" t="b">
        <f>AND(Table5[[#This Row],[FVA ENZLOAD flux UB]]=0,Table5[[#This Row],[ENZ not made when it should be?]])</f>
        <v>0</v>
      </c>
    </row>
    <row r="1758" spans="1:23" hidden="1">
      <c r="A1758" s="1"/>
      <c r="B1758" s="1" t="str">
        <f>_xlfn.TEXTBEFORE(Table38[[#This Row],[all fluxes from kapp-slack]]," ",,,,"")</f>
        <v/>
      </c>
      <c r="C1758" s="1">
        <f>_xlfn.NUMBERVALUE(IFERROR(_xlfn.TEXTAFTER(Table38[[#This Row],[all fluxes from kapp-slack]]," ",-1,,,""),""))</f>
        <v>0</v>
      </c>
      <c r="F1758" s="1" t="s">
        <v>10013</v>
      </c>
      <c r="G1758" s="1" t="str">
        <f>_xlfn.TEXTBEFORE(Table5[[#This Row],[rxn     kapp_old        kapp_slack_ub   kapp_slack_lb]]," ")</f>
        <v>RXN-XYLRy_c_REV-rt1406</v>
      </c>
      <c r="H175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75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758" s="1">
        <f>_xlfn.NUMBERVALUE(_xlfn.TEXTAFTER(Table5[[#This Row],[rxn     kapp_old        kapp_slack_ub   kapp_slack_lb]]," ",-1))</f>
        <v>0</v>
      </c>
      <c r="K1758" s="1">
        <f>_xlfn.XLOOKUP(SUBSTITUTE(Table5[[#This Row],[rxn]],"RXN-","ENZLOAD-"),ENZLOAD[name],ENZLOAD[flux],0)</f>
        <v>8.3140423579599998E-6</v>
      </c>
      <c r="L1758" s="1" t="str">
        <f>"'"&amp;Table5[[#This Row],[rxn]]&amp;"'"&amp;CHAR(9)&amp;IF(AND(Table5[[#This Row],[kapp_slack_ub]]&lt;&gt;0,Table5[[#This Row],[kapp_old]]&lt;$F$1),$F$1,Table5[[#This Row],[kapp_old]])</f>
        <v>'RXN-XYLRy_c_REV-rt1406'	27141.27779288</v>
      </c>
      <c r="M1758" s="1">
        <f>_xlfn.XLOOKUP(Table5[[#This Row],[rxn]],Table3[name],Table3[flux],$F$1)</f>
        <v>27141.277792879999</v>
      </c>
      <c r="N1758" s="1">
        <f>IFERROR(Table5[[#This Row],[min flux]]/Table5[[#This Row],[associated enzload]],"")</f>
        <v>3264510405.9272079</v>
      </c>
      <c r="O1758" s="1">
        <f>_xlfn.NUMBERVALUE(IF(Table5[[#This Row],[flux/enzload]]="","",ABS($N$1-Table5[[#This Row],[flux/enzload]])))</f>
        <v>1396651807253.03</v>
      </c>
      <c r="P1758" s="1">
        <f>Table5[[#This Row],[kapp_old]]+IFERROR(((Table5[[#This Row],[kapp_slack_ub]]-Table5[[#This Row],[kapp_slack_lb]])/Table5[[#This Row],[associated enzload]]),0)</f>
        <v>27141.277792879999</v>
      </c>
      <c r="Q1758" s="1" t="str">
        <f>"'"&amp;Table5[[#This Row],[rxn]]&amp;"'"&amp;CHAR(9)&amp;Table5[[#This Row],[kapp + (slack_ub - slack_lb)/enzload]]</f>
        <v>'RXN-XYLRy_c_REV-rt1406'	27141.27779288</v>
      </c>
      <c r="R1758" s="1">
        <f>_xlfn.XLOOKUP(Table5[[#This Row],[rxn]],Table38[name],Table38[flux],0)</f>
        <v>0</v>
      </c>
      <c r="S1758" s="1">
        <f>_xlfn.XLOOKUP(SUBSTITUTE(Table5[[#This Row],[rxn]],"RXN-","ENZLOAD-"),Table38[name],Table38[flux],0)</f>
        <v>0</v>
      </c>
      <c r="T1758" s="1" t="b">
        <f>AND(Table5[[#This Row],[ENZLOAD flux in kapp-slack.gms]]=0,Table5[[#This Row],[flux in kapp-slack.gms]]&lt;&gt;0,NOT(Table5[[#This Row],[spont or unknown?]]))</f>
        <v>0</v>
      </c>
      <c r="U1758" s="1" t="b">
        <f>OR(_xlfn.TEXTAFTER(Table5[[#This Row],[rxn]],"-",-1)="SPONT",_xlfn.TEXTAFTER(Table5[[#This Row],[rxn]],"-",-1)="UNKNOWN")</f>
        <v>0</v>
      </c>
      <c r="V1758" s="1">
        <f>_xlfn.XLOOKUP(SUBSTITUTE(Table5[[#This Row],[rxn]],"RXN-","ENZLOAD-"),Table4[rxn],Table4[ub],0)</f>
        <v>1.18906756</v>
      </c>
      <c r="W1758" s="1" t="b">
        <f>AND(Table5[[#This Row],[FVA ENZLOAD flux UB]]=0,Table5[[#This Row],[ENZ not made when it should be?]])</f>
        <v>0</v>
      </c>
    </row>
    <row r="1759" spans="1:23" hidden="1">
      <c r="A1759" s="1"/>
      <c r="B1759" s="1" t="str">
        <f>_xlfn.TEXTBEFORE(Table38[[#This Row],[all fluxes from kapp-slack]]," ",,,,"")</f>
        <v/>
      </c>
      <c r="C1759" s="1">
        <f>_xlfn.NUMBERVALUE(IFERROR(_xlfn.TEXTAFTER(Table38[[#This Row],[all fluxes from kapp-slack]]," ",-1,,,""),""))</f>
        <v>0</v>
      </c>
      <c r="F1759" s="1" t="s">
        <v>10016</v>
      </c>
      <c r="G1759" s="1" t="str">
        <f>_xlfn.TEXTBEFORE(Table5[[#This Row],[rxn     kapp_old        kapp_slack_ub   kapp_slack_lb]]," ")</f>
        <v>RXN-XYLTOR_c_FWD-rt4609</v>
      </c>
      <c r="H175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75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759" s="1">
        <f>_xlfn.NUMBERVALUE(_xlfn.TEXTAFTER(Table5[[#This Row],[rxn     kapp_old        kapp_slack_ub   kapp_slack_lb]]," ",-1))</f>
        <v>0</v>
      </c>
      <c r="K1759" s="1">
        <f>_xlfn.XLOOKUP(SUBSTITUTE(Table5[[#This Row],[rxn]],"RXN-","ENZLOAD-"),ENZLOAD[name],ENZLOAD[flux],0)</f>
        <v>1.4682929127E-7</v>
      </c>
      <c r="L1759" s="1" t="str">
        <f>"'"&amp;Table5[[#This Row],[rxn]]&amp;"'"&amp;CHAR(9)&amp;IF(AND(Table5[[#This Row],[kapp_slack_ub]]&lt;&gt;0,Table5[[#This Row],[kapp_old]]&lt;$F$1),$F$1,Table5[[#This Row],[kapp_old]])</f>
        <v>'RXN-XYLTOR_c_FWD-rt4609'	27141.27779288</v>
      </c>
      <c r="M1759" s="1">
        <f>_xlfn.XLOOKUP(Table5[[#This Row],[rxn]],Table3[name],Table3[flux],$F$1)</f>
        <v>27141.277792879999</v>
      </c>
      <c r="N1759" s="1">
        <f>IFERROR(Table5[[#This Row],[min flux]]/Table5[[#This Row],[associated enzload]],"")</f>
        <v>184849205210.49655</v>
      </c>
      <c r="O1759" s="1">
        <f>_xlfn.NUMBERVALUE(IF(Table5[[#This Row],[flux/enzload]]="","",ABS($N$1-Table5[[#This Row],[flux/enzload]])))</f>
        <v>1215067112448.46</v>
      </c>
      <c r="P1759" s="1">
        <f>Table5[[#This Row],[kapp_old]]+IFERROR(((Table5[[#This Row],[kapp_slack_ub]]-Table5[[#This Row],[kapp_slack_lb]])/Table5[[#This Row],[associated enzload]]),0)</f>
        <v>27141.277792879999</v>
      </c>
      <c r="Q1759" s="1" t="str">
        <f>"'"&amp;Table5[[#This Row],[rxn]]&amp;"'"&amp;CHAR(9)&amp;Table5[[#This Row],[kapp + (slack_ub - slack_lb)/enzload]]</f>
        <v>'RXN-XYLTOR_c_FWD-rt4609'	27141.27779288</v>
      </c>
      <c r="R1759" s="1">
        <f>_xlfn.XLOOKUP(Table5[[#This Row],[rxn]],Table38[name],Table38[flux],0)</f>
        <v>0</v>
      </c>
      <c r="S1759" s="1">
        <f>_xlfn.XLOOKUP(SUBSTITUTE(Table5[[#This Row],[rxn]],"RXN-","ENZLOAD-"),Table38[name],Table38[flux],0)</f>
        <v>0</v>
      </c>
      <c r="T1759" s="1" t="b">
        <f>AND(Table5[[#This Row],[ENZLOAD flux in kapp-slack.gms]]=0,Table5[[#This Row],[flux in kapp-slack.gms]]&lt;&gt;0,NOT(Table5[[#This Row],[spont or unknown?]]))</f>
        <v>0</v>
      </c>
      <c r="U1759" s="1" t="b">
        <f>OR(_xlfn.TEXTAFTER(Table5[[#This Row],[rxn]],"-",-1)="SPONT",_xlfn.TEXTAFTER(Table5[[#This Row],[rxn]],"-",-1)="UNKNOWN")</f>
        <v>0</v>
      </c>
      <c r="V1759" s="1">
        <f>_xlfn.XLOOKUP(SUBSTITUTE(Table5[[#This Row],[rxn]],"RXN-","ENZLOAD-"),Table4[rxn],Table4[ub],0)</f>
        <v>1.0442947600000001</v>
      </c>
      <c r="W1759" s="1" t="b">
        <f>AND(Table5[[#This Row],[FVA ENZLOAD flux UB]]=0,Table5[[#This Row],[ENZ not made when it should be?]])</f>
        <v>0</v>
      </c>
    </row>
    <row r="1760" spans="1:23" hidden="1">
      <c r="A1760" s="1"/>
      <c r="B1760" s="1" t="str">
        <f>_xlfn.TEXTBEFORE(Table38[[#This Row],[all fluxes from kapp-slack]]," ",,,,"")</f>
        <v/>
      </c>
      <c r="C1760" s="1">
        <f>_xlfn.NUMBERVALUE(IFERROR(_xlfn.TEXTAFTER(Table38[[#This Row],[all fluxes from kapp-slack]]," ",-1,,,""),""))</f>
        <v>0</v>
      </c>
      <c r="F1760" s="1" t="s">
        <v>10017</v>
      </c>
      <c r="G1760" s="1" t="str">
        <f>_xlfn.TEXTBEFORE(Table5[[#This Row],[rxn     kapp_old        kapp_slack_ub   kapp_slack_lb]]," ")</f>
        <v>RXN-XYLTOR_c_REV-rt4609</v>
      </c>
      <c r="H176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76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760" s="1">
        <f>_xlfn.NUMBERVALUE(_xlfn.TEXTAFTER(Table5[[#This Row],[rxn     kapp_old        kapp_slack_ub   kapp_slack_lb]]," ",-1))</f>
        <v>0</v>
      </c>
      <c r="K1760" s="1">
        <f>_xlfn.XLOOKUP(SUBSTITUTE(Table5[[#This Row],[rxn]],"RXN-","ENZLOAD-"),ENZLOAD[name],ENZLOAD[flux],0)</f>
        <v>1.4682929127E-7</v>
      </c>
      <c r="L1760" s="1" t="str">
        <f>"'"&amp;Table5[[#This Row],[rxn]]&amp;"'"&amp;CHAR(9)&amp;IF(AND(Table5[[#This Row],[kapp_slack_ub]]&lt;&gt;0,Table5[[#This Row],[kapp_old]]&lt;$F$1),$F$1,Table5[[#This Row],[kapp_old]])</f>
        <v>'RXN-XYLTOR_c_REV-rt4609'	27141.27779288</v>
      </c>
      <c r="M1760" s="1">
        <f>_xlfn.XLOOKUP(Table5[[#This Row],[rxn]],Table3[name],Table3[flux],$F$1)</f>
        <v>27141.277792879999</v>
      </c>
      <c r="N1760" s="1">
        <f>IFERROR(Table5[[#This Row],[min flux]]/Table5[[#This Row],[associated enzload]],"")</f>
        <v>184849205210.49655</v>
      </c>
      <c r="O1760" s="1">
        <f>_xlfn.NUMBERVALUE(IF(Table5[[#This Row],[flux/enzload]]="","",ABS($N$1-Table5[[#This Row],[flux/enzload]])))</f>
        <v>1215067112448.46</v>
      </c>
      <c r="P1760" s="1">
        <f>Table5[[#This Row],[kapp_old]]+IFERROR(((Table5[[#This Row],[kapp_slack_ub]]-Table5[[#This Row],[kapp_slack_lb]])/Table5[[#This Row],[associated enzload]]),0)</f>
        <v>27141.277792879999</v>
      </c>
      <c r="Q1760" s="1" t="str">
        <f>"'"&amp;Table5[[#This Row],[rxn]]&amp;"'"&amp;CHAR(9)&amp;Table5[[#This Row],[kapp + (slack_ub - slack_lb)/enzload]]</f>
        <v>'RXN-XYLTOR_c_REV-rt4609'	27141.27779288</v>
      </c>
      <c r="R1760" s="1">
        <f>_xlfn.XLOOKUP(Table5[[#This Row],[rxn]],Table38[name],Table38[flux],0)</f>
        <v>0</v>
      </c>
      <c r="S1760" s="1">
        <f>_xlfn.XLOOKUP(SUBSTITUTE(Table5[[#This Row],[rxn]],"RXN-","ENZLOAD-"),Table38[name],Table38[flux],0)</f>
        <v>0</v>
      </c>
      <c r="T1760" s="1" t="b">
        <f>AND(Table5[[#This Row],[ENZLOAD flux in kapp-slack.gms]]=0,Table5[[#This Row],[flux in kapp-slack.gms]]&lt;&gt;0,NOT(Table5[[#This Row],[spont or unknown?]]))</f>
        <v>0</v>
      </c>
      <c r="U1760" s="1" t="b">
        <f>OR(_xlfn.TEXTAFTER(Table5[[#This Row],[rxn]],"-",-1)="SPONT",_xlfn.TEXTAFTER(Table5[[#This Row],[rxn]],"-",-1)="UNKNOWN")</f>
        <v>0</v>
      </c>
      <c r="V1760" s="1">
        <f>_xlfn.XLOOKUP(SUBSTITUTE(Table5[[#This Row],[rxn]],"RXN-","ENZLOAD-"),Table4[rxn],Table4[ub],0)</f>
        <v>1.0442947600000001</v>
      </c>
      <c r="W1760" s="1" t="b">
        <f>AND(Table5[[#This Row],[FVA ENZLOAD flux UB]]=0,Table5[[#This Row],[ENZ not made when it should be?]])</f>
        <v>0</v>
      </c>
    </row>
    <row r="1761" spans="1:23" hidden="1">
      <c r="A1761" s="1"/>
      <c r="B1761" s="1" t="str">
        <f>_xlfn.TEXTBEFORE(Table38[[#This Row],[all fluxes from kapp-slack]]," ",,,,"")</f>
        <v/>
      </c>
      <c r="C1761" s="1">
        <f>_xlfn.NUMBERVALUE(IFERROR(_xlfn.TEXTAFTER(Table38[[#This Row],[all fluxes from kapp-slack]]," ",-1,,,""),""))</f>
        <v>0</v>
      </c>
      <c r="F1761" s="1" t="s">
        <v>10020</v>
      </c>
      <c r="G1761" s="1" t="str">
        <f>_xlfn.TEXTBEFORE(Table5[[#This Row],[rxn     kapp_old        kapp_slack_ub   kapp_slack_lb]]," ")</f>
        <v>RXN-XYLURx_c_FWD-rt0620</v>
      </c>
      <c r="H176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76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761" s="1">
        <f>_xlfn.NUMBERVALUE(_xlfn.TEXTAFTER(Table5[[#This Row],[rxn     kapp_old        kapp_slack_ub   kapp_slack_lb]]," ",-1))</f>
        <v>0</v>
      </c>
      <c r="K1761" s="1">
        <f>_xlfn.XLOOKUP(SUBSTITUTE(Table5[[#This Row],[rxn]],"RXN-","ENZLOAD-"),ENZLOAD[name],ENZLOAD[flux],0)</f>
        <v>5.2819918235999999E-7</v>
      </c>
      <c r="L1761" s="1" t="str">
        <f>"'"&amp;Table5[[#This Row],[rxn]]&amp;"'"&amp;CHAR(9)&amp;IF(AND(Table5[[#This Row],[kapp_slack_ub]]&lt;&gt;0,Table5[[#This Row],[kapp_old]]&lt;$F$1),$F$1,Table5[[#This Row],[kapp_old]])</f>
        <v>'RXN-XYLURx_c_FWD-rt0620'	27141.27779288</v>
      </c>
      <c r="M1761" s="1">
        <f>_xlfn.XLOOKUP(Table5[[#This Row],[rxn]],Table3[name],Table3[flux],$F$1)</f>
        <v>27141.277792879999</v>
      </c>
      <c r="N1761" s="1">
        <f>IFERROR(Table5[[#This Row],[min flux]]/Table5[[#This Row],[associated enzload]],"")</f>
        <v>51384550940.825882</v>
      </c>
      <c r="O1761" s="1">
        <f>_xlfn.NUMBERVALUE(IF(Table5[[#This Row],[flux/enzload]]="","",ABS($N$1-Table5[[#This Row],[flux/enzload]])))</f>
        <v>1348531766718.1299</v>
      </c>
      <c r="P1761" s="1">
        <f>Table5[[#This Row],[kapp_old]]+IFERROR(((Table5[[#This Row],[kapp_slack_ub]]-Table5[[#This Row],[kapp_slack_lb]])/Table5[[#This Row],[associated enzload]]),0)</f>
        <v>27141.277792879999</v>
      </c>
      <c r="Q1761" s="1" t="str">
        <f>"'"&amp;Table5[[#This Row],[rxn]]&amp;"'"&amp;CHAR(9)&amp;Table5[[#This Row],[kapp + (slack_ub - slack_lb)/enzload]]</f>
        <v>'RXN-XYLURx_c_FWD-rt0620'	27141.27779288</v>
      </c>
      <c r="R1761" s="1">
        <f>_xlfn.XLOOKUP(Table5[[#This Row],[rxn]],Table38[name],Table38[flux],0)</f>
        <v>0</v>
      </c>
      <c r="S1761" s="1">
        <f>_xlfn.XLOOKUP(SUBSTITUTE(Table5[[#This Row],[rxn]],"RXN-","ENZLOAD-"),Table38[name],Table38[flux],0)</f>
        <v>0</v>
      </c>
      <c r="T1761" s="1" t="b">
        <f>AND(Table5[[#This Row],[ENZLOAD flux in kapp-slack.gms]]=0,Table5[[#This Row],[flux in kapp-slack.gms]]&lt;&gt;0,NOT(Table5[[#This Row],[spont or unknown?]]))</f>
        <v>0</v>
      </c>
      <c r="U1761" s="1" t="b">
        <f>OR(_xlfn.TEXTAFTER(Table5[[#This Row],[rxn]],"-",-1)="SPONT",_xlfn.TEXTAFTER(Table5[[#This Row],[rxn]],"-",-1)="UNKNOWN")</f>
        <v>0</v>
      </c>
      <c r="V1761" s="1">
        <f>_xlfn.XLOOKUP(SUBSTITUTE(Table5[[#This Row],[rxn]],"RXN-","ENZLOAD-"),Table4[rxn],Table4[ub],0)</f>
        <v>1.50268556</v>
      </c>
      <c r="W1761" s="1" t="b">
        <f>AND(Table5[[#This Row],[FVA ENZLOAD flux UB]]=0,Table5[[#This Row],[ENZ not made when it should be?]])</f>
        <v>0</v>
      </c>
    </row>
    <row r="1762" spans="1:23" hidden="1">
      <c r="A1762" s="1"/>
      <c r="B1762" s="1" t="str">
        <f>_xlfn.TEXTBEFORE(Table38[[#This Row],[all fluxes from kapp-slack]]," ",,,,"")</f>
        <v/>
      </c>
      <c r="C1762" s="1">
        <f>_xlfn.NUMBERVALUE(IFERROR(_xlfn.TEXTAFTER(Table38[[#This Row],[all fluxes from kapp-slack]]," ",-1,,,""),""))</f>
        <v>0</v>
      </c>
      <c r="F1762" s="1" t="s">
        <v>10022</v>
      </c>
      <c r="G1762" s="1" t="str">
        <f>_xlfn.TEXTBEFORE(Table5[[#This Row],[rxn     kapp_old        kapp_slack_ub   kapp_slack_lb]]," ")</f>
        <v>RXN-XYLURy_c_FWD-rt0620</v>
      </c>
      <c r="H176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76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762" s="1">
        <f>_xlfn.NUMBERVALUE(_xlfn.TEXTAFTER(Table5[[#This Row],[rxn     kapp_old        kapp_slack_ub   kapp_slack_lb]]," ",-1))</f>
        <v>0</v>
      </c>
      <c r="K1762" s="1">
        <f>_xlfn.XLOOKUP(SUBSTITUTE(Table5[[#This Row],[rxn]],"RXN-","ENZLOAD-"),ENZLOAD[name],ENZLOAD[flux],0)</f>
        <v>5.2819918235999999E-7</v>
      </c>
      <c r="L1762" s="1" t="str">
        <f>"'"&amp;Table5[[#This Row],[rxn]]&amp;"'"&amp;CHAR(9)&amp;IF(AND(Table5[[#This Row],[kapp_slack_ub]]&lt;&gt;0,Table5[[#This Row],[kapp_old]]&lt;$F$1),$F$1,Table5[[#This Row],[kapp_old]])</f>
        <v>'RXN-XYLURy_c_FWD-rt0620'	27141.27779288</v>
      </c>
      <c r="M1762" s="1">
        <f>_xlfn.XLOOKUP(Table5[[#This Row],[rxn]],Table3[name],Table3[flux],$F$1)</f>
        <v>27141.277792879999</v>
      </c>
      <c r="N1762" s="1">
        <f>IFERROR(Table5[[#This Row],[min flux]]/Table5[[#This Row],[associated enzload]],"")</f>
        <v>51384550940.825882</v>
      </c>
      <c r="O1762" s="1">
        <f>_xlfn.NUMBERVALUE(IF(Table5[[#This Row],[flux/enzload]]="","",ABS($N$1-Table5[[#This Row],[flux/enzload]])))</f>
        <v>1348531766718.1299</v>
      </c>
      <c r="P1762" s="1">
        <f>Table5[[#This Row],[kapp_old]]+IFERROR(((Table5[[#This Row],[kapp_slack_ub]]-Table5[[#This Row],[kapp_slack_lb]])/Table5[[#This Row],[associated enzload]]),0)</f>
        <v>27141.277792879999</v>
      </c>
      <c r="Q1762" s="1" t="str">
        <f>"'"&amp;Table5[[#This Row],[rxn]]&amp;"'"&amp;CHAR(9)&amp;Table5[[#This Row],[kapp + (slack_ub - slack_lb)/enzload]]</f>
        <v>'RXN-XYLURy_c_FWD-rt0620'	27141.27779288</v>
      </c>
      <c r="R1762" s="1">
        <f>_xlfn.XLOOKUP(Table5[[#This Row],[rxn]],Table38[name],Table38[flux],0)</f>
        <v>0</v>
      </c>
      <c r="S1762" s="1">
        <f>_xlfn.XLOOKUP(SUBSTITUTE(Table5[[#This Row],[rxn]],"RXN-","ENZLOAD-"),Table38[name],Table38[flux],0)</f>
        <v>0</v>
      </c>
      <c r="T1762" s="1" t="b">
        <f>AND(Table5[[#This Row],[ENZLOAD flux in kapp-slack.gms]]=0,Table5[[#This Row],[flux in kapp-slack.gms]]&lt;&gt;0,NOT(Table5[[#This Row],[spont or unknown?]]))</f>
        <v>0</v>
      </c>
      <c r="U1762" s="1" t="b">
        <f>OR(_xlfn.TEXTAFTER(Table5[[#This Row],[rxn]],"-",-1)="SPONT",_xlfn.TEXTAFTER(Table5[[#This Row],[rxn]],"-",-1)="UNKNOWN")</f>
        <v>0</v>
      </c>
      <c r="V1762" s="1">
        <f>_xlfn.XLOOKUP(SUBSTITUTE(Table5[[#This Row],[rxn]],"RXN-","ENZLOAD-"),Table4[rxn],Table4[ub],0)</f>
        <v>1.50268556</v>
      </c>
      <c r="W1762" s="1" t="b">
        <f>AND(Table5[[#This Row],[FVA ENZLOAD flux UB]]=0,Table5[[#This Row],[ENZ not made when it should be?]])</f>
        <v>0</v>
      </c>
    </row>
    <row r="1763" spans="1:23" hidden="1">
      <c r="A1763" s="1"/>
      <c r="B1763" s="1" t="str">
        <f>_xlfn.TEXTBEFORE(Table38[[#This Row],[all fluxes from kapp-slack]]," ",,,,"")</f>
        <v/>
      </c>
      <c r="C1763" s="1">
        <f>_xlfn.NUMBERVALUE(IFERROR(_xlfn.TEXTAFTER(Table38[[#This Row],[all fluxes from kapp-slack]]," ",-1,,,""),""))</f>
        <v>0</v>
      </c>
      <c r="F1763" s="1" t="s">
        <v>10024</v>
      </c>
      <c r="G1763" s="1" t="str">
        <f>_xlfn.TEXTBEFORE(Table5[[#This Row],[rxn     kapp_old        kapp_slack_ub   kapp_slack_lb]]," ")</f>
        <v>RXN-YUMPS_c_FWD-rt6068</v>
      </c>
      <c r="H176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76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763" s="1">
        <f>_xlfn.NUMBERVALUE(_xlfn.TEXTAFTER(Table5[[#This Row],[rxn     kapp_old        kapp_slack_ub   kapp_slack_lb]]," ",-1))</f>
        <v>0</v>
      </c>
      <c r="K1763" s="1">
        <f>_xlfn.XLOOKUP(SUBSTITUTE(Table5[[#This Row],[rxn]],"RXN-","ENZLOAD-"),ENZLOAD[name],ENZLOAD[flux],0)</f>
        <v>6.8084820219999999E-8</v>
      </c>
      <c r="L1763" s="1" t="str">
        <f>"'"&amp;Table5[[#This Row],[rxn]]&amp;"'"&amp;CHAR(9)&amp;IF(AND(Table5[[#This Row],[kapp_slack_ub]]&lt;&gt;0,Table5[[#This Row],[kapp_old]]&lt;$F$1),$F$1,Table5[[#This Row],[kapp_old]])</f>
        <v>'RXN-YUMPS_c_FWD-rt6068'	27141.27779288</v>
      </c>
      <c r="M1763" s="1">
        <f>_xlfn.XLOOKUP(Table5[[#This Row],[rxn]],Table3[name],Table3[flux],$F$1)</f>
        <v>27141.277792879999</v>
      </c>
      <c r="N1763" s="1">
        <f>IFERROR(Table5[[#This Row],[min flux]]/Table5[[#This Row],[associated enzload]],"")</f>
        <v>398639193070.92798</v>
      </c>
      <c r="O1763" s="1">
        <f>_xlfn.NUMBERVALUE(IF(Table5[[#This Row],[flux/enzload]]="","",ABS($N$1-Table5[[#This Row],[flux/enzload]])))</f>
        <v>1001277124588.03</v>
      </c>
      <c r="P1763" s="1">
        <f>Table5[[#This Row],[kapp_old]]+IFERROR(((Table5[[#This Row],[kapp_slack_ub]]-Table5[[#This Row],[kapp_slack_lb]])/Table5[[#This Row],[associated enzload]]),0)</f>
        <v>27141.277792879999</v>
      </c>
      <c r="Q1763" s="1" t="str">
        <f>"'"&amp;Table5[[#This Row],[rxn]]&amp;"'"&amp;CHAR(9)&amp;Table5[[#This Row],[kapp + (slack_ub - slack_lb)/enzload]]</f>
        <v>'RXN-YUMPS_c_FWD-rt6068'	27141.27779288</v>
      </c>
      <c r="R1763" s="1">
        <f>_xlfn.XLOOKUP(Table5[[#This Row],[rxn]],Table38[name],Table38[flux],0)</f>
        <v>0</v>
      </c>
      <c r="S1763" s="1">
        <f>_xlfn.XLOOKUP(SUBSTITUTE(Table5[[#This Row],[rxn]],"RXN-","ENZLOAD-"),Table38[name],Table38[flux],0)</f>
        <v>0</v>
      </c>
      <c r="T1763" s="1" t="b">
        <f>AND(Table5[[#This Row],[ENZLOAD flux in kapp-slack.gms]]=0,Table5[[#This Row],[flux in kapp-slack.gms]]&lt;&gt;0,NOT(Table5[[#This Row],[spont or unknown?]]))</f>
        <v>0</v>
      </c>
      <c r="U1763" s="1" t="b">
        <f>OR(_xlfn.TEXTAFTER(Table5[[#This Row],[rxn]],"-",-1)="SPONT",_xlfn.TEXTAFTER(Table5[[#This Row],[rxn]],"-",-1)="UNKNOWN")</f>
        <v>0</v>
      </c>
      <c r="V1763" s="1">
        <f>_xlfn.XLOOKUP(SUBSTITUTE(Table5[[#This Row],[rxn]],"RXN-","ENZLOAD-"),Table4[rxn],Table4[ub],0)</f>
        <v>0.57796391000000003</v>
      </c>
      <c r="W1763" s="1" t="b">
        <f>AND(Table5[[#This Row],[FVA ENZLOAD flux UB]]=0,Table5[[#This Row],[ENZ not made when it should be?]])</f>
        <v>0</v>
      </c>
    </row>
    <row r="1764" spans="1:23" hidden="1">
      <c r="A1764" s="1"/>
      <c r="B1764" s="1" t="str">
        <f>_xlfn.TEXTBEFORE(Table38[[#This Row],[all fluxes from kapp-slack]]," ",,,,"")</f>
        <v/>
      </c>
      <c r="C1764" s="1">
        <f>_xlfn.NUMBERVALUE(IFERROR(_xlfn.TEXTAFTER(Table38[[#This Row],[all fluxes from kapp-slack]]," ",-1,,,""),""))</f>
        <v>0</v>
      </c>
      <c r="F1764" s="1" t="s">
        <v>10025</v>
      </c>
      <c r="G1764" s="1" t="str">
        <f>_xlfn.TEXTBEFORE(Table5[[#This Row],[rxn     kapp_old        kapp_slack_ub   kapp_slack_lb]]," ")</f>
        <v>RXN-YUMPS_c_REV-rt6068</v>
      </c>
      <c r="H176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76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764" s="1">
        <f>_xlfn.NUMBERVALUE(_xlfn.TEXTAFTER(Table5[[#This Row],[rxn     kapp_old        kapp_slack_ub   kapp_slack_lb]]," ",-1))</f>
        <v>0</v>
      </c>
      <c r="K1764" s="1">
        <f>_xlfn.XLOOKUP(SUBSTITUTE(Table5[[#This Row],[rxn]],"RXN-","ENZLOAD-"),ENZLOAD[name],ENZLOAD[flux],0)</f>
        <v>6.8084820219999999E-8</v>
      </c>
      <c r="L1764" s="1" t="str">
        <f>"'"&amp;Table5[[#This Row],[rxn]]&amp;"'"&amp;CHAR(9)&amp;IF(AND(Table5[[#This Row],[kapp_slack_ub]]&lt;&gt;0,Table5[[#This Row],[kapp_old]]&lt;$F$1),$F$1,Table5[[#This Row],[kapp_old]])</f>
        <v>'RXN-YUMPS_c_REV-rt6068'	27141.27779288</v>
      </c>
      <c r="M1764" s="1">
        <f>_xlfn.XLOOKUP(Table5[[#This Row],[rxn]],Table3[name],Table3[flux],$F$1)</f>
        <v>27141.277792879999</v>
      </c>
      <c r="N1764" s="1">
        <f>IFERROR(Table5[[#This Row],[min flux]]/Table5[[#This Row],[associated enzload]],"")</f>
        <v>398639193070.92798</v>
      </c>
      <c r="O1764" s="1">
        <f>_xlfn.NUMBERVALUE(IF(Table5[[#This Row],[flux/enzload]]="","",ABS($N$1-Table5[[#This Row],[flux/enzload]])))</f>
        <v>1001277124588.03</v>
      </c>
      <c r="P1764" s="1">
        <f>Table5[[#This Row],[kapp_old]]+IFERROR(((Table5[[#This Row],[kapp_slack_ub]]-Table5[[#This Row],[kapp_slack_lb]])/Table5[[#This Row],[associated enzload]]),0)</f>
        <v>27141.277792879999</v>
      </c>
      <c r="Q1764" s="1" t="str">
        <f>"'"&amp;Table5[[#This Row],[rxn]]&amp;"'"&amp;CHAR(9)&amp;Table5[[#This Row],[kapp + (slack_ub - slack_lb)/enzload]]</f>
        <v>'RXN-YUMPS_c_REV-rt6068'	27141.27779288</v>
      </c>
      <c r="R1764" s="1">
        <f>_xlfn.XLOOKUP(Table5[[#This Row],[rxn]],Table38[name],Table38[flux],0)</f>
        <v>0</v>
      </c>
      <c r="S1764" s="1">
        <f>_xlfn.XLOOKUP(SUBSTITUTE(Table5[[#This Row],[rxn]],"RXN-","ENZLOAD-"),Table38[name],Table38[flux],0)</f>
        <v>0</v>
      </c>
      <c r="T1764" s="1" t="b">
        <f>AND(Table5[[#This Row],[ENZLOAD flux in kapp-slack.gms]]=0,Table5[[#This Row],[flux in kapp-slack.gms]]&lt;&gt;0,NOT(Table5[[#This Row],[spont or unknown?]]))</f>
        <v>0</v>
      </c>
      <c r="U1764" s="1" t="b">
        <f>OR(_xlfn.TEXTAFTER(Table5[[#This Row],[rxn]],"-",-1)="SPONT",_xlfn.TEXTAFTER(Table5[[#This Row],[rxn]],"-",-1)="UNKNOWN")</f>
        <v>0</v>
      </c>
      <c r="V1764" s="1">
        <f>_xlfn.XLOOKUP(SUBSTITUTE(Table5[[#This Row],[rxn]],"RXN-","ENZLOAD-"),Table4[rxn],Table4[ub],0)</f>
        <v>0.57796391000000003</v>
      </c>
      <c r="W1764" s="1" t="b">
        <f>AND(Table5[[#This Row],[FVA ENZLOAD flux UB]]=0,Table5[[#This Row],[ENZ not made when it should be?]])</f>
        <v>0</v>
      </c>
    </row>
    <row r="1765" spans="1:23" hidden="1">
      <c r="A1765" s="1"/>
      <c r="B1765" s="1" t="str">
        <f>_xlfn.TEXTBEFORE(Table38[[#This Row],[all fluxes from kapp-slack]]," ",,,,"")</f>
        <v/>
      </c>
      <c r="C1765" s="1">
        <f>_xlfn.NUMBERVALUE(IFERROR(_xlfn.TEXTAFTER(Table38[[#This Row],[all fluxes from kapp-slack]]," ",-1,,,""),""))</f>
        <v>0</v>
      </c>
      <c r="F1765" s="1" t="s">
        <v>10026</v>
      </c>
      <c r="G1765" s="1" t="str">
        <f>_xlfn.TEXTBEFORE(Table5[[#This Row],[rxn     kapp_old        kapp_slack_ub   kapp_slack_lb]]," ")</f>
        <v>RXN-YUMPS_c_FWD-rt7720</v>
      </c>
      <c r="H176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76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765" s="1">
        <f>_xlfn.NUMBERVALUE(_xlfn.TEXTAFTER(Table5[[#This Row],[rxn     kapp_old        kapp_slack_ub   kapp_slack_lb]]," ",-1))</f>
        <v>0</v>
      </c>
      <c r="K1765" s="1">
        <f>_xlfn.XLOOKUP(SUBSTITUTE(Table5[[#This Row],[rxn]],"RXN-","ENZLOAD-"),ENZLOAD[name],ENZLOAD[flux],0)</f>
        <v>1.7403824935000001E-7</v>
      </c>
      <c r="L1765" s="1" t="str">
        <f>"'"&amp;Table5[[#This Row],[rxn]]&amp;"'"&amp;CHAR(9)&amp;IF(AND(Table5[[#This Row],[kapp_slack_ub]]&lt;&gt;0,Table5[[#This Row],[kapp_old]]&lt;$F$1),$F$1,Table5[[#This Row],[kapp_old]])</f>
        <v>'RXN-YUMPS_c_FWD-rt7720'	27141.27779288</v>
      </c>
      <c r="M1765" s="1">
        <f>_xlfn.XLOOKUP(Table5[[#This Row],[rxn]],Table3[name],Table3[flux],$F$1)</f>
        <v>27141.277792879999</v>
      </c>
      <c r="N1765" s="1">
        <f>IFERROR(Table5[[#This Row],[min flux]]/Table5[[#This Row],[associated enzload]],"")</f>
        <v>155950073585.8212</v>
      </c>
      <c r="O1765" s="1">
        <f>_xlfn.NUMBERVALUE(IF(Table5[[#This Row],[flux/enzload]]="","",ABS($N$1-Table5[[#This Row],[flux/enzload]])))</f>
        <v>1243966244073.1299</v>
      </c>
      <c r="P1765" s="1">
        <f>Table5[[#This Row],[kapp_old]]+IFERROR(((Table5[[#This Row],[kapp_slack_ub]]-Table5[[#This Row],[kapp_slack_lb]])/Table5[[#This Row],[associated enzload]]),0)</f>
        <v>27141.277792879999</v>
      </c>
      <c r="Q1765" s="1" t="str">
        <f>"'"&amp;Table5[[#This Row],[rxn]]&amp;"'"&amp;CHAR(9)&amp;Table5[[#This Row],[kapp + (slack_ub - slack_lb)/enzload]]</f>
        <v>'RXN-YUMPS_c_FWD-rt7720'	27141.27779288</v>
      </c>
      <c r="R1765" s="1">
        <f>_xlfn.XLOOKUP(Table5[[#This Row],[rxn]],Table38[name],Table38[flux],0)</f>
        <v>0</v>
      </c>
      <c r="S1765" s="1">
        <f>_xlfn.XLOOKUP(SUBSTITUTE(Table5[[#This Row],[rxn]],"RXN-","ENZLOAD-"),Table38[name],Table38[flux],0)</f>
        <v>0</v>
      </c>
      <c r="T1765" s="1" t="b">
        <f>AND(Table5[[#This Row],[ENZLOAD flux in kapp-slack.gms]]=0,Table5[[#This Row],[flux in kapp-slack.gms]]&lt;&gt;0,NOT(Table5[[#This Row],[spont or unknown?]]))</f>
        <v>0</v>
      </c>
      <c r="U1765" s="1" t="b">
        <f>OR(_xlfn.TEXTAFTER(Table5[[#This Row],[rxn]],"-",-1)="SPONT",_xlfn.TEXTAFTER(Table5[[#This Row],[rxn]],"-",-1)="UNKNOWN")</f>
        <v>0</v>
      </c>
      <c r="V1765" s="1">
        <f>_xlfn.XLOOKUP(SUBSTITUTE(Table5[[#This Row],[rxn]],"RXN-","ENZLOAD-"),Table4[rxn],Table4[ub],0)</f>
        <v>0.97444867999999996</v>
      </c>
      <c r="W1765" s="1" t="b">
        <f>AND(Table5[[#This Row],[FVA ENZLOAD flux UB]]=0,Table5[[#This Row],[ENZ not made when it should be?]])</f>
        <v>0</v>
      </c>
    </row>
    <row r="1766" spans="1:23" hidden="1">
      <c r="A1766" s="1"/>
      <c r="B1766" s="1" t="str">
        <f>_xlfn.TEXTBEFORE(Table38[[#This Row],[all fluxes from kapp-slack]]," ",,,,"")</f>
        <v/>
      </c>
      <c r="C1766" s="1">
        <f>_xlfn.NUMBERVALUE(IFERROR(_xlfn.TEXTAFTER(Table38[[#This Row],[all fluxes from kapp-slack]]," ",-1,,,""),""))</f>
        <v>0</v>
      </c>
      <c r="F1766" s="1" t="s">
        <v>10027</v>
      </c>
      <c r="G1766" s="1" t="str">
        <f>_xlfn.TEXTBEFORE(Table5[[#This Row],[rxn     kapp_old        kapp_slack_ub   kapp_slack_lb]]," ")</f>
        <v>RXN-YUMPS_c_REV-rt7720</v>
      </c>
      <c r="H176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76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766" s="1">
        <f>_xlfn.NUMBERVALUE(_xlfn.TEXTAFTER(Table5[[#This Row],[rxn     kapp_old        kapp_slack_ub   kapp_slack_lb]]," ",-1))</f>
        <v>0</v>
      </c>
      <c r="K1766" s="1">
        <f>_xlfn.XLOOKUP(SUBSTITUTE(Table5[[#This Row],[rxn]],"RXN-","ENZLOAD-"),ENZLOAD[name],ENZLOAD[flux],0)</f>
        <v>1.7403824935000001E-7</v>
      </c>
      <c r="L1766" s="1" t="str">
        <f>"'"&amp;Table5[[#This Row],[rxn]]&amp;"'"&amp;CHAR(9)&amp;IF(AND(Table5[[#This Row],[kapp_slack_ub]]&lt;&gt;0,Table5[[#This Row],[kapp_old]]&lt;$F$1),$F$1,Table5[[#This Row],[kapp_old]])</f>
        <v>'RXN-YUMPS_c_REV-rt7720'	27141.27779288</v>
      </c>
      <c r="M1766" s="1">
        <f>_xlfn.XLOOKUP(Table5[[#This Row],[rxn]],Table3[name],Table3[flux],$F$1)</f>
        <v>27141.277792879999</v>
      </c>
      <c r="N1766" s="1">
        <f>IFERROR(Table5[[#This Row],[min flux]]/Table5[[#This Row],[associated enzload]],"")</f>
        <v>155950073585.8212</v>
      </c>
      <c r="O1766" s="1">
        <f>_xlfn.NUMBERVALUE(IF(Table5[[#This Row],[flux/enzload]]="","",ABS($N$1-Table5[[#This Row],[flux/enzload]])))</f>
        <v>1243966244073.1299</v>
      </c>
      <c r="P1766" s="1">
        <f>Table5[[#This Row],[kapp_old]]+IFERROR(((Table5[[#This Row],[kapp_slack_ub]]-Table5[[#This Row],[kapp_slack_lb]])/Table5[[#This Row],[associated enzload]]),0)</f>
        <v>27141.277792879999</v>
      </c>
      <c r="Q1766" s="1" t="str">
        <f>"'"&amp;Table5[[#This Row],[rxn]]&amp;"'"&amp;CHAR(9)&amp;Table5[[#This Row],[kapp + (slack_ub - slack_lb)/enzload]]</f>
        <v>'RXN-YUMPS_c_REV-rt7720'	27141.27779288</v>
      </c>
      <c r="R1766" s="1">
        <f>_xlfn.XLOOKUP(Table5[[#This Row],[rxn]],Table38[name],Table38[flux],0)</f>
        <v>0</v>
      </c>
      <c r="S1766" s="1">
        <f>_xlfn.XLOOKUP(SUBSTITUTE(Table5[[#This Row],[rxn]],"RXN-","ENZLOAD-"),Table38[name],Table38[flux],0)</f>
        <v>0</v>
      </c>
      <c r="T1766" s="1" t="b">
        <f>AND(Table5[[#This Row],[ENZLOAD flux in kapp-slack.gms]]=0,Table5[[#This Row],[flux in kapp-slack.gms]]&lt;&gt;0,NOT(Table5[[#This Row],[spont or unknown?]]))</f>
        <v>0</v>
      </c>
      <c r="U1766" s="1" t="b">
        <f>OR(_xlfn.TEXTAFTER(Table5[[#This Row],[rxn]],"-",-1)="SPONT",_xlfn.TEXTAFTER(Table5[[#This Row],[rxn]],"-",-1)="UNKNOWN")</f>
        <v>0</v>
      </c>
      <c r="V1766" s="1">
        <f>_xlfn.XLOOKUP(SUBSTITUTE(Table5[[#This Row],[rxn]],"RXN-","ENZLOAD-"),Table4[rxn],Table4[ub],0)</f>
        <v>0.97444867999999996</v>
      </c>
      <c r="W1766" s="1" t="b">
        <f>AND(Table5[[#This Row],[FVA ENZLOAD flux UB]]=0,Table5[[#This Row],[ENZ not made when it should be?]])</f>
        <v>0</v>
      </c>
    </row>
    <row r="1767" spans="1:23" hidden="1">
      <c r="A1767" s="1"/>
      <c r="B1767" s="1" t="str">
        <f>_xlfn.TEXTBEFORE(Table38[[#This Row],[all fluxes from kapp-slack]]," ",,,,"")</f>
        <v/>
      </c>
      <c r="C1767" s="1">
        <f>_xlfn.NUMBERVALUE(IFERROR(_xlfn.TEXTAFTER(Table38[[#This Row],[all fluxes from kapp-slack]]," ",-1,,,""),""))</f>
        <v>0</v>
      </c>
      <c r="F1767" s="1" t="s">
        <v>10028</v>
      </c>
      <c r="G1767" s="1" t="str">
        <f>_xlfn.TEXTBEFORE(Table5[[#This Row],[rxn     kapp_old        kapp_slack_ub   kapp_slack_lb]]," ")</f>
        <v>RXN-YUMPS_c_FWD-rt8055</v>
      </c>
      <c r="H176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76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767" s="1">
        <f>_xlfn.NUMBERVALUE(_xlfn.TEXTAFTER(Table5[[#This Row],[rxn     kapp_old        kapp_slack_ub   kapp_slack_lb]]," ",-1))</f>
        <v>0</v>
      </c>
      <c r="K1767" s="1">
        <f>_xlfn.XLOOKUP(SUBSTITUTE(Table5[[#This Row],[rxn]],"RXN-","ENZLOAD-"),ENZLOAD[name],ENZLOAD[flux],0)</f>
        <v>2.1491689450000001E-7</v>
      </c>
      <c r="L1767" s="1" t="str">
        <f>"'"&amp;Table5[[#This Row],[rxn]]&amp;"'"&amp;CHAR(9)&amp;IF(AND(Table5[[#This Row],[kapp_slack_ub]]&lt;&gt;0,Table5[[#This Row],[kapp_old]]&lt;$F$1),$F$1,Table5[[#This Row],[kapp_old]])</f>
        <v>'RXN-YUMPS_c_FWD-rt8055'	27141.27779288</v>
      </c>
      <c r="M1767" s="1">
        <f>_xlfn.XLOOKUP(Table5[[#This Row],[rxn]],Table3[name],Table3[flux],$F$1)</f>
        <v>27141.277792879999</v>
      </c>
      <c r="N1767" s="1">
        <f>IFERROR(Table5[[#This Row],[min flux]]/Table5[[#This Row],[associated enzload]],"")</f>
        <v>126287316108.97159</v>
      </c>
      <c r="O1767" s="1">
        <f>_xlfn.NUMBERVALUE(IF(Table5[[#This Row],[flux/enzload]]="","",ABS($N$1-Table5[[#This Row],[flux/enzload]])))</f>
        <v>1273629001549.98</v>
      </c>
      <c r="P1767" s="1">
        <f>Table5[[#This Row],[kapp_old]]+IFERROR(((Table5[[#This Row],[kapp_slack_ub]]-Table5[[#This Row],[kapp_slack_lb]])/Table5[[#This Row],[associated enzload]]),0)</f>
        <v>27141.277792879999</v>
      </c>
      <c r="Q1767" s="1" t="str">
        <f>"'"&amp;Table5[[#This Row],[rxn]]&amp;"'"&amp;CHAR(9)&amp;Table5[[#This Row],[kapp + (slack_ub - slack_lb)/enzload]]</f>
        <v>'RXN-YUMPS_c_FWD-rt8055'	27141.27779288</v>
      </c>
      <c r="R1767" s="1">
        <f>_xlfn.XLOOKUP(Table5[[#This Row],[rxn]],Table38[name],Table38[flux],0)</f>
        <v>0</v>
      </c>
      <c r="S1767" s="1">
        <f>_xlfn.XLOOKUP(SUBSTITUTE(Table5[[#This Row],[rxn]],"RXN-","ENZLOAD-"),Table38[name],Table38[flux],0)</f>
        <v>0</v>
      </c>
      <c r="T1767" s="1" t="b">
        <f>AND(Table5[[#This Row],[ENZLOAD flux in kapp-slack.gms]]=0,Table5[[#This Row],[flux in kapp-slack.gms]]&lt;&gt;0,NOT(Table5[[#This Row],[spont or unknown?]]))</f>
        <v>0</v>
      </c>
      <c r="U1767" s="1" t="b">
        <f>OR(_xlfn.TEXTAFTER(Table5[[#This Row],[rxn]],"-",-1)="SPONT",_xlfn.TEXTAFTER(Table5[[#This Row],[rxn]],"-",-1)="UNKNOWN")</f>
        <v>0</v>
      </c>
      <c r="V1767" s="1">
        <f>_xlfn.XLOOKUP(SUBSTITUTE(Table5[[#This Row],[rxn]],"RXN-","ENZLOAD-"),Table4[rxn],Table4[ub],0)</f>
        <v>0.67169263999999995</v>
      </c>
      <c r="W1767" s="1" t="b">
        <f>AND(Table5[[#This Row],[FVA ENZLOAD flux UB]]=0,Table5[[#This Row],[ENZ not made when it should be?]])</f>
        <v>0</v>
      </c>
    </row>
    <row r="1768" spans="1:23" hidden="1">
      <c r="A1768" s="1"/>
      <c r="B1768" s="1" t="str">
        <f>_xlfn.TEXTBEFORE(Table38[[#This Row],[all fluxes from kapp-slack]]," ",,,,"")</f>
        <v/>
      </c>
      <c r="C1768" s="1">
        <f>_xlfn.NUMBERVALUE(IFERROR(_xlfn.TEXTAFTER(Table38[[#This Row],[all fluxes from kapp-slack]]," ",-1,,,""),""))</f>
        <v>0</v>
      </c>
      <c r="F1768" s="1" t="s">
        <v>10029</v>
      </c>
      <c r="G1768" s="1" t="str">
        <f>_xlfn.TEXTBEFORE(Table5[[#This Row],[rxn     kapp_old        kapp_slack_ub   kapp_slack_lb]]," ")</f>
        <v>RXN-YUMPS_c_REV-rt8055</v>
      </c>
      <c r="H176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76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768" s="1">
        <f>_xlfn.NUMBERVALUE(_xlfn.TEXTAFTER(Table5[[#This Row],[rxn     kapp_old        kapp_slack_ub   kapp_slack_lb]]," ",-1))</f>
        <v>0</v>
      </c>
      <c r="K1768" s="1">
        <f>_xlfn.XLOOKUP(SUBSTITUTE(Table5[[#This Row],[rxn]],"RXN-","ENZLOAD-"),ENZLOAD[name],ENZLOAD[flux],0)</f>
        <v>2.1491689450000001E-7</v>
      </c>
      <c r="L1768" s="1" t="str">
        <f>"'"&amp;Table5[[#This Row],[rxn]]&amp;"'"&amp;CHAR(9)&amp;IF(AND(Table5[[#This Row],[kapp_slack_ub]]&lt;&gt;0,Table5[[#This Row],[kapp_old]]&lt;$F$1),$F$1,Table5[[#This Row],[kapp_old]])</f>
        <v>'RXN-YUMPS_c_REV-rt8055'	27141.27779288</v>
      </c>
      <c r="M1768" s="1">
        <f>_xlfn.XLOOKUP(Table5[[#This Row],[rxn]],Table3[name],Table3[flux],$F$1)</f>
        <v>27141.277792879999</v>
      </c>
      <c r="N1768" s="1">
        <f>IFERROR(Table5[[#This Row],[min flux]]/Table5[[#This Row],[associated enzload]],"")</f>
        <v>126287316108.97159</v>
      </c>
      <c r="O1768" s="1">
        <f>_xlfn.NUMBERVALUE(IF(Table5[[#This Row],[flux/enzload]]="","",ABS($N$1-Table5[[#This Row],[flux/enzload]])))</f>
        <v>1273629001549.98</v>
      </c>
      <c r="P1768" s="1">
        <f>Table5[[#This Row],[kapp_old]]+IFERROR(((Table5[[#This Row],[kapp_slack_ub]]-Table5[[#This Row],[kapp_slack_lb]])/Table5[[#This Row],[associated enzload]]),0)</f>
        <v>27141.277792879999</v>
      </c>
      <c r="Q1768" s="1" t="str">
        <f>"'"&amp;Table5[[#This Row],[rxn]]&amp;"'"&amp;CHAR(9)&amp;Table5[[#This Row],[kapp + (slack_ub - slack_lb)/enzload]]</f>
        <v>'RXN-YUMPS_c_REV-rt8055'	27141.27779288</v>
      </c>
      <c r="R1768" s="1">
        <f>_xlfn.XLOOKUP(Table5[[#This Row],[rxn]],Table38[name],Table38[flux],0)</f>
        <v>0</v>
      </c>
      <c r="S1768" s="1">
        <f>_xlfn.XLOOKUP(SUBSTITUTE(Table5[[#This Row],[rxn]],"RXN-","ENZLOAD-"),Table38[name],Table38[flux],0)</f>
        <v>0</v>
      </c>
      <c r="T1768" s="1" t="b">
        <f>AND(Table5[[#This Row],[ENZLOAD flux in kapp-slack.gms]]=0,Table5[[#This Row],[flux in kapp-slack.gms]]&lt;&gt;0,NOT(Table5[[#This Row],[spont or unknown?]]))</f>
        <v>0</v>
      </c>
      <c r="U1768" s="1" t="b">
        <f>OR(_xlfn.TEXTAFTER(Table5[[#This Row],[rxn]],"-",-1)="SPONT",_xlfn.TEXTAFTER(Table5[[#This Row],[rxn]],"-",-1)="UNKNOWN")</f>
        <v>0</v>
      </c>
      <c r="V1768" s="1">
        <f>_xlfn.XLOOKUP(SUBSTITUTE(Table5[[#This Row],[rxn]],"RXN-","ENZLOAD-"),Table4[rxn],Table4[ub],0)</f>
        <v>0.67169263999999995</v>
      </c>
      <c r="W1768" s="1" t="b">
        <f>AND(Table5[[#This Row],[FVA ENZLOAD flux UB]]=0,Table5[[#This Row],[ENZ not made when it should be?]])</f>
        <v>0</v>
      </c>
    </row>
    <row r="1769" spans="1:23" hidden="1">
      <c r="A1769" s="1"/>
      <c r="B1769" s="1" t="str">
        <f>_xlfn.TEXTBEFORE(Table38[[#This Row],[all fluxes from kapp-slack]]," ",,,,"")</f>
        <v/>
      </c>
      <c r="C1769" s="1">
        <f>_xlfn.NUMBERVALUE(IFERROR(_xlfn.TEXTAFTER(Table38[[#This Row],[all fluxes from kapp-slack]]," ",-1,,,""),""))</f>
        <v>0</v>
      </c>
      <c r="F1769" s="1" t="s">
        <v>10031</v>
      </c>
      <c r="G1769" s="1" t="str">
        <f>_xlfn.TEXTBEFORE(Table5[[#This Row],[rxn     kapp_old        kapp_slack_ub   kapp_slack_lb]]," ")</f>
        <v>RXN-ZEAEPOX1_c_FWD-rt3591</v>
      </c>
      <c r="H176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76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769" s="1">
        <f>_xlfn.NUMBERVALUE(_xlfn.TEXTAFTER(Table5[[#This Row],[rxn     kapp_old        kapp_slack_ub   kapp_slack_lb]]," ",-1))</f>
        <v>0</v>
      </c>
      <c r="K1769" s="1">
        <f>_xlfn.XLOOKUP(SUBSTITUTE(Table5[[#This Row],[rxn]],"RXN-","ENZLOAD-"),ENZLOAD[name],ENZLOAD[flux],0)</f>
        <v>1.2225212152999999E-7</v>
      </c>
      <c r="L1769" s="1" t="str">
        <f>"'"&amp;Table5[[#This Row],[rxn]]&amp;"'"&amp;CHAR(9)&amp;IF(AND(Table5[[#This Row],[kapp_slack_ub]]&lt;&gt;0,Table5[[#This Row],[kapp_old]]&lt;$F$1),$F$1,Table5[[#This Row],[kapp_old]])</f>
        <v>'RXN-ZEAEPOX1_c_FWD-rt3591'	27141.27779288</v>
      </c>
      <c r="M1769" s="1">
        <f>_xlfn.XLOOKUP(Table5[[#This Row],[rxn]],Table3[name],Table3[flux],$F$1)</f>
        <v>27141.277792879999</v>
      </c>
      <c r="N1769" s="1">
        <f>IFERROR(Table5[[#This Row],[min flux]]/Table5[[#This Row],[associated enzload]],"")</f>
        <v>222010689493.18542</v>
      </c>
      <c r="O1769" s="1">
        <f>_xlfn.NUMBERVALUE(IF(Table5[[#This Row],[flux/enzload]]="","",ABS($N$1-Table5[[#This Row],[flux/enzload]])))</f>
        <v>1177905628165.77</v>
      </c>
      <c r="P1769" s="1">
        <f>Table5[[#This Row],[kapp_old]]+IFERROR(((Table5[[#This Row],[kapp_slack_ub]]-Table5[[#This Row],[kapp_slack_lb]])/Table5[[#This Row],[associated enzload]]),0)</f>
        <v>27141.277792879999</v>
      </c>
      <c r="Q1769" s="1" t="str">
        <f>"'"&amp;Table5[[#This Row],[rxn]]&amp;"'"&amp;CHAR(9)&amp;Table5[[#This Row],[kapp + (slack_ub - slack_lb)/enzload]]</f>
        <v>'RXN-ZEAEPOX1_c_FWD-rt3591'	27141.27779288</v>
      </c>
      <c r="R1769" s="1">
        <f>_xlfn.XLOOKUP(Table5[[#This Row],[rxn]],Table38[name],Table38[flux],0)</f>
        <v>0</v>
      </c>
      <c r="S1769" s="1">
        <f>_xlfn.XLOOKUP(SUBSTITUTE(Table5[[#This Row],[rxn]],"RXN-","ENZLOAD-"),Table38[name],Table38[flux],0)</f>
        <v>0</v>
      </c>
      <c r="T1769" s="1" t="b">
        <f>AND(Table5[[#This Row],[ENZLOAD flux in kapp-slack.gms]]=0,Table5[[#This Row],[flux in kapp-slack.gms]]&lt;&gt;0,NOT(Table5[[#This Row],[spont or unknown?]]))</f>
        <v>0</v>
      </c>
      <c r="U1769" s="1" t="b">
        <f>OR(_xlfn.TEXTAFTER(Table5[[#This Row],[rxn]],"-",-1)="SPONT",_xlfn.TEXTAFTER(Table5[[#This Row],[rxn]],"-",-1)="UNKNOWN")</f>
        <v>0</v>
      </c>
      <c r="V1769" s="1">
        <f>_xlfn.XLOOKUP(SUBSTITUTE(Table5[[#This Row],[rxn]],"RXN-","ENZLOAD-"),Table4[rxn],Table4[ub],0)</f>
        <v>0.82490496999999996</v>
      </c>
      <c r="W1769" s="1" t="b">
        <f>AND(Table5[[#This Row],[FVA ENZLOAD flux UB]]=0,Table5[[#This Row],[ENZ not made when it should be?]])</f>
        <v>0</v>
      </c>
    </row>
    <row r="1770" spans="1:23" hidden="1">
      <c r="A1770" s="1"/>
      <c r="B1770" s="1" t="str">
        <f>_xlfn.TEXTBEFORE(Table38[[#This Row],[all fluxes from kapp-slack]]," ",,,,"")</f>
        <v/>
      </c>
      <c r="C1770" s="1">
        <f>_xlfn.NUMBERVALUE(IFERROR(_xlfn.TEXTAFTER(Table38[[#This Row],[all fluxes from kapp-slack]]," ",-1,,,""),""))</f>
        <v>0</v>
      </c>
      <c r="F1770" s="1" t="s">
        <v>10034</v>
      </c>
      <c r="G1770" s="1" t="str">
        <f>_xlfn.TEXTBEFORE(Table5[[#This Row],[rxn     kapp_old        kapp_slack_ub   kapp_slack_lb]]," ")</f>
        <v>RXN-ZEAEPOX2_c_FWD-rt3591</v>
      </c>
      <c r="H177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77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770" s="1">
        <f>_xlfn.NUMBERVALUE(_xlfn.TEXTAFTER(Table5[[#This Row],[rxn     kapp_old        kapp_slack_ub   kapp_slack_lb]]," ",-1))</f>
        <v>0</v>
      </c>
      <c r="K1770" s="1">
        <f>_xlfn.XLOOKUP(SUBSTITUTE(Table5[[#This Row],[rxn]],"RXN-","ENZLOAD-"),ENZLOAD[name],ENZLOAD[flux],0)</f>
        <v>1.2225212152999999E-7</v>
      </c>
      <c r="L1770" s="1" t="str">
        <f>"'"&amp;Table5[[#This Row],[rxn]]&amp;"'"&amp;CHAR(9)&amp;IF(AND(Table5[[#This Row],[kapp_slack_ub]]&lt;&gt;0,Table5[[#This Row],[kapp_old]]&lt;$F$1),$F$1,Table5[[#This Row],[kapp_old]])</f>
        <v>'RXN-ZEAEPOX2_c_FWD-rt3591'	27141.27779288</v>
      </c>
      <c r="M1770" s="1">
        <f>_xlfn.XLOOKUP(Table5[[#This Row],[rxn]],Table3[name],Table3[flux],$F$1)</f>
        <v>27141.277792879999</v>
      </c>
      <c r="N1770" s="1">
        <f>IFERROR(Table5[[#This Row],[min flux]]/Table5[[#This Row],[associated enzload]],"")</f>
        <v>222010689493.18542</v>
      </c>
      <c r="O1770" s="1">
        <f>_xlfn.NUMBERVALUE(IF(Table5[[#This Row],[flux/enzload]]="","",ABS($N$1-Table5[[#This Row],[flux/enzload]])))</f>
        <v>1177905628165.77</v>
      </c>
      <c r="P1770" s="1">
        <f>Table5[[#This Row],[kapp_old]]+IFERROR(((Table5[[#This Row],[kapp_slack_ub]]-Table5[[#This Row],[kapp_slack_lb]])/Table5[[#This Row],[associated enzload]]),0)</f>
        <v>27141.277792879999</v>
      </c>
      <c r="Q1770" s="1" t="str">
        <f>"'"&amp;Table5[[#This Row],[rxn]]&amp;"'"&amp;CHAR(9)&amp;Table5[[#This Row],[kapp + (slack_ub - slack_lb)/enzload]]</f>
        <v>'RXN-ZEAEPOX2_c_FWD-rt3591'	27141.27779288</v>
      </c>
      <c r="R1770" s="1">
        <f>_xlfn.XLOOKUP(Table5[[#This Row],[rxn]],Table38[name],Table38[flux],0)</f>
        <v>0</v>
      </c>
      <c r="S1770" s="1">
        <f>_xlfn.XLOOKUP(SUBSTITUTE(Table5[[#This Row],[rxn]],"RXN-","ENZLOAD-"),Table38[name],Table38[flux],0)</f>
        <v>0</v>
      </c>
      <c r="T1770" s="1" t="b">
        <f>AND(Table5[[#This Row],[ENZLOAD flux in kapp-slack.gms]]=0,Table5[[#This Row],[flux in kapp-slack.gms]]&lt;&gt;0,NOT(Table5[[#This Row],[spont or unknown?]]))</f>
        <v>0</v>
      </c>
      <c r="U1770" s="1" t="b">
        <f>OR(_xlfn.TEXTAFTER(Table5[[#This Row],[rxn]],"-",-1)="SPONT",_xlfn.TEXTAFTER(Table5[[#This Row],[rxn]],"-",-1)="UNKNOWN")</f>
        <v>0</v>
      </c>
      <c r="V1770" s="1">
        <f>_xlfn.XLOOKUP(SUBSTITUTE(Table5[[#This Row],[rxn]],"RXN-","ENZLOAD-"),Table4[rxn],Table4[ub],0)</f>
        <v>0.82490496999999996</v>
      </c>
      <c r="W1770" s="1" t="b">
        <f>AND(Table5[[#This Row],[FVA ENZLOAD flux UB]]=0,Table5[[#This Row],[ENZ not made when it should be?]])</f>
        <v>0</v>
      </c>
    </row>
    <row r="1771" spans="1:23" hidden="1">
      <c r="A1771" s="1"/>
      <c r="B1771" s="1" t="str">
        <f>_xlfn.TEXTBEFORE(Table38[[#This Row],[all fluxes from kapp-slack]]," ",,,,"")</f>
        <v/>
      </c>
      <c r="C1771" s="1">
        <f>_xlfn.NUMBERVALUE(IFERROR(_xlfn.TEXTAFTER(Table38[[#This Row],[all fluxes from kapp-slack]]," ",-1,,,""),""))</f>
        <v>0</v>
      </c>
      <c r="F1771" s="1" t="s">
        <v>7970</v>
      </c>
      <c r="G1771" s="1" t="str">
        <f>_xlfn.TEXTBEFORE(Table5[[#This Row],[rxn     kapp_old        kapp_slack_ub   kapp_slack_lb]]," ")</f>
        <v>RXN-FE3t_c_e_FWD-rt74770996</v>
      </c>
      <c r="H1771" s="1">
        <f>_xlfn.NUMBERVALUE(_xlfn.TEXTBEFORE(TRIM(_xlfn.TEXTAFTER(_xlfn.TEXTBEFORE(Table5[[#This Row],[rxn     kapp_old        kapp_slack_ub   kapp_slack_lb]],Table5[[#This Row],[kapp_slack_lb]],-1),Table5[[#This Row],[rxn]]))," "))</f>
        <v>9.1989692099299998E-4</v>
      </c>
      <c r="I177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771" s="1">
        <f>_xlfn.NUMBERVALUE(_xlfn.TEXTAFTER(Table5[[#This Row],[rxn     kapp_old        kapp_slack_ub   kapp_slack_lb]]," ",-1))</f>
        <v>0</v>
      </c>
      <c r="K1771" s="1">
        <f>_xlfn.XLOOKUP(SUBSTITUTE(Table5[[#This Row],[rxn]],"RXN-","ENZLOAD-"),ENZLOAD[name],ENZLOAD[flux],0)</f>
        <v>2.0310295836000001E-7</v>
      </c>
      <c r="L1771" s="1" t="str">
        <f>"'"&amp;Table5[[#This Row],[rxn]]&amp;"'"&amp;CHAR(9)&amp;IF(AND(Table5[[#This Row],[kapp_slack_ub]]&lt;&gt;0,Table5[[#This Row],[kapp_old]]&lt;$F$1),$F$1,Table5[[#This Row],[kapp_old]])</f>
        <v>'RXN-FE3t_c_e_FWD-rt74770996'	0.000919896920993</v>
      </c>
      <c r="M1771" s="1">
        <f>_xlfn.XLOOKUP(Table5[[#This Row],[rxn]],Table3[name],Table3[flux],$F$1)</f>
        <v>4.9166785800000001E-10</v>
      </c>
      <c r="N1771" s="1">
        <f>IFERROR(Table5[[#This Row],[min flux]]/Table5[[#This Row],[associated enzload]],"")</f>
        <v>2.4207813710350723E-3</v>
      </c>
      <c r="O1771" s="1">
        <f>_xlfn.NUMBERVALUE(IF(Table5[[#This Row],[flux/enzload]]="","",ABS($N$1-Table5[[#This Row],[flux/enzload]])))</f>
        <v>1399916317658.95</v>
      </c>
      <c r="P1771" s="1">
        <f>Table5[[#This Row],[kapp_old]]+IFERROR(((Table5[[#This Row],[kapp_slack_ub]]-Table5[[#This Row],[kapp_slack_lb]])/Table5[[#This Row],[associated enzload]]),0)</f>
        <v>9.1989692099299998E-4</v>
      </c>
      <c r="Q1771" s="1" t="str">
        <f>"'"&amp;Table5[[#This Row],[rxn]]&amp;"'"&amp;CHAR(9)&amp;Table5[[#This Row],[kapp + (slack_ub - slack_lb)/enzload]]</f>
        <v>'RXN-FE3t_c_e_FWD-rt74770996'	0.000919896920993</v>
      </c>
      <c r="R1771" s="1">
        <f>_xlfn.XLOOKUP(Table5[[#This Row],[rxn]],Table38[name],Table38[flux],0)</f>
        <v>0</v>
      </c>
      <c r="S1771" s="1">
        <f>_xlfn.XLOOKUP(SUBSTITUTE(Table5[[#This Row],[rxn]],"RXN-","ENZLOAD-"),Table38[name],Table38[flux],0)</f>
        <v>0</v>
      </c>
      <c r="T1771" s="1" t="b">
        <f>AND(Table5[[#This Row],[ENZLOAD flux in kapp-slack.gms]]=0,Table5[[#This Row],[flux in kapp-slack.gms]]&lt;&gt;0,NOT(Table5[[#This Row],[spont or unknown?]]))</f>
        <v>0</v>
      </c>
      <c r="U1771" s="1" t="b">
        <f>OR(_xlfn.TEXTAFTER(Table5[[#This Row],[rxn]],"-",-1)="SPONT",_xlfn.TEXTAFTER(Table5[[#This Row],[rxn]],"-",-1)="UNKNOWN")</f>
        <v>0</v>
      </c>
      <c r="V1771" s="1">
        <f>_xlfn.XLOOKUP(SUBSTITUTE(Table5[[#This Row],[rxn]],"RXN-","ENZLOAD-"),Table4[rxn],Table4[ub],0)</f>
        <v>0.37007978000000002</v>
      </c>
      <c r="W1771" s="1" t="b">
        <f>AND(Table5[[#This Row],[FVA ENZLOAD flux UB]]=0,Table5[[#This Row],[ENZ not made when it should be?]])</f>
        <v>0</v>
      </c>
    </row>
    <row r="1772" spans="1:23" hidden="1">
      <c r="A1772" s="1"/>
      <c r="B1772" s="1" t="str">
        <f>_xlfn.TEXTBEFORE(Table38[[#This Row],[all fluxes from kapp-slack]]," ",,,,"")</f>
        <v/>
      </c>
      <c r="C1772" s="1">
        <f>_xlfn.NUMBERVALUE(IFERROR(_xlfn.TEXTAFTER(Table38[[#This Row],[all fluxes from kapp-slack]]," ",-1,,,""),""))</f>
        <v>0</v>
      </c>
      <c r="F1772" s="1" t="s">
        <v>7990</v>
      </c>
      <c r="G1772" s="1" t="str">
        <f>_xlfn.TEXTBEFORE(Table5[[#This Row],[rxn     kapp_old        kapp_slack_ub   kapp_slack_lb]]," ")</f>
        <v>RXN-FMNRx_c_FWD-rt8485</v>
      </c>
      <c r="H177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77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772" s="1">
        <f>_xlfn.NUMBERVALUE(_xlfn.TEXTAFTER(Table5[[#This Row],[rxn     kapp_old        kapp_slack_ub   kapp_slack_lb]]," ",-1))</f>
        <v>0</v>
      </c>
      <c r="K1772" s="1">
        <f>_xlfn.XLOOKUP(SUBSTITUTE(Table5[[#This Row],[rxn]],"RXN-","ENZLOAD-"),ENZLOAD[name],ENZLOAD[flux],0)</f>
        <v>5.8541897350999996E-7</v>
      </c>
      <c r="L1772" s="1" t="str">
        <f>"'"&amp;Table5[[#This Row],[rxn]]&amp;"'"&amp;CHAR(9)&amp;IF(AND(Table5[[#This Row],[kapp_slack_ub]]&lt;&gt;0,Table5[[#This Row],[kapp_old]]&lt;$F$1),$F$1,Table5[[#This Row],[kapp_old]])</f>
        <v>'RXN-FMNRx_c_FWD-rt8485'	27141.27779288</v>
      </c>
      <c r="M1772" s="1">
        <f>_xlfn.XLOOKUP(Table5[[#This Row],[rxn]],Table3[name],Table3[flux],$F$1)</f>
        <v>2.1221704450000001E-9</v>
      </c>
      <c r="N1772" s="1">
        <f>IFERROR(Table5[[#This Row],[min flux]]/Table5[[#This Row],[associated enzload]],"")</f>
        <v>3.6250455503279819E-3</v>
      </c>
      <c r="O1772" s="1">
        <f>_xlfn.NUMBERVALUE(IF(Table5[[#This Row],[flux/enzload]]="","",ABS($N$1-Table5[[#This Row],[flux/enzload]])))</f>
        <v>1399916317658.95</v>
      </c>
      <c r="P1772" s="1">
        <f>Table5[[#This Row],[kapp_old]]+IFERROR(((Table5[[#This Row],[kapp_slack_ub]]-Table5[[#This Row],[kapp_slack_lb]])/Table5[[#This Row],[associated enzload]]),0)</f>
        <v>27141.277792879999</v>
      </c>
      <c r="Q1772" s="1" t="str">
        <f>"'"&amp;Table5[[#This Row],[rxn]]&amp;"'"&amp;CHAR(9)&amp;Table5[[#This Row],[kapp + (slack_ub - slack_lb)/enzload]]</f>
        <v>'RXN-FMNRx_c_FWD-rt8485'	27141.27779288</v>
      </c>
      <c r="R1772" s="1">
        <f>_xlfn.XLOOKUP(Table5[[#This Row],[rxn]],Table38[name],Table38[flux],0)</f>
        <v>0</v>
      </c>
      <c r="S1772" s="1">
        <f>_xlfn.XLOOKUP(SUBSTITUTE(Table5[[#This Row],[rxn]],"RXN-","ENZLOAD-"),Table38[name],Table38[flux],0)</f>
        <v>0</v>
      </c>
      <c r="T1772" s="1" t="b">
        <f>AND(Table5[[#This Row],[ENZLOAD flux in kapp-slack.gms]]=0,Table5[[#This Row],[flux in kapp-slack.gms]]&lt;&gt;0,NOT(Table5[[#This Row],[spont or unknown?]]))</f>
        <v>0</v>
      </c>
      <c r="U1772" s="1" t="b">
        <f>OR(_xlfn.TEXTAFTER(Table5[[#This Row],[rxn]],"-",-1)="SPONT",_xlfn.TEXTAFTER(Table5[[#This Row],[rxn]],"-",-1)="UNKNOWN")</f>
        <v>0</v>
      </c>
      <c r="V1772" s="1">
        <f>_xlfn.XLOOKUP(SUBSTITUTE(Table5[[#This Row],[rxn]],"RXN-","ENZLOAD-"),Table4[rxn],Table4[ub],0)</f>
        <v>0.68775047</v>
      </c>
      <c r="W1772" s="1" t="b">
        <f>AND(Table5[[#This Row],[FVA ENZLOAD flux UB]]=0,Table5[[#This Row],[ENZ not made when it should be?]])</f>
        <v>0</v>
      </c>
    </row>
    <row r="1773" spans="1:23" hidden="1">
      <c r="A1773" s="1"/>
      <c r="B1773" s="1" t="str">
        <f>_xlfn.TEXTBEFORE(Table38[[#This Row],[all fluxes from kapp-slack]]," ",,,,"")</f>
        <v/>
      </c>
      <c r="C1773" s="1">
        <f>_xlfn.NUMBERVALUE(IFERROR(_xlfn.TEXTAFTER(Table38[[#This Row],[all fluxes from kapp-slack]]," ",-1,,,""),""))</f>
        <v>0</v>
      </c>
      <c r="F1773" s="1" t="s">
        <v>9964</v>
      </c>
      <c r="G1773" s="1" t="str">
        <f>_xlfn.TEXTBEFORE(Table5[[#This Row],[rxn     kapp_old        kapp_slack_ub   kapp_slack_lb]]," ")</f>
        <v>RXN-UPP3MT_2_c_FWD-rt2682</v>
      </c>
      <c r="H1773" s="1">
        <f>_xlfn.NUMBERVALUE(_xlfn.TEXTBEFORE(TRIM(_xlfn.TEXTAFTER(_xlfn.TEXTBEFORE(Table5[[#This Row],[rxn     kapp_old        kapp_slack_ub   kapp_slack_lb]],Table5[[#This Row],[kapp_slack_lb]],-1),Table5[[#This Row],[rxn]]))," "))</f>
        <v>1.0507274081059999E-2</v>
      </c>
      <c r="I177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773" s="1">
        <f>_xlfn.NUMBERVALUE(_xlfn.TEXTAFTER(Table5[[#This Row],[rxn     kapp_old        kapp_slack_ub   kapp_slack_lb]]," ",-1))</f>
        <v>0</v>
      </c>
      <c r="K1773" s="1">
        <f>_xlfn.XLOOKUP(SUBSTITUTE(Table5[[#This Row],[rxn]],"RXN-","ENZLOAD-"),ENZLOAD[name],ENZLOAD[flux],0)</f>
        <v>1.4049749262000001E-7</v>
      </c>
      <c r="L1773" s="1" t="str">
        <f>"'"&amp;Table5[[#This Row],[rxn]]&amp;"'"&amp;CHAR(9)&amp;IF(AND(Table5[[#This Row],[kapp_slack_ub]]&lt;&gt;0,Table5[[#This Row],[kapp_old]]&lt;$F$1),$F$1,Table5[[#This Row],[kapp_old]])</f>
        <v>'RXN-UPP3MT_2_c_FWD-rt2682'	0.01050727408106</v>
      </c>
      <c r="M1773" s="1">
        <f>_xlfn.XLOOKUP(Table5[[#This Row],[rxn]],Table3[name],Table3[flux],$F$1)</f>
        <v>3.8848570069999998E-9</v>
      </c>
      <c r="N1773" s="1">
        <f>IFERROR(Table5[[#This Row],[min flux]]/Table5[[#This Row],[associated enzload]],"")</f>
        <v>2.7650721265946528E-2</v>
      </c>
      <c r="O1773" s="1">
        <f>_xlfn.NUMBERVALUE(IF(Table5[[#This Row],[flux/enzload]]="","",ABS($N$1-Table5[[#This Row],[flux/enzload]])))</f>
        <v>1399916317658.9299</v>
      </c>
      <c r="P1773" s="1">
        <f>Table5[[#This Row],[kapp_old]]+IFERROR(((Table5[[#This Row],[kapp_slack_ub]]-Table5[[#This Row],[kapp_slack_lb]])/Table5[[#This Row],[associated enzload]]),0)</f>
        <v>1.0507274081059999E-2</v>
      </c>
      <c r="Q1773" s="1" t="str">
        <f>"'"&amp;Table5[[#This Row],[rxn]]&amp;"'"&amp;CHAR(9)&amp;Table5[[#This Row],[kapp + (slack_ub - slack_lb)/enzload]]</f>
        <v>'RXN-UPP3MT_2_c_FWD-rt2682'	0.01050727408106</v>
      </c>
      <c r="R1773" s="1">
        <f>_xlfn.XLOOKUP(Table5[[#This Row],[rxn]],Table38[name],Table38[flux],0)</f>
        <v>0</v>
      </c>
      <c r="S1773" s="1">
        <f>_xlfn.XLOOKUP(SUBSTITUTE(Table5[[#This Row],[rxn]],"RXN-","ENZLOAD-"),Table38[name],Table38[flux],0)</f>
        <v>0</v>
      </c>
      <c r="T1773" s="1" t="b">
        <f>AND(Table5[[#This Row],[ENZLOAD flux in kapp-slack.gms]]=0,Table5[[#This Row],[flux in kapp-slack.gms]]&lt;&gt;0,NOT(Table5[[#This Row],[spont or unknown?]]))</f>
        <v>0</v>
      </c>
      <c r="U1773" s="1" t="b">
        <f>OR(_xlfn.TEXTAFTER(Table5[[#This Row],[rxn]],"-",-1)="SPONT",_xlfn.TEXTAFTER(Table5[[#This Row],[rxn]],"-",-1)="UNKNOWN")</f>
        <v>0</v>
      </c>
      <c r="V1773" s="1">
        <f>_xlfn.XLOOKUP(SUBSTITUTE(Table5[[#This Row],[rxn]],"RXN-","ENZLOAD-"),Table4[rxn],Table4[ub],0)</f>
        <v>0.59061757000000004</v>
      </c>
      <c r="W1773" s="1" t="b">
        <f>AND(Table5[[#This Row],[FVA ENZLOAD flux UB]]=0,Table5[[#This Row],[ENZ not made when it should be?]])</f>
        <v>0</v>
      </c>
    </row>
    <row r="1774" spans="1:23">
      <c r="A1774" s="1"/>
      <c r="B1774" s="1" t="str">
        <f>_xlfn.TEXTBEFORE(Table38[[#This Row],[all fluxes from kapp-slack]]," ",,,,"")</f>
        <v/>
      </c>
      <c r="C1774" s="1">
        <f>_xlfn.NUMBERVALUE(IFERROR(_xlfn.TEXTAFTER(Table38[[#This Row],[all fluxes from kapp-slack]]," ",-1,,,""),""))</f>
        <v>0</v>
      </c>
      <c r="F1774" s="1" t="s">
        <v>9585</v>
      </c>
      <c r="G1774" s="1" t="str">
        <f>_xlfn.TEXTBEFORE(Table5[[#This Row],[rxn     kapp_old        kapp_slack_ub   kapp_slack_lb]]," ")</f>
        <v>RXN-RBFK_m_FWD-rt0930_m</v>
      </c>
      <c r="H1774" s="1">
        <f>_xlfn.NUMBERVALUE(_xlfn.TEXTBEFORE(TRIM(_xlfn.TEXTAFTER(_xlfn.TEXTBEFORE(Table5[[#This Row],[rxn     kapp_old        kapp_slack_ub   kapp_slack_lb]],Table5[[#This Row],[kapp_slack_lb]],-1),Table5[[#This Row],[rxn]]))," "))</f>
        <v>5.4566262168600002E-4</v>
      </c>
      <c r="I177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4.69975927617E-4</v>
      </c>
      <c r="J1774" s="1">
        <f>_xlfn.NUMBERVALUE(_xlfn.TEXTAFTER(Table5[[#This Row],[rxn     kapp_old        kapp_slack_ub   kapp_slack_lb]]," ",-1))</f>
        <v>0</v>
      </c>
      <c r="K1774" s="1">
        <f>_xlfn.XLOOKUP(SUBSTITUTE(Table5[[#This Row],[rxn]],"RXN-","ENZLOAD-"),ENZLOAD[name],ENZLOAD[flux],0)</f>
        <v>7.2907409979999996E-7</v>
      </c>
      <c r="L1774" s="1" t="str">
        <f>"'"&amp;Table5[[#This Row],[rxn]]&amp;"'"&amp;CHAR(9)&amp;IF(AND(Table5[[#This Row],[kapp_slack_ub]]&lt;&gt;0,Table5[[#This Row],[kapp_old]]&lt;$F$1),$F$1,Table5[[#This Row],[kapp_old]])</f>
        <v>'RXN-RBFK_m_FWD-rt0930_m'	27141.27779288</v>
      </c>
      <c r="M1774" s="1">
        <f>_xlfn.XLOOKUP(Table5[[#This Row],[rxn]],Table3[name],Table3[flux],$F$1)</f>
        <v>3.0598465599000001E-8</v>
      </c>
      <c r="N1774" s="1">
        <f>IFERROR(Table5[[#This Row],[min flux]]/Table5[[#This Row],[associated enzload]],"")</f>
        <v>4.1968937872561639E-2</v>
      </c>
      <c r="O1774" s="1">
        <f>_xlfn.NUMBERVALUE(IF(Table5[[#This Row],[flux/enzload]]="","",ABS($N$1-Table5[[#This Row],[flux/enzload]])))</f>
        <v>1399916317658.9099</v>
      </c>
      <c r="P1774" s="1">
        <f>Table5[[#This Row],[kapp_old]]+IFERROR(((Table5[[#This Row],[kapp_slack_ub]]-Table5[[#This Row],[kapp_slack_lb]])/Table5[[#This Row],[associated enzload]]),0)</f>
        <v>644.62079447673273</v>
      </c>
      <c r="Q1774" s="1" t="str">
        <f>"'"&amp;Table5[[#This Row],[rxn]]&amp;"'"&amp;CHAR(9)&amp;Table5[[#This Row],[kapp + (slack_ub - slack_lb)/enzload]]</f>
        <v>'RXN-RBFK_m_FWD-rt0930_m'	644.620794476733</v>
      </c>
      <c r="R1774" s="1">
        <f>_xlfn.XLOOKUP(Table5[[#This Row],[rxn]],Table38[name],Table38[flux],0)</f>
        <v>1.215737539E-6</v>
      </c>
      <c r="S1774" s="1">
        <f>_xlfn.XLOOKUP(SUBSTITUTE(Table5[[#This Row],[rxn]],"RXN-","ENZLOAD-"),Table38[name],Table38[flux],0)</f>
        <v>0</v>
      </c>
      <c r="T1774" s="1" t="b">
        <f>AND(Table5[[#This Row],[ENZLOAD flux in kapp-slack.gms]]=0,Table5[[#This Row],[flux in kapp-slack.gms]]&lt;&gt;0,NOT(Table5[[#This Row],[spont or unknown?]]))</f>
        <v>1</v>
      </c>
      <c r="U1774" s="1" t="b">
        <f>OR(_xlfn.TEXTAFTER(Table5[[#This Row],[rxn]],"-",-1)="SPONT",_xlfn.TEXTAFTER(Table5[[#This Row],[rxn]],"-",-1)="UNKNOWN")</f>
        <v>0</v>
      </c>
      <c r="V1774" s="1">
        <f>_xlfn.XLOOKUP(SUBSTITUTE(Table5[[#This Row],[rxn]],"RXN-","ENZLOAD-"),Table4[rxn],Table4[ub],0)</f>
        <v>1.6055206200000001</v>
      </c>
      <c r="W1774" s="1" t="b">
        <f>AND(Table5[[#This Row],[FVA ENZLOAD flux UB]]=0,Table5[[#This Row],[ENZ not made when it should be?]])</f>
        <v>0</v>
      </c>
    </row>
    <row r="1775" spans="1:23" hidden="1">
      <c r="A1775" s="1"/>
      <c r="B1775" s="1" t="str">
        <f>_xlfn.TEXTBEFORE(Table38[[#This Row],[all fluxes from kapp-slack]]," ",,,,"")</f>
        <v/>
      </c>
      <c r="C1775" s="1">
        <f>_xlfn.NUMBERVALUE(IFERROR(_xlfn.TEXTAFTER(Table38[[#This Row],[all fluxes from kapp-slack]]," ",-1,,,""),""))</f>
        <v>0</v>
      </c>
      <c r="F1775" s="1" t="s">
        <v>9656</v>
      </c>
      <c r="G1775" s="1" t="str">
        <f>_xlfn.TEXTBEFORE(Table5[[#This Row],[rxn     kapp_old        kapp_slack_ub   kapp_slack_lb]]," ")</f>
        <v>RXN-SHCHD2_c_FWD-rt5201</v>
      </c>
      <c r="H1775" s="1">
        <f>_xlfn.NUMBERVALUE(_xlfn.TEXTBEFORE(TRIM(_xlfn.TEXTAFTER(_xlfn.TEXTBEFORE(Table5[[#This Row],[rxn     kapp_old        kapp_slack_ub   kapp_slack_lb]],Table5[[#This Row],[kapp_slack_lb]],-1),Table5[[#This Row],[rxn]]))," "))</f>
        <v>3.4977923241500002E-2</v>
      </c>
      <c r="I177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775" s="1">
        <f>_xlfn.NUMBERVALUE(_xlfn.TEXTAFTER(Table5[[#This Row],[rxn     kapp_old        kapp_slack_ub   kapp_slack_lb]]," ",-1))</f>
        <v>0</v>
      </c>
      <c r="K1775" s="1">
        <f>_xlfn.XLOOKUP(SUBSTITUTE(Table5[[#This Row],[rxn]],"RXN-","ENZLOAD-"),ENZLOAD[name],ENZLOAD[flux],0)</f>
        <v>8.4410137930000003E-8</v>
      </c>
      <c r="L1775" s="1" t="str">
        <f>"'"&amp;Table5[[#This Row],[rxn]]&amp;"'"&amp;CHAR(9)&amp;IF(AND(Table5[[#This Row],[kapp_slack_ub]]&lt;&gt;0,Table5[[#This Row],[kapp_old]]&lt;$F$1),$F$1,Table5[[#This Row],[kapp_old]])</f>
        <v>'RXN-SHCHD2_c_FWD-rt5201'	0.0349779232415</v>
      </c>
      <c r="M1775" s="1">
        <f>_xlfn.XLOOKUP(Table5[[#This Row],[rxn]],Table3[name],Table3[flux],$F$1)</f>
        <v>3.8848570069999998E-9</v>
      </c>
      <c r="N1775" s="1">
        <f>IFERROR(Table5[[#This Row],[min flux]]/Table5[[#This Row],[associated enzload]],"")</f>
        <v>4.6023583212500503E-2</v>
      </c>
      <c r="O1775" s="1">
        <f>_xlfn.NUMBERVALUE(IF(Table5[[#This Row],[flux/enzload]]="","",ABS($N$1-Table5[[#This Row],[flux/enzload]])))</f>
        <v>1399916317658.9099</v>
      </c>
      <c r="P1775" s="1">
        <f>Table5[[#This Row],[kapp_old]]+IFERROR(((Table5[[#This Row],[kapp_slack_ub]]-Table5[[#This Row],[kapp_slack_lb]])/Table5[[#This Row],[associated enzload]]),0)</f>
        <v>3.4977923241500002E-2</v>
      </c>
      <c r="Q1775" s="1" t="str">
        <f>"'"&amp;Table5[[#This Row],[rxn]]&amp;"'"&amp;CHAR(9)&amp;Table5[[#This Row],[kapp + (slack_ub - slack_lb)/enzload]]</f>
        <v>'RXN-SHCHD2_c_FWD-rt5201'	0.0349779232415</v>
      </c>
      <c r="R1775" s="1">
        <f>_xlfn.XLOOKUP(Table5[[#This Row],[rxn]],Table38[name],Table38[flux],0)</f>
        <v>0</v>
      </c>
      <c r="S1775" s="1">
        <f>_xlfn.XLOOKUP(SUBSTITUTE(Table5[[#This Row],[rxn]],"RXN-","ENZLOAD-"),Table38[name],Table38[flux],0)</f>
        <v>0</v>
      </c>
      <c r="T1775" s="1" t="b">
        <f>AND(Table5[[#This Row],[ENZLOAD flux in kapp-slack.gms]]=0,Table5[[#This Row],[flux in kapp-slack.gms]]&lt;&gt;0,NOT(Table5[[#This Row],[spont or unknown?]]))</f>
        <v>0</v>
      </c>
      <c r="U1775" s="1" t="b">
        <f>OR(_xlfn.TEXTAFTER(Table5[[#This Row],[rxn]],"-",-1)="SPONT",_xlfn.TEXTAFTER(Table5[[#This Row],[rxn]],"-",-1)="UNKNOWN")</f>
        <v>0</v>
      </c>
      <c r="V1775" s="1">
        <f>_xlfn.XLOOKUP(SUBSTITUTE(Table5[[#This Row],[rxn]],"RXN-","ENZLOAD-"),Table4[rxn],Table4[ub],0)</f>
        <v>1.1878596400000001</v>
      </c>
      <c r="W1775" s="1" t="b">
        <f>AND(Table5[[#This Row],[FVA ENZLOAD flux UB]]=0,Table5[[#This Row],[ENZ not made when it should be?]])</f>
        <v>0</v>
      </c>
    </row>
    <row r="1776" spans="1:23" hidden="1">
      <c r="A1776" s="1"/>
      <c r="B1776" s="1" t="str">
        <f>_xlfn.TEXTBEFORE(Table38[[#This Row],[all fluxes from kapp-slack]]," ",,,,"")</f>
        <v/>
      </c>
      <c r="C1776" s="1">
        <f>_xlfn.NUMBERVALUE(IFERROR(_xlfn.TEXTAFTER(Table38[[#This Row],[all fluxes from kapp-slack]]," ",-1,,,""),""))</f>
        <v>0</v>
      </c>
      <c r="F1776" s="1" t="s">
        <v>9657</v>
      </c>
      <c r="G1776" s="1" t="str">
        <f>_xlfn.TEXTBEFORE(Table5[[#This Row],[rxn     kapp_old        kapp_slack_ub   kapp_slack_lb]]," ")</f>
        <v>RXN-SHCHF_c_FWD-rt5201</v>
      </c>
      <c r="H1776" s="1">
        <f>_xlfn.NUMBERVALUE(_xlfn.TEXTBEFORE(TRIM(_xlfn.TEXTAFTER(_xlfn.TEXTBEFORE(Table5[[#This Row],[rxn     kapp_old        kapp_slack_ub   kapp_slack_lb]],Table5[[#This Row],[kapp_slack_lb]],-1),Table5[[#This Row],[rxn]]))," "))</f>
        <v>3.4977923241500002E-2</v>
      </c>
      <c r="I177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776" s="1">
        <f>_xlfn.NUMBERVALUE(_xlfn.TEXTAFTER(Table5[[#This Row],[rxn     kapp_old        kapp_slack_ub   kapp_slack_lb]]," ",-1))</f>
        <v>0</v>
      </c>
      <c r="K1776" s="1">
        <f>_xlfn.XLOOKUP(SUBSTITUTE(Table5[[#This Row],[rxn]],"RXN-","ENZLOAD-"),ENZLOAD[name],ENZLOAD[flux],0)</f>
        <v>8.4410137930000003E-8</v>
      </c>
      <c r="L1776" s="1" t="str">
        <f>"'"&amp;Table5[[#This Row],[rxn]]&amp;"'"&amp;CHAR(9)&amp;IF(AND(Table5[[#This Row],[kapp_slack_ub]]&lt;&gt;0,Table5[[#This Row],[kapp_old]]&lt;$F$1),$F$1,Table5[[#This Row],[kapp_old]])</f>
        <v>'RXN-SHCHF_c_FWD-rt5201'	0.0349779232415</v>
      </c>
      <c r="M1776" s="1">
        <f>_xlfn.XLOOKUP(Table5[[#This Row],[rxn]],Table3[name],Table3[flux],$F$1)</f>
        <v>3.8848570069999998E-9</v>
      </c>
      <c r="N1776" s="1">
        <f>IFERROR(Table5[[#This Row],[min flux]]/Table5[[#This Row],[associated enzload]],"")</f>
        <v>4.6023583212500503E-2</v>
      </c>
      <c r="O1776" s="1">
        <f>_xlfn.NUMBERVALUE(IF(Table5[[#This Row],[flux/enzload]]="","",ABS($N$1-Table5[[#This Row],[flux/enzload]])))</f>
        <v>1399916317658.9099</v>
      </c>
      <c r="P1776" s="1">
        <f>Table5[[#This Row],[kapp_old]]+IFERROR(((Table5[[#This Row],[kapp_slack_ub]]-Table5[[#This Row],[kapp_slack_lb]])/Table5[[#This Row],[associated enzload]]),0)</f>
        <v>3.4977923241500002E-2</v>
      </c>
      <c r="Q1776" s="1" t="str">
        <f>"'"&amp;Table5[[#This Row],[rxn]]&amp;"'"&amp;CHAR(9)&amp;Table5[[#This Row],[kapp + (slack_ub - slack_lb)/enzload]]</f>
        <v>'RXN-SHCHF_c_FWD-rt5201'	0.0349779232415</v>
      </c>
      <c r="R1776" s="1">
        <f>_xlfn.XLOOKUP(Table5[[#This Row],[rxn]],Table38[name],Table38[flux],0)</f>
        <v>0</v>
      </c>
      <c r="S1776" s="1">
        <f>_xlfn.XLOOKUP(SUBSTITUTE(Table5[[#This Row],[rxn]],"RXN-","ENZLOAD-"),Table38[name],Table38[flux],0)</f>
        <v>0</v>
      </c>
      <c r="T1776" s="1" t="b">
        <f>AND(Table5[[#This Row],[ENZLOAD flux in kapp-slack.gms]]=0,Table5[[#This Row],[flux in kapp-slack.gms]]&lt;&gt;0,NOT(Table5[[#This Row],[spont or unknown?]]))</f>
        <v>0</v>
      </c>
      <c r="U1776" s="1" t="b">
        <f>OR(_xlfn.TEXTAFTER(Table5[[#This Row],[rxn]],"-",-1)="SPONT",_xlfn.TEXTAFTER(Table5[[#This Row],[rxn]],"-",-1)="UNKNOWN")</f>
        <v>0</v>
      </c>
      <c r="V1776" s="1">
        <f>_xlfn.XLOOKUP(SUBSTITUTE(Table5[[#This Row],[rxn]],"RXN-","ENZLOAD-"),Table4[rxn],Table4[ub],0)</f>
        <v>1.1878596400000001</v>
      </c>
      <c r="W1776" s="1" t="b">
        <f>AND(Table5[[#This Row],[FVA ENZLOAD flux UB]]=0,Table5[[#This Row],[ENZ not made when it should be?]])</f>
        <v>0</v>
      </c>
    </row>
    <row r="1777" spans="1:23" hidden="1">
      <c r="A1777" s="1"/>
      <c r="B1777" s="1" t="str">
        <f>_xlfn.TEXTBEFORE(Table38[[#This Row],[all fluxes from kapp-slack]]," ",,,,"")</f>
        <v/>
      </c>
      <c r="C1777" s="1">
        <f>_xlfn.NUMBERVALUE(IFERROR(_xlfn.TEXTAFTER(Table38[[#This Row],[all fluxes from kapp-slack]]," ",-1,,,""),""))</f>
        <v>0</v>
      </c>
      <c r="F1777" s="1" t="s">
        <v>6936</v>
      </c>
      <c r="G1777" s="1" t="str">
        <f>_xlfn.TEXTBEFORE(Table5[[#This Row],[rxn     kapp_old        kapp_slack_ub   kapp_slack_lb]]," ")</f>
        <v>RXN-ADK1_m_FWD-rt6761</v>
      </c>
      <c r="H1777" s="1">
        <f>_xlfn.NUMBERVALUE(_xlfn.TEXTBEFORE(TRIM(_xlfn.TEXTAFTER(_xlfn.TEXTBEFORE(Table5[[#This Row],[rxn     kapp_old        kapp_slack_ub   kapp_slack_lb]],Table5[[#This Row],[kapp_slack_lb]],-1),Table5[[#This Row],[rxn]]))," "))</f>
        <v>3417589.8519514999</v>
      </c>
      <c r="I177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777" s="1">
        <f>_xlfn.NUMBERVALUE(_xlfn.TEXTAFTER(Table5[[#This Row],[rxn     kapp_old        kapp_slack_ub   kapp_slack_lb]]," ",-1))</f>
        <v>0</v>
      </c>
      <c r="K1777" s="1">
        <f>_xlfn.XLOOKUP(SUBSTITUTE(Table5[[#This Row],[rxn]],"RXN-","ENZLOAD-"),ENZLOAD[name],ENZLOAD[flux],0)</f>
        <v>5.8754580889999996E-7</v>
      </c>
      <c r="L1777" s="1" t="str">
        <f>"'"&amp;Table5[[#This Row],[rxn]]&amp;"'"&amp;CHAR(9)&amp;IF(AND(Table5[[#This Row],[kapp_slack_ub]]&lt;&gt;0,Table5[[#This Row],[kapp_old]]&lt;$F$1),$F$1,Table5[[#This Row],[kapp_old]])</f>
        <v>'RXN-ADK1_m_FWD-rt6761'	3417589.8519515</v>
      </c>
      <c r="M1777" s="1">
        <f>_xlfn.XLOOKUP(Table5[[#This Row],[rxn]],Table3[name],Table3[flux],$F$1)</f>
        <v>2.9551548534999999E-8</v>
      </c>
      <c r="N1777" s="1">
        <f>IFERROR(Table5[[#This Row],[min flux]]/Table5[[#This Row],[associated enzload]],"")</f>
        <v>5.0296586389282985E-2</v>
      </c>
      <c r="O1777" s="1">
        <f>_xlfn.NUMBERVALUE(IF(Table5[[#This Row],[flux/enzload]]="","",ABS($N$1-Table5[[#This Row],[flux/enzload]])))</f>
        <v>1399916317658.8999</v>
      </c>
      <c r="P1777" s="1">
        <f>Table5[[#This Row],[kapp_old]]+IFERROR(((Table5[[#This Row],[kapp_slack_ub]]-Table5[[#This Row],[kapp_slack_lb]])/Table5[[#This Row],[associated enzload]]),0)</f>
        <v>3417589.8519514999</v>
      </c>
      <c r="Q1777" s="1" t="str">
        <f>"'"&amp;Table5[[#This Row],[rxn]]&amp;"'"&amp;CHAR(9)&amp;Table5[[#This Row],[kapp + (slack_ub - slack_lb)/enzload]]</f>
        <v>'RXN-ADK1_m_FWD-rt6761'	3417589.8519515</v>
      </c>
      <c r="R1777" s="1">
        <f>_xlfn.XLOOKUP(Table5[[#This Row],[rxn]],Table38[name],Table38[flux],0)</f>
        <v>1.111542807E-6</v>
      </c>
      <c r="S1777" s="1">
        <f>_xlfn.XLOOKUP(SUBSTITUTE(Table5[[#This Row],[rxn]],"RXN-","ENZLOAD-"),Table38[name],Table38[flux],0)</f>
        <v>0</v>
      </c>
      <c r="T1777" s="1" t="b">
        <f>AND(Table5[[#This Row],[ENZLOAD flux in kapp-slack.gms]]=0,Table5[[#This Row],[flux in kapp-slack.gms]]&lt;&gt;0,NOT(Table5[[#This Row],[spont or unknown?]]))</f>
        <v>1</v>
      </c>
      <c r="U1777" s="1" t="b">
        <f>OR(_xlfn.TEXTAFTER(Table5[[#This Row],[rxn]],"-",-1)="SPONT",_xlfn.TEXTAFTER(Table5[[#This Row],[rxn]],"-",-1)="UNKNOWN")</f>
        <v>0</v>
      </c>
      <c r="V1777" s="1">
        <f>_xlfn.XLOOKUP(SUBSTITUTE(Table5[[#This Row],[rxn]],"RXN-","ENZLOAD-"),Table4[rxn],Table4[ub],0)</f>
        <v>1.43162772</v>
      </c>
      <c r="W1777" s="1" t="b">
        <f>AND(Table5[[#This Row],[FVA ENZLOAD flux UB]]=0,Table5[[#This Row],[ENZ not made when it should be?]])</f>
        <v>0</v>
      </c>
    </row>
    <row r="1778" spans="1:23">
      <c r="A1778" s="1"/>
      <c r="B1778" s="1" t="str">
        <f>_xlfn.TEXTBEFORE(Table38[[#This Row],[all fluxes from kapp-slack]]," ",,,,"")</f>
        <v/>
      </c>
      <c r="C1778" s="1">
        <f>_xlfn.NUMBERVALUE(IFERROR(_xlfn.TEXTAFTER(Table38[[#This Row],[all fluxes from kapp-slack]]," ",-1,,,""),""))</f>
        <v>0</v>
      </c>
      <c r="F1778" s="1" t="s">
        <v>7989</v>
      </c>
      <c r="G1778" s="1" t="str">
        <f>_xlfn.TEXTBEFORE(Table5[[#This Row],[rxn     kapp_old        kapp_slack_ub   kapp_slack_lb]]," ")</f>
        <v>RXN-FMNAT_m_FWD-rt3174_m</v>
      </c>
      <c r="H177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77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4.2969666123200001E-4</v>
      </c>
      <c r="J1778" s="1">
        <f>_xlfn.NUMBERVALUE(_xlfn.TEXTAFTER(Table5[[#This Row],[rxn     kapp_old        kapp_slack_ub   kapp_slack_lb]]," ",-1))</f>
        <v>0</v>
      </c>
      <c r="K1778" s="1">
        <f>_xlfn.XLOOKUP(SUBSTITUTE(Table5[[#This Row],[rxn]],"RXN-","ENZLOAD-"),ENZLOAD[name],ENZLOAD[flux],0)</f>
        <v>9.2222028299999998E-8</v>
      </c>
      <c r="L1778" s="1" t="str">
        <f>"'"&amp;Table5[[#This Row],[rxn]]&amp;"'"&amp;CHAR(9)&amp;IF(AND(Table5[[#This Row],[kapp_slack_ub]]&lt;&gt;0,Table5[[#This Row],[kapp_old]]&lt;$F$1),$F$1,Table5[[#This Row],[kapp_old]])</f>
        <v>'RXN-FMNAT_m_FWD-rt3174_m'	27141.27779288</v>
      </c>
      <c r="M1778" s="1">
        <f>_xlfn.XLOOKUP(Table5[[#This Row],[rxn]],Table3[name],Table3[flux],$F$1)</f>
        <v>2.9551548534999999E-8</v>
      </c>
      <c r="N1778" s="1">
        <f>IFERROR(Table5[[#This Row],[min flux]]/Table5[[#This Row],[associated enzload]],"")</f>
        <v>0.32043915190054434</v>
      </c>
      <c r="O1778" s="1">
        <f>_xlfn.NUMBERVALUE(IF(Table5[[#This Row],[flux/enzload]]="","",ABS($N$1-Table5[[#This Row],[flux/enzload]])))</f>
        <v>1399916317658.6299</v>
      </c>
      <c r="P1778" s="1">
        <f>Table5[[#This Row],[kapp_old]]+IFERROR(((Table5[[#This Row],[kapp_slack_ub]]-Table5[[#This Row],[kapp_slack_lb]])/Table5[[#This Row],[associated enzload]]),0)</f>
        <v>31800.64897732401</v>
      </c>
      <c r="Q1778" s="1" t="str">
        <f>"'"&amp;Table5[[#This Row],[rxn]]&amp;"'"&amp;CHAR(9)&amp;Table5[[#This Row],[kapp + (slack_ub - slack_lb)/enzload]]</f>
        <v>'RXN-FMNAT_m_FWD-rt3174_m'	31800.648977324</v>
      </c>
      <c r="R1778" s="1">
        <f>_xlfn.XLOOKUP(Table5[[#This Row],[rxn]],Table38[name],Table38[flux],0)</f>
        <v>1.111542807E-6</v>
      </c>
      <c r="S1778" s="1">
        <f>_xlfn.XLOOKUP(SUBSTITUTE(Table5[[#This Row],[rxn]],"RXN-","ENZLOAD-"),Table38[name],Table38[flux],0)</f>
        <v>0</v>
      </c>
      <c r="T1778" s="1" t="b">
        <f>AND(Table5[[#This Row],[ENZLOAD flux in kapp-slack.gms]]=0,Table5[[#This Row],[flux in kapp-slack.gms]]&lt;&gt;0,NOT(Table5[[#This Row],[spont or unknown?]]))</f>
        <v>1</v>
      </c>
      <c r="U1778" s="1" t="b">
        <f>OR(_xlfn.TEXTAFTER(Table5[[#This Row],[rxn]],"-",-1)="SPONT",_xlfn.TEXTAFTER(Table5[[#This Row],[rxn]],"-",-1)="UNKNOWN")</f>
        <v>0</v>
      </c>
      <c r="V1778" s="1">
        <f>_xlfn.XLOOKUP(SUBSTITUTE(Table5[[#This Row],[rxn]],"RXN-","ENZLOAD-"),Table4[rxn],Table4[ub],0)</f>
        <v>1.2574464000000001</v>
      </c>
      <c r="W1778" s="1" t="b">
        <f>AND(Table5[[#This Row],[FVA ENZLOAD flux UB]]=0,Table5[[#This Row],[ENZ not made when it should be?]])</f>
        <v>0</v>
      </c>
    </row>
    <row r="1779" spans="1:23">
      <c r="A1779" s="1"/>
      <c r="B1779" s="1" t="str">
        <f>_xlfn.TEXTBEFORE(Table38[[#This Row],[all fluxes from kapp-slack]]," ",,,,"")</f>
        <v/>
      </c>
      <c r="C1779" s="1">
        <f>_xlfn.NUMBERVALUE(IFERROR(_xlfn.TEXTAFTER(Table38[[#This Row],[all fluxes from kapp-slack]]," ",-1,,,""),""))</f>
        <v>0</v>
      </c>
      <c r="F1779" s="1" t="s">
        <v>8657</v>
      </c>
      <c r="G1779" s="1" t="str">
        <f>_xlfn.TEXTBEFORE(Table5[[#This Row],[rxn     kapp_old        kapp_slack_ub   kapp_slack_lb]]," ")</f>
        <v>RXN-KARA2i_m_FWD-rt0808</v>
      </c>
      <c r="H1779" s="1">
        <f>_xlfn.NUMBERVALUE(_xlfn.TEXTBEFORE(TRIM(_xlfn.TEXTAFTER(_xlfn.TEXTBEFORE(Table5[[#This Row],[rxn     kapp_old        kapp_slack_ub   kapp_slack_lb]],Table5[[#This Row],[kapp_slack_lb]],-1),Table5[[#This Row],[rxn]]))," "))</f>
        <v>3.93463248431553</v>
      </c>
      <c r="I177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9.1894352949748903</v>
      </c>
      <c r="J1779" s="1">
        <f>_xlfn.NUMBERVALUE(_xlfn.TEXTAFTER(Table5[[#This Row],[rxn     kapp_old        kapp_slack_ub   kapp_slack_lb]]," ",-1))</f>
        <v>0</v>
      </c>
      <c r="K1779" s="1">
        <f>_xlfn.XLOOKUP(SUBSTITUTE(Table5[[#This Row],[rxn]],"RXN-","ENZLOAD-"),ENZLOAD[name],ENZLOAD[flux],0)</f>
        <v>1.5358719563229999E-5</v>
      </c>
      <c r="L1779" s="1" t="str">
        <f>"'"&amp;Table5[[#This Row],[rxn]]&amp;"'"&amp;CHAR(9)&amp;IF(AND(Table5[[#This Row],[kapp_slack_ub]]&lt;&gt;0,Table5[[#This Row],[kapp_old]]&lt;$F$1),$F$1,Table5[[#This Row],[kapp_old]])</f>
        <v>'RXN-KARA2i_m_FWD-rt0808'	27141.27779288</v>
      </c>
      <c r="M1779" s="1">
        <f>_xlfn.XLOOKUP(Table5[[#This Row],[rxn]],Table3[name],Table3[flux],$F$1)</f>
        <v>3.7754770037863997E-5</v>
      </c>
      <c r="N1779" s="1">
        <f>IFERROR(Table5[[#This Row],[min flux]]/Table5[[#This Row],[associated enzload]],"")</f>
        <v>2.458197760720362</v>
      </c>
      <c r="O1779" s="1">
        <f>_xlfn.NUMBERVALUE(IF(Table5[[#This Row],[flux/enzload]]="","",ABS($N$1-Table5[[#This Row],[flux/enzload]])))</f>
        <v>1399916317656.5</v>
      </c>
      <c r="P1779" s="1">
        <f>Table5[[#This Row],[kapp_old]]+IFERROR(((Table5[[#This Row],[kapp_slack_ub]]-Table5[[#This Row],[kapp_slack_lb]])/Table5[[#This Row],[associated enzload]]),0)</f>
        <v>598324.33869631868</v>
      </c>
      <c r="Q1779" s="1" t="str">
        <f>"'"&amp;Table5[[#This Row],[rxn]]&amp;"'"&amp;CHAR(9)&amp;Table5[[#This Row],[kapp + (slack_ub - slack_lb)/enzload]]</f>
        <v>'RXN-KARA2i_m_FWD-rt0808'	598324.338696319</v>
      </c>
      <c r="R1779" s="1">
        <f>_xlfn.XLOOKUP(Table5[[#This Row],[rxn]],Table38[name],Table38[flux],0)</f>
        <v>2.3771305714608001E-2</v>
      </c>
      <c r="S1779" s="1">
        <f>_xlfn.XLOOKUP(SUBSTITUTE(Table5[[#This Row],[rxn]],"RXN-","ENZLOAD-"),Table38[name],Table38[flux],0)</f>
        <v>0</v>
      </c>
      <c r="T1779" s="1" t="b">
        <f>AND(Table5[[#This Row],[ENZLOAD flux in kapp-slack.gms]]=0,Table5[[#This Row],[flux in kapp-slack.gms]]&lt;&gt;0,NOT(Table5[[#This Row],[spont or unknown?]]))</f>
        <v>1</v>
      </c>
      <c r="U1779" s="1" t="b">
        <f>OR(_xlfn.TEXTAFTER(Table5[[#This Row],[rxn]],"-",-1)="SPONT",_xlfn.TEXTAFTER(Table5[[#This Row],[rxn]],"-",-1)="UNKNOWN")</f>
        <v>0</v>
      </c>
      <c r="V1779" s="1">
        <f>_xlfn.XLOOKUP(SUBSTITUTE(Table5[[#This Row],[rxn]],"RXN-","ENZLOAD-"),Table4[rxn],Table4[ub],0)</f>
        <v>0.99183520000000003</v>
      </c>
      <c r="W1779" s="1" t="b">
        <f>AND(Table5[[#This Row],[FVA ENZLOAD flux UB]]=0,Table5[[#This Row],[ENZ not made when it should be?]])</f>
        <v>0</v>
      </c>
    </row>
    <row r="1780" spans="1:23" hidden="1">
      <c r="A1780" s="1"/>
      <c r="B1780" s="1" t="str">
        <f>_xlfn.TEXTBEFORE(Table38[[#This Row],[all fluxes from kapp-slack]]," ",,,,"")</f>
        <v/>
      </c>
      <c r="C1780" s="1">
        <f>_xlfn.NUMBERVALUE(IFERROR(_xlfn.TEXTAFTER(Table38[[#This Row],[all fluxes from kapp-slack]]," ",-1,,,""),""))</f>
        <v>0</v>
      </c>
      <c r="F1780" s="1" t="s">
        <v>7485</v>
      </c>
      <c r="G1780" s="1" t="str">
        <f>_xlfn.TEXTBEFORE(Table5[[#This Row],[rxn     kapp_old        kapp_slack_ub   kapp_slack_lb]]," ")</f>
        <v>RXN-CYSS_c_FWD-rt3663</v>
      </c>
      <c r="H1780" s="1">
        <f>_xlfn.NUMBERVALUE(_xlfn.TEXTBEFORE(TRIM(_xlfn.TEXTAFTER(_xlfn.TEXTBEFORE(Table5[[#This Row],[rxn     kapp_old        kapp_slack_ub   kapp_slack_lb]],Table5[[#This Row],[kapp_slack_lb]],-1),Table5[[#This Row],[rxn]]))," "))</f>
        <v>6.2506596149583196</v>
      </c>
      <c r="I178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780" s="1">
        <f>_xlfn.NUMBERVALUE(_xlfn.TEXTAFTER(Table5[[#This Row],[rxn     kapp_old        kapp_slack_ub   kapp_slack_lb]]," ",-1))</f>
        <v>0</v>
      </c>
      <c r="K1780" s="1">
        <f>_xlfn.XLOOKUP(SUBSTITUTE(Table5[[#This Row],[rxn]],"RXN-","ENZLOAD-"),ENZLOAD[name],ENZLOAD[flux],0)</f>
        <v>2.7549849504700001E-6</v>
      </c>
      <c r="L1780" s="1" t="str">
        <f>"'"&amp;Table5[[#This Row],[rxn]]&amp;"'"&amp;CHAR(9)&amp;IF(AND(Table5[[#This Row],[kapp_slack_ub]]&lt;&gt;0,Table5[[#This Row],[kapp_old]]&lt;$F$1),$F$1,Table5[[#This Row],[kapp_old]])</f>
        <v>'RXN-CYSS_c_FWD-rt3663'	6.25065961495832</v>
      </c>
      <c r="M1780" s="1">
        <f>_xlfn.XLOOKUP(Table5[[#This Row],[rxn]],Table3[name],Table3[flux],$F$1)</f>
        <v>7.562264619296E-6</v>
      </c>
      <c r="N1780" s="1">
        <f>IFERROR(Table5[[#This Row],[min flux]]/Table5[[#This Row],[associated enzload]],"")</f>
        <v>2.7449386313365807</v>
      </c>
      <c r="O1780" s="1">
        <f>_xlfn.NUMBERVALUE(IF(Table5[[#This Row],[flux/enzload]]="","",ABS($N$1-Table5[[#This Row],[flux/enzload]])))</f>
        <v>1399916317656.21</v>
      </c>
      <c r="P1780" s="1">
        <f>Table5[[#This Row],[kapp_old]]+IFERROR(((Table5[[#This Row],[kapp_slack_ub]]-Table5[[#This Row],[kapp_slack_lb]])/Table5[[#This Row],[associated enzload]]),0)</f>
        <v>6.2506596149583196</v>
      </c>
      <c r="Q1780" s="1" t="str">
        <f>"'"&amp;Table5[[#This Row],[rxn]]&amp;"'"&amp;CHAR(9)&amp;Table5[[#This Row],[kapp + (slack_ub - slack_lb)/enzload]]</f>
        <v>'RXN-CYSS_c_FWD-rt3663'	6.25065961495832</v>
      </c>
      <c r="R1780" s="1">
        <f>_xlfn.XLOOKUP(Table5[[#This Row],[rxn]],Table38[name],Table38[flux],0)</f>
        <v>0</v>
      </c>
      <c r="S1780" s="1">
        <f>_xlfn.XLOOKUP(SUBSTITUTE(Table5[[#This Row],[rxn]],"RXN-","ENZLOAD-"),Table38[name],Table38[flux],0)</f>
        <v>0</v>
      </c>
      <c r="T1780" s="1" t="b">
        <f>AND(Table5[[#This Row],[ENZLOAD flux in kapp-slack.gms]]=0,Table5[[#This Row],[flux in kapp-slack.gms]]&lt;&gt;0,NOT(Table5[[#This Row],[spont or unknown?]]))</f>
        <v>0</v>
      </c>
      <c r="U1780" s="1" t="b">
        <f>OR(_xlfn.TEXTAFTER(Table5[[#This Row],[rxn]],"-",-1)="SPONT",_xlfn.TEXTAFTER(Table5[[#This Row],[rxn]],"-",-1)="UNKNOWN")</f>
        <v>0</v>
      </c>
      <c r="V1780" s="1">
        <f>_xlfn.XLOOKUP(SUBSTITUTE(Table5[[#This Row],[rxn]],"RXN-","ENZLOAD-"),Table4[rxn],Table4[ub],0)</f>
        <v>1.0298137700000001</v>
      </c>
      <c r="W1780" s="1" t="b">
        <f>AND(Table5[[#This Row],[FVA ENZLOAD flux UB]]=0,Table5[[#This Row],[ENZ not made when it should be?]])</f>
        <v>0</v>
      </c>
    </row>
    <row r="1781" spans="1:23">
      <c r="A1781" s="1"/>
      <c r="B1781" s="1" t="str">
        <f>_xlfn.TEXTBEFORE(Table38[[#This Row],[all fluxes from kapp-slack]]," ",,,,"")</f>
        <v/>
      </c>
      <c r="C1781" s="1">
        <f>_xlfn.NUMBERVALUE(IFERROR(_xlfn.TEXTAFTER(Table38[[#This Row],[all fluxes from kapp-slack]]," ",-1,,,""),""))</f>
        <v>0</v>
      </c>
      <c r="F1781" s="1" t="s">
        <v>7195</v>
      </c>
      <c r="G1781" s="1" t="str">
        <f>_xlfn.TEXTBEFORE(Table5[[#This Row],[rxn     kapp_old        kapp_slack_ub   kapp_slack_lb]]," ")</f>
        <v>RXN-ATPPRT_c_FWD-rt1520</v>
      </c>
      <c r="H1781" s="1">
        <f>_xlfn.NUMBERVALUE(_xlfn.TEXTBEFORE(TRIM(_xlfn.TEXTAFTER(_xlfn.TEXTBEFORE(Table5[[#This Row],[rxn     kapp_old        kapp_slack_ub   kapp_slack_lb]],Table5[[#This Row],[kapp_slack_lb]],-1),Table5[[#This Row],[rxn]]))," "))</f>
        <v>1.79390635737335</v>
      </c>
      <c r="I178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4.5621945987134502</v>
      </c>
      <c r="J1781" s="1">
        <f>_xlfn.NUMBERVALUE(_xlfn.TEXTAFTER(Table5[[#This Row],[rxn     kapp_old        kapp_slack_ub   kapp_slack_lb]]," ",-1))</f>
        <v>0</v>
      </c>
      <c r="K1781" s="1">
        <f>_xlfn.XLOOKUP(SUBSTITUTE(Table5[[#This Row],[rxn]],"RXN-","ENZLOAD-"),ENZLOAD[name],ENZLOAD[flux],0)</f>
        <v>3.2675830095199998E-6</v>
      </c>
      <c r="L1781" s="1" t="str">
        <f>"'"&amp;Table5[[#This Row],[rxn]]&amp;"'"&amp;CHAR(9)&amp;IF(AND(Table5[[#This Row],[kapp_slack_ub]]&lt;&gt;0,Table5[[#This Row],[kapp_old]]&lt;$F$1),$F$1,Table5[[#This Row],[kapp_old]])</f>
        <v>'RXN-ATPPRT_c_FWD-rt1520'	27141.27779288</v>
      </c>
      <c r="M1781" s="1">
        <f>_xlfn.XLOOKUP(Table5[[#This Row],[rxn]],Table3[name],Table3[flux],$F$1)</f>
        <v>1.5425626142166001E-5</v>
      </c>
      <c r="N1781" s="1">
        <f>IFERROR(Table5[[#This Row],[min flux]]/Table5[[#This Row],[associated enzload]],"")</f>
        <v>4.7208062036140861</v>
      </c>
      <c r="O1781" s="1">
        <f>_xlfn.NUMBERVALUE(IF(Table5[[#This Row],[flux/enzload]]="","",ABS($N$1-Table5[[#This Row],[flux/enzload]])))</f>
        <v>1399916317654.23</v>
      </c>
      <c r="P1781" s="1">
        <f>Table5[[#This Row],[kapp_old]]+IFERROR(((Table5[[#This Row],[kapp_slack_ub]]-Table5[[#This Row],[kapp_slack_lb]])/Table5[[#This Row],[associated enzload]]),0)</f>
        <v>1396200.3251821171</v>
      </c>
      <c r="Q1781" s="1" t="str">
        <f>"'"&amp;Table5[[#This Row],[rxn]]&amp;"'"&amp;CHAR(9)&amp;Table5[[#This Row],[kapp + (slack_ub - slack_lb)/enzload]]</f>
        <v>'RXN-ATPPRT_c_FWD-rt1520'	1396200.32518212</v>
      </c>
      <c r="R1781" s="1">
        <f>_xlfn.XLOOKUP(Table5[[#This Row],[rxn]],Table38[name],Table38[flux],0)</f>
        <v>1.1801521971089E-2</v>
      </c>
      <c r="S1781" s="1">
        <f>_xlfn.XLOOKUP(SUBSTITUTE(Table5[[#This Row],[rxn]],"RXN-","ENZLOAD-"),Table38[name],Table38[flux],0)</f>
        <v>0</v>
      </c>
      <c r="T1781" s="1" t="b">
        <f>AND(Table5[[#This Row],[ENZLOAD flux in kapp-slack.gms]]=0,Table5[[#This Row],[flux in kapp-slack.gms]]&lt;&gt;0,NOT(Table5[[#This Row],[spont or unknown?]]))</f>
        <v>1</v>
      </c>
      <c r="U1781" s="1" t="b">
        <f>OR(_xlfn.TEXTAFTER(Table5[[#This Row],[rxn]],"-",-1)="SPONT",_xlfn.TEXTAFTER(Table5[[#This Row],[rxn]],"-",-1)="UNKNOWN")</f>
        <v>0</v>
      </c>
      <c r="V1781" s="1">
        <f>_xlfn.XLOOKUP(SUBSTITUTE(Table5[[#This Row],[rxn]],"RXN-","ENZLOAD-"),Table4[rxn],Table4[ub],0)</f>
        <v>1.3107954100000001</v>
      </c>
      <c r="W1781" s="1" t="b">
        <f>AND(Table5[[#This Row],[FVA ENZLOAD flux UB]]=0,Table5[[#This Row],[ENZ not made when it should be?]])</f>
        <v>0</v>
      </c>
    </row>
    <row r="1782" spans="1:23">
      <c r="A1782" s="1"/>
      <c r="B1782" s="1" t="str">
        <f>_xlfn.TEXTBEFORE(Table38[[#This Row],[all fluxes from kapp-slack]]," ",,,,"")</f>
        <v/>
      </c>
      <c r="C1782" s="1">
        <f>_xlfn.NUMBERVALUE(IFERROR(_xlfn.TEXTAFTER(Table38[[#This Row],[all fluxes from kapp-slack]]," ",-1,,,""),""))</f>
        <v>0</v>
      </c>
      <c r="F1782" s="1" t="s">
        <v>9902</v>
      </c>
      <c r="G1782" s="1" t="str">
        <f>_xlfn.TEXTBEFORE(Table5[[#This Row],[rxn     kapp_old        kapp_slack_ub   kapp_slack_lb]]," ")</f>
        <v>RXN-TRPTRS_c_FWD-rt6341</v>
      </c>
      <c r="H1782" s="1">
        <f>_xlfn.NUMBERVALUE(_xlfn.TEXTBEFORE(TRIM(_xlfn.TEXTAFTER(_xlfn.TEXTBEFORE(Table5[[#This Row],[rxn     kapp_old        kapp_slack_ub   kapp_slack_lb]],Table5[[#This Row],[kapp_slack_lb]],-1),Table5[[#This Row],[rxn]]))," "))</f>
        <v>1.8242674997842601</v>
      </c>
      <c r="I178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2.31525907360174</v>
      </c>
      <c r="J1782" s="1">
        <f>_xlfn.NUMBERVALUE(_xlfn.TEXTAFTER(Table5[[#This Row],[rxn     kapp_old        kapp_slack_ub   kapp_slack_lb]]," ",-1))</f>
        <v>0</v>
      </c>
      <c r="K1782" s="1">
        <f>_xlfn.XLOOKUP(SUBSTITUTE(Table5[[#This Row],[rxn]],"RXN-","ENZLOAD-"),ENZLOAD[name],ENZLOAD[flux],0)</f>
        <v>1.63734209865E-6</v>
      </c>
      <c r="L1782" s="1" t="str">
        <f>"'"&amp;Table5[[#This Row],[rxn]]&amp;"'"&amp;CHAR(9)&amp;IF(AND(Table5[[#This Row],[kapp_slack_ub]]&lt;&gt;0,Table5[[#This Row],[kapp_old]]&lt;$F$1),$F$1,Table5[[#This Row],[kapp_old]])</f>
        <v>'RXN-TRPTRS_c_FWD-rt6341'	27141.27779288</v>
      </c>
      <c r="M1782" s="1">
        <f>_xlfn.XLOOKUP(Table5[[#This Row],[rxn]],Table3[name],Table3[flux],$F$1)</f>
        <v>7.8603946752519995E-6</v>
      </c>
      <c r="N1782" s="1">
        <f>IFERROR(Table5[[#This Row],[min flux]]/Table5[[#This Row],[associated enzload]],"")</f>
        <v>4.8007039468007022</v>
      </c>
      <c r="O1782" s="1">
        <f>_xlfn.NUMBERVALUE(IF(Table5[[#This Row],[flux/enzload]]="","",ABS($N$1-Table5[[#This Row],[flux/enzload]])))</f>
        <v>1399916317654.1499</v>
      </c>
      <c r="P1782" s="1">
        <f>Table5[[#This Row],[kapp_old]]+IFERROR(((Table5[[#This Row],[kapp_slack_ub]]-Table5[[#This Row],[kapp_slack_lb]])/Table5[[#This Row],[associated enzload]]),0)</f>
        <v>1414036.8481703771</v>
      </c>
      <c r="Q1782" s="1" t="str">
        <f>"'"&amp;Table5[[#This Row],[rxn]]&amp;"'"&amp;CHAR(9)&amp;Table5[[#This Row],[kapp + (slack_ub - slack_lb)/enzload]]</f>
        <v>'RXN-TRPTRS_c_FWD-rt6341'	1414036.84817038</v>
      </c>
      <c r="R1782" s="1">
        <f>_xlfn.XLOOKUP(Table5[[#This Row],[rxn]],Table38[name],Table38[flux],0)</f>
        <v>5.9891309400920004E-3</v>
      </c>
      <c r="S1782" s="1">
        <f>_xlfn.XLOOKUP(SUBSTITUTE(Table5[[#This Row],[rxn]],"RXN-","ENZLOAD-"),Table38[name],Table38[flux],0)</f>
        <v>0</v>
      </c>
      <c r="T1782" s="1" t="b">
        <f>AND(Table5[[#This Row],[ENZLOAD flux in kapp-slack.gms]]=0,Table5[[#This Row],[flux in kapp-slack.gms]]&lt;&gt;0,NOT(Table5[[#This Row],[spont or unknown?]]))</f>
        <v>1</v>
      </c>
      <c r="U1782" s="1" t="b">
        <f>OR(_xlfn.TEXTAFTER(Table5[[#This Row],[rxn]],"-",-1)="SPONT",_xlfn.TEXTAFTER(Table5[[#This Row],[rxn]],"-",-1)="UNKNOWN")</f>
        <v>0</v>
      </c>
      <c r="V1782" s="1">
        <f>_xlfn.XLOOKUP(SUBSTITUTE(Table5[[#This Row],[rxn]],"RXN-","ENZLOAD-"),Table4[rxn],Table4[ub],0)</f>
        <v>0.93465346999999999</v>
      </c>
      <c r="W1782" s="1" t="b">
        <f>AND(Table5[[#This Row],[FVA ENZLOAD flux UB]]=0,Table5[[#This Row],[ENZ not made when it should be?]])</f>
        <v>0</v>
      </c>
    </row>
    <row r="1783" spans="1:23">
      <c r="A1783" s="1"/>
      <c r="B1783" s="1" t="str">
        <f>_xlfn.TEXTBEFORE(Table38[[#This Row],[all fluxes from kapp-slack]]," ",,,,"")</f>
        <v/>
      </c>
      <c r="C1783" s="1">
        <f>_xlfn.NUMBERVALUE(IFERROR(_xlfn.TEXTAFTER(Table38[[#This Row],[all fluxes from kapp-slack]]," ",-1,,,""),""))</f>
        <v>0</v>
      </c>
      <c r="F1783" s="1" t="s">
        <v>7156</v>
      </c>
      <c r="G1783" s="1" t="str">
        <f>_xlfn.TEXTBEFORE(Table5[[#This Row],[rxn     kapp_old        kapp_slack_ub   kapp_slack_lb]]," ")</f>
        <v>RXN-ASNS1_c_FWD-rt6769</v>
      </c>
      <c r="H1783" s="1">
        <f>_xlfn.NUMBERVALUE(_xlfn.TEXTBEFORE(TRIM(_xlfn.TEXTAFTER(_xlfn.TEXTBEFORE(Table5[[#This Row],[rxn     kapp_old        kapp_slack_ub   kapp_slack_lb]],Table5[[#This Row],[kapp_slack_lb]],-1),Table5[[#This Row],[rxn]]))," "))</f>
        <v>1.83769641797627</v>
      </c>
      <c r="I178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7.1020417938523499</v>
      </c>
      <c r="J1783" s="1">
        <f>_xlfn.NUMBERVALUE(_xlfn.TEXTAFTER(Table5[[#This Row],[rxn     kapp_old        kapp_slack_ub   kapp_slack_lb]]," ",-1))</f>
        <v>0</v>
      </c>
      <c r="K1783" s="1">
        <f>_xlfn.XLOOKUP(SUBSTITUTE(Table5[[#This Row],[rxn]],"RXN-","ENZLOAD-"),ENZLOAD[name],ENZLOAD[flux],0)</f>
        <v>4.96511243721E-6</v>
      </c>
      <c r="L1783" s="1" t="str">
        <f>"'"&amp;Table5[[#This Row],[rxn]]&amp;"'"&amp;CHAR(9)&amp;IF(AND(Table5[[#This Row],[kapp_slack_ub]]&lt;&gt;0,Table5[[#This Row],[kapp_old]]&lt;$F$1),$F$1,Table5[[#This Row],[kapp_old]])</f>
        <v>'RXN-ASNS1_c_FWD-rt6769'	27141.27779288</v>
      </c>
      <c r="M1783" s="1">
        <f>_xlfn.XLOOKUP(Table5[[#This Row],[rxn]],Table3[name],Table3[flux],$F$1)</f>
        <v>2.4011498265027E-5</v>
      </c>
      <c r="N1783" s="1">
        <f>IFERROR(Table5[[#This Row],[min flux]]/Table5[[#This Row],[associated enzload]],"")</f>
        <v>4.8360432052007187</v>
      </c>
      <c r="O1783" s="1">
        <f>_xlfn.NUMBERVALUE(IF(Table5[[#This Row],[flux/enzload]]="","",ABS($N$1-Table5[[#This Row],[flux/enzload]])))</f>
        <v>1399916317654.1201</v>
      </c>
      <c r="P1783" s="1">
        <f>Table5[[#This Row],[kapp_old]]+IFERROR(((Table5[[#This Row],[kapp_slack_ub]]-Table5[[#This Row],[kapp_slack_lb]])/Table5[[#This Row],[associated enzload]]),0)</f>
        <v>1430390.7530868487</v>
      </c>
      <c r="Q1783" s="1" t="str">
        <f>"'"&amp;Table5[[#This Row],[rxn]]&amp;"'"&amp;CHAR(9)&amp;Table5[[#This Row],[kapp + (slack_ub - slack_lb)/enzload]]</f>
        <v>'RXN-ASNS1_c_FWD-rt6769'	1430390.75308685</v>
      </c>
      <c r="R1783" s="1">
        <f>_xlfn.XLOOKUP(Table5[[#This Row],[rxn]],Table38[name],Table38[flux],0)</f>
        <v>1.8371619284582998E-2</v>
      </c>
      <c r="S1783" s="1">
        <f>_xlfn.XLOOKUP(SUBSTITUTE(Table5[[#This Row],[rxn]],"RXN-","ENZLOAD-"),Table38[name],Table38[flux],0)</f>
        <v>0</v>
      </c>
      <c r="T1783" s="1" t="b">
        <f>AND(Table5[[#This Row],[ENZLOAD flux in kapp-slack.gms]]=0,Table5[[#This Row],[flux in kapp-slack.gms]]&lt;&gt;0,NOT(Table5[[#This Row],[spont or unknown?]]))</f>
        <v>1</v>
      </c>
      <c r="U1783" s="1" t="b">
        <f>OR(_xlfn.TEXTAFTER(Table5[[#This Row],[rxn]],"-",-1)="SPONT",_xlfn.TEXTAFTER(Table5[[#This Row],[rxn]],"-",-1)="UNKNOWN")</f>
        <v>0</v>
      </c>
      <c r="V1783" s="1">
        <f>_xlfn.XLOOKUP(SUBSTITUTE(Table5[[#This Row],[rxn]],"RXN-","ENZLOAD-"),Table4[rxn],Table4[ub],0)</f>
        <v>0.63923465999999995</v>
      </c>
      <c r="W1783" s="1" t="b">
        <f>AND(Table5[[#This Row],[FVA ENZLOAD flux UB]]=0,Table5[[#This Row],[ENZ not made when it should be?]])</f>
        <v>0</v>
      </c>
    </row>
    <row r="1784" spans="1:23">
      <c r="A1784" s="1"/>
      <c r="B1784" s="1" t="str">
        <f>_xlfn.TEXTBEFORE(Table38[[#This Row],[all fluxes from kapp-slack]]," ",,,,"")</f>
        <v/>
      </c>
      <c r="C1784" s="1">
        <f>_xlfn.NUMBERVALUE(IFERROR(_xlfn.TEXTAFTER(Table38[[#This Row],[all fluxes from kapp-slack]]," ",-1,,,""),""))</f>
        <v>0</v>
      </c>
      <c r="F1784" s="1" t="s">
        <v>9899</v>
      </c>
      <c r="G1784" s="1" t="str">
        <f>_xlfn.TEXTBEFORE(Table5[[#This Row],[rxn     kapp_old        kapp_slack_ub   kapp_slack_lb]]," ")</f>
        <v>RXN-TRPS1_c_FWD-rt0894</v>
      </c>
      <c r="H1784" s="1">
        <f>_xlfn.NUMBERVALUE(_xlfn.TEXTBEFORE(TRIM(_xlfn.TEXTAFTER(_xlfn.TEXTBEFORE(Table5[[#This Row],[rxn     kapp_old        kapp_slack_ub   kapp_slack_lb]],Table5[[#This Row],[kapp_slack_lb]],-1),Table5[[#This Row],[rxn]]))," "))</f>
        <v>23.463546775129601</v>
      </c>
      <c r="I178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2.31525907360174</v>
      </c>
      <c r="J1784" s="1">
        <f>_xlfn.NUMBERVALUE(_xlfn.TEXTAFTER(Table5[[#This Row],[rxn     kapp_old        kapp_slack_ub   kapp_slack_lb]]," ",-1))</f>
        <v>0</v>
      </c>
      <c r="K1784" s="1">
        <f>_xlfn.XLOOKUP(SUBSTITUTE(Table5[[#This Row],[rxn]],"RXN-","ENZLOAD-"),ENZLOAD[name],ENZLOAD[flux],0)</f>
        <v>1.3347146758599901E-6</v>
      </c>
      <c r="L1784" s="1" t="str">
        <f>"'"&amp;Table5[[#This Row],[rxn]]&amp;"'"&amp;CHAR(9)&amp;IF(AND(Table5[[#This Row],[kapp_slack_ub]]&lt;&gt;0,Table5[[#This Row],[kapp_old]]&lt;$F$1),$F$1,Table5[[#This Row],[kapp_old]])</f>
        <v>'RXN-TRPS1_c_FWD-rt0894'	27141.27779288</v>
      </c>
      <c r="M1784" s="1">
        <f>_xlfn.XLOOKUP(Table5[[#This Row],[rxn]],Table3[name],Table3[flux],$F$1)</f>
        <v>7.8603946752519995E-6</v>
      </c>
      <c r="N1784" s="1">
        <f>IFERROR(Table5[[#This Row],[min flux]]/Table5[[#This Row],[associated enzload]],"")</f>
        <v>5.8891947600616215</v>
      </c>
      <c r="O1784" s="1">
        <f>_xlfn.NUMBERVALUE(IF(Table5[[#This Row],[flux/enzload]]="","",ABS($N$1-Table5[[#This Row],[flux/enzload]])))</f>
        <v>1399916317653.0601</v>
      </c>
      <c r="P1784" s="1">
        <f>Table5[[#This Row],[kapp_old]]+IFERROR(((Table5[[#This Row],[kapp_slack_ub]]-Table5[[#This Row],[kapp_slack_lb]])/Table5[[#This Row],[associated enzload]]),0)</f>
        <v>1734670.6622898027</v>
      </c>
      <c r="Q1784" s="1" t="str">
        <f>"'"&amp;Table5[[#This Row],[rxn]]&amp;"'"&amp;CHAR(9)&amp;Table5[[#This Row],[kapp + (slack_ub - slack_lb)/enzload]]</f>
        <v>'RXN-TRPS1_c_FWD-rt0894'	1734670.6622898</v>
      </c>
      <c r="R1784" s="1">
        <f>_xlfn.XLOOKUP(Table5[[#This Row],[rxn]],Table38[name],Table38[flux],0)</f>
        <v>5.9891309400920004E-3</v>
      </c>
      <c r="S1784" s="1">
        <f>_xlfn.XLOOKUP(SUBSTITUTE(Table5[[#This Row],[rxn]],"RXN-","ENZLOAD-"),Table38[name],Table38[flux],0)</f>
        <v>0</v>
      </c>
      <c r="T1784" s="1" t="b">
        <f>AND(Table5[[#This Row],[ENZLOAD flux in kapp-slack.gms]]=0,Table5[[#This Row],[flux in kapp-slack.gms]]&lt;&gt;0,NOT(Table5[[#This Row],[spont or unknown?]]))</f>
        <v>1</v>
      </c>
      <c r="U1784" s="1" t="b">
        <f>OR(_xlfn.TEXTAFTER(Table5[[#This Row],[rxn]],"-",-1)="SPONT",_xlfn.TEXTAFTER(Table5[[#This Row],[rxn]],"-",-1)="UNKNOWN")</f>
        <v>0</v>
      </c>
      <c r="V1784" s="1">
        <f>_xlfn.XLOOKUP(SUBSTITUTE(Table5[[#This Row],[rxn]],"RXN-","ENZLOAD-"),Table4[rxn],Table4[ub],0)</f>
        <v>0.56469009999999997</v>
      </c>
      <c r="W1784" s="1" t="b">
        <f>AND(Table5[[#This Row],[FVA ENZLOAD flux UB]]=0,Table5[[#This Row],[ENZ not made when it should be?]])</f>
        <v>0</v>
      </c>
    </row>
    <row r="1785" spans="1:23">
      <c r="A1785" s="1"/>
      <c r="B1785" s="1" t="str">
        <f>_xlfn.TEXTBEFORE(Table38[[#This Row],[all fluxes from kapp-slack]]," ",,,,"")</f>
        <v/>
      </c>
      <c r="C1785" s="1">
        <f>_xlfn.NUMBERVALUE(IFERROR(_xlfn.TEXTAFTER(Table38[[#This Row],[all fluxes from kapp-slack]]," ",-1,,,""),""))</f>
        <v>0</v>
      </c>
      <c r="F1785" s="1" t="s">
        <v>9487</v>
      </c>
      <c r="G1785" s="1" t="str">
        <f>_xlfn.TEXTBEFORE(Table5[[#This Row],[rxn     kapp_old        kapp_slack_ub   kapp_slack_lb]]," ")</f>
        <v>RXN-PROTRS_c_FWD-rt3118</v>
      </c>
      <c r="H1785" s="1">
        <f>_xlfn.NUMBERVALUE(_xlfn.TEXTBEFORE(TRIM(_xlfn.TEXTAFTER(_xlfn.TEXTBEFORE(Table5[[#This Row],[rxn     kapp_old        kapp_slack_ub   kapp_slack_lb]],Table5[[#This Row],[kapp_slack_lb]],-1),Table5[[#This Row],[rxn]]))," "))</f>
        <v>2.3636480423738901</v>
      </c>
      <c r="I178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10.338017544498699</v>
      </c>
      <c r="J1785" s="1">
        <f>_xlfn.NUMBERVALUE(_xlfn.TEXTAFTER(Table5[[#This Row],[rxn     kapp_old        kapp_slack_ub   kapp_slack_lb]]," ",-1))</f>
        <v>0</v>
      </c>
      <c r="K1785" s="1">
        <f>_xlfn.XLOOKUP(SUBSTITUTE(Table5[[#This Row],[rxn]],"RXN-","ENZLOAD-"),ENZLOAD[name],ENZLOAD[flux],0)</f>
        <v>5.7658645066899997E-6</v>
      </c>
      <c r="L1785" s="1" t="str">
        <f>"'"&amp;Table5[[#This Row],[rxn]]&amp;"'"&amp;CHAR(9)&amp;IF(AND(Table5[[#This Row],[kapp_slack_ub]]&lt;&gt;0,Table5[[#This Row],[kapp_old]]&lt;$F$1),$F$1,Table5[[#This Row],[kapp_old]])</f>
        <v>'RXN-PROTRS_c_FWD-rt3118'	27141.27779288</v>
      </c>
      <c r="M1785" s="1">
        <f>_xlfn.XLOOKUP(Table5[[#This Row],[rxn]],Table3[name],Table3[flux],$F$1)</f>
        <v>3.5864406194292002E-5</v>
      </c>
      <c r="N1785" s="1">
        <f>IFERROR(Table5[[#This Row],[min flux]]/Table5[[#This Row],[associated enzload]],"")</f>
        <v>6.2201264272997321</v>
      </c>
      <c r="O1785" s="1">
        <f>_xlfn.NUMBERVALUE(IF(Table5[[#This Row],[flux/enzload]]="","",ABS($N$1-Table5[[#This Row],[flux/enzload]])))</f>
        <v>1399916317652.73</v>
      </c>
      <c r="P1785" s="1">
        <f>Table5[[#This Row],[kapp_old]]+IFERROR(((Table5[[#This Row],[kapp_slack_ub]]-Table5[[#This Row],[kapp_slack_lb]])/Table5[[#This Row],[associated enzload]]),0)</f>
        <v>1792971.5762446504</v>
      </c>
      <c r="Q1785" s="1" t="str">
        <f>"'"&amp;Table5[[#This Row],[rxn]]&amp;"'"&amp;CHAR(9)&amp;Table5[[#This Row],[kapp + (slack_ub - slack_lb)/enzload]]</f>
        <v>'RXN-PROTRS_c_FWD-rt3118'	1792971.57624465</v>
      </c>
      <c r="R1785" s="1">
        <f>_xlfn.XLOOKUP(Table5[[#This Row],[rxn]],Table38[name],Table38[flux],0)</f>
        <v>2.6742467588584999E-2</v>
      </c>
      <c r="S1785" s="1">
        <f>_xlfn.XLOOKUP(SUBSTITUTE(Table5[[#This Row],[rxn]],"RXN-","ENZLOAD-"),Table38[name],Table38[flux],0)</f>
        <v>0</v>
      </c>
      <c r="T1785" s="1" t="b">
        <f>AND(Table5[[#This Row],[ENZLOAD flux in kapp-slack.gms]]=0,Table5[[#This Row],[flux in kapp-slack.gms]]&lt;&gt;0,NOT(Table5[[#This Row],[spont or unknown?]]))</f>
        <v>1</v>
      </c>
      <c r="U1785" s="1" t="b">
        <f>OR(_xlfn.TEXTAFTER(Table5[[#This Row],[rxn]],"-",-1)="SPONT",_xlfn.TEXTAFTER(Table5[[#This Row],[rxn]],"-",-1)="UNKNOWN")</f>
        <v>0</v>
      </c>
      <c r="V1785" s="1">
        <f>_xlfn.XLOOKUP(SUBSTITUTE(Table5[[#This Row],[rxn]],"RXN-","ENZLOAD-"),Table4[rxn],Table4[ub],0)</f>
        <v>0.54816394999999996</v>
      </c>
      <c r="W1785" s="1" t="b">
        <f>AND(Table5[[#This Row],[FVA ENZLOAD flux UB]]=0,Table5[[#This Row],[ENZ not made when it should be?]])</f>
        <v>0</v>
      </c>
    </row>
    <row r="1786" spans="1:23">
      <c r="A1786" s="1"/>
      <c r="B1786" s="1" t="str">
        <f>_xlfn.TEXTBEFORE(Table38[[#This Row],[all fluxes from kapp-slack]]," ",,,,"")</f>
        <v/>
      </c>
      <c r="C1786" s="1">
        <f>_xlfn.NUMBERVALUE(IFERROR(_xlfn.TEXTAFTER(Table38[[#This Row],[all fluxes from kapp-slack]]," ",-1,,,""),""))</f>
        <v>0</v>
      </c>
      <c r="F1786" s="1" t="s">
        <v>8481</v>
      </c>
      <c r="G1786" s="1" t="str">
        <f>_xlfn.TEXTBEFORE(Table5[[#This Row],[rxn     kapp_old        kapp_slack_ub   kapp_slack_lb]]," ")</f>
        <v>RXN-HICITD_m_FWD-rt2060</v>
      </c>
      <c r="H1786" s="1">
        <f>_xlfn.NUMBERVALUE(_xlfn.TEXTBEFORE(TRIM(_xlfn.TEXTAFTER(_xlfn.TEXTBEFORE(Table5[[#This Row],[rxn     kapp_old        kapp_slack_ub   kapp_slack_lb]],Table5[[#This Row],[kapp_slack_lb]],-1),Table5[[#This Row],[rxn]]))," "))</f>
        <v>2.6078905101399998</v>
      </c>
      <c r="I178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11.5969077202442</v>
      </c>
      <c r="J1786" s="1">
        <f>_xlfn.NUMBERVALUE(_xlfn.TEXTAFTER(Table5[[#This Row],[rxn     kapp_old        kapp_slack_ub   kapp_slack_lb]]," ",-1))</f>
        <v>0</v>
      </c>
      <c r="K1786" s="1">
        <f>_xlfn.XLOOKUP(SUBSTITUTE(Table5[[#This Row],[rxn]],"RXN-","ENZLOAD-"),ENZLOAD[name],ENZLOAD[flux],0)</f>
        <v>6.7008158606899996E-6</v>
      </c>
      <c r="L1786" s="1" t="str">
        <f>"'"&amp;Table5[[#This Row],[rxn]]&amp;"'"&amp;CHAR(9)&amp;IF(AND(Table5[[#This Row],[kapp_slack_ub]]&lt;&gt;0,Table5[[#This Row],[kapp_old]]&lt;$F$1),$F$1,Table5[[#This Row],[kapp_old]])</f>
        <v>'RXN-HICITD_m_FWD-rt2060'	27141.27779288</v>
      </c>
      <c r="M1786" s="1">
        <f>_xlfn.XLOOKUP(Table5[[#This Row],[rxn]],Table3[name],Table3[flux],$F$1)</f>
        <v>4.59868265612869E-5</v>
      </c>
      <c r="N1786" s="1">
        <f>IFERROR(Table5[[#This Row],[min flux]]/Table5[[#This Row],[associated enzload]],"")</f>
        <v>6.8628697635263061</v>
      </c>
      <c r="O1786" s="1">
        <f>_xlfn.NUMBERVALUE(IF(Table5[[#This Row],[flux/enzload]]="","",ABS($N$1-Table5[[#This Row],[flux/enzload]])))</f>
        <v>1399916317652.0901</v>
      </c>
      <c r="P1786" s="1">
        <f>Table5[[#This Row],[kapp_old]]+IFERROR(((Table5[[#This Row],[kapp_slack_ub]]-Table5[[#This Row],[kapp_slack_lb]])/Table5[[#This Row],[associated enzload]]),0)</f>
        <v>1730673.6129358627</v>
      </c>
      <c r="Q1786" s="1" t="str">
        <f>"'"&amp;Table5[[#This Row],[rxn]]&amp;"'"&amp;CHAR(9)&amp;Table5[[#This Row],[kapp + (slack_ub - slack_lb)/enzload]]</f>
        <v>'RXN-HICITD_m_FWD-rt2060'	1730673.61293586</v>
      </c>
      <c r="R1786" s="1">
        <f>_xlfn.XLOOKUP(Table5[[#This Row],[rxn]],Table38[name],Table38[flux],0)</f>
        <v>2.9998974900315001E-2</v>
      </c>
      <c r="S1786" s="1">
        <f>_xlfn.XLOOKUP(SUBSTITUTE(Table5[[#This Row],[rxn]],"RXN-","ENZLOAD-"),Table38[name],Table38[flux],0)</f>
        <v>0</v>
      </c>
      <c r="T1786" s="1" t="b">
        <f>AND(Table5[[#This Row],[ENZLOAD flux in kapp-slack.gms]]=0,Table5[[#This Row],[flux in kapp-slack.gms]]&lt;&gt;0,NOT(Table5[[#This Row],[spont or unknown?]]))</f>
        <v>1</v>
      </c>
      <c r="U1786" s="1" t="b">
        <f>OR(_xlfn.TEXTAFTER(Table5[[#This Row],[rxn]],"-",-1)="SPONT",_xlfn.TEXTAFTER(Table5[[#This Row],[rxn]],"-",-1)="UNKNOWN")</f>
        <v>0</v>
      </c>
      <c r="V1786" s="1">
        <f>_xlfn.XLOOKUP(SUBSTITUTE(Table5[[#This Row],[rxn]],"RXN-","ENZLOAD-"),Table4[rxn],Table4[ub],0)</f>
        <v>1.1027862500000001</v>
      </c>
      <c r="W1786" s="1" t="b">
        <f>AND(Table5[[#This Row],[FVA ENZLOAD flux UB]]=0,Table5[[#This Row],[ENZ not made when it should be?]])</f>
        <v>0</v>
      </c>
    </row>
    <row r="1787" spans="1:23" hidden="1">
      <c r="A1787" s="1"/>
      <c r="B1787" s="1" t="str">
        <f>_xlfn.TEXTBEFORE(Table38[[#This Row],[all fluxes from kapp-slack]]," ",,,,"")</f>
        <v/>
      </c>
      <c r="C1787" s="1">
        <f>_xlfn.NUMBERVALUE(IFERROR(_xlfn.TEXTAFTER(Table38[[#This Row],[all fluxes from kapp-slack]]," ",-1,,,""),""))</f>
        <v>0</v>
      </c>
      <c r="F1787" s="1" t="s">
        <v>8421</v>
      </c>
      <c r="G1787" s="1" t="str">
        <f>_xlfn.TEXTBEFORE(Table5[[#This Row],[rxn     kapp_old        kapp_slack_ub   kapp_slack_lb]]," ")</f>
        <v>RXN-HACNH_m_FWD-rt3256</v>
      </c>
      <c r="H178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78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787" s="1">
        <f>_xlfn.NUMBERVALUE(_xlfn.TEXTAFTER(Table5[[#This Row],[rxn     kapp_old        kapp_slack_ub   kapp_slack_lb]]," ",-1))</f>
        <v>0</v>
      </c>
      <c r="K1787" s="1">
        <f>_xlfn.XLOOKUP(SUBSTITUTE(Table5[[#This Row],[rxn]],"RXN-","ENZLOAD-"),ENZLOAD[name],ENZLOAD[flux],0)</f>
        <v>6.5872542813700002E-6</v>
      </c>
      <c r="L1787" s="1" t="str">
        <f>"'"&amp;Table5[[#This Row],[rxn]]&amp;"'"&amp;CHAR(9)&amp;IF(AND(Table5[[#This Row],[kapp_slack_ub]]&lt;&gt;0,Table5[[#This Row],[kapp_old]]&lt;$F$1),$F$1,Table5[[#This Row],[kapp_old]])</f>
        <v>'RXN-HACNH_m_FWD-rt3256'	27141.27779288</v>
      </c>
      <c r="M1787" s="1">
        <f>_xlfn.XLOOKUP(Table5[[#This Row],[rxn]],Table3[name],Table3[flux],$F$1)</f>
        <v>4.59868265612869E-5</v>
      </c>
      <c r="N1787" s="1">
        <f>IFERROR(Table5[[#This Row],[min flux]]/Table5[[#This Row],[associated enzload]],"")</f>
        <v>6.9811828414376436</v>
      </c>
      <c r="O1787" s="1">
        <f>_xlfn.NUMBERVALUE(IF(Table5[[#This Row],[flux/enzload]]="","",ABS($N$1-Table5[[#This Row],[flux/enzload]])))</f>
        <v>1399916317651.97</v>
      </c>
      <c r="P1787" s="1">
        <f>Table5[[#This Row],[kapp_old]]+IFERROR(((Table5[[#This Row],[kapp_slack_ub]]-Table5[[#This Row],[kapp_slack_lb]])/Table5[[#This Row],[associated enzload]]),0)</f>
        <v>27141.277792879999</v>
      </c>
      <c r="Q1787" s="1" t="str">
        <f>"'"&amp;Table5[[#This Row],[rxn]]&amp;"'"&amp;CHAR(9)&amp;Table5[[#This Row],[kapp + (slack_ub - slack_lb)/enzload]]</f>
        <v>'RXN-HACNH_m_FWD-rt3256'	27141.27779288</v>
      </c>
      <c r="R1787" s="1">
        <f>_xlfn.XLOOKUP(Table5[[#This Row],[rxn]],Table38[name],Table38[flux],0)</f>
        <v>0</v>
      </c>
      <c r="S1787" s="1">
        <f>_xlfn.XLOOKUP(SUBSTITUTE(Table5[[#This Row],[rxn]],"RXN-","ENZLOAD-"),Table38[name],Table38[flux],0)</f>
        <v>0</v>
      </c>
      <c r="T1787" s="1" t="b">
        <f>AND(Table5[[#This Row],[ENZLOAD flux in kapp-slack.gms]]=0,Table5[[#This Row],[flux in kapp-slack.gms]]&lt;&gt;0,NOT(Table5[[#This Row],[spont or unknown?]]))</f>
        <v>0</v>
      </c>
      <c r="U1787" s="1" t="b">
        <f>OR(_xlfn.TEXTAFTER(Table5[[#This Row],[rxn]],"-",-1)="SPONT",_xlfn.TEXTAFTER(Table5[[#This Row],[rxn]],"-",-1)="UNKNOWN")</f>
        <v>0</v>
      </c>
      <c r="V1787" s="1">
        <f>_xlfn.XLOOKUP(SUBSTITUTE(Table5[[#This Row],[rxn]],"RXN-","ENZLOAD-"),Table4[rxn],Table4[ub],0)</f>
        <v>0.50553247999999995</v>
      </c>
      <c r="W1787" s="1" t="b">
        <f>AND(Table5[[#This Row],[FVA ENZLOAD flux UB]]=0,Table5[[#This Row],[ENZ not made when it should be?]])</f>
        <v>0</v>
      </c>
    </row>
    <row r="1788" spans="1:23" hidden="1">
      <c r="A1788" s="1"/>
      <c r="B1788" s="1" t="str">
        <f>_xlfn.TEXTBEFORE(Table38[[#This Row],[all fluxes from kapp-slack]]," ",,,,"")</f>
        <v/>
      </c>
      <c r="C1788" s="1">
        <f>_xlfn.NUMBERVALUE(IFERROR(_xlfn.TEXTAFTER(Table38[[#This Row],[all fluxes from kapp-slack]]," ",-1,,,""),""))</f>
        <v>0</v>
      </c>
      <c r="F1788" s="1" t="s">
        <v>7135</v>
      </c>
      <c r="G1788" s="1" t="str">
        <f>_xlfn.TEXTBEFORE(Table5[[#This Row],[rxn     kapp_old        kapp_slack_ub   kapp_slack_lb]]," ")</f>
        <v>RXN-ARGSS_c_FWD-rt7828</v>
      </c>
      <c r="H1788" s="1">
        <f>_xlfn.NUMBERVALUE(_xlfn.TEXTBEFORE(TRIM(_xlfn.TEXTAFTER(_xlfn.TEXTBEFORE(Table5[[#This Row],[rxn     kapp_old        kapp_slack_ub   kapp_slack_lb]],Table5[[#This Row],[kapp_slack_lb]],-1),Table5[[#This Row],[rxn]]))," "))</f>
        <v>10169.645478963899</v>
      </c>
      <c r="I178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788" s="1">
        <f>_xlfn.NUMBERVALUE(_xlfn.TEXTAFTER(Table5[[#This Row],[rxn     kapp_old        kapp_slack_ub   kapp_slack_lb]]," ",-1))</f>
        <v>0</v>
      </c>
      <c r="K1788" s="1">
        <f>_xlfn.XLOOKUP(SUBSTITUTE(Table5[[#This Row],[rxn]],"RXN-","ENZLOAD-"),ENZLOAD[name],ENZLOAD[flux],0)</f>
        <v>5.1505800313599902E-6</v>
      </c>
      <c r="L1788" s="1" t="str">
        <f>"'"&amp;Table5[[#This Row],[rxn]]&amp;"'"&amp;CHAR(9)&amp;IF(AND(Table5[[#This Row],[kapp_slack_ub]]&lt;&gt;0,Table5[[#This Row],[kapp_old]]&lt;$F$1),$F$1,Table5[[#This Row],[kapp_old]])</f>
        <v>'RXN-ARGSS_c_FWD-rt7828'	10169.6454789639</v>
      </c>
      <c r="M1788" s="1">
        <f>_xlfn.XLOOKUP(Table5[[#This Row],[rxn]],Table3[name],Table3[flux],$F$1)</f>
        <v>3.9784006696971899E-5</v>
      </c>
      <c r="N1788" s="1">
        <f>IFERROR(Table5[[#This Row],[min flux]]/Table5[[#This Row],[associated enzload]],"")</f>
        <v>7.7241798893991929</v>
      </c>
      <c r="O1788" s="1">
        <f>_xlfn.NUMBERVALUE(IF(Table5[[#This Row],[flux/enzload]]="","",ABS($N$1-Table5[[#This Row],[flux/enzload]])))</f>
        <v>1399916317651.23</v>
      </c>
      <c r="P1788" s="1">
        <f>Table5[[#This Row],[kapp_old]]+IFERROR(((Table5[[#This Row],[kapp_slack_ub]]-Table5[[#This Row],[kapp_slack_lb]])/Table5[[#This Row],[associated enzload]]),0)</f>
        <v>10169.645478963899</v>
      </c>
      <c r="Q1788" s="1" t="str">
        <f>"'"&amp;Table5[[#This Row],[rxn]]&amp;"'"&amp;CHAR(9)&amp;Table5[[#This Row],[kapp + (slack_ub - slack_lb)/enzload]]</f>
        <v>'RXN-ARGSS_c_FWD-rt7828'	10169.6454789639</v>
      </c>
      <c r="R1788" s="1">
        <f>_xlfn.XLOOKUP(Table5[[#This Row],[rxn]],Table38[name],Table38[flux],0)</f>
        <v>2.5489961047599999E-2</v>
      </c>
      <c r="S1788" s="1">
        <f>_xlfn.XLOOKUP(SUBSTITUTE(Table5[[#This Row],[rxn]],"RXN-","ENZLOAD-"),Table38[name],Table38[flux],0)</f>
        <v>9.6894504299999997E-7</v>
      </c>
      <c r="T1788" s="1" t="b">
        <f>AND(Table5[[#This Row],[ENZLOAD flux in kapp-slack.gms]]=0,Table5[[#This Row],[flux in kapp-slack.gms]]&lt;&gt;0,NOT(Table5[[#This Row],[spont or unknown?]]))</f>
        <v>0</v>
      </c>
      <c r="U1788" s="1" t="b">
        <f>OR(_xlfn.TEXTAFTER(Table5[[#This Row],[rxn]],"-",-1)="SPONT",_xlfn.TEXTAFTER(Table5[[#This Row],[rxn]],"-",-1)="UNKNOWN")</f>
        <v>0</v>
      </c>
      <c r="V1788" s="1">
        <f>_xlfn.XLOOKUP(SUBSTITUTE(Table5[[#This Row],[rxn]],"RXN-","ENZLOAD-"),Table4[rxn],Table4[ub],0)</f>
        <v>0.87332631000000005</v>
      </c>
      <c r="W1788" s="1" t="b">
        <f>AND(Table5[[#This Row],[FVA ENZLOAD flux UB]]=0,Table5[[#This Row],[ENZ not made when it should be?]])</f>
        <v>0</v>
      </c>
    </row>
    <row r="1789" spans="1:23" hidden="1">
      <c r="A1789" s="1"/>
      <c r="B1789" s="1" t="str">
        <f>_xlfn.TEXTBEFORE(Table38[[#This Row],[all fluxes from kapp-slack]]," ",,,,"")</f>
        <v/>
      </c>
      <c r="C1789" s="1">
        <f>_xlfn.NUMBERVALUE(IFERROR(_xlfn.TEXTAFTER(Table38[[#This Row],[all fluxes from kapp-slack]]," ",-1,,,""),""))</f>
        <v>0</v>
      </c>
      <c r="F1789" s="1" t="s">
        <v>9696</v>
      </c>
      <c r="G1789" s="1" t="str">
        <f>_xlfn.TEXTBEFORE(Table5[[#This Row],[rxn     kapp_old        kapp_slack_ub   kapp_slack_lb]]," ")</f>
        <v>RXN-SPMS_c_FWD-rt8465</v>
      </c>
      <c r="H178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78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789" s="1">
        <f>_xlfn.NUMBERVALUE(_xlfn.TEXTAFTER(Table5[[#This Row],[rxn     kapp_old        kapp_slack_ub   kapp_slack_lb]]," ",-1))</f>
        <v>0</v>
      </c>
      <c r="K1789" s="1">
        <f>_xlfn.XLOOKUP(SUBSTITUTE(Table5[[#This Row],[rxn]],"RXN-","ENZLOAD-"),ENZLOAD[name],ENZLOAD[flux],0)</f>
        <v>4.81351518571E-6</v>
      </c>
      <c r="L1789" s="1" t="str">
        <f>"'"&amp;Table5[[#This Row],[rxn]]&amp;"'"&amp;CHAR(9)&amp;IF(AND(Table5[[#This Row],[kapp_slack_ub]]&lt;&gt;0,Table5[[#This Row],[kapp_old]]&lt;$F$1),$F$1,Table5[[#This Row],[kapp_old]])</f>
        <v>'RXN-SPMS_c_FWD-rt8465'	27141.27779288</v>
      </c>
      <c r="M1789" s="1">
        <f>_xlfn.XLOOKUP(Table5[[#This Row],[rxn]],Table3[name],Table3[flux],$F$1)</f>
        <v>3.7929005255074E-5</v>
      </c>
      <c r="N1789" s="1">
        <f>IFERROR(Table5[[#This Row],[min flux]]/Table5[[#This Row],[associated enzload]],"")</f>
        <v>7.8796895390866872</v>
      </c>
      <c r="O1789" s="1">
        <f>_xlfn.NUMBERVALUE(IF(Table5[[#This Row],[flux/enzload]]="","",ABS($N$1-Table5[[#This Row],[flux/enzload]])))</f>
        <v>1399916317651.0701</v>
      </c>
      <c r="P1789" s="1">
        <f>Table5[[#This Row],[kapp_old]]+IFERROR(((Table5[[#This Row],[kapp_slack_ub]]-Table5[[#This Row],[kapp_slack_lb]])/Table5[[#This Row],[associated enzload]]),0)</f>
        <v>27141.277792879999</v>
      </c>
      <c r="Q1789" s="1" t="str">
        <f>"'"&amp;Table5[[#This Row],[rxn]]&amp;"'"&amp;CHAR(9)&amp;Table5[[#This Row],[kapp + (slack_ub - slack_lb)/enzload]]</f>
        <v>'RXN-SPMS_c_FWD-rt8465'	27141.27779288</v>
      </c>
      <c r="R1789" s="1">
        <f>_xlfn.XLOOKUP(Table5[[#This Row],[rxn]],Table38[name],Table38[flux],0)</f>
        <v>3.8585456522999997E-5</v>
      </c>
      <c r="S1789" s="1">
        <f>_xlfn.XLOOKUP(SUBSTITUTE(Table5[[#This Row],[rxn]],"RXN-","ENZLOAD-"),Table38[name],Table38[flux],0)</f>
        <v>5.4957799999999996E-10</v>
      </c>
      <c r="T1789" s="1" t="b">
        <f>AND(Table5[[#This Row],[ENZLOAD flux in kapp-slack.gms]]=0,Table5[[#This Row],[flux in kapp-slack.gms]]&lt;&gt;0,NOT(Table5[[#This Row],[spont or unknown?]]))</f>
        <v>0</v>
      </c>
      <c r="U1789" s="1" t="b">
        <f>OR(_xlfn.TEXTAFTER(Table5[[#This Row],[rxn]],"-",-1)="SPONT",_xlfn.TEXTAFTER(Table5[[#This Row],[rxn]],"-",-1)="UNKNOWN")</f>
        <v>0</v>
      </c>
      <c r="V1789" s="1">
        <f>_xlfn.XLOOKUP(SUBSTITUTE(Table5[[#This Row],[rxn]],"RXN-","ENZLOAD-"),Table4[rxn],Table4[ub],0)</f>
        <v>0.52321439000000003</v>
      </c>
      <c r="W1789" s="1" t="b">
        <f>AND(Table5[[#This Row],[FVA ENZLOAD flux UB]]=0,Table5[[#This Row],[ENZ not made when it should be?]])</f>
        <v>0</v>
      </c>
    </row>
    <row r="1790" spans="1:23">
      <c r="A1790" s="1"/>
      <c r="B1790" s="1" t="str">
        <f>_xlfn.TEXTBEFORE(Table38[[#This Row],[all fluxes from kapp-slack]]," ",,,,"")</f>
        <v/>
      </c>
      <c r="C1790" s="1">
        <f>_xlfn.NUMBERVALUE(IFERROR(_xlfn.TEXTAFTER(Table38[[#This Row],[all fluxes from kapp-slack]]," ",-1,,,""),""))</f>
        <v>0</v>
      </c>
      <c r="F1790" s="1" t="s">
        <v>8656</v>
      </c>
      <c r="G1790" s="1" t="str">
        <f>_xlfn.TEXTBEFORE(Table5[[#This Row],[rxn     kapp_old        kapp_slack_ub   kapp_slack_lb]]," ")</f>
        <v>RXN-KARA1i_m_FWD-rt0808</v>
      </c>
      <c r="H1790" s="1">
        <f>_xlfn.NUMBERVALUE(_xlfn.TEXTBEFORE(TRIM(_xlfn.TEXTAFTER(_xlfn.TEXTBEFORE(Table5[[#This Row],[rxn     kapp_old        kapp_slack_ub   kapp_slack_lb]],Table5[[#This Row],[kapp_slack_lb]],-1),Table5[[#This Row],[rxn]]))," "))</f>
        <v>3.93463248431553</v>
      </c>
      <c r="I179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34.284197538609199</v>
      </c>
      <c r="J1790" s="1">
        <f>_xlfn.NUMBERVALUE(_xlfn.TEXTAFTER(Table5[[#This Row],[rxn     kapp_old        kapp_slack_ub   kapp_slack_lb]]," ",-1))</f>
        <v>0</v>
      </c>
      <c r="K1790" s="1">
        <f>_xlfn.XLOOKUP(SUBSTITUTE(Table5[[#This Row],[rxn]],"RXN-","ENZLOAD-"),ENZLOAD[name],ENZLOAD[flux],0)</f>
        <v>1.5358719563229999E-5</v>
      </c>
      <c r="L1790" s="1" t="str">
        <f>"'"&amp;Table5[[#This Row],[rxn]]&amp;"'"&amp;CHAR(9)&amp;IF(AND(Table5[[#This Row],[kapp_slack_ub]]&lt;&gt;0,Table5[[#This Row],[kapp_old]]&lt;$F$1),$F$1,Table5[[#This Row],[kapp_old]])</f>
        <v>'RXN-KARA1i_m_FWD-rt0808'	27141.27779288</v>
      </c>
      <c r="M1790" s="1">
        <f>_xlfn.XLOOKUP(Table5[[#This Row],[rxn]],Table3[name],Table3[flux],$F$1)</f>
        <v>1.2127395867523399E-4</v>
      </c>
      <c r="N1790" s="1">
        <f>IFERROR(Table5[[#This Row],[min flux]]/Table5[[#This Row],[associated enzload]],"")</f>
        <v>7.8960982506363049</v>
      </c>
      <c r="O1790" s="1">
        <f>_xlfn.NUMBERVALUE(IF(Table5[[#This Row],[flux/enzload]]="","",ABS($N$1-Table5[[#This Row],[flux/enzload]])))</f>
        <v>1399916317651.0601</v>
      </c>
      <c r="P1790" s="1">
        <f>Table5[[#This Row],[kapp_old]]+IFERROR(((Table5[[#This Row],[kapp_slack_ub]]-Table5[[#This Row],[kapp_slack_lb]])/Table5[[#This Row],[associated enzload]]),0)</f>
        <v>2232234.1278764773</v>
      </c>
      <c r="Q1790" s="1" t="str">
        <f>"'"&amp;Table5[[#This Row],[rxn]]&amp;"'"&amp;CHAR(9)&amp;Table5[[#This Row],[kapp + (slack_ub - slack_lb)/enzload]]</f>
        <v>'RXN-KARA1i_m_FWD-rt0808'	2232234.12787648</v>
      </c>
      <c r="R1790" s="1">
        <f>_xlfn.XLOOKUP(Table5[[#This Row],[rxn]],Table38[name],Table38[flux],0)</f>
        <v>8.8686640115519993E-2</v>
      </c>
      <c r="S1790" s="1">
        <f>_xlfn.XLOOKUP(SUBSTITUTE(Table5[[#This Row],[rxn]],"RXN-","ENZLOAD-"),Table38[name],Table38[flux],0)</f>
        <v>0</v>
      </c>
      <c r="T1790" s="1" t="b">
        <f>AND(Table5[[#This Row],[ENZLOAD flux in kapp-slack.gms]]=0,Table5[[#This Row],[flux in kapp-slack.gms]]&lt;&gt;0,NOT(Table5[[#This Row],[spont or unknown?]]))</f>
        <v>1</v>
      </c>
      <c r="U1790" s="1" t="b">
        <f>OR(_xlfn.TEXTAFTER(Table5[[#This Row],[rxn]],"-",-1)="SPONT",_xlfn.TEXTAFTER(Table5[[#This Row],[rxn]],"-",-1)="UNKNOWN")</f>
        <v>0</v>
      </c>
      <c r="V1790" s="1">
        <f>_xlfn.XLOOKUP(SUBSTITUTE(Table5[[#This Row],[rxn]],"RXN-","ENZLOAD-"),Table4[rxn],Table4[ub],0)</f>
        <v>0.99183520000000003</v>
      </c>
      <c r="W1790" s="1" t="b">
        <f>AND(Table5[[#This Row],[FVA ENZLOAD flux UB]]=0,Table5[[#This Row],[ENZ not made when it should be?]])</f>
        <v>0</v>
      </c>
    </row>
    <row r="1791" spans="1:23">
      <c r="A1791" s="1"/>
      <c r="B1791" s="1" t="str">
        <f>_xlfn.TEXTBEFORE(Table38[[#This Row],[all fluxes from kapp-slack]]," ",,,,"")</f>
        <v/>
      </c>
      <c r="C1791" s="1">
        <f>_xlfn.NUMBERVALUE(IFERROR(_xlfn.TEXTAFTER(Table38[[#This Row],[all fluxes from kapp-slack]]," ",-1,,,""),""))</f>
        <v>0</v>
      </c>
      <c r="F1791" s="1" t="s">
        <v>8594</v>
      </c>
      <c r="G1791" s="1" t="str">
        <f>_xlfn.TEXTBEFORE(Table5[[#This Row],[rxn     kapp_old        kapp_slack_ub   kapp_slack_lb]]," ")</f>
        <v>RXN-IGPS_c_FWD-rt8196</v>
      </c>
      <c r="H1791" s="1">
        <f>_xlfn.NUMBERVALUE(_xlfn.TEXTBEFORE(TRIM(_xlfn.TEXTAFTER(_xlfn.TEXTBEFORE(Table5[[#This Row],[rxn     kapp_old        kapp_slack_ub   kapp_slack_lb]],Table5[[#This Row],[kapp_slack_lb]],-1),Table5[[#This Row],[rxn]]))," "))</f>
        <v>64.720488743004097</v>
      </c>
      <c r="I179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2.31525907360174</v>
      </c>
      <c r="J1791" s="1">
        <f>_xlfn.NUMBERVALUE(_xlfn.TEXTAFTER(Table5[[#This Row],[rxn     kapp_old        kapp_slack_ub   kapp_slack_lb]]," ",-1))</f>
        <v>0</v>
      </c>
      <c r="K1791" s="1">
        <f>_xlfn.XLOOKUP(SUBSTITUTE(Table5[[#This Row],[rxn]],"RXN-","ENZLOAD-"),ENZLOAD[name],ENZLOAD[flux],0)</f>
        <v>9.6776587559000001E-7</v>
      </c>
      <c r="L1791" s="1" t="str">
        <f>"'"&amp;Table5[[#This Row],[rxn]]&amp;"'"&amp;CHAR(9)&amp;IF(AND(Table5[[#This Row],[kapp_slack_ub]]&lt;&gt;0,Table5[[#This Row],[kapp_old]]&lt;$F$1),$F$1,Table5[[#This Row],[kapp_old]])</f>
        <v>'RXN-IGPS_c_FWD-rt8196'	27141.27779288</v>
      </c>
      <c r="M1791" s="1">
        <f>_xlfn.XLOOKUP(Table5[[#This Row],[rxn]],Table3[name],Table3[flux],$F$1)</f>
        <v>7.8603946752519995E-6</v>
      </c>
      <c r="N1791" s="1">
        <f>IFERROR(Table5[[#This Row],[min flux]]/Table5[[#This Row],[associated enzload]],"")</f>
        <v>8.1222069030486299</v>
      </c>
      <c r="O1791" s="1">
        <f>_xlfn.NUMBERVALUE(IF(Table5[[#This Row],[flux/enzload]]="","",ABS($N$1-Table5[[#This Row],[flux/enzload]])))</f>
        <v>1399916317650.8301</v>
      </c>
      <c r="P1791" s="1">
        <f>Table5[[#This Row],[kapp_old]]+IFERROR(((Table5[[#This Row],[kapp_slack_ub]]-Table5[[#This Row],[kapp_slack_lb]])/Table5[[#This Row],[associated enzload]]),0)</f>
        <v>2392439.9137039809</v>
      </c>
      <c r="Q1791" s="1" t="str">
        <f>"'"&amp;Table5[[#This Row],[rxn]]&amp;"'"&amp;CHAR(9)&amp;Table5[[#This Row],[kapp + (slack_ub - slack_lb)/enzload]]</f>
        <v>'RXN-IGPS_c_FWD-rt8196'	2392439.91370398</v>
      </c>
      <c r="R1791" s="1">
        <f>_xlfn.XLOOKUP(Table5[[#This Row],[rxn]],Table38[name],Table38[flux],0)</f>
        <v>5.9891309400920004E-3</v>
      </c>
      <c r="S1791" s="1">
        <f>_xlfn.XLOOKUP(SUBSTITUTE(Table5[[#This Row],[rxn]],"RXN-","ENZLOAD-"),Table38[name],Table38[flux],0)</f>
        <v>0</v>
      </c>
      <c r="T1791" s="1" t="b">
        <f>AND(Table5[[#This Row],[ENZLOAD flux in kapp-slack.gms]]=0,Table5[[#This Row],[flux in kapp-slack.gms]]&lt;&gt;0,NOT(Table5[[#This Row],[spont or unknown?]]))</f>
        <v>1</v>
      </c>
      <c r="U1791" s="1" t="b">
        <f>OR(_xlfn.TEXTAFTER(Table5[[#This Row],[rxn]],"-",-1)="SPONT",_xlfn.TEXTAFTER(Table5[[#This Row],[rxn]],"-",-1)="UNKNOWN")</f>
        <v>0</v>
      </c>
      <c r="V1791" s="1">
        <f>_xlfn.XLOOKUP(SUBSTITUTE(Table5[[#This Row],[rxn]],"RXN-","ENZLOAD-"),Table4[rxn],Table4[ub],0)</f>
        <v>0.51868170999999996</v>
      </c>
      <c r="W1791" s="1" t="b">
        <f>AND(Table5[[#This Row],[FVA ENZLOAD flux UB]]=0,Table5[[#This Row],[ENZ not made when it should be?]])</f>
        <v>0</v>
      </c>
    </row>
    <row r="1792" spans="1:23">
      <c r="A1792" s="1"/>
      <c r="B1792" s="1" t="str">
        <f>_xlfn.TEXTBEFORE(Table38[[#This Row],[all fluxes from kapp-slack]]," ",,,,"")</f>
        <v/>
      </c>
      <c r="C1792" s="1">
        <f>_xlfn.NUMBERVALUE(IFERROR(_xlfn.TEXTAFTER(Table38[[#This Row],[all fluxes from kapp-slack]]," ",-1,,,""),""))</f>
        <v>0</v>
      </c>
      <c r="F1792" s="1" t="s">
        <v>9451</v>
      </c>
      <c r="G1792" s="1" t="str">
        <f>_xlfn.TEXTBEFORE(Table5[[#This Row],[rxn     kapp_old        kapp_slack_ub   kapp_slack_lb]]," ")</f>
        <v>RXN-PRAIi_c_FWD-rt8196</v>
      </c>
      <c r="H1792" s="1">
        <f>_xlfn.NUMBERVALUE(_xlfn.TEXTBEFORE(TRIM(_xlfn.TEXTAFTER(_xlfn.TEXTBEFORE(Table5[[#This Row],[rxn     kapp_old        kapp_slack_ub   kapp_slack_lb]],Table5[[#This Row],[kapp_slack_lb]],-1),Table5[[#This Row],[rxn]]))," "))</f>
        <v>64.720488743004097</v>
      </c>
      <c r="I179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2.31525907360174</v>
      </c>
      <c r="J1792" s="1">
        <f>_xlfn.NUMBERVALUE(_xlfn.TEXTAFTER(Table5[[#This Row],[rxn     kapp_old        kapp_slack_ub   kapp_slack_lb]]," ",-1))</f>
        <v>0</v>
      </c>
      <c r="K1792" s="1">
        <f>_xlfn.XLOOKUP(SUBSTITUTE(Table5[[#This Row],[rxn]],"RXN-","ENZLOAD-"),ENZLOAD[name],ENZLOAD[flux],0)</f>
        <v>9.6776587559000001E-7</v>
      </c>
      <c r="L1792" s="1" t="str">
        <f>"'"&amp;Table5[[#This Row],[rxn]]&amp;"'"&amp;CHAR(9)&amp;IF(AND(Table5[[#This Row],[kapp_slack_ub]]&lt;&gt;0,Table5[[#This Row],[kapp_old]]&lt;$F$1),$F$1,Table5[[#This Row],[kapp_old]])</f>
        <v>'RXN-PRAIi_c_FWD-rt8196'	27141.27779288</v>
      </c>
      <c r="M1792" s="1">
        <f>_xlfn.XLOOKUP(Table5[[#This Row],[rxn]],Table3[name],Table3[flux],$F$1)</f>
        <v>7.8603946752519995E-6</v>
      </c>
      <c r="N1792" s="1">
        <f>IFERROR(Table5[[#This Row],[min flux]]/Table5[[#This Row],[associated enzload]],"")</f>
        <v>8.1222069030486299</v>
      </c>
      <c r="O1792" s="1">
        <f>_xlfn.NUMBERVALUE(IF(Table5[[#This Row],[flux/enzload]]="","",ABS($N$1-Table5[[#This Row],[flux/enzload]])))</f>
        <v>1399916317650.8301</v>
      </c>
      <c r="P1792" s="1">
        <f>Table5[[#This Row],[kapp_old]]+IFERROR(((Table5[[#This Row],[kapp_slack_ub]]-Table5[[#This Row],[kapp_slack_lb]])/Table5[[#This Row],[associated enzload]]),0)</f>
        <v>2392439.9137039809</v>
      </c>
      <c r="Q1792" s="1" t="str">
        <f>"'"&amp;Table5[[#This Row],[rxn]]&amp;"'"&amp;CHAR(9)&amp;Table5[[#This Row],[kapp + (slack_ub - slack_lb)/enzload]]</f>
        <v>'RXN-PRAIi_c_FWD-rt8196'	2392439.91370398</v>
      </c>
      <c r="R1792" s="1">
        <f>_xlfn.XLOOKUP(Table5[[#This Row],[rxn]],Table38[name],Table38[flux],0)</f>
        <v>5.9891309400920004E-3</v>
      </c>
      <c r="S1792" s="1">
        <f>_xlfn.XLOOKUP(SUBSTITUTE(Table5[[#This Row],[rxn]],"RXN-","ENZLOAD-"),Table38[name],Table38[flux],0)</f>
        <v>0</v>
      </c>
      <c r="T1792" s="1" t="b">
        <f>AND(Table5[[#This Row],[ENZLOAD flux in kapp-slack.gms]]=0,Table5[[#This Row],[flux in kapp-slack.gms]]&lt;&gt;0,NOT(Table5[[#This Row],[spont or unknown?]]))</f>
        <v>1</v>
      </c>
      <c r="U1792" s="1" t="b">
        <f>OR(_xlfn.TEXTAFTER(Table5[[#This Row],[rxn]],"-",-1)="SPONT",_xlfn.TEXTAFTER(Table5[[#This Row],[rxn]],"-",-1)="UNKNOWN")</f>
        <v>0</v>
      </c>
      <c r="V1792" s="1">
        <f>_xlfn.XLOOKUP(SUBSTITUTE(Table5[[#This Row],[rxn]],"RXN-","ENZLOAD-"),Table4[rxn],Table4[ub],0)</f>
        <v>0.51868170999999996</v>
      </c>
      <c r="W1792" s="1" t="b">
        <f>AND(Table5[[#This Row],[FVA ENZLOAD flux UB]]=0,Table5[[#This Row],[ENZ not made when it should be?]])</f>
        <v>0</v>
      </c>
    </row>
    <row r="1793" spans="1:23" hidden="1">
      <c r="A1793" s="1"/>
      <c r="B1793" s="1" t="str">
        <f>_xlfn.TEXTBEFORE(Table38[[#This Row],[all fluxes from kapp-slack]]," ",,,,"")</f>
        <v/>
      </c>
      <c r="C1793" s="1">
        <f>_xlfn.NUMBERVALUE(IFERROR(_xlfn.TEXTAFTER(Table38[[#This Row],[all fluxes from kapp-slack]]," ",-1,,,""),""))</f>
        <v>0</v>
      </c>
      <c r="F1793" s="1" t="s">
        <v>9613</v>
      </c>
      <c r="G1793" s="1" t="str">
        <f>_xlfn.TEXTBEFORE(Table5[[#This Row],[rxn     kapp_old        kapp_slack_ub   kapp_slack_lb]]," ")</f>
        <v>RXN-SACCD1_c_FWD-rt8465</v>
      </c>
      <c r="H179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79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793" s="1">
        <f>_xlfn.NUMBERVALUE(_xlfn.TEXTAFTER(Table5[[#This Row],[rxn     kapp_old        kapp_slack_ub   kapp_slack_lb]]," ",-1))</f>
        <v>0</v>
      </c>
      <c r="K1793" s="1">
        <f>_xlfn.XLOOKUP(SUBSTITUTE(Table5[[#This Row],[rxn]],"RXN-","ENZLOAD-"),ENZLOAD[name],ENZLOAD[flux],0)</f>
        <v>4.81351518571E-6</v>
      </c>
      <c r="L1793" s="1" t="str">
        <f>"'"&amp;Table5[[#This Row],[rxn]]&amp;"'"&amp;CHAR(9)&amp;IF(AND(Table5[[#This Row],[kapp_slack_ub]]&lt;&gt;0,Table5[[#This Row],[kapp_old]]&lt;$F$1),$F$1,Table5[[#This Row],[kapp_old]])</f>
        <v>'RXN-SACCD1_c_FWD-rt8465'	27141.27779288</v>
      </c>
      <c r="M1793" s="1">
        <f>_xlfn.XLOOKUP(Table5[[#This Row],[rxn]],Table3[name],Table3[flux],$F$1)</f>
        <v>4.59868265612869E-5</v>
      </c>
      <c r="N1793" s="1">
        <f>IFERROR(Table5[[#This Row],[min flux]]/Table5[[#This Row],[associated enzload]],"")</f>
        <v>9.5536888920199345</v>
      </c>
      <c r="O1793" s="1">
        <f>_xlfn.NUMBERVALUE(IF(Table5[[#This Row],[flux/enzload]]="","",ABS($N$1-Table5[[#This Row],[flux/enzload]])))</f>
        <v>1399916317649.3999</v>
      </c>
      <c r="P1793" s="1">
        <f>Table5[[#This Row],[kapp_old]]+IFERROR(((Table5[[#This Row],[kapp_slack_ub]]-Table5[[#This Row],[kapp_slack_lb]])/Table5[[#This Row],[associated enzload]]),0)</f>
        <v>27141.277792879999</v>
      </c>
      <c r="Q1793" s="1" t="str">
        <f>"'"&amp;Table5[[#This Row],[rxn]]&amp;"'"&amp;CHAR(9)&amp;Table5[[#This Row],[kapp + (slack_ub - slack_lb)/enzload]]</f>
        <v>'RXN-SACCD1_c_FWD-rt8465'	27141.27779288</v>
      </c>
      <c r="R1793" s="1">
        <f>_xlfn.XLOOKUP(Table5[[#This Row],[rxn]],Table38[name],Table38[flux],0)</f>
        <v>2.9998974900315001E-2</v>
      </c>
      <c r="S1793" s="1">
        <f>_xlfn.XLOOKUP(SUBSTITUTE(Table5[[#This Row],[rxn]],"RXN-","ENZLOAD-"),Table38[name],Table38[flux],0)</f>
        <v>4.27279357E-7</v>
      </c>
      <c r="T1793" s="1" t="b">
        <f>AND(Table5[[#This Row],[ENZLOAD flux in kapp-slack.gms]]=0,Table5[[#This Row],[flux in kapp-slack.gms]]&lt;&gt;0,NOT(Table5[[#This Row],[spont or unknown?]]))</f>
        <v>0</v>
      </c>
      <c r="U1793" s="1" t="b">
        <f>OR(_xlfn.TEXTAFTER(Table5[[#This Row],[rxn]],"-",-1)="SPONT",_xlfn.TEXTAFTER(Table5[[#This Row],[rxn]],"-",-1)="UNKNOWN")</f>
        <v>0</v>
      </c>
      <c r="V1793" s="1">
        <f>_xlfn.XLOOKUP(SUBSTITUTE(Table5[[#This Row],[rxn]],"RXN-","ENZLOAD-"),Table4[rxn],Table4[ub],0)</f>
        <v>0.52321439000000003</v>
      </c>
      <c r="W1793" s="1" t="b">
        <f>AND(Table5[[#This Row],[FVA ENZLOAD flux UB]]=0,Table5[[#This Row],[ENZ not made when it should be?]])</f>
        <v>0</v>
      </c>
    </row>
    <row r="1794" spans="1:23">
      <c r="A1794" s="1"/>
      <c r="B1794" s="1" t="str">
        <f>_xlfn.TEXTBEFORE(Table38[[#This Row],[all fluxes from kapp-slack]]," ",,,,"")</f>
        <v/>
      </c>
      <c r="C1794" s="1">
        <f>_xlfn.NUMBERVALUE(IFERROR(_xlfn.TEXTAFTER(Table38[[#This Row],[all fluxes from kapp-slack]]," ",-1,,,""),""))</f>
        <v>0</v>
      </c>
      <c r="F1794" s="1" t="s">
        <v>8592</v>
      </c>
      <c r="G1794" s="1" t="str">
        <f>_xlfn.TEXTBEFORE(Table5[[#This Row],[rxn     kapp_old        kapp_slack_ub   kapp_slack_lb]]," ")</f>
        <v>RXN-IG3PS_c_FWD-rt0716</v>
      </c>
      <c r="H1794" s="1">
        <f>_xlfn.NUMBERVALUE(_xlfn.TEXTBEFORE(TRIM(_xlfn.TEXTAFTER(_xlfn.TEXTBEFORE(Table5[[#This Row],[rxn     kapp_old        kapp_slack_ub   kapp_slack_lb]],Table5[[#This Row],[kapp_slack_lb]],-1),Table5[[#This Row],[rxn]]))," "))</f>
        <v>4.19522114661003</v>
      </c>
      <c r="I179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4.5621945987134502</v>
      </c>
      <c r="J1794" s="1">
        <f>_xlfn.NUMBERVALUE(_xlfn.TEXTAFTER(Table5[[#This Row],[rxn     kapp_old        kapp_slack_ub   kapp_slack_lb]]," ",-1))</f>
        <v>0</v>
      </c>
      <c r="K1794" s="1">
        <f>_xlfn.XLOOKUP(SUBSTITUTE(Table5[[#This Row],[rxn]],"RXN-","ENZLOAD-"),ENZLOAD[name],ENZLOAD[flux],0)</f>
        <v>1.39724170173E-6</v>
      </c>
      <c r="L1794" s="1" t="str">
        <f>"'"&amp;Table5[[#This Row],[rxn]]&amp;"'"&amp;CHAR(9)&amp;IF(AND(Table5[[#This Row],[kapp_slack_ub]]&lt;&gt;0,Table5[[#This Row],[kapp_old]]&lt;$F$1),$F$1,Table5[[#This Row],[kapp_old]])</f>
        <v>'RXN-IG3PS_c_FWD-rt0716'	27141.27779288</v>
      </c>
      <c r="M1794" s="1">
        <f>_xlfn.XLOOKUP(Table5[[#This Row],[rxn]],Table3[name],Table3[flux],$F$1)</f>
        <v>1.5425626142166001E-5</v>
      </c>
      <c r="N1794" s="1">
        <f>IFERROR(Table5[[#This Row],[min flux]]/Table5[[#This Row],[associated enzload]],"")</f>
        <v>11.040055648973764</v>
      </c>
      <c r="O1794" s="1">
        <f>_xlfn.NUMBERVALUE(IF(Table5[[#This Row],[flux/enzload]]="","",ABS($N$1-Table5[[#This Row],[flux/enzload]])))</f>
        <v>1399916317647.9099</v>
      </c>
      <c r="P1794" s="1">
        <f>Table5[[#This Row],[kapp_old]]+IFERROR(((Table5[[#This Row],[kapp_slack_ub]]-Table5[[#This Row],[kapp_slack_lb]])/Table5[[#This Row],[associated enzload]]),0)</f>
        <v>3265147.6511205463</v>
      </c>
      <c r="Q1794" s="1" t="str">
        <f>"'"&amp;Table5[[#This Row],[rxn]]&amp;"'"&amp;CHAR(9)&amp;Table5[[#This Row],[kapp + (slack_ub - slack_lb)/enzload]]</f>
        <v>'RXN-IG3PS_c_FWD-rt0716'	3265147.65112055</v>
      </c>
      <c r="R1794" s="1">
        <f>_xlfn.XLOOKUP(Table5[[#This Row],[rxn]],Table38[name],Table38[flux],0)</f>
        <v>1.1801521971089E-2</v>
      </c>
      <c r="S1794" s="1">
        <f>_xlfn.XLOOKUP(SUBSTITUTE(Table5[[#This Row],[rxn]],"RXN-","ENZLOAD-"),Table38[name],Table38[flux],0)</f>
        <v>0</v>
      </c>
      <c r="T1794" s="1" t="b">
        <f>AND(Table5[[#This Row],[ENZLOAD flux in kapp-slack.gms]]=0,Table5[[#This Row],[flux in kapp-slack.gms]]&lt;&gt;0,NOT(Table5[[#This Row],[spont or unknown?]]))</f>
        <v>1</v>
      </c>
      <c r="U1794" s="1" t="b">
        <f>OR(_xlfn.TEXTAFTER(Table5[[#This Row],[rxn]],"-",-1)="SPONT",_xlfn.TEXTAFTER(Table5[[#This Row],[rxn]],"-",-1)="UNKNOWN")</f>
        <v>0</v>
      </c>
      <c r="V1794" s="1">
        <f>_xlfn.XLOOKUP(SUBSTITUTE(Table5[[#This Row],[rxn]],"RXN-","ENZLOAD-"),Table4[rxn],Table4[ub],0)</f>
        <v>0.64281741000000003</v>
      </c>
      <c r="W1794" s="1" t="b">
        <f>AND(Table5[[#This Row],[FVA ENZLOAD flux UB]]=0,Table5[[#This Row],[ENZ not made when it should be?]])</f>
        <v>0</v>
      </c>
    </row>
    <row r="1795" spans="1:23" hidden="1">
      <c r="A1795" s="1"/>
      <c r="B1795" s="1" t="str">
        <f>_xlfn.TEXTBEFORE(Table38[[#This Row],[all fluxes from kapp-slack]]," ",,,,"")</f>
        <v/>
      </c>
      <c r="C1795" s="1">
        <f>_xlfn.NUMBERVALUE(IFERROR(_xlfn.TEXTAFTER(Table38[[#This Row],[all fluxes from kapp-slack]]," ",-1,,,""),""))</f>
        <v>0</v>
      </c>
      <c r="F1795" s="1" t="s">
        <v>7133</v>
      </c>
      <c r="G1795" s="1" t="str">
        <f>_xlfn.TEXTBEFORE(Table5[[#This Row],[rxn     kapp_old        kapp_slack_ub   kapp_slack_lb]]," ")</f>
        <v>RXN-ARGSL_c_FWD-rt3236</v>
      </c>
      <c r="H1795" s="1">
        <f>_xlfn.NUMBERVALUE(_xlfn.TEXTBEFORE(TRIM(_xlfn.TEXTAFTER(_xlfn.TEXTBEFORE(Table5[[#This Row],[rxn     kapp_old        kapp_slack_ub   kapp_slack_lb]],Table5[[#This Row],[kapp_slack_lb]],-1),Table5[[#This Row],[rxn]]))," "))</f>
        <v>15228.508025573699</v>
      </c>
      <c r="I179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795" s="1">
        <f>_xlfn.NUMBERVALUE(_xlfn.TEXTAFTER(Table5[[#This Row],[rxn     kapp_old        kapp_slack_ub   kapp_slack_lb]]," ",-1))</f>
        <v>0</v>
      </c>
      <c r="K1795" s="1">
        <f>_xlfn.XLOOKUP(SUBSTITUTE(Table5[[#This Row],[rxn]],"RXN-","ENZLOAD-"),ENZLOAD[name],ENZLOAD[flux],0)</f>
        <v>3.43957351843E-6</v>
      </c>
      <c r="L1795" s="1" t="str">
        <f>"'"&amp;Table5[[#This Row],[rxn]]&amp;"'"&amp;CHAR(9)&amp;IF(AND(Table5[[#This Row],[kapp_slack_ub]]&lt;&gt;0,Table5[[#This Row],[kapp_old]]&lt;$F$1),$F$1,Table5[[#This Row],[kapp_old]])</f>
        <v>'RXN-ARGSL_c_FWD-rt3236'	15228.5080255737</v>
      </c>
      <c r="M1795" s="1">
        <f>_xlfn.XLOOKUP(Table5[[#This Row],[rxn]],Table3[name],Table3[flux],$F$1)</f>
        <v>3.9784006696971899E-5</v>
      </c>
      <c r="N1795" s="1">
        <f>IFERROR(Table5[[#This Row],[min flux]]/Table5[[#This Row],[associated enzload]],"")</f>
        <v>11.566552214627873</v>
      </c>
      <c r="O1795" s="1">
        <f>_xlfn.NUMBERVALUE(IF(Table5[[#This Row],[flux/enzload]]="","",ABS($N$1-Table5[[#This Row],[flux/enzload]])))</f>
        <v>1399916317647.3899</v>
      </c>
      <c r="P1795" s="1">
        <f>Table5[[#This Row],[kapp_old]]+IFERROR(((Table5[[#This Row],[kapp_slack_ub]]-Table5[[#This Row],[kapp_slack_lb]])/Table5[[#This Row],[associated enzload]]),0)</f>
        <v>15228.508025573699</v>
      </c>
      <c r="Q1795" s="1" t="str">
        <f>"'"&amp;Table5[[#This Row],[rxn]]&amp;"'"&amp;CHAR(9)&amp;Table5[[#This Row],[kapp + (slack_ub - slack_lb)/enzload]]</f>
        <v>'RXN-ARGSL_c_FWD-rt3236'	15228.5080255737</v>
      </c>
      <c r="R1795" s="1">
        <f>_xlfn.XLOOKUP(Table5[[#This Row],[rxn]],Table38[name],Table38[flux],0)</f>
        <v>2.5489961047599999E-2</v>
      </c>
      <c r="S1795" s="1">
        <f>_xlfn.XLOOKUP(SUBSTITUTE(Table5[[#This Row],[rxn]],"RXN-","ENZLOAD-"),Table38[name],Table38[flux],0)</f>
        <v>6.4706454200000004E-7</v>
      </c>
      <c r="T1795" s="1" t="b">
        <f>AND(Table5[[#This Row],[ENZLOAD flux in kapp-slack.gms]]=0,Table5[[#This Row],[flux in kapp-slack.gms]]&lt;&gt;0,NOT(Table5[[#This Row],[spont or unknown?]]))</f>
        <v>0</v>
      </c>
      <c r="U1795" s="1" t="b">
        <f>OR(_xlfn.TEXTAFTER(Table5[[#This Row],[rxn]],"-",-1)="SPONT",_xlfn.TEXTAFTER(Table5[[#This Row],[rxn]],"-",-1)="UNKNOWN")</f>
        <v>0</v>
      </c>
      <c r="V1795" s="1">
        <f>_xlfn.XLOOKUP(SUBSTITUTE(Table5[[#This Row],[rxn]],"RXN-","ENZLOAD-"),Table4[rxn],Table4[ub],0)</f>
        <v>0.82210899000000004</v>
      </c>
      <c r="W1795" s="1" t="b">
        <f>AND(Table5[[#This Row],[FVA ENZLOAD flux UB]]=0,Table5[[#This Row],[ENZ not made when it should be?]])</f>
        <v>0</v>
      </c>
    </row>
    <row r="1796" spans="1:23">
      <c r="A1796" s="1"/>
      <c r="B1796" s="1" t="str">
        <f>_xlfn.TEXTBEFORE(Table38[[#This Row],[all fluxes from kapp-slack]]," ",,,,"")</f>
        <v/>
      </c>
      <c r="C1796" s="1">
        <f>_xlfn.NUMBERVALUE(IFERROR(_xlfn.TEXTAFTER(Table38[[#This Row],[all fluxes from kapp-slack]]," ",-1,,,""),""))</f>
        <v>0</v>
      </c>
      <c r="F1796" s="1" t="s">
        <v>8648</v>
      </c>
      <c r="G1796" s="1" t="str">
        <f>_xlfn.TEXTBEFORE(Table5[[#This Row],[rxn     kapp_old        kapp_slack_ub   kapp_slack_lb]]," ")</f>
        <v>RXN-IPPS_c_FWD-rt7120</v>
      </c>
      <c r="H1796" s="1">
        <f>_xlfn.NUMBERVALUE(_xlfn.TEXTBEFORE(TRIM(_xlfn.TEXTAFTER(_xlfn.TEXTBEFORE(Table5[[#This Row],[rxn     kapp_old        kapp_slack_ub   kapp_slack_lb]],Table5[[#This Row],[kapp_slack_lb]],-1),Table5[[#This Row],[rxn]]))," "))</f>
        <v>4.5975955039839</v>
      </c>
      <c r="I179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19.164078613892801</v>
      </c>
      <c r="J1796" s="1">
        <f>_xlfn.NUMBERVALUE(_xlfn.TEXTAFTER(Table5[[#This Row],[rxn     kapp_old        kapp_slack_ub   kapp_slack_lb]]," ",-1))</f>
        <v>0</v>
      </c>
      <c r="K1796" s="1">
        <f>_xlfn.XLOOKUP(SUBSTITUTE(Table5[[#This Row],[rxn]],"RXN-","ENZLOAD-"),ENZLOAD[name],ENZLOAD[flux],0)</f>
        <v>5.4628767050100004E-6</v>
      </c>
      <c r="L1796" s="1" t="str">
        <f>"'"&amp;Table5[[#This Row],[rxn]]&amp;"'"&amp;CHAR(9)&amp;IF(AND(Table5[[#This Row],[kapp_slack_ub]]&lt;&gt;0,Table5[[#This Row],[kapp_old]]&lt;$F$1),$F$1,Table5[[#This Row],[kapp_old]])</f>
        <v>'RXN-IPPS_c_FWD-rt7120'	27141.27779288</v>
      </c>
      <c r="M1796" s="1">
        <f>_xlfn.XLOOKUP(Table5[[#This Row],[rxn]],Table3[name],Table3[flux],$F$1)</f>
        <v>6.6094993099400994E-5</v>
      </c>
      <c r="N1796" s="1">
        <f>IFERROR(Table5[[#This Row],[min flux]]/Table5[[#This Row],[associated enzload]],"")</f>
        <v>12.098935536799745</v>
      </c>
      <c r="O1796" s="1">
        <f>_xlfn.NUMBERVALUE(IF(Table5[[#This Row],[flux/enzload]]="","",ABS($N$1-Table5[[#This Row],[flux/enzload]])))</f>
        <v>1399916317646.8501</v>
      </c>
      <c r="P1796" s="1">
        <f>Table5[[#This Row],[kapp_old]]+IFERROR(((Table5[[#This Row],[kapp_slack_ub]]-Table5[[#This Row],[kapp_slack_lb]])/Table5[[#This Row],[associated enzload]]),0)</f>
        <v>3508060.8193874839</v>
      </c>
      <c r="Q1796" s="1" t="str">
        <f>"'"&amp;Table5[[#This Row],[rxn]]&amp;"'"&amp;CHAR(9)&amp;Table5[[#This Row],[kapp + (slack_ub - slack_lb)/enzload]]</f>
        <v>'RXN-IPPS_c_FWD-rt7120'	3508060.81938748</v>
      </c>
      <c r="R1796" s="1">
        <f>_xlfn.XLOOKUP(Table5[[#This Row],[rxn]],Table38[name],Table38[flux],0)</f>
        <v>4.9573793910789997E-2</v>
      </c>
      <c r="S1796" s="1">
        <f>_xlfn.XLOOKUP(SUBSTITUTE(Table5[[#This Row],[rxn]],"RXN-","ENZLOAD-"),Table38[name],Table38[flux],0)</f>
        <v>0</v>
      </c>
      <c r="T1796" s="1" t="b">
        <f>AND(Table5[[#This Row],[ENZLOAD flux in kapp-slack.gms]]=0,Table5[[#This Row],[flux in kapp-slack.gms]]&lt;&gt;0,NOT(Table5[[#This Row],[spont or unknown?]]))</f>
        <v>1</v>
      </c>
      <c r="U1796" s="1" t="b">
        <f>OR(_xlfn.TEXTAFTER(Table5[[#This Row],[rxn]],"-",-1)="SPONT",_xlfn.TEXTAFTER(Table5[[#This Row],[rxn]],"-",-1)="UNKNOWN")</f>
        <v>0</v>
      </c>
      <c r="V1796" s="1">
        <f>_xlfn.XLOOKUP(SUBSTITUTE(Table5[[#This Row],[rxn]],"RXN-","ENZLOAD-"),Table4[rxn],Table4[ub],0)</f>
        <v>0.63079638000000005</v>
      </c>
      <c r="W1796" s="1" t="b">
        <f>AND(Table5[[#This Row],[FVA ENZLOAD flux UB]]=0,Table5[[#This Row],[ENZ not made when it should be?]])</f>
        <v>0</v>
      </c>
    </row>
    <row r="1797" spans="1:23">
      <c r="A1797" s="1"/>
      <c r="B1797" s="1" t="str">
        <f>_xlfn.TEXTBEFORE(Table38[[#This Row],[all fluxes from kapp-slack]]," ",,,,"")</f>
        <v/>
      </c>
      <c r="C1797" s="1">
        <f>_xlfn.NUMBERVALUE(IFERROR(_xlfn.TEXTAFTER(Table38[[#This Row],[all fluxes from kapp-slack]]," ",-1,,,""),""))</f>
        <v>0</v>
      </c>
      <c r="F1797" s="1" t="s">
        <v>7489</v>
      </c>
      <c r="G1797" s="1" t="str">
        <f>_xlfn.TEXTBEFORE(Table5[[#This Row],[rxn     kapp_old        kapp_slack_ub   kapp_slack_lb]]," ")</f>
        <v>RXN-CYSTRS_c_FWD-rt1487</v>
      </c>
      <c r="H1797" s="1">
        <f>_xlfn.NUMBERVALUE(_xlfn.TEXTBEFORE(TRIM(_xlfn.TEXTAFTER(_xlfn.TEXTBEFORE(Table5[[#This Row],[rxn     kapp_old        kapp_slack_ub   kapp_slack_lb]],Table5[[#This Row],[kapp_slack_lb]],-1),Table5[[#This Row],[rxn]]))," "))</f>
        <v>4.7189236033690802</v>
      </c>
      <c r="I179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1.5514903654163199</v>
      </c>
      <c r="J1797" s="1">
        <f>_xlfn.NUMBERVALUE(_xlfn.TEXTAFTER(Table5[[#This Row],[rxn     kapp_old        kapp_slack_ub   kapp_slack_lb]]," ",-1))</f>
        <v>0</v>
      </c>
      <c r="K1797" s="1">
        <f>_xlfn.XLOOKUP(SUBSTITUTE(Table5[[#This Row],[rxn]],"RXN-","ENZLOAD-"),ENZLOAD[name],ENZLOAD[flux],0)</f>
        <v>5.9485496921000004E-7</v>
      </c>
      <c r="L1797" s="1" t="str">
        <f>"'"&amp;Table5[[#This Row],[rxn]]&amp;"'"&amp;CHAR(9)&amp;IF(AND(Table5[[#This Row],[kapp_slack_ub]]&lt;&gt;0,Table5[[#This Row],[kapp_old]]&lt;$F$1),$F$1,Table5[[#This Row],[kapp_old]])</f>
        <v>'RXN-CYSTRS_c_FWD-rt1487'	27141.27779288</v>
      </c>
      <c r="M1797" s="1">
        <f>_xlfn.XLOOKUP(Table5[[#This Row],[rxn]],Table3[name],Table3[flux],$F$1)</f>
        <v>7.3870398810169998E-6</v>
      </c>
      <c r="N1797" s="1">
        <f>IFERROR(Table5[[#This Row],[min flux]]/Table5[[#This Row],[associated enzload]],"")</f>
        <v>12.418220008866015</v>
      </c>
      <c r="O1797" s="1">
        <f>_xlfn.NUMBERVALUE(IF(Table5[[#This Row],[flux/enzload]]="","",ABS($N$1-Table5[[#This Row],[flux/enzload]])))</f>
        <v>1399916317646.54</v>
      </c>
      <c r="P1797" s="1">
        <f>Table5[[#This Row],[kapp_old]]+IFERROR(((Table5[[#This Row],[kapp_slack_ub]]-Table5[[#This Row],[kapp_slack_lb]])/Table5[[#This Row],[associated enzload]]),0)</f>
        <v>2608187.2940423484</v>
      </c>
      <c r="Q1797" s="1" t="str">
        <f>"'"&amp;Table5[[#This Row],[rxn]]&amp;"'"&amp;CHAR(9)&amp;Table5[[#This Row],[kapp + (slack_ub - slack_lb)/enzload]]</f>
        <v>'RXN-CYSTRS_c_FWD-rt1487'	2608187.29404235</v>
      </c>
      <c r="R1797" s="1">
        <f>_xlfn.XLOOKUP(Table5[[#This Row],[rxn]],Table38[name],Table38[flux],0)</f>
        <v>4.013407854316E-3</v>
      </c>
      <c r="S1797" s="1">
        <f>_xlfn.XLOOKUP(SUBSTITUTE(Table5[[#This Row],[rxn]],"RXN-","ENZLOAD-"),Table38[name],Table38[flux],0)</f>
        <v>0</v>
      </c>
      <c r="T1797" s="1" t="b">
        <f>AND(Table5[[#This Row],[ENZLOAD flux in kapp-slack.gms]]=0,Table5[[#This Row],[flux in kapp-slack.gms]]&lt;&gt;0,NOT(Table5[[#This Row],[spont or unknown?]]))</f>
        <v>1</v>
      </c>
      <c r="U1797" s="1" t="b">
        <f>OR(_xlfn.TEXTAFTER(Table5[[#This Row],[rxn]],"-",-1)="SPONT",_xlfn.TEXTAFTER(Table5[[#This Row],[rxn]],"-",-1)="UNKNOWN")</f>
        <v>0</v>
      </c>
      <c r="V1797" s="1">
        <f>_xlfn.XLOOKUP(SUBSTITUTE(Table5[[#This Row],[rxn]],"RXN-","ENZLOAD-"),Table4[rxn],Table4[ub],0)</f>
        <v>0.49537734</v>
      </c>
      <c r="W1797" s="1" t="b">
        <f>AND(Table5[[#This Row],[FVA ENZLOAD flux UB]]=0,Table5[[#This Row],[ENZ not made when it should be?]])</f>
        <v>0</v>
      </c>
    </row>
    <row r="1798" spans="1:23">
      <c r="A1798" s="1"/>
      <c r="B1798" s="1" t="str">
        <f>_xlfn.TEXTBEFORE(Table38[[#This Row],[all fluxes from kapp-slack]]," ",,,,"")</f>
        <v/>
      </c>
      <c r="C1798" s="1">
        <f>_xlfn.NUMBERVALUE(IFERROR(_xlfn.TEXTAFTER(Table38[[#This Row],[all fluxes from kapp-slack]]," ",-1,,,""),""))</f>
        <v>0</v>
      </c>
      <c r="F1798" s="1" t="s">
        <v>6757</v>
      </c>
      <c r="G1798" s="1" t="str">
        <f>_xlfn.TEXTBEFORE(Table5[[#This Row],[rxn     kapp_old        kapp_slack_ub   kapp_slack_lb]]," ")</f>
        <v>RXN-ACHBS_m_FWD-ILV26</v>
      </c>
      <c r="H179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79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9.1894352949748903</v>
      </c>
      <c r="J1798" s="1">
        <f>_xlfn.NUMBERVALUE(_xlfn.TEXTAFTER(Table5[[#This Row],[rxn     kapp_old        kapp_slack_ub   kapp_slack_lb]]," ",-1))</f>
        <v>0</v>
      </c>
      <c r="K1798" s="1">
        <f>_xlfn.XLOOKUP(SUBSTITUTE(Table5[[#This Row],[rxn]],"RXN-","ENZLOAD-"),ENZLOAD[name],ENZLOAD[flux],0)</f>
        <v>3.02885418392E-6</v>
      </c>
      <c r="L1798" s="1" t="str">
        <f>"'"&amp;Table5[[#This Row],[rxn]]&amp;"'"&amp;CHAR(9)&amp;IF(AND(Table5[[#This Row],[kapp_slack_ub]]&lt;&gt;0,Table5[[#This Row],[kapp_old]]&lt;$F$1),$F$1,Table5[[#This Row],[kapp_old]])</f>
        <v>'RXN-ACHBS_m_FWD-ILV26'	27141.27779288</v>
      </c>
      <c r="M1798" s="1">
        <f>_xlfn.XLOOKUP(Table5[[#This Row],[rxn]],Table3[name],Table3[flux],$F$1)</f>
        <v>3.7754770037863997E-5</v>
      </c>
      <c r="N1798" s="1">
        <f>IFERROR(Table5[[#This Row],[min flux]]/Table5[[#This Row],[associated enzload]],"")</f>
        <v>12.465033885850874</v>
      </c>
      <c r="O1798" s="1">
        <f>_xlfn.NUMBERVALUE(IF(Table5[[#This Row],[flux/enzload]]="","",ABS($N$1-Table5[[#This Row],[flux/enzload]])))</f>
        <v>1399916317646.49</v>
      </c>
      <c r="P1798" s="1">
        <f>Table5[[#This Row],[kapp_old]]+IFERROR(((Table5[[#This Row],[kapp_slack_ub]]-Table5[[#This Row],[kapp_slack_lb]])/Table5[[#This Row],[associated enzload]]),0)</f>
        <v>3061105.5220146836</v>
      </c>
      <c r="Q1798" s="1" t="str">
        <f>"'"&amp;Table5[[#This Row],[rxn]]&amp;"'"&amp;CHAR(9)&amp;Table5[[#This Row],[kapp + (slack_ub - slack_lb)/enzload]]</f>
        <v>'RXN-ACHBS_m_FWD-ILV26'	3061105.52201468</v>
      </c>
      <c r="R1798" s="1">
        <f>_xlfn.XLOOKUP(Table5[[#This Row],[rxn]],Table38[name],Table38[flux],0)</f>
        <v>2.3771305714608001E-2</v>
      </c>
      <c r="S1798" s="1">
        <f>_xlfn.XLOOKUP(SUBSTITUTE(Table5[[#This Row],[rxn]],"RXN-","ENZLOAD-"),Table38[name],Table38[flux],0)</f>
        <v>0</v>
      </c>
      <c r="T1798" s="1" t="b">
        <f>AND(Table5[[#This Row],[ENZLOAD flux in kapp-slack.gms]]=0,Table5[[#This Row],[flux in kapp-slack.gms]]&lt;&gt;0,NOT(Table5[[#This Row],[spont or unknown?]]))</f>
        <v>1</v>
      </c>
      <c r="U1798" s="1" t="b">
        <f>OR(_xlfn.TEXTAFTER(Table5[[#This Row],[rxn]],"-",-1)="SPONT",_xlfn.TEXTAFTER(Table5[[#This Row],[rxn]],"-",-1)="UNKNOWN")</f>
        <v>0</v>
      </c>
      <c r="V1798" s="1">
        <f>_xlfn.XLOOKUP(SUBSTITUTE(Table5[[#This Row],[rxn]],"RXN-","ENZLOAD-"),Table4[rxn],Table4[ub],0)</f>
        <v>0.37395352999999998</v>
      </c>
      <c r="W1798" s="1" t="b">
        <f>AND(Table5[[#This Row],[FVA ENZLOAD flux UB]]=0,Table5[[#This Row],[ENZ not made when it should be?]])</f>
        <v>0</v>
      </c>
    </row>
    <row r="1799" spans="1:23">
      <c r="A1799" s="1"/>
      <c r="B1799" s="1" t="str">
        <f>_xlfn.TEXTBEFORE(Table38[[#This Row],[all fluxes from kapp-slack]]," ",,,,"")</f>
        <v/>
      </c>
      <c r="C1799" s="1">
        <f>_xlfn.NUMBERVALUE(IFERROR(_xlfn.TEXTAFTER(Table38[[#This Row],[all fluxes from kapp-slack]]," ",-1,,,""),""))</f>
        <v>0</v>
      </c>
      <c r="F1799" s="1" t="s">
        <v>8515</v>
      </c>
      <c r="G1799" s="1" t="str">
        <f>_xlfn.TEXTBEFORE(Table5[[#This Row],[rxn     kapp_old        kapp_slack_ub   kapp_slack_lb]]," ")</f>
        <v>RXN-HSTPT_c_FWD-rt4862</v>
      </c>
      <c r="H1799" s="1">
        <f>_xlfn.NUMBERVALUE(_xlfn.TEXTBEFORE(TRIM(_xlfn.TEXTAFTER(_xlfn.TEXTBEFORE(Table5[[#This Row],[rxn     kapp_old        kapp_slack_ub   kapp_slack_lb]],Table5[[#This Row],[kapp_slack_lb]],-1),Table5[[#This Row],[rxn]]))," "))</f>
        <v>4.7464590020098196</v>
      </c>
      <c r="I179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4.5621945987134502</v>
      </c>
      <c r="J1799" s="1">
        <f>_xlfn.NUMBERVALUE(_xlfn.TEXTAFTER(Table5[[#This Row],[rxn     kapp_old        kapp_slack_ub   kapp_slack_lb]]," ",-1))</f>
        <v>0</v>
      </c>
      <c r="K1799" s="1">
        <f>_xlfn.XLOOKUP(SUBSTITUTE(Table5[[#This Row],[rxn]],"RXN-","ENZLOAD-"),ENZLOAD[name],ENZLOAD[flux],0)</f>
        <v>1.2349707290300001E-6</v>
      </c>
      <c r="L1799" s="1" t="str">
        <f>"'"&amp;Table5[[#This Row],[rxn]]&amp;"'"&amp;CHAR(9)&amp;IF(AND(Table5[[#This Row],[kapp_slack_ub]]&lt;&gt;0,Table5[[#This Row],[kapp_old]]&lt;$F$1),$F$1,Table5[[#This Row],[kapp_old]])</f>
        <v>'RXN-HSTPT_c_FWD-rt4862'	27141.27779288</v>
      </c>
      <c r="M1799" s="1">
        <f>_xlfn.XLOOKUP(Table5[[#This Row],[rxn]],Table3[name],Table3[flux],$F$1)</f>
        <v>1.5425626142166001E-5</v>
      </c>
      <c r="N1799" s="1">
        <f>IFERROR(Table5[[#This Row],[min flux]]/Table5[[#This Row],[associated enzload]],"")</f>
        <v>12.490681584236382</v>
      </c>
      <c r="O1799" s="1">
        <f>_xlfn.NUMBERVALUE(IF(Table5[[#This Row],[flux/enzload]]="","",ABS($N$1-Table5[[#This Row],[flux/enzload]])))</f>
        <v>1399916317646.46</v>
      </c>
      <c r="P1799" s="1">
        <f>Table5[[#This Row],[kapp_old]]+IFERROR(((Table5[[#This Row],[kapp_slack_ub]]-Table5[[#This Row],[kapp_slack_lb]])/Table5[[#This Row],[associated enzload]]),0)</f>
        <v>3694176.9980530115</v>
      </c>
      <c r="Q1799" s="1" t="str">
        <f>"'"&amp;Table5[[#This Row],[rxn]]&amp;"'"&amp;CHAR(9)&amp;Table5[[#This Row],[kapp + (slack_ub - slack_lb)/enzload]]</f>
        <v>'RXN-HSTPT_c_FWD-rt4862'	3694176.99805301</v>
      </c>
      <c r="R1799" s="1">
        <f>_xlfn.XLOOKUP(Table5[[#This Row],[rxn]],Table38[name],Table38[flux],0)</f>
        <v>1.1801521971089E-2</v>
      </c>
      <c r="S1799" s="1">
        <f>_xlfn.XLOOKUP(SUBSTITUTE(Table5[[#This Row],[rxn]],"RXN-","ENZLOAD-"),Table38[name],Table38[flux],0)</f>
        <v>0</v>
      </c>
      <c r="T1799" s="1" t="b">
        <f>AND(Table5[[#This Row],[ENZLOAD flux in kapp-slack.gms]]=0,Table5[[#This Row],[flux in kapp-slack.gms]]&lt;&gt;0,NOT(Table5[[#This Row],[spont or unknown?]]))</f>
        <v>1</v>
      </c>
      <c r="U1799" s="1" t="b">
        <f>OR(_xlfn.TEXTAFTER(Table5[[#This Row],[rxn]],"-",-1)="SPONT",_xlfn.TEXTAFTER(Table5[[#This Row],[rxn]],"-",-1)="UNKNOWN")</f>
        <v>0</v>
      </c>
      <c r="V1799" s="1">
        <f>_xlfn.XLOOKUP(SUBSTITUTE(Table5[[#This Row],[rxn]],"RXN-","ENZLOAD-"),Table4[rxn],Table4[ub],0)</f>
        <v>0.97011670000000005</v>
      </c>
      <c r="W1799" s="1" t="b">
        <f>AND(Table5[[#This Row],[FVA ENZLOAD flux UB]]=0,Table5[[#This Row],[ENZ not made when it should be?]])</f>
        <v>0</v>
      </c>
    </row>
    <row r="1800" spans="1:23">
      <c r="A1800" s="1"/>
      <c r="B1800" s="1" t="str">
        <f>_xlfn.TEXTBEFORE(Table38[[#This Row],[all fluxes from kapp-slack]]," ",,,,"")</f>
        <v/>
      </c>
      <c r="C1800" s="1">
        <f>_xlfn.NUMBERVALUE(IFERROR(_xlfn.TEXTAFTER(Table38[[#This Row],[all fluxes from kapp-slack]]," ",-1,,,""),""))</f>
        <v>0</v>
      </c>
      <c r="F1800" s="1" t="s">
        <v>7182</v>
      </c>
      <c r="G1800" s="1" t="str">
        <f>_xlfn.TEXTBEFORE(Table5[[#This Row],[rxn     kapp_old        kapp_slack_ub   kapp_slack_lb]]," ")</f>
        <v>RXN-ASPTRS_c_FWD-rt5890</v>
      </c>
      <c r="H1800" s="1">
        <f>_xlfn.NUMBERVALUE(_xlfn.TEXTBEFORE(TRIM(_xlfn.TEXTAFTER(_xlfn.TEXTBEFORE(Table5[[#This Row],[rxn     kapp_old        kapp_slack_ub   kapp_slack_lb]],Table5[[#This Row],[kapp_slack_lb]],-1),Table5[[#This Row],[rxn]]))," "))</f>
        <v>4.9517235187763902</v>
      </c>
      <c r="I180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8.8906887053989898</v>
      </c>
      <c r="J1800" s="1">
        <f>_xlfn.NUMBERVALUE(_xlfn.TEXTAFTER(Table5[[#This Row],[rxn     kapp_old        kapp_slack_ub   kapp_slack_lb]]," ",-1))</f>
        <v>0</v>
      </c>
      <c r="K1800" s="1">
        <f>_xlfn.XLOOKUP(SUBSTITUTE(Table5[[#This Row],[rxn]],"RXN-","ENZLOAD-"),ENZLOAD[name],ENZLOAD[flux],0)</f>
        <v>2.89164081423E-6</v>
      </c>
      <c r="L1800" s="1" t="str">
        <f>"'"&amp;Table5[[#This Row],[rxn]]&amp;"'"&amp;CHAR(9)&amp;IF(AND(Table5[[#This Row],[kapp_slack_ub]]&lt;&gt;0,Table5[[#This Row],[kapp_old]]&lt;$F$1),$F$1,Table5[[#This Row],[kapp_old]])</f>
        <v>'RXN-ASPTRS_c_FWD-rt5890'	27141.27779288</v>
      </c>
      <c r="M1800" s="1">
        <f>_xlfn.XLOOKUP(Table5[[#This Row],[rxn]],Table3[name],Table3[flux],$F$1)</f>
        <v>3.768054165178E-5</v>
      </c>
      <c r="N1800" s="1">
        <f>IFERROR(Table5[[#This Row],[min flux]]/Table5[[#This Row],[associated enzload]],"")</f>
        <v>13.030851365201025</v>
      </c>
      <c r="O1800" s="1">
        <f>_xlfn.NUMBERVALUE(IF(Table5[[#This Row],[flux/enzload]]="","",ABS($N$1-Table5[[#This Row],[flux/enzload]])))</f>
        <v>1399916317645.9199</v>
      </c>
      <c r="P1800" s="1">
        <f>Table5[[#This Row],[kapp_old]]+IFERROR(((Table5[[#This Row],[kapp_slack_ub]]-Table5[[#This Row],[kapp_slack_lb]])/Table5[[#This Row],[associated enzload]]),0)</f>
        <v>3074622.1938260603</v>
      </c>
      <c r="Q1800" s="1" t="str">
        <f>"'"&amp;Table5[[#This Row],[rxn]]&amp;"'"&amp;CHAR(9)&amp;Table5[[#This Row],[kapp + (slack_ub - slack_lb)/enzload]]</f>
        <v>'RXN-ASPTRS_c_FWD-rt5890'	3074622.19382606</v>
      </c>
      <c r="R1800" s="1">
        <f>_xlfn.XLOOKUP(Table5[[#This Row],[rxn]],Table38[name],Table38[flux],0)</f>
        <v>2.2998505614923E-2</v>
      </c>
      <c r="S1800" s="1">
        <f>_xlfn.XLOOKUP(SUBSTITUTE(Table5[[#This Row],[rxn]],"RXN-","ENZLOAD-"),Table38[name],Table38[flux],0)</f>
        <v>0</v>
      </c>
      <c r="T1800" s="1" t="b">
        <f>AND(Table5[[#This Row],[ENZLOAD flux in kapp-slack.gms]]=0,Table5[[#This Row],[flux in kapp-slack.gms]]&lt;&gt;0,NOT(Table5[[#This Row],[spont or unknown?]]))</f>
        <v>1</v>
      </c>
      <c r="U1800" s="1" t="b">
        <f>OR(_xlfn.TEXTAFTER(Table5[[#This Row],[rxn]],"-",-1)="SPONT",_xlfn.TEXTAFTER(Table5[[#This Row],[rxn]],"-",-1)="UNKNOWN")</f>
        <v>0</v>
      </c>
      <c r="V1800" s="1">
        <f>_xlfn.XLOOKUP(SUBSTITUTE(Table5[[#This Row],[rxn]],"RXN-","ENZLOAD-"),Table4[rxn],Table4[ub],0)</f>
        <v>0.60345011999999998</v>
      </c>
      <c r="W1800" s="1" t="b">
        <f>AND(Table5[[#This Row],[FVA ENZLOAD flux UB]]=0,Table5[[#This Row],[ENZ not made when it should be?]])</f>
        <v>0</v>
      </c>
    </row>
    <row r="1801" spans="1:23">
      <c r="A1801" s="1"/>
      <c r="B1801" s="1" t="str">
        <f>_xlfn.TEXTBEFORE(Table38[[#This Row],[all fluxes from kapp-slack]]," ",,,,"")</f>
        <v/>
      </c>
      <c r="C1801" s="1">
        <f>_xlfn.NUMBERVALUE(IFERROR(_xlfn.TEXTAFTER(Table38[[#This Row],[all fluxes from kapp-slack]]," ",-1,,,""),""))</f>
        <v>0</v>
      </c>
      <c r="F1801" s="1" t="s">
        <v>8429</v>
      </c>
      <c r="G1801" s="1" t="str">
        <f>_xlfn.TEXTBEFORE(Table5[[#This Row],[rxn     kapp_old        kapp_slack_ub   kapp_slack_lb]]," ")</f>
        <v>RXN-HCITS_m_FWD-rt6488_m</v>
      </c>
      <c r="H1801" s="1">
        <f>_xlfn.NUMBERVALUE(_xlfn.TEXTBEFORE(TRIM(_xlfn.TEXTAFTER(_xlfn.TEXTBEFORE(Table5[[#This Row],[rxn     kapp_old        kapp_slack_ub   kapp_slack_lb]],Table5[[#This Row],[kapp_slack_lb]],-1),Table5[[#This Row],[rxn]]))," "))</f>
        <v>4.9723733664627803</v>
      </c>
      <c r="I180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11.5969077202442</v>
      </c>
      <c r="J1801" s="1">
        <f>_xlfn.NUMBERVALUE(_xlfn.TEXTAFTER(Table5[[#This Row],[rxn     kapp_old        kapp_slack_ub   kapp_slack_lb]]," ",-1))</f>
        <v>0</v>
      </c>
      <c r="K1801" s="1">
        <f>_xlfn.XLOOKUP(SUBSTITUTE(Table5[[#This Row],[rxn]],"RXN-","ENZLOAD-"),ENZLOAD[name],ENZLOAD[flux],0)</f>
        <v>3.5144171214400001E-6</v>
      </c>
      <c r="L1801" s="1" t="str">
        <f>"'"&amp;Table5[[#This Row],[rxn]]&amp;"'"&amp;CHAR(9)&amp;IF(AND(Table5[[#This Row],[kapp_slack_ub]]&lt;&gt;0,Table5[[#This Row],[kapp_old]]&lt;$F$1),$F$1,Table5[[#This Row],[kapp_old]])</f>
        <v>'RXN-HCITS_m_FWD-rt6488_m'	27141.27779288</v>
      </c>
      <c r="M1801" s="1">
        <f>_xlfn.XLOOKUP(Table5[[#This Row],[rxn]],Table3[name],Table3[flux],$F$1)</f>
        <v>4.59868265612869E-5</v>
      </c>
      <c r="N1801" s="1">
        <f>IFERROR(Table5[[#This Row],[min flux]]/Table5[[#This Row],[associated enzload]],"")</f>
        <v>13.085193069638876</v>
      </c>
      <c r="O1801" s="1">
        <f>_xlfn.NUMBERVALUE(IF(Table5[[#This Row],[flux/enzload]]="","",ABS($N$1-Table5[[#This Row],[flux/enzload]])))</f>
        <v>1399916317645.8701</v>
      </c>
      <c r="P1801" s="1">
        <f>Table5[[#This Row],[kapp_old]]+IFERROR(((Table5[[#This Row],[kapp_slack_ub]]-Table5[[#This Row],[kapp_slack_lb]])/Table5[[#This Row],[associated enzload]]),0)</f>
        <v>3299814.6760924496</v>
      </c>
      <c r="Q1801" s="1" t="str">
        <f>"'"&amp;Table5[[#This Row],[rxn]]&amp;"'"&amp;CHAR(9)&amp;Table5[[#This Row],[kapp + (slack_ub - slack_lb)/enzload]]</f>
        <v>'RXN-HCITS_m_FWD-rt6488_m'	3299814.67609245</v>
      </c>
      <c r="R1801" s="1">
        <f>_xlfn.XLOOKUP(Table5[[#This Row],[rxn]],Table38[name],Table38[flux],0)</f>
        <v>2.9998974900315001E-2</v>
      </c>
      <c r="S1801" s="1">
        <f>_xlfn.XLOOKUP(SUBSTITUTE(Table5[[#This Row],[rxn]],"RXN-","ENZLOAD-"),Table38[name],Table38[flux],0)</f>
        <v>0</v>
      </c>
      <c r="T1801" s="1" t="b">
        <f>AND(Table5[[#This Row],[ENZLOAD flux in kapp-slack.gms]]=0,Table5[[#This Row],[flux in kapp-slack.gms]]&lt;&gt;0,NOT(Table5[[#This Row],[spont or unknown?]]))</f>
        <v>1</v>
      </c>
      <c r="U1801" s="1" t="b">
        <f>OR(_xlfn.TEXTAFTER(Table5[[#This Row],[rxn]],"-",-1)="SPONT",_xlfn.TEXTAFTER(Table5[[#This Row],[rxn]],"-",-1)="UNKNOWN")</f>
        <v>0</v>
      </c>
      <c r="V1801" s="1">
        <f>_xlfn.XLOOKUP(SUBSTITUTE(Table5[[#This Row],[rxn]],"RXN-","ENZLOAD-"),Table4[rxn],Table4[ub],0)</f>
        <v>0.82134768000000002</v>
      </c>
      <c r="W1801" s="1" t="b">
        <f>AND(Table5[[#This Row],[FVA ENZLOAD flux UB]]=0,Table5[[#This Row],[ENZ not made when it should be?]])</f>
        <v>0</v>
      </c>
    </row>
    <row r="1802" spans="1:23">
      <c r="A1802" s="1"/>
      <c r="B1802" s="1" t="str">
        <f>_xlfn.TEXTBEFORE(Table38[[#This Row],[all fluxes from kapp-slack]]," ",,,,"")</f>
        <v/>
      </c>
      <c r="C1802" s="1">
        <f>_xlfn.NUMBERVALUE(IFERROR(_xlfn.TEXTAFTER(Table38[[#This Row],[all fluxes from kapp-slack]]," ",-1,,,""),""))</f>
        <v>0</v>
      </c>
      <c r="F1802" s="1" t="s">
        <v>7597</v>
      </c>
      <c r="G1802" s="1" t="str">
        <f>_xlfn.TEXTBEFORE(Table5[[#This Row],[rxn     kapp_old        kapp_slack_ub   kapp_slack_lb]]," ")</f>
        <v>RXN-DHAD2_m_FWD-rt1321</v>
      </c>
      <c r="H1802" s="1">
        <f>_xlfn.NUMBERVALUE(_xlfn.TEXTBEFORE(TRIM(_xlfn.TEXTAFTER(_xlfn.TEXTBEFORE(Table5[[#This Row],[rxn     kapp_old        kapp_slack_ub   kapp_slack_lb]],Table5[[#This Row],[kapp_slack_lb]],-1),Table5[[#This Row],[rxn]]))," "))</f>
        <v>21.0630810682127</v>
      </c>
      <c r="I180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9.1894352949748903</v>
      </c>
      <c r="J1802" s="1">
        <f>_xlfn.NUMBERVALUE(_xlfn.TEXTAFTER(Table5[[#This Row],[rxn     kapp_old        kapp_slack_ub   kapp_slack_lb]]," ",-1))</f>
        <v>0</v>
      </c>
      <c r="K1802" s="1">
        <f>_xlfn.XLOOKUP(SUBSTITUTE(Table5[[#This Row],[rxn]],"RXN-","ENZLOAD-"),ENZLOAD[name],ENZLOAD[flux],0)</f>
        <v>2.86904450090999E-6</v>
      </c>
      <c r="L1802" s="1" t="str">
        <f>"'"&amp;Table5[[#This Row],[rxn]]&amp;"'"&amp;CHAR(9)&amp;IF(AND(Table5[[#This Row],[kapp_slack_ub]]&lt;&gt;0,Table5[[#This Row],[kapp_old]]&lt;$F$1),$F$1,Table5[[#This Row],[kapp_old]])</f>
        <v>'RXN-DHAD2_m_FWD-rt1321'	27141.27779288</v>
      </c>
      <c r="M1802" s="1">
        <f>_xlfn.XLOOKUP(Table5[[#This Row],[rxn]],Table3[name],Table3[flux],$F$1)</f>
        <v>3.7754770037863997E-5</v>
      </c>
      <c r="N1802" s="1">
        <f>IFERROR(Table5[[#This Row],[min flux]]/Table5[[#This Row],[associated enzload]],"")</f>
        <v>13.159353236204289</v>
      </c>
      <c r="O1802" s="1">
        <f>_xlfn.NUMBERVALUE(IF(Table5[[#This Row],[flux/enzload]]="","",ABS($N$1-Table5[[#This Row],[flux/enzload]])))</f>
        <v>1399916317645.79</v>
      </c>
      <c r="P1802" s="1">
        <f>Table5[[#This Row],[kapp_old]]+IFERROR(((Table5[[#This Row],[kapp_slack_ub]]-Table5[[#This Row],[kapp_slack_lb]])/Table5[[#This Row],[associated enzload]]),0)</f>
        <v>3202981.2444446646</v>
      </c>
      <c r="Q1802" s="1" t="str">
        <f>"'"&amp;Table5[[#This Row],[rxn]]&amp;"'"&amp;CHAR(9)&amp;Table5[[#This Row],[kapp + (slack_ub - slack_lb)/enzload]]</f>
        <v>'RXN-DHAD2_m_FWD-rt1321'	3202981.24444466</v>
      </c>
      <c r="R1802" s="1">
        <f>_xlfn.XLOOKUP(Table5[[#This Row],[rxn]],Table38[name],Table38[flux],0)</f>
        <v>2.3771305714608001E-2</v>
      </c>
      <c r="S1802" s="1">
        <f>_xlfn.XLOOKUP(SUBSTITUTE(Table5[[#This Row],[rxn]],"RXN-","ENZLOAD-"),Table38[name],Table38[flux],0)</f>
        <v>0</v>
      </c>
      <c r="T1802" s="1" t="b">
        <f>AND(Table5[[#This Row],[ENZLOAD flux in kapp-slack.gms]]=0,Table5[[#This Row],[flux in kapp-slack.gms]]&lt;&gt;0,NOT(Table5[[#This Row],[spont or unknown?]]))</f>
        <v>1</v>
      </c>
      <c r="U1802" s="1" t="b">
        <f>OR(_xlfn.TEXTAFTER(Table5[[#This Row],[rxn]],"-",-1)="SPONT",_xlfn.TEXTAFTER(Table5[[#This Row],[rxn]],"-",-1)="UNKNOWN")</f>
        <v>0</v>
      </c>
      <c r="V1802" s="1">
        <f>_xlfn.XLOOKUP(SUBSTITUTE(Table5[[#This Row],[rxn]],"RXN-","ENZLOAD-"),Table4[rxn],Table4[ub],0)</f>
        <v>0.73802959000000001</v>
      </c>
      <c r="W1802" s="1" t="b">
        <f>AND(Table5[[#This Row],[FVA ENZLOAD flux UB]]=0,Table5[[#This Row],[ENZ not made when it should be?]])</f>
        <v>0</v>
      </c>
    </row>
    <row r="1803" spans="1:23">
      <c r="A1803" s="1"/>
      <c r="B1803" s="1" t="str">
        <f>_xlfn.TEXTBEFORE(Table38[[#This Row],[all fluxes from kapp-slack]]," ",,,,"")</f>
        <v/>
      </c>
      <c r="C1803" s="1">
        <f>_xlfn.NUMBERVALUE(IFERROR(_xlfn.TEXTAFTER(Table38[[#This Row],[all fluxes from kapp-slack]]," ",-1,,,""),""))</f>
        <v>0</v>
      </c>
      <c r="F1803" s="1" t="s">
        <v>9945</v>
      </c>
      <c r="G1803" s="1" t="str">
        <f>_xlfn.TEXTBEFORE(Table5[[#This Row],[rxn     kapp_old        kapp_slack_ub   kapp_slack_lb]]," ")</f>
        <v>RXN-TYRTRS_c_FWD-rt8273</v>
      </c>
      <c r="H1803" s="1">
        <f>_xlfn.NUMBERVALUE(_xlfn.TEXTBEFORE(TRIM(_xlfn.TEXTAFTER(_xlfn.TEXTBEFORE(Table5[[#This Row],[rxn     kapp_old        kapp_slack_ub   kapp_slack_lb]],Table5[[#This Row],[kapp_slack_lb]],-1),Table5[[#This Row],[rxn]]))," "))</f>
        <v>5.5130255470592804</v>
      </c>
      <c r="I180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5.47829849562918</v>
      </c>
      <c r="J1803" s="1">
        <f>_xlfn.NUMBERVALUE(_xlfn.TEXTAFTER(Table5[[#This Row],[rxn     kapp_old        kapp_slack_ub   kapp_slack_lb]]," ",-1))</f>
        <v>0</v>
      </c>
      <c r="K1803" s="1">
        <f>_xlfn.XLOOKUP(SUBSTITUTE(Table5[[#This Row],[rxn]],"RXN-","ENZLOAD-"),ENZLOAD[name],ENZLOAD[flux],0)</f>
        <v>1.4972724285200001E-6</v>
      </c>
      <c r="L1803" s="1" t="str">
        <f>"'"&amp;Table5[[#This Row],[rxn]]&amp;"'"&amp;CHAR(9)&amp;IF(AND(Table5[[#This Row],[kapp_slack_ub]]&lt;&gt;0,Table5[[#This Row],[kapp_old]]&lt;$F$1),$F$1,Table5[[#This Row],[kapp_old]])</f>
        <v>'RXN-TYRTRS_c_FWD-rt8273'	27141.27779288</v>
      </c>
      <c r="M1803" s="1">
        <f>_xlfn.XLOOKUP(Table5[[#This Row],[rxn]],Table3[name],Table3[flux],$F$1)</f>
        <v>2.1722371445626999E-5</v>
      </c>
      <c r="N1803" s="1">
        <f>IFERROR(Table5[[#This Row],[min flux]]/Table5[[#This Row],[associated enzload]],"")</f>
        <v>14.507961965945491</v>
      </c>
      <c r="O1803" s="1">
        <f>_xlfn.NUMBERVALUE(IF(Table5[[#This Row],[flux/enzload]]="","",ABS($N$1-Table5[[#This Row],[flux/enzload]])))</f>
        <v>1399916317644.45</v>
      </c>
      <c r="P1803" s="1">
        <f>Table5[[#This Row],[kapp_old]]+IFERROR(((Table5[[#This Row],[kapp_slack_ub]]-Table5[[#This Row],[kapp_slack_lb]])/Table5[[#This Row],[associated enzload]]),0)</f>
        <v>3658857.6973566781</v>
      </c>
      <c r="Q1803" s="1" t="str">
        <f>"'"&amp;Table5[[#This Row],[rxn]]&amp;"'"&amp;CHAR(9)&amp;Table5[[#This Row],[kapp + (slack_ub - slack_lb)/enzload]]</f>
        <v>'RXN-TYRTRS_c_FWD-rt8273'	3658857.69735668</v>
      </c>
      <c r="R1803" s="1">
        <f>_xlfn.XLOOKUP(Table5[[#This Row],[rxn]],Table38[name],Table38[flux],0)</f>
        <v>1.4171306957968E-2</v>
      </c>
      <c r="S1803" s="1">
        <f>_xlfn.XLOOKUP(SUBSTITUTE(Table5[[#This Row],[rxn]],"RXN-","ENZLOAD-"),Table38[name],Table38[flux],0)</f>
        <v>0</v>
      </c>
      <c r="T1803" s="1" t="b">
        <f>AND(Table5[[#This Row],[ENZLOAD flux in kapp-slack.gms]]=0,Table5[[#This Row],[flux in kapp-slack.gms]]&lt;&gt;0,NOT(Table5[[#This Row],[spont or unknown?]]))</f>
        <v>1</v>
      </c>
      <c r="U1803" s="1" t="b">
        <f>OR(_xlfn.TEXTAFTER(Table5[[#This Row],[rxn]],"-",-1)="SPONT",_xlfn.TEXTAFTER(Table5[[#This Row],[rxn]],"-",-1)="UNKNOWN")</f>
        <v>0</v>
      </c>
      <c r="V1803" s="1">
        <f>_xlfn.XLOOKUP(SUBSTITUTE(Table5[[#This Row],[rxn]],"RXN-","ENZLOAD-"),Table4[rxn],Table4[ub],0)</f>
        <v>0.90370452999999995</v>
      </c>
      <c r="W1803" s="1" t="b">
        <f>AND(Table5[[#This Row],[FVA ENZLOAD flux UB]]=0,Table5[[#This Row],[ENZ not made when it should be?]])</f>
        <v>0</v>
      </c>
    </row>
    <row r="1804" spans="1:23">
      <c r="A1804" s="1"/>
      <c r="B1804" s="1" t="str">
        <f>_xlfn.TEXTBEFORE(Table38[[#This Row],[all fluxes from kapp-slack]]," ",,,,"")</f>
        <v/>
      </c>
      <c r="C1804" s="1">
        <f>_xlfn.NUMBERVALUE(IFERROR(_xlfn.TEXTAFTER(Table38[[#This Row],[all fluxes from kapp-slack]]," ",-1,,,""),""))</f>
        <v>0</v>
      </c>
      <c r="F1804" s="1" t="s">
        <v>8737</v>
      </c>
      <c r="G1804" s="1" t="str">
        <f>_xlfn.TEXTBEFORE(Table5[[#This Row],[rxn     kapp_old        kapp_slack_ub   kapp_slack_lb]]," ")</f>
        <v>RXN-LYSTRS_c_FWD-rt3577</v>
      </c>
      <c r="H1804" s="1">
        <f>_xlfn.NUMBERVALUE(_xlfn.TEXTBEFORE(TRIM(_xlfn.TEXTAFTER(_xlfn.TEXTBEFORE(Table5[[#This Row],[rxn     kapp_old        kapp_slack_ub   kapp_slack_lb]],Table5[[#This Row],[kapp_slack_lb]],-1),Table5[[#This Row],[rxn]]))," "))</f>
        <v>5.7256969769677397</v>
      </c>
      <c r="I180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11.5969077202442</v>
      </c>
      <c r="J1804" s="1">
        <f>_xlfn.NUMBERVALUE(_xlfn.TEXTAFTER(Table5[[#This Row],[rxn     kapp_old        kapp_slack_ub   kapp_slack_lb]]," ",-1))</f>
        <v>0</v>
      </c>
      <c r="K1804" s="1">
        <f>_xlfn.XLOOKUP(SUBSTITUTE(Table5[[#This Row],[rxn]],"RXN-","ENZLOAD-"),ENZLOAD[name],ENZLOAD[flux],0)</f>
        <v>3.05202915271E-6</v>
      </c>
      <c r="L1804" s="1" t="str">
        <f>"'"&amp;Table5[[#This Row],[rxn]]&amp;"'"&amp;CHAR(9)&amp;IF(AND(Table5[[#This Row],[kapp_slack_ub]]&lt;&gt;0,Table5[[#This Row],[kapp_old]]&lt;$F$1),$F$1,Table5[[#This Row],[kapp_old]])</f>
        <v>'RXN-LYSTRS_c_FWD-rt3577'	27141.27779288</v>
      </c>
      <c r="M1804" s="1">
        <f>_xlfn.XLOOKUP(Table5[[#This Row],[rxn]],Table3[name],Table3[flux],$F$1)</f>
        <v>4.59868265612869E-5</v>
      </c>
      <c r="N1804" s="1">
        <f>IFERROR(Table5[[#This Row],[min flux]]/Table5[[#This Row],[associated enzload]],"")</f>
        <v>15.067623623599284</v>
      </c>
      <c r="O1804" s="1">
        <f>_xlfn.NUMBERVALUE(IF(Table5[[#This Row],[flux/enzload]]="","",ABS($N$1-Table5[[#This Row],[flux/enzload]])))</f>
        <v>1399916317643.8899</v>
      </c>
      <c r="P1804" s="1">
        <f>Table5[[#This Row],[kapp_old]]+IFERROR(((Table5[[#This Row],[kapp_slack_ub]]-Table5[[#This Row],[kapp_slack_lb]])/Table5[[#This Row],[associated enzload]]),0)</f>
        <v>3799742.6023735683</v>
      </c>
      <c r="Q1804" s="1" t="str">
        <f>"'"&amp;Table5[[#This Row],[rxn]]&amp;"'"&amp;CHAR(9)&amp;Table5[[#This Row],[kapp + (slack_ub - slack_lb)/enzload]]</f>
        <v>'RXN-LYSTRS_c_FWD-rt3577'	3799742.60237357</v>
      </c>
      <c r="R1804" s="1">
        <f>_xlfn.XLOOKUP(Table5[[#This Row],[rxn]],Table38[name],Table38[flux],0)</f>
        <v>2.9998974900315001E-2</v>
      </c>
      <c r="S1804" s="1">
        <f>_xlfn.XLOOKUP(SUBSTITUTE(Table5[[#This Row],[rxn]],"RXN-","ENZLOAD-"),Table38[name],Table38[flux],0)</f>
        <v>0</v>
      </c>
      <c r="T1804" s="1" t="b">
        <f>AND(Table5[[#This Row],[ENZLOAD flux in kapp-slack.gms]]=0,Table5[[#This Row],[flux in kapp-slack.gms]]&lt;&gt;0,NOT(Table5[[#This Row],[spont or unknown?]]))</f>
        <v>1</v>
      </c>
      <c r="U1804" s="1" t="b">
        <f>OR(_xlfn.TEXTAFTER(Table5[[#This Row],[rxn]],"-",-1)="SPONT",_xlfn.TEXTAFTER(Table5[[#This Row],[rxn]],"-",-1)="UNKNOWN")</f>
        <v>0</v>
      </c>
      <c r="V1804" s="1">
        <f>_xlfn.XLOOKUP(SUBSTITUTE(Table5[[#This Row],[rxn]],"RXN-","ENZLOAD-"),Table4[rxn],Table4[ub],0)</f>
        <v>0.62356959999999995</v>
      </c>
      <c r="W1804" s="1" t="b">
        <f>AND(Table5[[#This Row],[FVA ENZLOAD flux UB]]=0,Table5[[#This Row],[ENZ not made when it should be?]])</f>
        <v>0</v>
      </c>
    </row>
    <row r="1805" spans="1:23" hidden="1">
      <c r="A1805" s="1"/>
      <c r="B1805" s="1" t="str">
        <f>_xlfn.TEXTBEFORE(Table38[[#This Row],[all fluxes from kapp-slack]]," ",,,,"")</f>
        <v/>
      </c>
      <c r="C1805" s="1">
        <f>_xlfn.NUMBERVALUE(IFERROR(_xlfn.TEXTAFTER(Table38[[#This Row],[all fluxes from kapp-slack]]," ",-1,,,""),""))</f>
        <v>0</v>
      </c>
      <c r="F1805" s="1" t="s">
        <v>9614</v>
      </c>
      <c r="G1805" s="1" t="str">
        <f>_xlfn.TEXTBEFORE(Table5[[#This Row],[rxn     kapp_old        kapp_slack_ub   kapp_slack_lb]]," ")</f>
        <v>RXN-SACCD2_c_FWD-rt5719</v>
      </c>
      <c r="H1805" s="1">
        <f>_xlfn.NUMBERVALUE(_xlfn.TEXTBEFORE(TRIM(_xlfn.TEXTAFTER(_xlfn.TEXTBEFORE(Table5[[#This Row],[rxn     kapp_old        kapp_slack_ub   kapp_slack_lb]],Table5[[#This Row],[kapp_slack_lb]],-1),Table5[[#This Row],[rxn]]))," "))</f>
        <v>3.6304017789675802</v>
      </c>
      <c r="I180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805" s="1">
        <f>_xlfn.NUMBERVALUE(_xlfn.TEXTAFTER(Table5[[#This Row],[rxn     kapp_old        kapp_slack_ub   kapp_slack_lb]]," ",-1))</f>
        <v>0</v>
      </c>
      <c r="K1805" s="1">
        <f>_xlfn.XLOOKUP(SUBSTITUTE(Table5[[#This Row],[rxn]],"RXN-","ENZLOAD-"),ENZLOAD[name],ENZLOAD[flux],0)</f>
        <v>2.9545329192700001E-6</v>
      </c>
      <c r="L1805" s="1" t="str">
        <f>"'"&amp;Table5[[#This Row],[rxn]]&amp;"'"&amp;CHAR(9)&amp;IF(AND(Table5[[#This Row],[kapp_slack_ub]]&lt;&gt;0,Table5[[#This Row],[kapp_old]]&lt;$F$1),$F$1,Table5[[#This Row],[kapp_old]])</f>
        <v>'RXN-SACCD2_c_FWD-rt5719'	3.63040177896758</v>
      </c>
      <c r="M1805" s="1">
        <f>_xlfn.XLOOKUP(Table5[[#This Row],[rxn]],Table3[name],Table3[flux],$F$1)</f>
        <v>4.59868265612869E-5</v>
      </c>
      <c r="N1805" s="1">
        <f>IFERROR(Table5[[#This Row],[min flux]]/Table5[[#This Row],[associated enzload]],"")</f>
        <v>15.564838103969825</v>
      </c>
      <c r="O1805" s="1">
        <f>_xlfn.NUMBERVALUE(IF(Table5[[#This Row],[flux/enzload]]="","",ABS($N$1-Table5[[#This Row],[flux/enzload]])))</f>
        <v>1399916317643.3899</v>
      </c>
      <c r="P1805" s="1">
        <f>Table5[[#This Row],[kapp_old]]+IFERROR(((Table5[[#This Row],[kapp_slack_ub]]-Table5[[#This Row],[kapp_slack_lb]])/Table5[[#This Row],[associated enzload]]),0)</f>
        <v>3.6304017789675802</v>
      </c>
      <c r="Q1805" s="1" t="str">
        <f>"'"&amp;Table5[[#This Row],[rxn]]&amp;"'"&amp;CHAR(9)&amp;Table5[[#This Row],[kapp + (slack_ub - slack_lb)/enzload]]</f>
        <v>'RXN-SACCD2_c_FWD-rt5719'	3.63040177896758</v>
      </c>
      <c r="R1805" s="1">
        <f>_xlfn.XLOOKUP(Table5[[#This Row],[rxn]],Table38[name],Table38[flux],0)</f>
        <v>0</v>
      </c>
      <c r="S1805" s="1">
        <f>_xlfn.XLOOKUP(SUBSTITUTE(Table5[[#This Row],[rxn]],"RXN-","ENZLOAD-"),Table38[name],Table38[flux],0)</f>
        <v>0</v>
      </c>
      <c r="T1805" s="1" t="b">
        <f>AND(Table5[[#This Row],[ENZLOAD flux in kapp-slack.gms]]=0,Table5[[#This Row],[flux in kapp-slack.gms]]&lt;&gt;0,NOT(Table5[[#This Row],[spont or unknown?]]))</f>
        <v>0</v>
      </c>
      <c r="U1805" s="1" t="b">
        <f>OR(_xlfn.TEXTAFTER(Table5[[#This Row],[rxn]],"-",-1)="SPONT",_xlfn.TEXTAFTER(Table5[[#This Row],[rxn]],"-",-1)="UNKNOWN")</f>
        <v>0</v>
      </c>
      <c r="V1805" s="1">
        <f>_xlfn.XLOOKUP(SUBSTITUTE(Table5[[#This Row],[rxn]],"RXN-","ENZLOAD-"),Table4[rxn],Table4[ub],0)</f>
        <v>0.97798868000000005</v>
      </c>
      <c r="W1805" s="1" t="b">
        <f>AND(Table5[[#This Row],[FVA ENZLOAD flux UB]]=0,Table5[[#This Row],[ENZ not made when it should be?]])</f>
        <v>0</v>
      </c>
    </row>
    <row r="1806" spans="1:23" hidden="1">
      <c r="A1806" s="1"/>
      <c r="B1806" s="1" t="str">
        <f>_xlfn.TEXTBEFORE(Table38[[#This Row],[all fluxes from kapp-slack]]," ",,,,"")</f>
        <v/>
      </c>
      <c r="C1806" s="1">
        <f>_xlfn.NUMBERVALUE(IFERROR(_xlfn.TEXTAFTER(Table38[[#This Row],[all fluxes from kapp-slack]]," ",-1,,,""),""))</f>
        <v>0</v>
      </c>
      <c r="F1806" s="1" t="s">
        <v>7879</v>
      </c>
      <c r="G1806" s="1" t="str">
        <f>_xlfn.TEXTBEFORE(Table5[[#This Row],[rxn     kapp_old        kapp_slack_ub   kapp_slack_lb]]," ")</f>
        <v>RXN-FACOAE183_c_FWD-rt0088</v>
      </c>
      <c r="H180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80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806" s="1">
        <f>_xlfn.NUMBERVALUE(_xlfn.TEXTAFTER(Table5[[#This Row],[rxn     kapp_old        kapp_slack_ub   kapp_slack_lb]]," ",-1))</f>
        <v>0</v>
      </c>
      <c r="K1806" s="1">
        <f>_xlfn.XLOOKUP(SUBSTITUTE(Table5[[#This Row],[rxn]],"RXN-","ENZLOAD-"),ENZLOAD[name],ENZLOAD[flux],0)</f>
        <v>6.4732793003000002E-7</v>
      </c>
      <c r="L1806" s="1" t="str">
        <f>"'"&amp;Table5[[#This Row],[rxn]]&amp;"'"&amp;CHAR(9)&amp;IF(AND(Table5[[#This Row],[kapp_slack_ub]]&lt;&gt;0,Table5[[#This Row],[kapp_old]]&lt;$F$1),$F$1,Table5[[#This Row],[kapp_old]])</f>
        <v>'RXN-FACOAE183_c_FWD-rt0088'	27141.27779288</v>
      </c>
      <c r="M1806" s="1">
        <f>_xlfn.XLOOKUP(Table5[[#This Row],[rxn]],Table3[name],Table3[flux],$F$1)</f>
        <v>1.0160749592177999E-5</v>
      </c>
      <c r="N1806" s="1">
        <f>IFERROR(Table5[[#This Row],[min flux]]/Table5[[#This Row],[associated enzload]],"")</f>
        <v>15.696448617174768</v>
      </c>
      <c r="O1806" s="1">
        <f>_xlfn.NUMBERVALUE(IF(Table5[[#This Row],[flux/enzload]]="","",ABS($N$1-Table5[[#This Row],[flux/enzload]])))</f>
        <v>1399916317643.26</v>
      </c>
      <c r="P1806" s="1">
        <f>Table5[[#This Row],[kapp_old]]+IFERROR(((Table5[[#This Row],[kapp_slack_ub]]-Table5[[#This Row],[kapp_slack_lb]])/Table5[[#This Row],[associated enzload]]),0)</f>
        <v>27141.277792879999</v>
      </c>
      <c r="Q1806" s="1" t="str">
        <f>"'"&amp;Table5[[#This Row],[rxn]]&amp;"'"&amp;CHAR(9)&amp;Table5[[#This Row],[kapp + (slack_ub - slack_lb)/enzload]]</f>
        <v>'RXN-FACOAE183_c_FWD-rt0088'	27141.27779288</v>
      </c>
      <c r="R1806" s="1">
        <f>_xlfn.XLOOKUP(Table5[[#This Row],[rxn]],Table38[name],Table38[flux],0)</f>
        <v>0</v>
      </c>
      <c r="S1806" s="1">
        <f>_xlfn.XLOOKUP(SUBSTITUTE(Table5[[#This Row],[rxn]],"RXN-","ENZLOAD-"),Table38[name],Table38[flux],0)</f>
        <v>0</v>
      </c>
      <c r="T1806" s="1" t="b">
        <f>AND(Table5[[#This Row],[ENZLOAD flux in kapp-slack.gms]]=0,Table5[[#This Row],[flux in kapp-slack.gms]]&lt;&gt;0,NOT(Table5[[#This Row],[spont or unknown?]]))</f>
        <v>0</v>
      </c>
      <c r="U1806" s="1" t="b">
        <f>OR(_xlfn.TEXTAFTER(Table5[[#This Row],[rxn]],"-",-1)="SPONT",_xlfn.TEXTAFTER(Table5[[#This Row],[rxn]],"-",-1)="UNKNOWN")</f>
        <v>0</v>
      </c>
      <c r="V1806" s="1">
        <f>_xlfn.XLOOKUP(SUBSTITUTE(Table5[[#This Row],[rxn]],"RXN-","ENZLOAD-"),Table4[rxn],Table4[ub],0)</f>
        <v>0.95166355000000002</v>
      </c>
      <c r="W1806" s="1" t="b">
        <f>AND(Table5[[#This Row],[FVA ENZLOAD flux UB]]=0,Table5[[#This Row],[ENZ not made when it should be?]])</f>
        <v>0</v>
      </c>
    </row>
    <row r="1807" spans="1:23">
      <c r="A1807" s="1"/>
      <c r="B1807" s="1" t="str">
        <f>_xlfn.TEXTBEFORE(Table38[[#This Row],[all fluxes from kapp-slack]]," ",,,,"")</f>
        <v/>
      </c>
      <c r="C1807" s="1">
        <f>_xlfn.NUMBERVALUE(IFERROR(_xlfn.TEXTAFTER(Table38[[#This Row],[all fluxes from kapp-slack]]," ",-1,,,""),""))</f>
        <v>0</v>
      </c>
      <c r="F1807" s="1" t="s">
        <v>7160</v>
      </c>
      <c r="G1807" s="1" t="str">
        <f>_xlfn.TEXTBEFORE(Table5[[#This Row],[rxn     kapp_old        kapp_slack_ub   kapp_slack_lb]]," ")</f>
        <v>RXN-ASNTRS_c_FWD-rt0799</v>
      </c>
      <c r="H1807" s="1">
        <f>_xlfn.NUMBERVALUE(_xlfn.TEXTBEFORE(TRIM(_xlfn.TEXTAFTER(_xlfn.TEXTBEFORE(Table5[[#This Row],[rxn     kapp_old        kapp_slack_ub   kapp_slack_lb]],Table5[[#This Row],[kapp_slack_lb]],-1),Table5[[#This Row],[rxn]]))," "))</f>
        <v>6.1470503489382704</v>
      </c>
      <c r="I180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7.1020417938523499</v>
      </c>
      <c r="J1807" s="1">
        <f>_xlfn.NUMBERVALUE(_xlfn.TEXTAFTER(Table5[[#This Row],[rxn     kapp_old        kapp_slack_ub   kapp_slack_lb]]," ",-1))</f>
        <v>0</v>
      </c>
      <c r="K1807" s="1">
        <f>_xlfn.XLOOKUP(SUBSTITUTE(Table5[[#This Row],[rxn]],"RXN-","ENZLOAD-"),ENZLOAD[name],ENZLOAD[flux],0)</f>
        <v>1.48434921186E-6</v>
      </c>
      <c r="L1807" s="1" t="str">
        <f>"'"&amp;Table5[[#This Row],[rxn]]&amp;"'"&amp;CHAR(9)&amp;IF(AND(Table5[[#This Row],[kapp_slack_ub]]&lt;&gt;0,Table5[[#This Row],[kapp_old]]&lt;$F$1),$F$1,Table5[[#This Row],[kapp_old]])</f>
        <v>'RXN-ASNTRS_c_FWD-rt0799'	27141.27779288</v>
      </c>
      <c r="M1807" s="1">
        <f>_xlfn.XLOOKUP(Table5[[#This Row],[rxn]],Table3[name],Table3[flux],$F$1)</f>
        <v>2.4011498265027E-5</v>
      </c>
      <c r="N1807" s="1">
        <f>IFERROR(Table5[[#This Row],[min flux]]/Table5[[#This Row],[associated enzload]],"")</f>
        <v>16.176448286679658</v>
      </c>
      <c r="O1807" s="1">
        <f>_xlfn.NUMBERVALUE(IF(Table5[[#This Row],[flux/enzload]]="","",ABS($N$1-Table5[[#This Row],[flux/enzload]])))</f>
        <v>1399916317642.78</v>
      </c>
      <c r="P1807" s="1">
        <f>Table5[[#This Row],[kapp_old]]+IFERROR(((Table5[[#This Row],[kapp_slack_ub]]-Table5[[#This Row],[kapp_slack_lb]])/Table5[[#This Row],[associated enzload]]),0)</f>
        <v>4784622.6895100325</v>
      </c>
      <c r="Q1807" s="1" t="str">
        <f>"'"&amp;Table5[[#This Row],[rxn]]&amp;"'"&amp;CHAR(9)&amp;Table5[[#This Row],[kapp + (slack_ub - slack_lb)/enzload]]</f>
        <v>'RXN-ASNTRS_c_FWD-rt0799'	4784622.68951003</v>
      </c>
      <c r="R1807" s="1">
        <f>_xlfn.XLOOKUP(Table5[[#This Row],[rxn]],Table38[name],Table38[flux],0)</f>
        <v>1.8371619284582998E-2</v>
      </c>
      <c r="S1807" s="1">
        <f>_xlfn.XLOOKUP(SUBSTITUTE(Table5[[#This Row],[rxn]],"RXN-","ENZLOAD-"),Table38[name],Table38[flux],0)</f>
        <v>0</v>
      </c>
      <c r="T1807" s="1" t="b">
        <f>AND(Table5[[#This Row],[ENZLOAD flux in kapp-slack.gms]]=0,Table5[[#This Row],[flux in kapp-slack.gms]]&lt;&gt;0,NOT(Table5[[#This Row],[spont or unknown?]]))</f>
        <v>1</v>
      </c>
      <c r="U1807" s="1" t="b">
        <f>OR(_xlfn.TEXTAFTER(Table5[[#This Row],[rxn]],"-",-1)="SPONT",_xlfn.TEXTAFTER(Table5[[#This Row],[rxn]],"-",-1)="UNKNOWN")</f>
        <v>0</v>
      </c>
      <c r="V1807" s="1">
        <f>_xlfn.XLOOKUP(SUBSTITUTE(Table5[[#This Row],[rxn]],"RXN-","ENZLOAD-"),Table4[rxn],Table4[ub],0)</f>
        <v>0.65649473000000003</v>
      </c>
      <c r="W1807" s="1" t="b">
        <f>AND(Table5[[#This Row],[FVA ENZLOAD flux UB]]=0,Table5[[#This Row],[ENZ not made when it should be?]])</f>
        <v>0</v>
      </c>
    </row>
    <row r="1808" spans="1:23">
      <c r="A1808" s="1"/>
      <c r="B1808" s="1" t="str">
        <f>_xlfn.TEXTBEFORE(Table38[[#This Row],[all fluxes from kapp-slack]]," ",,,,"")</f>
        <v/>
      </c>
      <c r="C1808" s="1">
        <f>_xlfn.NUMBERVALUE(IFERROR(_xlfn.TEXTAFTER(Table38[[#This Row],[all fluxes from kapp-slack]]," ",-1,,,""),""))</f>
        <v>0</v>
      </c>
      <c r="F1808" s="1" t="s">
        <v>8483</v>
      </c>
      <c r="G1808" s="1" t="str">
        <f>_xlfn.TEXTBEFORE(Table5[[#This Row],[rxn     kapp_old        kapp_slack_ub   kapp_slack_lb]]," ")</f>
        <v>RXN-HISTD_c_FWD-rt3278</v>
      </c>
      <c r="H1808" s="1">
        <f>_xlfn.NUMBERVALUE(_xlfn.TEXTBEFORE(TRIM(_xlfn.TEXTAFTER(_xlfn.TEXTBEFORE(Table5[[#This Row],[rxn     kapp_old        kapp_slack_ub   kapp_slack_lb]],Table5[[#This Row],[kapp_slack_lb]],-1),Table5[[#This Row],[rxn]]))," "))</f>
        <v>19.0004281091772</v>
      </c>
      <c r="I180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4.5621945987134502</v>
      </c>
      <c r="J1808" s="1">
        <f>_xlfn.NUMBERVALUE(_xlfn.TEXTAFTER(Table5[[#This Row],[rxn     kapp_old        kapp_slack_ub   kapp_slack_lb]]," ",-1))</f>
        <v>0</v>
      </c>
      <c r="K1808" s="1">
        <f>_xlfn.XLOOKUP(SUBSTITUTE(Table5[[#This Row],[rxn]],"RXN-","ENZLOAD-"),ENZLOAD[name],ENZLOAD[flux],0)</f>
        <v>9.2551671472999897E-7</v>
      </c>
      <c r="L1808" s="1" t="str">
        <f>"'"&amp;Table5[[#This Row],[rxn]]&amp;"'"&amp;CHAR(9)&amp;IF(AND(Table5[[#This Row],[kapp_slack_ub]]&lt;&gt;0,Table5[[#This Row],[kapp_old]]&lt;$F$1),$F$1,Table5[[#This Row],[kapp_old]])</f>
        <v>'RXN-HISTD_c_FWD-rt3278'	27141.27779288</v>
      </c>
      <c r="M1808" s="1">
        <f>_xlfn.XLOOKUP(Table5[[#This Row],[rxn]],Table3[name],Table3[flux],$F$1)</f>
        <v>1.5425626142166001E-5</v>
      </c>
      <c r="N1808" s="1">
        <f>IFERROR(Table5[[#This Row],[min flux]]/Table5[[#This Row],[associated enzload]],"")</f>
        <v>16.667042201032661</v>
      </c>
      <c r="O1808" s="1">
        <f>_xlfn.NUMBERVALUE(IF(Table5[[#This Row],[flux/enzload]]="","",ABS($N$1-Table5[[#This Row],[flux/enzload]])))</f>
        <v>1399916317642.29</v>
      </c>
      <c r="P1808" s="1">
        <f>Table5[[#This Row],[kapp_old]]+IFERROR(((Table5[[#This Row],[kapp_slack_ub]]-Table5[[#This Row],[kapp_slack_lb]])/Table5[[#This Row],[associated enzload]]),0)</f>
        <v>4929367.6832818594</v>
      </c>
      <c r="Q1808" s="1" t="str">
        <f>"'"&amp;Table5[[#This Row],[rxn]]&amp;"'"&amp;CHAR(9)&amp;Table5[[#This Row],[kapp + (slack_ub - slack_lb)/enzload]]</f>
        <v>'RXN-HISTD_c_FWD-rt3278'	4929367.68328186</v>
      </c>
      <c r="R1808" s="1">
        <f>_xlfn.XLOOKUP(Table5[[#This Row],[rxn]],Table38[name],Table38[flux],0)</f>
        <v>1.1801521971089E-2</v>
      </c>
      <c r="S1808" s="1">
        <f>_xlfn.XLOOKUP(SUBSTITUTE(Table5[[#This Row],[rxn]],"RXN-","ENZLOAD-"),Table38[name],Table38[flux],0)</f>
        <v>0</v>
      </c>
      <c r="T1808" s="1" t="b">
        <f>AND(Table5[[#This Row],[ENZLOAD flux in kapp-slack.gms]]=0,Table5[[#This Row],[flux in kapp-slack.gms]]&lt;&gt;0,NOT(Table5[[#This Row],[spont or unknown?]]))</f>
        <v>1</v>
      </c>
      <c r="U1808" s="1" t="b">
        <f>OR(_xlfn.TEXTAFTER(Table5[[#This Row],[rxn]],"-",-1)="SPONT",_xlfn.TEXTAFTER(Table5[[#This Row],[rxn]],"-",-1)="UNKNOWN")</f>
        <v>0</v>
      </c>
      <c r="V1808" s="1">
        <f>_xlfn.XLOOKUP(SUBSTITUTE(Table5[[#This Row],[rxn]],"RXN-","ENZLOAD-"),Table4[rxn],Table4[ub],0)</f>
        <v>0.45609481000000002</v>
      </c>
      <c r="W1808" s="1" t="b">
        <f>AND(Table5[[#This Row],[FVA ENZLOAD flux UB]]=0,Table5[[#This Row],[ENZ not made when it should be?]])</f>
        <v>0</v>
      </c>
    </row>
    <row r="1809" spans="1:23">
      <c r="A1809" s="1"/>
      <c r="B1809" s="1" t="str">
        <f>_xlfn.TEXTBEFORE(Table38[[#This Row],[all fluxes from kapp-slack]]," ",,,,"")</f>
        <v/>
      </c>
      <c r="C1809" s="1">
        <f>_xlfn.NUMBERVALUE(IFERROR(_xlfn.TEXTAFTER(Table38[[#This Row],[all fluxes from kapp-slack]]," ",-1,,,""),""))</f>
        <v>0</v>
      </c>
      <c r="F1809" s="1" t="s">
        <v>9453</v>
      </c>
      <c r="G1809" s="1" t="str">
        <f>_xlfn.TEXTBEFORE(Table5[[#This Row],[rxn     kapp_old        kapp_slack_ub   kapp_slack_lb]]," ")</f>
        <v>RXN-PRAMPC_c_FWD-rt3278</v>
      </c>
      <c r="H1809" s="1">
        <f>_xlfn.NUMBERVALUE(_xlfn.TEXTBEFORE(TRIM(_xlfn.TEXTAFTER(_xlfn.TEXTBEFORE(Table5[[#This Row],[rxn     kapp_old        kapp_slack_ub   kapp_slack_lb]],Table5[[#This Row],[kapp_slack_lb]],-1),Table5[[#This Row],[rxn]]))," "))</f>
        <v>19.0004281091772</v>
      </c>
      <c r="I180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4.5621945987134502</v>
      </c>
      <c r="J1809" s="1">
        <f>_xlfn.NUMBERVALUE(_xlfn.TEXTAFTER(Table5[[#This Row],[rxn     kapp_old        kapp_slack_ub   kapp_slack_lb]]," ",-1))</f>
        <v>0</v>
      </c>
      <c r="K1809" s="1">
        <f>_xlfn.XLOOKUP(SUBSTITUTE(Table5[[#This Row],[rxn]],"RXN-","ENZLOAD-"),ENZLOAD[name],ENZLOAD[flux],0)</f>
        <v>9.2551671472999897E-7</v>
      </c>
      <c r="L1809" s="1" t="str">
        <f>"'"&amp;Table5[[#This Row],[rxn]]&amp;"'"&amp;CHAR(9)&amp;IF(AND(Table5[[#This Row],[kapp_slack_ub]]&lt;&gt;0,Table5[[#This Row],[kapp_old]]&lt;$F$1),$F$1,Table5[[#This Row],[kapp_old]])</f>
        <v>'RXN-PRAMPC_c_FWD-rt3278'	27141.27779288</v>
      </c>
      <c r="M1809" s="1">
        <f>_xlfn.XLOOKUP(Table5[[#This Row],[rxn]],Table3[name],Table3[flux],$F$1)</f>
        <v>1.5425626142166001E-5</v>
      </c>
      <c r="N1809" s="1">
        <f>IFERROR(Table5[[#This Row],[min flux]]/Table5[[#This Row],[associated enzload]],"")</f>
        <v>16.667042201032661</v>
      </c>
      <c r="O1809" s="1">
        <f>_xlfn.NUMBERVALUE(IF(Table5[[#This Row],[flux/enzload]]="","",ABS($N$1-Table5[[#This Row],[flux/enzload]])))</f>
        <v>1399916317642.29</v>
      </c>
      <c r="P1809" s="1">
        <f>Table5[[#This Row],[kapp_old]]+IFERROR(((Table5[[#This Row],[kapp_slack_ub]]-Table5[[#This Row],[kapp_slack_lb]])/Table5[[#This Row],[associated enzload]]),0)</f>
        <v>4929367.6832818594</v>
      </c>
      <c r="Q1809" s="1" t="str">
        <f>"'"&amp;Table5[[#This Row],[rxn]]&amp;"'"&amp;CHAR(9)&amp;Table5[[#This Row],[kapp + (slack_ub - slack_lb)/enzload]]</f>
        <v>'RXN-PRAMPC_c_FWD-rt3278'	4929367.68328186</v>
      </c>
      <c r="R1809" s="1">
        <f>_xlfn.XLOOKUP(Table5[[#This Row],[rxn]],Table38[name],Table38[flux],0)</f>
        <v>1.1801521971089E-2</v>
      </c>
      <c r="S1809" s="1">
        <f>_xlfn.XLOOKUP(SUBSTITUTE(Table5[[#This Row],[rxn]],"RXN-","ENZLOAD-"),Table38[name],Table38[flux],0)</f>
        <v>0</v>
      </c>
      <c r="T1809" s="1" t="b">
        <f>AND(Table5[[#This Row],[ENZLOAD flux in kapp-slack.gms]]=0,Table5[[#This Row],[flux in kapp-slack.gms]]&lt;&gt;0,NOT(Table5[[#This Row],[spont or unknown?]]))</f>
        <v>1</v>
      </c>
      <c r="U1809" s="1" t="b">
        <f>OR(_xlfn.TEXTAFTER(Table5[[#This Row],[rxn]],"-",-1)="SPONT",_xlfn.TEXTAFTER(Table5[[#This Row],[rxn]],"-",-1)="UNKNOWN")</f>
        <v>0</v>
      </c>
      <c r="V1809" s="1">
        <f>_xlfn.XLOOKUP(SUBSTITUTE(Table5[[#This Row],[rxn]],"RXN-","ENZLOAD-"),Table4[rxn],Table4[ub],0)</f>
        <v>0.45609481000000002</v>
      </c>
      <c r="W1809" s="1" t="b">
        <f>AND(Table5[[#This Row],[FVA ENZLOAD flux UB]]=0,Table5[[#This Row],[ENZ not made when it should be?]])</f>
        <v>0</v>
      </c>
    </row>
    <row r="1810" spans="1:23">
      <c r="A1810" s="1"/>
      <c r="B1810" s="1" t="str">
        <f>_xlfn.TEXTBEFORE(Table38[[#This Row],[all fluxes from kapp-slack]]," ",,,,"")</f>
        <v/>
      </c>
      <c r="C1810" s="1">
        <f>_xlfn.NUMBERVALUE(IFERROR(_xlfn.TEXTAFTER(Table38[[#This Row],[all fluxes from kapp-slack]]," ",-1,,,""),""))</f>
        <v>0</v>
      </c>
      <c r="F1810" s="1" t="s">
        <v>9455</v>
      </c>
      <c r="G1810" s="1" t="str">
        <f>_xlfn.TEXTBEFORE(Table5[[#This Row],[rxn     kapp_old        kapp_slack_ub   kapp_slack_lb]]," ")</f>
        <v>RXN-PRATPP_c_FWD-rt3278</v>
      </c>
      <c r="H1810" s="1">
        <f>_xlfn.NUMBERVALUE(_xlfn.TEXTBEFORE(TRIM(_xlfn.TEXTAFTER(_xlfn.TEXTBEFORE(Table5[[#This Row],[rxn     kapp_old        kapp_slack_ub   kapp_slack_lb]],Table5[[#This Row],[kapp_slack_lb]],-1),Table5[[#This Row],[rxn]]))," "))</f>
        <v>19.0004281091772</v>
      </c>
      <c r="I181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4.5621945987134502</v>
      </c>
      <c r="J1810" s="1">
        <f>_xlfn.NUMBERVALUE(_xlfn.TEXTAFTER(Table5[[#This Row],[rxn     kapp_old        kapp_slack_ub   kapp_slack_lb]]," ",-1))</f>
        <v>0</v>
      </c>
      <c r="K1810" s="1">
        <f>_xlfn.XLOOKUP(SUBSTITUTE(Table5[[#This Row],[rxn]],"RXN-","ENZLOAD-"),ENZLOAD[name],ENZLOAD[flux],0)</f>
        <v>9.2551671472999897E-7</v>
      </c>
      <c r="L1810" s="1" t="str">
        <f>"'"&amp;Table5[[#This Row],[rxn]]&amp;"'"&amp;CHAR(9)&amp;IF(AND(Table5[[#This Row],[kapp_slack_ub]]&lt;&gt;0,Table5[[#This Row],[kapp_old]]&lt;$F$1),$F$1,Table5[[#This Row],[kapp_old]])</f>
        <v>'RXN-PRATPP_c_FWD-rt3278'	27141.27779288</v>
      </c>
      <c r="M1810" s="1">
        <f>_xlfn.XLOOKUP(Table5[[#This Row],[rxn]],Table3[name],Table3[flux],$F$1)</f>
        <v>1.5425626142166001E-5</v>
      </c>
      <c r="N1810" s="1">
        <f>IFERROR(Table5[[#This Row],[min flux]]/Table5[[#This Row],[associated enzload]],"")</f>
        <v>16.667042201032661</v>
      </c>
      <c r="O1810" s="1">
        <f>_xlfn.NUMBERVALUE(IF(Table5[[#This Row],[flux/enzload]]="","",ABS($N$1-Table5[[#This Row],[flux/enzload]])))</f>
        <v>1399916317642.29</v>
      </c>
      <c r="P1810" s="1">
        <f>Table5[[#This Row],[kapp_old]]+IFERROR(((Table5[[#This Row],[kapp_slack_ub]]-Table5[[#This Row],[kapp_slack_lb]])/Table5[[#This Row],[associated enzload]]),0)</f>
        <v>4929367.6832818594</v>
      </c>
      <c r="Q1810" s="1" t="str">
        <f>"'"&amp;Table5[[#This Row],[rxn]]&amp;"'"&amp;CHAR(9)&amp;Table5[[#This Row],[kapp + (slack_ub - slack_lb)/enzload]]</f>
        <v>'RXN-PRATPP_c_FWD-rt3278'	4929367.68328186</v>
      </c>
      <c r="R1810" s="1">
        <f>_xlfn.XLOOKUP(Table5[[#This Row],[rxn]],Table38[name],Table38[flux],0)</f>
        <v>1.1801521971089E-2</v>
      </c>
      <c r="S1810" s="1">
        <f>_xlfn.XLOOKUP(SUBSTITUTE(Table5[[#This Row],[rxn]],"RXN-","ENZLOAD-"),Table38[name],Table38[flux],0)</f>
        <v>0</v>
      </c>
      <c r="T1810" s="1" t="b">
        <f>AND(Table5[[#This Row],[ENZLOAD flux in kapp-slack.gms]]=0,Table5[[#This Row],[flux in kapp-slack.gms]]&lt;&gt;0,NOT(Table5[[#This Row],[spont or unknown?]]))</f>
        <v>1</v>
      </c>
      <c r="U1810" s="1" t="b">
        <f>OR(_xlfn.TEXTAFTER(Table5[[#This Row],[rxn]],"-",-1)="SPONT",_xlfn.TEXTAFTER(Table5[[#This Row],[rxn]],"-",-1)="UNKNOWN")</f>
        <v>0</v>
      </c>
      <c r="V1810" s="1">
        <f>_xlfn.XLOOKUP(SUBSTITUTE(Table5[[#This Row],[rxn]],"RXN-","ENZLOAD-"),Table4[rxn],Table4[ub],0)</f>
        <v>0.45609481000000002</v>
      </c>
      <c r="W1810" s="1" t="b">
        <f>AND(Table5[[#This Row],[FVA ENZLOAD flux UB]]=0,Table5[[#This Row],[ENZ not made when it should be?]])</f>
        <v>0</v>
      </c>
    </row>
    <row r="1811" spans="1:23" hidden="1">
      <c r="A1811" s="1"/>
      <c r="B1811" s="1" t="str">
        <f>_xlfn.TEXTBEFORE(Table38[[#This Row],[all fluxes from kapp-slack]]," ",,,,"")</f>
        <v/>
      </c>
      <c r="C1811" s="1">
        <f>_xlfn.NUMBERVALUE(IFERROR(_xlfn.TEXTAFTER(Table38[[#This Row],[all fluxes from kapp-slack]]," ",-1,,,""),""))</f>
        <v>0</v>
      </c>
      <c r="F1811" s="1" t="s">
        <v>9057</v>
      </c>
      <c r="G1811" s="1" t="str">
        <f>_xlfn.TEXTBEFORE(Table5[[#This Row],[rxn     kapp_old        kapp_slack_ub   kapp_slack_lb]]," ")</f>
        <v>RXN-OCBT_c_FWD-rt4934</v>
      </c>
      <c r="H1811" s="1">
        <f>_xlfn.NUMBERVALUE(_xlfn.TEXTBEFORE(TRIM(_xlfn.TEXTAFTER(_xlfn.TEXTBEFORE(Table5[[#This Row],[rxn     kapp_old        kapp_slack_ub   kapp_slack_lb]],Table5[[#This Row],[kapp_slack_lb]],-1),Table5[[#This Row],[rxn]]))," "))</f>
        <v>22289.762661868699</v>
      </c>
      <c r="I181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811" s="1">
        <f>_xlfn.NUMBERVALUE(_xlfn.TEXTAFTER(Table5[[#This Row],[rxn     kapp_old        kapp_slack_ub   kapp_slack_lb]]," ",-1))</f>
        <v>0</v>
      </c>
      <c r="K1811" s="1">
        <f>_xlfn.XLOOKUP(SUBSTITUTE(Table5[[#This Row],[rxn]],"RXN-","ENZLOAD-"),ENZLOAD[name],ENZLOAD[flux],0)</f>
        <v>2.34993856707E-6</v>
      </c>
      <c r="L1811" s="1" t="str">
        <f>"'"&amp;Table5[[#This Row],[rxn]]&amp;"'"&amp;CHAR(9)&amp;IF(AND(Table5[[#This Row],[kapp_slack_ub]]&lt;&gt;0,Table5[[#This Row],[kapp_old]]&lt;$F$1),$F$1,Table5[[#This Row],[kapp_old]])</f>
        <v>'RXN-OCBT_c_FWD-rt4934'	22289.7626618687</v>
      </c>
      <c r="M1811" s="1">
        <f>_xlfn.XLOOKUP(Table5[[#This Row],[rxn]],Table3[name],Table3[flux],$F$1)</f>
        <v>3.9784006696971899E-5</v>
      </c>
      <c r="N1811" s="1">
        <f>IFERROR(Table5[[#This Row],[min flux]]/Table5[[#This Row],[associated enzload]],"")</f>
        <v>16.929807125373593</v>
      </c>
      <c r="O1811" s="1">
        <f>_xlfn.NUMBERVALUE(IF(Table5[[#This Row],[flux/enzload]]="","",ABS($N$1-Table5[[#This Row],[flux/enzload]])))</f>
        <v>1399916317642.02</v>
      </c>
      <c r="P1811" s="1">
        <f>Table5[[#This Row],[kapp_old]]+IFERROR(((Table5[[#This Row],[kapp_slack_ub]]-Table5[[#This Row],[kapp_slack_lb]])/Table5[[#This Row],[associated enzload]]),0)</f>
        <v>22289.762661868699</v>
      </c>
      <c r="Q1811" s="1" t="str">
        <f>"'"&amp;Table5[[#This Row],[rxn]]&amp;"'"&amp;CHAR(9)&amp;Table5[[#This Row],[kapp + (slack_ub - slack_lb)/enzload]]</f>
        <v>'RXN-OCBT_c_FWD-rt4934'	22289.7626618687</v>
      </c>
      <c r="R1811" s="1">
        <f>_xlfn.XLOOKUP(Table5[[#This Row],[rxn]],Table38[name],Table38[flux],0)</f>
        <v>2.5489961047599999E-2</v>
      </c>
      <c r="S1811" s="1">
        <f>_xlfn.XLOOKUP(SUBSTITUTE(Table5[[#This Row],[rxn]],"RXN-","ENZLOAD-"),Table38[name],Table38[flux],0)</f>
        <v>4.4207862299999998E-7</v>
      </c>
      <c r="T1811" s="1" t="b">
        <f>AND(Table5[[#This Row],[ENZLOAD flux in kapp-slack.gms]]=0,Table5[[#This Row],[flux in kapp-slack.gms]]&lt;&gt;0,NOT(Table5[[#This Row],[spont or unknown?]]))</f>
        <v>0</v>
      </c>
      <c r="U1811" s="1" t="b">
        <f>OR(_xlfn.TEXTAFTER(Table5[[#This Row],[rxn]],"-",-1)="SPONT",_xlfn.TEXTAFTER(Table5[[#This Row],[rxn]],"-",-1)="UNKNOWN")</f>
        <v>0</v>
      </c>
      <c r="V1811" s="1">
        <f>_xlfn.XLOOKUP(SUBSTITUTE(Table5[[#This Row],[rxn]],"RXN-","ENZLOAD-"),Table4[rxn],Table4[ub],0)</f>
        <v>1.0289497299999999</v>
      </c>
      <c r="W1811" s="1" t="b">
        <f>AND(Table5[[#This Row],[FVA ENZLOAD flux UB]]=0,Table5[[#This Row],[ENZ not made when it should be?]])</f>
        <v>0</v>
      </c>
    </row>
    <row r="1812" spans="1:23" hidden="1">
      <c r="A1812" s="1"/>
      <c r="B1812" s="1" t="str">
        <f>_xlfn.TEXTBEFORE(Table38[[#This Row],[all fluxes from kapp-slack]]," ",,,,"")</f>
        <v/>
      </c>
      <c r="C1812" s="1">
        <f>_xlfn.NUMBERVALUE(IFERROR(_xlfn.TEXTAFTER(Table38[[#This Row],[all fluxes from kapp-slack]]," ",-1,,,""),""))</f>
        <v>0</v>
      </c>
      <c r="F1812" s="1" t="s">
        <v>8065</v>
      </c>
      <c r="G1812" s="1" t="str">
        <f>_xlfn.TEXTBEFORE(Table5[[#This Row],[rxn     kapp_old        kapp_slack_ub   kapp_slack_lb]]," ")</f>
        <v>RXN-G5SDy_c_FWD-rt7905</v>
      </c>
      <c r="H181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81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812" s="1">
        <f>_xlfn.NUMBERVALUE(_xlfn.TEXTAFTER(Table5[[#This Row],[rxn     kapp_old        kapp_slack_ub   kapp_slack_lb]]," ",-1))</f>
        <v>0</v>
      </c>
      <c r="K1812" s="1">
        <f>_xlfn.XLOOKUP(SUBSTITUTE(Table5[[#This Row],[rxn]],"RXN-","ENZLOAD-"),ENZLOAD[name],ENZLOAD[flux],0)</f>
        <v>2.11839290471E-6</v>
      </c>
      <c r="L1812" s="1" t="str">
        <f>"'"&amp;Table5[[#This Row],[rxn]]&amp;"'"&amp;CHAR(9)&amp;IF(AND(Table5[[#This Row],[kapp_slack_ub]]&lt;&gt;0,Table5[[#This Row],[kapp_old]]&lt;$F$1),$F$1,Table5[[#This Row],[kapp_old]])</f>
        <v>'RXN-G5SDy_c_FWD-rt7905'	27141.27779288</v>
      </c>
      <c r="M1812" s="1">
        <f>_xlfn.XLOOKUP(Table5[[#This Row],[rxn]],Table3[name],Table3[flux],$F$1)</f>
        <v>3.5864406194292002E-5</v>
      </c>
      <c r="N1812" s="1">
        <f>IFERROR(Table5[[#This Row],[min flux]]/Table5[[#This Row],[associated enzload]],"")</f>
        <v>16.930006758685639</v>
      </c>
      <c r="O1812" s="1">
        <f>_xlfn.NUMBERVALUE(IF(Table5[[#This Row],[flux/enzload]]="","",ABS($N$1-Table5[[#This Row],[flux/enzload]])))</f>
        <v>1399916317642.02</v>
      </c>
      <c r="P1812" s="1">
        <f>Table5[[#This Row],[kapp_old]]+IFERROR(((Table5[[#This Row],[kapp_slack_ub]]-Table5[[#This Row],[kapp_slack_lb]])/Table5[[#This Row],[associated enzload]]),0)</f>
        <v>27141.277792879999</v>
      </c>
      <c r="Q1812" s="1" t="str">
        <f>"'"&amp;Table5[[#This Row],[rxn]]&amp;"'"&amp;CHAR(9)&amp;Table5[[#This Row],[kapp + (slack_ub - slack_lb)/enzload]]</f>
        <v>'RXN-G5SDy_c_FWD-rt7905'	27141.27779288</v>
      </c>
      <c r="R1812" s="1">
        <f>_xlfn.XLOOKUP(Table5[[#This Row],[rxn]],Table38[name],Table38[flux],0)</f>
        <v>2.6742467588584999E-2</v>
      </c>
      <c r="S1812" s="1">
        <f>_xlfn.XLOOKUP(SUBSTITUTE(Table5[[#This Row],[rxn]],"RXN-","ENZLOAD-"),Table38[name],Table38[flux],0)</f>
        <v>3.8089649400000002E-7</v>
      </c>
      <c r="T1812" s="1" t="b">
        <f>AND(Table5[[#This Row],[ENZLOAD flux in kapp-slack.gms]]=0,Table5[[#This Row],[flux in kapp-slack.gms]]&lt;&gt;0,NOT(Table5[[#This Row],[spont or unknown?]]))</f>
        <v>0</v>
      </c>
      <c r="U1812" s="1" t="b">
        <f>OR(_xlfn.TEXTAFTER(Table5[[#This Row],[rxn]],"-",-1)="SPONT",_xlfn.TEXTAFTER(Table5[[#This Row],[rxn]],"-",-1)="UNKNOWN")</f>
        <v>0</v>
      </c>
      <c r="V1812" s="1">
        <f>_xlfn.XLOOKUP(SUBSTITUTE(Table5[[#This Row],[rxn]],"RXN-","ENZLOAD-"),Table4[rxn],Table4[ub],0)</f>
        <v>0.86968224999999999</v>
      </c>
      <c r="W1812" s="1" t="b">
        <f>AND(Table5[[#This Row],[FVA ENZLOAD flux UB]]=0,Table5[[#This Row],[ENZ not made when it should be?]])</f>
        <v>0</v>
      </c>
    </row>
    <row r="1813" spans="1:23">
      <c r="A1813" s="1"/>
      <c r="B1813" s="1" t="str">
        <f>_xlfn.TEXTBEFORE(Table38[[#This Row],[all fluxes from kapp-slack]]," ",,,,"")</f>
        <v/>
      </c>
      <c r="C1813" s="1">
        <f>_xlfn.NUMBERVALUE(IFERROR(_xlfn.TEXTAFTER(Table38[[#This Row],[all fluxes from kapp-slack]]," ",-1,,,""),""))</f>
        <v>0</v>
      </c>
      <c r="F1813" s="1" t="s">
        <v>7143</v>
      </c>
      <c r="G1813" s="1" t="str">
        <f>_xlfn.TEXTBEFORE(Table5[[#This Row],[rxn     kapp_old        kapp_slack_ub   kapp_slack_lb]]," ")</f>
        <v>RXN-ARGTRS_c_FWD-rt1711</v>
      </c>
      <c r="H1813" s="1">
        <f>_xlfn.NUMBERVALUE(_xlfn.TEXTBEFORE(TRIM(_xlfn.TEXTAFTER(_xlfn.TEXTBEFORE(Table5[[#This Row],[rxn     kapp_old        kapp_slack_ub   kapp_slack_lb]],Table5[[#This Row],[kapp_slack_lb]],-1),Table5[[#This Row],[rxn]]))," "))</f>
        <v>6.5102575054474698</v>
      </c>
      <c r="I181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9.85382757390569</v>
      </c>
      <c r="J1813" s="1">
        <f>_xlfn.NUMBERVALUE(_xlfn.TEXTAFTER(Table5[[#This Row],[rxn     kapp_old        kapp_slack_ub   kapp_slack_lb]]," ",-1))</f>
        <v>0</v>
      </c>
      <c r="K1813" s="1">
        <f>_xlfn.XLOOKUP(SUBSTITUTE(Table5[[#This Row],[rxn]],"RXN-","ENZLOAD-"),ENZLOAD[name],ENZLOAD[flux],0)</f>
        <v>2.3221696733499999E-6</v>
      </c>
      <c r="L1813" s="1" t="str">
        <f>"'"&amp;Table5[[#This Row],[rxn]]&amp;"'"&amp;CHAR(9)&amp;IF(AND(Table5[[#This Row],[kapp_slack_ub]]&lt;&gt;0,Table5[[#This Row],[kapp_old]]&lt;$F$1),$F$1,Table5[[#This Row],[kapp_old]])</f>
        <v>'RXN-ARGTRS_c_FWD-rt1711'	27141.27779288</v>
      </c>
      <c r="M1813" s="1">
        <f>_xlfn.XLOOKUP(Table5[[#This Row],[rxn]],Table3[name],Table3[flux],$F$1)</f>
        <v>3.9784006696971899E-5</v>
      </c>
      <c r="N1813" s="1">
        <f>IFERROR(Table5[[#This Row],[min flux]]/Table5[[#This Row],[associated enzload]],"")</f>
        <v>17.132256593282801</v>
      </c>
      <c r="O1813" s="1">
        <f>_xlfn.NUMBERVALUE(IF(Table5[[#This Row],[flux/enzload]]="","",ABS($N$1-Table5[[#This Row],[flux/enzload]])))</f>
        <v>1399916317641.8201</v>
      </c>
      <c r="P1813" s="1">
        <f>Table5[[#This Row],[kapp_old]]+IFERROR(((Table5[[#This Row],[kapp_slack_ub]]-Table5[[#This Row],[kapp_slack_lb]])/Table5[[#This Row],[associated enzload]]),0)</f>
        <v>4243377.5640575485</v>
      </c>
      <c r="Q1813" s="1" t="str">
        <f>"'"&amp;Table5[[#This Row],[rxn]]&amp;"'"&amp;CHAR(9)&amp;Table5[[#This Row],[kapp + (slack_ub - slack_lb)/enzload]]</f>
        <v>'RXN-ARGTRS_c_FWD-rt1711'	4243377.56405755</v>
      </c>
      <c r="R1813" s="1">
        <f>_xlfn.XLOOKUP(Table5[[#This Row],[rxn]],Table38[name],Table38[flux],0)</f>
        <v>2.5489961047599999E-2</v>
      </c>
      <c r="S1813" s="1">
        <f>_xlfn.XLOOKUP(SUBSTITUTE(Table5[[#This Row],[rxn]],"RXN-","ENZLOAD-"),Table38[name],Table38[flux],0)</f>
        <v>0</v>
      </c>
      <c r="T1813" s="1" t="b">
        <f>AND(Table5[[#This Row],[ENZLOAD flux in kapp-slack.gms]]=0,Table5[[#This Row],[flux in kapp-slack.gms]]&lt;&gt;0,NOT(Table5[[#This Row],[spont or unknown?]]))</f>
        <v>1</v>
      </c>
      <c r="U1813" s="1" t="b">
        <f>OR(_xlfn.TEXTAFTER(Table5[[#This Row],[rxn]],"-",-1)="SPONT",_xlfn.TEXTAFTER(Table5[[#This Row],[rxn]],"-",-1)="UNKNOWN")</f>
        <v>0</v>
      </c>
      <c r="V1813" s="1">
        <f>_xlfn.XLOOKUP(SUBSTITUTE(Table5[[#This Row],[rxn]],"RXN-","ENZLOAD-"),Table4[rxn],Table4[ub],0)</f>
        <v>0.60384512000000001</v>
      </c>
      <c r="W1813" s="1" t="b">
        <f>AND(Table5[[#This Row],[FVA ENZLOAD flux UB]]=0,Table5[[#This Row],[ENZ not made when it should be?]])</f>
        <v>0</v>
      </c>
    </row>
    <row r="1814" spans="1:23">
      <c r="A1814" s="1"/>
      <c r="B1814" s="1" t="str">
        <f>_xlfn.TEXTBEFORE(Table38[[#This Row],[all fluxes from kapp-slack]]," ",,,,"")</f>
        <v/>
      </c>
      <c r="C1814" s="1">
        <f>_xlfn.NUMBERVALUE(IFERROR(_xlfn.TEXTAFTER(Table38[[#This Row],[all fluxes from kapp-slack]]," ",-1,,,""),""))</f>
        <v>0</v>
      </c>
      <c r="F1814" s="1" t="s">
        <v>9788</v>
      </c>
      <c r="G1814" s="1" t="str">
        <f>_xlfn.TEXTBEFORE(Table5[[#This Row],[rxn     kapp_old        kapp_slack_ub   kapp_slack_lb]]," ")</f>
        <v>RXN-THRS_c_FWD-rt1374</v>
      </c>
      <c r="H1814" s="1">
        <f>_xlfn.NUMBERVALUE(_xlfn.TEXTBEFORE(TRIM(_xlfn.TEXTAFTER(_xlfn.TEXTBEFORE(Table5[[#This Row],[rxn     kapp_old        kapp_slack_ub   kapp_slack_lb]],Table5[[#This Row],[kapp_slack_lb]],-1),Table5[[#This Row],[rxn]]))," "))</f>
        <v>13.10909455582</v>
      </c>
      <c r="I181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12.532800737833099</v>
      </c>
      <c r="J1814" s="1">
        <f>_xlfn.NUMBERVALUE(_xlfn.TEXTAFTER(Table5[[#This Row],[rxn     kapp_old        kapp_slack_ub   kapp_slack_lb]]," ",-1))</f>
        <v>0</v>
      </c>
      <c r="K1814" s="1">
        <f>_xlfn.XLOOKUP(SUBSTITUTE(Table5[[#This Row],[rxn]],"RXN-","ENZLOAD-"),ENZLOAD[name],ENZLOAD[flux],0)</f>
        <v>2.25250594055999E-6</v>
      </c>
      <c r="L1814" s="1" t="str">
        <f>"'"&amp;Table5[[#This Row],[rxn]]&amp;"'"&amp;CHAR(9)&amp;IF(AND(Table5[[#This Row],[kapp_slack_ub]]&lt;&gt;0,Table5[[#This Row],[kapp_old]]&lt;$F$1),$F$1,Table5[[#This Row],[kapp_old]])</f>
        <v>'RXN-THRS_c_FWD-rt1374'	27141.27779288</v>
      </c>
      <c r="M1814" s="1">
        <f>_xlfn.XLOOKUP(Table5[[#This Row],[rxn]],Table3[name],Table3[flux],$F$1)</f>
        <v>3.9951317757786999E-5</v>
      </c>
      <c r="N1814" s="1">
        <f>IFERROR(Table5[[#This Row],[min flux]]/Table5[[#This Row],[associated enzload]],"")</f>
        <v>17.736387300206097</v>
      </c>
      <c r="O1814" s="1">
        <f>_xlfn.NUMBERVALUE(IF(Table5[[#This Row],[flux/enzload]]="","",ABS($N$1-Table5[[#This Row],[flux/enzload]])))</f>
        <v>1399916317641.22</v>
      </c>
      <c r="P1814" s="1">
        <f>Table5[[#This Row],[kapp_old]]+IFERROR(((Table5[[#This Row],[kapp_slack_ub]]-Table5[[#This Row],[kapp_slack_lb]])/Table5[[#This Row],[associated enzload]]),0)</f>
        <v>5563949.9281545533</v>
      </c>
      <c r="Q1814" s="1" t="str">
        <f>"'"&amp;Table5[[#This Row],[rxn]]&amp;"'"&amp;CHAR(9)&amp;Table5[[#This Row],[kapp + (slack_ub - slack_lb)/enzload]]</f>
        <v>'RXN-THRS_c_FWD-rt1374'	5563949.92815455</v>
      </c>
      <c r="R1814" s="1">
        <f>_xlfn.XLOOKUP(Table5[[#This Row],[rxn]],Table38[name],Table38[flux],0)</f>
        <v>3.2419950544971002E-2</v>
      </c>
      <c r="S1814" s="1">
        <f>_xlfn.XLOOKUP(SUBSTITUTE(Table5[[#This Row],[rxn]],"RXN-","ENZLOAD-"),Table38[name],Table38[flux],0)</f>
        <v>0</v>
      </c>
      <c r="T1814" s="1" t="b">
        <f>AND(Table5[[#This Row],[ENZLOAD flux in kapp-slack.gms]]=0,Table5[[#This Row],[flux in kapp-slack.gms]]&lt;&gt;0,NOT(Table5[[#This Row],[spont or unknown?]]))</f>
        <v>1</v>
      </c>
      <c r="U1814" s="1" t="b">
        <f>OR(_xlfn.TEXTAFTER(Table5[[#This Row],[rxn]],"-",-1)="SPONT",_xlfn.TEXTAFTER(Table5[[#This Row],[rxn]],"-",-1)="UNKNOWN")</f>
        <v>0</v>
      </c>
      <c r="V1814" s="1">
        <f>_xlfn.XLOOKUP(SUBSTITUTE(Table5[[#This Row],[rxn]],"RXN-","ENZLOAD-"),Table4[rxn],Table4[ub],0)</f>
        <v>0.64924302</v>
      </c>
      <c r="W1814" s="1" t="b">
        <f>AND(Table5[[#This Row],[FVA ENZLOAD flux UB]]=0,Table5[[#This Row],[ENZ not made when it should be?]])</f>
        <v>0</v>
      </c>
    </row>
    <row r="1815" spans="1:23">
      <c r="A1815" s="1"/>
      <c r="B1815" s="1" t="str">
        <f>_xlfn.TEXTBEFORE(Table38[[#This Row],[all fluxes from kapp-slack]]," ",,,,"")</f>
        <v/>
      </c>
      <c r="C1815" s="1">
        <f>_xlfn.NUMBERVALUE(IFERROR(_xlfn.TEXTAFTER(Table38[[#This Row],[all fluxes from kapp-slack]]," ",-1,,,""),""))</f>
        <v>0</v>
      </c>
      <c r="F1815" s="1" t="s">
        <v>8814</v>
      </c>
      <c r="G1815" s="1" t="str">
        <f>_xlfn.TEXTBEFORE(Table5[[#This Row],[rxn     kapp_old        kapp_slack_ub   kapp_slack_lb]]," ")</f>
        <v>RXN-METTRS_c_FWD-rt4772</v>
      </c>
      <c r="H1815" s="1">
        <f>_xlfn.NUMBERVALUE(_xlfn.TEXTBEFORE(TRIM(_xlfn.TEXTAFTER(_xlfn.TEXTBEFORE(Table5[[#This Row],[rxn     kapp_old        kapp_slack_ub   kapp_slack_lb]],Table5[[#This Row],[kapp_slack_lb]],-1),Table5[[#This Row],[rxn]]))," "))</f>
        <v>6.8107938090372997</v>
      </c>
      <c r="I181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3.5447485492739901</v>
      </c>
      <c r="J1815" s="1">
        <f>_xlfn.NUMBERVALUE(_xlfn.TEXTAFTER(Table5[[#This Row],[rxn     kapp_old        kapp_slack_ub   kapp_slack_lb]]," ",-1))</f>
        <v>0</v>
      </c>
      <c r="K1815" s="1">
        <f>_xlfn.XLOOKUP(SUBSTITUTE(Table5[[#This Row],[rxn]],"RXN-","ENZLOAD-"),ENZLOAD[name],ENZLOAD[flux],0)</f>
        <v>8.7653088945000004E-7</v>
      </c>
      <c r="L1815" s="1" t="str">
        <f>"'"&amp;Table5[[#This Row],[rxn]]&amp;"'"&amp;CHAR(9)&amp;IF(AND(Table5[[#This Row],[kapp_slack_ub]]&lt;&gt;0,Table5[[#This Row],[kapp_old]]&lt;$F$1),$F$1,Table5[[#This Row],[kapp_old]])</f>
        <v>'RXN-METTRS_c_FWD-rt4772'	27141.27779288</v>
      </c>
      <c r="M1815" s="1">
        <f>_xlfn.XLOOKUP(Table5[[#This Row],[rxn]],Table3[name],Table3[flux],$F$1)</f>
        <v>1.5710187250779E-5</v>
      </c>
      <c r="N1815" s="1">
        <f>IFERROR(Table5[[#This Row],[min flux]]/Table5[[#This Row],[associated enzload]],"")</f>
        <v>17.923141602729743</v>
      </c>
      <c r="O1815" s="1">
        <f>_xlfn.NUMBERVALUE(IF(Table5[[#This Row],[flux/enzload]]="","",ABS($N$1-Table5[[#This Row],[flux/enzload]])))</f>
        <v>1399916317641.03</v>
      </c>
      <c r="P1815" s="1">
        <f>Table5[[#This Row],[kapp_old]]+IFERROR(((Table5[[#This Row],[kapp_slack_ub]]-Table5[[#This Row],[kapp_slack_lb]])/Table5[[#This Row],[associated enzload]]),0)</f>
        <v>4044072.5612868993</v>
      </c>
      <c r="Q1815" s="1" t="str">
        <f>"'"&amp;Table5[[#This Row],[rxn]]&amp;"'"&amp;CHAR(9)&amp;Table5[[#This Row],[kapp + (slack_ub - slack_lb)/enzload]]</f>
        <v>'RXN-METTRS_c_FWD-rt4772'	4044072.5612869</v>
      </c>
      <c r="R1815" s="1">
        <f>_xlfn.XLOOKUP(Table5[[#This Row],[rxn]],Table38[name],Table38[flux],0)</f>
        <v>9.1695842825379997E-3</v>
      </c>
      <c r="S1815" s="1">
        <f>_xlfn.XLOOKUP(SUBSTITUTE(Table5[[#This Row],[rxn]],"RXN-","ENZLOAD-"),Table38[name],Table38[flux],0)</f>
        <v>0</v>
      </c>
      <c r="T1815" s="1" t="b">
        <f>AND(Table5[[#This Row],[ENZLOAD flux in kapp-slack.gms]]=0,Table5[[#This Row],[flux in kapp-slack.gms]]&lt;&gt;0,NOT(Table5[[#This Row],[spont or unknown?]]))</f>
        <v>1</v>
      </c>
      <c r="U1815" s="1" t="b">
        <f>OR(_xlfn.TEXTAFTER(Table5[[#This Row],[rxn]],"-",-1)="SPONT",_xlfn.TEXTAFTER(Table5[[#This Row],[rxn]],"-",-1)="UNKNOWN")</f>
        <v>0</v>
      </c>
      <c r="V1815" s="1">
        <f>_xlfn.XLOOKUP(SUBSTITUTE(Table5[[#This Row],[rxn]],"RXN-","ENZLOAD-"),Table4[rxn],Table4[ub],0)</f>
        <v>0.54019613</v>
      </c>
      <c r="W1815" s="1" t="b">
        <f>AND(Table5[[#This Row],[FVA ENZLOAD flux UB]]=0,Table5[[#This Row],[ENZ not made when it should be?]])</f>
        <v>0</v>
      </c>
    </row>
    <row r="1816" spans="1:23">
      <c r="A1816" s="1"/>
      <c r="B1816" s="1" t="str">
        <f>_xlfn.TEXTBEFORE(Table38[[#This Row],[all fluxes from kapp-slack]]," ",,,,"")</f>
        <v/>
      </c>
      <c r="C1816" s="1">
        <f>_xlfn.NUMBERVALUE(IFERROR(_xlfn.TEXTAFTER(Table38[[#This Row],[all fluxes from kapp-slack]]," ",-1,,,""),""))</f>
        <v>0</v>
      </c>
      <c r="F1816" s="1" t="s">
        <v>9652</v>
      </c>
      <c r="G1816" s="1" t="str">
        <f>_xlfn.TEXTBEFORE(Table5[[#This Row],[rxn     kapp_old        kapp_slack_ub   kapp_slack_lb]]," ")</f>
        <v>RXN-SERTRS_c_FWD-rt1878</v>
      </c>
      <c r="H1816" s="1">
        <f>_xlfn.NUMBERVALUE(_xlfn.TEXTBEFORE(TRIM(_xlfn.TEXTAFTER(_xlfn.TEXTBEFORE(Table5[[#This Row],[rxn     kapp_old        kapp_slack_ub   kapp_slack_lb]],Table5[[#This Row],[kapp_slack_lb]],-1),Table5[[#This Row],[rxn]]))," "))</f>
        <v>7.1268198726515797</v>
      </c>
      <c r="I181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12.4089286901336</v>
      </c>
      <c r="J1816" s="1">
        <f>_xlfn.NUMBERVALUE(_xlfn.TEXTAFTER(Table5[[#This Row],[rxn     kapp_old        kapp_slack_ub   kapp_slack_lb]]," ",-1))</f>
        <v>0</v>
      </c>
      <c r="K1816" s="1">
        <f>_xlfn.XLOOKUP(SUBSTITUTE(Table5[[#This Row],[rxn]],"RXN-","ENZLOAD-"),ENZLOAD[name],ENZLOAD[flux],0)</f>
        <v>2.5954981928499999E-6</v>
      </c>
      <c r="L1816" s="1" t="str">
        <f>"'"&amp;Table5[[#This Row],[rxn]]&amp;"'"&amp;CHAR(9)&amp;IF(AND(Table5[[#This Row],[kapp_slack_ub]]&lt;&gt;0,Table5[[#This Row],[kapp_old]]&lt;$F$1),$F$1,Table5[[#This Row],[kapp_old]])</f>
        <v>'RXN-SERTRS_c_FWD-rt1878'	27141.27779288</v>
      </c>
      <c r="M1816" s="1">
        <f>_xlfn.XLOOKUP(Table5[[#This Row],[rxn]],Table3[name],Table3[flux],$F$1)</f>
        <v>4.8678021316406997E-5</v>
      </c>
      <c r="N1816" s="1">
        <f>IFERROR(Table5[[#This Row],[min flux]]/Table5[[#This Row],[associated enzload]],"")</f>
        <v>18.754789138556806</v>
      </c>
      <c r="O1816" s="1">
        <f>_xlfn.NUMBERVALUE(IF(Table5[[#This Row],[flux/enzload]]="","",ABS($N$1-Table5[[#This Row],[flux/enzload]])))</f>
        <v>1399916317640.2</v>
      </c>
      <c r="P1816" s="1">
        <f>Table5[[#This Row],[kapp_old]]+IFERROR(((Table5[[#This Row],[kapp_slack_ub]]-Table5[[#This Row],[kapp_slack_lb]])/Table5[[#This Row],[associated enzload]]),0)</f>
        <v>4780950.0395590691</v>
      </c>
      <c r="Q1816" s="1" t="str">
        <f>"'"&amp;Table5[[#This Row],[rxn]]&amp;"'"&amp;CHAR(9)&amp;Table5[[#This Row],[kapp + (slack_ub - slack_lb)/enzload]]</f>
        <v>'RXN-SERTRS_c_FWD-rt1878'	4780950.03955907</v>
      </c>
      <c r="R1816" s="1">
        <f>_xlfn.XLOOKUP(Table5[[#This Row],[rxn]],Table38[name],Table38[flux],0)</f>
        <v>3.2099517327821001E-2</v>
      </c>
      <c r="S1816" s="1">
        <f>_xlfn.XLOOKUP(SUBSTITUTE(Table5[[#This Row],[rxn]],"RXN-","ENZLOAD-"),Table38[name],Table38[flux],0)</f>
        <v>0</v>
      </c>
      <c r="T1816" s="1" t="b">
        <f>AND(Table5[[#This Row],[ENZLOAD flux in kapp-slack.gms]]=0,Table5[[#This Row],[flux in kapp-slack.gms]]&lt;&gt;0,NOT(Table5[[#This Row],[spont or unknown?]]))</f>
        <v>1</v>
      </c>
      <c r="U1816" s="1" t="b">
        <f>OR(_xlfn.TEXTAFTER(Table5[[#This Row],[rxn]],"-",-1)="SPONT",_xlfn.TEXTAFTER(Table5[[#This Row],[rxn]],"-",-1)="UNKNOWN")</f>
        <v>0</v>
      </c>
      <c r="V1816" s="1">
        <f>_xlfn.XLOOKUP(SUBSTITUTE(Table5[[#This Row],[rxn]],"RXN-","ENZLOAD-"),Table4[rxn],Table4[ub],0)</f>
        <v>0.79420826</v>
      </c>
      <c r="W1816" s="1" t="b">
        <f>AND(Table5[[#This Row],[FVA ENZLOAD flux UB]]=0,Table5[[#This Row],[ENZ not made when it should be?]])</f>
        <v>0</v>
      </c>
    </row>
    <row r="1817" spans="1:23">
      <c r="A1817" s="1"/>
      <c r="B1817" s="1" t="str">
        <f>_xlfn.TEXTBEFORE(Table38[[#This Row],[all fluxes from kapp-slack]]," ",,,,"")</f>
        <v/>
      </c>
      <c r="C1817" s="1">
        <f>_xlfn.NUMBERVALUE(IFERROR(_xlfn.TEXTAFTER(Table38[[#This Row],[all fluxes from kapp-slack]]," ",-1,,,""),""))</f>
        <v>0</v>
      </c>
      <c r="F1817" s="1" t="s">
        <v>9792</v>
      </c>
      <c r="G1817" s="1" t="str">
        <f>_xlfn.TEXTBEFORE(Table5[[#This Row],[rxn     kapp_old        kapp_slack_ub   kapp_slack_lb]]," ")</f>
        <v>RXN-THRTRS_c_FWD-rt7480</v>
      </c>
      <c r="H1817" s="1">
        <f>_xlfn.NUMBERVALUE(_xlfn.TEXTBEFORE(TRIM(_xlfn.TEXTAFTER(_xlfn.TEXTBEFORE(Table5[[#This Row],[rxn     kapp_old        kapp_slack_ub   kapp_slack_lb]],Table5[[#This Row],[kapp_slack_lb]],-1),Table5[[#This Row],[rxn]]))," "))</f>
        <v>7.2338956820198499</v>
      </c>
      <c r="I181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12.532800737833099</v>
      </c>
      <c r="J1817" s="1">
        <f>_xlfn.NUMBERVALUE(_xlfn.TEXTAFTER(Table5[[#This Row],[rxn     kapp_old        kapp_slack_ub   kapp_slack_lb]]," ",-1))</f>
        <v>0</v>
      </c>
      <c r="K1817" s="1">
        <f>_xlfn.XLOOKUP(SUBSTITUTE(Table5[[#This Row],[rxn]],"RXN-","ENZLOAD-"),ENZLOAD[name],ENZLOAD[flux],0)</f>
        <v>2.0986618297099998E-6</v>
      </c>
      <c r="L1817" s="1" t="str">
        <f>"'"&amp;Table5[[#This Row],[rxn]]&amp;"'"&amp;CHAR(9)&amp;IF(AND(Table5[[#This Row],[kapp_slack_ub]]&lt;&gt;0,Table5[[#This Row],[kapp_old]]&lt;$F$1),$F$1,Table5[[#This Row],[kapp_old]])</f>
        <v>'RXN-THRTRS_c_FWD-rt7480'	27141.27779288</v>
      </c>
      <c r="M1817" s="1">
        <f>_xlfn.XLOOKUP(Table5[[#This Row],[rxn]],Table3[name],Table3[flux],$F$1)</f>
        <v>3.9951317757786999E-5</v>
      </c>
      <c r="N1817" s="1">
        <f>IFERROR(Table5[[#This Row],[min flux]]/Table5[[#This Row],[associated enzload]],"")</f>
        <v>19.03656758426278</v>
      </c>
      <c r="O1817" s="1">
        <f>_xlfn.NUMBERVALUE(IF(Table5[[#This Row],[flux/enzload]]="","",ABS($N$1-Table5[[#This Row],[flux/enzload]])))</f>
        <v>1399916317639.9199</v>
      </c>
      <c r="P1817" s="1">
        <f>Table5[[#This Row],[kapp_old]]+IFERROR(((Table5[[#This Row],[kapp_slack_ub]]-Table5[[#This Row],[kapp_slack_lb]])/Table5[[#This Row],[associated enzload]]),0)</f>
        <v>5971812.9628658062</v>
      </c>
      <c r="Q1817" s="1" t="str">
        <f>"'"&amp;Table5[[#This Row],[rxn]]&amp;"'"&amp;CHAR(9)&amp;Table5[[#This Row],[kapp + (slack_ub - slack_lb)/enzload]]</f>
        <v>'RXN-THRTRS_c_FWD-rt7480'	5971812.96286581</v>
      </c>
      <c r="R1817" s="1">
        <f>_xlfn.XLOOKUP(Table5[[#This Row],[rxn]],Table38[name],Table38[flux],0)</f>
        <v>3.2419950544971002E-2</v>
      </c>
      <c r="S1817" s="1">
        <f>_xlfn.XLOOKUP(SUBSTITUTE(Table5[[#This Row],[rxn]],"RXN-","ENZLOAD-"),Table38[name],Table38[flux],0)</f>
        <v>0</v>
      </c>
      <c r="T1817" s="1" t="b">
        <f>AND(Table5[[#This Row],[ENZLOAD flux in kapp-slack.gms]]=0,Table5[[#This Row],[flux in kapp-slack.gms]]&lt;&gt;0,NOT(Table5[[#This Row],[spont or unknown?]]))</f>
        <v>1</v>
      </c>
      <c r="U1817" s="1" t="b">
        <f>OR(_xlfn.TEXTAFTER(Table5[[#This Row],[rxn]],"-",-1)="SPONT",_xlfn.TEXTAFTER(Table5[[#This Row],[rxn]],"-",-1)="UNKNOWN")</f>
        <v>0</v>
      </c>
      <c r="V1817" s="1">
        <f>_xlfn.XLOOKUP(SUBSTITUTE(Table5[[#This Row],[rxn]],"RXN-","ENZLOAD-"),Table4[rxn],Table4[ub],0)</f>
        <v>0.48191446999999998</v>
      </c>
      <c r="W1817" s="1" t="b">
        <f>AND(Table5[[#This Row],[FVA ENZLOAD flux UB]]=0,Table5[[#This Row],[ENZ not made when it should be?]])</f>
        <v>0</v>
      </c>
    </row>
    <row r="1818" spans="1:23">
      <c r="A1818" s="1"/>
      <c r="B1818" s="1" t="str">
        <f>_xlfn.TEXTBEFORE(Table38[[#This Row],[all fluxes from kapp-slack]]," ",,,,"")</f>
        <v/>
      </c>
      <c r="C1818" s="1">
        <f>_xlfn.NUMBERVALUE(IFERROR(_xlfn.TEXTAFTER(Table38[[#This Row],[all fluxes from kapp-slack]]," ",-1,,,""),""))</f>
        <v>0</v>
      </c>
      <c r="F1818" s="1" t="s">
        <v>8643</v>
      </c>
      <c r="G1818" s="1" t="str">
        <f>_xlfn.TEXTBEFORE(Table5[[#This Row],[rxn     kapp_old        kapp_slack_ub   kapp_slack_lb]]," ")</f>
        <v>RXN-IPMD_c_FWD-rt5526</v>
      </c>
      <c r="H1818" s="1">
        <f>_xlfn.NUMBERVALUE(_xlfn.TEXTBEFORE(TRIM(_xlfn.TEXTAFTER(_xlfn.TEXTBEFORE(Table5[[#This Row],[rxn     kapp_old        kapp_slack_ub   kapp_slack_lb]],Table5[[#This Row],[kapp_slack_lb]],-1),Table5[[#This Row],[rxn]]))," "))</f>
        <v>8.0732749040706899</v>
      </c>
      <c r="I181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19.164078613892801</v>
      </c>
      <c r="J1818" s="1">
        <f>_xlfn.NUMBERVALUE(_xlfn.TEXTAFTER(Table5[[#This Row],[rxn     kapp_old        kapp_slack_ub   kapp_slack_lb]]," ",-1))</f>
        <v>0</v>
      </c>
      <c r="K1818" s="1">
        <f>_xlfn.XLOOKUP(SUBSTITUTE(Table5[[#This Row],[rxn]],"RXN-","ENZLOAD-"),ENZLOAD[name],ENZLOAD[flux],0)</f>
        <v>3.11101723603E-6</v>
      </c>
      <c r="L1818" s="1" t="str">
        <f>"'"&amp;Table5[[#This Row],[rxn]]&amp;"'"&amp;CHAR(9)&amp;IF(AND(Table5[[#This Row],[kapp_slack_ub]]&lt;&gt;0,Table5[[#This Row],[kapp_old]]&lt;$F$1),$F$1,Table5[[#This Row],[kapp_old]])</f>
        <v>'RXN-IPMD_c_FWD-rt5526'	27141.27779288</v>
      </c>
      <c r="M1818" s="1">
        <f>_xlfn.XLOOKUP(Table5[[#This Row],[rxn]],Table3[name],Table3[flux],$F$1)</f>
        <v>6.6094993099400994E-5</v>
      </c>
      <c r="N1818" s="1">
        <f>IFERROR(Table5[[#This Row],[min flux]]/Table5[[#This Row],[associated enzload]],"")</f>
        <v>21.24546027387025</v>
      </c>
      <c r="O1818" s="1">
        <f>_xlfn.NUMBERVALUE(IF(Table5[[#This Row],[flux/enzload]]="","",ABS($N$1-Table5[[#This Row],[flux/enzload]])))</f>
        <v>1399916317637.71</v>
      </c>
      <c r="P1818" s="1">
        <f>Table5[[#This Row],[kapp_old]]+IFERROR(((Table5[[#This Row],[kapp_slack_ub]]-Table5[[#This Row],[kapp_slack_lb]])/Table5[[#This Row],[associated enzload]]),0)</f>
        <v>6160076.3596043848</v>
      </c>
      <c r="Q1818" s="1" t="str">
        <f>"'"&amp;Table5[[#This Row],[rxn]]&amp;"'"&amp;CHAR(9)&amp;Table5[[#This Row],[kapp + (slack_ub - slack_lb)/enzload]]</f>
        <v>'RXN-IPMD_c_FWD-rt5526'	6160076.35960438</v>
      </c>
      <c r="R1818" s="1">
        <f>_xlfn.XLOOKUP(Table5[[#This Row],[rxn]],Table38[name],Table38[flux],0)</f>
        <v>4.9573793910789997E-2</v>
      </c>
      <c r="S1818" s="1">
        <f>_xlfn.XLOOKUP(SUBSTITUTE(Table5[[#This Row],[rxn]],"RXN-","ENZLOAD-"),Table38[name],Table38[flux],0)</f>
        <v>0</v>
      </c>
      <c r="T1818" s="1" t="b">
        <f>AND(Table5[[#This Row],[ENZLOAD flux in kapp-slack.gms]]=0,Table5[[#This Row],[flux in kapp-slack.gms]]&lt;&gt;0,NOT(Table5[[#This Row],[spont or unknown?]]))</f>
        <v>1</v>
      </c>
      <c r="U1818" s="1" t="b">
        <f>OR(_xlfn.TEXTAFTER(Table5[[#This Row],[rxn]],"-",-1)="SPONT",_xlfn.TEXTAFTER(Table5[[#This Row],[rxn]],"-",-1)="UNKNOWN")</f>
        <v>0</v>
      </c>
      <c r="V1818" s="1">
        <f>_xlfn.XLOOKUP(SUBSTITUTE(Table5[[#This Row],[rxn]],"RXN-","ENZLOAD-"),Table4[rxn],Table4[ub],0)</f>
        <v>0.53369014000000004</v>
      </c>
      <c r="W1818" s="1" t="b">
        <f>AND(Table5[[#This Row],[FVA ENZLOAD flux UB]]=0,Table5[[#This Row],[ENZ not made when it should be?]])</f>
        <v>0</v>
      </c>
    </row>
    <row r="1819" spans="1:23">
      <c r="A1819" s="1"/>
      <c r="B1819" s="1" t="str">
        <f>_xlfn.TEXTBEFORE(Table38[[#This Row],[all fluxes from kapp-slack]]," ",,,,"")</f>
        <v/>
      </c>
      <c r="C1819" s="1">
        <f>_xlfn.NUMBERVALUE(IFERROR(_xlfn.TEXTAFTER(Table38[[#This Row],[all fluxes from kapp-slack]]," ",-1,,,""),""))</f>
        <v>0</v>
      </c>
      <c r="F1819" s="1" t="s">
        <v>8605</v>
      </c>
      <c r="G1819" s="1" t="str">
        <f>_xlfn.TEXTBEFORE(Table5[[#This Row],[rxn     kapp_old        kapp_slack_ub   kapp_slack_lb]]," ")</f>
        <v>RXN-ILETRS_c_FWD-rt5078</v>
      </c>
      <c r="H1819" s="1">
        <f>_xlfn.NUMBERVALUE(_xlfn.TEXTBEFORE(TRIM(_xlfn.TEXTAFTER(_xlfn.TEXTBEFORE(Table5[[#This Row],[rxn     kapp_old        kapp_slack_ub   kapp_slack_lb]],Table5[[#This Row],[kapp_slack_lb]],-1),Table5[[#This Row],[rxn]]))," "))</f>
        <v>8.1451355016736198</v>
      </c>
      <c r="I181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9.1894352949748903</v>
      </c>
      <c r="J1819" s="1">
        <f>_xlfn.NUMBERVALUE(_xlfn.TEXTAFTER(Table5[[#This Row],[rxn     kapp_old        kapp_slack_ub   kapp_slack_lb]]," ",-1))</f>
        <v>0</v>
      </c>
      <c r="K1819" s="1">
        <f>_xlfn.XLOOKUP(SUBSTITUTE(Table5[[#This Row],[rxn]],"RXN-","ENZLOAD-"),ENZLOAD[name],ENZLOAD[flux],0)</f>
        <v>1.7613964324399999E-6</v>
      </c>
      <c r="L1819" s="1" t="str">
        <f>"'"&amp;Table5[[#This Row],[rxn]]&amp;"'"&amp;CHAR(9)&amp;IF(AND(Table5[[#This Row],[kapp_slack_ub]]&lt;&gt;0,Table5[[#This Row],[kapp_old]]&lt;$F$1),$F$1,Table5[[#This Row],[kapp_old]])</f>
        <v>'RXN-ILETRS_c_FWD-rt5078'	27141.27779288</v>
      </c>
      <c r="M1819" s="1">
        <f>_xlfn.XLOOKUP(Table5[[#This Row],[rxn]],Table3[name],Table3[flux],$F$1)</f>
        <v>3.7754770037863997E-5</v>
      </c>
      <c r="N1819" s="1">
        <f>IFERROR(Table5[[#This Row],[min flux]]/Table5[[#This Row],[associated enzload]],"")</f>
        <v>21.434567109667444</v>
      </c>
      <c r="O1819" s="1">
        <f>_xlfn.NUMBERVALUE(IF(Table5[[#This Row],[flux/enzload]]="","",ABS($N$1-Table5[[#This Row],[flux/enzload]])))</f>
        <v>1399916317637.52</v>
      </c>
      <c r="P1819" s="1">
        <f>Table5[[#This Row],[kapp_old]]+IFERROR(((Table5[[#This Row],[kapp_slack_ub]]-Table5[[#This Row],[kapp_slack_lb]])/Table5[[#This Row],[associated enzload]]),0)</f>
        <v>5217138.7840599213</v>
      </c>
      <c r="Q1819" s="1" t="str">
        <f>"'"&amp;Table5[[#This Row],[rxn]]&amp;"'"&amp;CHAR(9)&amp;Table5[[#This Row],[kapp + (slack_ub - slack_lb)/enzload]]</f>
        <v>'RXN-ILETRS_c_FWD-rt5078'	5217138.78405992</v>
      </c>
      <c r="R1819" s="1">
        <f>_xlfn.XLOOKUP(Table5[[#This Row],[rxn]],Table38[name],Table38[flux],0)</f>
        <v>2.3771305714608001E-2</v>
      </c>
      <c r="S1819" s="1">
        <f>_xlfn.XLOOKUP(SUBSTITUTE(Table5[[#This Row],[rxn]],"RXN-","ENZLOAD-"),Table38[name],Table38[flux],0)</f>
        <v>0</v>
      </c>
      <c r="T1819" s="1" t="b">
        <f>AND(Table5[[#This Row],[ENZLOAD flux in kapp-slack.gms]]=0,Table5[[#This Row],[flux in kapp-slack.gms]]&lt;&gt;0,NOT(Table5[[#This Row],[spont or unknown?]]))</f>
        <v>1</v>
      </c>
      <c r="U1819" s="1" t="b">
        <f>OR(_xlfn.TEXTAFTER(Table5[[#This Row],[rxn]],"-",-1)="SPONT",_xlfn.TEXTAFTER(Table5[[#This Row],[rxn]],"-",-1)="UNKNOWN")</f>
        <v>0</v>
      </c>
      <c r="V1819" s="1">
        <f>_xlfn.XLOOKUP(SUBSTITUTE(Table5[[#This Row],[rxn]],"RXN-","ENZLOAD-"),Table4[rxn],Table4[ub],0)</f>
        <v>0.33539856000000001</v>
      </c>
      <c r="W1819" s="1" t="b">
        <f>AND(Table5[[#This Row],[FVA ENZLOAD flux UB]]=0,Table5[[#This Row],[ENZ not made when it should be?]])</f>
        <v>0</v>
      </c>
    </row>
    <row r="1820" spans="1:23">
      <c r="A1820" s="1"/>
      <c r="B1820" s="1" t="str">
        <f>_xlfn.TEXTBEFORE(Table38[[#This Row],[all fluxes from kapp-slack]]," ",,,,"")</f>
        <v/>
      </c>
      <c r="C1820" s="1">
        <f>_xlfn.NUMBERVALUE(IFERROR(_xlfn.TEXTAFTER(Table38[[#This Row],[all fluxes from kapp-slack]]," ",-1,,,""),""))</f>
        <v>0</v>
      </c>
      <c r="F1820" s="1" t="s">
        <v>7632</v>
      </c>
      <c r="G1820" s="1" t="str">
        <f>_xlfn.TEXTBEFORE(Table5[[#This Row],[rxn     kapp_old        kapp_slack_ub   kapp_slack_lb]]," ")</f>
        <v>RXN-DKMEOX_c_FWD-rt7962_c</v>
      </c>
      <c r="H1820" s="1">
        <f>_xlfn.NUMBERVALUE(_xlfn.TEXTBEFORE(TRIM(_xlfn.TEXTAFTER(_xlfn.TEXTBEFORE(Table5[[#This Row],[rxn     kapp_old        kapp_slack_ub   kapp_slack_lb]],Table5[[#This Row],[kapp_slack_lb]],-1),Table5[[#This Row],[rxn]]))," "))</f>
        <v>8.3303168857243097</v>
      </c>
      <c r="I182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1.4916242309148999E-2</v>
      </c>
      <c r="J1820" s="1">
        <f>_xlfn.NUMBERVALUE(_xlfn.TEXTAFTER(Table5[[#This Row],[rxn     kapp_old        kapp_slack_ub   kapp_slack_lb]]," ",-1))</f>
        <v>0</v>
      </c>
      <c r="K1820" s="1">
        <f>_xlfn.XLOOKUP(SUBSTITUTE(Table5[[#This Row],[rxn]],"RXN-","ENZLOAD-"),ENZLOAD[name],ENZLOAD[flux],0)</f>
        <v>1.73018892254E-6</v>
      </c>
      <c r="L1820" s="1" t="str">
        <f>"'"&amp;Table5[[#This Row],[rxn]]&amp;"'"&amp;CHAR(9)&amp;IF(AND(Table5[[#This Row],[kapp_slack_ub]]&lt;&gt;0,Table5[[#This Row],[kapp_old]]&lt;$F$1),$F$1,Table5[[#This Row],[kapp_old]])</f>
        <v>'RXN-DKMEOX_c_FWD-rt7962_c'	27141.27779288</v>
      </c>
      <c r="M1820" s="1">
        <f>_xlfn.XLOOKUP(Table5[[#This Row],[rxn]],Table3[name],Table3[flux],$F$1)</f>
        <v>3.7929005255074E-5</v>
      </c>
      <c r="N1820" s="1">
        <f>IFERROR(Table5[[#This Row],[min flux]]/Table5[[#This Row],[associated enzload]],"")</f>
        <v>21.921886541379774</v>
      </c>
      <c r="O1820" s="1">
        <f>_xlfn.NUMBERVALUE(IF(Table5[[#This Row],[flux/enzload]]="","",ABS($N$1-Table5[[#This Row],[flux/enzload]])))</f>
        <v>1399916317637.03</v>
      </c>
      <c r="P1820" s="1">
        <f>Table5[[#This Row],[kapp_old]]+IFERROR(((Table5[[#This Row],[kapp_slack_ub]]-Table5[[#This Row],[kapp_slack_lb]])/Table5[[#This Row],[associated enzload]]),0)</f>
        <v>8629.4942342059458</v>
      </c>
      <c r="Q1820" s="1" t="str">
        <f>"'"&amp;Table5[[#This Row],[rxn]]&amp;"'"&amp;CHAR(9)&amp;Table5[[#This Row],[kapp + (slack_ub - slack_lb)/enzload]]</f>
        <v>'RXN-DKMEOX_c_FWD-rt7962_c'	8629.49423420595</v>
      </c>
      <c r="R1820" s="1">
        <f>_xlfn.XLOOKUP(Table5[[#This Row],[rxn]],Table38[name],Table38[flux],0)</f>
        <v>3.8585456522999997E-5</v>
      </c>
      <c r="S1820" s="1">
        <f>_xlfn.XLOOKUP(SUBSTITUTE(Table5[[#This Row],[rxn]],"RXN-","ENZLOAD-"),Table38[name],Table38[flux],0)</f>
        <v>0</v>
      </c>
      <c r="T1820" s="1" t="b">
        <f>AND(Table5[[#This Row],[ENZLOAD flux in kapp-slack.gms]]=0,Table5[[#This Row],[flux in kapp-slack.gms]]&lt;&gt;0,NOT(Table5[[#This Row],[spont or unknown?]]))</f>
        <v>1</v>
      </c>
      <c r="U1820" s="1" t="b">
        <f>OR(_xlfn.TEXTAFTER(Table5[[#This Row],[rxn]],"-",-1)="SPONT",_xlfn.TEXTAFTER(Table5[[#This Row],[rxn]],"-",-1)="UNKNOWN")</f>
        <v>0</v>
      </c>
      <c r="V1820" s="1">
        <f>_xlfn.XLOOKUP(SUBSTITUTE(Table5[[#This Row],[rxn]],"RXN-","ENZLOAD-"),Table4[rxn],Table4[ub],0)</f>
        <v>2.1276092800000002</v>
      </c>
      <c r="W1820" s="1" t="b">
        <f>AND(Table5[[#This Row],[FVA ENZLOAD flux UB]]=0,Table5[[#This Row],[ENZ not made when it should be?]])</f>
        <v>0</v>
      </c>
    </row>
    <row r="1821" spans="1:23">
      <c r="A1821" s="1"/>
      <c r="B1821" s="1" t="str">
        <f>_xlfn.TEXTBEFORE(Table38[[#This Row],[all fluxes from kapp-slack]]," ",,,,"")</f>
        <v/>
      </c>
      <c r="C1821" s="1">
        <f>_xlfn.NUMBERVALUE(IFERROR(_xlfn.TEXTAFTER(Table38[[#This Row],[all fluxes from kapp-slack]]," ",-1,,,""),""))</f>
        <v>0</v>
      </c>
      <c r="F1821" s="1" t="s">
        <v>6752</v>
      </c>
      <c r="G1821" s="1" t="str">
        <f>_xlfn.TEXTBEFORE(Table5[[#This Row],[rxn     kapp_old        kapp_slack_ub   kapp_slack_lb]]," ")</f>
        <v>RXN-ACGK_m_FWD-rt1009</v>
      </c>
      <c r="H1821" s="1">
        <f>_xlfn.NUMBERVALUE(_xlfn.TEXTBEFORE(TRIM(_xlfn.TEXTAFTER(_xlfn.TEXTBEFORE(Table5[[#This Row],[rxn     kapp_old        kapp_slack_ub   kapp_slack_lb]],Table5[[#This Row],[kapp_slack_lb]],-1),Table5[[#This Row],[rxn]]))," "))</f>
        <v>159302.56456744799</v>
      </c>
      <c r="I182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9.86874381621484</v>
      </c>
      <c r="J1821" s="1">
        <f>_xlfn.NUMBERVALUE(_xlfn.TEXTAFTER(Table5[[#This Row],[rxn     kapp_old        kapp_slack_ub   kapp_slack_lb]]," ",-1))</f>
        <v>0</v>
      </c>
      <c r="K1821" s="1">
        <f>_xlfn.XLOOKUP(SUBSTITUTE(Table5[[#This Row],[rxn]],"RXN-","ENZLOAD-"),ENZLOAD[name],ENZLOAD[flux],0)</f>
        <v>3.3988532543099999E-6</v>
      </c>
      <c r="L1821" s="1" t="str">
        <f>"'"&amp;Table5[[#This Row],[rxn]]&amp;"'"&amp;CHAR(9)&amp;IF(AND(Table5[[#This Row],[kapp_slack_ub]]&lt;&gt;0,Table5[[#This Row],[kapp_old]]&lt;$F$1),$F$1,Table5[[#This Row],[kapp_old]])</f>
        <v>'RXN-ACGK_m_FWD-rt1009'	159302.564567448</v>
      </c>
      <c r="M1821" s="1">
        <f>_xlfn.XLOOKUP(Table5[[#This Row],[rxn]],Table3[name],Table3[flux],$F$1)</f>
        <v>7.7713011952045994E-5</v>
      </c>
      <c r="N1821" s="1">
        <f>IFERROR(Table5[[#This Row],[min flux]]/Table5[[#This Row],[associated enzload]],"")</f>
        <v>22.864479910540442</v>
      </c>
      <c r="O1821" s="1">
        <f>_xlfn.NUMBERVALUE(IF(Table5[[#This Row],[flux/enzload]]="","",ABS($N$1-Table5[[#This Row],[flux/enzload]])))</f>
        <v>1399916317636.0901</v>
      </c>
      <c r="P1821" s="1">
        <f>Table5[[#This Row],[kapp_old]]+IFERROR(((Table5[[#This Row],[kapp_slack_ub]]-Table5[[#This Row],[kapp_slack_lb]])/Table5[[#This Row],[associated enzload]]),0)</f>
        <v>3062853.5795165445</v>
      </c>
      <c r="Q1821" s="1" t="str">
        <f>"'"&amp;Table5[[#This Row],[rxn]]&amp;"'"&amp;CHAR(9)&amp;Table5[[#This Row],[kapp + (slack_ub - slack_lb)/enzload]]</f>
        <v>'RXN-ACGK_m_FWD-rt1009'	3062853.57951654</v>
      </c>
      <c r="R1821" s="1">
        <f>_xlfn.XLOOKUP(Table5[[#This Row],[rxn]],Table38[name],Table38[flux],0)</f>
        <v>2.5528546504122E-2</v>
      </c>
      <c r="S1821" s="1">
        <f>_xlfn.XLOOKUP(SUBSTITUTE(Table5[[#This Row],[rxn]],"RXN-","ENZLOAD-"),Table38[name],Table38[flux],0)</f>
        <v>0</v>
      </c>
      <c r="T1821" s="1" t="b">
        <f>AND(Table5[[#This Row],[ENZLOAD flux in kapp-slack.gms]]=0,Table5[[#This Row],[flux in kapp-slack.gms]]&lt;&gt;0,NOT(Table5[[#This Row],[spont or unknown?]]))</f>
        <v>1</v>
      </c>
      <c r="U1821" s="1" t="b">
        <f>OR(_xlfn.TEXTAFTER(Table5[[#This Row],[rxn]],"-",-1)="SPONT",_xlfn.TEXTAFTER(Table5[[#This Row],[rxn]],"-",-1)="UNKNOWN")</f>
        <v>0</v>
      </c>
      <c r="V1821" s="1">
        <f>_xlfn.XLOOKUP(SUBSTITUTE(Table5[[#This Row],[rxn]],"RXN-","ENZLOAD-"),Table4[rxn],Table4[ub],0)</f>
        <v>0.43021946</v>
      </c>
      <c r="W1821" s="1" t="b">
        <f>AND(Table5[[#This Row],[FVA ENZLOAD flux UB]]=0,Table5[[#This Row],[ENZ not made when it should be?]])</f>
        <v>0</v>
      </c>
    </row>
    <row r="1822" spans="1:23">
      <c r="A1822" s="1"/>
      <c r="B1822" s="1" t="str">
        <f>_xlfn.TEXTBEFORE(Table38[[#This Row],[all fluxes from kapp-slack]]," ",,,,"")</f>
        <v/>
      </c>
      <c r="C1822" s="1">
        <f>_xlfn.NUMBERVALUE(IFERROR(_xlfn.TEXTAFTER(Table38[[#This Row],[all fluxes from kapp-slack]]," ",-1,,,""),""))</f>
        <v>0</v>
      </c>
      <c r="F1822" s="1" t="s">
        <v>6982</v>
      </c>
      <c r="G1822" s="1" t="str">
        <f>_xlfn.TEXTBEFORE(Table5[[#This Row],[rxn     kapp_old        kapp_slack_ub   kapp_slack_lb]]," ")</f>
        <v>RXN-AGPRi_m_FWD-rt1009</v>
      </c>
      <c r="H1822" s="1">
        <f>_xlfn.NUMBERVALUE(_xlfn.TEXTBEFORE(TRIM(_xlfn.TEXTAFTER(_xlfn.TEXTBEFORE(Table5[[#This Row],[rxn     kapp_old        kapp_slack_ub   kapp_slack_lb]],Table5[[#This Row],[kapp_slack_lb]],-1),Table5[[#This Row],[rxn]]))," "))</f>
        <v>159302.56456744799</v>
      </c>
      <c r="I182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9.86874381621484</v>
      </c>
      <c r="J1822" s="1">
        <f>_xlfn.NUMBERVALUE(_xlfn.TEXTAFTER(Table5[[#This Row],[rxn     kapp_old        kapp_slack_ub   kapp_slack_lb]]," ",-1))</f>
        <v>0</v>
      </c>
      <c r="K1822" s="1">
        <f>_xlfn.XLOOKUP(SUBSTITUTE(Table5[[#This Row],[rxn]],"RXN-","ENZLOAD-"),ENZLOAD[name],ENZLOAD[flux],0)</f>
        <v>3.3988532543099999E-6</v>
      </c>
      <c r="L1822" s="1" t="str">
        <f>"'"&amp;Table5[[#This Row],[rxn]]&amp;"'"&amp;CHAR(9)&amp;IF(AND(Table5[[#This Row],[kapp_slack_ub]]&lt;&gt;0,Table5[[#This Row],[kapp_old]]&lt;$F$1),$F$1,Table5[[#This Row],[kapp_old]])</f>
        <v>'RXN-AGPRi_m_FWD-rt1009'	159302.564567448</v>
      </c>
      <c r="M1822" s="1">
        <f>_xlfn.XLOOKUP(Table5[[#This Row],[rxn]],Table3[name],Table3[flux],$F$1)</f>
        <v>7.7713011952045994E-5</v>
      </c>
      <c r="N1822" s="1">
        <f>IFERROR(Table5[[#This Row],[min flux]]/Table5[[#This Row],[associated enzload]],"")</f>
        <v>22.864479910540442</v>
      </c>
      <c r="O1822" s="1">
        <f>_xlfn.NUMBERVALUE(IF(Table5[[#This Row],[flux/enzload]]="","",ABS($N$1-Table5[[#This Row],[flux/enzload]])))</f>
        <v>1399916317636.0901</v>
      </c>
      <c r="P1822" s="1">
        <f>Table5[[#This Row],[kapp_old]]+IFERROR(((Table5[[#This Row],[kapp_slack_ub]]-Table5[[#This Row],[kapp_slack_lb]])/Table5[[#This Row],[associated enzload]]),0)</f>
        <v>3062853.5795165445</v>
      </c>
      <c r="Q1822" s="1" t="str">
        <f>"'"&amp;Table5[[#This Row],[rxn]]&amp;"'"&amp;CHAR(9)&amp;Table5[[#This Row],[kapp + (slack_ub - slack_lb)/enzload]]</f>
        <v>'RXN-AGPRi_m_FWD-rt1009'	3062853.57951654</v>
      </c>
      <c r="R1822" s="1">
        <f>_xlfn.XLOOKUP(Table5[[#This Row],[rxn]],Table38[name],Table38[flux],0)</f>
        <v>2.5528546504122E-2</v>
      </c>
      <c r="S1822" s="1">
        <f>_xlfn.XLOOKUP(SUBSTITUTE(Table5[[#This Row],[rxn]],"RXN-","ENZLOAD-"),Table38[name],Table38[flux],0)</f>
        <v>0</v>
      </c>
      <c r="T1822" s="1" t="b">
        <f>AND(Table5[[#This Row],[ENZLOAD flux in kapp-slack.gms]]=0,Table5[[#This Row],[flux in kapp-slack.gms]]&lt;&gt;0,NOT(Table5[[#This Row],[spont or unknown?]]))</f>
        <v>1</v>
      </c>
      <c r="U1822" s="1" t="b">
        <f>OR(_xlfn.TEXTAFTER(Table5[[#This Row],[rxn]],"-",-1)="SPONT",_xlfn.TEXTAFTER(Table5[[#This Row],[rxn]],"-",-1)="UNKNOWN")</f>
        <v>0</v>
      </c>
      <c r="V1822" s="1">
        <f>_xlfn.XLOOKUP(SUBSTITUTE(Table5[[#This Row],[rxn]],"RXN-","ENZLOAD-"),Table4[rxn],Table4[ub],0)</f>
        <v>0.43021946</v>
      </c>
      <c r="W1822" s="1" t="b">
        <f>AND(Table5[[#This Row],[FVA ENZLOAD flux UB]]=0,Table5[[#This Row],[ENZ not made when it should be?]])</f>
        <v>0</v>
      </c>
    </row>
    <row r="1823" spans="1:23">
      <c r="A1823" s="1"/>
      <c r="B1823" s="1" t="str">
        <f>_xlfn.TEXTBEFORE(Table38[[#This Row],[all fluxes from kapp-slack]]," ",,,,"")</f>
        <v/>
      </c>
      <c r="C1823" s="1">
        <f>_xlfn.NUMBERVALUE(IFERROR(_xlfn.TEXTAFTER(Table38[[#This Row],[all fluxes from kapp-slack]]," ",-1,,,""),""))</f>
        <v>0</v>
      </c>
      <c r="F1823" s="1" t="s">
        <v>8190</v>
      </c>
      <c r="G1823" s="1" t="str">
        <f>_xlfn.TEXTBEFORE(Table5[[#This Row],[rxn     kapp_old        kapp_slack_ub   kapp_slack_lb]]," ")</f>
        <v>RXN-GLNTRS_c_FWD-rt5012</v>
      </c>
      <c r="H1823" s="1">
        <f>_xlfn.NUMBERVALUE(_xlfn.TEXTBEFORE(TRIM(_xlfn.TEXTAFTER(_xlfn.TEXTBEFORE(Table5[[#This Row],[rxn     kapp_old        kapp_slack_ub   kapp_slack_lb]],Table5[[#This Row],[kapp_slack_lb]],-1),Table5[[#This Row],[rxn]]))," "))</f>
        <v>8.7321152421656407</v>
      </c>
      <c r="I182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5.9525478382697603</v>
      </c>
      <c r="J1823" s="1">
        <f>_xlfn.NUMBERVALUE(_xlfn.TEXTAFTER(Table5[[#This Row],[rxn     kapp_old        kapp_slack_ub   kapp_slack_lb]]," ",-1))</f>
        <v>0</v>
      </c>
      <c r="K1823" s="1">
        <f>_xlfn.XLOOKUP(SUBSTITUTE(Table5[[#This Row],[rxn]],"RXN-","ENZLOAD-"),ENZLOAD[name],ENZLOAD[flux],0)</f>
        <v>1.1074152776099999E-6</v>
      </c>
      <c r="L1823" s="1" t="str">
        <f>"'"&amp;Table5[[#This Row],[rxn]]&amp;"'"&amp;CHAR(9)&amp;IF(AND(Table5[[#This Row],[kapp_slack_ub]]&lt;&gt;0,Table5[[#This Row],[kapp_old]]&lt;$F$1),$F$1,Table5[[#This Row],[kapp_old]])</f>
        <v>'RXN-GLNTRS_c_FWD-rt5012'	27141.27779288</v>
      </c>
      <c r="M1823" s="1">
        <f>_xlfn.XLOOKUP(Table5[[#This Row],[rxn]],Table3[name],Table3[flux],$F$1)</f>
        <v>2.5447573223751E-5</v>
      </c>
      <c r="N1823" s="1">
        <f>IFERROR(Table5[[#This Row],[min flux]]/Table5[[#This Row],[associated enzload]],"")</f>
        <v>22.979250637278014</v>
      </c>
      <c r="O1823" s="1">
        <f>_xlfn.NUMBERVALUE(IF(Table5[[#This Row],[flux/enzload]]="","",ABS($N$1-Table5[[#This Row],[flux/enzload]])))</f>
        <v>1399916317635.97</v>
      </c>
      <c r="P1823" s="1">
        <f>Table5[[#This Row],[kapp_old]]+IFERROR(((Table5[[#This Row],[kapp_slack_ub]]-Table5[[#This Row],[kapp_slack_lb]])/Table5[[#This Row],[associated enzload]]),0)</f>
        <v>5375180.9539726311</v>
      </c>
      <c r="Q1823" s="1" t="str">
        <f>"'"&amp;Table5[[#This Row],[rxn]]&amp;"'"&amp;CHAR(9)&amp;Table5[[#This Row],[kapp + (slack_ub - slack_lb)/enzload]]</f>
        <v>'RXN-GLNTRS_c_FWD-rt5012'	5375180.95397263</v>
      </c>
      <c r="R1823" s="1">
        <f>_xlfn.XLOOKUP(Table5[[#This Row],[rxn]],Table38[name],Table38[flux],0)</f>
        <v>1.5398099001983001E-2</v>
      </c>
      <c r="S1823" s="1">
        <f>_xlfn.XLOOKUP(SUBSTITUTE(Table5[[#This Row],[rxn]],"RXN-","ENZLOAD-"),Table38[name],Table38[flux],0)</f>
        <v>0</v>
      </c>
      <c r="T1823" s="1" t="b">
        <f>AND(Table5[[#This Row],[ENZLOAD flux in kapp-slack.gms]]=0,Table5[[#This Row],[flux in kapp-slack.gms]]&lt;&gt;0,NOT(Table5[[#This Row],[spont or unknown?]]))</f>
        <v>1</v>
      </c>
      <c r="U1823" s="1" t="b">
        <f>OR(_xlfn.TEXTAFTER(Table5[[#This Row],[rxn]],"-",-1)="SPONT",_xlfn.TEXTAFTER(Table5[[#This Row],[rxn]],"-",-1)="UNKNOWN")</f>
        <v>0</v>
      </c>
      <c r="V1823" s="1">
        <f>_xlfn.XLOOKUP(SUBSTITUTE(Table5[[#This Row],[rxn]],"RXN-","ENZLOAD-"),Table4[rxn],Table4[ub],0)</f>
        <v>0.46627552</v>
      </c>
      <c r="W1823" s="1" t="b">
        <f>AND(Table5[[#This Row],[FVA ENZLOAD flux UB]]=0,Table5[[#This Row],[ENZ not made when it should be?]])</f>
        <v>0</v>
      </c>
    </row>
    <row r="1824" spans="1:23">
      <c r="A1824" s="1"/>
      <c r="B1824" s="1" t="str">
        <f>_xlfn.TEXTBEFORE(Table38[[#This Row],[all fluxes from kapp-slack]]," ",,,,"")</f>
        <v/>
      </c>
      <c r="C1824" s="1">
        <f>_xlfn.NUMBERVALUE(IFERROR(_xlfn.TEXTAFTER(Table38[[#This Row],[all fluxes from kapp-slack]]," ",-1,,,""),""))</f>
        <v>0</v>
      </c>
      <c r="F1824" s="1" t="s">
        <v>8696</v>
      </c>
      <c r="G1824" s="1" t="str">
        <f>_xlfn.TEXTBEFORE(Table5[[#This Row],[rxn     kapp_old        kapp_slack_ub   kapp_slack_lb]]," ")</f>
        <v>RXN-LEUTRS_c_FWD-rt1776</v>
      </c>
      <c r="H1824" s="1">
        <f>_xlfn.NUMBERVALUE(_xlfn.TEXTBEFORE(TRIM(_xlfn.TEXTAFTER(_xlfn.TEXTBEFORE(Table5[[#This Row],[rxn     kapp_old        kapp_slack_ub   kapp_slack_lb]],Table5[[#This Row],[kapp_slack_lb]],-1),Table5[[#This Row],[rxn]]))," "))</f>
        <v>8.9748287746219102</v>
      </c>
      <c r="I182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19.164078613892801</v>
      </c>
      <c r="J1824" s="1">
        <f>_xlfn.NUMBERVALUE(_xlfn.TEXTAFTER(Table5[[#This Row],[rxn     kapp_old        kapp_slack_ub   kapp_slack_lb]]," ",-1))</f>
        <v>0</v>
      </c>
      <c r="K1824" s="1">
        <f>_xlfn.XLOOKUP(SUBSTITUTE(Table5[[#This Row],[rxn]],"RXN-","ENZLOAD-"),ENZLOAD[name],ENZLOAD[flux],0)</f>
        <v>2.7985043512800001E-6</v>
      </c>
      <c r="L1824" s="1" t="str">
        <f>"'"&amp;Table5[[#This Row],[rxn]]&amp;"'"&amp;CHAR(9)&amp;IF(AND(Table5[[#This Row],[kapp_slack_ub]]&lt;&gt;0,Table5[[#This Row],[kapp_old]]&lt;$F$1),$F$1,Table5[[#This Row],[kapp_old]])</f>
        <v>'RXN-LEUTRS_c_FWD-rt1776'	27141.27779288</v>
      </c>
      <c r="M1824" s="1">
        <f>_xlfn.XLOOKUP(Table5[[#This Row],[rxn]],Table3[name],Table3[flux],$F$1)</f>
        <v>6.6094993099400994E-5</v>
      </c>
      <c r="N1824" s="1">
        <f>IFERROR(Table5[[#This Row],[min flux]]/Table5[[#This Row],[associated enzload]],"")</f>
        <v>23.617970459531353</v>
      </c>
      <c r="O1824" s="1">
        <f>_xlfn.NUMBERVALUE(IF(Table5[[#This Row],[flux/enzload]]="","",ABS($N$1-Table5[[#This Row],[flux/enzload]])))</f>
        <v>1399916317635.3401</v>
      </c>
      <c r="P1824" s="1">
        <f>Table5[[#This Row],[kapp_old]]+IFERROR(((Table5[[#This Row],[kapp_slack_ub]]-Table5[[#This Row],[kapp_slack_lb]])/Table5[[#This Row],[associated enzload]]),0)</f>
        <v>6847980.6798316268</v>
      </c>
      <c r="Q1824" s="1" t="str">
        <f>"'"&amp;Table5[[#This Row],[rxn]]&amp;"'"&amp;CHAR(9)&amp;Table5[[#This Row],[kapp + (slack_ub - slack_lb)/enzload]]</f>
        <v>'RXN-LEUTRS_c_FWD-rt1776'	6847980.67983163</v>
      </c>
      <c r="R1824" s="1">
        <f>_xlfn.XLOOKUP(Table5[[#This Row],[rxn]],Table38[name],Table38[flux],0)</f>
        <v>4.9573793910789997E-2</v>
      </c>
      <c r="S1824" s="1">
        <f>_xlfn.XLOOKUP(SUBSTITUTE(Table5[[#This Row],[rxn]],"RXN-","ENZLOAD-"),Table38[name],Table38[flux],0)</f>
        <v>0</v>
      </c>
      <c r="T1824" s="1" t="b">
        <f>AND(Table5[[#This Row],[ENZLOAD flux in kapp-slack.gms]]=0,Table5[[#This Row],[flux in kapp-slack.gms]]&lt;&gt;0,NOT(Table5[[#This Row],[spont or unknown?]]))</f>
        <v>1</v>
      </c>
      <c r="U1824" s="1" t="b">
        <f>OR(_xlfn.TEXTAFTER(Table5[[#This Row],[rxn]],"-",-1)="SPONT",_xlfn.TEXTAFTER(Table5[[#This Row],[rxn]],"-",-1)="UNKNOWN")</f>
        <v>0</v>
      </c>
      <c r="V1824" s="1">
        <f>_xlfn.XLOOKUP(SUBSTITUTE(Table5[[#This Row],[rxn]],"RXN-","ENZLOAD-"),Table4[rxn],Table4[ub],0)</f>
        <v>0.34221247999999999</v>
      </c>
      <c r="W1824" s="1" t="b">
        <f>AND(Table5[[#This Row],[FVA ENZLOAD flux UB]]=0,Table5[[#This Row],[ENZ not made when it should be?]])</f>
        <v>0</v>
      </c>
    </row>
    <row r="1825" spans="1:23">
      <c r="A1825" s="1"/>
      <c r="B1825" s="1" t="str">
        <f>_xlfn.TEXTBEFORE(Table38[[#This Row],[all fluxes from kapp-slack]]," ",,,,"")</f>
        <v/>
      </c>
      <c r="C1825" s="1">
        <f>_xlfn.NUMBERVALUE(IFERROR(_xlfn.TEXTAFTER(Table38[[#This Row],[all fluxes from kapp-slack]]," ",-1,,,""),""))</f>
        <v>0</v>
      </c>
      <c r="F1825" s="1" t="s">
        <v>8258</v>
      </c>
      <c r="G1825" s="1" t="str">
        <f>_xlfn.TEXTBEFORE(Table5[[#This Row],[rxn     kapp_old        kapp_slack_ub   kapp_slack_lb]]," ")</f>
        <v>RXN-GLYTRS_c_FWD-rt7136</v>
      </c>
      <c r="H1825" s="1">
        <f>_xlfn.NUMBERVALUE(_xlfn.TEXTBEFORE(TRIM(_xlfn.TEXTAFTER(_xlfn.TEXTBEFORE(Table5[[#This Row],[rxn     kapp_old        kapp_slack_ub   kapp_slack_lb]],Table5[[#This Row],[kapp_slack_lb]],-1),Table5[[#This Row],[rxn]]))," "))</f>
        <v>9.0538204626209904</v>
      </c>
      <c r="I182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18.051355286634799</v>
      </c>
      <c r="J1825" s="1">
        <f>_xlfn.NUMBERVALUE(_xlfn.TEXTAFTER(Table5[[#This Row],[rxn     kapp_old        kapp_slack_ub   kapp_slack_lb]]," ",-1))</f>
        <v>0</v>
      </c>
      <c r="K1825" s="1">
        <f>_xlfn.XLOOKUP(SUBSTITUTE(Table5[[#This Row],[rxn]],"RXN-","ENZLOAD-"),ENZLOAD[name],ENZLOAD[flux],0)</f>
        <v>2.4939353450799999E-6</v>
      </c>
      <c r="L1825" s="1" t="str">
        <f>"'"&amp;Table5[[#This Row],[rxn]]&amp;"'"&amp;CHAR(9)&amp;IF(AND(Table5[[#This Row],[kapp_slack_ub]]&lt;&gt;0,Table5[[#This Row],[kapp_old]]&lt;$F$1),$F$1,Table5[[#This Row],[kapp_old]])</f>
        <v>'RXN-GLYTRS_c_FWD-rt7136'	27141.27779288</v>
      </c>
      <c r="M1825" s="1">
        <f>_xlfn.XLOOKUP(Table5[[#This Row],[rxn]],Table3[name],Table3[flux],$F$1)</f>
        <v>5.9420112788787001E-5</v>
      </c>
      <c r="N1825" s="1">
        <f>IFERROR(Table5[[#This Row],[min flux]]/Table5[[#This Row],[associated enzload]],"")</f>
        <v>23.825843322686833</v>
      </c>
      <c r="O1825" s="1">
        <f>_xlfn.NUMBERVALUE(IF(Table5[[#This Row],[flux/enzload]]="","",ABS($N$1-Table5[[#This Row],[flux/enzload]])))</f>
        <v>1399916317635.1299</v>
      </c>
      <c r="P1825" s="1">
        <f>Table5[[#This Row],[kapp_old]]+IFERROR(((Table5[[#This Row],[kapp_slack_ub]]-Table5[[#This Row],[kapp_slack_lb]])/Table5[[#This Row],[associated enzload]]),0)</f>
        <v>7238109.8017994575</v>
      </c>
      <c r="Q1825" s="1" t="str">
        <f>"'"&amp;Table5[[#This Row],[rxn]]&amp;"'"&amp;CHAR(9)&amp;Table5[[#This Row],[kapp + (slack_ub - slack_lb)/enzload]]</f>
        <v>'RXN-GLYTRS_c_FWD-rt7136'	7238109.80179946</v>
      </c>
      <c r="R1825" s="1">
        <f>_xlfn.XLOOKUP(Table5[[#This Row],[rxn]],Table38[name],Table38[flux],0)</f>
        <v>4.6695392187618999E-2</v>
      </c>
      <c r="S1825" s="1">
        <f>_xlfn.XLOOKUP(SUBSTITUTE(Table5[[#This Row],[rxn]],"RXN-","ENZLOAD-"),Table38[name],Table38[flux],0)</f>
        <v>0</v>
      </c>
      <c r="T1825" s="1" t="b">
        <f>AND(Table5[[#This Row],[ENZLOAD flux in kapp-slack.gms]]=0,Table5[[#This Row],[flux in kapp-slack.gms]]&lt;&gt;0,NOT(Table5[[#This Row],[spont or unknown?]]))</f>
        <v>1</v>
      </c>
      <c r="U1825" s="1" t="b">
        <f>OR(_xlfn.TEXTAFTER(Table5[[#This Row],[rxn]],"-",-1)="SPONT",_xlfn.TEXTAFTER(Table5[[#This Row],[rxn]],"-",-1)="UNKNOWN")</f>
        <v>0</v>
      </c>
      <c r="V1825" s="1">
        <f>_xlfn.XLOOKUP(SUBSTITUTE(Table5[[#This Row],[rxn]],"RXN-","ENZLOAD-"),Table4[rxn],Table4[ub],0)</f>
        <v>0.52671935000000003</v>
      </c>
      <c r="W1825" s="1" t="b">
        <f>AND(Table5[[#This Row],[FVA ENZLOAD flux UB]]=0,Table5[[#This Row],[ENZ not made when it should be?]])</f>
        <v>0</v>
      </c>
    </row>
    <row r="1826" spans="1:23">
      <c r="A1826" s="1"/>
      <c r="B1826" s="1" t="str">
        <f>_xlfn.TEXTBEFORE(Table38[[#This Row],[all fluxes from kapp-slack]]," ",,,,"")</f>
        <v/>
      </c>
      <c r="C1826" s="1">
        <f>_xlfn.NUMBERVALUE(IFERROR(_xlfn.TEXTAFTER(Table38[[#This Row],[all fluxes from kapp-slack]]," ",-1,,,""),""))</f>
        <v>0</v>
      </c>
      <c r="F1826" s="1" t="s">
        <v>8582</v>
      </c>
      <c r="G1826" s="1" t="str">
        <f>_xlfn.TEXTBEFORE(Table5[[#This Row],[rxn     kapp_old        kapp_slack_ub   kapp_slack_lb]]," ")</f>
        <v>RXN-ICDHyi_m_FWD-rt2761</v>
      </c>
      <c r="H182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82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49.060877877643101</v>
      </c>
      <c r="J1826" s="1">
        <f>_xlfn.NUMBERVALUE(_xlfn.TEXTAFTER(Table5[[#This Row],[rxn     kapp_old        kapp_slack_ub   kapp_slack_lb]]," ",-1))</f>
        <v>0</v>
      </c>
      <c r="K1826" s="1">
        <f>_xlfn.XLOOKUP(SUBSTITUTE(Table5[[#This Row],[rxn]],"RXN-","ENZLOAD-"),ENZLOAD[name],ENZLOAD[flux],0)</f>
        <v>9.67205967433E-6</v>
      </c>
      <c r="L1826" s="1" t="str">
        <f>"'"&amp;Table5[[#This Row],[rxn]]&amp;"'"&amp;CHAR(9)&amp;IF(AND(Table5[[#This Row],[kapp_slack_ub]]&lt;&gt;0,Table5[[#This Row],[kapp_old]]&lt;$F$1),$F$1,Table5[[#This Row],[kapp_old]])</f>
        <v>'RXN-ICDHyi_m_FWD-rt2761'	27141.27779288</v>
      </c>
      <c r="M1826" s="1">
        <f>_xlfn.XLOOKUP(Table5[[#This Row],[rxn]],Table3[name],Table3[flux],$F$1)</f>
        <v>2.3674174066514399E-4</v>
      </c>
      <c r="N1826" s="1">
        <f>IFERROR(Table5[[#This Row],[min flux]]/Table5[[#This Row],[associated enzload]],"")</f>
        <v>24.476869316001558</v>
      </c>
      <c r="O1826" s="1">
        <f>_xlfn.NUMBERVALUE(IF(Table5[[#This Row],[flux/enzload]]="","",ABS($N$1-Table5[[#This Row],[flux/enzload]])))</f>
        <v>1399916317634.48</v>
      </c>
      <c r="P1826" s="1">
        <f>Table5[[#This Row],[kapp_old]]+IFERROR(((Table5[[#This Row],[kapp_slack_ub]]-Table5[[#This Row],[kapp_slack_lb]])/Table5[[#This Row],[associated enzload]]),0)</f>
        <v>5099574.6094287951</v>
      </c>
      <c r="Q1826" s="1" t="str">
        <f>"'"&amp;Table5[[#This Row],[rxn]]&amp;"'"&amp;CHAR(9)&amp;Table5[[#This Row],[kapp + (slack_ub - slack_lb)/enzload]]</f>
        <v>'RXN-ICDHyi_m_FWD-rt2761'	5099574.6094288</v>
      </c>
      <c r="R1826" s="1">
        <f>_xlfn.XLOOKUP(Table5[[#This Row],[rxn]],Table38[name],Table38[flux],0)</f>
        <v>0.12691107660274301</v>
      </c>
      <c r="S1826" s="1">
        <f>_xlfn.XLOOKUP(SUBSTITUTE(Table5[[#This Row],[rxn]],"RXN-","ENZLOAD-"),Table38[name],Table38[flux],0)</f>
        <v>0</v>
      </c>
      <c r="T1826" s="1" t="b">
        <f>AND(Table5[[#This Row],[ENZLOAD flux in kapp-slack.gms]]=0,Table5[[#This Row],[flux in kapp-slack.gms]]&lt;&gt;0,NOT(Table5[[#This Row],[spont or unknown?]]))</f>
        <v>1</v>
      </c>
      <c r="U1826" s="1" t="b">
        <f>OR(_xlfn.TEXTAFTER(Table5[[#This Row],[rxn]],"-",-1)="SPONT",_xlfn.TEXTAFTER(Table5[[#This Row],[rxn]],"-",-1)="UNKNOWN")</f>
        <v>0</v>
      </c>
      <c r="V1826" s="1">
        <f>_xlfn.XLOOKUP(SUBSTITUTE(Table5[[#This Row],[rxn]],"RXN-","ENZLOAD-"),Table4[rxn],Table4[ub],0)</f>
        <v>0.90257226000000002</v>
      </c>
      <c r="W1826" s="1" t="b">
        <f>AND(Table5[[#This Row],[FVA ENZLOAD flux UB]]=0,Table5[[#This Row],[ENZ not made when it should be?]])</f>
        <v>0</v>
      </c>
    </row>
    <row r="1827" spans="1:23">
      <c r="A1827" s="1"/>
      <c r="B1827" s="1" t="str">
        <f>_xlfn.TEXTBEFORE(Table38[[#This Row],[all fluxes from kapp-slack]]," ",,,,"")</f>
        <v/>
      </c>
      <c r="C1827" s="1">
        <f>_xlfn.NUMBERVALUE(IFERROR(_xlfn.TEXTAFTER(Table38[[#This Row],[all fluxes from kapp-slack]]," ",-1,,,""),""))</f>
        <v>0</v>
      </c>
      <c r="F1827" s="1" t="s">
        <v>8645</v>
      </c>
      <c r="G1827" s="1" t="str">
        <f>_xlfn.TEXTBEFORE(Table5[[#This Row],[rxn     kapp_old        kapp_slack_ub   kapp_slack_lb]]," ")</f>
        <v>RXN-IPPMIa_c_REV-rt6546</v>
      </c>
      <c r="H1827" s="1">
        <f>_xlfn.NUMBERVALUE(_xlfn.TEXTBEFORE(TRIM(_xlfn.TEXTAFTER(_xlfn.TEXTBEFORE(Table5[[#This Row],[rxn     kapp_old        kapp_slack_ub   kapp_slack_lb]],Table5[[#This Row],[kapp_slack_lb]],-1),Table5[[#This Row],[rxn]]))," "))</f>
        <v>19.220887341727099</v>
      </c>
      <c r="I182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19.164078613892801</v>
      </c>
      <c r="J1827" s="1">
        <f>_xlfn.NUMBERVALUE(_xlfn.TEXTAFTER(Table5[[#This Row],[rxn     kapp_old        kapp_slack_ub   kapp_slack_lb]]," ",-1))</f>
        <v>0</v>
      </c>
      <c r="K1827" s="1">
        <f>_xlfn.XLOOKUP(SUBSTITUTE(Table5[[#This Row],[rxn]],"RXN-","ENZLOAD-"),ENZLOAD[name],ENZLOAD[flux],0)</f>
        <v>2.61341705315E-6</v>
      </c>
      <c r="L1827" s="1" t="str">
        <f>"'"&amp;Table5[[#This Row],[rxn]]&amp;"'"&amp;CHAR(9)&amp;IF(AND(Table5[[#This Row],[kapp_slack_ub]]&lt;&gt;0,Table5[[#This Row],[kapp_old]]&lt;$F$1),$F$1,Table5[[#This Row],[kapp_old]])</f>
        <v>'RXN-IPPMIa_c_REV-rt6546'	27141.27779288</v>
      </c>
      <c r="M1827" s="1">
        <f>_xlfn.XLOOKUP(Table5[[#This Row],[rxn]],Table3[name],Table3[flux],$F$1)</f>
        <v>6.6094993099400994E-5</v>
      </c>
      <c r="N1827" s="1">
        <f>IFERROR(Table5[[#This Row],[min flux]]/Table5[[#This Row],[associated enzload]],"")</f>
        <v>25.290641239114695</v>
      </c>
      <c r="O1827" s="1">
        <f>_xlfn.NUMBERVALUE(IF(Table5[[#This Row],[flux/enzload]]="","",ABS($N$1-Table5[[#This Row],[flux/enzload]])))</f>
        <v>1399916317633.6599</v>
      </c>
      <c r="P1827" s="1">
        <f>Table5[[#This Row],[kapp_old]]+IFERROR(((Table5[[#This Row],[kapp_slack_ub]]-Table5[[#This Row],[kapp_slack_lb]])/Table5[[#This Row],[associated enzload]]),0)</f>
        <v>7332977.651993461</v>
      </c>
      <c r="Q1827" s="1" t="str">
        <f>"'"&amp;Table5[[#This Row],[rxn]]&amp;"'"&amp;CHAR(9)&amp;Table5[[#This Row],[kapp + (slack_ub - slack_lb)/enzload]]</f>
        <v>'RXN-IPPMIa_c_REV-rt6546'	7332977.65199346</v>
      </c>
      <c r="R1827" s="1">
        <f>_xlfn.XLOOKUP(Table5[[#This Row],[rxn]],Table38[name],Table38[flux],0)</f>
        <v>4.9573793910789997E-2</v>
      </c>
      <c r="S1827" s="1">
        <f>_xlfn.XLOOKUP(SUBSTITUTE(Table5[[#This Row],[rxn]],"RXN-","ENZLOAD-"),Table38[name],Table38[flux],0)</f>
        <v>0</v>
      </c>
      <c r="T1827" s="1" t="b">
        <f>AND(Table5[[#This Row],[ENZLOAD flux in kapp-slack.gms]]=0,Table5[[#This Row],[flux in kapp-slack.gms]]&lt;&gt;0,NOT(Table5[[#This Row],[spont or unknown?]]))</f>
        <v>1</v>
      </c>
      <c r="U1827" s="1" t="b">
        <f>OR(_xlfn.TEXTAFTER(Table5[[#This Row],[rxn]],"-",-1)="SPONT",_xlfn.TEXTAFTER(Table5[[#This Row],[rxn]],"-",-1)="UNKNOWN")</f>
        <v>0</v>
      </c>
      <c r="V1827" s="1">
        <f>_xlfn.XLOOKUP(SUBSTITUTE(Table5[[#This Row],[rxn]],"RXN-","ENZLOAD-"),Table4[rxn],Table4[ub],0)</f>
        <v>0.52984171999999996</v>
      </c>
      <c r="W1827" s="1" t="b">
        <f>AND(Table5[[#This Row],[FVA ENZLOAD flux UB]]=0,Table5[[#This Row],[ENZ not made when it should be?]])</f>
        <v>0</v>
      </c>
    </row>
    <row r="1828" spans="1:23">
      <c r="A1828" s="1"/>
      <c r="B1828" s="1" t="str">
        <f>_xlfn.TEXTBEFORE(Table38[[#This Row],[all fluxes from kapp-slack]]," ",,,,"")</f>
        <v/>
      </c>
      <c r="C1828" s="1">
        <f>_xlfn.NUMBERVALUE(IFERROR(_xlfn.TEXTAFTER(Table38[[#This Row],[all fluxes from kapp-slack]]," ",-1,,,""),""))</f>
        <v>0</v>
      </c>
      <c r="F1828" s="1" t="s">
        <v>8647</v>
      </c>
      <c r="G1828" s="1" t="str">
        <f>_xlfn.TEXTBEFORE(Table5[[#This Row],[rxn     kapp_old        kapp_slack_ub   kapp_slack_lb]]," ")</f>
        <v>RXN-IPPMIb_c_REV-rt6546</v>
      </c>
      <c r="H1828" s="1">
        <f>_xlfn.NUMBERVALUE(_xlfn.TEXTBEFORE(TRIM(_xlfn.TEXTAFTER(_xlfn.TEXTBEFORE(Table5[[#This Row],[rxn     kapp_old        kapp_slack_ub   kapp_slack_lb]],Table5[[#This Row],[kapp_slack_lb]],-1),Table5[[#This Row],[rxn]]))," "))</f>
        <v>19.220887341727099</v>
      </c>
      <c r="I182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19.164078613892801</v>
      </c>
      <c r="J1828" s="1">
        <f>_xlfn.NUMBERVALUE(_xlfn.TEXTAFTER(Table5[[#This Row],[rxn     kapp_old        kapp_slack_ub   kapp_slack_lb]]," ",-1))</f>
        <v>0</v>
      </c>
      <c r="K1828" s="1">
        <f>_xlfn.XLOOKUP(SUBSTITUTE(Table5[[#This Row],[rxn]],"RXN-","ENZLOAD-"),ENZLOAD[name],ENZLOAD[flux],0)</f>
        <v>2.61341705315E-6</v>
      </c>
      <c r="L1828" s="1" t="str">
        <f>"'"&amp;Table5[[#This Row],[rxn]]&amp;"'"&amp;CHAR(9)&amp;IF(AND(Table5[[#This Row],[kapp_slack_ub]]&lt;&gt;0,Table5[[#This Row],[kapp_old]]&lt;$F$1),$F$1,Table5[[#This Row],[kapp_old]])</f>
        <v>'RXN-IPPMIb_c_REV-rt6546'	27141.27779288</v>
      </c>
      <c r="M1828" s="1">
        <f>_xlfn.XLOOKUP(Table5[[#This Row],[rxn]],Table3[name],Table3[flux],$F$1)</f>
        <v>6.6094993099400994E-5</v>
      </c>
      <c r="N1828" s="1">
        <f>IFERROR(Table5[[#This Row],[min flux]]/Table5[[#This Row],[associated enzload]],"")</f>
        <v>25.290641239114695</v>
      </c>
      <c r="O1828" s="1">
        <f>_xlfn.NUMBERVALUE(IF(Table5[[#This Row],[flux/enzload]]="","",ABS($N$1-Table5[[#This Row],[flux/enzload]])))</f>
        <v>1399916317633.6599</v>
      </c>
      <c r="P1828" s="1">
        <f>Table5[[#This Row],[kapp_old]]+IFERROR(((Table5[[#This Row],[kapp_slack_ub]]-Table5[[#This Row],[kapp_slack_lb]])/Table5[[#This Row],[associated enzload]]),0)</f>
        <v>7332977.651993461</v>
      </c>
      <c r="Q1828" s="1" t="str">
        <f>"'"&amp;Table5[[#This Row],[rxn]]&amp;"'"&amp;CHAR(9)&amp;Table5[[#This Row],[kapp + (slack_ub - slack_lb)/enzload]]</f>
        <v>'RXN-IPPMIb_c_REV-rt6546'	7332977.65199346</v>
      </c>
      <c r="R1828" s="1">
        <f>_xlfn.XLOOKUP(Table5[[#This Row],[rxn]],Table38[name],Table38[flux],0)</f>
        <v>4.9573793910789997E-2</v>
      </c>
      <c r="S1828" s="1">
        <f>_xlfn.XLOOKUP(SUBSTITUTE(Table5[[#This Row],[rxn]],"RXN-","ENZLOAD-"),Table38[name],Table38[flux],0)</f>
        <v>0</v>
      </c>
      <c r="T1828" s="1" t="b">
        <f>AND(Table5[[#This Row],[ENZLOAD flux in kapp-slack.gms]]=0,Table5[[#This Row],[flux in kapp-slack.gms]]&lt;&gt;0,NOT(Table5[[#This Row],[spont or unknown?]]))</f>
        <v>1</v>
      </c>
      <c r="U1828" s="1" t="b">
        <f>OR(_xlfn.TEXTAFTER(Table5[[#This Row],[rxn]],"-",-1)="SPONT",_xlfn.TEXTAFTER(Table5[[#This Row],[rxn]],"-",-1)="UNKNOWN")</f>
        <v>0</v>
      </c>
      <c r="V1828" s="1">
        <f>_xlfn.XLOOKUP(SUBSTITUTE(Table5[[#This Row],[rxn]],"RXN-","ENZLOAD-"),Table4[rxn],Table4[ub],0)</f>
        <v>0.52984171999999996</v>
      </c>
      <c r="W1828" s="1" t="b">
        <f>AND(Table5[[#This Row],[FVA ENZLOAD flux UB]]=0,Table5[[#This Row],[ENZ not made when it should be?]])</f>
        <v>0</v>
      </c>
    </row>
    <row r="1829" spans="1:23">
      <c r="A1829" s="1"/>
      <c r="B1829" s="1" t="str">
        <f>_xlfn.TEXTBEFORE(Table38[[#This Row],[all fluxes from kapp-slack]]," ",,,,"")</f>
        <v/>
      </c>
      <c r="C1829" s="1">
        <f>_xlfn.NUMBERVALUE(IFERROR(_xlfn.TEXTAFTER(Table38[[#This Row],[all fluxes from kapp-slack]]," ",-1,,,""),""))</f>
        <v>0</v>
      </c>
      <c r="F1829" s="1" t="s">
        <v>8217</v>
      </c>
      <c r="G1829" s="1" t="str">
        <f>_xlfn.TEXTBEFORE(Table5[[#This Row],[rxn     kapp_old        kapp_slack_ub   kapp_slack_lb]]," ")</f>
        <v>RXN-GLUTRS_c_FWD-rt2385</v>
      </c>
      <c r="H1829" s="1">
        <f>_xlfn.NUMBERVALUE(_xlfn.TEXTBEFORE(TRIM(_xlfn.TEXTAFTER(_xlfn.TEXTBEFORE(Table5[[#This Row],[rxn     kapp_old        kapp_slack_ub   kapp_slack_lb]],Table5[[#This Row],[kapp_slack_lb]],-1),Table5[[#This Row],[rxn]]))," "))</f>
        <v>10.1218518636624</v>
      </c>
      <c r="I182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11.169958732469601</v>
      </c>
      <c r="J1829" s="1">
        <f>_xlfn.NUMBERVALUE(_xlfn.TEXTAFTER(Table5[[#This Row],[rxn     kapp_old        kapp_slack_ub   kapp_slack_lb]]," ",-1))</f>
        <v>0</v>
      </c>
      <c r="K1829" s="1">
        <f>_xlfn.XLOOKUP(SUBSTITUTE(Table5[[#This Row],[rxn]],"RXN-","ENZLOAD-"),ENZLOAD[name],ENZLOAD[flux],0)</f>
        <v>1.6486812284500001E-6</v>
      </c>
      <c r="L1829" s="1" t="str">
        <f>"'"&amp;Table5[[#This Row],[rxn]]&amp;"'"&amp;CHAR(9)&amp;IF(AND(Table5[[#This Row],[kapp_slack_ub]]&lt;&gt;0,Table5[[#This Row],[kapp_old]]&lt;$F$1),$F$1,Table5[[#This Row],[kapp_old]])</f>
        <v>'RXN-GLUTRS_c_FWD-rt2385'	27141.27779288</v>
      </c>
      <c r="M1829" s="1">
        <f>_xlfn.XLOOKUP(Table5[[#This Row],[rxn]],Table3[name],Table3[flux],$F$1)</f>
        <v>4.3915018854662998E-5</v>
      </c>
      <c r="N1829" s="1">
        <f>IFERROR(Table5[[#This Row],[min flux]]/Table5[[#This Row],[associated enzload]],"")</f>
        <v>26.636452272795935</v>
      </c>
      <c r="O1829" s="1">
        <f>_xlfn.NUMBERVALUE(IF(Table5[[#This Row],[flux/enzload]]="","",ABS($N$1-Table5[[#This Row],[flux/enzload]])))</f>
        <v>1399916317632.3201</v>
      </c>
      <c r="P1829" s="1">
        <f>Table5[[#This Row],[kapp_old]]+IFERROR(((Table5[[#This Row],[kapp_slack_ub]]-Table5[[#This Row],[kapp_slack_lb]])/Table5[[#This Row],[associated enzload]]),0)</f>
        <v>6775097.1063570399</v>
      </c>
      <c r="Q1829" s="1" t="str">
        <f>"'"&amp;Table5[[#This Row],[rxn]]&amp;"'"&amp;CHAR(9)&amp;Table5[[#This Row],[kapp + (slack_ub - slack_lb)/enzload]]</f>
        <v>'RXN-GLUTRS_c_FWD-rt2385'	6775097.10635704</v>
      </c>
      <c r="R1829" s="1">
        <f>_xlfn.XLOOKUP(Table5[[#This Row],[rxn]],Table38[name],Table38[flux],0)</f>
        <v>2.8894539797705E-2</v>
      </c>
      <c r="S1829" s="1">
        <f>_xlfn.XLOOKUP(SUBSTITUTE(Table5[[#This Row],[rxn]],"RXN-","ENZLOAD-"),Table38[name],Table38[flux],0)</f>
        <v>0</v>
      </c>
      <c r="T1829" s="1" t="b">
        <f>AND(Table5[[#This Row],[ENZLOAD flux in kapp-slack.gms]]=0,Table5[[#This Row],[flux in kapp-slack.gms]]&lt;&gt;0,NOT(Table5[[#This Row],[spont or unknown?]]))</f>
        <v>1</v>
      </c>
      <c r="U1829" s="1" t="b">
        <f>OR(_xlfn.TEXTAFTER(Table5[[#This Row],[rxn]],"-",-1)="SPONT",_xlfn.TEXTAFTER(Table5[[#This Row],[rxn]],"-",-1)="UNKNOWN")</f>
        <v>0</v>
      </c>
      <c r="V1829" s="1">
        <f>_xlfn.XLOOKUP(SUBSTITUTE(Table5[[#This Row],[rxn]],"RXN-","ENZLOAD-"),Table4[rxn],Table4[ub],0)</f>
        <v>0.46253645999999998</v>
      </c>
      <c r="W1829" s="1" t="b">
        <f>AND(Table5[[#This Row],[FVA ENZLOAD flux UB]]=0,Table5[[#This Row],[ENZ not made when it should be?]])</f>
        <v>0</v>
      </c>
    </row>
    <row r="1830" spans="1:23">
      <c r="A1830" s="1"/>
      <c r="B1830" s="1" t="str">
        <f>_xlfn.TEXTBEFORE(Table38[[#This Row],[all fluxes from kapp-slack]]," ",,,,"")</f>
        <v/>
      </c>
      <c r="C1830" s="1">
        <f>_xlfn.NUMBERVALUE(IFERROR(_xlfn.TEXTAFTER(Table38[[#This Row],[all fluxes from kapp-slack]]," ",-1,,,""),""))</f>
        <v>0</v>
      </c>
      <c r="F1830" s="1" t="s">
        <v>7316</v>
      </c>
      <c r="G1830" s="1" t="str">
        <f>_xlfn.TEXTBEFORE(Table5[[#This Row],[rxn     kapp_old        kapp_slack_ub   kapp_slack_lb]]," ")</f>
        <v>RXN-CHORS_c_FWD-rt5669</v>
      </c>
      <c r="H1830" s="1">
        <f>_xlfn.NUMBERVALUE(_xlfn.TEXTBEFORE(TRIM(_xlfn.TEXTAFTER(_xlfn.TEXTBEFORE(Table5[[#This Row],[rxn     kapp_old        kapp_slack_ub   kapp_slack_lb]],Table5[[#This Row],[kapp_slack_lb]],-1),Table5[[#This Row],[rxn]]))," "))</f>
        <v>10.3016439655</v>
      </c>
      <c r="I183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14.8684769077894</v>
      </c>
      <c r="J1830" s="1">
        <f>_xlfn.NUMBERVALUE(_xlfn.TEXTAFTER(Table5[[#This Row],[rxn     kapp_old        kapp_slack_ub   kapp_slack_lb]]," ",-1))</f>
        <v>0</v>
      </c>
      <c r="K1830" s="1">
        <f>_xlfn.XLOOKUP(SUBSTITUTE(Table5[[#This Row],[rxn]],"RXN-","ENZLOAD-"),ENZLOAD[name],ENZLOAD[flux],0)</f>
        <v>2.12217044518E-6</v>
      </c>
      <c r="L1830" s="1" t="str">
        <f>"'"&amp;Table5[[#This Row],[rxn]]&amp;"'"&amp;CHAR(9)&amp;IF(AND(Table5[[#This Row],[kapp_slack_ub]]&lt;&gt;0,Table5[[#This Row],[kapp_old]]&lt;$F$1),$F$1,Table5[[#This Row],[kapp_old]])</f>
        <v>'RXN-CHORS_c_FWD-rt5669'	27141.27779288</v>
      </c>
      <c r="M1830" s="1">
        <f>_xlfn.XLOOKUP(Table5[[#This Row],[rxn]],Table3[name],Table3[flux],$F$1)</f>
        <v>5.7531169369345001E-5</v>
      </c>
      <c r="N1830" s="1">
        <f>IFERROR(Table5[[#This Row],[min flux]]/Table5[[#This Row],[associated enzload]],"")</f>
        <v>27.109589382894868</v>
      </c>
      <c r="O1830" s="1">
        <f>_xlfn.NUMBERVALUE(IF(Table5[[#This Row],[flux/enzload]]="","",ABS($N$1-Table5[[#This Row],[flux/enzload]])))</f>
        <v>1399916317631.8401</v>
      </c>
      <c r="P1830" s="1">
        <f>Table5[[#This Row],[kapp_old]]+IFERROR(((Table5[[#This Row],[kapp_slack_ub]]-Table5[[#This Row],[kapp_slack_lb]])/Table5[[#This Row],[associated enzload]]),0)</f>
        <v>7006269.8325688122</v>
      </c>
      <c r="Q1830" s="1" t="str">
        <f>"'"&amp;Table5[[#This Row],[rxn]]&amp;"'"&amp;CHAR(9)&amp;Table5[[#This Row],[kapp + (slack_ub - slack_lb)/enzload]]</f>
        <v>'RXN-CHORS_c_FWD-rt5669'	7006269.83256881</v>
      </c>
      <c r="R1830" s="1">
        <f>_xlfn.XLOOKUP(Table5[[#This Row],[rxn]],Table38[name],Table38[flux],0)</f>
        <v>3.8461896595422998E-2</v>
      </c>
      <c r="S1830" s="1">
        <f>_xlfn.XLOOKUP(SUBSTITUTE(Table5[[#This Row],[rxn]],"RXN-","ENZLOAD-"),Table38[name],Table38[flux],0)</f>
        <v>0</v>
      </c>
      <c r="T1830" s="1" t="b">
        <f>AND(Table5[[#This Row],[ENZLOAD flux in kapp-slack.gms]]=0,Table5[[#This Row],[flux in kapp-slack.gms]]&lt;&gt;0,NOT(Table5[[#This Row],[spont or unknown?]]))</f>
        <v>1</v>
      </c>
      <c r="U1830" s="1" t="b">
        <f>OR(_xlfn.TEXTAFTER(Table5[[#This Row],[rxn]],"-",-1)="SPONT",_xlfn.TEXTAFTER(Table5[[#This Row],[rxn]],"-",-1)="UNKNOWN")</f>
        <v>0</v>
      </c>
      <c r="V1830" s="1">
        <f>_xlfn.XLOOKUP(SUBSTITUTE(Table5[[#This Row],[rxn]],"RXN-","ENZLOAD-"),Table4[rxn],Table4[ub],0)</f>
        <v>1.0843891299999999</v>
      </c>
      <c r="W1830" s="1" t="b">
        <f>AND(Table5[[#This Row],[FVA ENZLOAD flux UB]]=0,Table5[[#This Row],[ENZ not made when it should be?]])</f>
        <v>0</v>
      </c>
    </row>
    <row r="1831" spans="1:23" hidden="1">
      <c r="A1831" s="1"/>
      <c r="B1831" s="1" t="str">
        <f>_xlfn.TEXTBEFORE(Table38[[#This Row],[all fluxes from kapp-slack]]," ",,,,"")</f>
        <v/>
      </c>
      <c r="C1831" s="1">
        <f>_xlfn.NUMBERVALUE(IFERROR(_xlfn.TEXTAFTER(Table38[[#This Row],[all fluxes from kapp-slack]]," ",-1,,,""),""))</f>
        <v>0</v>
      </c>
      <c r="F1831" s="1" t="s">
        <v>6399</v>
      </c>
      <c r="G1831" s="1" t="str">
        <f>_xlfn.TEXTBEFORE(Table5[[#This Row],[rxn     kapp_old        kapp_slack_ub   kapp_slack_lb]]," ")</f>
        <v>RXN-2OXOADPt_c_m_FWD-rt2267</v>
      </c>
      <c r="H1831" s="1">
        <f>_xlfn.NUMBERVALUE(_xlfn.TEXTBEFORE(TRIM(_xlfn.TEXTAFTER(_xlfn.TEXTBEFORE(Table5[[#This Row],[rxn     kapp_old        kapp_slack_ub   kapp_slack_lb]],Table5[[#This Row],[kapp_slack_lb]],-1),Table5[[#This Row],[rxn]]))," "))</f>
        <v>701479.76968408294</v>
      </c>
      <c r="I183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831" s="1">
        <f>_xlfn.NUMBERVALUE(_xlfn.TEXTAFTER(Table5[[#This Row],[rxn     kapp_old        kapp_slack_ub   kapp_slack_lb]]," ",-1))</f>
        <v>0</v>
      </c>
      <c r="K1831" s="1">
        <f>_xlfn.XLOOKUP(SUBSTITUTE(Table5[[#This Row],[rxn]],"RXN-","ENZLOAD-"),ENZLOAD[name],ENZLOAD[flux],0)</f>
        <v>1.5879883257300001E-6</v>
      </c>
      <c r="L1831" s="1" t="str">
        <f>"'"&amp;Table5[[#This Row],[rxn]]&amp;"'"&amp;CHAR(9)&amp;IF(AND(Table5[[#This Row],[kapp_slack_ub]]&lt;&gt;0,Table5[[#This Row],[kapp_old]]&lt;$F$1),$F$1,Table5[[#This Row],[kapp_old]])</f>
        <v>'RXN-2OXOADPt_c_m_FWD-rt2267'	701479.769684083</v>
      </c>
      <c r="M1831" s="1">
        <f>_xlfn.XLOOKUP(Table5[[#This Row],[rxn]],Table3[name],Table3[flux],$F$1)</f>
        <v>4.59868265612869E-5</v>
      </c>
      <c r="N1831" s="1">
        <f>IFERROR(Table5[[#This Row],[min flux]]/Table5[[#This Row],[associated enzload]],"")</f>
        <v>28.959171686697825</v>
      </c>
      <c r="O1831" s="1">
        <f>_xlfn.NUMBERVALUE(IF(Table5[[#This Row],[flux/enzload]]="","",ABS($N$1-Table5[[#This Row],[flux/enzload]])))</f>
        <v>1399916317629.99</v>
      </c>
      <c r="P1831" s="1">
        <f>Table5[[#This Row],[kapp_old]]+IFERROR(((Table5[[#This Row],[kapp_slack_ub]]-Table5[[#This Row],[kapp_slack_lb]])/Table5[[#This Row],[associated enzload]]),0)</f>
        <v>701479.76968408294</v>
      </c>
      <c r="Q1831" s="1" t="str">
        <f>"'"&amp;Table5[[#This Row],[rxn]]&amp;"'"&amp;CHAR(9)&amp;Table5[[#This Row],[kapp + (slack_ub - slack_lb)/enzload]]</f>
        <v>'RXN-2OXOADPt_c_m_FWD-rt2267'	701479.769684083</v>
      </c>
      <c r="R1831" s="1">
        <f>_xlfn.XLOOKUP(Table5[[#This Row],[rxn]],Table38[name],Table38[flux],0)</f>
        <v>2.9998974900315001E-2</v>
      </c>
      <c r="S1831" s="1">
        <f>_xlfn.XLOOKUP(SUBSTITUTE(Table5[[#This Row],[rxn]],"RXN-","ENZLOAD-"),Table38[name],Table38[flux],0)</f>
        <v>1.6532062999999999E-8</v>
      </c>
      <c r="T1831" s="1" t="b">
        <f>AND(Table5[[#This Row],[ENZLOAD flux in kapp-slack.gms]]=0,Table5[[#This Row],[flux in kapp-slack.gms]]&lt;&gt;0,NOT(Table5[[#This Row],[spont or unknown?]]))</f>
        <v>0</v>
      </c>
      <c r="U1831" s="1" t="b">
        <f>OR(_xlfn.TEXTAFTER(Table5[[#This Row],[rxn]],"-",-1)="SPONT",_xlfn.TEXTAFTER(Table5[[#This Row],[rxn]],"-",-1)="UNKNOWN")</f>
        <v>0</v>
      </c>
      <c r="V1831" s="1">
        <f>_xlfn.XLOOKUP(SUBSTITUTE(Table5[[#This Row],[rxn]],"RXN-","ENZLOAD-"),Table4[rxn],Table4[ub],0)</f>
        <v>1.2937694900000001</v>
      </c>
      <c r="W1831" s="1" t="b">
        <f>AND(Table5[[#This Row],[FVA ENZLOAD flux UB]]=0,Table5[[#This Row],[ENZ not made when it should be?]])</f>
        <v>0</v>
      </c>
    </row>
    <row r="1832" spans="1:23">
      <c r="A1832" s="1"/>
      <c r="B1832" s="1" t="str">
        <f>_xlfn.TEXTBEFORE(Table38[[#This Row],[all fluxes from kapp-slack]]," ",,,,"")</f>
        <v/>
      </c>
      <c r="C1832" s="1">
        <f>_xlfn.NUMBERVALUE(IFERROR(_xlfn.TEXTAFTER(Table38[[#This Row],[all fluxes from kapp-slack]]," ",-1,,,""),""))</f>
        <v>0</v>
      </c>
      <c r="F1832" s="1" t="s">
        <v>8427</v>
      </c>
      <c r="G1832" s="1" t="str">
        <f>_xlfn.TEXTBEFORE(Table5[[#This Row],[rxn     kapp_old        kapp_slack_ub   kapp_slack_lb]]," ")</f>
        <v>RXN-HCITR_m_FWD-rt7648</v>
      </c>
      <c r="H183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83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11.5969077202442</v>
      </c>
      <c r="J1832" s="1">
        <f>_xlfn.NUMBERVALUE(_xlfn.TEXTAFTER(Table5[[#This Row],[rxn     kapp_old        kapp_slack_ub   kapp_slack_lb]]," ",-1))</f>
        <v>0</v>
      </c>
      <c r="K1832" s="1">
        <f>_xlfn.XLOOKUP(SUBSTITUTE(Table5[[#This Row],[rxn]],"RXN-","ENZLOAD-"),ENZLOAD[name],ENZLOAD[flux],0)</f>
        <v>1.5036758843600001E-6</v>
      </c>
      <c r="L1832" s="1" t="str">
        <f>"'"&amp;Table5[[#This Row],[rxn]]&amp;"'"&amp;CHAR(9)&amp;IF(AND(Table5[[#This Row],[kapp_slack_ub]]&lt;&gt;0,Table5[[#This Row],[kapp_old]]&lt;$F$1),$F$1,Table5[[#This Row],[kapp_old]])</f>
        <v>'RXN-HCITR_m_FWD-rt7648'	27141.27779288</v>
      </c>
      <c r="M1832" s="1">
        <f>_xlfn.XLOOKUP(Table5[[#This Row],[rxn]],Table3[name],Table3[flux],$F$1)</f>
        <v>4.59868265612869E-5</v>
      </c>
      <c r="N1832" s="1">
        <f>IFERROR(Table5[[#This Row],[min flux]]/Table5[[#This Row],[associated enzload]],"")</f>
        <v>30.582938144851592</v>
      </c>
      <c r="O1832" s="1">
        <f>_xlfn.NUMBERVALUE(IF(Table5[[#This Row],[flux/enzload]]="","",ABS($N$1-Table5[[#This Row],[flux/enzload]])))</f>
        <v>1399916317628.3701</v>
      </c>
      <c r="P1832" s="1">
        <f>Table5[[#This Row],[kapp_old]]+IFERROR(((Table5[[#This Row],[kapp_slack_ub]]-Table5[[#This Row],[kapp_slack_lb]])/Table5[[#This Row],[associated enzload]]),0)</f>
        <v>7739513.2329899389</v>
      </c>
      <c r="Q1832" s="1" t="str">
        <f>"'"&amp;Table5[[#This Row],[rxn]]&amp;"'"&amp;CHAR(9)&amp;Table5[[#This Row],[kapp + (slack_ub - slack_lb)/enzload]]</f>
        <v>'RXN-HCITR_m_FWD-rt7648'	7739513.23298994</v>
      </c>
      <c r="R1832" s="1">
        <f>_xlfn.XLOOKUP(Table5[[#This Row],[rxn]],Table38[name],Table38[flux],0)</f>
        <v>2.9998974900315001E-2</v>
      </c>
      <c r="S1832" s="1">
        <f>_xlfn.XLOOKUP(SUBSTITUTE(Table5[[#This Row],[rxn]],"RXN-","ENZLOAD-"),Table38[name],Table38[flux],0)</f>
        <v>0</v>
      </c>
      <c r="T1832" s="1" t="b">
        <f>AND(Table5[[#This Row],[ENZLOAD flux in kapp-slack.gms]]=0,Table5[[#This Row],[flux in kapp-slack.gms]]&lt;&gt;0,NOT(Table5[[#This Row],[spont or unknown?]]))</f>
        <v>1</v>
      </c>
      <c r="U1832" s="1" t="b">
        <f>OR(_xlfn.TEXTAFTER(Table5[[#This Row],[rxn]],"-",-1)="SPONT",_xlfn.TEXTAFTER(Table5[[#This Row],[rxn]],"-",-1)="UNKNOWN")</f>
        <v>0</v>
      </c>
      <c r="V1832" s="1">
        <f>_xlfn.XLOOKUP(SUBSTITUTE(Table5[[#This Row],[rxn]],"RXN-","ENZLOAD-"),Table4[rxn],Table4[ub],0)</f>
        <v>0.55420206999999999</v>
      </c>
      <c r="W1832" s="1" t="b">
        <f>AND(Table5[[#This Row],[FVA ENZLOAD flux UB]]=0,Table5[[#This Row],[ENZ not made when it should be?]])</f>
        <v>0</v>
      </c>
    </row>
    <row r="1833" spans="1:23">
      <c r="A1833" s="1"/>
      <c r="B1833" s="1" t="str">
        <f>_xlfn.TEXTBEFORE(Table38[[#This Row],[all fluxes from kapp-slack]]," ",,,,"")</f>
        <v/>
      </c>
      <c r="C1833" s="1">
        <f>_xlfn.NUMBERVALUE(IFERROR(_xlfn.TEXTAFTER(Table38[[#This Row],[all fluxes from kapp-slack]]," ",-1,,,""),""))</f>
        <v>0</v>
      </c>
      <c r="F1833" s="1" t="s">
        <v>7111</v>
      </c>
      <c r="G1833" s="1" t="str">
        <f>_xlfn.TEXTBEFORE(Table5[[#This Row],[rxn     kapp_old        kapp_slack_ub   kapp_slack_lb]]," ")</f>
        <v>RXN-ANS_c_FWD-TRP23</v>
      </c>
      <c r="H1833" s="1">
        <f>_xlfn.NUMBERVALUE(_xlfn.TEXTBEFORE(TRIM(_xlfn.TEXTAFTER(_xlfn.TEXTBEFORE(Table5[[#This Row],[rxn     kapp_old        kapp_slack_ub   kapp_slack_lb]],Table5[[#This Row],[kapp_slack_lb]],-1),Table5[[#This Row],[rxn]]))," "))</f>
        <v>11.8346765017604</v>
      </c>
      <c r="I183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2.31525907360174</v>
      </c>
      <c r="J1833" s="1">
        <f>_xlfn.NUMBERVALUE(_xlfn.TEXTAFTER(Table5[[#This Row],[rxn     kapp_old        kapp_slack_ub   kapp_slack_lb]]," ",-1))</f>
        <v>0</v>
      </c>
      <c r="K1833" s="1">
        <f>_xlfn.XLOOKUP(SUBSTITUTE(Table5[[#This Row],[rxn]],"RXN-","ENZLOAD-"),ENZLOAD[name],ENZLOAD[flux],0)</f>
        <v>2.5238965984000001E-7</v>
      </c>
      <c r="L1833" s="1" t="str">
        <f>"'"&amp;Table5[[#This Row],[rxn]]&amp;"'"&amp;CHAR(9)&amp;IF(AND(Table5[[#This Row],[kapp_slack_ub]]&lt;&gt;0,Table5[[#This Row],[kapp_old]]&lt;$F$1),$F$1,Table5[[#This Row],[kapp_old]])</f>
        <v>'RXN-ANS_c_FWD-TRP23'	27141.27779288</v>
      </c>
      <c r="M1833" s="1">
        <f>_xlfn.XLOOKUP(Table5[[#This Row],[rxn]],Table3[name],Table3[flux],$F$1)</f>
        <v>7.8603946752519995E-6</v>
      </c>
      <c r="N1833" s="1">
        <f>IFERROR(Table5[[#This Row],[min flux]]/Table5[[#This Row],[associated enzload]],"")</f>
        <v>31.143885530948538</v>
      </c>
      <c r="O1833" s="1">
        <f>_xlfn.NUMBERVALUE(IF(Table5[[#This Row],[flux/enzload]]="","",ABS($N$1-Table5[[#This Row],[flux/enzload]])))</f>
        <v>1399916317627.8101</v>
      </c>
      <c r="P1833" s="1">
        <f>Table5[[#This Row],[kapp_old]]+IFERROR(((Table5[[#This Row],[kapp_slack_ub]]-Table5[[#This Row],[kapp_slack_lb]])/Table5[[#This Row],[associated enzload]]),0)</f>
        <v>9173363.370034473</v>
      </c>
      <c r="Q1833" s="1" t="str">
        <f>"'"&amp;Table5[[#This Row],[rxn]]&amp;"'"&amp;CHAR(9)&amp;Table5[[#This Row],[kapp + (slack_ub - slack_lb)/enzload]]</f>
        <v>'RXN-ANS_c_FWD-TRP23'	9173363.37003447</v>
      </c>
      <c r="R1833" s="1">
        <f>_xlfn.XLOOKUP(Table5[[#This Row],[rxn]],Table38[name],Table38[flux],0)</f>
        <v>5.9891309400920004E-3</v>
      </c>
      <c r="S1833" s="1">
        <f>_xlfn.XLOOKUP(SUBSTITUTE(Table5[[#This Row],[rxn]],"RXN-","ENZLOAD-"),Table38[name],Table38[flux],0)</f>
        <v>0</v>
      </c>
      <c r="T1833" s="1" t="b">
        <f>AND(Table5[[#This Row],[ENZLOAD flux in kapp-slack.gms]]=0,Table5[[#This Row],[flux in kapp-slack.gms]]&lt;&gt;0,NOT(Table5[[#This Row],[spont or unknown?]]))</f>
        <v>1</v>
      </c>
      <c r="U1833" s="1" t="b">
        <f>OR(_xlfn.TEXTAFTER(Table5[[#This Row],[rxn]],"-",-1)="SPONT",_xlfn.TEXTAFTER(Table5[[#This Row],[rxn]],"-",-1)="UNKNOWN")</f>
        <v>0</v>
      </c>
      <c r="V1833" s="1">
        <f>_xlfn.XLOOKUP(SUBSTITUTE(Table5[[#This Row],[rxn]],"RXN-","ENZLOAD-"),Table4[rxn],Table4[ub],0)</f>
        <v>0.15264857000000001</v>
      </c>
      <c r="W1833" s="1" t="b">
        <f>AND(Table5[[#This Row],[FVA ENZLOAD flux UB]]=0,Table5[[#This Row],[ENZ not made when it should be?]])</f>
        <v>0</v>
      </c>
    </row>
    <row r="1834" spans="1:23">
      <c r="A1834" s="1"/>
      <c r="B1834" s="1" t="str">
        <f>_xlfn.TEXTBEFORE(Table38[[#This Row],[all fluxes from kapp-slack]]," ",,,,"")</f>
        <v/>
      </c>
      <c r="C1834" s="1">
        <f>_xlfn.NUMBERVALUE(IFERROR(_xlfn.TEXTAFTER(Table38[[#This Row],[all fluxes from kapp-slack]]," ",-1,,,""),""))</f>
        <v>0</v>
      </c>
      <c r="F1834" s="1" t="s">
        <v>7152</v>
      </c>
      <c r="G1834" s="1" t="str">
        <f>_xlfn.TEXTBEFORE(Table5[[#This Row],[rxn     kapp_old        kapp_slack_ub   kapp_slack_lb]]," ")</f>
        <v>RXN-ASAD_c_FWD-rt1962</v>
      </c>
      <c r="H1834" s="1">
        <f>_xlfn.NUMBERVALUE(_xlfn.TEXTBEFORE(TRIM(_xlfn.TEXTAFTER(_xlfn.TEXTBEFORE(Table5[[#This Row],[rxn     kapp_old        kapp_slack_ub   kapp_slack_lb]],Table5[[#This Row],[kapp_slack_lb]],-1),Table5[[#This Row],[rxn]]))," "))</f>
        <v>12.0732135074425</v>
      </c>
      <c r="I183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25.281900862783498</v>
      </c>
      <c r="J1834" s="1">
        <f>_xlfn.NUMBERVALUE(_xlfn.TEXTAFTER(Table5[[#This Row],[rxn     kapp_old        kapp_slack_ub   kapp_slack_lb]]," ",-1))</f>
        <v>0</v>
      </c>
      <c r="K1834" s="1">
        <f>_xlfn.XLOOKUP(SUBSTITUTE(Table5[[#This Row],[rxn]],"RXN-","ENZLOAD-"),ENZLOAD[name],ENZLOAD[flux],0)</f>
        <v>4.1340479550799999E-6</v>
      </c>
      <c r="L1834" s="1" t="str">
        <f>"'"&amp;Table5[[#This Row],[rxn]]&amp;"'"&amp;CHAR(9)&amp;IF(AND(Table5[[#This Row],[kapp_slack_ub]]&lt;&gt;0,Table5[[#This Row],[kapp_old]]&lt;$F$1),$F$1,Table5[[#This Row],[kapp_old]])</f>
        <v>'RXN-ASAD_c_FWD-rt1962'	27141.27779288</v>
      </c>
      <c r="M1834" s="1">
        <f>_xlfn.XLOOKUP(Table5[[#This Row],[rxn]],Table3[name],Table3[flux],$F$1)</f>
        <v>1.31345377925492E-4</v>
      </c>
      <c r="N1834" s="1">
        <f>IFERROR(Table5[[#This Row],[min flux]]/Table5[[#This Row],[associated enzload]],"")</f>
        <v>31.771614493269777</v>
      </c>
      <c r="O1834" s="1">
        <f>_xlfn.NUMBERVALUE(IF(Table5[[#This Row],[flux/enzload]]="","",ABS($N$1-Table5[[#This Row],[flux/enzload]])))</f>
        <v>1399916317627.1799</v>
      </c>
      <c r="P1834" s="1">
        <f>Table5[[#This Row],[kapp_old]]+IFERROR(((Table5[[#This Row],[kapp_slack_ub]]-Table5[[#This Row],[kapp_slack_lb]])/Table5[[#This Row],[associated enzload]]),0)</f>
        <v>6115543.662951502</v>
      </c>
      <c r="Q1834" s="1" t="str">
        <f>"'"&amp;Table5[[#This Row],[rxn]]&amp;"'"&amp;CHAR(9)&amp;Table5[[#This Row],[kapp + (slack_ub - slack_lb)/enzload]]</f>
        <v>'RXN-ASAD_c_FWD-rt1962'	6115543.6629515</v>
      </c>
      <c r="R1834" s="1">
        <f>_xlfn.XLOOKUP(Table5[[#This Row],[rxn]],Table38[name],Table38[flux],0)</f>
        <v>6.5399426097954003E-2</v>
      </c>
      <c r="S1834" s="1">
        <f>_xlfn.XLOOKUP(SUBSTITUTE(Table5[[#This Row],[rxn]],"RXN-","ENZLOAD-"),Table38[name],Table38[flux],0)</f>
        <v>0</v>
      </c>
      <c r="T1834" s="1" t="b">
        <f>AND(Table5[[#This Row],[ENZLOAD flux in kapp-slack.gms]]=0,Table5[[#This Row],[flux in kapp-slack.gms]]&lt;&gt;0,NOT(Table5[[#This Row],[spont or unknown?]]))</f>
        <v>1</v>
      </c>
      <c r="U1834" s="1" t="b">
        <f>OR(_xlfn.TEXTAFTER(Table5[[#This Row],[rxn]],"-",-1)="SPONT",_xlfn.TEXTAFTER(Table5[[#This Row],[rxn]],"-",-1)="UNKNOWN")</f>
        <v>0</v>
      </c>
      <c r="V1834" s="1">
        <f>_xlfn.XLOOKUP(SUBSTITUTE(Table5[[#This Row],[rxn]],"RXN-","ENZLOAD-"),Table4[rxn],Table4[ub],0)</f>
        <v>1.0846427000000001</v>
      </c>
      <c r="W1834" s="1" t="b">
        <f>AND(Table5[[#This Row],[FVA ENZLOAD flux UB]]=0,Table5[[#This Row],[ENZ not made when it should be?]])</f>
        <v>0</v>
      </c>
    </row>
    <row r="1835" spans="1:23" hidden="1">
      <c r="A1835" s="1"/>
      <c r="B1835" s="1" t="str">
        <f>_xlfn.TEXTBEFORE(Table38[[#This Row],[all fluxes from kapp-slack]]," ",,,,"")</f>
        <v/>
      </c>
      <c r="C1835" s="1">
        <f>_xlfn.NUMBERVALUE(IFERROR(_xlfn.TEXTAFTER(Table38[[#This Row],[all fluxes from kapp-slack]]," ",-1,,,""),""))</f>
        <v>0</v>
      </c>
      <c r="F1835" s="1" t="s">
        <v>7574</v>
      </c>
      <c r="G1835" s="1" t="str">
        <f>_xlfn.TEXTBEFORE(Table5[[#This Row],[rxn     kapp_old        kapp_slack_ub   kapp_slack_lb]]," ")</f>
        <v>RXN-DDPA_m_FWD-rt2234_m</v>
      </c>
      <c r="H1835" s="1">
        <f>_xlfn.NUMBERVALUE(_xlfn.TEXTBEFORE(TRIM(_xlfn.TEXTAFTER(_xlfn.TEXTBEFORE(Table5[[#This Row],[rxn     kapp_old        kapp_slack_ub   kapp_slack_lb]],Table5[[#This Row],[kapp_slack_lb]],-1),Table5[[#This Row],[rxn]]))," "))</f>
        <v>12.1253835440231</v>
      </c>
      <c r="I183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835" s="1">
        <f>_xlfn.NUMBERVALUE(_xlfn.TEXTAFTER(Table5[[#This Row],[rxn     kapp_old        kapp_slack_ub   kapp_slack_lb]]," ",-1))</f>
        <v>0</v>
      </c>
      <c r="K1835" s="1">
        <f>_xlfn.XLOOKUP(SUBSTITUTE(Table5[[#This Row],[rxn]],"RXN-","ENZLOAD-"),ENZLOAD[name],ENZLOAD[flux],0)</f>
        <v>1.80298167732E-6</v>
      </c>
      <c r="L1835" s="1" t="str">
        <f>"'"&amp;Table5[[#This Row],[rxn]]&amp;"'"&amp;CHAR(9)&amp;IF(AND(Table5[[#This Row],[kapp_slack_ub]]&lt;&gt;0,Table5[[#This Row],[kapp_old]]&lt;$F$1),$F$1,Table5[[#This Row],[kapp_old]])</f>
        <v>'RXN-DDPA_m_FWD-rt2234_m'	12.1253835440231</v>
      </c>
      <c r="M1835" s="1">
        <f>_xlfn.XLOOKUP(Table5[[#This Row],[rxn]],Table3[name],Table3[flux],$F$1)</f>
        <v>5.7531169369345001E-5</v>
      </c>
      <c r="N1835" s="1">
        <f>IFERROR(Table5[[#This Row],[min flux]]/Table5[[#This Row],[associated enzload]],"")</f>
        <v>31.908904063218692</v>
      </c>
      <c r="O1835" s="1">
        <f>_xlfn.NUMBERVALUE(IF(Table5[[#This Row],[flux/enzload]]="","",ABS($N$1-Table5[[#This Row],[flux/enzload]])))</f>
        <v>1399916317627.04</v>
      </c>
      <c r="P1835" s="1">
        <f>Table5[[#This Row],[kapp_old]]+IFERROR(((Table5[[#This Row],[kapp_slack_ub]]-Table5[[#This Row],[kapp_slack_lb]])/Table5[[#This Row],[associated enzload]]),0)</f>
        <v>12.1253835440231</v>
      </c>
      <c r="Q1835" s="1" t="str">
        <f>"'"&amp;Table5[[#This Row],[rxn]]&amp;"'"&amp;CHAR(9)&amp;Table5[[#This Row],[kapp + (slack_ub - slack_lb)/enzload]]</f>
        <v>'RXN-DDPA_m_FWD-rt2234_m'	12.1253835440231</v>
      </c>
      <c r="R1835" s="1">
        <f>_xlfn.XLOOKUP(Table5[[#This Row],[rxn]],Table38[name],Table38[flux],0)</f>
        <v>0</v>
      </c>
      <c r="S1835" s="1">
        <f>_xlfn.XLOOKUP(SUBSTITUTE(Table5[[#This Row],[rxn]],"RXN-","ENZLOAD-"),Table38[name],Table38[flux],0)</f>
        <v>0</v>
      </c>
      <c r="T1835" s="1" t="b">
        <f>AND(Table5[[#This Row],[ENZLOAD flux in kapp-slack.gms]]=0,Table5[[#This Row],[flux in kapp-slack.gms]]&lt;&gt;0,NOT(Table5[[#This Row],[spont or unknown?]]))</f>
        <v>0</v>
      </c>
      <c r="U1835" s="1" t="b">
        <f>OR(_xlfn.TEXTAFTER(Table5[[#This Row],[rxn]],"-",-1)="SPONT",_xlfn.TEXTAFTER(Table5[[#This Row],[rxn]],"-",-1)="UNKNOWN")</f>
        <v>0</v>
      </c>
      <c r="V1835" s="1">
        <f>_xlfn.XLOOKUP(SUBSTITUTE(Table5[[#This Row],[rxn]],"RXN-","ENZLOAD-"),Table4[rxn],Table4[ub],0)</f>
        <v>1.07223545</v>
      </c>
      <c r="W1835" s="1" t="b">
        <f>AND(Table5[[#This Row],[FVA ENZLOAD flux UB]]=0,Table5[[#This Row],[ENZ not made when it should be?]])</f>
        <v>0</v>
      </c>
    </row>
    <row r="1836" spans="1:23">
      <c r="A1836" s="1"/>
      <c r="B1836" s="1" t="str">
        <f>_xlfn.TEXTBEFORE(Table38[[#This Row],[all fluxes from kapp-slack]]," ",,,,"")</f>
        <v/>
      </c>
      <c r="C1836" s="1">
        <f>_xlfn.NUMBERVALUE(IFERROR(_xlfn.TEXTAFTER(Table38[[#This Row],[all fluxes from kapp-slack]]," ",-1,,,""),""))</f>
        <v>0</v>
      </c>
      <c r="F1836" s="1" t="s">
        <v>9306</v>
      </c>
      <c r="G1836" s="1" t="str">
        <f>_xlfn.TEXTBEFORE(Table5[[#This Row],[rxn     kapp_old        kapp_slack_ub   kapp_slack_lb]]," ")</f>
        <v>RXN-PHETRS_c_FWD-FRS12</v>
      </c>
      <c r="H1836" s="1">
        <f>_xlfn.NUMBERVALUE(_xlfn.TEXTBEFORE(TRIM(_xlfn.TEXTAFTER(_xlfn.TEXTBEFORE(Table5[[#This Row],[rxn     kapp_old        kapp_slack_ub   kapp_slack_lb]],Table5[[#This Row],[kapp_slack_lb]],-1),Table5[[#This Row],[rxn]]))," "))</f>
        <v>12.991185613277199</v>
      </c>
      <c r="I183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7.0749193385584803</v>
      </c>
      <c r="J1836" s="1">
        <f>_xlfn.NUMBERVALUE(_xlfn.TEXTAFTER(Table5[[#This Row],[rxn     kapp_old        kapp_slack_ub   kapp_slack_lb]]," ",-1))</f>
        <v>0</v>
      </c>
      <c r="K1836" s="1">
        <f>_xlfn.XLOOKUP(SUBSTITUTE(Table5[[#This Row],[rxn]],"RXN-","ENZLOAD-"),ENZLOAD[name],ENZLOAD[flux],0)</f>
        <v>8.1750762021000002E-7</v>
      </c>
      <c r="L1836" s="1" t="str">
        <f>"'"&amp;Table5[[#This Row],[rxn]]&amp;"'"&amp;CHAR(9)&amp;IF(AND(Table5[[#This Row],[kapp_slack_ub]]&lt;&gt;0,Table5[[#This Row],[kapp_old]]&lt;$F$1),$F$1,Table5[[#This Row],[kapp_old]])</f>
        <v>'RXN-PHETRS_c_FWD-FRS12'	27141.27779288</v>
      </c>
      <c r="M1836" s="1">
        <f>_xlfn.XLOOKUP(Table5[[#This Row],[rxn]],Table3[name],Table3[flux],$F$1)</f>
        <v>2.7948403248464999E-5</v>
      </c>
      <c r="N1836" s="1">
        <f>IFERROR(Table5[[#This Row],[min flux]]/Table5[[#This Row],[associated enzload]],"")</f>
        <v>34.187330561256005</v>
      </c>
      <c r="O1836" s="1">
        <f>_xlfn.NUMBERVALUE(IF(Table5[[#This Row],[flux/enzload]]="","",ABS($N$1-Table5[[#This Row],[flux/enzload]])))</f>
        <v>1399916317624.77</v>
      </c>
      <c r="P1836" s="1">
        <f>Table5[[#This Row],[kapp_old]]+IFERROR(((Table5[[#This Row],[kapp_slack_ub]]-Table5[[#This Row],[kapp_slack_lb]])/Table5[[#This Row],[associated enzload]]),0)</f>
        <v>8654267.9041136261</v>
      </c>
      <c r="Q1836" s="1" t="str">
        <f>"'"&amp;Table5[[#This Row],[rxn]]&amp;"'"&amp;CHAR(9)&amp;Table5[[#This Row],[kapp + (slack_ub - slack_lb)/enzload]]</f>
        <v>'RXN-PHETRS_c_FWD-FRS12'	8654267.90411363</v>
      </c>
      <c r="R1836" s="1">
        <f>_xlfn.XLOOKUP(Table5[[#This Row],[rxn]],Table38[name],Table38[flux],0)</f>
        <v>1.8301458697362001E-2</v>
      </c>
      <c r="S1836" s="1">
        <f>_xlfn.XLOOKUP(SUBSTITUTE(Table5[[#This Row],[rxn]],"RXN-","ENZLOAD-"),Table38[name],Table38[flux],0)</f>
        <v>0</v>
      </c>
      <c r="T1836" s="1" t="b">
        <f>AND(Table5[[#This Row],[ENZLOAD flux in kapp-slack.gms]]=0,Table5[[#This Row],[flux in kapp-slack.gms]]&lt;&gt;0,NOT(Table5[[#This Row],[spont or unknown?]]))</f>
        <v>1</v>
      </c>
      <c r="U1836" s="1" t="b">
        <f>OR(_xlfn.TEXTAFTER(Table5[[#This Row],[rxn]],"-",-1)="SPONT",_xlfn.TEXTAFTER(Table5[[#This Row],[rxn]],"-",-1)="UNKNOWN")</f>
        <v>0</v>
      </c>
      <c r="V1836" s="1">
        <f>_xlfn.XLOOKUP(SUBSTITUTE(Table5[[#This Row],[rxn]],"RXN-","ENZLOAD-"),Table4[rxn],Table4[ub],0)</f>
        <v>0.15831054</v>
      </c>
      <c r="W1836" s="1" t="b">
        <f>AND(Table5[[#This Row],[FVA ENZLOAD flux UB]]=0,Table5[[#This Row],[ENZ not made when it should be?]])</f>
        <v>0</v>
      </c>
    </row>
    <row r="1837" spans="1:23">
      <c r="A1837" s="1"/>
      <c r="B1837" s="1" t="str">
        <f>_xlfn.TEXTBEFORE(Table38[[#This Row],[all fluxes from kapp-slack]]," ",,,,"")</f>
        <v/>
      </c>
      <c r="C1837" s="1">
        <f>_xlfn.NUMBERVALUE(IFERROR(_xlfn.TEXTAFTER(Table38[[#This Row],[all fluxes from kapp-slack]]," ",-1,,,""),""))</f>
        <v>0</v>
      </c>
      <c r="F1837" s="1" t="s">
        <v>8487</v>
      </c>
      <c r="G1837" s="1" t="str">
        <f>_xlfn.TEXTBEFORE(Table5[[#This Row],[rxn     kapp_old        kapp_slack_ub   kapp_slack_lb]]," ")</f>
        <v>RXN-HISTRS_c_FWD-rt0207_c</v>
      </c>
      <c r="H1837" s="1">
        <f>_xlfn.NUMBERVALUE(_xlfn.TEXTBEFORE(TRIM(_xlfn.TEXTAFTER(_xlfn.TEXTBEFORE(Table5[[#This Row],[rxn     kapp_old        kapp_slack_ub   kapp_slack_lb]],Table5[[#This Row],[kapp_slack_lb]],-1),Table5[[#This Row],[rxn]]))," "))</f>
        <v>13.016194329871601</v>
      </c>
      <c r="I183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4.5621945987134502</v>
      </c>
      <c r="J1837" s="1">
        <f>_xlfn.NUMBERVALUE(_xlfn.TEXTAFTER(Table5[[#This Row],[rxn     kapp_old        kapp_slack_ub   kapp_slack_lb]]," ",-1))</f>
        <v>0</v>
      </c>
      <c r="K1837" s="1">
        <f>_xlfn.XLOOKUP(SUBSTITUTE(Table5[[#This Row],[rxn]],"RXN-","ENZLOAD-"),ENZLOAD[name],ENZLOAD[flux],0)</f>
        <v>4.5034191911000001E-7</v>
      </c>
      <c r="L1837" s="1" t="str">
        <f>"'"&amp;Table5[[#This Row],[rxn]]&amp;"'"&amp;CHAR(9)&amp;IF(AND(Table5[[#This Row],[kapp_slack_ub]]&lt;&gt;0,Table5[[#This Row],[kapp_old]]&lt;$F$1),$F$1,Table5[[#This Row],[kapp_old]])</f>
        <v>'RXN-HISTRS_c_FWD-rt0207_c'	27141.27779288</v>
      </c>
      <c r="M1837" s="1">
        <f>_xlfn.XLOOKUP(Table5[[#This Row],[rxn]],Table3[name],Table3[flux],$F$1)</f>
        <v>1.5425626142166001E-5</v>
      </c>
      <c r="N1837" s="1">
        <f>IFERROR(Table5[[#This Row],[min flux]]/Table5[[#This Row],[associated enzload]],"")</f>
        <v>34.253142973346336</v>
      </c>
      <c r="O1837" s="1">
        <f>_xlfn.NUMBERVALUE(IF(Table5[[#This Row],[flux/enzload]]="","",ABS($N$1-Table5[[#This Row],[flux/enzload]])))</f>
        <v>1399916317624.7</v>
      </c>
      <c r="P1837" s="1">
        <f>Table5[[#This Row],[kapp_old]]+IFERROR(((Table5[[#This Row],[kapp_slack_ub]]-Table5[[#This Row],[kapp_slack_lb]])/Table5[[#This Row],[associated enzload]]),0)</f>
        <v>10130525.866807053</v>
      </c>
      <c r="Q1837" s="1" t="str">
        <f>"'"&amp;Table5[[#This Row],[rxn]]&amp;"'"&amp;CHAR(9)&amp;Table5[[#This Row],[kapp + (slack_ub - slack_lb)/enzload]]</f>
        <v>'RXN-HISTRS_c_FWD-rt0207_c'	10130525.8668071</v>
      </c>
      <c r="R1837" s="1">
        <f>_xlfn.XLOOKUP(Table5[[#This Row],[rxn]],Table38[name],Table38[flux],0)</f>
        <v>1.1801521971089E-2</v>
      </c>
      <c r="S1837" s="1">
        <f>_xlfn.XLOOKUP(SUBSTITUTE(Table5[[#This Row],[rxn]],"RXN-","ENZLOAD-"),Table38[name],Table38[flux],0)</f>
        <v>0</v>
      </c>
      <c r="T1837" s="1" t="b">
        <f>AND(Table5[[#This Row],[ENZLOAD flux in kapp-slack.gms]]=0,Table5[[#This Row],[flux in kapp-slack.gms]]&lt;&gt;0,NOT(Table5[[#This Row],[spont or unknown?]]))</f>
        <v>1</v>
      </c>
      <c r="U1837" s="1" t="b">
        <f>OR(_xlfn.TEXTAFTER(Table5[[#This Row],[rxn]],"-",-1)="SPONT",_xlfn.TEXTAFTER(Table5[[#This Row],[rxn]],"-",-1)="UNKNOWN")</f>
        <v>0</v>
      </c>
      <c r="V1837" s="1">
        <f>_xlfn.XLOOKUP(SUBSTITUTE(Table5[[#This Row],[rxn]],"RXN-","ENZLOAD-"),Table4[rxn],Table4[ub],0)</f>
        <v>0.66766119999999995</v>
      </c>
      <c r="W1837" s="1" t="b">
        <f>AND(Table5[[#This Row],[FVA ENZLOAD flux UB]]=0,Table5[[#This Row],[ENZ not made when it should be?]])</f>
        <v>0</v>
      </c>
    </row>
    <row r="1838" spans="1:23">
      <c r="A1838" s="1"/>
      <c r="B1838" s="1" t="str">
        <f>_xlfn.TEXTBEFORE(Table38[[#This Row],[all fluxes from kapp-slack]]," ",,,,"")</f>
        <v/>
      </c>
      <c r="C1838" s="1">
        <f>_xlfn.NUMBERVALUE(IFERROR(_xlfn.TEXTAFTER(Table38[[#This Row],[all fluxes from kapp-slack]]," ",-1,,,""),""))</f>
        <v>0</v>
      </c>
      <c r="F1838" s="1" t="s">
        <v>8593</v>
      </c>
      <c r="G1838" s="1" t="str">
        <f>_xlfn.TEXTBEFORE(Table5[[#This Row],[rxn     kapp_old        kapp_slack_ub   kapp_slack_lb]]," ")</f>
        <v>RXN-IGPDH_c_FWD-rt0339</v>
      </c>
      <c r="H1838" s="1">
        <f>_xlfn.NUMBERVALUE(_xlfn.TEXTBEFORE(TRIM(_xlfn.TEXTAFTER(_xlfn.TEXTBEFORE(Table5[[#This Row],[rxn     kapp_old        kapp_slack_ub   kapp_slack_lb]],Table5[[#This Row],[kapp_slack_lb]],-1),Table5[[#This Row],[rxn]]))," "))</f>
        <v>13.0479582432635</v>
      </c>
      <c r="I183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4.5621945987134502</v>
      </c>
      <c r="J1838" s="1">
        <f>_xlfn.NUMBERVALUE(_xlfn.TEXTAFTER(Table5[[#This Row],[rxn     kapp_old        kapp_slack_ub   kapp_slack_lb]]," ",-1))</f>
        <v>0</v>
      </c>
      <c r="K1838" s="1">
        <f>_xlfn.XLOOKUP(SUBSTITUTE(Table5[[#This Row],[rxn]],"RXN-","ENZLOAD-"),ENZLOAD[name],ENZLOAD[flux],0)</f>
        <v>4.4924560799000001E-7</v>
      </c>
      <c r="L1838" s="1" t="str">
        <f>"'"&amp;Table5[[#This Row],[rxn]]&amp;"'"&amp;CHAR(9)&amp;IF(AND(Table5[[#This Row],[kapp_slack_ub]]&lt;&gt;0,Table5[[#This Row],[kapp_old]]&lt;$F$1),$F$1,Table5[[#This Row],[kapp_old]])</f>
        <v>'RXN-IGPDH_c_FWD-rt0339'	27141.27779288</v>
      </c>
      <c r="M1838" s="1">
        <f>_xlfn.XLOOKUP(Table5[[#This Row],[rxn]],Table3[name],Table3[flux],$F$1)</f>
        <v>1.5425626142166001E-5</v>
      </c>
      <c r="N1838" s="1">
        <f>IFERROR(Table5[[#This Row],[min flux]]/Table5[[#This Row],[associated enzload]],"")</f>
        <v>34.336732219114687</v>
      </c>
      <c r="O1838" s="1">
        <f>_xlfn.NUMBERVALUE(IF(Table5[[#This Row],[flux/enzload]]="","",ABS($N$1-Table5[[#This Row],[flux/enzload]])))</f>
        <v>1399916317624.6201</v>
      </c>
      <c r="P1838" s="1">
        <f>Table5[[#This Row],[kapp_old]]+IFERROR(((Table5[[#This Row],[kapp_slack_ub]]-Table5[[#This Row],[kapp_slack_lb]])/Table5[[#This Row],[associated enzload]]),0)</f>
        <v>10155247.773847878</v>
      </c>
      <c r="Q1838" s="1" t="str">
        <f>"'"&amp;Table5[[#This Row],[rxn]]&amp;"'"&amp;CHAR(9)&amp;Table5[[#This Row],[kapp + (slack_ub - slack_lb)/enzload]]</f>
        <v>'RXN-IGPDH_c_FWD-rt0339'	10155247.7738479</v>
      </c>
      <c r="R1838" s="1">
        <f>_xlfn.XLOOKUP(Table5[[#This Row],[rxn]],Table38[name],Table38[flux],0)</f>
        <v>1.1801521971089E-2</v>
      </c>
      <c r="S1838" s="1">
        <f>_xlfn.XLOOKUP(SUBSTITUTE(Table5[[#This Row],[rxn]],"RXN-","ENZLOAD-"),Table38[name],Table38[flux],0)</f>
        <v>0</v>
      </c>
      <c r="T1838" s="1" t="b">
        <f>AND(Table5[[#This Row],[ENZLOAD flux in kapp-slack.gms]]=0,Table5[[#This Row],[flux in kapp-slack.gms]]&lt;&gt;0,NOT(Table5[[#This Row],[spont or unknown?]]))</f>
        <v>1</v>
      </c>
      <c r="U1838" s="1" t="b">
        <f>OR(_xlfn.TEXTAFTER(Table5[[#This Row],[rxn]],"-",-1)="SPONT",_xlfn.TEXTAFTER(Table5[[#This Row],[rxn]],"-",-1)="UNKNOWN")</f>
        <v>0</v>
      </c>
      <c r="V1838" s="1">
        <f>_xlfn.XLOOKUP(SUBSTITUTE(Table5[[#This Row],[rxn]],"RXN-","ENZLOAD-"),Table4[rxn],Table4[ub],0)</f>
        <v>1.89457312</v>
      </c>
      <c r="W1838" s="1" t="b">
        <f>AND(Table5[[#This Row],[FVA ENZLOAD flux UB]]=0,Table5[[#This Row],[ENZ not made when it should be?]])</f>
        <v>0</v>
      </c>
    </row>
    <row r="1839" spans="1:23">
      <c r="A1839" s="1"/>
      <c r="B1839" s="1" t="str">
        <f>_xlfn.TEXTBEFORE(Table38[[#This Row],[all fluxes from kapp-slack]]," ",,,,"")</f>
        <v/>
      </c>
      <c r="C1839" s="1">
        <f>_xlfn.NUMBERVALUE(IFERROR(_xlfn.TEXTAFTER(Table38[[#This Row],[all fluxes from kapp-slack]]," ",-1,,,""),""))</f>
        <v>0</v>
      </c>
      <c r="F1839" s="1" t="s">
        <v>8602</v>
      </c>
      <c r="G1839" s="1" t="str">
        <f>_xlfn.TEXTBEFORE(Table5[[#This Row],[rxn     kapp_old        kapp_slack_ub   kapp_slack_lb]]," ")</f>
        <v>RXN-ILETA_m_REV-rt6242_m</v>
      </c>
      <c r="H1839" s="1">
        <f>_xlfn.NUMBERVALUE(_xlfn.TEXTBEFORE(TRIM(_xlfn.TEXTAFTER(_xlfn.TEXTBEFORE(Table5[[#This Row],[rxn     kapp_old        kapp_slack_ub   kapp_slack_lb]],Table5[[#This Row],[kapp_slack_lb]],-1),Table5[[#This Row],[rxn]]))," "))</f>
        <v>61.072231006942303</v>
      </c>
      <c r="I183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9.1894352949748903</v>
      </c>
      <c r="J1839" s="1">
        <f>_xlfn.NUMBERVALUE(_xlfn.TEXTAFTER(Table5[[#This Row],[rxn     kapp_old        kapp_slack_ub   kapp_slack_lb]]," ",-1))</f>
        <v>0</v>
      </c>
      <c r="K1839" s="1">
        <f>_xlfn.XLOOKUP(SUBSTITUTE(Table5[[#This Row],[rxn]],"RXN-","ENZLOAD-"),ENZLOAD[name],ENZLOAD[flux],0)</f>
        <v>9.894990884499999E-7</v>
      </c>
      <c r="L1839" s="1" t="str">
        <f>"'"&amp;Table5[[#This Row],[rxn]]&amp;"'"&amp;CHAR(9)&amp;IF(AND(Table5[[#This Row],[kapp_slack_ub]]&lt;&gt;0,Table5[[#This Row],[kapp_old]]&lt;$F$1),$F$1,Table5[[#This Row],[kapp_old]])</f>
        <v>'RXN-ILETA_m_REV-rt6242_m'	27141.27779288</v>
      </c>
      <c r="M1839" s="1">
        <f>_xlfn.XLOOKUP(Table5[[#This Row],[rxn]],Table3[name],Table3[flux],$F$1)</f>
        <v>3.7754770037863997E-5</v>
      </c>
      <c r="N1839" s="1">
        <f>IFERROR(Table5[[#This Row],[min flux]]/Table5[[#This Row],[associated enzload]],"")</f>
        <v>38.155436905965146</v>
      </c>
      <c r="O1839" s="1">
        <f>_xlfn.NUMBERVALUE(IF(Table5[[#This Row],[flux/enzload]]="","",ABS($N$1-Table5[[#This Row],[flux/enzload]])))</f>
        <v>1399916317620.8</v>
      </c>
      <c r="P1839" s="1">
        <f>Table5[[#This Row],[kapp_old]]+IFERROR(((Table5[[#This Row],[kapp_slack_ub]]-Table5[[#This Row],[kapp_slack_lb]])/Table5[[#This Row],[associated enzload]]),0)</f>
        <v>9287017.8792045992</v>
      </c>
      <c r="Q1839" s="1" t="str">
        <f>"'"&amp;Table5[[#This Row],[rxn]]&amp;"'"&amp;CHAR(9)&amp;Table5[[#This Row],[kapp + (slack_ub - slack_lb)/enzload]]</f>
        <v>'RXN-ILETA_m_REV-rt6242_m'	9287017.8792046</v>
      </c>
      <c r="R1839" s="1">
        <f>_xlfn.XLOOKUP(Table5[[#This Row],[rxn]],Table38[name],Table38[flux],0)</f>
        <v>2.3771305714608001E-2</v>
      </c>
      <c r="S1839" s="1">
        <f>_xlfn.XLOOKUP(SUBSTITUTE(Table5[[#This Row],[rxn]],"RXN-","ENZLOAD-"),Table38[name],Table38[flux],0)</f>
        <v>0</v>
      </c>
      <c r="T1839" s="1" t="b">
        <f>AND(Table5[[#This Row],[ENZLOAD flux in kapp-slack.gms]]=0,Table5[[#This Row],[flux in kapp-slack.gms]]&lt;&gt;0,NOT(Table5[[#This Row],[spont or unknown?]]))</f>
        <v>1</v>
      </c>
      <c r="U1839" s="1" t="b">
        <f>OR(_xlfn.TEXTAFTER(Table5[[#This Row],[rxn]],"-",-1)="SPONT",_xlfn.TEXTAFTER(Table5[[#This Row],[rxn]],"-",-1)="UNKNOWN")</f>
        <v>0</v>
      </c>
      <c r="V1839" s="1">
        <f>_xlfn.XLOOKUP(SUBSTITUTE(Table5[[#This Row],[rxn]],"RXN-","ENZLOAD-"),Table4[rxn],Table4[ub],0)</f>
        <v>0.89022882000000003</v>
      </c>
      <c r="W1839" s="1" t="b">
        <f>AND(Table5[[#This Row],[FVA ENZLOAD flux UB]]=0,Table5[[#This Row],[ENZ not made when it should be?]])</f>
        <v>0</v>
      </c>
    </row>
    <row r="1840" spans="1:23">
      <c r="A1840" s="1"/>
      <c r="B1840" s="1" t="str">
        <f>_xlfn.TEXTBEFORE(Table38[[#This Row],[all fluxes from kapp-slack]]," ",,,,"")</f>
        <v/>
      </c>
      <c r="C1840" s="1">
        <f>_xlfn.NUMBERVALUE(IFERROR(_xlfn.TEXTAFTER(Table38[[#This Row],[all fluxes from kapp-slack]]," ",-1,,,""),""))</f>
        <v>0</v>
      </c>
      <c r="F1840" s="1" t="s">
        <v>7216</v>
      </c>
      <c r="G1840" s="1" t="str">
        <f>_xlfn.TEXTBEFORE(Table5[[#This Row],[rxn     kapp_old        kapp_slack_ub   kapp_slack_lb]]," ")</f>
        <v>RXN-BPNT_c_FWD-rt2305</v>
      </c>
      <c r="H1840" s="1">
        <f>_xlfn.NUMBERVALUE(_xlfn.TEXTBEFORE(TRIM(_xlfn.TEXTAFTER(_xlfn.TEXTBEFORE(Table5[[#This Row],[rxn     kapp_old        kapp_slack_ub   kapp_slack_lb]],Table5[[#This Row],[kapp_slack_lb]],-1),Table5[[#This Row],[rxn]]))," "))</f>
        <v>14.8981659754453</v>
      </c>
      <c r="I184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5.1260715223940299</v>
      </c>
      <c r="J1840" s="1">
        <f>_xlfn.NUMBERVALUE(_xlfn.TEXTAFTER(Table5[[#This Row],[rxn     kapp_old        kapp_slack_ub   kapp_slack_lb]]," ",-1))</f>
        <v>0</v>
      </c>
      <c r="K1840" s="1">
        <f>_xlfn.XLOOKUP(SUBSTITUTE(Table5[[#This Row],[rxn]],"RXN-","ENZLOAD-"),ENZLOAD[name],ENZLOAD[flux],0)</f>
        <v>2.5240290302199998E-6</v>
      </c>
      <c r="L1840" s="1" t="str">
        <f>"'"&amp;Table5[[#This Row],[rxn]]&amp;"'"&amp;CHAR(9)&amp;IF(AND(Table5[[#This Row],[kapp_slack_ub]]&lt;&gt;0,Table5[[#This Row],[kapp_old]]&lt;$F$1),$F$1,Table5[[#This Row],[kapp_old]])</f>
        <v>'RXN-BPNT_c_FWD-rt2305'	27141.27779288</v>
      </c>
      <c r="M1840" s="1">
        <f>_xlfn.XLOOKUP(Table5[[#This Row],[rxn]],Table3[name],Table3[flux],$F$1)</f>
        <v>9.8956324786999994E-5</v>
      </c>
      <c r="N1840" s="1">
        <f>IFERROR(Table5[[#This Row],[min flux]]/Table5[[#This Row],[associated enzload]],"")</f>
        <v>39.205699935382576</v>
      </c>
      <c r="O1840" s="1">
        <f>_xlfn.NUMBERVALUE(IF(Table5[[#This Row],[flux/enzload]]="","",ABS($N$1-Table5[[#This Row],[flux/enzload]])))</f>
        <v>1399916317619.75</v>
      </c>
      <c r="P1840" s="1">
        <f>Table5[[#This Row],[kapp_old]]+IFERROR(((Table5[[#This Row],[kapp_slack_ub]]-Table5[[#This Row],[kapp_slack_lb]])/Table5[[#This Row],[associated enzload]]),0)</f>
        <v>2030923.2042987423</v>
      </c>
      <c r="Q1840" s="1" t="str">
        <f>"'"&amp;Table5[[#This Row],[rxn]]&amp;"'"&amp;CHAR(9)&amp;Table5[[#This Row],[kapp + (slack_ub - slack_lb)/enzload]]</f>
        <v>'RXN-BPNT_c_FWD-rt2305'	2030923.20429874</v>
      </c>
      <c r="R1840" s="1">
        <f>_xlfn.XLOOKUP(Table5[[#This Row],[rxn]],Table38[name],Table38[flux],0)</f>
        <v>1.3260163368298E-2</v>
      </c>
      <c r="S1840" s="1">
        <f>_xlfn.XLOOKUP(SUBSTITUTE(Table5[[#This Row],[rxn]],"RXN-","ENZLOAD-"),Table38[name],Table38[flux],0)</f>
        <v>0</v>
      </c>
      <c r="T1840" s="1" t="b">
        <f>AND(Table5[[#This Row],[ENZLOAD flux in kapp-slack.gms]]=0,Table5[[#This Row],[flux in kapp-slack.gms]]&lt;&gt;0,NOT(Table5[[#This Row],[spont or unknown?]]))</f>
        <v>1</v>
      </c>
      <c r="U1840" s="1" t="b">
        <f>OR(_xlfn.TEXTAFTER(Table5[[#This Row],[rxn]],"-",-1)="SPONT",_xlfn.TEXTAFTER(Table5[[#This Row],[rxn]],"-",-1)="UNKNOWN")</f>
        <v>0</v>
      </c>
      <c r="V1840" s="1">
        <f>_xlfn.XLOOKUP(SUBSTITUTE(Table5[[#This Row],[rxn]],"RXN-","ENZLOAD-"),Table4[rxn],Table4[ub],0)</f>
        <v>1.13153598</v>
      </c>
      <c r="W1840" s="1" t="b">
        <f>AND(Table5[[#This Row],[FVA ENZLOAD flux UB]]=0,Table5[[#This Row],[ENZ not made when it should be?]])</f>
        <v>0</v>
      </c>
    </row>
    <row r="1841" spans="1:23">
      <c r="A1841" s="1"/>
      <c r="B1841" s="1" t="str">
        <f>_xlfn.TEXTBEFORE(Table38[[#This Row],[all fluxes from kapp-slack]]," ",,,,"")</f>
        <v/>
      </c>
      <c r="C1841" s="1">
        <f>_xlfn.NUMBERVALUE(IFERROR(_xlfn.TEXTAFTER(Table38[[#This Row],[all fluxes from kapp-slack]]," ",-1,,,""),""))</f>
        <v>0</v>
      </c>
      <c r="F1841" s="1" t="s">
        <v>6765</v>
      </c>
      <c r="G1841" s="1" t="str">
        <f>_xlfn.TEXTBEFORE(Table5[[#This Row],[rxn     kapp_old        kapp_slack_ub   kapp_slack_lb]]," ")</f>
        <v>RXN-ACLS_m_FWD-ILV26</v>
      </c>
      <c r="H184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84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34.284197538609199</v>
      </c>
      <c r="J1841" s="1">
        <f>_xlfn.NUMBERVALUE(_xlfn.TEXTAFTER(Table5[[#This Row],[rxn     kapp_old        kapp_slack_ub   kapp_slack_lb]]," ",-1))</f>
        <v>0</v>
      </c>
      <c r="K1841" s="1">
        <f>_xlfn.XLOOKUP(SUBSTITUTE(Table5[[#This Row],[rxn]],"RXN-","ENZLOAD-"),ENZLOAD[name],ENZLOAD[flux],0)</f>
        <v>3.02885418392E-6</v>
      </c>
      <c r="L1841" s="1" t="str">
        <f>"'"&amp;Table5[[#This Row],[rxn]]&amp;"'"&amp;CHAR(9)&amp;IF(AND(Table5[[#This Row],[kapp_slack_ub]]&lt;&gt;0,Table5[[#This Row],[kapp_old]]&lt;$F$1),$F$1,Table5[[#This Row],[kapp_old]])</f>
        <v>'RXN-ACLS_m_FWD-ILV26'	27141.27779288</v>
      </c>
      <c r="M1841" s="1">
        <f>_xlfn.XLOOKUP(Table5[[#This Row],[rxn]],Table3[name],Table3[flux],$F$1)</f>
        <v>1.2127395867523399E-4</v>
      </c>
      <c r="N1841" s="1">
        <f>IFERROR(Table5[[#This Row],[min flux]]/Table5[[#This Row],[associated enzload]],"")</f>
        <v>40.039550044723171</v>
      </c>
      <c r="O1841" s="1">
        <f>_xlfn.NUMBERVALUE(IF(Table5[[#This Row],[flux/enzload]]="","",ABS($N$1-Table5[[#This Row],[flux/enzload]])))</f>
        <v>1399916317618.9099</v>
      </c>
      <c r="P1841" s="1">
        <f>Table5[[#This Row],[kapp_old]]+IFERROR(((Table5[[#This Row],[kapp_slack_ub]]-Table5[[#This Row],[kapp_slack_lb]])/Table5[[#This Row],[associated enzload]]),0)</f>
        <v>11346338.392207265</v>
      </c>
      <c r="Q1841" s="1" t="str">
        <f>"'"&amp;Table5[[#This Row],[rxn]]&amp;"'"&amp;CHAR(9)&amp;Table5[[#This Row],[kapp + (slack_ub - slack_lb)/enzload]]</f>
        <v>'RXN-ACLS_m_FWD-ILV26'	11346338.3922073</v>
      </c>
      <c r="R1841" s="1">
        <f>_xlfn.XLOOKUP(Table5[[#This Row],[rxn]],Table38[name],Table38[flux],0)</f>
        <v>8.8686640115519993E-2</v>
      </c>
      <c r="S1841" s="1">
        <f>_xlfn.XLOOKUP(SUBSTITUTE(Table5[[#This Row],[rxn]],"RXN-","ENZLOAD-"),Table38[name],Table38[flux],0)</f>
        <v>0</v>
      </c>
      <c r="T1841" s="1" t="b">
        <f>AND(Table5[[#This Row],[ENZLOAD flux in kapp-slack.gms]]=0,Table5[[#This Row],[flux in kapp-slack.gms]]&lt;&gt;0,NOT(Table5[[#This Row],[spont or unknown?]]))</f>
        <v>1</v>
      </c>
      <c r="U1841" s="1" t="b">
        <f>OR(_xlfn.TEXTAFTER(Table5[[#This Row],[rxn]],"-",-1)="SPONT",_xlfn.TEXTAFTER(Table5[[#This Row],[rxn]],"-",-1)="UNKNOWN")</f>
        <v>0</v>
      </c>
      <c r="V1841" s="1">
        <f>_xlfn.XLOOKUP(SUBSTITUTE(Table5[[#This Row],[rxn]],"RXN-","ENZLOAD-"),Table4[rxn],Table4[ub],0)</f>
        <v>0.37395352999999998</v>
      </c>
      <c r="W1841" s="1" t="b">
        <f>AND(Table5[[#This Row],[FVA ENZLOAD flux UB]]=0,Table5[[#This Row],[ENZ not made when it should be?]])</f>
        <v>0</v>
      </c>
    </row>
    <row r="1842" spans="1:23">
      <c r="A1842" s="1"/>
      <c r="B1842" s="1" t="str">
        <f>_xlfn.TEXTBEFORE(Table38[[#This Row],[all fluxes from kapp-slack]]," ",,,,"")</f>
        <v/>
      </c>
      <c r="C1842" s="1">
        <f>_xlfn.NUMBERVALUE(IFERROR(_xlfn.TEXTAFTER(Table38[[#This Row],[all fluxes from kapp-slack]]," ",-1,,,""),""))</f>
        <v>0</v>
      </c>
      <c r="F1842" s="1" t="s">
        <v>7595</v>
      </c>
      <c r="G1842" s="1" t="str">
        <f>_xlfn.TEXTBEFORE(Table5[[#This Row],[rxn     kapp_old        kapp_slack_ub   kapp_slack_lb]]," ")</f>
        <v>RXN-DHAD1_m_FWD-rt1321</v>
      </c>
      <c r="H1842" s="1">
        <f>_xlfn.NUMBERVALUE(_xlfn.TEXTBEFORE(TRIM(_xlfn.TEXTAFTER(_xlfn.TEXTBEFORE(Table5[[#This Row],[rxn     kapp_old        kapp_slack_ub   kapp_slack_lb]],Table5[[#This Row],[kapp_slack_lb]],-1),Table5[[#This Row],[rxn]]))," "))</f>
        <v>21.0630810682127</v>
      </c>
      <c r="I184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34.284197538609199</v>
      </c>
      <c r="J1842" s="1">
        <f>_xlfn.NUMBERVALUE(_xlfn.TEXTAFTER(Table5[[#This Row],[rxn     kapp_old        kapp_slack_ub   kapp_slack_lb]]," ",-1))</f>
        <v>0</v>
      </c>
      <c r="K1842" s="1">
        <f>_xlfn.XLOOKUP(SUBSTITUTE(Table5[[#This Row],[rxn]],"RXN-","ENZLOAD-"),ENZLOAD[name],ENZLOAD[flux],0)</f>
        <v>2.86904450090999E-6</v>
      </c>
      <c r="L1842" s="1" t="str">
        <f>"'"&amp;Table5[[#This Row],[rxn]]&amp;"'"&amp;CHAR(9)&amp;IF(AND(Table5[[#This Row],[kapp_slack_ub]]&lt;&gt;0,Table5[[#This Row],[kapp_old]]&lt;$F$1),$F$1,Table5[[#This Row],[kapp_old]])</f>
        <v>'RXN-DHAD1_m_FWD-rt1321'	27141.27779288</v>
      </c>
      <c r="M1842" s="1">
        <f>_xlfn.XLOOKUP(Table5[[#This Row],[rxn]],Table3[name],Table3[flux],$F$1)</f>
        <v>1.2127395867523399E-4</v>
      </c>
      <c r="N1842" s="1">
        <f>IFERROR(Table5[[#This Row],[min flux]]/Table5[[#This Row],[associated enzload]],"")</f>
        <v>42.269807469618854</v>
      </c>
      <c r="O1842" s="1">
        <f>_xlfn.NUMBERVALUE(IF(Table5[[#This Row],[flux/enzload]]="","",ABS($N$1-Table5[[#This Row],[flux/enzload]])))</f>
        <v>1399916317616.6799</v>
      </c>
      <c r="P1842" s="1">
        <f>Table5[[#This Row],[kapp_old]]+IFERROR(((Table5[[#This Row],[kapp_slack_ub]]-Table5[[#This Row],[kapp_slack_lb]])/Table5[[#This Row],[associated enzload]]),0)</f>
        <v>11949712.860379821</v>
      </c>
      <c r="Q1842" s="1" t="str">
        <f>"'"&amp;Table5[[#This Row],[rxn]]&amp;"'"&amp;CHAR(9)&amp;Table5[[#This Row],[kapp + (slack_ub - slack_lb)/enzload]]</f>
        <v>'RXN-DHAD1_m_FWD-rt1321'	11949712.8603798</v>
      </c>
      <c r="R1842" s="1">
        <f>_xlfn.XLOOKUP(Table5[[#This Row],[rxn]],Table38[name],Table38[flux],0)</f>
        <v>8.8686640115519993E-2</v>
      </c>
      <c r="S1842" s="1">
        <f>_xlfn.XLOOKUP(SUBSTITUTE(Table5[[#This Row],[rxn]],"RXN-","ENZLOAD-"),Table38[name],Table38[flux],0)</f>
        <v>0</v>
      </c>
      <c r="T1842" s="1" t="b">
        <f>AND(Table5[[#This Row],[ENZLOAD flux in kapp-slack.gms]]=0,Table5[[#This Row],[flux in kapp-slack.gms]]&lt;&gt;0,NOT(Table5[[#This Row],[spont or unknown?]]))</f>
        <v>1</v>
      </c>
      <c r="U1842" s="1" t="b">
        <f>OR(_xlfn.TEXTAFTER(Table5[[#This Row],[rxn]],"-",-1)="SPONT",_xlfn.TEXTAFTER(Table5[[#This Row],[rxn]],"-",-1)="UNKNOWN")</f>
        <v>0</v>
      </c>
      <c r="V1842" s="1">
        <f>_xlfn.XLOOKUP(SUBSTITUTE(Table5[[#This Row],[rxn]],"RXN-","ENZLOAD-"),Table4[rxn],Table4[ub],0)</f>
        <v>0.73802959000000001</v>
      </c>
      <c r="W1842" s="1" t="b">
        <f>AND(Table5[[#This Row],[FVA ENZLOAD flux UB]]=0,Table5[[#This Row],[ENZ not made when it should be?]])</f>
        <v>0</v>
      </c>
    </row>
    <row r="1843" spans="1:23">
      <c r="A1843" s="1"/>
      <c r="B1843" s="1" t="str">
        <f>_xlfn.TEXTBEFORE(Table38[[#This Row],[all fluxes from kapp-slack]]," ",,,,"")</f>
        <v/>
      </c>
      <c r="C1843" s="1">
        <f>_xlfn.NUMBERVALUE(IFERROR(_xlfn.TEXTAFTER(Table38[[#This Row],[all fluxes from kapp-slack]]," ",-1,,,""),""))</f>
        <v>0</v>
      </c>
      <c r="F1843" s="1" t="s">
        <v>8844</v>
      </c>
      <c r="G1843" s="1" t="str">
        <f>_xlfn.TEXTBEFORE(Table5[[#This Row],[rxn     kapp_old        kapp_slack_ub   kapp_slack_lb]]," ")</f>
        <v>RXN-MTAP_c_FWD-rt0004</v>
      </c>
      <c r="H1843" s="1">
        <f>_xlfn.NUMBERVALUE(_xlfn.TEXTBEFORE(TRIM(_xlfn.TEXTAFTER(_xlfn.TEXTBEFORE(Table5[[#This Row],[rxn     kapp_old        kapp_slack_ub   kapp_slack_lb]],Table5[[#This Row],[kapp_slack_lb]],-1),Table5[[#This Row],[rxn]]))," "))</f>
        <v>17.767997565088798</v>
      </c>
      <c r="I184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1.4916242309148999E-2</v>
      </c>
      <c r="J1843" s="1">
        <f>_xlfn.NUMBERVALUE(_xlfn.TEXTAFTER(Table5[[#This Row],[rxn     kapp_old        kapp_slack_ub   kapp_slack_lb]]," ",-1))</f>
        <v>0</v>
      </c>
      <c r="K1843" s="1">
        <f>_xlfn.XLOOKUP(SUBSTITUTE(Table5[[#This Row],[rxn]],"RXN-","ENZLOAD-"),ENZLOAD[name],ENZLOAD[flux],0)</f>
        <v>8.1117874674E-7</v>
      </c>
      <c r="L1843" s="1" t="str">
        <f>"'"&amp;Table5[[#This Row],[rxn]]&amp;"'"&amp;CHAR(9)&amp;IF(AND(Table5[[#This Row],[kapp_slack_ub]]&lt;&gt;0,Table5[[#This Row],[kapp_old]]&lt;$F$1),$F$1,Table5[[#This Row],[kapp_old]])</f>
        <v>'RXN-MTAP_c_FWD-rt0004'	27141.27779288</v>
      </c>
      <c r="M1843" s="1">
        <f>_xlfn.XLOOKUP(Table5[[#This Row],[rxn]],Table3[name],Table3[flux],$F$1)</f>
        <v>3.7929005255074E-5</v>
      </c>
      <c r="N1843" s="1">
        <f>IFERROR(Table5[[#This Row],[min flux]]/Table5[[#This Row],[associated enzload]],"")</f>
        <v>46.757888329181107</v>
      </c>
      <c r="O1843" s="1">
        <f>_xlfn.NUMBERVALUE(IF(Table5[[#This Row],[flux/enzload]]="","",ABS($N$1-Table5[[#This Row],[flux/enzload]])))</f>
        <v>1399916317612.2</v>
      </c>
      <c r="P1843" s="1">
        <f>Table5[[#This Row],[kapp_old]]+IFERROR(((Table5[[#This Row],[kapp_slack_ub]]-Table5[[#This Row],[kapp_slack_lb]])/Table5[[#This Row],[associated enzload]]),0)</f>
        <v>18406.122437440437</v>
      </c>
      <c r="Q1843" s="1" t="str">
        <f>"'"&amp;Table5[[#This Row],[rxn]]&amp;"'"&amp;CHAR(9)&amp;Table5[[#This Row],[kapp + (slack_ub - slack_lb)/enzload]]</f>
        <v>'RXN-MTAP_c_FWD-rt0004'	18406.1224374404</v>
      </c>
      <c r="R1843" s="1">
        <f>_xlfn.XLOOKUP(Table5[[#This Row],[rxn]],Table38[name],Table38[flux],0)</f>
        <v>3.8585456522999997E-5</v>
      </c>
      <c r="S1843" s="1">
        <f>_xlfn.XLOOKUP(SUBSTITUTE(Table5[[#This Row],[rxn]],"RXN-","ENZLOAD-"),Table38[name],Table38[flux],0)</f>
        <v>0</v>
      </c>
      <c r="T1843" s="1" t="b">
        <f>AND(Table5[[#This Row],[ENZLOAD flux in kapp-slack.gms]]=0,Table5[[#This Row],[flux in kapp-slack.gms]]&lt;&gt;0,NOT(Table5[[#This Row],[spont or unknown?]]))</f>
        <v>1</v>
      </c>
      <c r="U1843" s="1" t="b">
        <f>OR(_xlfn.TEXTAFTER(Table5[[#This Row],[rxn]],"-",-1)="SPONT",_xlfn.TEXTAFTER(Table5[[#This Row],[rxn]],"-",-1)="UNKNOWN")</f>
        <v>0</v>
      </c>
      <c r="V1843" s="1">
        <f>_xlfn.XLOOKUP(SUBSTITUTE(Table5[[#This Row],[rxn]],"RXN-","ENZLOAD-"),Table4[rxn],Table4[ub],0)</f>
        <v>0.36741133999999998</v>
      </c>
      <c r="W1843" s="1" t="b">
        <f>AND(Table5[[#This Row],[FVA ENZLOAD flux UB]]=0,Table5[[#This Row],[ENZ not made when it should be?]])</f>
        <v>0</v>
      </c>
    </row>
    <row r="1844" spans="1:23">
      <c r="A1844" s="1"/>
      <c r="B1844" s="1" t="str">
        <f>_xlfn.TEXTBEFORE(Table38[[#This Row],[all fluxes from kapp-slack]]," ",,,,"")</f>
        <v/>
      </c>
      <c r="C1844" s="1">
        <f>_xlfn.NUMBERVALUE(IFERROR(_xlfn.TEXTAFTER(Table38[[#This Row],[all fluxes from kapp-slack]]," ",-1,,,""),""))</f>
        <v>0</v>
      </c>
      <c r="F1844" s="1" t="s">
        <v>8856</v>
      </c>
      <c r="G1844" s="1" t="str">
        <f>_xlfn.TEXTBEFORE(Table5[[#This Row],[rxn     kapp_old        kapp_slack_ub   kapp_slack_lb]]," ")</f>
        <v>RXN-MTRI_c_FWD-rt5017</v>
      </c>
      <c r="H1844" s="1">
        <f>_xlfn.NUMBERVALUE(_xlfn.TEXTBEFORE(TRIM(_xlfn.TEXTAFTER(_xlfn.TEXTBEFORE(Table5[[#This Row],[rxn     kapp_old        kapp_slack_ub   kapp_slack_lb]],Table5[[#This Row],[kapp_slack_lb]],-1),Table5[[#This Row],[rxn]]))," "))</f>
        <v>18.1155771821843</v>
      </c>
      <c r="I184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1.4916242309148999E-2</v>
      </c>
      <c r="J1844" s="1">
        <f>_xlfn.NUMBERVALUE(_xlfn.TEXTAFTER(Table5[[#This Row],[rxn     kapp_old        kapp_slack_ub   kapp_slack_lb]]," ",-1))</f>
        <v>0</v>
      </c>
      <c r="K1844" s="1">
        <f>_xlfn.XLOOKUP(SUBSTITUTE(Table5[[#This Row],[rxn]],"RXN-","ENZLOAD-"),ENZLOAD[name],ENZLOAD[flux],0)</f>
        <v>7.9561483754999997E-7</v>
      </c>
      <c r="L1844" s="1" t="str">
        <f>"'"&amp;Table5[[#This Row],[rxn]]&amp;"'"&amp;CHAR(9)&amp;IF(AND(Table5[[#This Row],[kapp_slack_ub]]&lt;&gt;0,Table5[[#This Row],[kapp_old]]&lt;$F$1),$F$1,Table5[[#This Row],[kapp_old]])</f>
        <v>'RXN-MTRI_c_FWD-rt5017'	27141.27779288</v>
      </c>
      <c r="M1844" s="1">
        <f>_xlfn.XLOOKUP(Table5[[#This Row],[rxn]],Table3[name],Table3[flux],$F$1)</f>
        <v>3.7929005255074E-5</v>
      </c>
      <c r="N1844" s="1">
        <f>IFERROR(Table5[[#This Row],[min flux]]/Table5[[#This Row],[associated enzload]],"")</f>
        <v>47.672571532064183</v>
      </c>
      <c r="O1844" s="1">
        <f>_xlfn.NUMBERVALUE(IF(Table5[[#This Row],[flux/enzload]]="","",ABS($N$1-Table5[[#This Row],[flux/enzload]])))</f>
        <v>1399916317611.28</v>
      </c>
      <c r="P1844" s="1">
        <f>Table5[[#This Row],[kapp_old]]+IFERROR(((Table5[[#This Row],[kapp_slack_ub]]-Table5[[#This Row],[kapp_slack_lb]])/Table5[[#This Row],[associated enzload]]),0)</f>
        <v>18766.18512686752</v>
      </c>
      <c r="Q1844" s="1" t="str">
        <f>"'"&amp;Table5[[#This Row],[rxn]]&amp;"'"&amp;CHAR(9)&amp;Table5[[#This Row],[kapp + (slack_ub - slack_lb)/enzload]]</f>
        <v>'RXN-MTRI_c_FWD-rt5017'	18766.1851268675</v>
      </c>
      <c r="R1844" s="1">
        <f>_xlfn.XLOOKUP(Table5[[#This Row],[rxn]],Table38[name],Table38[flux],0)</f>
        <v>3.8585456522999997E-5</v>
      </c>
      <c r="S1844" s="1">
        <f>_xlfn.XLOOKUP(SUBSTITUTE(Table5[[#This Row],[rxn]],"RXN-","ENZLOAD-"),Table38[name],Table38[flux],0)</f>
        <v>0</v>
      </c>
      <c r="T1844" s="1" t="b">
        <f>AND(Table5[[#This Row],[ENZLOAD flux in kapp-slack.gms]]=0,Table5[[#This Row],[flux in kapp-slack.gms]]&lt;&gt;0,NOT(Table5[[#This Row],[spont or unknown?]]))</f>
        <v>1</v>
      </c>
      <c r="U1844" s="1" t="b">
        <f>OR(_xlfn.TEXTAFTER(Table5[[#This Row],[rxn]],"-",-1)="SPONT",_xlfn.TEXTAFTER(Table5[[#This Row],[rxn]],"-",-1)="UNKNOWN")</f>
        <v>0</v>
      </c>
      <c r="V1844" s="1">
        <f>_xlfn.XLOOKUP(SUBSTITUTE(Table5[[#This Row],[rxn]],"RXN-","ENZLOAD-"),Table4[rxn],Table4[ub],0)</f>
        <v>0.97381516999999995</v>
      </c>
      <c r="W1844" s="1" t="b">
        <f>AND(Table5[[#This Row],[FVA ENZLOAD flux UB]]=0,Table5[[#This Row],[ENZ not made when it should be?]])</f>
        <v>0</v>
      </c>
    </row>
    <row r="1845" spans="1:23">
      <c r="A1845" s="1"/>
      <c r="B1845" s="1" t="str">
        <f>_xlfn.TEXTBEFORE(Table38[[#This Row],[all fluxes from kapp-slack]]," ",,,,"")</f>
        <v/>
      </c>
      <c r="C1845" s="1">
        <f>_xlfn.NUMBERVALUE(IFERROR(_xlfn.TEXTAFTER(Table38[[#This Row],[all fluxes from kapp-slack]]," ",-1,,,""),""))</f>
        <v>0</v>
      </c>
      <c r="F1845" s="1" t="s">
        <v>7019</v>
      </c>
      <c r="G1845" s="1" t="str">
        <f>_xlfn.TEXTBEFORE(Table5[[#This Row],[rxn     kapp_old        kapp_slack_ub   kapp_slack_lb]]," ")</f>
        <v>RXN-ALATRS_c_FWD-rt3605</v>
      </c>
      <c r="H1845" s="1">
        <f>_xlfn.NUMBERVALUE(_xlfn.TEXTBEFORE(TRIM(_xlfn.TEXTAFTER(_xlfn.TEXTBEFORE(Table5[[#This Row],[rxn     kapp_old        kapp_slack_ub   kapp_slack_lb]],Table5[[#This Row],[kapp_slack_lb]],-1),Table5[[#This Row],[rxn]]))," "))</f>
        <v>18.7505150181203</v>
      </c>
      <c r="I184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21.128547207614801</v>
      </c>
      <c r="J1845" s="1">
        <f>_xlfn.NUMBERVALUE(_xlfn.TEXTAFTER(Table5[[#This Row],[rxn     kapp_old        kapp_slack_ub   kapp_slack_lb]]," ",-1))</f>
        <v>0</v>
      </c>
      <c r="K1845" s="1">
        <f>_xlfn.XLOOKUP(SUBSTITUTE(Table5[[#This Row],[rxn]],"RXN-","ENZLOAD-"),ENZLOAD[name],ENZLOAD[flux],0)</f>
        <v>1.5109019792E-6</v>
      </c>
      <c r="L1845" s="1" t="str">
        <f>"'"&amp;Table5[[#This Row],[rxn]]&amp;"'"&amp;CHAR(9)&amp;IF(AND(Table5[[#This Row],[kapp_slack_ub]]&lt;&gt;0,Table5[[#This Row],[kapp_old]]&lt;$F$1),$F$1,Table5[[#This Row],[kapp_old]])</f>
        <v>'RXN-ALATRS_c_FWD-rt3605'	27141.27779288</v>
      </c>
      <c r="M1845" s="1">
        <f>_xlfn.XLOOKUP(Table5[[#This Row],[rxn]],Table3[name],Table3[flux],$F$1)</f>
        <v>7.4553132241834998E-5</v>
      </c>
      <c r="N1845" s="1">
        <f>IFERROR(Table5[[#This Row],[min flux]]/Table5[[#This Row],[associated enzload]],"")</f>
        <v>49.343460574000815</v>
      </c>
      <c r="O1845" s="1">
        <f>_xlfn.NUMBERVALUE(IF(Table5[[#This Row],[flux/enzload]]="","",ABS($N$1-Table5[[#This Row],[flux/enzload]])))</f>
        <v>1399916317609.6101</v>
      </c>
      <c r="P1845" s="1">
        <f>Table5[[#This Row],[kapp_old]]+IFERROR(((Table5[[#This Row],[kapp_slack_ub]]-Table5[[#This Row],[kapp_slack_lb]])/Table5[[#This Row],[associated enzload]]),0)</f>
        <v>13984080.918996688</v>
      </c>
      <c r="Q1845" s="1" t="str">
        <f>"'"&amp;Table5[[#This Row],[rxn]]&amp;"'"&amp;CHAR(9)&amp;Table5[[#This Row],[kapp + (slack_ub - slack_lb)/enzload]]</f>
        <v>'RXN-ALATRS_c_FWD-rt3605'	13984080.9189967</v>
      </c>
      <c r="R1845" s="1">
        <f>_xlfn.XLOOKUP(Table5[[#This Row],[rxn]],Table38[name],Table38[flux],0)</f>
        <v>5.4655497193869002E-2</v>
      </c>
      <c r="S1845" s="1">
        <f>_xlfn.XLOOKUP(SUBSTITUTE(Table5[[#This Row],[rxn]],"RXN-","ENZLOAD-"),Table38[name],Table38[flux],0)</f>
        <v>0</v>
      </c>
      <c r="T1845" s="1" t="b">
        <f>AND(Table5[[#This Row],[ENZLOAD flux in kapp-slack.gms]]=0,Table5[[#This Row],[flux in kapp-slack.gms]]&lt;&gt;0,NOT(Table5[[#This Row],[spont or unknown?]]))</f>
        <v>1</v>
      </c>
      <c r="U1845" s="1" t="b">
        <f>OR(_xlfn.TEXTAFTER(Table5[[#This Row],[rxn]],"-",-1)="SPONT",_xlfn.TEXTAFTER(Table5[[#This Row],[rxn]],"-",-1)="UNKNOWN")</f>
        <v>0</v>
      </c>
      <c r="V1845" s="1">
        <f>_xlfn.XLOOKUP(SUBSTITUTE(Table5[[#This Row],[rxn]],"RXN-","ENZLOAD-"),Table4[rxn],Table4[ub],0)</f>
        <v>0.40406693999999999</v>
      </c>
      <c r="W1845" s="1" t="b">
        <f>AND(Table5[[#This Row],[FVA ENZLOAD flux UB]]=0,Table5[[#This Row],[ENZ not made when it should be?]])</f>
        <v>0</v>
      </c>
    </row>
    <row r="1846" spans="1:23">
      <c r="A1846" s="1"/>
      <c r="B1846" s="1" t="str">
        <f>_xlfn.TEXTBEFORE(Table38[[#This Row],[all fluxes from kapp-slack]]," ",,,,"")</f>
        <v/>
      </c>
      <c r="C1846" s="1">
        <f>_xlfn.NUMBERVALUE(IFERROR(_xlfn.TEXTAFTER(Table38[[#This Row],[all fluxes from kapp-slack]]," ",-1,,,""),""))</f>
        <v>0</v>
      </c>
      <c r="F1846" s="1" t="s">
        <v>7315</v>
      </c>
      <c r="G1846" s="1" t="str">
        <f>_xlfn.TEXTBEFORE(Table5[[#This Row],[rxn     kapp_old        kapp_slack_ub   kapp_slack_lb]]," ")</f>
        <v>RXN-CHORM_c_FWD-rt1336</v>
      </c>
      <c r="H1846" s="1">
        <f>_xlfn.NUMBERVALUE(_xlfn.TEXTBEFORE(TRIM(_xlfn.TEXTAFTER(_xlfn.TEXTBEFORE(Table5[[#This Row],[rxn     kapp_old        kapp_slack_ub   kapp_slack_lb]],Table5[[#This Row],[kapp_slack_lb]],-1),Table5[[#This Row],[rxn]]))," "))</f>
        <v>19.221992098005401</v>
      </c>
      <c r="I184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12.553217834187601</v>
      </c>
      <c r="J1846" s="1">
        <f>_xlfn.NUMBERVALUE(_xlfn.TEXTAFTER(Table5[[#This Row],[rxn     kapp_old        kapp_slack_ub   kapp_slack_lb]]," ",-1))</f>
        <v>0</v>
      </c>
      <c r="K1846" s="1">
        <f>_xlfn.XLOOKUP(SUBSTITUTE(Table5[[#This Row],[rxn]],"RXN-","ENZLOAD-"),ENZLOAD[name],ENZLOAD[flux],0)</f>
        <v>9.819426773E-7</v>
      </c>
      <c r="L1846" s="1" t="str">
        <f>"'"&amp;Table5[[#This Row],[rxn]]&amp;"'"&amp;CHAR(9)&amp;IF(AND(Table5[[#This Row],[kapp_slack_ub]]&lt;&gt;0,Table5[[#This Row],[kapp_old]]&lt;$F$1),$F$1,Table5[[#This Row],[kapp_old]])</f>
        <v>'RXN-CHORM_c_FWD-rt1336'	27141.27779288</v>
      </c>
      <c r="M1846" s="1">
        <f>_xlfn.XLOOKUP(Table5[[#This Row],[rxn]],Table3[name],Table3[flux],$F$1)</f>
        <v>4.9670774694092002E-5</v>
      </c>
      <c r="N1846" s="1">
        <f>IFERROR(Table5[[#This Row],[min flux]]/Table5[[#This Row],[associated enzload]],"")</f>
        <v>50.584189731593412</v>
      </c>
      <c r="O1846" s="1">
        <f>_xlfn.NUMBERVALUE(IF(Table5[[#This Row],[flux/enzload]]="","",ABS($N$1-Table5[[#This Row],[flux/enzload]])))</f>
        <v>1399916317608.3701</v>
      </c>
      <c r="P1846" s="1">
        <f>Table5[[#This Row],[kapp_old]]+IFERROR(((Table5[[#This Row],[kapp_slack_ub]]-Table5[[#This Row],[kapp_slack_lb]])/Table5[[#This Row],[associated enzload]]),0)</f>
        <v>12784083.021627096</v>
      </c>
      <c r="Q1846" s="1" t="str">
        <f>"'"&amp;Table5[[#This Row],[rxn]]&amp;"'"&amp;CHAR(9)&amp;Table5[[#This Row],[kapp + (slack_ub - slack_lb)/enzload]]</f>
        <v>'RXN-CHORM_c_FWD-rt1336'	12784083.0216271</v>
      </c>
      <c r="R1846" s="1">
        <f>_xlfn.XLOOKUP(Table5[[#This Row],[rxn]],Table38[name],Table38[flux],0)</f>
        <v>3.2472765655330998E-2</v>
      </c>
      <c r="S1846" s="1">
        <f>_xlfn.XLOOKUP(SUBSTITUTE(Table5[[#This Row],[rxn]],"RXN-","ENZLOAD-"),Table38[name],Table38[flux],0)</f>
        <v>0</v>
      </c>
      <c r="T1846" s="1" t="b">
        <f>AND(Table5[[#This Row],[ENZLOAD flux in kapp-slack.gms]]=0,Table5[[#This Row],[flux in kapp-slack.gms]]&lt;&gt;0,NOT(Table5[[#This Row],[spont or unknown?]]))</f>
        <v>1</v>
      </c>
      <c r="U1846" s="1" t="b">
        <f>OR(_xlfn.TEXTAFTER(Table5[[#This Row],[rxn]],"-",-1)="SPONT",_xlfn.TEXTAFTER(Table5[[#This Row],[rxn]],"-",-1)="UNKNOWN")</f>
        <v>0</v>
      </c>
      <c r="V1846" s="1">
        <f>_xlfn.XLOOKUP(SUBSTITUTE(Table5[[#This Row],[rxn]],"RXN-","ENZLOAD-"),Table4[rxn],Table4[ub],0)</f>
        <v>1.3183848</v>
      </c>
      <c r="W1846" s="1" t="b">
        <f>AND(Table5[[#This Row],[FVA ENZLOAD flux UB]]=0,Table5[[#This Row],[ENZ not made when it should be?]])</f>
        <v>0</v>
      </c>
    </row>
    <row r="1847" spans="1:23">
      <c r="A1847" s="1"/>
      <c r="B1847" s="1" t="str">
        <f>_xlfn.TEXTBEFORE(Table38[[#This Row],[all fluxes from kapp-slack]]," ",,,,"")</f>
        <v/>
      </c>
      <c r="C1847" s="1">
        <f>_xlfn.NUMBERVALUE(IFERROR(_xlfn.TEXTAFTER(Table38[[#This Row],[all fluxes from kapp-slack]]," ",-1,,,""),""))</f>
        <v>0</v>
      </c>
      <c r="F1847" s="1" t="s">
        <v>9584</v>
      </c>
      <c r="G1847" s="1" t="str">
        <f>_xlfn.TEXTBEFORE(Table5[[#This Row],[rxn     kapp_old        kapp_slack_ub   kapp_slack_lb]]," ")</f>
        <v>RXN-RBFK_c_FWD-rt0930_c</v>
      </c>
      <c r="H1847" s="1">
        <f>_xlfn.NUMBERVALUE(_xlfn.TEXTBEFORE(TRIM(_xlfn.TEXTAFTER(_xlfn.TEXTBEFORE(Table5[[#This Row],[rxn     kapp_old        kapp_slack_ub   kapp_slack_lb]],Table5[[#This Row],[kapp_slack_lb]],-1),Table5[[#This Row],[rxn]]))," "))</f>
        <v>19.802501395284601</v>
      </c>
      <c r="I184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1.5491166078745001E-2</v>
      </c>
      <c r="J1847" s="1">
        <f>_xlfn.NUMBERVALUE(_xlfn.TEXTAFTER(Table5[[#This Row],[rxn     kapp_old        kapp_slack_ub   kapp_slack_lb]]," ",-1))</f>
        <v>0</v>
      </c>
      <c r="K1847" s="1">
        <f>_xlfn.XLOOKUP(SUBSTITUTE(Table5[[#This Row],[rxn]],"RXN-","ENZLOAD-"),ENZLOAD[name],ENZLOAD[flux],0)</f>
        <v>7.2907409979999996E-7</v>
      </c>
      <c r="L1847" s="1" t="str">
        <f>"'"&amp;Table5[[#This Row],[rxn]]&amp;"'"&amp;CHAR(9)&amp;IF(AND(Table5[[#This Row],[kapp_slack_ub]]&lt;&gt;0,Table5[[#This Row],[kapp_old]]&lt;$F$1),$F$1,Table5[[#This Row],[kapp_old]])</f>
        <v>'RXN-RBFK_c_FWD-rt0930_c'	27141.27779288</v>
      </c>
      <c r="M1847" s="1">
        <f>_xlfn.XLOOKUP(Table5[[#This Row],[rxn]],Table3[name],Table3[flux],$F$1)</f>
        <v>3.7963845500295999E-5</v>
      </c>
      <c r="N1847" s="1">
        <f>IFERROR(Table5[[#This Row],[min flux]]/Table5[[#This Row],[associated enzload]],"")</f>
        <v>52.071312793459903</v>
      </c>
      <c r="O1847" s="1">
        <f>_xlfn.NUMBERVALUE(IF(Table5[[#This Row],[flux/enzload]]="","",ABS($N$1-Table5[[#This Row],[flux/enzload]])))</f>
        <v>1399916317606.8799</v>
      </c>
      <c r="P1847" s="1">
        <f>Table5[[#This Row],[kapp_old]]+IFERROR(((Table5[[#This Row],[kapp_slack_ub]]-Table5[[#This Row],[kapp_slack_lb]])/Table5[[#This Row],[associated enzload]]),0)</f>
        <v>21267.527640711774</v>
      </c>
      <c r="Q1847" s="1" t="str">
        <f>"'"&amp;Table5[[#This Row],[rxn]]&amp;"'"&amp;CHAR(9)&amp;Table5[[#This Row],[kapp + (slack_ub - slack_lb)/enzload]]</f>
        <v>'RXN-RBFK_c_FWD-rt0930_c'	21267.5276407118</v>
      </c>
      <c r="R1847" s="1">
        <f>_xlfn.XLOOKUP(Table5[[#This Row],[rxn]],Table38[name],Table38[flux],0)</f>
        <v>4.0072673990999999E-5</v>
      </c>
      <c r="S1847" s="1">
        <f>_xlfn.XLOOKUP(SUBSTITUTE(Table5[[#This Row],[rxn]],"RXN-","ENZLOAD-"),Table38[name],Table38[flux],0)</f>
        <v>0</v>
      </c>
      <c r="T1847" s="1" t="b">
        <f>AND(Table5[[#This Row],[ENZLOAD flux in kapp-slack.gms]]=0,Table5[[#This Row],[flux in kapp-slack.gms]]&lt;&gt;0,NOT(Table5[[#This Row],[spont or unknown?]]))</f>
        <v>1</v>
      </c>
      <c r="U1847" s="1" t="b">
        <f>OR(_xlfn.TEXTAFTER(Table5[[#This Row],[rxn]],"-",-1)="SPONT",_xlfn.TEXTAFTER(Table5[[#This Row],[rxn]],"-",-1)="UNKNOWN")</f>
        <v>0</v>
      </c>
      <c r="V1847" s="1">
        <f>_xlfn.XLOOKUP(SUBSTITUTE(Table5[[#This Row],[rxn]],"RXN-","ENZLOAD-"),Table4[rxn],Table4[ub],0)</f>
        <v>1.6055206200000001</v>
      </c>
      <c r="W1847" s="1" t="b">
        <f>AND(Table5[[#This Row],[FVA ENZLOAD flux UB]]=0,Table5[[#This Row],[ENZ not made when it should be?]])</f>
        <v>0</v>
      </c>
    </row>
    <row r="1848" spans="1:23" hidden="1">
      <c r="A1848" s="1"/>
      <c r="B1848" s="1" t="str">
        <f>_xlfn.TEXTBEFORE(Table38[[#This Row],[all fluxes from kapp-slack]]," ",,,,"")</f>
        <v/>
      </c>
      <c r="C1848" s="1">
        <f>_xlfn.NUMBERVALUE(IFERROR(_xlfn.TEXTAFTER(Table38[[#This Row],[all fluxes from kapp-slack]]," ",-1,,,""),""))</f>
        <v>0</v>
      </c>
      <c r="F1848" s="1" t="s">
        <v>6604</v>
      </c>
      <c r="G1848" s="1" t="str">
        <f>_xlfn.TEXTBEFORE(Table5[[#This Row],[rxn     kapp_old        kapp_slack_ub   kapp_slack_lb]]," ")</f>
        <v>RXN-AATA_c_FWD-rt0172</v>
      </c>
      <c r="H1848" s="1">
        <f>_xlfn.NUMBERVALUE(_xlfn.TEXTBEFORE(TRIM(_xlfn.TEXTAFTER(_xlfn.TEXTBEFORE(Table5[[#This Row],[rxn     kapp_old        kapp_slack_ub   kapp_slack_lb]],Table5[[#This Row],[kapp_slack_lb]],-1),Table5[[#This Row],[rxn]]))," "))</f>
        <v>20.645359744352199</v>
      </c>
      <c r="I184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848" s="1">
        <f>_xlfn.NUMBERVALUE(_xlfn.TEXTAFTER(Table5[[#This Row],[rxn     kapp_old        kapp_slack_ub   kapp_slack_lb]]," ",-1))</f>
        <v>0</v>
      </c>
      <c r="K1848" s="1">
        <f>_xlfn.XLOOKUP(SUBSTITUTE(Table5[[#This Row],[rxn]],"RXN-","ENZLOAD-"),ENZLOAD[name],ENZLOAD[flux],0)</f>
        <v>8.4643688992000001E-7</v>
      </c>
      <c r="L1848" s="1" t="str">
        <f>"'"&amp;Table5[[#This Row],[rxn]]&amp;"'"&amp;CHAR(9)&amp;IF(AND(Table5[[#This Row],[kapp_slack_ub]]&lt;&gt;0,Table5[[#This Row],[kapp_old]]&lt;$F$1),$F$1,Table5[[#This Row],[kapp_old]])</f>
        <v>'RXN-AATA_c_FWD-rt0172'	20.6453597443522</v>
      </c>
      <c r="M1848" s="1">
        <f>_xlfn.XLOOKUP(Table5[[#This Row],[rxn]],Table3[name],Table3[flux],$F$1)</f>
        <v>4.59868265612869E-5</v>
      </c>
      <c r="N1848" s="1">
        <f>IFERROR(Table5[[#This Row],[min flux]]/Table5[[#This Row],[associated enzload]],"")</f>
        <v>54.329894064084669</v>
      </c>
      <c r="O1848" s="1">
        <f>_xlfn.NUMBERVALUE(IF(Table5[[#This Row],[flux/enzload]]="","",ABS($N$1-Table5[[#This Row],[flux/enzload]])))</f>
        <v>1399916317604.6201</v>
      </c>
      <c r="P1848" s="1">
        <f>Table5[[#This Row],[kapp_old]]+IFERROR(((Table5[[#This Row],[kapp_slack_ub]]-Table5[[#This Row],[kapp_slack_lb]])/Table5[[#This Row],[associated enzload]]),0)</f>
        <v>20.645359744352199</v>
      </c>
      <c r="Q1848" s="1" t="str">
        <f>"'"&amp;Table5[[#This Row],[rxn]]&amp;"'"&amp;CHAR(9)&amp;Table5[[#This Row],[kapp + (slack_ub - slack_lb)/enzload]]</f>
        <v>'RXN-AATA_c_FWD-rt0172'	20.6453597443522</v>
      </c>
      <c r="R1848" s="1">
        <f>_xlfn.XLOOKUP(Table5[[#This Row],[rxn]],Table38[name],Table38[flux],0)</f>
        <v>0</v>
      </c>
      <c r="S1848" s="1">
        <f>_xlfn.XLOOKUP(SUBSTITUTE(Table5[[#This Row],[rxn]],"RXN-","ENZLOAD-"),Table38[name],Table38[flux],0)</f>
        <v>0</v>
      </c>
      <c r="T1848" s="1" t="b">
        <f>AND(Table5[[#This Row],[ENZLOAD flux in kapp-slack.gms]]=0,Table5[[#This Row],[flux in kapp-slack.gms]]&lt;&gt;0,NOT(Table5[[#This Row],[spont or unknown?]]))</f>
        <v>0</v>
      </c>
      <c r="U1848" s="1" t="b">
        <f>OR(_xlfn.TEXTAFTER(Table5[[#This Row],[rxn]],"-",-1)="SPONT",_xlfn.TEXTAFTER(Table5[[#This Row],[rxn]],"-",-1)="UNKNOWN")</f>
        <v>0</v>
      </c>
      <c r="V1848" s="1">
        <f>_xlfn.XLOOKUP(SUBSTITUTE(Table5[[#This Row],[rxn]],"RXN-","ENZLOAD-"),Table4[rxn],Table4[ub],0)</f>
        <v>0.89097742000000002</v>
      </c>
      <c r="W1848" s="1" t="b">
        <f>AND(Table5[[#This Row],[FVA ENZLOAD flux UB]]=0,Table5[[#This Row],[ENZ not made when it should be?]])</f>
        <v>0</v>
      </c>
    </row>
    <row r="1849" spans="1:23" hidden="1">
      <c r="A1849" s="1"/>
      <c r="B1849" s="1" t="str">
        <f>_xlfn.TEXTBEFORE(Table38[[#This Row],[all fluxes from kapp-slack]]," ",,,,"")</f>
        <v/>
      </c>
      <c r="C1849" s="1">
        <f>_xlfn.NUMBERVALUE(IFERROR(_xlfn.TEXTAFTER(Table38[[#This Row],[all fluxes from kapp-slack]]," ",-1,,,""),""))</f>
        <v>0</v>
      </c>
      <c r="F1849" s="1" t="s">
        <v>9129</v>
      </c>
      <c r="G1849" s="1" t="str">
        <f>_xlfn.TEXTBEFORE(Table5[[#This Row],[rxn     kapp_old        kapp_slack_ub   kapp_slack_lb]]," ")</f>
        <v>RXN-P5CR_c_FWD-rt5064</v>
      </c>
      <c r="H1849" s="1">
        <f>_xlfn.NUMBERVALUE(_xlfn.TEXTBEFORE(TRIM(_xlfn.TEXTAFTER(_xlfn.TEXTBEFORE(Table5[[#This Row],[rxn     kapp_old        kapp_slack_ub   kapp_slack_lb]],Table5[[#This Row],[kapp_slack_lb]],-1),Table5[[#This Row],[rxn]]))," "))</f>
        <v>39718.845458800497</v>
      </c>
      <c r="I184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849" s="1">
        <f>_xlfn.NUMBERVALUE(_xlfn.TEXTAFTER(Table5[[#This Row],[rxn     kapp_old        kapp_slack_ub   kapp_slack_lb]]," ",-1))</f>
        <v>0</v>
      </c>
      <c r="K1849" s="1">
        <f>_xlfn.XLOOKUP(SUBSTITUTE(Table5[[#This Row],[rxn]],"RXN-","ENZLOAD-"),ENZLOAD[name],ENZLOAD[flux],0)</f>
        <v>6.4841154626999997E-7</v>
      </c>
      <c r="L1849" s="1" t="str">
        <f>"'"&amp;Table5[[#This Row],[rxn]]&amp;"'"&amp;CHAR(9)&amp;IF(AND(Table5[[#This Row],[kapp_slack_ub]]&lt;&gt;0,Table5[[#This Row],[kapp_old]]&lt;$F$1),$F$1,Table5[[#This Row],[kapp_old]])</f>
        <v>'RXN-P5CR_c_FWD-rt5064'	39718.8454588005</v>
      </c>
      <c r="M1849" s="1">
        <f>_xlfn.XLOOKUP(Table5[[#This Row],[rxn]],Table3[name],Table3[flux],$F$1)</f>
        <v>3.5864406194292002E-5</v>
      </c>
      <c r="N1849" s="1">
        <f>IFERROR(Table5[[#This Row],[min flux]]/Table5[[#This Row],[associated enzload]],"")</f>
        <v>55.311177601020056</v>
      </c>
      <c r="O1849" s="1">
        <f>_xlfn.NUMBERVALUE(IF(Table5[[#This Row],[flux/enzload]]="","",ABS($N$1-Table5[[#This Row],[flux/enzload]])))</f>
        <v>1399916317603.6399</v>
      </c>
      <c r="P1849" s="1">
        <f>Table5[[#This Row],[kapp_old]]+IFERROR(((Table5[[#This Row],[kapp_slack_ub]]-Table5[[#This Row],[kapp_slack_lb]])/Table5[[#This Row],[associated enzload]]),0)</f>
        <v>39718.845458800497</v>
      </c>
      <c r="Q1849" s="1" t="str">
        <f>"'"&amp;Table5[[#This Row],[rxn]]&amp;"'"&amp;CHAR(9)&amp;Table5[[#This Row],[kapp + (slack_ub - slack_lb)/enzload]]</f>
        <v>'RXN-P5CR_c_FWD-rt5064'	39718.8454588005</v>
      </c>
      <c r="R1849" s="1">
        <f>_xlfn.XLOOKUP(Table5[[#This Row],[rxn]],Table38[name],Table38[flux],0)</f>
        <v>2.6742467588584999E-2</v>
      </c>
      <c r="S1849" s="1">
        <f>_xlfn.XLOOKUP(SUBSTITUTE(Table5[[#This Row],[rxn]],"RXN-","ENZLOAD-"),Table38[name],Table38[flux],0)</f>
        <v>2.6027991099999999E-7</v>
      </c>
      <c r="T1849" s="1" t="b">
        <f>AND(Table5[[#This Row],[ENZLOAD flux in kapp-slack.gms]]=0,Table5[[#This Row],[flux in kapp-slack.gms]]&lt;&gt;0,NOT(Table5[[#This Row],[spont or unknown?]]))</f>
        <v>0</v>
      </c>
      <c r="U1849" s="1" t="b">
        <f>OR(_xlfn.TEXTAFTER(Table5[[#This Row],[rxn]],"-",-1)="SPONT",_xlfn.TEXTAFTER(Table5[[#This Row],[rxn]],"-",-1)="UNKNOWN")</f>
        <v>0</v>
      </c>
      <c r="V1849" s="1">
        <f>_xlfn.XLOOKUP(SUBSTITUTE(Table5[[#This Row],[rxn]],"RXN-","ENZLOAD-"),Table4[rxn],Table4[ub],0)</f>
        <v>1.2188066799999999</v>
      </c>
      <c r="W1849" s="1" t="b">
        <f>AND(Table5[[#This Row],[FVA ENZLOAD flux UB]]=0,Table5[[#This Row],[ENZ not made when it should be?]])</f>
        <v>0</v>
      </c>
    </row>
    <row r="1850" spans="1:23">
      <c r="A1850" s="1"/>
      <c r="B1850" s="1" t="str">
        <f>_xlfn.TEXTBEFORE(Table38[[#This Row],[all fluxes from kapp-slack]]," ",,,,"")</f>
        <v/>
      </c>
      <c r="C1850" s="1">
        <f>_xlfn.NUMBERVALUE(IFERROR(_xlfn.TEXTAFTER(Table38[[#This Row],[all fluxes from kapp-slack]]," ",-1,,,""),""))</f>
        <v>0</v>
      </c>
      <c r="F1850" s="1" t="s">
        <v>8798</v>
      </c>
      <c r="G1850" s="1" t="str">
        <f>_xlfn.TEXTBEFORE(Table5[[#This Row],[rxn     kapp_old        kapp_slack_ub   kapp_slack_lb]]," ")</f>
        <v>RXN-MDRPD_c_FWD-rt7461</v>
      </c>
      <c r="H1850" s="1">
        <f>_xlfn.NUMBERVALUE(_xlfn.TEXTBEFORE(TRIM(_xlfn.TEXTAFTER(_xlfn.TEXTBEFORE(Table5[[#This Row],[rxn     kapp_old        kapp_slack_ub   kapp_slack_lb]],Table5[[#This Row],[kapp_slack_lb]],-1),Table5[[#This Row],[rxn]]))," "))</f>
        <v>21.033433753189701</v>
      </c>
      <c r="I185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1.4916242309148999E-2</v>
      </c>
      <c r="J1850" s="1">
        <f>_xlfn.NUMBERVALUE(_xlfn.TEXTAFTER(Table5[[#This Row],[rxn     kapp_old        kapp_slack_ub   kapp_slack_lb]]," ",-1))</f>
        <v>0</v>
      </c>
      <c r="K1850" s="1">
        <f>_xlfn.XLOOKUP(SUBSTITUTE(Table5[[#This Row],[rxn]],"RXN-","ENZLOAD-"),ENZLOAD[name],ENZLOAD[flux],0)</f>
        <v>6.8524341607999905E-7</v>
      </c>
      <c r="L1850" s="1" t="str">
        <f>"'"&amp;Table5[[#This Row],[rxn]]&amp;"'"&amp;CHAR(9)&amp;IF(AND(Table5[[#This Row],[kapp_slack_ub]]&lt;&gt;0,Table5[[#This Row],[kapp_old]]&lt;$F$1),$F$1,Table5[[#This Row],[kapp_old]])</f>
        <v>'RXN-MDRPD_c_FWD-rt7461'	27141.27779288</v>
      </c>
      <c r="M1850" s="1">
        <f>_xlfn.XLOOKUP(Table5[[#This Row],[rxn]],Table3[name],Table3[flux],$F$1)</f>
        <v>3.7929005255074E-5</v>
      </c>
      <c r="N1850" s="1">
        <f>IFERROR(Table5[[#This Row],[min flux]]/Table5[[#This Row],[associated enzload]],"")</f>
        <v>55.35114145576258</v>
      </c>
      <c r="O1850" s="1">
        <f>_xlfn.NUMBERVALUE(IF(Table5[[#This Row],[flux/enzload]]="","",ABS($N$1-Table5[[#This Row],[flux/enzload]])))</f>
        <v>1399916317603.6001</v>
      </c>
      <c r="P1850" s="1">
        <f>Table5[[#This Row],[kapp_old]]+IFERROR(((Table5[[#This Row],[kapp_slack_ub]]-Table5[[#This Row],[kapp_slack_lb]])/Table5[[#This Row],[associated enzload]]),0)</f>
        <v>21788.834421143627</v>
      </c>
      <c r="Q1850" s="1" t="str">
        <f>"'"&amp;Table5[[#This Row],[rxn]]&amp;"'"&amp;CHAR(9)&amp;Table5[[#This Row],[kapp + (slack_ub - slack_lb)/enzload]]</f>
        <v>'RXN-MDRPD_c_FWD-rt7461'	21788.8344211436</v>
      </c>
      <c r="R1850" s="1">
        <f>_xlfn.XLOOKUP(Table5[[#This Row],[rxn]],Table38[name],Table38[flux],0)</f>
        <v>3.8585456522999997E-5</v>
      </c>
      <c r="S1850" s="1">
        <f>_xlfn.XLOOKUP(SUBSTITUTE(Table5[[#This Row],[rxn]],"RXN-","ENZLOAD-"),Table38[name],Table38[flux],0)</f>
        <v>0</v>
      </c>
      <c r="T1850" s="1" t="b">
        <f>AND(Table5[[#This Row],[ENZLOAD flux in kapp-slack.gms]]=0,Table5[[#This Row],[flux in kapp-slack.gms]]&lt;&gt;0,NOT(Table5[[#This Row],[spont or unknown?]]))</f>
        <v>1</v>
      </c>
      <c r="U1850" s="1" t="b">
        <f>OR(_xlfn.TEXTAFTER(Table5[[#This Row],[rxn]],"-",-1)="SPONT",_xlfn.TEXTAFTER(Table5[[#This Row],[rxn]],"-",-1)="UNKNOWN")</f>
        <v>0</v>
      </c>
      <c r="V1850" s="1">
        <f>_xlfn.XLOOKUP(SUBSTITUTE(Table5[[#This Row],[rxn]],"RXN-","ENZLOAD-"),Table4[rxn],Table4[ub],0)</f>
        <v>1.56804728</v>
      </c>
      <c r="W1850" s="1" t="b">
        <f>AND(Table5[[#This Row],[FVA ENZLOAD flux UB]]=0,Table5[[#This Row],[ENZ not made when it should be?]])</f>
        <v>0</v>
      </c>
    </row>
    <row r="1851" spans="1:23">
      <c r="A1851" s="1"/>
      <c r="B1851" s="1" t="str">
        <f>_xlfn.TEXTBEFORE(Table38[[#This Row],[all fluxes from kapp-slack]]," ",,,,"")</f>
        <v/>
      </c>
      <c r="C1851" s="1">
        <f>_xlfn.NUMBERVALUE(IFERROR(_xlfn.TEXTAFTER(Table38[[#This Row],[all fluxes from kapp-slack]]," ",-1,,,""),""))</f>
        <v>0</v>
      </c>
      <c r="F1851" s="1" t="s">
        <v>9479</v>
      </c>
      <c r="G1851" s="1" t="str">
        <f>_xlfn.TEXTBEFORE(Table5[[#This Row],[rxn     kapp_old        kapp_slack_ub   kapp_slack_lb]]," ")</f>
        <v>RXN-PRMICI_c_FWD-rt3242_c</v>
      </c>
      <c r="H1851" s="1">
        <f>_xlfn.NUMBERVALUE(_xlfn.TEXTBEFORE(TRIM(_xlfn.TEXTAFTER(_xlfn.TEXTBEFORE(Table5[[#This Row],[rxn     kapp_old        kapp_slack_ub   kapp_slack_lb]],Table5[[#This Row],[kapp_slack_lb]],-1),Table5[[#This Row],[rxn]]))," "))</f>
        <v>21.395046608346799</v>
      </c>
      <c r="I185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4.5621945987134502</v>
      </c>
      <c r="J1851" s="1">
        <f>_xlfn.NUMBERVALUE(_xlfn.TEXTAFTER(Table5[[#This Row],[rxn     kapp_old        kapp_slack_ub   kapp_slack_lb]]," ",-1))</f>
        <v>0</v>
      </c>
      <c r="K1851" s="1">
        <f>_xlfn.XLOOKUP(SUBSTITUTE(Table5[[#This Row],[rxn]],"RXN-","ENZLOAD-"),ENZLOAD[name],ENZLOAD[flux],0)</f>
        <v>2.7397640404000002E-7</v>
      </c>
      <c r="L1851" s="1" t="str">
        <f>"'"&amp;Table5[[#This Row],[rxn]]&amp;"'"&amp;CHAR(9)&amp;IF(AND(Table5[[#This Row],[kapp_slack_ub]]&lt;&gt;0,Table5[[#This Row],[kapp_old]]&lt;$F$1),$F$1,Table5[[#This Row],[kapp_old]])</f>
        <v>'RXN-PRMICI_c_FWD-rt3242_c'	27141.27779288</v>
      </c>
      <c r="M1851" s="1">
        <f>_xlfn.XLOOKUP(Table5[[#This Row],[rxn]],Table3[name],Table3[flux],$F$1)</f>
        <v>1.5425626142166001E-5</v>
      </c>
      <c r="N1851" s="1">
        <f>IFERROR(Table5[[#This Row],[min flux]]/Table5[[#This Row],[associated enzload]],"")</f>
        <v>56.302754232491822</v>
      </c>
      <c r="O1851" s="1">
        <f>_xlfn.NUMBERVALUE(IF(Table5[[#This Row],[flux/enzload]]="","",ABS($N$1-Table5[[#This Row],[flux/enzload]])))</f>
        <v>1399916317602.6499</v>
      </c>
      <c r="P1851" s="1">
        <f>Table5[[#This Row],[kapp_old]]+IFERROR(((Table5[[#This Row],[kapp_slack_ub]]-Table5[[#This Row],[kapp_slack_lb]])/Table5[[#This Row],[associated enzload]]),0)</f>
        <v>16651800.641143212</v>
      </c>
      <c r="Q1851" s="1" t="str">
        <f>"'"&amp;Table5[[#This Row],[rxn]]&amp;"'"&amp;CHAR(9)&amp;Table5[[#This Row],[kapp + (slack_ub - slack_lb)/enzload]]</f>
        <v>'RXN-PRMICI_c_FWD-rt3242_c'	16651800.6411432</v>
      </c>
      <c r="R1851" s="1">
        <f>_xlfn.XLOOKUP(Table5[[#This Row],[rxn]],Table38[name],Table38[flux],0)</f>
        <v>1.1801521971089E-2</v>
      </c>
      <c r="S1851" s="1">
        <f>_xlfn.XLOOKUP(SUBSTITUTE(Table5[[#This Row],[rxn]],"RXN-","ENZLOAD-"),Table38[name],Table38[flux],0)</f>
        <v>0</v>
      </c>
      <c r="T1851" s="1" t="b">
        <f>AND(Table5[[#This Row],[ENZLOAD flux in kapp-slack.gms]]=0,Table5[[#This Row],[flux in kapp-slack.gms]]&lt;&gt;0,NOT(Table5[[#This Row],[spont or unknown?]]))</f>
        <v>1</v>
      </c>
      <c r="U1851" s="1" t="b">
        <f>OR(_xlfn.TEXTAFTER(Table5[[#This Row],[rxn]],"-",-1)="SPONT",_xlfn.TEXTAFTER(Table5[[#This Row],[rxn]],"-",-1)="UNKNOWN")</f>
        <v>0</v>
      </c>
      <c r="V1851" s="1">
        <f>_xlfn.XLOOKUP(SUBSTITUTE(Table5[[#This Row],[rxn]],"RXN-","ENZLOAD-"),Table4[rxn],Table4[ub],0)</f>
        <v>1.51945928</v>
      </c>
      <c r="W1851" s="1" t="b">
        <f>AND(Table5[[#This Row],[FVA ENZLOAD flux UB]]=0,Table5[[#This Row],[ENZ not made when it should be?]])</f>
        <v>0</v>
      </c>
    </row>
    <row r="1852" spans="1:23">
      <c r="A1852" s="1"/>
      <c r="B1852" s="1" t="str">
        <f>_xlfn.TEXTBEFORE(Table38[[#This Row],[all fluxes from kapp-slack]]," ",,,,"")</f>
        <v/>
      </c>
      <c r="C1852" s="1">
        <f>_xlfn.NUMBERVALUE(IFERROR(_xlfn.TEXTAFTER(Table38[[#This Row],[all fluxes from kapp-slack]]," ",-1,,,""),""))</f>
        <v>0</v>
      </c>
      <c r="F1852" s="1" t="s">
        <v>6963</v>
      </c>
      <c r="G1852" s="1" t="str">
        <f>_xlfn.TEXTBEFORE(Table5[[#This Row],[rxn     kapp_old        kapp_slack_ub   kapp_slack_lb]]," ")</f>
        <v>RXN-ADSK_c_FWD-rt0341</v>
      </c>
      <c r="H1852" s="1">
        <f>_xlfn.NUMBERVALUE(_xlfn.TEXTBEFORE(TRIM(_xlfn.TEXTAFTER(_xlfn.TEXTBEFORE(Table5[[#This Row],[rxn     kapp_old        kapp_slack_ub   kapp_slack_lb]],Table5[[#This Row],[kapp_slack_lb]],-1),Table5[[#This Row],[rxn]]))," "))</f>
        <v>21.699383690395599</v>
      </c>
      <c r="I185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5.1260715223940299</v>
      </c>
      <c r="J1852" s="1">
        <f>_xlfn.NUMBERVALUE(_xlfn.TEXTAFTER(Table5[[#This Row],[rxn     kapp_old        kapp_slack_ub   kapp_slack_lb]]," ",-1))</f>
        <v>0</v>
      </c>
      <c r="K1852" s="1">
        <f>_xlfn.XLOOKUP(SUBSTITUTE(Table5[[#This Row],[rxn]],"RXN-","ENZLOAD-"),ENZLOAD[name],ENZLOAD[flux],0)</f>
        <v>1.7329249510299999E-6</v>
      </c>
      <c r="L1852" s="1" t="str">
        <f>"'"&amp;Table5[[#This Row],[rxn]]&amp;"'"&amp;CHAR(9)&amp;IF(AND(Table5[[#This Row],[kapp_slack_ub]]&lt;&gt;0,Table5[[#This Row],[kapp_old]]&lt;$F$1),$F$1,Table5[[#This Row],[kapp_old]])</f>
        <v>'RXN-ADSK_c_FWD-rt0341'	27141.27779288</v>
      </c>
      <c r="M1852" s="1">
        <f>_xlfn.XLOOKUP(Table5[[#This Row],[rxn]],Table3[name],Table3[flux],$F$1)</f>
        <v>9.8956324786999994E-5</v>
      </c>
      <c r="N1852" s="1">
        <f>IFERROR(Table5[[#This Row],[min flux]]/Table5[[#This Row],[associated enzload]],"")</f>
        <v>57.103641290514773</v>
      </c>
      <c r="O1852" s="1">
        <f>_xlfn.NUMBERVALUE(IF(Table5[[#This Row],[flux/enzload]]="","",ABS($N$1-Table5[[#This Row],[flux/enzload]])))</f>
        <v>1399916317601.8501</v>
      </c>
      <c r="P1852" s="1">
        <f>Table5[[#This Row],[kapp_old]]+IFERROR(((Table5[[#This Row],[kapp_slack_ub]]-Table5[[#This Row],[kapp_slack_lb]])/Table5[[#This Row],[associated enzload]]),0)</f>
        <v>2958067.585529679</v>
      </c>
      <c r="Q1852" s="1" t="str">
        <f>"'"&amp;Table5[[#This Row],[rxn]]&amp;"'"&amp;CHAR(9)&amp;Table5[[#This Row],[kapp + (slack_ub - slack_lb)/enzload]]</f>
        <v>'RXN-ADSK_c_FWD-rt0341'	2958067.58552968</v>
      </c>
      <c r="R1852" s="1">
        <f>_xlfn.XLOOKUP(Table5[[#This Row],[rxn]],Table38[name],Table38[flux],0)</f>
        <v>1.3260163368298E-2</v>
      </c>
      <c r="S1852" s="1">
        <f>_xlfn.XLOOKUP(SUBSTITUTE(Table5[[#This Row],[rxn]],"RXN-","ENZLOAD-"),Table38[name],Table38[flux],0)</f>
        <v>0</v>
      </c>
      <c r="T1852" s="1" t="b">
        <f>AND(Table5[[#This Row],[ENZLOAD flux in kapp-slack.gms]]=0,Table5[[#This Row],[flux in kapp-slack.gms]]&lt;&gt;0,NOT(Table5[[#This Row],[spont or unknown?]]))</f>
        <v>1</v>
      </c>
      <c r="U1852" s="1" t="b">
        <f>OR(_xlfn.TEXTAFTER(Table5[[#This Row],[rxn]],"-",-1)="SPONT",_xlfn.TEXTAFTER(Table5[[#This Row],[rxn]],"-",-1)="UNKNOWN")</f>
        <v>0</v>
      </c>
      <c r="V1852" s="1">
        <f>_xlfn.XLOOKUP(SUBSTITUTE(Table5[[#This Row],[rxn]],"RXN-","ENZLOAD-"),Table4[rxn],Table4[ub],0)</f>
        <v>1.8613403500000001</v>
      </c>
      <c r="W1852" s="1" t="b">
        <f>AND(Table5[[#This Row],[FVA ENZLOAD flux UB]]=0,Table5[[#This Row],[ENZ not made when it should be?]])</f>
        <v>0</v>
      </c>
    </row>
    <row r="1853" spans="1:23" hidden="1">
      <c r="A1853" s="1"/>
      <c r="B1853" s="1" t="str">
        <f>_xlfn.TEXTBEFORE(Table38[[#This Row],[all fluxes from kapp-slack]]," ",,,,"")</f>
        <v/>
      </c>
      <c r="C1853" s="1">
        <f>_xlfn.NUMBERVALUE(IFERROR(_xlfn.TEXTAFTER(Table38[[#This Row],[all fluxes from kapp-slack]]," ",-1,,,""),""))</f>
        <v>0</v>
      </c>
      <c r="F1853" s="1" t="s">
        <v>6952</v>
      </c>
      <c r="G1853" s="1" t="str">
        <f>_xlfn.TEXTBEFORE(Table5[[#This Row],[rxn     kapp_old        kapp_slack_ub   kapp_slack_lb]]," ")</f>
        <v>RXN-ADPT_c_FWD-rt7825</v>
      </c>
      <c r="H185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85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853" s="1">
        <f>_xlfn.NUMBERVALUE(_xlfn.TEXTAFTER(Table5[[#This Row],[rxn     kapp_old        kapp_slack_ub   kapp_slack_lb]]," ",-1))</f>
        <v>0</v>
      </c>
      <c r="K1853" s="1">
        <f>_xlfn.XLOOKUP(SUBSTITUTE(Table5[[#This Row],[rxn]],"RXN-","ENZLOAD-"),ENZLOAD[name],ENZLOAD[flux],0)</f>
        <v>6.3319613776999995E-7</v>
      </c>
      <c r="L1853" s="1" t="str">
        <f>"'"&amp;Table5[[#This Row],[rxn]]&amp;"'"&amp;CHAR(9)&amp;IF(AND(Table5[[#This Row],[kapp_slack_ub]]&lt;&gt;0,Table5[[#This Row],[kapp_old]]&lt;$F$1),$F$1,Table5[[#This Row],[kapp_old]])</f>
        <v>'RXN-ADPT_c_FWD-rt7825'	27141.27779288</v>
      </c>
      <c r="M1853" s="1">
        <f>_xlfn.XLOOKUP(Table5[[#This Row],[rxn]],Table3[name],Table3[flux],$F$1)</f>
        <v>3.7929005255074E-5</v>
      </c>
      <c r="N1853" s="1">
        <f>IFERROR(Table5[[#This Row],[min flux]]/Table5[[#This Row],[associated enzload]],"")</f>
        <v>59.900879036712013</v>
      </c>
      <c r="O1853" s="1">
        <f>_xlfn.NUMBERVALUE(IF(Table5[[#This Row],[flux/enzload]]="","",ABS($N$1-Table5[[#This Row],[flux/enzload]])))</f>
        <v>1399916317599.05</v>
      </c>
      <c r="P1853" s="1">
        <f>Table5[[#This Row],[kapp_old]]+IFERROR(((Table5[[#This Row],[kapp_slack_ub]]-Table5[[#This Row],[kapp_slack_lb]])/Table5[[#This Row],[associated enzload]]),0)</f>
        <v>27141.277792879999</v>
      </c>
      <c r="Q1853" s="1" t="str">
        <f>"'"&amp;Table5[[#This Row],[rxn]]&amp;"'"&amp;CHAR(9)&amp;Table5[[#This Row],[kapp + (slack_ub - slack_lb)/enzload]]</f>
        <v>'RXN-ADPT_c_FWD-rt7825'	27141.27779288</v>
      </c>
      <c r="R1853" s="1">
        <f>_xlfn.XLOOKUP(Table5[[#This Row],[rxn]],Table38[name],Table38[flux],0)</f>
        <v>3.8585456522999997E-5</v>
      </c>
      <c r="S1853" s="1">
        <f>_xlfn.XLOOKUP(SUBSTITUTE(Table5[[#This Row],[rxn]],"RXN-","ENZLOAD-"),Table38[name],Table38[flux],0)</f>
        <v>5.4957799999999996E-10</v>
      </c>
      <c r="T1853" s="1" t="b">
        <f>AND(Table5[[#This Row],[ENZLOAD flux in kapp-slack.gms]]=0,Table5[[#This Row],[flux in kapp-slack.gms]]&lt;&gt;0,NOT(Table5[[#This Row],[spont or unknown?]]))</f>
        <v>0</v>
      </c>
      <c r="U1853" s="1" t="b">
        <f>OR(_xlfn.TEXTAFTER(Table5[[#This Row],[rxn]],"-",-1)="SPONT",_xlfn.TEXTAFTER(Table5[[#This Row],[rxn]],"-",-1)="UNKNOWN")</f>
        <v>0</v>
      </c>
      <c r="V1853" s="1">
        <f>_xlfn.XLOOKUP(SUBSTITUTE(Table5[[#This Row],[rxn]],"RXN-","ENZLOAD-"),Table4[rxn],Table4[ub],0)</f>
        <v>2.1390105199999998</v>
      </c>
      <c r="W1853" s="1" t="b">
        <f>AND(Table5[[#This Row],[FVA ENZLOAD flux UB]]=0,Table5[[#This Row],[ENZ not made when it should be?]])</f>
        <v>0</v>
      </c>
    </row>
    <row r="1854" spans="1:23" hidden="1">
      <c r="A1854" s="1"/>
      <c r="B1854" s="1" t="str">
        <f>_xlfn.TEXTBEFORE(Table38[[#This Row],[all fluxes from kapp-slack]]," ",,,,"")</f>
        <v/>
      </c>
      <c r="C1854" s="1">
        <f>_xlfn.NUMBERVALUE(IFERROR(_xlfn.TEXTAFTER(Table38[[#This Row],[all fluxes from kapp-slack]]," ",-1,,,""),""))</f>
        <v>0</v>
      </c>
      <c r="F1854" s="1" t="s">
        <v>9637</v>
      </c>
      <c r="G1854" s="1" t="str">
        <f>_xlfn.TEXTBEFORE(Table5[[#This Row],[rxn     kapp_old        kapp_slack_ub   kapp_slack_lb]]," ")</f>
        <v>RXN-SERAT_c_FWD-rt6880</v>
      </c>
      <c r="H1854" s="1">
        <f>_xlfn.NUMBERVALUE(_xlfn.TEXTBEFORE(TRIM(_xlfn.TEXTAFTER(_xlfn.TEXTBEFORE(Table5[[#This Row],[rxn     kapp_old        kapp_slack_ub   kapp_slack_lb]],Table5[[#This Row],[kapp_slack_lb]],-1),Table5[[#This Row],[rxn]]))," "))</f>
        <v>137.04191440951899</v>
      </c>
      <c r="I185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854" s="1">
        <f>_xlfn.NUMBERVALUE(_xlfn.TEXTAFTER(Table5[[#This Row],[rxn     kapp_old        kapp_slack_ub   kapp_slack_lb]]," ",-1))</f>
        <v>0</v>
      </c>
      <c r="K1854" s="1">
        <f>_xlfn.XLOOKUP(SUBSTITUTE(Table5[[#This Row],[rxn]],"RXN-","ENZLOAD-"),ENZLOAD[name],ENZLOAD[flux],0)</f>
        <v>1.2565843992999999E-7</v>
      </c>
      <c r="L1854" s="1" t="str">
        <f>"'"&amp;Table5[[#This Row],[rxn]]&amp;"'"&amp;CHAR(9)&amp;IF(AND(Table5[[#This Row],[kapp_slack_ub]]&lt;&gt;0,Table5[[#This Row],[kapp_old]]&lt;$F$1),$F$1,Table5[[#This Row],[kapp_old]])</f>
        <v>'RXN-SERAT_c_FWD-rt6880'	137.041914409519</v>
      </c>
      <c r="M1854" s="1">
        <f>_xlfn.XLOOKUP(Table5[[#This Row],[rxn]],Table3[name],Table3[flux],$F$1)</f>
        <v>7.562264619296E-6</v>
      </c>
      <c r="N1854" s="1">
        <f>IFERROR(Table5[[#This Row],[min flux]]/Table5[[#This Row],[associated enzload]],"")</f>
        <v>60.18111177815576</v>
      </c>
      <c r="O1854" s="1">
        <f>_xlfn.NUMBERVALUE(IF(Table5[[#This Row],[flux/enzload]]="","",ABS($N$1-Table5[[#This Row],[flux/enzload]])))</f>
        <v>1399916317598.77</v>
      </c>
      <c r="P1854" s="1">
        <f>Table5[[#This Row],[kapp_old]]+IFERROR(((Table5[[#This Row],[kapp_slack_ub]]-Table5[[#This Row],[kapp_slack_lb]])/Table5[[#This Row],[associated enzload]]),0)</f>
        <v>137.04191440951899</v>
      </c>
      <c r="Q1854" s="1" t="str">
        <f>"'"&amp;Table5[[#This Row],[rxn]]&amp;"'"&amp;CHAR(9)&amp;Table5[[#This Row],[kapp + (slack_ub - slack_lb)/enzload]]</f>
        <v>'RXN-SERAT_c_FWD-rt6880'	137.041914409519</v>
      </c>
      <c r="R1854" s="1">
        <f>_xlfn.XLOOKUP(Table5[[#This Row],[rxn]],Table38[name],Table38[flux],0)</f>
        <v>0</v>
      </c>
      <c r="S1854" s="1">
        <f>_xlfn.XLOOKUP(SUBSTITUTE(Table5[[#This Row],[rxn]],"RXN-","ENZLOAD-"),Table38[name],Table38[flux],0)</f>
        <v>0</v>
      </c>
      <c r="T1854" s="1" t="b">
        <f>AND(Table5[[#This Row],[ENZLOAD flux in kapp-slack.gms]]=0,Table5[[#This Row],[flux in kapp-slack.gms]]&lt;&gt;0,NOT(Table5[[#This Row],[spont or unknown?]]))</f>
        <v>0</v>
      </c>
      <c r="U1854" s="1" t="b">
        <f>OR(_xlfn.TEXTAFTER(Table5[[#This Row],[rxn]],"-",-1)="SPONT",_xlfn.TEXTAFTER(Table5[[#This Row],[rxn]],"-",-1)="UNKNOWN")</f>
        <v>0</v>
      </c>
      <c r="V1854" s="1">
        <f>_xlfn.XLOOKUP(SUBSTITUTE(Table5[[#This Row],[rxn]],"RXN-","ENZLOAD-"),Table4[rxn],Table4[ub],0)</f>
        <v>0.79109293000000003</v>
      </c>
      <c r="W1854" s="1" t="b">
        <f>AND(Table5[[#This Row],[FVA ENZLOAD flux UB]]=0,Table5[[#This Row],[ENZ not made when it should be?]])</f>
        <v>0</v>
      </c>
    </row>
    <row r="1855" spans="1:23">
      <c r="A1855" s="1"/>
      <c r="B1855" s="1" t="str">
        <f>_xlfn.TEXTBEFORE(Table38[[#This Row],[all fluxes from kapp-slack]]," ",,,,"")</f>
        <v/>
      </c>
      <c r="C1855" s="1">
        <f>_xlfn.NUMBERVALUE(IFERROR(_xlfn.TEXTAFTER(Table38[[#This Row],[all fluxes from kapp-slack]]," ",-1,,,""),""))</f>
        <v>0</v>
      </c>
      <c r="F1855" s="1" t="s">
        <v>7993</v>
      </c>
      <c r="G1855" s="1" t="str">
        <f>_xlfn.TEXTBEFORE(Table5[[#This Row],[rxn     kapp_old        kapp_slack_ub   kapp_slack_lb]]," ")</f>
        <v>RXN-FOLR_c_FWD-rt3791_c</v>
      </c>
      <c r="H1855" s="1">
        <f>_xlfn.NUMBERVALUE(_xlfn.TEXTBEFORE(TRIM(_xlfn.TEXTAFTER(_xlfn.TEXTBEFORE(Table5[[#This Row],[rxn     kapp_old        kapp_slack_ub   kapp_slack_lb]],Table5[[#This Row],[kapp_slack_lb]],-1),Table5[[#This Row],[rxn]]))," "))</f>
        <v>1711.7791985929</v>
      </c>
      <c r="I185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1.4916423712690001E-2</v>
      </c>
      <c r="J1855" s="1">
        <f>_xlfn.NUMBERVALUE(_xlfn.TEXTAFTER(Table5[[#This Row],[rxn     kapp_old        kapp_slack_ub   kapp_slack_lb]]," ",-1))</f>
        <v>0</v>
      </c>
      <c r="K1855" s="1">
        <f>_xlfn.XLOOKUP(SUBSTITUTE(Table5[[#This Row],[rxn]],"RXN-","ENZLOAD-"),ENZLOAD[name],ENZLOAD[flux],0)</f>
        <v>6.1423565941E-7</v>
      </c>
      <c r="L1855" s="1" t="str">
        <f>"'"&amp;Table5[[#This Row],[rxn]]&amp;"'"&amp;CHAR(9)&amp;IF(AND(Table5[[#This Row],[kapp_slack_ub]]&lt;&gt;0,Table5[[#This Row],[kapp_old]]&lt;$F$1),$F$1,Table5[[#This Row],[kapp_old]])</f>
        <v>'RXN-FOLR_c_FWD-rt3791_c'	27141.27779288</v>
      </c>
      <c r="M1855" s="1">
        <f>_xlfn.XLOOKUP(Table5[[#This Row],[rxn]],Table3[name],Table3[flux],$F$1)</f>
        <v>3.7929466527805003E-5</v>
      </c>
      <c r="N1855" s="1">
        <f>IFERROR(Table5[[#This Row],[min flux]]/Table5[[#This Row],[associated enzload]],"")</f>
        <v>61.750674918870551</v>
      </c>
      <c r="O1855" s="1">
        <f>_xlfn.NUMBERVALUE(IF(Table5[[#This Row],[flux/enzload]]="","",ABS($N$1-Table5[[#This Row],[flux/enzload]])))</f>
        <v>1399916317597.2</v>
      </c>
      <c r="P1855" s="1">
        <f>Table5[[#This Row],[kapp_old]]+IFERROR(((Table5[[#This Row],[kapp_slack_ub]]-Table5[[#This Row],[kapp_slack_lb]])/Table5[[#This Row],[associated enzload]]),0)</f>
        <v>25996.308245665601</v>
      </c>
      <c r="Q1855" s="1" t="str">
        <f>"'"&amp;Table5[[#This Row],[rxn]]&amp;"'"&amp;CHAR(9)&amp;Table5[[#This Row],[kapp + (slack_ub - slack_lb)/enzload]]</f>
        <v>'RXN-FOLR_c_FWD-rt3791_c'	25996.3082456656</v>
      </c>
      <c r="R1855" s="1">
        <f>_xlfn.XLOOKUP(Table5[[#This Row],[rxn]],Table38[name],Table38[flux],0)</f>
        <v>3.8585925779000001E-5</v>
      </c>
      <c r="S1855" s="1">
        <f>_xlfn.XLOOKUP(SUBSTITUTE(Table5[[#This Row],[rxn]],"RXN-","ENZLOAD-"),Table38[name],Table38[flux],0)</f>
        <v>0</v>
      </c>
      <c r="T1855" s="1" t="b">
        <f>AND(Table5[[#This Row],[ENZLOAD flux in kapp-slack.gms]]=0,Table5[[#This Row],[flux in kapp-slack.gms]]&lt;&gt;0,NOT(Table5[[#This Row],[spont or unknown?]]))</f>
        <v>1</v>
      </c>
      <c r="U1855" s="1" t="b">
        <f>OR(_xlfn.TEXTAFTER(Table5[[#This Row],[rxn]],"-",-1)="SPONT",_xlfn.TEXTAFTER(Table5[[#This Row],[rxn]],"-",-1)="UNKNOWN")</f>
        <v>0</v>
      </c>
      <c r="V1855" s="1">
        <f>_xlfn.XLOOKUP(SUBSTITUTE(Table5[[#This Row],[rxn]],"RXN-","ENZLOAD-"),Table4[rxn],Table4[ub],0)</f>
        <v>1.68374343</v>
      </c>
      <c r="W1855" s="1" t="b">
        <f>AND(Table5[[#This Row],[FVA ENZLOAD flux UB]]=0,Table5[[#This Row],[ENZ not made when it should be?]])</f>
        <v>0</v>
      </c>
    </row>
    <row r="1856" spans="1:23">
      <c r="A1856" s="1"/>
      <c r="B1856" s="1" t="str">
        <f>_xlfn.TEXTBEFORE(Table38[[#This Row],[all fluxes from kapp-slack]]," ",,,,"")</f>
        <v/>
      </c>
      <c r="C1856" s="1">
        <f>_xlfn.NUMBERVALUE(IFERROR(_xlfn.TEXTAFTER(Table38[[#This Row],[all fluxes from kapp-slack]]," ",-1,,,""),""))</f>
        <v>0</v>
      </c>
      <c r="F1856" s="1" t="s">
        <v>9587</v>
      </c>
      <c r="G1856" s="1" t="str">
        <f>_xlfn.TEXTBEFORE(Table5[[#This Row],[rxn     kapp_old        kapp_slack_ub   kapp_slack_lb]]," ")</f>
        <v>RXN-RBFSb_c_FWD-rt4127</v>
      </c>
      <c r="H1856" s="1">
        <f>_xlfn.NUMBERVALUE(_xlfn.TEXTBEFORE(TRIM(_xlfn.TEXTAFTER(_xlfn.TEXTBEFORE(Table5[[#This Row],[rxn     kapp_old        kapp_slack_ub   kapp_slack_lb]],Table5[[#This Row],[kapp_slack_lb]],-1),Table5[[#This Row],[rxn]]))," "))</f>
        <v>23.900288909219999</v>
      </c>
      <c r="I185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3.0877433691515001E-2</v>
      </c>
      <c r="J1856" s="1">
        <f>_xlfn.NUMBERVALUE(_xlfn.TEXTAFTER(Table5[[#This Row],[rxn     kapp_old        kapp_slack_ub   kapp_slack_lb]]," ",-1))</f>
        <v>0</v>
      </c>
      <c r="K1856" s="1">
        <f>_xlfn.XLOOKUP(SUBSTITUTE(Table5[[#This Row],[rxn]],"RXN-","ENZLOAD-"),ENZLOAD[name],ENZLOAD[flux],0)</f>
        <v>1.2071384795299999E-6</v>
      </c>
      <c r="L1856" s="1" t="str">
        <f>"'"&amp;Table5[[#This Row],[rxn]]&amp;"'"&amp;CHAR(9)&amp;IF(AND(Table5[[#This Row],[kapp_slack_ub]]&lt;&gt;0,Table5[[#This Row],[kapp_old]]&lt;$F$1),$F$1,Table5[[#This Row],[kapp_old]])</f>
        <v>'RXN-RBFSb_c_FWD-rt4127'	27141.27779288</v>
      </c>
      <c r="M1856" s="1">
        <f>_xlfn.XLOOKUP(Table5[[#This Row],[rxn]],Table3[name],Table3[flux],$F$1)</f>
        <v>7.5923574774219998E-5</v>
      </c>
      <c r="N1856" s="1">
        <f>IFERROR(Table5[[#This Row],[min flux]]/Table5[[#This Row],[associated enzload]],"")</f>
        <v>62.895497129526419</v>
      </c>
      <c r="O1856" s="1">
        <f>_xlfn.NUMBERVALUE(IF(Table5[[#This Row],[flux/enzload]]="","",ABS($N$1-Table5[[#This Row],[flux/enzload]])))</f>
        <v>1399916317596.0601</v>
      </c>
      <c r="P1856" s="1">
        <f>Table5[[#This Row],[kapp_old]]+IFERROR(((Table5[[#This Row],[kapp_slack_ub]]-Table5[[#This Row],[kapp_slack_lb]])/Table5[[#This Row],[associated enzload]]),0)</f>
        <v>25602.932202080563</v>
      </c>
      <c r="Q1856" s="1" t="str">
        <f>"'"&amp;Table5[[#This Row],[rxn]]&amp;"'"&amp;CHAR(9)&amp;Table5[[#This Row],[kapp + (slack_ub - slack_lb)/enzload]]</f>
        <v>'RXN-RBFSb_c_FWD-rt4127'	25602.9322020806</v>
      </c>
      <c r="R1856" s="1">
        <f>_xlfn.XLOOKUP(Table5[[#This Row],[rxn]],Table38[name],Table38[flux],0)</f>
        <v>7.9873995779000001E-5</v>
      </c>
      <c r="S1856" s="1">
        <f>_xlfn.XLOOKUP(SUBSTITUTE(Table5[[#This Row],[rxn]],"RXN-","ENZLOAD-"),Table38[name],Table38[flux],0)</f>
        <v>0</v>
      </c>
      <c r="T1856" s="1" t="b">
        <f>AND(Table5[[#This Row],[ENZLOAD flux in kapp-slack.gms]]=0,Table5[[#This Row],[flux in kapp-slack.gms]]&lt;&gt;0,NOT(Table5[[#This Row],[spont or unknown?]]))</f>
        <v>1</v>
      </c>
      <c r="U1856" s="1" t="b">
        <f>OR(_xlfn.TEXTAFTER(Table5[[#This Row],[rxn]],"-",-1)="SPONT",_xlfn.TEXTAFTER(Table5[[#This Row],[rxn]],"-",-1)="UNKNOWN")</f>
        <v>0</v>
      </c>
      <c r="V1856" s="1">
        <f>_xlfn.XLOOKUP(SUBSTITUTE(Table5[[#This Row],[rxn]],"RXN-","ENZLOAD-"),Table4[rxn],Table4[ub],0)</f>
        <v>1.6374478800000001</v>
      </c>
      <c r="W1856" s="1" t="b">
        <f>AND(Table5[[#This Row],[FVA ENZLOAD flux UB]]=0,Table5[[#This Row],[ENZ not made when it should be?]])</f>
        <v>0</v>
      </c>
    </row>
    <row r="1857" spans="1:23">
      <c r="A1857" s="1"/>
      <c r="B1857" s="1" t="str">
        <f>_xlfn.TEXTBEFORE(Table38[[#This Row],[all fluxes from kapp-slack]]," ",,,,"")</f>
        <v/>
      </c>
      <c r="C1857" s="1">
        <f>_xlfn.NUMBERVALUE(IFERROR(_xlfn.TEXTAFTER(Table38[[#This Row],[all fluxes from kapp-slack]]," ",-1,,,""),""))</f>
        <v>0</v>
      </c>
      <c r="F1857" s="1" t="s">
        <v>7110</v>
      </c>
      <c r="G1857" s="1" t="str">
        <f>_xlfn.TEXTBEFORE(Table5[[#This Row],[rxn     kapp_old        kapp_slack_ub   kapp_slack_lb]]," ")</f>
        <v>RXN-ANPRT_c_FWD-rt1532</v>
      </c>
      <c r="H1857" s="1">
        <f>_xlfn.NUMBERVALUE(_xlfn.TEXTBEFORE(TRIM(_xlfn.TEXTAFTER(_xlfn.TEXTBEFORE(Table5[[#This Row],[rxn     kapp_old        kapp_slack_ub   kapp_slack_lb]],Table5[[#This Row],[kapp_slack_lb]],-1),Table5[[#This Row],[rxn]]))," "))</f>
        <v>274.40483958390001</v>
      </c>
      <c r="I185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2.31525907360174</v>
      </c>
      <c r="J1857" s="1">
        <f>_xlfn.NUMBERVALUE(_xlfn.TEXTAFTER(Table5[[#This Row],[rxn     kapp_old        kapp_slack_ub   kapp_slack_lb]]," ",-1))</f>
        <v>0</v>
      </c>
      <c r="K1857" s="1">
        <f>_xlfn.XLOOKUP(SUBSTITUTE(Table5[[#This Row],[rxn]],"RXN-","ENZLOAD-"),ENZLOAD[name],ENZLOAD[flux],0)</f>
        <v>1.1412750692E-7</v>
      </c>
      <c r="L1857" s="1" t="str">
        <f>"'"&amp;Table5[[#This Row],[rxn]]&amp;"'"&amp;CHAR(9)&amp;IF(AND(Table5[[#This Row],[kapp_slack_ub]]&lt;&gt;0,Table5[[#This Row],[kapp_old]]&lt;$F$1),$F$1,Table5[[#This Row],[kapp_old]])</f>
        <v>'RXN-ANPRT_c_FWD-rt1532'	27141.27779288</v>
      </c>
      <c r="M1857" s="1">
        <f>_xlfn.XLOOKUP(Table5[[#This Row],[rxn]],Table3[name],Table3[flux],$F$1)</f>
        <v>7.8603946752519995E-6</v>
      </c>
      <c r="N1857" s="1">
        <f>IFERROR(Table5[[#This Row],[min flux]]/Table5[[#This Row],[associated enzload]],"")</f>
        <v>68.873796400037932</v>
      </c>
      <c r="O1857" s="1">
        <f>_xlfn.NUMBERVALUE(IF(Table5[[#This Row],[flux/enzload]]="","",ABS($N$1-Table5[[#This Row],[flux/enzload]])))</f>
        <v>1399916317590.0801</v>
      </c>
      <c r="P1857" s="1">
        <f>Table5[[#This Row],[kapp_old]]+IFERROR(((Table5[[#This Row],[kapp_slack_ub]]-Table5[[#This Row],[kapp_slack_lb]])/Table5[[#This Row],[associated enzload]]),0)</f>
        <v>20286874.332275726</v>
      </c>
      <c r="Q1857" s="1" t="str">
        <f>"'"&amp;Table5[[#This Row],[rxn]]&amp;"'"&amp;CHAR(9)&amp;Table5[[#This Row],[kapp + (slack_ub - slack_lb)/enzload]]</f>
        <v>'RXN-ANPRT_c_FWD-rt1532'	20286874.3322757</v>
      </c>
      <c r="R1857" s="1">
        <f>_xlfn.XLOOKUP(Table5[[#This Row],[rxn]],Table38[name],Table38[flux],0)</f>
        <v>5.9891309400920004E-3</v>
      </c>
      <c r="S1857" s="1">
        <f>_xlfn.XLOOKUP(SUBSTITUTE(Table5[[#This Row],[rxn]],"RXN-","ENZLOAD-"),Table38[name],Table38[flux],0)</f>
        <v>0</v>
      </c>
      <c r="T1857" s="1" t="b">
        <f>AND(Table5[[#This Row],[ENZLOAD flux in kapp-slack.gms]]=0,Table5[[#This Row],[flux in kapp-slack.gms]]&lt;&gt;0,NOT(Table5[[#This Row],[spont or unknown?]]))</f>
        <v>1</v>
      </c>
      <c r="U1857" s="1" t="b">
        <f>OR(_xlfn.TEXTAFTER(Table5[[#This Row],[rxn]],"-",-1)="SPONT",_xlfn.TEXTAFTER(Table5[[#This Row],[rxn]],"-",-1)="UNKNOWN")</f>
        <v>0</v>
      </c>
      <c r="V1857" s="1">
        <f>_xlfn.XLOOKUP(SUBSTITUTE(Table5[[#This Row],[rxn]],"RXN-","ENZLOAD-"),Table4[rxn],Table4[ub],0)</f>
        <v>1.0285362499999999</v>
      </c>
      <c r="W1857" s="1" t="b">
        <f>AND(Table5[[#This Row],[FVA ENZLOAD flux UB]]=0,Table5[[#This Row],[ENZ not made when it should be?]])</f>
        <v>0</v>
      </c>
    </row>
    <row r="1858" spans="1:23">
      <c r="A1858" s="1"/>
      <c r="B1858" s="1" t="str">
        <f>_xlfn.TEXTBEFORE(Table38[[#This Row],[all fluxes from kapp-slack]]," ",,,,"")</f>
        <v/>
      </c>
      <c r="C1858" s="1">
        <f>_xlfn.NUMBERVALUE(IFERROR(_xlfn.TEXTAFTER(Table38[[#This Row],[all fluxes from kapp-slack]]," ",-1,,,""),""))</f>
        <v>0</v>
      </c>
      <c r="F1858" s="1" t="s">
        <v>9995</v>
      </c>
      <c r="G1858" s="1" t="str">
        <f>_xlfn.TEXTBEFORE(Table5[[#This Row],[rxn     kapp_old        kapp_slack_ub   kapp_slack_lb]]," ")</f>
        <v>RXN-VALTRS_c_FWD-rt8160_c</v>
      </c>
      <c r="H1858" s="1">
        <f>_xlfn.NUMBERVALUE(_xlfn.TEXTBEFORE(TRIM(_xlfn.TEXTAFTER(_xlfn.TEXTBEFORE(Table5[[#This Row],[rxn     kapp_old        kapp_slack_ub   kapp_slack_lb]],Table5[[#This Row],[kapp_slack_lb]],-1),Table5[[#This Row],[rxn]]))," "))</f>
        <v>27.578128938274901</v>
      </c>
      <c r="I185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15.120118924716399</v>
      </c>
      <c r="J1858" s="1">
        <f>_xlfn.NUMBERVALUE(_xlfn.TEXTAFTER(Table5[[#This Row],[rxn     kapp_old        kapp_slack_ub   kapp_slack_lb]]," ",-1))</f>
        <v>0</v>
      </c>
      <c r="K1858" s="1">
        <f>_xlfn.XLOOKUP(SUBSTITUTE(Table5[[#This Row],[rxn]],"RXN-","ENZLOAD-"),ENZLOAD[name],ENZLOAD[flux],0)</f>
        <v>7.6031289018000002E-7</v>
      </c>
      <c r="L1858" s="1" t="str">
        <f>"'"&amp;Table5[[#This Row],[rxn]]&amp;"'"&amp;CHAR(9)&amp;IF(AND(Table5[[#This Row],[kapp_slack_ub]]&lt;&gt;0,Table5[[#This Row],[kapp_old]]&lt;$F$1),$F$1,Table5[[#This Row],[kapp_old]])</f>
        <v>'RXN-VALTRS_c_FWD-rt8160_c'	27141.27779288</v>
      </c>
      <c r="M1858" s="1">
        <f>_xlfn.XLOOKUP(Table5[[#This Row],[rxn]],Table3[name],Table3[flux],$F$1)</f>
        <v>5.5178965575833E-5</v>
      </c>
      <c r="N1858" s="1">
        <f>IFERROR(Table5[[#This Row],[min flux]]/Table5[[#This Row],[associated enzload]],"")</f>
        <v>72.57402352177624</v>
      </c>
      <c r="O1858" s="1">
        <f>_xlfn.NUMBERVALUE(IF(Table5[[#This Row],[flux/enzload]]="","",ABS($N$1-Table5[[#This Row],[flux/enzload]])))</f>
        <v>1399916317586.3799</v>
      </c>
      <c r="P1858" s="1">
        <f>Table5[[#This Row],[kapp_old]]+IFERROR(((Table5[[#This Row],[kapp_slack_ub]]-Table5[[#This Row],[kapp_slack_lb]])/Table5[[#This Row],[associated enzload]]),0)</f>
        <v>19886733.590882175</v>
      </c>
      <c r="Q1858" s="1" t="str">
        <f>"'"&amp;Table5[[#This Row],[rxn]]&amp;"'"&amp;CHAR(9)&amp;Table5[[#This Row],[kapp + (slack_ub - slack_lb)/enzload]]</f>
        <v>'RXN-VALTRS_c_FWD-rt8160_c'	19886733.5908822</v>
      </c>
      <c r="R1858" s="1">
        <f>_xlfn.XLOOKUP(Table5[[#This Row],[rxn]],Table38[name],Table38[flux],0)</f>
        <v>3.9112846204728997E-2</v>
      </c>
      <c r="S1858" s="1">
        <f>_xlfn.XLOOKUP(SUBSTITUTE(Table5[[#This Row],[rxn]],"RXN-","ENZLOAD-"),Table38[name],Table38[flux],0)</f>
        <v>0</v>
      </c>
      <c r="T1858" s="1" t="b">
        <f>AND(Table5[[#This Row],[ENZLOAD flux in kapp-slack.gms]]=0,Table5[[#This Row],[flux in kapp-slack.gms]]&lt;&gt;0,NOT(Table5[[#This Row],[spont or unknown?]]))</f>
        <v>1</v>
      </c>
      <c r="U1858" s="1" t="b">
        <f>OR(_xlfn.TEXTAFTER(Table5[[#This Row],[rxn]],"-",-1)="SPONT",_xlfn.TEXTAFTER(Table5[[#This Row],[rxn]],"-",-1)="UNKNOWN")</f>
        <v>0</v>
      </c>
      <c r="V1858" s="1">
        <f>_xlfn.XLOOKUP(SUBSTITUTE(Table5[[#This Row],[rxn]],"RXN-","ENZLOAD-"),Table4[rxn],Table4[ub],0)</f>
        <v>0.33825928</v>
      </c>
      <c r="W1858" s="1" t="b">
        <f>AND(Table5[[#This Row],[FVA ENZLOAD flux UB]]=0,Table5[[#This Row],[ENZ not made when it should be?]])</f>
        <v>0</v>
      </c>
    </row>
    <row r="1859" spans="1:23">
      <c r="A1859" s="1"/>
      <c r="B1859" s="1" t="str">
        <f>_xlfn.TEXTBEFORE(Table38[[#This Row],[all fluxes from kapp-slack]]," ",,,,"")</f>
        <v/>
      </c>
      <c r="C1859" s="1">
        <f>_xlfn.NUMBERVALUE(IFERROR(_xlfn.TEXTAFTER(Table38[[#This Row],[all fluxes from kapp-slack]]," ",-1,,,""),""))</f>
        <v>0</v>
      </c>
      <c r="F1859" s="1" t="s">
        <v>8514</v>
      </c>
      <c r="G1859" s="1" t="str">
        <f>_xlfn.TEXTBEFORE(Table5[[#This Row],[rxn     kapp_old        kapp_slack_ub   kapp_slack_lb]]," ")</f>
        <v>RXN-HSK_c_FWD-rt0283</v>
      </c>
      <c r="H1859" s="1">
        <f>_xlfn.NUMBERVALUE(_xlfn.TEXTBEFORE(TRIM(_xlfn.TEXTAFTER(_xlfn.TEXTBEFORE(Table5[[#This Row],[rxn     kapp_old        kapp_slack_ub   kapp_slack_lb]],Table5[[#This Row],[kapp_slack_lb]],-1),Table5[[#This Row],[rxn]]))," "))</f>
        <v>55.292656582874699</v>
      </c>
      <c r="I185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12.532800737833099</v>
      </c>
      <c r="J1859" s="1">
        <f>_xlfn.NUMBERVALUE(_xlfn.TEXTAFTER(Table5[[#This Row],[rxn     kapp_old        kapp_slack_ub   kapp_slack_lb]]," ",-1))</f>
        <v>0</v>
      </c>
      <c r="K1859" s="1">
        <f>_xlfn.XLOOKUP(SUBSTITUTE(Table5[[#This Row],[rxn]],"RXN-","ENZLOAD-"),ENZLOAD[name],ENZLOAD[flux],0)</f>
        <v>5.3403679959000002E-7</v>
      </c>
      <c r="L1859" s="1" t="str">
        <f>"'"&amp;Table5[[#This Row],[rxn]]&amp;"'"&amp;CHAR(9)&amp;IF(AND(Table5[[#This Row],[kapp_slack_ub]]&lt;&gt;0,Table5[[#This Row],[kapp_old]]&lt;$F$1),$F$1,Table5[[#This Row],[kapp_old]])</f>
        <v>'RXN-HSK_c_FWD-rt0283'	27141.27779288</v>
      </c>
      <c r="M1859" s="1">
        <f>_xlfn.XLOOKUP(Table5[[#This Row],[rxn]],Table3[name],Table3[flux],$F$1)</f>
        <v>3.9951317757786999E-5</v>
      </c>
      <c r="N1859" s="1">
        <f>IFERROR(Table5[[#This Row],[min flux]]/Table5[[#This Row],[associated enzload]],"")</f>
        <v>74.810046402156402</v>
      </c>
      <c r="O1859" s="1">
        <f>_xlfn.NUMBERVALUE(IF(Table5[[#This Row],[flux/enzload]]="","",ABS($N$1-Table5[[#This Row],[flux/enzload]])))</f>
        <v>1399916317584.1399</v>
      </c>
      <c r="P1859" s="1">
        <f>Table5[[#This Row],[kapp_old]]+IFERROR(((Table5[[#This Row],[kapp_slack_ub]]-Table5[[#This Row],[kapp_slack_lb]])/Table5[[#This Row],[associated enzload]]),0)</f>
        <v>23468102.340079155</v>
      </c>
      <c r="Q1859" s="1" t="str">
        <f>"'"&amp;Table5[[#This Row],[rxn]]&amp;"'"&amp;CHAR(9)&amp;Table5[[#This Row],[kapp + (slack_ub - slack_lb)/enzload]]</f>
        <v>'RXN-HSK_c_FWD-rt0283'	23468102.3400792</v>
      </c>
      <c r="R1859" s="1">
        <f>_xlfn.XLOOKUP(Table5[[#This Row],[rxn]],Table38[name],Table38[flux],0)</f>
        <v>3.2419950544971002E-2</v>
      </c>
      <c r="S1859" s="1">
        <f>_xlfn.XLOOKUP(SUBSTITUTE(Table5[[#This Row],[rxn]],"RXN-","ENZLOAD-"),Table38[name],Table38[flux],0)</f>
        <v>0</v>
      </c>
      <c r="T1859" s="1" t="b">
        <f>AND(Table5[[#This Row],[ENZLOAD flux in kapp-slack.gms]]=0,Table5[[#This Row],[flux in kapp-slack.gms]]&lt;&gt;0,NOT(Table5[[#This Row],[spont or unknown?]]))</f>
        <v>1</v>
      </c>
      <c r="U1859" s="1" t="b">
        <f>OR(_xlfn.TEXTAFTER(Table5[[#This Row],[rxn]],"-",-1)="SPONT",_xlfn.TEXTAFTER(Table5[[#This Row],[rxn]],"-",-1)="UNKNOWN")</f>
        <v>0</v>
      </c>
      <c r="V1859" s="1">
        <f>_xlfn.XLOOKUP(SUBSTITUTE(Table5[[#This Row],[rxn]],"RXN-","ENZLOAD-"),Table4[rxn],Table4[ub],0)</f>
        <v>1.0727833200000001</v>
      </c>
      <c r="W1859" s="1" t="b">
        <f>AND(Table5[[#This Row],[FVA ENZLOAD flux UB]]=0,Table5[[#This Row],[ENZ not made when it should be?]])</f>
        <v>0</v>
      </c>
    </row>
    <row r="1860" spans="1:23">
      <c r="A1860" s="1"/>
      <c r="B1860" s="1" t="str">
        <f>_xlfn.TEXTBEFORE(Table38[[#This Row],[all fluxes from kapp-slack]]," ",,,,"")</f>
        <v/>
      </c>
      <c r="C1860" s="1">
        <f>_xlfn.NUMBERVALUE(IFERROR(_xlfn.TEXTAFTER(Table38[[#This Row],[all fluxes from kapp-slack]]," ",-1,,,""),""))</f>
        <v>0</v>
      </c>
      <c r="F1860" s="1" t="s">
        <v>9443</v>
      </c>
      <c r="G1860" s="1" t="str">
        <f>_xlfn.TEXTBEFORE(Table5[[#This Row],[rxn     kapp_old        kapp_slack_ub   kapp_slack_lb]]," ")</f>
        <v>RXN-PPND2_c_FWD-rt7857</v>
      </c>
      <c r="H1860" s="1">
        <f>_xlfn.NUMBERVALUE(_xlfn.TEXTBEFORE(TRIM(_xlfn.TEXTAFTER(_xlfn.TEXTBEFORE(Table5[[#This Row],[rxn     kapp_old        kapp_slack_ub   kapp_slack_lb]],Table5[[#This Row],[kapp_slack_lb]],-1),Table5[[#This Row],[rxn]]))," "))</f>
        <v>28.998223501479</v>
      </c>
      <c r="I186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5.47829849562918</v>
      </c>
      <c r="J1860" s="1">
        <f>_xlfn.NUMBERVALUE(_xlfn.TEXTAFTER(Table5[[#This Row],[rxn     kapp_old        kapp_slack_ub   kapp_slack_lb]]," ",-1))</f>
        <v>0</v>
      </c>
      <c r="K1860" s="1">
        <f>_xlfn.XLOOKUP(SUBSTITUTE(Table5[[#This Row],[rxn]],"RXN-","ENZLOAD-"),ENZLOAD[name],ENZLOAD[flux],0)</f>
        <v>2.8465540825E-7</v>
      </c>
      <c r="L1860" s="1" t="str">
        <f>"'"&amp;Table5[[#This Row],[rxn]]&amp;"'"&amp;CHAR(9)&amp;IF(AND(Table5[[#This Row],[kapp_slack_ub]]&lt;&gt;0,Table5[[#This Row],[kapp_old]]&lt;$F$1),$F$1,Table5[[#This Row],[kapp_old]])</f>
        <v>'RXN-PPND2_c_FWD-rt7857'	27141.27779288</v>
      </c>
      <c r="M1860" s="1">
        <f>_xlfn.XLOOKUP(Table5[[#This Row],[rxn]],Table3[name],Table3[flux],$F$1)</f>
        <v>2.1722371445626999E-5</v>
      </c>
      <c r="N1860" s="1">
        <f>IFERROR(Table5[[#This Row],[min flux]]/Table5[[#This Row],[associated enzload]],"")</f>
        <v>76.31111447757641</v>
      </c>
      <c r="O1860" s="1">
        <f>_xlfn.NUMBERVALUE(IF(Table5[[#This Row],[flux/enzload]]="","",ABS($N$1-Table5[[#This Row],[flux/enzload]])))</f>
        <v>1399916317582.6399</v>
      </c>
      <c r="P1860" s="1">
        <f>Table5[[#This Row],[kapp_old]]+IFERROR(((Table5[[#This Row],[kapp_slack_ub]]-Table5[[#This Row],[kapp_slack_lb]])/Table5[[#This Row],[associated enzload]]),0)</f>
        <v>19245398.440907121</v>
      </c>
      <c r="Q1860" s="1" t="str">
        <f>"'"&amp;Table5[[#This Row],[rxn]]&amp;"'"&amp;CHAR(9)&amp;Table5[[#This Row],[kapp + (slack_ub - slack_lb)/enzload]]</f>
        <v>'RXN-PPND2_c_FWD-rt7857'	19245398.4409071</v>
      </c>
      <c r="R1860" s="1">
        <f>_xlfn.XLOOKUP(Table5[[#This Row],[rxn]],Table38[name],Table38[flux],0)</f>
        <v>1.4171306957968E-2</v>
      </c>
      <c r="S1860" s="1">
        <f>_xlfn.XLOOKUP(SUBSTITUTE(Table5[[#This Row],[rxn]],"RXN-","ENZLOAD-"),Table38[name],Table38[flux],0)</f>
        <v>0</v>
      </c>
      <c r="T1860" s="1" t="b">
        <f>AND(Table5[[#This Row],[ENZLOAD flux in kapp-slack.gms]]=0,Table5[[#This Row],[flux in kapp-slack.gms]]&lt;&gt;0,NOT(Table5[[#This Row],[spont or unknown?]]))</f>
        <v>1</v>
      </c>
      <c r="U1860" s="1" t="b">
        <f>OR(_xlfn.TEXTAFTER(Table5[[#This Row],[rxn]],"-",-1)="SPONT",_xlfn.TEXTAFTER(Table5[[#This Row],[rxn]],"-",-1)="UNKNOWN")</f>
        <v>0</v>
      </c>
      <c r="V1860" s="1">
        <f>_xlfn.XLOOKUP(SUBSTITUTE(Table5[[#This Row],[rxn]],"RXN-","ENZLOAD-"),Table4[rxn],Table4[ub],0)</f>
        <v>0.83696736999999999</v>
      </c>
      <c r="W1860" s="1" t="b">
        <f>AND(Table5[[#This Row],[FVA ENZLOAD flux UB]]=0,Table5[[#This Row],[ENZ not made when it should be?]])</f>
        <v>0</v>
      </c>
    </row>
    <row r="1861" spans="1:23" hidden="1">
      <c r="A1861" s="1"/>
      <c r="B1861" s="1" t="str">
        <f>_xlfn.TEXTBEFORE(Table38[[#This Row],[all fluxes from kapp-slack]]," ",,,,"")</f>
        <v/>
      </c>
      <c r="C1861" s="1">
        <f>_xlfn.NUMBERVALUE(IFERROR(_xlfn.TEXTAFTER(Table38[[#This Row],[all fluxes from kapp-slack]]," ",-1,,,""),""))</f>
        <v>0</v>
      </c>
      <c r="F1861" s="1" t="s">
        <v>9120</v>
      </c>
      <c r="G1861" s="1" t="str">
        <f>_xlfn.TEXTBEFORE(Table5[[#This Row],[rxn     kapp_old        kapp_slack_ub   kapp_slack_lb]]," ")</f>
        <v>RXN-ORNTACi_m_FWD-rt7840</v>
      </c>
      <c r="H1861" s="1">
        <f>_xlfn.NUMBERVALUE(_xlfn.TEXTBEFORE(TRIM(_xlfn.TEXTAFTER(_xlfn.TEXTBEFORE(Table5[[#This Row],[rxn     kapp_old        kapp_slack_ub   kapp_slack_lb]],Table5[[#This Row],[kapp_slack_lb]],-1),Table5[[#This Row],[rxn]]))," "))</f>
        <v>273007.559408698</v>
      </c>
      <c r="I186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861" s="1">
        <f>_xlfn.NUMBERVALUE(_xlfn.TEXTAFTER(Table5[[#This Row],[rxn     kapp_old        kapp_slack_ub   kapp_slack_lb]]," ",-1))</f>
        <v>0</v>
      </c>
      <c r="K1861" s="1">
        <f>_xlfn.XLOOKUP(SUBSTITUTE(Table5[[#This Row],[rxn]],"RXN-","ENZLOAD-"),ENZLOAD[name],ENZLOAD[flux],0)</f>
        <v>9.9163195549000003E-7</v>
      </c>
      <c r="L1861" s="1" t="str">
        <f>"'"&amp;Table5[[#This Row],[rxn]]&amp;"'"&amp;CHAR(9)&amp;IF(AND(Table5[[#This Row],[kapp_slack_ub]]&lt;&gt;0,Table5[[#This Row],[kapp_old]]&lt;$F$1),$F$1,Table5[[#This Row],[kapp_old]])</f>
        <v>'RXN-ORNTACi_m_FWD-rt7840'	273007.559408698</v>
      </c>
      <c r="M1861" s="1">
        <f>_xlfn.XLOOKUP(Table5[[#This Row],[rxn]],Table3[name],Table3[flux],$F$1)</f>
        <v>7.7713011952045994E-5</v>
      </c>
      <c r="N1861" s="1">
        <f>IFERROR(Table5[[#This Row],[min flux]]/Table5[[#This Row],[associated enzload]],"")</f>
        <v>78.368805605548758</v>
      </c>
      <c r="O1861" s="1">
        <f>_xlfn.NUMBERVALUE(IF(Table5[[#This Row],[flux/enzload]]="","",ABS($N$1-Table5[[#This Row],[flux/enzload]])))</f>
        <v>1399916317580.5801</v>
      </c>
      <c r="P1861" s="1">
        <f>Table5[[#This Row],[kapp_old]]+IFERROR(((Table5[[#This Row],[kapp_slack_ub]]-Table5[[#This Row],[kapp_slack_lb]])/Table5[[#This Row],[associated enzload]]),0)</f>
        <v>273007.559408698</v>
      </c>
      <c r="Q1861" s="1" t="str">
        <f>"'"&amp;Table5[[#This Row],[rxn]]&amp;"'"&amp;CHAR(9)&amp;Table5[[#This Row],[kapp + (slack_ub - slack_lb)/enzload]]</f>
        <v>'RXN-ORNTACi_m_FWD-rt7840'	273007.559408698</v>
      </c>
      <c r="R1861" s="1">
        <f>_xlfn.XLOOKUP(Table5[[#This Row],[rxn]],Table38[name],Table38[flux],0)</f>
        <v>2.5528546504122E-2</v>
      </c>
      <c r="S1861" s="1">
        <f>_xlfn.XLOOKUP(SUBSTITUTE(Table5[[#This Row],[rxn]],"RXN-","ENZLOAD-"),Table38[name],Table38[flux],0)</f>
        <v>3.6148243999999999E-8</v>
      </c>
      <c r="T1861" s="1" t="b">
        <f>AND(Table5[[#This Row],[ENZLOAD flux in kapp-slack.gms]]=0,Table5[[#This Row],[flux in kapp-slack.gms]]&lt;&gt;0,NOT(Table5[[#This Row],[spont or unknown?]]))</f>
        <v>0</v>
      </c>
      <c r="U1861" s="1" t="b">
        <f>OR(_xlfn.TEXTAFTER(Table5[[#This Row],[rxn]],"-",-1)="SPONT",_xlfn.TEXTAFTER(Table5[[#This Row],[rxn]],"-",-1)="UNKNOWN")</f>
        <v>0</v>
      </c>
      <c r="V1861" s="1">
        <f>_xlfn.XLOOKUP(SUBSTITUTE(Table5[[#This Row],[rxn]],"RXN-","ENZLOAD-"),Table4[rxn],Table4[ub],0)</f>
        <v>0.82319622999999997</v>
      </c>
      <c r="W1861" s="1" t="b">
        <f>AND(Table5[[#This Row],[FVA ENZLOAD flux UB]]=0,Table5[[#This Row],[ENZ not made when it should be?]])</f>
        <v>0</v>
      </c>
    </row>
    <row r="1862" spans="1:23">
      <c r="A1862" s="1"/>
      <c r="B1862" s="1" t="str">
        <f>_xlfn.TEXTBEFORE(Table38[[#This Row],[all fluxes from kapp-slack]]," ",,,,"")</f>
        <v/>
      </c>
      <c r="C1862" s="1">
        <f>_xlfn.NUMBERVALUE(IFERROR(_xlfn.TEXTAFTER(Table38[[#This Row],[all fluxes from kapp-slack]]," ",-1,,,""),""))</f>
        <v>0</v>
      </c>
      <c r="F1862" s="1" t="s">
        <v>9491</v>
      </c>
      <c r="G1862" s="1" t="str">
        <f>_xlfn.TEXTBEFORE(Table5[[#This Row],[rxn     kapp_old        kapp_slack_ub   kapp_slack_lb]]," ")</f>
        <v>RXN-PSCIT_c_FWD-rt5884</v>
      </c>
      <c r="H186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86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14.8684769077894</v>
      </c>
      <c r="J1862" s="1">
        <f>_xlfn.NUMBERVALUE(_xlfn.TEXTAFTER(Table5[[#This Row],[rxn     kapp_old        kapp_slack_ub   kapp_slack_lb]]," ",-1))</f>
        <v>0</v>
      </c>
      <c r="K1862" s="1">
        <f>_xlfn.XLOOKUP(SUBSTITUTE(Table5[[#This Row],[rxn]],"RXN-","ENZLOAD-"),ENZLOAD[name],ENZLOAD[flux],0)</f>
        <v>7.2289370215000002E-7</v>
      </c>
      <c r="L1862" s="1" t="str">
        <f>"'"&amp;Table5[[#This Row],[rxn]]&amp;"'"&amp;CHAR(9)&amp;IF(AND(Table5[[#This Row],[kapp_slack_ub]]&lt;&gt;0,Table5[[#This Row],[kapp_old]]&lt;$F$1),$F$1,Table5[[#This Row],[kapp_old]])</f>
        <v>'RXN-PSCIT_c_FWD-rt5884'	27141.27779288</v>
      </c>
      <c r="M1862" s="1">
        <f>_xlfn.XLOOKUP(Table5[[#This Row],[rxn]],Table3[name],Table3[flux],$F$1)</f>
        <v>5.7531169369345001E-5</v>
      </c>
      <c r="N1862" s="1">
        <f>IFERROR(Table5[[#This Row],[min flux]]/Table5[[#This Row],[associated enzload]],"")</f>
        <v>79.584549150501957</v>
      </c>
      <c r="O1862" s="1">
        <f>_xlfn.NUMBERVALUE(IF(Table5[[#This Row],[flux/enzload]]="","",ABS($N$1-Table5[[#This Row],[flux/enzload]])))</f>
        <v>1399916317579.3701</v>
      </c>
      <c r="P1862" s="1">
        <f>Table5[[#This Row],[kapp_old]]+IFERROR(((Table5[[#This Row],[kapp_slack_ub]]-Table5[[#This Row],[kapp_slack_lb]])/Table5[[#This Row],[associated enzload]]),0)</f>
        <v>20595140.22918532</v>
      </c>
      <c r="Q1862" s="1" t="str">
        <f>"'"&amp;Table5[[#This Row],[rxn]]&amp;"'"&amp;CHAR(9)&amp;Table5[[#This Row],[kapp + (slack_ub - slack_lb)/enzload]]</f>
        <v>'RXN-PSCIT_c_FWD-rt5884'	20595140.2291853</v>
      </c>
      <c r="R1862" s="1">
        <f>_xlfn.XLOOKUP(Table5[[#This Row],[rxn]],Table38[name],Table38[flux],0)</f>
        <v>3.8461896595422998E-2</v>
      </c>
      <c r="S1862" s="1">
        <f>_xlfn.XLOOKUP(SUBSTITUTE(Table5[[#This Row],[rxn]],"RXN-","ENZLOAD-"),Table38[name],Table38[flux],0)</f>
        <v>0</v>
      </c>
      <c r="T1862" s="1" t="b">
        <f>AND(Table5[[#This Row],[ENZLOAD flux in kapp-slack.gms]]=0,Table5[[#This Row],[flux in kapp-slack.gms]]&lt;&gt;0,NOT(Table5[[#This Row],[spont or unknown?]]))</f>
        <v>1</v>
      </c>
      <c r="U1862" s="1" t="b">
        <f>OR(_xlfn.TEXTAFTER(Table5[[#This Row],[rxn]],"-",-1)="SPONT",_xlfn.TEXTAFTER(Table5[[#This Row],[rxn]],"-",-1)="UNKNOWN")</f>
        <v>0</v>
      </c>
      <c r="V1862" s="1">
        <f>_xlfn.XLOOKUP(SUBSTITUTE(Table5[[#This Row],[rxn]],"RXN-","ENZLOAD-"),Table4[rxn],Table4[ub],0)</f>
        <v>0.12078305</v>
      </c>
      <c r="W1862" s="1" t="b">
        <f>AND(Table5[[#This Row],[FVA ENZLOAD flux UB]]=0,Table5[[#This Row],[ENZ not made when it should be?]])</f>
        <v>0</v>
      </c>
    </row>
    <row r="1863" spans="1:23">
      <c r="A1863" s="1"/>
      <c r="B1863" s="1" t="str">
        <f>_xlfn.TEXTBEFORE(Table38[[#This Row],[all fluxes from kapp-slack]]," ",,,,"")</f>
        <v/>
      </c>
      <c r="C1863" s="1">
        <f>_xlfn.NUMBERVALUE(IFERROR(_xlfn.TEXTAFTER(Table38[[#This Row],[all fluxes from kapp-slack]]," ",-1,,,""),""))</f>
        <v>0</v>
      </c>
      <c r="F1863" s="1" t="s">
        <v>9658</v>
      </c>
      <c r="G1863" s="1" t="str">
        <f>_xlfn.TEXTBEFORE(Table5[[#This Row],[rxn     kapp_old        kapp_slack_ub   kapp_slack_lb]]," ")</f>
        <v>RXN-SHK3Di_c_FWD-rt5884</v>
      </c>
      <c r="H186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86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14.8684769077894</v>
      </c>
      <c r="J1863" s="1">
        <f>_xlfn.NUMBERVALUE(_xlfn.TEXTAFTER(Table5[[#This Row],[rxn     kapp_old        kapp_slack_ub   kapp_slack_lb]]," ",-1))</f>
        <v>0</v>
      </c>
      <c r="K1863" s="1">
        <f>_xlfn.XLOOKUP(SUBSTITUTE(Table5[[#This Row],[rxn]],"RXN-","ENZLOAD-"),ENZLOAD[name],ENZLOAD[flux],0)</f>
        <v>7.2289370215000002E-7</v>
      </c>
      <c r="L1863" s="1" t="str">
        <f>"'"&amp;Table5[[#This Row],[rxn]]&amp;"'"&amp;CHAR(9)&amp;IF(AND(Table5[[#This Row],[kapp_slack_ub]]&lt;&gt;0,Table5[[#This Row],[kapp_old]]&lt;$F$1),$F$1,Table5[[#This Row],[kapp_old]])</f>
        <v>'RXN-SHK3Di_c_FWD-rt5884'	27141.27779288</v>
      </c>
      <c r="M1863" s="1">
        <f>_xlfn.XLOOKUP(Table5[[#This Row],[rxn]],Table3[name],Table3[flux],$F$1)</f>
        <v>5.7531169369345001E-5</v>
      </c>
      <c r="N1863" s="1">
        <f>IFERROR(Table5[[#This Row],[min flux]]/Table5[[#This Row],[associated enzload]],"")</f>
        <v>79.584549150501957</v>
      </c>
      <c r="O1863" s="1">
        <f>_xlfn.NUMBERVALUE(IF(Table5[[#This Row],[flux/enzload]]="","",ABS($N$1-Table5[[#This Row],[flux/enzload]])))</f>
        <v>1399916317579.3701</v>
      </c>
      <c r="P1863" s="1">
        <f>Table5[[#This Row],[kapp_old]]+IFERROR(((Table5[[#This Row],[kapp_slack_ub]]-Table5[[#This Row],[kapp_slack_lb]])/Table5[[#This Row],[associated enzload]]),0)</f>
        <v>20595140.22918532</v>
      </c>
      <c r="Q1863" s="1" t="str">
        <f>"'"&amp;Table5[[#This Row],[rxn]]&amp;"'"&amp;CHAR(9)&amp;Table5[[#This Row],[kapp + (slack_ub - slack_lb)/enzload]]</f>
        <v>'RXN-SHK3Di_c_FWD-rt5884'	20595140.2291853</v>
      </c>
      <c r="R1863" s="1">
        <f>_xlfn.XLOOKUP(Table5[[#This Row],[rxn]],Table38[name],Table38[flux],0)</f>
        <v>3.8461896595422998E-2</v>
      </c>
      <c r="S1863" s="1">
        <f>_xlfn.XLOOKUP(SUBSTITUTE(Table5[[#This Row],[rxn]],"RXN-","ENZLOAD-"),Table38[name],Table38[flux],0)</f>
        <v>0</v>
      </c>
      <c r="T1863" s="1" t="b">
        <f>AND(Table5[[#This Row],[ENZLOAD flux in kapp-slack.gms]]=0,Table5[[#This Row],[flux in kapp-slack.gms]]&lt;&gt;0,NOT(Table5[[#This Row],[spont or unknown?]]))</f>
        <v>1</v>
      </c>
      <c r="U1863" s="1" t="b">
        <f>OR(_xlfn.TEXTAFTER(Table5[[#This Row],[rxn]],"-",-1)="SPONT",_xlfn.TEXTAFTER(Table5[[#This Row],[rxn]],"-",-1)="UNKNOWN")</f>
        <v>0</v>
      </c>
      <c r="V1863" s="1">
        <f>_xlfn.XLOOKUP(SUBSTITUTE(Table5[[#This Row],[rxn]],"RXN-","ENZLOAD-"),Table4[rxn],Table4[ub],0)</f>
        <v>0.12078305</v>
      </c>
      <c r="W1863" s="1" t="b">
        <f>AND(Table5[[#This Row],[FVA ENZLOAD flux UB]]=0,Table5[[#This Row],[ENZ not made when it should be?]])</f>
        <v>0</v>
      </c>
    </row>
    <row r="1864" spans="1:23">
      <c r="A1864" s="1"/>
      <c r="B1864" s="1" t="str">
        <f>_xlfn.TEXTBEFORE(Table38[[#This Row],[all fluxes from kapp-slack]]," ",,,,"")</f>
        <v/>
      </c>
      <c r="C1864" s="1">
        <f>_xlfn.NUMBERVALUE(IFERROR(_xlfn.TEXTAFTER(Table38[[#This Row],[all fluxes from kapp-slack]]," ",-1,,,""),""))</f>
        <v>0</v>
      </c>
      <c r="F1864" s="1" t="s">
        <v>9659</v>
      </c>
      <c r="G1864" s="1" t="str">
        <f>_xlfn.TEXTBEFORE(Table5[[#This Row],[rxn     kapp_old        kapp_slack_ub   kapp_slack_lb]]," ")</f>
        <v>RXN-SHKK_c_FWD-rt5884</v>
      </c>
      <c r="H186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86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14.8684769077894</v>
      </c>
      <c r="J1864" s="1">
        <f>_xlfn.NUMBERVALUE(_xlfn.TEXTAFTER(Table5[[#This Row],[rxn     kapp_old        kapp_slack_ub   kapp_slack_lb]]," ",-1))</f>
        <v>0</v>
      </c>
      <c r="K1864" s="1">
        <f>_xlfn.XLOOKUP(SUBSTITUTE(Table5[[#This Row],[rxn]],"RXN-","ENZLOAD-"),ENZLOAD[name],ENZLOAD[flux],0)</f>
        <v>7.2289370215000002E-7</v>
      </c>
      <c r="L1864" s="1" t="str">
        <f>"'"&amp;Table5[[#This Row],[rxn]]&amp;"'"&amp;CHAR(9)&amp;IF(AND(Table5[[#This Row],[kapp_slack_ub]]&lt;&gt;0,Table5[[#This Row],[kapp_old]]&lt;$F$1),$F$1,Table5[[#This Row],[kapp_old]])</f>
        <v>'RXN-SHKK_c_FWD-rt5884'	27141.27779288</v>
      </c>
      <c r="M1864" s="1">
        <f>_xlfn.XLOOKUP(Table5[[#This Row],[rxn]],Table3[name],Table3[flux],$F$1)</f>
        <v>5.7531169369345001E-5</v>
      </c>
      <c r="N1864" s="1">
        <f>IFERROR(Table5[[#This Row],[min flux]]/Table5[[#This Row],[associated enzload]],"")</f>
        <v>79.584549150501957</v>
      </c>
      <c r="O1864" s="1">
        <f>_xlfn.NUMBERVALUE(IF(Table5[[#This Row],[flux/enzload]]="","",ABS($N$1-Table5[[#This Row],[flux/enzload]])))</f>
        <v>1399916317579.3701</v>
      </c>
      <c r="P1864" s="1">
        <f>Table5[[#This Row],[kapp_old]]+IFERROR(((Table5[[#This Row],[kapp_slack_ub]]-Table5[[#This Row],[kapp_slack_lb]])/Table5[[#This Row],[associated enzload]]),0)</f>
        <v>20595140.22918532</v>
      </c>
      <c r="Q1864" s="1" t="str">
        <f>"'"&amp;Table5[[#This Row],[rxn]]&amp;"'"&amp;CHAR(9)&amp;Table5[[#This Row],[kapp + (slack_ub - slack_lb)/enzload]]</f>
        <v>'RXN-SHKK_c_FWD-rt5884'	20595140.2291853</v>
      </c>
      <c r="R1864" s="1">
        <f>_xlfn.XLOOKUP(Table5[[#This Row],[rxn]],Table38[name],Table38[flux],0)</f>
        <v>3.8461896595422998E-2</v>
      </c>
      <c r="S1864" s="1">
        <f>_xlfn.XLOOKUP(SUBSTITUTE(Table5[[#This Row],[rxn]],"RXN-","ENZLOAD-"),Table38[name],Table38[flux],0)</f>
        <v>0</v>
      </c>
      <c r="T1864" s="1" t="b">
        <f>AND(Table5[[#This Row],[ENZLOAD flux in kapp-slack.gms]]=0,Table5[[#This Row],[flux in kapp-slack.gms]]&lt;&gt;0,NOT(Table5[[#This Row],[spont or unknown?]]))</f>
        <v>1</v>
      </c>
      <c r="U1864" s="1" t="b">
        <f>OR(_xlfn.TEXTAFTER(Table5[[#This Row],[rxn]],"-",-1)="SPONT",_xlfn.TEXTAFTER(Table5[[#This Row],[rxn]],"-",-1)="UNKNOWN")</f>
        <v>0</v>
      </c>
      <c r="V1864" s="1">
        <f>_xlfn.XLOOKUP(SUBSTITUTE(Table5[[#This Row],[rxn]],"RXN-","ENZLOAD-"),Table4[rxn],Table4[ub],0)</f>
        <v>0.12078305</v>
      </c>
      <c r="W1864" s="1" t="b">
        <f>AND(Table5[[#This Row],[FVA ENZLOAD flux UB]]=0,Table5[[#This Row],[ENZ not made when it should be?]])</f>
        <v>0</v>
      </c>
    </row>
    <row r="1865" spans="1:23" hidden="1">
      <c r="A1865" s="1"/>
      <c r="B1865" s="1" t="str">
        <f>_xlfn.TEXTBEFORE(Table38[[#This Row],[all fluxes from kapp-slack]]," ",,,,"")</f>
        <v/>
      </c>
      <c r="C1865" s="1">
        <f>_xlfn.NUMBERVALUE(IFERROR(_xlfn.TEXTAFTER(Table38[[#This Row],[all fluxes from kapp-slack]]," ",-1,,,""),""))</f>
        <v>0</v>
      </c>
      <c r="F1865" s="1" t="s">
        <v>9373</v>
      </c>
      <c r="G1865" s="1" t="str">
        <f>_xlfn.TEXTBEFORE(Table5[[#This Row],[rxn     kapp_old        kapp_slack_ub   kapp_slack_lb]]," ")</f>
        <v>RXN-PKETF_c_FWD-rt5014</v>
      </c>
      <c r="H186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86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865" s="1">
        <f>_xlfn.NUMBERVALUE(_xlfn.TEXTAFTER(Table5[[#This Row],[rxn     kapp_old        kapp_slack_ub   kapp_slack_lb]]," ",-1))</f>
        <v>0</v>
      </c>
      <c r="K1865" s="1">
        <f>_xlfn.XLOOKUP(SUBSTITUTE(Table5[[#This Row],[rxn]],"RXN-","ENZLOAD-"),ENZLOAD[name],ENZLOAD[flux],0)</f>
        <v>6.9585304589999898E-7</v>
      </c>
      <c r="L1865" s="1" t="str">
        <f>"'"&amp;Table5[[#This Row],[rxn]]&amp;"'"&amp;CHAR(9)&amp;IF(AND(Table5[[#This Row],[kapp_slack_ub]]&lt;&gt;0,Table5[[#This Row],[kapp_old]]&lt;$F$1),$F$1,Table5[[#This Row],[kapp_old]])</f>
        <v>'RXN-PKETF_c_FWD-rt5014'	27141.27779288</v>
      </c>
      <c r="M1865" s="1">
        <f>_xlfn.XLOOKUP(Table5[[#This Row],[rxn]],Table3[name],Table3[flux],$F$1)</f>
        <v>5.7531169369345001E-5</v>
      </c>
      <c r="N1865" s="1">
        <f>IFERROR(Table5[[#This Row],[min flux]]/Table5[[#This Row],[associated enzload]],"")</f>
        <v>82.677182644125125</v>
      </c>
      <c r="O1865" s="1">
        <f>_xlfn.NUMBERVALUE(IF(Table5[[#This Row],[flux/enzload]]="","",ABS($N$1-Table5[[#This Row],[flux/enzload]])))</f>
        <v>1399916317576.28</v>
      </c>
      <c r="P1865" s="1">
        <f>Table5[[#This Row],[kapp_old]]+IFERROR(((Table5[[#This Row],[kapp_slack_ub]]-Table5[[#This Row],[kapp_slack_lb]])/Table5[[#This Row],[associated enzload]]),0)</f>
        <v>27141.277792879999</v>
      </c>
      <c r="Q1865" s="1" t="str">
        <f>"'"&amp;Table5[[#This Row],[rxn]]&amp;"'"&amp;CHAR(9)&amp;Table5[[#This Row],[kapp + (slack_ub - slack_lb)/enzload]]</f>
        <v>'RXN-PKETF_c_FWD-rt5014'	27141.27779288</v>
      </c>
      <c r="R1865" s="1">
        <f>_xlfn.XLOOKUP(Table5[[#This Row],[rxn]],Table38[name],Table38[flux],0)</f>
        <v>0</v>
      </c>
      <c r="S1865" s="1">
        <f>_xlfn.XLOOKUP(SUBSTITUTE(Table5[[#This Row],[rxn]],"RXN-","ENZLOAD-"),Table38[name],Table38[flux],0)</f>
        <v>0</v>
      </c>
      <c r="T1865" s="1" t="b">
        <f>AND(Table5[[#This Row],[ENZLOAD flux in kapp-slack.gms]]=0,Table5[[#This Row],[flux in kapp-slack.gms]]&lt;&gt;0,NOT(Table5[[#This Row],[spont or unknown?]]))</f>
        <v>0</v>
      </c>
      <c r="U1865" s="1" t="b">
        <f>OR(_xlfn.TEXTAFTER(Table5[[#This Row],[rxn]],"-",-1)="SPONT",_xlfn.TEXTAFTER(Table5[[#This Row],[rxn]],"-",-1)="UNKNOWN")</f>
        <v>0</v>
      </c>
      <c r="V1865" s="1">
        <f>_xlfn.XLOOKUP(SUBSTITUTE(Table5[[#This Row],[rxn]],"RXN-","ENZLOAD-"),Table4[rxn],Table4[ub],0)</f>
        <v>0.44662784999999999</v>
      </c>
      <c r="W1865" s="1" t="b">
        <f>AND(Table5[[#This Row],[FVA ENZLOAD flux UB]]=0,Table5[[#This Row],[ENZ not made when it should be?]])</f>
        <v>0</v>
      </c>
    </row>
    <row r="1866" spans="1:23">
      <c r="A1866" s="1"/>
      <c r="B1866" s="1" t="str">
        <f>_xlfn.TEXTBEFORE(Table38[[#This Row],[all fluxes from kapp-slack]]," ",,,,"")</f>
        <v/>
      </c>
      <c r="C1866" s="1">
        <f>_xlfn.NUMBERVALUE(IFERROR(_xlfn.TEXTAFTER(Table38[[#This Row],[all fluxes from kapp-slack]]," ",-1,,,""),""))</f>
        <v>0</v>
      </c>
      <c r="F1866" s="1" t="s">
        <v>7166</v>
      </c>
      <c r="G1866" s="1" t="str">
        <f>_xlfn.TEXTBEFORE(Table5[[#This Row],[rxn     kapp_old        kapp_slack_ub   kapp_slack_lb]]," ")</f>
        <v>RXN-ASPK_c_FWD-rt6294</v>
      </c>
      <c r="H1866" s="1">
        <f>_xlfn.NUMBERVALUE(_xlfn.TEXTBEFORE(TRIM(_xlfn.TEXTAFTER(_xlfn.TEXTBEFORE(Table5[[#This Row],[rxn     kapp_old        kapp_slack_ub   kapp_slack_lb]],Table5[[#This Row],[kapp_slack_lb]],-1),Table5[[#This Row],[rxn]]))," "))</f>
        <v>31.831602261563201</v>
      </c>
      <c r="I186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25.281900862783498</v>
      </c>
      <c r="J1866" s="1">
        <f>_xlfn.NUMBERVALUE(_xlfn.TEXTAFTER(Table5[[#This Row],[rxn     kapp_old        kapp_slack_ub   kapp_slack_lb]]," ",-1))</f>
        <v>0</v>
      </c>
      <c r="K1866" s="1">
        <f>_xlfn.XLOOKUP(SUBSTITUTE(Table5[[#This Row],[rxn]],"RXN-","ENZLOAD-"),ENZLOAD[name],ENZLOAD[flux],0)</f>
        <v>1.5679777348799899E-6</v>
      </c>
      <c r="L1866" s="1" t="str">
        <f>"'"&amp;Table5[[#This Row],[rxn]]&amp;"'"&amp;CHAR(9)&amp;IF(AND(Table5[[#This Row],[kapp_slack_ub]]&lt;&gt;0,Table5[[#This Row],[kapp_old]]&lt;$F$1),$F$1,Table5[[#This Row],[kapp_old]])</f>
        <v>'RXN-ASPK_c_FWD-rt6294'	27141.27779288</v>
      </c>
      <c r="M1866" s="1">
        <f>_xlfn.XLOOKUP(Table5[[#This Row],[rxn]],Table3[name],Table3[flux],$F$1)</f>
        <v>1.31345377925492E-4</v>
      </c>
      <c r="N1866" s="1">
        <f>IFERROR(Table5[[#This Row],[min flux]]/Table5[[#This Row],[associated enzload]],"")</f>
        <v>83.767374372535286</v>
      </c>
      <c r="O1866" s="1">
        <f>_xlfn.NUMBERVALUE(IF(Table5[[#This Row],[flux/enzload]]="","",ABS($N$1-Table5[[#This Row],[flux/enzload]])))</f>
        <v>1399916317575.1899</v>
      </c>
      <c r="P1866" s="1">
        <f>Table5[[#This Row],[kapp_old]]+IFERROR(((Table5[[#This Row],[kapp_slack_ub]]-Table5[[#This Row],[kapp_slack_lb]])/Table5[[#This Row],[associated enzload]]),0)</f>
        <v>16123922.050437881</v>
      </c>
      <c r="Q1866" s="1" t="str">
        <f>"'"&amp;Table5[[#This Row],[rxn]]&amp;"'"&amp;CHAR(9)&amp;Table5[[#This Row],[kapp + (slack_ub - slack_lb)/enzload]]</f>
        <v>'RXN-ASPK_c_FWD-rt6294'	16123922.0504379</v>
      </c>
      <c r="R1866" s="1">
        <f>_xlfn.XLOOKUP(Table5[[#This Row],[rxn]],Table38[name],Table38[flux],0)</f>
        <v>6.5399426097954003E-2</v>
      </c>
      <c r="S1866" s="1">
        <f>_xlfn.XLOOKUP(SUBSTITUTE(Table5[[#This Row],[rxn]],"RXN-","ENZLOAD-"),Table38[name],Table38[flux],0)</f>
        <v>0</v>
      </c>
      <c r="T1866" s="1" t="b">
        <f>AND(Table5[[#This Row],[ENZLOAD flux in kapp-slack.gms]]=0,Table5[[#This Row],[flux in kapp-slack.gms]]&lt;&gt;0,NOT(Table5[[#This Row],[spont or unknown?]]))</f>
        <v>1</v>
      </c>
      <c r="U1866" s="1" t="b">
        <f>OR(_xlfn.TEXTAFTER(Table5[[#This Row],[rxn]],"-",-1)="SPONT",_xlfn.TEXTAFTER(Table5[[#This Row],[rxn]],"-",-1)="UNKNOWN")</f>
        <v>0</v>
      </c>
      <c r="V1866" s="1">
        <f>_xlfn.XLOOKUP(SUBSTITUTE(Table5[[#This Row],[rxn]],"RXN-","ENZLOAD-"),Table4[rxn],Table4[ub],0)</f>
        <v>0.68089381000000004</v>
      </c>
      <c r="W1866" s="1" t="b">
        <f>AND(Table5[[#This Row],[FVA ENZLOAD flux UB]]=0,Table5[[#This Row],[ENZ not made when it should be?]])</f>
        <v>0</v>
      </c>
    </row>
    <row r="1867" spans="1:23" hidden="1">
      <c r="A1867" s="1"/>
      <c r="B1867" s="1" t="str">
        <f>_xlfn.TEXTBEFORE(Table38[[#This Row],[all fluxes from kapp-slack]]," ",,,,"")</f>
        <v/>
      </c>
      <c r="C1867" s="1">
        <f>_xlfn.NUMBERVALUE(IFERROR(_xlfn.TEXTAFTER(Table38[[#This Row],[all fluxes from kapp-slack]]," ",-1,,,""),""))</f>
        <v>0</v>
      </c>
      <c r="F1867" s="1" t="s">
        <v>6908</v>
      </c>
      <c r="G1867" s="1" t="str">
        <f>_xlfn.TEXTBEFORE(Table5[[#This Row],[rxn     kapp_old        kapp_slack_ub   kapp_slack_lb]]," ")</f>
        <v>RXN-ACOTAi_m_FWD-rt6510</v>
      </c>
      <c r="H1867" s="1">
        <f>_xlfn.NUMBERVALUE(_xlfn.TEXTBEFORE(TRIM(_xlfn.TEXTAFTER(_xlfn.TEXTBEFORE(Table5[[#This Row],[rxn     kapp_old        kapp_slack_ub   kapp_slack_lb]],Table5[[#This Row],[kapp_slack_lb]],-1),Table5[[#This Row],[rxn]]))," "))</f>
        <v>308860.82419560303</v>
      </c>
      <c r="I186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867" s="1">
        <f>_xlfn.NUMBERVALUE(_xlfn.TEXTAFTER(Table5[[#This Row],[rxn     kapp_old        kapp_slack_ub   kapp_slack_lb]]," ",-1))</f>
        <v>0</v>
      </c>
      <c r="K1867" s="1">
        <f>_xlfn.XLOOKUP(SUBSTITUTE(Table5[[#This Row],[rxn]],"RXN-","ENZLOAD-"),ENZLOAD[name],ENZLOAD[flux],0)</f>
        <v>8.7652106966E-7</v>
      </c>
      <c r="L1867" s="1" t="str">
        <f>"'"&amp;Table5[[#This Row],[rxn]]&amp;"'"&amp;CHAR(9)&amp;IF(AND(Table5[[#This Row],[kapp_slack_ub]]&lt;&gt;0,Table5[[#This Row],[kapp_old]]&lt;$F$1),$F$1,Table5[[#This Row],[kapp_old]])</f>
        <v>'RXN-ACOTAi_m_FWD-rt6510'	308860.824195603</v>
      </c>
      <c r="M1867" s="1">
        <f>_xlfn.XLOOKUP(Table5[[#This Row],[rxn]],Table3[name],Table3[flux],$F$1)</f>
        <v>7.7713011952045994E-5</v>
      </c>
      <c r="N1867" s="1">
        <f>IFERROR(Table5[[#This Row],[min flux]]/Table5[[#This Row],[associated enzload]],"")</f>
        <v>88.660746035677903</v>
      </c>
      <c r="O1867" s="1">
        <f>_xlfn.NUMBERVALUE(IF(Table5[[#This Row],[flux/enzload]]="","",ABS($N$1-Table5[[#This Row],[flux/enzload]])))</f>
        <v>1399916317570.29</v>
      </c>
      <c r="P1867" s="1">
        <f>Table5[[#This Row],[kapp_old]]+IFERROR(((Table5[[#This Row],[kapp_slack_ub]]-Table5[[#This Row],[kapp_slack_lb]])/Table5[[#This Row],[associated enzload]]),0)</f>
        <v>308860.82419560303</v>
      </c>
      <c r="Q1867" s="1" t="str">
        <f>"'"&amp;Table5[[#This Row],[rxn]]&amp;"'"&amp;CHAR(9)&amp;Table5[[#This Row],[kapp + (slack_ub - slack_lb)/enzload]]</f>
        <v>'RXN-ACOTAi_m_FWD-rt6510'	308860.824195603</v>
      </c>
      <c r="R1867" s="1">
        <f>_xlfn.XLOOKUP(Table5[[#This Row],[rxn]],Table38[name],Table38[flux],0)</f>
        <v>2.5528546504122E-2</v>
      </c>
      <c r="S1867" s="1">
        <f>_xlfn.XLOOKUP(SUBSTITUTE(Table5[[#This Row],[rxn]],"RXN-","ENZLOAD-"),Table38[name],Table38[flux],0)</f>
        <v>3.1952073999999998E-8</v>
      </c>
      <c r="T1867" s="1" t="b">
        <f>AND(Table5[[#This Row],[ENZLOAD flux in kapp-slack.gms]]=0,Table5[[#This Row],[flux in kapp-slack.gms]]&lt;&gt;0,NOT(Table5[[#This Row],[spont or unknown?]]))</f>
        <v>0</v>
      </c>
      <c r="U1867" s="1" t="b">
        <f>OR(_xlfn.TEXTAFTER(Table5[[#This Row],[rxn]],"-",-1)="SPONT",_xlfn.TEXTAFTER(Table5[[#This Row],[rxn]],"-",-1)="UNKNOWN")</f>
        <v>0</v>
      </c>
      <c r="V1867" s="1">
        <f>_xlfn.XLOOKUP(SUBSTITUTE(Table5[[#This Row],[rxn]],"RXN-","ENZLOAD-"),Table4[rxn],Table4[ub],0)</f>
        <v>0.79813551999999999</v>
      </c>
      <c r="W1867" s="1" t="b">
        <f>AND(Table5[[#This Row],[FVA ENZLOAD flux UB]]=0,Table5[[#This Row],[ENZ not made when it should be?]])</f>
        <v>0</v>
      </c>
    </row>
    <row r="1868" spans="1:23">
      <c r="A1868" s="1"/>
      <c r="B1868" s="1" t="str">
        <f>_xlfn.TEXTBEFORE(Table38[[#This Row],[all fluxes from kapp-slack]]," ",,,,"")</f>
        <v/>
      </c>
      <c r="C1868" s="1">
        <f>_xlfn.NUMBERVALUE(IFERROR(_xlfn.TEXTAFTER(Table38[[#This Row],[all fluxes from kapp-slack]]," ",-1,,,""),""))</f>
        <v>0</v>
      </c>
      <c r="F1868" s="1" t="s">
        <v>9442</v>
      </c>
      <c r="G1868" s="1" t="str">
        <f>_xlfn.TEXTBEFORE(Table5[[#This Row],[rxn     kapp_old        kapp_slack_ub   kapp_slack_lb]]," ")</f>
        <v>RXN-PPNCL2_c_FWD-rt0510</v>
      </c>
      <c r="H1868" s="1">
        <f>_xlfn.NUMBERVALUE(_xlfn.TEXTBEFORE(TRIM(_xlfn.TEXTAFTER(_xlfn.TEXTBEFORE(Table5[[#This Row],[rxn     kapp_old        kapp_slack_ub   kapp_slack_lb]],Table5[[#This Row],[kapp_slack_lb]],-1),Table5[[#This Row],[rxn]]))," "))</f>
        <v>34.896368605501401</v>
      </c>
      <c r="I186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1.4916327002231E-2</v>
      </c>
      <c r="J1868" s="1">
        <f>_xlfn.NUMBERVALUE(_xlfn.TEXTAFTER(Table5[[#This Row],[rxn     kapp_old        kapp_slack_ub   kapp_slack_lb]]," ",-1))</f>
        <v>0</v>
      </c>
      <c r="K1868" s="1">
        <f>_xlfn.XLOOKUP(SUBSTITUTE(Table5[[#This Row],[rxn]],"RXN-","ENZLOAD-"),ENZLOAD[name],ENZLOAD[flux],0)</f>
        <v>4.1303432394E-7</v>
      </c>
      <c r="L1868" s="1" t="str">
        <f>"'"&amp;Table5[[#This Row],[rxn]]&amp;"'"&amp;CHAR(9)&amp;IF(AND(Table5[[#This Row],[kapp_slack_ub]]&lt;&gt;0,Table5[[#This Row],[kapp_old]]&lt;$F$1),$F$1,Table5[[#This Row],[kapp_old]])</f>
        <v>'RXN-PPNCL2_c_FWD-rt0510'	27141.27779288</v>
      </c>
      <c r="M1868" s="1">
        <f>_xlfn.XLOOKUP(Table5[[#This Row],[rxn]],Table3[name],Table3[flux],$F$1)</f>
        <v>3.7929994776142999E-5</v>
      </c>
      <c r="N1868" s="1">
        <f>IFERROR(Table5[[#This Row],[min flux]]/Table5[[#This Row],[associated enzload]],"")</f>
        <v>91.832548961845973</v>
      </c>
      <c r="O1868" s="1">
        <f>_xlfn.NUMBERVALUE(IF(Table5[[#This Row],[flux/enzload]]="","",ABS($N$1-Table5[[#This Row],[flux/enzload]])))</f>
        <v>1399916317567.1201</v>
      </c>
      <c r="P1868" s="1">
        <f>Table5[[#This Row],[kapp_old]]+IFERROR(((Table5[[#This Row],[kapp_slack_ub]]-Table5[[#This Row],[kapp_slack_lb]])/Table5[[#This Row],[associated enzload]]),0)</f>
        <v>36148.909509067504</v>
      </c>
      <c r="Q1868" s="1" t="str">
        <f>"'"&amp;Table5[[#This Row],[rxn]]&amp;"'"&amp;CHAR(9)&amp;Table5[[#This Row],[kapp + (slack_ub - slack_lb)/enzload]]</f>
        <v>'RXN-PPNCL2_c_FWD-rt0510'	36148.9095090675</v>
      </c>
      <c r="R1868" s="1">
        <f>_xlfn.XLOOKUP(Table5[[#This Row],[rxn]],Table38[name],Table38[flux],0)</f>
        <v>3.8585675608000003E-5</v>
      </c>
      <c r="S1868" s="1">
        <f>_xlfn.XLOOKUP(SUBSTITUTE(Table5[[#This Row],[rxn]],"RXN-","ENZLOAD-"),Table38[name],Table38[flux],0)</f>
        <v>0</v>
      </c>
      <c r="T1868" s="1" t="b">
        <f>AND(Table5[[#This Row],[ENZLOAD flux in kapp-slack.gms]]=0,Table5[[#This Row],[flux in kapp-slack.gms]]&lt;&gt;0,NOT(Table5[[#This Row],[spont or unknown?]]))</f>
        <v>1</v>
      </c>
      <c r="U1868" s="1" t="b">
        <f>OR(_xlfn.TEXTAFTER(Table5[[#This Row],[rxn]],"-",-1)="SPONT",_xlfn.TEXTAFTER(Table5[[#This Row],[rxn]],"-",-1)="UNKNOWN")</f>
        <v>0</v>
      </c>
      <c r="V1868" s="1">
        <f>_xlfn.XLOOKUP(SUBSTITUTE(Table5[[#This Row],[rxn]],"RXN-","ENZLOAD-"),Table4[rxn],Table4[ub],0)</f>
        <v>1.0064090000000001</v>
      </c>
      <c r="W1868" s="1" t="b">
        <f>AND(Table5[[#This Row],[FVA ENZLOAD flux UB]]=0,Table5[[#This Row],[ENZ not made when it should be?]])</f>
        <v>0</v>
      </c>
    </row>
    <row r="1869" spans="1:23" hidden="1">
      <c r="A1869" s="1"/>
      <c r="B1869" s="1" t="str">
        <f>_xlfn.TEXTBEFORE(Table38[[#This Row],[all fluxes from kapp-slack]]," ",,,,"")</f>
        <v/>
      </c>
      <c r="C1869" s="1">
        <f>_xlfn.NUMBERVALUE(IFERROR(_xlfn.TEXTAFTER(Table38[[#This Row],[all fluxes from kapp-slack]]," ",-1,,,""),""))</f>
        <v>0</v>
      </c>
      <c r="F1869" s="1" t="s">
        <v>8949</v>
      </c>
      <c r="G1869" s="1" t="str">
        <f>_xlfn.TEXTBEFORE(Table5[[#This Row],[rxn     kapp_old        kapp_slack_ub   kapp_slack_lb]]," ")</f>
        <v>RXN-NDPK8_c_FWD-rt7311</v>
      </c>
      <c r="H1869" s="1">
        <f>_xlfn.NUMBERVALUE(_xlfn.TEXTBEFORE(TRIM(_xlfn.TEXTAFTER(_xlfn.TEXTBEFORE(Table5[[#This Row],[rxn     kapp_old        kapp_slack_ub   kapp_slack_lb]],Table5[[#This Row],[kapp_slack_lb]],-1),Table5[[#This Row],[rxn]]))," "))</f>
        <v>17537.201673400799</v>
      </c>
      <c r="I186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869" s="1">
        <f>_xlfn.NUMBERVALUE(_xlfn.TEXTAFTER(Table5[[#This Row],[rxn     kapp_old        kapp_slack_ub   kapp_slack_lb]]," ",-1))</f>
        <v>0</v>
      </c>
      <c r="K1869" s="1">
        <f>_xlfn.XLOOKUP(SUBSTITUTE(Table5[[#This Row],[rxn]],"RXN-","ENZLOAD-"),ENZLOAD[name],ENZLOAD[flux],0)</f>
        <v>2.4784310296160001E-5</v>
      </c>
      <c r="L1869" s="1" t="str">
        <f>"'"&amp;Table5[[#This Row],[rxn]]&amp;"'"&amp;CHAR(9)&amp;IF(AND(Table5[[#This Row],[kapp_slack_ub]]&lt;&gt;0,Table5[[#This Row],[kapp_old]]&lt;$F$1),$F$1,Table5[[#This Row],[kapp_old]])</f>
        <v>'RXN-NDPK8_c_FWD-rt7311'	17537.2016734008</v>
      </c>
      <c r="M1869" s="1">
        <f>_xlfn.XLOOKUP(Table5[[#This Row],[rxn]],Table3[name],Table3[flux],$F$1)</f>
        <v>2.6910725265701799E-3</v>
      </c>
      <c r="N1869" s="1">
        <f>IFERROR(Table5[[#This Row],[min flux]]/Table5[[#This Row],[associated enzload]],"")</f>
        <v>108.5796818395679</v>
      </c>
      <c r="O1869" s="1">
        <f>_xlfn.NUMBERVALUE(IF(Table5[[#This Row],[flux/enzload]]="","",ABS($N$1-Table5[[#This Row],[flux/enzload]])))</f>
        <v>1399916317550.3701</v>
      </c>
      <c r="P1869" s="1">
        <f>Table5[[#This Row],[kapp_old]]+IFERROR(((Table5[[#This Row],[kapp_slack_ub]]-Table5[[#This Row],[kapp_slack_lb]])/Table5[[#This Row],[associated enzload]]),0)</f>
        <v>17537.201673400799</v>
      </c>
      <c r="Q1869" s="1" t="str">
        <f>"'"&amp;Table5[[#This Row],[rxn]]&amp;"'"&amp;CHAR(9)&amp;Table5[[#This Row],[kapp + (slack_ub - slack_lb)/enzload]]</f>
        <v>'RXN-NDPK8_c_FWD-rt7311'	17537.2016734008</v>
      </c>
      <c r="R1869" s="1">
        <f>_xlfn.XLOOKUP(Table5[[#This Row],[rxn]],Table38[name],Table38[flux],0)</f>
        <v>0</v>
      </c>
      <c r="S1869" s="1">
        <f>_xlfn.XLOOKUP(SUBSTITUTE(Table5[[#This Row],[rxn]],"RXN-","ENZLOAD-"),Table38[name],Table38[flux],0)</f>
        <v>0</v>
      </c>
      <c r="T1869" s="1" t="b">
        <f>AND(Table5[[#This Row],[ENZLOAD flux in kapp-slack.gms]]=0,Table5[[#This Row],[flux in kapp-slack.gms]]&lt;&gt;0,NOT(Table5[[#This Row],[spont or unknown?]]))</f>
        <v>0</v>
      </c>
      <c r="U1869" s="1" t="b">
        <f>OR(_xlfn.TEXTAFTER(Table5[[#This Row],[rxn]],"-",-1)="SPONT",_xlfn.TEXTAFTER(Table5[[#This Row],[rxn]],"-",-1)="UNKNOWN")</f>
        <v>0</v>
      </c>
      <c r="V1869" s="1">
        <f>_xlfn.XLOOKUP(SUBSTITUTE(Table5[[#This Row],[rxn]],"RXN-","ENZLOAD-"),Table4[rxn],Table4[ub],0)</f>
        <v>2.5963863900000002</v>
      </c>
      <c r="W1869" s="1" t="b">
        <f>AND(Table5[[#This Row],[FVA ENZLOAD flux UB]]=0,Table5[[#This Row],[ENZ not made when it should be?]])</f>
        <v>0</v>
      </c>
    </row>
    <row r="1870" spans="1:23" hidden="1">
      <c r="A1870" s="1"/>
      <c r="B1870" s="1" t="str">
        <f>_xlfn.TEXTBEFORE(Table38[[#This Row],[all fluxes from kapp-slack]]," ",,,,"")</f>
        <v/>
      </c>
      <c r="C1870" s="1">
        <f>_xlfn.NUMBERVALUE(IFERROR(_xlfn.TEXTAFTER(Table38[[#This Row],[all fluxes from kapp-slack]]," ",-1,,,""),""))</f>
        <v>0</v>
      </c>
      <c r="F1870" s="1" t="s">
        <v>8941</v>
      </c>
      <c r="G1870" s="1" t="str">
        <f>_xlfn.TEXTBEFORE(Table5[[#This Row],[rxn     kapp_old        kapp_slack_ub   kapp_slack_lb]]," ")</f>
        <v>RXN-NDPK4_c_FWD-rt7311</v>
      </c>
      <c r="H1870" s="1">
        <f>_xlfn.NUMBERVALUE(_xlfn.TEXTBEFORE(TRIM(_xlfn.TEXTAFTER(_xlfn.TEXTBEFORE(Table5[[#This Row],[rxn     kapp_old        kapp_slack_ub   kapp_slack_lb]],Table5[[#This Row],[kapp_slack_lb]],-1),Table5[[#This Row],[rxn]]))," "))</f>
        <v>17537.201673400799</v>
      </c>
      <c r="I187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870" s="1">
        <f>_xlfn.NUMBERVALUE(_xlfn.TEXTAFTER(Table5[[#This Row],[rxn     kapp_old        kapp_slack_ub   kapp_slack_lb]]," ",-1))</f>
        <v>0</v>
      </c>
      <c r="K1870" s="1">
        <f>_xlfn.XLOOKUP(SUBSTITUTE(Table5[[#This Row],[rxn]],"RXN-","ENZLOAD-"),ENZLOAD[name],ENZLOAD[flux],0)</f>
        <v>2.4784310296160001E-5</v>
      </c>
      <c r="L1870" s="1" t="str">
        <f>"'"&amp;Table5[[#This Row],[rxn]]&amp;"'"&amp;CHAR(9)&amp;IF(AND(Table5[[#This Row],[kapp_slack_ub]]&lt;&gt;0,Table5[[#This Row],[kapp_old]]&lt;$F$1),$F$1,Table5[[#This Row],[kapp_old]])</f>
        <v>'RXN-NDPK4_c_FWD-rt7311'	17537.2016734008</v>
      </c>
      <c r="M1870" s="1">
        <f>_xlfn.XLOOKUP(Table5[[#This Row],[rxn]],Table3[name],Table3[flux],$F$1)</f>
        <v>2.6910774480286802E-3</v>
      </c>
      <c r="N1870" s="1">
        <f>IFERROR(Table5[[#This Row],[min flux]]/Table5[[#This Row],[associated enzload]],"")</f>
        <v>108.57988041110133</v>
      </c>
      <c r="O1870" s="1">
        <f>_xlfn.NUMBERVALUE(IF(Table5[[#This Row],[flux/enzload]]="","",ABS($N$1-Table5[[#This Row],[flux/enzload]])))</f>
        <v>1399916317550.3701</v>
      </c>
      <c r="P1870" s="1">
        <f>Table5[[#This Row],[kapp_old]]+IFERROR(((Table5[[#This Row],[kapp_slack_ub]]-Table5[[#This Row],[kapp_slack_lb]])/Table5[[#This Row],[associated enzload]]),0)</f>
        <v>17537.201673400799</v>
      </c>
      <c r="Q1870" s="1" t="str">
        <f>"'"&amp;Table5[[#This Row],[rxn]]&amp;"'"&amp;CHAR(9)&amp;Table5[[#This Row],[kapp + (slack_ub - slack_lb)/enzload]]</f>
        <v>'RXN-NDPK4_c_FWD-rt7311'	17537.2016734008</v>
      </c>
      <c r="R1870" s="1">
        <f>_xlfn.XLOOKUP(Table5[[#This Row],[rxn]],Table38[name],Table38[flux],0)</f>
        <v>0</v>
      </c>
      <c r="S1870" s="1">
        <f>_xlfn.XLOOKUP(SUBSTITUTE(Table5[[#This Row],[rxn]],"RXN-","ENZLOAD-"),Table38[name],Table38[flux],0)</f>
        <v>0</v>
      </c>
      <c r="T1870" s="1" t="b">
        <f>AND(Table5[[#This Row],[ENZLOAD flux in kapp-slack.gms]]=0,Table5[[#This Row],[flux in kapp-slack.gms]]&lt;&gt;0,NOT(Table5[[#This Row],[spont or unknown?]]))</f>
        <v>0</v>
      </c>
      <c r="U1870" s="1" t="b">
        <f>OR(_xlfn.TEXTAFTER(Table5[[#This Row],[rxn]],"-",-1)="SPONT",_xlfn.TEXTAFTER(Table5[[#This Row],[rxn]],"-",-1)="UNKNOWN")</f>
        <v>0</v>
      </c>
      <c r="V1870" s="1">
        <f>_xlfn.XLOOKUP(SUBSTITUTE(Table5[[#This Row],[rxn]],"RXN-","ENZLOAD-"),Table4[rxn],Table4[ub],0)</f>
        <v>2.5963863900000002</v>
      </c>
      <c r="W1870" s="1" t="b">
        <f>AND(Table5[[#This Row],[FVA ENZLOAD flux UB]]=0,Table5[[#This Row],[ENZ not made when it should be?]])</f>
        <v>0</v>
      </c>
    </row>
    <row r="1871" spans="1:23">
      <c r="A1871" s="1"/>
      <c r="B1871" s="1" t="str">
        <f>_xlfn.TEXTBEFORE(Table38[[#This Row],[all fluxes from kapp-slack]]," ",,,,"")</f>
        <v/>
      </c>
      <c r="C1871" s="1">
        <f>_xlfn.NUMBERVALUE(IFERROR(_xlfn.TEXTAFTER(Table38[[#This Row],[all fluxes from kapp-slack]]," ",-1,,,""),""))</f>
        <v>0</v>
      </c>
      <c r="F1871" s="1" t="s">
        <v>9616</v>
      </c>
      <c r="G1871" s="1" t="str">
        <f>_xlfn.TEXTBEFORE(Table5[[#This Row],[rxn     kapp_old        kapp_slack_ub   kapp_slack_lb]]," ")</f>
        <v>RXN-SADT_c_FWD-rt5075</v>
      </c>
      <c r="H1871" s="1">
        <f>_xlfn.NUMBERVALUE(_xlfn.TEXTBEFORE(TRIM(_xlfn.TEXTAFTER(_xlfn.TEXTBEFORE(Table5[[#This Row],[rxn     kapp_old        kapp_slack_ub   kapp_slack_lb]],Table5[[#This Row],[kapp_slack_lb]],-1),Table5[[#This Row],[rxn]]))," "))</f>
        <v>46.430312911388697</v>
      </c>
      <c r="I187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5.1260715223940299</v>
      </c>
      <c r="J1871" s="1">
        <f>_xlfn.NUMBERVALUE(_xlfn.TEXTAFTER(Table5[[#This Row],[rxn     kapp_old        kapp_slack_ub   kapp_slack_lb]]," ",-1))</f>
        <v>0</v>
      </c>
      <c r="K1871" s="1">
        <f>_xlfn.XLOOKUP(SUBSTITUTE(Table5[[#This Row],[rxn]],"RXN-","ENZLOAD-"),ENZLOAD[name],ENZLOAD[flux],0)</f>
        <v>8.0988908023999996E-7</v>
      </c>
      <c r="L1871" s="1" t="str">
        <f>"'"&amp;Table5[[#This Row],[rxn]]&amp;"'"&amp;CHAR(9)&amp;IF(AND(Table5[[#This Row],[kapp_slack_ub]]&lt;&gt;0,Table5[[#This Row],[kapp_old]]&lt;$F$1),$F$1,Table5[[#This Row],[kapp_old]])</f>
        <v>'RXN-SADT_c_FWD-rt5075'	27141.27779288</v>
      </c>
      <c r="M1871" s="1">
        <f>_xlfn.XLOOKUP(Table5[[#This Row],[rxn]],Table3[name],Table3[flux],$F$1)</f>
        <v>9.8956324786999994E-5</v>
      </c>
      <c r="N1871" s="1">
        <f>IFERROR(Table5[[#This Row],[min flux]]/Table5[[#This Row],[associated enzload]],"")</f>
        <v>122.18503397733872</v>
      </c>
      <c r="O1871" s="1">
        <f>_xlfn.NUMBERVALUE(IF(Table5[[#This Row],[flux/enzload]]="","",ABS($N$1-Table5[[#This Row],[flux/enzload]])))</f>
        <v>1399916317536.77</v>
      </c>
      <c r="P1871" s="1">
        <f>Table5[[#This Row],[kapp_old]]+IFERROR(((Table5[[#This Row],[kapp_slack_ub]]-Table5[[#This Row],[kapp_slack_lb]])/Table5[[#This Row],[associated enzload]]),0)</f>
        <v>6329396.5196794523</v>
      </c>
      <c r="Q1871" s="1" t="str">
        <f>"'"&amp;Table5[[#This Row],[rxn]]&amp;"'"&amp;CHAR(9)&amp;Table5[[#This Row],[kapp + (slack_ub - slack_lb)/enzload]]</f>
        <v>'RXN-SADT_c_FWD-rt5075'	6329396.51967945</v>
      </c>
      <c r="R1871" s="1">
        <f>_xlfn.XLOOKUP(Table5[[#This Row],[rxn]],Table38[name],Table38[flux],0)</f>
        <v>1.3260163368298E-2</v>
      </c>
      <c r="S1871" s="1">
        <f>_xlfn.XLOOKUP(SUBSTITUTE(Table5[[#This Row],[rxn]],"RXN-","ENZLOAD-"),Table38[name],Table38[flux],0)</f>
        <v>0</v>
      </c>
      <c r="T1871" s="1" t="b">
        <f>AND(Table5[[#This Row],[ENZLOAD flux in kapp-slack.gms]]=0,Table5[[#This Row],[flux in kapp-slack.gms]]&lt;&gt;0,NOT(Table5[[#This Row],[spont or unknown?]]))</f>
        <v>1</v>
      </c>
      <c r="U1871" s="1" t="b">
        <f>OR(_xlfn.TEXTAFTER(Table5[[#This Row],[rxn]],"-",-1)="SPONT",_xlfn.TEXTAFTER(Table5[[#This Row],[rxn]],"-",-1)="UNKNOWN")</f>
        <v>0</v>
      </c>
      <c r="V1871" s="1">
        <f>_xlfn.XLOOKUP(SUBSTITUTE(Table5[[#This Row],[rxn]],"RXN-","ENZLOAD-"),Table4[rxn],Table4[ub],0)</f>
        <v>0.11158461</v>
      </c>
      <c r="W1871" s="1" t="b">
        <f>AND(Table5[[#This Row],[FVA ENZLOAD flux UB]]=0,Table5[[#This Row],[ENZ not made when it should be?]])</f>
        <v>0</v>
      </c>
    </row>
    <row r="1872" spans="1:23">
      <c r="A1872" s="1"/>
      <c r="B1872" s="1" t="str">
        <f>_xlfn.TEXTBEFORE(Table38[[#This Row],[all fluxes from kapp-slack]]," ",,,,"")</f>
        <v/>
      </c>
      <c r="C1872" s="1">
        <f>_xlfn.NUMBERVALUE(IFERROR(_xlfn.TEXTAFTER(Table38[[#This Row],[all fluxes from kapp-slack]]," ",-1,,,""),""))</f>
        <v>0</v>
      </c>
      <c r="F1872" s="1" t="s">
        <v>9992</v>
      </c>
      <c r="G1872" s="1" t="str">
        <f>_xlfn.TEXTBEFORE(Table5[[#This Row],[rxn     kapp_old        kapp_slack_ub   kapp_slack_lb]]," ")</f>
        <v>RXN-VALTA_m_REV-rt6242_m</v>
      </c>
      <c r="H1872" s="1">
        <f>_xlfn.NUMBERVALUE(_xlfn.TEXTBEFORE(TRIM(_xlfn.TEXTAFTER(_xlfn.TEXTBEFORE(Table5[[#This Row],[rxn     kapp_old        kapp_slack_ub   kapp_slack_lb]],Table5[[#This Row],[kapp_slack_lb]],-1),Table5[[#This Row],[rxn]]))," "))</f>
        <v>61.072231006942303</v>
      </c>
      <c r="I187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34.284197538609199</v>
      </c>
      <c r="J1872" s="1">
        <f>_xlfn.NUMBERVALUE(_xlfn.TEXTAFTER(Table5[[#This Row],[rxn     kapp_old        kapp_slack_ub   kapp_slack_lb]]," ",-1))</f>
        <v>0</v>
      </c>
      <c r="K1872" s="1">
        <f>_xlfn.XLOOKUP(SUBSTITUTE(Table5[[#This Row],[rxn]],"RXN-","ENZLOAD-"),ENZLOAD[name],ENZLOAD[flux],0)</f>
        <v>9.894990884499999E-7</v>
      </c>
      <c r="L1872" s="1" t="str">
        <f>"'"&amp;Table5[[#This Row],[rxn]]&amp;"'"&amp;CHAR(9)&amp;IF(AND(Table5[[#This Row],[kapp_slack_ub]]&lt;&gt;0,Table5[[#This Row],[kapp_old]]&lt;$F$1),$F$1,Table5[[#This Row],[kapp_old]])</f>
        <v>'RXN-VALTA_m_REV-rt6242_m'	27141.27779288</v>
      </c>
      <c r="M1872" s="1">
        <f>_xlfn.XLOOKUP(Table5[[#This Row],[rxn]],Table3[name],Table3[flux],$F$1)</f>
        <v>1.2127395867523399E-4</v>
      </c>
      <c r="N1872" s="1">
        <f>IFERROR(Table5[[#This Row],[min flux]]/Table5[[#This Row],[associated enzload]],"")</f>
        <v>122.56096048072514</v>
      </c>
      <c r="O1872" s="1">
        <f>_xlfn.NUMBERVALUE(IF(Table5[[#This Row],[flux/enzload]]="","",ABS($N$1-Table5[[#This Row],[flux/enzload]])))</f>
        <v>1399916317536.3899</v>
      </c>
      <c r="P1872" s="1">
        <f>Table5[[#This Row],[kapp_old]]+IFERROR(((Table5[[#This Row],[kapp_slack_ub]]-Table5[[#This Row],[kapp_slack_lb]])/Table5[[#This Row],[associated enzload]]),0)</f>
        <v>34648094.545726828</v>
      </c>
      <c r="Q1872" s="1" t="str">
        <f>"'"&amp;Table5[[#This Row],[rxn]]&amp;"'"&amp;CHAR(9)&amp;Table5[[#This Row],[kapp + (slack_ub - slack_lb)/enzload]]</f>
        <v>'RXN-VALTA_m_REV-rt6242_m'	34648094.5457268</v>
      </c>
      <c r="R1872" s="1">
        <f>_xlfn.XLOOKUP(Table5[[#This Row],[rxn]],Table38[name],Table38[flux],0)</f>
        <v>8.8686640115519993E-2</v>
      </c>
      <c r="S1872" s="1">
        <f>_xlfn.XLOOKUP(SUBSTITUTE(Table5[[#This Row],[rxn]],"RXN-","ENZLOAD-"),Table38[name],Table38[flux],0)</f>
        <v>0</v>
      </c>
      <c r="T1872" s="1" t="b">
        <f>AND(Table5[[#This Row],[ENZLOAD flux in kapp-slack.gms]]=0,Table5[[#This Row],[flux in kapp-slack.gms]]&lt;&gt;0,NOT(Table5[[#This Row],[spont or unknown?]]))</f>
        <v>1</v>
      </c>
      <c r="U1872" s="1" t="b">
        <f>OR(_xlfn.TEXTAFTER(Table5[[#This Row],[rxn]],"-",-1)="SPONT",_xlfn.TEXTAFTER(Table5[[#This Row],[rxn]],"-",-1)="UNKNOWN")</f>
        <v>0</v>
      </c>
      <c r="V1872" s="1">
        <f>_xlfn.XLOOKUP(SUBSTITUTE(Table5[[#This Row],[rxn]],"RXN-","ENZLOAD-"),Table4[rxn],Table4[ub],0)</f>
        <v>0.89022882000000003</v>
      </c>
      <c r="W1872" s="1" t="b">
        <f>AND(Table5[[#This Row],[FVA ENZLOAD flux UB]]=0,Table5[[#This Row],[ENZ not made when it should be?]])</f>
        <v>0</v>
      </c>
    </row>
    <row r="1873" spans="1:23">
      <c r="A1873" s="1"/>
      <c r="B1873" s="1" t="str">
        <f>_xlfn.TEXTBEFORE(Table38[[#This Row],[all fluxes from kapp-slack]]," ",,,,"")</f>
        <v/>
      </c>
      <c r="C1873" s="1">
        <f>_xlfn.NUMBERVALUE(IFERROR(_xlfn.TEXTAFTER(Table38[[#This Row],[all fluxes from kapp-slack]]," ",-1,,,""),""))</f>
        <v>0</v>
      </c>
      <c r="F1873" s="1" t="s">
        <v>7012</v>
      </c>
      <c r="G1873" s="1" t="str">
        <f>_xlfn.TEXTBEFORE(Table5[[#This Row],[rxn     kapp_old        kapp_slack_ub   kapp_slack_lb]]," ")</f>
        <v>RXN-ALATA_L_m_REV-rt1267</v>
      </c>
      <c r="H187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87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21.128547207614801</v>
      </c>
      <c r="J1873" s="1">
        <f>_xlfn.NUMBERVALUE(_xlfn.TEXTAFTER(Table5[[#This Row],[rxn     kapp_old        kapp_slack_ub   kapp_slack_lb]]," ",-1))</f>
        <v>0</v>
      </c>
      <c r="K1873" s="1">
        <f>_xlfn.XLOOKUP(SUBSTITUTE(Table5[[#This Row],[rxn]],"RXN-","ENZLOAD-"),ENZLOAD[name],ENZLOAD[flux],0)</f>
        <v>6.0767745927999997E-7</v>
      </c>
      <c r="L1873" s="1" t="str">
        <f>"'"&amp;Table5[[#This Row],[rxn]]&amp;"'"&amp;CHAR(9)&amp;IF(AND(Table5[[#This Row],[kapp_slack_ub]]&lt;&gt;0,Table5[[#This Row],[kapp_old]]&lt;$F$1),$F$1,Table5[[#This Row],[kapp_old]])</f>
        <v>'RXN-ALATA_L_m_REV-rt1267'	27141.27779288</v>
      </c>
      <c r="M1873" s="1">
        <f>_xlfn.XLOOKUP(Table5[[#This Row],[rxn]],Table3[name],Table3[flux],$F$1)</f>
        <v>7.4553132241834998E-5</v>
      </c>
      <c r="N1873" s="1">
        <f>IFERROR(Table5[[#This Row],[min flux]]/Table5[[#This Row],[associated enzload]],"")</f>
        <v>122.68536721794563</v>
      </c>
      <c r="O1873" s="1">
        <f>_xlfn.NUMBERVALUE(IF(Table5[[#This Row],[flux/enzload]]="","",ABS($N$1-Table5[[#This Row],[flux/enzload]])))</f>
        <v>1399916317536.27</v>
      </c>
      <c r="P1873" s="1">
        <f>Table5[[#This Row],[kapp_old]]+IFERROR(((Table5[[#This Row],[kapp_slack_ub]]-Table5[[#This Row],[kapp_slack_lb]])/Table5[[#This Row],[associated enzload]]),0)</f>
        <v>34796486.240248337</v>
      </c>
      <c r="Q1873" s="1" t="str">
        <f>"'"&amp;Table5[[#This Row],[rxn]]&amp;"'"&amp;CHAR(9)&amp;Table5[[#This Row],[kapp + (slack_ub - slack_lb)/enzload]]</f>
        <v>'RXN-ALATA_L_m_REV-rt1267'	34796486.2402483</v>
      </c>
      <c r="R1873" s="1">
        <f>_xlfn.XLOOKUP(Table5[[#This Row],[rxn]],Table38[name],Table38[flux],0)</f>
        <v>5.4655497193869002E-2</v>
      </c>
      <c r="S1873" s="1">
        <f>_xlfn.XLOOKUP(SUBSTITUTE(Table5[[#This Row],[rxn]],"RXN-","ENZLOAD-"),Table38[name],Table38[flux],0)</f>
        <v>0</v>
      </c>
      <c r="T1873" s="1" t="b">
        <f>AND(Table5[[#This Row],[ENZLOAD flux in kapp-slack.gms]]=0,Table5[[#This Row],[flux in kapp-slack.gms]]&lt;&gt;0,NOT(Table5[[#This Row],[spont or unknown?]]))</f>
        <v>1</v>
      </c>
      <c r="U1873" s="1" t="b">
        <f>OR(_xlfn.TEXTAFTER(Table5[[#This Row],[rxn]],"-",-1)="SPONT",_xlfn.TEXTAFTER(Table5[[#This Row],[rxn]],"-",-1)="UNKNOWN")</f>
        <v>0</v>
      </c>
      <c r="V1873" s="1">
        <f>_xlfn.XLOOKUP(SUBSTITUTE(Table5[[#This Row],[rxn]],"RXN-","ENZLOAD-"),Table4[rxn],Table4[ub],0)</f>
        <v>0.38256828999999998</v>
      </c>
      <c r="W1873" s="1" t="b">
        <f>AND(Table5[[#This Row],[FVA ENZLOAD flux UB]]=0,Table5[[#This Row],[ENZ not made when it should be?]])</f>
        <v>0</v>
      </c>
    </row>
    <row r="1874" spans="1:23" hidden="1">
      <c r="A1874" s="1"/>
      <c r="B1874" s="1" t="str">
        <f>_xlfn.TEXTBEFORE(Table38[[#This Row],[all fluxes from kapp-slack]]," ",,,,"")</f>
        <v/>
      </c>
      <c r="C1874" s="1">
        <f>_xlfn.NUMBERVALUE(IFERROR(_xlfn.TEXTAFTER(Table38[[#This Row],[all fluxes from kapp-slack]]," ",-1,,,""),""))</f>
        <v>0</v>
      </c>
      <c r="F1874" s="1" t="s">
        <v>9934</v>
      </c>
      <c r="G1874" s="1" t="str">
        <f>_xlfn.TEXTBEFORE(Table5[[#This Row],[rxn     kapp_old        kapp_slack_ub   kapp_slack_lb]]," ")</f>
        <v>RXN-TYRTA_c_FWD-rt7471</v>
      </c>
      <c r="H187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87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874" s="1">
        <f>_xlfn.NUMBERVALUE(_xlfn.TEXTAFTER(Table5[[#This Row],[rxn     kapp_old        kapp_slack_ub   kapp_slack_lb]]," ",-1))</f>
        <v>0</v>
      </c>
      <c r="K1874" s="1">
        <f>_xlfn.XLOOKUP(SUBSTITUTE(Table5[[#This Row],[rxn]],"RXN-","ENZLOAD-"),ENZLOAD[name],ENZLOAD[flux],0)</f>
        <v>1.7271401478999999E-7</v>
      </c>
      <c r="L1874" s="1" t="str">
        <f>"'"&amp;Table5[[#This Row],[rxn]]&amp;"'"&amp;CHAR(9)&amp;IF(AND(Table5[[#This Row],[kapp_slack_ub]]&lt;&gt;0,Table5[[#This Row],[kapp_old]]&lt;$F$1),$F$1,Table5[[#This Row],[kapp_old]])</f>
        <v>'RXN-TYRTA_c_FWD-rt7471'	27141.27779288</v>
      </c>
      <c r="M1874" s="1">
        <f>_xlfn.XLOOKUP(Table5[[#This Row],[rxn]],Table3[name],Table3[flux],$F$1)</f>
        <v>2.1722371445626999E-5</v>
      </c>
      <c r="N1874" s="1">
        <f>IFERROR(Table5[[#This Row],[min flux]]/Table5[[#This Row],[associated enzload]],"")</f>
        <v>125.77075156314824</v>
      </c>
      <c r="O1874" s="1">
        <f>_xlfn.NUMBERVALUE(IF(Table5[[#This Row],[flux/enzload]]="","",ABS($N$1-Table5[[#This Row],[flux/enzload]])))</f>
        <v>1399916317533.1799</v>
      </c>
      <c r="P1874" s="1">
        <f>Table5[[#This Row],[kapp_old]]+IFERROR(((Table5[[#This Row],[kapp_slack_ub]]-Table5[[#This Row],[kapp_slack_lb]])/Table5[[#This Row],[associated enzload]]),0)</f>
        <v>27141.277792879999</v>
      </c>
      <c r="Q1874" s="1" t="str">
        <f>"'"&amp;Table5[[#This Row],[rxn]]&amp;"'"&amp;CHAR(9)&amp;Table5[[#This Row],[kapp + (slack_ub - slack_lb)/enzload]]</f>
        <v>'RXN-TYRTA_c_FWD-rt7471'	27141.27779288</v>
      </c>
      <c r="R1874" s="1">
        <f>_xlfn.XLOOKUP(Table5[[#This Row],[rxn]],Table38[name],Table38[flux],0)</f>
        <v>0</v>
      </c>
      <c r="S1874" s="1">
        <f>_xlfn.XLOOKUP(SUBSTITUTE(Table5[[#This Row],[rxn]],"RXN-","ENZLOAD-"),Table38[name],Table38[flux],0)</f>
        <v>0</v>
      </c>
      <c r="T1874" s="1" t="b">
        <f>AND(Table5[[#This Row],[ENZLOAD flux in kapp-slack.gms]]=0,Table5[[#This Row],[flux in kapp-slack.gms]]&lt;&gt;0,NOT(Table5[[#This Row],[spont or unknown?]]))</f>
        <v>0</v>
      </c>
      <c r="U1874" s="1" t="b">
        <f>OR(_xlfn.TEXTAFTER(Table5[[#This Row],[rxn]],"-",-1)="SPONT",_xlfn.TEXTAFTER(Table5[[#This Row],[rxn]],"-",-1)="UNKNOWN")</f>
        <v>0</v>
      </c>
      <c r="V1874" s="1">
        <f>_xlfn.XLOOKUP(SUBSTITUTE(Table5[[#This Row],[rxn]],"RXN-","ENZLOAD-"),Table4[rxn],Table4[ub],0)</f>
        <v>0.63835123999999999</v>
      </c>
      <c r="W1874" s="1" t="b">
        <f>AND(Table5[[#This Row],[FVA ENZLOAD flux UB]]=0,Table5[[#This Row],[ENZ not made when it should be?]])</f>
        <v>0</v>
      </c>
    </row>
    <row r="1875" spans="1:23">
      <c r="A1875" s="1"/>
      <c r="B1875" s="1" t="str">
        <f>_xlfn.TEXTBEFORE(Table38[[#This Row],[all fluxes from kapp-slack]]," ",,,,"")</f>
        <v/>
      </c>
      <c r="C1875" s="1">
        <f>_xlfn.NUMBERVALUE(IFERROR(_xlfn.TEXTAFTER(Table38[[#This Row],[all fluxes from kapp-slack]]," ",-1,,,""),""))</f>
        <v>0</v>
      </c>
      <c r="F1875" s="1" t="s">
        <v>6942</v>
      </c>
      <c r="G1875" s="1" t="str">
        <f>_xlfn.TEXTBEFORE(Table5[[#This Row],[rxn     kapp_old        kapp_slack_ub   kapp_slack_lb]]," ")</f>
        <v>RXN-ADMDC_c_FWD-rt2849</v>
      </c>
      <c r="H1875" s="1">
        <f>_xlfn.NUMBERVALUE(_xlfn.TEXTBEFORE(TRIM(_xlfn.TEXTAFTER(_xlfn.TEXTBEFORE(Table5[[#This Row],[rxn     kapp_old        kapp_slack_ub   kapp_slack_lb]],Table5[[#This Row],[kapp_slack_lb]],-1),Table5[[#This Row],[rxn]]))," "))</f>
        <v>48.9961686805554</v>
      </c>
      <c r="I187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1.4916242309148999E-2</v>
      </c>
      <c r="J1875" s="1">
        <f>_xlfn.NUMBERVALUE(_xlfn.TEXTAFTER(Table5[[#This Row],[rxn     kapp_old        kapp_slack_ub   kapp_slack_lb]]," ",-1))</f>
        <v>0</v>
      </c>
      <c r="K1875" s="1">
        <f>_xlfn.XLOOKUP(SUBSTITUTE(Table5[[#This Row],[rxn]],"RXN-","ENZLOAD-"),ENZLOAD[name],ENZLOAD[flux],0)</f>
        <v>2.9416630698000001E-7</v>
      </c>
      <c r="L1875" s="1" t="str">
        <f>"'"&amp;Table5[[#This Row],[rxn]]&amp;"'"&amp;CHAR(9)&amp;IF(AND(Table5[[#This Row],[kapp_slack_ub]]&lt;&gt;0,Table5[[#This Row],[kapp_old]]&lt;$F$1),$F$1,Table5[[#This Row],[kapp_old]])</f>
        <v>'RXN-ADMDC_c_FWD-rt2849'	27141.27779288</v>
      </c>
      <c r="M1875" s="1">
        <f>_xlfn.XLOOKUP(Table5[[#This Row],[rxn]],Table3[name],Table3[flux],$F$1)</f>
        <v>3.7929005255074E-5</v>
      </c>
      <c r="N1875" s="1">
        <f>IFERROR(Table5[[#This Row],[min flux]]/Table5[[#This Row],[associated enzload]],"")</f>
        <v>128.93728600146156</v>
      </c>
      <c r="O1875" s="1">
        <f>_xlfn.NUMBERVALUE(IF(Table5[[#This Row],[flux/enzload]]="","",ABS($N$1-Table5[[#This Row],[flux/enzload]])))</f>
        <v>1399916317530.02</v>
      </c>
      <c r="P1875" s="1">
        <f>Table5[[#This Row],[kapp_old]]+IFERROR(((Table5[[#This Row],[kapp_slack_ub]]-Table5[[#This Row],[kapp_slack_lb]])/Table5[[#This Row],[associated enzload]]),0)</f>
        <v>50755.830891812649</v>
      </c>
      <c r="Q1875" s="1" t="str">
        <f>"'"&amp;Table5[[#This Row],[rxn]]&amp;"'"&amp;CHAR(9)&amp;Table5[[#This Row],[kapp + (slack_ub - slack_lb)/enzload]]</f>
        <v>'RXN-ADMDC_c_FWD-rt2849'	50755.8308918126</v>
      </c>
      <c r="R1875" s="1">
        <f>_xlfn.XLOOKUP(Table5[[#This Row],[rxn]],Table38[name],Table38[flux],0)</f>
        <v>3.8585456522999997E-5</v>
      </c>
      <c r="S1875" s="1">
        <f>_xlfn.XLOOKUP(SUBSTITUTE(Table5[[#This Row],[rxn]],"RXN-","ENZLOAD-"),Table38[name],Table38[flux],0)</f>
        <v>0</v>
      </c>
      <c r="T1875" s="1" t="b">
        <f>AND(Table5[[#This Row],[ENZLOAD flux in kapp-slack.gms]]=0,Table5[[#This Row],[flux in kapp-slack.gms]]&lt;&gt;0,NOT(Table5[[#This Row],[spont or unknown?]]))</f>
        <v>1</v>
      </c>
      <c r="U1875" s="1" t="b">
        <f>OR(_xlfn.TEXTAFTER(Table5[[#This Row],[rxn]],"-",-1)="SPONT",_xlfn.TEXTAFTER(Table5[[#This Row],[rxn]],"-",-1)="UNKNOWN")</f>
        <v>0</v>
      </c>
      <c r="V1875" s="1">
        <f>_xlfn.XLOOKUP(SUBSTITUTE(Table5[[#This Row],[rxn]],"RXN-","ENZLOAD-"),Table4[rxn],Table4[ub],0)</f>
        <v>0.78431026000000004</v>
      </c>
      <c r="W1875" s="1" t="b">
        <f>AND(Table5[[#This Row],[FVA ENZLOAD flux UB]]=0,Table5[[#This Row],[ENZ not made when it should be?]])</f>
        <v>0</v>
      </c>
    </row>
    <row r="1876" spans="1:23" hidden="1">
      <c r="A1876" s="1"/>
      <c r="B1876" s="1" t="str">
        <f>_xlfn.TEXTBEFORE(Table38[[#This Row],[all fluxes from kapp-slack]]," ",,,,"")</f>
        <v/>
      </c>
      <c r="C1876" s="1">
        <f>_xlfn.NUMBERVALUE(IFERROR(_xlfn.TEXTAFTER(Table38[[#This Row],[all fluxes from kapp-slack]]," ",-1,,,""),""))</f>
        <v>0</v>
      </c>
      <c r="F1876" s="1" t="s">
        <v>7351</v>
      </c>
      <c r="G1876" s="1" t="str">
        <f>_xlfn.TEXTBEFORE(Table5[[#This Row],[rxn     kapp_old        kapp_slack_ub   kapp_slack_lb]]," ")</f>
        <v>RXN-CITt3_m_REV-rt2146</v>
      </c>
      <c r="H1876" s="1">
        <f>_xlfn.NUMBERVALUE(_xlfn.TEXTBEFORE(TRIM(_xlfn.TEXTAFTER(_xlfn.TEXTBEFORE(Table5[[#This Row],[rxn     kapp_old        kapp_slack_ub   kapp_slack_lb]],Table5[[#This Row],[kapp_slack_lb]],-1),Table5[[#This Row],[rxn]]))," "))</f>
        <v>459606.37730047299</v>
      </c>
      <c r="I187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876" s="1">
        <f>_xlfn.NUMBERVALUE(_xlfn.TEXTAFTER(Table5[[#This Row],[rxn     kapp_old        kapp_slack_ub   kapp_slack_lb]]," ",-1))</f>
        <v>0</v>
      </c>
      <c r="K1876" s="1">
        <f>_xlfn.XLOOKUP(SUBSTITUTE(Table5[[#This Row],[rxn]],"RXN-","ENZLOAD-"),ENZLOAD[name],ENZLOAD[flux],0)</f>
        <v>4.0930061585E-7</v>
      </c>
      <c r="L1876" s="1" t="str">
        <f>"'"&amp;Table5[[#This Row],[rxn]]&amp;"'"&amp;CHAR(9)&amp;IF(AND(Table5[[#This Row],[kapp_slack_ub]]&lt;&gt;0,Table5[[#This Row],[kapp_old]]&lt;$F$1),$F$1,Table5[[#This Row],[kapp_old]])</f>
        <v>'RXN-CITt3_m_REV-rt2146'	459606.377300473</v>
      </c>
      <c r="M1876" s="1">
        <f>_xlfn.XLOOKUP(Table5[[#This Row],[rxn]],Table3[name],Table3[flux],$F$1)</f>
        <v>5.7531169369345001E-5</v>
      </c>
      <c r="N1876" s="1">
        <f>IFERROR(Table5[[#This Row],[min flux]]/Table5[[#This Row],[associated enzload]],"")</f>
        <v>140.55969412572043</v>
      </c>
      <c r="O1876" s="1">
        <f>_xlfn.NUMBERVALUE(IF(Table5[[#This Row],[flux/enzload]]="","",ABS($N$1-Table5[[#This Row],[flux/enzload]])))</f>
        <v>1399916317518.3899</v>
      </c>
      <c r="P1876" s="1">
        <f>Table5[[#This Row],[kapp_old]]+IFERROR(((Table5[[#This Row],[kapp_slack_ub]]-Table5[[#This Row],[kapp_slack_lb]])/Table5[[#This Row],[associated enzload]]),0)</f>
        <v>459606.37730047299</v>
      </c>
      <c r="Q1876" s="1" t="str">
        <f>"'"&amp;Table5[[#This Row],[rxn]]&amp;"'"&amp;CHAR(9)&amp;Table5[[#This Row],[kapp + (slack_ub - slack_lb)/enzload]]</f>
        <v>'RXN-CITt3_m_REV-rt2146'	459606.377300473</v>
      </c>
      <c r="R1876" s="1">
        <f>_xlfn.XLOOKUP(Table5[[#This Row],[rxn]],Table38[name],Table38[flux],0)</f>
        <v>0</v>
      </c>
      <c r="S1876" s="1">
        <f>_xlfn.XLOOKUP(SUBSTITUTE(Table5[[#This Row],[rxn]],"RXN-","ENZLOAD-"),Table38[name],Table38[flux],0)</f>
        <v>0</v>
      </c>
      <c r="T1876" s="1" t="b">
        <f>AND(Table5[[#This Row],[ENZLOAD flux in kapp-slack.gms]]=0,Table5[[#This Row],[flux in kapp-slack.gms]]&lt;&gt;0,NOT(Table5[[#This Row],[spont or unknown?]]))</f>
        <v>0</v>
      </c>
      <c r="U1876" s="1" t="b">
        <f>OR(_xlfn.TEXTAFTER(Table5[[#This Row],[rxn]],"-",-1)="SPONT",_xlfn.TEXTAFTER(Table5[[#This Row],[rxn]],"-",-1)="UNKNOWN")</f>
        <v>0</v>
      </c>
      <c r="V1876" s="1">
        <f>_xlfn.XLOOKUP(SUBSTITUTE(Table5[[#This Row],[rxn]],"RXN-","ENZLOAD-"),Table4[rxn],Table4[ub],0)</f>
        <v>1.3413403100000001</v>
      </c>
      <c r="W1876" s="1" t="b">
        <f>AND(Table5[[#This Row],[FVA ENZLOAD flux UB]]=0,Table5[[#This Row],[ENZ not made when it should be?]])</f>
        <v>0</v>
      </c>
    </row>
    <row r="1877" spans="1:23">
      <c r="A1877" s="1"/>
      <c r="B1877" s="1" t="str">
        <f>_xlfn.TEXTBEFORE(Table38[[#This Row],[all fluxes from kapp-slack]]," ",,,,"")</f>
        <v/>
      </c>
      <c r="C1877" s="1">
        <f>_xlfn.NUMBERVALUE(IFERROR(_xlfn.TEXTAFTER(Table38[[#This Row],[all fluxes from kapp-slack]]," ",-1,,,""),""))</f>
        <v>0</v>
      </c>
      <c r="F1877" s="1" t="s">
        <v>9665</v>
      </c>
      <c r="G1877" s="1" t="str">
        <f>_xlfn.TEXTBEFORE(Table5[[#This Row],[rxn     kapp_old        kapp_slack_ub   kapp_slack_lb]]," ")</f>
        <v>RXN-SO3R_c_FWD-rt20063076</v>
      </c>
      <c r="H1877" s="1">
        <f>_xlfn.NUMBERVALUE(_xlfn.TEXTBEFORE(TRIM(_xlfn.TEXTAFTER(_xlfn.TEXTBEFORE(Table5[[#This Row],[rxn     kapp_old        kapp_slack_ub   kapp_slack_lb]],Table5[[#This Row],[kapp_slack_lb]],-1),Table5[[#This Row],[rxn]]))," "))</f>
        <v>54.826397653784703</v>
      </c>
      <c r="I187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5.1260715223940299</v>
      </c>
      <c r="J1877" s="1">
        <f>_xlfn.NUMBERVALUE(_xlfn.TEXTAFTER(Table5[[#This Row],[rxn     kapp_old        kapp_slack_ub   kapp_slack_lb]]," ",-1))</f>
        <v>0</v>
      </c>
      <c r="K1877" s="1">
        <f>_xlfn.XLOOKUP(SUBSTITUTE(Table5[[#This Row],[rxn]],"RXN-","ENZLOAD-"),ENZLOAD[name],ENZLOAD[flux],0)</f>
        <v>6.8586310660999995E-7</v>
      </c>
      <c r="L1877" s="1" t="str">
        <f>"'"&amp;Table5[[#This Row],[rxn]]&amp;"'"&amp;CHAR(9)&amp;IF(AND(Table5[[#This Row],[kapp_slack_ub]]&lt;&gt;0,Table5[[#This Row],[kapp_old]]&lt;$F$1),$F$1,Table5[[#This Row],[kapp_old]])</f>
        <v>'RXN-SO3R_c_FWD-rt20063076'	27141.27779288</v>
      </c>
      <c r="M1877" s="1">
        <f>_xlfn.XLOOKUP(Table5[[#This Row],[rxn]],Table3[name],Table3[flux],$F$1)</f>
        <v>9.8956324786999994E-5</v>
      </c>
      <c r="N1877" s="1">
        <f>IFERROR(Table5[[#This Row],[min flux]]/Table5[[#This Row],[associated enzload]],"")</f>
        <v>144.27999382574924</v>
      </c>
      <c r="O1877" s="1">
        <f>_xlfn.NUMBERVALUE(IF(Table5[[#This Row],[flux/enzload]]="","",ABS($N$1-Table5[[#This Row],[flux/enzload]])))</f>
        <v>1399916317514.6699</v>
      </c>
      <c r="P1877" s="1">
        <f>Table5[[#This Row],[kapp_old]]+IFERROR(((Table5[[#This Row],[kapp_slack_ub]]-Table5[[#This Row],[kapp_slack_lb]])/Table5[[#This Row],[associated enzload]]),0)</f>
        <v>7473953.7327414388</v>
      </c>
      <c r="Q1877" s="1" t="str">
        <f>"'"&amp;Table5[[#This Row],[rxn]]&amp;"'"&amp;CHAR(9)&amp;Table5[[#This Row],[kapp + (slack_ub - slack_lb)/enzload]]</f>
        <v>'RXN-SO3R_c_FWD-rt20063076'	7473953.73274144</v>
      </c>
      <c r="R1877" s="1">
        <f>_xlfn.XLOOKUP(Table5[[#This Row],[rxn]],Table38[name],Table38[flux],0)</f>
        <v>1.3260163368298E-2</v>
      </c>
      <c r="S1877" s="1">
        <f>_xlfn.XLOOKUP(SUBSTITUTE(Table5[[#This Row],[rxn]],"RXN-","ENZLOAD-"),Table38[name],Table38[flux],0)</f>
        <v>0</v>
      </c>
      <c r="T1877" s="1" t="b">
        <f>AND(Table5[[#This Row],[ENZLOAD flux in kapp-slack.gms]]=0,Table5[[#This Row],[flux in kapp-slack.gms]]&lt;&gt;0,NOT(Table5[[#This Row],[spont or unknown?]]))</f>
        <v>1</v>
      </c>
      <c r="U1877" s="1" t="b">
        <f>OR(_xlfn.TEXTAFTER(Table5[[#This Row],[rxn]],"-",-1)="SPONT",_xlfn.TEXTAFTER(Table5[[#This Row],[rxn]],"-",-1)="UNKNOWN")</f>
        <v>0</v>
      </c>
      <c r="V1877" s="1">
        <f>_xlfn.XLOOKUP(SUBSTITUTE(Table5[[#This Row],[rxn]],"RXN-","ENZLOAD-"),Table4[rxn],Table4[ub],0)</f>
        <v>7.0118479999999997E-2</v>
      </c>
      <c r="W1877" s="1" t="b">
        <f>AND(Table5[[#This Row],[FVA ENZLOAD flux UB]]=0,Table5[[#This Row],[ENZ not made when it should be?]])</f>
        <v>0</v>
      </c>
    </row>
    <row r="1878" spans="1:23">
      <c r="A1878" s="1"/>
      <c r="B1878" s="1" t="str">
        <f>_xlfn.TEXTBEFORE(Table38[[#This Row],[all fluxes from kapp-slack]]," ",,,,"")</f>
        <v/>
      </c>
      <c r="C1878" s="1">
        <f>_xlfn.NUMBERVALUE(IFERROR(_xlfn.TEXTAFTER(Table38[[#This Row],[all fluxes from kapp-slack]]," ",-1,,,""),""))</f>
        <v>0</v>
      </c>
      <c r="F1878" s="1" t="s">
        <v>9182</v>
      </c>
      <c r="G1878" s="1" t="str">
        <f>_xlfn.TEXTBEFORE(Table5[[#This Row],[rxn     kapp_old        kapp_slack_ub   kapp_slack_lb]]," ")</f>
        <v>RXN-PAPSR_c_FWD-MET16TRX1</v>
      </c>
      <c r="H1878" s="1">
        <f>_xlfn.NUMBERVALUE(_xlfn.TEXTBEFORE(TRIM(_xlfn.TEXTAFTER(_xlfn.TEXTBEFORE(Table5[[#This Row],[rxn     kapp_old        kapp_slack_ub   kapp_slack_lb]],Table5[[#This Row],[kapp_slack_lb]],-1),Table5[[#This Row],[rxn]]))," "))</f>
        <v>57.032607295177499</v>
      </c>
      <c r="I187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5.1260715223940299</v>
      </c>
      <c r="J1878" s="1">
        <f>_xlfn.NUMBERVALUE(_xlfn.TEXTAFTER(Table5[[#This Row],[rxn     kapp_old        kapp_slack_ub   kapp_slack_lb]]," ",-1))</f>
        <v>0</v>
      </c>
      <c r="K1878" s="1">
        <f>_xlfn.XLOOKUP(SUBSTITUTE(Table5[[#This Row],[rxn]],"RXN-","ENZLOAD-"),ENZLOAD[name],ENZLOAD[flux],0)</f>
        <v>6.5933165609000004E-7</v>
      </c>
      <c r="L1878" s="1" t="str">
        <f>"'"&amp;Table5[[#This Row],[rxn]]&amp;"'"&amp;CHAR(9)&amp;IF(AND(Table5[[#This Row],[kapp_slack_ub]]&lt;&gt;0,Table5[[#This Row],[kapp_old]]&lt;$F$1),$F$1,Table5[[#This Row],[kapp_old]])</f>
        <v>'RXN-PAPSR_c_FWD-MET16TRX1'	27141.27779288</v>
      </c>
      <c r="M1878" s="1">
        <f>_xlfn.XLOOKUP(Table5[[#This Row],[rxn]],Table3[name],Table3[flux],$F$1)</f>
        <v>9.8956324786999994E-5</v>
      </c>
      <c r="N1878" s="1">
        <f>IFERROR(Table5[[#This Row],[min flux]]/Table5[[#This Row],[associated enzload]],"")</f>
        <v>150.08580867151974</v>
      </c>
      <c r="O1878" s="1">
        <f>_xlfn.NUMBERVALUE(IF(Table5[[#This Row],[flux/enzload]]="","",ABS($N$1-Table5[[#This Row],[flux/enzload]])))</f>
        <v>1399916317508.8701</v>
      </c>
      <c r="P1878" s="1">
        <f>Table5[[#This Row],[kapp_old]]+IFERROR(((Table5[[#This Row],[kapp_slack_ub]]-Table5[[#This Row],[kapp_slack_lb]])/Table5[[#This Row],[associated enzload]]),0)</f>
        <v>7774705.003846691</v>
      </c>
      <c r="Q1878" s="1" t="str">
        <f>"'"&amp;Table5[[#This Row],[rxn]]&amp;"'"&amp;CHAR(9)&amp;Table5[[#This Row],[kapp + (slack_ub - slack_lb)/enzload]]</f>
        <v>'RXN-PAPSR_c_FWD-MET16TRX1'	7774705.00384669</v>
      </c>
      <c r="R1878" s="1">
        <f>_xlfn.XLOOKUP(Table5[[#This Row],[rxn]],Table38[name],Table38[flux],0)</f>
        <v>1.3260163368298E-2</v>
      </c>
      <c r="S1878" s="1">
        <f>_xlfn.XLOOKUP(SUBSTITUTE(Table5[[#This Row],[rxn]],"RXN-","ENZLOAD-"),Table38[name],Table38[flux],0)</f>
        <v>0</v>
      </c>
      <c r="T1878" s="1" t="b">
        <f>AND(Table5[[#This Row],[ENZLOAD flux in kapp-slack.gms]]=0,Table5[[#This Row],[flux in kapp-slack.gms]]&lt;&gt;0,NOT(Table5[[#This Row],[spont or unknown?]]))</f>
        <v>1</v>
      </c>
      <c r="U1878" s="1" t="b">
        <f>OR(_xlfn.TEXTAFTER(Table5[[#This Row],[rxn]],"-",-1)="SPONT",_xlfn.TEXTAFTER(Table5[[#This Row],[rxn]],"-",-1)="UNKNOWN")</f>
        <v>0</v>
      </c>
      <c r="V1878" s="1">
        <f>_xlfn.XLOOKUP(SUBSTITUTE(Table5[[#This Row],[rxn]],"RXN-","ENZLOAD-"),Table4[rxn],Table4[ub],0)</f>
        <v>0.88394673000000001</v>
      </c>
      <c r="W1878" s="1" t="b">
        <f>AND(Table5[[#This Row],[FVA ENZLOAD flux UB]]=0,Table5[[#This Row],[ENZ not made when it should be?]])</f>
        <v>0</v>
      </c>
    </row>
    <row r="1879" spans="1:23" hidden="1">
      <c r="A1879" s="1"/>
      <c r="B1879" s="1" t="str">
        <f>_xlfn.TEXTBEFORE(Table38[[#This Row],[all fluxes from kapp-slack]]," ",,,,"")</f>
        <v/>
      </c>
      <c r="C1879" s="1">
        <f>_xlfn.NUMBERVALUE(IFERROR(_xlfn.TEXTAFTER(Table38[[#This Row],[all fluxes from kapp-slack]]," ",-1,,,""),""))</f>
        <v>0</v>
      </c>
      <c r="F1879" s="1" t="s">
        <v>7967</v>
      </c>
      <c r="G1879" s="1" t="str">
        <f>_xlfn.TEXTBEFORE(Table5[[#This Row],[rxn     kapp_old        kapp_slack_ub   kapp_slack_lb]]," ")</f>
        <v>RXN-FE2t_c_e_FWD-rt0996</v>
      </c>
      <c r="H1879" s="1">
        <f>_xlfn.NUMBERVALUE(_xlfn.TEXTBEFORE(TRIM(_xlfn.TEXTAFTER(_xlfn.TEXTBEFORE(Table5[[#This Row],[rxn     kapp_old        kapp_slack_ub   kapp_slack_lb]],Table5[[#This Row],[kapp_slack_lb]],-1),Table5[[#This Row],[rxn]]))," "))</f>
        <v>58.602871633891702</v>
      </c>
      <c r="I187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879" s="1">
        <f>_xlfn.NUMBERVALUE(_xlfn.TEXTAFTER(Table5[[#This Row],[rxn     kapp_old        kapp_slack_ub   kapp_slack_lb]]," ",-1))</f>
        <v>0</v>
      </c>
      <c r="K1879" s="1">
        <f>_xlfn.XLOOKUP(SUBSTITUTE(Table5[[#This Row],[rxn]],"RXN-","ENZLOAD-"),ENZLOAD[name],ENZLOAD[flux],0)</f>
        <v>1.87975657496E-6</v>
      </c>
      <c r="L1879" s="1" t="str">
        <f>"'"&amp;Table5[[#This Row],[rxn]]&amp;"'"&amp;CHAR(9)&amp;IF(AND(Table5[[#This Row],[kapp_slack_ub]]&lt;&gt;0,Table5[[#This Row],[kapp_old]]&lt;$F$1),$F$1,Table5[[#This Row],[kapp_old]])</f>
        <v>'RXN-FE2t_c_e_FWD-rt0996'	58.6028716338917</v>
      </c>
      <c r="M1879" s="1">
        <f>_xlfn.XLOOKUP(Table5[[#This Row],[rxn]],Table3[name],Table3[flux],$F$1)</f>
        <v>2.8989245596143298E-4</v>
      </c>
      <c r="N1879" s="1">
        <f>IFERROR(Table5[[#This Row],[min flux]]/Table5[[#This Row],[associated enzload]],"")</f>
        <v>154.21808324708303</v>
      </c>
      <c r="O1879" s="1">
        <f>_xlfn.NUMBERVALUE(IF(Table5[[#This Row],[flux/enzload]]="","",ABS($N$1-Table5[[#This Row],[flux/enzload]])))</f>
        <v>1399916317504.74</v>
      </c>
      <c r="P1879" s="1">
        <f>Table5[[#This Row],[kapp_old]]+IFERROR(((Table5[[#This Row],[kapp_slack_ub]]-Table5[[#This Row],[kapp_slack_lb]])/Table5[[#This Row],[associated enzload]]),0)</f>
        <v>58.602871633891702</v>
      </c>
      <c r="Q1879" s="1" t="str">
        <f>"'"&amp;Table5[[#This Row],[rxn]]&amp;"'"&amp;CHAR(9)&amp;Table5[[#This Row],[kapp + (slack_ub - slack_lb)/enzload]]</f>
        <v>'RXN-FE2t_c_e_FWD-rt0996'	58.6028716338917</v>
      </c>
      <c r="R1879" s="1">
        <f>_xlfn.XLOOKUP(Table5[[#This Row],[rxn]],Table38[name],Table38[flux],0)</f>
        <v>0</v>
      </c>
      <c r="S1879" s="1">
        <f>_xlfn.XLOOKUP(SUBSTITUTE(Table5[[#This Row],[rxn]],"RXN-","ENZLOAD-"),Table38[name],Table38[flux],0)</f>
        <v>0</v>
      </c>
      <c r="T1879" s="1" t="b">
        <f>AND(Table5[[#This Row],[ENZLOAD flux in kapp-slack.gms]]=0,Table5[[#This Row],[flux in kapp-slack.gms]]&lt;&gt;0,NOT(Table5[[#This Row],[spont or unknown?]]))</f>
        <v>0</v>
      </c>
      <c r="U1879" s="1" t="b">
        <f>OR(_xlfn.TEXTAFTER(Table5[[#This Row],[rxn]],"-",-1)="SPONT",_xlfn.TEXTAFTER(Table5[[#This Row],[rxn]],"-",-1)="UNKNOWN")</f>
        <v>0</v>
      </c>
      <c r="V1879" s="1">
        <f>_xlfn.XLOOKUP(SUBSTITUTE(Table5[[#This Row],[rxn]],"RXN-","ENZLOAD-"),Table4[rxn],Table4[ub],0)</f>
        <v>0.61988458999999996</v>
      </c>
      <c r="W1879" s="1" t="b">
        <f>AND(Table5[[#This Row],[FVA ENZLOAD flux UB]]=0,Table5[[#This Row],[ENZ not made when it should be?]])</f>
        <v>0</v>
      </c>
    </row>
    <row r="1880" spans="1:23">
      <c r="A1880" s="1"/>
      <c r="B1880" s="1" t="str">
        <f>_xlfn.TEXTBEFORE(Table38[[#This Row],[all fluxes from kapp-slack]]," ",,,,"")</f>
        <v/>
      </c>
      <c r="C1880" s="1">
        <f>_xlfn.NUMBERVALUE(IFERROR(_xlfn.TEXTAFTER(Table38[[#This Row],[all fluxes from kapp-slack]]," ",-1,,,""),""))</f>
        <v>0</v>
      </c>
      <c r="F1880" s="1" t="s">
        <v>8484</v>
      </c>
      <c r="G1880" s="1" t="str">
        <f>_xlfn.TEXTBEFORE(Table5[[#This Row],[rxn     kapp_old        kapp_slack_ub   kapp_slack_lb]]," ")</f>
        <v>RXN-HISTP_c_FWD-rt1838</v>
      </c>
      <c r="H1880" s="1">
        <f>_xlfn.NUMBERVALUE(_xlfn.TEXTBEFORE(TRIM(_xlfn.TEXTAFTER(_xlfn.TEXTBEFORE(Table5[[#This Row],[rxn     kapp_old        kapp_slack_ub   kapp_slack_lb]],Table5[[#This Row],[kapp_slack_lb]],-1),Table5[[#This Row],[rxn]]))," "))</f>
        <v>59.152265624589702</v>
      </c>
      <c r="I188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4.5621945987134502</v>
      </c>
      <c r="J1880" s="1">
        <f>_xlfn.NUMBERVALUE(_xlfn.TEXTAFTER(Table5[[#This Row],[rxn     kapp_old        kapp_slack_ub   kapp_slack_lb]]," ",-1))</f>
        <v>0</v>
      </c>
      <c r="K1880" s="1">
        <f>_xlfn.XLOOKUP(SUBSTITUTE(Table5[[#This Row],[rxn]],"RXN-","ENZLOAD-"),ENZLOAD[name],ENZLOAD[flux],0)</f>
        <v>9.9095746749999997E-8</v>
      </c>
      <c r="L1880" s="1" t="str">
        <f>"'"&amp;Table5[[#This Row],[rxn]]&amp;"'"&amp;CHAR(9)&amp;IF(AND(Table5[[#This Row],[kapp_slack_ub]]&lt;&gt;0,Table5[[#This Row],[kapp_old]]&lt;$F$1),$F$1,Table5[[#This Row],[kapp_old]])</f>
        <v>'RXN-HISTP_c_FWD-rt1838'	27141.27779288</v>
      </c>
      <c r="M1880" s="1">
        <f>_xlfn.XLOOKUP(Table5[[#This Row],[rxn]],Table3[name],Table3[flux],$F$1)</f>
        <v>1.5425626142166001E-5</v>
      </c>
      <c r="N1880" s="1">
        <f>IFERROR(Table5[[#This Row],[min flux]]/Table5[[#This Row],[associated enzload]],"")</f>
        <v>155.66385690681523</v>
      </c>
      <c r="O1880" s="1">
        <f>_xlfn.NUMBERVALUE(IF(Table5[[#This Row],[flux/enzload]]="","",ABS($N$1-Table5[[#This Row],[flux/enzload]])))</f>
        <v>1399916317503.29</v>
      </c>
      <c r="P1880" s="1">
        <f>Table5[[#This Row],[kapp_old]]+IFERROR(((Table5[[#This Row],[kapp_slack_ub]]-Table5[[#This Row],[kapp_slack_lb]])/Table5[[#This Row],[associated enzload]]),0)</f>
        <v>46038307.496294074</v>
      </c>
      <c r="Q1880" s="1" t="str">
        <f>"'"&amp;Table5[[#This Row],[rxn]]&amp;"'"&amp;CHAR(9)&amp;Table5[[#This Row],[kapp + (slack_ub - slack_lb)/enzload]]</f>
        <v>'RXN-HISTP_c_FWD-rt1838'	46038307.4962941</v>
      </c>
      <c r="R1880" s="1">
        <f>_xlfn.XLOOKUP(Table5[[#This Row],[rxn]],Table38[name],Table38[flux],0)</f>
        <v>1.1801521971089E-2</v>
      </c>
      <c r="S1880" s="1">
        <f>_xlfn.XLOOKUP(SUBSTITUTE(Table5[[#This Row],[rxn]],"RXN-","ENZLOAD-"),Table38[name],Table38[flux],0)</f>
        <v>0</v>
      </c>
      <c r="T1880" s="1" t="b">
        <f>AND(Table5[[#This Row],[ENZLOAD flux in kapp-slack.gms]]=0,Table5[[#This Row],[flux in kapp-slack.gms]]&lt;&gt;0,NOT(Table5[[#This Row],[spont or unknown?]]))</f>
        <v>1</v>
      </c>
      <c r="U1880" s="1" t="b">
        <f>OR(_xlfn.TEXTAFTER(Table5[[#This Row],[rxn]],"-",-1)="SPONT",_xlfn.TEXTAFTER(Table5[[#This Row],[rxn]],"-",-1)="UNKNOWN")</f>
        <v>0</v>
      </c>
      <c r="V1880" s="1">
        <f>_xlfn.XLOOKUP(SUBSTITUTE(Table5[[#This Row],[rxn]],"RXN-","ENZLOAD-"),Table4[rxn],Table4[ub],0)</f>
        <v>1.01865512</v>
      </c>
      <c r="W1880" s="1" t="b">
        <f>AND(Table5[[#This Row],[FVA ENZLOAD flux UB]]=0,Table5[[#This Row],[ENZ not made when it should be?]])</f>
        <v>0</v>
      </c>
    </row>
    <row r="1881" spans="1:23">
      <c r="A1881" s="1"/>
      <c r="B1881" s="1" t="str">
        <f>_xlfn.TEXTBEFORE(Table38[[#This Row],[all fluxes from kapp-slack]]," ",,,,"")</f>
        <v/>
      </c>
      <c r="C1881" s="1">
        <f>_xlfn.NUMBERVALUE(IFERROR(_xlfn.TEXTAFTER(Table38[[#This Row],[all fluxes from kapp-slack]]," ",-1,,,""),""))</f>
        <v>0</v>
      </c>
      <c r="F1881" s="1" t="s">
        <v>9586</v>
      </c>
      <c r="G1881" s="1" t="str">
        <f>_xlfn.TEXTBEFORE(Table5[[#This Row],[rxn     kapp_old        kapp_slack_ub   kapp_slack_lb]]," ")</f>
        <v>RXN-RBFSa_c_FWD-rt0910</v>
      </c>
      <c r="H1881" s="1">
        <f>_xlfn.NUMBERVALUE(_xlfn.TEXTBEFORE(TRIM(_xlfn.TEXTAFTER(_xlfn.TEXTBEFORE(Table5[[#This Row],[rxn     kapp_old        kapp_slack_ub   kapp_slack_lb]],Table5[[#This Row],[kapp_slack_lb]],-1),Table5[[#This Row],[rxn]]))," "))</f>
        <v>64.076000431707399</v>
      </c>
      <c r="I188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6.1754867383030002E-2</v>
      </c>
      <c r="J1881" s="1">
        <f>_xlfn.NUMBERVALUE(_xlfn.TEXTAFTER(Table5[[#This Row],[rxn     kapp_old        kapp_slack_ub   kapp_slack_lb]]," ",-1))</f>
        <v>0</v>
      </c>
      <c r="K1881" s="1">
        <f>_xlfn.XLOOKUP(SUBSTITUTE(Table5[[#This Row],[rxn]],"RXN-","ENZLOAD-"),ENZLOAD[name],ENZLOAD[flux],0)</f>
        <v>9.0052307322000002E-7</v>
      </c>
      <c r="L1881" s="1" t="str">
        <f>"'"&amp;Table5[[#This Row],[rxn]]&amp;"'"&amp;CHAR(9)&amp;IF(AND(Table5[[#This Row],[kapp_slack_ub]]&lt;&gt;0,Table5[[#This Row],[kapp_old]]&lt;$F$1),$F$1,Table5[[#This Row],[kapp_old]])</f>
        <v>'RXN-RBFSa_c_FWD-rt0910'	27141.27779288</v>
      </c>
      <c r="M1881" s="1">
        <f>_xlfn.XLOOKUP(Table5[[#This Row],[rxn]],Table3[name],Table3[flux],$F$1)</f>
        <v>1.5184714954844E-4</v>
      </c>
      <c r="N1881" s="1">
        <f>IFERROR(Table5[[#This Row],[min flux]]/Table5[[#This Row],[associated enzload]],"")</f>
        <v>168.62105376765106</v>
      </c>
      <c r="O1881" s="1">
        <f>_xlfn.NUMBERVALUE(IF(Table5[[#This Row],[flux/enzload]]="","",ABS($N$1-Table5[[#This Row],[flux/enzload]])))</f>
        <v>1399916317490.3301</v>
      </c>
      <c r="P1881" s="1">
        <f>Table5[[#This Row],[kapp_old]]+IFERROR(((Table5[[#This Row],[kapp_slack_ub]]-Table5[[#This Row],[kapp_slack_lb]])/Table5[[#This Row],[associated enzload]]),0)</f>
        <v>68640.739074941448</v>
      </c>
      <c r="Q1881" s="1" t="str">
        <f>"'"&amp;Table5[[#This Row],[rxn]]&amp;"'"&amp;CHAR(9)&amp;Table5[[#This Row],[kapp + (slack_ub - slack_lb)/enzload]]</f>
        <v>'RXN-RBFSa_c_FWD-rt0910'	68640.7390749414</v>
      </c>
      <c r="R1881" s="1">
        <f>_xlfn.XLOOKUP(Table5[[#This Row],[rxn]],Table38[name],Table38[flux],0)</f>
        <v>1.59747991558E-4</v>
      </c>
      <c r="S1881" s="1">
        <f>_xlfn.XLOOKUP(SUBSTITUTE(Table5[[#This Row],[rxn]],"RXN-","ENZLOAD-"),Table38[name],Table38[flux],0)</f>
        <v>0</v>
      </c>
      <c r="T1881" s="1" t="b">
        <f>AND(Table5[[#This Row],[ENZLOAD flux in kapp-slack.gms]]=0,Table5[[#This Row],[flux in kapp-slack.gms]]&lt;&gt;0,NOT(Table5[[#This Row],[spont or unknown?]]))</f>
        <v>1</v>
      </c>
      <c r="U1881" s="1" t="b">
        <f>OR(_xlfn.TEXTAFTER(Table5[[#This Row],[rxn]],"-",-1)="SPONT",_xlfn.TEXTAFTER(Table5[[#This Row],[rxn]],"-",-1)="UNKNOWN")</f>
        <v>0</v>
      </c>
      <c r="V1881" s="1">
        <f>_xlfn.XLOOKUP(SUBSTITUTE(Table5[[#This Row],[rxn]],"RXN-","ENZLOAD-"),Table4[rxn],Table4[ub],0)</f>
        <v>1.91110822</v>
      </c>
      <c r="W1881" s="1" t="b">
        <f>AND(Table5[[#This Row],[FVA ENZLOAD flux UB]]=0,Table5[[#This Row],[ENZ not made when it should be?]])</f>
        <v>0</v>
      </c>
    </row>
    <row r="1882" spans="1:23" hidden="1">
      <c r="A1882" s="1"/>
      <c r="B1882" s="1" t="str">
        <f>_xlfn.TEXTBEFORE(Table38[[#This Row],[all fluxes from kapp-slack]]," ",,,,"")</f>
        <v/>
      </c>
      <c r="C1882" s="1">
        <f>_xlfn.NUMBERVALUE(IFERROR(_xlfn.TEXTAFTER(Table38[[#This Row],[all fluxes from kapp-slack]]," ",-1,,,""),""))</f>
        <v>0</v>
      </c>
      <c r="F1882" s="1" t="s">
        <v>8947</v>
      </c>
      <c r="G1882" s="1" t="str">
        <f>_xlfn.TEXTBEFORE(Table5[[#This Row],[rxn     kapp_old        kapp_slack_ub   kapp_slack_lb]]," ")</f>
        <v>RXN-NDPK7_c_FWD-rt7311</v>
      </c>
      <c r="H1882" s="1">
        <f>_xlfn.NUMBERVALUE(_xlfn.TEXTBEFORE(TRIM(_xlfn.TEXTAFTER(_xlfn.TEXTBEFORE(Table5[[#This Row],[rxn     kapp_old        kapp_slack_ub   kapp_slack_lb]],Table5[[#This Row],[kapp_slack_lb]],-1),Table5[[#This Row],[rxn]]))," "))</f>
        <v>17537.201673400799</v>
      </c>
      <c r="I188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882" s="1">
        <f>_xlfn.NUMBERVALUE(_xlfn.TEXTAFTER(Table5[[#This Row],[rxn     kapp_old        kapp_slack_ub   kapp_slack_lb]]," ",-1))</f>
        <v>0</v>
      </c>
      <c r="K1882" s="1">
        <f>_xlfn.XLOOKUP(SUBSTITUTE(Table5[[#This Row],[rxn]],"RXN-","ENZLOAD-"),ENZLOAD[name],ENZLOAD[flux],0)</f>
        <v>2.4784310296160001E-5</v>
      </c>
      <c r="L1882" s="1" t="str">
        <f>"'"&amp;Table5[[#This Row],[rxn]]&amp;"'"&amp;CHAR(9)&amp;IF(AND(Table5[[#This Row],[kapp_slack_ub]]&lt;&gt;0,Table5[[#This Row],[kapp_old]]&lt;$F$1),$F$1,Table5[[#This Row],[kapp_old]])</f>
        <v>'RXN-NDPK7_c_FWD-rt7311'	17537.2016734008</v>
      </c>
      <c r="M1882" s="1">
        <f>_xlfn.XLOOKUP(Table5[[#This Row],[rxn]],Table3[name],Table3[flux],$F$1)</f>
        <v>4.2002760358999802E-3</v>
      </c>
      <c r="N1882" s="1">
        <f>IFERROR(Table5[[#This Row],[min flux]]/Table5[[#This Row],[associated enzload]],"")</f>
        <v>169.47318629039103</v>
      </c>
      <c r="O1882" s="1">
        <f>_xlfn.NUMBERVALUE(IF(Table5[[#This Row],[flux/enzload]]="","",ABS($N$1-Table5[[#This Row],[flux/enzload]])))</f>
        <v>1399916317489.48</v>
      </c>
      <c r="P1882" s="1">
        <f>Table5[[#This Row],[kapp_old]]+IFERROR(((Table5[[#This Row],[kapp_slack_ub]]-Table5[[#This Row],[kapp_slack_lb]])/Table5[[#This Row],[associated enzload]]),0)</f>
        <v>17537.201673400799</v>
      </c>
      <c r="Q1882" s="1" t="str">
        <f>"'"&amp;Table5[[#This Row],[rxn]]&amp;"'"&amp;CHAR(9)&amp;Table5[[#This Row],[kapp + (slack_ub - slack_lb)/enzload]]</f>
        <v>'RXN-NDPK7_c_FWD-rt7311'	17537.2016734008</v>
      </c>
      <c r="R1882" s="1">
        <f>_xlfn.XLOOKUP(Table5[[#This Row],[rxn]],Table38[name],Table38[flux],0)</f>
        <v>0</v>
      </c>
      <c r="S1882" s="1">
        <f>_xlfn.XLOOKUP(SUBSTITUTE(Table5[[#This Row],[rxn]],"RXN-","ENZLOAD-"),Table38[name],Table38[flux],0)</f>
        <v>0</v>
      </c>
      <c r="T1882" s="1" t="b">
        <f>AND(Table5[[#This Row],[ENZLOAD flux in kapp-slack.gms]]=0,Table5[[#This Row],[flux in kapp-slack.gms]]&lt;&gt;0,NOT(Table5[[#This Row],[spont or unknown?]]))</f>
        <v>0</v>
      </c>
      <c r="U1882" s="1" t="b">
        <f>OR(_xlfn.TEXTAFTER(Table5[[#This Row],[rxn]],"-",-1)="SPONT",_xlfn.TEXTAFTER(Table5[[#This Row],[rxn]],"-",-1)="UNKNOWN")</f>
        <v>0</v>
      </c>
      <c r="V1882" s="1">
        <f>_xlfn.XLOOKUP(SUBSTITUTE(Table5[[#This Row],[rxn]],"RXN-","ENZLOAD-"),Table4[rxn],Table4[ub],0)</f>
        <v>2.5963863900000002</v>
      </c>
      <c r="W1882" s="1" t="b">
        <f>AND(Table5[[#This Row],[FVA ENZLOAD flux UB]]=0,Table5[[#This Row],[ENZ not made when it should be?]])</f>
        <v>0</v>
      </c>
    </row>
    <row r="1883" spans="1:23" hidden="1">
      <c r="A1883" s="1"/>
      <c r="B1883" s="1" t="str">
        <f>_xlfn.TEXTBEFORE(Table38[[#This Row],[all fluxes from kapp-slack]]," ",,,,"")</f>
        <v/>
      </c>
      <c r="C1883" s="1">
        <f>_xlfn.NUMBERVALUE(IFERROR(_xlfn.TEXTAFTER(Table38[[#This Row],[all fluxes from kapp-slack]]," ",-1,,,""),""))</f>
        <v>0</v>
      </c>
      <c r="F1883" s="1" t="s">
        <v>8943</v>
      </c>
      <c r="G1883" s="1" t="str">
        <f>_xlfn.TEXTBEFORE(Table5[[#This Row],[rxn     kapp_old        kapp_slack_ub   kapp_slack_lb]]," ")</f>
        <v>RXN-NDPK5_c_FWD-rt7311</v>
      </c>
      <c r="H1883" s="1">
        <f>_xlfn.NUMBERVALUE(_xlfn.TEXTBEFORE(TRIM(_xlfn.TEXTAFTER(_xlfn.TEXTBEFORE(Table5[[#This Row],[rxn     kapp_old        kapp_slack_ub   kapp_slack_lb]],Table5[[#This Row],[kapp_slack_lb]],-1),Table5[[#This Row],[rxn]]))," "))</f>
        <v>17537.201673400799</v>
      </c>
      <c r="I188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883" s="1">
        <f>_xlfn.NUMBERVALUE(_xlfn.TEXTAFTER(Table5[[#This Row],[rxn     kapp_old        kapp_slack_ub   kapp_slack_lb]]," ",-1))</f>
        <v>0</v>
      </c>
      <c r="K1883" s="1">
        <f>_xlfn.XLOOKUP(SUBSTITUTE(Table5[[#This Row],[rxn]],"RXN-","ENZLOAD-"),ENZLOAD[name],ENZLOAD[flux],0)</f>
        <v>2.4784310296160001E-5</v>
      </c>
      <c r="L1883" s="1" t="str">
        <f>"'"&amp;Table5[[#This Row],[rxn]]&amp;"'"&amp;CHAR(9)&amp;IF(AND(Table5[[#This Row],[kapp_slack_ub]]&lt;&gt;0,Table5[[#This Row],[kapp_old]]&lt;$F$1),$F$1,Table5[[#This Row],[kapp_old]])</f>
        <v>'RXN-NDPK5_c_FWD-rt7311'	17537.2016734008</v>
      </c>
      <c r="M1883" s="1">
        <f>_xlfn.XLOOKUP(Table5[[#This Row],[rxn]],Table3[name],Table3[flux],$F$1)</f>
        <v>4.2002828395877297E-3</v>
      </c>
      <c r="N1883" s="1">
        <f>IFERROR(Table5[[#This Row],[min flux]]/Table5[[#This Row],[associated enzload]],"")</f>
        <v>169.47346080631129</v>
      </c>
      <c r="O1883" s="1">
        <f>_xlfn.NUMBERVALUE(IF(Table5[[#This Row],[flux/enzload]]="","",ABS($N$1-Table5[[#This Row],[flux/enzload]])))</f>
        <v>1399916317489.48</v>
      </c>
      <c r="P1883" s="1">
        <f>Table5[[#This Row],[kapp_old]]+IFERROR(((Table5[[#This Row],[kapp_slack_ub]]-Table5[[#This Row],[kapp_slack_lb]])/Table5[[#This Row],[associated enzload]]),0)</f>
        <v>17537.201673400799</v>
      </c>
      <c r="Q1883" s="1" t="str">
        <f>"'"&amp;Table5[[#This Row],[rxn]]&amp;"'"&amp;CHAR(9)&amp;Table5[[#This Row],[kapp + (slack_ub - slack_lb)/enzload]]</f>
        <v>'RXN-NDPK5_c_FWD-rt7311'	17537.2016734008</v>
      </c>
      <c r="R1883" s="1">
        <f>_xlfn.XLOOKUP(Table5[[#This Row],[rxn]],Table38[name],Table38[flux],0)</f>
        <v>0</v>
      </c>
      <c r="S1883" s="1">
        <f>_xlfn.XLOOKUP(SUBSTITUTE(Table5[[#This Row],[rxn]],"RXN-","ENZLOAD-"),Table38[name],Table38[flux],0)</f>
        <v>0</v>
      </c>
      <c r="T1883" s="1" t="b">
        <f>AND(Table5[[#This Row],[ENZLOAD flux in kapp-slack.gms]]=0,Table5[[#This Row],[flux in kapp-slack.gms]]&lt;&gt;0,NOT(Table5[[#This Row],[spont or unknown?]]))</f>
        <v>0</v>
      </c>
      <c r="U1883" s="1" t="b">
        <f>OR(_xlfn.TEXTAFTER(Table5[[#This Row],[rxn]],"-",-1)="SPONT",_xlfn.TEXTAFTER(Table5[[#This Row],[rxn]],"-",-1)="UNKNOWN")</f>
        <v>0</v>
      </c>
      <c r="V1883" s="1">
        <f>_xlfn.XLOOKUP(SUBSTITUTE(Table5[[#This Row],[rxn]],"RXN-","ENZLOAD-"),Table4[rxn],Table4[ub],0)</f>
        <v>2.5963863900000002</v>
      </c>
      <c r="W1883" s="1" t="b">
        <f>AND(Table5[[#This Row],[FVA ENZLOAD flux UB]]=0,Table5[[#This Row],[ENZ not made when it should be?]])</f>
        <v>0</v>
      </c>
    </row>
    <row r="1884" spans="1:23">
      <c r="A1884" s="1"/>
      <c r="B1884" s="1" t="str">
        <f>_xlfn.TEXTBEFORE(Table38[[#This Row],[all fluxes from kapp-slack]]," ",,,,"")</f>
        <v/>
      </c>
      <c r="C1884" s="1">
        <f>_xlfn.NUMBERVALUE(IFERROR(_xlfn.TEXTAFTER(Table38[[#This Row],[all fluxes from kapp-slack]]," ",-1,,,""),""))</f>
        <v>0</v>
      </c>
      <c r="F1884" s="1" t="s">
        <v>9960</v>
      </c>
      <c r="G1884" s="1" t="str">
        <f>_xlfn.TEXTBEFORE(Table5[[#This Row],[rxn     kapp_old        kapp_slack_ub   kapp_slack_lb]]," ")</f>
        <v>RXN-UNK3_c_FWD-rt5646</v>
      </c>
      <c r="H1884" s="1">
        <f>_xlfn.NUMBERVALUE(_xlfn.TEXTBEFORE(TRIM(_xlfn.TEXTAFTER(_xlfn.TEXTBEFORE(Table5[[#This Row],[rxn     kapp_old        kapp_slack_ub   kapp_slack_lb]],Table5[[#This Row],[kapp_slack_lb]],-1),Table5[[#This Row],[rxn]]))," "))</f>
        <v>8.9440623022794004</v>
      </c>
      <c r="I188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1.4916242309148999E-2</v>
      </c>
      <c r="J1884" s="1">
        <f>_xlfn.NUMBERVALUE(_xlfn.TEXTAFTER(Table5[[#This Row],[rxn     kapp_old        kapp_slack_ub   kapp_slack_lb]]," ",-1))</f>
        <v>0</v>
      </c>
      <c r="K1884" s="1">
        <f>_xlfn.XLOOKUP(SUBSTITUTE(Table5[[#This Row],[rxn]],"RXN-","ENZLOAD-"),ENZLOAD[name],ENZLOAD[flux],0)</f>
        <v>2.0639299744E-7</v>
      </c>
      <c r="L1884" s="1" t="str">
        <f>"'"&amp;Table5[[#This Row],[rxn]]&amp;"'"&amp;CHAR(9)&amp;IF(AND(Table5[[#This Row],[kapp_slack_ub]]&lt;&gt;0,Table5[[#This Row],[kapp_old]]&lt;$F$1),$F$1,Table5[[#This Row],[kapp_old]])</f>
        <v>'RXN-UNK3_c_FWD-rt5646'	27141.27779288</v>
      </c>
      <c r="M1884" s="1">
        <f>_xlfn.XLOOKUP(Table5[[#This Row],[rxn]],Table3[name],Table3[flux],$F$1)</f>
        <v>3.7929005255074E-5</v>
      </c>
      <c r="N1884" s="1">
        <f>IFERROR(Table5[[#This Row],[min flux]]/Table5[[#This Row],[associated enzload]],"")</f>
        <v>183.77079516033604</v>
      </c>
      <c r="O1884" s="1">
        <f>_xlfn.NUMBERVALUE(IF(Table5[[#This Row],[flux/enzload]]="","",ABS($N$1-Table5[[#This Row],[flux/enzload]])))</f>
        <v>1399916317475.1799</v>
      </c>
      <c r="P1884" s="1">
        <f>Table5[[#This Row],[kapp_old]]+IFERROR(((Table5[[#This Row],[kapp_slack_ub]]-Table5[[#This Row],[kapp_slack_lb]])/Table5[[#This Row],[associated enzload]]),0)</f>
        <v>72280.011851243442</v>
      </c>
      <c r="Q1884" s="1" t="str">
        <f>"'"&amp;Table5[[#This Row],[rxn]]&amp;"'"&amp;CHAR(9)&amp;Table5[[#This Row],[kapp + (slack_ub - slack_lb)/enzload]]</f>
        <v>'RXN-UNK3_c_FWD-rt5646'	72280.0118512434</v>
      </c>
      <c r="R1884" s="1">
        <f>_xlfn.XLOOKUP(Table5[[#This Row],[rxn]],Table38[name],Table38[flux],0)</f>
        <v>3.8585456522999997E-5</v>
      </c>
      <c r="S1884" s="1">
        <f>_xlfn.XLOOKUP(SUBSTITUTE(Table5[[#This Row],[rxn]],"RXN-","ENZLOAD-"),Table38[name],Table38[flux],0)</f>
        <v>0</v>
      </c>
      <c r="T1884" s="1" t="b">
        <f>AND(Table5[[#This Row],[ENZLOAD flux in kapp-slack.gms]]=0,Table5[[#This Row],[flux in kapp-slack.gms]]&lt;&gt;0,NOT(Table5[[#This Row],[spont or unknown?]]))</f>
        <v>1</v>
      </c>
      <c r="U1884" s="1" t="b">
        <f>OR(_xlfn.TEXTAFTER(Table5[[#This Row],[rxn]],"-",-1)="SPONT",_xlfn.TEXTAFTER(Table5[[#This Row],[rxn]],"-",-1)="UNKNOWN")</f>
        <v>0</v>
      </c>
      <c r="V1884" s="1">
        <f>_xlfn.XLOOKUP(SUBSTITUTE(Table5[[#This Row],[rxn]],"RXN-","ENZLOAD-"),Table4[rxn],Table4[ub],0)</f>
        <v>1.02671855</v>
      </c>
      <c r="W1884" s="1" t="b">
        <f>AND(Table5[[#This Row],[FVA ENZLOAD flux UB]]=0,Table5[[#This Row],[ENZ not made when it should be?]])</f>
        <v>0</v>
      </c>
    </row>
    <row r="1885" spans="1:23" hidden="1">
      <c r="A1885" s="1"/>
      <c r="B1885" s="1" t="str">
        <f>_xlfn.TEXTBEFORE(Table38[[#This Row],[all fluxes from kapp-slack]]," ",,,,"")</f>
        <v/>
      </c>
      <c r="C1885" s="1">
        <f>_xlfn.NUMBERVALUE(IFERROR(_xlfn.TEXTAFTER(Table38[[#This Row],[all fluxes from kapp-slack]]," ",-1,,,""),""))</f>
        <v>0</v>
      </c>
      <c r="F1885" s="1" t="s">
        <v>8191</v>
      </c>
      <c r="G1885" s="1" t="str">
        <f>_xlfn.TEXTBEFORE(Table5[[#This Row],[rxn     kapp_old        kapp_slack_ub   kapp_slack_lb]]," ")</f>
        <v>RXN-GLU5K_c_FWD-rt6820</v>
      </c>
      <c r="H188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88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885" s="1">
        <f>_xlfn.NUMBERVALUE(_xlfn.TEXTAFTER(Table5[[#This Row],[rxn     kapp_old        kapp_slack_ub   kapp_slack_lb]]," ",-1))</f>
        <v>0</v>
      </c>
      <c r="K1885" s="1">
        <f>_xlfn.XLOOKUP(SUBSTITUTE(Table5[[#This Row],[rxn]],"RXN-","ENZLOAD-"),ENZLOAD[name],ENZLOAD[flux],0)</f>
        <v>1.8128438838E-7</v>
      </c>
      <c r="L1885" s="1" t="str">
        <f>"'"&amp;Table5[[#This Row],[rxn]]&amp;"'"&amp;CHAR(9)&amp;IF(AND(Table5[[#This Row],[kapp_slack_ub]]&lt;&gt;0,Table5[[#This Row],[kapp_old]]&lt;$F$1),$F$1,Table5[[#This Row],[kapp_old]])</f>
        <v>'RXN-GLU5K_c_FWD-rt6820'	27141.27779288</v>
      </c>
      <c r="M1885" s="1">
        <f>_xlfn.XLOOKUP(Table5[[#This Row],[rxn]],Table3[name],Table3[flux],$F$1)</f>
        <v>3.5864406194292002E-5</v>
      </c>
      <c r="N1885" s="1">
        <f>IFERROR(Table5[[#This Row],[min flux]]/Table5[[#This Row],[associated enzload]],"")</f>
        <v>197.83505085454289</v>
      </c>
      <c r="O1885" s="1">
        <f>_xlfn.NUMBERVALUE(IF(Table5[[#This Row],[flux/enzload]]="","",ABS($N$1-Table5[[#This Row],[flux/enzload]])))</f>
        <v>1399916317461.1201</v>
      </c>
      <c r="P1885" s="1">
        <f>Table5[[#This Row],[kapp_old]]+IFERROR(((Table5[[#This Row],[kapp_slack_ub]]-Table5[[#This Row],[kapp_slack_lb]])/Table5[[#This Row],[associated enzload]]),0)</f>
        <v>27141.277792879999</v>
      </c>
      <c r="Q1885" s="1" t="str">
        <f>"'"&amp;Table5[[#This Row],[rxn]]&amp;"'"&amp;CHAR(9)&amp;Table5[[#This Row],[kapp + (slack_ub - slack_lb)/enzload]]</f>
        <v>'RXN-GLU5K_c_FWD-rt6820'	27141.27779288</v>
      </c>
      <c r="R1885" s="1">
        <f>_xlfn.XLOOKUP(Table5[[#This Row],[rxn]],Table38[name],Table38[flux],0)</f>
        <v>2.6742467588584999E-2</v>
      </c>
      <c r="S1885" s="1">
        <f>_xlfn.XLOOKUP(SUBSTITUTE(Table5[[#This Row],[rxn]],"RXN-","ENZLOAD-"),Table38[name],Table38[flux],0)</f>
        <v>3.8089649400000002E-7</v>
      </c>
      <c r="T1885" s="1" t="b">
        <f>AND(Table5[[#This Row],[ENZLOAD flux in kapp-slack.gms]]=0,Table5[[#This Row],[flux in kapp-slack.gms]]&lt;&gt;0,NOT(Table5[[#This Row],[spont or unknown?]]))</f>
        <v>0</v>
      </c>
      <c r="U1885" s="1" t="b">
        <f>OR(_xlfn.TEXTAFTER(Table5[[#This Row],[rxn]],"-",-1)="SPONT",_xlfn.TEXTAFTER(Table5[[#This Row],[rxn]],"-",-1)="UNKNOWN")</f>
        <v>0</v>
      </c>
      <c r="V1885" s="1">
        <f>_xlfn.XLOOKUP(SUBSTITUTE(Table5[[#This Row],[rxn]],"RXN-","ENZLOAD-"),Table4[rxn],Table4[ub],0)</f>
        <v>0.78983356999999998</v>
      </c>
      <c r="W1885" s="1" t="b">
        <f>AND(Table5[[#This Row],[FVA ENZLOAD flux UB]]=0,Table5[[#This Row],[ENZ not made when it should be?]])</f>
        <v>0</v>
      </c>
    </row>
    <row r="1886" spans="1:23" hidden="1">
      <c r="A1886" s="1"/>
      <c r="B1886" s="1" t="str">
        <f>_xlfn.TEXTBEFORE(Table38[[#This Row],[all fluxes from kapp-slack]]," ",,,,"")</f>
        <v/>
      </c>
      <c r="C1886" s="1">
        <f>_xlfn.NUMBERVALUE(IFERROR(_xlfn.TEXTAFTER(Table38[[#This Row],[all fluxes from kapp-slack]]," ",-1,,,""),""))</f>
        <v>0</v>
      </c>
      <c r="F1886" s="1" t="s">
        <v>8509</v>
      </c>
      <c r="G1886" s="1" t="str">
        <f>_xlfn.TEXTBEFORE(Table5[[#This Row],[rxn     kapp_old        kapp_slack_ub   kapp_slack_lb]]," ")</f>
        <v>RXN-HSDx_c_FWD-rt3712</v>
      </c>
      <c r="H188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88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886" s="1">
        <f>_xlfn.NUMBERVALUE(_xlfn.TEXTAFTER(Table5[[#This Row],[rxn     kapp_old        kapp_slack_ub   kapp_slack_lb]]," ",-1))</f>
        <v>0</v>
      </c>
      <c r="K1886" s="1">
        <f>_xlfn.XLOOKUP(SUBSTITUTE(Table5[[#This Row],[rxn]],"RXN-","ENZLOAD-"),ENZLOAD[name],ENZLOAD[flux],0)</f>
        <v>6.5390619452999997E-7</v>
      </c>
      <c r="L1886" s="1" t="str">
        <f>"'"&amp;Table5[[#This Row],[rxn]]&amp;"'"&amp;CHAR(9)&amp;IF(AND(Table5[[#This Row],[kapp_slack_ub]]&lt;&gt;0,Table5[[#This Row],[kapp_old]]&lt;$F$1),$F$1,Table5[[#This Row],[kapp_old]])</f>
        <v>'RXN-HSDx_c_FWD-rt3712'	27141.27779288</v>
      </c>
      <c r="M1886" s="1">
        <f>_xlfn.XLOOKUP(Table5[[#This Row],[rxn]],Table3[name],Table3[flux],$F$1)</f>
        <v>1.31345377925492E-4</v>
      </c>
      <c r="N1886" s="1">
        <f>IFERROR(Table5[[#This Row],[min flux]]/Table5[[#This Row],[associated enzload]],"")</f>
        <v>200.86272163226332</v>
      </c>
      <c r="O1886" s="1">
        <f>_xlfn.NUMBERVALUE(IF(Table5[[#This Row],[flux/enzload]]="","",ABS($N$1-Table5[[#This Row],[flux/enzload]])))</f>
        <v>1399916317458.0901</v>
      </c>
      <c r="P1886" s="1">
        <f>Table5[[#This Row],[kapp_old]]+IFERROR(((Table5[[#This Row],[kapp_slack_ub]]-Table5[[#This Row],[kapp_slack_lb]])/Table5[[#This Row],[associated enzload]]),0)</f>
        <v>27141.277792879999</v>
      </c>
      <c r="Q1886" s="1" t="str">
        <f>"'"&amp;Table5[[#This Row],[rxn]]&amp;"'"&amp;CHAR(9)&amp;Table5[[#This Row],[kapp + (slack_ub - slack_lb)/enzload]]</f>
        <v>'RXN-HSDx_c_FWD-rt3712'	27141.27779288</v>
      </c>
      <c r="R1886" s="1">
        <f>_xlfn.XLOOKUP(Table5[[#This Row],[rxn]],Table38[name],Table38[flux],0)</f>
        <v>0</v>
      </c>
      <c r="S1886" s="1">
        <f>_xlfn.XLOOKUP(SUBSTITUTE(Table5[[#This Row],[rxn]],"RXN-","ENZLOAD-"),Table38[name],Table38[flux],0)</f>
        <v>0</v>
      </c>
      <c r="T1886" s="1" t="b">
        <f>AND(Table5[[#This Row],[ENZLOAD flux in kapp-slack.gms]]=0,Table5[[#This Row],[flux in kapp-slack.gms]]&lt;&gt;0,NOT(Table5[[#This Row],[spont or unknown?]]))</f>
        <v>0</v>
      </c>
      <c r="U1886" s="1" t="b">
        <f>OR(_xlfn.TEXTAFTER(Table5[[#This Row],[rxn]],"-",-1)="SPONT",_xlfn.TEXTAFTER(Table5[[#This Row],[rxn]],"-",-1)="UNKNOWN")</f>
        <v>0</v>
      </c>
      <c r="V1886" s="1">
        <f>_xlfn.XLOOKUP(SUBSTITUTE(Table5[[#This Row],[rxn]],"RXN-","ENZLOAD-"),Table4[rxn],Table4[ub],0)</f>
        <v>0.51675340000000003</v>
      </c>
      <c r="W1886" s="1" t="b">
        <f>AND(Table5[[#This Row],[FVA ENZLOAD flux UB]]=0,Table5[[#This Row],[ENZ not made when it should be?]])</f>
        <v>0</v>
      </c>
    </row>
    <row r="1887" spans="1:23">
      <c r="A1887" s="1"/>
      <c r="B1887" s="1" t="str">
        <f>_xlfn.TEXTBEFORE(Table38[[#This Row],[all fluxes from kapp-slack]]," ",,,,"")</f>
        <v/>
      </c>
      <c r="C1887" s="1">
        <f>_xlfn.NUMBERVALUE(IFERROR(_xlfn.TEXTAFTER(Table38[[#This Row],[all fluxes from kapp-slack]]," ",-1,,,""),""))</f>
        <v>0</v>
      </c>
      <c r="F1887" s="1" t="s">
        <v>9966</v>
      </c>
      <c r="G1887" s="1" t="str">
        <f>_xlfn.TEXTBEFORE(Table5[[#This Row],[rxn     kapp_old        kapp_slack_ub   kapp_slack_lb]]," ")</f>
        <v>RXN-UPPDC1_c_FWD-rt5811</v>
      </c>
      <c r="H1887" s="1">
        <f>_xlfn.NUMBERVALUE(_xlfn.TEXTBEFORE(TRIM(_xlfn.TEXTAFTER(_xlfn.TEXTBEFORE(Table5[[#This Row],[rxn     kapp_old        kapp_slack_ub   kapp_slack_lb]],Table5[[#This Row],[kapp_slack_lb]],-1),Table5[[#This Row],[rxn]]))," "))</f>
        <v>77.222145623639705</v>
      </c>
      <c r="I188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1.6837778243243E-2</v>
      </c>
      <c r="J1887" s="1">
        <f>_xlfn.NUMBERVALUE(_xlfn.TEXTAFTER(Table5[[#This Row],[rxn     kapp_old        kapp_slack_ub   kapp_slack_lb]]," ",-1))</f>
        <v>0</v>
      </c>
      <c r="K1887" s="1">
        <f>_xlfn.XLOOKUP(SUBSTITUTE(Table5[[#This Row],[rxn]],"RXN-","ENZLOAD-"),ENZLOAD[name],ENZLOAD[flux],0)</f>
        <v>1.8688099381999999E-7</v>
      </c>
      <c r="L1887" s="1" t="str">
        <f>"'"&amp;Table5[[#This Row],[rxn]]&amp;"'"&amp;CHAR(9)&amp;IF(AND(Table5[[#This Row],[kapp_slack_ub]]&lt;&gt;0,Table5[[#This Row],[kapp_old]]&lt;$F$1),$F$1,Table5[[#This Row],[kapp_old]])</f>
        <v>'RXN-UPPDC1_c_FWD-rt5811'	27141.27779288</v>
      </c>
      <c r="M1887" s="1">
        <f>_xlfn.XLOOKUP(Table5[[#This Row],[rxn]],Table3[name],Table3[flux],$F$1)</f>
        <v>3.7977240313311899E-5</v>
      </c>
      <c r="N1887" s="1">
        <f>IFERROR(Table5[[#This Row],[min flux]]/Table5[[#This Row],[associated enzload]],"")</f>
        <v>203.21617269378828</v>
      </c>
      <c r="O1887" s="1">
        <f>_xlfn.NUMBERVALUE(IF(Table5[[#This Row],[flux/enzload]]="","",ABS($N$1-Table5[[#This Row],[flux/enzload]])))</f>
        <v>1399916317455.74</v>
      </c>
      <c r="P1887" s="1">
        <f>Table5[[#This Row],[kapp_old]]+IFERROR(((Table5[[#This Row],[kapp_slack_ub]]-Table5[[#This Row],[kapp_slack_lb]])/Table5[[#This Row],[associated enzload]]),0)</f>
        <v>90176.155691861146</v>
      </c>
      <c r="Q1887" s="1" t="str">
        <f>"'"&amp;Table5[[#This Row],[rxn]]&amp;"'"&amp;CHAR(9)&amp;Table5[[#This Row],[kapp + (slack_ub - slack_lb)/enzload]]</f>
        <v>'RXN-UPPDC1_c_FWD-rt5811'	90176.1556918611</v>
      </c>
      <c r="R1887" s="1">
        <f>_xlfn.XLOOKUP(Table5[[#This Row],[rxn]],Table38[name],Table38[flux],0)</f>
        <v>4.3556101253999998E-5</v>
      </c>
      <c r="S1887" s="1">
        <f>_xlfn.XLOOKUP(SUBSTITUTE(Table5[[#This Row],[rxn]],"RXN-","ENZLOAD-"),Table38[name],Table38[flux],0)</f>
        <v>0</v>
      </c>
      <c r="T1887" s="1" t="b">
        <f>AND(Table5[[#This Row],[ENZLOAD flux in kapp-slack.gms]]=0,Table5[[#This Row],[flux in kapp-slack.gms]]&lt;&gt;0,NOT(Table5[[#This Row],[spont or unknown?]]))</f>
        <v>1</v>
      </c>
      <c r="U1887" s="1" t="b">
        <f>OR(_xlfn.TEXTAFTER(Table5[[#This Row],[rxn]],"-",-1)="SPONT",_xlfn.TEXTAFTER(Table5[[#This Row],[rxn]],"-",-1)="UNKNOWN")</f>
        <v>0</v>
      </c>
      <c r="V1887" s="1">
        <f>_xlfn.XLOOKUP(SUBSTITUTE(Table5[[#This Row],[rxn]],"RXN-","ENZLOAD-"),Table4[rxn],Table4[ub],0)</f>
        <v>0.47287235</v>
      </c>
      <c r="W1887" s="1" t="b">
        <f>AND(Table5[[#This Row],[FVA ENZLOAD flux UB]]=0,Table5[[#This Row],[ENZ not made when it should be?]])</f>
        <v>0</v>
      </c>
    </row>
    <row r="1888" spans="1:23">
      <c r="A1888" s="1"/>
      <c r="B1888" s="1" t="str">
        <f>_xlfn.TEXTBEFORE(Table38[[#This Row],[all fluxes from kapp-slack]]," ",,,,"")</f>
        <v/>
      </c>
      <c r="C1888" s="1">
        <f>_xlfn.NUMBERVALUE(IFERROR(_xlfn.TEXTAFTER(Table38[[#This Row],[all fluxes from kapp-slack]]," ",-1,,,""),""))</f>
        <v>0</v>
      </c>
      <c r="F1888" s="1" t="s">
        <v>8503</v>
      </c>
      <c r="G1888" s="1" t="str">
        <f>_xlfn.TEXTBEFORE(Table5[[#This Row],[rxn     kapp_old        kapp_slack_ub   kapp_slack_lb]]," ")</f>
        <v>RXN-HOMOX_m_FWD-COX15ARH1YAH1</v>
      </c>
      <c r="H1888" s="1">
        <f>_xlfn.NUMBERVALUE(_xlfn.TEXTBEFORE(TRIM(_xlfn.TEXTAFTER(_xlfn.TEXTBEFORE(Table5[[#This Row],[rxn     kapp_old        kapp_slack_ub   kapp_slack_lb]],Table5[[#This Row],[kapp_slack_lb]],-1),Table5[[#This Row],[rxn]]))," "))</f>
        <v>79.743712526326902</v>
      </c>
      <c r="I188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1.4920840291299E-2</v>
      </c>
      <c r="J1888" s="1">
        <f>_xlfn.NUMBERVALUE(_xlfn.TEXTAFTER(Table5[[#This Row],[rxn     kapp_old        kapp_slack_ub   kapp_slack_lb]]," ",-1))</f>
        <v>0</v>
      </c>
      <c r="K1888" s="1">
        <f>_xlfn.XLOOKUP(SUBSTITUTE(Table5[[#This Row],[rxn]],"RXN-","ENZLOAD-"),ENZLOAD[name],ENZLOAD[flux],0)</f>
        <v>1.8084265757999999E-7</v>
      </c>
      <c r="L1888" s="1" t="str">
        <f>"'"&amp;Table5[[#This Row],[rxn]]&amp;"'"&amp;CHAR(9)&amp;IF(AND(Table5[[#This Row],[kapp_slack_ub]]&lt;&gt;0,Table5[[#This Row],[kapp_old]]&lt;$F$1),$F$1,Table5[[#This Row],[kapp_old]])</f>
        <v>'RXN-HOMOX_m_FWD-COX15ARH1YAH1'	27141.27779288</v>
      </c>
      <c r="M1888" s="1">
        <f>_xlfn.XLOOKUP(Table5[[#This Row],[rxn]],Table3[name],Table3[flux],$F$1)</f>
        <v>3.7950170785674998E-5</v>
      </c>
      <c r="N1888" s="1">
        <f>IFERROR(Table5[[#This Row],[min flux]]/Table5[[#This Row],[associated enzload]],"")</f>
        <v>209.85187506928142</v>
      </c>
      <c r="O1888" s="1">
        <f>_xlfn.NUMBERVALUE(IF(Table5[[#This Row],[flux/enzload]]="","",ABS($N$1-Table5[[#This Row],[flux/enzload]])))</f>
        <v>1399916317449.1001</v>
      </c>
      <c r="P1888" s="1">
        <f>Table5[[#This Row],[kapp_old]]+IFERROR(((Table5[[#This Row],[kapp_slack_ub]]-Table5[[#This Row],[kapp_slack_lb]])/Table5[[#This Row],[associated enzload]]),0)</f>
        <v>82587.048631435828</v>
      </c>
      <c r="Q1888" s="1" t="str">
        <f>"'"&amp;Table5[[#This Row],[rxn]]&amp;"'"&amp;CHAR(9)&amp;Table5[[#This Row],[kapp + (slack_ub - slack_lb)/enzload]]</f>
        <v>'RXN-HOMOX_m_FWD-COX15ARH1YAH1'	82587.0486314358</v>
      </c>
      <c r="R1888" s="1">
        <f>_xlfn.XLOOKUP(Table5[[#This Row],[rxn]],Table38[name],Table38[flux],0)</f>
        <v>3.8597350620000003E-5</v>
      </c>
      <c r="S1888" s="1">
        <f>_xlfn.XLOOKUP(SUBSTITUTE(Table5[[#This Row],[rxn]],"RXN-","ENZLOAD-"),Table38[name],Table38[flux],0)</f>
        <v>0</v>
      </c>
      <c r="T1888" s="1" t="b">
        <f>AND(Table5[[#This Row],[ENZLOAD flux in kapp-slack.gms]]=0,Table5[[#This Row],[flux in kapp-slack.gms]]&lt;&gt;0,NOT(Table5[[#This Row],[spont or unknown?]]))</f>
        <v>1</v>
      </c>
      <c r="U1888" s="1" t="b">
        <f>OR(_xlfn.TEXTAFTER(Table5[[#This Row],[rxn]],"-",-1)="SPONT",_xlfn.TEXTAFTER(Table5[[#This Row],[rxn]],"-",-1)="UNKNOWN")</f>
        <v>0</v>
      </c>
      <c r="V1888" s="1">
        <f>_xlfn.XLOOKUP(SUBSTITUTE(Table5[[#This Row],[rxn]],"RXN-","ENZLOAD-"),Table4[rxn],Table4[ub],0)</f>
        <v>0.3248877</v>
      </c>
      <c r="W1888" s="1" t="b">
        <f>AND(Table5[[#This Row],[FVA ENZLOAD flux UB]]=0,Table5[[#This Row],[ENZ not made when it should be?]])</f>
        <v>0</v>
      </c>
    </row>
    <row r="1889" spans="1:23">
      <c r="A1889" s="1"/>
      <c r="B1889" s="1" t="str">
        <f>_xlfn.TEXTBEFORE(Table38[[#This Row],[all fluxes from kapp-slack]]," ",,,,"")</f>
        <v/>
      </c>
      <c r="C1889" s="1">
        <f>_xlfn.NUMBERVALUE(IFERROR(_xlfn.TEXTAFTER(Table38[[#This Row],[all fluxes from kapp-slack]]," ",-1,,,""),""))</f>
        <v>0</v>
      </c>
      <c r="F1889" s="1" t="s">
        <v>8513</v>
      </c>
      <c r="G1889" s="1" t="str">
        <f>_xlfn.TEXTBEFORE(Table5[[#This Row],[rxn     kapp_old        kapp_slack_ub   kapp_slack_lb]]," ")</f>
        <v>RXN-HSERTA_c_FWD-rt4145</v>
      </c>
      <c r="H1889" s="1">
        <f>_xlfn.NUMBERVALUE(_xlfn.TEXTBEFORE(TRIM(_xlfn.TEXTAFTER(_xlfn.TEXTBEFORE(Table5[[#This Row],[rxn     kapp_old        kapp_slack_ub   kapp_slack_lb]],Table5[[#This Row],[kapp_slack_lb]],-1),Table5[[#This Row],[rxn]]))," "))</f>
        <v>49.476508322356899</v>
      </c>
      <c r="I188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12.749100124950299</v>
      </c>
      <c r="J1889" s="1">
        <f>_xlfn.NUMBERVALUE(_xlfn.TEXTAFTER(Table5[[#This Row],[rxn     kapp_old        kapp_slack_ub   kapp_slack_lb]]," ",-1))</f>
        <v>0</v>
      </c>
      <c r="K1889" s="1">
        <f>_xlfn.XLOOKUP(SUBSTITUTE(Table5[[#This Row],[rxn]],"RXN-","ENZLOAD-"),ENZLOAD[name],ENZLOAD[flux],0)</f>
        <v>4.1197188201999998E-7</v>
      </c>
      <c r="L1889" s="1" t="str">
        <f>"'"&amp;Table5[[#This Row],[rxn]]&amp;"'"&amp;CHAR(9)&amp;IF(AND(Table5[[#This Row],[kapp_slack_ub]]&lt;&gt;0,Table5[[#This Row],[kapp_old]]&lt;$F$1),$F$1,Table5[[#This Row],[kapp_old]])</f>
        <v>'RXN-HSERTA_c_FWD-rt4145'	27141.27779288</v>
      </c>
      <c r="M1889" s="1">
        <f>_xlfn.XLOOKUP(Table5[[#This Row],[rxn]],Table3[name],Table3[flux],$F$1)</f>
        <v>9.1394060167705006E-5</v>
      </c>
      <c r="N1889" s="1">
        <f>IFERROR(Table5[[#This Row],[min flux]]/Table5[[#This Row],[associated enzload]],"")</f>
        <v>221.84538352369424</v>
      </c>
      <c r="O1889" s="1">
        <f>_xlfn.NUMBERVALUE(IF(Table5[[#This Row],[flux/enzload]]="","",ABS($N$1-Table5[[#This Row],[flux/enzload]])))</f>
        <v>1399916317437.1101</v>
      </c>
      <c r="P1889" s="1">
        <f>Table5[[#This Row],[kapp_old]]+IFERROR(((Table5[[#This Row],[kapp_slack_ub]]-Table5[[#This Row],[kapp_slack_lb]])/Table5[[#This Row],[associated enzload]]),0)</f>
        <v>30946579.279557768</v>
      </c>
      <c r="Q1889" s="1" t="str">
        <f>"'"&amp;Table5[[#This Row],[rxn]]&amp;"'"&amp;CHAR(9)&amp;Table5[[#This Row],[kapp + (slack_ub - slack_lb)/enzload]]</f>
        <v>'RXN-HSERTA_c_FWD-rt4145'	30946579.2795578</v>
      </c>
      <c r="R1889" s="1">
        <f>_xlfn.XLOOKUP(Table5[[#This Row],[rxn]],Table38[name],Table38[flux],0)</f>
        <v>3.2979475552983001E-2</v>
      </c>
      <c r="S1889" s="1">
        <f>_xlfn.XLOOKUP(SUBSTITUTE(Table5[[#This Row],[rxn]],"RXN-","ENZLOAD-"),Table38[name],Table38[flux],0)</f>
        <v>0</v>
      </c>
      <c r="T1889" s="1" t="b">
        <f>AND(Table5[[#This Row],[ENZLOAD flux in kapp-slack.gms]]=0,Table5[[#This Row],[flux in kapp-slack.gms]]&lt;&gt;0,NOT(Table5[[#This Row],[spont or unknown?]]))</f>
        <v>1</v>
      </c>
      <c r="U1889" s="1" t="b">
        <f>OR(_xlfn.TEXTAFTER(Table5[[#This Row],[rxn]],"-",-1)="SPONT",_xlfn.TEXTAFTER(Table5[[#This Row],[rxn]],"-",-1)="UNKNOWN")</f>
        <v>0</v>
      </c>
      <c r="V1889" s="1">
        <f>_xlfn.XLOOKUP(SUBSTITUTE(Table5[[#This Row],[rxn]],"RXN-","ENZLOAD-"),Table4[rxn],Table4[ub],0)</f>
        <v>0.79715135999999998</v>
      </c>
      <c r="W1889" s="1" t="b">
        <f>AND(Table5[[#This Row],[FVA ENZLOAD flux UB]]=0,Table5[[#This Row],[ENZ not made when it should be?]])</f>
        <v>0</v>
      </c>
    </row>
    <row r="1890" spans="1:23">
      <c r="A1890" s="1"/>
      <c r="B1890" s="1" t="str">
        <f>_xlfn.TEXTBEFORE(Table38[[#This Row],[all fluxes from kapp-slack]]," ",,,,"")</f>
        <v/>
      </c>
      <c r="C1890" s="1">
        <f>_xlfn.NUMBERVALUE(IFERROR(_xlfn.TEXTAFTER(Table38[[#This Row],[all fluxes from kapp-slack]]," ",-1,,,""),""))</f>
        <v>0</v>
      </c>
      <c r="F1890" s="1" t="s">
        <v>9412</v>
      </c>
      <c r="G1890" s="1" t="str">
        <f>_xlfn.TEXTBEFORE(Table5[[#This Row],[rxn     kapp_old        kapp_slack_ub   kapp_slack_lb]]," ")</f>
        <v>RXN-PNTK_c_FWD-rt5817</v>
      </c>
      <c r="H1890" s="1">
        <f>_xlfn.NUMBERVALUE(_xlfn.TEXTBEFORE(TRIM(_xlfn.TEXTAFTER(_xlfn.TEXTBEFORE(Table5[[#This Row],[rxn     kapp_old        kapp_slack_ub   kapp_slack_lb]],Table5[[#This Row],[kapp_slack_lb]],-1),Table5[[#This Row],[rxn]]))," "))</f>
        <v>88.253449907956806</v>
      </c>
      <c r="I189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1.4916327002231E-2</v>
      </c>
      <c r="J1890" s="1">
        <f>_xlfn.NUMBERVALUE(_xlfn.TEXTAFTER(Table5[[#This Row],[rxn     kapp_old        kapp_slack_ub   kapp_slack_lb]]," ",-1))</f>
        <v>0</v>
      </c>
      <c r="K1890" s="1">
        <f>_xlfn.XLOOKUP(SUBSTITUTE(Table5[[#This Row],[rxn]],"RXN-","ENZLOAD-"),ENZLOAD[name],ENZLOAD[flux],0)</f>
        <v>1.6331823888999999E-7</v>
      </c>
      <c r="L1890" s="1" t="str">
        <f>"'"&amp;Table5[[#This Row],[rxn]]&amp;"'"&amp;CHAR(9)&amp;IF(AND(Table5[[#This Row],[kapp_slack_ub]]&lt;&gt;0,Table5[[#This Row],[kapp_old]]&lt;$F$1),$F$1,Table5[[#This Row],[kapp_old]])</f>
        <v>'RXN-PNTK_c_FWD-rt5817'	27141.27779288</v>
      </c>
      <c r="M1890" s="1">
        <f>_xlfn.XLOOKUP(Table5[[#This Row],[rxn]],Table3[name],Table3[flux],$F$1)</f>
        <v>3.7929994776142999E-5</v>
      </c>
      <c r="N1890" s="1">
        <f>IFERROR(Table5[[#This Row],[min flux]]/Table5[[#This Row],[associated enzload]],"")</f>
        <v>232.24592081041268</v>
      </c>
      <c r="O1890" s="1">
        <f>_xlfn.NUMBERVALUE(IF(Table5[[#This Row],[flux/enzload]]="","",ABS($N$1-Table5[[#This Row],[flux/enzload]])))</f>
        <v>1399916317426.71</v>
      </c>
      <c r="P1890" s="1">
        <f>Table5[[#This Row],[kapp_old]]+IFERROR(((Table5[[#This Row],[kapp_slack_ub]]-Table5[[#This Row],[kapp_slack_lb]])/Table5[[#This Row],[associated enzload]]),0)</f>
        <v>91421.145009420914</v>
      </c>
      <c r="Q1890" s="1" t="str">
        <f>"'"&amp;Table5[[#This Row],[rxn]]&amp;"'"&amp;CHAR(9)&amp;Table5[[#This Row],[kapp + (slack_ub - slack_lb)/enzload]]</f>
        <v>'RXN-PNTK_c_FWD-rt5817'	91421.1450094209</v>
      </c>
      <c r="R1890" s="1">
        <f>_xlfn.XLOOKUP(Table5[[#This Row],[rxn]],Table38[name],Table38[flux],0)</f>
        <v>3.8585675608000003E-5</v>
      </c>
      <c r="S1890" s="1">
        <f>_xlfn.XLOOKUP(SUBSTITUTE(Table5[[#This Row],[rxn]],"RXN-","ENZLOAD-"),Table38[name],Table38[flux],0)</f>
        <v>0</v>
      </c>
      <c r="T1890" s="1" t="b">
        <f>AND(Table5[[#This Row],[ENZLOAD flux in kapp-slack.gms]]=0,Table5[[#This Row],[flux in kapp-slack.gms]]&lt;&gt;0,NOT(Table5[[#This Row],[spont or unknown?]]))</f>
        <v>1</v>
      </c>
      <c r="U1890" s="1" t="b">
        <f>OR(_xlfn.TEXTAFTER(Table5[[#This Row],[rxn]],"-",-1)="SPONT",_xlfn.TEXTAFTER(Table5[[#This Row],[rxn]],"-",-1)="UNKNOWN")</f>
        <v>0</v>
      </c>
      <c r="V1890" s="1">
        <f>_xlfn.XLOOKUP(SUBSTITUTE(Table5[[#This Row],[rxn]],"RXN-","ENZLOAD-"),Table4[rxn],Table4[ub],0)</f>
        <v>0.68111029999999995</v>
      </c>
      <c r="W1890" s="1" t="b">
        <f>AND(Table5[[#This Row],[FVA ENZLOAD flux UB]]=0,Table5[[#This Row],[ENZ not made when it should be?]])</f>
        <v>0</v>
      </c>
    </row>
    <row r="1891" spans="1:23">
      <c r="A1891" s="1"/>
      <c r="B1891" s="1" t="str">
        <f>_xlfn.TEXTBEFORE(Table38[[#This Row],[all fluxes from kapp-slack]]," ",,,,"")</f>
        <v/>
      </c>
      <c r="C1891" s="1">
        <f>_xlfn.NUMBERVALUE(IFERROR(_xlfn.TEXTAFTER(Table38[[#This Row],[all fluxes from kapp-slack]]," ",-1,,,""),""))</f>
        <v>0</v>
      </c>
      <c r="F1891" s="1" t="s">
        <v>9117</v>
      </c>
      <c r="G1891" s="1" t="str">
        <f>_xlfn.TEXTBEFORE(Table5[[#This Row],[rxn     kapp_old        kapp_slack_ub   kapp_slack_lb]]," ")</f>
        <v>RXN-ORNDC_c_FWD-rt4267</v>
      </c>
      <c r="H1891" s="1">
        <f>_xlfn.NUMBERVALUE(_xlfn.TEXTBEFORE(TRIM(_xlfn.TEXTAFTER(_xlfn.TEXTBEFORE(Table5[[#This Row],[rxn     kapp_old        kapp_slack_ub   kapp_slack_lb]],Table5[[#This Row],[kapp_slack_lb]],-1),Table5[[#This Row],[rxn]]))," "))</f>
        <v>107.11871087562599</v>
      </c>
      <c r="I189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1.4916242309148999E-2</v>
      </c>
      <c r="J1891" s="1">
        <f>_xlfn.NUMBERVALUE(_xlfn.TEXTAFTER(Table5[[#This Row],[rxn     kapp_old        kapp_slack_ub   kapp_slack_lb]]," ",-1))</f>
        <v>0</v>
      </c>
      <c r="K1891" s="1">
        <f>_xlfn.XLOOKUP(SUBSTITUTE(Table5[[#This Row],[rxn]],"RXN-","ENZLOAD-"),ENZLOAD[name],ENZLOAD[flux],0)</f>
        <v>1.3455186194E-7</v>
      </c>
      <c r="L1891" s="1" t="str">
        <f>"'"&amp;Table5[[#This Row],[rxn]]&amp;"'"&amp;CHAR(9)&amp;IF(AND(Table5[[#This Row],[kapp_slack_ub]]&lt;&gt;0,Table5[[#This Row],[kapp_old]]&lt;$F$1),$F$1,Table5[[#This Row],[kapp_old]])</f>
        <v>'RXN-ORNDC_c_FWD-rt4267'	27141.27779288</v>
      </c>
      <c r="M1891" s="1">
        <f>_xlfn.XLOOKUP(Table5[[#This Row],[rxn]],Table3[name],Table3[flux],$F$1)</f>
        <v>3.7929005255074E-5</v>
      </c>
      <c r="N1891" s="1">
        <f>IFERROR(Table5[[#This Row],[min flux]]/Table5[[#This Row],[associated enzload]],"")</f>
        <v>281.89134440954433</v>
      </c>
      <c r="O1891" s="1">
        <f>_xlfn.NUMBERVALUE(IF(Table5[[#This Row],[flux/enzload]]="","",ABS($N$1-Table5[[#This Row],[flux/enzload]])))</f>
        <v>1399916317377.0601</v>
      </c>
      <c r="P1891" s="1">
        <f>Table5[[#This Row],[kapp_old]]+IFERROR(((Table5[[#This Row],[kapp_slack_ub]]-Table5[[#This Row],[kapp_slack_lb]])/Table5[[#This Row],[associated enzload]]),0)</f>
        <v>110965.80244875301</v>
      </c>
      <c r="Q1891" s="1" t="str">
        <f>"'"&amp;Table5[[#This Row],[rxn]]&amp;"'"&amp;CHAR(9)&amp;Table5[[#This Row],[kapp + (slack_ub - slack_lb)/enzload]]</f>
        <v>'RXN-ORNDC_c_FWD-rt4267'	110965.802448753</v>
      </c>
      <c r="R1891" s="1">
        <f>_xlfn.XLOOKUP(Table5[[#This Row],[rxn]],Table38[name],Table38[flux],0)</f>
        <v>3.8585456522999997E-5</v>
      </c>
      <c r="S1891" s="1">
        <f>_xlfn.XLOOKUP(SUBSTITUTE(Table5[[#This Row],[rxn]],"RXN-","ENZLOAD-"),Table38[name],Table38[flux],0)</f>
        <v>0</v>
      </c>
      <c r="T1891" s="1" t="b">
        <f>AND(Table5[[#This Row],[ENZLOAD flux in kapp-slack.gms]]=0,Table5[[#This Row],[flux in kapp-slack.gms]]&lt;&gt;0,NOT(Table5[[#This Row],[spont or unknown?]]))</f>
        <v>1</v>
      </c>
      <c r="U1891" s="1" t="b">
        <f>OR(_xlfn.TEXTAFTER(Table5[[#This Row],[rxn]],"-",-1)="SPONT",_xlfn.TEXTAFTER(Table5[[#This Row],[rxn]],"-",-1)="UNKNOWN")</f>
        <v>0</v>
      </c>
      <c r="V1891" s="1">
        <f>_xlfn.XLOOKUP(SUBSTITUTE(Table5[[#This Row],[rxn]],"RXN-","ENZLOAD-"),Table4[rxn],Table4[ub],0)</f>
        <v>0.74543232999999998</v>
      </c>
      <c r="W1891" s="1" t="b">
        <f>AND(Table5[[#This Row],[FVA ENZLOAD flux UB]]=0,Table5[[#This Row],[ENZ not made when it should be?]])</f>
        <v>0</v>
      </c>
    </row>
    <row r="1892" spans="1:23" hidden="1">
      <c r="A1892" s="1"/>
      <c r="B1892" s="1" t="str">
        <f>_xlfn.TEXTBEFORE(Table38[[#This Row],[all fluxes from kapp-slack]]," ",,,,"")</f>
        <v/>
      </c>
      <c r="C1892" s="1">
        <f>_xlfn.NUMBERVALUE(IFERROR(_xlfn.TEXTAFTER(Table38[[#This Row],[all fluxes from kapp-slack]]," ",-1,,,""),""))</f>
        <v>0</v>
      </c>
      <c r="F1892" s="1" t="s">
        <v>8689</v>
      </c>
      <c r="G1892" s="1" t="str">
        <f>_xlfn.TEXTBEFORE(Table5[[#This Row],[rxn     kapp_old        kapp_slack_ub   kapp_slack_lb]]," ")</f>
        <v>RXN-LEUTA_c_REV-rt5646</v>
      </c>
      <c r="H189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89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892" s="1">
        <f>_xlfn.NUMBERVALUE(_xlfn.TEXTAFTER(Table5[[#This Row],[rxn     kapp_old        kapp_slack_ub   kapp_slack_lb]]," ",-1))</f>
        <v>0</v>
      </c>
      <c r="K1892" s="1">
        <f>_xlfn.XLOOKUP(SUBSTITUTE(Table5[[#This Row],[rxn]],"RXN-","ENZLOAD-"),ENZLOAD[name],ENZLOAD[flux],0)</f>
        <v>2.0639299744E-7</v>
      </c>
      <c r="L1892" s="1" t="str">
        <f>"'"&amp;Table5[[#This Row],[rxn]]&amp;"'"&amp;CHAR(9)&amp;IF(AND(Table5[[#This Row],[kapp_slack_ub]]&lt;&gt;0,Table5[[#This Row],[kapp_old]]&lt;$F$1),$F$1,Table5[[#This Row],[kapp_old]])</f>
        <v>'RXN-LEUTA_c_REV-rt5646'	27141.27779288</v>
      </c>
      <c r="M1892" s="1">
        <f>_xlfn.XLOOKUP(Table5[[#This Row],[rxn]],Table3[name],Table3[flux],$F$1)</f>
        <v>6.6094993099400994E-5</v>
      </c>
      <c r="N1892" s="1">
        <f>IFERROR(Table5[[#This Row],[min flux]]/Table5[[#This Row],[associated enzload]],"")</f>
        <v>320.2385445204618</v>
      </c>
      <c r="O1892" s="1">
        <f>_xlfn.NUMBERVALUE(IF(Table5[[#This Row],[flux/enzload]]="","",ABS($N$1-Table5[[#This Row],[flux/enzload]])))</f>
        <v>1399916317338.72</v>
      </c>
      <c r="P1892" s="1">
        <f>Table5[[#This Row],[kapp_old]]+IFERROR(((Table5[[#This Row],[kapp_slack_ub]]-Table5[[#This Row],[kapp_slack_lb]])/Table5[[#This Row],[associated enzload]]),0)</f>
        <v>27141.277792879999</v>
      </c>
      <c r="Q1892" s="1" t="str">
        <f>"'"&amp;Table5[[#This Row],[rxn]]&amp;"'"&amp;CHAR(9)&amp;Table5[[#This Row],[kapp + (slack_ub - slack_lb)/enzload]]</f>
        <v>'RXN-LEUTA_c_REV-rt5646'	27141.27779288</v>
      </c>
      <c r="R1892" s="1">
        <f>_xlfn.XLOOKUP(Table5[[#This Row],[rxn]],Table38[name],Table38[flux],0)</f>
        <v>0</v>
      </c>
      <c r="S1892" s="1">
        <f>_xlfn.XLOOKUP(SUBSTITUTE(Table5[[#This Row],[rxn]],"RXN-","ENZLOAD-"),Table38[name],Table38[flux],0)</f>
        <v>0</v>
      </c>
      <c r="T1892" s="1" t="b">
        <f>AND(Table5[[#This Row],[ENZLOAD flux in kapp-slack.gms]]=0,Table5[[#This Row],[flux in kapp-slack.gms]]&lt;&gt;0,NOT(Table5[[#This Row],[spont or unknown?]]))</f>
        <v>0</v>
      </c>
      <c r="U1892" s="1" t="b">
        <f>OR(_xlfn.TEXTAFTER(Table5[[#This Row],[rxn]],"-",-1)="SPONT",_xlfn.TEXTAFTER(Table5[[#This Row],[rxn]],"-",-1)="UNKNOWN")</f>
        <v>0</v>
      </c>
      <c r="V1892" s="1">
        <f>_xlfn.XLOOKUP(SUBSTITUTE(Table5[[#This Row],[rxn]],"RXN-","ENZLOAD-"),Table4[rxn],Table4[ub],0)</f>
        <v>1.02671855</v>
      </c>
      <c r="W1892" s="1" t="b">
        <f>AND(Table5[[#This Row],[FVA ENZLOAD flux UB]]=0,Table5[[#This Row],[ENZ not made when it should be?]])</f>
        <v>0</v>
      </c>
    </row>
    <row r="1893" spans="1:23" hidden="1">
      <c r="A1893" s="1"/>
      <c r="B1893" s="1" t="str">
        <f>_xlfn.TEXTBEFORE(Table38[[#This Row],[all fluxes from kapp-slack]]," ",,,,"")</f>
        <v/>
      </c>
      <c r="C1893" s="1">
        <f>_xlfn.NUMBERVALUE(IFERROR(_xlfn.TEXTAFTER(Table38[[#This Row],[all fluxes from kapp-slack]]," ",-1,,,""),""))</f>
        <v>0</v>
      </c>
      <c r="F1893" s="1" t="s">
        <v>9105</v>
      </c>
      <c r="G1893" s="1" t="str">
        <f>_xlfn.TEXTBEFORE(Table5[[#This Row],[rxn     kapp_old        kapp_slack_ub   kapp_slack_lb]]," ")</f>
        <v>RXN-OMCDC_c_FWD-rt5646</v>
      </c>
      <c r="H189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89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893" s="1">
        <f>_xlfn.NUMBERVALUE(_xlfn.TEXTAFTER(Table5[[#This Row],[rxn     kapp_old        kapp_slack_ub   kapp_slack_lb]]," ",-1))</f>
        <v>0</v>
      </c>
      <c r="K1893" s="1">
        <f>_xlfn.XLOOKUP(SUBSTITUTE(Table5[[#This Row],[rxn]],"RXN-","ENZLOAD-"),ENZLOAD[name],ENZLOAD[flux],0)</f>
        <v>2.0639299744E-7</v>
      </c>
      <c r="L1893" s="1" t="str">
        <f>"'"&amp;Table5[[#This Row],[rxn]]&amp;"'"&amp;CHAR(9)&amp;IF(AND(Table5[[#This Row],[kapp_slack_ub]]&lt;&gt;0,Table5[[#This Row],[kapp_old]]&lt;$F$1),$F$1,Table5[[#This Row],[kapp_old]])</f>
        <v>'RXN-OMCDC_c_FWD-rt5646'	27141.27779288</v>
      </c>
      <c r="M1893" s="1">
        <f>_xlfn.XLOOKUP(Table5[[#This Row],[rxn]],Table3[name],Table3[flux],$F$1)</f>
        <v>6.6094993099400994E-5</v>
      </c>
      <c r="N1893" s="1">
        <f>IFERROR(Table5[[#This Row],[min flux]]/Table5[[#This Row],[associated enzload]],"")</f>
        <v>320.2385445204618</v>
      </c>
      <c r="O1893" s="1">
        <f>_xlfn.NUMBERVALUE(IF(Table5[[#This Row],[flux/enzload]]="","",ABS($N$1-Table5[[#This Row],[flux/enzload]])))</f>
        <v>1399916317338.72</v>
      </c>
      <c r="P1893" s="1">
        <f>Table5[[#This Row],[kapp_old]]+IFERROR(((Table5[[#This Row],[kapp_slack_ub]]-Table5[[#This Row],[kapp_slack_lb]])/Table5[[#This Row],[associated enzload]]),0)</f>
        <v>27141.277792879999</v>
      </c>
      <c r="Q1893" s="1" t="str">
        <f>"'"&amp;Table5[[#This Row],[rxn]]&amp;"'"&amp;CHAR(9)&amp;Table5[[#This Row],[kapp + (slack_ub - slack_lb)/enzload]]</f>
        <v>'RXN-OMCDC_c_FWD-rt5646'	27141.27779288</v>
      </c>
      <c r="R1893" s="1">
        <f>_xlfn.XLOOKUP(Table5[[#This Row],[rxn]],Table38[name],Table38[flux],0)</f>
        <v>4.9573793910789997E-2</v>
      </c>
      <c r="S1893" s="1">
        <f>_xlfn.XLOOKUP(SUBSTITUTE(Table5[[#This Row],[rxn]],"RXN-","ENZLOAD-"),Table38[name],Table38[flux],0)</f>
        <v>7.0608608600000003E-7</v>
      </c>
      <c r="T1893" s="1" t="b">
        <f>AND(Table5[[#This Row],[ENZLOAD flux in kapp-slack.gms]]=0,Table5[[#This Row],[flux in kapp-slack.gms]]&lt;&gt;0,NOT(Table5[[#This Row],[spont or unknown?]]))</f>
        <v>0</v>
      </c>
      <c r="U1893" s="1" t="b">
        <f>OR(_xlfn.TEXTAFTER(Table5[[#This Row],[rxn]],"-",-1)="SPONT",_xlfn.TEXTAFTER(Table5[[#This Row],[rxn]],"-",-1)="UNKNOWN")</f>
        <v>0</v>
      </c>
      <c r="V1893" s="1">
        <f>_xlfn.XLOOKUP(SUBSTITUTE(Table5[[#This Row],[rxn]],"RXN-","ENZLOAD-"),Table4[rxn],Table4[ub],0)</f>
        <v>1.02671855</v>
      </c>
      <c r="W1893" s="1" t="b">
        <f>AND(Table5[[#This Row],[FVA ENZLOAD flux UB]]=0,Table5[[#This Row],[ENZ not made when it should be?]])</f>
        <v>0</v>
      </c>
    </row>
    <row r="1894" spans="1:23" hidden="1">
      <c r="A1894" s="1"/>
      <c r="B1894" s="1" t="str">
        <f>_xlfn.TEXTBEFORE(Table38[[#This Row],[all fluxes from kapp-slack]]," ",,,,"")</f>
        <v/>
      </c>
      <c r="C1894" s="1">
        <f>_xlfn.NUMBERVALUE(IFERROR(_xlfn.TEXTAFTER(Table38[[#This Row],[all fluxes from kapp-slack]]," ",-1,,,""),""))</f>
        <v>0</v>
      </c>
      <c r="F1894" s="1" t="s">
        <v>9987</v>
      </c>
      <c r="G1894" s="1" t="str">
        <f>_xlfn.TEXTBEFORE(Table5[[#This Row],[rxn     kapp_old        kapp_slack_ub   kapp_slack_lb]]," ")</f>
        <v>RXN-VALTA_c_FWD-rt5646</v>
      </c>
      <c r="H189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89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894" s="1">
        <f>_xlfn.NUMBERVALUE(_xlfn.TEXTAFTER(Table5[[#This Row],[rxn     kapp_old        kapp_slack_ub   kapp_slack_lb]]," ",-1))</f>
        <v>0</v>
      </c>
      <c r="K1894" s="1">
        <f>_xlfn.XLOOKUP(SUBSTITUTE(Table5[[#This Row],[rxn]],"RXN-","ENZLOAD-"),ENZLOAD[name],ENZLOAD[flux],0)</f>
        <v>2.0639299744E-7</v>
      </c>
      <c r="L1894" s="1" t="str">
        <f>"'"&amp;Table5[[#This Row],[rxn]]&amp;"'"&amp;CHAR(9)&amp;IF(AND(Table5[[#This Row],[kapp_slack_ub]]&lt;&gt;0,Table5[[#This Row],[kapp_old]]&lt;$F$1),$F$1,Table5[[#This Row],[kapp_old]])</f>
        <v>'RXN-VALTA_c_FWD-rt5646'	27141.27779288</v>
      </c>
      <c r="M1894" s="1">
        <f>_xlfn.XLOOKUP(Table5[[#This Row],[rxn]],Table3[name],Table3[flux],$F$1)</f>
        <v>6.6094993099400994E-5</v>
      </c>
      <c r="N1894" s="1">
        <f>IFERROR(Table5[[#This Row],[min flux]]/Table5[[#This Row],[associated enzload]],"")</f>
        <v>320.2385445204618</v>
      </c>
      <c r="O1894" s="1">
        <f>_xlfn.NUMBERVALUE(IF(Table5[[#This Row],[flux/enzload]]="","",ABS($N$1-Table5[[#This Row],[flux/enzload]])))</f>
        <v>1399916317338.72</v>
      </c>
      <c r="P1894" s="1">
        <f>Table5[[#This Row],[kapp_old]]+IFERROR(((Table5[[#This Row],[kapp_slack_ub]]-Table5[[#This Row],[kapp_slack_lb]])/Table5[[#This Row],[associated enzload]]),0)</f>
        <v>27141.277792879999</v>
      </c>
      <c r="Q1894" s="1" t="str">
        <f>"'"&amp;Table5[[#This Row],[rxn]]&amp;"'"&amp;CHAR(9)&amp;Table5[[#This Row],[kapp + (slack_ub - slack_lb)/enzload]]</f>
        <v>'RXN-VALTA_c_FWD-rt5646'	27141.27779288</v>
      </c>
      <c r="R1894" s="1">
        <f>_xlfn.XLOOKUP(Table5[[#This Row],[rxn]],Table38[name],Table38[flux],0)</f>
        <v>0</v>
      </c>
      <c r="S1894" s="1">
        <f>_xlfn.XLOOKUP(SUBSTITUTE(Table5[[#This Row],[rxn]],"RXN-","ENZLOAD-"),Table38[name],Table38[flux],0)</f>
        <v>0</v>
      </c>
      <c r="T1894" s="1" t="b">
        <f>AND(Table5[[#This Row],[ENZLOAD flux in kapp-slack.gms]]=0,Table5[[#This Row],[flux in kapp-slack.gms]]&lt;&gt;0,NOT(Table5[[#This Row],[spont or unknown?]]))</f>
        <v>0</v>
      </c>
      <c r="U1894" s="1" t="b">
        <f>OR(_xlfn.TEXTAFTER(Table5[[#This Row],[rxn]],"-",-1)="SPONT",_xlfn.TEXTAFTER(Table5[[#This Row],[rxn]],"-",-1)="UNKNOWN")</f>
        <v>0</v>
      </c>
      <c r="V1894" s="1">
        <f>_xlfn.XLOOKUP(SUBSTITUTE(Table5[[#This Row],[rxn]],"RXN-","ENZLOAD-"),Table4[rxn],Table4[ub],0)</f>
        <v>1.02671855</v>
      </c>
      <c r="W1894" s="1" t="b">
        <f>AND(Table5[[#This Row],[FVA ENZLOAD flux UB]]=0,Table5[[#This Row],[ENZ not made when it should be?]])</f>
        <v>0</v>
      </c>
    </row>
    <row r="1895" spans="1:23" hidden="1">
      <c r="A1895" s="1"/>
      <c r="B1895" s="1" t="str">
        <f>_xlfn.TEXTBEFORE(Table38[[#This Row],[all fluxes from kapp-slack]]," ",,,,"")</f>
        <v/>
      </c>
      <c r="C1895" s="1">
        <f>_xlfn.NUMBERVALUE(IFERROR(_xlfn.TEXTAFTER(Table38[[#This Row],[all fluxes from kapp-slack]]," ",-1,,,""),""))</f>
        <v>0</v>
      </c>
      <c r="F1895" s="1" t="s">
        <v>7486</v>
      </c>
      <c r="G1895" s="1" t="str">
        <f>_xlfn.TEXTBEFORE(Table5[[#This Row],[rxn     kapp_old        kapp_slack_ub   kapp_slack_lb]]," ")</f>
        <v>RXN-CYSTGL_c_FWD-rt1131</v>
      </c>
      <c r="H189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89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895" s="1">
        <f>_xlfn.NUMBERVALUE(_xlfn.TEXTAFTER(Table5[[#This Row],[rxn     kapp_old        kapp_slack_ub   kapp_slack_lb]]," ",-1))</f>
        <v>0</v>
      </c>
      <c r="K1895" s="1">
        <f>_xlfn.XLOOKUP(SUBSTITUTE(Table5[[#This Row],[rxn]],"RXN-","ENZLOAD-"),ENZLOAD[name],ENZLOAD[flux],0)</f>
        <v>1.1446486444E-7</v>
      </c>
      <c r="L1895" s="1" t="str">
        <f>"'"&amp;Table5[[#This Row],[rxn]]&amp;"'"&amp;CHAR(9)&amp;IF(AND(Table5[[#This Row],[kapp_slack_ub]]&lt;&gt;0,Table5[[#This Row],[kapp_old]]&lt;$F$1),$F$1,Table5[[#This Row],[kapp_old]])</f>
        <v>'RXN-CYSTGL_c_FWD-rt1131'	27141.27779288</v>
      </c>
      <c r="M1895" s="1">
        <f>_xlfn.XLOOKUP(Table5[[#This Row],[rxn]],Table3[name],Table3[flux],$F$1)</f>
        <v>3.7754770037863997E-5</v>
      </c>
      <c r="N1895" s="1">
        <f>IFERROR(Table5[[#This Row],[min flux]]/Table5[[#This Row],[associated enzload]],"")</f>
        <v>329.8371969649624</v>
      </c>
      <c r="O1895" s="1">
        <f>_xlfn.NUMBERVALUE(IF(Table5[[#This Row],[flux/enzload]]="","",ABS($N$1-Table5[[#This Row],[flux/enzload]])))</f>
        <v>1399916317329.1201</v>
      </c>
      <c r="P1895" s="1">
        <f>Table5[[#This Row],[kapp_old]]+IFERROR(((Table5[[#This Row],[kapp_slack_ub]]-Table5[[#This Row],[kapp_slack_lb]])/Table5[[#This Row],[associated enzload]]),0)</f>
        <v>27141.277792879999</v>
      </c>
      <c r="Q1895" s="1" t="str">
        <f>"'"&amp;Table5[[#This Row],[rxn]]&amp;"'"&amp;CHAR(9)&amp;Table5[[#This Row],[kapp + (slack_ub - slack_lb)/enzload]]</f>
        <v>'RXN-CYSTGL_c_FWD-rt1131'	27141.27779288</v>
      </c>
      <c r="R1895" s="1">
        <f>_xlfn.XLOOKUP(Table5[[#This Row],[rxn]],Table38[name],Table38[flux],0)</f>
        <v>2.3771305714608001E-2</v>
      </c>
      <c r="S1895" s="1">
        <f>_xlfn.XLOOKUP(SUBSTITUTE(Table5[[#This Row],[rxn]],"RXN-","ENZLOAD-"),Table38[name],Table38[flux],0)</f>
        <v>3.3857784300000002E-7</v>
      </c>
      <c r="T1895" s="1" t="b">
        <f>AND(Table5[[#This Row],[ENZLOAD flux in kapp-slack.gms]]=0,Table5[[#This Row],[flux in kapp-slack.gms]]&lt;&gt;0,NOT(Table5[[#This Row],[spont or unknown?]]))</f>
        <v>0</v>
      </c>
      <c r="U1895" s="1" t="b">
        <f>OR(_xlfn.TEXTAFTER(Table5[[#This Row],[rxn]],"-",-1)="SPONT",_xlfn.TEXTAFTER(Table5[[#This Row],[rxn]],"-",-1)="UNKNOWN")</f>
        <v>0</v>
      </c>
      <c r="V1895" s="1">
        <f>_xlfn.XLOOKUP(SUBSTITUTE(Table5[[#This Row],[rxn]],"RXN-","ENZLOAD-"),Table4[rxn],Table4[ub],0)</f>
        <v>0.82300644000000001</v>
      </c>
      <c r="W1895" s="1" t="b">
        <f>AND(Table5[[#This Row],[FVA ENZLOAD flux UB]]=0,Table5[[#This Row],[ENZ not made when it should be?]])</f>
        <v>0</v>
      </c>
    </row>
    <row r="1896" spans="1:23" hidden="1">
      <c r="A1896" s="1"/>
      <c r="B1896" s="1" t="str">
        <f>_xlfn.TEXTBEFORE(Table38[[#This Row],[all fluxes from kapp-slack]]," ",,,,"")</f>
        <v/>
      </c>
      <c r="C1896" s="1">
        <f>_xlfn.NUMBERVALUE(IFERROR(_xlfn.TEXTAFTER(Table38[[#This Row],[all fluxes from kapp-slack]]," ",-1,,,""),""))</f>
        <v>0</v>
      </c>
      <c r="F1896" s="1" t="s">
        <v>9745</v>
      </c>
      <c r="G1896" s="1" t="str">
        <f>_xlfn.TEXTBEFORE(Table5[[#This Row],[rxn     kapp_old        kapp_slack_ub   kapp_slack_lb]]," ")</f>
        <v>RXN-SUCCt2_m_FWD-rt5142</v>
      </c>
      <c r="H189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89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896" s="1">
        <f>_xlfn.NUMBERVALUE(_xlfn.TEXTAFTER(Table5[[#This Row],[rxn     kapp_old        kapp_slack_ub   kapp_slack_lb]]," ",-1))</f>
        <v>0</v>
      </c>
      <c r="K1896" s="1">
        <f>_xlfn.XLOOKUP(SUBSTITUTE(Table5[[#This Row],[rxn]],"RXN-","ENZLOAD-"),ENZLOAD[name],ENZLOAD[flux],0)</f>
        <v>1.5157708701E-7</v>
      </c>
      <c r="L1896" s="1" t="str">
        <f>"'"&amp;Table5[[#This Row],[rxn]]&amp;"'"&amp;CHAR(9)&amp;IF(AND(Table5[[#This Row],[kapp_slack_ub]]&lt;&gt;0,Table5[[#This Row],[kapp_old]]&lt;$F$1),$F$1,Table5[[#This Row],[kapp_old]])</f>
        <v>'RXN-SUCCt2_m_FWD-rt5142'	27141.27779288</v>
      </c>
      <c r="M1896" s="1">
        <f>_xlfn.XLOOKUP(Table5[[#This Row],[rxn]],Table3[name],Table3[flux],$F$1)</f>
        <v>5.0085297824917999E-5</v>
      </c>
      <c r="N1896" s="1">
        <f>IFERROR(Table5[[#This Row],[min flux]]/Table5[[#This Row],[associated enzload]],"")</f>
        <v>330.42789522412261</v>
      </c>
      <c r="O1896" s="1">
        <f>_xlfn.NUMBERVALUE(IF(Table5[[#This Row],[flux/enzload]]="","",ABS($N$1-Table5[[#This Row],[flux/enzload]])))</f>
        <v>1399916317328.53</v>
      </c>
      <c r="P1896" s="1">
        <f>Table5[[#This Row],[kapp_old]]+IFERROR(((Table5[[#This Row],[kapp_slack_ub]]-Table5[[#This Row],[kapp_slack_lb]])/Table5[[#This Row],[associated enzload]]),0)</f>
        <v>27141.277792879999</v>
      </c>
      <c r="Q1896" s="1" t="str">
        <f>"'"&amp;Table5[[#This Row],[rxn]]&amp;"'"&amp;CHAR(9)&amp;Table5[[#This Row],[kapp + (slack_ub - slack_lb)/enzload]]</f>
        <v>'RXN-SUCCt2_m_FWD-rt5142'	27141.27779288</v>
      </c>
      <c r="R1896" s="1">
        <f>_xlfn.XLOOKUP(Table5[[#This Row],[rxn]],Table38[name],Table38[flux],0)</f>
        <v>0</v>
      </c>
      <c r="S1896" s="1">
        <f>_xlfn.XLOOKUP(SUBSTITUTE(Table5[[#This Row],[rxn]],"RXN-","ENZLOAD-"),Table38[name],Table38[flux],0)</f>
        <v>0</v>
      </c>
      <c r="T1896" s="1" t="b">
        <f>AND(Table5[[#This Row],[ENZLOAD flux in kapp-slack.gms]]=0,Table5[[#This Row],[flux in kapp-slack.gms]]&lt;&gt;0,NOT(Table5[[#This Row],[spont or unknown?]]))</f>
        <v>0</v>
      </c>
      <c r="U1896" s="1" t="b">
        <f>OR(_xlfn.TEXTAFTER(Table5[[#This Row],[rxn]],"-",-1)="SPONT",_xlfn.TEXTAFTER(Table5[[#This Row],[rxn]],"-",-1)="UNKNOWN")</f>
        <v>0</v>
      </c>
      <c r="V1896" s="1">
        <f>_xlfn.XLOOKUP(SUBSTITUTE(Table5[[#This Row],[rxn]],"RXN-","ENZLOAD-"),Table4[rxn],Table4[ub],0)</f>
        <v>1.3946962899999999</v>
      </c>
      <c r="W1896" s="1" t="b">
        <f>AND(Table5[[#This Row],[FVA ENZLOAD flux UB]]=0,Table5[[#This Row],[ENZ not made when it should be?]])</f>
        <v>0</v>
      </c>
    </row>
    <row r="1897" spans="1:23">
      <c r="A1897" s="1"/>
      <c r="B1897" s="1" t="str">
        <f>_xlfn.TEXTBEFORE(Table38[[#This Row],[all fluxes from kapp-slack]]," ",,,,"")</f>
        <v/>
      </c>
      <c r="C1897" s="1">
        <f>_xlfn.NUMBERVALUE(IFERROR(_xlfn.TEXTAFTER(Table38[[#This Row],[all fluxes from kapp-slack]]," ",-1,,,""),""))</f>
        <v>0</v>
      </c>
      <c r="F1897" s="1" t="s">
        <v>8913</v>
      </c>
      <c r="G1897" s="1" t="str">
        <f>_xlfn.TEXTBEFORE(Table5[[#This Row],[rxn     kapp_old        kapp_slack_ub   kapp_slack_lb]]," ")</f>
        <v>RXN-NAMNPP_c_FWD-rt1924_c</v>
      </c>
      <c r="H1897" s="1">
        <f>_xlfn.NUMBERVALUE(_xlfn.TEXTBEFORE(TRIM(_xlfn.TEXTAFTER(_xlfn.TEXTBEFORE(Table5[[#This Row],[rxn     kapp_old        kapp_slack_ub   kapp_slack_lb]],Table5[[#This Row],[kapp_slack_lb]],-1),Table5[[#This Row],[rxn]]))," "))</f>
        <v>128.588554739567</v>
      </c>
      <c r="I189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2.9832684038118E-2</v>
      </c>
      <c r="J1897" s="1">
        <f>_xlfn.NUMBERVALUE(_xlfn.TEXTAFTER(Table5[[#This Row],[rxn     kapp_old        kapp_slack_ub   kapp_slack_lb]]," ",-1))</f>
        <v>0</v>
      </c>
      <c r="K1897" s="1">
        <f>_xlfn.XLOOKUP(SUBSTITUTE(Table5[[#This Row],[rxn]],"RXN-","ENZLOAD-"),ENZLOAD[name],ENZLOAD[flux],0)</f>
        <v>2.2426779952E-7</v>
      </c>
      <c r="L1897" s="1" t="str">
        <f>"'"&amp;Table5[[#This Row],[rxn]]&amp;"'"&amp;CHAR(9)&amp;IF(AND(Table5[[#This Row],[kapp_slack_ub]]&lt;&gt;0,Table5[[#This Row],[kapp_old]]&lt;$F$1),$F$1,Table5[[#This Row],[kapp_old]])</f>
        <v>'RXN-NAMNPP_c_FWD-rt1924_c'	27141.27779288</v>
      </c>
      <c r="M1897" s="1">
        <f>_xlfn.XLOOKUP(Table5[[#This Row],[rxn]],Table3[name],Table3[flux],$F$1)</f>
        <v>7.5890190039210002E-5</v>
      </c>
      <c r="N1897" s="1">
        <f>IFERROR(Table5[[#This Row],[min flux]]/Table5[[#This Row],[associated enzload]],"")</f>
        <v>338.39093352517682</v>
      </c>
      <c r="O1897" s="1">
        <f>_xlfn.NUMBERVALUE(IF(Table5[[#This Row],[flux/enzload]]="","",ABS($N$1-Table5[[#This Row],[flux/enzload]])))</f>
        <v>1399916317320.5601</v>
      </c>
      <c r="P1897" s="1">
        <f>Table5[[#This Row],[kapp_old]]+IFERROR(((Table5[[#This Row],[kapp_slack_ub]]-Table5[[#This Row],[kapp_slack_lb]])/Table5[[#This Row],[associated enzload]]),0)</f>
        <v>133151.18075018111</v>
      </c>
      <c r="Q1897" s="1" t="str">
        <f>"'"&amp;Table5[[#This Row],[rxn]]&amp;"'"&amp;CHAR(9)&amp;Table5[[#This Row],[kapp + (slack_ub - slack_lb)/enzload]]</f>
        <v>'RXN-NAMNPP_c_FWD-rt1924_c'	133151.180750181</v>
      </c>
      <c r="R1897" s="1">
        <f>_xlfn.XLOOKUP(Table5[[#This Row],[rxn]],Table38[name],Table38[flux],0)</f>
        <v>7.7171428907000001E-5</v>
      </c>
      <c r="S1897" s="1">
        <f>_xlfn.XLOOKUP(SUBSTITUTE(Table5[[#This Row],[rxn]],"RXN-","ENZLOAD-"),Table38[name],Table38[flux],0)</f>
        <v>0</v>
      </c>
      <c r="T1897" s="1" t="b">
        <f>AND(Table5[[#This Row],[ENZLOAD flux in kapp-slack.gms]]=0,Table5[[#This Row],[flux in kapp-slack.gms]]&lt;&gt;0,NOT(Table5[[#This Row],[spont or unknown?]]))</f>
        <v>1</v>
      </c>
      <c r="U1897" s="1" t="b">
        <f>OR(_xlfn.TEXTAFTER(Table5[[#This Row],[rxn]],"-",-1)="SPONT",_xlfn.TEXTAFTER(Table5[[#This Row],[rxn]],"-",-1)="UNKNOWN")</f>
        <v>0</v>
      </c>
      <c r="V1897" s="1">
        <f>_xlfn.XLOOKUP(SUBSTITUTE(Table5[[#This Row],[rxn]],"RXN-","ENZLOAD-"),Table4[rxn],Table4[ub],0)</f>
        <v>0.83712425999999995</v>
      </c>
      <c r="W1897" s="1" t="b">
        <f>AND(Table5[[#This Row],[FVA ENZLOAD flux UB]]=0,Table5[[#This Row],[ENZ not made when it should be?]])</f>
        <v>0</v>
      </c>
    </row>
    <row r="1898" spans="1:23" hidden="1">
      <c r="A1898" s="1"/>
      <c r="B1898" s="1" t="str">
        <f>_xlfn.TEXTBEFORE(Table38[[#This Row],[all fluxes from kapp-slack]]," ",,,,"")</f>
        <v/>
      </c>
      <c r="C1898" s="1">
        <f>_xlfn.NUMBERVALUE(IFERROR(_xlfn.TEXTAFTER(Table38[[#This Row],[all fluxes from kapp-slack]]," ",-1,,,""),""))</f>
        <v>0</v>
      </c>
      <c r="F1898" s="1" t="s">
        <v>7000</v>
      </c>
      <c r="G1898" s="1" t="str">
        <f>_xlfn.TEXTBEFORE(Table5[[#This Row],[rxn     kapp_old        kapp_slack_ub   kapp_slack_lb]]," ")</f>
        <v>RXN-AKGMALta_m_FWD-rt2267</v>
      </c>
      <c r="H1898" s="1">
        <f>_xlfn.NUMBERVALUE(_xlfn.TEXTBEFORE(TRIM(_xlfn.TEXTAFTER(_xlfn.TEXTBEFORE(Table5[[#This Row],[rxn     kapp_old        kapp_slack_ub   kapp_slack_lb]],Table5[[#This Row],[kapp_slack_lb]],-1),Table5[[#This Row],[rxn]]))," "))</f>
        <v>701479.76968408294</v>
      </c>
      <c r="I189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898" s="1">
        <f>_xlfn.NUMBERVALUE(_xlfn.TEXTAFTER(Table5[[#This Row],[rxn     kapp_old        kapp_slack_ub   kapp_slack_lb]]," ",-1))</f>
        <v>0</v>
      </c>
      <c r="K1898" s="1">
        <f>_xlfn.XLOOKUP(SUBSTITUTE(Table5[[#This Row],[rxn]],"RXN-","ENZLOAD-"),ENZLOAD[name],ENZLOAD[flux],0)</f>
        <v>1.5879883257300001E-6</v>
      </c>
      <c r="L1898" s="1" t="str">
        <f>"'"&amp;Table5[[#This Row],[rxn]]&amp;"'"&amp;CHAR(9)&amp;IF(AND(Table5[[#This Row],[kapp_slack_ub]]&lt;&gt;0,Table5[[#This Row],[kapp_old]]&lt;$F$1),$F$1,Table5[[#This Row],[kapp_old]])</f>
        <v>'RXN-AKGMALta_m_FWD-rt2267'	701479.769684083</v>
      </c>
      <c r="M1898" s="1">
        <f>_xlfn.XLOOKUP(Table5[[#This Row],[rxn]],Table3[name],Table3[flux],$F$1)</f>
        <v>5.4022170969301596E-4</v>
      </c>
      <c r="N1898" s="1">
        <f>IFERROR(Table5[[#This Row],[min flux]]/Table5[[#This Row],[associated enzload]],"")</f>
        <v>340.19249445343081</v>
      </c>
      <c r="O1898" s="1">
        <f>_xlfn.NUMBERVALUE(IF(Table5[[#This Row],[flux/enzload]]="","",ABS($N$1-Table5[[#This Row],[flux/enzload]])))</f>
        <v>1399916317318.76</v>
      </c>
      <c r="P1898" s="1">
        <f>Table5[[#This Row],[kapp_old]]+IFERROR(((Table5[[#This Row],[kapp_slack_ub]]-Table5[[#This Row],[kapp_slack_lb]])/Table5[[#This Row],[associated enzload]]),0)</f>
        <v>701479.76968408294</v>
      </c>
      <c r="Q1898" s="1" t="str">
        <f>"'"&amp;Table5[[#This Row],[rxn]]&amp;"'"&amp;CHAR(9)&amp;Table5[[#This Row],[kapp + (slack_ub - slack_lb)/enzload]]</f>
        <v>'RXN-AKGMALta_m_FWD-rt2267'	701479.769684083</v>
      </c>
      <c r="R1898" s="1">
        <f>_xlfn.XLOOKUP(Table5[[#This Row],[rxn]],Table38[name],Table38[flux],0)</f>
        <v>0.31920461732083</v>
      </c>
      <c r="S1898" s="1">
        <f>_xlfn.XLOOKUP(SUBSTITUTE(Table5[[#This Row],[rxn]],"RXN-","ENZLOAD-"),Table38[name],Table38[flux],0)</f>
        <v>1.7590970500000001E-7</v>
      </c>
      <c r="T1898" s="1" t="b">
        <f>AND(Table5[[#This Row],[ENZLOAD flux in kapp-slack.gms]]=0,Table5[[#This Row],[flux in kapp-slack.gms]]&lt;&gt;0,NOT(Table5[[#This Row],[spont or unknown?]]))</f>
        <v>0</v>
      </c>
      <c r="U1898" s="1" t="b">
        <f>OR(_xlfn.TEXTAFTER(Table5[[#This Row],[rxn]],"-",-1)="SPONT",_xlfn.TEXTAFTER(Table5[[#This Row],[rxn]],"-",-1)="UNKNOWN")</f>
        <v>0</v>
      </c>
      <c r="V1898" s="1">
        <f>_xlfn.XLOOKUP(SUBSTITUTE(Table5[[#This Row],[rxn]],"RXN-","ENZLOAD-"),Table4[rxn],Table4[ub],0)</f>
        <v>1.2937694900000001</v>
      </c>
      <c r="W1898" s="1" t="b">
        <f>AND(Table5[[#This Row],[FVA ENZLOAD flux UB]]=0,Table5[[#This Row],[ENZ not made when it should be?]])</f>
        <v>0</v>
      </c>
    </row>
    <row r="1899" spans="1:23" hidden="1">
      <c r="A1899" s="1"/>
      <c r="B1899" s="1" t="str">
        <f>_xlfn.TEXTBEFORE(Table38[[#This Row],[all fluxes from kapp-slack]]," ",,,,"")</f>
        <v/>
      </c>
      <c r="C1899" s="1">
        <f>_xlfn.NUMBERVALUE(IFERROR(_xlfn.TEXTAFTER(Table38[[#This Row],[all fluxes from kapp-slack]]," ",-1,,,""),""))</f>
        <v>0</v>
      </c>
      <c r="F1899" s="1" t="s">
        <v>7490</v>
      </c>
      <c r="G1899" s="1" t="str">
        <f>_xlfn.TEXTBEFORE(Table5[[#This Row],[rxn     kapp_old        kapp_slack_ub   kapp_slack_lb]]," ")</f>
        <v>RXN-CYSTS_c_FWD-rt7344</v>
      </c>
      <c r="H189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89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899" s="1">
        <f>_xlfn.NUMBERVALUE(_xlfn.TEXTAFTER(Table5[[#This Row],[rxn     kapp_old        kapp_slack_ub   kapp_slack_lb]]," ",-1))</f>
        <v>0</v>
      </c>
      <c r="K1899" s="1">
        <f>_xlfn.XLOOKUP(SUBSTITUTE(Table5[[#This Row],[rxn]],"RXN-","ENZLOAD-"),ENZLOAD[name],ENZLOAD[flux],0)</f>
        <v>1.0812547710999999E-7</v>
      </c>
      <c r="L1899" s="1" t="str">
        <f>"'"&amp;Table5[[#This Row],[rxn]]&amp;"'"&amp;CHAR(9)&amp;IF(AND(Table5[[#This Row],[kapp_slack_ub]]&lt;&gt;0,Table5[[#This Row],[kapp_old]]&lt;$F$1),$F$1,Table5[[#This Row],[kapp_old]])</f>
        <v>'RXN-CYSTS_c_FWD-rt7344'	27141.27779288</v>
      </c>
      <c r="M1899" s="1">
        <f>_xlfn.XLOOKUP(Table5[[#This Row],[rxn]],Table3[name],Table3[flux],$F$1)</f>
        <v>3.7754770037863997E-5</v>
      </c>
      <c r="N1899" s="1">
        <f>IFERROR(Table5[[#This Row],[min flux]]/Table5[[#This Row],[associated enzload]],"")</f>
        <v>349.17552316975849</v>
      </c>
      <c r="O1899" s="1">
        <f>_xlfn.NUMBERVALUE(IF(Table5[[#This Row],[flux/enzload]]="","",ABS($N$1-Table5[[#This Row],[flux/enzload]])))</f>
        <v>1399916317309.78</v>
      </c>
      <c r="P1899" s="1">
        <f>Table5[[#This Row],[kapp_old]]+IFERROR(((Table5[[#This Row],[kapp_slack_ub]]-Table5[[#This Row],[kapp_slack_lb]])/Table5[[#This Row],[associated enzload]]),0)</f>
        <v>27141.277792879999</v>
      </c>
      <c r="Q1899" s="1" t="str">
        <f>"'"&amp;Table5[[#This Row],[rxn]]&amp;"'"&amp;CHAR(9)&amp;Table5[[#This Row],[kapp + (slack_ub - slack_lb)/enzload]]</f>
        <v>'RXN-CYSTS_c_FWD-rt7344'	27141.27779288</v>
      </c>
      <c r="R1899" s="1">
        <f>_xlfn.XLOOKUP(Table5[[#This Row],[rxn]],Table38[name],Table38[flux],0)</f>
        <v>4.0519935299239999E-3</v>
      </c>
      <c r="S1899" s="1">
        <f>_xlfn.XLOOKUP(SUBSTITUTE(Table5[[#This Row],[rxn]],"RXN-","ENZLOAD-"),Table38[name],Table38[flux],0)</f>
        <v>5.7713078E-8</v>
      </c>
      <c r="T1899" s="1" t="b">
        <f>AND(Table5[[#This Row],[ENZLOAD flux in kapp-slack.gms]]=0,Table5[[#This Row],[flux in kapp-slack.gms]]&lt;&gt;0,NOT(Table5[[#This Row],[spont or unknown?]]))</f>
        <v>0</v>
      </c>
      <c r="U1899" s="1" t="b">
        <f>OR(_xlfn.TEXTAFTER(Table5[[#This Row],[rxn]],"-",-1)="SPONT",_xlfn.TEXTAFTER(Table5[[#This Row],[rxn]],"-",-1)="UNKNOWN")</f>
        <v>0</v>
      </c>
      <c r="V1899" s="1">
        <f>_xlfn.XLOOKUP(SUBSTITUTE(Table5[[#This Row],[rxn]],"RXN-","ENZLOAD-"),Table4[rxn],Table4[ub],0)</f>
        <v>1.04995544</v>
      </c>
      <c r="W1899" s="1" t="b">
        <f>AND(Table5[[#This Row],[FVA ENZLOAD flux UB]]=0,Table5[[#This Row],[ENZ not made when it should be?]])</f>
        <v>0</v>
      </c>
    </row>
    <row r="1900" spans="1:23">
      <c r="A1900" s="1"/>
      <c r="B1900" s="1" t="str">
        <f>_xlfn.TEXTBEFORE(Table38[[#This Row],[all fluxes from kapp-slack]]," ",,,,"")</f>
        <v/>
      </c>
      <c r="C1900" s="1">
        <f>_xlfn.NUMBERVALUE(IFERROR(_xlfn.TEXTAFTER(Table38[[#This Row],[all fluxes from kapp-slack]]," ",-1,,,""),""))</f>
        <v>0</v>
      </c>
      <c r="F1900" s="1" t="s">
        <v>7965</v>
      </c>
      <c r="G1900" s="1" t="str">
        <f>_xlfn.TEXTBEFORE(Table5[[#This Row],[rxn     kapp_old        kapp_slack_ub   kapp_slack_lb]]," ")</f>
        <v>RXN-FCLT_m_FWD-rt7907</v>
      </c>
      <c r="H1900" s="1">
        <f>_xlfn.NUMBERVALUE(_xlfn.TEXTBEFORE(TRIM(_xlfn.TEXTAFTER(_xlfn.TEXTBEFORE(Table5[[#This Row],[rxn     kapp_old        kapp_slack_ub   kapp_slack_lb]],Table5[[#This Row],[kapp_slack_lb]],-1),Table5[[#This Row],[rxn]]))," "))</f>
        <v>147.04782177820201</v>
      </c>
      <c r="I190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1.6837778243243E-2</v>
      </c>
      <c r="J1900" s="1">
        <f>_xlfn.NUMBERVALUE(_xlfn.TEXTAFTER(Table5[[#This Row],[rxn     kapp_old        kapp_slack_ub   kapp_slack_lb]]," ",-1))</f>
        <v>0</v>
      </c>
      <c r="K1900" s="1">
        <f>_xlfn.XLOOKUP(SUBSTITUTE(Table5[[#This Row],[rxn]],"RXN-","ENZLOAD-"),ENZLOAD[name],ENZLOAD[flux],0)</f>
        <v>9.8140531049999995E-8</v>
      </c>
      <c r="L1900" s="1" t="str">
        <f>"'"&amp;Table5[[#This Row],[rxn]]&amp;"'"&amp;CHAR(9)&amp;IF(AND(Table5[[#This Row],[kapp_slack_ub]]&lt;&gt;0,Table5[[#This Row],[kapp_old]]&lt;$F$1),$F$1,Table5[[#This Row],[kapp_old]])</f>
        <v>'RXN-FCLT_m_FWD-rt7907'	27141.27779288</v>
      </c>
      <c r="M1900" s="1">
        <f>_xlfn.XLOOKUP(Table5[[#This Row],[rxn]],Table3[name],Table3[flux],$F$1)</f>
        <v>3.7977240313311899E-5</v>
      </c>
      <c r="N1900" s="1">
        <f>IFERROR(Table5[[#This Row],[min flux]]/Table5[[#This Row],[associated enzload]],"")</f>
        <v>386.96795204790061</v>
      </c>
      <c r="O1900" s="1">
        <f>_xlfn.NUMBERVALUE(IF(Table5[[#This Row],[flux/enzload]]="","",ABS($N$1-Table5[[#This Row],[flux/enzload]])))</f>
        <v>1399916317271.99</v>
      </c>
      <c r="P1900" s="1">
        <f>Table5[[#This Row],[kapp_old]]+IFERROR(((Table5[[#This Row],[kapp_slack_ub]]-Table5[[#This Row],[kapp_slack_lb]])/Table5[[#This Row],[associated enzload]]),0)</f>
        <v>171715.08462672067</v>
      </c>
      <c r="Q1900" s="1" t="str">
        <f>"'"&amp;Table5[[#This Row],[rxn]]&amp;"'"&amp;CHAR(9)&amp;Table5[[#This Row],[kapp + (slack_ub - slack_lb)/enzload]]</f>
        <v>'RXN-FCLT_m_FWD-rt7907'	171715.084626721</v>
      </c>
      <c r="R1900" s="1">
        <f>_xlfn.XLOOKUP(Table5[[#This Row],[rxn]],Table38[name],Table38[flux],0)</f>
        <v>4.3556101253999998E-5</v>
      </c>
      <c r="S1900" s="1">
        <f>_xlfn.XLOOKUP(SUBSTITUTE(Table5[[#This Row],[rxn]],"RXN-","ENZLOAD-"),Table38[name],Table38[flux],0)</f>
        <v>0</v>
      </c>
      <c r="T1900" s="1" t="b">
        <f>AND(Table5[[#This Row],[ENZLOAD flux in kapp-slack.gms]]=0,Table5[[#This Row],[flux in kapp-slack.gms]]&lt;&gt;0,NOT(Table5[[#This Row],[spont or unknown?]]))</f>
        <v>1</v>
      </c>
      <c r="U1900" s="1" t="b">
        <f>OR(_xlfn.TEXTAFTER(Table5[[#This Row],[rxn]],"-",-1)="SPONT",_xlfn.TEXTAFTER(Table5[[#This Row],[rxn]],"-",-1)="UNKNOWN")</f>
        <v>0</v>
      </c>
      <c r="V1900" s="1">
        <f>_xlfn.XLOOKUP(SUBSTITUTE(Table5[[#This Row],[rxn]],"RXN-","ENZLOAD-"),Table4[rxn],Table4[ub],0)</f>
        <v>0.21169017000000001</v>
      </c>
      <c r="W1900" s="1" t="b">
        <f>AND(Table5[[#This Row],[FVA ENZLOAD flux UB]]=0,Table5[[#This Row],[ENZ not made when it should be?]])</f>
        <v>0</v>
      </c>
    </row>
    <row r="1901" spans="1:23">
      <c r="A1901" s="1"/>
      <c r="B1901" s="1" t="str">
        <f>_xlfn.TEXTBEFORE(Table38[[#This Row],[all fluxes from kapp-slack]]," ",,,,"")</f>
        <v/>
      </c>
      <c r="C1901" s="1">
        <f>_xlfn.NUMBERVALUE(IFERROR(_xlfn.TEXTAFTER(Table38[[#This Row],[all fluxes from kapp-slack]]," ",-1,,,""),""))</f>
        <v>0</v>
      </c>
      <c r="F1901" s="1" t="s">
        <v>6972</v>
      </c>
      <c r="G1901" s="1" t="str">
        <f>_xlfn.TEXTBEFORE(Table5[[#This Row],[rxn     kapp_old        kapp_slack_ub   kapp_slack_lb]]," ")</f>
        <v>RXN-AFAT_c_FWD-rt3174_c</v>
      </c>
      <c r="H1901" s="1">
        <f>_xlfn.NUMBERVALUE(_xlfn.TEXTBEFORE(TRIM(_xlfn.TEXTAFTER(_xlfn.TEXTBEFORE(Table5[[#This Row],[rxn     kapp_old        kapp_slack_ub   kapp_slack_lb]],Table5[[#This Row],[kapp_slack_lb]],-1),Table5[[#This Row],[rxn]]))," "))</f>
        <v>156.53185687000499</v>
      </c>
      <c r="I190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1.5491166078745001E-2</v>
      </c>
      <c r="J1901" s="1">
        <f>_xlfn.NUMBERVALUE(_xlfn.TEXTAFTER(Table5[[#This Row],[rxn     kapp_old        kapp_slack_ub   kapp_slack_lb]]," ",-1))</f>
        <v>0</v>
      </c>
      <c r="K1901" s="1">
        <f>_xlfn.XLOOKUP(SUBSTITUTE(Table5[[#This Row],[rxn]],"RXN-","ENZLOAD-"),ENZLOAD[name],ENZLOAD[flux],0)</f>
        <v>9.2222028299999998E-8</v>
      </c>
      <c r="L1901" s="1" t="str">
        <f>"'"&amp;Table5[[#This Row],[rxn]]&amp;"'"&amp;CHAR(9)&amp;IF(AND(Table5[[#This Row],[kapp_slack_ub]]&lt;&gt;0,Table5[[#This Row],[kapp_old]]&lt;$F$1),$F$1,Table5[[#This Row],[kapp_old]])</f>
        <v>'RXN-AFAT_c_FWD-rt3174_c'	27141.27779288</v>
      </c>
      <c r="M1901" s="1">
        <f>_xlfn.XLOOKUP(Table5[[#This Row],[rxn]],Table3[name],Table3[flux],$F$1)</f>
        <v>3.7959094067562998E-5</v>
      </c>
      <c r="N1901" s="1">
        <f>IFERROR(Table5[[#This Row],[min flux]]/Table5[[#This Row],[associated enzload]],"")</f>
        <v>411.60549997969412</v>
      </c>
      <c r="O1901" s="1">
        <f>_xlfn.NUMBERVALUE(IF(Table5[[#This Row],[flux/enzload]]="","",ABS($N$1-Table5[[#This Row],[flux/enzload]])))</f>
        <v>1399916317247.3501</v>
      </c>
      <c r="P1901" s="1">
        <f>Table5[[#This Row],[kapp_old]]+IFERROR(((Table5[[#This Row],[kapp_slack_ub]]-Table5[[#This Row],[kapp_slack_lb]])/Table5[[#This Row],[associated enzload]]),0)</f>
        <v>168133.38472278125</v>
      </c>
      <c r="Q1901" s="1" t="str">
        <f>"'"&amp;Table5[[#This Row],[rxn]]&amp;"'"&amp;CHAR(9)&amp;Table5[[#This Row],[kapp + (slack_ub - slack_lb)/enzload]]</f>
        <v>'RXN-AFAT_c_FWD-rt3174_c'	168133.384722781</v>
      </c>
      <c r="R1901" s="1">
        <f>_xlfn.XLOOKUP(Table5[[#This Row],[rxn]],Table38[name],Table38[flux],0)</f>
        <v>4.0072673990999999E-5</v>
      </c>
      <c r="S1901" s="1">
        <f>_xlfn.XLOOKUP(SUBSTITUTE(Table5[[#This Row],[rxn]],"RXN-","ENZLOAD-"),Table38[name],Table38[flux],0)</f>
        <v>0</v>
      </c>
      <c r="T1901" s="1" t="b">
        <f>AND(Table5[[#This Row],[ENZLOAD flux in kapp-slack.gms]]=0,Table5[[#This Row],[flux in kapp-slack.gms]]&lt;&gt;0,NOT(Table5[[#This Row],[spont or unknown?]]))</f>
        <v>1</v>
      </c>
      <c r="U1901" s="1" t="b">
        <f>OR(_xlfn.TEXTAFTER(Table5[[#This Row],[rxn]],"-",-1)="SPONT",_xlfn.TEXTAFTER(Table5[[#This Row],[rxn]],"-",-1)="UNKNOWN")</f>
        <v>0</v>
      </c>
      <c r="V1901" s="1">
        <f>_xlfn.XLOOKUP(SUBSTITUTE(Table5[[#This Row],[rxn]],"RXN-","ENZLOAD-"),Table4[rxn],Table4[ub],0)</f>
        <v>1.2574464000000001</v>
      </c>
      <c r="W1901" s="1" t="b">
        <f>AND(Table5[[#This Row],[FVA ENZLOAD flux UB]]=0,Table5[[#This Row],[ENZ not made when it should be?]])</f>
        <v>0</v>
      </c>
    </row>
    <row r="1902" spans="1:23" hidden="1">
      <c r="A1902" s="1"/>
      <c r="B1902" s="1" t="str">
        <f>_xlfn.TEXTBEFORE(Table38[[#This Row],[all fluxes from kapp-slack]]," ",,,,"")</f>
        <v/>
      </c>
      <c r="C1902" s="1">
        <f>_xlfn.NUMBERVALUE(IFERROR(_xlfn.TEXTAFTER(Table38[[#This Row],[all fluxes from kapp-slack]]," ",-1,,,""),""))</f>
        <v>0</v>
      </c>
      <c r="F1902" s="1" t="s">
        <v>8206</v>
      </c>
      <c r="G1902" s="1" t="str">
        <f>_xlfn.TEXTBEFORE(Table5[[#This Row],[rxn     kapp_old        kapp_slack_ub   kapp_slack_lb]]," ")</f>
        <v>RXN-GLUt_c_m_FWD-rt4150</v>
      </c>
      <c r="H190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90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902" s="1">
        <f>_xlfn.NUMBERVALUE(_xlfn.TEXTAFTER(Table5[[#This Row],[rxn     kapp_old        kapp_slack_ub   kapp_slack_lb]]," ",-1))</f>
        <v>0</v>
      </c>
      <c r="K1902" s="1">
        <f>_xlfn.XLOOKUP(SUBSTITUTE(Table5[[#This Row],[rxn]],"RXN-","ENZLOAD-"),ENZLOAD[name],ENZLOAD[flux],0)</f>
        <v>9.2036901535E-7</v>
      </c>
      <c r="L1902" s="1" t="str">
        <f>"'"&amp;Table5[[#This Row],[rxn]]&amp;"'"&amp;CHAR(9)&amp;IF(AND(Table5[[#This Row],[kapp_slack_ub]]&lt;&gt;0,Table5[[#This Row],[kapp_old]]&lt;$F$1),$F$1,Table5[[#This Row],[kapp_old]])</f>
        <v>'RXN-GLUt_c_m_FWD-rt4150'	27141.27779288</v>
      </c>
      <c r="M1902" s="1">
        <f>_xlfn.XLOOKUP(Table5[[#This Row],[rxn]],Table3[name],Table3[flux],$F$1)</f>
        <v>3.89007884859025E-4</v>
      </c>
      <c r="N1902" s="1">
        <f>IFERROR(Table5[[#This Row],[min flux]]/Table5[[#This Row],[associated enzload]],"")</f>
        <v>422.66512493479826</v>
      </c>
      <c r="O1902" s="1">
        <f>_xlfn.NUMBERVALUE(IF(Table5[[#This Row],[flux/enzload]]="","",ABS($N$1-Table5[[#This Row],[flux/enzload]])))</f>
        <v>1399916317236.29</v>
      </c>
      <c r="P1902" s="1">
        <f>Table5[[#This Row],[kapp_old]]+IFERROR(((Table5[[#This Row],[kapp_slack_ub]]-Table5[[#This Row],[kapp_slack_lb]])/Table5[[#This Row],[associated enzload]]),0)</f>
        <v>27141.277792879999</v>
      </c>
      <c r="Q1902" s="1" t="str">
        <f>"'"&amp;Table5[[#This Row],[rxn]]&amp;"'"&amp;CHAR(9)&amp;Table5[[#This Row],[kapp + (slack_ub - slack_lb)/enzload]]</f>
        <v>'RXN-GLUt_c_m_FWD-rt4150'	27141.27779288</v>
      </c>
      <c r="R1902" s="1">
        <f>_xlfn.XLOOKUP(Table5[[#This Row],[rxn]],Table38[name],Table38[flux],0)</f>
        <v>0</v>
      </c>
      <c r="S1902" s="1">
        <f>_xlfn.XLOOKUP(SUBSTITUTE(Table5[[#This Row],[rxn]],"RXN-","ENZLOAD-"),Table38[name],Table38[flux],0)</f>
        <v>0</v>
      </c>
      <c r="T1902" s="1" t="b">
        <f>AND(Table5[[#This Row],[ENZLOAD flux in kapp-slack.gms]]=0,Table5[[#This Row],[flux in kapp-slack.gms]]&lt;&gt;0,NOT(Table5[[#This Row],[spont or unknown?]]))</f>
        <v>0</v>
      </c>
      <c r="U1902" s="1" t="b">
        <f>OR(_xlfn.TEXTAFTER(Table5[[#This Row],[rxn]],"-",-1)="SPONT",_xlfn.TEXTAFTER(Table5[[#This Row],[rxn]],"-",-1)="UNKNOWN")</f>
        <v>0</v>
      </c>
      <c r="V1902" s="1">
        <f>_xlfn.XLOOKUP(SUBSTITUTE(Table5[[#This Row],[rxn]],"RXN-","ENZLOAD-"),Table4[rxn],Table4[ub],0)</f>
        <v>1.3234971799999999</v>
      </c>
      <c r="W1902" s="1" t="b">
        <f>AND(Table5[[#This Row],[FVA ENZLOAD flux UB]]=0,Table5[[#This Row],[ENZ not made when it should be?]])</f>
        <v>0</v>
      </c>
    </row>
    <row r="1903" spans="1:23">
      <c r="A1903" s="1"/>
      <c r="B1903" s="1" t="str">
        <f>_xlfn.TEXTBEFORE(Table38[[#This Row],[all fluxes from kapp-slack]]," ",,,,"")</f>
        <v/>
      </c>
      <c r="C1903" s="1">
        <f>_xlfn.NUMBERVALUE(IFERROR(_xlfn.TEXTAFTER(Table38[[#This Row],[all fluxes from kapp-slack]]," ",-1,,,""),""))</f>
        <v>0</v>
      </c>
      <c r="F1903" s="1" t="s">
        <v>9447</v>
      </c>
      <c r="G1903" s="1" t="str">
        <f>_xlfn.TEXTBEFORE(Table5[[#This Row],[rxn     kapp_old        kapp_slack_ub   kapp_slack_lb]]," ")</f>
        <v>RXN-PPPGO_m_FWD-rt3499</v>
      </c>
      <c r="H1903" s="1">
        <f>_xlfn.NUMBERVALUE(_xlfn.TEXTBEFORE(TRIM(_xlfn.TEXTAFTER(_xlfn.TEXTBEFORE(Table5[[#This Row],[rxn     kapp_old        kapp_slack_ub   kapp_slack_lb]],Table5[[#This Row],[kapp_slack_lb]],-1),Table5[[#This Row],[rxn]]))," "))</f>
        <v>167.07375141199799</v>
      </c>
      <c r="I190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8.4188891216210003E-3</v>
      </c>
      <c r="J1903" s="1">
        <f>_xlfn.NUMBERVALUE(_xlfn.TEXTAFTER(Table5[[#This Row],[rxn     kapp_old        kapp_slack_ub   kapp_slack_lb]]," ",-1))</f>
        <v>0</v>
      </c>
      <c r="K1903" s="1">
        <f>_xlfn.XLOOKUP(SUBSTITUTE(Table5[[#This Row],[rxn]],"RXN-","ENZLOAD-"),ENZLOAD[name],ENZLOAD[flux],0)</f>
        <v>4.3188565519999999E-8</v>
      </c>
      <c r="L1903" s="1" t="str">
        <f>"'"&amp;Table5[[#This Row],[rxn]]&amp;"'"&amp;CHAR(9)&amp;IF(AND(Table5[[#This Row],[kapp_slack_ub]]&lt;&gt;0,Table5[[#This Row],[kapp_old]]&lt;$F$1),$F$1,Table5[[#This Row],[kapp_old]])</f>
        <v>'RXN-PPPGO_m_FWD-rt3499'	27141.27779288</v>
      </c>
      <c r="M1903" s="1">
        <f>_xlfn.XLOOKUP(Table5[[#This Row],[rxn]],Table3[name],Table3[flux],$F$1)</f>
        <v>1.8988620156655899E-5</v>
      </c>
      <c r="N1903" s="1">
        <f>IFERROR(Table5[[#This Row],[min flux]]/Table5[[#This Row],[associated enzload]],"")</f>
        <v>439.66776687367735</v>
      </c>
      <c r="O1903" s="1">
        <f>_xlfn.NUMBERVALUE(IF(Table5[[#This Row],[flux/enzload]]="","",ABS($N$1-Table5[[#This Row],[flux/enzload]])))</f>
        <v>1399916317219.29</v>
      </c>
      <c r="P1903" s="1">
        <f>Table5[[#This Row],[kapp_old]]+IFERROR(((Table5[[#This Row],[kapp_slack_ub]]-Table5[[#This Row],[kapp_slack_lb]])/Table5[[#This Row],[associated enzload]]),0)</f>
        <v>195100.36269619846</v>
      </c>
      <c r="Q1903" s="1" t="str">
        <f>"'"&amp;Table5[[#This Row],[rxn]]&amp;"'"&amp;CHAR(9)&amp;Table5[[#This Row],[kapp + (slack_ub - slack_lb)/enzload]]</f>
        <v>'RXN-PPPGO_m_FWD-rt3499'	195100.362696198</v>
      </c>
      <c r="R1903" s="1">
        <f>_xlfn.XLOOKUP(Table5[[#This Row],[rxn]],Table38[name],Table38[flux],0)</f>
        <v>2.1778050626999999E-5</v>
      </c>
      <c r="S1903" s="1">
        <f>_xlfn.XLOOKUP(SUBSTITUTE(Table5[[#This Row],[rxn]],"RXN-","ENZLOAD-"),Table38[name],Table38[flux],0)</f>
        <v>0</v>
      </c>
      <c r="T1903" s="1" t="b">
        <f>AND(Table5[[#This Row],[ENZLOAD flux in kapp-slack.gms]]=0,Table5[[#This Row],[flux in kapp-slack.gms]]&lt;&gt;0,NOT(Table5[[#This Row],[spont or unknown?]]))</f>
        <v>1</v>
      </c>
      <c r="U1903" s="1" t="b">
        <f>OR(_xlfn.TEXTAFTER(Table5[[#This Row],[rxn]],"-",-1)="SPONT",_xlfn.TEXTAFTER(Table5[[#This Row],[rxn]],"-",-1)="UNKNOWN")</f>
        <v>0</v>
      </c>
      <c r="V1903" s="1">
        <f>_xlfn.XLOOKUP(SUBSTITUTE(Table5[[#This Row],[rxn]],"RXN-","ENZLOAD-"),Table4[rxn],Table4[ub],0)</f>
        <v>0.65695375</v>
      </c>
      <c r="W1903" s="1" t="b">
        <f>AND(Table5[[#This Row],[FVA ENZLOAD flux UB]]=0,Table5[[#This Row],[ENZ not made when it should be?]])</f>
        <v>0</v>
      </c>
    </row>
    <row r="1904" spans="1:23">
      <c r="A1904" s="1"/>
      <c r="B1904" s="1" t="str">
        <f>_xlfn.TEXTBEFORE(Table38[[#This Row],[all fluxes from kapp-slack]]," ",,,,"")</f>
        <v/>
      </c>
      <c r="C1904" s="1">
        <f>_xlfn.NUMBERVALUE(IFERROR(_xlfn.TEXTAFTER(Table38[[#This Row],[all fluxes from kapp-slack]]," ",-1,,,""),""))</f>
        <v>0</v>
      </c>
      <c r="F1904" s="1" t="s">
        <v>9423</v>
      </c>
      <c r="G1904" s="1" t="str">
        <f>_xlfn.TEXTBEFORE(Table5[[#This Row],[rxn     kapp_old        kapp_slack_ub   kapp_slack_lb]]," ")</f>
        <v>RXN-PPBNGD_c_FWD-rt6350</v>
      </c>
      <c r="H1904" s="1">
        <f>_xlfn.NUMBERVALUE(_xlfn.TEXTBEFORE(TRIM(_xlfn.TEXTAFTER(_xlfn.TEXTBEFORE(Table5[[#This Row],[rxn     kapp_old        kapp_slack_ub   kapp_slack_lb]],Table5[[#This Row],[kapp_slack_lb]],-1),Table5[[#This Row],[rxn]]))," "))</f>
        <v>167.132655068498</v>
      </c>
      <c r="I190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1.6837778243243E-2</v>
      </c>
      <c r="J1904" s="1">
        <f>_xlfn.NUMBERVALUE(_xlfn.TEXTAFTER(Table5[[#This Row],[rxn     kapp_old        kapp_slack_ub   kapp_slack_lb]]," ",-1))</f>
        <v>0</v>
      </c>
      <c r="K1904" s="1">
        <f>_xlfn.XLOOKUP(SUBSTITUTE(Table5[[#This Row],[rxn]],"RXN-","ENZLOAD-"),ENZLOAD[name],ENZLOAD[flux],0)</f>
        <v>8.6355521360000006E-8</v>
      </c>
      <c r="L1904" s="1" t="str">
        <f>"'"&amp;Table5[[#This Row],[rxn]]&amp;"'"&amp;CHAR(9)&amp;IF(AND(Table5[[#This Row],[kapp_slack_ub]]&lt;&gt;0,Table5[[#This Row],[kapp_old]]&lt;$F$1),$F$1,Table5[[#This Row],[kapp_old]])</f>
        <v>'RXN-PPBNGD_c_FWD-rt6350'	27141.27779288</v>
      </c>
      <c r="M1904" s="1">
        <f>_xlfn.XLOOKUP(Table5[[#This Row],[rxn]],Table3[name],Table3[flux],$F$1)</f>
        <v>3.7981125170319003E-5</v>
      </c>
      <c r="N1904" s="1">
        <f>IFERROR(Table5[[#This Row],[min flux]]/Table5[[#This Row],[associated enzload]],"")</f>
        <v>439.82277649604822</v>
      </c>
      <c r="O1904" s="1">
        <f>_xlfn.NUMBERVALUE(IF(Table5[[#This Row],[flux/enzload]]="","",ABS($N$1-Table5[[#This Row],[flux/enzload]])))</f>
        <v>1399916317219.1299</v>
      </c>
      <c r="P1904" s="1">
        <f>Table5[[#This Row],[kapp_old]]+IFERROR(((Table5[[#This Row],[kapp_slack_ub]]-Table5[[#This Row],[kapp_slack_lb]])/Table5[[#This Row],[associated enzload]]),0)</f>
        <v>195149.20187389071</v>
      </c>
      <c r="Q1904" s="1" t="str">
        <f>"'"&amp;Table5[[#This Row],[rxn]]&amp;"'"&amp;CHAR(9)&amp;Table5[[#This Row],[kapp + (slack_ub - slack_lb)/enzload]]</f>
        <v>'RXN-PPBNGD_c_FWD-rt6350'	195149.201873891</v>
      </c>
      <c r="R1904" s="1">
        <f>_xlfn.XLOOKUP(Table5[[#This Row],[rxn]],Table38[name],Table38[flux],0)</f>
        <v>4.3556101253999998E-5</v>
      </c>
      <c r="S1904" s="1">
        <f>_xlfn.XLOOKUP(SUBSTITUTE(Table5[[#This Row],[rxn]],"RXN-","ENZLOAD-"),Table38[name],Table38[flux],0)</f>
        <v>0</v>
      </c>
      <c r="T1904" s="1" t="b">
        <f>AND(Table5[[#This Row],[ENZLOAD flux in kapp-slack.gms]]=0,Table5[[#This Row],[flux in kapp-slack.gms]]&lt;&gt;0,NOT(Table5[[#This Row],[spont or unknown?]]))</f>
        <v>1</v>
      </c>
      <c r="U1904" s="1" t="b">
        <f>OR(_xlfn.TEXTAFTER(Table5[[#This Row],[rxn]],"-",-1)="SPONT",_xlfn.TEXTAFTER(Table5[[#This Row],[rxn]],"-",-1)="UNKNOWN")</f>
        <v>0</v>
      </c>
      <c r="V1904" s="1">
        <f>_xlfn.XLOOKUP(SUBSTITUTE(Table5[[#This Row],[rxn]],"RXN-","ENZLOAD-"),Table4[rxn],Table4[ub],0)</f>
        <v>0.71237972000000005</v>
      </c>
      <c r="W1904" s="1" t="b">
        <f>AND(Table5[[#This Row],[FVA ENZLOAD flux UB]]=0,Table5[[#This Row],[ENZ not made when it should be?]])</f>
        <v>0</v>
      </c>
    </row>
    <row r="1905" spans="1:23">
      <c r="A1905" s="1"/>
      <c r="B1905" s="1" t="str">
        <f>_xlfn.TEXTBEFORE(Table38[[#This Row],[all fluxes from kapp-slack]]," ",,,,"")</f>
        <v/>
      </c>
      <c r="C1905" s="1">
        <f>_xlfn.NUMBERVALUE(IFERROR(_xlfn.TEXTAFTER(Table38[[#This Row],[all fluxes from kapp-slack]]," ",-1,,,""),""))</f>
        <v>0</v>
      </c>
      <c r="F1905" s="1" t="s">
        <v>7543</v>
      </c>
      <c r="G1905" s="1" t="str">
        <f>_xlfn.TEXTBEFORE(Table5[[#This Row],[rxn     kapp_old        kapp_slack_ub   kapp_slack_lb]]," ")</f>
        <v>RXN-DB4PS_c_FWD-rt8298</v>
      </c>
      <c r="H1905" s="1">
        <f>_xlfn.NUMBERVALUE(_xlfn.TEXTBEFORE(TRIM(_xlfn.TEXTAFTER(_xlfn.TEXTBEFORE(Table5[[#This Row],[rxn     kapp_old        kapp_slack_ub   kapp_slack_lb]],Table5[[#This Row],[kapp_slack_lb]],-1),Table5[[#This Row],[rxn]]))," "))</f>
        <v>169.72718435515401</v>
      </c>
      <c r="I190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6.1754867383030002E-2</v>
      </c>
      <c r="J1905" s="1">
        <f>_xlfn.NUMBERVALUE(_xlfn.TEXTAFTER(Table5[[#This Row],[rxn     kapp_old        kapp_slack_ub   kapp_slack_lb]]," ",-1))</f>
        <v>0</v>
      </c>
      <c r="K1905" s="1">
        <f>_xlfn.XLOOKUP(SUBSTITUTE(Table5[[#This Row],[rxn]],"RXN-","ENZLOAD-"),ENZLOAD[name],ENZLOAD[flux],0)</f>
        <v>3.3996862109999999E-7</v>
      </c>
      <c r="L1905" s="1" t="str">
        <f>"'"&amp;Table5[[#This Row],[rxn]]&amp;"'"&amp;CHAR(9)&amp;IF(AND(Table5[[#This Row],[kapp_slack_ub]]&lt;&gt;0,Table5[[#This Row],[kapp_old]]&lt;$F$1),$F$1,Table5[[#This Row],[kapp_old]])</f>
        <v>'RXN-DB4PS_c_FWD-rt8298'	27141.27779288</v>
      </c>
      <c r="M1905" s="1">
        <f>_xlfn.XLOOKUP(Table5[[#This Row],[rxn]],Table3[name],Table3[flux],$F$1)</f>
        <v>1.5184714954844E-4</v>
      </c>
      <c r="N1905" s="1">
        <f>IFERROR(Table5[[#This Row],[min flux]]/Table5[[#This Row],[associated enzload]],"")</f>
        <v>446.65048514514211</v>
      </c>
      <c r="O1905" s="1">
        <f>_xlfn.NUMBERVALUE(IF(Table5[[#This Row],[flux/enzload]]="","",ABS($N$1-Table5[[#This Row],[flux/enzload]])))</f>
        <v>1399916317212.3</v>
      </c>
      <c r="P1905" s="1">
        <f>Table5[[#This Row],[kapp_old]]+IFERROR(((Table5[[#This Row],[kapp_slack_ub]]-Table5[[#This Row],[kapp_slack_lb]])/Table5[[#This Row],[associated enzload]]),0)</f>
        <v>181818.45459695105</v>
      </c>
      <c r="Q1905" s="1" t="str">
        <f>"'"&amp;Table5[[#This Row],[rxn]]&amp;"'"&amp;CHAR(9)&amp;Table5[[#This Row],[kapp + (slack_ub - slack_lb)/enzload]]</f>
        <v>'RXN-DB4PS_c_FWD-rt8298'	181818.454596951</v>
      </c>
      <c r="R1905" s="1">
        <f>_xlfn.XLOOKUP(Table5[[#This Row],[rxn]],Table38[name],Table38[flux],0)</f>
        <v>1.59747991558E-4</v>
      </c>
      <c r="S1905" s="1">
        <f>_xlfn.XLOOKUP(SUBSTITUTE(Table5[[#This Row],[rxn]],"RXN-","ENZLOAD-"),Table38[name],Table38[flux],0)</f>
        <v>0</v>
      </c>
      <c r="T1905" s="1" t="b">
        <f>AND(Table5[[#This Row],[ENZLOAD flux in kapp-slack.gms]]=0,Table5[[#This Row],[flux in kapp-slack.gms]]&lt;&gt;0,NOT(Table5[[#This Row],[spont or unknown?]]))</f>
        <v>1</v>
      </c>
      <c r="U1905" s="1" t="b">
        <f>OR(_xlfn.TEXTAFTER(Table5[[#This Row],[rxn]],"-",-1)="SPONT",_xlfn.TEXTAFTER(Table5[[#This Row],[rxn]],"-",-1)="UNKNOWN")</f>
        <v>0</v>
      </c>
      <c r="V1905" s="1">
        <f>_xlfn.XLOOKUP(SUBSTITUTE(Table5[[#This Row],[rxn]],"RXN-","ENZLOAD-"),Table4[rxn],Table4[ub],0)</f>
        <v>0.76465422999999999</v>
      </c>
      <c r="W1905" s="1" t="b">
        <f>AND(Table5[[#This Row],[FVA ENZLOAD flux UB]]=0,Table5[[#This Row],[ENZ not made when it should be?]])</f>
        <v>0</v>
      </c>
    </row>
    <row r="1906" spans="1:23">
      <c r="A1906" s="1"/>
      <c r="B1906" s="1" t="str">
        <f>_xlfn.TEXTBEFORE(Table38[[#This Row],[all fluxes from kapp-slack]]," ",,,,"")</f>
        <v/>
      </c>
      <c r="C1906" s="1">
        <f>_xlfn.NUMBERVALUE(IFERROR(_xlfn.TEXTAFTER(Table38[[#This Row],[all fluxes from kapp-slack]]," ",-1,,,""),""))</f>
        <v>0</v>
      </c>
      <c r="F1906" s="1" t="s">
        <v>7432</v>
      </c>
      <c r="G1906" s="1" t="str">
        <f>_xlfn.TEXTBEFORE(Table5[[#This Row],[rxn     kapp_old        kapp_slack_ub   kapp_slack_lb]]," ")</f>
        <v>RXN-CPPPGO_c_FWD-rt5829</v>
      </c>
      <c r="H1906" s="1">
        <f>_xlfn.NUMBERVALUE(_xlfn.TEXTBEFORE(TRIM(_xlfn.TEXTAFTER(_xlfn.TEXTBEFORE(Table5[[#This Row],[rxn     kapp_old        kapp_slack_ub   kapp_slack_lb]],Table5[[#This Row],[kapp_slack_lb]],-1),Table5[[#This Row],[rxn]]))," "))</f>
        <v>174.107120785512</v>
      </c>
      <c r="I190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1.6837778243243E-2</v>
      </c>
      <c r="J1906" s="1">
        <f>_xlfn.NUMBERVALUE(_xlfn.TEXTAFTER(Table5[[#This Row],[rxn     kapp_old        kapp_slack_ub   kapp_slack_lb]]," ",-1))</f>
        <v>0</v>
      </c>
      <c r="K1906" s="1">
        <f>_xlfn.XLOOKUP(SUBSTITUTE(Table5[[#This Row],[rxn]],"RXN-","ENZLOAD-"),ENZLOAD[name],ENZLOAD[flux],0)</f>
        <v>8.2887771929999994E-8</v>
      </c>
      <c r="L1906" s="1" t="str">
        <f>"'"&amp;Table5[[#This Row],[rxn]]&amp;"'"&amp;CHAR(9)&amp;IF(AND(Table5[[#This Row],[kapp_slack_ub]]&lt;&gt;0,Table5[[#This Row],[kapp_old]]&lt;$F$1),$F$1,Table5[[#This Row],[kapp_old]])</f>
        <v>'RXN-CPPPGO_c_FWD-rt5829'	27141.27779288</v>
      </c>
      <c r="M1906" s="1">
        <f>_xlfn.XLOOKUP(Table5[[#This Row],[rxn]],Table3[name],Table3[flux],$F$1)</f>
        <v>3.7977240313311899E-5</v>
      </c>
      <c r="N1906" s="1">
        <f>IFERROR(Table5[[#This Row],[min flux]]/Table5[[#This Row],[associated enzload]],"")</f>
        <v>458.17663364608552</v>
      </c>
      <c r="O1906" s="1">
        <f>_xlfn.NUMBERVALUE(IF(Table5[[#This Row],[flux/enzload]]="","",ABS($N$1-Table5[[#This Row],[flux/enzload]])))</f>
        <v>1399916317200.78</v>
      </c>
      <c r="P1906" s="1">
        <f>Table5[[#This Row],[kapp_old]]+IFERROR(((Table5[[#This Row],[kapp_slack_ub]]-Table5[[#This Row],[kapp_slack_lb]])/Table5[[#This Row],[associated enzload]]),0)</f>
        <v>203313.57933947133</v>
      </c>
      <c r="Q1906" s="1" t="str">
        <f>"'"&amp;Table5[[#This Row],[rxn]]&amp;"'"&amp;CHAR(9)&amp;Table5[[#This Row],[kapp + (slack_ub - slack_lb)/enzload]]</f>
        <v>'RXN-CPPPGO_c_FWD-rt5829'	203313.579339471</v>
      </c>
      <c r="R1906" s="1">
        <f>_xlfn.XLOOKUP(Table5[[#This Row],[rxn]],Table38[name],Table38[flux],0)</f>
        <v>4.3556101253999998E-5</v>
      </c>
      <c r="S1906" s="1">
        <f>_xlfn.XLOOKUP(SUBSTITUTE(Table5[[#This Row],[rxn]],"RXN-","ENZLOAD-"),Table38[name],Table38[flux],0)</f>
        <v>0</v>
      </c>
      <c r="T1906" s="1" t="b">
        <f>AND(Table5[[#This Row],[ENZLOAD flux in kapp-slack.gms]]=0,Table5[[#This Row],[flux in kapp-slack.gms]]&lt;&gt;0,NOT(Table5[[#This Row],[spont or unknown?]]))</f>
        <v>1</v>
      </c>
      <c r="U1906" s="1" t="b">
        <f>OR(_xlfn.TEXTAFTER(Table5[[#This Row],[rxn]],"-",-1)="SPONT",_xlfn.TEXTAFTER(Table5[[#This Row],[rxn]],"-",-1)="UNKNOWN")</f>
        <v>0</v>
      </c>
      <c r="V1906" s="1">
        <f>_xlfn.XLOOKUP(SUBSTITUTE(Table5[[#This Row],[rxn]],"RXN-","ENZLOAD-"),Table4[rxn],Table4[ub],0)</f>
        <v>0.39949371</v>
      </c>
      <c r="W1906" s="1" t="b">
        <f>AND(Table5[[#This Row],[FVA ENZLOAD flux UB]]=0,Table5[[#This Row],[ENZ not made when it should be?]])</f>
        <v>0</v>
      </c>
    </row>
    <row r="1907" spans="1:23">
      <c r="A1907" s="1"/>
      <c r="B1907" s="1" t="str">
        <f>_xlfn.TEXTBEFORE(Table38[[#This Row],[all fluxes from kapp-slack]]," ",,,,"")</f>
        <v/>
      </c>
      <c r="C1907" s="1">
        <f>_xlfn.NUMBERVALUE(IFERROR(_xlfn.TEXTAFTER(Table38[[#This Row],[all fluxes from kapp-slack]]," ",-1,,,""),""))</f>
        <v>0</v>
      </c>
      <c r="F1907" s="1" t="s">
        <v>9444</v>
      </c>
      <c r="G1907" s="1" t="str">
        <f>_xlfn.TEXTBEFORE(Table5[[#This Row],[rxn     kapp_old        kapp_slack_ub   kapp_slack_lb]]," ")</f>
        <v>RXN-PPNDH_c_FWD-rt5827</v>
      </c>
      <c r="H1907" s="1">
        <f>_xlfn.NUMBERVALUE(_xlfn.TEXTBEFORE(TRIM(_xlfn.TEXTAFTER(_xlfn.TEXTBEFORE(Table5[[#This Row],[rxn     kapp_old        kapp_slack_ub   kapp_slack_lb]],Table5[[#This Row],[kapp_slack_lb]],-1),Table5[[#This Row],[rxn]]))," "))</f>
        <v>179.52583892745901</v>
      </c>
      <c r="I190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7.0749193385584803</v>
      </c>
      <c r="J1907" s="1">
        <f>_xlfn.NUMBERVALUE(_xlfn.TEXTAFTER(Table5[[#This Row],[rxn     kapp_old        kapp_slack_ub   kapp_slack_lb]]," ",-1))</f>
        <v>0</v>
      </c>
      <c r="K1907" s="1">
        <f>_xlfn.XLOOKUP(SUBSTITUTE(Table5[[#This Row],[rxn]],"RXN-","ENZLOAD-"),ENZLOAD[name],ENZLOAD[flux],0)</f>
        <v>5.915802036E-8</v>
      </c>
      <c r="L1907" s="1" t="str">
        <f>"'"&amp;Table5[[#This Row],[rxn]]&amp;"'"&amp;CHAR(9)&amp;IF(AND(Table5[[#This Row],[kapp_slack_ub]]&lt;&gt;0,Table5[[#This Row],[kapp_old]]&lt;$F$1),$F$1,Table5[[#This Row],[kapp_old]])</f>
        <v>'RXN-PPNDH_c_FWD-rt5827'	27141.27779288</v>
      </c>
      <c r="M1907" s="1">
        <f>_xlfn.XLOOKUP(Table5[[#This Row],[rxn]],Table3[name],Table3[flux],$F$1)</f>
        <v>2.7948403248464999E-5</v>
      </c>
      <c r="N1907" s="1">
        <f>IFERROR(Table5[[#This Row],[min flux]]/Table5[[#This Row],[associated enzload]],"")</f>
        <v>472.43641823015525</v>
      </c>
      <c r="O1907" s="1">
        <f>_xlfn.NUMBERVALUE(IF(Table5[[#This Row],[flux/enzload]]="","",ABS($N$1-Table5[[#This Row],[flux/enzload]])))</f>
        <v>1399916317186.52</v>
      </c>
      <c r="P1907" s="1">
        <f>Table5[[#This Row],[kapp_old]]+IFERROR(((Table5[[#This Row],[kapp_slack_ub]]-Table5[[#This Row],[kapp_slack_lb]])/Table5[[#This Row],[associated enzload]]),0)</f>
        <v>119593757.80152822</v>
      </c>
      <c r="Q1907" s="1" t="str">
        <f>"'"&amp;Table5[[#This Row],[rxn]]&amp;"'"&amp;CHAR(9)&amp;Table5[[#This Row],[kapp + (slack_ub - slack_lb)/enzload]]</f>
        <v>'RXN-PPNDH_c_FWD-rt5827'	119593757.801528</v>
      </c>
      <c r="R1907" s="1">
        <f>_xlfn.XLOOKUP(Table5[[#This Row],[rxn]],Table38[name],Table38[flux],0)</f>
        <v>1.8301458697362001E-2</v>
      </c>
      <c r="S1907" s="1">
        <f>_xlfn.XLOOKUP(SUBSTITUTE(Table5[[#This Row],[rxn]],"RXN-","ENZLOAD-"),Table38[name],Table38[flux],0)</f>
        <v>0</v>
      </c>
      <c r="T1907" s="1" t="b">
        <f>AND(Table5[[#This Row],[ENZLOAD flux in kapp-slack.gms]]=0,Table5[[#This Row],[flux in kapp-slack.gms]]&lt;&gt;0,NOT(Table5[[#This Row],[spont or unknown?]]))</f>
        <v>1</v>
      </c>
      <c r="U1907" s="1" t="b">
        <f>OR(_xlfn.TEXTAFTER(Table5[[#This Row],[rxn]],"-",-1)="SPONT",_xlfn.TEXTAFTER(Table5[[#This Row],[rxn]],"-",-1)="UNKNOWN")</f>
        <v>0</v>
      </c>
      <c r="V1907" s="1">
        <f>_xlfn.XLOOKUP(SUBSTITUTE(Table5[[#This Row],[rxn]],"RXN-","ENZLOAD-"),Table4[rxn],Table4[ub],0)</f>
        <v>1.83798661</v>
      </c>
      <c r="W1907" s="1" t="b">
        <f>AND(Table5[[#This Row],[FVA ENZLOAD flux UB]]=0,Table5[[#This Row],[ENZ not made when it should be?]])</f>
        <v>0</v>
      </c>
    </row>
    <row r="1908" spans="1:23" hidden="1">
      <c r="A1908" s="1"/>
      <c r="B1908" s="1" t="str">
        <f>_xlfn.TEXTBEFORE(Table38[[#This Row],[all fluxes from kapp-slack]]," ",,,,"")</f>
        <v/>
      </c>
      <c r="C1908" s="1">
        <f>_xlfn.NUMBERVALUE(IFERROR(_xlfn.TEXTAFTER(Table38[[#This Row],[all fluxes from kapp-slack]]," ",-1,,,""),""))</f>
        <v>0</v>
      </c>
      <c r="F1908" s="1" t="s">
        <v>7927</v>
      </c>
      <c r="G1908" s="1" t="str">
        <f>_xlfn.TEXTBEFORE(Table5[[#This Row],[rxn     kapp_old        kapp_slack_ub   kapp_slack_lb]]," ")</f>
        <v>RXN-FACOAL220_rm_FWD-rt1544_rm</v>
      </c>
      <c r="H190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90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908" s="1">
        <f>_xlfn.NUMBERVALUE(_xlfn.TEXTAFTER(Table5[[#This Row],[rxn     kapp_old        kapp_slack_ub   kapp_slack_lb]]," ",-1))</f>
        <v>0</v>
      </c>
      <c r="K1908" s="1">
        <f>_xlfn.XLOOKUP(SUBSTITUTE(Table5[[#This Row],[rxn]],"RXN-","ENZLOAD-"),ENZLOAD[name],ENZLOAD[flux],0)</f>
        <v>3.7733456139999999E-8</v>
      </c>
      <c r="L1908" s="1" t="str">
        <f>"'"&amp;Table5[[#This Row],[rxn]]&amp;"'"&amp;CHAR(9)&amp;IF(AND(Table5[[#This Row],[kapp_slack_ub]]&lt;&gt;0,Table5[[#This Row],[kapp_old]]&lt;$F$1),$F$1,Table5[[#This Row],[kapp_old]])</f>
        <v>'RXN-FACOAL220_rm_FWD-rt1544_rm'	27141.27779288</v>
      </c>
      <c r="M1908" s="1">
        <f>_xlfn.XLOOKUP(Table5[[#This Row],[rxn]],Table3[name],Table3[flux],$F$1)</f>
        <v>2.1309162117167E-5</v>
      </c>
      <c r="N1908" s="1">
        <f>IFERROR(Table5[[#This Row],[min flux]]/Table5[[#This Row],[associated enzload]],"")</f>
        <v>564.7286068391137</v>
      </c>
      <c r="O1908" s="1">
        <f>_xlfn.NUMBERVALUE(IF(Table5[[#This Row],[flux/enzload]]="","",ABS($N$1-Table5[[#This Row],[flux/enzload]])))</f>
        <v>1399916317094.23</v>
      </c>
      <c r="P1908" s="1">
        <f>Table5[[#This Row],[kapp_old]]+IFERROR(((Table5[[#This Row],[kapp_slack_ub]]-Table5[[#This Row],[kapp_slack_lb]])/Table5[[#This Row],[associated enzload]]),0)</f>
        <v>27141.277792879999</v>
      </c>
      <c r="Q1908" s="1" t="str">
        <f>"'"&amp;Table5[[#This Row],[rxn]]&amp;"'"&amp;CHAR(9)&amp;Table5[[#This Row],[kapp + (slack_ub - slack_lb)/enzload]]</f>
        <v>'RXN-FACOAL220_rm_FWD-rt1544_rm'	27141.27779288</v>
      </c>
      <c r="R1908" s="1">
        <f>_xlfn.XLOOKUP(Table5[[#This Row],[rxn]],Table38[name],Table38[flux],0)</f>
        <v>2.1677967636999999E-5</v>
      </c>
      <c r="S1908" s="1">
        <f>_xlfn.XLOOKUP(SUBSTITUTE(Table5[[#This Row],[rxn]],"RXN-","ENZLOAD-"),Table38[name],Table38[flux],0)</f>
        <v>3.0876199999999999E-10</v>
      </c>
      <c r="T1908" s="1" t="b">
        <f>AND(Table5[[#This Row],[ENZLOAD flux in kapp-slack.gms]]=0,Table5[[#This Row],[flux in kapp-slack.gms]]&lt;&gt;0,NOT(Table5[[#This Row],[spont or unknown?]]))</f>
        <v>0</v>
      </c>
      <c r="U1908" s="1" t="b">
        <f>OR(_xlfn.TEXTAFTER(Table5[[#This Row],[rxn]],"-",-1)="SPONT",_xlfn.TEXTAFTER(Table5[[#This Row],[rxn]],"-",-1)="UNKNOWN")</f>
        <v>0</v>
      </c>
      <c r="V1908" s="1">
        <f>_xlfn.XLOOKUP(SUBSTITUTE(Table5[[#This Row],[rxn]],"RXN-","ENZLOAD-"),Table4[rxn],Table4[ub],0)</f>
        <v>0.60670625</v>
      </c>
      <c r="W1908" s="1" t="b">
        <f>AND(Table5[[#This Row],[FVA ENZLOAD flux UB]]=0,Table5[[#This Row],[ENZ not made when it should be?]])</f>
        <v>0</v>
      </c>
    </row>
    <row r="1909" spans="1:23" hidden="1">
      <c r="A1909" s="1"/>
      <c r="B1909" s="1" t="str">
        <f>_xlfn.TEXTBEFORE(Table38[[#This Row],[all fluxes from kapp-slack]]," ",,,,"")</f>
        <v/>
      </c>
      <c r="C1909" s="1">
        <f>_xlfn.NUMBERVALUE(IFERROR(_xlfn.TEXTAFTER(Table38[[#This Row],[all fluxes from kapp-slack]]," ",-1,,,""),""))</f>
        <v>0</v>
      </c>
      <c r="F1909" s="1" t="s">
        <v>7918</v>
      </c>
      <c r="G1909" s="1" t="str">
        <f>_xlfn.TEXTBEFORE(Table5[[#This Row],[rxn     kapp_old        kapp_slack_ub   kapp_slack_lb]]," ")</f>
        <v>RXN-FACOAL183_rm_FWD-rt2799_rm</v>
      </c>
      <c r="H190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90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909" s="1">
        <f>_xlfn.NUMBERVALUE(_xlfn.TEXTAFTER(Table5[[#This Row],[rxn     kapp_old        kapp_slack_ub   kapp_slack_lb]]," ",-1))</f>
        <v>0</v>
      </c>
      <c r="K1909" s="1">
        <f>_xlfn.XLOOKUP(SUBSTITUTE(Table5[[#This Row],[rxn]],"RXN-","ENZLOAD-"),ENZLOAD[name],ENZLOAD[flux],0)</f>
        <v>9.9231578609999898E-8</v>
      </c>
      <c r="L1909" s="1" t="str">
        <f>"'"&amp;Table5[[#This Row],[rxn]]&amp;"'"&amp;CHAR(9)&amp;IF(AND(Table5[[#This Row],[kapp_slack_ub]]&lt;&gt;0,Table5[[#This Row],[kapp_old]]&lt;$F$1),$F$1,Table5[[#This Row],[kapp_old]])</f>
        <v>'RXN-FACOAL183_rm_FWD-rt2799_rm'	27141.27779288</v>
      </c>
      <c r="M1909" s="1">
        <f>_xlfn.XLOOKUP(Table5[[#This Row],[rxn]],Table3[name],Table3[flux],$F$1)</f>
        <v>5.8390653730740997E-5</v>
      </c>
      <c r="N1909" s="1">
        <f>IFERROR(Table5[[#This Row],[min flux]]/Table5[[#This Row],[associated enzload]],"")</f>
        <v>588.42814503866794</v>
      </c>
      <c r="O1909" s="1">
        <f>_xlfn.NUMBERVALUE(IF(Table5[[#This Row],[flux/enzload]]="","",ABS($N$1-Table5[[#This Row],[flux/enzload]])))</f>
        <v>1399916317070.53</v>
      </c>
      <c r="P1909" s="1">
        <f>Table5[[#This Row],[kapp_old]]+IFERROR(((Table5[[#This Row],[kapp_slack_ub]]-Table5[[#This Row],[kapp_slack_lb]])/Table5[[#This Row],[associated enzload]]),0)</f>
        <v>27141.277792879999</v>
      </c>
      <c r="Q1909" s="1" t="str">
        <f>"'"&amp;Table5[[#This Row],[rxn]]&amp;"'"&amp;CHAR(9)&amp;Table5[[#This Row],[kapp + (slack_ub - slack_lb)/enzload]]</f>
        <v>'RXN-FACOAL183_rm_FWD-rt2799_rm'	27141.27779288</v>
      </c>
      <c r="R1909" s="1">
        <f>_xlfn.XLOOKUP(Table5[[#This Row],[rxn]],Table38[name],Table38[flux],0)</f>
        <v>4.9064636858000001E-5</v>
      </c>
      <c r="S1909" s="1">
        <f>_xlfn.XLOOKUP(SUBSTITUTE(Table5[[#This Row],[rxn]],"RXN-","ENZLOAD-"),Table38[name],Table38[flux],0)</f>
        <v>6.9883399999999999E-10</v>
      </c>
      <c r="T1909" s="1" t="b">
        <f>AND(Table5[[#This Row],[ENZLOAD flux in kapp-slack.gms]]=0,Table5[[#This Row],[flux in kapp-slack.gms]]&lt;&gt;0,NOT(Table5[[#This Row],[spont or unknown?]]))</f>
        <v>0</v>
      </c>
      <c r="U1909" s="1" t="b">
        <f>OR(_xlfn.TEXTAFTER(Table5[[#This Row],[rxn]],"-",-1)="SPONT",_xlfn.TEXTAFTER(Table5[[#This Row],[rxn]],"-",-1)="UNKNOWN")</f>
        <v>0</v>
      </c>
      <c r="V1909" s="1">
        <f>_xlfn.XLOOKUP(SUBSTITUTE(Table5[[#This Row],[rxn]],"RXN-","ENZLOAD-"),Table4[rxn],Table4[ub],0)</f>
        <v>0.56651890999999999</v>
      </c>
      <c r="W1909" s="1" t="b">
        <f>AND(Table5[[#This Row],[FVA ENZLOAD flux UB]]=0,Table5[[#This Row],[ENZ not made when it should be?]])</f>
        <v>0</v>
      </c>
    </row>
    <row r="1910" spans="1:23">
      <c r="A1910" s="1"/>
      <c r="B1910" s="1" t="str">
        <f>_xlfn.TEXTBEFORE(Table38[[#This Row],[all fluxes from kapp-slack]]," ",,,,"")</f>
        <v/>
      </c>
      <c r="C1910" s="1">
        <f>_xlfn.NUMBERVALUE(IFERROR(_xlfn.TEXTAFTER(Table38[[#This Row],[all fluxes from kapp-slack]]," ",-1,,,""),""))</f>
        <v>0</v>
      </c>
      <c r="F1910" s="1" t="s">
        <v>8306</v>
      </c>
      <c r="G1910" s="1" t="str">
        <f>_xlfn.TEXTBEFORE(Table5[[#This Row],[rxn     kapp_old        kapp_slack_ub   kapp_slack_lb]]," ")</f>
        <v>RXN-GTPCII2_c_FWD-rt4183</v>
      </c>
      <c r="H1910" s="1">
        <f>_xlfn.NUMBERVALUE(_xlfn.TEXTBEFORE(TRIM(_xlfn.TEXTAFTER(_xlfn.TEXTBEFORE(Table5[[#This Row],[rxn     kapp_old        kapp_slack_ub   kapp_slack_lb]],Table5[[#This Row],[kapp_slack_lb]],-1),Table5[[#This Row],[rxn]]))," "))</f>
        <v>240.748122930601</v>
      </c>
      <c r="I191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3.0877433691515001E-2</v>
      </c>
      <c r="J1910" s="1">
        <f>_xlfn.NUMBERVALUE(_xlfn.TEXTAFTER(Table5[[#This Row],[rxn     kapp_old        kapp_slack_ub   kapp_slack_lb]]," ",-1))</f>
        <v>0</v>
      </c>
      <c r="K1910" s="1">
        <f>_xlfn.XLOOKUP(SUBSTITUTE(Table5[[#This Row],[rxn]],"RXN-","ENZLOAD-"),ENZLOAD[name],ENZLOAD[flux],0)</f>
        <v>1.1983876784999999E-7</v>
      </c>
      <c r="L1910" s="1" t="str">
        <f>"'"&amp;Table5[[#This Row],[rxn]]&amp;"'"&amp;CHAR(9)&amp;IF(AND(Table5[[#This Row],[kapp_slack_ub]]&lt;&gt;0,Table5[[#This Row],[kapp_old]]&lt;$F$1),$F$1,Table5[[#This Row],[kapp_old]])</f>
        <v>'RXN-GTPCII2_c_FWD-rt4183'	27141.27779288</v>
      </c>
      <c r="M1910" s="1">
        <f>_xlfn.XLOOKUP(Table5[[#This Row],[rxn]],Table3[name],Table3[flux],$F$1)</f>
        <v>7.5923574774219998E-5</v>
      </c>
      <c r="N1910" s="1">
        <f>IFERROR(Table5[[#This Row],[min flux]]/Table5[[#This Row],[associated enzload]],"")</f>
        <v>633.54769192263518</v>
      </c>
      <c r="O1910" s="1">
        <f>_xlfn.NUMBERVALUE(IF(Table5[[#This Row],[flux/enzload]]="","",ABS($N$1-Table5[[#This Row],[flux/enzload]])))</f>
        <v>1399916317025.4099</v>
      </c>
      <c r="P1910" s="1">
        <f>Table5[[#This Row],[kapp_old]]+IFERROR(((Table5[[#This Row],[kapp_slack_ub]]-Table5[[#This Row],[kapp_slack_lb]])/Table5[[#This Row],[associated enzload]]),0)</f>
        <v>257898.88534746986</v>
      </c>
      <c r="Q1910" s="1" t="str">
        <f>"'"&amp;Table5[[#This Row],[rxn]]&amp;"'"&amp;CHAR(9)&amp;Table5[[#This Row],[kapp + (slack_ub - slack_lb)/enzload]]</f>
        <v>'RXN-GTPCII2_c_FWD-rt4183'	257898.88534747</v>
      </c>
      <c r="R1910" s="1">
        <f>_xlfn.XLOOKUP(Table5[[#This Row],[rxn]],Table38[name],Table38[flux],0)</f>
        <v>7.9873995779000001E-5</v>
      </c>
      <c r="S1910" s="1">
        <f>_xlfn.XLOOKUP(SUBSTITUTE(Table5[[#This Row],[rxn]],"RXN-","ENZLOAD-"),Table38[name],Table38[flux],0)</f>
        <v>0</v>
      </c>
      <c r="T1910" s="1" t="b">
        <f>AND(Table5[[#This Row],[ENZLOAD flux in kapp-slack.gms]]=0,Table5[[#This Row],[flux in kapp-slack.gms]]&lt;&gt;0,NOT(Table5[[#This Row],[spont or unknown?]]))</f>
        <v>1</v>
      </c>
      <c r="U1910" s="1" t="b">
        <f>OR(_xlfn.TEXTAFTER(Table5[[#This Row],[rxn]],"-",-1)="SPONT",_xlfn.TEXTAFTER(Table5[[#This Row],[rxn]],"-",-1)="UNKNOWN")</f>
        <v>0</v>
      </c>
      <c r="V1910" s="1">
        <f>_xlfn.XLOOKUP(SUBSTITUTE(Table5[[#This Row],[rxn]],"RXN-","ENZLOAD-"),Table4[rxn],Table4[ub],0)</f>
        <v>0.55037009999999997</v>
      </c>
      <c r="W1910" s="1" t="b">
        <f>AND(Table5[[#This Row],[FVA ENZLOAD flux UB]]=0,Table5[[#This Row],[ENZ not made when it should be?]])</f>
        <v>0</v>
      </c>
    </row>
    <row r="1911" spans="1:23" hidden="1">
      <c r="A1911" s="1"/>
      <c r="B1911" s="1" t="str">
        <f>_xlfn.TEXTBEFORE(Table38[[#This Row],[all fluxes from kapp-slack]]," ",,,,"")</f>
        <v/>
      </c>
      <c r="C1911" s="1">
        <f>_xlfn.NUMBERVALUE(IFERROR(_xlfn.TEXTAFTER(Table38[[#This Row],[all fluxes from kapp-slack]]," ",-1,,,""),""))</f>
        <v>0</v>
      </c>
      <c r="F1911" s="1" t="s">
        <v>9298</v>
      </c>
      <c r="G1911" s="1" t="str">
        <f>_xlfn.TEXTBEFORE(Table5[[#This Row],[rxn     kapp_old        kapp_slack_ub   kapp_slack_lb]]," ")</f>
        <v>RXN-PHETA1_c_REV-rt1784_c</v>
      </c>
      <c r="H1911" s="1">
        <f>_xlfn.NUMBERVALUE(_xlfn.TEXTBEFORE(TRIM(_xlfn.TEXTAFTER(_xlfn.TEXTBEFORE(Table5[[#This Row],[rxn     kapp_old        kapp_slack_ub   kapp_slack_lb]],Table5[[#This Row],[kapp_slack_lb]],-1),Table5[[#This Row],[rxn]]))," "))</f>
        <v>6.5905303401032</v>
      </c>
      <c r="I191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911" s="1">
        <f>_xlfn.NUMBERVALUE(_xlfn.TEXTAFTER(Table5[[#This Row],[rxn     kapp_old        kapp_slack_ub   kapp_slack_lb]]," ",-1))</f>
        <v>0</v>
      </c>
      <c r="K1911" s="1">
        <f>_xlfn.XLOOKUP(SUBSTITUTE(Table5[[#This Row],[rxn]],"RXN-","ENZLOAD-"),ENZLOAD[name],ENZLOAD[flux],0)</f>
        <v>3.8459847290000003E-8</v>
      </c>
      <c r="L1911" s="1" t="str">
        <f>"'"&amp;Table5[[#This Row],[rxn]]&amp;"'"&amp;CHAR(9)&amp;IF(AND(Table5[[#This Row],[kapp_slack_ub]]&lt;&gt;0,Table5[[#This Row],[kapp_old]]&lt;$F$1),$F$1,Table5[[#This Row],[kapp_old]])</f>
        <v>'RXN-PHETA1_c_REV-rt1784_c'	6.5905303401032</v>
      </c>
      <c r="M1911" s="1">
        <f>_xlfn.XLOOKUP(Table5[[#This Row],[rxn]],Table3[name],Table3[flux],$F$1)</f>
        <v>2.7948403248464999E-5</v>
      </c>
      <c r="N1911" s="1">
        <f>IFERROR(Table5[[#This Row],[min flux]]/Table5[[#This Row],[associated enzload]],"")</f>
        <v>726.69043737289883</v>
      </c>
      <c r="O1911" s="1">
        <f>_xlfn.NUMBERVALUE(IF(Table5[[#This Row],[flux/enzload]]="","",ABS($N$1-Table5[[#This Row],[flux/enzload]])))</f>
        <v>1399916316932.26</v>
      </c>
      <c r="P1911" s="1">
        <f>Table5[[#This Row],[kapp_old]]+IFERROR(((Table5[[#This Row],[kapp_slack_ub]]-Table5[[#This Row],[kapp_slack_lb]])/Table5[[#This Row],[associated enzload]]),0)</f>
        <v>6.5905303401032</v>
      </c>
      <c r="Q1911" s="1" t="str">
        <f>"'"&amp;Table5[[#This Row],[rxn]]&amp;"'"&amp;CHAR(9)&amp;Table5[[#This Row],[kapp + (slack_ub - slack_lb)/enzload]]</f>
        <v>'RXN-PHETA1_c_REV-rt1784_c'	6.5905303401032</v>
      </c>
      <c r="R1911" s="1">
        <f>_xlfn.XLOOKUP(Table5[[#This Row],[rxn]],Table38[name],Table38[flux],0)</f>
        <v>0</v>
      </c>
      <c r="S1911" s="1">
        <f>_xlfn.XLOOKUP(SUBSTITUTE(Table5[[#This Row],[rxn]],"RXN-","ENZLOAD-"),Table38[name],Table38[flux],0)</f>
        <v>0</v>
      </c>
      <c r="T1911" s="1" t="b">
        <f>AND(Table5[[#This Row],[ENZLOAD flux in kapp-slack.gms]]=0,Table5[[#This Row],[flux in kapp-slack.gms]]&lt;&gt;0,NOT(Table5[[#This Row],[spont or unknown?]]))</f>
        <v>0</v>
      </c>
      <c r="U1911" s="1" t="b">
        <f>OR(_xlfn.TEXTAFTER(Table5[[#This Row],[rxn]],"-",-1)="SPONT",_xlfn.TEXTAFTER(Table5[[#This Row],[rxn]],"-",-1)="UNKNOWN")</f>
        <v>0</v>
      </c>
      <c r="V1911" s="1">
        <f>_xlfn.XLOOKUP(SUBSTITUTE(Table5[[#This Row],[rxn]],"RXN-","ENZLOAD-"),Table4[rxn],Table4[ub],0)</f>
        <v>0.79692225999999999</v>
      </c>
      <c r="W1911" s="1" t="b">
        <f>AND(Table5[[#This Row],[FVA ENZLOAD flux UB]]=0,Table5[[#This Row],[ENZ not made when it should be?]])</f>
        <v>0</v>
      </c>
    </row>
    <row r="1912" spans="1:23" hidden="1">
      <c r="A1912" s="1"/>
      <c r="B1912" s="1" t="str">
        <f>_xlfn.TEXTBEFORE(Table38[[#This Row],[all fluxes from kapp-slack]]," ",,,,"")</f>
        <v/>
      </c>
      <c r="C1912" s="1">
        <f>_xlfn.NUMBERVALUE(IFERROR(_xlfn.TEXTAFTER(Table38[[#This Row],[all fluxes from kapp-slack]]," ",-1,,,""),""))</f>
        <v>0</v>
      </c>
      <c r="F1912" s="1" t="s">
        <v>6764</v>
      </c>
      <c r="G1912" s="1" t="str">
        <f>_xlfn.TEXTBEFORE(Table5[[#This Row],[rxn     kapp_old        kapp_slack_ub   kapp_slack_lb]]," ")</f>
        <v>RXN-ACKr_c_REV-rt5015</v>
      </c>
      <c r="H191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91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912" s="1">
        <f>_xlfn.NUMBERVALUE(_xlfn.TEXTAFTER(Table5[[#This Row],[rxn     kapp_old        kapp_slack_ub   kapp_slack_lb]]," ",-1))</f>
        <v>0</v>
      </c>
      <c r="K1912" s="1">
        <f>_xlfn.XLOOKUP(SUBSTITUTE(Table5[[#This Row],[rxn]],"RXN-","ENZLOAD-"),ENZLOAD[name],ENZLOAD[flux],0)</f>
        <v>6.3908866689999997E-8</v>
      </c>
      <c r="L1912" s="1" t="str">
        <f>"'"&amp;Table5[[#This Row],[rxn]]&amp;"'"&amp;CHAR(9)&amp;IF(AND(Table5[[#This Row],[kapp_slack_ub]]&lt;&gt;0,Table5[[#This Row],[kapp_old]]&lt;$F$1),$F$1,Table5[[#This Row],[kapp_old]])</f>
        <v>'RXN-ACKr_c_REV-rt5015'	27141.27779288</v>
      </c>
      <c r="M1912" s="1">
        <f>_xlfn.XLOOKUP(Table5[[#This Row],[rxn]],Table3[name],Table3[flux],$F$1)</f>
        <v>5.7531169369345001E-5</v>
      </c>
      <c r="N1912" s="1">
        <f>IFERROR(Table5[[#This Row],[min flux]]/Table5[[#This Row],[associated enzload]],"")</f>
        <v>900.20637744069188</v>
      </c>
      <c r="O1912" s="1">
        <f>_xlfn.NUMBERVALUE(IF(Table5[[#This Row],[flux/enzload]]="","",ABS($N$1-Table5[[#This Row],[flux/enzload]])))</f>
        <v>1399916316758.75</v>
      </c>
      <c r="P1912" s="1">
        <f>Table5[[#This Row],[kapp_old]]+IFERROR(((Table5[[#This Row],[kapp_slack_ub]]-Table5[[#This Row],[kapp_slack_lb]])/Table5[[#This Row],[associated enzload]]),0)</f>
        <v>27141.277792879999</v>
      </c>
      <c r="Q1912" s="1" t="str">
        <f>"'"&amp;Table5[[#This Row],[rxn]]&amp;"'"&amp;CHAR(9)&amp;Table5[[#This Row],[kapp + (slack_ub - slack_lb)/enzload]]</f>
        <v>'RXN-ACKr_c_REV-rt5015'	27141.27779288</v>
      </c>
      <c r="R1912" s="1">
        <f>_xlfn.XLOOKUP(Table5[[#This Row],[rxn]],Table38[name],Table38[flux],0)</f>
        <v>0</v>
      </c>
      <c r="S1912" s="1">
        <f>_xlfn.XLOOKUP(SUBSTITUTE(Table5[[#This Row],[rxn]],"RXN-","ENZLOAD-"),Table38[name],Table38[flux],0)</f>
        <v>0</v>
      </c>
      <c r="T1912" s="1" t="b">
        <f>AND(Table5[[#This Row],[ENZLOAD flux in kapp-slack.gms]]=0,Table5[[#This Row],[flux in kapp-slack.gms]]&lt;&gt;0,NOT(Table5[[#This Row],[spont or unknown?]]))</f>
        <v>0</v>
      </c>
      <c r="U1912" s="1" t="b">
        <f>OR(_xlfn.TEXTAFTER(Table5[[#This Row],[rxn]],"-",-1)="SPONT",_xlfn.TEXTAFTER(Table5[[#This Row],[rxn]],"-",-1)="UNKNOWN")</f>
        <v>0</v>
      </c>
      <c r="V1912" s="1">
        <f>_xlfn.XLOOKUP(SUBSTITUTE(Table5[[#This Row],[rxn]],"RXN-","ENZLOAD-"),Table4[rxn],Table4[ub],0)</f>
        <v>0.87139674</v>
      </c>
      <c r="W1912" s="1" t="b">
        <f>AND(Table5[[#This Row],[FVA ENZLOAD flux UB]]=0,Table5[[#This Row],[ENZ not made when it should be?]])</f>
        <v>0</v>
      </c>
    </row>
    <row r="1913" spans="1:23">
      <c r="A1913" s="1"/>
      <c r="B1913" s="1" t="str">
        <f>_xlfn.TEXTBEFORE(Table38[[#This Row],[all fluxes from kapp-slack]]," ",,,,"")</f>
        <v/>
      </c>
      <c r="C1913" s="1">
        <f>_xlfn.NUMBERVALUE(IFERROR(_xlfn.TEXTAFTER(Table38[[#This Row],[all fluxes from kapp-slack]]," ",-1,,,""),""))</f>
        <v>0</v>
      </c>
      <c r="F1913" s="1" t="s">
        <v>8902</v>
      </c>
      <c r="G1913" s="1" t="str">
        <f>_xlfn.TEXTBEFORE(Table5[[#This Row],[rxn     kapp_old        kapp_slack_ub   kapp_slack_lb]]," ")</f>
        <v>RXN-NADS2_c_FWD-rt0915_c</v>
      </c>
      <c r="H1913" s="1">
        <f>_xlfn.NUMBERVALUE(_xlfn.TEXTBEFORE(TRIM(_xlfn.TEXTAFTER(_xlfn.TEXTBEFORE(Table5[[#This Row],[rxn     kapp_old        kapp_slack_ub   kapp_slack_lb]],Table5[[#This Row],[kapp_slack_lb]],-1),Table5[[#This Row],[rxn]]))," "))</f>
        <v>345.77857105895299</v>
      </c>
      <c r="I191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2.9832684038118E-2</v>
      </c>
      <c r="J1913" s="1">
        <f>_xlfn.NUMBERVALUE(_xlfn.TEXTAFTER(Table5[[#This Row],[rxn     kapp_old        kapp_slack_ub   kapp_slack_lb]]," ",-1))</f>
        <v>0</v>
      </c>
      <c r="K1913" s="1">
        <f>_xlfn.XLOOKUP(SUBSTITUTE(Table5[[#This Row],[rxn]],"RXN-","ENZLOAD-"),ENZLOAD[name],ENZLOAD[flux],0)</f>
        <v>8.3400981520000002E-8</v>
      </c>
      <c r="L1913" s="1" t="str">
        <f>"'"&amp;Table5[[#This Row],[rxn]]&amp;"'"&amp;CHAR(9)&amp;IF(AND(Table5[[#This Row],[kapp_slack_ub]]&lt;&gt;0,Table5[[#This Row],[kapp_old]]&lt;$F$1),$F$1,Table5[[#This Row],[kapp_old]])</f>
        <v>'RXN-NADS2_c_FWD-rt0915_c'	27141.27779288</v>
      </c>
      <c r="M1913" s="1">
        <f>_xlfn.XLOOKUP(Table5[[#This Row],[rxn]],Table3[name],Table3[flux],$F$1)</f>
        <v>7.5890190039210002E-5</v>
      </c>
      <c r="N1913" s="1">
        <f>IFERROR(Table5[[#This Row],[min flux]]/Table5[[#This Row],[associated enzload]],"")</f>
        <v>909.94360804987798</v>
      </c>
      <c r="O1913" s="1">
        <f>_xlfn.NUMBERVALUE(IF(Table5[[#This Row],[flux/enzload]]="","",ABS($N$1-Table5[[#This Row],[flux/enzload]])))</f>
        <v>1399916316749.01</v>
      </c>
      <c r="P1913" s="1">
        <f>Table5[[#This Row],[kapp_old]]+IFERROR(((Table5[[#This Row],[kapp_slack_ub]]-Table5[[#This Row],[kapp_slack_lb]])/Table5[[#This Row],[associated enzload]]),0)</f>
        <v>358047.6124633131</v>
      </c>
      <c r="Q1913" s="1" t="str">
        <f>"'"&amp;Table5[[#This Row],[rxn]]&amp;"'"&amp;CHAR(9)&amp;Table5[[#This Row],[kapp + (slack_ub - slack_lb)/enzload]]</f>
        <v>'RXN-NADS2_c_FWD-rt0915_c'	358047.612463313</v>
      </c>
      <c r="R1913" s="1">
        <f>_xlfn.XLOOKUP(Table5[[#This Row],[rxn]],Table38[name],Table38[flux],0)</f>
        <v>7.7171428907000001E-5</v>
      </c>
      <c r="S1913" s="1">
        <f>_xlfn.XLOOKUP(SUBSTITUTE(Table5[[#This Row],[rxn]],"RXN-","ENZLOAD-"),Table38[name],Table38[flux],0)</f>
        <v>0</v>
      </c>
      <c r="T1913" s="1" t="b">
        <f>AND(Table5[[#This Row],[ENZLOAD flux in kapp-slack.gms]]=0,Table5[[#This Row],[flux in kapp-slack.gms]]&lt;&gt;0,NOT(Table5[[#This Row],[spont or unknown?]]))</f>
        <v>1</v>
      </c>
      <c r="U1913" s="1" t="b">
        <f>OR(_xlfn.TEXTAFTER(Table5[[#This Row],[rxn]],"-",-1)="SPONT",_xlfn.TEXTAFTER(Table5[[#This Row],[rxn]],"-",-1)="UNKNOWN")</f>
        <v>0</v>
      </c>
      <c r="V1913" s="1">
        <f>_xlfn.XLOOKUP(SUBSTITUTE(Table5[[#This Row],[rxn]],"RXN-","ENZLOAD-"),Table4[rxn],Table4[ub],0)</f>
        <v>0.52821686000000001</v>
      </c>
      <c r="W1913" s="1" t="b">
        <f>AND(Table5[[#This Row],[FVA ENZLOAD flux UB]]=0,Table5[[#This Row],[ENZ not made when it should be?]])</f>
        <v>0</v>
      </c>
    </row>
    <row r="1914" spans="1:23" hidden="1">
      <c r="A1914" s="1"/>
      <c r="B1914" s="1" t="str">
        <f>_xlfn.TEXTBEFORE(Table38[[#This Row],[all fluxes from kapp-slack]]," ",,,,"")</f>
        <v/>
      </c>
      <c r="C1914" s="1">
        <f>_xlfn.NUMBERVALUE(IFERROR(_xlfn.TEXTAFTER(Table38[[#This Row],[all fluxes from kapp-slack]]," ",-1,,,""),""))</f>
        <v>0</v>
      </c>
      <c r="F1914" s="1" t="s">
        <v>7906</v>
      </c>
      <c r="G1914" s="1" t="str">
        <f>_xlfn.TEXTBEFORE(Table5[[#This Row],[rxn     kapp_old        kapp_slack_ub   kapp_slack_lb]]," ")</f>
        <v>RXN-FACOAL180_rm_FWD-rt2799_rm</v>
      </c>
      <c r="H191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91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914" s="1">
        <f>_xlfn.NUMBERVALUE(_xlfn.TEXTAFTER(Table5[[#This Row],[rxn     kapp_old        kapp_slack_ub   kapp_slack_lb]]," ",-1))</f>
        <v>0</v>
      </c>
      <c r="K1914" s="1">
        <f>_xlfn.XLOOKUP(SUBSTITUTE(Table5[[#This Row],[rxn]],"RXN-","ENZLOAD-"),ENZLOAD[name],ENZLOAD[flux],0)</f>
        <v>9.9231578609999898E-8</v>
      </c>
      <c r="L1914" s="1" t="str">
        <f>"'"&amp;Table5[[#This Row],[rxn]]&amp;"'"&amp;CHAR(9)&amp;IF(AND(Table5[[#This Row],[kapp_slack_ub]]&lt;&gt;0,Table5[[#This Row],[kapp_old]]&lt;$F$1),$F$1,Table5[[#This Row],[kapp_old]])</f>
        <v>'RXN-FACOAL180_rm_FWD-rt2799_rm'	27141.27779288</v>
      </c>
      <c r="M1914" s="1">
        <f>_xlfn.XLOOKUP(Table5[[#This Row],[rxn]],Table3[name],Table3[flux],$F$1)</f>
        <v>1.01238905149389E-4</v>
      </c>
      <c r="N1914" s="1">
        <f>IFERROR(Table5[[#This Row],[min flux]]/Table5[[#This Row],[associated enzload]],"")</f>
        <v>1020.2287071062157</v>
      </c>
      <c r="O1914" s="1">
        <f>_xlfn.NUMBERVALUE(IF(Table5[[#This Row],[flux/enzload]]="","",ABS($N$1-Table5[[#This Row],[flux/enzload]])))</f>
        <v>1399916316638.72</v>
      </c>
      <c r="P1914" s="1">
        <f>Table5[[#This Row],[kapp_old]]+IFERROR(((Table5[[#This Row],[kapp_slack_ub]]-Table5[[#This Row],[kapp_slack_lb]])/Table5[[#This Row],[associated enzload]]),0)</f>
        <v>27141.277792879999</v>
      </c>
      <c r="Q1914" s="1" t="str">
        <f>"'"&amp;Table5[[#This Row],[rxn]]&amp;"'"&amp;CHAR(9)&amp;Table5[[#This Row],[kapp + (slack_ub - slack_lb)/enzload]]</f>
        <v>'RXN-FACOAL180_rm_FWD-rt2799_rm'	27141.27779288</v>
      </c>
      <c r="R1914" s="1">
        <f>_xlfn.XLOOKUP(Table5[[#This Row],[rxn]],Table38[name],Table38[flux],0)</f>
        <v>1.02991084179E-4</v>
      </c>
      <c r="S1914" s="1">
        <f>_xlfn.XLOOKUP(SUBSTITUTE(Table5[[#This Row],[rxn]],"RXN-","ENZLOAD-"),Table38[name],Table38[flux],0)</f>
        <v>1.4669159999999999E-9</v>
      </c>
      <c r="T1914" s="1" t="b">
        <f>AND(Table5[[#This Row],[ENZLOAD flux in kapp-slack.gms]]=0,Table5[[#This Row],[flux in kapp-slack.gms]]&lt;&gt;0,NOT(Table5[[#This Row],[spont or unknown?]]))</f>
        <v>0</v>
      </c>
      <c r="U1914" s="1" t="b">
        <f>OR(_xlfn.TEXTAFTER(Table5[[#This Row],[rxn]],"-",-1)="SPONT",_xlfn.TEXTAFTER(Table5[[#This Row],[rxn]],"-",-1)="UNKNOWN")</f>
        <v>0</v>
      </c>
      <c r="V1914" s="1">
        <f>_xlfn.XLOOKUP(SUBSTITUTE(Table5[[#This Row],[rxn]],"RXN-","ENZLOAD-"),Table4[rxn],Table4[ub],0)</f>
        <v>0.56651890999999999</v>
      </c>
      <c r="W1914" s="1" t="b">
        <f>AND(Table5[[#This Row],[FVA ENZLOAD flux UB]]=0,Table5[[#This Row],[ENZ not made when it should be?]])</f>
        <v>0</v>
      </c>
    </row>
    <row r="1915" spans="1:23">
      <c r="A1915" s="1"/>
      <c r="B1915" s="1" t="str">
        <f>_xlfn.TEXTBEFORE(Table38[[#This Row],[all fluxes from kapp-slack]]," ",,,,"")</f>
        <v/>
      </c>
      <c r="C1915" s="1">
        <f>_xlfn.NUMBERVALUE(IFERROR(_xlfn.TEXTAFTER(Table38[[#This Row],[all fluxes from kapp-slack]]," ",-1,,,""),""))</f>
        <v>0</v>
      </c>
      <c r="F1915" s="1" t="s">
        <v>7667</v>
      </c>
      <c r="G1915" s="1" t="str">
        <f>_xlfn.TEXTBEFORE(Table5[[#This Row],[rxn     kapp_old        kapp_slack_ub   kapp_slack_lb]]," ")</f>
        <v>RXN-DPCOAK_c_FWD-rt2746</v>
      </c>
      <c r="H1915" s="1">
        <f>_xlfn.NUMBERVALUE(_xlfn.TEXTBEFORE(TRIM(_xlfn.TEXTAFTER(_xlfn.TEXTBEFORE(Table5[[#This Row],[rxn     kapp_old        kapp_slack_ub   kapp_slack_lb]],Table5[[#This Row],[kapp_slack_lb]],-1),Table5[[#This Row],[rxn]]))," "))</f>
        <v>407.78940233751899</v>
      </c>
      <c r="I191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1.4916327002231E-2</v>
      </c>
      <c r="J1915" s="1">
        <f>_xlfn.NUMBERVALUE(_xlfn.TEXTAFTER(Table5[[#This Row],[rxn     kapp_old        kapp_slack_ub   kapp_slack_lb]]," ",-1))</f>
        <v>0</v>
      </c>
      <c r="K1915" s="1">
        <f>_xlfn.XLOOKUP(SUBSTITUTE(Table5[[#This Row],[rxn]],"RXN-","ENZLOAD-"),ENZLOAD[name],ENZLOAD[flux],0)</f>
        <v>3.534447867E-8</v>
      </c>
      <c r="L1915" s="1" t="str">
        <f>"'"&amp;Table5[[#This Row],[rxn]]&amp;"'"&amp;CHAR(9)&amp;IF(AND(Table5[[#This Row],[kapp_slack_ub]]&lt;&gt;0,Table5[[#This Row],[kapp_old]]&lt;$F$1),$F$1,Table5[[#This Row],[kapp_old]])</f>
        <v>'RXN-DPCOAK_c_FWD-rt2746'	27141.27779288</v>
      </c>
      <c r="M1915" s="1">
        <f>_xlfn.XLOOKUP(Table5[[#This Row],[rxn]],Table3[name],Table3[flux],$F$1)</f>
        <v>3.7929220612553998E-5</v>
      </c>
      <c r="N1915" s="1">
        <f>IFERROR(Table5[[#This Row],[min flux]]/Table5[[#This Row],[associated enzload]],"")</f>
        <v>1073.130006151368</v>
      </c>
      <c r="O1915" s="1">
        <f>_xlfn.NUMBERVALUE(IF(Table5[[#This Row],[flux/enzload]]="","",ABS($N$1-Table5[[#This Row],[flux/enzload]])))</f>
        <v>1399916316585.8201</v>
      </c>
      <c r="P1915" s="1">
        <f>Table5[[#This Row],[kapp_old]]+IFERROR(((Table5[[#This Row],[kapp_slack_ub]]-Table5[[#This Row],[kapp_slack_lb]])/Table5[[#This Row],[associated enzload]]),0)</f>
        <v>422434.86586596101</v>
      </c>
      <c r="Q1915" s="1" t="str">
        <f>"'"&amp;Table5[[#This Row],[rxn]]&amp;"'"&amp;CHAR(9)&amp;Table5[[#This Row],[kapp + (slack_ub - slack_lb)/enzload]]</f>
        <v>'RXN-DPCOAK_c_FWD-rt2746'	422434.865865961</v>
      </c>
      <c r="R1915" s="1">
        <f>_xlfn.XLOOKUP(Table5[[#This Row],[rxn]],Table38[name],Table38[flux],0)</f>
        <v>3.8585675608000003E-5</v>
      </c>
      <c r="S1915" s="1">
        <f>_xlfn.XLOOKUP(SUBSTITUTE(Table5[[#This Row],[rxn]],"RXN-","ENZLOAD-"),Table38[name],Table38[flux],0)</f>
        <v>0</v>
      </c>
      <c r="T1915" s="1" t="b">
        <f>AND(Table5[[#This Row],[ENZLOAD flux in kapp-slack.gms]]=0,Table5[[#This Row],[flux in kapp-slack.gms]]&lt;&gt;0,NOT(Table5[[#This Row],[spont or unknown?]]))</f>
        <v>1</v>
      </c>
      <c r="U1915" s="1" t="b">
        <f>OR(_xlfn.TEXTAFTER(Table5[[#This Row],[rxn]],"-",-1)="SPONT",_xlfn.TEXTAFTER(Table5[[#This Row],[rxn]],"-",-1)="UNKNOWN")</f>
        <v>0</v>
      </c>
      <c r="V1915" s="1">
        <f>_xlfn.XLOOKUP(SUBSTITUTE(Table5[[#This Row],[rxn]],"RXN-","ENZLOAD-"),Table4[rxn],Table4[ub],0)</f>
        <v>1.4905588000000001</v>
      </c>
      <c r="W1915" s="1" t="b">
        <f>AND(Table5[[#This Row],[FVA ENZLOAD flux UB]]=0,Table5[[#This Row],[ENZ not made when it should be?]])</f>
        <v>0</v>
      </c>
    </row>
    <row r="1916" spans="1:23" hidden="1">
      <c r="A1916" s="1"/>
      <c r="B1916" s="1" t="str">
        <f>_xlfn.TEXTBEFORE(Table38[[#This Row],[all fluxes from kapp-slack]]," ",,,,"")</f>
        <v/>
      </c>
      <c r="C1916" s="1">
        <f>_xlfn.NUMBERVALUE(IFERROR(_xlfn.TEXTAFTER(Table38[[#This Row],[all fluxes from kapp-slack]]," ",-1,,,""),""))</f>
        <v>0</v>
      </c>
      <c r="F1916" s="1" t="s">
        <v>7898</v>
      </c>
      <c r="G1916" s="1" t="str">
        <f>_xlfn.TEXTBEFORE(Table5[[#This Row],[rxn     kapp_old        kapp_slack_ub   kapp_slack_lb]]," ")</f>
        <v>RXN-FACOAL160_rm_FWD-rt2799_rm</v>
      </c>
      <c r="H1916" s="1">
        <f>_xlfn.NUMBERVALUE(_xlfn.TEXTBEFORE(TRIM(_xlfn.TEXTAFTER(_xlfn.TEXTBEFORE(Table5[[#This Row],[rxn     kapp_old        kapp_slack_ub   kapp_slack_lb]],Table5[[#This Row],[kapp_slack_lb]],-1),Table5[[#This Row],[rxn]]))," "))</f>
        <v>581.55464188759402</v>
      </c>
      <c r="I191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916" s="1">
        <f>_xlfn.NUMBERVALUE(_xlfn.TEXTAFTER(Table5[[#This Row],[rxn     kapp_old        kapp_slack_ub   kapp_slack_lb]]," ",-1))</f>
        <v>0</v>
      </c>
      <c r="K1916" s="1">
        <f>_xlfn.XLOOKUP(SUBSTITUTE(Table5[[#This Row],[rxn]],"RXN-","ENZLOAD-"),ENZLOAD[name],ENZLOAD[flux],0)</f>
        <v>9.9231578609999898E-8</v>
      </c>
      <c r="L1916" s="1" t="str">
        <f>"'"&amp;Table5[[#This Row],[rxn]]&amp;"'"&amp;CHAR(9)&amp;IF(AND(Table5[[#This Row],[kapp_slack_ub]]&lt;&gt;0,Table5[[#This Row],[kapp_old]]&lt;$F$1),$F$1,Table5[[#This Row],[kapp_old]])</f>
        <v>'RXN-FACOAL160_rm_FWD-rt2799_rm'	581.554641887594</v>
      </c>
      <c r="M1916" s="1">
        <f>_xlfn.XLOOKUP(Table5[[#This Row],[rxn]],Table3[name],Table3[flux],$F$1)</f>
        <v>1.5186469779599799E-4</v>
      </c>
      <c r="N1916" s="1">
        <f>IFERROR(Table5[[#This Row],[min flux]]/Table5[[#This Row],[associated enzload]],"")</f>
        <v>1530.4069523357766</v>
      </c>
      <c r="O1916" s="1">
        <f>_xlfn.NUMBERVALUE(IF(Table5[[#This Row],[flux/enzload]]="","",ABS($N$1-Table5[[#This Row],[flux/enzload]])))</f>
        <v>1399916316128.55</v>
      </c>
      <c r="P1916" s="1">
        <f>Table5[[#This Row],[kapp_old]]+IFERROR(((Table5[[#This Row],[kapp_slack_ub]]-Table5[[#This Row],[kapp_slack_lb]])/Table5[[#This Row],[associated enzload]]),0)</f>
        <v>581.55464188759402</v>
      </c>
      <c r="Q1916" s="1" t="str">
        <f>"'"&amp;Table5[[#This Row],[rxn]]&amp;"'"&amp;CHAR(9)&amp;Table5[[#This Row],[kapp + (slack_ub - slack_lb)/enzload]]</f>
        <v>'RXN-FACOAL160_rm_FWD-rt2799_rm'	581.554641887594</v>
      </c>
      <c r="R1916" s="1">
        <f>_xlfn.XLOOKUP(Table5[[#This Row],[rxn]],Table38[name],Table38[flux],0)</f>
        <v>0</v>
      </c>
      <c r="S1916" s="1">
        <f>_xlfn.XLOOKUP(SUBSTITUTE(Table5[[#This Row],[rxn]],"RXN-","ENZLOAD-"),Table38[name],Table38[flux],0)</f>
        <v>0</v>
      </c>
      <c r="T1916" s="1" t="b">
        <f>AND(Table5[[#This Row],[ENZLOAD flux in kapp-slack.gms]]=0,Table5[[#This Row],[flux in kapp-slack.gms]]&lt;&gt;0,NOT(Table5[[#This Row],[spont or unknown?]]))</f>
        <v>0</v>
      </c>
      <c r="U1916" s="1" t="b">
        <f>OR(_xlfn.TEXTAFTER(Table5[[#This Row],[rxn]],"-",-1)="SPONT",_xlfn.TEXTAFTER(Table5[[#This Row],[rxn]],"-",-1)="UNKNOWN")</f>
        <v>0</v>
      </c>
      <c r="V1916" s="1">
        <f>_xlfn.XLOOKUP(SUBSTITUTE(Table5[[#This Row],[rxn]],"RXN-","ENZLOAD-"),Table4[rxn],Table4[ub],0)</f>
        <v>0.56651890999999999</v>
      </c>
      <c r="W1916" s="1" t="b">
        <f>AND(Table5[[#This Row],[FVA ENZLOAD flux UB]]=0,Table5[[#This Row],[ENZ not made when it should be?]])</f>
        <v>0</v>
      </c>
    </row>
    <row r="1917" spans="1:23" hidden="1">
      <c r="A1917" s="1"/>
      <c r="B1917" s="1" t="str">
        <f>_xlfn.TEXTBEFORE(Table38[[#This Row],[all fluxes from kapp-slack]]," ",,,,"")</f>
        <v/>
      </c>
      <c r="C1917" s="1">
        <f>_xlfn.NUMBERVALUE(IFERROR(_xlfn.TEXTAFTER(Table38[[#This Row],[all fluxes from kapp-slack]]," ",-1,,,""),""))</f>
        <v>0</v>
      </c>
      <c r="F1917" s="1" t="s">
        <v>8874</v>
      </c>
      <c r="G1917" s="1" t="str">
        <f>_xlfn.TEXTBEFORE(Table5[[#This Row],[rxn     kapp_old        kapp_slack_ub   kapp_slack_lb]]," ")</f>
        <v>RXN-NADHK1_c_FWD-rt1814_c</v>
      </c>
      <c r="H191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91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917" s="1">
        <f>_xlfn.NUMBERVALUE(_xlfn.TEXTAFTER(Table5[[#This Row],[rxn     kapp_old        kapp_slack_ub   kapp_slack_lb]]," ",-1))</f>
        <v>0</v>
      </c>
      <c r="K1917" s="1">
        <f>_xlfn.XLOOKUP(SUBSTITUTE(Table5[[#This Row],[rxn]],"RXN-","ENZLOAD-"),ENZLOAD[name],ENZLOAD[flux],0)</f>
        <v>2.2587996289999999E-8</v>
      </c>
      <c r="L1917" s="1" t="str">
        <f>"'"&amp;Table5[[#This Row],[rxn]]&amp;"'"&amp;CHAR(9)&amp;IF(AND(Table5[[#This Row],[kapp_slack_ub]]&lt;&gt;0,Table5[[#This Row],[kapp_old]]&lt;$F$1),$F$1,Table5[[#This Row],[kapp_old]])</f>
        <v>'RXN-NADHK1_c_FWD-rt1814_c'	27141.27779288</v>
      </c>
      <c r="M1917" s="1">
        <f>_xlfn.XLOOKUP(Table5[[#This Row],[rxn]],Table3[name],Table3[flux],$F$1)</f>
        <v>3.7940166716761997E-5</v>
      </c>
      <c r="N1917" s="1">
        <f>IFERROR(Table5[[#This Row],[min flux]]/Table5[[#This Row],[associated enzload]],"")</f>
        <v>1679.6605696964191</v>
      </c>
      <c r="O1917" s="1">
        <f>_xlfn.NUMBERVALUE(IF(Table5[[#This Row],[flux/enzload]]="","",ABS($N$1-Table5[[#This Row],[flux/enzload]])))</f>
        <v>1399916315979.29</v>
      </c>
      <c r="P1917" s="1">
        <f>Table5[[#This Row],[kapp_old]]+IFERROR(((Table5[[#This Row],[kapp_slack_ub]]-Table5[[#This Row],[kapp_slack_lb]])/Table5[[#This Row],[associated enzload]]),0)</f>
        <v>27141.277792879999</v>
      </c>
      <c r="Q1917" s="1" t="str">
        <f>"'"&amp;Table5[[#This Row],[rxn]]&amp;"'"&amp;CHAR(9)&amp;Table5[[#This Row],[kapp + (slack_ub - slack_lb)/enzload]]</f>
        <v>'RXN-NADHK1_c_FWD-rt1814_c'	27141.27779288</v>
      </c>
      <c r="R1917" s="1">
        <f>_xlfn.XLOOKUP(Table5[[#This Row],[rxn]],Table38[name],Table38[flux],0)</f>
        <v>3.8585601131000003E-5</v>
      </c>
      <c r="S1917" s="1">
        <f>_xlfn.XLOOKUP(SUBSTITUTE(Table5[[#This Row],[rxn]],"RXN-","ENZLOAD-"),Table38[name],Table38[flux],0)</f>
        <v>5.4957999999999998E-10</v>
      </c>
      <c r="T1917" s="1" t="b">
        <f>AND(Table5[[#This Row],[ENZLOAD flux in kapp-slack.gms]]=0,Table5[[#This Row],[flux in kapp-slack.gms]]&lt;&gt;0,NOT(Table5[[#This Row],[spont or unknown?]]))</f>
        <v>0</v>
      </c>
      <c r="U1917" s="1" t="b">
        <f>OR(_xlfn.TEXTAFTER(Table5[[#This Row],[rxn]],"-",-1)="SPONT",_xlfn.TEXTAFTER(Table5[[#This Row],[rxn]],"-",-1)="UNKNOWN")</f>
        <v>0</v>
      </c>
      <c r="V1917" s="1">
        <f>_xlfn.XLOOKUP(SUBSTITUTE(Table5[[#This Row],[rxn]],"RXN-","ENZLOAD-"),Table4[rxn],Table4[ub],0)</f>
        <v>0.37267403999999998</v>
      </c>
      <c r="W1917" s="1" t="b">
        <f>AND(Table5[[#This Row],[FVA ENZLOAD flux UB]]=0,Table5[[#This Row],[ENZ not made when it should be?]])</f>
        <v>0</v>
      </c>
    </row>
    <row r="1918" spans="1:23">
      <c r="A1918" s="1"/>
      <c r="B1918" s="1" t="str">
        <f>_xlfn.TEXTBEFORE(Table38[[#This Row],[all fluxes from kapp-slack]]," ",,,,"")</f>
        <v/>
      </c>
      <c r="C1918" s="1">
        <f>_xlfn.NUMBERVALUE(IFERROR(_xlfn.TEXTAFTER(Table38[[#This Row],[all fluxes from kapp-slack]]," ",-1,,,""),""))</f>
        <v>0</v>
      </c>
      <c r="F1918" s="1" t="s">
        <v>9424</v>
      </c>
      <c r="G1918" s="1" t="str">
        <f>_xlfn.TEXTBEFORE(Table5[[#This Row],[rxn     kapp_old        kapp_slack_ub   kapp_slack_lb]]," ")</f>
        <v>RXN-PPBNGS_1_c_FWD-rt5026</v>
      </c>
      <c r="H1918" s="1">
        <f>_xlfn.NUMBERVALUE(_xlfn.TEXTBEFORE(TRIM(_xlfn.TEXTAFTER(_xlfn.TEXTBEFORE(Table5[[#This Row],[rxn     kapp_old        kapp_slack_ub   kapp_slack_lb]],Table5[[#This Row],[kapp_slack_lb]],-1),Table5[[#This Row],[rxn]]))," "))</f>
        <v>664.91647513802798</v>
      </c>
      <c r="I191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6.7351112972971999E-2</v>
      </c>
      <c r="J1918" s="1">
        <f>_xlfn.NUMBERVALUE(_xlfn.TEXTAFTER(Table5[[#This Row],[rxn     kapp_old        kapp_slack_ub   kapp_slack_lb]]," ",-1))</f>
        <v>0</v>
      </c>
      <c r="K1918" s="1">
        <f>_xlfn.XLOOKUP(SUBSTITUTE(Table5[[#This Row],[rxn]],"RXN-","ENZLOAD-"),ENZLOAD[name],ENZLOAD[flux],0)</f>
        <v>8.6824905709999995E-8</v>
      </c>
      <c r="L1918" s="1" t="str">
        <f>"'"&amp;Table5[[#This Row],[rxn]]&amp;"'"&amp;CHAR(9)&amp;IF(AND(Table5[[#This Row],[kapp_slack_ub]]&lt;&gt;0,Table5[[#This Row],[kapp_old]]&lt;$F$1),$F$1,Table5[[#This Row],[kapp_old]])</f>
        <v>'RXN-PPBNGS_1_c_FWD-rt5026'	27141.27779288</v>
      </c>
      <c r="M1918" s="1">
        <f>_xlfn.XLOOKUP(Table5[[#This Row],[rxn]],Table3[name],Table3[flux],$F$1)</f>
        <v>1.5192450068127601E-4</v>
      </c>
      <c r="N1918" s="1">
        <f>IFERROR(Table5[[#This Row],[min flux]]/Table5[[#This Row],[associated enzload]],"")</f>
        <v>1749.780197731654</v>
      </c>
      <c r="O1918" s="1">
        <f>_xlfn.NUMBERVALUE(IF(Table5[[#This Row],[flux/enzload]]="","",ABS($N$1-Table5[[#This Row],[flux/enzload]])))</f>
        <v>1399916315909.1699</v>
      </c>
      <c r="P1918" s="1">
        <f>Table5[[#This Row],[kapp_old]]+IFERROR(((Table5[[#This Row],[kapp_slack_ub]]-Table5[[#This Row],[kapp_slack_lb]])/Table5[[#This Row],[associated enzload]]),0)</f>
        <v>776376.82105155592</v>
      </c>
      <c r="Q1918" s="1" t="str">
        <f>"'"&amp;Table5[[#This Row],[rxn]]&amp;"'"&amp;CHAR(9)&amp;Table5[[#This Row],[kapp + (slack_ub - slack_lb)/enzload]]</f>
        <v>'RXN-PPBNGS_1_c_FWD-rt5026'	776376.821051556</v>
      </c>
      <c r="R1918" s="1">
        <f>_xlfn.XLOOKUP(Table5[[#This Row],[rxn]],Table38[name],Table38[flux],0)</f>
        <v>1.7422440501599999E-4</v>
      </c>
      <c r="S1918" s="1">
        <f>_xlfn.XLOOKUP(SUBSTITUTE(Table5[[#This Row],[rxn]],"RXN-","ENZLOAD-"),Table38[name],Table38[flux],0)</f>
        <v>0</v>
      </c>
      <c r="T1918" s="1" t="b">
        <f>AND(Table5[[#This Row],[ENZLOAD flux in kapp-slack.gms]]=0,Table5[[#This Row],[flux in kapp-slack.gms]]&lt;&gt;0,NOT(Table5[[#This Row],[spont or unknown?]]))</f>
        <v>1</v>
      </c>
      <c r="U1918" s="1" t="b">
        <f>OR(_xlfn.TEXTAFTER(Table5[[#This Row],[rxn]],"-",-1)="SPONT",_xlfn.TEXTAFTER(Table5[[#This Row],[rxn]],"-",-1)="UNKNOWN")</f>
        <v>0</v>
      </c>
      <c r="V1918" s="1">
        <f>_xlfn.XLOOKUP(SUBSTITUTE(Table5[[#This Row],[rxn]],"RXN-","ENZLOAD-"),Table4[rxn],Table4[ub],0)</f>
        <v>0.14017444000000001</v>
      </c>
      <c r="W1918" s="1" t="b">
        <f>AND(Table5[[#This Row],[FVA ENZLOAD flux UB]]=0,Table5[[#This Row],[ENZ not made when it should be?]])</f>
        <v>0</v>
      </c>
    </row>
    <row r="1919" spans="1:23">
      <c r="A1919" s="1"/>
      <c r="B1919" s="1" t="str">
        <f>_xlfn.TEXTBEFORE(Table38[[#This Row],[all fluxes from kapp-slack]]," ",,,,"")</f>
        <v/>
      </c>
      <c r="C1919" s="1">
        <f>_xlfn.NUMBERVALUE(IFERROR(_xlfn.TEXTAFTER(Table38[[#This Row],[all fluxes from kapp-slack]]," ",-1,,,""),""))</f>
        <v>0</v>
      </c>
      <c r="F1919" s="1" t="s">
        <v>7009</v>
      </c>
      <c r="G1919" s="1" t="str">
        <f>_xlfn.TEXTBEFORE(Table5[[#This Row],[rxn     kapp_old        kapp_slack_ub   kapp_slack_lb]]," ")</f>
        <v>RXN-ALAS_m_FWD-rt0309</v>
      </c>
      <c r="H1919" s="1">
        <f>_xlfn.NUMBERVALUE(_xlfn.TEXTBEFORE(TRIM(_xlfn.TEXTAFTER(_xlfn.TEXTBEFORE(Table5[[#This Row],[rxn     kapp_old        kapp_slack_ub   kapp_slack_lb]],Table5[[#This Row],[kapp_slack_lb]],-1),Table5[[#This Row],[rxn]]))," "))</f>
        <v>691.52778092573396</v>
      </c>
      <c r="I191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0.134702225945944</v>
      </c>
      <c r="J1919" s="1">
        <f>_xlfn.NUMBERVALUE(_xlfn.TEXTAFTER(Table5[[#This Row],[rxn     kapp_old        kapp_slack_ub   kapp_slack_lb]]," ",-1))</f>
        <v>0</v>
      </c>
      <c r="K1919" s="1">
        <f>_xlfn.XLOOKUP(SUBSTITUTE(Table5[[#This Row],[rxn]],"RXN-","ENZLOAD-"),ENZLOAD[name],ENZLOAD[flux],0)</f>
        <v>1.6696743601999999E-7</v>
      </c>
      <c r="L1919" s="1" t="str">
        <f>"'"&amp;Table5[[#This Row],[rxn]]&amp;"'"&amp;CHAR(9)&amp;IF(AND(Table5[[#This Row],[kapp_slack_ub]]&lt;&gt;0,Table5[[#This Row],[kapp_old]]&lt;$F$1),$F$1,Table5[[#This Row],[kapp_old]])</f>
        <v>'RXN-ALAS_m_FWD-rt0309'	27141.27779288</v>
      </c>
      <c r="M1919" s="1">
        <f>_xlfn.XLOOKUP(Table5[[#This Row],[rxn]],Table3[name],Table3[flux],$F$1)</f>
        <v>3.03849001362553E-4</v>
      </c>
      <c r="N1919" s="1">
        <f>IFERROR(Table5[[#This Row],[min flux]]/Table5[[#This Row],[associated enzload]],"")</f>
        <v>1819.8099498045644</v>
      </c>
      <c r="O1919" s="1">
        <f>_xlfn.NUMBERVALUE(IF(Table5[[#This Row],[flux/enzload]]="","",ABS($N$1-Table5[[#This Row],[flux/enzload]])))</f>
        <v>1399916315839.1399</v>
      </c>
      <c r="P1919" s="1">
        <f>Table5[[#This Row],[kapp_old]]+IFERROR(((Table5[[#This Row],[kapp_slack_ub]]-Table5[[#This Row],[kapp_slack_lb]])/Table5[[#This Row],[associated enzload]]),0)</f>
        <v>807448.9959246472</v>
      </c>
      <c r="Q1919" s="1" t="str">
        <f>"'"&amp;Table5[[#This Row],[rxn]]&amp;"'"&amp;CHAR(9)&amp;Table5[[#This Row],[kapp + (slack_ub - slack_lb)/enzload]]</f>
        <v>'RXN-ALAS_m_FWD-rt0309'	807448.995924647</v>
      </c>
      <c r="R1919" s="1">
        <f>_xlfn.XLOOKUP(Table5[[#This Row],[rxn]],Table38[name],Table38[flux],0)</f>
        <v>3.4844881003199998E-4</v>
      </c>
      <c r="S1919" s="1">
        <f>_xlfn.XLOOKUP(SUBSTITUTE(Table5[[#This Row],[rxn]],"RXN-","ENZLOAD-"),Table38[name],Table38[flux],0)</f>
        <v>0</v>
      </c>
      <c r="T1919" s="1" t="b">
        <f>AND(Table5[[#This Row],[ENZLOAD flux in kapp-slack.gms]]=0,Table5[[#This Row],[flux in kapp-slack.gms]]&lt;&gt;0,NOT(Table5[[#This Row],[spont or unknown?]]))</f>
        <v>1</v>
      </c>
      <c r="U1919" s="1" t="b">
        <f>OR(_xlfn.TEXTAFTER(Table5[[#This Row],[rxn]],"-",-1)="SPONT",_xlfn.TEXTAFTER(Table5[[#This Row],[rxn]],"-",-1)="UNKNOWN")</f>
        <v>0</v>
      </c>
      <c r="V1919" s="1">
        <f>_xlfn.XLOOKUP(SUBSTITUTE(Table5[[#This Row],[rxn]],"RXN-","ENZLOAD-"),Table4[rxn],Table4[ub],0)</f>
        <v>0.61797983000000001</v>
      </c>
      <c r="W1919" s="1" t="b">
        <f>AND(Table5[[#This Row],[FVA ENZLOAD flux UB]]=0,Table5[[#This Row],[ENZ not made when it should be?]])</f>
        <v>0</v>
      </c>
    </row>
    <row r="1920" spans="1:23" hidden="1">
      <c r="A1920" s="1"/>
      <c r="B1920" s="1" t="str">
        <f>_xlfn.TEXTBEFORE(Table38[[#This Row],[all fluxes from kapp-slack]]," ",,,,"")</f>
        <v/>
      </c>
      <c r="C1920" s="1">
        <f>_xlfn.NUMBERVALUE(IFERROR(_xlfn.TEXTAFTER(Table38[[#This Row],[all fluxes from kapp-slack]]," ",-1,,,""),""))</f>
        <v>0</v>
      </c>
      <c r="F1920" s="1" t="s">
        <v>7910</v>
      </c>
      <c r="G1920" s="1" t="str">
        <f>_xlfn.TEXTBEFORE(Table5[[#This Row],[rxn     kapp_old        kapp_slack_ub   kapp_slack_lb]]," ")</f>
        <v>RXN-FACOAL181_rm_FWD-rt2799_rm</v>
      </c>
      <c r="H192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92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920" s="1">
        <f>_xlfn.NUMBERVALUE(_xlfn.TEXTAFTER(Table5[[#This Row],[rxn     kapp_old        kapp_slack_ub   kapp_slack_lb]]," ",-1))</f>
        <v>0</v>
      </c>
      <c r="K1920" s="1">
        <f>_xlfn.XLOOKUP(SUBSTITUTE(Table5[[#This Row],[rxn]],"RXN-","ENZLOAD-"),ENZLOAD[name],ENZLOAD[flux],0)</f>
        <v>9.9231578609999898E-8</v>
      </c>
      <c r="L1920" s="1" t="str">
        <f>"'"&amp;Table5[[#This Row],[rxn]]&amp;"'"&amp;CHAR(9)&amp;IF(AND(Table5[[#This Row],[kapp_slack_ub]]&lt;&gt;0,Table5[[#This Row],[kapp_old]]&lt;$F$1),$F$1,Table5[[#This Row],[kapp_old]])</f>
        <v>'RXN-FACOAL181_rm_FWD-rt2799_rm'	27141.27779288</v>
      </c>
      <c r="M1920" s="1">
        <f>_xlfn.XLOOKUP(Table5[[#This Row],[rxn]],Table3[name],Table3[flux],$F$1)</f>
        <v>1.85837157880296E-4</v>
      </c>
      <c r="N1920" s="1">
        <f>IFERROR(Table5[[#This Row],[min flux]]/Table5[[#This Row],[associated enzload]],"")</f>
        <v>1872.7622847830878</v>
      </c>
      <c r="O1920" s="1">
        <f>_xlfn.NUMBERVALUE(IF(Table5[[#This Row],[flux/enzload]]="","",ABS($N$1-Table5[[#This Row],[flux/enzload]])))</f>
        <v>1399916315786.1899</v>
      </c>
      <c r="P1920" s="1">
        <f>Table5[[#This Row],[kapp_old]]+IFERROR(((Table5[[#This Row],[kapp_slack_ub]]-Table5[[#This Row],[kapp_slack_lb]])/Table5[[#This Row],[associated enzload]]),0)</f>
        <v>27141.277792879999</v>
      </c>
      <c r="Q1920" s="1" t="str">
        <f>"'"&amp;Table5[[#This Row],[rxn]]&amp;"'"&amp;CHAR(9)&amp;Table5[[#This Row],[kapp + (slack_ub - slack_lb)/enzload]]</f>
        <v>'RXN-FACOAL181_rm_FWD-rt2799_rm'	27141.27779288</v>
      </c>
      <c r="R1920" s="1">
        <f>_xlfn.XLOOKUP(Table5[[#This Row],[rxn]],Table38[name],Table38[flux],0)</f>
        <v>1.8905351003799999E-4</v>
      </c>
      <c r="S1920" s="1">
        <f>_xlfn.XLOOKUP(SUBSTITUTE(Table5[[#This Row],[rxn]],"RXN-","ENZLOAD-"),Table38[name],Table38[flux],0)</f>
        <v>2.6927139999999999E-9</v>
      </c>
      <c r="T1920" s="1" t="b">
        <f>AND(Table5[[#This Row],[ENZLOAD flux in kapp-slack.gms]]=0,Table5[[#This Row],[flux in kapp-slack.gms]]&lt;&gt;0,NOT(Table5[[#This Row],[spont or unknown?]]))</f>
        <v>0</v>
      </c>
      <c r="U1920" s="1" t="b">
        <f>OR(_xlfn.TEXTAFTER(Table5[[#This Row],[rxn]],"-",-1)="SPONT",_xlfn.TEXTAFTER(Table5[[#This Row],[rxn]],"-",-1)="UNKNOWN")</f>
        <v>0</v>
      </c>
      <c r="V1920" s="1">
        <f>_xlfn.XLOOKUP(SUBSTITUTE(Table5[[#This Row],[rxn]],"RXN-","ENZLOAD-"),Table4[rxn],Table4[ub],0)</f>
        <v>0.56651890999999999</v>
      </c>
      <c r="W1920" s="1" t="b">
        <f>AND(Table5[[#This Row],[FVA ENZLOAD flux UB]]=0,Table5[[#This Row],[ENZ not made when it should be?]])</f>
        <v>0</v>
      </c>
    </row>
    <row r="1921" spans="1:23" hidden="1">
      <c r="A1921" s="1"/>
      <c r="B1921" s="1" t="str">
        <f>_xlfn.TEXTBEFORE(Table38[[#This Row],[all fluxes from kapp-slack]]," ",,,,"")</f>
        <v/>
      </c>
      <c r="C1921" s="1">
        <f>_xlfn.NUMBERVALUE(IFERROR(_xlfn.TEXTAFTER(Table38[[#This Row],[all fluxes from kapp-slack]]," ",-1,,,""),""))</f>
        <v>0</v>
      </c>
      <c r="F1921" s="1" t="s">
        <v>9121</v>
      </c>
      <c r="G1921" s="1" t="str">
        <f>_xlfn.TEXTBEFORE(Table5[[#This Row],[rxn     kapp_old        kapp_slack_ub   kapp_slack_lb]]," ")</f>
        <v>RXN-ORNtpa_m_FWD-rt4951</v>
      </c>
      <c r="H1921" s="1">
        <f>_xlfn.NUMBERVALUE(_xlfn.TEXTBEFORE(TRIM(_xlfn.TEXTAFTER(_xlfn.TEXTBEFORE(Table5[[#This Row],[rxn     kapp_old        kapp_slack_ub   kapp_slack_lb]],Table5[[#This Row],[kapp_slack_lb]],-1),Table5[[#This Row],[rxn]]))," "))</f>
        <v>759153.90839679004</v>
      </c>
      <c r="I192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921" s="1">
        <f>_xlfn.NUMBERVALUE(_xlfn.TEXTAFTER(Table5[[#This Row],[rxn     kapp_old        kapp_slack_ub   kapp_slack_lb]]," ",-1))</f>
        <v>0</v>
      </c>
      <c r="K1921" s="1">
        <f>_xlfn.XLOOKUP(SUBSTITUTE(Table5[[#This Row],[rxn]],"RXN-","ENZLOAD-"),ENZLOAD[name],ENZLOAD[flux],0)</f>
        <v>3.3963717579999999E-8</v>
      </c>
      <c r="L1921" s="1" t="str">
        <f>"'"&amp;Table5[[#This Row],[rxn]]&amp;"'"&amp;CHAR(9)&amp;IF(AND(Table5[[#This Row],[kapp_slack_ub]]&lt;&gt;0,Table5[[#This Row],[kapp_old]]&lt;$F$1),$F$1,Table5[[#This Row],[kapp_old]])</f>
        <v>'RXN-ORNtpa_m_FWD-rt4951'	759153.90839679</v>
      </c>
      <c r="M1921" s="1">
        <f>_xlfn.XLOOKUP(Table5[[#This Row],[rxn]],Table3[name],Table3[flux],$F$1)</f>
        <v>7.7713011952045994E-5</v>
      </c>
      <c r="N1921" s="1">
        <f>IFERROR(Table5[[#This Row],[min flux]]/Table5[[#This Row],[associated enzload]],"")</f>
        <v>2288.1185420587872</v>
      </c>
      <c r="O1921" s="1">
        <f>_xlfn.NUMBERVALUE(IF(Table5[[#This Row],[flux/enzload]]="","",ABS($N$1-Table5[[#This Row],[flux/enzload]])))</f>
        <v>1399916315370.8301</v>
      </c>
      <c r="P1921" s="1">
        <f>Table5[[#This Row],[kapp_old]]+IFERROR(((Table5[[#This Row],[kapp_slack_ub]]-Table5[[#This Row],[kapp_slack_lb]])/Table5[[#This Row],[associated enzload]]),0)</f>
        <v>759153.90839679004</v>
      </c>
      <c r="Q1921" s="1" t="str">
        <f>"'"&amp;Table5[[#This Row],[rxn]]&amp;"'"&amp;CHAR(9)&amp;Table5[[#This Row],[kapp + (slack_ub - slack_lb)/enzload]]</f>
        <v>'RXN-ORNtpa_m_FWD-rt4951'	759153.90839679</v>
      </c>
      <c r="R1921" s="1">
        <f>_xlfn.XLOOKUP(Table5[[#This Row],[rxn]],Table38[name],Table38[flux],0)</f>
        <v>2.5528546504122E-2</v>
      </c>
      <c r="S1921" s="1">
        <f>_xlfn.XLOOKUP(SUBSTITUTE(Table5[[#This Row],[rxn]],"RXN-","ENZLOAD-"),Table38[name],Table38[flux],0)</f>
        <v>1.2999661E-8</v>
      </c>
      <c r="T1921" s="1" t="b">
        <f>AND(Table5[[#This Row],[ENZLOAD flux in kapp-slack.gms]]=0,Table5[[#This Row],[flux in kapp-slack.gms]]&lt;&gt;0,NOT(Table5[[#This Row],[spont or unknown?]]))</f>
        <v>0</v>
      </c>
      <c r="U1921" s="1" t="b">
        <f>OR(_xlfn.TEXTAFTER(Table5[[#This Row],[rxn]],"-",-1)="SPONT",_xlfn.TEXTAFTER(Table5[[#This Row],[rxn]],"-",-1)="UNKNOWN")</f>
        <v>0</v>
      </c>
      <c r="V1921" s="1">
        <f>_xlfn.XLOOKUP(SUBSTITUTE(Table5[[#This Row],[rxn]],"RXN-","ENZLOAD-"),Table4[rxn],Table4[ub],0)</f>
        <v>1.15923895</v>
      </c>
      <c r="W1921" s="1" t="b">
        <f>AND(Table5[[#This Row],[FVA ENZLOAD flux UB]]=0,Table5[[#This Row],[ENZ not made when it should be?]])</f>
        <v>0</v>
      </c>
    </row>
    <row r="1922" spans="1:23" hidden="1">
      <c r="A1922" s="1"/>
      <c r="B1922" s="1" t="str">
        <f>_xlfn.TEXTBEFORE(Table38[[#This Row],[all fluxes from kapp-slack]]," ",,,,"")</f>
        <v/>
      </c>
      <c r="C1922" s="1">
        <f>_xlfn.NUMBERVALUE(IFERROR(_xlfn.TEXTAFTER(Table38[[#This Row],[all fluxes from kapp-slack]]," ",-1,,,""),""))</f>
        <v>0</v>
      </c>
      <c r="F1922" s="1" t="s">
        <v>7914</v>
      </c>
      <c r="G1922" s="1" t="str">
        <f>_xlfn.TEXTBEFORE(Table5[[#This Row],[rxn     kapp_old        kapp_slack_ub   kapp_slack_lb]]," ")</f>
        <v>RXN-FACOAL182_rm_FWD-rt2799_rm</v>
      </c>
      <c r="H192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92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922" s="1">
        <f>_xlfn.NUMBERVALUE(_xlfn.TEXTAFTER(Table5[[#This Row],[rxn     kapp_old        kapp_slack_ub   kapp_slack_lb]]," ",-1))</f>
        <v>0</v>
      </c>
      <c r="K1922" s="1">
        <f>_xlfn.XLOOKUP(SUBSTITUTE(Table5[[#This Row],[rxn]],"RXN-","ENZLOAD-"),ENZLOAD[name],ENZLOAD[flux],0)</f>
        <v>9.9231578609999898E-8</v>
      </c>
      <c r="L1922" s="1" t="str">
        <f>"'"&amp;Table5[[#This Row],[rxn]]&amp;"'"&amp;CHAR(9)&amp;IF(AND(Table5[[#This Row],[kapp_slack_ub]]&lt;&gt;0,Table5[[#This Row],[kapp_old]]&lt;$F$1),$F$1,Table5[[#This Row],[kapp_old]])</f>
        <v>'RXN-FACOAL182_rm_FWD-rt2799_rm'	27141.27779288</v>
      </c>
      <c r="M1922" s="1">
        <f>_xlfn.XLOOKUP(Table5[[#This Row],[rxn]],Table3[name],Table3[flux],$F$1)</f>
        <v>2.37038915542279E-4</v>
      </c>
      <c r="N1922" s="1">
        <f>IFERROR(Table5[[#This Row],[min flux]]/Table5[[#This Row],[associated enzload]],"")</f>
        <v>2388.7447812746154</v>
      </c>
      <c r="O1922" s="1">
        <f>_xlfn.NUMBERVALUE(IF(Table5[[#This Row],[flux/enzload]]="","",ABS($N$1-Table5[[#This Row],[flux/enzload]])))</f>
        <v>1399916315270.21</v>
      </c>
      <c r="P1922" s="1">
        <f>Table5[[#This Row],[kapp_old]]+IFERROR(((Table5[[#This Row],[kapp_slack_ub]]-Table5[[#This Row],[kapp_slack_lb]])/Table5[[#This Row],[associated enzload]]),0)</f>
        <v>27141.277792879999</v>
      </c>
      <c r="Q1922" s="1" t="str">
        <f>"'"&amp;Table5[[#This Row],[rxn]]&amp;"'"&amp;CHAR(9)&amp;Table5[[#This Row],[kapp + (slack_ub - slack_lb)/enzload]]</f>
        <v>'RXN-FACOAL182_rm_FWD-rt2799_rm'	27141.27779288</v>
      </c>
      <c r="R1922" s="1">
        <f>_xlfn.XLOOKUP(Table5[[#This Row],[rxn]],Table38[name],Table38[flux],0)</f>
        <v>1.9917962155400001E-4</v>
      </c>
      <c r="S1922" s="1">
        <f>_xlfn.XLOOKUP(SUBSTITUTE(Table5[[#This Row],[rxn]],"RXN-","ENZLOAD-"),Table38[name],Table38[flux],0)</f>
        <v>2.8369420000000001E-9</v>
      </c>
      <c r="T1922" s="1" t="b">
        <f>AND(Table5[[#This Row],[ENZLOAD flux in kapp-slack.gms]]=0,Table5[[#This Row],[flux in kapp-slack.gms]]&lt;&gt;0,NOT(Table5[[#This Row],[spont or unknown?]]))</f>
        <v>0</v>
      </c>
      <c r="U1922" s="1" t="b">
        <f>OR(_xlfn.TEXTAFTER(Table5[[#This Row],[rxn]],"-",-1)="SPONT",_xlfn.TEXTAFTER(Table5[[#This Row],[rxn]],"-",-1)="UNKNOWN")</f>
        <v>0</v>
      </c>
      <c r="V1922" s="1">
        <f>_xlfn.XLOOKUP(SUBSTITUTE(Table5[[#This Row],[rxn]],"RXN-","ENZLOAD-"),Table4[rxn],Table4[ub],0)</f>
        <v>0.56651890999999999</v>
      </c>
      <c r="W1922" s="1" t="b">
        <f>AND(Table5[[#This Row],[FVA ENZLOAD flux UB]]=0,Table5[[#This Row],[ENZ not made when it should be?]])</f>
        <v>0</v>
      </c>
    </row>
    <row r="1923" spans="1:23">
      <c r="A1923" s="1"/>
      <c r="B1923" s="1" t="str">
        <f>_xlfn.TEXTBEFORE(Table38[[#This Row],[all fluxes from kapp-slack]]," ",,,,"")</f>
        <v/>
      </c>
      <c r="C1923" s="1">
        <f>_xlfn.NUMBERVALUE(IFERROR(_xlfn.TEXTAFTER(Table38[[#This Row],[all fluxes from kapp-slack]]," ",-1,,,""),""))</f>
        <v>0</v>
      </c>
      <c r="F1923" s="1" t="s">
        <v>9547</v>
      </c>
      <c r="G1923" s="1" t="str">
        <f>_xlfn.TEXTBEFORE(Table5[[#This Row],[rxn     kapp_old        kapp_slack_ub   kapp_slack_lb]]," ")</f>
        <v>RXN-PYDX5PS_c_FWD-SNZ1SNO1</v>
      </c>
      <c r="H1923" s="1">
        <f>_xlfn.NUMBERVALUE(_xlfn.TEXTBEFORE(TRIM(_xlfn.TEXTAFTER(_xlfn.TEXTBEFORE(Table5[[#This Row],[rxn     kapp_old        kapp_slack_ub   kapp_slack_lb]],Table5[[#This Row],[kapp_slack_lb]],-1),Table5[[#This Row],[rxn]]))," "))</f>
        <v>962.56107204751402</v>
      </c>
      <c r="I192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2.6189419847849001E-2</v>
      </c>
      <c r="J1923" s="1">
        <f>_xlfn.NUMBERVALUE(_xlfn.TEXTAFTER(Table5[[#This Row],[rxn     kapp_old        kapp_slack_ub   kapp_slack_lb]]," ",-1))</f>
        <v>0</v>
      </c>
      <c r="K1923" s="1">
        <f>_xlfn.XLOOKUP(SUBSTITUTE(Table5[[#This Row],[rxn]],"RXN-","ENZLOAD-"),ENZLOAD[name],ENZLOAD[flux],0)</f>
        <v>1.4991024949999999E-8</v>
      </c>
      <c r="L1923" s="1" t="str">
        <f>"'"&amp;Table5[[#This Row],[rxn]]&amp;"'"&amp;CHAR(9)&amp;IF(AND(Table5[[#This Row],[kapp_slack_ub]]&lt;&gt;0,Table5[[#This Row],[kapp_old]]&lt;$F$1),$F$1,Table5[[#This Row],[kapp_old]])</f>
        <v>'RXN-PYDX5PS_c_FWD-SNZ1SNO1'	27141.27779288</v>
      </c>
      <c r="M1923" s="1">
        <f>_xlfn.XLOOKUP(Table5[[#This Row],[rxn]],Table3[name],Table3[flux],$F$1)</f>
        <v>3.7973097492008001E-5</v>
      </c>
      <c r="N1923" s="1">
        <f>IFERROR(Table5[[#This Row],[min flux]]/Table5[[#This Row],[associated enzload]],"")</f>
        <v>2533.0554527566178</v>
      </c>
      <c r="O1923" s="1">
        <f>_xlfn.NUMBERVALUE(IF(Table5[[#This Row],[flux/enzload]]="","",ABS($N$1-Table5[[#This Row],[flux/enzload]])))</f>
        <v>1399916315125.8999</v>
      </c>
      <c r="P1923" s="1">
        <f>Table5[[#This Row],[kapp_old]]+IFERROR(((Table5[[#This Row],[kapp_slack_ub]]-Table5[[#This Row],[kapp_slack_lb]])/Table5[[#This Row],[associated enzload]]),0)</f>
        <v>1747969.1823804195</v>
      </c>
      <c r="Q1923" s="1" t="str">
        <f>"'"&amp;Table5[[#This Row],[rxn]]&amp;"'"&amp;CHAR(9)&amp;Table5[[#This Row],[kapp + (slack_ub - slack_lb)/enzload]]</f>
        <v>'RXN-PYDX5PS_c_FWD-SNZ1SNO1'	1747969.18238042</v>
      </c>
      <c r="R1923" s="1">
        <f>_xlfn.XLOOKUP(Table5[[#This Row],[rxn]],Table38[name],Table38[flux],0)</f>
        <v>6.7747003564999994E-5</v>
      </c>
      <c r="S1923" s="1">
        <f>_xlfn.XLOOKUP(SUBSTITUTE(Table5[[#This Row],[rxn]],"RXN-","ENZLOAD-"),Table38[name],Table38[flux],0)</f>
        <v>0</v>
      </c>
      <c r="T1923" s="1" t="b">
        <f>AND(Table5[[#This Row],[ENZLOAD flux in kapp-slack.gms]]=0,Table5[[#This Row],[flux in kapp-slack.gms]]&lt;&gt;0,NOT(Table5[[#This Row],[spont or unknown?]]))</f>
        <v>1</v>
      </c>
      <c r="U1923" s="1" t="b">
        <f>OR(_xlfn.TEXTAFTER(Table5[[#This Row],[rxn]],"-",-1)="SPONT",_xlfn.TEXTAFTER(Table5[[#This Row],[rxn]],"-",-1)="UNKNOWN")</f>
        <v>0</v>
      </c>
      <c r="V1923" s="1">
        <f>_xlfn.XLOOKUP(SUBSTITUTE(Table5[[#This Row],[rxn]],"RXN-","ENZLOAD-"),Table4[rxn],Table4[ub],0)</f>
        <v>0.72693034999999995</v>
      </c>
      <c r="W1923" s="1" t="b">
        <f>AND(Table5[[#This Row],[FVA ENZLOAD flux UB]]=0,Table5[[#This Row],[ENZ not made when it should be?]])</f>
        <v>0</v>
      </c>
    </row>
    <row r="1924" spans="1:23">
      <c r="A1924" s="1"/>
      <c r="B1924" s="1" t="str">
        <f>_xlfn.TEXTBEFORE(Table38[[#This Row],[all fluxes from kapp-slack]]," ",,,,"")</f>
        <v/>
      </c>
      <c r="C1924" s="1">
        <f>_xlfn.NUMBERVALUE(IFERROR(_xlfn.TEXTAFTER(Table38[[#This Row],[all fluxes from kapp-slack]]," ",-1,,,""),""))</f>
        <v>0</v>
      </c>
      <c r="F1924" s="1" t="s">
        <v>7626</v>
      </c>
      <c r="G1924" s="1" t="str">
        <f>_xlfn.TEXTBEFORE(Table5[[#This Row],[rxn     kapp_old        kapp_slack_ub   kapp_slack_lb]]," ")</f>
        <v>RXN-DHQS_c_FWD-rt3937</v>
      </c>
      <c r="H1924" s="1">
        <f>_xlfn.NUMBERVALUE(_xlfn.TEXTBEFORE(TRIM(_xlfn.TEXTAFTER(_xlfn.TEXTBEFORE(Table5[[#This Row],[rxn     kapp_old        kapp_slack_ub   kapp_slack_lb]],Table5[[#This Row],[kapp_slack_lb]],-1),Table5[[#This Row],[rxn]]))," "))</f>
        <v>30.242128677190699</v>
      </c>
      <c r="I192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14.8684769077894</v>
      </c>
      <c r="J1924" s="1">
        <f>_xlfn.NUMBERVALUE(_xlfn.TEXTAFTER(Table5[[#This Row],[rxn     kapp_old        kapp_slack_ub   kapp_slack_lb]]," ",-1))</f>
        <v>0</v>
      </c>
      <c r="K1924" s="1">
        <f>_xlfn.XLOOKUP(SUBSTITUTE(Table5[[#This Row],[rxn]],"RXN-","ENZLOAD-"),ENZLOAD[name],ENZLOAD[flux],0)</f>
        <v>2.1310096399999899E-8</v>
      </c>
      <c r="L1924" s="1" t="str">
        <f>"'"&amp;Table5[[#This Row],[rxn]]&amp;"'"&amp;CHAR(9)&amp;IF(AND(Table5[[#This Row],[kapp_slack_ub]]&lt;&gt;0,Table5[[#This Row],[kapp_old]]&lt;$F$1),$F$1,Table5[[#This Row],[kapp_old]])</f>
        <v>'RXN-DHQS_c_FWD-rt3937'	27141.27779288</v>
      </c>
      <c r="M1924" s="1">
        <f>_xlfn.XLOOKUP(Table5[[#This Row],[rxn]],Table3[name],Table3[flux],$F$1)</f>
        <v>5.7531169369345001E-5</v>
      </c>
      <c r="N1924" s="1">
        <f>IFERROR(Table5[[#This Row],[min flux]]/Table5[[#This Row],[associated enzload]],"")</f>
        <v>2699.7141772359732</v>
      </c>
      <c r="O1924" s="1">
        <f>_xlfn.NUMBERVALUE(IF(Table5[[#This Row],[flux/enzload]]="","",ABS($N$1-Table5[[#This Row],[flux/enzload]])))</f>
        <v>1399916314959.24</v>
      </c>
      <c r="P1924" s="1">
        <f>Table5[[#This Row],[kapp_old]]+IFERROR(((Table5[[#This Row],[kapp_slack_ub]]-Table5[[#This Row],[kapp_slack_lb]])/Table5[[#This Row],[associated enzload]]),0)</f>
        <v>697719863.54093409</v>
      </c>
      <c r="Q1924" s="1" t="str">
        <f>"'"&amp;Table5[[#This Row],[rxn]]&amp;"'"&amp;CHAR(9)&amp;Table5[[#This Row],[kapp + (slack_ub - slack_lb)/enzload]]</f>
        <v>'RXN-DHQS_c_FWD-rt3937'	697719863.540934</v>
      </c>
      <c r="R1924" s="1">
        <f>_xlfn.XLOOKUP(Table5[[#This Row],[rxn]],Table38[name],Table38[flux],0)</f>
        <v>3.8461896595422998E-2</v>
      </c>
      <c r="S1924" s="1">
        <f>_xlfn.XLOOKUP(SUBSTITUTE(Table5[[#This Row],[rxn]],"RXN-","ENZLOAD-"),Table38[name],Table38[flux],0)</f>
        <v>0</v>
      </c>
      <c r="T1924" s="1" t="b">
        <f>AND(Table5[[#This Row],[ENZLOAD flux in kapp-slack.gms]]=0,Table5[[#This Row],[flux in kapp-slack.gms]]&lt;&gt;0,NOT(Table5[[#This Row],[spont or unknown?]]))</f>
        <v>1</v>
      </c>
      <c r="U1924" s="1" t="b">
        <f>OR(_xlfn.TEXTAFTER(Table5[[#This Row],[rxn]],"-",-1)="SPONT",_xlfn.TEXTAFTER(Table5[[#This Row],[rxn]],"-",-1)="UNKNOWN")</f>
        <v>0</v>
      </c>
      <c r="V1924" s="1">
        <f>_xlfn.XLOOKUP(SUBSTITUTE(Table5[[#This Row],[rxn]],"RXN-","ENZLOAD-"),Table4[rxn],Table4[ub],0)</f>
        <v>0.98383593000000003</v>
      </c>
      <c r="W1924" s="1" t="b">
        <f>AND(Table5[[#This Row],[FVA ENZLOAD flux UB]]=0,Table5[[#This Row],[ENZ not made when it should be?]])</f>
        <v>0</v>
      </c>
    </row>
    <row r="1925" spans="1:23" hidden="1">
      <c r="A1925" s="1"/>
      <c r="B1925" s="1" t="str">
        <f>_xlfn.TEXTBEFORE(Table38[[#This Row],[all fluxes from kapp-slack]]," ",,,,"")</f>
        <v/>
      </c>
      <c r="C1925" s="1">
        <f>_xlfn.NUMBERVALUE(IFERROR(_xlfn.TEXTAFTER(Table38[[#This Row],[all fluxes from kapp-slack]]," ",-1,,,""),""))</f>
        <v>0</v>
      </c>
      <c r="F1925" s="1" t="s">
        <v>8939</v>
      </c>
      <c r="G1925" s="1" t="str">
        <f>_xlfn.TEXTBEFORE(Table5[[#This Row],[rxn     kapp_old        kapp_slack_ub   kapp_slack_lb]]," ")</f>
        <v>RXN-NDPK3_c_FWD-rt7311</v>
      </c>
      <c r="H1925" s="1">
        <f>_xlfn.NUMBERVALUE(_xlfn.TEXTBEFORE(TRIM(_xlfn.TEXTAFTER(_xlfn.TEXTBEFORE(Table5[[#This Row],[rxn     kapp_old        kapp_slack_ub   kapp_slack_lb]],Table5[[#This Row],[kapp_slack_lb]],-1),Table5[[#This Row],[rxn]]))," "))</f>
        <v>17537.201673400799</v>
      </c>
      <c r="I192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925" s="1">
        <f>_xlfn.NUMBERVALUE(_xlfn.TEXTAFTER(Table5[[#This Row],[rxn     kapp_old        kapp_slack_ub   kapp_slack_lb]]," ",-1))</f>
        <v>0</v>
      </c>
      <c r="K1925" s="1">
        <f>_xlfn.XLOOKUP(SUBSTITUTE(Table5[[#This Row],[rxn]],"RXN-","ENZLOAD-"),ENZLOAD[name],ENZLOAD[flux],0)</f>
        <v>2.4784310296160001E-5</v>
      </c>
      <c r="L1925" s="1" t="str">
        <f>"'"&amp;Table5[[#This Row],[rxn]]&amp;"'"&amp;CHAR(9)&amp;IF(AND(Table5[[#This Row],[kapp_slack_ub]]&lt;&gt;0,Table5[[#This Row],[kapp_old]]&lt;$F$1),$F$1,Table5[[#This Row],[kapp_old]])</f>
        <v>'RXN-NDPK3_c_FWD-rt7311'	17537.2016734008</v>
      </c>
      <c r="M1925" s="1">
        <f>_xlfn.XLOOKUP(Table5[[#This Row],[rxn]],Table3[name],Table3[flux],$F$1)</f>
        <v>6.9314442844114102E-2</v>
      </c>
      <c r="N1925" s="1">
        <f>IFERROR(Table5[[#This Row],[min flux]]/Table5[[#This Row],[associated enzload]],"")</f>
        <v>2796.7065460301897</v>
      </c>
      <c r="O1925" s="1">
        <f>_xlfn.NUMBERVALUE(IF(Table5[[#This Row],[flux/enzload]]="","",ABS($N$1-Table5[[#This Row],[flux/enzload]])))</f>
        <v>1399916314862.25</v>
      </c>
      <c r="P1925" s="1">
        <f>Table5[[#This Row],[kapp_old]]+IFERROR(((Table5[[#This Row],[kapp_slack_ub]]-Table5[[#This Row],[kapp_slack_lb]])/Table5[[#This Row],[associated enzload]]),0)</f>
        <v>17537.201673400799</v>
      </c>
      <c r="Q1925" s="1" t="str">
        <f>"'"&amp;Table5[[#This Row],[rxn]]&amp;"'"&amp;CHAR(9)&amp;Table5[[#This Row],[kapp + (slack_ub - slack_lb)/enzload]]</f>
        <v>'RXN-NDPK3_c_FWD-rt7311'	17537.2016734008</v>
      </c>
      <c r="R1925" s="1">
        <f>_xlfn.XLOOKUP(Table5[[#This Row],[rxn]],Table38[name],Table38[flux],0)</f>
        <v>0</v>
      </c>
      <c r="S1925" s="1">
        <f>_xlfn.XLOOKUP(SUBSTITUTE(Table5[[#This Row],[rxn]],"RXN-","ENZLOAD-"),Table38[name],Table38[flux],0)</f>
        <v>0</v>
      </c>
      <c r="T1925" s="1" t="b">
        <f>AND(Table5[[#This Row],[ENZLOAD flux in kapp-slack.gms]]=0,Table5[[#This Row],[flux in kapp-slack.gms]]&lt;&gt;0,NOT(Table5[[#This Row],[spont or unknown?]]))</f>
        <v>0</v>
      </c>
      <c r="U1925" s="1" t="b">
        <f>OR(_xlfn.TEXTAFTER(Table5[[#This Row],[rxn]],"-",-1)="SPONT",_xlfn.TEXTAFTER(Table5[[#This Row],[rxn]],"-",-1)="UNKNOWN")</f>
        <v>0</v>
      </c>
      <c r="V1925" s="1">
        <f>_xlfn.XLOOKUP(SUBSTITUTE(Table5[[#This Row],[rxn]],"RXN-","ENZLOAD-"),Table4[rxn],Table4[ub],0)</f>
        <v>2.5963863900000002</v>
      </c>
      <c r="W1925" s="1" t="b">
        <f>AND(Table5[[#This Row],[FVA ENZLOAD flux UB]]=0,Table5[[#This Row],[ENZ not made when it should be?]])</f>
        <v>0</v>
      </c>
    </row>
    <row r="1926" spans="1:23">
      <c r="A1926" s="1"/>
      <c r="B1926" s="1" t="str">
        <f>_xlfn.TEXTBEFORE(Table38[[#This Row],[all fluxes from kapp-slack]]," ",,,,"")</f>
        <v/>
      </c>
      <c r="C1926" s="1">
        <f>_xlfn.NUMBERVALUE(IFERROR(_xlfn.TEXTAFTER(Table38[[#This Row],[all fluxes from kapp-slack]]," ",-1,,,""),""))</f>
        <v>0</v>
      </c>
      <c r="F1926" s="1" t="s">
        <v>9011</v>
      </c>
      <c r="G1926" s="1" t="str">
        <f>_xlfn.TEXTBEFORE(Table5[[#This Row],[rxn     kapp_old        kapp_slack_ub   kapp_slack_lb]]," ")</f>
        <v>RXN-NNATi_c_FWD-rt2062_c</v>
      </c>
      <c r="H1926" s="1">
        <f>_xlfn.NUMBERVALUE(_xlfn.TEXTBEFORE(TRIM(_xlfn.TEXTAFTER(_xlfn.TEXTBEFORE(Table5[[#This Row],[rxn     kapp_old        kapp_slack_ub   kapp_slack_lb]],Table5[[#This Row],[kapp_slack_lb]],-1),Table5[[#This Row],[rxn]]))," "))</f>
        <v>1097.8894448716401</v>
      </c>
      <c r="I192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2.9832684038118E-2</v>
      </c>
      <c r="J1926" s="1">
        <f>_xlfn.NUMBERVALUE(_xlfn.TEXTAFTER(Table5[[#This Row],[rxn     kapp_old        kapp_slack_ub   kapp_slack_lb]]," ",-1))</f>
        <v>0</v>
      </c>
      <c r="K1926" s="1">
        <f>_xlfn.XLOOKUP(SUBSTITUTE(Table5[[#This Row],[rxn]],"RXN-","ENZLOAD-"),ENZLOAD[name],ENZLOAD[flux],0)</f>
        <v>2.6267009260000002E-8</v>
      </c>
      <c r="L1926" s="1" t="str">
        <f>"'"&amp;Table5[[#This Row],[rxn]]&amp;"'"&amp;CHAR(9)&amp;IF(AND(Table5[[#This Row],[kapp_slack_ub]]&lt;&gt;0,Table5[[#This Row],[kapp_old]]&lt;$F$1),$F$1,Table5[[#This Row],[kapp_old]])</f>
        <v>'RXN-NNATi_c_FWD-rt2062_c'	27141.27779288</v>
      </c>
      <c r="M1926" s="1">
        <f>_xlfn.XLOOKUP(Table5[[#This Row],[rxn]],Table3[name],Table3[flux],$F$1)</f>
        <v>7.5890190039210002E-5</v>
      </c>
      <c r="N1926" s="1">
        <f>IFERROR(Table5[[#This Row],[min flux]]/Table5[[#This Row],[associated enzload]],"")</f>
        <v>2889.1827496622277</v>
      </c>
      <c r="O1926" s="1">
        <f>_xlfn.NUMBERVALUE(IF(Table5[[#This Row],[flux/enzload]]="","",ABS($N$1-Table5[[#This Row],[flux/enzload]])))</f>
        <v>1399916314769.77</v>
      </c>
      <c r="P1926" s="1">
        <f>Table5[[#This Row],[kapp_old]]+IFERROR(((Table5[[#This Row],[kapp_slack_ub]]-Table5[[#This Row],[kapp_slack_lb]])/Table5[[#This Row],[associated enzload]]),0)</f>
        <v>1136845.1586837752</v>
      </c>
      <c r="Q1926" s="1" t="str">
        <f>"'"&amp;Table5[[#This Row],[rxn]]&amp;"'"&amp;CHAR(9)&amp;Table5[[#This Row],[kapp + (slack_ub - slack_lb)/enzload]]</f>
        <v>'RXN-NNATi_c_FWD-rt2062_c'	1136845.15868378</v>
      </c>
      <c r="R1926" s="1">
        <f>_xlfn.XLOOKUP(Table5[[#This Row],[rxn]],Table38[name],Table38[flux],0)</f>
        <v>7.7171428907000001E-5</v>
      </c>
      <c r="S1926" s="1">
        <f>_xlfn.XLOOKUP(SUBSTITUTE(Table5[[#This Row],[rxn]],"RXN-","ENZLOAD-"),Table38[name],Table38[flux],0)</f>
        <v>0</v>
      </c>
      <c r="T1926" s="1" t="b">
        <f>AND(Table5[[#This Row],[ENZLOAD flux in kapp-slack.gms]]=0,Table5[[#This Row],[flux in kapp-slack.gms]]&lt;&gt;0,NOT(Table5[[#This Row],[spont or unknown?]]))</f>
        <v>1</v>
      </c>
      <c r="U1926" s="1" t="b">
        <f>OR(_xlfn.TEXTAFTER(Table5[[#This Row],[rxn]],"-",-1)="SPONT",_xlfn.TEXTAFTER(Table5[[#This Row],[rxn]],"-",-1)="UNKNOWN")</f>
        <v>0</v>
      </c>
      <c r="V1926" s="1">
        <f>_xlfn.XLOOKUP(SUBSTITUTE(Table5[[#This Row],[rxn]],"RXN-","ENZLOAD-"),Table4[rxn],Table4[ub],0)</f>
        <v>1.0885516099999999</v>
      </c>
      <c r="W1926" s="1" t="b">
        <f>AND(Table5[[#This Row],[FVA ENZLOAD flux UB]]=0,Table5[[#This Row],[ENZ not made when it should be?]])</f>
        <v>0</v>
      </c>
    </row>
    <row r="1927" spans="1:23" hidden="1">
      <c r="A1927" s="1"/>
      <c r="B1927" s="1" t="str">
        <f>_xlfn.TEXTBEFORE(Table38[[#This Row],[all fluxes from kapp-slack]]," ",,,,"")</f>
        <v/>
      </c>
      <c r="C1927" s="1">
        <f>_xlfn.NUMBERVALUE(IFERROR(_xlfn.TEXTAFTER(Table38[[#This Row],[all fluxes from kapp-slack]]," ",-1,,,""),""))</f>
        <v>0</v>
      </c>
      <c r="F1927" s="1" t="s">
        <v>6476</v>
      </c>
      <c r="G1927" s="1" t="str">
        <f>_xlfn.TEXTBEFORE(Table5[[#This Row],[rxn     kapp_old        kapp_slack_ub   kapp_slack_lb]]," ")</f>
        <v>RXN-3OACR260_rm_FWD-rt8327</v>
      </c>
      <c r="H1927" s="1">
        <f>_xlfn.NUMBERVALUE(_xlfn.TEXTBEFORE(TRIM(_xlfn.TEXTAFTER(_xlfn.TEXTBEFORE(Table5[[#This Row],[rxn     kapp_old        kapp_slack_ub   kapp_slack_lb]],Table5[[#This Row],[kapp_slack_lb]],-1),Table5[[#This Row],[rxn]]))," "))</f>
        <v>19567.402771591798</v>
      </c>
      <c r="I192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927" s="1">
        <f>_xlfn.NUMBERVALUE(_xlfn.TEXTAFTER(Table5[[#This Row],[rxn     kapp_old        kapp_slack_ub   kapp_slack_lb]]," ",-1))</f>
        <v>0</v>
      </c>
      <c r="K1927" s="1">
        <f>_xlfn.XLOOKUP(SUBSTITUTE(Table5[[#This Row],[rxn]],"RXN-","ENZLOAD-"),ENZLOAD[name],ENZLOAD[flux],0)</f>
        <v>5.2344969027999995E-7</v>
      </c>
      <c r="L1927" s="1" t="str">
        <f>"'"&amp;Table5[[#This Row],[rxn]]&amp;"'"&amp;CHAR(9)&amp;IF(AND(Table5[[#This Row],[kapp_slack_ub]]&lt;&gt;0,Table5[[#This Row],[kapp_old]]&lt;$F$1),$F$1,Table5[[#This Row],[kapp_old]])</f>
        <v>'RXN-3OACR260_rm_FWD-rt8327'	19567.4027715918</v>
      </c>
      <c r="M1927" s="1">
        <f>_xlfn.XLOOKUP(Table5[[#This Row],[rxn]],Table3[name],Table3[flux],$F$1)</f>
        <v>1.53254384749546E-3</v>
      </c>
      <c r="N1927" s="1">
        <f>IFERROR(Table5[[#This Row],[min flux]]/Table5[[#This Row],[associated enzload]],"")</f>
        <v>2927.7767776988894</v>
      </c>
      <c r="O1927" s="1">
        <f>_xlfn.NUMBERVALUE(IF(Table5[[#This Row],[flux/enzload]]="","",ABS($N$1-Table5[[#This Row],[flux/enzload]])))</f>
        <v>1399916314731.1799</v>
      </c>
      <c r="P1927" s="1">
        <f>Table5[[#This Row],[kapp_old]]+IFERROR(((Table5[[#This Row],[kapp_slack_ub]]-Table5[[#This Row],[kapp_slack_lb]])/Table5[[#This Row],[associated enzload]]),0)</f>
        <v>19567.402771591798</v>
      </c>
      <c r="Q1927" s="1" t="str">
        <f>"'"&amp;Table5[[#This Row],[rxn]]&amp;"'"&amp;CHAR(9)&amp;Table5[[#This Row],[kapp + (slack_ub - slack_lb)/enzload]]</f>
        <v>'RXN-3OACR260_rm_FWD-rt8327'	19567.4027715918</v>
      </c>
      <c r="R1927" s="1">
        <f>_xlfn.XLOOKUP(Table5[[#This Row],[rxn]],Table38[name],Table38[flux],0)</f>
        <v>1.5590681484849999E-3</v>
      </c>
      <c r="S1927" s="1">
        <f>_xlfn.XLOOKUP(SUBSTITUTE(Table5[[#This Row],[rxn]],"RXN-","ENZLOAD-"),Table38[name],Table38[flux],0)</f>
        <v>3.0801205000000001E-8</v>
      </c>
      <c r="T1927" s="1" t="b">
        <f>AND(Table5[[#This Row],[ENZLOAD flux in kapp-slack.gms]]=0,Table5[[#This Row],[flux in kapp-slack.gms]]&lt;&gt;0,NOT(Table5[[#This Row],[spont or unknown?]]))</f>
        <v>0</v>
      </c>
      <c r="U1927" s="1" t="b">
        <f>OR(_xlfn.TEXTAFTER(Table5[[#This Row],[rxn]],"-",-1)="SPONT",_xlfn.TEXTAFTER(Table5[[#This Row],[rxn]],"-",-1)="UNKNOWN")</f>
        <v>0</v>
      </c>
      <c r="V1927" s="1">
        <f>_xlfn.XLOOKUP(SUBSTITUTE(Table5[[#This Row],[rxn]],"RXN-","ENZLOAD-"),Table4[rxn],Table4[ub],0)</f>
        <v>1.1384178599999999</v>
      </c>
      <c r="W1927" s="1" t="b">
        <f>AND(Table5[[#This Row],[FVA ENZLOAD flux UB]]=0,Table5[[#This Row],[ENZ not made when it should be?]])</f>
        <v>0</v>
      </c>
    </row>
    <row r="1928" spans="1:23">
      <c r="A1928" s="1"/>
      <c r="B1928" s="1" t="str">
        <f>_xlfn.TEXTBEFORE(Table38[[#This Row],[all fluxes from kapp-slack]]," ",,,,"")</f>
        <v/>
      </c>
      <c r="C1928" s="1">
        <f>_xlfn.NUMBERVALUE(IFERROR(_xlfn.TEXTAFTER(Table38[[#This Row],[all fluxes from kapp-slack]]," ",-1,,,""),""))</f>
        <v>0</v>
      </c>
      <c r="F1928" s="1" t="s">
        <v>8808</v>
      </c>
      <c r="G1928" s="1" t="str">
        <f>_xlfn.TEXTBEFORE(Table5[[#This Row],[rxn     kapp_old        kapp_slack_ub   kapp_slack_lb]]," ")</f>
        <v>RXN-METS_c_FWD-rt1457</v>
      </c>
      <c r="H1928" s="1">
        <f>_xlfn.NUMBERVALUE(_xlfn.TEXTBEFORE(TRIM(_xlfn.TEXTAFTER(_xlfn.TEXTBEFORE(Table5[[#This Row],[rxn     kapp_old        kapp_slack_ub   kapp_slack_lb]],Table5[[#This Row],[kapp_slack_lb]],-1),Table5[[#This Row],[rxn]]))," "))</f>
        <v>1219.2589858199699</v>
      </c>
      <c r="I192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37.280840025291802</v>
      </c>
      <c r="J1928" s="1">
        <f>_xlfn.NUMBERVALUE(_xlfn.TEXTAFTER(Table5[[#This Row],[rxn     kapp_old        kapp_slack_ub   kapp_slack_lb]]," ",-1))</f>
        <v>0</v>
      </c>
      <c r="K1928" s="1">
        <f>_xlfn.XLOOKUP(SUBSTITUTE(Table5[[#This Row],[rxn]],"RXN-","ENZLOAD-"),ENZLOAD[name],ENZLOAD[flux],0)</f>
        <v>2.6740774858559899E-5</v>
      </c>
      <c r="L1928" s="1" t="str">
        <f>"'"&amp;Table5[[#This Row],[rxn]]&amp;"'"&amp;CHAR(9)&amp;IF(AND(Table5[[#This Row],[kapp_slack_ub]]&lt;&gt;0,Table5[[#This Row],[kapp_old]]&lt;$F$1),$F$1,Table5[[#This Row],[kapp_old]])</f>
        <v>'RXN-METS_c_FWD-rt1457'	27141.27779288</v>
      </c>
      <c r="M1928" s="1">
        <f>_xlfn.XLOOKUP(Table5[[#This Row],[rxn]],Table3[name],Table3[flux],$F$1)</f>
        <v>8.5799815879179106E-2</v>
      </c>
      <c r="N1928" s="1">
        <f>IFERROR(Table5[[#This Row],[min flux]]/Table5[[#This Row],[associated enzload]],"")</f>
        <v>3208.5762784736216</v>
      </c>
      <c r="O1928" s="1">
        <f>_xlfn.NUMBERVALUE(IF(Table5[[#This Row],[flux/enzload]]="","",ABS($N$1-Table5[[#This Row],[flux/enzload]])))</f>
        <v>1399916314450.3799</v>
      </c>
      <c r="P1928" s="1">
        <f>Table5[[#This Row],[kapp_old]]+IFERROR(((Table5[[#This Row],[kapp_slack_ub]]-Table5[[#This Row],[kapp_slack_lb]])/Table5[[#This Row],[associated enzload]]),0)</f>
        <v>1395376.3177278168</v>
      </c>
      <c r="Q1928" s="1" t="str">
        <f>"'"&amp;Table5[[#This Row],[rxn]]&amp;"'"&amp;CHAR(9)&amp;Table5[[#This Row],[kapp + (slack_ub - slack_lb)/enzload]]</f>
        <v>'RXN-METS_c_FWD-rt1457'	1395376.31772782</v>
      </c>
      <c r="R1928" s="1">
        <f>_xlfn.XLOOKUP(Table5[[#This Row],[rxn]],Table38[name],Table38[flux],0)</f>
        <v>9.6438379192160001E-2</v>
      </c>
      <c r="S1928" s="1">
        <f>_xlfn.XLOOKUP(SUBSTITUTE(Table5[[#This Row],[rxn]],"RXN-","ENZLOAD-"),Table38[name],Table38[flux],0)</f>
        <v>0</v>
      </c>
      <c r="T1928" s="1" t="b">
        <f>AND(Table5[[#This Row],[ENZLOAD flux in kapp-slack.gms]]=0,Table5[[#This Row],[flux in kapp-slack.gms]]&lt;&gt;0,NOT(Table5[[#This Row],[spont or unknown?]]))</f>
        <v>1</v>
      </c>
      <c r="U1928" s="1" t="b">
        <f>OR(_xlfn.TEXTAFTER(Table5[[#This Row],[rxn]],"-",-1)="SPONT",_xlfn.TEXTAFTER(Table5[[#This Row],[rxn]],"-",-1)="UNKNOWN")</f>
        <v>0</v>
      </c>
      <c r="V1928" s="1">
        <f>_xlfn.XLOOKUP(SUBSTITUTE(Table5[[#This Row],[rxn]],"RXN-","ENZLOAD-"),Table4[rxn],Table4[ub],0)</f>
        <v>0.49784057999999998</v>
      </c>
      <c r="W1928" s="1" t="b">
        <f>AND(Table5[[#This Row],[FVA ENZLOAD flux UB]]=0,Table5[[#This Row],[ENZ not made when it should be?]])</f>
        <v>0</v>
      </c>
    </row>
    <row r="1929" spans="1:23" hidden="1">
      <c r="A1929" s="1"/>
      <c r="B1929" s="1" t="str">
        <f>_xlfn.TEXTBEFORE(Table38[[#This Row],[all fluxes from kapp-slack]]," ",,,,"")</f>
        <v/>
      </c>
      <c r="C1929" s="1">
        <f>_xlfn.NUMBERVALUE(IFERROR(_xlfn.TEXTAFTER(Table38[[#This Row],[all fluxes from kapp-slack]]," ",-1,,,""),""))</f>
        <v>0</v>
      </c>
      <c r="F1929" s="1" t="s">
        <v>9806</v>
      </c>
      <c r="G1929" s="1" t="str">
        <f>_xlfn.TEXTBEFORE(Table5[[#This Row],[rxn     kapp_old        kapp_slack_ub   kapp_slack_lb]]," ")</f>
        <v>RXN-TMDS_c_FWD-rt2477</v>
      </c>
      <c r="H1929" s="1">
        <f>_xlfn.NUMBERVALUE(_xlfn.TEXTBEFORE(TRIM(_xlfn.TEXTAFTER(_xlfn.TEXTBEFORE(Table5[[#This Row],[rxn     kapp_old        kapp_slack_ub   kapp_slack_lb]],Table5[[#This Row],[kapp_slack_lb]],-1),Table5[[#This Row],[rxn]]))," "))</f>
        <v>1278.1881250490801</v>
      </c>
      <c r="I192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929" s="1">
        <f>_xlfn.NUMBERVALUE(_xlfn.TEXTAFTER(Table5[[#This Row],[rxn     kapp_old        kapp_slack_ub   kapp_slack_lb]]," ",-1))</f>
        <v>0</v>
      </c>
      <c r="K1929" s="1">
        <f>_xlfn.XLOOKUP(SUBSTITUTE(Table5[[#This Row],[rxn]],"RXN-","ENZLOAD-"),ENZLOAD[name],ENZLOAD[flux],0)</f>
        <v>8.0004610449000001E-7</v>
      </c>
      <c r="L1929" s="1" t="str">
        <f>"'"&amp;Table5[[#This Row],[rxn]]&amp;"'"&amp;CHAR(9)&amp;IF(AND(Table5[[#This Row],[kapp_slack_ub]]&lt;&gt;0,Table5[[#This Row],[kapp_old]]&lt;$F$1),$F$1,Table5[[#This Row],[kapp_old]])</f>
        <v>'RXN-TMDS_c_FWD-rt2477'	1278.18812504908</v>
      </c>
      <c r="M1929" s="1">
        <f>_xlfn.XLOOKUP(Table5[[#This Row],[rxn]],Table3[name],Table3[flux],$F$1)</f>
        <v>2.6910774480286802E-3</v>
      </c>
      <c r="N1929" s="1">
        <f>IFERROR(Table5[[#This Row],[min flux]]/Table5[[#This Row],[associated enzload]],"")</f>
        <v>3363.65296065549</v>
      </c>
      <c r="O1929" s="1">
        <f>_xlfn.NUMBERVALUE(IF(Table5[[#This Row],[flux/enzload]]="","",ABS($N$1-Table5[[#This Row],[flux/enzload]])))</f>
        <v>1399916314295.3</v>
      </c>
      <c r="P1929" s="1">
        <f>Table5[[#This Row],[kapp_old]]+IFERROR(((Table5[[#This Row],[kapp_slack_ub]]-Table5[[#This Row],[kapp_slack_lb]])/Table5[[#This Row],[associated enzload]]),0)</f>
        <v>1278.1881250490801</v>
      </c>
      <c r="Q1929" s="1" t="str">
        <f>"'"&amp;Table5[[#This Row],[rxn]]&amp;"'"&amp;CHAR(9)&amp;Table5[[#This Row],[kapp + (slack_ub - slack_lb)/enzload]]</f>
        <v>'RXN-TMDS_c_FWD-rt2477'	1278.18812504908</v>
      </c>
      <c r="R1929" s="1">
        <f>_xlfn.XLOOKUP(Table5[[#This Row],[rxn]],Table38[name],Table38[flux],0)</f>
        <v>0</v>
      </c>
      <c r="S1929" s="1">
        <f>_xlfn.XLOOKUP(SUBSTITUTE(Table5[[#This Row],[rxn]],"RXN-","ENZLOAD-"),Table38[name],Table38[flux],0)</f>
        <v>0</v>
      </c>
      <c r="T1929" s="1" t="b">
        <f>AND(Table5[[#This Row],[ENZLOAD flux in kapp-slack.gms]]=0,Table5[[#This Row],[flux in kapp-slack.gms]]&lt;&gt;0,NOT(Table5[[#This Row],[spont or unknown?]]))</f>
        <v>0</v>
      </c>
      <c r="U1929" s="1" t="b">
        <f>OR(_xlfn.TEXTAFTER(Table5[[#This Row],[rxn]],"-",-1)="SPONT",_xlfn.TEXTAFTER(Table5[[#This Row],[rxn]],"-",-1)="UNKNOWN")</f>
        <v>0</v>
      </c>
      <c r="V1929" s="1">
        <f>_xlfn.XLOOKUP(SUBSTITUTE(Table5[[#This Row],[rxn]],"RXN-","ENZLOAD-"),Table4[rxn],Table4[ub],0)</f>
        <v>1.1696465199999999</v>
      </c>
      <c r="W1929" s="1" t="b">
        <f>AND(Table5[[#This Row],[FVA ENZLOAD flux UB]]=0,Table5[[#This Row],[ENZ not made when it should be?]])</f>
        <v>0</v>
      </c>
    </row>
    <row r="1930" spans="1:23">
      <c r="A1930" s="1"/>
      <c r="B1930" s="1" t="str">
        <f>_xlfn.TEXTBEFORE(Table38[[#This Row],[all fluxes from kapp-slack]]," ",,,,"")</f>
        <v/>
      </c>
      <c r="C1930" s="1">
        <f>_xlfn.NUMBERVALUE(IFERROR(_xlfn.TEXTAFTER(Table38[[#This Row],[all fluxes from kapp-slack]]," ",-1,,,""),""))</f>
        <v>0</v>
      </c>
      <c r="F1930" s="1" t="s">
        <v>6993</v>
      </c>
      <c r="G1930" s="1" t="str">
        <f>_xlfn.TEXTBEFORE(Table5[[#This Row],[rxn     kapp_old        kapp_slack_ub   kapp_slack_lb]]," ")</f>
        <v>RXN-AHSERL2_c_FWD-rt8250</v>
      </c>
      <c r="H1930" s="1">
        <f>_xlfn.NUMBERVALUE(_xlfn.TEXTBEFORE(TRIM(_xlfn.TEXTAFTER(_xlfn.TEXTBEFORE(Table5[[#This Row],[rxn     kapp_old        kapp_slack_ub   kapp_slack_lb]],Table5[[#This Row],[kapp_slack_lb]],-1),Table5[[#This Row],[rxn]]))," "))</f>
        <v>813.18705444928401</v>
      </c>
      <c r="I193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5.1260715223940299</v>
      </c>
      <c r="J1930" s="1">
        <f>_xlfn.NUMBERVALUE(_xlfn.TEXTAFTER(Table5[[#This Row],[rxn     kapp_old        kapp_slack_ub   kapp_slack_lb]]," ",-1))</f>
        <v>0</v>
      </c>
      <c r="K1930" s="1">
        <f>_xlfn.XLOOKUP(SUBSTITUTE(Table5[[#This Row],[rxn]],"RXN-","ENZLOAD-"),ENZLOAD[name],ENZLOAD[flux],0)</f>
        <v>2.506548787E-8</v>
      </c>
      <c r="L1930" s="1" t="str">
        <f>"'"&amp;Table5[[#This Row],[rxn]]&amp;"'"&amp;CHAR(9)&amp;IF(AND(Table5[[#This Row],[kapp_slack_ub]]&lt;&gt;0,Table5[[#This Row],[kapp_old]]&lt;$F$1),$F$1,Table5[[#This Row],[kapp_old]])</f>
        <v>'RXN-AHSERL2_c_FWD-rt8250'	27141.27779288</v>
      </c>
      <c r="M1930" s="1">
        <f>_xlfn.XLOOKUP(Table5[[#This Row],[rxn]],Table3[name],Table3[flux],$F$1)</f>
        <v>9.1394060167705006E-5</v>
      </c>
      <c r="N1930" s="1">
        <f>IFERROR(Table5[[#This Row],[min flux]]/Table5[[#This Row],[associated enzload]],"")</f>
        <v>3646.2111027605943</v>
      </c>
      <c r="O1930" s="1">
        <f>_xlfn.NUMBERVALUE(IF(Table5[[#This Row],[flux/enzload]]="","",ABS($N$1-Table5[[#This Row],[flux/enzload]])))</f>
        <v>1399916314012.74</v>
      </c>
      <c r="P1930" s="1">
        <f>Table5[[#This Row],[kapp_old]]+IFERROR(((Table5[[#This Row],[kapp_slack_ub]]-Table5[[#This Row],[kapp_slack_lb]])/Table5[[#This Row],[associated enzload]]),0)</f>
        <v>204507964.57305419</v>
      </c>
      <c r="Q1930" s="1" t="str">
        <f>"'"&amp;Table5[[#This Row],[rxn]]&amp;"'"&amp;CHAR(9)&amp;Table5[[#This Row],[kapp + (slack_ub - slack_lb)/enzload]]</f>
        <v>'RXN-AHSERL2_c_FWD-rt8250'	204507964.573054</v>
      </c>
      <c r="R1930" s="1">
        <f>_xlfn.XLOOKUP(Table5[[#This Row],[rxn]],Table38[name],Table38[flux],0)</f>
        <v>1.3260163368298E-2</v>
      </c>
      <c r="S1930" s="1">
        <f>_xlfn.XLOOKUP(SUBSTITUTE(Table5[[#This Row],[rxn]],"RXN-","ENZLOAD-"),Table38[name],Table38[flux],0)</f>
        <v>0</v>
      </c>
      <c r="T1930" s="1" t="b">
        <f>AND(Table5[[#This Row],[ENZLOAD flux in kapp-slack.gms]]=0,Table5[[#This Row],[flux in kapp-slack.gms]]&lt;&gt;0,NOT(Table5[[#This Row],[spont or unknown?]]))</f>
        <v>1</v>
      </c>
      <c r="U1930" s="1" t="b">
        <f>OR(_xlfn.TEXTAFTER(Table5[[#This Row],[rxn]],"-",-1)="SPONT",_xlfn.TEXTAFTER(Table5[[#This Row],[rxn]],"-",-1)="UNKNOWN")</f>
        <v>0</v>
      </c>
      <c r="V1930" s="1">
        <f>_xlfn.XLOOKUP(SUBSTITUTE(Table5[[#This Row],[rxn]],"RXN-","ENZLOAD-"),Table4[rxn],Table4[ub],0)</f>
        <v>0.91358947000000001</v>
      </c>
      <c r="W1930" s="1" t="b">
        <f>AND(Table5[[#This Row],[FVA ENZLOAD flux UB]]=0,Table5[[#This Row],[ENZ not made when it should be?]])</f>
        <v>0</v>
      </c>
    </row>
    <row r="1931" spans="1:23">
      <c r="A1931" s="1"/>
      <c r="B1931" s="1" t="str">
        <f>_xlfn.TEXTBEFORE(Table38[[#This Row],[all fluxes from kapp-slack]]," ",,,,"")</f>
        <v/>
      </c>
      <c r="C1931" s="1">
        <f>_xlfn.NUMBERVALUE(IFERROR(_xlfn.TEXTAFTER(Table38[[#This Row],[all fluxes from kapp-slack]]," ",-1,,,""),""))</f>
        <v>0</v>
      </c>
      <c r="F1931" s="1" t="s">
        <v>9520</v>
      </c>
      <c r="G1931" s="1" t="str">
        <f>_xlfn.TEXTBEFORE(Table5[[#This Row],[rxn     kapp_old        kapp_slack_ub   kapp_slack_lb]]," ")</f>
        <v>RXN-PTPAT_c_FWD-rt6481</v>
      </c>
      <c r="H1931" s="1">
        <f>_xlfn.NUMBERVALUE(_xlfn.TEXTBEFORE(TRIM(_xlfn.TEXTAFTER(_xlfn.TEXTBEFORE(Table5[[#This Row],[rxn     kapp_old        kapp_slack_ub   kapp_slack_lb]],Table5[[#This Row],[kapp_slack_lb]],-1),Table5[[#This Row],[rxn]]))," "))</f>
        <v>1524.6858321969901</v>
      </c>
      <c r="I193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1.4916327002231E-2</v>
      </c>
      <c r="J1931" s="1">
        <f>_xlfn.NUMBERVALUE(_xlfn.TEXTAFTER(Table5[[#This Row],[rxn     kapp_old        kapp_slack_ub   kapp_slack_lb]]," ",-1))</f>
        <v>0</v>
      </c>
      <c r="K1931" s="1">
        <f>_xlfn.XLOOKUP(SUBSTITUTE(Table5[[#This Row],[rxn]],"RXN-","ENZLOAD-"),ENZLOAD[name],ENZLOAD[flux],0)</f>
        <v>9.4531630899999996E-9</v>
      </c>
      <c r="L1931" s="1" t="str">
        <f>"'"&amp;Table5[[#This Row],[rxn]]&amp;"'"&amp;CHAR(9)&amp;IF(AND(Table5[[#This Row],[kapp_slack_ub]]&lt;&gt;0,Table5[[#This Row],[kapp_old]]&lt;$F$1),$F$1,Table5[[#This Row],[kapp_old]])</f>
        <v>'RXN-PTPAT_c_FWD-rt6481'	27141.27779288</v>
      </c>
      <c r="M1931" s="1">
        <f>_xlfn.XLOOKUP(Table5[[#This Row],[rxn]],Table3[name],Table3[flux],$F$1)</f>
        <v>3.7929220612553998E-5</v>
      </c>
      <c r="N1931" s="1">
        <f>IFERROR(Table5[[#This Row],[min flux]]/Table5[[#This Row],[associated enzload]],"")</f>
        <v>4012.3311373605002</v>
      </c>
      <c r="O1931" s="1">
        <f>_xlfn.NUMBERVALUE(IF(Table5[[#This Row],[flux/enzload]]="","",ABS($N$1-Table5[[#This Row],[flux/enzload]])))</f>
        <v>1399916313646.6201</v>
      </c>
      <c r="P1931" s="1">
        <f>Table5[[#This Row],[kapp_old]]+IFERROR(((Table5[[#This Row],[kapp_slack_ub]]-Table5[[#This Row],[kapp_slack_lb]])/Table5[[#This Row],[associated enzload]]),0)</f>
        <v>1579443.8288976746</v>
      </c>
      <c r="Q1931" s="1" t="str">
        <f>"'"&amp;Table5[[#This Row],[rxn]]&amp;"'"&amp;CHAR(9)&amp;Table5[[#This Row],[kapp + (slack_ub - slack_lb)/enzload]]</f>
        <v>'RXN-PTPAT_c_FWD-rt6481'	1579443.82889767</v>
      </c>
      <c r="R1931" s="1">
        <f>_xlfn.XLOOKUP(Table5[[#This Row],[rxn]],Table38[name],Table38[flux],0)</f>
        <v>3.8585675608000003E-5</v>
      </c>
      <c r="S1931" s="1">
        <f>_xlfn.XLOOKUP(SUBSTITUTE(Table5[[#This Row],[rxn]],"RXN-","ENZLOAD-"),Table38[name],Table38[flux],0)</f>
        <v>0</v>
      </c>
      <c r="T1931" s="1" t="b">
        <f>AND(Table5[[#This Row],[ENZLOAD flux in kapp-slack.gms]]=0,Table5[[#This Row],[flux in kapp-slack.gms]]&lt;&gt;0,NOT(Table5[[#This Row],[spont or unknown?]]))</f>
        <v>1</v>
      </c>
      <c r="U1931" s="1" t="b">
        <f>OR(_xlfn.TEXTAFTER(Table5[[#This Row],[rxn]],"-",-1)="SPONT",_xlfn.TEXTAFTER(Table5[[#This Row],[rxn]],"-",-1)="UNKNOWN")</f>
        <v>0</v>
      </c>
      <c r="V1931" s="1">
        <f>_xlfn.XLOOKUP(SUBSTITUTE(Table5[[#This Row],[rxn]],"RXN-","ENZLOAD-"),Table4[rxn],Table4[ub],0)</f>
        <v>1.0910745500000001</v>
      </c>
      <c r="W1931" s="1" t="b">
        <f>AND(Table5[[#This Row],[FVA ENZLOAD flux UB]]=0,Table5[[#This Row],[ENZ not made when it should be?]])</f>
        <v>0</v>
      </c>
    </row>
    <row r="1932" spans="1:23" hidden="1">
      <c r="A1932" s="1"/>
      <c r="B1932" s="1" t="str">
        <f>_xlfn.TEXTBEFORE(Table38[[#This Row],[all fluxes from kapp-slack]]," ",,,,"")</f>
        <v/>
      </c>
      <c r="C1932" s="1">
        <f>_xlfn.NUMBERVALUE(IFERROR(_xlfn.TEXTAFTER(Table38[[#This Row],[all fluxes from kapp-slack]]," ",-1,,,""),""))</f>
        <v>0</v>
      </c>
      <c r="F1932" s="1" t="s">
        <v>7798</v>
      </c>
      <c r="G1932" s="1" t="str">
        <f>_xlfn.TEXTBEFORE(Table5[[#This Row],[rxn     kapp_old        kapp_slack_ub   kapp_slack_lb]]," ")</f>
        <v>RXN-ECOAR260_rm_FWD-rt7873</v>
      </c>
      <c r="H1932" s="1">
        <f>_xlfn.NUMBERVALUE(_xlfn.TEXTBEFORE(TRIM(_xlfn.TEXTAFTER(_xlfn.TEXTBEFORE(Table5[[#This Row],[rxn     kapp_old        kapp_slack_ub   kapp_slack_lb]],Table5[[#This Row],[kapp_slack_lb]],-1),Table5[[#This Row],[rxn]]))," "))</f>
        <v>27121.898080948598</v>
      </c>
      <c r="I193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932" s="1">
        <f>_xlfn.NUMBERVALUE(_xlfn.TEXTAFTER(Table5[[#This Row],[rxn     kapp_old        kapp_slack_ub   kapp_slack_lb]]," ",-1))</f>
        <v>0</v>
      </c>
      <c r="K1932" s="1">
        <f>_xlfn.XLOOKUP(SUBSTITUTE(Table5[[#This Row],[rxn]],"RXN-","ENZLOAD-"),ENZLOAD[name],ENZLOAD[flux],0)</f>
        <v>3.7764875046E-7</v>
      </c>
      <c r="L1932" s="1" t="str">
        <f>"'"&amp;Table5[[#This Row],[rxn]]&amp;"'"&amp;CHAR(9)&amp;IF(AND(Table5[[#This Row],[kapp_slack_ub]]&lt;&gt;0,Table5[[#This Row],[kapp_old]]&lt;$F$1),$F$1,Table5[[#This Row],[kapp_old]])</f>
        <v>'RXN-ECOAR260_rm_FWD-rt7873'	27121.8980809486</v>
      </c>
      <c r="M1932" s="1">
        <f>_xlfn.XLOOKUP(Table5[[#This Row],[rxn]],Table3[name],Table3[flux],$F$1)</f>
        <v>1.53254384749546E-3</v>
      </c>
      <c r="N1932" s="1">
        <f>IFERROR(Table5[[#This Row],[min flux]]/Table5[[#This Row],[associated enzload]],"")</f>
        <v>4058.1197359417315</v>
      </c>
      <c r="O1932" s="1">
        <f>_xlfn.NUMBERVALUE(IF(Table5[[#This Row],[flux/enzload]]="","",ABS($N$1-Table5[[#This Row],[flux/enzload]])))</f>
        <v>1399916313600.8301</v>
      </c>
      <c r="P1932" s="1">
        <f>Table5[[#This Row],[kapp_old]]+IFERROR(((Table5[[#This Row],[kapp_slack_ub]]-Table5[[#This Row],[kapp_slack_lb]])/Table5[[#This Row],[associated enzload]]),0)</f>
        <v>27121.898080948598</v>
      </c>
      <c r="Q1932" s="1" t="str">
        <f>"'"&amp;Table5[[#This Row],[rxn]]&amp;"'"&amp;CHAR(9)&amp;Table5[[#This Row],[kapp + (slack_ub - slack_lb)/enzload]]</f>
        <v>'RXN-ECOAR260_rm_FWD-rt7873'	27121.8980809486</v>
      </c>
      <c r="R1932" s="1">
        <f>_xlfn.XLOOKUP(Table5[[#This Row],[rxn]],Table38[name],Table38[flux],0)</f>
        <v>1.5590681484849999E-3</v>
      </c>
      <c r="S1932" s="1">
        <f>_xlfn.XLOOKUP(SUBSTITUTE(Table5[[#This Row],[rxn]],"RXN-","ENZLOAD-"),Table38[name],Table38[flux],0)</f>
        <v>2.222188E-8</v>
      </c>
      <c r="T1932" s="1" t="b">
        <f>AND(Table5[[#This Row],[ENZLOAD flux in kapp-slack.gms]]=0,Table5[[#This Row],[flux in kapp-slack.gms]]&lt;&gt;0,NOT(Table5[[#This Row],[spont or unknown?]]))</f>
        <v>0</v>
      </c>
      <c r="U1932" s="1" t="b">
        <f>OR(_xlfn.TEXTAFTER(Table5[[#This Row],[rxn]],"-",-1)="SPONT",_xlfn.TEXTAFTER(Table5[[#This Row],[rxn]],"-",-1)="UNKNOWN")</f>
        <v>0</v>
      </c>
      <c r="V1932" s="1">
        <f>_xlfn.XLOOKUP(SUBSTITUTE(Table5[[#This Row],[rxn]],"RXN-","ENZLOAD-"),Table4[rxn],Table4[ub],0)</f>
        <v>1.17193715</v>
      </c>
      <c r="W1932" s="1" t="b">
        <f>AND(Table5[[#This Row],[FVA ENZLOAD flux UB]]=0,Table5[[#This Row],[ENZ not made when it should be?]])</f>
        <v>0</v>
      </c>
    </row>
    <row r="1933" spans="1:23" hidden="1">
      <c r="A1933" s="1"/>
      <c r="B1933" s="1" t="str">
        <f>_xlfn.TEXTBEFORE(Table38[[#This Row],[all fluxes from kapp-slack]]," ",,,,"")</f>
        <v/>
      </c>
      <c r="C1933" s="1">
        <f>_xlfn.NUMBERVALUE(IFERROR(_xlfn.TEXTAFTER(Table38[[#This Row],[all fluxes from kapp-slack]]," ",-1,,,""),""))</f>
        <v>0</v>
      </c>
      <c r="F1933" s="1" t="s">
        <v>6420</v>
      </c>
      <c r="G1933" s="1" t="str">
        <f>_xlfn.TEXTBEFORE(Table5[[#This Row],[rxn     kapp_old        kapp_slack_ub   kapp_slack_lb]]," ")</f>
        <v>RXN-3HACD260_rm_FWD-rt2309</v>
      </c>
      <c r="H193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93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933" s="1">
        <f>_xlfn.NUMBERVALUE(_xlfn.TEXTAFTER(Table5[[#This Row],[rxn     kapp_old        kapp_slack_ub   kapp_slack_lb]]," ",-1))</f>
        <v>0</v>
      </c>
      <c r="K1933" s="1">
        <f>_xlfn.XLOOKUP(SUBSTITUTE(Table5[[#This Row],[rxn]],"RXN-","ENZLOAD-"),ENZLOAD[name],ENZLOAD[flux],0)</f>
        <v>3.7737909756999998E-7</v>
      </c>
      <c r="L1933" s="1" t="str">
        <f>"'"&amp;Table5[[#This Row],[rxn]]&amp;"'"&amp;CHAR(9)&amp;IF(AND(Table5[[#This Row],[kapp_slack_ub]]&lt;&gt;0,Table5[[#This Row],[kapp_old]]&lt;$F$1),$F$1,Table5[[#This Row],[kapp_old]])</f>
        <v>'RXN-3HACD260_rm_FWD-rt2309'	27141.27779288</v>
      </c>
      <c r="M1933" s="1">
        <f>_xlfn.XLOOKUP(Table5[[#This Row],[rxn]],Table3[name],Table3[flux],$F$1)</f>
        <v>1.53254384749546E-3</v>
      </c>
      <c r="N1933" s="1">
        <f>IFERROR(Table5[[#This Row],[min flux]]/Table5[[#This Row],[associated enzload]],"")</f>
        <v>4061.0194294377652</v>
      </c>
      <c r="O1933" s="1">
        <f>_xlfn.NUMBERVALUE(IF(Table5[[#This Row],[flux/enzload]]="","",ABS($N$1-Table5[[#This Row],[flux/enzload]])))</f>
        <v>1399916313597.9299</v>
      </c>
      <c r="P1933" s="1">
        <f>Table5[[#This Row],[kapp_old]]+IFERROR(((Table5[[#This Row],[kapp_slack_ub]]-Table5[[#This Row],[kapp_slack_lb]])/Table5[[#This Row],[associated enzload]]),0)</f>
        <v>27141.277792879999</v>
      </c>
      <c r="Q1933" s="1" t="str">
        <f>"'"&amp;Table5[[#This Row],[rxn]]&amp;"'"&amp;CHAR(9)&amp;Table5[[#This Row],[kapp + (slack_ub - slack_lb)/enzload]]</f>
        <v>'RXN-3HACD260_rm_FWD-rt2309'	27141.27779288</v>
      </c>
      <c r="R1933" s="1">
        <f>_xlfn.XLOOKUP(Table5[[#This Row],[rxn]],Table38[name],Table38[flux],0)</f>
        <v>1.5590681484849999E-3</v>
      </c>
      <c r="S1933" s="1">
        <f>_xlfn.XLOOKUP(SUBSTITUTE(Table5[[#This Row],[rxn]],"RXN-","ENZLOAD-"),Table38[name],Table38[flux],0)</f>
        <v>2.2206013000000001E-8</v>
      </c>
      <c r="T1933" s="1" t="b">
        <f>AND(Table5[[#This Row],[ENZLOAD flux in kapp-slack.gms]]=0,Table5[[#This Row],[flux in kapp-slack.gms]]&lt;&gt;0,NOT(Table5[[#This Row],[spont or unknown?]]))</f>
        <v>0</v>
      </c>
      <c r="U1933" s="1" t="b">
        <f>OR(_xlfn.TEXTAFTER(Table5[[#This Row],[rxn]],"-",-1)="SPONT",_xlfn.TEXTAFTER(Table5[[#This Row],[rxn]],"-",-1)="UNKNOWN")</f>
        <v>0</v>
      </c>
      <c r="V1933" s="1">
        <f>_xlfn.XLOOKUP(SUBSTITUTE(Table5[[#This Row],[rxn]],"RXN-","ENZLOAD-"),Table4[rxn],Table4[ub],0)</f>
        <v>1.3604015</v>
      </c>
      <c r="W1933" s="1" t="b">
        <f>AND(Table5[[#This Row],[FVA ENZLOAD flux UB]]=0,Table5[[#This Row],[ENZ not made when it should be?]])</f>
        <v>0</v>
      </c>
    </row>
    <row r="1934" spans="1:23">
      <c r="A1934" s="1"/>
      <c r="B1934" s="1" t="str">
        <f>_xlfn.TEXTBEFORE(Table38[[#This Row],[all fluxes from kapp-slack]]," ",,,,"")</f>
        <v/>
      </c>
      <c r="C1934" s="1">
        <f>_xlfn.NUMBERVALUE(IFERROR(_xlfn.TEXTAFTER(Table38[[#This Row],[all fluxes from kapp-slack]]," ",-1,,,""),""))</f>
        <v>0</v>
      </c>
      <c r="F1934" s="1" t="s">
        <v>7609</v>
      </c>
      <c r="G1934" s="1" t="str">
        <f>_xlfn.TEXTBEFORE(Table5[[#This Row],[rxn     kapp_old        kapp_slack_ub   kapp_slack_lb]]," ")</f>
        <v>RXN-DHFRi_c_FWD-rt3791_c</v>
      </c>
      <c r="H1934" s="1">
        <f>_xlfn.NUMBERVALUE(_xlfn.TEXTBEFORE(TRIM(_xlfn.TEXTAFTER(_xlfn.TEXTBEFORE(Table5[[#This Row],[rxn     kapp_old        kapp_slack_ub   kapp_slack_lb]],Table5[[#This Row],[kapp_slack_lb]],-1),Table5[[#This Row],[rxn]]))," "))</f>
        <v>1711.7791985929</v>
      </c>
      <c r="I193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1.07322952782746</v>
      </c>
      <c r="J1934" s="1">
        <f>_xlfn.NUMBERVALUE(_xlfn.TEXTAFTER(Table5[[#This Row],[rxn     kapp_old        kapp_slack_ub   kapp_slack_lb]]," ",-1))</f>
        <v>0</v>
      </c>
      <c r="K1934" s="1">
        <f>_xlfn.XLOOKUP(SUBSTITUTE(Table5[[#This Row],[rxn]],"RXN-","ENZLOAD-"),ENZLOAD[name],ENZLOAD[flux],0)</f>
        <v>6.1423565941E-7</v>
      </c>
      <c r="L1934" s="1" t="str">
        <f>"'"&amp;Table5[[#This Row],[rxn]]&amp;"'"&amp;CHAR(9)&amp;IF(AND(Table5[[#This Row],[kapp_slack_ub]]&lt;&gt;0,Table5[[#This Row],[kapp_old]]&lt;$F$1),$F$1,Table5[[#This Row],[kapp_old]])</f>
        <v>'RXN-DHFRi_c_FWD-rt3791_c'	27141.27779288</v>
      </c>
      <c r="M1934" s="1">
        <f>_xlfn.XLOOKUP(Table5[[#This Row],[rxn]],Table3[name],Table3[flux],$F$1)</f>
        <v>2.72900691455649E-3</v>
      </c>
      <c r="N1934" s="1">
        <f>IFERROR(Table5[[#This Row],[min flux]]/Table5[[#This Row],[associated enzload]],"")</f>
        <v>4442.9314266413958</v>
      </c>
      <c r="O1934" s="1">
        <f>_xlfn.NUMBERVALUE(IF(Table5[[#This Row],[flux/enzload]]="","",ABS($N$1-Table5[[#This Row],[flux/enzload]])))</f>
        <v>1399916313216.02</v>
      </c>
      <c r="P1934" s="1">
        <f>Table5[[#This Row],[kapp_old]]+IFERROR(((Table5[[#This Row],[kapp_slack_ub]]-Table5[[#This Row],[kapp_slack_lb]])/Table5[[#This Row],[associated enzload]]),0)</f>
        <v>1748971.9901383868</v>
      </c>
      <c r="Q1934" s="1" t="str">
        <f>"'"&amp;Table5[[#This Row],[rxn]]&amp;"'"&amp;CHAR(9)&amp;Table5[[#This Row],[kapp + (slack_ub - slack_lb)/enzload]]</f>
        <v>'RXN-DHFRi_c_FWD-rt3791_c'	1748971.99013839</v>
      </c>
      <c r="R1934" s="1">
        <f>_xlfn.XLOOKUP(Table5[[#This Row],[rxn]],Table38[name],Table38[flux],0)</f>
        <v>2.77623884265E-3</v>
      </c>
      <c r="S1934" s="1">
        <f>_xlfn.XLOOKUP(SUBSTITUTE(Table5[[#This Row],[rxn]],"RXN-","ENZLOAD-"),Table38[name],Table38[flux],0)</f>
        <v>0</v>
      </c>
      <c r="T1934" s="1" t="b">
        <f>AND(Table5[[#This Row],[ENZLOAD flux in kapp-slack.gms]]=0,Table5[[#This Row],[flux in kapp-slack.gms]]&lt;&gt;0,NOT(Table5[[#This Row],[spont or unknown?]]))</f>
        <v>1</v>
      </c>
      <c r="U1934" s="1" t="b">
        <f>OR(_xlfn.TEXTAFTER(Table5[[#This Row],[rxn]],"-",-1)="SPONT",_xlfn.TEXTAFTER(Table5[[#This Row],[rxn]],"-",-1)="UNKNOWN")</f>
        <v>0</v>
      </c>
      <c r="V1934" s="1">
        <f>_xlfn.XLOOKUP(SUBSTITUTE(Table5[[#This Row],[rxn]],"RXN-","ENZLOAD-"),Table4[rxn],Table4[ub],0)</f>
        <v>1.68374343</v>
      </c>
      <c r="W1934" s="1" t="b">
        <f>AND(Table5[[#This Row],[FVA ENZLOAD flux UB]]=0,Table5[[#This Row],[ENZ not made when it should be?]])</f>
        <v>0</v>
      </c>
    </row>
    <row r="1935" spans="1:23">
      <c r="A1935" s="1"/>
      <c r="B1935" s="1" t="str">
        <f>_xlfn.TEXTBEFORE(Table38[[#This Row],[all fluxes from kapp-slack]]," ",,,,"")</f>
        <v/>
      </c>
      <c r="C1935" s="1">
        <f>_xlfn.NUMBERVALUE(IFERROR(_xlfn.TEXTAFTER(Table38[[#This Row],[all fluxes from kapp-slack]]," ",-1,,,""),""))</f>
        <v>0</v>
      </c>
      <c r="F1935" s="1" t="s">
        <v>7622</v>
      </c>
      <c r="G1935" s="1" t="str">
        <f>_xlfn.TEXTBEFORE(Table5[[#This Row],[rxn     kapp_old        kapp_slack_ub   kapp_slack_lb]]," ")</f>
        <v>RXN-DHPPDA2_c_FWD-rt7138</v>
      </c>
      <c r="H1935" s="1">
        <f>_xlfn.NUMBERVALUE(_xlfn.TEXTBEFORE(TRIM(_xlfn.TEXTAFTER(_xlfn.TEXTBEFORE(Table5[[#This Row],[rxn     kapp_old        kapp_slack_ub   kapp_slack_lb]],Table5[[#This Row],[kapp_slack_lb]],-1),Table5[[#This Row],[rxn]]))," "))</f>
        <v>1888.4749495700701</v>
      </c>
      <c r="I193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3.0877433691515001E-2</v>
      </c>
      <c r="J1935" s="1">
        <f>_xlfn.NUMBERVALUE(_xlfn.TEXTAFTER(Table5[[#This Row],[rxn     kapp_old        kapp_slack_ub   kapp_slack_lb]]," ",-1))</f>
        <v>0</v>
      </c>
      <c r="K1935" s="1">
        <f>_xlfn.XLOOKUP(SUBSTITUTE(Table5[[#This Row],[rxn]],"RXN-","ENZLOAD-"),ENZLOAD[name],ENZLOAD[flux],0)</f>
        <v>1.5277384759999999E-8</v>
      </c>
      <c r="L1935" s="1" t="str">
        <f>"'"&amp;Table5[[#This Row],[rxn]]&amp;"'"&amp;CHAR(9)&amp;IF(AND(Table5[[#This Row],[kapp_slack_ub]]&lt;&gt;0,Table5[[#This Row],[kapp_old]]&lt;$F$1),$F$1,Table5[[#This Row],[kapp_old]])</f>
        <v>'RXN-DHPPDA2_c_FWD-rt7138'	27141.27779288</v>
      </c>
      <c r="M1935" s="1">
        <f>_xlfn.XLOOKUP(Table5[[#This Row],[rxn]],Table3[name],Table3[flux],$F$1)</f>
        <v>7.5923574774219998E-5</v>
      </c>
      <c r="N1935" s="1">
        <f>IFERROR(Table5[[#This Row],[min flux]]/Table5[[#This Row],[associated enzload]],"")</f>
        <v>4969.6709199212446</v>
      </c>
      <c r="O1935" s="1">
        <f>_xlfn.NUMBERVALUE(IF(Table5[[#This Row],[flux/enzload]]="","",ABS($N$1-Table5[[#This Row],[flux/enzload]])))</f>
        <v>1399916312689.28</v>
      </c>
      <c r="P1935" s="1">
        <f>Table5[[#This Row],[kapp_old]]+IFERROR(((Table5[[#This Row],[kapp_slack_ub]]-Table5[[#This Row],[kapp_slack_lb]])/Table5[[#This Row],[associated enzload]]),0)</f>
        <v>2023008.8549481034</v>
      </c>
      <c r="Q1935" s="1" t="str">
        <f>"'"&amp;Table5[[#This Row],[rxn]]&amp;"'"&amp;CHAR(9)&amp;Table5[[#This Row],[kapp + (slack_ub - slack_lb)/enzload]]</f>
        <v>'RXN-DHPPDA2_c_FWD-rt7138'	2023008.8549481</v>
      </c>
      <c r="R1935" s="1">
        <f>_xlfn.XLOOKUP(Table5[[#This Row],[rxn]],Table38[name],Table38[flux],0)</f>
        <v>7.9873995779000001E-5</v>
      </c>
      <c r="S1935" s="1">
        <f>_xlfn.XLOOKUP(SUBSTITUTE(Table5[[#This Row],[rxn]],"RXN-","ENZLOAD-"),Table38[name],Table38[flux],0)</f>
        <v>0</v>
      </c>
      <c r="T1935" s="1" t="b">
        <f>AND(Table5[[#This Row],[ENZLOAD flux in kapp-slack.gms]]=0,Table5[[#This Row],[flux in kapp-slack.gms]]&lt;&gt;0,NOT(Table5[[#This Row],[spont or unknown?]]))</f>
        <v>1</v>
      </c>
      <c r="U1935" s="1" t="b">
        <f>OR(_xlfn.TEXTAFTER(Table5[[#This Row],[rxn]],"-",-1)="SPONT",_xlfn.TEXTAFTER(Table5[[#This Row],[rxn]],"-",-1)="UNKNOWN")</f>
        <v>0</v>
      </c>
      <c r="V1935" s="1">
        <f>_xlfn.XLOOKUP(SUBSTITUTE(Table5[[#This Row],[rxn]],"RXN-","ENZLOAD-"),Table4[rxn],Table4[ub],0)</f>
        <v>2.12715597</v>
      </c>
      <c r="W1935" s="1" t="b">
        <f>AND(Table5[[#This Row],[FVA ENZLOAD flux UB]]=0,Table5[[#This Row],[ENZ not made when it should be?]])</f>
        <v>0</v>
      </c>
    </row>
    <row r="1936" spans="1:23">
      <c r="A1936" s="1"/>
      <c r="B1936" s="1" t="str">
        <f>_xlfn.TEXTBEFORE(Table38[[#This Row],[all fluxes from kapp-slack]]," ",,,,"")</f>
        <v/>
      </c>
      <c r="C1936" s="1">
        <f>_xlfn.NUMBERVALUE(IFERROR(_xlfn.TEXTAFTER(Table38[[#This Row],[all fluxes from kapp-slack]]," ",-1,,,""),""))</f>
        <v>0</v>
      </c>
      <c r="F1936" s="1" t="s">
        <v>8804</v>
      </c>
      <c r="G1936" s="1" t="str">
        <f>_xlfn.TEXTBEFORE(Table5[[#This Row],[rxn     kapp_old        kapp_slack_ub   kapp_slack_lb]]," ")</f>
        <v>RXN-METAT_c_FWD-rt5403</v>
      </c>
      <c r="H1936" s="1">
        <f>_xlfn.NUMBERVALUE(_xlfn.TEXTBEFORE(TRIM(_xlfn.TEXTAFTER(_xlfn.TEXTBEFORE(Table5[[#This Row],[rxn     kapp_old        kapp_slack_ub   kapp_slack_lb]],Table5[[#This Row],[kapp_slack_lb]],-1),Table5[[#This Row],[rxn]]))," "))</f>
        <v>1909.4825021028801</v>
      </c>
      <c r="I193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33.751007718327003</v>
      </c>
      <c r="J1936" s="1">
        <f>_xlfn.NUMBERVALUE(_xlfn.TEXTAFTER(Table5[[#This Row],[rxn     kapp_old        kapp_slack_ub   kapp_slack_lb]]," ",-1))</f>
        <v>0</v>
      </c>
      <c r="K1936" s="1">
        <f>_xlfn.XLOOKUP(SUBSTITUTE(Table5[[#This Row],[rxn]],"RXN-","ENZLOAD-"),ENZLOAD[name],ENZLOAD[flux],0)</f>
        <v>1.7079168386729999E-5</v>
      </c>
      <c r="L1936" s="1" t="str">
        <f>"'"&amp;Table5[[#This Row],[rxn]]&amp;"'"&amp;CHAR(9)&amp;IF(AND(Table5[[#This Row],[kapp_slack_ub]]&lt;&gt;0,Table5[[#This Row],[kapp_old]]&lt;$F$1),$F$1,Table5[[#This Row],[kapp_old]])</f>
        <v>'RXN-METAT_c_FWD-rt5403'	27141.27779288</v>
      </c>
      <c r="M1936" s="1">
        <f>_xlfn.XLOOKUP(Table5[[#This Row],[rxn]],Table3[name],Table3[flux],$F$1)</f>
        <v>8.58220346971834E-2</v>
      </c>
      <c r="N1936" s="1">
        <f>IFERROR(Table5[[#This Row],[min flux]]/Table5[[#This Row],[associated enzload]],"")</f>
        <v>5024.9539529023286</v>
      </c>
      <c r="O1936" s="1">
        <f>_xlfn.NUMBERVALUE(IF(Table5[[#This Row],[flux/enzload]]="","",ABS($N$1-Table5[[#This Row],[flux/enzload]])))</f>
        <v>1399916312634</v>
      </c>
      <c r="P1936" s="1">
        <f>Table5[[#This Row],[kapp_old]]+IFERROR(((Table5[[#This Row],[kapp_slack_ub]]-Table5[[#This Row],[kapp_slack_lb]])/Table5[[#This Row],[associated enzload]]),0)</f>
        <v>1978060.0159525794</v>
      </c>
      <c r="Q1936" s="1" t="str">
        <f>"'"&amp;Table5[[#This Row],[rxn]]&amp;"'"&amp;CHAR(9)&amp;Table5[[#This Row],[kapp + (slack_ub - slack_lb)/enzload]]</f>
        <v>'RXN-METAT_c_FWD-rt5403'	1978060.01595258</v>
      </c>
      <c r="R1936" s="1">
        <f>_xlfn.XLOOKUP(Table5[[#This Row],[rxn]],Table38[name],Table38[flux],0)</f>
        <v>8.7307380366144993E-2</v>
      </c>
      <c r="S1936" s="1">
        <f>_xlfn.XLOOKUP(SUBSTITUTE(Table5[[#This Row],[rxn]],"RXN-","ENZLOAD-"),Table38[name],Table38[flux],0)</f>
        <v>0</v>
      </c>
      <c r="T1936" s="1" t="b">
        <f>AND(Table5[[#This Row],[ENZLOAD flux in kapp-slack.gms]]=0,Table5[[#This Row],[flux in kapp-slack.gms]]&lt;&gt;0,NOT(Table5[[#This Row],[spont or unknown?]]))</f>
        <v>1</v>
      </c>
      <c r="U1936" s="1" t="b">
        <f>OR(_xlfn.TEXTAFTER(Table5[[#This Row],[rxn]],"-",-1)="SPONT",_xlfn.TEXTAFTER(Table5[[#This Row],[rxn]],"-",-1)="UNKNOWN")</f>
        <v>0</v>
      </c>
      <c r="V1936" s="1">
        <f>_xlfn.XLOOKUP(SUBSTITUTE(Table5[[#This Row],[rxn]],"RXN-","ENZLOAD-"),Table4[rxn],Table4[ub],0)</f>
        <v>0.91705236999999995</v>
      </c>
      <c r="W1936" s="1" t="b">
        <f>AND(Table5[[#This Row],[FVA ENZLOAD flux UB]]=0,Table5[[#This Row],[ENZ not made when it should be?]])</f>
        <v>0</v>
      </c>
    </row>
    <row r="1937" spans="1:23">
      <c r="A1937" s="1"/>
      <c r="B1937" s="1" t="str">
        <f>_xlfn.TEXTBEFORE(Table38[[#This Row],[all fluxes from kapp-slack]]," ",,,,"")</f>
        <v/>
      </c>
      <c r="C1937" s="1">
        <f>_xlfn.NUMBERVALUE(IFERROR(_xlfn.TEXTAFTER(Table38[[#This Row],[all fluxes from kapp-slack]]," ",-1,,,""),""))</f>
        <v>0</v>
      </c>
      <c r="F1937" s="1" t="s">
        <v>7675</v>
      </c>
      <c r="G1937" s="1" t="str">
        <f>_xlfn.TEXTBEFORE(Table5[[#This Row],[rxn     kapp_old        kapp_slack_ub   kapp_slack_lb]]," ")</f>
        <v>RXN-DRAPPRy_c_FWD-rt8469</v>
      </c>
      <c r="H1937" s="1">
        <f>_xlfn.NUMBERVALUE(_xlfn.TEXTBEFORE(TRIM(_xlfn.TEXTAFTER(_xlfn.TEXTBEFORE(Table5[[#This Row],[rxn     kapp_old        kapp_slack_ub   kapp_slack_lb]],Table5[[#This Row],[kapp_slack_lb]],-1),Table5[[#This Row],[rxn]]))," "))</f>
        <v>1917.9517126221001</v>
      </c>
      <c r="I193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3.0877433691515001E-2</v>
      </c>
      <c r="J1937" s="1">
        <f>_xlfn.NUMBERVALUE(_xlfn.TEXTAFTER(Table5[[#This Row],[rxn     kapp_old        kapp_slack_ub   kapp_slack_lb]]," ",-1))</f>
        <v>0</v>
      </c>
      <c r="K1937" s="1">
        <f>_xlfn.XLOOKUP(SUBSTITUTE(Table5[[#This Row],[rxn]],"RXN-","ENZLOAD-"),ENZLOAD[name],ENZLOAD[flux],0)</f>
        <v>1.504258852E-8</v>
      </c>
      <c r="L1937" s="1" t="str">
        <f>"'"&amp;Table5[[#This Row],[rxn]]&amp;"'"&amp;CHAR(9)&amp;IF(AND(Table5[[#This Row],[kapp_slack_ub]]&lt;&gt;0,Table5[[#This Row],[kapp_old]]&lt;$F$1),$F$1,Table5[[#This Row],[kapp_old]])</f>
        <v>'RXN-DRAPPRy_c_FWD-rt8469'	27141.27779288</v>
      </c>
      <c r="M1937" s="1">
        <f>_xlfn.XLOOKUP(Table5[[#This Row],[rxn]],Table3[name],Table3[flux],$F$1)</f>
        <v>7.5923574774219998E-5</v>
      </c>
      <c r="N1937" s="1">
        <f>IFERROR(Table5[[#This Row],[min flux]]/Table5[[#This Row],[associated enzload]],"")</f>
        <v>5047.2413490055369</v>
      </c>
      <c r="O1937" s="1">
        <f>_xlfn.NUMBERVALUE(IF(Table5[[#This Row],[flux/enzload]]="","",ABS($N$1-Table5[[#This Row],[flux/enzload]])))</f>
        <v>1399916312611.71</v>
      </c>
      <c r="P1937" s="1">
        <f>Table5[[#This Row],[kapp_old]]+IFERROR(((Table5[[#This Row],[kapp_slack_ub]]-Table5[[#This Row],[kapp_slack_lb]])/Table5[[#This Row],[associated enzload]]),0)</f>
        <v>2054585.526210299</v>
      </c>
      <c r="Q1937" s="1" t="str">
        <f>"'"&amp;Table5[[#This Row],[rxn]]&amp;"'"&amp;CHAR(9)&amp;Table5[[#This Row],[kapp + (slack_ub - slack_lb)/enzload]]</f>
        <v>'RXN-DRAPPRy_c_FWD-rt8469'	2054585.5262103</v>
      </c>
      <c r="R1937" s="1">
        <f>_xlfn.XLOOKUP(Table5[[#This Row],[rxn]],Table38[name],Table38[flux],0)</f>
        <v>7.9873995779000001E-5</v>
      </c>
      <c r="S1937" s="1">
        <f>_xlfn.XLOOKUP(SUBSTITUTE(Table5[[#This Row],[rxn]],"RXN-","ENZLOAD-"),Table38[name],Table38[flux],0)</f>
        <v>0</v>
      </c>
      <c r="T1937" s="1" t="b">
        <f>AND(Table5[[#This Row],[ENZLOAD flux in kapp-slack.gms]]=0,Table5[[#This Row],[flux in kapp-slack.gms]]&lt;&gt;0,NOT(Table5[[#This Row],[spont or unknown?]]))</f>
        <v>1</v>
      </c>
      <c r="U1937" s="1" t="b">
        <f>OR(_xlfn.TEXTAFTER(Table5[[#This Row],[rxn]],"-",-1)="SPONT",_xlfn.TEXTAFTER(Table5[[#This Row],[rxn]],"-",-1)="UNKNOWN")</f>
        <v>0</v>
      </c>
      <c r="V1937" s="1">
        <f>_xlfn.XLOOKUP(SUBSTITUTE(Table5[[#This Row],[rxn]],"RXN-","ENZLOAD-"),Table4[rxn],Table4[ub],0)</f>
        <v>1.5166808000000001</v>
      </c>
      <c r="W1937" s="1" t="b">
        <f>AND(Table5[[#This Row],[FVA ENZLOAD flux UB]]=0,Table5[[#This Row],[ENZ not made when it should be?]])</f>
        <v>0</v>
      </c>
    </row>
    <row r="1938" spans="1:23">
      <c r="A1938" s="1"/>
      <c r="B1938" s="1" t="str">
        <f>_xlfn.TEXTBEFORE(Table38[[#This Row],[all fluxes from kapp-slack]]," ",,,,"")</f>
        <v/>
      </c>
      <c r="C1938" s="1">
        <f>_xlfn.NUMBERVALUE(IFERROR(_xlfn.TEXTAFTER(Table38[[#This Row],[all fluxes from kapp-slack]]," ",-1,,,""),""))</f>
        <v>0</v>
      </c>
      <c r="F1938" s="1" t="s">
        <v>9882</v>
      </c>
      <c r="G1938" s="1" t="str">
        <f>_xlfn.TEXTBEFORE(Table5[[#This Row],[rxn     kapp_old        kapp_slack_ub   kapp_slack_lb]]," ")</f>
        <v>RXN-TRDR_c_FWD-rt1320</v>
      </c>
      <c r="H1938" s="1">
        <f>_xlfn.NUMBERVALUE(_xlfn.TEXTBEFORE(TRIM(_xlfn.TEXTAFTER(_xlfn.TEXTBEFORE(Table5[[#This Row],[rxn     kapp_old        kapp_slack_ub   kapp_slack_lb]],Table5[[#This Row],[kapp_slack_lb]],-1),Table5[[#This Row],[rxn]]))," "))</f>
        <v>2137.5214557214399</v>
      </c>
      <c r="I193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10.5463619703446</v>
      </c>
      <c r="J1938" s="1">
        <f>_xlfn.NUMBERVALUE(_xlfn.TEXTAFTER(Table5[[#This Row],[rxn     kapp_old        kapp_slack_ub   kapp_slack_lb]]," ",-1))</f>
        <v>0</v>
      </c>
      <c r="K1938" s="1">
        <f>_xlfn.XLOOKUP(SUBSTITUTE(Table5[[#This Row],[rxn]],"RXN-","ENZLOAD-"),ENZLOAD[name],ENZLOAD[flux],0)</f>
        <v>2.4678268151799999E-6</v>
      </c>
      <c r="L1938" s="1" t="str">
        <f>"'"&amp;Table5[[#This Row],[rxn]]&amp;"'"&amp;CHAR(9)&amp;IF(AND(Table5[[#This Row],[kapp_slack_ub]]&lt;&gt;0,Table5[[#This Row],[kapp_old]]&lt;$F$1),$F$1,Table5[[#This Row],[kapp_old]])</f>
        <v>'RXN-TRDR_c_FWD-rt1320'	27141.27779288</v>
      </c>
      <c r="M1938" s="1">
        <f>_xlfn.XLOOKUP(Table5[[#This Row],[rxn]],Table3[name],Table3[flux],$F$1)</f>
        <v>1.3881665174873501E-2</v>
      </c>
      <c r="N1938" s="1">
        <f>IFERROR(Table5[[#This Row],[min flux]]/Table5[[#This Row],[associated enzload]],"")</f>
        <v>5625.0564624248118</v>
      </c>
      <c r="O1938" s="1">
        <f>_xlfn.NUMBERVALUE(IF(Table5[[#This Row],[flux/enzload]]="","",ABS($N$1-Table5[[#This Row],[flux/enzload]])))</f>
        <v>1399916312033.8999</v>
      </c>
      <c r="P1938" s="1">
        <f>Table5[[#This Row],[kapp_old]]+IFERROR(((Table5[[#This Row],[kapp_slack_ub]]-Table5[[#This Row],[kapp_slack_lb]])/Table5[[#This Row],[associated enzload]]),0)</f>
        <v>4275679.6944608241</v>
      </c>
      <c r="Q1938" s="1" t="str">
        <f>"'"&amp;Table5[[#This Row],[rxn]]&amp;"'"&amp;CHAR(9)&amp;Table5[[#This Row],[kapp + (slack_ub - slack_lb)/enzload]]</f>
        <v>'RXN-TRDR_c_FWD-rt1320'	4275679.69446082</v>
      </c>
      <c r="R1938" s="1">
        <f>_xlfn.XLOOKUP(Table5[[#This Row],[rxn]],Table38[name],Table38[flux],0)</f>
        <v>2.7281414638294001E-2</v>
      </c>
      <c r="S1938" s="1">
        <f>_xlfn.XLOOKUP(SUBSTITUTE(Table5[[#This Row],[rxn]],"RXN-","ENZLOAD-"),Table38[name],Table38[flux],0)</f>
        <v>0</v>
      </c>
      <c r="T1938" s="1" t="b">
        <f>AND(Table5[[#This Row],[ENZLOAD flux in kapp-slack.gms]]=0,Table5[[#This Row],[flux in kapp-slack.gms]]&lt;&gt;0,NOT(Table5[[#This Row],[spont or unknown?]]))</f>
        <v>1</v>
      </c>
      <c r="U1938" s="1" t="b">
        <f>OR(_xlfn.TEXTAFTER(Table5[[#This Row],[rxn]],"-",-1)="SPONT",_xlfn.TEXTAFTER(Table5[[#This Row],[rxn]],"-",-1)="UNKNOWN")</f>
        <v>0</v>
      </c>
      <c r="V1938" s="1">
        <f>_xlfn.XLOOKUP(SUBSTITUTE(Table5[[#This Row],[rxn]],"RXN-","ENZLOAD-"),Table4[rxn],Table4[ub],0)</f>
        <v>0.97951991999999999</v>
      </c>
      <c r="W1938" s="1" t="b">
        <f>AND(Table5[[#This Row],[FVA ENZLOAD flux UB]]=0,Table5[[#This Row],[ENZ not made when it should be?]])</f>
        <v>0</v>
      </c>
    </row>
    <row r="1939" spans="1:23">
      <c r="A1939" s="1"/>
      <c r="B1939" s="1" t="str">
        <f>_xlfn.TEXTBEFORE(Table38[[#This Row],[all fluxes from kapp-slack]]," ",,,,"")</f>
        <v/>
      </c>
      <c r="C1939" s="1">
        <f>_xlfn.NUMBERVALUE(IFERROR(_xlfn.TEXTAFTER(Table38[[#This Row],[all fluxes from kapp-slack]]," ",-1,,,""),""))</f>
        <v>0</v>
      </c>
      <c r="F1939" s="1" t="s">
        <v>6994</v>
      </c>
      <c r="G1939" s="1" t="str">
        <f>_xlfn.TEXTBEFORE(Table5[[#This Row],[rxn     kapp_old        kapp_slack_ub   kapp_slack_lb]]," ")</f>
        <v>RXN-AICART_c_FWD-rt4053</v>
      </c>
      <c r="H1939" s="1">
        <f>_xlfn.NUMBERVALUE(_xlfn.TEXTBEFORE(TRIM(_xlfn.TEXTAFTER(_xlfn.TEXTBEFORE(Table5[[#This Row],[rxn     kapp_old        kapp_slack_ub   kapp_slack_lb]],Table5[[#This Row],[kapp_slack_lb]],-1),Table5[[#This Row],[rxn]]))," "))</f>
        <v>8533.2589806101696</v>
      </c>
      <c r="I193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23.359978624120401</v>
      </c>
      <c r="J1939" s="1">
        <f>_xlfn.NUMBERVALUE(_xlfn.TEXTAFTER(Table5[[#This Row],[rxn     kapp_old        kapp_slack_ub   kapp_slack_lb]]," ",-1))</f>
        <v>0</v>
      </c>
      <c r="K1939" s="1">
        <f>_xlfn.XLOOKUP(SUBSTITUTE(Table5[[#This Row],[rxn]],"RXN-","ENZLOAD-"),ENZLOAD[name],ENZLOAD[flux],0)</f>
        <v>6.4834525240099899E-6</v>
      </c>
      <c r="L1939" s="1" t="str">
        <f>"'"&amp;Table5[[#This Row],[rxn]]&amp;"'"&amp;CHAR(9)&amp;IF(AND(Table5[[#This Row],[kapp_slack_ub]]&lt;&gt;0,Table5[[#This Row],[kapp_old]]&lt;$F$1),$F$1,Table5[[#This Row],[kapp_old]])</f>
        <v>'RXN-AICART_c_FWD-rt4053'	27141.27779288</v>
      </c>
      <c r="M1939" s="1">
        <f>_xlfn.XLOOKUP(Table5[[#This Row],[rxn]],Table3[name],Table3[flux],$F$1)</f>
        <v>4.5941966341893202E-2</v>
      </c>
      <c r="N1939" s="1">
        <f>IFERROR(Table5[[#This Row],[min flux]]/Table5[[#This Row],[associated enzload]],"")</f>
        <v>7086.0342034984587</v>
      </c>
      <c r="O1939" s="1">
        <f>_xlfn.NUMBERVALUE(IF(Table5[[#This Row],[flux/enzload]]="","",ABS($N$1-Table5[[#This Row],[flux/enzload]])))</f>
        <v>1399916310572.9199</v>
      </c>
      <c r="P1939" s="1">
        <f>Table5[[#This Row],[kapp_old]]+IFERROR(((Table5[[#This Row],[kapp_slack_ub]]-Table5[[#This Row],[kapp_slack_lb]])/Table5[[#This Row],[associated enzload]]),0)</f>
        <v>3611548.556403093</v>
      </c>
      <c r="Q1939" s="1" t="str">
        <f>"'"&amp;Table5[[#This Row],[rxn]]&amp;"'"&amp;CHAR(9)&amp;Table5[[#This Row],[kapp + (slack_ub - slack_lb)/enzload]]</f>
        <v>'RXN-AICART_c_FWD-rt4053'	3611548.55640309</v>
      </c>
      <c r="R1939" s="1">
        <f>_xlfn.XLOOKUP(Table5[[#This Row],[rxn]],Table38[name],Table38[flux],0)</f>
        <v>6.0427782071040999E-2</v>
      </c>
      <c r="S1939" s="1">
        <f>_xlfn.XLOOKUP(SUBSTITUTE(Table5[[#This Row],[rxn]],"RXN-","ENZLOAD-"),Table38[name],Table38[flux],0)</f>
        <v>0</v>
      </c>
      <c r="T1939" s="1" t="b">
        <f>AND(Table5[[#This Row],[ENZLOAD flux in kapp-slack.gms]]=0,Table5[[#This Row],[flux in kapp-slack.gms]]&lt;&gt;0,NOT(Table5[[#This Row],[spont or unknown?]]))</f>
        <v>1</v>
      </c>
      <c r="U1939" s="1" t="b">
        <f>OR(_xlfn.TEXTAFTER(Table5[[#This Row],[rxn]],"-",-1)="SPONT",_xlfn.TEXTAFTER(Table5[[#This Row],[rxn]],"-",-1)="UNKNOWN")</f>
        <v>0</v>
      </c>
      <c r="V1939" s="1">
        <f>_xlfn.XLOOKUP(SUBSTITUTE(Table5[[#This Row],[rxn]],"RXN-","ENZLOAD-"),Table4[rxn],Table4[ub],0)</f>
        <v>0.63733839999999997</v>
      </c>
      <c r="W1939" s="1" t="b">
        <f>AND(Table5[[#This Row],[FVA ENZLOAD flux UB]]=0,Table5[[#This Row],[ENZ not made when it should be?]])</f>
        <v>0</v>
      </c>
    </row>
    <row r="1940" spans="1:23">
      <c r="A1940" s="1"/>
      <c r="B1940" s="1" t="str">
        <f>_xlfn.TEXTBEFORE(Table38[[#This Row],[all fluxes from kapp-slack]]," ",,,,"")</f>
        <v/>
      </c>
      <c r="C1940" s="1">
        <f>_xlfn.NUMBERVALUE(IFERROR(_xlfn.TEXTAFTER(Table38[[#This Row],[all fluxes from kapp-slack]]," ",-1,,,""),""))</f>
        <v>0</v>
      </c>
      <c r="F1940" s="1" t="s">
        <v>8607</v>
      </c>
      <c r="G1940" s="1" t="str">
        <f>_xlfn.TEXTBEFORE(Table5[[#This Row],[rxn     kapp_old        kapp_slack_ub   kapp_slack_lb]]," ")</f>
        <v>RXN-IMPC_c_FWD-rt4053</v>
      </c>
      <c r="H1940" s="1">
        <f>_xlfn.NUMBERVALUE(_xlfn.TEXTBEFORE(TRIM(_xlfn.TEXTAFTER(_xlfn.TEXTBEFORE(Table5[[#This Row],[rxn     kapp_old        kapp_slack_ub   kapp_slack_lb]],Table5[[#This Row],[kapp_slack_lb]],-1),Table5[[#This Row],[rxn]]))," "))</f>
        <v>8533.2589806101696</v>
      </c>
      <c r="I194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23.359978624120401</v>
      </c>
      <c r="J1940" s="1">
        <f>_xlfn.NUMBERVALUE(_xlfn.TEXTAFTER(Table5[[#This Row],[rxn     kapp_old        kapp_slack_ub   kapp_slack_lb]]," ",-1))</f>
        <v>0</v>
      </c>
      <c r="K1940" s="1">
        <f>_xlfn.XLOOKUP(SUBSTITUTE(Table5[[#This Row],[rxn]],"RXN-","ENZLOAD-"),ENZLOAD[name],ENZLOAD[flux],0)</f>
        <v>6.4834525240099899E-6</v>
      </c>
      <c r="L1940" s="1" t="str">
        <f>"'"&amp;Table5[[#This Row],[rxn]]&amp;"'"&amp;CHAR(9)&amp;IF(AND(Table5[[#This Row],[kapp_slack_ub]]&lt;&gt;0,Table5[[#This Row],[kapp_old]]&lt;$F$1),$F$1,Table5[[#This Row],[kapp_old]])</f>
        <v>'RXN-IMPC_c_FWD-rt4053'	27141.27779288</v>
      </c>
      <c r="M1940" s="1">
        <f>_xlfn.XLOOKUP(Table5[[#This Row],[rxn]],Table3[name],Table3[flux],$F$1)</f>
        <v>4.5941966341893202E-2</v>
      </c>
      <c r="N1940" s="1">
        <f>IFERROR(Table5[[#This Row],[min flux]]/Table5[[#This Row],[associated enzload]],"")</f>
        <v>7086.0342034984587</v>
      </c>
      <c r="O1940" s="1">
        <f>_xlfn.NUMBERVALUE(IF(Table5[[#This Row],[flux/enzload]]="","",ABS($N$1-Table5[[#This Row],[flux/enzload]])))</f>
        <v>1399916310572.9199</v>
      </c>
      <c r="P1940" s="1">
        <f>Table5[[#This Row],[kapp_old]]+IFERROR(((Table5[[#This Row],[kapp_slack_ub]]-Table5[[#This Row],[kapp_slack_lb]])/Table5[[#This Row],[associated enzload]]),0)</f>
        <v>3611548.556403093</v>
      </c>
      <c r="Q1940" s="1" t="str">
        <f>"'"&amp;Table5[[#This Row],[rxn]]&amp;"'"&amp;CHAR(9)&amp;Table5[[#This Row],[kapp + (slack_ub - slack_lb)/enzload]]</f>
        <v>'RXN-IMPC_c_FWD-rt4053'	3611548.55640309</v>
      </c>
      <c r="R1940" s="1">
        <f>_xlfn.XLOOKUP(Table5[[#This Row],[rxn]],Table38[name],Table38[flux],0)</f>
        <v>6.0427782071040999E-2</v>
      </c>
      <c r="S1940" s="1">
        <f>_xlfn.XLOOKUP(SUBSTITUTE(Table5[[#This Row],[rxn]],"RXN-","ENZLOAD-"),Table38[name],Table38[flux],0)</f>
        <v>0</v>
      </c>
      <c r="T1940" s="1" t="b">
        <f>AND(Table5[[#This Row],[ENZLOAD flux in kapp-slack.gms]]=0,Table5[[#This Row],[flux in kapp-slack.gms]]&lt;&gt;0,NOT(Table5[[#This Row],[spont or unknown?]]))</f>
        <v>1</v>
      </c>
      <c r="U1940" s="1" t="b">
        <f>OR(_xlfn.TEXTAFTER(Table5[[#This Row],[rxn]],"-",-1)="SPONT",_xlfn.TEXTAFTER(Table5[[#This Row],[rxn]],"-",-1)="UNKNOWN")</f>
        <v>0</v>
      </c>
      <c r="V1940" s="1">
        <f>_xlfn.XLOOKUP(SUBSTITUTE(Table5[[#This Row],[rxn]],"RXN-","ENZLOAD-"),Table4[rxn],Table4[ub],0)</f>
        <v>0.63733839999999997</v>
      </c>
      <c r="W1940" s="1" t="b">
        <f>AND(Table5[[#This Row],[FVA ENZLOAD flux UB]]=0,Table5[[#This Row],[ENZ not made when it should be?]])</f>
        <v>0</v>
      </c>
    </row>
    <row r="1941" spans="1:23" hidden="1">
      <c r="A1941" s="1"/>
      <c r="B1941" s="1" t="str">
        <f>_xlfn.TEXTBEFORE(Table38[[#This Row],[all fluxes from kapp-slack]]," ",,,,"")</f>
        <v/>
      </c>
      <c r="C1941" s="1">
        <f>_xlfn.NUMBERVALUE(IFERROR(_xlfn.TEXTAFTER(Table38[[#This Row],[all fluxes from kapp-slack]]," ",-1,,,""),""))</f>
        <v>0</v>
      </c>
      <c r="F1941" s="1" t="s">
        <v>9473</v>
      </c>
      <c r="G1941" s="1" t="str">
        <f>_xlfn.TEXTBEFORE(Table5[[#This Row],[rxn     kapp_old        kapp_slack_ub   kapp_slack_lb]]," ")</f>
        <v>RXN-PRENT21_l_FWD-rt4281</v>
      </c>
      <c r="H1941" s="1">
        <f>_xlfn.NUMBERVALUE(_xlfn.TEXTBEFORE(TRIM(_xlfn.TEXTAFTER(_xlfn.TEXTBEFORE(Table5[[#This Row],[rxn     kapp_old        kapp_slack_ub   kapp_slack_lb]],Table5[[#This Row],[kapp_slack_lb]],-1),Table5[[#This Row],[rxn]]))," "))</f>
        <v>385142.12510889198</v>
      </c>
      <c r="I194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941" s="1">
        <f>_xlfn.NUMBERVALUE(_xlfn.TEXTAFTER(Table5[[#This Row],[rxn     kapp_old        kapp_slack_ub   kapp_slack_lb]]," ",-1))</f>
        <v>0</v>
      </c>
      <c r="K1941" s="1">
        <f>_xlfn.XLOOKUP(SUBSTITUTE(Table5[[#This Row],[rxn]],"RXN-","ENZLOAD-"),ENZLOAD[name],ENZLOAD[flux],0)</f>
        <v>8.7024958559999997E-8</v>
      </c>
      <c r="L1941" s="1" t="str">
        <f>"'"&amp;Table5[[#This Row],[rxn]]&amp;"'"&amp;CHAR(9)&amp;IF(AND(Table5[[#This Row],[kapp_slack_ub]]&lt;&gt;0,Table5[[#This Row],[kapp_old]]&lt;$F$1),$F$1,Table5[[#This Row],[kapp_old]])</f>
        <v>'RXN-PRENT21_l_FWD-rt4281'	385142.125108892</v>
      </c>
      <c r="M1941" s="1">
        <f>_xlfn.XLOOKUP(Table5[[#This Row],[rxn]],Table3[name],Table3[flux],$F$1)</f>
        <v>6.5335238747196299E-4</v>
      </c>
      <c r="N1941" s="1">
        <f>IFERROR(Table5[[#This Row],[min flux]]/Table5[[#This Row],[associated enzload]],"")</f>
        <v>7507.6437643058962</v>
      </c>
      <c r="O1941" s="1">
        <f>_xlfn.NUMBERVALUE(IF(Table5[[#This Row],[flux/enzload]]="","",ABS($N$1-Table5[[#This Row],[flux/enzload]])))</f>
        <v>1399916310151.3101</v>
      </c>
      <c r="P1941" s="1">
        <f>Table5[[#This Row],[kapp_old]]+IFERROR(((Table5[[#This Row],[kapp_slack_ub]]-Table5[[#This Row],[kapp_slack_lb]])/Table5[[#This Row],[associated enzload]]),0)</f>
        <v>385142.12510889198</v>
      </c>
      <c r="Q1941" s="1" t="str">
        <f>"'"&amp;Table5[[#This Row],[rxn]]&amp;"'"&amp;CHAR(9)&amp;Table5[[#This Row],[kapp + (slack_ub - slack_lb)/enzload]]</f>
        <v>'RXN-PRENT21_l_FWD-rt4281'	385142.125108892</v>
      </c>
      <c r="R1941" s="1">
        <f>_xlfn.XLOOKUP(Table5[[#This Row],[rxn]],Table38[name],Table38[flux],0)</f>
        <v>6.6466019795099996E-4</v>
      </c>
      <c r="S1941" s="1">
        <f>_xlfn.XLOOKUP(SUBSTITUTE(Table5[[#This Row],[rxn]],"RXN-","ENZLOAD-"),Table38[name],Table38[flux],0)</f>
        <v>6.67136E-10</v>
      </c>
      <c r="T1941" s="1" t="b">
        <f>AND(Table5[[#This Row],[ENZLOAD flux in kapp-slack.gms]]=0,Table5[[#This Row],[flux in kapp-slack.gms]]&lt;&gt;0,NOT(Table5[[#This Row],[spont or unknown?]]))</f>
        <v>0</v>
      </c>
      <c r="U1941" s="1" t="b">
        <f>OR(_xlfn.TEXTAFTER(Table5[[#This Row],[rxn]],"-",-1)="SPONT",_xlfn.TEXTAFTER(Table5[[#This Row],[rxn]],"-",-1)="UNKNOWN")</f>
        <v>0</v>
      </c>
      <c r="V1941" s="1">
        <f>_xlfn.XLOOKUP(SUBSTITUTE(Table5[[#This Row],[rxn]],"RXN-","ENZLOAD-"),Table4[rxn],Table4[ub],0)</f>
        <v>1.27938989</v>
      </c>
      <c r="W1941" s="1" t="b">
        <f>AND(Table5[[#This Row],[FVA ENZLOAD flux UB]]=0,Table5[[#This Row],[ENZ not made when it should be?]])</f>
        <v>0</v>
      </c>
    </row>
    <row r="1942" spans="1:23" hidden="1">
      <c r="A1942" s="1"/>
      <c r="B1942" s="1" t="str">
        <f>_xlfn.TEXTBEFORE(Table38[[#This Row],[all fluxes from kapp-slack]]," ",,,,"")</f>
        <v/>
      </c>
      <c r="C1942" s="1">
        <f>_xlfn.NUMBERVALUE(IFERROR(_xlfn.TEXTAFTER(Table38[[#This Row],[all fluxes from kapp-slack]]," ",-1,,,""),""))</f>
        <v>0</v>
      </c>
      <c r="F1942" s="1" t="s">
        <v>6807</v>
      </c>
      <c r="G1942" s="1" t="str">
        <f>_xlfn.TEXTBEFORE(Table5[[#This Row],[rxn     kapp_old        kapp_slack_ub   kapp_slack_lb]]," ")</f>
        <v>RXN-ACOADS182_rm_FWD-rt0477</v>
      </c>
      <c r="H1942" s="1">
        <f>_xlfn.NUMBERVALUE(_xlfn.TEXTBEFORE(TRIM(_xlfn.TEXTAFTER(_xlfn.TEXTBEFORE(Table5[[#This Row],[rxn     kapp_old        kapp_slack_ub   kapp_slack_lb]],Table5[[#This Row],[kapp_slack_lb]],-1),Table5[[#This Row],[rxn]]))," "))</f>
        <v>17286.384350099099</v>
      </c>
      <c r="I194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942" s="1">
        <f>_xlfn.NUMBERVALUE(_xlfn.TEXTAFTER(Table5[[#This Row],[rxn     kapp_old        kapp_slack_ub   kapp_slack_lb]]," ",-1))</f>
        <v>0</v>
      </c>
      <c r="K1942" s="1">
        <f>_xlfn.XLOOKUP(SUBSTITUTE(Table5[[#This Row],[rxn]],"RXN-","ENZLOAD-"),ENZLOAD[name],ENZLOAD[flux],0)</f>
        <v>1.0278127816099999E-6</v>
      </c>
      <c r="L1942" s="1" t="str">
        <f>"'"&amp;Table5[[#This Row],[rxn]]&amp;"'"&amp;CHAR(9)&amp;IF(AND(Table5[[#This Row],[kapp_slack_ub]]&lt;&gt;0,Table5[[#This Row],[kapp_old]]&lt;$F$1),$F$1,Table5[[#This Row],[kapp_old]])</f>
        <v>'RXN-ACOADS182_rm_FWD-rt0477'	17286.3843500991</v>
      </c>
      <c r="M1942" s="1">
        <f>_xlfn.XLOOKUP(Table5[[#This Row],[rxn]],Table3[name],Table3[flux],$F$1)</f>
        <v>7.7228612847462198E-3</v>
      </c>
      <c r="N1942" s="1">
        <f>IFERROR(Table5[[#This Row],[min flux]]/Table5[[#This Row],[associated enzload]],"")</f>
        <v>7513.8793980056125</v>
      </c>
      <c r="O1942" s="1">
        <f>_xlfn.NUMBERVALUE(IF(Table5[[#This Row],[flux/enzload]]="","",ABS($N$1-Table5[[#This Row],[flux/enzload]])))</f>
        <v>1399916310145.0701</v>
      </c>
      <c r="P1942" s="1">
        <f>Table5[[#This Row],[kapp_old]]+IFERROR(((Table5[[#This Row],[kapp_slack_ub]]-Table5[[#This Row],[kapp_slack_lb]])/Table5[[#This Row],[associated enzload]]),0)</f>
        <v>17286.384350099099</v>
      </c>
      <c r="Q1942" s="1" t="str">
        <f>"'"&amp;Table5[[#This Row],[rxn]]&amp;"'"&amp;CHAR(9)&amp;Table5[[#This Row],[kapp + (slack_ub - slack_lb)/enzload]]</f>
        <v>'RXN-ACOADS182_rm_FWD-rt0477'	17286.3843500991</v>
      </c>
      <c r="R1942" s="1">
        <f>_xlfn.XLOOKUP(Table5[[#This Row],[rxn]],Table38[name],Table38[flux],0)</f>
        <v>7.8565236902659995E-3</v>
      </c>
      <c r="S1942" s="1">
        <f>_xlfn.XLOOKUP(SUBSTITUTE(Table5[[#This Row],[rxn]],"RXN-","ENZLOAD-"),Table38[name],Table38[flux],0)</f>
        <v>1.7569607E-7</v>
      </c>
      <c r="T1942" s="1" t="b">
        <f>AND(Table5[[#This Row],[ENZLOAD flux in kapp-slack.gms]]=0,Table5[[#This Row],[flux in kapp-slack.gms]]&lt;&gt;0,NOT(Table5[[#This Row],[spont or unknown?]]))</f>
        <v>0</v>
      </c>
      <c r="U1942" s="1" t="b">
        <f>OR(_xlfn.TEXTAFTER(Table5[[#This Row],[rxn]],"-",-1)="SPONT",_xlfn.TEXTAFTER(Table5[[#This Row],[rxn]],"-",-1)="UNKNOWN")</f>
        <v>0</v>
      </c>
      <c r="V1942" s="1">
        <f>_xlfn.XLOOKUP(SUBSTITUTE(Table5[[#This Row],[rxn]],"RXN-","ENZLOAD-"),Table4[rxn],Table4[ub],0)</f>
        <v>0.84523243999999997</v>
      </c>
      <c r="W1942" s="1" t="b">
        <f>AND(Table5[[#This Row],[FVA ENZLOAD flux UB]]=0,Table5[[#This Row],[ENZ not made when it should be?]])</f>
        <v>0</v>
      </c>
    </row>
    <row r="1943" spans="1:23" hidden="1">
      <c r="A1943" s="1"/>
      <c r="B1943" s="1" t="str">
        <f>_xlfn.TEXTBEFORE(Table38[[#This Row],[all fluxes from kapp-slack]]," ",,,,"")</f>
        <v/>
      </c>
      <c r="C1943" s="1">
        <f>_xlfn.NUMBERVALUE(IFERROR(_xlfn.TEXTAFTER(Table38[[#This Row],[all fluxes from kapp-slack]]," ",-1,,,""),""))</f>
        <v>0</v>
      </c>
      <c r="F1943" s="1" t="s">
        <v>8933</v>
      </c>
      <c r="G1943" s="1" t="str">
        <f>_xlfn.TEXTBEFORE(Table5[[#This Row],[rxn     kapp_old        kapp_slack_ub   kapp_slack_lb]]," ")</f>
        <v>RXN-NDPK1_c_FWD-rt7311</v>
      </c>
      <c r="H1943" s="1">
        <f>_xlfn.NUMBERVALUE(_xlfn.TEXTBEFORE(TRIM(_xlfn.TEXTAFTER(_xlfn.TEXTBEFORE(Table5[[#This Row],[rxn     kapp_old        kapp_slack_ub   kapp_slack_lb]],Table5[[#This Row],[kapp_slack_lb]],-1),Table5[[#This Row],[rxn]]))," "))</f>
        <v>17537.201673400799</v>
      </c>
      <c r="I194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943" s="1">
        <f>_xlfn.NUMBERVALUE(_xlfn.TEXTAFTER(Table5[[#This Row],[rxn     kapp_old        kapp_slack_ub   kapp_slack_lb]]," ",-1))</f>
        <v>0</v>
      </c>
      <c r="K1943" s="1">
        <f>_xlfn.XLOOKUP(SUBSTITUTE(Table5[[#This Row],[rxn]],"RXN-","ENZLOAD-"),ENZLOAD[name],ENZLOAD[flux],0)</f>
        <v>2.4784310296160001E-5</v>
      </c>
      <c r="L1943" s="1" t="str">
        <f>"'"&amp;Table5[[#This Row],[rxn]]&amp;"'"&amp;CHAR(9)&amp;IF(AND(Table5[[#This Row],[kapp_slack_ub]]&lt;&gt;0,Table5[[#This Row],[kapp_old]]&lt;$F$1),$F$1,Table5[[#This Row],[kapp_old]])</f>
        <v>'RXN-NDPK1_c_FWD-rt7311'	17537.2016734008</v>
      </c>
      <c r="M1943" s="1">
        <f>_xlfn.XLOOKUP(Table5[[#This Row],[rxn]],Table3[name],Table3[flux],$F$1)</f>
        <v>0.18900637286460201</v>
      </c>
      <c r="N1943" s="1">
        <f>IFERROR(Table5[[#This Row],[min flux]]/Table5[[#This Row],[associated enzload]],"")</f>
        <v>7626.049327420099</v>
      </c>
      <c r="O1943" s="1">
        <f>_xlfn.NUMBERVALUE(IF(Table5[[#This Row],[flux/enzload]]="","",ABS($N$1-Table5[[#This Row],[flux/enzload]])))</f>
        <v>1399916310032.8999</v>
      </c>
      <c r="P1943" s="1">
        <f>Table5[[#This Row],[kapp_old]]+IFERROR(((Table5[[#This Row],[kapp_slack_ub]]-Table5[[#This Row],[kapp_slack_lb]])/Table5[[#This Row],[associated enzload]]),0)</f>
        <v>17537.201673400799</v>
      </c>
      <c r="Q1943" s="1" t="str">
        <f>"'"&amp;Table5[[#This Row],[rxn]]&amp;"'"&amp;CHAR(9)&amp;Table5[[#This Row],[kapp + (slack_ub - slack_lb)/enzload]]</f>
        <v>'RXN-NDPK1_c_FWD-rt7311'	17537.2016734008</v>
      </c>
      <c r="R1943" s="1">
        <f>_xlfn.XLOOKUP(Table5[[#This Row],[rxn]],Table38[name],Table38[flux],0)</f>
        <v>0</v>
      </c>
      <c r="S1943" s="1">
        <f>_xlfn.XLOOKUP(SUBSTITUTE(Table5[[#This Row],[rxn]],"RXN-","ENZLOAD-"),Table38[name],Table38[flux],0)</f>
        <v>0</v>
      </c>
      <c r="T1943" s="1" t="b">
        <f>AND(Table5[[#This Row],[ENZLOAD flux in kapp-slack.gms]]=0,Table5[[#This Row],[flux in kapp-slack.gms]]&lt;&gt;0,NOT(Table5[[#This Row],[spont or unknown?]]))</f>
        <v>0</v>
      </c>
      <c r="U1943" s="1" t="b">
        <f>OR(_xlfn.TEXTAFTER(Table5[[#This Row],[rxn]],"-",-1)="SPONT",_xlfn.TEXTAFTER(Table5[[#This Row],[rxn]],"-",-1)="UNKNOWN")</f>
        <v>0</v>
      </c>
      <c r="V1943" s="1">
        <f>_xlfn.XLOOKUP(SUBSTITUTE(Table5[[#This Row],[rxn]],"RXN-","ENZLOAD-"),Table4[rxn],Table4[ub],0)</f>
        <v>2.5963863900000002</v>
      </c>
      <c r="W1943" s="1" t="b">
        <f>AND(Table5[[#This Row],[FVA ENZLOAD flux UB]]=0,Table5[[#This Row],[ENZ not made when it should be?]])</f>
        <v>0</v>
      </c>
    </row>
    <row r="1944" spans="1:23">
      <c r="A1944" s="1"/>
      <c r="B1944" s="1" t="str">
        <f>_xlfn.TEXTBEFORE(Table38[[#This Row],[all fluxes from kapp-slack]]," ",,,,"")</f>
        <v/>
      </c>
      <c r="C1944" s="1">
        <f>_xlfn.NUMBERVALUE(IFERROR(_xlfn.TEXTAFTER(Table38[[#This Row],[all fluxes from kapp-slack]]," ",-1,,,""),""))</f>
        <v>0</v>
      </c>
      <c r="F1944" s="1" t="s">
        <v>8261</v>
      </c>
      <c r="G1944" s="1" t="str">
        <f>_xlfn.TEXTBEFORE(Table5[[#This Row],[rxn     kapp_old        kapp_slack_ub   kapp_slack_lb]]," ")</f>
        <v>RXN-GMPS2_c_FWD-rt7388</v>
      </c>
      <c r="H1944" s="1">
        <f>_xlfn.NUMBERVALUE(_xlfn.TEXTBEFORE(TRIM(_xlfn.TEXTAFTER(_xlfn.TEXTBEFORE(Table5[[#This Row],[rxn     kapp_old        kapp_slack_ub   kapp_slack_lb]],Table5[[#This Row],[kapp_slack_lb]],-1),Table5[[#This Row],[rxn]]))," "))</f>
        <v>3185.8508641393601</v>
      </c>
      <c r="I194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10.637152626701299</v>
      </c>
      <c r="J1944" s="1">
        <f>_xlfn.NUMBERVALUE(_xlfn.TEXTAFTER(Table5[[#This Row],[rxn     kapp_old        kapp_slack_ub   kapp_slack_lb]]," ",-1))</f>
        <v>0</v>
      </c>
      <c r="K1944" s="1">
        <f>_xlfn.XLOOKUP(SUBSTITUTE(Table5[[#This Row],[rxn]],"RXN-","ENZLOAD-"),ENZLOAD[name],ENZLOAD[flux],0)</f>
        <v>3.3058913827899999E-6</v>
      </c>
      <c r="L1944" s="1" t="str">
        <f>"'"&amp;Table5[[#This Row],[rxn]]&amp;"'"&amp;CHAR(9)&amp;IF(AND(Table5[[#This Row],[kapp_slack_ub]]&lt;&gt;0,Table5[[#This Row],[kapp_old]]&lt;$F$1),$F$1,Table5[[#This Row],[kapp_old]])</f>
        <v>'RXN-GMPS2_c_FWD-rt7388'	27141.27779288</v>
      </c>
      <c r="M1944" s="1">
        <f>_xlfn.XLOOKUP(Table5[[#This Row],[rxn]],Table3[name],Table3[flux],$F$1)</f>
        <v>2.7715991891085302E-2</v>
      </c>
      <c r="N1944" s="1">
        <f>IFERROR(Table5[[#This Row],[min flux]]/Table5[[#This Row],[associated enzload]],"")</f>
        <v>8383.8180635246554</v>
      </c>
      <c r="O1944" s="1">
        <f>_xlfn.NUMBERVALUE(IF(Table5[[#This Row],[flux/enzload]]="","",ABS($N$1-Table5[[#This Row],[flux/enzload]])))</f>
        <v>1399916309275.1399</v>
      </c>
      <c r="P1944" s="1">
        <f>Table5[[#This Row],[kapp_old]]+IFERROR(((Table5[[#This Row],[kapp_slack_ub]]-Table5[[#This Row],[kapp_slack_lb]])/Table5[[#This Row],[associated enzload]]),0)</f>
        <v>3220821.0950457244</v>
      </c>
      <c r="Q1944" s="1" t="str">
        <f>"'"&amp;Table5[[#This Row],[rxn]]&amp;"'"&amp;CHAR(9)&amp;Table5[[#This Row],[kapp + (slack_ub - slack_lb)/enzload]]</f>
        <v>'RXN-GMPS2_c_FWD-rt7388'	3220821.09504572</v>
      </c>
      <c r="R1944" s="1">
        <f>_xlfn.XLOOKUP(Table5[[#This Row],[rxn]],Table38[name],Table38[flux],0)</f>
        <v>2.7516272644145998E-2</v>
      </c>
      <c r="S1944" s="1">
        <f>_xlfn.XLOOKUP(SUBSTITUTE(Table5[[#This Row],[rxn]],"RXN-","ENZLOAD-"),Table38[name],Table38[flux],0)</f>
        <v>0</v>
      </c>
      <c r="T1944" s="1" t="b">
        <f>AND(Table5[[#This Row],[ENZLOAD flux in kapp-slack.gms]]=0,Table5[[#This Row],[flux in kapp-slack.gms]]&lt;&gt;0,NOT(Table5[[#This Row],[spont or unknown?]]))</f>
        <v>1</v>
      </c>
      <c r="U1944" s="1" t="b">
        <f>OR(_xlfn.TEXTAFTER(Table5[[#This Row],[rxn]],"-",-1)="SPONT",_xlfn.TEXTAFTER(Table5[[#This Row],[rxn]],"-",-1)="UNKNOWN")</f>
        <v>0</v>
      </c>
      <c r="V1944" s="1">
        <f>_xlfn.XLOOKUP(SUBSTITUTE(Table5[[#This Row],[rxn]],"RXN-","ENZLOAD-"),Table4[rxn],Table4[ub],0)</f>
        <v>0.69154439000000001</v>
      </c>
      <c r="W1944" s="1" t="b">
        <f>AND(Table5[[#This Row],[FVA ENZLOAD flux UB]]=0,Table5[[#This Row],[ENZ not made when it should be?]])</f>
        <v>0</v>
      </c>
    </row>
    <row r="1945" spans="1:23" hidden="1">
      <c r="A1945" s="1"/>
      <c r="B1945" s="1" t="str">
        <f>_xlfn.TEXTBEFORE(Table38[[#This Row],[all fluxes from kapp-slack]]," ",,,,"")</f>
        <v/>
      </c>
      <c r="C1945" s="1">
        <f>_xlfn.NUMBERVALUE(IFERROR(_xlfn.TEXTAFTER(Table38[[#This Row],[all fluxes from kapp-slack]]," ",-1,,,""),""))</f>
        <v>0</v>
      </c>
      <c r="F1945" s="1" t="s">
        <v>9229</v>
      </c>
      <c r="G1945" s="1" t="str">
        <f>_xlfn.TEXTBEFORE(Table5[[#This Row],[rxn     kapp_old        kapp_slack_ub   kapp_slack_lb]]," ")</f>
        <v>RXN-PDMEMT_rm_FWD-rt4380</v>
      </c>
      <c r="H194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94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945" s="1">
        <f>_xlfn.NUMBERVALUE(_xlfn.TEXTAFTER(Table5[[#This Row],[rxn     kapp_old        kapp_slack_ub   kapp_slack_lb]]," ",-1))</f>
        <v>0</v>
      </c>
      <c r="K1945" s="1">
        <f>_xlfn.XLOOKUP(SUBSTITUTE(Table5[[#This Row],[rxn]],"RXN-","ENZLOAD-"),ENZLOAD[name],ENZLOAD[flux],0)</f>
        <v>1.79061179551E-6</v>
      </c>
      <c r="L1945" s="1" t="str">
        <f>"'"&amp;Table5[[#This Row],[rxn]]&amp;"'"&amp;CHAR(9)&amp;IF(AND(Table5[[#This Row],[kapp_slack_ub]]&lt;&gt;0,Table5[[#This Row],[kapp_old]]&lt;$F$1),$F$1,Table5[[#This Row],[kapp_old]])</f>
        <v>'RXN-PDMEMT_rm_FWD-rt4380'	27141.27779288</v>
      </c>
      <c r="M1945" s="1">
        <f>_xlfn.XLOOKUP(Table5[[#This Row],[rxn]],Table3[name],Table3[flux],$F$1)</f>
        <v>1.5613920258555699E-2</v>
      </c>
      <c r="N1945" s="1">
        <f>IFERROR(Table5[[#This Row],[min flux]]/Table5[[#This Row],[associated enzload]],"")</f>
        <v>8719.8801536480223</v>
      </c>
      <c r="O1945" s="1">
        <f>_xlfn.NUMBERVALUE(IF(Table5[[#This Row],[flux/enzload]]="","",ABS($N$1-Table5[[#This Row],[flux/enzload]])))</f>
        <v>1399916308939.0701</v>
      </c>
      <c r="P1945" s="1">
        <f>Table5[[#This Row],[kapp_old]]+IFERROR(((Table5[[#This Row],[kapp_slack_ub]]-Table5[[#This Row],[kapp_slack_lb]])/Table5[[#This Row],[associated enzload]]),0)</f>
        <v>27141.277792879999</v>
      </c>
      <c r="Q1945" s="1" t="str">
        <f>"'"&amp;Table5[[#This Row],[rxn]]&amp;"'"&amp;CHAR(9)&amp;Table5[[#This Row],[kapp + (slack_ub - slack_lb)/enzload]]</f>
        <v>'RXN-PDMEMT_rm_FWD-rt4380'	27141.27779288</v>
      </c>
      <c r="R1945" s="1">
        <f>_xlfn.XLOOKUP(Table5[[#This Row],[rxn]],Table38[name],Table38[flux],0)</f>
        <v>1.5884156128967999E-2</v>
      </c>
      <c r="S1945" s="1">
        <f>_xlfn.XLOOKUP(SUBSTITUTE(Table5[[#This Row],[rxn]],"RXN-","ENZLOAD-"),Table38[name],Table38[flux],0)</f>
        <v>2.2624013099999999E-7</v>
      </c>
      <c r="T1945" s="1" t="b">
        <f>AND(Table5[[#This Row],[ENZLOAD flux in kapp-slack.gms]]=0,Table5[[#This Row],[flux in kapp-slack.gms]]&lt;&gt;0,NOT(Table5[[#This Row],[spont or unknown?]]))</f>
        <v>0</v>
      </c>
      <c r="U1945" s="1" t="b">
        <f>OR(_xlfn.TEXTAFTER(Table5[[#This Row],[rxn]],"-",-1)="SPONT",_xlfn.TEXTAFTER(Table5[[#This Row],[rxn]],"-",-1)="UNKNOWN")</f>
        <v>0</v>
      </c>
      <c r="V1945" s="1">
        <f>_xlfn.XLOOKUP(SUBSTITUTE(Table5[[#This Row],[rxn]],"RXN-","ENZLOAD-"),Table4[rxn],Table4[ub],0)</f>
        <v>1.7582424800000001</v>
      </c>
      <c r="W1945" s="1" t="b">
        <f>AND(Table5[[#This Row],[FVA ENZLOAD flux UB]]=0,Table5[[#This Row],[ENZ not made when it should be?]])</f>
        <v>0</v>
      </c>
    </row>
    <row r="1946" spans="1:23" hidden="1">
      <c r="A1946" s="1"/>
      <c r="B1946" s="1" t="str">
        <f>_xlfn.TEXTBEFORE(Table38[[#This Row],[all fluxes from kapp-slack]]," ",,,,"")</f>
        <v/>
      </c>
      <c r="C1946" s="1">
        <f>_xlfn.NUMBERVALUE(IFERROR(_xlfn.TEXTAFTER(Table38[[#This Row],[all fluxes from kapp-slack]]," ",-1,,,""),""))</f>
        <v>0</v>
      </c>
      <c r="F1946" s="1" t="s">
        <v>9400</v>
      </c>
      <c r="G1946" s="1" t="str">
        <f>_xlfn.TEXTBEFORE(Table5[[#This Row],[rxn     kapp_old        kapp_slack_ub   kapp_slack_lb]]," ")</f>
        <v>RXN-PMEMT_rm_FWD-rt4380</v>
      </c>
      <c r="H194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94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946" s="1">
        <f>_xlfn.NUMBERVALUE(_xlfn.TEXTAFTER(Table5[[#This Row],[rxn     kapp_old        kapp_slack_ub   kapp_slack_lb]]," ",-1))</f>
        <v>0</v>
      </c>
      <c r="K1946" s="1">
        <f>_xlfn.XLOOKUP(SUBSTITUTE(Table5[[#This Row],[rxn]],"RXN-","ENZLOAD-"),ENZLOAD[name],ENZLOAD[flux],0)</f>
        <v>1.79061179551E-6</v>
      </c>
      <c r="L1946" s="1" t="str">
        <f>"'"&amp;Table5[[#This Row],[rxn]]&amp;"'"&amp;CHAR(9)&amp;IF(AND(Table5[[#This Row],[kapp_slack_ub]]&lt;&gt;0,Table5[[#This Row],[kapp_old]]&lt;$F$1),$F$1,Table5[[#This Row],[kapp_old]])</f>
        <v>'RXN-PMEMT_rm_FWD-rt4380'	27141.27779288</v>
      </c>
      <c r="M1946" s="1">
        <f>_xlfn.XLOOKUP(Table5[[#This Row],[rxn]],Table3[name],Table3[flux],$F$1)</f>
        <v>1.5613920258555699E-2</v>
      </c>
      <c r="N1946" s="1">
        <f>IFERROR(Table5[[#This Row],[min flux]]/Table5[[#This Row],[associated enzload]],"")</f>
        <v>8719.8801536480223</v>
      </c>
      <c r="O1946" s="1">
        <f>_xlfn.NUMBERVALUE(IF(Table5[[#This Row],[flux/enzload]]="","",ABS($N$1-Table5[[#This Row],[flux/enzload]])))</f>
        <v>1399916308939.0701</v>
      </c>
      <c r="P1946" s="1">
        <f>Table5[[#This Row],[kapp_old]]+IFERROR(((Table5[[#This Row],[kapp_slack_ub]]-Table5[[#This Row],[kapp_slack_lb]])/Table5[[#This Row],[associated enzload]]),0)</f>
        <v>27141.277792879999</v>
      </c>
      <c r="Q1946" s="1" t="str">
        <f>"'"&amp;Table5[[#This Row],[rxn]]&amp;"'"&amp;CHAR(9)&amp;Table5[[#This Row],[kapp + (slack_ub - slack_lb)/enzload]]</f>
        <v>'RXN-PMEMT_rm_FWD-rt4380'	27141.27779288</v>
      </c>
      <c r="R1946" s="1">
        <f>_xlfn.XLOOKUP(Table5[[#This Row],[rxn]],Table38[name],Table38[flux],0)</f>
        <v>1.5884156128967999E-2</v>
      </c>
      <c r="S1946" s="1">
        <f>_xlfn.XLOOKUP(SUBSTITUTE(Table5[[#This Row],[rxn]],"RXN-","ENZLOAD-"),Table38[name],Table38[flux],0)</f>
        <v>2.2624013099999999E-7</v>
      </c>
      <c r="T1946" s="1" t="b">
        <f>AND(Table5[[#This Row],[ENZLOAD flux in kapp-slack.gms]]=0,Table5[[#This Row],[flux in kapp-slack.gms]]&lt;&gt;0,NOT(Table5[[#This Row],[spont or unknown?]]))</f>
        <v>0</v>
      </c>
      <c r="U1946" s="1" t="b">
        <f>OR(_xlfn.TEXTAFTER(Table5[[#This Row],[rxn]],"-",-1)="SPONT",_xlfn.TEXTAFTER(Table5[[#This Row],[rxn]],"-",-1)="UNKNOWN")</f>
        <v>0</v>
      </c>
      <c r="V1946" s="1">
        <f>_xlfn.XLOOKUP(SUBSTITUTE(Table5[[#This Row],[rxn]],"RXN-","ENZLOAD-"),Table4[rxn],Table4[ub],0)</f>
        <v>1.7582424800000001</v>
      </c>
      <c r="W1946" s="1" t="b">
        <f>AND(Table5[[#This Row],[FVA ENZLOAD flux UB]]=0,Table5[[#This Row],[ENZ not made when it should be?]])</f>
        <v>0</v>
      </c>
    </row>
    <row r="1947" spans="1:23" hidden="1">
      <c r="A1947" s="1"/>
      <c r="B1947" s="1" t="str">
        <f>_xlfn.TEXTBEFORE(Table38[[#This Row],[all fluxes from kapp-slack]]," ",,,,"")</f>
        <v/>
      </c>
      <c r="C1947" s="1">
        <f>_xlfn.NUMBERVALUE(IFERROR(_xlfn.TEXTAFTER(Table38[[#This Row],[all fluxes from kapp-slack]]," ",-1,,,""),""))</f>
        <v>0</v>
      </c>
      <c r="F1947" s="1" t="s">
        <v>8156</v>
      </c>
      <c r="G1947" s="1" t="str">
        <f>_xlfn.TEXTBEFORE(Table5[[#This Row],[rxn     kapp_old        kapp_slack_ub   kapp_slack_lb]]," ")</f>
        <v>RXN-GK1_c_FWD-rt3157</v>
      </c>
      <c r="H1947" s="1">
        <f>_xlfn.NUMBERVALUE(_xlfn.TEXTBEFORE(TRIM(_xlfn.TEXTAFTER(_xlfn.TEXTBEFORE(Table5[[#This Row],[rxn     kapp_old        kapp_slack_ub   kapp_slack_lb]],Table5[[#This Row],[kapp_slack_lb]],-1),Table5[[#This Row],[rxn]]))," "))</f>
        <v>5684.0628674444997</v>
      </c>
      <c r="I194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947" s="1">
        <f>_xlfn.NUMBERVALUE(_xlfn.TEXTAFTER(Table5[[#This Row],[rxn     kapp_old        kapp_slack_ub   kapp_slack_lb]]," ",-1))</f>
        <v>0</v>
      </c>
      <c r="K1947" s="1">
        <f>_xlfn.XLOOKUP(SUBSTITUTE(Table5[[#This Row],[rxn]],"RXN-","ENZLOAD-"),ENZLOAD[name],ENZLOAD[flux],0)</f>
        <v>3.09928556576999E-6</v>
      </c>
      <c r="L1947" s="1" t="str">
        <f>"'"&amp;Table5[[#This Row],[rxn]]&amp;"'"&amp;CHAR(9)&amp;IF(AND(Table5[[#This Row],[kapp_slack_ub]]&lt;&gt;0,Table5[[#This Row],[kapp_old]]&lt;$F$1),$F$1,Table5[[#This Row],[kapp_old]])</f>
        <v>'RXN-GK1_c_FWD-rt3157'	5684.0628674445</v>
      </c>
      <c r="M1947" s="1">
        <f>_xlfn.XLOOKUP(Table5[[#This Row],[rxn]],Table3[name],Table3[flux],$F$1)</f>
        <v>2.7715991891085302E-2</v>
      </c>
      <c r="N1947" s="1">
        <f>IFERROR(Table5[[#This Row],[min flux]]/Table5[[#This Row],[associated enzload]],"")</f>
        <v>8942.7035047025456</v>
      </c>
      <c r="O1947" s="1">
        <f>_xlfn.NUMBERVALUE(IF(Table5[[#This Row],[flux/enzload]]="","",ABS($N$1-Table5[[#This Row],[flux/enzload]])))</f>
        <v>1399916308716.25</v>
      </c>
      <c r="P1947" s="1">
        <f>Table5[[#This Row],[kapp_old]]+IFERROR(((Table5[[#This Row],[kapp_slack_ub]]-Table5[[#This Row],[kapp_slack_lb]])/Table5[[#This Row],[associated enzload]]),0)</f>
        <v>5684.0628674444997</v>
      </c>
      <c r="Q1947" s="1" t="str">
        <f>"'"&amp;Table5[[#This Row],[rxn]]&amp;"'"&amp;CHAR(9)&amp;Table5[[#This Row],[kapp + (slack_ub - slack_lb)/enzload]]</f>
        <v>'RXN-GK1_c_FWD-rt3157'	5684.0628674445</v>
      </c>
      <c r="R1947" s="1">
        <f>_xlfn.XLOOKUP(Table5[[#This Row],[rxn]],Table38[name],Table38[flux],0)</f>
        <v>0</v>
      </c>
      <c r="S1947" s="1">
        <f>_xlfn.XLOOKUP(SUBSTITUTE(Table5[[#This Row],[rxn]],"RXN-","ENZLOAD-"),Table38[name],Table38[flux],0)</f>
        <v>0</v>
      </c>
      <c r="T1947" s="1" t="b">
        <f>AND(Table5[[#This Row],[ENZLOAD flux in kapp-slack.gms]]=0,Table5[[#This Row],[flux in kapp-slack.gms]]&lt;&gt;0,NOT(Table5[[#This Row],[spont or unknown?]]))</f>
        <v>0</v>
      </c>
      <c r="U1947" s="1" t="b">
        <f>OR(_xlfn.TEXTAFTER(Table5[[#This Row],[rxn]],"-",-1)="SPONT",_xlfn.TEXTAFTER(Table5[[#This Row],[rxn]],"-",-1)="UNKNOWN")</f>
        <v>0</v>
      </c>
      <c r="V1947" s="1">
        <f>_xlfn.XLOOKUP(SUBSTITUTE(Table5[[#This Row],[rxn]],"RXN-","ENZLOAD-"),Table4[rxn],Table4[ub],0)</f>
        <v>1.8923281300000001</v>
      </c>
      <c r="W1947" s="1" t="b">
        <f>AND(Table5[[#This Row],[FVA ENZLOAD flux UB]]=0,Table5[[#This Row],[ENZ not made when it should be?]])</f>
        <v>0</v>
      </c>
    </row>
    <row r="1948" spans="1:23">
      <c r="A1948" s="1"/>
      <c r="B1948" s="1" t="str">
        <f>_xlfn.TEXTBEFORE(Table38[[#This Row],[all fluxes from kapp-slack]]," ",,,,"")</f>
        <v/>
      </c>
      <c r="C1948" s="1">
        <f>_xlfn.NUMBERVALUE(IFERROR(_xlfn.TEXTAFTER(Table38[[#This Row],[all fluxes from kapp-slack]]," ",-1,,,""),""))</f>
        <v>0</v>
      </c>
      <c r="F1948" s="1" t="s">
        <v>9803</v>
      </c>
      <c r="G1948" s="1" t="str">
        <f>_xlfn.TEXTBEFORE(Table5[[#This Row],[rxn     kapp_old        kapp_slack_ub   kapp_slack_lb]]," ")</f>
        <v>RXN-TMDPK_c_FWD-rt8116</v>
      </c>
      <c r="H1948" s="1">
        <f>_xlfn.NUMBERVALUE(_xlfn.TEXTBEFORE(TRIM(_xlfn.TEXTAFTER(_xlfn.TEXTBEFORE(Table5[[#This Row],[rxn     kapp_old        kapp_slack_ub   kapp_slack_lb]],Table5[[#This Row],[kapp_slack_lb]],-1),Table5[[#This Row],[rxn]]))," "))</f>
        <v>3660.7215623470602</v>
      </c>
      <c r="I194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1.7338413732304998E-2</v>
      </c>
      <c r="J1948" s="1">
        <f>_xlfn.NUMBERVALUE(_xlfn.TEXTAFTER(Table5[[#This Row],[rxn     kapp_old        kapp_slack_ub   kapp_slack_lb]]," ",-1))</f>
        <v>0</v>
      </c>
      <c r="K1948" s="1">
        <f>_xlfn.XLOOKUP(SUBSTITUTE(Table5[[#This Row],[rxn]],"RXN-","ENZLOAD-"),ENZLOAD[name],ENZLOAD[flux],0)</f>
        <v>3.9403592399999997E-9</v>
      </c>
      <c r="L1948" s="1" t="str">
        <f>"'"&amp;Table5[[#This Row],[rxn]]&amp;"'"&amp;CHAR(9)&amp;IF(AND(Table5[[#This Row],[kapp_slack_ub]]&lt;&gt;0,Table5[[#This Row],[kapp_old]]&lt;$F$1),$F$1,Table5[[#This Row],[kapp_old]])</f>
        <v>'RXN-TMDPK_c_FWD-rt8116'	27141.27779288</v>
      </c>
      <c r="M1948" s="1">
        <f>_xlfn.XLOOKUP(Table5[[#This Row],[rxn]],Table3[name],Table3[flux],$F$1)</f>
        <v>3.7959363245424998E-5</v>
      </c>
      <c r="N1948" s="1">
        <f>IFERROR(Table5[[#This Row],[min flux]]/Table5[[#This Row],[associated enzload]],"")</f>
        <v>9633.4777956501748</v>
      </c>
      <c r="O1948" s="1">
        <f>_xlfn.NUMBERVALUE(IF(Table5[[#This Row],[flux/enzload]]="","",ABS($N$1-Table5[[#This Row],[flux/enzload]])))</f>
        <v>1399916308025.48</v>
      </c>
      <c r="P1948" s="1">
        <f>Table5[[#This Row],[kapp_old]]+IFERROR(((Table5[[#This Row],[kapp_slack_ub]]-Table5[[#This Row],[kapp_slack_lb]])/Table5[[#This Row],[associated enzload]]),0)</f>
        <v>4403872.142971985</v>
      </c>
      <c r="Q1948" s="1" t="str">
        <f>"'"&amp;Table5[[#This Row],[rxn]]&amp;"'"&amp;CHAR(9)&amp;Table5[[#This Row],[kapp + (slack_ub - slack_lb)/enzload]]</f>
        <v>'RXN-TMDPK_c_FWD-rt8116'	4403872.14297199</v>
      </c>
      <c r="R1948" s="1">
        <f>_xlfn.XLOOKUP(Table5[[#This Row],[rxn]],Table38[name],Table38[flux],0)</f>
        <v>4.4851149194999997E-5</v>
      </c>
      <c r="S1948" s="1">
        <f>_xlfn.XLOOKUP(SUBSTITUTE(Table5[[#This Row],[rxn]],"RXN-","ENZLOAD-"),Table38[name],Table38[flux],0)</f>
        <v>0</v>
      </c>
      <c r="T1948" s="1" t="b">
        <f>AND(Table5[[#This Row],[ENZLOAD flux in kapp-slack.gms]]=0,Table5[[#This Row],[flux in kapp-slack.gms]]&lt;&gt;0,NOT(Table5[[#This Row],[spont or unknown?]]))</f>
        <v>1</v>
      </c>
      <c r="U1948" s="1" t="b">
        <f>OR(_xlfn.TEXTAFTER(Table5[[#This Row],[rxn]],"-",-1)="SPONT",_xlfn.TEXTAFTER(Table5[[#This Row],[rxn]],"-",-1)="UNKNOWN")</f>
        <v>0</v>
      </c>
      <c r="V1948" s="1">
        <f>_xlfn.XLOOKUP(SUBSTITUTE(Table5[[#This Row],[rxn]],"RXN-","ENZLOAD-"),Table4[rxn],Table4[ub],0)</f>
        <v>1.3918475400000001</v>
      </c>
      <c r="W1948" s="1" t="b">
        <f>AND(Table5[[#This Row],[FVA ENZLOAD flux UB]]=0,Table5[[#This Row],[ENZ not made when it should be?]])</f>
        <v>0</v>
      </c>
    </row>
    <row r="1949" spans="1:23">
      <c r="A1949" s="1"/>
      <c r="B1949" s="1" t="str">
        <f>_xlfn.TEXTBEFORE(Table38[[#This Row],[all fluxes from kapp-slack]]," ",,,,"")</f>
        <v/>
      </c>
      <c r="C1949" s="1">
        <f>_xlfn.NUMBERVALUE(IFERROR(_xlfn.TEXTAFTER(Table38[[#This Row],[all fluxes from kapp-slack]]," ",-1,,,""),""))</f>
        <v>0</v>
      </c>
      <c r="F1949" s="1" t="s">
        <v>6967</v>
      </c>
      <c r="G1949" s="1" t="str">
        <f>_xlfn.TEXTBEFORE(Table5[[#This Row],[rxn     kapp_old        kapp_slack_ub   kapp_slack_lb]]," ")</f>
        <v>RXN-ADSS_c_FWD-rt3802</v>
      </c>
      <c r="H1949" s="1">
        <f>_xlfn.NUMBERVALUE(_xlfn.TEXTBEFORE(TRIM(_xlfn.TEXTAFTER(_xlfn.TEXTBEFORE(Table5[[#This Row],[rxn     kapp_old        kapp_slack_ub   kapp_slack_lb]],Table5[[#This Row],[kapp_slack_lb]],-1),Table5[[#This Row],[rxn]]))," "))</f>
        <v>12374.149819039099</v>
      </c>
      <c r="I194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12.722825997418999</v>
      </c>
      <c r="J1949" s="1">
        <f>_xlfn.NUMBERVALUE(_xlfn.TEXTAFTER(Table5[[#This Row],[rxn     kapp_old        kapp_slack_ub   kapp_slack_lb]]," ",-1))</f>
        <v>0</v>
      </c>
      <c r="K1949" s="1">
        <f>_xlfn.XLOOKUP(SUBSTITUTE(Table5[[#This Row],[rxn]],"RXN-","ENZLOAD-"),ENZLOAD[name],ENZLOAD[flux],0)</f>
        <v>1.834584867E-6</v>
      </c>
      <c r="L1949" s="1" t="str">
        <f>"'"&amp;Table5[[#This Row],[rxn]]&amp;"'"&amp;CHAR(9)&amp;IF(AND(Table5[[#This Row],[kapp_slack_ub]]&lt;&gt;0,Table5[[#This Row],[kapp_old]]&lt;$F$1),$F$1,Table5[[#This Row],[kapp_old]])</f>
        <v>'RXN-ADSS_c_FWD-rt3802'	27141.27779288</v>
      </c>
      <c r="M1949" s="1">
        <f>_xlfn.XLOOKUP(Table5[[#This Row],[rxn]],Table3[name],Table3[flux],$F$1)</f>
        <v>1.82259744508078E-2</v>
      </c>
      <c r="N1949" s="1">
        <f>IFERROR(Table5[[#This Row],[min flux]]/Table5[[#This Row],[associated enzload]],"")</f>
        <v>9934.6586678280928</v>
      </c>
      <c r="O1949" s="1">
        <f>_xlfn.NUMBERVALUE(IF(Table5[[#This Row],[flux/enzload]]="","",ABS($N$1-Table5[[#This Row],[flux/enzload]])))</f>
        <v>1399916307724.29</v>
      </c>
      <c r="P1949" s="1">
        <f>Table5[[#This Row],[kapp_old]]+IFERROR(((Table5[[#This Row],[kapp_slack_ub]]-Table5[[#This Row],[kapp_slack_lb]])/Table5[[#This Row],[associated enzload]]),0)</f>
        <v>6947363.2180674681</v>
      </c>
      <c r="Q1949" s="1" t="str">
        <f>"'"&amp;Table5[[#This Row],[rxn]]&amp;"'"&amp;CHAR(9)&amp;Table5[[#This Row],[kapp + (slack_ub - slack_lb)/enzload]]</f>
        <v>'RXN-ADSS_c_FWD-rt3802'	6947363.21806747</v>
      </c>
      <c r="R1949" s="1">
        <f>_xlfn.XLOOKUP(Table5[[#This Row],[rxn]],Table38[name],Table38[flux],0)</f>
        <v>3.2911509426894997E-2</v>
      </c>
      <c r="S1949" s="1">
        <f>_xlfn.XLOOKUP(SUBSTITUTE(Table5[[#This Row],[rxn]],"RXN-","ENZLOAD-"),Table38[name],Table38[flux],0)</f>
        <v>0</v>
      </c>
      <c r="T1949" s="1" t="b">
        <f>AND(Table5[[#This Row],[ENZLOAD flux in kapp-slack.gms]]=0,Table5[[#This Row],[flux in kapp-slack.gms]]&lt;&gt;0,NOT(Table5[[#This Row],[spont or unknown?]]))</f>
        <v>1</v>
      </c>
      <c r="U1949" s="1" t="b">
        <f>OR(_xlfn.TEXTAFTER(Table5[[#This Row],[rxn]],"-",-1)="SPONT",_xlfn.TEXTAFTER(Table5[[#This Row],[rxn]],"-",-1)="UNKNOWN")</f>
        <v>0</v>
      </c>
      <c r="V1949" s="1">
        <f>_xlfn.XLOOKUP(SUBSTITUTE(Table5[[#This Row],[rxn]],"RXN-","ENZLOAD-"),Table4[rxn],Table4[ub],0)</f>
        <v>0.45035515999999998</v>
      </c>
      <c r="W1949" s="1" t="b">
        <f>AND(Table5[[#This Row],[FVA ENZLOAD flux UB]]=0,Table5[[#This Row],[ENZ not made when it should be?]])</f>
        <v>0</v>
      </c>
    </row>
    <row r="1950" spans="1:23">
      <c r="A1950" s="1"/>
      <c r="B1950" s="1" t="str">
        <f>_xlfn.TEXTBEFORE(Table38[[#This Row],[all fluxes from kapp-slack]]," ",,,,"")</f>
        <v/>
      </c>
      <c r="C1950" s="1">
        <f>_xlfn.NUMBERVALUE(IFERROR(_xlfn.TEXTAFTER(Table38[[#This Row],[all fluxes from kapp-slack]]," ",-1,,,""),""))</f>
        <v>0</v>
      </c>
      <c r="F1950" s="1" t="s">
        <v>7677</v>
      </c>
      <c r="G1950" s="1" t="str">
        <f>_xlfn.TEXTBEFORE(Table5[[#This Row],[rxn     kapp_old        kapp_slack_ub   kapp_slack_lb]]," ")</f>
        <v>RXN-DTMPK_c_FWD-rt6884</v>
      </c>
      <c r="H1950" s="1">
        <f>_xlfn.NUMBERVALUE(_xlfn.TEXTBEFORE(TRIM(_xlfn.TEXTAFTER(_xlfn.TEXTBEFORE(Table5[[#This Row],[rxn     kapp_old        kapp_slack_ub   kapp_slack_lb]],Table5[[#This Row],[kapp_slack_lb]],-1),Table5[[#This Row],[rxn]]))," "))</f>
        <v>3787.1821742039301</v>
      </c>
      <c r="I195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1.05831310411477</v>
      </c>
      <c r="J1950" s="1">
        <f>_xlfn.NUMBERVALUE(_xlfn.TEXTAFTER(Table5[[#This Row],[rxn     kapp_old        kapp_slack_ub   kapp_slack_lb]]," ",-1))</f>
        <v>0</v>
      </c>
      <c r="K1950" s="1">
        <f>_xlfn.XLOOKUP(SUBSTITUTE(Table5[[#This Row],[rxn]],"RXN-","ENZLOAD-"),ENZLOAD[name],ENZLOAD[flux],0)</f>
        <v>2.7001854762000001E-7</v>
      </c>
      <c r="L1950" s="1" t="str">
        <f>"'"&amp;Table5[[#This Row],[rxn]]&amp;"'"&amp;CHAR(9)&amp;IF(AND(Table5[[#This Row],[kapp_slack_ub]]&lt;&gt;0,Table5[[#This Row],[kapp_old]]&lt;$F$1),$F$1,Table5[[#This Row],[kapp_old]])</f>
        <v>'RXN-DTMPK_c_FWD-rt6884'	27141.27779288</v>
      </c>
      <c r="M1950" s="1">
        <f>_xlfn.XLOOKUP(Table5[[#This Row],[rxn]],Table3[name],Table3[flux],$F$1)</f>
        <v>2.6910774480286802E-3</v>
      </c>
      <c r="N1950" s="1">
        <f>IFERROR(Table5[[#This Row],[min flux]]/Table5[[#This Row],[associated enzload]],"")</f>
        <v>9966.2688794840215</v>
      </c>
      <c r="O1950" s="1">
        <f>_xlfn.NUMBERVALUE(IF(Table5[[#This Row],[flux/enzload]]="","",ABS($N$1-Table5[[#This Row],[flux/enzload]])))</f>
        <v>1399916307692.6799</v>
      </c>
      <c r="P1950" s="1">
        <f>Table5[[#This Row],[kapp_old]]+IFERROR(((Table5[[#This Row],[kapp_slack_ub]]-Table5[[#This Row],[kapp_slack_lb]])/Table5[[#This Row],[associated enzload]]),0)</f>
        <v>3923196.1022019694</v>
      </c>
      <c r="Q1950" s="1" t="str">
        <f>"'"&amp;Table5[[#This Row],[rxn]]&amp;"'"&amp;CHAR(9)&amp;Table5[[#This Row],[kapp + (slack_ub - slack_lb)/enzload]]</f>
        <v>'RXN-DTMPK_c_FWD-rt6884'	3923196.10220197</v>
      </c>
      <c r="R1950" s="1">
        <f>_xlfn.XLOOKUP(Table5[[#This Row],[rxn]],Table38[name],Table38[flux],0)</f>
        <v>2.7376529168709998E-3</v>
      </c>
      <c r="S1950" s="1">
        <f>_xlfn.XLOOKUP(SUBSTITUTE(Table5[[#This Row],[rxn]],"RXN-","ENZLOAD-"),Table38[name],Table38[flux],0)</f>
        <v>0</v>
      </c>
      <c r="T1950" s="1" t="b">
        <f>AND(Table5[[#This Row],[ENZLOAD flux in kapp-slack.gms]]=0,Table5[[#This Row],[flux in kapp-slack.gms]]&lt;&gt;0,NOT(Table5[[#This Row],[spont or unknown?]]))</f>
        <v>1</v>
      </c>
      <c r="U1950" s="1" t="b">
        <f>OR(_xlfn.TEXTAFTER(Table5[[#This Row],[rxn]],"-",-1)="SPONT",_xlfn.TEXTAFTER(Table5[[#This Row],[rxn]],"-",-1)="UNKNOWN")</f>
        <v>0</v>
      </c>
      <c r="V1950" s="1">
        <f>_xlfn.XLOOKUP(SUBSTITUTE(Table5[[#This Row],[rxn]],"RXN-","ENZLOAD-"),Table4[rxn],Table4[ub],0)</f>
        <v>1.69586663</v>
      </c>
      <c r="W1950" s="1" t="b">
        <f>AND(Table5[[#This Row],[FVA ENZLOAD flux UB]]=0,Table5[[#This Row],[ENZ not made when it should be?]])</f>
        <v>0</v>
      </c>
    </row>
    <row r="1951" spans="1:23" hidden="1">
      <c r="A1951" s="1"/>
      <c r="B1951" s="1" t="str">
        <f>_xlfn.TEXTBEFORE(Table38[[#This Row],[all fluxes from kapp-slack]]," ",,,,"")</f>
        <v/>
      </c>
      <c r="C1951" s="1">
        <f>_xlfn.NUMBERVALUE(IFERROR(_xlfn.TEXTAFTER(Table38[[#This Row],[all fluxes from kapp-slack]]," ",-1,,,""),""))</f>
        <v>0</v>
      </c>
      <c r="F1951" s="1" t="s">
        <v>6916</v>
      </c>
      <c r="G1951" s="1" t="str">
        <f>_xlfn.TEXTBEFORE(Table5[[#This Row],[rxn     kapp_old        kapp_slack_ub   kapp_slack_lb]]," ")</f>
        <v>RXN-ACS_c_FWD-rt6229_c</v>
      </c>
      <c r="H1951" s="1">
        <f>_xlfn.NUMBERVALUE(_xlfn.TEXTBEFORE(TRIM(_xlfn.TEXTAFTER(_xlfn.TEXTBEFORE(Table5[[#This Row],[rxn     kapp_old        kapp_slack_ub   kapp_slack_lb]],Table5[[#This Row],[kapp_slack_lb]],-1),Table5[[#This Row],[rxn]]))," "))</f>
        <v>650101.65897811996</v>
      </c>
      <c r="I195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951" s="1">
        <f>_xlfn.NUMBERVALUE(_xlfn.TEXTAFTER(Table5[[#This Row],[rxn     kapp_old        kapp_slack_ub   kapp_slack_lb]]," ",-1))</f>
        <v>0</v>
      </c>
      <c r="K1951" s="1">
        <f>_xlfn.XLOOKUP(SUBSTITUTE(Table5[[#This Row],[rxn]],"RXN-","ENZLOAD-"),ENZLOAD[name],ENZLOAD[flux],0)</f>
        <v>6.1052340946E-7</v>
      </c>
      <c r="L1951" s="1" t="str">
        <f>"'"&amp;Table5[[#This Row],[rxn]]&amp;"'"&amp;CHAR(9)&amp;IF(AND(Table5[[#This Row],[kapp_slack_ub]]&lt;&gt;0,Table5[[#This Row],[kapp_old]]&lt;$F$1),$F$1,Table5[[#This Row],[kapp_old]])</f>
        <v>'RXN-ACS_c_FWD-rt6229_c'	650101.65897812</v>
      </c>
      <c r="M1951" s="1">
        <f>_xlfn.XLOOKUP(Table5[[#This Row],[rxn]],Table3[name],Table3[flux],$F$1)</f>
        <v>6.6002648909359697E-3</v>
      </c>
      <c r="N1951" s="1">
        <f>IFERROR(Table5[[#This Row],[min flux]]/Table5[[#This Row],[associated enzload]],"")</f>
        <v>10810.83016419275</v>
      </c>
      <c r="O1951" s="1">
        <f>_xlfn.NUMBERVALUE(IF(Table5[[#This Row],[flux/enzload]]="","",ABS($N$1-Table5[[#This Row],[flux/enzload]])))</f>
        <v>1399916306848.1201</v>
      </c>
      <c r="P1951" s="1">
        <f>Table5[[#This Row],[kapp_old]]+IFERROR(((Table5[[#This Row],[kapp_slack_ub]]-Table5[[#This Row],[kapp_slack_lb]])/Table5[[#This Row],[associated enzload]]),0)</f>
        <v>650101.65897811996</v>
      </c>
      <c r="Q1951" s="1" t="str">
        <f>"'"&amp;Table5[[#This Row],[rxn]]&amp;"'"&amp;CHAR(9)&amp;Table5[[#This Row],[kapp + (slack_ub - slack_lb)/enzload]]</f>
        <v>'RXN-ACS_c_FWD-rt6229_c'	650101.65897812</v>
      </c>
      <c r="R1951" s="1">
        <f>_xlfn.XLOOKUP(Table5[[#This Row],[rxn]],Table38[name],Table38[flux],0)</f>
        <v>2.0689982492455701</v>
      </c>
      <c r="S1951" s="1">
        <f>_xlfn.XLOOKUP(SUBSTITUTE(Table5[[#This Row],[rxn]],"RXN-","ENZLOAD-"),Table38[name],Table38[flux],0)</f>
        <v>1.2303102310000001E-6</v>
      </c>
      <c r="T1951" s="1" t="b">
        <f>AND(Table5[[#This Row],[ENZLOAD flux in kapp-slack.gms]]=0,Table5[[#This Row],[flux in kapp-slack.gms]]&lt;&gt;0,NOT(Table5[[#This Row],[spont or unknown?]]))</f>
        <v>0</v>
      </c>
      <c r="U1951" s="1" t="b">
        <f>OR(_xlfn.TEXTAFTER(Table5[[#This Row],[rxn]],"-",-1)="SPONT",_xlfn.TEXTAFTER(Table5[[#This Row],[rxn]],"-",-1)="UNKNOWN")</f>
        <v>0</v>
      </c>
      <c r="V1951" s="1">
        <f>_xlfn.XLOOKUP(SUBSTITUTE(Table5[[#This Row],[rxn]],"RXN-","ENZLOAD-"),Table4[rxn],Table4[ub],0)</f>
        <v>0.58422717000000002</v>
      </c>
      <c r="W1951" s="1" t="b">
        <f>AND(Table5[[#This Row],[FVA ENZLOAD flux UB]]=0,Table5[[#This Row],[ENZ not made when it should be?]])</f>
        <v>0</v>
      </c>
    </row>
    <row r="1952" spans="1:23">
      <c r="A1952" s="1"/>
      <c r="B1952" s="1" t="str">
        <f>_xlfn.TEXTBEFORE(Table38[[#This Row],[all fluxes from kapp-slack]]," ",,,,"")</f>
        <v/>
      </c>
      <c r="C1952" s="1">
        <f>_xlfn.NUMBERVALUE(IFERROR(_xlfn.TEXTAFTER(Table38[[#This Row],[all fluxes from kapp-slack]]," ",-1,,,""),""))</f>
        <v>0</v>
      </c>
      <c r="F1952" s="1" t="s">
        <v>9450</v>
      </c>
      <c r="G1952" s="1" t="str">
        <f>_xlfn.TEXTBEFORE(Table5[[#This Row],[rxn     kapp_old        kapp_slack_ub   kapp_slack_lb]]," ")</f>
        <v>RXN-PRAGSi_c_FWD-rt5891</v>
      </c>
      <c r="H1952" s="1">
        <f>_xlfn.NUMBERVALUE(_xlfn.TEXTBEFORE(TRIM(_xlfn.TEXTAFTER(_xlfn.TEXTBEFORE(Table5[[#This Row],[rxn     kapp_old        kapp_slack_ub   kapp_slack_lb]],Table5[[#This Row],[kapp_slack_lb]],-1),Table5[[#This Row],[rxn]]))," "))</f>
        <v>16001.2653083283</v>
      </c>
      <c r="I195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18.797784025407001</v>
      </c>
      <c r="J1952" s="1">
        <f>_xlfn.NUMBERVALUE(_xlfn.TEXTAFTER(Table5[[#This Row],[rxn     kapp_old        kapp_slack_ub   kapp_slack_lb]]," ",-1))</f>
        <v>0</v>
      </c>
      <c r="K1952" s="1">
        <f>_xlfn.XLOOKUP(SUBSTITUTE(Table5[[#This Row],[rxn]],"RXN-","ENZLOAD-"),ENZLOAD[name],ENZLOAD[flux],0)</f>
        <v>3.4568051297300001E-6</v>
      </c>
      <c r="L1952" s="1" t="str">
        <f>"'"&amp;Table5[[#This Row],[rxn]]&amp;"'"&amp;CHAR(9)&amp;IF(AND(Table5[[#This Row],[kapp_slack_ub]]&lt;&gt;0,Table5[[#This Row],[kapp_old]]&lt;$F$1),$F$1,Table5[[#This Row],[kapp_old]])</f>
        <v>'RXN-PRAGSi_c_FWD-rt5891'	27141.27779288</v>
      </c>
      <c r="M1952" s="1">
        <f>_xlfn.XLOOKUP(Table5[[#This Row],[rxn]],Table3[name],Table3[flux],$F$1)</f>
        <v>4.5926540715751002E-2</v>
      </c>
      <c r="N1952" s="1">
        <f>IFERROR(Table5[[#This Row],[min flux]]/Table5[[#This Row],[associated enzload]],"")</f>
        <v>13285.834460485823</v>
      </c>
      <c r="O1952" s="1">
        <f>_xlfn.NUMBERVALUE(IF(Table5[[#This Row],[flux/enzload]]="","",ABS($N$1-Table5[[#This Row],[flux/enzload]])))</f>
        <v>1399916304373.1201</v>
      </c>
      <c r="P1952" s="1">
        <f>Table5[[#This Row],[kapp_old]]+IFERROR(((Table5[[#This Row],[kapp_slack_ub]]-Table5[[#This Row],[kapp_slack_lb]])/Table5[[#This Row],[associated enzload]]),0)</f>
        <v>5453908.0375871677</v>
      </c>
      <c r="Q1952" s="1" t="str">
        <f>"'"&amp;Table5[[#This Row],[rxn]]&amp;"'"&amp;CHAR(9)&amp;Table5[[#This Row],[kapp + (slack_ub - slack_lb)/enzload]]</f>
        <v>'RXN-PRAGSi_c_FWD-rt5891'	5453908.03758717</v>
      </c>
      <c r="R1952" s="1">
        <f>_xlfn.XLOOKUP(Table5[[#This Row],[rxn]],Table38[name],Table38[flux],0)</f>
        <v>4.8626260099952003E-2</v>
      </c>
      <c r="S1952" s="1">
        <f>_xlfn.XLOOKUP(SUBSTITUTE(Table5[[#This Row],[rxn]],"RXN-","ENZLOAD-"),Table38[name],Table38[flux],0)</f>
        <v>0</v>
      </c>
      <c r="T1952" s="1" t="b">
        <f>AND(Table5[[#This Row],[ENZLOAD flux in kapp-slack.gms]]=0,Table5[[#This Row],[flux in kapp-slack.gms]]&lt;&gt;0,NOT(Table5[[#This Row],[spont or unknown?]]))</f>
        <v>1</v>
      </c>
      <c r="U1952" s="1" t="b">
        <f>OR(_xlfn.TEXTAFTER(Table5[[#This Row],[rxn]],"-",-1)="SPONT",_xlfn.TEXTAFTER(Table5[[#This Row],[rxn]],"-",-1)="UNKNOWN")</f>
        <v>0</v>
      </c>
      <c r="V1952" s="1">
        <f>_xlfn.XLOOKUP(SUBSTITUTE(Table5[[#This Row],[rxn]],"RXN-","ENZLOAD-"),Table4[rxn],Table4[ub],0)</f>
        <v>0.50791545999999999</v>
      </c>
      <c r="W1952" s="1" t="b">
        <f>AND(Table5[[#This Row],[FVA ENZLOAD flux UB]]=0,Table5[[#This Row],[ENZ not made when it should be?]])</f>
        <v>0</v>
      </c>
    </row>
    <row r="1953" spans="1:23">
      <c r="A1953" s="1"/>
      <c r="B1953" s="1" t="str">
        <f>_xlfn.TEXTBEFORE(Table38[[#This Row],[all fluxes from kapp-slack]]," ",,,,"")</f>
        <v/>
      </c>
      <c r="C1953" s="1">
        <f>_xlfn.NUMBERVALUE(IFERROR(_xlfn.TEXTAFTER(Table38[[#This Row],[all fluxes from kapp-slack]]," ",-1,,,""),""))</f>
        <v>0</v>
      </c>
      <c r="F1953" s="1" t="s">
        <v>9452</v>
      </c>
      <c r="G1953" s="1" t="str">
        <f>_xlfn.TEXTBEFORE(Table5[[#This Row],[rxn     kapp_old        kapp_slack_ub   kapp_slack_lb]]," ")</f>
        <v>RXN-PRAIS_c_FWD-rt5891</v>
      </c>
      <c r="H1953" s="1">
        <f>_xlfn.NUMBERVALUE(_xlfn.TEXTBEFORE(TRIM(_xlfn.TEXTAFTER(_xlfn.TEXTBEFORE(Table5[[#This Row],[rxn     kapp_old        kapp_slack_ub   kapp_slack_lb]],Table5[[#This Row],[kapp_slack_lb]],-1),Table5[[#This Row],[rxn]]))," "))</f>
        <v>16001.2653083283</v>
      </c>
      <c r="I195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18.797784025407001</v>
      </c>
      <c r="J1953" s="1">
        <f>_xlfn.NUMBERVALUE(_xlfn.TEXTAFTER(Table5[[#This Row],[rxn     kapp_old        kapp_slack_ub   kapp_slack_lb]]," ",-1))</f>
        <v>0</v>
      </c>
      <c r="K1953" s="1">
        <f>_xlfn.XLOOKUP(SUBSTITUTE(Table5[[#This Row],[rxn]],"RXN-","ENZLOAD-"),ENZLOAD[name],ENZLOAD[flux],0)</f>
        <v>3.4568051297300001E-6</v>
      </c>
      <c r="L1953" s="1" t="str">
        <f>"'"&amp;Table5[[#This Row],[rxn]]&amp;"'"&amp;CHAR(9)&amp;IF(AND(Table5[[#This Row],[kapp_slack_ub]]&lt;&gt;0,Table5[[#This Row],[kapp_old]]&lt;$F$1),$F$1,Table5[[#This Row],[kapp_old]])</f>
        <v>'RXN-PRAIS_c_FWD-rt5891'	27141.27779288</v>
      </c>
      <c r="M1953" s="1">
        <f>_xlfn.XLOOKUP(Table5[[#This Row],[rxn]],Table3[name],Table3[flux],$F$1)</f>
        <v>4.5926540715751002E-2</v>
      </c>
      <c r="N1953" s="1">
        <f>IFERROR(Table5[[#This Row],[min flux]]/Table5[[#This Row],[associated enzload]],"")</f>
        <v>13285.834460485823</v>
      </c>
      <c r="O1953" s="1">
        <f>_xlfn.NUMBERVALUE(IF(Table5[[#This Row],[flux/enzload]]="","",ABS($N$1-Table5[[#This Row],[flux/enzload]])))</f>
        <v>1399916304373.1201</v>
      </c>
      <c r="P1953" s="1">
        <f>Table5[[#This Row],[kapp_old]]+IFERROR(((Table5[[#This Row],[kapp_slack_ub]]-Table5[[#This Row],[kapp_slack_lb]])/Table5[[#This Row],[associated enzload]]),0)</f>
        <v>5453908.0375871677</v>
      </c>
      <c r="Q1953" s="1" t="str">
        <f>"'"&amp;Table5[[#This Row],[rxn]]&amp;"'"&amp;CHAR(9)&amp;Table5[[#This Row],[kapp + (slack_ub - slack_lb)/enzload]]</f>
        <v>'RXN-PRAIS_c_FWD-rt5891'	5453908.03758717</v>
      </c>
      <c r="R1953" s="1">
        <f>_xlfn.XLOOKUP(Table5[[#This Row],[rxn]],Table38[name],Table38[flux],0)</f>
        <v>4.8626260099952003E-2</v>
      </c>
      <c r="S1953" s="1">
        <f>_xlfn.XLOOKUP(SUBSTITUTE(Table5[[#This Row],[rxn]],"RXN-","ENZLOAD-"),Table38[name],Table38[flux],0)</f>
        <v>0</v>
      </c>
      <c r="T1953" s="1" t="b">
        <f>AND(Table5[[#This Row],[ENZLOAD flux in kapp-slack.gms]]=0,Table5[[#This Row],[flux in kapp-slack.gms]]&lt;&gt;0,NOT(Table5[[#This Row],[spont or unknown?]]))</f>
        <v>1</v>
      </c>
      <c r="U1953" s="1" t="b">
        <f>OR(_xlfn.TEXTAFTER(Table5[[#This Row],[rxn]],"-",-1)="SPONT",_xlfn.TEXTAFTER(Table5[[#This Row],[rxn]],"-",-1)="UNKNOWN")</f>
        <v>0</v>
      </c>
      <c r="V1953" s="1">
        <f>_xlfn.XLOOKUP(SUBSTITUTE(Table5[[#This Row],[rxn]],"RXN-","ENZLOAD-"),Table4[rxn],Table4[ub],0)</f>
        <v>0.50791545999999999</v>
      </c>
      <c r="W1953" s="1" t="b">
        <f>AND(Table5[[#This Row],[FVA ENZLOAD flux UB]]=0,Table5[[#This Row],[ENZ not made when it should be?]])</f>
        <v>0</v>
      </c>
    </row>
    <row r="1954" spans="1:23" hidden="1">
      <c r="A1954" s="1"/>
      <c r="B1954" s="1" t="str">
        <f>_xlfn.TEXTBEFORE(Table38[[#This Row],[all fluxes from kapp-slack]]," ",,,,"")</f>
        <v/>
      </c>
      <c r="C1954" s="1">
        <f>_xlfn.NUMBERVALUE(IFERROR(_xlfn.TEXTAFTER(Table38[[#This Row],[all fluxes from kapp-slack]]," ",-1,,,""),""))</f>
        <v>0</v>
      </c>
      <c r="F1954" s="1" t="s">
        <v>8151</v>
      </c>
      <c r="G1954" s="1" t="str">
        <f>_xlfn.TEXTBEFORE(Table5[[#This Row],[rxn     kapp_old        kapp_slack_ub   kapp_slack_lb]]," ")</f>
        <v>RXN-GHMT2r_c_FWD-rt1299</v>
      </c>
      <c r="H1954" s="1">
        <f>_xlfn.NUMBERVALUE(_xlfn.TEXTBEFORE(TRIM(_xlfn.TEXTAFTER(_xlfn.TEXTBEFORE(Table5[[#This Row],[rxn     kapp_old        kapp_slack_ub   kapp_slack_lb]],Table5[[#This Row],[kapp_slack_lb]],-1),Table5[[#This Row],[rxn]]))," "))</f>
        <v>146066.44606831399</v>
      </c>
      <c r="I195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954" s="1">
        <f>_xlfn.NUMBERVALUE(_xlfn.TEXTAFTER(Table5[[#This Row],[rxn     kapp_old        kapp_slack_ub   kapp_slack_lb]]," ",-1))</f>
        <v>0</v>
      </c>
      <c r="K1954" s="1">
        <f>_xlfn.XLOOKUP(SUBSTITUTE(Table5[[#This Row],[rxn]],"RXN-","ENZLOAD-"),ENZLOAD[name],ENZLOAD[flux],0)</f>
        <v>1.053375074534E-5</v>
      </c>
      <c r="L1954" s="1" t="str">
        <f>"'"&amp;Table5[[#This Row],[rxn]]&amp;"'"&amp;CHAR(9)&amp;IF(AND(Table5[[#This Row],[kapp_slack_ub]]&lt;&gt;0,Table5[[#This Row],[kapp_old]]&lt;$F$1),$F$1,Table5[[#This Row],[kapp_old]])</f>
        <v>'RXN-GHMT2r_c_FWD-rt1299'	146066.446068314</v>
      </c>
      <c r="M1954" s="1">
        <f>_xlfn.XLOOKUP(Table5[[#This Row],[rxn]],Table3[name],Table3[flux],$F$1)</f>
        <v>0.14118929261160601</v>
      </c>
      <c r="N1954" s="1">
        <f>IFERROR(Table5[[#This Row],[min flux]]/Table5[[#This Row],[associated enzload]],"")</f>
        <v>13403.515616131926</v>
      </c>
      <c r="O1954" s="1">
        <f>_xlfn.NUMBERVALUE(IF(Table5[[#This Row],[flux/enzload]]="","",ABS($N$1-Table5[[#This Row],[flux/enzload]])))</f>
        <v>1399916304255.4399</v>
      </c>
      <c r="P1954" s="1">
        <f>Table5[[#This Row],[kapp_old]]+IFERROR(((Table5[[#This Row],[kapp_slack_ub]]-Table5[[#This Row],[kapp_slack_lb]])/Table5[[#This Row],[associated enzload]]),0)</f>
        <v>146066.44606831399</v>
      </c>
      <c r="Q1954" s="1" t="str">
        <f>"'"&amp;Table5[[#This Row],[rxn]]&amp;"'"&amp;CHAR(9)&amp;Table5[[#This Row],[kapp + (slack_ub - slack_lb)/enzload]]</f>
        <v>'RXN-GHMT2r_c_FWD-rt1299'	146066.446068314</v>
      </c>
      <c r="R1954" s="1">
        <f>_xlfn.XLOOKUP(Table5[[#This Row],[rxn]],Table38[name],Table38[flux],0)</f>
        <v>6.3080884105370201</v>
      </c>
      <c r="S1954" s="1">
        <f>_xlfn.XLOOKUP(SUBSTITUTE(Table5[[#This Row],[rxn]],"RXN-","ENZLOAD-"),Table38[name],Table38[flux],0)</f>
        <v>1.6694872076999999E-5</v>
      </c>
      <c r="T1954" s="1" t="b">
        <f>AND(Table5[[#This Row],[ENZLOAD flux in kapp-slack.gms]]=0,Table5[[#This Row],[flux in kapp-slack.gms]]&lt;&gt;0,NOT(Table5[[#This Row],[spont or unknown?]]))</f>
        <v>0</v>
      </c>
      <c r="U1954" s="1" t="b">
        <f>OR(_xlfn.TEXTAFTER(Table5[[#This Row],[rxn]],"-",-1)="SPONT",_xlfn.TEXTAFTER(Table5[[#This Row],[rxn]],"-",-1)="UNKNOWN")</f>
        <v>0</v>
      </c>
      <c r="V1954" s="1">
        <f>_xlfn.XLOOKUP(SUBSTITUTE(Table5[[#This Row],[rxn]],"RXN-","ENZLOAD-"),Table4[rxn],Table4[ub],0)</f>
        <v>0.82697266000000003</v>
      </c>
      <c r="W1954" s="1" t="b">
        <f>AND(Table5[[#This Row],[FVA ENZLOAD flux UB]]=0,Table5[[#This Row],[ENZ not made when it should be?]])</f>
        <v>0</v>
      </c>
    </row>
    <row r="1955" spans="1:23" hidden="1">
      <c r="A1955" s="1"/>
      <c r="B1955" s="1" t="str">
        <f>_xlfn.TEXTBEFORE(Table38[[#This Row],[all fluxes from kapp-slack]]," ",,,,"")</f>
        <v/>
      </c>
      <c r="C1955" s="1">
        <f>_xlfn.NUMBERVALUE(IFERROR(_xlfn.TEXTAFTER(Table38[[#This Row],[all fluxes from kapp-slack]]," ",-1,,,""),""))</f>
        <v>0</v>
      </c>
      <c r="F1955" s="1" t="s">
        <v>9382</v>
      </c>
      <c r="G1955" s="1" t="str">
        <f>_xlfn.TEXTBEFORE(Table5[[#This Row],[rxn     kapp_old        kapp_slack_ub   kapp_slack_lb]]," ")</f>
        <v>RXN-PLAA2pc_rm_FWD-rt5941</v>
      </c>
      <c r="H195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95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955" s="1">
        <f>_xlfn.NUMBERVALUE(_xlfn.TEXTAFTER(Table5[[#This Row],[rxn     kapp_old        kapp_slack_ub   kapp_slack_lb]]," ",-1))</f>
        <v>0</v>
      </c>
      <c r="K1955" s="1">
        <f>_xlfn.XLOOKUP(SUBSTITUTE(Table5[[#This Row],[rxn]],"RXN-","ENZLOAD-"),ENZLOAD[name],ENZLOAD[flux],0)</f>
        <v>1.4049964557E-7</v>
      </c>
      <c r="L1955" s="1" t="str">
        <f>"'"&amp;Table5[[#This Row],[rxn]]&amp;"'"&amp;CHAR(9)&amp;IF(AND(Table5[[#This Row],[kapp_slack_ub]]&lt;&gt;0,Table5[[#This Row],[kapp_old]]&lt;$F$1),$F$1,Table5[[#This Row],[kapp_old]])</f>
        <v>'RXN-PLAA2pc_rm_FWD-rt5941'	27141.27779288</v>
      </c>
      <c r="M1955" s="1">
        <f>_xlfn.XLOOKUP(Table5[[#This Row],[rxn]],Table3[name],Table3[flux],$F$1)</f>
        <v>1.9662578422291002E-3</v>
      </c>
      <c r="N1955" s="1">
        <f>IFERROR(Table5[[#This Row],[min flux]]/Table5[[#This Row],[associated enzload]],"")</f>
        <v>13994.753041917586</v>
      </c>
      <c r="O1955" s="1">
        <f>_xlfn.NUMBERVALUE(IF(Table5[[#This Row],[flux/enzload]]="","",ABS($N$1-Table5[[#This Row],[flux/enzload]])))</f>
        <v>1399916303664.2</v>
      </c>
      <c r="P1955" s="1">
        <f>Table5[[#This Row],[kapp_old]]+IFERROR(((Table5[[#This Row],[kapp_slack_ub]]-Table5[[#This Row],[kapp_slack_lb]])/Table5[[#This Row],[associated enzload]]),0)</f>
        <v>27141.277792879999</v>
      </c>
      <c r="Q1955" s="1" t="str">
        <f>"'"&amp;Table5[[#This Row],[rxn]]&amp;"'"&amp;CHAR(9)&amp;Table5[[#This Row],[kapp + (slack_ub - slack_lb)/enzload]]</f>
        <v>'RXN-PLAA2pc_rm_FWD-rt5941'	27141.27779288</v>
      </c>
      <c r="R1955" s="1">
        <f>_xlfn.XLOOKUP(Table5[[#This Row],[rxn]],Table38[name],Table38[flux],0)</f>
        <v>0</v>
      </c>
      <c r="S1955" s="1">
        <f>_xlfn.XLOOKUP(SUBSTITUTE(Table5[[#This Row],[rxn]],"RXN-","ENZLOAD-"),Table38[name],Table38[flux],0)</f>
        <v>0</v>
      </c>
      <c r="T1955" s="1" t="b">
        <f>AND(Table5[[#This Row],[ENZLOAD flux in kapp-slack.gms]]=0,Table5[[#This Row],[flux in kapp-slack.gms]]&lt;&gt;0,NOT(Table5[[#This Row],[spont or unknown?]]))</f>
        <v>0</v>
      </c>
      <c r="U1955" s="1" t="b">
        <f>OR(_xlfn.TEXTAFTER(Table5[[#This Row],[rxn]],"-",-1)="SPONT",_xlfn.TEXTAFTER(Table5[[#This Row],[rxn]],"-",-1)="UNKNOWN")</f>
        <v>0</v>
      </c>
      <c r="V1955" s="1">
        <f>_xlfn.XLOOKUP(SUBSTITUTE(Table5[[#This Row],[rxn]],"RXN-","ENZLOAD-"),Table4[rxn],Table4[ub],0)</f>
        <v>0.24485580000000001</v>
      </c>
      <c r="W1955" s="1" t="b">
        <f>AND(Table5[[#This Row],[FVA ENZLOAD flux UB]]=0,Table5[[#This Row],[ENZ not made when it should be?]])</f>
        <v>0</v>
      </c>
    </row>
    <row r="1956" spans="1:23">
      <c r="A1956" s="1"/>
      <c r="B1956" s="1" t="str">
        <f>_xlfn.TEXTBEFORE(Table38[[#This Row],[all fluxes from kapp-slack]]," ",,,,"")</f>
        <v/>
      </c>
      <c r="C1956" s="1">
        <f>_xlfn.NUMBERVALUE(IFERROR(_xlfn.TEXTAFTER(Table38[[#This Row],[all fluxes from kapp-slack]]," ",-1,,,""),""))</f>
        <v>0</v>
      </c>
      <c r="F1956" s="1" t="s">
        <v>9639</v>
      </c>
      <c r="G1956" s="1" t="str">
        <f>_xlfn.TEXTBEFORE(Table5[[#This Row],[rxn     kapp_old        kapp_slack_ub   kapp_slack_lb]]," ")</f>
        <v>RXN-SERPT_r_FWD-rt10571935</v>
      </c>
      <c r="H1956" s="1">
        <f>_xlfn.NUMBERVALUE(_xlfn.TEXTBEFORE(TRIM(_xlfn.TEXTAFTER(_xlfn.TEXTBEFORE(Table5[[#This Row],[rxn     kapp_old        kapp_slack_ub   kapp_slack_lb]],Table5[[#This Row],[kapp_slack_lb]],-1),Table5[[#This Row],[rxn]]))," "))</f>
        <v>5352.7368236017701</v>
      </c>
      <c r="I195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1.20539915164689</v>
      </c>
      <c r="J1956" s="1">
        <f>_xlfn.NUMBERVALUE(_xlfn.TEXTAFTER(Table5[[#This Row],[rxn     kapp_old        kapp_slack_ub   kapp_slack_lb]]," ",-1))</f>
        <v>0</v>
      </c>
      <c r="K1956" s="1">
        <f>_xlfn.XLOOKUP(SUBSTITUTE(Table5[[#This Row],[rxn]],"RXN-","ENZLOAD-"),ENZLOAD[name],ENZLOAD[flux],0)</f>
        <v>2.1759585096000001E-7</v>
      </c>
      <c r="L1956" s="1" t="str">
        <f>"'"&amp;Table5[[#This Row],[rxn]]&amp;"'"&amp;CHAR(9)&amp;IF(AND(Table5[[#This Row],[kapp_slack_ub]]&lt;&gt;0,Table5[[#This Row],[kapp_old]]&lt;$F$1),$F$1,Table5[[#This Row],[kapp_old]])</f>
        <v>'RXN-SERPT_r_FWD-rt10571935'	27141.27779288</v>
      </c>
      <c r="M1956" s="1">
        <f>_xlfn.XLOOKUP(Table5[[#This Row],[rxn]],Table3[name],Table3[flux],$F$1)</f>
        <v>3.06508769499093E-3</v>
      </c>
      <c r="N1956" s="1">
        <f>IFERROR(Table5[[#This Row],[min flux]]/Table5[[#This Row],[associated enzload]],"")</f>
        <v>14086.149535794117</v>
      </c>
      <c r="O1956" s="1">
        <f>_xlfn.NUMBERVALUE(IF(Table5[[#This Row],[flux/enzload]]="","",ABS($N$1-Table5[[#This Row],[flux/enzload]])))</f>
        <v>1399916303572.8</v>
      </c>
      <c r="P1956" s="1">
        <f>Table5[[#This Row],[kapp_old]]+IFERROR(((Table5[[#This Row],[kapp_slack_ub]]-Table5[[#This Row],[kapp_slack_lb]])/Table5[[#This Row],[associated enzload]]),0)</f>
        <v>5544976.5225201175</v>
      </c>
      <c r="Q1956" s="1" t="str">
        <f>"'"&amp;Table5[[#This Row],[rxn]]&amp;"'"&amp;CHAR(9)&amp;Table5[[#This Row],[kapp + (slack_ub - slack_lb)/enzload]]</f>
        <v>'RXN-SERPT_r_FWD-rt10571935'	5544976.52252012</v>
      </c>
      <c r="R1956" s="1">
        <f>_xlfn.XLOOKUP(Table5[[#This Row],[rxn]],Table38[name],Table38[flux],0)</f>
        <v>3.118136296971E-3</v>
      </c>
      <c r="S1956" s="1">
        <f>_xlfn.XLOOKUP(SUBSTITUTE(Table5[[#This Row],[rxn]],"RXN-","ENZLOAD-"),Table38[name],Table38[flux],0)</f>
        <v>0</v>
      </c>
      <c r="T1956" s="1" t="b">
        <f>AND(Table5[[#This Row],[ENZLOAD flux in kapp-slack.gms]]=0,Table5[[#This Row],[flux in kapp-slack.gms]]&lt;&gt;0,NOT(Table5[[#This Row],[spont or unknown?]]))</f>
        <v>1</v>
      </c>
      <c r="U1956" s="1" t="b">
        <f>OR(_xlfn.TEXTAFTER(Table5[[#This Row],[rxn]],"-",-1)="SPONT",_xlfn.TEXTAFTER(Table5[[#This Row],[rxn]],"-",-1)="UNKNOWN")</f>
        <v>0</v>
      </c>
      <c r="V1956" s="1">
        <f>_xlfn.XLOOKUP(SUBSTITUTE(Table5[[#This Row],[rxn]],"RXN-","ENZLOAD-"),Table4[rxn],Table4[ub],0)</f>
        <v>0.28933168999999997</v>
      </c>
      <c r="W1956" s="1" t="b">
        <f>AND(Table5[[#This Row],[FVA ENZLOAD flux UB]]=0,Table5[[#This Row],[ENZ not made when it should be?]])</f>
        <v>0</v>
      </c>
    </row>
    <row r="1957" spans="1:23" hidden="1">
      <c r="A1957" s="1"/>
      <c r="B1957" s="1" t="str">
        <f>_xlfn.TEXTBEFORE(Table38[[#This Row],[all fluxes from kapp-slack]]," ",,,,"")</f>
        <v/>
      </c>
      <c r="C1957" s="1">
        <f>_xlfn.NUMBERVALUE(IFERROR(_xlfn.TEXTAFTER(Table38[[#This Row],[all fluxes from kapp-slack]]," ",-1,,,""),""))</f>
        <v>0</v>
      </c>
      <c r="F1957" s="1" t="s">
        <v>6475</v>
      </c>
      <c r="G1957" s="1" t="str">
        <f>_xlfn.TEXTBEFORE(Table5[[#This Row],[rxn     kapp_old        kapp_slack_ub   kapp_slack_lb]]," ")</f>
        <v>RXN-3OACR240_rm_FWD-rt8327</v>
      </c>
      <c r="H1957" s="1">
        <f>_xlfn.NUMBERVALUE(_xlfn.TEXTBEFORE(TRIM(_xlfn.TEXTAFTER(_xlfn.TEXTBEFORE(Table5[[#This Row],[rxn     kapp_old        kapp_slack_ub   kapp_slack_lb]],Table5[[#This Row],[kapp_slack_lb]],-1),Table5[[#This Row],[rxn]]))," "))</f>
        <v>19567.402771591798</v>
      </c>
      <c r="I195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957" s="1">
        <f>_xlfn.NUMBERVALUE(_xlfn.TEXTAFTER(Table5[[#This Row],[rxn     kapp_old        kapp_slack_ub   kapp_slack_lb]]," ",-1))</f>
        <v>0</v>
      </c>
      <c r="K1957" s="1">
        <f>_xlfn.XLOOKUP(SUBSTITUTE(Table5[[#This Row],[rxn]],"RXN-","ENZLOAD-"),ENZLOAD[name],ENZLOAD[flux],0)</f>
        <v>5.2344969027999995E-7</v>
      </c>
      <c r="L1957" s="1" t="str">
        <f>"'"&amp;Table5[[#This Row],[rxn]]&amp;"'"&amp;CHAR(9)&amp;IF(AND(Table5[[#This Row],[kapp_slack_ub]]&lt;&gt;0,Table5[[#This Row],[kapp_old]]&lt;$F$1),$F$1,Table5[[#This Row],[kapp_old]])</f>
        <v>'RXN-3OACR240_rm_FWD-rt8327'	19567.4027715918</v>
      </c>
      <c r="M1957" s="1">
        <f>_xlfn.XLOOKUP(Table5[[#This Row],[rxn]],Table3[name],Table3[flux],$F$1)</f>
        <v>7.3793152475655497E-3</v>
      </c>
      <c r="N1957" s="1">
        <f>IFERROR(Table5[[#This Row],[min flux]]/Table5[[#This Row],[associated enzload]],"")</f>
        <v>14097.467979431336</v>
      </c>
      <c r="O1957" s="1">
        <f>_xlfn.NUMBERVALUE(IF(Table5[[#This Row],[flux/enzload]]="","",ABS($N$1-Table5[[#This Row],[flux/enzload]])))</f>
        <v>1399916303561.49</v>
      </c>
      <c r="P1957" s="1">
        <f>Table5[[#This Row],[kapp_old]]+IFERROR(((Table5[[#This Row],[kapp_slack_ub]]-Table5[[#This Row],[kapp_slack_lb]])/Table5[[#This Row],[associated enzload]]),0)</f>
        <v>19567.402771591798</v>
      </c>
      <c r="Q1957" s="1" t="str">
        <f>"'"&amp;Table5[[#This Row],[rxn]]&amp;"'"&amp;CHAR(9)&amp;Table5[[#This Row],[kapp + (slack_ub - slack_lb)/enzload]]</f>
        <v>'RXN-3OACR240_rm_FWD-rt8327'	19567.4027715918</v>
      </c>
      <c r="R1957" s="1">
        <f>_xlfn.XLOOKUP(Table5[[#This Row],[rxn]],Table38[name],Table38[flux],0)</f>
        <v>7.5070317752500004E-3</v>
      </c>
      <c r="S1957" s="1">
        <f>_xlfn.XLOOKUP(SUBSTITUTE(Table5[[#This Row],[rxn]],"RXN-","ENZLOAD-"),Table38[name],Table38[flux],0)</f>
        <v>1.48310144E-7</v>
      </c>
      <c r="T1957" s="1" t="b">
        <f>AND(Table5[[#This Row],[ENZLOAD flux in kapp-slack.gms]]=0,Table5[[#This Row],[flux in kapp-slack.gms]]&lt;&gt;0,NOT(Table5[[#This Row],[spont or unknown?]]))</f>
        <v>0</v>
      </c>
      <c r="U1957" s="1" t="b">
        <f>OR(_xlfn.TEXTAFTER(Table5[[#This Row],[rxn]],"-",-1)="SPONT",_xlfn.TEXTAFTER(Table5[[#This Row],[rxn]],"-",-1)="UNKNOWN")</f>
        <v>0</v>
      </c>
      <c r="V1957" s="1">
        <f>_xlfn.XLOOKUP(SUBSTITUTE(Table5[[#This Row],[rxn]],"RXN-","ENZLOAD-"),Table4[rxn],Table4[ub],0)</f>
        <v>1.1384178599999999</v>
      </c>
      <c r="W1957" s="1" t="b">
        <f>AND(Table5[[#This Row],[FVA ENZLOAD flux UB]]=0,Table5[[#This Row],[ENZ not made when it should be?]])</f>
        <v>0</v>
      </c>
    </row>
    <row r="1958" spans="1:23">
      <c r="A1958" s="1"/>
      <c r="B1958" s="1" t="str">
        <f>_xlfn.TEXTBEFORE(Table38[[#This Row],[all fluxes from kapp-slack]]," ",,,,"")</f>
        <v/>
      </c>
      <c r="C1958" s="1">
        <f>_xlfn.NUMBERVALUE(IFERROR(_xlfn.TEXTAFTER(Table38[[#This Row],[all fluxes from kapp-slack]]," ",-1,,,""),""))</f>
        <v>0</v>
      </c>
      <c r="F1958" s="1" t="s">
        <v>9205</v>
      </c>
      <c r="G1958" s="1" t="str">
        <f>_xlfn.TEXTBEFORE(Table5[[#This Row],[rxn     kapp_old        kapp_slack_ub   kapp_slack_lb]]," ")</f>
        <v>RXN-PCOATA160_c_FWD-rt0302</v>
      </c>
      <c r="H195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95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9.5888824340710901</v>
      </c>
      <c r="J1958" s="1">
        <f>_xlfn.NUMBERVALUE(_xlfn.TEXTAFTER(Table5[[#This Row],[rxn     kapp_old        kapp_slack_ub   kapp_slack_lb]]," ",-1))</f>
        <v>0</v>
      </c>
      <c r="K1958" s="1">
        <f>_xlfn.XLOOKUP(SUBSTITUTE(Table5[[#This Row],[rxn]],"RXN-","ENZLOAD-"),ENZLOAD[name],ENZLOAD[flux],0)</f>
        <v>1.7193706060300001E-6</v>
      </c>
      <c r="L1958" s="1" t="str">
        <f>"'"&amp;Table5[[#This Row],[rxn]]&amp;"'"&amp;CHAR(9)&amp;IF(AND(Table5[[#This Row],[kapp_slack_ub]]&lt;&gt;0,Table5[[#This Row],[kapp_old]]&lt;$F$1),$F$1,Table5[[#This Row],[kapp_old]])</f>
        <v>'RXN-PCOATA160_c_FWD-rt0302'	27141.27779288</v>
      </c>
      <c r="M1958" s="1">
        <f>_xlfn.XLOOKUP(Table5[[#This Row],[rxn]],Table3[name],Table3[flux],$F$1)</f>
        <v>2.4382600167944801E-2</v>
      </c>
      <c r="N1958" s="1">
        <f>IFERROR(Table5[[#This Row],[min flux]]/Table5[[#This Row],[associated enzload]],"")</f>
        <v>14181.119580870261</v>
      </c>
      <c r="O1958" s="1">
        <f>_xlfn.NUMBERVALUE(IF(Table5[[#This Row],[flux/enzload]]="","",ABS($N$1-Table5[[#This Row],[flux/enzload]])))</f>
        <v>1399916303477.8301</v>
      </c>
      <c r="P1958" s="1">
        <f>Table5[[#This Row],[kapp_old]]+IFERROR(((Table5[[#This Row],[kapp_slack_ub]]-Table5[[#This Row],[kapp_slack_lb]])/Table5[[#This Row],[associated enzload]]),0)</f>
        <v>5604113.6887681205</v>
      </c>
      <c r="Q1958" s="1" t="str">
        <f>"'"&amp;Table5[[#This Row],[rxn]]&amp;"'"&amp;CHAR(9)&amp;Table5[[#This Row],[kapp + (slack_ub - slack_lb)/enzload]]</f>
        <v>'RXN-PCOATA160_c_FWD-rt0302'	5604113.68876812</v>
      </c>
      <c r="R1958" s="1">
        <f>_xlfn.XLOOKUP(Table5[[#This Row],[rxn]],Table38[name],Table38[flux],0)</f>
        <v>2.4804598812115001E-2</v>
      </c>
      <c r="S1958" s="1">
        <f>_xlfn.XLOOKUP(SUBSTITUTE(Table5[[#This Row],[rxn]],"RXN-","ENZLOAD-"),Table38[name],Table38[flux],0)</f>
        <v>0</v>
      </c>
      <c r="T1958" s="1" t="b">
        <f>AND(Table5[[#This Row],[ENZLOAD flux in kapp-slack.gms]]=0,Table5[[#This Row],[flux in kapp-slack.gms]]&lt;&gt;0,NOT(Table5[[#This Row],[spont or unknown?]]))</f>
        <v>1</v>
      </c>
      <c r="U1958" s="1" t="b">
        <f>OR(_xlfn.TEXTAFTER(Table5[[#This Row],[rxn]],"-",-1)="SPONT",_xlfn.TEXTAFTER(Table5[[#This Row],[rxn]],"-",-1)="UNKNOWN")</f>
        <v>0</v>
      </c>
      <c r="V1958" s="1">
        <f>_xlfn.XLOOKUP(SUBSTITUTE(Table5[[#This Row],[rxn]],"RXN-","ENZLOAD-"),Table4[rxn],Table4[ub],0)</f>
        <v>0.31182735</v>
      </c>
      <c r="W1958" s="1" t="b">
        <f>AND(Table5[[#This Row],[FVA ENZLOAD flux UB]]=0,Table5[[#This Row],[ENZ not made when it should be?]])</f>
        <v>0</v>
      </c>
    </row>
    <row r="1959" spans="1:23">
      <c r="A1959" s="1"/>
      <c r="B1959" s="1" t="str">
        <f>_xlfn.TEXTBEFORE(Table38[[#This Row],[all fluxes from kapp-slack]]," ",,,,"")</f>
        <v/>
      </c>
      <c r="C1959" s="1">
        <f>_xlfn.NUMBERVALUE(IFERROR(_xlfn.TEXTAFTER(Table38[[#This Row],[all fluxes from kapp-slack]]," ",-1,,,""),""))</f>
        <v>0</v>
      </c>
      <c r="F1959" s="1" t="s">
        <v>8862</v>
      </c>
      <c r="G1959" s="1" t="str">
        <f>_xlfn.TEXTBEFORE(Table5[[#This Row],[rxn     kapp_old        kapp_slack_ub   kapp_slack_lb]]," ")</f>
        <v>RXN-NACt_c_e_FWD-rt3853</v>
      </c>
      <c r="H1959" s="1">
        <f>_xlfn.NUMBERVALUE(_xlfn.TEXTBEFORE(TRIM(_xlfn.TEXTAFTER(_xlfn.TEXTBEFORE(Table5[[#This Row],[rxn     kapp_old        kapp_slack_ub   kapp_slack_lb]],Table5[[#This Row],[kapp_slack_lb]],-1),Table5[[#This Row],[rxn]]))," "))</f>
        <v>5694.7510487090303</v>
      </c>
      <c r="I195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2.9832684038118E-2</v>
      </c>
      <c r="J1959" s="1">
        <f>_xlfn.NUMBERVALUE(_xlfn.TEXTAFTER(Table5[[#This Row],[rxn     kapp_old        kapp_slack_ub   kapp_slack_lb]]," ",-1))</f>
        <v>0</v>
      </c>
      <c r="K1959" s="1">
        <f>_xlfn.XLOOKUP(SUBSTITUTE(Table5[[#This Row],[rxn]],"RXN-","ENZLOAD-"),ENZLOAD[name],ENZLOAD[flux],0)</f>
        <v>5.0640092899999997E-9</v>
      </c>
      <c r="L1959" s="1" t="str">
        <f>"'"&amp;Table5[[#This Row],[rxn]]&amp;"'"&amp;CHAR(9)&amp;IF(AND(Table5[[#This Row],[kapp_slack_ub]]&lt;&gt;0,Table5[[#This Row],[kapp_old]]&lt;$F$1),$F$1,Table5[[#This Row],[kapp_old]])</f>
        <v>'RXN-NACt_c_e_FWD-rt3853'	27141.27779288</v>
      </c>
      <c r="M1959" s="1">
        <f>_xlfn.XLOOKUP(Table5[[#This Row],[rxn]],Table3[name],Table3[flux],$F$1)</f>
        <v>7.5890190039210002E-5</v>
      </c>
      <c r="N1959" s="1">
        <f>IFERROR(Table5[[#This Row],[min flux]]/Table5[[#This Row],[associated enzload]],"")</f>
        <v>14986.186970286937</v>
      </c>
      <c r="O1959" s="1">
        <f>_xlfn.NUMBERVALUE(IF(Table5[[#This Row],[flux/enzload]]="","",ABS($N$1-Table5[[#This Row],[flux/enzload]])))</f>
        <v>1399916302672.77</v>
      </c>
      <c r="P1959" s="1">
        <f>Table5[[#This Row],[kapp_old]]+IFERROR(((Table5[[#This Row],[kapp_slack_ub]]-Table5[[#This Row],[kapp_slack_lb]])/Table5[[#This Row],[associated enzload]]),0)</f>
        <v>5896814.2829637071</v>
      </c>
      <c r="Q1959" s="1" t="str">
        <f>"'"&amp;Table5[[#This Row],[rxn]]&amp;"'"&amp;CHAR(9)&amp;Table5[[#This Row],[kapp + (slack_ub - slack_lb)/enzload]]</f>
        <v>'RXN-NACt_c_e_FWD-rt3853'	5896814.28296371</v>
      </c>
      <c r="R1959" s="1">
        <f>_xlfn.XLOOKUP(Table5[[#This Row],[rxn]],Table38[name],Table38[flux],0)</f>
        <v>7.7171428907000001E-5</v>
      </c>
      <c r="S1959" s="1">
        <f>_xlfn.XLOOKUP(SUBSTITUTE(Table5[[#This Row],[rxn]],"RXN-","ENZLOAD-"),Table38[name],Table38[flux],0)</f>
        <v>0</v>
      </c>
      <c r="T1959" s="1" t="b">
        <f>AND(Table5[[#This Row],[ENZLOAD flux in kapp-slack.gms]]=0,Table5[[#This Row],[flux in kapp-slack.gms]]&lt;&gt;0,NOT(Table5[[#This Row],[spont or unknown?]]))</f>
        <v>1</v>
      </c>
      <c r="U1959" s="1" t="b">
        <f>OR(_xlfn.TEXTAFTER(Table5[[#This Row],[rxn]],"-",-1)="SPONT",_xlfn.TEXTAFTER(Table5[[#This Row],[rxn]],"-",-1)="UNKNOWN")</f>
        <v>0</v>
      </c>
      <c r="V1959" s="1">
        <f>_xlfn.XLOOKUP(SUBSTITUTE(Table5[[#This Row],[rxn]],"RXN-","ENZLOAD-"),Table4[rxn],Table4[ub],0)</f>
        <v>0.74448093999999998</v>
      </c>
      <c r="W1959" s="1" t="b">
        <f>AND(Table5[[#This Row],[FVA ENZLOAD flux UB]]=0,Table5[[#This Row],[ENZ not made when it should be?]])</f>
        <v>0</v>
      </c>
    </row>
    <row r="1960" spans="1:23" hidden="1">
      <c r="A1960" s="1"/>
      <c r="B1960" s="1" t="str">
        <f>_xlfn.TEXTBEFORE(Table38[[#This Row],[all fluxes from kapp-slack]]," ",,,,"")</f>
        <v/>
      </c>
      <c r="C1960" s="1">
        <f>_xlfn.NUMBERVALUE(IFERROR(_xlfn.TEXTAFTER(Table38[[#This Row],[all fluxes from kapp-slack]]," ",-1,,,""),""))</f>
        <v>0</v>
      </c>
      <c r="F1960" s="1" t="s">
        <v>9472</v>
      </c>
      <c r="G1960" s="1" t="str">
        <f>_xlfn.TEXTBEFORE(Table5[[#This Row],[rxn     kapp_old        kapp_slack_ub   kapp_slack_lb]]," ")</f>
        <v>RXN-PRENT20_l_FWD-rt4281</v>
      </c>
      <c r="H1960" s="1">
        <f>_xlfn.NUMBERVALUE(_xlfn.TEXTBEFORE(TRIM(_xlfn.TEXTAFTER(_xlfn.TEXTBEFORE(Table5[[#This Row],[rxn     kapp_old        kapp_slack_ub   kapp_slack_lb]],Table5[[#This Row],[kapp_slack_lb]],-1),Table5[[#This Row],[rxn]]))," "))</f>
        <v>385142.12510889198</v>
      </c>
      <c r="I196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960" s="1">
        <f>_xlfn.NUMBERVALUE(_xlfn.TEXTAFTER(Table5[[#This Row],[rxn     kapp_old        kapp_slack_ub   kapp_slack_lb]]," ",-1))</f>
        <v>0</v>
      </c>
      <c r="K1960" s="1">
        <f>_xlfn.XLOOKUP(SUBSTITUTE(Table5[[#This Row],[rxn]],"RXN-","ENZLOAD-"),ENZLOAD[name],ENZLOAD[flux],0)</f>
        <v>8.7024958559999997E-8</v>
      </c>
      <c r="L1960" s="1" t="str">
        <f>"'"&amp;Table5[[#This Row],[rxn]]&amp;"'"&amp;CHAR(9)&amp;IF(AND(Table5[[#This Row],[kapp_slack_ub]]&lt;&gt;0,Table5[[#This Row],[kapp_old]]&lt;$F$1),$F$1,Table5[[#This Row],[kapp_old]])</f>
        <v>'RXN-PRENT20_l_FWD-rt4281'	385142.125108892</v>
      </c>
      <c r="M1960" s="1">
        <f>_xlfn.XLOOKUP(Table5[[#This Row],[rxn]],Table3[name],Table3[flux],$F$1)</f>
        <v>1.3067047749439199E-3</v>
      </c>
      <c r="N1960" s="1">
        <f>IFERROR(Table5[[#This Row],[min flux]]/Table5[[#This Row],[associated enzload]],"")</f>
        <v>15015.287528611721</v>
      </c>
      <c r="O1960" s="1">
        <f>_xlfn.NUMBERVALUE(IF(Table5[[#This Row],[flux/enzload]]="","",ABS($N$1-Table5[[#This Row],[flux/enzload]])))</f>
        <v>1399916302643.6699</v>
      </c>
      <c r="P1960" s="1">
        <f>Table5[[#This Row],[kapp_old]]+IFERROR(((Table5[[#This Row],[kapp_slack_ub]]-Table5[[#This Row],[kapp_slack_lb]])/Table5[[#This Row],[associated enzload]]),0)</f>
        <v>385142.12510889198</v>
      </c>
      <c r="Q1960" s="1" t="str">
        <f>"'"&amp;Table5[[#This Row],[rxn]]&amp;"'"&amp;CHAR(9)&amp;Table5[[#This Row],[kapp + (slack_ub - slack_lb)/enzload]]</f>
        <v>'RXN-PRENT20_l_FWD-rt4281'	385142.125108892</v>
      </c>
      <c r="R1960" s="1">
        <f>_xlfn.XLOOKUP(Table5[[#This Row],[rxn]],Table38[name],Table38[flux],0)</f>
        <v>1.3293203959010001E-3</v>
      </c>
      <c r="S1960" s="1">
        <f>_xlfn.XLOOKUP(SUBSTITUTE(Table5[[#This Row],[rxn]],"RXN-","ENZLOAD-"),Table38[name],Table38[flux],0)</f>
        <v>1.334272E-9</v>
      </c>
      <c r="T1960" s="1" t="b">
        <f>AND(Table5[[#This Row],[ENZLOAD flux in kapp-slack.gms]]=0,Table5[[#This Row],[flux in kapp-slack.gms]]&lt;&gt;0,NOT(Table5[[#This Row],[spont or unknown?]]))</f>
        <v>0</v>
      </c>
      <c r="U1960" s="1" t="b">
        <f>OR(_xlfn.TEXTAFTER(Table5[[#This Row],[rxn]],"-",-1)="SPONT",_xlfn.TEXTAFTER(Table5[[#This Row],[rxn]],"-",-1)="UNKNOWN")</f>
        <v>0</v>
      </c>
      <c r="V1960" s="1">
        <f>_xlfn.XLOOKUP(SUBSTITUTE(Table5[[#This Row],[rxn]],"RXN-","ENZLOAD-"),Table4[rxn],Table4[ub],0)</f>
        <v>1.27938989</v>
      </c>
      <c r="W1960" s="1" t="b">
        <f>AND(Table5[[#This Row],[FVA ENZLOAD flux UB]]=0,Table5[[#This Row],[ENZ not made when it should be?]])</f>
        <v>0</v>
      </c>
    </row>
    <row r="1961" spans="1:23" hidden="1">
      <c r="A1961" s="1"/>
      <c r="B1961" s="1" t="str">
        <f>_xlfn.TEXTBEFORE(Table38[[#This Row],[all fluxes from kapp-slack]]," ",,,,"")</f>
        <v/>
      </c>
      <c r="C1961" s="1">
        <f>_xlfn.NUMBERVALUE(IFERROR(_xlfn.TEXTAFTER(Table38[[#This Row],[all fluxes from kapp-slack]]," ",-1,,,""),""))</f>
        <v>0</v>
      </c>
      <c r="F1961" s="1" t="s">
        <v>9454</v>
      </c>
      <c r="G1961" s="1" t="str">
        <f>_xlfn.TEXTBEFORE(Table5[[#This Row],[rxn     kapp_old        kapp_slack_ub   kapp_slack_lb]]," ")</f>
        <v>RXN-PRASCSi_c_FWD-rt0852</v>
      </c>
      <c r="H1961" s="1">
        <f>_xlfn.NUMBERVALUE(_xlfn.TEXTBEFORE(TRIM(_xlfn.TEXTAFTER(_xlfn.TEXTBEFORE(Table5[[#This Row],[rxn     kapp_old        kapp_slack_ub   kapp_slack_lb]],Table5[[#This Row],[kapp_slack_lb]],-1),Table5[[#This Row],[rxn]]))," "))</f>
        <v>9421.8045608401208</v>
      </c>
      <c r="I196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961" s="1">
        <f>_xlfn.NUMBERVALUE(_xlfn.TEXTAFTER(Table5[[#This Row],[rxn     kapp_old        kapp_slack_ub   kapp_slack_lb]]," ",-1))</f>
        <v>0</v>
      </c>
      <c r="K1961" s="1">
        <f>_xlfn.XLOOKUP(SUBSTITUTE(Table5[[#This Row],[rxn]],"RXN-","ENZLOAD-"),ENZLOAD[name],ENZLOAD[flux],0)</f>
        <v>2.93538544781E-6</v>
      </c>
      <c r="L1961" s="1" t="str">
        <f>"'"&amp;Table5[[#This Row],[rxn]]&amp;"'"&amp;CHAR(9)&amp;IF(AND(Table5[[#This Row],[kapp_slack_ub]]&lt;&gt;0,Table5[[#This Row],[kapp_old]]&lt;$F$1),$F$1,Table5[[#This Row],[kapp_old]])</f>
        <v>'RXN-PRASCSi_c_FWD-rt0852'	9421.80456084012</v>
      </c>
      <c r="M1961" s="1">
        <f>_xlfn.XLOOKUP(Table5[[#This Row],[rxn]],Table3[name],Table3[flux],$F$1)</f>
        <v>4.5926540715751002E-2</v>
      </c>
      <c r="N1961" s="1">
        <f>IFERROR(Table5[[#This Row],[min flux]]/Table5[[#This Row],[associated enzload]],"")</f>
        <v>15645.829664385428</v>
      </c>
      <c r="O1961" s="1">
        <f>_xlfn.NUMBERVALUE(IF(Table5[[#This Row],[flux/enzload]]="","",ABS($N$1-Table5[[#This Row],[flux/enzload]])))</f>
        <v>1399916302013.1201</v>
      </c>
      <c r="P1961" s="1">
        <f>Table5[[#This Row],[kapp_old]]+IFERROR(((Table5[[#This Row],[kapp_slack_ub]]-Table5[[#This Row],[kapp_slack_lb]])/Table5[[#This Row],[associated enzload]]),0)</f>
        <v>9421.8045608401208</v>
      </c>
      <c r="Q1961" s="1" t="str">
        <f>"'"&amp;Table5[[#This Row],[rxn]]&amp;"'"&amp;CHAR(9)&amp;Table5[[#This Row],[kapp + (slack_ub - slack_lb)/enzload]]</f>
        <v>'RXN-PRASCSi_c_FWD-rt0852'	9421.80456084012</v>
      </c>
      <c r="R1961" s="1">
        <f>_xlfn.XLOOKUP(Table5[[#This Row],[rxn]],Table38[name],Table38[flux],0)</f>
        <v>4.8626260099952003E-2</v>
      </c>
      <c r="S1961" s="1">
        <f>_xlfn.XLOOKUP(SUBSTITUTE(Table5[[#This Row],[rxn]],"RXN-","ENZLOAD-"),Table38[name],Table38[flux],0)</f>
        <v>1.995136272E-6</v>
      </c>
      <c r="T1961" s="1" t="b">
        <f>AND(Table5[[#This Row],[ENZLOAD flux in kapp-slack.gms]]=0,Table5[[#This Row],[flux in kapp-slack.gms]]&lt;&gt;0,NOT(Table5[[#This Row],[spont or unknown?]]))</f>
        <v>0</v>
      </c>
      <c r="U1961" s="1" t="b">
        <f>OR(_xlfn.TEXTAFTER(Table5[[#This Row],[rxn]],"-",-1)="SPONT",_xlfn.TEXTAFTER(Table5[[#This Row],[rxn]],"-",-1)="UNKNOWN")</f>
        <v>0</v>
      </c>
      <c r="V1961" s="1">
        <f>_xlfn.XLOOKUP(SUBSTITUTE(Table5[[#This Row],[rxn]],"RXN-","ENZLOAD-"),Table4[rxn],Table4[ub],0)</f>
        <v>1.20321221</v>
      </c>
      <c r="W1961" s="1" t="b">
        <f>AND(Table5[[#This Row],[FVA ENZLOAD flux UB]]=0,Table5[[#This Row],[ENZ not made when it should be?]])</f>
        <v>0</v>
      </c>
    </row>
    <row r="1962" spans="1:23" hidden="1">
      <c r="A1962" s="1"/>
      <c r="B1962" s="1" t="str">
        <f>_xlfn.TEXTBEFORE(Table38[[#This Row],[all fluxes from kapp-slack]]," ",,,,"")</f>
        <v/>
      </c>
      <c r="C1962" s="1">
        <f>_xlfn.NUMBERVALUE(IFERROR(_xlfn.TEXTAFTER(Table38[[#This Row],[all fluxes from kapp-slack]]," ",-1,,,""),""))</f>
        <v>0</v>
      </c>
      <c r="F1962" s="1" t="s">
        <v>6473</v>
      </c>
      <c r="G1962" s="1" t="str">
        <f>_xlfn.TEXTBEFORE(Table5[[#This Row],[rxn     kapp_old        kapp_slack_ub   kapp_slack_lb]]," ")</f>
        <v>RXN-3OACR200_rm_FWD-rt8327</v>
      </c>
      <c r="H1962" s="1">
        <f>_xlfn.NUMBERVALUE(_xlfn.TEXTBEFORE(TRIM(_xlfn.TEXTAFTER(_xlfn.TEXTBEFORE(Table5[[#This Row],[rxn     kapp_old        kapp_slack_ub   kapp_slack_lb]],Table5[[#This Row],[kapp_slack_lb]],-1),Table5[[#This Row],[rxn]]))," "))</f>
        <v>19567.402771591798</v>
      </c>
      <c r="I196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962" s="1">
        <f>_xlfn.NUMBERVALUE(_xlfn.TEXTAFTER(Table5[[#This Row],[rxn     kapp_old        kapp_slack_ub   kapp_slack_lb]]," ",-1))</f>
        <v>0</v>
      </c>
      <c r="K1962" s="1">
        <f>_xlfn.XLOOKUP(SUBSTITUTE(Table5[[#This Row],[rxn]],"RXN-","ENZLOAD-"),ENZLOAD[name],ENZLOAD[flux],0)</f>
        <v>5.2344969027999995E-7</v>
      </c>
      <c r="L1962" s="1" t="str">
        <f>"'"&amp;Table5[[#This Row],[rxn]]&amp;"'"&amp;CHAR(9)&amp;IF(AND(Table5[[#This Row],[kapp_slack_ub]]&lt;&gt;0,Table5[[#This Row],[kapp_old]]&lt;$F$1),$F$1,Table5[[#This Row],[kapp_old]])</f>
        <v>'RXN-3OACR200_rm_FWD-rt8327'	19567.4027715918</v>
      </c>
      <c r="M1962" s="1">
        <f>_xlfn.XLOOKUP(Table5[[#This Row],[rxn]],Table3[name],Table3[flux],$F$1)</f>
        <v>9.0211111371717705E-3</v>
      </c>
      <c r="N1962" s="1">
        <f>IFERROR(Table5[[#This Row],[min flux]]/Table5[[#This Row],[associated enzload]],"")</f>
        <v>17233.960215634597</v>
      </c>
      <c r="O1962" s="1">
        <f>_xlfn.NUMBERVALUE(IF(Table5[[#This Row],[flux/enzload]]="","",ABS($N$1-Table5[[#This Row],[flux/enzload]])))</f>
        <v>1399916300424.99</v>
      </c>
      <c r="P1962" s="1">
        <f>Table5[[#This Row],[kapp_old]]+IFERROR(((Table5[[#This Row],[kapp_slack_ub]]-Table5[[#This Row],[kapp_slack_lb]])/Table5[[#This Row],[associated enzload]]),0)</f>
        <v>19567.402771591798</v>
      </c>
      <c r="Q1962" s="1" t="str">
        <f>"'"&amp;Table5[[#This Row],[rxn]]&amp;"'"&amp;CHAR(9)&amp;Table5[[#This Row],[kapp + (slack_ub - slack_lb)/enzload]]</f>
        <v>'RXN-3OACR200_rm_FWD-rt8327'	19567.4027715918</v>
      </c>
      <c r="R1962" s="1">
        <f>_xlfn.XLOOKUP(Table5[[#This Row],[rxn]],Table38[name],Table38[flux],0)</f>
        <v>9.1772428311899992E-3</v>
      </c>
      <c r="S1962" s="1">
        <f>_xlfn.XLOOKUP(SUBSTITUTE(Table5[[#This Row],[rxn]],"RXN-","ENZLOAD-"),Table38[name],Table38[flux],0)</f>
        <v>1.8130710600000001E-7</v>
      </c>
      <c r="T1962" s="1" t="b">
        <f>AND(Table5[[#This Row],[ENZLOAD flux in kapp-slack.gms]]=0,Table5[[#This Row],[flux in kapp-slack.gms]]&lt;&gt;0,NOT(Table5[[#This Row],[spont or unknown?]]))</f>
        <v>0</v>
      </c>
      <c r="U1962" s="1" t="b">
        <f>OR(_xlfn.TEXTAFTER(Table5[[#This Row],[rxn]],"-",-1)="SPONT",_xlfn.TEXTAFTER(Table5[[#This Row],[rxn]],"-",-1)="UNKNOWN")</f>
        <v>0</v>
      </c>
      <c r="V1962" s="1">
        <f>_xlfn.XLOOKUP(SUBSTITUTE(Table5[[#This Row],[rxn]],"RXN-","ENZLOAD-"),Table4[rxn],Table4[ub],0)</f>
        <v>1.1384178599999999</v>
      </c>
      <c r="W1962" s="1" t="b">
        <f>AND(Table5[[#This Row],[FVA ENZLOAD flux UB]]=0,Table5[[#This Row],[ENZ not made when it should be?]])</f>
        <v>0</v>
      </c>
    </row>
    <row r="1963" spans="1:23" hidden="1">
      <c r="A1963" s="1"/>
      <c r="B1963" s="1" t="str">
        <f>_xlfn.TEXTBEFORE(Table38[[#This Row],[all fluxes from kapp-slack]]," ",,,,"")</f>
        <v/>
      </c>
      <c r="C1963" s="1">
        <f>_xlfn.NUMBERVALUE(IFERROR(_xlfn.TEXTAFTER(Table38[[#This Row],[all fluxes from kapp-slack]]," ",-1,,,""),""))</f>
        <v>0</v>
      </c>
      <c r="F1963" s="1" t="s">
        <v>6474</v>
      </c>
      <c r="G1963" s="1" t="str">
        <f>_xlfn.TEXTBEFORE(Table5[[#This Row],[rxn     kapp_old        kapp_slack_ub   kapp_slack_lb]]," ")</f>
        <v>RXN-3OACR220_rm_FWD-rt8327</v>
      </c>
      <c r="H1963" s="1">
        <f>_xlfn.NUMBERVALUE(_xlfn.TEXTBEFORE(TRIM(_xlfn.TEXTAFTER(_xlfn.TEXTBEFORE(Table5[[#This Row],[rxn     kapp_old        kapp_slack_ub   kapp_slack_lb]],Table5[[#This Row],[kapp_slack_lb]],-1),Table5[[#This Row],[rxn]]))," "))</f>
        <v>19567.402771591798</v>
      </c>
      <c r="I196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963" s="1">
        <f>_xlfn.NUMBERVALUE(_xlfn.TEXTAFTER(Table5[[#This Row],[rxn     kapp_old        kapp_slack_ub   kapp_slack_lb]]," ",-1))</f>
        <v>0</v>
      </c>
      <c r="K1963" s="1">
        <f>_xlfn.XLOOKUP(SUBSTITUTE(Table5[[#This Row],[rxn]],"RXN-","ENZLOAD-"),ENZLOAD[name],ENZLOAD[flux],0)</f>
        <v>5.2344969027999995E-7</v>
      </c>
      <c r="L1963" s="1" t="str">
        <f>"'"&amp;Table5[[#This Row],[rxn]]&amp;"'"&amp;CHAR(9)&amp;IF(AND(Table5[[#This Row],[kapp_slack_ub]]&lt;&gt;0,Table5[[#This Row],[kapp_old]]&lt;$F$1),$F$1,Table5[[#This Row],[kapp_old]])</f>
        <v>'RXN-3OACR220_rm_FWD-rt8327'	19567.4027715918</v>
      </c>
      <c r="M1963" s="1">
        <f>_xlfn.XLOOKUP(Table5[[#This Row],[rxn]],Table3[name],Table3[flux],$F$1)</f>
        <v>9.0211111371717705E-3</v>
      </c>
      <c r="N1963" s="1">
        <f>IFERROR(Table5[[#This Row],[min flux]]/Table5[[#This Row],[associated enzload]],"")</f>
        <v>17233.960215634597</v>
      </c>
      <c r="O1963" s="1">
        <f>_xlfn.NUMBERVALUE(IF(Table5[[#This Row],[flux/enzload]]="","",ABS($N$1-Table5[[#This Row],[flux/enzload]])))</f>
        <v>1399916300424.99</v>
      </c>
      <c r="P1963" s="1">
        <f>Table5[[#This Row],[kapp_old]]+IFERROR(((Table5[[#This Row],[kapp_slack_ub]]-Table5[[#This Row],[kapp_slack_lb]])/Table5[[#This Row],[associated enzload]]),0)</f>
        <v>19567.402771591798</v>
      </c>
      <c r="Q1963" s="1" t="str">
        <f>"'"&amp;Table5[[#This Row],[rxn]]&amp;"'"&amp;CHAR(9)&amp;Table5[[#This Row],[kapp + (slack_ub - slack_lb)/enzload]]</f>
        <v>'RXN-3OACR220_rm_FWD-rt8327'	19567.4027715918</v>
      </c>
      <c r="R1963" s="1">
        <f>_xlfn.XLOOKUP(Table5[[#This Row],[rxn]],Table38[name],Table38[flux],0)</f>
        <v>9.1772428311899992E-3</v>
      </c>
      <c r="S1963" s="1">
        <f>_xlfn.XLOOKUP(SUBSTITUTE(Table5[[#This Row],[rxn]],"RXN-","ENZLOAD-"),Table38[name],Table38[flux],0)</f>
        <v>1.8130710600000001E-7</v>
      </c>
      <c r="T1963" s="1" t="b">
        <f>AND(Table5[[#This Row],[ENZLOAD flux in kapp-slack.gms]]=0,Table5[[#This Row],[flux in kapp-slack.gms]]&lt;&gt;0,NOT(Table5[[#This Row],[spont or unknown?]]))</f>
        <v>0</v>
      </c>
      <c r="U1963" s="1" t="b">
        <f>OR(_xlfn.TEXTAFTER(Table5[[#This Row],[rxn]],"-",-1)="SPONT",_xlfn.TEXTAFTER(Table5[[#This Row],[rxn]],"-",-1)="UNKNOWN")</f>
        <v>0</v>
      </c>
      <c r="V1963" s="1">
        <f>_xlfn.XLOOKUP(SUBSTITUTE(Table5[[#This Row],[rxn]],"RXN-","ENZLOAD-"),Table4[rxn],Table4[ub],0)</f>
        <v>1.1384178599999999</v>
      </c>
      <c r="W1963" s="1" t="b">
        <f>AND(Table5[[#This Row],[FVA ENZLOAD flux UB]]=0,Table5[[#This Row],[ENZ not made when it should be?]])</f>
        <v>0</v>
      </c>
    </row>
    <row r="1964" spans="1:23">
      <c r="A1964" s="1"/>
      <c r="B1964" s="1" t="str">
        <f>_xlfn.TEXTBEFORE(Table38[[#This Row],[all fluxes from kapp-slack]]," ",,,,"")</f>
        <v/>
      </c>
      <c r="C1964" s="1">
        <f>_xlfn.NUMBERVALUE(IFERROR(_xlfn.TEXTAFTER(Table38[[#This Row],[all fluxes from kapp-slack]]," ",-1,,,""),""))</f>
        <v>0</v>
      </c>
      <c r="F1964" s="1" t="s">
        <v>6984</v>
      </c>
      <c r="G1964" s="1" t="str">
        <f>_xlfn.TEXTBEFORE(Table5[[#This Row],[rxn     kapp_old        kapp_slack_ub   kapp_slack_lb]]," ")</f>
        <v>RXN-AHCi_c_FWD-rt4544</v>
      </c>
      <c r="H1964" s="1">
        <f>_xlfn.NUMBERVALUE(_xlfn.TEXTBEFORE(TRIM(_xlfn.TEXTAFTER(_xlfn.TEXTBEFORE(Table5[[#This Row],[rxn     kapp_old        kapp_slack_ub   kapp_slack_lb]],Table5[[#This Row],[kapp_slack_lb]],-1),Table5[[#This Row],[rxn]]))," "))</f>
        <v>6604.8764793123</v>
      </c>
      <c r="I196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33.721175195316299</v>
      </c>
      <c r="J1964" s="1">
        <f>_xlfn.NUMBERVALUE(_xlfn.TEXTAFTER(Table5[[#This Row],[rxn     kapp_old        kapp_slack_ub   kapp_slack_lb]]," ",-1))</f>
        <v>0</v>
      </c>
      <c r="K1964" s="1">
        <f>_xlfn.XLOOKUP(SUBSTITUTE(Table5[[#This Row],[rxn]],"RXN-","ENZLOAD-"),ENZLOAD[name],ENZLOAD[flux],0)</f>
        <v>4.93325608827E-6</v>
      </c>
      <c r="L1964" s="1" t="str">
        <f>"'"&amp;Table5[[#This Row],[rxn]]&amp;"'"&amp;CHAR(9)&amp;IF(AND(Table5[[#This Row],[kapp_slack_ub]]&lt;&gt;0,Table5[[#This Row],[kapp_old]]&lt;$F$1),$F$1,Table5[[#This Row],[kapp_old]])</f>
        <v>'RXN-AHCi_c_FWD-rt4544'	27141.27779288</v>
      </c>
      <c r="M1964" s="1">
        <f>_xlfn.XLOOKUP(Table5[[#This Row],[rxn]],Table3[name],Table3[flux],$F$1)</f>
        <v>8.5746176589049206E-2</v>
      </c>
      <c r="N1964" s="1">
        <f>IFERROR(Table5[[#This Row],[min flux]]/Table5[[#This Row],[associated enzload]],"")</f>
        <v>17381.253892927089</v>
      </c>
      <c r="O1964" s="1">
        <f>_xlfn.NUMBERVALUE(IF(Table5[[#This Row],[flux/enzload]]="","",ABS($N$1-Table5[[#This Row],[flux/enzload]])))</f>
        <v>1399916300277.7</v>
      </c>
      <c r="P1964" s="1">
        <f>Table5[[#This Row],[kapp_old]]+IFERROR(((Table5[[#This Row],[kapp_slack_ub]]-Table5[[#This Row],[kapp_slack_lb]])/Table5[[#This Row],[associated enzload]]),0)</f>
        <v>6842085.2553504761</v>
      </c>
      <c r="Q1964" s="1" t="str">
        <f>"'"&amp;Table5[[#This Row],[rxn]]&amp;"'"&amp;CHAR(9)&amp;Table5[[#This Row],[kapp + (slack_ub - slack_lb)/enzload]]</f>
        <v>'RXN-AHCi_c_FWD-rt4544'	6842085.25535048</v>
      </c>
      <c r="R1964" s="1">
        <f>_xlfn.XLOOKUP(Table5[[#This Row],[rxn]],Table38[name],Table38[flux],0)</f>
        <v>8.7230209353785004E-2</v>
      </c>
      <c r="S1964" s="1">
        <f>_xlfn.XLOOKUP(SUBSTITUTE(Table5[[#This Row],[rxn]],"RXN-","ENZLOAD-"),Table38[name],Table38[flux],0)</f>
        <v>0</v>
      </c>
      <c r="T1964" s="1" t="b">
        <f>AND(Table5[[#This Row],[ENZLOAD flux in kapp-slack.gms]]=0,Table5[[#This Row],[flux in kapp-slack.gms]]&lt;&gt;0,NOT(Table5[[#This Row],[spont or unknown?]]))</f>
        <v>1</v>
      </c>
      <c r="U1964" s="1" t="b">
        <f>OR(_xlfn.TEXTAFTER(Table5[[#This Row],[rxn]],"-",-1)="SPONT",_xlfn.TEXTAFTER(Table5[[#This Row],[rxn]],"-",-1)="UNKNOWN")</f>
        <v>0</v>
      </c>
      <c r="V1964" s="1">
        <f>_xlfn.XLOOKUP(SUBSTITUTE(Table5[[#This Row],[rxn]],"RXN-","ENZLOAD-"),Table4[rxn],Table4[ub],0)</f>
        <v>0.88434093000000003</v>
      </c>
      <c r="W1964" s="1" t="b">
        <f>AND(Table5[[#This Row],[FVA ENZLOAD flux UB]]=0,Table5[[#This Row],[ENZ not made when it should be?]])</f>
        <v>0</v>
      </c>
    </row>
    <row r="1965" spans="1:23" hidden="1">
      <c r="A1965" s="1"/>
      <c r="B1965" s="1" t="str">
        <f>_xlfn.TEXTBEFORE(Table38[[#This Row],[all fluxes from kapp-slack]]," ",,,,"")</f>
        <v/>
      </c>
      <c r="C1965" s="1">
        <f>_xlfn.NUMBERVALUE(IFERROR(_xlfn.TEXTAFTER(Table38[[#This Row],[all fluxes from kapp-slack]]," ",-1,,,""),""))</f>
        <v>0</v>
      </c>
      <c r="F1965" s="1" t="s">
        <v>8067</v>
      </c>
      <c r="G1965" s="1" t="str">
        <f>_xlfn.TEXTBEFORE(Table5[[#This Row],[rxn     kapp_old        kapp_slack_ub   kapp_slack_lb]]," ")</f>
        <v>RXN-G6PDH2i_c_FWD-rt1632</v>
      </c>
      <c r="H1965" s="1">
        <f>_xlfn.NUMBERVALUE(_xlfn.TEXTBEFORE(TRIM(_xlfn.TEXTAFTER(_xlfn.TEXTBEFORE(Table5[[#This Row],[rxn     kapp_old        kapp_slack_ub   kapp_slack_lb]],Table5[[#This Row],[kapp_slack_lb]],-1),Table5[[#This Row],[rxn]]))," "))</f>
        <v>270227.40709008003</v>
      </c>
      <c r="I196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965" s="1">
        <f>_xlfn.NUMBERVALUE(_xlfn.TEXTAFTER(Table5[[#This Row],[rxn     kapp_old        kapp_slack_ub   kapp_slack_lb]]," ",-1))</f>
        <v>0</v>
      </c>
      <c r="K1965" s="1">
        <f>_xlfn.XLOOKUP(SUBSTITUTE(Table5[[#This Row],[rxn]],"RXN-","ENZLOAD-"),ENZLOAD[name],ENZLOAD[flux],0)</f>
        <v>5.0172078420900001E-6</v>
      </c>
      <c r="L1965" s="1" t="str">
        <f>"'"&amp;Table5[[#This Row],[rxn]]&amp;"'"&amp;CHAR(9)&amp;IF(AND(Table5[[#This Row],[kapp_slack_ub]]&lt;&gt;0,Table5[[#This Row],[kapp_old]]&lt;$F$1),$F$1,Table5[[#This Row],[kapp_old]])</f>
        <v>'RXN-G6PDH2i_c_FWD-rt1632'	270227.40709008</v>
      </c>
      <c r="M1965" s="1">
        <f>_xlfn.XLOOKUP(Table5[[#This Row],[rxn]],Table3[name],Table3[flux],$F$1)</f>
        <v>9.3917484636900805E-2</v>
      </c>
      <c r="N1965" s="1">
        <f>IFERROR(Table5[[#This Row],[min flux]]/Table5[[#This Row],[associated enzload]],"")</f>
        <v>18719.073953647083</v>
      </c>
      <c r="O1965" s="1">
        <f>_xlfn.NUMBERVALUE(IF(Table5[[#This Row],[flux/enzload]]="","",ABS($N$1-Table5[[#This Row],[flux/enzload]])))</f>
        <v>1399916298939.8799</v>
      </c>
      <c r="P1965" s="1">
        <f>Table5[[#This Row],[kapp_old]]+IFERROR(((Table5[[#This Row],[kapp_slack_ub]]-Table5[[#This Row],[kapp_slack_lb]])/Table5[[#This Row],[associated enzload]]),0)</f>
        <v>270227.40709008003</v>
      </c>
      <c r="Q1965" s="1" t="str">
        <f>"'"&amp;Table5[[#This Row],[rxn]]&amp;"'"&amp;CHAR(9)&amp;Table5[[#This Row],[kapp + (slack_ub - slack_lb)/enzload]]</f>
        <v>'RXN-G6PDH2i_c_FWD-rt1632'	270227.40709008</v>
      </c>
      <c r="R1965" s="1">
        <f>_xlfn.XLOOKUP(Table5[[#This Row],[rxn]],Table38[name],Table38[flux],0)</f>
        <v>4.8438246952432102</v>
      </c>
      <c r="S1965" s="1">
        <f>_xlfn.XLOOKUP(SUBSTITUTE(Table5[[#This Row],[rxn]],"RXN-","ENZLOAD-"),Table38[name],Table38[flux],0)</f>
        <v>6.9293868840000004E-6</v>
      </c>
      <c r="T1965" s="1" t="b">
        <f>AND(Table5[[#This Row],[ENZLOAD flux in kapp-slack.gms]]=0,Table5[[#This Row],[flux in kapp-slack.gms]]&lt;&gt;0,NOT(Table5[[#This Row],[spont or unknown?]]))</f>
        <v>0</v>
      </c>
      <c r="U1965" s="1" t="b">
        <f>OR(_xlfn.TEXTAFTER(Table5[[#This Row],[rxn]],"-",-1)="SPONT",_xlfn.TEXTAFTER(Table5[[#This Row],[rxn]],"-",-1)="UNKNOWN")</f>
        <v>0</v>
      </c>
      <c r="V1965" s="1">
        <f>_xlfn.XLOOKUP(SUBSTITUTE(Table5[[#This Row],[rxn]],"RXN-","ENZLOAD-"),Table4[rxn],Table4[ub],0)</f>
        <v>0.87844633000000005</v>
      </c>
      <c r="W1965" s="1" t="b">
        <f>AND(Table5[[#This Row],[FVA ENZLOAD flux UB]]=0,Table5[[#This Row],[ENZ not made when it should be?]])</f>
        <v>0</v>
      </c>
    </row>
    <row r="1966" spans="1:23" hidden="1">
      <c r="A1966" s="1"/>
      <c r="B1966" s="1" t="str">
        <f>_xlfn.TEXTBEFORE(Table38[[#This Row],[all fluxes from kapp-slack]]," ",,,,"")</f>
        <v/>
      </c>
      <c r="C1966" s="1">
        <f>_xlfn.NUMBERVALUE(IFERROR(_xlfn.TEXTAFTER(Table38[[#This Row],[all fluxes from kapp-slack]]," ",-1,,,""),""))</f>
        <v>0</v>
      </c>
      <c r="F1966" s="1" t="s">
        <v>7283</v>
      </c>
      <c r="G1966" s="1" t="str">
        <f>_xlfn.TEXTBEFORE(Table5[[#This Row],[rxn     kapp_old        kapp_slack_ub   kapp_slack_lb]]," ")</f>
        <v>RXN-CERH124A_r_FWD-rt6946</v>
      </c>
      <c r="H1966" s="1">
        <f>_xlfn.NUMBERVALUE(_xlfn.TEXTBEFORE(TRIM(_xlfn.TEXTAFTER(_xlfn.TEXTBEFORE(Table5[[#This Row],[rxn     kapp_old        kapp_slack_ub   kapp_slack_lb]],Table5[[#This Row],[kapp_slack_lb]],-1),Table5[[#This Row],[rxn]]))," "))</f>
        <v>14289.221596388001</v>
      </c>
      <c r="I196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966" s="1">
        <f>_xlfn.NUMBERVALUE(_xlfn.TEXTAFTER(Table5[[#This Row],[rxn     kapp_old        kapp_slack_ub   kapp_slack_lb]]," ",-1))</f>
        <v>0</v>
      </c>
      <c r="K1966" s="1">
        <f>_xlfn.XLOOKUP(SUBSTITUTE(Table5[[#This Row],[rxn]],"RXN-","ENZLOAD-"),ENZLOAD[name],ENZLOAD[flux],0)</f>
        <v>4.0755660349999998E-8</v>
      </c>
      <c r="L1966" s="1" t="str">
        <f>"'"&amp;Table5[[#This Row],[rxn]]&amp;"'"&amp;CHAR(9)&amp;IF(AND(Table5[[#This Row],[kapp_slack_ub]]&lt;&gt;0,Table5[[#This Row],[kapp_old]]&lt;$F$1),$F$1,Table5[[#This Row],[kapp_old]])</f>
        <v>'RXN-CERH124A_r_FWD-rt6946'	14289.221596388</v>
      </c>
      <c r="M1966" s="1">
        <f>_xlfn.XLOOKUP(Table5[[#This Row],[rxn]],Table3[name],Table3[flux],$F$1)</f>
        <v>7.6627192374773402E-4</v>
      </c>
      <c r="N1966" s="1">
        <f>IFERROR(Table5[[#This Row],[min flux]]/Table5[[#This Row],[associated enzload]],"")</f>
        <v>18801.607363668543</v>
      </c>
      <c r="O1966" s="1">
        <f>_xlfn.NUMBERVALUE(IF(Table5[[#This Row],[flux/enzload]]="","",ABS($N$1-Table5[[#This Row],[flux/enzload]])))</f>
        <v>1399916298857.3501</v>
      </c>
      <c r="P1966" s="1">
        <f>Table5[[#This Row],[kapp_old]]+IFERROR(((Table5[[#This Row],[kapp_slack_ub]]-Table5[[#This Row],[kapp_slack_lb]])/Table5[[#This Row],[associated enzload]]),0)</f>
        <v>14289.221596388001</v>
      </c>
      <c r="Q1966" s="1" t="str">
        <f>"'"&amp;Table5[[#This Row],[rxn]]&amp;"'"&amp;CHAR(9)&amp;Table5[[#This Row],[kapp + (slack_ub - slack_lb)/enzload]]</f>
        <v>'RXN-CERH124A_r_FWD-rt6946'	14289.221596388</v>
      </c>
      <c r="R1966" s="1">
        <f>_xlfn.XLOOKUP(Table5[[#This Row],[rxn]],Table38[name],Table38[flux],0)</f>
        <v>0</v>
      </c>
      <c r="S1966" s="1">
        <f>_xlfn.XLOOKUP(SUBSTITUTE(Table5[[#This Row],[rxn]],"RXN-","ENZLOAD-"),Table38[name],Table38[flux],0)</f>
        <v>0</v>
      </c>
      <c r="T1966" s="1" t="b">
        <f>AND(Table5[[#This Row],[ENZLOAD flux in kapp-slack.gms]]=0,Table5[[#This Row],[flux in kapp-slack.gms]]&lt;&gt;0,NOT(Table5[[#This Row],[spont or unknown?]]))</f>
        <v>0</v>
      </c>
      <c r="U1966" s="1" t="b">
        <f>OR(_xlfn.TEXTAFTER(Table5[[#This Row],[rxn]],"-",-1)="SPONT",_xlfn.TEXTAFTER(Table5[[#This Row],[rxn]],"-",-1)="UNKNOWN")</f>
        <v>0</v>
      </c>
      <c r="V1966" s="1">
        <f>_xlfn.XLOOKUP(SUBSTITUTE(Table5[[#This Row],[rxn]],"RXN-","ENZLOAD-"),Table4[rxn],Table4[ub],0)</f>
        <v>1.05147726</v>
      </c>
      <c r="W1966" s="1" t="b">
        <f>AND(Table5[[#This Row],[FVA ENZLOAD flux UB]]=0,Table5[[#This Row],[ENZ not made when it should be?]])</f>
        <v>0</v>
      </c>
    </row>
    <row r="1967" spans="1:23" hidden="1">
      <c r="A1967" s="1"/>
      <c r="B1967" s="1" t="str">
        <f>_xlfn.TEXTBEFORE(Table38[[#This Row],[all fluxes from kapp-slack]]," ",,,,"")</f>
        <v/>
      </c>
      <c r="C1967" s="1">
        <f>_xlfn.NUMBERVALUE(IFERROR(_xlfn.TEXTAFTER(Table38[[#This Row],[all fluxes from kapp-slack]]," ",-1,,,""),""))</f>
        <v>0</v>
      </c>
      <c r="F1967" s="1" t="s">
        <v>7285</v>
      </c>
      <c r="G1967" s="1" t="str">
        <f>_xlfn.TEXTBEFORE(Table5[[#This Row],[rxn     kapp_old        kapp_slack_ub   kapp_slack_lb]]," ")</f>
        <v>RXN-CERH126A_r_FWD-rt6946</v>
      </c>
      <c r="H1967" s="1">
        <f>_xlfn.NUMBERVALUE(_xlfn.TEXTBEFORE(TRIM(_xlfn.TEXTAFTER(_xlfn.TEXTBEFORE(Table5[[#This Row],[rxn     kapp_old        kapp_slack_ub   kapp_slack_lb]],Table5[[#This Row],[kapp_slack_lb]],-1),Table5[[#This Row],[rxn]]))," "))</f>
        <v>14289.221596388001</v>
      </c>
      <c r="I196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967" s="1">
        <f>_xlfn.NUMBERVALUE(_xlfn.TEXTAFTER(Table5[[#This Row],[rxn     kapp_old        kapp_slack_ub   kapp_slack_lb]]," ",-1))</f>
        <v>0</v>
      </c>
      <c r="K1967" s="1">
        <f>_xlfn.XLOOKUP(SUBSTITUTE(Table5[[#This Row],[rxn]],"RXN-","ENZLOAD-"),ENZLOAD[name],ENZLOAD[flux],0)</f>
        <v>4.0755660349999998E-8</v>
      </c>
      <c r="L1967" s="1" t="str">
        <f>"'"&amp;Table5[[#This Row],[rxn]]&amp;"'"&amp;CHAR(9)&amp;IF(AND(Table5[[#This Row],[kapp_slack_ub]]&lt;&gt;0,Table5[[#This Row],[kapp_old]]&lt;$F$1),$F$1,Table5[[#This Row],[kapp_old]])</f>
        <v>'RXN-CERH126A_r_FWD-rt6946'	14289.221596388</v>
      </c>
      <c r="M1967" s="1">
        <f>_xlfn.XLOOKUP(Table5[[#This Row],[rxn]],Table3[name],Table3[flux],$F$1)</f>
        <v>7.6627192374773402E-4</v>
      </c>
      <c r="N1967" s="1">
        <f>IFERROR(Table5[[#This Row],[min flux]]/Table5[[#This Row],[associated enzload]],"")</f>
        <v>18801.607363668543</v>
      </c>
      <c r="O1967" s="1">
        <f>_xlfn.NUMBERVALUE(IF(Table5[[#This Row],[flux/enzload]]="","",ABS($N$1-Table5[[#This Row],[flux/enzload]])))</f>
        <v>1399916298857.3501</v>
      </c>
      <c r="P1967" s="1">
        <f>Table5[[#This Row],[kapp_old]]+IFERROR(((Table5[[#This Row],[kapp_slack_ub]]-Table5[[#This Row],[kapp_slack_lb]])/Table5[[#This Row],[associated enzload]]),0)</f>
        <v>14289.221596388001</v>
      </c>
      <c r="Q1967" s="1" t="str">
        <f>"'"&amp;Table5[[#This Row],[rxn]]&amp;"'"&amp;CHAR(9)&amp;Table5[[#This Row],[kapp + (slack_ub - slack_lb)/enzload]]</f>
        <v>'RXN-CERH126A_r_FWD-rt6946'	14289.221596388</v>
      </c>
      <c r="R1967" s="1">
        <f>_xlfn.XLOOKUP(Table5[[#This Row],[rxn]],Table38[name],Table38[flux],0)</f>
        <v>0</v>
      </c>
      <c r="S1967" s="1">
        <f>_xlfn.XLOOKUP(SUBSTITUTE(Table5[[#This Row],[rxn]],"RXN-","ENZLOAD-"),Table38[name],Table38[flux],0)</f>
        <v>0</v>
      </c>
      <c r="T1967" s="1" t="b">
        <f>AND(Table5[[#This Row],[ENZLOAD flux in kapp-slack.gms]]=0,Table5[[#This Row],[flux in kapp-slack.gms]]&lt;&gt;0,NOT(Table5[[#This Row],[spont or unknown?]]))</f>
        <v>0</v>
      </c>
      <c r="U1967" s="1" t="b">
        <f>OR(_xlfn.TEXTAFTER(Table5[[#This Row],[rxn]],"-",-1)="SPONT",_xlfn.TEXTAFTER(Table5[[#This Row],[rxn]],"-",-1)="UNKNOWN")</f>
        <v>0</v>
      </c>
      <c r="V1967" s="1">
        <f>_xlfn.XLOOKUP(SUBSTITUTE(Table5[[#This Row],[rxn]],"RXN-","ENZLOAD-"),Table4[rxn],Table4[ub],0)</f>
        <v>1.05147726</v>
      </c>
      <c r="W1967" s="1" t="b">
        <f>AND(Table5[[#This Row],[FVA ENZLOAD flux UB]]=0,Table5[[#This Row],[ENZ not made when it should be?]])</f>
        <v>0</v>
      </c>
    </row>
    <row r="1968" spans="1:23" hidden="1">
      <c r="A1968" s="1"/>
      <c r="B1968" s="1" t="str">
        <f>_xlfn.TEXTBEFORE(Table38[[#This Row],[all fluxes from kapp-slack]]," ",,,,"")</f>
        <v/>
      </c>
      <c r="C1968" s="1">
        <f>_xlfn.NUMBERVALUE(IFERROR(_xlfn.TEXTAFTER(Table38[[#This Row],[all fluxes from kapp-slack]]," ",-1,,,""),""))</f>
        <v>0</v>
      </c>
      <c r="F1968" s="1" t="s">
        <v>8849</v>
      </c>
      <c r="G1968" s="1" t="str">
        <f>_xlfn.TEXTBEFORE(Table5[[#This Row],[rxn     kapp_old        kapp_slack_ub   kapp_slack_lb]]," ")</f>
        <v>RXN-MTHFD_c_FWD-rt6998</v>
      </c>
      <c r="H1968" s="1">
        <f>_xlfn.NUMBERVALUE(_xlfn.TEXTBEFORE(TRIM(_xlfn.TEXTAFTER(_xlfn.TEXTBEFORE(Table5[[#This Row],[rxn     kapp_old        kapp_slack_ub   kapp_slack_lb]],Table5[[#This Row],[kapp_slack_lb]],-1),Table5[[#This Row],[rxn]]))," "))</f>
        <v>363403.494364382</v>
      </c>
      <c r="I196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968" s="1">
        <f>_xlfn.NUMBERVALUE(_xlfn.TEXTAFTER(Table5[[#This Row],[rxn     kapp_old        kapp_slack_ub   kapp_slack_lb]]," ",-1))</f>
        <v>0</v>
      </c>
      <c r="K1968" s="1">
        <f>_xlfn.XLOOKUP(SUBSTITUTE(Table5[[#This Row],[rxn]],"RXN-","ENZLOAD-"),ENZLOAD[name],ENZLOAD[flux],0)</f>
        <v>2.78567014831999E-6</v>
      </c>
      <c r="L1968" s="1" t="str">
        <f>"'"&amp;Table5[[#This Row],[rxn]]&amp;"'"&amp;CHAR(9)&amp;IF(AND(Table5[[#This Row],[kapp_slack_ub]]&lt;&gt;0,Table5[[#This Row],[kapp_old]]&lt;$F$1),$F$1,Table5[[#This Row],[kapp_old]])</f>
        <v>'RXN-MTHFD_c_FWD-rt6998'	363403.494364382</v>
      </c>
      <c r="M1968" s="1">
        <f>_xlfn.XLOOKUP(Table5[[#This Row],[rxn]],Table3[name],Table3[flux],$F$1)</f>
        <v>5.2698399284398602E-2</v>
      </c>
      <c r="N1968" s="1">
        <f>IFERROR(Table5[[#This Row],[min flux]]/Table5[[#This Row],[associated enzload]],"")</f>
        <v>18917.673837363869</v>
      </c>
      <c r="O1968" s="1">
        <f>_xlfn.NUMBERVALUE(IF(Table5[[#This Row],[flux/enzload]]="","",ABS($N$1-Table5[[#This Row],[flux/enzload]])))</f>
        <v>1399916298741.28</v>
      </c>
      <c r="P1968" s="1">
        <f>Table5[[#This Row],[kapp_old]]+IFERROR(((Table5[[#This Row],[kapp_slack_ub]]-Table5[[#This Row],[kapp_slack_lb]])/Table5[[#This Row],[associated enzload]]),0)</f>
        <v>363403.494364382</v>
      </c>
      <c r="Q1968" s="1" t="str">
        <f>"'"&amp;Table5[[#This Row],[rxn]]&amp;"'"&amp;CHAR(9)&amp;Table5[[#This Row],[kapp + (slack_ub - slack_lb)/enzload]]</f>
        <v>'RXN-MTHFD_c_FWD-rt6998'	363403.494364382</v>
      </c>
      <c r="R1968" s="1">
        <f>_xlfn.XLOOKUP(Table5[[#This Row],[rxn]],Table38[name],Table38[flux],0)</f>
        <v>0</v>
      </c>
      <c r="S1968" s="1">
        <f>_xlfn.XLOOKUP(SUBSTITUTE(Table5[[#This Row],[rxn]],"RXN-","ENZLOAD-"),Table38[name],Table38[flux],0)</f>
        <v>0</v>
      </c>
      <c r="T1968" s="1" t="b">
        <f>AND(Table5[[#This Row],[ENZLOAD flux in kapp-slack.gms]]=0,Table5[[#This Row],[flux in kapp-slack.gms]]&lt;&gt;0,NOT(Table5[[#This Row],[spont or unknown?]]))</f>
        <v>0</v>
      </c>
      <c r="U1968" s="1" t="b">
        <f>OR(_xlfn.TEXTAFTER(Table5[[#This Row],[rxn]],"-",-1)="SPONT",_xlfn.TEXTAFTER(Table5[[#This Row],[rxn]],"-",-1)="UNKNOWN")</f>
        <v>0</v>
      </c>
      <c r="V1968" s="1">
        <f>_xlfn.XLOOKUP(SUBSTITUTE(Table5[[#This Row],[rxn]],"RXN-","ENZLOAD-"),Table4[rxn],Table4[ub],0)</f>
        <v>0.19893184999999999</v>
      </c>
      <c r="W1968" s="1" t="b">
        <f>AND(Table5[[#This Row],[FVA ENZLOAD flux UB]]=0,Table5[[#This Row],[ENZ not made when it should be?]])</f>
        <v>0</v>
      </c>
    </row>
    <row r="1969" spans="1:23">
      <c r="A1969" s="1"/>
      <c r="B1969" s="1" t="str">
        <f>_xlfn.TEXTBEFORE(Table38[[#This Row],[all fluxes from kapp-slack]]," ",,,,"")</f>
        <v/>
      </c>
      <c r="C1969" s="1">
        <f>_xlfn.NUMBERVALUE(IFERROR(_xlfn.TEXTAFTER(Table38[[#This Row],[all fluxes from kapp-slack]]," ",-1,,,""),""))</f>
        <v>0</v>
      </c>
      <c r="F1969" s="1" t="s">
        <v>7162</v>
      </c>
      <c r="G1969" s="1" t="str">
        <f>_xlfn.TEXTBEFORE(Table5[[#This Row],[rxn     kapp_old        kapp_slack_ub   kapp_slack_lb]]," ")</f>
        <v>RXN-ASPCT_c_FWD-rt8313</v>
      </c>
      <c r="H1969" s="1">
        <f>_xlfn.NUMBERVALUE(_xlfn.TEXTBEFORE(TRIM(_xlfn.TEXTAFTER(_xlfn.TEXTBEFORE(Table5[[#This Row],[rxn     kapp_old        kapp_slack_ub   kapp_slack_lb]],Table5[[#This Row],[kapp_slack_lb]],-1),Table5[[#This Row],[rxn]]))," "))</f>
        <v>7236.5669488166805</v>
      </c>
      <c r="I196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17.962796222110502</v>
      </c>
      <c r="J1969" s="1">
        <f>_xlfn.NUMBERVALUE(_xlfn.TEXTAFTER(Table5[[#This Row],[rxn     kapp_old        kapp_slack_ub   kapp_slack_lb]]," ",-1))</f>
        <v>0</v>
      </c>
      <c r="K1969" s="1">
        <f>_xlfn.XLOOKUP(SUBSTITUTE(Table5[[#This Row],[rxn]],"RXN-","ENZLOAD-"),ENZLOAD[name],ENZLOAD[flux],0)</f>
        <v>2.50288944221E-6</v>
      </c>
      <c r="L1969" s="1" t="str">
        <f>"'"&amp;Table5[[#This Row],[rxn]]&amp;"'"&amp;CHAR(9)&amp;IF(AND(Table5[[#This Row],[kapp_slack_ub]]&lt;&gt;0,Table5[[#This Row],[kapp_old]]&lt;$F$1),$F$1,Table5[[#This Row],[kapp_old]])</f>
        <v>'RXN-ASPCT_c_FWD-rt8313'	27141.27779288</v>
      </c>
      <c r="M1969" s="1">
        <f>_xlfn.XLOOKUP(Table5[[#This Row],[rxn]],Table3[name],Table3[flux],$F$1)</f>
        <v>4.7664018457997601E-2</v>
      </c>
      <c r="N1969" s="1">
        <f>IFERROR(Table5[[#This Row],[min flux]]/Table5[[#This Row],[associated enzload]],"")</f>
        <v>19043.597233728091</v>
      </c>
      <c r="O1969" s="1">
        <f>_xlfn.NUMBERVALUE(IF(Table5[[#This Row],[flux/enzload]]="","",ABS($N$1-Table5[[#This Row],[flux/enzload]])))</f>
        <v>1399916298615.3601</v>
      </c>
      <c r="P1969" s="1">
        <f>Table5[[#This Row],[kapp_old]]+IFERROR(((Table5[[#This Row],[kapp_slack_ub]]-Table5[[#This Row],[kapp_slack_lb]])/Table5[[#This Row],[associated enzload]]),0)</f>
        <v>7184060.2488808967</v>
      </c>
      <c r="Q1969" s="1" t="str">
        <f>"'"&amp;Table5[[#This Row],[rxn]]&amp;"'"&amp;CHAR(9)&amp;Table5[[#This Row],[kapp + (slack_ub - slack_lb)/enzload]]</f>
        <v>'RXN-ASPCT_c_FWD-rt8313'	7184060.2488809</v>
      </c>
      <c r="R1969" s="1">
        <f>_xlfn.XLOOKUP(Table5[[#This Row],[rxn]],Table38[name],Table38[flux],0)</f>
        <v>4.6466306881609E-2</v>
      </c>
      <c r="S1969" s="1">
        <f>_xlfn.XLOOKUP(SUBSTITUTE(Table5[[#This Row],[rxn]],"RXN-","ENZLOAD-"),Table38[name],Table38[flux],0)</f>
        <v>0</v>
      </c>
      <c r="T1969" s="1" t="b">
        <f>AND(Table5[[#This Row],[ENZLOAD flux in kapp-slack.gms]]=0,Table5[[#This Row],[flux in kapp-slack.gms]]&lt;&gt;0,NOT(Table5[[#This Row],[spont or unknown?]]))</f>
        <v>1</v>
      </c>
      <c r="U1969" s="1" t="b">
        <f>OR(_xlfn.TEXTAFTER(Table5[[#This Row],[rxn]],"-",-1)="SPONT",_xlfn.TEXTAFTER(Table5[[#This Row],[rxn]],"-",-1)="UNKNOWN")</f>
        <v>0</v>
      </c>
      <c r="V1969" s="1">
        <f>_xlfn.XLOOKUP(SUBSTITUTE(Table5[[#This Row],[rxn]],"RXN-","ENZLOAD-"),Table4[rxn],Table4[ub],0)</f>
        <v>0.17480059000000001</v>
      </c>
      <c r="W1969" s="1" t="b">
        <f>AND(Table5[[#This Row],[FVA ENZLOAD flux UB]]=0,Table5[[#This Row],[ENZ not made when it should be?]])</f>
        <v>0</v>
      </c>
    </row>
    <row r="1970" spans="1:23" hidden="1">
      <c r="A1970" s="1"/>
      <c r="B1970" s="1" t="str">
        <f>_xlfn.TEXTBEFORE(Table38[[#This Row],[all fluxes from kapp-slack]]," ",,,,"")</f>
        <v/>
      </c>
      <c r="C1970" s="1">
        <f>_xlfn.NUMBERVALUE(IFERROR(_xlfn.TEXTAFTER(Table38[[#This Row],[all fluxes from kapp-slack]]," ",-1,,,""),""))</f>
        <v>0</v>
      </c>
      <c r="F1970" s="1" t="s">
        <v>7263</v>
      </c>
      <c r="G1970" s="1" t="str">
        <f>_xlfn.TEXTBEFORE(Table5[[#This Row],[rxn     kapp_old        kapp_slack_ub   kapp_slack_lb]]," ")</f>
        <v>RXN-CBPS_c_FWD-CPA12</v>
      </c>
      <c r="H1970" s="1">
        <f>_xlfn.NUMBERVALUE(_xlfn.TEXTBEFORE(TRIM(_xlfn.TEXTAFTER(_xlfn.TEXTBEFORE(Table5[[#This Row],[rxn     kapp_old        kapp_slack_ub   kapp_slack_lb]],Table5[[#This Row],[kapp_slack_lb]],-1),Table5[[#This Row],[rxn]]))," "))</f>
        <v>28164.208436533401</v>
      </c>
      <c r="I197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970" s="1">
        <f>_xlfn.NUMBERVALUE(_xlfn.TEXTAFTER(Table5[[#This Row],[rxn     kapp_old        kapp_slack_ub   kapp_slack_lb]]," ",-1))</f>
        <v>0</v>
      </c>
      <c r="K1970" s="1">
        <f>_xlfn.XLOOKUP(SUBSTITUTE(Table5[[#This Row],[rxn]],"RXN-","ENZLOAD-"),ENZLOAD[name],ENZLOAD[flux],0)</f>
        <v>2.50288944221E-6</v>
      </c>
      <c r="L1970" s="1" t="str">
        <f>"'"&amp;Table5[[#This Row],[rxn]]&amp;"'"&amp;CHAR(9)&amp;IF(AND(Table5[[#This Row],[kapp_slack_ub]]&lt;&gt;0,Table5[[#This Row],[kapp_old]]&lt;$F$1),$F$1,Table5[[#This Row],[kapp_old]])</f>
        <v>'RXN-CBPS_c_FWD-CPA12'	28164.2084365334</v>
      </c>
      <c r="M1970" s="1">
        <f>_xlfn.XLOOKUP(Table5[[#This Row],[rxn]],Table3[name],Table3[flux],$F$1)</f>
        <v>4.7703802464694599E-2</v>
      </c>
      <c r="N1970" s="1">
        <f>IFERROR(Table5[[#This Row],[min flux]]/Table5[[#This Row],[associated enzload]],"")</f>
        <v>19059.492465065945</v>
      </c>
      <c r="O1970" s="1">
        <f>_xlfn.NUMBERVALUE(IF(Table5[[#This Row],[flux/enzload]]="","",ABS($N$1-Table5[[#This Row],[flux/enzload]])))</f>
        <v>1399916298599.46</v>
      </c>
      <c r="P1970" s="1">
        <f>Table5[[#This Row],[kapp_old]]+IFERROR(((Table5[[#This Row],[kapp_slack_ub]]-Table5[[#This Row],[kapp_slack_lb]])/Table5[[#This Row],[associated enzload]]),0)</f>
        <v>28164.208436533401</v>
      </c>
      <c r="Q1970" s="1" t="str">
        <f>"'"&amp;Table5[[#This Row],[rxn]]&amp;"'"&amp;CHAR(9)&amp;Table5[[#This Row],[kapp + (slack_ub - slack_lb)/enzload]]</f>
        <v>'RXN-CBPS_c_FWD-CPA12'	28164.2084365334</v>
      </c>
      <c r="R1970" s="1">
        <f>_xlfn.XLOOKUP(Table5[[#This Row],[rxn]],Table38[name],Table38[flux],0)</f>
        <v>0</v>
      </c>
      <c r="S1970" s="1">
        <f>_xlfn.XLOOKUP(SUBSTITUTE(Table5[[#This Row],[rxn]],"RXN-","ENZLOAD-"),Table38[name],Table38[flux],0)</f>
        <v>0</v>
      </c>
      <c r="T1970" s="1" t="b">
        <f>AND(Table5[[#This Row],[ENZLOAD flux in kapp-slack.gms]]=0,Table5[[#This Row],[flux in kapp-slack.gms]]&lt;&gt;0,NOT(Table5[[#This Row],[spont or unknown?]]))</f>
        <v>0</v>
      </c>
      <c r="U1970" s="1" t="b">
        <f>OR(_xlfn.TEXTAFTER(Table5[[#This Row],[rxn]],"-",-1)="SPONT",_xlfn.TEXTAFTER(Table5[[#This Row],[rxn]],"-",-1)="UNKNOWN")</f>
        <v>0</v>
      </c>
      <c r="V1970" s="1">
        <f>_xlfn.XLOOKUP(SUBSTITUTE(Table5[[#This Row],[rxn]],"RXN-","ENZLOAD-"),Table4[rxn],Table4[ub],0)</f>
        <v>0.14626900000000001</v>
      </c>
      <c r="W1970" s="1" t="b">
        <f>AND(Table5[[#This Row],[FVA ENZLOAD flux UB]]=0,Table5[[#This Row],[ENZ not made when it should be?]])</f>
        <v>0</v>
      </c>
    </row>
    <row r="1971" spans="1:23" hidden="1">
      <c r="A1971" s="1"/>
      <c r="B1971" s="1" t="str">
        <f>_xlfn.TEXTBEFORE(Table38[[#This Row],[all fluxes from kapp-slack]]," ",,,,"")</f>
        <v/>
      </c>
      <c r="C1971" s="1">
        <f>_xlfn.NUMBERVALUE(IFERROR(_xlfn.TEXTAFTER(Table38[[#This Row],[all fluxes from kapp-slack]]," ",-1,,,""),""))</f>
        <v>0</v>
      </c>
      <c r="F1971" s="1" t="s">
        <v>7797</v>
      </c>
      <c r="G1971" s="1" t="str">
        <f>_xlfn.TEXTBEFORE(Table5[[#This Row],[rxn     kapp_old        kapp_slack_ub   kapp_slack_lb]]," ")</f>
        <v>RXN-ECOAR240_rm_FWD-rt7873</v>
      </c>
      <c r="H1971" s="1">
        <f>_xlfn.NUMBERVALUE(_xlfn.TEXTBEFORE(TRIM(_xlfn.TEXTAFTER(_xlfn.TEXTBEFORE(Table5[[#This Row],[rxn     kapp_old        kapp_slack_ub   kapp_slack_lb]],Table5[[#This Row],[kapp_slack_lb]],-1),Table5[[#This Row],[rxn]]))," "))</f>
        <v>27121.898080948598</v>
      </c>
      <c r="I197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971" s="1">
        <f>_xlfn.NUMBERVALUE(_xlfn.TEXTAFTER(Table5[[#This Row],[rxn     kapp_old        kapp_slack_ub   kapp_slack_lb]]," ",-1))</f>
        <v>0</v>
      </c>
      <c r="K1971" s="1">
        <f>_xlfn.XLOOKUP(SUBSTITUTE(Table5[[#This Row],[rxn]],"RXN-","ENZLOAD-"),ENZLOAD[name],ENZLOAD[flux],0)</f>
        <v>3.7764875046E-7</v>
      </c>
      <c r="L1971" s="1" t="str">
        <f>"'"&amp;Table5[[#This Row],[rxn]]&amp;"'"&amp;CHAR(9)&amp;IF(AND(Table5[[#This Row],[kapp_slack_ub]]&lt;&gt;0,Table5[[#This Row],[kapp_old]]&lt;$F$1),$F$1,Table5[[#This Row],[kapp_old]])</f>
        <v>'RXN-ECOAR240_rm_FWD-rt7873'	27121.8980809486</v>
      </c>
      <c r="M1971" s="1">
        <f>_xlfn.XLOOKUP(Table5[[#This Row],[rxn]],Table3[name],Table3[flux],$F$1)</f>
        <v>7.3793152475655497E-3</v>
      </c>
      <c r="N1971" s="1">
        <f>IFERROR(Table5[[#This Row],[min flux]]/Table5[[#This Row],[associated enzload]],"")</f>
        <v>19540.155338994446</v>
      </c>
      <c r="O1971" s="1">
        <f>_xlfn.NUMBERVALUE(IF(Table5[[#This Row],[flux/enzload]]="","",ABS($N$1-Table5[[#This Row],[flux/enzload]])))</f>
        <v>1399916298118.8</v>
      </c>
      <c r="P1971" s="1">
        <f>Table5[[#This Row],[kapp_old]]+IFERROR(((Table5[[#This Row],[kapp_slack_ub]]-Table5[[#This Row],[kapp_slack_lb]])/Table5[[#This Row],[associated enzload]]),0)</f>
        <v>27121.898080948598</v>
      </c>
      <c r="Q1971" s="1" t="str">
        <f>"'"&amp;Table5[[#This Row],[rxn]]&amp;"'"&amp;CHAR(9)&amp;Table5[[#This Row],[kapp + (slack_ub - slack_lb)/enzload]]</f>
        <v>'RXN-ECOAR240_rm_FWD-rt7873'	27121.8980809486</v>
      </c>
      <c r="R1971" s="1">
        <f>_xlfn.XLOOKUP(Table5[[#This Row],[rxn]],Table38[name],Table38[flux],0)</f>
        <v>7.5070317752500004E-3</v>
      </c>
      <c r="S1971" s="1">
        <f>_xlfn.XLOOKUP(SUBSTITUTE(Table5[[#This Row],[rxn]],"RXN-","ENZLOAD-"),Table38[name],Table38[flux],0)</f>
        <v>1.07000045E-7</v>
      </c>
      <c r="T1971" s="1" t="b">
        <f>AND(Table5[[#This Row],[ENZLOAD flux in kapp-slack.gms]]=0,Table5[[#This Row],[flux in kapp-slack.gms]]&lt;&gt;0,NOT(Table5[[#This Row],[spont or unknown?]]))</f>
        <v>0</v>
      </c>
      <c r="U1971" s="1" t="b">
        <f>OR(_xlfn.TEXTAFTER(Table5[[#This Row],[rxn]],"-",-1)="SPONT",_xlfn.TEXTAFTER(Table5[[#This Row],[rxn]],"-",-1)="UNKNOWN")</f>
        <v>0</v>
      </c>
      <c r="V1971" s="1">
        <f>_xlfn.XLOOKUP(SUBSTITUTE(Table5[[#This Row],[rxn]],"RXN-","ENZLOAD-"),Table4[rxn],Table4[ub],0)</f>
        <v>1.17193715</v>
      </c>
      <c r="W1971" s="1" t="b">
        <f>AND(Table5[[#This Row],[FVA ENZLOAD flux UB]]=0,Table5[[#This Row],[ENZ not made when it should be?]])</f>
        <v>0</v>
      </c>
    </row>
    <row r="1972" spans="1:23" hidden="1">
      <c r="A1972" s="1"/>
      <c r="B1972" s="1" t="str">
        <f>_xlfn.TEXTBEFORE(Table38[[#This Row],[all fluxes from kapp-slack]]," ",,,,"")</f>
        <v/>
      </c>
      <c r="C1972" s="1">
        <f>_xlfn.NUMBERVALUE(IFERROR(_xlfn.TEXTAFTER(Table38[[#This Row],[all fluxes from kapp-slack]]," ",-1,,,""),""))</f>
        <v>0</v>
      </c>
      <c r="F1972" s="1" t="s">
        <v>6418</v>
      </c>
      <c r="G1972" s="1" t="str">
        <f>_xlfn.TEXTBEFORE(Table5[[#This Row],[rxn     kapp_old        kapp_slack_ub   kapp_slack_lb]]," ")</f>
        <v>RXN-3HACD240_rm_FWD-rt2309</v>
      </c>
      <c r="H197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97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972" s="1">
        <f>_xlfn.NUMBERVALUE(_xlfn.TEXTAFTER(Table5[[#This Row],[rxn     kapp_old        kapp_slack_ub   kapp_slack_lb]]," ",-1))</f>
        <v>0</v>
      </c>
      <c r="K1972" s="1">
        <f>_xlfn.XLOOKUP(SUBSTITUTE(Table5[[#This Row],[rxn]],"RXN-","ENZLOAD-"),ENZLOAD[name],ENZLOAD[flux],0)</f>
        <v>3.7737909756999998E-7</v>
      </c>
      <c r="L1972" s="1" t="str">
        <f>"'"&amp;Table5[[#This Row],[rxn]]&amp;"'"&amp;CHAR(9)&amp;IF(AND(Table5[[#This Row],[kapp_slack_ub]]&lt;&gt;0,Table5[[#This Row],[kapp_old]]&lt;$F$1),$F$1,Table5[[#This Row],[kapp_old]])</f>
        <v>'RXN-3HACD240_rm_FWD-rt2309'	27141.27779288</v>
      </c>
      <c r="M1972" s="1">
        <f>_xlfn.XLOOKUP(Table5[[#This Row],[rxn]],Table3[name],Table3[flux],$F$1)</f>
        <v>7.3793152475655497E-3</v>
      </c>
      <c r="N1972" s="1">
        <f>IFERROR(Table5[[#This Row],[min flux]]/Table5[[#This Row],[associated enzload]],"")</f>
        <v>19554.117583835607</v>
      </c>
      <c r="O1972" s="1">
        <f>_xlfn.NUMBERVALUE(IF(Table5[[#This Row],[flux/enzload]]="","",ABS($N$1-Table5[[#This Row],[flux/enzload]])))</f>
        <v>1399916298104.8401</v>
      </c>
      <c r="P1972" s="1">
        <f>Table5[[#This Row],[kapp_old]]+IFERROR(((Table5[[#This Row],[kapp_slack_ub]]-Table5[[#This Row],[kapp_slack_lb]])/Table5[[#This Row],[associated enzload]]),0)</f>
        <v>27141.277792879999</v>
      </c>
      <c r="Q1972" s="1" t="str">
        <f>"'"&amp;Table5[[#This Row],[rxn]]&amp;"'"&amp;CHAR(9)&amp;Table5[[#This Row],[kapp + (slack_ub - slack_lb)/enzload]]</f>
        <v>'RXN-3HACD240_rm_FWD-rt2309'	27141.27779288</v>
      </c>
      <c r="R1972" s="1">
        <f>_xlfn.XLOOKUP(Table5[[#This Row],[rxn]],Table38[name],Table38[flux],0)</f>
        <v>7.5070317752500004E-3</v>
      </c>
      <c r="S1972" s="1">
        <f>_xlfn.XLOOKUP(SUBSTITUTE(Table5[[#This Row],[rxn]],"RXN-","ENZLOAD-"),Table38[name],Table38[flux],0)</f>
        <v>1.06923644E-7</v>
      </c>
      <c r="T1972" s="1" t="b">
        <f>AND(Table5[[#This Row],[ENZLOAD flux in kapp-slack.gms]]=0,Table5[[#This Row],[flux in kapp-slack.gms]]&lt;&gt;0,NOT(Table5[[#This Row],[spont or unknown?]]))</f>
        <v>0</v>
      </c>
      <c r="U1972" s="1" t="b">
        <f>OR(_xlfn.TEXTAFTER(Table5[[#This Row],[rxn]],"-",-1)="SPONT",_xlfn.TEXTAFTER(Table5[[#This Row],[rxn]],"-",-1)="UNKNOWN")</f>
        <v>0</v>
      </c>
      <c r="V1972" s="1">
        <f>_xlfn.XLOOKUP(SUBSTITUTE(Table5[[#This Row],[rxn]],"RXN-","ENZLOAD-"),Table4[rxn],Table4[ub],0)</f>
        <v>1.3604015</v>
      </c>
      <c r="W1972" s="1" t="b">
        <f>AND(Table5[[#This Row],[FVA ENZLOAD flux UB]]=0,Table5[[#This Row],[ENZ not made when it should be?]])</f>
        <v>0</v>
      </c>
    </row>
    <row r="1973" spans="1:23">
      <c r="A1973" s="1"/>
      <c r="B1973" s="1" t="str">
        <f>_xlfn.TEXTBEFORE(Table38[[#This Row],[all fluxes from kapp-slack]]," ",,,,"")</f>
        <v/>
      </c>
      <c r="C1973" s="1">
        <f>_xlfn.NUMBERVALUE(IFERROR(_xlfn.TEXTAFTER(Table38[[#This Row],[all fluxes from kapp-slack]]," ",-1,,,""),""))</f>
        <v>0</v>
      </c>
      <c r="F1973" s="1" t="s">
        <v>6944</v>
      </c>
      <c r="G1973" s="1" t="str">
        <f>_xlfn.TEXTBEFORE(Table5[[#This Row],[rxn     kapp_old        kapp_slack_ub   kapp_slack_lb]]," ")</f>
        <v>RXN-ADNK1_c_FWD-rt0017</v>
      </c>
      <c r="H1973" s="1">
        <f>_xlfn.NUMBERVALUE(_xlfn.TEXTBEFORE(TRIM(_xlfn.TEXTAFTER(_xlfn.TEXTBEFORE(Table5[[#This Row],[rxn     kapp_old        kapp_slack_ub   kapp_slack_lb]],Table5[[#This Row],[kapp_slack_lb]],-1),Table5[[#This Row],[rxn]]))," "))</f>
        <v>5346.4160214742597</v>
      </c>
      <c r="I197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33.721175195316299</v>
      </c>
      <c r="J1973" s="1">
        <f>_xlfn.NUMBERVALUE(_xlfn.TEXTAFTER(Table5[[#This Row],[rxn     kapp_old        kapp_slack_ub   kapp_slack_lb]]," ",-1))</f>
        <v>0</v>
      </c>
      <c r="K1973" s="1">
        <f>_xlfn.XLOOKUP(SUBSTITUTE(Table5[[#This Row],[rxn]],"RXN-","ENZLOAD-"),ENZLOAD[name],ENZLOAD[flux],0)</f>
        <v>4.1884914132900002E-6</v>
      </c>
      <c r="L1973" s="1" t="str">
        <f>"'"&amp;Table5[[#This Row],[rxn]]&amp;"'"&amp;CHAR(9)&amp;IF(AND(Table5[[#This Row],[kapp_slack_ub]]&lt;&gt;0,Table5[[#This Row],[kapp_old]]&lt;$F$1),$F$1,Table5[[#This Row],[kapp_old]])</f>
        <v>'RXN-ADNK1_c_FWD-rt0017'	27141.27779288</v>
      </c>
      <c r="M1973" s="1">
        <f>_xlfn.XLOOKUP(Table5[[#This Row],[rxn]],Table3[name],Table3[flux],$F$1)</f>
        <v>8.5746176589049206E-2</v>
      </c>
      <c r="N1973" s="1">
        <f>IFERROR(Table5[[#This Row],[min flux]]/Table5[[#This Row],[associated enzload]],"")</f>
        <v>20471.852065156032</v>
      </c>
      <c r="O1973" s="1">
        <f>_xlfn.NUMBERVALUE(IF(Table5[[#This Row],[flux/enzload]]="","",ABS($N$1-Table5[[#This Row],[flux/enzload]])))</f>
        <v>1399916297187.1001</v>
      </c>
      <c r="P1973" s="1">
        <f>Table5[[#This Row],[kapp_old]]+IFERROR(((Table5[[#This Row],[kapp_slack_ub]]-Table5[[#This Row],[kapp_slack_lb]])/Table5[[#This Row],[associated enzload]]),0)</f>
        <v>8056258.2761531863</v>
      </c>
      <c r="Q1973" s="1" t="str">
        <f>"'"&amp;Table5[[#This Row],[rxn]]&amp;"'"&amp;CHAR(9)&amp;Table5[[#This Row],[kapp + (slack_ub - slack_lb)/enzload]]</f>
        <v>'RXN-ADNK1_c_FWD-rt0017'	8056258.27615319</v>
      </c>
      <c r="R1973" s="1">
        <f>_xlfn.XLOOKUP(Table5[[#This Row],[rxn]],Table38[name],Table38[flux],0)</f>
        <v>8.7230209353785004E-2</v>
      </c>
      <c r="S1973" s="1">
        <f>_xlfn.XLOOKUP(SUBSTITUTE(Table5[[#This Row],[rxn]],"RXN-","ENZLOAD-"),Table38[name],Table38[flux],0)</f>
        <v>0</v>
      </c>
      <c r="T1973" s="1" t="b">
        <f>AND(Table5[[#This Row],[ENZLOAD flux in kapp-slack.gms]]=0,Table5[[#This Row],[flux in kapp-slack.gms]]&lt;&gt;0,NOT(Table5[[#This Row],[spont or unknown?]]))</f>
        <v>1</v>
      </c>
      <c r="U1973" s="1" t="b">
        <f>OR(_xlfn.TEXTAFTER(Table5[[#This Row],[rxn]],"-",-1)="SPONT",_xlfn.TEXTAFTER(Table5[[#This Row],[rxn]],"-",-1)="UNKNOWN")</f>
        <v>0</v>
      </c>
      <c r="V1973" s="1">
        <f>_xlfn.XLOOKUP(SUBSTITUTE(Table5[[#This Row],[rxn]],"RXN-","ENZLOAD-"),Table4[rxn],Table4[ub],0)</f>
        <v>1.16023549</v>
      </c>
      <c r="W1973" s="1" t="b">
        <f>AND(Table5[[#This Row],[FVA ENZLOAD flux UB]]=0,Table5[[#This Row],[ENZ not made when it should be?]])</f>
        <v>0</v>
      </c>
    </row>
    <row r="1974" spans="1:23">
      <c r="A1974" s="1"/>
      <c r="B1974" s="1" t="str">
        <f>_xlfn.TEXTBEFORE(Table38[[#This Row],[all fluxes from kapp-slack]]," ",,,,"")</f>
        <v/>
      </c>
      <c r="C1974" s="1">
        <f>_xlfn.NUMBERVALUE(IFERROR(_xlfn.TEXTAFTER(Table38[[#This Row],[all fluxes from kapp-slack]]," ",-1,,,""),""))</f>
        <v>0</v>
      </c>
      <c r="F1974" s="1" t="s">
        <v>9478</v>
      </c>
      <c r="G1974" s="1" t="str">
        <f>_xlfn.TEXTBEFORE(Table5[[#This Row],[rxn     kapp_old        kapp_slack_ub   kapp_slack_lb]]," ")</f>
        <v>RXN-PRFGS_c_FWD-rt6665</v>
      </c>
      <c r="H1974" s="1">
        <f>_xlfn.NUMBERVALUE(_xlfn.TEXTBEFORE(TRIM(_xlfn.TEXTAFTER(_xlfn.TEXTBEFORE(Table5[[#This Row],[rxn     kapp_old        kapp_slack_ub   kapp_slack_lb]],Table5[[#This Row],[kapp_slack_lb]],-1),Table5[[#This Row],[rxn]]))," "))</f>
        <v>12674.8281084747</v>
      </c>
      <c r="I197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18.797784025407001</v>
      </c>
      <c r="J1974" s="1">
        <f>_xlfn.NUMBERVALUE(_xlfn.TEXTAFTER(Table5[[#This Row],[rxn     kapp_old        kapp_slack_ub   kapp_slack_lb]]," ",-1))</f>
        <v>0</v>
      </c>
      <c r="K1974" s="1">
        <f>_xlfn.XLOOKUP(SUBSTITUTE(Table5[[#This Row],[rxn]],"RXN-","ENZLOAD-"),ENZLOAD[name],ENZLOAD[flux],0)</f>
        <v>2.1820120764799998E-6</v>
      </c>
      <c r="L1974" s="1" t="str">
        <f>"'"&amp;Table5[[#This Row],[rxn]]&amp;"'"&amp;CHAR(9)&amp;IF(AND(Table5[[#This Row],[kapp_slack_ub]]&lt;&gt;0,Table5[[#This Row],[kapp_old]]&lt;$F$1),$F$1,Table5[[#This Row],[kapp_old]])</f>
        <v>'RXN-PRFGS_c_FWD-rt6665'	27141.27779288</v>
      </c>
      <c r="M1974" s="1">
        <f>_xlfn.XLOOKUP(Table5[[#This Row],[rxn]],Table3[name],Table3[flux],$F$1)</f>
        <v>4.5926540715751002E-2</v>
      </c>
      <c r="N1974" s="1">
        <f>IFERROR(Table5[[#This Row],[min flux]]/Table5[[#This Row],[associated enzload]],"")</f>
        <v>21047.794011222541</v>
      </c>
      <c r="O1974" s="1">
        <f>_xlfn.NUMBERVALUE(IF(Table5[[#This Row],[flux/enzload]]="","",ABS($N$1-Table5[[#This Row],[flux/enzload]])))</f>
        <v>1399916296611.1599</v>
      </c>
      <c r="P1974" s="1">
        <f>Table5[[#This Row],[kapp_old]]+IFERROR(((Table5[[#This Row],[kapp_slack_ub]]-Table5[[#This Row],[kapp_slack_lb]])/Table5[[#This Row],[associated enzload]]),0)</f>
        <v>8627560.2487846967</v>
      </c>
      <c r="Q1974" s="1" t="str">
        <f>"'"&amp;Table5[[#This Row],[rxn]]&amp;"'"&amp;CHAR(9)&amp;Table5[[#This Row],[kapp + (slack_ub - slack_lb)/enzload]]</f>
        <v>'RXN-PRFGS_c_FWD-rt6665'	8627560.2487847</v>
      </c>
      <c r="R1974" s="1">
        <f>_xlfn.XLOOKUP(Table5[[#This Row],[rxn]],Table38[name],Table38[flux],0)</f>
        <v>4.8626260099952003E-2</v>
      </c>
      <c r="S1974" s="1">
        <f>_xlfn.XLOOKUP(SUBSTITUTE(Table5[[#This Row],[rxn]],"RXN-","ENZLOAD-"),Table38[name],Table38[flux],0)</f>
        <v>0</v>
      </c>
      <c r="T1974" s="1" t="b">
        <f>AND(Table5[[#This Row],[ENZLOAD flux in kapp-slack.gms]]=0,Table5[[#This Row],[flux in kapp-slack.gms]]&lt;&gt;0,NOT(Table5[[#This Row],[spont or unknown?]]))</f>
        <v>1</v>
      </c>
      <c r="U1974" s="1" t="b">
        <f>OR(_xlfn.TEXTAFTER(Table5[[#This Row],[rxn]],"-",-1)="SPONT",_xlfn.TEXTAFTER(Table5[[#This Row],[rxn]],"-",-1)="UNKNOWN")</f>
        <v>0</v>
      </c>
      <c r="V1974" s="1">
        <f>_xlfn.XLOOKUP(SUBSTITUTE(Table5[[#This Row],[rxn]],"RXN-","ENZLOAD-"),Table4[rxn],Table4[ub],0)</f>
        <v>0.29073824999999998</v>
      </c>
      <c r="W1974" s="1" t="b">
        <f>AND(Table5[[#This Row],[FVA ENZLOAD flux UB]]=0,Table5[[#This Row],[ENZ not made when it should be?]])</f>
        <v>0</v>
      </c>
    </row>
    <row r="1975" spans="1:23">
      <c r="A1975" s="1"/>
      <c r="B1975" s="1" t="str">
        <f>_xlfn.TEXTBEFORE(Table38[[#This Row],[all fluxes from kapp-slack]]," ",,,,"")</f>
        <v/>
      </c>
      <c r="C1975" s="1">
        <f>_xlfn.NUMBERVALUE(IFERROR(_xlfn.TEXTAFTER(Table38[[#This Row],[all fluxes from kapp-slack]]," ",-1,,,""),""))</f>
        <v>0</v>
      </c>
      <c r="F1975" s="1" t="s">
        <v>9947</v>
      </c>
      <c r="G1975" s="1" t="str">
        <f>_xlfn.TEXTBEFORE(Table5[[#This Row],[rxn     kapp_old        kapp_slack_ub   kapp_slack_lb]]," ")</f>
        <v>RXN-UAGDP_c_FWD-rt0711</v>
      </c>
      <c r="H1975" s="1">
        <f>_xlfn.NUMBERVALUE(_xlfn.TEXTBEFORE(TRIM(_xlfn.TEXTAFTER(_xlfn.TEXTBEFORE(Table5[[#This Row],[rxn     kapp_old        kapp_slack_ub   kapp_slack_lb]],Table5[[#This Row],[kapp_slack_lb]],-1),Table5[[#This Row],[rxn]]))," "))</f>
        <v>8385.0591596886206</v>
      </c>
      <c r="I197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10.6897430346386</v>
      </c>
      <c r="J1975" s="1">
        <f>_xlfn.NUMBERVALUE(_xlfn.TEXTAFTER(Table5[[#This Row],[rxn     kapp_old        kapp_slack_ub   kapp_slack_lb]]," ",-1))</f>
        <v>0</v>
      </c>
      <c r="K1975" s="1">
        <f>_xlfn.XLOOKUP(SUBSTITUTE(Table5[[#This Row],[rxn]],"RXN-","ENZLOAD-"),ENZLOAD[name],ENZLOAD[flux],0)</f>
        <v>1.23184695474E-6</v>
      </c>
      <c r="L1975" s="1" t="str">
        <f>"'"&amp;Table5[[#This Row],[rxn]]&amp;"'"&amp;CHAR(9)&amp;IF(AND(Table5[[#This Row],[kapp_slack_ub]]&lt;&gt;0,Table5[[#This Row],[kapp_old]]&lt;$F$1),$F$1,Table5[[#This Row],[kapp_old]])</f>
        <v>'RXN-UAGDP_c_FWD-rt0711'	27141.27779288</v>
      </c>
      <c r="M1975" s="1">
        <f>_xlfn.XLOOKUP(Table5[[#This Row],[rxn]],Table3[name],Table3[flux],$F$1)</f>
        <v>2.7181867345203E-2</v>
      </c>
      <c r="N1975" s="1">
        <f>IFERROR(Table5[[#This Row],[min flux]]/Table5[[#This Row],[associated enzload]],"")</f>
        <v>22065.94515707525</v>
      </c>
      <c r="O1975" s="1">
        <f>_xlfn.NUMBERVALUE(IF(Table5[[#This Row],[flux/enzload]]="","",ABS($N$1-Table5[[#This Row],[flux/enzload]])))</f>
        <v>1399916295593.01</v>
      </c>
      <c r="P1975" s="1">
        <f>Table5[[#This Row],[kapp_old]]+IFERROR(((Table5[[#This Row],[kapp_slack_ub]]-Table5[[#This Row],[kapp_slack_lb]])/Table5[[#This Row],[associated enzload]]),0)</f>
        <v>8686202.5376262665</v>
      </c>
      <c r="Q1975" s="1" t="str">
        <f>"'"&amp;Table5[[#This Row],[rxn]]&amp;"'"&amp;CHAR(9)&amp;Table5[[#This Row],[kapp + (slack_ub - slack_lb)/enzload]]</f>
        <v>'RXN-UAGDP_c_FWD-rt0711'	8686202.53762627</v>
      </c>
      <c r="R1975" s="1">
        <f>_xlfn.XLOOKUP(Table5[[#This Row],[rxn]],Table38[name],Table38[flux],0)</f>
        <v>2.7652313937719001E-2</v>
      </c>
      <c r="S1975" s="1">
        <f>_xlfn.XLOOKUP(SUBSTITUTE(Table5[[#This Row],[rxn]],"RXN-","ENZLOAD-"),Table38[name],Table38[flux],0)</f>
        <v>0</v>
      </c>
      <c r="T1975" s="1" t="b">
        <f>AND(Table5[[#This Row],[ENZLOAD flux in kapp-slack.gms]]=0,Table5[[#This Row],[flux in kapp-slack.gms]]&lt;&gt;0,NOT(Table5[[#This Row],[spont or unknown?]]))</f>
        <v>1</v>
      </c>
      <c r="U1975" s="1" t="b">
        <f>OR(_xlfn.TEXTAFTER(Table5[[#This Row],[rxn]],"-",-1)="SPONT",_xlfn.TEXTAFTER(Table5[[#This Row],[rxn]],"-",-1)="UNKNOWN")</f>
        <v>0</v>
      </c>
      <c r="V1975" s="1">
        <f>_xlfn.XLOOKUP(SUBSTITUTE(Table5[[#This Row],[rxn]],"RXN-","ENZLOAD-"),Table4[rxn],Table4[ub],0)</f>
        <v>0.80041247999999998</v>
      </c>
      <c r="W1975" s="1" t="b">
        <f>AND(Table5[[#This Row],[FVA ENZLOAD flux UB]]=0,Table5[[#This Row],[ENZ not made when it should be?]])</f>
        <v>0</v>
      </c>
    </row>
    <row r="1976" spans="1:23" hidden="1">
      <c r="A1976" s="1"/>
      <c r="B1976" s="1" t="str">
        <f>_xlfn.TEXTBEFORE(Table38[[#This Row],[all fluxes from kapp-slack]]," ",,,,"")</f>
        <v/>
      </c>
      <c r="C1976" s="1">
        <f>_xlfn.NUMBERVALUE(IFERROR(_xlfn.TEXTAFTER(Table38[[#This Row],[all fluxes from kapp-slack]]," ",-1,,,""),""))</f>
        <v>0</v>
      </c>
      <c r="F1976" s="1" t="s">
        <v>8937</v>
      </c>
      <c r="G1976" s="1" t="str">
        <f>_xlfn.TEXTBEFORE(Table5[[#This Row],[rxn     kapp_old        kapp_slack_ub   kapp_slack_lb]]," ")</f>
        <v>RXN-NDPK2_c_FWD-rt7311</v>
      </c>
      <c r="H1976" s="1">
        <f>_xlfn.NUMBERVALUE(_xlfn.TEXTBEFORE(TRIM(_xlfn.TEXTAFTER(_xlfn.TEXTBEFORE(Table5[[#This Row],[rxn     kapp_old        kapp_slack_ub   kapp_slack_lb]],Table5[[#This Row],[kapp_slack_lb]],-1),Table5[[#This Row],[rxn]]))," "))</f>
        <v>17537.201673400799</v>
      </c>
      <c r="I197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976" s="1">
        <f>_xlfn.NUMBERVALUE(_xlfn.TEXTAFTER(Table5[[#This Row],[rxn     kapp_old        kapp_slack_ub   kapp_slack_lb]]," ",-1))</f>
        <v>0</v>
      </c>
      <c r="K1976" s="1">
        <f>_xlfn.XLOOKUP(SUBSTITUTE(Table5[[#This Row],[rxn]],"RXN-","ENZLOAD-"),ENZLOAD[name],ENZLOAD[flux],0)</f>
        <v>2.4784310296160001E-5</v>
      </c>
      <c r="L1976" s="1" t="str">
        <f>"'"&amp;Table5[[#This Row],[rxn]]&amp;"'"&amp;CHAR(9)&amp;IF(AND(Table5[[#This Row],[kapp_slack_ub]]&lt;&gt;0,Table5[[#This Row],[kapp_old]]&lt;$F$1),$F$1,Table5[[#This Row],[kapp_old]])</f>
        <v>'RXN-NDPK2_c_FWD-rt7311'	17537.2016734008</v>
      </c>
      <c r="M1976" s="1">
        <f>_xlfn.XLOOKUP(Table5[[#This Row],[rxn]],Table3[name],Table3[flux],$F$1)</f>
        <v>0.55448912825224705</v>
      </c>
      <c r="N1976" s="1">
        <f>IFERROR(Table5[[#This Row],[min flux]]/Table5[[#This Row],[associated enzload]],"")</f>
        <v>22372.586593146301</v>
      </c>
      <c r="O1976" s="1">
        <f>_xlfn.NUMBERVALUE(IF(Table5[[#This Row],[flux/enzload]]="","",ABS($N$1-Table5[[#This Row],[flux/enzload]])))</f>
        <v>1399916295286.3701</v>
      </c>
      <c r="P1976" s="1">
        <f>Table5[[#This Row],[kapp_old]]+IFERROR(((Table5[[#This Row],[kapp_slack_ub]]-Table5[[#This Row],[kapp_slack_lb]])/Table5[[#This Row],[associated enzload]]),0)</f>
        <v>17537.201673400799</v>
      </c>
      <c r="Q1976" s="1" t="str">
        <f>"'"&amp;Table5[[#This Row],[rxn]]&amp;"'"&amp;CHAR(9)&amp;Table5[[#This Row],[kapp + (slack_ub - slack_lb)/enzload]]</f>
        <v>'RXN-NDPK2_c_FWD-rt7311'	17537.2016734008</v>
      </c>
      <c r="R1976" s="1">
        <f>_xlfn.XLOOKUP(Table5[[#This Row],[rxn]],Table38[name],Table38[flux],0)</f>
        <v>0</v>
      </c>
      <c r="S1976" s="1">
        <f>_xlfn.XLOOKUP(SUBSTITUTE(Table5[[#This Row],[rxn]],"RXN-","ENZLOAD-"),Table38[name],Table38[flux],0)</f>
        <v>0</v>
      </c>
      <c r="T1976" s="1" t="b">
        <f>AND(Table5[[#This Row],[ENZLOAD flux in kapp-slack.gms]]=0,Table5[[#This Row],[flux in kapp-slack.gms]]&lt;&gt;0,NOT(Table5[[#This Row],[spont or unknown?]]))</f>
        <v>0</v>
      </c>
      <c r="U1976" s="1" t="b">
        <f>OR(_xlfn.TEXTAFTER(Table5[[#This Row],[rxn]],"-",-1)="SPONT",_xlfn.TEXTAFTER(Table5[[#This Row],[rxn]],"-",-1)="UNKNOWN")</f>
        <v>0</v>
      </c>
      <c r="V1976" s="1">
        <f>_xlfn.XLOOKUP(SUBSTITUTE(Table5[[#This Row],[rxn]],"RXN-","ENZLOAD-"),Table4[rxn],Table4[ub],0)</f>
        <v>2.5963863900000002</v>
      </c>
      <c r="W1976" s="1" t="b">
        <f>AND(Table5[[#This Row],[FVA ENZLOAD flux UB]]=0,Table5[[#This Row],[ENZ not made when it should be?]])</f>
        <v>0</v>
      </c>
    </row>
    <row r="1977" spans="1:23" hidden="1">
      <c r="A1977" s="1"/>
      <c r="B1977" s="1" t="str">
        <f>_xlfn.TEXTBEFORE(Table38[[#This Row],[all fluxes from kapp-slack]]," ",,,,"")</f>
        <v/>
      </c>
      <c r="C1977" s="1">
        <f>_xlfn.NUMBERVALUE(IFERROR(_xlfn.TEXTAFTER(Table38[[#This Row],[all fluxes from kapp-slack]]," ",-1,,,""),""))</f>
        <v>0</v>
      </c>
      <c r="F1977" s="1" t="s">
        <v>9471</v>
      </c>
      <c r="G1977" s="1" t="str">
        <f>_xlfn.TEXTBEFORE(Table5[[#This Row],[rxn     kapp_old        kapp_slack_ub   kapp_slack_lb]]," ")</f>
        <v>RXN-PRENT19_l_FWD-rt4281</v>
      </c>
      <c r="H1977" s="1">
        <f>_xlfn.NUMBERVALUE(_xlfn.TEXTBEFORE(TRIM(_xlfn.TEXTAFTER(_xlfn.TEXTBEFORE(Table5[[#This Row],[rxn     kapp_old        kapp_slack_ub   kapp_slack_lb]],Table5[[#This Row],[kapp_slack_lb]],-1),Table5[[#This Row],[rxn]]))," "))</f>
        <v>385142.12510889198</v>
      </c>
      <c r="I197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977" s="1">
        <f>_xlfn.NUMBERVALUE(_xlfn.TEXTAFTER(Table5[[#This Row],[rxn     kapp_old        kapp_slack_ub   kapp_slack_lb]]," ",-1))</f>
        <v>0</v>
      </c>
      <c r="K1977" s="1">
        <f>_xlfn.XLOOKUP(SUBSTITUTE(Table5[[#This Row],[rxn]],"RXN-","ENZLOAD-"),ENZLOAD[name],ENZLOAD[flux],0)</f>
        <v>8.7024958559999997E-8</v>
      </c>
      <c r="L1977" s="1" t="str">
        <f>"'"&amp;Table5[[#This Row],[rxn]]&amp;"'"&amp;CHAR(9)&amp;IF(AND(Table5[[#This Row],[kapp_slack_ub]]&lt;&gt;0,Table5[[#This Row],[kapp_old]]&lt;$F$1),$F$1,Table5[[#This Row],[kapp_old]])</f>
        <v>'RXN-PRENT19_l_FWD-rt4281'	385142.125108892</v>
      </c>
      <c r="M1977" s="1">
        <f>_xlfn.XLOOKUP(Table5[[#This Row],[rxn]],Table3[name],Table3[flux],$F$1)</f>
        <v>1.9600571624158801E-3</v>
      </c>
      <c r="N1977" s="1">
        <f>IFERROR(Table5[[#This Row],[min flux]]/Table5[[#This Row],[associated enzload]],"")</f>
        <v>22522.931292917587</v>
      </c>
      <c r="O1977" s="1">
        <f>_xlfn.NUMBERVALUE(IF(Table5[[#This Row],[flux/enzload]]="","",ABS($N$1-Table5[[#This Row],[flux/enzload]])))</f>
        <v>1399916295136.02</v>
      </c>
      <c r="P1977" s="1">
        <f>Table5[[#This Row],[kapp_old]]+IFERROR(((Table5[[#This Row],[kapp_slack_ub]]-Table5[[#This Row],[kapp_slack_lb]])/Table5[[#This Row],[associated enzload]]),0)</f>
        <v>385142.12510889198</v>
      </c>
      <c r="Q1977" s="1" t="str">
        <f>"'"&amp;Table5[[#This Row],[rxn]]&amp;"'"&amp;CHAR(9)&amp;Table5[[#This Row],[kapp + (slack_ub - slack_lb)/enzload]]</f>
        <v>'RXN-PRENT19_l_FWD-rt4281'	385142.125108892</v>
      </c>
      <c r="R1977" s="1">
        <f>_xlfn.XLOOKUP(Table5[[#This Row],[rxn]],Table38[name],Table38[flux],0)</f>
        <v>1.9939805938519999E-3</v>
      </c>
      <c r="S1977" s="1">
        <f>_xlfn.XLOOKUP(SUBSTITUTE(Table5[[#This Row],[rxn]],"RXN-","ENZLOAD-"),Table38[name],Table38[flux],0)</f>
        <v>2.0014079999999998E-9</v>
      </c>
      <c r="T1977" s="1" t="b">
        <f>AND(Table5[[#This Row],[ENZLOAD flux in kapp-slack.gms]]=0,Table5[[#This Row],[flux in kapp-slack.gms]]&lt;&gt;0,NOT(Table5[[#This Row],[spont or unknown?]]))</f>
        <v>0</v>
      </c>
      <c r="U1977" s="1" t="b">
        <f>OR(_xlfn.TEXTAFTER(Table5[[#This Row],[rxn]],"-",-1)="SPONT",_xlfn.TEXTAFTER(Table5[[#This Row],[rxn]],"-",-1)="UNKNOWN")</f>
        <v>0</v>
      </c>
      <c r="V1977" s="1">
        <f>_xlfn.XLOOKUP(SUBSTITUTE(Table5[[#This Row],[rxn]],"RXN-","ENZLOAD-"),Table4[rxn],Table4[ub],0)</f>
        <v>1.27938989</v>
      </c>
      <c r="W1977" s="1" t="b">
        <f>AND(Table5[[#This Row],[FVA ENZLOAD flux UB]]=0,Table5[[#This Row],[ENZ not made when it should be?]])</f>
        <v>0</v>
      </c>
    </row>
    <row r="1978" spans="1:23">
      <c r="A1978" s="1"/>
      <c r="B1978" s="1" t="str">
        <f>_xlfn.TEXTBEFORE(Table38[[#This Row],[all fluxes from kapp-slack]]," ",,,,"")</f>
        <v/>
      </c>
      <c r="C1978" s="1">
        <f>_xlfn.NUMBERVALUE(IFERROR(_xlfn.TEXTAFTER(Table38[[#This Row],[all fluxes from kapp-slack]]," ",-1,,,""),""))</f>
        <v>0</v>
      </c>
      <c r="F1978" s="1" t="s">
        <v>7628</v>
      </c>
      <c r="G1978" s="1" t="str">
        <f>_xlfn.TEXTBEFORE(Table5[[#This Row],[rxn     kapp_old        kapp_slack_ub   kapp_slack_lb]]," ")</f>
        <v>RXN-DHQTi_c_FWD-rt2204</v>
      </c>
      <c r="H1978" s="1">
        <f>_xlfn.NUMBERVALUE(_xlfn.TEXTBEFORE(TRIM(_xlfn.TEXTAFTER(_xlfn.TEXTBEFORE(Table5[[#This Row],[rxn     kapp_old        kapp_slack_ub   kapp_slack_lb]],Table5[[#This Row],[kapp_slack_lb]],-1),Table5[[#This Row],[rxn]]))," "))</f>
        <v>30.242128677190699</v>
      </c>
      <c r="I197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14.8684769077894</v>
      </c>
      <c r="J1978" s="1">
        <f>_xlfn.NUMBERVALUE(_xlfn.TEXTAFTER(Table5[[#This Row],[rxn     kapp_old        kapp_slack_ub   kapp_slack_lb]]," ",-1))</f>
        <v>0</v>
      </c>
      <c r="K1978" s="1">
        <f>_xlfn.XLOOKUP(SUBSTITUTE(Table5[[#This Row],[rxn]],"RXN-","ENZLOAD-"),ENZLOAD[name],ENZLOAD[flux],0)</f>
        <v>2.5097503399999998E-9</v>
      </c>
      <c r="L1978" s="1" t="str">
        <f>"'"&amp;Table5[[#This Row],[rxn]]&amp;"'"&amp;CHAR(9)&amp;IF(AND(Table5[[#This Row],[kapp_slack_ub]]&lt;&gt;0,Table5[[#This Row],[kapp_old]]&lt;$F$1),$F$1,Table5[[#This Row],[kapp_old]])</f>
        <v>'RXN-DHQTi_c_FWD-rt2204'	27141.27779288</v>
      </c>
      <c r="M1978" s="1">
        <f>_xlfn.XLOOKUP(Table5[[#This Row],[rxn]],Table3[name],Table3[flux],$F$1)</f>
        <v>5.7531169369345001E-5</v>
      </c>
      <c r="N1978" s="1">
        <f>IFERROR(Table5[[#This Row],[min flux]]/Table5[[#This Row],[associated enzload]],"")</f>
        <v>22923.064677957173</v>
      </c>
      <c r="O1978" s="1">
        <f>_xlfn.NUMBERVALUE(IF(Table5[[#This Row],[flux/enzload]]="","",ABS($N$1-Table5[[#This Row],[flux/enzload]])))</f>
        <v>1399916294735.8899</v>
      </c>
      <c r="P1978" s="1">
        <f>Table5[[#This Row],[kapp_old]]+IFERROR(((Table5[[#This Row],[kapp_slack_ub]]-Table5[[#This Row],[kapp_slack_lb]])/Table5[[#This Row],[associated enzload]]),0)</f>
        <v>5924285275.1997604</v>
      </c>
      <c r="Q1978" s="1" t="str">
        <f>"'"&amp;Table5[[#This Row],[rxn]]&amp;"'"&amp;CHAR(9)&amp;Table5[[#This Row],[kapp + (slack_ub - slack_lb)/enzload]]</f>
        <v>'RXN-DHQTi_c_FWD-rt2204'	5924285275.19976</v>
      </c>
      <c r="R1978" s="1">
        <f>_xlfn.XLOOKUP(Table5[[#This Row],[rxn]],Table38[name],Table38[flux],0)</f>
        <v>3.8461896595422998E-2</v>
      </c>
      <c r="S1978" s="1">
        <f>_xlfn.XLOOKUP(SUBSTITUTE(Table5[[#This Row],[rxn]],"RXN-","ENZLOAD-"),Table38[name],Table38[flux],0)</f>
        <v>0</v>
      </c>
      <c r="T1978" s="1" t="b">
        <f>AND(Table5[[#This Row],[ENZLOAD flux in kapp-slack.gms]]=0,Table5[[#This Row],[flux in kapp-slack.gms]]&lt;&gt;0,NOT(Table5[[#This Row],[spont or unknown?]]))</f>
        <v>1</v>
      </c>
      <c r="U1978" s="1" t="b">
        <f>OR(_xlfn.TEXTAFTER(Table5[[#This Row],[rxn]],"-",-1)="SPONT",_xlfn.TEXTAFTER(Table5[[#This Row],[rxn]],"-",-1)="UNKNOWN")</f>
        <v>0</v>
      </c>
      <c r="V1978" s="1">
        <f>_xlfn.XLOOKUP(SUBSTITUTE(Table5[[#This Row],[rxn]],"RXN-","ENZLOAD-"),Table4[rxn],Table4[ub],0)</f>
        <v>0.17565269</v>
      </c>
      <c r="W1978" s="1" t="b">
        <f>AND(Table5[[#This Row],[FVA ENZLOAD flux UB]]=0,Table5[[#This Row],[ENZ not made when it should be?]])</f>
        <v>0</v>
      </c>
    </row>
    <row r="1979" spans="1:23" hidden="1">
      <c r="A1979" s="1"/>
      <c r="B1979" s="1" t="str">
        <f>_xlfn.TEXTBEFORE(Table38[[#This Row],[all fluxes from kapp-slack]]," ",,,,"")</f>
        <v/>
      </c>
      <c r="C1979" s="1">
        <f>_xlfn.NUMBERVALUE(IFERROR(_xlfn.TEXTAFTER(Table38[[#This Row],[all fluxes from kapp-slack]]," ",-1,,,""),""))</f>
        <v>0</v>
      </c>
      <c r="F1979" s="1" t="s">
        <v>9266</v>
      </c>
      <c r="G1979" s="1" t="str">
        <f>_xlfn.TEXTBEFORE(Table5[[#This Row],[rxn     kapp_old        kapp_slack_ub   kapp_slack_lb]]," ")</f>
        <v>RXN-PGL_c_FWD-rt6131</v>
      </c>
      <c r="H1979" s="1">
        <f>_xlfn.NUMBERVALUE(_xlfn.TEXTBEFORE(TRIM(_xlfn.TEXTAFTER(_xlfn.TEXTBEFORE(Table5[[#This Row],[rxn     kapp_old        kapp_slack_ub   kapp_slack_lb]],Table5[[#This Row],[kapp_slack_lb]],-1),Table5[[#This Row],[rxn]]))," "))</f>
        <v>334984.44719352998</v>
      </c>
      <c r="I197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979" s="1">
        <f>_xlfn.NUMBERVALUE(_xlfn.TEXTAFTER(Table5[[#This Row],[rxn     kapp_old        kapp_slack_ub   kapp_slack_lb]]," ",-1))</f>
        <v>0</v>
      </c>
      <c r="K1979" s="1">
        <f>_xlfn.XLOOKUP(SUBSTITUTE(Table5[[#This Row],[rxn]],"RXN-","ENZLOAD-"),ENZLOAD[name],ENZLOAD[flux],0)</f>
        <v>4.04731347189E-6</v>
      </c>
      <c r="L1979" s="1" t="str">
        <f>"'"&amp;Table5[[#This Row],[rxn]]&amp;"'"&amp;CHAR(9)&amp;IF(AND(Table5[[#This Row],[kapp_slack_ub]]&lt;&gt;0,Table5[[#This Row],[kapp_old]]&lt;$F$1),$F$1,Table5[[#This Row],[kapp_old]])</f>
        <v>'RXN-PGL_c_FWD-rt6131'	334984.44719353</v>
      </c>
      <c r="M1979" s="1">
        <f>_xlfn.XLOOKUP(Table5[[#This Row],[rxn]],Table3[name],Table3[flux],$F$1)</f>
        <v>9.3917484636900805E-2</v>
      </c>
      <c r="N1979" s="1">
        <f>IFERROR(Table5[[#This Row],[min flux]]/Table5[[#This Row],[associated enzload]],"")</f>
        <v>23204.895120971087</v>
      </c>
      <c r="O1979" s="1">
        <f>_xlfn.NUMBERVALUE(IF(Table5[[#This Row],[flux/enzload]]="","",ABS($N$1-Table5[[#This Row],[flux/enzload]])))</f>
        <v>1399916294454.0601</v>
      </c>
      <c r="P1979" s="1">
        <f>Table5[[#This Row],[kapp_old]]+IFERROR(((Table5[[#This Row],[kapp_slack_ub]]-Table5[[#This Row],[kapp_slack_lb]])/Table5[[#This Row],[associated enzload]]),0)</f>
        <v>334984.44719352998</v>
      </c>
      <c r="Q1979" s="1" t="str">
        <f>"'"&amp;Table5[[#This Row],[rxn]]&amp;"'"&amp;CHAR(9)&amp;Table5[[#This Row],[kapp + (slack_ub - slack_lb)/enzload]]</f>
        <v>'RXN-PGL_c_FWD-rt6131'	334984.44719353</v>
      </c>
      <c r="R1979" s="1">
        <f>_xlfn.XLOOKUP(Table5[[#This Row],[rxn]],Table38[name],Table38[flux],0)</f>
        <v>4.8438246952432102</v>
      </c>
      <c r="S1979" s="1">
        <f>_xlfn.XLOOKUP(SUBSTITUTE(Table5[[#This Row],[rxn]],"RXN-","ENZLOAD-"),Table38[name],Table38[flux],0)</f>
        <v>5.589842353E-6</v>
      </c>
      <c r="T1979" s="1" t="b">
        <f>AND(Table5[[#This Row],[ENZLOAD flux in kapp-slack.gms]]=0,Table5[[#This Row],[flux in kapp-slack.gms]]&lt;&gt;0,NOT(Table5[[#This Row],[spont or unknown?]]))</f>
        <v>0</v>
      </c>
      <c r="U1979" s="1" t="b">
        <f>OR(_xlfn.TEXTAFTER(Table5[[#This Row],[rxn]],"-",-1)="SPONT",_xlfn.TEXTAFTER(Table5[[#This Row],[rxn]],"-",-1)="UNKNOWN")</f>
        <v>0</v>
      </c>
      <c r="V1979" s="1">
        <f>_xlfn.XLOOKUP(SUBSTITUTE(Table5[[#This Row],[rxn]],"RXN-","ENZLOAD-"),Table4[rxn],Table4[ub],0)</f>
        <v>1.43928648</v>
      </c>
      <c r="W1979" s="1" t="b">
        <f>AND(Table5[[#This Row],[FVA ENZLOAD flux UB]]=0,Table5[[#This Row],[ENZ not made when it should be?]])</f>
        <v>0</v>
      </c>
    </row>
    <row r="1980" spans="1:23" hidden="1">
      <c r="A1980" s="1"/>
      <c r="B1980" s="1" t="str">
        <f>_xlfn.TEXTBEFORE(Table38[[#This Row],[all fluxes from kapp-slack]]," ",,,,"")</f>
        <v/>
      </c>
      <c r="C1980" s="1">
        <f>_xlfn.NUMBERVALUE(IFERROR(_xlfn.TEXTAFTER(Table38[[#This Row],[all fluxes from kapp-slack]]," ",-1,,,""),""))</f>
        <v>0</v>
      </c>
      <c r="F1980" s="1" t="s">
        <v>7795</v>
      </c>
      <c r="G1980" s="1" t="str">
        <f>_xlfn.TEXTBEFORE(Table5[[#This Row],[rxn     kapp_old        kapp_slack_ub   kapp_slack_lb]]," ")</f>
        <v>RXN-ECOAR200_rm_FWD-rt7873</v>
      </c>
      <c r="H1980" s="1">
        <f>_xlfn.NUMBERVALUE(_xlfn.TEXTBEFORE(TRIM(_xlfn.TEXTAFTER(_xlfn.TEXTBEFORE(Table5[[#This Row],[rxn     kapp_old        kapp_slack_ub   kapp_slack_lb]],Table5[[#This Row],[kapp_slack_lb]],-1),Table5[[#This Row],[rxn]]))," "))</f>
        <v>27121.898080948598</v>
      </c>
      <c r="I198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980" s="1">
        <f>_xlfn.NUMBERVALUE(_xlfn.TEXTAFTER(Table5[[#This Row],[rxn     kapp_old        kapp_slack_ub   kapp_slack_lb]]," ",-1))</f>
        <v>0</v>
      </c>
      <c r="K1980" s="1">
        <f>_xlfn.XLOOKUP(SUBSTITUTE(Table5[[#This Row],[rxn]],"RXN-","ENZLOAD-"),ENZLOAD[name],ENZLOAD[flux],0)</f>
        <v>3.7764875046E-7</v>
      </c>
      <c r="L1980" s="1" t="str">
        <f>"'"&amp;Table5[[#This Row],[rxn]]&amp;"'"&amp;CHAR(9)&amp;IF(AND(Table5[[#This Row],[kapp_slack_ub]]&lt;&gt;0,Table5[[#This Row],[kapp_old]]&lt;$F$1),$F$1,Table5[[#This Row],[kapp_old]])</f>
        <v>'RXN-ECOAR200_rm_FWD-rt7873'	27121.8980809486</v>
      </c>
      <c r="M1980" s="1">
        <f>_xlfn.XLOOKUP(Table5[[#This Row],[rxn]],Table3[name],Table3[flux],$F$1)</f>
        <v>9.0211111371717705E-3</v>
      </c>
      <c r="N1980" s="1">
        <f>IFERROR(Table5[[#This Row],[min flux]]/Table5[[#This Row],[associated enzload]],"")</f>
        <v>23887.570463780135</v>
      </c>
      <c r="O1980" s="1">
        <f>_xlfn.NUMBERVALUE(IF(Table5[[#This Row],[flux/enzload]]="","",ABS($N$1-Table5[[#This Row],[flux/enzload]])))</f>
        <v>1399916293771.3799</v>
      </c>
      <c r="P1980" s="1">
        <f>Table5[[#This Row],[kapp_old]]+IFERROR(((Table5[[#This Row],[kapp_slack_ub]]-Table5[[#This Row],[kapp_slack_lb]])/Table5[[#This Row],[associated enzload]]),0)</f>
        <v>27121.898080948598</v>
      </c>
      <c r="Q1980" s="1" t="str">
        <f>"'"&amp;Table5[[#This Row],[rxn]]&amp;"'"&amp;CHAR(9)&amp;Table5[[#This Row],[kapp + (slack_ub - slack_lb)/enzload]]</f>
        <v>'RXN-ECOAR200_rm_FWD-rt7873'	27121.8980809486</v>
      </c>
      <c r="R1980" s="1">
        <f>_xlfn.XLOOKUP(Table5[[#This Row],[rxn]],Table38[name],Table38[flux],0)</f>
        <v>9.1772428311899992E-3</v>
      </c>
      <c r="S1980" s="1">
        <f>_xlfn.XLOOKUP(SUBSTITUTE(Table5[[#This Row],[rxn]],"RXN-","ENZLOAD-"),Table38[name],Table38[flux],0)</f>
        <v>1.3080608000000001E-7</v>
      </c>
      <c r="T1980" s="1" t="b">
        <f>AND(Table5[[#This Row],[ENZLOAD flux in kapp-slack.gms]]=0,Table5[[#This Row],[flux in kapp-slack.gms]]&lt;&gt;0,NOT(Table5[[#This Row],[spont or unknown?]]))</f>
        <v>0</v>
      </c>
      <c r="U1980" s="1" t="b">
        <f>OR(_xlfn.TEXTAFTER(Table5[[#This Row],[rxn]],"-",-1)="SPONT",_xlfn.TEXTAFTER(Table5[[#This Row],[rxn]],"-",-1)="UNKNOWN")</f>
        <v>0</v>
      </c>
      <c r="V1980" s="1">
        <f>_xlfn.XLOOKUP(SUBSTITUTE(Table5[[#This Row],[rxn]],"RXN-","ENZLOAD-"),Table4[rxn],Table4[ub],0)</f>
        <v>1.17193715</v>
      </c>
      <c r="W1980" s="1" t="b">
        <f>AND(Table5[[#This Row],[FVA ENZLOAD flux UB]]=0,Table5[[#This Row],[ENZ not made when it should be?]])</f>
        <v>0</v>
      </c>
    </row>
    <row r="1981" spans="1:23" hidden="1">
      <c r="A1981" s="1"/>
      <c r="B1981" s="1" t="str">
        <f>_xlfn.TEXTBEFORE(Table38[[#This Row],[all fluxes from kapp-slack]]," ",,,,"")</f>
        <v/>
      </c>
      <c r="C1981" s="1">
        <f>_xlfn.NUMBERVALUE(IFERROR(_xlfn.TEXTAFTER(Table38[[#This Row],[all fluxes from kapp-slack]]," ",-1,,,""),""))</f>
        <v>0</v>
      </c>
      <c r="F1981" s="1" t="s">
        <v>7796</v>
      </c>
      <c r="G1981" s="1" t="str">
        <f>_xlfn.TEXTBEFORE(Table5[[#This Row],[rxn     kapp_old        kapp_slack_ub   kapp_slack_lb]]," ")</f>
        <v>RXN-ECOAR220_rm_FWD-rt7873</v>
      </c>
      <c r="H1981" s="1">
        <f>_xlfn.NUMBERVALUE(_xlfn.TEXTBEFORE(TRIM(_xlfn.TEXTAFTER(_xlfn.TEXTBEFORE(Table5[[#This Row],[rxn     kapp_old        kapp_slack_ub   kapp_slack_lb]],Table5[[#This Row],[kapp_slack_lb]],-1),Table5[[#This Row],[rxn]]))," "))</f>
        <v>27121.898080948598</v>
      </c>
      <c r="I198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981" s="1">
        <f>_xlfn.NUMBERVALUE(_xlfn.TEXTAFTER(Table5[[#This Row],[rxn     kapp_old        kapp_slack_ub   kapp_slack_lb]]," ",-1))</f>
        <v>0</v>
      </c>
      <c r="K1981" s="1">
        <f>_xlfn.XLOOKUP(SUBSTITUTE(Table5[[#This Row],[rxn]],"RXN-","ENZLOAD-"),ENZLOAD[name],ENZLOAD[flux],0)</f>
        <v>3.7764875046E-7</v>
      </c>
      <c r="L1981" s="1" t="str">
        <f>"'"&amp;Table5[[#This Row],[rxn]]&amp;"'"&amp;CHAR(9)&amp;IF(AND(Table5[[#This Row],[kapp_slack_ub]]&lt;&gt;0,Table5[[#This Row],[kapp_old]]&lt;$F$1),$F$1,Table5[[#This Row],[kapp_old]])</f>
        <v>'RXN-ECOAR220_rm_FWD-rt7873'	27121.8980809486</v>
      </c>
      <c r="M1981" s="1">
        <f>_xlfn.XLOOKUP(Table5[[#This Row],[rxn]],Table3[name],Table3[flux],$F$1)</f>
        <v>9.0211111371717705E-3</v>
      </c>
      <c r="N1981" s="1">
        <f>IFERROR(Table5[[#This Row],[min flux]]/Table5[[#This Row],[associated enzload]],"")</f>
        <v>23887.570463780135</v>
      </c>
      <c r="O1981" s="1">
        <f>_xlfn.NUMBERVALUE(IF(Table5[[#This Row],[flux/enzload]]="","",ABS($N$1-Table5[[#This Row],[flux/enzload]])))</f>
        <v>1399916293771.3799</v>
      </c>
      <c r="P1981" s="1">
        <f>Table5[[#This Row],[kapp_old]]+IFERROR(((Table5[[#This Row],[kapp_slack_ub]]-Table5[[#This Row],[kapp_slack_lb]])/Table5[[#This Row],[associated enzload]]),0)</f>
        <v>27121.898080948598</v>
      </c>
      <c r="Q1981" s="1" t="str">
        <f>"'"&amp;Table5[[#This Row],[rxn]]&amp;"'"&amp;CHAR(9)&amp;Table5[[#This Row],[kapp + (slack_ub - slack_lb)/enzload]]</f>
        <v>'RXN-ECOAR220_rm_FWD-rt7873'	27121.8980809486</v>
      </c>
      <c r="R1981" s="1">
        <f>_xlfn.XLOOKUP(Table5[[#This Row],[rxn]],Table38[name],Table38[flux],0)</f>
        <v>9.1772428311899992E-3</v>
      </c>
      <c r="S1981" s="1">
        <f>_xlfn.XLOOKUP(SUBSTITUTE(Table5[[#This Row],[rxn]],"RXN-","ENZLOAD-"),Table38[name],Table38[flux],0)</f>
        <v>1.3080608000000001E-7</v>
      </c>
      <c r="T1981" s="1" t="b">
        <f>AND(Table5[[#This Row],[ENZLOAD flux in kapp-slack.gms]]=0,Table5[[#This Row],[flux in kapp-slack.gms]]&lt;&gt;0,NOT(Table5[[#This Row],[spont or unknown?]]))</f>
        <v>0</v>
      </c>
      <c r="U1981" s="1" t="b">
        <f>OR(_xlfn.TEXTAFTER(Table5[[#This Row],[rxn]],"-",-1)="SPONT",_xlfn.TEXTAFTER(Table5[[#This Row],[rxn]],"-",-1)="UNKNOWN")</f>
        <v>0</v>
      </c>
      <c r="V1981" s="1">
        <f>_xlfn.XLOOKUP(SUBSTITUTE(Table5[[#This Row],[rxn]],"RXN-","ENZLOAD-"),Table4[rxn],Table4[ub],0)</f>
        <v>1.17193715</v>
      </c>
      <c r="W1981" s="1" t="b">
        <f>AND(Table5[[#This Row],[FVA ENZLOAD flux UB]]=0,Table5[[#This Row],[ENZ not made when it should be?]])</f>
        <v>0</v>
      </c>
    </row>
    <row r="1982" spans="1:23" hidden="1">
      <c r="A1982" s="1"/>
      <c r="B1982" s="1" t="str">
        <f>_xlfn.TEXTBEFORE(Table38[[#This Row],[all fluxes from kapp-slack]]," ",,,,"")</f>
        <v/>
      </c>
      <c r="C1982" s="1">
        <f>_xlfn.NUMBERVALUE(IFERROR(_xlfn.TEXTAFTER(Table38[[#This Row],[all fluxes from kapp-slack]]," ",-1,,,""),""))</f>
        <v>0</v>
      </c>
      <c r="F1982" s="1" t="s">
        <v>6414</v>
      </c>
      <c r="G1982" s="1" t="str">
        <f>_xlfn.TEXTBEFORE(Table5[[#This Row],[rxn     kapp_old        kapp_slack_ub   kapp_slack_lb]]," ")</f>
        <v>RXN-3HACD200_rm_FWD-rt2309</v>
      </c>
      <c r="H198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98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982" s="1">
        <f>_xlfn.NUMBERVALUE(_xlfn.TEXTAFTER(Table5[[#This Row],[rxn     kapp_old        kapp_slack_ub   kapp_slack_lb]]," ",-1))</f>
        <v>0</v>
      </c>
      <c r="K1982" s="1">
        <f>_xlfn.XLOOKUP(SUBSTITUTE(Table5[[#This Row],[rxn]],"RXN-","ENZLOAD-"),ENZLOAD[name],ENZLOAD[flux],0)</f>
        <v>3.7737909756999998E-7</v>
      </c>
      <c r="L1982" s="1" t="str">
        <f>"'"&amp;Table5[[#This Row],[rxn]]&amp;"'"&amp;CHAR(9)&amp;IF(AND(Table5[[#This Row],[kapp_slack_ub]]&lt;&gt;0,Table5[[#This Row],[kapp_old]]&lt;$F$1),$F$1,Table5[[#This Row],[kapp_old]])</f>
        <v>'RXN-3HACD200_rm_FWD-rt2309'	27141.27779288</v>
      </c>
      <c r="M1982" s="1">
        <f>_xlfn.XLOOKUP(Table5[[#This Row],[rxn]],Table3[name],Table3[flux],$F$1)</f>
        <v>9.0211111371717705E-3</v>
      </c>
      <c r="N1982" s="1">
        <f>IFERROR(Table5[[#This Row],[min flux]]/Table5[[#This Row],[associated enzload]],"")</f>
        <v>23904.63911557382</v>
      </c>
      <c r="O1982" s="1">
        <f>_xlfn.NUMBERVALUE(IF(Table5[[#This Row],[flux/enzload]]="","",ABS($N$1-Table5[[#This Row],[flux/enzload]])))</f>
        <v>1399916293754.3101</v>
      </c>
      <c r="P1982" s="1">
        <f>Table5[[#This Row],[kapp_old]]+IFERROR(((Table5[[#This Row],[kapp_slack_ub]]-Table5[[#This Row],[kapp_slack_lb]])/Table5[[#This Row],[associated enzload]]),0)</f>
        <v>27141.277792879999</v>
      </c>
      <c r="Q1982" s="1" t="str">
        <f>"'"&amp;Table5[[#This Row],[rxn]]&amp;"'"&amp;CHAR(9)&amp;Table5[[#This Row],[kapp + (slack_ub - slack_lb)/enzload]]</f>
        <v>'RXN-3HACD200_rm_FWD-rt2309'	27141.27779288</v>
      </c>
      <c r="R1982" s="1">
        <f>_xlfn.XLOOKUP(Table5[[#This Row],[rxn]],Table38[name],Table38[flux],0)</f>
        <v>9.1772428311899992E-3</v>
      </c>
      <c r="S1982" s="1">
        <f>_xlfn.XLOOKUP(SUBSTITUTE(Table5[[#This Row],[rxn]],"RXN-","ENZLOAD-"),Table38[name],Table38[flux],0)</f>
        <v>1.3071267999999999E-7</v>
      </c>
      <c r="T1982" s="1" t="b">
        <f>AND(Table5[[#This Row],[ENZLOAD flux in kapp-slack.gms]]=0,Table5[[#This Row],[flux in kapp-slack.gms]]&lt;&gt;0,NOT(Table5[[#This Row],[spont or unknown?]]))</f>
        <v>0</v>
      </c>
      <c r="U1982" s="1" t="b">
        <f>OR(_xlfn.TEXTAFTER(Table5[[#This Row],[rxn]],"-",-1)="SPONT",_xlfn.TEXTAFTER(Table5[[#This Row],[rxn]],"-",-1)="UNKNOWN")</f>
        <v>0</v>
      </c>
      <c r="V1982" s="1">
        <f>_xlfn.XLOOKUP(SUBSTITUTE(Table5[[#This Row],[rxn]],"RXN-","ENZLOAD-"),Table4[rxn],Table4[ub],0)</f>
        <v>1.3604015</v>
      </c>
      <c r="W1982" s="1" t="b">
        <f>AND(Table5[[#This Row],[FVA ENZLOAD flux UB]]=0,Table5[[#This Row],[ENZ not made when it should be?]])</f>
        <v>0</v>
      </c>
    </row>
    <row r="1983" spans="1:23" hidden="1">
      <c r="A1983" s="1"/>
      <c r="B1983" s="1" t="str">
        <f>_xlfn.TEXTBEFORE(Table38[[#This Row],[all fluxes from kapp-slack]]," ",,,,"")</f>
        <v/>
      </c>
      <c r="C1983" s="1">
        <f>_xlfn.NUMBERVALUE(IFERROR(_xlfn.TEXTAFTER(Table38[[#This Row],[all fluxes from kapp-slack]]," ",-1,,,""),""))</f>
        <v>0</v>
      </c>
      <c r="F1983" s="1" t="s">
        <v>6416</v>
      </c>
      <c r="G1983" s="1" t="str">
        <f>_xlfn.TEXTBEFORE(Table5[[#This Row],[rxn     kapp_old        kapp_slack_ub   kapp_slack_lb]]," ")</f>
        <v>RXN-3HACD220_rm_FWD-rt2309</v>
      </c>
      <c r="H198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98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983" s="1">
        <f>_xlfn.NUMBERVALUE(_xlfn.TEXTAFTER(Table5[[#This Row],[rxn     kapp_old        kapp_slack_ub   kapp_slack_lb]]," ",-1))</f>
        <v>0</v>
      </c>
      <c r="K1983" s="1">
        <f>_xlfn.XLOOKUP(SUBSTITUTE(Table5[[#This Row],[rxn]],"RXN-","ENZLOAD-"),ENZLOAD[name],ENZLOAD[flux],0)</f>
        <v>3.7737909756999998E-7</v>
      </c>
      <c r="L1983" s="1" t="str">
        <f>"'"&amp;Table5[[#This Row],[rxn]]&amp;"'"&amp;CHAR(9)&amp;IF(AND(Table5[[#This Row],[kapp_slack_ub]]&lt;&gt;0,Table5[[#This Row],[kapp_old]]&lt;$F$1),$F$1,Table5[[#This Row],[kapp_old]])</f>
        <v>'RXN-3HACD220_rm_FWD-rt2309'	27141.27779288</v>
      </c>
      <c r="M1983" s="1">
        <f>_xlfn.XLOOKUP(Table5[[#This Row],[rxn]],Table3[name],Table3[flux],$F$1)</f>
        <v>9.0211111371717705E-3</v>
      </c>
      <c r="N1983" s="1">
        <f>IFERROR(Table5[[#This Row],[min flux]]/Table5[[#This Row],[associated enzload]],"")</f>
        <v>23904.63911557382</v>
      </c>
      <c r="O1983" s="1">
        <f>_xlfn.NUMBERVALUE(IF(Table5[[#This Row],[flux/enzload]]="","",ABS($N$1-Table5[[#This Row],[flux/enzload]])))</f>
        <v>1399916293754.3101</v>
      </c>
      <c r="P1983" s="1">
        <f>Table5[[#This Row],[kapp_old]]+IFERROR(((Table5[[#This Row],[kapp_slack_ub]]-Table5[[#This Row],[kapp_slack_lb]])/Table5[[#This Row],[associated enzload]]),0)</f>
        <v>27141.277792879999</v>
      </c>
      <c r="Q1983" s="1" t="str">
        <f>"'"&amp;Table5[[#This Row],[rxn]]&amp;"'"&amp;CHAR(9)&amp;Table5[[#This Row],[kapp + (slack_ub - slack_lb)/enzload]]</f>
        <v>'RXN-3HACD220_rm_FWD-rt2309'	27141.27779288</v>
      </c>
      <c r="R1983" s="1">
        <f>_xlfn.XLOOKUP(Table5[[#This Row],[rxn]],Table38[name],Table38[flux],0)</f>
        <v>9.1772428311899992E-3</v>
      </c>
      <c r="S1983" s="1">
        <f>_xlfn.XLOOKUP(SUBSTITUTE(Table5[[#This Row],[rxn]],"RXN-","ENZLOAD-"),Table38[name],Table38[flux],0)</f>
        <v>1.3071267999999999E-7</v>
      </c>
      <c r="T1983" s="1" t="b">
        <f>AND(Table5[[#This Row],[ENZLOAD flux in kapp-slack.gms]]=0,Table5[[#This Row],[flux in kapp-slack.gms]]&lt;&gt;0,NOT(Table5[[#This Row],[spont or unknown?]]))</f>
        <v>0</v>
      </c>
      <c r="U1983" s="1" t="b">
        <f>OR(_xlfn.TEXTAFTER(Table5[[#This Row],[rxn]],"-",-1)="SPONT",_xlfn.TEXTAFTER(Table5[[#This Row],[rxn]],"-",-1)="UNKNOWN")</f>
        <v>0</v>
      </c>
      <c r="V1983" s="1">
        <f>_xlfn.XLOOKUP(SUBSTITUTE(Table5[[#This Row],[rxn]],"RXN-","ENZLOAD-"),Table4[rxn],Table4[ub],0)</f>
        <v>1.3604015</v>
      </c>
      <c r="W1983" s="1" t="b">
        <f>AND(Table5[[#This Row],[FVA ENZLOAD flux UB]]=0,Table5[[#This Row],[ENZ not made when it should be?]])</f>
        <v>0</v>
      </c>
    </row>
    <row r="1984" spans="1:23" hidden="1">
      <c r="A1984" s="1"/>
      <c r="B1984" s="1" t="str">
        <f>_xlfn.TEXTBEFORE(Table38[[#This Row],[all fluxes from kapp-slack]]," ",,,,"")</f>
        <v/>
      </c>
      <c r="C1984" s="1">
        <f>_xlfn.NUMBERVALUE(IFERROR(_xlfn.TEXTAFTER(Table38[[#This Row],[all fluxes from kapp-slack]]," ",-1,,,""),""))</f>
        <v>0</v>
      </c>
      <c r="F1984" s="1" t="s">
        <v>8755</v>
      </c>
      <c r="G1984" s="1" t="str">
        <f>_xlfn.TEXTBEFORE(Table5[[#This Row],[rxn     kapp_old        kapp_slack_ub   kapp_slack_lb]]," ")</f>
        <v>RXN-MAN1PT_c_FWD-rt6588</v>
      </c>
      <c r="H1984" s="1">
        <f>_xlfn.NUMBERVALUE(_xlfn.TEXTBEFORE(TRIM(_xlfn.TEXTAFTER(_xlfn.TEXTBEFORE(Table5[[#This Row],[rxn     kapp_old        kapp_slack_ub   kapp_slack_lb]],Table5[[#This Row],[kapp_slack_lb]],-1),Table5[[#This Row],[rxn]]))," "))</f>
        <v>9300.6972263200896</v>
      </c>
      <c r="I198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984" s="1">
        <f>_xlfn.NUMBERVALUE(_xlfn.TEXTAFTER(Table5[[#This Row],[rxn     kapp_old        kapp_slack_ub   kapp_slack_lb]]," ",-1))</f>
        <v>0</v>
      </c>
      <c r="K1984" s="1">
        <f>_xlfn.XLOOKUP(SUBSTITUTE(Table5[[#This Row],[rxn]],"RXN-","ENZLOAD-"),ENZLOAD[name],ENZLOAD[flux],0)</f>
        <v>5.9571336913999999E-6</v>
      </c>
      <c r="L1984" s="1" t="str">
        <f>"'"&amp;Table5[[#This Row],[rxn]]&amp;"'"&amp;CHAR(9)&amp;IF(AND(Table5[[#This Row],[kapp_slack_ub]]&lt;&gt;0,Table5[[#This Row],[kapp_old]]&lt;$F$1),$F$1,Table5[[#This Row],[kapp_old]])</f>
        <v>'RXN-MAN1PT_c_FWD-rt6588'	9300.69722632009</v>
      </c>
      <c r="M1984" s="1">
        <f>_xlfn.XLOOKUP(Table5[[#This Row],[rxn]],Table3[name],Table3[flux],$F$1)</f>
        <v>0.14580393894847801</v>
      </c>
      <c r="N1984" s="1">
        <f>IFERROR(Table5[[#This Row],[min flux]]/Table5[[#This Row],[associated enzload]],"")</f>
        <v>24475.519016631686</v>
      </c>
      <c r="O1984" s="1">
        <f>_xlfn.NUMBERVALUE(IF(Table5[[#This Row],[flux/enzload]]="","",ABS($N$1-Table5[[#This Row],[flux/enzload]])))</f>
        <v>1399916293183.4299</v>
      </c>
      <c r="P1984" s="1">
        <f>Table5[[#This Row],[kapp_old]]+IFERROR(((Table5[[#This Row],[kapp_slack_ub]]-Table5[[#This Row],[kapp_slack_lb]])/Table5[[#This Row],[associated enzload]]),0)</f>
        <v>9300.6972263200896</v>
      </c>
      <c r="Q1984" s="1" t="str">
        <f>"'"&amp;Table5[[#This Row],[rxn]]&amp;"'"&amp;CHAR(9)&amp;Table5[[#This Row],[kapp + (slack_ub - slack_lb)/enzload]]</f>
        <v>'RXN-MAN1PT_c_FWD-rt6588'	9300.69722632009</v>
      </c>
      <c r="R1984" s="1">
        <f>_xlfn.XLOOKUP(Table5[[#This Row],[rxn]],Table38[name],Table38[flux],0)</f>
        <v>0.14832742143710101</v>
      </c>
      <c r="S1984" s="1">
        <f>_xlfn.XLOOKUP(SUBSTITUTE(Table5[[#This Row],[rxn]],"RXN-","ENZLOAD-"),Table38[name],Table38[flux],0)</f>
        <v>6.165122736E-6</v>
      </c>
      <c r="T1984" s="1" t="b">
        <f>AND(Table5[[#This Row],[ENZLOAD flux in kapp-slack.gms]]=0,Table5[[#This Row],[flux in kapp-slack.gms]]&lt;&gt;0,NOT(Table5[[#This Row],[spont or unknown?]]))</f>
        <v>0</v>
      </c>
      <c r="U1984" s="1" t="b">
        <f>OR(_xlfn.TEXTAFTER(Table5[[#This Row],[rxn]],"-",-1)="SPONT",_xlfn.TEXTAFTER(Table5[[#This Row],[rxn]],"-",-1)="UNKNOWN")</f>
        <v>0</v>
      </c>
      <c r="V1984" s="1">
        <f>_xlfn.XLOOKUP(SUBSTITUTE(Table5[[#This Row],[rxn]],"RXN-","ENZLOAD-"),Table4[rxn],Table4[ub],0)</f>
        <v>1.0700691499999999</v>
      </c>
      <c r="W1984" s="1" t="b">
        <f>AND(Table5[[#This Row],[FVA ENZLOAD flux UB]]=0,Table5[[#This Row],[ENZ not made when it should be?]])</f>
        <v>0</v>
      </c>
    </row>
    <row r="1985" spans="1:23" hidden="1">
      <c r="A1985" s="1"/>
      <c r="B1985" s="1" t="str">
        <f>_xlfn.TEXTBEFORE(Table38[[#This Row],[all fluxes from kapp-slack]]," ",,,,"")</f>
        <v/>
      </c>
      <c r="C1985" s="1">
        <f>_xlfn.NUMBERVALUE(IFERROR(_xlfn.TEXTAFTER(Table38[[#This Row],[all fluxes from kapp-slack]]," ",-1,,,""),""))</f>
        <v>0</v>
      </c>
      <c r="F1985" s="1" t="s">
        <v>9107</v>
      </c>
      <c r="G1985" s="1" t="str">
        <f>_xlfn.TEXTBEFORE(Table5[[#This Row],[rxn     kapp_old        kapp_slack_ub   kapp_slack_lb]]," ")</f>
        <v>RXN-OMPDC_c_FWD-rt3750</v>
      </c>
      <c r="H1985" s="1">
        <f>_xlfn.NUMBERVALUE(_xlfn.TEXTBEFORE(TRIM(_xlfn.TEXTAFTER(_xlfn.TEXTBEFORE(Table5[[#This Row],[rxn     kapp_old        kapp_slack_ub   kapp_slack_lb]],Table5[[#This Row],[kapp_slack_lb]],-1),Table5[[#This Row],[rxn]]))," "))</f>
        <v>10381.5004044042</v>
      </c>
      <c r="I198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985" s="1">
        <f>_xlfn.NUMBERVALUE(_xlfn.TEXTAFTER(Table5[[#This Row],[rxn     kapp_old        kapp_slack_ub   kapp_slack_lb]]," ",-1))</f>
        <v>0</v>
      </c>
      <c r="K1985" s="1">
        <f>_xlfn.XLOOKUP(SUBSTITUTE(Table5[[#This Row],[rxn]],"RXN-","ENZLOAD-"),ENZLOAD[name],ENZLOAD[flux],0)</f>
        <v>1.74467334282E-6</v>
      </c>
      <c r="L1985" s="1" t="str">
        <f>"'"&amp;Table5[[#This Row],[rxn]]&amp;"'"&amp;CHAR(9)&amp;IF(AND(Table5[[#This Row],[kapp_slack_ub]]&lt;&gt;0,Table5[[#This Row],[kapp_old]]&lt;$F$1),$F$1,Table5[[#This Row],[kapp_old]])</f>
        <v>'RXN-OMPDC_c_FWD-rt3750'	10381.5004044042</v>
      </c>
      <c r="M1985" s="1">
        <f>_xlfn.XLOOKUP(Table5[[#This Row],[rxn]],Table3[name],Table3[flux],$F$1)</f>
        <v>4.7664018457997601E-2</v>
      </c>
      <c r="N1985" s="1">
        <f>IFERROR(Table5[[#This Row],[min flux]]/Table5[[#This Row],[associated enzload]],"")</f>
        <v>27319.737906326889</v>
      </c>
      <c r="O1985" s="1">
        <f>_xlfn.NUMBERVALUE(IF(Table5[[#This Row],[flux/enzload]]="","",ABS($N$1-Table5[[#This Row],[flux/enzload]])))</f>
        <v>1399916290339.22</v>
      </c>
      <c r="P1985" s="1">
        <f>Table5[[#This Row],[kapp_old]]+IFERROR(((Table5[[#This Row],[kapp_slack_ub]]-Table5[[#This Row],[kapp_slack_lb]])/Table5[[#This Row],[associated enzload]]),0)</f>
        <v>10381.5004044042</v>
      </c>
      <c r="Q1985" s="1" t="str">
        <f>"'"&amp;Table5[[#This Row],[rxn]]&amp;"'"&amp;CHAR(9)&amp;Table5[[#This Row],[kapp + (slack_ub - slack_lb)/enzload]]</f>
        <v>'RXN-OMPDC_c_FWD-rt3750'	10381.5004044042</v>
      </c>
      <c r="R1985" s="1">
        <f>_xlfn.XLOOKUP(Table5[[#This Row],[rxn]],Table38[name],Table38[flux],0)</f>
        <v>4.6466306881609E-2</v>
      </c>
      <c r="S1985" s="1">
        <f>_xlfn.XLOOKUP(SUBSTITUTE(Table5[[#This Row],[rxn]],"RXN-","ENZLOAD-"),Table38[name],Table38[flux],0)</f>
        <v>1.7302697610000001E-6</v>
      </c>
      <c r="T1985" s="1" t="b">
        <f>AND(Table5[[#This Row],[ENZLOAD flux in kapp-slack.gms]]=0,Table5[[#This Row],[flux in kapp-slack.gms]]&lt;&gt;0,NOT(Table5[[#This Row],[spont or unknown?]]))</f>
        <v>0</v>
      </c>
      <c r="U1985" s="1" t="b">
        <f>OR(_xlfn.TEXTAFTER(Table5[[#This Row],[rxn]],"-",-1)="SPONT",_xlfn.TEXTAFTER(Table5[[#This Row],[rxn]],"-",-1)="UNKNOWN")</f>
        <v>0</v>
      </c>
      <c r="V1985" s="1">
        <f>_xlfn.XLOOKUP(SUBSTITUTE(Table5[[#This Row],[rxn]],"RXN-","ENZLOAD-"),Table4[rxn],Table4[ub],0)</f>
        <v>1.40834367</v>
      </c>
      <c r="W1985" s="1" t="b">
        <f>AND(Table5[[#This Row],[FVA ENZLOAD flux UB]]=0,Table5[[#This Row],[ENZ not made when it should be?]])</f>
        <v>0</v>
      </c>
    </row>
    <row r="1986" spans="1:23" hidden="1">
      <c r="A1986" s="1"/>
      <c r="B1986" s="1" t="str">
        <f>_xlfn.TEXTBEFORE(Table38[[#This Row],[all fluxes from kapp-slack]]," ",,,,"")</f>
        <v/>
      </c>
      <c r="C1986" s="1">
        <f>_xlfn.NUMBERVALUE(IFERROR(_xlfn.TEXTAFTER(Table38[[#This Row],[all fluxes from kapp-slack]]," ",-1,,,""),""))</f>
        <v>0</v>
      </c>
      <c r="F1986" s="1" t="s">
        <v>7476</v>
      </c>
      <c r="G1986" s="1" t="str">
        <f>_xlfn.TEXTBEFORE(Table5[[#This Row],[rxn     kapp_old        kapp_slack_ub   kapp_slack_lb]]," ")</f>
        <v>RXN-CTPS1_c_FWD-rt8107</v>
      </c>
      <c r="H198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98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986" s="1">
        <f>_xlfn.NUMBERVALUE(_xlfn.TEXTAFTER(Table5[[#This Row],[rxn     kapp_old        kapp_slack_ub   kapp_slack_lb]]," ",-1))</f>
        <v>0</v>
      </c>
      <c r="K1986" s="1">
        <f>_xlfn.XLOOKUP(SUBSTITUTE(Table5[[#This Row],[rxn]],"RXN-","ENZLOAD-"),ENZLOAD[name],ENZLOAD[flux],0)</f>
        <v>1.2309083953699899E-6</v>
      </c>
      <c r="L1986" s="1" t="str">
        <f>"'"&amp;Table5[[#This Row],[rxn]]&amp;"'"&amp;CHAR(9)&amp;IF(AND(Table5[[#This Row],[kapp_slack_ub]]&lt;&gt;0,Table5[[#This Row],[kapp_old]]&lt;$F$1),$F$1,Table5[[#This Row],[kapp_old]])</f>
        <v>'RXN-CTPS1_c_FWD-rt8107'	27141.27779288</v>
      </c>
      <c r="M1986" s="1">
        <f>_xlfn.XLOOKUP(Table5[[#This Row],[rxn]],Table3[name],Table3[flux],$F$1)</f>
        <v>3.3637165466174797E-2</v>
      </c>
      <c r="N1986" s="1">
        <f>IFERROR(Table5[[#This Row],[min flux]]/Table5[[#This Row],[associated enzload]],"")</f>
        <v>27327.107031440828</v>
      </c>
      <c r="O1986" s="1">
        <f>_xlfn.NUMBERVALUE(IF(Table5[[#This Row],[flux/enzload]]="","",ABS($N$1-Table5[[#This Row],[flux/enzload]])))</f>
        <v>1399916290331.8501</v>
      </c>
      <c r="P1986" s="1">
        <f>Table5[[#This Row],[kapp_old]]+IFERROR(((Table5[[#This Row],[kapp_slack_ub]]-Table5[[#This Row],[kapp_slack_lb]])/Table5[[#This Row],[associated enzload]]),0)</f>
        <v>27141.277792879999</v>
      </c>
      <c r="Q1986" s="1" t="str">
        <f>"'"&amp;Table5[[#This Row],[rxn]]&amp;"'"&amp;CHAR(9)&amp;Table5[[#This Row],[kapp + (slack_ub - slack_lb)/enzload]]</f>
        <v>'RXN-CTPS1_c_FWD-rt8107'	27141.27779288</v>
      </c>
      <c r="R1986" s="1">
        <f>_xlfn.XLOOKUP(Table5[[#This Row],[rxn]],Table38[name],Table38[flux],0)</f>
        <v>2.949709306379E-2</v>
      </c>
      <c r="S1986" s="1">
        <f>_xlfn.XLOOKUP(SUBSTITUTE(Table5[[#This Row],[rxn]],"RXN-","ENZLOAD-"),Table38[name],Table38[flux],0)</f>
        <v>4.2013098799999997E-7</v>
      </c>
      <c r="T1986" s="1" t="b">
        <f>AND(Table5[[#This Row],[ENZLOAD flux in kapp-slack.gms]]=0,Table5[[#This Row],[flux in kapp-slack.gms]]&lt;&gt;0,NOT(Table5[[#This Row],[spont or unknown?]]))</f>
        <v>0</v>
      </c>
      <c r="U1986" s="1" t="b">
        <f>OR(_xlfn.TEXTAFTER(Table5[[#This Row],[rxn]],"-",-1)="SPONT",_xlfn.TEXTAFTER(Table5[[#This Row],[rxn]],"-",-1)="UNKNOWN")</f>
        <v>0</v>
      </c>
      <c r="V1986" s="1">
        <f>_xlfn.XLOOKUP(SUBSTITUTE(Table5[[#This Row],[rxn]],"RXN-","ENZLOAD-"),Table4[rxn],Table4[ub],0)</f>
        <v>0.64397627999999996</v>
      </c>
      <c r="W1986" s="1" t="b">
        <f>AND(Table5[[#This Row],[FVA ENZLOAD flux UB]]=0,Table5[[#This Row],[ENZ not made when it should be?]])</f>
        <v>0</v>
      </c>
    </row>
    <row r="1987" spans="1:23" hidden="1">
      <c r="A1987" s="1"/>
      <c r="B1987" s="1" t="str">
        <f>_xlfn.TEXTBEFORE(Table38[[#This Row],[all fluxes from kapp-slack]]," ",,,,"")</f>
        <v/>
      </c>
      <c r="C1987" s="1">
        <f>_xlfn.NUMBERVALUE(IFERROR(_xlfn.TEXTAFTER(Table38[[#This Row],[all fluxes from kapp-slack]]," ",-1,,,""),""))</f>
        <v>0</v>
      </c>
      <c r="F1987" s="1" t="s">
        <v>6964</v>
      </c>
      <c r="G1987" s="1" t="str">
        <f>_xlfn.TEXTBEFORE(Table5[[#This Row],[rxn     kapp_old        kapp_slack_ub   kapp_slack_lb]]," ")</f>
        <v>RXN-ADSL1r_c_FWD-rt7437</v>
      </c>
      <c r="H1987" s="1">
        <f>_xlfn.NUMBERVALUE(_xlfn.TEXTBEFORE(TRIM(_xlfn.TEXTAFTER(_xlfn.TEXTBEFORE(Table5[[#This Row],[rxn     kapp_old        kapp_slack_ub   kapp_slack_lb]],Table5[[#This Row],[kapp_slack_lb]],-1),Table5[[#This Row],[rxn]]))," "))</f>
        <v>76347.289915128495</v>
      </c>
      <c r="I198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987" s="1">
        <f>_xlfn.NUMBERVALUE(_xlfn.TEXTAFTER(Table5[[#This Row],[rxn     kapp_old        kapp_slack_ub   kapp_slack_lb]]," ",-1))</f>
        <v>0</v>
      </c>
      <c r="K1987" s="1">
        <f>_xlfn.XLOOKUP(SUBSTITUTE(Table5[[#This Row],[rxn]],"RXN-","ENZLOAD-"),ENZLOAD[name],ENZLOAD[flux],0)</f>
        <v>6.5959192600000004E-7</v>
      </c>
      <c r="L1987" s="1" t="str">
        <f>"'"&amp;Table5[[#This Row],[rxn]]&amp;"'"&amp;CHAR(9)&amp;IF(AND(Table5[[#This Row],[kapp_slack_ub]]&lt;&gt;0,Table5[[#This Row],[kapp_old]]&lt;$F$1),$F$1,Table5[[#This Row],[kapp_old]])</f>
        <v>'RXN-ADSL1r_c_FWD-rt7437'	76347.2899151285</v>
      </c>
      <c r="M1987" s="1">
        <f>_xlfn.XLOOKUP(Table5[[#This Row],[rxn]],Table3[name],Table3[flux],$F$1)</f>
        <v>1.82259744508078E-2</v>
      </c>
      <c r="N1987" s="1">
        <f>IFERROR(Table5[[#This Row],[min flux]]/Table5[[#This Row],[associated enzload]],"")</f>
        <v>27632.197624577653</v>
      </c>
      <c r="O1987" s="1">
        <f>_xlfn.NUMBERVALUE(IF(Table5[[#This Row],[flux/enzload]]="","",ABS($N$1-Table5[[#This Row],[flux/enzload]])))</f>
        <v>1399916290026.76</v>
      </c>
      <c r="P1987" s="1">
        <f>Table5[[#This Row],[kapp_old]]+IFERROR(((Table5[[#This Row],[kapp_slack_ub]]-Table5[[#This Row],[kapp_slack_lb]])/Table5[[#This Row],[associated enzload]]),0)</f>
        <v>76347.289915128495</v>
      </c>
      <c r="Q1987" s="1" t="str">
        <f>"'"&amp;Table5[[#This Row],[rxn]]&amp;"'"&amp;CHAR(9)&amp;Table5[[#This Row],[kapp + (slack_ub - slack_lb)/enzload]]</f>
        <v>'RXN-ADSL1r_c_FWD-rt7437'	76347.2899151285</v>
      </c>
      <c r="R1987" s="1">
        <f>_xlfn.XLOOKUP(Table5[[#This Row],[rxn]],Table38[name],Table38[flux],0)</f>
        <v>3.2911509426894997E-2</v>
      </c>
      <c r="S1987" s="1">
        <f>_xlfn.XLOOKUP(SUBSTITUTE(Table5[[#This Row],[rxn]],"RXN-","ENZLOAD-"),Table38[name],Table38[flux],0)</f>
        <v>1.6664410799999999E-7</v>
      </c>
      <c r="T1987" s="1" t="b">
        <f>AND(Table5[[#This Row],[ENZLOAD flux in kapp-slack.gms]]=0,Table5[[#This Row],[flux in kapp-slack.gms]]&lt;&gt;0,NOT(Table5[[#This Row],[spont or unknown?]]))</f>
        <v>0</v>
      </c>
      <c r="U1987" s="1" t="b">
        <f>OR(_xlfn.TEXTAFTER(Table5[[#This Row],[rxn]],"-",-1)="SPONT",_xlfn.TEXTAFTER(Table5[[#This Row],[rxn]],"-",-1)="UNKNOWN")</f>
        <v>0</v>
      </c>
      <c r="V1987" s="1">
        <f>_xlfn.XLOOKUP(SUBSTITUTE(Table5[[#This Row],[rxn]],"RXN-","ENZLOAD-"),Table4[rxn],Table4[ub],0)</f>
        <v>0.19837156</v>
      </c>
      <c r="W1987" s="1" t="b">
        <f>AND(Table5[[#This Row],[FVA ENZLOAD flux UB]]=0,Table5[[#This Row],[ENZ not made when it should be?]])</f>
        <v>0</v>
      </c>
    </row>
    <row r="1988" spans="1:23" hidden="1">
      <c r="A1988" s="1"/>
      <c r="B1988" s="1" t="str">
        <f>_xlfn.TEXTBEFORE(Table38[[#This Row],[all fluxes from kapp-slack]]," ",,,,"")</f>
        <v/>
      </c>
      <c r="C1988" s="1">
        <f>_xlfn.NUMBERVALUE(IFERROR(_xlfn.TEXTAFTER(Table38[[#This Row],[all fluxes from kapp-slack]]," ",-1,,,""),""))</f>
        <v>0</v>
      </c>
      <c r="F1988" s="1" t="s">
        <v>8023</v>
      </c>
      <c r="G1988" s="1" t="str">
        <f>_xlfn.TEXTBEFORE(Table5[[#This Row],[rxn     kapp_old        kapp_slack_ub   kapp_slack_lb]]," ")</f>
        <v>RXN-FUM_c_FWD-rt5633_c</v>
      </c>
      <c r="H1988" s="1">
        <f>_xlfn.NUMBERVALUE(_xlfn.TEXTBEFORE(TRIM(_xlfn.TEXTAFTER(_xlfn.TEXTBEFORE(Table5[[#This Row],[rxn     kapp_old        kapp_slack_ub   kapp_slack_lb]],Table5[[#This Row],[kapp_slack_lb]],-1),Table5[[#This Row],[rxn]]))," "))</f>
        <v>75810.181569977896</v>
      </c>
      <c r="I198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988" s="1">
        <f>_xlfn.NUMBERVALUE(_xlfn.TEXTAFTER(Table5[[#This Row],[rxn     kapp_old        kapp_slack_ub   kapp_slack_lb]]," ",-1))</f>
        <v>0</v>
      </c>
      <c r="K1988" s="1">
        <f>_xlfn.XLOOKUP(SUBSTITUTE(Table5[[#This Row],[rxn]],"RXN-","ENZLOAD-"),ENZLOAD[name],ENZLOAD[flux],0)</f>
        <v>2.2088126616E-6</v>
      </c>
      <c r="L1988" s="1" t="str">
        <f>"'"&amp;Table5[[#This Row],[rxn]]&amp;"'"&amp;CHAR(9)&amp;IF(AND(Table5[[#This Row],[kapp_slack_ub]]&lt;&gt;0,Table5[[#This Row],[kapp_old]]&lt;$F$1),$F$1,Table5[[#This Row],[kapp_old]])</f>
        <v>'RXN-FUM_c_FWD-rt5633_c'	75810.1815699779</v>
      </c>
      <c r="M1988" s="1">
        <f>_xlfn.XLOOKUP(Table5[[#This Row],[rxn]],Table3[name],Table3[flux],$F$1)</f>
        <v>6.4142213875430898E-2</v>
      </c>
      <c r="N1988" s="1">
        <f>IFERROR(Table5[[#This Row],[min flux]]/Table5[[#This Row],[associated enzload]],"")</f>
        <v>29039.227721996183</v>
      </c>
      <c r="O1988" s="1">
        <f>_xlfn.NUMBERVALUE(IF(Table5[[#This Row],[flux/enzload]]="","",ABS($N$1-Table5[[#This Row],[flux/enzload]])))</f>
        <v>1399916288619.73</v>
      </c>
      <c r="P1988" s="1">
        <f>Table5[[#This Row],[kapp_old]]+IFERROR(((Table5[[#This Row],[kapp_slack_ub]]-Table5[[#This Row],[kapp_slack_lb]])/Table5[[#This Row],[associated enzload]]),0)</f>
        <v>75810.181569977896</v>
      </c>
      <c r="Q1988" s="1" t="str">
        <f>"'"&amp;Table5[[#This Row],[rxn]]&amp;"'"&amp;CHAR(9)&amp;Table5[[#This Row],[kapp + (slack_ub - slack_lb)/enzload]]</f>
        <v>'RXN-FUM_c_FWD-rt5633_c'	75810.1815699779</v>
      </c>
      <c r="R1988" s="1">
        <f>_xlfn.XLOOKUP(Table5[[#This Row],[rxn]],Table38[name],Table38[flux],0)</f>
        <v>0.10702773057444701</v>
      </c>
      <c r="S1988" s="1">
        <f>_xlfn.XLOOKUP(SUBSTITUTE(Table5[[#This Row],[rxn]],"RXN-","ENZLOAD-"),Table38[name],Table38[flux],0)</f>
        <v>5.4576360000000002E-7</v>
      </c>
      <c r="T1988" s="1" t="b">
        <f>AND(Table5[[#This Row],[ENZLOAD flux in kapp-slack.gms]]=0,Table5[[#This Row],[flux in kapp-slack.gms]]&lt;&gt;0,NOT(Table5[[#This Row],[spont or unknown?]]))</f>
        <v>0</v>
      </c>
      <c r="U1988" s="1" t="b">
        <f>OR(_xlfn.TEXTAFTER(Table5[[#This Row],[rxn]],"-",-1)="SPONT",_xlfn.TEXTAFTER(Table5[[#This Row],[rxn]],"-",-1)="UNKNOWN")</f>
        <v>0</v>
      </c>
      <c r="V1988" s="1">
        <f>_xlfn.XLOOKUP(SUBSTITUTE(Table5[[#This Row],[rxn]],"RXN-","ENZLOAD-"),Table4[rxn],Table4[ub],0)</f>
        <v>0.83815538000000001</v>
      </c>
      <c r="W1988" s="1" t="b">
        <f>AND(Table5[[#This Row],[FVA ENZLOAD flux UB]]=0,Table5[[#This Row],[ENZ not made when it should be?]])</f>
        <v>0</v>
      </c>
    </row>
    <row r="1989" spans="1:23" hidden="1">
      <c r="A1989" s="1"/>
      <c r="B1989" s="1" t="str">
        <f>_xlfn.TEXTBEFORE(Table38[[#This Row],[all fluxes from kapp-slack]]," ",,,,"")</f>
        <v/>
      </c>
      <c r="C1989" s="1">
        <f>_xlfn.NUMBERVALUE(IFERROR(_xlfn.TEXTAFTER(Table38[[#This Row],[all fluxes from kapp-slack]]," ",-1,,,""),""))</f>
        <v>0</v>
      </c>
      <c r="F1989" s="1" t="s">
        <v>9470</v>
      </c>
      <c r="G1989" s="1" t="str">
        <f>_xlfn.TEXTBEFORE(Table5[[#This Row],[rxn     kapp_old        kapp_slack_ub   kapp_slack_lb]]," ")</f>
        <v>RXN-PRENT18_l_FWD-rt4281</v>
      </c>
      <c r="H1989" s="1">
        <f>_xlfn.NUMBERVALUE(_xlfn.TEXTBEFORE(TRIM(_xlfn.TEXTAFTER(_xlfn.TEXTBEFORE(Table5[[#This Row],[rxn     kapp_old        kapp_slack_ub   kapp_slack_lb]],Table5[[#This Row],[kapp_slack_lb]],-1),Table5[[#This Row],[rxn]]))," "))</f>
        <v>385142.12510889198</v>
      </c>
      <c r="I198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989" s="1">
        <f>_xlfn.NUMBERVALUE(_xlfn.TEXTAFTER(Table5[[#This Row],[rxn     kapp_old        kapp_slack_ub   kapp_slack_lb]]," ",-1))</f>
        <v>0</v>
      </c>
      <c r="K1989" s="1">
        <f>_xlfn.XLOOKUP(SUBSTITUTE(Table5[[#This Row],[rxn]],"RXN-","ENZLOAD-"),ENZLOAD[name],ENZLOAD[flux],0)</f>
        <v>8.7024958559999997E-8</v>
      </c>
      <c r="L1989" s="1" t="str">
        <f>"'"&amp;Table5[[#This Row],[rxn]]&amp;"'"&amp;CHAR(9)&amp;IF(AND(Table5[[#This Row],[kapp_slack_ub]]&lt;&gt;0,Table5[[#This Row],[kapp_old]]&lt;$F$1),$F$1,Table5[[#This Row],[kapp_old]])</f>
        <v>'RXN-PRENT18_l_FWD-rt4281'	385142.125108892</v>
      </c>
      <c r="M1989" s="1">
        <f>_xlfn.XLOOKUP(Table5[[#This Row],[rxn]],Table3[name],Table3[flux],$F$1)</f>
        <v>2.6134095498878498E-3</v>
      </c>
      <c r="N1989" s="1">
        <f>IFERROR(Table5[[#This Row],[min flux]]/Table5[[#This Row],[associated enzload]],"")</f>
        <v>30030.575057223559</v>
      </c>
      <c r="O1989" s="1">
        <f>_xlfn.NUMBERVALUE(IF(Table5[[#This Row],[flux/enzload]]="","",ABS($N$1-Table5[[#This Row],[flux/enzload]])))</f>
        <v>1399916287628.3799</v>
      </c>
      <c r="P1989" s="1">
        <f>Table5[[#This Row],[kapp_old]]+IFERROR(((Table5[[#This Row],[kapp_slack_ub]]-Table5[[#This Row],[kapp_slack_lb]])/Table5[[#This Row],[associated enzload]]),0)</f>
        <v>385142.12510889198</v>
      </c>
      <c r="Q1989" s="1" t="str">
        <f>"'"&amp;Table5[[#This Row],[rxn]]&amp;"'"&amp;CHAR(9)&amp;Table5[[#This Row],[kapp + (slack_ub - slack_lb)/enzload]]</f>
        <v>'RXN-PRENT18_l_FWD-rt4281'	385142.125108892</v>
      </c>
      <c r="R1989" s="1">
        <f>_xlfn.XLOOKUP(Table5[[#This Row],[rxn]],Table38[name],Table38[flux],0)</f>
        <v>2.6586407918030002E-3</v>
      </c>
      <c r="S1989" s="1">
        <f>_xlfn.XLOOKUP(SUBSTITUTE(Table5[[#This Row],[rxn]],"RXN-","ENZLOAD-"),Table38[name],Table38[flux],0)</f>
        <v>2.668544E-9</v>
      </c>
      <c r="T1989" s="1" t="b">
        <f>AND(Table5[[#This Row],[ENZLOAD flux in kapp-slack.gms]]=0,Table5[[#This Row],[flux in kapp-slack.gms]]&lt;&gt;0,NOT(Table5[[#This Row],[spont or unknown?]]))</f>
        <v>0</v>
      </c>
      <c r="U1989" s="1" t="b">
        <f>OR(_xlfn.TEXTAFTER(Table5[[#This Row],[rxn]],"-",-1)="SPONT",_xlfn.TEXTAFTER(Table5[[#This Row],[rxn]],"-",-1)="UNKNOWN")</f>
        <v>0</v>
      </c>
      <c r="V1989" s="1">
        <f>_xlfn.XLOOKUP(SUBSTITUTE(Table5[[#This Row],[rxn]],"RXN-","ENZLOAD-"),Table4[rxn],Table4[ub],0)</f>
        <v>1.27938989</v>
      </c>
      <c r="W1989" s="1" t="b">
        <f>AND(Table5[[#This Row],[FVA ENZLOAD flux UB]]=0,Table5[[#This Row],[ENZ not made when it should be?]])</f>
        <v>0</v>
      </c>
    </row>
    <row r="1990" spans="1:23">
      <c r="A1990" s="1"/>
      <c r="B1990" s="1" t="str">
        <f>_xlfn.TEXTBEFORE(Table38[[#This Row],[all fluxes from kapp-slack]]," ",,,,"")</f>
        <v/>
      </c>
      <c r="C1990" s="1">
        <f>_xlfn.NUMBERVALUE(IFERROR(_xlfn.TEXTAFTER(Table38[[#This Row],[all fluxes from kapp-slack]]," ",-1,,,""),""))</f>
        <v>0</v>
      </c>
      <c r="F1990" s="1" t="s">
        <v>6603</v>
      </c>
      <c r="G1990" s="1" t="str">
        <f>_xlfn.TEXTBEFORE(Table5[[#This Row],[rxn     kapp_old        kapp_slack_ub   kapp_slack_lb]]," ")</f>
        <v>RXN-AASADy_c_FWD-LYS25</v>
      </c>
      <c r="H1990" s="1">
        <f>_xlfn.NUMBERVALUE(_xlfn.TEXTBEFORE(TRIM(_xlfn.TEXTAFTER(_xlfn.TEXTBEFORE(Table5[[#This Row],[rxn     kapp_old        kapp_slack_ub   kapp_slack_lb]],Table5[[#This Row],[kapp_slack_lb]],-1),Table5[[#This Row],[rxn]]))," "))</f>
        <v>11859.0632837216</v>
      </c>
      <c r="I199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11.5969077202442</v>
      </c>
      <c r="J1990" s="1">
        <f>_xlfn.NUMBERVALUE(_xlfn.TEXTAFTER(Table5[[#This Row],[rxn     kapp_old        kapp_slack_ub   kapp_slack_lb]]," ",-1))</f>
        <v>0</v>
      </c>
      <c r="K1990" s="1">
        <f>_xlfn.XLOOKUP(SUBSTITUTE(Table5[[#This Row],[rxn]],"RXN-","ENZLOAD-"),ENZLOAD[name],ENZLOAD[flux],0)</f>
        <v>1.4735560199999899E-9</v>
      </c>
      <c r="L1990" s="1" t="str">
        <f>"'"&amp;Table5[[#This Row],[rxn]]&amp;"'"&amp;CHAR(9)&amp;IF(AND(Table5[[#This Row],[kapp_slack_ub]]&lt;&gt;0,Table5[[#This Row],[kapp_old]]&lt;$F$1),$F$1,Table5[[#This Row],[kapp_old]])</f>
        <v>'RXN-AASADy_c_FWD-LYS25'	27141.27779288</v>
      </c>
      <c r="M1990" s="1">
        <f>_xlfn.XLOOKUP(Table5[[#This Row],[rxn]],Table3[name],Table3[flux],$F$1)</f>
        <v>4.59868265612869E-5</v>
      </c>
      <c r="N1990" s="1">
        <f>IFERROR(Table5[[#This Row],[min flux]]/Table5[[#This Row],[associated enzload]],"")</f>
        <v>31208.061272951953</v>
      </c>
      <c r="O1990" s="1">
        <f>_xlfn.NUMBERVALUE(IF(Table5[[#This Row],[flux/enzload]]="","",ABS($N$1-Table5[[#This Row],[flux/enzload]])))</f>
        <v>1399916286450.8899</v>
      </c>
      <c r="P1990" s="1">
        <f>Table5[[#This Row],[kapp_old]]+IFERROR(((Table5[[#This Row],[kapp_slack_ub]]-Table5[[#This Row],[kapp_slack_lb]])/Table5[[#This Row],[associated enzload]]),0)</f>
        <v>7870026682.2827492</v>
      </c>
      <c r="Q1990" s="1" t="str">
        <f>"'"&amp;Table5[[#This Row],[rxn]]&amp;"'"&amp;CHAR(9)&amp;Table5[[#This Row],[kapp + (slack_ub - slack_lb)/enzload]]</f>
        <v>'RXN-AASADy_c_FWD-LYS25'	7870026682.28275</v>
      </c>
      <c r="R1990" s="1">
        <f>_xlfn.XLOOKUP(Table5[[#This Row],[rxn]],Table38[name],Table38[flux],0)</f>
        <v>2.9998974900315001E-2</v>
      </c>
      <c r="S1990" s="1">
        <f>_xlfn.XLOOKUP(SUBSTITUTE(Table5[[#This Row],[rxn]],"RXN-","ENZLOAD-"),Table38[name],Table38[flux],0)</f>
        <v>0</v>
      </c>
      <c r="T1990" s="1" t="b">
        <f>AND(Table5[[#This Row],[ENZLOAD flux in kapp-slack.gms]]=0,Table5[[#This Row],[flux in kapp-slack.gms]]&lt;&gt;0,NOT(Table5[[#This Row],[spont or unknown?]]))</f>
        <v>1</v>
      </c>
      <c r="U1990" s="1" t="b">
        <f>OR(_xlfn.TEXTAFTER(Table5[[#This Row],[rxn]],"-",-1)="SPONT",_xlfn.TEXTAFTER(Table5[[#This Row],[rxn]],"-",-1)="UNKNOWN")</f>
        <v>0</v>
      </c>
      <c r="V1990" s="1">
        <f>_xlfn.XLOOKUP(SUBSTITUTE(Table5[[#This Row],[rxn]],"RXN-","ENZLOAD-"),Table4[rxn],Table4[ub],0)</f>
        <v>0.21838242999999999</v>
      </c>
      <c r="W1990" s="1" t="b">
        <f>AND(Table5[[#This Row],[FVA ENZLOAD flux UB]]=0,Table5[[#This Row],[ENZ not made when it should be?]])</f>
        <v>0</v>
      </c>
    </row>
    <row r="1991" spans="1:23" hidden="1">
      <c r="A1991" s="1"/>
      <c r="B1991" s="1" t="str">
        <f>_xlfn.TEXTBEFORE(Table38[[#This Row],[all fluxes from kapp-slack]]," ",,,,"")</f>
        <v/>
      </c>
      <c r="C1991" s="1">
        <f>_xlfn.NUMBERVALUE(IFERROR(_xlfn.TEXTAFTER(Table38[[#This Row],[all fluxes from kapp-slack]]," ",-1,,,""),""))</f>
        <v>0</v>
      </c>
      <c r="F1991" s="1" t="s">
        <v>9401</v>
      </c>
      <c r="G1991" s="1" t="str">
        <f>_xlfn.TEXTBEFORE(Table5[[#This Row],[rxn     kapp_old        kapp_slack_ub   kapp_slack_lb]]," ")</f>
        <v>RXN-PMEVK_c_FWD-rt0334</v>
      </c>
      <c r="H1991" s="1">
        <f>_xlfn.NUMBERVALUE(_xlfn.TEXTBEFORE(TRIM(_xlfn.TEXTAFTER(_xlfn.TEXTBEFORE(Table5[[#This Row],[rxn     kapp_old        kapp_slack_ub   kapp_slack_lb]],Table5[[#This Row],[kapp_slack_lb]],-1),Table5[[#This Row],[rxn]]))," "))</f>
        <v>651917.56501162704</v>
      </c>
      <c r="I199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991" s="1">
        <f>_xlfn.NUMBERVALUE(_xlfn.TEXTAFTER(Table5[[#This Row],[rxn     kapp_old        kapp_slack_ub   kapp_slack_lb]]," ",-1))</f>
        <v>0</v>
      </c>
      <c r="K1991" s="1">
        <f>_xlfn.XLOOKUP(SUBSTITUTE(Table5[[#This Row],[rxn]],"RXN-","ENZLOAD-"),ENZLOAD[name],ENZLOAD[flux],0)</f>
        <v>1.9782514451E-7</v>
      </c>
      <c r="L1991" s="1" t="str">
        <f>"'"&amp;Table5[[#This Row],[rxn]]&amp;"'"&amp;CHAR(9)&amp;IF(AND(Table5[[#This Row],[kapp_slack_ub]]&lt;&gt;0,Table5[[#This Row],[kapp_old]]&lt;$F$1),$F$1,Table5[[#This Row],[kapp_old]])</f>
        <v>'RXN-PMEVK_c_FWD-rt0334'	651917.565011627</v>
      </c>
      <c r="M1991" s="1">
        <f>_xlfn.XLOOKUP(Table5[[#This Row],[rxn]],Table3[name],Table3[flux],$F$1)</f>
        <v>0.339383385544822</v>
      </c>
      <c r="N1991" s="1">
        <f>IFERROR(Table5[[#This Row],[min flux]]/Table5[[#This Row],[associated enzload]],"")</f>
        <v>1715572.5395042805</v>
      </c>
      <c r="O1991" s="1">
        <f>_xlfn.NUMBERVALUE(IF(Table5[[#This Row],[flux/enzload]]="","",ABS($N$1-Table5[[#This Row],[flux/enzload]])))</f>
        <v>1399914602086.4099</v>
      </c>
      <c r="P1991" s="1">
        <f>Table5[[#This Row],[kapp_old]]+IFERROR(((Table5[[#This Row],[kapp_slack_ub]]-Table5[[#This Row],[kapp_slack_lb]])/Table5[[#This Row],[associated enzload]]),0)</f>
        <v>651917.56501162704</v>
      </c>
      <c r="Q1991" s="1" t="str">
        <f>"'"&amp;Table5[[#This Row],[rxn]]&amp;"'"&amp;CHAR(9)&amp;Table5[[#This Row],[kapp + (slack_ub - slack_lb)/enzload]]</f>
        <v>'RXN-PMEVK_c_FWD-rt0334'	651917.565011627</v>
      </c>
      <c r="R1991" s="1">
        <f>_xlfn.XLOOKUP(Table5[[#This Row],[rxn]],Table38[name],Table38[flux],0)</f>
        <v>0.34525718992117199</v>
      </c>
      <c r="S1991" s="1">
        <f>_xlfn.XLOOKUP(SUBSTITUTE(Table5[[#This Row],[rxn]],"RXN-","ENZLOAD-"),Table38[name],Table38[flux],0)</f>
        <v>2.0473205000000001E-7</v>
      </c>
      <c r="T1991" s="1" t="b">
        <f>AND(Table5[[#This Row],[ENZLOAD flux in kapp-slack.gms]]=0,Table5[[#This Row],[flux in kapp-slack.gms]]&lt;&gt;0,NOT(Table5[[#This Row],[spont or unknown?]]))</f>
        <v>0</v>
      </c>
      <c r="U1991" s="1" t="b">
        <f>OR(_xlfn.TEXTAFTER(Table5[[#This Row],[rxn]],"-",-1)="SPONT",_xlfn.TEXTAFTER(Table5[[#This Row],[rxn]],"-",-1)="UNKNOWN")</f>
        <v>0</v>
      </c>
      <c r="V1991" s="1">
        <f>_xlfn.XLOOKUP(SUBSTITUTE(Table5[[#This Row],[rxn]],"RXN-","ENZLOAD-"),Table4[rxn],Table4[ub],0)</f>
        <v>0.81088373000000002</v>
      </c>
      <c r="W1991" s="1" t="b">
        <f>AND(Table5[[#This Row],[FVA ENZLOAD flux UB]]=0,Table5[[#This Row],[ENZ not made when it should be?]])</f>
        <v>0</v>
      </c>
    </row>
    <row r="1992" spans="1:23" hidden="1">
      <c r="A1992" s="1"/>
      <c r="B1992" s="1" t="str">
        <f>_xlfn.TEXTBEFORE(Table38[[#This Row],[all fluxes from kapp-slack]]," ",,,,"")</f>
        <v/>
      </c>
      <c r="C1992" s="1">
        <f>_xlfn.NUMBERVALUE(IFERROR(_xlfn.TEXTAFTER(Table38[[#This Row],[all fluxes from kapp-slack]]," ",-1,,,""),""))</f>
        <v>0</v>
      </c>
      <c r="F1992" s="1" t="s">
        <v>6996</v>
      </c>
      <c r="G1992" s="1" t="str">
        <f>_xlfn.TEXTBEFORE(Table5[[#This Row],[rxn     kapp_old        kapp_slack_ub   kapp_slack_lb]]," ")</f>
        <v>RXN-AIRC1_c_FWD-rt3764</v>
      </c>
      <c r="H1992" s="1">
        <f>_xlfn.NUMBERVALUE(_xlfn.TEXTBEFORE(TRIM(_xlfn.TEXTAFTER(_xlfn.TEXTBEFORE(Table5[[#This Row],[rxn     kapp_old        kapp_slack_ub   kapp_slack_lb]],Table5[[#This Row],[kapp_slack_lb]],-1),Table5[[#This Row],[rxn]]))," "))</f>
        <v>19582.880918908199</v>
      </c>
      <c r="I199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992" s="1">
        <f>_xlfn.NUMBERVALUE(_xlfn.TEXTAFTER(Table5[[#This Row],[rxn     kapp_old        kapp_slack_ub   kapp_slack_lb]]," ",-1))</f>
        <v>0</v>
      </c>
      <c r="K1992" s="1">
        <f>_xlfn.XLOOKUP(SUBSTITUTE(Table5[[#This Row],[rxn]],"RXN-","ENZLOAD-"),ENZLOAD[name],ENZLOAD[flux],0)</f>
        <v>1.4122859713300001E-6</v>
      </c>
      <c r="L1992" s="1" t="str">
        <f>"'"&amp;Table5[[#This Row],[rxn]]&amp;"'"&amp;CHAR(9)&amp;IF(AND(Table5[[#This Row],[kapp_slack_ub]]&lt;&gt;0,Table5[[#This Row],[kapp_old]]&lt;$F$1),$F$1,Table5[[#This Row],[kapp_old]])</f>
        <v>'RXN-AIRC1_c_FWD-rt3764'	19582.8809189082</v>
      </c>
      <c r="M1992" s="1">
        <f>_xlfn.XLOOKUP(Table5[[#This Row],[rxn]],Table3[name],Table3[flux],$F$1)</f>
        <v>4.5926540715751002E-2</v>
      </c>
      <c r="N1992" s="1">
        <f>IFERROR(Table5[[#This Row],[min flux]]/Table5[[#This Row],[associated enzload]],"")</f>
        <v>32519.292585268933</v>
      </c>
      <c r="O1992" s="1">
        <f>_xlfn.NUMBERVALUE(IF(Table5[[#This Row],[flux/enzload]]="","",ABS($N$1-Table5[[#This Row],[flux/enzload]])))</f>
        <v>1399916285139.6599</v>
      </c>
      <c r="P1992" s="1">
        <f>Table5[[#This Row],[kapp_old]]+IFERROR(((Table5[[#This Row],[kapp_slack_ub]]-Table5[[#This Row],[kapp_slack_lb]])/Table5[[#This Row],[associated enzload]]),0)</f>
        <v>19582.880918908199</v>
      </c>
      <c r="Q1992" s="1" t="str">
        <f>"'"&amp;Table5[[#This Row],[rxn]]&amp;"'"&amp;CHAR(9)&amp;Table5[[#This Row],[kapp + (slack_ub - slack_lb)/enzload]]</f>
        <v>'RXN-AIRC1_c_FWD-rt3764'	19582.8809189082</v>
      </c>
      <c r="R1992" s="1">
        <f>_xlfn.XLOOKUP(Table5[[#This Row],[rxn]],Table38[name],Table38[flux],0)</f>
        <v>4.8626260099952003E-2</v>
      </c>
      <c r="S1992" s="1">
        <f>_xlfn.XLOOKUP(SUBSTITUTE(Table5[[#This Row],[rxn]],"RXN-","ENZLOAD-"),Table38[name],Table38[flux],0)</f>
        <v>9.5990902000000002E-7</v>
      </c>
      <c r="T1992" s="1" t="b">
        <f>AND(Table5[[#This Row],[ENZLOAD flux in kapp-slack.gms]]=0,Table5[[#This Row],[flux in kapp-slack.gms]]&lt;&gt;0,NOT(Table5[[#This Row],[spont or unknown?]]))</f>
        <v>0</v>
      </c>
      <c r="U1992" s="1" t="b">
        <f>OR(_xlfn.TEXTAFTER(Table5[[#This Row],[rxn]],"-",-1)="SPONT",_xlfn.TEXTAFTER(Table5[[#This Row],[rxn]],"-",-1)="UNKNOWN")</f>
        <v>0</v>
      </c>
      <c r="V1992" s="1">
        <f>_xlfn.XLOOKUP(SUBSTITUTE(Table5[[#This Row],[rxn]],"RXN-","ENZLOAD-"),Table4[rxn],Table4[ub],0)</f>
        <v>0.62357472999999997</v>
      </c>
      <c r="W1992" s="1" t="b">
        <f>AND(Table5[[#This Row],[FVA ENZLOAD flux UB]]=0,Table5[[#This Row],[ENZ not made when it should be?]])</f>
        <v>0</v>
      </c>
    </row>
    <row r="1993" spans="1:23" hidden="1">
      <c r="A1993" s="1"/>
      <c r="B1993" s="1" t="str">
        <f>_xlfn.TEXTBEFORE(Table38[[#This Row],[all fluxes from kapp-slack]]," ",,,,"")</f>
        <v/>
      </c>
      <c r="C1993" s="1">
        <f>_xlfn.NUMBERVALUE(IFERROR(_xlfn.TEXTAFTER(Table38[[#This Row],[all fluxes from kapp-slack]]," ",-1,,,""),""))</f>
        <v>0</v>
      </c>
      <c r="F1993" s="1" t="s">
        <v>9598</v>
      </c>
      <c r="G1993" s="1" t="str">
        <f>_xlfn.TEXTBEFORE(Table5[[#This Row],[rxn     kapp_old        kapp_slack_ub   kapp_slack_lb]]," ")</f>
        <v>RXN-RNDR1_c_FWD-RNR124</v>
      </c>
      <c r="H1993" s="1">
        <f>_xlfn.NUMBERVALUE(_xlfn.TEXTBEFORE(TRIM(_xlfn.TEXTAFTER(_xlfn.TEXTBEFORE(Table5[[#This Row],[rxn     kapp_old        kapp_slack_ub   kapp_slack_lb]],Table5[[#This Row],[kapp_slack_lb]],-1),Table5[[#This Row],[rxn]]))," "))</f>
        <v>67843.028219643806</v>
      </c>
      <c r="I199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993" s="1">
        <f>_xlfn.NUMBERVALUE(_xlfn.TEXTAFTER(Table5[[#This Row],[rxn     kapp_old        kapp_slack_ub   kapp_slack_lb]]," ",-1))</f>
        <v>0</v>
      </c>
      <c r="K1993" s="1">
        <f>_xlfn.XLOOKUP(SUBSTITUTE(Table5[[#This Row],[rxn]],"RXN-","ENZLOAD-"),ENZLOAD[name],ENZLOAD[flux],0)</f>
        <v>7.7199227399999998E-8</v>
      </c>
      <c r="L1993" s="1" t="str">
        <f>"'"&amp;Table5[[#This Row],[rxn]]&amp;"'"&amp;CHAR(9)&amp;IF(AND(Table5[[#This Row],[kapp_slack_ub]]&lt;&gt;0,Table5[[#This Row],[kapp_old]]&lt;$F$1),$F$1,Table5[[#This Row],[kapp_old]])</f>
        <v>'RXN-RNDR1_c_FWD-RNR124'	67843.0282196438</v>
      </c>
      <c r="M1993" s="1">
        <f>_xlfn.XLOOKUP(Table5[[#This Row],[rxn]],Table3[name],Table3[flux],$F$1)</f>
        <v>2.6910725265701799E-3</v>
      </c>
      <c r="N1993" s="1">
        <f>IFERROR(Table5[[#This Row],[min flux]]/Table5[[#This Row],[associated enzload]],"")</f>
        <v>34858.801275648257</v>
      </c>
      <c r="O1993" s="1">
        <f>_xlfn.NUMBERVALUE(IF(Table5[[#This Row],[flux/enzload]]="","",ABS($N$1-Table5[[#This Row],[flux/enzload]])))</f>
        <v>1399916282800.1499</v>
      </c>
      <c r="P1993" s="1">
        <f>Table5[[#This Row],[kapp_old]]+IFERROR(((Table5[[#This Row],[kapp_slack_ub]]-Table5[[#This Row],[kapp_slack_lb]])/Table5[[#This Row],[associated enzload]]),0)</f>
        <v>67843.028219643806</v>
      </c>
      <c r="Q1993" s="1" t="str">
        <f>"'"&amp;Table5[[#This Row],[rxn]]&amp;"'"&amp;CHAR(9)&amp;Table5[[#This Row],[kapp + (slack_ub - slack_lb)/enzload]]</f>
        <v>'RXN-RNDR1_c_FWD-RNR124'	67843.0282196438</v>
      </c>
      <c r="R1993" s="1">
        <f>_xlfn.XLOOKUP(Table5[[#This Row],[rxn]],Table38[name],Table38[flux],0)</f>
        <v>2.737647910235E-3</v>
      </c>
      <c r="S1993" s="1">
        <f>_xlfn.XLOOKUP(SUBSTITUTE(Table5[[#This Row],[rxn]],"RXN-","ENZLOAD-"),Table38[name],Table38[flux],0)</f>
        <v>1.5599409000000001E-8</v>
      </c>
      <c r="T1993" s="1" t="b">
        <f>AND(Table5[[#This Row],[ENZLOAD flux in kapp-slack.gms]]=0,Table5[[#This Row],[flux in kapp-slack.gms]]&lt;&gt;0,NOT(Table5[[#This Row],[spont or unknown?]]))</f>
        <v>0</v>
      </c>
      <c r="U1993" s="1" t="b">
        <f>OR(_xlfn.TEXTAFTER(Table5[[#This Row],[rxn]],"-",-1)="SPONT",_xlfn.TEXTAFTER(Table5[[#This Row],[rxn]],"-",-1)="UNKNOWN")</f>
        <v>0</v>
      </c>
      <c r="V1993" s="1">
        <f>_xlfn.XLOOKUP(SUBSTITUTE(Table5[[#This Row],[rxn]],"RXN-","ENZLOAD-"),Table4[rxn],Table4[ub],0)</f>
        <v>0.14450874</v>
      </c>
      <c r="W1993" s="1" t="b">
        <f>AND(Table5[[#This Row],[FVA ENZLOAD flux UB]]=0,Table5[[#This Row],[ENZ not made when it should be?]])</f>
        <v>0</v>
      </c>
    </row>
    <row r="1994" spans="1:23" hidden="1">
      <c r="A1994" s="1"/>
      <c r="B1994" s="1" t="str">
        <f>_xlfn.TEXTBEFORE(Table38[[#This Row],[all fluxes from kapp-slack]]," ",,,,"")</f>
        <v/>
      </c>
      <c r="C1994" s="1">
        <f>_xlfn.NUMBERVALUE(IFERROR(_xlfn.TEXTAFTER(Table38[[#This Row],[all fluxes from kapp-slack]]," ",-1,,,""),""))</f>
        <v>0</v>
      </c>
      <c r="F1994" s="1" t="s">
        <v>7553</v>
      </c>
      <c r="G1994" s="1" t="str">
        <f>_xlfn.TEXTBEFORE(Table5[[#This Row],[rxn     kapp_old        kapp_slack_ub   kapp_slack_lb]]," ")</f>
        <v>RXN-DCMPDA_c_FWD-rt0757</v>
      </c>
      <c r="H1994" s="1">
        <f>_xlfn.NUMBERVALUE(_xlfn.TEXTBEFORE(TRIM(_xlfn.TEXTAFTER(_xlfn.TEXTBEFORE(Table5[[#This Row],[rxn     kapp_old        kapp_slack_ub   kapp_slack_lb]],Table5[[#This Row],[kapp_slack_lb]],-1),Table5[[#This Row],[rxn]]))," "))</f>
        <v>1828.4273360597899</v>
      </c>
      <c r="I199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994" s="1">
        <f>_xlfn.NUMBERVALUE(_xlfn.TEXTAFTER(Table5[[#This Row],[rxn     kapp_old        kapp_slack_ub   kapp_slack_lb]]," ",-1))</f>
        <v>0</v>
      </c>
      <c r="K1994" s="1">
        <f>_xlfn.XLOOKUP(SUBSTITUTE(Table5[[#This Row],[rxn]],"RXN-","ENZLOAD-"),ENZLOAD[name],ENZLOAD[flux],0)</f>
        <v>7.6289293809999998E-8</v>
      </c>
      <c r="L1994" s="1" t="str">
        <f>"'"&amp;Table5[[#This Row],[rxn]]&amp;"'"&amp;CHAR(9)&amp;IF(AND(Table5[[#This Row],[kapp_slack_ub]]&lt;&gt;0,Table5[[#This Row],[kapp_old]]&lt;$F$1),$F$1,Table5[[#This Row],[kapp_old]])</f>
        <v>'RXN-DCMPDA_c_FWD-rt0757'	1828.42733605979</v>
      </c>
      <c r="M1994" s="1">
        <f>_xlfn.XLOOKUP(Table5[[#This Row],[rxn]],Table3[name],Table3[flux],$F$1)</f>
        <v>2.6910774480286802E-3</v>
      </c>
      <c r="N1994" s="1">
        <f>IFERROR(Table5[[#This Row],[min flux]]/Table5[[#This Row],[associated enzload]],"")</f>
        <v>35274.640957233947</v>
      </c>
      <c r="O1994" s="1">
        <f>_xlfn.NUMBERVALUE(IF(Table5[[#This Row],[flux/enzload]]="","",ABS($N$1-Table5[[#This Row],[flux/enzload]])))</f>
        <v>1399916282384.3101</v>
      </c>
      <c r="P1994" s="1">
        <f>Table5[[#This Row],[kapp_old]]+IFERROR(((Table5[[#This Row],[kapp_slack_ub]]-Table5[[#This Row],[kapp_slack_lb]])/Table5[[#This Row],[associated enzload]]),0)</f>
        <v>1828.4273360597899</v>
      </c>
      <c r="Q1994" s="1" t="str">
        <f>"'"&amp;Table5[[#This Row],[rxn]]&amp;"'"&amp;CHAR(9)&amp;Table5[[#This Row],[kapp + (slack_ub - slack_lb)/enzload]]</f>
        <v>'RXN-DCMPDA_c_FWD-rt0757'	1828.42733605979</v>
      </c>
      <c r="R1994" s="1">
        <f>_xlfn.XLOOKUP(Table5[[#This Row],[rxn]],Table38[name],Table38[flux],0)</f>
        <v>0</v>
      </c>
      <c r="S1994" s="1">
        <f>_xlfn.XLOOKUP(SUBSTITUTE(Table5[[#This Row],[rxn]],"RXN-","ENZLOAD-"),Table38[name],Table38[flux],0)</f>
        <v>0</v>
      </c>
      <c r="T1994" s="1" t="b">
        <f>AND(Table5[[#This Row],[ENZLOAD flux in kapp-slack.gms]]=0,Table5[[#This Row],[flux in kapp-slack.gms]]&lt;&gt;0,NOT(Table5[[#This Row],[spont or unknown?]]))</f>
        <v>0</v>
      </c>
      <c r="U1994" s="1" t="b">
        <f>OR(_xlfn.TEXTAFTER(Table5[[#This Row],[rxn]],"-",-1)="SPONT",_xlfn.TEXTAFTER(Table5[[#This Row],[rxn]],"-",-1)="UNKNOWN")</f>
        <v>0</v>
      </c>
      <c r="V1994" s="1">
        <f>_xlfn.XLOOKUP(SUBSTITUTE(Table5[[#This Row],[rxn]],"RXN-","ENZLOAD-"),Table4[rxn],Table4[ub],0)</f>
        <v>0.43360544000000001</v>
      </c>
      <c r="W1994" s="1" t="b">
        <f>AND(Table5[[#This Row],[FVA ENZLOAD flux UB]]=0,Table5[[#This Row],[ENZ not made when it should be?]])</f>
        <v>0</v>
      </c>
    </row>
    <row r="1995" spans="1:23">
      <c r="A1995" s="1"/>
      <c r="B1995" s="1" t="str">
        <f>_xlfn.TEXTBEFORE(Table38[[#This Row],[all fluxes from kapp-slack]]," ",,,,"")</f>
        <v/>
      </c>
      <c r="C1995" s="1">
        <f>_xlfn.NUMBERVALUE(IFERROR(_xlfn.TEXTAFTER(Table38[[#This Row],[all fluxes from kapp-slack]]," ",-1,,,""),""))</f>
        <v>0</v>
      </c>
      <c r="F1995" s="1" t="s">
        <v>8609</v>
      </c>
      <c r="G1995" s="1" t="str">
        <f>_xlfn.TEXTBEFORE(Table5[[#This Row],[rxn     kapp_old        kapp_slack_ub   kapp_slack_lb]]," ")</f>
        <v>RXN-IMPD_c_FWD-rt0027</v>
      </c>
      <c r="H1995" s="1">
        <f>_xlfn.NUMBERVALUE(_xlfn.TEXTBEFORE(TRIM(_xlfn.TEXTAFTER(_xlfn.TEXTBEFORE(Table5[[#This Row],[rxn     kapp_old        kapp_slack_ub   kapp_slack_lb]],Table5[[#This Row],[kapp_slack_lb]],-1),Table5[[#This Row],[rxn]]))," "))</f>
        <v>13490.794942382199</v>
      </c>
      <c r="I199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10.637152626701299</v>
      </c>
      <c r="J1995" s="1">
        <f>_xlfn.NUMBERVALUE(_xlfn.TEXTAFTER(Table5[[#This Row],[rxn     kapp_old        kapp_slack_ub   kapp_slack_lb]]," ",-1))</f>
        <v>0</v>
      </c>
      <c r="K1995" s="1">
        <f>_xlfn.XLOOKUP(SUBSTITUTE(Table5[[#This Row],[rxn]],"RXN-","ENZLOAD-"),ENZLOAD[name],ENZLOAD[flux],0)</f>
        <v>7.8068616145999996E-7</v>
      </c>
      <c r="L1995" s="1" t="str">
        <f>"'"&amp;Table5[[#This Row],[rxn]]&amp;"'"&amp;CHAR(9)&amp;IF(AND(Table5[[#This Row],[kapp_slack_ub]]&lt;&gt;0,Table5[[#This Row],[kapp_old]]&lt;$F$1),$F$1,Table5[[#This Row],[kapp_old]])</f>
        <v>'RXN-IMPD_c_FWD-rt0027'	27141.27779288</v>
      </c>
      <c r="M1995" s="1">
        <f>_xlfn.XLOOKUP(Table5[[#This Row],[rxn]],Table3[name],Table3[flux],$F$1)</f>
        <v>2.7715991891085302E-2</v>
      </c>
      <c r="N1995" s="1">
        <f>IFERROR(Table5[[#This Row],[min flux]]/Table5[[#This Row],[associated enzload]],"")</f>
        <v>35502.091953637617</v>
      </c>
      <c r="O1995" s="1">
        <f>_xlfn.NUMBERVALUE(IF(Table5[[#This Row],[flux/enzload]]="","",ABS($N$1-Table5[[#This Row],[flux/enzload]])))</f>
        <v>1399916282156.8601</v>
      </c>
      <c r="P1995" s="1">
        <f>Table5[[#This Row],[kapp_old]]+IFERROR(((Table5[[#This Row],[kapp_slack_ub]]-Table5[[#This Row],[kapp_slack_lb]])/Table5[[#This Row],[associated enzload]]),0)</f>
        <v>13638879.781994788</v>
      </c>
      <c r="Q1995" s="1" t="str">
        <f>"'"&amp;Table5[[#This Row],[rxn]]&amp;"'"&amp;CHAR(9)&amp;Table5[[#This Row],[kapp + (slack_ub - slack_lb)/enzload]]</f>
        <v>'RXN-IMPD_c_FWD-rt0027'	13638879.7819948</v>
      </c>
      <c r="R1995" s="1">
        <f>_xlfn.XLOOKUP(Table5[[#This Row],[rxn]],Table38[name],Table38[flux],0)</f>
        <v>2.7516272644145998E-2</v>
      </c>
      <c r="S1995" s="1">
        <f>_xlfn.XLOOKUP(SUBSTITUTE(Table5[[#This Row],[rxn]],"RXN-","ENZLOAD-"),Table38[name],Table38[flux],0)</f>
        <v>0</v>
      </c>
      <c r="T1995" s="1" t="b">
        <f>AND(Table5[[#This Row],[ENZLOAD flux in kapp-slack.gms]]=0,Table5[[#This Row],[flux in kapp-slack.gms]]&lt;&gt;0,NOT(Table5[[#This Row],[spont or unknown?]]))</f>
        <v>1</v>
      </c>
      <c r="U1995" s="1" t="b">
        <f>OR(_xlfn.TEXTAFTER(Table5[[#This Row],[rxn]],"-",-1)="SPONT",_xlfn.TEXTAFTER(Table5[[#This Row],[rxn]],"-",-1)="UNKNOWN")</f>
        <v>0</v>
      </c>
      <c r="V1995" s="1">
        <f>_xlfn.XLOOKUP(SUBSTITUTE(Table5[[#This Row],[rxn]],"RXN-","ENZLOAD-"),Table4[rxn],Table4[ub],0)</f>
        <v>0.18830586999999999</v>
      </c>
      <c r="W1995" s="1" t="b">
        <f>AND(Table5[[#This Row],[FVA ENZLOAD flux UB]]=0,Table5[[#This Row],[ENZ not made when it should be?]])</f>
        <v>0</v>
      </c>
    </row>
    <row r="1996" spans="1:23" hidden="1">
      <c r="A1996" s="1"/>
      <c r="B1996" s="1" t="str">
        <f>_xlfn.TEXTBEFORE(Table38[[#This Row],[all fluxes from kapp-slack]]," ",,,,"")</f>
        <v/>
      </c>
      <c r="C1996" s="1">
        <f>_xlfn.NUMBERVALUE(IFERROR(_xlfn.TEXTAFTER(Table38[[#This Row],[all fluxes from kapp-slack]]," ",-1,,,""),""))</f>
        <v>0</v>
      </c>
      <c r="F1996" s="1" t="s">
        <v>9258</v>
      </c>
      <c r="G1996" s="1" t="str">
        <f>_xlfn.TEXTBEFORE(Table5[[#This Row],[rxn     kapp_old        kapp_slack_ub   kapp_slack_lb]]," ")</f>
        <v>RXN-PGCD_c_FWD-rt0717</v>
      </c>
      <c r="H1996" s="1">
        <f>_xlfn.NUMBERVALUE(_xlfn.TEXTBEFORE(TRIM(_xlfn.TEXTAFTER(_xlfn.TEXTBEFORE(Table5[[#This Row],[rxn     kapp_old        kapp_slack_ub   kapp_slack_lb]],Table5[[#This Row],[kapp_slack_lb]],-1),Table5[[#This Row],[rxn]]))," "))</f>
        <v>285983.73079411802</v>
      </c>
      <c r="I199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996" s="1">
        <f>_xlfn.NUMBERVALUE(_xlfn.TEXTAFTER(Table5[[#This Row],[rxn     kapp_old        kapp_slack_ub   kapp_slack_lb]]," ",-1))</f>
        <v>0</v>
      </c>
      <c r="K1996" s="1">
        <f>_xlfn.XLOOKUP(SUBSTITUTE(Table5[[#This Row],[rxn]],"RXN-","ENZLOAD-"),ENZLOAD[name],ENZLOAD[flux],0)</f>
        <v>3.8512714165299999E-6</v>
      </c>
      <c r="L1996" s="1" t="str">
        <f>"'"&amp;Table5[[#This Row],[rxn]]&amp;"'"&amp;CHAR(9)&amp;IF(AND(Table5[[#This Row],[kapp_slack_ub]]&lt;&gt;0,Table5[[#This Row],[kapp_old]]&lt;$F$1),$F$1,Table5[[#This Row],[kapp_old]])</f>
        <v>'RXN-PGCD_c_FWD-rt0717'	285983.730794118</v>
      </c>
      <c r="M1996" s="1">
        <f>_xlfn.XLOOKUP(Table5[[#This Row],[rxn]],Table3[name],Table3[flux],$F$1)</f>
        <v>0.137645425383909</v>
      </c>
      <c r="N1996" s="1">
        <f>IFERROR(Table5[[#This Row],[min flux]]/Table5[[#This Row],[associated enzload]],"")</f>
        <v>35740.255748562042</v>
      </c>
      <c r="O1996" s="1">
        <f>_xlfn.NUMBERVALUE(IF(Table5[[#This Row],[flux/enzload]]="","",ABS($N$1-Table5[[#This Row],[flux/enzload]])))</f>
        <v>1399916281918.7</v>
      </c>
      <c r="P1996" s="1">
        <f>Table5[[#This Row],[kapp_old]]+IFERROR(((Table5[[#This Row],[kapp_slack_ub]]-Table5[[#This Row],[kapp_slack_lb]])/Table5[[#This Row],[associated enzload]]),0)</f>
        <v>285983.73079411802</v>
      </c>
      <c r="Q1996" s="1" t="str">
        <f>"'"&amp;Table5[[#This Row],[rxn]]&amp;"'"&amp;CHAR(9)&amp;Table5[[#This Row],[kapp + (slack_ub - slack_lb)/enzload]]</f>
        <v>'RXN-PGCD_c_FWD-rt0717'	285983.730794118</v>
      </c>
      <c r="R1996" s="1">
        <f>_xlfn.XLOOKUP(Table5[[#This Row],[rxn]],Table38[name],Table38[flux],0)</f>
        <v>0</v>
      </c>
      <c r="S1996" s="1">
        <f>_xlfn.XLOOKUP(SUBSTITUTE(Table5[[#This Row],[rxn]],"RXN-","ENZLOAD-"),Table38[name],Table38[flux],0)</f>
        <v>0</v>
      </c>
      <c r="T1996" s="1" t="b">
        <f>AND(Table5[[#This Row],[ENZLOAD flux in kapp-slack.gms]]=0,Table5[[#This Row],[flux in kapp-slack.gms]]&lt;&gt;0,NOT(Table5[[#This Row],[spont or unknown?]]))</f>
        <v>0</v>
      </c>
      <c r="U1996" s="1" t="b">
        <f>OR(_xlfn.TEXTAFTER(Table5[[#This Row],[rxn]],"-",-1)="SPONT",_xlfn.TEXTAFTER(Table5[[#This Row],[rxn]],"-",-1)="UNKNOWN")</f>
        <v>0</v>
      </c>
      <c r="V1996" s="1">
        <f>_xlfn.XLOOKUP(SUBSTITUTE(Table5[[#This Row],[rxn]],"RXN-","ENZLOAD-"),Table4[rxn],Table4[ub],0)</f>
        <v>0.82800857000000005</v>
      </c>
      <c r="W1996" s="1" t="b">
        <f>AND(Table5[[#This Row],[FVA ENZLOAD flux UB]]=0,Table5[[#This Row],[ENZ not made when it should be?]])</f>
        <v>0</v>
      </c>
    </row>
    <row r="1997" spans="1:23" hidden="1">
      <c r="A1997" s="1"/>
      <c r="B1997" s="1" t="str">
        <f>_xlfn.TEXTBEFORE(Table38[[#This Row],[all fluxes from kapp-slack]]," ",,,,"")</f>
        <v/>
      </c>
      <c r="C1997" s="1">
        <f>_xlfn.NUMBERVALUE(IFERROR(_xlfn.TEXTAFTER(Table38[[#This Row],[all fluxes from kapp-slack]]," ",-1,,,""),""))</f>
        <v>0</v>
      </c>
      <c r="F1997" s="1" t="s">
        <v>9218</v>
      </c>
      <c r="G1997" s="1" t="str">
        <f>_xlfn.TEXTBEFORE(Table5[[#This Row],[rxn     kapp_old        kapp_slack_ub   kapp_slack_lb]]," ")</f>
        <v>RXN-PDAGATpc_rm_REV-rt8109</v>
      </c>
      <c r="H199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199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997" s="1">
        <f>_xlfn.NUMBERVALUE(_xlfn.TEXTAFTER(Table5[[#This Row],[rxn     kapp_old        kapp_slack_ub   kapp_slack_lb]]," ",-1))</f>
        <v>0</v>
      </c>
      <c r="K1997" s="1">
        <f>_xlfn.XLOOKUP(SUBSTITUTE(Table5[[#This Row],[rxn]],"RXN-","ENZLOAD-"),ENZLOAD[name],ENZLOAD[flux],0)</f>
        <v>5.4197080469999999E-8</v>
      </c>
      <c r="L1997" s="1" t="str">
        <f>"'"&amp;Table5[[#This Row],[rxn]]&amp;"'"&amp;CHAR(9)&amp;IF(AND(Table5[[#This Row],[kapp_slack_ub]]&lt;&gt;0,Table5[[#This Row],[kapp_old]]&lt;$F$1),$F$1,Table5[[#This Row],[kapp_old]])</f>
        <v>'RXN-PDAGATpc_rm_REV-rt8109'	27141.27779288</v>
      </c>
      <c r="M1997" s="1">
        <f>_xlfn.XLOOKUP(Table5[[#This Row],[rxn]],Table3[name],Table3[flux],$F$1)</f>
        <v>1.9662578422291002E-3</v>
      </c>
      <c r="N1997" s="1">
        <f>IFERROR(Table5[[#This Row],[min flux]]/Table5[[#This Row],[associated enzload]],"")</f>
        <v>36279.774208824652</v>
      </c>
      <c r="O1997" s="1">
        <f>_xlfn.NUMBERVALUE(IF(Table5[[#This Row],[flux/enzload]]="","",ABS($N$1-Table5[[#This Row],[flux/enzload]])))</f>
        <v>1399916281379.1799</v>
      </c>
      <c r="P1997" s="1">
        <f>Table5[[#This Row],[kapp_old]]+IFERROR(((Table5[[#This Row],[kapp_slack_ub]]-Table5[[#This Row],[kapp_slack_lb]])/Table5[[#This Row],[associated enzload]]),0)</f>
        <v>27141.277792879999</v>
      </c>
      <c r="Q1997" s="1" t="str">
        <f>"'"&amp;Table5[[#This Row],[rxn]]&amp;"'"&amp;CHAR(9)&amp;Table5[[#This Row],[kapp + (slack_ub - slack_lb)/enzload]]</f>
        <v>'RXN-PDAGATpc_rm_REV-rt8109'	27141.27779288</v>
      </c>
      <c r="R1997" s="1">
        <f>_xlfn.XLOOKUP(Table5[[#This Row],[rxn]],Table38[name],Table38[flux],0)</f>
        <v>0</v>
      </c>
      <c r="S1997" s="1">
        <f>_xlfn.XLOOKUP(SUBSTITUTE(Table5[[#This Row],[rxn]],"RXN-","ENZLOAD-"),Table38[name],Table38[flux],0)</f>
        <v>0</v>
      </c>
      <c r="T1997" s="1" t="b">
        <f>AND(Table5[[#This Row],[ENZLOAD flux in kapp-slack.gms]]=0,Table5[[#This Row],[flux in kapp-slack.gms]]&lt;&gt;0,NOT(Table5[[#This Row],[spont or unknown?]]))</f>
        <v>0</v>
      </c>
      <c r="U1997" s="1" t="b">
        <f>OR(_xlfn.TEXTAFTER(Table5[[#This Row],[rxn]],"-",-1)="SPONT",_xlfn.TEXTAFTER(Table5[[#This Row],[rxn]],"-",-1)="UNKNOWN")</f>
        <v>0</v>
      </c>
      <c r="V1997" s="1">
        <f>_xlfn.XLOOKUP(SUBSTITUTE(Table5[[#This Row],[rxn]],"RXN-","ENZLOAD-"),Table4[rxn],Table4[ub],0)</f>
        <v>0.63956272999999997</v>
      </c>
      <c r="W1997" s="1" t="b">
        <f>AND(Table5[[#This Row],[FVA ENZLOAD flux UB]]=0,Table5[[#This Row],[ENZ not made when it should be?]])</f>
        <v>0</v>
      </c>
    </row>
    <row r="1998" spans="1:23" hidden="1">
      <c r="A1998" s="1"/>
      <c r="B1998" s="1" t="str">
        <f>_xlfn.TEXTBEFORE(Table38[[#This Row],[all fluxes from kapp-slack]]," ",,,,"")</f>
        <v/>
      </c>
      <c r="C1998" s="1">
        <f>_xlfn.NUMBERVALUE(IFERROR(_xlfn.TEXTAFTER(Table38[[#This Row],[all fluxes from kapp-slack]]," ",-1,,,""),""))</f>
        <v>0</v>
      </c>
      <c r="F1998" s="1" t="s">
        <v>9127</v>
      </c>
      <c r="G1998" s="1" t="str">
        <f>_xlfn.TEXTBEFORE(Table5[[#This Row],[rxn     kapp_old        kapp_slack_ub   kapp_slack_lb]]," ")</f>
        <v>RXN-ORPT_c_REV-rt2348</v>
      </c>
      <c r="H1998" s="1">
        <f>_xlfn.NUMBERVALUE(_xlfn.TEXTBEFORE(TRIM(_xlfn.TEXTAFTER(_xlfn.TEXTBEFORE(Table5[[#This Row],[rxn     kapp_old        kapp_slack_ub   kapp_slack_lb]],Table5[[#This Row],[kapp_slack_lb]],-1),Table5[[#This Row],[rxn]]))," "))</f>
        <v>13917.0452342352</v>
      </c>
      <c r="I199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998" s="1">
        <f>_xlfn.NUMBERVALUE(_xlfn.TEXTAFTER(Table5[[#This Row],[rxn     kapp_old        kapp_slack_ub   kapp_slack_lb]]," ",-1))</f>
        <v>0</v>
      </c>
      <c r="K1998" s="1">
        <f>_xlfn.XLOOKUP(SUBSTITUTE(Table5[[#This Row],[rxn]],"RXN-","ENZLOAD-"),ENZLOAD[name],ENZLOAD[flux],0)</f>
        <v>1.3014491732399999E-6</v>
      </c>
      <c r="L1998" s="1" t="str">
        <f>"'"&amp;Table5[[#This Row],[rxn]]&amp;"'"&amp;CHAR(9)&amp;IF(AND(Table5[[#This Row],[kapp_slack_ub]]&lt;&gt;0,Table5[[#This Row],[kapp_old]]&lt;$F$1),$F$1,Table5[[#This Row],[kapp_old]])</f>
        <v>'RXN-ORPT_c_REV-rt2348'	13917.0452342352</v>
      </c>
      <c r="M1998" s="1">
        <f>_xlfn.XLOOKUP(Table5[[#This Row],[rxn]],Table3[name],Table3[flux],$F$1)</f>
        <v>4.7664018457997601E-2</v>
      </c>
      <c r="N1998" s="1">
        <f>IFERROR(Table5[[#This Row],[min flux]]/Table5[[#This Row],[associated enzload]],"")</f>
        <v>36623.80324798738</v>
      </c>
      <c r="O1998" s="1">
        <f>_xlfn.NUMBERVALUE(IF(Table5[[#This Row],[flux/enzload]]="","",ABS($N$1-Table5[[#This Row],[flux/enzload]])))</f>
        <v>1399916281035.1499</v>
      </c>
      <c r="P1998" s="1">
        <f>Table5[[#This Row],[kapp_old]]+IFERROR(((Table5[[#This Row],[kapp_slack_ub]]-Table5[[#This Row],[kapp_slack_lb]])/Table5[[#This Row],[associated enzload]]),0)</f>
        <v>13917.0452342352</v>
      </c>
      <c r="Q1998" s="1" t="str">
        <f>"'"&amp;Table5[[#This Row],[rxn]]&amp;"'"&amp;CHAR(9)&amp;Table5[[#This Row],[kapp + (slack_ub - slack_lb)/enzload]]</f>
        <v>'RXN-ORPT_c_REV-rt2348'	13917.0452342352</v>
      </c>
      <c r="R1998" s="1">
        <f>_xlfn.XLOOKUP(Table5[[#This Row],[rxn]],Table38[name],Table38[flux],0)</f>
        <v>4.6466306881609E-2</v>
      </c>
      <c r="S1998" s="1">
        <f>_xlfn.XLOOKUP(SUBSTITUTE(Table5[[#This Row],[rxn]],"RXN-","ENZLOAD-"),Table38[name],Table38[flux],0)</f>
        <v>1.290704738E-6</v>
      </c>
      <c r="T1998" s="1" t="b">
        <f>AND(Table5[[#This Row],[ENZLOAD flux in kapp-slack.gms]]=0,Table5[[#This Row],[flux in kapp-slack.gms]]&lt;&gt;0,NOT(Table5[[#This Row],[spont or unknown?]]))</f>
        <v>0</v>
      </c>
      <c r="U1998" s="1" t="b">
        <f>OR(_xlfn.TEXTAFTER(Table5[[#This Row],[rxn]],"-",-1)="SPONT",_xlfn.TEXTAFTER(Table5[[#This Row],[rxn]],"-",-1)="UNKNOWN")</f>
        <v>0</v>
      </c>
      <c r="V1998" s="1">
        <f>_xlfn.XLOOKUP(SUBSTITUTE(Table5[[#This Row],[rxn]],"RXN-","ENZLOAD-"),Table4[rxn],Table4[ub],0)</f>
        <v>0.88041966000000005</v>
      </c>
      <c r="W1998" s="1" t="b">
        <f>AND(Table5[[#This Row],[FVA ENZLOAD flux UB]]=0,Table5[[#This Row],[ENZ not made when it should be?]])</f>
        <v>0</v>
      </c>
    </row>
    <row r="1999" spans="1:23" hidden="1">
      <c r="A1999" s="1"/>
      <c r="B1999" s="1" t="str">
        <f>_xlfn.TEXTBEFORE(Table38[[#This Row],[all fluxes from kapp-slack]]," ",,,,"")</f>
        <v/>
      </c>
      <c r="C1999" s="1">
        <f>_xlfn.NUMBERVALUE(IFERROR(_xlfn.TEXTAFTER(Table38[[#This Row],[all fluxes from kapp-slack]]," ",-1,,,""),""))</f>
        <v>0</v>
      </c>
      <c r="F1999" s="1" t="s">
        <v>9625</v>
      </c>
      <c r="G1999" s="1" t="str">
        <f>_xlfn.TEXTBEFORE(Table5[[#This Row],[rxn     kapp_old        kapp_slack_ub   kapp_slack_lb]]," ")</f>
        <v>RXN-SAM24MT_c_FWD-rt4692</v>
      </c>
      <c r="H1999" s="1">
        <f>_xlfn.NUMBERVALUE(_xlfn.TEXTBEFORE(TRIM(_xlfn.TEXTAFTER(_xlfn.TEXTBEFORE(Table5[[#This Row],[rxn     kapp_old        kapp_slack_ub   kapp_slack_lb]],Table5[[#This Row],[kapp_slack_lb]],-1),Table5[[#This Row],[rxn]]))," "))</f>
        <v>13973.486726631299</v>
      </c>
      <c r="I199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1999" s="1">
        <f>_xlfn.NUMBERVALUE(_xlfn.TEXTAFTER(Table5[[#This Row],[rxn     kapp_old        kapp_slack_ub   kapp_slack_lb]]," ",-1))</f>
        <v>0</v>
      </c>
      <c r="K1999" s="1">
        <f>_xlfn.XLOOKUP(SUBSTITUTE(Table5[[#This Row],[rxn]],"RXN-","ENZLOAD-"),ENZLOAD[name],ENZLOAD[flux],0)</f>
        <v>1.05798039858E-6</v>
      </c>
      <c r="L1999" s="1" t="str">
        <f>"'"&amp;Table5[[#This Row],[rxn]]&amp;"'"&amp;CHAR(9)&amp;IF(AND(Table5[[#This Row],[kapp_slack_ub]]&lt;&gt;0,Table5[[#This Row],[kapp_old]]&lt;$F$1),$F$1,Table5[[#This Row],[kapp_old]])</f>
        <v>'RXN-SAM24MT_c_FWD-rt4692'	13973.4867266313</v>
      </c>
      <c r="M1999" s="1">
        <f>_xlfn.XLOOKUP(Table5[[#This Row],[rxn]],Table3[name],Table3[flux],$F$1)</f>
        <v>3.89044080436678E-2</v>
      </c>
      <c r="N1999" s="1">
        <f>IFERROR(Table5[[#This Row],[min flux]]/Table5[[#This Row],[associated enzload]],"")</f>
        <v>36772.333491135105</v>
      </c>
      <c r="O1999" s="1">
        <f>_xlfn.NUMBERVALUE(IF(Table5[[#This Row],[flux/enzload]]="","",ABS($N$1-Table5[[#This Row],[flux/enzload]])))</f>
        <v>1399916280886.6201</v>
      </c>
      <c r="P1999" s="1">
        <f>Table5[[#This Row],[kapp_old]]+IFERROR(((Table5[[#This Row],[kapp_slack_ub]]-Table5[[#This Row],[kapp_slack_lb]])/Table5[[#This Row],[associated enzload]]),0)</f>
        <v>13973.486726631299</v>
      </c>
      <c r="Q1999" s="1" t="str">
        <f>"'"&amp;Table5[[#This Row],[rxn]]&amp;"'"&amp;CHAR(9)&amp;Table5[[#This Row],[kapp + (slack_ub - slack_lb)/enzload]]</f>
        <v>'RXN-SAM24MT_c_FWD-rt4692'	13973.4867266313</v>
      </c>
      <c r="R1999" s="1">
        <f>_xlfn.XLOOKUP(Table5[[#This Row],[rxn]],Table38[name],Table38[flux],0)</f>
        <v>3.9577740966882997E-2</v>
      </c>
      <c r="S1999" s="1">
        <f>_xlfn.XLOOKUP(SUBSTITUTE(Table5[[#This Row],[rxn]],"RXN-","ENZLOAD-"),Table38[name],Table38[flux],0)</f>
        <v>1.0949190240000001E-6</v>
      </c>
      <c r="T1999" s="1" t="b">
        <f>AND(Table5[[#This Row],[ENZLOAD flux in kapp-slack.gms]]=0,Table5[[#This Row],[flux in kapp-slack.gms]]&lt;&gt;0,NOT(Table5[[#This Row],[spont or unknown?]]))</f>
        <v>0</v>
      </c>
      <c r="U1999" s="1" t="b">
        <f>OR(_xlfn.TEXTAFTER(Table5[[#This Row],[rxn]],"-",-1)="SPONT",_xlfn.TEXTAFTER(Table5[[#This Row],[rxn]],"-",-1)="UNKNOWN")</f>
        <v>0</v>
      </c>
      <c r="V1999" s="1">
        <f>_xlfn.XLOOKUP(SUBSTITUTE(Table5[[#This Row],[rxn]],"RXN-","ENZLOAD-"),Table4[rxn],Table4[ub],0)</f>
        <v>1.0708198099999999</v>
      </c>
      <c r="W1999" s="1" t="b">
        <f>AND(Table5[[#This Row],[FVA ENZLOAD flux UB]]=0,Table5[[#This Row],[ENZ not made when it should be?]])</f>
        <v>0</v>
      </c>
    </row>
    <row r="2000" spans="1:23" hidden="1">
      <c r="A2000" s="1"/>
      <c r="B2000" s="1" t="str">
        <f>_xlfn.TEXTBEFORE(Table38[[#This Row],[all fluxes from kapp-slack]]," ",,,,"")</f>
        <v/>
      </c>
      <c r="C2000" s="1">
        <f>_xlfn.NUMBERVALUE(IFERROR(_xlfn.TEXTAFTER(Table38[[#This Row],[all fluxes from kapp-slack]]," ",-1,,,""),""))</f>
        <v>0</v>
      </c>
      <c r="F2000" s="1" t="s">
        <v>9468</v>
      </c>
      <c r="G2000" s="1" t="str">
        <f>_xlfn.TEXTBEFORE(Table5[[#This Row],[rxn     kapp_old        kapp_slack_ub   kapp_slack_lb]]," ")</f>
        <v>RXN-PRENT17_l_FWD-rt4281</v>
      </c>
      <c r="H2000" s="1">
        <f>_xlfn.NUMBERVALUE(_xlfn.TEXTBEFORE(TRIM(_xlfn.TEXTAFTER(_xlfn.TEXTBEFORE(Table5[[#This Row],[rxn     kapp_old        kapp_slack_ub   kapp_slack_lb]],Table5[[#This Row],[kapp_slack_lb]],-1),Table5[[#This Row],[rxn]]))," "))</f>
        <v>385142.12510889198</v>
      </c>
      <c r="I200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000" s="1">
        <f>_xlfn.NUMBERVALUE(_xlfn.TEXTAFTER(Table5[[#This Row],[rxn     kapp_old        kapp_slack_ub   kapp_slack_lb]]," ",-1))</f>
        <v>0</v>
      </c>
      <c r="K2000" s="1">
        <f>_xlfn.XLOOKUP(SUBSTITUTE(Table5[[#This Row],[rxn]],"RXN-","ENZLOAD-"),ENZLOAD[name],ENZLOAD[flux],0)</f>
        <v>8.7024958559999997E-8</v>
      </c>
      <c r="L2000" s="1" t="str">
        <f>"'"&amp;Table5[[#This Row],[rxn]]&amp;"'"&amp;CHAR(9)&amp;IF(AND(Table5[[#This Row],[kapp_slack_ub]]&lt;&gt;0,Table5[[#This Row],[kapp_old]]&lt;$F$1),$F$1,Table5[[#This Row],[kapp_old]])</f>
        <v>'RXN-PRENT17_l_FWD-rt4281'	385142.125108892</v>
      </c>
      <c r="M2000" s="1">
        <f>_xlfn.XLOOKUP(Table5[[#This Row],[rxn]],Table3[name],Table3[flux],$F$1)</f>
        <v>3.26676193735981E-3</v>
      </c>
      <c r="N2000" s="1">
        <f>IFERROR(Table5[[#This Row],[min flux]]/Table5[[#This Row],[associated enzload]],"")</f>
        <v>37538.218821529423</v>
      </c>
      <c r="O2000" s="1">
        <f>_xlfn.NUMBERVALUE(IF(Table5[[#This Row],[flux/enzload]]="","",ABS($N$1-Table5[[#This Row],[flux/enzload]])))</f>
        <v>1399916280120.73</v>
      </c>
      <c r="P2000" s="1">
        <f>Table5[[#This Row],[kapp_old]]+IFERROR(((Table5[[#This Row],[kapp_slack_ub]]-Table5[[#This Row],[kapp_slack_lb]])/Table5[[#This Row],[associated enzload]]),0)</f>
        <v>385142.12510889198</v>
      </c>
      <c r="Q2000" s="1" t="str">
        <f>"'"&amp;Table5[[#This Row],[rxn]]&amp;"'"&amp;CHAR(9)&amp;Table5[[#This Row],[kapp + (slack_ub - slack_lb)/enzload]]</f>
        <v>'RXN-PRENT17_l_FWD-rt4281'	385142.125108892</v>
      </c>
      <c r="R2000" s="1">
        <f>_xlfn.XLOOKUP(Table5[[#This Row],[rxn]],Table38[name],Table38[flux],0)</f>
        <v>3.3233009897540001E-3</v>
      </c>
      <c r="S2000" s="1">
        <f>_xlfn.XLOOKUP(SUBSTITUTE(Table5[[#This Row],[rxn]],"RXN-","ENZLOAD-"),Table38[name],Table38[flux],0)</f>
        <v>3.3356799999999998E-9</v>
      </c>
      <c r="T2000" s="1" t="b">
        <f>AND(Table5[[#This Row],[ENZLOAD flux in kapp-slack.gms]]=0,Table5[[#This Row],[flux in kapp-slack.gms]]&lt;&gt;0,NOT(Table5[[#This Row],[spont or unknown?]]))</f>
        <v>0</v>
      </c>
      <c r="U2000" s="1" t="b">
        <f>OR(_xlfn.TEXTAFTER(Table5[[#This Row],[rxn]],"-",-1)="SPONT",_xlfn.TEXTAFTER(Table5[[#This Row],[rxn]],"-",-1)="UNKNOWN")</f>
        <v>0</v>
      </c>
      <c r="V2000" s="1">
        <f>_xlfn.XLOOKUP(SUBSTITUTE(Table5[[#This Row],[rxn]],"RXN-","ENZLOAD-"),Table4[rxn],Table4[ub],0)</f>
        <v>1.27938989</v>
      </c>
      <c r="W2000" s="1" t="b">
        <f>AND(Table5[[#This Row],[FVA ENZLOAD flux UB]]=0,Table5[[#This Row],[ENZ not made when it should be?]])</f>
        <v>0</v>
      </c>
    </row>
    <row r="2001" spans="1:23" hidden="1">
      <c r="A2001" s="1"/>
      <c r="B2001" s="1" t="str">
        <f>_xlfn.TEXTBEFORE(Table38[[#This Row],[all fluxes from kapp-slack]]," ",,,,"")</f>
        <v/>
      </c>
      <c r="C2001" s="1">
        <f>_xlfn.NUMBERVALUE(IFERROR(_xlfn.TEXTAFTER(Table38[[#This Row],[all fluxes from kapp-slack]]," ",-1,,,""),""))</f>
        <v>0</v>
      </c>
      <c r="F2001" s="1" t="s">
        <v>6806</v>
      </c>
      <c r="G2001" s="1" t="str">
        <f>_xlfn.TEXTBEFORE(Table5[[#This Row],[rxn     kapp_old        kapp_slack_ub   kapp_slack_lb]]," ")</f>
        <v>RXN-ACOADS181_rm_FWD-rt0477</v>
      </c>
      <c r="H2001" s="1">
        <f>_xlfn.NUMBERVALUE(_xlfn.TEXTBEFORE(TRIM(_xlfn.TEXTAFTER(_xlfn.TEXTBEFORE(Table5[[#This Row],[rxn     kapp_old        kapp_slack_ub   kapp_slack_lb]],Table5[[#This Row],[kapp_slack_lb]],-1),Table5[[#This Row],[rxn]]))," "))</f>
        <v>17286.384350099099</v>
      </c>
      <c r="I200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001" s="1">
        <f>_xlfn.NUMBERVALUE(_xlfn.TEXTAFTER(Table5[[#This Row],[rxn     kapp_old        kapp_slack_ub   kapp_slack_lb]]," ",-1))</f>
        <v>0</v>
      </c>
      <c r="K2001" s="1">
        <f>_xlfn.XLOOKUP(SUBSTITUTE(Table5[[#This Row],[rxn]],"RXN-","ENZLOAD-"),ENZLOAD[name],ENZLOAD[flux],0)</f>
        <v>1.0278127816099999E-6</v>
      </c>
      <c r="L2001" s="1" t="str">
        <f>"'"&amp;Table5[[#This Row],[rxn]]&amp;"'"&amp;CHAR(9)&amp;IF(AND(Table5[[#This Row],[kapp_slack_ub]]&lt;&gt;0,Table5[[#This Row],[kapp_old]]&lt;$F$1),$F$1,Table5[[#This Row],[kapp_old]])</f>
        <v>'RXN-ACOADS181_rm_FWD-rt0477'	17286.3843500991</v>
      </c>
      <c r="M2001" s="1">
        <f>_xlfn.XLOOKUP(Table5[[#This Row],[rxn]],Table3[name],Table3[flux],$F$1)</f>
        <v>3.9032840775398502E-2</v>
      </c>
      <c r="N2001" s="1">
        <f>IFERROR(Table5[[#This Row],[min flux]]/Table5[[#This Row],[associated enzload]],"")</f>
        <v>37976.605733834302</v>
      </c>
      <c r="O2001" s="1">
        <f>_xlfn.NUMBERVALUE(IF(Table5[[#This Row],[flux/enzload]]="","",ABS($N$1-Table5[[#This Row],[flux/enzload]])))</f>
        <v>1399916279682.3501</v>
      </c>
      <c r="P2001" s="1">
        <f>Table5[[#This Row],[kapp_old]]+IFERROR(((Table5[[#This Row],[kapp_slack_ub]]-Table5[[#This Row],[kapp_slack_lb]])/Table5[[#This Row],[associated enzload]]),0)</f>
        <v>17286.384350099099</v>
      </c>
      <c r="Q2001" s="1" t="str">
        <f>"'"&amp;Table5[[#This Row],[rxn]]&amp;"'"&amp;CHAR(9)&amp;Table5[[#This Row],[kapp + (slack_ub - slack_lb)/enzload]]</f>
        <v>'RXN-ACOADS181_rm_FWD-rt0477'	17286.3843500991</v>
      </c>
      <c r="R2001" s="1">
        <f>_xlfn.XLOOKUP(Table5[[#This Row],[rxn]],Table38[name],Table38[flux],0)</f>
        <v>3.9708396531218999E-2</v>
      </c>
      <c r="S2001" s="1">
        <f>_xlfn.XLOOKUP(SUBSTITUTE(Table5[[#This Row],[rxn]],"RXN-","ENZLOAD-"),Table38[name],Table38[flux],0)</f>
        <v>8.8800205699999995E-7</v>
      </c>
      <c r="T2001" s="1" t="b">
        <f>AND(Table5[[#This Row],[ENZLOAD flux in kapp-slack.gms]]=0,Table5[[#This Row],[flux in kapp-slack.gms]]&lt;&gt;0,NOT(Table5[[#This Row],[spont or unknown?]]))</f>
        <v>0</v>
      </c>
      <c r="U2001" s="1" t="b">
        <f>OR(_xlfn.TEXTAFTER(Table5[[#This Row],[rxn]],"-",-1)="SPONT",_xlfn.TEXTAFTER(Table5[[#This Row],[rxn]],"-",-1)="UNKNOWN")</f>
        <v>0</v>
      </c>
      <c r="V2001" s="1">
        <f>_xlfn.XLOOKUP(SUBSTITUTE(Table5[[#This Row],[rxn]],"RXN-","ENZLOAD-"),Table4[rxn],Table4[ub],0)</f>
        <v>0.84523243999999997</v>
      </c>
      <c r="W2001" s="1" t="b">
        <f>AND(Table5[[#This Row],[FVA ENZLOAD flux UB]]=0,Table5[[#This Row],[ENZ not made when it should be?]])</f>
        <v>0</v>
      </c>
    </row>
    <row r="2002" spans="1:23" hidden="1">
      <c r="A2002" s="1"/>
      <c r="B2002" s="1" t="str">
        <f>_xlfn.TEXTBEFORE(Table38[[#This Row],[all fluxes from kapp-slack]]," ",,,,"")</f>
        <v/>
      </c>
      <c r="C2002" s="1">
        <f>_xlfn.NUMBERVALUE(IFERROR(_xlfn.TEXTAFTER(Table38[[#This Row],[all fluxes from kapp-slack]]," ",-1,,,""),""))</f>
        <v>0</v>
      </c>
      <c r="F2002" s="1" t="s">
        <v>8630</v>
      </c>
      <c r="G2002" s="1" t="str">
        <f>_xlfn.TEXTBEFORE(Table5[[#This Row],[rxn     kapp_old        kapp_slack_ub   kapp_slack_lb]]," ")</f>
        <v>RXN-IPCS_g_FWD-rt4559</v>
      </c>
      <c r="H2002" s="1">
        <f>_xlfn.NUMBERVALUE(_xlfn.TEXTBEFORE(TRIM(_xlfn.TEXTAFTER(_xlfn.TEXTBEFORE(Table5[[#This Row],[rxn     kapp_old        kapp_slack_ub   kapp_slack_lb]],Table5[[#This Row],[kapp_slack_lb]],-1),Table5[[#This Row],[rxn]]))," "))</f>
        <v>14527.286914001899</v>
      </c>
      <c r="I200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002" s="1">
        <f>_xlfn.NUMBERVALUE(_xlfn.TEXTAFTER(Table5[[#This Row],[rxn     kapp_old        kapp_slack_ub   kapp_slack_lb]]," ",-1))</f>
        <v>0</v>
      </c>
      <c r="K2002" s="1">
        <f>_xlfn.XLOOKUP(SUBSTITUTE(Table5[[#This Row],[rxn]],"RXN-","ENZLOAD-"),ENZLOAD[name],ENZLOAD[flux],0)</f>
        <v>8.0175557279999999E-8</v>
      </c>
      <c r="L2002" s="1" t="str">
        <f>"'"&amp;Table5[[#This Row],[rxn]]&amp;"'"&amp;CHAR(9)&amp;IF(AND(Table5[[#This Row],[kapp_slack_ub]]&lt;&gt;0,Table5[[#This Row],[kapp_old]]&lt;$F$1),$F$1,Table5[[#This Row],[kapp_old]])</f>
        <v>'RXN-IPCS_g_FWD-rt4559'	14527.2869140019</v>
      </c>
      <c r="M2002" s="1">
        <f>_xlfn.XLOOKUP(Table5[[#This Row],[rxn]],Table3[name],Table3[flux],$F$1)</f>
        <v>3.06508769499093E-3</v>
      </c>
      <c r="N2002" s="1">
        <f>IFERROR(Table5[[#This Row],[min flux]]/Table5[[#This Row],[associated enzload]],"")</f>
        <v>38229.702405268145</v>
      </c>
      <c r="O2002" s="1">
        <f>_xlfn.NUMBERVALUE(IF(Table5[[#This Row],[flux/enzload]]="","",ABS($N$1-Table5[[#This Row],[flux/enzload]])))</f>
        <v>1399916279429.25</v>
      </c>
      <c r="P2002" s="1">
        <f>Table5[[#This Row],[kapp_old]]+IFERROR(((Table5[[#This Row],[kapp_slack_ub]]-Table5[[#This Row],[kapp_slack_lb]])/Table5[[#This Row],[associated enzload]]),0)</f>
        <v>14527.286914001899</v>
      </c>
      <c r="Q2002" s="1" t="str">
        <f>"'"&amp;Table5[[#This Row],[rxn]]&amp;"'"&amp;CHAR(9)&amp;Table5[[#This Row],[kapp + (slack_ub - slack_lb)/enzload]]</f>
        <v>'RXN-IPCS_g_FWD-rt4559'	14527.2869140019</v>
      </c>
      <c r="R2002" s="1">
        <f>_xlfn.XLOOKUP(Table5[[#This Row],[rxn]],Table38[name],Table38[flux],0)</f>
        <v>3.118136296971E-3</v>
      </c>
      <c r="S2002" s="1">
        <f>_xlfn.XLOOKUP(SUBSTITUTE(Table5[[#This Row],[rxn]],"RXN-","ENZLOAD-"),Table38[name],Table38[flux],0)</f>
        <v>8.2974829000000002E-8</v>
      </c>
      <c r="T2002" s="1" t="b">
        <f>AND(Table5[[#This Row],[ENZLOAD flux in kapp-slack.gms]]=0,Table5[[#This Row],[flux in kapp-slack.gms]]&lt;&gt;0,NOT(Table5[[#This Row],[spont or unknown?]]))</f>
        <v>0</v>
      </c>
      <c r="U2002" s="1" t="b">
        <f>OR(_xlfn.TEXTAFTER(Table5[[#This Row],[rxn]],"-",-1)="SPONT",_xlfn.TEXTAFTER(Table5[[#This Row],[rxn]],"-",-1)="UNKNOWN")</f>
        <v>0</v>
      </c>
      <c r="V2002" s="1">
        <f>_xlfn.XLOOKUP(SUBSTITUTE(Table5[[#This Row],[rxn]],"RXN-","ENZLOAD-"),Table4[rxn],Table4[ub],0)</f>
        <v>0.91733142999999995</v>
      </c>
      <c r="W2002" s="1" t="b">
        <f>AND(Table5[[#This Row],[FVA ENZLOAD flux UB]]=0,Table5[[#This Row],[ENZ not made when it should be?]])</f>
        <v>0</v>
      </c>
    </row>
    <row r="2003" spans="1:23" hidden="1">
      <c r="A2003" s="1"/>
      <c r="B2003" s="1" t="str">
        <f>_xlfn.TEXTBEFORE(Table38[[#This Row],[all fluxes from kapp-slack]]," ",,,,"")</f>
        <v/>
      </c>
      <c r="C2003" s="1">
        <f>_xlfn.NUMBERVALUE(IFERROR(_xlfn.TEXTAFTER(Table38[[#This Row],[all fluxes from kapp-slack]]," ",-1,,,""),""))</f>
        <v>0</v>
      </c>
      <c r="F2003" s="1" t="s">
        <v>8202</v>
      </c>
      <c r="G2003" s="1" t="str">
        <f>_xlfn.TEXTBEFORE(Table5[[#This Row],[rxn     kapp_old        kapp_slack_ub   kapp_slack_lb]]," ")</f>
        <v>RXN-GLUPRT_c_FWD-rt6932</v>
      </c>
      <c r="H2003" s="1">
        <f>_xlfn.NUMBERVALUE(_xlfn.TEXTBEFORE(TRIM(_xlfn.TEXTAFTER(_xlfn.TEXTBEFORE(Table5[[#This Row],[rxn     kapp_old        kapp_slack_ub   kapp_slack_lb]],Table5[[#This Row],[kapp_slack_lb]],-1),Table5[[#This Row],[rxn]]))," "))</f>
        <v>23946.959564359899</v>
      </c>
      <c r="I200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003" s="1">
        <f>_xlfn.NUMBERVALUE(_xlfn.TEXTAFTER(Table5[[#This Row],[rxn     kapp_old        kapp_slack_ub   kapp_slack_lb]]," ",-1))</f>
        <v>0</v>
      </c>
      <c r="K2003" s="1">
        <f>_xlfn.XLOOKUP(SUBSTITUTE(Table5[[#This Row],[rxn]],"RXN-","ENZLOAD-"),ENZLOAD[name],ENZLOAD[flux],0)</f>
        <v>1.1549118762099901E-6</v>
      </c>
      <c r="L2003" s="1" t="str">
        <f>"'"&amp;Table5[[#This Row],[rxn]]&amp;"'"&amp;CHAR(9)&amp;IF(AND(Table5[[#This Row],[kapp_slack_ub]]&lt;&gt;0,Table5[[#This Row],[kapp_old]]&lt;$F$1),$F$1,Table5[[#This Row],[kapp_old]])</f>
        <v>'RXN-GLUPRT_c_FWD-rt6932'	23946.9595643599</v>
      </c>
      <c r="M2003" s="1">
        <f>_xlfn.XLOOKUP(Table5[[#This Row],[rxn]],Table3[name],Table3[flux],$F$1)</f>
        <v>4.5926540715751002E-2</v>
      </c>
      <c r="N2003" s="1">
        <f>IFERROR(Table5[[#This Row],[min flux]]/Table5[[#This Row],[associated enzload]],"")</f>
        <v>39766.272788245602</v>
      </c>
      <c r="O2003" s="1">
        <f>_xlfn.NUMBERVALUE(IF(Table5[[#This Row],[flux/enzload]]="","",ABS($N$1-Table5[[#This Row],[flux/enzload]])))</f>
        <v>1399916277892.6799</v>
      </c>
      <c r="P2003" s="1">
        <f>Table5[[#This Row],[kapp_old]]+IFERROR(((Table5[[#This Row],[kapp_slack_ub]]-Table5[[#This Row],[kapp_slack_lb]])/Table5[[#This Row],[associated enzload]]),0)</f>
        <v>23946.959564359899</v>
      </c>
      <c r="Q2003" s="1" t="str">
        <f>"'"&amp;Table5[[#This Row],[rxn]]&amp;"'"&amp;CHAR(9)&amp;Table5[[#This Row],[kapp + (slack_ub - slack_lb)/enzload]]</f>
        <v>'RXN-GLUPRT_c_FWD-rt6932'	23946.9595643599</v>
      </c>
      <c r="R2003" s="1">
        <f>_xlfn.XLOOKUP(Table5[[#This Row],[rxn]],Table38[name],Table38[flux],0)</f>
        <v>4.8626260099952003E-2</v>
      </c>
      <c r="S2003" s="1">
        <f>_xlfn.XLOOKUP(SUBSTITUTE(Table5[[#This Row],[rxn]],"RXN-","ENZLOAD-"),Table38[name],Table38[flux],0)</f>
        <v>7.8497581200000003E-7</v>
      </c>
      <c r="T2003" s="1" t="b">
        <f>AND(Table5[[#This Row],[ENZLOAD flux in kapp-slack.gms]]=0,Table5[[#This Row],[flux in kapp-slack.gms]]&lt;&gt;0,NOT(Table5[[#This Row],[spont or unknown?]]))</f>
        <v>0</v>
      </c>
      <c r="U2003" s="1" t="b">
        <f>OR(_xlfn.TEXTAFTER(Table5[[#This Row],[rxn]],"-",-1)="SPONT",_xlfn.TEXTAFTER(Table5[[#This Row],[rxn]],"-",-1)="UNKNOWN")</f>
        <v>0</v>
      </c>
      <c r="V2003" s="1">
        <f>_xlfn.XLOOKUP(SUBSTITUTE(Table5[[#This Row],[rxn]],"RXN-","ENZLOAD-"),Table4[rxn],Table4[ub],0)</f>
        <v>0.70027921999999998</v>
      </c>
      <c r="W2003" s="1" t="b">
        <f>AND(Table5[[#This Row],[FVA ENZLOAD flux UB]]=0,Table5[[#This Row],[ENZ not made when it should be?]])</f>
        <v>0</v>
      </c>
    </row>
    <row r="2004" spans="1:23">
      <c r="A2004" s="1"/>
      <c r="B2004" s="1" t="str">
        <f>_xlfn.TEXTBEFORE(Table38[[#This Row],[all fluxes from kapp-slack]]," ",,,,"")</f>
        <v/>
      </c>
      <c r="C2004" s="1">
        <f>_xlfn.NUMBERVALUE(IFERROR(_xlfn.TEXTAFTER(Table38[[#This Row],[all fluxes from kapp-slack]]," ",-1,,,""),""))</f>
        <v>0</v>
      </c>
      <c r="F2004" s="1" t="s">
        <v>9231</v>
      </c>
      <c r="G2004" s="1" t="str">
        <f>_xlfn.TEXTBEFORE(Table5[[#This Row],[rxn     kapp_old        kapp_slack_ub   kapp_slack_lb]]," ")</f>
        <v>RXN-PEMT_rm_FWD-rt2279</v>
      </c>
      <c r="H2004" s="1">
        <f>_xlfn.NUMBERVALUE(_xlfn.TEXTBEFORE(TRIM(_xlfn.TEXTAFTER(_xlfn.TEXTBEFORE(Table5[[#This Row],[rxn     kapp_old        kapp_slack_ub   kapp_slack_lb]],Table5[[#This Row],[kapp_slack_lb]],-1),Table5[[#This Row],[rxn]]))," "))</f>
        <v>3313.5544583862602</v>
      </c>
      <c r="I200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6.1404462470366603</v>
      </c>
      <c r="J2004" s="1">
        <f>_xlfn.NUMBERVALUE(_xlfn.TEXTAFTER(Table5[[#This Row],[rxn     kapp_old        kapp_slack_ub   kapp_slack_lb]]," ",-1))</f>
        <v>0</v>
      </c>
      <c r="K2004" s="1">
        <f>_xlfn.XLOOKUP(SUBSTITUTE(Table5[[#This Row],[rxn]],"RXN-","ENZLOAD-"),ENZLOAD[name],ENZLOAD[flux],0)</f>
        <v>3.9213474505E-7</v>
      </c>
      <c r="L2004" s="1" t="str">
        <f>"'"&amp;Table5[[#This Row],[rxn]]&amp;"'"&amp;CHAR(9)&amp;IF(AND(Table5[[#This Row],[kapp_slack_ub]]&lt;&gt;0,Table5[[#This Row],[kapp_old]]&lt;$F$1),$F$1,Table5[[#This Row],[kapp_old]])</f>
        <v>'RXN-PEMT_rm_FWD-rt2279'	27141.27779288</v>
      </c>
      <c r="M2004" s="1">
        <f>_xlfn.XLOOKUP(Table5[[#This Row],[rxn]],Table3[name],Table3[flux],$F$1)</f>
        <v>1.5613920258555699E-2</v>
      </c>
      <c r="N2004" s="1">
        <f>IFERROR(Table5[[#This Row],[min flux]]/Table5[[#This Row],[associated enzload]],"")</f>
        <v>39817.742384865211</v>
      </c>
      <c r="O2004" s="1">
        <f>_xlfn.NUMBERVALUE(IF(Table5[[#This Row],[flux/enzload]]="","",ABS($N$1-Table5[[#This Row],[flux/enzload]])))</f>
        <v>1399916277841.21</v>
      </c>
      <c r="P2004" s="1">
        <f>Table5[[#This Row],[kapp_old]]+IFERROR(((Table5[[#This Row],[kapp_slack_ub]]-Table5[[#This Row],[kapp_slack_lb]])/Table5[[#This Row],[associated enzload]]),0)</f>
        <v>15662334.655110177</v>
      </c>
      <c r="Q2004" s="1" t="str">
        <f>"'"&amp;Table5[[#This Row],[rxn]]&amp;"'"&amp;CHAR(9)&amp;Table5[[#This Row],[kapp + (slack_ub - slack_lb)/enzload]]</f>
        <v>'RXN-PEMT_rm_FWD-rt2279'	15662334.6551102</v>
      </c>
      <c r="R2004" s="1">
        <f>_xlfn.XLOOKUP(Table5[[#This Row],[rxn]],Table38[name],Table38[flux],0)</f>
        <v>1.5884156128967999E-2</v>
      </c>
      <c r="S2004" s="1">
        <f>_xlfn.XLOOKUP(SUBSTITUTE(Table5[[#This Row],[rxn]],"RXN-","ENZLOAD-"),Table38[name],Table38[flux],0)</f>
        <v>0</v>
      </c>
      <c r="T2004" s="1" t="b">
        <f>AND(Table5[[#This Row],[ENZLOAD flux in kapp-slack.gms]]=0,Table5[[#This Row],[flux in kapp-slack.gms]]&lt;&gt;0,NOT(Table5[[#This Row],[spont or unknown?]]))</f>
        <v>1</v>
      </c>
      <c r="U2004" s="1" t="b">
        <f>OR(_xlfn.TEXTAFTER(Table5[[#This Row],[rxn]],"-",-1)="SPONT",_xlfn.TEXTAFTER(Table5[[#This Row],[rxn]],"-",-1)="UNKNOWN")</f>
        <v>0</v>
      </c>
      <c r="V2004" s="1">
        <f>_xlfn.XLOOKUP(SUBSTITUTE(Table5[[#This Row],[rxn]],"RXN-","ENZLOAD-"),Table4[rxn],Table4[ub],0)</f>
        <v>0.37524486000000001</v>
      </c>
      <c r="W2004" s="1" t="b">
        <f>AND(Table5[[#This Row],[FVA ENZLOAD flux UB]]=0,Table5[[#This Row],[ENZ not made when it should be?]])</f>
        <v>0</v>
      </c>
    </row>
    <row r="2005" spans="1:23" hidden="1">
      <c r="A2005" s="1"/>
      <c r="B2005" s="1" t="str">
        <f>_xlfn.TEXTBEFORE(Table38[[#This Row],[all fluxes from kapp-slack]]," ",,,,"")</f>
        <v/>
      </c>
      <c r="C2005" s="1">
        <f>_xlfn.NUMBERVALUE(IFERROR(_xlfn.TEXTAFTER(Table38[[#This Row],[all fluxes from kapp-slack]]," ",-1,,,""),""))</f>
        <v>0</v>
      </c>
      <c r="F2005" s="1" t="s">
        <v>6750</v>
      </c>
      <c r="G2005" s="1" t="str">
        <f>_xlfn.TEXTBEFORE(Table5[[#This Row],[rxn     kapp_old        kapp_slack_ub   kapp_slack_lb]]," ")</f>
        <v>RXN-ACGAMPM_c_FWD-rt4597</v>
      </c>
      <c r="H2005" s="1">
        <f>_xlfn.NUMBERVALUE(_xlfn.TEXTBEFORE(TRIM(_xlfn.TEXTAFTER(_xlfn.TEXTBEFORE(Table5[[#This Row],[rxn     kapp_old        kapp_slack_ub   kapp_slack_lb]],Table5[[#This Row],[kapp_slack_lb]],-1),Table5[[#This Row],[rxn]]))," "))</f>
        <v>15141.138610924099</v>
      </c>
      <c r="I200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005" s="1">
        <f>_xlfn.NUMBERVALUE(_xlfn.TEXTAFTER(Table5[[#This Row],[rxn     kapp_old        kapp_slack_ub   kapp_slack_lb]]," ",-1))</f>
        <v>0</v>
      </c>
      <c r="K2005" s="1">
        <f>_xlfn.XLOOKUP(SUBSTITUTE(Table5[[#This Row],[rxn]],"RXN-","ENZLOAD-"),ENZLOAD[name],ENZLOAD[flux],0)</f>
        <v>6.8218843090999997E-7</v>
      </c>
      <c r="L2005" s="1" t="str">
        <f>"'"&amp;Table5[[#This Row],[rxn]]&amp;"'"&amp;CHAR(9)&amp;IF(AND(Table5[[#This Row],[kapp_slack_ub]]&lt;&gt;0,Table5[[#This Row],[kapp_old]]&lt;$F$1),$F$1,Table5[[#This Row],[kapp_old]])</f>
        <v>'RXN-ACGAMPM_c_FWD-rt4597'	15141.1386109241</v>
      </c>
      <c r="M2005" s="1">
        <f>_xlfn.XLOOKUP(Table5[[#This Row],[rxn]],Table3[name],Table3[flux],$F$1)</f>
        <v>2.7181867345203E-2</v>
      </c>
      <c r="N2005" s="1">
        <f>IFERROR(Table5[[#This Row],[min flux]]/Table5[[#This Row],[associated enzload]],"")</f>
        <v>39845.101607695047</v>
      </c>
      <c r="O2005" s="1">
        <f>_xlfn.NUMBERVALUE(IF(Table5[[#This Row],[flux/enzload]]="","",ABS($N$1-Table5[[#This Row],[flux/enzload]])))</f>
        <v>1399916277813.8501</v>
      </c>
      <c r="P2005" s="1">
        <f>Table5[[#This Row],[kapp_old]]+IFERROR(((Table5[[#This Row],[kapp_slack_ub]]-Table5[[#This Row],[kapp_slack_lb]])/Table5[[#This Row],[associated enzload]]),0)</f>
        <v>15141.138610924099</v>
      </c>
      <c r="Q2005" s="1" t="str">
        <f>"'"&amp;Table5[[#This Row],[rxn]]&amp;"'"&amp;CHAR(9)&amp;Table5[[#This Row],[kapp + (slack_ub - slack_lb)/enzload]]</f>
        <v>'RXN-ACGAMPM_c_FWD-rt4597'	15141.1386109241</v>
      </c>
      <c r="R2005" s="1">
        <f>_xlfn.XLOOKUP(Table5[[#This Row],[rxn]],Table38[name],Table38[flux],0)</f>
        <v>2.7652313937719001E-2</v>
      </c>
      <c r="S2005" s="1">
        <f>_xlfn.XLOOKUP(SUBSTITUTE(Table5[[#This Row],[rxn]],"RXN-","ENZLOAD-"),Table38[name],Table38[flux],0)</f>
        <v>7.0600655000000004E-7</v>
      </c>
      <c r="T2005" s="1" t="b">
        <f>AND(Table5[[#This Row],[ENZLOAD flux in kapp-slack.gms]]=0,Table5[[#This Row],[flux in kapp-slack.gms]]&lt;&gt;0,NOT(Table5[[#This Row],[spont or unknown?]]))</f>
        <v>0</v>
      </c>
      <c r="U2005" s="1" t="b">
        <f>OR(_xlfn.TEXTAFTER(Table5[[#This Row],[rxn]],"-",-1)="SPONT",_xlfn.TEXTAFTER(Table5[[#This Row],[rxn]],"-",-1)="UNKNOWN")</f>
        <v>0</v>
      </c>
      <c r="V2005" s="1">
        <f>_xlfn.XLOOKUP(SUBSTITUTE(Table5[[#This Row],[rxn]],"RXN-","ENZLOAD-"),Table4[rxn],Table4[ub],0)</f>
        <v>0.72387701999999998</v>
      </c>
      <c r="W2005" s="1" t="b">
        <f>AND(Table5[[#This Row],[FVA ENZLOAD flux UB]]=0,Table5[[#This Row],[ENZ not made when it should be?]])</f>
        <v>0</v>
      </c>
    </row>
    <row r="2006" spans="1:23" hidden="1">
      <c r="A2006" s="1"/>
      <c r="B2006" s="1" t="str">
        <f>_xlfn.TEXTBEFORE(Table38[[#This Row],[all fluxes from kapp-slack]]," ",,,,"")</f>
        <v/>
      </c>
      <c r="C2006" s="1">
        <f>_xlfn.NUMBERVALUE(IFERROR(_xlfn.TEXTAFTER(Table38[[#This Row],[all fluxes from kapp-slack]]," ",-1,,,""),""))</f>
        <v>0</v>
      </c>
      <c r="F2006" s="1" t="s">
        <v>9167</v>
      </c>
      <c r="G2006" s="1" t="str">
        <f>_xlfn.TEXTBEFORE(Table5[[#This Row],[rxn     kapp_old        kapp_slack_ub   kapp_slack_lb]]," ")</f>
        <v>RXN-PAILS_rm_FWD-rt6753</v>
      </c>
      <c r="H2006" s="1">
        <f>_xlfn.NUMBERVALUE(_xlfn.TEXTBEFORE(TRIM(_xlfn.TEXTAFTER(_xlfn.TEXTBEFORE(Table5[[#This Row],[rxn     kapp_old        kapp_slack_ub   kapp_slack_lb]],Table5[[#This Row],[kapp_slack_lb]],-1),Table5[[#This Row],[rxn]]))," "))</f>
        <v>15349.9971634048</v>
      </c>
      <c r="I200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006" s="1">
        <f>_xlfn.NUMBERVALUE(_xlfn.TEXTAFTER(Table5[[#This Row],[rxn     kapp_old        kapp_slack_ub   kapp_slack_lb]]," ",-1))</f>
        <v>0</v>
      </c>
      <c r="K2006" s="1">
        <f>_xlfn.XLOOKUP(SUBSTITUTE(Table5[[#This Row],[rxn]],"RXN-","ENZLOAD-"),ENZLOAD[name],ENZLOAD[flux],0)</f>
        <v>4.4137046416999901E-7</v>
      </c>
      <c r="L2006" s="1" t="str">
        <f>"'"&amp;Table5[[#This Row],[rxn]]&amp;"'"&amp;CHAR(9)&amp;IF(AND(Table5[[#This Row],[kapp_slack_ub]]&lt;&gt;0,Table5[[#This Row],[kapp_old]]&lt;$F$1),$F$1,Table5[[#This Row],[kapp_old]])</f>
        <v>'RXN-PAILS_rm_FWD-rt6753'	15349.9971634048</v>
      </c>
      <c r="M2006" s="1">
        <f>_xlfn.XLOOKUP(Table5[[#This Row],[rxn]],Table3[name],Table3[flux],$F$1)</f>
        <v>1.7829040455316199E-2</v>
      </c>
      <c r="N2006" s="1">
        <f>IFERROR(Table5[[#This Row],[min flux]]/Table5[[#This Row],[associated enzload]],"")</f>
        <v>40394.729377381118</v>
      </c>
      <c r="O2006" s="1">
        <f>_xlfn.NUMBERVALUE(IF(Table5[[#This Row],[flux/enzload]]="","",ABS($N$1-Table5[[#This Row],[flux/enzload]])))</f>
        <v>1399916277264.22</v>
      </c>
      <c r="P2006" s="1">
        <f>Table5[[#This Row],[kapp_old]]+IFERROR(((Table5[[#This Row],[kapp_slack_ub]]-Table5[[#This Row],[kapp_slack_lb]])/Table5[[#This Row],[associated enzload]]),0)</f>
        <v>15349.9971634048</v>
      </c>
      <c r="Q2006" s="1" t="str">
        <f>"'"&amp;Table5[[#This Row],[rxn]]&amp;"'"&amp;CHAR(9)&amp;Table5[[#This Row],[kapp + (slack_ub - slack_lb)/enzload]]</f>
        <v>'RXN-PAILS_rm_FWD-rt6753'	15349.9971634048</v>
      </c>
      <c r="R2006" s="1">
        <f>_xlfn.XLOOKUP(Table5[[#This Row],[rxn]],Table38[name],Table38[flux],0)</f>
        <v>1.8137614227070002E-2</v>
      </c>
      <c r="S2006" s="1">
        <f>_xlfn.XLOOKUP(SUBSTITUTE(Table5[[#This Row],[rxn]],"RXN-","ENZLOAD-"),Table38[name],Table38[flux],0)</f>
        <v>4.5678059699999999E-7</v>
      </c>
      <c r="T2006" s="1" t="b">
        <f>AND(Table5[[#This Row],[ENZLOAD flux in kapp-slack.gms]]=0,Table5[[#This Row],[flux in kapp-slack.gms]]&lt;&gt;0,NOT(Table5[[#This Row],[spont or unknown?]]))</f>
        <v>0</v>
      </c>
      <c r="U2006" s="1" t="b">
        <f>OR(_xlfn.TEXTAFTER(Table5[[#This Row],[rxn]],"-",-1)="SPONT",_xlfn.TEXTAFTER(Table5[[#This Row],[rxn]],"-",-1)="UNKNOWN")</f>
        <v>0</v>
      </c>
      <c r="V2006" s="1">
        <f>_xlfn.XLOOKUP(SUBSTITUTE(Table5[[#This Row],[rxn]],"RXN-","ENZLOAD-"),Table4[rxn],Table4[ub],0)</f>
        <v>1.5363621300000001</v>
      </c>
      <c r="W2006" s="1" t="b">
        <f>AND(Table5[[#This Row],[FVA ENZLOAD flux UB]]=0,Table5[[#This Row],[ENZ not made when it should be?]])</f>
        <v>0</v>
      </c>
    </row>
    <row r="2007" spans="1:23" hidden="1">
      <c r="A2007" s="1"/>
      <c r="B2007" s="1" t="str">
        <f>_xlfn.TEXTBEFORE(Table38[[#This Row],[all fluxes from kapp-slack]]," ",,,,"")</f>
        <v/>
      </c>
      <c r="C2007" s="1">
        <f>_xlfn.NUMBERVALUE(IFERROR(_xlfn.TEXTAFTER(Table38[[#This Row],[all fluxes from kapp-slack]]," ",-1,,,""),""))</f>
        <v>0</v>
      </c>
      <c r="F2007" s="1" t="s">
        <v>6511</v>
      </c>
      <c r="G2007" s="1" t="str">
        <f>_xlfn.TEXTBEFORE(Table5[[#This Row],[rxn     kapp_old        kapp_slack_ub   kapp_slack_lb]]," ")</f>
        <v>RXN-3OAR180_c_FWD-rt0409</v>
      </c>
      <c r="H200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00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007" s="1">
        <f>_xlfn.NUMBERVALUE(_xlfn.TEXTAFTER(Table5[[#This Row],[rxn     kapp_old        kapp_slack_ub   kapp_slack_lb]]," ",-1))</f>
        <v>0</v>
      </c>
      <c r="K2007" s="1">
        <f>_xlfn.XLOOKUP(SUBSTITUTE(Table5[[#This Row],[rxn]],"RXN-","ENZLOAD-"),ENZLOAD[name],ENZLOAD[flux],0)</f>
        <v>1.84466915209E-6</v>
      </c>
      <c r="L2007" s="1" t="str">
        <f>"'"&amp;Table5[[#This Row],[rxn]]&amp;"'"&amp;CHAR(9)&amp;IF(AND(Table5[[#This Row],[kapp_slack_ub]]&lt;&gt;0,Table5[[#This Row],[kapp_old]]&lt;$F$1),$F$1,Table5[[#This Row],[kapp_old]])</f>
        <v>'RXN-3OAR180_c_FWD-rt0409'	27141.27779288</v>
      </c>
      <c r="M2007" s="1">
        <f>_xlfn.XLOOKUP(Table5[[#This Row],[rxn]],Table3[name],Table3[flux],$F$1)</f>
        <v>7.6144769968107096E-2</v>
      </c>
      <c r="N2007" s="1">
        <f>IFERROR(Table5[[#This Row],[min flux]]/Table5[[#This Row],[associated enzload]],"")</f>
        <v>41278.280108839834</v>
      </c>
      <c r="O2007" s="1">
        <f>_xlfn.NUMBERVALUE(IF(Table5[[#This Row],[flux/enzload]]="","",ABS($N$1-Table5[[#This Row],[flux/enzload]])))</f>
        <v>1399916276380.6699</v>
      </c>
      <c r="P2007" s="1">
        <f>Table5[[#This Row],[kapp_old]]+IFERROR(((Table5[[#This Row],[kapp_slack_ub]]-Table5[[#This Row],[kapp_slack_lb]])/Table5[[#This Row],[associated enzload]]),0)</f>
        <v>27141.277792879999</v>
      </c>
      <c r="Q2007" s="1" t="str">
        <f>"'"&amp;Table5[[#This Row],[rxn]]&amp;"'"&amp;CHAR(9)&amp;Table5[[#This Row],[kapp + (slack_ub - slack_lb)/enzload]]</f>
        <v>'RXN-3OAR180_c_FWD-rt0409'	27141.27779288</v>
      </c>
      <c r="R2007" s="1">
        <f>_xlfn.XLOOKUP(Table5[[#This Row],[rxn]],Table38[name],Table38[flux],0)</f>
        <v>0</v>
      </c>
      <c r="S2007" s="1">
        <f>_xlfn.XLOOKUP(SUBSTITUTE(Table5[[#This Row],[rxn]],"RXN-","ENZLOAD-"),Table38[name],Table38[flux],0)</f>
        <v>0</v>
      </c>
      <c r="T2007" s="1" t="b">
        <f>AND(Table5[[#This Row],[ENZLOAD flux in kapp-slack.gms]]=0,Table5[[#This Row],[flux in kapp-slack.gms]]&lt;&gt;0,NOT(Table5[[#This Row],[spont or unknown?]]))</f>
        <v>0</v>
      </c>
      <c r="U2007" s="1" t="b">
        <f>OR(_xlfn.TEXTAFTER(Table5[[#This Row],[rxn]],"-",-1)="SPONT",_xlfn.TEXTAFTER(Table5[[#This Row],[rxn]],"-",-1)="UNKNOWN")</f>
        <v>0</v>
      </c>
      <c r="V2007" s="1">
        <f>_xlfn.XLOOKUP(SUBSTITUTE(Table5[[#This Row],[rxn]],"RXN-","ENZLOAD-"),Table4[rxn],Table4[ub],0)</f>
        <v>0.13465588000000001</v>
      </c>
      <c r="W2007" s="1" t="b">
        <f>AND(Table5[[#This Row],[FVA ENZLOAD flux UB]]=0,Table5[[#This Row],[ENZ not made when it should be?]])</f>
        <v>0</v>
      </c>
    </row>
    <row r="2008" spans="1:23">
      <c r="A2008" s="1"/>
      <c r="B2008" s="1" t="str">
        <f>_xlfn.TEXTBEFORE(Table38[[#This Row],[all fluxes from kapp-slack]]," ",,,,"")</f>
        <v/>
      </c>
      <c r="C2008" s="1">
        <f>_xlfn.NUMBERVALUE(IFERROR(_xlfn.TEXTAFTER(Table38[[#This Row],[all fluxes from kapp-slack]]," ",-1,,,""),""))</f>
        <v>0</v>
      </c>
      <c r="F2008" s="1" t="s">
        <v>6550</v>
      </c>
      <c r="G2008" s="1" t="str">
        <f>_xlfn.TEXTBEFORE(Table5[[#This Row],[rxn     kapp_old        kapp_slack_ub   kapp_slack_lb]]," ")</f>
        <v>RXN-3OAS180_c_FWD-rt0409</v>
      </c>
      <c r="H200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00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29.945257772526901</v>
      </c>
      <c r="J2008" s="1">
        <f>_xlfn.NUMBERVALUE(_xlfn.TEXTAFTER(Table5[[#This Row],[rxn     kapp_old        kapp_slack_ub   kapp_slack_lb]]," ",-1))</f>
        <v>0</v>
      </c>
      <c r="K2008" s="1">
        <f>_xlfn.XLOOKUP(SUBSTITUTE(Table5[[#This Row],[rxn]],"RXN-","ENZLOAD-"),ENZLOAD[name],ENZLOAD[flux],0)</f>
        <v>1.84466915209E-6</v>
      </c>
      <c r="L2008" s="1" t="str">
        <f>"'"&amp;Table5[[#This Row],[rxn]]&amp;"'"&amp;CHAR(9)&amp;IF(AND(Table5[[#This Row],[kapp_slack_ub]]&lt;&gt;0,Table5[[#This Row],[kapp_old]]&lt;$F$1),$F$1,Table5[[#This Row],[kapp_old]])</f>
        <v>'RXN-3OAS180_c_FWD-rt0409'	27141.27779288</v>
      </c>
      <c r="M2008" s="1">
        <f>_xlfn.XLOOKUP(Table5[[#This Row],[rxn]],Table3[name],Table3[flux],$F$1)</f>
        <v>7.6144769968107096E-2</v>
      </c>
      <c r="N2008" s="1">
        <f>IFERROR(Table5[[#This Row],[min flux]]/Table5[[#This Row],[associated enzload]],"")</f>
        <v>41278.280108839834</v>
      </c>
      <c r="O2008" s="1">
        <f>_xlfn.NUMBERVALUE(IF(Table5[[#This Row],[flux/enzload]]="","",ABS($N$1-Table5[[#This Row],[flux/enzload]])))</f>
        <v>1399916276380.6699</v>
      </c>
      <c r="P2008" s="1">
        <f>Table5[[#This Row],[kapp_old]]+IFERROR(((Table5[[#This Row],[kapp_slack_ub]]-Table5[[#This Row],[kapp_slack_lb]])/Table5[[#This Row],[associated enzload]]),0)</f>
        <v>16260544.291335491</v>
      </c>
      <c r="Q2008" s="1" t="str">
        <f>"'"&amp;Table5[[#This Row],[rxn]]&amp;"'"&amp;CHAR(9)&amp;Table5[[#This Row],[kapp + (slack_ub - slack_lb)/enzload]]</f>
        <v>'RXN-3OAS180_c_FWD-rt0409'	16260544.2913355</v>
      </c>
      <c r="R2008" s="1">
        <f>_xlfn.XLOOKUP(Table5[[#This Row],[rxn]],Table38[name],Table38[flux],0)</f>
        <v>7.7462635555282003E-2</v>
      </c>
      <c r="S2008" s="1">
        <f>_xlfn.XLOOKUP(SUBSTITUTE(Table5[[#This Row],[rxn]],"RXN-","ENZLOAD-"),Table38[name],Table38[flux],0)</f>
        <v>0</v>
      </c>
      <c r="T2008" s="1" t="b">
        <f>AND(Table5[[#This Row],[ENZLOAD flux in kapp-slack.gms]]=0,Table5[[#This Row],[flux in kapp-slack.gms]]&lt;&gt;0,NOT(Table5[[#This Row],[spont or unknown?]]))</f>
        <v>1</v>
      </c>
      <c r="U2008" s="1" t="b">
        <f>OR(_xlfn.TEXTAFTER(Table5[[#This Row],[rxn]],"-",-1)="SPONT",_xlfn.TEXTAFTER(Table5[[#This Row],[rxn]],"-",-1)="UNKNOWN")</f>
        <v>0</v>
      </c>
      <c r="V2008" s="1">
        <f>_xlfn.XLOOKUP(SUBSTITUTE(Table5[[#This Row],[rxn]],"RXN-","ENZLOAD-"),Table4[rxn],Table4[ub],0)</f>
        <v>0.13465588000000001</v>
      </c>
      <c r="W2008" s="1" t="b">
        <f>AND(Table5[[#This Row],[FVA ENZLOAD flux UB]]=0,Table5[[#This Row],[ENZ not made when it should be?]])</f>
        <v>0</v>
      </c>
    </row>
    <row r="2009" spans="1:23" hidden="1">
      <c r="A2009" s="1"/>
      <c r="B2009" s="1" t="str">
        <f>_xlfn.TEXTBEFORE(Table38[[#This Row],[all fluxes from kapp-slack]]," ",,,,"")</f>
        <v/>
      </c>
      <c r="C2009" s="1">
        <f>_xlfn.NUMBERVALUE(IFERROR(_xlfn.TEXTAFTER(Table38[[#This Row],[all fluxes from kapp-slack]]," ",-1,,,""),""))</f>
        <v>0</v>
      </c>
      <c r="F2009" s="1" t="s">
        <v>6426</v>
      </c>
      <c r="G2009" s="1" t="str">
        <f>_xlfn.TEXTBEFORE(Table5[[#This Row],[rxn     kapp_old        kapp_slack_ub   kapp_slack_lb]]," ")</f>
        <v>RXN-3HAD180_c_FWD-rt0302</v>
      </c>
      <c r="H200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00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009" s="1">
        <f>_xlfn.NUMBERVALUE(_xlfn.TEXTAFTER(Table5[[#This Row],[rxn     kapp_old        kapp_slack_ub   kapp_slack_lb]]," ",-1))</f>
        <v>0</v>
      </c>
      <c r="K2009" s="1">
        <f>_xlfn.XLOOKUP(SUBSTITUTE(Table5[[#This Row],[rxn]],"RXN-","ENZLOAD-"),ENZLOAD[name],ENZLOAD[flux],0)</f>
        <v>1.7193706060300001E-6</v>
      </c>
      <c r="L2009" s="1" t="str">
        <f>"'"&amp;Table5[[#This Row],[rxn]]&amp;"'"&amp;CHAR(9)&amp;IF(AND(Table5[[#This Row],[kapp_slack_ub]]&lt;&gt;0,Table5[[#This Row],[kapp_old]]&lt;$F$1),$F$1,Table5[[#This Row],[kapp_old]])</f>
        <v>'RXN-3HAD180_c_FWD-rt0302'	27141.27779288</v>
      </c>
      <c r="M2009" s="1">
        <f>_xlfn.XLOOKUP(Table5[[#This Row],[rxn]],Table3[name],Table3[flux],$F$1)</f>
        <v>7.6144769968107096E-2</v>
      </c>
      <c r="N2009" s="1">
        <f>IFERROR(Table5[[#This Row],[min flux]]/Table5[[#This Row],[associated enzload]],"")</f>
        <v>44286.420682696313</v>
      </c>
      <c r="O2009" s="1">
        <f>_xlfn.NUMBERVALUE(IF(Table5[[#This Row],[flux/enzload]]="","",ABS($N$1-Table5[[#This Row],[flux/enzload]])))</f>
        <v>1399916273372.53</v>
      </c>
      <c r="P2009" s="1">
        <f>Table5[[#This Row],[kapp_old]]+IFERROR(((Table5[[#This Row],[kapp_slack_ub]]-Table5[[#This Row],[kapp_slack_lb]])/Table5[[#This Row],[associated enzload]]),0)</f>
        <v>27141.277792879999</v>
      </c>
      <c r="Q2009" s="1" t="str">
        <f>"'"&amp;Table5[[#This Row],[rxn]]&amp;"'"&amp;CHAR(9)&amp;Table5[[#This Row],[kapp + (slack_ub - slack_lb)/enzload]]</f>
        <v>'RXN-3HAD180_c_FWD-rt0302'	27141.27779288</v>
      </c>
      <c r="R2009" s="1">
        <f>_xlfn.XLOOKUP(Table5[[#This Row],[rxn]],Table38[name],Table38[flux],0)</f>
        <v>7.7462635555282003E-2</v>
      </c>
      <c r="S2009" s="1">
        <f>_xlfn.XLOOKUP(SUBSTITUTE(Table5[[#This Row],[rxn]],"RXN-","ENZLOAD-"),Table38[name],Table38[flux],0)</f>
        <v>1.1033105370000001E-6</v>
      </c>
      <c r="T2009" s="1" t="b">
        <f>AND(Table5[[#This Row],[ENZLOAD flux in kapp-slack.gms]]=0,Table5[[#This Row],[flux in kapp-slack.gms]]&lt;&gt;0,NOT(Table5[[#This Row],[spont or unknown?]]))</f>
        <v>0</v>
      </c>
      <c r="U2009" s="1" t="b">
        <f>OR(_xlfn.TEXTAFTER(Table5[[#This Row],[rxn]],"-",-1)="SPONT",_xlfn.TEXTAFTER(Table5[[#This Row],[rxn]],"-",-1)="UNKNOWN")</f>
        <v>0</v>
      </c>
      <c r="V2009" s="1">
        <f>_xlfn.XLOOKUP(SUBSTITUTE(Table5[[#This Row],[rxn]],"RXN-","ENZLOAD-"),Table4[rxn],Table4[ub],0)</f>
        <v>0.31182735</v>
      </c>
      <c r="W2009" s="1" t="b">
        <f>AND(Table5[[#This Row],[FVA ENZLOAD flux UB]]=0,Table5[[#This Row],[ENZ not made when it should be?]])</f>
        <v>0</v>
      </c>
    </row>
    <row r="2010" spans="1:23" hidden="1">
      <c r="A2010" s="1"/>
      <c r="B2010" s="1" t="str">
        <f>_xlfn.TEXTBEFORE(Table38[[#This Row],[all fluxes from kapp-slack]]," ",,,,"")</f>
        <v/>
      </c>
      <c r="C2010" s="1">
        <f>_xlfn.NUMBERVALUE(IFERROR(_xlfn.TEXTAFTER(Table38[[#This Row],[all fluxes from kapp-slack]]," ",-1,,,""),""))</f>
        <v>0</v>
      </c>
      <c r="F2010" s="1" t="s">
        <v>7699</v>
      </c>
      <c r="G2010" s="1" t="str">
        <f>_xlfn.TEXTBEFORE(Table5[[#This Row],[rxn     kapp_old        kapp_slack_ub   kapp_slack_lb]]," ")</f>
        <v>RXN-EAR180y_c_FWD-rt0302</v>
      </c>
      <c r="H201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01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010" s="1">
        <f>_xlfn.NUMBERVALUE(_xlfn.TEXTAFTER(Table5[[#This Row],[rxn     kapp_old        kapp_slack_ub   kapp_slack_lb]]," ",-1))</f>
        <v>0</v>
      </c>
      <c r="K2010" s="1">
        <f>_xlfn.XLOOKUP(SUBSTITUTE(Table5[[#This Row],[rxn]],"RXN-","ENZLOAD-"),ENZLOAD[name],ENZLOAD[flux],0)</f>
        <v>1.7193706060300001E-6</v>
      </c>
      <c r="L2010" s="1" t="str">
        <f>"'"&amp;Table5[[#This Row],[rxn]]&amp;"'"&amp;CHAR(9)&amp;IF(AND(Table5[[#This Row],[kapp_slack_ub]]&lt;&gt;0,Table5[[#This Row],[kapp_old]]&lt;$F$1),$F$1,Table5[[#This Row],[kapp_old]])</f>
        <v>'RXN-EAR180y_c_FWD-rt0302'	27141.27779288</v>
      </c>
      <c r="M2010" s="1">
        <f>_xlfn.XLOOKUP(Table5[[#This Row],[rxn]],Table3[name],Table3[flux],$F$1)</f>
        <v>7.6144769968107096E-2</v>
      </c>
      <c r="N2010" s="1">
        <f>IFERROR(Table5[[#This Row],[min flux]]/Table5[[#This Row],[associated enzload]],"")</f>
        <v>44286.420682696313</v>
      </c>
      <c r="O2010" s="1">
        <f>_xlfn.NUMBERVALUE(IF(Table5[[#This Row],[flux/enzload]]="","",ABS($N$1-Table5[[#This Row],[flux/enzload]])))</f>
        <v>1399916273372.53</v>
      </c>
      <c r="P2010" s="1">
        <f>Table5[[#This Row],[kapp_old]]+IFERROR(((Table5[[#This Row],[kapp_slack_ub]]-Table5[[#This Row],[kapp_slack_lb]])/Table5[[#This Row],[associated enzload]]),0)</f>
        <v>27141.277792879999</v>
      </c>
      <c r="Q2010" s="1" t="str">
        <f>"'"&amp;Table5[[#This Row],[rxn]]&amp;"'"&amp;CHAR(9)&amp;Table5[[#This Row],[kapp + (slack_ub - slack_lb)/enzload]]</f>
        <v>'RXN-EAR180y_c_FWD-rt0302'	27141.27779288</v>
      </c>
      <c r="R2010" s="1">
        <f>_xlfn.XLOOKUP(Table5[[#This Row],[rxn]],Table38[name],Table38[flux],0)</f>
        <v>7.7462635555282003E-2</v>
      </c>
      <c r="S2010" s="1">
        <f>_xlfn.XLOOKUP(SUBSTITUTE(Table5[[#This Row],[rxn]],"RXN-","ENZLOAD-"),Table38[name],Table38[flux],0)</f>
        <v>1.1033105370000001E-6</v>
      </c>
      <c r="T2010" s="1" t="b">
        <f>AND(Table5[[#This Row],[ENZLOAD flux in kapp-slack.gms]]=0,Table5[[#This Row],[flux in kapp-slack.gms]]&lt;&gt;0,NOT(Table5[[#This Row],[spont or unknown?]]))</f>
        <v>0</v>
      </c>
      <c r="U2010" s="1" t="b">
        <f>OR(_xlfn.TEXTAFTER(Table5[[#This Row],[rxn]],"-",-1)="SPONT",_xlfn.TEXTAFTER(Table5[[#This Row],[rxn]],"-",-1)="UNKNOWN")</f>
        <v>0</v>
      </c>
      <c r="V2010" s="1">
        <f>_xlfn.XLOOKUP(SUBSTITUTE(Table5[[#This Row],[rxn]],"RXN-","ENZLOAD-"),Table4[rxn],Table4[ub],0)</f>
        <v>0.31182735</v>
      </c>
      <c r="W2010" s="1" t="b">
        <f>AND(Table5[[#This Row],[FVA ENZLOAD flux UB]]=0,Table5[[#This Row],[ENZ not made when it should be?]])</f>
        <v>0</v>
      </c>
    </row>
    <row r="2011" spans="1:23" hidden="1">
      <c r="A2011" s="1"/>
      <c r="B2011" s="1" t="str">
        <f>_xlfn.TEXTBEFORE(Table38[[#This Row],[all fluxes from kapp-slack]]," ",,,,"")</f>
        <v/>
      </c>
      <c r="C2011" s="1">
        <f>_xlfn.NUMBERVALUE(IFERROR(_xlfn.TEXTAFTER(Table38[[#This Row],[all fluxes from kapp-slack]]," ",-1,,,""),""))</f>
        <v>0</v>
      </c>
      <c r="F2011" s="1" t="s">
        <v>9207</v>
      </c>
      <c r="G2011" s="1" t="str">
        <f>_xlfn.TEXTBEFORE(Table5[[#This Row],[rxn     kapp_old        kapp_slack_ub   kapp_slack_lb]]," ")</f>
        <v>RXN-PCOATA180_c_FWD-rt0302</v>
      </c>
      <c r="H201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01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011" s="1">
        <f>_xlfn.NUMBERVALUE(_xlfn.TEXTAFTER(Table5[[#This Row],[rxn     kapp_old        kapp_slack_ub   kapp_slack_lb]]," ",-1))</f>
        <v>0</v>
      </c>
      <c r="K2011" s="1">
        <f>_xlfn.XLOOKUP(SUBSTITUTE(Table5[[#This Row],[rxn]],"RXN-","ENZLOAD-"),ENZLOAD[name],ENZLOAD[flux],0)</f>
        <v>1.7193706060300001E-6</v>
      </c>
      <c r="L2011" s="1" t="str">
        <f>"'"&amp;Table5[[#This Row],[rxn]]&amp;"'"&amp;CHAR(9)&amp;IF(AND(Table5[[#This Row],[kapp_slack_ub]]&lt;&gt;0,Table5[[#This Row],[kapp_old]]&lt;$F$1),$F$1,Table5[[#This Row],[kapp_old]])</f>
        <v>'RXN-PCOATA180_c_FWD-rt0302'	27141.27779288</v>
      </c>
      <c r="M2011" s="1">
        <f>_xlfn.XLOOKUP(Table5[[#This Row],[rxn]],Table3[name],Table3[flux],$F$1)</f>
        <v>7.6144769968107096E-2</v>
      </c>
      <c r="N2011" s="1">
        <f>IFERROR(Table5[[#This Row],[min flux]]/Table5[[#This Row],[associated enzload]],"")</f>
        <v>44286.420682696313</v>
      </c>
      <c r="O2011" s="1">
        <f>_xlfn.NUMBERVALUE(IF(Table5[[#This Row],[flux/enzload]]="","",ABS($N$1-Table5[[#This Row],[flux/enzload]])))</f>
        <v>1399916273372.53</v>
      </c>
      <c r="P2011" s="1">
        <f>Table5[[#This Row],[kapp_old]]+IFERROR(((Table5[[#This Row],[kapp_slack_ub]]-Table5[[#This Row],[kapp_slack_lb]])/Table5[[#This Row],[associated enzload]]),0)</f>
        <v>27141.277792879999</v>
      </c>
      <c r="Q2011" s="1" t="str">
        <f>"'"&amp;Table5[[#This Row],[rxn]]&amp;"'"&amp;CHAR(9)&amp;Table5[[#This Row],[kapp + (slack_ub - slack_lb)/enzload]]</f>
        <v>'RXN-PCOATA180_c_FWD-rt0302'	27141.27779288</v>
      </c>
      <c r="R2011" s="1">
        <f>_xlfn.XLOOKUP(Table5[[#This Row],[rxn]],Table38[name],Table38[flux],0)</f>
        <v>7.7462635555282003E-2</v>
      </c>
      <c r="S2011" s="1">
        <f>_xlfn.XLOOKUP(SUBSTITUTE(Table5[[#This Row],[rxn]],"RXN-","ENZLOAD-"),Table38[name],Table38[flux],0)</f>
        <v>1.1033105370000001E-6</v>
      </c>
      <c r="T2011" s="1" t="b">
        <f>AND(Table5[[#This Row],[ENZLOAD flux in kapp-slack.gms]]=0,Table5[[#This Row],[flux in kapp-slack.gms]]&lt;&gt;0,NOT(Table5[[#This Row],[spont or unknown?]]))</f>
        <v>0</v>
      </c>
      <c r="U2011" s="1" t="b">
        <f>OR(_xlfn.TEXTAFTER(Table5[[#This Row],[rxn]],"-",-1)="SPONT",_xlfn.TEXTAFTER(Table5[[#This Row],[rxn]],"-",-1)="UNKNOWN")</f>
        <v>0</v>
      </c>
      <c r="V2011" s="1">
        <f>_xlfn.XLOOKUP(SUBSTITUTE(Table5[[#This Row],[rxn]],"RXN-","ENZLOAD-"),Table4[rxn],Table4[ub],0)</f>
        <v>0.31182735</v>
      </c>
      <c r="W2011" s="1" t="b">
        <f>AND(Table5[[#This Row],[FVA ENZLOAD flux UB]]=0,Table5[[#This Row],[ENZ not made when it should be?]])</f>
        <v>0</v>
      </c>
    </row>
    <row r="2012" spans="1:23" hidden="1">
      <c r="A2012" s="1"/>
      <c r="B2012" s="1" t="str">
        <f>_xlfn.TEXTBEFORE(Table38[[#This Row],[all fluxes from kapp-slack]]," ",,,,"")</f>
        <v/>
      </c>
      <c r="C2012" s="1">
        <f>_xlfn.NUMBERVALUE(IFERROR(_xlfn.TEXTAFTER(Table38[[#This Row],[all fluxes from kapp-slack]]," ",-1,,,""),""))</f>
        <v>0</v>
      </c>
      <c r="F2012" s="1" t="s">
        <v>7233</v>
      </c>
      <c r="G2012" s="1" t="str">
        <f>_xlfn.TEXTBEFORE(Table5[[#This Row],[rxn     kapp_old        kapp_slack_ub   kapp_slack_lb]]," ")</f>
        <v>RXN-C3STDH1_c_FWD-rt0467</v>
      </c>
      <c r="H201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01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012" s="1">
        <f>_xlfn.NUMBERVALUE(_xlfn.TEXTAFTER(Table5[[#This Row],[rxn     kapp_old        kapp_slack_ub   kapp_slack_lb]]," ",-1))</f>
        <v>0</v>
      </c>
      <c r="K2012" s="1">
        <f>_xlfn.XLOOKUP(SUBSTITUTE(Table5[[#This Row],[rxn]],"RXN-","ENZLOAD-"),ENZLOAD[name],ENZLOAD[flux],0)</f>
        <v>8.7014319289999995E-7</v>
      </c>
      <c r="L2012" s="1" t="str">
        <f>"'"&amp;Table5[[#This Row],[rxn]]&amp;"'"&amp;CHAR(9)&amp;IF(AND(Table5[[#This Row],[kapp_slack_ub]]&lt;&gt;0,Table5[[#This Row],[kapp_old]]&lt;$F$1),$F$1,Table5[[#This Row],[kapp_old]])</f>
        <v>'RXN-C3STDH1_c_FWD-rt0467'	27141.27779288</v>
      </c>
      <c r="M2012" s="1">
        <f>_xlfn.XLOOKUP(Table5[[#This Row],[rxn]],Table3[name],Table3[flux],$F$1)</f>
        <v>3.89044080436678E-2</v>
      </c>
      <c r="N2012" s="1">
        <f>IFERROR(Table5[[#This Row],[min flux]]/Table5[[#This Row],[associated enzload]],"")</f>
        <v>44710.351538817173</v>
      </c>
      <c r="O2012" s="1">
        <f>_xlfn.NUMBERVALUE(IF(Table5[[#This Row],[flux/enzload]]="","",ABS($N$1-Table5[[#This Row],[flux/enzload]])))</f>
        <v>1399916272948.6001</v>
      </c>
      <c r="P2012" s="1">
        <f>Table5[[#This Row],[kapp_old]]+IFERROR(((Table5[[#This Row],[kapp_slack_ub]]-Table5[[#This Row],[kapp_slack_lb]])/Table5[[#This Row],[associated enzload]]),0)</f>
        <v>27141.277792879999</v>
      </c>
      <c r="Q2012" s="1" t="str">
        <f>"'"&amp;Table5[[#This Row],[rxn]]&amp;"'"&amp;CHAR(9)&amp;Table5[[#This Row],[kapp + (slack_ub - slack_lb)/enzload]]</f>
        <v>'RXN-C3STDH1_c_FWD-rt0467'	27141.27779288</v>
      </c>
      <c r="R2012" s="1">
        <f>_xlfn.XLOOKUP(Table5[[#This Row],[rxn]],Table38[name],Table38[flux],0)</f>
        <v>3.9577740966882997E-2</v>
      </c>
      <c r="S2012" s="1">
        <f>_xlfn.XLOOKUP(SUBSTITUTE(Table5[[#This Row],[rxn]],"RXN-","ENZLOAD-"),Table38[name],Table38[flux],0)</f>
        <v>5.6371098600000004E-7</v>
      </c>
      <c r="T2012" s="1" t="b">
        <f>AND(Table5[[#This Row],[ENZLOAD flux in kapp-slack.gms]]=0,Table5[[#This Row],[flux in kapp-slack.gms]]&lt;&gt;0,NOT(Table5[[#This Row],[spont or unknown?]]))</f>
        <v>0</v>
      </c>
      <c r="U2012" s="1" t="b">
        <f>OR(_xlfn.TEXTAFTER(Table5[[#This Row],[rxn]],"-",-1)="SPONT",_xlfn.TEXTAFTER(Table5[[#This Row],[rxn]],"-",-1)="UNKNOWN")</f>
        <v>0</v>
      </c>
      <c r="V2012" s="1">
        <f>_xlfn.XLOOKUP(SUBSTITUTE(Table5[[#This Row],[rxn]],"RXN-","ENZLOAD-"),Table4[rxn],Table4[ub],0)</f>
        <v>0.87732871000000001</v>
      </c>
      <c r="W2012" s="1" t="b">
        <f>AND(Table5[[#This Row],[FVA ENZLOAD flux UB]]=0,Table5[[#This Row],[ENZ not made when it should be?]])</f>
        <v>0</v>
      </c>
    </row>
    <row r="2013" spans="1:23" hidden="1">
      <c r="A2013" s="1"/>
      <c r="B2013" s="1" t="str">
        <f>_xlfn.TEXTBEFORE(Table38[[#This Row],[all fluxes from kapp-slack]]," ",,,,"")</f>
        <v/>
      </c>
      <c r="C2013" s="1">
        <f>_xlfn.NUMBERVALUE(IFERROR(_xlfn.TEXTAFTER(Table38[[#This Row],[all fluxes from kapp-slack]]," ",-1,,,""),""))</f>
        <v>0</v>
      </c>
      <c r="F2013" s="1" t="s">
        <v>7235</v>
      </c>
      <c r="G2013" s="1" t="str">
        <f>_xlfn.TEXTBEFORE(Table5[[#This Row],[rxn     kapp_old        kapp_slack_ub   kapp_slack_lb]]," ")</f>
        <v>RXN-C3STDH2_c_FWD-rt0467</v>
      </c>
      <c r="H201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01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013" s="1">
        <f>_xlfn.NUMBERVALUE(_xlfn.TEXTAFTER(Table5[[#This Row],[rxn     kapp_old        kapp_slack_ub   kapp_slack_lb]]," ",-1))</f>
        <v>0</v>
      </c>
      <c r="K2013" s="1">
        <f>_xlfn.XLOOKUP(SUBSTITUTE(Table5[[#This Row],[rxn]],"RXN-","ENZLOAD-"),ENZLOAD[name],ENZLOAD[flux],0)</f>
        <v>8.7014319289999995E-7</v>
      </c>
      <c r="L2013" s="1" t="str">
        <f>"'"&amp;Table5[[#This Row],[rxn]]&amp;"'"&amp;CHAR(9)&amp;IF(AND(Table5[[#This Row],[kapp_slack_ub]]&lt;&gt;0,Table5[[#This Row],[kapp_old]]&lt;$F$1),$F$1,Table5[[#This Row],[kapp_old]])</f>
        <v>'RXN-C3STDH2_c_FWD-rt0467'	27141.27779288</v>
      </c>
      <c r="M2013" s="1">
        <f>_xlfn.XLOOKUP(Table5[[#This Row],[rxn]],Table3[name],Table3[flux],$F$1)</f>
        <v>3.89044080436678E-2</v>
      </c>
      <c r="N2013" s="1">
        <f>IFERROR(Table5[[#This Row],[min flux]]/Table5[[#This Row],[associated enzload]],"")</f>
        <v>44710.351538817173</v>
      </c>
      <c r="O2013" s="1">
        <f>_xlfn.NUMBERVALUE(IF(Table5[[#This Row],[flux/enzload]]="","",ABS($N$1-Table5[[#This Row],[flux/enzload]])))</f>
        <v>1399916272948.6001</v>
      </c>
      <c r="P2013" s="1">
        <f>Table5[[#This Row],[kapp_old]]+IFERROR(((Table5[[#This Row],[kapp_slack_ub]]-Table5[[#This Row],[kapp_slack_lb]])/Table5[[#This Row],[associated enzload]]),0)</f>
        <v>27141.277792879999</v>
      </c>
      <c r="Q2013" s="1" t="str">
        <f>"'"&amp;Table5[[#This Row],[rxn]]&amp;"'"&amp;CHAR(9)&amp;Table5[[#This Row],[kapp + (slack_ub - slack_lb)/enzload]]</f>
        <v>'RXN-C3STDH2_c_FWD-rt0467'	27141.27779288</v>
      </c>
      <c r="R2013" s="1">
        <f>_xlfn.XLOOKUP(Table5[[#This Row],[rxn]],Table38[name],Table38[flux],0)</f>
        <v>3.9577740966882997E-2</v>
      </c>
      <c r="S2013" s="1">
        <f>_xlfn.XLOOKUP(SUBSTITUTE(Table5[[#This Row],[rxn]],"RXN-","ENZLOAD-"),Table38[name],Table38[flux],0)</f>
        <v>5.6371098600000004E-7</v>
      </c>
      <c r="T2013" s="1" t="b">
        <f>AND(Table5[[#This Row],[ENZLOAD flux in kapp-slack.gms]]=0,Table5[[#This Row],[flux in kapp-slack.gms]]&lt;&gt;0,NOT(Table5[[#This Row],[spont or unknown?]]))</f>
        <v>0</v>
      </c>
      <c r="U2013" s="1" t="b">
        <f>OR(_xlfn.TEXTAFTER(Table5[[#This Row],[rxn]],"-",-1)="SPONT",_xlfn.TEXTAFTER(Table5[[#This Row],[rxn]],"-",-1)="UNKNOWN")</f>
        <v>0</v>
      </c>
      <c r="V2013" s="1">
        <f>_xlfn.XLOOKUP(SUBSTITUTE(Table5[[#This Row],[rxn]],"RXN-","ENZLOAD-"),Table4[rxn],Table4[ub],0)</f>
        <v>0.87732871000000001</v>
      </c>
      <c r="W2013" s="1" t="b">
        <f>AND(Table5[[#This Row],[FVA ENZLOAD flux UB]]=0,Table5[[#This Row],[ENZ not made when it should be?]])</f>
        <v>0</v>
      </c>
    </row>
    <row r="2014" spans="1:23" hidden="1">
      <c r="A2014" s="1"/>
      <c r="B2014" s="1" t="str">
        <f>_xlfn.TEXTBEFORE(Table38[[#This Row],[all fluxes from kapp-slack]]," ",,,,"")</f>
        <v/>
      </c>
      <c r="C2014" s="1">
        <f>_xlfn.NUMBERVALUE(IFERROR(_xlfn.TEXTAFTER(Table38[[#This Row],[all fluxes from kapp-slack]]," ",-1,,,""),""))</f>
        <v>0</v>
      </c>
      <c r="F2014" s="1" t="s">
        <v>9466</v>
      </c>
      <c r="G2014" s="1" t="str">
        <f>_xlfn.TEXTBEFORE(Table5[[#This Row],[rxn     kapp_old        kapp_slack_ub   kapp_slack_lb]]," ")</f>
        <v>RXN-PRENT16_l_FWD-rt4281</v>
      </c>
      <c r="H2014" s="1">
        <f>_xlfn.NUMBERVALUE(_xlfn.TEXTBEFORE(TRIM(_xlfn.TEXTAFTER(_xlfn.TEXTBEFORE(Table5[[#This Row],[rxn     kapp_old        kapp_slack_ub   kapp_slack_lb]],Table5[[#This Row],[kapp_slack_lb]],-1),Table5[[#This Row],[rxn]]))," "))</f>
        <v>385142.12510889198</v>
      </c>
      <c r="I201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014" s="1">
        <f>_xlfn.NUMBERVALUE(_xlfn.TEXTAFTER(Table5[[#This Row],[rxn     kapp_old        kapp_slack_ub   kapp_slack_lb]]," ",-1))</f>
        <v>0</v>
      </c>
      <c r="K2014" s="1">
        <f>_xlfn.XLOOKUP(SUBSTITUTE(Table5[[#This Row],[rxn]],"RXN-","ENZLOAD-"),ENZLOAD[name],ENZLOAD[flux],0)</f>
        <v>8.7024958559999997E-8</v>
      </c>
      <c r="L2014" s="1" t="str">
        <f>"'"&amp;Table5[[#This Row],[rxn]]&amp;"'"&amp;CHAR(9)&amp;IF(AND(Table5[[#This Row],[kapp_slack_ub]]&lt;&gt;0,Table5[[#This Row],[kapp_old]]&lt;$F$1),$F$1,Table5[[#This Row],[kapp_old]])</f>
        <v>'RXN-PRENT16_l_FWD-rt4281'	385142.125108892</v>
      </c>
      <c r="M2014" s="1">
        <f>_xlfn.XLOOKUP(Table5[[#This Row],[rxn]],Table3[name],Table3[flux],$F$1)</f>
        <v>3.9201143248317697E-3</v>
      </c>
      <c r="N2014" s="1">
        <f>IFERROR(Table5[[#This Row],[min flux]]/Table5[[#This Row],[associated enzload]],"")</f>
        <v>45045.862585835283</v>
      </c>
      <c r="O2014" s="1">
        <f>_xlfn.NUMBERVALUE(IF(Table5[[#This Row],[flux/enzload]]="","",ABS($N$1-Table5[[#This Row],[flux/enzload]])))</f>
        <v>1399916272613.0901</v>
      </c>
      <c r="P2014" s="1">
        <f>Table5[[#This Row],[kapp_old]]+IFERROR(((Table5[[#This Row],[kapp_slack_ub]]-Table5[[#This Row],[kapp_slack_lb]])/Table5[[#This Row],[associated enzload]]),0)</f>
        <v>385142.12510889198</v>
      </c>
      <c r="Q2014" s="1" t="str">
        <f>"'"&amp;Table5[[#This Row],[rxn]]&amp;"'"&amp;CHAR(9)&amp;Table5[[#This Row],[kapp + (slack_ub - slack_lb)/enzload]]</f>
        <v>'RXN-PRENT16_l_FWD-rt4281'	385142.125108892</v>
      </c>
      <c r="R2014" s="1">
        <f>_xlfn.XLOOKUP(Table5[[#This Row],[rxn]],Table38[name],Table38[flux],0)</f>
        <v>3.9879611877039998E-3</v>
      </c>
      <c r="S2014" s="1">
        <f>_xlfn.XLOOKUP(SUBSTITUTE(Table5[[#This Row],[rxn]],"RXN-","ENZLOAD-"),Table38[name],Table38[flux],0)</f>
        <v>4.0028169999999999E-9</v>
      </c>
      <c r="T2014" s="1" t="b">
        <f>AND(Table5[[#This Row],[ENZLOAD flux in kapp-slack.gms]]=0,Table5[[#This Row],[flux in kapp-slack.gms]]&lt;&gt;0,NOT(Table5[[#This Row],[spont or unknown?]]))</f>
        <v>0</v>
      </c>
      <c r="U2014" s="1" t="b">
        <f>OR(_xlfn.TEXTAFTER(Table5[[#This Row],[rxn]],"-",-1)="SPONT",_xlfn.TEXTAFTER(Table5[[#This Row],[rxn]],"-",-1)="UNKNOWN")</f>
        <v>0</v>
      </c>
      <c r="V2014" s="1">
        <f>_xlfn.XLOOKUP(SUBSTITUTE(Table5[[#This Row],[rxn]],"RXN-","ENZLOAD-"),Table4[rxn],Table4[ub],0)</f>
        <v>1.27938989</v>
      </c>
      <c r="W2014" s="1" t="b">
        <f>AND(Table5[[#This Row],[FVA ENZLOAD flux UB]]=0,Table5[[#This Row],[ENZ not made when it should be?]])</f>
        <v>0</v>
      </c>
    </row>
    <row r="2015" spans="1:23" hidden="1">
      <c r="A2015" s="1"/>
      <c r="B2015" s="1" t="str">
        <f>_xlfn.TEXTBEFORE(Table38[[#This Row],[all fluxes from kapp-slack]]," ",,,,"")</f>
        <v/>
      </c>
      <c r="C2015" s="1">
        <f>_xlfn.NUMBERVALUE(IFERROR(_xlfn.TEXTAFTER(Table38[[#This Row],[all fluxes from kapp-slack]]," ",-1,,,""),""))</f>
        <v>0</v>
      </c>
      <c r="F2015" s="1" t="s">
        <v>8236</v>
      </c>
      <c r="G2015" s="1" t="str">
        <f>_xlfn.TEXTBEFORE(Table5[[#This Row],[rxn     kapp_old        kapp_slack_ub   kapp_slack_lb]]," ")</f>
        <v>RXN-GLYCL_m_FWD-GCV123LPD1</v>
      </c>
      <c r="H2015" s="1">
        <f>_xlfn.NUMBERVALUE(_xlfn.TEXTBEFORE(TRIM(_xlfn.TEXTAFTER(_xlfn.TEXTBEFORE(Table5[[#This Row],[rxn     kapp_old        kapp_slack_ub   kapp_slack_lb]],Table5[[#This Row],[kapp_slack_lb]],-1),Table5[[#This Row],[rxn]]))," "))</f>
        <v>778731.17947900703</v>
      </c>
      <c r="I201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015" s="1">
        <f>_xlfn.NUMBERVALUE(_xlfn.TEXTAFTER(Table5[[#This Row],[rxn     kapp_old        kapp_slack_ub   kapp_slack_lb]]," ",-1))</f>
        <v>0</v>
      </c>
      <c r="K2015" s="1">
        <f>_xlfn.XLOOKUP(SUBSTITUTE(Table5[[#This Row],[rxn]],"RXN-","ENZLOAD-"),ENZLOAD[name],ENZLOAD[flux],0)</f>
        <v>9.8370550991999994E-7</v>
      </c>
      <c r="L2015" s="1" t="str">
        <f>"'"&amp;Table5[[#This Row],[rxn]]&amp;"'"&amp;CHAR(9)&amp;IF(AND(Table5[[#This Row],[kapp_slack_ub]]&lt;&gt;0,Table5[[#This Row],[kapp_old]]&lt;$F$1),$F$1,Table5[[#This Row],[kapp_old]])</f>
        <v>'RXN-GLYCL_m_FWD-GCV123LPD1'	778731.179479007</v>
      </c>
      <c r="M2015" s="1">
        <f>_xlfn.XLOOKUP(Table5[[#This Row],[rxn]],Table3[name],Table3[flux],$F$1)</f>
        <v>4.7449741390852E-2</v>
      </c>
      <c r="N2015" s="1">
        <f>IFERROR(Table5[[#This Row],[min flux]]/Table5[[#This Row],[associated enzload]],"")</f>
        <v>48235.717816311568</v>
      </c>
      <c r="O2015" s="1">
        <f>_xlfn.NUMBERVALUE(IF(Table5[[#This Row],[flux/enzload]]="","",ABS($N$1-Table5[[#This Row],[flux/enzload]])))</f>
        <v>1399916269423.24</v>
      </c>
      <c r="P2015" s="1">
        <f>Table5[[#This Row],[kapp_old]]+IFERROR(((Table5[[#This Row],[kapp_slack_ub]]-Table5[[#This Row],[kapp_slack_lb]])/Table5[[#This Row],[associated enzload]]),0)</f>
        <v>778731.17947900703</v>
      </c>
      <c r="Q2015" s="1" t="str">
        <f>"'"&amp;Table5[[#This Row],[rxn]]&amp;"'"&amp;CHAR(9)&amp;Table5[[#This Row],[kapp + (slack_ub - slack_lb)/enzload]]</f>
        <v>'RXN-GLYCL_m_FWD-GCV123LPD1'	778731.179479007</v>
      </c>
      <c r="R2015" s="1">
        <f>_xlfn.XLOOKUP(Table5[[#This Row],[rxn]],Table38[name],Table38[flux],0)</f>
        <v>2.1951692067724999</v>
      </c>
      <c r="S2015" s="1">
        <f>_xlfn.XLOOKUP(SUBSTITUTE(Table5[[#This Row],[rxn]],"RXN-","ENZLOAD-"),Table38[name],Table38[flux],0)</f>
        <v>1.08972327E-6</v>
      </c>
      <c r="T2015" s="1" t="b">
        <f>AND(Table5[[#This Row],[ENZLOAD flux in kapp-slack.gms]]=0,Table5[[#This Row],[flux in kapp-slack.gms]]&lt;&gt;0,NOT(Table5[[#This Row],[spont or unknown?]]))</f>
        <v>0</v>
      </c>
      <c r="U2015" s="1" t="b">
        <f>OR(_xlfn.TEXTAFTER(Table5[[#This Row],[rxn]],"-",-1)="SPONT",_xlfn.TEXTAFTER(Table5[[#This Row],[rxn]],"-",-1)="UNKNOWN")</f>
        <v>0</v>
      </c>
      <c r="V2015" s="1">
        <f>_xlfn.XLOOKUP(SUBSTITUTE(Table5[[#This Row],[rxn]],"RXN-","ENZLOAD-"),Table4[rxn],Table4[ub],0)</f>
        <v>0.18495317999999999</v>
      </c>
      <c r="W2015" s="1" t="b">
        <f>AND(Table5[[#This Row],[FVA ENZLOAD flux UB]]=0,Table5[[#This Row],[ENZ not made when it should be?]])</f>
        <v>0</v>
      </c>
    </row>
    <row r="2016" spans="1:23" hidden="1">
      <c r="A2016" s="1"/>
      <c r="B2016" s="1" t="str">
        <f>_xlfn.TEXTBEFORE(Table38[[#This Row],[all fluxes from kapp-slack]]," ",,,,"")</f>
        <v/>
      </c>
      <c r="C2016" s="1">
        <f>_xlfn.NUMBERVALUE(IFERROR(_xlfn.TEXTAFTER(Table38[[#This Row],[all fluxes from kapp-slack]]," ",-1,,,""),""))</f>
        <v>0</v>
      </c>
      <c r="F2016" s="1" t="s">
        <v>7617</v>
      </c>
      <c r="G2016" s="1" t="str">
        <f>_xlfn.TEXTBEFORE(Table5[[#This Row],[rxn     kapp_old        kapp_slack_ub   kapp_slack_lb]]," ")</f>
        <v>RXN-DHORDfum_c_FWD-rt6498</v>
      </c>
      <c r="H2016" s="1">
        <f>_xlfn.NUMBERVALUE(_xlfn.TEXTBEFORE(TRIM(_xlfn.TEXTAFTER(_xlfn.TEXTBEFORE(Table5[[#This Row],[rxn     kapp_old        kapp_slack_ub   kapp_slack_lb]],Table5[[#This Row],[kapp_slack_lb]],-1),Table5[[#This Row],[rxn]]))," "))</f>
        <v>18358.180115355299</v>
      </c>
      <c r="I201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016" s="1">
        <f>_xlfn.NUMBERVALUE(_xlfn.TEXTAFTER(Table5[[#This Row],[rxn     kapp_old        kapp_slack_ub   kapp_slack_lb]]," ",-1))</f>
        <v>0</v>
      </c>
      <c r="K2016" s="1">
        <f>_xlfn.XLOOKUP(SUBSTITUTE(Table5[[#This Row],[rxn]],"RXN-","ENZLOAD-"),ENZLOAD[name],ENZLOAD[flux],0)</f>
        <v>9.8660798076000004E-7</v>
      </c>
      <c r="L2016" s="1" t="str">
        <f>"'"&amp;Table5[[#This Row],[rxn]]&amp;"'"&amp;CHAR(9)&amp;IF(AND(Table5[[#This Row],[kapp_slack_ub]]&lt;&gt;0,Table5[[#This Row],[kapp_old]]&lt;$F$1),$F$1,Table5[[#This Row],[kapp_old]])</f>
        <v>'RXN-DHORDfum_c_FWD-rt6498'	18358.1801153553</v>
      </c>
      <c r="M2016" s="1">
        <f>_xlfn.XLOOKUP(Table5[[#This Row],[rxn]],Table3[name],Table3[flux],$F$1)</f>
        <v>4.7664018457997601E-2</v>
      </c>
      <c r="N2016" s="1">
        <f>IFERROR(Table5[[#This Row],[min flux]]/Table5[[#This Row],[associated enzload]],"")</f>
        <v>48311.000303566609</v>
      </c>
      <c r="O2016" s="1">
        <f>_xlfn.NUMBERVALUE(IF(Table5[[#This Row],[flux/enzload]]="","",ABS($N$1-Table5[[#This Row],[flux/enzload]])))</f>
        <v>1399916269347.95</v>
      </c>
      <c r="P2016" s="1">
        <f>Table5[[#This Row],[kapp_old]]+IFERROR(((Table5[[#This Row],[kapp_slack_ub]]-Table5[[#This Row],[kapp_slack_lb]])/Table5[[#This Row],[associated enzload]]),0)</f>
        <v>18358.180115355299</v>
      </c>
      <c r="Q2016" s="1" t="str">
        <f>"'"&amp;Table5[[#This Row],[rxn]]&amp;"'"&amp;CHAR(9)&amp;Table5[[#This Row],[kapp + (slack_ub - slack_lb)/enzload]]</f>
        <v>'RXN-DHORDfum_c_FWD-rt6498'	18358.1801153553</v>
      </c>
      <c r="R2016" s="1">
        <f>_xlfn.XLOOKUP(Table5[[#This Row],[rxn]],Table38[name],Table38[flux],0)</f>
        <v>4.6466306881609E-2</v>
      </c>
      <c r="S2016" s="1">
        <f>_xlfn.XLOOKUP(SUBSTITUTE(Table5[[#This Row],[rxn]],"RXN-","ENZLOAD-"),Table38[name],Table38[flux],0)</f>
        <v>9.7846279500000007E-7</v>
      </c>
      <c r="T2016" s="1" t="b">
        <f>AND(Table5[[#This Row],[ENZLOAD flux in kapp-slack.gms]]=0,Table5[[#This Row],[flux in kapp-slack.gms]]&lt;&gt;0,NOT(Table5[[#This Row],[spont or unknown?]]))</f>
        <v>0</v>
      </c>
      <c r="U2016" s="1" t="b">
        <f>OR(_xlfn.TEXTAFTER(Table5[[#This Row],[rxn]],"-",-1)="SPONT",_xlfn.TEXTAFTER(Table5[[#This Row],[rxn]],"-",-1)="UNKNOWN")</f>
        <v>0</v>
      </c>
      <c r="V2016" s="1">
        <f>_xlfn.XLOOKUP(SUBSTITUTE(Table5[[#This Row],[rxn]],"RXN-","ENZLOAD-"),Table4[rxn],Table4[ub],0)</f>
        <v>1.00243675</v>
      </c>
      <c r="W2016" s="1" t="b">
        <f>AND(Table5[[#This Row],[FVA ENZLOAD flux UB]]=0,Table5[[#This Row],[ENZ not made when it should be?]])</f>
        <v>0</v>
      </c>
    </row>
    <row r="2017" spans="1:23" hidden="1">
      <c r="A2017" s="1"/>
      <c r="B2017" s="1" t="str">
        <f>_xlfn.TEXTBEFORE(Table38[[#This Row],[all fluxes from kapp-slack]]," ",,,,"")</f>
        <v/>
      </c>
      <c r="C2017" s="1">
        <f>_xlfn.NUMBERVALUE(IFERROR(_xlfn.TEXTAFTER(Table38[[#This Row],[all fluxes from kapp-slack]]," ",-1,,,""),""))</f>
        <v>0</v>
      </c>
      <c r="F2017" s="1" t="s">
        <v>9725</v>
      </c>
      <c r="G2017" s="1" t="str">
        <f>_xlfn.TEXTBEFORE(Table5[[#This Row],[rxn     kapp_old        kapp_slack_ub   kapp_slack_lb]]," ")</f>
        <v>RXN-SQLS_c_FWD-rt8223</v>
      </c>
      <c r="H2017" s="1">
        <f>_xlfn.NUMBERVALUE(_xlfn.TEXTBEFORE(TRIM(_xlfn.TEXTAFTER(_xlfn.TEXTBEFORE(Table5[[#This Row],[rxn     kapp_old        kapp_slack_ub   kapp_slack_lb]],Table5[[#This Row],[kapp_slack_lb]],-1),Table5[[#This Row],[rxn]]))," "))</f>
        <v>18767.641837672501</v>
      </c>
      <c r="I201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017" s="1">
        <f>_xlfn.NUMBERVALUE(_xlfn.TEXTAFTER(Table5[[#This Row],[rxn     kapp_old        kapp_slack_ub   kapp_slack_lb]]," ",-1))</f>
        <v>0</v>
      </c>
      <c r="K2017" s="1">
        <f>_xlfn.XLOOKUP(SUBSTITUTE(Table5[[#This Row],[rxn]],"RXN-","ENZLOAD-"),ENZLOAD[name],ENZLOAD[flux],0)</f>
        <v>7.8772150408999997E-7</v>
      </c>
      <c r="L2017" s="1" t="str">
        <f>"'"&amp;Table5[[#This Row],[rxn]]&amp;"'"&amp;CHAR(9)&amp;IF(AND(Table5[[#This Row],[kapp_slack_ub]]&lt;&gt;0,Table5[[#This Row],[kapp_old]]&lt;$F$1),$F$1,Table5[[#This Row],[kapp_old]])</f>
        <v>'RXN-SQLS_c_FWD-rt8223'	18767.6418376725</v>
      </c>
      <c r="M2017" s="1">
        <f>_xlfn.XLOOKUP(Table5[[#This Row],[rxn]],Table3[name],Table3[flux],$F$1)</f>
        <v>3.89044080436678E-2</v>
      </c>
      <c r="N2017" s="1">
        <f>IFERROR(Table5[[#This Row],[min flux]]/Table5[[#This Row],[associated enzload]],"")</f>
        <v>49388.531151769639</v>
      </c>
      <c r="O2017" s="1">
        <f>_xlfn.NUMBERVALUE(IF(Table5[[#This Row],[flux/enzload]]="","",ABS($N$1-Table5[[#This Row],[flux/enzload]])))</f>
        <v>1399916268270.4199</v>
      </c>
      <c r="P2017" s="1">
        <f>Table5[[#This Row],[kapp_old]]+IFERROR(((Table5[[#This Row],[kapp_slack_ub]]-Table5[[#This Row],[kapp_slack_lb]])/Table5[[#This Row],[associated enzload]]),0)</f>
        <v>18767.641837672501</v>
      </c>
      <c r="Q2017" s="1" t="str">
        <f>"'"&amp;Table5[[#This Row],[rxn]]&amp;"'"&amp;CHAR(9)&amp;Table5[[#This Row],[kapp + (slack_ub - slack_lb)/enzload]]</f>
        <v>'RXN-SQLS_c_FWD-rt8223'	18767.6418376725</v>
      </c>
      <c r="R2017" s="1">
        <f>_xlfn.XLOOKUP(Table5[[#This Row],[rxn]],Table38[name],Table38[flux],0)</f>
        <v>3.9577740966882997E-2</v>
      </c>
      <c r="S2017" s="1">
        <f>_xlfn.XLOOKUP(SUBSTITUTE(Table5[[#This Row],[rxn]],"RXN-","ENZLOAD-"),Table38[name],Table38[flux],0)</f>
        <v>8.1522423499999997E-7</v>
      </c>
      <c r="T2017" s="1" t="b">
        <f>AND(Table5[[#This Row],[ENZLOAD flux in kapp-slack.gms]]=0,Table5[[#This Row],[flux in kapp-slack.gms]]&lt;&gt;0,NOT(Table5[[#This Row],[spont or unknown?]]))</f>
        <v>0</v>
      </c>
      <c r="U2017" s="1" t="b">
        <f>OR(_xlfn.TEXTAFTER(Table5[[#This Row],[rxn]],"-",-1)="SPONT",_xlfn.TEXTAFTER(Table5[[#This Row],[rxn]],"-",-1)="UNKNOWN")</f>
        <v>0</v>
      </c>
      <c r="V2017" s="1">
        <f>_xlfn.XLOOKUP(SUBSTITUTE(Table5[[#This Row],[rxn]],"RXN-","ENZLOAD-"),Table4[rxn],Table4[ub],0)</f>
        <v>0.89737268000000003</v>
      </c>
      <c r="W2017" s="1" t="b">
        <f>AND(Table5[[#This Row],[FVA ENZLOAD flux UB]]=0,Table5[[#This Row],[ENZ not made when it should be?]])</f>
        <v>0</v>
      </c>
    </row>
    <row r="2018" spans="1:23" hidden="1">
      <c r="A2018" s="1"/>
      <c r="B2018" s="1" t="str">
        <f>_xlfn.TEXTBEFORE(Table38[[#This Row],[all fluxes from kapp-slack]]," ",,,,"")</f>
        <v/>
      </c>
      <c r="C2018" s="1">
        <f>_xlfn.NUMBERVALUE(IFERROR(_xlfn.TEXTAFTER(Table38[[#This Row],[all fluxes from kapp-slack]]," ",-1,,,""),""))</f>
        <v>0</v>
      </c>
      <c r="F2018" s="1" t="s">
        <v>9398</v>
      </c>
      <c r="G2018" s="1" t="str">
        <f>_xlfn.TEXTBEFORE(Table5[[#This Row],[rxn     kapp_old        kapp_slack_ub   kapp_slack_lb]]," ")</f>
        <v>RXN-PMANM_c_REV-rt0873</v>
      </c>
      <c r="H2018" s="1">
        <f>_xlfn.NUMBERVALUE(_xlfn.TEXTBEFORE(TRIM(_xlfn.TEXTAFTER(_xlfn.TEXTBEFORE(Table5[[#This Row],[rxn     kapp_old        kapp_slack_ub   kapp_slack_lb]],Table5[[#This Row],[kapp_slack_lb]],-1),Table5[[#This Row],[rxn]]))," "))</f>
        <v>19519.5569946166</v>
      </c>
      <c r="I201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018" s="1">
        <f>_xlfn.NUMBERVALUE(_xlfn.TEXTAFTER(Table5[[#This Row],[rxn     kapp_old        kapp_slack_ub   kapp_slack_lb]]," ",-1))</f>
        <v>0</v>
      </c>
      <c r="K2018" s="1">
        <f>_xlfn.XLOOKUP(SUBSTITUTE(Table5[[#This Row],[rxn]],"RXN-","ENZLOAD-"),ENZLOAD[name],ENZLOAD[flux],0)</f>
        <v>2.8384607711999998E-6</v>
      </c>
      <c r="L2018" s="1" t="str">
        <f>"'"&amp;Table5[[#This Row],[rxn]]&amp;"'"&amp;CHAR(9)&amp;IF(AND(Table5[[#This Row],[kapp_slack_ub]]&lt;&gt;0,Table5[[#This Row],[kapp_old]]&lt;$F$1),$F$1,Table5[[#This Row],[kapp_old]])</f>
        <v>'RXN-PMANM_c_REV-rt0873'	19519.5569946166</v>
      </c>
      <c r="M2018" s="1">
        <f>_xlfn.XLOOKUP(Table5[[#This Row],[rxn]],Table3[name],Table3[flux],$F$1)</f>
        <v>0.14580393894847801</v>
      </c>
      <c r="N2018" s="1">
        <f>IFERROR(Table5[[#This Row],[min flux]]/Table5[[#This Row],[associated enzload]],"")</f>
        <v>51367.255248990921</v>
      </c>
      <c r="O2018" s="1">
        <f>_xlfn.NUMBERVALUE(IF(Table5[[#This Row],[flux/enzload]]="","",ABS($N$1-Table5[[#This Row],[flux/enzload]])))</f>
        <v>1399916266291.7</v>
      </c>
      <c r="P2018" s="1">
        <f>Table5[[#This Row],[kapp_old]]+IFERROR(((Table5[[#This Row],[kapp_slack_ub]]-Table5[[#This Row],[kapp_slack_lb]])/Table5[[#This Row],[associated enzload]]),0)</f>
        <v>19519.5569946166</v>
      </c>
      <c r="Q2018" s="1" t="str">
        <f>"'"&amp;Table5[[#This Row],[rxn]]&amp;"'"&amp;CHAR(9)&amp;Table5[[#This Row],[kapp + (slack_ub - slack_lb)/enzload]]</f>
        <v>'RXN-PMANM_c_REV-rt0873'	19519.5569946166</v>
      </c>
      <c r="R2018" s="1">
        <f>_xlfn.XLOOKUP(Table5[[#This Row],[rxn]],Table38[name],Table38[flux],0)</f>
        <v>0.14832742143710101</v>
      </c>
      <c r="S2018" s="1">
        <f>_xlfn.XLOOKUP(SUBSTITUTE(Table5[[#This Row],[rxn]],"RXN-","ENZLOAD-"),Table38[name],Table38[flux],0)</f>
        <v>2.9375635909999998E-6</v>
      </c>
      <c r="T2018" s="1" t="b">
        <f>AND(Table5[[#This Row],[ENZLOAD flux in kapp-slack.gms]]=0,Table5[[#This Row],[flux in kapp-slack.gms]]&lt;&gt;0,NOT(Table5[[#This Row],[spont or unknown?]]))</f>
        <v>0</v>
      </c>
      <c r="U2018" s="1" t="b">
        <f>OR(_xlfn.TEXTAFTER(Table5[[#This Row],[rxn]],"-",-1)="SPONT",_xlfn.TEXTAFTER(Table5[[#This Row],[rxn]],"-",-1)="UNKNOWN")</f>
        <v>0</v>
      </c>
      <c r="V2018" s="1">
        <f>_xlfn.XLOOKUP(SUBSTITUTE(Table5[[#This Row],[rxn]],"RXN-","ENZLOAD-"),Table4[rxn],Table4[ub],0)</f>
        <v>0.72590476000000004</v>
      </c>
      <c r="W2018" s="1" t="b">
        <f>AND(Table5[[#This Row],[FVA ENZLOAD flux UB]]=0,Table5[[#This Row],[ENZ not made when it should be?]])</f>
        <v>0</v>
      </c>
    </row>
    <row r="2019" spans="1:23" hidden="1">
      <c r="A2019" s="1"/>
      <c r="B2019" s="1" t="str">
        <f>_xlfn.TEXTBEFORE(Table38[[#This Row],[all fluxes from kapp-slack]]," ",,,,"")</f>
        <v/>
      </c>
      <c r="C2019" s="1">
        <f>_xlfn.NUMBERVALUE(IFERROR(_xlfn.TEXTAFTER(Table38[[#This Row],[all fluxes from kapp-slack]]," ",-1,,,""),""))</f>
        <v>0</v>
      </c>
      <c r="F2019" s="1" t="s">
        <v>7291</v>
      </c>
      <c r="G2019" s="1" t="str">
        <f>_xlfn.TEXTBEFORE(Table5[[#This Row],[rxn     kapp_old        kapp_slack_ub   kapp_slack_lb]]," ")</f>
        <v>RXN-CERS124_c_FWD-rt3023_c</v>
      </c>
      <c r="H2019" s="1">
        <f>_xlfn.NUMBERVALUE(_xlfn.TEXTBEFORE(TRIM(_xlfn.TEXTAFTER(_xlfn.TEXTBEFORE(Table5[[#This Row],[rxn     kapp_old        kapp_slack_ub   kapp_slack_lb]],Table5[[#This Row],[kapp_slack_lb]],-1),Table5[[#This Row],[rxn]]))," "))</f>
        <v>39741.694256522802</v>
      </c>
      <c r="I201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019" s="1">
        <f>_xlfn.NUMBERVALUE(_xlfn.TEXTAFTER(Table5[[#This Row],[rxn     kapp_old        kapp_slack_ub   kapp_slack_lb]]," ",-1))</f>
        <v>0</v>
      </c>
      <c r="K2019" s="1">
        <f>_xlfn.XLOOKUP(SUBSTITUTE(Table5[[#This Row],[rxn]],"RXN-","ENZLOAD-"),ENZLOAD[name],ENZLOAD[flux],0)</f>
        <v>2.9307591080000001E-8</v>
      </c>
      <c r="L2019" s="1" t="str">
        <f>"'"&amp;Table5[[#This Row],[rxn]]&amp;"'"&amp;CHAR(9)&amp;IF(AND(Table5[[#This Row],[kapp_slack_ub]]&lt;&gt;0,Table5[[#This Row],[kapp_old]]&lt;$F$1),$F$1,Table5[[#This Row],[kapp_old]])</f>
        <v>'RXN-CERS124_c_FWD-rt3023_c'	39741.6942565228</v>
      </c>
      <c r="M2019" s="1">
        <f>_xlfn.XLOOKUP(Table5[[#This Row],[rxn]],Table3[name],Table3[flux],$F$1)</f>
        <v>1.53254384749546E-3</v>
      </c>
      <c r="N2019" s="1">
        <f>IFERROR(Table5[[#This Row],[min flux]]/Table5[[#This Row],[associated enzload]],"")</f>
        <v>52291.702969108708</v>
      </c>
      <c r="O2019" s="1">
        <f>_xlfn.NUMBERVALUE(IF(Table5[[#This Row],[flux/enzload]]="","",ABS($N$1-Table5[[#This Row],[flux/enzload]])))</f>
        <v>1399916265367.25</v>
      </c>
      <c r="P2019" s="1">
        <f>Table5[[#This Row],[kapp_old]]+IFERROR(((Table5[[#This Row],[kapp_slack_ub]]-Table5[[#This Row],[kapp_slack_lb]])/Table5[[#This Row],[associated enzload]]),0)</f>
        <v>39741.694256522802</v>
      </c>
      <c r="Q2019" s="1" t="str">
        <f>"'"&amp;Table5[[#This Row],[rxn]]&amp;"'"&amp;CHAR(9)&amp;Table5[[#This Row],[kapp + (slack_ub - slack_lb)/enzload]]</f>
        <v>'RXN-CERS124_c_FWD-rt3023_c'	39741.6942565228</v>
      </c>
      <c r="R2019" s="1">
        <f>_xlfn.XLOOKUP(Table5[[#This Row],[rxn]],Table38[name],Table38[flux],0)</f>
        <v>7.7953407424300001E-4</v>
      </c>
      <c r="S2019" s="1">
        <f>_xlfn.XLOOKUP(SUBSTITUTE(Table5[[#This Row],[rxn]],"RXN-","ENZLOAD-"),Table38[name],Table38[flux],0)</f>
        <v>7.5827109999999997E-9</v>
      </c>
      <c r="T2019" s="1" t="b">
        <f>AND(Table5[[#This Row],[ENZLOAD flux in kapp-slack.gms]]=0,Table5[[#This Row],[flux in kapp-slack.gms]]&lt;&gt;0,NOT(Table5[[#This Row],[spont or unknown?]]))</f>
        <v>0</v>
      </c>
      <c r="U2019" s="1" t="b">
        <f>OR(_xlfn.TEXTAFTER(Table5[[#This Row],[rxn]],"-",-1)="SPONT",_xlfn.TEXTAFTER(Table5[[#This Row],[rxn]],"-",-1)="UNKNOWN")</f>
        <v>0</v>
      </c>
      <c r="V2019" s="1">
        <f>_xlfn.XLOOKUP(SUBSTITUTE(Table5[[#This Row],[rxn]],"RXN-","ENZLOAD-"),Table4[rxn],Table4[ub],0)</f>
        <v>0.88648826999999997</v>
      </c>
      <c r="W2019" s="1" t="b">
        <f>AND(Table5[[#This Row],[FVA ENZLOAD flux UB]]=0,Table5[[#This Row],[ENZ not made when it should be?]])</f>
        <v>0</v>
      </c>
    </row>
    <row r="2020" spans="1:23" hidden="1">
      <c r="A2020" s="1"/>
      <c r="B2020" s="1" t="str">
        <f>_xlfn.TEXTBEFORE(Table38[[#This Row],[all fluxes from kapp-slack]]," ",,,,"")</f>
        <v/>
      </c>
      <c r="C2020" s="1">
        <f>_xlfn.NUMBERVALUE(IFERROR(_xlfn.TEXTAFTER(Table38[[#This Row],[all fluxes from kapp-slack]]," ",-1,,,""),""))</f>
        <v>0</v>
      </c>
      <c r="F2020" s="1" t="s">
        <v>7293</v>
      </c>
      <c r="G2020" s="1" t="str">
        <f>_xlfn.TEXTBEFORE(Table5[[#This Row],[rxn     kapp_old        kapp_slack_ub   kapp_slack_lb]]," ")</f>
        <v>RXN-CERS126_c_FWD-rt3023_c</v>
      </c>
      <c r="H2020" s="1">
        <f>_xlfn.NUMBERVALUE(_xlfn.TEXTBEFORE(TRIM(_xlfn.TEXTAFTER(_xlfn.TEXTBEFORE(Table5[[#This Row],[rxn     kapp_old        kapp_slack_ub   kapp_slack_lb]],Table5[[#This Row],[kapp_slack_lb]],-1),Table5[[#This Row],[rxn]]))," "))</f>
        <v>39741.694256522802</v>
      </c>
      <c r="I202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020" s="1">
        <f>_xlfn.NUMBERVALUE(_xlfn.TEXTAFTER(Table5[[#This Row],[rxn     kapp_old        kapp_slack_ub   kapp_slack_lb]]," ",-1))</f>
        <v>0</v>
      </c>
      <c r="K2020" s="1">
        <f>_xlfn.XLOOKUP(SUBSTITUTE(Table5[[#This Row],[rxn]],"RXN-","ENZLOAD-"),ENZLOAD[name],ENZLOAD[flux],0)</f>
        <v>2.9307591080000001E-8</v>
      </c>
      <c r="L2020" s="1" t="str">
        <f>"'"&amp;Table5[[#This Row],[rxn]]&amp;"'"&amp;CHAR(9)&amp;IF(AND(Table5[[#This Row],[kapp_slack_ub]]&lt;&gt;0,Table5[[#This Row],[kapp_old]]&lt;$F$1),$F$1,Table5[[#This Row],[kapp_old]])</f>
        <v>'RXN-CERS126_c_FWD-rt3023_c'	39741.6942565228</v>
      </c>
      <c r="M2020" s="1">
        <f>_xlfn.XLOOKUP(Table5[[#This Row],[rxn]],Table3[name],Table3[flux],$F$1)</f>
        <v>1.53254384749546E-3</v>
      </c>
      <c r="N2020" s="1">
        <f>IFERROR(Table5[[#This Row],[min flux]]/Table5[[#This Row],[associated enzload]],"")</f>
        <v>52291.702969108708</v>
      </c>
      <c r="O2020" s="1">
        <f>_xlfn.NUMBERVALUE(IF(Table5[[#This Row],[flux/enzload]]="","",ABS($N$1-Table5[[#This Row],[flux/enzload]])))</f>
        <v>1399916265367.25</v>
      </c>
      <c r="P2020" s="1">
        <f>Table5[[#This Row],[kapp_old]]+IFERROR(((Table5[[#This Row],[kapp_slack_ub]]-Table5[[#This Row],[kapp_slack_lb]])/Table5[[#This Row],[associated enzload]]),0)</f>
        <v>39741.694256522802</v>
      </c>
      <c r="Q2020" s="1" t="str">
        <f>"'"&amp;Table5[[#This Row],[rxn]]&amp;"'"&amp;CHAR(9)&amp;Table5[[#This Row],[kapp + (slack_ub - slack_lb)/enzload]]</f>
        <v>'RXN-CERS126_c_FWD-rt3023_c'	39741.6942565228</v>
      </c>
      <c r="R2020" s="1">
        <f>_xlfn.XLOOKUP(Table5[[#This Row],[rxn]],Table38[name],Table38[flux],0)</f>
        <v>7.7953407424300001E-4</v>
      </c>
      <c r="S2020" s="1">
        <f>_xlfn.XLOOKUP(SUBSTITUTE(Table5[[#This Row],[rxn]],"RXN-","ENZLOAD-"),Table38[name],Table38[flux],0)</f>
        <v>7.5827109999999997E-9</v>
      </c>
      <c r="T2020" s="1" t="b">
        <f>AND(Table5[[#This Row],[ENZLOAD flux in kapp-slack.gms]]=0,Table5[[#This Row],[flux in kapp-slack.gms]]&lt;&gt;0,NOT(Table5[[#This Row],[spont or unknown?]]))</f>
        <v>0</v>
      </c>
      <c r="U2020" s="1" t="b">
        <f>OR(_xlfn.TEXTAFTER(Table5[[#This Row],[rxn]],"-",-1)="SPONT",_xlfn.TEXTAFTER(Table5[[#This Row],[rxn]],"-",-1)="UNKNOWN")</f>
        <v>0</v>
      </c>
      <c r="V2020" s="1">
        <f>_xlfn.XLOOKUP(SUBSTITUTE(Table5[[#This Row],[rxn]],"RXN-","ENZLOAD-"),Table4[rxn],Table4[ub],0)</f>
        <v>0.88648826999999997</v>
      </c>
      <c r="W2020" s="1" t="b">
        <f>AND(Table5[[#This Row],[FVA ENZLOAD flux UB]]=0,Table5[[#This Row],[ENZ not made when it should be?]])</f>
        <v>0</v>
      </c>
    </row>
    <row r="2021" spans="1:23" hidden="1">
      <c r="A2021" s="1"/>
      <c r="B2021" s="1" t="str">
        <f>_xlfn.TEXTBEFORE(Table38[[#This Row],[all fluxes from kapp-slack]]," ",,,,"")</f>
        <v/>
      </c>
      <c r="C2021" s="1">
        <f>_xlfn.NUMBERVALUE(IFERROR(_xlfn.TEXTAFTER(Table38[[#This Row],[all fluxes from kapp-slack]]," ",-1,,,""),""))</f>
        <v>0</v>
      </c>
      <c r="F2021" s="1" t="s">
        <v>9465</v>
      </c>
      <c r="G2021" s="1" t="str">
        <f>_xlfn.TEXTBEFORE(Table5[[#This Row],[rxn     kapp_old        kapp_slack_ub   kapp_slack_lb]]," ")</f>
        <v>RXN-PRENT15_l_FWD-rt4281</v>
      </c>
      <c r="H2021" s="1">
        <f>_xlfn.NUMBERVALUE(_xlfn.TEXTBEFORE(TRIM(_xlfn.TEXTAFTER(_xlfn.TEXTBEFORE(Table5[[#This Row],[rxn     kapp_old        kapp_slack_ub   kapp_slack_lb]],Table5[[#This Row],[kapp_slack_lb]],-1),Table5[[#This Row],[rxn]]))," "))</f>
        <v>385142.12510889198</v>
      </c>
      <c r="I202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021" s="1">
        <f>_xlfn.NUMBERVALUE(_xlfn.TEXTAFTER(Table5[[#This Row],[rxn     kapp_old        kapp_slack_ub   kapp_slack_lb]]," ",-1))</f>
        <v>0</v>
      </c>
      <c r="K2021" s="1">
        <f>_xlfn.XLOOKUP(SUBSTITUTE(Table5[[#This Row],[rxn]],"RXN-","ENZLOAD-"),ENZLOAD[name],ENZLOAD[flux],0)</f>
        <v>8.7024958559999997E-8</v>
      </c>
      <c r="L2021" s="1" t="str">
        <f>"'"&amp;Table5[[#This Row],[rxn]]&amp;"'"&amp;CHAR(9)&amp;IF(AND(Table5[[#This Row],[kapp_slack_ub]]&lt;&gt;0,Table5[[#This Row],[kapp_old]]&lt;$F$1),$F$1,Table5[[#This Row],[kapp_old]])</f>
        <v>'RXN-PRENT15_l_FWD-rt4281'	385142.125108892</v>
      </c>
      <c r="M2021" s="1">
        <f>_xlfn.XLOOKUP(Table5[[#This Row],[rxn]],Table3[name],Table3[flux],$F$1)</f>
        <v>4.5734667123037299E-3</v>
      </c>
      <c r="N2021" s="1">
        <f>IFERROR(Table5[[#This Row],[min flux]]/Table5[[#This Row],[associated enzload]],"")</f>
        <v>52553.506350141142</v>
      </c>
      <c r="O2021" s="1">
        <f>_xlfn.NUMBERVALUE(IF(Table5[[#This Row],[flux/enzload]]="","",ABS($N$1-Table5[[#This Row],[flux/enzload]])))</f>
        <v>1399916265105.45</v>
      </c>
      <c r="P2021" s="1">
        <f>Table5[[#This Row],[kapp_old]]+IFERROR(((Table5[[#This Row],[kapp_slack_ub]]-Table5[[#This Row],[kapp_slack_lb]])/Table5[[#This Row],[associated enzload]]),0)</f>
        <v>385142.12510889198</v>
      </c>
      <c r="Q2021" s="1" t="str">
        <f>"'"&amp;Table5[[#This Row],[rxn]]&amp;"'"&amp;CHAR(9)&amp;Table5[[#This Row],[kapp + (slack_ub - slack_lb)/enzload]]</f>
        <v>'RXN-PRENT15_l_FWD-rt4281'	385142.125108892</v>
      </c>
      <c r="R2021" s="1">
        <f>_xlfn.XLOOKUP(Table5[[#This Row],[rxn]],Table38[name],Table38[flux],0)</f>
        <v>4.6526213856550001E-3</v>
      </c>
      <c r="S2021" s="1">
        <f>_xlfn.XLOOKUP(SUBSTITUTE(Table5[[#This Row],[rxn]],"RXN-","ENZLOAD-"),Table38[name],Table38[flux],0)</f>
        <v>4.6699529999999997E-9</v>
      </c>
      <c r="T2021" s="1" t="b">
        <f>AND(Table5[[#This Row],[ENZLOAD flux in kapp-slack.gms]]=0,Table5[[#This Row],[flux in kapp-slack.gms]]&lt;&gt;0,NOT(Table5[[#This Row],[spont or unknown?]]))</f>
        <v>0</v>
      </c>
      <c r="U2021" s="1" t="b">
        <f>OR(_xlfn.TEXTAFTER(Table5[[#This Row],[rxn]],"-",-1)="SPONT",_xlfn.TEXTAFTER(Table5[[#This Row],[rxn]],"-",-1)="UNKNOWN")</f>
        <v>0</v>
      </c>
      <c r="V2021" s="1">
        <f>_xlfn.XLOOKUP(SUBSTITUTE(Table5[[#This Row],[rxn]],"RXN-","ENZLOAD-"),Table4[rxn],Table4[ub],0)</f>
        <v>1.27938989</v>
      </c>
      <c r="W2021" s="1" t="b">
        <f>AND(Table5[[#This Row],[FVA ENZLOAD flux UB]]=0,Table5[[#This Row],[ENZ not made when it should be?]])</f>
        <v>0</v>
      </c>
    </row>
    <row r="2022" spans="1:23" hidden="1">
      <c r="A2022" s="1"/>
      <c r="B2022" s="1" t="str">
        <f>_xlfn.TEXTBEFORE(Table38[[#This Row],[all fluxes from kapp-slack]]," ",,,,"")</f>
        <v/>
      </c>
      <c r="C2022" s="1">
        <f>_xlfn.NUMBERVALUE(IFERROR(_xlfn.TEXTAFTER(Table38[[#This Row],[all fluxes from kapp-slack]]," ",-1,,,""),""))</f>
        <v>0</v>
      </c>
      <c r="F2022" s="1" t="s">
        <v>9600</v>
      </c>
      <c r="G2022" s="1" t="str">
        <f>_xlfn.TEXTBEFORE(Table5[[#This Row],[rxn     kapp_old        kapp_slack_ub   kapp_slack_lb]]," ")</f>
        <v>RXN-RNDR2_c_FWD-RNR124</v>
      </c>
      <c r="H2022" s="1">
        <f>_xlfn.NUMBERVALUE(_xlfn.TEXTBEFORE(TRIM(_xlfn.TEXTAFTER(_xlfn.TEXTBEFORE(Table5[[#This Row],[rxn     kapp_old        kapp_slack_ub   kapp_slack_lb]],Table5[[#This Row],[kapp_slack_lb]],-1),Table5[[#This Row],[rxn]]))," "))</f>
        <v>67843.028219643806</v>
      </c>
      <c r="I202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022" s="1">
        <f>_xlfn.NUMBERVALUE(_xlfn.TEXTAFTER(Table5[[#This Row],[rxn     kapp_old        kapp_slack_ub   kapp_slack_lb]]," ",-1))</f>
        <v>0</v>
      </c>
      <c r="K2022" s="1">
        <f>_xlfn.XLOOKUP(SUBSTITUTE(Table5[[#This Row],[rxn]],"RXN-","ENZLOAD-"),ENZLOAD[name],ENZLOAD[flux],0)</f>
        <v>7.7199227399999998E-8</v>
      </c>
      <c r="L2022" s="1" t="str">
        <f>"'"&amp;Table5[[#This Row],[rxn]]&amp;"'"&amp;CHAR(9)&amp;IF(AND(Table5[[#This Row],[kapp_slack_ub]]&lt;&gt;0,Table5[[#This Row],[kapp_old]]&lt;$F$1),$F$1,Table5[[#This Row],[kapp_old]])</f>
        <v>'RXN-RNDR2_c_FWD-RNR124'	67843.0282196438</v>
      </c>
      <c r="M2022" s="1">
        <f>_xlfn.XLOOKUP(Table5[[#This Row],[rxn]],Table3[name],Table3[flux],$F$1)</f>
        <v>4.2002828395877297E-3</v>
      </c>
      <c r="N2022" s="1">
        <f>IFERROR(Table5[[#This Row],[min flux]]/Table5[[#This Row],[associated enzload]],"")</f>
        <v>54408.35330934581</v>
      </c>
      <c r="O2022" s="1">
        <f>_xlfn.NUMBERVALUE(IF(Table5[[#This Row],[flux/enzload]]="","",ABS($N$1-Table5[[#This Row],[flux/enzload]])))</f>
        <v>1399916263250.6001</v>
      </c>
      <c r="P2022" s="1">
        <f>Table5[[#This Row],[kapp_old]]+IFERROR(((Table5[[#This Row],[kapp_slack_ub]]-Table5[[#This Row],[kapp_slack_lb]])/Table5[[#This Row],[associated enzload]]),0)</f>
        <v>67843.028219643806</v>
      </c>
      <c r="Q2022" s="1" t="str">
        <f>"'"&amp;Table5[[#This Row],[rxn]]&amp;"'"&amp;CHAR(9)&amp;Table5[[#This Row],[kapp + (slack_ub - slack_lb)/enzload]]</f>
        <v>'RXN-RNDR2_c_FWD-RNR124'	67843.0282196438</v>
      </c>
      <c r="R2022" s="1">
        <f>_xlfn.XLOOKUP(Table5[[#This Row],[rxn]],Table38[name],Table38[flux],0)</f>
        <v>4.272978682165E-3</v>
      </c>
      <c r="S2022" s="1">
        <f>_xlfn.XLOOKUP(SUBSTITUTE(Table5[[#This Row],[rxn]],"RXN-","ENZLOAD-"),Table38[name],Table38[flux],0)</f>
        <v>2.4347888000000001E-8</v>
      </c>
      <c r="T2022" s="1" t="b">
        <f>AND(Table5[[#This Row],[ENZLOAD flux in kapp-slack.gms]]=0,Table5[[#This Row],[flux in kapp-slack.gms]]&lt;&gt;0,NOT(Table5[[#This Row],[spont or unknown?]]))</f>
        <v>0</v>
      </c>
      <c r="U2022" s="1" t="b">
        <f>OR(_xlfn.TEXTAFTER(Table5[[#This Row],[rxn]],"-",-1)="SPONT",_xlfn.TEXTAFTER(Table5[[#This Row],[rxn]],"-",-1)="UNKNOWN")</f>
        <v>0</v>
      </c>
      <c r="V2022" s="1">
        <f>_xlfn.XLOOKUP(SUBSTITUTE(Table5[[#This Row],[rxn]],"RXN-","ENZLOAD-"),Table4[rxn],Table4[ub],0)</f>
        <v>0.14450874</v>
      </c>
      <c r="W2022" s="1" t="b">
        <f>AND(Table5[[#This Row],[FVA ENZLOAD flux UB]]=0,Table5[[#This Row],[ENZ not made when it should be?]])</f>
        <v>0</v>
      </c>
    </row>
    <row r="2023" spans="1:23" hidden="1">
      <c r="A2023" s="1"/>
      <c r="B2023" s="1" t="str">
        <f>_xlfn.TEXTBEFORE(Table38[[#This Row],[all fluxes from kapp-slack]]," ",,,,"")</f>
        <v/>
      </c>
      <c r="C2023" s="1">
        <f>_xlfn.NUMBERVALUE(IFERROR(_xlfn.TEXTAFTER(Table38[[#This Row],[all fluxes from kapp-slack]]," ",-1,,,""),""))</f>
        <v>0</v>
      </c>
      <c r="F2023" s="1" t="s">
        <v>6479</v>
      </c>
      <c r="G2023" s="1" t="str">
        <f>_xlfn.TEXTBEFORE(Table5[[#This Row],[rxn     kapp_old        kapp_slack_ub   kapp_slack_lb]]," ")</f>
        <v>RXN-3OAR100_c_FWD-rt0409</v>
      </c>
      <c r="H202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02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023" s="1">
        <f>_xlfn.NUMBERVALUE(_xlfn.TEXTAFTER(Table5[[#This Row],[rxn     kapp_old        kapp_slack_ub   kapp_slack_lb]]," ",-1))</f>
        <v>0</v>
      </c>
      <c r="K2023" s="1">
        <f>_xlfn.XLOOKUP(SUBSTITUTE(Table5[[#This Row],[rxn]],"RXN-","ENZLOAD-"),ENZLOAD[name],ENZLOAD[flux],0)</f>
        <v>1.84466915209E-6</v>
      </c>
      <c r="L2023" s="1" t="str">
        <f>"'"&amp;Table5[[#This Row],[rxn]]&amp;"'"&amp;CHAR(9)&amp;IF(AND(Table5[[#This Row],[kapp_slack_ub]]&lt;&gt;0,Table5[[#This Row],[kapp_old]]&lt;$F$1),$F$1,Table5[[#This Row],[kapp_old]])</f>
        <v>'RXN-3OAR100_c_FWD-rt0409'	27141.27779288</v>
      </c>
      <c r="M2023" s="1">
        <f>_xlfn.XLOOKUP(Table5[[#This Row],[rxn]],Table3[name],Table3[flux],$F$1)</f>
        <v>0.10052737013605199</v>
      </c>
      <c r="N2023" s="1">
        <f>IFERROR(Table5[[#This Row],[min flux]]/Table5[[#This Row],[associated enzload]],"")</f>
        <v>54496.151801614418</v>
      </c>
      <c r="O2023" s="1">
        <f>_xlfn.NUMBERVALUE(IF(Table5[[#This Row],[flux/enzload]]="","",ABS($N$1-Table5[[#This Row],[flux/enzload]])))</f>
        <v>1399916263162.8</v>
      </c>
      <c r="P2023" s="1">
        <f>Table5[[#This Row],[kapp_old]]+IFERROR(((Table5[[#This Row],[kapp_slack_ub]]-Table5[[#This Row],[kapp_slack_lb]])/Table5[[#This Row],[associated enzload]]),0)</f>
        <v>27141.277792879999</v>
      </c>
      <c r="Q2023" s="1" t="str">
        <f>"'"&amp;Table5[[#This Row],[rxn]]&amp;"'"&amp;CHAR(9)&amp;Table5[[#This Row],[kapp + (slack_ub - slack_lb)/enzload]]</f>
        <v>'RXN-3OAR100_c_FWD-rt0409'	27141.27779288</v>
      </c>
      <c r="R2023" s="1">
        <f>_xlfn.XLOOKUP(Table5[[#This Row],[rxn]],Table38[name],Table38[flux],0)</f>
        <v>0</v>
      </c>
      <c r="S2023" s="1">
        <f>_xlfn.XLOOKUP(SUBSTITUTE(Table5[[#This Row],[rxn]],"RXN-","ENZLOAD-"),Table38[name],Table38[flux],0)</f>
        <v>0</v>
      </c>
      <c r="T2023" s="1" t="b">
        <f>AND(Table5[[#This Row],[ENZLOAD flux in kapp-slack.gms]]=0,Table5[[#This Row],[flux in kapp-slack.gms]]&lt;&gt;0,NOT(Table5[[#This Row],[spont or unknown?]]))</f>
        <v>0</v>
      </c>
      <c r="U2023" s="1" t="b">
        <f>OR(_xlfn.TEXTAFTER(Table5[[#This Row],[rxn]],"-",-1)="SPONT",_xlfn.TEXTAFTER(Table5[[#This Row],[rxn]],"-",-1)="UNKNOWN")</f>
        <v>0</v>
      </c>
      <c r="V2023" s="1">
        <f>_xlfn.XLOOKUP(SUBSTITUTE(Table5[[#This Row],[rxn]],"RXN-","ENZLOAD-"),Table4[rxn],Table4[ub],0)</f>
        <v>0.13465588000000001</v>
      </c>
      <c r="W2023" s="1" t="b">
        <f>AND(Table5[[#This Row],[FVA ENZLOAD flux UB]]=0,Table5[[#This Row],[ENZ not made when it should be?]])</f>
        <v>0</v>
      </c>
    </row>
    <row r="2024" spans="1:23" hidden="1">
      <c r="A2024" s="1"/>
      <c r="B2024" s="1" t="str">
        <f>_xlfn.TEXTBEFORE(Table38[[#This Row],[all fluxes from kapp-slack]]," ",,,,"")</f>
        <v/>
      </c>
      <c r="C2024" s="1">
        <f>_xlfn.NUMBERVALUE(IFERROR(_xlfn.TEXTAFTER(Table38[[#This Row],[all fluxes from kapp-slack]]," ",-1,,,""),""))</f>
        <v>0</v>
      </c>
      <c r="F2024" s="1" t="s">
        <v>6487</v>
      </c>
      <c r="G2024" s="1" t="str">
        <f>_xlfn.TEXTBEFORE(Table5[[#This Row],[rxn     kapp_old        kapp_slack_ub   kapp_slack_lb]]," ")</f>
        <v>RXN-3OAR120_c_FWD-rt0409</v>
      </c>
      <c r="H202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02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024" s="1">
        <f>_xlfn.NUMBERVALUE(_xlfn.TEXTAFTER(Table5[[#This Row],[rxn     kapp_old        kapp_slack_ub   kapp_slack_lb]]," ",-1))</f>
        <v>0</v>
      </c>
      <c r="K2024" s="1">
        <f>_xlfn.XLOOKUP(SUBSTITUTE(Table5[[#This Row],[rxn]],"RXN-","ENZLOAD-"),ENZLOAD[name],ENZLOAD[flux],0)</f>
        <v>1.84466915209E-6</v>
      </c>
      <c r="L2024" s="1" t="str">
        <f>"'"&amp;Table5[[#This Row],[rxn]]&amp;"'"&amp;CHAR(9)&amp;IF(AND(Table5[[#This Row],[kapp_slack_ub]]&lt;&gt;0,Table5[[#This Row],[kapp_old]]&lt;$F$1),$F$1,Table5[[#This Row],[kapp_old]])</f>
        <v>'RXN-3OAR120_c_FWD-rt0409'	27141.27779288</v>
      </c>
      <c r="M2024" s="1">
        <f>_xlfn.XLOOKUP(Table5[[#This Row],[rxn]],Table3[name],Table3[flux],$F$1)</f>
        <v>0.10052737013605199</v>
      </c>
      <c r="N2024" s="1">
        <f>IFERROR(Table5[[#This Row],[min flux]]/Table5[[#This Row],[associated enzload]],"")</f>
        <v>54496.151801614418</v>
      </c>
      <c r="O2024" s="1">
        <f>_xlfn.NUMBERVALUE(IF(Table5[[#This Row],[flux/enzload]]="","",ABS($N$1-Table5[[#This Row],[flux/enzload]])))</f>
        <v>1399916263162.8</v>
      </c>
      <c r="P2024" s="1">
        <f>Table5[[#This Row],[kapp_old]]+IFERROR(((Table5[[#This Row],[kapp_slack_ub]]-Table5[[#This Row],[kapp_slack_lb]])/Table5[[#This Row],[associated enzload]]),0)</f>
        <v>27141.277792879999</v>
      </c>
      <c r="Q2024" s="1" t="str">
        <f>"'"&amp;Table5[[#This Row],[rxn]]&amp;"'"&amp;CHAR(9)&amp;Table5[[#This Row],[kapp + (slack_ub - slack_lb)/enzload]]</f>
        <v>'RXN-3OAR120_c_FWD-rt0409'	27141.27779288</v>
      </c>
      <c r="R2024" s="1">
        <f>_xlfn.XLOOKUP(Table5[[#This Row],[rxn]],Table38[name],Table38[flux],0)</f>
        <v>0</v>
      </c>
      <c r="S2024" s="1">
        <f>_xlfn.XLOOKUP(SUBSTITUTE(Table5[[#This Row],[rxn]],"RXN-","ENZLOAD-"),Table38[name],Table38[flux],0)</f>
        <v>0</v>
      </c>
      <c r="T2024" s="1" t="b">
        <f>AND(Table5[[#This Row],[ENZLOAD flux in kapp-slack.gms]]=0,Table5[[#This Row],[flux in kapp-slack.gms]]&lt;&gt;0,NOT(Table5[[#This Row],[spont or unknown?]]))</f>
        <v>0</v>
      </c>
      <c r="U2024" s="1" t="b">
        <f>OR(_xlfn.TEXTAFTER(Table5[[#This Row],[rxn]],"-",-1)="SPONT",_xlfn.TEXTAFTER(Table5[[#This Row],[rxn]],"-",-1)="UNKNOWN")</f>
        <v>0</v>
      </c>
      <c r="V2024" s="1">
        <f>_xlfn.XLOOKUP(SUBSTITUTE(Table5[[#This Row],[rxn]],"RXN-","ENZLOAD-"),Table4[rxn],Table4[ub],0)</f>
        <v>0.13465588000000001</v>
      </c>
      <c r="W2024" s="1" t="b">
        <f>AND(Table5[[#This Row],[FVA ENZLOAD flux UB]]=0,Table5[[#This Row],[ENZ not made when it should be?]])</f>
        <v>0</v>
      </c>
    </row>
    <row r="2025" spans="1:23" hidden="1">
      <c r="A2025" s="1"/>
      <c r="B2025" s="1" t="str">
        <f>_xlfn.TEXTBEFORE(Table38[[#This Row],[all fluxes from kapp-slack]]," ",,,,"")</f>
        <v/>
      </c>
      <c r="C2025" s="1">
        <f>_xlfn.NUMBERVALUE(IFERROR(_xlfn.TEXTAFTER(Table38[[#This Row],[all fluxes from kapp-slack]]," ",-1,,,""),""))</f>
        <v>0</v>
      </c>
      <c r="F2025" s="1" t="s">
        <v>6495</v>
      </c>
      <c r="G2025" s="1" t="str">
        <f>_xlfn.TEXTBEFORE(Table5[[#This Row],[rxn     kapp_old        kapp_slack_ub   kapp_slack_lb]]," ")</f>
        <v>RXN-3OAR140_c_FWD-rt0409</v>
      </c>
      <c r="H202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02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025" s="1">
        <f>_xlfn.NUMBERVALUE(_xlfn.TEXTAFTER(Table5[[#This Row],[rxn     kapp_old        kapp_slack_ub   kapp_slack_lb]]," ",-1))</f>
        <v>0</v>
      </c>
      <c r="K2025" s="1">
        <f>_xlfn.XLOOKUP(SUBSTITUTE(Table5[[#This Row],[rxn]],"RXN-","ENZLOAD-"),ENZLOAD[name],ENZLOAD[flux],0)</f>
        <v>1.84466915209E-6</v>
      </c>
      <c r="L2025" s="1" t="str">
        <f>"'"&amp;Table5[[#This Row],[rxn]]&amp;"'"&amp;CHAR(9)&amp;IF(AND(Table5[[#This Row],[kapp_slack_ub]]&lt;&gt;0,Table5[[#This Row],[kapp_old]]&lt;$F$1),$F$1,Table5[[#This Row],[kapp_old]])</f>
        <v>'RXN-3OAR140_c_FWD-rt0409'	27141.27779288</v>
      </c>
      <c r="M2025" s="1">
        <f>_xlfn.XLOOKUP(Table5[[#This Row],[rxn]],Table3[name],Table3[flux],$F$1)</f>
        <v>0.10052737013605199</v>
      </c>
      <c r="N2025" s="1">
        <f>IFERROR(Table5[[#This Row],[min flux]]/Table5[[#This Row],[associated enzload]],"")</f>
        <v>54496.151801614418</v>
      </c>
      <c r="O2025" s="1">
        <f>_xlfn.NUMBERVALUE(IF(Table5[[#This Row],[flux/enzload]]="","",ABS($N$1-Table5[[#This Row],[flux/enzload]])))</f>
        <v>1399916263162.8</v>
      </c>
      <c r="P2025" s="1">
        <f>Table5[[#This Row],[kapp_old]]+IFERROR(((Table5[[#This Row],[kapp_slack_ub]]-Table5[[#This Row],[kapp_slack_lb]])/Table5[[#This Row],[associated enzload]]),0)</f>
        <v>27141.277792879999</v>
      </c>
      <c r="Q2025" s="1" t="str">
        <f>"'"&amp;Table5[[#This Row],[rxn]]&amp;"'"&amp;CHAR(9)&amp;Table5[[#This Row],[kapp + (slack_ub - slack_lb)/enzload]]</f>
        <v>'RXN-3OAR140_c_FWD-rt0409'	27141.27779288</v>
      </c>
      <c r="R2025" s="1">
        <f>_xlfn.XLOOKUP(Table5[[#This Row],[rxn]],Table38[name],Table38[flux],0)</f>
        <v>0</v>
      </c>
      <c r="S2025" s="1">
        <f>_xlfn.XLOOKUP(SUBSTITUTE(Table5[[#This Row],[rxn]],"RXN-","ENZLOAD-"),Table38[name],Table38[flux],0)</f>
        <v>0</v>
      </c>
      <c r="T2025" s="1" t="b">
        <f>AND(Table5[[#This Row],[ENZLOAD flux in kapp-slack.gms]]=0,Table5[[#This Row],[flux in kapp-slack.gms]]&lt;&gt;0,NOT(Table5[[#This Row],[spont or unknown?]]))</f>
        <v>0</v>
      </c>
      <c r="U2025" s="1" t="b">
        <f>OR(_xlfn.TEXTAFTER(Table5[[#This Row],[rxn]],"-",-1)="SPONT",_xlfn.TEXTAFTER(Table5[[#This Row],[rxn]],"-",-1)="UNKNOWN")</f>
        <v>0</v>
      </c>
      <c r="V2025" s="1">
        <f>_xlfn.XLOOKUP(SUBSTITUTE(Table5[[#This Row],[rxn]],"RXN-","ENZLOAD-"),Table4[rxn],Table4[ub],0)</f>
        <v>0.13465588000000001</v>
      </c>
      <c r="W2025" s="1" t="b">
        <f>AND(Table5[[#This Row],[FVA ENZLOAD flux UB]]=0,Table5[[#This Row],[ENZ not made when it should be?]])</f>
        <v>0</v>
      </c>
    </row>
    <row r="2026" spans="1:23" hidden="1">
      <c r="A2026" s="1"/>
      <c r="B2026" s="1" t="str">
        <f>_xlfn.TEXTBEFORE(Table38[[#This Row],[all fluxes from kapp-slack]]," ",,,,"")</f>
        <v/>
      </c>
      <c r="C2026" s="1">
        <f>_xlfn.NUMBERVALUE(IFERROR(_xlfn.TEXTAFTER(Table38[[#This Row],[all fluxes from kapp-slack]]," ",-1,,,""),""))</f>
        <v>0</v>
      </c>
      <c r="F2026" s="1" t="s">
        <v>6503</v>
      </c>
      <c r="G2026" s="1" t="str">
        <f>_xlfn.TEXTBEFORE(Table5[[#This Row],[rxn     kapp_old        kapp_slack_ub   kapp_slack_lb]]," ")</f>
        <v>RXN-3OAR160_c_FWD-rt0409</v>
      </c>
      <c r="H202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02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026" s="1">
        <f>_xlfn.NUMBERVALUE(_xlfn.TEXTAFTER(Table5[[#This Row],[rxn     kapp_old        kapp_slack_ub   kapp_slack_lb]]," ",-1))</f>
        <v>0</v>
      </c>
      <c r="K2026" s="1">
        <f>_xlfn.XLOOKUP(SUBSTITUTE(Table5[[#This Row],[rxn]],"RXN-","ENZLOAD-"),ENZLOAD[name],ENZLOAD[flux],0)</f>
        <v>1.84466915209E-6</v>
      </c>
      <c r="L2026" s="1" t="str">
        <f>"'"&amp;Table5[[#This Row],[rxn]]&amp;"'"&amp;CHAR(9)&amp;IF(AND(Table5[[#This Row],[kapp_slack_ub]]&lt;&gt;0,Table5[[#This Row],[kapp_old]]&lt;$F$1),$F$1,Table5[[#This Row],[kapp_old]])</f>
        <v>'RXN-3OAR160_c_FWD-rt0409'	27141.27779288</v>
      </c>
      <c r="M2026" s="1">
        <f>_xlfn.XLOOKUP(Table5[[#This Row],[rxn]],Table3[name],Table3[flux],$F$1)</f>
        <v>0.10052737013605199</v>
      </c>
      <c r="N2026" s="1">
        <f>IFERROR(Table5[[#This Row],[min flux]]/Table5[[#This Row],[associated enzload]],"")</f>
        <v>54496.151801614418</v>
      </c>
      <c r="O2026" s="1">
        <f>_xlfn.NUMBERVALUE(IF(Table5[[#This Row],[flux/enzload]]="","",ABS($N$1-Table5[[#This Row],[flux/enzload]])))</f>
        <v>1399916263162.8</v>
      </c>
      <c r="P2026" s="1">
        <f>Table5[[#This Row],[kapp_old]]+IFERROR(((Table5[[#This Row],[kapp_slack_ub]]-Table5[[#This Row],[kapp_slack_lb]])/Table5[[#This Row],[associated enzload]]),0)</f>
        <v>27141.277792879999</v>
      </c>
      <c r="Q2026" s="1" t="str">
        <f>"'"&amp;Table5[[#This Row],[rxn]]&amp;"'"&amp;CHAR(9)&amp;Table5[[#This Row],[kapp + (slack_ub - slack_lb)/enzload]]</f>
        <v>'RXN-3OAR160_c_FWD-rt0409'	27141.27779288</v>
      </c>
      <c r="R2026" s="1">
        <f>_xlfn.XLOOKUP(Table5[[#This Row],[rxn]],Table38[name],Table38[flux],0)</f>
        <v>0</v>
      </c>
      <c r="S2026" s="1">
        <f>_xlfn.XLOOKUP(SUBSTITUTE(Table5[[#This Row],[rxn]],"RXN-","ENZLOAD-"),Table38[name],Table38[flux],0)</f>
        <v>0</v>
      </c>
      <c r="T2026" s="1" t="b">
        <f>AND(Table5[[#This Row],[ENZLOAD flux in kapp-slack.gms]]=0,Table5[[#This Row],[flux in kapp-slack.gms]]&lt;&gt;0,NOT(Table5[[#This Row],[spont or unknown?]]))</f>
        <v>0</v>
      </c>
      <c r="U2026" s="1" t="b">
        <f>OR(_xlfn.TEXTAFTER(Table5[[#This Row],[rxn]],"-",-1)="SPONT",_xlfn.TEXTAFTER(Table5[[#This Row],[rxn]],"-",-1)="UNKNOWN")</f>
        <v>0</v>
      </c>
      <c r="V2026" s="1">
        <f>_xlfn.XLOOKUP(SUBSTITUTE(Table5[[#This Row],[rxn]],"RXN-","ENZLOAD-"),Table4[rxn],Table4[ub],0)</f>
        <v>0.13465588000000001</v>
      </c>
      <c r="W2026" s="1" t="b">
        <f>AND(Table5[[#This Row],[FVA ENZLOAD flux UB]]=0,Table5[[#This Row],[ENZ not made when it should be?]])</f>
        <v>0</v>
      </c>
    </row>
    <row r="2027" spans="1:23" hidden="1">
      <c r="A2027" s="1"/>
      <c r="B2027" s="1" t="str">
        <f>_xlfn.TEXTBEFORE(Table38[[#This Row],[all fluxes from kapp-slack]]," ",,,,"")</f>
        <v/>
      </c>
      <c r="C2027" s="1">
        <f>_xlfn.NUMBERVALUE(IFERROR(_xlfn.TEXTAFTER(Table38[[#This Row],[all fluxes from kapp-slack]]," ",-1,,,""),""))</f>
        <v>0</v>
      </c>
      <c r="F2027" s="1" t="s">
        <v>6519</v>
      </c>
      <c r="G2027" s="1" t="str">
        <f>_xlfn.TEXTBEFORE(Table5[[#This Row],[rxn     kapp_old        kapp_slack_ub   kapp_slack_lb]]," ")</f>
        <v>RXN-3OAR40_c_FWD-rt0409</v>
      </c>
      <c r="H202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02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027" s="1">
        <f>_xlfn.NUMBERVALUE(_xlfn.TEXTAFTER(Table5[[#This Row],[rxn     kapp_old        kapp_slack_ub   kapp_slack_lb]]," ",-1))</f>
        <v>0</v>
      </c>
      <c r="K2027" s="1">
        <f>_xlfn.XLOOKUP(SUBSTITUTE(Table5[[#This Row],[rxn]],"RXN-","ENZLOAD-"),ENZLOAD[name],ENZLOAD[flux],0)</f>
        <v>1.84466915209E-6</v>
      </c>
      <c r="L2027" s="1" t="str">
        <f>"'"&amp;Table5[[#This Row],[rxn]]&amp;"'"&amp;CHAR(9)&amp;IF(AND(Table5[[#This Row],[kapp_slack_ub]]&lt;&gt;0,Table5[[#This Row],[kapp_old]]&lt;$F$1),$F$1,Table5[[#This Row],[kapp_old]])</f>
        <v>'RXN-3OAR40_c_FWD-rt0409'	27141.27779288</v>
      </c>
      <c r="M2027" s="1">
        <f>_xlfn.XLOOKUP(Table5[[#This Row],[rxn]],Table3[name],Table3[flux],$F$1)</f>
        <v>0.10052737013605199</v>
      </c>
      <c r="N2027" s="1">
        <f>IFERROR(Table5[[#This Row],[min flux]]/Table5[[#This Row],[associated enzload]],"")</f>
        <v>54496.151801614418</v>
      </c>
      <c r="O2027" s="1">
        <f>_xlfn.NUMBERVALUE(IF(Table5[[#This Row],[flux/enzload]]="","",ABS($N$1-Table5[[#This Row],[flux/enzload]])))</f>
        <v>1399916263162.8</v>
      </c>
      <c r="P2027" s="1">
        <f>Table5[[#This Row],[kapp_old]]+IFERROR(((Table5[[#This Row],[kapp_slack_ub]]-Table5[[#This Row],[kapp_slack_lb]])/Table5[[#This Row],[associated enzload]]),0)</f>
        <v>27141.277792879999</v>
      </c>
      <c r="Q2027" s="1" t="str">
        <f>"'"&amp;Table5[[#This Row],[rxn]]&amp;"'"&amp;CHAR(9)&amp;Table5[[#This Row],[kapp + (slack_ub - slack_lb)/enzload]]</f>
        <v>'RXN-3OAR40_c_FWD-rt0409'	27141.27779288</v>
      </c>
      <c r="R2027" s="1">
        <f>_xlfn.XLOOKUP(Table5[[#This Row],[rxn]],Table38[name],Table38[flux],0)</f>
        <v>0</v>
      </c>
      <c r="S2027" s="1">
        <f>_xlfn.XLOOKUP(SUBSTITUTE(Table5[[#This Row],[rxn]],"RXN-","ENZLOAD-"),Table38[name],Table38[flux],0)</f>
        <v>0</v>
      </c>
      <c r="T2027" s="1" t="b">
        <f>AND(Table5[[#This Row],[ENZLOAD flux in kapp-slack.gms]]=0,Table5[[#This Row],[flux in kapp-slack.gms]]&lt;&gt;0,NOT(Table5[[#This Row],[spont or unknown?]]))</f>
        <v>0</v>
      </c>
      <c r="U2027" s="1" t="b">
        <f>OR(_xlfn.TEXTAFTER(Table5[[#This Row],[rxn]],"-",-1)="SPONT",_xlfn.TEXTAFTER(Table5[[#This Row],[rxn]],"-",-1)="UNKNOWN")</f>
        <v>0</v>
      </c>
      <c r="V2027" s="1">
        <f>_xlfn.XLOOKUP(SUBSTITUTE(Table5[[#This Row],[rxn]],"RXN-","ENZLOAD-"),Table4[rxn],Table4[ub],0)</f>
        <v>0.13465588000000001</v>
      </c>
      <c r="W2027" s="1" t="b">
        <f>AND(Table5[[#This Row],[FVA ENZLOAD flux UB]]=0,Table5[[#This Row],[ENZ not made when it should be?]])</f>
        <v>0</v>
      </c>
    </row>
    <row r="2028" spans="1:23" hidden="1">
      <c r="A2028" s="1"/>
      <c r="B2028" s="1" t="str">
        <f>_xlfn.TEXTBEFORE(Table38[[#This Row],[all fluxes from kapp-slack]]," ",,,,"")</f>
        <v/>
      </c>
      <c r="C2028" s="1">
        <f>_xlfn.NUMBERVALUE(IFERROR(_xlfn.TEXTAFTER(Table38[[#This Row],[all fluxes from kapp-slack]]," ",-1,,,""),""))</f>
        <v>0</v>
      </c>
      <c r="F2028" s="1" t="s">
        <v>6528</v>
      </c>
      <c r="G2028" s="1" t="str">
        <f>_xlfn.TEXTBEFORE(Table5[[#This Row],[rxn     kapp_old        kapp_slack_ub   kapp_slack_lb]]," ")</f>
        <v>RXN-3OAR60_c_FWD-rt0409</v>
      </c>
      <c r="H202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02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028" s="1">
        <f>_xlfn.NUMBERVALUE(_xlfn.TEXTAFTER(Table5[[#This Row],[rxn     kapp_old        kapp_slack_ub   kapp_slack_lb]]," ",-1))</f>
        <v>0</v>
      </c>
      <c r="K2028" s="1">
        <f>_xlfn.XLOOKUP(SUBSTITUTE(Table5[[#This Row],[rxn]],"RXN-","ENZLOAD-"),ENZLOAD[name],ENZLOAD[flux],0)</f>
        <v>1.84466915209E-6</v>
      </c>
      <c r="L2028" s="1" t="str">
        <f>"'"&amp;Table5[[#This Row],[rxn]]&amp;"'"&amp;CHAR(9)&amp;IF(AND(Table5[[#This Row],[kapp_slack_ub]]&lt;&gt;0,Table5[[#This Row],[kapp_old]]&lt;$F$1),$F$1,Table5[[#This Row],[kapp_old]])</f>
        <v>'RXN-3OAR60_c_FWD-rt0409'	27141.27779288</v>
      </c>
      <c r="M2028" s="1">
        <f>_xlfn.XLOOKUP(Table5[[#This Row],[rxn]],Table3[name],Table3[flux],$F$1)</f>
        <v>0.10052737013605199</v>
      </c>
      <c r="N2028" s="1">
        <f>IFERROR(Table5[[#This Row],[min flux]]/Table5[[#This Row],[associated enzload]],"")</f>
        <v>54496.151801614418</v>
      </c>
      <c r="O2028" s="1">
        <f>_xlfn.NUMBERVALUE(IF(Table5[[#This Row],[flux/enzload]]="","",ABS($N$1-Table5[[#This Row],[flux/enzload]])))</f>
        <v>1399916263162.8</v>
      </c>
      <c r="P2028" s="1">
        <f>Table5[[#This Row],[kapp_old]]+IFERROR(((Table5[[#This Row],[kapp_slack_ub]]-Table5[[#This Row],[kapp_slack_lb]])/Table5[[#This Row],[associated enzload]]),0)</f>
        <v>27141.277792879999</v>
      </c>
      <c r="Q2028" s="1" t="str">
        <f>"'"&amp;Table5[[#This Row],[rxn]]&amp;"'"&amp;CHAR(9)&amp;Table5[[#This Row],[kapp + (slack_ub - slack_lb)/enzload]]</f>
        <v>'RXN-3OAR60_c_FWD-rt0409'	27141.27779288</v>
      </c>
      <c r="R2028" s="1">
        <f>_xlfn.XLOOKUP(Table5[[#This Row],[rxn]],Table38[name],Table38[flux],0)</f>
        <v>0</v>
      </c>
      <c r="S2028" s="1">
        <f>_xlfn.XLOOKUP(SUBSTITUTE(Table5[[#This Row],[rxn]],"RXN-","ENZLOAD-"),Table38[name],Table38[flux],0)</f>
        <v>0</v>
      </c>
      <c r="T2028" s="1" t="b">
        <f>AND(Table5[[#This Row],[ENZLOAD flux in kapp-slack.gms]]=0,Table5[[#This Row],[flux in kapp-slack.gms]]&lt;&gt;0,NOT(Table5[[#This Row],[spont or unknown?]]))</f>
        <v>0</v>
      </c>
      <c r="U2028" s="1" t="b">
        <f>OR(_xlfn.TEXTAFTER(Table5[[#This Row],[rxn]],"-",-1)="SPONT",_xlfn.TEXTAFTER(Table5[[#This Row],[rxn]],"-",-1)="UNKNOWN")</f>
        <v>0</v>
      </c>
      <c r="V2028" s="1">
        <f>_xlfn.XLOOKUP(SUBSTITUTE(Table5[[#This Row],[rxn]],"RXN-","ENZLOAD-"),Table4[rxn],Table4[ub],0)</f>
        <v>0.13465588000000001</v>
      </c>
      <c r="W2028" s="1" t="b">
        <f>AND(Table5[[#This Row],[FVA ENZLOAD flux UB]]=0,Table5[[#This Row],[ENZ not made when it should be?]])</f>
        <v>0</v>
      </c>
    </row>
    <row r="2029" spans="1:23" hidden="1">
      <c r="A2029" s="1"/>
      <c r="B2029" s="1" t="str">
        <f>_xlfn.TEXTBEFORE(Table38[[#This Row],[all fluxes from kapp-slack]]," ",,,,"")</f>
        <v/>
      </c>
      <c r="C2029" s="1">
        <f>_xlfn.NUMBERVALUE(IFERROR(_xlfn.TEXTAFTER(Table38[[#This Row],[all fluxes from kapp-slack]]," ",-1,,,""),""))</f>
        <v>0</v>
      </c>
      <c r="F2029" s="1" t="s">
        <v>6537</v>
      </c>
      <c r="G2029" s="1" t="str">
        <f>_xlfn.TEXTBEFORE(Table5[[#This Row],[rxn     kapp_old        kapp_slack_ub   kapp_slack_lb]]," ")</f>
        <v>RXN-3OAR80_c_FWD-rt0409</v>
      </c>
      <c r="H202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02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029" s="1">
        <f>_xlfn.NUMBERVALUE(_xlfn.TEXTAFTER(Table5[[#This Row],[rxn     kapp_old        kapp_slack_ub   kapp_slack_lb]]," ",-1))</f>
        <v>0</v>
      </c>
      <c r="K2029" s="1">
        <f>_xlfn.XLOOKUP(SUBSTITUTE(Table5[[#This Row],[rxn]],"RXN-","ENZLOAD-"),ENZLOAD[name],ENZLOAD[flux],0)</f>
        <v>1.84466915209E-6</v>
      </c>
      <c r="L2029" s="1" t="str">
        <f>"'"&amp;Table5[[#This Row],[rxn]]&amp;"'"&amp;CHAR(9)&amp;IF(AND(Table5[[#This Row],[kapp_slack_ub]]&lt;&gt;0,Table5[[#This Row],[kapp_old]]&lt;$F$1),$F$1,Table5[[#This Row],[kapp_old]])</f>
        <v>'RXN-3OAR80_c_FWD-rt0409'	27141.27779288</v>
      </c>
      <c r="M2029" s="1">
        <f>_xlfn.XLOOKUP(Table5[[#This Row],[rxn]],Table3[name],Table3[flux],$F$1)</f>
        <v>0.10052737013605199</v>
      </c>
      <c r="N2029" s="1">
        <f>IFERROR(Table5[[#This Row],[min flux]]/Table5[[#This Row],[associated enzload]],"")</f>
        <v>54496.151801614418</v>
      </c>
      <c r="O2029" s="1">
        <f>_xlfn.NUMBERVALUE(IF(Table5[[#This Row],[flux/enzload]]="","",ABS($N$1-Table5[[#This Row],[flux/enzload]])))</f>
        <v>1399916263162.8</v>
      </c>
      <c r="P2029" s="1">
        <f>Table5[[#This Row],[kapp_old]]+IFERROR(((Table5[[#This Row],[kapp_slack_ub]]-Table5[[#This Row],[kapp_slack_lb]])/Table5[[#This Row],[associated enzload]]),0)</f>
        <v>27141.277792879999</v>
      </c>
      <c r="Q2029" s="1" t="str">
        <f>"'"&amp;Table5[[#This Row],[rxn]]&amp;"'"&amp;CHAR(9)&amp;Table5[[#This Row],[kapp + (slack_ub - slack_lb)/enzload]]</f>
        <v>'RXN-3OAR80_c_FWD-rt0409'	27141.27779288</v>
      </c>
      <c r="R2029" s="1">
        <f>_xlfn.XLOOKUP(Table5[[#This Row],[rxn]],Table38[name],Table38[flux],0)</f>
        <v>0</v>
      </c>
      <c r="S2029" s="1">
        <f>_xlfn.XLOOKUP(SUBSTITUTE(Table5[[#This Row],[rxn]],"RXN-","ENZLOAD-"),Table38[name],Table38[flux],0)</f>
        <v>0</v>
      </c>
      <c r="T2029" s="1" t="b">
        <f>AND(Table5[[#This Row],[ENZLOAD flux in kapp-slack.gms]]=0,Table5[[#This Row],[flux in kapp-slack.gms]]&lt;&gt;0,NOT(Table5[[#This Row],[spont or unknown?]]))</f>
        <v>0</v>
      </c>
      <c r="U2029" s="1" t="b">
        <f>OR(_xlfn.TEXTAFTER(Table5[[#This Row],[rxn]],"-",-1)="SPONT",_xlfn.TEXTAFTER(Table5[[#This Row],[rxn]],"-",-1)="UNKNOWN")</f>
        <v>0</v>
      </c>
      <c r="V2029" s="1">
        <f>_xlfn.XLOOKUP(SUBSTITUTE(Table5[[#This Row],[rxn]],"RXN-","ENZLOAD-"),Table4[rxn],Table4[ub],0)</f>
        <v>0.13465588000000001</v>
      </c>
      <c r="W2029" s="1" t="b">
        <f>AND(Table5[[#This Row],[FVA ENZLOAD flux UB]]=0,Table5[[#This Row],[ENZ not made when it should be?]])</f>
        <v>0</v>
      </c>
    </row>
    <row r="2030" spans="1:23">
      <c r="A2030" s="1"/>
      <c r="B2030" s="1" t="str">
        <f>_xlfn.TEXTBEFORE(Table38[[#This Row],[all fluxes from kapp-slack]]," ",,,,"")</f>
        <v/>
      </c>
      <c r="C2030" s="1">
        <f>_xlfn.NUMBERVALUE(IFERROR(_xlfn.TEXTAFTER(Table38[[#This Row],[all fluxes from kapp-slack]]," ",-1,,,""),""))</f>
        <v>0</v>
      </c>
      <c r="F2030" s="1" t="s">
        <v>6546</v>
      </c>
      <c r="G2030" s="1" t="str">
        <f>_xlfn.TEXTBEFORE(Table5[[#This Row],[rxn     kapp_old        kapp_slack_ub   kapp_slack_lb]]," ")</f>
        <v>RXN-3OAS100_c_FWD-rt0409</v>
      </c>
      <c r="H203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03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39.534140206598003</v>
      </c>
      <c r="J2030" s="1">
        <f>_xlfn.NUMBERVALUE(_xlfn.TEXTAFTER(Table5[[#This Row],[rxn     kapp_old        kapp_slack_ub   kapp_slack_lb]]," ",-1))</f>
        <v>0</v>
      </c>
      <c r="K2030" s="1">
        <f>_xlfn.XLOOKUP(SUBSTITUTE(Table5[[#This Row],[rxn]],"RXN-","ENZLOAD-"),ENZLOAD[name],ENZLOAD[flux],0)</f>
        <v>1.84466915209E-6</v>
      </c>
      <c r="L2030" s="1" t="str">
        <f>"'"&amp;Table5[[#This Row],[rxn]]&amp;"'"&amp;CHAR(9)&amp;IF(AND(Table5[[#This Row],[kapp_slack_ub]]&lt;&gt;0,Table5[[#This Row],[kapp_old]]&lt;$F$1),$F$1,Table5[[#This Row],[kapp_old]])</f>
        <v>'RXN-3OAS100_c_FWD-rt0409'	27141.27779288</v>
      </c>
      <c r="M2030" s="1">
        <f>_xlfn.XLOOKUP(Table5[[#This Row],[rxn]],Table3[name],Table3[flux],$F$1)</f>
        <v>0.10052737013605199</v>
      </c>
      <c r="N2030" s="1">
        <f>IFERROR(Table5[[#This Row],[min flux]]/Table5[[#This Row],[associated enzload]],"")</f>
        <v>54496.151801614418</v>
      </c>
      <c r="O2030" s="1">
        <f>_xlfn.NUMBERVALUE(IF(Table5[[#This Row],[flux/enzload]]="","",ABS($N$1-Table5[[#This Row],[flux/enzload]])))</f>
        <v>1399916263162.8</v>
      </c>
      <c r="P2030" s="1">
        <f>Table5[[#This Row],[kapp_old]]+IFERROR(((Table5[[#This Row],[kapp_slack_ub]]-Table5[[#This Row],[kapp_slack_lb]])/Table5[[#This Row],[associated enzload]]),0)</f>
        <v>21458702.683699213</v>
      </c>
      <c r="Q2030" s="1" t="str">
        <f>"'"&amp;Table5[[#This Row],[rxn]]&amp;"'"&amp;CHAR(9)&amp;Table5[[#This Row],[kapp + (slack_ub - slack_lb)/enzload]]</f>
        <v>'RXN-3OAS100_c_FWD-rt0409'	21458702.6836992</v>
      </c>
      <c r="R2030" s="1">
        <f>_xlfn.XLOOKUP(Table5[[#This Row],[rxn]],Table38[name],Table38[flux],0)</f>
        <v>0.102267234367396</v>
      </c>
      <c r="S2030" s="1">
        <f>_xlfn.XLOOKUP(SUBSTITUTE(Table5[[#This Row],[rxn]],"RXN-","ENZLOAD-"),Table38[name],Table38[flux],0)</f>
        <v>0</v>
      </c>
      <c r="T2030" s="1" t="b">
        <f>AND(Table5[[#This Row],[ENZLOAD flux in kapp-slack.gms]]=0,Table5[[#This Row],[flux in kapp-slack.gms]]&lt;&gt;0,NOT(Table5[[#This Row],[spont or unknown?]]))</f>
        <v>1</v>
      </c>
      <c r="U2030" s="1" t="b">
        <f>OR(_xlfn.TEXTAFTER(Table5[[#This Row],[rxn]],"-",-1)="SPONT",_xlfn.TEXTAFTER(Table5[[#This Row],[rxn]],"-",-1)="UNKNOWN")</f>
        <v>0</v>
      </c>
      <c r="V2030" s="1">
        <f>_xlfn.XLOOKUP(SUBSTITUTE(Table5[[#This Row],[rxn]],"RXN-","ENZLOAD-"),Table4[rxn],Table4[ub],0)</f>
        <v>0.13465588000000001</v>
      </c>
      <c r="W2030" s="1" t="b">
        <f>AND(Table5[[#This Row],[FVA ENZLOAD flux UB]]=0,Table5[[#This Row],[ENZ not made when it should be?]])</f>
        <v>0</v>
      </c>
    </row>
    <row r="2031" spans="1:23">
      <c r="A2031" s="1"/>
      <c r="B2031" s="1" t="str">
        <f>_xlfn.TEXTBEFORE(Table38[[#This Row],[all fluxes from kapp-slack]]," ",,,,"")</f>
        <v/>
      </c>
      <c r="C2031" s="1">
        <f>_xlfn.NUMBERVALUE(IFERROR(_xlfn.TEXTAFTER(Table38[[#This Row],[all fluxes from kapp-slack]]," ",-1,,,""),""))</f>
        <v>0</v>
      </c>
      <c r="F2031" s="1" t="s">
        <v>6547</v>
      </c>
      <c r="G2031" s="1" t="str">
        <f>_xlfn.TEXTBEFORE(Table5[[#This Row],[rxn     kapp_old        kapp_slack_ub   kapp_slack_lb]]," ")</f>
        <v>RXN-3OAS120_c_FWD-rt0409</v>
      </c>
      <c r="H203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03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39.534140206598003</v>
      </c>
      <c r="J2031" s="1">
        <f>_xlfn.NUMBERVALUE(_xlfn.TEXTAFTER(Table5[[#This Row],[rxn     kapp_old        kapp_slack_ub   kapp_slack_lb]]," ",-1))</f>
        <v>0</v>
      </c>
      <c r="K2031" s="1">
        <f>_xlfn.XLOOKUP(SUBSTITUTE(Table5[[#This Row],[rxn]],"RXN-","ENZLOAD-"),ENZLOAD[name],ENZLOAD[flux],0)</f>
        <v>1.84466915209E-6</v>
      </c>
      <c r="L2031" s="1" t="str">
        <f>"'"&amp;Table5[[#This Row],[rxn]]&amp;"'"&amp;CHAR(9)&amp;IF(AND(Table5[[#This Row],[kapp_slack_ub]]&lt;&gt;0,Table5[[#This Row],[kapp_old]]&lt;$F$1),$F$1,Table5[[#This Row],[kapp_old]])</f>
        <v>'RXN-3OAS120_c_FWD-rt0409'	27141.27779288</v>
      </c>
      <c r="M2031" s="1">
        <f>_xlfn.XLOOKUP(Table5[[#This Row],[rxn]],Table3[name],Table3[flux],$F$1)</f>
        <v>0.10052737013605199</v>
      </c>
      <c r="N2031" s="1">
        <f>IFERROR(Table5[[#This Row],[min flux]]/Table5[[#This Row],[associated enzload]],"")</f>
        <v>54496.151801614418</v>
      </c>
      <c r="O2031" s="1">
        <f>_xlfn.NUMBERVALUE(IF(Table5[[#This Row],[flux/enzload]]="","",ABS($N$1-Table5[[#This Row],[flux/enzload]])))</f>
        <v>1399916263162.8</v>
      </c>
      <c r="P2031" s="1">
        <f>Table5[[#This Row],[kapp_old]]+IFERROR(((Table5[[#This Row],[kapp_slack_ub]]-Table5[[#This Row],[kapp_slack_lb]])/Table5[[#This Row],[associated enzload]]),0)</f>
        <v>21458702.683699213</v>
      </c>
      <c r="Q2031" s="1" t="str">
        <f>"'"&amp;Table5[[#This Row],[rxn]]&amp;"'"&amp;CHAR(9)&amp;Table5[[#This Row],[kapp + (slack_ub - slack_lb)/enzload]]</f>
        <v>'RXN-3OAS120_c_FWD-rt0409'	21458702.6836992</v>
      </c>
      <c r="R2031" s="1">
        <f>_xlfn.XLOOKUP(Table5[[#This Row],[rxn]],Table38[name],Table38[flux],0)</f>
        <v>0.102267234367396</v>
      </c>
      <c r="S2031" s="1">
        <f>_xlfn.XLOOKUP(SUBSTITUTE(Table5[[#This Row],[rxn]],"RXN-","ENZLOAD-"),Table38[name],Table38[flux],0)</f>
        <v>0</v>
      </c>
      <c r="T2031" s="1" t="b">
        <f>AND(Table5[[#This Row],[ENZLOAD flux in kapp-slack.gms]]=0,Table5[[#This Row],[flux in kapp-slack.gms]]&lt;&gt;0,NOT(Table5[[#This Row],[spont or unknown?]]))</f>
        <v>1</v>
      </c>
      <c r="U2031" s="1" t="b">
        <f>OR(_xlfn.TEXTAFTER(Table5[[#This Row],[rxn]],"-",-1)="SPONT",_xlfn.TEXTAFTER(Table5[[#This Row],[rxn]],"-",-1)="UNKNOWN")</f>
        <v>0</v>
      </c>
      <c r="V2031" s="1">
        <f>_xlfn.XLOOKUP(SUBSTITUTE(Table5[[#This Row],[rxn]],"RXN-","ENZLOAD-"),Table4[rxn],Table4[ub],0)</f>
        <v>0.13465588000000001</v>
      </c>
      <c r="W2031" s="1" t="b">
        <f>AND(Table5[[#This Row],[FVA ENZLOAD flux UB]]=0,Table5[[#This Row],[ENZ not made when it should be?]])</f>
        <v>0</v>
      </c>
    </row>
    <row r="2032" spans="1:23">
      <c r="A2032" s="1"/>
      <c r="B2032" s="1" t="str">
        <f>_xlfn.TEXTBEFORE(Table38[[#This Row],[all fluxes from kapp-slack]]," ",,,,"")</f>
        <v/>
      </c>
      <c r="C2032" s="1">
        <f>_xlfn.NUMBERVALUE(IFERROR(_xlfn.TEXTAFTER(Table38[[#This Row],[all fluxes from kapp-slack]]," ",-1,,,""),""))</f>
        <v>0</v>
      </c>
      <c r="F2032" s="1" t="s">
        <v>6548</v>
      </c>
      <c r="G2032" s="1" t="str">
        <f>_xlfn.TEXTBEFORE(Table5[[#This Row],[rxn     kapp_old        kapp_slack_ub   kapp_slack_lb]]," ")</f>
        <v>RXN-3OAS140_c_FWD-rt0409</v>
      </c>
      <c r="H203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03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39.534140206598003</v>
      </c>
      <c r="J2032" s="1">
        <f>_xlfn.NUMBERVALUE(_xlfn.TEXTAFTER(Table5[[#This Row],[rxn     kapp_old        kapp_slack_ub   kapp_slack_lb]]," ",-1))</f>
        <v>0</v>
      </c>
      <c r="K2032" s="1">
        <f>_xlfn.XLOOKUP(SUBSTITUTE(Table5[[#This Row],[rxn]],"RXN-","ENZLOAD-"),ENZLOAD[name],ENZLOAD[flux],0)</f>
        <v>1.84466915209E-6</v>
      </c>
      <c r="L2032" s="1" t="str">
        <f>"'"&amp;Table5[[#This Row],[rxn]]&amp;"'"&amp;CHAR(9)&amp;IF(AND(Table5[[#This Row],[kapp_slack_ub]]&lt;&gt;0,Table5[[#This Row],[kapp_old]]&lt;$F$1),$F$1,Table5[[#This Row],[kapp_old]])</f>
        <v>'RXN-3OAS140_c_FWD-rt0409'	27141.27779288</v>
      </c>
      <c r="M2032" s="1">
        <f>_xlfn.XLOOKUP(Table5[[#This Row],[rxn]],Table3[name],Table3[flux],$F$1)</f>
        <v>0.10052737013605199</v>
      </c>
      <c r="N2032" s="1">
        <f>IFERROR(Table5[[#This Row],[min flux]]/Table5[[#This Row],[associated enzload]],"")</f>
        <v>54496.151801614418</v>
      </c>
      <c r="O2032" s="1">
        <f>_xlfn.NUMBERVALUE(IF(Table5[[#This Row],[flux/enzload]]="","",ABS($N$1-Table5[[#This Row],[flux/enzload]])))</f>
        <v>1399916263162.8</v>
      </c>
      <c r="P2032" s="1">
        <f>Table5[[#This Row],[kapp_old]]+IFERROR(((Table5[[#This Row],[kapp_slack_ub]]-Table5[[#This Row],[kapp_slack_lb]])/Table5[[#This Row],[associated enzload]]),0)</f>
        <v>21458702.683699213</v>
      </c>
      <c r="Q2032" s="1" t="str">
        <f>"'"&amp;Table5[[#This Row],[rxn]]&amp;"'"&amp;CHAR(9)&amp;Table5[[#This Row],[kapp + (slack_ub - slack_lb)/enzload]]</f>
        <v>'RXN-3OAS140_c_FWD-rt0409'	21458702.6836992</v>
      </c>
      <c r="R2032" s="1">
        <f>_xlfn.XLOOKUP(Table5[[#This Row],[rxn]],Table38[name],Table38[flux],0)</f>
        <v>0.102267234367396</v>
      </c>
      <c r="S2032" s="1">
        <f>_xlfn.XLOOKUP(SUBSTITUTE(Table5[[#This Row],[rxn]],"RXN-","ENZLOAD-"),Table38[name],Table38[flux],0)</f>
        <v>0</v>
      </c>
      <c r="T2032" s="1" t="b">
        <f>AND(Table5[[#This Row],[ENZLOAD flux in kapp-slack.gms]]=0,Table5[[#This Row],[flux in kapp-slack.gms]]&lt;&gt;0,NOT(Table5[[#This Row],[spont or unknown?]]))</f>
        <v>1</v>
      </c>
      <c r="U2032" s="1" t="b">
        <f>OR(_xlfn.TEXTAFTER(Table5[[#This Row],[rxn]],"-",-1)="SPONT",_xlfn.TEXTAFTER(Table5[[#This Row],[rxn]],"-",-1)="UNKNOWN")</f>
        <v>0</v>
      </c>
      <c r="V2032" s="1">
        <f>_xlfn.XLOOKUP(SUBSTITUTE(Table5[[#This Row],[rxn]],"RXN-","ENZLOAD-"),Table4[rxn],Table4[ub],0)</f>
        <v>0.13465588000000001</v>
      </c>
      <c r="W2032" s="1" t="b">
        <f>AND(Table5[[#This Row],[FVA ENZLOAD flux UB]]=0,Table5[[#This Row],[ENZ not made when it should be?]])</f>
        <v>0</v>
      </c>
    </row>
    <row r="2033" spans="1:23">
      <c r="A2033" s="1"/>
      <c r="B2033" s="1" t="str">
        <f>_xlfn.TEXTBEFORE(Table38[[#This Row],[all fluxes from kapp-slack]]," ",,,,"")</f>
        <v/>
      </c>
      <c r="C2033" s="1">
        <f>_xlfn.NUMBERVALUE(IFERROR(_xlfn.TEXTAFTER(Table38[[#This Row],[all fluxes from kapp-slack]]," ",-1,,,""),""))</f>
        <v>0</v>
      </c>
      <c r="F2033" s="1" t="s">
        <v>6549</v>
      </c>
      <c r="G2033" s="1" t="str">
        <f>_xlfn.TEXTBEFORE(Table5[[#This Row],[rxn     kapp_old        kapp_slack_ub   kapp_slack_lb]]," ")</f>
        <v>RXN-3OAS160_c_FWD-rt0409</v>
      </c>
      <c r="H203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03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39.534140206598003</v>
      </c>
      <c r="J2033" s="1">
        <f>_xlfn.NUMBERVALUE(_xlfn.TEXTAFTER(Table5[[#This Row],[rxn     kapp_old        kapp_slack_ub   kapp_slack_lb]]," ",-1))</f>
        <v>0</v>
      </c>
      <c r="K2033" s="1">
        <f>_xlfn.XLOOKUP(SUBSTITUTE(Table5[[#This Row],[rxn]],"RXN-","ENZLOAD-"),ENZLOAD[name],ENZLOAD[flux],0)</f>
        <v>1.84466915209E-6</v>
      </c>
      <c r="L2033" s="1" t="str">
        <f>"'"&amp;Table5[[#This Row],[rxn]]&amp;"'"&amp;CHAR(9)&amp;IF(AND(Table5[[#This Row],[kapp_slack_ub]]&lt;&gt;0,Table5[[#This Row],[kapp_old]]&lt;$F$1),$F$1,Table5[[#This Row],[kapp_old]])</f>
        <v>'RXN-3OAS160_c_FWD-rt0409'	27141.27779288</v>
      </c>
      <c r="M2033" s="1">
        <f>_xlfn.XLOOKUP(Table5[[#This Row],[rxn]],Table3[name],Table3[flux],$F$1)</f>
        <v>0.10052737013605199</v>
      </c>
      <c r="N2033" s="1">
        <f>IFERROR(Table5[[#This Row],[min flux]]/Table5[[#This Row],[associated enzload]],"")</f>
        <v>54496.151801614418</v>
      </c>
      <c r="O2033" s="1">
        <f>_xlfn.NUMBERVALUE(IF(Table5[[#This Row],[flux/enzload]]="","",ABS($N$1-Table5[[#This Row],[flux/enzload]])))</f>
        <v>1399916263162.8</v>
      </c>
      <c r="P2033" s="1">
        <f>Table5[[#This Row],[kapp_old]]+IFERROR(((Table5[[#This Row],[kapp_slack_ub]]-Table5[[#This Row],[kapp_slack_lb]])/Table5[[#This Row],[associated enzload]]),0)</f>
        <v>21458702.683699213</v>
      </c>
      <c r="Q2033" s="1" t="str">
        <f>"'"&amp;Table5[[#This Row],[rxn]]&amp;"'"&amp;CHAR(9)&amp;Table5[[#This Row],[kapp + (slack_ub - slack_lb)/enzload]]</f>
        <v>'RXN-3OAS160_c_FWD-rt0409'	21458702.6836992</v>
      </c>
      <c r="R2033" s="1">
        <f>_xlfn.XLOOKUP(Table5[[#This Row],[rxn]],Table38[name],Table38[flux],0)</f>
        <v>0.102267234367396</v>
      </c>
      <c r="S2033" s="1">
        <f>_xlfn.XLOOKUP(SUBSTITUTE(Table5[[#This Row],[rxn]],"RXN-","ENZLOAD-"),Table38[name],Table38[flux],0)</f>
        <v>0</v>
      </c>
      <c r="T2033" s="1" t="b">
        <f>AND(Table5[[#This Row],[ENZLOAD flux in kapp-slack.gms]]=0,Table5[[#This Row],[flux in kapp-slack.gms]]&lt;&gt;0,NOT(Table5[[#This Row],[spont or unknown?]]))</f>
        <v>1</v>
      </c>
      <c r="U2033" s="1" t="b">
        <f>OR(_xlfn.TEXTAFTER(Table5[[#This Row],[rxn]],"-",-1)="SPONT",_xlfn.TEXTAFTER(Table5[[#This Row],[rxn]],"-",-1)="UNKNOWN")</f>
        <v>0</v>
      </c>
      <c r="V2033" s="1">
        <f>_xlfn.XLOOKUP(SUBSTITUTE(Table5[[#This Row],[rxn]],"RXN-","ENZLOAD-"),Table4[rxn],Table4[ub],0)</f>
        <v>0.13465588000000001</v>
      </c>
      <c r="W2033" s="1" t="b">
        <f>AND(Table5[[#This Row],[FVA ENZLOAD flux UB]]=0,Table5[[#This Row],[ENZ not made when it should be?]])</f>
        <v>0</v>
      </c>
    </row>
    <row r="2034" spans="1:23">
      <c r="A2034" s="1"/>
      <c r="B2034" s="1" t="str">
        <f>_xlfn.TEXTBEFORE(Table38[[#This Row],[all fluxes from kapp-slack]]," ",,,,"")</f>
        <v/>
      </c>
      <c r="C2034" s="1">
        <f>_xlfn.NUMBERVALUE(IFERROR(_xlfn.TEXTAFTER(Table38[[#This Row],[all fluxes from kapp-slack]]," ",-1,,,""),""))</f>
        <v>0</v>
      </c>
      <c r="F2034" s="1" t="s">
        <v>6551</v>
      </c>
      <c r="G2034" s="1" t="str">
        <f>_xlfn.TEXTBEFORE(Table5[[#This Row],[rxn     kapp_old        kapp_slack_ub   kapp_slack_lb]]," ")</f>
        <v>RXN-3OAS40_c_FWD-rt0409</v>
      </c>
      <c r="H203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03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39.534140206598003</v>
      </c>
      <c r="J2034" s="1">
        <f>_xlfn.NUMBERVALUE(_xlfn.TEXTAFTER(Table5[[#This Row],[rxn     kapp_old        kapp_slack_ub   kapp_slack_lb]]," ",-1))</f>
        <v>0</v>
      </c>
      <c r="K2034" s="1">
        <f>_xlfn.XLOOKUP(SUBSTITUTE(Table5[[#This Row],[rxn]],"RXN-","ENZLOAD-"),ENZLOAD[name],ENZLOAD[flux],0)</f>
        <v>1.84466915209E-6</v>
      </c>
      <c r="L2034" s="1" t="str">
        <f>"'"&amp;Table5[[#This Row],[rxn]]&amp;"'"&amp;CHAR(9)&amp;IF(AND(Table5[[#This Row],[kapp_slack_ub]]&lt;&gt;0,Table5[[#This Row],[kapp_old]]&lt;$F$1),$F$1,Table5[[#This Row],[kapp_old]])</f>
        <v>'RXN-3OAS40_c_FWD-rt0409'	27141.27779288</v>
      </c>
      <c r="M2034" s="1">
        <f>_xlfn.XLOOKUP(Table5[[#This Row],[rxn]],Table3[name],Table3[flux],$F$1)</f>
        <v>0.10052737013605199</v>
      </c>
      <c r="N2034" s="1">
        <f>IFERROR(Table5[[#This Row],[min flux]]/Table5[[#This Row],[associated enzload]],"")</f>
        <v>54496.151801614418</v>
      </c>
      <c r="O2034" s="1">
        <f>_xlfn.NUMBERVALUE(IF(Table5[[#This Row],[flux/enzload]]="","",ABS($N$1-Table5[[#This Row],[flux/enzload]])))</f>
        <v>1399916263162.8</v>
      </c>
      <c r="P2034" s="1">
        <f>Table5[[#This Row],[kapp_old]]+IFERROR(((Table5[[#This Row],[kapp_slack_ub]]-Table5[[#This Row],[kapp_slack_lb]])/Table5[[#This Row],[associated enzload]]),0)</f>
        <v>21458702.683699213</v>
      </c>
      <c r="Q2034" s="1" t="str">
        <f>"'"&amp;Table5[[#This Row],[rxn]]&amp;"'"&amp;CHAR(9)&amp;Table5[[#This Row],[kapp + (slack_ub - slack_lb)/enzload]]</f>
        <v>'RXN-3OAS40_c_FWD-rt0409'	21458702.6836992</v>
      </c>
      <c r="R2034" s="1">
        <f>_xlfn.XLOOKUP(Table5[[#This Row],[rxn]],Table38[name],Table38[flux],0)</f>
        <v>0.102267234367396</v>
      </c>
      <c r="S2034" s="1">
        <f>_xlfn.XLOOKUP(SUBSTITUTE(Table5[[#This Row],[rxn]],"RXN-","ENZLOAD-"),Table38[name],Table38[flux],0)</f>
        <v>0</v>
      </c>
      <c r="T2034" s="1" t="b">
        <f>AND(Table5[[#This Row],[ENZLOAD flux in kapp-slack.gms]]=0,Table5[[#This Row],[flux in kapp-slack.gms]]&lt;&gt;0,NOT(Table5[[#This Row],[spont or unknown?]]))</f>
        <v>1</v>
      </c>
      <c r="U2034" s="1" t="b">
        <f>OR(_xlfn.TEXTAFTER(Table5[[#This Row],[rxn]],"-",-1)="SPONT",_xlfn.TEXTAFTER(Table5[[#This Row],[rxn]],"-",-1)="UNKNOWN")</f>
        <v>0</v>
      </c>
      <c r="V2034" s="1">
        <f>_xlfn.XLOOKUP(SUBSTITUTE(Table5[[#This Row],[rxn]],"RXN-","ENZLOAD-"),Table4[rxn],Table4[ub],0)</f>
        <v>0.13465588000000001</v>
      </c>
      <c r="W2034" s="1" t="b">
        <f>AND(Table5[[#This Row],[FVA ENZLOAD flux UB]]=0,Table5[[#This Row],[ENZ not made when it should be?]])</f>
        <v>0</v>
      </c>
    </row>
    <row r="2035" spans="1:23">
      <c r="A2035" s="1"/>
      <c r="B2035" s="1" t="str">
        <f>_xlfn.TEXTBEFORE(Table38[[#This Row],[all fluxes from kapp-slack]]," ",,,,"")</f>
        <v/>
      </c>
      <c r="C2035" s="1">
        <f>_xlfn.NUMBERVALUE(IFERROR(_xlfn.TEXTAFTER(Table38[[#This Row],[all fluxes from kapp-slack]]," ",-1,,,""),""))</f>
        <v>0</v>
      </c>
      <c r="F2035" s="1" t="s">
        <v>6553</v>
      </c>
      <c r="G2035" s="1" t="str">
        <f>_xlfn.TEXTBEFORE(Table5[[#This Row],[rxn     kapp_old        kapp_slack_ub   kapp_slack_lb]]," ")</f>
        <v>RXN-3OAS60_c_FWD-rt0409</v>
      </c>
      <c r="H203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03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39.534140206598003</v>
      </c>
      <c r="J2035" s="1">
        <f>_xlfn.NUMBERVALUE(_xlfn.TEXTAFTER(Table5[[#This Row],[rxn     kapp_old        kapp_slack_ub   kapp_slack_lb]]," ",-1))</f>
        <v>0</v>
      </c>
      <c r="K2035" s="1">
        <f>_xlfn.XLOOKUP(SUBSTITUTE(Table5[[#This Row],[rxn]],"RXN-","ENZLOAD-"),ENZLOAD[name],ENZLOAD[flux],0)</f>
        <v>1.84466915209E-6</v>
      </c>
      <c r="L2035" s="1" t="str">
        <f>"'"&amp;Table5[[#This Row],[rxn]]&amp;"'"&amp;CHAR(9)&amp;IF(AND(Table5[[#This Row],[kapp_slack_ub]]&lt;&gt;0,Table5[[#This Row],[kapp_old]]&lt;$F$1),$F$1,Table5[[#This Row],[kapp_old]])</f>
        <v>'RXN-3OAS60_c_FWD-rt0409'	27141.27779288</v>
      </c>
      <c r="M2035" s="1">
        <f>_xlfn.XLOOKUP(Table5[[#This Row],[rxn]],Table3[name],Table3[flux],$F$1)</f>
        <v>0.10052737013605199</v>
      </c>
      <c r="N2035" s="1">
        <f>IFERROR(Table5[[#This Row],[min flux]]/Table5[[#This Row],[associated enzload]],"")</f>
        <v>54496.151801614418</v>
      </c>
      <c r="O2035" s="1">
        <f>_xlfn.NUMBERVALUE(IF(Table5[[#This Row],[flux/enzload]]="","",ABS($N$1-Table5[[#This Row],[flux/enzload]])))</f>
        <v>1399916263162.8</v>
      </c>
      <c r="P2035" s="1">
        <f>Table5[[#This Row],[kapp_old]]+IFERROR(((Table5[[#This Row],[kapp_slack_ub]]-Table5[[#This Row],[kapp_slack_lb]])/Table5[[#This Row],[associated enzload]]),0)</f>
        <v>21458702.683699213</v>
      </c>
      <c r="Q2035" s="1" t="str">
        <f>"'"&amp;Table5[[#This Row],[rxn]]&amp;"'"&amp;CHAR(9)&amp;Table5[[#This Row],[kapp + (slack_ub - slack_lb)/enzload]]</f>
        <v>'RXN-3OAS60_c_FWD-rt0409'	21458702.6836992</v>
      </c>
      <c r="R2035" s="1">
        <f>_xlfn.XLOOKUP(Table5[[#This Row],[rxn]],Table38[name],Table38[flux],0)</f>
        <v>0.102267234367396</v>
      </c>
      <c r="S2035" s="1">
        <f>_xlfn.XLOOKUP(SUBSTITUTE(Table5[[#This Row],[rxn]],"RXN-","ENZLOAD-"),Table38[name],Table38[flux],0)</f>
        <v>0</v>
      </c>
      <c r="T2035" s="1" t="b">
        <f>AND(Table5[[#This Row],[ENZLOAD flux in kapp-slack.gms]]=0,Table5[[#This Row],[flux in kapp-slack.gms]]&lt;&gt;0,NOT(Table5[[#This Row],[spont or unknown?]]))</f>
        <v>1</v>
      </c>
      <c r="U2035" s="1" t="b">
        <f>OR(_xlfn.TEXTAFTER(Table5[[#This Row],[rxn]],"-",-1)="SPONT",_xlfn.TEXTAFTER(Table5[[#This Row],[rxn]],"-",-1)="UNKNOWN")</f>
        <v>0</v>
      </c>
      <c r="V2035" s="1">
        <f>_xlfn.XLOOKUP(SUBSTITUTE(Table5[[#This Row],[rxn]],"RXN-","ENZLOAD-"),Table4[rxn],Table4[ub],0)</f>
        <v>0.13465588000000001</v>
      </c>
      <c r="W2035" s="1" t="b">
        <f>AND(Table5[[#This Row],[FVA ENZLOAD flux UB]]=0,Table5[[#This Row],[ENZ not made when it should be?]])</f>
        <v>0</v>
      </c>
    </row>
    <row r="2036" spans="1:23">
      <c r="A2036" s="1"/>
      <c r="B2036" s="1" t="str">
        <f>_xlfn.TEXTBEFORE(Table38[[#This Row],[all fluxes from kapp-slack]]," ",,,,"")</f>
        <v/>
      </c>
      <c r="C2036" s="1">
        <f>_xlfn.NUMBERVALUE(IFERROR(_xlfn.TEXTAFTER(Table38[[#This Row],[all fluxes from kapp-slack]]," ",-1,,,""),""))</f>
        <v>0</v>
      </c>
      <c r="F2036" s="1" t="s">
        <v>6554</v>
      </c>
      <c r="G2036" s="1" t="str">
        <f>_xlfn.TEXTBEFORE(Table5[[#This Row],[rxn     kapp_old        kapp_slack_ub   kapp_slack_lb]]," ")</f>
        <v>RXN-3OAS80_c_FWD-rt0409</v>
      </c>
      <c r="H203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03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39.534140206598003</v>
      </c>
      <c r="J2036" s="1">
        <f>_xlfn.NUMBERVALUE(_xlfn.TEXTAFTER(Table5[[#This Row],[rxn     kapp_old        kapp_slack_ub   kapp_slack_lb]]," ",-1))</f>
        <v>0</v>
      </c>
      <c r="K2036" s="1">
        <f>_xlfn.XLOOKUP(SUBSTITUTE(Table5[[#This Row],[rxn]],"RXN-","ENZLOAD-"),ENZLOAD[name],ENZLOAD[flux],0)</f>
        <v>1.84466915209E-6</v>
      </c>
      <c r="L2036" s="1" t="str">
        <f>"'"&amp;Table5[[#This Row],[rxn]]&amp;"'"&amp;CHAR(9)&amp;IF(AND(Table5[[#This Row],[kapp_slack_ub]]&lt;&gt;0,Table5[[#This Row],[kapp_old]]&lt;$F$1),$F$1,Table5[[#This Row],[kapp_old]])</f>
        <v>'RXN-3OAS80_c_FWD-rt0409'	27141.27779288</v>
      </c>
      <c r="M2036" s="1">
        <f>_xlfn.XLOOKUP(Table5[[#This Row],[rxn]],Table3[name],Table3[flux],$F$1)</f>
        <v>0.10052737013605199</v>
      </c>
      <c r="N2036" s="1">
        <f>IFERROR(Table5[[#This Row],[min flux]]/Table5[[#This Row],[associated enzload]],"")</f>
        <v>54496.151801614418</v>
      </c>
      <c r="O2036" s="1">
        <f>_xlfn.NUMBERVALUE(IF(Table5[[#This Row],[flux/enzload]]="","",ABS($N$1-Table5[[#This Row],[flux/enzload]])))</f>
        <v>1399916263162.8</v>
      </c>
      <c r="P2036" s="1">
        <f>Table5[[#This Row],[kapp_old]]+IFERROR(((Table5[[#This Row],[kapp_slack_ub]]-Table5[[#This Row],[kapp_slack_lb]])/Table5[[#This Row],[associated enzload]]),0)</f>
        <v>21458702.683699213</v>
      </c>
      <c r="Q2036" s="1" t="str">
        <f>"'"&amp;Table5[[#This Row],[rxn]]&amp;"'"&amp;CHAR(9)&amp;Table5[[#This Row],[kapp + (slack_ub - slack_lb)/enzload]]</f>
        <v>'RXN-3OAS80_c_FWD-rt0409'	21458702.6836992</v>
      </c>
      <c r="R2036" s="1">
        <f>_xlfn.XLOOKUP(Table5[[#This Row],[rxn]],Table38[name],Table38[flux],0)</f>
        <v>0.102267234367396</v>
      </c>
      <c r="S2036" s="1">
        <f>_xlfn.XLOOKUP(SUBSTITUTE(Table5[[#This Row],[rxn]],"RXN-","ENZLOAD-"),Table38[name],Table38[flux],0)</f>
        <v>0</v>
      </c>
      <c r="T2036" s="1" t="b">
        <f>AND(Table5[[#This Row],[ENZLOAD flux in kapp-slack.gms]]=0,Table5[[#This Row],[flux in kapp-slack.gms]]&lt;&gt;0,NOT(Table5[[#This Row],[spont or unknown?]]))</f>
        <v>1</v>
      </c>
      <c r="U2036" s="1" t="b">
        <f>OR(_xlfn.TEXTAFTER(Table5[[#This Row],[rxn]],"-",-1)="SPONT",_xlfn.TEXTAFTER(Table5[[#This Row],[rxn]],"-",-1)="UNKNOWN")</f>
        <v>0</v>
      </c>
      <c r="V2036" s="1">
        <f>_xlfn.XLOOKUP(SUBSTITUTE(Table5[[#This Row],[rxn]],"RXN-","ENZLOAD-"),Table4[rxn],Table4[ub],0)</f>
        <v>0.13465588000000001</v>
      </c>
      <c r="W2036" s="1" t="b">
        <f>AND(Table5[[#This Row],[FVA ENZLOAD flux UB]]=0,Table5[[#This Row],[ENZ not made when it should be?]])</f>
        <v>0</v>
      </c>
    </row>
    <row r="2037" spans="1:23" hidden="1">
      <c r="A2037" s="1"/>
      <c r="B2037" s="1" t="str">
        <f>_xlfn.TEXTBEFORE(Table38[[#This Row],[all fluxes from kapp-slack]]," ",,,,"")</f>
        <v/>
      </c>
      <c r="C2037" s="1">
        <f>_xlfn.NUMBERVALUE(IFERROR(_xlfn.TEXTAFTER(Table38[[#This Row],[all fluxes from kapp-slack]]," ",-1,,,""),""))</f>
        <v>0</v>
      </c>
      <c r="F2037" s="1" t="s">
        <v>7635</v>
      </c>
      <c r="G2037" s="1" t="str">
        <f>_xlfn.TEXTBEFORE(Table5[[#This Row],[rxn     kapp_old        kapp_slack_ub   kapp_slack_lb]]," ")</f>
        <v>RXN-DMATT_c_FWD-rt4576</v>
      </c>
      <c r="H2037" s="1">
        <f>_xlfn.NUMBERVALUE(_xlfn.TEXTBEFORE(TRIM(_xlfn.TEXTAFTER(_xlfn.TEXTBEFORE(Table5[[#This Row],[rxn     kapp_old        kapp_slack_ub   kapp_slack_lb]],Table5[[#This Row],[kapp_slack_lb]],-1),Table5[[#This Row],[rxn]]))," "))</f>
        <v>41850.469214958597</v>
      </c>
      <c r="I203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037" s="1">
        <f>_xlfn.NUMBERVALUE(_xlfn.TEXTAFTER(Table5[[#This Row],[rxn     kapp_old        kapp_slack_ub   kapp_slack_lb]]," ",-1))</f>
        <v>0</v>
      </c>
      <c r="K2037" s="1">
        <f>_xlfn.XLOOKUP(SUBSTITUTE(Table5[[#This Row],[rxn]],"RXN-","ENZLOAD-"),ENZLOAD[name],ENZLOAD[flux],0)</f>
        <v>1.5204721447599999E-6</v>
      </c>
      <c r="L2037" s="1" t="str">
        <f>"'"&amp;Table5[[#This Row],[rxn]]&amp;"'"&amp;CHAR(9)&amp;IF(AND(Table5[[#This Row],[kapp_slack_ub]]&lt;&gt;0,Table5[[#This Row],[kapp_old]]&lt;$F$1),$F$1,Table5[[#This Row],[kapp_old]])</f>
        <v>'RXN-DMATT_c_FWD-rt4576'	41850.4692149586</v>
      </c>
      <c r="M2037" s="1">
        <f>_xlfn.XLOOKUP(Table5[[#This Row],[rxn]],Table3[name],Table3[flux],$F$1)</f>
        <v>8.3726937745369101E-2</v>
      </c>
      <c r="N2037" s="1">
        <f>IFERROR(Table5[[#This Row],[min flux]]/Table5[[#This Row],[associated enzload]],"")</f>
        <v>55066.406861787684</v>
      </c>
      <c r="O2037" s="1">
        <f>_xlfn.NUMBERVALUE(IF(Table5[[#This Row],[flux/enzload]]="","",ABS($N$1-Table5[[#This Row],[flux/enzload]])))</f>
        <v>1399916262592.55</v>
      </c>
      <c r="P2037" s="1">
        <f>Table5[[#This Row],[kapp_old]]+IFERROR(((Table5[[#This Row],[kapp_slack_ub]]-Table5[[#This Row],[kapp_slack_lb]])/Table5[[#This Row],[associated enzload]]),0)</f>
        <v>41850.469214958597</v>
      </c>
      <c r="Q2037" s="1" t="str">
        <f>"'"&amp;Table5[[#This Row],[rxn]]&amp;"'"&amp;CHAR(9)&amp;Table5[[#This Row],[kapp + (slack_ub - slack_lb)/enzload]]</f>
        <v>'RXN-DMATT_c_FWD-rt4576'	41850.4692149586</v>
      </c>
      <c r="R2037" s="1">
        <f>_xlfn.XLOOKUP(Table5[[#This Row],[rxn]],Table38[name],Table38[flux],0)</f>
        <v>8.5176021065942006E-2</v>
      </c>
      <c r="S2037" s="1">
        <f>_xlfn.XLOOKUP(SUBSTITUTE(Table5[[#This Row],[rxn]],"RXN-","ENZLOAD-"),Table38[name],Table38[flux],0)</f>
        <v>7.8677907999999995E-7</v>
      </c>
      <c r="T2037" s="1" t="b">
        <f>AND(Table5[[#This Row],[ENZLOAD flux in kapp-slack.gms]]=0,Table5[[#This Row],[flux in kapp-slack.gms]]&lt;&gt;0,NOT(Table5[[#This Row],[spont or unknown?]]))</f>
        <v>0</v>
      </c>
      <c r="U2037" s="1" t="b">
        <f>OR(_xlfn.TEXTAFTER(Table5[[#This Row],[rxn]],"-",-1)="SPONT",_xlfn.TEXTAFTER(Table5[[#This Row],[rxn]],"-",-1)="UNKNOWN")</f>
        <v>0</v>
      </c>
      <c r="V2037" s="1">
        <f>_xlfn.XLOOKUP(SUBSTITUTE(Table5[[#This Row],[rxn]],"RXN-","ENZLOAD-"),Table4[rxn],Table4[ub],0)</f>
        <v>1.0669874800000001</v>
      </c>
      <c r="W2037" s="1" t="b">
        <f>AND(Table5[[#This Row],[FVA ENZLOAD flux UB]]=0,Table5[[#This Row],[ENZ not made when it should be?]])</f>
        <v>0</v>
      </c>
    </row>
    <row r="2038" spans="1:23" hidden="1">
      <c r="A2038" s="1"/>
      <c r="B2038" s="1" t="str">
        <f>_xlfn.TEXTBEFORE(Table38[[#This Row],[all fluxes from kapp-slack]]," ",,,,"")</f>
        <v/>
      </c>
      <c r="C2038" s="1">
        <f>_xlfn.NUMBERVALUE(IFERROR(_xlfn.TEXTAFTER(Table38[[#This Row],[all fluxes from kapp-slack]]," ",-1,,,""),""))</f>
        <v>0</v>
      </c>
      <c r="F2038" s="1" t="s">
        <v>8280</v>
      </c>
      <c r="G2038" s="1" t="str">
        <f>_xlfn.TEXTBEFORE(Table5[[#This Row],[rxn     kapp_old        kapp_slack_ub   kapp_slack_lb]]," ")</f>
        <v>RXN-GRTT_c_FWD-rt4576</v>
      </c>
      <c r="H2038" s="1">
        <f>_xlfn.NUMBERVALUE(_xlfn.TEXTBEFORE(TRIM(_xlfn.TEXTAFTER(_xlfn.TEXTBEFORE(Table5[[#This Row],[rxn     kapp_old        kapp_slack_ub   kapp_slack_lb]],Table5[[#This Row],[kapp_slack_lb]],-1),Table5[[#This Row],[rxn]]))," "))</f>
        <v>41850.469214958597</v>
      </c>
      <c r="I203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038" s="1">
        <f>_xlfn.NUMBERVALUE(_xlfn.TEXTAFTER(Table5[[#This Row],[rxn     kapp_old        kapp_slack_ub   kapp_slack_lb]]," ",-1))</f>
        <v>0</v>
      </c>
      <c r="K2038" s="1">
        <f>_xlfn.XLOOKUP(SUBSTITUTE(Table5[[#This Row],[rxn]],"RXN-","ENZLOAD-"),ENZLOAD[name],ENZLOAD[flux],0)</f>
        <v>1.5204721447599999E-6</v>
      </c>
      <c r="L2038" s="1" t="str">
        <f>"'"&amp;Table5[[#This Row],[rxn]]&amp;"'"&amp;CHAR(9)&amp;IF(AND(Table5[[#This Row],[kapp_slack_ub]]&lt;&gt;0,Table5[[#This Row],[kapp_old]]&lt;$F$1),$F$1,Table5[[#This Row],[kapp_old]])</f>
        <v>'RXN-GRTT_c_FWD-rt4576'	41850.4692149586</v>
      </c>
      <c r="M2038" s="1">
        <f>_xlfn.XLOOKUP(Table5[[#This Row],[rxn]],Table3[name],Table3[flux],$F$1)</f>
        <v>8.3726937745369101E-2</v>
      </c>
      <c r="N2038" s="1">
        <f>IFERROR(Table5[[#This Row],[min flux]]/Table5[[#This Row],[associated enzload]],"")</f>
        <v>55066.406861787684</v>
      </c>
      <c r="O2038" s="1">
        <f>_xlfn.NUMBERVALUE(IF(Table5[[#This Row],[flux/enzload]]="","",ABS($N$1-Table5[[#This Row],[flux/enzload]])))</f>
        <v>1399916262592.55</v>
      </c>
      <c r="P2038" s="1">
        <f>Table5[[#This Row],[kapp_old]]+IFERROR(((Table5[[#This Row],[kapp_slack_ub]]-Table5[[#This Row],[kapp_slack_lb]])/Table5[[#This Row],[associated enzload]]),0)</f>
        <v>41850.469214958597</v>
      </c>
      <c r="Q2038" s="1" t="str">
        <f>"'"&amp;Table5[[#This Row],[rxn]]&amp;"'"&amp;CHAR(9)&amp;Table5[[#This Row],[kapp + (slack_ub - slack_lb)/enzload]]</f>
        <v>'RXN-GRTT_c_FWD-rt4576'	41850.4692149586</v>
      </c>
      <c r="R2038" s="1">
        <f>_xlfn.XLOOKUP(Table5[[#This Row],[rxn]],Table38[name],Table38[flux],0)</f>
        <v>8.5176021065942006E-2</v>
      </c>
      <c r="S2038" s="1">
        <f>_xlfn.XLOOKUP(SUBSTITUTE(Table5[[#This Row],[rxn]],"RXN-","ENZLOAD-"),Table38[name],Table38[flux],0)</f>
        <v>7.8677907999999995E-7</v>
      </c>
      <c r="T2038" s="1" t="b">
        <f>AND(Table5[[#This Row],[ENZLOAD flux in kapp-slack.gms]]=0,Table5[[#This Row],[flux in kapp-slack.gms]]&lt;&gt;0,NOT(Table5[[#This Row],[spont or unknown?]]))</f>
        <v>0</v>
      </c>
      <c r="U2038" s="1" t="b">
        <f>OR(_xlfn.TEXTAFTER(Table5[[#This Row],[rxn]],"-",-1)="SPONT",_xlfn.TEXTAFTER(Table5[[#This Row],[rxn]],"-",-1)="UNKNOWN")</f>
        <v>0</v>
      </c>
      <c r="V2038" s="1">
        <f>_xlfn.XLOOKUP(SUBSTITUTE(Table5[[#This Row],[rxn]],"RXN-","ENZLOAD-"),Table4[rxn],Table4[ub],0)</f>
        <v>1.0669874800000001</v>
      </c>
      <c r="W2038" s="1" t="b">
        <f>AND(Table5[[#This Row],[FVA ENZLOAD flux UB]]=0,Table5[[#This Row],[ENZ not made when it should be?]])</f>
        <v>0</v>
      </c>
    </row>
    <row r="2039" spans="1:23">
      <c r="A2039" s="1"/>
      <c r="B2039" s="1" t="str">
        <f>_xlfn.TEXTBEFORE(Table38[[#This Row],[all fluxes from kapp-slack]]," ",,,,"")</f>
        <v/>
      </c>
      <c r="C2039" s="1">
        <f>_xlfn.NUMBERVALUE(IFERROR(_xlfn.TEXTAFTER(Table38[[#This Row],[all fluxes from kapp-slack]]," ",-1,,,""),""))</f>
        <v>0</v>
      </c>
      <c r="F2039" s="1" t="s">
        <v>6422</v>
      </c>
      <c r="G2039" s="1" t="str">
        <f>_xlfn.TEXTBEFORE(Table5[[#This Row],[rxn     kapp_old        kapp_slack_ub   kapp_slack_lb]]," ")</f>
        <v>RXN-3HAD100_c_FWD-rt0302</v>
      </c>
      <c r="H203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03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10.9603545671026</v>
      </c>
      <c r="J2039" s="1">
        <f>_xlfn.NUMBERVALUE(_xlfn.TEXTAFTER(Table5[[#This Row],[rxn     kapp_old        kapp_slack_ub   kapp_slack_lb]]," ",-1))</f>
        <v>0</v>
      </c>
      <c r="K2039" s="1">
        <f>_xlfn.XLOOKUP(SUBSTITUTE(Table5[[#This Row],[rxn]],"RXN-","ENZLOAD-"),ENZLOAD[name],ENZLOAD[flux],0)</f>
        <v>1.7193706060300001E-6</v>
      </c>
      <c r="L2039" s="1" t="str">
        <f>"'"&amp;Table5[[#This Row],[rxn]]&amp;"'"&amp;CHAR(9)&amp;IF(AND(Table5[[#This Row],[kapp_slack_ub]]&lt;&gt;0,Table5[[#This Row],[kapp_old]]&lt;$F$1),$F$1,Table5[[#This Row],[kapp_old]])</f>
        <v>'RXN-3HAD100_c_FWD-rt0302'	27141.27779288</v>
      </c>
      <c r="M2039" s="1">
        <f>_xlfn.XLOOKUP(Table5[[#This Row],[rxn]],Table3[name],Table3[flux],$F$1)</f>
        <v>0.10052737013605199</v>
      </c>
      <c r="N2039" s="1">
        <f>IFERROR(Table5[[#This Row],[min flux]]/Table5[[#This Row],[associated enzload]],"")</f>
        <v>58467.540263566632</v>
      </c>
      <c r="O2039" s="1">
        <f>_xlfn.NUMBERVALUE(IF(Table5[[#This Row],[flux/enzload]]="","",ABS($N$1-Table5[[#This Row],[flux/enzload]])))</f>
        <v>1399916259191.4099</v>
      </c>
      <c r="P2039" s="1">
        <f>Table5[[#This Row],[kapp_old]]+IFERROR(((Table5[[#This Row],[kapp_slack_ub]]-Table5[[#This Row],[kapp_slack_lb]])/Table5[[#This Row],[associated enzload]]),0)</f>
        <v>6401773.0928672859</v>
      </c>
      <c r="Q2039" s="1" t="str">
        <f>"'"&amp;Table5[[#This Row],[rxn]]&amp;"'"&amp;CHAR(9)&amp;Table5[[#This Row],[kapp + (slack_ub - slack_lb)/enzload]]</f>
        <v>'RXN-3HAD100_c_FWD-rt0302'	6401773.09286729</v>
      </c>
      <c r="R2039" s="1">
        <f>_xlfn.XLOOKUP(Table5[[#This Row],[rxn]],Table38[name],Table38[flux],0)</f>
        <v>0.102267234367396</v>
      </c>
      <c r="S2039" s="1">
        <f>_xlfn.XLOOKUP(SUBSTITUTE(Table5[[#This Row],[rxn]],"RXN-","ENZLOAD-"),Table38[name],Table38[flux],0)</f>
        <v>1.0527796760000001E-6</v>
      </c>
      <c r="T2039" s="1" t="b">
        <f>AND(Table5[[#This Row],[ENZLOAD flux in kapp-slack.gms]]=0,Table5[[#This Row],[flux in kapp-slack.gms]]&lt;&gt;0,NOT(Table5[[#This Row],[spont or unknown?]]))</f>
        <v>0</v>
      </c>
      <c r="U2039" s="1" t="b">
        <f>OR(_xlfn.TEXTAFTER(Table5[[#This Row],[rxn]],"-",-1)="SPONT",_xlfn.TEXTAFTER(Table5[[#This Row],[rxn]],"-",-1)="UNKNOWN")</f>
        <v>0</v>
      </c>
      <c r="V2039" s="1">
        <f>_xlfn.XLOOKUP(SUBSTITUTE(Table5[[#This Row],[rxn]],"RXN-","ENZLOAD-"),Table4[rxn],Table4[ub],0)</f>
        <v>0.31182735</v>
      </c>
      <c r="W2039" s="1" t="b">
        <f>AND(Table5[[#This Row],[FVA ENZLOAD flux UB]]=0,Table5[[#This Row],[ENZ not made when it should be?]])</f>
        <v>0</v>
      </c>
    </row>
    <row r="2040" spans="1:23" hidden="1">
      <c r="A2040" s="1"/>
      <c r="B2040" s="1" t="str">
        <f>_xlfn.TEXTBEFORE(Table38[[#This Row],[all fluxes from kapp-slack]]," ",,,,"")</f>
        <v/>
      </c>
      <c r="C2040" s="1">
        <f>_xlfn.NUMBERVALUE(IFERROR(_xlfn.TEXTAFTER(Table38[[#This Row],[all fluxes from kapp-slack]]," ",-1,,,""),""))</f>
        <v>0</v>
      </c>
      <c r="F2040" s="1" t="s">
        <v>6423</v>
      </c>
      <c r="G2040" s="1" t="str">
        <f>_xlfn.TEXTBEFORE(Table5[[#This Row],[rxn     kapp_old        kapp_slack_ub   kapp_slack_lb]]," ")</f>
        <v>RXN-3HAD120_c_FWD-rt0302</v>
      </c>
      <c r="H204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04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040" s="1">
        <f>_xlfn.NUMBERVALUE(_xlfn.TEXTAFTER(Table5[[#This Row],[rxn     kapp_old        kapp_slack_ub   kapp_slack_lb]]," ",-1))</f>
        <v>0</v>
      </c>
      <c r="K2040" s="1">
        <f>_xlfn.XLOOKUP(SUBSTITUTE(Table5[[#This Row],[rxn]],"RXN-","ENZLOAD-"),ENZLOAD[name],ENZLOAD[flux],0)</f>
        <v>1.7193706060300001E-6</v>
      </c>
      <c r="L2040" s="1" t="str">
        <f>"'"&amp;Table5[[#This Row],[rxn]]&amp;"'"&amp;CHAR(9)&amp;IF(AND(Table5[[#This Row],[kapp_slack_ub]]&lt;&gt;0,Table5[[#This Row],[kapp_old]]&lt;$F$1),$F$1,Table5[[#This Row],[kapp_old]])</f>
        <v>'RXN-3HAD120_c_FWD-rt0302'	27141.27779288</v>
      </c>
      <c r="M2040" s="1">
        <f>_xlfn.XLOOKUP(Table5[[#This Row],[rxn]],Table3[name],Table3[flux],$F$1)</f>
        <v>0.10052737013605199</v>
      </c>
      <c r="N2040" s="1">
        <f>IFERROR(Table5[[#This Row],[min flux]]/Table5[[#This Row],[associated enzload]],"")</f>
        <v>58467.540263566632</v>
      </c>
      <c r="O2040" s="1">
        <f>_xlfn.NUMBERVALUE(IF(Table5[[#This Row],[flux/enzload]]="","",ABS($N$1-Table5[[#This Row],[flux/enzload]])))</f>
        <v>1399916259191.4099</v>
      </c>
      <c r="P2040" s="1">
        <f>Table5[[#This Row],[kapp_old]]+IFERROR(((Table5[[#This Row],[kapp_slack_ub]]-Table5[[#This Row],[kapp_slack_lb]])/Table5[[#This Row],[associated enzload]]),0)</f>
        <v>27141.277792879999</v>
      </c>
      <c r="Q2040" s="1" t="str">
        <f>"'"&amp;Table5[[#This Row],[rxn]]&amp;"'"&amp;CHAR(9)&amp;Table5[[#This Row],[kapp + (slack_ub - slack_lb)/enzload]]</f>
        <v>'RXN-3HAD120_c_FWD-rt0302'	27141.27779288</v>
      </c>
      <c r="R2040" s="1">
        <f>_xlfn.XLOOKUP(Table5[[#This Row],[rxn]],Table38[name],Table38[flux],0)</f>
        <v>0.102267234367396</v>
      </c>
      <c r="S2040" s="1">
        <f>_xlfn.XLOOKUP(SUBSTITUTE(Table5[[#This Row],[rxn]],"RXN-","ENZLOAD-"),Table38[name],Table38[flux],0)</f>
        <v>1.4566057099999999E-6</v>
      </c>
      <c r="T2040" s="1" t="b">
        <f>AND(Table5[[#This Row],[ENZLOAD flux in kapp-slack.gms]]=0,Table5[[#This Row],[flux in kapp-slack.gms]]&lt;&gt;0,NOT(Table5[[#This Row],[spont or unknown?]]))</f>
        <v>0</v>
      </c>
      <c r="U2040" s="1" t="b">
        <f>OR(_xlfn.TEXTAFTER(Table5[[#This Row],[rxn]],"-",-1)="SPONT",_xlfn.TEXTAFTER(Table5[[#This Row],[rxn]],"-",-1)="UNKNOWN")</f>
        <v>0</v>
      </c>
      <c r="V2040" s="1">
        <f>_xlfn.XLOOKUP(SUBSTITUTE(Table5[[#This Row],[rxn]],"RXN-","ENZLOAD-"),Table4[rxn],Table4[ub],0)</f>
        <v>0.31182735</v>
      </c>
      <c r="W2040" s="1" t="b">
        <f>AND(Table5[[#This Row],[FVA ENZLOAD flux UB]]=0,Table5[[#This Row],[ENZ not made when it should be?]])</f>
        <v>0</v>
      </c>
    </row>
    <row r="2041" spans="1:23" hidden="1">
      <c r="A2041" s="1"/>
      <c r="B2041" s="1" t="str">
        <f>_xlfn.TEXTBEFORE(Table38[[#This Row],[all fluxes from kapp-slack]]," ",,,,"")</f>
        <v/>
      </c>
      <c r="C2041" s="1">
        <f>_xlfn.NUMBERVALUE(IFERROR(_xlfn.TEXTAFTER(Table38[[#This Row],[all fluxes from kapp-slack]]," ",-1,,,""),""))</f>
        <v>0</v>
      </c>
      <c r="F2041" s="1" t="s">
        <v>6424</v>
      </c>
      <c r="G2041" s="1" t="str">
        <f>_xlfn.TEXTBEFORE(Table5[[#This Row],[rxn     kapp_old        kapp_slack_ub   kapp_slack_lb]]," ")</f>
        <v>RXN-3HAD140_c_FWD-rt0302</v>
      </c>
      <c r="H204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04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041" s="1">
        <f>_xlfn.NUMBERVALUE(_xlfn.TEXTAFTER(Table5[[#This Row],[rxn     kapp_old        kapp_slack_ub   kapp_slack_lb]]," ",-1))</f>
        <v>0</v>
      </c>
      <c r="K2041" s="1">
        <f>_xlfn.XLOOKUP(SUBSTITUTE(Table5[[#This Row],[rxn]],"RXN-","ENZLOAD-"),ENZLOAD[name],ENZLOAD[flux],0)</f>
        <v>1.7193706060300001E-6</v>
      </c>
      <c r="L2041" s="1" t="str">
        <f>"'"&amp;Table5[[#This Row],[rxn]]&amp;"'"&amp;CHAR(9)&amp;IF(AND(Table5[[#This Row],[kapp_slack_ub]]&lt;&gt;0,Table5[[#This Row],[kapp_old]]&lt;$F$1),$F$1,Table5[[#This Row],[kapp_old]])</f>
        <v>'RXN-3HAD140_c_FWD-rt0302'	27141.27779288</v>
      </c>
      <c r="M2041" s="1">
        <f>_xlfn.XLOOKUP(Table5[[#This Row],[rxn]],Table3[name],Table3[flux],$F$1)</f>
        <v>0.10052737013605199</v>
      </c>
      <c r="N2041" s="1">
        <f>IFERROR(Table5[[#This Row],[min flux]]/Table5[[#This Row],[associated enzload]],"")</f>
        <v>58467.540263566632</v>
      </c>
      <c r="O2041" s="1">
        <f>_xlfn.NUMBERVALUE(IF(Table5[[#This Row],[flux/enzload]]="","",ABS($N$1-Table5[[#This Row],[flux/enzload]])))</f>
        <v>1399916259191.4099</v>
      </c>
      <c r="P2041" s="1">
        <f>Table5[[#This Row],[kapp_old]]+IFERROR(((Table5[[#This Row],[kapp_slack_ub]]-Table5[[#This Row],[kapp_slack_lb]])/Table5[[#This Row],[associated enzload]]),0)</f>
        <v>27141.277792879999</v>
      </c>
      <c r="Q2041" s="1" t="str">
        <f>"'"&amp;Table5[[#This Row],[rxn]]&amp;"'"&amp;CHAR(9)&amp;Table5[[#This Row],[kapp + (slack_ub - slack_lb)/enzload]]</f>
        <v>'RXN-3HAD140_c_FWD-rt0302'	27141.27779288</v>
      </c>
      <c r="R2041" s="1">
        <f>_xlfn.XLOOKUP(Table5[[#This Row],[rxn]],Table38[name],Table38[flux],0)</f>
        <v>0.102267234367396</v>
      </c>
      <c r="S2041" s="1">
        <f>_xlfn.XLOOKUP(SUBSTITUTE(Table5[[#This Row],[rxn]],"RXN-","ENZLOAD-"),Table38[name],Table38[flux],0)</f>
        <v>1.4566057099999999E-6</v>
      </c>
      <c r="T2041" s="1" t="b">
        <f>AND(Table5[[#This Row],[ENZLOAD flux in kapp-slack.gms]]=0,Table5[[#This Row],[flux in kapp-slack.gms]]&lt;&gt;0,NOT(Table5[[#This Row],[spont or unknown?]]))</f>
        <v>0</v>
      </c>
      <c r="U2041" s="1" t="b">
        <f>OR(_xlfn.TEXTAFTER(Table5[[#This Row],[rxn]],"-",-1)="SPONT",_xlfn.TEXTAFTER(Table5[[#This Row],[rxn]],"-",-1)="UNKNOWN")</f>
        <v>0</v>
      </c>
      <c r="V2041" s="1">
        <f>_xlfn.XLOOKUP(SUBSTITUTE(Table5[[#This Row],[rxn]],"RXN-","ENZLOAD-"),Table4[rxn],Table4[ub],0)</f>
        <v>0.31182735</v>
      </c>
      <c r="W2041" s="1" t="b">
        <f>AND(Table5[[#This Row],[FVA ENZLOAD flux UB]]=0,Table5[[#This Row],[ENZ not made when it should be?]])</f>
        <v>0</v>
      </c>
    </row>
    <row r="2042" spans="1:23" hidden="1">
      <c r="A2042" s="1"/>
      <c r="B2042" s="1" t="str">
        <f>_xlfn.TEXTBEFORE(Table38[[#This Row],[all fluxes from kapp-slack]]," ",,,,"")</f>
        <v/>
      </c>
      <c r="C2042" s="1">
        <f>_xlfn.NUMBERVALUE(IFERROR(_xlfn.TEXTAFTER(Table38[[#This Row],[all fluxes from kapp-slack]]," ",-1,,,""),""))</f>
        <v>0</v>
      </c>
      <c r="F2042" s="1" t="s">
        <v>6425</v>
      </c>
      <c r="G2042" s="1" t="str">
        <f>_xlfn.TEXTBEFORE(Table5[[#This Row],[rxn     kapp_old        kapp_slack_ub   kapp_slack_lb]]," ")</f>
        <v>RXN-3HAD160_c_FWD-rt0302</v>
      </c>
      <c r="H204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04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042" s="1">
        <f>_xlfn.NUMBERVALUE(_xlfn.TEXTAFTER(Table5[[#This Row],[rxn     kapp_old        kapp_slack_ub   kapp_slack_lb]]," ",-1))</f>
        <v>0</v>
      </c>
      <c r="K2042" s="1">
        <f>_xlfn.XLOOKUP(SUBSTITUTE(Table5[[#This Row],[rxn]],"RXN-","ENZLOAD-"),ENZLOAD[name],ENZLOAD[flux],0)</f>
        <v>1.7193706060300001E-6</v>
      </c>
      <c r="L2042" s="1" t="str">
        <f>"'"&amp;Table5[[#This Row],[rxn]]&amp;"'"&amp;CHAR(9)&amp;IF(AND(Table5[[#This Row],[kapp_slack_ub]]&lt;&gt;0,Table5[[#This Row],[kapp_old]]&lt;$F$1),$F$1,Table5[[#This Row],[kapp_old]])</f>
        <v>'RXN-3HAD160_c_FWD-rt0302'	27141.27779288</v>
      </c>
      <c r="M2042" s="1">
        <f>_xlfn.XLOOKUP(Table5[[#This Row],[rxn]],Table3[name],Table3[flux],$F$1)</f>
        <v>0.10052737013605199</v>
      </c>
      <c r="N2042" s="1">
        <f>IFERROR(Table5[[#This Row],[min flux]]/Table5[[#This Row],[associated enzload]],"")</f>
        <v>58467.540263566632</v>
      </c>
      <c r="O2042" s="1">
        <f>_xlfn.NUMBERVALUE(IF(Table5[[#This Row],[flux/enzload]]="","",ABS($N$1-Table5[[#This Row],[flux/enzload]])))</f>
        <v>1399916259191.4099</v>
      </c>
      <c r="P2042" s="1">
        <f>Table5[[#This Row],[kapp_old]]+IFERROR(((Table5[[#This Row],[kapp_slack_ub]]-Table5[[#This Row],[kapp_slack_lb]])/Table5[[#This Row],[associated enzload]]),0)</f>
        <v>27141.277792879999</v>
      </c>
      <c r="Q2042" s="1" t="str">
        <f>"'"&amp;Table5[[#This Row],[rxn]]&amp;"'"&amp;CHAR(9)&amp;Table5[[#This Row],[kapp + (slack_ub - slack_lb)/enzload]]</f>
        <v>'RXN-3HAD160_c_FWD-rt0302'	27141.27779288</v>
      </c>
      <c r="R2042" s="1">
        <f>_xlfn.XLOOKUP(Table5[[#This Row],[rxn]],Table38[name],Table38[flux],0)</f>
        <v>0.102267234367396</v>
      </c>
      <c r="S2042" s="1">
        <f>_xlfn.XLOOKUP(SUBSTITUTE(Table5[[#This Row],[rxn]],"RXN-","ENZLOAD-"),Table38[name],Table38[flux],0)</f>
        <v>1.4566057099999999E-6</v>
      </c>
      <c r="T2042" s="1" t="b">
        <f>AND(Table5[[#This Row],[ENZLOAD flux in kapp-slack.gms]]=0,Table5[[#This Row],[flux in kapp-slack.gms]]&lt;&gt;0,NOT(Table5[[#This Row],[spont or unknown?]]))</f>
        <v>0</v>
      </c>
      <c r="U2042" s="1" t="b">
        <f>OR(_xlfn.TEXTAFTER(Table5[[#This Row],[rxn]],"-",-1)="SPONT",_xlfn.TEXTAFTER(Table5[[#This Row],[rxn]],"-",-1)="UNKNOWN")</f>
        <v>0</v>
      </c>
      <c r="V2042" s="1">
        <f>_xlfn.XLOOKUP(SUBSTITUTE(Table5[[#This Row],[rxn]],"RXN-","ENZLOAD-"),Table4[rxn],Table4[ub],0)</f>
        <v>0.31182735</v>
      </c>
      <c r="W2042" s="1" t="b">
        <f>AND(Table5[[#This Row],[FVA ENZLOAD flux UB]]=0,Table5[[#This Row],[ENZ not made when it should be?]])</f>
        <v>0</v>
      </c>
    </row>
    <row r="2043" spans="1:23" hidden="1">
      <c r="A2043" s="1"/>
      <c r="B2043" s="1" t="str">
        <f>_xlfn.TEXTBEFORE(Table38[[#This Row],[all fluxes from kapp-slack]]," ",,,,"")</f>
        <v/>
      </c>
      <c r="C2043" s="1">
        <f>_xlfn.NUMBERVALUE(IFERROR(_xlfn.TEXTAFTER(Table38[[#This Row],[all fluxes from kapp-slack]]," ",-1,,,""),""))</f>
        <v>0</v>
      </c>
      <c r="F2043" s="1" t="s">
        <v>6427</v>
      </c>
      <c r="G2043" s="1" t="str">
        <f>_xlfn.TEXTBEFORE(Table5[[#This Row],[rxn     kapp_old        kapp_slack_ub   kapp_slack_lb]]," ")</f>
        <v>RXN-3HAD40_c_FWD-rt0302</v>
      </c>
      <c r="H204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04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043" s="1">
        <f>_xlfn.NUMBERVALUE(_xlfn.TEXTAFTER(Table5[[#This Row],[rxn     kapp_old        kapp_slack_ub   kapp_slack_lb]]," ",-1))</f>
        <v>0</v>
      </c>
      <c r="K2043" s="1">
        <f>_xlfn.XLOOKUP(SUBSTITUTE(Table5[[#This Row],[rxn]],"RXN-","ENZLOAD-"),ENZLOAD[name],ENZLOAD[flux],0)</f>
        <v>1.7193706060300001E-6</v>
      </c>
      <c r="L2043" s="1" t="str">
        <f>"'"&amp;Table5[[#This Row],[rxn]]&amp;"'"&amp;CHAR(9)&amp;IF(AND(Table5[[#This Row],[kapp_slack_ub]]&lt;&gt;0,Table5[[#This Row],[kapp_old]]&lt;$F$1),$F$1,Table5[[#This Row],[kapp_old]])</f>
        <v>'RXN-3HAD40_c_FWD-rt0302'	27141.27779288</v>
      </c>
      <c r="M2043" s="1">
        <f>_xlfn.XLOOKUP(Table5[[#This Row],[rxn]],Table3[name],Table3[flux],$F$1)</f>
        <v>0.10052737013605199</v>
      </c>
      <c r="N2043" s="1">
        <f>IFERROR(Table5[[#This Row],[min flux]]/Table5[[#This Row],[associated enzload]],"")</f>
        <v>58467.540263566632</v>
      </c>
      <c r="O2043" s="1">
        <f>_xlfn.NUMBERVALUE(IF(Table5[[#This Row],[flux/enzload]]="","",ABS($N$1-Table5[[#This Row],[flux/enzload]])))</f>
        <v>1399916259191.4099</v>
      </c>
      <c r="P2043" s="1">
        <f>Table5[[#This Row],[kapp_old]]+IFERROR(((Table5[[#This Row],[kapp_slack_ub]]-Table5[[#This Row],[kapp_slack_lb]])/Table5[[#This Row],[associated enzload]]),0)</f>
        <v>27141.277792879999</v>
      </c>
      <c r="Q2043" s="1" t="str">
        <f>"'"&amp;Table5[[#This Row],[rxn]]&amp;"'"&amp;CHAR(9)&amp;Table5[[#This Row],[kapp + (slack_ub - slack_lb)/enzload]]</f>
        <v>'RXN-3HAD40_c_FWD-rt0302'	27141.27779288</v>
      </c>
      <c r="R2043" s="1">
        <f>_xlfn.XLOOKUP(Table5[[#This Row],[rxn]],Table38[name],Table38[flux],0)</f>
        <v>0.102267234367396</v>
      </c>
      <c r="S2043" s="1">
        <f>_xlfn.XLOOKUP(SUBSTITUTE(Table5[[#This Row],[rxn]],"RXN-","ENZLOAD-"),Table38[name],Table38[flux],0)</f>
        <v>1.4566057099999999E-6</v>
      </c>
      <c r="T2043" s="1" t="b">
        <f>AND(Table5[[#This Row],[ENZLOAD flux in kapp-slack.gms]]=0,Table5[[#This Row],[flux in kapp-slack.gms]]&lt;&gt;0,NOT(Table5[[#This Row],[spont or unknown?]]))</f>
        <v>0</v>
      </c>
      <c r="U2043" s="1" t="b">
        <f>OR(_xlfn.TEXTAFTER(Table5[[#This Row],[rxn]],"-",-1)="SPONT",_xlfn.TEXTAFTER(Table5[[#This Row],[rxn]],"-",-1)="UNKNOWN")</f>
        <v>0</v>
      </c>
      <c r="V2043" s="1">
        <f>_xlfn.XLOOKUP(SUBSTITUTE(Table5[[#This Row],[rxn]],"RXN-","ENZLOAD-"),Table4[rxn],Table4[ub],0)</f>
        <v>0.31182735</v>
      </c>
      <c r="W2043" s="1" t="b">
        <f>AND(Table5[[#This Row],[FVA ENZLOAD flux UB]]=0,Table5[[#This Row],[ENZ not made when it should be?]])</f>
        <v>0</v>
      </c>
    </row>
    <row r="2044" spans="1:23" hidden="1">
      <c r="A2044" s="1"/>
      <c r="B2044" s="1" t="str">
        <f>_xlfn.TEXTBEFORE(Table38[[#This Row],[all fluxes from kapp-slack]]," ",,,,"")</f>
        <v/>
      </c>
      <c r="C2044" s="1">
        <f>_xlfn.NUMBERVALUE(IFERROR(_xlfn.TEXTAFTER(Table38[[#This Row],[all fluxes from kapp-slack]]," ",-1,,,""),""))</f>
        <v>0</v>
      </c>
      <c r="F2044" s="1" t="s">
        <v>6431</v>
      </c>
      <c r="G2044" s="1" t="str">
        <f>_xlfn.TEXTBEFORE(Table5[[#This Row],[rxn     kapp_old        kapp_slack_ub   kapp_slack_lb]]," ")</f>
        <v>RXN-3HAD60_c_FWD-rt0302</v>
      </c>
      <c r="H204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04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044" s="1">
        <f>_xlfn.NUMBERVALUE(_xlfn.TEXTAFTER(Table5[[#This Row],[rxn     kapp_old        kapp_slack_ub   kapp_slack_lb]]," ",-1))</f>
        <v>0</v>
      </c>
      <c r="K2044" s="1">
        <f>_xlfn.XLOOKUP(SUBSTITUTE(Table5[[#This Row],[rxn]],"RXN-","ENZLOAD-"),ENZLOAD[name],ENZLOAD[flux],0)</f>
        <v>1.7193706060300001E-6</v>
      </c>
      <c r="L2044" s="1" t="str">
        <f>"'"&amp;Table5[[#This Row],[rxn]]&amp;"'"&amp;CHAR(9)&amp;IF(AND(Table5[[#This Row],[kapp_slack_ub]]&lt;&gt;0,Table5[[#This Row],[kapp_old]]&lt;$F$1),$F$1,Table5[[#This Row],[kapp_old]])</f>
        <v>'RXN-3HAD60_c_FWD-rt0302'	27141.27779288</v>
      </c>
      <c r="M2044" s="1">
        <f>_xlfn.XLOOKUP(Table5[[#This Row],[rxn]],Table3[name],Table3[flux],$F$1)</f>
        <v>0.10052737013605199</v>
      </c>
      <c r="N2044" s="1">
        <f>IFERROR(Table5[[#This Row],[min flux]]/Table5[[#This Row],[associated enzload]],"")</f>
        <v>58467.540263566632</v>
      </c>
      <c r="O2044" s="1">
        <f>_xlfn.NUMBERVALUE(IF(Table5[[#This Row],[flux/enzload]]="","",ABS($N$1-Table5[[#This Row],[flux/enzload]])))</f>
        <v>1399916259191.4099</v>
      </c>
      <c r="P2044" s="1">
        <f>Table5[[#This Row],[kapp_old]]+IFERROR(((Table5[[#This Row],[kapp_slack_ub]]-Table5[[#This Row],[kapp_slack_lb]])/Table5[[#This Row],[associated enzload]]),0)</f>
        <v>27141.277792879999</v>
      </c>
      <c r="Q2044" s="1" t="str">
        <f>"'"&amp;Table5[[#This Row],[rxn]]&amp;"'"&amp;CHAR(9)&amp;Table5[[#This Row],[kapp + (slack_ub - slack_lb)/enzload]]</f>
        <v>'RXN-3HAD60_c_FWD-rt0302'	27141.27779288</v>
      </c>
      <c r="R2044" s="1">
        <f>_xlfn.XLOOKUP(Table5[[#This Row],[rxn]],Table38[name],Table38[flux],0)</f>
        <v>0.102267234367396</v>
      </c>
      <c r="S2044" s="1">
        <f>_xlfn.XLOOKUP(SUBSTITUTE(Table5[[#This Row],[rxn]],"RXN-","ENZLOAD-"),Table38[name],Table38[flux],0)</f>
        <v>1.4566057099999999E-6</v>
      </c>
      <c r="T2044" s="1" t="b">
        <f>AND(Table5[[#This Row],[ENZLOAD flux in kapp-slack.gms]]=0,Table5[[#This Row],[flux in kapp-slack.gms]]&lt;&gt;0,NOT(Table5[[#This Row],[spont or unknown?]]))</f>
        <v>0</v>
      </c>
      <c r="U2044" s="1" t="b">
        <f>OR(_xlfn.TEXTAFTER(Table5[[#This Row],[rxn]],"-",-1)="SPONT",_xlfn.TEXTAFTER(Table5[[#This Row],[rxn]],"-",-1)="UNKNOWN")</f>
        <v>0</v>
      </c>
      <c r="V2044" s="1">
        <f>_xlfn.XLOOKUP(SUBSTITUTE(Table5[[#This Row],[rxn]],"RXN-","ENZLOAD-"),Table4[rxn],Table4[ub],0)</f>
        <v>0.31182735</v>
      </c>
      <c r="W2044" s="1" t="b">
        <f>AND(Table5[[#This Row],[FVA ENZLOAD flux UB]]=0,Table5[[#This Row],[ENZ not made when it should be?]])</f>
        <v>0</v>
      </c>
    </row>
    <row r="2045" spans="1:23" hidden="1">
      <c r="A2045" s="1"/>
      <c r="B2045" s="1" t="str">
        <f>_xlfn.TEXTBEFORE(Table38[[#This Row],[all fluxes from kapp-slack]]," ",,,,"")</f>
        <v/>
      </c>
      <c r="C2045" s="1">
        <f>_xlfn.NUMBERVALUE(IFERROR(_xlfn.TEXTAFTER(Table38[[#This Row],[all fluxes from kapp-slack]]," ",-1,,,""),""))</f>
        <v>0</v>
      </c>
      <c r="F2045" s="1" t="s">
        <v>6434</v>
      </c>
      <c r="G2045" s="1" t="str">
        <f>_xlfn.TEXTBEFORE(Table5[[#This Row],[rxn     kapp_old        kapp_slack_ub   kapp_slack_lb]]," ")</f>
        <v>RXN-3HAD80_c_FWD-rt0302</v>
      </c>
      <c r="H204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04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045" s="1">
        <f>_xlfn.NUMBERVALUE(_xlfn.TEXTAFTER(Table5[[#This Row],[rxn     kapp_old        kapp_slack_ub   kapp_slack_lb]]," ",-1))</f>
        <v>0</v>
      </c>
      <c r="K2045" s="1">
        <f>_xlfn.XLOOKUP(SUBSTITUTE(Table5[[#This Row],[rxn]],"RXN-","ENZLOAD-"),ENZLOAD[name],ENZLOAD[flux],0)</f>
        <v>1.7193706060300001E-6</v>
      </c>
      <c r="L2045" s="1" t="str">
        <f>"'"&amp;Table5[[#This Row],[rxn]]&amp;"'"&amp;CHAR(9)&amp;IF(AND(Table5[[#This Row],[kapp_slack_ub]]&lt;&gt;0,Table5[[#This Row],[kapp_old]]&lt;$F$1),$F$1,Table5[[#This Row],[kapp_old]])</f>
        <v>'RXN-3HAD80_c_FWD-rt0302'	27141.27779288</v>
      </c>
      <c r="M2045" s="1">
        <f>_xlfn.XLOOKUP(Table5[[#This Row],[rxn]],Table3[name],Table3[flux],$F$1)</f>
        <v>0.10052737013605199</v>
      </c>
      <c r="N2045" s="1">
        <f>IFERROR(Table5[[#This Row],[min flux]]/Table5[[#This Row],[associated enzload]],"")</f>
        <v>58467.540263566632</v>
      </c>
      <c r="O2045" s="1">
        <f>_xlfn.NUMBERVALUE(IF(Table5[[#This Row],[flux/enzload]]="","",ABS($N$1-Table5[[#This Row],[flux/enzload]])))</f>
        <v>1399916259191.4099</v>
      </c>
      <c r="P2045" s="1">
        <f>Table5[[#This Row],[kapp_old]]+IFERROR(((Table5[[#This Row],[kapp_slack_ub]]-Table5[[#This Row],[kapp_slack_lb]])/Table5[[#This Row],[associated enzload]]),0)</f>
        <v>27141.277792879999</v>
      </c>
      <c r="Q2045" s="1" t="str">
        <f>"'"&amp;Table5[[#This Row],[rxn]]&amp;"'"&amp;CHAR(9)&amp;Table5[[#This Row],[kapp + (slack_ub - slack_lb)/enzload]]</f>
        <v>'RXN-3HAD80_c_FWD-rt0302'	27141.27779288</v>
      </c>
      <c r="R2045" s="1">
        <f>_xlfn.XLOOKUP(Table5[[#This Row],[rxn]],Table38[name],Table38[flux],0)</f>
        <v>0.102267234367396</v>
      </c>
      <c r="S2045" s="1">
        <f>_xlfn.XLOOKUP(SUBSTITUTE(Table5[[#This Row],[rxn]],"RXN-","ENZLOAD-"),Table38[name],Table38[flux],0)</f>
        <v>1.4566057099999999E-6</v>
      </c>
      <c r="T2045" s="1" t="b">
        <f>AND(Table5[[#This Row],[ENZLOAD flux in kapp-slack.gms]]=0,Table5[[#This Row],[flux in kapp-slack.gms]]&lt;&gt;0,NOT(Table5[[#This Row],[spont or unknown?]]))</f>
        <v>0</v>
      </c>
      <c r="U2045" s="1" t="b">
        <f>OR(_xlfn.TEXTAFTER(Table5[[#This Row],[rxn]],"-",-1)="SPONT",_xlfn.TEXTAFTER(Table5[[#This Row],[rxn]],"-",-1)="UNKNOWN")</f>
        <v>0</v>
      </c>
      <c r="V2045" s="1">
        <f>_xlfn.XLOOKUP(SUBSTITUTE(Table5[[#This Row],[rxn]],"RXN-","ENZLOAD-"),Table4[rxn],Table4[ub],0)</f>
        <v>0.31182735</v>
      </c>
      <c r="W2045" s="1" t="b">
        <f>AND(Table5[[#This Row],[FVA ENZLOAD flux UB]]=0,Table5[[#This Row],[ENZ not made when it should be?]])</f>
        <v>0</v>
      </c>
    </row>
    <row r="2046" spans="1:23" hidden="1">
      <c r="A2046" s="1"/>
      <c r="B2046" s="1" t="str">
        <f>_xlfn.TEXTBEFORE(Table38[[#This Row],[all fluxes from kapp-slack]]," ",,,,"")</f>
        <v/>
      </c>
      <c r="C2046" s="1">
        <f>_xlfn.NUMBERVALUE(IFERROR(_xlfn.TEXTAFTER(Table38[[#This Row],[all fluxes from kapp-slack]]," ",-1,,,""),""))</f>
        <v>0</v>
      </c>
      <c r="F2046" s="1" t="s">
        <v>6889</v>
      </c>
      <c r="G2046" s="1" t="str">
        <f>_xlfn.TEXTBEFORE(Table5[[#This Row],[rxn     kapp_old        kapp_slack_ub   kapp_slack_lb]]," ")</f>
        <v>RXN-ACOATA_c_FWD-rt0302</v>
      </c>
      <c r="H204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04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046" s="1">
        <f>_xlfn.NUMBERVALUE(_xlfn.TEXTAFTER(Table5[[#This Row],[rxn     kapp_old        kapp_slack_ub   kapp_slack_lb]]," ",-1))</f>
        <v>0</v>
      </c>
      <c r="K2046" s="1">
        <f>_xlfn.XLOOKUP(SUBSTITUTE(Table5[[#This Row],[rxn]],"RXN-","ENZLOAD-"),ENZLOAD[name],ENZLOAD[flux],0)</f>
        <v>1.7193706060300001E-6</v>
      </c>
      <c r="L2046" s="1" t="str">
        <f>"'"&amp;Table5[[#This Row],[rxn]]&amp;"'"&amp;CHAR(9)&amp;IF(AND(Table5[[#This Row],[kapp_slack_ub]]&lt;&gt;0,Table5[[#This Row],[kapp_old]]&lt;$F$1),$F$1,Table5[[#This Row],[kapp_old]])</f>
        <v>'RXN-ACOATA_c_FWD-rt0302'	27141.27779288</v>
      </c>
      <c r="M2046" s="1">
        <f>_xlfn.XLOOKUP(Table5[[#This Row],[rxn]],Table3[name],Table3[flux],$F$1)</f>
        <v>0.10052737013605199</v>
      </c>
      <c r="N2046" s="1">
        <f>IFERROR(Table5[[#This Row],[min flux]]/Table5[[#This Row],[associated enzload]],"")</f>
        <v>58467.540263566632</v>
      </c>
      <c r="O2046" s="1">
        <f>_xlfn.NUMBERVALUE(IF(Table5[[#This Row],[flux/enzload]]="","",ABS($N$1-Table5[[#This Row],[flux/enzload]])))</f>
        <v>1399916259191.4099</v>
      </c>
      <c r="P2046" s="1">
        <f>Table5[[#This Row],[kapp_old]]+IFERROR(((Table5[[#This Row],[kapp_slack_ub]]-Table5[[#This Row],[kapp_slack_lb]])/Table5[[#This Row],[associated enzload]]),0)</f>
        <v>27141.277792879999</v>
      </c>
      <c r="Q2046" s="1" t="str">
        <f>"'"&amp;Table5[[#This Row],[rxn]]&amp;"'"&amp;CHAR(9)&amp;Table5[[#This Row],[kapp + (slack_ub - slack_lb)/enzload]]</f>
        <v>'RXN-ACOATA_c_FWD-rt0302'	27141.27779288</v>
      </c>
      <c r="R2046" s="1">
        <f>_xlfn.XLOOKUP(Table5[[#This Row],[rxn]],Table38[name],Table38[flux],0)</f>
        <v>0.102267234367396</v>
      </c>
      <c r="S2046" s="1">
        <f>_xlfn.XLOOKUP(SUBSTITUTE(Table5[[#This Row],[rxn]],"RXN-","ENZLOAD-"),Table38[name],Table38[flux],0)</f>
        <v>1.4566057099999999E-6</v>
      </c>
      <c r="T2046" s="1" t="b">
        <f>AND(Table5[[#This Row],[ENZLOAD flux in kapp-slack.gms]]=0,Table5[[#This Row],[flux in kapp-slack.gms]]&lt;&gt;0,NOT(Table5[[#This Row],[spont or unknown?]]))</f>
        <v>0</v>
      </c>
      <c r="U2046" s="1" t="b">
        <f>OR(_xlfn.TEXTAFTER(Table5[[#This Row],[rxn]],"-",-1)="SPONT",_xlfn.TEXTAFTER(Table5[[#This Row],[rxn]],"-",-1)="UNKNOWN")</f>
        <v>0</v>
      </c>
      <c r="V2046" s="1">
        <f>_xlfn.XLOOKUP(SUBSTITUTE(Table5[[#This Row],[rxn]],"RXN-","ENZLOAD-"),Table4[rxn],Table4[ub],0)</f>
        <v>0.31182735</v>
      </c>
      <c r="W2046" s="1" t="b">
        <f>AND(Table5[[#This Row],[FVA ENZLOAD flux UB]]=0,Table5[[#This Row],[ENZ not made when it should be?]])</f>
        <v>0</v>
      </c>
    </row>
    <row r="2047" spans="1:23" hidden="1">
      <c r="A2047" s="1"/>
      <c r="B2047" s="1" t="str">
        <f>_xlfn.TEXTBEFORE(Table38[[#This Row],[all fluxes from kapp-slack]]," ",,,,"")</f>
        <v/>
      </c>
      <c r="C2047" s="1">
        <f>_xlfn.NUMBERVALUE(IFERROR(_xlfn.TEXTAFTER(Table38[[#This Row],[all fluxes from kapp-slack]]," ",-1,,,""),""))</f>
        <v>0</v>
      </c>
      <c r="F2047" s="1" t="s">
        <v>7695</v>
      </c>
      <c r="G2047" s="1" t="str">
        <f>_xlfn.TEXTBEFORE(Table5[[#This Row],[rxn     kapp_old        kapp_slack_ub   kapp_slack_lb]]," ")</f>
        <v>RXN-EAR100y_c_FWD-rt0302</v>
      </c>
      <c r="H204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04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047" s="1">
        <f>_xlfn.NUMBERVALUE(_xlfn.TEXTAFTER(Table5[[#This Row],[rxn     kapp_old        kapp_slack_ub   kapp_slack_lb]]," ",-1))</f>
        <v>0</v>
      </c>
      <c r="K2047" s="1">
        <f>_xlfn.XLOOKUP(SUBSTITUTE(Table5[[#This Row],[rxn]],"RXN-","ENZLOAD-"),ENZLOAD[name],ENZLOAD[flux],0)</f>
        <v>1.7193706060300001E-6</v>
      </c>
      <c r="L2047" s="1" t="str">
        <f>"'"&amp;Table5[[#This Row],[rxn]]&amp;"'"&amp;CHAR(9)&amp;IF(AND(Table5[[#This Row],[kapp_slack_ub]]&lt;&gt;0,Table5[[#This Row],[kapp_old]]&lt;$F$1),$F$1,Table5[[#This Row],[kapp_old]])</f>
        <v>'RXN-EAR100y_c_FWD-rt0302'	27141.27779288</v>
      </c>
      <c r="M2047" s="1">
        <f>_xlfn.XLOOKUP(Table5[[#This Row],[rxn]],Table3[name],Table3[flux],$F$1)</f>
        <v>0.10052737013605199</v>
      </c>
      <c r="N2047" s="1">
        <f>IFERROR(Table5[[#This Row],[min flux]]/Table5[[#This Row],[associated enzload]],"")</f>
        <v>58467.540263566632</v>
      </c>
      <c r="O2047" s="1">
        <f>_xlfn.NUMBERVALUE(IF(Table5[[#This Row],[flux/enzload]]="","",ABS($N$1-Table5[[#This Row],[flux/enzload]])))</f>
        <v>1399916259191.4099</v>
      </c>
      <c r="P2047" s="1">
        <f>Table5[[#This Row],[kapp_old]]+IFERROR(((Table5[[#This Row],[kapp_slack_ub]]-Table5[[#This Row],[kapp_slack_lb]])/Table5[[#This Row],[associated enzload]]),0)</f>
        <v>27141.277792879999</v>
      </c>
      <c r="Q2047" s="1" t="str">
        <f>"'"&amp;Table5[[#This Row],[rxn]]&amp;"'"&amp;CHAR(9)&amp;Table5[[#This Row],[kapp + (slack_ub - slack_lb)/enzload]]</f>
        <v>'RXN-EAR100y_c_FWD-rt0302'	27141.27779288</v>
      </c>
      <c r="R2047" s="1">
        <f>_xlfn.XLOOKUP(Table5[[#This Row],[rxn]],Table38[name],Table38[flux],0)</f>
        <v>0.102267234367396</v>
      </c>
      <c r="S2047" s="1">
        <f>_xlfn.XLOOKUP(SUBSTITUTE(Table5[[#This Row],[rxn]],"RXN-","ENZLOAD-"),Table38[name],Table38[flux],0)</f>
        <v>1.4566057099999999E-6</v>
      </c>
      <c r="T2047" s="1" t="b">
        <f>AND(Table5[[#This Row],[ENZLOAD flux in kapp-slack.gms]]=0,Table5[[#This Row],[flux in kapp-slack.gms]]&lt;&gt;0,NOT(Table5[[#This Row],[spont or unknown?]]))</f>
        <v>0</v>
      </c>
      <c r="U2047" s="1" t="b">
        <f>OR(_xlfn.TEXTAFTER(Table5[[#This Row],[rxn]],"-",-1)="SPONT",_xlfn.TEXTAFTER(Table5[[#This Row],[rxn]],"-",-1)="UNKNOWN")</f>
        <v>0</v>
      </c>
      <c r="V2047" s="1">
        <f>_xlfn.XLOOKUP(SUBSTITUTE(Table5[[#This Row],[rxn]],"RXN-","ENZLOAD-"),Table4[rxn],Table4[ub],0)</f>
        <v>0.31182735</v>
      </c>
      <c r="W2047" s="1" t="b">
        <f>AND(Table5[[#This Row],[FVA ENZLOAD flux UB]]=0,Table5[[#This Row],[ENZ not made when it should be?]])</f>
        <v>0</v>
      </c>
    </row>
    <row r="2048" spans="1:23" hidden="1">
      <c r="A2048" s="1"/>
      <c r="B2048" s="1" t="str">
        <f>_xlfn.TEXTBEFORE(Table38[[#This Row],[all fluxes from kapp-slack]]," ",,,,"")</f>
        <v/>
      </c>
      <c r="C2048" s="1">
        <f>_xlfn.NUMBERVALUE(IFERROR(_xlfn.TEXTAFTER(Table38[[#This Row],[all fluxes from kapp-slack]]," ",-1,,,""),""))</f>
        <v>0</v>
      </c>
      <c r="F2048" s="1" t="s">
        <v>7696</v>
      </c>
      <c r="G2048" s="1" t="str">
        <f>_xlfn.TEXTBEFORE(Table5[[#This Row],[rxn     kapp_old        kapp_slack_ub   kapp_slack_lb]]," ")</f>
        <v>RXN-EAR120y_c_FWD-rt0302</v>
      </c>
      <c r="H204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04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048" s="1">
        <f>_xlfn.NUMBERVALUE(_xlfn.TEXTAFTER(Table5[[#This Row],[rxn     kapp_old        kapp_slack_ub   kapp_slack_lb]]," ",-1))</f>
        <v>0</v>
      </c>
      <c r="K2048" s="1">
        <f>_xlfn.XLOOKUP(SUBSTITUTE(Table5[[#This Row],[rxn]],"RXN-","ENZLOAD-"),ENZLOAD[name],ENZLOAD[flux],0)</f>
        <v>1.7193706060300001E-6</v>
      </c>
      <c r="L2048" s="1" t="str">
        <f>"'"&amp;Table5[[#This Row],[rxn]]&amp;"'"&amp;CHAR(9)&amp;IF(AND(Table5[[#This Row],[kapp_slack_ub]]&lt;&gt;0,Table5[[#This Row],[kapp_old]]&lt;$F$1),$F$1,Table5[[#This Row],[kapp_old]])</f>
        <v>'RXN-EAR120y_c_FWD-rt0302'	27141.27779288</v>
      </c>
      <c r="M2048" s="1">
        <f>_xlfn.XLOOKUP(Table5[[#This Row],[rxn]],Table3[name],Table3[flux],$F$1)</f>
        <v>0.10052737013605199</v>
      </c>
      <c r="N2048" s="1">
        <f>IFERROR(Table5[[#This Row],[min flux]]/Table5[[#This Row],[associated enzload]],"")</f>
        <v>58467.540263566632</v>
      </c>
      <c r="O2048" s="1">
        <f>_xlfn.NUMBERVALUE(IF(Table5[[#This Row],[flux/enzload]]="","",ABS($N$1-Table5[[#This Row],[flux/enzload]])))</f>
        <v>1399916259191.4099</v>
      </c>
      <c r="P2048" s="1">
        <f>Table5[[#This Row],[kapp_old]]+IFERROR(((Table5[[#This Row],[kapp_slack_ub]]-Table5[[#This Row],[kapp_slack_lb]])/Table5[[#This Row],[associated enzload]]),0)</f>
        <v>27141.277792879999</v>
      </c>
      <c r="Q2048" s="1" t="str">
        <f>"'"&amp;Table5[[#This Row],[rxn]]&amp;"'"&amp;CHAR(9)&amp;Table5[[#This Row],[kapp + (slack_ub - slack_lb)/enzload]]</f>
        <v>'RXN-EAR120y_c_FWD-rt0302'	27141.27779288</v>
      </c>
      <c r="R2048" s="1">
        <f>_xlfn.XLOOKUP(Table5[[#This Row],[rxn]],Table38[name],Table38[flux],0)</f>
        <v>0.102267234367396</v>
      </c>
      <c r="S2048" s="1">
        <f>_xlfn.XLOOKUP(SUBSTITUTE(Table5[[#This Row],[rxn]],"RXN-","ENZLOAD-"),Table38[name],Table38[flux],0)</f>
        <v>1.4566057099999999E-6</v>
      </c>
      <c r="T2048" s="1" t="b">
        <f>AND(Table5[[#This Row],[ENZLOAD flux in kapp-slack.gms]]=0,Table5[[#This Row],[flux in kapp-slack.gms]]&lt;&gt;0,NOT(Table5[[#This Row],[spont or unknown?]]))</f>
        <v>0</v>
      </c>
      <c r="U2048" s="1" t="b">
        <f>OR(_xlfn.TEXTAFTER(Table5[[#This Row],[rxn]],"-",-1)="SPONT",_xlfn.TEXTAFTER(Table5[[#This Row],[rxn]],"-",-1)="UNKNOWN")</f>
        <v>0</v>
      </c>
      <c r="V2048" s="1">
        <f>_xlfn.XLOOKUP(SUBSTITUTE(Table5[[#This Row],[rxn]],"RXN-","ENZLOAD-"),Table4[rxn],Table4[ub],0)</f>
        <v>0.31182735</v>
      </c>
      <c r="W2048" s="1" t="b">
        <f>AND(Table5[[#This Row],[FVA ENZLOAD flux UB]]=0,Table5[[#This Row],[ENZ not made when it should be?]])</f>
        <v>0</v>
      </c>
    </row>
    <row r="2049" spans="1:23" hidden="1">
      <c r="A2049" s="1"/>
      <c r="B2049" s="1" t="str">
        <f>_xlfn.TEXTBEFORE(Table38[[#This Row],[all fluxes from kapp-slack]]," ",,,,"")</f>
        <v/>
      </c>
      <c r="C2049" s="1">
        <f>_xlfn.NUMBERVALUE(IFERROR(_xlfn.TEXTAFTER(Table38[[#This Row],[all fluxes from kapp-slack]]," ",-1,,,""),""))</f>
        <v>0</v>
      </c>
      <c r="F2049" s="1" t="s">
        <v>7697</v>
      </c>
      <c r="G2049" s="1" t="str">
        <f>_xlfn.TEXTBEFORE(Table5[[#This Row],[rxn     kapp_old        kapp_slack_ub   kapp_slack_lb]]," ")</f>
        <v>RXN-EAR140y_c_FWD-rt0302</v>
      </c>
      <c r="H204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04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049" s="1">
        <f>_xlfn.NUMBERVALUE(_xlfn.TEXTAFTER(Table5[[#This Row],[rxn     kapp_old        kapp_slack_ub   kapp_slack_lb]]," ",-1))</f>
        <v>0</v>
      </c>
      <c r="K2049" s="1">
        <f>_xlfn.XLOOKUP(SUBSTITUTE(Table5[[#This Row],[rxn]],"RXN-","ENZLOAD-"),ENZLOAD[name],ENZLOAD[flux],0)</f>
        <v>1.7193706060300001E-6</v>
      </c>
      <c r="L2049" s="1" t="str">
        <f>"'"&amp;Table5[[#This Row],[rxn]]&amp;"'"&amp;CHAR(9)&amp;IF(AND(Table5[[#This Row],[kapp_slack_ub]]&lt;&gt;0,Table5[[#This Row],[kapp_old]]&lt;$F$1),$F$1,Table5[[#This Row],[kapp_old]])</f>
        <v>'RXN-EAR140y_c_FWD-rt0302'	27141.27779288</v>
      </c>
      <c r="M2049" s="1">
        <f>_xlfn.XLOOKUP(Table5[[#This Row],[rxn]],Table3[name],Table3[flux],$F$1)</f>
        <v>0.10052737013605199</v>
      </c>
      <c r="N2049" s="1">
        <f>IFERROR(Table5[[#This Row],[min flux]]/Table5[[#This Row],[associated enzload]],"")</f>
        <v>58467.540263566632</v>
      </c>
      <c r="O2049" s="1">
        <f>_xlfn.NUMBERVALUE(IF(Table5[[#This Row],[flux/enzload]]="","",ABS($N$1-Table5[[#This Row],[flux/enzload]])))</f>
        <v>1399916259191.4099</v>
      </c>
      <c r="P2049" s="1">
        <f>Table5[[#This Row],[kapp_old]]+IFERROR(((Table5[[#This Row],[kapp_slack_ub]]-Table5[[#This Row],[kapp_slack_lb]])/Table5[[#This Row],[associated enzload]]),0)</f>
        <v>27141.277792879999</v>
      </c>
      <c r="Q2049" s="1" t="str">
        <f>"'"&amp;Table5[[#This Row],[rxn]]&amp;"'"&amp;CHAR(9)&amp;Table5[[#This Row],[kapp + (slack_ub - slack_lb)/enzload]]</f>
        <v>'RXN-EAR140y_c_FWD-rt0302'	27141.27779288</v>
      </c>
      <c r="R2049" s="1">
        <f>_xlfn.XLOOKUP(Table5[[#This Row],[rxn]],Table38[name],Table38[flux],0)</f>
        <v>0.102267234367396</v>
      </c>
      <c r="S2049" s="1">
        <f>_xlfn.XLOOKUP(SUBSTITUTE(Table5[[#This Row],[rxn]],"RXN-","ENZLOAD-"),Table38[name],Table38[flux],0)</f>
        <v>1.4566057099999999E-6</v>
      </c>
      <c r="T2049" s="1" t="b">
        <f>AND(Table5[[#This Row],[ENZLOAD flux in kapp-slack.gms]]=0,Table5[[#This Row],[flux in kapp-slack.gms]]&lt;&gt;0,NOT(Table5[[#This Row],[spont or unknown?]]))</f>
        <v>0</v>
      </c>
      <c r="U2049" s="1" t="b">
        <f>OR(_xlfn.TEXTAFTER(Table5[[#This Row],[rxn]],"-",-1)="SPONT",_xlfn.TEXTAFTER(Table5[[#This Row],[rxn]],"-",-1)="UNKNOWN")</f>
        <v>0</v>
      </c>
      <c r="V2049" s="1">
        <f>_xlfn.XLOOKUP(SUBSTITUTE(Table5[[#This Row],[rxn]],"RXN-","ENZLOAD-"),Table4[rxn],Table4[ub],0)</f>
        <v>0.31182735</v>
      </c>
      <c r="W2049" s="1" t="b">
        <f>AND(Table5[[#This Row],[FVA ENZLOAD flux UB]]=0,Table5[[#This Row],[ENZ not made when it should be?]])</f>
        <v>0</v>
      </c>
    </row>
    <row r="2050" spans="1:23" hidden="1">
      <c r="A2050" s="1"/>
      <c r="B2050" s="1" t="str">
        <f>_xlfn.TEXTBEFORE(Table38[[#This Row],[all fluxes from kapp-slack]]," ",,,,"")</f>
        <v/>
      </c>
      <c r="C2050" s="1">
        <f>_xlfn.NUMBERVALUE(IFERROR(_xlfn.TEXTAFTER(Table38[[#This Row],[all fluxes from kapp-slack]]," ",-1,,,""),""))</f>
        <v>0</v>
      </c>
      <c r="F2050" s="1" t="s">
        <v>7698</v>
      </c>
      <c r="G2050" s="1" t="str">
        <f>_xlfn.TEXTBEFORE(Table5[[#This Row],[rxn     kapp_old        kapp_slack_ub   kapp_slack_lb]]," ")</f>
        <v>RXN-EAR160y_c_FWD-rt0302</v>
      </c>
      <c r="H205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05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050" s="1">
        <f>_xlfn.NUMBERVALUE(_xlfn.TEXTAFTER(Table5[[#This Row],[rxn     kapp_old        kapp_slack_ub   kapp_slack_lb]]," ",-1))</f>
        <v>0</v>
      </c>
      <c r="K2050" s="1">
        <f>_xlfn.XLOOKUP(SUBSTITUTE(Table5[[#This Row],[rxn]],"RXN-","ENZLOAD-"),ENZLOAD[name],ENZLOAD[flux],0)</f>
        <v>1.7193706060300001E-6</v>
      </c>
      <c r="L2050" s="1" t="str">
        <f>"'"&amp;Table5[[#This Row],[rxn]]&amp;"'"&amp;CHAR(9)&amp;IF(AND(Table5[[#This Row],[kapp_slack_ub]]&lt;&gt;0,Table5[[#This Row],[kapp_old]]&lt;$F$1),$F$1,Table5[[#This Row],[kapp_old]])</f>
        <v>'RXN-EAR160y_c_FWD-rt0302'	27141.27779288</v>
      </c>
      <c r="M2050" s="1">
        <f>_xlfn.XLOOKUP(Table5[[#This Row],[rxn]],Table3[name],Table3[flux],$F$1)</f>
        <v>0.10052737013605199</v>
      </c>
      <c r="N2050" s="1">
        <f>IFERROR(Table5[[#This Row],[min flux]]/Table5[[#This Row],[associated enzload]],"")</f>
        <v>58467.540263566632</v>
      </c>
      <c r="O2050" s="1">
        <f>_xlfn.NUMBERVALUE(IF(Table5[[#This Row],[flux/enzload]]="","",ABS($N$1-Table5[[#This Row],[flux/enzload]])))</f>
        <v>1399916259191.4099</v>
      </c>
      <c r="P2050" s="1">
        <f>Table5[[#This Row],[kapp_old]]+IFERROR(((Table5[[#This Row],[kapp_slack_ub]]-Table5[[#This Row],[kapp_slack_lb]])/Table5[[#This Row],[associated enzload]]),0)</f>
        <v>27141.277792879999</v>
      </c>
      <c r="Q2050" s="1" t="str">
        <f>"'"&amp;Table5[[#This Row],[rxn]]&amp;"'"&amp;CHAR(9)&amp;Table5[[#This Row],[kapp + (slack_ub - slack_lb)/enzload]]</f>
        <v>'RXN-EAR160y_c_FWD-rt0302'	27141.27779288</v>
      </c>
      <c r="R2050" s="1">
        <f>_xlfn.XLOOKUP(Table5[[#This Row],[rxn]],Table38[name],Table38[flux],0)</f>
        <v>0.102267234367396</v>
      </c>
      <c r="S2050" s="1">
        <f>_xlfn.XLOOKUP(SUBSTITUTE(Table5[[#This Row],[rxn]],"RXN-","ENZLOAD-"),Table38[name],Table38[flux],0)</f>
        <v>1.4566057099999999E-6</v>
      </c>
      <c r="T2050" s="1" t="b">
        <f>AND(Table5[[#This Row],[ENZLOAD flux in kapp-slack.gms]]=0,Table5[[#This Row],[flux in kapp-slack.gms]]&lt;&gt;0,NOT(Table5[[#This Row],[spont or unknown?]]))</f>
        <v>0</v>
      </c>
      <c r="U2050" s="1" t="b">
        <f>OR(_xlfn.TEXTAFTER(Table5[[#This Row],[rxn]],"-",-1)="SPONT",_xlfn.TEXTAFTER(Table5[[#This Row],[rxn]],"-",-1)="UNKNOWN")</f>
        <v>0</v>
      </c>
      <c r="V2050" s="1">
        <f>_xlfn.XLOOKUP(SUBSTITUTE(Table5[[#This Row],[rxn]],"RXN-","ENZLOAD-"),Table4[rxn],Table4[ub],0)</f>
        <v>0.31182735</v>
      </c>
      <c r="W2050" s="1" t="b">
        <f>AND(Table5[[#This Row],[FVA ENZLOAD flux UB]]=0,Table5[[#This Row],[ENZ not made when it should be?]])</f>
        <v>0</v>
      </c>
    </row>
    <row r="2051" spans="1:23" hidden="1">
      <c r="A2051" s="1"/>
      <c r="B2051" s="1" t="str">
        <f>_xlfn.TEXTBEFORE(Table38[[#This Row],[all fluxes from kapp-slack]]," ",,,,"")</f>
        <v/>
      </c>
      <c r="C2051" s="1">
        <f>_xlfn.NUMBERVALUE(IFERROR(_xlfn.TEXTAFTER(Table38[[#This Row],[all fluxes from kapp-slack]]," ",-1,,,""),""))</f>
        <v>0</v>
      </c>
      <c r="F2051" s="1" t="s">
        <v>7700</v>
      </c>
      <c r="G2051" s="1" t="str">
        <f>_xlfn.TEXTBEFORE(Table5[[#This Row],[rxn     kapp_old        kapp_slack_ub   kapp_slack_lb]]," ")</f>
        <v>RXN-EAR40y_c_FWD-rt0302</v>
      </c>
      <c r="H205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05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051" s="1">
        <f>_xlfn.NUMBERVALUE(_xlfn.TEXTAFTER(Table5[[#This Row],[rxn     kapp_old        kapp_slack_ub   kapp_slack_lb]]," ",-1))</f>
        <v>0</v>
      </c>
      <c r="K2051" s="1">
        <f>_xlfn.XLOOKUP(SUBSTITUTE(Table5[[#This Row],[rxn]],"RXN-","ENZLOAD-"),ENZLOAD[name],ENZLOAD[flux],0)</f>
        <v>1.7193706060300001E-6</v>
      </c>
      <c r="L2051" s="1" t="str">
        <f>"'"&amp;Table5[[#This Row],[rxn]]&amp;"'"&amp;CHAR(9)&amp;IF(AND(Table5[[#This Row],[kapp_slack_ub]]&lt;&gt;0,Table5[[#This Row],[kapp_old]]&lt;$F$1),$F$1,Table5[[#This Row],[kapp_old]])</f>
        <v>'RXN-EAR40y_c_FWD-rt0302'	27141.27779288</v>
      </c>
      <c r="M2051" s="1">
        <f>_xlfn.XLOOKUP(Table5[[#This Row],[rxn]],Table3[name],Table3[flux],$F$1)</f>
        <v>0.10052737013605199</v>
      </c>
      <c r="N2051" s="1">
        <f>IFERROR(Table5[[#This Row],[min flux]]/Table5[[#This Row],[associated enzload]],"")</f>
        <v>58467.540263566632</v>
      </c>
      <c r="O2051" s="1">
        <f>_xlfn.NUMBERVALUE(IF(Table5[[#This Row],[flux/enzload]]="","",ABS($N$1-Table5[[#This Row],[flux/enzload]])))</f>
        <v>1399916259191.4099</v>
      </c>
      <c r="P2051" s="1">
        <f>Table5[[#This Row],[kapp_old]]+IFERROR(((Table5[[#This Row],[kapp_slack_ub]]-Table5[[#This Row],[kapp_slack_lb]])/Table5[[#This Row],[associated enzload]]),0)</f>
        <v>27141.277792879999</v>
      </c>
      <c r="Q2051" s="1" t="str">
        <f>"'"&amp;Table5[[#This Row],[rxn]]&amp;"'"&amp;CHAR(9)&amp;Table5[[#This Row],[kapp + (slack_ub - slack_lb)/enzload]]</f>
        <v>'RXN-EAR40y_c_FWD-rt0302'	27141.27779288</v>
      </c>
      <c r="R2051" s="1">
        <f>_xlfn.XLOOKUP(Table5[[#This Row],[rxn]],Table38[name],Table38[flux],0)</f>
        <v>0.102267234367396</v>
      </c>
      <c r="S2051" s="1">
        <f>_xlfn.XLOOKUP(SUBSTITUTE(Table5[[#This Row],[rxn]],"RXN-","ENZLOAD-"),Table38[name],Table38[flux],0)</f>
        <v>1.4566057099999999E-6</v>
      </c>
      <c r="T2051" s="1" t="b">
        <f>AND(Table5[[#This Row],[ENZLOAD flux in kapp-slack.gms]]=0,Table5[[#This Row],[flux in kapp-slack.gms]]&lt;&gt;0,NOT(Table5[[#This Row],[spont or unknown?]]))</f>
        <v>0</v>
      </c>
      <c r="U2051" s="1" t="b">
        <f>OR(_xlfn.TEXTAFTER(Table5[[#This Row],[rxn]],"-",-1)="SPONT",_xlfn.TEXTAFTER(Table5[[#This Row],[rxn]],"-",-1)="UNKNOWN")</f>
        <v>0</v>
      </c>
      <c r="V2051" s="1">
        <f>_xlfn.XLOOKUP(SUBSTITUTE(Table5[[#This Row],[rxn]],"RXN-","ENZLOAD-"),Table4[rxn],Table4[ub],0)</f>
        <v>0.31182735</v>
      </c>
      <c r="W2051" s="1" t="b">
        <f>AND(Table5[[#This Row],[FVA ENZLOAD flux UB]]=0,Table5[[#This Row],[ENZ not made when it should be?]])</f>
        <v>0</v>
      </c>
    </row>
    <row r="2052" spans="1:23" hidden="1">
      <c r="A2052" s="1"/>
      <c r="B2052" s="1" t="str">
        <f>_xlfn.TEXTBEFORE(Table38[[#This Row],[all fluxes from kapp-slack]]," ",,,,"")</f>
        <v/>
      </c>
      <c r="C2052" s="1">
        <f>_xlfn.NUMBERVALUE(IFERROR(_xlfn.TEXTAFTER(Table38[[#This Row],[all fluxes from kapp-slack]]," ",-1,,,""),""))</f>
        <v>0</v>
      </c>
      <c r="F2052" s="1" t="s">
        <v>7702</v>
      </c>
      <c r="G2052" s="1" t="str">
        <f>_xlfn.TEXTBEFORE(Table5[[#This Row],[rxn     kapp_old        kapp_slack_ub   kapp_slack_lb]]," ")</f>
        <v>RXN-EAR60y_c_FWD-rt0302</v>
      </c>
      <c r="H205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05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052" s="1">
        <f>_xlfn.NUMBERVALUE(_xlfn.TEXTAFTER(Table5[[#This Row],[rxn     kapp_old        kapp_slack_ub   kapp_slack_lb]]," ",-1))</f>
        <v>0</v>
      </c>
      <c r="K2052" s="1">
        <f>_xlfn.XLOOKUP(SUBSTITUTE(Table5[[#This Row],[rxn]],"RXN-","ENZLOAD-"),ENZLOAD[name],ENZLOAD[flux],0)</f>
        <v>1.7193706060300001E-6</v>
      </c>
      <c r="L2052" s="1" t="str">
        <f>"'"&amp;Table5[[#This Row],[rxn]]&amp;"'"&amp;CHAR(9)&amp;IF(AND(Table5[[#This Row],[kapp_slack_ub]]&lt;&gt;0,Table5[[#This Row],[kapp_old]]&lt;$F$1),$F$1,Table5[[#This Row],[kapp_old]])</f>
        <v>'RXN-EAR60y_c_FWD-rt0302'	27141.27779288</v>
      </c>
      <c r="M2052" s="1">
        <f>_xlfn.XLOOKUP(Table5[[#This Row],[rxn]],Table3[name],Table3[flux],$F$1)</f>
        <v>0.10052737013605199</v>
      </c>
      <c r="N2052" s="1">
        <f>IFERROR(Table5[[#This Row],[min flux]]/Table5[[#This Row],[associated enzload]],"")</f>
        <v>58467.540263566632</v>
      </c>
      <c r="O2052" s="1">
        <f>_xlfn.NUMBERVALUE(IF(Table5[[#This Row],[flux/enzload]]="","",ABS($N$1-Table5[[#This Row],[flux/enzload]])))</f>
        <v>1399916259191.4099</v>
      </c>
      <c r="P2052" s="1">
        <f>Table5[[#This Row],[kapp_old]]+IFERROR(((Table5[[#This Row],[kapp_slack_ub]]-Table5[[#This Row],[kapp_slack_lb]])/Table5[[#This Row],[associated enzload]]),0)</f>
        <v>27141.277792879999</v>
      </c>
      <c r="Q2052" s="1" t="str">
        <f>"'"&amp;Table5[[#This Row],[rxn]]&amp;"'"&amp;CHAR(9)&amp;Table5[[#This Row],[kapp + (slack_ub - slack_lb)/enzload]]</f>
        <v>'RXN-EAR60y_c_FWD-rt0302'	27141.27779288</v>
      </c>
      <c r="R2052" s="1">
        <f>_xlfn.XLOOKUP(Table5[[#This Row],[rxn]],Table38[name],Table38[flux],0)</f>
        <v>0.102267234367396</v>
      </c>
      <c r="S2052" s="1">
        <f>_xlfn.XLOOKUP(SUBSTITUTE(Table5[[#This Row],[rxn]],"RXN-","ENZLOAD-"),Table38[name],Table38[flux],0)</f>
        <v>1.4566057099999999E-6</v>
      </c>
      <c r="T2052" s="1" t="b">
        <f>AND(Table5[[#This Row],[ENZLOAD flux in kapp-slack.gms]]=0,Table5[[#This Row],[flux in kapp-slack.gms]]&lt;&gt;0,NOT(Table5[[#This Row],[spont or unknown?]]))</f>
        <v>0</v>
      </c>
      <c r="U2052" s="1" t="b">
        <f>OR(_xlfn.TEXTAFTER(Table5[[#This Row],[rxn]],"-",-1)="SPONT",_xlfn.TEXTAFTER(Table5[[#This Row],[rxn]],"-",-1)="UNKNOWN")</f>
        <v>0</v>
      </c>
      <c r="V2052" s="1">
        <f>_xlfn.XLOOKUP(SUBSTITUTE(Table5[[#This Row],[rxn]],"RXN-","ENZLOAD-"),Table4[rxn],Table4[ub],0)</f>
        <v>0.31182735</v>
      </c>
      <c r="W2052" s="1" t="b">
        <f>AND(Table5[[#This Row],[FVA ENZLOAD flux UB]]=0,Table5[[#This Row],[ENZ not made when it should be?]])</f>
        <v>0</v>
      </c>
    </row>
    <row r="2053" spans="1:23" hidden="1">
      <c r="A2053" s="1"/>
      <c r="B2053" s="1" t="str">
        <f>_xlfn.TEXTBEFORE(Table38[[#This Row],[all fluxes from kapp-slack]]," ",,,,"")</f>
        <v/>
      </c>
      <c r="C2053" s="1">
        <f>_xlfn.NUMBERVALUE(IFERROR(_xlfn.TEXTAFTER(Table38[[#This Row],[all fluxes from kapp-slack]]," ",-1,,,""),""))</f>
        <v>0</v>
      </c>
      <c r="F2053" s="1" t="s">
        <v>7704</v>
      </c>
      <c r="G2053" s="1" t="str">
        <f>_xlfn.TEXTBEFORE(Table5[[#This Row],[rxn     kapp_old        kapp_slack_ub   kapp_slack_lb]]," ")</f>
        <v>RXN-EAR80y_c_FWD-rt0302</v>
      </c>
      <c r="H205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05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053" s="1">
        <f>_xlfn.NUMBERVALUE(_xlfn.TEXTAFTER(Table5[[#This Row],[rxn     kapp_old        kapp_slack_ub   kapp_slack_lb]]," ",-1))</f>
        <v>0</v>
      </c>
      <c r="K2053" s="1">
        <f>_xlfn.XLOOKUP(SUBSTITUTE(Table5[[#This Row],[rxn]],"RXN-","ENZLOAD-"),ENZLOAD[name],ENZLOAD[flux],0)</f>
        <v>1.7193706060300001E-6</v>
      </c>
      <c r="L2053" s="1" t="str">
        <f>"'"&amp;Table5[[#This Row],[rxn]]&amp;"'"&amp;CHAR(9)&amp;IF(AND(Table5[[#This Row],[kapp_slack_ub]]&lt;&gt;0,Table5[[#This Row],[kapp_old]]&lt;$F$1),$F$1,Table5[[#This Row],[kapp_old]])</f>
        <v>'RXN-EAR80y_c_FWD-rt0302'	27141.27779288</v>
      </c>
      <c r="M2053" s="1">
        <f>_xlfn.XLOOKUP(Table5[[#This Row],[rxn]],Table3[name],Table3[flux],$F$1)</f>
        <v>0.10052737013605199</v>
      </c>
      <c r="N2053" s="1">
        <f>IFERROR(Table5[[#This Row],[min flux]]/Table5[[#This Row],[associated enzload]],"")</f>
        <v>58467.540263566632</v>
      </c>
      <c r="O2053" s="1">
        <f>_xlfn.NUMBERVALUE(IF(Table5[[#This Row],[flux/enzload]]="","",ABS($N$1-Table5[[#This Row],[flux/enzload]])))</f>
        <v>1399916259191.4099</v>
      </c>
      <c r="P2053" s="1">
        <f>Table5[[#This Row],[kapp_old]]+IFERROR(((Table5[[#This Row],[kapp_slack_ub]]-Table5[[#This Row],[kapp_slack_lb]])/Table5[[#This Row],[associated enzload]]),0)</f>
        <v>27141.277792879999</v>
      </c>
      <c r="Q2053" s="1" t="str">
        <f>"'"&amp;Table5[[#This Row],[rxn]]&amp;"'"&amp;CHAR(9)&amp;Table5[[#This Row],[kapp + (slack_ub - slack_lb)/enzload]]</f>
        <v>'RXN-EAR80y_c_FWD-rt0302'	27141.27779288</v>
      </c>
      <c r="R2053" s="1">
        <f>_xlfn.XLOOKUP(Table5[[#This Row],[rxn]],Table38[name],Table38[flux],0)</f>
        <v>0.102267234367396</v>
      </c>
      <c r="S2053" s="1">
        <f>_xlfn.XLOOKUP(SUBSTITUTE(Table5[[#This Row],[rxn]],"RXN-","ENZLOAD-"),Table38[name],Table38[flux],0)</f>
        <v>1.4566057099999999E-6</v>
      </c>
      <c r="T2053" s="1" t="b">
        <f>AND(Table5[[#This Row],[ENZLOAD flux in kapp-slack.gms]]=0,Table5[[#This Row],[flux in kapp-slack.gms]]&lt;&gt;0,NOT(Table5[[#This Row],[spont or unknown?]]))</f>
        <v>0</v>
      </c>
      <c r="U2053" s="1" t="b">
        <f>OR(_xlfn.TEXTAFTER(Table5[[#This Row],[rxn]],"-",-1)="SPONT",_xlfn.TEXTAFTER(Table5[[#This Row],[rxn]],"-",-1)="UNKNOWN")</f>
        <v>0</v>
      </c>
      <c r="V2053" s="1">
        <f>_xlfn.XLOOKUP(SUBSTITUTE(Table5[[#This Row],[rxn]],"RXN-","ENZLOAD-"),Table4[rxn],Table4[ub],0)</f>
        <v>0.31182735</v>
      </c>
      <c r="W2053" s="1" t="b">
        <f>AND(Table5[[#This Row],[FVA ENZLOAD flux UB]]=0,Table5[[#This Row],[ENZ not made when it should be?]])</f>
        <v>0</v>
      </c>
    </row>
    <row r="2054" spans="1:23" hidden="1">
      <c r="A2054" s="1"/>
      <c r="B2054" s="1" t="str">
        <f>_xlfn.TEXTBEFORE(Table38[[#This Row],[all fluxes from kapp-slack]]," ",,,,"")</f>
        <v/>
      </c>
      <c r="C2054" s="1">
        <f>_xlfn.NUMBERVALUE(IFERROR(_xlfn.TEXTAFTER(Table38[[#This Row],[all fluxes from kapp-slack]]," ",-1,,,""),""))</f>
        <v>0</v>
      </c>
      <c r="F2054" s="1" t="s">
        <v>7619</v>
      </c>
      <c r="G2054" s="1" t="str">
        <f>_xlfn.TEXTBEFORE(Table5[[#This Row],[rxn     kapp_old        kapp_slack_ub   kapp_slack_lb]]," ")</f>
        <v>RXN-DHORTS_c_REV-rt3923</v>
      </c>
      <c r="H2054" s="1">
        <f>_xlfn.NUMBERVALUE(_xlfn.TEXTBEFORE(TRIM(_xlfn.TEXTAFTER(_xlfn.TEXTBEFORE(Table5[[#This Row],[rxn     kapp_old        kapp_slack_ub   kapp_slack_lb]],Table5[[#This Row],[kapp_slack_lb]],-1),Table5[[#This Row],[rxn]]))," "))</f>
        <v>22232.7342169023</v>
      </c>
      <c r="I205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054" s="1">
        <f>_xlfn.NUMBERVALUE(_xlfn.TEXTAFTER(Table5[[#This Row],[rxn     kapp_old        kapp_slack_ub   kapp_slack_lb]]," ",-1))</f>
        <v>0</v>
      </c>
      <c r="K2054" s="1">
        <f>_xlfn.XLOOKUP(SUBSTITUTE(Table5[[#This Row],[rxn]],"RXN-","ENZLOAD-"),ENZLOAD[name],ENZLOAD[flux],0)</f>
        <v>8.1466934463999997E-7</v>
      </c>
      <c r="L2054" s="1" t="str">
        <f>"'"&amp;Table5[[#This Row],[rxn]]&amp;"'"&amp;CHAR(9)&amp;IF(AND(Table5[[#This Row],[kapp_slack_ub]]&lt;&gt;0,Table5[[#This Row],[kapp_old]]&lt;$F$1),$F$1,Table5[[#This Row],[kapp_old]])</f>
        <v>'RXN-DHORTS_c_REV-rt3923'	22232.7342169023</v>
      </c>
      <c r="M2054" s="1">
        <f>_xlfn.XLOOKUP(Table5[[#This Row],[rxn]],Table3[name],Table3[flux],$F$1)</f>
        <v>4.7664018457997601E-2</v>
      </c>
      <c r="N2054" s="1">
        <f>IFERROR(Table5[[#This Row],[min flux]]/Table5[[#This Row],[associated enzload]],"")</f>
        <v>58507.195307637594</v>
      </c>
      <c r="O2054" s="1">
        <f>_xlfn.NUMBERVALUE(IF(Table5[[#This Row],[flux/enzload]]="","",ABS($N$1-Table5[[#This Row],[flux/enzload]])))</f>
        <v>1399916259151.76</v>
      </c>
      <c r="P2054" s="1">
        <f>Table5[[#This Row],[kapp_old]]+IFERROR(((Table5[[#This Row],[kapp_slack_ub]]-Table5[[#This Row],[kapp_slack_lb]])/Table5[[#This Row],[associated enzload]]),0)</f>
        <v>22232.7342169023</v>
      </c>
      <c r="Q2054" s="1" t="str">
        <f>"'"&amp;Table5[[#This Row],[rxn]]&amp;"'"&amp;CHAR(9)&amp;Table5[[#This Row],[kapp + (slack_ub - slack_lb)/enzload]]</f>
        <v>'RXN-DHORTS_c_REV-rt3923'	22232.7342169023</v>
      </c>
      <c r="R2054" s="1">
        <f>_xlfn.XLOOKUP(Table5[[#This Row],[rxn]],Table38[name],Table38[flux],0)</f>
        <v>4.6466306881609E-2</v>
      </c>
      <c r="S2054" s="1">
        <f>_xlfn.XLOOKUP(SUBSTITUTE(Table5[[#This Row],[rxn]],"RXN-","ENZLOAD-"),Table38[name],Table38[flux],0)</f>
        <v>8.0794364100000005E-7</v>
      </c>
      <c r="T2054" s="1" t="b">
        <f>AND(Table5[[#This Row],[ENZLOAD flux in kapp-slack.gms]]=0,Table5[[#This Row],[flux in kapp-slack.gms]]&lt;&gt;0,NOT(Table5[[#This Row],[spont or unknown?]]))</f>
        <v>0</v>
      </c>
      <c r="U2054" s="1" t="b">
        <f>OR(_xlfn.TEXTAFTER(Table5[[#This Row],[rxn]],"-",-1)="SPONT",_xlfn.TEXTAFTER(Table5[[#This Row],[rxn]],"-",-1)="UNKNOWN")</f>
        <v>0</v>
      </c>
      <c r="V2054" s="1">
        <f>_xlfn.XLOOKUP(SUBSTITUTE(Table5[[#This Row],[rxn]],"RXN-","ENZLOAD-"),Table4[rxn],Table4[ub],0)</f>
        <v>1.0509046900000001</v>
      </c>
      <c r="W2054" s="1" t="b">
        <f>AND(Table5[[#This Row],[FVA ENZLOAD flux UB]]=0,Table5[[#This Row],[ENZ not made when it should be?]])</f>
        <v>0</v>
      </c>
    </row>
    <row r="2055" spans="1:23" hidden="1">
      <c r="A2055" s="1"/>
      <c r="B2055" s="1" t="str">
        <f>_xlfn.TEXTBEFORE(Table38[[#This Row],[all fluxes from kapp-slack]]," ",,,,"")</f>
        <v/>
      </c>
      <c r="C2055" s="1">
        <f>_xlfn.NUMBERVALUE(IFERROR(_xlfn.TEXTAFTER(Table38[[#This Row],[all fluxes from kapp-slack]]," ",-1,,,""),""))</f>
        <v>0</v>
      </c>
      <c r="F2055" s="1" t="s">
        <v>6413</v>
      </c>
      <c r="G2055" s="1" t="str">
        <f>_xlfn.TEXTBEFORE(Table5[[#This Row],[rxn     kapp_old        kapp_slack_ub   kapp_slack_lb]]," ")</f>
        <v>RXN-3DSPHR_r_FWD-rt1611</v>
      </c>
      <c r="H2055" s="1">
        <f>_xlfn.NUMBERVALUE(_xlfn.TEXTBEFORE(TRIM(_xlfn.TEXTAFTER(_xlfn.TEXTBEFORE(Table5[[#This Row],[rxn     kapp_old        kapp_slack_ub   kapp_slack_lb]],Table5[[#This Row],[kapp_slack_lb]],-1),Table5[[#This Row],[rxn]]))," "))</f>
        <v>22346.397510286501</v>
      </c>
      <c r="I205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055" s="1">
        <f>_xlfn.NUMBERVALUE(_xlfn.TEXTAFTER(Table5[[#This Row],[rxn     kapp_old        kapp_slack_ub   kapp_slack_lb]]," ",-1))</f>
        <v>0</v>
      </c>
      <c r="K2055" s="1">
        <f>_xlfn.XLOOKUP(SUBSTITUTE(Table5[[#This Row],[rxn]],"RXN-","ENZLOAD-"),ENZLOAD[name],ENZLOAD[flux],0)</f>
        <v>5.2121749090000001E-8</v>
      </c>
      <c r="L2055" s="1" t="str">
        <f>"'"&amp;Table5[[#This Row],[rxn]]&amp;"'"&amp;CHAR(9)&amp;IF(AND(Table5[[#This Row],[kapp_slack_ub]]&lt;&gt;0,Table5[[#This Row],[kapp_old]]&lt;$F$1),$F$1,Table5[[#This Row],[kapp_old]])</f>
        <v>'RXN-3DSPHR_r_FWD-rt1611'	22346.3975102865</v>
      </c>
      <c r="M2055" s="1">
        <f>_xlfn.XLOOKUP(Table5[[#This Row],[rxn]],Table3[name],Table3[flux],$F$1)</f>
        <v>3.06508769499093E-3</v>
      </c>
      <c r="N2055" s="1">
        <f>IFERROR(Table5[[#This Row],[min flux]]/Table5[[#This Row],[associated enzload]],"")</f>
        <v>58806.30923759604</v>
      </c>
      <c r="O2055" s="1">
        <f>_xlfn.NUMBERVALUE(IF(Table5[[#This Row],[flux/enzload]]="","",ABS($N$1-Table5[[#This Row],[flux/enzload]])))</f>
        <v>1399916258852.6399</v>
      </c>
      <c r="P2055" s="1">
        <f>Table5[[#This Row],[kapp_old]]+IFERROR(((Table5[[#This Row],[kapp_slack_ub]]-Table5[[#This Row],[kapp_slack_lb]])/Table5[[#This Row],[associated enzload]]),0)</f>
        <v>22346.397510286501</v>
      </c>
      <c r="Q2055" s="1" t="str">
        <f>"'"&amp;Table5[[#This Row],[rxn]]&amp;"'"&amp;CHAR(9)&amp;Table5[[#This Row],[kapp + (slack_ub - slack_lb)/enzload]]</f>
        <v>'RXN-3DSPHR_r_FWD-rt1611'	22346.3975102865</v>
      </c>
      <c r="R2055" s="1">
        <f>_xlfn.XLOOKUP(Table5[[#This Row],[rxn]],Table38[name],Table38[flux],0)</f>
        <v>3.118136296971E-3</v>
      </c>
      <c r="S2055" s="1">
        <f>_xlfn.XLOOKUP(SUBSTITUTE(Table5[[#This Row],[rxn]],"RXN-","ENZLOAD-"),Table38[name],Table38[flux],0)</f>
        <v>5.3941542999999997E-8</v>
      </c>
      <c r="T2055" s="1" t="b">
        <f>AND(Table5[[#This Row],[ENZLOAD flux in kapp-slack.gms]]=0,Table5[[#This Row],[flux in kapp-slack.gms]]&lt;&gt;0,NOT(Table5[[#This Row],[spont or unknown?]]))</f>
        <v>0</v>
      </c>
      <c r="U2055" s="1" t="b">
        <f>OR(_xlfn.TEXTAFTER(Table5[[#This Row],[rxn]],"-",-1)="SPONT",_xlfn.TEXTAFTER(Table5[[#This Row],[rxn]],"-",-1)="UNKNOWN")</f>
        <v>0</v>
      </c>
      <c r="V2055" s="1">
        <f>_xlfn.XLOOKUP(SUBSTITUTE(Table5[[#This Row],[rxn]],"RXN-","ENZLOAD-"),Table4[rxn],Table4[ub],0)</f>
        <v>1.15261467</v>
      </c>
      <c r="W2055" s="1" t="b">
        <f>AND(Table5[[#This Row],[FVA ENZLOAD flux UB]]=0,Table5[[#This Row],[ENZ not made when it should be?]])</f>
        <v>0</v>
      </c>
    </row>
    <row r="2056" spans="1:23" hidden="1">
      <c r="A2056" s="1"/>
      <c r="B2056" s="1" t="str">
        <f>_xlfn.TEXTBEFORE(Table38[[#This Row],[all fluxes from kapp-slack]]," ",,,,"")</f>
        <v/>
      </c>
      <c r="C2056" s="1">
        <f>_xlfn.NUMBERVALUE(IFERROR(_xlfn.TEXTAFTER(Table38[[#This Row],[all fluxes from kapp-slack]]," ",-1,,,""),""))</f>
        <v>0</v>
      </c>
      <c r="F2056" s="1" t="s">
        <v>9464</v>
      </c>
      <c r="G2056" s="1" t="str">
        <f>_xlfn.TEXTBEFORE(Table5[[#This Row],[rxn     kapp_old        kapp_slack_ub   kapp_slack_lb]]," ")</f>
        <v>RXN-PRENT14_l_FWD-rt4281</v>
      </c>
      <c r="H2056" s="1">
        <f>_xlfn.NUMBERVALUE(_xlfn.TEXTBEFORE(TRIM(_xlfn.TEXTAFTER(_xlfn.TEXTBEFORE(Table5[[#This Row],[rxn     kapp_old        kapp_slack_ub   kapp_slack_lb]],Table5[[#This Row],[kapp_slack_lb]],-1),Table5[[#This Row],[rxn]]))," "))</f>
        <v>385142.12510889198</v>
      </c>
      <c r="I205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056" s="1">
        <f>_xlfn.NUMBERVALUE(_xlfn.TEXTAFTER(Table5[[#This Row],[rxn     kapp_old        kapp_slack_ub   kapp_slack_lb]]," ",-1))</f>
        <v>0</v>
      </c>
      <c r="K2056" s="1">
        <f>_xlfn.XLOOKUP(SUBSTITUTE(Table5[[#This Row],[rxn]],"RXN-","ENZLOAD-"),ENZLOAD[name],ENZLOAD[flux],0)</f>
        <v>8.7024958559999997E-8</v>
      </c>
      <c r="L2056" s="1" t="str">
        <f>"'"&amp;Table5[[#This Row],[rxn]]&amp;"'"&amp;CHAR(9)&amp;IF(AND(Table5[[#This Row],[kapp_slack_ub]]&lt;&gt;0,Table5[[#This Row],[kapp_old]]&lt;$F$1),$F$1,Table5[[#This Row],[kapp_old]])</f>
        <v>'RXN-PRENT14_l_FWD-rt4281'	385142.125108892</v>
      </c>
      <c r="M2056" s="1">
        <f>_xlfn.XLOOKUP(Table5[[#This Row],[rxn]],Table3[name],Table3[flux],$F$1)</f>
        <v>5.2268190997756996E-3</v>
      </c>
      <c r="N2056" s="1">
        <f>IFERROR(Table5[[#This Row],[min flux]]/Table5[[#This Row],[associated enzload]],"")</f>
        <v>60061.150114447119</v>
      </c>
      <c r="O2056" s="1">
        <f>_xlfn.NUMBERVALUE(IF(Table5[[#This Row],[flux/enzload]]="","",ABS($N$1-Table5[[#This Row],[flux/enzload]])))</f>
        <v>1399916257597.8</v>
      </c>
      <c r="P2056" s="1">
        <f>Table5[[#This Row],[kapp_old]]+IFERROR(((Table5[[#This Row],[kapp_slack_ub]]-Table5[[#This Row],[kapp_slack_lb]])/Table5[[#This Row],[associated enzload]]),0)</f>
        <v>385142.12510889198</v>
      </c>
      <c r="Q2056" s="1" t="str">
        <f>"'"&amp;Table5[[#This Row],[rxn]]&amp;"'"&amp;CHAR(9)&amp;Table5[[#This Row],[kapp + (slack_ub - slack_lb)/enzload]]</f>
        <v>'RXN-PRENT14_l_FWD-rt4281'	385142.125108892</v>
      </c>
      <c r="R2056" s="1">
        <f>_xlfn.XLOOKUP(Table5[[#This Row],[rxn]],Table38[name],Table38[flux],0)</f>
        <v>5.3172815836060004E-3</v>
      </c>
      <c r="S2056" s="1">
        <f>_xlfn.XLOOKUP(SUBSTITUTE(Table5[[#This Row],[rxn]],"RXN-","ENZLOAD-"),Table38[name],Table38[flux],0)</f>
        <v>5.3370890000000003E-9</v>
      </c>
      <c r="T2056" s="1" t="b">
        <f>AND(Table5[[#This Row],[ENZLOAD flux in kapp-slack.gms]]=0,Table5[[#This Row],[flux in kapp-slack.gms]]&lt;&gt;0,NOT(Table5[[#This Row],[spont or unknown?]]))</f>
        <v>0</v>
      </c>
      <c r="U2056" s="1" t="b">
        <f>OR(_xlfn.TEXTAFTER(Table5[[#This Row],[rxn]],"-",-1)="SPONT",_xlfn.TEXTAFTER(Table5[[#This Row],[rxn]],"-",-1)="UNKNOWN")</f>
        <v>0</v>
      </c>
      <c r="V2056" s="1">
        <f>_xlfn.XLOOKUP(SUBSTITUTE(Table5[[#This Row],[rxn]],"RXN-","ENZLOAD-"),Table4[rxn],Table4[ub],0)</f>
        <v>1.27938989</v>
      </c>
      <c r="W2056" s="1" t="b">
        <f>AND(Table5[[#This Row],[FVA ENZLOAD flux UB]]=0,Table5[[#This Row],[ENZ not made when it should be?]])</f>
        <v>0</v>
      </c>
    </row>
    <row r="2057" spans="1:23" hidden="1">
      <c r="A2057" s="1"/>
      <c r="B2057" s="1" t="str">
        <f>_xlfn.TEXTBEFORE(Table38[[#This Row],[all fluxes from kapp-slack]]," ",,,,"")</f>
        <v/>
      </c>
      <c r="C2057" s="1">
        <f>_xlfn.NUMBERVALUE(IFERROR(_xlfn.TEXTAFTER(Table38[[#This Row],[all fluxes from kapp-slack]]," ",-1,,,""),""))</f>
        <v>0</v>
      </c>
      <c r="F2057" s="1" t="s">
        <v>6720</v>
      </c>
      <c r="G2057" s="1" t="str">
        <f>_xlfn.TEXTBEFORE(Table5[[#This Row],[rxn     kapp_old        kapp_slack_ub   kapp_slack_lb]]," ")</f>
        <v>RXN-ACACT40ir_c_FWD-rt0310</v>
      </c>
      <c r="H2057" s="1">
        <f>_xlfn.NUMBERVALUE(_xlfn.TEXTBEFORE(TRIM(_xlfn.TEXTAFTER(_xlfn.TEXTBEFORE(Table5[[#This Row],[rxn     kapp_old        kapp_slack_ub   kapp_slack_lb]],Table5[[#This Row],[kapp_slack_lb]],-1),Table5[[#This Row],[rxn]]))," "))</f>
        <v>23574.6813892264</v>
      </c>
      <c r="I205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057" s="1">
        <f>_xlfn.NUMBERVALUE(_xlfn.TEXTAFTER(Table5[[#This Row],[rxn     kapp_old        kapp_slack_ub   kapp_slack_lb]]," ",-1))</f>
        <v>0</v>
      </c>
      <c r="K2057" s="1">
        <f>_xlfn.XLOOKUP(SUBSTITUTE(Table5[[#This Row],[rxn]],"RXN-","ENZLOAD-"),ENZLOAD[name],ENZLOAD[flux],0)</f>
        <v>5.4705166266199997E-6</v>
      </c>
      <c r="L2057" s="1" t="str">
        <f>"'"&amp;Table5[[#This Row],[rxn]]&amp;"'"&amp;CHAR(9)&amp;IF(AND(Table5[[#This Row],[kapp_slack_ub]]&lt;&gt;0,Table5[[#This Row],[kapp_old]]&lt;$F$1),$F$1,Table5[[#This Row],[kapp_old]])</f>
        <v>'RXN-ACACT40ir_c_FWD-rt0310'	23574.6813892264</v>
      </c>
      <c r="M2057" s="1">
        <f>_xlfn.XLOOKUP(Table5[[#This Row],[rxn]],Table3[name],Table3[flux],$F$1)</f>
        <v>0.339383385544822</v>
      </c>
      <c r="N2057" s="1">
        <f>IFERROR(Table5[[#This Row],[min flux]]/Table5[[#This Row],[associated enzload]],"")</f>
        <v>62038.635234806447</v>
      </c>
      <c r="O2057" s="1">
        <f>_xlfn.NUMBERVALUE(IF(Table5[[#This Row],[flux/enzload]]="","",ABS($N$1-Table5[[#This Row],[flux/enzload]])))</f>
        <v>1399916255620.3201</v>
      </c>
      <c r="P2057" s="1">
        <f>Table5[[#This Row],[kapp_old]]+IFERROR(((Table5[[#This Row],[kapp_slack_ub]]-Table5[[#This Row],[kapp_slack_lb]])/Table5[[#This Row],[associated enzload]]),0)</f>
        <v>23574.6813892264</v>
      </c>
      <c r="Q2057" s="1" t="str">
        <f>"'"&amp;Table5[[#This Row],[rxn]]&amp;"'"&amp;CHAR(9)&amp;Table5[[#This Row],[kapp + (slack_ub - slack_lb)/enzload]]</f>
        <v>'RXN-ACACT40ir_c_FWD-rt0310'	23574.6813892264</v>
      </c>
      <c r="R2057" s="1">
        <f>_xlfn.XLOOKUP(Table5[[#This Row],[rxn]],Table38[name],Table38[flux],0)</f>
        <v>0.34525718992117199</v>
      </c>
      <c r="S2057" s="1">
        <f>_xlfn.XLOOKUP(SUBSTITUTE(Table5[[#This Row],[rxn]],"RXN-","ENZLOAD-"),Table38[name],Table38[flux],0)</f>
        <v>5.6615153120000004E-6</v>
      </c>
      <c r="T2057" s="1" t="b">
        <f>AND(Table5[[#This Row],[ENZLOAD flux in kapp-slack.gms]]=0,Table5[[#This Row],[flux in kapp-slack.gms]]&lt;&gt;0,NOT(Table5[[#This Row],[spont or unknown?]]))</f>
        <v>0</v>
      </c>
      <c r="U2057" s="1" t="b">
        <f>OR(_xlfn.TEXTAFTER(Table5[[#This Row],[rxn]],"-",-1)="SPONT",_xlfn.TEXTAFTER(Table5[[#This Row],[rxn]],"-",-1)="UNKNOWN")</f>
        <v>0</v>
      </c>
      <c r="V2057" s="1">
        <f>_xlfn.XLOOKUP(SUBSTITUTE(Table5[[#This Row],[rxn]],"RXN-","ENZLOAD-"),Table4[rxn],Table4[ub],0)</f>
        <v>0.90087324999999996</v>
      </c>
      <c r="W2057" s="1" t="b">
        <f>AND(Table5[[#This Row],[FVA ENZLOAD flux UB]]=0,Table5[[#This Row],[ENZ not made when it should be?]])</f>
        <v>0</v>
      </c>
    </row>
    <row r="2058" spans="1:23" hidden="1">
      <c r="A2058" s="1"/>
      <c r="B2058" s="1" t="str">
        <f>_xlfn.TEXTBEFORE(Table38[[#This Row],[all fluxes from kapp-slack]]," ",,,,"")</f>
        <v/>
      </c>
      <c r="C2058" s="1">
        <f>_xlfn.NUMBERVALUE(IFERROR(_xlfn.TEXTAFTER(Table38[[#This Row],[all fluxes from kapp-slack]]," ",-1,,,""),""))</f>
        <v>0</v>
      </c>
      <c r="F2058" s="1" t="s">
        <v>8981</v>
      </c>
      <c r="G2058" s="1" t="str">
        <f>_xlfn.TEXTBEFORE(Table5[[#This Row],[rxn     kapp_old        kapp_slack_ub   kapp_slack_lb]]," ")</f>
        <v>RXN-NGLYCANS4_c_FWD-rt1727</v>
      </c>
      <c r="H2058" s="1">
        <f>_xlfn.NUMBERVALUE(_xlfn.TEXTBEFORE(TRIM(_xlfn.TEXTAFTER(_xlfn.TEXTBEFORE(Table5[[#This Row],[rxn     kapp_old        kapp_slack_ub   kapp_slack_lb]],Table5[[#This Row],[kapp_slack_lb]],-1),Table5[[#This Row],[rxn]]))," "))</f>
        <v>49764.466861398098</v>
      </c>
      <c r="I205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058" s="1">
        <f>_xlfn.NUMBERVALUE(_xlfn.TEXTAFTER(Table5[[#This Row],[rxn     kapp_old        kapp_slack_ub   kapp_slack_lb]]," ",-1))</f>
        <v>0</v>
      </c>
      <c r="K2058" s="1">
        <f>_xlfn.XLOOKUP(SUBSTITUTE(Table5[[#This Row],[rxn]],"RXN-","ENZLOAD-"),ENZLOAD[name],ENZLOAD[flux],0)</f>
        <v>8.9801631810000002E-8</v>
      </c>
      <c r="L2058" s="1" t="str">
        <f>"'"&amp;Table5[[#This Row],[rxn]]&amp;"'"&amp;CHAR(9)&amp;IF(AND(Table5[[#This Row],[kapp_slack_ub]]&lt;&gt;0,Table5[[#This Row],[kapp_old]]&lt;$F$1),$F$1,Table5[[#This Row],[kapp_old]])</f>
        <v>'RXN-NGLYCANS4_c_FWD-rt1727'	49764.4668613981</v>
      </c>
      <c r="M2058" s="1">
        <f>_xlfn.XLOOKUP(Table5[[#This Row],[rxn]],Table3[name],Table3[flux],$F$1)</f>
        <v>5.8801714872476598E-3</v>
      </c>
      <c r="N2058" s="1">
        <f>IFERROR(Table5[[#This Row],[min flux]]/Table5[[#This Row],[associated enzload]],"")</f>
        <v>65479.561659734383</v>
      </c>
      <c r="O2058" s="1">
        <f>_xlfn.NUMBERVALUE(IF(Table5[[#This Row],[flux/enzload]]="","",ABS($N$1-Table5[[#This Row],[flux/enzload]])))</f>
        <v>1399916252179.3899</v>
      </c>
      <c r="P2058" s="1">
        <f>Table5[[#This Row],[kapp_old]]+IFERROR(((Table5[[#This Row],[kapp_slack_ub]]-Table5[[#This Row],[kapp_slack_lb]])/Table5[[#This Row],[associated enzload]]),0)</f>
        <v>49764.466861398098</v>
      </c>
      <c r="Q2058" s="1" t="str">
        <f>"'"&amp;Table5[[#This Row],[rxn]]&amp;"'"&amp;CHAR(9)&amp;Table5[[#This Row],[kapp + (slack_ub - slack_lb)/enzload]]</f>
        <v>'RXN-NGLYCANS4_c_FWD-rt1727'	49764.4668613981</v>
      </c>
      <c r="R2058" s="1">
        <f>_xlfn.XLOOKUP(Table5[[#This Row],[rxn]],Table38[name],Table38[flux],0)</f>
        <v>5.9819417815559998E-3</v>
      </c>
      <c r="S2058" s="1">
        <f>_xlfn.XLOOKUP(SUBSTITUTE(Table5[[#This Row],[rxn]],"RXN-","ENZLOAD-"),Table38[name],Table38[flux],0)</f>
        <v>4.6468496000000002E-8</v>
      </c>
      <c r="T2058" s="1" t="b">
        <f>AND(Table5[[#This Row],[ENZLOAD flux in kapp-slack.gms]]=0,Table5[[#This Row],[flux in kapp-slack.gms]]&lt;&gt;0,NOT(Table5[[#This Row],[spont or unknown?]]))</f>
        <v>0</v>
      </c>
      <c r="U2058" s="1" t="b">
        <f>OR(_xlfn.TEXTAFTER(Table5[[#This Row],[rxn]],"-",-1)="SPONT",_xlfn.TEXTAFTER(Table5[[#This Row],[rxn]],"-",-1)="UNKNOWN")</f>
        <v>0</v>
      </c>
      <c r="V2058" s="1">
        <f>_xlfn.XLOOKUP(SUBSTITUTE(Table5[[#This Row],[rxn]],"RXN-","ENZLOAD-"),Table4[rxn],Table4[ub],0)</f>
        <v>0.65826671999999997</v>
      </c>
      <c r="W2058" s="1" t="b">
        <f>AND(Table5[[#This Row],[FVA ENZLOAD flux UB]]=0,Table5[[#This Row],[ENZ not made when it should be?]])</f>
        <v>0</v>
      </c>
    </row>
    <row r="2059" spans="1:23" hidden="1">
      <c r="A2059" s="1"/>
      <c r="B2059" s="1" t="str">
        <f>_xlfn.TEXTBEFORE(Table38[[#This Row],[all fluxes from kapp-slack]]," ",,,,"")</f>
        <v/>
      </c>
      <c r="C2059" s="1">
        <f>_xlfn.NUMBERVALUE(IFERROR(_xlfn.TEXTAFTER(Table38[[#This Row],[all fluxes from kapp-slack]]," ",-1,,,""),""))</f>
        <v>0</v>
      </c>
      <c r="F2059" s="1" t="s">
        <v>8983</v>
      </c>
      <c r="G2059" s="1" t="str">
        <f>_xlfn.TEXTBEFORE(Table5[[#This Row],[rxn     kapp_old        kapp_slack_ub   kapp_slack_lb]]," ")</f>
        <v>RXN-NGLYCANS5_c_FWD-rt1727</v>
      </c>
      <c r="H2059" s="1">
        <f>_xlfn.NUMBERVALUE(_xlfn.TEXTBEFORE(TRIM(_xlfn.TEXTAFTER(_xlfn.TEXTBEFORE(Table5[[#This Row],[rxn     kapp_old        kapp_slack_ub   kapp_slack_lb]],Table5[[#This Row],[kapp_slack_lb]],-1),Table5[[#This Row],[rxn]]))," "))</f>
        <v>49764.466861398098</v>
      </c>
      <c r="I205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059" s="1">
        <f>_xlfn.NUMBERVALUE(_xlfn.TEXTAFTER(Table5[[#This Row],[rxn     kapp_old        kapp_slack_ub   kapp_slack_lb]]," ",-1))</f>
        <v>0</v>
      </c>
      <c r="K2059" s="1">
        <f>_xlfn.XLOOKUP(SUBSTITUTE(Table5[[#This Row],[rxn]],"RXN-","ENZLOAD-"),ENZLOAD[name],ENZLOAD[flux],0)</f>
        <v>8.9801631810000002E-8</v>
      </c>
      <c r="L2059" s="1" t="str">
        <f>"'"&amp;Table5[[#This Row],[rxn]]&amp;"'"&amp;CHAR(9)&amp;IF(AND(Table5[[#This Row],[kapp_slack_ub]]&lt;&gt;0,Table5[[#This Row],[kapp_old]]&lt;$F$1),$F$1,Table5[[#This Row],[kapp_old]])</f>
        <v>'RXN-NGLYCANS5_c_FWD-rt1727'	49764.4668613981</v>
      </c>
      <c r="M2059" s="1">
        <f>_xlfn.XLOOKUP(Table5[[#This Row],[rxn]],Table3[name],Table3[flux],$F$1)</f>
        <v>5.8801714872476598E-3</v>
      </c>
      <c r="N2059" s="1">
        <f>IFERROR(Table5[[#This Row],[min flux]]/Table5[[#This Row],[associated enzload]],"")</f>
        <v>65479.561659734383</v>
      </c>
      <c r="O2059" s="1">
        <f>_xlfn.NUMBERVALUE(IF(Table5[[#This Row],[flux/enzload]]="","",ABS($N$1-Table5[[#This Row],[flux/enzload]])))</f>
        <v>1399916252179.3899</v>
      </c>
      <c r="P2059" s="1">
        <f>Table5[[#This Row],[kapp_old]]+IFERROR(((Table5[[#This Row],[kapp_slack_ub]]-Table5[[#This Row],[kapp_slack_lb]])/Table5[[#This Row],[associated enzload]]),0)</f>
        <v>49764.466861398098</v>
      </c>
      <c r="Q2059" s="1" t="str">
        <f>"'"&amp;Table5[[#This Row],[rxn]]&amp;"'"&amp;CHAR(9)&amp;Table5[[#This Row],[kapp + (slack_ub - slack_lb)/enzload]]</f>
        <v>'RXN-NGLYCANS5_c_FWD-rt1727'	49764.4668613981</v>
      </c>
      <c r="R2059" s="1">
        <f>_xlfn.XLOOKUP(Table5[[#This Row],[rxn]],Table38[name],Table38[flux],0)</f>
        <v>5.9819417815559998E-3</v>
      </c>
      <c r="S2059" s="1">
        <f>_xlfn.XLOOKUP(SUBSTITUTE(Table5[[#This Row],[rxn]],"RXN-","ENZLOAD-"),Table38[name],Table38[flux],0)</f>
        <v>4.6468496000000002E-8</v>
      </c>
      <c r="T2059" s="1" t="b">
        <f>AND(Table5[[#This Row],[ENZLOAD flux in kapp-slack.gms]]=0,Table5[[#This Row],[flux in kapp-slack.gms]]&lt;&gt;0,NOT(Table5[[#This Row],[spont or unknown?]]))</f>
        <v>0</v>
      </c>
      <c r="U2059" s="1" t="b">
        <f>OR(_xlfn.TEXTAFTER(Table5[[#This Row],[rxn]],"-",-1)="SPONT",_xlfn.TEXTAFTER(Table5[[#This Row],[rxn]],"-",-1)="UNKNOWN")</f>
        <v>0</v>
      </c>
      <c r="V2059" s="1">
        <f>_xlfn.XLOOKUP(SUBSTITUTE(Table5[[#This Row],[rxn]],"RXN-","ENZLOAD-"),Table4[rxn],Table4[ub],0)</f>
        <v>0.65826671999999997</v>
      </c>
      <c r="W2059" s="1" t="b">
        <f>AND(Table5[[#This Row],[FVA ENZLOAD flux UB]]=0,Table5[[#This Row],[ENZ not made when it should be?]])</f>
        <v>0</v>
      </c>
    </row>
    <row r="2060" spans="1:23" hidden="1">
      <c r="A2060" s="1"/>
      <c r="B2060" s="1" t="str">
        <f>_xlfn.TEXTBEFORE(Table38[[#This Row],[all fluxes from kapp-slack]]," ",,,,"")</f>
        <v/>
      </c>
      <c r="C2060" s="1">
        <f>_xlfn.NUMBERVALUE(IFERROR(_xlfn.TEXTAFTER(Table38[[#This Row],[all fluxes from kapp-slack]]," ",-1,,,""),""))</f>
        <v>0</v>
      </c>
      <c r="F2060" s="1" t="s">
        <v>8085</v>
      </c>
      <c r="G2060" s="1" t="str">
        <f>_xlfn.TEXTBEFORE(Table5[[#This Row],[rxn     kapp_old        kapp_slack_ub   kapp_slack_lb]]," ")</f>
        <v>RXN-GARFT_c_FWD-rt5227</v>
      </c>
      <c r="H2060" s="1">
        <f>_xlfn.NUMBERVALUE(_xlfn.TEXTBEFORE(TRIM(_xlfn.TEXTAFTER(_xlfn.TEXTBEFORE(Table5[[#This Row],[rxn     kapp_old        kapp_slack_ub   kapp_slack_lb]],Table5[[#This Row],[kapp_slack_lb]],-1),Table5[[#This Row],[rxn]]))," "))</f>
        <v>40052.174627299697</v>
      </c>
      <c r="I206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060" s="1">
        <f>_xlfn.NUMBERVALUE(_xlfn.TEXTAFTER(Table5[[#This Row],[rxn     kapp_old        kapp_slack_ub   kapp_slack_lb]]," ",-1))</f>
        <v>0</v>
      </c>
      <c r="K2060" s="1">
        <f>_xlfn.XLOOKUP(SUBSTITUTE(Table5[[#This Row],[rxn]],"RXN-","ENZLOAD-"),ENZLOAD[name],ENZLOAD[flux],0)</f>
        <v>6.9051501590999898E-7</v>
      </c>
      <c r="L2060" s="1" t="str">
        <f>"'"&amp;Table5[[#This Row],[rxn]]&amp;"'"&amp;CHAR(9)&amp;IF(AND(Table5[[#This Row],[kapp_slack_ub]]&lt;&gt;0,Table5[[#This Row],[kapp_old]]&lt;$F$1),$F$1,Table5[[#This Row],[kapp_old]])</f>
        <v>'RXN-GARFT_c_FWD-rt5227'	40052.1746272997</v>
      </c>
      <c r="M2060" s="1">
        <f>_xlfn.XLOOKUP(Table5[[#This Row],[rxn]],Table3[name],Table3[flux],$F$1)</f>
        <v>4.5926540715751002E-2</v>
      </c>
      <c r="N2060" s="1">
        <f>IFERROR(Table5[[#This Row],[min flux]]/Table5[[#This Row],[associated enzload]],"")</f>
        <v>66510.5604622174</v>
      </c>
      <c r="O2060" s="1">
        <f>_xlfn.NUMBERVALUE(IF(Table5[[#This Row],[flux/enzload]]="","",ABS($N$1-Table5[[#This Row],[flux/enzload]])))</f>
        <v>1399916251148.3899</v>
      </c>
      <c r="P2060" s="1">
        <f>Table5[[#This Row],[kapp_old]]+IFERROR(((Table5[[#This Row],[kapp_slack_ub]]-Table5[[#This Row],[kapp_slack_lb]])/Table5[[#This Row],[associated enzload]]),0)</f>
        <v>40052.174627299697</v>
      </c>
      <c r="Q2060" s="1" t="str">
        <f>"'"&amp;Table5[[#This Row],[rxn]]&amp;"'"&amp;CHAR(9)&amp;Table5[[#This Row],[kapp + (slack_ub - slack_lb)/enzload]]</f>
        <v>'RXN-GARFT_c_FWD-rt5227'	40052.1746272997</v>
      </c>
      <c r="R2060" s="1">
        <f>_xlfn.XLOOKUP(Table5[[#This Row],[rxn]],Table38[name],Table38[flux],0)</f>
        <v>4.8626260099952003E-2</v>
      </c>
      <c r="S2060" s="1">
        <f>_xlfn.XLOOKUP(SUBSTITUTE(Table5[[#This Row],[rxn]],"RXN-","ENZLOAD-"),Table38[name],Table38[flux],0)</f>
        <v>4.6933242000000002E-7</v>
      </c>
      <c r="T2060" s="1" t="b">
        <f>AND(Table5[[#This Row],[ENZLOAD flux in kapp-slack.gms]]=0,Table5[[#This Row],[flux in kapp-slack.gms]]&lt;&gt;0,NOT(Table5[[#This Row],[spont or unknown?]]))</f>
        <v>0</v>
      </c>
      <c r="U2060" s="1" t="b">
        <f>OR(_xlfn.TEXTAFTER(Table5[[#This Row],[rxn]],"-",-1)="SPONT",_xlfn.TEXTAFTER(Table5[[#This Row],[rxn]],"-",-1)="UNKNOWN")</f>
        <v>0</v>
      </c>
      <c r="V2060" s="1">
        <f>_xlfn.XLOOKUP(SUBSTITUTE(Table5[[#This Row],[rxn]],"RXN-","ENZLOAD-"),Table4[rxn],Table4[ub],0)</f>
        <v>1.1428470799999999</v>
      </c>
      <c r="W2060" s="1" t="b">
        <f>AND(Table5[[#This Row],[FVA ENZLOAD flux UB]]=0,Table5[[#This Row],[ENZ not made when it should be?]])</f>
        <v>0</v>
      </c>
    </row>
    <row r="2061" spans="1:23" hidden="1">
      <c r="A2061" s="1"/>
      <c r="B2061" s="1" t="str">
        <f>_xlfn.TEXTBEFORE(Table38[[#This Row],[all fluxes from kapp-slack]]," ",,,,"")</f>
        <v/>
      </c>
      <c r="C2061" s="1">
        <f>_xlfn.NUMBERVALUE(IFERROR(_xlfn.TEXTAFTER(Table38[[#This Row],[all fluxes from kapp-slack]]," ",-1,,,""),""))</f>
        <v>0</v>
      </c>
      <c r="F2061" s="1" t="s">
        <v>8009</v>
      </c>
      <c r="G2061" s="1" t="str">
        <f>_xlfn.TEXTBEFORE(Table5[[#This Row],[rxn     kapp_old        kapp_slack_ub   kapp_slack_lb]]," ")</f>
        <v>RXN-FRTT_l_FWD-rt4281</v>
      </c>
      <c r="H2061" s="1">
        <f>_xlfn.NUMBERVALUE(_xlfn.TEXTBEFORE(TRIM(_xlfn.TEXTAFTER(_xlfn.TEXTBEFORE(Table5[[#This Row],[rxn     kapp_old        kapp_slack_ub   kapp_slack_lb]],Table5[[#This Row],[kapp_slack_lb]],-1),Table5[[#This Row],[rxn]]))," "))</f>
        <v>385142.12510889198</v>
      </c>
      <c r="I206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061" s="1">
        <f>_xlfn.NUMBERVALUE(_xlfn.TEXTAFTER(Table5[[#This Row],[rxn     kapp_old        kapp_slack_ub   kapp_slack_lb]]," ",-1))</f>
        <v>0</v>
      </c>
      <c r="K2061" s="1">
        <f>_xlfn.XLOOKUP(SUBSTITUTE(Table5[[#This Row],[rxn]],"RXN-","ENZLOAD-"),ENZLOAD[name],ENZLOAD[flux],0)</f>
        <v>8.7024958559999997E-8</v>
      </c>
      <c r="L2061" s="1" t="str">
        <f>"'"&amp;Table5[[#This Row],[rxn]]&amp;"'"&amp;CHAR(9)&amp;IF(AND(Table5[[#This Row],[kapp_slack_ub]]&lt;&gt;0,Table5[[#This Row],[kapp_old]]&lt;$F$1),$F$1,Table5[[#This Row],[kapp_old]])</f>
        <v>'RXN-FRTT_l_FWD-rt4281'	385142.125108892</v>
      </c>
      <c r="M2061" s="1">
        <f>_xlfn.XLOOKUP(Table5[[#This Row],[rxn]],Table3[name],Table3[flux],$F$1)</f>
        <v>5.8801714872476598E-3</v>
      </c>
      <c r="N2061" s="1">
        <f>IFERROR(Table5[[#This Row],[min flux]]/Table5[[#This Row],[associated enzload]],"")</f>
        <v>67568.793878752986</v>
      </c>
      <c r="O2061" s="1">
        <f>_xlfn.NUMBERVALUE(IF(Table5[[#This Row],[flux/enzload]]="","",ABS($N$1-Table5[[#This Row],[flux/enzload]])))</f>
        <v>1399916250090.1599</v>
      </c>
      <c r="P2061" s="1">
        <f>Table5[[#This Row],[kapp_old]]+IFERROR(((Table5[[#This Row],[kapp_slack_ub]]-Table5[[#This Row],[kapp_slack_lb]])/Table5[[#This Row],[associated enzload]]),0)</f>
        <v>385142.12510889198</v>
      </c>
      <c r="Q2061" s="1" t="str">
        <f>"'"&amp;Table5[[#This Row],[rxn]]&amp;"'"&amp;CHAR(9)&amp;Table5[[#This Row],[kapp + (slack_ub - slack_lb)/enzload]]</f>
        <v>'RXN-FRTT_l_FWD-rt4281'	385142.125108892</v>
      </c>
      <c r="R2061" s="1">
        <f>_xlfn.XLOOKUP(Table5[[#This Row],[rxn]],Table38[name],Table38[flux],0)</f>
        <v>5.9819417815559998E-3</v>
      </c>
      <c r="S2061" s="1">
        <f>_xlfn.XLOOKUP(SUBSTITUTE(Table5[[#This Row],[rxn]],"RXN-","ENZLOAD-"),Table38[name],Table38[flux],0)</f>
        <v>6.0042250000000001E-9</v>
      </c>
      <c r="T2061" s="1" t="b">
        <f>AND(Table5[[#This Row],[ENZLOAD flux in kapp-slack.gms]]=0,Table5[[#This Row],[flux in kapp-slack.gms]]&lt;&gt;0,NOT(Table5[[#This Row],[spont or unknown?]]))</f>
        <v>0</v>
      </c>
      <c r="U2061" s="1" t="b">
        <f>OR(_xlfn.TEXTAFTER(Table5[[#This Row],[rxn]],"-",-1)="SPONT",_xlfn.TEXTAFTER(Table5[[#This Row],[rxn]],"-",-1)="UNKNOWN")</f>
        <v>0</v>
      </c>
      <c r="V2061" s="1">
        <f>_xlfn.XLOOKUP(SUBSTITUTE(Table5[[#This Row],[rxn]],"RXN-","ENZLOAD-"),Table4[rxn],Table4[ub],0)</f>
        <v>1.27938989</v>
      </c>
      <c r="W2061" s="1" t="b">
        <f>AND(Table5[[#This Row],[FVA ENZLOAD flux UB]]=0,Table5[[#This Row],[ENZ not made when it should be?]])</f>
        <v>0</v>
      </c>
    </row>
    <row r="2062" spans="1:23" hidden="1">
      <c r="A2062" s="1"/>
      <c r="B2062" s="1" t="str">
        <f>_xlfn.TEXTBEFORE(Table38[[#This Row],[all fluxes from kapp-slack]]," ",,,,"")</f>
        <v/>
      </c>
      <c r="C2062" s="1">
        <f>_xlfn.NUMBERVALUE(IFERROR(_xlfn.TEXTAFTER(Table38[[#This Row],[all fluxes from kapp-slack]]," ",-1,,,""),""))</f>
        <v>0</v>
      </c>
      <c r="F2062" s="1" t="s">
        <v>8150</v>
      </c>
      <c r="G2062" s="1" t="str">
        <f>_xlfn.TEXTBEFORE(Table5[[#This Row],[rxn     kapp_old        kapp_slack_ub   kapp_slack_lb]]," ")</f>
        <v>RXN-GGTT_l_FWD-rt4281</v>
      </c>
      <c r="H2062" s="1">
        <f>_xlfn.NUMBERVALUE(_xlfn.TEXTBEFORE(TRIM(_xlfn.TEXTAFTER(_xlfn.TEXTBEFORE(Table5[[#This Row],[rxn     kapp_old        kapp_slack_ub   kapp_slack_lb]],Table5[[#This Row],[kapp_slack_lb]],-1),Table5[[#This Row],[rxn]]))," "))</f>
        <v>385142.12510889198</v>
      </c>
      <c r="I206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062" s="1">
        <f>_xlfn.NUMBERVALUE(_xlfn.TEXTAFTER(Table5[[#This Row],[rxn     kapp_old        kapp_slack_ub   kapp_slack_lb]]," ",-1))</f>
        <v>0</v>
      </c>
      <c r="K2062" s="1">
        <f>_xlfn.XLOOKUP(SUBSTITUTE(Table5[[#This Row],[rxn]],"RXN-","ENZLOAD-"),ENZLOAD[name],ENZLOAD[flux],0)</f>
        <v>8.7024958559999997E-8</v>
      </c>
      <c r="L2062" s="1" t="str">
        <f>"'"&amp;Table5[[#This Row],[rxn]]&amp;"'"&amp;CHAR(9)&amp;IF(AND(Table5[[#This Row],[kapp_slack_ub]]&lt;&gt;0,Table5[[#This Row],[kapp_old]]&lt;$F$1),$F$1,Table5[[#This Row],[kapp_old]])</f>
        <v>'RXN-GGTT_l_FWD-rt4281'	385142.125108892</v>
      </c>
      <c r="M2062" s="1">
        <f>_xlfn.XLOOKUP(Table5[[#This Row],[rxn]],Table3[name],Table3[flux],$F$1)</f>
        <v>5.8801714872476598E-3</v>
      </c>
      <c r="N2062" s="1">
        <f>IFERROR(Table5[[#This Row],[min flux]]/Table5[[#This Row],[associated enzload]],"")</f>
        <v>67568.793878752986</v>
      </c>
      <c r="O2062" s="1">
        <f>_xlfn.NUMBERVALUE(IF(Table5[[#This Row],[flux/enzload]]="","",ABS($N$1-Table5[[#This Row],[flux/enzload]])))</f>
        <v>1399916250090.1599</v>
      </c>
      <c r="P2062" s="1">
        <f>Table5[[#This Row],[kapp_old]]+IFERROR(((Table5[[#This Row],[kapp_slack_ub]]-Table5[[#This Row],[kapp_slack_lb]])/Table5[[#This Row],[associated enzload]]),0)</f>
        <v>385142.12510889198</v>
      </c>
      <c r="Q2062" s="1" t="str">
        <f>"'"&amp;Table5[[#This Row],[rxn]]&amp;"'"&amp;CHAR(9)&amp;Table5[[#This Row],[kapp + (slack_ub - slack_lb)/enzload]]</f>
        <v>'RXN-GGTT_l_FWD-rt4281'	385142.125108892</v>
      </c>
      <c r="R2062" s="1">
        <f>_xlfn.XLOOKUP(Table5[[#This Row],[rxn]],Table38[name],Table38[flux],0)</f>
        <v>5.9819417815559998E-3</v>
      </c>
      <c r="S2062" s="1">
        <f>_xlfn.XLOOKUP(SUBSTITUTE(Table5[[#This Row],[rxn]],"RXN-","ENZLOAD-"),Table38[name],Table38[flux],0)</f>
        <v>6.0042250000000001E-9</v>
      </c>
      <c r="T2062" s="1" t="b">
        <f>AND(Table5[[#This Row],[ENZLOAD flux in kapp-slack.gms]]=0,Table5[[#This Row],[flux in kapp-slack.gms]]&lt;&gt;0,NOT(Table5[[#This Row],[spont or unknown?]]))</f>
        <v>0</v>
      </c>
      <c r="U2062" s="1" t="b">
        <f>OR(_xlfn.TEXTAFTER(Table5[[#This Row],[rxn]],"-",-1)="SPONT",_xlfn.TEXTAFTER(Table5[[#This Row],[rxn]],"-",-1)="UNKNOWN")</f>
        <v>0</v>
      </c>
      <c r="V2062" s="1">
        <f>_xlfn.XLOOKUP(SUBSTITUTE(Table5[[#This Row],[rxn]],"RXN-","ENZLOAD-"),Table4[rxn],Table4[ub],0)</f>
        <v>1.27938989</v>
      </c>
      <c r="W2062" s="1" t="b">
        <f>AND(Table5[[#This Row],[FVA ENZLOAD flux UB]]=0,Table5[[#This Row],[ENZ not made when it should be?]])</f>
        <v>0</v>
      </c>
    </row>
    <row r="2063" spans="1:23" hidden="1">
      <c r="A2063" s="1"/>
      <c r="B2063" s="1" t="str">
        <f>_xlfn.TEXTBEFORE(Table38[[#This Row],[all fluxes from kapp-slack]]," ",,,,"")</f>
        <v/>
      </c>
      <c r="C2063" s="1">
        <f>_xlfn.NUMBERVALUE(IFERROR(_xlfn.TEXTAFTER(Table38[[#This Row],[all fluxes from kapp-slack]]," ",-1,,,""),""))</f>
        <v>0</v>
      </c>
      <c r="F2063" s="1" t="s">
        <v>9448</v>
      </c>
      <c r="G2063" s="1" t="str">
        <f>_xlfn.TEXTBEFORE(Table5[[#This Row],[rxn     kapp_old        kapp_slack_ub   kapp_slack_lb]]," ")</f>
        <v>RXN-PPTT_l_FWD-rt4281</v>
      </c>
      <c r="H2063" s="1">
        <f>_xlfn.NUMBERVALUE(_xlfn.TEXTBEFORE(TRIM(_xlfn.TEXTAFTER(_xlfn.TEXTBEFORE(Table5[[#This Row],[rxn     kapp_old        kapp_slack_ub   kapp_slack_lb]],Table5[[#This Row],[kapp_slack_lb]],-1),Table5[[#This Row],[rxn]]))," "))</f>
        <v>385142.12510889198</v>
      </c>
      <c r="I206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063" s="1">
        <f>_xlfn.NUMBERVALUE(_xlfn.TEXTAFTER(Table5[[#This Row],[rxn     kapp_old        kapp_slack_ub   kapp_slack_lb]]," ",-1))</f>
        <v>0</v>
      </c>
      <c r="K2063" s="1">
        <f>_xlfn.XLOOKUP(SUBSTITUTE(Table5[[#This Row],[rxn]],"RXN-","ENZLOAD-"),ENZLOAD[name],ENZLOAD[flux],0)</f>
        <v>8.7024958559999997E-8</v>
      </c>
      <c r="L2063" s="1" t="str">
        <f>"'"&amp;Table5[[#This Row],[rxn]]&amp;"'"&amp;CHAR(9)&amp;IF(AND(Table5[[#This Row],[kapp_slack_ub]]&lt;&gt;0,Table5[[#This Row],[kapp_old]]&lt;$F$1),$F$1,Table5[[#This Row],[kapp_old]])</f>
        <v>'RXN-PPTT_l_FWD-rt4281'	385142.125108892</v>
      </c>
      <c r="M2063" s="1">
        <f>_xlfn.XLOOKUP(Table5[[#This Row],[rxn]],Table3[name],Table3[flux],$F$1)</f>
        <v>5.8801714872476598E-3</v>
      </c>
      <c r="N2063" s="1">
        <f>IFERROR(Table5[[#This Row],[min flux]]/Table5[[#This Row],[associated enzload]],"")</f>
        <v>67568.793878752986</v>
      </c>
      <c r="O2063" s="1">
        <f>_xlfn.NUMBERVALUE(IF(Table5[[#This Row],[flux/enzload]]="","",ABS($N$1-Table5[[#This Row],[flux/enzload]])))</f>
        <v>1399916250090.1599</v>
      </c>
      <c r="P2063" s="1">
        <f>Table5[[#This Row],[kapp_old]]+IFERROR(((Table5[[#This Row],[kapp_slack_ub]]-Table5[[#This Row],[kapp_slack_lb]])/Table5[[#This Row],[associated enzload]]),0)</f>
        <v>385142.12510889198</v>
      </c>
      <c r="Q2063" s="1" t="str">
        <f>"'"&amp;Table5[[#This Row],[rxn]]&amp;"'"&amp;CHAR(9)&amp;Table5[[#This Row],[kapp + (slack_ub - slack_lb)/enzload]]</f>
        <v>'RXN-PPTT_l_FWD-rt4281'	385142.125108892</v>
      </c>
      <c r="R2063" s="1">
        <f>_xlfn.XLOOKUP(Table5[[#This Row],[rxn]],Table38[name],Table38[flux],0)</f>
        <v>5.9819417815559998E-3</v>
      </c>
      <c r="S2063" s="1">
        <f>_xlfn.XLOOKUP(SUBSTITUTE(Table5[[#This Row],[rxn]],"RXN-","ENZLOAD-"),Table38[name],Table38[flux],0)</f>
        <v>6.0042250000000001E-9</v>
      </c>
      <c r="T2063" s="1" t="b">
        <f>AND(Table5[[#This Row],[ENZLOAD flux in kapp-slack.gms]]=0,Table5[[#This Row],[flux in kapp-slack.gms]]&lt;&gt;0,NOT(Table5[[#This Row],[spont or unknown?]]))</f>
        <v>0</v>
      </c>
      <c r="U2063" s="1" t="b">
        <f>OR(_xlfn.TEXTAFTER(Table5[[#This Row],[rxn]],"-",-1)="SPONT",_xlfn.TEXTAFTER(Table5[[#This Row],[rxn]],"-",-1)="UNKNOWN")</f>
        <v>0</v>
      </c>
      <c r="V2063" s="1">
        <f>_xlfn.XLOOKUP(SUBSTITUTE(Table5[[#This Row],[rxn]],"RXN-","ENZLOAD-"),Table4[rxn],Table4[ub],0)</f>
        <v>1.27938989</v>
      </c>
      <c r="W2063" s="1" t="b">
        <f>AND(Table5[[#This Row],[FVA ENZLOAD flux UB]]=0,Table5[[#This Row],[ENZ not made when it should be?]])</f>
        <v>0</v>
      </c>
    </row>
    <row r="2064" spans="1:23" hidden="1">
      <c r="A2064" s="1"/>
      <c r="B2064" s="1" t="str">
        <f>_xlfn.TEXTBEFORE(Table38[[#This Row],[all fluxes from kapp-slack]]," ",,,,"")</f>
        <v/>
      </c>
      <c r="C2064" s="1">
        <f>_xlfn.NUMBERVALUE(IFERROR(_xlfn.TEXTAFTER(Table38[[#This Row],[all fluxes from kapp-slack]]," ",-1,,,""),""))</f>
        <v>0</v>
      </c>
      <c r="F2064" s="1" t="s">
        <v>9460</v>
      </c>
      <c r="G2064" s="1" t="str">
        <f>_xlfn.TEXTBEFORE(Table5[[#This Row],[rxn     kapp_old        kapp_slack_ub   kapp_slack_lb]]," ")</f>
        <v>RXN-PRENT10_l_FWD-rt4281</v>
      </c>
      <c r="H2064" s="1">
        <f>_xlfn.NUMBERVALUE(_xlfn.TEXTBEFORE(TRIM(_xlfn.TEXTAFTER(_xlfn.TEXTBEFORE(Table5[[#This Row],[rxn     kapp_old        kapp_slack_ub   kapp_slack_lb]],Table5[[#This Row],[kapp_slack_lb]],-1),Table5[[#This Row],[rxn]]))," "))</f>
        <v>385142.12510889198</v>
      </c>
      <c r="I206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064" s="1">
        <f>_xlfn.NUMBERVALUE(_xlfn.TEXTAFTER(Table5[[#This Row],[rxn     kapp_old        kapp_slack_ub   kapp_slack_lb]]," ",-1))</f>
        <v>0</v>
      </c>
      <c r="K2064" s="1">
        <f>_xlfn.XLOOKUP(SUBSTITUTE(Table5[[#This Row],[rxn]],"RXN-","ENZLOAD-"),ENZLOAD[name],ENZLOAD[flux],0)</f>
        <v>8.7024958559999997E-8</v>
      </c>
      <c r="L2064" s="1" t="str">
        <f>"'"&amp;Table5[[#This Row],[rxn]]&amp;"'"&amp;CHAR(9)&amp;IF(AND(Table5[[#This Row],[kapp_slack_ub]]&lt;&gt;0,Table5[[#This Row],[kapp_old]]&lt;$F$1),$F$1,Table5[[#This Row],[kapp_old]])</f>
        <v>'RXN-PRENT10_l_FWD-rt4281'	385142.125108892</v>
      </c>
      <c r="M2064" s="1">
        <f>_xlfn.XLOOKUP(Table5[[#This Row],[rxn]],Table3[name],Table3[flux],$F$1)</f>
        <v>5.8801714872476598E-3</v>
      </c>
      <c r="N2064" s="1">
        <f>IFERROR(Table5[[#This Row],[min flux]]/Table5[[#This Row],[associated enzload]],"")</f>
        <v>67568.793878752986</v>
      </c>
      <c r="O2064" s="1">
        <f>_xlfn.NUMBERVALUE(IF(Table5[[#This Row],[flux/enzload]]="","",ABS($N$1-Table5[[#This Row],[flux/enzload]])))</f>
        <v>1399916250090.1599</v>
      </c>
      <c r="P2064" s="1">
        <f>Table5[[#This Row],[kapp_old]]+IFERROR(((Table5[[#This Row],[kapp_slack_ub]]-Table5[[#This Row],[kapp_slack_lb]])/Table5[[#This Row],[associated enzload]]),0)</f>
        <v>385142.12510889198</v>
      </c>
      <c r="Q2064" s="1" t="str">
        <f>"'"&amp;Table5[[#This Row],[rxn]]&amp;"'"&amp;CHAR(9)&amp;Table5[[#This Row],[kapp + (slack_ub - slack_lb)/enzload]]</f>
        <v>'RXN-PRENT10_l_FWD-rt4281'	385142.125108892</v>
      </c>
      <c r="R2064" s="1">
        <f>_xlfn.XLOOKUP(Table5[[#This Row],[rxn]],Table38[name],Table38[flux],0)</f>
        <v>5.9819417815559998E-3</v>
      </c>
      <c r="S2064" s="1">
        <f>_xlfn.XLOOKUP(SUBSTITUTE(Table5[[#This Row],[rxn]],"RXN-","ENZLOAD-"),Table38[name],Table38[flux],0)</f>
        <v>6.0042250000000001E-9</v>
      </c>
      <c r="T2064" s="1" t="b">
        <f>AND(Table5[[#This Row],[ENZLOAD flux in kapp-slack.gms]]=0,Table5[[#This Row],[flux in kapp-slack.gms]]&lt;&gt;0,NOT(Table5[[#This Row],[spont or unknown?]]))</f>
        <v>0</v>
      </c>
      <c r="U2064" s="1" t="b">
        <f>OR(_xlfn.TEXTAFTER(Table5[[#This Row],[rxn]],"-",-1)="SPONT",_xlfn.TEXTAFTER(Table5[[#This Row],[rxn]],"-",-1)="UNKNOWN")</f>
        <v>0</v>
      </c>
      <c r="V2064" s="1">
        <f>_xlfn.XLOOKUP(SUBSTITUTE(Table5[[#This Row],[rxn]],"RXN-","ENZLOAD-"),Table4[rxn],Table4[ub],0)</f>
        <v>1.27938989</v>
      </c>
      <c r="W2064" s="1" t="b">
        <f>AND(Table5[[#This Row],[FVA ENZLOAD flux UB]]=0,Table5[[#This Row],[ENZ not made when it should be?]])</f>
        <v>0</v>
      </c>
    </row>
    <row r="2065" spans="1:23" hidden="1">
      <c r="A2065" s="1"/>
      <c r="B2065" s="1" t="str">
        <f>_xlfn.TEXTBEFORE(Table38[[#This Row],[all fluxes from kapp-slack]]," ",,,,"")</f>
        <v/>
      </c>
      <c r="C2065" s="1">
        <f>_xlfn.NUMBERVALUE(IFERROR(_xlfn.TEXTAFTER(Table38[[#This Row],[all fluxes from kapp-slack]]," ",-1,,,""),""))</f>
        <v>0</v>
      </c>
      <c r="F2065" s="1" t="s">
        <v>9461</v>
      </c>
      <c r="G2065" s="1" t="str">
        <f>_xlfn.TEXTBEFORE(Table5[[#This Row],[rxn     kapp_old        kapp_slack_ub   kapp_slack_lb]]," ")</f>
        <v>RXN-PRENT11_l_FWD-rt4281</v>
      </c>
      <c r="H2065" s="1">
        <f>_xlfn.NUMBERVALUE(_xlfn.TEXTBEFORE(TRIM(_xlfn.TEXTAFTER(_xlfn.TEXTBEFORE(Table5[[#This Row],[rxn     kapp_old        kapp_slack_ub   kapp_slack_lb]],Table5[[#This Row],[kapp_slack_lb]],-1),Table5[[#This Row],[rxn]]))," "))</f>
        <v>385142.12510889198</v>
      </c>
      <c r="I206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065" s="1">
        <f>_xlfn.NUMBERVALUE(_xlfn.TEXTAFTER(Table5[[#This Row],[rxn     kapp_old        kapp_slack_ub   kapp_slack_lb]]," ",-1))</f>
        <v>0</v>
      </c>
      <c r="K2065" s="1">
        <f>_xlfn.XLOOKUP(SUBSTITUTE(Table5[[#This Row],[rxn]],"RXN-","ENZLOAD-"),ENZLOAD[name],ENZLOAD[flux],0)</f>
        <v>8.7024958559999997E-8</v>
      </c>
      <c r="L2065" s="1" t="str">
        <f>"'"&amp;Table5[[#This Row],[rxn]]&amp;"'"&amp;CHAR(9)&amp;IF(AND(Table5[[#This Row],[kapp_slack_ub]]&lt;&gt;0,Table5[[#This Row],[kapp_old]]&lt;$F$1),$F$1,Table5[[#This Row],[kapp_old]])</f>
        <v>'RXN-PRENT11_l_FWD-rt4281'	385142.125108892</v>
      </c>
      <c r="M2065" s="1">
        <f>_xlfn.XLOOKUP(Table5[[#This Row],[rxn]],Table3[name],Table3[flux],$F$1)</f>
        <v>5.8801714872476598E-3</v>
      </c>
      <c r="N2065" s="1">
        <f>IFERROR(Table5[[#This Row],[min flux]]/Table5[[#This Row],[associated enzload]],"")</f>
        <v>67568.793878752986</v>
      </c>
      <c r="O2065" s="1">
        <f>_xlfn.NUMBERVALUE(IF(Table5[[#This Row],[flux/enzload]]="","",ABS($N$1-Table5[[#This Row],[flux/enzload]])))</f>
        <v>1399916250090.1599</v>
      </c>
      <c r="P2065" s="1">
        <f>Table5[[#This Row],[kapp_old]]+IFERROR(((Table5[[#This Row],[kapp_slack_ub]]-Table5[[#This Row],[kapp_slack_lb]])/Table5[[#This Row],[associated enzload]]),0)</f>
        <v>385142.12510889198</v>
      </c>
      <c r="Q2065" s="1" t="str">
        <f>"'"&amp;Table5[[#This Row],[rxn]]&amp;"'"&amp;CHAR(9)&amp;Table5[[#This Row],[kapp + (slack_ub - slack_lb)/enzload]]</f>
        <v>'RXN-PRENT11_l_FWD-rt4281'	385142.125108892</v>
      </c>
      <c r="R2065" s="1">
        <f>_xlfn.XLOOKUP(Table5[[#This Row],[rxn]],Table38[name],Table38[flux],0)</f>
        <v>5.9819417815559998E-3</v>
      </c>
      <c r="S2065" s="1">
        <f>_xlfn.XLOOKUP(SUBSTITUTE(Table5[[#This Row],[rxn]],"RXN-","ENZLOAD-"),Table38[name],Table38[flux],0)</f>
        <v>6.0042250000000001E-9</v>
      </c>
      <c r="T2065" s="1" t="b">
        <f>AND(Table5[[#This Row],[ENZLOAD flux in kapp-slack.gms]]=0,Table5[[#This Row],[flux in kapp-slack.gms]]&lt;&gt;0,NOT(Table5[[#This Row],[spont or unknown?]]))</f>
        <v>0</v>
      </c>
      <c r="U2065" s="1" t="b">
        <f>OR(_xlfn.TEXTAFTER(Table5[[#This Row],[rxn]],"-",-1)="SPONT",_xlfn.TEXTAFTER(Table5[[#This Row],[rxn]],"-",-1)="UNKNOWN")</f>
        <v>0</v>
      </c>
      <c r="V2065" s="1">
        <f>_xlfn.XLOOKUP(SUBSTITUTE(Table5[[#This Row],[rxn]],"RXN-","ENZLOAD-"),Table4[rxn],Table4[ub],0)</f>
        <v>1.27938989</v>
      </c>
      <c r="W2065" s="1" t="b">
        <f>AND(Table5[[#This Row],[FVA ENZLOAD flux UB]]=0,Table5[[#This Row],[ENZ not made when it should be?]])</f>
        <v>0</v>
      </c>
    </row>
    <row r="2066" spans="1:23" hidden="1">
      <c r="A2066" s="1"/>
      <c r="B2066" s="1" t="str">
        <f>_xlfn.TEXTBEFORE(Table38[[#This Row],[all fluxes from kapp-slack]]," ",,,,"")</f>
        <v/>
      </c>
      <c r="C2066" s="1">
        <f>_xlfn.NUMBERVALUE(IFERROR(_xlfn.TEXTAFTER(Table38[[#This Row],[all fluxes from kapp-slack]]," ",-1,,,""),""))</f>
        <v>0</v>
      </c>
      <c r="F2066" s="1" t="s">
        <v>9462</v>
      </c>
      <c r="G2066" s="1" t="str">
        <f>_xlfn.TEXTBEFORE(Table5[[#This Row],[rxn     kapp_old        kapp_slack_ub   kapp_slack_lb]]," ")</f>
        <v>RXN-PRENT12_l_FWD-rt4281</v>
      </c>
      <c r="H2066" s="1">
        <f>_xlfn.NUMBERVALUE(_xlfn.TEXTBEFORE(TRIM(_xlfn.TEXTAFTER(_xlfn.TEXTBEFORE(Table5[[#This Row],[rxn     kapp_old        kapp_slack_ub   kapp_slack_lb]],Table5[[#This Row],[kapp_slack_lb]],-1),Table5[[#This Row],[rxn]]))," "))</f>
        <v>385142.12510889198</v>
      </c>
      <c r="I206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066" s="1">
        <f>_xlfn.NUMBERVALUE(_xlfn.TEXTAFTER(Table5[[#This Row],[rxn     kapp_old        kapp_slack_ub   kapp_slack_lb]]," ",-1))</f>
        <v>0</v>
      </c>
      <c r="K2066" s="1">
        <f>_xlfn.XLOOKUP(SUBSTITUTE(Table5[[#This Row],[rxn]],"RXN-","ENZLOAD-"),ENZLOAD[name],ENZLOAD[flux],0)</f>
        <v>8.7024958559999997E-8</v>
      </c>
      <c r="L2066" s="1" t="str">
        <f>"'"&amp;Table5[[#This Row],[rxn]]&amp;"'"&amp;CHAR(9)&amp;IF(AND(Table5[[#This Row],[kapp_slack_ub]]&lt;&gt;0,Table5[[#This Row],[kapp_old]]&lt;$F$1),$F$1,Table5[[#This Row],[kapp_old]])</f>
        <v>'RXN-PRENT12_l_FWD-rt4281'	385142.125108892</v>
      </c>
      <c r="M2066" s="1">
        <f>_xlfn.XLOOKUP(Table5[[#This Row],[rxn]],Table3[name],Table3[flux],$F$1)</f>
        <v>5.8801714872476598E-3</v>
      </c>
      <c r="N2066" s="1">
        <f>IFERROR(Table5[[#This Row],[min flux]]/Table5[[#This Row],[associated enzload]],"")</f>
        <v>67568.793878752986</v>
      </c>
      <c r="O2066" s="1">
        <f>_xlfn.NUMBERVALUE(IF(Table5[[#This Row],[flux/enzload]]="","",ABS($N$1-Table5[[#This Row],[flux/enzload]])))</f>
        <v>1399916250090.1599</v>
      </c>
      <c r="P2066" s="1">
        <f>Table5[[#This Row],[kapp_old]]+IFERROR(((Table5[[#This Row],[kapp_slack_ub]]-Table5[[#This Row],[kapp_slack_lb]])/Table5[[#This Row],[associated enzload]]),0)</f>
        <v>385142.12510889198</v>
      </c>
      <c r="Q2066" s="1" t="str">
        <f>"'"&amp;Table5[[#This Row],[rxn]]&amp;"'"&amp;CHAR(9)&amp;Table5[[#This Row],[kapp + (slack_ub - slack_lb)/enzload]]</f>
        <v>'RXN-PRENT12_l_FWD-rt4281'	385142.125108892</v>
      </c>
      <c r="R2066" s="1">
        <f>_xlfn.XLOOKUP(Table5[[#This Row],[rxn]],Table38[name],Table38[flux],0)</f>
        <v>5.9819417815559998E-3</v>
      </c>
      <c r="S2066" s="1">
        <f>_xlfn.XLOOKUP(SUBSTITUTE(Table5[[#This Row],[rxn]],"RXN-","ENZLOAD-"),Table38[name],Table38[flux],0)</f>
        <v>6.0042250000000001E-9</v>
      </c>
      <c r="T2066" s="1" t="b">
        <f>AND(Table5[[#This Row],[ENZLOAD flux in kapp-slack.gms]]=0,Table5[[#This Row],[flux in kapp-slack.gms]]&lt;&gt;0,NOT(Table5[[#This Row],[spont or unknown?]]))</f>
        <v>0</v>
      </c>
      <c r="U2066" s="1" t="b">
        <f>OR(_xlfn.TEXTAFTER(Table5[[#This Row],[rxn]],"-",-1)="SPONT",_xlfn.TEXTAFTER(Table5[[#This Row],[rxn]],"-",-1)="UNKNOWN")</f>
        <v>0</v>
      </c>
      <c r="V2066" s="1">
        <f>_xlfn.XLOOKUP(SUBSTITUTE(Table5[[#This Row],[rxn]],"RXN-","ENZLOAD-"),Table4[rxn],Table4[ub],0)</f>
        <v>1.27938989</v>
      </c>
      <c r="W2066" s="1" t="b">
        <f>AND(Table5[[#This Row],[FVA ENZLOAD flux UB]]=0,Table5[[#This Row],[ENZ not made when it should be?]])</f>
        <v>0</v>
      </c>
    </row>
    <row r="2067" spans="1:23" hidden="1">
      <c r="A2067" s="1"/>
      <c r="B2067" s="1" t="str">
        <f>_xlfn.TEXTBEFORE(Table38[[#This Row],[all fluxes from kapp-slack]]," ",,,,"")</f>
        <v/>
      </c>
      <c r="C2067" s="1">
        <f>_xlfn.NUMBERVALUE(IFERROR(_xlfn.TEXTAFTER(Table38[[#This Row],[all fluxes from kapp-slack]]," ",-1,,,""),""))</f>
        <v>0</v>
      </c>
      <c r="F2067" s="1" t="s">
        <v>9463</v>
      </c>
      <c r="G2067" s="1" t="str">
        <f>_xlfn.TEXTBEFORE(Table5[[#This Row],[rxn     kapp_old        kapp_slack_ub   kapp_slack_lb]]," ")</f>
        <v>RXN-PRENT13_l_FWD-rt4281</v>
      </c>
      <c r="H2067" s="1">
        <f>_xlfn.NUMBERVALUE(_xlfn.TEXTBEFORE(TRIM(_xlfn.TEXTAFTER(_xlfn.TEXTBEFORE(Table5[[#This Row],[rxn     kapp_old        kapp_slack_ub   kapp_slack_lb]],Table5[[#This Row],[kapp_slack_lb]],-1),Table5[[#This Row],[rxn]]))," "))</f>
        <v>385142.12510889198</v>
      </c>
      <c r="I206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067" s="1">
        <f>_xlfn.NUMBERVALUE(_xlfn.TEXTAFTER(Table5[[#This Row],[rxn     kapp_old        kapp_slack_ub   kapp_slack_lb]]," ",-1))</f>
        <v>0</v>
      </c>
      <c r="K2067" s="1">
        <f>_xlfn.XLOOKUP(SUBSTITUTE(Table5[[#This Row],[rxn]],"RXN-","ENZLOAD-"),ENZLOAD[name],ENZLOAD[flux],0)</f>
        <v>8.7024958559999997E-8</v>
      </c>
      <c r="L2067" s="1" t="str">
        <f>"'"&amp;Table5[[#This Row],[rxn]]&amp;"'"&amp;CHAR(9)&amp;IF(AND(Table5[[#This Row],[kapp_slack_ub]]&lt;&gt;0,Table5[[#This Row],[kapp_old]]&lt;$F$1),$F$1,Table5[[#This Row],[kapp_old]])</f>
        <v>'RXN-PRENT13_l_FWD-rt4281'	385142.125108892</v>
      </c>
      <c r="M2067" s="1">
        <f>_xlfn.XLOOKUP(Table5[[#This Row],[rxn]],Table3[name],Table3[flux],$F$1)</f>
        <v>5.8801714872476598E-3</v>
      </c>
      <c r="N2067" s="1">
        <f>IFERROR(Table5[[#This Row],[min flux]]/Table5[[#This Row],[associated enzload]],"")</f>
        <v>67568.793878752986</v>
      </c>
      <c r="O2067" s="1">
        <f>_xlfn.NUMBERVALUE(IF(Table5[[#This Row],[flux/enzload]]="","",ABS($N$1-Table5[[#This Row],[flux/enzload]])))</f>
        <v>1399916250090.1599</v>
      </c>
      <c r="P2067" s="1">
        <f>Table5[[#This Row],[kapp_old]]+IFERROR(((Table5[[#This Row],[kapp_slack_ub]]-Table5[[#This Row],[kapp_slack_lb]])/Table5[[#This Row],[associated enzload]]),0)</f>
        <v>385142.12510889198</v>
      </c>
      <c r="Q2067" s="1" t="str">
        <f>"'"&amp;Table5[[#This Row],[rxn]]&amp;"'"&amp;CHAR(9)&amp;Table5[[#This Row],[kapp + (slack_ub - slack_lb)/enzload]]</f>
        <v>'RXN-PRENT13_l_FWD-rt4281'	385142.125108892</v>
      </c>
      <c r="R2067" s="1">
        <f>_xlfn.XLOOKUP(Table5[[#This Row],[rxn]],Table38[name],Table38[flux],0)</f>
        <v>5.9819417815559998E-3</v>
      </c>
      <c r="S2067" s="1">
        <f>_xlfn.XLOOKUP(SUBSTITUTE(Table5[[#This Row],[rxn]],"RXN-","ENZLOAD-"),Table38[name],Table38[flux],0)</f>
        <v>6.0042250000000001E-9</v>
      </c>
      <c r="T2067" s="1" t="b">
        <f>AND(Table5[[#This Row],[ENZLOAD flux in kapp-slack.gms]]=0,Table5[[#This Row],[flux in kapp-slack.gms]]&lt;&gt;0,NOT(Table5[[#This Row],[spont or unknown?]]))</f>
        <v>0</v>
      </c>
      <c r="U2067" s="1" t="b">
        <f>OR(_xlfn.TEXTAFTER(Table5[[#This Row],[rxn]],"-",-1)="SPONT",_xlfn.TEXTAFTER(Table5[[#This Row],[rxn]],"-",-1)="UNKNOWN")</f>
        <v>0</v>
      </c>
      <c r="V2067" s="1">
        <f>_xlfn.XLOOKUP(SUBSTITUTE(Table5[[#This Row],[rxn]],"RXN-","ENZLOAD-"),Table4[rxn],Table4[ub],0)</f>
        <v>1.27938989</v>
      </c>
      <c r="W2067" s="1" t="b">
        <f>AND(Table5[[#This Row],[FVA ENZLOAD flux UB]]=0,Table5[[#This Row],[ENZ not made when it should be?]])</f>
        <v>0</v>
      </c>
    </row>
    <row r="2068" spans="1:23" hidden="1">
      <c r="A2068" s="1"/>
      <c r="B2068" s="1" t="str">
        <f>_xlfn.TEXTBEFORE(Table38[[#This Row],[all fluxes from kapp-slack]]," ",,,,"")</f>
        <v/>
      </c>
      <c r="C2068" s="1">
        <f>_xlfn.NUMBERVALUE(IFERROR(_xlfn.TEXTAFTER(Table38[[#This Row],[all fluxes from kapp-slack]]," ",-1,,,""),""))</f>
        <v>0</v>
      </c>
      <c r="F2068" s="1" t="s">
        <v>9474</v>
      </c>
      <c r="G2068" s="1" t="str">
        <f>_xlfn.TEXTBEFORE(Table5[[#This Row],[rxn     kapp_old        kapp_slack_ub   kapp_slack_lb]]," ")</f>
        <v>RXN-PRENT6_l_FWD-rt4281</v>
      </c>
      <c r="H2068" s="1">
        <f>_xlfn.NUMBERVALUE(_xlfn.TEXTBEFORE(TRIM(_xlfn.TEXTAFTER(_xlfn.TEXTBEFORE(Table5[[#This Row],[rxn     kapp_old        kapp_slack_ub   kapp_slack_lb]],Table5[[#This Row],[kapp_slack_lb]],-1),Table5[[#This Row],[rxn]]))," "))</f>
        <v>385142.12510889198</v>
      </c>
      <c r="I206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068" s="1">
        <f>_xlfn.NUMBERVALUE(_xlfn.TEXTAFTER(Table5[[#This Row],[rxn     kapp_old        kapp_slack_ub   kapp_slack_lb]]," ",-1))</f>
        <v>0</v>
      </c>
      <c r="K2068" s="1">
        <f>_xlfn.XLOOKUP(SUBSTITUTE(Table5[[#This Row],[rxn]],"RXN-","ENZLOAD-"),ENZLOAD[name],ENZLOAD[flux],0)</f>
        <v>8.7024958559999997E-8</v>
      </c>
      <c r="L2068" s="1" t="str">
        <f>"'"&amp;Table5[[#This Row],[rxn]]&amp;"'"&amp;CHAR(9)&amp;IF(AND(Table5[[#This Row],[kapp_slack_ub]]&lt;&gt;0,Table5[[#This Row],[kapp_old]]&lt;$F$1),$F$1,Table5[[#This Row],[kapp_old]])</f>
        <v>'RXN-PRENT6_l_FWD-rt4281'	385142.125108892</v>
      </c>
      <c r="M2068" s="1">
        <f>_xlfn.XLOOKUP(Table5[[#This Row],[rxn]],Table3[name],Table3[flux],$F$1)</f>
        <v>5.8801714872476598E-3</v>
      </c>
      <c r="N2068" s="1">
        <f>IFERROR(Table5[[#This Row],[min flux]]/Table5[[#This Row],[associated enzload]],"")</f>
        <v>67568.793878752986</v>
      </c>
      <c r="O2068" s="1">
        <f>_xlfn.NUMBERVALUE(IF(Table5[[#This Row],[flux/enzload]]="","",ABS($N$1-Table5[[#This Row],[flux/enzload]])))</f>
        <v>1399916250090.1599</v>
      </c>
      <c r="P2068" s="1">
        <f>Table5[[#This Row],[kapp_old]]+IFERROR(((Table5[[#This Row],[kapp_slack_ub]]-Table5[[#This Row],[kapp_slack_lb]])/Table5[[#This Row],[associated enzload]]),0)</f>
        <v>385142.12510889198</v>
      </c>
      <c r="Q2068" s="1" t="str">
        <f>"'"&amp;Table5[[#This Row],[rxn]]&amp;"'"&amp;CHAR(9)&amp;Table5[[#This Row],[kapp + (slack_ub - slack_lb)/enzload]]</f>
        <v>'RXN-PRENT6_l_FWD-rt4281'	385142.125108892</v>
      </c>
      <c r="R2068" s="1">
        <f>_xlfn.XLOOKUP(Table5[[#This Row],[rxn]],Table38[name],Table38[flux],0)</f>
        <v>5.9819417815559998E-3</v>
      </c>
      <c r="S2068" s="1">
        <f>_xlfn.XLOOKUP(SUBSTITUTE(Table5[[#This Row],[rxn]],"RXN-","ENZLOAD-"),Table38[name],Table38[flux],0)</f>
        <v>6.0042250000000001E-9</v>
      </c>
      <c r="T2068" s="1" t="b">
        <f>AND(Table5[[#This Row],[ENZLOAD flux in kapp-slack.gms]]=0,Table5[[#This Row],[flux in kapp-slack.gms]]&lt;&gt;0,NOT(Table5[[#This Row],[spont or unknown?]]))</f>
        <v>0</v>
      </c>
      <c r="U2068" s="1" t="b">
        <f>OR(_xlfn.TEXTAFTER(Table5[[#This Row],[rxn]],"-",-1)="SPONT",_xlfn.TEXTAFTER(Table5[[#This Row],[rxn]],"-",-1)="UNKNOWN")</f>
        <v>0</v>
      </c>
      <c r="V2068" s="1">
        <f>_xlfn.XLOOKUP(SUBSTITUTE(Table5[[#This Row],[rxn]],"RXN-","ENZLOAD-"),Table4[rxn],Table4[ub],0)</f>
        <v>1.27938989</v>
      </c>
      <c r="W2068" s="1" t="b">
        <f>AND(Table5[[#This Row],[FVA ENZLOAD flux UB]]=0,Table5[[#This Row],[ENZ not made when it should be?]])</f>
        <v>0</v>
      </c>
    </row>
    <row r="2069" spans="1:23" hidden="1">
      <c r="A2069" s="1"/>
      <c r="B2069" s="1" t="str">
        <f>_xlfn.TEXTBEFORE(Table38[[#This Row],[all fluxes from kapp-slack]]," ",,,,"")</f>
        <v/>
      </c>
      <c r="C2069" s="1">
        <f>_xlfn.NUMBERVALUE(IFERROR(_xlfn.TEXTAFTER(Table38[[#This Row],[all fluxes from kapp-slack]]," ",-1,,,""),""))</f>
        <v>0</v>
      </c>
      <c r="F2069" s="1" t="s">
        <v>9475</v>
      </c>
      <c r="G2069" s="1" t="str">
        <f>_xlfn.TEXTBEFORE(Table5[[#This Row],[rxn     kapp_old        kapp_slack_ub   kapp_slack_lb]]," ")</f>
        <v>RXN-PRENT7_l_FWD-rt4281</v>
      </c>
      <c r="H2069" s="1">
        <f>_xlfn.NUMBERVALUE(_xlfn.TEXTBEFORE(TRIM(_xlfn.TEXTAFTER(_xlfn.TEXTBEFORE(Table5[[#This Row],[rxn     kapp_old        kapp_slack_ub   kapp_slack_lb]],Table5[[#This Row],[kapp_slack_lb]],-1),Table5[[#This Row],[rxn]]))," "))</f>
        <v>385142.12510889198</v>
      </c>
      <c r="I206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069" s="1">
        <f>_xlfn.NUMBERVALUE(_xlfn.TEXTAFTER(Table5[[#This Row],[rxn     kapp_old        kapp_slack_ub   kapp_slack_lb]]," ",-1))</f>
        <v>0</v>
      </c>
      <c r="K2069" s="1">
        <f>_xlfn.XLOOKUP(SUBSTITUTE(Table5[[#This Row],[rxn]],"RXN-","ENZLOAD-"),ENZLOAD[name],ENZLOAD[flux],0)</f>
        <v>8.7024958559999997E-8</v>
      </c>
      <c r="L2069" s="1" t="str">
        <f>"'"&amp;Table5[[#This Row],[rxn]]&amp;"'"&amp;CHAR(9)&amp;IF(AND(Table5[[#This Row],[kapp_slack_ub]]&lt;&gt;0,Table5[[#This Row],[kapp_old]]&lt;$F$1),$F$1,Table5[[#This Row],[kapp_old]])</f>
        <v>'RXN-PRENT7_l_FWD-rt4281'	385142.125108892</v>
      </c>
      <c r="M2069" s="1">
        <f>_xlfn.XLOOKUP(Table5[[#This Row],[rxn]],Table3[name],Table3[flux],$F$1)</f>
        <v>5.8801714872476598E-3</v>
      </c>
      <c r="N2069" s="1">
        <f>IFERROR(Table5[[#This Row],[min flux]]/Table5[[#This Row],[associated enzload]],"")</f>
        <v>67568.793878752986</v>
      </c>
      <c r="O2069" s="1">
        <f>_xlfn.NUMBERVALUE(IF(Table5[[#This Row],[flux/enzload]]="","",ABS($N$1-Table5[[#This Row],[flux/enzload]])))</f>
        <v>1399916250090.1599</v>
      </c>
      <c r="P2069" s="1">
        <f>Table5[[#This Row],[kapp_old]]+IFERROR(((Table5[[#This Row],[kapp_slack_ub]]-Table5[[#This Row],[kapp_slack_lb]])/Table5[[#This Row],[associated enzload]]),0)</f>
        <v>385142.12510889198</v>
      </c>
      <c r="Q2069" s="1" t="str">
        <f>"'"&amp;Table5[[#This Row],[rxn]]&amp;"'"&amp;CHAR(9)&amp;Table5[[#This Row],[kapp + (slack_ub - slack_lb)/enzload]]</f>
        <v>'RXN-PRENT7_l_FWD-rt4281'	385142.125108892</v>
      </c>
      <c r="R2069" s="1">
        <f>_xlfn.XLOOKUP(Table5[[#This Row],[rxn]],Table38[name],Table38[flux],0)</f>
        <v>5.9819417815559998E-3</v>
      </c>
      <c r="S2069" s="1">
        <f>_xlfn.XLOOKUP(SUBSTITUTE(Table5[[#This Row],[rxn]],"RXN-","ENZLOAD-"),Table38[name],Table38[flux],0)</f>
        <v>6.0042250000000001E-9</v>
      </c>
      <c r="T2069" s="1" t="b">
        <f>AND(Table5[[#This Row],[ENZLOAD flux in kapp-slack.gms]]=0,Table5[[#This Row],[flux in kapp-slack.gms]]&lt;&gt;0,NOT(Table5[[#This Row],[spont or unknown?]]))</f>
        <v>0</v>
      </c>
      <c r="U2069" s="1" t="b">
        <f>OR(_xlfn.TEXTAFTER(Table5[[#This Row],[rxn]],"-",-1)="SPONT",_xlfn.TEXTAFTER(Table5[[#This Row],[rxn]],"-",-1)="UNKNOWN")</f>
        <v>0</v>
      </c>
      <c r="V2069" s="1">
        <f>_xlfn.XLOOKUP(SUBSTITUTE(Table5[[#This Row],[rxn]],"RXN-","ENZLOAD-"),Table4[rxn],Table4[ub],0)</f>
        <v>1.27938989</v>
      </c>
      <c r="W2069" s="1" t="b">
        <f>AND(Table5[[#This Row],[FVA ENZLOAD flux UB]]=0,Table5[[#This Row],[ENZ not made when it should be?]])</f>
        <v>0</v>
      </c>
    </row>
    <row r="2070" spans="1:23" hidden="1">
      <c r="A2070" s="1"/>
      <c r="B2070" s="1" t="str">
        <f>_xlfn.TEXTBEFORE(Table38[[#This Row],[all fluxes from kapp-slack]]," ",,,,"")</f>
        <v/>
      </c>
      <c r="C2070" s="1">
        <f>_xlfn.NUMBERVALUE(IFERROR(_xlfn.TEXTAFTER(Table38[[#This Row],[all fluxes from kapp-slack]]," ",-1,,,""),""))</f>
        <v>0</v>
      </c>
      <c r="F2070" s="1" t="s">
        <v>9476</v>
      </c>
      <c r="G2070" s="1" t="str">
        <f>_xlfn.TEXTBEFORE(Table5[[#This Row],[rxn     kapp_old        kapp_slack_ub   kapp_slack_lb]]," ")</f>
        <v>RXN-PRENT8_l_FWD-rt4281</v>
      </c>
      <c r="H2070" s="1">
        <f>_xlfn.NUMBERVALUE(_xlfn.TEXTBEFORE(TRIM(_xlfn.TEXTAFTER(_xlfn.TEXTBEFORE(Table5[[#This Row],[rxn     kapp_old        kapp_slack_ub   kapp_slack_lb]],Table5[[#This Row],[kapp_slack_lb]],-1),Table5[[#This Row],[rxn]]))," "))</f>
        <v>385142.12510889198</v>
      </c>
      <c r="I207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070" s="1">
        <f>_xlfn.NUMBERVALUE(_xlfn.TEXTAFTER(Table5[[#This Row],[rxn     kapp_old        kapp_slack_ub   kapp_slack_lb]]," ",-1))</f>
        <v>0</v>
      </c>
      <c r="K2070" s="1">
        <f>_xlfn.XLOOKUP(SUBSTITUTE(Table5[[#This Row],[rxn]],"RXN-","ENZLOAD-"),ENZLOAD[name],ENZLOAD[flux],0)</f>
        <v>8.7024958559999997E-8</v>
      </c>
      <c r="L2070" s="1" t="str">
        <f>"'"&amp;Table5[[#This Row],[rxn]]&amp;"'"&amp;CHAR(9)&amp;IF(AND(Table5[[#This Row],[kapp_slack_ub]]&lt;&gt;0,Table5[[#This Row],[kapp_old]]&lt;$F$1),$F$1,Table5[[#This Row],[kapp_old]])</f>
        <v>'RXN-PRENT8_l_FWD-rt4281'	385142.125108892</v>
      </c>
      <c r="M2070" s="1">
        <f>_xlfn.XLOOKUP(Table5[[#This Row],[rxn]],Table3[name],Table3[flux],$F$1)</f>
        <v>5.8801714872476598E-3</v>
      </c>
      <c r="N2070" s="1">
        <f>IFERROR(Table5[[#This Row],[min flux]]/Table5[[#This Row],[associated enzload]],"")</f>
        <v>67568.793878752986</v>
      </c>
      <c r="O2070" s="1">
        <f>_xlfn.NUMBERVALUE(IF(Table5[[#This Row],[flux/enzload]]="","",ABS($N$1-Table5[[#This Row],[flux/enzload]])))</f>
        <v>1399916250090.1599</v>
      </c>
      <c r="P2070" s="1">
        <f>Table5[[#This Row],[kapp_old]]+IFERROR(((Table5[[#This Row],[kapp_slack_ub]]-Table5[[#This Row],[kapp_slack_lb]])/Table5[[#This Row],[associated enzload]]),0)</f>
        <v>385142.12510889198</v>
      </c>
      <c r="Q2070" s="1" t="str">
        <f>"'"&amp;Table5[[#This Row],[rxn]]&amp;"'"&amp;CHAR(9)&amp;Table5[[#This Row],[kapp + (slack_ub - slack_lb)/enzload]]</f>
        <v>'RXN-PRENT8_l_FWD-rt4281'	385142.125108892</v>
      </c>
      <c r="R2070" s="1">
        <f>_xlfn.XLOOKUP(Table5[[#This Row],[rxn]],Table38[name],Table38[flux],0)</f>
        <v>5.9819417815559998E-3</v>
      </c>
      <c r="S2070" s="1">
        <f>_xlfn.XLOOKUP(SUBSTITUTE(Table5[[#This Row],[rxn]],"RXN-","ENZLOAD-"),Table38[name],Table38[flux],0)</f>
        <v>6.0042250000000001E-9</v>
      </c>
      <c r="T2070" s="1" t="b">
        <f>AND(Table5[[#This Row],[ENZLOAD flux in kapp-slack.gms]]=0,Table5[[#This Row],[flux in kapp-slack.gms]]&lt;&gt;0,NOT(Table5[[#This Row],[spont or unknown?]]))</f>
        <v>0</v>
      </c>
      <c r="U2070" s="1" t="b">
        <f>OR(_xlfn.TEXTAFTER(Table5[[#This Row],[rxn]],"-",-1)="SPONT",_xlfn.TEXTAFTER(Table5[[#This Row],[rxn]],"-",-1)="UNKNOWN")</f>
        <v>0</v>
      </c>
      <c r="V2070" s="1">
        <f>_xlfn.XLOOKUP(SUBSTITUTE(Table5[[#This Row],[rxn]],"RXN-","ENZLOAD-"),Table4[rxn],Table4[ub],0)</f>
        <v>1.27938989</v>
      </c>
      <c r="W2070" s="1" t="b">
        <f>AND(Table5[[#This Row],[FVA ENZLOAD flux UB]]=0,Table5[[#This Row],[ENZ not made when it should be?]])</f>
        <v>0</v>
      </c>
    </row>
    <row r="2071" spans="1:23" hidden="1">
      <c r="A2071" s="1"/>
      <c r="B2071" s="1" t="str">
        <f>_xlfn.TEXTBEFORE(Table38[[#This Row],[all fluxes from kapp-slack]]," ",,,,"")</f>
        <v/>
      </c>
      <c r="C2071" s="1">
        <f>_xlfn.NUMBERVALUE(IFERROR(_xlfn.TEXTAFTER(Table38[[#This Row],[all fluxes from kapp-slack]]," ",-1,,,""),""))</f>
        <v>0</v>
      </c>
      <c r="F2071" s="1" t="s">
        <v>9477</v>
      </c>
      <c r="G2071" s="1" t="str">
        <f>_xlfn.TEXTBEFORE(Table5[[#This Row],[rxn     kapp_old        kapp_slack_ub   kapp_slack_lb]]," ")</f>
        <v>RXN-PRENT9_l_FWD-rt4281</v>
      </c>
      <c r="H2071" s="1">
        <f>_xlfn.NUMBERVALUE(_xlfn.TEXTBEFORE(TRIM(_xlfn.TEXTAFTER(_xlfn.TEXTBEFORE(Table5[[#This Row],[rxn     kapp_old        kapp_slack_ub   kapp_slack_lb]],Table5[[#This Row],[kapp_slack_lb]],-1),Table5[[#This Row],[rxn]]))," "))</f>
        <v>385142.12510889198</v>
      </c>
      <c r="I207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071" s="1">
        <f>_xlfn.NUMBERVALUE(_xlfn.TEXTAFTER(Table5[[#This Row],[rxn     kapp_old        kapp_slack_ub   kapp_slack_lb]]," ",-1))</f>
        <v>0</v>
      </c>
      <c r="K2071" s="1">
        <f>_xlfn.XLOOKUP(SUBSTITUTE(Table5[[#This Row],[rxn]],"RXN-","ENZLOAD-"),ENZLOAD[name],ENZLOAD[flux],0)</f>
        <v>8.7024958559999997E-8</v>
      </c>
      <c r="L2071" s="1" t="str">
        <f>"'"&amp;Table5[[#This Row],[rxn]]&amp;"'"&amp;CHAR(9)&amp;IF(AND(Table5[[#This Row],[kapp_slack_ub]]&lt;&gt;0,Table5[[#This Row],[kapp_old]]&lt;$F$1),$F$1,Table5[[#This Row],[kapp_old]])</f>
        <v>'RXN-PRENT9_l_FWD-rt4281'	385142.125108892</v>
      </c>
      <c r="M2071" s="1">
        <f>_xlfn.XLOOKUP(Table5[[#This Row],[rxn]],Table3[name],Table3[flux],$F$1)</f>
        <v>5.8801714872476598E-3</v>
      </c>
      <c r="N2071" s="1">
        <f>IFERROR(Table5[[#This Row],[min flux]]/Table5[[#This Row],[associated enzload]],"")</f>
        <v>67568.793878752986</v>
      </c>
      <c r="O2071" s="1">
        <f>_xlfn.NUMBERVALUE(IF(Table5[[#This Row],[flux/enzload]]="","",ABS($N$1-Table5[[#This Row],[flux/enzload]])))</f>
        <v>1399916250090.1599</v>
      </c>
      <c r="P2071" s="1">
        <f>Table5[[#This Row],[kapp_old]]+IFERROR(((Table5[[#This Row],[kapp_slack_ub]]-Table5[[#This Row],[kapp_slack_lb]])/Table5[[#This Row],[associated enzload]]),0)</f>
        <v>385142.12510889198</v>
      </c>
      <c r="Q2071" s="1" t="str">
        <f>"'"&amp;Table5[[#This Row],[rxn]]&amp;"'"&amp;CHAR(9)&amp;Table5[[#This Row],[kapp + (slack_ub - slack_lb)/enzload]]</f>
        <v>'RXN-PRENT9_l_FWD-rt4281'	385142.125108892</v>
      </c>
      <c r="R2071" s="1">
        <f>_xlfn.XLOOKUP(Table5[[#This Row],[rxn]],Table38[name],Table38[flux],0)</f>
        <v>5.9819417815559998E-3</v>
      </c>
      <c r="S2071" s="1">
        <f>_xlfn.XLOOKUP(SUBSTITUTE(Table5[[#This Row],[rxn]],"RXN-","ENZLOAD-"),Table38[name],Table38[flux],0)</f>
        <v>6.0042250000000001E-9</v>
      </c>
      <c r="T2071" s="1" t="b">
        <f>AND(Table5[[#This Row],[ENZLOAD flux in kapp-slack.gms]]=0,Table5[[#This Row],[flux in kapp-slack.gms]]&lt;&gt;0,NOT(Table5[[#This Row],[spont or unknown?]]))</f>
        <v>0</v>
      </c>
      <c r="U2071" s="1" t="b">
        <f>OR(_xlfn.TEXTAFTER(Table5[[#This Row],[rxn]],"-",-1)="SPONT",_xlfn.TEXTAFTER(Table5[[#This Row],[rxn]],"-",-1)="UNKNOWN")</f>
        <v>0</v>
      </c>
      <c r="V2071" s="1">
        <f>_xlfn.XLOOKUP(SUBSTITUTE(Table5[[#This Row],[rxn]],"RXN-","ENZLOAD-"),Table4[rxn],Table4[ub],0)</f>
        <v>1.27938989</v>
      </c>
      <c r="W2071" s="1" t="b">
        <f>AND(Table5[[#This Row],[FVA ENZLOAD flux UB]]=0,Table5[[#This Row],[ENZ not made when it should be?]])</f>
        <v>0</v>
      </c>
    </row>
    <row r="2072" spans="1:23">
      <c r="A2072" s="1"/>
      <c r="B2072" s="1" t="str">
        <f>_xlfn.TEXTBEFORE(Table38[[#This Row],[all fluxes from kapp-slack]]," ",,,,"")</f>
        <v/>
      </c>
      <c r="C2072" s="1">
        <f>_xlfn.NUMBERVALUE(IFERROR(_xlfn.TEXTAFTER(Table38[[#This Row],[all fluxes from kapp-slack]]," ",-1,,,""),""))</f>
        <v>0</v>
      </c>
      <c r="F2072" s="1" t="s">
        <v>8713</v>
      </c>
      <c r="G2072" s="1" t="str">
        <f>_xlfn.TEXTBEFORE(Table5[[#This Row],[rxn     kapp_old        kapp_slack_ub   kapp_slack_lb]]," ")</f>
        <v>RXN-LNS14DMy_c_FWD-ERG11NCP1</v>
      </c>
      <c r="H2072" s="1">
        <f>_xlfn.NUMBERVALUE(_xlfn.TEXTBEFORE(TRIM(_xlfn.TEXTAFTER(_xlfn.TEXTBEFORE(Table5[[#This Row],[rxn     kapp_old        kapp_slack_ub   kapp_slack_lb]],Table5[[#This Row],[kapp_slack_lb]],-1),Table5[[#This Row],[rxn]]))," "))</f>
        <v>26237.447615662499</v>
      </c>
      <c r="I207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15.2998364542063</v>
      </c>
      <c r="J2072" s="1">
        <f>_xlfn.NUMBERVALUE(_xlfn.TEXTAFTER(Table5[[#This Row],[rxn     kapp_old        kapp_slack_ub   kapp_slack_lb]]," ",-1))</f>
        <v>0</v>
      </c>
      <c r="K2072" s="1">
        <f>_xlfn.XLOOKUP(SUBSTITUTE(Table5[[#This Row],[rxn]],"RXN-","ENZLOAD-"),ENZLOAD[name],ENZLOAD[flux],0)</f>
        <v>5.6345705852000005E-7</v>
      </c>
      <c r="L2072" s="1" t="str">
        <f>"'"&amp;Table5[[#This Row],[rxn]]&amp;"'"&amp;CHAR(9)&amp;IF(AND(Table5[[#This Row],[kapp_slack_ub]]&lt;&gt;0,Table5[[#This Row],[kapp_old]]&lt;$F$1),$F$1,Table5[[#This Row],[kapp_old]])</f>
        <v>'RXN-LNS14DMy_c_FWD-ERG11NCP1'	27141.27779288</v>
      </c>
      <c r="M2072" s="1">
        <f>_xlfn.XLOOKUP(Table5[[#This Row],[rxn]],Table3[name],Table3[flux],$F$1)</f>
        <v>3.89044080436678E-2</v>
      </c>
      <c r="N2072" s="1">
        <f>IFERROR(Table5[[#This Row],[min flux]]/Table5[[#This Row],[associated enzload]],"")</f>
        <v>69045.91477805913</v>
      </c>
      <c r="O2072" s="1">
        <f>_xlfn.NUMBERVALUE(IF(Table5[[#This Row],[flux/enzload]]="","",ABS($N$1-Table5[[#This Row],[flux/enzload]])))</f>
        <v>1399916248613.04</v>
      </c>
      <c r="P2072" s="1">
        <f>Table5[[#This Row],[kapp_old]]+IFERROR(((Table5[[#This Row],[kapp_slack_ub]]-Table5[[#This Row],[kapp_slack_lb]])/Table5[[#This Row],[associated enzload]]),0)</f>
        <v>27179746.704192359</v>
      </c>
      <c r="Q2072" s="1" t="str">
        <f>"'"&amp;Table5[[#This Row],[rxn]]&amp;"'"&amp;CHAR(9)&amp;Table5[[#This Row],[kapp + (slack_ub - slack_lb)/enzload]]</f>
        <v>'RXN-LNS14DMy_c_FWD-ERG11NCP1'	27179746.7041924</v>
      </c>
      <c r="R2072" s="1">
        <f>_xlfn.XLOOKUP(Table5[[#This Row],[rxn]],Table38[name],Table38[flux],0)</f>
        <v>3.9577740966882997E-2</v>
      </c>
      <c r="S2072" s="1">
        <f>_xlfn.XLOOKUP(SUBSTITUTE(Table5[[#This Row],[rxn]],"RXN-","ENZLOAD-"),Table38[name],Table38[flux],0)</f>
        <v>0</v>
      </c>
      <c r="T2072" s="1" t="b">
        <f>AND(Table5[[#This Row],[ENZLOAD flux in kapp-slack.gms]]=0,Table5[[#This Row],[flux in kapp-slack.gms]]&lt;&gt;0,NOT(Table5[[#This Row],[spont or unknown?]]))</f>
        <v>1</v>
      </c>
      <c r="U2072" s="1" t="b">
        <f>OR(_xlfn.TEXTAFTER(Table5[[#This Row],[rxn]],"-",-1)="SPONT",_xlfn.TEXTAFTER(Table5[[#This Row],[rxn]],"-",-1)="UNKNOWN")</f>
        <v>0</v>
      </c>
      <c r="V2072" s="1">
        <f>_xlfn.XLOOKUP(SUBSTITUTE(Table5[[#This Row],[rxn]],"RXN-","ENZLOAD-"),Table4[rxn],Table4[ub],0)</f>
        <v>0.30279897</v>
      </c>
      <c r="W2072" s="1" t="b">
        <f>AND(Table5[[#This Row],[FVA ENZLOAD flux UB]]=0,Table5[[#This Row],[ENZ not made when it should be?]])</f>
        <v>0</v>
      </c>
    </row>
    <row r="2073" spans="1:23" hidden="1">
      <c r="A2073" s="1"/>
      <c r="B2073" s="1" t="str">
        <f>_xlfn.TEXTBEFORE(Table38[[#This Row],[all fluxes from kapp-slack]]," ",,,,"")</f>
        <v/>
      </c>
      <c r="C2073" s="1">
        <f>_xlfn.NUMBERVALUE(IFERROR(_xlfn.TEXTAFTER(Table38[[#This Row],[all fluxes from kapp-slack]]," ",-1,,,""),""))</f>
        <v>0</v>
      </c>
      <c r="F2073" s="1" t="s">
        <v>7244</v>
      </c>
      <c r="G2073" s="1" t="str">
        <f>_xlfn.TEXTBEFORE(Table5[[#This Row],[rxn     kapp_old        kapp_slack_ub   kapp_slack_lb]]," ")</f>
        <v>RXN-C8STI_c_FWD-rt1745</v>
      </c>
      <c r="H2073" s="1">
        <f>_xlfn.NUMBERVALUE(_xlfn.TEXTBEFORE(TRIM(_xlfn.TEXTAFTER(_xlfn.TEXTBEFORE(Table5[[#This Row],[rxn     kapp_old        kapp_slack_ub   kapp_slack_lb]],Table5[[#This Row],[kapp_slack_lb]],-1),Table5[[#This Row],[rxn]]))," "))</f>
        <v>26238.514073447801</v>
      </c>
      <c r="I207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073" s="1">
        <f>_xlfn.NUMBERVALUE(_xlfn.TEXTAFTER(Table5[[#This Row],[rxn     kapp_old        kapp_slack_ub   kapp_slack_lb]]," ",-1))</f>
        <v>0</v>
      </c>
      <c r="K2073" s="1">
        <f>_xlfn.XLOOKUP(SUBSTITUTE(Table5[[#This Row],[rxn]],"RXN-","ENZLOAD-"),ENZLOAD[name],ENZLOAD[flux],0)</f>
        <v>5.6343415694999996E-7</v>
      </c>
      <c r="L2073" s="1" t="str">
        <f>"'"&amp;Table5[[#This Row],[rxn]]&amp;"'"&amp;CHAR(9)&amp;IF(AND(Table5[[#This Row],[kapp_slack_ub]]&lt;&gt;0,Table5[[#This Row],[kapp_old]]&lt;$F$1),$F$1,Table5[[#This Row],[kapp_old]])</f>
        <v>'RXN-C8STI_c_FWD-rt1745'	26238.5140734478</v>
      </c>
      <c r="M2073" s="1">
        <f>_xlfn.XLOOKUP(Table5[[#This Row],[rxn]],Table3[name],Table3[flux],$F$1)</f>
        <v>3.89044080436678E-2</v>
      </c>
      <c r="N2073" s="1">
        <f>IFERROR(Table5[[#This Row],[min flux]]/Table5[[#This Row],[associated enzload]],"")</f>
        <v>69048.721245915236</v>
      </c>
      <c r="O2073" s="1">
        <f>_xlfn.NUMBERVALUE(IF(Table5[[#This Row],[flux/enzload]]="","",ABS($N$1-Table5[[#This Row],[flux/enzload]])))</f>
        <v>1399916248610.23</v>
      </c>
      <c r="P2073" s="1">
        <f>Table5[[#This Row],[kapp_old]]+IFERROR(((Table5[[#This Row],[kapp_slack_ub]]-Table5[[#This Row],[kapp_slack_lb]])/Table5[[#This Row],[associated enzload]]),0)</f>
        <v>26238.514073447801</v>
      </c>
      <c r="Q2073" s="1" t="str">
        <f>"'"&amp;Table5[[#This Row],[rxn]]&amp;"'"&amp;CHAR(9)&amp;Table5[[#This Row],[kapp + (slack_ub - slack_lb)/enzload]]</f>
        <v>'RXN-C8STI_c_FWD-rt1745'	26238.5140734478</v>
      </c>
      <c r="R2073" s="1">
        <f>_xlfn.XLOOKUP(Table5[[#This Row],[rxn]],Table38[name],Table38[flux],0)</f>
        <v>3.9577740966882997E-2</v>
      </c>
      <c r="S2073" s="1">
        <f>_xlfn.XLOOKUP(SUBSTITUTE(Table5[[#This Row],[rxn]],"RXN-","ENZLOAD-"),Table38[name],Table38[flux],0)</f>
        <v>5.8310605600000002E-7</v>
      </c>
      <c r="T2073" s="1" t="b">
        <f>AND(Table5[[#This Row],[ENZLOAD flux in kapp-slack.gms]]=0,Table5[[#This Row],[flux in kapp-slack.gms]]&lt;&gt;0,NOT(Table5[[#This Row],[spont or unknown?]]))</f>
        <v>0</v>
      </c>
      <c r="U2073" s="1" t="b">
        <f>OR(_xlfn.TEXTAFTER(Table5[[#This Row],[rxn]],"-",-1)="SPONT",_xlfn.TEXTAFTER(Table5[[#This Row],[rxn]],"-",-1)="UNKNOWN")</f>
        <v>0</v>
      </c>
      <c r="V2073" s="1">
        <f>_xlfn.XLOOKUP(SUBSTITUTE(Table5[[#This Row],[rxn]],"RXN-","ENZLOAD-"),Table4[rxn],Table4[ub],0)</f>
        <v>1.7200775500000001</v>
      </c>
      <c r="W2073" s="1" t="b">
        <f>AND(Table5[[#This Row],[FVA ENZLOAD flux UB]]=0,Table5[[#This Row],[ENZ not made when it should be?]])</f>
        <v>0</v>
      </c>
    </row>
    <row r="2074" spans="1:23" hidden="1">
      <c r="A2074" s="1"/>
      <c r="B2074" s="1" t="str">
        <f>_xlfn.TEXTBEFORE(Table38[[#This Row],[all fluxes from kapp-slack]]," ",,,,"")</f>
        <v/>
      </c>
      <c r="C2074" s="1">
        <f>_xlfn.NUMBERVALUE(IFERROR(_xlfn.TEXTAFTER(Table38[[#This Row],[all fluxes from kapp-slack]]," ",-1,,,""),""))</f>
        <v>0</v>
      </c>
      <c r="F2074" s="1" t="s">
        <v>6966</v>
      </c>
      <c r="G2074" s="1" t="str">
        <f>_xlfn.TEXTBEFORE(Table5[[#This Row],[rxn     kapp_old        kapp_slack_ub   kapp_slack_lb]]," ")</f>
        <v>RXN-ADSL2i_c_FWD-rt7437</v>
      </c>
      <c r="H2074" s="1">
        <f>_xlfn.NUMBERVALUE(_xlfn.TEXTBEFORE(TRIM(_xlfn.TEXTAFTER(_xlfn.TEXTBEFORE(Table5[[#This Row],[rxn     kapp_old        kapp_slack_ub   kapp_slack_lb]],Table5[[#This Row],[kapp_slack_lb]],-1),Table5[[#This Row],[rxn]]))," "))</f>
        <v>76347.289915128495</v>
      </c>
      <c r="I207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074" s="1">
        <f>_xlfn.NUMBERVALUE(_xlfn.TEXTAFTER(Table5[[#This Row],[rxn     kapp_old        kapp_slack_ub   kapp_slack_lb]]," ",-1))</f>
        <v>0</v>
      </c>
      <c r="K2074" s="1">
        <f>_xlfn.XLOOKUP(SUBSTITUTE(Table5[[#This Row],[rxn]],"RXN-","ENZLOAD-"),ENZLOAD[name],ENZLOAD[flux],0)</f>
        <v>6.5959192600000004E-7</v>
      </c>
      <c r="L2074" s="1" t="str">
        <f>"'"&amp;Table5[[#This Row],[rxn]]&amp;"'"&amp;CHAR(9)&amp;IF(AND(Table5[[#This Row],[kapp_slack_ub]]&lt;&gt;0,Table5[[#This Row],[kapp_old]]&lt;$F$1),$F$1,Table5[[#This Row],[kapp_old]])</f>
        <v>'RXN-ADSL2i_c_FWD-rt7437'	76347.2899151285</v>
      </c>
      <c r="M2074" s="1">
        <f>_xlfn.XLOOKUP(Table5[[#This Row],[rxn]],Table3[name],Table3[flux],$F$1)</f>
        <v>4.5926540715751002E-2</v>
      </c>
      <c r="N2074" s="1">
        <f>IFERROR(Table5[[#This Row],[min flux]]/Table5[[#This Row],[associated enzload]],"")</f>
        <v>69628.718765958634</v>
      </c>
      <c r="O2074" s="1">
        <f>_xlfn.NUMBERVALUE(IF(Table5[[#This Row],[flux/enzload]]="","",ABS($N$1-Table5[[#This Row],[flux/enzload]])))</f>
        <v>1399916248030.23</v>
      </c>
      <c r="P2074" s="1">
        <f>Table5[[#This Row],[kapp_old]]+IFERROR(((Table5[[#This Row],[kapp_slack_ub]]-Table5[[#This Row],[kapp_slack_lb]])/Table5[[#This Row],[associated enzload]]),0)</f>
        <v>76347.289915128495</v>
      </c>
      <c r="Q2074" s="1" t="str">
        <f>"'"&amp;Table5[[#This Row],[rxn]]&amp;"'"&amp;CHAR(9)&amp;Table5[[#This Row],[kapp + (slack_ub - slack_lb)/enzload]]</f>
        <v>'RXN-ADSL2i_c_FWD-rt7437'	76347.2899151285</v>
      </c>
      <c r="R2074" s="1">
        <f>_xlfn.XLOOKUP(Table5[[#This Row],[rxn]],Table38[name],Table38[flux],0)</f>
        <v>4.8626260099952003E-2</v>
      </c>
      <c r="S2074" s="1">
        <f>_xlfn.XLOOKUP(SUBSTITUTE(Table5[[#This Row],[rxn]],"RXN-","ENZLOAD-"),Table38[name],Table38[flux],0)</f>
        <v>2.4621416199999999E-7</v>
      </c>
      <c r="T2074" s="1" t="b">
        <f>AND(Table5[[#This Row],[ENZLOAD flux in kapp-slack.gms]]=0,Table5[[#This Row],[flux in kapp-slack.gms]]&lt;&gt;0,NOT(Table5[[#This Row],[spont or unknown?]]))</f>
        <v>0</v>
      </c>
      <c r="U2074" s="1" t="b">
        <f>OR(_xlfn.TEXTAFTER(Table5[[#This Row],[rxn]],"-",-1)="SPONT",_xlfn.TEXTAFTER(Table5[[#This Row],[rxn]],"-",-1)="UNKNOWN")</f>
        <v>0</v>
      </c>
      <c r="V2074" s="1">
        <f>_xlfn.XLOOKUP(SUBSTITUTE(Table5[[#This Row],[rxn]],"RXN-","ENZLOAD-"),Table4[rxn],Table4[ub],0)</f>
        <v>0.19837156</v>
      </c>
      <c r="W2074" s="1" t="b">
        <f>AND(Table5[[#This Row],[FVA ENZLOAD flux UB]]=0,Table5[[#This Row],[ENZ not made when it should be?]])</f>
        <v>0</v>
      </c>
    </row>
    <row r="2075" spans="1:23" hidden="1">
      <c r="A2075" s="1"/>
      <c r="B2075" s="1" t="str">
        <f>_xlfn.TEXTBEFORE(Table38[[#This Row],[all fluxes from kapp-slack]]," ",,,,"")</f>
        <v/>
      </c>
      <c r="C2075" s="1">
        <f>_xlfn.NUMBERVALUE(IFERROR(_xlfn.TEXTAFTER(Table38[[#This Row],[all fluxes from kapp-slack]]," ",-1,,,""),""))</f>
        <v>0</v>
      </c>
      <c r="F2075" s="1" t="s">
        <v>9413</v>
      </c>
      <c r="G2075" s="1" t="str">
        <f>_xlfn.TEXTBEFORE(Table5[[#This Row],[rxn     kapp_old        kapp_slack_ub   kapp_slack_lb]]," ")</f>
        <v>RXN-PNTOtps_e_FWD-rt3985</v>
      </c>
      <c r="H2075" s="1">
        <f>_xlfn.NUMBERVALUE(_xlfn.TEXTBEFORE(TRIM(_xlfn.TEXTAFTER(_xlfn.TEXTBEFORE(Table5[[#This Row],[rxn     kapp_old        kapp_slack_ub   kapp_slack_lb]],Table5[[#This Row],[kapp_slack_lb]],-1),Table5[[#This Row],[rxn]]))," "))</f>
        <v>27523.189341298701</v>
      </c>
      <c r="I207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075" s="1">
        <f>_xlfn.NUMBERVALUE(_xlfn.TEXTAFTER(Table5[[#This Row],[rxn     kapp_old        kapp_slack_ub   kapp_slack_lb]]," ",-1))</f>
        <v>0</v>
      </c>
      <c r="K2075" s="1">
        <f>_xlfn.XLOOKUP(SUBSTITUTE(Table5[[#This Row],[rxn]],"RXN-","ENZLOAD-"),ENZLOAD[name],ENZLOAD[flux],0)</f>
        <v>5.2368196999999998E-10</v>
      </c>
      <c r="L2075" s="1" t="str">
        <f>"'"&amp;Table5[[#This Row],[rxn]]&amp;"'"&amp;CHAR(9)&amp;IF(AND(Table5[[#This Row],[kapp_slack_ub]]&lt;&gt;0,Table5[[#This Row],[kapp_old]]&lt;$F$1),$F$1,Table5[[#This Row],[kapp_old]])</f>
        <v>'RXN-PNTOtps_e_FWD-rt3985'	27523.1893412987</v>
      </c>
      <c r="M2075" s="1">
        <f>_xlfn.XLOOKUP(Table5[[#This Row],[rxn]],Table3[name],Table3[flux],$F$1)</f>
        <v>3.7929994776142999E-5</v>
      </c>
      <c r="N2075" s="1">
        <f>IFERROR(Table5[[#This Row],[min flux]]/Table5[[#This Row],[associated enzload]],"")</f>
        <v>72429.445634996751</v>
      </c>
      <c r="O2075" s="1">
        <f>_xlfn.NUMBERVALUE(IF(Table5[[#This Row],[flux/enzload]]="","",ABS($N$1-Table5[[#This Row],[flux/enzload]])))</f>
        <v>1399916245229.51</v>
      </c>
      <c r="P2075" s="1">
        <f>Table5[[#This Row],[kapp_old]]+IFERROR(((Table5[[#This Row],[kapp_slack_ub]]-Table5[[#This Row],[kapp_slack_lb]])/Table5[[#This Row],[associated enzload]]),0)</f>
        <v>27523.189341298701</v>
      </c>
      <c r="Q2075" s="1" t="str">
        <f>"'"&amp;Table5[[#This Row],[rxn]]&amp;"'"&amp;CHAR(9)&amp;Table5[[#This Row],[kapp + (slack_ub - slack_lb)/enzload]]</f>
        <v>'RXN-PNTOtps_e_FWD-rt3985'	27523.1893412987</v>
      </c>
      <c r="R2075" s="1">
        <f>_xlfn.XLOOKUP(Table5[[#This Row],[rxn]],Table38[name],Table38[flux],0)</f>
        <v>3.8585675608000003E-5</v>
      </c>
      <c r="S2075" s="1">
        <f>_xlfn.XLOOKUP(SUBSTITUTE(Table5[[#This Row],[rxn]],"RXN-","ENZLOAD-"),Table38[name],Table38[flux],0)</f>
        <v>5.4195500000000002E-10</v>
      </c>
      <c r="T2075" s="1" t="b">
        <f>AND(Table5[[#This Row],[ENZLOAD flux in kapp-slack.gms]]=0,Table5[[#This Row],[flux in kapp-slack.gms]]&lt;&gt;0,NOT(Table5[[#This Row],[spont or unknown?]]))</f>
        <v>0</v>
      </c>
      <c r="U2075" s="1" t="b">
        <f>OR(_xlfn.TEXTAFTER(Table5[[#This Row],[rxn]],"-",-1)="SPONT",_xlfn.TEXTAFTER(Table5[[#This Row],[rxn]],"-",-1)="UNKNOWN")</f>
        <v>0</v>
      </c>
      <c r="V2075" s="1">
        <f>_xlfn.XLOOKUP(SUBSTITUTE(Table5[[#This Row],[rxn]],"RXN-","ENZLOAD-"),Table4[rxn],Table4[ub],0)</f>
        <v>0.76137948</v>
      </c>
      <c r="W2075" s="1" t="b">
        <f>AND(Table5[[#This Row],[FVA ENZLOAD flux UB]]=0,Table5[[#This Row],[ENZ not made when it should be?]])</f>
        <v>0</v>
      </c>
    </row>
    <row r="2076" spans="1:23" hidden="1">
      <c r="A2076" s="1"/>
      <c r="B2076" s="1" t="str">
        <f>_xlfn.TEXTBEFORE(Table38[[#This Row],[all fluxes from kapp-slack]]," ",,,,"")</f>
        <v/>
      </c>
      <c r="C2076" s="1">
        <f>_xlfn.NUMBERVALUE(IFERROR(_xlfn.TEXTAFTER(Table38[[#This Row],[all fluxes from kapp-slack]]," ",-1,,,""),""))</f>
        <v>0</v>
      </c>
      <c r="F2076" s="1" t="s">
        <v>9641</v>
      </c>
      <c r="G2076" s="1" t="str">
        <f>_xlfn.TEXTBEFORE(Table5[[#This Row],[rxn     kapp_old        kapp_slack_ub   kapp_slack_lb]]," ")</f>
        <v>RXN-SERt_c_m_REV-rt7910</v>
      </c>
      <c r="H2076" s="1">
        <f>_xlfn.NUMBERVALUE(_xlfn.TEXTBEFORE(TRIM(_xlfn.TEXTAFTER(_xlfn.TEXTBEFORE(Table5[[#This Row],[rxn     kapp_old        kapp_slack_ub   kapp_slack_lb]],Table5[[#This Row],[kapp_slack_lb]],-1),Table5[[#This Row],[rxn]]))," "))</f>
        <v>794143.06253528805</v>
      </c>
      <c r="I207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076" s="1">
        <f>_xlfn.NUMBERVALUE(_xlfn.TEXTAFTER(Table5[[#This Row],[rxn     kapp_old        kapp_slack_ub   kapp_slack_lb]]," ",-1))</f>
        <v>0</v>
      </c>
      <c r="K2076" s="1">
        <f>_xlfn.XLOOKUP(SUBSTITUTE(Table5[[#This Row],[rxn]],"RXN-","ENZLOAD-"),ENZLOAD[name],ENZLOAD[flux],0)</f>
        <v>6.2363914569999995E-7</v>
      </c>
      <c r="L2076" s="1" t="str">
        <f>"'"&amp;Table5[[#This Row],[rxn]]&amp;"'"&amp;CHAR(9)&amp;IF(AND(Table5[[#This Row],[kapp_slack_ub]]&lt;&gt;0,Table5[[#This Row],[kapp_old]]&lt;$F$1),$F$1,Table5[[#This Row],[kapp_old]])</f>
        <v>'RXN-SERt_c_m_REV-rt7910'	794143.062535288</v>
      </c>
      <c r="M2076" s="1">
        <f>_xlfn.XLOOKUP(Table5[[#This Row],[rxn]],Table3[name],Table3[flux],$F$1)</f>
        <v>4.7449741390852E-2</v>
      </c>
      <c r="N2076" s="1">
        <f>IFERROR(Table5[[#This Row],[min flux]]/Table5[[#This Row],[associated enzload]],"")</f>
        <v>76085.251732542107</v>
      </c>
      <c r="O2076" s="1">
        <f>_xlfn.NUMBERVALUE(IF(Table5[[#This Row],[flux/enzload]]="","",ABS($N$1-Table5[[#This Row],[flux/enzload]])))</f>
        <v>1399916241573.7</v>
      </c>
      <c r="P2076" s="1">
        <f>Table5[[#This Row],[kapp_old]]+IFERROR(((Table5[[#This Row],[kapp_slack_ub]]-Table5[[#This Row],[kapp_slack_lb]])/Table5[[#This Row],[associated enzload]]),0)</f>
        <v>794143.06253528805</v>
      </c>
      <c r="Q2076" s="1" t="str">
        <f>"'"&amp;Table5[[#This Row],[rxn]]&amp;"'"&amp;CHAR(9)&amp;Table5[[#This Row],[kapp + (slack_ub - slack_lb)/enzload]]</f>
        <v>'RXN-SERt_c_m_REV-rt7910'	794143.062535288</v>
      </c>
      <c r="R2076" s="1">
        <f>_xlfn.XLOOKUP(Table5[[#This Row],[rxn]],Table38[name],Table38[flux],0)</f>
        <v>2.1951692067724999</v>
      </c>
      <c r="S2076" s="1">
        <f>_xlfn.XLOOKUP(SUBSTITUTE(Table5[[#This Row],[rxn]],"RXN-","ENZLOAD-"),Table38[name],Table38[flux],0)</f>
        <v>1.0685750809999999E-6</v>
      </c>
      <c r="T2076" s="1" t="b">
        <f>AND(Table5[[#This Row],[ENZLOAD flux in kapp-slack.gms]]=0,Table5[[#This Row],[flux in kapp-slack.gms]]&lt;&gt;0,NOT(Table5[[#This Row],[spont or unknown?]]))</f>
        <v>0</v>
      </c>
      <c r="U2076" s="1" t="b">
        <f>OR(_xlfn.TEXTAFTER(Table5[[#This Row],[rxn]],"-",-1)="SPONT",_xlfn.TEXTAFTER(Table5[[#This Row],[rxn]],"-",-1)="UNKNOWN")</f>
        <v>0</v>
      </c>
      <c r="V2076" s="1">
        <f>_xlfn.XLOOKUP(SUBSTITUTE(Table5[[#This Row],[rxn]],"RXN-","ENZLOAD-"),Table4[rxn],Table4[ub],0)</f>
        <v>1.13968019</v>
      </c>
      <c r="W2076" s="1" t="b">
        <f>AND(Table5[[#This Row],[FVA ENZLOAD flux UB]]=0,Table5[[#This Row],[ENZ not made when it should be?]])</f>
        <v>0</v>
      </c>
    </row>
    <row r="2077" spans="1:23" hidden="1">
      <c r="A2077" s="1"/>
      <c r="B2077" s="1" t="str">
        <f>_xlfn.TEXTBEFORE(Table38[[#This Row],[all fluxes from kapp-slack]]," ",,,,"")</f>
        <v/>
      </c>
      <c r="C2077" s="1">
        <f>_xlfn.NUMBERVALUE(IFERROR(_xlfn.TEXTAFTER(Table38[[#This Row],[all fluxes from kapp-slack]]," ",-1,,,""),""))</f>
        <v>0</v>
      </c>
      <c r="F2077" s="1" t="s">
        <v>9611</v>
      </c>
      <c r="G2077" s="1" t="str">
        <f>_xlfn.TEXTBEFORE(Table5[[#This Row],[rxn     kapp_old        kapp_slack_ub   kapp_slack_lb]]," ")</f>
        <v>RXN-RPI_c_FWD-rt4920</v>
      </c>
      <c r="H2077" s="1">
        <f>_xlfn.NUMBERVALUE(_xlfn.TEXTBEFORE(TRIM(_xlfn.TEXTAFTER(_xlfn.TEXTBEFORE(Table5[[#This Row],[rxn     kapp_old        kapp_slack_ub   kapp_slack_lb]],Table5[[#This Row],[kapp_slack_lb]],-1),Table5[[#This Row],[rxn]]))," "))</f>
        <v>389270.450089878</v>
      </c>
      <c r="I207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077" s="1">
        <f>_xlfn.NUMBERVALUE(_xlfn.TEXTAFTER(Table5[[#This Row],[rxn     kapp_old        kapp_slack_ub   kapp_slack_lb]]," ",-1))</f>
        <v>0</v>
      </c>
      <c r="K2077" s="1">
        <f>_xlfn.XLOOKUP(SUBSTITUTE(Table5[[#This Row],[rxn]],"RXN-","ENZLOAD-"),ENZLOAD[name],ENZLOAD[flux],0)</f>
        <v>1.22200368276E-6</v>
      </c>
      <c r="L2077" s="1" t="str">
        <f>"'"&amp;Table5[[#This Row],[rxn]]&amp;"'"&amp;CHAR(9)&amp;IF(AND(Table5[[#This Row],[kapp_slack_ub]]&lt;&gt;0,Table5[[#This Row],[kapp_old]]&lt;$F$1),$F$1,Table5[[#This Row],[kapp_old]])</f>
        <v>'RXN-RPI_c_FWD-rt4920'	389270.450089878</v>
      </c>
      <c r="M2077" s="1">
        <f>_xlfn.XLOOKUP(Table5[[#This Row],[rxn]],Table3[name],Table3[flux],$F$1)</f>
        <v>9.3765637487352296E-2</v>
      </c>
      <c r="N2077" s="1">
        <f>IFERROR(Table5[[#This Row],[min flux]]/Table5[[#This Row],[associated enzload]],"")</f>
        <v>76731.059660617859</v>
      </c>
      <c r="O2077" s="1">
        <f>_xlfn.NUMBERVALUE(IF(Table5[[#This Row],[flux/enzload]]="","",ABS($N$1-Table5[[#This Row],[flux/enzload]])))</f>
        <v>1399916240927.8899</v>
      </c>
      <c r="P2077" s="1">
        <f>Table5[[#This Row],[kapp_old]]+IFERROR(((Table5[[#This Row],[kapp_slack_ub]]-Table5[[#This Row],[kapp_slack_lb]])/Table5[[#This Row],[associated enzload]]),0)</f>
        <v>389270.450089878</v>
      </c>
      <c r="Q2077" s="1" t="str">
        <f>"'"&amp;Table5[[#This Row],[rxn]]&amp;"'"&amp;CHAR(9)&amp;Table5[[#This Row],[kapp + (slack_ub - slack_lb)/enzload]]</f>
        <v>'RXN-RPI_c_FWD-rt4920'	389270.450089878</v>
      </c>
      <c r="R2077" s="1">
        <f>_xlfn.XLOOKUP(Table5[[#This Row],[rxn]],Table38[name],Table38[flux],0)</f>
        <v>1.7027534304701799</v>
      </c>
      <c r="S2077" s="1">
        <f>_xlfn.XLOOKUP(SUBSTITUTE(Table5[[#This Row],[rxn]],"RXN-","ENZLOAD-"),Table38[name],Table38[flux],0)</f>
        <v>1.69097082E-6</v>
      </c>
      <c r="T2077" s="1" t="b">
        <f>AND(Table5[[#This Row],[ENZLOAD flux in kapp-slack.gms]]=0,Table5[[#This Row],[flux in kapp-slack.gms]]&lt;&gt;0,NOT(Table5[[#This Row],[spont or unknown?]]))</f>
        <v>0</v>
      </c>
      <c r="U2077" s="1" t="b">
        <f>OR(_xlfn.TEXTAFTER(Table5[[#This Row],[rxn]],"-",-1)="SPONT",_xlfn.TEXTAFTER(Table5[[#This Row],[rxn]],"-",-1)="UNKNOWN")</f>
        <v>0</v>
      </c>
      <c r="V2077" s="1">
        <f>_xlfn.XLOOKUP(SUBSTITUTE(Table5[[#This Row],[rxn]],"RXN-","ENZLOAD-"),Table4[rxn],Table4[ub],0)</f>
        <v>1.1822674500000001</v>
      </c>
      <c r="W2077" s="1" t="b">
        <f>AND(Table5[[#This Row],[FVA ENZLOAD flux UB]]=0,Table5[[#This Row],[ENZ not made when it should be?]])</f>
        <v>0</v>
      </c>
    </row>
    <row r="2078" spans="1:23" hidden="1">
      <c r="A2078" s="1"/>
      <c r="B2078" s="1" t="str">
        <f>_xlfn.TEXTBEFORE(Table38[[#This Row],[all fluxes from kapp-slack]]," ",,,,"")</f>
        <v/>
      </c>
      <c r="C2078" s="1">
        <f>_xlfn.NUMBERVALUE(IFERROR(_xlfn.TEXTAFTER(Table38[[#This Row],[all fluxes from kapp-slack]]," ",-1,,,""),""))</f>
        <v>0</v>
      </c>
      <c r="F2078" s="1" t="s">
        <v>8269</v>
      </c>
      <c r="G2078" s="1" t="str">
        <f>_xlfn.TEXTBEFORE(Table5[[#This Row],[rxn     kapp_old        kapp_slack_ub   kapp_slack_lb]]," ")</f>
        <v>RXN-GPIA2_c_FWD-rt1519</v>
      </c>
      <c r="H2078" s="1">
        <f>_xlfn.NUMBERVALUE(_xlfn.TEXTBEFORE(TRIM(_xlfn.TEXTAFTER(_xlfn.TEXTBEFORE(Table5[[#This Row],[rxn     kapp_old        kapp_slack_ub   kapp_slack_lb]],Table5[[#This Row],[kapp_slack_lb]],-1),Table5[[#This Row],[rxn]]))," "))</f>
        <v>29381.195284278001</v>
      </c>
      <c r="I207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078" s="1">
        <f>_xlfn.NUMBERVALUE(_xlfn.TEXTAFTER(Table5[[#This Row],[rxn     kapp_old        kapp_slack_ub   kapp_slack_lb]]," ",-1))</f>
        <v>0</v>
      </c>
      <c r="K2078" s="1">
        <f>_xlfn.XLOOKUP(SUBSTITUTE(Table5[[#This Row],[rxn]],"RXN-","ENZLOAD-"),ENZLOAD[name],ENZLOAD[flux],0)</f>
        <v>8.3340224490000006E-8</v>
      </c>
      <c r="L2078" s="1" t="str">
        <f>"'"&amp;Table5[[#This Row],[rxn]]&amp;"'"&amp;CHAR(9)&amp;IF(AND(Table5[[#This Row],[kapp_slack_ub]]&lt;&gt;0,Table5[[#This Row],[kapp_old]]&lt;$F$1),$F$1,Table5[[#This Row],[kapp_old]])</f>
        <v>'RXN-GPIA2_c_FWD-rt1519'	29381.195284278</v>
      </c>
      <c r="M2078" s="1">
        <f>_xlfn.XLOOKUP(Table5[[#This Row],[rxn]],Table3[name],Table3[flux],$F$1)</f>
        <v>6.4437773967796303E-3</v>
      </c>
      <c r="N2078" s="1">
        <f>IFERROR(Table5[[#This Row],[min flux]]/Table5[[#This Row],[associated enzload]],"")</f>
        <v>77318.934958626356</v>
      </c>
      <c r="O2078" s="1">
        <f>_xlfn.NUMBERVALUE(IF(Table5[[#This Row],[flux/enzload]]="","",ABS($N$1-Table5[[#This Row],[flux/enzload]])))</f>
        <v>1399916240340.02</v>
      </c>
      <c r="P2078" s="1">
        <f>Table5[[#This Row],[kapp_old]]+IFERROR(((Table5[[#This Row],[kapp_slack_ub]]-Table5[[#This Row],[kapp_slack_lb]])/Table5[[#This Row],[associated enzload]]),0)</f>
        <v>29381.195284278001</v>
      </c>
      <c r="Q2078" s="1" t="str">
        <f>"'"&amp;Table5[[#This Row],[rxn]]&amp;"'"&amp;CHAR(9)&amp;Table5[[#This Row],[kapp + (slack_ub - slack_lb)/enzload]]</f>
        <v>'RXN-GPIA2_c_FWD-rt1519'	29381.195284278</v>
      </c>
      <c r="R2078" s="1">
        <f>_xlfn.XLOOKUP(Table5[[#This Row],[rxn]],Table38[name],Table38[flux],0)</f>
        <v>6.5553022262090001E-3</v>
      </c>
      <c r="S2078" s="1">
        <f>_xlfn.XLOOKUP(SUBSTITUTE(Table5[[#This Row],[rxn]],"RXN-","ENZLOAD-"),Table38[name],Table38[flux],0)</f>
        <v>8.6249988999999995E-8</v>
      </c>
      <c r="T2078" s="1" t="b">
        <f>AND(Table5[[#This Row],[ENZLOAD flux in kapp-slack.gms]]=0,Table5[[#This Row],[flux in kapp-slack.gms]]&lt;&gt;0,NOT(Table5[[#This Row],[spont or unknown?]]))</f>
        <v>0</v>
      </c>
      <c r="U2078" s="1" t="b">
        <f>OR(_xlfn.TEXTAFTER(Table5[[#This Row],[rxn]],"-",-1)="SPONT",_xlfn.TEXTAFTER(Table5[[#This Row],[rxn]],"-",-1)="UNKNOWN")</f>
        <v>0</v>
      </c>
      <c r="V2078" s="1">
        <f>_xlfn.XLOOKUP(SUBSTITUTE(Table5[[#This Row],[rxn]],"RXN-","ENZLOAD-"),Table4[rxn],Table4[ub],0)</f>
        <v>1.4428567000000001</v>
      </c>
      <c r="W2078" s="1" t="b">
        <f>AND(Table5[[#This Row],[FVA ENZLOAD flux UB]]=0,Table5[[#This Row],[ENZ not made when it should be?]])</f>
        <v>0</v>
      </c>
    </row>
    <row r="2079" spans="1:23" hidden="1">
      <c r="A2079" s="1"/>
      <c r="B2079" s="1" t="str">
        <f>_xlfn.TEXTBEFORE(Table38[[#This Row],[all fluxes from kapp-slack]]," ",,,,"")</f>
        <v/>
      </c>
      <c r="C2079" s="1">
        <f>_xlfn.NUMBERVALUE(IFERROR(_xlfn.TEXTAFTER(Table38[[#This Row],[all fluxes from kapp-slack]]," ",-1,,,""),""))</f>
        <v>0</v>
      </c>
      <c r="F2079" s="1" t="s">
        <v>8757</v>
      </c>
      <c r="G2079" s="1" t="str">
        <f>_xlfn.TEXTBEFORE(Table5[[#This Row],[rxn     kapp_old        kapp_slack_ub   kapp_slack_lb]]," ")</f>
        <v>RXN-MAN6PI_c_REV-rt0239</v>
      </c>
      <c r="H2079" s="1">
        <f>_xlfn.NUMBERVALUE(_xlfn.TEXTBEFORE(TRIM(_xlfn.TEXTAFTER(_xlfn.TEXTBEFORE(Table5[[#This Row],[rxn     kapp_old        kapp_slack_ub   kapp_slack_lb]],Table5[[#This Row],[kapp_slack_lb]],-1),Table5[[#This Row],[rxn]]))," "))</f>
        <v>30917.726518851799</v>
      </c>
      <c r="I207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079" s="1">
        <f>_xlfn.NUMBERVALUE(_xlfn.TEXTAFTER(Table5[[#This Row],[rxn     kapp_old        kapp_slack_ub   kapp_slack_lb]]," ",-1))</f>
        <v>0</v>
      </c>
      <c r="K2079" s="1">
        <f>_xlfn.XLOOKUP(SUBSTITUTE(Table5[[#This Row],[rxn]],"RXN-","ENZLOAD-"),ENZLOAD[name],ENZLOAD[flux],0)</f>
        <v>1.79203010825E-6</v>
      </c>
      <c r="L2079" s="1" t="str">
        <f>"'"&amp;Table5[[#This Row],[rxn]]&amp;"'"&amp;CHAR(9)&amp;IF(AND(Table5[[#This Row],[kapp_slack_ub]]&lt;&gt;0,Table5[[#This Row],[kapp_old]]&lt;$F$1),$F$1,Table5[[#This Row],[kapp_old]])</f>
        <v>'RXN-MAN6PI_c_REV-rt0239'	30917.7265188518</v>
      </c>
      <c r="M2079" s="1">
        <f>_xlfn.XLOOKUP(Table5[[#This Row],[rxn]],Table3[name],Table3[flux],$F$1)</f>
        <v>0.14580393894847801</v>
      </c>
      <c r="N2079" s="1">
        <f>IFERROR(Table5[[#This Row],[min flux]]/Table5[[#This Row],[associated enzload]],"")</f>
        <v>81362.438207504383</v>
      </c>
      <c r="O2079" s="1">
        <f>_xlfn.NUMBERVALUE(IF(Table5[[#This Row],[flux/enzload]]="","",ABS($N$1-Table5[[#This Row],[flux/enzload]])))</f>
        <v>1399916236296.52</v>
      </c>
      <c r="P2079" s="1">
        <f>Table5[[#This Row],[kapp_old]]+IFERROR(((Table5[[#This Row],[kapp_slack_ub]]-Table5[[#This Row],[kapp_slack_lb]])/Table5[[#This Row],[associated enzload]]),0)</f>
        <v>30917.726518851799</v>
      </c>
      <c r="Q2079" s="1" t="str">
        <f>"'"&amp;Table5[[#This Row],[rxn]]&amp;"'"&amp;CHAR(9)&amp;Table5[[#This Row],[kapp + (slack_ub - slack_lb)/enzload]]</f>
        <v>'RXN-MAN6PI_c_REV-rt0239'	30917.7265188518</v>
      </c>
      <c r="R2079" s="1">
        <f>_xlfn.XLOOKUP(Table5[[#This Row],[rxn]],Table38[name],Table38[flux],0)</f>
        <v>0.14832742143710101</v>
      </c>
      <c r="S2079" s="1">
        <f>_xlfn.XLOOKUP(SUBSTITUTE(Table5[[#This Row],[rxn]],"RXN-","ENZLOAD-"),Table38[name],Table38[flux],0)</f>
        <v>1.8545975529999999E-6</v>
      </c>
      <c r="T2079" s="1" t="b">
        <f>AND(Table5[[#This Row],[ENZLOAD flux in kapp-slack.gms]]=0,Table5[[#This Row],[flux in kapp-slack.gms]]&lt;&gt;0,NOT(Table5[[#This Row],[spont or unknown?]]))</f>
        <v>0</v>
      </c>
      <c r="U2079" s="1" t="b">
        <f>OR(_xlfn.TEXTAFTER(Table5[[#This Row],[rxn]],"-",-1)="SPONT",_xlfn.TEXTAFTER(Table5[[#This Row],[rxn]],"-",-1)="UNKNOWN")</f>
        <v>0</v>
      </c>
      <c r="V2079" s="1">
        <f>_xlfn.XLOOKUP(SUBSTITUTE(Table5[[#This Row],[rxn]],"RXN-","ENZLOAD-"),Table4[rxn],Table4[ub],0)</f>
        <v>0.92105903</v>
      </c>
      <c r="W2079" s="1" t="b">
        <f>AND(Table5[[#This Row],[FVA ENZLOAD flux UB]]=0,Table5[[#This Row],[ENZ not made when it should be?]])</f>
        <v>0</v>
      </c>
    </row>
    <row r="2080" spans="1:23" hidden="1">
      <c r="A2080" s="1"/>
      <c r="B2080" s="1" t="str">
        <f>_xlfn.TEXTBEFORE(Table38[[#This Row],[all fluxes from kapp-slack]]," ",,,,"")</f>
        <v/>
      </c>
      <c r="C2080" s="1">
        <f>_xlfn.NUMBERVALUE(IFERROR(_xlfn.TEXTAFTER(Table38[[#This Row],[all fluxes from kapp-slack]]," ",-1,,,""),""))</f>
        <v>0</v>
      </c>
      <c r="F2080" s="1" t="s">
        <v>8267</v>
      </c>
      <c r="G2080" s="1" t="str">
        <f>_xlfn.TEXTBEFORE(Table5[[#This Row],[rxn     kapp_old        kapp_slack_ub   kapp_slack_lb]]," ")</f>
        <v>RXN-GPIA10a_r_FWD-rt0563</v>
      </c>
      <c r="H2080" s="1">
        <f>_xlfn.NUMBERVALUE(_xlfn.TEXTBEFORE(TRIM(_xlfn.TEXTAFTER(_xlfn.TEXTBEFORE(Table5[[#This Row],[rxn     kapp_old        kapp_slack_ub   kapp_slack_lb]],Table5[[#This Row],[kapp_slack_lb]],-1),Table5[[#This Row],[rxn]]))," "))</f>
        <v>32769.425302759999</v>
      </c>
      <c r="I208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080" s="1">
        <f>_xlfn.NUMBERVALUE(_xlfn.TEXTAFTER(Table5[[#This Row],[rxn     kapp_old        kapp_slack_ub   kapp_slack_lb]]," ",-1))</f>
        <v>0</v>
      </c>
      <c r="K2080" s="1">
        <f>_xlfn.XLOOKUP(SUBSTITUTE(Table5[[#This Row],[rxn]],"RXN-","ENZLOAD-"),ENZLOAD[name],ENZLOAD[flux],0)</f>
        <v>7.4723172229999901E-8</v>
      </c>
      <c r="L2080" s="1" t="str">
        <f>"'"&amp;Table5[[#This Row],[rxn]]&amp;"'"&amp;CHAR(9)&amp;IF(AND(Table5[[#This Row],[kapp_slack_ub]]&lt;&gt;0,Table5[[#This Row],[kapp_old]]&lt;$F$1),$F$1,Table5[[#This Row],[kapp_old]])</f>
        <v>'RXN-GPIA10a_r_FWD-rt0563'	32769.42530276</v>
      </c>
      <c r="M2080" s="1">
        <f>_xlfn.XLOOKUP(Table5[[#This Row],[rxn]],Table3[name],Table3[flux],$F$1)</f>
        <v>6.4437773967796303E-3</v>
      </c>
      <c r="N2080" s="1">
        <f>IFERROR(Table5[[#This Row],[min flux]]/Table5[[#This Row],[associated enzload]],"")</f>
        <v>86235.329744105518</v>
      </c>
      <c r="O2080" s="1">
        <f>_xlfn.NUMBERVALUE(IF(Table5[[#This Row],[flux/enzload]]="","",ABS($N$1-Table5[[#This Row],[flux/enzload]])))</f>
        <v>1399916231423.6201</v>
      </c>
      <c r="P2080" s="1">
        <f>Table5[[#This Row],[kapp_old]]+IFERROR(((Table5[[#This Row],[kapp_slack_ub]]-Table5[[#This Row],[kapp_slack_lb]])/Table5[[#This Row],[associated enzload]]),0)</f>
        <v>32769.425302759999</v>
      </c>
      <c r="Q2080" s="1" t="str">
        <f>"'"&amp;Table5[[#This Row],[rxn]]&amp;"'"&amp;CHAR(9)&amp;Table5[[#This Row],[kapp + (slack_ub - slack_lb)/enzload]]</f>
        <v>'RXN-GPIA10a_r_FWD-rt0563'	32769.42530276</v>
      </c>
      <c r="R2080" s="1">
        <f>_xlfn.XLOOKUP(Table5[[#This Row],[rxn]],Table38[name],Table38[flux],0)</f>
        <v>6.5553022262090001E-3</v>
      </c>
      <c r="S2080" s="1">
        <f>_xlfn.XLOOKUP(SUBSTITUTE(Table5[[#This Row],[rxn]],"RXN-","ENZLOAD-"),Table38[name],Table38[flux],0)</f>
        <v>7.7332077999999999E-8</v>
      </c>
      <c r="T2080" s="1" t="b">
        <f>AND(Table5[[#This Row],[ENZLOAD flux in kapp-slack.gms]]=0,Table5[[#This Row],[flux in kapp-slack.gms]]&lt;&gt;0,NOT(Table5[[#This Row],[spont or unknown?]]))</f>
        <v>0</v>
      </c>
      <c r="U2080" s="1" t="b">
        <f>OR(_xlfn.TEXTAFTER(Table5[[#This Row],[rxn]],"-",-1)="SPONT",_xlfn.TEXTAFTER(Table5[[#This Row],[rxn]],"-",-1)="UNKNOWN")</f>
        <v>0</v>
      </c>
      <c r="V2080" s="1">
        <f>_xlfn.XLOOKUP(SUBSTITUTE(Table5[[#This Row],[rxn]],"RXN-","ENZLOAD-"),Table4[rxn],Table4[ub],0)</f>
        <v>1.14992976</v>
      </c>
      <c r="W2080" s="1" t="b">
        <f>AND(Table5[[#This Row],[FVA ENZLOAD flux UB]]=0,Table5[[#This Row],[ENZ not made when it should be?]])</f>
        <v>0</v>
      </c>
    </row>
    <row r="2081" spans="1:23" hidden="1">
      <c r="A2081" s="1"/>
      <c r="B2081" s="1" t="str">
        <f>_xlfn.TEXTBEFORE(Table38[[#This Row],[all fluxes from kapp-slack]]," ",,,,"")</f>
        <v/>
      </c>
      <c r="C2081" s="1">
        <f>_xlfn.NUMBERVALUE(IFERROR(_xlfn.TEXTAFTER(Table38[[#This Row],[all fluxes from kapp-slack]]," ",-1,,,""),""))</f>
        <v>0</v>
      </c>
      <c r="F2081" s="1" t="s">
        <v>9602</v>
      </c>
      <c r="G2081" s="1" t="str">
        <f>_xlfn.TEXTBEFORE(Table5[[#This Row],[rxn     kapp_old        kapp_slack_ub   kapp_slack_lb]]," ")</f>
        <v>RXN-RNDR3_c_FWD-RNR124</v>
      </c>
      <c r="H2081" s="1">
        <f>_xlfn.NUMBERVALUE(_xlfn.TEXTBEFORE(TRIM(_xlfn.TEXTAFTER(_xlfn.TEXTBEFORE(Table5[[#This Row],[rxn     kapp_old        kapp_slack_ub   kapp_slack_lb]],Table5[[#This Row],[kapp_slack_lb]],-1),Table5[[#This Row],[rxn]]))," "))</f>
        <v>67843.028219643806</v>
      </c>
      <c r="I208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081" s="1">
        <f>_xlfn.NUMBERVALUE(_xlfn.TEXTAFTER(Table5[[#This Row],[rxn     kapp_old        kapp_slack_ub   kapp_slack_lb]]," ",-1))</f>
        <v>0</v>
      </c>
      <c r="K2081" s="1">
        <f>_xlfn.XLOOKUP(SUBSTITUTE(Table5[[#This Row],[rxn]],"RXN-","ENZLOAD-"),ENZLOAD[name],ENZLOAD[flux],0)</f>
        <v>7.7199227399999998E-8</v>
      </c>
      <c r="L2081" s="1" t="str">
        <f>"'"&amp;Table5[[#This Row],[rxn]]&amp;"'"&amp;CHAR(9)&amp;IF(AND(Table5[[#This Row],[kapp_slack_ub]]&lt;&gt;0,Table5[[#This Row],[kapp_old]]&lt;$F$1),$F$1,Table5[[#This Row],[kapp_old]])</f>
        <v>'RXN-RNDR3_c_FWD-RNR124'	67843.0282196438</v>
      </c>
      <c r="M2081" s="1">
        <f>_xlfn.XLOOKUP(Table5[[#This Row],[rxn]],Table3[name],Table3[flux],$F$1)</f>
        <v>6.8913534839286699E-3</v>
      </c>
      <c r="N2081" s="1">
        <f>IFERROR(Table5[[#This Row],[min flux]]/Table5[[#This Row],[associated enzload]],"")</f>
        <v>89267.1302035423</v>
      </c>
      <c r="O2081" s="1">
        <f>_xlfn.NUMBERVALUE(IF(Table5[[#This Row],[flux/enzload]]="","",ABS($N$1-Table5[[#This Row],[flux/enzload]])))</f>
        <v>1399916228391.8201</v>
      </c>
      <c r="P2081" s="1">
        <f>Table5[[#This Row],[kapp_old]]+IFERROR(((Table5[[#This Row],[kapp_slack_ub]]-Table5[[#This Row],[kapp_slack_lb]])/Table5[[#This Row],[associated enzload]]),0)</f>
        <v>67843.028219643806</v>
      </c>
      <c r="Q2081" s="1" t="str">
        <f>"'"&amp;Table5[[#This Row],[rxn]]&amp;"'"&amp;CHAR(9)&amp;Table5[[#This Row],[kapp + (slack_ub - slack_lb)/enzload]]</f>
        <v>'RXN-RNDR3_c_FWD-RNR124'	67843.0282196438</v>
      </c>
      <c r="R2081" s="1">
        <f>_xlfn.XLOOKUP(Table5[[#This Row],[rxn]],Table38[name],Table38[flux],0)</f>
        <v>7.0106246775950001E-3</v>
      </c>
      <c r="S2081" s="1">
        <f>_xlfn.XLOOKUP(SUBSTITUTE(Table5[[#This Row],[rxn]],"RXN-","ENZLOAD-"),Table38[name],Table38[flux],0)</f>
        <v>3.9947285999999999E-8</v>
      </c>
      <c r="T2081" s="1" t="b">
        <f>AND(Table5[[#This Row],[ENZLOAD flux in kapp-slack.gms]]=0,Table5[[#This Row],[flux in kapp-slack.gms]]&lt;&gt;0,NOT(Table5[[#This Row],[spont or unknown?]]))</f>
        <v>0</v>
      </c>
      <c r="U2081" s="1" t="b">
        <f>OR(_xlfn.TEXTAFTER(Table5[[#This Row],[rxn]],"-",-1)="SPONT",_xlfn.TEXTAFTER(Table5[[#This Row],[rxn]],"-",-1)="UNKNOWN")</f>
        <v>0</v>
      </c>
      <c r="V2081" s="1">
        <f>_xlfn.XLOOKUP(SUBSTITUTE(Table5[[#This Row],[rxn]],"RXN-","ENZLOAD-"),Table4[rxn],Table4[ub],0)</f>
        <v>0.14450874</v>
      </c>
      <c r="W2081" s="1" t="b">
        <f>AND(Table5[[#This Row],[FVA ENZLOAD flux UB]]=0,Table5[[#This Row],[ENZ not made when it should be?]])</f>
        <v>0</v>
      </c>
    </row>
    <row r="2082" spans="1:23" hidden="1">
      <c r="A2082" s="1"/>
      <c r="B2082" s="1" t="str">
        <f>_xlfn.TEXTBEFORE(Table38[[#This Row],[all fluxes from kapp-slack]]," ",,,,"")</f>
        <v/>
      </c>
      <c r="C2082" s="1">
        <f>_xlfn.NUMBERVALUE(IFERROR(_xlfn.TEXTAFTER(Table38[[#This Row],[all fluxes from kapp-slack]]," ",-1,,,""),""))</f>
        <v>0</v>
      </c>
      <c r="F2082" s="1" t="s">
        <v>9273</v>
      </c>
      <c r="G2082" s="1" t="str">
        <f>_xlfn.TEXTBEFORE(Table5[[#This Row],[rxn     kapp_old        kapp_slack_ub   kapp_slack_lb]]," ")</f>
        <v>RXN-PGMT_c_FWD-rt1591</v>
      </c>
      <c r="H2082" s="1">
        <f>_xlfn.NUMBERVALUE(_xlfn.TEXTBEFORE(TRIM(_xlfn.TEXTAFTER(_xlfn.TEXTBEFORE(Table5[[#This Row],[rxn     kapp_old        kapp_slack_ub   kapp_slack_lb]],Table5[[#This Row],[kapp_slack_lb]],-1),Table5[[#This Row],[rxn]]))," "))</f>
        <v>34654.446806436797</v>
      </c>
      <c r="I208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082" s="1">
        <f>_xlfn.NUMBERVALUE(_xlfn.TEXTAFTER(Table5[[#This Row],[rxn     kapp_old        kapp_slack_ub   kapp_slack_lb]]," ",-1))</f>
        <v>0</v>
      </c>
      <c r="K2082" s="1">
        <f>_xlfn.XLOOKUP(SUBSTITUTE(Table5[[#This Row],[rxn]],"RXN-","ENZLOAD-"),ENZLOAD[name],ENZLOAD[flux],0)</f>
        <v>5.2594817960500002E-6</v>
      </c>
      <c r="L2082" s="1" t="str">
        <f>"'"&amp;Table5[[#This Row],[rxn]]&amp;"'"&amp;CHAR(9)&amp;IF(AND(Table5[[#This Row],[kapp_slack_ub]]&lt;&gt;0,Table5[[#This Row],[kapp_old]]&lt;$F$1),$F$1,Table5[[#This Row],[kapp_old]])</f>
        <v>'RXN-PGMT_c_FWD-rt1591'	34654.4468064368</v>
      </c>
      <c r="M2082" s="1">
        <f>_xlfn.XLOOKUP(Table5[[#This Row],[rxn]],Table3[name],Table3[flux],$F$1)</f>
        <v>0.47964324244904599</v>
      </c>
      <c r="N2082" s="1">
        <f>IFERROR(Table5[[#This Row],[min flux]]/Table5[[#This Row],[associated enzload]],"")</f>
        <v>91195.912648517929</v>
      </c>
      <c r="O2082" s="1">
        <f>_xlfn.NUMBERVALUE(IF(Table5[[#This Row],[flux/enzload]]="","",ABS($N$1-Table5[[#This Row],[flux/enzload]])))</f>
        <v>1399916226463.04</v>
      </c>
      <c r="P2082" s="1">
        <f>Table5[[#This Row],[kapp_old]]+IFERROR(((Table5[[#This Row],[kapp_slack_ub]]-Table5[[#This Row],[kapp_slack_lb]])/Table5[[#This Row],[associated enzload]]),0)</f>
        <v>34654.446806436797</v>
      </c>
      <c r="Q2082" s="1" t="str">
        <f>"'"&amp;Table5[[#This Row],[rxn]]&amp;"'"&amp;CHAR(9)&amp;Table5[[#This Row],[kapp + (slack_ub - slack_lb)/enzload]]</f>
        <v>'RXN-PGMT_c_FWD-rt1591'	34654.4468064368</v>
      </c>
      <c r="R2082" s="1">
        <f>_xlfn.XLOOKUP(Table5[[#This Row],[rxn]],Table38[name],Table38[flux],0)</f>
        <v>0.48794460475678098</v>
      </c>
      <c r="S2082" s="1">
        <f>_xlfn.XLOOKUP(SUBSTITUTE(Table5[[#This Row],[rxn]],"RXN-","ENZLOAD-"),Table38[name],Table38[flux],0)</f>
        <v>5.4431128260000002E-6</v>
      </c>
      <c r="T2082" s="1" t="b">
        <f>AND(Table5[[#This Row],[ENZLOAD flux in kapp-slack.gms]]=0,Table5[[#This Row],[flux in kapp-slack.gms]]&lt;&gt;0,NOT(Table5[[#This Row],[spont or unknown?]]))</f>
        <v>0</v>
      </c>
      <c r="U2082" s="1" t="b">
        <f>OR(_xlfn.TEXTAFTER(Table5[[#This Row],[rxn]],"-",-1)="SPONT",_xlfn.TEXTAFTER(Table5[[#This Row],[rxn]],"-",-1)="UNKNOWN")</f>
        <v>0</v>
      </c>
      <c r="V2082" s="1">
        <f>_xlfn.XLOOKUP(SUBSTITUTE(Table5[[#This Row],[rxn]],"RXN-","ENZLOAD-"),Table4[rxn],Table4[ub],0)</f>
        <v>0.70579322</v>
      </c>
      <c r="W2082" s="1" t="b">
        <f>AND(Table5[[#This Row],[FVA ENZLOAD flux UB]]=0,Table5[[#This Row],[ENZ not made when it should be?]])</f>
        <v>0</v>
      </c>
    </row>
    <row r="2083" spans="1:23" hidden="1">
      <c r="A2083" s="1"/>
      <c r="B2083" s="1" t="str">
        <f>_xlfn.TEXTBEFORE(Table38[[#This Row],[all fluxes from kapp-slack]]," ",,,,"")</f>
        <v/>
      </c>
      <c r="C2083" s="1">
        <f>_xlfn.NUMBERVALUE(IFERROR(_xlfn.TEXTAFTER(Table38[[#This Row],[all fluxes from kapp-slack]]," ",-1,,,""),""))</f>
        <v>0</v>
      </c>
      <c r="F2083" s="1" t="s">
        <v>8633</v>
      </c>
      <c r="G2083" s="1" t="str">
        <f>_xlfn.TEXTBEFORE(Table5[[#This Row],[rxn     kapp_old        kapp_slack_ub   kapp_slack_lb]]," ")</f>
        <v>RXN-IPDDI_c_FWD-rt7835</v>
      </c>
      <c r="H2083" s="1">
        <f>_xlfn.NUMBERVALUE(_xlfn.TEXTBEFORE(TRIM(_xlfn.TEXTAFTER(_xlfn.TEXTBEFORE(Table5[[#This Row],[rxn     kapp_old        kapp_slack_ub   kapp_slack_lb]],Table5[[#This Row],[kapp_slack_lb]],-1),Table5[[#This Row],[rxn]]))," "))</f>
        <v>36196.069893086598</v>
      </c>
      <c r="I208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083" s="1">
        <f>_xlfn.NUMBERVALUE(_xlfn.TEXTAFTER(Table5[[#This Row],[rxn     kapp_old        kapp_slack_ub   kapp_slack_lb]]," ",-1))</f>
        <v>0</v>
      </c>
      <c r="K2083" s="1">
        <f>_xlfn.XLOOKUP(SUBSTITUTE(Table5[[#This Row],[rxn]],"RXN-","ENZLOAD-"),ENZLOAD[name],ENZLOAD[flux],0)</f>
        <v>8.7899698605999899E-7</v>
      </c>
      <c r="L2083" s="1" t="str">
        <f>"'"&amp;Table5[[#This Row],[rxn]]&amp;"'"&amp;CHAR(9)&amp;IF(AND(Table5[[#This Row],[kapp_slack_ub]]&lt;&gt;0,Table5[[#This Row],[kapp_old]]&lt;$F$1),$F$1,Table5[[#This Row],[kapp_old]])</f>
        <v>'RXN-IPDDI_c_FWD-rt7835'	36196.0698930866</v>
      </c>
      <c r="M2083" s="1">
        <f>_xlfn.XLOOKUP(Table5[[#This Row],[rxn]],Table3[name],Table3[flux],$F$1)</f>
        <v>8.3726937745369101E-2</v>
      </c>
      <c r="N2083" s="1">
        <f>IFERROR(Table5[[#This Row],[min flux]]/Table5[[#This Row],[associated enzload]],"")</f>
        <v>95252.815508122832</v>
      </c>
      <c r="O2083" s="1">
        <f>_xlfn.NUMBERVALUE(IF(Table5[[#This Row],[flux/enzload]]="","",ABS($N$1-Table5[[#This Row],[flux/enzload]])))</f>
        <v>1399916222406.1399</v>
      </c>
      <c r="P2083" s="1">
        <f>Table5[[#This Row],[kapp_old]]+IFERROR(((Table5[[#This Row],[kapp_slack_ub]]-Table5[[#This Row],[kapp_slack_lb]])/Table5[[#This Row],[associated enzload]]),0)</f>
        <v>36196.069893086598</v>
      </c>
      <c r="Q2083" s="1" t="str">
        <f>"'"&amp;Table5[[#This Row],[rxn]]&amp;"'"&amp;CHAR(9)&amp;Table5[[#This Row],[kapp + (slack_ub - slack_lb)/enzload]]</f>
        <v>'RXN-IPDDI_c_FWD-rt7835'	36196.0698930866</v>
      </c>
      <c r="R2083" s="1">
        <f>_xlfn.XLOOKUP(Table5[[#This Row],[rxn]],Table38[name],Table38[flux],0)</f>
        <v>8.5176021065942006E-2</v>
      </c>
      <c r="S2083" s="1">
        <f>_xlfn.XLOOKUP(SUBSTITUTE(Table5[[#This Row],[rxn]],"RXN-","ENZLOAD-"),Table38[name],Table38[flux],0)</f>
        <v>9.0968643199999996E-7</v>
      </c>
      <c r="T2083" s="1" t="b">
        <f>AND(Table5[[#This Row],[ENZLOAD flux in kapp-slack.gms]]=0,Table5[[#This Row],[flux in kapp-slack.gms]]&lt;&gt;0,NOT(Table5[[#This Row],[spont or unknown?]]))</f>
        <v>0</v>
      </c>
      <c r="U2083" s="1" t="b">
        <f>OR(_xlfn.TEXTAFTER(Table5[[#This Row],[rxn]],"-",-1)="SPONT",_xlfn.TEXTAFTER(Table5[[#This Row],[rxn]],"-",-1)="UNKNOWN")</f>
        <v>0</v>
      </c>
      <c r="V2083" s="1">
        <f>_xlfn.XLOOKUP(SUBSTITUTE(Table5[[#This Row],[rxn]],"RXN-","ENZLOAD-"),Table4[rxn],Table4[ub],0)</f>
        <v>1.48277382</v>
      </c>
      <c r="W2083" s="1" t="b">
        <f>AND(Table5[[#This Row],[FVA ENZLOAD flux UB]]=0,Table5[[#This Row],[ENZ not made when it should be?]])</f>
        <v>0</v>
      </c>
    </row>
    <row r="2084" spans="1:23" hidden="1">
      <c r="A2084" s="1"/>
      <c r="B2084" s="1" t="str">
        <f>_xlfn.TEXTBEFORE(Table38[[#This Row],[all fluxes from kapp-slack]]," ",,,,"")</f>
        <v/>
      </c>
      <c r="C2084" s="1">
        <f>_xlfn.NUMBERVALUE(IFERROR(_xlfn.TEXTAFTER(Table38[[#This Row],[all fluxes from kapp-slack]]," ",-1,,,""),""))</f>
        <v>0</v>
      </c>
      <c r="F2084" s="1" t="s">
        <v>9501</v>
      </c>
      <c r="G2084" s="1" t="str">
        <f>_xlfn.TEXTBEFORE(Table5[[#This Row],[rxn     kapp_old        kapp_slack_ub   kapp_slack_lb]]," ")</f>
        <v>RXN-PSERT_c_FWD-rt7036</v>
      </c>
      <c r="H2084" s="1">
        <f>_xlfn.NUMBERVALUE(_xlfn.TEXTBEFORE(TRIM(_xlfn.TEXTAFTER(_xlfn.TEXTBEFORE(Table5[[#This Row],[rxn     kapp_old        kapp_slack_ub   kapp_slack_lb]],Table5[[#This Row],[kapp_slack_lb]],-1),Table5[[#This Row],[rxn]]))," "))</f>
        <v>802520.00435397401</v>
      </c>
      <c r="I208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084" s="1">
        <f>_xlfn.NUMBERVALUE(_xlfn.TEXTAFTER(Table5[[#This Row],[rxn     kapp_old        kapp_slack_ub   kapp_slack_lb]]," ",-1))</f>
        <v>0</v>
      </c>
      <c r="K2084" s="1">
        <f>_xlfn.XLOOKUP(SUBSTITUTE(Table5[[#This Row],[rxn]],"RXN-","ENZLOAD-"),ENZLOAD[name],ENZLOAD[flux],0)</f>
        <v>1.37242805416E-6</v>
      </c>
      <c r="L2084" s="1" t="str">
        <f>"'"&amp;Table5[[#This Row],[rxn]]&amp;"'"&amp;CHAR(9)&amp;IF(AND(Table5[[#This Row],[kapp_slack_ub]]&lt;&gt;0,Table5[[#This Row],[kapp_old]]&lt;$F$1),$F$1,Table5[[#This Row],[kapp_old]])</f>
        <v>'RXN-PSERT_c_FWD-rt7036'	802520.004353974</v>
      </c>
      <c r="M2084" s="1">
        <f>_xlfn.XLOOKUP(Table5[[#This Row],[rxn]],Table3[name],Table3[flux],$F$1)</f>
        <v>0.137645425383909</v>
      </c>
      <c r="N2084" s="1">
        <f>IFERROR(Table5[[#This Row],[min flux]]/Table5[[#This Row],[associated enzload]],"")</f>
        <v>100293.36325987261</v>
      </c>
      <c r="O2084" s="1">
        <f>_xlfn.NUMBERVALUE(IF(Table5[[#This Row],[flux/enzload]]="","",ABS($N$1-Table5[[#This Row],[flux/enzload]])))</f>
        <v>1399916217365.5901</v>
      </c>
      <c r="P2084" s="1">
        <f>Table5[[#This Row],[kapp_old]]+IFERROR(((Table5[[#This Row],[kapp_slack_ub]]-Table5[[#This Row],[kapp_slack_lb]])/Table5[[#This Row],[associated enzload]]),0)</f>
        <v>802520.00435397401</v>
      </c>
      <c r="Q2084" s="1" t="str">
        <f>"'"&amp;Table5[[#This Row],[rxn]]&amp;"'"&amp;CHAR(9)&amp;Table5[[#This Row],[kapp + (slack_ub - slack_lb)/enzload]]</f>
        <v>'RXN-PSERT_c_FWD-rt7036'	802520.004353974</v>
      </c>
      <c r="R2084" s="1">
        <f>_xlfn.XLOOKUP(Table5[[#This Row],[rxn]],Table38[name],Table38[flux],0)</f>
        <v>4.1996219965650399</v>
      </c>
      <c r="S2084" s="1">
        <f>_xlfn.XLOOKUP(SUBSTITUTE(Table5[[#This Row],[rxn]],"RXN-","ENZLOAD-"),Table38[name],Table38[flux],0)</f>
        <v>2.022973164E-6</v>
      </c>
      <c r="T2084" s="1" t="b">
        <f>AND(Table5[[#This Row],[ENZLOAD flux in kapp-slack.gms]]=0,Table5[[#This Row],[flux in kapp-slack.gms]]&lt;&gt;0,NOT(Table5[[#This Row],[spont or unknown?]]))</f>
        <v>0</v>
      </c>
      <c r="U2084" s="1" t="b">
        <f>OR(_xlfn.TEXTAFTER(Table5[[#This Row],[rxn]],"-",-1)="SPONT",_xlfn.TEXTAFTER(Table5[[#This Row],[rxn]],"-",-1)="UNKNOWN")</f>
        <v>0</v>
      </c>
      <c r="V2084" s="1">
        <f>_xlfn.XLOOKUP(SUBSTITUTE(Table5[[#This Row],[rxn]],"RXN-","ENZLOAD-"),Table4[rxn],Table4[ub],0)</f>
        <v>0.97611274999999997</v>
      </c>
      <c r="W2084" s="1" t="b">
        <f>AND(Table5[[#This Row],[FVA ENZLOAD flux UB]]=0,Table5[[#This Row],[ENZ not made when it should be?]])</f>
        <v>0</v>
      </c>
    </row>
    <row r="2085" spans="1:23" hidden="1">
      <c r="A2085" s="1"/>
      <c r="B2085" s="1" t="str">
        <f>_xlfn.TEXTBEFORE(Table38[[#This Row],[all fluxes from kapp-slack]]," ",,,,"")</f>
        <v/>
      </c>
      <c r="C2085" s="1">
        <f>_xlfn.NUMBERVALUE(IFERROR(_xlfn.TEXTAFTER(Table38[[#This Row],[all fluxes from kapp-slack]]," ",-1,,,""),""))</f>
        <v>0</v>
      </c>
      <c r="F2085" s="1" t="s">
        <v>8198</v>
      </c>
      <c r="G2085" s="1" t="str">
        <f>_xlfn.TEXTBEFORE(Table5[[#This Row],[rxn     kapp_old        kapp_slack_ub   kapp_slack_lb]]," ")</f>
        <v>RXN-GLUDy_c_FWD-rt3880</v>
      </c>
      <c r="H2085" s="1">
        <f>_xlfn.NUMBERVALUE(_xlfn.TEXTBEFORE(TRIM(_xlfn.TEXTAFTER(_xlfn.TEXTBEFORE(Table5[[#This Row],[rxn     kapp_old        kapp_slack_ub   kapp_slack_lb]],Table5[[#This Row],[kapp_slack_lb]],-1),Table5[[#This Row],[rxn]]))," "))</f>
        <v>741853.49685326603</v>
      </c>
      <c r="I208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085" s="1">
        <f>_xlfn.NUMBERVALUE(_xlfn.TEXTAFTER(Table5[[#This Row],[rxn     kapp_old        kapp_slack_ub   kapp_slack_lb]]," ",-1))</f>
        <v>0</v>
      </c>
      <c r="K2085" s="1">
        <f>_xlfn.XLOOKUP(SUBSTITUTE(Table5[[#This Row],[rxn]],"RXN-","ENZLOAD-"),ENZLOAD[name],ENZLOAD[flux],0)</f>
        <v>2.40985981947E-6</v>
      </c>
      <c r="L2085" s="1" t="str">
        <f>"'"&amp;Table5[[#This Row],[rxn]]&amp;"'"&amp;CHAR(9)&amp;IF(AND(Table5[[#This Row],[kapp_slack_ub]]&lt;&gt;0,Table5[[#This Row],[kapp_old]]&lt;$F$1),$F$1,Table5[[#This Row],[kapp_old]])</f>
        <v>'RXN-GLUDy_c_FWD-rt3880'	741853.496853266</v>
      </c>
      <c r="M2085" s="1">
        <f>_xlfn.XLOOKUP(Table5[[#This Row],[rxn]],Table3[name],Table3[flux],$F$1)</f>
        <v>0.25038401437535002</v>
      </c>
      <c r="N2085" s="1">
        <f>IFERROR(Table5[[#This Row],[min flux]]/Table5[[#This Row],[associated enzload]],"")</f>
        <v>103899.82535598976</v>
      </c>
      <c r="O2085" s="1">
        <f>_xlfn.NUMBERVALUE(IF(Table5[[#This Row],[flux/enzload]]="","",ABS($N$1-Table5[[#This Row],[flux/enzload]])))</f>
        <v>1399916213759.1299</v>
      </c>
      <c r="P2085" s="1">
        <f>Table5[[#This Row],[kapp_old]]+IFERROR(((Table5[[#This Row],[kapp_slack_ub]]-Table5[[#This Row],[kapp_slack_lb]])/Table5[[#This Row],[associated enzload]]),0)</f>
        <v>741853.49685326603</v>
      </c>
      <c r="Q2085" s="1" t="str">
        <f>"'"&amp;Table5[[#This Row],[rxn]]&amp;"'"&amp;CHAR(9)&amp;Table5[[#This Row],[kapp + (slack_ub - slack_lb)/enzload]]</f>
        <v>'RXN-GLUDy_c_FWD-rt3880'	741853.496853266</v>
      </c>
      <c r="R2085" s="1">
        <f>_xlfn.XLOOKUP(Table5[[#This Row],[rxn]],Table38[name],Table38[flux],0)</f>
        <v>8.4309741977596104</v>
      </c>
      <c r="S2085" s="1">
        <f>_xlfn.XLOOKUP(SUBSTITUTE(Table5[[#This Row],[rxn]],"RXN-","ENZLOAD-"),Table38[name],Table38[flux],0)</f>
        <v>4.3933459099999998E-6</v>
      </c>
      <c r="T2085" s="1" t="b">
        <f>AND(Table5[[#This Row],[ENZLOAD flux in kapp-slack.gms]]=0,Table5[[#This Row],[flux in kapp-slack.gms]]&lt;&gt;0,NOT(Table5[[#This Row],[spont or unknown?]]))</f>
        <v>0</v>
      </c>
      <c r="U2085" s="1" t="b">
        <f>OR(_xlfn.TEXTAFTER(Table5[[#This Row],[rxn]],"-",-1)="SPONT",_xlfn.TEXTAFTER(Table5[[#This Row],[rxn]],"-",-1)="UNKNOWN")</f>
        <v>0</v>
      </c>
      <c r="V2085" s="1">
        <f>_xlfn.XLOOKUP(SUBSTITUTE(Table5[[#This Row],[rxn]],"RXN-","ENZLOAD-"),Table4[rxn],Table4[ub],0)</f>
        <v>0.14942680999999999</v>
      </c>
      <c r="W2085" s="1" t="b">
        <f>AND(Table5[[#This Row],[FVA ENZLOAD flux UB]]=0,Table5[[#This Row],[ENZ not made when it should be?]])</f>
        <v>0</v>
      </c>
    </row>
    <row r="2086" spans="1:23" hidden="1">
      <c r="A2086" s="1"/>
      <c r="B2086" s="1" t="str">
        <f>_xlfn.TEXTBEFORE(Table38[[#This Row],[all fluxes from kapp-slack]]," ",,,,"")</f>
        <v/>
      </c>
      <c r="C2086" s="1">
        <f>_xlfn.NUMBERVALUE(IFERROR(_xlfn.TEXTAFTER(Table38[[#This Row],[all fluxes from kapp-slack]]," ",-1,,,""),""))</f>
        <v>0</v>
      </c>
      <c r="F2086" s="1" t="s">
        <v>9418</v>
      </c>
      <c r="G2086" s="1" t="str">
        <f>_xlfn.TEXTBEFORE(Table5[[#This Row],[rxn     kapp_old        kapp_slack_ub   kapp_slack_lb]]," ")</f>
        <v>RXN-PPA_c_FWD-rt7511</v>
      </c>
      <c r="H2086" s="1">
        <f>_xlfn.NUMBERVALUE(_xlfn.TEXTBEFORE(TRIM(_xlfn.TEXTAFTER(_xlfn.TEXTBEFORE(Table5[[#This Row],[rxn     kapp_old        kapp_slack_ub   kapp_slack_lb]],Table5[[#This Row],[kapp_slack_lb]],-1),Table5[[#This Row],[rxn]]))," "))</f>
        <v>75761.521764108897</v>
      </c>
      <c r="I208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086" s="1">
        <f>_xlfn.NUMBERVALUE(_xlfn.TEXTAFTER(Table5[[#This Row],[rxn     kapp_old        kapp_slack_ub   kapp_slack_lb]]," ",-1))</f>
        <v>0</v>
      </c>
      <c r="K2086" s="1">
        <f>_xlfn.XLOOKUP(SUBSTITUTE(Table5[[#This Row],[rxn]],"RXN-","ENZLOAD-"),ENZLOAD[name],ENZLOAD[flux],0)</f>
        <v>1.283441273827E-5</v>
      </c>
      <c r="L2086" s="1" t="str">
        <f>"'"&amp;Table5[[#This Row],[rxn]]&amp;"'"&amp;CHAR(9)&amp;IF(AND(Table5[[#This Row],[kapp_slack_ub]]&lt;&gt;0,Table5[[#This Row],[kapp_old]]&lt;$F$1),$F$1,Table5[[#This Row],[kapp_old]])</f>
        <v>'RXN-PPA_c_FWD-rt7511'	75761.5217641089</v>
      </c>
      <c r="M2086" s="1">
        <f>_xlfn.XLOOKUP(Table5[[#This Row],[rxn]],Table3[name],Table3[flux],$F$1)</f>
        <v>1.35394285711786</v>
      </c>
      <c r="N2086" s="1">
        <f>IFERROR(Table5[[#This Row],[min flux]]/Table5[[#This Row],[associated enzload]],"")</f>
        <v>105493.16783935399</v>
      </c>
      <c r="O2086" s="1">
        <f>_xlfn.NUMBERVALUE(IF(Table5[[#This Row],[flux/enzload]]="","",ABS($N$1-Table5[[#This Row],[flux/enzload]])))</f>
        <v>1399916212165.79</v>
      </c>
      <c r="P2086" s="1">
        <f>Table5[[#This Row],[kapp_old]]+IFERROR(((Table5[[#This Row],[kapp_slack_ub]]-Table5[[#This Row],[kapp_slack_lb]])/Table5[[#This Row],[associated enzload]]),0)</f>
        <v>75761.521764108897</v>
      </c>
      <c r="Q2086" s="1" t="str">
        <f>"'"&amp;Table5[[#This Row],[rxn]]&amp;"'"&amp;CHAR(9)&amp;Table5[[#This Row],[kapp + (slack_ub - slack_lb)/enzload]]</f>
        <v>'RXN-PPA_c_FWD-rt7511'	75761.5217641089</v>
      </c>
      <c r="R2086" s="1">
        <f>_xlfn.XLOOKUP(Table5[[#This Row],[rxn]],Table38[name],Table38[flux],0)</f>
        <v>4.0641213780737999</v>
      </c>
      <c r="S2086" s="1">
        <f>_xlfn.XLOOKUP(SUBSTITUTE(Table5[[#This Row],[rxn]],"RXN-","ENZLOAD-"),Table38[name],Table38[flux],0)</f>
        <v>2.0737374337000001E-5</v>
      </c>
      <c r="T2086" s="1" t="b">
        <f>AND(Table5[[#This Row],[ENZLOAD flux in kapp-slack.gms]]=0,Table5[[#This Row],[flux in kapp-slack.gms]]&lt;&gt;0,NOT(Table5[[#This Row],[spont or unknown?]]))</f>
        <v>0</v>
      </c>
      <c r="U2086" s="1" t="b">
        <f>OR(_xlfn.TEXTAFTER(Table5[[#This Row],[rxn]],"-",-1)="SPONT",_xlfn.TEXTAFTER(Table5[[#This Row],[rxn]],"-",-1)="UNKNOWN")</f>
        <v>0</v>
      </c>
      <c r="V2086" s="1">
        <f>_xlfn.XLOOKUP(SUBSTITUTE(Table5[[#This Row],[rxn]],"RXN-","ENZLOAD-"),Table4[rxn],Table4[ub],0)</f>
        <v>1.3328507300000001</v>
      </c>
      <c r="W2086" s="1" t="b">
        <f>AND(Table5[[#This Row],[FVA ENZLOAD flux UB]]=0,Table5[[#This Row],[ENZ not made when it should be?]])</f>
        <v>0</v>
      </c>
    </row>
    <row r="2087" spans="1:23" hidden="1">
      <c r="A2087" s="1"/>
      <c r="B2087" s="1" t="str">
        <f>_xlfn.TEXTBEFORE(Table38[[#This Row],[all fluxes from kapp-slack]]," ",,,,"")</f>
        <v/>
      </c>
      <c r="C2087" s="1">
        <f>_xlfn.NUMBERVALUE(IFERROR(_xlfn.TEXTAFTER(Table38[[#This Row],[all fluxes from kapp-slack]]," ",-1,,,""),""))</f>
        <v>0</v>
      </c>
      <c r="F2087" s="1" t="s">
        <v>8077</v>
      </c>
      <c r="G2087" s="1" t="str">
        <f>_xlfn.TEXTBEFORE(Table5[[#This Row],[rxn     kapp_old        kapp_slack_ub   kapp_slack_lb]]," ")</f>
        <v>RXN-GALUi_c_FWD-rt3384</v>
      </c>
      <c r="H2087" s="1">
        <f>_xlfn.NUMBERVALUE(_xlfn.TEXTBEFORE(TRIM(_xlfn.TEXTAFTER(_xlfn.TEXTBEFORE(Table5[[#This Row],[rxn     kapp_old        kapp_slack_ub   kapp_slack_lb]],Table5[[#This Row],[kapp_slack_lb]],-1),Table5[[#This Row],[rxn]]))," "))</f>
        <v>41537.797017119599</v>
      </c>
      <c r="I208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087" s="1">
        <f>_xlfn.NUMBERVALUE(_xlfn.TEXTAFTER(Table5[[#This Row],[rxn     kapp_old        kapp_slack_ub   kapp_slack_lb]]," ",-1))</f>
        <v>0</v>
      </c>
      <c r="K2087" s="1">
        <f>_xlfn.XLOOKUP(SUBSTITUTE(Table5[[#This Row],[rxn]],"RXN-","ENZLOAD-"),ENZLOAD[name],ENZLOAD[flux],0)</f>
        <v>4.3879176369299998E-6</v>
      </c>
      <c r="L2087" s="1" t="str">
        <f>"'"&amp;Table5[[#This Row],[rxn]]&amp;"'"&amp;CHAR(9)&amp;IF(AND(Table5[[#This Row],[kapp_slack_ub]]&lt;&gt;0,Table5[[#This Row],[kapp_old]]&lt;$F$1),$F$1,Table5[[#This Row],[kapp_old]])</f>
        <v>'RXN-GALUi_c_FWD-rt3384'	41537.7970171196</v>
      </c>
      <c r="M2087" s="1">
        <f>_xlfn.XLOOKUP(Table5[[#This Row],[rxn]],Table3[name],Table3[flux],$F$1)</f>
        <v>0.47964324244904599</v>
      </c>
      <c r="N2087" s="1">
        <f>IFERROR(Table5[[#This Row],[min flux]]/Table5[[#This Row],[associated enzload]],"")</f>
        <v>109309.99215031476</v>
      </c>
      <c r="O2087" s="1">
        <f>_xlfn.NUMBERVALUE(IF(Table5[[#This Row],[flux/enzload]]="","",ABS($N$1-Table5[[#This Row],[flux/enzload]])))</f>
        <v>1399916208348.96</v>
      </c>
      <c r="P2087" s="1">
        <f>Table5[[#This Row],[kapp_old]]+IFERROR(((Table5[[#This Row],[kapp_slack_ub]]-Table5[[#This Row],[kapp_slack_lb]])/Table5[[#This Row],[associated enzload]]),0)</f>
        <v>41537.797017119599</v>
      </c>
      <c r="Q2087" s="1" t="str">
        <f>"'"&amp;Table5[[#This Row],[rxn]]&amp;"'"&amp;CHAR(9)&amp;Table5[[#This Row],[kapp + (slack_ub - slack_lb)/enzload]]</f>
        <v>'RXN-GALUi_c_FWD-rt3384'	41537.7970171196</v>
      </c>
      <c r="R2087" s="1">
        <f>_xlfn.XLOOKUP(Table5[[#This Row],[rxn]],Table38[name],Table38[flux],0)</f>
        <v>0.48794460475678098</v>
      </c>
      <c r="S2087" s="1">
        <f>_xlfn.XLOOKUP(SUBSTITUTE(Table5[[#This Row],[rxn]],"RXN-","ENZLOAD-"),Table38[name],Table38[flux],0)</f>
        <v>4.5411186299999996E-6</v>
      </c>
      <c r="T2087" s="1" t="b">
        <f>AND(Table5[[#This Row],[ENZLOAD flux in kapp-slack.gms]]=0,Table5[[#This Row],[flux in kapp-slack.gms]]&lt;&gt;0,NOT(Table5[[#This Row],[spont or unknown?]]))</f>
        <v>0</v>
      </c>
      <c r="U2087" s="1" t="b">
        <f>OR(_xlfn.TEXTAFTER(Table5[[#This Row],[rxn]],"-",-1)="SPONT",_xlfn.TEXTAFTER(Table5[[#This Row],[rxn]],"-",-1)="UNKNOWN")</f>
        <v>0</v>
      </c>
      <c r="V2087" s="1">
        <f>_xlfn.XLOOKUP(SUBSTITUTE(Table5[[#This Row],[rxn]],"RXN-","ENZLOAD-"),Table4[rxn],Table4[ub],0)</f>
        <v>0.77548945000000002</v>
      </c>
      <c r="W2087" s="1" t="b">
        <f>AND(Table5[[#This Row],[FVA ENZLOAD flux UB]]=0,Table5[[#This Row],[ENZ not made when it should be?]])</f>
        <v>0</v>
      </c>
    </row>
    <row r="2088" spans="1:23" hidden="1">
      <c r="A2088" s="1"/>
      <c r="B2088" s="1" t="str">
        <f>_xlfn.TEXTBEFORE(Table38[[#This Row],[all fluxes from kapp-slack]]," ",,,,"")</f>
        <v/>
      </c>
      <c r="C2088" s="1">
        <f>_xlfn.NUMBERVALUE(IFERROR(_xlfn.TEXTAFTER(Table38[[#This Row],[all fluxes from kapp-slack]]," ",-1,,,""),""))</f>
        <v>0</v>
      </c>
      <c r="F2088" s="1" t="s">
        <v>9488</v>
      </c>
      <c r="G2088" s="1" t="str">
        <f>_xlfn.TEXTBEFORE(Table5[[#This Row],[rxn     kapp_old        kapp_slack_ub   kapp_slack_lb]]," ")</f>
        <v>RXN-PRPPS_c_FWD-PRS23</v>
      </c>
      <c r="H2088" s="1">
        <f>_xlfn.NUMBERVALUE(_xlfn.TEXTBEFORE(TRIM(_xlfn.TEXTAFTER(_xlfn.TEXTBEFORE(Table5[[#This Row],[rxn     kapp_old        kapp_slack_ub   kapp_slack_lb]],Table5[[#This Row],[kapp_slack_lb]],-1),Table5[[#This Row],[rxn]]))," "))</f>
        <v>53555.466436030802</v>
      </c>
      <c r="I208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088" s="1">
        <f>_xlfn.NUMBERVALUE(_xlfn.TEXTAFTER(Table5[[#This Row],[rxn     kapp_old        kapp_slack_ub   kapp_slack_lb]]," ",-1))</f>
        <v>0</v>
      </c>
      <c r="K2088" s="1">
        <f>_xlfn.XLOOKUP(SUBSTITUTE(Table5[[#This Row],[rxn]],"RXN-","ENZLOAD-"),ENZLOAD[name],ENZLOAD[flux],0)</f>
        <v>8.5584115337999996E-7</v>
      </c>
      <c r="L2088" s="1" t="str">
        <f>"'"&amp;Table5[[#This Row],[rxn]]&amp;"'"&amp;CHAR(9)&amp;IF(AND(Table5[[#This Row],[kapp_slack_ub]]&lt;&gt;0,Table5[[#This Row],[kapp_old]]&lt;$F$1),$F$1,Table5[[#This Row],[kapp_old]])</f>
        <v>'RXN-PRPPS_c_FWD-PRS23'	53555.4664360308</v>
      </c>
      <c r="M2088" s="1">
        <f>_xlfn.XLOOKUP(Table5[[#This Row],[rxn]],Table3[name],Table3[flux],$F$1)</f>
        <v>9.3727664389860299E-2</v>
      </c>
      <c r="N2088" s="1">
        <f>IFERROR(Table5[[#This Row],[min flux]]/Table5[[#This Row],[associated enzload]],"")</f>
        <v>109515.25761491923</v>
      </c>
      <c r="O2088" s="1">
        <f>_xlfn.NUMBERVALUE(IF(Table5[[#This Row],[flux/enzload]]="","",ABS($N$1-Table5[[#This Row],[flux/enzload]])))</f>
        <v>1399916208143.7</v>
      </c>
      <c r="P2088" s="1">
        <f>Table5[[#This Row],[kapp_old]]+IFERROR(((Table5[[#This Row],[kapp_slack_ub]]-Table5[[#This Row],[kapp_slack_lb]])/Table5[[#This Row],[associated enzload]]),0)</f>
        <v>53555.466436030802</v>
      </c>
      <c r="Q2088" s="1" t="str">
        <f>"'"&amp;Table5[[#This Row],[rxn]]&amp;"'"&amp;CHAR(9)&amp;Table5[[#This Row],[kapp + (slack_ub - slack_lb)/enzload]]</f>
        <v>'RXN-PRPPS_c_FWD-PRS23'	53555.4664360308</v>
      </c>
      <c r="R2088" s="1">
        <f>_xlfn.XLOOKUP(Table5[[#This Row],[rxn]],Table38[name],Table38[flux],0)</f>
        <v>0.112998976778172</v>
      </c>
      <c r="S2088" s="1">
        <f>_xlfn.XLOOKUP(SUBSTITUTE(Table5[[#This Row],[rxn]],"RXN-","ENZLOAD-"),Table38[name],Table38[flux],0)</f>
        <v>8.1565497900000004E-7</v>
      </c>
      <c r="T2088" s="1" t="b">
        <f>AND(Table5[[#This Row],[ENZLOAD flux in kapp-slack.gms]]=0,Table5[[#This Row],[flux in kapp-slack.gms]]&lt;&gt;0,NOT(Table5[[#This Row],[spont or unknown?]]))</f>
        <v>0</v>
      </c>
      <c r="U2088" s="1" t="b">
        <f>OR(_xlfn.TEXTAFTER(Table5[[#This Row],[rxn]],"-",-1)="SPONT",_xlfn.TEXTAFTER(Table5[[#This Row],[rxn]],"-",-1)="UNKNOWN")</f>
        <v>0</v>
      </c>
      <c r="V2088" s="1">
        <f>_xlfn.XLOOKUP(SUBSTITUTE(Table5[[#This Row],[rxn]],"RXN-","ENZLOAD-"),Table4[rxn],Table4[ub],0)</f>
        <v>0.55800888999999998</v>
      </c>
      <c r="W2088" s="1" t="b">
        <f>AND(Table5[[#This Row],[FVA ENZLOAD flux UB]]=0,Table5[[#This Row],[ENZ not made when it should be?]])</f>
        <v>0</v>
      </c>
    </row>
    <row r="2089" spans="1:23" hidden="1">
      <c r="A2089" s="1"/>
      <c r="B2089" s="1" t="str">
        <f>_xlfn.TEXTBEFORE(Table38[[#This Row],[all fluxes from kapp-slack]]," ",,,,"")</f>
        <v/>
      </c>
      <c r="C2089" s="1">
        <f>_xlfn.NUMBERVALUE(IFERROR(_xlfn.TEXTAFTER(Table38[[#This Row],[all fluxes from kapp-slack]]," ",-1,,,""),""))</f>
        <v>0</v>
      </c>
      <c r="F2089" s="1" t="s">
        <v>8053</v>
      </c>
      <c r="G2089" s="1" t="str">
        <f>_xlfn.TEXTBEFORE(Table5[[#This Row],[rxn     kapp_old        kapp_slack_ub   kapp_slack_lb]]," ")</f>
        <v>RXN-G3PD1r_c_FWD-rt6208_c</v>
      </c>
      <c r="H2089" s="1">
        <f>_xlfn.NUMBERVALUE(_xlfn.TEXTBEFORE(TRIM(_xlfn.TEXTAFTER(_xlfn.TEXTBEFORE(Table5[[#This Row],[rxn     kapp_old        kapp_slack_ub   kapp_slack_lb]],Table5[[#This Row],[kapp_slack_lb]],-1),Table5[[#This Row],[rxn]]))," "))</f>
        <v>23589.083764807499</v>
      </c>
      <c r="I208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089" s="1">
        <f>_xlfn.NUMBERVALUE(_xlfn.TEXTAFTER(Table5[[#This Row],[rxn     kapp_old        kapp_slack_ub   kapp_slack_lb]]," ",-1))</f>
        <v>0</v>
      </c>
      <c r="K2089" s="1">
        <f>_xlfn.XLOOKUP(SUBSTITUTE(Table5[[#This Row],[rxn]],"RXN-","ENZLOAD-"),ENZLOAD[name],ENZLOAD[flux],0)</f>
        <v>3.6357152936999999E-7</v>
      </c>
      <c r="L2089" s="1" t="str">
        <f>"'"&amp;Table5[[#This Row],[rxn]]&amp;"'"&amp;CHAR(9)&amp;IF(AND(Table5[[#This Row],[kapp_slack_ub]]&lt;&gt;0,Table5[[#This Row],[kapp_old]]&lt;$F$1),$F$1,Table5[[#This Row],[kapp_old]])</f>
        <v>'RXN-G3PD1r_c_FWD-rt6208_c'	23589.0837648075</v>
      </c>
      <c r="M2089" s="1">
        <f>_xlfn.XLOOKUP(Table5[[#This Row],[rxn]],Table3[name],Table3[flux],$F$1)</f>
        <v>4.0968076612395397E-2</v>
      </c>
      <c r="N2089" s="1">
        <f>IFERROR(Table5[[#This Row],[min flux]]/Table5[[#This Row],[associated enzload]],"")</f>
        <v>112682.30128851191</v>
      </c>
      <c r="O2089" s="1">
        <f>_xlfn.NUMBERVALUE(IF(Table5[[#This Row],[flux/enzload]]="","",ABS($N$1-Table5[[#This Row],[flux/enzload]])))</f>
        <v>1399916204976.6499</v>
      </c>
      <c r="P2089" s="1">
        <f>Table5[[#This Row],[kapp_old]]+IFERROR(((Table5[[#This Row],[kapp_slack_ub]]-Table5[[#This Row],[kapp_slack_lb]])/Table5[[#This Row],[associated enzload]]),0)</f>
        <v>23589.083764807499</v>
      </c>
      <c r="Q2089" s="1" t="str">
        <f>"'"&amp;Table5[[#This Row],[rxn]]&amp;"'"&amp;CHAR(9)&amp;Table5[[#This Row],[kapp + (slack_ub - slack_lb)/enzload]]</f>
        <v>'RXN-G3PD1r_c_FWD-rt6208_c'	23589.0837648075</v>
      </c>
      <c r="R2089" s="1">
        <f>_xlfn.XLOOKUP(Table5[[#This Row],[rxn]],Table38[name],Table38[flux],0)</f>
        <v>0</v>
      </c>
      <c r="S2089" s="1">
        <f>_xlfn.XLOOKUP(SUBSTITUTE(Table5[[#This Row],[rxn]],"RXN-","ENZLOAD-"),Table38[name],Table38[flux],0)</f>
        <v>0</v>
      </c>
      <c r="T2089" s="1" t="b">
        <f>AND(Table5[[#This Row],[ENZLOAD flux in kapp-slack.gms]]=0,Table5[[#This Row],[flux in kapp-slack.gms]]&lt;&gt;0,NOT(Table5[[#This Row],[spont or unknown?]]))</f>
        <v>0</v>
      </c>
      <c r="U2089" s="1" t="b">
        <f>OR(_xlfn.TEXTAFTER(Table5[[#This Row],[rxn]],"-",-1)="SPONT",_xlfn.TEXTAFTER(Table5[[#This Row],[rxn]],"-",-1)="UNKNOWN")</f>
        <v>0</v>
      </c>
      <c r="V2089" s="1">
        <f>_xlfn.XLOOKUP(SUBSTITUTE(Table5[[#This Row],[rxn]],"RXN-","ENZLOAD-"),Table4[rxn],Table4[ub],0)</f>
        <v>0.94728489999999999</v>
      </c>
      <c r="W2089" s="1" t="b">
        <f>AND(Table5[[#This Row],[FVA ENZLOAD flux UB]]=0,Table5[[#This Row],[ENZ not made when it should be?]])</f>
        <v>0</v>
      </c>
    </row>
    <row r="2090" spans="1:23" hidden="1">
      <c r="A2090" s="1"/>
      <c r="B2090" s="1" t="str">
        <f>_xlfn.TEXTBEFORE(Table38[[#This Row],[all fluxes from kapp-slack]]," ",,,,"")</f>
        <v/>
      </c>
      <c r="C2090" s="1">
        <f>_xlfn.NUMBERVALUE(IFERROR(_xlfn.TEXTAFTER(Table38[[#This Row],[all fluxes from kapp-slack]]," ",-1,,,""),""))</f>
        <v>0</v>
      </c>
      <c r="F2090" s="1" t="s">
        <v>6744</v>
      </c>
      <c r="G2090" s="1" t="str">
        <f>_xlfn.TEXTBEFORE(Table5[[#This Row],[rxn     kapp_old        kapp_slack_ub   kapp_slack_lb]]," ")</f>
        <v>RXN-ACGAM6PS_c_FWD-rt4107</v>
      </c>
      <c r="H2090" s="1">
        <f>_xlfn.NUMBERVALUE(_xlfn.TEXTBEFORE(TRIM(_xlfn.TEXTAFTER(_xlfn.TEXTBEFORE(Table5[[#This Row],[rxn     kapp_old        kapp_slack_ub   kapp_slack_lb]],Table5[[#This Row],[kapp_slack_lb]],-1),Table5[[#This Row],[rxn]]))," "))</f>
        <v>50691.674852967903</v>
      </c>
      <c r="I209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090" s="1">
        <f>_xlfn.NUMBERVALUE(_xlfn.TEXTAFTER(Table5[[#This Row],[rxn     kapp_old        kapp_slack_ub   kapp_slack_lb]]," ",-1))</f>
        <v>0</v>
      </c>
      <c r="K2090" s="1">
        <f>_xlfn.XLOOKUP(SUBSTITUTE(Table5[[#This Row],[rxn]],"RXN-","ENZLOAD-"),ENZLOAD[name],ENZLOAD[flux],0)</f>
        <v>2.03763431E-7</v>
      </c>
      <c r="L2090" s="1" t="str">
        <f>"'"&amp;Table5[[#This Row],[rxn]]&amp;"'"&amp;CHAR(9)&amp;IF(AND(Table5[[#This Row],[kapp_slack_ub]]&lt;&gt;0,Table5[[#This Row],[kapp_old]]&lt;$F$1),$F$1,Table5[[#This Row],[kapp_old]])</f>
        <v>'RXN-ACGAM6PS_c_FWD-rt4107'	50691.6748529679</v>
      </c>
      <c r="M2090" s="1">
        <f>_xlfn.XLOOKUP(Table5[[#This Row],[rxn]],Table3[name],Table3[flux],$F$1)</f>
        <v>2.7181867345203E-2</v>
      </c>
      <c r="N2090" s="1">
        <f>IFERROR(Table5[[#This Row],[min flux]]/Table5[[#This Row],[associated enzload]],"")</f>
        <v>133399.14434991527</v>
      </c>
      <c r="O2090" s="1">
        <f>_xlfn.NUMBERVALUE(IF(Table5[[#This Row],[flux/enzload]]="","",ABS($N$1-Table5[[#This Row],[flux/enzload]])))</f>
        <v>1399916184259.8101</v>
      </c>
      <c r="P2090" s="1">
        <f>Table5[[#This Row],[kapp_old]]+IFERROR(((Table5[[#This Row],[kapp_slack_ub]]-Table5[[#This Row],[kapp_slack_lb]])/Table5[[#This Row],[associated enzload]]),0)</f>
        <v>50691.674852967903</v>
      </c>
      <c r="Q2090" s="1" t="str">
        <f>"'"&amp;Table5[[#This Row],[rxn]]&amp;"'"&amp;CHAR(9)&amp;Table5[[#This Row],[kapp + (slack_ub - slack_lb)/enzload]]</f>
        <v>'RXN-ACGAM6PS_c_FWD-rt4107'	50691.6748529679</v>
      </c>
      <c r="R2090" s="1">
        <f>_xlfn.XLOOKUP(Table5[[#This Row],[rxn]],Table38[name],Table38[flux],0)</f>
        <v>2.7652313937719001E-2</v>
      </c>
      <c r="S2090" s="1">
        <f>_xlfn.XLOOKUP(SUBSTITUTE(Table5[[#This Row],[rxn]],"RXN-","ENZLOAD-"),Table38[name],Table38[flux],0)</f>
        <v>2.1087768500000001E-7</v>
      </c>
      <c r="T2090" s="1" t="b">
        <f>AND(Table5[[#This Row],[ENZLOAD flux in kapp-slack.gms]]=0,Table5[[#This Row],[flux in kapp-slack.gms]]&lt;&gt;0,NOT(Table5[[#This Row],[spont or unknown?]]))</f>
        <v>0</v>
      </c>
      <c r="U2090" s="1" t="b">
        <f>OR(_xlfn.TEXTAFTER(Table5[[#This Row],[rxn]],"-",-1)="SPONT",_xlfn.TEXTAFTER(Table5[[#This Row],[rxn]],"-",-1)="UNKNOWN")</f>
        <v>0</v>
      </c>
      <c r="V2090" s="1">
        <f>_xlfn.XLOOKUP(SUBSTITUTE(Table5[[#This Row],[rxn]],"RXN-","ENZLOAD-"),Table4[rxn],Table4[ub],0)</f>
        <v>2.0544608000000002</v>
      </c>
      <c r="W2090" s="1" t="b">
        <f>AND(Table5[[#This Row],[FVA ENZLOAD flux UB]]=0,Table5[[#This Row],[ENZ not made when it should be?]])</f>
        <v>0</v>
      </c>
    </row>
    <row r="2091" spans="1:23" hidden="1">
      <c r="A2091" s="1"/>
      <c r="B2091" s="1" t="str">
        <f>_xlfn.TEXTBEFORE(Table38[[#This Row],[all fluxes from kapp-slack]]," ",,,,"")</f>
        <v/>
      </c>
      <c r="C2091" s="1">
        <f>_xlfn.NUMBERVALUE(IFERROR(_xlfn.TEXTAFTER(Table38[[#This Row],[all fluxes from kapp-slack]]," ",-1,,,""),""))</f>
        <v>0</v>
      </c>
      <c r="F2091" s="1" t="s">
        <v>9955</v>
      </c>
      <c r="G2091" s="1" t="str">
        <f>_xlfn.TEXTBEFORE(Table5[[#This Row],[rxn     kapp_old        kapp_slack_ub   kapp_slack_lb]]," ")</f>
        <v>RXN-UMPK_c_FWD-rt4822_c</v>
      </c>
      <c r="H2091" s="1">
        <f>_xlfn.NUMBERVALUE(_xlfn.TEXTBEFORE(TRIM(_xlfn.TEXTAFTER(_xlfn.TEXTBEFORE(Table5[[#This Row],[rxn     kapp_old        kapp_slack_ub   kapp_slack_lb]],Table5[[#This Row],[kapp_slack_lb]],-1),Table5[[#This Row],[rxn]]))," "))</f>
        <v>74154.6662122079</v>
      </c>
      <c r="I209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091" s="1">
        <f>_xlfn.NUMBERVALUE(_xlfn.TEXTAFTER(Table5[[#This Row],[rxn     kapp_old        kapp_slack_ub   kapp_slack_lb]]," ",-1))</f>
        <v>0</v>
      </c>
      <c r="K2091" s="1">
        <f>_xlfn.XLOOKUP(SUBSTITUTE(Table5[[#This Row],[rxn]],"RXN-","ENZLOAD-"),ENZLOAD[name],ENZLOAD[flux],0)</f>
        <v>3.9070253403999902E-7</v>
      </c>
      <c r="L2091" s="1" t="str">
        <f>"'"&amp;Table5[[#This Row],[rxn]]&amp;"'"&amp;CHAR(9)&amp;IF(AND(Table5[[#This Row],[kapp_slack_ub]]&lt;&gt;0,Table5[[#This Row],[kapp_old]]&lt;$F$1),$F$1,Table5[[#This Row],[kapp_old]])</f>
        <v>'RXN-UMPK_c_FWD-rt4822_c'	74154.6662122079</v>
      </c>
      <c r="M2091" s="1">
        <f>_xlfn.XLOOKUP(Table5[[#This Row],[rxn]],Table3[name],Table3[flux],$F$1)</f>
        <v>5.3544189945245201E-2</v>
      </c>
      <c r="N2091" s="1">
        <f>IFERROR(Table5[[#This Row],[min flux]]/Table5[[#This Row],[associated enzload]],"")</f>
        <v>137045.92440591517</v>
      </c>
      <c r="O2091" s="1">
        <f>_xlfn.NUMBERVALUE(IF(Table5[[#This Row],[flux/enzload]]="","",ABS($N$1-Table5[[#This Row],[flux/enzload]])))</f>
        <v>1399916180613.03</v>
      </c>
      <c r="P2091" s="1">
        <f>Table5[[#This Row],[kapp_old]]+IFERROR(((Table5[[#This Row],[kapp_slack_ub]]-Table5[[#This Row],[kapp_slack_lb]])/Table5[[#This Row],[associated enzload]]),0)</f>
        <v>74154.6662122079</v>
      </c>
      <c r="Q2091" s="1" t="str">
        <f>"'"&amp;Table5[[#This Row],[rxn]]&amp;"'"&amp;CHAR(9)&amp;Table5[[#This Row],[kapp + (slack_ub - slack_lb)/enzload]]</f>
        <v>'RXN-UMPK_c_FWD-rt4822_c'	74154.6662122079</v>
      </c>
      <c r="R2091" s="1">
        <f>_xlfn.XLOOKUP(Table5[[#This Row],[rxn]],Table38[name],Table38[flux],0)</f>
        <v>5.2448248663165997E-2</v>
      </c>
      <c r="S2091" s="1">
        <f>_xlfn.XLOOKUP(SUBSTITUTE(Table5[[#This Row],[rxn]],"RXN-","ENZLOAD-"),Table38[name],Table38[flux],0)</f>
        <v>2.7341874999999999E-7</v>
      </c>
      <c r="T2091" s="1" t="b">
        <f>AND(Table5[[#This Row],[ENZLOAD flux in kapp-slack.gms]]=0,Table5[[#This Row],[flux in kapp-slack.gms]]&lt;&gt;0,NOT(Table5[[#This Row],[spont or unknown?]]))</f>
        <v>0</v>
      </c>
      <c r="U2091" s="1" t="b">
        <f>OR(_xlfn.TEXTAFTER(Table5[[#This Row],[rxn]],"-",-1)="SPONT",_xlfn.TEXTAFTER(Table5[[#This Row],[rxn]],"-",-1)="UNKNOWN")</f>
        <v>0</v>
      </c>
      <c r="V2091" s="1">
        <f>_xlfn.XLOOKUP(SUBSTITUTE(Table5[[#This Row],[rxn]],"RXN-","ENZLOAD-"),Table4[rxn],Table4[ub],0)</f>
        <v>1.59403787</v>
      </c>
      <c r="W2091" s="1" t="b">
        <f>AND(Table5[[#This Row],[FVA ENZLOAD flux UB]]=0,Table5[[#This Row],[ENZ not made when it should be?]])</f>
        <v>0</v>
      </c>
    </row>
    <row r="2092" spans="1:23" hidden="1">
      <c r="A2092" s="1"/>
      <c r="B2092" s="1" t="str">
        <f>_xlfn.TEXTBEFORE(Table38[[#This Row],[all fluxes from kapp-slack]]," ",,,,"")</f>
        <v/>
      </c>
      <c r="C2092" s="1">
        <f>_xlfn.NUMBERVALUE(IFERROR(_xlfn.TEXTAFTER(Table38[[#This Row],[all fluxes from kapp-slack]]," ",-1,,,""),""))</f>
        <v>0</v>
      </c>
      <c r="F2092" s="1" t="s">
        <v>6805</v>
      </c>
      <c r="G2092" s="1" t="str">
        <f>_xlfn.TEXTBEFORE(Table5[[#This Row],[rxn     kapp_old        kapp_slack_ub   kapp_slack_lb]]," ")</f>
        <v>RXN-ACOADS180_rm_FWD-rt1362</v>
      </c>
      <c r="H2092" s="1">
        <f>_xlfn.NUMBERVALUE(_xlfn.TEXTBEFORE(TRIM(_xlfn.TEXTAFTER(_xlfn.TEXTBEFORE(Table5[[#This Row],[rxn     kapp_old        kapp_slack_ub   kapp_slack_lb]],Table5[[#This Row],[kapp_slack_lb]],-1),Table5[[#This Row],[rxn]]))," "))</f>
        <v>53718.981188263198</v>
      </c>
      <c r="I209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092" s="1">
        <f>_xlfn.NUMBERVALUE(_xlfn.TEXTAFTER(Table5[[#This Row],[rxn     kapp_old        kapp_slack_ub   kapp_slack_lb]]," ",-1))</f>
        <v>0</v>
      </c>
      <c r="K2092" s="1">
        <f>_xlfn.XLOOKUP(SUBSTITUTE(Table5[[#This Row],[rxn]],"RXN-","ENZLOAD-"),ENZLOAD[name],ENZLOAD[flux],0)</f>
        <v>4.0475949521999997E-7</v>
      </c>
      <c r="L2092" s="1" t="str">
        <f>"'"&amp;Table5[[#This Row],[rxn]]&amp;"'"&amp;CHAR(9)&amp;IF(AND(Table5[[#This Row],[kapp_slack_ub]]&lt;&gt;0,Table5[[#This Row],[kapp_old]]&lt;$F$1),$F$1,Table5[[#This Row],[kapp_old]])</f>
        <v>'RXN-ACOADS180_rm_FWD-rt1362'	53718.9811882632</v>
      </c>
      <c r="M2092" s="1">
        <f>_xlfn.XLOOKUP(Table5[[#This Row],[rxn]],Table3[name],Table3[flux],$F$1)</f>
        <v>5.72191255513003E-2</v>
      </c>
      <c r="N2092" s="1">
        <f>IFERROR(Table5[[#This Row],[min flux]]/Table5[[#This Row],[associated enzload]],"")</f>
        <v>141365.73996911387</v>
      </c>
      <c r="O2092" s="1">
        <f>_xlfn.NUMBERVALUE(IF(Table5[[#This Row],[flux/enzload]]="","",ABS($N$1-Table5[[#This Row],[flux/enzload]])))</f>
        <v>1399916176293.21</v>
      </c>
      <c r="P2092" s="1">
        <f>Table5[[#This Row],[kapp_old]]+IFERROR(((Table5[[#This Row],[kapp_slack_ub]]-Table5[[#This Row],[kapp_slack_lb]])/Table5[[#This Row],[associated enzload]]),0)</f>
        <v>53718.981188263198</v>
      </c>
      <c r="Q2092" s="1" t="str">
        <f>"'"&amp;Table5[[#This Row],[rxn]]&amp;"'"&amp;CHAR(9)&amp;Table5[[#This Row],[kapp + (slack_ub - slack_lb)/enzload]]</f>
        <v>'RXN-ACOADS180_rm_FWD-rt1362'	53718.9811882632</v>
      </c>
      <c r="R2092" s="1">
        <f>_xlfn.XLOOKUP(Table5[[#This Row],[rxn]],Table38[name],Table38[flux],0)</f>
        <v>5.8209438037947002E-2</v>
      </c>
      <c r="S2092" s="1">
        <f>_xlfn.XLOOKUP(SUBSTITUTE(Table5[[#This Row],[rxn]],"RXN-","ENZLOAD-"),Table38[name],Table38[flux],0)</f>
        <v>4.18891382E-7</v>
      </c>
      <c r="T2092" s="1" t="b">
        <f>AND(Table5[[#This Row],[ENZLOAD flux in kapp-slack.gms]]=0,Table5[[#This Row],[flux in kapp-slack.gms]]&lt;&gt;0,NOT(Table5[[#This Row],[spont or unknown?]]))</f>
        <v>0</v>
      </c>
      <c r="U2092" s="1" t="b">
        <f>OR(_xlfn.TEXTAFTER(Table5[[#This Row],[rxn]],"-",-1)="SPONT",_xlfn.TEXTAFTER(Table5[[#This Row],[rxn]],"-",-1)="UNKNOWN")</f>
        <v>0</v>
      </c>
      <c r="V2092" s="1">
        <f>_xlfn.XLOOKUP(SUBSTITUTE(Table5[[#This Row],[rxn]],"RXN-","ENZLOAD-"),Table4[rxn],Table4[ub],0)</f>
        <v>0.70539474999999996</v>
      </c>
      <c r="W2092" s="1" t="b">
        <f>AND(Table5[[#This Row],[FVA ENZLOAD flux UB]]=0,Table5[[#This Row],[ENZ not made when it should be?]])</f>
        <v>0</v>
      </c>
    </row>
    <row r="2093" spans="1:23" hidden="1">
      <c r="A2093" s="1"/>
      <c r="B2093" s="1" t="str">
        <f>_xlfn.TEXTBEFORE(Table38[[#This Row],[all fluxes from kapp-slack]]," ",,,,"")</f>
        <v/>
      </c>
      <c r="C2093" s="1">
        <f>_xlfn.NUMBERVALUE(IFERROR(_xlfn.TEXTAFTER(Table38[[#This Row],[all fluxes from kapp-slack]]," ",-1,,,""),""))</f>
        <v>0</v>
      </c>
      <c r="F2093" s="1" t="s">
        <v>8854</v>
      </c>
      <c r="G2093" s="1" t="str">
        <f>_xlfn.TEXTBEFORE(Table5[[#This Row],[rxn     kapp_old        kapp_slack_ub   kapp_slack_lb]]," ")</f>
        <v>RXN-MTHFR3_c_FWD-MET1213</v>
      </c>
      <c r="H2093" s="1">
        <f>_xlfn.NUMBERVALUE(_xlfn.TEXTBEFORE(TRIM(_xlfn.TEXTAFTER(_xlfn.TEXTBEFORE(Table5[[#This Row],[rxn     kapp_old        kapp_slack_ub   kapp_slack_lb]],Table5[[#This Row],[kapp_slack_lb]],-1),Table5[[#This Row],[rxn]]))," "))</f>
        <v>53980.4286710796</v>
      </c>
      <c r="I209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093" s="1">
        <f>_xlfn.NUMBERVALUE(_xlfn.TEXTAFTER(Table5[[#This Row],[rxn     kapp_old        kapp_slack_ub   kapp_slack_lb]]," ",-1))</f>
        <v>0</v>
      </c>
      <c r="K2093" s="1">
        <f>_xlfn.XLOOKUP(SUBSTITUTE(Table5[[#This Row],[rxn]],"RXN-","ENZLOAD-"),ENZLOAD[name],ENZLOAD[flux],0)</f>
        <v>6.0399538938000001E-7</v>
      </c>
      <c r="L2093" s="1" t="str">
        <f>"'"&amp;Table5[[#This Row],[rxn]]&amp;"'"&amp;CHAR(9)&amp;IF(AND(Table5[[#This Row],[kapp_slack_ub]]&lt;&gt;0,Table5[[#This Row],[kapp_old]]&lt;$F$1),$F$1,Table5[[#This Row],[kapp_old]])</f>
        <v>'RXN-MTHFR3_c_FWD-MET1213'	53980.4286710796</v>
      </c>
      <c r="M2093" s="1">
        <f>_xlfn.XLOOKUP(Table5[[#This Row],[rxn]],Table3[name],Table3[flux],$F$1)</f>
        <v>8.5799815879179106E-2</v>
      </c>
      <c r="N2093" s="1">
        <f>IFERROR(Table5[[#This Row],[min flux]]/Table5[[#This Row],[associated enzload]],"")</f>
        <v>142053.75966073587</v>
      </c>
      <c r="O2093" s="1">
        <f>_xlfn.NUMBERVALUE(IF(Table5[[#This Row],[flux/enzload]]="","",ABS($N$1-Table5[[#This Row],[flux/enzload]])))</f>
        <v>1399916175605.1899</v>
      </c>
      <c r="P2093" s="1">
        <f>Table5[[#This Row],[kapp_old]]+IFERROR(((Table5[[#This Row],[kapp_slack_ub]]-Table5[[#This Row],[kapp_slack_lb]])/Table5[[#This Row],[associated enzload]]),0)</f>
        <v>53980.4286710796</v>
      </c>
      <c r="Q2093" s="1" t="str">
        <f>"'"&amp;Table5[[#This Row],[rxn]]&amp;"'"&amp;CHAR(9)&amp;Table5[[#This Row],[kapp + (slack_ub - slack_lb)/enzload]]</f>
        <v>'RXN-MTHFR3_c_FWD-MET1213'	53980.4286710796</v>
      </c>
      <c r="R2093" s="1">
        <f>_xlfn.XLOOKUP(Table5[[#This Row],[rxn]],Table38[name],Table38[flux],0)</f>
        <v>9.6438379192160001E-2</v>
      </c>
      <c r="S2093" s="1">
        <f>_xlfn.XLOOKUP(SUBSTITUTE(Table5[[#This Row],[rxn]],"RXN-","ENZLOAD-"),Table38[name],Table38[flux],0)</f>
        <v>6.9063623500000005E-7</v>
      </c>
      <c r="T2093" s="1" t="b">
        <f>AND(Table5[[#This Row],[ENZLOAD flux in kapp-slack.gms]]=0,Table5[[#This Row],[flux in kapp-slack.gms]]&lt;&gt;0,NOT(Table5[[#This Row],[spont or unknown?]]))</f>
        <v>0</v>
      </c>
      <c r="U2093" s="1" t="b">
        <f>OR(_xlfn.TEXTAFTER(Table5[[#This Row],[rxn]],"-",-1)="SPONT",_xlfn.TEXTAFTER(Table5[[#This Row],[rxn]],"-",-1)="UNKNOWN")</f>
        <v>0</v>
      </c>
      <c r="V2093" s="1">
        <f>_xlfn.XLOOKUP(SUBSTITUTE(Table5[[#This Row],[rxn]],"RXN-","ENZLOAD-"),Table4[rxn],Table4[ub],0)</f>
        <v>0.30905227000000002</v>
      </c>
      <c r="W2093" s="1" t="b">
        <f>AND(Table5[[#This Row],[FVA ENZLOAD flux UB]]=0,Table5[[#This Row],[ENZ not made when it should be?]])</f>
        <v>0</v>
      </c>
    </row>
    <row r="2094" spans="1:23" hidden="1">
      <c r="A2094" s="1"/>
      <c r="B2094" s="1" t="str">
        <f>_xlfn.TEXTBEFORE(Table38[[#This Row],[all fluxes from kapp-slack]]," ",,,,"")</f>
        <v/>
      </c>
      <c r="C2094" s="1">
        <f>_xlfn.NUMBERVALUE(IFERROR(_xlfn.TEXTAFTER(Table38[[#This Row],[all fluxes from kapp-slack]]," ",-1,,,""),""))</f>
        <v>0</v>
      </c>
      <c r="F2094" s="1" t="s">
        <v>9495</v>
      </c>
      <c r="G2094" s="1" t="str">
        <f>_xlfn.TEXTBEFORE(Table5[[#This Row],[rxn     kapp_old        kapp_slack_ub   kapp_slack_lb]]," ")</f>
        <v>RXN-PSD_mm_FWD-rt2136</v>
      </c>
      <c r="H209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09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094" s="1">
        <f>_xlfn.NUMBERVALUE(_xlfn.TEXTAFTER(Table5[[#This Row],[rxn     kapp_old        kapp_slack_ub   kapp_slack_lb]]," ",-1))</f>
        <v>0</v>
      </c>
      <c r="K2094" s="1">
        <f>_xlfn.XLOOKUP(SUBSTITUTE(Table5[[#This Row],[rxn]],"RXN-","ENZLOAD-"),ENZLOAD[name],ENZLOAD[flux],0)</f>
        <v>2.4393744950000001E-7</v>
      </c>
      <c r="L2094" s="1" t="str">
        <f>"'"&amp;Table5[[#This Row],[rxn]]&amp;"'"&amp;CHAR(9)&amp;IF(AND(Table5[[#This Row],[kapp_slack_ub]]&lt;&gt;0,Table5[[#This Row],[kapp_old]]&lt;$F$1),$F$1,Table5[[#This Row],[kapp_old]])</f>
        <v>'RXN-PSD_mm_FWD-rt2136'	27141.27779288</v>
      </c>
      <c r="M2094" s="1">
        <f>_xlfn.XLOOKUP(Table5[[#This Row],[rxn]],Table3[name],Table3[flux],$F$1)</f>
        <v>3.8716531805884198E-2</v>
      </c>
      <c r="N2094" s="1">
        <f>IFERROR(Table5[[#This Row],[min flux]]/Table5[[#This Row],[associated enzload]],"")</f>
        <v>158714.99798510518</v>
      </c>
      <c r="O2094" s="1">
        <f>_xlfn.NUMBERVALUE(IF(Table5[[#This Row],[flux/enzload]]="","",ABS($N$1-Table5[[#This Row],[flux/enzload]])))</f>
        <v>1399916158943.96</v>
      </c>
      <c r="P2094" s="1">
        <f>Table5[[#This Row],[kapp_old]]+IFERROR(((Table5[[#This Row],[kapp_slack_ub]]-Table5[[#This Row],[kapp_slack_lb]])/Table5[[#This Row],[associated enzload]]),0)</f>
        <v>27141.277792879999</v>
      </c>
      <c r="Q2094" s="1" t="str">
        <f>"'"&amp;Table5[[#This Row],[rxn]]&amp;"'"&amp;CHAR(9)&amp;Table5[[#This Row],[kapp + (slack_ub - slack_lb)/enzload]]</f>
        <v>'RXN-PSD_mm_FWD-rt2136'	27141.27779288</v>
      </c>
      <c r="R2094" s="1">
        <f>_xlfn.XLOOKUP(Table5[[#This Row],[rxn]],Table38[name],Table38[flux],0)</f>
        <v>0</v>
      </c>
      <c r="S2094" s="1">
        <f>_xlfn.XLOOKUP(SUBSTITUTE(Table5[[#This Row],[rxn]],"RXN-","ENZLOAD-"),Table38[name],Table38[flux],0)</f>
        <v>0</v>
      </c>
      <c r="T2094" s="1" t="b">
        <f>AND(Table5[[#This Row],[ENZLOAD flux in kapp-slack.gms]]=0,Table5[[#This Row],[flux in kapp-slack.gms]]&lt;&gt;0,NOT(Table5[[#This Row],[spont or unknown?]]))</f>
        <v>0</v>
      </c>
      <c r="U2094" s="1" t="b">
        <f>OR(_xlfn.TEXTAFTER(Table5[[#This Row],[rxn]],"-",-1)="SPONT",_xlfn.TEXTAFTER(Table5[[#This Row],[rxn]],"-",-1)="UNKNOWN")</f>
        <v>0</v>
      </c>
      <c r="V2094" s="1">
        <f>_xlfn.XLOOKUP(SUBSTITUTE(Table5[[#This Row],[rxn]],"RXN-","ENZLOAD-"),Table4[rxn],Table4[ub],0)</f>
        <v>1.0861833000000001</v>
      </c>
      <c r="W2094" s="1" t="b">
        <f>AND(Table5[[#This Row],[FVA ENZLOAD flux UB]]=0,Table5[[#This Row],[ENZ not made when it should be?]])</f>
        <v>0</v>
      </c>
    </row>
    <row r="2095" spans="1:23" hidden="1">
      <c r="A2095" s="1"/>
      <c r="B2095" s="1" t="str">
        <f>_xlfn.TEXTBEFORE(Table38[[#This Row],[all fluxes from kapp-slack]]," ",,,,"")</f>
        <v/>
      </c>
      <c r="C2095" s="1">
        <f>_xlfn.NUMBERVALUE(IFERROR(_xlfn.TEXTAFTER(Table38[[#This Row],[all fluxes from kapp-slack]]," ",-1,,,""),""))</f>
        <v>0</v>
      </c>
      <c r="F2095" s="1" t="s">
        <v>8816</v>
      </c>
      <c r="G2095" s="1" t="str">
        <f>_xlfn.TEXTBEFORE(Table5[[#This Row],[rxn     kapp_old        kapp_slack_ub   kapp_slack_lb]]," ")</f>
        <v>RXN-MEVK1_c_FWD-rt0390</v>
      </c>
      <c r="H2095" s="1">
        <f>_xlfn.NUMBERVALUE(_xlfn.TEXTBEFORE(TRIM(_xlfn.TEXTAFTER(_xlfn.TEXTBEFORE(Table5[[#This Row],[rxn     kapp_old        kapp_slack_ub   kapp_slack_lb]],Table5[[#This Row],[kapp_slack_lb]],-1),Table5[[#This Row],[rxn]]))," "))</f>
        <v>62852.349919877801</v>
      </c>
      <c r="I209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095" s="1">
        <f>_xlfn.NUMBERVALUE(_xlfn.TEXTAFTER(Table5[[#This Row],[rxn     kapp_old        kapp_slack_ub   kapp_slack_lb]]," ",-1))</f>
        <v>0</v>
      </c>
      <c r="K2095" s="1">
        <f>_xlfn.XLOOKUP(SUBSTITUTE(Table5[[#This Row],[rxn]],"RXN-","ENZLOAD-"),ENZLOAD[name],ENZLOAD[flux],0)</f>
        <v>2.0518832895099999E-6</v>
      </c>
      <c r="L2095" s="1" t="str">
        <f>"'"&amp;Table5[[#This Row],[rxn]]&amp;"'"&amp;CHAR(9)&amp;IF(AND(Table5[[#This Row],[kapp_slack_ub]]&lt;&gt;0,Table5[[#This Row],[kapp_old]]&lt;$F$1),$F$1,Table5[[#This Row],[kapp_old]])</f>
        <v>'RXN-MEVK1_c_FWD-rt0390'	62852.3499198778</v>
      </c>
      <c r="M2095" s="1">
        <f>_xlfn.XLOOKUP(Table5[[#This Row],[rxn]],Table3[name],Table3[flux],$F$1)</f>
        <v>0.339383385544822</v>
      </c>
      <c r="N2095" s="1">
        <f>IFERROR(Table5[[#This Row],[min flux]]/Table5[[#This Row],[associated enzload]],"")</f>
        <v>165400.92084178358</v>
      </c>
      <c r="O2095" s="1">
        <f>_xlfn.NUMBERVALUE(IF(Table5[[#This Row],[flux/enzload]]="","",ABS($N$1-Table5[[#This Row],[flux/enzload]])))</f>
        <v>1399916152258.03</v>
      </c>
      <c r="P2095" s="1">
        <f>Table5[[#This Row],[kapp_old]]+IFERROR(((Table5[[#This Row],[kapp_slack_ub]]-Table5[[#This Row],[kapp_slack_lb]])/Table5[[#This Row],[associated enzload]]),0)</f>
        <v>62852.349919877801</v>
      </c>
      <c r="Q2095" s="1" t="str">
        <f>"'"&amp;Table5[[#This Row],[rxn]]&amp;"'"&amp;CHAR(9)&amp;Table5[[#This Row],[kapp + (slack_ub - slack_lb)/enzload]]</f>
        <v>'RXN-MEVK1_c_FWD-rt0390'	62852.3499198778</v>
      </c>
      <c r="R2095" s="1">
        <f>_xlfn.XLOOKUP(Table5[[#This Row],[rxn]],Table38[name],Table38[flux],0)</f>
        <v>0.34525718992117199</v>
      </c>
      <c r="S2095" s="1">
        <f>_xlfn.XLOOKUP(SUBSTITUTE(Table5[[#This Row],[rxn]],"RXN-","ENZLOAD-"),Table38[name],Table38[flux],0)</f>
        <v>2.1235231429999999E-6</v>
      </c>
      <c r="T2095" s="1" t="b">
        <f>AND(Table5[[#This Row],[ENZLOAD flux in kapp-slack.gms]]=0,Table5[[#This Row],[flux in kapp-slack.gms]]&lt;&gt;0,NOT(Table5[[#This Row],[spont or unknown?]]))</f>
        <v>0</v>
      </c>
      <c r="U2095" s="1" t="b">
        <f>OR(_xlfn.TEXTAFTER(Table5[[#This Row],[rxn]],"-",-1)="SPONT",_xlfn.TEXTAFTER(Table5[[#This Row],[rxn]],"-",-1)="UNKNOWN")</f>
        <v>0</v>
      </c>
      <c r="V2095" s="1">
        <f>_xlfn.XLOOKUP(SUBSTITUTE(Table5[[#This Row],[rxn]],"RXN-","ENZLOAD-"),Table4[rxn],Table4[ub],0)</f>
        <v>0.98175266000000005</v>
      </c>
      <c r="W2095" s="1" t="b">
        <f>AND(Table5[[#This Row],[FVA ENZLOAD flux UB]]=0,Table5[[#This Row],[ENZ not made when it should be?]])</f>
        <v>0</v>
      </c>
    </row>
    <row r="2096" spans="1:23" hidden="1">
      <c r="A2096" s="1"/>
      <c r="B2096" s="1" t="str">
        <f>_xlfn.TEXTBEFORE(Table38[[#This Row],[all fluxes from kapp-slack]]," ",,,,"")</f>
        <v/>
      </c>
      <c r="C2096" s="1">
        <f>_xlfn.NUMBERVALUE(IFERROR(_xlfn.TEXTAFTER(Table38[[#This Row],[all fluxes from kapp-slack]]," ",-1,,,""),""))</f>
        <v>0</v>
      </c>
      <c r="F2096" s="1" t="s">
        <v>9091</v>
      </c>
      <c r="G2096" s="1" t="str">
        <f>_xlfn.TEXTBEFORE(Table5[[#This Row],[rxn     kapp_old        kapp_slack_ub   kapp_slack_lb]]," ")</f>
        <v>RXN-OGLYCANS1_r_FWD-PMT12</v>
      </c>
      <c r="H2096" s="1">
        <f>_xlfn.NUMBERVALUE(_xlfn.TEXTBEFORE(TRIM(_xlfn.TEXTAFTER(_xlfn.TEXTBEFORE(Table5[[#This Row],[rxn     kapp_old        kapp_slack_ub   kapp_slack_lb]],Table5[[#This Row],[kapp_slack_lb]],-1),Table5[[#This Row],[rxn]]))," "))</f>
        <v>48717.775284286501</v>
      </c>
      <c r="I209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096" s="1">
        <f>_xlfn.NUMBERVALUE(_xlfn.TEXTAFTER(Table5[[#This Row],[rxn     kapp_old        kapp_slack_ub   kapp_slack_lb]]," ",-1))</f>
        <v>0</v>
      </c>
      <c r="K2096" s="1">
        <f>_xlfn.XLOOKUP(SUBSTITUTE(Table5[[#This Row],[rxn]],"RXN-","ENZLOAD-"),ENZLOAD[name],ENZLOAD[flux],0)</f>
        <v>1.0954622755E-7</v>
      </c>
      <c r="L2096" s="1" t="str">
        <f>"'"&amp;Table5[[#This Row],[rxn]]&amp;"'"&amp;CHAR(9)&amp;IF(AND(Table5[[#This Row],[kapp_slack_ub]]&lt;&gt;0,Table5[[#This Row],[kapp_old]]&lt;$F$1),$F$1,Table5[[#This Row],[kapp_old]])</f>
        <v>'RXN-OGLYCANS1_r_FWD-PMT12'	48717.7752842865</v>
      </c>
      <c r="M2096" s="1">
        <f>_xlfn.XLOOKUP(Table5[[#This Row],[rxn]],Table3[name],Table3[flux],$F$1)</f>
        <v>1.8125594385024299E-2</v>
      </c>
      <c r="N2096" s="1">
        <f>IFERROR(Table5[[#This Row],[min flux]]/Table5[[#This Row],[associated enzload]],"")</f>
        <v>165460.68988775779</v>
      </c>
      <c r="O2096" s="1">
        <f>_xlfn.NUMBERVALUE(IF(Table5[[#This Row],[flux/enzload]]="","",ABS($N$1-Table5[[#This Row],[flux/enzload]])))</f>
        <v>1399916152198.26</v>
      </c>
      <c r="P2096" s="1">
        <f>Table5[[#This Row],[kapp_old]]+IFERROR(((Table5[[#This Row],[kapp_slack_ub]]-Table5[[#This Row],[kapp_slack_lb]])/Table5[[#This Row],[associated enzload]]),0)</f>
        <v>48717.775284286501</v>
      </c>
      <c r="Q2096" s="1" t="str">
        <f>"'"&amp;Table5[[#This Row],[rxn]]&amp;"'"&amp;CHAR(9)&amp;Table5[[#This Row],[kapp + (slack_ub - slack_lb)/enzload]]</f>
        <v>'RXN-OGLYCANS1_r_FWD-PMT12'	48717.7752842865</v>
      </c>
      <c r="R2096" s="1">
        <f>_xlfn.XLOOKUP(Table5[[#This Row],[rxn]],Table38[name],Table38[flux],0)</f>
        <v>0</v>
      </c>
      <c r="S2096" s="1">
        <f>_xlfn.XLOOKUP(SUBSTITUTE(Table5[[#This Row],[rxn]],"RXN-","ENZLOAD-"),Table38[name],Table38[flux],0)</f>
        <v>0</v>
      </c>
      <c r="T2096" s="1" t="b">
        <f>AND(Table5[[#This Row],[ENZLOAD flux in kapp-slack.gms]]=0,Table5[[#This Row],[flux in kapp-slack.gms]]&lt;&gt;0,NOT(Table5[[#This Row],[spont or unknown?]]))</f>
        <v>0</v>
      </c>
      <c r="U2096" s="1" t="b">
        <f>OR(_xlfn.TEXTAFTER(Table5[[#This Row],[rxn]],"-",-1)="SPONT",_xlfn.TEXTAFTER(Table5[[#This Row],[rxn]],"-",-1)="UNKNOWN")</f>
        <v>0</v>
      </c>
      <c r="V2096" s="1">
        <f>_xlfn.XLOOKUP(SUBSTITUTE(Table5[[#This Row],[rxn]],"RXN-","ENZLOAD-"),Table4[rxn],Table4[ub],0)</f>
        <v>0.21718576000000001</v>
      </c>
      <c r="W2096" s="1" t="b">
        <f>AND(Table5[[#This Row],[FVA ENZLOAD flux UB]]=0,Table5[[#This Row],[ENZ not made when it should be?]])</f>
        <v>0</v>
      </c>
    </row>
    <row r="2097" spans="1:23" hidden="1">
      <c r="A2097" s="1"/>
      <c r="B2097" s="1" t="str">
        <f>_xlfn.TEXTBEFORE(Table38[[#This Row],[all fluxes from kapp-slack]]," ",,,,"")</f>
        <v/>
      </c>
      <c r="C2097" s="1">
        <f>_xlfn.NUMBERVALUE(IFERROR(_xlfn.TEXTAFTER(Table38[[#This Row],[all fluxes from kapp-slack]]," ",-1,,,""),""))</f>
        <v>0</v>
      </c>
      <c r="F2097" s="1" t="s">
        <v>9668</v>
      </c>
      <c r="G2097" s="1" t="str">
        <f>_xlfn.TEXTBEFORE(Table5[[#This Row],[rxn     kapp_old        kapp_slack_ub   kapp_slack_lb]]," ")</f>
        <v>RXN-SO4t_c_e_FWD-rt7368</v>
      </c>
      <c r="H2097" s="1">
        <f>_xlfn.NUMBERVALUE(_xlfn.TEXTBEFORE(TRIM(_xlfn.TEXTAFTER(_xlfn.TEXTBEFORE(Table5[[#This Row],[rxn     kapp_old        kapp_slack_ub   kapp_slack_lb]],Table5[[#This Row],[kapp_slack_lb]],-1),Table5[[#This Row],[rxn]]))," "))</f>
        <v>64530.527263784599</v>
      </c>
      <c r="I209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097" s="1">
        <f>_xlfn.NUMBERVALUE(_xlfn.TEXTAFTER(Table5[[#This Row],[rxn     kapp_old        kapp_slack_ub   kapp_slack_lb]]," ",-1))</f>
        <v>0</v>
      </c>
      <c r="K2097" s="1">
        <f>_xlfn.XLOOKUP(SUBSTITUTE(Table5[[#This Row],[rxn]],"RXN-","ENZLOAD-"),ENZLOAD[name],ENZLOAD[flux],0)</f>
        <v>7.0320049669999994E-8</v>
      </c>
      <c r="L2097" s="1" t="str">
        <f>"'"&amp;Table5[[#This Row],[rxn]]&amp;"'"&amp;CHAR(9)&amp;IF(AND(Table5[[#This Row],[kapp_slack_ub]]&lt;&gt;0,Table5[[#This Row],[kapp_old]]&lt;$F$1),$F$1,Table5[[#This Row],[kapp_old]])</f>
        <v>'RXN-SO4t_c_e_FWD-rt7368'	64530.5272637846</v>
      </c>
      <c r="M2097" s="1">
        <f>_xlfn.XLOOKUP(Table5[[#This Row],[rxn]],Table3[name],Table3[flux],$F$1)</f>
        <v>1.19415523221595E-2</v>
      </c>
      <c r="N2097" s="1">
        <f>IFERROR(Table5[[#This Row],[min flux]]/Table5[[#This Row],[associated enzload]],"")</f>
        <v>169817.17700995904</v>
      </c>
      <c r="O2097" s="1">
        <f>_xlfn.NUMBERVALUE(IF(Table5[[#This Row],[flux/enzload]]="","",ABS($N$1-Table5[[#This Row],[flux/enzload]])))</f>
        <v>1399916147841.78</v>
      </c>
      <c r="P2097" s="1">
        <f>Table5[[#This Row],[kapp_old]]+IFERROR(((Table5[[#This Row],[kapp_slack_ub]]-Table5[[#This Row],[kapp_slack_lb]])/Table5[[#This Row],[associated enzload]]),0)</f>
        <v>64530.527263784599</v>
      </c>
      <c r="Q2097" s="1" t="str">
        <f>"'"&amp;Table5[[#This Row],[rxn]]&amp;"'"&amp;CHAR(9)&amp;Table5[[#This Row],[kapp + (slack_ub - slack_lb)/enzload]]</f>
        <v>'RXN-SO4t_c_e_FWD-rt7368'	64530.5272637846</v>
      </c>
      <c r="R2097" s="1">
        <f>_xlfn.XLOOKUP(Table5[[#This Row],[rxn]],Table38[name],Table38[flux],0)</f>
        <v>2.5307723537659001E-2</v>
      </c>
      <c r="S2097" s="1">
        <f>_xlfn.XLOOKUP(SUBSTITUTE(Table5[[#This Row],[rxn]],"RXN-","ENZLOAD-"),Table38[name],Table38[flux],0)</f>
        <v>1.51608536E-7</v>
      </c>
      <c r="T2097" s="1" t="b">
        <f>AND(Table5[[#This Row],[ENZLOAD flux in kapp-slack.gms]]=0,Table5[[#This Row],[flux in kapp-slack.gms]]&lt;&gt;0,NOT(Table5[[#This Row],[spont or unknown?]]))</f>
        <v>0</v>
      </c>
      <c r="U2097" s="1" t="b">
        <f>OR(_xlfn.TEXTAFTER(Table5[[#This Row],[rxn]],"-",-1)="SPONT",_xlfn.TEXTAFTER(Table5[[#This Row],[rxn]],"-",-1)="UNKNOWN")</f>
        <v>0</v>
      </c>
      <c r="V2097" s="1">
        <f>_xlfn.XLOOKUP(SUBSTITUTE(Table5[[#This Row],[rxn]],"RXN-","ENZLOAD-"),Table4[rxn],Table4[ub],0)</f>
        <v>0.46262734</v>
      </c>
      <c r="W2097" s="1" t="b">
        <f>AND(Table5[[#This Row],[FVA ENZLOAD flux UB]]=0,Table5[[#This Row],[ENZ not made when it should be?]])</f>
        <v>0</v>
      </c>
    </row>
    <row r="2098" spans="1:23" hidden="1">
      <c r="A2098" s="1"/>
      <c r="B2098" s="1" t="str">
        <f>_xlfn.TEXTBEFORE(Table38[[#This Row],[all fluxes from kapp-slack]]," ",,,,"")</f>
        <v/>
      </c>
      <c r="C2098" s="1">
        <f>_xlfn.NUMBERVALUE(IFERROR(_xlfn.TEXTAFTER(Table38[[#This Row],[all fluxes from kapp-slack]]," ",-1,,,""),""))</f>
        <v>0</v>
      </c>
      <c r="F2098" s="1" t="s">
        <v>8498</v>
      </c>
      <c r="G2098" s="1" t="str">
        <f>_xlfn.TEXTBEFORE(Table5[[#This Row],[rxn     kapp_old        kapp_slack_ub   kapp_slack_lb]]," ")</f>
        <v>RXN-HMGCOAS_c_FWD-rt3754_c</v>
      </c>
      <c r="H2098" s="1">
        <f>_xlfn.NUMBERVALUE(_xlfn.TEXTBEFORE(TRIM(_xlfn.TEXTAFTER(_xlfn.TEXTBEFORE(Table5[[#This Row],[rxn     kapp_old        kapp_slack_ub   kapp_slack_lb]],Table5[[#This Row],[kapp_slack_lb]],-1),Table5[[#This Row],[rxn]]))," "))</f>
        <v>69105.682100296603</v>
      </c>
      <c r="I209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098" s="1">
        <f>_xlfn.NUMBERVALUE(_xlfn.TEXTAFTER(Table5[[#This Row],[rxn     kapp_old        kapp_slack_ub   kapp_slack_lb]]," ",-1))</f>
        <v>0</v>
      </c>
      <c r="K2098" s="1">
        <f>_xlfn.XLOOKUP(SUBSTITUTE(Table5[[#This Row],[rxn]],"RXN-","ENZLOAD-"),ENZLOAD[name],ENZLOAD[flux],0)</f>
        <v>1.8662095877999999E-6</v>
      </c>
      <c r="L2098" s="1" t="str">
        <f>"'"&amp;Table5[[#This Row],[rxn]]&amp;"'"&amp;CHAR(9)&amp;IF(AND(Table5[[#This Row],[kapp_slack_ub]]&lt;&gt;0,Table5[[#This Row],[kapp_old]]&lt;$F$1),$F$1,Table5[[#This Row],[kapp_old]])</f>
        <v>'RXN-HMGCOAS_c_FWD-rt3754_c'	69105.6821002966</v>
      </c>
      <c r="M2098" s="1">
        <f>_xlfn.XLOOKUP(Table5[[#This Row],[rxn]],Table3[name],Table3[flux],$F$1)</f>
        <v>0.339383385544822</v>
      </c>
      <c r="N2098" s="1">
        <f>IFERROR(Table5[[#This Row],[min flux]]/Table5[[#This Row],[associated enzload]],"")</f>
        <v>181857.05815867527</v>
      </c>
      <c r="O2098" s="1">
        <f>_xlfn.NUMBERVALUE(IF(Table5[[#This Row],[flux/enzload]]="","",ABS($N$1-Table5[[#This Row],[flux/enzload]])))</f>
        <v>1399916135801.8999</v>
      </c>
      <c r="P2098" s="1">
        <f>Table5[[#This Row],[kapp_old]]+IFERROR(((Table5[[#This Row],[kapp_slack_ub]]-Table5[[#This Row],[kapp_slack_lb]])/Table5[[#This Row],[associated enzload]]),0)</f>
        <v>69105.682100296603</v>
      </c>
      <c r="Q2098" s="1" t="str">
        <f>"'"&amp;Table5[[#This Row],[rxn]]&amp;"'"&amp;CHAR(9)&amp;Table5[[#This Row],[kapp + (slack_ub - slack_lb)/enzload]]</f>
        <v>'RXN-HMGCOAS_c_FWD-rt3754_c'	69105.6821002966</v>
      </c>
      <c r="R2098" s="1">
        <f>_xlfn.XLOOKUP(Table5[[#This Row],[rxn]],Table38[name],Table38[flux],0)</f>
        <v>0.34525718992117199</v>
      </c>
      <c r="S2098" s="1">
        <f>_xlfn.XLOOKUP(SUBSTITUTE(Table5[[#This Row],[rxn]],"RXN-","ENZLOAD-"),Table38[name],Table38[flux],0)</f>
        <v>1.9313667939999999E-6</v>
      </c>
      <c r="T2098" s="1" t="b">
        <f>AND(Table5[[#This Row],[ENZLOAD flux in kapp-slack.gms]]=0,Table5[[#This Row],[flux in kapp-slack.gms]]&lt;&gt;0,NOT(Table5[[#This Row],[spont or unknown?]]))</f>
        <v>0</v>
      </c>
      <c r="U2098" s="1" t="b">
        <f>OR(_xlfn.TEXTAFTER(Table5[[#This Row],[rxn]],"-",-1)="SPONT",_xlfn.TEXTAFTER(Table5[[#This Row],[rxn]],"-",-1)="UNKNOWN")</f>
        <v>0</v>
      </c>
      <c r="V2098" s="1">
        <f>_xlfn.XLOOKUP(SUBSTITUTE(Table5[[#This Row],[rxn]],"RXN-","ENZLOAD-"),Table4[rxn],Table4[ub],0)</f>
        <v>0.80376913999999999</v>
      </c>
      <c r="W2098" s="1" t="b">
        <f>AND(Table5[[#This Row],[FVA ENZLOAD flux UB]]=0,Table5[[#This Row],[ENZ not made when it should be?]])</f>
        <v>0</v>
      </c>
    </row>
    <row r="2099" spans="1:23" hidden="1">
      <c r="A2099" s="1"/>
      <c r="B2099" s="1" t="str">
        <f>_xlfn.TEXTBEFORE(Table38[[#This Row],[all fluxes from kapp-slack]]," ",,,,"")</f>
        <v/>
      </c>
      <c r="C2099" s="1">
        <f>_xlfn.NUMBERVALUE(IFERROR(_xlfn.TEXTAFTER(Table38[[#This Row],[all fluxes from kapp-slack]]," ",-1,,,""),""))</f>
        <v>0</v>
      </c>
      <c r="F2099" s="1" t="s">
        <v>8627</v>
      </c>
      <c r="G2099" s="1" t="str">
        <f>_xlfn.TEXTBEFORE(Table5[[#This Row],[rxn     kapp_old        kapp_slack_ub   kapp_slack_lb]]," ")</f>
        <v>RXN-INOSTtps_e_FWD-rt4674</v>
      </c>
      <c r="H209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09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099" s="1">
        <f>_xlfn.NUMBERVALUE(_xlfn.TEXTAFTER(Table5[[#This Row],[rxn     kapp_old        kapp_slack_ub   kapp_slack_lb]]," ",-1))</f>
        <v>0</v>
      </c>
      <c r="K2099" s="1">
        <f>_xlfn.XLOOKUP(SUBSTITUTE(Table5[[#This Row],[rxn]],"RXN-","ENZLOAD-"),ENZLOAD[name],ENZLOAD[flux],0)</f>
        <v>9.0446197689999896E-8</v>
      </c>
      <c r="L2099" s="1" t="str">
        <f>"'"&amp;Table5[[#This Row],[rxn]]&amp;"'"&amp;CHAR(9)&amp;IF(AND(Table5[[#This Row],[kapp_slack_ub]]&lt;&gt;0,Table5[[#This Row],[kapp_old]]&lt;$F$1),$F$1,Table5[[#This Row],[kapp_old]])</f>
        <v>'RXN-INOSTtps_e_FWD-rt4674'	27141.27779288</v>
      </c>
      <c r="M2099" s="1">
        <f>_xlfn.XLOOKUP(Table5[[#This Row],[rxn]],Table3[name],Table3[flux],$F$1)</f>
        <v>1.7829040455316199E-2</v>
      </c>
      <c r="N2099" s="1">
        <f>IFERROR(Table5[[#This Row],[min flux]]/Table5[[#This Row],[associated enzload]],"")</f>
        <v>197123.16173228642</v>
      </c>
      <c r="O2099" s="1">
        <f>_xlfn.NUMBERVALUE(IF(Table5[[#This Row],[flux/enzload]]="","",ABS($N$1-Table5[[#This Row],[flux/enzload]])))</f>
        <v>1399916120535.79</v>
      </c>
      <c r="P2099" s="1">
        <f>Table5[[#This Row],[kapp_old]]+IFERROR(((Table5[[#This Row],[kapp_slack_ub]]-Table5[[#This Row],[kapp_slack_lb]])/Table5[[#This Row],[associated enzload]]),0)</f>
        <v>27141.277792879999</v>
      </c>
      <c r="Q2099" s="1" t="str">
        <f>"'"&amp;Table5[[#This Row],[rxn]]&amp;"'"&amp;CHAR(9)&amp;Table5[[#This Row],[kapp + (slack_ub - slack_lb)/enzload]]</f>
        <v>'RXN-INOSTtps_e_FWD-rt4674'	27141.27779288</v>
      </c>
      <c r="R2099" s="1">
        <f>_xlfn.XLOOKUP(Table5[[#This Row],[rxn]],Table38[name],Table38[flux],0)</f>
        <v>0</v>
      </c>
      <c r="S2099" s="1">
        <f>_xlfn.XLOOKUP(SUBSTITUTE(Table5[[#This Row],[rxn]],"RXN-","ENZLOAD-"),Table38[name],Table38[flux],0)</f>
        <v>0</v>
      </c>
      <c r="T2099" s="1" t="b">
        <f>AND(Table5[[#This Row],[ENZLOAD flux in kapp-slack.gms]]=0,Table5[[#This Row],[flux in kapp-slack.gms]]&lt;&gt;0,NOT(Table5[[#This Row],[spont or unknown?]]))</f>
        <v>0</v>
      </c>
      <c r="U2099" s="1" t="b">
        <f>OR(_xlfn.TEXTAFTER(Table5[[#This Row],[rxn]],"-",-1)="SPONT",_xlfn.TEXTAFTER(Table5[[#This Row],[rxn]],"-",-1)="UNKNOWN")</f>
        <v>0</v>
      </c>
      <c r="V2099" s="1">
        <f>_xlfn.XLOOKUP(SUBSTITUTE(Table5[[#This Row],[rxn]],"RXN-","ENZLOAD-"),Table4[rxn],Table4[ub],0)</f>
        <v>0.71048944000000003</v>
      </c>
      <c r="W2099" s="1" t="b">
        <f>AND(Table5[[#This Row],[FVA ENZLOAD flux UB]]=0,Table5[[#This Row],[ENZ not made when it should be?]])</f>
        <v>0</v>
      </c>
    </row>
    <row r="2100" spans="1:23" hidden="1">
      <c r="A2100" s="1"/>
      <c r="B2100" s="1" t="str">
        <f>_xlfn.TEXTBEFORE(Table38[[#This Row],[all fluxes from kapp-slack]]," ",,,,"")</f>
        <v/>
      </c>
      <c r="C2100" s="1">
        <f>_xlfn.NUMBERVALUE(IFERROR(_xlfn.TEXTAFTER(Table38[[#This Row],[all fluxes from kapp-slack]]," ",-1,,,""),""))</f>
        <v>0</v>
      </c>
      <c r="F2100" s="1" t="s">
        <v>8025</v>
      </c>
      <c r="G2100" s="1" t="str">
        <f>_xlfn.TEXTBEFORE(Table5[[#This Row],[rxn     kapp_old        kapp_slack_ub   kapp_slack_lb]]," ")</f>
        <v>RXN-FUM_m_FWD-rt5633_m</v>
      </c>
      <c r="H2100" s="1">
        <f>_xlfn.NUMBERVALUE(_xlfn.TEXTBEFORE(TRIM(_xlfn.TEXTAFTER(_xlfn.TEXTBEFORE(Table5[[#This Row],[rxn     kapp_old        kapp_slack_ub   kapp_slack_lb]],Table5[[#This Row],[kapp_slack_lb]],-1),Table5[[#This Row],[rxn]]))," "))</f>
        <v>477271.934320461</v>
      </c>
      <c r="I210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100" s="1">
        <f>_xlfn.NUMBERVALUE(_xlfn.TEXTAFTER(Table5[[#This Row],[rxn     kapp_old        kapp_slack_ub   kapp_slack_lb]]," ",-1))</f>
        <v>0</v>
      </c>
      <c r="K2100" s="1">
        <f>_xlfn.XLOOKUP(SUBSTITUTE(Table5[[#This Row],[rxn]],"RXN-","ENZLOAD-"),ENZLOAD[name],ENZLOAD[flux],0)</f>
        <v>2.2088126616E-6</v>
      </c>
      <c r="L2100" s="1" t="str">
        <f>"'"&amp;Table5[[#This Row],[rxn]]&amp;"'"&amp;CHAR(9)&amp;IF(AND(Table5[[#This Row],[kapp_slack_ub]]&lt;&gt;0,Table5[[#This Row],[kapp_old]]&lt;$F$1),$F$1,Table5[[#This Row],[kapp_old]])</f>
        <v>'RXN-FUM_m_FWD-rt5633_m'	477271.934320461</v>
      </c>
      <c r="M2100" s="1">
        <f>_xlfn.XLOOKUP(Table5[[#This Row],[rxn]],Table3[name],Table3[flux],$F$1)</f>
        <v>3.4184393951118799</v>
      </c>
      <c r="N2100" s="1">
        <f>IFERROR(Table5[[#This Row],[min flux]]/Table5[[#This Row],[associated enzload]],"")</f>
        <v>1547636.6350759966</v>
      </c>
      <c r="O2100" s="1">
        <f>_xlfn.NUMBERVALUE(IF(Table5[[#This Row],[flux/enzload]]="","",ABS($N$1-Table5[[#This Row],[flux/enzload]])))</f>
        <v>1399914770022.3201</v>
      </c>
      <c r="P2100" s="1">
        <f>Table5[[#This Row],[kapp_old]]+IFERROR(((Table5[[#This Row],[kapp_slack_ub]]-Table5[[#This Row],[kapp_slack_lb]])/Table5[[#This Row],[associated enzload]]),0)</f>
        <v>477271.934320461</v>
      </c>
      <c r="Q2100" s="1" t="str">
        <f>"'"&amp;Table5[[#This Row],[rxn]]&amp;"'"&amp;CHAR(9)&amp;Table5[[#This Row],[kapp + (slack_ub - slack_lb)/enzload]]</f>
        <v>'RXN-FUM_m_FWD-rt5633_m'	477271.934320461</v>
      </c>
      <c r="R2100" s="1">
        <f>_xlfn.XLOOKUP(Table5[[#This Row],[rxn]],Table38[name],Table38[flux],0)</f>
        <v>0</v>
      </c>
      <c r="S2100" s="1">
        <f>_xlfn.XLOOKUP(SUBSTITUTE(Table5[[#This Row],[rxn]],"RXN-","ENZLOAD-"),Table38[name],Table38[flux],0)</f>
        <v>0</v>
      </c>
      <c r="T2100" s="1" t="b">
        <f>AND(Table5[[#This Row],[ENZLOAD flux in kapp-slack.gms]]=0,Table5[[#This Row],[flux in kapp-slack.gms]]&lt;&gt;0,NOT(Table5[[#This Row],[spont or unknown?]]))</f>
        <v>0</v>
      </c>
      <c r="U2100" s="1" t="b">
        <f>OR(_xlfn.TEXTAFTER(Table5[[#This Row],[rxn]],"-",-1)="SPONT",_xlfn.TEXTAFTER(Table5[[#This Row],[rxn]],"-",-1)="UNKNOWN")</f>
        <v>0</v>
      </c>
      <c r="V2100" s="1">
        <f>_xlfn.XLOOKUP(SUBSTITUTE(Table5[[#This Row],[rxn]],"RXN-","ENZLOAD-"),Table4[rxn],Table4[ub],0)</f>
        <v>0.83815538000000001</v>
      </c>
      <c r="W2100" s="1" t="b">
        <f>AND(Table5[[#This Row],[FVA ENZLOAD flux UB]]=0,Table5[[#This Row],[ENZ not made when it should be?]])</f>
        <v>0</v>
      </c>
    </row>
    <row r="2101" spans="1:23" hidden="1">
      <c r="A2101" s="1"/>
      <c r="B2101" s="1" t="str">
        <f>_xlfn.TEXTBEFORE(Table38[[#This Row],[all fluxes from kapp-slack]]," ",,,,"")</f>
        <v/>
      </c>
      <c r="C2101" s="1">
        <f>_xlfn.NUMBERVALUE(IFERROR(_xlfn.TEXTAFTER(Table38[[#This Row],[all fluxes from kapp-slack]]," ",-1,,,""),""))</f>
        <v>0</v>
      </c>
      <c r="F2101" s="1" t="s">
        <v>8279</v>
      </c>
      <c r="G2101" s="1" t="str">
        <f>_xlfn.TEXTBEFORE(Table5[[#This Row],[rxn     kapp_old        kapp_slack_ub   kapp_slack_lb]]," ")</f>
        <v>RXN-GPIA9a_r_FWD-rt4069</v>
      </c>
      <c r="H2101" s="1">
        <f>_xlfn.NUMBERVALUE(_xlfn.TEXTBEFORE(TRIM(_xlfn.TEXTAFTER(_xlfn.TEXTBEFORE(Table5[[#This Row],[rxn     kapp_old        kapp_slack_ub   kapp_slack_lb]],Table5[[#This Row],[kapp_slack_lb]],-1),Table5[[#This Row],[rxn]]))," "))</f>
        <v>79945.677308559403</v>
      </c>
      <c r="I210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101" s="1">
        <f>_xlfn.NUMBERVALUE(_xlfn.TEXTAFTER(Table5[[#This Row],[rxn     kapp_old        kapp_slack_ub   kapp_slack_lb]]," ",-1))</f>
        <v>0</v>
      </c>
      <c r="K2101" s="1">
        <f>_xlfn.XLOOKUP(SUBSTITUTE(Table5[[#This Row],[rxn]],"RXN-","ENZLOAD-"),ENZLOAD[name],ENZLOAD[flux],0)</f>
        <v>3.062874058E-8</v>
      </c>
      <c r="L2101" s="1" t="str">
        <f>"'"&amp;Table5[[#This Row],[rxn]]&amp;"'"&amp;CHAR(9)&amp;IF(AND(Table5[[#This Row],[kapp_slack_ub]]&lt;&gt;0,Table5[[#This Row],[kapp_old]]&lt;$F$1),$F$1,Table5[[#This Row],[kapp_old]])</f>
        <v>'RXN-GPIA9a_r_FWD-rt4069'	79945.6773085594</v>
      </c>
      <c r="M2101" s="1">
        <f>_xlfn.XLOOKUP(Table5[[#This Row],[rxn]],Table3[name],Table3[flux],$F$1)</f>
        <v>6.4437773967796303E-3</v>
      </c>
      <c r="N2101" s="1">
        <f>IFERROR(Table5[[#This Row],[min flux]]/Table5[[#This Row],[associated enzload]],"")</f>
        <v>210383.36133831431</v>
      </c>
      <c r="O2101" s="1">
        <f>_xlfn.NUMBERVALUE(IF(Table5[[#This Row],[flux/enzload]]="","",ABS($N$1-Table5[[#This Row],[flux/enzload]])))</f>
        <v>1399916107275.5901</v>
      </c>
      <c r="P2101" s="1">
        <f>Table5[[#This Row],[kapp_old]]+IFERROR(((Table5[[#This Row],[kapp_slack_ub]]-Table5[[#This Row],[kapp_slack_lb]])/Table5[[#This Row],[associated enzload]]),0)</f>
        <v>79945.677308559403</v>
      </c>
      <c r="Q2101" s="1" t="str">
        <f>"'"&amp;Table5[[#This Row],[rxn]]&amp;"'"&amp;CHAR(9)&amp;Table5[[#This Row],[kapp + (slack_ub - slack_lb)/enzload]]</f>
        <v>'RXN-GPIA9a_r_FWD-rt4069'	79945.6773085594</v>
      </c>
      <c r="R2101" s="1">
        <f>_xlfn.XLOOKUP(Table5[[#This Row],[rxn]],Table38[name],Table38[flux],0)</f>
        <v>6.5553022262090001E-3</v>
      </c>
      <c r="S2101" s="1">
        <f>_xlfn.XLOOKUP(SUBSTITUTE(Table5[[#This Row],[rxn]],"RXN-","ENZLOAD-"),Table38[name],Table38[flux],0)</f>
        <v>3.1698120999999999E-8</v>
      </c>
      <c r="T2101" s="1" t="b">
        <f>AND(Table5[[#This Row],[ENZLOAD flux in kapp-slack.gms]]=0,Table5[[#This Row],[flux in kapp-slack.gms]]&lt;&gt;0,NOT(Table5[[#This Row],[spont or unknown?]]))</f>
        <v>0</v>
      </c>
      <c r="U2101" s="1" t="b">
        <f>OR(_xlfn.TEXTAFTER(Table5[[#This Row],[rxn]],"-",-1)="SPONT",_xlfn.TEXTAFTER(Table5[[#This Row],[rxn]],"-",-1)="UNKNOWN")</f>
        <v>0</v>
      </c>
      <c r="V2101" s="1">
        <f>_xlfn.XLOOKUP(SUBSTITUTE(Table5[[#This Row],[rxn]],"RXN-","ENZLOAD-"),Table4[rxn],Table4[ub],0)</f>
        <v>0.35197011</v>
      </c>
      <c r="W2101" s="1" t="b">
        <f>AND(Table5[[#This Row],[FVA ENZLOAD flux UB]]=0,Table5[[#This Row],[ENZ not made when it should be?]])</f>
        <v>0</v>
      </c>
    </row>
    <row r="2102" spans="1:23" hidden="1">
      <c r="A2102" s="1"/>
      <c r="B2102" s="1" t="str">
        <f>_xlfn.TEXTBEFORE(Table38[[#This Row],[all fluxes from kapp-slack]]," ",,,,"")</f>
        <v/>
      </c>
      <c r="C2102" s="1">
        <f>_xlfn.NUMBERVALUE(IFERROR(_xlfn.TEXTAFTER(Table38[[#This Row],[all fluxes from kapp-slack]]," ",-1,,,""),""))</f>
        <v>0</v>
      </c>
      <c r="F2102" s="1" t="s">
        <v>7956</v>
      </c>
      <c r="G2102" s="1" t="str">
        <f>_xlfn.TEXTBEFORE(Table5[[#This Row],[rxn     kapp_old        kapp_slack_ub   kapp_slack_lb]]," ")</f>
        <v>RXN-FBA_c_FWD-rt7052</v>
      </c>
      <c r="H2102" s="1">
        <f>_xlfn.NUMBERVALUE(_xlfn.TEXTBEFORE(TRIM(_xlfn.TEXTAFTER(_xlfn.TEXTBEFORE(Table5[[#This Row],[rxn     kapp_old        kapp_slack_ub   kapp_slack_lb]],Table5[[#This Row],[kapp_slack_lb]],-1),Table5[[#This Row],[rxn]]))," "))</f>
        <v>100356.124317462</v>
      </c>
      <c r="I210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102" s="1">
        <f>_xlfn.NUMBERVALUE(_xlfn.TEXTAFTER(Table5[[#This Row],[rxn     kapp_old        kapp_slack_ub   kapp_slack_lb]]," ",-1))</f>
        <v>0</v>
      </c>
      <c r="K2102" s="1">
        <f>_xlfn.XLOOKUP(SUBSTITUTE(Table5[[#This Row],[rxn]],"RXN-","ENZLOAD-"),ENZLOAD[name],ENZLOAD[flux],0)</f>
        <v>1.297704229631E-5</v>
      </c>
      <c r="L2102" s="1" t="str">
        <f>"'"&amp;Table5[[#This Row],[rxn]]&amp;"'"&amp;CHAR(9)&amp;IF(AND(Table5[[#This Row],[kapp_slack_ub]]&lt;&gt;0,Table5[[#This Row],[kapp_old]]&lt;$F$1),$F$1,Table5[[#This Row],[kapp_old]])</f>
        <v>'RXN-FBA_c_FWD-rt7052'	100356.124317462</v>
      </c>
      <c r="M2102" s="1">
        <f>_xlfn.XLOOKUP(Table5[[#This Row],[rxn]],Table3[name],Table3[flux],$F$1)</f>
        <v>2.79633910028421</v>
      </c>
      <c r="N2102" s="1">
        <f>IFERROR(Table5[[#This Row],[min flux]]/Table5[[#This Row],[associated enzload]],"")</f>
        <v>215483.5467461907</v>
      </c>
      <c r="O2102" s="1">
        <f>_xlfn.NUMBERVALUE(IF(Table5[[#This Row],[flux/enzload]]="","",ABS($N$1-Table5[[#This Row],[flux/enzload]])))</f>
        <v>1399916102175.4099</v>
      </c>
      <c r="P2102" s="1">
        <f>Table5[[#This Row],[kapp_old]]+IFERROR(((Table5[[#This Row],[kapp_slack_ub]]-Table5[[#This Row],[kapp_slack_lb]])/Table5[[#This Row],[associated enzload]]),0)</f>
        <v>100356.124317462</v>
      </c>
      <c r="Q2102" s="1" t="str">
        <f>"'"&amp;Table5[[#This Row],[rxn]]&amp;"'"&amp;CHAR(9)&amp;Table5[[#This Row],[kapp + (slack_ub - slack_lb)/enzload]]</f>
        <v>'RXN-FBA_c_FWD-rt7052'	100356.124317462</v>
      </c>
      <c r="R2102" s="1">
        <f>_xlfn.XLOOKUP(Table5[[#This Row],[rxn]],Table38[name],Table38[flux],0)</f>
        <v>2.96493178140665</v>
      </c>
      <c r="S2102" s="1">
        <f>_xlfn.XLOOKUP(SUBSTITUTE(Table5[[#This Row],[rxn]],"RXN-","ENZLOAD-"),Table38[name],Table38[flux],0)</f>
        <v>1.1421065211999999E-5</v>
      </c>
      <c r="T2102" s="1" t="b">
        <f>AND(Table5[[#This Row],[ENZLOAD flux in kapp-slack.gms]]=0,Table5[[#This Row],[flux in kapp-slack.gms]]&lt;&gt;0,NOT(Table5[[#This Row],[spont or unknown?]]))</f>
        <v>0</v>
      </c>
      <c r="U2102" s="1" t="b">
        <f>OR(_xlfn.TEXTAFTER(Table5[[#This Row],[rxn]],"-",-1)="SPONT",_xlfn.TEXTAFTER(Table5[[#This Row],[rxn]],"-",-1)="UNKNOWN")</f>
        <v>0</v>
      </c>
      <c r="V2102" s="1">
        <f>_xlfn.XLOOKUP(SUBSTITUTE(Table5[[#This Row],[rxn]],"RXN-","ENZLOAD-"),Table4[rxn],Table4[ub],0)</f>
        <v>1.0980634899999999</v>
      </c>
      <c r="W2102" s="1" t="b">
        <f>AND(Table5[[#This Row],[FVA ENZLOAD flux UB]]=0,Table5[[#This Row],[ENZ not made when it should be?]])</f>
        <v>0</v>
      </c>
    </row>
    <row r="2103" spans="1:23" hidden="1">
      <c r="A2103" s="1"/>
      <c r="B2103" s="1" t="str">
        <f>_xlfn.TEXTBEFORE(Table38[[#This Row],[all fluxes from kapp-slack]]," ",,,,"")</f>
        <v/>
      </c>
      <c r="C2103" s="1">
        <f>_xlfn.NUMBERVALUE(IFERROR(_xlfn.TEXTAFTER(Table38[[#This Row],[all fluxes from kapp-slack]]," ",-1,,,""),""))</f>
        <v>0</v>
      </c>
      <c r="F2103" s="1" t="s">
        <v>6946</v>
      </c>
      <c r="G2103" s="1" t="str">
        <f>_xlfn.TEXTBEFORE(Table5[[#This Row],[rxn     kapp_old        kapp_slack_ub   kapp_slack_lb]]," ")</f>
        <v>RXN-ADPATPt_c_m_FWD-rt4336</v>
      </c>
      <c r="H2103" s="1">
        <f>_xlfn.NUMBERVALUE(_xlfn.TEXTBEFORE(TRIM(_xlfn.TEXTAFTER(_xlfn.TEXTBEFORE(Table5[[#This Row],[rxn     kapp_old        kapp_slack_ub   kapp_slack_lb]],Table5[[#This Row],[kapp_slack_lb]],-1),Table5[[#This Row],[rxn]]))," "))</f>
        <v>668270.124840167</v>
      </c>
      <c r="I210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103" s="1">
        <f>_xlfn.NUMBERVALUE(_xlfn.TEXTAFTER(Table5[[#This Row],[rxn     kapp_old        kapp_slack_ub   kapp_slack_lb]]," ",-1))</f>
        <v>0</v>
      </c>
      <c r="K2103" s="1">
        <f>_xlfn.XLOOKUP(SUBSTITUTE(Table5[[#This Row],[rxn]],"RXN-","ENZLOAD-"),ENZLOAD[name],ENZLOAD[flux],0)</f>
        <v>4.1898833821389997E-5</v>
      </c>
      <c r="L2103" s="1" t="str">
        <f>"'"&amp;Table5[[#This Row],[rxn]]&amp;"'"&amp;CHAR(9)&amp;IF(AND(Table5[[#This Row],[kapp_slack_ub]]&lt;&gt;0,Table5[[#This Row],[kapp_old]]&lt;$F$1),$F$1,Table5[[#This Row],[kapp_old]])</f>
        <v>'RXN-ADPATPt_c_m_FWD-rt4336'	668270.124840167</v>
      </c>
      <c r="M2103" s="1">
        <f>_xlfn.XLOOKUP(Table5[[#This Row],[rxn]],Table3[name],Table3[flux],$F$1)</f>
        <v>63.663047812193</v>
      </c>
      <c r="N2103" s="1">
        <f>IFERROR(Table5[[#This Row],[min flux]]/Table5[[#This Row],[associated enzload]],"")</f>
        <v>1519446.7722796628</v>
      </c>
      <c r="O2103" s="1">
        <f>_xlfn.NUMBERVALUE(IF(Table5[[#This Row],[flux/enzload]]="","",ABS($N$1-Table5[[#This Row],[flux/enzload]])))</f>
        <v>1399914798212.1799</v>
      </c>
      <c r="P2103" s="1">
        <f>Table5[[#This Row],[kapp_old]]+IFERROR(((Table5[[#This Row],[kapp_slack_ub]]-Table5[[#This Row],[kapp_slack_lb]])/Table5[[#This Row],[associated enzload]]),0)</f>
        <v>668270.124840167</v>
      </c>
      <c r="Q2103" s="1" t="str">
        <f>"'"&amp;Table5[[#This Row],[rxn]]&amp;"'"&amp;CHAR(9)&amp;Table5[[#This Row],[kapp + (slack_ub - slack_lb)/enzload]]</f>
        <v>'RXN-ADPATPt_c_m_FWD-rt4336'	668270.124840167</v>
      </c>
      <c r="R2103" s="1">
        <f>_xlfn.XLOOKUP(Table5[[#This Row],[rxn]],Table38[name],Table38[flux],0)</f>
        <v>66.319728679116693</v>
      </c>
      <c r="S2103" s="1">
        <f>_xlfn.XLOOKUP(SUBSTITUTE(Table5[[#This Row],[rxn]],"RXN-","ENZLOAD-"),Table38[name],Table38[flux],0)</f>
        <v>3.8364229578000003E-5</v>
      </c>
      <c r="T2103" s="1" t="b">
        <f>AND(Table5[[#This Row],[ENZLOAD flux in kapp-slack.gms]]=0,Table5[[#This Row],[flux in kapp-slack.gms]]&lt;&gt;0,NOT(Table5[[#This Row],[spont or unknown?]]))</f>
        <v>0</v>
      </c>
      <c r="U2103" s="1" t="b">
        <f>OR(_xlfn.TEXTAFTER(Table5[[#This Row],[rxn]],"-",-1)="SPONT",_xlfn.TEXTAFTER(Table5[[#This Row],[rxn]],"-",-1)="UNKNOWN")</f>
        <v>0</v>
      </c>
      <c r="V2103" s="1">
        <f>_xlfn.XLOOKUP(SUBSTITUTE(Table5[[#This Row],[rxn]],"RXN-","ENZLOAD-"),Table4[rxn],Table4[ub],0)</f>
        <v>1.2749653299999999</v>
      </c>
      <c r="W2103" s="1" t="b">
        <f>AND(Table5[[#This Row],[FVA ENZLOAD flux UB]]=0,Table5[[#This Row],[ENZ not made when it should be?]])</f>
        <v>0</v>
      </c>
    </row>
    <row r="2104" spans="1:23" hidden="1">
      <c r="A2104" s="1"/>
      <c r="B2104" s="1" t="str">
        <f>_xlfn.TEXTBEFORE(Table38[[#This Row],[all fluxes from kapp-slack]]," ",,,,"")</f>
        <v/>
      </c>
      <c r="C2104" s="1">
        <f>_xlfn.NUMBERVALUE(IFERROR(_xlfn.TEXTAFTER(Table38[[#This Row],[all fluxes from kapp-slack]]," ",-1,,,""),""))</f>
        <v>0</v>
      </c>
      <c r="F2104" s="1" t="s">
        <v>8979</v>
      </c>
      <c r="G2104" s="1" t="str">
        <f>_xlfn.TEXTBEFORE(Table5[[#This Row],[rxn     kapp_old        kapp_slack_ub   kapp_slack_lb]]," ")</f>
        <v>RXN-NGLYCANS3_c_FWD-rt6298</v>
      </c>
      <c r="H2104" s="1">
        <f>_xlfn.NUMBERVALUE(_xlfn.TEXTBEFORE(TRIM(_xlfn.TEXTAFTER(_xlfn.TEXTBEFORE(Table5[[#This Row],[rxn     kapp_old        kapp_slack_ub   kapp_slack_lb]],Table5[[#This Row],[kapp_slack_lb]],-1),Table5[[#This Row],[rxn]]))," "))</f>
        <v>93940.200952279803</v>
      </c>
      <c r="I210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104" s="1">
        <f>_xlfn.NUMBERVALUE(_xlfn.TEXTAFTER(Table5[[#This Row],[rxn     kapp_old        kapp_slack_ub   kapp_slack_lb]]," ",-1))</f>
        <v>0</v>
      </c>
      <c r="K2104" s="1">
        <f>_xlfn.XLOOKUP(SUBSTITUTE(Table5[[#This Row],[rxn]],"RXN-","ENZLOAD-"),ENZLOAD[name],ENZLOAD[flux],0)</f>
        <v>2.3786037739999999E-8</v>
      </c>
      <c r="L2104" s="1" t="str">
        <f>"'"&amp;Table5[[#This Row],[rxn]]&amp;"'"&amp;CHAR(9)&amp;IF(AND(Table5[[#This Row],[kapp_slack_ub]]&lt;&gt;0,Table5[[#This Row],[kapp_old]]&lt;$F$1),$F$1,Table5[[#This Row],[kapp_old]])</f>
        <v>'RXN-NGLYCANS3_c_FWD-rt6298'	93940.2009522798</v>
      </c>
      <c r="M2104" s="1">
        <f>_xlfn.XLOOKUP(Table5[[#This Row],[rxn]],Table3[name],Table3[flux],$F$1)</f>
        <v>5.8801714872476598E-3</v>
      </c>
      <c r="N2104" s="1">
        <f>IFERROR(Table5[[#This Row],[min flux]]/Table5[[#This Row],[associated enzload]],"")</f>
        <v>247211.05513757837</v>
      </c>
      <c r="O2104" s="1">
        <f>_xlfn.NUMBERVALUE(IF(Table5[[#This Row],[flux/enzload]]="","",ABS($N$1-Table5[[#This Row],[flux/enzload]])))</f>
        <v>1399916070447.8999</v>
      </c>
      <c r="P2104" s="1">
        <f>Table5[[#This Row],[kapp_old]]+IFERROR(((Table5[[#This Row],[kapp_slack_ub]]-Table5[[#This Row],[kapp_slack_lb]])/Table5[[#This Row],[associated enzload]]),0)</f>
        <v>93940.200952279803</v>
      </c>
      <c r="Q2104" s="1" t="str">
        <f>"'"&amp;Table5[[#This Row],[rxn]]&amp;"'"&amp;CHAR(9)&amp;Table5[[#This Row],[kapp + (slack_ub - slack_lb)/enzload]]</f>
        <v>'RXN-NGLYCANS3_c_FWD-rt6298'	93940.2009522798</v>
      </c>
      <c r="R2104" s="1">
        <f>_xlfn.XLOOKUP(Table5[[#This Row],[rxn]],Table38[name],Table38[flux],0)</f>
        <v>5.9819417815559998E-3</v>
      </c>
      <c r="S2104" s="1">
        <f>_xlfn.XLOOKUP(SUBSTITUTE(Table5[[#This Row],[rxn]],"RXN-","ENZLOAD-"),Table38[name],Table38[flux],0)</f>
        <v>2.4616510000000001E-8</v>
      </c>
      <c r="T2104" s="1" t="b">
        <f>AND(Table5[[#This Row],[ENZLOAD flux in kapp-slack.gms]]=0,Table5[[#This Row],[flux in kapp-slack.gms]]&lt;&gt;0,NOT(Table5[[#This Row],[spont or unknown?]]))</f>
        <v>0</v>
      </c>
      <c r="U2104" s="1" t="b">
        <f>OR(_xlfn.TEXTAFTER(Table5[[#This Row],[rxn]],"-",-1)="SPONT",_xlfn.TEXTAFTER(Table5[[#This Row],[rxn]],"-",-1)="UNKNOWN")</f>
        <v>0</v>
      </c>
      <c r="V2104" s="1">
        <f>_xlfn.XLOOKUP(SUBSTITUTE(Table5[[#This Row],[rxn]],"RXN-","ENZLOAD-"),Table4[rxn],Table4[ub],0)</f>
        <v>0.77756793999999996</v>
      </c>
      <c r="W2104" s="1" t="b">
        <f>AND(Table5[[#This Row],[FVA ENZLOAD flux UB]]=0,Table5[[#This Row],[ENZ not made when it should be?]])</f>
        <v>0</v>
      </c>
    </row>
    <row r="2105" spans="1:23" hidden="1">
      <c r="A2105" s="1"/>
      <c r="B2105" s="1" t="str">
        <f>_xlfn.TEXTBEFORE(Table38[[#This Row],[all fluxes from kapp-slack]]," ",,,,"")</f>
        <v/>
      </c>
      <c r="C2105" s="1">
        <f>_xlfn.NUMBERVALUE(IFERROR(_xlfn.TEXTAFTER(Table38[[#This Row],[all fluxes from kapp-slack]]," ",-1,,,""),""))</f>
        <v>0</v>
      </c>
      <c r="F2105" s="1" t="s">
        <v>9102</v>
      </c>
      <c r="G2105" s="1" t="str">
        <f>_xlfn.TEXTBEFORE(Table5[[#This Row],[rxn     kapp_old        kapp_slack_ub   kapp_slack_lb]]," ")</f>
        <v>RXN-OGLYCANS4_g_FWD-rt4112</v>
      </c>
      <c r="H2105" s="1">
        <f>_xlfn.NUMBERVALUE(_xlfn.TEXTBEFORE(TRIM(_xlfn.TEXTAFTER(_xlfn.TEXTBEFORE(Table5[[#This Row],[rxn     kapp_old        kapp_slack_ub   kapp_slack_lb]],Table5[[#This Row],[kapp_slack_lb]],-1),Table5[[#This Row],[rxn]]))," "))</f>
        <v>195254.410924339</v>
      </c>
      <c r="I210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105" s="1">
        <f>_xlfn.NUMBERVALUE(_xlfn.TEXTAFTER(Table5[[#This Row],[rxn     kapp_old        kapp_slack_ub   kapp_slack_lb]]," ",-1))</f>
        <v>0</v>
      </c>
      <c r="K2105" s="1">
        <f>_xlfn.XLOOKUP(SUBSTITUTE(Table5[[#This Row],[rxn]],"RXN-","ENZLOAD-"),ENZLOAD[name],ENZLOAD[flux],0)</f>
        <v>7.0551295959999897E-8</v>
      </c>
      <c r="L2105" s="1" t="str">
        <f>"'"&amp;Table5[[#This Row],[rxn]]&amp;"'"&amp;CHAR(9)&amp;IF(AND(Table5[[#This Row],[kapp_slack_ub]]&lt;&gt;0,Table5[[#This Row],[kapp_old]]&lt;$F$1),$F$1,Table5[[#This Row],[kapp_old]])</f>
        <v>'RXN-OGLYCANS4_g_FWD-rt4112'	195254.410924339</v>
      </c>
      <c r="M2105" s="1">
        <f>_xlfn.XLOOKUP(Table5[[#This Row],[rxn]],Table3[name],Table3[flux],$F$1)</f>
        <v>1.8125594385024299E-2</v>
      </c>
      <c r="N2105" s="1">
        <f>IFERROR(Table5[[#This Row],[min flux]]/Table5[[#This Row],[associated enzload]],"")</f>
        <v>256913.69858465638</v>
      </c>
      <c r="O2105" s="1">
        <f>_xlfn.NUMBERVALUE(IF(Table5[[#This Row],[flux/enzload]]="","",ABS($N$1-Table5[[#This Row],[flux/enzload]])))</f>
        <v>1399916060745.26</v>
      </c>
      <c r="P2105" s="1">
        <f>Table5[[#This Row],[kapp_old]]+IFERROR(((Table5[[#This Row],[kapp_slack_ub]]-Table5[[#This Row],[kapp_slack_lb]])/Table5[[#This Row],[associated enzload]]),0)</f>
        <v>195254.410924339</v>
      </c>
      <c r="Q2105" s="1" t="str">
        <f>"'"&amp;Table5[[#This Row],[rxn]]&amp;"'"&amp;CHAR(9)&amp;Table5[[#This Row],[kapp + (slack_ub - slack_lb)/enzload]]</f>
        <v>'RXN-OGLYCANS4_g_FWD-rt4112'	195254.410924339</v>
      </c>
      <c r="R2105" s="1">
        <f>_xlfn.XLOOKUP(Table5[[#This Row],[rxn]],Table38[name],Table38[flux],0)</f>
        <v>1.8439300724896999E-2</v>
      </c>
      <c r="S2105" s="1">
        <f>_xlfn.XLOOKUP(SUBSTITUTE(Table5[[#This Row],[rxn]],"RXN-","ENZLOAD-"),Table38[name],Table38[flux],0)</f>
        <v>3.6507271999999998E-8</v>
      </c>
      <c r="T2105" s="1" t="b">
        <f>AND(Table5[[#This Row],[ENZLOAD flux in kapp-slack.gms]]=0,Table5[[#This Row],[flux in kapp-slack.gms]]&lt;&gt;0,NOT(Table5[[#This Row],[spont or unknown?]]))</f>
        <v>0</v>
      </c>
      <c r="U2105" s="1" t="b">
        <f>OR(_xlfn.TEXTAFTER(Table5[[#This Row],[rxn]],"-",-1)="SPONT",_xlfn.TEXTAFTER(Table5[[#This Row],[rxn]],"-",-1)="UNKNOWN")</f>
        <v>0</v>
      </c>
      <c r="V2105" s="1">
        <f>_xlfn.XLOOKUP(SUBSTITUTE(Table5[[#This Row],[rxn]],"RXN-","ENZLOAD-"),Table4[rxn],Table4[ub],0)</f>
        <v>0.85164896999999995</v>
      </c>
      <c r="W2105" s="1" t="b">
        <f>AND(Table5[[#This Row],[FVA ENZLOAD flux UB]]=0,Table5[[#This Row],[ENZ not made when it should be?]])</f>
        <v>0</v>
      </c>
    </row>
    <row r="2106" spans="1:23" hidden="1">
      <c r="A2106" s="1"/>
      <c r="B2106" s="1" t="str">
        <f>_xlfn.TEXTBEFORE(Table38[[#This Row],[all fluxes from kapp-slack]]," ",,,,"")</f>
        <v/>
      </c>
      <c r="C2106" s="1">
        <f>_xlfn.NUMBERVALUE(IFERROR(_xlfn.TEXTAFTER(Table38[[#This Row],[all fluxes from kapp-slack]]," ",-1,,,""),""))</f>
        <v>0</v>
      </c>
      <c r="F2106" s="1" t="s">
        <v>9104</v>
      </c>
      <c r="G2106" s="1" t="str">
        <f>_xlfn.TEXTBEFORE(Table5[[#This Row],[rxn     kapp_old        kapp_slack_ub   kapp_slack_lb]]," ")</f>
        <v>RXN-OGLYCANS5_g_FWD-rt4112</v>
      </c>
      <c r="H2106" s="1">
        <f>_xlfn.NUMBERVALUE(_xlfn.TEXTBEFORE(TRIM(_xlfn.TEXTAFTER(_xlfn.TEXTBEFORE(Table5[[#This Row],[rxn     kapp_old        kapp_slack_ub   kapp_slack_lb]],Table5[[#This Row],[kapp_slack_lb]],-1),Table5[[#This Row],[rxn]]))," "))</f>
        <v>195254.410924339</v>
      </c>
      <c r="I210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106" s="1">
        <f>_xlfn.NUMBERVALUE(_xlfn.TEXTAFTER(Table5[[#This Row],[rxn     kapp_old        kapp_slack_ub   kapp_slack_lb]]," ",-1))</f>
        <v>0</v>
      </c>
      <c r="K2106" s="1">
        <f>_xlfn.XLOOKUP(SUBSTITUTE(Table5[[#This Row],[rxn]],"RXN-","ENZLOAD-"),ENZLOAD[name],ENZLOAD[flux],0)</f>
        <v>7.0551295959999897E-8</v>
      </c>
      <c r="L2106" s="1" t="str">
        <f>"'"&amp;Table5[[#This Row],[rxn]]&amp;"'"&amp;CHAR(9)&amp;IF(AND(Table5[[#This Row],[kapp_slack_ub]]&lt;&gt;0,Table5[[#This Row],[kapp_old]]&lt;$F$1),$F$1,Table5[[#This Row],[kapp_old]])</f>
        <v>'RXN-OGLYCANS5_g_FWD-rt4112'	195254.410924339</v>
      </c>
      <c r="M2106" s="1">
        <f>_xlfn.XLOOKUP(Table5[[#This Row],[rxn]],Table3[name],Table3[flux],$F$1)</f>
        <v>1.8125594385024299E-2</v>
      </c>
      <c r="N2106" s="1">
        <f>IFERROR(Table5[[#This Row],[min flux]]/Table5[[#This Row],[associated enzload]],"")</f>
        <v>256913.69858465638</v>
      </c>
      <c r="O2106" s="1">
        <f>_xlfn.NUMBERVALUE(IF(Table5[[#This Row],[flux/enzload]]="","",ABS($N$1-Table5[[#This Row],[flux/enzload]])))</f>
        <v>1399916060745.26</v>
      </c>
      <c r="P2106" s="1">
        <f>Table5[[#This Row],[kapp_old]]+IFERROR(((Table5[[#This Row],[kapp_slack_ub]]-Table5[[#This Row],[kapp_slack_lb]])/Table5[[#This Row],[associated enzload]]),0)</f>
        <v>195254.410924339</v>
      </c>
      <c r="Q2106" s="1" t="str">
        <f>"'"&amp;Table5[[#This Row],[rxn]]&amp;"'"&amp;CHAR(9)&amp;Table5[[#This Row],[kapp + (slack_ub - slack_lb)/enzload]]</f>
        <v>'RXN-OGLYCANS5_g_FWD-rt4112'	195254.410924339</v>
      </c>
      <c r="R2106" s="1">
        <f>_xlfn.XLOOKUP(Table5[[#This Row],[rxn]],Table38[name],Table38[flux],0)</f>
        <v>1.8439300724896999E-2</v>
      </c>
      <c r="S2106" s="1">
        <f>_xlfn.XLOOKUP(SUBSTITUTE(Table5[[#This Row],[rxn]],"RXN-","ENZLOAD-"),Table38[name],Table38[flux],0)</f>
        <v>3.6507271999999998E-8</v>
      </c>
      <c r="T2106" s="1" t="b">
        <f>AND(Table5[[#This Row],[ENZLOAD flux in kapp-slack.gms]]=0,Table5[[#This Row],[flux in kapp-slack.gms]]&lt;&gt;0,NOT(Table5[[#This Row],[spont or unknown?]]))</f>
        <v>0</v>
      </c>
      <c r="U2106" s="1" t="b">
        <f>OR(_xlfn.TEXTAFTER(Table5[[#This Row],[rxn]],"-",-1)="SPONT",_xlfn.TEXTAFTER(Table5[[#This Row],[rxn]],"-",-1)="UNKNOWN")</f>
        <v>0</v>
      </c>
      <c r="V2106" s="1">
        <f>_xlfn.XLOOKUP(SUBSTITUTE(Table5[[#This Row],[rxn]],"RXN-","ENZLOAD-"),Table4[rxn],Table4[ub],0)</f>
        <v>0.85164896999999995</v>
      </c>
      <c r="W2106" s="1" t="b">
        <f>AND(Table5[[#This Row],[FVA ENZLOAD flux UB]]=0,Table5[[#This Row],[ENZ not made when it should be?]])</f>
        <v>0</v>
      </c>
    </row>
    <row r="2107" spans="1:23" hidden="1">
      <c r="A2107" s="1"/>
      <c r="B2107" s="1" t="str">
        <f>_xlfn.TEXTBEFORE(Table38[[#This Row],[all fluxes from kapp-slack]]," ",,,,"")</f>
        <v/>
      </c>
      <c r="C2107" s="1">
        <f>_xlfn.NUMBERVALUE(IFERROR(_xlfn.TEXTAFTER(Table38[[#This Row],[all fluxes from kapp-slack]]," ",-1,,,""),""))</f>
        <v>0</v>
      </c>
      <c r="F2107" s="1" t="s">
        <v>8714</v>
      </c>
      <c r="G2107" s="1" t="str">
        <f>_xlfn.TEXTBEFORE(Table5[[#This Row],[rxn     kapp_old        kapp_slack_ub   kapp_slack_lb]]," ")</f>
        <v>RXN-LNSTLS_c_FWD-rt0872</v>
      </c>
      <c r="H2107" s="1">
        <f>_xlfn.NUMBERVALUE(_xlfn.TEXTBEFORE(TRIM(_xlfn.TEXTAFTER(_xlfn.TEXTBEFORE(Table5[[#This Row],[rxn     kapp_old        kapp_slack_ub   kapp_slack_lb]],Table5[[#This Row],[kapp_slack_lb]],-1),Table5[[#This Row],[rxn]]))," "))</f>
        <v>101222.984988956</v>
      </c>
      <c r="I210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107" s="1">
        <f>_xlfn.NUMBERVALUE(_xlfn.TEXTAFTER(Table5[[#This Row],[rxn     kapp_old        kapp_slack_ub   kapp_slack_lb]]," ",-1))</f>
        <v>0</v>
      </c>
      <c r="K2107" s="1">
        <f>_xlfn.XLOOKUP(SUBSTITUTE(Table5[[#This Row],[rxn]],"RXN-","ENZLOAD-"),ENZLOAD[name],ENZLOAD[flux],0)</f>
        <v>1.4605057397E-7</v>
      </c>
      <c r="L2107" s="1" t="str">
        <f>"'"&amp;Table5[[#This Row],[rxn]]&amp;"'"&amp;CHAR(9)&amp;IF(AND(Table5[[#This Row],[kapp_slack_ub]]&lt;&gt;0,Table5[[#This Row],[kapp_old]]&lt;$F$1),$F$1,Table5[[#This Row],[kapp_old]])</f>
        <v>'RXN-LNSTLS_c_FWD-rt0872'	101222.984988956</v>
      </c>
      <c r="M2107" s="1">
        <f>_xlfn.XLOOKUP(Table5[[#This Row],[rxn]],Table3[name],Table3[flux],$F$1)</f>
        <v>3.89044080436678E-2</v>
      </c>
      <c r="N2107" s="1">
        <f>IFERROR(Table5[[#This Row],[min flux]]/Table5[[#This Row],[associated enzload]],"")</f>
        <v>266376.27628672717</v>
      </c>
      <c r="O2107" s="1">
        <f>_xlfn.NUMBERVALUE(IF(Table5[[#This Row],[flux/enzload]]="","",ABS($N$1-Table5[[#This Row],[flux/enzload]])))</f>
        <v>1399916051282.6799</v>
      </c>
      <c r="P2107" s="1">
        <f>Table5[[#This Row],[kapp_old]]+IFERROR(((Table5[[#This Row],[kapp_slack_ub]]-Table5[[#This Row],[kapp_slack_lb]])/Table5[[#This Row],[associated enzload]]),0)</f>
        <v>101222.984988956</v>
      </c>
      <c r="Q2107" s="1" t="str">
        <f>"'"&amp;Table5[[#This Row],[rxn]]&amp;"'"&amp;CHAR(9)&amp;Table5[[#This Row],[kapp + (slack_ub - slack_lb)/enzload]]</f>
        <v>'RXN-LNSTLS_c_FWD-rt0872'	101222.984988956</v>
      </c>
      <c r="R2107" s="1">
        <f>_xlfn.XLOOKUP(Table5[[#This Row],[rxn]],Table38[name],Table38[flux],0)</f>
        <v>3.9577740966882997E-2</v>
      </c>
      <c r="S2107" s="1">
        <f>_xlfn.XLOOKUP(SUBSTITUTE(Table5[[#This Row],[rxn]],"RXN-","ENZLOAD-"),Table38[name],Table38[flux],0)</f>
        <v>1.51149825E-7</v>
      </c>
      <c r="T2107" s="1" t="b">
        <f>AND(Table5[[#This Row],[ENZLOAD flux in kapp-slack.gms]]=0,Table5[[#This Row],[flux in kapp-slack.gms]]&lt;&gt;0,NOT(Table5[[#This Row],[spont or unknown?]]))</f>
        <v>0</v>
      </c>
      <c r="U2107" s="1" t="b">
        <f>OR(_xlfn.TEXTAFTER(Table5[[#This Row],[rxn]],"-",-1)="SPONT",_xlfn.TEXTAFTER(Table5[[#This Row],[rxn]],"-",-1)="UNKNOWN")</f>
        <v>0</v>
      </c>
      <c r="V2107" s="1">
        <f>_xlfn.XLOOKUP(SUBSTITUTE(Table5[[#This Row],[rxn]],"RXN-","ENZLOAD-"),Table4[rxn],Table4[ub],0)</f>
        <v>0.60241352000000004</v>
      </c>
      <c r="W2107" s="1" t="b">
        <f>AND(Table5[[#This Row],[FVA ENZLOAD flux UB]]=0,Table5[[#This Row],[ENZ not made when it should be?]])</f>
        <v>0</v>
      </c>
    </row>
    <row r="2108" spans="1:23" hidden="1">
      <c r="A2108" s="1"/>
      <c r="B2108" s="1" t="str">
        <f>_xlfn.TEXTBEFORE(Table38[[#This Row],[all fluxes from kapp-slack]]," ",,,,"")</f>
        <v/>
      </c>
      <c r="C2108" s="1">
        <f>_xlfn.NUMBERVALUE(IFERROR(_xlfn.TEXTAFTER(Table38[[#This Row],[all fluxes from kapp-slack]]," ",-1,,,""),""))</f>
        <v>0</v>
      </c>
      <c r="F2108" s="1" t="s">
        <v>8185</v>
      </c>
      <c r="G2108" s="1" t="str">
        <f>_xlfn.TEXTBEFORE(Table5[[#This Row],[rxn     kapp_old        kapp_slack_ub   kapp_slack_lb]]," ")</f>
        <v>RXN-GLNS_c_FWD-rt3476</v>
      </c>
      <c r="H2108" s="1">
        <f>_xlfn.NUMBERVALUE(_xlfn.TEXTBEFORE(TRIM(_xlfn.TEXTAFTER(_xlfn.TEXTBEFORE(Table5[[#This Row],[rxn     kapp_old        kapp_slack_ub   kapp_slack_lb]],Table5[[#This Row],[kapp_slack_lb]],-1),Table5[[#This Row],[rxn]]))," "))</f>
        <v>1078047.22511692</v>
      </c>
      <c r="I210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108" s="1">
        <f>_xlfn.NUMBERVALUE(_xlfn.TEXTAFTER(Table5[[#This Row],[rxn     kapp_old        kapp_slack_ub   kapp_slack_lb]]," ",-1))</f>
        <v>0</v>
      </c>
      <c r="K2108" s="1">
        <f>_xlfn.XLOOKUP(SUBSTITUTE(Table5[[#This Row],[rxn]],"RXN-","ENZLOAD-"),ENZLOAD[name],ENZLOAD[flux],0)</f>
        <v>6.8950817058999997E-7</v>
      </c>
      <c r="L2108" s="1" t="str">
        <f>"'"&amp;Table5[[#This Row],[rxn]]&amp;"'"&amp;CHAR(9)&amp;IF(AND(Table5[[#This Row],[kapp_slack_ub]]&lt;&gt;0,Table5[[#This Row],[kapp_old]]&lt;$F$1),$F$1,Table5[[#This Row],[kapp_old]])</f>
        <v>'RXN-GLNS_c_FWD-rt3476'	1078047.22511692</v>
      </c>
      <c r="M2108" s="1">
        <f>_xlfn.XLOOKUP(Table5[[#This Row],[rxn]],Table3[name],Table3[flux],$F$1)</f>
        <v>0.19464135151232201</v>
      </c>
      <c r="N2108" s="1">
        <f>IFERROR(Table5[[#This Row],[min flux]]/Table5[[#This Row],[associated enzload]],"")</f>
        <v>282290.13058071648</v>
      </c>
      <c r="O2108" s="1">
        <f>_xlfn.NUMBERVALUE(IF(Table5[[#This Row],[flux/enzload]]="","",ABS($N$1-Table5[[#This Row],[flux/enzload]])))</f>
        <v>1399916035368.8201</v>
      </c>
      <c r="P2108" s="1">
        <f>Table5[[#This Row],[kapp_old]]+IFERROR(((Table5[[#This Row],[kapp_slack_ub]]-Table5[[#This Row],[kapp_slack_lb]])/Table5[[#This Row],[associated enzload]]),0)</f>
        <v>1078047.22511692</v>
      </c>
      <c r="Q2108" s="1" t="str">
        <f>"'"&amp;Table5[[#This Row],[rxn]]&amp;"'"&amp;CHAR(9)&amp;Table5[[#This Row],[kapp + (slack_ub - slack_lb)/enzload]]</f>
        <v>'RXN-GLNS_c_FWD-rt3476'	1078047.22511692</v>
      </c>
      <c r="R2108" s="1">
        <f>_xlfn.XLOOKUP(Table5[[#This Row],[rxn]],Table38[name],Table38[flux],0)</f>
        <v>0.27608266434119599</v>
      </c>
      <c r="S2108" s="1">
        <f>_xlfn.XLOOKUP(SUBSTITUTE(Table5[[#This Row],[rxn]],"RXN-","ENZLOAD-"),Table38[name],Table38[flux],0)</f>
        <v>9.9000443000000005E-8</v>
      </c>
      <c r="T2108" s="1" t="b">
        <f>AND(Table5[[#This Row],[ENZLOAD flux in kapp-slack.gms]]=0,Table5[[#This Row],[flux in kapp-slack.gms]]&lt;&gt;0,NOT(Table5[[#This Row],[spont or unknown?]]))</f>
        <v>0</v>
      </c>
      <c r="U2108" s="1" t="b">
        <f>OR(_xlfn.TEXTAFTER(Table5[[#This Row],[rxn]],"-",-1)="SPONT",_xlfn.TEXTAFTER(Table5[[#This Row],[rxn]],"-",-1)="UNKNOWN")</f>
        <v>0</v>
      </c>
      <c r="V2108" s="1">
        <f>_xlfn.XLOOKUP(SUBSTITUTE(Table5[[#This Row],[rxn]],"RXN-","ENZLOAD-"),Table4[rxn],Table4[ub],0)</f>
        <v>0.13480515000000001</v>
      </c>
      <c r="W2108" s="1" t="b">
        <f>AND(Table5[[#This Row],[FVA ENZLOAD flux UB]]=0,Table5[[#This Row],[ENZ not made when it should be?]])</f>
        <v>0</v>
      </c>
    </row>
    <row r="2109" spans="1:23" hidden="1">
      <c r="A2109" s="1"/>
      <c r="B2109" s="1" t="str">
        <f>_xlfn.TEXTBEFORE(Table38[[#This Row],[all fluxes from kapp-slack]]," ",,,,"")</f>
        <v/>
      </c>
      <c r="C2109" s="1">
        <f>_xlfn.NUMBERVALUE(IFERROR(_xlfn.TEXTAFTER(Table38[[#This Row],[all fluxes from kapp-slack]]," ",-1,,,""),""))</f>
        <v>0</v>
      </c>
      <c r="F2109" s="1" t="s">
        <v>7804</v>
      </c>
      <c r="G2109" s="1" t="str">
        <f>_xlfn.TEXTBEFORE(Table5[[#This Row],[rxn     kapp_old        kapp_slack_ub   kapp_slack_lb]]," ")</f>
        <v>RXN-ENO_c_FWD-rt0669</v>
      </c>
      <c r="H2109" s="1">
        <f>_xlfn.NUMBERVALUE(_xlfn.TEXTBEFORE(TRIM(_xlfn.TEXTAFTER(_xlfn.TEXTBEFORE(Table5[[#This Row],[rxn     kapp_old        kapp_slack_ub   kapp_slack_lb]],Table5[[#This Row],[kapp_slack_lb]],-1),Table5[[#This Row],[rxn]]))," "))</f>
        <v>71902.379537733999</v>
      </c>
      <c r="I210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109" s="1">
        <f>_xlfn.NUMBERVALUE(_xlfn.TEXTAFTER(Table5[[#This Row],[rxn     kapp_old        kapp_slack_ub   kapp_slack_lb]]," ",-1))</f>
        <v>0</v>
      </c>
      <c r="K2109" s="1">
        <f>_xlfn.XLOOKUP(SUBSTITUTE(Table5[[#This Row],[rxn]],"RXN-","ENZLOAD-"),ENZLOAD[name],ENZLOAD[flux],0)</f>
        <v>1.8877278254419999E-5</v>
      </c>
      <c r="L2109" s="1" t="str">
        <f>"'"&amp;Table5[[#This Row],[rxn]]&amp;"'"&amp;CHAR(9)&amp;IF(AND(Table5[[#This Row],[kapp_slack_ub]]&lt;&gt;0,Table5[[#This Row],[kapp_old]]&lt;$F$1),$F$1,Table5[[#This Row],[kapp_old]])</f>
        <v>'RXN-ENO_c_FWD-rt0669'	71902.379537734</v>
      </c>
      <c r="M2109" s="1">
        <f>_xlfn.XLOOKUP(Table5[[#This Row],[rxn]],Table3[name],Table3[flux],$F$1)</f>
        <v>5.4140345858692998</v>
      </c>
      <c r="N2109" s="1">
        <f>IFERROR(Table5[[#This Row],[min flux]]/Table5[[#This Row],[associated enzload]],"")</f>
        <v>286801.6518536848</v>
      </c>
      <c r="O2109" s="1">
        <f>_xlfn.NUMBERVALUE(IF(Table5[[#This Row],[flux/enzload]]="","",ABS($N$1-Table5[[#This Row],[flux/enzload]])))</f>
        <v>1399916030857.3</v>
      </c>
      <c r="P2109" s="1">
        <f>Table5[[#This Row],[kapp_old]]+IFERROR(((Table5[[#This Row],[kapp_slack_ub]]-Table5[[#This Row],[kapp_slack_lb]])/Table5[[#This Row],[associated enzload]]),0)</f>
        <v>71902.379537733999</v>
      </c>
      <c r="Q2109" s="1" t="str">
        <f>"'"&amp;Table5[[#This Row],[rxn]]&amp;"'"&amp;CHAR(9)&amp;Table5[[#This Row],[kapp + (slack_ub - slack_lb)/enzload]]</f>
        <v>'RXN-ENO_c_FWD-rt0669'	71902.379537734</v>
      </c>
      <c r="R2109" s="1">
        <f>_xlfn.XLOOKUP(Table5[[#This Row],[rxn]],Table38[name],Table38[flux],0)</f>
        <v>3.2447104897744299</v>
      </c>
      <c r="S2109" s="1">
        <f>_xlfn.XLOOKUP(SUBSTITUTE(Table5[[#This Row],[rxn]],"RXN-","ENZLOAD-"),Table38[name],Table38[flux],0)</f>
        <v>1.7444899684E-5</v>
      </c>
      <c r="T2109" s="1" t="b">
        <f>AND(Table5[[#This Row],[ENZLOAD flux in kapp-slack.gms]]=0,Table5[[#This Row],[flux in kapp-slack.gms]]&lt;&gt;0,NOT(Table5[[#This Row],[spont or unknown?]]))</f>
        <v>0</v>
      </c>
      <c r="U2109" s="1" t="b">
        <f>OR(_xlfn.TEXTAFTER(Table5[[#This Row],[rxn]],"-",-1)="SPONT",_xlfn.TEXTAFTER(Table5[[#This Row],[rxn]],"-",-1)="UNKNOWN")</f>
        <v>0</v>
      </c>
      <c r="V2109" s="1">
        <f>_xlfn.XLOOKUP(SUBSTITUTE(Table5[[#This Row],[rxn]],"RXN-","ENZLOAD-"),Table4[rxn],Table4[ub],0)</f>
        <v>0.84240391000000003</v>
      </c>
      <c r="W2109" s="1" t="b">
        <f>AND(Table5[[#This Row],[FVA ENZLOAD flux UB]]=0,Table5[[#This Row],[ENZ not made when it should be?]])</f>
        <v>0</v>
      </c>
    </row>
    <row r="2110" spans="1:23" hidden="1">
      <c r="A2110" s="1"/>
      <c r="B2110" s="1" t="str">
        <f>_xlfn.TEXTBEFORE(Table38[[#This Row],[all fluxes from kapp-slack]]," ",,,,"")</f>
        <v/>
      </c>
      <c r="C2110" s="1">
        <f>_xlfn.NUMBERVALUE(IFERROR(_xlfn.TEXTAFTER(Table38[[#This Row],[all fluxes from kapp-slack]]," ",-1,,,""),""))</f>
        <v>0</v>
      </c>
      <c r="F2110" s="1" t="s">
        <v>7672</v>
      </c>
      <c r="G2110" s="1" t="str">
        <f>_xlfn.TEXTBEFORE(Table5[[#This Row],[rxn     kapp_old        kapp_slack_ub   kapp_slack_lb]]," ")</f>
        <v>RXN-DPMVD_c_FWD-rt3542</v>
      </c>
      <c r="H2110" s="1">
        <f>_xlfn.NUMBERVALUE(_xlfn.TEXTBEFORE(TRIM(_xlfn.TEXTAFTER(_xlfn.TEXTBEFORE(Table5[[#This Row],[rxn     kapp_old        kapp_slack_ub   kapp_slack_lb]],Table5[[#This Row],[kapp_slack_lb]],-1),Table5[[#This Row],[rxn]]))," "))</f>
        <v>112011.91045641599</v>
      </c>
      <c r="I211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110" s="1">
        <f>_xlfn.NUMBERVALUE(_xlfn.TEXTAFTER(Table5[[#This Row],[rxn     kapp_old        kapp_slack_ub   kapp_slack_lb]]," ",-1))</f>
        <v>0</v>
      </c>
      <c r="K2110" s="1">
        <f>_xlfn.XLOOKUP(SUBSTITUTE(Table5[[#This Row],[rxn]],"RXN-","ENZLOAD-"),ENZLOAD[name],ENZLOAD[flux],0)</f>
        <v>1.15135690465E-6</v>
      </c>
      <c r="L2110" s="1" t="str">
        <f>"'"&amp;Table5[[#This Row],[rxn]]&amp;"'"&amp;CHAR(9)&amp;IF(AND(Table5[[#This Row],[kapp_slack_ub]]&lt;&gt;0,Table5[[#This Row],[kapp_old]]&lt;$F$1),$F$1,Table5[[#This Row],[kapp_old]])</f>
        <v>'RXN-DPMVD_c_FWD-rt3542'	112011.910456416</v>
      </c>
      <c r="M2110" s="1">
        <f>_xlfn.XLOOKUP(Table5[[#This Row],[rxn]],Table3[name],Table3[flux],$F$1)</f>
        <v>0.339383385544822</v>
      </c>
      <c r="N2110" s="1">
        <f>IFERROR(Table5[[#This Row],[min flux]]/Table5[[#This Row],[associated enzload]],"")</f>
        <v>294768.18541162164</v>
      </c>
      <c r="O2110" s="1">
        <f>_xlfn.NUMBERVALUE(IF(Table5[[#This Row],[flux/enzload]]="","",ABS($N$1-Table5[[#This Row],[flux/enzload]])))</f>
        <v>1399916022890.77</v>
      </c>
      <c r="P2110" s="1">
        <f>Table5[[#This Row],[kapp_old]]+IFERROR(((Table5[[#This Row],[kapp_slack_ub]]-Table5[[#This Row],[kapp_slack_lb]])/Table5[[#This Row],[associated enzload]]),0)</f>
        <v>112011.91045641599</v>
      </c>
      <c r="Q2110" s="1" t="str">
        <f>"'"&amp;Table5[[#This Row],[rxn]]&amp;"'"&amp;CHAR(9)&amp;Table5[[#This Row],[kapp + (slack_ub - slack_lb)/enzload]]</f>
        <v>'RXN-DPMVD_c_FWD-rt3542'	112011.910456416</v>
      </c>
      <c r="R2110" s="1">
        <f>_xlfn.XLOOKUP(Table5[[#This Row],[rxn]],Table38[name],Table38[flux],0)</f>
        <v>0.34525718992117199</v>
      </c>
      <c r="S2110" s="1">
        <f>_xlfn.XLOOKUP(SUBSTITUTE(Table5[[#This Row],[rxn]],"RXN-","ENZLOAD-"),Table38[name],Table38[flux],0)</f>
        <v>1.1915556040000001E-6</v>
      </c>
      <c r="T2110" s="1" t="b">
        <f>AND(Table5[[#This Row],[ENZLOAD flux in kapp-slack.gms]]=0,Table5[[#This Row],[flux in kapp-slack.gms]]&lt;&gt;0,NOT(Table5[[#This Row],[spont or unknown?]]))</f>
        <v>0</v>
      </c>
      <c r="U2110" s="1" t="b">
        <f>OR(_xlfn.TEXTAFTER(Table5[[#This Row],[rxn]],"-",-1)="SPONT",_xlfn.TEXTAFTER(Table5[[#This Row],[rxn]],"-",-1)="UNKNOWN")</f>
        <v>0</v>
      </c>
      <c r="V2110" s="1">
        <f>_xlfn.XLOOKUP(SUBSTITUTE(Table5[[#This Row],[rxn]],"RXN-","ENZLOAD-"),Table4[rxn],Table4[ub],0)</f>
        <v>0.95881541999999997</v>
      </c>
      <c r="W2110" s="1" t="b">
        <f>AND(Table5[[#This Row],[FVA ENZLOAD flux UB]]=0,Table5[[#This Row],[ENZ not made when it should be?]])</f>
        <v>0</v>
      </c>
    </row>
    <row r="2111" spans="1:23" hidden="1">
      <c r="A2111" s="1"/>
      <c r="B2111" s="1" t="str">
        <f>_xlfn.TEXTBEFORE(Table38[[#This Row],[all fluxes from kapp-slack]]," ",,,,"")</f>
        <v/>
      </c>
      <c r="C2111" s="1">
        <f>_xlfn.NUMBERVALUE(IFERROR(_xlfn.TEXTAFTER(Table38[[#This Row],[all fluxes from kapp-slack]]," ",-1,,,""),""))</f>
        <v>0</v>
      </c>
      <c r="F2111" s="1" t="s">
        <v>6469</v>
      </c>
      <c r="G2111" s="1" t="str">
        <f>_xlfn.TEXTBEFORE(Table5[[#This Row],[rxn     kapp_old        kapp_slack_ub   kapp_slack_lb]]," ")</f>
        <v>RXN-3OACE240_rm_FWD-rt2975</v>
      </c>
      <c r="H211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11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111" s="1">
        <f>_xlfn.NUMBERVALUE(_xlfn.TEXTAFTER(Table5[[#This Row],[rxn     kapp_old        kapp_slack_ub   kapp_slack_lb]]," ",-1))</f>
        <v>0</v>
      </c>
      <c r="K2111" s="1">
        <f>_xlfn.XLOOKUP(SUBSTITUTE(Table5[[#This Row],[rxn]],"RXN-","ENZLOAD-"),ENZLOAD[name],ENZLOAD[flux],0)</f>
        <v>2.475761638E-8</v>
      </c>
      <c r="L2111" s="1" t="str">
        <f>"'"&amp;Table5[[#This Row],[rxn]]&amp;"'"&amp;CHAR(9)&amp;IF(AND(Table5[[#This Row],[kapp_slack_ub]]&lt;&gt;0,Table5[[#This Row],[kapp_old]]&lt;$F$1),$F$1,Table5[[#This Row],[kapp_old]])</f>
        <v>'RXN-3OACE240_rm_FWD-rt2975'	27141.27779288</v>
      </c>
      <c r="M2111" s="1">
        <f>_xlfn.XLOOKUP(Table5[[#This Row],[rxn]],Table3[name],Table3[flux],$F$1)</f>
        <v>7.3793152475655497E-3</v>
      </c>
      <c r="N2111" s="1">
        <f>IFERROR(Table5[[#This Row],[min flux]]/Table5[[#This Row],[associated enzload]],"")</f>
        <v>298062.4279131653</v>
      </c>
      <c r="O2111" s="1">
        <f>_xlfn.NUMBERVALUE(IF(Table5[[#This Row],[flux/enzload]]="","",ABS($N$1-Table5[[#This Row],[flux/enzload]])))</f>
        <v>1399916019596.53</v>
      </c>
      <c r="P2111" s="1">
        <f>Table5[[#This Row],[kapp_old]]+IFERROR(((Table5[[#This Row],[kapp_slack_ub]]-Table5[[#This Row],[kapp_slack_lb]])/Table5[[#This Row],[associated enzload]]),0)</f>
        <v>27141.277792879999</v>
      </c>
      <c r="Q2111" s="1" t="str">
        <f>"'"&amp;Table5[[#This Row],[rxn]]&amp;"'"&amp;CHAR(9)&amp;Table5[[#This Row],[kapp + (slack_ub - slack_lb)/enzload]]</f>
        <v>'RXN-3OACE240_rm_FWD-rt2975'	27141.27779288</v>
      </c>
      <c r="R2111" s="1">
        <f>_xlfn.XLOOKUP(Table5[[#This Row],[rxn]],Table38[name],Table38[flux],0)</f>
        <v>7.5070317752500004E-3</v>
      </c>
      <c r="S2111" s="1">
        <f>_xlfn.XLOOKUP(SUBSTITUTE(Table5[[#This Row],[rxn]],"RXN-","ENZLOAD-"),Table38[name],Table38[flux],0)</f>
        <v>1.06923644E-7</v>
      </c>
      <c r="T2111" s="1" t="b">
        <f>AND(Table5[[#This Row],[ENZLOAD flux in kapp-slack.gms]]=0,Table5[[#This Row],[flux in kapp-slack.gms]]&lt;&gt;0,NOT(Table5[[#This Row],[spont or unknown?]]))</f>
        <v>0</v>
      </c>
      <c r="U2111" s="1" t="b">
        <f>OR(_xlfn.TEXTAFTER(Table5[[#This Row],[rxn]],"-",-1)="SPONT",_xlfn.TEXTAFTER(Table5[[#This Row],[rxn]],"-",-1)="UNKNOWN")</f>
        <v>0</v>
      </c>
      <c r="V2111" s="1">
        <f>_xlfn.XLOOKUP(SUBSTITUTE(Table5[[#This Row],[rxn]],"RXN-","ENZLOAD-"),Table4[rxn],Table4[ub],0)</f>
        <v>1.1867209400000001</v>
      </c>
      <c r="W2111" s="1" t="b">
        <f>AND(Table5[[#This Row],[FVA ENZLOAD flux UB]]=0,Table5[[#This Row],[ENZ not made when it should be?]])</f>
        <v>0</v>
      </c>
    </row>
    <row r="2112" spans="1:23" hidden="1">
      <c r="A2112" s="1"/>
      <c r="B2112" s="1" t="str">
        <f>_xlfn.TEXTBEFORE(Table38[[#This Row],[all fluxes from kapp-slack]]," ",,,,"")</f>
        <v/>
      </c>
      <c r="C2112" s="1">
        <f>_xlfn.NUMBERVALUE(IFERROR(_xlfn.TEXTAFTER(Table38[[#This Row],[all fluxes from kapp-slack]]," ",-1,,,""),""))</f>
        <v>0</v>
      </c>
      <c r="F2112" s="1" t="s">
        <v>8954</v>
      </c>
      <c r="G2112" s="1" t="str">
        <f>_xlfn.TEXTBEFORE(Table5[[#This Row],[rxn     kapp_old        kapp_slack_ub   kapp_slack_lb]]," ")</f>
        <v>RXN-NGLYCANS1_c_FWD-rt2834</v>
      </c>
      <c r="H2112" s="1">
        <f>_xlfn.NUMBERVALUE(_xlfn.TEXTBEFORE(TRIM(_xlfn.TEXTAFTER(_xlfn.TEXTBEFORE(Table5[[#This Row],[rxn     kapp_old        kapp_slack_ub   kapp_slack_lb]],Table5[[#This Row],[kapp_slack_lb]],-1),Table5[[#This Row],[rxn]]))," "))</f>
        <v>115467.50294199301</v>
      </c>
      <c r="I211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112" s="1">
        <f>_xlfn.NUMBERVALUE(_xlfn.TEXTAFTER(Table5[[#This Row],[rxn     kapp_old        kapp_slack_ub   kapp_slack_lb]]," ",-1))</f>
        <v>0</v>
      </c>
      <c r="K2112" s="1">
        <f>_xlfn.XLOOKUP(SUBSTITUTE(Table5[[#This Row],[rxn]],"RXN-","ENZLOAD-"),ENZLOAD[name],ENZLOAD[flux],0)</f>
        <v>1.9351463469999998E-8</v>
      </c>
      <c r="L2112" s="1" t="str">
        <f>"'"&amp;Table5[[#This Row],[rxn]]&amp;"'"&amp;CHAR(9)&amp;IF(AND(Table5[[#This Row],[kapp_slack_ub]]&lt;&gt;0,Table5[[#This Row],[kapp_old]]&lt;$F$1),$F$1,Table5[[#This Row],[kapp_old]])</f>
        <v>'RXN-NGLYCANS1_c_FWD-rt2834'	115467.502941993</v>
      </c>
      <c r="M2112" s="1">
        <f>_xlfn.XLOOKUP(Table5[[#This Row],[rxn]],Table3[name],Table3[flux],$F$1)</f>
        <v>5.8801714872476598E-3</v>
      </c>
      <c r="N2112" s="1">
        <f>IFERROR(Table5[[#This Row],[min flux]]/Table5[[#This Row],[associated enzload]],"")</f>
        <v>303861.84984735213</v>
      </c>
      <c r="O2112" s="1">
        <f>_xlfn.NUMBERVALUE(IF(Table5[[#This Row],[flux/enzload]]="","",ABS($N$1-Table5[[#This Row],[flux/enzload]])))</f>
        <v>1399916013797.1001</v>
      </c>
      <c r="P2112" s="1">
        <f>Table5[[#This Row],[kapp_old]]+IFERROR(((Table5[[#This Row],[kapp_slack_ub]]-Table5[[#This Row],[kapp_slack_lb]])/Table5[[#This Row],[associated enzload]]),0)</f>
        <v>115467.50294199301</v>
      </c>
      <c r="Q2112" s="1" t="str">
        <f>"'"&amp;Table5[[#This Row],[rxn]]&amp;"'"&amp;CHAR(9)&amp;Table5[[#This Row],[kapp + (slack_ub - slack_lb)/enzload]]</f>
        <v>'RXN-NGLYCANS1_c_FWD-rt2834'	115467.502941993</v>
      </c>
      <c r="R2112" s="1">
        <f>_xlfn.XLOOKUP(Table5[[#This Row],[rxn]],Table38[name],Table38[flux],0)</f>
        <v>5.9819417815559998E-3</v>
      </c>
      <c r="S2112" s="1">
        <f>_xlfn.XLOOKUP(SUBSTITUTE(Table5[[#This Row],[rxn]],"RXN-","ENZLOAD-"),Table38[name],Table38[flux],0)</f>
        <v>2.0027105999999999E-8</v>
      </c>
      <c r="T2112" s="1" t="b">
        <f>AND(Table5[[#This Row],[ENZLOAD flux in kapp-slack.gms]]=0,Table5[[#This Row],[flux in kapp-slack.gms]]&lt;&gt;0,NOT(Table5[[#This Row],[spont or unknown?]]))</f>
        <v>0</v>
      </c>
      <c r="U2112" s="1" t="b">
        <f>OR(_xlfn.TEXTAFTER(Table5[[#This Row],[rxn]],"-",-1)="SPONT",_xlfn.TEXTAFTER(Table5[[#This Row],[rxn]],"-",-1)="UNKNOWN")</f>
        <v>0</v>
      </c>
      <c r="V2112" s="1">
        <f>_xlfn.XLOOKUP(SUBSTITUTE(Table5[[#This Row],[rxn]],"RXN-","ENZLOAD-"),Table4[rxn],Table4[ub],0)</f>
        <v>0.75443557999999999</v>
      </c>
      <c r="W2112" s="1" t="b">
        <f>AND(Table5[[#This Row],[FVA ENZLOAD flux UB]]=0,Table5[[#This Row],[ENZ not made when it should be?]])</f>
        <v>0</v>
      </c>
    </row>
    <row r="2113" spans="1:23" hidden="1">
      <c r="A2113" s="1"/>
      <c r="B2113" s="1" t="str">
        <f>_xlfn.TEXTBEFORE(Table38[[#This Row],[all fluxes from kapp-slack]]," ",,,,"")</f>
        <v/>
      </c>
      <c r="C2113" s="1">
        <f>_xlfn.NUMBERVALUE(IFERROR(_xlfn.TEXTAFTER(Table38[[#This Row],[all fluxes from kapp-slack]]," ",-1,,,""),""))</f>
        <v>0</v>
      </c>
      <c r="F2113" s="1" t="s">
        <v>8793</v>
      </c>
      <c r="G2113" s="1" t="str">
        <f>_xlfn.TEXTBEFORE(Table5[[#This Row],[rxn     kapp_old        kapp_slack_ub   kapp_slack_lb]]," ")</f>
        <v>RXN-MDH_c_REV-rt2246</v>
      </c>
      <c r="H2113" s="1">
        <f>_xlfn.NUMBERVALUE(_xlfn.TEXTBEFORE(TRIM(_xlfn.TEXTAFTER(_xlfn.TEXTBEFORE(Table5[[#This Row],[rxn     kapp_old        kapp_slack_ub   kapp_slack_lb]],Table5[[#This Row],[kapp_slack_lb]],-1),Table5[[#This Row],[rxn]]))," "))</f>
        <v>185751.08580868301</v>
      </c>
      <c r="I211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113" s="1">
        <f>_xlfn.NUMBERVALUE(_xlfn.TEXTAFTER(Table5[[#This Row],[rxn     kapp_old        kapp_slack_ub   kapp_slack_lb]]," ",-1))</f>
        <v>0</v>
      </c>
      <c r="K2113" s="1">
        <f>_xlfn.XLOOKUP(SUBSTITUTE(Table5[[#This Row],[rxn]],"RXN-","ENZLOAD-"),ENZLOAD[name],ENZLOAD[flux],0)</f>
        <v>6.1703312662399997E-6</v>
      </c>
      <c r="L2113" s="1" t="str">
        <f>"'"&amp;Table5[[#This Row],[rxn]]&amp;"'"&amp;CHAR(9)&amp;IF(AND(Table5[[#This Row],[kapp_slack_ub]]&lt;&gt;0,Table5[[#This Row],[kapp_old]]&lt;$F$1),$F$1,Table5[[#This Row],[kapp_old]])</f>
        <v>'RXN-MDH_c_REV-rt2246'	185751.085808683</v>
      </c>
      <c r="M2113" s="1">
        <f>_xlfn.XLOOKUP(Table5[[#This Row],[rxn]],Table3[name],Table3[flux],$F$1)</f>
        <v>1.88255509949744</v>
      </c>
      <c r="N2113" s="1">
        <f>IFERROR(Table5[[#This Row],[min flux]]/Table5[[#This Row],[associated enzload]],"")</f>
        <v>305097.89803305134</v>
      </c>
      <c r="O2113" s="1">
        <f>_xlfn.NUMBERVALUE(IF(Table5[[#This Row],[flux/enzload]]="","",ABS($N$1-Table5[[#This Row],[flux/enzload]])))</f>
        <v>1399916012561.0601</v>
      </c>
      <c r="P2113" s="1">
        <f>Table5[[#This Row],[kapp_old]]+IFERROR(((Table5[[#This Row],[kapp_slack_ub]]-Table5[[#This Row],[kapp_slack_lb]])/Table5[[#This Row],[associated enzload]]),0)</f>
        <v>185751.08580868301</v>
      </c>
      <c r="Q2113" s="1" t="str">
        <f>"'"&amp;Table5[[#This Row],[rxn]]&amp;"'"&amp;CHAR(9)&amp;Table5[[#This Row],[kapp + (slack_ub - slack_lb)/enzload]]</f>
        <v>'RXN-MDH_c_REV-rt2246'	185751.085808683</v>
      </c>
      <c r="R2113" s="1">
        <f>_xlfn.XLOOKUP(Table5[[#This Row],[rxn]],Table38[name],Table38[flux],0)</f>
        <v>0.21217688674638299</v>
      </c>
      <c r="S2113" s="1">
        <f>_xlfn.XLOOKUP(SUBSTITUTE(Table5[[#This Row],[rxn]],"RXN-","ENZLOAD-"),Table38[name],Table38[flux],0)</f>
        <v>4.4157298799999999E-7</v>
      </c>
      <c r="T2113" s="1" t="b">
        <f>AND(Table5[[#This Row],[ENZLOAD flux in kapp-slack.gms]]=0,Table5[[#This Row],[flux in kapp-slack.gms]]&lt;&gt;0,NOT(Table5[[#This Row],[spont or unknown?]]))</f>
        <v>0</v>
      </c>
      <c r="U2113" s="1" t="b">
        <f>OR(_xlfn.TEXTAFTER(Table5[[#This Row],[rxn]],"-",-1)="SPONT",_xlfn.TEXTAFTER(Table5[[#This Row],[rxn]],"-",-1)="UNKNOWN")</f>
        <v>0</v>
      </c>
      <c r="V2113" s="1">
        <f>_xlfn.XLOOKUP(SUBSTITUTE(Table5[[#This Row],[rxn]],"RXN-","ENZLOAD-"),Table4[rxn],Table4[ub],0)</f>
        <v>0.60250663000000004</v>
      </c>
      <c r="W2113" s="1" t="b">
        <f>AND(Table5[[#This Row],[FVA ENZLOAD flux UB]]=0,Table5[[#This Row],[ENZ not made when it should be?]])</f>
        <v>0</v>
      </c>
    </row>
    <row r="2114" spans="1:23" hidden="1">
      <c r="A2114" s="1"/>
      <c r="B2114" s="1" t="str">
        <f>_xlfn.TEXTBEFORE(Table38[[#This Row],[all fluxes from kapp-slack]]," ",,,,"")</f>
        <v/>
      </c>
      <c r="C2114" s="1">
        <f>_xlfn.NUMBERVALUE(IFERROR(_xlfn.TEXTAFTER(Table38[[#This Row],[all fluxes from kapp-slack]]," ",-1,,,""),""))</f>
        <v>0</v>
      </c>
      <c r="F2114" s="1" t="s">
        <v>8262</v>
      </c>
      <c r="G2114" s="1" t="str">
        <f>_xlfn.TEXTBEFORE(Table5[[#This Row],[rxn     kapp_old        kapp_slack_ub   kapp_slack_lb]]," ")</f>
        <v>RXN-GND_c_FWD-rt2224</v>
      </c>
      <c r="H2114" s="1">
        <f>_xlfn.NUMBERVALUE(_xlfn.TEXTBEFORE(TRIM(_xlfn.TEXTAFTER(_xlfn.TEXTBEFORE(Table5[[#This Row],[rxn     kapp_old        kapp_slack_ub   kapp_slack_lb]],Table5[[#This Row],[kapp_slack_lb]],-1),Table5[[#This Row],[rxn]]))," "))</f>
        <v>159216.89577389701</v>
      </c>
      <c r="I211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114" s="1">
        <f>_xlfn.NUMBERVALUE(_xlfn.TEXTAFTER(Table5[[#This Row],[rxn     kapp_old        kapp_slack_ub   kapp_slack_lb]]," ",-1))</f>
        <v>0</v>
      </c>
      <c r="K2114" s="1">
        <f>_xlfn.XLOOKUP(SUBSTITUTE(Table5[[#This Row],[rxn]],"RXN-","ENZLOAD-"),ENZLOAD[name],ENZLOAD[flux],0)</f>
        <v>2.9832078875000002E-7</v>
      </c>
      <c r="L2114" s="1" t="str">
        <f>"'"&amp;Table5[[#This Row],[rxn]]&amp;"'"&amp;CHAR(9)&amp;IF(AND(Table5[[#This Row],[kapp_slack_ub]]&lt;&gt;0,Table5[[#This Row],[kapp_old]]&lt;$F$1),$F$1,Table5[[#This Row],[kapp_old]])</f>
        <v>'RXN-GND_c_FWD-rt2224'	159216.895773897</v>
      </c>
      <c r="M2114" s="1">
        <f>_xlfn.XLOOKUP(Table5[[#This Row],[rxn]],Table3[name],Table3[flux],$F$1)</f>
        <v>9.3917484636900805E-2</v>
      </c>
      <c r="N2114" s="1">
        <f>IFERROR(Table5[[#This Row],[min flux]]/Table5[[#This Row],[associated enzload]],"")</f>
        <v>314820.44892153295</v>
      </c>
      <c r="O2114" s="1">
        <f>_xlfn.NUMBERVALUE(IF(Table5[[#This Row],[flux/enzload]]="","",ABS($N$1-Table5[[#This Row],[flux/enzload]])))</f>
        <v>1399916002838.5</v>
      </c>
      <c r="P2114" s="1">
        <f>Table5[[#This Row],[kapp_old]]+IFERROR(((Table5[[#This Row],[kapp_slack_ub]]-Table5[[#This Row],[kapp_slack_lb]])/Table5[[#This Row],[associated enzload]]),0)</f>
        <v>159216.89577389701</v>
      </c>
      <c r="Q2114" s="1" t="str">
        <f>"'"&amp;Table5[[#This Row],[rxn]]&amp;"'"&amp;CHAR(9)&amp;Table5[[#This Row],[kapp + (slack_ub - slack_lb)/enzload]]</f>
        <v>'RXN-GND_c_FWD-rt2224'	159216.895773897</v>
      </c>
      <c r="R2114" s="1">
        <f>_xlfn.XLOOKUP(Table5[[#This Row],[rxn]],Table38[name],Table38[flux],0)</f>
        <v>4.8438246952432102</v>
      </c>
      <c r="S2114" s="1">
        <f>_xlfn.XLOOKUP(SUBSTITUTE(Table5[[#This Row],[rxn]],"RXN-","ENZLOAD-"),Table38[name],Table38[flux],0)</f>
        <v>1.1760750901000001E-5</v>
      </c>
      <c r="T2114" s="1" t="b">
        <f>AND(Table5[[#This Row],[ENZLOAD flux in kapp-slack.gms]]=0,Table5[[#This Row],[flux in kapp-slack.gms]]&lt;&gt;0,NOT(Table5[[#This Row],[spont or unknown?]]))</f>
        <v>0</v>
      </c>
      <c r="U2114" s="1" t="b">
        <f>OR(_xlfn.TEXTAFTER(Table5[[#This Row],[rxn]],"-",-1)="SPONT",_xlfn.TEXTAFTER(Table5[[#This Row],[rxn]],"-",-1)="UNKNOWN")</f>
        <v>0</v>
      </c>
      <c r="V2114" s="1">
        <f>_xlfn.XLOOKUP(SUBSTITUTE(Table5[[#This Row],[rxn]],"RXN-","ENZLOAD-"),Table4[rxn],Table4[ub],0)</f>
        <v>0.68264954</v>
      </c>
      <c r="W2114" s="1" t="b">
        <f>AND(Table5[[#This Row],[FVA ENZLOAD flux UB]]=0,Table5[[#This Row],[ENZ not made when it should be?]])</f>
        <v>0</v>
      </c>
    </row>
    <row r="2115" spans="1:23" hidden="1">
      <c r="A2115" s="1"/>
      <c r="B2115" s="1" t="str">
        <f>_xlfn.TEXTBEFORE(Table38[[#This Row],[all fluxes from kapp-slack]]," ",,,,"")</f>
        <v/>
      </c>
      <c r="C2115" s="1">
        <f>_xlfn.NUMBERVALUE(IFERROR(_xlfn.TEXTAFTER(Table38[[#This Row],[all fluxes from kapp-slack]]," ",-1,,,""),""))</f>
        <v>0</v>
      </c>
      <c r="F2115" s="1" t="s">
        <v>9269</v>
      </c>
      <c r="G2115" s="1" t="str">
        <f>_xlfn.TEXTBEFORE(Table5[[#This Row],[rxn     kapp_old        kapp_slack_ub   kapp_slack_lb]]," ")</f>
        <v>RXN-PGM_c_FWD-rt1542</v>
      </c>
      <c r="H2115" s="1">
        <f>_xlfn.NUMBERVALUE(_xlfn.TEXTBEFORE(TRIM(_xlfn.TEXTAFTER(_xlfn.TEXTBEFORE(Table5[[#This Row],[rxn     kapp_old        kapp_slack_ub   kapp_slack_lb]],Table5[[#This Row],[kapp_slack_lb]],-1),Table5[[#This Row],[rxn]]))," "))</f>
        <v>80715.506925934897</v>
      </c>
      <c r="I211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115" s="1">
        <f>_xlfn.NUMBERVALUE(_xlfn.TEXTAFTER(Table5[[#This Row],[rxn     kapp_old        kapp_slack_ub   kapp_slack_lb]]," ",-1))</f>
        <v>0</v>
      </c>
      <c r="K2115" s="1">
        <f>_xlfn.XLOOKUP(SUBSTITUTE(Table5[[#This Row],[rxn]],"RXN-","ENZLOAD-"),ENZLOAD[name],ENZLOAD[flux],0)</f>
        <v>1.6816114739069899E-5</v>
      </c>
      <c r="L2115" s="1" t="str">
        <f>"'"&amp;Table5[[#This Row],[rxn]]&amp;"'"&amp;CHAR(9)&amp;IF(AND(Table5[[#This Row],[kapp_slack_ub]]&lt;&gt;0,Table5[[#This Row],[kapp_old]]&lt;$F$1),$F$1,Table5[[#This Row],[kapp_old]])</f>
        <v>'RXN-PGM_c_FWD-rt1542'	80715.5069259349</v>
      </c>
      <c r="M2115" s="1">
        <f>_xlfn.XLOOKUP(Table5[[#This Row],[rxn]],Table3[name],Table3[flux],$F$1)</f>
        <v>5.4140345858692998</v>
      </c>
      <c r="N2115" s="1">
        <f>IFERROR(Table5[[#This Row],[min flux]]/Table5[[#This Row],[associated enzload]],"")</f>
        <v>321955.14064200246</v>
      </c>
      <c r="O2115" s="1">
        <f>_xlfn.NUMBERVALUE(IF(Table5[[#This Row],[flux/enzload]]="","",ABS($N$1-Table5[[#This Row],[flux/enzload]])))</f>
        <v>1399915995703.8101</v>
      </c>
      <c r="P2115" s="1">
        <f>Table5[[#This Row],[kapp_old]]+IFERROR(((Table5[[#This Row],[kapp_slack_ub]]-Table5[[#This Row],[kapp_slack_lb]])/Table5[[#This Row],[associated enzload]]),0)</f>
        <v>80715.506925934897</v>
      </c>
      <c r="Q2115" s="1" t="str">
        <f>"'"&amp;Table5[[#This Row],[rxn]]&amp;"'"&amp;CHAR(9)&amp;Table5[[#This Row],[kapp + (slack_ub - slack_lb)/enzload]]</f>
        <v>'RXN-PGM_c_FWD-rt1542'	80715.5069259349</v>
      </c>
      <c r="R2115" s="1">
        <f>_xlfn.XLOOKUP(Table5[[#This Row],[rxn]],Table38[name],Table38[flux],0)</f>
        <v>3.2447104897744299</v>
      </c>
      <c r="S2115" s="1">
        <f>_xlfn.XLOOKUP(SUBSTITUTE(Table5[[#This Row],[rxn]],"RXN-","ENZLOAD-"),Table38[name],Table38[flux],0)</f>
        <v>1.5540134056000001E-5</v>
      </c>
      <c r="T2115" s="1" t="b">
        <f>AND(Table5[[#This Row],[ENZLOAD flux in kapp-slack.gms]]=0,Table5[[#This Row],[flux in kapp-slack.gms]]&lt;&gt;0,NOT(Table5[[#This Row],[spont or unknown?]]))</f>
        <v>0</v>
      </c>
      <c r="U2115" s="1" t="b">
        <f>OR(_xlfn.TEXTAFTER(Table5[[#This Row],[rxn]],"-",-1)="SPONT",_xlfn.TEXTAFTER(Table5[[#This Row],[rxn]],"-",-1)="UNKNOWN")</f>
        <v>0</v>
      </c>
      <c r="V2115" s="1">
        <f>_xlfn.XLOOKUP(SUBSTITUTE(Table5[[#This Row],[rxn]],"RXN-","ENZLOAD-"),Table4[rxn],Table4[ub],0)</f>
        <v>1.8469322699999999</v>
      </c>
      <c r="W2115" s="1" t="b">
        <f>AND(Table5[[#This Row],[FVA ENZLOAD flux UB]]=0,Table5[[#This Row],[ENZ not made when it should be?]])</f>
        <v>0</v>
      </c>
    </row>
    <row r="2116" spans="1:23" hidden="1">
      <c r="A2116" s="1"/>
      <c r="B2116" s="1" t="str">
        <f>_xlfn.TEXTBEFORE(Table38[[#This Row],[all fluxes from kapp-slack]]," ",,,,"")</f>
        <v/>
      </c>
      <c r="C2116" s="1">
        <f>_xlfn.NUMBERVALUE(IFERROR(_xlfn.TEXTAFTER(Table38[[#This Row],[all fluxes from kapp-slack]]," ",-1,,,""),""))</f>
        <v>0</v>
      </c>
      <c r="F2116" s="1" t="s">
        <v>9748</v>
      </c>
      <c r="G2116" s="1" t="str">
        <f>_xlfn.TEXTBEFORE(Table5[[#This Row],[rxn     kapp_old        kapp_slack_ub   kapp_slack_lb]]," ")</f>
        <v>RXN-SUCFUMt_c_m_FWD-rt4237</v>
      </c>
      <c r="H2116" s="1">
        <f>_xlfn.NUMBERVALUE(_xlfn.TEXTBEFORE(TRIM(_xlfn.TEXTAFTER(_xlfn.TEXTBEFORE(Table5[[#This Row],[rxn     kapp_old        kapp_slack_ub   kapp_slack_lb]],Table5[[#This Row],[kapp_slack_lb]],-1),Table5[[#This Row],[rxn]]))," "))</f>
        <v>600005.45933132095</v>
      </c>
      <c r="I211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116" s="1">
        <f>_xlfn.NUMBERVALUE(_xlfn.TEXTAFTER(Table5[[#This Row],[rxn     kapp_old        kapp_slack_ub   kapp_slack_lb]]," ",-1))</f>
        <v>0</v>
      </c>
      <c r="K2116" s="1">
        <f>_xlfn.XLOOKUP(SUBSTITUTE(Table5[[#This Row],[rxn]],"RXN-","ENZLOAD-"),ENZLOAD[name],ENZLOAD[flux],0)</f>
        <v>1.3804072233999999E-7</v>
      </c>
      <c r="L2116" s="1" t="str">
        <f>"'"&amp;Table5[[#This Row],[rxn]]&amp;"'"&amp;CHAR(9)&amp;IF(AND(Table5[[#This Row],[kapp_slack_ub]]&lt;&gt;0,Table5[[#This Row],[kapp_old]]&lt;$F$1),$F$1,Table5[[#This Row],[kapp_old]])</f>
        <v>'RXN-SUCFUMt_c_m_FWD-rt4237'	600005.459331321</v>
      </c>
      <c r="M2116" s="1">
        <f>_xlfn.XLOOKUP(Table5[[#This Row],[rxn]],Table3[name],Table3[flux],$F$1)</f>
        <v>4.7613933160172699E-2</v>
      </c>
      <c r="N2116" s="1">
        <f>IFERROR(Table5[[#This Row],[min flux]]/Table5[[#This Row],[associated enzload]],"")</f>
        <v>344926.71693572873</v>
      </c>
      <c r="O2116" s="1">
        <f>_xlfn.NUMBERVALUE(IF(Table5[[#This Row],[flux/enzload]]="","",ABS($N$1-Table5[[#This Row],[flux/enzload]])))</f>
        <v>1399915972732.24</v>
      </c>
      <c r="P2116" s="1">
        <f>Table5[[#This Row],[kapp_old]]+IFERROR(((Table5[[#This Row],[kapp_slack_ub]]-Table5[[#This Row],[kapp_slack_lb]])/Table5[[#This Row],[associated enzload]]),0)</f>
        <v>600005.45933132095</v>
      </c>
      <c r="Q2116" s="1" t="str">
        <f>"'"&amp;Table5[[#This Row],[rxn]]&amp;"'"&amp;CHAR(9)&amp;Table5[[#This Row],[kapp + (slack_ub - slack_lb)/enzload]]</f>
        <v>'RXN-SUCFUMt_c_m_FWD-rt4237'	600005.459331321</v>
      </c>
      <c r="R2116" s="1">
        <f>_xlfn.XLOOKUP(Table5[[#This Row],[rxn]],Table38[name],Table38[flux],0)</f>
        <v>4.6466306881609E-2</v>
      </c>
      <c r="S2116" s="1">
        <f>_xlfn.XLOOKUP(SUBSTITUTE(Table5[[#This Row],[rxn]],"RXN-","ENZLOAD-"),Table38[name],Table38[flux],0)</f>
        <v>2.9937721E-8</v>
      </c>
      <c r="T2116" s="1" t="b">
        <f>AND(Table5[[#This Row],[ENZLOAD flux in kapp-slack.gms]]=0,Table5[[#This Row],[flux in kapp-slack.gms]]&lt;&gt;0,NOT(Table5[[#This Row],[spont or unknown?]]))</f>
        <v>0</v>
      </c>
      <c r="U2116" s="1" t="b">
        <f>OR(_xlfn.TEXTAFTER(Table5[[#This Row],[rxn]],"-",-1)="SPONT",_xlfn.TEXTAFTER(Table5[[#This Row],[rxn]],"-",-1)="UNKNOWN")</f>
        <v>0</v>
      </c>
      <c r="V2116" s="1">
        <f>_xlfn.XLOOKUP(SUBSTITUTE(Table5[[#This Row],[rxn]],"RXN-","ENZLOAD-"),Table4[rxn],Table4[ub],0)</f>
        <v>1.2355832600000001</v>
      </c>
      <c r="W2116" s="1" t="b">
        <f>AND(Table5[[#This Row],[FVA ENZLOAD flux UB]]=0,Table5[[#This Row],[ENZ not made when it should be?]])</f>
        <v>0</v>
      </c>
    </row>
    <row r="2117" spans="1:23" hidden="1">
      <c r="A2117" s="1"/>
      <c r="B2117" s="1" t="str">
        <f>_xlfn.TEXTBEFORE(Table38[[#This Row],[all fluxes from kapp-slack]]," ",,,,"")</f>
        <v/>
      </c>
      <c r="C2117" s="1">
        <f>_xlfn.NUMBERVALUE(IFERROR(_xlfn.TEXTAFTER(Table38[[#This Row],[all fluxes from kapp-slack]]," ",-1,,,""),""))</f>
        <v>0</v>
      </c>
      <c r="F2117" s="1" t="s">
        <v>7168</v>
      </c>
      <c r="G2117" s="1" t="str">
        <f>_xlfn.TEXTBEFORE(Table5[[#This Row],[rxn     kapp_old        kapp_slack_ub   kapp_slack_lb]]," ")</f>
        <v>RXN-ASPTA_c_REV-rt0568_c</v>
      </c>
      <c r="H211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11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117" s="1">
        <f>_xlfn.NUMBERVALUE(_xlfn.TEXTAFTER(Table5[[#This Row],[rxn     kapp_old        kapp_slack_ub   kapp_slack_lb]]," ",-1))</f>
        <v>0</v>
      </c>
      <c r="K2117" s="1">
        <f>_xlfn.XLOOKUP(SUBSTITUTE(Table5[[#This Row],[rxn]],"RXN-","ENZLOAD-"),ENZLOAD[name],ENZLOAD[flux],0)</f>
        <v>3.24565365429999E-7</v>
      </c>
      <c r="L2117" s="1" t="str">
        <f>"'"&amp;Table5[[#This Row],[rxn]]&amp;"'"&amp;CHAR(9)&amp;IF(AND(Table5[[#This Row],[kapp_slack_ub]]&lt;&gt;0,Table5[[#This Row],[kapp_old]]&lt;$F$1),$F$1,Table5[[#This Row],[kapp_old]])</f>
        <v>'RXN-ASPTA_c_REV-rt0568_c'	27141.27779288</v>
      </c>
      <c r="M2117" s="1">
        <f>_xlfn.XLOOKUP(Table5[[#This Row],[rxn]],Table3[name],Table3[flux],$F$1)</f>
        <v>0.112049355049095</v>
      </c>
      <c r="N2117" s="1">
        <f>IFERROR(Table5[[#This Row],[min flux]]/Table5[[#This Row],[associated enzload]],"")</f>
        <v>345228.9337793233</v>
      </c>
      <c r="O2117" s="1">
        <f>_xlfn.NUMBERVALUE(IF(Table5[[#This Row],[flux/enzload]]="","",ABS($N$1-Table5[[#This Row],[flux/enzload]])))</f>
        <v>1399915972430.02</v>
      </c>
      <c r="P2117" s="1">
        <f>Table5[[#This Row],[kapp_old]]+IFERROR(((Table5[[#This Row],[kapp_slack_ub]]-Table5[[#This Row],[kapp_slack_lb]])/Table5[[#This Row],[associated enzload]]),0)</f>
        <v>27141.277792879999</v>
      </c>
      <c r="Q2117" s="1" t="str">
        <f>"'"&amp;Table5[[#This Row],[rxn]]&amp;"'"&amp;CHAR(9)&amp;Table5[[#This Row],[kapp + (slack_ub - slack_lb)/enzload]]</f>
        <v>'RXN-ASPTA_c_REV-rt0568_c'	27141.27779288</v>
      </c>
      <c r="R2117" s="1">
        <f>_xlfn.XLOOKUP(Table5[[#This Row],[rxn]],Table38[name],Table38[flux],0)</f>
        <v>0.26026358845351599</v>
      </c>
      <c r="S2117" s="1">
        <f>_xlfn.XLOOKUP(SUBSTITUTE(Table5[[#This Row],[rxn]],"RXN-","ENZLOAD-"),Table38[name],Table38[flux],0)</f>
        <v>3.7069686239999999E-6</v>
      </c>
      <c r="T2117" s="1" t="b">
        <f>AND(Table5[[#This Row],[ENZLOAD flux in kapp-slack.gms]]=0,Table5[[#This Row],[flux in kapp-slack.gms]]&lt;&gt;0,NOT(Table5[[#This Row],[spont or unknown?]]))</f>
        <v>0</v>
      </c>
      <c r="U2117" s="1" t="b">
        <f>OR(_xlfn.TEXTAFTER(Table5[[#This Row],[rxn]],"-",-1)="SPONT",_xlfn.TEXTAFTER(Table5[[#This Row],[rxn]],"-",-1)="UNKNOWN")</f>
        <v>0</v>
      </c>
      <c r="V2117" s="1">
        <f>_xlfn.XLOOKUP(SUBSTITUTE(Table5[[#This Row],[rxn]],"RXN-","ENZLOAD-"),Table4[rxn],Table4[ub],0)</f>
        <v>0.45796833999999997</v>
      </c>
      <c r="W2117" s="1" t="b">
        <f>AND(Table5[[#This Row],[FVA ENZLOAD flux UB]]=0,Table5[[#This Row],[ENZ not made when it should be?]])</f>
        <v>0</v>
      </c>
    </row>
    <row r="2118" spans="1:23" hidden="1">
      <c r="A2118" s="1"/>
      <c r="B2118" s="1" t="str">
        <f>_xlfn.TEXTBEFORE(Table38[[#This Row],[all fluxes from kapp-slack]]," ",,,,"")</f>
        <v/>
      </c>
      <c r="C2118" s="1">
        <f>_xlfn.NUMBERVALUE(IFERROR(_xlfn.TEXTAFTER(Table38[[#This Row],[all fluxes from kapp-slack]]," ",-1,,,""),""))</f>
        <v>0</v>
      </c>
      <c r="F2118" s="1" t="s">
        <v>7664</v>
      </c>
      <c r="G2118" s="1" t="str">
        <f>_xlfn.TEXTBEFORE(Table5[[#This Row],[rxn     kapp_old        kapp_slack_ub   kapp_slack_lb]]," ")</f>
        <v>RXN-DOLPMT_c_FWD-rt5116</v>
      </c>
      <c r="H2118" s="1">
        <f>_xlfn.NUMBERVALUE(_xlfn.TEXTBEFORE(TRIM(_xlfn.TEXTAFTER(_xlfn.TEXTBEFORE(Table5[[#This Row],[rxn     kapp_old        kapp_slack_ub   kapp_slack_lb]],Table5[[#This Row],[kapp_slack_lb]],-1),Table5[[#This Row],[rxn]]))," "))</f>
        <v>136141.65333041301</v>
      </c>
      <c r="I211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118" s="1">
        <f>_xlfn.NUMBERVALUE(_xlfn.TEXTAFTER(Table5[[#This Row],[rxn     kapp_old        kapp_slack_ub   kapp_slack_lb]]," ",-1))</f>
        <v>0</v>
      </c>
      <c r="K2118" s="1">
        <f>_xlfn.XLOOKUP(SUBSTITUTE(Table5[[#This Row],[rxn]],"RXN-","ENZLOAD-"),ENZLOAD[name],ENZLOAD[flux],0)</f>
        <v>1.2253610193000001E-7</v>
      </c>
      <c r="L2118" s="1" t="str">
        <f>"'"&amp;Table5[[#This Row],[rxn]]&amp;"'"&amp;CHAR(9)&amp;IF(AND(Table5[[#This Row],[kapp_slack_ub]]&lt;&gt;0,Table5[[#This Row],[kapp_old]]&lt;$F$1),$F$1,Table5[[#This Row],[kapp_old]])</f>
        <v>'RXN-DOLPMT_c_FWD-rt5116'	136141.653330413</v>
      </c>
      <c r="M2118" s="1">
        <f>_xlfn.XLOOKUP(Table5[[#This Row],[rxn]],Table3[name],Table3[flux],$F$1)</f>
        <v>4.39007039721429E-2</v>
      </c>
      <c r="N2118" s="1">
        <f>IFERROR(Table5[[#This Row],[min flux]]/Table5[[#This Row],[associated enzload]],"")</f>
        <v>358267.50876424665</v>
      </c>
      <c r="O2118" s="1">
        <f>_xlfn.NUMBERVALUE(IF(Table5[[#This Row],[flux/enzload]]="","",ABS($N$1-Table5[[#This Row],[flux/enzload]])))</f>
        <v>1399915959391.4399</v>
      </c>
      <c r="P2118" s="1">
        <f>Table5[[#This Row],[kapp_old]]+IFERROR(((Table5[[#This Row],[kapp_slack_ub]]-Table5[[#This Row],[kapp_slack_lb]])/Table5[[#This Row],[associated enzload]]),0)</f>
        <v>136141.65333041301</v>
      </c>
      <c r="Q2118" s="1" t="str">
        <f>"'"&amp;Table5[[#This Row],[rxn]]&amp;"'"&amp;CHAR(9)&amp;Table5[[#This Row],[kapp + (slack_ub - slack_lb)/enzload]]</f>
        <v>'RXN-DOLPMT_c_FWD-rt5116'	136141.653330413</v>
      </c>
      <c r="R2118" s="1">
        <f>_xlfn.XLOOKUP(Table5[[#This Row],[rxn]],Table38[name],Table38[flux],0)</f>
        <v>4.4660509629731997E-2</v>
      </c>
      <c r="S2118" s="1">
        <f>_xlfn.XLOOKUP(SUBSTITUTE(Table5[[#This Row],[rxn]],"RXN-","ENZLOAD-"),Table38[name],Table38[flux],0)</f>
        <v>1.26814362E-7</v>
      </c>
      <c r="T2118" s="1" t="b">
        <f>AND(Table5[[#This Row],[ENZLOAD flux in kapp-slack.gms]]=0,Table5[[#This Row],[flux in kapp-slack.gms]]&lt;&gt;0,NOT(Table5[[#This Row],[spont or unknown?]]))</f>
        <v>0</v>
      </c>
      <c r="U2118" s="1" t="b">
        <f>OR(_xlfn.TEXTAFTER(Table5[[#This Row],[rxn]],"-",-1)="SPONT",_xlfn.TEXTAFTER(Table5[[#This Row],[rxn]],"-",-1)="UNKNOWN")</f>
        <v>0</v>
      </c>
      <c r="V2118" s="1">
        <f>_xlfn.XLOOKUP(SUBSTITUTE(Table5[[#This Row],[rxn]],"RXN-","ENZLOAD-"),Table4[rxn],Table4[ub],0)</f>
        <v>1.04356067</v>
      </c>
      <c r="W2118" s="1" t="b">
        <f>AND(Table5[[#This Row],[FVA ENZLOAD flux UB]]=0,Table5[[#This Row],[ENZ not made when it should be?]])</f>
        <v>0</v>
      </c>
    </row>
    <row r="2119" spans="1:23" hidden="1">
      <c r="A2119" s="1"/>
      <c r="B2119" s="1" t="str">
        <f>_xlfn.TEXTBEFORE(Table38[[#This Row],[all fluxes from kapp-slack]]," ",,,,"")</f>
        <v/>
      </c>
      <c r="C2119" s="1">
        <f>_xlfn.NUMBERVALUE(IFERROR(_xlfn.TEXTAFTER(Table38[[#This Row],[all fluxes from kapp-slack]]," ",-1,,,""),""))</f>
        <v>0</v>
      </c>
      <c r="F2119" s="1" t="s">
        <v>9557</v>
      </c>
      <c r="G2119" s="1" t="str">
        <f>_xlfn.TEXTBEFORE(Table5[[#This Row],[rxn     kapp_old        kapp_slack_ub   kapp_slack_lb]]," ")</f>
        <v>RXN-PYK_c_FWD-rt4634</v>
      </c>
      <c r="H2119" s="1">
        <f>_xlfn.NUMBERVALUE(_xlfn.TEXTBEFORE(TRIM(_xlfn.TEXTAFTER(_xlfn.TEXTBEFORE(Table5[[#This Row],[rxn     kapp_old        kapp_slack_ub   kapp_slack_lb]],Table5[[#This Row],[kapp_slack_lb]],-1),Table5[[#This Row],[rxn]]))," "))</f>
        <v>92037.554917094298</v>
      </c>
      <c r="I211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119" s="1">
        <f>_xlfn.NUMBERVALUE(_xlfn.TEXTAFTER(Table5[[#This Row],[rxn     kapp_old        kapp_slack_ub   kapp_slack_lb]]," ",-1))</f>
        <v>0</v>
      </c>
      <c r="K2119" s="1">
        <f>_xlfn.XLOOKUP(SUBSTITUTE(Table5[[#This Row],[rxn]],"RXN-","ENZLOAD-"),ENZLOAD[name],ENZLOAD[flux],0)</f>
        <v>1.503776617324E-5</v>
      </c>
      <c r="L2119" s="1" t="str">
        <f>"'"&amp;Table5[[#This Row],[rxn]]&amp;"'"&amp;CHAR(9)&amp;IF(AND(Table5[[#This Row],[kapp_slack_ub]]&lt;&gt;0,Table5[[#This Row],[kapp_old]]&lt;$F$1),$F$1,Table5[[#This Row],[kapp_old]])</f>
        <v>'RXN-PYK_c_FWD-rt4634'	92037.5549170943</v>
      </c>
      <c r="M2119" s="1">
        <f>_xlfn.XLOOKUP(Table5[[#This Row],[rxn]],Table3[name],Table3[flux],$F$1)</f>
        <v>5.4139195235305602</v>
      </c>
      <c r="N2119" s="1">
        <f>IFERROR(Table5[[#This Row],[min flux]]/Table5[[#This Row],[associated enzload]],"")</f>
        <v>360021.52588093409</v>
      </c>
      <c r="O2119" s="1">
        <f>_xlfn.NUMBERVALUE(IF(Table5[[#This Row],[flux/enzload]]="","",ABS($N$1-Table5[[#This Row],[flux/enzload]])))</f>
        <v>1399915957637.4299</v>
      </c>
      <c r="P2119" s="1">
        <f>Table5[[#This Row],[kapp_old]]+IFERROR(((Table5[[#This Row],[kapp_slack_ub]]-Table5[[#This Row],[kapp_slack_lb]])/Table5[[#This Row],[associated enzload]]),0)</f>
        <v>92037.554917094298</v>
      </c>
      <c r="Q2119" s="1" t="str">
        <f>"'"&amp;Table5[[#This Row],[rxn]]&amp;"'"&amp;CHAR(9)&amp;Table5[[#This Row],[kapp + (slack_ub - slack_lb)/enzload]]</f>
        <v>'RXN-PYK_c_FWD-rt4634'	92037.5549170943</v>
      </c>
      <c r="R2119" s="1">
        <f>_xlfn.XLOOKUP(Table5[[#This Row],[rxn]],Table38[name],Table38[flux],0)</f>
        <v>3.1677866965835801</v>
      </c>
      <c r="S2119" s="1">
        <f>_xlfn.XLOOKUP(SUBSTITUTE(Table5[[#This Row],[rxn]],"RXN-","ENZLOAD-"),Table38[name],Table38[flux],0)</f>
        <v>1.3305360462E-5</v>
      </c>
      <c r="T2119" s="1" t="b">
        <f>AND(Table5[[#This Row],[ENZLOAD flux in kapp-slack.gms]]=0,Table5[[#This Row],[flux in kapp-slack.gms]]&lt;&gt;0,NOT(Table5[[#This Row],[spont or unknown?]]))</f>
        <v>0</v>
      </c>
      <c r="U2119" s="1" t="b">
        <f>OR(_xlfn.TEXTAFTER(Table5[[#This Row],[rxn]],"-",-1)="SPONT",_xlfn.TEXTAFTER(Table5[[#This Row],[rxn]],"-",-1)="UNKNOWN")</f>
        <v>0</v>
      </c>
      <c r="V2119" s="1">
        <f>_xlfn.XLOOKUP(SUBSTITUTE(Table5[[#This Row],[rxn]],"RXN-","ENZLOAD-"),Table4[rxn],Table4[ub],0)</f>
        <v>0.73843400999999997</v>
      </c>
      <c r="W2119" s="1" t="b">
        <f>AND(Table5[[#This Row],[FVA ENZLOAD flux UB]]=0,Table5[[#This Row],[ENZ not made when it should be?]])</f>
        <v>0</v>
      </c>
    </row>
    <row r="2120" spans="1:23" hidden="1">
      <c r="A2120" s="1"/>
      <c r="B2120" s="1" t="str">
        <f>_xlfn.TEXTBEFORE(Table38[[#This Row],[all fluxes from kapp-slack]]," ",,,,"")</f>
        <v/>
      </c>
      <c r="C2120" s="1">
        <f>_xlfn.NUMBERVALUE(IFERROR(_xlfn.TEXTAFTER(Table38[[#This Row],[all fluxes from kapp-slack]]," ",-1,,,""),""))</f>
        <v>0</v>
      </c>
      <c r="F2120" s="1" t="s">
        <v>6467</v>
      </c>
      <c r="G2120" s="1" t="str">
        <f>_xlfn.TEXTBEFORE(Table5[[#This Row],[rxn     kapp_old        kapp_slack_ub   kapp_slack_lb]]," ")</f>
        <v>RXN-3OACE220_rm_FWD-rt2975</v>
      </c>
      <c r="H212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12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120" s="1">
        <f>_xlfn.NUMBERVALUE(_xlfn.TEXTAFTER(Table5[[#This Row],[rxn     kapp_old        kapp_slack_ub   kapp_slack_lb]]," ",-1))</f>
        <v>0</v>
      </c>
      <c r="K2120" s="1">
        <f>_xlfn.XLOOKUP(SUBSTITUTE(Table5[[#This Row],[rxn]],"RXN-","ENZLOAD-"),ENZLOAD[name],ENZLOAD[flux],0)</f>
        <v>2.475761638E-8</v>
      </c>
      <c r="L2120" s="1" t="str">
        <f>"'"&amp;Table5[[#This Row],[rxn]]&amp;"'"&amp;CHAR(9)&amp;IF(AND(Table5[[#This Row],[kapp_slack_ub]]&lt;&gt;0,Table5[[#This Row],[kapp_old]]&lt;$F$1),$F$1,Table5[[#This Row],[kapp_old]])</f>
        <v>'RXN-3OACE220_rm_FWD-rt2975'	27141.27779288</v>
      </c>
      <c r="M2120" s="1">
        <f>_xlfn.XLOOKUP(Table5[[#This Row],[rxn]],Table3[name],Table3[flux],$F$1)</f>
        <v>9.0211111371717705E-3</v>
      </c>
      <c r="N2120" s="1">
        <f>IFERROR(Table5[[#This Row],[min flux]]/Table5[[#This Row],[associated enzload]],"")</f>
        <v>364377.20815721643</v>
      </c>
      <c r="O2120" s="1">
        <f>_xlfn.NUMBERVALUE(IF(Table5[[#This Row],[flux/enzload]]="","",ABS($N$1-Table5[[#This Row],[flux/enzload]])))</f>
        <v>1399915953281.75</v>
      </c>
      <c r="P2120" s="1">
        <f>Table5[[#This Row],[kapp_old]]+IFERROR(((Table5[[#This Row],[kapp_slack_ub]]-Table5[[#This Row],[kapp_slack_lb]])/Table5[[#This Row],[associated enzload]]),0)</f>
        <v>27141.277792879999</v>
      </c>
      <c r="Q2120" s="1" t="str">
        <f>"'"&amp;Table5[[#This Row],[rxn]]&amp;"'"&amp;CHAR(9)&amp;Table5[[#This Row],[kapp + (slack_ub - slack_lb)/enzload]]</f>
        <v>'RXN-3OACE220_rm_FWD-rt2975'	27141.27779288</v>
      </c>
      <c r="R2120" s="1">
        <f>_xlfn.XLOOKUP(Table5[[#This Row],[rxn]],Table38[name],Table38[flux],0)</f>
        <v>9.1772428311899992E-3</v>
      </c>
      <c r="S2120" s="1">
        <f>_xlfn.XLOOKUP(SUBSTITUTE(Table5[[#This Row],[rxn]],"RXN-","ENZLOAD-"),Table38[name],Table38[flux],0)</f>
        <v>1.3071267999999999E-7</v>
      </c>
      <c r="T2120" s="1" t="b">
        <f>AND(Table5[[#This Row],[ENZLOAD flux in kapp-slack.gms]]=0,Table5[[#This Row],[flux in kapp-slack.gms]]&lt;&gt;0,NOT(Table5[[#This Row],[spont or unknown?]]))</f>
        <v>0</v>
      </c>
      <c r="U2120" s="1" t="b">
        <f>OR(_xlfn.TEXTAFTER(Table5[[#This Row],[rxn]],"-",-1)="SPONT",_xlfn.TEXTAFTER(Table5[[#This Row],[rxn]],"-",-1)="UNKNOWN")</f>
        <v>0</v>
      </c>
      <c r="V2120" s="1">
        <f>_xlfn.XLOOKUP(SUBSTITUTE(Table5[[#This Row],[rxn]],"RXN-","ENZLOAD-"),Table4[rxn],Table4[ub],0)</f>
        <v>1.1867209400000001</v>
      </c>
      <c r="W2120" s="1" t="b">
        <f>AND(Table5[[#This Row],[FVA ENZLOAD flux UB]]=0,Table5[[#This Row],[ENZ not made when it should be?]])</f>
        <v>0</v>
      </c>
    </row>
    <row r="2121" spans="1:23" hidden="1">
      <c r="A2121" s="1"/>
      <c r="B2121" s="1" t="str">
        <f>_xlfn.TEXTBEFORE(Table38[[#This Row],[all fluxes from kapp-slack]]," ",,,,"")</f>
        <v/>
      </c>
      <c r="C2121" s="1">
        <f>_xlfn.NUMBERVALUE(IFERROR(_xlfn.TEXTAFTER(Table38[[#This Row],[all fluxes from kapp-slack]]," ",-1,,,""),""))</f>
        <v>0</v>
      </c>
      <c r="F2121" s="1" t="s">
        <v>7230</v>
      </c>
      <c r="G2121" s="1" t="str">
        <f>_xlfn.TEXTBEFORE(Table5[[#This Row],[rxn     kapp_old        kapp_slack_ub   kapp_slack_lb]]," ")</f>
        <v>RXN-C14STR_c_FWD-rt0303</v>
      </c>
      <c r="H2121" s="1">
        <f>_xlfn.NUMBERVALUE(_xlfn.TEXTBEFORE(TRIM(_xlfn.TEXTAFTER(_xlfn.TEXTBEFORE(Table5[[#This Row],[rxn     kapp_old        kapp_slack_ub   kapp_slack_lb]],Table5[[#This Row],[kapp_slack_lb]],-1),Table5[[#This Row],[rxn]]))," "))</f>
        <v>140197.79479312099</v>
      </c>
      <c r="I212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121" s="1">
        <f>_xlfn.NUMBERVALUE(_xlfn.TEXTAFTER(Table5[[#This Row],[rxn     kapp_old        kapp_slack_ub   kapp_slack_lb]]," ",-1))</f>
        <v>0</v>
      </c>
      <c r="K2121" s="1">
        <f>_xlfn.XLOOKUP(SUBSTITUTE(Table5[[#This Row],[rxn]],"RXN-","ENZLOAD-"),ENZLOAD[name],ENZLOAD[flux],0)</f>
        <v>1.0544869895E-7</v>
      </c>
      <c r="L2121" s="1" t="str">
        <f>"'"&amp;Table5[[#This Row],[rxn]]&amp;"'"&amp;CHAR(9)&amp;IF(AND(Table5[[#This Row],[kapp_slack_ub]]&lt;&gt;0,Table5[[#This Row],[kapp_old]]&lt;$F$1),$F$1,Table5[[#This Row],[kapp_old]])</f>
        <v>'RXN-C14STR_c_FWD-rt0303'	140197.794793121</v>
      </c>
      <c r="M2121" s="1">
        <f>_xlfn.XLOOKUP(Table5[[#This Row],[rxn]],Table3[name],Table3[flux],$F$1)</f>
        <v>3.89044080436678E-2</v>
      </c>
      <c r="N2121" s="1">
        <f>IFERROR(Table5[[#This Row],[min flux]]/Table5[[#This Row],[associated enzload]],"")</f>
        <v>368941.56524505699</v>
      </c>
      <c r="O2121" s="1">
        <f>_xlfn.NUMBERVALUE(IF(Table5[[#This Row],[flux/enzload]]="","",ABS($N$1-Table5[[#This Row],[flux/enzload]])))</f>
        <v>1399915948717.3899</v>
      </c>
      <c r="P2121" s="1">
        <f>Table5[[#This Row],[kapp_old]]+IFERROR(((Table5[[#This Row],[kapp_slack_ub]]-Table5[[#This Row],[kapp_slack_lb]])/Table5[[#This Row],[associated enzload]]),0)</f>
        <v>140197.79479312099</v>
      </c>
      <c r="Q2121" s="1" t="str">
        <f>"'"&amp;Table5[[#This Row],[rxn]]&amp;"'"&amp;CHAR(9)&amp;Table5[[#This Row],[kapp + (slack_ub - slack_lb)/enzload]]</f>
        <v>'RXN-C14STR_c_FWD-rt0303'	140197.794793121</v>
      </c>
      <c r="R2121" s="1">
        <f>_xlfn.XLOOKUP(Table5[[#This Row],[rxn]],Table38[name],Table38[flux],0)</f>
        <v>3.9577740966882997E-2</v>
      </c>
      <c r="S2121" s="1">
        <f>_xlfn.XLOOKUP(SUBSTITUTE(Table5[[#This Row],[rxn]],"RXN-","ENZLOAD-"),Table38[name],Table38[flux],0)</f>
        <v>1.09130365E-7</v>
      </c>
      <c r="T2121" s="1" t="b">
        <f>AND(Table5[[#This Row],[ENZLOAD flux in kapp-slack.gms]]=0,Table5[[#This Row],[flux in kapp-slack.gms]]&lt;&gt;0,NOT(Table5[[#This Row],[spont or unknown?]]))</f>
        <v>0</v>
      </c>
      <c r="U2121" s="1" t="b">
        <f>OR(_xlfn.TEXTAFTER(Table5[[#This Row],[rxn]],"-",-1)="SPONT",_xlfn.TEXTAFTER(Table5[[#This Row],[rxn]],"-",-1)="UNKNOWN")</f>
        <v>0</v>
      </c>
      <c r="V2121" s="1">
        <f>_xlfn.XLOOKUP(SUBSTITUTE(Table5[[#This Row],[rxn]],"RXN-","ENZLOAD-"),Table4[rxn],Table4[ub],0)</f>
        <v>0.81615835000000003</v>
      </c>
      <c r="W2121" s="1" t="b">
        <f>AND(Table5[[#This Row],[FVA ENZLOAD flux UB]]=0,Table5[[#This Row],[ENZ not made when it should be?]])</f>
        <v>0</v>
      </c>
    </row>
    <row r="2122" spans="1:23" hidden="1">
      <c r="A2122" s="1"/>
      <c r="B2122" s="1" t="str">
        <f>_xlfn.TEXTBEFORE(Table38[[#This Row],[all fluxes from kapp-slack]]," ",,,,"")</f>
        <v/>
      </c>
      <c r="C2122" s="1">
        <f>_xlfn.NUMBERVALUE(IFERROR(_xlfn.TEXTAFTER(Table38[[#This Row],[all fluxes from kapp-slack]]," ",-1,,,""),""))</f>
        <v>0</v>
      </c>
      <c r="F2122" s="1" t="s">
        <v>8431</v>
      </c>
      <c r="G2122" s="1" t="str">
        <f>_xlfn.TEXTBEFORE(Table5[[#This Row],[rxn     kapp_old        kapp_slack_ub   kapp_slack_lb]]," ")</f>
        <v>RXN-HCO3E_c_FWD-rt4213</v>
      </c>
      <c r="H2122" s="1">
        <f>_xlfn.NUMBERVALUE(_xlfn.TEXTBEFORE(TRIM(_xlfn.TEXTAFTER(_xlfn.TEXTBEFORE(Table5[[#This Row],[rxn     kapp_old        kapp_slack_ub   kapp_slack_lb]],Table5[[#This Row],[kapp_slack_lb]],-1),Table5[[#This Row],[rxn]]))," "))</f>
        <v>333492.69482278102</v>
      </c>
      <c r="I212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122" s="1">
        <f>_xlfn.NUMBERVALUE(_xlfn.TEXTAFTER(Table5[[#This Row],[rxn     kapp_old        kapp_slack_ub   kapp_slack_lb]]," ",-1))</f>
        <v>0</v>
      </c>
      <c r="K2122" s="1">
        <f>_xlfn.XLOOKUP(SUBSTITUTE(Table5[[#This Row],[rxn]],"RXN-","ENZLOAD-"),ENZLOAD[name],ENZLOAD[flux],0)</f>
        <v>2.44518028169999E-6</v>
      </c>
      <c r="L2122" s="1" t="str">
        <f>"'"&amp;Table5[[#This Row],[rxn]]&amp;"'"&amp;CHAR(9)&amp;IF(AND(Table5[[#This Row],[kapp_slack_ub]]&lt;&gt;0,Table5[[#This Row],[kapp_old]]&lt;$F$1),$F$1,Table5[[#This Row],[kapp_old]])</f>
        <v>'RXN-HCO3E_c_FWD-rt4213'	333492.694822781</v>
      </c>
      <c r="M2122" s="1">
        <f>_xlfn.XLOOKUP(Table5[[#This Row],[rxn]],Table3[name],Table3[flux],$F$1)</f>
        <v>0.90288407646855895</v>
      </c>
      <c r="N2122" s="1">
        <f>IFERROR(Table5[[#This Row],[min flux]]/Table5[[#This Row],[associated enzload]],"")</f>
        <v>369250.51425690245</v>
      </c>
      <c r="O2122" s="1">
        <f>_xlfn.NUMBERVALUE(IF(Table5[[#This Row],[flux/enzload]]="","",ABS($N$1-Table5[[#This Row],[flux/enzload]])))</f>
        <v>1399915948408.4399</v>
      </c>
      <c r="P2122" s="1">
        <f>Table5[[#This Row],[kapp_old]]+IFERROR(((Table5[[#This Row],[kapp_slack_ub]]-Table5[[#This Row],[kapp_slack_lb]])/Table5[[#This Row],[associated enzload]]),0)</f>
        <v>333492.69482278102</v>
      </c>
      <c r="Q2122" s="1" t="str">
        <f>"'"&amp;Table5[[#This Row],[rxn]]&amp;"'"&amp;CHAR(9)&amp;Table5[[#This Row],[kapp + (slack_ub - slack_lb)/enzload]]</f>
        <v>'RXN-HCO3E_c_FWD-rt4213'	333492.694822781</v>
      </c>
      <c r="R2122" s="1">
        <f>_xlfn.XLOOKUP(Table5[[#This Row],[rxn]],Table38[name],Table38[flux],0)</f>
        <v>0</v>
      </c>
      <c r="S2122" s="1">
        <f>_xlfn.XLOOKUP(SUBSTITUTE(Table5[[#This Row],[rxn]],"RXN-","ENZLOAD-"),Table38[name],Table38[flux],0)</f>
        <v>0</v>
      </c>
      <c r="T2122" s="1" t="b">
        <f>AND(Table5[[#This Row],[ENZLOAD flux in kapp-slack.gms]]=0,Table5[[#This Row],[flux in kapp-slack.gms]]&lt;&gt;0,NOT(Table5[[#This Row],[spont or unknown?]]))</f>
        <v>0</v>
      </c>
      <c r="U2122" s="1" t="b">
        <f>OR(_xlfn.TEXTAFTER(Table5[[#This Row],[rxn]],"-",-1)="SPONT",_xlfn.TEXTAFTER(Table5[[#This Row],[rxn]],"-",-1)="UNKNOWN")</f>
        <v>0</v>
      </c>
      <c r="V2122" s="1">
        <f>_xlfn.XLOOKUP(SUBSTITUTE(Table5[[#This Row],[rxn]],"RXN-","ENZLOAD-"),Table4[rxn],Table4[ub],0)</f>
        <v>1.6541443499999999</v>
      </c>
      <c r="W2122" s="1" t="b">
        <f>AND(Table5[[#This Row],[FVA ENZLOAD flux UB]]=0,Table5[[#This Row],[ENZ not made when it should be?]])</f>
        <v>0</v>
      </c>
    </row>
    <row r="2123" spans="1:23" hidden="1">
      <c r="A2123" s="1"/>
      <c r="B2123" s="1" t="str">
        <f>_xlfn.TEXTBEFORE(Table38[[#This Row],[all fluxes from kapp-slack]]," ",,,,"")</f>
        <v/>
      </c>
      <c r="C2123" s="1">
        <f>_xlfn.NUMBERVALUE(IFERROR(_xlfn.TEXTAFTER(Table38[[#This Row],[all fluxes from kapp-slack]]," ",-1,,,""),""))</f>
        <v>0</v>
      </c>
      <c r="F2123" s="1" t="s">
        <v>9724</v>
      </c>
      <c r="G2123" s="1" t="str">
        <f>_xlfn.TEXTBEFORE(Table5[[#This Row],[rxn     kapp_old        kapp_slack_ub   kapp_slack_lb]]," ")</f>
        <v>RXN-SQLEy_r_FWD-rt5361</v>
      </c>
      <c r="H2123" s="1">
        <f>_xlfn.NUMBERVALUE(_xlfn.TEXTBEFORE(TRIM(_xlfn.TEXTAFTER(_xlfn.TEXTBEFORE(Table5[[#This Row],[rxn     kapp_old        kapp_slack_ub   kapp_slack_lb]],Table5[[#This Row],[kapp_slack_lb]],-1),Table5[[#This Row],[rxn]]))," "))</f>
        <v>144889.95664782799</v>
      </c>
      <c r="I212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123" s="1">
        <f>_xlfn.NUMBERVALUE(_xlfn.TEXTAFTER(Table5[[#This Row],[rxn     kapp_old        kapp_slack_ub   kapp_slack_lb]]," ",-1))</f>
        <v>0</v>
      </c>
      <c r="K2123" s="1">
        <f>_xlfn.XLOOKUP(SUBSTITUTE(Table5[[#This Row],[rxn]],"RXN-","ENZLOAD-"),ENZLOAD[name],ENZLOAD[flux],0)</f>
        <v>1.0203381517000001E-7</v>
      </c>
      <c r="L2123" s="1" t="str">
        <f>"'"&amp;Table5[[#This Row],[rxn]]&amp;"'"&amp;CHAR(9)&amp;IF(AND(Table5[[#This Row],[kapp_slack_ub]]&lt;&gt;0,Table5[[#This Row],[kapp_old]]&lt;$F$1),$F$1,Table5[[#This Row],[kapp_old]])</f>
        <v>'RXN-SQLEy_r_FWD-rt5361'	144889.956647828</v>
      </c>
      <c r="M2123" s="1">
        <f>_xlfn.XLOOKUP(Table5[[#This Row],[rxn]],Table3[name],Table3[flux],$F$1)</f>
        <v>3.89044080436678E-2</v>
      </c>
      <c r="N2123" s="1">
        <f>IFERROR(Table5[[#This Row],[min flux]]/Table5[[#This Row],[associated enzload]],"")</f>
        <v>381289.35959954653</v>
      </c>
      <c r="O2123" s="1">
        <f>_xlfn.NUMBERVALUE(IF(Table5[[#This Row],[flux/enzload]]="","",ABS($N$1-Table5[[#This Row],[flux/enzload]])))</f>
        <v>1399915936369.5901</v>
      </c>
      <c r="P2123" s="1">
        <f>Table5[[#This Row],[kapp_old]]+IFERROR(((Table5[[#This Row],[kapp_slack_ub]]-Table5[[#This Row],[kapp_slack_lb]])/Table5[[#This Row],[associated enzload]]),0)</f>
        <v>144889.95664782799</v>
      </c>
      <c r="Q2123" s="1" t="str">
        <f>"'"&amp;Table5[[#This Row],[rxn]]&amp;"'"&amp;CHAR(9)&amp;Table5[[#This Row],[kapp + (slack_ub - slack_lb)/enzload]]</f>
        <v>'RXN-SQLEy_r_FWD-rt5361'	144889.956647828</v>
      </c>
      <c r="R2123" s="1">
        <f>_xlfn.XLOOKUP(Table5[[#This Row],[rxn]],Table38[name],Table38[flux],0)</f>
        <v>3.9577740966882997E-2</v>
      </c>
      <c r="S2123" s="1">
        <f>_xlfn.XLOOKUP(SUBSTITUTE(Table5[[#This Row],[rxn]],"RXN-","ENZLOAD-"),Table38[name],Table38[flux],0)</f>
        <v>1.0559625300000001E-7</v>
      </c>
      <c r="T2123" s="1" t="b">
        <f>AND(Table5[[#This Row],[ENZLOAD flux in kapp-slack.gms]]=0,Table5[[#This Row],[flux in kapp-slack.gms]]&lt;&gt;0,NOT(Table5[[#This Row],[spont or unknown?]]))</f>
        <v>0</v>
      </c>
      <c r="U2123" s="1" t="b">
        <f>OR(_xlfn.TEXTAFTER(Table5[[#This Row],[rxn]],"-",-1)="SPONT",_xlfn.TEXTAFTER(Table5[[#This Row],[rxn]],"-",-1)="UNKNOWN")</f>
        <v>0</v>
      </c>
      <c r="V2123" s="1">
        <f>_xlfn.XLOOKUP(SUBSTITUTE(Table5[[#This Row],[rxn]],"RXN-","ENZLOAD-"),Table4[rxn],Table4[ub],0)</f>
        <v>0.72766231000000003</v>
      </c>
      <c r="W2123" s="1" t="b">
        <f>AND(Table5[[#This Row],[FVA ENZLOAD flux UB]]=0,Table5[[#This Row],[ENZ not made when it should be?]])</f>
        <v>0</v>
      </c>
    </row>
    <row r="2124" spans="1:23" hidden="1">
      <c r="A2124" s="1"/>
      <c r="B2124" s="1" t="str">
        <f>_xlfn.TEXTBEFORE(Table38[[#This Row],[all fluxes from kapp-slack]]," ",,,,"")</f>
        <v/>
      </c>
      <c r="C2124" s="1">
        <f>_xlfn.NUMBERVALUE(IFERROR(_xlfn.TEXTAFTER(Table38[[#This Row],[all fluxes from kapp-slack]]," ",-1,,,""),""))</f>
        <v>0</v>
      </c>
      <c r="F2124" s="1" t="s">
        <v>8876</v>
      </c>
      <c r="G2124" s="1" t="str">
        <f>_xlfn.TEXTBEFORE(Table5[[#This Row],[rxn     kapp_old        kapp_slack_ub   kapp_slack_lb]]," ")</f>
        <v>RXN-NADHq9_c_FWD-rt0604</v>
      </c>
      <c r="H2124" s="1">
        <f>_xlfn.NUMBERVALUE(_xlfn.TEXTBEFORE(TRIM(_xlfn.TEXTAFTER(_xlfn.TEXTBEFORE(Table5[[#This Row],[rxn     kapp_old        kapp_slack_ub   kapp_slack_lb]],Table5[[#This Row],[kapp_slack_lb]],-1),Table5[[#This Row],[rxn]]))," "))</f>
        <v>3098344.1666208198</v>
      </c>
      <c r="I212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124" s="1">
        <f>_xlfn.NUMBERVALUE(_xlfn.TEXTAFTER(Table5[[#This Row],[rxn     kapp_old        kapp_slack_ub   kapp_slack_lb]]," ",-1))</f>
        <v>0</v>
      </c>
      <c r="K2124" s="1">
        <f>_xlfn.XLOOKUP(SUBSTITUTE(Table5[[#This Row],[rxn]],"RXN-","ENZLOAD-"),ENZLOAD[name],ENZLOAD[flux],0)</f>
        <v>2.0074057821300001E-6</v>
      </c>
      <c r="L2124" s="1" t="str">
        <f>"'"&amp;Table5[[#This Row],[rxn]]&amp;"'"&amp;CHAR(9)&amp;IF(AND(Table5[[#This Row],[kapp_slack_ub]]&lt;&gt;0,Table5[[#This Row],[kapp_old]]&lt;$F$1),$F$1,Table5[[#This Row],[kapp_old]])</f>
        <v>'RXN-NADHq9_c_FWD-rt0604'	3098344.16662082</v>
      </c>
      <c r="M2124" s="1">
        <f>_xlfn.XLOOKUP(Table5[[#This Row],[rxn]],Table3[name],Table3[flux],$F$1)</f>
        <v>0.81275411808495401</v>
      </c>
      <c r="N2124" s="1">
        <f>IFERROR(Table5[[#This Row],[min flux]]/Table5[[#This Row],[associated enzload]],"")</f>
        <v>404877.84050445654</v>
      </c>
      <c r="O2124" s="1">
        <f>_xlfn.NUMBERVALUE(IF(Table5[[#This Row],[flux/enzload]]="","",ABS($N$1-Table5[[#This Row],[flux/enzload]])))</f>
        <v>1399915912781.1101</v>
      </c>
      <c r="P2124" s="1">
        <f>Table5[[#This Row],[kapp_old]]+IFERROR(((Table5[[#This Row],[kapp_slack_ub]]-Table5[[#This Row],[kapp_slack_lb]])/Table5[[#This Row],[associated enzload]]),0)</f>
        <v>3098344.1666208198</v>
      </c>
      <c r="Q2124" s="1" t="str">
        <f>"'"&amp;Table5[[#This Row],[rxn]]&amp;"'"&amp;CHAR(9)&amp;Table5[[#This Row],[kapp + (slack_ub - slack_lb)/enzload]]</f>
        <v>'RXN-NADHq9_c_FWD-rt0604'	3098344.16662082</v>
      </c>
      <c r="R2124" s="1">
        <f>_xlfn.XLOOKUP(Table5[[#This Row],[rxn]],Table38[name],Table38[flux],0)</f>
        <v>27.422433289194501</v>
      </c>
      <c r="S2124" s="1">
        <f>_xlfn.XLOOKUP(SUBSTITUTE(Table5[[#This Row],[rxn]],"RXN-","ENZLOAD-"),Table38[name],Table38[flux],0)</f>
        <v>3.4214651239999999E-6</v>
      </c>
      <c r="T2124" s="1" t="b">
        <f>AND(Table5[[#This Row],[ENZLOAD flux in kapp-slack.gms]]=0,Table5[[#This Row],[flux in kapp-slack.gms]]&lt;&gt;0,NOT(Table5[[#This Row],[spont or unknown?]]))</f>
        <v>0</v>
      </c>
      <c r="U2124" s="1" t="b">
        <f>OR(_xlfn.TEXTAFTER(Table5[[#This Row],[rxn]],"-",-1)="SPONT",_xlfn.TEXTAFTER(Table5[[#This Row],[rxn]],"-",-1)="UNKNOWN")</f>
        <v>0</v>
      </c>
      <c r="V2124" s="1">
        <f>_xlfn.XLOOKUP(SUBSTITUTE(Table5[[#This Row],[rxn]],"RXN-","ENZLOAD-"),Table4[rxn],Table4[ub],0)</f>
        <v>0.65459661999999996</v>
      </c>
      <c r="W2124" s="1" t="b">
        <f>AND(Table5[[#This Row],[FVA ENZLOAD flux UB]]=0,Table5[[#This Row],[ENZ not made when it should be?]])</f>
        <v>0</v>
      </c>
    </row>
    <row r="2125" spans="1:23" hidden="1">
      <c r="A2125" s="1"/>
      <c r="B2125" s="1" t="str">
        <f>_xlfn.TEXTBEFORE(Table38[[#This Row],[all fluxes from kapp-slack]]," ",,,,"")</f>
        <v/>
      </c>
      <c r="C2125" s="1">
        <f>_xlfn.NUMBERVALUE(IFERROR(_xlfn.TEXTAFTER(Table38[[#This Row],[all fluxes from kapp-slack]]," ",-1,,,""),""))</f>
        <v>0</v>
      </c>
      <c r="F2125" s="1" t="s">
        <v>8470</v>
      </c>
      <c r="G2125" s="1" t="str">
        <f>_xlfn.TEXTBEFORE(Table5[[#This Row],[rxn     kapp_old        kapp_slack_ub   kapp_slack_lb]]," ")</f>
        <v>RXN-HEX1_c_FWD-rt1896</v>
      </c>
      <c r="H2125" s="1">
        <f>_xlfn.NUMBERVALUE(_xlfn.TEXTBEFORE(TRIM(_xlfn.TEXTAFTER(_xlfn.TEXTBEFORE(Table5[[#This Row],[rxn     kapp_old        kapp_slack_ub   kapp_slack_lb]],Table5[[#This Row],[kapp_slack_lb]],-1),Table5[[#This Row],[rxn]]))," "))</f>
        <v>762230.43987891905</v>
      </c>
      <c r="I212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125" s="1">
        <f>_xlfn.NUMBERVALUE(_xlfn.TEXTAFTER(Table5[[#This Row],[rxn     kapp_old        kapp_slack_ub   kapp_slack_lb]]," ",-1))</f>
        <v>0</v>
      </c>
      <c r="K2125" s="1">
        <f>_xlfn.XLOOKUP(SUBSTITUTE(Table5[[#This Row],[rxn]],"RXN-","ENZLOAD-"),ENZLOAD[name],ENZLOAD[flux],0)</f>
        <v>2.6580837342599998E-6</v>
      </c>
      <c r="L2125" s="1" t="str">
        <f>"'"&amp;Table5[[#This Row],[rxn]]&amp;"'"&amp;CHAR(9)&amp;IF(AND(Table5[[#This Row],[kapp_slack_ub]]&lt;&gt;0,Table5[[#This Row],[kapp_old]]&lt;$F$1),$F$1,Table5[[#This Row],[kapp_old]])</f>
        <v>'RXN-HEX1_c_FWD-rt1896'	762230.439878919</v>
      </c>
      <c r="M2125" s="1">
        <f>_xlfn.XLOOKUP(Table5[[#This Row],[rxn]],Table3[name],Table3[flux],$F$1)</f>
        <v>3.5429431648332099</v>
      </c>
      <c r="N2125" s="1">
        <f>IFERROR(Table5[[#This Row],[min flux]]/Table5[[#This Row],[associated enzload]],"")</f>
        <v>1332893.738134834</v>
      </c>
      <c r="O2125" s="1">
        <f>_xlfn.NUMBERVALUE(IF(Table5[[#This Row],[flux/enzload]]="","",ABS($N$1-Table5[[#This Row],[flux/enzload]])))</f>
        <v>1399914984765.22</v>
      </c>
      <c r="P2125" s="1">
        <f>Table5[[#This Row],[kapp_old]]+IFERROR(((Table5[[#This Row],[kapp_slack_ub]]-Table5[[#This Row],[kapp_slack_lb]])/Table5[[#This Row],[associated enzload]]),0)</f>
        <v>762230.43987891905</v>
      </c>
      <c r="Q2125" s="1" t="str">
        <f>"'"&amp;Table5[[#This Row],[rxn]]&amp;"'"&amp;CHAR(9)&amp;Table5[[#This Row],[kapp + (slack_ub - slack_lb)/enzload]]</f>
        <v>'RXN-HEX1_c_FWD-rt1896'	762230.439878919</v>
      </c>
      <c r="R2125" s="1">
        <f>_xlfn.XLOOKUP(Table5[[#This Row],[rxn]],Table38[name],Table38[flux],0)</f>
        <v>5.3317693000000004</v>
      </c>
      <c r="S2125" s="1">
        <f>_xlfn.XLOOKUP(SUBSTITUTE(Table5[[#This Row],[rxn]],"RXN-","ENZLOAD-"),Table38[name],Table38[flux],0)</f>
        <v>2.7040881689999998E-6</v>
      </c>
      <c r="T2125" s="1" t="b">
        <f>AND(Table5[[#This Row],[ENZLOAD flux in kapp-slack.gms]]=0,Table5[[#This Row],[flux in kapp-slack.gms]]&lt;&gt;0,NOT(Table5[[#This Row],[spont or unknown?]]))</f>
        <v>0</v>
      </c>
      <c r="U2125" s="1" t="b">
        <f>OR(_xlfn.TEXTAFTER(Table5[[#This Row],[rxn]],"-",-1)="SPONT",_xlfn.TEXTAFTER(Table5[[#This Row],[rxn]],"-",-1)="UNKNOWN")</f>
        <v>0</v>
      </c>
      <c r="V2125" s="1">
        <f>_xlfn.XLOOKUP(SUBSTITUTE(Table5[[#This Row],[rxn]],"RXN-","ENZLOAD-"),Table4[rxn],Table4[ub],0)</f>
        <v>0.77634720000000002</v>
      </c>
      <c r="W2125" s="1" t="b">
        <f>AND(Table5[[#This Row],[FVA ENZLOAD flux UB]]=0,Table5[[#This Row],[ENZ not made when it should be?]])</f>
        <v>0</v>
      </c>
    </row>
    <row r="2126" spans="1:23">
      <c r="A2126" s="1"/>
      <c r="B2126" s="1" t="str">
        <f>_xlfn.TEXTBEFORE(Table38[[#This Row],[all fluxes from kapp-slack]]," ",,,,"")</f>
        <v/>
      </c>
      <c r="C2126" s="1">
        <f>_xlfn.NUMBERVALUE(IFERROR(_xlfn.TEXTAFTER(Table38[[#This Row],[all fluxes from kapp-slack]]," ",-1,,,""),""))</f>
        <v>0</v>
      </c>
      <c r="F2126" s="1" t="s">
        <v>8794</v>
      </c>
      <c r="G2126" s="1" t="str">
        <f>_xlfn.TEXTBEFORE(Table5[[#This Row],[rxn     kapp_old        kapp_slack_ub   kapp_slack_lb]]," ")</f>
        <v>RXN-MDH_m_FWD-rt2810</v>
      </c>
      <c r="H2126" s="1">
        <f>_xlfn.NUMBERVALUE(_xlfn.TEXTBEFORE(TRIM(_xlfn.TEXTAFTER(_xlfn.TEXTBEFORE(Table5[[#This Row],[rxn     kapp_old        kapp_slack_ub   kapp_slack_lb]],Table5[[#This Row],[kapp_slack_lb]],-1),Table5[[#This Row],[rxn]]))," "))</f>
        <v>167362.71854268201</v>
      </c>
      <c r="I212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49.060877877643101</v>
      </c>
      <c r="J2126" s="1">
        <f>_xlfn.NUMBERVALUE(_xlfn.TEXTAFTER(Table5[[#This Row],[rxn     kapp_old        kapp_slack_ub   kapp_slack_lb]]," ",-1))</f>
        <v>0</v>
      </c>
      <c r="K2126" s="1">
        <f>_xlfn.XLOOKUP(SUBSTITUTE(Table5[[#This Row],[rxn]],"RXN-","ENZLOAD-"),ENZLOAD[name],ENZLOAD[flux],0)</f>
        <v>1.2461423336659999E-5</v>
      </c>
      <c r="L2126" s="1" t="str">
        <f>"'"&amp;Table5[[#This Row],[rxn]]&amp;"'"&amp;CHAR(9)&amp;IF(AND(Table5[[#This Row],[kapp_slack_ub]]&lt;&gt;0,Table5[[#This Row],[kapp_old]]&lt;$F$1),$F$1,Table5[[#This Row],[kapp_old]])</f>
        <v>'RXN-MDH_m_FWD-rt2810'	167362.718542682</v>
      </c>
      <c r="M2126" s="1">
        <f>_xlfn.XLOOKUP(Table5[[#This Row],[rxn]],Table3[name],Table3[flux],$F$1)</f>
        <v>5.3651367084847497</v>
      </c>
      <c r="N2126" s="1">
        <f>IFERROR(Table5[[#This Row],[min flux]]/Table5[[#This Row],[associated enzload]],"")</f>
        <v>430539.63929635281</v>
      </c>
      <c r="O2126" s="1">
        <f>_xlfn.NUMBERVALUE(IF(Table5[[#This Row],[flux/enzload]]="","",ABS($N$1-Table5[[#This Row],[flux/enzload]])))</f>
        <v>1399915887119.3101</v>
      </c>
      <c r="P2126" s="1">
        <f>Table5[[#This Row],[kapp_old]]+IFERROR(((Table5[[#This Row],[kapp_slack_ub]]-Table5[[#This Row],[kapp_slack_lb]])/Table5[[#This Row],[associated enzload]]),0)</f>
        <v>4104383.1175938831</v>
      </c>
      <c r="Q2126" s="1" t="str">
        <f>"'"&amp;Table5[[#This Row],[rxn]]&amp;"'"&amp;CHAR(9)&amp;Table5[[#This Row],[kapp + (slack_ub - slack_lb)/enzload]]</f>
        <v>'RXN-MDH_m_FWD-rt2810'	4104383.11759388</v>
      </c>
      <c r="R2126" s="1">
        <f>_xlfn.XLOOKUP(Table5[[#This Row],[rxn]],Table38[name],Table38[flux],0)</f>
        <v>0.12691107660274301</v>
      </c>
      <c r="S2126" s="1">
        <f>_xlfn.XLOOKUP(SUBSTITUTE(Table5[[#This Row],[rxn]],"RXN-","ENZLOAD-"),Table38[name],Table38[flux],0)</f>
        <v>0</v>
      </c>
      <c r="T2126" s="1" t="b">
        <f>AND(Table5[[#This Row],[ENZLOAD flux in kapp-slack.gms]]=0,Table5[[#This Row],[flux in kapp-slack.gms]]&lt;&gt;0,NOT(Table5[[#This Row],[spont or unknown?]]))</f>
        <v>1</v>
      </c>
      <c r="U2126" s="1" t="b">
        <f>OR(_xlfn.TEXTAFTER(Table5[[#This Row],[rxn]],"-",-1)="SPONT",_xlfn.TEXTAFTER(Table5[[#This Row],[rxn]],"-",-1)="UNKNOWN")</f>
        <v>0</v>
      </c>
      <c r="V2126" s="1">
        <f>_xlfn.XLOOKUP(SUBSTITUTE(Table5[[#This Row],[rxn]],"RXN-","ENZLOAD-"),Table4[rxn],Table4[ub],0)</f>
        <v>0.60203591000000001</v>
      </c>
      <c r="W2126" s="1" t="b">
        <f>AND(Table5[[#This Row],[FVA ENZLOAD flux UB]]=0,Table5[[#This Row],[ENZ not made when it should be?]])</f>
        <v>0</v>
      </c>
    </row>
    <row r="2127" spans="1:23">
      <c r="A2127" s="1"/>
      <c r="B2127" s="1" t="str">
        <f>_xlfn.TEXTBEFORE(Table38[[#This Row],[all fluxes from kapp-slack]]," ",,,,"")</f>
        <v/>
      </c>
      <c r="C2127" s="1">
        <f>_xlfn.NUMBERVALUE(IFERROR(_xlfn.TEXTAFTER(Table38[[#This Row],[all fluxes from kapp-slack]]," ",-1,,,""),""))</f>
        <v>0</v>
      </c>
      <c r="F2127" s="1" t="s">
        <v>8788</v>
      </c>
      <c r="G2127" s="1" t="str">
        <f>_xlfn.TEXTBEFORE(Table5[[#This Row],[rxn     kapp_old        kapp_slack_ub   kapp_slack_lb]]," ")</f>
        <v>RXN-MCOATA_c_FWD-rt0302</v>
      </c>
      <c r="H212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12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306.684239218713</v>
      </c>
      <c r="J2127" s="1">
        <f>_xlfn.NUMBERVALUE(_xlfn.TEXTAFTER(Table5[[#This Row],[rxn     kapp_old        kapp_slack_ub   kapp_slack_lb]]," ",-1))</f>
        <v>0</v>
      </c>
      <c r="K2127" s="1">
        <f>_xlfn.XLOOKUP(SUBSTITUTE(Table5[[#This Row],[rxn]],"RXN-","ENZLOAD-"),ENZLOAD[name],ENZLOAD[flux],0)</f>
        <v>1.7193706060300001E-6</v>
      </c>
      <c r="L2127" s="1" t="str">
        <f>"'"&amp;Table5[[#This Row],[rxn]]&amp;"'"&amp;CHAR(9)&amp;IF(AND(Table5[[#This Row],[kapp_slack_ub]]&lt;&gt;0,Table5[[#This Row],[kapp_old]]&lt;$F$1),$F$1,Table5[[#This Row],[kapp_old]])</f>
        <v>'RXN-MCOATA_c_FWD-rt0302'	27141.27779288</v>
      </c>
      <c r="M2127" s="1">
        <f>_xlfn.XLOOKUP(Table5[[#This Row],[rxn]],Table3[name],Table3[flux],$F$1)</f>
        <v>0.77983636092047104</v>
      </c>
      <c r="N2127" s="1">
        <f>IFERROR(Table5[[#This Row],[min flux]]/Table5[[#This Row],[associated enzload]],"")</f>
        <v>453559.20252766274</v>
      </c>
      <c r="O2127" s="1">
        <f>_xlfn.NUMBERVALUE(IF(Table5[[#This Row],[flux/enzload]]="","",ABS($N$1-Table5[[#This Row],[flux/enzload]])))</f>
        <v>1399915864099.75</v>
      </c>
      <c r="P2127" s="1">
        <f>Table5[[#This Row],[kapp_old]]+IFERROR(((Table5[[#This Row],[kapp_slack_ub]]-Table5[[#This Row],[kapp_slack_lb]])/Table5[[#This Row],[associated enzload]]),0)</f>
        <v>178397201.89366099</v>
      </c>
      <c r="Q2127" s="1" t="str">
        <f>"'"&amp;Table5[[#This Row],[rxn]]&amp;"'"&amp;CHAR(9)&amp;Table5[[#This Row],[kapp + (slack_ub - slack_lb)/enzload]]</f>
        <v>'RXN-MCOATA_c_FWD-rt0302'	178397201.893661</v>
      </c>
      <c r="R2127" s="1">
        <f>_xlfn.XLOOKUP(Table5[[#This Row],[rxn]],Table38[name],Table38[flux],0)</f>
        <v>0.79333327612705495</v>
      </c>
      <c r="S2127" s="1">
        <f>_xlfn.XLOOKUP(SUBSTITUTE(Table5[[#This Row],[rxn]],"RXN-","ENZLOAD-"),Table38[name],Table38[flux],0)</f>
        <v>0</v>
      </c>
      <c r="T2127" s="1" t="b">
        <f>AND(Table5[[#This Row],[ENZLOAD flux in kapp-slack.gms]]=0,Table5[[#This Row],[flux in kapp-slack.gms]]&lt;&gt;0,NOT(Table5[[#This Row],[spont or unknown?]]))</f>
        <v>1</v>
      </c>
      <c r="U2127" s="1" t="b">
        <f>OR(_xlfn.TEXTAFTER(Table5[[#This Row],[rxn]],"-",-1)="SPONT",_xlfn.TEXTAFTER(Table5[[#This Row],[rxn]],"-",-1)="UNKNOWN")</f>
        <v>0</v>
      </c>
      <c r="V2127" s="1">
        <f>_xlfn.XLOOKUP(SUBSTITUTE(Table5[[#This Row],[rxn]],"RXN-","ENZLOAD-"),Table4[rxn],Table4[ub],0)</f>
        <v>0.31182735</v>
      </c>
      <c r="W2127" s="1" t="b">
        <f>AND(Table5[[#This Row],[FVA ENZLOAD flux UB]]=0,Table5[[#This Row],[ENZ not made when it should be?]])</f>
        <v>0</v>
      </c>
    </row>
    <row r="2128" spans="1:23" hidden="1">
      <c r="A2128" s="1"/>
      <c r="B2128" s="1" t="str">
        <f>_xlfn.TEXTBEFORE(Table38[[#This Row],[all fluxes from kapp-slack]]," ",,,,"")</f>
        <v/>
      </c>
      <c r="C2128" s="1">
        <f>_xlfn.NUMBERVALUE(IFERROR(_xlfn.TEXTAFTER(Table38[[#This Row],[all fluxes from kapp-slack]]," ",-1,,,""),""))</f>
        <v>0</v>
      </c>
      <c r="F2128" s="1" t="s">
        <v>6934</v>
      </c>
      <c r="G2128" s="1" t="str">
        <f>_xlfn.TEXTBEFORE(Table5[[#This Row],[rxn     kapp_old        kapp_slack_ub   kapp_slack_lb]]," ")</f>
        <v>RXN-ADK1_c_FWD-rt3932</v>
      </c>
      <c r="H2128" s="1">
        <f>_xlfn.NUMBERVALUE(_xlfn.TEXTBEFORE(TRIM(_xlfn.TEXTAFTER(_xlfn.TEXTBEFORE(Table5[[#This Row],[rxn     kapp_old        kapp_slack_ub   kapp_slack_lb]],Table5[[#This Row],[kapp_slack_lb]],-1),Table5[[#This Row],[rxn]]))," "))</f>
        <v>202756.433199577</v>
      </c>
      <c r="I212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128" s="1">
        <f>_xlfn.NUMBERVALUE(_xlfn.TEXTAFTER(Table5[[#This Row],[rxn     kapp_old        kapp_slack_ub   kapp_slack_lb]]," ",-1))</f>
        <v>0</v>
      </c>
      <c r="K2128" s="1">
        <f>_xlfn.XLOOKUP(SUBSTITUTE(Table5[[#This Row],[rxn]],"RXN-","ENZLOAD-"),ENZLOAD[name],ENZLOAD[flux],0)</f>
        <v>5.0944507973999995E-7</v>
      </c>
      <c r="L2128" s="1" t="str">
        <f>"'"&amp;Table5[[#This Row],[rxn]]&amp;"'"&amp;CHAR(9)&amp;IF(AND(Table5[[#This Row],[kapp_slack_ub]]&lt;&gt;0,Table5[[#This Row],[kapp_old]]&lt;$F$1),$F$1,Table5[[#This Row],[kapp_old]])</f>
        <v>'RXN-ADK1_c_FWD-rt3932'	202756.433199577</v>
      </c>
      <c r="M2128" s="1">
        <f>_xlfn.XLOOKUP(Table5[[#This Row],[rxn]],Table3[name],Table3[flux],$F$1)</f>
        <v>0.23386261231257099</v>
      </c>
      <c r="N2128" s="1">
        <f>IFERROR(Table5[[#This Row],[min flux]]/Table5[[#This Row],[associated enzload]],"")</f>
        <v>459053.62837526068</v>
      </c>
      <c r="O2128" s="1">
        <f>_xlfn.NUMBERVALUE(IF(Table5[[#This Row],[flux/enzload]]="","",ABS($N$1-Table5[[#This Row],[flux/enzload]])))</f>
        <v>1399915858605.3301</v>
      </c>
      <c r="P2128" s="1">
        <f>Table5[[#This Row],[kapp_old]]+IFERROR(((Table5[[#This Row],[kapp_slack_ub]]-Table5[[#This Row],[kapp_slack_lb]])/Table5[[#This Row],[associated enzload]]),0)</f>
        <v>202756.433199577</v>
      </c>
      <c r="Q2128" s="1" t="str">
        <f>"'"&amp;Table5[[#This Row],[rxn]]&amp;"'"&amp;CHAR(9)&amp;Table5[[#This Row],[kapp + (slack_ub - slack_lb)/enzload]]</f>
        <v>'RXN-ADK1_c_FWD-rt3932'	202756.433199577</v>
      </c>
      <c r="R2128" s="1">
        <f>_xlfn.XLOOKUP(Table5[[#This Row],[rxn]],Table38[name],Table38[flux],0)</f>
        <v>2.9273627352748202</v>
      </c>
      <c r="S2128" s="1">
        <f>_xlfn.XLOOKUP(SUBSTITUTE(Table5[[#This Row],[rxn]],"RXN-","ENZLOAD-"),Table38[name],Table38[flux],0)</f>
        <v>5.5813297800000003E-6</v>
      </c>
      <c r="T2128" s="1" t="b">
        <f>AND(Table5[[#This Row],[ENZLOAD flux in kapp-slack.gms]]=0,Table5[[#This Row],[flux in kapp-slack.gms]]&lt;&gt;0,NOT(Table5[[#This Row],[spont or unknown?]]))</f>
        <v>0</v>
      </c>
      <c r="U2128" s="1" t="b">
        <f>OR(_xlfn.TEXTAFTER(Table5[[#This Row],[rxn]],"-",-1)="SPONT",_xlfn.TEXTAFTER(Table5[[#This Row],[rxn]],"-",-1)="UNKNOWN")</f>
        <v>0</v>
      </c>
      <c r="V2128" s="1">
        <f>_xlfn.XLOOKUP(SUBSTITUTE(Table5[[#This Row],[rxn]],"RXN-","ENZLOAD-"),Table4[rxn],Table4[ub],0)</f>
        <v>1.98612108</v>
      </c>
      <c r="W2128" s="1" t="b">
        <f>AND(Table5[[#This Row],[FVA ENZLOAD flux UB]]=0,Table5[[#This Row],[ENZ not made when it should be?]])</f>
        <v>0</v>
      </c>
    </row>
    <row r="2129" spans="1:23" hidden="1">
      <c r="A2129" s="1"/>
      <c r="B2129" s="1" t="str">
        <f>_xlfn.TEXTBEFORE(Table38[[#This Row],[all fluxes from kapp-slack]]," ",,,,"")</f>
        <v/>
      </c>
      <c r="C2129" s="1">
        <f>_xlfn.NUMBERVALUE(IFERROR(_xlfn.TEXTAFTER(Table38[[#This Row],[all fluxes from kapp-slack]]," ",-1,,,""),""))</f>
        <v>0</v>
      </c>
      <c r="F2129" s="1" t="s">
        <v>9505</v>
      </c>
      <c r="G2129" s="1" t="str">
        <f>_xlfn.TEXTBEFORE(Table5[[#This Row],[rxn     kapp_old        kapp_slack_ub   kapp_slack_lb]]," ")</f>
        <v>RXN-PSSA_rm_FWD-rt3215</v>
      </c>
      <c r="H2129" s="1">
        <f>_xlfn.NUMBERVALUE(_xlfn.TEXTBEFORE(TRIM(_xlfn.TEXTAFTER(_xlfn.TEXTBEFORE(Table5[[#This Row],[rxn     kapp_old        kapp_slack_ub   kapp_slack_lb]],Table5[[#This Row],[kapp_slack_lb]],-1),Table5[[#This Row],[rxn]]))," "))</f>
        <v>174820.242729822</v>
      </c>
      <c r="I212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129" s="1">
        <f>_xlfn.NUMBERVALUE(_xlfn.TEXTAFTER(Table5[[#This Row],[rxn     kapp_old        kapp_slack_ub   kapp_slack_lb]]," ",-1))</f>
        <v>0</v>
      </c>
      <c r="K2129" s="1">
        <f>_xlfn.XLOOKUP(SUBSTITUTE(Table5[[#This Row],[rxn]],"RXN-","ENZLOAD-"),ENZLOAD[name],ENZLOAD[flux],0)</f>
        <v>8.855263867E-8</v>
      </c>
      <c r="L2129" s="1" t="str">
        <f>"'"&amp;Table5[[#This Row],[rxn]]&amp;"'"&amp;CHAR(9)&amp;IF(AND(Table5[[#This Row],[kapp_slack_ub]]&lt;&gt;0,Table5[[#This Row],[kapp_old]]&lt;$F$1),$F$1,Table5[[#This Row],[kapp_old]])</f>
        <v>'RXN-PSSA_rm_FWD-rt3215'	174820.242729822</v>
      </c>
      <c r="M2129" s="1">
        <f>_xlfn.XLOOKUP(Table5[[#This Row],[rxn]],Table3[name],Table3[flux],$F$1)</f>
        <v>4.0738931017514801E-2</v>
      </c>
      <c r="N2129" s="1">
        <f>IFERROR(Table5[[#This Row],[min flux]]/Table5[[#This Row],[associated enzload]],"")</f>
        <v>460053.2703416369</v>
      </c>
      <c r="O2129" s="1">
        <f>_xlfn.NUMBERVALUE(IF(Table5[[#This Row],[flux/enzload]]="","",ABS($N$1-Table5[[#This Row],[flux/enzload]])))</f>
        <v>1399915857605.6799</v>
      </c>
      <c r="P2129" s="1">
        <f>Table5[[#This Row],[kapp_old]]+IFERROR(((Table5[[#This Row],[kapp_slack_ub]]-Table5[[#This Row],[kapp_slack_lb]])/Table5[[#This Row],[associated enzload]]),0)</f>
        <v>174820.242729822</v>
      </c>
      <c r="Q2129" s="1" t="str">
        <f>"'"&amp;Table5[[#This Row],[rxn]]&amp;"'"&amp;CHAR(9)&amp;Table5[[#This Row],[kapp + (slack_ub - slack_lb)/enzload]]</f>
        <v>'RXN-PSSA_rm_FWD-rt3215'	174820.242729822</v>
      </c>
      <c r="R2129" s="1">
        <f>_xlfn.XLOOKUP(Table5[[#This Row],[rxn]],Table38[name],Table38[flux],0)</f>
        <v>4.1444014705715002E-2</v>
      </c>
      <c r="S2129" s="1">
        <f>_xlfn.XLOOKUP(SUBSTITUTE(Table5[[#This Row],[rxn]],"RXN-","ENZLOAD-"),Table38[name],Table38[flux],0)</f>
        <v>9.1644389999999995E-8</v>
      </c>
      <c r="T2129" s="1" t="b">
        <f>AND(Table5[[#This Row],[ENZLOAD flux in kapp-slack.gms]]=0,Table5[[#This Row],[flux in kapp-slack.gms]]&lt;&gt;0,NOT(Table5[[#This Row],[spont or unknown?]]))</f>
        <v>0</v>
      </c>
      <c r="U2129" s="1" t="b">
        <f>OR(_xlfn.TEXTAFTER(Table5[[#This Row],[rxn]],"-",-1)="SPONT",_xlfn.TEXTAFTER(Table5[[#This Row],[rxn]],"-",-1)="UNKNOWN")</f>
        <v>0</v>
      </c>
      <c r="V2129" s="1">
        <f>_xlfn.XLOOKUP(SUBSTITUTE(Table5[[#This Row],[rxn]],"RXN-","ENZLOAD-"),Table4[rxn],Table4[ub],0)</f>
        <v>1.3316055</v>
      </c>
      <c r="W2129" s="1" t="b">
        <f>AND(Table5[[#This Row],[FVA ENZLOAD flux UB]]=0,Table5[[#This Row],[ENZ not made when it should be?]])</f>
        <v>0</v>
      </c>
    </row>
    <row r="2130" spans="1:23" hidden="1">
      <c r="A2130" s="1"/>
      <c r="B2130" s="1" t="str">
        <f>_xlfn.TEXTBEFORE(Table38[[#This Row],[all fluxes from kapp-slack]]," ",,,,"")</f>
        <v/>
      </c>
      <c r="C2130" s="1">
        <f>_xlfn.NUMBERVALUE(IFERROR(_xlfn.TEXTAFTER(Table38[[#This Row],[all fluxes from kapp-slack]]," ",-1,,,""),""))</f>
        <v>0</v>
      </c>
      <c r="F2130" s="1" t="s">
        <v>9199</v>
      </c>
      <c r="G2130" s="1" t="str">
        <f>_xlfn.TEXTBEFORE(Table5[[#This Row],[rxn     kapp_old        kapp_slack_ub   kapp_slack_lb]]," ")</f>
        <v>RXN-PC_c_FWD-rt7325</v>
      </c>
      <c r="H2130" s="1">
        <f>_xlfn.NUMBERVALUE(_xlfn.TEXTBEFORE(TRIM(_xlfn.TEXTAFTER(_xlfn.TEXTBEFORE(Table5[[#This Row],[rxn     kapp_old        kapp_slack_ub   kapp_slack_lb]],Table5[[#This Row],[kapp_slack_lb]],-1),Table5[[#This Row],[rxn]]))," "))</f>
        <v>67223.786684052902</v>
      </c>
      <c r="I213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130" s="1">
        <f>_xlfn.NUMBERVALUE(_xlfn.TEXTAFTER(Table5[[#This Row],[rxn     kapp_old        kapp_slack_ub   kapp_slack_lb]]," ",-1))</f>
        <v>0</v>
      </c>
      <c r="K2130" s="1">
        <f>_xlfn.XLOOKUP(SUBSTITUTE(Table5[[#This Row],[rxn]],"RXN-","ENZLOAD-"),ENZLOAD[name],ENZLOAD[flux],0)</f>
        <v>3.8036179599999902E-8</v>
      </c>
      <c r="L2130" s="1" t="str">
        <f>"'"&amp;Table5[[#This Row],[rxn]]&amp;"'"&amp;CHAR(9)&amp;IF(AND(Table5[[#This Row],[kapp_slack_ub]]&lt;&gt;0,Table5[[#This Row],[kapp_old]]&lt;$F$1),$F$1,Table5[[#This Row],[kapp_old]])</f>
        <v>'RXN-PC_c_FWD-rt7325'	67223.7866840529</v>
      </c>
      <c r="M2130" s="1">
        <f>_xlfn.XLOOKUP(Table5[[#This Row],[rxn]],Table3[name],Table3[flux],$F$1)</f>
        <v>4.8389831713988501E-2</v>
      </c>
      <c r="N2130" s="1">
        <f>IFERROR(Table5[[#This Row],[min flux]]/Table5[[#This Row],[associated enzload]],"")</f>
        <v>1272205.3640210654</v>
      </c>
      <c r="O2130" s="1">
        <f>_xlfn.NUMBERVALUE(IF(Table5[[#This Row],[flux/enzload]]="","",ABS($N$1-Table5[[#This Row],[flux/enzload]])))</f>
        <v>1399915045453.5901</v>
      </c>
      <c r="P2130" s="1">
        <f>Table5[[#This Row],[kapp_old]]+IFERROR(((Table5[[#This Row],[kapp_slack_ub]]-Table5[[#This Row],[kapp_slack_lb]])/Table5[[#This Row],[associated enzload]]),0)</f>
        <v>67223.786684052902</v>
      </c>
      <c r="Q2130" s="1" t="str">
        <f>"'"&amp;Table5[[#This Row],[rxn]]&amp;"'"&amp;CHAR(9)&amp;Table5[[#This Row],[kapp + (slack_ub - slack_lb)/enzload]]</f>
        <v>'RXN-PC_c_FWD-rt7325'	67223.7866840529</v>
      </c>
      <c r="R2130" s="1">
        <f>_xlfn.XLOOKUP(Table5[[#This Row],[rxn]],Table38[name],Table38[flux],0)</f>
        <v>0.47244047519989901</v>
      </c>
      <c r="S2130" s="1">
        <f>_xlfn.XLOOKUP(SUBSTITUTE(Table5[[#This Row],[rxn]],"RXN-","ENZLOAD-"),Table38[name],Table38[flux],0)</f>
        <v>2.7168140339999998E-6</v>
      </c>
      <c r="T2130" s="1" t="b">
        <f>AND(Table5[[#This Row],[ENZLOAD flux in kapp-slack.gms]]=0,Table5[[#This Row],[flux in kapp-slack.gms]]&lt;&gt;0,NOT(Table5[[#This Row],[spont or unknown?]]))</f>
        <v>0</v>
      </c>
      <c r="U2130" s="1" t="b">
        <f>OR(_xlfn.TEXTAFTER(Table5[[#This Row],[rxn]],"-",-1)="SPONT",_xlfn.TEXTAFTER(Table5[[#This Row],[rxn]],"-",-1)="UNKNOWN")</f>
        <v>0</v>
      </c>
      <c r="V2130" s="1">
        <f>_xlfn.XLOOKUP(SUBSTITUTE(Table5[[#This Row],[rxn]],"RXN-","ENZLOAD-"),Table4[rxn],Table4[ub],0)</f>
        <v>1.13228759</v>
      </c>
      <c r="W2130" s="1" t="b">
        <f>AND(Table5[[#This Row],[FVA ENZLOAD flux UB]]=0,Table5[[#This Row],[ENZ not made when it should be?]])</f>
        <v>0</v>
      </c>
    </row>
    <row r="2131" spans="1:23" hidden="1">
      <c r="A2131" s="1"/>
      <c r="B2131" s="1" t="str">
        <f>_xlfn.TEXTBEFORE(Table38[[#This Row],[all fluxes from kapp-slack]]," ",,,,"")</f>
        <v/>
      </c>
      <c r="C2131" s="1">
        <f>_xlfn.NUMBERVALUE(IFERROR(_xlfn.TEXTAFTER(Table38[[#This Row],[all fluxes from kapp-slack]]," ",-1,,,""),""))</f>
        <v>0</v>
      </c>
      <c r="F2131" s="1" t="s">
        <v>7239</v>
      </c>
      <c r="G2131" s="1" t="str">
        <f>_xlfn.TEXTBEFORE(Table5[[#This Row],[rxn     kapp_old        kapp_slack_ub   kapp_slack_lb]]," ")</f>
        <v>RXN-C4STMO1_c_FWD-rt8272</v>
      </c>
      <c r="H2131" s="1">
        <f>_xlfn.NUMBERVALUE(_xlfn.TEXTBEFORE(TRIM(_xlfn.TEXTAFTER(_xlfn.TEXTBEFORE(Table5[[#This Row],[rxn     kapp_old        kapp_slack_ub   kapp_slack_lb]],Table5[[#This Row],[kapp_slack_lb]],-1),Table5[[#This Row],[rxn]]))," "))</f>
        <v>747748.89403764904</v>
      </c>
      <c r="I213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131" s="1">
        <f>_xlfn.NUMBERVALUE(_xlfn.TEXTAFTER(Table5[[#This Row],[rxn     kapp_old        kapp_slack_ub   kapp_slack_lb]]," ",-1))</f>
        <v>0</v>
      </c>
      <c r="K2131" s="1">
        <f>_xlfn.XLOOKUP(SUBSTITUTE(Table5[[#This Row],[rxn]],"RXN-","ENZLOAD-"),ENZLOAD[name],ENZLOAD[flux],0)</f>
        <v>7.9083634490000001E-8</v>
      </c>
      <c r="L2131" s="1" t="str">
        <f>"'"&amp;Table5[[#This Row],[rxn]]&amp;"'"&amp;CHAR(9)&amp;IF(AND(Table5[[#This Row],[kapp_slack_ub]]&lt;&gt;0,Table5[[#This Row],[kapp_old]]&lt;$F$1),$F$1,Table5[[#This Row],[kapp_old]])</f>
        <v>'RXN-C4STMO1_c_FWD-rt8272'	747748.894037649</v>
      </c>
      <c r="M2131" s="1">
        <f>_xlfn.XLOOKUP(Table5[[#This Row],[rxn]],Table3[name],Table3[flux],$F$1)</f>
        <v>3.89044080436678E-2</v>
      </c>
      <c r="N2131" s="1">
        <f>IFERROR(Table5[[#This Row],[min flux]]/Table5[[#This Row],[associated enzload]],"")</f>
        <v>491940.06186687335</v>
      </c>
      <c r="O2131" s="1">
        <f>_xlfn.NUMBERVALUE(IF(Table5[[#This Row],[flux/enzload]]="","",ABS($N$1-Table5[[#This Row],[flux/enzload]])))</f>
        <v>1399915825718.8899</v>
      </c>
      <c r="P2131" s="1">
        <f>Table5[[#This Row],[kapp_old]]+IFERROR(((Table5[[#This Row],[kapp_slack_ub]]-Table5[[#This Row],[kapp_slack_lb]])/Table5[[#This Row],[associated enzload]]),0)</f>
        <v>747748.89403764904</v>
      </c>
      <c r="Q2131" s="1" t="str">
        <f>"'"&amp;Table5[[#This Row],[rxn]]&amp;"'"&amp;CHAR(9)&amp;Table5[[#This Row],[kapp + (slack_ub - slack_lb)/enzload]]</f>
        <v>'RXN-C4STMO1_c_FWD-rt8272'	747748.894037649</v>
      </c>
      <c r="R2131" s="1">
        <f>_xlfn.XLOOKUP(Table5[[#This Row],[rxn]],Table38[name],Table38[flux],0)</f>
        <v>3.9577740966882997E-2</v>
      </c>
      <c r="S2131" s="1">
        <f>_xlfn.XLOOKUP(SUBSTITUTE(Table5[[#This Row],[rxn]],"RXN-","ENZLOAD-"),Table38[name],Table38[flux],0)</f>
        <v>2.0461196E-8</v>
      </c>
      <c r="T2131" s="1" t="b">
        <f>AND(Table5[[#This Row],[ENZLOAD flux in kapp-slack.gms]]=0,Table5[[#This Row],[flux in kapp-slack.gms]]&lt;&gt;0,NOT(Table5[[#This Row],[spont or unknown?]]))</f>
        <v>0</v>
      </c>
      <c r="U2131" s="1" t="b">
        <f>OR(_xlfn.TEXTAFTER(Table5[[#This Row],[rxn]],"-",-1)="SPONT",_xlfn.TEXTAFTER(Table5[[#This Row],[rxn]],"-",-1)="UNKNOWN")</f>
        <v>0</v>
      </c>
      <c r="V2131" s="1">
        <f>_xlfn.XLOOKUP(SUBSTITUTE(Table5[[#This Row],[rxn]],"RXN-","ENZLOAD-"),Table4[rxn],Table4[ub],0)</f>
        <v>1.1757783900000001</v>
      </c>
      <c r="W2131" s="1" t="b">
        <f>AND(Table5[[#This Row],[FVA ENZLOAD flux UB]]=0,Table5[[#This Row],[ENZ not made when it should be?]])</f>
        <v>0</v>
      </c>
    </row>
    <row r="2132" spans="1:23" hidden="1">
      <c r="A2132" s="1"/>
      <c r="B2132" s="1" t="str">
        <f>_xlfn.TEXTBEFORE(Table38[[#This Row],[all fluxes from kapp-slack]]," ",,,,"")</f>
        <v/>
      </c>
      <c r="C2132" s="1">
        <f>_xlfn.NUMBERVALUE(IFERROR(_xlfn.TEXTAFTER(Table38[[#This Row],[all fluxes from kapp-slack]]," ",-1,,,""),""))</f>
        <v>0</v>
      </c>
      <c r="F2132" s="1" t="s">
        <v>7240</v>
      </c>
      <c r="G2132" s="1" t="str">
        <f>_xlfn.TEXTBEFORE(Table5[[#This Row],[rxn     kapp_old        kapp_slack_ub   kapp_slack_lb]]," ")</f>
        <v>RXN-C4STMO2_c_FWD-rt8272</v>
      </c>
      <c r="H2132" s="1">
        <f>_xlfn.NUMBERVALUE(_xlfn.TEXTBEFORE(TRIM(_xlfn.TEXTAFTER(_xlfn.TEXTBEFORE(Table5[[#This Row],[rxn     kapp_old        kapp_slack_ub   kapp_slack_lb]],Table5[[#This Row],[kapp_slack_lb]],-1),Table5[[#This Row],[rxn]]))," "))</f>
        <v>747748.89403764904</v>
      </c>
      <c r="I213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132" s="1">
        <f>_xlfn.NUMBERVALUE(_xlfn.TEXTAFTER(Table5[[#This Row],[rxn     kapp_old        kapp_slack_ub   kapp_slack_lb]]," ",-1))</f>
        <v>0</v>
      </c>
      <c r="K2132" s="1">
        <f>_xlfn.XLOOKUP(SUBSTITUTE(Table5[[#This Row],[rxn]],"RXN-","ENZLOAD-"),ENZLOAD[name],ENZLOAD[flux],0)</f>
        <v>7.9083634490000001E-8</v>
      </c>
      <c r="L2132" s="1" t="str">
        <f>"'"&amp;Table5[[#This Row],[rxn]]&amp;"'"&amp;CHAR(9)&amp;IF(AND(Table5[[#This Row],[kapp_slack_ub]]&lt;&gt;0,Table5[[#This Row],[kapp_old]]&lt;$F$1),$F$1,Table5[[#This Row],[kapp_old]])</f>
        <v>'RXN-C4STMO2_c_FWD-rt8272'	747748.894037649</v>
      </c>
      <c r="M2132" s="1">
        <f>_xlfn.XLOOKUP(Table5[[#This Row],[rxn]],Table3[name],Table3[flux],$F$1)</f>
        <v>3.89044080436678E-2</v>
      </c>
      <c r="N2132" s="1">
        <f>IFERROR(Table5[[#This Row],[min flux]]/Table5[[#This Row],[associated enzload]],"")</f>
        <v>491940.06186687335</v>
      </c>
      <c r="O2132" s="1">
        <f>_xlfn.NUMBERVALUE(IF(Table5[[#This Row],[flux/enzload]]="","",ABS($N$1-Table5[[#This Row],[flux/enzload]])))</f>
        <v>1399915825718.8899</v>
      </c>
      <c r="P2132" s="1">
        <f>Table5[[#This Row],[kapp_old]]+IFERROR(((Table5[[#This Row],[kapp_slack_ub]]-Table5[[#This Row],[kapp_slack_lb]])/Table5[[#This Row],[associated enzload]]),0)</f>
        <v>747748.89403764904</v>
      </c>
      <c r="Q2132" s="1" t="str">
        <f>"'"&amp;Table5[[#This Row],[rxn]]&amp;"'"&amp;CHAR(9)&amp;Table5[[#This Row],[kapp + (slack_ub - slack_lb)/enzload]]</f>
        <v>'RXN-C4STMO2_c_FWD-rt8272'	747748.894037649</v>
      </c>
      <c r="R2132" s="1">
        <f>_xlfn.XLOOKUP(Table5[[#This Row],[rxn]],Table38[name],Table38[flux],0)</f>
        <v>3.9577740966882997E-2</v>
      </c>
      <c r="S2132" s="1">
        <f>_xlfn.XLOOKUP(SUBSTITUTE(Table5[[#This Row],[rxn]],"RXN-","ENZLOAD-"),Table38[name],Table38[flux],0)</f>
        <v>2.0461196E-8</v>
      </c>
      <c r="T2132" s="1" t="b">
        <f>AND(Table5[[#This Row],[ENZLOAD flux in kapp-slack.gms]]=0,Table5[[#This Row],[flux in kapp-slack.gms]]&lt;&gt;0,NOT(Table5[[#This Row],[spont or unknown?]]))</f>
        <v>0</v>
      </c>
      <c r="U2132" s="1" t="b">
        <f>OR(_xlfn.TEXTAFTER(Table5[[#This Row],[rxn]],"-",-1)="SPONT",_xlfn.TEXTAFTER(Table5[[#This Row],[rxn]],"-",-1)="UNKNOWN")</f>
        <v>0</v>
      </c>
      <c r="V2132" s="1">
        <f>_xlfn.XLOOKUP(SUBSTITUTE(Table5[[#This Row],[rxn]],"RXN-","ENZLOAD-"),Table4[rxn],Table4[ub],0)</f>
        <v>1.1757783900000001</v>
      </c>
      <c r="W2132" s="1" t="b">
        <f>AND(Table5[[#This Row],[FVA ENZLOAD flux UB]]=0,Table5[[#This Row],[ENZ not made when it should be?]])</f>
        <v>0</v>
      </c>
    </row>
    <row r="2133" spans="1:23" hidden="1">
      <c r="A2133" s="1"/>
      <c r="B2133" s="1" t="str">
        <f>_xlfn.TEXTBEFORE(Table38[[#This Row],[all fluxes from kapp-slack]]," ",,,,"")</f>
        <v/>
      </c>
      <c r="C2133" s="1">
        <f>_xlfn.NUMBERVALUE(IFERROR(_xlfn.TEXTAFTER(Table38[[#This Row],[all fluxes from kapp-slack]]," ",-1,,,""),""))</f>
        <v>0</v>
      </c>
      <c r="F2133" s="1" t="s">
        <v>7241</v>
      </c>
      <c r="G2133" s="1" t="str">
        <f>_xlfn.TEXTBEFORE(Table5[[#This Row],[rxn     kapp_old        kapp_slack_ub   kapp_slack_lb]]," ")</f>
        <v>RXN-C4STMO3_c_FWD-rt8272</v>
      </c>
      <c r="H2133" s="1">
        <f>_xlfn.NUMBERVALUE(_xlfn.TEXTBEFORE(TRIM(_xlfn.TEXTAFTER(_xlfn.TEXTBEFORE(Table5[[#This Row],[rxn     kapp_old        kapp_slack_ub   kapp_slack_lb]],Table5[[#This Row],[kapp_slack_lb]],-1),Table5[[#This Row],[rxn]]))," "))</f>
        <v>747748.89403764904</v>
      </c>
      <c r="I213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133" s="1">
        <f>_xlfn.NUMBERVALUE(_xlfn.TEXTAFTER(Table5[[#This Row],[rxn     kapp_old        kapp_slack_ub   kapp_slack_lb]]," ",-1))</f>
        <v>0</v>
      </c>
      <c r="K2133" s="1">
        <f>_xlfn.XLOOKUP(SUBSTITUTE(Table5[[#This Row],[rxn]],"RXN-","ENZLOAD-"),ENZLOAD[name],ENZLOAD[flux],0)</f>
        <v>7.9083634490000001E-8</v>
      </c>
      <c r="L2133" s="1" t="str">
        <f>"'"&amp;Table5[[#This Row],[rxn]]&amp;"'"&amp;CHAR(9)&amp;IF(AND(Table5[[#This Row],[kapp_slack_ub]]&lt;&gt;0,Table5[[#This Row],[kapp_old]]&lt;$F$1),$F$1,Table5[[#This Row],[kapp_old]])</f>
        <v>'RXN-C4STMO3_c_FWD-rt8272'	747748.894037649</v>
      </c>
      <c r="M2133" s="1">
        <f>_xlfn.XLOOKUP(Table5[[#This Row],[rxn]],Table3[name],Table3[flux],$F$1)</f>
        <v>3.89044080436678E-2</v>
      </c>
      <c r="N2133" s="1">
        <f>IFERROR(Table5[[#This Row],[min flux]]/Table5[[#This Row],[associated enzload]],"")</f>
        <v>491940.06186687335</v>
      </c>
      <c r="O2133" s="1">
        <f>_xlfn.NUMBERVALUE(IF(Table5[[#This Row],[flux/enzload]]="","",ABS($N$1-Table5[[#This Row],[flux/enzload]])))</f>
        <v>1399915825718.8899</v>
      </c>
      <c r="P2133" s="1">
        <f>Table5[[#This Row],[kapp_old]]+IFERROR(((Table5[[#This Row],[kapp_slack_ub]]-Table5[[#This Row],[kapp_slack_lb]])/Table5[[#This Row],[associated enzload]]),0)</f>
        <v>747748.89403764904</v>
      </c>
      <c r="Q2133" s="1" t="str">
        <f>"'"&amp;Table5[[#This Row],[rxn]]&amp;"'"&amp;CHAR(9)&amp;Table5[[#This Row],[kapp + (slack_ub - slack_lb)/enzload]]</f>
        <v>'RXN-C4STMO3_c_FWD-rt8272'	747748.894037649</v>
      </c>
      <c r="R2133" s="1">
        <f>_xlfn.XLOOKUP(Table5[[#This Row],[rxn]],Table38[name],Table38[flux],0)</f>
        <v>3.9577740966882997E-2</v>
      </c>
      <c r="S2133" s="1">
        <f>_xlfn.XLOOKUP(SUBSTITUTE(Table5[[#This Row],[rxn]],"RXN-","ENZLOAD-"),Table38[name],Table38[flux],0)</f>
        <v>2.0461196E-8</v>
      </c>
      <c r="T2133" s="1" t="b">
        <f>AND(Table5[[#This Row],[ENZLOAD flux in kapp-slack.gms]]=0,Table5[[#This Row],[flux in kapp-slack.gms]]&lt;&gt;0,NOT(Table5[[#This Row],[spont or unknown?]]))</f>
        <v>0</v>
      </c>
      <c r="U2133" s="1" t="b">
        <f>OR(_xlfn.TEXTAFTER(Table5[[#This Row],[rxn]],"-",-1)="SPONT",_xlfn.TEXTAFTER(Table5[[#This Row],[rxn]],"-",-1)="UNKNOWN")</f>
        <v>0</v>
      </c>
      <c r="V2133" s="1">
        <f>_xlfn.XLOOKUP(SUBSTITUTE(Table5[[#This Row],[rxn]],"RXN-","ENZLOAD-"),Table4[rxn],Table4[ub],0)</f>
        <v>1.1757783900000001</v>
      </c>
      <c r="W2133" s="1" t="b">
        <f>AND(Table5[[#This Row],[FVA ENZLOAD flux UB]]=0,Table5[[#This Row],[ENZ not made when it should be?]])</f>
        <v>0</v>
      </c>
    </row>
    <row r="2134" spans="1:23" hidden="1">
      <c r="A2134" s="1"/>
      <c r="B2134" s="1" t="str">
        <f>_xlfn.TEXTBEFORE(Table38[[#This Row],[all fluxes from kapp-slack]]," ",,,,"")</f>
        <v/>
      </c>
      <c r="C2134" s="1">
        <f>_xlfn.NUMBERVALUE(IFERROR(_xlfn.TEXTAFTER(Table38[[#This Row],[all fluxes from kapp-slack]]," ",-1,,,""),""))</f>
        <v>0</v>
      </c>
      <c r="F2134" s="1" t="s">
        <v>7242</v>
      </c>
      <c r="G2134" s="1" t="str">
        <f>_xlfn.TEXTBEFORE(Table5[[#This Row],[rxn     kapp_old        kapp_slack_ub   kapp_slack_lb]]," ")</f>
        <v>RXN-C4STMO4_c_FWD-rt8272</v>
      </c>
      <c r="H2134" s="1">
        <f>_xlfn.NUMBERVALUE(_xlfn.TEXTBEFORE(TRIM(_xlfn.TEXTAFTER(_xlfn.TEXTBEFORE(Table5[[#This Row],[rxn     kapp_old        kapp_slack_ub   kapp_slack_lb]],Table5[[#This Row],[kapp_slack_lb]],-1),Table5[[#This Row],[rxn]]))," "))</f>
        <v>747748.89403764904</v>
      </c>
      <c r="I213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134" s="1">
        <f>_xlfn.NUMBERVALUE(_xlfn.TEXTAFTER(Table5[[#This Row],[rxn     kapp_old        kapp_slack_ub   kapp_slack_lb]]," ",-1))</f>
        <v>0</v>
      </c>
      <c r="K2134" s="1">
        <f>_xlfn.XLOOKUP(SUBSTITUTE(Table5[[#This Row],[rxn]],"RXN-","ENZLOAD-"),ENZLOAD[name],ENZLOAD[flux],0)</f>
        <v>7.9083634490000001E-8</v>
      </c>
      <c r="L2134" s="1" t="str">
        <f>"'"&amp;Table5[[#This Row],[rxn]]&amp;"'"&amp;CHAR(9)&amp;IF(AND(Table5[[#This Row],[kapp_slack_ub]]&lt;&gt;0,Table5[[#This Row],[kapp_old]]&lt;$F$1),$F$1,Table5[[#This Row],[kapp_old]])</f>
        <v>'RXN-C4STMO4_c_FWD-rt8272'	747748.894037649</v>
      </c>
      <c r="M2134" s="1">
        <f>_xlfn.XLOOKUP(Table5[[#This Row],[rxn]],Table3[name],Table3[flux],$F$1)</f>
        <v>3.89044080436678E-2</v>
      </c>
      <c r="N2134" s="1">
        <f>IFERROR(Table5[[#This Row],[min flux]]/Table5[[#This Row],[associated enzload]],"")</f>
        <v>491940.06186687335</v>
      </c>
      <c r="O2134" s="1">
        <f>_xlfn.NUMBERVALUE(IF(Table5[[#This Row],[flux/enzload]]="","",ABS($N$1-Table5[[#This Row],[flux/enzload]])))</f>
        <v>1399915825718.8899</v>
      </c>
      <c r="P2134" s="1">
        <f>Table5[[#This Row],[kapp_old]]+IFERROR(((Table5[[#This Row],[kapp_slack_ub]]-Table5[[#This Row],[kapp_slack_lb]])/Table5[[#This Row],[associated enzload]]),0)</f>
        <v>747748.89403764904</v>
      </c>
      <c r="Q2134" s="1" t="str">
        <f>"'"&amp;Table5[[#This Row],[rxn]]&amp;"'"&amp;CHAR(9)&amp;Table5[[#This Row],[kapp + (slack_ub - slack_lb)/enzload]]</f>
        <v>'RXN-C4STMO4_c_FWD-rt8272'	747748.894037649</v>
      </c>
      <c r="R2134" s="1">
        <f>_xlfn.XLOOKUP(Table5[[#This Row],[rxn]],Table38[name],Table38[flux],0)</f>
        <v>3.9577740966882997E-2</v>
      </c>
      <c r="S2134" s="1">
        <f>_xlfn.XLOOKUP(SUBSTITUTE(Table5[[#This Row],[rxn]],"RXN-","ENZLOAD-"),Table38[name],Table38[flux],0)</f>
        <v>2.0461196E-8</v>
      </c>
      <c r="T2134" s="1" t="b">
        <f>AND(Table5[[#This Row],[ENZLOAD flux in kapp-slack.gms]]=0,Table5[[#This Row],[flux in kapp-slack.gms]]&lt;&gt;0,NOT(Table5[[#This Row],[spont or unknown?]]))</f>
        <v>0</v>
      </c>
      <c r="U2134" s="1" t="b">
        <f>OR(_xlfn.TEXTAFTER(Table5[[#This Row],[rxn]],"-",-1)="SPONT",_xlfn.TEXTAFTER(Table5[[#This Row],[rxn]],"-",-1)="UNKNOWN")</f>
        <v>0</v>
      </c>
      <c r="V2134" s="1">
        <f>_xlfn.XLOOKUP(SUBSTITUTE(Table5[[#This Row],[rxn]],"RXN-","ENZLOAD-"),Table4[rxn],Table4[ub],0)</f>
        <v>1.1757783900000001</v>
      </c>
      <c r="W2134" s="1" t="b">
        <f>AND(Table5[[#This Row],[FVA ENZLOAD flux UB]]=0,Table5[[#This Row],[ENZ not made when it should be?]])</f>
        <v>0</v>
      </c>
    </row>
    <row r="2135" spans="1:23" hidden="1">
      <c r="A2135" s="1"/>
      <c r="B2135" s="1" t="str">
        <f>_xlfn.TEXTBEFORE(Table38[[#This Row],[all fluxes from kapp-slack]]," ",,,,"")</f>
        <v/>
      </c>
      <c r="C2135" s="1">
        <f>_xlfn.NUMBERVALUE(IFERROR(_xlfn.TEXTAFTER(Table38[[#This Row],[all fluxes from kapp-slack]]," ",-1,,,""),""))</f>
        <v>0</v>
      </c>
      <c r="F2135" s="1" t="s">
        <v>7330</v>
      </c>
      <c r="G2135" s="1" t="str">
        <f>_xlfn.TEXTBEFORE(Table5[[#This Row],[rxn     kapp_old        kapp_slack_ub   kapp_slack_lb]]," ")</f>
        <v>RXN-CHTNS_c_FWD-rt0073</v>
      </c>
      <c r="H2135" s="1">
        <f>_xlfn.NUMBERVALUE(_xlfn.TEXTBEFORE(TRIM(_xlfn.TEXTAFTER(_xlfn.TEXTBEFORE(Table5[[#This Row],[rxn     kapp_old        kapp_slack_ub   kapp_slack_lb]],Table5[[#This Row],[kapp_slack_lb]],-1),Table5[[#This Row],[rxn]]))," "))</f>
        <v>19921.645679079102</v>
      </c>
      <c r="I213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135" s="1">
        <f>_xlfn.NUMBERVALUE(_xlfn.TEXTAFTER(Table5[[#This Row],[rxn     kapp_old        kapp_slack_ub   kapp_slack_lb]]," ",-1))</f>
        <v>0</v>
      </c>
      <c r="K2135" s="1">
        <f>_xlfn.XLOOKUP(SUBSTITUTE(Table5[[#This Row],[rxn]],"RXN-","ENZLOAD-"),ENZLOAD[name],ENZLOAD[flux],0)</f>
        <v>7.1716797500000001E-9</v>
      </c>
      <c r="L2135" s="1" t="str">
        <f>"'"&amp;Table5[[#This Row],[rxn]]&amp;"'"&amp;CHAR(9)&amp;IF(AND(Table5[[#This Row],[kapp_slack_ub]]&lt;&gt;0,Table5[[#This Row],[kapp_old]]&lt;$F$1),$F$1,Table5[[#This Row],[kapp_old]])</f>
        <v>'RXN-CHTNS_c_FWD-rt0073'	19921.6456790791</v>
      </c>
      <c r="M2135" s="1">
        <f>_xlfn.XLOOKUP(Table5[[#This Row],[rxn]],Table3[name],Table3[flux],$F$1)</f>
        <v>8.9777469739281204E-3</v>
      </c>
      <c r="N2135" s="1">
        <f>IFERROR(Table5[[#This Row],[min flux]]/Table5[[#This Row],[associated enzload]],"")</f>
        <v>1251833.2227436844</v>
      </c>
      <c r="O2135" s="1">
        <f>_xlfn.NUMBERVALUE(IF(Table5[[#This Row],[flux/enzload]]="","",ABS($N$1-Table5[[#This Row],[flux/enzload]])))</f>
        <v>1399915065825.73</v>
      </c>
      <c r="P2135" s="1">
        <f>Table5[[#This Row],[kapp_old]]+IFERROR(((Table5[[#This Row],[kapp_slack_ub]]-Table5[[#This Row],[kapp_slack_lb]])/Table5[[#This Row],[associated enzload]]),0)</f>
        <v>19921.645679079102</v>
      </c>
      <c r="Q2135" s="1" t="str">
        <f>"'"&amp;Table5[[#This Row],[rxn]]&amp;"'"&amp;CHAR(9)&amp;Table5[[#This Row],[kapp + (slack_ub - slack_lb)/enzload]]</f>
        <v>'RXN-CHTNS_c_FWD-rt0073'	19921.6456790791</v>
      </c>
      <c r="R2135" s="1">
        <f>_xlfn.XLOOKUP(Table5[[#This Row],[rxn]],Table38[name],Table38[flux],0)</f>
        <v>0</v>
      </c>
      <c r="S2135" s="1">
        <f>_xlfn.XLOOKUP(SUBSTITUTE(Table5[[#This Row],[rxn]],"RXN-","ENZLOAD-"),Table38[name],Table38[flux],0)</f>
        <v>0</v>
      </c>
      <c r="T2135" s="1" t="b">
        <f>AND(Table5[[#This Row],[ENZLOAD flux in kapp-slack.gms]]=0,Table5[[#This Row],[flux in kapp-slack.gms]]&lt;&gt;0,NOT(Table5[[#This Row],[spont or unknown?]]))</f>
        <v>0</v>
      </c>
      <c r="U2135" s="1" t="b">
        <f>OR(_xlfn.TEXTAFTER(Table5[[#This Row],[rxn]],"-",-1)="SPONT",_xlfn.TEXTAFTER(Table5[[#This Row],[rxn]],"-",-1)="UNKNOWN")</f>
        <v>0</v>
      </c>
      <c r="V2135" s="1">
        <f>_xlfn.XLOOKUP(SUBSTITUTE(Table5[[#This Row],[rxn]],"RXN-","ENZLOAD-"),Table4[rxn],Table4[ub],0)</f>
        <v>0.42126462999999997</v>
      </c>
      <c r="W2135" s="1" t="b">
        <f>AND(Table5[[#This Row],[FVA ENZLOAD flux UB]]=0,Table5[[#This Row],[ENZ not made when it should be?]])</f>
        <v>0</v>
      </c>
    </row>
    <row r="2136" spans="1:23" hidden="1">
      <c r="A2136" s="1"/>
      <c r="B2136" s="1" t="str">
        <f>_xlfn.TEXTBEFORE(Table38[[#This Row],[all fluxes from kapp-slack]]," ",,,,"")</f>
        <v/>
      </c>
      <c r="C2136" s="1">
        <f>_xlfn.NUMBERVALUE(IFERROR(_xlfn.TEXTAFTER(Table38[[#This Row],[all fluxes from kapp-slack]]," ",-1,,,""),""))</f>
        <v>0</v>
      </c>
      <c r="F2136" s="1" t="s">
        <v>6980</v>
      </c>
      <c r="G2136" s="1" t="str">
        <f>_xlfn.TEXTBEFORE(Table5[[#This Row],[rxn     kapp_old        kapp_slack_ub   kapp_slack_lb]]," ")</f>
        <v>RXN-AGPAT_rm_FWD-rt2059_rm</v>
      </c>
      <c r="H2136" s="1">
        <f>_xlfn.NUMBERVALUE(_xlfn.TEXTBEFORE(TRIM(_xlfn.TEXTAFTER(_xlfn.TEXTBEFORE(Table5[[#This Row],[rxn     kapp_old        kapp_slack_ub   kapp_slack_lb]],Table5[[#This Row],[kapp_slack_lb]],-1),Table5[[#This Row],[rxn]]))," "))</f>
        <v>198499.81573152001</v>
      </c>
      <c r="I213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136" s="1">
        <f>_xlfn.NUMBERVALUE(_xlfn.TEXTAFTER(Table5[[#This Row],[rxn     kapp_old        kapp_slack_ub   kapp_slack_lb]]," ",-1))</f>
        <v>0</v>
      </c>
      <c r="K2136" s="1">
        <f>_xlfn.XLOOKUP(SUBSTITUTE(Table5[[#This Row],[rxn]],"RXN-","ENZLOAD-"),ENZLOAD[name],ENZLOAD[flux],0)</f>
        <v>7.9682333110000002E-8</v>
      </c>
      <c r="L2136" s="1" t="str">
        <f>"'"&amp;Table5[[#This Row],[rxn]]&amp;"'"&amp;CHAR(9)&amp;IF(AND(Table5[[#This Row],[kapp_slack_ub]]&lt;&gt;0,Table5[[#This Row],[kapp_old]]&lt;$F$1),$F$1,Table5[[#This Row],[kapp_old]])</f>
        <v>'RXN-AGPAT_rm_FWD-rt2059_rm'	198499.81573152</v>
      </c>
      <c r="M2136" s="1">
        <f>_xlfn.XLOOKUP(Table5[[#This Row],[rxn]],Table3[name],Table3[flux],$F$1)</f>
        <v>4.0968076612395397E-2</v>
      </c>
      <c r="N2136" s="1">
        <f>IFERROR(Table5[[#This Row],[min flux]]/Table5[[#This Row],[associated enzload]],"")</f>
        <v>514142.53339996608</v>
      </c>
      <c r="O2136" s="1">
        <f>_xlfn.NUMBERVALUE(IF(Table5[[#This Row],[flux/enzload]]="","",ABS($N$1-Table5[[#This Row],[flux/enzload]])))</f>
        <v>1399915803516.4199</v>
      </c>
      <c r="P2136" s="1">
        <f>Table5[[#This Row],[kapp_old]]+IFERROR(((Table5[[#This Row],[kapp_slack_ub]]-Table5[[#This Row],[kapp_slack_lb]])/Table5[[#This Row],[associated enzload]]),0)</f>
        <v>198499.81573152001</v>
      </c>
      <c r="Q2136" s="1" t="str">
        <f>"'"&amp;Table5[[#This Row],[rxn]]&amp;"'"&amp;CHAR(9)&amp;Table5[[#This Row],[kapp + (slack_ub - slack_lb)/enzload]]</f>
        <v>'RXN-AGPAT_rm_FWD-rt2059_rm'	198499.81573152</v>
      </c>
      <c r="R2136" s="1">
        <f>_xlfn.XLOOKUP(Table5[[#This Row],[rxn]],Table38[name],Table38[flux],0)</f>
        <v>4.2677270503386003E-2</v>
      </c>
      <c r="S2136" s="1">
        <f>_xlfn.XLOOKUP(SUBSTITUTE(Table5[[#This Row],[rxn]],"RXN-","ENZLOAD-"),Table38[name],Table38[flux],0)</f>
        <v>8.3113641999999997E-8</v>
      </c>
      <c r="T2136" s="1" t="b">
        <f>AND(Table5[[#This Row],[ENZLOAD flux in kapp-slack.gms]]=0,Table5[[#This Row],[flux in kapp-slack.gms]]&lt;&gt;0,NOT(Table5[[#This Row],[spont or unknown?]]))</f>
        <v>0</v>
      </c>
      <c r="U2136" s="1" t="b">
        <f>OR(_xlfn.TEXTAFTER(Table5[[#This Row],[rxn]],"-",-1)="SPONT",_xlfn.TEXTAFTER(Table5[[#This Row],[rxn]],"-",-1)="UNKNOWN")</f>
        <v>0</v>
      </c>
      <c r="V2136" s="1">
        <f>_xlfn.XLOOKUP(SUBSTITUTE(Table5[[#This Row],[rxn]],"RXN-","ENZLOAD-"),Table4[rxn],Table4[ub],0)</f>
        <v>1.31879423</v>
      </c>
      <c r="W2136" s="1" t="b">
        <f>AND(Table5[[#This Row],[FVA ENZLOAD flux UB]]=0,Table5[[#This Row],[ENZ not made when it should be?]])</f>
        <v>0</v>
      </c>
    </row>
    <row r="2137" spans="1:23" hidden="1">
      <c r="A2137" s="1"/>
      <c r="B2137" s="1" t="str">
        <f>_xlfn.TEXTBEFORE(Table38[[#This Row],[all fluxes from kapp-slack]]," ",,,,"")</f>
        <v/>
      </c>
      <c r="C2137" s="1">
        <f>_xlfn.NUMBERVALUE(IFERROR(_xlfn.TEXTAFTER(Table38[[#This Row],[all fluxes from kapp-slack]]," ",-1,,,""),""))</f>
        <v>0</v>
      </c>
      <c r="F2137" s="1" t="s">
        <v>6900</v>
      </c>
      <c r="G2137" s="1" t="str">
        <f>_xlfn.TEXTBEFORE(Table5[[#This Row],[rxn     kapp_old        kapp_slack_ub   kapp_slack_lb]]," ")</f>
        <v>RXN-ACONTa_m_FWD-rt3256</v>
      </c>
      <c r="H213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13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137" s="1">
        <f>_xlfn.NUMBERVALUE(_xlfn.TEXTAFTER(Table5[[#This Row],[rxn     kapp_old        kapp_slack_ub   kapp_slack_lb]]," ",-1))</f>
        <v>0</v>
      </c>
      <c r="K2137" s="1">
        <f>_xlfn.XLOOKUP(SUBSTITUTE(Table5[[#This Row],[rxn]],"RXN-","ENZLOAD-"),ENZLOAD[name],ENZLOAD[flux],0)</f>
        <v>6.5872542813700002E-6</v>
      </c>
      <c r="L2137" s="1" t="str">
        <f>"'"&amp;Table5[[#This Row],[rxn]]&amp;"'"&amp;CHAR(9)&amp;IF(AND(Table5[[#This Row],[kapp_slack_ub]]&lt;&gt;0,Table5[[#This Row],[kapp_old]]&lt;$F$1),$F$1,Table5[[#This Row],[kapp_old]])</f>
        <v>'RXN-ACONTa_m_FWD-rt3256'	27141.27779288</v>
      </c>
      <c r="M2137" s="1">
        <f>_xlfn.XLOOKUP(Table5[[#This Row],[rxn]],Table3[name],Table3[flux],$F$1)</f>
        <v>3.4189220856521998</v>
      </c>
      <c r="N2137" s="1">
        <f>IFERROR(Table5[[#This Row],[min flux]]/Table5[[#This Row],[associated enzload]],"")</f>
        <v>519020.81498835678</v>
      </c>
      <c r="O2137" s="1">
        <f>_xlfn.NUMBERVALUE(IF(Table5[[#This Row],[flux/enzload]]="","",ABS($N$1-Table5[[#This Row],[flux/enzload]])))</f>
        <v>1399915798638.1399</v>
      </c>
      <c r="P2137" s="1">
        <f>Table5[[#This Row],[kapp_old]]+IFERROR(((Table5[[#This Row],[kapp_slack_ub]]-Table5[[#This Row],[kapp_slack_lb]])/Table5[[#This Row],[associated enzload]]),0)</f>
        <v>27141.277792879999</v>
      </c>
      <c r="Q2137" s="1" t="str">
        <f>"'"&amp;Table5[[#This Row],[rxn]]&amp;"'"&amp;CHAR(9)&amp;Table5[[#This Row],[kapp + (slack_ub - slack_lb)/enzload]]</f>
        <v>'RXN-ACONTa_m_FWD-rt3256'	27141.27779288</v>
      </c>
      <c r="R2137" s="1">
        <f>_xlfn.XLOOKUP(Table5[[#This Row],[rxn]],Table38[name],Table38[flux],0)</f>
        <v>0</v>
      </c>
      <c r="S2137" s="1">
        <f>_xlfn.XLOOKUP(SUBSTITUTE(Table5[[#This Row],[rxn]],"RXN-","ENZLOAD-"),Table38[name],Table38[flux],0)</f>
        <v>0</v>
      </c>
      <c r="T2137" s="1" t="b">
        <f>AND(Table5[[#This Row],[ENZLOAD flux in kapp-slack.gms]]=0,Table5[[#This Row],[flux in kapp-slack.gms]]&lt;&gt;0,NOT(Table5[[#This Row],[spont or unknown?]]))</f>
        <v>0</v>
      </c>
      <c r="U2137" s="1" t="b">
        <f>OR(_xlfn.TEXTAFTER(Table5[[#This Row],[rxn]],"-",-1)="SPONT",_xlfn.TEXTAFTER(Table5[[#This Row],[rxn]],"-",-1)="UNKNOWN")</f>
        <v>0</v>
      </c>
      <c r="V2137" s="1">
        <f>_xlfn.XLOOKUP(SUBSTITUTE(Table5[[#This Row],[rxn]],"RXN-","ENZLOAD-"),Table4[rxn],Table4[ub],0)</f>
        <v>0.50553247999999995</v>
      </c>
      <c r="W2137" s="1" t="b">
        <f>AND(Table5[[#This Row],[FVA ENZLOAD flux UB]]=0,Table5[[#This Row],[ENZ not made when it should be?]])</f>
        <v>0</v>
      </c>
    </row>
    <row r="2138" spans="1:23">
      <c r="A2138" s="1"/>
      <c r="B2138" s="1" t="str">
        <f>_xlfn.TEXTBEFORE(Table38[[#This Row],[all fluxes from kapp-slack]]," ",,,,"")</f>
        <v/>
      </c>
      <c r="C2138" s="1">
        <f>_xlfn.NUMBERVALUE(IFERROR(_xlfn.TEXTAFTER(Table38[[#This Row],[all fluxes from kapp-slack]]," ",-1,,,""),""))</f>
        <v>0</v>
      </c>
      <c r="F2138" s="1" t="s">
        <v>6904</v>
      </c>
      <c r="G2138" s="1" t="str">
        <f>_xlfn.TEXTBEFORE(Table5[[#This Row],[rxn     kapp_old        kapp_slack_ub   kapp_slack_lb]]," ")</f>
        <v>RXN-ACONTb_m_FWD-rt3256</v>
      </c>
      <c r="H213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13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49.060877877643101</v>
      </c>
      <c r="J2138" s="1">
        <f>_xlfn.NUMBERVALUE(_xlfn.TEXTAFTER(Table5[[#This Row],[rxn     kapp_old        kapp_slack_ub   kapp_slack_lb]]," ",-1))</f>
        <v>0</v>
      </c>
      <c r="K2138" s="1">
        <f>_xlfn.XLOOKUP(SUBSTITUTE(Table5[[#This Row],[rxn]],"RXN-","ENZLOAD-"),ENZLOAD[name],ENZLOAD[flux],0)</f>
        <v>6.5872542813700002E-6</v>
      </c>
      <c r="L2138" s="1" t="str">
        <f>"'"&amp;Table5[[#This Row],[rxn]]&amp;"'"&amp;CHAR(9)&amp;IF(AND(Table5[[#This Row],[kapp_slack_ub]]&lt;&gt;0,Table5[[#This Row],[kapp_old]]&lt;$F$1),$F$1,Table5[[#This Row],[kapp_old]])</f>
        <v>'RXN-ACONTb_m_FWD-rt3256'	27141.27779288</v>
      </c>
      <c r="M2138" s="1">
        <f>_xlfn.XLOOKUP(Table5[[#This Row],[rxn]],Table3[name],Table3[flux],$F$1)</f>
        <v>3.4189220856521998</v>
      </c>
      <c r="N2138" s="1">
        <f>IFERROR(Table5[[#This Row],[min flux]]/Table5[[#This Row],[associated enzload]],"")</f>
        <v>519020.81498835678</v>
      </c>
      <c r="O2138" s="1">
        <f>_xlfn.NUMBERVALUE(IF(Table5[[#This Row],[flux/enzload]]="","",ABS($N$1-Table5[[#This Row],[flux/enzload]])))</f>
        <v>1399915798638.1399</v>
      </c>
      <c r="P2138" s="1">
        <f>Table5[[#This Row],[kapp_old]]+IFERROR(((Table5[[#This Row],[kapp_slack_ub]]-Table5[[#This Row],[kapp_slack_lb]])/Table5[[#This Row],[associated enzload]]),0)</f>
        <v>7474990.6824221406</v>
      </c>
      <c r="Q2138" s="1" t="str">
        <f>"'"&amp;Table5[[#This Row],[rxn]]&amp;"'"&amp;CHAR(9)&amp;Table5[[#This Row],[kapp + (slack_ub - slack_lb)/enzload]]</f>
        <v>'RXN-ACONTb_m_FWD-rt3256'	7474990.68242214</v>
      </c>
      <c r="R2138" s="1">
        <f>_xlfn.XLOOKUP(Table5[[#This Row],[rxn]],Table38[name],Table38[flux],0)</f>
        <v>0.12691107660274301</v>
      </c>
      <c r="S2138" s="1">
        <f>_xlfn.XLOOKUP(SUBSTITUTE(Table5[[#This Row],[rxn]],"RXN-","ENZLOAD-"),Table38[name],Table38[flux],0)</f>
        <v>0</v>
      </c>
      <c r="T2138" s="1" t="b">
        <f>AND(Table5[[#This Row],[ENZLOAD flux in kapp-slack.gms]]=0,Table5[[#This Row],[flux in kapp-slack.gms]]&lt;&gt;0,NOT(Table5[[#This Row],[spont or unknown?]]))</f>
        <v>1</v>
      </c>
      <c r="U2138" s="1" t="b">
        <f>OR(_xlfn.TEXTAFTER(Table5[[#This Row],[rxn]],"-",-1)="SPONT",_xlfn.TEXTAFTER(Table5[[#This Row],[rxn]],"-",-1)="UNKNOWN")</f>
        <v>0</v>
      </c>
      <c r="V2138" s="1">
        <f>_xlfn.XLOOKUP(SUBSTITUTE(Table5[[#This Row],[rxn]],"RXN-","ENZLOAD-"),Table4[rxn],Table4[ub],0)</f>
        <v>0.50553247999999995</v>
      </c>
      <c r="W2138" s="1" t="b">
        <f>AND(Table5[[#This Row],[FVA ENZLOAD flux UB]]=0,Table5[[#This Row],[ENZ not made when it should be?]])</f>
        <v>0</v>
      </c>
    </row>
    <row r="2139" spans="1:23" hidden="1">
      <c r="A2139" s="1"/>
      <c r="B2139" s="1" t="str">
        <f>_xlfn.TEXTBEFORE(Table38[[#This Row],[all fluxes from kapp-slack]]," ",,,,"")</f>
        <v/>
      </c>
      <c r="C2139" s="1">
        <f>_xlfn.NUMBERVALUE(IFERROR(_xlfn.TEXTAFTER(Table38[[#This Row],[all fluxes from kapp-slack]]," ",-1,,,""),""))</f>
        <v>0</v>
      </c>
      <c r="F2139" s="1" t="s">
        <v>7467</v>
      </c>
      <c r="G2139" s="1" t="str">
        <f>_xlfn.TEXTBEFORE(Table5[[#This Row],[rxn     kapp_old        kapp_slack_ub   kapp_slack_lb]]," ")</f>
        <v>RXN-CS_m_FWD-CIT13</v>
      </c>
      <c r="H2139" s="1">
        <f>_xlfn.NUMBERVALUE(_xlfn.TEXTBEFORE(TRIM(_xlfn.TEXTAFTER(_xlfn.TEXTBEFORE(Table5[[#This Row],[rxn     kapp_old        kapp_slack_ub   kapp_slack_lb]],Table5[[#This Row],[kapp_slack_lb]],-1),Table5[[#This Row],[rxn]]))," "))</f>
        <v>106319.28351720401</v>
      </c>
      <c r="I213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139" s="1">
        <f>_xlfn.NUMBERVALUE(_xlfn.TEXTAFTER(Table5[[#This Row],[rxn     kapp_old        kapp_slack_ub   kapp_slack_lb]]," ",-1))</f>
        <v>0</v>
      </c>
      <c r="K2139" s="1">
        <f>_xlfn.XLOOKUP(SUBSTITUTE(Table5[[#This Row],[rxn]],"RXN-","ENZLOAD-"),ENZLOAD[name],ENZLOAD[flux],0)</f>
        <v>1.014296765267E-5</v>
      </c>
      <c r="L2139" s="1" t="str">
        <f>"'"&amp;Table5[[#This Row],[rxn]]&amp;"'"&amp;CHAR(9)&amp;IF(AND(Table5[[#This Row],[kapp_slack_ub]]&lt;&gt;0,Table5[[#This Row],[kapp_old]]&lt;$F$1),$F$1,Table5[[#This Row],[kapp_old]])</f>
        <v>'RXN-CS_m_FWD-CIT13'	106319.283517204</v>
      </c>
      <c r="M2139" s="1">
        <f>_xlfn.XLOOKUP(Table5[[#This Row],[rxn]],Table3[name],Table3[flux],$F$1)</f>
        <v>5.3651367084847497</v>
      </c>
      <c r="N2139" s="1">
        <f>IFERROR(Table5[[#This Row],[min flux]]/Table5[[#This Row],[associated enzload]],"")</f>
        <v>528951.37717139907</v>
      </c>
      <c r="O2139" s="1">
        <f>_xlfn.NUMBERVALUE(IF(Table5[[#This Row],[flux/enzload]]="","",ABS($N$1-Table5[[#This Row],[flux/enzload]])))</f>
        <v>1399915788707.5801</v>
      </c>
      <c r="P2139" s="1">
        <f>Table5[[#This Row],[kapp_old]]+IFERROR(((Table5[[#This Row],[kapp_slack_ub]]-Table5[[#This Row],[kapp_slack_lb]])/Table5[[#This Row],[associated enzload]]),0)</f>
        <v>106319.28351720401</v>
      </c>
      <c r="Q2139" s="1" t="str">
        <f>"'"&amp;Table5[[#This Row],[rxn]]&amp;"'"&amp;CHAR(9)&amp;Table5[[#This Row],[kapp + (slack_ub - slack_lb)/enzload]]</f>
        <v>'RXN-CS_m_FWD-CIT13'	106319.283517204</v>
      </c>
      <c r="R2139" s="1">
        <f>_xlfn.XLOOKUP(Table5[[#This Row],[rxn]],Table38[name],Table38[flux],0)</f>
        <v>0</v>
      </c>
      <c r="S2139" s="1">
        <f>_xlfn.XLOOKUP(SUBSTITUTE(Table5[[#This Row],[rxn]],"RXN-","ENZLOAD-"),Table38[name],Table38[flux],0)</f>
        <v>0</v>
      </c>
      <c r="T2139" s="1" t="b">
        <f>AND(Table5[[#This Row],[ENZLOAD flux in kapp-slack.gms]]=0,Table5[[#This Row],[flux in kapp-slack.gms]]&lt;&gt;0,NOT(Table5[[#This Row],[spont or unknown?]]))</f>
        <v>0</v>
      </c>
      <c r="U2139" s="1" t="b">
        <f>OR(_xlfn.TEXTAFTER(Table5[[#This Row],[rxn]],"-",-1)="SPONT",_xlfn.TEXTAFTER(Table5[[#This Row],[rxn]],"-",-1)="UNKNOWN")</f>
        <v>0</v>
      </c>
      <c r="V2139" s="1">
        <f>_xlfn.XLOOKUP(SUBSTITUTE(Table5[[#This Row],[rxn]],"RXN-","ENZLOAD-"),Table4[rxn],Table4[ub],0)</f>
        <v>0.60048146999999996</v>
      </c>
      <c r="W2139" s="1" t="b">
        <f>AND(Table5[[#This Row],[FVA ENZLOAD flux UB]]=0,Table5[[#This Row],[ENZ not made when it should be?]])</f>
        <v>0</v>
      </c>
    </row>
    <row r="2140" spans="1:23" hidden="1">
      <c r="A2140" s="1"/>
      <c r="B2140" s="1" t="str">
        <f>_xlfn.TEXTBEFORE(Table38[[#This Row],[all fluxes from kapp-slack]]," ",,,,"")</f>
        <v/>
      </c>
      <c r="C2140" s="1">
        <f>_xlfn.NUMBERVALUE(IFERROR(_xlfn.TEXTAFTER(Table38[[#This Row],[all fluxes from kapp-slack]]," ",-1,,,""),""))</f>
        <v>0</v>
      </c>
      <c r="F2140" s="1" t="s">
        <v>9262</v>
      </c>
      <c r="G2140" s="1" t="str">
        <f>_xlfn.TEXTBEFORE(Table5[[#This Row],[rxn     kapp_old        kapp_slack_ub   kapp_slack_lb]]," ")</f>
        <v>RXN-PGI_c_FWD-rt1221</v>
      </c>
      <c r="H2140" s="1">
        <f>_xlfn.NUMBERVALUE(_xlfn.TEXTBEFORE(TRIM(_xlfn.TEXTAFTER(_xlfn.TEXTBEFORE(Table5[[#This Row],[rxn     kapp_old        kapp_slack_ub   kapp_slack_lb]],Table5[[#This Row],[kapp_slack_lb]],-1),Table5[[#This Row],[rxn]]))," "))</f>
        <v>90469.536120205797</v>
      </c>
      <c r="I214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140" s="1">
        <f>_xlfn.NUMBERVALUE(_xlfn.TEXTAFTER(Table5[[#This Row],[rxn     kapp_old        kapp_slack_ub   kapp_slack_lb]]," ",-1))</f>
        <v>0</v>
      </c>
      <c r="K2140" s="1">
        <f>_xlfn.XLOOKUP(SUBSTITUTE(Table5[[#This Row],[rxn]],"RXN-","ENZLOAD-"),ENZLOAD[name],ENZLOAD[flux],0)</f>
        <v>5.3943112433E-6</v>
      </c>
      <c r="L2140" s="1" t="str">
        <f>"'"&amp;Table5[[#This Row],[rxn]]&amp;"'"&amp;CHAR(9)&amp;IF(AND(Table5[[#This Row],[kapp_slack_ub]]&lt;&gt;0,Table5[[#This Row],[kapp_old]]&lt;$F$1),$F$1,Table5[[#This Row],[kapp_old]])</f>
        <v>'RXN-PGI_c_FWD-rt1221'	90469.5361202058</v>
      </c>
      <c r="M2140" s="1">
        <f>_xlfn.XLOOKUP(Table5[[#This Row],[rxn]],Table3[name],Table3[flux],$F$1)</f>
        <v>2.9693824377472602</v>
      </c>
      <c r="N2140" s="1">
        <f>IFERROR(Table5[[#This Row],[min flux]]/Table5[[#This Row],[associated enzload]],"")</f>
        <v>550465.53745584842</v>
      </c>
      <c r="O2140" s="1">
        <f>_xlfn.NUMBERVALUE(IF(Table5[[#This Row],[flux/enzload]]="","",ABS($N$1-Table5[[#This Row],[flux/enzload]])))</f>
        <v>1399915767193.4199</v>
      </c>
      <c r="P2140" s="1">
        <f>Table5[[#This Row],[kapp_old]]+IFERROR(((Table5[[#This Row],[kapp_slack_ub]]-Table5[[#This Row],[kapp_slack_lb]])/Table5[[#This Row],[associated enzload]]),0)</f>
        <v>90469.536120205797</v>
      </c>
      <c r="Q2140" s="1" t="str">
        <f>"'"&amp;Table5[[#This Row],[rxn]]&amp;"'"&amp;CHAR(9)&amp;Table5[[#This Row],[kapp + (slack_ub - slack_lb)/enzload]]</f>
        <v>'RXN-PGI_c_FWD-rt1221'	90469.5361202058</v>
      </c>
      <c r="R2140" s="1">
        <f>_xlfn.XLOOKUP(Table5[[#This Row],[rxn]],Table38[name],Table38[flux],0)</f>
        <v>0</v>
      </c>
      <c r="S2140" s="1">
        <f>_xlfn.XLOOKUP(SUBSTITUTE(Table5[[#This Row],[rxn]],"RXN-","ENZLOAD-"),Table38[name],Table38[flux],0)</f>
        <v>0</v>
      </c>
      <c r="T2140" s="1" t="b">
        <f>AND(Table5[[#This Row],[ENZLOAD flux in kapp-slack.gms]]=0,Table5[[#This Row],[flux in kapp-slack.gms]]&lt;&gt;0,NOT(Table5[[#This Row],[spont or unknown?]]))</f>
        <v>0</v>
      </c>
      <c r="U2140" s="1" t="b">
        <f>OR(_xlfn.TEXTAFTER(Table5[[#This Row],[rxn]],"-",-1)="SPONT",_xlfn.TEXTAFTER(Table5[[#This Row],[rxn]],"-",-1)="UNKNOWN")</f>
        <v>0</v>
      </c>
      <c r="V2140" s="1">
        <f>_xlfn.XLOOKUP(SUBSTITUTE(Table5[[#This Row],[rxn]],"RXN-","ENZLOAD-"),Table4[rxn],Table4[ub],0)</f>
        <v>0.69619500000000001</v>
      </c>
      <c r="W2140" s="1" t="b">
        <f>AND(Table5[[#This Row],[FVA ENZLOAD flux UB]]=0,Table5[[#This Row],[ENZ not made when it should be?]])</f>
        <v>0</v>
      </c>
    </row>
    <row r="2141" spans="1:23" hidden="1">
      <c r="A2141" s="1"/>
      <c r="B2141" s="1" t="str">
        <f>_xlfn.TEXTBEFORE(Table38[[#This Row],[all fluxes from kapp-slack]]," ",,,,"")</f>
        <v/>
      </c>
      <c r="C2141" s="1">
        <f>_xlfn.NUMBERVALUE(IFERROR(_xlfn.TEXTAFTER(Table38[[#This Row],[all fluxes from kapp-slack]]," ",-1,,,""),""))</f>
        <v>0</v>
      </c>
      <c r="F2141" s="1" t="s">
        <v>9264</v>
      </c>
      <c r="G2141" s="1" t="str">
        <f>_xlfn.TEXTBEFORE(Table5[[#This Row],[rxn     kapp_old        kapp_slack_ub   kapp_slack_lb]]," ")</f>
        <v>RXN-PGK_c_FWD-rt7353</v>
      </c>
      <c r="H2141" s="1">
        <f>_xlfn.NUMBERVALUE(_xlfn.TEXTBEFORE(TRIM(_xlfn.TEXTAFTER(_xlfn.TEXTBEFORE(Table5[[#This Row],[rxn     kapp_old        kapp_slack_ub   kapp_slack_lb]],Table5[[#This Row],[kapp_slack_lb]],-1),Table5[[#This Row],[rxn]]))," "))</f>
        <v>246959.05612043399</v>
      </c>
      <c r="I214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141" s="1">
        <f>_xlfn.NUMBERVALUE(_xlfn.TEXTAFTER(Table5[[#This Row],[rxn     kapp_old        kapp_slack_ub   kapp_slack_lb]]," ",-1))</f>
        <v>0</v>
      </c>
      <c r="K2141" s="1">
        <f>_xlfn.XLOOKUP(SUBSTITUTE(Table5[[#This Row],[rxn]],"RXN-","ENZLOAD-"),ENZLOAD[name],ENZLOAD[flux],0)</f>
        <v>9.9559912169799997E-6</v>
      </c>
      <c r="L2141" s="1" t="str">
        <f>"'"&amp;Table5[[#This Row],[rxn]]&amp;"'"&amp;CHAR(9)&amp;IF(AND(Table5[[#This Row],[kapp_slack_ub]]&lt;&gt;0,Table5[[#This Row],[kapp_old]]&lt;$F$1),$F$1,Table5[[#This Row],[kapp_old]])</f>
        <v>'RXN-PGK_c_FWD-rt7353'	246959.056120434</v>
      </c>
      <c r="M2141" s="1">
        <f>_xlfn.XLOOKUP(Table5[[#This Row],[rxn]],Table3[name],Table3[flux],$F$1)</f>
        <v>5.5516800112532101</v>
      </c>
      <c r="N2141" s="1">
        <f>IFERROR(Table5[[#This Row],[min flux]]/Table5[[#This Row],[associated enzload]],"")</f>
        <v>557622.02780821943</v>
      </c>
      <c r="O2141" s="1">
        <f>_xlfn.NUMBERVALUE(IF(Table5[[#This Row],[flux/enzload]]="","",ABS($N$1-Table5[[#This Row],[flux/enzload]])))</f>
        <v>1399915760036.9299</v>
      </c>
      <c r="P2141" s="1">
        <f>Table5[[#This Row],[kapp_old]]+IFERROR(((Table5[[#This Row],[kapp_slack_ub]]-Table5[[#This Row],[kapp_slack_lb]])/Table5[[#This Row],[associated enzload]]),0)</f>
        <v>246959.05612043399</v>
      </c>
      <c r="Q2141" s="1" t="str">
        <f>"'"&amp;Table5[[#This Row],[rxn]]&amp;"'"&amp;CHAR(9)&amp;Table5[[#This Row],[kapp + (slack_ub - slack_lb)/enzload]]</f>
        <v>'RXN-PGK_c_FWD-rt7353'	246959.056120434</v>
      </c>
      <c r="R2141" s="1">
        <f>_xlfn.XLOOKUP(Table5[[#This Row],[rxn]],Table38[name],Table38[flux],0)</f>
        <v>7.4443324863394702</v>
      </c>
      <c r="S2141" s="1">
        <f>_xlfn.XLOOKUP(SUBSTITUTE(Table5[[#This Row],[rxn]],"RXN-","ENZLOAD-"),Table38[name],Table38[flux],0)</f>
        <v>1.1652969022000001E-5</v>
      </c>
      <c r="T2141" s="1" t="b">
        <f>AND(Table5[[#This Row],[ENZLOAD flux in kapp-slack.gms]]=0,Table5[[#This Row],[flux in kapp-slack.gms]]&lt;&gt;0,NOT(Table5[[#This Row],[spont or unknown?]]))</f>
        <v>0</v>
      </c>
      <c r="U2141" s="1" t="b">
        <f>OR(_xlfn.TEXTAFTER(Table5[[#This Row],[rxn]],"-",-1)="SPONT",_xlfn.TEXTAFTER(Table5[[#This Row],[rxn]],"-",-1)="UNKNOWN")</f>
        <v>0</v>
      </c>
      <c r="V2141" s="1">
        <f>_xlfn.XLOOKUP(SUBSTITUTE(Table5[[#This Row],[rxn]],"RXN-","ENZLOAD-"),Table4[rxn],Table4[ub],0)</f>
        <v>0.95341043000000003</v>
      </c>
      <c r="W2141" s="1" t="b">
        <f>AND(Table5[[#This Row],[FVA ENZLOAD flux UB]]=0,Table5[[#This Row],[ENZ not made when it should be?]])</f>
        <v>0</v>
      </c>
    </row>
    <row r="2142" spans="1:23" hidden="1">
      <c r="A2142" s="1"/>
      <c r="B2142" s="1" t="str">
        <f>_xlfn.TEXTBEFORE(Table38[[#This Row],[all fluxes from kapp-slack]]," ",,,,"")</f>
        <v/>
      </c>
      <c r="C2142" s="1">
        <f>_xlfn.NUMBERVALUE(IFERROR(_xlfn.TEXTAFTER(Table38[[#This Row],[all fluxes from kapp-slack]]," ",-1,,,""),""))</f>
        <v>0</v>
      </c>
      <c r="F2142" s="1" t="s">
        <v>7268</v>
      </c>
      <c r="G2142" s="1" t="str">
        <f>_xlfn.TEXTBEFORE(Table5[[#This Row],[rxn     kapp_old        kapp_slack_ub   kapp_slack_lb]]," ")</f>
        <v>RXN-CDPDAGS_rm_FWD-rt4513_rm</v>
      </c>
      <c r="H2142" s="1">
        <f>_xlfn.NUMBERVALUE(_xlfn.TEXTBEFORE(TRIM(_xlfn.TEXTAFTER(_xlfn.TEXTBEFORE(Table5[[#This Row],[rxn     kapp_old        kapp_slack_ub   kapp_slack_lb]],Table5[[#This Row],[kapp_slack_lb]],-1),Table5[[#This Row],[rxn]]))," "))</f>
        <v>214269.779509607</v>
      </c>
      <c r="I214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142" s="1">
        <f>_xlfn.NUMBERVALUE(_xlfn.TEXTAFTER(Table5[[#This Row],[rxn     kapp_old        kapp_slack_ub   kapp_slack_lb]]," ",-1))</f>
        <v>0</v>
      </c>
      <c r="K2142" s="1">
        <f>_xlfn.XLOOKUP(SUBSTITUTE(Table5[[#This Row],[rxn]],"RXN-","ENZLOAD-"),ENZLOAD[name],ENZLOAD[flux],0)</f>
        <v>1.0386825996E-7</v>
      </c>
      <c r="L2142" s="1" t="str">
        <f>"'"&amp;Table5[[#This Row],[rxn]]&amp;"'"&amp;CHAR(9)&amp;IF(AND(Table5[[#This Row],[kapp_slack_ub]]&lt;&gt;0,Table5[[#This Row],[kapp_old]]&lt;$F$1),$F$1,Table5[[#This Row],[kapp_old]])</f>
        <v>'RXN-CDPDAGS_rm_FWD-rt4513_rm'	214269.779509607</v>
      </c>
      <c r="M2142" s="1">
        <f>_xlfn.XLOOKUP(Table5[[#This Row],[rxn]],Table3[name],Table3[flux],$F$1)</f>
        <v>5.8567971472831E-2</v>
      </c>
      <c r="N2142" s="1">
        <f>IFERROR(Table5[[#This Row],[min flux]]/Table5[[#This Row],[associated enzload]],"")</f>
        <v>563867.84081475623</v>
      </c>
      <c r="O2142" s="1">
        <f>_xlfn.NUMBERVALUE(IF(Table5[[#This Row],[flux/enzload]]="","",ABS($N$1-Table5[[#This Row],[flux/enzload]])))</f>
        <v>1399915753791.1101</v>
      </c>
      <c r="P2142" s="1">
        <f>Table5[[#This Row],[kapp_old]]+IFERROR(((Table5[[#This Row],[kapp_slack_ub]]-Table5[[#This Row],[kapp_slack_lb]])/Table5[[#This Row],[associated enzload]]),0)</f>
        <v>214269.779509607</v>
      </c>
      <c r="Q2142" s="1" t="str">
        <f>"'"&amp;Table5[[#This Row],[rxn]]&amp;"'"&amp;CHAR(9)&amp;Table5[[#This Row],[kapp + (slack_ub - slack_lb)/enzload]]</f>
        <v>'RXN-CDPDAGS_rm_FWD-rt4513_rm'	214269.779509607</v>
      </c>
      <c r="R2142" s="1">
        <f>_xlfn.XLOOKUP(Table5[[#This Row],[rxn]],Table38[name],Table38[flux],0)</f>
        <v>5.9581628932785E-2</v>
      </c>
      <c r="S2142" s="1">
        <f>_xlfn.XLOOKUP(SUBSTITUTE(Table5[[#This Row],[rxn]],"RXN-","ENZLOAD-"),Table38[name],Table38[flux],0)</f>
        <v>1.07494746E-7</v>
      </c>
      <c r="T2142" s="1" t="b">
        <f>AND(Table5[[#This Row],[ENZLOAD flux in kapp-slack.gms]]=0,Table5[[#This Row],[flux in kapp-slack.gms]]&lt;&gt;0,NOT(Table5[[#This Row],[spont or unknown?]]))</f>
        <v>0</v>
      </c>
      <c r="U2142" s="1" t="b">
        <f>OR(_xlfn.TEXTAFTER(Table5[[#This Row],[rxn]],"-",-1)="SPONT",_xlfn.TEXTAFTER(Table5[[#This Row],[rxn]],"-",-1)="UNKNOWN")</f>
        <v>0</v>
      </c>
      <c r="V2142" s="1">
        <f>_xlfn.XLOOKUP(SUBSTITUTE(Table5[[#This Row],[rxn]],"RXN-","ENZLOAD-"),Table4[rxn],Table4[ub],0)</f>
        <v>0.60405487999999996</v>
      </c>
      <c r="W2142" s="1" t="b">
        <f>AND(Table5[[#This Row],[FVA ENZLOAD flux UB]]=0,Table5[[#This Row],[ENZ not made when it should be?]])</f>
        <v>0</v>
      </c>
    </row>
    <row r="2143" spans="1:23" hidden="1">
      <c r="A2143" s="1"/>
      <c r="B2143" s="1" t="str">
        <f>_xlfn.TEXTBEFORE(Table38[[#This Row],[all fluxes from kapp-slack]]," ",,,,"")</f>
        <v/>
      </c>
      <c r="C2143" s="1">
        <f>_xlfn.NUMBERVALUE(IFERROR(_xlfn.TEXTAFTER(Table38[[#This Row],[all fluxes from kapp-slack]]," ",-1,,,""),""))</f>
        <v>0</v>
      </c>
      <c r="F2143" s="1" t="s">
        <v>8993</v>
      </c>
      <c r="G2143" s="1" t="str">
        <f>_xlfn.TEXTBEFORE(Table5[[#This Row],[rxn     kapp_old        kapp_slack_ub   kapp_slack_lb]]," ")</f>
        <v>RXN-NH4t_c_e_FWD-rt4558</v>
      </c>
      <c r="H2143" s="1">
        <f>_xlfn.NUMBERVALUE(_xlfn.TEXTBEFORE(TRIM(_xlfn.TEXTAFTER(_xlfn.TEXTBEFORE(Table5[[#This Row],[rxn     kapp_old        kapp_slack_ub   kapp_slack_lb]],Table5[[#This Row],[kapp_slack_lb]],-1),Table5[[#This Row],[rxn]]))," "))</f>
        <v>1528567.9701064101</v>
      </c>
      <c r="I214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143" s="1">
        <f>_xlfn.NUMBERVALUE(_xlfn.TEXTAFTER(Table5[[#This Row],[rxn     kapp_old        kapp_slack_ub   kapp_slack_lb]]," ",-1))</f>
        <v>0</v>
      </c>
      <c r="K2143" s="1">
        <f>_xlfn.XLOOKUP(SUBSTITUTE(Table5[[#This Row],[rxn]],"RXN-","ENZLOAD-"),ENZLOAD[name],ENZLOAD[flux],0)</f>
        <v>3.6722342982000002E-7</v>
      </c>
      <c r="L2143" s="1" t="str">
        <f>"'"&amp;Table5[[#This Row],[rxn]]&amp;"'"&amp;CHAR(9)&amp;IF(AND(Table5[[#This Row],[kapp_slack_ub]]&lt;&gt;0,Table5[[#This Row],[kapp_old]]&lt;$F$1),$F$1,Table5[[#This Row],[kapp_old]])</f>
        <v>'RXN-NH4t_c_e_FWD-rt4558'	1528567.97010641</v>
      </c>
      <c r="M2143" s="1">
        <f>_xlfn.XLOOKUP(Table5[[#This Row],[rxn]],Table3[name],Table3[flux],$F$1)</f>
        <v>0.42825610966947297</v>
      </c>
      <c r="N2143" s="1">
        <f>IFERROR(Table5[[#This Row],[min flux]]/Table5[[#This Row],[associated enzload]],"")</f>
        <v>1166200.3970699501</v>
      </c>
      <c r="O2143" s="1">
        <f>_xlfn.NUMBERVALUE(IF(Table5[[#This Row],[flux/enzload]]="","",ABS($N$1-Table5[[#This Row],[flux/enzload]])))</f>
        <v>1399915151458.5601</v>
      </c>
      <c r="P2143" s="1">
        <f>Table5[[#This Row],[kapp_old]]+IFERROR(((Table5[[#This Row],[kapp_slack_ub]]-Table5[[#This Row],[kapp_slack_lb]])/Table5[[#This Row],[associated enzload]]),0)</f>
        <v>1528567.9701064101</v>
      </c>
      <c r="Q2143" s="1" t="str">
        <f>"'"&amp;Table5[[#This Row],[rxn]]&amp;"'"&amp;CHAR(9)&amp;Table5[[#This Row],[kapp + (slack_ub - slack_lb)/enzload]]</f>
        <v>'RXN-NH4t_c_e_FWD-rt4558'	1528567.97010641</v>
      </c>
      <c r="R2143" s="1">
        <f>_xlfn.XLOOKUP(Table5[[#This Row],[rxn]],Table38[name],Table38[flux],0)</f>
        <v>2.9370495439228601</v>
      </c>
      <c r="S2143" s="1">
        <f>_xlfn.XLOOKUP(SUBSTITUTE(Table5[[#This Row],[rxn]],"RXN-","ENZLOAD-"),Table38[name],Table38[flux],0)</f>
        <v>7.4278359600000001E-7</v>
      </c>
      <c r="T2143" s="1" t="b">
        <f>AND(Table5[[#This Row],[ENZLOAD flux in kapp-slack.gms]]=0,Table5[[#This Row],[flux in kapp-slack.gms]]&lt;&gt;0,NOT(Table5[[#This Row],[spont or unknown?]]))</f>
        <v>0</v>
      </c>
      <c r="U2143" s="1" t="b">
        <f>OR(_xlfn.TEXTAFTER(Table5[[#This Row],[rxn]],"-",-1)="SPONT",_xlfn.TEXTAFTER(Table5[[#This Row],[rxn]],"-",-1)="UNKNOWN")</f>
        <v>0</v>
      </c>
      <c r="V2143" s="1">
        <f>_xlfn.XLOOKUP(SUBSTITUTE(Table5[[#This Row],[rxn]],"RXN-","ENZLOAD-"),Table4[rxn],Table4[ub],0)</f>
        <v>0.79210484999999997</v>
      </c>
      <c r="W2143" s="1" t="b">
        <f>AND(Table5[[#This Row],[FVA ENZLOAD flux UB]]=0,Table5[[#This Row],[ENZ not made when it should be?]])</f>
        <v>0</v>
      </c>
    </row>
    <row r="2144" spans="1:23" hidden="1">
      <c r="A2144" s="1"/>
      <c r="B2144" s="1" t="str">
        <f>_xlfn.TEXTBEFORE(Table38[[#This Row],[all fluxes from kapp-slack]]," ",,,,"")</f>
        <v/>
      </c>
      <c r="C2144" s="1">
        <f>_xlfn.NUMBERVALUE(IFERROR(_xlfn.TEXTAFTER(Table38[[#This Row],[all fluxes from kapp-slack]]," ",-1,,,""),""))</f>
        <v>0</v>
      </c>
      <c r="F2144" s="1" t="s">
        <v>7507</v>
      </c>
      <c r="G2144" s="1" t="str">
        <f>_xlfn.TEXTBEFORE(Table5[[#This Row],[rxn     kapp_old        kapp_slack_ub   kapp_slack_lb]]," ")</f>
        <v>RXN-DAGK_rm_FWD-rt1788</v>
      </c>
      <c r="H2144" s="1">
        <f>_xlfn.NUMBERVALUE(_xlfn.TEXTBEFORE(TRIM(_xlfn.TEXTAFTER(_xlfn.TEXTBEFORE(Table5[[#This Row],[rxn     kapp_old        kapp_slack_ub   kapp_slack_lb]],Table5[[#This Row],[kapp_slack_lb]],-1),Table5[[#This Row],[rxn]]))," "))</f>
        <v>229935.88435161501</v>
      </c>
      <c r="I214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144" s="1">
        <f>_xlfn.NUMBERVALUE(_xlfn.TEXTAFTER(Table5[[#This Row],[rxn     kapp_old        kapp_slack_ub   kapp_slack_lb]]," ",-1))</f>
        <v>0</v>
      </c>
      <c r="K2144" s="1">
        <f>_xlfn.XLOOKUP(SUBSTITUTE(Table5[[#This Row],[rxn]],"RXN-","ENZLOAD-"),ENZLOAD[name],ENZLOAD[flux],0)</f>
        <v>2.800302675E-8</v>
      </c>
      <c r="L2144" s="1" t="str">
        <f>"'"&amp;Table5[[#This Row],[rxn]]&amp;"'"&amp;CHAR(9)&amp;IF(AND(Table5[[#This Row],[kapp_slack_ub]]&lt;&gt;0,Table5[[#This Row],[kapp_old]]&lt;$F$1),$F$1,Table5[[#This Row],[kapp_old]])</f>
        <v>'RXN-DAGK_rm_FWD-rt1788'	229935.884351615</v>
      </c>
      <c r="M2144" s="1">
        <f>_xlfn.XLOOKUP(Table5[[#This Row],[rxn]],Table3[name],Table3[flux],$F$1)</f>
        <v>1.7599894860435599E-2</v>
      </c>
      <c r="N2144" s="1">
        <f>IFERROR(Table5[[#This Row],[min flux]]/Table5[[#This Row],[associated enzload]],"")</f>
        <v>628499.73388807336</v>
      </c>
      <c r="O2144" s="1">
        <f>_xlfn.NUMBERVALUE(IF(Table5[[#This Row],[flux/enzload]]="","",ABS($N$1-Table5[[#This Row],[flux/enzload]])))</f>
        <v>1399915689159.22</v>
      </c>
      <c r="P2144" s="1">
        <f>Table5[[#This Row],[kapp_old]]+IFERROR(((Table5[[#This Row],[kapp_slack_ub]]-Table5[[#This Row],[kapp_slack_lb]])/Table5[[#This Row],[associated enzload]]),0)</f>
        <v>229935.88435161501</v>
      </c>
      <c r="Q2144" s="1" t="str">
        <f>"'"&amp;Table5[[#This Row],[rxn]]&amp;"'"&amp;CHAR(9)&amp;Table5[[#This Row],[kapp + (slack_ub - slack_lb)/enzload]]</f>
        <v>'RXN-DAGK_rm_FWD-rt1788'	229935.884351615</v>
      </c>
      <c r="R2144" s="1">
        <f>_xlfn.XLOOKUP(Table5[[#This Row],[rxn]],Table38[name],Table38[flux],0)</f>
        <v>1.6904358429399E-2</v>
      </c>
      <c r="S2144" s="1">
        <f>_xlfn.XLOOKUP(SUBSTITUTE(Table5[[#This Row],[rxn]],"RXN-","ENZLOAD-"),Table38[name],Table38[flux],0)</f>
        <v>2.8420238999999999E-8</v>
      </c>
      <c r="T2144" s="1" t="b">
        <f>AND(Table5[[#This Row],[ENZLOAD flux in kapp-slack.gms]]=0,Table5[[#This Row],[flux in kapp-slack.gms]]&lt;&gt;0,NOT(Table5[[#This Row],[spont or unknown?]]))</f>
        <v>0</v>
      </c>
      <c r="U2144" s="1" t="b">
        <f>OR(_xlfn.TEXTAFTER(Table5[[#This Row],[rxn]],"-",-1)="SPONT",_xlfn.TEXTAFTER(Table5[[#This Row],[rxn]],"-",-1)="UNKNOWN")</f>
        <v>0</v>
      </c>
      <c r="V2144" s="1">
        <f>_xlfn.XLOOKUP(SUBSTITUTE(Table5[[#This Row],[rxn]],"RXN-","ENZLOAD-"),Table4[rxn],Table4[ub],0)</f>
        <v>1.32300627</v>
      </c>
      <c r="W2144" s="1" t="b">
        <f>AND(Table5[[#This Row],[FVA ENZLOAD flux UB]]=0,Table5[[#This Row],[ENZ not made when it should be?]])</f>
        <v>0</v>
      </c>
    </row>
    <row r="2145" spans="1:23" hidden="1">
      <c r="A2145" s="1"/>
      <c r="B2145" s="1" t="str">
        <f>_xlfn.TEXTBEFORE(Table38[[#This Row],[all fluxes from kapp-slack]]," ",,,,"")</f>
        <v/>
      </c>
      <c r="C2145" s="1">
        <f>_xlfn.NUMBERVALUE(IFERROR(_xlfn.TEXTAFTER(Table38[[#This Row],[all fluxes from kapp-slack]]," ",-1,,,""),""))</f>
        <v>0</v>
      </c>
      <c r="F2145" s="1" t="s">
        <v>8081</v>
      </c>
      <c r="G2145" s="1" t="str">
        <f>_xlfn.TEXTBEFORE(Table5[[#This Row],[rxn     kapp_old        kapp_slack_ub   kapp_slack_lb]]," ")</f>
        <v>RXN-GAPD_c_FWD-rt2245</v>
      </c>
      <c r="H2145" s="1">
        <f>_xlfn.NUMBERVALUE(_xlfn.TEXTBEFORE(TRIM(_xlfn.TEXTAFTER(_xlfn.TEXTBEFORE(Table5[[#This Row],[rxn     kapp_old        kapp_slack_ub   kapp_slack_lb]],Table5[[#This Row],[kapp_slack_lb]],-1),Table5[[#This Row],[rxn]]))," "))</f>
        <v>298031.19047925802</v>
      </c>
      <c r="I214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145" s="1">
        <f>_xlfn.NUMBERVALUE(_xlfn.TEXTAFTER(Table5[[#This Row],[rxn     kapp_old        kapp_slack_ub   kapp_slack_lb]]," ",-1))</f>
        <v>0</v>
      </c>
      <c r="K2145" s="1">
        <f>_xlfn.XLOOKUP(SUBSTITUTE(Table5[[#This Row],[rxn]],"RXN-","ENZLOAD-"),ENZLOAD[name],ENZLOAD[flux],0)</f>
        <v>8.2498821339299997E-6</v>
      </c>
      <c r="L2145" s="1" t="str">
        <f>"'"&amp;Table5[[#This Row],[rxn]]&amp;"'"&amp;CHAR(9)&amp;IF(AND(Table5[[#This Row],[kapp_slack_ub]]&lt;&gt;0,Table5[[#This Row],[kapp_old]]&lt;$F$1),$F$1,Table5[[#This Row],[kapp_old]])</f>
        <v>'RXN-GAPD_c_FWD-rt2245'	298031.190479258</v>
      </c>
      <c r="M2145" s="1">
        <f>_xlfn.XLOOKUP(Table5[[#This Row],[rxn]],Table3[name],Table3[flux],$F$1)</f>
        <v>5.5516800112532101</v>
      </c>
      <c r="N2145" s="1">
        <f>IFERROR(Table5[[#This Row],[min flux]]/Table5[[#This Row],[associated enzload]],"")</f>
        <v>672940.52461917466</v>
      </c>
      <c r="O2145" s="1">
        <f>_xlfn.NUMBERVALUE(IF(Table5[[#This Row],[flux/enzload]]="","",ABS($N$1-Table5[[#This Row],[flux/enzload]])))</f>
        <v>1399915644718.4299</v>
      </c>
      <c r="P2145" s="1">
        <f>Table5[[#This Row],[kapp_old]]+IFERROR(((Table5[[#This Row],[kapp_slack_ub]]-Table5[[#This Row],[kapp_slack_lb]])/Table5[[#This Row],[associated enzload]]),0)</f>
        <v>298031.19047925802</v>
      </c>
      <c r="Q2145" s="1" t="str">
        <f>"'"&amp;Table5[[#This Row],[rxn]]&amp;"'"&amp;CHAR(9)&amp;Table5[[#This Row],[kapp + (slack_ub - slack_lb)/enzload]]</f>
        <v>'RXN-GAPD_c_FWD-rt2245'	298031.190479258</v>
      </c>
      <c r="R2145" s="1">
        <f>_xlfn.XLOOKUP(Table5[[#This Row],[rxn]],Table38[name],Table38[flux],0)</f>
        <v>7.4443324863394702</v>
      </c>
      <c r="S2145" s="1">
        <f>_xlfn.XLOOKUP(SUBSTITUTE(Table5[[#This Row],[rxn]],"RXN-","ENZLOAD-"),Table38[name],Table38[flux],0)</f>
        <v>9.6560572269999997E-6</v>
      </c>
      <c r="T2145" s="1" t="b">
        <f>AND(Table5[[#This Row],[ENZLOAD flux in kapp-slack.gms]]=0,Table5[[#This Row],[flux in kapp-slack.gms]]&lt;&gt;0,NOT(Table5[[#This Row],[spont or unknown?]]))</f>
        <v>0</v>
      </c>
      <c r="U2145" s="1" t="b">
        <f>OR(_xlfn.TEXTAFTER(Table5[[#This Row],[rxn]],"-",-1)="SPONT",_xlfn.TEXTAFTER(Table5[[#This Row],[rxn]],"-",-1)="UNKNOWN")</f>
        <v>0</v>
      </c>
      <c r="V2145" s="1">
        <f>_xlfn.XLOOKUP(SUBSTITUTE(Table5[[#This Row],[rxn]],"RXN-","ENZLOAD-"),Table4[rxn],Table4[ub],0)</f>
        <v>0.29242998999999997</v>
      </c>
      <c r="W2145" s="1" t="b">
        <f>AND(Table5[[#This Row],[FVA ENZLOAD flux UB]]=0,Table5[[#This Row],[ENZ not made when it should be?]])</f>
        <v>0</v>
      </c>
    </row>
    <row r="2146" spans="1:23" hidden="1">
      <c r="A2146" s="1"/>
      <c r="B2146" s="1" t="str">
        <f>_xlfn.TEXTBEFORE(Table38[[#This Row],[all fluxes from kapp-slack]]," ",,,,"")</f>
        <v/>
      </c>
      <c r="C2146" s="1">
        <f>_xlfn.NUMBERVALUE(IFERROR(_xlfn.TEXTAFTER(Table38[[#This Row],[all fluxes from kapp-slack]]," ",-1,,,""),""))</f>
        <v>0</v>
      </c>
      <c r="F2146" s="1" t="s">
        <v>9811</v>
      </c>
      <c r="G2146" s="1" t="str">
        <f>_xlfn.TEXTBEFORE(Table5[[#This Row],[rxn     kapp_old        kapp_slack_ub   kapp_slack_lb]]," ")</f>
        <v>RXN-TPI_c_FWD-rt0932</v>
      </c>
      <c r="H2146" s="1">
        <f>_xlfn.NUMBERVALUE(_xlfn.TEXTBEFORE(TRIM(_xlfn.TEXTAFTER(_xlfn.TEXTBEFORE(Table5[[#This Row],[rxn     kapp_old        kapp_slack_ub   kapp_slack_lb]],Table5[[#This Row],[kapp_slack_lb]],-1),Table5[[#This Row],[rxn]]))," "))</f>
        <v>175325.82785295401</v>
      </c>
      <c r="I214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146" s="1">
        <f>_xlfn.NUMBERVALUE(_xlfn.TEXTAFTER(Table5[[#This Row],[rxn     kapp_old        kapp_slack_ub   kapp_slack_lb]]," ",-1))</f>
        <v>0</v>
      </c>
      <c r="K2146" s="1">
        <f>_xlfn.XLOOKUP(SUBSTITUTE(Table5[[#This Row],[rxn]],"RXN-","ENZLOAD-"),ENZLOAD[name],ENZLOAD[flux],0)</f>
        <v>4.0859401938499998E-6</v>
      </c>
      <c r="L2146" s="1" t="str">
        <f>"'"&amp;Table5[[#This Row],[rxn]]&amp;"'"&amp;CHAR(9)&amp;IF(AND(Table5[[#This Row],[kapp_slack_ub]]&lt;&gt;0,Table5[[#This Row],[kapp_old]]&lt;$F$1),$F$1,Table5[[#This Row],[kapp_old]])</f>
        <v>'RXN-TPI_c_FWD-rt0932'	175325.827852954</v>
      </c>
      <c r="M2146" s="1">
        <f>_xlfn.XLOOKUP(Table5[[#This Row],[rxn]],Table3[name],Table3[flux],$F$1)</f>
        <v>2.7553710236718101</v>
      </c>
      <c r="N2146" s="1">
        <f>IFERROR(Table5[[#This Row],[min flux]]/Table5[[#This Row],[associated enzload]],"")</f>
        <v>674354.22276104009</v>
      </c>
      <c r="O2146" s="1">
        <f>_xlfn.NUMBERVALUE(IF(Table5[[#This Row],[flux/enzload]]="","",ABS($N$1-Table5[[#This Row],[flux/enzload]])))</f>
        <v>1399915643304.73</v>
      </c>
      <c r="P2146" s="1">
        <f>Table5[[#This Row],[kapp_old]]+IFERROR(((Table5[[#This Row],[kapp_slack_ub]]-Table5[[#This Row],[kapp_slack_lb]])/Table5[[#This Row],[associated enzload]]),0)</f>
        <v>175325.82785295401</v>
      </c>
      <c r="Q2146" s="1" t="str">
        <f>"'"&amp;Table5[[#This Row],[rxn]]&amp;"'"&amp;CHAR(9)&amp;Table5[[#This Row],[kapp + (slack_ub - slack_lb)/enzload]]</f>
        <v>'RXN-TPI_c_FWD-rt0932'	175325.827852954</v>
      </c>
      <c r="R2146" s="1">
        <f>_xlfn.XLOOKUP(Table5[[#This Row],[rxn]],Table38[name],Table38[flux],0)</f>
        <v>2.92225451090327</v>
      </c>
      <c r="S2146" s="1">
        <f>_xlfn.XLOOKUP(SUBSTITUTE(Table5[[#This Row],[rxn]],"RXN-","ENZLOAD-"),Table38[name],Table38[flux],0)</f>
        <v>6.4432936749999998E-6</v>
      </c>
      <c r="T2146" s="1" t="b">
        <f>AND(Table5[[#This Row],[ENZLOAD flux in kapp-slack.gms]]=0,Table5[[#This Row],[flux in kapp-slack.gms]]&lt;&gt;0,NOT(Table5[[#This Row],[spont or unknown?]]))</f>
        <v>0</v>
      </c>
      <c r="U2146" s="1" t="b">
        <f>OR(_xlfn.TEXTAFTER(Table5[[#This Row],[rxn]],"-",-1)="SPONT",_xlfn.TEXTAFTER(Table5[[#This Row],[rxn]],"-",-1)="UNKNOWN")</f>
        <v>0</v>
      </c>
      <c r="V2146" s="1">
        <f>_xlfn.XLOOKUP(SUBSTITUTE(Table5[[#This Row],[rxn]],"RXN-","ENZLOAD-"),Table4[rxn],Table4[ub],0)</f>
        <v>0.75881215000000002</v>
      </c>
      <c r="W2146" s="1" t="b">
        <f>AND(Table5[[#This Row],[FVA ENZLOAD flux UB]]=0,Table5[[#This Row],[ENZ not made when it should be?]])</f>
        <v>0</v>
      </c>
    </row>
    <row r="2147" spans="1:23" hidden="1">
      <c r="A2147" s="1"/>
      <c r="B2147" s="1" t="str">
        <f>_xlfn.TEXTBEFORE(Table38[[#This Row],[all fluxes from kapp-slack]]," ",,,,"")</f>
        <v/>
      </c>
      <c r="C2147" s="1">
        <f>_xlfn.NUMBERVALUE(IFERROR(_xlfn.TEXTAFTER(Table38[[#This Row],[all fluxes from kapp-slack]]," ",-1,,,""),""))</f>
        <v>0</v>
      </c>
      <c r="F2147" s="1" t="s">
        <v>8985</v>
      </c>
      <c r="G2147" s="1" t="str">
        <f>_xlfn.TEXTBEFORE(Table5[[#This Row],[rxn     kapp_old        kapp_slack_ub   kapp_slack_lb]]," ")</f>
        <v>RXN-NGLYCANS6_c_FWD-rt1577</v>
      </c>
      <c r="H2147" s="1">
        <f>_xlfn.NUMBERVALUE(_xlfn.TEXTBEFORE(TRIM(_xlfn.TEXTAFTER(_xlfn.TEXTBEFORE(Table5[[#This Row],[rxn     kapp_old        kapp_slack_ub   kapp_slack_lb]],Table5[[#This Row],[kapp_slack_lb]],-1),Table5[[#This Row],[rxn]]))," "))</f>
        <v>522091.958887338</v>
      </c>
      <c r="I214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147" s="1">
        <f>_xlfn.NUMBERVALUE(_xlfn.TEXTAFTER(Table5[[#This Row],[rxn     kapp_old        kapp_slack_ub   kapp_slack_lb]]," ",-1))</f>
        <v>0</v>
      </c>
      <c r="K2147" s="1">
        <f>_xlfn.XLOOKUP(SUBSTITUTE(Table5[[#This Row],[rxn]],"RXN-","ENZLOAD-"),ENZLOAD[name],ENZLOAD[flux],0)</f>
        <v>8.5596612899999999E-9</v>
      </c>
      <c r="L2147" s="1" t="str">
        <f>"'"&amp;Table5[[#This Row],[rxn]]&amp;"'"&amp;CHAR(9)&amp;IF(AND(Table5[[#This Row],[kapp_slack_ub]]&lt;&gt;0,Table5[[#This Row],[kapp_old]]&lt;$F$1),$F$1,Table5[[#This Row],[kapp_old]])</f>
        <v>'RXN-NGLYCANS6_c_FWD-rt1577'	522091.958887338</v>
      </c>
      <c r="M2147" s="1">
        <f>_xlfn.XLOOKUP(Table5[[#This Row],[rxn]],Table3[name],Table3[flux],$F$1)</f>
        <v>5.8801714872476598E-3</v>
      </c>
      <c r="N2147" s="1">
        <f>IFERROR(Table5[[#This Row],[min flux]]/Table5[[#This Row],[associated enzload]],"")</f>
        <v>686963.10379912937</v>
      </c>
      <c r="O2147" s="1">
        <f>_xlfn.NUMBERVALUE(IF(Table5[[#This Row],[flux/enzload]]="","",ABS($N$1-Table5[[#This Row],[flux/enzload]])))</f>
        <v>1399915630695.8501</v>
      </c>
      <c r="P2147" s="1">
        <f>Table5[[#This Row],[kapp_old]]+IFERROR(((Table5[[#This Row],[kapp_slack_ub]]-Table5[[#This Row],[kapp_slack_lb]])/Table5[[#This Row],[associated enzload]]),0)</f>
        <v>522091.958887338</v>
      </c>
      <c r="Q2147" s="1" t="str">
        <f>"'"&amp;Table5[[#This Row],[rxn]]&amp;"'"&amp;CHAR(9)&amp;Table5[[#This Row],[kapp + (slack_ub - slack_lb)/enzload]]</f>
        <v>'RXN-NGLYCANS6_c_FWD-rt1577'	522091.958887338</v>
      </c>
      <c r="R2147" s="1">
        <f>_xlfn.XLOOKUP(Table5[[#This Row],[rxn]],Table38[name],Table38[flux],0)</f>
        <v>5.9819417815559998E-3</v>
      </c>
      <c r="S2147" s="1">
        <f>_xlfn.XLOOKUP(SUBSTITUTE(Table5[[#This Row],[rxn]],"RXN-","ENZLOAD-"),Table38[name],Table38[flux],0)</f>
        <v>4.4292579999999998E-9</v>
      </c>
      <c r="T2147" s="1" t="b">
        <f>AND(Table5[[#This Row],[ENZLOAD flux in kapp-slack.gms]]=0,Table5[[#This Row],[flux in kapp-slack.gms]]&lt;&gt;0,NOT(Table5[[#This Row],[spont or unknown?]]))</f>
        <v>0</v>
      </c>
      <c r="U2147" s="1" t="b">
        <f>OR(_xlfn.TEXTAFTER(Table5[[#This Row],[rxn]],"-",-1)="SPONT",_xlfn.TEXTAFTER(Table5[[#This Row],[rxn]],"-",-1)="UNKNOWN")</f>
        <v>0</v>
      </c>
      <c r="V2147" s="1">
        <f>_xlfn.XLOOKUP(SUBSTITUTE(Table5[[#This Row],[rxn]],"RXN-","ENZLOAD-"),Table4[rxn],Table4[ub],0)</f>
        <v>0.69095713000000003</v>
      </c>
      <c r="W2147" s="1" t="b">
        <f>AND(Table5[[#This Row],[FVA ENZLOAD flux UB]]=0,Table5[[#This Row],[ENZ not made when it should be?]])</f>
        <v>0</v>
      </c>
    </row>
    <row r="2148" spans="1:23" hidden="1">
      <c r="A2148" s="1"/>
      <c r="B2148" s="1" t="str">
        <f>_xlfn.TEXTBEFORE(Table38[[#This Row],[all fluxes from kapp-slack]]," ",,,,"")</f>
        <v/>
      </c>
      <c r="C2148" s="1">
        <f>_xlfn.NUMBERVALUE(IFERROR(_xlfn.TEXTAFTER(Table38[[#This Row],[all fluxes from kapp-slack]]," ",-1,,,""),""))</f>
        <v>0</v>
      </c>
      <c r="F2148" s="1" t="s">
        <v>8987</v>
      </c>
      <c r="G2148" s="1" t="str">
        <f>_xlfn.TEXTBEFORE(Table5[[#This Row],[rxn     kapp_old        kapp_slack_ub   kapp_slack_lb]]," ")</f>
        <v>RXN-NGLYCANS7_c_FWD-rt1577</v>
      </c>
      <c r="H2148" s="1">
        <f>_xlfn.NUMBERVALUE(_xlfn.TEXTBEFORE(TRIM(_xlfn.TEXTAFTER(_xlfn.TEXTBEFORE(Table5[[#This Row],[rxn     kapp_old        kapp_slack_ub   kapp_slack_lb]],Table5[[#This Row],[kapp_slack_lb]],-1),Table5[[#This Row],[rxn]]))," "))</f>
        <v>522091.958887338</v>
      </c>
      <c r="I214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148" s="1">
        <f>_xlfn.NUMBERVALUE(_xlfn.TEXTAFTER(Table5[[#This Row],[rxn     kapp_old        kapp_slack_ub   kapp_slack_lb]]," ",-1))</f>
        <v>0</v>
      </c>
      <c r="K2148" s="1">
        <f>_xlfn.XLOOKUP(SUBSTITUTE(Table5[[#This Row],[rxn]],"RXN-","ENZLOAD-"),ENZLOAD[name],ENZLOAD[flux],0)</f>
        <v>8.5596612899999999E-9</v>
      </c>
      <c r="L2148" s="1" t="str">
        <f>"'"&amp;Table5[[#This Row],[rxn]]&amp;"'"&amp;CHAR(9)&amp;IF(AND(Table5[[#This Row],[kapp_slack_ub]]&lt;&gt;0,Table5[[#This Row],[kapp_old]]&lt;$F$1),$F$1,Table5[[#This Row],[kapp_old]])</f>
        <v>'RXN-NGLYCANS7_c_FWD-rt1577'	522091.958887338</v>
      </c>
      <c r="M2148" s="1">
        <f>_xlfn.XLOOKUP(Table5[[#This Row],[rxn]],Table3[name],Table3[flux],$F$1)</f>
        <v>5.8801714872476598E-3</v>
      </c>
      <c r="N2148" s="1">
        <f>IFERROR(Table5[[#This Row],[min flux]]/Table5[[#This Row],[associated enzload]],"")</f>
        <v>686963.10379912937</v>
      </c>
      <c r="O2148" s="1">
        <f>_xlfn.NUMBERVALUE(IF(Table5[[#This Row],[flux/enzload]]="","",ABS($N$1-Table5[[#This Row],[flux/enzload]])))</f>
        <v>1399915630695.8501</v>
      </c>
      <c r="P2148" s="1">
        <f>Table5[[#This Row],[kapp_old]]+IFERROR(((Table5[[#This Row],[kapp_slack_ub]]-Table5[[#This Row],[kapp_slack_lb]])/Table5[[#This Row],[associated enzload]]),0)</f>
        <v>522091.958887338</v>
      </c>
      <c r="Q2148" s="1" t="str">
        <f>"'"&amp;Table5[[#This Row],[rxn]]&amp;"'"&amp;CHAR(9)&amp;Table5[[#This Row],[kapp + (slack_ub - slack_lb)/enzload]]</f>
        <v>'RXN-NGLYCANS7_c_FWD-rt1577'	522091.958887338</v>
      </c>
      <c r="R2148" s="1">
        <f>_xlfn.XLOOKUP(Table5[[#This Row],[rxn]],Table38[name],Table38[flux],0)</f>
        <v>5.9819417815559998E-3</v>
      </c>
      <c r="S2148" s="1">
        <f>_xlfn.XLOOKUP(SUBSTITUTE(Table5[[#This Row],[rxn]],"RXN-","ENZLOAD-"),Table38[name],Table38[flux],0)</f>
        <v>4.4292579999999998E-9</v>
      </c>
      <c r="T2148" s="1" t="b">
        <f>AND(Table5[[#This Row],[ENZLOAD flux in kapp-slack.gms]]=0,Table5[[#This Row],[flux in kapp-slack.gms]]&lt;&gt;0,NOT(Table5[[#This Row],[spont or unknown?]]))</f>
        <v>0</v>
      </c>
      <c r="U2148" s="1" t="b">
        <f>OR(_xlfn.TEXTAFTER(Table5[[#This Row],[rxn]],"-",-1)="SPONT",_xlfn.TEXTAFTER(Table5[[#This Row],[rxn]],"-",-1)="UNKNOWN")</f>
        <v>0</v>
      </c>
      <c r="V2148" s="1">
        <f>_xlfn.XLOOKUP(SUBSTITUTE(Table5[[#This Row],[rxn]],"RXN-","ENZLOAD-"),Table4[rxn],Table4[ub],0)</f>
        <v>0.69095713000000003</v>
      </c>
      <c r="W2148" s="1" t="b">
        <f>AND(Table5[[#This Row],[FVA ENZLOAD flux UB]]=0,Table5[[#This Row],[ENZ not made when it should be?]])</f>
        <v>0</v>
      </c>
    </row>
    <row r="2149" spans="1:23" hidden="1">
      <c r="A2149" s="1"/>
      <c r="B2149" s="1" t="str">
        <f>_xlfn.TEXTBEFORE(Table38[[#This Row],[all fluxes from kapp-slack]]," ",,,,"")</f>
        <v/>
      </c>
      <c r="C2149" s="1">
        <f>_xlfn.NUMBERVALUE(IFERROR(_xlfn.TEXTAFTER(Table38[[#This Row],[all fluxes from kapp-slack]]," ",-1,,,""),""))</f>
        <v>0</v>
      </c>
      <c r="F2149" s="1" t="s">
        <v>9749</v>
      </c>
      <c r="G2149" s="1" t="str">
        <f>_xlfn.TEXTBEFORE(Table5[[#This Row],[rxn     kapp_old        kapp_slack_ub   kapp_slack_lb]]," ")</f>
        <v>RXN-SUCOAS_m_FWD-LSC12</v>
      </c>
      <c r="H2149" s="1">
        <f>_xlfn.NUMBERVALUE(_xlfn.TEXTBEFORE(TRIM(_xlfn.TEXTAFTER(_xlfn.TEXTBEFORE(Table5[[#This Row],[rxn     kapp_old        kapp_slack_ub   kapp_slack_lb]],Table5[[#This Row],[kapp_slack_lb]],-1),Table5[[#This Row],[rxn]]))," "))</f>
        <v>211984.663047237</v>
      </c>
      <c r="I214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149" s="1">
        <f>_xlfn.NUMBERVALUE(_xlfn.TEXTAFTER(Table5[[#This Row],[rxn     kapp_old        kapp_slack_ub   kapp_slack_lb]]," ",-1))</f>
        <v>0</v>
      </c>
      <c r="K2149" s="1">
        <f>_xlfn.XLOOKUP(SUBSTITUTE(Table5[[#This Row],[rxn]],"RXN-","ENZLOAD-"),ENZLOAD[name],ENZLOAD[flux],0)</f>
        <v>4.97302152146E-6</v>
      </c>
      <c r="L2149" s="1" t="str">
        <f>"'"&amp;Table5[[#This Row],[rxn]]&amp;"'"&amp;CHAR(9)&amp;IF(AND(Table5[[#This Row],[kapp_slack_ub]]&lt;&gt;0,Table5[[#This Row],[kapp_old]]&lt;$F$1),$F$1,Table5[[#This Row],[kapp_old]])</f>
        <v>'RXN-SUCOAS_m_FWD-LSC12'	211984.663047237</v>
      </c>
      <c r="M2149" s="1">
        <f>_xlfn.XLOOKUP(Table5[[#This Row],[rxn]],Table3[name],Table3[flux],$F$1)</f>
        <v>3.4183893098140499</v>
      </c>
      <c r="N2149" s="1">
        <f>IFERROR(Table5[[#This Row],[min flux]]/Table5[[#This Row],[associated enzload]],"")</f>
        <v>687386.79192573961</v>
      </c>
      <c r="O2149" s="1">
        <f>_xlfn.NUMBERVALUE(IF(Table5[[#This Row],[flux/enzload]]="","",ABS($N$1-Table5[[#This Row],[flux/enzload]])))</f>
        <v>1399915630272.1599</v>
      </c>
      <c r="P2149" s="1">
        <f>Table5[[#This Row],[kapp_old]]+IFERROR(((Table5[[#This Row],[kapp_slack_ub]]-Table5[[#This Row],[kapp_slack_lb]])/Table5[[#This Row],[associated enzload]]),0)</f>
        <v>211984.663047237</v>
      </c>
      <c r="Q2149" s="1" t="str">
        <f>"'"&amp;Table5[[#This Row],[rxn]]&amp;"'"&amp;CHAR(9)&amp;Table5[[#This Row],[kapp + (slack_ub - slack_lb)/enzload]]</f>
        <v>'RXN-SUCOAS_m_FWD-LSC12'	211984.663047237</v>
      </c>
      <c r="R2149" s="1">
        <f>_xlfn.XLOOKUP(Table5[[#This Row],[rxn]],Table38[name],Table38[flux],0)</f>
        <v>0</v>
      </c>
      <c r="S2149" s="1">
        <f>_xlfn.XLOOKUP(SUBSTITUTE(Table5[[#This Row],[rxn]],"RXN-","ENZLOAD-"),Table38[name],Table38[flux],0)</f>
        <v>0</v>
      </c>
      <c r="T2149" s="1" t="b">
        <f>AND(Table5[[#This Row],[ENZLOAD flux in kapp-slack.gms]]=0,Table5[[#This Row],[flux in kapp-slack.gms]]&lt;&gt;0,NOT(Table5[[#This Row],[spont or unknown?]]))</f>
        <v>0</v>
      </c>
      <c r="U2149" s="1" t="b">
        <f>OR(_xlfn.TEXTAFTER(Table5[[#This Row],[rxn]],"-",-1)="SPONT",_xlfn.TEXTAFTER(Table5[[#This Row],[rxn]],"-",-1)="UNKNOWN")</f>
        <v>0</v>
      </c>
      <c r="V2149" s="1">
        <f>_xlfn.XLOOKUP(SUBSTITUTE(Table5[[#This Row],[rxn]],"RXN-","ENZLOAD-"),Table4[rxn],Table4[ub],0)</f>
        <v>0.53259957999999996</v>
      </c>
      <c r="W2149" s="1" t="b">
        <f>AND(Table5[[#This Row],[FVA ENZLOAD flux UB]]=0,Table5[[#This Row],[ENZ not made when it should be?]])</f>
        <v>0</v>
      </c>
    </row>
    <row r="2150" spans="1:23" hidden="1">
      <c r="A2150" s="1"/>
      <c r="B2150" s="1" t="str">
        <f>_xlfn.TEXTBEFORE(Table38[[#This Row],[all fluxes from kapp-slack]]," ",,,,"")</f>
        <v/>
      </c>
      <c r="C2150" s="1">
        <f>_xlfn.NUMBERVALUE(IFERROR(_xlfn.TEXTAFTER(Table38[[#This Row],[all fluxes from kapp-slack]]," ",-1,,,""),""))</f>
        <v>0</v>
      </c>
      <c r="F2150" s="1" t="s">
        <v>6734</v>
      </c>
      <c r="G2150" s="1" t="str">
        <f>_xlfn.TEXTBEFORE(Table5[[#This Row],[rxn     kapp_old        kapp_slack_ub   kapp_slack_lb]]," ")</f>
        <v>RXN-ACCOAC_c_FWD-rt0271</v>
      </c>
      <c r="H2150" s="1">
        <f>_xlfn.NUMBERVALUE(_xlfn.TEXTBEFORE(TRIM(_xlfn.TEXTAFTER(_xlfn.TEXTBEFORE(Table5[[#This Row],[rxn     kapp_old        kapp_slack_ub   kapp_slack_lb]],Table5[[#This Row],[kapp_slack_lb]],-1),Table5[[#This Row],[rxn]]))," "))</f>
        <v>281410.79677769</v>
      </c>
      <c r="I215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150" s="1">
        <f>_xlfn.NUMBERVALUE(_xlfn.TEXTAFTER(Table5[[#This Row],[rxn     kapp_old        kapp_slack_ub   kapp_slack_lb]]," ",-1))</f>
        <v>0</v>
      </c>
      <c r="K2150" s="1">
        <f>_xlfn.XLOOKUP(SUBSTITUTE(Table5[[#This Row],[rxn]],"RXN-","ENZLOAD-"),ENZLOAD[name],ENZLOAD[flux],0)</f>
        <v>1.0894406738500001E-6</v>
      </c>
      <c r="L2150" s="1" t="str">
        <f>"'"&amp;Table5[[#This Row],[rxn]]&amp;"'"&amp;CHAR(9)&amp;IF(AND(Table5[[#This Row],[kapp_slack_ub]]&lt;&gt;0,Table5[[#This Row],[kapp_old]]&lt;$F$1),$F$1,Table5[[#This Row],[kapp_old]])</f>
        <v>'RXN-ACCOAC_c_FWD-rt0271'	281410.79677769</v>
      </c>
      <c r="M2150" s="1">
        <f>_xlfn.XLOOKUP(Table5[[#This Row],[rxn]],Table3[name],Table3[flux],$F$1)</f>
        <v>0.80679044228987595</v>
      </c>
      <c r="N2150" s="1">
        <f>IFERROR(Table5[[#This Row],[min flux]]/Table5[[#This Row],[associated enzload]],"")</f>
        <v>740554.72836234421</v>
      </c>
      <c r="O2150" s="1">
        <f>_xlfn.NUMBERVALUE(IF(Table5[[#This Row],[flux/enzload]]="","",ABS($N$1-Table5[[#This Row],[flux/enzload]])))</f>
        <v>1399915577104.23</v>
      </c>
      <c r="P2150" s="1">
        <f>Table5[[#This Row],[kapp_old]]+IFERROR(((Table5[[#This Row],[kapp_slack_ub]]-Table5[[#This Row],[kapp_slack_lb]])/Table5[[#This Row],[associated enzload]]),0)</f>
        <v>281410.79677769</v>
      </c>
      <c r="Q2150" s="1" t="str">
        <f>"'"&amp;Table5[[#This Row],[rxn]]&amp;"'"&amp;CHAR(9)&amp;Table5[[#This Row],[kapp + (slack_ub - slack_lb)/enzload]]</f>
        <v>'RXN-ACCOAC_c_FWD-rt0271'	281410.79677769</v>
      </c>
      <c r="R2150" s="1">
        <f>_xlfn.XLOOKUP(Table5[[#This Row],[rxn]],Table38[name],Table38[flux],0)</f>
        <v>0.820753861713171</v>
      </c>
      <c r="S2150" s="1">
        <f>_xlfn.XLOOKUP(SUBSTITUTE(Table5[[#This Row],[rxn]],"RXN-","ENZLOAD-"),Table38[name],Table38[flux],0)</f>
        <v>1.1274777129999999E-6</v>
      </c>
      <c r="T2150" s="1" t="b">
        <f>AND(Table5[[#This Row],[ENZLOAD flux in kapp-slack.gms]]=0,Table5[[#This Row],[flux in kapp-slack.gms]]&lt;&gt;0,NOT(Table5[[#This Row],[spont or unknown?]]))</f>
        <v>0</v>
      </c>
      <c r="U2150" s="1" t="b">
        <f>OR(_xlfn.TEXTAFTER(Table5[[#This Row],[rxn]],"-",-1)="SPONT",_xlfn.TEXTAFTER(Table5[[#This Row],[rxn]],"-",-1)="UNKNOWN")</f>
        <v>0</v>
      </c>
      <c r="V2150" s="1">
        <f>_xlfn.XLOOKUP(SUBSTITUTE(Table5[[#This Row],[rxn]],"RXN-","ENZLOAD-"),Table4[rxn],Table4[ub],0)</f>
        <v>8.7166950000000007E-2</v>
      </c>
      <c r="W2150" s="1" t="b">
        <f>AND(Table5[[#This Row],[FVA ENZLOAD flux UB]]=0,Table5[[#This Row],[ENZ not made when it should be?]])</f>
        <v>0</v>
      </c>
    </row>
    <row r="2151" spans="1:23" hidden="1">
      <c r="A2151" s="1"/>
      <c r="B2151" s="1" t="str">
        <f>_xlfn.TEXTBEFORE(Table38[[#This Row],[all fluxes from kapp-slack]]," ",,,,"")</f>
        <v/>
      </c>
      <c r="C2151" s="1">
        <f>_xlfn.NUMBERVALUE(IFERROR(_xlfn.TEXTAFTER(Table38[[#This Row],[all fluxes from kapp-slack]]," ",-1,,,""),""))</f>
        <v>0</v>
      </c>
      <c r="F2151" s="1" t="s">
        <v>9502</v>
      </c>
      <c r="G2151" s="1" t="str">
        <f>_xlfn.TEXTBEFORE(Table5[[#This Row],[rxn     kapp_old        kapp_slack_ub   kapp_slack_lb]]," ")</f>
        <v>RXN-PSP_L_c_FWD-rt3683</v>
      </c>
      <c r="H215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15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151" s="1">
        <f>_xlfn.NUMBERVALUE(_xlfn.TEXTAFTER(Table5[[#This Row],[rxn     kapp_old        kapp_slack_ub   kapp_slack_lb]]," ",-1))</f>
        <v>0</v>
      </c>
      <c r="K2151" s="1">
        <f>_xlfn.XLOOKUP(SUBSTITUTE(Table5[[#This Row],[rxn]],"RXN-","ENZLOAD-"),ENZLOAD[name],ENZLOAD[flux],0)</f>
        <v>1.7447009494E-7</v>
      </c>
      <c r="L2151" s="1" t="str">
        <f>"'"&amp;Table5[[#This Row],[rxn]]&amp;"'"&amp;CHAR(9)&amp;IF(AND(Table5[[#This Row],[kapp_slack_ub]]&lt;&gt;0,Table5[[#This Row],[kapp_old]]&lt;$F$1),$F$1,Table5[[#This Row],[kapp_old]])</f>
        <v>'RXN-PSP_L_c_FWD-rt3683'	27141.27779288</v>
      </c>
      <c r="M2151" s="1">
        <f>_xlfn.XLOOKUP(Table5[[#This Row],[rxn]],Table3[name],Table3[flux],$F$1)</f>
        <v>0.137645425383909</v>
      </c>
      <c r="N2151" s="1">
        <f>IFERROR(Table5[[#This Row],[min flux]]/Table5[[#This Row],[associated enzload]],"")</f>
        <v>788934.20348768111</v>
      </c>
      <c r="O2151" s="1">
        <f>_xlfn.NUMBERVALUE(IF(Table5[[#This Row],[flux/enzload]]="","",ABS($N$1-Table5[[#This Row],[flux/enzload]])))</f>
        <v>1399915528724.75</v>
      </c>
      <c r="P2151" s="1">
        <f>Table5[[#This Row],[kapp_old]]+IFERROR(((Table5[[#This Row],[kapp_slack_ub]]-Table5[[#This Row],[kapp_slack_lb]])/Table5[[#This Row],[associated enzload]]),0)</f>
        <v>27141.277792879999</v>
      </c>
      <c r="Q2151" s="1" t="str">
        <f>"'"&amp;Table5[[#This Row],[rxn]]&amp;"'"&amp;CHAR(9)&amp;Table5[[#This Row],[kapp + (slack_ub - slack_lb)/enzload]]</f>
        <v>'RXN-PSP_L_c_FWD-rt3683'	27141.27779288</v>
      </c>
      <c r="R2151" s="1">
        <f>_xlfn.XLOOKUP(Table5[[#This Row],[rxn]],Table38[name],Table38[flux],0)</f>
        <v>4.1996219965650399</v>
      </c>
      <c r="S2151" s="1">
        <f>_xlfn.XLOOKUP(SUBSTITUTE(Table5[[#This Row],[rxn]],"RXN-","ENZLOAD-"),Table38[name],Table38[flux],0)</f>
        <v>5.9815770099E-5</v>
      </c>
      <c r="T2151" s="1" t="b">
        <f>AND(Table5[[#This Row],[ENZLOAD flux in kapp-slack.gms]]=0,Table5[[#This Row],[flux in kapp-slack.gms]]&lt;&gt;0,NOT(Table5[[#This Row],[spont or unknown?]]))</f>
        <v>0</v>
      </c>
      <c r="U2151" s="1" t="b">
        <f>OR(_xlfn.TEXTAFTER(Table5[[#This Row],[rxn]],"-",-1)="SPONT",_xlfn.TEXTAFTER(Table5[[#This Row],[rxn]],"-",-1)="UNKNOWN")</f>
        <v>0</v>
      </c>
      <c r="V2151" s="1">
        <f>_xlfn.XLOOKUP(SUBSTITUTE(Table5[[#This Row],[rxn]],"RXN-","ENZLOAD-"),Table4[rxn],Table4[ub],0)</f>
        <v>1.02943341</v>
      </c>
      <c r="W2151" s="1" t="b">
        <f>AND(Table5[[#This Row],[FVA ENZLOAD flux UB]]=0,Table5[[#This Row],[ENZ not made when it should be?]])</f>
        <v>0</v>
      </c>
    </row>
    <row r="2152" spans="1:23" hidden="1">
      <c r="A2152" s="1"/>
      <c r="B2152" s="1" t="str">
        <f>_xlfn.TEXTBEFORE(Table38[[#This Row],[all fluxes from kapp-slack]]," ",,,,"")</f>
        <v/>
      </c>
      <c r="C2152" s="1">
        <f>_xlfn.NUMBERVALUE(IFERROR(_xlfn.TEXTAFTER(Table38[[#This Row],[all fluxes from kapp-slack]]," ",-1,,,""),""))</f>
        <v>0</v>
      </c>
      <c r="F2152" s="1" t="s">
        <v>6762</v>
      </c>
      <c r="G2152" s="1" t="str">
        <f>_xlfn.TEXTBEFORE(Table5[[#This Row],[rxn     kapp_old        kapp_slack_ub   kapp_slack_lb]]," ")</f>
        <v>RXN-ACITL_c_FWD-rt1358</v>
      </c>
      <c r="H2152" s="1">
        <f>_xlfn.NUMBERVALUE(_xlfn.TEXTBEFORE(TRIM(_xlfn.TEXTAFTER(_xlfn.TEXTBEFORE(Table5[[#This Row],[rxn     kapp_old        kapp_slack_ub   kapp_slack_lb]],Table5[[#This Row],[kapp_slack_lb]],-1),Table5[[#This Row],[rxn]]))," "))</f>
        <v>162401.54448772801</v>
      </c>
      <c r="I215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152" s="1">
        <f>_xlfn.NUMBERVALUE(_xlfn.TEXTAFTER(Table5[[#This Row],[rxn     kapp_old        kapp_slack_ub   kapp_slack_lb]]," ",-1))</f>
        <v>0</v>
      </c>
      <c r="K2152" s="1">
        <f>_xlfn.XLOOKUP(SUBSTITUTE(Table5[[#This Row],[rxn]],"RXN-","ENZLOAD-"),ENZLOAD[name],ENZLOAD[flux],0)</f>
        <v>2.12539466351E-6</v>
      </c>
      <c r="L2152" s="1" t="str">
        <f>"'"&amp;Table5[[#This Row],[rxn]]&amp;"'"&amp;CHAR(9)&amp;IF(AND(Table5[[#This Row],[kapp_slack_ub]]&lt;&gt;0,Table5[[#This Row],[kapp_old]]&lt;$F$1),$F$1,Table5[[#This Row],[kapp_old]])</f>
        <v>'RXN-ACITL_c_FWD-rt1358'	162401.544487728</v>
      </c>
      <c r="M2152" s="1">
        <f>_xlfn.XLOOKUP(Table5[[#This Row],[rxn]],Table3[name],Table3[flux],$F$1)</f>
        <v>1.9462146228325401</v>
      </c>
      <c r="N2152" s="1">
        <f>IFERROR(Table5[[#This Row],[min flux]]/Table5[[#This Row],[associated enzload]],"")</f>
        <v>915695.63820135337</v>
      </c>
      <c r="O2152" s="1">
        <f>_xlfn.NUMBERVALUE(IF(Table5[[#This Row],[flux/enzload]]="","",ABS($N$1-Table5[[#This Row],[flux/enzload]])))</f>
        <v>1399915401963.3201</v>
      </c>
      <c r="P2152" s="1">
        <f>Table5[[#This Row],[kapp_old]]+IFERROR(((Table5[[#This Row],[kapp_slack_ub]]-Table5[[#This Row],[kapp_slack_lb]])/Table5[[#This Row],[associated enzload]]),0)</f>
        <v>162401.54448772801</v>
      </c>
      <c r="Q2152" s="1" t="str">
        <f>"'"&amp;Table5[[#This Row],[rxn]]&amp;"'"&amp;CHAR(9)&amp;Table5[[#This Row],[kapp + (slack_ub - slack_lb)/enzload]]</f>
        <v>'RXN-ACITL_c_FWD-rt1358'	162401.544487728</v>
      </c>
      <c r="R2152" s="1">
        <f>_xlfn.XLOOKUP(Table5[[#This Row],[rxn]],Table38[name],Table38[flux],0)</f>
        <v>0</v>
      </c>
      <c r="S2152" s="1">
        <f>_xlfn.XLOOKUP(SUBSTITUTE(Table5[[#This Row],[rxn]],"RXN-","ENZLOAD-"),Table38[name],Table38[flux],0)</f>
        <v>0</v>
      </c>
      <c r="T2152" s="1" t="b">
        <f>AND(Table5[[#This Row],[ENZLOAD flux in kapp-slack.gms]]=0,Table5[[#This Row],[flux in kapp-slack.gms]]&lt;&gt;0,NOT(Table5[[#This Row],[spont or unknown?]]))</f>
        <v>0</v>
      </c>
      <c r="U2152" s="1" t="b">
        <f>OR(_xlfn.TEXTAFTER(Table5[[#This Row],[rxn]],"-",-1)="SPONT",_xlfn.TEXTAFTER(Table5[[#This Row],[rxn]],"-",-1)="UNKNOWN")</f>
        <v>0</v>
      </c>
      <c r="V2152" s="1">
        <f>_xlfn.XLOOKUP(SUBSTITUTE(Table5[[#This Row],[rxn]],"RXN-","ENZLOAD-"),Table4[rxn],Table4[ub],0)</f>
        <v>8.5182590000000002E-2</v>
      </c>
      <c r="W2152" s="1" t="b">
        <f>AND(Table5[[#This Row],[FVA ENZLOAD flux UB]]=0,Table5[[#This Row],[ENZ not made when it should be?]])</f>
        <v>0</v>
      </c>
    </row>
    <row r="2153" spans="1:23" hidden="1">
      <c r="A2153" s="1"/>
      <c r="B2153" s="1" t="str">
        <f>_xlfn.TEXTBEFORE(Table38[[#This Row],[all fluxes from kapp-slack]]," ",,,,"")</f>
        <v/>
      </c>
      <c r="C2153" s="1">
        <f>_xlfn.NUMBERVALUE(IFERROR(_xlfn.TEXTAFTER(Table38[[#This Row],[all fluxes from kapp-slack]]," ",-1,,,""),""))</f>
        <v>0</v>
      </c>
      <c r="F2153" s="1" t="s">
        <v>8248</v>
      </c>
      <c r="G2153" s="1" t="str">
        <f>_xlfn.TEXTBEFORE(Table5[[#This Row],[rxn     kapp_old        kapp_slack_ub   kapp_slack_lb]]," ")</f>
        <v>RXN-GLYt_c_m_FWD-rt0066</v>
      </c>
      <c r="H2153" s="1">
        <f>_xlfn.NUMBERVALUE(_xlfn.TEXTBEFORE(TRIM(_xlfn.TEXTAFTER(_xlfn.TEXTBEFORE(Table5[[#This Row],[rxn     kapp_old        kapp_slack_ub   kapp_slack_lb]],Table5[[#This Row],[kapp_slack_lb]],-1),Table5[[#This Row],[rxn]]))," "))</f>
        <v>1370554.95639856</v>
      </c>
      <c r="I215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153" s="1">
        <f>_xlfn.NUMBERVALUE(_xlfn.TEXTAFTER(Table5[[#This Row],[rxn     kapp_old        kapp_slack_ub   kapp_slack_lb]]," ",-1))</f>
        <v>0</v>
      </c>
      <c r="K2153" s="1">
        <f>_xlfn.XLOOKUP(SUBSTITUTE(Table5[[#This Row],[rxn]],"RXN-","ENZLOAD-"),ENZLOAD[name],ENZLOAD[flux],0)</f>
        <v>1.0786838823000001E-7</v>
      </c>
      <c r="L2153" s="1" t="str">
        <f>"'"&amp;Table5[[#This Row],[rxn]]&amp;"'"&amp;CHAR(9)&amp;IF(AND(Table5[[#This Row],[kapp_slack_ub]]&lt;&gt;0,Table5[[#This Row],[kapp_old]]&lt;$F$1),$F$1,Table5[[#This Row],[kapp_old]])</f>
        <v>'RXN-GLYt_c_m_FWD-rt0066'	1370554.95639856</v>
      </c>
      <c r="M2153" s="1">
        <f>_xlfn.XLOOKUP(Table5[[#This Row],[rxn]],Table3[name],Table3[flux],$F$1)</f>
        <v>9.52033317830666E-2</v>
      </c>
      <c r="N2153" s="1">
        <f>IFERROR(Table5[[#This Row],[min flux]]/Table5[[#This Row],[associated enzload]],"")</f>
        <v>882587.87718299252</v>
      </c>
      <c r="O2153" s="1">
        <f>_xlfn.NUMBERVALUE(IF(Table5[[#This Row],[flux/enzload]]="","",ABS($N$1-Table5[[#This Row],[flux/enzload]])))</f>
        <v>1399915435071.0801</v>
      </c>
      <c r="P2153" s="1">
        <f>Table5[[#This Row],[kapp_old]]+IFERROR(((Table5[[#This Row],[kapp_slack_ub]]-Table5[[#This Row],[kapp_slack_lb]])/Table5[[#This Row],[associated enzload]]),0)</f>
        <v>1370554.95639856</v>
      </c>
      <c r="Q2153" s="1" t="str">
        <f>"'"&amp;Table5[[#This Row],[rxn]]&amp;"'"&amp;CHAR(9)&amp;Table5[[#This Row],[kapp + (slack_ub - slack_lb)/enzload]]</f>
        <v>'RXN-GLYt_c_m_FWD-rt0066'	1370554.95639856</v>
      </c>
      <c r="R2153" s="1">
        <f>_xlfn.XLOOKUP(Table5[[#This Row],[rxn]],Table38[name],Table38[flux],0)</f>
        <v>0</v>
      </c>
      <c r="S2153" s="1">
        <f>_xlfn.XLOOKUP(SUBSTITUTE(Table5[[#This Row],[rxn]],"RXN-","ENZLOAD-"),Table38[name],Table38[flux],0)</f>
        <v>0</v>
      </c>
      <c r="T2153" s="1" t="b">
        <f>AND(Table5[[#This Row],[ENZLOAD flux in kapp-slack.gms]]=0,Table5[[#This Row],[flux in kapp-slack.gms]]&lt;&gt;0,NOT(Table5[[#This Row],[spont or unknown?]]))</f>
        <v>0</v>
      </c>
      <c r="U2153" s="1" t="b">
        <f>OR(_xlfn.TEXTAFTER(Table5[[#This Row],[rxn]],"-",-1)="SPONT",_xlfn.TEXTAFTER(Table5[[#This Row],[rxn]],"-",-1)="UNKNOWN")</f>
        <v>0</v>
      </c>
      <c r="V2153" s="1">
        <f>_xlfn.XLOOKUP(SUBSTITUTE(Table5[[#This Row],[rxn]],"RXN-","ENZLOAD-"),Table4[rxn],Table4[ub],0)</f>
        <v>1.1175644899999999</v>
      </c>
      <c r="W2153" s="1" t="b">
        <f>AND(Table5[[#This Row],[FVA ENZLOAD flux UB]]=0,Table5[[#This Row],[ENZ not made when it should be?]])</f>
        <v>0</v>
      </c>
    </row>
    <row r="2154" spans="1:23" hidden="1">
      <c r="A2154" s="1"/>
      <c r="B2154" s="1" t="str">
        <f>_xlfn.TEXTBEFORE(Table38[[#This Row],[all fluxes from kapp-slack]]," ",,,,"")</f>
        <v/>
      </c>
      <c r="C2154" s="1">
        <f>_xlfn.NUMBERVALUE(IFERROR(_xlfn.TEXTAFTER(Table38[[#This Row],[all fluxes from kapp-slack]]," ",-1,,,""),""))</f>
        <v>0</v>
      </c>
      <c r="F2154" s="1" t="s">
        <v>5987</v>
      </c>
      <c r="G2154" s="1" t="str">
        <f>_xlfn.TEXTBEFORE(Table5[[#This Row],[rxn     kapp_old        kapp_slack_ub   kapp_slack_lb]]," ")</f>
        <v>RXN-EX_13BDglucan_e_FWD-SPONT</v>
      </c>
      <c r="H215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15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154" s="1">
        <f>_xlfn.NUMBERVALUE(_xlfn.TEXTAFTER(Table5[[#This Row],[rxn     kapp_old        kapp_slack_ub   kapp_slack_lb]]," ",-1))</f>
        <v>0</v>
      </c>
      <c r="K2154" s="1">
        <f>_xlfn.XLOOKUP(SUBSTITUTE(Table5[[#This Row],[rxn]],"RXN-","ENZLOAD-"),ENZLOAD[name],ENZLOAD[flux],0)</f>
        <v>0</v>
      </c>
      <c r="L2154" s="1" t="str">
        <f>"'"&amp;Table5[[#This Row],[rxn]]&amp;"'"&amp;CHAR(9)&amp;IF(AND(Table5[[#This Row],[kapp_slack_ub]]&lt;&gt;0,Table5[[#This Row],[kapp_old]]&lt;$F$1),$F$1,Table5[[#This Row],[kapp_old]])</f>
        <v>'RXN-EX_13BDglucan_e_FWD-SPONT'	27141.27779288</v>
      </c>
      <c r="M2154" s="1">
        <f>_xlfn.XLOOKUP(Table5[[#This Row],[rxn]],Table3[name],Table3[flux],$F$1)</f>
        <v>27141.277792879999</v>
      </c>
      <c r="N2154" s="1" t="str">
        <f>IFERROR(Table5[[#This Row],[min flux]]/Table5[[#This Row],[associated enzload]],"")</f>
        <v/>
      </c>
      <c r="O2154" s="1">
        <f>_xlfn.NUMBERVALUE(IF(Table5[[#This Row],[flux/enzload]]="","",ABS($N$1-Table5[[#This Row],[flux/enzload]])))</f>
        <v>0</v>
      </c>
      <c r="P2154" s="1">
        <f>Table5[[#This Row],[kapp_old]]+IFERROR(((Table5[[#This Row],[kapp_slack_ub]]-Table5[[#This Row],[kapp_slack_lb]])/Table5[[#This Row],[associated enzload]]),0)</f>
        <v>27141.277792879999</v>
      </c>
      <c r="Q2154" s="1" t="str">
        <f>"'"&amp;Table5[[#This Row],[rxn]]&amp;"'"&amp;CHAR(9)&amp;Table5[[#This Row],[kapp + (slack_ub - slack_lb)/enzload]]</f>
        <v>'RXN-EX_13BDglucan_e_FWD-SPONT'	27141.27779288</v>
      </c>
      <c r="R2154" s="1">
        <f>_xlfn.XLOOKUP(Table5[[#This Row],[rxn]],Table38[name],Table38[flux],0)</f>
        <v>0</v>
      </c>
      <c r="S2154" s="1">
        <f>_xlfn.XLOOKUP(SUBSTITUTE(Table5[[#This Row],[rxn]],"RXN-","ENZLOAD-"),Table38[name],Table38[flux],0)</f>
        <v>0</v>
      </c>
      <c r="T2154" s="1" t="b">
        <f>AND(Table5[[#This Row],[ENZLOAD flux in kapp-slack.gms]]=0,Table5[[#This Row],[flux in kapp-slack.gms]]&lt;&gt;0,NOT(Table5[[#This Row],[spont or unknown?]]))</f>
        <v>0</v>
      </c>
      <c r="U2154" s="1" t="b">
        <f>OR(_xlfn.TEXTAFTER(Table5[[#This Row],[rxn]],"-",-1)="SPONT",_xlfn.TEXTAFTER(Table5[[#This Row],[rxn]],"-",-1)="UNKNOWN")</f>
        <v>1</v>
      </c>
      <c r="V2154" s="1">
        <f>_xlfn.XLOOKUP(SUBSTITUTE(Table5[[#This Row],[rxn]],"RXN-","ENZLOAD-"),Table4[rxn],Table4[ub],0)</f>
        <v>0</v>
      </c>
      <c r="W2154" s="1" t="b">
        <f>AND(Table5[[#This Row],[FVA ENZLOAD flux UB]]=0,Table5[[#This Row],[ENZ not made when it should be?]])</f>
        <v>0</v>
      </c>
    </row>
    <row r="2155" spans="1:23" hidden="1">
      <c r="A2155" s="1"/>
      <c r="B2155" s="1" t="str">
        <f>_xlfn.TEXTBEFORE(Table38[[#This Row],[all fluxes from kapp-slack]]," ",,,,"")</f>
        <v/>
      </c>
      <c r="C2155" s="1">
        <f>_xlfn.NUMBERVALUE(IFERROR(_xlfn.TEXTAFTER(Table38[[#This Row],[all fluxes from kapp-slack]]," ",-1,,,""),""))</f>
        <v>0</v>
      </c>
      <c r="F2155" s="1" t="s">
        <v>5988</v>
      </c>
      <c r="G2155" s="1" t="str">
        <f>_xlfn.TEXTBEFORE(Table5[[#This Row],[rxn     kapp_old        kapp_slack_ub   kapp_slack_lb]]," ")</f>
        <v>RXN-EX_13BDglucan_e_REV-SPONT</v>
      </c>
      <c r="H215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15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155" s="1">
        <f>_xlfn.NUMBERVALUE(_xlfn.TEXTAFTER(Table5[[#This Row],[rxn     kapp_old        kapp_slack_ub   kapp_slack_lb]]," ",-1))</f>
        <v>0</v>
      </c>
      <c r="K2155" s="1">
        <f>_xlfn.XLOOKUP(SUBSTITUTE(Table5[[#This Row],[rxn]],"RXN-","ENZLOAD-"),ENZLOAD[name],ENZLOAD[flux],0)</f>
        <v>0</v>
      </c>
      <c r="L2155" s="1" t="str">
        <f>"'"&amp;Table5[[#This Row],[rxn]]&amp;"'"&amp;CHAR(9)&amp;IF(AND(Table5[[#This Row],[kapp_slack_ub]]&lt;&gt;0,Table5[[#This Row],[kapp_old]]&lt;$F$1),$F$1,Table5[[#This Row],[kapp_old]])</f>
        <v>'RXN-EX_13BDglucan_e_REV-SPONT'	27141.27779288</v>
      </c>
      <c r="M2155" s="1">
        <f>_xlfn.XLOOKUP(Table5[[#This Row],[rxn]],Table3[name],Table3[flux],$F$1)</f>
        <v>27141.277792879999</v>
      </c>
      <c r="N2155" s="1" t="str">
        <f>IFERROR(Table5[[#This Row],[min flux]]/Table5[[#This Row],[associated enzload]],"")</f>
        <v/>
      </c>
      <c r="O2155" s="1">
        <f>_xlfn.NUMBERVALUE(IF(Table5[[#This Row],[flux/enzload]]="","",ABS($N$1-Table5[[#This Row],[flux/enzload]])))</f>
        <v>0</v>
      </c>
      <c r="P2155" s="1">
        <f>Table5[[#This Row],[kapp_old]]+IFERROR(((Table5[[#This Row],[kapp_slack_ub]]-Table5[[#This Row],[kapp_slack_lb]])/Table5[[#This Row],[associated enzload]]),0)</f>
        <v>27141.277792879999</v>
      </c>
      <c r="Q2155" s="1" t="str">
        <f>"'"&amp;Table5[[#This Row],[rxn]]&amp;"'"&amp;CHAR(9)&amp;Table5[[#This Row],[kapp + (slack_ub - slack_lb)/enzload]]</f>
        <v>'RXN-EX_13BDglucan_e_REV-SPONT'	27141.27779288</v>
      </c>
      <c r="R2155" s="1">
        <f>_xlfn.XLOOKUP(Table5[[#This Row],[rxn]],Table38[name],Table38[flux],0)</f>
        <v>0</v>
      </c>
      <c r="S2155" s="1">
        <f>_xlfn.XLOOKUP(SUBSTITUTE(Table5[[#This Row],[rxn]],"RXN-","ENZLOAD-"),Table38[name],Table38[flux],0)</f>
        <v>0</v>
      </c>
      <c r="T2155" s="1" t="b">
        <f>AND(Table5[[#This Row],[ENZLOAD flux in kapp-slack.gms]]=0,Table5[[#This Row],[flux in kapp-slack.gms]]&lt;&gt;0,NOT(Table5[[#This Row],[spont or unknown?]]))</f>
        <v>0</v>
      </c>
      <c r="U2155" s="1" t="b">
        <f>OR(_xlfn.TEXTAFTER(Table5[[#This Row],[rxn]],"-",-1)="SPONT",_xlfn.TEXTAFTER(Table5[[#This Row],[rxn]],"-",-1)="UNKNOWN")</f>
        <v>1</v>
      </c>
      <c r="V2155" s="1">
        <f>_xlfn.XLOOKUP(SUBSTITUTE(Table5[[#This Row],[rxn]],"RXN-","ENZLOAD-"),Table4[rxn],Table4[ub],0)</f>
        <v>0</v>
      </c>
      <c r="W2155" s="1" t="b">
        <f>AND(Table5[[#This Row],[FVA ENZLOAD flux UB]]=0,Table5[[#This Row],[ENZ not made when it should be?]])</f>
        <v>0</v>
      </c>
    </row>
    <row r="2156" spans="1:23" hidden="1">
      <c r="A2156" s="1"/>
      <c r="B2156" s="1" t="str">
        <f>_xlfn.TEXTBEFORE(Table38[[#This Row],[all fluxes from kapp-slack]]," ",,,,"")</f>
        <v/>
      </c>
      <c r="C2156" s="1">
        <f>_xlfn.NUMBERVALUE(IFERROR(_xlfn.TEXTAFTER(Table38[[#This Row],[all fluxes from kapp-slack]]," ",-1,,,""),""))</f>
        <v>0</v>
      </c>
      <c r="F2156" s="1" t="s">
        <v>5989</v>
      </c>
      <c r="G2156" s="1" t="str">
        <f>_xlfn.TEXTBEFORE(Table5[[#This Row],[rxn     kapp_old        kapp_slack_ub   kapp_slack_lb]]," ")</f>
        <v>RXN-EX_crn_e_FWD-SPONT</v>
      </c>
      <c r="H215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15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156" s="1">
        <f>_xlfn.NUMBERVALUE(_xlfn.TEXTAFTER(Table5[[#This Row],[rxn     kapp_old        kapp_slack_ub   kapp_slack_lb]]," ",-1))</f>
        <v>0</v>
      </c>
      <c r="K2156" s="1">
        <f>_xlfn.XLOOKUP(SUBSTITUTE(Table5[[#This Row],[rxn]],"RXN-","ENZLOAD-"),ENZLOAD[name],ENZLOAD[flux],0)</f>
        <v>0</v>
      </c>
      <c r="L2156" s="1" t="str">
        <f>"'"&amp;Table5[[#This Row],[rxn]]&amp;"'"&amp;CHAR(9)&amp;IF(AND(Table5[[#This Row],[kapp_slack_ub]]&lt;&gt;0,Table5[[#This Row],[kapp_old]]&lt;$F$1),$F$1,Table5[[#This Row],[kapp_old]])</f>
        <v>'RXN-EX_crn_e_FWD-SPONT'	27141.27779288</v>
      </c>
      <c r="M2156" s="1">
        <f>_xlfn.XLOOKUP(Table5[[#This Row],[rxn]],Table3[name],Table3[flux],$F$1)</f>
        <v>27141.277792879999</v>
      </c>
      <c r="N2156" s="1" t="str">
        <f>IFERROR(Table5[[#This Row],[min flux]]/Table5[[#This Row],[associated enzload]],"")</f>
        <v/>
      </c>
      <c r="O2156" s="1">
        <f>_xlfn.NUMBERVALUE(IF(Table5[[#This Row],[flux/enzload]]="","",ABS($N$1-Table5[[#This Row],[flux/enzload]])))</f>
        <v>0</v>
      </c>
      <c r="P2156" s="1">
        <f>Table5[[#This Row],[kapp_old]]+IFERROR(((Table5[[#This Row],[kapp_slack_ub]]-Table5[[#This Row],[kapp_slack_lb]])/Table5[[#This Row],[associated enzload]]),0)</f>
        <v>27141.277792879999</v>
      </c>
      <c r="Q2156" s="1" t="str">
        <f>"'"&amp;Table5[[#This Row],[rxn]]&amp;"'"&amp;CHAR(9)&amp;Table5[[#This Row],[kapp + (slack_ub - slack_lb)/enzload]]</f>
        <v>'RXN-EX_crn_e_FWD-SPONT'	27141.27779288</v>
      </c>
      <c r="R2156" s="1">
        <f>_xlfn.XLOOKUP(Table5[[#This Row],[rxn]],Table38[name],Table38[flux],0)</f>
        <v>0</v>
      </c>
      <c r="S2156" s="1">
        <f>_xlfn.XLOOKUP(SUBSTITUTE(Table5[[#This Row],[rxn]],"RXN-","ENZLOAD-"),Table38[name],Table38[flux],0)</f>
        <v>0</v>
      </c>
      <c r="T2156" s="1" t="b">
        <f>AND(Table5[[#This Row],[ENZLOAD flux in kapp-slack.gms]]=0,Table5[[#This Row],[flux in kapp-slack.gms]]&lt;&gt;0,NOT(Table5[[#This Row],[spont or unknown?]]))</f>
        <v>0</v>
      </c>
      <c r="U2156" s="1" t="b">
        <f>OR(_xlfn.TEXTAFTER(Table5[[#This Row],[rxn]],"-",-1)="SPONT",_xlfn.TEXTAFTER(Table5[[#This Row],[rxn]],"-",-1)="UNKNOWN")</f>
        <v>1</v>
      </c>
      <c r="V2156" s="1">
        <f>_xlfn.XLOOKUP(SUBSTITUTE(Table5[[#This Row],[rxn]],"RXN-","ENZLOAD-"),Table4[rxn],Table4[ub],0)</f>
        <v>0</v>
      </c>
      <c r="W2156" s="1" t="b">
        <f>AND(Table5[[#This Row],[FVA ENZLOAD flux UB]]=0,Table5[[#This Row],[ENZ not made when it should be?]])</f>
        <v>0</v>
      </c>
    </row>
    <row r="2157" spans="1:23" hidden="1">
      <c r="A2157" s="1"/>
      <c r="B2157" s="1" t="str">
        <f>_xlfn.TEXTBEFORE(Table38[[#This Row],[all fluxes from kapp-slack]]," ",,,,"")</f>
        <v/>
      </c>
      <c r="C2157" s="1">
        <f>_xlfn.NUMBERVALUE(IFERROR(_xlfn.TEXTAFTER(Table38[[#This Row],[all fluxes from kapp-slack]]," ",-1,,,""),""))</f>
        <v>0</v>
      </c>
      <c r="F2157" s="1" t="s">
        <v>5990</v>
      </c>
      <c r="G2157" s="1" t="str">
        <f>_xlfn.TEXTBEFORE(Table5[[#This Row],[rxn     kapp_old        kapp_slack_ub   kapp_slack_lb]]," ")</f>
        <v>RXN-EX_crn_e_REV-SPONT</v>
      </c>
      <c r="H215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15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157" s="1">
        <f>_xlfn.NUMBERVALUE(_xlfn.TEXTAFTER(Table5[[#This Row],[rxn     kapp_old        kapp_slack_ub   kapp_slack_lb]]," ",-1))</f>
        <v>0</v>
      </c>
      <c r="K2157" s="1">
        <f>_xlfn.XLOOKUP(SUBSTITUTE(Table5[[#This Row],[rxn]],"RXN-","ENZLOAD-"),ENZLOAD[name],ENZLOAD[flux],0)</f>
        <v>0</v>
      </c>
      <c r="L2157" s="1" t="str">
        <f>"'"&amp;Table5[[#This Row],[rxn]]&amp;"'"&amp;CHAR(9)&amp;IF(AND(Table5[[#This Row],[kapp_slack_ub]]&lt;&gt;0,Table5[[#This Row],[kapp_old]]&lt;$F$1),$F$1,Table5[[#This Row],[kapp_old]])</f>
        <v>'RXN-EX_crn_e_REV-SPONT'	27141.27779288</v>
      </c>
      <c r="M2157" s="1">
        <f>_xlfn.XLOOKUP(Table5[[#This Row],[rxn]],Table3[name],Table3[flux],$F$1)</f>
        <v>27141.277792879999</v>
      </c>
      <c r="N2157" s="1" t="str">
        <f>IFERROR(Table5[[#This Row],[min flux]]/Table5[[#This Row],[associated enzload]],"")</f>
        <v/>
      </c>
      <c r="O2157" s="1">
        <f>_xlfn.NUMBERVALUE(IF(Table5[[#This Row],[flux/enzload]]="","",ABS($N$1-Table5[[#This Row],[flux/enzload]])))</f>
        <v>0</v>
      </c>
      <c r="P2157" s="1">
        <f>Table5[[#This Row],[kapp_old]]+IFERROR(((Table5[[#This Row],[kapp_slack_ub]]-Table5[[#This Row],[kapp_slack_lb]])/Table5[[#This Row],[associated enzload]]),0)</f>
        <v>27141.277792879999</v>
      </c>
      <c r="Q2157" s="1" t="str">
        <f>"'"&amp;Table5[[#This Row],[rxn]]&amp;"'"&amp;CHAR(9)&amp;Table5[[#This Row],[kapp + (slack_ub - slack_lb)/enzload]]</f>
        <v>'RXN-EX_crn_e_REV-SPONT'	27141.27779288</v>
      </c>
      <c r="R2157" s="1">
        <f>_xlfn.XLOOKUP(Table5[[#This Row],[rxn]],Table38[name],Table38[flux],0)</f>
        <v>0</v>
      </c>
      <c r="S2157" s="1">
        <f>_xlfn.XLOOKUP(SUBSTITUTE(Table5[[#This Row],[rxn]],"RXN-","ENZLOAD-"),Table38[name],Table38[flux],0)</f>
        <v>0</v>
      </c>
      <c r="T2157" s="1" t="b">
        <f>AND(Table5[[#This Row],[ENZLOAD flux in kapp-slack.gms]]=0,Table5[[#This Row],[flux in kapp-slack.gms]]&lt;&gt;0,NOT(Table5[[#This Row],[spont or unknown?]]))</f>
        <v>0</v>
      </c>
      <c r="U2157" s="1" t="b">
        <f>OR(_xlfn.TEXTAFTER(Table5[[#This Row],[rxn]],"-",-1)="SPONT",_xlfn.TEXTAFTER(Table5[[#This Row],[rxn]],"-",-1)="UNKNOWN")</f>
        <v>1</v>
      </c>
      <c r="V2157" s="1">
        <f>_xlfn.XLOOKUP(SUBSTITUTE(Table5[[#This Row],[rxn]],"RXN-","ENZLOAD-"),Table4[rxn],Table4[ub],0)</f>
        <v>0</v>
      </c>
      <c r="W2157" s="1" t="b">
        <f>AND(Table5[[#This Row],[FVA ENZLOAD flux UB]]=0,Table5[[#This Row],[ENZ not made when it should be?]])</f>
        <v>0</v>
      </c>
    </row>
    <row r="2158" spans="1:23" hidden="1">
      <c r="A2158" s="1"/>
      <c r="B2158" s="1" t="str">
        <f>_xlfn.TEXTBEFORE(Table38[[#This Row],[all fluxes from kapp-slack]]," ",,,,"")</f>
        <v/>
      </c>
      <c r="C2158" s="1">
        <f>_xlfn.NUMBERVALUE(IFERROR(_xlfn.TEXTAFTER(Table38[[#This Row],[all fluxes from kapp-slack]]," ",-1,,,""),""))</f>
        <v>0</v>
      </c>
      <c r="F2158" s="1" t="s">
        <v>5991</v>
      </c>
      <c r="G2158" s="1" t="str">
        <f>_xlfn.TEXTBEFORE(Table5[[#This Row],[rxn     kapp_old        kapp_slack_ub   kapp_slack_lb]]," ")</f>
        <v>RXN-EX_lac__D_e_FWD-SPONT</v>
      </c>
      <c r="H215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15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158" s="1">
        <f>_xlfn.NUMBERVALUE(_xlfn.TEXTAFTER(Table5[[#This Row],[rxn     kapp_old        kapp_slack_ub   kapp_slack_lb]]," ",-1))</f>
        <v>0</v>
      </c>
      <c r="K2158" s="1">
        <f>_xlfn.XLOOKUP(SUBSTITUTE(Table5[[#This Row],[rxn]],"RXN-","ENZLOAD-"),ENZLOAD[name],ENZLOAD[flux],0)</f>
        <v>0</v>
      </c>
      <c r="L2158" s="1" t="str">
        <f>"'"&amp;Table5[[#This Row],[rxn]]&amp;"'"&amp;CHAR(9)&amp;IF(AND(Table5[[#This Row],[kapp_slack_ub]]&lt;&gt;0,Table5[[#This Row],[kapp_old]]&lt;$F$1),$F$1,Table5[[#This Row],[kapp_old]])</f>
        <v>'RXN-EX_lac__D_e_FWD-SPONT'	27141.27779288</v>
      </c>
      <c r="M2158" s="1">
        <f>_xlfn.XLOOKUP(Table5[[#This Row],[rxn]],Table3[name],Table3[flux],$F$1)</f>
        <v>27141.277792879999</v>
      </c>
      <c r="N2158" s="1" t="str">
        <f>IFERROR(Table5[[#This Row],[min flux]]/Table5[[#This Row],[associated enzload]],"")</f>
        <v/>
      </c>
      <c r="O2158" s="1">
        <f>_xlfn.NUMBERVALUE(IF(Table5[[#This Row],[flux/enzload]]="","",ABS($N$1-Table5[[#This Row],[flux/enzload]])))</f>
        <v>0</v>
      </c>
      <c r="P2158" s="1">
        <f>Table5[[#This Row],[kapp_old]]+IFERROR(((Table5[[#This Row],[kapp_slack_ub]]-Table5[[#This Row],[kapp_slack_lb]])/Table5[[#This Row],[associated enzload]]),0)</f>
        <v>27141.277792879999</v>
      </c>
      <c r="Q2158" s="1" t="str">
        <f>"'"&amp;Table5[[#This Row],[rxn]]&amp;"'"&amp;CHAR(9)&amp;Table5[[#This Row],[kapp + (slack_ub - slack_lb)/enzload]]</f>
        <v>'RXN-EX_lac__D_e_FWD-SPONT'	27141.27779288</v>
      </c>
      <c r="R2158" s="1">
        <f>_xlfn.XLOOKUP(Table5[[#This Row],[rxn]],Table38[name],Table38[flux],0)</f>
        <v>0</v>
      </c>
      <c r="S2158" s="1">
        <f>_xlfn.XLOOKUP(SUBSTITUTE(Table5[[#This Row],[rxn]],"RXN-","ENZLOAD-"),Table38[name],Table38[flux],0)</f>
        <v>0</v>
      </c>
      <c r="T2158" s="1" t="b">
        <f>AND(Table5[[#This Row],[ENZLOAD flux in kapp-slack.gms]]=0,Table5[[#This Row],[flux in kapp-slack.gms]]&lt;&gt;0,NOT(Table5[[#This Row],[spont or unknown?]]))</f>
        <v>0</v>
      </c>
      <c r="U2158" s="1" t="b">
        <f>OR(_xlfn.TEXTAFTER(Table5[[#This Row],[rxn]],"-",-1)="SPONT",_xlfn.TEXTAFTER(Table5[[#This Row],[rxn]],"-",-1)="UNKNOWN")</f>
        <v>1</v>
      </c>
      <c r="V2158" s="1">
        <f>_xlfn.XLOOKUP(SUBSTITUTE(Table5[[#This Row],[rxn]],"RXN-","ENZLOAD-"),Table4[rxn],Table4[ub],0)</f>
        <v>0</v>
      </c>
      <c r="W2158" s="1" t="b">
        <f>AND(Table5[[#This Row],[FVA ENZLOAD flux UB]]=0,Table5[[#This Row],[ENZ not made when it should be?]])</f>
        <v>0</v>
      </c>
    </row>
    <row r="2159" spans="1:23" hidden="1">
      <c r="A2159" s="1"/>
      <c r="B2159" s="1" t="str">
        <f>_xlfn.TEXTBEFORE(Table38[[#This Row],[all fluxes from kapp-slack]]," ",,,,"")</f>
        <v/>
      </c>
      <c r="C2159" s="1">
        <f>_xlfn.NUMBERVALUE(IFERROR(_xlfn.TEXTAFTER(Table38[[#This Row],[all fluxes from kapp-slack]]," ",-1,,,""),""))</f>
        <v>0</v>
      </c>
      <c r="F2159" s="1" t="s">
        <v>5992</v>
      </c>
      <c r="G2159" s="1" t="str">
        <f>_xlfn.TEXTBEFORE(Table5[[#This Row],[rxn     kapp_old        kapp_slack_ub   kapp_slack_lb]]," ")</f>
        <v>RXN-EX_lac__D_e_REV-SPONT</v>
      </c>
      <c r="H215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15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159" s="1">
        <f>_xlfn.NUMBERVALUE(_xlfn.TEXTAFTER(Table5[[#This Row],[rxn     kapp_old        kapp_slack_ub   kapp_slack_lb]]," ",-1))</f>
        <v>0</v>
      </c>
      <c r="K2159" s="1">
        <f>_xlfn.XLOOKUP(SUBSTITUTE(Table5[[#This Row],[rxn]],"RXN-","ENZLOAD-"),ENZLOAD[name],ENZLOAD[flux],0)</f>
        <v>0</v>
      </c>
      <c r="L2159" s="1" t="str">
        <f>"'"&amp;Table5[[#This Row],[rxn]]&amp;"'"&amp;CHAR(9)&amp;IF(AND(Table5[[#This Row],[kapp_slack_ub]]&lt;&gt;0,Table5[[#This Row],[kapp_old]]&lt;$F$1),$F$1,Table5[[#This Row],[kapp_old]])</f>
        <v>'RXN-EX_lac__D_e_REV-SPONT'	27141.27779288</v>
      </c>
      <c r="M2159" s="1">
        <f>_xlfn.XLOOKUP(Table5[[#This Row],[rxn]],Table3[name],Table3[flux],$F$1)</f>
        <v>27141.277792879999</v>
      </c>
      <c r="N2159" s="1" t="str">
        <f>IFERROR(Table5[[#This Row],[min flux]]/Table5[[#This Row],[associated enzload]],"")</f>
        <v/>
      </c>
      <c r="O2159" s="1">
        <f>_xlfn.NUMBERVALUE(IF(Table5[[#This Row],[flux/enzload]]="","",ABS($N$1-Table5[[#This Row],[flux/enzload]])))</f>
        <v>0</v>
      </c>
      <c r="P2159" s="1">
        <f>Table5[[#This Row],[kapp_old]]+IFERROR(((Table5[[#This Row],[kapp_slack_ub]]-Table5[[#This Row],[kapp_slack_lb]])/Table5[[#This Row],[associated enzload]]),0)</f>
        <v>27141.277792879999</v>
      </c>
      <c r="Q2159" s="1" t="str">
        <f>"'"&amp;Table5[[#This Row],[rxn]]&amp;"'"&amp;CHAR(9)&amp;Table5[[#This Row],[kapp + (slack_ub - slack_lb)/enzload]]</f>
        <v>'RXN-EX_lac__D_e_REV-SPONT'	27141.27779288</v>
      </c>
      <c r="R2159" s="1">
        <f>_xlfn.XLOOKUP(Table5[[#This Row],[rxn]],Table38[name],Table38[flux],0)</f>
        <v>0</v>
      </c>
      <c r="S2159" s="1">
        <f>_xlfn.XLOOKUP(SUBSTITUTE(Table5[[#This Row],[rxn]],"RXN-","ENZLOAD-"),Table38[name],Table38[flux],0)</f>
        <v>0</v>
      </c>
      <c r="T2159" s="1" t="b">
        <f>AND(Table5[[#This Row],[ENZLOAD flux in kapp-slack.gms]]=0,Table5[[#This Row],[flux in kapp-slack.gms]]&lt;&gt;0,NOT(Table5[[#This Row],[spont or unknown?]]))</f>
        <v>0</v>
      </c>
      <c r="U2159" s="1" t="b">
        <f>OR(_xlfn.TEXTAFTER(Table5[[#This Row],[rxn]],"-",-1)="SPONT",_xlfn.TEXTAFTER(Table5[[#This Row],[rxn]],"-",-1)="UNKNOWN")</f>
        <v>1</v>
      </c>
      <c r="V2159" s="1">
        <f>_xlfn.XLOOKUP(SUBSTITUTE(Table5[[#This Row],[rxn]],"RXN-","ENZLOAD-"),Table4[rxn],Table4[ub],0)</f>
        <v>0</v>
      </c>
      <c r="W2159" s="1" t="b">
        <f>AND(Table5[[#This Row],[FVA ENZLOAD flux UB]]=0,Table5[[#This Row],[ENZ not made when it should be?]])</f>
        <v>0</v>
      </c>
    </row>
    <row r="2160" spans="1:23" hidden="1">
      <c r="A2160" s="1"/>
      <c r="B2160" s="1" t="str">
        <f>_xlfn.TEXTBEFORE(Table38[[#This Row],[all fluxes from kapp-slack]]," ",,,,"")</f>
        <v/>
      </c>
      <c r="C2160" s="1">
        <f>_xlfn.NUMBERVALUE(IFERROR(_xlfn.TEXTAFTER(Table38[[#This Row],[all fluxes from kapp-slack]]," ",-1,,,""),""))</f>
        <v>0</v>
      </c>
      <c r="F2160" s="1" t="s">
        <v>5993</v>
      </c>
      <c r="G2160" s="1" t="str">
        <f>_xlfn.TEXTBEFORE(Table5[[#This Row],[rxn     kapp_old        kapp_slack_ub   kapp_slack_lb]]," ")</f>
        <v>RXN-EX_mev__R_e_FWD-SPONT</v>
      </c>
      <c r="H216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16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160" s="1">
        <f>_xlfn.NUMBERVALUE(_xlfn.TEXTAFTER(Table5[[#This Row],[rxn     kapp_old        kapp_slack_ub   kapp_slack_lb]]," ",-1))</f>
        <v>0</v>
      </c>
      <c r="K2160" s="1">
        <f>_xlfn.XLOOKUP(SUBSTITUTE(Table5[[#This Row],[rxn]],"RXN-","ENZLOAD-"),ENZLOAD[name],ENZLOAD[flux],0)</f>
        <v>0</v>
      </c>
      <c r="L2160" s="1" t="str">
        <f>"'"&amp;Table5[[#This Row],[rxn]]&amp;"'"&amp;CHAR(9)&amp;IF(AND(Table5[[#This Row],[kapp_slack_ub]]&lt;&gt;0,Table5[[#This Row],[kapp_old]]&lt;$F$1),$F$1,Table5[[#This Row],[kapp_old]])</f>
        <v>'RXN-EX_mev__R_e_FWD-SPONT'	27141.27779288</v>
      </c>
      <c r="M2160" s="1">
        <f>_xlfn.XLOOKUP(Table5[[#This Row],[rxn]],Table3[name],Table3[flux],$F$1)</f>
        <v>27141.277792879999</v>
      </c>
      <c r="N2160" s="1" t="str">
        <f>IFERROR(Table5[[#This Row],[min flux]]/Table5[[#This Row],[associated enzload]],"")</f>
        <v/>
      </c>
      <c r="O2160" s="1">
        <f>_xlfn.NUMBERVALUE(IF(Table5[[#This Row],[flux/enzload]]="","",ABS($N$1-Table5[[#This Row],[flux/enzload]])))</f>
        <v>0</v>
      </c>
      <c r="P2160" s="1">
        <f>Table5[[#This Row],[kapp_old]]+IFERROR(((Table5[[#This Row],[kapp_slack_ub]]-Table5[[#This Row],[kapp_slack_lb]])/Table5[[#This Row],[associated enzload]]),0)</f>
        <v>27141.277792879999</v>
      </c>
      <c r="Q2160" s="1" t="str">
        <f>"'"&amp;Table5[[#This Row],[rxn]]&amp;"'"&amp;CHAR(9)&amp;Table5[[#This Row],[kapp + (slack_ub - slack_lb)/enzload]]</f>
        <v>'RXN-EX_mev__R_e_FWD-SPONT'	27141.27779288</v>
      </c>
      <c r="R2160" s="1">
        <f>_xlfn.XLOOKUP(Table5[[#This Row],[rxn]],Table38[name],Table38[flux],0)</f>
        <v>0</v>
      </c>
      <c r="S2160" s="1">
        <f>_xlfn.XLOOKUP(SUBSTITUTE(Table5[[#This Row],[rxn]],"RXN-","ENZLOAD-"),Table38[name],Table38[flux],0)</f>
        <v>0</v>
      </c>
      <c r="T2160" s="1" t="b">
        <f>AND(Table5[[#This Row],[ENZLOAD flux in kapp-slack.gms]]=0,Table5[[#This Row],[flux in kapp-slack.gms]]&lt;&gt;0,NOT(Table5[[#This Row],[spont or unknown?]]))</f>
        <v>0</v>
      </c>
      <c r="U2160" s="1" t="b">
        <f>OR(_xlfn.TEXTAFTER(Table5[[#This Row],[rxn]],"-",-1)="SPONT",_xlfn.TEXTAFTER(Table5[[#This Row],[rxn]],"-",-1)="UNKNOWN")</f>
        <v>1</v>
      </c>
      <c r="V2160" s="1">
        <f>_xlfn.XLOOKUP(SUBSTITUTE(Table5[[#This Row],[rxn]],"RXN-","ENZLOAD-"),Table4[rxn],Table4[ub],0)</f>
        <v>0</v>
      </c>
      <c r="W2160" s="1" t="b">
        <f>AND(Table5[[#This Row],[FVA ENZLOAD flux UB]]=0,Table5[[#This Row],[ENZ not made when it should be?]])</f>
        <v>0</v>
      </c>
    </row>
    <row r="2161" spans="1:23" hidden="1">
      <c r="A2161" s="1"/>
      <c r="B2161" s="1" t="str">
        <f>_xlfn.TEXTBEFORE(Table38[[#This Row],[all fluxes from kapp-slack]]," ",,,,"")</f>
        <v/>
      </c>
      <c r="C2161" s="1">
        <f>_xlfn.NUMBERVALUE(IFERROR(_xlfn.TEXTAFTER(Table38[[#This Row],[all fluxes from kapp-slack]]," ",-1,,,""),""))</f>
        <v>0</v>
      </c>
      <c r="F2161" s="1" t="s">
        <v>5994</v>
      </c>
      <c r="G2161" s="1" t="str">
        <f>_xlfn.TEXTBEFORE(Table5[[#This Row],[rxn     kapp_old        kapp_slack_ub   kapp_slack_lb]]," ")</f>
        <v>RXN-EX_mev__R_e_REV-SPONT</v>
      </c>
      <c r="H216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16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161" s="1">
        <f>_xlfn.NUMBERVALUE(_xlfn.TEXTAFTER(Table5[[#This Row],[rxn     kapp_old        kapp_slack_ub   kapp_slack_lb]]," ",-1))</f>
        <v>0</v>
      </c>
      <c r="K2161" s="1">
        <f>_xlfn.XLOOKUP(SUBSTITUTE(Table5[[#This Row],[rxn]],"RXN-","ENZLOAD-"),ENZLOAD[name],ENZLOAD[flux],0)</f>
        <v>0</v>
      </c>
      <c r="L2161" s="1" t="str">
        <f>"'"&amp;Table5[[#This Row],[rxn]]&amp;"'"&amp;CHAR(9)&amp;IF(AND(Table5[[#This Row],[kapp_slack_ub]]&lt;&gt;0,Table5[[#This Row],[kapp_old]]&lt;$F$1),$F$1,Table5[[#This Row],[kapp_old]])</f>
        <v>'RXN-EX_mev__R_e_REV-SPONT'	27141.27779288</v>
      </c>
      <c r="M2161" s="1">
        <f>_xlfn.XLOOKUP(Table5[[#This Row],[rxn]],Table3[name],Table3[flux],$F$1)</f>
        <v>27141.277792879999</v>
      </c>
      <c r="N2161" s="1" t="str">
        <f>IFERROR(Table5[[#This Row],[min flux]]/Table5[[#This Row],[associated enzload]],"")</f>
        <v/>
      </c>
      <c r="O2161" s="1">
        <f>_xlfn.NUMBERVALUE(IF(Table5[[#This Row],[flux/enzload]]="","",ABS($N$1-Table5[[#This Row],[flux/enzload]])))</f>
        <v>0</v>
      </c>
      <c r="P2161" s="1">
        <f>Table5[[#This Row],[kapp_old]]+IFERROR(((Table5[[#This Row],[kapp_slack_ub]]-Table5[[#This Row],[kapp_slack_lb]])/Table5[[#This Row],[associated enzload]]),0)</f>
        <v>27141.277792879999</v>
      </c>
      <c r="Q2161" s="1" t="str">
        <f>"'"&amp;Table5[[#This Row],[rxn]]&amp;"'"&amp;CHAR(9)&amp;Table5[[#This Row],[kapp + (slack_ub - slack_lb)/enzload]]</f>
        <v>'RXN-EX_mev__R_e_REV-SPONT'	27141.27779288</v>
      </c>
      <c r="R2161" s="1">
        <f>_xlfn.XLOOKUP(Table5[[#This Row],[rxn]],Table38[name],Table38[flux],0)</f>
        <v>0</v>
      </c>
      <c r="S2161" s="1">
        <f>_xlfn.XLOOKUP(SUBSTITUTE(Table5[[#This Row],[rxn]],"RXN-","ENZLOAD-"),Table38[name],Table38[flux],0)</f>
        <v>0</v>
      </c>
      <c r="T2161" s="1" t="b">
        <f>AND(Table5[[#This Row],[ENZLOAD flux in kapp-slack.gms]]=0,Table5[[#This Row],[flux in kapp-slack.gms]]&lt;&gt;0,NOT(Table5[[#This Row],[spont or unknown?]]))</f>
        <v>0</v>
      </c>
      <c r="U2161" s="1" t="b">
        <f>OR(_xlfn.TEXTAFTER(Table5[[#This Row],[rxn]],"-",-1)="SPONT",_xlfn.TEXTAFTER(Table5[[#This Row],[rxn]],"-",-1)="UNKNOWN")</f>
        <v>1</v>
      </c>
      <c r="V2161" s="1">
        <f>_xlfn.XLOOKUP(SUBSTITUTE(Table5[[#This Row],[rxn]],"RXN-","ENZLOAD-"),Table4[rxn],Table4[ub],0)</f>
        <v>0</v>
      </c>
      <c r="W2161" s="1" t="b">
        <f>AND(Table5[[#This Row],[FVA ENZLOAD flux UB]]=0,Table5[[#This Row],[ENZ not made when it should be?]])</f>
        <v>0</v>
      </c>
    </row>
    <row r="2162" spans="1:23" hidden="1">
      <c r="A2162" s="1"/>
      <c r="B2162" s="1" t="str">
        <f>_xlfn.TEXTBEFORE(Table38[[#This Row],[all fluxes from kapp-slack]]," ",,,,"")</f>
        <v/>
      </c>
      <c r="C2162" s="1">
        <f>_xlfn.NUMBERVALUE(IFERROR(_xlfn.TEXTAFTER(Table38[[#This Row],[all fluxes from kapp-slack]]," ",-1,,,""),""))</f>
        <v>0</v>
      </c>
      <c r="F2162" s="1" t="s">
        <v>5995</v>
      </c>
      <c r="G2162" s="1" t="str">
        <f>_xlfn.TEXTBEFORE(Table5[[#This Row],[rxn     kapp_old        kapp_slack_ub   kapp_slack_lb]]," ")</f>
        <v>RXN-EX_pnto__R_e_FWD-SPONT</v>
      </c>
      <c r="H216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16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162" s="1">
        <f>_xlfn.NUMBERVALUE(_xlfn.TEXTAFTER(Table5[[#This Row],[rxn     kapp_old        kapp_slack_ub   kapp_slack_lb]]," ",-1))</f>
        <v>0</v>
      </c>
      <c r="K2162" s="1">
        <f>_xlfn.XLOOKUP(SUBSTITUTE(Table5[[#This Row],[rxn]],"RXN-","ENZLOAD-"),ENZLOAD[name],ENZLOAD[flux],0)</f>
        <v>0</v>
      </c>
      <c r="L2162" s="1" t="str">
        <f>"'"&amp;Table5[[#This Row],[rxn]]&amp;"'"&amp;CHAR(9)&amp;IF(AND(Table5[[#This Row],[kapp_slack_ub]]&lt;&gt;0,Table5[[#This Row],[kapp_old]]&lt;$F$1),$F$1,Table5[[#This Row],[kapp_old]])</f>
        <v>'RXN-EX_pnto__R_e_FWD-SPONT'	27141.27779288</v>
      </c>
      <c r="M2162" s="1">
        <f>_xlfn.XLOOKUP(Table5[[#This Row],[rxn]],Table3[name],Table3[flux],$F$1)</f>
        <v>27141.277792879999</v>
      </c>
      <c r="N2162" s="1" t="str">
        <f>IFERROR(Table5[[#This Row],[min flux]]/Table5[[#This Row],[associated enzload]],"")</f>
        <v/>
      </c>
      <c r="O2162" s="1">
        <f>_xlfn.NUMBERVALUE(IF(Table5[[#This Row],[flux/enzload]]="","",ABS($N$1-Table5[[#This Row],[flux/enzload]])))</f>
        <v>0</v>
      </c>
      <c r="P2162" s="1">
        <f>Table5[[#This Row],[kapp_old]]+IFERROR(((Table5[[#This Row],[kapp_slack_ub]]-Table5[[#This Row],[kapp_slack_lb]])/Table5[[#This Row],[associated enzload]]),0)</f>
        <v>27141.277792879999</v>
      </c>
      <c r="Q2162" s="1" t="str">
        <f>"'"&amp;Table5[[#This Row],[rxn]]&amp;"'"&amp;CHAR(9)&amp;Table5[[#This Row],[kapp + (slack_ub - slack_lb)/enzload]]</f>
        <v>'RXN-EX_pnto__R_e_FWD-SPONT'	27141.27779288</v>
      </c>
      <c r="R2162" s="1">
        <f>_xlfn.XLOOKUP(Table5[[#This Row],[rxn]],Table38[name],Table38[flux],0)</f>
        <v>0</v>
      </c>
      <c r="S2162" s="1">
        <f>_xlfn.XLOOKUP(SUBSTITUTE(Table5[[#This Row],[rxn]],"RXN-","ENZLOAD-"),Table38[name],Table38[flux],0)</f>
        <v>0</v>
      </c>
      <c r="T2162" s="1" t="b">
        <f>AND(Table5[[#This Row],[ENZLOAD flux in kapp-slack.gms]]=0,Table5[[#This Row],[flux in kapp-slack.gms]]&lt;&gt;0,NOT(Table5[[#This Row],[spont or unknown?]]))</f>
        <v>0</v>
      </c>
      <c r="U2162" s="1" t="b">
        <f>OR(_xlfn.TEXTAFTER(Table5[[#This Row],[rxn]],"-",-1)="SPONT",_xlfn.TEXTAFTER(Table5[[#This Row],[rxn]],"-",-1)="UNKNOWN")</f>
        <v>1</v>
      </c>
      <c r="V2162" s="1">
        <f>_xlfn.XLOOKUP(SUBSTITUTE(Table5[[#This Row],[rxn]],"RXN-","ENZLOAD-"),Table4[rxn],Table4[ub],0)</f>
        <v>0</v>
      </c>
      <c r="W2162" s="1" t="b">
        <f>AND(Table5[[#This Row],[FVA ENZLOAD flux UB]]=0,Table5[[#This Row],[ENZ not made when it should be?]])</f>
        <v>0</v>
      </c>
    </row>
    <row r="2163" spans="1:23" hidden="1">
      <c r="A2163" s="1"/>
      <c r="B2163" s="1" t="str">
        <f>_xlfn.TEXTBEFORE(Table38[[#This Row],[all fluxes from kapp-slack]]," ",,,,"")</f>
        <v/>
      </c>
      <c r="C2163" s="1">
        <f>_xlfn.NUMBERVALUE(IFERROR(_xlfn.TEXTAFTER(Table38[[#This Row],[all fluxes from kapp-slack]]," ",-1,,,""),""))</f>
        <v>0</v>
      </c>
      <c r="F2163" s="1" t="s">
        <v>5996</v>
      </c>
      <c r="G2163" s="1" t="str">
        <f>_xlfn.TEXTBEFORE(Table5[[#This Row],[rxn     kapp_old        kapp_slack_ub   kapp_slack_lb]]," ")</f>
        <v>RXN-EX_pnto__R_e_REV-SPONT</v>
      </c>
      <c r="H216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16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163" s="1">
        <f>_xlfn.NUMBERVALUE(_xlfn.TEXTAFTER(Table5[[#This Row],[rxn     kapp_old        kapp_slack_ub   kapp_slack_lb]]," ",-1))</f>
        <v>0</v>
      </c>
      <c r="K2163" s="1">
        <f>_xlfn.XLOOKUP(SUBSTITUTE(Table5[[#This Row],[rxn]],"RXN-","ENZLOAD-"),ENZLOAD[name],ENZLOAD[flux],0)</f>
        <v>0</v>
      </c>
      <c r="L2163" s="1" t="str">
        <f>"'"&amp;Table5[[#This Row],[rxn]]&amp;"'"&amp;CHAR(9)&amp;IF(AND(Table5[[#This Row],[kapp_slack_ub]]&lt;&gt;0,Table5[[#This Row],[kapp_old]]&lt;$F$1),$F$1,Table5[[#This Row],[kapp_old]])</f>
        <v>'RXN-EX_pnto__R_e_REV-SPONT'	27141.27779288</v>
      </c>
      <c r="M2163" s="1">
        <f>_xlfn.XLOOKUP(Table5[[#This Row],[rxn]],Table3[name],Table3[flux],$F$1)</f>
        <v>3.7929994776142999E-5</v>
      </c>
      <c r="N2163" s="1" t="str">
        <f>IFERROR(Table5[[#This Row],[min flux]]/Table5[[#This Row],[associated enzload]],"")</f>
        <v/>
      </c>
      <c r="O2163" s="1">
        <f>_xlfn.NUMBERVALUE(IF(Table5[[#This Row],[flux/enzload]]="","",ABS($N$1-Table5[[#This Row],[flux/enzload]])))</f>
        <v>0</v>
      </c>
      <c r="P2163" s="1">
        <f>Table5[[#This Row],[kapp_old]]+IFERROR(((Table5[[#This Row],[kapp_slack_ub]]-Table5[[#This Row],[kapp_slack_lb]])/Table5[[#This Row],[associated enzload]]),0)</f>
        <v>27141.277792879999</v>
      </c>
      <c r="Q2163" s="1" t="str">
        <f>"'"&amp;Table5[[#This Row],[rxn]]&amp;"'"&amp;CHAR(9)&amp;Table5[[#This Row],[kapp + (slack_ub - slack_lb)/enzload]]</f>
        <v>'RXN-EX_pnto__R_e_REV-SPONT'	27141.27779288</v>
      </c>
      <c r="R2163" s="1">
        <f>_xlfn.XLOOKUP(Table5[[#This Row],[rxn]],Table38[name],Table38[flux],0)</f>
        <v>3.8585675608000003E-5</v>
      </c>
      <c r="S2163" s="1">
        <f>_xlfn.XLOOKUP(SUBSTITUTE(Table5[[#This Row],[rxn]],"RXN-","ENZLOAD-"),Table38[name],Table38[flux],0)</f>
        <v>0</v>
      </c>
      <c r="T2163" s="1" t="b">
        <f>AND(Table5[[#This Row],[ENZLOAD flux in kapp-slack.gms]]=0,Table5[[#This Row],[flux in kapp-slack.gms]]&lt;&gt;0,NOT(Table5[[#This Row],[spont or unknown?]]))</f>
        <v>0</v>
      </c>
      <c r="U2163" s="1" t="b">
        <f>OR(_xlfn.TEXTAFTER(Table5[[#This Row],[rxn]],"-",-1)="SPONT",_xlfn.TEXTAFTER(Table5[[#This Row],[rxn]],"-",-1)="UNKNOWN")</f>
        <v>1</v>
      </c>
      <c r="V2163" s="1">
        <f>_xlfn.XLOOKUP(SUBSTITUTE(Table5[[#This Row],[rxn]],"RXN-","ENZLOAD-"),Table4[rxn],Table4[ub],0)</f>
        <v>0</v>
      </c>
      <c r="W2163" s="1" t="b">
        <f>AND(Table5[[#This Row],[FVA ENZLOAD flux UB]]=0,Table5[[#This Row],[ENZ not made when it should be?]])</f>
        <v>0</v>
      </c>
    </row>
    <row r="2164" spans="1:23" hidden="1">
      <c r="A2164" s="1"/>
      <c r="B2164" s="1" t="str">
        <f>_xlfn.TEXTBEFORE(Table38[[#This Row],[all fluxes from kapp-slack]]," ",,,,"")</f>
        <v/>
      </c>
      <c r="C2164" s="1">
        <f>_xlfn.NUMBERVALUE(IFERROR(_xlfn.TEXTAFTER(Table38[[#This Row],[all fluxes from kapp-slack]]," ",-1,,,""),""))</f>
        <v>0</v>
      </c>
      <c r="F2164" s="1" t="s">
        <v>5997</v>
      </c>
      <c r="G2164" s="1" t="str">
        <f>_xlfn.TEXTBEFORE(Table5[[#This Row],[rxn     kapp_old        kapp_slack_ub   kapp_slack_lb]]," ")</f>
        <v>RXN-EX_btd_e_FWD-SPONT</v>
      </c>
      <c r="H216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16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164" s="1">
        <f>_xlfn.NUMBERVALUE(_xlfn.TEXTAFTER(Table5[[#This Row],[rxn     kapp_old        kapp_slack_ub   kapp_slack_lb]]," ",-1))</f>
        <v>0</v>
      </c>
      <c r="K2164" s="1">
        <f>_xlfn.XLOOKUP(SUBSTITUTE(Table5[[#This Row],[rxn]],"RXN-","ENZLOAD-"),ENZLOAD[name],ENZLOAD[flux],0)</f>
        <v>0</v>
      </c>
      <c r="L2164" s="1" t="str">
        <f>"'"&amp;Table5[[#This Row],[rxn]]&amp;"'"&amp;CHAR(9)&amp;IF(AND(Table5[[#This Row],[kapp_slack_ub]]&lt;&gt;0,Table5[[#This Row],[kapp_old]]&lt;$F$1),$F$1,Table5[[#This Row],[kapp_old]])</f>
        <v>'RXN-EX_btd_e_FWD-SPONT'	27141.27779288</v>
      </c>
      <c r="M2164" s="1">
        <f>_xlfn.XLOOKUP(Table5[[#This Row],[rxn]],Table3[name],Table3[flux],$F$1)</f>
        <v>27141.277792879999</v>
      </c>
      <c r="N2164" s="1" t="str">
        <f>IFERROR(Table5[[#This Row],[min flux]]/Table5[[#This Row],[associated enzload]],"")</f>
        <v/>
      </c>
      <c r="O2164" s="1">
        <f>_xlfn.NUMBERVALUE(IF(Table5[[#This Row],[flux/enzload]]="","",ABS($N$1-Table5[[#This Row],[flux/enzload]])))</f>
        <v>0</v>
      </c>
      <c r="P2164" s="1">
        <f>Table5[[#This Row],[kapp_old]]+IFERROR(((Table5[[#This Row],[kapp_slack_ub]]-Table5[[#This Row],[kapp_slack_lb]])/Table5[[#This Row],[associated enzload]]),0)</f>
        <v>27141.277792879999</v>
      </c>
      <c r="Q2164" s="1" t="str">
        <f>"'"&amp;Table5[[#This Row],[rxn]]&amp;"'"&amp;CHAR(9)&amp;Table5[[#This Row],[kapp + (slack_ub - slack_lb)/enzload]]</f>
        <v>'RXN-EX_btd_e_FWD-SPONT'	27141.27779288</v>
      </c>
      <c r="R2164" s="1">
        <f>_xlfn.XLOOKUP(Table5[[#This Row],[rxn]],Table38[name],Table38[flux],0)</f>
        <v>0</v>
      </c>
      <c r="S2164" s="1">
        <f>_xlfn.XLOOKUP(SUBSTITUTE(Table5[[#This Row],[rxn]],"RXN-","ENZLOAD-"),Table38[name],Table38[flux],0)</f>
        <v>0</v>
      </c>
      <c r="T2164" s="1" t="b">
        <f>AND(Table5[[#This Row],[ENZLOAD flux in kapp-slack.gms]]=0,Table5[[#This Row],[flux in kapp-slack.gms]]&lt;&gt;0,NOT(Table5[[#This Row],[spont or unknown?]]))</f>
        <v>0</v>
      </c>
      <c r="U2164" s="1" t="b">
        <f>OR(_xlfn.TEXTAFTER(Table5[[#This Row],[rxn]],"-",-1)="SPONT",_xlfn.TEXTAFTER(Table5[[#This Row],[rxn]],"-",-1)="UNKNOWN")</f>
        <v>1</v>
      </c>
      <c r="V2164" s="1">
        <f>_xlfn.XLOOKUP(SUBSTITUTE(Table5[[#This Row],[rxn]],"RXN-","ENZLOAD-"),Table4[rxn],Table4[ub],0)</f>
        <v>0</v>
      </c>
      <c r="W2164" s="1" t="b">
        <f>AND(Table5[[#This Row],[FVA ENZLOAD flux UB]]=0,Table5[[#This Row],[ENZ not made when it should be?]])</f>
        <v>0</v>
      </c>
    </row>
    <row r="2165" spans="1:23" hidden="1">
      <c r="A2165" s="1"/>
      <c r="B2165" s="1" t="str">
        <f>_xlfn.TEXTBEFORE(Table38[[#This Row],[all fluxes from kapp-slack]]," ",,,,"")</f>
        <v/>
      </c>
      <c r="C2165" s="1">
        <f>_xlfn.NUMBERVALUE(IFERROR(_xlfn.TEXTAFTER(Table38[[#This Row],[all fluxes from kapp-slack]]," ",-1,,,""),""))</f>
        <v>0</v>
      </c>
      <c r="F2165" s="1" t="s">
        <v>5998</v>
      </c>
      <c r="G2165" s="1" t="str">
        <f>_xlfn.TEXTBEFORE(Table5[[#This Row],[rxn     kapp_old        kapp_slack_ub   kapp_slack_lb]]," ")</f>
        <v>RXN-EX_btd_e_REV-SPONT</v>
      </c>
      <c r="H216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16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165" s="1">
        <f>_xlfn.NUMBERVALUE(_xlfn.TEXTAFTER(Table5[[#This Row],[rxn     kapp_old        kapp_slack_ub   kapp_slack_lb]]," ",-1))</f>
        <v>0</v>
      </c>
      <c r="K2165" s="1">
        <f>_xlfn.XLOOKUP(SUBSTITUTE(Table5[[#This Row],[rxn]],"RXN-","ENZLOAD-"),ENZLOAD[name],ENZLOAD[flux],0)</f>
        <v>0</v>
      </c>
      <c r="L2165" s="1" t="str">
        <f>"'"&amp;Table5[[#This Row],[rxn]]&amp;"'"&amp;CHAR(9)&amp;IF(AND(Table5[[#This Row],[kapp_slack_ub]]&lt;&gt;0,Table5[[#This Row],[kapp_old]]&lt;$F$1),$F$1,Table5[[#This Row],[kapp_old]])</f>
        <v>'RXN-EX_btd_e_REV-SPONT'	27141.27779288</v>
      </c>
      <c r="M2165" s="1">
        <f>_xlfn.XLOOKUP(Table5[[#This Row],[rxn]],Table3[name],Table3[flux],$F$1)</f>
        <v>27141.277792879999</v>
      </c>
      <c r="N2165" s="1" t="str">
        <f>IFERROR(Table5[[#This Row],[min flux]]/Table5[[#This Row],[associated enzload]],"")</f>
        <v/>
      </c>
      <c r="O2165" s="1">
        <f>_xlfn.NUMBERVALUE(IF(Table5[[#This Row],[flux/enzload]]="","",ABS($N$1-Table5[[#This Row],[flux/enzload]])))</f>
        <v>0</v>
      </c>
      <c r="P2165" s="1">
        <f>Table5[[#This Row],[kapp_old]]+IFERROR(((Table5[[#This Row],[kapp_slack_ub]]-Table5[[#This Row],[kapp_slack_lb]])/Table5[[#This Row],[associated enzload]]),0)</f>
        <v>27141.277792879999</v>
      </c>
      <c r="Q2165" s="1" t="str">
        <f>"'"&amp;Table5[[#This Row],[rxn]]&amp;"'"&amp;CHAR(9)&amp;Table5[[#This Row],[kapp + (slack_ub - slack_lb)/enzload]]</f>
        <v>'RXN-EX_btd_e_REV-SPONT'	27141.27779288</v>
      </c>
      <c r="R2165" s="1">
        <f>_xlfn.XLOOKUP(Table5[[#This Row],[rxn]],Table38[name],Table38[flux],0)</f>
        <v>0</v>
      </c>
      <c r="S2165" s="1">
        <f>_xlfn.XLOOKUP(SUBSTITUTE(Table5[[#This Row],[rxn]],"RXN-","ENZLOAD-"),Table38[name],Table38[flux],0)</f>
        <v>0</v>
      </c>
      <c r="T2165" s="1" t="b">
        <f>AND(Table5[[#This Row],[ENZLOAD flux in kapp-slack.gms]]=0,Table5[[#This Row],[flux in kapp-slack.gms]]&lt;&gt;0,NOT(Table5[[#This Row],[spont or unknown?]]))</f>
        <v>0</v>
      </c>
      <c r="U2165" s="1" t="b">
        <f>OR(_xlfn.TEXTAFTER(Table5[[#This Row],[rxn]],"-",-1)="SPONT",_xlfn.TEXTAFTER(Table5[[#This Row],[rxn]],"-",-1)="UNKNOWN")</f>
        <v>1</v>
      </c>
      <c r="V2165" s="1">
        <f>_xlfn.XLOOKUP(SUBSTITUTE(Table5[[#This Row],[rxn]],"RXN-","ENZLOAD-"),Table4[rxn],Table4[ub],0)</f>
        <v>0</v>
      </c>
      <c r="W2165" s="1" t="b">
        <f>AND(Table5[[#This Row],[FVA ENZLOAD flux UB]]=0,Table5[[#This Row],[ENZ not made when it should be?]])</f>
        <v>0</v>
      </c>
    </row>
    <row r="2166" spans="1:23" hidden="1">
      <c r="A2166" s="1"/>
      <c r="B2166" s="1" t="str">
        <f>_xlfn.TEXTBEFORE(Table38[[#This Row],[all fluxes from kapp-slack]]," ",,,,"")</f>
        <v/>
      </c>
      <c r="C2166" s="1">
        <f>_xlfn.NUMBERVALUE(IFERROR(_xlfn.TEXTAFTER(Table38[[#This Row],[all fluxes from kapp-slack]]," ",-1,,,""),""))</f>
        <v>0</v>
      </c>
      <c r="F2166" s="1" t="s">
        <v>5999</v>
      </c>
      <c r="G2166" s="1" t="str">
        <f>_xlfn.TEXTBEFORE(Table5[[#This Row],[rxn     kapp_old        kapp_slack_ub   kapp_slack_lb]]," ")</f>
        <v>RXN-EX_3mop_e_FWD-SPONT</v>
      </c>
      <c r="H216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16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166" s="1">
        <f>_xlfn.NUMBERVALUE(_xlfn.TEXTAFTER(Table5[[#This Row],[rxn     kapp_old        kapp_slack_ub   kapp_slack_lb]]," ",-1))</f>
        <v>0</v>
      </c>
      <c r="K2166" s="1">
        <f>_xlfn.XLOOKUP(SUBSTITUTE(Table5[[#This Row],[rxn]],"RXN-","ENZLOAD-"),ENZLOAD[name],ENZLOAD[flux],0)</f>
        <v>0</v>
      </c>
      <c r="L2166" s="1" t="str">
        <f>"'"&amp;Table5[[#This Row],[rxn]]&amp;"'"&amp;CHAR(9)&amp;IF(AND(Table5[[#This Row],[kapp_slack_ub]]&lt;&gt;0,Table5[[#This Row],[kapp_old]]&lt;$F$1),$F$1,Table5[[#This Row],[kapp_old]])</f>
        <v>'RXN-EX_3mop_e_FWD-SPONT'	27141.27779288</v>
      </c>
      <c r="M2166" s="1">
        <f>_xlfn.XLOOKUP(Table5[[#This Row],[rxn]],Table3[name],Table3[flux],$F$1)</f>
        <v>27141.277792879999</v>
      </c>
      <c r="N2166" s="1" t="str">
        <f>IFERROR(Table5[[#This Row],[min flux]]/Table5[[#This Row],[associated enzload]],"")</f>
        <v/>
      </c>
      <c r="O2166" s="1">
        <f>_xlfn.NUMBERVALUE(IF(Table5[[#This Row],[flux/enzload]]="","",ABS($N$1-Table5[[#This Row],[flux/enzload]])))</f>
        <v>0</v>
      </c>
      <c r="P2166" s="1">
        <f>Table5[[#This Row],[kapp_old]]+IFERROR(((Table5[[#This Row],[kapp_slack_ub]]-Table5[[#This Row],[kapp_slack_lb]])/Table5[[#This Row],[associated enzload]]),0)</f>
        <v>27141.277792879999</v>
      </c>
      <c r="Q2166" s="1" t="str">
        <f>"'"&amp;Table5[[#This Row],[rxn]]&amp;"'"&amp;CHAR(9)&amp;Table5[[#This Row],[kapp + (slack_ub - slack_lb)/enzload]]</f>
        <v>'RXN-EX_3mop_e_FWD-SPONT'	27141.27779288</v>
      </c>
      <c r="R2166" s="1">
        <f>_xlfn.XLOOKUP(Table5[[#This Row],[rxn]],Table38[name],Table38[flux],0)</f>
        <v>0</v>
      </c>
      <c r="S2166" s="1">
        <f>_xlfn.XLOOKUP(SUBSTITUTE(Table5[[#This Row],[rxn]],"RXN-","ENZLOAD-"),Table38[name],Table38[flux],0)</f>
        <v>0</v>
      </c>
      <c r="T2166" s="1" t="b">
        <f>AND(Table5[[#This Row],[ENZLOAD flux in kapp-slack.gms]]=0,Table5[[#This Row],[flux in kapp-slack.gms]]&lt;&gt;0,NOT(Table5[[#This Row],[spont or unknown?]]))</f>
        <v>0</v>
      </c>
      <c r="U2166" s="1" t="b">
        <f>OR(_xlfn.TEXTAFTER(Table5[[#This Row],[rxn]],"-",-1)="SPONT",_xlfn.TEXTAFTER(Table5[[#This Row],[rxn]],"-",-1)="UNKNOWN")</f>
        <v>1</v>
      </c>
      <c r="V2166" s="1">
        <f>_xlfn.XLOOKUP(SUBSTITUTE(Table5[[#This Row],[rxn]],"RXN-","ENZLOAD-"),Table4[rxn],Table4[ub],0)</f>
        <v>0</v>
      </c>
      <c r="W2166" s="1" t="b">
        <f>AND(Table5[[#This Row],[FVA ENZLOAD flux UB]]=0,Table5[[#This Row],[ENZ not made when it should be?]])</f>
        <v>0</v>
      </c>
    </row>
    <row r="2167" spans="1:23" hidden="1">
      <c r="A2167" s="1"/>
      <c r="B2167" s="1" t="str">
        <f>_xlfn.TEXTBEFORE(Table38[[#This Row],[all fluxes from kapp-slack]]," ",,,,"")</f>
        <v/>
      </c>
      <c r="C2167" s="1">
        <f>_xlfn.NUMBERVALUE(IFERROR(_xlfn.TEXTAFTER(Table38[[#This Row],[all fluxes from kapp-slack]]," ",-1,,,""),""))</f>
        <v>0</v>
      </c>
      <c r="F2167" s="1" t="s">
        <v>6000</v>
      </c>
      <c r="G2167" s="1" t="str">
        <f>_xlfn.TEXTBEFORE(Table5[[#This Row],[rxn     kapp_old        kapp_slack_ub   kapp_slack_lb]]," ")</f>
        <v>RXN-EX_3mop_e_REV-SPONT</v>
      </c>
      <c r="H216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16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167" s="1">
        <f>_xlfn.NUMBERVALUE(_xlfn.TEXTAFTER(Table5[[#This Row],[rxn     kapp_old        kapp_slack_ub   kapp_slack_lb]]," ",-1))</f>
        <v>0</v>
      </c>
      <c r="K2167" s="1">
        <f>_xlfn.XLOOKUP(SUBSTITUTE(Table5[[#This Row],[rxn]],"RXN-","ENZLOAD-"),ENZLOAD[name],ENZLOAD[flux],0)</f>
        <v>0</v>
      </c>
      <c r="L2167" s="1" t="str">
        <f>"'"&amp;Table5[[#This Row],[rxn]]&amp;"'"&amp;CHAR(9)&amp;IF(AND(Table5[[#This Row],[kapp_slack_ub]]&lt;&gt;0,Table5[[#This Row],[kapp_old]]&lt;$F$1),$F$1,Table5[[#This Row],[kapp_old]])</f>
        <v>'RXN-EX_3mop_e_REV-SPONT'	27141.27779288</v>
      </c>
      <c r="M2167" s="1">
        <f>_xlfn.XLOOKUP(Table5[[#This Row],[rxn]],Table3[name],Table3[flux],$F$1)</f>
        <v>27141.277792879999</v>
      </c>
      <c r="N2167" s="1" t="str">
        <f>IFERROR(Table5[[#This Row],[min flux]]/Table5[[#This Row],[associated enzload]],"")</f>
        <v/>
      </c>
      <c r="O2167" s="1">
        <f>_xlfn.NUMBERVALUE(IF(Table5[[#This Row],[flux/enzload]]="","",ABS($N$1-Table5[[#This Row],[flux/enzload]])))</f>
        <v>0</v>
      </c>
      <c r="P2167" s="1">
        <f>Table5[[#This Row],[kapp_old]]+IFERROR(((Table5[[#This Row],[kapp_slack_ub]]-Table5[[#This Row],[kapp_slack_lb]])/Table5[[#This Row],[associated enzload]]),0)</f>
        <v>27141.277792879999</v>
      </c>
      <c r="Q2167" s="1" t="str">
        <f>"'"&amp;Table5[[#This Row],[rxn]]&amp;"'"&amp;CHAR(9)&amp;Table5[[#This Row],[kapp + (slack_ub - slack_lb)/enzload]]</f>
        <v>'RXN-EX_3mop_e_REV-SPONT'	27141.27779288</v>
      </c>
      <c r="R2167" s="1">
        <f>_xlfn.XLOOKUP(Table5[[#This Row],[rxn]],Table38[name],Table38[flux],0)</f>
        <v>0</v>
      </c>
      <c r="S2167" s="1">
        <f>_xlfn.XLOOKUP(SUBSTITUTE(Table5[[#This Row],[rxn]],"RXN-","ENZLOAD-"),Table38[name],Table38[flux],0)</f>
        <v>0</v>
      </c>
      <c r="T2167" s="1" t="b">
        <f>AND(Table5[[#This Row],[ENZLOAD flux in kapp-slack.gms]]=0,Table5[[#This Row],[flux in kapp-slack.gms]]&lt;&gt;0,NOT(Table5[[#This Row],[spont or unknown?]]))</f>
        <v>0</v>
      </c>
      <c r="U2167" s="1" t="b">
        <f>OR(_xlfn.TEXTAFTER(Table5[[#This Row],[rxn]],"-",-1)="SPONT",_xlfn.TEXTAFTER(Table5[[#This Row],[rxn]],"-",-1)="UNKNOWN")</f>
        <v>1</v>
      </c>
      <c r="V2167" s="1">
        <f>_xlfn.XLOOKUP(SUBSTITUTE(Table5[[#This Row],[rxn]],"RXN-","ENZLOAD-"),Table4[rxn],Table4[ub],0)</f>
        <v>0</v>
      </c>
      <c r="W2167" s="1" t="b">
        <f>AND(Table5[[#This Row],[FVA ENZLOAD flux UB]]=0,Table5[[#This Row],[ENZ not made when it should be?]])</f>
        <v>0</v>
      </c>
    </row>
    <row r="2168" spans="1:23" hidden="1">
      <c r="A2168" s="1"/>
      <c r="B2168" s="1" t="str">
        <f>_xlfn.TEXTBEFORE(Table38[[#This Row],[all fluxes from kapp-slack]]," ",,,,"")</f>
        <v/>
      </c>
      <c r="C2168" s="1">
        <f>_xlfn.NUMBERVALUE(IFERROR(_xlfn.TEXTAFTER(Table38[[#This Row],[all fluxes from kapp-slack]]," ",-1,,,""),""))</f>
        <v>0</v>
      </c>
      <c r="F2168" s="1" t="s">
        <v>6001</v>
      </c>
      <c r="G2168" s="1" t="str">
        <f>_xlfn.TEXTBEFORE(Table5[[#This Row],[rxn     kapp_old        kapp_slack_ub   kapp_slack_lb]]," ")</f>
        <v>RXN-EX_lac__L_e_FWD-SPONT</v>
      </c>
      <c r="H216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16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168" s="1">
        <f>_xlfn.NUMBERVALUE(_xlfn.TEXTAFTER(Table5[[#This Row],[rxn     kapp_old        kapp_slack_ub   kapp_slack_lb]]," ",-1))</f>
        <v>0</v>
      </c>
      <c r="K2168" s="1">
        <f>_xlfn.XLOOKUP(SUBSTITUTE(Table5[[#This Row],[rxn]],"RXN-","ENZLOAD-"),ENZLOAD[name],ENZLOAD[flux],0)</f>
        <v>0</v>
      </c>
      <c r="L2168" s="1" t="str">
        <f>"'"&amp;Table5[[#This Row],[rxn]]&amp;"'"&amp;CHAR(9)&amp;IF(AND(Table5[[#This Row],[kapp_slack_ub]]&lt;&gt;0,Table5[[#This Row],[kapp_old]]&lt;$F$1),$F$1,Table5[[#This Row],[kapp_old]])</f>
        <v>'RXN-EX_lac__L_e_FWD-SPONT'	27141.27779288</v>
      </c>
      <c r="M2168" s="1">
        <f>_xlfn.XLOOKUP(Table5[[#This Row],[rxn]],Table3[name],Table3[flux],$F$1)</f>
        <v>27141.277792879999</v>
      </c>
      <c r="N2168" s="1" t="str">
        <f>IFERROR(Table5[[#This Row],[min flux]]/Table5[[#This Row],[associated enzload]],"")</f>
        <v/>
      </c>
      <c r="O2168" s="1">
        <f>_xlfn.NUMBERVALUE(IF(Table5[[#This Row],[flux/enzload]]="","",ABS($N$1-Table5[[#This Row],[flux/enzload]])))</f>
        <v>0</v>
      </c>
      <c r="P2168" s="1">
        <f>Table5[[#This Row],[kapp_old]]+IFERROR(((Table5[[#This Row],[kapp_slack_ub]]-Table5[[#This Row],[kapp_slack_lb]])/Table5[[#This Row],[associated enzload]]),0)</f>
        <v>27141.277792879999</v>
      </c>
      <c r="Q2168" s="1" t="str">
        <f>"'"&amp;Table5[[#This Row],[rxn]]&amp;"'"&amp;CHAR(9)&amp;Table5[[#This Row],[kapp + (slack_ub - slack_lb)/enzload]]</f>
        <v>'RXN-EX_lac__L_e_FWD-SPONT'	27141.27779288</v>
      </c>
      <c r="R2168" s="1">
        <f>_xlfn.XLOOKUP(Table5[[#This Row],[rxn]],Table38[name],Table38[flux],0)</f>
        <v>0</v>
      </c>
      <c r="S2168" s="1">
        <f>_xlfn.XLOOKUP(SUBSTITUTE(Table5[[#This Row],[rxn]],"RXN-","ENZLOAD-"),Table38[name],Table38[flux],0)</f>
        <v>0</v>
      </c>
      <c r="T2168" s="1" t="b">
        <f>AND(Table5[[#This Row],[ENZLOAD flux in kapp-slack.gms]]=0,Table5[[#This Row],[flux in kapp-slack.gms]]&lt;&gt;0,NOT(Table5[[#This Row],[spont or unknown?]]))</f>
        <v>0</v>
      </c>
      <c r="U2168" s="1" t="b">
        <f>OR(_xlfn.TEXTAFTER(Table5[[#This Row],[rxn]],"-",-1)="SPONT",_xlfn.TEXTAFTER(Table5[[#This Row],[rxn]],"-",-1)="UNKNOWN")</f>
        <v>1</v>
      </c>
      <c r="V2168" s="1">
        <f>_xlfn.XLOOKUP(SUBSTITUTE(Table5[[#This Row],[rxn]],"RXN-","ENZLOAD-"),Table4[rxn],Table4[ub],0)</f>
        <v>0</v>
      </c>
      <c r="W2168" s="1" t="b">
        <f>AND(Table5[[#This Row],[FVA ENZLOAD flux UB]]=0,Table5[[#This Row],[ENZ not made when it should be?]])</f>
        <v>0</v>
      </c>
    </row>
    <row r="2169" spans="1:23" hidden="1">
      <c r="A2169" s="1"/>
      <c r="B2169" s="1" t="str">
        <f>_xlfn.TEXTBEFORE(Table38[[#This Row],[all fluxes from kapp-slack]]," ",,,,"")</f>
        <v/>
      </c>
      <c r="C2169" s="1">
        <f>_xlfn.NUMBERVALUE(IFERROR(_xlfn.TEXTAFTER(Table38[[#This Row],[all fluxes from kapp-slack]]," ",-1,,,""),""))</f>
        <v>0</v>
      </c>
      <c r="F2169" s="1" t="s">
        <v>6002</v>
      </c>
      <c r="G2169" s="1" t="str">
        <f>_xlfn.TEXTBEFORE(Table5[[#This Row],[rxn     kapp_old        kapp_slack_ub   kapp_slack_lb]]," ")</f>
        <v>RXN-EX_lac__L_e_REV-SPONT</v>
      </c>
      <c r="H216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16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169" s="1">
        <f>_xlfn.NUMBERVALUE(_xlfn.TEXTAFTER(Table5[[#This Row],[rxn     kapp_old        kapp_slack_ub   kapp_slack_lb]]," ",-1))</f>
        <v>0</v>
      </c>
      <c r="K2169" s="1">
        <f>_xlfn.XLOOKUP(SUBSTITUTE(Table5[[#This Row],[rxn]],"RXN-","ENZLOAD-"),ENZLOAD[name],ENZLOAD[flux],0)</f>
        <v>0</v>
      </c>
      <c r="L2169" s="1" t="str">
        <f>"'"&amp;Table5[[#This Row],[rxn]]&amp;"'"&amp;CHAR(9)&amp;IF(AND(Table5[[#This Row],[kapp_slack_ub]]&lt;&gt;0,Table5[[#This Row],[kapp_old]]&lt;$F$1),$F$1,Table5[[#This Row],[kapp_old]])</f>
        <v>'RXN-EX_lac__L_e_REV-SPONT'	27141.27779288</v>
      </c>
      <c r="M2169" s="1">
        <f>_xlfn.XLOOKUP(Table5[[#This Row],[rxn]],Table3[name],Table3[flux],$F$1)</f>
        <v>27141.277792879999</v>
      </c>
      <c r="N2169" s="1" t="str">
        <f>IFERROR(Table5[[#This Row],[min flux]]/Table5[[#This Row],[associated enzload]],"")</f>
        <v/>
      </c>
      <c r="O2169" s="1">
        <f>_xlfn.NUMBERVALUE(IF(Table5[[#This Row],[flux/enzload]]="","",ABS($N$1-Table5[[#This Row],[flux/enzload]])))</f>
        <v>0</v>
      </c>
      <c r="P2169" s="1">
        <f>Table5[[#This Row],[kapp_old]]+IFERROR(((Table5[[#This Row],[kapp_slack_ub]]-Table5[[#This Row],[kapp_slack_lb]])/Table5[[#This Row],[associated enzload]]),0)</f>
        <v>27141.277792879999</v>
      </c>
      <c r="Q2169" s="1" t="str">
        <f>"'"&amp;Table5[[#This Row],[rxn]]&amp;"'"&amp;CHAR(9)&amp;Table5[[#This Row],[kapp + (slack_ub - slack_lb)/enzload]]</f>
        <v>'RXN-EX_lac__L_e_REV-SPONT'	27141.27779288</v>
      </c>
      <c r="R2169" s="1">
        <f>_xlfn.XLOOKUP(Table5[[#This Row],[rxn]],Table38[name],Table38[flux],0)</f>
        <v>0</v>
      </c>
      <c r="S2169" s="1">
        <f>_xlfn.XLOOKUP(SUBSTITUTE(Table5[[#This Row],[rxn]],"RXN-","ENZLOAD-"),Table38[name],Table38[flux],0)</f>
        <v>0</v>
      </c>
      <c r="T2169" s="1" t="b">
        <f>AND(Table5[[#This Row],[ENZLOAD flux in kapp-slack.gms]]=0,Table5[[#This Row],[flux in kapp-slack.gms]]&lt;&gt;0,NOT(Table5[[#This Row],[spont or unknown?]]))</f>
        <v>0</v>
      </c>
      <c r="U2169" s="1" t="b">
        <f>OR(_xlfn.TEXTAFTER(Table5[[#This Row],[rxn]],"-",-1)="SPONT",_xlfn.TEXTAFTER(Table5[[#This Row],[rxn]],"-",-1)="UNKNOWN")</f>
        <v>1</v>
      </c>
      <c r="V2169" s="1">
        <f>_xlfn.XLOOKUP(SUBSTITUTE(Table5[[#This Row],[rxn]],"RXN-","ENZLOAD-"),Table4[rxn],Table4[ub],0)</f>
        <v>0</v>
      </c>
      <c r="W2169" s="1" t="b">
        <f>AND(Table5[[#This Row],[FVA ENZLOAD flux UB]]=0,Table5[[#This Row],[ENZ not made when it should be?]])</f>
        <v>0</v>
      </c>
    </row>
    <row r="2170" spans="1:23" hidden="1">
      <c r="A2170" s="1"/>
      <c r="B2170" s="1" t="str">
        <f>_xlfn.TEXTBEFORE(Table38[[#This Row],[all fluxes from kapp-slack]]," ",,,,"")</f>
        <v/>
      </c>
      <c r="C2170" s="1">
        <f>_xlfn.NUMBERVALUE(IFERROR(_xlfn.TEXTAFTER(Table38[[#This Row],[all fluxes from kapp-slack]]," ",-1,,,""),""))</f>
        <v>0</v>
      </c>
      <c r="F2170" s="1" t="s">
        <v>6003</v>
      </c>
      <c r="G2170" s="1" t="str">
        <f>_xlfn.TEXTBEFORE(Table5[[#This Row],[rxn     kapp_old        kapp_slack_ub   kapp_slack_lb]]," ")</f>
        <v>RXN-EX_mal__L_e_FWD-SPONT</v>
      </c>
      <c r="H217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17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170" s="1">
        <f>_xlfn.NUMBERVALUE(_xlfn.TEXTAFTER(Table5[[#This Row],[rxn     kapp_old        kapp_slack_ub   kapp_slack_lb]]," ",-1))</f>
        <v>0</v>
      </c>
      <c r="K2170" s="1">
        <f>_xlfn.XLOOKUP(SUBSTITUTE(Table5[[#This Row],[rxn]],"RXN-","ENZLOAD-"),ENZLOAD[name],ENZLOAD[flux],0)</f>
        <v>0</v>
      </c>
      <c r="L2170" s="1" t="str">
        <f>"'"&amp;Table5[[#This Row],[rxn]]&amp;"'"&amp;CHAR(9)&amp;IF(AND(Table5[[#This Row],[kapp_slack_ub]]&lt;&gt;0,Table5[[#This Row],[kapp_old]]&lt;$F$1),$F$1,Table5[[#This Row],[kapp_old]])</f>
        <v>'RXN-EX_mal__L_e_FWD-SPONT'	27141.27779288</v>
      </c>
      <c r="M2170" s="1">
        <f>_xlfn.XLOOKUP(Table5[[#This Row],[rxn]],Table3[name],Table3[flux],$F$1)</f>
        <v>27141.277792879999</v>
      </c>
      <c r="N2170" s="1" t="str">
        <f>IFERROR(Table5[[#This Row],[min flux]]/Table5[[#This Row],[associated enzload]],"")</f>
        <v/>
      </c>
      <c r="O2170" s="1">
        <f>_xlfn.NUMBERVALUE(IF(Table5[[#This Row],[flux/enzload]]="","",ABS($N$1-Table5[[#This Row],[flux/enzload]])))</f>
        <v>0</v>
      </c>
      <c r="P2170" s="1">
        <f>Table5[[#This Row],[kapp_old]]+IFERROR(((Table5[[#This Row],[kapp_slack_ub]]-Table5[[#This Row],[kapp_slack_lb]])/Table5[[#This Row],[associated enzload]]),0)</f>
        <v>27141.277792879999</v>
      </c>
      <c r="Q2170" s="1" t="str">
        <f>"'"&amp;Table5[[#This Row],[rxn]]&amp;"'"&amp;CHAR(9)&amp;Table5[[#This Row],[kapp + (slack_ub - slack_lb)/enzload]]</f>
        <v>'RXN-EX_mal__L_e_FWD-SPONT'	27141.27779288</v>
      </c>
      <c r="R2170" s="1">
        <f>_xlfn.XLOOKUP(Table5[[#This Row],[rxn]],Table38[name],Table38[flux],0)</f>
        <v>0</v>
      </c>
      <c r="S2170" s="1">
        <f>_xlfn.XLOOKUP(SUBSTITUTE(Table5[[#This Row],[rxn]],"RXN-","ENZLOAD-"),Table38[name],Table38[flux],0)</f>
        <v>0</v>
      </c>
      <c r="T2170" s="1" t="b">
        <f>AND(Table5[[#This Row],[ENZLOAD flux in kapp-slack.gms]]=0,Table5[[#This Row],[flux in kapp-slack.gms]]&lt;&gt;0,NOT(Table5[[#This Row],[spont or unknown?]]))</f>
        <v>0</v>
      </c>
      <c r="U2170" s="1" t="b">
        <f>OR(_xlfn.TEXTAFTER(Table5[[#This Row],[rxn]],"-",-1)="SPONT",_xlfn.TEXTAFTER(Table5[[#This Row],[rxn]],"-",-1)="UNKNOWN")</f>
        <v>1</v>
      </c>
      <c r="V2170" s="1">
        <f>_xlfn.XLOOKUP(SUBSTITUTE(Table5[[#This Row],[rxn]],"RXN-","ENZLOAD-"),Table4[rxn],Table4[ub],0)</f>
        <v>0</v>
      </c>
      <c r="W2170" s="1" t="b">
        <f>AND(Table5[[#This Row],[FVA ENZLOAD flux UB]]=0,Table5[[#This Row],[ENZ not made when it should be?]])</f>
        <v>0</v>
      </c>
    </row>
    <row r="2171" spans="1:23" hidden="1">
      <c r="A2171" s="1"/>
      <c r="B2171" s="1" t="str">
        <f>_xlfn.TEXTBEFORE(Table38[[#This Row],[all fluxes from kapp-slack]]," ",,,,"")</f>
        <v/>
      </c>
      <c r="C2171" s="1">
        <f>_xlfn.NUMBERVALUE(IFERROR(_xlfn.TEXTAFTER(Table38[[#This Row],[all fluxes from kapp-slack]]," ",-1,,,""),""))</f>
        <v>0</v>
      </c>
      <c r="F2171" s="1" t="s">
        <v>6004</v>
      </c>
      <c r="G2171" s="1" t="str">
        <f>_xlfn.TEXTBEFORE(Table5[[#This Row],[rxn     kapp_old        kapp_slack_ub   kapp_slack_lb]]," ")</f>
        <v>RXN-EX_mal__L_e_REV-SPONT</v>
      </c>
      <c r="H217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17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171" s="1">
        <f>_xlfn.NUMBERVALUE(_xlfn.TEXTAFTER(Table5[[#This Row],[rxn     kapp_old        kapp_slack_ub   kapp_slack_lb]]," ",-1))</f>
        <v>0</v>
      </c>
      <c r="K2171" s="1">
        <f>_xlfn.XLOOKUP(SUBSTITUTE(Table5[[#This Row],[rxn]],"RXN-","ENZLOAD-"),ENZLOAD[name],ENZLOAD[flux],0)</f>
        <v>0</v>
      </c>
      <c r="L2171" s="1" t="str">
        <f>"'"&amp;Table5[[#This Row],[rxn]]&amp;"'"&amp;CHAR(9)&amp;IF(AND(Table5[[#This Row],[kapp_slack_ub]]&lt;&gt;0,Table5[[#This Row],[kapp_old]]&lt;$F$1),$F$1,Table5[[#This Row],[kapp_old]])</f>
        <v>'RXN-EX_mal__L_e_REV-SPONT'	27141.27779288</v>
      </c>
      <c r="M2171" s="1">
        <f>_xlfn.XLOOKUP(Table5[[#This Row],[rxn]],Table3[name],Table3[flux],$F$1)</f>
        <v>27141.277792879999</v>
      </c>
      <c r="N2171" s="1" t="str">
        <f>IFERROR(Table5[[#This Row],[min flux]]/Table5[[#This Row],[associated enzload]],"")</f>
        <v/>
      </c>
      <c r="O2171" s="1">
        <f>_xlfn.NUMBERVALUE(IF(Table5[[#This Row],[flux/enzload]]="","",ABS($N$1-Table5[[#This Row],[flux/enzload]])))</f>
        <v>0</v>
      </c>
      <c r="P2171" s="1">
        <f>Table5[[#This Row],[kapp_old]]+IFERROR(((Table5[[#This Row],[kapp_slack_ub]]-Table5[[#This Row],[kapp_slack_lb]])/Table5[[#This Row],[associated enzload]]),0)</f>
        <v>27141.277792879999</v>
      </c>
      <c r="Q2171" s="1" t="str">
        <f>"'"&amp;Table5[[#This Row],[rxn]]&amp;"'"&amp;CHAR(9)&amp;Table5[[#This Row],[kapp + (slack_ub - slack_lb)/enzload]]</f>
        <v>'RXN-EX_mal__L_e_REV-SPONT'	27141.27779288</v>
      </c>
      <c r="R2171" s="1">
        <f>_xlfn.XLOOKUP(Table5[[#This Row],[rxn]],Table38[name],Table38[flux],0)</f>
        <v>0</v>
      </c>
      <c r="S2171" s="1">
        <f>_xlfn.XLOOKUP(SUBSTITUTE(Table5[[#This Row],[rxn]],"RXN-","ENZLOAD-"),Table38[name],Table38[flux],0)</f>
        <v>0</v>
      </c>
      <c r="T2171" s="1" t="b">
        <f>AND(Table5[[#This Row],[ENZLOAD flux in kapp-slack.gms]]=0,Table5[[#This Row],[flux in kapp-slack.gms]]&lt;&gt;0,NOT(Table5[[#This Row],[spont or unknown?]]))</f>
        <v>0</v>
      </c>
      <c r="U2171" s="1" t="b">
        <f>OR(_xlfn.TEXTAFTER(Table5[[#This Row],[rxn]],"-",-1)="SPONT",_xlfn.TEXTAFTER(Table5[[#This Row],[rxn]],"-",-1)="UNKNOWN")</f>
        <v>1</v>
      </c>
      <c r="V2171" s="1">
        <f>_xlfn.XLOOKUP(SUBSTITUTE(Table5[[#This Row],[rxn]],"RXN-","ENZLOAD-"),Table4[rxn],Table4[ub],0)</f>
        <v>0</v>
      </c>
      <c r="W2171" s="1" t="b">
        <f>AND(Table5[[#This Row],[FVA ENZLOAD flux UB]]=0,Table5[[#This Row],[ENZ not made when it should be?]])</f>
        <v>0</v>
      </c>
    </row>
    <row r="2172" spans="1:23" hidden="1">
      <c r="A2172" s="1"/>
      <c r="B2172" s="1" t="str">
        <f>_xlfn.TEXTBEFORE(Table38[[#This Row],[all fluxes from kapp-slack]]," ",,,,"")</f>
        <v/>
      </c>
      <c r="C2172" s="1">
        <f>_xlfn.NUMBERVALUE(IFERROR(_xlfn.TEXTAFTER(Table38[[#This Row],[all fluxes from kapp-slack]]," ",-1,,,""),""))</f>
        <v>0</v>
      </c>
      <c r="F2172" s="1" t="s">
        <v>6005</v>
      </c>
      <c r="G2172" s="1" t="str">
        <f>_xlfn.TEXTBEFORE(Table5[[#This Row],[rxn     kapp_old        kapp_slack_ub   kapp_slack_lb]]," ")</f>
        <v>RXN-EX_g3pi_e_FWD-SPONT</v>
      </c>
      <c r="H217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17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172" s="1">
        <f>_xlfn.NUMBERVALUE(_xlfn.TEXTAFTER(Table5[[#This Row],[rxn     kapp_old        kapp_slack_ub   kapp_slack_lb]]," ",-1))</f>
        <v>0</v>
      </c>
      <c r="K2172" s="1">
        <f>_xlfn.XLOOKUP(SUBSTITUTE(Table5[[#This Row],[rxn]],"RXN-","ENZLOAD-"),ENZLOAD[name],ENZLOAD[flux],0)</f>
        <v>0</v>
      </c>
      <c r="L2172" s="1" t="str">
        <f>"'"&amp;Table5[[#This Row],[rxn]]&amp;"'"&amp;CHAR(9)&amp;IF(AND(Table5[[#This Row],[kapp_slack_ub]]&lt;&gt;0,Table5[[#This Row],[kapp_old]]&lt;$F$1),$F$1,Table5[[#This Row],[kapp_old]])</f>
        <v>'RXN-EX_g3pi_e_FWD-SPONT'	27141.27779288</v>
      </c>
      <c r="M2172" s="1">
        <f>_xlfn.XLOOKUP(Table5[[#This Row],[rxn]],Table3[name],Table3[flux],$F$1)</f>
        <v>27141.277792879999</v>
      </c>
      <c r="N2172" s="1" t="str">
        <f>IFERROR(Table5[[#This Row],[min flux]]/Table5[[#This Row],[associated enzload]],"")</f>
        <v/>
      </c>
      <c r="O2172" s="1">
        <f>_xlfn.NUMBERVALUE(IF(Table5[[#This Row],[flux/enzload]]="","",ABS($N$1-Table5[[#This Row],[flux/enzload]])))</f>
        <v>0</v>
      </c>
      <c r="P2172" s="1">
        <f>Table5[[#This Row],[kapp_old]]+IFERROR(((Table5[[#This Row],[kapp_slack_ub]]-Table5[[#This Row],[kapp_slack_lb]])/Table5[[#This Row],[associated enzload]]),0)</f>
        <v>27141.277792879999</v>
      </c>
      <c r="Q2172" s="1" t="str">
        <f>"'"&amp;Table5[[#This Row],[rxn]]&amp;"'"&amp;CHAR(9)&amp;Table5[[#This Row],[kapp + (slack_ub - slack_lb)/enzload]]</f>
        <v>'RXN-EX_g3pi_e_FWD-SPONT'	27141.27779288</v>
      </c>
      <c r="R2172" s="1">
        <f>_xlfn.XLOOKUP(Table5[[#This Row],[rxn]],Table38[name],Table38[flux],0)</f>
        <v>0</v>
      </c>
      <c r="S2172" s="1">
        <f>_xlfn.XLOOKUP(SUBSTITUTE(Table5[[#This Row],[rxn]],"RXN-","ENZLOAD-"),Table38[name],Table38[flux],0)</f>
        <v>0</v>
      </c>
      <c r="T2172" s="1" t="b">
        <f>AND(Table5[[#This Row],[ENZLOAD flux in kapp-slack.gms]]=0,Table5[[#This Row],[flux in kapp-slack.gms]]&lt;&gt;0,NOT(Table5[[#This Row],[spont or unknown?]]))</f>
        <v>0</v>
      </c>
      <c r="U2172" s="1" t="b">
        <f>OR(_xlfn.TEXTAFTER(Table5[[#This Row],[rxn]],"-",-1)="SPONT",_xlfn.TEXTAFTER(Table5[[#This Row],[rxn]],"-",-1)="UNKNOWN")</f>
        <v>1</v>
      </c>
      <c r="V2172" s="1">
        <f>_xlfn.XLOOKUP(SUBSTITUTE(Table5[[#This Row],[rxn]],"RXN-","ENZLOAD-"),Table4[rxn],Table4[ub],0)</f>
        <v>0</v>
      </c>
      <c r="W2172" s="1" t="b">
        <f>AND(Table5[[#This Row],[FVA ENZLOAD flux UB]]=0,Table5[[#This Row],[ENZ not made when it should be?]])</f>
        <v>0</v>
      </c>
    </row>
    <row r="2173" spans="1:23" hidden="1">
      <c r="A2173" s="1"/>
      <c r="B2173" s="1" t="str">
        <f>_xlfn.TEXTBEFORE(Table38[[#This Row],[all fluxes from kapp-slack]]," ",,,,"")</f>
        <v/>
      </c>
      <c r="C2173" s="1">
        <f>_xlfn.NUMBERVALUE(IFERROR(_xlfn.TEXTAFTER(Table38[[#This Row],[all fluxes from kapp-slack]]," ",-1,,,""),""))</f>
        <v>0</v>
      </c>
      <c r="F2173" s="1" t="s">
        <v>6006</v>
      </c>
      <c r="G2173" s="1" t="str">
        <f>_xlfn.TEXTBEFORE(Table5[[#This Row],[rxn     kapp_old        kapp_slack_ub   kapp_slack_lb]]," ")</f>
        <v>RXN-EX_g3pi_e_REV-SPONT</v>
      </c>
      <c r="H217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17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173" s="1">
        <f>_xlfn.NUMBERVALUE(_xlfn.TEXTAFTER(Table5[[#This Row],[rxn     kapp_old        kapp_slack_ub   kapp_slack_lb]]," ",-1))</f>
        <v>0</v>
      </c>
      <c r="K2173" s="1">
        <f>_xlfn.XLOOKUP(SUBSTITUTE(Table5[[#This Row],[rxn]],"RXN-","ENZLOAD-"),ENZLOAD[name],ENZLOAD[flux],0)</f>
        <v>0</v>
      </c>
      <c r="L2173" s="1" t="str">
        <f>"'"&amp;Table5[[#This Row],[rxn]]&amp;"'"&amp;CHAR(9)&amp;IF(AND(Table5[[#This Row],[kapp_slack_ub]]&lt;&gt;0,Table5[[#This Row],[kapp_old]]&lt;$F$1),$F$1,Table5[[#This Row],[kapp_old]])</f>
        <v>'RXN-EX_g3pi_e_REV-SPONT'	27141.27779288</v>
      </c>
      <c r="M2173" s="1">
        <f>_xlfn.XLOOKUP(Table5[[#This Row],[rxn]],Table3[name],Table3[flux],$F$1)</f>
        <v>27141.277792879999</v>
      </c>
      <c r="N2173" s="1" t="str">
        <f>IFERROR(Table5[[#This Row],[min flux]]/Table5[[#This Row],[associated enzload]],"")</f>
        <v/>
      </c>
      <c r="O2173" s="1">
        <f>_xlfn.NUMBERVALUE(IF(Table5[[#This Row],[flux/enzload]]="","",ABS($N$1-Table5[[#This Row],[flux/enzload]])))</f>
        <v>0</v>
      </c>
      <c r="P2173" s="1">
        <f>Table5[[#This Row],[kapp_old]]+IFERROR(((Table5[[#This Row],[kapp_slack_ub]]-Table5[[#This Row],[kapp_slack_lb]])/Table5[[#This Row],[associated enzload]]),0)</f>
        <v>27141.277792879999</v>
      </c>
      <c r="Q2173" s="1" t="str">
        <f>"'"&amp;Table5[[#This Row],[rxn]]&amp;"'"&amp;CHAR(9)&amp;Table5[[#This Row],[kapp + (slack_ub - slack_lb)/enzload]]</f>
        <v>'RXN-EX_g3pi_e_REV-SPONT'	27141.27779288</v>
      </c>
      <c r="R2173" s="1">
        <f>_xlfn.XLOOKUP(Table5[[#This Row],[rxn]],Table38[name],Table38[flux],0)</f>
        <v>0</v>
      </c>
      <c r="S2173" s="1">
        <f>_xlfn.XLOOKUP(SUBSTITUTE(Table5[[#This Row],[rxn]],"RXN-","ENZLOAD-"),Table38[name],Table38[flux],0)</f>
        <v>0</v>
      </c>
      <c r="T2173" s="1" t="b">
        <f>AND(Table5[[#This Row],[ENZLOAD flux in kapp-slack.gms]]=0,Table5[[#This Row],[flux in kapp-slack.gms]]&lt;&gt;0,NOT(Table5[[#This Row],[spont or unknown?]]))</f>
        <v>0</v>
      </c>
      <c r="U2173" s="1" t="b">
        <f>OR(_xlfn.TEXTAFTER(Table5[[#This Row],[rxn]],"-",-1)="SPONT",_xlfn.TEXTAFTER(Table5[[#This Row],[rxn]],"-",-1)="UNKNOWN")</f>
        <v>1</v>
      </c>
      <c r="V2173" s="1">
        <f>_xlfn.XLOOKUP(SUBSTITUTE(Table5[[#This Row],[rxn]],"RXN-","ENZLOAD-"),Table4[rxn],Table4[ub],0)</f>
        <v>0</v>
      </c>
      <c r="W2173" s="1" t="b">
        <f>AND(Table5[[#This Row],[FVA ENZLOAD flux UB]]=0,Table5[[#This Row],[ENZ not made when it should be?]])</f>
        <v>0</v>
      </c>
    </row>
    <row r="2174" spans="1:23" hidden="1">
      <c r="A2174" s="1"/>
      <c r="B2174" s="1" t="str">
        <f>_xlfn.TEXTBEFORE(Table38[[#This Row],[all fluxes from kapp-slack]]," ",,,,"")</f>
        <v/>
      </c>
      <c r="C2174" s="1">
        <f>_xlfn.NUMBERVALUE(IFERROR(_xlfn.TEXTAFTER(Table38[[#This Row],[all fluxes from kapp-slack]]," ",-1,,,""),""))</f>
        <v>0</v>
      </c>
      <c r="F2174" s="1" t="s">
        <v>6007</v>
      </c>
      <c r="G2174" s="1" t="str">
        <f>_xlfn.TEXTBEFORE(Table5[[#This Row],[rxn     kapp_old        kapp_slack_ub   kapp_slack_lb]]," ")</f>
        <v>RXN-EX_dad_2_e_FWD-SPONT</v>
      </c>
      <c r="H217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17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174" s="1">
        <f>_xlfn.NUMBERVALUE(_xlfn.TEXTAFTER(Table5[[#This Row],[rxn     kapp_old        kapp_slack_ub   kapp_slack_lb]]," ",-1))</f>
        <v>0</v>
      </c>
      <c r="K2174" s="1">
        <f>_xlfn.XLOOKUP(SUBSTITUTE(Table5[[#This Row],[rxn]],"RXN-","ENZLOAD-"),ENZLOAD[name],ENZLOAD[flux],0)</f>
        <v>0</v>
      </c>
      <c r="L2174" s="1" t="str">
        <f>"'"&amp;Table5[[#This Row],[rxn]]&amp;"'"&amp;CHAR(9)&amp;IF(AND(Table5[[#This Row],[kapp_slack_ub]]&lt;&gt;0,Table5[[#This Row],[kapp_old]]&lt;$F$1),$F$1,Table5[[#This Row],[kapp_old]])</f>
        <v>'RXN-EX_dad_2_e_FWD-SPONT'	27141.27779288</v>
      </c>
      <c r="M2174" s="1">
        <f>_xlfn.XLOOKUP(Table5[[#This Row],[rxn]],Table3[name],Table3[flux],$F$1)</f>
        <v>27141.277792879999</v>
      </c>
      <c r="N2174" s="1" t="str">
        <f>IFERROR(Table5[[#This Row],[min flux]]/Table5[[#This Row],[associated enzload]],"")</f>
        <v/>
      </c>
      <c r="O2174" s="1">
        <f>_xlfn.NUMBERVALUE(IF(Table5[[#This Row],[flux/enzload]]="","",ABS($N$1-Table5[[#This Row],[flux/enzload]])))</f>
        <v>0</v>
      </c>
      <c r="P2174" s="1">
        <f>Table5[[#This Row],[kapp_old]]+IFERROR(((Table5[[#This Row],[kapp_slack_ub]]-Table5[[#This Row],[kapp_slack_lb]])/Table5[[#This Row],[associated enzload]]),0)</f>
        <v>27141.277792879999</v>
      </c>
      <c r="Q2174" s="1" t="str">
        <f>"'"&amp;Table5[[#This Row],[rxn]]&amp;"'"&amp;CHAR(9)&amp;Table5[[#This Row],[kapp + (slack_ub - slack_lb)/enzload]]</f>
        <v>'RXN-EX_dad_2_e_FWD-SPONT'	27141.27779288</v>
      </c>
      <c r="R2174" s="1">
        <f>_xlfn.XLOOKUP(Table5[[#This Row],[rxn]],Table38[name],Table38[flux],0)</f>
        <v>0</v>
      </c>
      <c r="S2174" s="1">
        <f>_xlfn.XLOOKUP(SUBSTITUTE(Table5[[#This Row],[rxn]],"RXN-","ENZLOAD-"),Table38[name],Table38[flux],0)</f>
        <v>0</v>
      </c>
      <c r="T2174" s="1" t="b">
        <f>AND(Table5[[#This Row],[ENZLOAD flux in kapp-slack.gms]]=0,Table5[[#This Row],[flux in kapp-slack.gms]]&lt;&gt;0,NOT(Table5[[#This Row],[spont or unknown?]]))</f>
        <v>0</v>
      </c>
      <c r="U2174" s="1" t="b">
        <f>OR(_xlfn.TEXTAFTER(Table5[[#This Row],[rxn]],"-",-1)="SPONT",_xlfn.TEXTAFTER(Table5[[#This Row],[rxn]],"-",-1)="UNKNOWN")</f>
        <v>1</v>
      </c>
      <c r="V2174" s="1">
        <f>_xlfn.XLOOKUP(SUBSTITUTE(Table5[[#This Row],[rxn]],"RXN-","ENZLOAD-"),Table4[rxn],Table4[ub],0)</f>
        <v>0</v>
      </c>
      <c r="W2174" s="1" t="b">
        <f>AND(Table5[[#This Row],[FVA ENZLOAD flux UB]]=0,Table5[[#This Row],[ENZ not made when it should be?]])</f>
        <v>0</v>
      </c>
    </row>
    <row r="2175" spans="1:23" hidden="1">
      <c r="A2175" s="1"/>
      <c r="B2175" s="1" t="str">
        <f>_xlfn.TEXTBEFORE(Table38[[#This Row],[all fluxes from kapp-slack]]," ",,,,"")</f>
        <v/>
      </c>
      <c r="C2175" s="1">
        <f>_xlfn.NUMBERVALUE(IFERROR(_xlfn.TEXTAFTER(Table38[[#This Row],[all fluxes from kapp-slack]]," ",-1,,,""),""))</f>
        <v>0</v>
      </c>
      <c r="F2175" s="1" t="s">
        <v>6008</v>
      </c>
      <c r="G2175" s="1" t="str">
        <f>_xlfn.TEXTBEFORE(Table5[[#This Row],[rxn     kapp_old        kapp_slack_ub   kapp_slack_lb]]," ")</f>
        <v>RXN-EX_dad_2_e_REV-SPONT</v>
      </c>
      <c r="H217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17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175" s="1">
        <f>_xlfn.NUMBERVALUE(_xlfn.TEXTAFTER(Table5[[#This Row],[rxn     kapp_old        kapp_slack_ub   kapp_slack_lb]]," ",-1))</f>
        <v>0</v>
      </c>
      <c r="K2175" s="1">
        <f>_xlfn.XLOOKUP(SUBSTITUTE(Table5[[#This Row],[rxn]],"RXN-","ENZLOAD-"),ENZLOAD[name],ENZLOAD[flux],0)</f>
        <v>0</v>
      </c>
      <c r="L2175" s="1" t="str">
        <f>"'"&amp;Table5[[#This Row],[rxn]]&amp;"'"&amp;CHAR(9)&amp;IF(AND(Table5[[#This Row],[kapp_slack_ub]]&lt;&gt;0,Table5[[#This Row],[kapp_old]]&lt;$F$1),$F$1,Table5[[#This Row],[kapp_old]])</f>
        <v>'RXN-EX_dad_2_e_REV-SPONT'	27141.27779288</v>
      </c>
      <c r="M2175" s="1">
        <f>_xlfn.XLOOKUP(Table5[[#This Row],[rxn]],Table3[name],Table3[flux],$F$1)</f>
        <v>27141.277792879999</v>
      </c>
      <c r="N2175" s="1" t="str">
        <f>IFERROR(Table5[[#This Row],[min flux]]/Table5[[#This Row],[associated enzload]],"")</f>
        <v/>
      </c>
      <c r="O2175" s="1">
        <f>_xlfn.NUMBERVALUE(IF(Table5[[#This Row],[flux/enzload]]="","",ABS($N$1-Table5[[#This Row],[flux/enzload]])))</f>
        <v>0</v>
      </c>
      <c r="P2175" s="1">
        <f>Table5[[#This Row],[kapp_old]]+IFERROR(((Table5[[#This Row],[kapp_slack_ub]]-Table5[[#This Row],[kapp_slack_lb]])/Table5[[#This Row],[associated enzload]]),0)</f>
        <v>27141.277792879999</v>
      </c>
      <c r="Q2175" s="1" t="str">
        <f>"'"&amp;Table5[[#This Row],[rxn]]&amp;"'"&amp;CHAR(9)&amp;Table5[[#This Row],[kapp + (slack_ub - slack_lb)/enzload]]</f>
        <v>'RXN-EX_dad_2_e_REV-SPONT'	27141.27779288</v>
      </c>
      <c r="R2175" s="1">
        <f>_xlfn.XLOOKUP(Table5[[#This Row],[rxn]],Table38[name],Table38[flux],0)</f>
        <v>0</v>
      </c>
      <c r="S2175" s="1">
        <f>_xlfn.XLOOKUP(SUBSTITUTE(Table5[[#This Row],[rxn]],"RXN-","ENZLOAD-"),Table38[name],Table38[flux],0)</f>
        <v>0</v>
      </c>
      <c r="T2175" s="1" t="b">
        <f>AND(Table5[[#This Row],[ENZLOAD flux in kapp-slack.gms]]=0,Table5[[#This Row],[flux in kapp-slack.gms]]&lt;&gt;0,NOT(Table5[[#This Row],[spont or unknown?]]))</f>
        <v>0</v>
      </c>
      <c r="U2175" s="1" t="b">
        <f>OR(_xlfn.TEXTAFTER(Table5[[#This Row],[rxn]],"-",-1)="SPONT",_xlfn.TEXTAFTER(Table5[[#This Row],[rxn]],"-",-1)="UNKNOWN")</f>
        <v>1</v>
      </c>
      <c r="V2175" s="1">
        <f>_xlfn.XLOOKUP(SUBSTITUTE(Table5[[#This Row],[rxn]],"RXN-","ENZLOAD-"),Table4[rxn],Table4[ub],0)</f>
        <v>0</v>
      </c>
      <c r="W2175" s="1" t="b">
        <f>AND(Table5[[#This Row],[FVA ENZLOAD flux UB]]=0,Table5[[#This Row],[ENZ not made when it should be?]])</f>
        <v>0</v>
      </c>
    </row>
    <row r="2176" spans="1:23" hidden="1">
      <c r="A2176" s="1"/>
      <c r="B2176" s="1" t="str">
        <f>_xlfn.TEXTBEFORE(Table38[[#This Row],[all fluxes from kapp-slack]]," ",,,,"")</f>
        <v/>
      </c>
      <c r="C2176" s="1">
        <f>_xlfn.NUMBERVALUE(IFERROR(_xlfn.TEXTAFTER(Table38[[#This Row],[all fluxes from kapp-slack]]," ",-1,,,""),""))</f>
        <v>0</v>
      </c>
      <c r="F2176" s="1" t="s">
        <v>6009</v>
      </c>
      <c r="G2176" s="1" t="str">
        <f>_xlfn.TEXTBEFORE(Table5[[#This Row],[rxn     kapp_old        kapp_slack_ub   kapp_slack_lb]]," ")</f>
        <v>RXN-EX_dgsn_e_FWD-SPONT</v>
      </c>
      <c r="H217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17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176" s="1">
        <f>_xlfn.NUMBERVALUE(_xlfn.TEXTAFTER(Table5[[#This Row],[rxn     kapp_old        kapp_slack_ub   kapp_slack_lb]]," ",-1))</f>
        <v>0</v>
      </c>
      <c r="K2176" s="1">
        <f>_xlfn.XLOOKUP(SUBSTITUTE(Table5[[#This Row],[rxn]],"RXN-","ENZLOAD-"),ENZLOAD[name],ENZLOAD[flux],0)</f>
        <v>0</v>
      </c>
      <c r="L2176" s="1" t="str">
        <f>"'"&amp;Table5[[#This Row],[rxn]]&amp;"'"&amp;CHAR(9)&amp;IF(AND(Table5[[#This Row],[kapp_slack_ub]]&lt;&gt;0,Table5[[#This Row],[kapp_old]]&lt;$F$1),$F$1,Table5[[#This Row],[kapp_old]])</f>
        <v>'RXN-EX_dgsn_e_FWD-SPONT'	27141.27779288</v>
      </c>
      <c r="M2176" s="1">
        <f>_xlfn.XLOOKUP(Table5[[#This Row],[rxn]],Table3[name],Table3[flux],$F$1)</f>
        <v>27141.277792879999</v>
      </c>
      <c r="N2176" s="1" t="str">
        <f>IFERROR(Table5[[#This Row],[min flux]]/Table5[[#This Row],[associated enzload]],"")</f>
        <v/>
      </c>
      <c r="O2176" s="1">
        <f>_xlfn.NUMBERVALUE(IF(Table5[[#This Row],[flux/enzload]]="","",ABS($N$1-Table5[[#This Row],[flux/enzload]])))</f>
        <v>0</v>
      </c>
      <c r="P2176" s="1">
        <f>Table5[[#This Row],[kapp_old]]+IFERROR(((Table5[[#This Row],[kapp_slack_ub]]-Table5[[#This Row],[kapp_slack_lb]])/Table5[[#This Row],[associated enzload]]),0)</f>
        <v>27141.277792879999</v>
      </c>
      <c r="Q2176" s="1" t="str">
        <f>"'"&amp;Table5[[#This Row],[rxn]]&amp;"'"&amp;CHAR(9)&amp;Table5[[#This Row],[kapp + (slack_ub - slack_lb)/enzload]]</f>
        <v>'RXN-EX_dgsn_e_FWD-SPONT'	27141.27779288</v>
      </c>
      <c r="R2176" s="1">
        <f>_xlfn.XLOOKUP(Table5[[#This Row],[rxn]],Table38[name],Table38[flux],0)</f>
        <v>0</v>
      </c>
      <c r="S2176" s="1">
        <f>_xlfn.XLOOKUP(SUBSTITUTE(Table5[[#This Row],[rxn]],"RXN-","ENZLOAD-"),Table38[name],Table38[flux],0)</f>
        <v>0</v>
      </c>
      <c r="T2176" s="1" t="b">
        <f>AND(Table5[[#This Row],[ENZLOAD flux in kapp-slack.gms]]=0,Table5[[#This Row],[flux in kapp-slack.gms]]&lt;&gt;0,NOT(Table5[[#This Row],[spont or unknown?]]))</f>
        <v>0</v>
      </c>
      <c r="U2176" s="1" t="b">
        <f>OR(_xlfn.TEXTAFTER(Table5[[#This Row],[rxn]],"-",-1)="SPONT",_xlfn.TEXTAFTER(Table5[[#This Row],[rxn]],"-",-1)="UNKNOWN")</f>
        <v>1</v>
      </c>
      <c r="V2176" s="1">
        <f>_xlfn.XLOOKUP(SUBSTITUTE(Table5[[#This Row],[rxn]],"RXN-","ENZLOAD-"),Table4[rxn],Table4[ub],0)</f>
        <v>0</v>
      </c>
      <c r="W2176" s="1" t="b">
        <f>AND(Table5[[#This Row],[FVA ENZLOAD flux UB]]=0,Table5[[#This Row],[ENZ not made when it should be?]])</f>
        <v>0</v>
      </c>
    </row>
    <row r="2177" spans="1:23" hidden="1">
      <c r="A2177" s="1"/>
      <c r="B2177" s="1" t="str">
        <f>_xlfn.TEXTBEFORE(Table38[[#This Row],[all fluxes from kapp-slack]]," ",,,,"")</f>
        <v/>
      </c>
      <c r="C2177" s="1">
        <f>_xlfn.NUMBERVALUE(IFERROR(_xlfn.TEXTAFTER(Table38[[#This Row],[all fluxes from kapp-slack]]," ",-1,,,""),""))</f>
        <v>0</v>
      </c>
      <c r="F2177" s="1" t="s">
        <v>6010</v>
      </c>
      <c r="G2177" s="1" t="str">
        <f>_xlfn.TEXTBEFORE(Table5[[#This Row],[rxn     kapp_old        kapp_slack_ub   kapp_slack_lb]]," ")</f>
        <v>RXN-EX_dgsn_e_REV-SPONT</v>
      </c>
      <c r="H217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17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177" s="1">
        <f>_xlfn.NUMBERVALUE(_xlfn.TEXTAFTER(Table5[[#This Row],[rxn     kapp_old        kapp_slack_ub   kapp_slack_lb]]," ",-1))</f>
        <v>0</v>
      </c>
      <c r="K2177" s="1">
        <f>_xlfn.XLOOKUP(SUBSTITUTE(Table5[[#This Row],[rxn]],"RXN-","ENZLOAD-"),ENZLOAD[name],ENZLOAD[flux],0)</f>
        <v>0</v>
      </c>
      <c r="L2177" s="1" t="str">
        <f>"'"&amp;Table5[[#This Row],[rxn]]&amp;"'"&amp;CHAR(9)&amp;IF(AND(Table5[[#This Row],[kapp_slack_ub]]&lt;&gt;0,Table5[[#This Row],[kapp_old]]&lt;$F$1),$F$1,Table5[[#This Row],[kapp_old]])</f>
        <v>'RXN-EX_dgsn_e_REV-SPONT'	27141.27779288</v>
      </c>
      <c r="M2177" s="1">
        <f>_xlfn.XLOOKUP(Table5[[#This Row],[rxn]],Table3[name],Table3[flux],$F$1)</f>
        <v>27141.277792879999</v>
      </c>
      <c r="N2177" s="1" t="str">
        <f>IFERROR(Table5[[#This Row],[min flux]]/Table5[[#This Row],[associated enzload]],"")</f>
        <v/>
      </c>
      <c r="O2177" s="1">
        <f>_xlfn.NUMBERVALUE(IF(Table5[[#This Row],[flux/enzload]]="","",ABS($N$1-Table5[[#This Row],[flux/enzload]])))</f>
        <v>0</v>
      </c>
      <c r="P2177" s="1">
        <f>Table5[[#This Row],[kapp_old]]+IFERROR(((Table5[[#This Row],[kapp_slack_ub]]-Table5[[#This Row],[kapp_slack_lb]])/Table5[[#This Row],[associated enzload]]),0)</f>
        <v>27141.277792879999</v>
      </c>
      <c r="Q2177" s="1" t="str">
        <f>"'"&amp;Table5[[#This Row],[rxn]]&amp;"'"&amp;CHAR(9)&amp;Table5[[#This Row],[kapp + (slack_ub - slack_lb)/enzload]]</f>
        <v>'RXN-EX_dgsn_e_REV-SPONT'	27141.27779288</v>
      </c>
      <c r="R2177" s="1">
        <f>_xlfn.XLOOKUP(Table5[[#This Row],[rxn]],Table38[name],Table38[flux],0)</f>
        <v>0</v>
      </c>
      <c r="S2177" s="1">
        <f>_xlfn.XLOOKUP(SUBSTITUTE(Table5[[#This Row],[rxn]],"RXN-","ENZLOAD-"),Table38[name],Table38[flux],0)</f>
        <v>0</v>
      </c>
      <c r="T2177" s="1" t="b">
        <f>AND(Table5[[#This Row],[ENZLOAD flux in kapp-slack.gms]]=0,Table5[[#This Row],[flux in kapp-slack.gms]]&lt;&gt;0,NOT(Table5[[#This Row],[spont or unknown?]]))</f>
        <v>0</v>
      </c>
      <c r="U2177" s="1" t="b">
        <f>OR(_xlfn.TEXTAFTER(Table5[[#This Row],[rxn]],"-",-1)="SPONT",_xlfn.TEXTAFTER(Table5[[#This Row],[rxn]],"-",-1)="UNKNOWN")</f>
        <v>1</v>
      </c>
      <c r="V2177" s="1">
        <f>_xlfn.XLOOKUP(SUBSTITUTE(Table5[[#This Row],[rxn]],"RXN-","ENZLOAD-"),Table4[rxn],Table4[ub],0)</f>
        <v>0</v>
      </c>
      <c r="W2177" s="1" t="b">
        <f>AND(Table5[[#This Row],[FVA ENZLOAD flux UB]]=0,Table5[[#This Row],[ENZ not made when it should be?]])</f>
        <v>0</v>
      </c>
    </row>
    <row r="2178" spans="1:23" hidden="1">
      <c r="A2178" s="1"/>
      <c r="B2178" s="1" t="str">
        <f>_xlfn.TEXTBEFORE(Table38[[#This Row],[all fluxes from kapp-slack]]," ",,,,"")</f>
        <v/>
      </c>
      <c r="C2178" s="1">
        <f>_xlfn.NUMBERVALUE(IFERROR(_xlfn.TEXTAFTER(Table38[[#This Row],[all fluxes from kapp-slack]]," ",-1,,,""),""))</f>
        <v>0</v>
      </c>
      <c r="F2178" s="1" t="s">
        <v>6011</v>
      </c>
      <c r="G2178" s="1" t="str">
        <f>_xlfn.TEXTBEFORE(Table5[[#This Row],[rxn     kapp_old        kapp_slack_ub   kapp_slack_lb]]," ")</f>
        <v>RXN-EX_din_e_FWD-SPONT</v>
      </c>
      <c r="H217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17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178" s="1">
        <f>_xlfn.NUMBERVALUE(_xlfn.TEXTAFTER(Table5[[#This Row],[rxn     kapp_old        kapp_slack_ub   kapp_slack_lb]]," ",-1))</f>
        <v>0</v>
      </c>
      <c r="K2178" s="1">
        <f>_xlfn.XLOOKUP(SUBSTITUTE(Table5[[#This Row],[rxn]],"RXN-","ENZLOAD-"),ENZLOAD[name],ENZLOAD[flux],0)</f>
        <v>0</v>
      </c>
      <c r="L2178" s="1" t="str">
        <f>"'"&amp;Table5[[#This Row],[rxn]]&amp;"'"&amp;CHAR(9)&amp;IF(AND(Table5[[#This Row],[kapp_slack_ub]]&lt;&gt;0,Table5[[#This Row],[kapp_old]]&lt;$F$1),$F$1,Table5[[#This Row],[kapp_old]])</f>
        <v>'RXN-EX_din_e_FWD-SPONT'	27141.27779288</v>
      </c>
      <c r="M2178" s="1">
        <f>_xlfn.XLOOKUP(Table5[[#This Row],[rxn]],Table3[name],Table3[flux],$F$1)</f>
        <v>27141.277792879999</v>
      </c>
      <c r="N2178" s="1" t="str">
        <f>IFERROR(Table5[[#This Row],[min flux]]/Table5[[#This Row],[associated enzload]],"")</f>
        <v/>
      </c>
      <c r="O2178" s="1">
        <f>_xlfn.NUMBERVALUE(IF(Table5[[#This Row],[flux/enzload]]="","",ABS($N$1-Table5[[#This Row],[flux/enzload]])))</f>
        <v>0</v>
      </c>
      <c r="P2178" s="1">
        <f>Table5[[#This Row],[kapp_old]]+IFERROR(((Table5[[#This Row],[kapp_slack_ub]]-Table5[[#This Row],[kapp_slack_lb]])/Table5[[#This Row],[associated enzload]]),0)</f>
        <v>27141.277792879999</v>
      </c>
      <c r="Q2178" s="1" t="str">
        <f>"'"&amp;Table5[[#This Row],[rxn]]&amp;"'"&amp;CHAR(9)&amp;Table5[[#This Row],[kapp + (slack_ub - slack_lb)/enzload]]</f>
        <v>'RXN-EX_din_e_FWD-SPONT'	27141.27779288</v>
      </c>
      <c r="R2178" s="1">
        <f>_xlfn.XLOOKUP(Table5[[#This Row],[rxn]],Table38[name],Table38[flux],0)</f>
        <v>0</v>
      </c>
      <c r="S2178" s="1">
        <f>_xlfn.XLOOKUP(SUBSTITUTE(Table5[[#This Row],[rxn]],"RXN-","ENZLOAD-"),Table38[name],Table38[flux],0)</f>
        <v>0</v>
      </c>
      <c r="T2178" s="1" t="b">
        <f>AND(Table5[[#This Row],[ENZLOAD flux in kapp-slack.gms]]=0,Table5[[#This Row],[flux in kapp-slack.gms]]&lt;&gt;0,NOT(Table5[[#This Row],[spont or unknown?]]))</f>
        <v>0</v>
      </c>
      <c r="U2178" s="1" t="b">
        <f>OR(_xlfn.TEXTAFTER(Table5[[#This Row],[rxn]],"-",-1)="SPONT",_xlfn.TEXTAFTER(Table5[[#This Row],[rxn]],"-",-1)="UNKNOWN")</f>
        <v>1</v>
      </c>
      <c r="V2178" s="1">
        <f>_xlfn.XLOOKUP(SUBSTITUTE(Table5[[#This Row],[rxn]],"RXN-","ENZLOAD-"),Table4[rxn],Table4[ub],0)</f>
        <v>0</v>
      </c>
      <c r="W2178" s="1" t="b">
        <f>AND(Table5[[#This Row],[FVA ENZLOAD flux UB]]=0,Table5[[#This Row],[ENZ not made when it should be?]])</f>
        <v>0</v>
      </c>
    </row>
    <row r="2179" spans="1:23" hidden="1">
      <c r="A2179" s="1"/>
      <c r="B2179" s="1" t="str">
        <f>_xlfn.TEXTBEFORE(Table38[[#This Row],[all fluxes from kapp-slack]]," ",,,,"")</f>
        <v/>
      </c>
      <c r="C2179" s="1">
        <f>_xlfn.NUMBERVALUE(IFERROR(_xlfn.TEXTAFTER(Table38[[#This Row],[all fluxes from kapp-slack]]," ",-1,,,""),""))</f>
        <v>0</v>
      </c>
      <c r="F2179" s="1" t="s">
        <v>6012</v>
      </c>
      <c r="G2179" s="1" t="str">
        <f>_xlfn.TEXTBEFORE(Table5[[#This Row],[rxn     kapp_old        kapp_slack_ub   kapp_slack_lb]]," ")</f>
        <v>RXN-EX_din_e_REV-SPONT</v>
      </c>
      <c r="H217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17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179" s="1">
        <f>_xlfn.NUMBERVALUE(_xlfn.TEXTAFTER(Table5[[#This Row],[rxn     kapp_old        kapp_slack_ub   kapp_slack_lb]]," ",-1))</f>
        <v>0</v>
      </c>
      <c r="K2179" s="1">
        <f>_xlfn.XLOOKUP(SUBSTITUTE(Table5[[#This Row],[rxn]],"RXN-","ENZLOAD-"),ENZLOAD[name],ENZLOAD[flux],0)</f>
        <v>0</v>
      </c>
      <c r="L2179" s="1" t="str">
        <f>"'"&amp;Table5[[#This Row],[rxn]]&amp;"'"&amp;CHAR(9)&amp;IF(AND(Table5[[#This Row],[kapp_slack_ub]]&lt;&gt;0,Table5[[#This Row],[kapp_old]]&lt;$F$1),$F$1,Table5[[#This Row],[kapp_old]])</f>
        <v>'RXN-EX_din_e_REV-SPONT'	27141.27779288</v>
      </c>
      <c r="M2179" s="1">
        <f>_xlfn.XLOOKUP(Table5[[#This Row],[rxn]],Table3[name],Table3[flux],$F$1)</f>
        <v>27141.277792879999</v>
      </c>
      <c r="N2179" s="1" t="str">
        <f>IFERROR(Table5[[#This Row],[min flux]]/Table5[[#This Row],[associated enzload]],"")</f>
        <v/>
      </c>
      <c r="O2179" s="1">
        <f>_xlfn.NUMBERVALUE(IF(Table5[[#This Row],[flux/enzload]]="","",ABS($N$1-Table5[[#This Row],[flux/enzload]])))</f>
        <v>0</v>
      </c>
      <c r="P2179" s="1">
        <f>Table5[[#This Row],[kapp_old]]+IFERROR(((Table5[[#This Row],[kapp_slack_ub]]-Table5[[#This Row],[kapp_slack_lb]])/Table5[[#This Row],[associated enzload]]),0)</f>
        <v>27141.277792879999</v>
      </c>
      <c r="Q2179" s="1" t="str">
        <f>"'"&amp;Table5[[#This Row],[rxn]]&amp;"'"&amp;CHAR(9)&amp;Table5[[#This Row],[kapp + (slack_ub - slack_lb)/enzload]]</f>
        <v>'RXN-EX_din_e_REV-SPONT'	27141.27779288</v>
      </c>
      <c r="R2179" s="1">
        <f>_xlfn.XLOOKUP(Table5[[#This Row],[rxn]],Table38[name],Table38[flux],0)</f>
        <v>0</v>
      </c>
      <c r="S2179" s="1">
        <f>_xlfn.XLOOKUP(SUBSTITUTE(Table5[[#This Row],[rxn]],"RXN-","ENZLOAD-"),Table38[name],Table38[flux],0)</f>
        <v>0</v>
      </c>
      <c r="T2179" s="1" t="b">
        <f>AND(Table5[[#This Row],[ENZLOAD flux in kapp-slack.gms]]=0,Table5[[#This Row],[flux in kapp-slack.gms]]&lt;&gt;0,NOT(Table5[[#This Row],[spont or unknown?]]))</f>
        <v>0</v>
      </c>
      <c r="U2179" s="1" t="b">
        <f>OR(_xlfn.TEXTAFTER(Table5[[#This Row],[rxn]],"-",-1)="SPONT",_xlfn.TEXTAFTER(Table5[[#This Row],[rxn]],"-",-1)="UNKNOWN")</f>
        <v>1</v>
      </c>
      <c r="V2179" s="1">
        <f>_xlfn.XLOOKUP(SUBSTITUTE(Table5[[#This Row],[rxn]],"RXN-","ENZLOAD-"),Table4[rxn],Table4[ub],0)</f>
        <v>0</v>
      </c>
      <c r="W2179" s="1" t="b">
        <f>AND(Table5[[#This Row],[FVA ENZLOAD flux UB]]=0,Table5[[#This Row],[ENZ not made when it should be?]])</f>
        <v>0</v>
      </c>
    </row>
    <row r="2180" spans="1:23" hidden="1">
      <c r="A2180" s="1"/>
      <c r="B2180" s="1" t="str">
        <f>_xlfn.TEXTBEFORE(Table38[[#This Row],[all fluxes from kapp-slack]]," ",,,,"")</f>
        <v/>
      </c>
      <c r="C2180" s="1">
        <f>_xlfn.NUMBERVALUE(IFERROR(_xlfn.TEXTAFTER(Table38[[#This Row],[all fluxes from kapp-slack]]," ",-1,,,""),""))</f>
        <v>0</v>
      </c>
      <c r="F2180" s="1" t="s">
        <v>6013</v>
      </c>
      <c r="G2180" s="1" t="str">
        <f>_xlfn.TEXTBEFORE(Table5[[#This Row],[rxn     kapp_old        kapp_slack_ub   kapp_slack_lb]]," ")</f>
        <v>RXN-EX_duri_e_FWD-SPONT</v>
      </c>
      <c r="H218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18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180" s="1">
        <f>_xlfn.NUMBERVALUE(_xlfn.TEXTAFTER(Table5[[#This Row],[rxn     kapp_old        kapp_slack_ub   kapp_slack_lb]]," ",-1))</f>
        <v>0</v>
      </c>
      <c r="K2180" s="1">
        <f>_xlfn.XLOOKUP(SUBSTITUTE(Table5[[#This Row],[rxn]],"RXN-","ENZLOAD-"),ENZLOAD[name],ENZLOAD[flux],0)</f>
        <v>0</v>
      </c>
      <c r="L2180" s="1" t="str">
        <f>"'"&amp;Table5[[#This Row],[rxn]]&amp;"'"&amp;CHAR(9)&amp;IF(AND(Table5[[#This Row],[kapp_slack_ub]]&lt;&gt;0,Table5[[#This Row],[kapp_old]]&lt;$F$1),$F$1,Table5[[#This Row],[kapp_old]])</f>
        <v>'RXN-EX_duri_e_FWD-SPONT'	27141.27779288</v>
      </c>
      <c r="M2180" s="1">
        <f>_xlfn.XLOOKUP(Table5[[#This Row],[rxn]],Table3[name],Table3[flux],$F$1)</f>
        <v>27141.277792879999</v>
      </c>
      <c r="N2180" s="1" t="str">
        <f>IFERROR(Table5[[#This Row],[min flux]]/Table5[[#This Row],[associated enzload]],"")</f>
        <v/>
      </c>
      <c r="O2180" s="1">
        <f>_xlfn.NUMBERVALUE(IF(Table5[[#This Row],[flux/enzload]]="","",ABS($N$1-Table5[[#This Row],[flux/enzload]])))</f>
        <v>0</v>
      </c>
      <c r="P2180" s="1">
        <f>Table5[[#This Row],[kapp_old]]+IFERROR(((Table5[[#This Row],[kapp_slack_ub]]-Table5[[#This Row],[kapp_slack_lb]])/Table5[[#This Row],[associated enzload]]),0)</f>
        <v>27141.277792879999</v>
      </c>
      <c r="Q2180" s="1" t="str">
        <f>"'"&amp;Table5[[#This Row],[rxn]]&amp;"'"&amp;CHAR(9)&amp;Table5[[#This Row],[kapp + (slack_ub - slack_lb)/enzload]]</f>
        <v>'RXN-EX_duri_e_FWD-SPONT'	27141.27779288</v>
      </c>
      <c r="R2180" s="1">
        <f>_xlfn.XLOOKUP(Table5[[#This Row],[rxn]],Table38[name],Table38[flux],0)</f>
        <v>0</v>
      </c>
      <c r="S2180" s="1">
        <f>_xlfn.XLOOKUP(SUBSTITUTE(Table5[[#This Row],[rxn]],"RXN-","ENZLOAD-"),Table38[name],Table38[flux],0)</f>
        <v>0</v>
      </c>
      <c r="T2180" s="1" t="b">
        <f>AND(Table5[[#This Row],[ENZLOAD flux in kapp-slack.gms]]=0,Table5[[#This Row],[flux in kapp-slack.gms]]&lt;&gt;0,NOT(Table5[[#This Row],[spont or unknown?]]))</f>
        <v>0</v>
      </c>
      <c r="U2180" s="1" t="b">
        <f>OR(_xlfn.TEXTAFTER(Table5[[#This Row],[rxn]],"-",-1)="SPONT",_xlfn.TEXTAFTER(Table5[[#This Row],[rxn]],"-",-1)="UNKNOWN")</f>
        <v>1</v>
      </c>
      <c r="V2180" s="1">
        <f>_xlfn.XLOOKUP(SUBSTITUTE(Table5[[#This Row],[rxn]],"RXN-","ENZLOAD-"),Table4[rxn],Table4[ub],0)</f>
        <v>0</v>
      </c>
      <c r="W2180" s="1" t="b">
        <f>AND(Table5[[#This Row],[FVA ENZLOAD flux UB]]=0,Table5[[#This Row],[ENZ not made when it should be?]])</f>
        <v>0</v>
      </c>
    </row>
    <row r="2181" spans="1:23" hidden="1">
      <c r="A2181" s="1"/>
      <c r="B2181" s="1" t="str">
        <f>_xlfn.TEXTBEFORE(Table38[[#This Row],[all fluxes from kapp-slack]]," ",,,,"")</f>
        <v/>
      </c>
      <c r="C2181" s="1">
        <f>_xlfn.NUMBERVALUE(IFERROR(_xlfn.TEXTAFTER(Table38[[#This Row],[all fluxes from kapp-slack]]," ",-1,,,""),""))</f>
        <v>0</v>
      </c>
      <c r="F2181" s="1" t="s">
        <v>6014</v>
      </c>
      <c r="G2181" s="1" t="str">
        <f>_xlfn.TEXTBEFORE(Table5[[#This Row],[rxn     kapp_old        kapp_slack_ub   kapp_slack_lb]]," ")</f>
        <v>RXN-EX_duri_e_REV-SPONT</v>
      </c>
      <c r="H218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18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181" s="1">
        <f>_xlfn.NUMBERVALUE(_xlfn.TEXTAFTER(Table5[[#This Row],[rxn     kapp_old        kapp_slack_ub   kapp_slack_lb]]," ",-1))</f>
        <v>0</v>
      </c>
      <c r="K2181" s="1">
        <f>_xlfn.XLOOKUP(SUBSTITUTE(Table5[[#This Row],[rxn]],"RXN-","ENZLOAD-"),ENZLOAD[name],ENZLOAD[flux],0)</f>
        <v>0</v>
      </c>
      <c r="L2181" s="1" t="str">
        <f>"'"&amp;Table5[[#This Row],[rxn]]&amp;"'"&amp;CHAR(9)&amp;IF(AND(Table5[[#This Row],[kapp_slack_ub]]&lt;&gt;0,Table5[[#This Row],[kapp_old]]&lt;$F$1),$F$1,Table5[[#This Row],[kapp_old]])</f>
        <v>'RXN-EX_duri_e_REV-SPONT'	27141.27779288</v>
      </c>
      <c r="M2181" s="1">
        <f>_xlfn.XLOOKUP(Table5[[#This Row],[rxn]],Table3[name],Table3[flux],$F$1)</f>
        <v>27141.277792879999</v>
      </c>
      <c r="N2181" s="1" t="str">
        <f>IFERROR(Table5[[#This Row],[min flux]]/Table5[[#This Row],[associated enzload]],"")</f>
        <v/>
      </c>
      <c r="O2181" s="1">
        <f>_xlfn.NUMBERVALUE(IF(Table5[[#This Row],[flux/enzload]]="","",ABS($N$1-Table5[[#This Row],[flux/enzload]])))</f>
        <v>0</v>
      </c>
      <c r="P2181" s="1">
        <f>Table5[[#This Row],[kapp_old]]+IFERROR(((Table5[[#This Row],[kapp_slack_ub]]-Table5[[#This Row],[kapp_slack_lb]])/Table5[[#This Row],[associated enzload]]),0)</f>
        <v>27141.277792879999</v>
      </c>
      <c r="Q2181" s="1" t="str">
        <f>"'"&amp;Table5[[#This Row],[rxn]]&amp;"'"&amp;CHAR(9)&amp;Table5[[#This Row],[kapp + (slack_ub - slack_lb)/enzload]]</f>
        <v>'RXN-EX_duri_e_REV-SPONT'	27141.27779288</v>
      </c>
      <c r="R2181" s="1">
        <f>_xlfn.XLOOKUP(Table5[[#This Row],[rxn]],Table38[name],Table38[flux],0)</f>
        <v>0</v>
      </c>
      <c r="S2181" s="1">
        <f>_xlfn.XLOOKUP(SUBSTITUTE(Table5[[#This Row],[rxn]],"RXN-","ENZLOAD-"),Table38[name],Table38[flux],0)</f>
        <v>0</v>
      </c>
      <c r="T2181" s="1" t="b">
        <f>AND(Table5[[#This Row],[ENZLOAD flux in kapp-slack.gms]]=0,Table5[[#This Row],[flux in kapp-slack.gms]]&lt;&gt;0,NOT(Table5[[#This Row],[spont or unknown?]]))</f>
        <v>0</v>
      </c>
      <c r="U2181" s="1" t="b">
        <f>OR(_xlfn.TEXTAFTER(Table5[[#This Row],[rxn]],"-",-1)="SPONT",_xlfn.TEXTAFTER(Table5[[#This Row],[rxn]],"-",-1)="UNKNOWN")</f>
        <v>1</v>
      </c>
      <c r="V2181" s="1">
        <f>_xlfn.XLOOKUP(SUBSTITUTE(Table5[[#This Row],[rxn]],"RXN-","ENZLOAD-"),Table4[rxn],Table4[ub],0)</f>
        <v>0</v>
      </c>
      <c r="W2181" s="1" t="b">
        <f>AND(Table5[[#This Row],[FVA ENZLOAD flux UB]]=0,Table5[[#This Row],[ENZ not made when it should be?]])</f>
        <v>0</v>
      </c>
    </row>
    <row r="2182" spans="1:23" hidden="1">
      <c r="A2182" s="1"/>
      <c r="B2182" s="1" t="str">
        <f>_xlfn.TEXTBEFORE(Table38[[#This Row],[all fluxes from kapp-slack]]," ",,,,"")</f>
        <v/>
      </c>
      <c r="C2182" s="1">
        <f>_xlfn.NUMBERVALUE(IFERROR(_xlfn.TEXTAFTER(Table38[[#This Row],[all fluxes from kapp-slack]]," ",-1,,,""),""))</f>
        <v>0</v>
      </c>
      <c r="F2182" s="1" t="s">
        <v>6015</v>
      </c>
      <c r="G2182" s="1" t="str">
        <f>_xlfn.TEXTBEFORE(Table5[[#This Row],[rxn     kapp_old        kapp_slack_ub   kapp_slack_lb]]," ")</f>
        <v>RXN-EX_3c3hmp_e_FWD-SPONT</v>
      </c>
      <c r="H218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18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182" s="1">
        <f>_xlfn.NUMBERVALUE(_xlfn.TEXTAFTER(Table5[[#This Row],[rxn     kapp_old        kapp_slack_ub   kapp_slack_lb]]," ",-1))</f>
        <v>0</v>
      </c>
      <c r="K2182" s="1">
        <f>_xlfn.XLOOKUP(SUBSTITUTE(Table5[[#This Row],[rxn]],"RXN-","ENZLOAD-"),ENZLOAD[name],ENZLOAD[flux],0)</f>
        <v>0</v>
      </c>
      <c r="L2182" s="1" t="str">
        <f>"'"&amp;Table5[[#This Row],[rxn]]&amp;"'"&amp;CHAR(9)&amp;IF(AND(Table5[[#This Row],[kapp_slack_ub]]&lt;&gt;0,Table5[[#This Row],[kapp_old]]&lt;$F$1),$F$1,Table5[[#This Row],[kapp_old]])</f>
        <v>'RXN-EX_3c3hmp_e_FWD-SPONT'	27141.27779288</v>
      </c>
      <c r="M2182" s="1">
        <f>_xlfn.XLOOKUP(Table5[[#This Row],[rxn]],Table3[name],Table3[flux],$F$1)</f>
        <v>27141.277792879999</v>
      </c>
      <c r="N2182" s="1" t="str">
        <f>IFERROR(Table5[[#This Row],[min flux]]/Table5[[#This Row],[associated enzload]],"")</f>
        <v/>
      </c>
      <c r="O2182" s="1">
        <f>_xlfn.NUMBERVALUE(IF(Table5[[#This Row],[flux/enzload]]="","",ABS($N$1-Table5[[#This Row],[flux/enzload]])))</f>
        <v>0</v>
      </c>
      <c r="P2182" s="1">
        <f>Table5[[#This Row],[kapp_old]]+IFERROR(((Table5[[#This Row],[kapp_slack_ub]]-Table5[[#This Row],[kapp_slack_lb]])/Table5[[#This Row],[associated enzload]]),0)</f>
        <v>27141.277792879999</v>
      </c>
      <c r="Q2182" s="1" t="str">
        <f>"'"&amp;Table5[[#This Row],[rxn]]&amp;"'"&amp;CHAR(9)&amp;Table5[[#This Row],[kapp + (slack_ub - slack_lb)/enzload]]</f>
        <v>'RXN-EX_3c3hmp_e_FWD-SPONT'	27141.27779288</v>
      </c>
      <c r="R2182" s="1">
        <f>_xlfn.XLOOKUP(Table5[[#This Row],[rxn]],Table38[name],Table38[flux],0)</f>
        <v>0</v>
      </c>
      <c r="S2182" s="1">
        <f>_xlfn.XLOOKUP(SUBSTITUTE(Table5[[#This Row],[rxn]],"RXN-","ENZLOAD-"),Table38[name],Table38[flux],0)</f>
        <v>0</v>
      </c>
      <c r="T2182" s="1" t="b">
        <f>AND(Table5[[#This Row],[ENZLOAD flux in kapp-slack.gms]]=0,Table5[[#This Row],[flux in kapp-slack.gms]]&lt;&gt;0,NOT(Table5[[#This Row],[spont or unknown?]]))</f>
        <v>0</v>
      </c>
      <c r="U2182" s="1" t="b">
        <f>OR(_xlfn.TEXTAFTER(Table5[[#This Row],[rxn]],"-",-1)="SPONT",_xlfn.TEXTAFTER(Table5[[#This Row],[rxn]],"-",-1)="UNKNOWN")</f>
        <v>1</v>
      </c>
      <c r="V2182" s="1">
        <f>_xlfn.XLOOKUP(SUBSTITUTE(Table5[[#This Row],[rxn]],"RXN-","ENZLOAD-"),Table4[rxn],Table4[ub],0)</f>
        <v>0</v>
      </c>
      <c r="W2182" s="1" t="b">
        <f>AND(Table5[[#This Row],[FVA ENZLOAD flux UB]]=0,Table5[[#This Row],[ENZ not made when it should be?]])</f>
        <v>0</v>
      </c>
    </row>
    <row r="2183" spans="1:23" hidden="1">
      <c r="A2183" s="1"/>
      <c r="B2183" s="1" t="str">
        <f>_xlfn.TEXTBEFORE(Table38[[#This Row],[all fluxes from kapp-slack]]," ",,,,"")</f>
        <v/>
      </c>
      <c r="C2183" s="1">
        <f>_xlfn.NUMBERVALUE(IFERROR(_xlfn.TEXTAFTER(Table38[[#This Row],[all fluxes from kapp-slack]]," ",-1,,,""),""))</f>
        <v>0</v>
      </c>
      <c r="F2183" s="1" t="s">
        <v>6016</v>
      </c>
      <c r="G2183" s="1" t="str">
        <f>_xlfn.TEXTBEFORE(Table5[[#This Row],[rxn     kapp_old        kapp_slack_ub   kapp_slack_lb]]," ")</f>
        <v>RXN-EX_3c3hmp_e_REV-SPONT</v>
      </c>
      <c r="H218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18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183" s="1">
        <f>_xlfn.NUMBERVALUE(_xlfn.TEXTAFTER(Table5[[#This Row],[rxn     kapp_old        kapp_slack_ub   kapp_slack_lb]]," ",-1))</f>
        <v>0</v>
      </c>
      <c r="K2183" s="1">
        <f>_xlfn.XLOOKUP(SUBSTITUTE(Table5[[#This Row],[rxn]],"RXN-","ENZLOAD-"),ENZLOAD[name],ENZLOAD[flux],0)</f>
        <v>0</v>
      </c>
      <c r="L2183" s="1" t="str">
        <f>"'"&amp;Table5[[#This Row],[rxn]]&amp;"'"&amp;CHAR(9)&amp;IF(AND(Table5[[#This Row],[kapp_slack_ub]]&lt;&gt;0,Table5[[#This Row],[kapp_old]]&lt;$F$1),$F$1,Table5[[#This Row],[kapp_old]])</f>
        <v>'RXN-EX_3c3hmp_e_REV-SPONT'	27141.27779288</v>
      </c>
      <c r="M2183" s="1">
        <f>_xlfn.XLOOKUP(Table5[[#This Row],[rxn]],Table3[name],Table3[flux],$F$1)</f>
        <v>27141.277792879999</v>
      </c>
      <c r="N2183" s="1" t="str">
        <f>IFERROR(Table5[[#This Row],[min flux]]/Table5[[#This Row],[associated enzload]],"")</f>
        <v/>
      </c>
      <c r="O2183" s="1">
        <f>_xlfn.NUMBERVALUE(IF(Table5[[#This Row],[flux/enzload]]="","",ABS($N$1-Table5[[#This Row],[flux/enzload]])))</f>
        <v>0</v>
      </c>
      <c r="P2183" s="1">
        <f>Table5[[#This Row],[kapp_old]]+IFERROR(((Table5[[#This Row],[kapp_slack_ub]]-Table5[[#This Row],[kapp_slack_lb]])/Table5[[#This Row],[associated enzload]]),0)</f>
        <v>27141.277792879999</v>
      </c>
      <c r="Q2183" s="1" t="str">
        <f>"'"&amp;Table5[[#This Row],[rxn]]&amp;"'"&amp;CHAR(9)&amp;Table5[[#This Row],[kapp + (slack_ub - slack_lb)/enzload]]</f>
        <v>'RXN-EX_3c3hmp_e_REV-SPONT'	27141.27779288</v>
      </c>
      <c r="R2183" s="1">
        <f>_xlfn.XLOOKUP(Table5[[#This Row],[rxn]],Table38[name],Table38[flux],0)</f>
        <v>0</v>
      </c>
      <c r="S2183" s="1">
        <f>_xlfn.XLOOKUP(SUBSTITUTE(Table5[[#This Row],[rxn]],"RXN-","ENZLOAD-"),Table38[name],Table38[flux],0)</f>
        <v>0</v>
      </c>
      <c r="T2183" s="1" t="b">
        <f>AND(Table5[[#This Row],[ENZLOAD flux in kapp-slack.gms]]=0,Table5[[#This Row],[flux in kapp-slack.gms]]&lt;&gt;0,NOT(Table5[[#This Row],[spont or unknown?]]))</f>
        <v>0</v>
      </c>
      <c r="U2183" s="1" t="b">
        <f>OR(_xlfn.TEXTAFTER(Table5[[#This Row],[rxn]],"-",-1)="SPONT",_xlfn.TEXTAFTER(Table5[[#This Row],[rxn]],"-",-1)="UNKNOWN")</f>
        <v>1</v>
      </c>
      <c r="V2183" s="1">
        <f>_xlfn.XLOOKUP(SUBSTITUTE(Table5[[#This Row],[rxn]],"RXN-","ENZLOAD-"),Table4[rxn],Table4[ub],0)</f>
        <v>0</v>
      </c>
      <c r="W2183" s="1" t="b">
        <f>AND(Table5[[#This Row],[FVA ENZLOAD flux UB]]=0,Table5[[#This Row],[ENZ not made when it should be?]])</f>
        <v>0</v>
      </c>
    </row>
    <row r="2184" spans="1:23" hidden="1">
      <c r="A2184" s="1"/>
      <c r="B2184" s="1" t="str">
        <f>_xlfn.TEXTBEFORE(Table38[[#This Row],[all fluxes from kapp-slack]]," ",,,,"")</f>
        <v/>
      </c>
      <c r="C2184" s="1">
        <f>_xlfn.NUMBERVALUE(IFERROR(_xlfn.TEXTAFTER(Table38[[#This Row],[all fluxes from kapp-slack]]," ",-1,,,""),""))</f>
        <v>0</v>
      </c>
      <c r="F2184" s="1" t="s">
        <v>6017</v>
      </c>
      <c r="G2184" s="1" t="str">
        <f>_xlfn.TEXTBEFORE(Table5[[#This Row],[rxn     kapp_old        kapp_slack_ub   kapp_slack_lb]]," ")</f>
        <v>RXN-EX_2mbald_e_FWD-SPONT</v>
      </c>
      <c r="H218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18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184" s="1">
        <f>_xlfn.NUMBERVALUE(_xlfn.TEXTAFTER(Table5[[#This Row],[rxn     kapp_old        kapp_slack_ub   kapp_slack_lb]]," ",-1))</f>
        <v>0</v>
      </c>
      <c r="K2184" s="1">
        <f>_xlfn.XLOOKUP(SUBSTITUTE(Table5[[#This Row],[rxn]],"RXN-","ENZLOAD-"),ENZLOAD[name],ENZLOAD[flux],0)</f>
        <v>0</v>
      </c>
      <c r="L2184" s="1" t="str">
        <f>"'"&amp;Table5[[#This Row],[rxn]]&amp;"'"&amp;CHAR(9)&amp;IF(AND(Table5[[#This Row],[kapp_slack_ub]]&lt;&gt;0,Table5[[#This Row],[kapp_old]]&lt;$F$1),$F$1,Table5[[#This Row],[kapp_old]])</f>
        <v>'RXN-EX_2mbald_e_FWD-SPONT'	27141.27779288</v>
      </c>
      <c r="M2184" s="1">
        <f>_xlfn.XLOOKUP(Table5[[#This Row],[rxn]],Table3[name],Table3[flux],$F$1)</f>
        <v>27141.277792879999</v>
      </c>
      <c r="N2184" s="1" t="str">
        <f>IFERROR(Table5[[#This Row],[min flux]]/Table5[[#This Row],[associated enzload]],"")</f>
        <v/>
      </c>
      <c r="O2184" s="1">
        <f>_xlfn.NUMBERVALUE(IF(Table5[[#This Row],[flux/enzload]]="","",ABS($N$1-Table5[[#This Row],[flux/enzload]])))</f>
        <v>0</v>
      </c>
      <c r="P2184" s="1">
        <f>Table5[[#This Row],[kapp_old]]+IFERROR(((Table5[[#This Row],[kapp_slack_ub]]-Table5[[#This Row],[kapp_slack_lb]])/Table5[[#This Row],[associated enzload]]),0)</f>
        <v>27141.277792879999</v>
      </c>
      <c r="Q2184" s="1" t="str">
        <f>"'"&amp;Table5[[#This Row],[rxn]]&amp;"'"&amp;CHAR(9)&amp;Table5[[#This Row],[kapp + (slack_ub - slack_lb)/enzload]]</f>
        <v>'RXN-EX_2mbald_e_FWD-SPONT'	27141.27779288</v>
      </c>
      <c r="R2184" s="1">
        <f>_xlfn.XLOOKUP(Table5[[#This Row],[rxn]],Table38[name],Table38[flux],0)</f>
        <v>0</v>
      </c>
      <c r="S2184" s="1">
        <f>_xlfn.XLOOKUP(SUBSTITUTE(Table5[[#This Row],[rxn]],"RXN-","ENZLOAD-"),Table38[name],Table38[flux],0)</f>
        <v>0</v>
      </c>
      <c r="T2184" s="1" t="b">
        <f>AND(Table5[[#This Row],[ENZLOAD flux in kapp-slack.gms]]=0,Table5[[#This Row],[flux in kapp-slack.gms]]&lt;&gt;0,NOT(Table5[[#This Row],[spont or unknown?]]))</f>
        <v>0</v>
      </c>
      <c r="U2184" s="1" t="b">
        <f>OR(_xlfn.TEXTAFTER(Table5[[#This Row],[rxn]],"-",-1)="SPONT",_xlfn.TEXTAFTER(Table5[[#This Row],[rxn]],"-",-1)="UNKNOWN")</f>
        <v>1</v>
      </c>
      <c r="V2184" s="1">
        <f>_xlfn.XLOOKUP(SUBSTITUTE(Table5[[#This Row],[rxn]],"RXN-","ENZLOAD-"),Table4[rxn],Table4[ub],0)</f>
        <v>0</v>
      </c>
      <c r="W2184" s="1" t="b">
        <f>AND(Table5[[#This Row],[FVA ENZLOAD flux UB]]=0,Table5[[#This Row],[ENZ not made when it should be?]])</f>
        <v>0</v>
      </c>
    </row>
    <row r="2185" spans="1:23" hidden="1">
      <c r="A2185" s="1"/>
      <c r="B2185" s="1" t="str">
        <f>_xlfn.TEXTBEFORE(Table38[[#This Row],[all fluxes from kapp-slack]]," ",,,,"")</f>
        <v/>
      </c>
      <c r="C2185" s="1">
        <f>_xlfn.NUMBERVALUE(IFERROR(_xlfn.TEXTAFTER(Table38[[#This Row],[all fluxes from kapp-slack]]," ",-1,,,""),""))</f>
        <v>0</v>
      </c>
      <c r="F2185" s="1" t="s">
        <v>6018</v>
      </c>
      <c r="G2185" s="1" t="str">
        <f>_xlfn.TEXTBEFORE(Table5[[#This Row],[rxn     kapp_old        kapp_slack_ub   kapp_slack_lb]]," ")</f>
        <v>RXN-EX_2mbald_e_REV-SPONT</v>
      </c>
      <c r="H218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18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185" s="1">
        <f>_xlfn.NUMBERVALUE(_xlfn.TEXTAFTER(Table5[[#This Row],[rxn     kapp_old        kapp_slack_ub   kapp_slack_lb]]," ",-1))</f>
        <v>0</v>
      </c>
      <c r="K2185" s="1">
        <f>_xlfn.XLOOKUP(SUBSTITUTE(Table5[[#This Row],[rxn]],"RXN-","ENZLOAD-"),ENZLOAD[name],ENZLOAD[flux],0)</f>
        <v>0</v>
      </c>
      <c r="L2185" s="1" t="str">
        <f>"'"&amp;Table5[[#This Row],[rxn]]&amp;"'"&amp;CHAR(9)&amp;IF(AND(Table5[[#This Row],[kapp_slack_ub]]&lt;&gt;0,Table5[[#This Row],[kapp_old]]&lt;$F$1),$F$1,Table5[[#This Row],[kapp_old]])</f>
        <v>'RXN-EX_2mbald_e_REV-SPONT'	27141.27779288</v>
      </c>
      <c r="M2185" s="1">
        <f>_xlfn.XLOOKUP(Table5[[#This Row],[rxn]],Table3[name],Table3[flux],$F$1)</f>
        <v>27141.277792879999</v>
      </c>
      <c r="N2185" s="1" t="str">
        <f>IFERROR(Table5[[#This Row],[min flux]]/Table5[[#This Row],[associated enzload]],"")</f>
        <v/>
      </c>
      <c r="O2185" s="1">
        <f>_xlfn.NUMBERVALUE(IF(Table5[[#This Row],[flux/enzload]]="","",ABS($N$1-Table5[[#This Row],[flux/enzload]])))</f>
        <v>0</v>
      </c>
      <c r="P2185" s="1">
        <f>Table5[[#This Row],[kapp_old]]+IFERROR(((Table5[[#This Row],[kapp_slack_ub]]-Table5[[#This Row],[kapp_slack_lb]])/Table5[[#This Row],[associated enzload]]),0)</f>
        <v>27141.277792879999</v>
      </c>
      <c r="Q2185" s="1" t="str">
        <f>"'"&amp;Table5[[#This Row],[rxn]]&amp;"'"&amp;CHAR(9)&amp;Table5[[#This Row],[kapp + (slack_ub - slack_lb)/enzload]]</f>
        <v>'RXN-EX_2mbald_e_REV-SPONT'	27141.27779288</v>
      </c>
      <c r="R2185" s="1">
        <f>_xlfn.XLOOKUP(Table5[[#This Row],[rxn]],Table38[name],Table38[flux],0)</f>
        <v>0</v>
      </c>
      <c r="S2185" s="1">
        <f>_xlfn.XLOOKUP(SUBSTITUTE(Table5[[#This Row],[rxn]],"RXN-","ENZLOAD-"),Table38[name],Table38[flux],0)</f>
        <v>0</v>
      </c>
      <c r="T2185" s="1" t="b">
        <f>AND(Table5[[#This Row],[ENZLOAD flux in kapp-slack.gms]]=0,Table5[[#This Row],[flux in kapp-slack.gms]]&lt;&gt;0,NOT(Table5[[#This Row],[spont or unknown?]]))</f>
        <v>0</v>
      </c>
      <c r="U2185" s="1" t="b">
        <f>OR(_xlfn.TEXTAFTER(Table5[[#This Row],[rxn]],"-",-1)="SPONT",_xlfn.TEXTAFTER(Table5[[#This Row],[rxn]],"-",-1)="UNKNOWN")</f>
        <v>1</v>
      </c>
      <c r="V2185" s="1">
        <f>_xlfn.XLOOKUP(SUBSTITUTE(Table5[[#This Row],[rxn]],"RXN-","ENZLOAD-"),Table4[rxn],Table4[ub],0)</f>
        <v>0</v>
      </c>
      <c r="W2185" s="1" t="b">
        <f>AND(Table5[[#This Row],[FVA ENZLOAD flux UB]]=0,Table5[[#This Row],[ENZ not made when it should be?]])</f>
        <v>0</v>
      </c>
    </row>
    <row r="2186" spans="1:23" hidden="1">
      <c r="A2186" s="1"/>
      <c r="B2186" s="1" t="str">
        <f>_xlfn.TEXTBEFORE(Table38[[#This Row],[all fluxes from kapp-slack]]," ",,,,"")</f>
        <v/>
      </c>
      <c r="C2186" s="1">
        <f>_xlfn.NUMBERVALUE(IFERROR(_xlfn.TEXTAFTER(Table38[[#This Row],[all fluxes from kapp-slack]]," ",-1,,,""),""))</f>
        <v>0</v>
      </c>
      <c r="F2186" s="1" t="s">
        <v>6019</v>
      </c>
      <c r="G2186" s="1" t="str">
        <f>_xlfn.TEXTBEFORE(Table5[[#This Row],[rxn     kapp_old        kapp_slack_ub   kapp_slack_lb]]," ")</f>
        <v>RXN-EX_2mbtoh_e_FWD-SPONT</v>
      </c>
      <c r="H218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18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186" s="1">
        <f>_xlfn.NUMBERVALUE(_xlfn.TEXTAFTER(Table5[[#This Row],[rxn     kapp_old        kapp_slack_ub   kapp_slack_lb]]," ",-1))</f>
        <v>0</v>
      </c>
      <c r="K2186" s="1">
        <f>_xlfn.XLOOKUP(SUBSTITUTE(Table5[[#This Row],[rxn]],"RXN-","ENZLOAD-"),ENZLOAD[name],ENZLOAD[flux],0)</f>
        <v>0</v>
      </c>
      <c r="L2186" s="1" t="str">
        <f>"'"&amp;Table5[[#This Row],[rxn]]&amp;"'"&amp;CHAR(9)&amp;IF(AND(Table5[[#This Row],[kapp_slack_ub]]&lt;&gt;0,Table5[[#This Row],[kapp_old]]&lt;$F$1),$F$1,Table5[[#This Row],[kapp_old]])</f>
        <v>'RXN-EX_2mbtoh_e_FWD-SPONT'	27141.27779288</v>
      </c>
      <c r="M2186" s="1">
        <f>_xlfn.XLOOKUP(Table5[[#This Row],[rxn]],Table3[name],Table3[flux],$F$1)</f>
        <v>27141.277792879999</v>
      </c>
      <c r="N2186" s="1" t="str">
        <f>IFERROR(Table5[[#This Row],[min flux]]/Table5[[#This Row],[associated enzload]],"")</f>
        <v/>
      </c>
      <c r="O2186" s="1">
        <f>_xlfn.NUMBERVALUE(IF(Table5[[#This Row],[flux/enzload]]="","",ABS($N$1-Table5[[#This Row],[flux/enzload]])))</f>
        <v>0</v>
      </c>
      <c r="P2186" s="1">
        <f>Table5[[#This Row],[kapp_old]]+IFERROR(((Table5[[#This Row],[kapp_slack_ub]]-Table5[[#This Row],[kapp_slack_lb]])/Table5[[#This Row],[associated enzload]]),0)</f>
        <v>27141.277792879999</v>
      </c>
      <c r="Q2186" s="1" t="str">
        <f>"'"&amp;Table5[[#This Row],[rxn]]&amp;"'"&amp;CHAR(9)&amp;Table5[[#This Row],[kapp + (slack_ub - slack_lb)/enzload]]</f>
        <v>'RXN-EX_2mbtoh_e_FWD-SPONT'	27141.27779288</v>
      </c>
      <c r="R2186" s="1">
        <f>_xlfn.XLOOKUP(Table5[[#This Row],[rxn]],Table38[name],Table38[flux],0)</f>
        <v>0</v>
      </c>
      <c r="S2186" s="1">
        <f>_xlfn.XLOOKUP(SUBSTITUTE(Table5[[#This Row],[rxn]],"RXN-","ENZLOAD-"),Table38[name],Table38[flux],0)</f>
        <v>0</v>
      </c>
      <c r="T2186" s="1" t="b">
        <f>AND(Table5[[#This Row],[ENZLOAD flux in kapp-slack.gms]]=0,Table5[[#This Row],[flux in kapp-slack.gms]]&lt;&gt;0,NOT(Table5[[#This Row],[spont or unknown?]]))</f>
        <v>0</v>
      </c>
      <c r="U2186" s="1" t="b">
        <f>OR(_xlfn.TEXTAFTER(Table5[[#This Row],[rxn]],"-",-1)="SPONT",_xlfn.TEXTAFTER(Table5[[#This Row],[rxn]],"-",-1)="UNKNOWN")</f>
        <v>1</v>
      </c>
      <c r="V2186" s="1">
        <f>_xlfn.XLOOKUP(SUBSTITUTE(Table5[[#This Row],[rxn]],"RXN-","ENZLOAD-"),Table4[rxn],Table4[ub],0)</f>
        <v>0</v>
      </c>
      <c r="W2186" s="1" t="b">
        <f>AND(Table5[[#This Row],[FVA ENZLOAD flux UB]]=0,Table5[[#This Row],[ENZ not made when it should be?]])</f>
        <v>0</v>
      </c>
    </row>
    <row r="2187" spans="1:23" hidden="1">
      <c r="A2187" s="1"/>
      <c r="B2187" s="1" t="str">
        <f>_xlfn.TEXTBEFORE(Table38[[#This Row],[all fluxes from kapp-slack]]," ",,,,"")</f>
        <v/>
      </c>
      <c r="C2187" s="1">
        <f>_xlfn.NUMBERVALUE(IFERROR(_xlfn.TEXTAFTER(Table38[[#This Row],[all fluxes from kapp-slack]]," ",-1,,,""),""))</f>
        <v>0</v>
      </c>
      <c r="F2187" s="1" t="s">
        <v>6020</v>
      </c>
      <c r="G2187" s="1" t="str">
        <f>_xlfn.TEXTBEFORE(Table5[[#This Row],[rxn     kapp_old        kapp_slack_ub   kapp_slack_lb]]," ")</f>
        <v>RXN-EX_2mbtoh_e_REV-SPONT</v>
      </c>
      <c r="H218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18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187" s="1">
        <f>_xlfn.NUMBERVALUE(_xlfn.TEXTAFTER(Table5[[#This Row],[rxn     kapp_old        kapp_slack_ub   kapp_slack_lb]]," ",-1))</f>
        <v>0</v>
      </c>
      <c r="K2187" s="1">
        <f>_xlfn.XLOOKUP(SUBSTITUTE(Table5[[#This Row],[rxn]],"RXN-","ENZLOAD-"),ENZLOAD[name],ENZLOAD[flux],0)</f>
        <v>0</v>
      </c>
      <c r="L2187" s="1" t="str">
        <f>"'"&amp;Table5[[#This Row],[rxn]]&amp;"'"&amp;CHAR(9)&amp;IF(AND(Table5[[#This Row],[kapp_slack_ub]]&lt;&gt;0,Table5[[#This Row],[kapp_old]]&lt;$F$1),$F$1,Table5[[#This Row],[kapp_old]])</f>
        <v>'RXN-EX_2mbtoh_e_REV-SPONT'	27141.27779288</v>
      </c>
      <c r="M2187" s="1">
        <f>_xlfn.XLOOKUP(Table5[[#This Row],[rxn]],Table3[name],Table3[flux],$F$1)</f>
        <v>27141.277792879999</v>
      </c>
      <c r="N2187" s="1" t="str">
        <f>IFERROR(Table5[[#This Row],[min flux]]/Table5[[#This Row],[associated enzload]],"")</f>
        <v/>
      </c>
      <c r="O2187" s="1">
        <f>_xlfn.NUMBERVALUE(IF(Table5[[#This Row],[flux/enzload]]="","",ABS($N$1-Table5[[#This Row],[flux/enzload]])))</f>
        <v>0</v>
      </c>
      <c r="P2187" s="1">
        <f>Table5[[#This Row],[kapp_old]]+IFERROR(((Table5[[#This Row],[kapp_slack_ub]]-Table5[[#This Row],[kapp_slack_lb]])/Table5[[#This Row],[associated enzload]]),0)</f>
        <v>27141.277792879999</v>
      </c>
      <c r="Q2187" s="1" t="str">
        <f>"'"&amp;Table5[[#This Row],[rxn]]&amp;"'"&amp;CHAR(9)&amp;Table5[[#This Row],[kapp + (slack_ub - slack_lb)/enzload]]</f>
        <v>'RXN-EX_2mbtoh_e_REV-SPONT'	27141.27779288</v>
      </c>
      <c r="R2187" s="1">
        <f>_xlfn.XLOOKUP(Table5[[#This Row],[rxn]],Table38[name],Table38[flux],0)</f>
        <v>0</v>
      </c>
      <c r="S2187" s="1">
        <f>_xlfn.XLOOKUP(SUBSTITUTE(Table5[[#This Row],[rxn]],"RXN-","ENZLOAD-"),Table38[name],Table38[flux],0)</f>
        <v>0</v>
      </c>
      <c r="T2187" s="1" t="b">
        <f>AND(Table5[[#This Row],[ENZLOAD flux in kapp-slack.gms]]=0,Table5[[#This Row],[flux in kapp-slack.gms]]&lt;&gt;0,NOT(Table5[[#This Row],[spont or unknown?]]))</f>
        <v>0</v>
      </c>
      <c r="U2187" s="1" t="b">
        <f>OR(_xlfn.TEXTAFTER(Table5[[#This Row],[rxn]],"-",-1)="SPONT",_xlfn.TEXTAFTER(Table5[[#This Row],[rxn]],"-",-1)="UNKNOWN")</f>
        <v>1</v>
      </c>
      <c r="V2187" s="1">
        <f>_xlfn.XLOOKUP(SUBSTITUTE(Table5[[#This Row],[rxn]],"RXN-","ENZLOAD-"),Table4[rxn],Table4[ub],0)</f>
        <v>0</v>
      </c>
      <c r="W2187" s="1" t="b">
        <f>AND(Table5[[#This Row],[FVA ENZLOAD flux UB]]=0,Table5[[#This Row],[ENZ not made when it should be?]])</f>
        <v>0</v>
      </c>
    </row>
    <row r="2188" spans="1:23" hidden="1">
      <c r="A2188" s="1"/>
      <c r="B2188" s="1" t="str">
        <f>_xlfn.TEXTBEFORE(Table38[[#This Row],[all fluxes from kapp-slack]]," ",,,,"")</f>
        <v/>
      </c>
      <c r="C2188" s="1">
        <f>_xlfn.NUMBERVALUE(IFERROR(_xlfn.TEXTAFTER(Table38[[#This Row],[all fluxes from kapp-slack]]," ",-1,,,""),""))</f>
        <v>0</v>
      </c>
      <c r="F2188" s="1" t="s">
        <v>6021</v>
      </c>
      <c r="G2188" s="1" t="str">
        <f>_xlfn.TEXTBEFORE(Table5[[#This Row],[rxn     kapp_old        kapp_slack_ub   kapp_slack_lb]]," ")</f>
        <v>RXN-EX_2mbac_e_FWD-SPONT</v>
      </c>
      <c r="H218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18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188" s="1">
        <f>_xlfn.NUMBERVALUE(_xlfn.TEXTAFTER(Table5[[#This Row],[rxn     kapp_old        kapp_slack_ub   kapp_slack_lb]]," ",-1))</f>
        <v>0</v>
      </c>
      <c r="K2188" s="1">
        <f>_xlfn.XLOOKUP(SUBSTITUTE(Table5[[#This Row],[rxn]],"RXN-","ENZLOAD-"),ENZLOAD[name],ENZLOAD[flux],0)</f>
        <v>0</v>
      </c>
      <c r="L2188" s="1" t="str">
        <f>"'"&amp;Table5[[#This Row],[rxn]]&amp;"'"&amp;CHAR(9)&amp;IF(AND(Table5[[#This Row],[kapp_slack_ub]]&lt;&gt;0,Table5[[#This Row],[kapp_old]]&lt;$F$1),$F$1,Table5[[#This Row],[kapp_old]])</f>
        <v>'RXN-EX_2mbac_e_FWD-SPONT'	27141.27779288</v>
      </c>
      <c r="M2188" s="1">
        <f>_xlfn.XLOOKUP(Table5[[#This Row],[rxn]],Table3[name],Table3[flux],$F$1)</f>
        <v>27141.277792879999</v>
      </c>
      <c r="N2188" s="1" t="str">
        <f>IFERROR(Table5[[#This Row],[min flux]]/Table5[[#This Row],[associated enzload]],"")</f>
        <v/>
      </c>
      <c r="O2188" s="1">
        <f>_xlfn.NUMBERVALUE(IF(Table5[[#This Row],[flux/enzload]]="","",ABS($N$1-Table5[[#This Row],[flux/enzload]])))</f>
        <v>0</v>
      </c>
      <c r="P2188" s="1">
        <f>Table5[[#This Row],[kapp_old]]+IFERROR(((Table5[[#This Row],[kapp_slack_ub]]-Table5[[#This Row],[kapp_slack_lb]])/Table5[[#This Row],[associated enzload]]),0)</f>
        <v>27141.277792879999</v>
      </c>
      <c r="Q2188" s="1" t="str">
        <f>"'"&amp;Table5[[#This Row],[rxn]]&amp;"'"&amp;CHAR(9)&amp;Table5[[#This Row],[kapp + (slack_ub - slack_lb)/enzload]]</f>
        <v>'RXN-EX_2mbac_e_FWD-SPONT'	27141.27779288</v>
      </c>
      <c r="R2188" s="1">
        <f>_xlfn.XLOOKUP(Table5[[#This Row],[rxn]],Table38[name],Table38[flux],0)</f>
        <v>0</v>
      </c>
      <c r="S2188" s="1">
        <f>_xlfn.XLOOKUP(SUBSTITUTE(Table5[[#This Row],[rxn]],"RXN-","ENZLOAD-"),Table38[name],Table38[flux],0)</f>
        <v>0</v>
      </c>
      <c r="T2188" s="1" t="b">
        <f>AND(Table5[[#This Row],[ENZLOAD flux in kapp-slack.gms]]=0,Table5[[#This Row],[flux in kapp-slack.gms]]&lt;&gt;0,NOT(Table5[[#This Row],[spont or unknown?]]))</f>
        <v>0</v>
      </c>
      <c r="U2188" s="1" t="b">
        <f>OR(_xlfn.TEXTAFTER(Table5[[#This Row],[rxn]],"-",-1)="SPONT",_xlfn.TEXTAFTER(Table5[[#This Row],[rxn]],"-",-1)="UNKNOWN")</f>
        <v>1</v>
      </c>
      <c r="V2188" s="1">
        <f>_xlfn.XLOOKUP(SUBSTITUTE(Table5[[#This Row],[rxn]],"RXN-","ENZLOAD-"),Table4[rxn],Table4[ub],0)</f>
        <v>0</v>
      </c>
      <c r="W2188" s="1" t="b">
        <f>AND(Table5[[#This Row],[FVA ENZLOAD flux UB]]=0,Table5[[#This Row],[ENZ not made when it should be?]])</f>
        <v>0</v>
      </c>
    </row>
    <row r="2189" spans="1:23" hidden="1">
      <c r="A2189" s="1"/>
      <c r="B2189" s="1" t="str">
        <f>_xlfn.TEXTBEFORE(Table38[[#This Row],[all fluxes from kapp-slack]]," ",,,,"")</f>
        <v/>
      </c>
      <c r="C2189" s="1">
        <f>_xlfn.NUMBERVALUE(IFERROR(_xlfn.TEXTAFTER(Table38[[#This Row],[all fluxes from kapp-slack]]," ",-1,,,""),""))</f>
        <v>0</v>
      </c>
      <c r="F2189" s="1" t="s">
        <v>6022</v>
      </c>
      <c r="G2189" s="1" t="str">
        <f>_xlfn.TEXTBEFORE(Table5[[#This Row],[rxn     kapp_old        kapp_slack_ub   kapp_slack_lb]]," ")</f>
        <v>RXN-EX_2mbac_e_REV-SPONT</v>
      </c>
      <c r="H218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18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189" s="1">
        <f>_xlfn.NUMBERVALUE(_xlfn.TEXTAFTER(Table5[[#This Row],[rxn     kapp_old        kapp_slack_ub   kapp_slack_lb]]," ",-1))</f>
        <v>0</v>
      </c>
      <c r="K2189" s="1">
        <f>_xlfn.XLOOKUP(SUBSTITUTE(Table5[[#This Row],[rxn]],"RXN-","ENZLOAD-"),ENZLOAD[name],ENZLOAD[flux],0)</f>
        <v>0</v>
      </c>
      <c r="L2189" s="1" t="str">
        <f>"'"&amp;Table5[[#This Row],[rxn]]&amp;"'"&amp;CHAR(9)&amp;IF(AND(Table5[[#This Row],[kapp_slack_ub]]&lt;&gt;0,Table5[[#This Row],[kapp_old]]&lt;$F$1),$F$1,Table5[[#This Row],[kapp_old]])</f>
        <v>'RXN-EX_2mbac_e_REV-SPONT'	27141.27779288</v>
      </c>
      <c r="M2189" s="1">
        <f>_xlfn.XLOOKUP(Table5[[#This Row],[rxn]],Table3[name],Table3[flux],$F$1)</f>
        <v>27141.277792879999</v>
      </c>
      <c r="N2189" s="1" t="str">
        <f>IFERROR(Table5[[#This Row],[min flux]]/Table5[[#This Row],[associated enzload]],"")</f>
        <v/>
      </c>
      <c r="O2189" s="1">
        <f>_xlfn.NUMBERVALUE(IF(Table5[[#This Row],[flux/enzload]]="","",ABS($N$1-Table5[[#This Row],[flux/enzload]])))</f>
        <v>0</v>
      </c>
      <c r="P2189" s="1">
        <f>Table5[[#This Row],[kapp_old]]+IFERROR(((Table5[[#This Row],[kapp_slack_ub]]-Table5[[#This Row],[kapp_slack_lb]])/Table5[[#This Row],[associated enzload]]),0)</f>
        <v>27141.277792879999</v>
      </c>
      <c r="Q2189" s="1" t="str">
        <f>"'"&amp;Table5[[#This Row],[rxn]]&amp;"'"&amp;CHAR(9)&amp;Table5[[#This Row],[kapp + (slack_ub - slack_lb)/enzload]]</f>
        <v>'RXN-EX_2mbac_e_REV-SPONT'	27141.27779288</v>
      </c>
      <c r="R2189" s="1">
        <f>_xlfn.XLOOKUP(Table5[[#This Row],[rxn]],Table38[name],Table38[flux],0)</f>
        <v>0</v>
      </c>
      <c r="S2189" s="1">
        <f>_xlfn.XLOOKUP(SUBSTITUTE(Table5[[#This Row],[rxn]],"RXN-","ENZLOAD-"),Table38[name],Table38[flux],0)</f>
        <v>0</v>
      </c>
      <c r="T2189" s="1" t="b">
        <f>AND(Table5[[#This Row],[ENZLOAD flux in kapp-slack.gms]]=0,Table5[[#This Row],[flux in kapp-slack.gms]]&lt;&gt;0,NOT(Table5[[#This Row],[spont or unknown?]]))</f>
        <v>0</v>
      </c>
      <c r="U2189" s="1" t="b">
        <f>OR(_xlfn.TEXTAFTER(Table5[[#This Row],[rxn]],"-",-1)="SPONT",_xlfn.TEXTAFTER(Table5[[#This Row],[rxn]],"-",-1)="UNKNOWN")</f>
        <v>1</v>
      </c>
      <c r="V2189" s="1">
        <f>_xlfn.XLOOKUP(SUBSTITUTE(Table5[[#This Row],[rxn]],"RXN-","ENZLOAD-"),Table4[rxn],Table4[ub],0)</f>
        <v>0</v>
      </c>
      <c r="W2189" s="1" t="b">
        <f>AND(Table5[[#This Row],[FVA ENZLOAD flux UB]]=0,Table5[[#This Row],[ENZ not made when it should be?]])</f>
        <v>0</v>
      </c>
    </row>
    <row r="2190" spans="1:23" hidden="1">
      <c r="A2190" s="1"/>
      <c r="B2190" s="1" t="str">
        <f>_xlfn.TEXTBEFORE(Table38[[#This Row],[all fluxes from kapp-slack]]," ",,,,"")</f>
        <v/>
      </c>
      <c r="C2190" s="1">
        <f>_xlfn.NUMBERVALUE(IFERROR(_xlfn.TEXTAFTER(Table38[[#This Row],[all fluxes from kapp-slack]]," ",-1,,,""),""))</f>
        <v>0</v>
      </c>
      <c r="F2190" s="1" t="s">
        <v>6023</v>
      </c>
      <c r="G2190" s="1" t="str">
        <f>_xlfn.TEXTBEFORE(Table5[[#This Row],[rxn     kapp_old        kapp_slack_ub   kapp_slack_lb]]," ")</f>
        <v>RXN-EX_akg_e_FWD-SPONT</v>
      </c>
      <c r="H219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19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190" s="1">
        <f>_xlfn.NUMBERVALUE(_xlfn.TEXTAFTER(Table5[[#This Row],[rxn     kapp_old        kapp_slack_ub   kapp_slack_lb]]," ",-1))</f>
        <v>0</v>
      </c>
      <c r="K2190" s="1">
        <f>_xlfn.XLOOKUP(SUBSTITUTE(Table5[[#This Row],[rxn]],"RXN-","ENZLOAD-"),ENZLOAD[name],ENZLOAD[flux],0)</f>
        <v>0</v>
      </c>
      <c r="L2190" s="1" t="str">
        <f>"'"&amp;Table5[[#This Row],[rxn]]&amp;"'"&amp;CHAR(9)&amp;IF(AND(Table5[[#This Row],[kapp_slack_ub]]&lt;&gt;0,Table5[[#This Row],[kapp_old]]&lt;$F$1),$F$1,Table5[[#This Row],[kapp_old]])</f>
        <v>'RXN-EX_akg_e_FWD-SPONT'	27141.27779288</v>
      </c>
      <c r="M2190" s="1">
        <f>_xlfn.XLOOKUP(Table5[[#This Row],[rxn]],Table3[name],Table3[flux],$F$1)</f>
        <v>27141.277792879999</v>
      </c>
      <c r="N2190" s="1" t="str">
        <f>IFERROR(Table5[[#This Row],[min flux]]/Table5[[#This Row],[associated enzload]],"")</f>
        <v/>
      </c>
      <c r="O2190" s="1">
        <f>_xlfn.NUMBERVALUE(IF(Table5[[#This Row],[flux/enzload]]="","",ABS($N$1-Table5[[#This Row],[flux/enzload]])))</f>
        <v>0</v>
      </c>
      <c r="P2190" s="1">
        <f>Table5[[#This Row],[kapp_old]]+IFERROR(((Table5[[#This Row],[kapp_slack_ub]]-Table5[[#This Row],[kapp_slack_lb]])/Table5[[#This Row],[associated enzload]]),0)</f>
        <v>27141.277792879999</v>
      </c>
      <c r="Q2190" s="1" t="str">
        <f>"'"&amp;Table5[[#This Row],[rxn]]&amp;"'"&amp;CHAR(9)&amp;Table5[[#This Row],[kapp + (slack_ub - slack_lb)/enzload]]</f>
        <v>'RXN-EX_akg_e_FWD-SPONT'	27141.27779288</v>
      </c>
      <c r="R2190" s="1">
        <f>_xlfn.XLOOKUP(Table5[[#This Row],[rxn]],Table38[name],Table38[flux],0)</f>
        <v>0</v>
      </c>
      <c r="S2190" s="1">
        <f>_xlfn.XLOOKUP(SUBSTITUTE(Table5[[#This Row],[rxn]],"RXN-","ENZLOAD-"),Table38[name],Table38[flux],0)</f>
        <v>0</v>
      </c>
      <c r="T2190" s="1" t="b">
        <f>AND(Table5[[#This Row],[ENZLOAD flux in kapp-slack.gms]]=0,Table5[[#This Row],[flux in kapp-slack.gms]]&lt;&gt;0,NOT(Table5[[#This Row],[spont or unknown?]]))</f>
        <v>0</v>
      </c>
      <c r="U2190" s="1" t="b">
        <f>OR(_xlfn.TEXTAFTER(Table5[[#This Row],[rxn]],"-",-1)="SPONT",_xlfn.TEXTAFTER(Table5[[#This Row],[rxn]],"-",-1)="UNKNOWN")</f>
        <v>1</v>
      </c>
      <c r="V2190" s="1">
        <f>_xlfn.XLOOKUP(SUBSTITUTE(Table5[[#This Row],[rxn]],"RXN-","ENZLOAD-"),Table4[rxn],Table4[ub],0)</f>
        <v>0</v>
      </c>
      <c r="W2190" s="1" t="b">
        <f>AND(Table5[[#This Row],[FVA ENZLOAD flux UB]]=0,Table5[[#This Row],[ENZ not made when it should be?]])</f>
        <v>0</v>
      </c>
    </row>
    <row r="2191" spans="1:23" hidden="1">
      <c r="A2191" s="1"/>
      <c r="B2191" s="1" t="str">
        <f>_xlfn.TEXTBEFORE(Table38[[#This Row],[all fluxes from kapp-slack]]," ",,,,"")</f>
        <v/>
      </c>
      <c r="C2191" s="1">
        <f>_xlfn.NUMBERVALUE(IFERROR(_xlfn.TEXTAFTER(Table38[[#This Row],[all fluxes from kapp-slack]]," ",-1,,,""),""))</f>
        <v>0</v>
      </c>
      <c r="F2191" s="1" t="s">
        <v>6024</v>
      </c>
      <c r="G2191" s="1" t="str">
        <f>_xlfn.TEXTBEFORE(Table5[[#This Row],[rxn     kapp_old        kapp_slack_ub   kapp_slack_lb]]," ")</f>
        <v>RXN-EX_akg_e_REV-SPONT</v>
      </c>
      <c r="H219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19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191" s="1">
        <f>_xlfn.NUMBERVALUE(_xlfn.TEXTAFTER(Table5[[#This Row],[rxn     kapp_old        kapp_slack_ub   kapp_slack_lb]]," ",-1))</f>
        <v>0</v>
      </c>
      <c r="K2191" s="1">
        <f>_xlfn.XLOOKUP(SUBSTITUTE(Table5[[#This Row],[rxn]],"RXN-","ENZLOAD-"),ENZLOAD[name],ENZLOAD[flux],0)</f>
        <v>0</v>
      </c>
      <c r="L2191" s="1" t="str">
        <f>"'"&amp;Table5[[#This Row],[rxn]]&amp;"'"&amp;CHAR(9)&amp;IF(AND(Table5[[#This Row],[kapp_slack_ub]]&lt;&gt;0,Table5[[#This Row],[kapp_old]]&lt;$F$1),$F$1,Table5[[#This Row],[kapp_old]])</f>
        <v>'RXN-EX_akg_e_REV-SPONT'	27141.27779288</v>
      </c>
      <c r="M2191" s="1">
        <f>_xlfn.XLOOKUP(Table5[[#This Row],[rxn]],Table3[name],Table3[flux],$F$1)</f>
        <v>27141.277792879999</v>
      </c>
      <c r="N2191" s="1" t="str">
        <f>IFERROR(Table5[[#This Row],[min flux]]/Table5[[#This Row],[associated enzload]],"")</f>
        <v/>
      </c>
      <c r="O2191" s="1">
        <f>_xlfn.NUMBERVALUE(IF(Table5[[#This Row],[flux/enzload]]="","",ABS($N$1-Table5[[#This Row],[flux/enzload]])))</f>
        <v>0</v>
      </c>
      <c r="P2191" s="1">
        <f>Table5[[#This Row],[kapp_old]]+IFERROR(((Table5[[#This Row],[kapp_slack_ub]]-Table5[[#This Row],[kapp_slack_lb]])/Table5[[#This Row],[associated enzload]]),0)</f>
        <v>27141.277792879999</v>
      </c>
      <c r="Q2191" s="1" t="str">
        <f>"'"&amp;Table5[[#This Row],[rxn]]&amp;"'"&amp;CHAR(9)&amp;Table5[[#This Row],[kapp + (slack_ub - slack_lb)/enzload]]</f>
        <v>'RXN-EX_akg_e_REV-SPONT'	27141.27779288</v>
      </c>
      <c r="R2191" s="1">
        <f>_xlfn.XLOOKUP(Table5[[#This Row],[rxn]],Table38[name],Table38[flux],0)</f>
        <v>0</v>
      </c>
      <c r="S2191" s="1">
        <f>_xlfn.XLOOKUP(SUBSTITUTE(Table5[[#This Row],[rxn]],"RXN-","ENZLOAD-"),Table38[name],Table38[flux],0)</f>
        <v>0</v>
      </c>
      <c r="T2191" s="1" t="b">
        <f>AND(Table5[[#This Row],[ENZLOAD flux in kapp-slack.gms]]=0,Table5[[#This Row],[flux in kapp-slack.gms]]&lt;&gt;0,NOT(Table5[[#This Row],[spont or unknown?]]))</f>
        <v>0</v>
      </c>
      <c r="U2191" s="1" t="b">
        <f>OR(_xlfn.TEXTAFTER(Table5[[#This Row],[rxn]],"-",-1)="SPONT",_xlfn.TEXTAFTER(Table5[[#This Row],[rxn]],"-",-1)="UNKNOWN")</f>
        <v>1</v>
      </c>
      <c r="V2191" s="1">
        <f>_xlfn.XLOOKUP(SUBSTITUTE(Table5[[#This Row],[rxn]],"RXN-","ENZLOAD-"),Table4[rxn],Table4[ub],0)</f>
        <v>0</v>
      </c>
      <c r="W2191" s="1" t="b">
        <f>AND(Table5[[#This Row],[FVA ENZLOAD flux UB]]=0,Table5[[#This Row],[ENZ not made when it should be?]])</f>
        <v>0</v>
      </c>
    </row>
    <row r="2192" spans="1:23" hidden="1">
      <c r="A2192" s="1"/>
      <c r="B2192" s="1" t="str">
        <f>_xlfn.TEXTBEFORE(Table38[[#This Row],[all fluxes from kapp-slack]]," ",,,,"")</f>
        <v/>
      </c>
      <c r="C2192" s="1">
        <f>_xlfn.NUMBERVALUE(IFERROR(_xlfn.TEXTAFTER(Table38[[#This Row],[all fluxes from kapp-slack]]," ",-1,,,""),""))</f>
        <v>0</v>
      </c>
      <c r="F2192" s="1" t="s">
        <v>6025</v>
      </c>
      <c r="G2192" s="1" t="str">
        <f>_xlfn.TEXTBEFORE(Table5[[#This Row],[rxn     kapp_old        kapp_slack_ub   kapp_slack_lb]]," ")</f>
        <v>RXN-EX_2phetoh_e_FWD-SPONT</v>
      </c>
      <c r="H219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19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192" s="1">
        <f>_xlfn.NUMBERVALUE(_xlfn.TEXTAFTER(Table5[[#This Row],[rxn     kapp_old        kapp_slack_ub   kapp_slack_lb]]," ",-1))</f>
        <v>0</v>
      </c>
      <c r="K2192" s="1">
        <f>_xlfn.XLOOKUP(SUBSTITUTE(Table5[[#This Row],[rxn]],"RXN-","ENZLOAD-"),ENZLOAD[name],ENZLOAD[flux],0)</f>
        <v>0</v>
      </c>
      <c r="L2192" s="1" t="str">
        <f>"'"&amp;Table5[[#This Row],[rxn]]&amp;"'"&amp;CHAR(9)&amp;IF(AND(Table5[[#This Row],[kapp_slack_ub]]&lt;&gt;0,Table5[[#This Row],[kapp_old]]&lt;$F$1),$F$1,Table5[[#This Row],[kapp_old]])</f>
        <v>'RXN-EX_2phetoh_e_FWD-SPONT'	27141.27779288</v>
      </c>
      <c r="M2192" s="1">
        <f>_xlfn.XLOOKUP(Table5[[#This Row],[rxn]],Table3[name],Table3[flux],$F$1)</f>
        <v>27141.277792879999</v>
      </c>
      <c r="N2192" s="1" t="str">
        <f>IFERROR(Table5[[#This Row],[min flux]]/Table5[[#This Row],[associated enzload]],"")</f>
        <v/>
      </c>
      <c r="O2192" s="1">
        <f>_xlfn.NUMBERVALUE(IF(Table5[[#This Row],[flux/enzload]]="","",ABS($N$1-Table5[[#This Row],[flux/enzload]])))</f>
        <v>0</v>
      </c>
      <c r="P2192" s="1">
        <f>Table5[[#This Row],[kapp_old]]+IFERROR(((Table5[[#This Row],[kapp_slack_ub]]-Table5[[#This Row],[kapp_slack_lb]])/Table5[[#This Row],[associated enzload]]),0)</f>
        <v>27141.277792879999</v>
      </c>
      <c r="Q2192" s="1" t="str">
        <f>"'"&amp;Table5[[#This Row],[rxn]]&amp;"'"&amp;CHAR(9)&amp;Table5[[#This Row],[kapp + (slack_ub - slack_lb)/enzload]]</f>
        <v>'RXN-EX_2phetoh_e_FWD-SPONT'	27141.27779288</v>
      </c>
      <c r="R2192" s="1">
        <f>_xlfn.XLOOKUP(Table5[[#This Row],[rxn]],Table38[name],Table38[flux],0)</f>
        <v>0</v>
      </c>
      <c r="S2192" s="1">
        <f>_xlfn.XLOOKUP(SUBSTITUTE(Table5[[#This Row],[rxn]],"RXN-","ENZLOAD-"),Table38[name],Table38[flux],0)</f>
        <v>0</v>
      </c>
      <c r="T2192" s="1" t="b">
        <f>AND(Table5[[#This Row],[ENZLOAD flux in kapp-slack.gms]]=0,Table5[[#This Row],[flux in kapp-slack.gms]]&lt;&gt;0,NOT(Table5[[#This Row],[spont or unknown?]]))</f>
        <v>0</v>
      </c>
      <c r="U2192" s="1" t="b">
        <f>OR(_xlfn.TEXTAFTER(Table5[[#This Row],[rxn]],"-",-1)="SPONT",_xlfn.TEXTAFTER(Table5[[#This Row],[rxn]],"-",-1)="UNKNOWN")</f>
        <v>1</v>
      </c>
      <c r="V2192" s="1">
        <f>_xlfn.XLOOKUP(SUBSTITUTE(Table5[[#This Row],[rxn]],"RXN-","ENZLOAD-"),Table4[rxn],Table4[ub],0)</f>
        <v>0</v>
      </c>
      <c r="W2192" s="1" t="b">
        <f>AND(Table5[[#This Row],[FVA ENZLOAD flux UB]]=0,Table5[[#This Row],[ENZ not made when it should be?]])</f>
        <v>0</v>
      </c>
    </row>
    <row r="2193" spans="1:23" hidden="1">
      <c r="A2193" s="1"/>
      <c r="B2193" s="1" t="str">
        <f>_xlfn.TEXTBEFORE(Table38[[#This Row],[all fluxes from kapp-slack]]," ",,,,"")</f>
        <v/>
      </c>
      <c r="C2193" s="1">
        <f>_xlfn.NUMBERVALUE(IFERROR(_xlfn.TEXTAFTER(Table38[[#This Row],[all fluxes from kapp-slack]]," ",-1,,,""),""))</f>
        <v>0</v>
      </c>
      <c r="F2193" s="1" t="s">
        <v>6026</v>
      </c>
      <c r="G2193" s="1" t="str">
        <f>_xlfn.TEXTBEFORE(Table5[[#This Row],[rxn     kapp_old        kapp_slack_ub   kapp_slack_lb]]," ")</f>
        <v>RXN-EX_2phetoh_e_REV-SPONT</v>
      </c>
      <c r="H219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19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193" s="1">
        <f>_xlfn.NUMBERVALUE(_xlfn.TEXTAFTER(Table5[[#This Row],[rxn     kapp_old        kapp_slack_ub   kapp_slack_lb]]," ",-1))</f>
        <v>0</v>
      </c>
      <c r="K2193" s="1">
        <f>_xlfn.XLOOKUP(SUBSTITUTE(Table5[[#This Row],[rxn]],"RXN-","ENZLOAD-"),ENZLOAD[name],ENZLOAD[flux],0)</f>
        <v>0</v>
      </c>
      <c r="L2193" s="1" t="str">
        <f>"'"&amp;Table5[[#This Row],[rxn]]&amp;"'"&amp;CHAR(9)&amp;IF(AND(Table5[[#This Row],[kapp_slack_ub]]&lt;&gt;0,Table5[[#This Row],[kapp_old]]&lt;$F$1),$F$1,Table5[[#This Row],[kapp_old]])</f>
        <v>'RXN-EX_2phetoh_e_REV-SPONT'	27141.27779288</v>
      </c>
      <c r="M2193" s="1">
        <f>_xlfn.XLOOKUP(Table5[[#This Row],[rxn]],Table3[name],Table3[flux],$F$1)</f>
        <v>27141.277792879999</v>
      </c>
      <c r="N2193" s="1" t="str">
        <f>IFERROR(Table5[[#This Row],[min flux]]/Table5[[#This Row],[associated enzload]],"")</f>
        <v/>
      </c>
      <c r="O2193" s="1">
        <f>_xlfn.NUMBERVALUE(IF(Table5[[#This Row],[flux/enzload]]="","",ABS($N$1-Table5[[#This Row],[flux/enzload]])))</f>
        <v>0</v>
      </c>
      <c r="P2193" s="1">
        <f>Table5[[#This Row],[kapp_old]]+IFERROR(((Table5[[#This Row],[kapp_slack_ub]]-Table5[[#This Row],[kapp_slack_lb]])/Table5[[#This Row],[associated enzload]]),0)</f>
        <v>27141.277792879999</v>
      </c>
      <c r="Q2193" s="1" t="str">
        <f>"'"&amp;Table5[[#This Row],[rxn]]&amp;"'"&amp;CHAR(9)&amp;Table5[[#This Row],[kapp + (slack_ub - slack_lb)/enzload]]</f>
        <v>'RXN-EX_2phetoh_e_REV-SPONT'	27141.27779288</v>
      </c>
      <c r="R2193" s="1">
        <f>_xlfn.XLOOKUP(Table5[[#This Row],[rxn]],Table38[name],Table38[flux],0)</f>
        <v>0</v>
      </c>
      <c r="S2193" s="1">
        <f>_xlfn.XLOOKUP(SUBSTITUTE(Table5[[#This Row],[rxn]],"RXN-","ENZLOAD-"),Table38[name],Table38[flux],0)</f>
        <v>0</v>
      </c>
      <c r="T2193" s="1" t="b">
        <f>AND(Table5[[#This Row],[ENZLOAD flux in kapp-slack.gms]]=0,Table5[[#This Row],[flux in kapp-slack.gms]]&lt;&gt;0,NOT(Table5[[#This Row],[spont or unknown?]]))</f>
        <v>0</v>
      </c>
      <c r="U2193" s="1" t="b">
        <f>OR(_xlfn.TEXTAFTER(Table5[[#This Row],[rxn]],"-",-1)="SPONT",_xlfn.TEXTAFTER(Table5[[#This Row],[rxn]],"-",-1)="UNKNOWN")</f>
        <v>1</v>
      </c>
      <c r="V2193" s="1">
        <f>_xlfn.XLOOKUP(SUBSTITUTE(Table5[[#This Row],[rxn]],"RXN-","ENZLOAD-"),Table4[rxn],Table4[ub],0)</f>
        <v>0</v>
      </c>
      <c r="W2193" s="1" t="b">
        <f>AND(Table5[[#This Row],[FVA ENZLOAD flux UB]]=0,Table5[[#This Row],[ENZ not made when it should be?]])</f>
        <v>0</v>
      </c>
    </row>
    <row r="2194" spans="1:23" hidden="1">
      <c r="A2194" s="1"/>
      <c r="B2194" s="1" t="str">
        <f>_xlfn.TEXTBEFORE(Table38[[#This Row],[all fluxes from kapp-slack]]," ",,,,"")</f>
        <v/>
      </c>
      <c r="C2194" s="1">
        <f>_xlfn.NUMBERVALUE(IFERROR(_xlfn.TEXTAFTER(Table38[[#This Row],[all fluxes from kapp-slack]]," ",-1,,,""),""))</f>
        <v>0</v>
      </c>
      <c r="F2194" s="1" t="s">
        <v>6027</v>
      </c>
      <c r="G2194" s="1" t="str">
        <f>_xlfn.TEXTBEFORE(Table5[[#This Row],[rxn     kapp_old        kapp_slack_ub   kapp_slack_lb]]," ")</f>
        <v>RXN-EX_3mbald_e_FWD-SPONT</v>
      </c>
      <c r="H219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19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194" s="1">
        <f>_xlfn.NUMBERVALUE(_xlfn.TEXTAFTER(Table5[[#This Row],[rxn     kapp_old        kapp_slack_ub   kapp_slack_lb]]," ",-1))</f>
        <v>0</v>
      </c>
      <c r="K2194" s="1">
        <f>_xlfn.XLOOKUP(SUBSTITUTE(Table5[[#This Row],[rxn]],"RXN-","ENZLOAD-"),ENZLOAD[name],ENZLOAD[flux],0)</f>
        <v>0</v>
      </c>
      <c r="L2194" s="1" t="str">
        <f>"'"&amp;Table5[[#This Row],[rxn]]&amp;"'"&amp;CHAR(9)&amp;IF(AND(Table5[[#This Row],[kapp_slack_ub]]&lt;&gt;0,Table5[[#This Row],[kapp_old]]&lt;$F$1),$F$1,Table5[[#This Row],[kapp_old]])</f>
        <v>'RXN-EX_3mbald_e_FWD-SPONT'	27141.27779288</v>
      </c>
      <c r="M2194" s="1">
        <f>_xlfn.XLOOKUP(Table5[[#This Row],[rxn]],Table3[name],Table3[flux],$F$1)</f>
        <v>27141.277792879999</v>
      </c>
      <c r="N2194" s="1" t="str">
        <f>IFERROR(Table5[[#This Row],[min flux]]/Table5[[#This Row],[associated enzload]],"")</f>
        <v/>
      </c>
      <c r="O2194" s="1">
        <f>_xlfn.NUMBERVALUE(IF(Table5[[#This Row],[flux/enzload]]="","",ABS($N$1-Table5[[#This Row],[flux/enzload]])))</f>
        <v>0</v>
      </c>
      <c r="P2194" s="1">
        <f>Table5[[#This Row],[kapp_old]]+IFERROR(((Table5[[#This Row],[kapp_slack_ub]]-Table5[[#This Row],[kapp_slack_lb]])/Table5[[#This Row],[associated enzload]]),0)</f>
        <v>27141.277792879999</v>
      </c>
      <c r="Q2194" s="1" t="str">
        <f>"'"&amp;Table5[[#This Row],[rxn]]&amp;"'"&amp;CHAR(9)&amp;Table5[[#This Row],[kapp + (slack_ub - slack_lb)/enzload]]</f>
        <v>'RXN-EX_3mbald_e_FWD-SPONT'	27141.27779288</v>
      </c>
      <c r="R2194" s="1">
        <f>_xlfn.XLOOKUP(Table5[[#This Row],[rxn]],Table38[name],Table38[flux],0)</f>
        <v>0</v>
      </c>
      <c r="S2194" s="1">
        <f>_xlfn.XLOOKUP(SUBSTITUTE(Table5[[#This Row],[rxn]],"RXN-","ENZLOAD-"),Table38[name],Table38[flux],0)</f>
        <v>0</v>
      </c>
      <c r="T2194" s="1" t="b">
        <f>AND(Table5[[#This Row],[ENZLOAD flux in kapp-slack.gms]]=0,Table5[[#This Row],[flux in kapp-slack.gms]]&lt;&gt;0,NOT(Table5[[#This Row],[spont or unknown?]]))</f>
        <v>0</v>
      </c>
      <c r="U2194" s="1" t="b">
        <f>OR(_xlfn.TEXTAFTER(Table5[[#This Row],[rxn]],"-",-1)="SPONT",_xlfn.TEXTAFTER(Table5[[#This Row],[rxn]],"-",-1)="UNKNOWN")</f>
        <v>1</v>
      </c>
      <c r="V2194" s="1">
        <f>_xlfn.XLOOKUP(SUBSTITUTE(Table5[[#This Row],[rxn]],"RXN-","ENZLOAD-"),Table4[rxn],Table4[ub],0)</f>
        <v>0</v>
      </c>
      <c r="W2194" s="1" t="b">
        <f>AND(Table5[[#This Row],[FVA ENZLOAD flux UB]]=0,Table5[[#This Row],[ENZ not made when it should be?]])</f>
        <v>0</v>
      </c>
    </row>
    <row r="2195" spans="1:23" hidden="1">
      <c r="A2195" s="1"/>
      <c r="B2195" s="1" t="str">
        <f>_xlfn.TEXTBEFORE(Table38[[#This Row],[all fluxes from kapp-slack]]," ",,,,"")</f>
        <v/>
      </c>
      <c r="C2195" s="1">
        <f>_xlfn.NUMBERVALUE(IFERROR(_xlfn.TEXTAFTER(Table38[[#This Row],[all fluxes from kapp-slack]]," ",-1,,,""),""))</f>
        <v>0</v>
      </c>
      <c r="F2195" s="1" t="s">
        <v>6028</v>
      </c>
      <c r="G2195" s="1" t="str">
        <f>_xlfn.TEXTBEFORE(Table5[[#This Row],[rxn     kapp_old        kapp_slack_ub   kapp_slack_lb]]," ")</f>
        <v>RXN-EX_3mbald_e_REV-SPONT</v>
      </c>
      <c r="H219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19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195" s="1">
        <f>_xlfn.NUMBERVALUE(_xlfn.TEXTAFTER(Table5[[#This Row],[rxn     kapp_old        kapp_slack_ub   kapp_slack_lb]]," ",-1))</f>
        <v>0</v>
      </c>
      <c r="K2195" s="1">
        <f>_xlfn.XLOOKUP(SUBSTITUTE(Table5[[#This Row],[rxn]],"RXN-","ENZLOAD-"),ENZLOAD[name],ENZLOAD[flux],0)</f>
        <v>0</v>
      </c>
      <c r="L2195" s="1" t="str">
        <f>"'"&amp;Table5[[#This Row],[rxn]]&amp;"'"&amp;CHAR(9)&amp;IF(AND(Table5[[#This Row],[kapp_slack_ub]]&lt;&gt;0,Table5[[#This Row],[kapp_old]]&lt;$F$1),$F$1,Table5[[#This Row],[kapp_old]])</f>
        <v>'RXN-EX_3mbald_e_REV-SPONT'	27141.27779288</v>
      </c>
      <c r="M2195" s="1">
        <f>_xlfn.XLOOKUP(Table5[[#This Row],[rxn]],Table3[name],Table3[flux],$F$1)</f>
        <v>27141.277792879999</v>
      </c>
      <c r="N2195" s="1" t="str">
        <f>IFERROR(Table5[[#This Row],[min flux]]/Table5[[#This Row],[associated enzload]],"")</f>
        <v/>
      </c>
      <c r="O2195" s="1">
        <f>_xlfn.NUMBERVALUE(IF(Table5[[#This Row],[flux/enzload]]="","",ABS($N$1-Table5[[#This Row],[flux/enzload]])))</f>
        <v>0</v>
      </c>
      <c r="P2195" s="1">
        <f>Table5[[#This Row],[kapp_old]]+IFERROR(((Table5[[#This Row],[kapp_slack_ub]]-Table5[[#This Row],[kapp_slack_lb]])/Table5[[#This Row],[associated enzload]]),0)</f>
        <v>27141.277792879999</v>
      </c>
      <c r="Q2195" s="1" t="str">
        <f>"'"&amp;Table5[[#This Row],[rxn]]&amp;"'"&amp;CHAR(9)&amp;Table5[[#This Row],[kapp + (slack_ub - slack_lb)/enzload]]</f>
        <v>'RXN-EX_3mbald_e_REV-SPONT'	27141.27779288</v>
      </c>
      <c r="R2195" s="1">
        <f>_xlfn.XLOOKUP(Table5[[#This Row],[rxn]],Table38[name],Table38[flux],0)</f>
        <v>0</v>
      </c>
      <c r="S2195" s="1">
        <f>_xlfn.XLOOKUP(SUBSTITUTE(Table5[[#This Row],[rxn]],"RXN-","ENZLOAD-"),Table38[name],Table38[flux],0)</f>
        <v>0</v>
      </c>
      <c r="T2195" s="1" t="b">
        <f>AND(Table5[[#This Row],[ENZLOAD flux in kapp-slack.gms]]=0,Table5[[#This Row],[flux in kapp-slack.gms]]&lt;&gt;0,NOT(Table5[[#This Row],[spont or unknown?]]))</f>
        <v>0</v>
      </c>
      <c r="U2195" s="1" t="b">
        <f>OR(_xlfn.TEXTAFTER(Table5[[#This Row],[rxn]],"-",-1)="SPONT",_xlfn.TEXTAFTER(Table5[[#This Row],[rxn]],"-",-1)="UNKNOWN")</f>
        <v>1</v>
      </c>
      <c r="V2195" s="1">
        <f>_xlfn.XLOOKUP(SUBSTITUTE(Table5[[#This Row],[rxn]],"RXN-","ENZLOAD-"),Table4[rxn],Table4[ub],0)</f>
        <v>0</v>
      </c>
      <c r="W2195" s="1" t="b">
        <f>AND(Table5[[#This Row],[FVA ENZLOAD flux UB]]=0,Table5[[#This Row],[ENZ not made when it should be?]])</f>
        <v>0</v>
      </c>
    </row>
    <row r="2196" spans="1:23" hidden="1">
      <c r="A2196" s="1"/>
      <c r="B2196" s="1" t="str">
        <f>_xlfn.TEXTBEFORE(Table38[[#This Row],[all fluxes from kapp-slack]]," ",,,,"")</f>
        <v/>
      </c>
      <c r="C2196" s="1">
        <f>_xlfn.NUMBERVALUE(IFERROR(_xlfn.TEXTAFTER(Table38[[#This Row],[all fluxes from kapp-slack]]," ",-1,,,""),""))</f>
        <v>0</v>
      </c>
      <c r="F2196" s="1" t="s">
        <v>6029</v>
      </c>
      <c r="G2196" s="1" t="str">
        <f>_xlfn.TEXTBEFORE(Table5[[#This Row],[rxn     kapp_old        kapp_slack_ub   kapp_slack_lb]]," ")</f>
        <v>RXN-EX_4abz_e_FWD-SPONT</v>
      </c>
      <c r="H219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19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196" s="1">
        <f>_xlfn.NUMBERVALUE(_xlfn.TEXTAFTER(Table5[[#This Row],[rxn     kapp_old        kapp_slack_ub   kapp_slack_lb]]," ",-1))</f>
        <v>0</v>
      </c>
      <c r="K2196" s="1">
        <f>_xlfn.XLOOKUP(SUBSTITUTE(Table5[[#This Row],[rxn]],"RXN-","ENZLOAD-"),ENZLOAD[name],ENZLOAD[flux],0)</f>
        <v>0</v>
      </c>
      <c r="L2196" s="1" t="str">
        <f>"'"&amp;Table5[[#This Row],[rxn]]&amp;"'"&amp;CHAR(9)&amp;IF(AND(Table5[[#This Row],[kapp_slack_ub]]&lt;&gt;0,Table5[[#This Row],[kapp_old]]&lt;$F$1),$F$1,Table5[[#This Row],[kapp_old]])</f>
        <v>'RXN-EX_4abz_e_FWD-SPONT'	27141.27779288</v>
      </c>
      <c r="M2196" s="1">
        <f>_xlfn.XLOOKUP(Table5[[#This Row],[rxn]],Table3[name],Table3[flux],$F$1)</f>
        <v>27141.277792879999</v>
      </c>
      <c r="N2196" s="1" t="str">
        <f>IFERROR(Table5[[#This Row],[min flux]]/Table5[[#This Row],[associated enzload]],"")</f>
        <v/>
      </c>
      <c r="O2196" s="1">
        <f>_xlfn.NUMBERVALUE(IF(Table5[[#This Row],[flux/enzload]]="","",ABS($N$1-Table5[[#This Row],[flux/enzload]])))</f>
        <v>0</v>
      </c>
      <c r="P2196" s="1">
        <f>Table5[[#This Row],[kapp_old]]+IFERROR(((Table5[[#This Row],[kapp_slack_ub]]-Table5[[#This Row],[kapp_slack_lb]])/Table5[[#This Row],[associated enzload]]),0)</f>
        <v>27141.277792879999</v>
      </c>
      <c r="Q2196" s="1" t="str">
        <f>"'"&amp;Table5[[#This Row],[rxn]]&amp;"'"&amp;CHAR(9)&amp;Table5[[#This Row],[kapp + (slack_ub - slack_lb)/enzload]]</f>
        <v>'RXN-EX_4abz_e_FWD-SPONT'	27141.27779288</v>
      </c>
      <c r="R2196" s="1">
        <f>_xlfn.XLOOKUP(Table5[[#This Row],[rxn]],Table38[name],Table38[flux],0)</f>
        <v>0</v>
      </c>
      <c r="S2196" s="1">
        <f>_xlfn.XLOOKUP(SUBSTITUTE(Table5[[#This Row],[rxn]],"RXN-","ENZLOAD-"),Table38[name],Table38[flux],0)</f>
        <v>0</v>
      </c>
      <c r="T2196" s="1" t="b">
        <f>AND(Table5[[#This Row],[ENZLOAD flux in kapp-slack.gms]]=0,Table5[[#This Row],[flux in kapp-slack.gms]]&lt;&gt;0,NOT(Table5[[#This Row],[spont or unknown?]]))</f>
        <v>0</v>
      </c>
      <c r="U2196" s="1" t="b">
        <f>OR(_xlfn.TEXTAFTER(Table5[[#This Row],[rxn]],"-",-1)="SPONT",_xlfn.TEXTAFTER(Table5[[#This Row],[rxn]],"-",-1)="UNKNOWN")</f>
        <v>1</v>
      </c>
      <c r="V2196" s="1">
        <f>_xlfn.XLOOKUP(SUBSTITUTE(Table5[[#This Row],[rxn]],"RXN-","ENZLOAD-"),Table4[rxn],Table4[ub],0)</f>
        <v>0</v>
      </c>
      <c r="W2196" s="1" t="b">
        <f>AND(Table5[[#This Row],[FVA ENZLOAD flux UB]]=0,Table5[[#This Row],[ENZ not made when it should be?]])</f>
        <v>0</v>
      </c>
    </row>
    <row r="2197" spans="1:23" hidden="1">
      <c r="A2197" s="1"/>
      <c r="B2197" s="1" t="str">
        <f>_xlfn.TEXTBEFORE(Table38[[#This Row],[all fluxes from kapp-slack]]," ",,,,"")</f>
        <v/>
      </c>
      <c r="C2197" s="1">
        <f>_xlfn.NUMBERVALUE(IFERROR(_xlfn.TEXTAFTER(Table38[[#This Row],[all fluxes from kapp-slack]]," ",-1,,,""),""))</f>
        <v>0</v>
      </c>
      <c r="F2197" s="1" t="s">
        <v>6030</v>
      </c>
      <c r="G2197" s="1" t="str">
        <f>_xlfn.TEXTBEFORE(Table5[[#This Row],[rxn     kapp_old        kapp_slack_ub   kapp_slack_lb]]," ")</f>
        <v>RXN-EX_4abz_e_REV-SPONT</v>
      </c>
      <c r="H219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19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197" s="1">
        <f>_xlfn.NUMBERVALUE(_xlfn.TEXTAFTER(Table5[[#This Row],[rxn     kapp_old        kapp_slack_ub   kapp_slack_lb]]," ",-1))</f>
        <v>0</v>
      </c>
      <c r="K2197" s="1">
        <f>_xlfn.XLOOKUP(SUBSTITUTE(Table5[[#This Row],[rxn]],"RXN-","ENZLOAD-"),ENZLOAD[name],ENZLOAD[flux],0)</f>
        <v>0</v>
      </c>
      <c r="L2197" s="1" t="str">
        <f>"'"&amp;Table5[[#This Row],[rxn]]&amp;"'"&amp;CHAR(9)&amp;IF(AND(Table5[[#This Row],[kapp_slack_ub]]&lt;&gt;0,Table5[[#This Row],[kapp_old]]&lt;$F$1),$F$1,Table5[[#This Row],[kapp_old]])</f>
        <v>'RXN-EX_4abz_e_REV-SPONT'	27141.27779288</v>
      </c>
      <c r="M2197" s="1">
        <f>_xlfn.XLOOKUP(Table5[[#This Row],[rxn]],Table3[name],Table3[flux],$F$1)</f>
        <v>27141.277792879999</v>
      </c>
      <c r="N2197" s="1" t="str">
        <f>IFERROR(Table5[[#This Row],[min flux]]/Table5[[#This Row],[associated enzload]],"")</f>
        <v/>
      </c>
      <c r="O2197" s="1">
        <f>_xlfn.NUMBERVALUE(IF(Table5[[#This Row],[flux/enzload]]="","",ABS($N$1-Table5[[#This Row],[flux/enzload]])))</f>
        <v>0</v>
      </c>
      <c r="P2197" s="1">
        <f>Table5[[#This Row],[kapp_old]]+IFERROR(((Table5[[#This Row],[kapp_slack_ub]]-Table5[[#This Row],[kapp_slack_lb]])/Table5[[#This Row],[associated enzload]]),0)</f>
        <v>27141.277792879999</v>
      </c>
      <c r="Q2197" s="1" t="str">
        <f>"'"&amp;Table5[[#This Row],[rxn]]&amp;"'"&amp;CHAR(9)&amp;Table5[[#This Row],[kapp + (slack_ub - slack_lb)/enzload]]</f>
        <v>'RXN-EX_4abz_e_REV-SPONT'	27141.27779288</v>
      </c>
      <c r="R2197" s="1">
        <f>_xlfn.XLOOKUP(Table5[[#This Row],[rxn]],Table38[name],Table38[flux],0)</f>
        <v>0</v>
      </c>
      <c r="S2197" s="1">
        <f>_xlfn.XLOOKUP(SUBSTITUTE(Table5[[#This Row],[rxn]],"RXN-","ENZLOAD-"),Table38[name],Table38[flux],0)</f>
        <v>0</v>
      </c>
      <c r="T2197" s="1" t="b">
        <f>AND(Table5[[#This Row],[ENZLOAD flux in kapp-slack.gms]]=0,Table5[[#This Row],[flux in kapp-slack.gms]]&lt;&gt;0,NOT(Table5[[#This Row],[spont or unknown?]]))</f>
        <v>0</v>
      </c>
      <c r="U2197" s="1" t="b">
        <f>OR(_xlfn.TEXTAFTER(Table5[[#This Row],[rxn]],"-",-1)="SPONT",_xlfn.TEXTAFTER(Table5[[#This Row],[rxn]],"-",-1)="UNKNOWN")</f>
        <v>1</v>
      </c>
      <c r="V2197" s="1">
        <f>_xlfn.XLOOKUP(SUBSTITUTE(Table5[[#This Row],[rxn]],"RXN-","ENZLOAD-"),Table4[rxn],Table4[ub],0)</f>
        <v>0</v>
      </c>
      <c r="W2197" s="1" t="b">
        <f>AND(Table5[[#This Row],[FVA ENZLOAD flux UB]]=0,Table5[[#This Row],[ENZ not made when it should be?]])</f>
        <v>0</v>
      </c>
    </row>
    <row r="2198" spans="1:23" hidden="1">
      <c r="A2198" s="1"/>
      <c r="B2198" s="1" t="str">
        <f>_xlfn.TEXTBEFORE(Table38[[#This Row],[all fluxes from kapp-slack]]," ",,,,"")</f>
        <v/>
      </c>
      <c r="C2198" s="1">
        <f>_xlfn.NUMBERVALUE(IFERROR(_xlfn.TEXTAFTER(Table38[[#This Row],[all fluxes from kapp-slack]]," ",-1,,,""),""))</f>
        <v>0</v>
      </c>
      <c r="F2198" s="1" t="s">
        <v>6031</v>
      </c>
      <c r="G2198" s="1" t="str">
        <f>_xlfn.TEXTBEFORE(Table5[[#This Row],[rxn     kapp_old        kapp_slack_ub   kapp_slack_lb]]," ")</f>
        <v>RXN-EX_5aop_e_FWD-SPONT</v>
      </c>
      <c r="H219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19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198" s="1">
        <f>_xlfn.NUMBERVALUE(_xlfn.TEXTAFTER(Table5[[#This Row],[rxn     kapp_old        kapp_slack_ub   kapp_slack_lb]]," ",-1))</f>
        <v>0</v>
      </c>
      <c r="K2198" s="1">
        <f>_xlfn.XLOOKUP(SUBSTITUTE(Table5[[#This Row],[rxn]],"RXN-","ENZLOAD-"),ENZLOAD[name],ENZLOAD[flux],0)</f>
        <v>0</v>
      </c>
      <c r="L2198" s="1" t="str">
        <f>"'"&amp;Table5[[#This Row],[rxn]]&amp;"'"&amp;CHAR(9)&amp;IF(AND(Table5[[#This Row],[kapp_slack_ub]]&lt;&gt;0,Table5[[#This Row],[kapp_old]]&lt;$F$1),$F$1,Table5[[#This Row],[kapp_old]])</f>
        <v>'RXN-EX_5aop_e_FWD-SPONT'	27141.27779288</v>
      </c>
      <c r="M2198" s="1">
        <f>_xlfn.XLOOKUP(Table5[[#This Row],[rxn]],Table3[name],Table3[flux],$F$1)</f>
        <v>27141.277792879999</v>
      </c>
      <c r="N2198" s="1" t="str">
        <f>IFERROR(Table5[[#This Row],[min flux]]/Table5[[#This Row],[associated enzload]],"")</f>
        <v/>
      </c>
      <c r="O2198" s="1">
        <f>_xlfn.NUMBERVALUE(IF(Table5[[#This Row],[flux/enzload]]="","",ABS($N$1-Table5[[#This Row],[flux/enzload]])))</f>
        <v>0</v>
      </c>
      <c r="P2198" s="1">
        <f>Table5[[#This Row],[kapp_old]]+IFERROR(((Table5[[#This Row],[kapp_slack_ub]]-Table5[[#This Row],[kapp_slack_lb]])/Table5[[#This Row],[associated enzload]]),0)</f>
        <v>27141.277792879999</v>
      </c>
      <c r="Q2198" s="1" t="str">
        <f>"'"&amp;Table5[[#This Row],[rxn]]&amp;"'"&amp;CHAR(9)&amp;Table5[[#This Row],[kapp + (slack_ub - slack_lb)/enzload]]</f>
        <v>'RXN-EX_5aop_e_FWD-SPONT'	27141.27779288</v>
      </c>
      <c r="R2198" s="1">
        <f>_xlfn.XLOOKUP(Table5[[#This Row],[rxn]],Table38[name],Table38[flux],0)</f>
        <v>0</v>
      </c>
      <c r="S2198" s="1">
        <f>_xlfn.XLOOKUP(SUBSTITUTE(Table5[[#This Row],[rxn]],"RXN-","ENZLOAD-"),Table38[name],Table38[flux],0)</f>
        <v>0</v>
      </c>
      <c r="T2198" s="1" t="b">
        <f>AND(Table5[[#This Row],[ENZLOAD flux in kapp-slack.gms]]=0,Table5[[#This Row],[flux in kapp-slack.gms]]&lt;&gt;0,NOT(Table5[[#This Row],[spont or unknown?]]))</f>
        <v>0</v>
      </c>
      <c r="U2198" s="1" t="b">
        <f>OR(_xlfn.TEXTAFTER(Table5[[#This Row],[rxn]],"-",-1)="SPONT",_xlfn.TEXTAFTER(Table5[[#This Row],[rxn]],"-",-1)="UNKNOWN")</f>
        <v>1</v>
      </c>
      <c r="V2198" s="1">
        <f>_xlfn.XLOOKUP(SUBSTITUTE(Table5[[#This Row],[rxn]],"RXN-","ENZLOAD-"),Table4[rxn],Table4[ub],0)</f>
        <v>0</v>
      </c>
      <c r="W2198" s="1" t="b">
        <f>AND(Table5[[#This Row],[FVA ENZLOAD flux UB]]=0,Table5[[#This Row],[ENZ not made when it should be?]])</f>
        <v>0</v>
      </c>
    </row>
    <row r="2199" spans="1:23" hidden="1">
      <c r="A2199" s="1"/>
      <c r="B2199" s="1" t="str">
        <f>_xlfn.TEXTBEFORE(Table38[[#This Row],[all fluxes from kapp-slack]]," ",,,,"")</f>
        <v/>
      </c>
      <c r="C2199" s="1">
        <f>_xlfn.NUMBERVALUE(IFERROR(_xlfn.TEXTAFTER(Table38[[#This Row],[all fluxes from kapp-slack]]," ",-1,,,""),""))</f>
        <v>0</v>
      </c>
      <c r="F2199" s="1" t="s">
        <v>6032</v>
      </c>
      <c r="G2199" s="1" t="str">
        <f>_xlfn.TEXTBEFORE(Table5[[#This Row],[rxn     kapp_old        kapp_slack_ub   kapp_slack_lb]]," ")</f>
        <v>RXN-EX_5aop_e_REV-SPONT</v>
      </c>
      <c r="H219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19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199" s="1">
        <f>_xlfn.NUMBERVALUE(_xlfn.TEXTAFTER(Table5[[#This Row],[rxn     kapp_old        kapp_slack_ub   kapp_slack_lb]]," ",-1))</f>
        <v>0</v>
      </c>
      <c r="K2199" s="1">
        <f>_xlfn.XLOOKUP(SUBSTITUTE(Table5[[#This Row],[rxn]],"RXN-","ENZLOAD-"),ENZLOAD[name],ENZLOAD[flux],0)</f>
        <v>0</v>
      </c>
      <c r="L2199" s="1" t="str">
        <f>"'"&amp;Table5[[#This Row],[rxn]]&amp;"'"&amp;CHAR(9)&amp;IF(AND(Table5[[#This Row],[kapp_slack_ub]]&lt;&gt;0,Table5[[#This Row],[kapp_old]]&lt;$F$1),$F$1,Table5[[#This Row],[kapp_old]])</f>
        <v>'RXN-EX_5aop_e_REV-SPONT'	27141.27779288</v>
      </c>
      <c r="M2199" s="1">
        <f>_xlfn.XLOOKUP(Table5[[#This Row],[rxn]],Table3[name],Table3[flux],$F$1)</f>
        <v>27141.277792879999</v>
      </c>
      <c r="N2199" s="1" t="str">
        <f>IFERROR(Table5[[#This Row],[min flux]]/Table5[[#This Row],[associated enzload]],"")</f>
        <v/>
      </c>
      <c r="O2199" s="1">
        <f>_xlfn.NUMBERVALUE(IF(Table5[[#This Row],[flux/enzload]]="","",ABS($N$1-Table5[[#This Row],[flux/enzload]])))</f>
        <v>0</v>
      </c>
      <c r="P2199" s="1">
        <f>Table5[[#This Row],[kapp_old]]+IFERROR(((Table5[[#This Row],[kapp_slack_ub]]-Table5[[#This Row],[kapp_slack_lb]])/Table5[[#This Row],[associated enzload]]),0)</f>
        <v>27141.277792879999</v>
      </c>
      <c r="Q2199" s="1" t="str">
        <f>"'"&amp;Table5[[#This Row],[rxn]]&amp;"'"&amp;CHAR(9)&amp;Table5[[#This Row],[kapp + (slack_ub - slack_lb)/enzload]]</f>
        <v>'RXN-EX_5aop_e_REV-SPONT'	27141.27779288</v>
      </c>
      <c r="R2199" s="1">
        <f>_xlfn.XLOOKUP(Table5[[#This Row],[rxn]],Table38[name],Table38[flux],0)</f>
        <v>0</v>
      </c>
      <c r="S2199" s="1">
        <f>_xlfn.XLOOKUP(SUBSTITUTE(Table5[[#This Row],[rxn]],"RXN-","ENZLOAD-"),Table38[name],Table38[flux],0)</f>
        <v>0</v>
      </c>
      <c r="T2199" s="1" t="b">
        <f>AND(Table5[[#This Row],[ENZLOAD flux in kapp-slack.gms]]=0,Table5[[#This Row],[flux in kapp-slack.gms]]&lt;&gt;0,NOT(Table5[[#This Row],[spont or unknown?]]))</f>
        <v>0</v>
      </c>
      <c r="U2199" s="1" t="b">
        <f>OR(_xlfn.TEXTAFTER(Table5[[#This Row],[rxn]],"-",-1)="SPONT",_xlfn.TEXTAFTER(Table5[[#This Row],[rxn]],"-",-1)="UNKNOWN")</f>
        <v>1</v>
      </c>
      <c r="V2199" s="1">
        <f>_xlfn.XLOOKUP(SUBSTITUTE(Table5[[#This Row],[rxn]],"RXN-","ENZLOAD-"),Table4[rxn],Table4[ub],0)</f>
        <v>0</v>
      </c>
      <c r="W2199" s="1" t="b">
        <f>AND(Table5[[#This Row],[FVA ENZLOAD flux UB]]=0,Table5[[#This Row],[ENZ not made when it should be?]])</f>
        <v>0</v>
      </c>
    </row>
    <row r="2200" spans="1:23" hidden="1">
      <c r="A2200" s="1"/>
      <c r="B2200" s="1" t="str">
        <f>_xlfn.TEXTBEFORE(Table38[[#This Row],[all fluxes from kapp-slack]]," ",,,,"")</f>
        <v/>
      </c>
      <c r="C2200" s="1">
        <f>_xlfn.NUMBERVALUE(IFERROR(_xlfn.TEXTAFTER(Table38[[#This Row],[all fluxes from kapp-slack]]," ",-1,,,""),""))</f>
        <v>0</v>
      </c>
      <c r="F2200" s="1" t="s">
        <v>6033</v>
      </c>
      <c r="G2200" s="1" t="str">
        <f>_xlfn.TEXTBEFORE(Table5[[#This Row],[rxn     kapp_old        kapp_slack_ub   kapp_slack_lb]]," ")</f>
        <v>RXN-EX_5fthf_e_FWD-SPONT</v>
      </c>
      <c r="H220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20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200" s="1">
        <f>_xlfn.NUMBERVALUE(_xlfn.TEXTAFTER(Table5[[#This Row],[rxn     kapp_old        kapp_slack_ub   kapp_slack_lb]]," ",-1))</f>
        <v>0</v>
      </c>
      <c r="K2200" s="1">
        <f>_xlfn.XLOOKUP(SUBSTITUTE(Table5[[#This Row],[rxn]],"RXN-","ENZLOAD-"),ENZLOAD[name],ENZLOAD[flux],0)</f>
        <v>0</v>
      </c>
      <c r="L2200" s="1" t="str">
        <f>"'"&amp;Table5[[#This Row],[rxn]]&amp;"'"&amp;CHAR(9)&amp;IF(AND(Table5[[#This Row],[kapp_slack_ub]]&lt;&gt;0,Table5[[#This Row],[kapp_old]]&lt;$F$1),$F$1,Table5[[#This Row],[kapp_old]])</f>
        <v>'RXN-EX_5fthf_e_FWD-SPONT'	27141.27779288</v>
      </c>
      <c r="M2200" s="1">
        <f>_xlfn.XLOOKUP(Table5[[#This Row],[rxn]],Table3[name],Table3[flux],$F$1)</f>
        <v>27141.277792879999</v>
      </c>
      <c r="N2200" s="1" t="str">
        <f>IFERROR(Table5[[#This Row],[min flux]]/Table5[[#This Row],[associated enzload]],"")</f>
        <v/>
      </c>
      <c r="O2200" s="1">
        <f>_xlfn.NUMBERVALUE(IF(Table5[[#This Row],[flux/enzload]]="","",ABS($N$1-Table5[[#This Row],[flux/enzload]])))</f>
        <v>0</v>
      </c>
      <c r="P2200" s="1">
        <f>Table5[[#This Row],[kapp_old]]+IFERROR(((Table5[[#This Row],[kapp_slack_ub]]-Table5[[#This Row],[kapp_slack_lb]])/Table5[[#This Row],[associated enzload]]),0)</f>
        <v>27141.277792879999</v>
      </c>
      <c r="Q2200" s="1" t="str">
        <f>"'"&amp;Table5[[#This Row],[rxn]]&amp;"'"&amp;CHAR(9)&amp;Table5[[#This Row],[kapp + (slack_ub - slack_lb)/enzload]]</f>
        <v>'RXN-EX_5fthf_e_FWD-SPONT'	27141.27779288</v>
      </c>
      <c r="R2200" s="1">
        <f>_xlfn.XLOOKUP(Table5[[#This Row],[rxn]],Table38[name],Table38[flux],0)</f>
        <v>0</v>
      </c>
      <c r="S2200" s="1">
        <f>_xlfn.XLOOKUP(SUBSTITUTE(Table5[[#This Row],[rxn]],"RXN-","ENZLOAD-"),Table38[name],Table38[flux],0)</f>
        <v>0</v>
      </c>
      <c r="T2200" s="1" t="b">
        <f>AND(Table5[[#This Row],[ENZLOAD flux in kapp-slack.gms]]=0,Table5[[#This Row],[flux in kapp-slack.gms]]&lt;&gt;0,NOT(Table5[[#This Row],[spont or unknown?]]))</f>
        <v>0</v>
      </c>
      <c r="U2200" s="1" t="b">
        <f>OR(_xlfn.TEXTAFTER(Table5[[#This Row],[rxn]],"-",-1)="SPONT",_xlfn.TEXTAFTER(Table5[[#This Row],[rxn]],"-",-1)="UNKNOWN")</f>
        <v>1</v>
      </c>
      <c r="V2200" s="1">
        <f>_xlfn.XLOOKUP(SUBSTITUTE(Table5[[#This Row],[rxn]],"RXN-","ENZLOAD-"),Table4[rxn],Table4[ub],0)</f>
        <v>0</v>
      </c>
      <c r="W2200" s="1" t="b">
        <f>AND(Table5[[#This Row],[FVA ENZLOAD flux UB]]=0,Table5[[#This Row],[ENZ not made when it should be?]])</f>
        <v>0</v>
      </c>
    </row>
    <row r="2201" spans="1:23" hidden="1">
      <c r="A2201" s="1"/>
      <c r="B2201" s="1" t="str">
        <f>_xlfn.TEXTBEFORE(Table38[[#This Row],[all fluxes from kapp-slack]]," ",,,,"")</f>
        <v/>
      </c>
      <c r="C2201" s="1">
        <f>_xlfn.NUMBERVALUE(IFERROR(_xlfn.TEXTAFTER(Table38[[#This Row],[all fluxes from kapp-slack]]," ",-1,,,""),""))</f>
        <v>0</v>
      </c>
      <c r="F2201" s="1" t="s">
        <v>6034</v>
      </c>
      <c r="G2201" s="1" t="str">
        <f>_xlfn.TEXTBEFORE(Table5[[#This Row],[rxn     kapp_old        kapp_slack_ub   kapp_slack_lb]]," ")</f>
        <v>RXN-EX_5fthf_e_REV-SPONT</v>
      </c>
      <c r="H220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20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201" s="1">
        <f>_xlfn.NUMBERVALUE(_xlfn.TEXTAFTER(Table5[[#This Row],[rxn     kapp_old        kapp_slack_ub   kapp_slack_lb]]," ",-1))</f>
        <v>0</v>
      </c>
      <c r="K2201" s="1">
        <f>_xlfn.XLOOKUP(SUBSTITUTE(Table5[[#This Row],[rxn]],"RXN-","ENZLOAD-"),ENZLOAD[name],ENZLOAD[flux],0)</f>
        <v>0</v>
      </c>
      <c r="L2201" s="1" t="str">
        <f>"'"&amp;Table5[[#This Row],[rxn]]&amp;"'"&amp;CHAR(9)&amp;IF(AND(Table5[[#This Row],[kapp_slack_ub]]&lt;&gt;0,Table5[[#This Row],[kapp_old]]&lt;$F$1),$F$1,Table5[[#This Row],[kapp_old]])</f>
        <v>'RXN-EX_5fthf_e_REV-SPONT'	27141.27779288</v>
      </c>
      <c r="M2201" s="1">
        <f>_xlfn.XLOOKUP(Table5[[#This Row],[rxn]],Table3[name],Table3[flux],$F$1)</f>
        <v>27141.277792879999</v>
      </c>
      <c r="N2201" s="1" t="str">
        <f>IFERROR(Table5[[#This Row],[min flux]]/Table5[[#This Row],[associated enzload]],"")</f>
        <v/>
      </c>
      <c r="O2201" s="1">
        <f>_xlfn.NUMBERVALUE(IF(Table5[[#This Row],[flux/enzload]]="","",ABS($N$1-Table5[[#This Row],[flux/enzload]])))</f>
        <v>0</v>
      </c>
      <c r="P2201" s="1">
        <f>Table5[[#This Row],[kapp_old]]+IFERROR(((Table5[[#This Row],[kapp_slack_ub]]-Table5[[#This Row],[kapp_slack_lb]])/Table5[[#This Row],[associated enzload]]),0)</f>
        <v>27141.277792879999</v>
      </c>
      <c r="Q2201" s="1" t="str">
        <f>"'"&amp;Table5[[#This Row],[rxn]]&amp;"'"&amp;CHAR(9)&amp;Table5[[#This Row],[kapp + (slack_ub - slack_lb)/enzload]]</f>
        <v>'RXN-EX_5fthf_e_REV-SPONT'	27141.27779288</v>
      </c>
      <c r="R2201" s="1">
        <f>_xlfn.XLOOKUP(Table5[[#This Row],[rxn]],Table38[name],Table38[flux],0)</f>
        <v>0</v>
      </c>
      <c r="S2201" s="1">
        <f>_xlfn.XLOOKUP(SUBSTITUTE(Table5[[#This Row],[rxn]],"RXN-","ENZLOAD-"),Table38[name],Table38[flux],0)</f>
        <v>0</v>
      </c>
      <c r="T2201" s="1" t="b">
        <f>AND(Table5[[#This Row],[ENZLOAD flux in kapp-slack.gms]]=0,Table5[[#This Row],[flux in kapp-slack.gms]]&lt;&gt;0,NOT(Table5[[#This Row],[spont or unknown?]]))</f>
        <v>0</v>
      </c>
      <c r="U2201" s="1" t="b">
        <f>OR(_xlfn.TEXTAFTER(Table5[[#This Row],[rxn]],"-",-1)="SPONT",_xlfn.TEXTAFTER(Table5[[#This Row],[rxn]],"-",-1)="UNKNOWN")</f>
        <v>1</v>
      </c>
      <c r="V2201" s="1">
        <f>_xlfn.XLOOKUP(SUBSTITUTE(Table5[[#This Row],[rxn]],"RXN-","ENZLOAD-"),Table4[rxn],Table4[ub],0)</f>
        <v>0</v>
      </c>
      <c r="W2201" s="1" t="b">
        <f>AND(Table5[[#This Row],[FVA ENZLOAD flux UB]]=0,Table5[[#This Row],[ENZ not made when it should be?]])</f>
        <v>0</v>
      </c>
    </row>
    <row r="2202" spans="1:23" hidden="1">
      <c r="A2202" s="1"/>
      <c r="B2202" s="1" t="str">
        <f>_xlfn.TEXTBEFORE(Table38[[#This Row],[all fluxes from kapp-slack]]," ",,,,"")</f>
        <v/>
      </c>
      <c r="C2202" s="1">
        <f>_xlfn.NUMBERVALUE(IFERROR(_xlfn.TEXTAFTER(Table38[[#This Row],[all fluxes from kapp-slack]]," ",-1,,,""),""))</f>
        <v>0</v>
      </c>
      <c r="F2202" s="1" t="s">
        <v>6035</v>
      </c>
      <c r="G2202" s="1" t="str">
        <f>_xlfn.TEXTBEFORE(Table5[[#This Row],[rxn     kapp_old        kapp_slack_ub   kapp_slack_lb]]," ")</f>
        <v>RXN-EX_dann_e_FWD-SPONT</v>
      </c>
      <c r="H220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20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202" s="1">
        <f>_xlfn.NUMBERVALUE(_xlfn.TEXTAFTER(Table5[[#This Row],[rxn     kapp_old        kapp_slack_ub   kapp_slack_lb]]," ",-1))</f>
        <v>0</v>
      </c>
      <c r="K2202" s="1">
        <f>_xlfn.XLOOKUP(SUBSTITUTE(Table5[[#This Row],[rxn]],"RXN-","ENZLOAD-"),ENZLOAD[name],ENZLOAD[flux],0)</f>
        <v>0</v>
      </c>
      <c r="L2202" s="1" t="str">
        <f>"'"&amp;Table5[[#This Row],[rxn]]&amp;"'"&amp;CHAR(9)&amp;IF(AND(Table5[[#This Row],[kapp_slack_ub]]&lt;&gt;0,Table5[[#This Row],[kapp_old]]&lt;$F$1),$F$1,Table5[[#This Row],[kapp_old]])</f>
        <v>'RXN-EX_dann_e_FWD-SPONT'	27141.27779288</v>
      </c>
      <c r="M2202" s="1">
        <f>_xlfn.XLOOKUP(Table5[[#This Row],[rxn]],Table3[name],Table3[flux],$F$1)</f>
        <v>27141.277792879999</v>
      </c>
      <c r="N2202" s="1" t="str">
        <f>IFERROR(Table5[[#This Row],[min flux]]/Table5[[#This Row],[associated enzload]],"")</f>
        <v/>
      </c>
      <c r="O2202" s="1">
        <f>_xlfn.NUMBERVALUE(IF(Table5[[#This Row],[flux/enzload]]="","",ABS($N$1-Table5[[#This Row],[flux/enzload]])))</f>
        <v>0</v>
      </c>
      <c r="P2202" s="1">
        <f>Table5[[#This Row],[kapp_old]]+IFERROR(((Table5[[#This Row],[kapp_slack_ub]]-Table5[[#This Row],[kapp_slack_lb]])/Table5[[#This Row],[associated enzload]]),0)</f>
        <v>27141.277792879999</v>
      </c>
      <c r="Q2202" s="1" t="str">
        <f>"'"&amp;Table5[[#This Row],[rxn]]&amp;"'"&amp;CHAR(9)&amp;Table5[[#This Row],[kapp + (slack_ub - slack_lb)/enzload]]</f>
        <v>'RXN-EX_dann_e_FWD-SPONT'	27141.27779288</v>
      </c>
      <c r="R2202" s="1">
        <f>_xlfn.XLOOKUP(Table5[[#This Row],[rxn]],Table38[name],Table38[flux],0)</f>
        <v>0</v>
      </c>
      <c r="S2202" s="1">
        <f>_xlfn.XLOOKUP(SUBSTITUTE(Table5[[#This Row],[rxn]],"RXN-","ENZLOAD-"),Table38[name],Table38[flux],0)</f>
        <v>0</v>
      </c>
      <c r="T2202" s="1" t="b">
        <f>AND(Table5[[#This Row],[ENZLOAD flux in kapp-slack.gms]]=0,Table5[[#This Row],[flux in kapp-slack.gms]]&lt;&gt;0,NOT(Table5[[#This Row],[spont or unknown?]]))</f>
        <v>0</v>
      </c>
      <c r="U2202" s="1" t="b">
        <f>OR(_xlfn.TEXTAFTER(Table5[[#This Row],[rxn]],"-",-1)="SPONT",_xlfn.TEXTAFTER(Table5[[#This Row],[rxn]],"-",-1)="UNKNOWN")</f>
        <v>1</v>
      </c>
      <c r="V2202" s="1">
        <f>_xlfn.XLOOKUP(SUBSTITUTE(Table5[[#This Row],[rxn]],"RXN-","ENZLOAD-"),Table4[rxn],Table4[ub],0)</f>
        <v>0</v>
      </c>
      <c r="W2202" s="1" t="b">
        <f>AND(Table5[[#This Row],[FVA ENZLOAD flux UB]]=0,Table5[[#This Row],[ENZ not made when it should be?]])</f>
        <v>0</v>
      </c>
    </row>
    <row r="2203" spans="1:23" hidden="1">
      <c r="A2203" s="1"/>
      <c r="B2203" s="1" t="str">
        <f>_xlfn.TEXTBEFORE(Table38[[#This Row],[all fluxes from kapp-slack]]," ",,,,"")</f>
        <v/>
      </c>
      <c r="C2203" s="1">
        <f>_xlfn.NUMBERVALUE(IFERROR(_xlfn.TEXTAFTER(Table38[[#This Row],[all fluxes from kapp-slack]]," ",-1,,,""),""))</f>
        <v>0</v>
      </c>
      <c r="F2203" s="1" t="s">
        <v>6036</v>
      </c>
      <c r="G2203" s="1" t="str">
        <f>_xlfn.TEXTBEFORE(Table5[[#This Row],[rxn     kapp_old        kapp_slack_ub   kapp_slack_lb]]," ")</f>
        <v>RXN-EX_dann_e_REV-SPONT</v>
      </c>
      <c r="H220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20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203" s="1">
        <f>_xlfn.NUMBERVALUE(_xlfn.TEXTAFTER(Table5[[#This Row],[rxn     kapp_old        kapp_slack_ub   kapp_slack_lb]]," ",-1))</f>
        <v>0</v>
      </c>
      <c r="K2203" s="1">
        <f>_xlfn.XLOOKUP(SUBSTITUTE(Table5[[#This Row],[rxn]],"RXN-","ENZLOAD-"),ENZLOAD[name],ENZLOAD[flux],0)</f>
        <v>0</v>
      </c>
      <c r="L2203" s="1" t="str">
        <f>"'"&amp;Table5[[#This Row],[rxn]]&amp;"'"&amp;CHAR(9)&amp;IF(AND(Table5[[#This Row],[kapp_slack_ub]]&lt;&gt;0,Table5[[#This Row],[kapp_old]]&lt;$F$1),$F$1,Table5[[#This Row],[kapp_old]])</f>
        <v>'RXN-EX_dann_e_REV-SPONT'	27141.27779288</v>
      </c>
      <c r="M2203" s="1">
        <f>_xlfn.XLOOKUP(Table5[[#This Row],[rxn]],Table3[name],Table3[flux],$F$1)</f>
        <v>27141.277792879999</v>
      </c>
      <c r="N2203" s="1" t="str">
        <f>IFERROR(Table5[[#This Row],[min flux]]/Table5[[#This Row],[associated enzload]],"")</f>
        <v/>
      </c>
      <c r="O2203" s="1">
        <f>_xlfn.NUMBERVALUE(IF(Table5[[#This Row],[flux/enzload]]="","",ABS($N$1-Table5[[#This Row],[flux/enzload]])))</f>
        <v>0</v>
      </c>
      <c r="P2203" s="1">
        <f>Table5[[#This Row],[kapp_old]]+IFERROR(((Table5[[#This Row],[kapp_slack_ub]]-Table5[[#This Row],[kapp_slack_lb]])/Table5[[#This Row],[associated enzload]]),0)</f>
        <v>27141.277792879999</v>
      </c>
      <c r="Q2203" s="1" t="str">
        <f>"'"&amp;Table5[[#This Row],[rxn]]&amp;"'"&amp;CHAR(9)&amp;Table5[[#This Row],[kapp + (slack_ub - slack_lb)/enzload]]</f>
        <v>'RXN-EX_dann_e_REV-SPONT'	27141.27779288</v>
      </c>
      <c r="R2203" s="1">
        <f>_xlfn.XLOOKUP(Table5[[#This Row],[rxn]],Table38[name],Table38[flux],0)</f>
        <v>0</v>
      </c>
      <c r="S2203" s="1">
        <f>_xlfn.XLOOKUP(SUBSTITUTE(Table5[[#This Row],[rxn]],"RXN-","ENZLOAD-"),Table38[name],Table38[flux],0)</f>
        <v>0</v>
      </c>
      <c r="T2203" s="1" t="b">
        <f>AND(Table5[[#This Row],[ENZLOAD flux in kapp-slack.gms]]=0,Table5[[#This Row],[flux in kapp-slack.gms]]&lt;&gt;0,NOT(Table5[[#This Row],[spont or unknown?]]))</f>
        <v>0</v>
      </c>
      <c r="U2203" s="1" t="b">
        <f>OR(_xlfn.TEXTAFTER(Table5[[#This Row],[rxn]],"-",-1)="SPONT",_xlfn.TEXTAFTER(Table5[[#This Row],[rxn]],"-",-1)="UNKNOWN")</f>
        <v>1</v>
      </c>
      <c r="V2203" s="1">
        <f>_xlfn.XLOOKUP(SUBSTITUTE(Table5[[#This Row],[rxn]],"RXN-","ENZLOAD-"),Table4[rxn],Table4[ub],0)</f>
        <v>0</v>
      </c>
      <c r="W2203" s="1" t="b">
        <f>AND(Table5[[#This Row],[FVA ENZLOAD flux UB]]=0,Table5[[#This Row],[ENZ not made when it should be?]])</f>
        <v>0</v>
      </c>
    </row>
    <row r="2204" spans="1:23" hidden="1">
      <c r="A2204" s="1"/>
      <c r="B2204" s="1" t="str">
        <f>_xlfn.TEXTBEFORE(Table38[[#This Row],[all fluxes from kapp-slack]]," ",,,,"")</f>
        <v/>
      </c>
      <c r="C2204" s="1">
        <f>_xlfn.NUMBERVALUE(IFERROR(_xlfn.TEXTAFTER(Table38[[#This Row],[all fluxes from kapp-slack]]," ",-1,,,""),""))</f>
        <v>0</v>
      </c>
      <c r="F2204" s="1" t="s">
        <v>6037</v>
      </c>
      <c r="G2204" s="1" t="str">
        <f>_xlfn.TEXTBEFORE(Table5[[#This Row],[rxn     kapp_old        kapp_slack_ub   kapp_slack_lb]]," ")</f>
        <v>RXN-EX_8aonn_e_FWD-SPONT</v>
      </c>
      <c r="H220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20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204" s="1">
        <f>_xlfn.NUMBERVALUE(_xlfn.TEXTAFTER(Table5[[#This Row],[rxn     kapp_old        kapp_slack_ub   kapp_slack_lb]]," ",-1))</f>
        <v>0</v>
      </c>
      <c r="K2204" s="1">
        <f>_xlfn.XLOOKUP(SUBSTITUTE(Table5[[#This Row],[rxn]],"RXN-","ENZLOAD-"),ENZLOAD[name],ENZLOAD[flux],0)</f>
        <v>0</v>
      </c>
      <c r="L2204" s="1" t="str">
        <f>"'"&amp;Table5[[#This Row],[rxn]]&amp;"'"&amp;CHAR(9)&amp;IF(AND(Table5[[#This Row],[kapp_slack_ub]]&lt;&gt;0,Table5[[#This Row],[kapp_old]]&lt;$F$1),$F$1,Table5[[#This Row],[kapp_old]])</f>
        <v>'RXN-EX_8aonn_e_FWD-SPONT'	27141.27779288</v>
      </c>
      <c r="M2204" s="1">
        <f>_xlfn.XLOOKUP(Table5[[#This Row],[rxn]],Table3[name],Table3[flux],$F$1)</f>
        <v>27141.277792879999</v>
      </c>
      <c r="N2204" s="1" t="str">
        <f>IFERROR(Table5[[#This Row],[min flux]]/Table5[[#This Row],[associated enzload]],"")</f>
        <v/>
      </c>
      <c r="O2204" s="1">
        <f>_xlfn.NUMBERVALUE(IF(Table5[[#This Row],[flux/enzload]]="","",ABS($N$1-Table5[[#This Row],[flux/enzload]])))</f>
        <v>0</v>
      </c>
      <c r="P2204" s="1">
        <f>Table5[[#This Row],[kapp_old]]+IFERROR(((Table5[[#This Row],[kapp_slack_ub]]-Table5[[#This Row],[kapp_slack_lb]])/Table5[[#This Row],[associated enzload]]),0)</f>
        <v>27141.277792879999</v>
      </c>
      <c r="Q2204" s="1" t="str">
        <f>"'"&amp;Table5[[#This Row],[rxn]]&amp;"'"&amp;CHAR(9)&amp;Table5[[#This Row],[kapp + (slack_ub - slack_lb)/enzload]]</f>
        <v>'RXN-EX_8aonn_e_FWD-SPONT'	27141.27779288</v>
      </c>
      <c r="R2204" s="1">
        <f>_xlfn.XLOOKUP(Table5[[#This Row],[rxn]],Table38[name],Table38[flux],0)</f>
        <v>0</v>
      </c>
      <c r="S2204" s="1">
        <f>_xlfn.XLOOKUP(SUBSTITUTE(Table5[[#This Row],[rxn]],"RXN-","ENZLOAD-"),Table38[name],Table38[flux],0)</f>
        <v>0</v>
      </c>
      <c r="T2204" s="1" t="b">
        <f>AND(Table5[[#This Row],[ENZLOAD flux in kapp-slack.gms]]=0,Table5[[#This Row],[flux in kapp-slack.gms]]&lt;&gt;0,NOT(Table5[[#This Row],[spont or unknown?]]))</f>
        <v>0</v>
      </c>
      <c r="U2204" s="1" t="b">
        <f>OR(_xlfn.TEXTAFTER(Table5[[#This Row],[rxn]],"-",-1)="SPONT",_xlfn.TEXTAFTER(Table5[[#This Row],[rxn]],"-",-1)="UNKNOWN")</f>
        <v>1</v>
      </c>
      <c r="V2204" s="1">
        <f>_xlfn.XLOOKUP(SUBSTITUTE(Table5[[#This Row],[rxn]],"RXN-","ENZLOAD-"),Table4[rxn],Table4[ub],0)</f>
        <v>0</v>
      </c>
      <c r="W2204" s="1" t="b">
        <f>AND(Table5[[#This Row],[FVA ENZLOAD flux UB]]=0,Table5[[#This Row],[ENZ not made when it should be?]])</f>
        <v>0</v>
      </c>
    </row>
    <row r="2205" spans="1:23" hidden="1">
      <c r="A2205" s="1"/>
      <c r="B2205" s="1" t="str">
        <f>_xlfn.TEXTBEFORE(Table38[[#This Row],[all fluxes from kapp-slack]]," ",,,,"")</f>
        <v/>
      </c>
      <c r="C2205" s="1">
        <f>_xlfn.NUMBERVALUE(IFERROR(_xlfn.TEXTAFTER(Table38[[#This Row],[all fluxes from kapp-slack]]," ",-1,,,""),""))</f>
        <v>0</v>
      </c>
      <c r="F2205" s="1" t="s">
        <v>6038</v>
      </c>
      <c r="G2205" s="1" t="str">
        <f>_xlfn.TEXTBEFORE(Table5[[#This Row],[rxn     kapp_old        kapp_slack_ub   kapp_slack_lb]]," ")</f>
        <v>RXN-EX_8aonn_e_REV-SPONT</v>
      </c>
      <c r="H220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20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205" s="1">
        <f>_xlfn.NUMBERVALUE(_xlfn.TEXTAFTER(Table5[[#This Row],[rxn     kapp_old        kapp_slack_ub   kapp_slack_lb]]," ",-1))</f>
        <v>0</v>
      </c>
      <c r="K2205" s="1">
        <f>_xlfn.XLOOKUP(SUBSTITUTE(Table5[[#This Row],[rxn]],"RXN-","ENZLOAD-"),ENZLOAD[name],ENZLOAD[flux],0)</f>
        <v>0</v>
      </c>
      <c r="L2205" s="1" t="str">
        <f>"'"&amp;Table5[[#This Row],[rxn]]&amp;"'"&amp;CHAR(9)&amp;IF(AND(Table5[[#This Row],[kapp_slack_ub]]&lt;&gt;0,Table5[[#This Row],[kapp_old]]&lt;$F$1),$F$1,Table5[[#This Row],[kapp_old]])</f>
        <v>'RXN-EX_8aonn_e_REV-SPONT'	27141.27779288</v>
      </c>
      <c r="M2205" s="1">
        <f>_xlfn.XLOOKUP(Table5[[#This Row],[rxn]],Table3[name],Table3[flux],$F$1)</f>
        <v>27141.277792879999</v>
      </c>
      <c r="N2205" s="1" t="str">
        <f>IFERROR(Table5[[#This Row],[min flux]]/Table5[[#This Row],[associated enzload]],"")</f>
        <v/>
      </c>
      <c r="O2205" s="1">
        <f>_xlfn.NUMBERVALUE(IF(Table5[[#This Row],[flux/enzload]]="","",ABS($N$1-Table5[[#This Row],[flux/enzload]])))</f>
        <v>0</v>
      </c>
      <c r="P2205" s="1">
        <f>Table5[[#This Row],[kapp_old]]+IFERROR(((Table5[[#This Row],[kapp_slack_ub]]-Table5[[#This Row],[kapp_slack_lb]])/Table5[[#This Row],[associated enzload]]),0)</f>
        <v>27141.277792879999</v>
      </c>
      <c r="Q2205" s="1" t="str">
        <f>"'"&amp;Table5[[#This Row],[rxn]]&amp;"'"&amp;CHAR(9)&amp;Table5[[#This Row],[kapp + (slack_ub - slack_lb)/enzload]]</f>
        <v>'RXN-EX_8aonn_e_REV-SPONT'	27141.27779288</v>
      </c>
      <c r="R2205" s="1">
        <f>_xlfn.XLOOKUP(Table5[[#This Row],[rxn]],Table38[name],Table38[flux],0)</f>
        <v>0</v>
      </c>
      <c r="S2205" s="1">
        <f>_xlfn.XLOOKUP(SUBSTITUTE(Table5[[#This Row],[rxn]],"RXN-","ENZLOAD-"),Table38[name],Table38[flux],0)</f>
        <v>0</v>
      </c>
      <c r="T2205" s="1" t="b">
        <f>AND(Table5[[#This Row],[ENZLOAD flux in kapp-slack.gms]]=0,Table5[[#This Row],[flux in kapp-slack.gms]]&lt;&gt;0,NOT(Table5[[#This Row],[spont or unknown?]]))</f>
        <v>0</v>
      </c>
      <c r="U2205" s="1" t="b">
        <f>OR(_xlfn.TEXTAFTER(Table5[[#This Row],[rxn]],"-",-1)="SPONT",_xlfn.TEXTAFTER(Table5[[#This Row],[rxn]],"-",-1)="UNKNOWN")</f>
        <v>1</v>
      </c>
      <c r="V2205" s="1">
        <f>_xlfn.XLOOKUP(SUBSTITUTE(Table5[[#This Row],[rxn]],"RXN-","ENZLOAD-"),Table4[rxn],Table4[ub],0)</f>
        <v>0</v>
      </c>
      <c r="W2205" s="1" t="b">
        <f>AND(Table5[[#This Row],[FVA ENZLOAD flux UB]]=0,Table5[[#This Row],[ENZ not made when it should be?]])</f>
        <v>0</v>
      </c>
    </row>
    <row r="2206" spans="1:23" hidden="1">
      <c r="A2206" s="1"/>
      <c r="B2206" s="1" t="str">
        <f>_xlfn.TEXTBEFORE(Table38[[#This Row],[all fluxes from kapp-slack]]," ",,,,"")</f>
        <v/>
      </c>
      <c r="C2206" s="1">
        <f>_xlfn.NUMBERVALUE(IFERROR(_xlfn.TEXTAFTER(Table38[[#This Row],[all fluxes from kapp-slack]]," ",-1,,,""),""))</f>
        <v>0</v>
      </c>
      <c r="F2206" s="1" t="s">
        <v>6039</v>
      </c>
      <c r="G2206" s="1" t="str">
        <f>_xlfn.TEXTBEFORE(Table5[[#This Row],[rxn     kapp_old        kapp_slack_ub   kapp_slack_lb]]," ")</f>
        <v>RXN-EX_xan_e_FWD-SPONT</v>
      </c>
      <c r="H220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20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206" s="1">
        <f>_xlfn.NUMBERVALUE(_xlfn.TEXTAFTER(Table5[[#This Row],[rxn     kapp_old        kapp_slack_ub   kapp_slack_lb]]," ",-1))</f>
        <v>0</v>
      </c>
      <c r="K2206" s="1">
        <f>_xlfn.XLOOKUP(SUBSTITUTE(Table5[[#This Row],[rxn]],"RXN-","ENZLOAD-"),ENZLOAD[name],ENZLOAD[flux],0)</f>
        <v>0</v>
      </c>
      <c r="L2206" s="1" t="str">
        <f>"'"&amp;Table5[[#This Row],[rxn]]&amp;"'"&amp;CHAR(9)&amp;IF(AND(Table5[[#This Row],[kapp_slack_ub]]&lt;&gt;0,Table5[[#This Row],[kapp_old]]&lt;$F$1),$F$1,Table5[[#This Row],[kapp_old]])</f>
        <v>'RXN-EX_xan_e_FWD-SPONT'	27141.27779288</v>
      </c>
      <c r="M2206" s="1">
        <f>_xlfn.XLOOKUP(Table5[[#This Row],[rxn]],Table3[name],Table3[flux],$F$1)</f>
        <v>27141.277792879999</v>
      </c>
      <c r="N2206" s="1" t="str">
        <f>IFERROR(Table5[[#This Row],[min flux]]/Table5[[#This Row],[associated enzload]],"")</f>
        <v/>
      </c>
      <c r="O2206" s="1">
        <f>_xlfn.NUMBERVALUE(IF(Table5[[#This Row],[flux/enzload]]="","",ABS($N$1-Table5[[#This Row],[flux/enzload]])))</f>
        <v>0</v>
      </c>
      <c r="P2206" s="1">
        <f>Table5[[#This Row],[kapp_old]]+IFERROR(((Table5[[#This Row],[kapp_slack_ub]]-Table5[[#This Row],[kapp_slack_lb]])/Table5[[#This Row],[associated enzload]]),0)</f>
        <v>27141.277792879999</v>
      </c>
      <c r="Q2206" s="1" t="str">
        <f>"'"&amp;Table5[[#This Row],[rxn]]&amp;"'"&amp;CHAR(9)&amp;Table5[[#This Row],[kapp + (slack_ub - slack_lb)/enzload]]</f>
        <v>'RXN-EX_xan_e_FWD-SPONT'	27141.27779288</v>
      </c>
      <c r="R2206" s="1">
        <f>_xlfn.XLOOKUP(Table5[[#This Row],[rxn]],Table38[name],Table38[flux],0)</f>
        <v>0</v>
      </c>
      <c r="S2206" s="1">
        <f>_xlfn.XLOOKUP(SUBSTITUTE(Table5[[#This Row],[rxn]],"RXN-","ENZLOAD-"),Table38[name],Table38[flux],0)</f>
        <v>0</v>
      </c>
      <c r="T2206" s="1" t="b">
        <f>AND(Table5[[#This Row],[ENZLOAD flux in kapp-slack.gms]]=0,Table5[[#This Row],[flux in kapp-slack.gms]]&lt;&gt;0,NOT(Table5[[#This Row],[spont or unknown?]]))</f>
        <v>0</v>
      </c>
      <c r="U2206" s="1" t="b">
        <f>OR(_xlfn.TEXTAFTER(Table5[[#This Row],[rxn]],"-",-1)="SPONT",_xlfn.TEXTAFTER(Table5[[#This Row],[rxn]],"-",-1)="UNKNOWN")</f>
        <v>1</v>
      </c>
      <c r="V2206" s="1">
        <f>_xlfn.XLOOKUP(SUBSTITUTE(Table5[[#This Row],[rxn]],"RXN-","ENZLOAD-"),Table4[rxn],Table4[ub],0)</f>
        <v>0</v>
      </c>
      <c r="W2206" s="1" t="b">
        <f>AND(Table5[[#This Row],[FVA ENZLOAD flux UB]]=0,Table5[[#This Row],[ENZ not made when it should be?]])</f>
        <v>0</v>
      </c>
    </row>
    <row r="2207" spans="1:23" hidden="1">
      <c r="A2207" s="1"/>
      <c r="B2207" s="1" t="str">
        <f>_xlfn.TEXTBEFORE(Table38[[#This Row],[all fluxes from kapp-slack]]," ",,,,"")</f>
        <v/>
      </c>
      <c r="C2207" s="1">
        <f>_xlfn.NUMBERVALUE(IFERROR(_xlfn.TEXTAFTER(Table38[[#This Row],[all fluxes from kapp-slack]]," ",-1,,,""),""))</f>
        <v>0</v>
      </c>
      <c r="F2207" s="1" t="s">
        <v>6040</v>
      </c>
      <c r="G2207" s="1" t="str">
        <f>_xlfn.TEXTBEFORE(Table5[[#This Row],[rxn     kapp_old        kapp_slack_ub   kapp_slack_lb]]," ")</f>
        <v>RXN-EX_xan_e_REV-SPONT</v>
      </c>
      <c r="H220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20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207" s="1">
        <f>_xlfn.NUMBERVALUE(_xlfn.TEXTAFTER(Table5[[#This Row],[rxn     kapp_old        kapp_slack_ub   kapp_slack_lb]]," ",-1))</f>
        <v>0</v>
      </c>
      <c r="K2207" s="1">
        <f>_xlfn.XLOOKUP(SUBSTITUTE(Table5[[#This Row],[rxn]],"RXN-","ENZLOAD-"),ENZLOAD[name],ENZLOAD[flux],0)</f>
        <v>0</v>
      </c>
      <c r="L2207" s="1" t="str">
        <f>"'"&amp;Table5[[#This Row],[rxn]]&amp;"'"&amp;CHAR(9)&amp;IF(AND(Table5[[#This Row],[kapp_slack_ub]]&lt;&gt;0,Table5[[#This Row],[kapp_old]]&lt;$F$1),$F$1,Table5[[#This Row],[kapp_old]])</f>
        <v>'RXN-EX_xan_e_REV-SPONT'	27141.27779288</v>
      </c>
      <c r="M2207" s="1">
        <f>_xlfn.XLOOKUP(Table5[[#This Row],[rxn]],Table3[name],Table3[flux],$F$1)</f>
        <v>27141.277792879999</v>
      </c>
      <c r="N2207" s="1" t="str">
        <f>IFERROR(Table5[[#This Row],[min flux]]/Table5[[#This Row],[associated enzload]],"")</f>
        <v/>
      </c>
      <c r="O2207" s="1">
        <f>_xlfn.NUMBERVALUE(IF(Table5[[#This Row],[flux/enzload]]="","",ABS($N$1-Table5[[#This Row],[flux/enzload]])))</f>
        <v>0</v>
      </c>
      <c r="P2207" s="1">
        <f>Table5[[#This Row],[kapp_old]]+IFERROR(((Table5[[#This Row],[kapp_slack_ub]]-Table5[[#This Row],[kapp_slack_lb]])/Table5[[#This Row],[associated enzload]]),0)</f>
        <v>27141.277792879999</v>
      </c>
      <c r="Q2207" s="1" t="str">
        <f>"'"&amp;Table5[[#This Row],[rxn]]&amp;"'"&amp;CHAR(9)&amp;Table5[[#This Row],[kapp + (slack_ub - slack_lb)/enzload]]</f>
        <v>'RXN-EX_xan_e_REV-SPONT'	27141.27779288</v>
      </c>
      <c r="R2207" s="1">
        <f>_xlfn.XLOOKUP(Table5[[#This Row],[rxn]],Table38[name],Table38[flux],0)</f>
        <v>0</v>
      </c>
      <c r="S2207" s="1">
        <f>_xlfn.XLOOKUP(SUBSTITUTE(Table5[[#This Row],[rxn]],"RXN-","ENZLOAD-"),Table38[name],Table38[flux],0)</f>
        <v>0</v>
      </c>
      <c r="T2207" s="1" t="b">
        <f>AND(Table5[[#This Row],[ENZLOAD flux in kapp-slack.gms]]=0,Table5[[#This Row],[flux in kapp-slack.gms]]&lt;&gt;0,NOT(Table5[[#This Row],[spont or unknown?]]))</f>
        <v>0</v>
      </c>
      <c r="U2207" s="1" t="b">
        <f>OR(_xlfn.TEXTAFTER(Table5[[#This Row],[rxn]],"-",-1)="SPONT",_xlfn.TEXTAFTER(Table5[[#This Row],[rxn]],"-",-1)="UNKNOWN")</f>
        <v>1</v>
      </c>
      <c r="V2207" s="1">
        <f>_xlfn.XLOOKUP(SUBSTITUTE(Table5[[#This Row],[rxn]],"RXN-","ENZLOAD-"),Table4[rxn],Table4[ub],0)</f>
        <v>0</v>
      </c>
      <c r="W2207" s="1" t="b">
        <f>AND(Table5[[#This Row],[FVA ENZLOAD flux UB]]=0,Table5[[#This Row],[ENZ not made when it should be?]])</f>
        <v>0</v>
      </c>
    </row>
    <row r="2208" spans="1:23" hidden="1">
      <c r="A2208" s="1"/>
      <c r="B2208" s="1" t="str">
        <f>_xlfn.TEXTBEFORE(Table38[[#This Row],[all fluxes from kapp-slack]]," ",,,,"")</f>
        <v/>
      </c>
      <c r="C2208" s="1">
        <f>_xlfn.NUMBERVALUE(IFERROR(_xlfn.TEXTAFTER(Table38[[#This Row],[all fluxes from kapp-slack]]," ",-1,,,""),""))</f>
        <v>0</v>
      </c>
      <c r="F2208" s="1" t="s">
        <v>6041</v>
      </c>
      <c r="G2208" s="1" t="str">
        <f>_xlfn.TEXTBEFORE(Table5[[#This Row],[rxn     kapp_old        kapp_slack_ub   kapp_slack_lb]]," ")</f>
        <v>RXN-EX_acald_e_FWD-SPONT</v>
      </c>
      <c r="H220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20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208" s="1">
        <f>_xlfn.NUMBERVALUE(_xlfn.TEXTAFTER(Table5[[#This Row],[rxn     kapp_old        kapp_slack_ub   kapp_slack_lb]]," ",-1))</f>
        <v>0</v>
      </c>
      <c r="K2208" s="1">
        <f>_xlfn.XLOOKUP(SUBSTITUTE(Table5[[#This Row],[rxn]],"RXN-","ENZLOAD-"),ENZLOAD[name],ENZLOAD[flux],0)</f>
        <v>0</v>
      </c>
      <c r="L2208" s="1" t="str">
        <f>"'"&amp;Table5[[#This Row],[rxn]]&amp;"'"&amp;CHAR(9)&amp;IF(AND(Table5[[#This Row],[kapp_slack_ub]]&lt;&gt;0,Table5[[#This Row],[kapp_old]]&lt;$F$1),$F$1,Table5[[#This Row],[kapp_old]])</f>
        <v>'RXN-EX_acald_e_FWD-SPONT'	27141.27779288</v>
      </c>
      <c r="M2208" s="1">
        <f>_xlfn.XLOOKUP(Table5[[#This Row],[rxn]],Table3[name],Table3[flux],$F$1)</f>
        <v>27141.277792879999</v>
      </c>
      <c r="N2208" s="1" t="str">
        <f>IFERROR(Table5[[#This Row],[min flux]]/Table5[[#This Row],[associated enzload]],"")</f>
        <v/>
      </c>
      <c r="O2208" s="1">
        <f>_xlfn.NUMBERVALUE(IF(Table5[[#This Row],[flux/enzload]]="","",ABS($N$1-Table5[[#This Row],[flux/enzload]])))</f>
        <v>0</v>
      </c>
      <c r="P2208" s="1">
        <f>Table5[[#This Row],[kapp_old]]+IFERROR(((Table5[[#This Row],[kapp_slack_ub]]-Table5[[#This Row],[kapp_slack_lb]])/Table5[[#This Row],[associated enzload]]),0)</f>
        <v>27141.277792879999</v>
      </c>
      <c r="Q2208" s="1" t="str">
        <f>"'"&amp;Table5[[#This Row],[rxn]]&amp;"'"&amp;CHAR(9)&amp;Table5[[#This Row],[kapp + (slack_ub - slack_lb)/enzload]]</f>
        <v>'RXN-EX_acald_e_FWD-SPONT'	27141.27779288</v>
      </c>
      <c r="R2208" s="1">
        <f>_xlfn.XLOOKUP(Table5[[#This Row],[rxn]],Table38[name],Table38[flux],0)</f>
        <v>0.45145524195603898</v>
      </c>
      <c r="S2208" s="1">
        <f>_xlfn.XLOOKUP(SUBSTITUTE(Table5[[#This Row],[rxn]],"RXN-","ENZLOAD-"),Table38[name],Table38[flux],0)</f>
        <v>0</v>
      </c>
      <c r="T2208" s="1" t="b">
        <f>AND(Table5[[#This Row],[ENZLOAD flux in kapp-slack.gms]]=0,Table5[[#This Row],[flux in kapp-slack.gms]]&lt;&gt;0,NOT(Table5[[#This Row],[spont or unknown?]]))</f>
        <v>0</v>
      </c>
      <c r="U2208" s="1" t="b">
        <f>OR(_xlfn.TEXTAFTER(Table5[[#This Row],[rxn]],"-",-1)="SPONT",_xlfn.TEXTAFTER(Table5[[#This Row],[rxn]],"-",-1)="UNKNOWN")</f>
        <v>1</v>
      </c>
      <c r="V2208" s="1">
        <f>_xlfn.XLOOKUP(SUBSTITUTE(Table5[[#This Row],[rxn]],"RXN-","ENZLOAD-"),Table4[rxn],Table4[ub],0)</f>
        <v>0</v>
      </c>
      <c r="W2208" s="1" t="b">
        <f>AND(Table5[[#This Row],[FVA ENZLOAD flux UB]]=0,Table5[[#This Row],[ENZ not made when it should be?]])</f>
        <v>0</v>
      </c>
    </row>
    <row r="2209" spans="1:23" hidden="1">
      <c r="A2209" s="1"/>
      <c r="B2209" s="1" t="str">
        <f>_xlfn.TEXTBEFORE(Table38[[#This Row],[all fluxes from kapp-slack]]," ",,,,"")</f>
        <v/>
      </c>
      <c r="C2209" s="1">
        <f>_xlfn.NUMBERVALUE(IFERROR(_xlfn.TEXTAFTER(Table38[[#This Row],[all fluxes from kapp-slack]]," ",-1,,,""),""))</f>
        <v>0</v>
      </c>
      <c r="F2209" s="1" t="s">
        <v>6042</v>
      </c>
      <c r="G2209" s="1" t="str">
        <f>_xlfn.TEXTBEFORE(Table5[[#This Row],[rxn     kapp_old        kapp_slack_ub   kapp_slack_lb]]," ")</f>
        <v>RXN-EX_acald_e_REV-SPONT</v>
      </c>
      <c r="H220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20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209" s="1">
        <f>_xlfn.NUMBERVALUE(_xlfn.TEXTAFTER(Table5[[#This Row],[rxn     kapp_old        kapp_slack_ub   kapp_slack_lb]]," ",-1))</f>
        <v>0</v>
      </c>
      <c r="K2209" s="1">
        <f>_xlfn.XLOOKUP(SUBSTITUTE(Table5[[#This Row],[rxn]],"RXN-","ENZLOAD-"),ENZLOAD[name],ENZLOAD[flux],0)</f>
        <v>0</v>
      </c>
      <c r="L2209" s="1" t="str">
        <f>"'"&amp;Table5[[#This Row],[rxn]]&amp;"'"&amp;CHAR(9)&amp;IF(AND(Table5[[#This Row],[kapp_slack_ub]]&lt;&gt;0,Table5[[#This Row],[kapp_old]]&lt;$F$1),$F$1,Table5[[#This Row],[kapp_old]])</f>
        <v>'RXN-EX_acald_e_REV-SPONT'	27141.27779288</v>
      </c>
      <c r="M2209" s="1">
        <f>_xlfn.XLOOKUP(Table5[[#This Row],[rxn]],Table3[name],Table3[flux],$F$1)</f>
        <v>27141.277792879999</v>
      </c>
      <c r="N2209" s="1" t="str">
        <f>IFERROR(Table5[[#This Row],[min flux]]/Table5[[#This Row],[associated enzload]],"")</f>
        <v/>
      </c>
      <c r="O2209" s="1">
        <f>_xlfn.NUMBERVALUE(IF(Table5[[#This Row],[flux/enzload]]="","",ABS($N$1-Table5[[#This Row],[flux/enzload]])))</f>
        <v>0</v>
      </c>
      <c r="P2209" s="1">
        <f>Table5[[#This Row],[kapp_old]]+IFERROR(((Table5[[#This Row],[kapp_slack_ub]]-Table5[[#This Row],[kapp_slack_lb]])/Table5[[#This Row],[associated enzload]]),0)</f>
        <v>27141.277792879999</v>
      </c>
      <c r="Q2209" s="1" t="str">
        <f>"'"&amp;Table5[[#This Row],[rxn]]&amp;"'"&amp;CHAR(9)&amp;Table5[[#This Row],[kapp + (slack_ub - slack_lb)/enzload]]</f>
        <v>'RXN-EX_acald_e_REV-SPONT'	27141.27779288</v>
      </c>
      <c r="R2209" s="1">
        <f>_xlfn.XLOOKUP(Table5[[#This Row],[rxn]],Table38[name],Table38[flux],0)</f>
        <v>0</v>
      </c>
      <c r="S2209" s="1">
        <f>_xlfn.XLOOKUP(SUBSTITUTE(Table5[[#This Row],[rxn]],"RXN-","ENZLOAD-"),Table38[name],Table38[flux],0)</f>
        <v>0</v>
      </c>
      <c r="T2209" s="1" t="b">
        <f>AND(Table5[[#This Row],[ENZLOAD flux in kapp-slack.gms]]=0,Table5[[#This Row],[flux in kapp-slack.gms]]&lt;&gt;0,NOT(Table5[[#This Row],[spont or unknown?]]))</f>
        <v>0</v>
      </c>
      <c r="U2209" s="1" t="b">
        <f>OR(_xlfn.TEXTAFTER(Table5[[#This Row],[rxn]],"-",-1)="SPONT",_xlfn.TEXTAFTER(Table5[[#This Row],[rxn]],"-",-1)="UNKNOWN")</f>
        <v>1</v>
      </c>
      <c r="V2209" s="1">
        <f>_xlfn.XLOOKUP(SUBSTITUTE(Table5[[#This Row],[rxn]],"RXN-","ENZLOAD-"),Table4[rxn],Table4[ub],0)</f>
        <v>0</v>
      </c>
      <c r="W2209" s="1" t="b">
        <f>AND(Table5[[#This Row],[FVA ENZLOAD flux UB]]=0,Table5[[#This Row],[ENZ not made when it should be?]])</f>
        <v>0</v>
      </c>
    </row>
    <row r="2210" spans="1:23" hidden="1">
      <c r="A2210" s="1"/>
      <c r="B2210" s="1" t="str">
        <f>_xlfn.TEXTBEFORE(Table38[[#This Row],[all fluxes from kapp-slack]]," ",,,,"")</f>
        <v/>
      </c>
      <c r="C2210" s="1">
        <f>_xlfn.NUMBERVALUE(IFERROR(_xlfn.TEXTAFTER(Table38[[#This Row],[all fluxes from kapp-slack]]," ",-1,,,""),""))</f>
        <v>0</v>
      </c>
      <c r="F2210" s="1" t="s">
        <v>6043</v>
      </c>
      <c r="G2210" s="1" t="str">
        <f>_xlfn.TEXTBEFORE(Table5[[#This Row],[rxn     kapp_old        kapp_slack_ub   kapp_slack_lb]]," ")</f>
        <v>RXN-EX_ac_e_FWD-SPONT</v>
      </c>
      <c r="H221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21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210" s="1">
        <f>_xlfn.NUMBERVALUE(_xlfn.TEXTAFTER(Table5[[#This Row],[rxn     kapp_old        kapp_slack_ub   kapp_slack_lb]]," ",-1))</f>
        <v>0</v>
      </c>
      <c r="K2210" s="1">
        <f>_xlfn.XLOOKUP(SUBSTITUTE(Table5[[#This Row],[rxn]],"RXN-","ENZLOAD-"),ENZLOAD[name],ENZLOAD[flux],0)</f>
        <v>0</v>
      </c>
      <c r="L2210" s="1" t="str">
        <f>"'"&amp;Table5[[#This Row],[rxn]]&amp;"'"&amp;CHAR(9)&amp;IF(AND(Table5[[#This Row],[kapp_slack_ub]]&lt;&gt;0,Table5[[#This Row],[kapp_old]]&lt;$F$1),$F$1,Table5[[#This Row],[kapp_old]])</f>
        <v>'RXN-EX_ac_e_FWD-SPONT'	27141.27779288</v>
      </c>
      <c r="M2210" s="1">
        <f>_xlfn.XLOOKUP(Table5[[#This Row],[rxn]],Table3[name],Table3[flux],$F$1)</f>
        <v>27141.277792879999</v>
      </c>
      <c r="N2210" s="1" t="str">
        <f>IFERROR(Table5[[#This Row],[min flux]]/Table5[[#This Row],[associated enzload]],"")</f>
        <v/>
      </c>
      <c r="O2210" s="1">
        <f>_xlfn.NUMBERVALUE(IF(Table5[[#This Row],[flux/enzload]]="","",ABS($N$1-Table5[[#This Row],[flux/enzload]])))</f>
        <v>0</v>
      </c>
      <c r="P2210" s="1">
        <f>Table5[[#This Row],[kapp_old]]+IFERROR(((Table5[[#This Row],[kapp_slack_ub]]-Table5[[#This Row],[kapp_slack_lb]])/Table5[[#This Row],[associated enzload]]),0)</f>
        <v>27141.277792879999</v>
      </c>
      <c r="Q2210" s="1" t="str">
        <f>"'"&amp;Table5[[#This Row],[rxn]]&amp;"'"&amp;CHAR(9)&amp;Table5[[#This Row],[kapp + (slack_ub - slack_lb)/enzload]]</f>
        <v>'RXN-EX_ac_e_FWD-SPONT'	27141.27779288</v>
      </c>
      <c r="R2210" s="1">
        <f>_xlfn.XLOOKUP(Table5[[#This Row],[rxn]],Table38[name],Table38[flux],0)</f>
        <v>0</v>
      </c>
      <c r="S2210" s="1">
        <f>_xlfn.XLOOKUP(SUBSTITUTE(Table5[[#This Row],[rxn]],"RXN-","ENZLOAD-"),Table38[name],Table38[flux],0)</f>
        <v>0</v>
      </c>
      <c r="T2210" s="1" t="b">
        <f>AND(Table5[[#This Row],[ENZLOAD flux in kapp-slack.gms]]=0,Table5[[#This Row],[flux in kapp-slack.gms]]&lt;&gt;0,NOT(Table5[[#This Row],[spont or unknown?]]))</f>
        <v>0</v>
      </c>
      <c r="U2210" s="1" t="b">
        <f>OR(_xlfn.TEXTAFTER(Table5[[#This Row],[rxn]],"-",-1)="SPONT",_xlfn.TEXTAFTER(Table5[[#This Row],[rxn]],"-",-1)="UNKNOWN")</f>
        <v>1</v>
      </c>
      <c r="V2210" s="1">
        <f>_xlfn.XLOOKUP(SUBSTITUTE(Table5[[#This Row],[rxn]],"RXN-","ENZLOAD-"),Table4[rxn],Table4[ub],0)</f>
        <v>0</v>
      </c>
      <c r="W2210" s="1" t="b">
        <f>AND(Table5[[#This Row],[FVA ENZLOAD flux UB]]=0,Table5[[#This Row],[ENZ not made when it should be?]])</f>
        <v>0</v>
      </c>
    </row>
    <row r="2211" spans="1:23" hidden="1">
      <c r="A2211" s="1"/>
      <c r="B2211" s="1" t="str">
        <f>_xlfn.TEXTBEFORE(Table38[[#This Row],[all fluxes from kapp-slack]]," ",,,,"")</f>
        <v/>
      </c>
      <c r="C2211" s="1">
        <f>_xlfn.NUMBERVALUE(IFERROR(_xlfn.TEXTAFTER(Table38[[#This Row],[all fluxes from kapp-slack]]," ",-1,,,""),""))</f>
        <v>0</v>
      </c>
      <c r="F2211" s="1" t="s">
        <v>6044</v>
      </c>
      <c r="G2211" s="1" t="str">
        <f>_xlfn.TEXTBEFORE(Table5[[#This Row],[rxn     kapp_old        kapp_slack_ub   kapp_slack_lb]]," ")</f>
        <v>RXN-EX_ac_e_REV-SPONT</v>
      </c>
      <c r="H221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21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211" s="1">
        <f>_xlfn.NUMBERVALUE(_xlfn.TEXTAFTER(Table5[[#This Row],[rxn     kapp_old        kapp_slack_ub   kapp_slack_lb]]," ",-1))</f>
        <v>0</v>
      </c>
      <c r="K2211" s="1">
        <f>_xlfn.XLOOKUP(SUBSTITUTE(Table5[[#This Row],[rxn]],"RXN-","ENZLOAD-"),ENZLOAD[name],ENZLOAD[flux],0)</f>
        <v>0</v>
      </c>
      <c r="L2211" s="1" t="str">
        <f>"'"&amp;Table5[[#This Row],[rxn]]&amp;"'"&amp;CHAR(9)&amp;IF(AND(Table5[[#This Row],[kapp_slack_ub]]&lt;&gt;0,Table5[[#This Row],[kapp_old]]&lt;$F$1),$F$1,Table5[[#This Row],[kapp_old]])</f>
        <v>'RXN-EX_ac_e_REV-SPONT'	27141.27779288</v>
      </c>
      <c r="M2211" s="1">
        <f>_xlfn.XLOOKUP(Table5[[#This Row],[rxn]],Table3[name],Table3[flux],$F$1)</f>
        <v>27141.277792879999</v>
      </c>
      <c r="N2211" s="1" t="str">
        <f>IFERROR(Table5[[#This Row],[min flux]]/Table5[[#This Row],[associated enzload]],"")</f>
        <v/>
      </c>
      <c r="O2211" s="1">
        <f>_xlfn.NUMBERVALUE(IF(Table5[[#This Row],[flux/enzload]]="","",ABS($N$1-Table5[[#This Row],[flux/enzload]])))</f>
        <v>0</v>
      </c>
      <c r="P2211" s="1">
        <f>Table5[[#This Row],[kapp_old]]+IFERROR(((Table5[[#This Row],[kapp_slack_ub]]-Table5[[#This Row],[kapp_slack_lb]])/Table5[[#This Row],[associated enzload]]),0)</f>
        <v>27141.277792879999</v>
      </c>
      <c r="Q2211" s="1" t="str">
        <f>"'"&amp;Table5[[#This Row],[rxn]]&amp;"'"&amp;CHAR(9)&amp;Table5[[#This Row],[kapp + (slack_ub - slack_lb)/enzload]]</f>
        <v>'RXN-EX_ac_e_REV-SPONT'	27141.27779288</v>
      </c>
      <c r="R2211" s="1">
        <f>_xlfn.XLOOKUP(Table5[[#This Row],[rxn]],Table38[name],Table38[flux],0)</f>
        <v>0</v>
      </c>
      <c r="S2211" s="1">
        <f>_xlfn.XLOOKUP(SUBSTITUTE(Table5[[#This Row],[rxn]],"RXN-","ENZLOAD-"),Table38[name],Table38[flux],0)</f>
        <v>0</v>
      </c>
      <c r="T2211" s="1" t="b">
        <f>AND(Table5[[#This Row],[ENZLOAD flux in kapp-slack.gms]]=0,Table5[[#This Row],[flux in kapp-slack.gms]]&lt;&gt;0,NOT(Table5[[#This Row],[spont or unknown?]]))</f>
        <v>0</v>
      </c>
      <c r="U2211" s="1" t="b">
        <f>OR(_xlfn.TEXTAFTER(Table5[[#This Row],[rxn]],"-",-1)="SPONT",_xlfn.TEXTAFTER(Table5[[#This Row],[rxn]],"-",-1)="UNKNOWN")</f>
        <v>1</v>
      </c>
      <c r="V2211" s="1">
        <f>_xlfn.XLOOKUP(SUBSTITUTE(Table5[[#This Row],[rxn]],"RXN-","ENZLOAD-"),Table4[rxn],Table4[ub],0)</f>
        <v>0</v>
      </c>
      <c r="W2211" s="1" t="b">
        <f>AND(Table5[[#This Row],[FVA ENZLOAD flux UB]]=0,Table5[[#This Row],[ENZ not made when it should be?]])</f>
        <v>0</v>
      </c>
    </row>
    <row r="2212" spans="1:23" hidden="1">
      <c r="A2212" s="1"/>
      <c r="B2212" s="1" t="str">
        <f>_xlfn.TEXTBEFORE(Table38[[#This Row],[all fluxes from kapp-slack]]," ",,,,"")</f>
        <v/>
      </c>
      <c r="C2212" s="1">
        <f>_xlfn.NUMBERVALUE(IFERROR(_xlfn.TEXTAFTER(Table38[[#This Row],[all fluxes from kapp-slack]]," ",-1,,,""),""))</f>
        <v>0</v>
      </c>
      <c r="F2212" s="1" t="s">
        <v>6045</v>
      </c>
      <c r="G2212" s="1" t="str">
        <f>_xlfn.TEXTBEFORE(Table5[[#This Row],[rxn     kapp_old        kapp_slack_ub   kapp_slack_lb]]," ")</f>
        <v>RXN-EX_ade_e_FWD-SPONT</v>
      </c>
      <c r="H221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21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212" s="1">
        <f>_xlfn.NUMBERVALUE(_xlfn.TEXTAFTER(Table5[[#This Row],[rxn     kapp_old        kapp_slack_ub   kapp_slack_lb]]," ",-1))</f>
        <v>0</v>
      </c>
      <c r="K2212" s="1">
        <f>_xlfn.XLOOKUP(SUBSTITUTE(Table5[[#This Row],[rxn]],"RXN-","ENZLOAD-"),ENZLOAD[name],ENZLOAD[flux],0)</f>
        <v>0</v>
      </c>
      <c r="L2212" s="1" t="str">
        <f>"'"&amp;Table5[[#This Row],[rxn]]&amp;"'"&amp;CHAR(9)&amp;IF(AND(Table5[[#This Row],[kapp_slack_ub]]&lt;&gt;0,Table5[[#This Row],[kapp_old]]&lt;$F$1),$F$1,Table5[[#This Row],[kapp_old]])</f>
        <v>'RXN-EX_ade_e_FWD-SPONT'	27141.27779288</v>
      </c>
      <c r="M2212" s="1">
        <f>_xlfn.XLOOKUP(Table5[[#This Row],[rxn]],Table3[name],Table3[flux],$F$1)</f>
        <v>27141.277792879999</v>
      </c>
      <c r="N2212" s="1" t="str">
        <f>IFERROR(Table5[[#This Row],[min flux]]/Table5[[#This Row],[associated enzload]],"")</f>
        <v/>
      </c>
      <c r="O2212" s="1">
        <f>_xlfn.NUMBERVALUE(IF(Table5[[#This Row],[flux/enzload]]="","",ABS($N$1-Table5[[#This Row],[flux/enzload]])))</f>
        <v>0</v>
      </c>
      <c r="P2212" s="1">
        <f>Table5[[#This Row],[kapp_old]]+IFERROR(((Table5[[#This Row],[kapp_slack_ub]]-Table5[[#This Row],[kapp_slack_lb]])/Table5[[#This Row],[associated enzload]]),0)</f>
        <v>27141.277792879999</v>
      </c>
      <c r="Q2212" s="1" t="str">
        <f>"'"&amp;Table5[[#This Row],[rxn]]&amp;"'"&amp;CHAR(9)&amp;Table5[[#This Row],[kapp + (slack_ub - slack_lb)/enzload]]</f>
        <v>'RXN-EX_ade_e_FWD-SPONT'	27141.27779288</v>
      </c>
      <c r="R2212" s="1">
        <f>_xlfn.XLOOKUP(Table5[[#This Row],[rxn]],Table38[name],Table38[flux],0)</f>
        <v>0</v>
      </c>
      <c r="S2212" s="1">
        <f>_xlfn.XLOOKUP(SUBSTITUTE(Table5[[#This Row],[rxn]],"RXN-","ENZLOAD-"),Table38[name],Table38[flux],0)</f>
        <v>0</v>
      </c>
      <c r="T2212" s="1" t="b">
        <f>AND(Table5[[#This Row],[ENZLOAD flux in kapp-slack.gms]]=0,Table5[[#This Row],[flux in kapp-slack.gms]]&lt;&gt;0,NOT(Table5[[#This Row],[spont or unknown?]]))</f>
        <v>0</v>
      </c>
      <c r="U2212" s="1" t="b">
        <f>OR(_xlfn.TEXTAFTER(Table5[[#This Row],[rxn]],"-",-1)="SPONT",_xlfn.TEXTAFTER(Table5[[#This Row],[rxn]],"-",-1)="UNKNOWN")</f>
        <v>1</v>
      </c>
      <c r="V2212" s="1">
        <f>_xlfn.XLOOKUP(SUBSTITUTE(Table5[[#This Row],[rxn]],"RXN-","ENZLOAD-"),Table4[rxn],Table4[ub],0)</f>
        <v>0</v>
      </c>
      <c r="W2212" s="1" t="b">
        <f>AND(Table5[[#This Row],[FVA ENZLOAD flux UB]]=0,Table5[[#This Row],[ENZ not made when it should be?]])</f>
        <v>0</v>
      </c>
    </row>
    <row r="2213" spans="1:23" hidden="1">
      <c r="A2213" s="1"/>
      <c r="B2213" s="1" t="str">
        <f>_xlfn.TEXTBEFORE(Table38[[#This Row],[all fluxes from kapp-slack]]," ",,,,"")</f>
        <v/>
      </c>
      <c r="C2213" s="1">
        <f>_xlfn.NUMBERVALUE(IFERROR(_xlfn.TEXTAFTER(Table38[[#This Row],[all fluxes from kapp-slack]]," ",-1,,,""),""))</f>
        <v>0</v>
      </c>
      <c r="F2213" s="1" t="s">
        <v>6046</v>
      </c>
      <c r="G2213" s="1" t="str">
        <f>_xlfn.TEXTBEFORE(Table5[[#This Row],[rxn     kapp_old        kapp_slack_ub   kapp_slack_lb]]," ")</f>
        <v>RXN-EX_ade_e_REV-SPONT</v>
      </c>
      <c r="H221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21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213" s="1">
        <f>_xlfn.NUMBERVALUE(_xlfn.TEXTAFTER(Table5[[#This Row],[rxn     kapp_old        kapp_slack_ub   kapp_slack_lb]]," ",-1))</f>
        <v>0</v>
      </c>
      <c r="K2213" s="1">
        <f>_xlfn.XLOOKUP(SUBSTITUTE(Table5[[#This Row],[rxn]],"RXN-","ENZLOAD-"),ENZLOAD[name],ENZLOAD[flux],0)</f>
        <v>0</v>
      </c>
      <c r="L2213" s="1" t="str">
        <f>"'"&amp;Table5[[#This Row],[rxn]]&amp;"'"&amp;CHAR(9)&amp;IF(AND(Table5[[#This Row],[kapp_slack_ub]]&lt;&gt;0,Table5[[#This Row],[kapp_old]]&lt;$F$1),$F$1,Table5[[#This Row],[kapp_old]])</f>
        <v>'RXN-EX_ade_e_REV-SPONT'	27141.27779288</v>
      </c>
      <c r="M2213" s="1">
        <f>_xlfn.XLOOKUP(Table5[[#This Row],[rxn]],Table3[name],Table3[flux],$F$1)</f>
        <v>27141.277792879999</v>
      </c>
      <c r="N2213" s="1" t="str">
        <f>IFERROR(Table5[[#This Row],[min flux]]/Table5[[#This Row],[associated enzload]],"")</f>
        <v/>
      </c>
      <c r="O2213" s="1">
        <f>_xlfn.NUMBERVALUE(IF(Table5[[#This Row],[flux/enzload]]="","",ABS($N$1-Table5[[#This Row],[flux/enzload]])))</f>
        <v>0</v>
      </c>
      <c r="P2213" s="1">
        <f>Table5[[#This Row],[kapp_old]]+IFERROR(((Table5[[#This Row],[kapp_slack_ub]]-Table5[[#This Row],[kapp_slack_lb]])/Table5[[#This Row],[associated enzload]]),0)</f>
        <v>27141.277792879999</v>
      </c>
      <c r="Q2213" s="1" t="str">
        <f>"'"&amp;Table5[[#This Row],[rxn]]&amp;"'"&amp;CHAR(9)&amp;Table5[[#This Row],[kapp + (slack_ub - slack_lb)/enzload]]</f>
        <v>'RXN-EX_ade_e_REV-SPONT'	27141.27779288</v>
      </c>
      <c r="R2213" s="1">
        <f>_xlfn.XLOOKUP(Table5[[#This Row],[rxn]],Table38[name],Table38[flux],0)</f>
        <v>0</v>
      </c>
      <c r="S2213" s="1">
        <f>_xlfn.XLOOKUP(SUBSTITUTE(Table5[[#This Row],[rxn]],"RXN-","ENZLOAD-"),Table38[name],Table38[flux],0)</f>
        <v>0</v>
      </c>
      <c r="T2213" s="1" t="b">
        <f>AND(Table5[[#This Row],[ENZLOAD flux in kapp-slack.gms]]=0,Table5[[#This Row],[flux in kapp-slack.gms]]&lt;&gt;0,NOT(Table5[[#This Row],[spont or unknown?]]))</f>
        <v>0</v>
      </c>
      <c r="U2213" s="1" t="b">
        <f>OR(_xlfn.TEXTAFTER(Table5[[#This Row],[rxn]],"-",-1)="SPONT",_xlfn.TEXTAFTER(Table5[[#This Row],[rxn]],"-",-1)="UNKNOWN")</f>
        <v>1</v>
      </c>
      <c r="V2213" s="1">
        <f>_xlfn.XLOOKUP(SUBSTITUTE(Table5[[#This Row],[rxn]],"RXN-","ENZLOAD-"),Table4[rxn],Table4[ub],0)</f>
        <v>0</v>
      </c>
      <c r="W2213" s="1" t="b">
        <f>AND(Table5[[#This Row],[FVA ENZLOAD flux UB]]=0,Table5[[#This Row],[ENZ not made when it should be?]])</f>
        <v>0</v>
      </c>
    </row>
    <row r="2214" spans="1:23" hidden="1">
      <c r="A2214" s="1"/>
      <c r="B2214" s="1" t="str">
        <f>_xlfn.TEXTBEFORE(Table38[[#This Row],[all fluxes from kapp-slack]]," ",,,,"")</f>
        <v/>
      </c>
      <c r="C2214" s="1">
        <f>_xlfn.NUMBERVALUE(IFERROR(_xlfn.TEXTAFTER(Table38[[#This Row],[all fluxes from kapp-slack]]," ",-1,,,""),""))</f>
        <v>0</v>
      </c>
      <c r="F2214" s="1" t="s">
        <v>6047</v>
      </c>
      <c r="G2214" s="1" t="str">
        <f>_xlfn.TEXTBEFORE(Table5[[#This Row],[rxn     kapp_old        kapp_slack_ub   kapp_slack_lb]]," ")</f>
        <v>RXN-EX_pap_e_FWD-SPONT</v>
      </c>
      <c r="H221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21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214" s="1">
        <f>_xlfn.NUMBERVALUE(_xlfn.TEXTAFTER(Table5[[#This Row],[rxn     kapp_old        kapp_slack_ub   kapp_slack_lb]]," ",-1))</f>
        <v>0</v>
      </c>
      <c r="K2214" s="1">
        <f>_xlfn.XLOOKUP(SUBSTITUTE(Table5[[#This Row],[rxn]],"RXN-","ENZLOAD-"),ENZLOAD[name],ENZLOAD[flux],0)</f>
        <v>0</v>
      </c>
      <c r="L2214" s="1" t="str">
        <f>"'"&amp;Table5[[#This Row],[rxn]]&amp;"'"&amp;CHAR(9)&amp;IF(AND(Table5[[#This Row],[kapp_slack_ub]]&lt;&gt;0,Table5[[#This Row],[kapp_old]]&lt;$F$1),$F$1,Table5[[#This Row],[kapp_old]])</f>
        <v>'RXN-EX_pap_e_FWD-SPONT'	27141.27779288</v>
      </c>
      <c r="M2214" s="1">
        <f>_xlfn.XLOOKUP(Table5[[#This Row],[rxn]],Table3[name],Table3[flux],$F$1)</f>
        <v>27141.277792879999</v>
      </c>
      <c r="N2214" s="1" t="str">
        <f>IFERROR(Table5[[#This Row],[min flux]]/Table5[[#This Row],[associated enzload]],"")</f>
        <v/>
      </c>
      <c r="O2214" s="1">
        <f>_xlfn.NUMBERVALUE(IF(Table5[[#This Row],[flux/enzload]]="","",ABS($N$1-Table5[[#This Row],[flux/enzload]])))</f>
        <v>0</v>
      </c>
      <c r="P2214" s="1">
        <f>Table5[[#This Row],[kapp_old]]+IFERROR(((Table5[[#This Row],[kapp_slack_ub]]-Table5[[#This Row],[kapp_slack_lb]])/Table5[[#This Row],[associated enzload]]),0)</f>
        <v>27141.277792879999</v>
      </c>
      <c r="Q2214" s="1" t="str">
        <f>"'"&amp;Table5[[#This Row],[rxn]]&amp;"'"&amp;CHAR(9)&amp;Table5[[#This Row],[kapp + (slack_ub - slack_lb)/enzload]]</f>
        <v>'RXN-EX_pap_e_FWD-SPONT'	27141.27779288</v>
      </c>
      <c r="R2214" s="1">
        <f>_xlfn.XLOOKUP(Table5[[#This Row],[rxn]],Table38[name],Table38[flux],0)</f>
        <v>0</v>
      </c>
      <c r="S2214" s="1">
        <f>_xlfn.XLOOKUP(SUBSTITUTE(Table5[[#This Row],[rxn]],"RXN-","ENZLOAD-"),Table38[name],Table38[flux],0)</f>
        <v>0</v>
      </c>
      <c r="T2214" s="1" t="b">
        <f>AND(Table5[[#This Row],[ENZLOAD flux in kapp-slack.gms]]=0,Table5[[#This Row],[flux in kapp-slack.gms]]&lt;&gt;0,NOT(Table5[[#This Row],[spont or unknown?]]))</f>
        <v>0</v>
      </c>
      <c r="U2214" s="1" t="b">
        <f>OR(_xlfn.TEXTAFTER(Table5[[#This Row],[rxn]],"-",-1)="SPONT",_xlfn.TEXTAFTER(Table5[[#This Row],[rxn]],"-",-1)="UNKNOWN")</f>
        <v>1</v>
      </c>
      <c r="V2214" s="1">
        <f>_xlfn.XLOOKUP(SUBSTITUTE(Table5[[#This Row],[rxn]],"RXN-","ENZLOAD-"),Table4[rxn],Table4[ub],0)</f>
        <v>0</v>
      </c>
      <c r="W2214" s="1" t="b">
        <f>AND(Table5[[#This Row],[FVA ENZLOAD flux UB]]=0,Table5[[#This Row],[ENZ not made when it should be?]])</f>
        <v>0</v>
      </c>
    </row>
    <row r="2215" spans="1:23" hidden="1">
      <c r="A2215" s="1"/>
      <c r="B2215" s="1" t="str">
        <f>_xlfn.TEXTBEFORE(Table38[[#This Row],[all fluxes from kapp-slack]]," ",,,,"")</f>
        <v/>
      </c>
      <c r="C2215" s="1">
        <f>_xlfn.NUMBERVALUE(IFERROR(_xlfn.TEXTAFTER(Table38[[#This Row],[all fluxes from kapp-slack]]," ",-1,,,""),""))</f>
        <v>0</v>
      </c>
      <c r="F2215" s="1" t="s">
        <v>6048</v>
      </c>
      <c r="G2215" s="1" t="str">
        <f>_xlfn.TEXTBEFORE(Table5[[#This Row],[rxn     kapp_old        kapp_slack_ub   kapp_slack_lb]]," ")</f>
        <v>RXN-EX_pap_e_REV-SPONT</v>
      </c>
      <c r="H221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21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215" s="1">
        <f>_xlfn.NUMBERVALUE(_xlfn.TEXTAFTER(Table5[[#This Row],[rxn     kapp_old        kapp_slack_ub   kapp_slack_lb]]," ",-1))</f>
        <v>0</v>
      </c>
      <c r="K2215" s="1">
        <f>_xlfn.XLOOKUP(SUBSTITUTE(Table5[[#This Row],[rxn]],"RXN-","ENZLOAD-"),ENZLOAD[name],ENZLOAD[flux],0)</f>
        <v>0</v>
      </c>
      <c r="L2215" s="1" t="str">
        <f>"'"&amp;Table5[[#This Row],[rxn]]&amp;"'"&amp;CHAR(9)&amp;IF(AND(Table5[[#This Row],[kapp_slack_ub]]&lt;&gt;0,Table5[[#This Row],[kapp_old]]&lt;$F$1),$F$1,Table5[[#This Row],[kapp_old]])</f>
        <v>'RXN-EX_pap_e_REV-SPONT'	27141.27779288</v>
      </c>
      <c r="M2215" s="1">
        <f>_xlfn.XLOOKUP(Table5[[#This Row],[rxn]],Table3[name],Table3[flux],$F$1)</f>
        <v>27141.277792879999</v>
      </c>
      <c r="N2215" s="1" t="str">
        <f>IFERROR(Table5[[#This Row],[min flux]]/Table5[[#This Row],[associated enzload]],"")</f>
        <v/>
      </c>
      <c r="O2215" s="1">
        <f>_xlfn.NUMBERVALUE(IF(Table5[[#This Row],[flux/enzload]]="","",ABS($N$1-Table5[[#This Row],[flux/enzload]])))</f>
        <v>0</v>
      </c>
      <c r="P2215" s="1">
        <f>Table5[[#This Row],[kapp_old]]+IFERROR(((Table5[[#This Row],[kapp_slack_ub]]-Table5[[#This Row],[kapp_slack_lb]])/Table5[[#This Row],[associated enzload]]),0)</f>
        <v>27141.277792879999</v>
      </c>
      <c r="Q2215" s="1" t="str">
        <f>"'"&amp;Table5[[#This Row],[rxn]]&amp;"'"&amp;CHAR(9)&amp;Table5[[#This Row],[kapp + (slack_ub - slack_lb)/enzload]]</f>
        <v>'RXN-EX_pap_e_REV-SPONT'	27141.27779288</v>
      </c>
      <c r="R2215" s="1">
        <f>_xlfn.XLOOKUP(Table5[[#This Row],[rxn]],Table38[name],Table38[flux],0)</f>
        <v>0</v>
      </c>
      <c r="S2215" s="1">
        <f>_xlfn.XLOOKUP(SUBSTITUTE(Table5[[#This Row],[rxn]],"RXN-","ENZLOAD-"),Table38[name],Table38[flux],0)</f>
        <v>0</v>
      </c>
      <c r="T2215" s="1" t="b">
        <f>AND(Table5[[#This Row],[ENZLOAD flux in kapp-slack.gms]]=0,Table5[[#This Row],[flux in kapp-slack.gms]]&lt;&gt;0,NOT(Table5[[#This Row],[spont or unknown?]]))</f>
        <v>0</v>
      </c>
      <c r="U2215" s="1" t="b">
        <f>OR(_xlfn.TEXTAFTER(Table5[[#This Row],[rxn]],"-",-1)="SPONT",_xlfn.TEXTAFTER(Table5[[#This Row],[rxn]],"-",-1)="UNKNOWN")</f>
        <v>1</v>
      </c>
      <c r="V2215" s="1">
        <f>_xlfn.XLOOKUP(SUBSTITUTE(Table5[[#This Row],[rxn]],"RXN-","ENZLOAD-"),Table4[rxn],Table4[ub],0)</f>
        <v>0</v>
      </c>
      <c r="W2215" s="1" t="b">
        <f>AND(Table5[[#This Row],[FVA ENZLOAD flux UB]]=0,Table5[[#This Row],[ENZ not made when it should be?]])</f>
        <v>0</v>
      </c>
    </row>
    <row r="2216" spans="1:23" hidden="1">
      <c r="A2216" s="1"/>
      <c r="B2216" s="1" t="str">
        <f>_xlfn.TEXTBEFORE(Table38[[#This Row],[all fluxes from kapp-slack]]," ",,,,"")</f>
        <v/>
      </c>
      <c r="C2216" s="1">
        <f>_xlfn.NUMBERVALUE(IFERROR(_xlfn.TEXTAFTER(Table38[[#This Row],[all fluxes from kapp-slack]]," ",-1,,,""),""))</f>
        <v>0</v>
      </c>
      <c r="F2216" s="1" t="s">
        <v>6049</v>
      </c>
      <c r="G2216" s="1" t="str">
        <f>_xlfn.TEXTBEFORE(Table5[[#This Row],[rxn     kapp_old        kapp_slack_ub   kapp_slack_lb]]," ")</f>
        <v>RXN-EX_adn_e_FWD-SPONT</v>
      </c>
      <c r="H221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21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216" s="1">
        <f>_xlfn.NUMBERVALUE(_xlfn.TEXTAFTER(Table5[[#This Row],[rxn     kapp_old        kapp_slack_ub   kapp_slack_lb]]," ",-1))</f>
        <v>0</v>
      </c>
      <c r="K2216" s="1">
        <f>_xlfn.XLOOKUP(SUBSTITUTE(Table5[[#This Row],[rxn]],"RXN-","ENZLOAD-"),ENZLOAD[name],ENZLOAD[flux],0)</f>
        <v>0</v>
      </c>
      <c r="L2216" s="1" t="str">
        <f>"'"&amp;Table5[[#This Row],[rxn]]&amp;"'"&amp;CHAR(9)&amp;IF(AND(Table5[[#This Row],[kapp_slack_ub]]&lt;&gt;0,Table5[[#This Row],[kapp_old]]&lt;$F$1),$F$1,Table5[[#This Row],[kapp_old]])</f>
        <v>'RXN-EX_adn_e_FWD-SPONT'	27141.27779288</v>
      </c>
      <c r="M2216" s="1">
        <f>_xlfn.XLOOKUP(Table5[[#This Row],[rxn]],Table3[name],Table3[flux],$F$1)</f>
        <v>27141.277792879999</v>
      </c>
      <c r="N2216" s="1" t="str">
        <f>IFERROR(Table5[[#This Row],[min flux]]/Table5[[#This Row],[associated enzload]],"")</f>
        <v/>
      </c>
      <c r="O2216" s="1">
        <f>_xlfn.NUMBERVALUE(IF(Table5[[#This Row],[flux/enzload]]="","",ABS($N$1-Table5[[#This Row],[flux/enzload]])))</f>
        <v>0</v>
      </c>
      <c r="P2216" s="1">
        <f>Table5[[#This Row],[kapp_old]]+IFERROR(((Table5[[#This Row],[kapp_slack_ub]]-Table5[[#This Row],[kapp_slack_lb]])/Table5[[#This Row],[associated enzload]]),0)</f>
        <v>27141.277792879999</v>
      </c>
      <c r="Q2216" s="1" t="str">
        <f>"'"&amp;Table5[[#This Row],[rxn]]&amp;"'"&amp;CHAR(9)&amp;Table5[[#This Row],[kapp + (slack_ub - slack_lb)/enzload]]</f>
        <v>'RXN-EX_adn_e_FWD-SPONT'	27141.27779288</v>
      </c>
      <c r="R2216" s="1">
        <f>_xlfn.XLOOKUP(Table5[[#This Row],[rxn]],Table38[name],Table38[flux],0)</f>
        <v>0</v>
      </c>
      <c r="S2216" s="1">
        <f>_xlfn.XLOOKUP(SUBSTITUTE(Table5[[#This Row],[rxn]],"RXN-","ENZLOAD-"),Table38[name],Table38[flux],0)</f>
        <v>0</v>
      </c>
      <c r="T2216" s="1" t="b">
        <f>AND(Table5[[#This Row],[ENZLOAD flux in kapp-slack.gms]]=0,Table5[[#This Row],[flux in kapp-slack.gms]]&lt;&gt;0,NOT(Table5[[#This Row],[spont or unknown?]]))</f>
        <v>0</v>
      </c>
      <c r="U2216" s="1" t="b">
        <f>OR(_xlfn.TEXTAFTER(Table5[[#This Row],[rxn]],"-",-1)="SPONT",_xlfn.TEXTAFTER(Table5[[#This Row],[rxn]],"-",-1)="UNKNOWN")</f>
        <v>1</v>
      </c>
      <c r="V2216" s="1">
        <f>_xlfn.XLOOKUP(SUBSTITUTE(Table5[[#This Row],[rxn]],"RXN-","ENZLOAD-"),Table4[rxn],Table4[ub],0)</f>
        <v>0</v>
      </c>
      <c r="W2216" s="1" t="b">
        <f>AND(Table5[[#This Row],[FVA ENZLOAD flux UB]]=0,Table5[[#This Row],[ENZ not made when it should be?]])</f>
        <v>0</v>
      </c>
    </row>
    <row r="2217" spans="1:23" hidden="1">
      <c r="A2217" s="1"/>
      <c r="B2217" s="1" t="str">
        <f>_xlfn.TEXTBEFORE(Table38[[#This Row],[all fluxes from kapp-slack]]," ",,,,"")</f>
        <v/>
      </c>
      <c r="C2217" s="1">
        <f>_xlfn.NUMBERVALUE(IFERROR(_xlfn.TEXTAFTER(Table38[[#This Row],[all fluxes from kapp-slack]]," ",-1,,,""),""))</f>
        <v>0</v>
      </c>
      <c r="F2217" s="1" t="s">
        <v>6050</v>
      </c>
      <c r="G2217" s="1" t="str">
        <f>_xlfn.TEXTBEFORE(Table5[[#This Row],[rxn     kapp_old        kapp_slack_ub   kapp_slack_lb]]," ")</f>
        <v>RXN-EX_adn_e_REV-SPONT</v>
      </c>
      <c r="H221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21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217" s="1">
        <f>_xlfn.NUMBERVALUE(_xlfn.TEXTAFTER(Table5[[#This Row],[rxn     kapp_old        kapp_slack_ub   kapp_slack_lb]]," ",-1))</f>
        <v>0</v>
      </c>
      <c r="K2217" s="1">
        <f>_xlfn.XLOOKUP(SUBSTITUTE(Table5[[#This Row],[rxn]],"RXN-","ENZLOAD-"),ENZLOAD[name],ENZLOAD[flux],0)</f>
        <v>0</v>
      </c>
      <c r="L2217" s="1" t="str">
        <f>"'"&amp;Table5[[#This Row],[rxn]]&amp;"'"&amp;CHAR(9)&amp;IF(AND(Table5[[#This Row],[kapp_slack_ub]]&lt;&gt;0,Table5[[#This Row],[kapp_old]]&lt;$F$1),$F$1,Table5[[#This Row],[kapp_old]])</f>
        <v>'RXN-EX_adn_e_REV-SPONT'	27141.27779288</v>
      </c>
      <c r="M2217" s="1">
        <f>_xlfn.XLOOKUP(Table5[[#This Row],[rxn]],Table3[name],Table3[flux],$F$1)</f>
        <v>27141.277792879999</v>
      </c>
      <c r="N2217" s="1" t="str">
        <f>IFERROR(Table5[[#This Row],[min flux]]/Table5[[#This Row],[associated enzload]],"")</f>
        <v/>
      </c>
      <c r="O2217" s="1">
        <f>_xlfn.NUMBERVALUE(IF(Table5[[#This Row],[flux/enzload]]="","",ABS($N$1-Table5[[#This Row],[flux/enzload]])))</f>
        <v>0</v>
      </c>
      <c r="P2217" s="1">
        <f>Table5[[#This Row],[kapp_old]]+IFERROR(((Table5[[#This Row],[kapp_slack_ub]]-Table5[[#This Row],[kapp_slack_lb]])/Table5[[#This Row],[associated enzload]]),0)</f>
        <v>27141.277792879999</v>
      </c>
      <c r="Q2217" s="1" t="str">
        <f>"'"&amp;Table5[[#This Row],[rxn]]&amp;"'"&amp;CHAR(9)&amp;Table5[[#This Row],[kapp + (slack_ub - slack_lb)/enzload]]</f>
        <v>'RXN-EX_adn_e_REV-SPONT'	27141.27779288</v>
      </c>
      <c r="R2217" s="1">
        <f>_xlfn.XLOOKUP(Table5[[#This Row],[rxn]],Table38[name],Table38[flux],0)</f>
        <v>0</v>
      </c>
      <c r="S2217" s="1">
        <f>_xlfn.XLOOKUP(SUBSTITUTE(Table5[[#This Row],[rxn]],"RXN-","ENZLOAD-"),Table38[name],Table38[flux],0)</f>
        <v>0</v>
      </c>
      <c r="T2217" s="1" t="b">
        <f>AND(Table5[[#This Row],[ENZLOAD flux in kapp-slack.gms]]=0,Table5[[#This Row],[flux in kapp-slack.gms]]&lt;&gt;0,NOT(Table5[[#This Row],[spont or unknown?]]))</f>
        <v>0</v>
      </c>
      <c r="U2217" s="1" t="b">
        <f>OR(_xlfn.TEXTAFTER(Table5[[#This Row],[rxn]],"-",-1)="SPONT",_xlfn.TEXTAFTER(Table5[[#This Row],[rxn]],"-",-1)="UNKNOWN")</f>
        <v>1</v>
      </c>
      <c r="V2217" s="1">
        <f>_xlfn.XLOOKUP(SUBSTITUTE(Table5[[#This Row],[rxn]],"RXN-","ENZLOAD-"),Table4[rxn],Table4[ub],0)</f>
        <v>0</v>
      </c>
      <c r="W2217" s="1" t="b">
        <f>AND(Table5[[#This Row],[FVA ENZLOAD flux UB]]=0,Table5[[#This Row],[ENZ not made when it should be?]])</f>
        <v>0</v>
      </c>
    </row>
    <row r="2218" spans="1:23" hidden="1">
      <c r="A2218" s="1"/>
      <c r="B2218" s="1" t="str">
        <f>_xlfn.TEXTBEFORE(Table38[[#This Row],[all fluxes from kapp-slack]]," ",,,,"")</f>
        <v/>
      </c>
      <c r="C2218" s="1">
        <f>_xlfn.NUMBERVALUE(IFERROR(_xlfn.TEXTAFTER(Table38[[#This Row],[all fluxes from kapp-slack]]," ",-1,,,""),""))</f>
        <v>0</v>
      </c>
      <c r="F2218" s="1" t="s">
        <v>6051</v>
      </c>
      <c r="G2218" s="1" t="str">
        <f>_xlfn.TEXTBEFORE(Table5[[#This Row],[rxn     kapp_old        kapp_slack_ub   kapp_slack_lb]]," ")</f>
        <v>RXN-EX_alltt_e_FWD-SPONT</v>
      </c>
      <c r="H221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21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218" s="1">
        <f>_xlfn.NUMBERVALUE(_xlfn.TEXTAFTER(Table5[[#This Row],[rxn     kapp_old        kapp_slack_ub   kapp_slack_lb]]," ",-1))</f>
        <v>0</v>
      </c>
      <c r="K2218" s="1">
        <f>_xlfn.XLOOKUP(SUBSTITUTE(Table5[[#This Row],[rxn]],"RXN-","ENZLOAD-"),ENZLOAD[name],ENZLOAD[flux],0)</f>
        <v>0</v>
      </c>
      <c r="L2218" s="1" t="str">
        <f>"'"&amp;Table5[[#This Row],[rxn]]&amp;"'"&amp;CHAR(9)&amp;IF(AND(Table5[[#This Row],[kapp_slack_ub]]&lt;&gt;0,Table5[[#This Row],[kapp_old]]&lt;$F$1),$F$1,Table5[[#This Row],[kapp_old]])</f>
        <v>'RXN-EX_alltt_e_FWD-SPONT'	27141.27779288</v>
      </c>
      <c r="M2218" s="1">
        <f>_xlfn.XLOOKUP(Table5[[#This Row],[rxn]],Table3[name],Table3[flux],$F$1)</f>
        <v>27141.277792879999</v>
      </c>
      <c r="N2218" s="1" t="str">
        <f>IFERROR(Table5[[#This Row],[min flux]]/Table5[[#This Row],[associated enzload]],"")</f>
        <v/>
      </c>
      <c r="O2218" s="1">
        <f>_xlfn.NUMBERVALUE(IF(Table5[[#This Row],[flux/enzload]]="","",ABS($N$1-Table5[[#This Row],[flux/enzload]])))</f>
        <v>0</v>
      </c>
      <c r="P2218" s="1">
        <f>Table5[[#This Row],[kapp_old]]+IFERROR(((Table5[[#This Row],[kapp_slack_ub]]-Table5[[#This Row],[kapp_slack_lb]])/Table5[[#This Row],[associated enzload]]),0)</f>
        <v>27141.277792879999</v>
      </c>
      <c r="Q2218" s="1" t="str">
        <f>"'"&amp;Table5[[#This Row],[rxn]]&amp;"'"&amp;CHAR(9)&amp;Table5[[#This Row],[kapp + (slack_ub - slack_lb)/enzload]]</f>
        <v>'RXN-EX_alltt_e_FWD-SPONT'	27141.27779288</v>
      </c>
      <c r="R2218" s="1">
        <f>_xlfn.XLOOKUP(Table5[[#This Row],[rxn]],Table38[name],Table38[flux],0)</f>
        <v>0</v>
      </c>
      <c r="S2218" s="1">
        <f>_xlfn.XLOOKUP(SUBSTITUTE(Table5[[#This Row],[rxn]],"RXN-","ENZLOAD-"),Table38[name],Table38[flux],0)</f>
        <v>0</v>
      </c>
      <c r="T2218" s="1" t="b">
        <f>AND(Table5[[#This Row],[ENZLOAD flux in kapp-slack.gms]]=0,Table5[[#This Row],[flux in kapp-slack.gms]]&lt;&gt;0,NOT(Table5[[#This Row],[spont or unknown?]]))</f>
        <v>0</v>
      </c>
      <c r="U2218" s="1" t="b">
        <f>OR(_xlfn.TEXTAFTER(Table5[[#This Row],[rxn]],"-",-1)="SPONT",_xlfn.TEXTAFTER(Table5[[#This Row],[rxn]],"-",-1)="UNKNOWN")</f>
        <v>1</v>
      </c>
      <c r="V2218" s="1">
        <f>_xlfn.XLOOKUP(SUBSTITUTE(Table5[[#This Row],[rxn]],"RXN-","ENZLOAD-"),Table4[rxn],Table4[ub],0)</f>
        <v>0</v>
      </c>
      <c r="W2218" s="1" t="b">
        <f>AND(Table5[[#This Row],[FVA ENZLOAD flux UB]]=0,Table5[[#This Row],[ENZ not made when it should be?]])</f>
        <v>0</v>
      </c>
    </row>
    <row r="2219" spans="1:23" hidden="1">
      <c r="A2219" s="1"/>
      <c r="B2219" s="1" t="str">
        <f>_xlfn.TEXTBEFORE(Table38[[#This Row],[all fluxes from kapp-slack]]," ",,,,"")</f>
        <v/>
      </c>
      <c r="C2219" s="1">
        <f>_xlfn.NUMBERVALUE(IFERROR(_xlfn.TEXTAFTER(Table38[[#This Row],[all fluxes from kapp-slack]]," ",-1,,,""),""))</f>
        <v>0</v>
      </c>
      <c r="F2219" s="1" t="s">
        <v>6052</v>
      </c>
      <c r="G2219" s="1" t="str">
        <f>_xlfn.TEXTBEFORE(Table5[[#This Row],[rxn     kapp_old        kapp_slack_ub   kapp_slack_lb]]," ")</f>
        <v>RXN-EX_alltt_e_REV-SPONT</v>
      </c>
      <c r="H221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21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219" s="1">
        <f>_xlfn.NUMBERVALUE(_xlfn.TEXTAFTER(Table5[[#This Row],[rxn     kapp_old        kapp_slack_ub   kapp_slack_lb]]," ",-1))</f>
        <v>0</v>
      </c>
      <c r="K2219" s="1">
        <f>_xlfn.XLOOKUP(SUBSTITUTE(Table5[[#This Row],[rxn]],"RXN-","ENZLOAD-"),ENZLOAD[name],ENZLOAD[flux],0)</f>
        <v>0</v>
      </c>
      <c r="L2219" s="1" t="str">
        <f>"'"&amp;Table5[[#This Row],[rxn]]&amp;"'"&amp;CHAR(9)&amp;IF(AND(Table5[[#This Row],[kapp_slack_ub]]&lt;&gt;0,Table5[[#This Row],[kapp_old]]&lt;$F$1),$F$1,Table5[[#This Row],[kapp_old]])</f>
        <v>'RXN-EX_alltt_e_REV-SPONT'	27141.27779288</v>
      </c>
      <c r="M2219" s="1">
        <f>_xlfn.XLOOKUP(Table5[[#This Row],[rxn]],Table3[name],Table3[flux],$F$1)</f>
        <v>27141.277792879999</v>
      </c>
      <c r="N2219" s="1" t="str">
        <f>IFERROR(Table5[[#This Row],[min flux]]/Table5[[#This Row],[associated enzload]],"")</f>
        <v/>
      </c>
      <c r="O2219" s="1">
        <f>_xlfn.NUMBERVALUE(IF(Table5[[#This Row],[flux/enzload]]="","",ABS($N$1-Table5[[#This Row],[flux/enzload]])))</f>
        <v>0</v>
      </c>
      <c r="P2219" s="1">
        <f>Table5[[#This Row],[kapp_old]]+IFERROR(((Table5[[#This Row],[kapp_slack_ub]]-Table5[[#This Row],[kapp_slack_lb]])/Table5[[#This Row],[associated enzload]]),0)</f>
        <v>27141.277792879999</v>
      </c>
      <c r="Q2219" s="1" t="str">
        <f>"'"&amp;Table5[[#This Row],[rxn]]&amp;"'"&amp;CHAR(9)&amp;Table5[[#This Row],[kapp + (slack_ub - slack_lb)/enzload]]</f>
        <v>'RXN-EX_alltt_e_REV-SPONT'	27141.27779288</v>
      </c>
      <c r="R2219" s="1">
        <f>_xlfn.XLOOKUP(Table5[[#This Row],[rxn]],Table38[name],Table38[flux],0)</f>
        <v>0</v>
      </c>
      <c r="S2219" s="1">
        <f>_xlfn.XLOOKUP(SUBSTITUTE(Table5[[#This Row],[rxn]],"RXN-","ENZLOAD-"),Table38[name],Table38[flux],0)</f>
        <v>0</v>
      </c>
      <c r="T2219" s="1" t="b">
        <f>AND(Table5[[#This Row],[ENZLOAD flux in kapp-slack.gms]]=0,Table5[[#This Row],[flux in kapp-slack.gms]]&lt;&gt;0,NOT(Table5[[#This Row],[spont or unknown?]]))</f>
        <v>0</v>
      </c>
      <c r="U2219" s="1" t="b">
        <f>OR(_xlfn.TEXTAFTER(Table5[[#This Row],[rxn]],"-",-1)="SPONT",_xlfn.TEXTAFTER(Table5[[#This Row],[rxn]],"-",-1)="UNKNOWN")</f>
        <v>1</v>
      </c>
      <c r="V2219" s="1">
        <f>_xlfn.XLOOKUP(SUBSTITUTE(Table5[[#This Row],[rxn]],"RXN-","ENZLOAD-"),Table4[rxn],Table4[ub],0)</f>
        <v>0</v>
      </c>
      <c r="W2219" s="1" t="b">
        <f>AND(Table5[[#This Row],[FVA ENZLOAD flux UB]]=0,Table5[[#This Row],[ENZ not made when it should be?]])</f>
        <v>0</v>
      </c>
    </row>
    <row r="2220" spans="1:23" hidden="1">
      <c r="A2220" s="1"/>
      <c r="B2220" s="1" t="str">
        <f>_xlfn.TEXTBEFORE(Table38[[#This Row],[all fluxes from kapp-slack]]," ",,,,"")</f>
        <v/>
      </c>
      <c r="C2220" s="1">
        <f>_xlfn.NUMBERVALUE(IFERROR(_xlfn.TEXTAFTER(Table38[[#This Row],[all fluxes from kapp-slack]]," ",-1,,,""),""))</f>
        <v>0</v>
      </c>
      <c r="F2220" s="1" t="s">
        <v>6053</v>
      </c>
      <c r="G2220" s="1" t="str">
        <f>_xlfn.TEXTBEFORE(Table5[[#This Row],[rxn     kapp_old        kapp_slack_ub   kapp_slack_lb]]," ")</f>
        <v>RXN-EX_alltn_e_FWD-SPONT</v>
      </c>
      <c r="H222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22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220" s="1">
        <f>_xlfn.NUMBERVALUE(_xlfn.TEXTAFTER(Table5[[#This Row],[rxn     kapp_old        kapp_slack_ub   kapp_slack_lb]]," ",-1))</f>
        <v>0</v>
      </c>
      <c r="K2220" s="1">
        <f>_xlfn.XLOOKUP(SUBSTITUTE(Table5[[#This Row],[rxn]],"RXN-","ENZLOAD-"),ENZLOAD[name],ENZLOAD[flux],0)</f>
        <v>0</v>
      </c>
      <c r="L2220" s="1" t="str">
        <f>"'"&amp;Table5[[#This Row],[rxn]]&amp;"'"&amp;CHAR(9)&amp;IF(AND(Table5[[#This Row],[kapp_slack_ub]]&lt;&gt;0,Table5[[#This Row],[kapp_old]]&lt;$F$1),$F$1,Table5[[#This Row],[kapp_old]])</f>
        <v>'RXN-EX_alltn_e_FWD-SPONT'	27141.27779288</v>
      </c>
      <c r="M2220" s="1">
        <f>_xlfn.XLOOKUP(Table5[[#This Row],[rxn]],Table3[name],Table3[flux],$F$1)</f>
        <v>27141.277792879999</v>
      </c>
      <c r="N2220" s="1" t="str">
        <f>IFERROR(Table5[[#This Row],[min flux]]/Table5[[#This Row],[associated enzload]],"")</f>
        <v/>
      </c>
      <c r="O2220" s="1">
        <f>_xlfn.NUMBERVALUE(IF(Table5[[#This Row],[flux/enzload]]="","",ABS($N$1-Table5[[#This Row],[flux/enzload]])))</f>
        <v>0</v>
      </c>
      <c r="P2220" s="1">
        <f>Table5[[#This Row],[kapp_old]]+IFERROR(((Table5[[#This Row],[kapp_slack_ub]]-Table5[[#This Row],[kapp_slack_lb]])/Table5[[#This Row],[associated enzload]]),0)</f>
        <v>27141.277792879999</v>
      </c>
      <c r="Q2220" s="1" t="str">
        <f>"'"&amp;Table5[[#This Row],[rxn]]&amp;"'"&amp;CHAR(9)&amp;Table5[[#This Row],[kapp + (slack_ub - slack_lb)/enzload]]</f>
        <v>'RXN-EX_alltn_e_FWD-SPONT'	27141.27779288</v>
      </c>
      <c r="R2220" s="1">
        <f>_xlfn.XLOOKUP(Table5[[#This Row],[rxn]],Table38[name],Table38[flux],0)</f>
        <v>0</v>
      </c>
      <c r="S2220" s="1">
        <f>_xlfn.XLOOKUP(SUBSTITUTE(Table5[[#This Row],[rxn]],"RXN-","ENZLOAD-"),Table38[name],Table38[flux],0)</f>
        <v>0</v>
      </c>
      <c r="T2220" s="1" t="b">
        <f>AND(Table5[[#This Row],[ENZLOAD flux in kapp-slack.gms]]=0,Table5[[#This Row],[flux in kapp-slack.gms]]&lt;&gt;0,NOT(Table5[[#This Row],[spont or unknown?]]))</f>
        <v>0</v>
      </c>
      <c r="U2220" s="1" t="b">
        <f>OR(_xlfn.TEXTAFTER(Table5[[#This Row],[rxn]],"-",-1)="SPONT",_xlfn.TEXTAFTER(Table5[[#This Row],[rxn]],"-",-1)="UNKNOWN")</f>
        <v>1</v>
      </c>
      <c r="V2220" s="1">
        <f>_xlfn.XLOOKUP(SUBSTITUTE(Table5[[#This Row],[rxn]],"RXN-","ENZLOAD-"),Table4[rxn],Table4[ub],0)</f>
        <v>0</v>
      </c>
      <c r="W2220" s="1" t="b">
        <f>AND(Table5[[#This Row],[FVA ENZLOAD flux UB]]=0,Table5[[#This Row],[ENZ not made when it should be?]])</f>
        <v>0</v>
      </c>
    </row>
    <row r="2221" spans="1:23" hidden="1">
      <c r="A2221" s="1"/>
      <c r="B2221" s="1" t="str">
        <f>_xlfn.TEXTBEFORE(Table38[[#This Row],[all fluxes from kapp-slack]]," ",,,,"")</f>
        <v/>
      </c>
      <c r="C2221" s="1">
        <f>_xlfn.NUMBERVALUE(IFERROR(_xlfn.TEXTAFTER(Table38[[#This Row],[all fluxes from kapp-slack]]," ",-1,,,""),""))</f>
        <v>0</v>
      </c>
      <c r="F2221" s="1" t="s">
        <v>6054</v>
      </c>
      <c r="G2221" s="1" t="str">
        <f>_xlfn.TEXTBEFORE(Table5[[#This Row],[rxn     kapp_old        kapp_slack_ub   kapp_slack_lb]]," ")</f>
        <v>RXN-EX_alltn_e_REV-SPONT</v>
      </c>
      <c r="H222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22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221" s="1">
        <f>_xlfn.NUMBERVALUE(_xlfn.TEXTAFTER(Table5[[#This Row],[rxn     kapp_old        kapp_slack_ub   kapp_slack_lb]]," ",-1))</f>
        <v>0</v>
      </c>
      <c r="K2221" s="1">
        <f>_xlfn.XLOOKUP(SUBSTITUTE(Table5[[#This Row],[rxn]],"RXN-","ENZLOAD-"),ENZLOAD[name],ENZLOAD[flux],0)</f>
        <v>0</v>
      </c>
      <c r="L2221" s="1" t="str">
        <f>"'"&amp;Table5[[#This Row],[rxn]]&amp;"'"&amp;CHAR(9)&amp;IF(AND(Table5[[#This Row],[kapp_slack_ub]]&lt;&gt;0,Table5[[#This Row],[kapp_old]]&lt;$F$1),$F$1,Table5[[#This Row],[kapp_old]])</f>
        <v>'RXN-EX_alltn_e_REV-SPONT'	27141.27779288</v>
      </c>
      <c r="M2221" s="1">
        <f>_xlfn.XLOOKUP(Table5[[#This Row],[rxn]],Table3[name],Table3[flux],$F$1)</f>
        <v>27141.277792879999</v>
      </c>
      <c r="N2221" s="1" t="str">
        <f>IFERROR(Table5[[#This Row],[min flux]]/Table5[[#This Row],[associated enzload]],"")</f>
        <v/>
      </c>
      <c r="O2221" s="1">
        <f>_xlfn.NUMBERVALUE(IF(Table5[[#This Row],[flux/enzload]]="","",ABS($N$1-Table5[[#This Row],[flux/enzload]])))</f>
        <v>0</v>
      </c>
      <c r="P2221" s="1">
        <f>Table5[[#This Row],[kapp_old]]+IFERROR(((Table5[[#This Row],[kapp_slack_ub]]-Table5[[#This Row],[kapp_slack_lb]])/Table5[[#This Row],[associated enzload]]),0)</f>
        <v>27141.277792879999</v>
      </c>
      <c r="Q2221" s="1" t="str">
        <f>"'"&amp;Table5[[#This Row],[rxn]]&amp;"'"&amp;CHAR(9)&amp;Table5[[#This Row],[kapp + (slack_ub - slack_lb)/enzload]]</f>
        <v>'RXN-EX_alltn_e_REV-SPONT'	27141.27779288</v>
      </c>
      <c r="R2221" s="1">
        <f>_xlfn.XLOOKUP(Table5[[#This Row],[rxn]],Table38[name],Table38[flux],0)</f>
        <v>0</v>
      </c>
      <c r="S2221" s="1">
        <f>_xlfn.XLOOKUP(SUBSTITUTE(Table5[[#This Row],[rxn]],"RXN-","ENZLOAD-"),Table38[name],Table38[flux],0)</f>
        <v>0</v>
      </c>
      <c r="T2221" s="1" t="b">
        <f>AND(Table5[[#This Row],[ENZLOAD flux in kapp-slack.gms]]=0,Table5[[#This Row],[flux in kapp-slack.gms]]&lt;&gt;0,NOT(Table5[[#This Row],[spont or unknown?]]))</f>
        <v>0</v>
      </c>
      <c r="U2221" s="1" t="b">
        <f>OR(_xlfn.TEXTAFTER(Table5[[#This Row],[rxn]],"-",-1)="SPONT",_xlfn.TEXTAFTER(Table5[[#This Row],[rxn]],"-",-1)="UNKNOWN")</f>
        <v>1</v>
      </c>
      <c r="V2221" s="1">
        <f>_xlfn.XLOOKUP(SUBSTITUTE(Table5[[#This Row],[rxn]],"RXN-","ENZLOAD-"),Table4[rxn],Table4[ub],0)</f>
        <v>0</v>
      </c>
      <c r="W2221" s="1" t="b">
        <f>AND(Table5[[#This Row],[FVA ENZLOAD flux UB]]=0,Table5[[#This Row],[ENZ not made when it should be?]])</f>
        <v>0</v>
      </c>
    </row>
    <row r="2222" spans="1:23" hidden="1">
      <c r="A2222" s="1"/>
      <c r="B2222" s="1" t="str">
        <f>_xlfn.TEXTBEFORE(Table38[[#This Row],[all fluxes from kapp-slack]]," ",,,,"")</f>
        <v/>
      </c>
      <c r="C2222" s="1">
        <f>_xlfn.NUMBERVALUE(IFERROR(_xlfn.TEXTAFTER(Table38[[#This Row],[all fluxes from kapp-slack]]," ",-1,,,""),""))</f>
        <v>0</v>
      </c>
      <c r="F2222" s="1" t="s">
        <v>6055</v>
      </c>
      <c r="G2222" s="1" t="str">
        <f>_xlfn.TEXTBEFORE(Table5[[#This Row],[rxn     kapp_old        kapp_slack_ub   kapp_slack_lb]]," ")</f>
        <v>RXN-EX_tre_e_FWD-SPONT</v>
      </c>
      <c r="H222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22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222" s="1">
        <f>_xlfn.NUMBERVALUE(_xlfn.TEXTAFTER(Table5[[#This Row],[rxn     kapp_old        kapp_slack_ub   kapp_slack_lb]]," ",-1))</f>
        <v>0</v>
      </c>
      <c r="K2222" s="1">
        <f>_xlfn.XLOOKUP(SUBSTITUTE(Table5[[#This Row],[rxn]],"RXN-","ENZLOAD-"),ENZLOAD[name],ENZLOAD[flux],0)</f>
        <v>0</v>
      </c>
      <c r="L2222" s="1" t="str">
        <f>"'"&amp;Table5[[#This Row],[rxn]]&amp;"'"&amp;CHAR(9)&amp;IF(AND(Table5[[#This Row],[kapp_slack_ub]]&lt;&gt;0,Table5[[#This Row],[kapp_old]]&lt;$F$1),$F$1,Table5[[#This Row],[kapp_old]])</f>
        <v>'RXN-EX_tre_e_FWD-SPONT'	27141.27779288</v>
      </c>
      <c r="M2222" s="1">
        <f>_xlfn.XLOOKUP(Table5[[#This Row],[rxn]],Table3[name],Table3[flux],$F$1)</f>
        <v>27141.277792879999</v>
      </c>
      <c r="N2222" s="1" t="str">
        <f>IFERROR(Table5[[#This Row],[min flux]]/Table5[[#This Row],[associated enzload]],"")</f>
        <v/>
      </c>
      <c r="O2222" s="1">
        <f>_xlfn.NUMBERVALUE(IF(Table5[[#This Row],[flux/enzload]]="","",ABS($N$1-Table5[[#This Row],[flux/enzload]])))</f>
        <v>0</v>
      </c>
      <c r="P2222" s="1">
        <f>Table5[[#This Row],[kapp_old]]+IFERROR(((Table5[[#This Row],[kapp_slack_ub]]-Table5[[#This Row],[kapp_slack_lb]])/Table5[[#This Row],[associated enzload]]),0)</f>
        <v>27141.277792879999</v>
      </c>
      <c r="Q2222" s="1" t="str">
        <f>"'"&amp;Table5[[#This Row],[rxn]]&amp;"'"&amp;CHAR(9)&amp;Table5[[#This Row],[kapp + (slack_ub - slack_lb)/enzload]]</f>
        <v>'RXN-EX_tre_e_FWD-SPONT'	27141.27779288</v>
      </c>
      <c r="R2222" s="1">
        <f>_xlfn.XLOOKUP(Table5[[#This Row],[rxn]],Table38[name],Table38[flux],0)</f>
        <v>0</v>
      </c>
      <c r="S2222" s="1">
        <f>_xlfn.XLOOKUP(SUBSTITUTE(Table5[[#This Row],[rxn]],"RXN-","ENZLOAD-"),Table38[name],Table38[flux],0)</f>
        <v>0</v>
      </c>
      <c r="T2222" s="1" t="b">
        <f>AND(Table5[[#This Row],[ENZLOAD flux in kapp-slack.gms]]=0,Table5[[#This Row],[flux in kapp-slack.gms]]&lt;&gt;0,NOT(Table5[[#This Row],[spont or unknown?]]))</f>
        <v>0</v>
      </c>
      <c r="U2222" s="1" t="b">
        <f>OR(_xlfn.TEXTAFTER(Table5[[#This Row],[rxn]],"-",-1)="SPONT",_xlfn.TEXTAFTER(Table5[[#This Row],[rxn]],"-",-1)="UNKNOWN")</f>
        <v>1</v>
      </c>
      <c r="V2222" s="1">
        <f>_xlfn.XLOOKUP(SUBSTITUTE(Table5[[#This Row],[rxn]],"RXN-","ENZLOAD-"),Table4[rxn],Table4[ub],0)</f>
        <v>0</v>
      </c>
      <c r="W2222" s="1" t="b">
        <f>AND(Table5[[#This Row],[FVA ENZLOAD flux UB]]=0,Table5[[#This Row],[ENZ not made when it should be?]])</f>
        <v>0</v>
      </c>
    </row>
    <row r="2223" spans="1:23" hidden="1">
      <c r="A2223" s="1"/>
      <c r="B2223" s="1" t="str">
        <f>_xlfn.TEXTBEFORE(Table38[[#This Row],[all fluxes from kapp-slack]]," ",,,,"")</f>
        <v/>
      </c>
      <c r="C2223" s="1">
        <f>_xlfn.NUMBERVALUE(IFERROR(_xlfn.TEXTAFTER(Table38[[#This Row],[all fluxes from kapp-slack]]," ",-1,,,""),""))</f>
        <v>0</v>
      </c>
      <c r="F2223" s="1" t="s">
        <v>6056</v>
      </c>
      <c r="G2223" s="1" t="str">
        <f>_xlfn.TEXTBEFORE(Table5[[#This Row],[rxn     kapp_old        kapp_slack_ub   kapp_slack_lb]]," ")</f>
        <v>RXN-EX_tre_e_REV-SPONT</v>
      </c>
      <c r="H222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22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223" s="1">
        <f>_xlfn.NUMBERVALUE(_xlfn.TEXTAFTER(Table5[[#This Row],[rxn     kapp_old        kapp_slack_ub   kapp_slack_lb]]," ",-1))</f>
        <v>0</v>
      </c>
      <c r="K2223" s="1">
        <f>_xlfn.XLOOKUP(SUBSTITUTE(Table5[[#This Row],[rxn]],"RXN-","ENZLOAD-"),ENZLOAD[name],ENZLOAD[flux],0)</f>
        <v>0</v>
      </c>
      <c r="L2223" s="1" t="str">
        <f>"'"&amp;Table5[[#This Row],[rxn]]&amp;"'"&amp;CHAR(9)&amp;IF(AND(Table5[[#This Row],[kapp_slack_ub]]&lt;&gt;0,Table5[[#This Row],[kapp_old]]&lt;$F$1),$F$1,Table5[[#This Row],[kapp_old]])</f>
        <v>'RXN-EX_tre_e_REV-SPONT'	27141.27779288</v>
      </c>
      <c r="M2223" s="1">
        <f>_xlfn.XLOOKUP(Table5[[#This Row],[rxn]],Table3[name],Table3[flux],$F$1)</f>
        <v>27141.277792879999</v>
      </c>
      <c r="N2223" s="1" t="str">
        <f>IFERROR(Table5[[#This Row],[min flux]]/Table5[[#This Row],[associated enzload]],"")</f>
        <v/>
      </c>
      <c r="O2223" s="1">
        <f>_xlfn.NUMBERVALUE(IF(Table5[[#This Row],[flux/enzload]]="","",ABS($N$1-Table5[[#This Row],[flux/enzload]])))</f>
        <v>0</v>
      </c>
      <c r="P2223" s="1">
        <f>Table5[[#This Row],[kapp_old]]+IFERROR(((Table5[[#This Row],[kapp_slack_ub]]-Table5[[#This Row],[kapp_slack_lb]])/Table5[[#This Row],[associated enzload]]),0)</f>
        <v>27141.277792879999</v>
      </c>
      <c r="Q2223" s="1" t="str">
        <f>"'"&amp;Table5[[#This Row],[rxn]]&amp;"'"&amp;CHAR(9)&amp;Table5[[#This Row],[kapp + (slack_ub - slack_lb)/enzload]]</f>
        <v>'RXN-EX_tre_e_REV-SPONT'	27141.27779288</v>
      </c>
      <c r="R2223" s="1">
        <f>_xlfn.XLOOKUP(Table5[[#This Row],[rxn]],Table38[name],Table38[flux],0)</f>
        <v>0</v>
      </c>
      <c r="S2223" s="1">
        <f>_xlfn.XLOOKUP(SUBSTITUTE(Table5[[#This Row],[rxn]],"RXN-","ENZLOAD-"),Table38[name],Table38[flux],0)</f>
        <v>0</v>
      </c>
      <c r="T2223" s="1" t="b">
        <f>AND(Table5[[#This Row],[ENZLOAD flux in kapp-slack.gms]]=0,Table5[[#This Row],[flux in kapp-slack.gms]]&lt;&gt;0,NOT(Table5[[#This Row],[spont or unknown?]]))</f>
        <v>0</v>
      </c>
      <c r="U2223" s="1" t="b">
        <f>OR(_xlfn.TEXTAFTER(Table5[[#This Row],[rxn]],"-",-1)="SPONT",_xlfn.TEXTAFTER(Table5[[#This Row],[rxn]],"-",-1)="UNKNOWN")</f>
        <v>1</v>
      </c>
      <c r="V2223" s="1">
        <f>_xlfn.XLOOKUP(SUBSTITUTE(Table5[[#This Row],[rxn]],"RXN-","ENZLOAD-"),Table4[rxn],Table4[ub],0)</f>
        <v>0</v>
      </c>
      <c r="W2223" s="1" t="b">
        <f>AND(Table5[[#This Row],[FVA ENZLOAD flux UB]]=0,Table5[[#This Row],[ENZ not made when it should be?]])</f>
        <v>0</v>
      </c>
    </row>
    <row r="2224" spans="1:23" hidden="1">
      <c r="A2224" s="1"/>
      <c r="B2224" s="1" t="str">
        <f>_xlfn.TEXTBEFORE(Table38[[#This Row],[all fluxes from kapp-slack]]," ",,,,"")</f>
        <v/>
      </c>
      <c r="C2224" s="1">
        <f>_xlfn.NUMBERVALUE(IFERROR(_xlfn.TEXTAFTER(Table38[[#This Row],[all fluxes from kapp-slack]]," ",-1,,,""),""))</f>
        <v>0</v>
      </c>
      <c r="F2224" s="1" t="s">
        <v>6057</v>
      </c>
      <c r="G2224" s="1" t="str">
        <f>_xlfn.TEXTBEFORE(Table5[[#This Row],[rxn     kapp_old        kapp_slack_ub   kapp_slack_lb]]," ")</f>
        <v>RXN-EX_gam6p_e_FWD-SPONT</v>
      </c>
      <c r="H222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22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224" s="1">
        <f>_xlfn.NUMBERVALUE(_xlfn.TEXTAFTER(Table5[[#This Row],[rxn     kapp_old        kapp_slack_ub   kapp_slack_lb]]," ",-1))</f>
        <v>0</v>
      </c>
      <c r="K2224" s="1">
        <f>_xlfn.XLOOKUP(SUBSTITUTE(Table5[[#This Row],[rxn]],"RXN-","ENZLOAD-"),ENZLOAD[name],ENZLOAD[flux],0)</f>
        <v>0</v>
      </c>
      <c r="L2224" s="1" t="str">
        <f>"'"&amp;Table5[[#This Row],[rxn]]&amp;"'"&amp;CHAR(9)&amp;IF(AND(Table5[[#This Row],[kapp_slack_ub]]&lt;&gt;0,Table5[[#This Row],[kapp_old]]&lt;$F$1),$F$1,Table5[[#This Row],[kapp_old]])</f>
        <v>'RXN-EX_gam6p_e_FWD-SPONT'	27141.27779288</v>
      </c>
      <c r="M2224" s="1">
        <f>_xlfn.XLOOKUP(Table5[[#This Row],[rxn]],Table3[name],Table3[flux],$F$1)</f>
        <v>27141.277792879999</v>
      </c>
      <c r="N2224" s="1" t="str">
        <f>IFERROR(Table5[[#This Row],[min flux]]/Table5[[#This Row],[associated enzload]],"")</f>
        <v/>
      </c>
      <c r="O2224" s="1">
        <f>_xlfn.NUMBERVALUE(IF(Table5[[#This Row],[flux/enzload]]="","",ABS($N$1-Table5[[#This Row],[flux/enzload]])))</f>
        <v>0</v>
      </c>
      <c r="P2224" s="1">
        <f>Table5[[#This Row],[kapp_old]]+IFERROR(((Table5[[#This Row],[kapp_slack_ub]]-Table5[[#This Row],[kapp_slack_lb]])/Table5[[#This Row],[associated enzload]]),0)</f>
        <v>27141.277792879999</v>
      </c>
      <c r="Q2224" s="1" t="str">
        <f>"'"&amp;Table5[[#This Row],[rxn]]&amp;"'"&amp;CHAR(9)&amp;Table5[[#This Row],[kapp + (slack_ub - slack_lb)/enzload]]</f>
        <v>'RXN-EX_gam6p_e_FWD-SPONT'	27141.27779288</v>
      </c>
      <c r="R2224" s="1">
        <f>_xlfn.XLOOKUP(Table5[[#This Row],[rxn]],Table38[name],Table38[flux],0)</f>
        <v>0</v>
      </c>
      <c r="S2224" s="1">
        <f>_xlfn.XLOOKUP(SUBSTITUTE(Table5[[#This Row],[rxn]],"RXN-","ENZLOAD-"),Table38[name],Table38[flux],0)</f>
        <v>0</v>
      </c>
      <c r="T2224" s="1" t="b">
        <f>AND(Table5[[#This Row],[ENZLOAD flux in kapp-slack.gms]]=0,Table5[[#This Row],[flux in kapp-slack.gms]]&lt;&gt;0,NOT(Table5[[#This Row],[spont or unknown?]]))</f>
        <v>0</v>
      </c>
      <c r="U2224" s="1" t="b">
        <f>OR(_xlfn.TEXTAFTER(Table5[[#This Row],[rxn]],"-",-1)="SPONT",_xlfn.TEXTAFTER(Table5[[#This Row],[rxn]],"-",-1)="UNKNOWN")</f>
        <v>1</v>
      </c>
      <c r="V2224" s="1">
        <f>_xlfn.XLOOKUP(SUBSTITUTE(Table5[[#This Row],[rxn]],"RXN-","ENZLOAD-"),Table4[rxn],Table4[ub],0)</f>
        <v>0</v>
      </c>
      <c r="W2224" s="1" t="b">
        <f>AND(Table5[[#This Row],[FVA ENZLOAD flux UB]]=0,Table5[[#This Row],[ENZ not made when it should be?]])</f>
        <v>0</v>
      </c>
    </row>
    <row r="2225" spans="1:23" hidden="1">
      <c r="A2225" s="1"/>
      <c r="B2225" s="1" t="str">
        <f>_xlfn.TEXTBEFORE(Table38[[#This Row],[all fluxes from kapp-slack]]," ",,,,"")</f>
        <v/>
      </c>
      <c r="C2225" s="1">
        <f>_xlfn.NUMBERVALUE(IFERROR(_xlfn.TEXTAFTER(Table38[[#This Row],[all fluxes from kapp-slack]]," ",-1,,,""),""))</f>
        <v>0</v>
      </c>
      <c r="F2225" s="1" t="s">
        <v>6058</v>
      </c>
      <c r="G2225" s="1" t="str">
        <f>_xlfn.TEXTBEFORE(Table5[[#This Row],[rxn     kapp_old        kapp_slack_ub   kapp_slack_lb]]," ")</f>
        <v>RXN-EX_gam6p_e_REV-SPONT</v>
      </c>
      <c r="H222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22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225" s="1">
        <f>_xlfn.NUMBERVALUE(_xlfn.TEXTAFTER(Table5[[#This Row],[rxn     kapp_old        kapp_slack_ub   kapp_slack_lb]]," ",-1))</f>
        <v>0</v>
      </c>
      <c r="K2225" s="1">
        <f>_xlfn.XLOOKUP(SUBSTITUTE(Table5[[#This Row],[rxn]],"RXN-","ENZLOAD-"),ENZLOAD[name],ENZLOAD[flux],0)</f>
        <v>0</v>
      </c>
      <c r="L2225" s="1" t="str">
        <f>"'"&amp;Table5[[#This Row],[rxn]]&amp;"'"&amp;CHAR(9)&amp;IF(AND(Table5[[#This Row],[kapp_slack_ub]]&lt;&gt;0,Table5[[#This Row],[kapp_old]]&lt;$F$1),$F$1,Table5[[#This Row],[kapp_old]])</f>
        <v>'RXN-EX_gam6p_e_REV-SPONT'	27141.27779288</v>
      </c>
      <c r="M2225" s="1">
        <f>_xlfn.XLOOKUP(Table5[[#This Row],[rxn]],Table3[name],Table3[flux],$F$1)</f>
        <v>27141.277792879999</v>
      </c>
      <c r="N2225" s="1" t="str">
        <f>IFERROR(Table5[[#This Row],[min flux]]/Table5[[#This Row],[associated enzload]],"")</f>
        <v/>
      </c>
      <c r="O2225" s="1">
        <f>_xlfn.NUMBERVALUE(IF(Table5[[#This Row],[flux/enzload]]="","",ABS($N$1-Table5[[#This Row],[flux/enzload]])))</f>
        <v>0</v>
      </c>
      <c r="P2225" s="1">
        <f>Table5[[#This Row],[kapp_old]]+IFERROR(((Table5[[#This Row],[kapp_slack_ub]]-Table5[[#This Row],[kapp_slack_lb]])/Table5[[#This Row],[associated enzload]]),0)</f>
        <v>27141.277792879999</v>
      </c>
      <c r="Q2225" s="1" t="str">
        <f>"'"&amp;Table5[[#This Row],[rxn]]&amp;"'"&amp;CHAR(9)&amp;Table5[[#This Row],[kapp + (slack_ub - slack_lb)/enzload]]</f>
        <v>'RXN-EX_gam6p_e_REV-SPONT'	27141.27779288</v>
      </c>
      <c r="R2225" s="1">
        <f>_xlfn.XLOOKUP(Table5[[#This Row],[rxn]],Table38[name],Table38[flux],0)</f>
        <v>0</v>
      </c>
      <c r="S2225" s="1">
        <f>_xlfn.XLOOKUP(SUBSTITUTE(Table5[[#This Row],[rxn]],"RXN-","ENZLOAD-"),Table38[name],Table38[flux],0)</f>
        <v>0</v>
      </c>
      <c r="T2225" s="1" t="b">
        <f>AND(Table5[[#This Row],[ENZLOAD flux in kapp-slack.gms]]=0,Table5[[#This Row],[flux in kapp-slack.gms]]&lt;&gt;0,NOT(Table5[[#This Row],[spont or unknown?]]))</f>
        <v>0</v>
      </c>
      <c r="U2225" s="1" t="b">
        <f>OR(_xlfn.TEXTAFTER(Table5[[#This Row],[rxn]],"-",-1)="SPONT",_xlfn.TEXTAFTER(Table5[[#This Row],[rxn]],"-",-1)="UNKNOWN")</f>
        <v>1</v>
      </c>
      <c r="V2225" s="1">
        <f>_xlfn.XLOOKUP(SUBSTITUTE(Table5[[#This Row],[rxn]],"RXN-","ENZLOAD-"),Table4[rxn],Table4[ub],0)</f>
        <v>0</v>
      </c>
      <c r="W2225" s="1" t="b">
        <f>AND(Table5[[#This Row],[FVA ENZLOAD flux UB]]=0,Table5[[#This Row],[ENZ not made when it should be?]])</f>
        <v>0</v>
      </c>
    </row>
    <row r="2226" spans="1:23" hidden="1">
      <c r="A2226" s="1"/>
      <c r="B2226" s="1" t="str">
        <f>_xlfn.TEXTBEFORE(Table38[[#This Row],[all fluxes from kapp-slack]]," ",,,,"")</f>
        <v/>
      </c>
      <c r="C2226" s="1">
        <f>_xlfn.NUMBERVALUE(IFERROR(_xlfn.TEXTAFTER(Table38[[#This Row],[all fluxes from kapp-slack]]," ",-1,,,""),""))</f>
        <v>0</v>
      </c>
      <c r="F2226" s="1" t="s">
        <v>6059</v>
      </c>
      <c r="G2226" s="1" t="str">
        <f>_xlfn.TEXTBEFORE(Table5[[#This Row],[rxn     kapp_old        kapp_slack_ub   kapp_slack_lb]]," ")</f>
        <v>RXN-EX_nh4_e_FWD-SPONT</v>
      </c>
      <c r="H222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22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226" s="1">
        <f>_xlfn.NUMBERVALUE(_xlfn.TEXTAFTER(Table5[[#This Row],[rxn     kapp_old        kapp_slack_ub   kapp_slack_lb]]," ",-1))</f>
        <v>0</v>
      </c>
      <c r="K2226" s="1">
        <f>_xlfn.XLOOKUP(SUBSTITUTE(Table5[[#This Row],[rxn]],"RXN-","ENZLOAD-"),ENZLOAD[name],ENZLOAD[flux],0)</f>
        <v>0</v>
      </c>
      <c r="L2226" s="1" t="str">
        <f>"'"&amp;Table5[[#This Row],[rxn]]&amp;"'"&amp;CHAR(9)&amp;IF(AND(Table5[[#This Row],[kapp_slack_ub]]&lt;&gt;0,Table5[[#This Row],[kapp_old]]&lt;$F$1),$F$1,Table5[[#This Row],[kapp_old]])</f>
        <v>'RXN-EX_nh4_e_FWD-SPONT'	27141.27779288</v>
      </c>
      <c r="M2226" s="1">
        <f>_xlfn.XLOOKUP(Table5[[#This Row],[rxn]],Table3[name],Table3[flux],$F$1)</f>
        <v>27141.277792879999</v>
      </c>
      <c r="N2226" s="1" t="str">
        <f>IFERROR(Table5[[#This Row],[min flux]]/Table5[[#This Row],[associated enzload]],"")</f>
        <v/>
      </c>
      <c r="O2226" s="1">
        <f>_xlfn.NUMBERVALUE(IF(Table5[[#This Row],[flux/enzload]]="","",ABS($N$1-Table5[[#This Row],[flux/enzload]])))</f>
        <v>0</v>
      </c>
      <c r="P2226" s="1">
        <f>Table5[[#This Row],[kapp_old]]+IFERROR(((Table5[[#This Row],[kapp_slack_ub]]-Table5[[#This Row],[kapp_slack_lb]])/Table5[[#This Row],[associated enzload]]),0)</f>
        <v>27141.277792879999</v>
      </c>
      <c r="Q2226" s="1" t="str">
        <f>"'"&amp;Table5[[#This Row],[rxn]]&amp;"'"&amp;CHAR(9)&amp;Table5[[#This Row],[kapp + (slack_ub - slack_lb)/enzload]]</f>
        <v>'RXN-EX_nh4_e_FWD-SPONT'	27141.27779288</v>
      </c>
      <c r="R2226" s="1">
        <f>_xlfn.XLOOKUP(Table5[[#This Row],[rxn]],Table38[name],Table38[flux],0)</f>
        <v>0</v>
      </c>
      <c r="S2226" s="1">
        <f>_xlfn.XLOOKUP(SUBSTITUTE(Table5[[#This Row],[rxn]],"RXN-","ENZLOAD-"),Table38[name],Table38[flux],0)</f>
        <v>0</v>
      </c>
      <c r="T2226" s="1" t="b">
        <f>AND(Table5[[#This Row],[ENZLOAD flux in kapp-slack.gms]]=0,Table5[[#This Row],[flux in kapp-slack.gms]]&lt;&gt;0,NOT(Table5[[#This Row],[spont or unknown?]]))</f>
        <v>0</v>
      </c>
      <c r="U2226" s="1" t="b">
        <f>OR(_xlfn.TEXTAFTER(Table5[[#This Row],[rxn]],"-",-1)="SPONT",_xlfn.TEXTAFTER(Table5[[#This Row],[rxn]],"-",-1)="UNKNOWN")</f>
        <v>1</v>
      </c>
      <c r="V2226" s="1">
        <f>_xlfn.XLOOKUP(SUBSTITUTE(Table5[[#This Row],[rxn]],"RXN-","ENZLOAD-"),Table4[rxn],Table4[ub],0)</f>
        <v>0</v>
      </c>
      <c r="W2226" s="1" t="b">
        <f>AND(Table5[[#This Row],[FVA ENZLOAD flux UB]]=0,Table5[[#This Row],[ENZ not made when it should be?]])</f>
        <v>0</v>
      </c>
    </row>
    <row r="2227" spans="1:23" hidden="1">
      <c r="A2227" s="1"/>
      <c r="B2227" s="1" t="str">
        <f>_xlfn.TEXTBEFORE(Table38[[#This Row],[all fluxes from kapp-slack]]," ",,,,"")</f>
        <v/>
      </c>
      <c r="C2227" s="1">
        <f>_xlfn.NUMBERVALUE(IFERROR(_xlfn.TEXTAFTER(Table38[[#This Row],[all fluxes from kapp-slack]]," ",-1,,,""),""))</f>
        <v>0</v>
      </c>
      <c r="F2227" s="1" t="s">
        <v>6060</v>
      </c>
      <c r="G2227" s="1" t="str">
        <f>_xlfn.TEXTBEFORE(Table5[[#This Row],[rxn     kapp_old        kapp_slack_ub   kapp_slack_lb]]," ")</f>
        <v>RXN-EX_nh4_e_REV-SPONT</v>
      </c>
      <c r="H222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22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227" s="1">
        <f>_xlfn.NUMBERVALUE(_xlfn.TEXTAFTER(Table5[[#This Row],[rxn     kapp_old        kapp_slack_ub   kapp_slack_lb]]," ",-1))</f>
        <v>0</v>
      </c>
      <c r="K2227" s="1">
        <f>_xlfn.XLOOKUP(SUBSTITUTE(Table5[[#This Row],[rxn]],"RXN-","ENZLOAD-"),ENZLOAD[name],ENZLOAD[flux],0)</f>
        <v>0</v>
      </c>
      <c r="L2227" s="1" t="str">
        <f>"'"&amp;Table5[[#This Row],[rxn]]&amp;"'"&amp;CHAR(9)&amp;IF(AND(Table5[[#This Row],[kapp_slack_ub]]&lt;&gt;0,Table5[[#This Row],[kapp_old]]&lt;$F$1),$F$1,Table5[[#This Row],[kapp_old]])</f>
        <v>'RXN-EX_nh4_e_REV-SPONT'	27141.27779288</v>
      </c>
      <c r="M2227" s="1">
        <f>_xlfn.XLOOKUP(Table5[[#This Row],[rxn]],Table3[name],Table3[flux],$F$1)</f>
        <v>0.42825610966947297</v>
      </c>
      <c r="N2227" s="1" t="str">
        <f>IFERROR(Table5[[#This Row],[min flux]]/Table5[[#This Row],[associated enzload]],"")</f>
        <v/>
      </c>
      <c r="O2227" s="1">
        <f>_xlfn.NUMBERVALUE(IF(Table5[[#This Row],[flux/enzload]]="","",ABS($N$1-Table5[[#This Row],[flux/enzload]])))</f>
        <v>0</v>
      </c>
      <c r="P2227" s="1">
        <f>Table5[[#This Row],[kapp_old]]+IFERROR(((Table5[[#This Row],[kapp_slack_ub]]-Table5[[#This Row],[kapp_slack_lb]])/Table5[[#This Row],[associated enzload]]),0)</f>
        <v>27141.277792879999</v>
      </c>
      <c r="Q2227" s="1" t="str">
        <f>"'"&amp;Table5[[#This Row],[rxn]]&amp;"'"&amp;CHAR(9)&amp;Table5[[#This Row],[kapp + (slack_ub - slack_lb)/enzload]]</f>
        <v>'RXN-EX_nh4_e_REV-SPONT'	27141.27779288</v>
      </c>
      <c r="R2227" s="1">
        <f>_xlfn.XLOOKUP(Table5[[#This Row],[rxn]],Table38[name],Table38[flux],0)</f>
        <v>2.9370495439228601</v>
      </c>
      <c r="S2227" s="1">
        <f>_xlfn.XLOOKUP(SUBSTITUTE(Table5[[#This Row],[rxn]],"RXN-","ENZLOAD-"),Table38[name],Table38[flux],0)</f>
        <v>0</v>
      </c>
      <c r="T2227" s="1" t="b">
        <f>AND(Table5[[#This Row],[ENZLOAD flux in kapp-slack.gms]]=0,Table5[[#This Row],[flux in kapp-slack.gms]]&lt;&gt;0,NOT(Table5[[#This Row],[spont or unknown?]]))</f>
        <v>0</v>
      </c>
      <c r="U2227" s="1" t="b">
        <f>OR(_xlfn.TEXTAFTER(Table5[[#This Row],[rxn]],"-",-1)="SPONT",_xlfn.TEXTAFTER(Table5[[#This Row],[rxn]],"-",-1)="UNKNOWN")</f>
        <v>1</v>
      </c>
      <c r="V2227" s="1">
        <f>_xlfn.XLOOKUP(SUBSTITUTE(Table5[[#This Row],[rxn]],"RXN-","ENZLOAD-"),Table4[rxn],Table4[ub],0)</f>
        <v>0</v>
      </c>
      <c r="W2227" s="1" t="b">
        <f>AND(Table5[[#This Row],[FVA ENZLOAD flux UB]]=0,Table5[[#This Row],[ENZ not made when it should be?]])</f>
        <v>0</v>
      </c>
    </row>
    <row r="2228" spans="1:23" hidden="1">
      <c r="A2228" s="1"/>
      <c r="B2228" s="1" t="str">
        <f>_xlfn.TEXTBEFORE(Table38[[#This Row],[all fluxes from kapp-slack]]," ",,,,"")</f>
        <v/>
      </c>
      <c r="C2228" s="1">
        <f>_xlfn.NUMBERVALUE(IFERROR(_xlfn.TEXTAFTER(Table38[[#This Row],[all fluxes from kapp-slack]]," ",-1,,,""),""))</f>
        <v>0</v>
      </c>
      <c r="F2228" s="1" t="s">
        <v>6061</v>
      </c>
      <c r="G2228" s="1" t="str">
        <f>_xlfn.TEXTBEFORE(Table5[[#This Row],[rxn     kapp_old        kapp_slack_ub   kapp_slack_lb]]," ")</f>
        <v>RXN-EX_hco3_e_FWD-SPONT</v>
      </c>
      <c r="H222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22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228" s="1">
        <f>_xlfn.NUMBERVALUE(_xlfn.TEXTAFTER(Table5[[#This Row],[rxn     kapp_old        kapp_slack_ub   kapp_slack_lb]]," ",-1))</f>
        <v>0</v>
      </c>
      <c r="K2228" s="1">
        <f>_xlfn.XLOOKUP(SUBSTITUTE(Table5[[#This Row],[rxn]],"RXN-","ENZLOAD-"),ENZLOAD[name],ENZLOAD[flux],0)</f>
        <v>0</v>
      </c>
      <c r="L2228" s="1" t="str">
        <f>"'"&amp;Table5[[#This Row],[rxn]]&amp;"'"&amp;CHAR(9)&amp;IF(AND(Table5[[#This Row],[kapp_slack_ub]]&lt;&gt;0,Table5[[#This Row],[kapp_old]]&lt;$F$1),$F$1,Table5[[#This Row],[kapp_old]])</f>
        <v>'RXN-EX_hco3_e_FWD-SPONT'	27141.27779288</v>
      </c>
      <c r="M2228" s="1">
        <f>_xlfn.XLOOKUP(Table5[[#This Row],[rxn]],Table3[name],Table3[flux],$F$1)</f>
        <v>27141.277792879999</v>
      </c>
      <c r="N2228" s="1" t="str">
        <f>IFERROR(Table5[[#This Row],[min flux]]/Table5[[#This Row],[associated enzload]],"")</f>
        <v/>
      </c>
      <c r="O2228" s="1">
        <f>_xlfn.NUMBERVALUE(IF(Table5[[#This Row],[flux/enzload]]="","",ABS($N$1-Table5[[#This Row],[flux/enzload]])))</f>
        <v>0</v>
      </c>
      <c r="P2228" s="1">
        <f>Table5[[#This Row],[kapp_old]]+IFERROR(((Table5[[#This Row],[kapp_slack_ub]]-Table5[[#This Row],[kapp_slack_lb]])/Table5[[#This Row],[associated enzload]]),0)</f>
        <v>27141.277792879999</v>
      </c>
      <c r="Q2228" s="1" t="str">
        <f>"'"&amp;Table5[[#This Row],[rxn]]&amp;"'"&amp;CHAR(9)&amp;Table5[[#This Row],[kapp + (slack_ub - slack_lb)/enzload]]</f>
        <v>'RXN-EX_hco3_e_FWD-SPONT'	27141.27779288</v>
      </c>
      <c r="R2228" s="1">
        <f>_xlfn.XLOOKUP(Table5[[#This Row],[rxn]],Table38[name],Table38[flux],0)</f>
        <v>0</v>
      </c>
      <c r="S2228" s="1">
        <f>_xlfn.XLOOKUP(SUBSTITUTE(Table5[[#This Row],[rxn]],"RXN-","ENZLOAD-"),Table38[name],Table38[flux],0)</f>
        <v>0</v>
      </c>
      <c r="T2228" s="1" t="b">
        <f>AND(Table5[[#This Row],[ENZLOAD flux in kapp-slack.gms]]=0,Table5[[#This Row],[flux in kapp-slack.gms]]&lt;&gt;0,NOT(Table5[[#This Row],[spont or unknown?]]))</f>
        <v>0</v>
      </c>
      <c r="U2228" s="1" t="b">
        <f>OR(_xlfn.TEXTAFTER(Table5[[#This Row],[rxn]],"-",-1)="SPONT",_xlfn.TEXTAFTER(Table5[[#This Row],[rxn]],"-",-1)="UNKNOWN")</f>
        <v>1</v>
      </c>
      <c r="V2228" s="1">
        <f>_xlfn.XLOOKUP(SUBSTITUTE(Table5[[#This Row],[rxn]],"RXN-","ENZLOAD-"),Table4[rxn],Table4[ub],0)</f>
        <v>0</v>
      </c>
      <c r="W2228" s="1" t="b">
        <f>AND(Table5[[#This Row],[FVA ENZLOAD flux UB]]=0,Table5[[#This Row],[ENZ not made when it should be?]])</f>
        <v>0</v>
      </c>
    </row>
    <row r="2229" spans="1:23" hidden="1">
      <c r="A2229" s="1"/>
      <c r="B2229" s="1" t="str">
        <f>_xlfn.TEXTBEFORE(Table38[[#This Row],[all fluxes from kapp-slack]]," ",,,,"")</f>
        <v/>
      </c>
      <c r="C2229" s="1">
        <f>_xlfn.NUMBERVALUE(IFERROR(_xlfn.TEXTAFTER(Table38[[#This Row],[all fluxes from kapp-slack]]," ",-1,,,""),""))</f>
        <v>0</v>
      </c>
      <c r="F2229" s="1" t="s">
        <v>6062</v>
      </c>
      <c r="G2229" s="1" t="str">
        <f>_xlfn.TEXTBEFORE(Table5[[#This Row],[rxn     kapp_old        kapp_slack_ub   kapp_slack_lb]]," ")</f>
        <v>RXN-EX_hco3_e_REV-SPONT</v>
      </c>
      <c r="H222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22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229" s="1">
        <f>_xlfn.NUMBERVALUE(_xlfn.TEXTAFTER(Table5[[#This Row],[rxn     kapp_old        kapp_slack_ub   kapp_slack_lb]]," ",-1))</f>
        <v>0</v>
      </c>
      <c r="K2229" s="1">
        <f>_xlfn.XLOOKUP(SUBSTITUTE(Table5[[#This Row],[rxn]],"RXN-","ENZLOAD-"),ENZLOAD[name],ENZLOAD[flux],0)</f>
        <v>0</v>
      </c>
      <c r="L2229" s="1" t="str">
        <f>"'"&amp;Table5[[#This Row],[rxn]]&amp;"'"&amp;CHAR(9)&amp;IF(AND(Table5[[#This Row],[kapp_slack_ub]]&lt;&gt;0,Table5[[#This Row],[kapp_old]]&lt;$F$1),$F$1,Table5[[#This Row],[kapp_old]])</f>
        <v>'RXN-EX_hco3_e_REV-SPONT'	27141.27779288</v>
      </c>
      <c r="M2229" s="1">
        <f>_xlfn.XLOOKUP(Table5[[#This Row],[rxn]],Table3[name],Table3[flux],$F$1)</f>
        <v>27141.277792879999</v>
      </c>
      <c r="N2229" s="1" t="str">
        <f>IFERROR(Table5[[#This Row],[min flux]]/Table5[[#This Row],[associated enzload]],"")</f>
        <v/>
      </c>
      <c r="O2229" s="1">
        <f>_xlfn.NUMBERVALUE(IF(Table5[[#This Row],[flux/enzload]]="","",ABS($N$1-Table5[[#This Row],[flux/enzload]])))</f>
        <v>0</v>
      </c>
      <c r="P2229" s="1">
        <f>Table5[[#This Row],[kapp_old]]+IFERROR(((Table5[[#This Row],[kapp_slack_ub]]-Table5[[#This Row],[kapp_slack_lb]])/Table5[[#This Row],[associated enzload]]),0)</f>
        <v>27141.277792879999</v>
      </c>
      <c r="Q2229" s="1" t="str">
        <f>"'"&amp;Table5[[#This Row],[rxn]]&amp;"'"&amp;CHAR(9)&amp;Table5[[#This Row],[kapp + (slack_ub - slack_lb)/enzload]]</f>
        <v>'RXN-EX_hco3_e_REV-SPONT'	27141.27779288</v>
      </c>
      <c r="R2229" s="1">
        <f>_xlfn.XLOOKUP(Table5[[#This Row],[rxn]],Table38[name],Table38[flux],0)</f>
        <v>0</v>
      </c>
      <c r="S2229" s="1">
        <f>_xlfn.XLOOKUP(SUBSTITUTE(Table5[[#This Row],[rxn]],"RXN-","ENZLOAD-"),Table38[name],Table38[flux],0)</f>
        <v>0</v>
      </c>
      <c r="T2229" s="1" t="b">
        <f>AND(Table5[[#This Row],[ENZLOAD flux in kapp-slack.gms]]=0,Table5[[#This Row],[flux in kapp-slack.gms]]&lt;&gt;0,NOT(Table5[[#This Row],[spont or unknown?]]))</f>
        <v>0</v>
      </c>
      <c r="U2229" s="1" t="b">
        <f>OR(_xlfn.TEXTAFTER(Table5[[#This Row],[rxn]],"-",-1)="SPONT",_xlfn.TEXTAFTER(Table5[[#This Row],[rxn]],"-",-1)="UNKNOWN")</f>
        <v>1</v>
      </c>
      <c r="V2229" s="1">
        <f>_xlfn.XLOOKUP(SUBSTITUTE(Table5[[#This Row],[rxn]],"RXN-","ENZLOAD-"),Table4[rxn],Table4[ub],0)</f>
        <v>0</v>
      </c>
      <c r="W2229" s="1" t="b">
        <f>AND(Table5[[#This Row],[FVA ENZLOAD flux UB]]=0,Table5[[#This Row],[ENZ not made when it should be?]])</f>
        <v>0</v>
      </c>
    </row>
    <row r="2230" spans="1:23" hidden="1">
      <c r="A2230" s="1"/>
      <c r="B2230" s="1" t="str">
        <f>_xlfn.TEXTBEFORE(Table38[[#This Row],[all fluxes from kapp-slack]]," ",,,,"")</f>
        <v/>
      </c>
      <c r="C2230" s="1">
        <f>_xlfn.NUMBERVALUE(IFERROR(_xlfn.TEXTAFTER(Table38[[#This Row],[all fluxes from kapp-slack]]," ",-1,,,""),""))</f>
        <v>0</v>
      </c>
      <c r="F2230" s="1" t="s">
        <v>6063</v>
      </c>
      <c r="G2230" s="1" t="str">
        <f>_xlfn.TEXTBEFORE(Table5[[#This Row],[rxn     kapp_old        kapp_slack_ub   kapp_slack_lb]]," ")</f>
        <v>RXN-EX_co2_e_FWD-SPONT</v>
      </c>
      <c r="H223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23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230" s="1">
        <f>_xlfn.NUMBERVALUE(_xlfn.TEXTAFTER(Table5[[#This Row],[rxn     kapp_old        kapp_slack_ub   kapp_slack_lb]]," ",-1))</f>
        <v>0</v>
      </c>
      <c r="K2230" s="1">
        <f>_xlfn.XLOOKUP(SUBSTITUTE(Table5[[#This Row],[rxn]],"RXN-","ENZLOAD-"),ENZLOAD[name],ENZLOAD[flux],0)</f>
        <v>0</v>
      </c>
      <c r="L2230" s="1" t="str">
        <f>"'"&amp;Table5[[#This Row],[rxn]]&amp;"'"&amp;CHAR(9)&amp;IF(AND(Table5[[#This Row],[kapp_slack_ub]]&lt;&gt;0,Table5[[#This Row],[kapp_old]]&lt;$F$1),$F$1,Table5[[#This Row],[kapp_old]])</f>
        <v>'RXN-EX_co2_e_FWD-SPONT'	27141.27779288</v>
      </c>
      <c r="M2230" s="1">
        <f>_xlfn.XLOOKUP(Table5[[#This Row],[rxn]],Table3[name],Table3[flux],$F$1)</f>
        <v>12.709756972669499</v>
      </c>
      <c r="N2230" s="1" t="str">
        <f>IFERROR(Table5[[#This Row],[min flux]]/Table5[[#This Row],[associated enzload]],"")</f>
        <v/>
      </c>
      <c r="O2230" s="1">
        <f>_xlfn.NUMBERVALUE(IF(Table5[[#This Row],[flux/enzload]]="","",ABS($N$1-Table5[[#This Row],[flux/enzload]])))</f>
        <v>0</v>
      </c>
      <c r="P2230" s="1">
        <f>Table5[[#This Row],[kapp_old]]+IFERROR(((Table5[[#This Row],[kapp_slack_ub]]-Table5[[#This Row],[kapp_slack_lb]])/Table5[[#This Row],[associated enzload]]),0)</f>
        <v>27141.277792879999</v>
      </c>
      <c r="Q2230" s="1" t="str">
        <f>"'"&amp;Table5[[#This Row],[rxn]]&amp;"'"&amp;CHAR(9)&amp;Table5[[#This Row],[kapp + (slack_ub - slack_lb)/enzload]]</f>
        <v>'RXN-EX_co2_e_FWD-SPONT'	27141.27779288</v>
      </c>
      <c r="R2230" s="1">
        <f>_xlfn.XLOOKUP(Table5[[#This Row],[rxn]],Table38[name],Table38[flux],0)</f>
        <v>16.287668895872901</v>
      </c>
      <c r="S2230" s="1">
        <f>_xlfn.XLOOKUP(SUBSTITUTE(Table5[[#This Row],[rxn]],"RXN-","ENZLOAD-"),Table38[name],Table38[flux],0)</f>
        <v>0</v>
      </c>
      <c r="T2230" s="1" t="b">
        <f>AND(Table5[[#This Row],[ENZLOAD flux in kapp-slack.gms]]=0,Table5[[#This Row],[flux in kapp-slack.gms]]&lt;&gt;0,NOT(Table5[[#This Row],[spont or unknown?]]))</f>
        <v>0</v>
      </c>
      <c r="U2230" s="1" t="b">
        <f>OR(_xlfn.TEXTAFTER(Table5[[#This Row],[rxn]],"-",-1)="SPONT",_xlfn.TEXTAFTER(Table5[[#This Row],[rxn]],"-",-1)="UNKNOWN")</f>
        <v>1</v>
      </c>
      <c r="V2230" s="1">
        <f>_xlfn.XLOOKUP(SUBSTITUTE(Table5[[#This Row],[rxn]],"RXN-","ENZLOAD-"),Table4[rxn],Table4[ub],0)</f>
        <v>0</v>
      </c>
      <c r="W2230" s="1" t="b">
        <f>AND(Table5[[#This Row],[FVA ENZLOAD flux UB]]=0,Table5[[#This Row],[ENZ not made when it should be?]])</f>
        <v>0</v>
      </c>
    </row>
    <row r="2231" spans="1:23" hidden="1">
      <c r="A2231" s="1"/>
      <c r="B2231" s="1" t="str">
        <f>_xlfn.TEXTBEFORE(Table38[[#This Row],[all fluxes from kapp-slack]]," ",,,,"")</f>
        <v/>
      </c>
      <c r="C2231" s="1">
        <f>_xlfn.NUMBERVALUE(IFERROR(_xlfn.TEXTAFTER(Table38[[#This Row],[all fluxes from kapp-slack]]," ",-1,,,""),""))</f>
        <v>0</v>
      </c>
      <c r="F2231" s="1" t="s">
        <v>6064</v>
      </c>
      <c r="G2231" s="1" t="str">
        <f>_xlfn.TEXTBEFORE(Table5[[#This Row],[rxn     kapp_old        kapp_slack_ub   kapp_slack_lb]]," ")</f>
        <v>RXN-EX_co2_e_REV-SPONT</v>
      </c>
      <c r="H223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23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231" s="1">
        <f>_xlfn.NUMBERVALUE(_xlfn.TEXTAFTER(Table5[[#This Row],[rxn     kapp_old        kapp_slack_ub   kapp_slack_lb]]," ",-1))</f>
        <v>0</v>
      </c>
      <c r="K2231" s="1">
        <f>_xlfn.XLOOKUP(SUBSTITUTE(Table5[[#This Row],[rxn]],"RXN-","ENZLOAD-"),ENZLOAD[name],ENZLOAD[flux],0)</f>
        <v>0</v>
      </c>
      <c r="L2231" s="1" t="str">
        <f>"'"&amp;Table5[[#This Row],[rxn]]&amp;"'"&amp;CHAR(9)&amp;IF(AND(Table5[[#This Row],[kapp_slack_ub]]&lt;&gt;0,Table5[[#This Row],[kapp_old]]&lt;$F$1),$F$1,Table5[[#This Row],[kapp_old]])</f>
        <v>'RXN-EX_co2_e_REV-SPONT'	27141.27779288</v>
      </c>
      <c r="M2231" s="1">
        <f>_xlfn.XLOOKUP(Table5[[#This Row],[rxn]],Table3[name],Table3[flux],$F$1)</f>
        <v>27141.277792879999</v>
      </c>
      <c r="N2231" s="1" t="str">
        <f>IFERROR(Table5[[#This Row],[min flux]]/Table5[[#This Row],[associated enzload]],"")</f>
        <v/>
      </c>
      <c r="O2231" s="1">
        <f>_xlfn.NUMBERVALUE(IF(Table5[[#This Row],[flux/enzload]]="","",ABS($N$1-Table5[[#This Row],[flux/enzload]])))</f>
        <v>0</v>
      </c>
      <c r="P2231" s="1">
        <f>Table5[[#This Row],[kapp_old]]+IFERROR(((Table5[[#This Row],[kapp_slack_ub]]-Table5[[#This Row],[kapp_slack_lb]])/Table5[[#This Row],[associated enzload]]),0)</f>
        <v>27141.277792879999</v>
      </c>
      <c r="Q2231" s="1" t="str">
        <f>"'"&amp;Table5[[#This Row],[rxn]]&amp;"'"&amp;CHAR(9)&amp;Table5[[#This Row],[kapp + (slack_ub - slack_lb)/enzload]]</f>
        <v>'RXN-EX_co2_e_REV-SPONT'	27141.27779288</v>
      </c>
      <c r="R2231" s="1">
        <f>_xlfn.XLOOKUP(Table5[[#This Row],[rxn]],Table38[name],Table38[flux],0)</f>
        <v>0</v>
      </c>
      <c r="S2231" s="1">
        <f>_xlfn.XLOOKUP(SUBSTITUTE(Table5[[#This Row],[rxn]],"RXN-","ENZLOAD-"),Table38[name],Table38[flux],0)</f>
        <v>0</v>
      </c>
      <c r="T2231" s="1" t="b">
        <f>AND(Table5[[#This Row],[ENZLOAD flux in kapp-slack.gms]]=0,Table5[[#This Row],[flux in kapp-slack.gms]]&lt;&gt;0,NOT(Table5[[#This Row],[spont or unknown?]]))</f>
        <v>0</v>
      </c>
      <c r="U2231" s="1" t="b">
        <f>OR(_xlfn.TEXTAFTER(Table5[[#This Row],[rxn]],"-",-1)="SPONT",_xlfn.TEXTAFTER(Table5[[#This Row],[rxn]],"-",-1)="UNKNOWN")</f>
        <v>1</v>
      </c>
      <c r="V2231" s="1">
        <f>_xlfn.XLOOKUP(SUBSTITUTE(Table5[[#This Row],[rxn]],"RXN-","ENZLOAD-"),Table4[rxn],Table4[ub],0)</f>
        <v>0</v>
      </c>
      <c r="W2231" s="1" t="b">
        <f>AND(Table5[[#This Row],[FVA ENZLOAD flux UB]]=0,Table5[[#This Row],[ENZ not made when it should be?]])</f>
        <v>0</v>
      </c>
    </row>
    <row r="2232" spans="1:23" hidden="1">
      <c r="A2232" s="1"/>
      <c r="B2232" s="1" t="str">
        <f>_xlfn.TEXTBEFORE(Table38[[#This Row],[all fluxes from kapp-slack]]," ",,,,"")</f>
        <v/>
      </c>
      <c r="C2232" s="1">
        <f>_xlfn.NUMBERVALUE(IFERROR(_xlfn.TEXTAFTER(Table38[[#This Row],[all fluxes from kapp-slack]]," ",-1,,,""),""))</f>
        <v>0</v>
      </c>
      <c r="F2232" s="1" t="s">
        <v>6065</v>
      </c>
      <c r="G2232" s="1" t="str">
        <f>_xlfn.TEXTBEFORE(Table5[[#This Row],[rxn     kapp_old        kapp_slack_ub   kapp_slack_lb]]," ")</f>
        <v>RXN-EX_chol_e_FWD-SPONT</v>
      </c>
      <c r="H223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23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232" s="1">
        <f>_xlfn.NUMBERVALUE(_xlfn.TEXTAFTER(Table5[[#This Row],[rxn     kapp_old        kapp_slack_ub   kapp_slack_lb]]," ",-1))</f>
        <v>0</v>
      </c>
      <c r="K2232" s="1">
        <f>_xlfn.XLOOKUP(SUBSTITUTE(Table5[[#This Row],[rxn]],"RXN-","ENZLOAD-"),ENZLOAD[name],ENZLOAD[flux],0)</f>
        <v>0</v>
      </c>
      <c r="L2232" s="1" t="str">
        <f>"'"&amp;Table5[[#This Row],[rxn]]&amp;"'"&amp;CHAR(9)&amp;IF(AND(Table5[[#This Row],[kapp_slack_ub]]&lt;&gt;0,Table5[[#This Row],[kapp_old]]&lt;$F$1),$F$1,Table5[[#This Row],[kapp_old]])</f>
        <v>'RXN-EX_chol_e_FWD-SPONT'	27141.27779288</v>
      </c>
      <c r="M2232" s="1">
        <f>_xlfn.XLOOKUP(Table5[[#This Row],[rxn]],Table3[name],Table3[flux],$F$1)</f>
        <v>27141.277792879999</v>
      </c>
      <c r="N2232" s="1" t="str">
        <f>IFERROR(Table5[[#This Row],[min flux]]/Table5[[#This Row],[associated enzload]],"")</f>
        <v/>
      </c>
      <c r="O2232" s="1">
        <f>_xlfn.NUMBERVALUE(IF(Table5[[#This Row],[flux/enzload]]="","",ABS($N$1-Table5[[#This Row],[flux/enzload]])))</f>
        <v>0</v>
      </c>
      <c r="P2232" s="1">
        <f>Table5[[#This Row],[kapp_old]]+IFERROR(((Table5[[#This Row],[kapp_slack_ub]]-Table5[[#This Row],[kapp_slack_lb]])/Table5[[#This Row],[associated enzload]]),0)</f>
        <v>27141.277792879999</v>
      </c>
      <c r="Q2232" s="1" t="str">
        <f>"'"&amp;Table5[[#This Row],[rxn]]&amp;"'"&amp;CHAR(9)&amp;Table5[[#This Row],[kapp + (slack_ub - slack_lb)/enzload]]</f>
        <v>'RXN-EX_chol_e_FWD-SPONT'	27141.27779288</v>
      </c>
      <c r="R2232" s="1">
        <f>_xlfn.XLOOKUP(Table5[[#This Row],[rxn]],Table38[name],Table38[flux],0)</f>
        <v>0</v>
      </c>
      <c r="S2232" s="1">
        <f>_xlfn.XLOOKUP(SUBSTITUTE(Table5[[#This Row],[rxn]],"RXN-","ENZLOAD-"),Table38[name],Table38[flux],0)</f>
        <v>0</v>
      </c>
      <c r="T2232" s="1" t="b">
        <f>AND(Table5[[#This Row],[ENZLOAD flux in kapp-slack.gms]]=0,Table5[[#This Row],[flux in kapp-slack.gms]]&lt;&gt;0,NOT(Table5[[#This Row],[spont or unknown?]]))</f>
        <v>0</v>
      </c>
      <c r="U2232" s="1" t="b">
        <f>OR(_xlfn.TEXTAFTER(Table5[[#This Row],[rxn]],"-",-1)="SPONT",_xlfn.TEXTAFTER(Table5[[#This Row],[rxn]],"-",-1)="UNKNOWN")</f>
        <v>1</v>
      </c>
      <c r="V2232" s="1">
        <f>_xlfn.XLOOKUP(SUBSTITUTE(Table5[[#This Row],[rxn]],"RXN-","ENZLOAD-"),Table4[rxn],Table4[ub],0)</f>
        <v>0</v>
      </c>
      <c r="W2232" s="1" t="b">
        <f>AND(Table5[[#This Row],[FVA ENZLOAD flux UB]]=0,Table5[[#This Row],[ENZ not made when it should be?]])</f>
        <v>0</v>
      </c>
    </row>
    <row r="2233" spans="1:23" hidden="1">
      <c r="A2233" s="1"/>
      <c r="B2233" s="1" t="str">
        <f>_xlfn.TEXTBEFORE(Table38[[#This Row],[all fluxes from kapp-slack]]," ",,,,"")</f>
        <v/>
      </c>
      <c r="C2233" s="1">
        <f>_xlfn.NUMBERVALUE(IFERROR(_xlfn.TEXTAFTER(Table38[[#This Row],[all fluxes from kapp-slack]]," ",-1,,,""),""))</f>
        <v>0</v>
      </c>
      <c r="F2233" s="1" t="s">
        <v>6066</v>
      </c>
      <c r="G2233" s="1" t="str">
        <f>_xlfn.TEXTBEFORE(Table5[[#This Row],[rxn     kapp_old        kapp_slack_ub   kapp_slack_lb]]," ")</f>
        <v>RXN-EX_chol_e_REV-SPONT</v>
      </c>
      <c r="H223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23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233" s="1">
        <f>_xlfn.NUMBERVALUE(_xlfn.TEXTAFTER(Table5[[#This Row],[rxn     kapp_old        kapp_slack_ub   kapp_slack_lb]]," ",-1))</f>
        <v>0</v>
      </c>
      <c r="K2233" s="1">
        <f>_xlfn.XLOOKUP(SUBSTITUTE(Table5[[#This Row],[rxn]],"RXN-","ENZLOAD-"),ENZLOAD[name],ENZLOAD[flux],0)</f>
        <v>0</v>
      </c>
      <c r="L2233" s="1" t="str">
        <f>"'"&amp;Table5[[#This Row],[rxn]]&amp;"'"&amp;CHAR(9)&amp;IF(AND(Table5[[#This Row],[kapp_slack_ub]]&lt;&gt;0,Table5[[#This Row],[kapp_old]]&lt;$F$1),$F$1,Table5[[#This Row],[kapp_old]])</f>
        <v>'RXN-EX_chol_e_REV-SPONT'	27141.27779288</v>
      </c>
      <c r="M2233" s="1">
        <f>_xlfn.XLOOKUP(Table5[[#This Row],[rxn]],Table3[name],Table3[flux],$F$1)</f>
        <v>27141.277792879999</v>
      </c>
      <c r="N2233" s="1" t="str">
        <f>IFERROR(Table5[[#This Row],[min flux]]/Table5[[#This Row],[associated enzload]],"")</f>
        <v/>
      </c>
      <c r="O2233" s="1">
        <f>_xlfn.NUMBERVALUE(IF(Table5[[#This Row],[flux/enzload]]="","",ABS($N$1-Table5[[#This Row],[flux/enzload]])))</f>
        <v>0</v>
      </c>
      <c r="P2233" s="1">
        <f>Table5[[#This Row],[kapp_old]]+IFERROR(((Table5[[#This Row],[kapp_slack_ub]]-Table5[[#This Row],[kapp_slack_lb]])/Table5[[#This Row],[associated enzload]]),0)</f>
        <v>27141.277792879999</v>
      </c>
      <c r="Q2233" s="1" t="str">
        <f>"'"&amp;Table5[[#This Row],[rxn]]&amp;"'"&amp;CHAR(9)&amp;Table5[[#This Row],[kapp + (slack_ub - slack_lb)/enzload]]</f>
        <v>'RXN-EX_chol_e_REV-SPONT'	27141.27779288</v>
      </c>
      <c r="R2233" s="1">
        <f>_xlfn.XLOOKUP(Table5[[#This Row],[rxn]],Table38[name],Table38[flux],0)</f>
        <v>0</v>
      </c>
      <c r="S2233" s="1">
        <f>_xlfn.XLOOKUP(SUBSTITUTE(Table5[[#This Row],[rxn]],"RXN-","ENZLOAD-"),Table38[name],Table38[flux],0)</f>
        <v>0</v>
      </c>
      <c r="T2233" s="1" t="b">
        <f>AND(Table5[[#This Row],[ENZLOAD flux in kapp-slack.gms]]=0,Table5[[#This Row],[flux in kapp-slack.gms]]&lt;&gt;0,NOT(Table5[[#This Row],[spont or unknown?]]))</f>
        <v>0</v>
      </c>
      <c r="U2233" s="1" t="b">
        <f>OR(_xlfn.TEXTAFTER(Table5[[#This Row],[rxn]],"-",-1)="SPONT",_xlfn.TEXTAFTER(Table5[[#This Row],[rxn]],"-",-1)="UNKNOWN")</f>
        <v>1</v>
      </c>
      <c r="V2233" s="1">
        <f>_xlfn.XLOOKUP(SUBSTITUTE(Table5[[#This Row],[rxn]],"RXN-","ENZLOAD-"),Table4[rxn],Table4[ub],0)</f>
        <v>0</v>
      </c>
      <c r="W2233" s="1" t="b">
        <f>AND(Table5[[#This Row],[FVA ENZLOAD flux UB]]=0,Table5[[#This Row],[ENZ not made when it should be?]])</f>
        <v>0</v>
      </c>
    </row>
    <row r="2234" spans="1:23" hidden="1">
      <c r="A2234" s="1"/>
      <c r="B2234" s="1" t="str">
        <f>_xlfn.TEXTBEFORE(Table38[[#This Row],[all fluxes from kapp-slack]]," ",,,,"")</f>
        <v/>
      </c>
      <c r="C2234" s="1">
        <f>_xlfn.NUMBERVALUE(IFERROR(_xlfn.TEXTAFTER(Table38[[#This Row],[all fluxes from kapp-slack]]," ",-1,,,""),""))</f>
        <v>0</v>
      </c>
      <c r="F2234" s="1" t="s">
        <v>6067</v>
      </c>
      <c r="G2234" s="1" t="str">
        <f>_xlfn.TEXTBEFORE(Table5[[#This Row],[rxn     kapp_old        kapp_slack_ub   kapp_slack_lb]]," ")</f>
        <v>RXN-EX_cit_e_FWD-SPONT</v>
      </c>
      <c r="H223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23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234" s="1">
        <f>_xlfn.NUMBERVALUE(_xlfn.TEXTAFTER(Table5[[#This Row],[rxn     kapp_old        kapp_slack_ub   kapp_slack_lb]]," ",-1))</f>
        <v>0</v>
      </c>
      <c r="K2234" s="1">
        <f>_xlfn.XLOOKUP(SUBSTITUTE(Table5[[#This Row],[rxn]],"RXN-","ENZLOAD-"),ENZLOAD[name],ENZLOAD[flux],0)</f>
        <v>0</v>
      </c>
      <c r="L2234" s="1" t="str">
        <f>"'"&amp;Table5[[#This Row],[rxn]]&amp;"'"&amp;CHAR(9)&amp;IF(AND(Table5[[#This Row],[kapp_slack_ub]]&lt;&gt;0,Table5[[#This Row],[kapp_old]]&lt;$F$1),$F$1,Table5[[#This Row],[kapp_old]])</f>
        <v>'RXN-EX_cit_e_FWD-SPONT'	27141.27779288</v>
      </c>
      <c r="M2234" s="1">
        <f>_xlfn.XLOOKUP(Table5[[#This Row],[rxn]],Table3[name],Table3[flux],$F$1)</f>
        <v>27141.277792879999</v>
      </c>
      <c r="N2234" s="1" t="str">
        <f>IFERROR(Table5[[#This Row],[min flux]]/Table5[[#This Row],[associated enzload]],"")</f>
        <v/>
      </c>
      <c r="O2234" s="1">
        <f>_xlfn.NUMBERVALUE(IF(Table5[[#This Row],[flux/enzload]]="","",ABS($N$1-Table5[[#This Row],[flux/enzload]])))</f>
        <v>0</v>
      </c>
      <c r="P2234" s="1">
        <f>Table5[[#This Row],[kapp_old]]+IFERROR(((Table5[[#This Row],[kapp_slack_ub]]-Table5[[#This Row],[kapp_slack_lb]])/Table5[[#This Row],[associated enzload]]),0)</f>
        <v>27141.277792879999</v>
      </c>
      <c r="Q2234" s="1" t="str">
        <f>"'"&amp;Table5[[#This Row],[rxn]]&amp;"'"&amp;CHAR(9)&amp;Table5[[#This Row],[kapp + (slack_ub - slack_lb)/enzload]]</f>
        <v>'RXN-EX_cit_e_FWD-SPONT'	27141.27779288</v>
      </c>
      <c r="R2234" s="1">
        <f>_xlfn.XLOOKUP(Table5[[#This Row],[rxn]],Table38[name],Table38[flux],0)</f>
        <v>0</v>
      </c>
      <c r="S2234" s="1">
        <f>_xlfn.XLOOKUP(SUBSTITUTE(Table5[[#This Row],[rxn]],"RXN-","ENZLOAD-"),Table38[name],Table38[flux],0)</f>
        <v>0</v>
      </c>
      <c r="T2234" s="1" t="b">
        <f>AND(Table5[[#This Row],[ENZLOAD flux in kapp-slack.gms]]=0,Table5[[#This Row],[flux in kapp-slack.gms]]&lt;&gt;0,NOT(Table5[[#This Row],[spont or unknown?]]))</f>
        <v>0</v>
      </c>
      <c r="U2234" s="1" t="b">
        <f>OR(_xlfn.TEXTAFTER(Table5[[#This Row],[rxn]],"-",-1)="SPONT",_xlfn.TEXTAFTER(Table5[[#This Row],[rxn]],"-",-1)="UNKNOWN")</f>
        <v>1</v>
      </c>
      <c r="V2234" s="1">
        <f>_xlfn.XLOOKUP(SUBSTITUTE(Table5[[#This Row],[rxn]],"RXN-","ENZLOAD-"),Table4[rxn],Table4[ub],0)</f>
        <v>0</v>
      </c>
      <c r="W2234" s="1" t="b">
        <f>AND(Table5[[#This Row],[FVA ENZLOAD flux UB]]=0,Table5[[#This Row],[ENZ not made when it should be?]])</f>
        <v>0</v>
      </c>
    </row>
    <row r="2235" spans="1:23" hidden="1">
      <c r="A2235" s="1"/>
      <c r="B2235" s="1" t="str">
        <f>_xlfn.TEXTBEFORE(Table38[[#This Row],[all fluxes from kapp-slack]]," ",,,,"")</f>
        <v/>
      </c>
      <c r="C2235" s="1">
        <f>_xlfn.NUMBERVALUE(IFERROR(_xlfn.TEXTAFTER(Table38[[#This Row],[all fluxes from kapp-slack]]," ",-1,,,""),""))</f>
        <v>0</v>
      </c>
      <c r="F2235" s="1" t="s">
        <v>6068</v>
      </c>
      <c r="G2235" s="1" t="str">
        <f>_xlfn.TEXTBEFORE(Table5[[#This Row],[rxn     kapp_old        kapp_slack_ub   kapp_slack_lb]]," ")</f>
        <v>RXN-EX_cit_e_REV-SPONT</v>
      </c>
      <c r="H223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23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235" s="1">
        <f>_xlfn.NUMBERVALUE(_xlfn.TEXTAFTER(Table5[[#This Row],[rxn     kapp_old        kapp_slack_ub   kapp_slack_lb]]," ",-1))</f>
        <v>0</v>
      </c>
      <c r="K2235" s="1">
        <f>_xlfn.XLOOKUP(SUBSTITUTE(Table5[[#This Row],[rxn]],"RXN-","ENZLOAD-"),ENZLOAD[name],ENZLOAD[flux],0)</f>
        <v>0</v>
      </c>
      <c r="L2235" s="1" t="str">
        <f>"'"&amp;Table5[[#This Row],[rxn]]&amp;"'"&amp;CHAR(9)&amp;IF(AND(Table5[[#This Row],[kapp_slack_ub]]&lt;&gt;0,Table5[[#This Row],[kapp_old]]&lt;$F$1),$F$1,Table5[[#This Row],[kapp_old]])</f>
        <v>'RXN-EX_cit_e_REV-SPONT'	27141.27779288</v>
      </c>
      <c r="M2235" s="1">
        <f>_xlfn.XLOOKUP(Table5[[#This Row],[rxn]],Table3[name],Table3[flux],$F$1)</f>
        <v>27141.277792879999</v>
      </c>
      <c r="N2235" s="1" t="str">
        <f>IFERROR(Table5[[#This Row],[min flux]]/Table5[[#This Row],[associated enzload]],"")</f>
        <v/>
      </c>
      <c r="O2235" s="1">
        <f>_xlfn.NUMBERVALUE(IF(Table5[[#This Row],[flux/enzload]]="","",ABS($N$1-Table5[[#This Row],[flux/enzload]])))</f>
        <v>0</v>
      </c>
      <c r="P2235" s="1">
        <f>Table5[[#This Row],[kapp_old]]+IFERROR(((Table5[[#This Row],[kapp_slack_ub]]-Table5[[#This Row],[kapp_slack_lb]])/Table5[[#This Row],[associated enzload]]),0)</f>
        <v>27141.277792879999</v>
      </c>
      <c r="Q2235" s="1" t="str">
        <f>"'"&amp;Table5[[#This Row],[rxn]]&amp;"'"&amp;CHAR(9)&amp;Table5[[#This Row],[kapp + (slack_ub - slack_lb)/enzload]]</f>
        <v>'RXN-EX_cit_e_REV-SPONT'	27141.27779288</v>
      </c>
      <c r="R2235" s="1">
        <f>_xlfn.XLOOKUP(Table5[[#This Row],[rxn]],Table38[name],Table38[flux],0)</f>
        <v>0</v>
      </c>
      <c r="S2235" s="1">
        <f>_xlfn.XLOOKUP(SUBSTITUTE(Table5[[#This Row],[rxn]],"RXN-","ENZLOAD-"),Table38[name],Table38[flux],0)</f>
        <v>0</v>
      </c>
      <c r="T2235" s="1" t="b">
        <f>AND(Table5[[#This Row],[ENZLOAD flux in kapp-slack.gms]]=0,Table5[[#This Row],[flux in kapp-slack.gms]]&lt;&gt;0,NOT(Table5[[#This Row],[spont or unknown?]]))</f>
        <v>0</v>
      </c>
      <c r="U2235" s="1" t="b">
        <f>OR(_xlfn.TEXTAFTER(Table5[[#This Row],[rxn]],"-",-1)="SPONT",_xlfn.TEXTAFTER(Table5[[#This Row],[rxn]],"-",-1)="UNKNOWN")</f>
        <v>1</v>
      </c>
      <c r="V2235" s="1">
        <f>_xlfn.XLOOKUP(SUBSTITUTE(Table5[[#This Row],[rxn]],"RXN-","ENZLOAD-"),Table4[rxn],Table4[ub],0)</f>
        <v>0</v>
      </c>
      <c r="W2235" s="1" t="b">
        <f>AND(Table5[[#This Row],[FVA ENZLOAD flux UB]]=0,Table5[[#This Row],[ENZ not made when it should be?]])</f>
        <v>0</v>
      </c>
    </row>
    <row r="2236" spans="1:23" hidden="1">
      <c r="A2236" s="1"/>
      <c r="B2236" s="1" t="str">
        <f>_xlfn.TEXTBEFORE(Table38[[#This Row],[all fluxes from kapp-slack]]," ",,,,"")</f>
        <v/>
      </c>
      <c r="C2236" s="1">
        <f>_xlfn.NUMBERVALUE(IFERROR(_xlfn.TEXTAFTER(Table38[[#This Row],[all fluxes from kapp-slack]]," ",-1,,,""),""))</f>
        <v>0</v>
      </c>
      <c r="F2236" s="1" t="s">
        <v>6069</v>
      </c>
      <c r="G2236" s="1" t="str">
        <f>_xlfn.TEXTBEFORE(Table5[[#This Row],[rxn     kapp_old        kapp_slack_ub   kapp_slack_lb]]," ")</f>
        <v>RXN-EX_cytd_e_FWD-SPONT</v>
      </c>
      <c r="H223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23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236" s="1">
        <f>_xlfn.NUMBERVALUE(_xlfn.TEXTAFTER(Table5[[#This Row],[rxn     kapp_old        kapp_slack_ub   kapp_slack_lb]]," ",-1))</f>
        <v>0</v>
      </c>
      <c r="K2236" s="1">
        <f>_xlfn.XLOOKUP(SUBSTITUTE(Table5[[#This Row],[rxn]],"RXN-","ENZLOAD-"),ENZLOAD[name],ENZLOAD[flux],0)</f>
        <v>0</v>
      </c>
      <c r="L2236" s="1" t="str">
        <f>"'"&amp;Table5[[#This Row],[rxn]]&amp;"'"&amp;CHAR(9)&amp;IF(AND(Table5[[#This Row],[kapp_slack_ub]]&lt;&gt;0,Table5[[#This Row],[kapp_old]]&lt;$F$1),$F$1,Table5[[#This Row],[kapp_old]])</f>
        <v>'RXN-EX_cytd_e_FWD-SPONT'	27141.27779288</v>
      </c>
      <c r="M2236" s="1">
        <f>_xlfn.XLOOKUP(Table5[[#This Row],[rxn]],Table3[name],Table3[flux],$F$1)</f>
        <v>27141.277792879999</v>
      </c>
      <c r="N2236" s="1" t="str">
        <f>IFERROR(Table5[[#This Row],[min flux]]/Table5[[#This Row],[associated enzload]],"")</f>
        <v/>
      </c>
      <c r="O2236" s="1">
        <f>_xlfn.NUMBERVALUE(IF(Table5[[#This Row],[flux/enzload]]="","",ABS($N$1-Table5[[#This Row],[flux/enzload]])))</f>
        <v>0</v>
      </c>
      <c r="P2236" s="1">
        <f>Table5[[#This Row],[kapp_old]]+IFERROR(((Table5[[#This Row],[kapp_slack_ub]]-Table5[[#This Row],[kapp_slack_lb]])/Table5[[#This Row],[associated enzload]]),0)</f>
        <v>27141.277792879999</v>
      </c>
      <c r="Q2236" s="1" t="str">
        <f>"'"&amp;Table5[[#This Row],[rxn]]&amp;"'"&amp;CHAR(9)&amp;Table5[[#This Row],[kapp + (slack_ub - slack_lb)/enzload]]</f>
        <v>'RXN-EX_cytd_e_FWD-SPONT'	27141.27779288</v>
      </c>
      <c r="R2236" s="1">
        <f>_xlfn.XLOOKUP(Table5[[#This Row],[rxn]],Table38[name],Table38[flux],0)</f>
        <v>0</v>
      </c>
      <c r="S2236" s="1">
        <f>_xlfn.XLOOKUP(SUBSTITUTE(Table5[[#This Row],[rxn]],"RXN-","ENZLOAD-"),Table38[name],Table38[flux],0)</f>
        <v>0</v>
      </c>
      <c r="T2236" s="1" t="b">
        <f>AND(Table5[[#This Row],[ENZLOAD flux in kapp-slack.gms]]=0,Table5[[#This Row],[flux in kapp-slack.gms]]&lt;&gt;0,NOT(Table5[[#This Row],[spont or unknown?]]))</f>
        <v>0</v>
      </c>
      <c r="U2236" s="1" t="b">
        <f>OR(_xlfn.TEXTAFTER(Table5[[#This Row],[rxn]],"-",-1)="SPONT",_xlfn.TEXTAFTER(Table5[[#This Row],[rxn]],"-",-1)="UNKNOWN")</f>
        <v>1</v>
      </c>
      <c r="V2236" s="1">
        <f>_xlfn.XLOOKUP(SUBSTITUTE(Table5[[#This Row],[rxn]],"RXN-","ENZLOAD-"),Table4[rxn],Table4[ub],0)</f>
        <v>0</v>
      </c>
      <c r="W2236" s="1" t="b">
        <f>AND(Table5[[#This Row],[FVA ENZLOAD flux UB]]=0,Table5[[#This Row],[ENZ not made when it should be?]])</f>
        <v>0</v>
      </c>
    </row>
    <row r="2237" spans="1:23" hidden="1">
      <c r="A2237" s="1"/>
      <c r="B2237" s="1" t="str">
        <f>_xlfn.TEXTBEFORE(Table38[[#This Row],[all fluxes from kapp-slack]]," ",,,,"")</f>
        <v/>
      </c>
      <c r="C2237" s="1">
        <f>_xlfn.NUMBERVALUE(IFERROR(_xlfn.TEXTAFTER(Table38[[#This Row],[all fluxes from kapp-slack]]," ",-1,,,""),""))</f>
        <v>0</v>
      </c>
      <c r="F2237" s="1" t="s">
        <v>6070</v>
      </c>
      <c r="G2237" s="1" t="str">
        <f>_xlfn.TEXTBEFORE(Table5[[#This Row],[rxn     kapp_old        kapp_slack_ub   kapp_slack_lb]]," ")</f>
        <v>RXN-EX_cytd_e_REV-SPONT</v>
      </c>
      <c r="H223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23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237" s="1">
        <f>_xlfn.NUMBERVALUE(_xlfn.TEXTAFTER(Table5[[#This Row],[rxn     kapp_old        kapp_slack_ub   kapp_slack_lb]]," ",-1))</f>
        <v>0</v>
      </c>
      <c r="K2237" s="1">
        <f>_xlfn.XLOOKUP(SUBSTITUTE(Table5[[#This Row],[rxn]],"RXN-","ENZLOAD-"),ENZLOAD[name],ENZLOAD[flux],0)</f>
        <v>0</v>
      </c>
      <c r="L2237" s="1" t="str">
        <f>"'"&amp;Table5[[#This Row],[rxn]]&amp;"'"&amp;CHAR(9)&amp;IF(AND(Table5[[#This Row],[kapp_slack_ub]]&lt;&gt;0,Table5[[#This Row],[kapp_old]]&lt;$F$1),$F$1,Table5[[#This Row],[kapp_old]])</f>
        <v>'RXN-EX_cytd_e_REV-SPONT'	27141.27779288</v>
      </c>
      <c r="M2237" s="1">
        <f>_xlfn.XLOOKUP(Table5[[#This Row],[rxn]],Table3[name],Table3[flux],$F$1)</f>
        <v>27141.277792879999</v>
      </c>
      <c r="N2237" s="1" t="str">
        <f>IFERROR(Table5[[#This Row],[min flux]]/Table5[[#This Row],[associated enzload]],"")</f>
        <v/>
      </c>
      <c r="O2237" s="1">
        <f>_xlfn.NUMBERVALUE(IF(Table5[[#This Row],[flux/enzload]]="","",ABS($N$1-Table5[[#This Row],[flux/enzload]])))</f>
        <v>0</v>
      </c>
      <c r="P2237" s="1">
        <f>Table5[[#This Row],[kapp_old]]+IFERROR(((Table5[[#This Row],[kapp_slack_ub]]-Table5[[#This Row],[kapp_slack_lb]])/Table5[[#This Row],[associated enzload]]),0)</f>
        <v>27141.277792879999</v>
      </c>
      <c r="Q2237" s="1" t="str">
        <f>"'"&amp;Table5[[#This Row],[rxn]]&amp;"'"&amp;CHAR(9)&amp;Table5[[#This Row],[kapp + (slack_ub - slack_lb)/enzload]]</f>
        <v>'RXN-EX_cytd_e_REV-SPONT'	27141.27779288</v>
      </c>
      <c r="R2237" s="1">
        <f>_xlfn.XLOOKUP(Table5[[#This Row],[rxn]],Table38[name],Table38[flux],0)</f>
        <v>0</v>
      </c>
      <c r="S2237" s="1">
        <f>_xlfn.XLOOKUP(SUBSTITUTE(Table5[[#This Row],[rxn]],"RXN-","ENZLOAD-"),Table38[name],Table38[flux],0)</f>
        <v>0</v>
      </c>
      <c r="T2237" s="1" t="b">
        <f>AND(Table5[[#This Row],[ENZLOAD flux in kapp-slack.gms]]=0,Table5[[#This Row],[flux in kapp-slack.gms]]&lt;&gt;0,NOT(Table5[[#This Row],[spont or unknown?]]))</f>
        <v>0</v>
      </c>
      <c r="U2237" s="1" t="b">
        <f>OR(_xlfn.TEXTAFTER(Table5[[#This Row],[rxn]],"-",-1)="SPONT",_xlfn.TEXTAFTER(Table5[[#This Row],[rxn]],"-",-1)="UNKNOWN")</f>
        <v>1</v>
      </c>
      <c r="V2237" s="1">
        <f>_xlfn.XLOOKUP(SUBSTITUTE(Table5[[#This Row],[rxn]],"RXN-","ENZLOAD-"),Table4[rxn],Table4[ub],0)</f>
        <v>0</v>
      </c>
      <c r="W2237" s="1" t="b">
        <f>AND(Table5[[#This Row],[FVA ENZLOAD flux UB]]=0,Table5[[#This Row],[ENZ not made when it should be?]])</f>
        <v>0</v>
      </c>
    </row>
    <row r="2238" spans="1:23" hidden="1">
      <c r="A2238" s="1"/>
      <c r="B2238" s="1" t="str">
        <f>_xlfn.TEXTBEFORE(Table38[[#This Row],[all fluxes from kapp-slack]]," ",,,,"")</f>
        <v/>
      </c>
      <c r="C2238" s="1">
        <f>_xlfn.NUMBERVALUE(IFERROR(_xlfn.TEXTAFTER(Table38[[#This Row],[all fluxes from kapp-slack]]," ",-1,,,""),""))</f>
        <v>0</v>
      </c>
      <c r="F2238" s="1" t="s">
        <v>6071</v>
      </c>
      <c r="G2238" s="1" t="str">
        <f>_xlfn.TEXTBEFORE(Table5[[#This Row],[rxn     kapp_old        kapp_slack_ub   kapp_slack_lb]]," ")</f>
        <v>RXN-EX_csn_e_FWD-SPONT</v>
      </c>
      <c r="H223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23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238" s="1">
        <f>_xlfn.NUMBERVALUE(_xlfn.TEXTAFTER(Table5[[#This Row],[rxn     kapp_old        kapp_slack_ub   kapp_slack_lb]]," ",-1))</f>
        <v>0</v>
      </c>
      <c r="K2238" s="1">
        <f>_xlfn.XLOOKUP(SUBSTITUTE(Table5[[#This Row],[rxn]],"RXN-","ENZLOAD-"),ENZLOAD[name],ENZLOAD[flux],0)</f>
        <v>0</v>
      </c>
      <c r="L2238" s="1" t="str">
        <f>"'"&amp;Table5[[#This Row],[rxn]]&amp;"'"&amp;CHAR(9)&amp;IF(AND(Table5[[#This Row],[kapp_slack_ub]]&lt;&gt;0,Table5[[#This Row],[kapp_old]]&lt;$F$1),$F$1,Table5[[#This Row],[kapp_old]])</f>
        <v>'RXN-EX_csn_e_FWD-SPONT'	27141.27779288</v>
      </c>
      <c r="M2238" s="1">
        <f>_xlfn.XLOOKUP(Table5[[#This Row],[rxn]],Table3[name],Table3[flux],$F$1)</f>
        <v>27141.277792879999</v>
      </c>
      <c r="N2238" s="1" t="str">
        <f>IFERROR(Table5[[#This Row],[min flux]]/Table5[[#This Row],[associated enzload]],"")</f>
        <v/>
      </c>
      <c r="O2238" s="1">
        <f>_xlfn.NUMBERVALUE(IF(Table5[[#This Row],[flux/enzload]]="","",ABS($N$1-Table5[[#This Row],[flux/enzload]])))</f>
        <v>0</v>
      </c>
      <c r="P2238" s="1">
        <f>Table5[[#This Row],[kapp_old]]+IFERROR(((Table5[[#This Row],[kapp_slack_ub]]-Table5[[#This Row],[kapp_slack_lb]])/Table5[[#This Row],[associated enzload]]),0)</f>
        <v>27141.277792879999</v>
      </c>
      <c r="Q2238" s="1" t="str">
        <f>"'"&amp;Table5[[#This Row],[rxn]]&amp;"'"&amp;CHAR(9)&amp;Table5[[#This Row],[kapp + (slack_ub - slack_lb)/enzload]]</f>
        <v>'RXN-EX_csn_e_FWD-SPONT'	27141.27779288</v>
      </c>
      <c r="R2238" s="1">
        <f>_xlfn.XLOOKUP(Table5[[#This Row],[rxn]],Table38[name],Table38[flux],0)</f>
        <v>0</v>
      </c>
      <c r="S2238" s="1">
        <f>_xlfn.XLOOKUP(SUBSTITUTE(Table5[[#This Row],[rxn]],"RXN-","ENZLOAD-"),Table38[name],Table38[flux],0)</f>
        <v>0</v>
      </c>
      <c r="T2238" s="1" t="b">
        <f>AND(Table5[[#This Row],[ENZLOAD flux in kapp-slack.gms]]=0,Table5[[#This Row],[flux in kapp-slack.gms]]&lt;&gt;0,NOT(Table5[[#This Row],[spont or unknown?]]))</f>
        <v>0</v>
      </c>
      <c r="U2238" s="1" t="b">
        <f>OR(_xlfn.TEXTAFTER(Table5[[#This Row],[rxn]],"-",-1)="SPONT",_xlfn.TEXTAFTER(Table5[[#This Row],[rxn]],"-",-1)="UNKNOWN")</f>
        <v>1</v>
      </c>
      <c r="V2238" s="1">
        <f>_xlfn.XLOOKUP(SUBSTITUTE(Table5[[#This Row],[rxn]],"RXN-","ENZLOAD-"),Table4[rxn],Table4[ub],0)</f>
        <v>0</v>
      </c>
      <c r="W2238" s="1" t="b">
        <f>AND(Table5[[#This Row],[FVA ENZLOAD flux UB]]=0,Table5[[#This Row],[ENZ not made when it should be?]])</f>
        <v>0</v>
      </c>
    </row>
    <row r="2239" spans="1:23" hidden="1">
      <c r="A2239" s="1"/>
      <c r="B2239" s="1" t="str">
        <f>_xlfn.TEXTBEFORE(Table38[[#This Row],[all fluxes from kapp-slack]]," ",,,,"")</f>
        <v/>
      </c>
      <c r="C2239" s="1">
        <f>_xlfn.NUMBERVALUE(IFERROR(_xlfn.TEXTAFTER(Table38[[#This Row],[all fluxes from kapp-slack]]," ",-1,,,""),""))</f>
        <v>0</v>
      </c>
      <c r="F2239" s="1" t="s">
        <v>6072</v>
      </c>
      <c r="G2239" s="1" t="str">
        <f>_xlfn.TEXTBEFORE(Table5[[#This Row],[rxn     kapp_old        kapp_slack_ub   kapp_slack_lb]]," ")</f>
        <v>RXN-EX_csn_e_REV-SPONT</v>
      </c>
      <c r="H223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23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239" s="1">
        <f>_xlfn.NUMBERVALUE(_xlfn.TEXTAFTER(Table5[[#This Row],[rxn     kapp_old        kapp_slack_ub   kapp_slack_lb]]," ",-1))</f>
        <v>0</v>
      </c>
      <c r="K2239" s="1">
        <f>_xlfn.XLOOKUP(SUBSTITUTE(Table5[[#This Row],[rxn]],"RXN-","ENZLOAD-"),ENZLOAD[name],ENZLOAD[flux],0)</f>
        <v>0</v>
      </c>
      <c r="L2239" s="1" t="str">
        <f>"'"&amp;Table5[[#This Row],[rxn]]&amp;"'"&amp;CHAR(9)&amp;IF(AND(Table5[[#This Row],[kapp_slack_ub]]&lt;&gt;0,Table5[[#This Row],[kapp_old]]&lt;$F$1),$F$1,Table5[[#This Row],[kapp_old]])</f>
        <v>'RXN-EX_csn_e_REV-SPONT'	27141.27779288</v>
      </c>
      <c r="M2239" s="1">
        <f>_xlfn.XLOOKUP(Table5[[#This Row],[rxn]],Table3[name],Table3[flux],$F$1)</f>
        <v>27141.277792879999</v>
      </c>
      <c r="N2239" s="1" t="str">
        <f>IFERROR(Table5[[#This Row],[min flux]]/Table5[[#This Row],[associated enzload]],"")</f>
        <v/>
      </c>
      <c r="O2239" s="1">
        <f>_xlfn.NUMBERVALUE(IF(Table5[[#This Row],[flux/enzload]]="","",ABS($N$1-Table5[[#This Row],[flux/enzload]])))</f>
        <v>0</v>
      </c>
      <c r="P2239" s="1">
        <f>Table5[[#This Row],[kapp_old]]+IFERROR(((Table5[[#This Row],[kapp_slack_ub]]-Table5[[#This Row],[kapp_slack_lb]])/Table5[[#This Row],[associated enzload]]),0)</f>
        <v>27141.277792879999</v>
      </c>
      <c r="Q2239" s="1" t="str">
        <f>"'"&amp;Table5[[#This Row],[rxn]]&amp;"'"&amp;CHAR(9)&amp;Table5[[#This Row],[kapp + (slack_ub - slack_lb)/enzload]]</f>
        <v>'RXN-EX_csn_e_REV-SPONT'	27141.27779288</v>
      </c>
      <c r="R2239" s="1">
        <f>_xlfn.XLOOKUP(Table5[[#This Row],[rxn]],Table38[name],Table38[flux],0)</f>
        <v>0</v>
      </c>
      <c r="S2239" s="1">
        <f>_xlfn.XLOOKUP(SUBSTITUTE(Table5[[#This Row],[rxn]],"RXN-","ENZLOAD-"),Table38[name],Table38[flux],0)</f>
        <v>0</v>
      </c>
      <c r="T2239" s="1" t="b">
        <f>AND(Table5[[#This Row],[ENZLOAD flux in kapp-slack.gms]]=0,Table5[[#This Row],[flux in kapp-slack.gms]]&lt;&gt;0,NOT(Table5[[#This Row],[spont or unknown?]]))</f>
        <v>0</v>
      </c>
      <c r="U2239" s="1" t="b">
        <f>OR(_xlfn.TEXTAFTER(Table5[[#This Row],[rxn]],"-",-1)="SPONT",_xlfn.TEXTAFTER(Table5[[#This Row],[rxn]],"-",-1)="UNKNOWN")</f>
        <v>1</v>
      </c>
      <c r="V2239" s="1">
        <f>_xlfn.XLOOKUP(SUBSTITUTE(Table5[[#This Row],[rxn]],"RXN-","ENZLOAD-"),Table4[rxn],Table4[ub],0)</f>
        <v>0</v>
      </c>
      <c r="W2239" s="1" t="b">
        <f>AND(Table5[[#This Row],[FVA ENZLOAD flux UB]]=0,Table5[[#This Row],[ENZ not made when it should be?]])</f>
        <v>0</v>
      </c>
    </row>
    <row r="2240" spans="1:23" hidden="1">
      <c r="A2240" s="1"/>
      <c r="B2240" s="1" t="str">
        <f>_xlfn.TEXTBEFORE(Table38[[#This Row],[all fluxes from kapp-slack]]," ",,,,"")</f>
        <v/>
      </c>
      <c r="C2240" s="1">
        <f>_xlfn.NUMBERVALUE(IFERROR(_xlfn.TEXTAFTER(Table38[[#This Row],[all fluxes from kapp-slack]]," ",-1,,,""),""))</f>
        <v>0</v>
      </c>
      <c r="F2240" s="1" t="s">
        <v>6073</v>
      </c>
      <c r="G2240" s="1" t="str">
        <f>_xlfn.TEXTBEFORE(Table5[[#This Row],[rxn     kapp_old        kapp_slack_ub   kapp_slack_lb]]," ")</f>
        <v>RXN-EX_arab__D_e_FWD-SPONT</v>
      </c>
      <c r="H224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24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240" s="1">
        <f>_xlfn.NUMBERVALUE(_xlfn.TEXTAFTER(Table5[[#This Row],[rxn     kapp_old        kapp_slack_ub   kapp_slack_lb]]," ",-1))</f>
        <v>0</v>
      </c>
      <c r="K2240" s="1">
        <f>_xlfn.XLOOKUP(SUBSTITUTE(Table5[[#This Row],[rxn]],"RXN-","ENZLOAD-"),ENZLOAD[name],ENZLOAD[flux],0)</f>
        <v>0</v>
      </c>
      <c r="L2240" s="1" t="str">
        <f>"'"&amp;Table5[[#This Row],[rxn]]&amp;"'"&amp;CHAR(9)&amp;IF(AND(Table5[[#This Row],[kapp_slack_ub]]&lt;&gt;0,Table5[[#This Row],[kapp_old]]&lt;$F$1),$F$1,Table5[[#This Row],[kapp_old]])</f>
        <v>'RXN-EX_arab__D_e_FWD-SPONT'	27141.27779288</v>
      </c>
      <c r="M2240" s="1">
        <f>_xlfn.XLOOKUP(Table5[[#This Row],[rxn]],Table3[name],Table3[flux],$F$1)</f>
        <v>27141.277792879999</v>
      </c>
      <c r="N2240" s="1" t="str">
        <f>IFERROR(Table5[[#This Row],[min flux]]/Table5[[#This Row],[associated enzload]],"")</f>
        <v/>
      </c>
      <c r="O2240" s="1">
        <f>_xlfn.NUMBERVALUE(IF(Table5[[#This Row],[flux/enzload]]="","",ABS($N$1-Table5[[#This Row],[flux/enzload]])))</f>
        <v>0</v>
      </c>
      <c r="P2240" s="1">
        <f>Table5[[#This Row],[kapp_old]]+IFERROR(((Table5[[#This Row],[kapp_slack_ub]]-Table5[[#This Row],[kapp_slack_lb]])/Table5[[#This Row],[associated enzload]]),0)</f>
        <v>27141.277792879999</v>
      </c>
      <c r="Q2240" s="1" t="str">
        <f>"'"&amp;Table5[[#This Row],[rxn]]&amp;"'"&amp;CHAR(9)&amp;Table5[[#This Row],[kapp + (slack_ub - slack_lb)/enzload]]</f>
        <v>'RXN-EX_arab__D_e_FWD-SPONT'	27141.27779288</v>
      </c>
      <c r="R2240" s="1">
        <f>_xlfn.XLOOKUP(Table5[[#This Row],[rxn]],Table38[name],Table38[flux],0)</f>
        <v>0</v>
      </c>
      <c r="S2240" s="1">
        <f>_xlfn.XLOOKUP(SUBSTITUTE(Table5[[#This Row],[rxn]],"RXN-","ENZLOAD-"),Table38[name],Table38[flux],0)</f>
        <v>0</v>
      </c>
      <c r="T2240" s="1" t="b">
        <f>AND(Table5[[#This Row],[ENZLOAD flux in kapp-slack.gms]]=0,Table5[[#This Row],[flux in kapp-slack.gms]]&lt;&gt;0,NOT(Table5[[#This Row],[spont or unknown?]]))</f>
        <v>0</v>
      </c>
      <c r="U2240" s="1" t="b">
        <f>OR(_xlfn.TEXTAFTER(Table5[[#This Row],[rxn]],"-",-1)="SPONT",_xlfn.TEXTAFTER(Table5[[#This Row],[rxn]],"-",-1)="UNKNOWN")</f>
        <v>1</v>
      </c>
      <c r="V2240" s="1">
        <f>_xlfn.XLOOKUP(SUBSTITUTE(Table5[[#This Row],[rxn]],"RXN-","ENZLOAD-"),Table4[rxn],Table4[ub],0)</f>
        <v>0</v>
      </c>
      <c r="W2240" s="1" t="b">
        <f>AND(Table5[[#This Row],[FVA ENZLOAD flux UB]]=0,Table5[[#This Row],[ENZ not made when it should be?]])</f>
        <v>0</v>
      </c>
    </row>
    <row r="2241" spans="1:23" hidden="1">
      <c r="A2241" s="1"/>
      <c r="B2241" s="1" t="str">
        <f>_xlfn.TEXTBEFORE(Table38[[#This Row],[all fluxes from kapp-slack]]," ",,,,"")</f>
        <v/>
      </c>
      <c r="C2241" s="1">
        <f>_xlfn.NUMBERVALUE(IFERROR(_xlfn.TEXTAFTER(Table38[[#This Row],[all fluxes from kapp-slack]]," ",-1,,,""),""))</f>
        <v>0</v>
      </c>
      <c r="F2241" s="1" t="s">
        <v>6074</v>
      </c>
      <c r="G2241" s="1" t="str">
        <f>_xlfn.TEXTBEFORE(Table5[[#This Row],[rxn     kapp_old        kapp_slack_ub   kapp_slack_lb]]," ")</f>
        <v>RXN-EX_arab__D_e_REV-SPONT</v>
      </c>
      <c r="H224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24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241" s="1">
        <f>_xlfn.NUMBERVALUE(_xlfn.TEXTAFTER(Table5[[#This Row],[rxn     kapp_old        kapp_slack_ub   kapp_slack_lb]]," ",-1))</f>
        <v>0</v>
      </c>
      <c r="K2241" s="1">
        <f>_xlfn.XLOOKUP(SUBSTITUTE(Table5[[#This Row],[rxn]],"RXN-","ENZLOAD-"),ENZLOAD[name],ENZLOAD[flux],0)</f>
        <v>0</v>
      </c>
      <c r="L2241" s="1" t="str">
        <f>"'"&amp;Table5[[#This Row],[rxn]]&amp;"'"&amp;CHAR(9)&amp;IF(AND(Table5[[#This Row],[kapp_slack_ub]]&lt;&gt;0,Table5[[#This Row],[kapp_old]]&lt;$F$1),$F$1,Table5[[#This Row],[kapp_old]])</f>
        <v>'RXN-EX_arab__D_e_REV-SPONT'	27141.27779288</v>
      </c>
      <c r="M2241" s="1">
        <f>_xlfn.XLOOKUP(Table5[[#This Row],[rxn]],Table3[name],Table3[flux],$F$1)</f>
        <v>27141.277792879999</v>
      </c>
      <c r="N2241" s="1" t="str">
        <f>IFERROR(Table5[[#This Row],[min flux]]/Table5[[#This Row],[associated enzload]],"")</f>
        <v/>
      </c>
      <c r="O2241" s="1">
        <f>_xlfn.NUMBERVALUE(IF(Table5[[#This Row],[flux/enzload]]="","",ABS($N$1-Table5[[#This Row],[flux/enzload]])))</f>
        <v>0</v>
      </c>
      <c r="P2241" s="1">
        <f>Table5[[#This Row],[kapp_old]]+IFERROR(((Table5[[#This Row],[kapp_slack_ub]]-Table5[[#This Row],[kapp_slack_lb]])/Table5[[#This Row],[associated enzload]]),0)</f>
        <v>27141.277792879999</v>
      </c>
      <c r="Q2241" s="1" t="str">
        <f>"'"&amp;Table5[[#This Row],[rxn]]&amp;"'"&amp;CHAR(9)&amp;Table5[[#This Row],[kapp + (slack_ub - slack_lb)/enzload]]</f>
        <v>'RXN-EX_arab__D_e_REV-SPONT'	27141.27779288</v>
      </c>
      <c r="R2241" s="1">
        <f>_xlfn.XLOOKUP(Table5[[#This Row],[rxn]],Table38[name],Table38[flux],0)</f>
        <v>0</v>
      </c>
      <c r="S2241" s="1">
        <f>_xlfn.XLOOKUP(SUBSTITUTE(Table5[[#This Row],[rxn]],"RXN-","ENZLOAD-"),Table38[name],Table38[flux],0)</f>
        <v>0</v>
      </c>
      <c r="T2241" s="1" t="b">
        <f>AND(Table5[[#This Row],[ENZLOAD flux in kapp-slack.gms]]=0,Table5[[#This Row],[flux in kapp-slack.gms]]&lt;&gt;0,NOT(Table5[[#This Row],[spont or unknown?]]))</f>
        <v>0</v>
      </c>
      <c r="U2241" s="1" t="b">
        <f>OR(_xlfn.TEXTAFTER(Table5[[#This Row],[rxn]],"-",-1)="SPONT",_xlfn.TEXTAFTER(Table5[[#This Row],[rxn]],"-",-1)="UNKNOWN")</f>
        <v>1</v>
      </c>
      <c r="V2241" s="1">
        <f>_xlfn.XLOOKUP(SUBSTITUTE(Table5[[#This Row],[rxn]],"RXN-","ENZLOAD-"),Table4[rxn],Table4[ub],0)</f>
        <v>0</v>
      </c>
      <c r="W2241" s="1" t="b">
        <f>AND(Table5[[#This Row],[FVA ENZLOAD flux UB]]=0,Table5[[#This Row],[ENZ not made when it should be?]])</f>
        <v>0</v>
      </c>
    </row>
    <row r="2242" spans="1:23" hidden="1">
      <c r="A2242" s="1"/>
      <c r="B2242" s="1" t="str">
        <f>_xlfn.TEXTBEFORE(Table38[[#This Row],[all fluxes from kapp-slack]]," ",,,,"")</f>
        <v/>
      </c>
      <c r="C2242" s="1">
        <f>_xlfn.NUMBERVALUE(IFERROR(_xlfn.TEXTAFTER(Table38[[#This Row],[all fluxes from kapp-slack]]," ",-1,,,""),""))</f>
        <v>0</v>
      </c>
      <c r="F2242" s="1" t="s">
        <v>6075</v>
      </c>
      <c r="G2242" s="1" t="str">
        <f>_xlfn.TEXTBEFORE(Table5[[#This Row],[rxn     kapp_old        kapp_slack_ub   kapp_slack_lb]]," ")</f>
        <v>RXN-EX_fru_e_FWD-SPONT</v>
      </c>
      <c r="H224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24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242" s="1">
        <f>_xlfn.NUMBERVALUE(_xlfn.TEXTAFTER(Table5[[#This Row],[rxn     kapp_old        kapp_slack_ub   kapp_slack_lb]]," ",-1))</f>
        <v>0</v>
      </c>
      <c r="K2242" s="1">
        <f>_xlfn.XLOOKUP(SUBSTITUTE(Table5[[#This Row],[rxn]],"RXN-","ENZLOAD-"),ENZLOAD[name],ENZLOAD[flux],0)</f>
        <v>0</v>
      </c>
      <c r="L2242" s="1" t="str">
        <f>"'"&amp;Table5[[#This Row],[rxn]]&amp;"'"&amp;CHAR(9)&amp;IF(AND(Table5[[#This Row],[kapp_slack_ub]]&lt;&gt;0,Table5[[#This Row],[kapp_old]]&lt;$F$1),$F$1,Table5[[#This Row],[kapp_old]])</f>
        <v>'RXN-EX_fru_e_FWD-SPONT'	27141.27779288</v>
      </c>
      <c r="M2242" s="1">
        <f>_xlfn.XLOOKUP(Table5[[#This Row],[rxn]],Table3[name],Table3[flux],$F$1)</f>
        <v>27141.277792879999</v>
      </c>
      <c r="N2242" s="1" t="str">
        <f>IFERROR(Table5[[#This Row],[min flux]]/Table5[[#This Row],[associated enzload]],"")</f>
        <v/>
      </c>
      <c r="O2242" s="1">
        <f>_xlfn.NUMBERVALUE(IF(Table5[[#This Row],[flux/enzload]]="","",ABS($N$1-Table5[[#This Row],[flux/enzload]])))</f>
        <v>0</v>
      </c>
      <c r="P2242" s="1">
        <f>Table5[[#This Row],[kapp_old]]+IFERROR(((Table5[[#This Row],[kapp_slack_ub]]-Table5[[#This Row],[kapp_slack_lb]])/Table5[[#This Row],[associated enzload]]),0)</f>
        <v>27141.277792879999</v>
      </c>
      <c r="Q2242" s="1" t="str">
        <f>"'"&amp;Table5[[#This Row],[rxn]]&amp;"'"&amp;CHAR(9)&amp;Table5[[#This Row],[kapp + (slack_ub - slack_lb)/enzload]]</f>
        <v>'RXN-EX_fru_e_FWD-SPONT'	27141.27779288</v>
      </c>
      <c r="R2242" s="1">
        <f>_xlfn.XLOOKUP(Table5[[#This Row],[rxn]],Table38[name],Table38[flux],0)</f>
        <v>0</v>
      </c>
      <c r="S2242" s="1">
        <f>_xlfn.XLOOKUP(SUBSTITUTE(Table5[[#This Row],[rxn]],"RXN-","ENZLOAD-"),Table38[name],Table38[flux],0)</f>
        <v>0</v>
      </c>
      <c r="T2242" s="1" t="b">
        <f>AND(Table5[[#This Row],[ENZLOAD flux in kapp-slack.gms]]=0,Table5[[#This Row],[flux in kapp-slack.gms]]&lt;&gt;0,NOT(Table5[[#This Row],[spont or unknown?]]))</f>
        <v>0</v>
      </c>
      <c r="U2242" s="1" t="b">
        <f>OR(_xlfn.TEXTAFTER(Table5[[#This Row],[rxn]],"-",-1)="SPONT",_xlfn.TEXTAFTER(Table5[[#This Row],[rxn]],"-",-1)="UNKNOWN")</f>
        <v>1</v>
      </c>
      <c r="V2242" s="1">
        <f>_xlfn.XLOOKUP(SUBSTITUTE(Table5[[#This Row],[rxn]],"RXN-","ENZLOAD-"),Table4[rxn],Table4[ub],0)</f>
        <v>0</v>
      </c>
      <c r="W2242" s="1" t="b">
        <f>AND(Table5[[#This Row],[FVA ENZLOAD flux UB]]=0,Table5[[#This Row],[ENZ not made when it should be?]])</f>
        <v>0</v>
      </c>
    </row>
    <row r="2243" spans="1:23" hidden="1">
      <c r="A2243" s="1"/>
      <c r="B2243" s="1" t="str">
        <f>_xlfn.TEXTBEFORE(Table38[[#This Row],[all fluxes from kapp-slack]]," ",,,,"")</f>
        <v/>
      </c>
      <c r="C2243" s="1">
        <f>_xlfn.NUMBERVALUE(IFERROR(_xlfn.TEXTAFTER(Table38[[#This Row],[all fluxes from kapp-slack]]," ",-1,,,""),""))</f>
        <v>0</v>
      </c>
      <c r="F2243" s="1" t="s">
        <v>6076</v>
      </c>
      <c r="G2243" s="1" t="str">
        <f>_xlfn.TEXTBEFORE(Table5[[#This Row],[rxn     kapp_old        kapp_slack_ub   kapp_slack_lb]]," ")</f>
        <v>RXN-EX_fru_e_REV-SPONT</v>
      </c>
      <c r="H224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24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243" s="1">
        <f>_xlfn.NUMBERVALUE(_xlfn.TEXTAFTER(Table5[[#This Row],[rxn     kapp_old        kapp_slack_ub   kapp_slack_lb]]," ",-1))</f>
        <v>0</v>
      </c>
      <c r="K2243" s="1">
        <f>_xlfn.XLOOKUP(SUBSTITUTE(Table5[[#This Row],[rxn]],"RXN-","ENZLOAD-"),ENZLOAD[name],ENZLOAD[flux],0)</f>
        <v>0</v>
      </c>
      <c r="L2243" s="1" t="str">
        <f>"'"&amp;Table5[[#This Row],[rxn]]&amp;"'"&amp;CHAR(9)&amp;IF(AND(Table5[[#This Row],[kapp_slack_ub]]&lt;&gt;0,Table5[[#This Row],[kapp_old]]&lt;$F$1),$F$1,Table5[[#This Row],[kapp_old]])</f>
        <v>'RXN-EX_fru_e_REV-SPONT'	27141.27779288</v>
      </c>
      <c r="M2243" s="1">
        <f>_xlfn.XLOOKUP(Table5[[#This Row],[rxn]],Table3[name],Table3[flux],$F$1)</f>
        <v>27141.277792879999</v>
      </c>
      <c r="N2243" s="1" t="str">
        <f>IFERROR(Table5[[#This Row],[min flux]]/Table5[[#This Row],[associated enzload]],"")</f>
        <v/>
      </c>
      <c r="O2243" s="1">
        <f>_xlfn.NUMBERVALUE(IF(Table5[[#This Row],[flux/enzload]]="","",ABS($N$1-Table5[[#This Row],[flux/enzload]])))</f>
        <v>0</v>
      </c>
      <c r="P2243" s="1">
        <f>Table5[[#This Row],[kapp_old]]+IFERROR(((Table5[[#This Row],[kapp_slack_ub]]-Table5[[#This Row],[kapp_slack_lb]])/Table5[[#This Row],[associated enzload]]),0)</f>
        <v>27141.277792879999</v>
      </c>
      <c r="Q2243" s="1" t="str">
        <f>"'"&amp;Table5[[#This Row],[rxn]]&amp;"'"&amp;CHAR(9)&amp;Table5[[#This Row],[kapp + (slack_ub - slack_lb)/enzload]]</f>
        <v>'RXN-EX_fru_e_REV-SPONT'	27141.27779288</v>
      </c>
      <c r="R2243" s="1">
        <f>_xlfn.XLOOKUP(Table5[[#This Row],[rxn]],Table38[name],Table38[flux],0)</f>
        <v>0</v>
      </c>
      <c r="S2243" s="1">
        <f>_xlfn.XLOOKUP(SUBSTITUTE(Table5[[#This Row],[rxn]],"RXN-","ENZLOAD-"),Table38[name],Table38[flux],0)</f>
        <v>0</v>
      </c>
      <c r="T2243" s="1" t="b">
        <f>AND(Table5[[#This Row],[ENZLOAD flux in kapp-slack.gms]]=0,Table5[[#This Row],[flux in kapp-slack.gms]]&lt;&gt;0,NOT(Table5[[#This Row],[spont or unknown?]]))</f>
        <v>0</v>
      </c>
      <c r="U2243" s="1" t="b">
        <f>OR(_xlfn.TEXTAFTER(Table5[[#This Row],[rxn]],"-",-1)="SPONT",_xlfn.TEXTAFTER(Table5[[#This Row],[rxn]],"-",-1)="UNKNOWN")</f>
        <v>1</v>
      </c>
      <c r="V2243" s="1">
        <f>_xlfn.XLOOKUP(SUBSTITUTE(Table5[[#This Row],[rxn]],"RXN-","ENZLOAD-"),Table4[rxn],Table4[ub],0)</f>
        <v>0</v>
      </c>
      <c r="W2243" s="1" t="b">
        <f>AND(Table5[[#This Row],[FVA ENZLOAD flux UB]]=0,Table5[[#This Row],[ENZ not made when it should be?]])</f>
        <v>0</v>
      </c>
    </row>
    <row r="2244" spans="1:23" hidden="1">
      <c r="A2244" s="1"/>
      <c r="B2244" s="1" t="str">
        <f>_xlfn.TEXTBEFORE(Table38[[#This Row],[all fluxes from kapp-slack]]," ",,,,"")</f>
        <v/>
      </c>
      <c r="C2244" s="1">
        <f>_xlfn.NUMBERVALUE(IFERROR(_xlfn.TEXTAFTER(Table38[[#This Row],[all fluxes from kapp-slack]]," ",-1,,,""),""))</f>
        <v>0</v>
      </c>
      <c r="F2244" s="1" t="s">
        <v>6077</v>
      </c>
      <c r="G2244" s="1" t="str">
        <f>_xlfn.TEXTBEFORE(Table5[[#This Row],[rxn     kapp_old        kapp_slack_ub   kapp_slack_lb]]," ")</f>
        <v>RXN-EX_gal_e_FWD-SPONT</v>
      </c>
      <c r="H224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24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244" s="1">
        <f>_xlfn.NUMBERVALUE(_xlfn.TEXTAFTER(Table5[[#This Row],[rxn     kapp_old        kapp_slack_ub   kapp_slack_lb]]," ",-1))</f>
        <v>0</v>
      </c>
      <c r="K2244" s="1">
        <f>_xlfn.XLOOKUP(SUBSTITUTE(Table5[[#This Row],[rxn]],"RXN-","ENZLOAD-"),ENZLOAD[name],ENZLOAD[flux],0)</f>
        <v>0</v>
      </c>
      <c r="L2244" s="1" t="str">
        <f>"'"&amp;Table5[[#This Row],[rxn]]&amp;"'"&amp;CHAR(9)&amp;IF(AND(Table5[[#This Row],[kapp_slack_ub]]&lt;&gt;0,Table5[[#This Row],[kapp_old]]&lt;$F$1),$F$1,Table5[[#This Row],[kapp_old]])</f>
        <v>'RXN-EX_gal_e_FWD-SPONT'	27141.27779288</v>
      </c>
      <c r="M2244" s="1">
        <f>_xlfn.XLOOKUP(Table5[[#This Row],[rxn]],Table3[name],Table3[flux],$F$1)</f>
        <v>27141.277792879999</v>
      </c>
      <c r="N2244" s="1" t="str">
        <f>IFERROR(Table5[[#This Row],[min flux]]/Table5[[#This Row],[associated enzload]],"")</f>
        <v/>
      </c>
      <c r="O2244" s="1">
        <f>_xlfn.NUMBERVALUE(IF(Table5[[#This Row],[flux/enzload]]="","",ABS($N$1-Table5[[#This Row],[flux/enzload]])))</f>
        <v>0</v>
      </c>
      <c r="P2244" s="1">
        <f>Table5[[#This Row],[kapp_old]]+IFERROR(((Table5[[#This Row],[kapp_slack_ub]]-Table5[[#This Row],[kapp_slack_lb]])/Table5[[#This Row],[associated enzload]]),0)</f>
        <v>27141.277792879999</v>
      </c>
      <c r="Q2244" s="1" t="str">
        <f>"'"&amp;Table5[[#This Row],[rxn]]&amp;"'"&amp;CHAR(9)&amp;Table5[[#This Row],[kapp + (slack_ub - slack_lb)/enzload]]</f>
        <v>'RXN-EX_gal_e_FWD-SPONT'	27141.27779288</v>
      </c>
      <c r="R2244" s="1">
        <f>_xlfn.XLOOKUP(Table5[[#This Row],[rxn]],Table38[name],Table38[flux],0)</f>
        <v>0</v>
      </c>
      <c r="S2244" s="1">
        <f>_xlfn.XLOOKUP(SUBSTITUTE(Table5[[#This Row],[rxn]],"RXN-","ENZLOAD-"),Table38[name],Table38[flux],0)</f>
        <v>0</v>
      </c>
      <c r="T2244" s="1" t="b">
        <f>AND(Table5[[#This Row],[ENZLOAD flux in kapp-slack.gms]]=0,Table5[[#This Row],[flux in kapp-slack.gms]]&lt;&gt;0,NOT(Table5[[#This Row],[spont or unknown?]]))</f>
        <v>0</v>
      </c>
      <c r="U2244" s="1" t="b">
        <f>OR(_xlfn.TEXTAFTER(Table5[[#This Row],[rxn]],"-",-1)="SPONT",_xlfn.TEXTAFTER(Table5[[#This Row],[rxn]],"-",-1)="UNKNOWN")</f>
        <v>1</v>
      </c>
      <c r="V2244" s="1">
        <f>_xlfn.XLOOKUP(SUBSTITUTE(Table5[[#This Row],[rxn]],"RXN-","ENZLOAD-"),Table4[rxn],Table4[ub],0)</f>
        <v>0</v>
      </c>
      <c r="W2244" s="1" t="b">
        <f>AND(Table5[[#This Row],[FVA ENZLOAD flux UB]]=0,Table5[[#This Row],[ENZ not made when it should be?]])</f>
        <v>0</v>
      </c>
    </row>
    <row r="2245" spans="1:23" hidden="1">
      <c r="A2245" s="1"/>
      <c r="B2245" s="1" t="str">
        <f>_xlfn.TEXTBEFORE(Table38[[#This Row],[all fluxes from kapp-slack]]," ",,,,"")</f>
        <v/>
      </c>
      <c r="C2245" s="1">
        <f>_xlfn.NUMBERVALUE(IFERROR(_xlfn.TEXTAFTER(Table38[[#This Row],[all fluxes from kapp-slack]]," ",-1,,,""),""))</f>
        <v>0</v>
      </c>
      <c r="F2245" s="1" t="s">
        <v>6078</v>
      </c>
      <c r="G2245" s="1" t="str">
        <f>_xlfn.TEXTBEFORE(Table5[[#This Row],[rxn     kapp_old        kapp_slack_ub   kapp_slack_lb]]," ")</f>
        <v>RXN-EX_gal_e_REV-SPONT</v>
      </c>
      <c r="H224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24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245" s="1">
        <f>_xlfn.NUMBERVALUE(_xlfn.TEXTAFTER(Table5[[#This Row],[rxn     kapp_old        kapp_slack_ub   kapp_slack_lb]]," ",-1))</f>
        <v>0</v>
      </c>
      <c r="K2245" s="1">
        <f>_xlfn.XLOOKUP(SUBSTITUTE(Table5[[#This Row],[rxn]],"RXN-","ENZLOAD-"),ENZLOAD[name],ENZLOAD[flux],0)</f>
        <v>0</v>
      </c>
      <c r="L2245" s="1" t="str">
        <f>"'"&amp;Table5[[#This Row],[rxn]]&amp;"'"&amp;CHAR(9)&amp;IF(AND(Table5[[#This Row],[kapp_slack_ub]]&lt;&gt;0,Table5[[#This Row],[kapp_old]]&lt;$F$1),$F$1,Table5[[#This Row],[kapp_old]])</f>
        <v>'RXN-EX_gal_e_REV-SPONT'	27141.27779288</v>
      </c>
      <c r="M2245" s="1">
        <f>_xlfn.XLOOKUP(Table5[[#This Row],[rxn]],Table3[name],Table3[flux],$F$1)</f>
        <v>27141.277792879999</v>
      </c>
      <c r="N2245" s="1" t="str">
        <f>IFERROR(Table5[[#This Row],[min flux]]/Table5[[#This Row],[associated enzload]],"")</f>
        <v/>
      </c>
      <c r="O2245" s="1">
        <f>_xlfn.NUMBERVALUE(IF(Table5[[#This Row],[flux/enzload]]="","",ABS($N$1-Table5[[#This Row],[flux/enzload]])))</f>
        <v>0</v>
      </c>
      <c r="P2245" s="1">
        <f>Table5[[#This Row],[kapp_old]]+IFERROR(((Table5[[#This Row],[kapp_slack_ub]]-Table5[[#This Row],[kapp_slack_lb]])/Table5[[#This Row],[associated enzload]]),0)</f>
        <v>27141.277792879999</v>
      </c>
      <c r="Q2245" s="1" t="str">
        <f>"'"&amp;Table5[[#This Row],[rxn]]&amp;"'"&amp;CHAR(9)&amp;Table5[[#This Row],[kapp + (slack_ub - slack_lb)/enzload]]</f>
        <v>'RXN-EX_gal_e_REV-SPONT'	27141.27779288</v>
      </c>
      <c r="R2245" s="1">
        <f>_xlfn.XLOOKUP(Table5[[#This Row],[rxn]],Table38[name],Table38[flux],0)</f>
        <v>0</v>
      </c>
      <c r="S2245" s="1">
        <f>_xlfn.XLOOKUP(SUBSTITUTE(Table5[[#This Row],[rxn]],"RXN-","ENZLOAD-"),Table38[name],Table38[flux],0)</f>
        <v>0</v>
      </c>
      <c r="T2245" s="1" t="b">
        <f>AND(Table5[[#This Row],[ENZLOAD flux in kapp-slack.gms]]=0,Table5[[#This Row],[flux in kapp-slack.gms]]&lt;&gt;0,NOT(Table5[[#This Row],[spont or unknown?]]))</f>
        <v>0</v>
      </c>
      <c r="U2245" s="1" t="b">
        <f>OR(_xlfn.TEXTAFTER(Table5[[#This Row],[rxn]],"-",-1)="SPONT",_xlfn.TEXTAFTER(Table5[[#This Row],[rxn]],"-",-1)="UNKNOWN")</f>
        <v>1</v>
      </c>
      <c r="V2245" s="1">
        <f>_xlfn.XLOOKUP(SUBSTITUTE(Table5[[#This Row],[rxn]],"RXN-","ENZLOAD-"),Table4[rxn],Table4[ub],0)</f>
        <v>0</v>
      </c>
      <c r="W2245" s="1" t="b">
        <f>AND(Table5[[#This Row],[FVA ENZLOAD flux UB]]=0,Table5[[#This Row],[ENZ not made when it should be?]])</f>
        <v>0</v>
      </c>
    </row>
    <row r="2246" spans="1:23" hidden="1">
      <c r="A2246" s="1"/>
      <c r="B2246" s="1" t="str">
        <f>_xlfn.TEXTBEFORE(Table38[[#This Row],[all fluxes from kapp-slack]]," ",,,,"")</f>
        <v/>
      </c>
      <c r="C2246" s="1">
        <f>_xlfn.NUMBERVALUE(IFERROR(_xlfn.TEXTAFTER(Table38[[#This Row],[all fluxes from kapp-slack]]," ",-1,,,""),""))</f>
        <v>0</v>
      </c>
      <c r="F2246" s="1" t="s">
        <v>6079</v>
      </c>
      <c r="G2246" s="1" t="str">
        <f>_xlfn.TEXTBEFORE(Table5[[#This Row],[rxn     kapp_old        kapp_slack_ub   kapp_slack_lb]]," ")</f>
        <v>RXN-EX_galur_e_FWD-SPONT</v>
      </c>
      <c r="H224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24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246" s="1">
        <f>_xlfn.NUMBERVALUE(_xlfn.TEXTAFTER(Table5[[#This Row],[rxn     kapp_old        kapp_slack_ub   kapp_slack_lb]]," ",-1))</f>
        <v>0</v>
      </c>
      <c r="K2246" s="1">
        <f>_xlfn.XLOOKUP(SUBSTITUTE(Table5[[#This Row],[rxn]],"RXN-","ENZLOAD-"),ENZLOAD[name],ENZLOAD[flux],0)</f>
        <v>0</v>
      </c>
      <c r="L2246" s="1" t="str">
        <f>"'"&amp;Table5[[#This Row],[rxn]]&amp;"'"&amp;CHAR(9)&amp;IF(AND(Table5[[#This Row],[kapp_slack_ub]]&lt;&gt;0,Table5[[#This Row],[kapp_old]]&lt;$F$1),$F$1,Table5[[#This Row],[kapp_old]])</f>
        <v>'RXN-EX_galur_e_FWD-SPONT'	27141.27779288</v>
      </c>
      <c r="M2246" s="1">
        <f>_xlfn.XLOOKUP(Table5[[#This Row],[rxn]],Table3[name],Table3[flux],$F$1)</f>
        <v>27141.277792879999</v>
      </c>
      <c r="N2246" s="1" t="str">
        <f>IFERROR(Table5[[#This Row],[min flux]]/Table5[[#This Row],[associated enzload]],"")</f>
        <v/>
      </c>
      <c r="O2246" s="1">
        <f>_xlfn.NUMBERVALUE(IF(Table5[[#This Row],[flux/enzload]]="","",ABS($N$1-Table5[[#This Row],[flux/enzload]])))</f>
        <v>0</v>
      </c>
      <c r="P2246" s="1">
        <f>Table5[[#This Row],[kapp_old]]+IFERROR(((Table5[[#This Row],[kapp_slack_ub]]-Table5[[#This Row],[kapp_slack_lb]])/Table5[[#This Row],[associated enzload]]),0)</f>
        <v>27141.277792879999</v>
      </c>
      <c r="Q2246" s="1" t="str">
        <f>"'"&amp;Table5[[#This Row],[rxn]]&amp;"'"&amp;CHAR(9)&amp;Table5[[#This Row],[kapp + (slack_ub - slack_lb)/enzload]]</f>
        <v>'RXN-EX_galur_e_FWD-SPONT'	27141.27779288</v>
      </c>
      <c r="R2246" s="1">
        <f>_xlfn.XLOOKUP(Table5[[#This Row],[rxn]],Table38[name],Table38[flux],0)</f>
        <v>0</v>
      </c>
      <c r="S2246" s="1">
        <f>_xlfn.XLOOKUP(SUBSTITUTE(Table5[[#This Row],[rxn]],"RXN-","ENZLOAD-"),Table38[name],Table38[flux],0)</f>
        <v>0</v>
      </c>
      <c r="T2246" s="1" t="b">
        <f>AND(Table5[[#This Row],[ENZLOAD flux in kapp-slack.gms]]=0,Table5[[#This Row],[flux in kapp-slack.gms]]&lt;&gt;0,NOT(Table5[[#This Row],[spont or unknown?]]))</f>
        <v>0</v>
      </c>
      <c r="U2246" s="1" t="b">
        <f>OR(_xlfn.TEXTAFTER(Table5[[#This Row],[rxn]],"-",-1)="SPONT",_xlfn.TEXTAFTER(Table5[[#This Row],[rxn]],"-",-1)="UNKNOWN")</f>
        <v>1</v>
      </c>
      <c r="V2246" s="1">
        <f>_xlfn.XLOOKUP(SUBSTITUTE(Table5[[#This Row],[rxn]],"RXN-","ENZLOAD-"),Table4[rxn],Table4[ub],0)</f>
        <v>0</v>
      </c>
      <c r="W2246" s="1" t="b">
        <f>AND(Table5[[#This Row],[FVA ENZLOAD flux UB]]=0,Table5[[#This Row],[ENZ not made when it should be?]])</f>
        <v>0</v>
      </c>
    </row>
    <row r="2247" spans="1:23" hidden="1">
      <c r="A2247" s="1"/>
      <c r="B2247" s="1" t="str">
        <f>_xlfn.TEXTBEFORE(Table38[[#This Row],[all fluxes from kapp-slack]]," ",,,,"")</f>
        <v/>
      </c>
      <c r="C2247" s="1">
        <f>_xlfn.NUMBERVALUE(IFERROR(_xlfn.TEXTAFTER(Table38[[#This Row],[all fluxes from kapp-slack]]," ",-1,,,""),""))</f>
        <v>0</v>
      </c>
      <c r="F2247" s="1" t="s">
        <v>6080</v>
      </c>
      <c r="G2247" s="1" t="str">
        <f>_xlfn.TEXTBEFORE(Table5[[#This Row],[rxn     kapp_old        kapp_slack_ub   kapp_slack_lb]]," ")</f>
        <v>RXN-EX_galur_e_REV-SPONT</v>
      </c>
      <c r="H224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24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247" s="1">
        <f>_xlfn.NUMBERVALUE(_xlfn.TEXTAFTER(Table5[[#This Row],[rxn     kapp_old        kapp_slack_ub   kapp_slack_lb]]," ",-1))</f>
        <v>0</v>
      </c>
      <c r="K2247" s="1">
        <f>_xlfn.XLOOKUP(SUBSTITUTE(Table5[[#This Row],[rxn]],"RXN-","ENZLOAD-"),ENZLOAD[name],ENZLOAD[flux],0)</f>
        <v>0</v>
      </c>
      <c r="L2247" s="1" t="str">
        <f>"'"&amp;Table5[[#This Row],[rxn]]&amp;"'"&amp;CHAR(9)&amp;IF(AND(Table5[[#This Row],[kapp_slack_ub]]&lt;&gt;0,Table5[[#This Row],[kapp_old]]&lt;$F$1),$F$1,Table5[[#This Row],[kapp_old]])</f>
        <v>'RXN-EX_galur_e_REV-SPONT'	27141.27779288</v>
      </c>
      <c r="M2247" s="1">
        <f>_xlfn.XLOOKUP(Table5[[#This Row],[rxn]],Table3[name],Table3[flux],$F$1)</f>
        <v>27141.277792879999</v>
      </c>
      <c r="N2247" s="1" t="str">
        <f>IFERROR(Table5[[#This Row],[min flux]]/Table5[[#This Row],[associated enzload]],"")</f>
        <v/>
      </c>
      <c r="O2247" s="1">
        <f>_xlfn.NUMBERVALUE(IF(Table5[[#This Row],[flux/enzload]]="","",ABS($N$1-Table5[[#This Row],[flux/enzload]])))</f>
        <v>0</v>
      </c>
      <c r="P2247" s="1">
        <f>Table5[[#This Row],[kapp_old]]+IFERROR(((Table5[[#This Row],[kapp_slack_ub]]-Table5[[#This Row],[kapp_slack_lb]])/Table5[[#This Row],[associated enzload]]),0)</f>
        <v>27141.277792879999</v>
      </c>
      <c r="Q2247" s="1" t="str">
        <f>"'"&amp;Table5[[#This Row],[rxn]]&amp;"'"&amp;CHAR(9)&amp;Table5[[#This Row],[kapp + (slack_ub - slack_lb)/enzload]]</f>
        <v>'RXN-EX_galur_e_REV-SPONT'	27141.27779288</v>
      </c>
      <c r="R2247" s="1">
        <f>_xlfn.XLOOKUP(Table5[[#This Row],[rxn]],Table38[name],Table38[flux],0)</f>
        <v>0</v>
      </c>
      <c r="S2247" s="1">
        <f>_xlfn.XLOOKUP(SUBSTITUTE(Table5[[#This Row],[rxn]],"RXN-","ENZLOAD-"),Table38[name],Table38[flux],0)</f>
        <v>0</v>
      </c>
      <c r="T2247" s="1" t="b">
        <f>AND(Table5[[#This Row],[ENZLOAD flux in kapp-slack.gms]]=0,Table5[[#This Row],[flux in kapp-slack.gms]]&lt;&gt;0,NOT(Table5[[#This Row],[spont or unknown?]]))</f>
        <v>0</v>
      </c>
      <c r="U2247" s="1" t="b">
        <f>OR(_xlfn.TEXTAFTER(Table5[[#This Row],[rxn]],"-",-1)="SPONT",_xlfn.TEXTAFTER(Table5[[#This Row],[rxn]],"-",-1)="UNKNOWN")</f>
        <v>1</v>
      </c>
      <c r="V2247" s="1">
        <f>_xlfn.XLOOKUP(SUBSTITUTE(Table5[[#This Row],[rxn]],"RXN-","ENZLOAD-"),Table4[rxn],Table4[ub],0)</f>
        <v>0</v>
      </c>
      <c r="W2247" s="1" t="b">
        <f>AND(Table5[[#This Row],[FVA ENZLOAD flux UB]]=0,Table5[[#This Row],[ENZ not made when it should be?]])</f>
        <v>0</v>
      </c>
    </row>
    <row r="2248" spans="1:23" hidden="1">
      <c r="A2248" s="1"/>
      <c r="B2248" s="1" t="str">
        <f>_xlfn.TEXTBEFORE(Table38[[#This Row],[all fluxes from kapp-slack]]," ",,,,"")</f>
        <v/>
      </c>
      <c r="C2248" s="1">
        <f>_xlfn.NUMBERVALUE(IFERROR(_xlfn.TEXTAFTER(Table38[[#This Row],[all fluxes from kapp-slack]]," ",-1,,,""),""))</f>
        <v>0</v>
      </c>
      <c r="F2248" s="1" t="s">
        <v>6081</v>
      </c>
      <c r="G2248" s="1" t="str">
        <f>_xlfn.TEXTBEFORE(Table5[[#This Row],[rxn     kapp_old        kapp_slack_ub   kapp_slack_lb]]," ")</f>
        <v>RXN-EX_sbt__D_e_FWD-SPONT</v>
      </c>
      <c r="H224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24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248" s="1">
        <f>_xlfn.NUMBERVALUE(_xlfn.TEXTAFTER(Table5[[#This Row],[rxn     kapp_old        kapp_slack_ub   kapp_slack_lb]]," ",-1))</f>
        <v>0</v>
      </c>
      <c r="K2248" s="1">
        <f>_xlfn.XLOOKUP(SUBSTITUTE(Table5[[#This Row],[rxn]],"RXN-","ENZLOAD-"),ENZLOAD[name],ENZLOAD[flux],0)</f>
        <v>0</v>
      </c>
      <c r="L2248" s="1" t="str">
        <f>"'"&amp;Table5[[#This Row],[rxn]]&amp;"'"&amp;CHAR(9)&amp;IF(AND(Table5[[#This Row],[kapp_slack_ub]]&lt;&gt;0,Table5[[#This Row],[kapp_old]]&lt;$F$1),$F$1,Table5[[#This Row],[kapp_old]])</f>
        <v>'RXN-EX_sbt__D_e_FWD-SPONT'	27141.27779288</v>
      </c>
      <c r="M2248" s="1">
        <f>_xlfn.XLOOKUP(Table5[[#This Row],[rxn]],Table3[name],Table3[flux],$F$1)</f>
        <v>27141.277792879999</v>
      </c>
      <c r="N2248" s="1" t="str">
        <f>IFERROR(Table5[[#This Row],[min flux]]/Table5[[#This Row],[associated enzload]],"")</f>
        <v/>
      </c>
      <c r="O2248" s="1">
        <f>_xlfn.NUMBERVALUE(IF(Table5[[#This Row],[flux/enzload]]="","",ABS($N$1-Table5[[#This Row],[flux/enzload]])))</f>
        <v>0</v>
      </c>
      <c r="P2248" s="1">
        <f>Table5[[#This Row],[kapp_old]]+IFERROR(((Table5[[#This Row],[kapp_slack_ub]]-Table5[[#This Row],[kapp_slack_lb]])/Table5[[#This Row],[associated enzload]]),0)</f>
        <v>27141.277792879999</v>
      </c>
      <c r="Q2248" s="1" t="str">
        <f>"'"&amp;Table5[[#This Row],[rxn]]&amp;"'"&amp;CHAR(9)&amp;Table5[[#This Row],[kapp + (slack_ub - slack_lb)/enzload]]</f>
        <v>'RXN-EX_sbt__D_e_FWD-SPONT'	27141.27779288</v>
      </c>
      <c r="R2248" s="1">
        <f>_xlfn.XLOOKUP(Table5[[#This Row],[rxn]],Table38[name],Table38[flux],0)</f>
        <v>0</v>
      </c>
      <c r="S2248" s="1">
        <f>_xlfn.XLOOKUP(SUBSTITUTE(Table5[[#This Row],[rxn]],"RXN-","ENZLOAD-"),Table38[name],Table38[flux],0)</f>
        <v>0</v>
      </c>
      <c r="T2248" s="1" t="b">
        <f>AND(Table5[[#This Row],[ENZLOAD flux in kapp-slack.gms]]=0,Table5[[#This Row],[flux in kapp-slack.gms]]&lt;&gt;0,NOT(Table5[[#This Row],[spont or unknown?]]))</f>
        <v>0</v>
      </c>
      <c r="U2248" s="1" t="b">
        <f>OR(_xlfn.TEXTAFTER(Table5[[#This Row],[rxn]],"-",-1)="SPONT",_xlfn.TEXTAFTER(Table5[[#This Row],[rxn]],"-",-1)="UNKNOWN")</f>
        <v>1</v>
      </c>
      <c r="V2248" s="1">
        <f>_xlfn.XLOOKUP(SUBSTITUTE(Table5[[#This Row],[rxn]],"RXN-","ENZLOAD-"),Table4[rxn],Table4[ub],0)</f>
        <v>0</v>
      </c>
      <c r="W2248" s="1" t="b">
        <f>AND(Table5[[#This Row],[FVA ENZLOAD flux UB]]=0,Table5[[#This Row],[ENZ not made when it should be?]])</f>
        <v>0</v>
      </c>
    </row>
    <row r="2249" spans="1:23" hidden="1">
      <c r="A2249" s="1"/>
      <c r="B2249" s="1" t="str">
        <f>_xlfn.TEXTBEFORE(Table38[[#This Row],[all fluxes from kapp-slack]]," ",,,,"")</f>
        <v/>
      </c>
      <c r="C2249" s="1">
        <f>_xlfn.NUMBERVALUE(IFERROR(_xlfn.TEXTAFTER(Table38[[#This Row],[all fluxes from kapp-slack]]," ",-1,,,""),""))</f>
        <v>0</v>
      </c>
      <c r="F2249" s="1" t="s">
        <v>6082</v>
      </c>
      <c r="G2249" s="1" t="str">
        <f>_xlfn.TEXTBEFORE(Table5[[#This Row],[rxn     kapp_old        kapp_slack_ub   kapp_slack_lb]]," ")</f>
        <v>RXN-EX_sbt__D_e_REV-SPONT</v>
      </c>
      <c r="H224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24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249" s="1">
        <f>_xlfn.NUMBERVALUE(_xlfn.TEXTAFTER(Table5[[#This Row],[rxn     kapp_old        kapp_slack_ub   kapp_slack_lb]]," ",-1))</f>
        <v>0</v>
      </c>
      <c r="K2249" s="1">
        <f>_xlfn.XLOOKUP(SUBSTITUTE(Table5[[#This Row],[rxn]],"RXN-","ENZLOAD-"),ENZLOAD[name],ENZLOAD[flux],0)</f>
        <v>0</v>
      </c>
      <c r="L2249" s="1" t="str">
        <f>"'"&amp;Table5[[#This Row],[rxn]]&amp;"'"&amp;CHAR(9)&amp;IF(AND(Table5[[#This Row],[kapp_slack_ub]]&lt;&gt;0,Table5[[#This Row],[kapp_old]]&lt;$F$1),$F$1,Table5[[#This Row],[kapp_old]])</f>
        <v>'RXN-EX_sbt__D_e_REV-SPONT'	27141.27779288</v>
      </c>
      <c r="M2249" s="1">
        <f>_xlfn.XLOOKUP(Table5[[#This Row],[rxn]],Table3[name],Table3[flux],$F$1)</f>
        <v>27141.277792879999</v>
      </c>
      <c r="N2249" s="1" t="str">
        <f>IFERROR(Table5[[#This Row],[min flux]]/Table5[[#This Row],[associated enzload]],"")</f>
        <v/>
      </c>
      <c r="O2249" s="1">
        <f>_xlfn.NUMBERVALUE(IF(Table5[[#This Row],[flux/enzload]]="","",ABS($N$1-Table5[[#This Row],[flux/enzload]])))</f>
        <v>0</v>
      </c>
      <c r="P2249" s="1">
        <f>Table5[[#This Row],[kapp_old]]+IFERROR(((Table5[[#This Row],[kapp_slack_ub]]-Table5[[#This Row],[kapp_slack_lb]])/Table5[[#This Row],[associated enzload]]),0)</f>
        <v>27141.277792879999</v>
      </c>
      <c r="Q2249" s="1" t="str">
        <f>"'"&amp;Table5[[#This Row],[rxn]]&amp;"'"&amp;CHAR(9)&amp;Table5[[#This Row],[kapp + (slack_ub - slack_lb)/enzload]]</f>
        <v>'RXN-EX_sbt__D_e_REV-SPONT'	27141.27779288</v>
      </c>
      <c r="R2249" s="1">
        <f>_xlfn.XLOOKUP(Table5[[#This Row],[rxn]],Table38[name],Table38[flux],0)</f>
        <v>0</v>
      </c>
      <c r="S2249" s="1">
        <f>_xlfn.XLOOKUP(SUBSTITUTE(Table5[[#This Row],[rxn]],"RXN-","ENZLOAD-"),Table38[name],Table38[flux],0)</f>
        <v>0</v>
      </c>
      <c r="T2249" s="1" t="b">
        <f>AND(Table5[[#This Row],[ENZLOAD flux in kapp-slack.gms]]=0,Table5[[#This Row],[flux in kapp-slack.gms]]&lt;&gt;0,NOT(Table5[[#This Row],[spont or unknown?]]))</f>
        <v>0</v>
      </c>
      <c r="U2249" s="1" t="b">
        <f>OR(_xlfn.TEXTAFTER(Table5[[#This Row],[rxn]],"-",-1)="SPONT",_xlfn.TEXTAFTER(Table5[[#This Row],[rxn]],"-",-1)="UNKNOWN")</f>
        <v>1</v>
      </c>
      <c r="V2249" s="1">
        <f>_xlfn.XLOOKUP(SUBSTITUTE(Table5[[#This Row],[rxn]],"RXN-","ENZLOAD-"),Table4[rxn],Table4[ub],0)</f>
        <v>0</v>
      </c>
      <c r="W2249" s="1" t="b">
        <f>AND(Table5[[#This Row],[FVA ENZLOAD flux UB]]=0,Table5[[#This Row],[ENZ not made when it should be?]])</f>
        <v>0</v>
      </c>
    </row>
    <row r="2250" spans="1:23" hidden="1">
      <c r="A2250" s="1"/>
      <c r="B2250" s="1" t="str">
        <f>_xlfn.TEXTBEFORE(Table38[[#This Row],[all fluxes from kapp-slack]]," ",,,,"")</f>
        <v/>
      </c>
      <c r="C2250" s="1">
        <f>_xlfn.NUMBERVALUE(IFERROR(_xlfn.TEXTAFTER(Table38[[#This Row],[all fluxes from kapp-slack]]," ",-1,,,""),""))</f>
        <v>0</v>
      </c>
      <c r="F2250" s="1" t="s">
        <v>6083</v>
      </c>
      <c r="G2250" s="1" t="str">
        <f>_xlfn.TEXTBEFORE(Table5[[#This Row],[rxn     kapp_old        kapp_slack_ub   kapp_slack_lb]]," ")</f>
        <v>RXN-EX_glc__D_e_FWD-SPONT</v>
      </c>
      <c r="H225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25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250" s="1">
        <f>_xlfn.NUMBERVALUE(_xlfn.TEXTAFTER(Table5[[#This Row],[rxn     kapp_old        kapp_slack_ub   kapp_slack_lb]]," ",-1))</f>
        <v>0</v>
      </c>
      <c r="K2250" s="1">
        <f>_xlfn.XLOOKUP(SUBSTITUTE(Table5[[#This Row],[rxn]],"RXN-","ENZLOAD-"),ENZLOAD[name],ENZLOAD[flux],0)</f>
        <v>0</v>
      </c>
      <c r="L2250" s="1" t="str">
        <f>"'"&amp;Table5[[#This Row],[rxn]]&amp;"'"&amp;CHAR(9)&amp;IF(AND(Table5[[#This Row],[kapp_slack_ub]]&lt;&gt;0,Table5[[#This Row],[kapp_old]]&lt;$F$1),$F$1,Table5[[#This Row],[kapp_old]])</f>
        <v>'RXN-EX_glc__D_e_FWD-SPONT'	27141.27779288</v>
      </c>
      <c r="M2250" s="1">
        <f>_xlfn.XLOOKUP(Table5[[#This Row],[rxn]],Table3[name],Table3[flux],$F$1)</f>
        <v>27141.277792879999</v>
      </c>
      <c r="N2250" s="1" t="str">
        <f>IFERROR(Table5[[#This Row],[min flux]]/Table5[[#This Row],[associated enzload]],"")</f>
        <v/>
      </c>
      <c r="O2250" s="1">
        <f>_xlfn.NUMBERVALUE(IF(Table5[[#This Row],[flux/enzload]]="","",ABS($N$1-Table5[[#This Row],[flux/enzload]])))</f>
        <v>0</v>
      </c>
      <c r="P2250" s="1">
        <f>Table5[[#This Row],[kapp_old]]+IFERROR(((Table5[[#This Row],[kapp_slack_ub]]-Table5[[#This Row],[kapp_slack_lb]])/Table5[[#This Row],[associated enzload]]),0)</f>
        <v>27141.277792879999</v>
      </c>
      <c r="Q2250" s="1" t="str">
        <f>"'"&amp;Table5[[#This Row],[rxn]]&amp;"'"&amp;CHAR(9)&amp;Table5[[#This Row],[kapp + (slack_ub - slack_lb)/enzload]]</f>
        <v>'RXN-EX_glc__D_e_FWD-SPONT'	27141.27779288</v>
      </c>
      <c r="R2250" s="1">
        <f>_xlfn.XLOOKUP(Table5[[#This Row],[rxn]],Table38[name],Table38[flux],0)</f>
        <v>0</v>
      </c>
      <c r="S2250" s="1">
        <f>_xlfn.XLOOKUP(SUBSTITUTE(Table5[[#This Row],[rxn]],"RXN-","ENZLOAD-"),Table38[name],Table38[flux],0)</f>
        <v>0</v>
      </c>
      <c r="T2250" s="1" t="b">
        <f>AND(Table5[[#This Row],[ENZLOAD flux in kapp-slack.gms]]=0,Table5[[#This Row],[flux in kapp-slack.gms]]&lt;&gt;0,NOT(Table5[[#This Row],[spont or unknown?]]))</f>
        <v>0</v>
      </c>
      <c r="U2250" s="1" t="b">
        <f>OR(_xlfn.TEXTAFTER(Table5[[#This Row],[rxn]],"-",-1)="SPONT",_xlfn.TEXTAFTER(Table5[[#This Row],[rxn]],"-",-1)="UNKNOWN")</f>
        <v>1</v>
      </c>
      <c r="V2250" s="1">
        <f>_xlfn.XLOOKUP(SUBSTITUTE(Table5[[#This Row],[rxn]],"RXN-","ENZLOAD-"),Table4[rxn],Table4[ub],0)</f>
        <v>0</v>
      </c>
      <c r="W2250" s="1" t="b">
        <f>AND(Table5[[#This Row],[FVA ENZLOAD flux UB]]=0,Table5[[#This Row],[ENZ not made when it should be?]])</f>
        <v>0</v>
      </c>
    </row>
    <row r="2251" spans="1:23" hidden="1">
      <c r="A2251" s="1"/>
      <c r="B2251" s="1" t="str">
        <f>_xlfn.TEXTBEFORE(Table38[[#This Row],[all fluxes from kapp-slack]]," ",,,,"")</f>
        <v/>
      </c>
      <c r="C2251" s="1">
        <f>_xlfn.NUMBERVALUE(IFERROR(_xlfn.TEXTAFTER(Table38[[#This Row],[all fluxes from kapp-slack]]," ",-1,,,""),""))</f>
        <v>0</v>
      </c>
      <c r="F2251" s="1" t="s">
        <v>6084</v>
      </c>
      <c r="G2251" s="1" t="str">
        <f>_xlfn.TEXTBEFORE(Table5[[#This Row],[rxn     kapp_old        kapp_slack_ub   kapp_slack_lb]]," ")</f>
        <v>RXN-EX_glc__D_e_REV-SPONT</v>
      </c>
      <c r="H225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25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251" s="1">
        <f>_xlfn.NUMBERVALUE(_xlfn.TEXTAFTER(Table5[[#This Row],[rxn     kapp_old        kapp_slack_ub   kapp_slack_lb]]," ",-1))</f>
        <v>0</v>
      </c>
      <c r="K2251" s="1">
        <f>_xlfn.XLOOKUP(SUBSTITUTE(Table5[[#This Row],[rxn]],"RXN-","ENZLOAD-"),ENZLOAD[name],ENZLOAD[flux],0)</f>
        <v>0</v>
      </c>
      <c r="L2251" s="1" t="str">
        <f>"'"&amp;Table5[[#This Row],[rxn]]&amp;"'"&amp;CHAR(9)&amp;IF(AND(Table5[[#This Row],[kapp_slack_ub]]&lt;&gt;0,Table5[[#This Row],[kapp_old]]&lt;$F$1),$F$1,Table5[[#This Row],[kapp_old]])</f>
        <v>'RXN-EX_glc__D_e_REV-SPONT'	27141.27779288</v>
      </c>
      <c r="M2251" s="1">
        <f>_xlfn.XLOOKUP(Table5[[#This Row],[rxn]],Table3[name],Table3[flux],$F$1)</f>
        <v>3.5429431648332099</v>
      </c>
      <c r="N2251" s="1" t="str">
        <f>IFERROR(Table5[[#This Row],[min flux]]/Table5[[#This Row],[associated enzload]],"")</f>
        <v/>
      </c>
      <c r="O2251" s="1">
        <f>_xlfn.NUMBERVALUE(IF(Table5[[#This Row],[flux/enzload]]="","",ABS($N$1-Table5[[#This Row],[flux/enzload]])))</f>
        <v>0</v>
      </c>
      <c r="P2251" s="1">
        <f>Table5[[#This Row],[kapp_old]]+IFERROR(((Table5[[#This Row],[kapp_slack_ub]]-Table5[[#This Row],[kapp_slack_lb]])/Table5[[#This Row],[associated enzload]]),0)</f>
        <v>27141.277792879999</v>
      </c>
      <c r="Q2251" s="1" t="str">
        <f>"'"&amp;Table5[[#This Row],[rxn]]&amp;"'"&amp;CHAR(9)&amp;Table5[[#This Row],[kapp + (slack_ub - slack_lb)/enzload]]</f>
        <v>'RXN-EX_glc__D_e_REV-SPONT'	27141.27779288</v>
      </c>
      <c r="R2251" s="1">
        <f>_xlfn.XLOOKUP(Table5[[#This Row],[rxn]],Table38[name],Table38[flux],0)</f>
        <v>5.3317693000000004</v>
      </c>
      <c r="S2251" s="1">
        <f>_xlfn.XLOOKUP(SUBSTITUTE(Table5[[#This Row],[rxn]],"RXN-","ENZLOAD-"),Table38[name],Table38[flux],0)</f>
        <v>0</v>
      </c>
      <c r="T2251" s="1" t="b">
        <f>AND(Table5[[#This Row],[ENZLOAD flux in kapp-slack.gms]]=0,Table5[[#This Row],[flux in kapp-slack.gms]]&lt;&gt;0,NOT(Table5[[#This Row],[spont or unknown?]]))</f>
        <v>0</v>
      </c>
      <c r="U2251" s="1" t="b">
        <f>OR(_xlfn.TEXTAFTER(Table5[[#This Row],[rxn]],"-",-1)="SPONT",_xlfn.TEXTAFTER(Table5[[#This Row],[rxn]],"-",-1)="UNKNOWN")</f>
        <v>1</v>
      </c>
      <c r="V2251" s="1">
        <f>_xlfn.XLOOKUP(SUBSTITUTE(Table5[[#This Row],[rxn]],"RXN-","ENZLOAD-"),Table4[rxn],Table4[ub],0)</f>
        <v>0</v>
      </c>
      <c r="W2251" s="1" t="b">
        <f>AND(Table5[[#This Row],[FVA ENZLOAD flux UB]]=0,Table5[[#This Row],[ENZ not made when it should be?]])</f>
        <v>0</v>
      </c>
    </row>
    <row r="2252" spans="1:23" hidden="1">
      <c r="A2252" s="1"/>
      <c r="B2252" s="1" t="str">
        <f>_xlfn.TEXTBEFORE(Table38[[#This Row],[all fluxes from kapp-slack]]," ",,,,"")</f>
        <v/>
      </c>
      <c r="C2252" s="1">
        <f>_xlfn.NUMBERVALUE(IFERROR(_xlfn.TEXTAFTER(Table38[[#This Row],[all fluxes from kapp-slack]]," ",-1,,,""),""))</f>
        <v>0</v>
      </c>
      <c r="F2252" s="1" t="s">
        <v>6085</v>
      </c>
      <c r="G2252" s="1" t="str">
        <f>_xlfn.TEXTBEFORE(Table5[[#This Row],[rxn     kapp_old        kapp_slack_ub   kapp_slack_lb]]," ")</f>
        <v>RXN-EX_man_e_FWD-SPONT</v>
      </c>
      <c r="H225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25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252" s="1">
        <f>_xlfn.NUMBERVALUE(_xlfn.TEXTAFTER(Table5[[#This Row],[rxn     kapp_old        kapp_slack_ub   kapp_slack_lb]]," ",-1))</f>
        <v>0</v>
      </c>
      <c r="K2252" s="1">
        <f>_xlfn.XLOOKUP(SUBSTITUTE(Table5[[#This Row],[rxn]],"RXN-","ENZLOAD-"),ENZLOAD[name],ENZLOAD[flux],0)</f>
        <v>0</v>
      </c>
      <c r="L2252" s="1" t="str">
        <f>"'"&amp;Table5[[#This Row],[rxn]]&amp;"'"&amp;CHAR(9)&amp;IF(AND(Table5[[#This Row],[kapp_slack_ub]]&lt;&gt;0,Table5[[#This Row],[kapp_old]]&lt;$F$1),$F$1,Table5[[#This Row],[kapp_old]])</f>
        <v>'RXN-EX_man_e_FWD-SPONT'	27141.27779288</v>
      </c>
      <c r="M2252" s="1">
        <f>_xlfn.XLOOKUP(Table5[[#This Row],[rxn]],Table3[name],Table3[flux],$F$1)</f>
        <v>27141.277792879999</v>
      </c>
      <c r="N2252" s="1" t="str">
        <f>IFERROR(Table5[[#This Row],[min flux]]/Table5[[#This Row],[associated enzload]],"")</f>
        <v/>
      </c>
      <c r="O2252" s="1">
        <f>_xlfn.NUMBERVALUE(IF(Table5[[#This Row],[flux/enzload]]="","",ABS($N$1-Table5[[#This Row],[flux/enzload]])))</f>
        <v>0</v>
      </c>
      <c r="P2252" s="1">
        <f>Table5[[#This Row],[kapp_old]]+IFERROR(((Table5[[#This Row],[kapp_slack_ub]]-Table5[[#This Row],[kapp_slack_lb]])/Table5[[#This Row],[associated enzload]]),0)</f>
        <v>27141.277792879999</v>
      </c>
      <c r="Q2252" s="1" t="str">
        <f>"'"&amp;Table5[[#This Row],[rxn]]&amp;"'"&amp;CHAR(9)&amp;Table5[[#This Row],[kapp + (slack_ub - slack_lb)/enzload]]</f>
        <v>'RXN-EX_man_e_FWD-SPONT'	27141.27779288</v>
      </c>
      <c r="R2252" s="1">
        <f>_xlfn.XLOOKUP(Table5[[#This Row],[rxn]],Table38[name],Table38[flux],0)</f>
        <v>0</v>
      </c>
      <c r="S2252" s="1">
        <f>_xlfn.XLOOKUP(SUBSTITUTE(Table5[[#This Row],[rxn]],"RXN-","ENZLOAD-"),Table38[name],Table38[flux],0)</f>
        <v>0</v>
      </c>
      <c r="T2252" s="1" t="b">
        <f>AND(Table5[[#This Row],[ENZLOAD flux in kapp-slack.gms]]=0,Table5[[#This Row],[flux in kapp-slack.gms]]&lt;&gt;0,NOT(Table5[[#This Row],[spont or unknown?]]))</f>
        <v>0</v>
      </c>
      <c r="U2252" s="1" t="b">
        <f>OR(_xlfn.TEXTAFTER(Table5[[#This Row],[rxn]],"-",-1)="SPONT",_xlfn.TEXTAFTER(Table5[[#This Row],[rxn]],"-",-1)="UNKNOWN")</f>
        <v>1</v>
      </c>
      <c r="V2252" s="1">
        <f>_xlfn.XLOOKUP(SUBSTITUTE(Table5[[#This Row],[rxn]],"RXN-","ENZLOAD-"),Table4[rxn],Table4[ub],0)</f>
        <v>0</v>
      </c>
      <c r="W2252" s="1" t="b">
        <f>AND(Table5[[#This Row],[FVA ENZLOAD flux UB]]=0,Table5[[#This Row],[ENZ not made when it should be?]])</f>
        <v>0</v>
      </c>
    </row>
    <row r="2253" spans="1:23" hidden="1">
      <c r="A2253" s="1"/>
      <c r="B2253" s="1" t="str">
        <f>_xlfn.TEXTBEFORE(Table38[[#This Row],[all fluxes from kapp-slack]]," ",,,,"")</f>
        <v/>
      </c>
      <c r="C2253" s="1">
        <f>_xlfn.NUMBERVALUE(IFERROR(_xlfn.TEXTAFTER(Table38[[#This Row],[all fluxes from kapp-slack]]," ",-1,,,""),""))</f>
        <v>0</v>
      </c>
      <c r="F2253" s="1" t="s">
        <v>6086</v>
      </c>
      <c r="G2253" s="1" t="str">
        <f>_xlfn.TEXTBEFORE(Table5[[#This Row],[rxn     kapp_old        kapp_slack_ub   kapp_slack_lb]]," ")</f>
        <v>RXN-EX_man_e_REV-SPONT</v>
      </c>
      <c r="H225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25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253" s="1">
        <f>_xlfn.NUMBERVALUE(_xlfn.TEXTAFTER(Table5[[#This Row],[rxn     kapp_old        kapp_slack_ub   kapp_slack_lb]]," ",-1))</f>
        <v>0</v>
      </c>
      <c r="K2253" s="1">
        <f>_xlfn.XLOOKUP(SUBSTITUTE(Table5[[#This Row],[rxn]],"RXN-","ENZLOAD-"),ENZLOAD[name],ENZLOAD[flux],0)</f>
        <v>0</v>
      </c>
      <c r="L2253" s="1" t="str">
        <f>"'"&amp;Table5[[#This Row],[rxn]]&amp;"'"&amp;CHAR(9)&amp;IF(AND(Table5[[#This Row],[kapp_slack_ub]]&lt;&gt;0,Table5[[#This Row],[kapp_old]]&lt;$F$1),$F$1,Table5[[#This Row],[kapp_old]])</f>
        <v>'RXN-EX_man_e_REV-SPONT'	27141.27779288</v>
      </c>
      <c r="M2253" s="1">
        <f>_xlfn.XLOOKUP(Table5[[#This Row],[rxn]],Table3[name],Table3[flux],$F$1)</f>
        <v>27141.277792879999</v>
      </c>
      <c r="N2253" s="1" t="str">
        <f>IFERROR(Table5[[#This Row],[min flux]]/Table5[[#This Row],[associated enzload]],"")</f>
        <v/>
      </c>
      <c r="O2253" s="1">
        <f>_xlfn.NUMBERVALUE(IF(Table5[[#This Row],[flux/enzload]]="","",ABS($N$1-Table5[[#This Row],[flux/enzload]])))</f>
        <v>0</v>
      </c>
      <c r="P2253" s="1">
        <f>Table5[[#This Row],[kapp_old]]+IFERROR(((Table5[[#This Row],[kapp_slack_ub]]-Table5[[#This Row],[kapp_slack_lb]])/Table5[[#This Row],[associated enzload]]),0)</f>
        <v>27141.277792879999</v>
      </c>
      <c r="Q2253" s="1" t="str">
        <f>"'"&amp;Table5[[#This Row],[rxn]]&amp;"'"&amp;CHAR(9)&amp;Table5[[#This Row],[kapp + (slack_ub - slack_lb)/enzload]]</f>
        <v>'RXN-EX_man_e_REV-SPONT'	27141.27779288</v>
      </c>
      <c r="R2253" s="1">
        <f>_xlfn.XLOOKUP(Table5[[#This Row],[rxn]],Table38[name],Table38[flux],0)</f>
        <v>0</v>
      </c>
      <c r="S2253" s="1">
        <f>_xlfn.XLOOKUP(SUBSTITUTE(Table5[[#This Row],[rxn]],"RXN-","ENZLOAD-"),Table38[name],Table38[flux],0)</f>
        <v>0</v>
      </c>
      <c r="T2253" s="1" t="b">
        <f>AND(Table5[[#This Row],[ENZLOAD flux in kapp-slack.gms]]=0,Table5[[#This Row],[flux in kapp-slack.gms]]&lt;&gt;0,NOT(Table5[[#This Row],[spont or unknown?]]))</f>
        <v>0</v>
      </c>
      <c r="U2253" s="1" t="b">
        <f>OR(_xlfn.TEXTAFTER(Table5[[#This Row],[rxn]],"-",-1)="SPONT",_xlfn.TEXTAFTER(Table5[[#This Row],[rxn]],"-",-1)="UNKNOWN")</f>
        <v>1</v>
      </c>
      <c r="V2253" s="1">
        <f>_xlfn.XLOOKUP(SUBSTITUTE(Table5[[#This Row],[rxn]],"RXN-","ENZLOAD-"),Table4[rxn],Table4[ub],0)</f>
        <v>0</v>
      </c>
      <c r="W2253" s="1" t="b">
        <f>AND(Table5[[#This Row],[FVA ENZLOAD flux UB]]=0,Table5[[#This Row],[ENZ not made when it should be?]])</f>
        <v>0</v>
      </c>
    </row>
    <row r="2254" spans="1:23" hidden="1">
      <c r="A2254" s="1"/>
      <c r="B2254" s="1" t="str">
        <f>_xlfn.TEXTBEFORE(Table38[[#This Row],[all fluxes from kapp-slack]]," ",,,,"")</f>
        <v/>
      </c>
      <c r="C2254" s="1">
        <f>_xlfn.NUMBERVALUE(IFERROR(_xlfn.TEXTAFTER(Table38[[#This Row],[all fluxes from kapp-slack]]," ",-1,,,""),""))</f>
        <v>0</v>
      </c>
      <c r="F2254" s="1" t="s">
        <v>6087</v>
      </c>
      <c r="G2254" s="1" t="str">
        <f>_xlfn.TEXTBEFORE(Table5[[#This Row],[rxn     kapp_old        kapp_slack_ub   kapp_slack_lb]]," ")</f>
        <v>RXN-EX_rib__D_e_FWD-SPONT</v>
      </c>
      <c r="H225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25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254" s="1">
        <f>_xlfn.NUMBERVALUE(_xlfn.TEXTAFTER(Table5[[#This Row],[rxn     kapp_old        kapp_slack_ub   kapp_slack_lb]]," ",-1))</f>
        <v>0</v>
      </c>
      <c r="K2254" s="1">
        <f>_xlfn.XLOOKUP(SUBSTITUTE(Table5[[#This Row],[rxn]],"RXN-","ENZLOAD-"),ENZLOAD[name],ENZLOAD[flux],0)</f>
        <v>0</v>
      </c>
      <c r="L2254" s="1" t="str">
        <f>"'"&amp;Table5[[#This Row],[rxn]]&amp;"'"&amp;CHAR(9)&amp;IF(AND(Table5[[#This Row],[kapp_slack_ub]]&lt;&gt;0,Table5[[#This Row],[kapp_old]]&lt;$F$1),$F$1,Table5[[#This Row],[kapp_old]])</f>
        <v>'RXN-EX_rib__D_e_FWD-SPONT'	27141.27779288</v>
      </c>
      <c r="M2254" s="1">
        <f>_xlfn.XLOOKUP(Table5[[#This Row],[rxn]],Table3[name],Table3[flux],$F$1)</f>
        <v>27141.277792879999</v>
      </c>
      <c r="N2254" s="1" t="str">
        <f>IFERROR(Table5[[#This Row],[min flux]]/Table5[[#This Row],[associated enzload]],"")</f>
        <v/>
      </c>
      <c r="O2254" s="1">
        <f>_xlfn.NUMBERVALUE(IF(Table5[[#This Row],[flux/enzload]]="","",ABS($N$1-Table5[[#This Row],[flux/enzload]])))</f>
        <v>0</v>
      </c>
      <c r="P2254" s="1">
        <f>Table5[[#This Row],[kapp_old]]+IFERROR(((Table5[[#This Row],[kapp_slack_ub]]-Table5[[#This Row],[kapp_slack_lb]])/Table5[[#This Row],[associated enzload]]),0)</f>
        <v>27141.277792879999</v>
      </c>
      <c r="Q2254" s="1" t="str">
        <f>"'"&amp;Table5[[#This Row],[rxn]]&amp;"'"&amp;CHAR(9)&amp;Table5[[#This Row],[kapp + (slack_ub - slack_lb)/enzload]]</f>
        <v>'RXN-EX_rib__D_e_FWD-SPONT'	27141.27779288</v>
      </c>
      <c r="R2254" s="1">
        <f>_xlfn.XLOOKUP(Table5[[#This Row],[rxn]],Table38[name],Table38[flux],0)</f>
        <v>0</v>
      </c>
      <c r="S2254" s="1">
        <f>_xlfn.XLOOKUP(SUBSTITUTE(Table5[[#This Row],[rxn]],"RXN-","ENZLOAD-"),Table38[name],Table38[flux],0)</f>
        <v>0</v>
      </c>
      <c r="T2254" s="1" t="b">
        <f>AND(Table5[[#This Row],[ENZLOAD flux in kapp-slack.gms]]=0,Table5[[#This Row],[flux in kapp-slack.gms]]&lt;&gt;0,NOT(Table5[[#This Row],[spont or unknown?]]))</f>
        <v>0</v>
      </c>
      <c r="U2254" s="1" t="b">
        <f>OR(_xlfn.TEXTAFTER(Table5[[#This Row],[rxn]],"-",-1)="SPONT",_xlfn.TEXTAFTER(Table5[[#This Row],[rxn]],"-",-1)="UNKNOWN")</f>
        <v>1</v>
      </c>
      <c r="V2254" s="1">
        <f>_xlfn.XLOOKUP(SUBSTITUTE(Table5[[#This Row],[rxn]],"RXN-","ENZLOAD-"),Table4[rxn],Table4[ub],0)</f>
        <v>0</v>
      </c>
      <c r="W2254" s="1" t="b">
        <f>AND(Table5[[#This Row],[FVA ENZLOAD flux UB]]=0,Table5[[#This Row],[ENZ not made when it should be?]])</f>
        <v>0</v>
      </c>
    </row>
    <row r="2255" spans="1:23" hidden="1">
      <c r="A2255" s="1"/>
      <c r="B2255" s="1" t="str">
        <f>_xlfn.TEXTBEFORE(Table38[[#This Row],[all fluxes from kapp-slack]]," ",,,,"")</f>
        <v/>
      </c>
      <c r="C2255" s="1">
        <f>_xlfn.NUMBERVALUE(IFERROR(_xlfn.TEXTAFTER(Table38[[#This Row],[all fluxes from kapp-slack]]," ",-1,,,""),""))</f>
        <v>0</v>
      </c>
      <c r="F2255" s="1" t="s">
        <v>6088</v>
      </c>
      <c r="G2255" s="1" t="str">
        <f>_xlfn.TEXTBEFORE(Table5[[#This Row],[rxn     kapp_old        kapp_slack_ub   kapp_slack_lb]]," ")</f>
        <v>RXN-EX_rib__D_e_REV-SPONT</v>
      </c>
      <c r="H225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25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255" s="1">
        <f>_xlfn.NUMBERVALUE(_xlfn.TEXTAFTER(Table5[[#This Row],[rxn     kapp_old        kapp_slack_ub   kapp_slack_lb]]," ",-1))</f>
        <v>0</v>
      </c>
      <c r="K2255" s="1">
        <f>_xlfn.XLOOKUP(SUBSTITUTE(Table5[[#This Row],[rxn]],"RXN-","ENZLOAD-"),ENZLOAD[name],ENZLOAD[flux],0)</f>
        <v>0</v>
      </c>
      <c r="L2255" s="1" t="str">
        <f>"'"&amp;Table5[[#This Row],[rxn]]&amp;"'"&amp;CHAR(9)&amp;IF(AND(Table5[[#This Row],[kapp_slack_ub]]&lt;&gt;0,Table5[[#This Row],[kapp_old]]&lt;$F$1),$F$1,Table5[[#This Row],[kapp_old]])</f>
        <v>'RXN-EX_rib__D_e_REV-SPONT'	27141.27779288</v>
      </c>
      <c r="M2255" s="1">
        <f>_xlfn.XLOOKUP(Table5[[#This Row],[rxn]],Table3[name],Table3[flux],$F$1)</f>
        <v>27141.277792879999</v>
      </c>
      <c r="N2255" s="1" t="str">
        <f>IFERROR(Table5[[#This Row],[min flux]]/Table5[[#This Row],[associated enzload]],"")</f>
        <v/>
      </c>
      <c r="O2255" s="1">
        <f>_xlfn.NUMBERVALUE(IF(Table5[[#This Row],[flux/enzload]]="","",ABS($N$1-Table5[[#This Row],[flux/enzload]])))</f>
        <v>0</v>
      </c>
      <c r="P2255" s="1">
        <f>Table5[[#This Row],[kapp_old]]+IFERROR(((Table5[[#This Row],[kapp_slack_ub]]-Table5[[#This Row],[kapp_slack_lb]])/Table5[[#This Row],[associated enzload]]),0)</f>
        <v>27141.277792879999</v>
      </c>
      <c r="Q2255" s="1" t="str">
        <f>"'"&amp;Table5[[#This Row],[rxn]]&amp;"'"&amp;CHAR(9)&amp;Table5[[#This Row],[kapp + (slack_ub - slack_lb)/enzload]]</f>
        <v>'RXN-EX_rib__D_e_REV-SPONT'	27141.27779288</v>
      </c>
      <c r="R2255" s="1">
        <f>_xlfn.XLOOKUP(Table5[[#This Row],[rxn]],Table38[name],Table38[flux],0)</f>
        <v>0</v>
      </c>
      <c r="S2255" s="1">
        <f>_xlfn.XLOOKUP(SUBSTITUTE(Table5[[#This Row],[rxn]],"RXN-","ENZLOAD-"),Table38[name],Table38[flux],0)</f>
        <v>0</v>
      </c>
      <c r="T2255" s="1" t="b">
        <f>AND(Table5[[#This Row],[ENZLOAD flux in kapp-slack.gms]]=0,Table5[[#This Row],[flux in kapp-slack.gms]]&lt;&gt;0,NOT(Table5[[#This Row],[spont or unknown?]]))</f>
        <v>0</v>
      </c>
      <c r="U2255" s="1" t="b">
        <f>OR(_xlfn.TEXTAFTER(Table5[[#This Row],[rxn]],"-",-1)="SPONT",_xlfn.TEXTAFTER(Table5[[#This Row],[rxn]],"-",-1)="UNKNOWN")</f>
        <v>1</v>
      </c>
      <c r="V2255" s="1">
        <f>_xlfn.XLOOKUP(SUBSTITUTE(Table5[[#This Row],[rxn]],"RXN-","ENZLOAD-"),Table4[rxn],Table4[ub],0)</f>
        <v>0</v>
      </c>
      <c r="W2255" s="1" t="b">
        <f>AND(Table5[[#This Row],[FVA ENZLOAD flux UB]]=0,Table5[[#This Row],[ENZ not made when it should be?]])</f>
        <v>0</v>
      </c>
    </row>
    <row r="2256" spans="1:23" hidden="1">
      <c r="A2256" s="1"/>
      <c r="B2256" s="1" t="str">
        <f>_xlfn.TEXTBEFORE(Table38[[#This Row],[all fluxes from kapp-slack]]," ",,,,"")</f>
        <v/>
      </c>
      <c r="C2256" s="1">
        <f>_xlfn.NUMBERVALUE(IFERROR(_xlfn.TEXTAFTER(Table38[[#This Row],[all fluxes from kapp-slack]]," ",-1,,,""),""))</f>
        <v>0</v>
      </c>
      <c r="F2256" s="1" t="s">
        <v>6089</v>
      </c>
      <c r="G2256" s="1" t="str">
        <f>_xlfn.TEXTBEFORE(Table5[[#This Row],[rxn     kapp_old        kapp_slack_ub   kapp_slack_lb]]," ")</f>
        <v>RXN-EX_xyl__D_e_FWD-SPONT</v>
      </c>
      <c r="H225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25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256" s="1">
        <f>_xlfn.NUMBERVALUE(_xlfn.TEXTAFTER(Table5[[#This Row],[rxn     kapp_old        kapp_slack_ub   kapp_slack_lb]]," ",-1))</f>
        <v>0</v>
      </c>
      <c r="K2256" s="1">
        <f>_xlfn.XLOOKUP(SUBSTITUTE(Table5[[#This Row],[rxn]],"RXN-","ENZLOAD-"),ENZLOAD[name],ENZLOAD[flux],0)</f>
        <v>0</v>
      </c>
      <c r="L2256" s="1" t="str">
        <f>"'"&amp;Table5[[#This Row],[rxn]]&amp;"'"&amp;CHAR(9)&amp;IF(AND(Table5[[#This Row],[kapp_slack_ub]]&lt;&gt;0,Table5[[#This Row],[kapp_old]]&lt;$F$1),$F$1,Table5[[#This Row],[kapp_old]])</f>
        <v>'RXN-EX_xyl__D_e_FWD-SPONT'	27141.27779288</v>
      </c>
      <c r="M2256" s="1">
        <f>_xlfn.XLOOKUP(Table5[[#This Row],[rxn]],Table3[name],Table3[flux],$F$1)</f>
        <v>27141.277792879999</v>
      </c>
      <c r="N2256" s="1" t="str">
        <f>IFERROR(Table5[[#This Row],[min flux]]/Table5[[#This Row],[associated enzload]],"")</f>
        <v/>
      </c>
      <c r="O2256" s="1">
        <f>_xlfn.NUMBERVALUE(IF(Table5[[#This Row],[flux/enzload]]="","",ABS($N$1-Table5[[#This Row],[flux/enzload]])))</f>
        <v>0</v>
      </c>
      <c r="P2256" s="1">
        <f>Table5[[#This Row],[kapp_old]]+IFERROR(((Table5[[#This Row],[kapp_slack_ub]]-Table5[[#This Row],[kapp_slack_lb]])/Table5[[#This Row],[associated enzload]]),0)</f>
        <v>27141.277792879999</v>
      </c>
      <c r="Q2256" s="1" t="str">
        <f>"'"&amp;Table5[[#This Row],[rxn]]&amp;"'"&amp;CHAR(9)&amp;Table5[[#This Row],[kapp + (slack_ub - slack_lb)/enzload]]</f>
        <v>'RXN-EX_xyl__D_e_FWD-SPONT'	27141.27779288</v>
      </c>
      <c r="R2256" s="1">
        <f>_xlfn.XLOOKUP(Table5[[#This Row],[rxn]],Table38[name],Table38[flux],0)</f>
        <v>0</v>
      </c>
      <c r="S2256" s="1">
        <f>_xlfn.XLOOKUP(SUBSTITUTE(Table5[[#This Row],[rxn]],"RXN-","ENZLOAD-"),Table38[name],Table38[flux],0)</f>
        <v>0</v>
      </c>
      <c r="T2256" s="1" t="b">
        <f>AND(Table5[[#This Row],[ENZLOAD flux in kapp-slack.gms]]=0,Table5[[#This Row],[flux in kapp-slack.gms]]&lt;&gt;0,NOT(Table5[[#This Row],[spont or unknown?]]))</f>
        <v>0</v>
      </c>
      <c r="U2256" s="1" t="b">
        <f>OR(_xlfn.TEXTAFTER(Table5[[#This Row],[rxn]],"-",-1)="SPONT",_xlfn.TEXTAFTER(Table5[[#This Row],[rxn]],"-",-1)="UNKNOWN")</f>
        <v>1</v>
      </c>
      <c r="V2256" s="1">
        <f>_xlfn.XLOOKUP(SUBSTITUTE(Table5[[#This Row],[rxn]],"RXN-","ENZLOAD-"),Table4[rxn],Table4[ub],0)</f>
        <v>0</v>
      </c>
      <c r="W2256" s="1" t="b">
        <f>AND(Table5[[#This Row],[FVA ENZLOAD flux UB]]=0,Table5[[#This Row],[ENZ not made when it should be?]])</f>
        <v>0</v>
      </c>
    </row>
    <row r="2257" spans="1:23" hidden="1">
      <c r="A2257" s="1"/>
      <c r="B2257" s="1" t="str">
        <f>_xlfn.TEXTBEFORE(Table38[[#This Row],[all fluxes from kapp-slack]]," ",,,,"")</f>
        <v/>
      </c>
      <c r="C2257" s="1">
        <f>_xlfn.NUMBERVALUE(IFERROR(_xlfn.TEXTAFTER(Table38[[#This Row],[all fluxes from kapp-slack]]," ",-1,,,""),""))</f>
        <v>0</v>
      </c>
      <c r="F2257" s="1" t="s">
        <v>6090</v>
      </c>
      <c r="G2257" s="1" t="str">
        <f>_xlfn.TEXTBEFORE(Table5[[#This Row],[rxn     kapp_old        kapp_slack_ub   kapp_slack_lb]]," ")</f>
        <v>RXN-EX_xyl__D_e_REV-SPONT</v>
      </c>
      <c r="H225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25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257" s="1">
        <f>_xlfn.NUMBERVALUE(_xlfn.TEXTAFTER(Table5[[#This Row],[rxn     kapp_old        kapp_slack_ub   kapp_slack_lb]]," ",-1))</f>
        <v>0</v>
      </c>
      <c r="K2257" s="1">
        <f>_xlfn.XLOOKUP(SUBSTITUTE(Table5[[#This Row],[rxn]],"RXN-","ENZLOAD-"),ENZLOAD[name],ENZLOAD[flux],0)</f>
        <v>0</v>
      </c>
      <c r="L2257" s="1" t="str">
        <f>"'"&amp;Table5[[#This Row],[rxn]]&amp;"'"&amp;CHAR(9)&amp;IF(AND(Table5[[#This Row],[kapp_slack_ub]]&lt;&gt;0,Table5[[#This Row],[kapp_old]]&lt;$F$1),$F$1,Table5[[#This Row],[kapp_old]])</f>
        <v>'RXN-EX_xyl__D_e_REV-SPONT'	27141.27779288</v>
      </c>
      <c r="M2257" s="1">
        <f>_xlfn.XLOOKUP(Table5[[#This Row],[rxn]],Table3[name],Table3[flux],$F$1)</f>
        <v>27141.277792879999</v>
      </c>
      <c r="N2257" s="1" t="str">
        <f>IFERROR(Table5[[#This Row],[min flux]]/Table5[[#This Row],[associated enzload]],"")</f>
        <v/>
      </c>
      <c r="O2257" s="1">
        <f>_xlfn.NUMBERVALUE(IF(Table5[[#This Row],[flux/enzload]]="","",ABS($N$1-Table5[[#This Row],[flux/enzload]])))</f>
        <v>0</v>
      </c>
      <c r="P2257" s="1">
        <f>Table5[[#This Row],[kapp_old]]+IFERROR(((Table5[[#This Row],[kapp_slack_ub]]-Table5[[#This Row],[kapp_slack_lb]])/Table5[[#This Row],[associated enzload]]),0)</f>
        <v>27141.277792879999</v>
      </c>
      <c r="Q2257" s="1" t="str">
        <f>"'"&amp;Table5[[#This Row],[rxn]]&amp;"'"&amp;CHAR(9)&amp;Table5[[#This Row],[kapp + (slack_ub - slack_lb)/enzload]]</f>
        <v>'RXN-EX_xyl__D_e_REV-SPONT'	27141.27779288</v>
      </c>
      <c r="R2257" s="1">
        <f>_xlfn.XLOOKUP(Table5[[#This Row],[rxn]],Table38[name],Table38[flux],0)</f>
        <v>0</v>
      </c>
      <c r="S2257" s="1">
        <f>_xlfn.XLOOKUP(SUBSTITUTE(Table5[[#This Row],[rxn]],"RXN-","ENZLOAD-"),Table38[name],Table38[flux],0)</f>
        <v>0</v>
      </c>
      <c r="T2257" s="1" t="b">
        <f>AND(Table5[[#This Row],[ENZLOAD flux in kapp-slack.gms]]=0,Table5[[#This Row],[flux in kapp-slack.gms]]&lt;&gt;0,NOT(Table5[[#This Row],[spont or unknown?]]))</f>
        <v>0</v>
      </c>
      <c r="U2257" s="1" t="b">
        <f>OR(_xlfn.TEXTAFTER(Table5[[#This Row],[rxn]],"-",-1)="SPONT",_xlfn.TEXTAFTER(Table5[[#This Row],[rxn]],"-",-1)="UNKNOWN")</f>
        <v>1</v>
      </c>
      <c r="V2257" s="1">
        <f>_xlfn.XLOOKUP(SUBSTITUTE(Table5[[#This Row],[rxn]],"RXN-","ENZLOAD-"),Table4[rxn],Table4[ub],0)</f>
        <v>0</v>
      </c>
      <c r="W2257" s="1" t="b">
        <f>AND(Table5[[#This Row],[FVA ENZLOAD flux UB]]=0,Table5[[#This Row],[ENZ not made when it should be?]])</f>
        <v>0</v>
      </c>
    </row>
    <row r="2258" spans="1:23" hidden="1">
      <c r="A2258" s="1"/>
      <c r="B2258" s="1" t="str">
        <f>_xlfn.TEXTBEFORE(Table38[[#This Row],[all fluxes from kapp-slack]]," ",,,,"")</f>
        <v/>
      </c>
      <c r="C2258" s="1">
        <f>_xlfn.NUMBERVALUE(IFERROR(_xlfn.TEXTAFTER(Table38[[#This Row],[all fluxes from kapp-slack]]," ",-1,,,""),""))</f>
        <v>0</v>
      </c>
      <c r="F2258" s="1" t="s">
        <v>6091</v>
      </c>
      <c r="G2258" s="1" t="str">
        <f>_xlfn.TEXTBEFORE(Table5[[#This Row],[rxn     kapp_old        kapp_slack_ub   kapp_slack_lb]]," ")</f>
        <v>RXN-EX_dca_e_FWD-SPONT</v>
      </c>
      <c r="H225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25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258" s="1">
        <f>_xlfn.NUMBERVALUE(_xlfn.TEXTAFTER(Table5[[#This Row],[rxn     kapp_old        kapp_slack_ub   kapp_slack_lb]]," ",-1))</f>
        <v>0</v>
      </c>
      <c r="K2258" s="1">
        <f>_xlfn.XLOOKUP(SUBSTITUTE(Table5[[#This Row],[rxn]],"RXN-","ENZLOAD-"),ENZLOAD[name],ENZLOAD[flux],0)</f>
        <v>0</v>
      </c>
      <c r="L2258" s="1" t="str">
        <f>"'"&amp;Table5[[#This Row],[rxn]]&amp;"'"&amp;CHAR(9)&amp;IF(AND(Table5[[#This Row],[kapp_slack_ub]]&lt;&gt;0,Table5[[#This Row],[kapp_old]]&lt;$F$1),$F$1,Table5[[#This Row],[kapp_old]])</f>
        <v>'RXN-EX_dca_e_FWD-SPONT'	27141.27779288</v>
      </c>
      <c r="M2258" s="1">
        <f>_xlfn.XLOOKUP(Table5[[#This Row],[rxn]],Table3[name],Table3[flux],$F$1)</f>
        <v>27141.277792879999</v>
      </c>
      <c r="N2258" s="1" t="str">
        <f>IFERROR(Table5[[#This Row],[min flux]]/Table5[[#This Row],[associated enzload]],"")</f>
        <v/>
      </c>
      <c r="O2258" s="1">
        <f>_xlfn.NUMBERVALUE(IF(Table5[[#This Row],[flux/enzload]]="","",ABS($N$1-Table5[[#This Row],[flux/enzload]])))</f>
        <v>0</v>
      </c>
      <c r="P2258" s="1">
        <f>Table5[[#This Row],[kapp_old]]+IFERROR(((Table5[[#This Row],[kapp_slack_ub]]-Table5[[#This Row],[kapp_slack_lb]])/Table5[[#This Row],[associated enzload]]),0)</f>
        <v>27141.277792879999</v>
      </c>
      <c r="Q2258" s="1" t="str">
        <f>"'"&amp;Table5[[#This Row],[rxn]]&amp;"'"&amp;CHAR(9)&amp;Table5[[#This Row],[kapp + (slack_ub - slack_lb)/enzload]]</f>
        <v>'RXN-EX_dca_e_FWD-SPONT'	27141.27779288</v>
      </c>
      <c r="R2258" s="1">
        <f>_xlfn.XLOOKUP(Table5[[#This Row],[rxn]],Table38[name],Table38[flux],0)</f>
        <v>0</v>
      </c>
      <c r="S2258" s="1">
        <f>_xlfn.XLOOKUP(SUBSTITUTE(Table5[[#This Row],[rxn]],"RXN-","ENZLOAD-"),Table38[name],Table38[flux],0)</f>
        <v>0</v>
      </c>
      <c r="T2258" s="1" t="b">
        <f>AND(Table5[[#This Row],[ENZLOAD flux in kapp-slack.gms]]=0,Table5[[#This Row],[flux in kapp-slack.gms]]&lt;&gt;0,NOT(Table5[[#This Row],[spont or unknown?]]))</f>
        <v>0</v>
      </c>
      <c r="U2258" s="1" t="b">
        <f>OR(_xlfn.TEXTAFTER(Table5[[#This Row],[rxn]],"-",-1)="SPONT",_xlfn.TEXTAFTER(Table5[[#This Row],[rxn]],"-",-1)="UNKNOWN")</f>
        <v>1</v>
      </c>
      <c r="V2258" s="1">
        <f>_xlfn.XLOOKUP(SUBSTITUTE(Table5[[#This Row],[rxn]],"RXN-","ENZLOAD-"),Table4[rxn],Table4[ub],0)</f>
        <v>0</v>
      </c>
      <c r="W2258" s="1" t="b">
        <f>AND(Table5[[#This Row],[FVA ENZLOAD flux UB]]=0,Table5[[#This Row],[ENZ not made when it should be?]])</f>
        <v>0</v>
      </c>
    </row>
    <row r="2259" spans="1:23" hidden="1">
      <c r="A2259" s="1"/>
      <c r="B2259" s="1" t="str">
        <f>_xlfn.TEXTBEFORE(Table38[[#This Row],[all fluxes from kapp-slack]]," ",,,,"")</f>
        <v/>
      </c>
      <c r="C2259" s="1">
        <f>_xlfn.NUMBERVALUE(IFERROR(_xlfn.TEXTAFTER(Table38[[#This Row],[all fluxes from kapp-slack]]," ",-1,,,""),""))</f>
        <v>0</v>
      </c>
      <c r="F2259" s="1" t="s">
        <v>6092</v>
      </c>
      <c r="G2259" s="1" t="str">
        <f>_xlfn.TEXTBEFORE(Table5[[#This Row],[rxn     kapp_old        kapp_slack_ub   kapp_slack_lb]]," ")</f>
        <v>RXN-EX_dca_e_REV-SPONT</v>
      </c>
      <c r="H225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25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259" s="1">
        <f>_xlfn.NUMBERVALUE(_xlfn.TEXTAFTER(Table5[[#This Row],[rxn     kapp_old        kapp_slack_ub   kapp_slack_lb]]," ",-1))</f>
        <v>0</v>
      </c>
      <c r="K2259" s="1">
        <f>_xlfn.XLOOKUP(SUBSTITUTE(Table5[[#This Row],[rxn]],"RXN-","ENZLOAD-"),ENZLOAD[name],ENZLOAD[flux],0)</f>
        <v>0</v>
      </c>
      <c r="L2259" s="1" t="str">
        <f>"'"&amp;Table5[[#This Row],[rxn]]&amp;"'"&amp;CHAR(9)&amp;IF(AND(Table5[[#This Row],[kapp_slack_ub]]&lt;&gt;0,Table5[[#This Row],[kapp_old]]&lt;$F$1),$F$1,Table5[[#This Row],[kapp_old]])</f>
        <v>'RXN-EX_dca_e_REV-SPONT'	27141.27779288</v>
      </c>
      <c r="M2259" s="1">
        <f>_xlfn.XLOOKUP(Table5[[#This Row],[rxn]],Table3[name],Table3[flux],$F$1)</f>
        <v>27141.277792879999</v>
      </c>
      <c r="N2259" s="1" t="str">
        <f>IFERROR(Table5[[#This Row],[min flux]]/Table5[[#This Row],[associated enzload]],"")</f>
        <v/>
      </c>
      <c r="O2259" s="1">
        <f>_xlfn.NUMBERVALUE(IF(Table5[[#This Row],[flux/enzload]]="","",ABS($N$1-Table5[[#This Row],[flux/enzload]])))</f>
        <v>0</v>
      </c>
      <c r="P2259" s="1">
        <f>Table5[[#This Row],[kapp_old]]+IFERROR(((Table5[[#This Row],[kapp_slack_ub]]-Table5[[#This Row],[kapp_slack_lb]])/Table5[[#This Row],[associated enzload]]),0)</f>
        <v>27141.277792879999</v>
      </c>
      <c r="Q2259" s="1" t="str">
        <f>"'"&amp;Table5[[#This Row],[rxn]]&amp;"'"&amp;CHAR(9)&amp;Table5[[#This Row],[kapp + (slack_ub - slack_lb)/enzload]]</f>
        <v>'RXN-EX_dca_e_REV-SPONT'	27141.27779288</v>
      </c>
      <c r="R2259" s="1">
        <f>_xlfn.XLOOKUP(Table5[[#This Row],[rxn]],Table38[name],Table38[flux],0)</f>
        <v>0</v>
      </c>
      <c r="S2259" s="1">
        <f>_xlfn.XLOOKUP(SUBSTITUTE(Table5[[#This Row],[rxn]],"RXN-","ENZLOAD-"),Table38[name],Table38[flux],0)</f>
        <v>0</v>
      </c>
      <c r="T2259" s="1" t="b">
        <f>AND(Table5[[#This Row],[ENZLOAD flux in kapp-slack.gms]]=0,Table5[[#This Row],[flux in kapp-slack.gms]]&lt;&gt;0,NOT(Table5[[#This Row],[spont or unknown?]]))</f>
        <v>0</v>
      </c>
      <c r="U2259" s="1" t="b">
        <f>OR(_xlfn.TEXTAFTER(Table5[[#This Row],[rxn]],"-",-1)="SPONT",_xlfn.TEXTAFTER(Table5[[#This Row],[rxn]],"-",-1)="UNKNOWN")</f>
        <v>1</v>
      </c>
      <c r="V2259" s="1">
        <f>_xlfn.XLOOKUP(SUBSTITUTE(Table5[[#This Row],[rxn]],"RXN-","ENZLOAD-"),Table4[rxn],Table4[ub],0)</f>
        <v>0</v>
      </c>
      <c r="W2259" s="1" t="b">
        <f>AND(Table5[[#This Row],[FVA ENZLOAD flux UB]]=0,Table5[[#This Row],[ENZ not made when it should be?]])</f>
        <v>0</v>
      </c>
    </row>
    <row r="2260" spans="1:23" hidden="1">
      <c r="A2260" s="1"/>
      <c r="B2260" s="1" t="str">
        <f>_xlfn.TEXTBEFORE(Table38[[#This Row],[all fluxes from kapp-slack]]," ",,,,"")</f>
        <v/>
      </c>
      <c r="C2260" s="1">
        <f>_xlfn.NUMBERVALUE(IFERROR(_xlfn.TEXTAFTER(Table38[[#This Row],[all fluxes from kapp-slack]]," ",-1,,,""),""))</f>
        <v>0</v>
      </c>
      <c r="F2260" s="1" t="s">
        <v>6093</v>
      </c>
      <c r="G2260" s="1" t="str">
        <f>_xlfn.TEXTBEFORE(Table5[[#This Row],[rxn     kapp_old        kapp_slack_ub   kapp_slack_lb]]," ")</f>
        <v>RXN-EX_dcyt_e_FWD-SPONT</v>
      </c>
      <c r="H226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26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260" s="1">
        <f>_xlfn.NUMBERVALUE(_xlfn.TEXTAFTER(Table5[[#This Row],[rxn     kapp_old        kapp_slack_ub   kapp_slack_lb]]," ",-1))</f>
        <v>0</v>
      </c>
      <c r="K2260" s="1">
        <f>_xlfn.XLOOKUP(SUBSTITUTE(Table5[[#This Row],[rxn]],"RXN-","ENZLOAD-"),ENZLOAD[name],ENZLOAD[flux],0)</f>
        <v>0</v>
      </c>
      <c r="L2260" s="1" t="str">
        <f>"'"&amp;Table5[[#This Row],[rxn]]&amp;"'"&amp;CHAR(9)&amp;IF(AND(Table5[[#This Row],[kapp_slack_ub]]&lt;&gt;0,Table5[[#This Row],[kapp_old]]&lt;$F$1),$F$1,Table5[[#This Row],[kapp_old]])</f>
        <v>'RXN-EX_dcyt_e_FWD-SPONT'	27141.27779288</v>
      </c>
      <c r="M2260" s="1">
        <f>_xlfn.XLOOKUP(Table5[[#This Row],[rxn]],Table3[name],Table3[flux],$F$1)</f>
        <v>27141.277792879999</v>
      </c>
      <c r="N2260" s="1" t="str">
        <f>IFERROR(Table5[[#This Row],[min flux]]/Table5[[#This Row],[associated enzload]],"")</f>
        <v/>
      </c>
      <c r="O2260" s="1">
        <f>_xlfn.NUMBERVALUE(IF(Table5[[#This Row],[flux/enzload]]="","",ABS($N$1-Table5[[#This Row],[flux/enzload]])))</f>
        <v>0</v>
      </c>
      <c r="P2260" s="1">
        <f>Table5[[#This Row],[kapp_old]]+IFERROR(((Table5[[#This Row],[kapp_slack_ub]]-Table5[[#This Row],[kapp_slack_lb]])/Table5[[#This Row],[associated enzload]]),0)</f>
        <v>27141.277792879999</v>
      </c>
      <c r="Q2260" s="1" t="str">
        <f>"'"&amp;Table5[[#This Row],[rxn]]&amp;"'"&amp;CHAR(9)&amp;Table5[[#This Row],[kapp + (slack_ub - slack_lb)/enzload]]</f>
        <v>'RXN-EX_dcyt_e_FWD-SPONT'	27141.27779288</v>
      </c>
      <c r="R2260" s="1">
        <f>_xlfn.XLOOKUP(Table5[[#This Row],[rxn]],Table38[name],Table38[flux],0)</f>
        <v>0</v>
      </c>
      <c r="S2260" s="1">
        <f>_xlfn.XLOOKUP(SUBSTITUTE(Table5[[#This Row],[rxn]],"RXN-","ENZLOAD-"),Table38[name],Table38[flux],0)</f>
        <v>0</v>
      </c>
      <c r="T2260" s="1" t="b">
        <f>AND(Table5[[#This Row],[ENZLOAD flux in kapp-slack.gms]]=0,Table5[[#This Row],[flux in kapp-slack.gms]]&lt;&gt;0,NOT(Table5[[#This Row],[spont or unknown?]]))</f>
        <v>0</v>
      </c>
      <c r="U2260" s="1" t="b">
        <f>OR(_xlfn.TEXTAFTER(Table5[[#This Row],[rxn]],"-",-1)="SPONT",_xlfn.TEXTAFTER(Table5[[#This Row],[rxn]],"-",-1)="UNKNOWN")</f>
        <v>1</v>
      </c>
      <c r="V2260" s="1">
        <f>_xlfn.XLOOKUP(SUBSTITUTE(Table5[[#This Row],[rxn]],"RXN-","ENZLOAD-"),Table4[rxn],Table4[ub],0)</f>
        <v>0</v>
      </c>
      <c r="W2260" s="1" t="b">
        <f>AND(Table5[[#This Row],[FVA ENZLOAD flux UB]]=0,Table5[[#This Row],[ENZ not made when it should be?]])</f>
        <v>0</v>
      </c>
    </row>
    <row r="2261" spans="1:23" hidden="1">
      <c r="A2261" s="1"/>
      <c r="B2261" s="1" t="str">
        <f>_xlfn.TEXTBEFORE(Table38[[#This Row],[all fluxes from kapp-slack]]," ",,,,"")</f>
        <v/>
      </c>
      <c r="C2261" s="1">
        <f>_xlfn.NUMBERVALUE(IFERROR(_xlfn.TEXTAFTER(Table38[[#This Row],[all fluxes from kapp-slack]]," ",-1,,,""),""))</f>
        <v>0</v>
      </c>
      <c r="F2261" s="1" t="s">
        <v>6094</v>
      </c>
      <c r="G2261" s="1" t="str">
        <f>_xlfn.TEXTBEFORE(Table5[[#This Row],[rxn     kapp_old        kapp_slack_ub   kapp_slack_lb]]," ")</f>
        <v>RXN-EX_dcyt_e_REV-SPONT</v>
      </c>
      <c r="H226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26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261" s="1">
        <f>_xlfn.NUMBERVALUE(_xlfn.TEXTAFTER(Table5[[#This Row],[rxn     kapp_old        kapp_slack_ub   kapp_slack_lb]]," ",-1))</f>
        <v>0</v>
      </c>
      <c r="K2261" s="1">
        <f>_xlfn.XLOOKUP(SUBSTITUTE(Table5[[#This Row],[rxn]],"RXN-","ENZLOAD-"),ENZLOAD[name],ENZLOAD[flux],0)</f>
        <v>0</v>
      </c>
      <c r="L2261" s="1" t="str">
        <f>"'"&amp;Table5[[#This Row],[rxn]]&amp;"'"&amp;CHAR(9)&amp;IF(AND(Table5[[#This Row],[kapp_slack_ub]]&lt;&gt;0,Table5[[#This Row],[kapp_old]]&lt;$F$1),$F$1,Table5[[#This Row],[kapp_old]])</f>
        <v>'RXN-EX_dcyt_e_REV-SPONT'	27141.27779288</v>
      </c>
      <c r="M2261" s="1">
        <f>_xlfn.XLOOKUP(Table5[[#This Row],[rxn]],Table3[name],Table3[flux],$F$1)</f>
        <v>27141.277792879999</v>
      </c>
      <c r="N2261" s="1" t="str">
        <f>IFERROR(Table5[[#This Row],[min flux]]/Table5[[#This Row],[associated enzload]],"")</f>
        <v/>
      </c>
      <c r="O2261" s="1">
        <f>_xlfn.NUMBERVALUE(IF(Table5[[#This Row],[flux/enzload]]="","",ABS($N$1-Table5[[#This Row],[flux/enzload]])))</f>
        <v>0</v>
      </c>
      <c r="P2261" s="1">
        <f>Table5[[#This Row],[kapp_old]]+IFERROR(((Table5[[#This Row],[kapp_slack_ub]]-Table5[[#This Row],[kapp_slack_lb]])/Table5[[#This Row],[associated enzload]]),0)</f>
        <v>27141.277792879999</v>
      </c>
      <c r="Q2261" s="1" t="str">
        <f>"'"&amp;Table5[[#This Row],[rxn]]&amp;"'"&amp;CHAR(9)&amp;Table5[[#This Row],[kapp + (slack_ub - slack_lb)/enzload]]</f>
        <v>'RXN-EX_dcyt_e_REV-SPONT'	27141.27779288</v>
      </c>
      <c r="R2261" s="1">
        <f>_xlfn.XLOOKUP(Table5[[#This Row],[rxn]],Table38[name],Table38[flux],0)</f>
        <v>0</v>
      </c>
      <c r="S2261" s="1">
        <f>_xlfn.XLOOKUP(SUBSTITUTE(Table5[[#This Row],[rxn]],"RXN-","ENZLOAD-"),Table38[name],Table38[flux],0)</f>
        <v>0</v>
      </c>
      <c r="T2261" s="1" t="b">
        <f>AND(Table5[[#This Row],[ENZLOAD flux in kapp-slack.gms]]=0,Table5[[#This Row],[flux in kapp-slack.gms]]&lt;&gt;0,NOT(Table5[[#This Row],[spont or unknown?]]))</f>
        <v>0</v>
      </c>
      <c r="U2261" s="1" t="b">
        <f>OR(_xlfn.TEXTAFTER(Table5[[#This Row],[rxn]],"-",-1)="SPONT",_xlfn.TEXTAFTER(Table5[[#This Row],[rxn]],"-",-1)="UNKNOWN")</f>
        <v>1</v>
      </c>
      <c r="V2261" s="1">
        <f>_xlfn.XLOOKUP(SUBSTITUTE(Table5[[#This Row],[rxn]],"RXN-","ENZLOAD-"),Table4[rxn],Table4[ub],0)</f>
        <v>0</v>
      </c>
      <c r="W2261" s="1" t="b">
        <f>AND(Table5[[#This Row],[FVA ENZLOAD flux UB]]=0,Table5[[#This Row],[ENZ not made when it should be?]])</f>
        <v>0</v>
      </c>
    </row>
    <row r="2262" spans="1:23" hidden="1">
      <c r="A2262" s="1"/>
      <c r="B2262" s="1" t="str">
        <f>_xlfn.TEXTBEFORE(Table38[[#This Row],[all fluxes from kapp-slack]]," ",,,,"")</f>
        <v/>
      </c>
      <c r="C2262" s="1">
        <f>_xlfn.NUMBERVALUE(IFERROR(_xlfn.TEXTAFTER(Table38[[#This Row],[all fluxes from kapp-slack]]," ",-1,,,""),""))</f>
        <v>0</v>
      </c>
      <c r="F2262" s="1" t="s">
        <v>6095</v>
      </c>
      <c r="G2262" s="1" t="str">
        <f>_xlfn.TEXTBEFORE(Table5[[#This Row],[rxn     kapp_old        kapp_slack_ub   kapp_slack_lb]]," ")</f>
        <v>RXN-EX_dttp_e_FWD-SPONT</v>
      </c>
      <c r="H226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26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262" s="1">
        <f>_xlfn.NUMBERVALUE(_xlfn.TEXTAFTER(Table5[[#This Row],[rxn     kapp_old        kapp_slack_ub   kapp_slack_lb]]," ",-1))</f>
        <v>0</v>
      </c>
      <c r="K2262" s="1">
        <f>_xlfn.XLOOKUP(SUBSTITUTE(Table5[[#This Row],[rxn]],"RXN-","ENZLOAD-"),ENZLOAD[name],ENZLOAD[flux],0)</f>
        <v>0</v>
      </c>
      <c r="L2262" s="1" t="str">
        <f>"'"&amp;Table5[[#This Row],[rxn]]&amp;"'"&amp;CHAR(9)&amp;IF(AND(Table5[[#This Row],[kapp_slack_ub]]&lt;&gt;0,Table5[[#This Row],[kapp_old]]&lt;$F$1),$F$1,Table5[[#This Row],[kapp_old]])</f>
        <v>'RXN-EX_dttp_e_FWD-SPONT'	27141.27779288</v>
      </c>
      <c r="M2262" s="1">
        <f>_xlfn.XLOOKUP(Table5[[#This Row],[rxn]],Table3[name],Table3[flux],$F$1)</f>
        <v>27141.277792879999</v>
      </c>
      <c r="N2262" s="1" t="str">
        <f>IFERROR(Table5[[#This Row],[min flux]]/Table5[[#This Row],[associated enzload]],"")</f>
        <v/>
      </c>
      <c r="O2262" s="1">
        <f>_xlfn.NUMBERVALUE(IF(Table5[[#This Row],[flux/enzload]]="","",ABS($N$1-Table5[[#This Row],[flux/enzload]])))</f>
        <v>0</v>
      </c>
      <c r="P2262" s="1">
        <f>Table5[[#This Row],[kapp_old]]+IFERROR(((Table5[[#This Row],[kapp_slack_ub]]-Table5[[#This Row],[kapp_slack_lb]])/Table5[[#This Row],[associated enzload]]),0)</f>
        <v>27141.277792879999</v>
      </c>
      <c r="Q2262" s="1" t="str">
        <f>"'"&amp;Table5[[#This Row],[rxn]]&amp;"'"&amp;CHAR(9)&amp;Table5[[#This Row],[kapp + (slack_ub - slack_lb)/enzload]]</f>
        <v>'RXN-EX_dttp_e_FWD-SPONT'	27141.27779288</v>
      </c>
      <c r="R2262" s="1">
        <f>_xlfn.XLOOKUP(Table5[[#This Row],[rxn]],Table38[name],Table38[flux],0)</f>
        <v>0</v>
      </c>
      <c r="S2262" s="1">
        <f>_xlfn.XLOOKUP(SUBSTITUTE(Table5[[#This Row],[rxn]],"RXN-","ENZLOAD-"),Table38[name],Table38[flux],0)</f>
        <v>0</v>
      </c>
      <c r="T2262" s="1" t="b">
        <f>AND(Table5[[#This Row],[ENZLOAD flux in kapp-slack.gms]]=0,Table5[[#This Row],[flux in kapp-slack.gms]]&lt;&gt;0,NOT(Table5[[#This Row],[spont or unknown?]]))</f>
        <v>0</v>
      </c>
      <c r="U2262" s="1" t="b">
        <f>OR(_xlfn.TEXTAFTER(Table5[[#This Row],[rxn]],"-",-1)="SPONT",_xlfn.TEXTAFTER(Table5[[#This Row],[rxn]],"-",-1)="UNKNOWN")</f>
        <v>1</v>
      </c>
      <c r="V2262" s="1">
        <f>_xlfn.XLOOKUP(SUBSTITUTE(Table5[[#This Row],[rxn]],"RXN-","ENZLOAD-"),Table4[rxn],Table4[ub],0)</f>
        <v>0</v>
      </c>
      <c r="W2262" s="1" t="b">
        <f>AND(Table5[[#This Row],[FVA ENZLOAD flux UB]]=0,Table5[[#This Row],[ENZ not made when it should be?]])</f>
        <v>0</v>
      </c>
    </row>
    <row r="2263" spans="1:23" hidden="1">
      <c r="A2263" s="1"/>
      <c r="B2263" s="1" t="str">
        <f>_xlfn.TEXTBEFORE(Table38[[#This Row],[all fluxes from kapp-slack]]," ",,,,"")</f>
        <v/>
      </c>
      <c r="C2263" s="1">
        <f>_xlfn.NUMBERVALUE(IFERROR(_xlfn.TEXTAFTER(Table38[[#This Row],[all fluxes from kapp-slack]]," ",-1,,,""),""))</f>
        <v>0</v>
      </c>
      <c r="F2263" s="1" t="s">
        <v>6096</v>
      </c>
      <c r="G2263" s="1" t="str">
        <f>_xlfn.TEXTBEFORE(Table5[[#This Row],[rxn     kapp_old        kapp_slack_ub   kapp_slack_lb]]," ")</f>
        <v>RXN-EX_dttp_e_REV-SPONT</v>
      </c>
      <c r="H226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26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263" s="1">
        <f>_xlfn.NUMBERVALUE(_xlfn.TEXTAFTER(Table5[[#This Row],[rxn     kapp_old        kapp_slack_ub   kapp_slack_lb]]," ",-1))</f>
        <v>0</v>
      </c>
      <c r="K2263" s="1">
        <f>_xlfn.XLOOKUP(SUBSTITUTE(Table5[[#This Row],[rxn]],"RXN-","ENZLOAD-"),ENZLOAD[name],ENZLOAD[flux],0)</f>
        <v>0</v>
      </c>
      <c r="L2263" s="1" t="str">
        <f>"'"&amp;Table5[[#This Row],[rxn]]&amp;"'"&amp;CHAR(9)&amp;IF(AND(Table5[[#This Row],[kapp_slack_ub]]&lt;&gt;0,Table5[[#This Row],[kapp_old]]&lt;$F$1),$F$1,Table5[[#This Row],[kapp_old]])</f>
        <v>'RXN-EX_dttp_e_REV-SPONT'	27141.27779288</v>
      </c>
      <c r="M2263" s="1">
        <f>_xlfn.XLOOKUP(Table5[[#This Row],[rxn]],Table3[name],Table3[flux],$F$1)</f>
        <v>27141.277792879999</v>
      </c>
      <c r="N2263" s="1" t="str">
        <f>IFERROR(Table5[[#This Row],[min flux]]/Table5[[#This Row],[associated enzload]],"")</f>
        <v/>
      </c>
      <c r="O2263" s="1">
        <f>_xlfn.NUMBERVALUE(IF(Table5[[#This Row],[flux/enzload]]="","",ABS($N$1-Table5[[#This Row],[flux/enzload]])))</f>
        <v>0</v>
      </c>
      <c r="P2263" s="1">
        <f>Table5[[#This Row],[kapp_old]]+IFERROR(((Table5[[#This Row],[kapp_slack_ub]]-Table5[[#This Row],[kapp_slack_lb]])/Table5[[#This Row],[associated enzload]]),0)</f>
        <v>27141.277792879999</v>
      </c>
      <c r="Q2263" s="1" t="str">
        <f>"'"&amp;Table5[[#This Row],[rxn]]&amp;"'"&amp;CHAR(9)&amp;Table5[[#This Row],[kapp + (slack_ub - slack_lb)/enzload]]</f>
        <v>'RXN-EX_dttp_e_REV-SPONT'	27141.27779288</v>
      </c>
      <c r="R2263" s="1">
        <f>_xlfn.XLOOKUP(Table5[[#This Row],[rxn]],Table38[name],Table38[flux],0)</f>
        <v>0</v>
      </c>
      <c r="S2263" s="1">
        <f>_xlfn.XLOOKUP(SUBSTITUTE(Table5[[#This Row],[rxn]],"RXN-","ENZLOAD-"),Table38[name],Table38[flux],0)</f>
        <v>0</v>
      </c>
      <c r="T2263" s="1" t="b">
        <f>AND(Table5[[#This Row],[ENZLOAD flux in kapp-slack.gms]]=0,Table5[[#This Row],[flux in kapp-slack.gms]]&lt;&gt;0,NOT(Table5[[#This Row],[spont or unknown?]]))</f>
        <v>0</v>
      </c>
      <c r="U2263" s="1" t="b">
        <f>OR(_xlfn.TEXTAFTER(Table5[[#This Row],[rxn]],"-",-1)="SPONT",_xlfn.TEXTAFTER(Table5[[#This Row],[rxn]],"-",-1)="UNKNOWN")</f>
        <v>1</v>
      </c>
      <c r="V2263" s="1">
        <f>_xlfn.XLOOKUP(SUBSTITUTE(Table5[[#This Row],[rxn]],"RXN-","ENZLOAD-"),Table4[rxn],Table4[ub],0)</f>
        <v>0</v>
      </c>
      <c r="W2263" s="1" t="b">
        <f>AND(Table5[[#This Row],[FVA ENZLOAD flux UB]]=0,Table5[[#This Row],[ENZ not made when it should be?]])</f>
        <v>0</v>
      </c>
    </row>
    <row r="2264" spans="1:23" hidden="1">
      <c r="A2264" s="1"/>
      <c r="B2264" s="1" t="str">
        <f>_xlfn.TEXTBEFORE(Table38[[#This Row],[all fluxes from kapp-slack]]," ",,,,"")</f>
        <v/>
      </c>
      <c r="C2264" s="1">
        <f>_xlfn.NUMBERVALUE(IFERROR(_xlfn.TEXTAFTER(Table38[[#This Row],[all fluxes from kapp-slack]]," ",-1,,,""),""))</f>
        <v>0</v>
      </c>
      <c r="F2264" s="1" t="s">
        <v>6097</v>
      </c>
      <c r="G2264" s="1" t="str">
        <f>_xlfn.TEXTBEFORE(Table5[[#This Row],[rxn     kapp_old        kapp_slack_ub   kapp_slack_lb]]," ")</f>
        <v>RXN-EX_epist_e_FWD-SPONT</v>
      </c>
      <c r="H226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26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264" s="1">
        <f>_xlfn.NUMBERVALUE(_xlfn.TEXTAFTER(Table5[[#This Row],[rxn     kapp_old        kapp_slack_ub   kapp_slack_lb]]," ",-1))</f>
        <v>0</v>
      </c>
      <c r="K2264" s="1">
        <f>_xlfn.XLOOKUP(SUBSTITUTE(Table5[[#This Row],[rxn]],"RXN-","ENZLOAD-"),ENZLOAD[name],ENZLOAD[flux],0)</f>
        <v>0</v>
      </c>
      <c r="L2264" s="1" t="str">
        <f>"'"&amp;Table5[[#This Row],[rxn]]&amp;"'"&amp;CHAR(9)&amp;IF(AND(Table5[[#This Row],[kapp_slack_ub]]&lt;&gt;0,Table5[[#This Row],[kapp_old]]&lt;$F$1),$F$1,Table5[[#This Row],[kapp_old]])</f>
        <v>'RXN-EX_epist_e_FWD-SPONT'	27141.27779288</v>
      </c>
      <c r="M2264" s="1">
        <f>_xlfn.XLOOKUP(Table5[[#This Row],[rxn]],Table3[name],Table3[flux],$F$1)</f>
        <v>27141.277792879999</v>
      </c>
      <c r="N2264" s="1" t="str">
        <f>IFERROR(Table5[[#This Row],[min flux]]/Table5[[#This Row],[associated enzload]],"")</f>
        <v/>
      </c>
      <c r="O2264" s="1">
        <f>_xlfn.NUMBERVALUE(IF(Table5[[#This Row],[flux/enzload]]="","",ABS($N$1-Table5[[#This Row],[flux/enzload]])))</f>
        <v>0</v>
      </c>
      <c r="P2264" s="1">
        <f>Table5[[#This Row],[kapp_old]]+IFERROR(((Table5[[#This Row],[kapp_slack_ub]]-Table5[[#This Row],[kapp_slack_lb]])/Table5[[#This Row],[associated enzload]]),0)</f>
        <v>27141.277792879999</v>
      </c>
      <c r="Q2264" s="1" t="str">
        <f>"'"&amp;Table5[[#This Row],[rxn]]&amp;"'"&amp;CHAR(9)&amp;Table5[[#This Row],[kapp + (slack_ub - slack_lb)/enzload]]</f>
        <v>'RXN-EX_epist_e_FWD-SPONT'	27141.27779288</v>
      </c>
      <c r="R2264" s="1">
        <f>_xlfn.XLOOKUP(Table5[[#This Row],[rxn]],Table38[name],Table38[flux],0)</f>
        <v>0</v>
      </c>
      <c r="S2264" s="1">
        <f>_xlfn.XLOOKUP(SUBSTITUTE(Table5[[#This Row],[rxn]],"RXN-","ENZLOAD-"),Table38[name],Table38[flux],0)</f>
        <v>0</v>
      </c>
      <c r="T2264" s="1" t="b">
        <f>AND(Table5[[#This Row],[ENZLOAD flux in kapp-slack.gms]]=0,Table5[[#This Row],[flux in kapp-slack.gms]]&lt;&gt;0,NOT(Table5[[#This Row],[spont or unknown?]]))</f>
        <v>0</v>
      </c>
      <c r="U2264" s="1" t="b">
        <f>OR(_xlfn.TEXTAFTER(Table5[[#This Row],[rxn]],"-",-1)="SPONT",_xlfn.TEXTAFTER(Table5[[#This Row],[rxn]],"-",-1)="UNKNOWN")</f>
        <v>1</v>
      </c>
      <c r="V2264" s="1">
        <f>_xlfn.XLOOKUP(SUBSTITUTE(Table5[[#This Row],[rxn]],"RXN-","ENZLOAD-"),Table4[rxn],Table4[ub],0)</f>
        <v>0</v>
      </c>
      <c r="W2264" s="1" t="b">
        <f>AND(Table5[[#This Row],[FVA ENZLOAD flux UB]]=0,Table5[[#This Row],[ENZ not made when it should be?]])</f>
        <v>0</v>
      </c>
    </row>
    <row r="2265" spans="1:23" hidden="1">
      <c r="A2265" s="1"/>
      <c r="B2265" s="1" t="str">
        <f>_xlfn.TEXTBEFORE(Table38[[#This Row],[all fluxes from kapp-slack]]," ",,,,"")</f>
        <v/>
      </c>
      <c r="C2265" s="1">
        <f>_xlfn.NUMBERVALUE(IFERROR(_xlfn.TEXTAFTER(Table38[[#This Row],[all fluxes from kapp-slack]]," ",-1,,,""),""))</f>
        <v>0</v>
      </c>
      <c r="F2265" s="1" t="s">
        <v>6098</v>
      </c>
      <c r="G2265" s="1" t="str">
        <f>_xlfn.TEXTBEFORE(Table5[[#This Row],[rxn     kapp_old        kapp_slack_ub   kapp_slack_lb]]," ")</f>
        <v>RXN-EX_epist_e_REV-SPONT</v>
      </c>
      <c r="H226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26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265" s="1">
        <f>_xlfn.NUMBERVALUE(_xlfn.TEXTAFTER(Table5[[#This Row],[rxn     kapp_old        kapp_slack_ub   kapp_slack_lb]]," ",-1))</f>
        <v>0</v>
      </c>
      <c r="K2265" s="1">
        <f>_xlfn.XLOOKUP(SUBSTITUTE(Table5[[#This Row],[rxn]],"RXN-","ENZLOAD-"),ENZLOAD[name],ENZLOAD[flux],0)</f>
        <v>0</v>
      </c>
      <c r="L2265" s="1" t="str">
        <f>"'"&amp;Table5[[#This Row],[rxn]]&amp;"'"&amp;CHAR(9)&amp;IF(AND(Table5[[#This Row],[kapp_slack_ub]]&lt;&gt;0,Table5[[#This Row],[kapp_old]]&lt;$F$1),$F$1,Table5[[#This Row],[kapp_old]])</f>
        <v>'RXN-EX_epist_e_REV-SPONT'	27141.27779288</v>
      </c>
      <c r="M2265" s="1">
        <f>_xlfn.XLOOKUP(Table5[[#This Row],[rxn]],Table3[name],Table3[flux],$F$1)</f>
        <v>27141.277792879999</v>
      </c>
      <c r="N2265" s="1" t="str">
        <f>IFERROR(Table5[[#This Row],[min flux]]/Table5[[#This Row],[associated enzload]],"")</f>
        <v/>
      </c>
      <c r="O2265" s="1">
        <f>_xlfn.NUMBERVALUE(IF(Table5[[#This Row],[flux/enzload]]="","",ABS($N$1-Table5[[#This Row],[flux/enzload]])))</f>
        <v>0</v>
      </c>
      <c r="P2265" s="1">
        <f>Table5[[#This Row],[kapp_old]]+IFERROR(((Table5[[#This Row],[kapp_slack_ub]]-Table5[[#This Row],[kapp_slack_lb]])/Table5[[#This Row],[associated enzload]]),0)</f>
        <v>27141.277792879999</v>
      </c>
      <c r="Q2265" s="1" t="str">
        <f>"'"&amp;Table5[[#This Row],[rxn]]&amp;"'"&amp;CHAR(9)&amp;Table5[[#This Row],[kapp + (slack_ub - slack_lb)/enzload]]</f>
        <v>'RXN-EX_epist_e_REV-SPONT'	27141.27779288</v>
      </c>
      <c r="R2265" s="1">
        <f>_xlfn.XLOOKUP(Table5[[#This Row],[rxn]],Table38[name],Table38[flux],0)</f>
        <v>0</v>
      </c>
      <c r="S2265" s="1">
        <f>_xlfn.XLOOKUP(SUBSTITUTE(Table5[[#This Row],[rxn]],"RXN-","ENZLOAD-"),Table38[name],Table38[flux],0)</f>
        <v>0</v>
      </c>
      <c r="T2265" s="1" t="b">
        <f>AND(Table5[[#This Row],[ENZLOAD flux in kapp-slack.gms]]=0,Table5[[#This Row],[flux in kapp-slack.gms]]&lt;&gt;0,NOT(Table5[[#This Row],[spont or unknown?]]))</f>
        <v>0</v>
      </c>
      <c r="U2265" s="1" t="b">
        <f>OR(_xlfn.TEXTAFTER(Table5[[#This Row],[rxn]],"-",-1)="SPONT",_xlfn.TEXTAFTER(Table5[[#This Row],[rxn]],"-",-1)="UNKNOWN")</f>
        <v>1</v>
      </c>
      <c r="V2265" s="1">
        <f>_xlfn.XLOOKUP(SUBSTITUTE(Table5[[#This Row],[rxn]],"RXN-","ENZLOAD-"),Table4[rxn],Table4[ub],0)</f>
        <v>0</v>
      </c>
      <c r="W2265" s="1" t="b">
        <f>AND(Table5[[#This Row],[FVA ENZLOAD flux UB]]=0,Table5[[#This Row],[ENZ not made when it should be?]])</f>
        <v>0</v>
      </c>
    </row>
    <row r="2266" spans="1:23" hidden="1">
      <c r="A2266" s="1"/>
      <c r="B2266" s="1" t="str">
        <f>_xlfn.TEXTBEFORE(Table38[[#This Row],[all fluxes from kapp-slack]]," ",,,,"")</f>
        <v/>
      </c>
      <c r="C2266" s="1">
        <f>_xlfn.NUMBERVALUE(IFERROR(_xlfn.TEXTAFTER(Table38[[#This Row],[all fluxes from kapp-slack]]," ",-1,,,""),""))</f>
        <v>0</v>
      </c>
      <c r="F2266" s="1" t="s">
        <v>6099</v>
      </c>
      <c r="G2266" s="1" t="str">
        <f>_xlfn.TEXTBEFORE(Table5[[#This Row],[rxn     kapp_old        kapp_slack_ub   kapp_slack_lb]]," ")</f>
        <v>RXN-EX_ergst_e_FWD-SPONT</v>
      </c>
      <c r="H226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26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266" s="1">
        <f>_xlfn.NUMBERVALUE(_xlfn.TEXTAFTER(Table5[[#This Row],[rxn     kapp_old        kapp_slack_ub   kapp_slack_lb]]," ",-1))</f>
        <v>0</v>
      </c>
      <c r="K2266" s="1">
        <f>_xlfn.XLOOKUP(SUBSTITUTE(Table5[[#This Row],[rxn]],"RXN-","ENZLOAD-"),ENZLOAD[name],ENZLOAD[flux],0)</f>
        <v>0</v>
      </c>
      <c r="L2266" s="1" t="str">
        <f>"'"&amp;Table5[[#This Row],[rxn]]&amp;"'"&amp;CHAR(9)&amp;IF(AND(Table5[[#This Row],[kapp_slack_ub]]&lt;&gt;0,Table5[[#This Row],[kapp_old]]&lt;$F$1),$F$1,Table5[[#This Row],[kapp_old]])</f>
        <v>'RXN-EX_ergst_e_FWD-SPONT'	27141.27779288</v>
      </c>
      <c r="M2266" s="1">
        <f>_xlfn.XLOOKUP(Table5[[#This Row],[rxn]],Table3[name],Table3[flux],$F$1)</f>
        <v>27141.277792879999</v>
      </c>
      <c r="N2266" s="1" t="str">
        <f>IFERROR(Table5[[#This Row],[min flux]]/Table5[[#This Row],[associated enzload]],"")</f>
        <v/>
      </c>
      <c r="O2266" s="1">
        <f>_xlfn.NUMBERVALUE(IF(Table5[[#This Row],[flux/enzload]]="","",ABS($N$1-Table5[[#This Row],[flux/enzload]])))</f>
        <v>0</v>
      </c>
      <c r="P2266" s="1">
        <f>Table5[[#This Row],[kapp_old]]+IFERROR(((Table5[[#This Row],[kapp_slack_ub]]-Table5[[#This Row],[kapp_slack_lb]])/Table5[[#This Row],[associated enzload]]),0)</f>
        <v>27141.277792879999</v>
      </c>
      <c r="Q2266" s="1" t="str">
        <f>"'"&amp;Table5[[#This Row],[rxn]]&amp;"'"&amp;CHAR(9)&amp;Table5[[#This Row],[kapp + (slack_ub - slack_lb)/enzload]]</f>
        <v>'RXN-EX_ergst_e_FWD-SPONT'	27141.27779288</v>
      </c>
      <c r="R2266" s="1">
        <f>_xlfn.XLOOKUP(Table5[[#This Row],[rxn]],Table38[name],Table38[flux],0)</f>
        <v>0</v>
      </c>
      <c r="S2266" s="1">
        <f>_xlfn.XLOOKUP(SUBSTITUTE(Table5[[#This Row],[rxn]],"RXN-","ENZLOAD-"),Table38[name],Table38[flux],0)</f>
        <v>0</v>
      </c>
      <c r="T2266" s="1" t="b">
        <f>AND(Table5[[#This Row],[ENZLOAD flux in kapp-slack.gms]]=0,Table5[[#This Row],[flux in kapp-slack.gms]]&lt;&gt;0,NOT(Table5[[#This Row],[spont or unknown?]]))</f>
        <v>0</v>
      </c>
      <c r="U2266" s="1" t="b">
        <f>OR(_xlfn.TEXTAFTER(Table5[[#This Row],[rxn]],"-",-1)="SPONT",_xlfn.TEXTAFTER(Table5[[#This Row],[rxn]],"-",-1)="UNKNOWN")</f>
        <v>1</v>
      </c>
      <c r="V2266" s="1">
        <f>_xlfn.XLOOKUP(SUBSTITUTE(Table5[[#This Row],[rxn]],"RXN-","ENZLOAD-"),Table4[rxn],Table4[ub],0)</f>
        <v>0</v>
      </c>
      <c r="W2266" s="1" t="b">
        <f>AND(Table5[[#This Row],[FVA ENZLOAD flux UB]]=0,Table5[[#This Row],[ENZ not made when it should be?]])</f>
        <v>0</v>
      </c>
    </row>
    <row r="2267" spans="1:23" hidden="1">
      <c r="A2267" s="1"/>
      <c r="B2267" s="1" t="str">
        <f>_xlfn.TEXTBEFORE(Table38[[#This Row],[all fluxes from kapp-slack]]," ",,,,"")</f>
        <v/>
      </c>
      <c r="C2267" s="1">
        <f>_xlfn.NUMBERVALUE(IFERROR(_xlfn.TEXTAFTER(Table38[[#This Row],[all fluxes from kapp-slack]]," ",-1,,,""),""))</f>
        <v>0</v>
      </c>
      <c r="F2267" s="1" t="s">
        <v>6100</v>
      </c>
      <c r="G2267" s="1" t="str">
        <f>_xlfn.TEXTBEFORE(Table5[[#This Row],[rxn     kapp_old        kapp_slack_ub   kapp_slack_lb]]," ")</f>
        <v>RXN-EX_ergst_e_REV-SPONT</v>
      </c>
      <c r="H226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26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267" s="1">
        <f>_xlfn.NUMBERVALUE(_xlfn.TEXTAFTER(Table5[[#This Row],[rxn     kapp_old        kapp_slack_ub   kapp_slack_lb]]," ",-1))</f>
        <v>0</v>
      </c>
      <c r="K2267" s="1">
        <f>_xlfn.XLOOKUP(SUBSTITUTE(Table5[[#This Row],[rxn]],"RXN-","ENZLOAD-"),ENZLOAD[name],ENZLOAD[flux],0)</f>
        <v>0</v>
      </c>
      <c r="L2267" s="1" t="str">
        <f>"'"&amp;Table5[[#This Row],[rxn]]&amp;"'"&amp;CHAR(9)&amp;IF(AND(Table5[[#This Row],[kapp_slack_ub]]&lt;&gt;0,Table5[[#This Row],[kapp_old]]&lt;$F$1),$F$1,Table5[[#This Row],[kapp_old]])</f>
        <v>'RXN-EX_ergst_e_REV-SPONT'	27141.27779288</v>
      </c>
      <c r="M2267" s="1">
        <f>_xlfn.XLOOKUP(Table5[[#This Row],[rxn]],Table3[name],Table3[flux],$F$1)</f>
        <v>27141.277792879999</v>
      </c>
      <c r="N2267" s="1" t="str">
        <f>IFERROR(Table5[[#This Row],[min flux]]/Table5[[#This Row],[associated enzload]],"")</f>
        <v/>
      </c>
      <c r="O2267" s="1">
        <f>_xlfn.NUMBERVALUE(IF(Table5[[#This Row],[flux/enzload]]="","",ABS($N$1-Table5[[#This Row],[flux/enzload]])))</f>
        <v>0</v>
      </c>
      <c r="P2267" s="1">
        <f>Table5[[#This Row],[kapp_old]]+IFERROR(((Table5[[#This Row],[kapp_slack_ub]]-Table5[[#This Row],[kapp_slack_lb]])/Table5[[#This Row],[associated enzload]]),0)</f>
        <v>27141.277792879999</v>
      </c>
      <c r="Q2267" s="1" t="str">
        <f>"'"&amp;Table5[[#This Row],[rxn]]&amp;"'"&amp;CHAR(9)&amp;Table5[[#This Row],[kapp + (slack_ub - slack_lb)/enzload]]</f>
        <v>'RXN-EX_ergst_e_REV-SPONT'	27141.27779288</v>
      </c>
      <c r="R2267" s="1">
        <f>_xlfn.XLOOKUP(Table5[[#This Row],[rxn]],Table38[name],Table38[flux],0)</f>
        <v>0</v>
      </c>
      <c r="S2267" s="1">
        <f>_xlfn.XLOOKUP(SUBSTITUTE(Table5[[#This Row],[rxn]],"RXN-","ENZLOAD-"),Table38[name],Table38[flux],0)</f>
        <v>0</v>
      </c>
      <c r="T2267" s="1" t="b">
        <f>AND(Table5[[#This Row],[ENZLOAD flux in kapp-slack.gms]]=0,Table5[[#This Row],[flux in kapp-slack.gms]]&lt;&gt;0,NOT(Table5[[#This Row],[spont or unknown?]]))</f>
        <v>0</v>
      </c>
      <c r="U2267" s="1" t="b">
        <f>OR(_xlfn.TEXTAFTER(Table5[[#This Row],[rxn]],"-",-1)="SPONT",_xlfn.TEXTAFTER(Table5[[#This Row],[rxn]],"-",-1)="UNKNOWN")</f>
        <v>1</v>
      </c>
      <c r="V2267" s="1">
        <f>_xlfn.XLOOKUP(SUBSTITUTE(Table5[[#This Row],[rxn]],"RXN-","ENZLOAD-"),Table4[rxn],Table4[ub],0)</f>
        <v>0</v>
      </c>
      <c r="W2267" s="1" t="b">
        <f>AND(Table5[[#This Row],[FVA ENZLOAD flux UB]]=0,Table5[[#This Row],[ENZ not made when it should be?]])</f>
        <v>0</v>
      </c>
    </row>
    <row r="2268" spans="1:23" hidden="1">
      <c r="A2268" s="1"/>
      <c r="B2268" s="1" t="str">
        <f>_xlfn.TEXTBEFORE(Table38[[#This Row],[all fluxes from kapp-slack]]," ",,,,"")</f>
        <v/>
      </c>
      <c r="C2268" s="1">
        <f>_xlfn.NUMBERVALUE(IFERROR(_xlfn.TEXTAFTER(Table38[[#This Row],[all fluxes from kapp-slack]]," ",-1,,,""),""))</f>
        <v>0</v>
      </c>
      <c r="F2268" s="1" t="s">
        <v>6101</v>
      </c>
      <c r="G2268" s="1" t="str">
        <f>_xlfn.TEXTBEFORE(Table5[[#This Row],[rxn     kapp_old        kapp_slack_ub   kapp_slack_lb]]," ")</f>
        <v>RXN-EX_etoh_e_FWD-SPONT</v>
      </c>
      <c r="H226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26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268" s="1">
        <f>_xlfn.NUMBERVALUE(_xlfn.TEXTAFTER(Table5[[#This Row],[rxn     kapp_old        kapp_slack_ub   kapp_slack_lb]]," ",-1))</f>
        <v>0</v>
      </c>
      <c r="K2268" s="1">
        <f>_xlfn.XLOOKUP(SUBSTITUTE(Table5[[#This Row],[rxn]],"RXN-","ENZLOAD-"),ENZLOAD[name],ENZLOAD[flux],0)</f>
        <v>0</v>
      </c>
      <c r="L2268" s="1" t="str">
        <f>"'"&amp;Table5[[#This Row],[rxn]]&amp;"'"&amp;CHAR(9)&amp;IF(AND(Table5[[#This Row],[kapp_slack_ub]]&lt;&gt;0,Table5[[#This Row],[kapp_old]]&lt;$F$1),$F$1,Table5[[#This Row],[kapp_old]])</f>
        <v>'RXN-EX_etoh_e_FWD-SPONT'	27141.27779288</v>
      </c>
      <c r="M2268" s="1">
        <f>_xlfn.XLOOKUP(Table5[[#This Row],[rxn]],Table3[name],Table3[flux],$F$1)</f>
        <v>27141.277792879999</v>
      </c>
      <c r="N2268" s="1" t="str">
        <f>IFERROR(Table5[[#This Row],[min flux]]/Table5[[#This Row],[associated enzload]],"")</f>
        <v/>
      </c>
      <c r="O2268" s="1">
        <f>_xlfn.NUMBERVALUE(IF(Table5[[#This Row],[flux/enzload]]="","",ABS($N$1-Table5[[#This Row],[flux/enzload]])))</f>
        <v>0</v>
      </c>
      <c r="P2268" s="1">
        <f>Table5[[#This Row],[kapp_old]]+IFERROR(((Table5[[#This Row],[kapp_slack_ub]]-Table5[[#This Row],[kapp_slack_lb]])/Table5[[#This Row],[associated enzload]]),0)</f>
        <v>27141.277792879999</v>
      </c>
      <c r="Q2268" s="1" t="str">
        <f>"'"&amp;Table5[[#This Row],[rxn]]&amp;"'"&amp;CHAR(9)&amp;Table5[[#This Row],[kapp + (slack_ub - slack_lb)/enzload]]</f>
        <v>'RXN-EX_etoh_e_FWD-SPONT'	27141.27779288</v>
      </c>
      <c r="R2268" s="1">
        <f>_xlfn.XLOOKUP(Table5[[#This Row],[rxn]],Table38[name],Table38[flux],0)</f>
        <v>0</v>
      </c>
      <c r="S2268" s="1">
        <f>_xlfn.XLOOKUP(SUBSTITUTE(Table5[[#This Row],[rxn]],"RXN-","ENZLOAD-"),Table38[name],Table38[flux],0)</f>
        <v>0</v>
      </c>
      <c r="T2268" s="1" t="b">
        <f>AND(Table5[[#This Row],[ENZLOAD flux in kapp-slack.gms]]=0,Table5[[#This Row],[flux in kapp-slack.gms]]&lt;&gt;0,NOT(Table5[[#This Row],[spont or unknown?]]))</f>
        <v>0</v>
      </c>
      <c r="U2268" s="1" t="b">
        <f>OR(_xlfn.TEXTAFTER(Table5[[#This Row],[rxn]],"-",-1)="SPONT",_xlfn.TEXTAFTER(Table5[[#This Row],[rxn]],"-",-1)="UNKNOWN")</f>
        <v>1</v>
      </c>
      <c r="V2268" s="1">
        <f>_xlfn.XLOOKUP(SUBSTITUTE(Table5[[#This Row],[rxn]],"RXN-","ENZLOAD-"),Table4[rxn],Table4[ub],0)</f>
        <v>0</v>
      </c>
      <c r="W2268" s="1" t="b">
        <f>AND(Table5[[#This Row],[FVA ENZLOAD flux UB]]=0,Table5[[#This Row],[ENZ not made when it should be?]])</f>
        <v>0</v>
      </c>
    </row>
    <row r="2269" spans="1:23" hidden="1">
      <c r="A2269" s="1"/>
      <c r="B2269" s="1" t="str">
        <f>_xlfn.TEXTBEFORE(Table38[[#This Row],[all fluxes from kapp-slack]]," ",,,,"")</f>
        <v/>
      </c>
      <c r="C2269" s="1">
        <f>_xlfn.NUMBERVALUE(IFERROR(_xlfn.TEXTAFTER(Table38[[#This Row],[all fluxes from kapp-slack]]," ",-1,,,""),""))</f>
        <v>0</v>
      </c>
      <c r="F2269" s="1" t="s">
        <v>6102</v>
      </c>
      <c r="G2269" s="1" t="str">
        <f>_xlfn.TEXTBEFORE(Table5[[#This Row],[rxn     kapp_old        kapp_slack_ub   kapp_slack_lb]]," ")</f>
        <v>RXN-EX_etoh_e_REV-SPONT</v>
      </c>
      <c r="H226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26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269" s="1">
        <f>_xlfn.NUMBERVALUE(_xlfn.TEXTAFTER(Table5[[#This Row],[rxn     kapp_old        kapp_slack_ub   kapp_slack_lb]]," ",-1))</f>
        <v>0</v>
      </c>
      <c r="K2269" s="1">
        <f>_xlfn.XLOOKUP(SUBSTITUTE(Table5[[#This Row],[rxn]],"RXN-","ENZLOAD-"),ENZLOAD[name],ENZLOAD[flux],0)</f>
        <v>0</v>
      </c>
      <c r="L2269" s="1" t="str">
        <f>"'"&amp;Table5[[#This Row],[rxn]]&amp;"'"&amp;CHAR(9)&amp;IF(AND(Table5[[#This Row],[kapp_slack_ub]]&lt;&gt;0,Table5[[#This Row],[kapp_old]]&lt;$F$1),$F$1,Table5[[#This Row],[kapp_old]])</f>
        <v>'RXN-EX_etoh_e_REV-SPONT'	27141.27779288</v>
      </c>
      <c r="M2269" s="1">
        <f>_xlfn.XLOOKUP(Table5[[#This Row],[rxn]],Table3[name],Table3[flux],$F$1)</f>
        <v>27141.277792879999</v>
      </c>
      <c r="N2269" s="1" t="str">
        <f>IFERROR(Table5[[#This Row],[min flux]]/Table5[[#This Row],[associated enzload]],"")</f>
        <v/>
      </c>
      <c r="O2269" s="1">
        <f>_xlfn.NUMBERVALUE(IF(Table5[[#This Row],[flux/enzload]]="","",ABS($N$1-Table5[[#This Row],[flux/enzload]])))</f>
        <v>0</v>
      </c>
      <c r="P2269" s="1">
        <f>Table5[[#This Row],[kapp_old]]+IFERROR(((Table5[[#This Row],[kapp_slack_ub]]-Table5[[#This Row],[kapp_slack_lb]])/Table5[[#This Row],[associated enzload]]),0)</f>
        <v>27141.277792879999</v>
      </c>
      <c r="Q2269" s="1" t="str">
        <f>"'"&amp;Table5[[#This Row],[rxn]]&amp;"'"&amp;CHAR(9)&amp;Table5[[#This Row],[kapp + (slack_ub - slack_lb)/enzload]]</f>
        <v>'RXN-EX_etoh_e_REV-SPONT'	27141.27779288</v>
      </c>
      <c r="R2269" s="1">
        <f>_xlfn.XLOOKUP(Table5[[#This Row],[rxn]],Table38[name],Table38[flux],0)</f>
        <v>0</v>
      </c>
      <c r="S2269" s="1">
        <f>_xlfn.XLOOKUP(SUBSTITUTE(Table5[[#This Row],[rxn]],"RXN-","ENZLOAD-"),Table38[name],Table38[flux],0)</f>
        <v>0</v>
      </c>
      <c r="T2269" s="1" t="b">
        <f>AND(Table5[[#This Row],[ENZLOAD flux in kapp-slack.gms]]=0,Table5[[#This Row],[flux in kapp-slack.gms]]&lt;&gt;0,NOT(Table5[[#This Row],[spont or unknown?]]))</f>
        <v>0</v>
      </c>
      <c r="U2269" s="1" t="b">
        <f>OR(_xlfn.TEXTAFTER(Table5[[#This Row],[rxn]],"-",-1)="SPONT",_xlfn.TEXTAFTER(Table5[[#This Row],[rxn]],"-",-1)="UNKNOWN")</f>
        <v>1</v>
      </c>
      <c r="V2269" s="1">
        <f>_xlfn.XLOOKUP(SUBSTITUTE(Table5[[#This Row],[rxn]],"RXN-","ENZLOAD-"),Table4[rxn],Table4[ub],0)</f>
        <v>0</v>
      </c>
      <c r="W2269" s="1" t="b">
        <f>AND(Table5[[#This Row],[FVA ENZLOAD flux UB]]=0,Table5[[#This Row],[ENZ not made when it should be?]])</f>
        <v>0</v>
      </c>
    </row>
    <row r="2270" spans="1:23" hidden="1">
      <c r="A2270" s="1"/>
      <c r="B2270" s="1" t="str">
        <f>_xlfn.TEXTBEFORE(Table38[[#This Row],[all fluxes from kapp-slack]]," ",,,,"")</f>
        <v/>
      </c>
      <c r="C2270" s="1">
        <f>_xlfn.NUMBERVALUE(IFERROR(_xlfn.TEXTAFTER(Table38[[#This Row],[all fluxes from kapp-slack]]," ",-1,,,""),""))</f>
        <v>0</v>
      </c>
      <c r="F2270" s="1" t="s">
        <v>6103</v>
      </c>
      <c r="G2270" s="1" t="str">
        <f>_xlfn.TEXTBEFORE(Table5[[#This Row],[rxn     kapp_old        kapp_slack_ub   kapp_slack_lb]]," ")</f>
        <v>RXN-EX_etha_e_FWD-SPONT</v>
      </c>
      <c r="H227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27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270" s="1">
        <f>_xlfn.NUMBERVALUE(_xlfn.TEXTAFTER(Table5[[#This Row],[rxn     kapp_old        kapp_slack_ub   kapp_slack_lb]]," ",-1))</f>
        <v>0</v>
      </c>
      <c r="K2270" s="1">
        <f>_xlfn.XLOOKUP(SUBSTITUTE(Table5[[#This Row],[rxn]],"RXN-","ENZLOAD-"),ENZLOAD[name],ENZLOAD[flux],0)</f>
        <v>0</v>
      </c>
      <c r="L2270" s="1" t="str">
        <f>"'"&amp;Table5[[#This Row],[rxn]]&amp;"'"&amp;CHAR(9)&amp;IF(AND(Table5[[#This Row],[kapp_slack_ub]]&lt;&gt;0,Table5[[#This Row],[kapp_old]]&lt;$F$1),$F$1,Table5[[#This Row],[kapp_old]])</f>
        <v>'RXN-EX_etha_e_FWD-SPONT'	27141.27779288</v>
      </c>
      <c r="M2270" s="1">
        <f>_xlfn.XLOOKUP(Table5[[#This Row],[rxn]],Table3[name],Table3[flux],$F$1)</f>
        <v>27141.277792879999</v>
      </c>
      <c r="N2270" s="1" t="str">
        <f>IFERROR(Table5[[#This Row],[min flux]]/Table5[[#This Row],[associated enzload]],"")</f>
        <v/>
      </c>
      <c r="O2270" s="1">
        <f>_xlfn.NUMBERVALUE(IF(Table5[[#This Row],[flux/enzload]]="","",ABS($N$1-Table5[[#This Row],[flux/enzload]])))</f>
        <v>0</v>
      </c>
      <c r="P2270" s="1">
        <f>Table5[[#This Row],[kapp_old]]+IFERROR(((Table5[[#This Row],[kapp_slack_ub]]-Table5[[#This Row],[kapp_slack_lb]])/Table5[[#This Row],[associated enzload]]),0)</f>
        <v>27141.277792879999</v>
      </c>
      <c r="Q2270" s="1" t="str">
        <f>"'"&amp;Table5[[#This Row],[rxn]]&amp;"'"&amp;CHAR(9)&amp;Table5[[#This Row],[kapp + (slack_ub - slack_lb)/enzload]]</f>
        <v>'RXN-EX_etha_e_FWD-SPONT'	27141.27779288</v>
      </c>
      <c r="R2270" s="1">
        <f>_xlfn.XLOOKUP(Table5[[#This Row],[rxn]],Table38[name],Table38[flux],0)</f>
        <v>0</v>
      </c>
      <c r="S2270" s="1">
        <f>_xlfn.XLOOKUP(SUBSTITUTE(Table5[[#This Row],[rxn]],"RXN-","ENZLOAD-"),Table38[name],Table38[flux],0)</f>
        <v>0</v>
      </c>
      <c r="T2270" s="1" t="b">
        <f>AND(Table5[[#This Row],[ENZLOAD flux in kapp-slack.gms]]=0,Table5[[#This Row],[flux in kapp-slack.gms]]&lt;&gt;0,NOT(Table5[[#This Row],[spont or unknown?]]))</f>
        <v>0</v>
      </c>
      <c r="U2270" s="1" t="b">
        <f>OR(_xlfn.TEXTAFTER(Table5[[#This Row],[rxn]],"-",-1)="SPONT",_xlfn.TEXTAFTER(Table5[[#This Row],[rxn]],"-",-1)="UNKNOWN")</f>
        <v>1</v>
      </c>
      <c r="V2270" s="1">
        <f>_xlfn.XLOOKUP(SUBSTITUTE(Table5[[#This Row],[rxn]],"RXN-","ENZLOAD-"),Table4[rxn],Table4[ub],0)</f>
        <v>0</v>
      </c>
      <c r="W2270" s="1" t="b">
        <f>AND(Table5[[#This Row],[FVA ENZLOAD flux UB]]=0,Table5[[#This Row],[ENZ not made when it should be?]])</f>
        <v>0</v>
      </c>
    </row>
    <row r="2271" spans="1:23" hidden="1">
      <c r="A2271" s="1"/>
      <c r="B2271" s="1" t="str">
        <f>_xlfn.TEXTBEFORE(Table38[[#This Row],[all fluxes from kapp-slack]]," ",,,,"")</f>
        <v/>
      </c>
      <c r="C2271" s="1">
        <f>_xlfn.NUMBERVALUE(IFERROR(_xlfn.TEXTAFTER(Table38[[#This Row],[all fluxes from kapp-slack]]," ",-1,,,""),""))</f>
        <v>0</v>
      </c>
      <c r="F2271" s="1" t="s">
        <v>6104</v>
      </c>
      <c r="G2271" s="1" t="str">
        <f>_xlfn.TEXTBEFORE(Table5[[#This Row],[rxn     kapp_old        kapp_slack_ub   kapp_slack_lb]]," ")</f>
        <v>RXN-EX_etha_e_REV-SPONT</v>
      </c>
      <c r="H227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27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271" s="1">
        <f>_xlfn.NUMBERVALUE(_xlfn.TEXTAFTER(Table5[[#This Row],[rxn     kapp_old        kapp_slack_ub   kapp_slack_lb]]," ",-1))</f>
        <v>0</v>
      </c>
      <c r="K2271" s="1">
        <f>_xlfn.XLOOKUP(SUBSTITUTE(Table5[[#This Row],[rxn]],"RXN-","ENZLOAD-"),ENZLOAD[name],ENZLOAD[flux],0)</f>
        <v>0</v>
      </c>
      <c r="L2271" s="1" t="str">
        <f>"'"&amp;Table5[[#This Row],[rxn]]&amp;"'"&amp;CHAR(9)&amp;IF(AND(Table5[[#This Row],[kapp_slack_ub]]&lt;&gt;0,Table5[[#This Row],[kapp_old]]&lt;$F$1),$F$1,Table5[[#This Row],[kapp_old]])</f>
        <v>'RXN-EX_etha_e_REV-SPONT'	27141.27779288</v>
      </c>
      <c r="M2271" s="1">
        <f>_xlfn.XLOOKUP(Table5[[#This Row],[rxn]],Table3[name],Table3[flux],$F$1)</f>
        <v>27141.277792879999</v>
      </c>
      <c r="N2271" s="1" t="str">
        <f>IFERROR(Table5[[#This Row],[min flux]]/Table5[[#This Row],[associated enzload]],"")</f>
        <v/>
      </c>
      <c r="O2271" s="1">
        <f>_xlfn.NUMBERVALUE(IF(Table5[[#This Row],[flux/enzload]]="","",ABS($N$1-Table5[[#This Row],[flux/enzload]])))</f>
        <v>0</v>
      </c>
      <c r="P2271" s="1">
        <f>Table5[[#This Row],[kapp_old]]+IFERROR(((Table5[[#This Row],[kapp_slack_ub]]-Table5[[#This Row],[kapp_slack_lb]])/Table5[[#This Row],[associated enzload]]),0)</f>
        <v>27141.277792879999</v>
      </c>
      <c r="Q2271" s="1" t="str">
        <f>"'"&amp;Table5[[#This Row],[rxn]]&amp;"'"&amp;CHAR(9)&amp;Table5[[#This Row],[kapp + (slack_ub - slack_lb)/enzload]]</f>
        <v>'RXN-EX_etha_e_REV-SPONT'	27141.27779288</v>
      </c>
      <c r="R2271" s="1">
        <f>_xlfn.XLOOKUP(Table5[[#This Row],[rxn]],Table38[name],Table38[flux],0)</f>
        <v>0</v>
      </c>
      <c r="S2271" s="1">
        <f>_xlfn.XLOOKUP(SUBSTITUTE(Table5[[#This Row],[rxn]],"RXN-","ENZLOAD-"),Table38[name],Table38[flux],0)</f>
        <v>0</v>
      </c>
      <c r="T2271" s="1" t="b">
        <f>AND(Table5[[#This Row],[ENZLOAD flux in kapp-slack.gms]]=0,Table5[[#This Row],[flux in kapp-slack.gms]]&lt;&gt;0,NOT(Table5[[#This Row],[spont or unknown?]]))</f>
        <v>0</v>
      </c>
      <c r="U2271" s="1" t="b">
        <f>OR(_xlfn.TEXTAFTER(Table5[[#This Row],[rxn]],"-",-1)="SPONT",_xlfn.TEXTAFTER(Table5[[#This Row],[rxn]],"-",-1)="UNKNOWN")</f>
        <v>1</v>
      </c>
      <c r="V2271" s="1">
        <f>_xlfn.XLOOKUP(SUBSTITUTE(Table5[[#This Row],[rxn]],"RXN-","ENZLOAD-"),Table4[rxn],Table4[ub],0)</f>
        <v>0</v>
      </c>
      <c r="W2271" s="1" t="b">
        <f>AND(Table5[[#This Row],[FVA ENZLOAD flux UB]]=0,Table5[[#This Row],[ENZ not made when it should be?]])</f>
        <v>0</v>
      </c>
    </row>
    <row r="2272" spans="1:23" hidden="1">
      <c r="A2272" s="1"/>
      <c r="B2272" s="1" t="str">
        <f>_xlfn.TEXTBEFORE(Table38[[#This Row],[all fluxes from kapp-slack]]," ",,,,"")</f>
        <v/>
      </c>
      <c r="C2272" s="1">
        <f>_xlfn.NUMBERVALUE(IFERROR(_xlfn.TEXTAFTER(Table38[[#This Row],[all fluxes from kapp-slack]]," ",-1,,,""),""))</f>
        <v>0</v>
      </c>
      <c r="F2272" s="1" t="s">
        <v>6105</v>
      </c>
      <c r="G2272" s="1" t="str">
        <f>_xlfn.TEXTBEFORE(Table5[[#This Row],[rxn     kapp_old        kapp_slack_ub   kapp_slack_lb]]," ")</f>
        <v>RXN-EX_etac_e_FWD-SPONT</v>
      </c>
      <c r="H227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27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272" s="1">
        <f>_xlfn.NUMBERVALUE(_xlfn.TEXTAFTER(Table5[[#This Row],[rxn     kapp_old        kapp_slack_ub   kapp_slack_lb]]," ",-1))</f>
        <v>0</v>
      </c>
      <c r="K2272" s="1">
        <f>_xlfn.XLOOKUP(SUBSTITUTE(Table5[[#This Row],[rxn]],"RXN-","ENZLOAD-"),ENZLOAD[name],ENZLOAD[flux],0)</f>
        <v>0</v>
      </c>
      <c r="L2272" s="1" t="str">
        <f>"'"&amp;Table5[[#This Row],[rxn]]&amp;"'"&amp;CHAR(9)&amp;IF(AND(Table5[[#This Row],[kapp_slack_ub]]&lt;&gt;0,Table5[[#This Row],[kapp_old]]&lt;$F$1),$F$1,Table5[[#This Row],[kapp_old]])</f>
        <v>'RXN-EX_etac_e_FWD-SPONT'	27141.27779288</v>
      </c>
      <c r="M2272" s="1">
        <f>_xlfn.XLOOKUP(Table5[[#This Row],[rxn]],Table3[name],Table3[flux],$F$1)</f>
        <v>27141.277792879999</v>
      </c>
      <c r="N2272" s="1" t="str">
        <f>IFERROR(Table5[[#This Row],[min flux]]/Table5[[#This Row],[associated enzload]],"")</f>
        <v/>
      </c>
      <c r="O2272" s="1">
        <f>_xlfn.NUMBERVALUE(IF(Table5[[#This Row],[flux/enzload]]="","",ABS($N$1-Table5[[#This Row],[flux/enzload]])))</f>
        <v>0</v>
      </c>
      <c r="P2272" s="1">
        <f>Table5[[#This Row],[kapp_old]]+IFERROR(((Table5[[#This Row],[kapp_slack_ub]]-Table5[[#This Row],[kapp_slack_lb]])/Table5[[#This Row],[associated enzload]]),0)</f>
        <v>27141.277792879999</v>
      </c>
      <c r="Q2272" s="1" t="str">
        <f>"'"&amp;Table5[[#This Row],[rxn]]&amp;"'"&amp;CHAR(9)&amp;Table5[[#This Row],[kapp + (slack_ub - slack_lb)/enzload]]</f>
        <v>'RXN-EX_etac_e_FWD-SPONT'	27141.27779288</v>
      </c>
      <c r="R2272" s="1">
        <f>_xlfn.XLOOKUP(Table5[[#This Row],[rxn]],Table38[name],Table38[flux],0)</f>
        <v>0</v>
      </c>
      <c r="S2272" s="1">
        <f>_xlfn.XLOOKUP(SUBSTITUTE(Table5[[#This Row],[rxn]],"RXN-","ENZLOAD-"),Table38[name],Table38[flux],0)</f>
        <v>0</v>
      </c>
      <c r="T2272" s="1" t="b">
        <f>AND(Table5[[#This Row],[ENZLOAD flux in kapp-slack.gms]]=0,Table5[[#This Row],[flux in kapp-slack.gms]]&lt;&gt;0,NOT(Table5[[#This Row],[spont or unknown?]]))</f>
        <v>0</v>
      </c>
      <c r="U2272" s="1" t="b">
        <f>OR(_xlfn.TEXTAFTER(Table5[[#This Row],[rxn]],"-",-1)="SPONT",_xlfn.TEXTAFTER(Table5[[#This Row],[rxn]],"-",-1)="UNKNOWN")</f>
        <v>1</v>
      </c>
      <c r="V2272" s="1">
        <f>_xlfn.XLOOKUP(SUBSTITUTE(Table5[[#This Row],[rxn]],"RXN-","ENZLOAD-"),Table4[rxn],Table4[ub],0)</f>
        <v>0</v>
      </c>
      <c r="W2272" s="1" t="b">
        <f>AND(Table5[[#This Row],[FVA ENZLOAD flux UB]]=0,Table5[[#This Row],[ENZ not made when it should be?]])</f>
        <v>0</v>
      </c>
    </row>
    <row r="2273" spans="1:23" hidden="1">
      <c r="A2273" s="1"/>
      <c r="B2273" s="1" t="str">
        <f>_xlfn.TEXTBEFORE(Table38[[#This Row],[all fluxes from kapp-slack]]," ",,,,"")</f>
        <v/>
      </c>
      <c r="C2273" s="1">
        <f>_xlfn.NUMBERVALUE(IFERROR(_xlfn.TEXTAFTER(Table38[[#This Row],[all fluxes from kapp-slack]]," ",-1,,,""),""))</f>
        <v>0</v>
      </c>
      <c r="F2273" s="1" t="s">
        <v>6106</v>
      </c>
      <c r="G2273" s="1" t="str">
        <f>_xlfn.TEXTBEFORE(Table5[[#This Row],[rxn     kapp_old        kapp_slack_ub   kapp_slack_lb]]," ")</f>
        <v>RXN-EX_etac_e_REV-SPONT</v>
      </c>
      <c r="H227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27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273" s="1">
        <f>_xlfn.NUMBERVALUE(_xlfn.TEXTAFTER(Table5[[#This Row],[rxn     kapp_old        kapp_slack_ub   kapp_slack_lb]]," ",-1))</f>
        <v>0</v>
      </c>
      <c r="K2273" s="1">
        <f>_xlfn.XLOOKUP(SUBSTITUTE(Table5[[#This Row],[rxn]],"RXN-","ENZLOAD-"),ENZLOAD[name],ENZLOAD[flux],0)</f>
        <v>0</v>
      </c>
      <c r="L2273" s="1" t="str">
        <f>"'"&amp;Table5[[#This Row],[rxn]]&amp;"'"&amp;CHAR(9)&amp;IF(AND(Table5[[#This Row],[kapp_slack_ub]]&lt;&gt;0,Table5[[#This Row],[kapp_old]]&lt;$F$1),$F$1,Table5[[#This Row],[kapp_old]])</f>
        <v>'RXN-EX_etac_e_REV-SPONT'	27141.27779288</v>
      </c>
      <c r="M2273" s="1">
        <f>_xlfn.XLOOKUP(Table5[[#This Row],[rxn]],Table3[name],Table3[flux],$F$1)</f>
        <v>27141.277792879999</v>
      </c>
      <c r="N2273" s="1" t="str">
        <f>IFERROR(Table5[[#This Row],[min flux]]/Table5[[#This Row],[associated enzload]],"")</f>
        <v/>
      </c>
      <c r="O2273" s="1">
        <f>_xlfn.NUMBERVALUE(IF(Table5[[#This Row],[flux/enzload]]="","",ABS($N$1-Table5[[#This Row],[flux/enzload]])))</f>
        <v>0</v>
      </c>
      <c r="P2273" s="1">
        <f>Table5[[#This Row],[kapp_old]]+IFERROR(((Table5[[#This Row],[kapp_slack_ub]]-Table5[[#This Row],[kapp_slack_lb]])/Table5[[#This Row],[associated enzload]]),0)</f>
        <v>27141.277792879999</v>
      </c>
      <c r="Q2273" s="1" t="str">
        <f>"'"&amp;Table5[[#This Row],[rxn]]&amp;"'"&amp;CHAR(9)&amp;Table5[[#This Row],[kapp + (slack_ub - slack_lb)/enzload]]</f>
        <v>'RXN-EX_etac_e_REV-SPONT'	27141.27779288</v>
      </c>
      <c r="R2273" s="1">
        <f>_xlfn.XLOOKUP(Table5[[#This Row],[rxn]],Table38[name],Table38[flux],0)</f>
        <v>0</v>
      </c>
      <c r="S2273" s="1">
        <f>_xlfn.XLOOKUP(SUBSTITUTE(Table5[[#This Row],[rxn]],"RXN-","ENZLOAD-"),Table38[name],Table38[flux],0)</f>
        <v>0</v>
      </c>
      <c r="T2273" s="1" t="b">
        <f>AND(Table5[[#This Row],[ENZLOAD flux in kapp-slack.gms]]=0,Table5[[#This Row],[flux in kapp-slack.gms]]&lt;&gt;0,NOT(Table5[[#This Row],[spont or unknown?]]))</f>
        <v>0</v>
      </c>
      <c r="U2273" s="1" t="b">
        <f>OR(_xlfn.TEXTAFTER(Table5[[#This Row],[rxn]],"-",-1)="SPONT",_xlfn.TEXTAFTER(Table5[[#This Row],[rxn]],"-",-1)="UNKNOWN")</f>
        <v>1</v>
      </c>
      <c r="V2273" s="1">
        <f>_xlfn.XLOOKUP(SUBSTITUTE(Table5[[#This Row],[rxn]],"RXN-","ENZLOAD-"),Table4[rxn],Table4[ub],0)</f>
        <v>0</v>
      </c>
      <c r="W2273" s="1" t="b">
        <f>AND(Table5[[#This Row],[FVA ENZLOAD flux UB]]=0,Table5[[#This Row],[ENZ not made when it should be?]])</f>
        <v>0</v>
      </c>
    </row>
    <row r="2274" spans="1:23" hidden="1">
      <c r="A2274" s="1"/>
      <c r="B2274" s="1" t="str">
        <f>_xlfn.TEXTBEFORE(Table38[[#This Row],[all fluxes from kapp-slack]]," ",,,,"")</f>
        <v/>
      </c>
      <c r="C2274" s="1">
        <f>_xlfn.NUMBERVALUE(IFERROR(_xlfn.TEXTAFTER(Table38[[#This Row],[all fluxes from kapp-slack]]," ",-1,,,""),""))</f>
        <v>0</v>
      </c>
      <c r="F2274" s="1" t="s">
        <v>6107</v>
      </c>
      <c r="G2274" s="1" t="str">
        <f>_xlfn.TEXTBEFORE(Table5[[#This Row],[rxn     kapp_old        kapp_slack_ub   kapp_slack_lb]]," ")</f>
        <v>RXN-EX_fecost_e_FWD-SPONT</v>
      </c>
      <c r="H227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27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274" s="1">
        <f>_xlfn.NUMBERVALUE(_xlfn.TEXTAFTER(Table5[[#This Row],[rxn     kapp_old        kapp_slack_ub   kapp_slack_lb]]," ",-1))</f>
        <v>0</v>
      </c>
      <c r="K2274" s="1">
        <f>_xlfn.XLOOKUP(SUBSTITUTE(Table5[[#This Row],[rxn]],"RXN-","ENZLOAD-"),ENZLOAD[name],ENZLOAD[flux],0)</f>
        <v>0</v>
      </c>
      <c r="L2274" s="1" t="str">
        <f>"'"&amp;Table5[[#This Row],[rxn]]&amp;"'"&amp;CHAR(9)&amp;IF(AND(Table5[[#This Row],[kapp_slack_ub]]&lt;&gt;0,Table5[[#This Row],[kapp_old]]&lt;$F$1),$F$1,Table5[[#This Row],[kapp_old]])</f>
        <v>'RXN-EX_fecost_e_FWD-SPONT'	27141.27779288</v>
      </c>
      <c r="M2274" s="1">
        <f>_xlfn.XLOOKUP(Table5[[#This Row],[rxn]],Table3[name],Table3[flux],$F$1)</f>
        <v>27141.277792879999</v>
      </c>
      <c r="N2274" s="1" t="str">
        <f>IFERROR(Table5[[#This Row],[min flux]]/Table5[[#This Row],[associated enzload]],"")</f>
        <v/>
      </c>
      <c r="O2274" s="1">
        <f>_xlfn.NUMBERVALUE(IF(Table5[[#This Row],[flux/enzload]]="","",ABS($N$1-Table5[[#This Row],[flux/enzload]])))</f>
        <v>0</v>
      </c>
      <c r="P2274" s="1">
        <f>Table5[[#This Row],[kapp_old]]+IFERROR(((Table5[[#This Row],[kapp_slack_ub]]-Table5[[#This Row],[kapp_slack_lb]])/Table5[[#This Row],[associated enzload]]),0)</f>
        <v>27141.277792879999</v>
      </c>
      <c r="Q2274" s="1" t="str">
        <f>"'"&amp;Table5[[#This Row],[rxn]]&amp;"'"&amp;CHAR(9)&amp;Table5[[#This Row],[kapp + (slack_ub - slack_lb)/enzload]]</f>
        <v>'RXN-EX_fecost_e_FWD-SPONT'	27141.27779288</v>
      </c>
      <c r="R2274" s="1">
        <f>_xlfn.XLOOKUP(Table5[[#This Row],[rxn]],Table38[name],Table38[flux],0)</f>
        <v>0</v>
      </c>
      <c r="S2274" s="1">
        <f>_xlfn.XLOOKUP(SUBSTITUTE(Table5[[#This Row],[rxn]],"RXN-","ENZLOAD-"),Table38[name],Table38[flux],0)</f>
        <v>0</v>
      </c>
      <c r="T2274" s="1" t="b">
        <f>AND(Table5[[#This Row],[ENZLOAD flux in kapp-slack.gms]]=0,Table5[[#This Row],[flux in kapp-slack.gms]]&lt;&gt;0,NOT(Table5[[#This Row],[spont or unknown?]]))</f>
        <v>0</v>
      </c>
      <c r="U2274" s="1" t="b">
        <f>OR(_xlfn.TEXTAFTER(Table5[[#This Row],[rxn]],"-",-1)="SPONT",_xlfn.TEXTAFTER(Table5[[#This Row],[rxn]],"-",-1)="UNKNOWN")</f>
        <v>1</v>
      </c>
      <c r="V2274" s="1">
        <f>_xlfn.XLOOKUP(SUBSTITUTE(Table5[[#This Row],[rxn]],"RXN-","ENZLOAD-"),Table4[rxn],Table4[ub],0)</f>
        <v>0</v>
      </c>
      <c r="W2274" s="1" t="b">
        <f>AND(Table5[[#This Row],[FVA ENZLOAD flux UB]]=0,Table5[[#This Row],[ENZ not made when it should be?]])</f>
        <v>0</v>
      </c>
    </row>
    <row r="2275" spans="1:23" hidden="1">
      <c r="A2275" s="1"/>
      <c r="B2275" s="1" t="str">
        <f>_xlfn.TEXTBEFORE(Table38[[#This Row],[all fluxes from kapp-slack]]," ",,,,"")</f>
        <v/>
      </c>
      <c r="C2275" s="1">
        <f>_xlfn.NUMBERVALUE(IFERROR(_xlfn.TEXTAFTER(Table38[[#This Row],[all fluxes from kapp-slack]]," ",-1,,,""),""))</f>
        <v>0</v>
      </c>
      <c r="F2275" s="1" t="s">
        <v>6108</v>
      </c>
      <c r="G2275" s="1" t="str">
        <f>_xlfn.TEXTBEFORE(Table5[[#This Row],[rxn     kapp_old        kapp_slack_ub   kapp_slack_lb]]," ")</f>
        <v>RXN-EX_fecost_e_REV-SPONT</v>
      </c>
      <c r="H227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27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275" s="1">
        <f>_xlfn.NUMBERVALUE(_xlfn.TEXTAFTER(Table5[[#This Row],[rxn     kapp_old        kapp_slack_ub   kapp_slack_lb]]," ",-1))</f>
        <v>0</v>
      </c>
      <c r="K2275" s="1">
        <f>_xlfn.XLOOKUP(SUBSTITUTE(Table5[[#This Row],[rxn]],"RXN-","ENZLOAD-"),ENZLOAD[name],ENZLOAD[flux],0)</f>
        <v>0</v>
      </c>
      <c r="L2275" s="1" t="str">
        <f>"'"&amp;Table5[[#This Row],[rxn]]&amp;"'"&amp;CHAR(9)&amp;IF(AND(Table5[[#This Row],[kapp_slack_ub]]&lt;&gt;0,Table5[[#This Row],[kapp_old]]&lt;$F$1),$F$1,Table5[[#This Row],[kapp_old]])</f>
        <v>'RXN-EX_fecost_e_REV-SPONT'	27141.27779288</v>
      </c>
      <c r="M2275" s="1">
        <f>_xlfn.XLOOKUP(Table5[[#This Row],[rxn]],Table3[name],Table3[flux],$F$1)</f>
        <v>27141.277792879999</v>
      </c>
      <c r="N2275" s="1" t="str">
        <f>IFERROR(Table5[[#This Row],[min flux]]/Table5[[#This Row],[associated enzload]],"")</f>
        <v/>
      </c>
      <c r="O2275" s="1">
        <f>_xlfn.NUMBERVALUE(IF(Table5[[#This Row],[flux/enzload]]="","",ABS($N$1-Table5[[#This Row],[flux/enzload]])))</f>
        <v>0</v>
      </c>
      <c r="P2275" s="1">
        <f>Table5[[#This Row],[kapp_old]]+IFERROR(((Table5[[#This Row],[kapp_slack_ub]]-Table5[[#This Row],[kapp_slack_lb]])/Table5[[#This Row],[associated enzload]]),0)</f>
        <v>27141.277792879999</v>
      </c>
      <c r="Q2275" s="1" t="str">
        <f>"'"&amp;Table5[[#This Row],[rxn]]&amp;"'"&amp;CHAR(9)&amp;Table5[[#This Row],[kapp + (slack_ub - slack_lb)/enzload]]</f>
        <v>'RXN-EX_fecost_e_REV-SPONT'	27141.27779288</v>
      </c>
      <c r="R2275" s="1">
        <f>_xlfn.XLOOKUP(Table5[[#This Row],[rxn]],Table38[name],Table38[flux],0)</f>
        <v>0</v>
      </c>
      <c r="S2275" s="1">
        <f>_xlfn.XLOOKUP(SUBSTITUTE(Table5[[#This Row],[rxn]],"RXN-","ENZLOAD-"),Table38[name],Table38[flux],0)</f>
        <v>0</v>
      </c>
      <c r="T2275" s="1" t="b">
        <f>AND(Table5[[#This Row],[ENZLOAD flux in kapp-slack.gms]]=0,Table5[[#This Row],[flux in kapp-slack.gms]]&lt;&gt;0,NOT(Table5[[#This Row],[spont or unknown?]]))</f>
        <v>0</v>
      </c>
      <c r="U2275" s="1" t="b">
        <f>OR(_xlfn.TEXTAFTER(Table5[[#This Row],[rxn]],"-",-1)="SPONT",_xlfn.TEXTAFTER(Table5[[#This Row],[rxn]],"-",-1)="UNKNOWN")</f>
        <v>1</v>
      </c>
      <c r="V2275" s="1">
        <f>_xlfn.XLOOKUP(SUBSTITUTE(Table5[[#This Row],[rxn]],"RXN-","ENZLOAD-"),Table4[rxn],Table4[ub],0)</f>
        <v>0</v>
      </c>
      <c r="W2275" s="1" t="b">
        <f>AND(Table5[[#This Row],[FVA ENZLOAD flux UB]]=0,Table5[[#This Row],[ENZ not made when it should be?]])</f>
        <v>0</v>
      </c>
    </row>
    <row r="2276" spans="1:23" hidden="1">
      <c r="A2276" s="1"/>
      <c r="B2276" s="1" t="str">
        <f>_xlfn.TEXTBEFORE(Table38[[#This Row],[all fluxes from kapp-slack]]," ",,,,"")</f>
        <v/>
      </c>
      <c r="C2276" s="1">
        <f>_xlfn.NUMBERVALUE(IFERROR(_xlfn.TEXTAFTER(Table38[[#This Row],[all fluxes from kapp-slack]]," ",-1,,,""),""))</f>
        <v>0</v>
      </c>
      <c r="F2276" s="1" t="s">
        <v>6109</v>
      </c>
      <c r="G2276" s="1" t="str">
        <f>_xlfn.TEXTBEFORE(Table5[[#This Row],[rxn     kapp_old        kapp_slack_ub   kapp_slack_lb]]," ")</f>
        <v>RXN-EX_fmn_e_FWD-SPONT</v>
      </c>
      <c r="H227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27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276" s="1">
        <f>_xlfn.NUMBERVALUE(_xlfn.TEXTAFTER(Table5[[#This Row],[rxn     kapp_old        kapp_slack_ub   kapp_slack_lb]]," ",-1))</f>
        <v>0</v>
      </c>
      <c r="K2276" s="1">
        <f>_xlfn.XLOOKUP(SUBSTITUTE(Table5[[#This Row],[rxn]],"RXN-","ENZLOAD-"),ENZLOAD[name],ENZLOAD[flux],0)</f>
        <v>0</v>
      </c>
      <c r="L2276" s="1" t="str">
        <f>"'"&amp;Table5[[#This Row],[rxn]]&amp;"'"&amp;CHAR(9)&amp;IF(AND(Table5[[#This Row],[kapp_slack_ub]]&lt;&gt;0,Table5[[#This Row],[kapp_old]]&lt;$F$1),$F$1,Table5[[#This Row],[kapp_old]])</f>
        <v>'RXN-EX_fmn_e_FWD-SPONT'	27141.27779288</v>
      </c>
      <c r="M2276" s="1">
        <f>_xlfn.XLOOKUP(Table5[[#This Row],[rxn]],Table3[name],Table3[flux],$F$1)</f>
        <v>27141.277792879999</v>
      </c>
      <c r="N2276" s="1" t="str">
        <f>IFERROR(Table5[[#This Row],[min flux]]/Table5[[#This Row],[associated enzload]],"")</f>
        <v/>
      </c>
      <c r="O2276" s="1">
        <f>_xlfn.NUMBERVALUE(IF(Table5[[#This Row],[flux/enzload]]="","",ABS($N$1-Table5[[#This Row],[flux/enzload]])))</f>
        <v>0</v>
      </c>
      <c r="P2276" s="1">
        <f>Table5[[#This Row],[kapp_old]]+IFERROR(((Table5[[#This Row],[kapp_slack_ub]]-Table5[[#This Row],[kapp_slack_lb]])/Table5[[#This Row],[associated enzload]]),0)</f>
        <v>27141.277792879999</v>
      </c>
      <c r="Q2276" s="1" t="str">
        <f>"'"&amp;Table5[[#This Row],[rxn]]&amp;"'"&amp;CHAR(9)&amp;Table5[[#This Row],[kapp + (slack_ub - slack_lb)/enzload]]</f>
        <v>'RXN-EX_fmn_e_FWD-SPONT'	27141.27779288</v>
      </c>
      <c r="R2276" s="1">
        <f>_xlfn.XLOOKUP(Table5[[#This Row],[rxn]],Table38[name],Table38[flux],0)</f>
        <v>0</v>
      </c>
      <c r="S2276" s="1">
        <f>_xlfn.XLOOKUP(SUBSTITUTE(Table5[[#This Row],[rxn]],"RXN-","ENZLOAD-"),Table38[name],Table38[flux],0)</f>
        <v>0</v>
      </c>
      <c r="T2276" s="1" t="b">
        <f>AND(Table5[[#This Row],[ENZLOAD flux in kapp-slack.gms]]=0,Table5[[#This Row],[flux in kapp-slack.gms]]&lt;&gt;0,NOT(Table5[[#This Row],[spont or unknown?]]))</f>
        <v>0</v>
      </c>
      <c r="U2276" s="1" t="b">
        <f>OR(_xlfn.TEXTAFTER(Table5[[#This Row],[rxn]],"-",-1)="SPONT",_xlfn.TEXTAFTER(Table5[[#This Row],[rxn]],"-",-1)="UNKNOWN")</f>
        <v>1</v>
      </c>
      <c r="V2276" s="1">
        <f>_xlfn.XLOOKUP(SUBSTITUTE(Table5[[#This Row],[rxn]],"RXN-","ENZLOAD-"),Table4[rxn],Table4[ub],0)</f>
        <v>0</v>
      </c>
      <c r="W2276" s="1" t="b">
        <f>AND(Table5[[#This Row],[FVA ENZLOAD flux UB]]=0,Table5[[#This Row],[ENZ not made when it should be?]])</f>
        <v>0</v>
      </c>
    </row>
    <row r="2277" spans="1:23" hidden="1">
      <c r="A2277" s="1"/>
      <c r="B2277" s="1" t="str">
        <f>_xlfn.TEXTBEFORE(Table38[[#This Row],[all fluxes from kapp-slack]]," ",,,,"")</f>
        <v/>
      </c>
      <c r="C2277" s="1">
        <f>_xlfn.NUMBERVALUE(IFERROR(_xlfn.TEXTAFTER(Table38[[#This Row],[all fluxes from kapp-slack]]," ",-1,,,""),""))</f>
        <v>0</v>
      </c>
      <c r="F2277" s="1" t="s">
        <v>6110</v>
      </c>
      <c r="G2277" s="1" t="str">
        <f>_xlfn.TEXTBEFORE(Table5[[#This Row],[rxn     kapp_old        kapp_slack_ub   kapp_slack_lb]]," ")</f>
        <v>RXN-EX_fmn_e_REV-SPONT</v>
      </c>
      <c r="H227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27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277" s="1">
        <f>_xlfn.NUMBERVALUE(_xlfn.TEXTAFTER(Table5[[#This Row],[rxn     kapp_old        kapp_slack_ub   kapp_slack_lb]]," ",-1))</f>
        <v>0</v>
      </c>
      <c r="K2277" s="1">
        <f>_xlfn.XLOOKUP(SUBSTITUTE(Table5[[#This Row],[rxn]],"RXN-","ENZLOAD-"),ENZLOAD[name],ENZLOAD[flux],0)</f>
        <v>0</v>
      </c>
      <c r="L2277" s="1" t="str">
        <f>"'"&amp;Table5[[#This Row],[rxn]]&amp;"'"&amp;CHAR(9)&amp;IF(AND(Table5[[#This Row],[kapp_slack_ub]]&lt;&gt;0,Table5[[#This Row],[kapp_old]]&lt;$F$1),$F$1,Table5[[#This Row],[kapp_old]])</f>
        <v>'RXN-EX_fmn_e_REV-SPONT'	27141.27779288</v>
      </c>
      <c r="M2277" s="1">
        <f>_xlfn.XLOOKUP(Table5[[#This Row],[rxn]],Table3[name],Table3[flux],$F$1)</f>
        <v>27141.277792879999</v>
      </c>
      <c r="N2277" s="1" t="str">
        <f>IFERROR(Table5[[#This Row],[min flux]]/Table5[[#This Row],[associated enzload]],"")</f>
        <v/>
      </c>
      <c r="O2277" s="1">
        <f>_xlfn.NUMBERVALUE(IF(Table5[[#This Row],[flux/enzload]]="","",ABS($N$1-Table5[[#This Row],[flux/enzload]])))</f>
        <v>0</v>
      </c>
      <c r="P2277" s="1">
        <f>Table5[[#This Row],[kapp_old]]+IFERROR(((Table5[[#This Row],[kapp_slack_ub]]-Table5[[#This Row],[kapp_slack_lb]])/Table5[[#This Row],[associated enzload]]),0)</f>
        <v>27141.277792879999</v>
      </c>
      <c r="Q2277" s="1" t="str">
        <f>"'"&amp;Table5[[#This Row],[rxn]]&amp;"'"&amp;CHAR(9)&amp;Table5[[#This Row],[kapp + (slack_ub - slack_lb)/enzload]]</f>
        <v>'RXN-EX_fmn_e_REV-SPONT'	27141.27779288</v>
      </c>
      <c r="R2277" s="1">
        <f>_xlfn.XLOOKUP(Table5[[#This Row],[rxn]],Table38[name],Table38[flux],0)</f>
        <v>0</v>
      </c>
      <c r="S2277" s="1">
        <f>_xlfn.XLOOKUP(SUBSTITUTE(Table5[[#This Row],[rxn]],"RXN-","ENZLOAD-"),Table38[name],Table38[flux],0)</f>
        <v>0</v>
      </c>
      <c r="T2277" s="1" t="b">
        <f>AND(Table5[[#This Row],[ENZLOAD flux in kapp-slack.gms]]=0,Table5[[#This Row],[flux in kapp-slack.gms]]&lt;&gt;0,NOT(Table5[[#This Row],[spont or unknown?]]))</f>
        <v>0</v>
      </c>
      <c r="U2277" s="1" t="b">
        <f>OR(_xlfn.TEXTAFTER(Table5[[#This Row],[rxn]],"-",-1)="SPONT",_xlfn.TEXTAFTER(Table5[[#This Row],[rxn]],"-",-1)="UNKNOWN")</f>
        <v>1</v>
      </c>
      <c r="V2277" s="1">
        <f>_xlfn.XLOOKUP(SUBSTITUTE(Table5[[#This Row],[rxn]],"RXN-","ENZLOAD-"),Table4[rxn],Table4[ub],0)</f>
        <v>0</v>
      </c>
      <c r="W2277" s="1" t="b">
        <f>AND(Table5[[#This Row],[FVA ENZLOAD flux UB]]=0,Table5[[#This Row],[ENZ not made when it should be?]])</f>
        <v>0</v>
      </c>
    </row>
    <row r="2278" spans="1:23" hidden="1">
      <c r="A2278" s="1"/>
      <c r="B2278" s="1" t="str">
        <f>_xlfn.TEXTBEFORE(Table38[[#This Row],[all fluxes from kapp-slack]]," ",,,,"")</f>
        <v/>
      </c>
      <c r="C2278" s="1">
        <f>_xlfn.NUMBERVALUE(IFERROR(_xlfn.TEXTAFTER(Table38[[#This Row],[all fluxes from kapp-slack]]," ",-1,,,""),""))</f>
        <v>0</v>
      </c>
      <c r="F2278" s="1" t="s">
        <v>6111</v>
      </c>
      <c r="G2278" s="1" t="str">
        <f>_xlfn.TEXTBEFORE(Table5[[#This Row],[rxn     kapp_old        kapp_slack_ub   kapp_slack_lb]]," ")</f>
        <v>RXN-EX_fol_e_FWD-SPONT</v>
      </c>
      <c r="H227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27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278" s="1">
        <f>_xlfn.NUMBERVALUE(_xlfn.TEXTAFTER(Table5[[#This Row],[rxn     kapp_old        kapp_slack_ub   kapp_slack_lb]]," ",-1))</f>
        <v>0</v>
      </c>
      <c r="K2278" s="1">
        <f>_xlfn.XLOOKUP(SUBSTITUTE(Table5[[#This Row],[rxn]],"RXN-","ENZLOAD-"),ENZLOAD[name],ENZLOAD[flux],0)</f>
        <v>0</v>
      </c>
      <c r="L2278" s="1" t="str">
        <f>"'"&amp;Table5[[#This Row],[rxn]]&amp;"'"&amp;CHAR(9)&amp;IF(AND(Table5[[#This Row],[kapp_slack_ub]]&lt;&gt;0,Table5[[#This Row],[kapp_old]]&lt;$F$1),$F$1,Table5[[#This Row],[kapp_old]])</f>
        <v>'RXN-EX_fol_e_FWD-SPONT'	27141.27779288</v>
      </c>
      <c r="M2278" s="1">
        <f>_xlfn.XLOOKUP(Table5[[#This Row],[rxn]],Table3[name],Table3[flux],$F$1)</f>
        <v>27141.277792879999</v>
      </c>
      <c r="N2278" s="1" t="str">
        <f>IFERROR(Table5[[#This Row],[min flux]]/Table5[[#This Row],[associated enzload]],"")</f>
        <v/>
      </c>
      <c r="O2278" s="1">
        <f>_xlfn.NUMBERVALUE(IF(Table5[[#This Row],[flux/enzload]]="","",ABS($N$1-Table5[[#This Row],[flux/enzload]])))</f>
        <v>0</v>
      </c>
      <c r="P2278" s="1">
        <f>Table5[[#This Row],[kapp_old]]+IFERROR(((Table5[[#This Row],[kapp_slack_ub]]-Table5[[#This Row],[kapp_slack_lb]])/Table5[[#This Row],[associated enzload]]),0)</f>
        <v>27141.277792879999</v>
      </c>
      <c r="Q2278" s="1" t="str">
        <f>"'"&amp;Table5[[#This Row],[rxn]]&amp;"'"&amp;CHAR(9)&amp;Table5[[#This Row],[kapp + (slack_ub - slack_lb)/enzload]]</f>
        <v>'RXN-EX_fol_e_FWD-SPONT'	27141.27779288</v>
      </c>
      <c r="R2278" s="1">
        <f>_xlfn.XLOOKUP(Table5[[#This Row],[rxn]],Table38[name],Table38[flux],0)</f>
        <v>0</v>
      </c>
      <c r="S2278" s="1">
        <f>_xlfn.XLOOKUP(SUBSTITUTE(Table5[[#This Row],[rxn]],"RXN-","ENZLOAD-"),Table38[name],Table38[flux],0)</f>
        <v>0</v>
      </c>
      <c r="T2278" s="1" t="b">
        <f>AND(Table5[[#This Row],[ENZLOAD flux in kapp-slack.gms]]=0,Table5[[#This Row],[flux in kapp-slack.gms]]&lt;&gt;0,NOT(Table5[[#This Row],[spont or unknown?]]))</f>
        <v>0</v>
      </c>
      <c r="U2278" s="1" t="b">
        <f>OR(_xlfn.TEXTAFTER(Table5[[#This Row],[rxn]],"-",-1)="SPONT",_xlfn.TEXTAFTER(Table5[[#This Row],[rxn]],"-",-1)="UNKNOWN")</f>
        <v>1</v>
      </c>
      <c r="V2278" s="1">
        <f>_xlfn.XLOOKUP(SUBSTITUTE(Table5[[#This Row],[rxn]],"RXN-","ENZLOAD-"),Table4[rxn],Table4[ub],0)</f>
        <v>0</v>
      </c>
      <c r="W2278" s="1" t="b">
        <f>AND(Table5[[#This Row],[FVA ENZLOAD flux UB]]=0,Table5[[#This Row],[ENZ not made when it should be?]])</f>
        <v>0</v>
      </c>
    </row>
    <row r="2279" spans="1:23" hidden="1">
      <c r="A2279" s="1"/>
      <c r="B2279" s="1" t="str">
        <f>_xlfn.TEXTBEFORE(Table38[[#This Row],[all fluxes from kapp-slack]]," ",,,,"")</f>
        <v/>
      </c>
      <c r="C2279" s="1">
        <f>_xlfn.NUMBERVALUE(IFERROR(_xlfn.TEXTAFTER(Table38[[#This Row],[all fluxes from kapp-slack]]," ",-1,,,""),""))</f>
        <v>0</v>
      </c>
      <c r="F2279" s="1" t="s">
        <v>6112</v>
      </c>
      <c r="G2279" s="1" t="str">
        <f>_xlfn.TEXTBEFORE(Table5[[#This Row],[rxn     kapp_old        kapp_slack_ub   kapp_slack_lb]]," ")</f>
        <v>RXN-EX_fol_e_REV-SPONT</v>
      </c>
      <c r="H227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27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279" s="1">
        <f>_xlfn.NUMBERVALUE(_xlfn.TEXTAFTER(Table5[[#This Row],[rxn     kapp_old        kapp_slack_ub   kapp_slack_lb]]," ",-1))</f>
        <v>0</v>
      </c>
      <c r="K2279" s="1">
        <f>_xlfn.XLOOKUP(SUBSTITUTE(Table5[[#This Row],[rxn]],"RXN-","ENZLOAD-"),ENZLOAD[name],ENZLOAD[flux],0)</f>
        <v>0</v>
      </c>
      <c r="L2279" s="1" t="str">
        <f>"'"&amp;Table5[[#This Row],[rxn]]&amp;"'"&amp;CHAR(9)&amp;IF(AND(Table5[[#This Row],[kapp_slack_ub]]&lt;&gt;0,Table5[[#This Row],[kapp_old]]&lt;$F$1),$F$1,Table5[[#This Row],[kapp_old]])</f>
        <v>'RXN-EX_fol_e_REV-SPONT'	27141.27779288</v>
      </c>
      <c r="M2279" s="1">
        <f>_xlfn.XLOOKUP(Table5[[#This Row],[rxn]],Table3[name],Table3[flux],$F$1)</f>
        <v>3.7929466527805003E-5</v>
      </c>
      <c r="N2279" s="1" t="str">
        <f>IFERROR(Table5[[#This Row],[min flux]]/Table5[[#This Row],[associated enzload]],"")</f>
        <v/>
      </c>
      <c r="O2279" s="1">
        <f>_xlfn.NUMBERVALUE(IF(Table5[[#This Row],[flux/enzload]]="","",ABS($N$1-Table5[[#This Row],[flux/enzload]])))</f>
        <v>0</v>
      </c>
      <c r="P2279" s="1">
        <f>Table5[[#This Row],[kapp_old]]+IFERROR(((Table5[[#This Row],[kapp_slack_ub]]-Table5[[#This Row],[kapp_slack_lb]])/Table5[[#This Row],[associated enzload]]),0)</f>
        <v>27141.277792879999</v>
      </c>
      <c r="Q2279" s="1" t="str">
        <f>"'"&amp;Table5[[#This Row],[rxn]]&amp;"'"&amp;CHAR(9)&amp;Table5[[#This Row],[kapp + (slack_ub - slack_lb)/enzload]]</f>
        <v>'RXN-EX_fol_e_REV-SPONT'	27141.27779288</v>
      </c>
      <c r="R2279" s="1">
        <f>_xlfn.XLOOKUP(Table5[[#This Row],[rxn]],Table38[name],Table38[flux],0)</f>
        <v>3.8585925779000001E-5</v>
      </c>
      <c r="S2279" s="1">
        <f>_xlfn.XLOOKUP(SUBSTITUTE(Table5[[#This Row],[rxn]],"RXN-","ENZLOAD-"),Table38[name],Table38[flux],0)</f>
        <v>0</v>
      </c>
      <c r="T2279" s="1" t="b">
        <f>AND(Table5[[#This Row],[ENZLOAD flux in kapp-slack.gms]]=0,Table5[[#This Row],[flux in kapp-slack.gms]]&lt;&gt;0,NOT(Table5[[#This Row],[spont or unknown?]]))</f>
        <v>0</v>
      </c>
      <c r="U2279" s="1" t="b">
        <f>OR(_xlfn.TEXTAFTER(Table5[[#This Row],[rxn]],"-",-1)="SPONT",_xlfn.TEXTAFTER(Table5[[#This Row],[rxn]],"-",-1)="UNKNOWN")</f>
        <v>1</v>
      </c>
      <c r="V2279" s="1">
        <f>_xlfn.XLOOKUP(SUBSTITUTE(Table5[[#This Row],[rxn]],"RXN-","ENZLOAD-"),Table4[rxn],Table4[ub],0)</f>
        <v>0</v>
      </c>
      <c r="W2279" s="1" t="b">
        <f>AND(Table5[[#This Row],[FVA ENZLOAD flux UB]]=0,Table5[[#This Row],[ENZ not made when it should be?]])</f>
        <v>0</v>
      </c>
    </row>
    <row r="2280" spans="1:23" hidden="1">
      <c r="A2280" s="1"/>
      <c r="B2280" s="1" t="str">
        <f>_xlfn.TEXTBEFORE(Table38[[#This Row],[all fluxes from kapp-slack]]," ",,,,"")</f>
        <v/>
      </c>
      <c r="C2280" s="1">
        <f>_xlfn.NUMBERVALUE(IFERROR(_xlfn.TEXTAFTER(Table38[[#This Row],[all fluxes from kapp-slack]]," ",-1,,,""),""))</f>
        <v>0</v>
      </c>
      <c r="F2280" s="1" t="s">
        <v>6113</v>
      </c>
      <c r="G2280" s="1" t="str">
        <f>_xlfn.TEXTBEFORE(Table5[[#This Row],[rxn     kapp_old        kapp_slack_ub   kapp_slack_lb]]," ")</f>
        <v>RXN-EX_for_e_FWD-SPONT</v>
      </c>
      <c r="H228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28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280" s="1">
        <f>_xlfn.NUMBERVALUE(_xlfn.TEXTAFTER(Table5[[#This Row],[rxn     kapp_old        kapp_slack_ub   kapp_slack_lb]]," ",-1))</f>
        <v>0</v>
      </c>
      <c r="K2280" s="1">
        <f>_xlfn.XLOOKUP(SUBSTITUTE(Table5[[#This Row],[rxn]],"RXN-","ENZLOAD-"),ENZLOAD[name],ENZLOAD[flux],0)</f>
        <v>0</v>
      </c>
      <c r="L2280" s="1" t="str">
        <f>"'"&amp;Table5[[#This Row],[rxn]]&amp;"'"&amp;CHAR(9)&amp;IF(AND(Table5[[#This Row],[kapp_slack_ub]]&lt;&gt;0,Table5[[#This Row],[kapp_old]]&lt;$F$1),$F$1,Table5[[#This Row],[kapp_old]])</f>
        <v>'RXN-EX_for_e_FWD-SPONT'	27141.27779288</v>
      </c>
      <c r="M2280" s="1">
        <f>_xlfn.XLOOKUP(Table5[[#This Row],[rxn]],Table3[name],Table3[flux],$F$1)</f>
        <v>27141.277792879999</v>
      </c>
      <c r="N2280" s="1" t="str">
        <f>IFERROR(Table5[[#This Row],[min flux]]/Table5[[#This Row],[associated enzload]],"")</f>
        <v/>
      </c>
      <c r="O2280" s="1">
        <f>_xlfn.NUMBERVALUE(IF(Table5[[#This Row],[flux/enzload]]="","",ABS($N$1-Table5[[#This Row],[flux/enzload]])))</f>
        <v>0</v>
      </c>
      <c r="P2280" s="1">
        <f>Table5[[#This Row],[kapp_old]]+IFERROR(((Table5[[#This Row],[kapp_slack_ub]]-Table5[[#This Row],[kapp_slack_lb]])/Table5[[#This Row],[associated enzload]]),0)</f>
        <v>27141.277792879999</v>
      </c>
      <c r="Q2280" s="1" t="str">
        <f>"'"&amp;Table5[[#This Row],[rxn]]&amp;"'"&amp;CHAR(9)&amp;Table5[[#This Row],[kapp + (slack_ub - slack_lb)/enzload]]</f>
        <v>'RXN-EX_for_e_FWD-SPONT'	27141.27779288</v>
      </c>
      <c r="R2280" s="1">
        <f>_xlfn.XLOOKUP(Table5[[#This Row],[rxn]],Table38[name],Table38[flux],0)</f>
        <v>0</v>
      </c>
      <c r="S2280" s="1">
        <f>_xlfn.XLOOKUP(SUBSTITUTE(Table5[[#This Row],[rxn]],"RXN-","ENZLOAD-"),Table38[name],Table38[flux],0)</f>
        <v>0</v>
      </c>
      <c r="T2280" s="1" t="b">
        <f>AND(Table5[[#This Row],[ENZLOAD flux in kapp-slack.gms]]=0,Table5[[#This Row],[flux in kapp-slack.gms]]&lt;&gt;0,NOT(Table5[[#This Row],[spont or unknown?]]))</f>
        <v>0</v>
      </c>
      <c r="U2280" s="1" t="b">
        <f>OR(_xlfn.TEXTAFTER(Table5[[#This Row],[rxn]],"-",-1)="SPONT",_xlfn.TEXTAFTER(Table5[[#This Row],[rxn]],"-",-1)="UNKNOWN")</f>
        <v>1</v>
      </c>
      <c r="V2280" s="1">
        <f>_xlfn.XLOOKUP(SUBSTITUTE(Table5[[#This Row],[rxn]],"RXN-","ENZLOAD-"),Table4[rxn],Table4[ub],0)</f>
        <v>0</v>
      </c>
      <c r="W2280" s="1" t="b">
        <f>AND(Table5[[#This Row],[FVA ENZLOAD flux UB]]=0,Table5[[#This Row],[ENZ not made when it should be?]])</f>
        <v>0</v>
      </c>
    </row>
    <row r="2281" spans="1:23" hidden="1">
      <c r="A2281" s="1"/>
      <c r="B2281" s="1" t="str">
        <f>_xlfn.TEXTBEFORE(Table38[[#This Row],[all fluxes from kapp-slack]]," ",,,,"")</f>
        <v/>
      </c>
      <c r="C2281" s="1">
        <f>_xlfn.NUMBERVALUE(IFERROR(_xlfn.TEXTAFTER(Table38[[#This Row],[all fluxes from kapp-slack]]," ",-1,,,""),""))</f>
        <v>0</v>
      </c>
      <c r="F2281" s="1" t="s">
        <v>6114</v>
      </c>
      <c r="G2281" s="1" t="str">
        <f>_xlfn.TEXTBEFORE(Table5[[#This Row],[rxn     kapp_old        kapp_slack_ub   kapp_slack_lb]]," ")</f>
        <v>RXN-EX_for_e_REV-SPONT</v>
      </c>
      <c r="H228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28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281" s="1">
        <f>_xlfn.NUMBERVALUE(_xlfn.TEXTAFTER(Table5[[#This Row],[rxn     kapp_old        kapp_slack_ub   kapp_slack_lb]]," ",-1))</f>
        <v>0</v>
      </c>
      <c r="K2281" s="1">
        <f>_xlfn.XLOOKUP(SUBSTITUTE(Table5[[#This Row],[rxn]],"RXN-","ENZLOAD-"),ENZLOAD[name],ENZLOAD[flux],0)</f>
        <v>0</v>
      </c>
      <c r="L2281" s="1" t="str">
        <f>"'"&amp;Table5[[#This Row],[rxn]]&amp;"'"&amp;CHAR(9)&amp;IF(AND(Table5[[#This Row],[kapp_slack_ub]]&lt;&gt;0,Table5[[#This Row],[kapp_old]]&lt;$F$1),$F$1,Table5[[#This Row],[kapp_old]])</f>
        <v>'RXN-EX_for_e_REV-SPONT'	27141.27779288</v>
      </c>
      <c r="M2281" s="1">
        <f>_xlfn.XLOOKUP(Table5[[#This Row],[rxn]],Table3[name],Table3[flux],$F$1)</f>
        <v>27141.277792879999</v>
      </c>
      <c r="N2281" s="1" t="str">
        <f>IFERROR(Table5[[#This Row],[min flux]]/Table5[[#This Row],[associated enzload]],"")</f>
        <v/>
      </c>
      <c r="O2281" s="1">
        <f>_xlfn.NUMBERVALUE(IF(Table5[[#This Row],[flux/enzload]]="","",ABS($N$1-Table5[[#This Row],[flux/enzload]])))</f>
        <v>0</v>
      </c>
      <c r="P2281" s="1">
        <f>Table5[[#This Row],[kapp_old]]+IFERROR(((Table5[[#This Row],[kapp_slack_ub]]-Table5[[#This Row],[kapp_slack_lb]])/Table5[[#This Row],[associated enzload]]),0)</f>
        <v>27141.277792879999</v>
      </c>
      <c r="Q2281" s="1" t="str">
        <f>"'"&amp;Table5[[#This Row],[rxn]]&amp;"'"&amp;CHAR(9)&amp;Table5[[#This Row],[kapp + (slack_ub - slack_lb)/enzload]]</f>
        <v>'RXN-EX_for_e_REV-SPONT'	27141.27779288</v>
      </c>
      <c r="R2281" s="1">
        <f>_xlfn.XLOOKUP(Table5[[#This Row],[rxn]],Table38[name],Table38[flux],0)</f>
        <v>0</v>
      </c>
      <c r="S2281" s="1">
        <f>_xlfn.XLOOKUP(SUBSTITUTE(Table5[[#This Row],[rxn]],"RXN-","ENZLOAD-"),Table38[name],Table38[flux],0)</f>
        <v>0</v>
      </c>
      <c r="T2281" s="1" t="b">
        <f>AND(Table5[[#This Row],[ENZLOAD flux in kapp-slack.gms]]=0,Table5[[#This Row],[flux in kapp-slack.gms]]&lt;&gt;0,NOT(Table5[[#This Row],[spont or unknown?]]))</f>
        <v>0</v>
      </c>
      <c r="U2281" s="1" t="b">
        <f>OR(_xlfn.TEXTAFTER(Table5[[#This Row],[rxn]],"-",-1)="SPONT",_xlfn.TEXTAFTER(Table5[[#This Row],[rxn]],"-",-1)="UNKNOWN")</f>
        <v>1</v>
      </c>
      <c r="V2281" s="1">
        <f>_xlfn.XLOOKUP(SUBSTITUTE(Table5[[#This Row],[rxn]],"RXN-","ENZLOAD-"),Table4[rxn],Table4[ub],0)</f>
        <v>0</v>
      </c>
      <c r="W2281" s="1" t="b">
        <f>AND(Table5[[#This Row],[FVA ENZLOAD flux UB]]=0,Table5[[#This Row],[ENZ not made when it should be?]])</f>
        <v>0</v>
      </c>
    </row>
    <row r="2282" spans="1:23" hidden="1">
      <c r="A2282" s="1"/>
      <c r="B2282" s="1" t="str">
        <f>_xlfn.TEXTBEFORE(Table38[[#This Row],[all fluxes from kapp-slack]]," ",,,,"")</f>
        <v/>
      </c>
      <c r="C2282" s="1">
        <f>_xlfn.NUMBERVALUE(IFERROR(_xlfn.TEXTAFTER(Table38[[#This Row],[all fluxes from kapp-slack]]," ",-1,,,""),""))</f>
        <v>0</v>
      </c>
      <c r="F2282" s="1" t="s">
        <v>6115</v>
      </c>
      <c r="G2282" s="1" t="str">
        <f>_xlfn.TEXTBEFORE(Table5[[#This Row],[rxn     kapp_old        kapp_slack_ub   kapp_slack_lb]]," ")</f>
        <v>RXN-EX_fum_e_FWD-SPONT</v>
      </c>
      <c r="H228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28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282" s="1">
        <f>_xlfn.NUMBERVALUE(_xlfn.TEXTAFTER(Table5[[#This Row],[rxn     kapp_old        kapp_slack_ub   kapp_slack_lb]]," ",-1))</f>
        <v>0</v>
      </c>
      <c r="K2282" s="1">
        <f>_xlfn.XLOOKUP(SUBSTITUTE(Table5[[#This Row],[rxn]],"RXN-","ENZLOAD-"),ENZLOAD[name],ENZLOAD[flux],0)</f>
        <v>0</v>
      </c>
      <c r="L2282" s="1" t="str">
        <f>"'"&amp;Table5[[#This Row],[rxn]]&amp;"'"&amp;CHAR(9)&amp;IF(AND(Table5[[#This Row],[kapp_slack_ub]]&lt;&gt;0,Table5[[#This Row],[kapp_old]]&lt;$F$1),$F$1,Table5[[#This Row],[kapp_old]])</f>
        <v>'RXN-EX_fum_e_FWD-SPONT'	27141.27779288</v>
      </c>
      <c r="M2282" s="1">
        <f>_xlfn.XLOOKUP(Table5[[#This Row],[rxn]],Table3[name],Table3[flux],$F$1)</f>
        <v>27141.277792879999</v>
      </c>
      <c r="N2282" s="1" t="str">
        <f>IFERROR(Table5[[#This Row],[min flux]]/Table5[[#This Row],[associated enzload]],"")</f>
        <v/>
      </c>
      <c r="O2282" s="1">
        <f>_xlfn.NUMBERVALUE(IF(Table5[[#This Row],[flux/enzload]]="","",ABS($N$1-Table5[[#This Row],[flux/enzload]])))</f>
        <v>0</v>
      </c>
      <c r="P2282" s="1">
        <f>Table5[[#This Row],[kapp_old]]+IFERROR(((Table5[[#This Row],[kapp_slack_ub]]-Table5[[#This Row],[kapp_slack_lb]])/Table5[[#This Row],[associated enzload]]),0)</f>
        <v>27141.277792879999</v>
      </c>
      <c r="Q2282" s="1" t="str">
        <f>"'"&amp;Table5[[#This Row],[rxn]]&amp;"'"&amp;CHAR(9)&amp;Table5[[#This Row],[kapp + (slack_ub - slack_lb)/enzload]]</f>
        <v>'RXN-EX_fum_e_FWD-SPONT'	27141.27779288</v>
      </c>
      <c r="R2282" s="1">
        <f>_xlfn.XLOOKUP(Table5[[#This Row],[rxn]],Table38[name],Table38[flux],0)</f>
        <v>0</v>
      </c>
      <c r="S2282" s="1">
        <f>_xlfn.XLOOKUP(SUBSTITUTE(Table5[[#This Row],[rxn]],"RXN-","ENZLOAD-"),Table38[name],Table38[flux],0)</f>
        <v>0</v>
      </c>
      <c r="T2282" s="1" t="b">
        <f>AND(Table5[[#This Row],[ENZLOAD flux in kapp-slack.gms]]=0,Table5[[#This Row],[flux in kapp-slack.gms]]&lt;&gt;0,NOT(Table5[[#This Row],[spont or unknown?]]))</f>
        <v>0</v>
      </c>
      <c r="U2282" s="1" t="b">
        <f>OR(_xlfn.TEXTAFTER(Table5[[#This Row],[rxn]],"-",-1)="SPONT",_xlfn.TEXTAFTER(Table5[[#This Row],[rxn]],"-",-1)="UNKNOWN")</f>
        <v>1</v>
      </c>
      <c r="V2282" s="1">
        <f>_xlfn.XLOOKUP(SUBSTITUTE(Table5[[#This Row],[rxn]],"RXN-","ENZLOAD-"),Table4[rxn],Table4[ub],0)</f>
        <v>0</v>
      </c>
      <c r="W2282" s="1" t="b">
        <f>AND(Table5[[#This Row],[FVA ENZLOAD flux UB]]=0,Table5[[#This Row],[ENZ not made when it should be?]])</f>
        <v>0</v>
      </c>
    </row>
    <row r="2283" spans="1:23" hidden="1">
      <c r="A2283" s="1"/>
      <c r="B2283" s="1" t="str">
        <f>_xlfn.TEXTBEFORE(Table38[[#This Row],[all fluxes from kapp-slack]]," ",,,,"")</f>
        <v/>
      </c>
      <c r="C2283" s="1">
        <f>_xlfn.NUMBERVALUE(IFERROR(_xlfn.TEXTAFTER(Table38[[#This Row],[all fluxes from kapp-slack]]," ",-1,,,""),""))</f>
        <v>0</v>
      </c>
      <c r="F2283" s="1" t="s">
        <v>6116</v>
      </c>
      <c r="G2283" s="1" t="str">
        <f>_xlfn.TEXTBEFORE(Table5[[#This Row],[rxn     kapp_old        kapp_slack_ub   kapp_slack_lb]]," ")</f>
        <v>RXN-EX_fum_e_REV-SPONT</v>
      </c>
      <c r="H228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28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283" s="1">
        <f>_xlfn.NUMBERVALUE(_xlfn.TEXTAFTER(Table5[[#This Row],[rxn     kapp_old        kapp_slack_ub   kapp_slack_lb]]," ",-1))</f>
        <v>0</v>
      </c>
      <c r="K2283" s="1">
        <f>_xlfn.XLOOKUP(SUBSTITUTE(Table5[[#This Row],[rxn]],"RXN-","ENZLOAD-"),ENZLOAD[name],ENZLOAD[flux],0)</f>
        <v>0</v>
      </c>
      <c r="L2283" s="1" t="str">
        <f>"'"&amp;Table5[[#This Row],[rxn]]&amp;"'"&amp;CHAR(9)&amp;IF(AND(Table5[[#This Row],[kapp_slack_ub]]&lt;&gt;0,Table5[[#This Row],[kapp_old]]&lt;$F$1),$F$1,Table5[[#This Row],[kapp_old]])</f>
        <v>'RXN-EX_fum_e_REV-SPONT'	27141.27779288</v>
      </c>
      <c r="M2283" s="1">
        <f>_xlfn.XLOOKUP(Table5[[#This Row],[rxn]],Table3[name],Table3[flux],$F$1)</f>
        <v>27141.277792879999</v>
      </c>
      <c r="N2283" s="1" t="str">
        <f>IFERROR(Table5[[#This Row],[min flux]]/Table5[[#This Row],[associated enzload]],"")</f>
        <v/>
      </c>
      <c r="O2283" s="1">
        <f>_xlfn.NUMBERVALUE(IF(Table5[[#This Row],[flux/enzload]]="","",ABS($N$1-Table5[[#This Row],[flux/enzload]])))</f>
        <v>0</v>
      </c>
      <c r="P2283" s="1">
        <f>Table5[[#This Row],[kapp_old]]+IFERROR(((Table5[[#This Row],[kapp_slack_ub]]-Table5[[#This Row],[kapp_slack_lb]])/Table5[[#This Row],[associated enzload]]),0)</f>
        <v>27141.277792879999</v>
      </c>
      <c r="Q2283" s="1" t="str">
        <f>"'"&amp;Table5[[#This Row],[rxn]]&amp;"'"&amp;CHAR(9)&amp;Table5[[#This Row],[kapp + (slack_ub - slack_lb)/enzload]]</f>
        <v>'RXN-EX_fum_e_REV-SPONT'	27141.27779288</v>
      </c>
      <c r="R2283" s="1">
        <f>_xlfn.XLOOKUP(Table5[[#This Row],[rxn]],Table38[name],Table38[flux],0)</f>
        <v>0</v>
      </c>
      <c r="S2283" s="1">
        <f>_xlfn.XLOOKUP(SUBSTITUTE(Table5[[#This Row],[rxn]],"RXN-","ENZLOAD-"),Table38[name],Table38[flux],0)</f>
        <v>0</v>
      </c>
      <c r="T2283" s="1" t="b">
        <f>AND(Table5[[#This Row],[ENZLOAD flux in kapp-slack.gms]]=0,Table5[[#This Row],[flux in kapp-slack.gms]]&lt;&gt;0,NOT(Table5[[#This Row],[spont or unknown?]]))</f>
        <v>0</v>
      </c>
      <c r="U2283" s="1" t="b">
        <f>OR(_xlfn.TEXTAFTER(Table5[[#This Row],[rxn]],"-",-1)="SPONT",_xlfn.TEXTAFTER(Table5[[#This Row],[rxn]],"-",-1)="UNKNOWN")</f>
        <v>1</v>
      </c>
      <c r="V2283" s="1">
        <f>_xlfn.XLOOKUP(SUBSTITUTE(Table5[[#This Row],[rxn]],"RXN-","ENZLOAD-"),Table4[rxn],Table4[ub],0)</f>
        <v>0</v>
      </c>
      <c r="W2283" s="1" t="b">
        <f>AND(Table5[[#This Row],[FVA ENZLOAD flux UB]]=0,Table5[[#This Row],[ENZ not made when it should be?]])</f>
        <v>0</v>
      </c>
    </row>
    <row r="2284" spans="1:23" hidden="1">
      <c r="A2284" s="1"/>
      <c r="B2284" s="1" t="str">
        <f>_xlfn.TEXTBEFORE(Table38[[#This Row],[all fluxes from kapp-slack]]," ",,,,"")</f>
        <v/>
      </c>
      <c r="C2284" s="1">
        <f>_xlfn.NUMBERVALUE(IFERROR(_xlfn.TEXTAFTER(Table38[[#This Row],[all fluxes from kapp-slack]]," ",-1,,,""),""))</f>
        <v>0</v>
      </c>
      <c r="F2284" s="1" t="s">
        <v>6117</v>
      </c>
      <c r="G2284" s="1" t="str">
        <f>_xlfn.TEXTBEFORE(Table5[[#This Row],[rxn     kapp_old        kapp_slack_ub   kapp_slack_lb]]," ")</f>
        <v>RXN-EX_4abut_e_FWD-SPONT</v>
      </c>
      <c r="H228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28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284" s="1">
        <f>_xlfn.NUMBERVALUE(_xlfn.TEXTAFTER(Table5[[#This Row],[rxn     kapp_old        kapp_slack_ub   kapp_slack_lb]]," ",-1))</f>
        <v>0</v>
      </c>
      <c r="K2284" s="1">
        <f>_xlfn.XLOOKUP(SUBSTITUTE(Table5[[#This Row],[rxn]],"RXN-","ENZLOAD-"),ENZLOAD[name],ENZLOAD[flux],0)</f>
        <v>0</v>
      </c>
      <c r="L2284" s="1" t="str">
        <f>"'"&amp;Table5[[#This Row],[rxn]]&amp;"'"&amp;CHAR(9)&amp;IF(AND(Table5[[#This Row],[kapp_slack_ub]]&lt;&gt;0,Table5[[#This Row],[kapp_old]]&lt;$F$1),$F$1,Table5[[#This Row],[kapp_old]])</f>
        <v>'RXN-EX_4abut_e_FWD-SPONT'	27141.27779288</v>
      </c>
      <c r="M2284" s="1">
        <f>_xlfn.XLOOKUP(Table5[[#This Row],[rxn]],Table3[name],Table3[flux],$F$1)</f>
        <v>27141.277792879999</v>
      </c>
      <c r="N2284" s="1" t="str">
        <f>IFERROR(Table5[[#This Row],[min flux]]/Table5[[#This Row],[associated enzload]],"")</f>
        <v/>
      </c>
      <c r="O2284" s="1">
        <f>_xlfn.NUMBERVALUE(IF(Table5[[#This Row],[flux/enzload]]="","",ABS($N$1-Table5[[#This Row],[flux/enzload]])))</f>
        <v>0</v>
      </c>
      <c r="P2284" s="1">
        <f>Table5[[#This Row],[kapp_old]]+IFERROR(((Table5[[#This Row],[kapp_slack_ub]]-Table5[[#This Row],[kapp_slack_lb]])/Table5[[#This Row],[associated enzload]]),0)</f>
        <v>27141.277792879999</v>
      </c>
      <c r="Q2284" s="1" t="str">
        <f>"'"&amp;Table5[[#This Row],[rxn]]&amp;"'"&amp;CHAR(9)&amp;Table5[[#This Row],[kapp + (slack_ub - slack_lb)/enzload]]</f>
        <v>'RXN-EX_4abut_e_FWD-SPONT'	27141.27779288</v>
      </c>
      <c r="R2284" s="1">
        <f>_xlfn.XLOOKUP(Table5[[#This Row],[rxn]],Table38[name],Table38[flux],0)</f>
        <v>0</v>
      </c>
      <c r="S2284" s="1">
        <f>_xlfn.XLOOKUP(SUBSTITUTE(Table5[[#This Row],[rxn]],"RXN-","ENZLOAD-"),Table38[name],Table38[flux],0)</f>
        <v>0</v>
      </c>
      <c r="T2284" s="1" t="b">
        <f>AND(Table5[[#This Row],[ENZLOAD flux in kapp-slack.gms]]=0,Table5[[#This Row],[flux in kapp-slack.gms]]&lt;&gt;0,NOT(Table5[[#This Row],[spont or unknown?]]))</f>
        <v>0</v>
      </c>
      <c r="U2284" s="1" t="b">
        <f>OR(_xlfn.TEXTAFTER(Table5[[#This Row],[rxn]],"-",-1)="SPONT",_xlfn.TEXTAFTER(Table5[[#This Row],[rxn]],"-",-1)="UNKNOWN")</f>
        <v>1</v>
      </c>
      <c r="V2284" s="1">
        <f>_xlfn.XLOOKUP(SUBSTITUTE(Table5[[#This Row],[rxn]],"RXN-","ENZLOAD-"),Table4[rxn],Table4[ub],0)</f>
        <v>0</v>
      </c>
      <c r="W2284" s="1" t="b">
        <f>AND(Table5[[#This Row],[FVA ENZLOAD flux UB]]=0,Table5[[#This Row],[ENZ not made when it should be?]])</f>
        <v>0</v>
      </c>
    </row>
    <row r="2285" spans="1:23" hidden="1">
      <c r="A2285" s="1"/>
      <c r="B2285" s="1" t="str">
        <f>_xlfn.TEXTBEFORE(Table38[[#This Row],[all fluxes from kapp-slack]]," ",,,,"")</f>
        <v/>
      </c>
      <c r="C2285" s="1">
        <f>_xlfn.NUMBERVALUE(IFERROR(_xlfn.TEXTAFTER(Table38[[#This Row],[all fluxes from kapp-slack]]," ",-1,,,""),""))</f>
        <v>0</v>
      </c>
      <c r="F2285" s="1" t="s">
        <v>6118</v>
      </c>
      <c r="G2285" s="1" t="str">
        <f>_xlfn.TEXTBEFORE(Table5[[#This Row],[rxn     kapp_old        kapp_slack_ub   kapp_slack_lb]]," ")</f>
        <v>RXN-EX_4abut_e_REV-SPONT</v>
      </c>
      <c r="H228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28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285" s="1">
        <f>_xlfn.NUMBERVALUE(_xlfn.TEXTAFTER(Table5[[#This Row],[rxn     kapp_old        kapp_slack_ub   kapp_slack_lb]]," ",-1))</f>
        <v>0</v>
      </c>
      <c r="K2285" s="1">
        <f>_xlfn.XLOOKUP(SUBSTITUTE(Table5[[#This Row],[rxn]],"RXN-","ENZLOAD-"),ENZLOAD[name],ENZLOAD[flux],0)</f>
        <v>0</v>
      </c>
      <c r="L2285" s="1" t="str">
        <f>"'"&amp;Table5[[#This Row],[rxn]]&amp;"'"&amp;CHAR(9)&amp;IF(AND(Table5[[#This Row],[kapp_slack_ub]]&lt;&gt;0,Table5[[#This Row],[kapp_old]]&lt;$F$1),$F$1,Table5[[#This Row],[kapp_old]])</f>
        <v>'RXN-EX_4abut_e_REV-SPONT'	27141.27779288</v>
      </c>
      <c r="M2285" s="1">
        <f>_xlfn.XLOOKUP(Table5[[#This Row],[rxn]],Table3[name],Table3[flux],$F$1)</f>
        <v>27141.277792879999</v>
      </c>
      <c r="N2285" s="1" t="str">
        <f>IFERROR(Table5[[#This Row],[min flux]]/Table5[[#This Row],[associated enzload]],"")</f>
        <v/>
      </c>
      <c r="O2285" s="1">
        <f>_xlfn.NUMBERVALUE(IF(Table5[[#This Row],[flux/enzload]]="","",ABS($N$1-Table5[[#This Row],[flux/enzload]])))</f>
        <v>0</v>
      </c>
      <c r="P2285" s="1">
        <f>Table5[[#This Row],[kapp_old]]+IFERROR(((Table5[[#This Row],[kapp_slack_ub]]-Table5[[#This Row],[kapp_slack_lb]])/Table5[[#This Row],[associated enzload]]),0)</f>
        <v>27141.277792879999</v>
      </c>
      <c r="Q2285" s="1" t="str">
        <f>"'"&amp;Table5[[#This Row],[rxn]]&amp;"'"&amp;CHAR(9)&amp;Table5[[#This Row],[kapp + (slack_ub - slack_lb)/enzload]]</f>
        <v>'RXN-EX_4abut_e_REV-SPONT'	27141.27779288</v>
      </c>
      <c r="R2285" s="1">
        <f>_xlfn.XLOOKUP(Table5[[#This Row],[rxn]],Table38[name],Table38[flux],0)</f>
        <v>0</v>
      </c>
      <c r="S2285" s="1">
        <f>_xlfn.XLOOKUP(SUBSTITUTE(Table5[[#This Row],[rxn]],"RXN-","ENZLOAD-"),Table38[name],Table38[flux],0)</f>
        <v>0</v>
      </c>
      <c r="T2285" s="1" t="b">
        <f>AND(Table5[[#This Row],[ENZLOAD flux in kapp-slack.gms]]=0,Table5[[#This Row],[flux in kapp-slack.gms]]&lt;&gt;0,NOT(Table5[[#This Row],[spont or unknown?]]))</f>
        <v>0</v>
      </c>
      <c r="U2285" s="1" t="b">
        <f>OR(_xlfn.TEXTAFTER(Table5[[#This Row],[rxn]],"-",-1)="SPONT",_xlfn.TEXTAFTER(Table5[[#This Row],[rxn]],"-",-1)="UNKNOWN")</f>
        <v>1</v>
      </c>
      <c r="V2285" s="1">
        <f>_xlfn.XLOOKUP(SUBSTITUTE(Table5[[#This Row],[rxn]],"RXN-","ENZLOAD-"),Table4[rxn],Table4[ub],0)</f>
        <v>0</v>
      </c>
      <c r="W2285" s="1" t="b">
        <f>AND(Table5[[#This Row],[FVA ENZLOAD flux UB]]=0,Table5[[#This Row],[ENZ not made when it should be?]])</f>
        <v>0</v>
      </c>
    </row>
    <row r="2286" spans="1:23" hidden="1">
      <c r="A2286" s="1"/>
      <c r="B2286" s="1" t="str">
        <f>_xlfn.TEXTBEFORE(Table38[[#This Row],[all fluxes from kapp-slack]]," ",,,,"")</f>
        <v/>
      </c>
      <c r="C2286" s="1">
        <f>_xlfn.NUMBERVALUE(IFERROR(_xlfn.TEXTAFTER(Table38[[#This Row],[all fluxes from kapp-slack]]," ",-1,,,""),""))</f>
        <v>0</v>
      </c>
      <c r="F2286" s="1" t="s">
        <v>6119</v>
      </c>
      <c r="G2286" s="1" t="str">
        <f>_xlfn.TEXTBEFORE(Table5[[#This Row],[rxn     kapp_old        kapp_slack_ub   kapp_slack_lb]]," ")</f>
        <v>RXN-EX_gthox_e_FWD-SPONT</v>
      </c>
      <c r="H228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28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286" s="1">
        <f>_xlfn.NUMBERVALUE(_xlfn.TEXTAFTER(Table5[[#This Row],[rxn     kapp_old        kapp_slack_ub   kapp_slack_lb]]," ",-1))</f>
        <v>0</v>
      </c>
      <c r="K2286" s="1">
        <f>_xlfn.XLOOKUP(SUBSTITUTE(Table5[[#This Row],[rxn]],"RXN-","ENZLOAD-"),ENZLOAD[name],ENZLOAD[flux],0)</f>
        <v>0</v>
      </c>
      <c r="L2286" s="1" t="str">
        <f>"'"&amp;Table5[[#This Row],[rxn]]&amp;"'"&amp;CHAR(9)&amp;IF(AND(Table5[[#This Row],[kapp_slack_ub]]&lt;&gt;0,Table5[[#This Row],[kapp_old]]&lt;$F$1),$F$1,Table5[[#This Row],[kapp_old]])</f>
        <v>'RXN-EX_gthox_e_FWD-SPONT'	27141.27779288</v>
      </c>
      <c r="M2286" s="1">
        <f>_xlfn.XLOOKUP(Table5[[#This Row],[rxn]],Table3[name],Table3[flux],$F$1)</f>
        <v>27141.277792879999</v>
      </c>
      <c r="N2286" s="1" t="str">
        <f>IFERROR(Table5[[#This Row],[min flux]]/Table5[[#This Row],[associated enzload]],"")</f>
        <v/>
      </c>
      <c r="O2286" s="1">
        <f>_xlfn.NUMBERVALUE(IF(Table5[[#This Row],[flux/enzload]]="","",ABS($N$1-Table5[[#This Row],[flux/enzload]])))</f>
        <v>0</v>
      </c>
      <c r="P2286" s="1">
        <f>Table5[[#This Row],[kapp_old]]+IFERROR(((Table5[[#This Row],[kapp_slack_ub]]-Table5[[#This Row],[kapp_slack_lb]])/Table5[[#This Row],[associated enzload]]),0)</f>
        <v>27141.277792879999</v>
      </c>
      <c r="Q2286" s="1" t="str">
        <f>"'"&amp;Table5[[#This Row],[rxn]]&amp;"'"&amp;CHAR(9)&amp;Table5[[#This Row],[kapp + (slack_ub - slack_lb)/enzload]]</f>
        <v>'RXN-EX_gthox_e_FWD-SPONT'	27141.27779288</v>
      </c>
      <c r="R2286" s="1">
        <f>_xlfn.XLOOKUP(Table5[[#This Row],[rxn]],Table38[name],Table38[flux],0)</f>
        <v>0</v>
      </c>
      <c r="S2286" s="1">
        <f>_xlfn.XLOOKUP(SUBSTITUTE(Table5[[#This Row],[rxn]],"RXN-","ENZLOAD-"),Table38[name],Table38[flux],0)</f>
        <v>0</v>
      </c>
      <c r="T2286" s="1" t="b">
        <f>AND(Table5[[#This Row],[ENZLOAD flux in kapp-slack.gms]]=0,Table5[[#This Row],[flux in kapp-slack.gms]]&lt;&gt;0,NOT(Table5[[#This Row],[spont or unknown?]]))</f>
        <v>0</v>
      </c>
      <c r="U2286" s="1" t="b">
        <f>OR(_xlfn.TEXTAFTER(Table5[[#This Row],[rxn]],"-",-1)="SPONT",_xlfn.TEXTAFTER(Table5[[#This Row],[rxn]],"-",-1)="UNKNOWN")</f>
        <v>1</v>
      </c>
      <c r="V2286" s="1">
        <f>_xlfn.XLOOKUP(SUBSTITUTE(Table5[[#This Row],[rxn]],"RXN-","ENZLOAD-"),Table4[rxn],Table4[ub],0)</f>
        <v>0</v>
      </c>
      <c r="W2286" s="1" t="b">
        <f>AND(Table5[[#This Row],[FVA ENZLOAD flux UB]]=0,Table5[[#This Row],[ENZ not made when it should be?]])</f>
        <v>0</v>
      </c>
    </row>
    <row r="2287" spans="1:23" hidden="1">
      <c r="A2287" s="1"/>
      <c r="B2287" s="1" t="str">
        <f>_xlfn.TEXTBEFORE(Table38[[#This Row],[all fluxes from kapp-slack]]," ",,,,"")</f>
        <v/>
      </c>
      <c r="C2287" s="1">
        <f>_xlfn.NUMBERVALUE(IFERROR(_xlfn.TEXTAFTER(Table38[[#This Row],[all fluxes from kapp-slack]]," ",-1,,,""),""))</f>
        <v>0</v>
      </c>
      <c r="F2287" s="1" t="s">
        <v>6120</v>
      </c>
      <c r="G2287" s="1" t="str">
        <f>_xlfn.TEXTBEFORE(Table5[[#This Row],[rxn     kapp_old        kapp_slack_ub   kapp_slack_lb]]," ")</f>
        <v>RXN-EX_gthox_e_REV-SPONT</v>
      </c>
      <c r="H228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28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287" s="1">
        <f>_xlfn.NUMBERVALUE(_xlfn.TEXTAFTER(Table5[[#This Row],[rxn     kapp_old        kapp_slack_ub   kapp_slack_lb]]," ",-1))</f>
        <v>0</v>
      </c>
      <c r="K2287" s="1">
        <f>_xlfn.XLOOKUP(SUBSTITUTE(Table5[[#This Row],[rxn]],"RXN-","ENZLOAD-"),ENZLOAD[name],ENZLOAD[flux],0)</f>
        <v>0</v>
      </c>
      <c r="L2287" s="1" t="str">
        <f>"'"&amp;Table5[[#This Row],[rxn]]&amp;"'"&amp;CHAR(9)&amp;IF(AND(Table5[[#This Row],[kapp_slack_ub]]&lt;&gt;0,Table5[[#This Row],[kapp_old]]&lt;$F$1),$F$1,Table5[[#This Row],[kapp_old]])</f>
        <v>'RXN-EX_gthox_e_REV-SPONT'	27141.27779288</v>
      </c>
      <c r="M2287" s="1">
        <f>_xlfn.XLOOKUP(Table5[[#This Row],[rxn]],Table3[name],Table3[flux],$F$1)</f>
        <v>27141.277792879999</v>
      </c>
      <c r="N2287" s="1" t="str">
        <f>IFERROR(Table5[[#This Row],[min flux]]/Table5[[#This Row],[associated enzload]],"")</f>
        <v/>
      </c>
      <c r="O2287" s="1">
        <f>_xlfn.NUMBERVALUE(IF(Table5[[#This Row],[flux/enzload]]="","",ABS($N$1-Table5[[#This Row],[flux/enzload]])))</f>
        <v>0</v>
      </c>
      <c r="P2287" s="1">
        <f>Table5[[#This Row],[kapp_old]]+IFERROR(((Table5[[#This Row],[kapp_slack_ub]]-Table5[[#This Row],[kapp_slack_lb]])/Table5[[#This Row],[associated enzload]]),0)</f>
        <v>27141.277792879999</v>
      </c>
      <c r="Q2287" s="1" t="str">
        <f>"'"&amp;Table5[[#This Row],[rxn]]&amp;"'"&amp;CHAR(9)&amp;Table5[[#This Row],[kapp + (slack_ub - slack_lb)/enzload]]</f>
        <v>'RXN-EX_gthox_e_REV-SPONT'	27141.27779288</v>
      </c>
      <c r="R2287" s="1">
        <f>_xlfn.XLOOKUP(Table5[[#This Row],[rxn]],Table38[name],Table38[flux],0)</f>
        <v>0</v>
      </c>
      <c r="S2287" s="1">
        <f>_xlfn.XLOOKUP(SUBSTITUTE(Table5[[#This Row],[rxn]],"RXN-","ENZLOAD-"),Table38[name],Table38[flux],0)</f>
        <v>0</v>
      </c>
      <c r="T2287" s="1" t="b">
        <f>AND(Table5[[#This Row],[ENZLOAD flux in kapp-slack.gms]]=0,Table5[[#This Row],[flux in kapp-slack.gms]]&lt;&gt;0,NOT(Table5[[#This Row],[spont or unknown?]]))</f>
        <v>0</v>
      </c>
      <c r="U2287" s="1" t="b">
        <f>OR(_xlfn.TEXTAFTER(Table5[[#This Row],[rxn]],"-",-1)="SPONT",_xlfn.TEXTAFTER(Table5[[#This Row],[rxn]],"-",-1)="UNKNOWN")</f>
        <v>1</v>
      </c>
      <c r="V2287" s="1">
        <f>_xlfn.XLOOKUP(SUBSTITUTE(Table5[[#This Row],[rxn]],"RXN-","ENZLOAD-"),Table4[rxn],Table4[ub],0)</f>
        <v>0</v>
      </c>
      <c r="W2287" s="1" t="b">
        <f>AND(Table5[[#This Row],[FVA ENZLOAD flux UB]]=0,Table5[[#This Row],[ENZ not made when it should be?]])</f>
        <v>0</v>
      </c>
    </row>
    <row r="2288" spans="1:23" hidden="1">
      <c r="A2288" s="1"/>
      <c r="B2288" s="1" t="str">
        <f>_xlfn.TEXTBEFORE(Table38[[#This Row],[all fluxes from kapp-slack]]," ",,,,"")</f>
        <v/>
      </c>
      <c r="C2288" s="1">
        <f>_xlfn.NUMBERVALUE(IFERROR(_xlfn.TEXTAFTER(Table38[[#This Row],[all fluxes from kapp-slack]]," ",-1,,,""),""))</f>
        <v>0</v>
      </c>
      <c r="F2288" s="1" t="s">
        <v>6121</v>
      </c>
      <c r="G2288" s="1" t="str">
        <f>_xlfn.TEXTBEFORE(Table5[[#This Row],[rxn     kapp_old        kapp_slack_ub   kapp_slack_lb]]," ")</f>
        <v>RXN-EX_gthrd_e_FWD-SPONT</v>
      </c>
      <c r="H228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28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288" s="1">
        <f>_xlfn.NUMBERVALUE(_xlfn.TEXTAFTER(Table5[[#This Row],[rxn     kapp_old        kapp_slack_ub   kapp_slack_lb]]," ",-1))</f>
        <v>0</v>
      </c>
      <c r="K2288" s="1">
        <f>_xlfn.XLOOKUP(SUBSTITUTE(Table5[[#This Row],[rxn]],"RXN-","ENZLOAD-"),ENZLOAD[name],ENZLOAD[flux],0)</f>
        <v>0</v>
      </c>
      <c r="L2288" s="1" t="str">
        <f>"'"&amp;Table5[[#This Row],[rxn]]&amp;"'"&amp;CHAR(9)&amp;IF(AND(Table5[[#This Row],[kapp_slack_ub]]&lt;&gt;0,Table5[[#This Row],[kapp_old]]&lt;$F$1),$F$1,Table5[[#This Row],[kapp_old]])</f>
        <v>'RXN-EX_gthrd_e_FWD-SPONT'	27141.27779288</v>
      </c>
      <c r="M2288" s="1">
        <f>_xlfn.XLOOKUP(Table5[[#This Row],[rxn]],Table3[name],Table3[flux],$F$1)</f>
        <v>27141.277792879999</v>
      </c>
      <c r="N2288" s="1" t="str">
        <f>IFERROR(Table5[[#This Row],[min flux]]/Table5[[#This Row],[associated enzload]],"")</f>
        <v/>
      </c>
      <c r="O2288" s="1">
        <f>_xlfn.NUMBERVALUE(IF(Table5[[#This Row],[flux/enzload]]="","",ABS($N$1-Table5[[#This Row],[flux/enzload]])))</f>
        <v>0</v>
      </c>
      <c r="P2288" s="1">
        <f>Table5[[#This Row],[kapp_old]]+IFERROR(((Table5[[#This Row],[kapp_slack_ub]]-Table5[[#This Row],[kapp_slack_lb]])/Table5[[#This Row],[associated enzload]]),0)</f>
        <v>27141.277792879999</v>
      </c>
      <c r="Q2288" s="1" t="str">
        <f>"'"&amp;Table5[[#This Row],[rxn]]&amp;"'"&amp;CHAR(9)&amp;Table5[[#This Row],[kapp + (slack_ub - slack_lb)/enzload]]</f>
        <v>'RXN-EX_gthrd_e_FWD-SPONT'	27141.27779288</v>
      </c>
      <c r="R2288" s="1">
        <f>_xlfn.XLOOKUP(Table5[[#This Row],[rxn]],Table38[name],Table38[flux],0)</f>
        <v>0</v>
      </c>
      <c r="S2288" s="1">
        <f>_xlfn.XLOOKUP(SUBSTITUTE(Table5[[#This Row],[rxn]],"RXN-","ENZLOAD-"),Table38[name],Table38[flux],0)</f>
        <v>0</v>
      </c>
      <c r="T2288" s="1" t="b">
        <f>AND(Table5[[#This Row],[ENZLOAD flux in kapp-slack.gms]]=0,Table5[[#This Row],[flux in kapp-slack.gms]]&lt;&gt;0,NOT(Table5[[#This Row],[spont or unknown?]]))</f>
        <v>0</v>
      </c>
      <c r="U2288" s="1" t="b">
        <f>OR(_xlfn.TEXTAFTER(Table5[[#This Row],[rxn]],"-",-1)="SPONT",_xlfn.TEXTAFTER(Table5[[#This Row],[rxn]],"-",-1)="UNKNOWN")</f>
        <v>1</v>
      </c>
      <c r="V2288" s="1">
        <f>_xlfn.XLOOKUP(SUBSTITUTE(Table5[[#This Row],[rxn]],"RXN-","ENZLOAD-"),Table4[rxn],Table4[ub],0)</f>
        <v>0</v>
      </c>
      <c r="W2288" s="1" t="b">
        <f>AND(Table5[[#This Row],[FVA ENZLOAD flux UB]]=0,Table5[[#This Row],[ENZ not made when it should be?]])</f>
        <v>0</v>
      </c>
    </row>
    <row r="2289" spans="1:23" hidden="1">
      <c r="A2289" s="1"/>
      <c r="B2289" s="1" t="str">
        <f>_xlfn.TEXTBEFORE(Table38[[#This Row],[all fluxes from kapp-slack]]," ",,,,"")</f>
        <v/>
      </c>
      <c r="C2289" s="1">
        <f>_xlfn.NUMBERVALUE(IFERROR(_xlfn.TEXTAFTER(Table38[[#This Row],[all fluxes from kapp-slack]]," ",-1,,,""),""))</f>
        <v>0</v>
      </c>
      <c r="F2289" s="1" t="s">
        <v>6122</v>
      </c>
      <c r="G2289" s="1" t="str">
        <f>_xlfn.TEXTBEFORE(Table5[[#This Row],[rxn     kapp_old        kapp_slack_ub   kapp_slack_lb]]," ")</f>
        <v>RXN-EX_gthrd_e_REV-SPONT</v>
      </c>
      <c r="H228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28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289" s="1">
        <f>_xlfn.NUMBERVALUE(_xlfn.TEXTAFTER(Table5[[#This Row],[rxn     kapp_old        kapp_slack_ub   kapp_slack_lb]]," ",-1))</f>
        <v>0</v>
      </c>
      <c r="K2289" s="1">
        <f>_xlfn.XLOOKUP(SUBSTITUTE(Table5[[#This Row],[rxn]],"RXN-","ENZLOAD-"),ENZLOAD[name],ENZLOAD[flux],0)</f>
        <v>0</v>
      </c>
      <c r="L2289" s="1" t="str">
        <f>"'"&amp;Table5[[#This Row],[rxn]]&amp;"'"&amp;CHAR(9)&amp;IF(AND(Table5[[#This Row],[kapp_slack_ub]]&lt;&gt;0,Table5[[#This Row],[kapp_old]]&lt;$F$1),$F$1,Table5[[#This Row],[kapp_old]])</f>
        <v>'RXN-EX_gthrd_e_REV-SPONT'	27141.27779288</v>
      </c>
      <c r="M2289" s="1">
        <f>_xlfn.XLOOKUP(Table5[[#This Row],[rxn]],Table3[name],Table3[flux],$F$1)</f>
        <v>27141.277792879999</v>
      </c>
      <c r="N2289" s="1" t="str">
        <f>IFERROR(Table5[[#This Row],[min flux]]/Table5[[#This Row],[associated enzload]],"")</f>
        <v/>
      </c>
      <c r="O2289" s="1">
        <f>_xlfn.NUMBERVALUE(IF(Table5[[#This Row],[flux/enzload]]="","",ABS($N$1-Table5[[#This Row],[flux/enzload]])))</f>
        <v>0</v>
      </c>
      <c r="P2289" s="1">
        <f>Table5[[#This Row],[kapp_old]]+IFERROR(((Table5[[#This Row],[kapp_slack_ub]]-Table5[[#This Row],[kapp_slack_lb]])/Table5[[#This Row],[associated enzload]]),0)</f>
        <v>27141.277792879999</v>
      </c>
      <c r="Q2289" s="1" t="str">
        <f>"'"&amp;Table5[[#This Row],[rxn]]&amp;"'"&amp;CHAR(9)&amp;Table5[[#This Row],[kapp + (slack_ub - slack_lb)/enzload]]</f>
        <v>'RXN-EX_gthrd_e_REV-SPONT'	27141.27779288</v>
      </c>
      <c r="R2289" s="1">
        <f>_xlfn.XLOOKUP(Table5[[#This Row],[rxn]],Table38[name],Table38[flux],0)</f>
        <v>0</v>
      </c>
      <c r="S2289" s="1">
        <f>_xlfn.XLOOKUP(SUBSTITUTE(Table5[[#This Row],[rxn]],"RXN-","ENZLOAD-"),Table38[name],Table38[flux],0)</f>
        <v>0</v>
      </c>
      <c r="T2289" s="1" t="b">
        <f>AND(Table5[[#This Row],[ENZLOAD flux in kapp-slack.gms]]=0,Table5[[#This Row],[flux in kapp-slack.gms]]&lt;&gt;0,NOT(Table5[[#This Row],[spont or unknown?]]))</f>
        <v>0</v>
      </c>
      <c r="U2289" s="1" t="b">
        <f>OR(_xlfn.TEXTAFTER(Table5[[#This Row],[rxn]],"-",-1)="SPONT",_xlfn.TEXTAFTER(Table5[[#This Row],[rxn]],"-",-1)="UNKNOWN")</f>
        <v>1</v>
      </c>
      <c r="V2289" s="1">
        <f>_xlfn.XLOOKUP(SUBSTITUTE(Table5[[#This Row],[rxn]],"RXN-","ENZLOAD-"),Table4[rxn],Table4[ub],0)</f>
        <v>0</v>
      </c>
      <c r="W2289" s="1" t="b">
        <f>AND(Table5[[#This Row],[FVA ENZLOAD flux UB]]=0,Table5[[#This Row],[ENZ not made when it should be?]])</f>
        <v>0</v>
      </c>
    </row>
    <row r="2290" spans="1:23" hidden="1">
      <c r="A2290" s="1"/>
      <c r="B2290" s="1" t="str">
        <f>_xlfn.TEXTBEFORE(Table38[[#This Row],[all fluxes from kapp-slack]]," ",,,,"")</f>
        <v/>
      </c>
      <c r="C2290" s="1">
        <f>_xlfn.NUMBERVALUE(IFERROR(_xlfn.TEXTAFTER(Table38[[#This Row],[all fluxes from kapp-slack]]," ",-1,,,""),""))</f>
        <v>0</v>
      </c>
      <c r="F2290" s="1" t="s">
        <v>6123</v>
      </c>
      <c r="G2290" s="1" t="str">
        <f>_xlfn.TEXTBEFORE(Table5[[#This Row],[rxn     kapp_old        kapp_slack_ub   kapp_slack_lb]]," ")</f>
        <v>RXN-EX_glyc_e_FWD-SPONT</v>
      </c>
      <c r="H229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29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290" s="1">
        <f>_xlfn.NUMBERVALUE(_xlfn.TEXTAFTER(Table5[[#This Row],[rxn     kapp_old        kapp_slack_ub   kapp_slack_lb]]," ",-1))</f>
        <v>0</v>
      </c>
      <c r="K2290" s="1">
        <f>_xlfn.XLOOKUP(SUBSTITUTE(Table5[[#This Row],[rxn]],"RXN-","ENZLOAD-"),ENZLOAD[name],ENZLOAD[flux],0)</f>
        <v>0</v>
      </c>
      <c r="L2290" s="1" t="str">
        <f>"'"&amp;Table5[[#This Row],[rxn]]&amp;"'"&amp;CHAR(9)&amp;IF(AND(Table5[[#This Row],[kapp_slack_ub]]&lt;&gt;0,Table5[[#This Row],[kapp_old]]&lt;$F$1),$F$1,Table5[[#This Row],[kapp_old]])</f>
        <v>'RXN-EX_glyc_e_FWD-SPONT'	27141.27779288</v>
      </c>
      <c r="M2290" s="1">
        <f>_xlfn.XLOOKUP(Table5[[#This Row],[rxn]],Table3[name],Table3[flux],$F$1)</f>
        <v>27141.277792879999</v>
      </c>
      <c r="N2290" s="1" t="str">
        <f>IFERROR(Table5[[#This Row],[min flux]]/Table5[[#This Row],[associated enzload]],"")</f>
        <v/>
      </c>
      <c r="O2290" s="1">
        <f>_xlfn.NUMBERVALUE(IF(Table5[[#This Row],[flux/enzload]]="","",ABS($N$1-Table5[[#This Row],[flux/enzload]])))</f>
        <v>0</v>
      </c>
      <c r="P2290" s="1">
        <f>Table5[[#This Row],[kapp_old]]+IFERROR(((Table5[[#This Row],[kapp_slack_ub]]-Table5[[#This Row],[kapp_slack_lb]])/Table5[[#This Row],[associated enzload]]),0)</f>
        <v>27141.277792879999</v>
      </c>
      <c r="Q2290" s="1" t="str">
        <f>"'"&amp;Table5[[#This Row],[rxn]]&amp;"'"&amp;CHAR(9)&amp;Table5[[#This Row],[kapp + (slack_ub - slack_lb)/enzload]]</f>
        <v>'RXN-EX_glyc_e_FWD-SPONT'	27141.27779288</v>
      </c>
      <c r="R2290" s="1">
        <f>_xlfn.XLOOKUP(Table5[[#This Row],[rxn]],Table38[name],Table38[flux],0)</f>
        <v>1.0001442955580001E-3</v>
      </c>
      <c r="S2290" s="1">
        <f>_xlfn.XLOOKUP(SUBSTITUTE(Table5[[#This Row],[rxn]],"RXN-","ENZLOAD-"),Table38[name],Table38[flux],0)</f>
        <v>0</v>
      </c>
      <c r="T2290" s="1" t="b">
        <f>AND(Table5[[#This Row],[ENZLOAD flux in kapp-slack.gms]]=0,Table5[[#This Row],[flux in kapp-slack.gms]]&lt;&gt;0,NOT(Table5[[#This Row],[spont or unknown?]]))</f>
        <v>0</v>
      </c>
      <c r="U2290" s="1" t="b">
        <f>OR(_xlfn.TEXTAFTER(Table5[[#This Row],[rxn]],"-",-1)="SPONT",_xlfn.TEXTAFTER(Table5[[#This Row],[rxn]],"-",-1)="UNKNOWN")</f>
        <v>1</v>
      </c>
      <c r="V2290" s="1">
        <f>_xlfn.XLOOKUP(SUBSTITUTE(Table5[[#This Row],[rxn]],"RXN-","ENZLOAD-"),Table4[rxn],Table4[ub],0)</f>
        <v>0</v>
      </c>
      <c r="W2290" s="1" t="b">
        <f>AND(Table5[[#This Row],[FVA ENZLOAD flux UB]]=0,Table5[[#This Row],[ENZ not made when it should be?]])</f>
        <v>0</v>
      </c>
    </row>
    <row r="2291" spans="1:23" hidden="1">
      <c r="A2291" s="1"/>
      <c r="B2291" s="1" t="str">
        <f>_xlfn.TEXTBEFORE(Table38[[#This Row],[all fluxes from kapp-slack]]," ",,,,"")</f>
        <v/>
      </c>
      <c r="C2291" s="1">
        <f>_xlfn.NUMBERVALUE(IFERROR(_xlfn.TEXTAFTER(Table38[[#This Row],[all fluxes from kapp-slack]]," ",-1,,,""),""))</f>
        <v>0</v>
      </c>
      <c r="F2291" s="1" t="s">
        <v>6124</v>
      </c>
      <c r="G2291" s="1" t="str">
        <f>_xlfn.TEXTBEFORE(Table5[[#This Row],[rxn     kapp_old        kapp_slack_ub   kapp_slack_lb]]," ")</f>
        <v>RXN-EX_glyc_e_REV-SPONT</v>
      </c>
      <c r="H229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29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291" s="1">
        <f>_xlfn.NUMBERVALUE(_xlfn.TEXTAFTER(Table5[[#This Row],[rxn     kapp_old        kapp_slack_ub   kapp_slack_lb]]," ",-1))</f>
        <v>0</v>
      </c>
      <c r="K2291" s="1">
        <f>_xlfn.XLOOKUP(SUBSTITUTE(Table5[[#This Row],[rxn]],"RXN-","ENZLOAD-"),ENZLOAD[name],ENZLOAD[flux],0)</f>
        <v>0</v>
      </c>
      <c r="L2291" s="1" t="str">
        <f>"'"&amp;Table5[[#This Row],[rxn]]&amp;"'"&amp;CHAR(9)&amp;IF(AND(Table5[[#This Row],[kapp_slack_ub]]&lt;&gt;0,Table5[[#This Row],[kapp_old]]&lt;$F$1),$F$1,Table5[[#This Row],[kapp_old]])</f>
        <v>'RXN-EX_glyc_e_REV-SPONT'	27141.27779288</v>
      </c>
      <c r="M2291" s="1">
        <f>_xlfn.XLOOKUP(Table5[[#This Row],[rxn]],Table3[name],Table3[flux],$F$1)</f>
        <v>27141.277792879999</v>
      </c>
      <c r="N2291" s="1" t="str">
        <f>IFERROR(Table5[[#This Row],[min flux]]/Table5[[#This Row],[associated enzload]],"")</f>
        <v/>
      </c>
      <c r="O2291" s="1">
        <f>_xlfn.NUMBERVALUE(IF(Table5[[#This Row],[flux/enzload]]="","",ABS($N$1-Table5[[#This Row],[flux/enzload]])))</f>
        <v>0</v>
      </c>
      <c r="P2291" s="1">
        <f>Table5[[#This Row],[kapp_old]]+IFERROR(((Table5[[#This Row],[kapp_slack_ub]]-Table5[[#This Row],[kapp_slack_lb]])/Table5[[#This Row],[associated enzload]]),0)</f>
        <v>27141.277792879999</v>
      </c>
      <c r="Q2291" s="1" t="str">
        <f>"'"&amp;Table5[[#This Row],[rxn]]&amp;"'"&amp;CHAR(9)&amp;Table5[[#This Row],[kapp + (slack_ub - slack_lb)/enzload]]</f>
        <v>'RXN-EX_glyc_e_REV-SPONT'	27141.27779288</v>
      </c>
      <c r="R2291" s="1">
        <f>_xlfn.XLOOKUP(Table5[[#This Row],[rxn]],Table38[name],Table38[flux],0)</f>
        <v>0</v>
      </c>
      <c r="S2291" s="1">
        <f>_xlfn.XLOOKUP(SUBSTITUTE(Table5[[#This Row],[rxn]],"RXN-","ENZLOAD-"),Table38[name],Table38[flux],0)</f>
        <v>0</v>
      </c>
      <c r="T2291" s="1" t="b">
        <f>AND(Table5[[#This Row],[ENZLOAD flux in kapp-slack.gms]]=0,Table5[[#This Row],[flux in kapp-slack.gms]]&lt;&gt;0,NOT(Table5[[#This Row],[spont or unknown?]]))</f>
        <v>0</v>
      </c>
      <c r="U2291" s="1" t="b">
        <f>OR(_xlfn.TEXTAFTER(Table5[[#This Row],[rxn]],"-",-1)="SPONT",_xlfn.TEXTAFTER(Table5[[#This Row],[rxn]],"-",-1)="UNKNOWN")</f>
        <v>1</v>
      </c>
      <c r="V2291" s="1">
        <f>_xlfn.XLOOKUP(SUBSTITUTE(Table5[[#This Row],[rxn]],"RXN-","ENZLOAD-"),Table4[rxn],Table4[ub],0)</f>
        <v>0</v>
      </c>
      <c r="W2291" s="1" t="b">
        <f>AND(Table5[[#This Row],[FVA ENZLOAD flux UB]]=0,Table5[[#This Row],[ENZ not made when it should be?]])</f>
        <v>0</v>
      </c>
    </row>
    <row r="2292" spans="1:23" hidden="1">
      <c r="A2292" s="1"/>
      <c r="B2292" s="1" t="str">
        <f>_xlfn.TEXTBEFORE(Table38[[#This Row],[all fluxes from kapp-slack]]," ",,,,"")</f>
        <v/>
      </c>
      <c r="C2292" s="1">
        <f>_xlfn.NUMBERVALUE(IFERROR(_xlfn.TEXTAFTER(Table38[[#This Row],[all fluxes from kapp-slack]]," ",-1,,,""),""))</f>
        <v>0</v>
      </c>
      <c r="F2292" s="1" t="s">
        <v>6125</v>
      </c>
      <c r="G2292" s="1" t="str">
        <f>_xlfn.TEXTBEFORE(Table5[[#This Row],[rxn     kapp_old        kapp_slack_ub   kapp_slack_lb]]," ")</f>
        <v>RXN-EX_gly_e_FWD-SPONT</v>
      </c>
      <c r="H229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29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292" s="1">
        <f>_xlfn.NUMBERVALUE(_xlfn.TEXTAFTER(Table5[[#This Row],[rxn     kapp_old        kapp_slack_ub   kapp_slack_lb]]," ",-1))</f>
        <v>0</v>
      </c>
      <c r="K2292" s="1">
        <f>_xlfn.XLOOKUP(SUBSTITUTE(Table5[[#This Row],[rxn]],"RXN-","ENZLOAD-"),ENZLOAD[name],ENZLOAD[flux],0)</f>
        <v>0</v>
      </c>
      <c r="L2292" s="1" t="str">
        <f>"'"&amp;Table5[[#This Row],[rxn]]&amp;"'"&amp;CHAR(9)&amp;IF(AND(Table5[[#This Row],[kapp_slack_ub]]&lt;&gt;0,Table5[[#This Row],[kapp_old]]&lt;$F$1),$F$1,Table5[[#This Row],[kapp_old]])</f>
        <v>'RXN-EX_gly_e_FWD-SPONT'	27141.27779288</v>
      </c>
      <c r="M2292" s="1">
        <f>_xlfn.XLOOKUP(Table5[[#This Row],[rxn]],Table3[name],Table3[flux],$F$1)</f>
        <v>27141.277792879999</v>
      </c>
      <c r="N2292" s="1" t="str">
        <f>IFERROR(Table5[[#This Row],[min flux]]/Table5[[#This Row],[associated enzload]],"")</f>
        <v/>
      </c>
      <c r="O2292" s="1">
        <f>_xlfn.NUMBERVALUE(IF(Table5[[#This Row],[flux/enzload]]="","",ABS($N$1-Table5[[#This Row],[flux/enzload]])))</f>
        <v>0</v>
      </c>
      <c r="P2292" s="1">
        <f>Table5[[#This Row],[kapp_old]]+IFERROR(((Table5[[#This Row],[kapp_slack_ub]]-Table5[[#This Row],[kapp_slack_lb]])/Table5[[#This Row],[associated enzload]]),0)</f>
        <v>27141.277792879999</v>
      </c>
      <c r="Q2292" s="1" t="str">
        <f>"'"&amp;Table5[[#This Row],[rxn]]&amp;"'"&amp;CHAR(9)&amp;Table5[[#This Row],[kapp + (slack_ub - slack_lb)/enzload]]</f>
        <v>'RXN-EX_gly_e_FWD-SPONT'	27141.27779288</v>
      </c>
      <c r="R2292" s="1">
        <f>_xlfn.XLOOKUP(Table5[[#This Row],[rxn]],Table38[name],Table38[flux],0)</f>
        <v>1.82207989589441</v>
      </c>
      <c r="S2292" s="1">
        <f>_xlfn.XLOOKUP(SUBSTITUTE(Table5[[#This Row],[rxn]],"RXN-","ENZLOAD-"),Table38[name],Table38[flux],0)</f>
        <v>0</v>
      </c>
      <c r="T2292" s="1" t="b">
        <f>AND(Table5[[#This Row],[ENZLOAD flux in kapp-slack.gms]]=0,Table5[[#This Row],[flux in kapp-slack.gms]]&lt;&gt;0,NOT(Table5[[#This Row],[spont or unknown?]]))</f>
        <v>0</v>
      </c>
      <c r="U2292" s="1" t="b">
        <f>OR(_xlfn.TEXTAFTER(Table5[[#This Row],[rxn]],"-",-1)="SPONT",_xlfn.TEXTAFTER(Table5[[#This Row],[rxn]],"-",-1)="UNKNOWN")</f>
        <v>1</v>
      </c>
      <c r="V2292" s="1">
        <f>_xlfn.XLOOKUP(SUBSTITUTE(Table5[[#This Row],[rxn]],"RXN-","ENZLOAD-"),Table4[rxn],Table4[ub],0)</f>
        <v>0</v>
      </c>
      <c r="W2292" s="1" t="b">
        <f>AND(Table5[[#This Row],[FVA ENZLOAD flux UB]]=0,Table5[[#This Row],[ENZ not made when it should be?]])</f>
        <v>0</v>
      </c>
    </row>
    <row r="2293" spans="1:23" hidden="1">
      <c r="A2293" s="1"/>
      <c r="B2293" s="1" t="str">
        <f>_xlfn.TEXTBEFORE(Table38[[#This Row],[all fluxes from kapp-slack]]," ",,,,"")</f>
        <v/>
      </c>
      <c r="C2293" s="1">
        <f>_xlfn.NUMBERVALUE(IFERROR(_xlfn.TEXTAFTER(Table38[[#This Row],[all fluxes from kapp-slack]]," ",-1,,,""),""))</f>
        <v>0</v>
      </c>
      <c r="F2293" s="1" t="s">
        <v>6126</v>
      </c>
      <c r="G2293" s="1" t="str">
        <f>_xlfn.TEXTBEFORE(Table5[[#This Row],[rxn     kapp_old        kapp_slack_ub   kapp_slack_lb]]," ")</f>
        <v>RXN-EX_gly_e_REV-SPONT</v>
      </c>
      <c r="H229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29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293" s="1">
        <f>_xlfn.NUMBERVALUE(_xlfn.TEXTAFTER(Table5[[#This Row],[rxn     kapp_old        kapp_slack_ub   kapp_slack_lb]]," ",-1))</f>
        <v>0</v>
      </c>
      <c r="K2293" s="1">
        <f>_xlfn.XLOOKUP(SUBSTITUTE(Table5[[#This Row],[rxn]],"RXN-","ENZLOAD-"),ENZLOAD[name],ENZLOAD[flux],0)</f>
        <v>0</v>
      </c>
      <c r="L2293" s="1" t="str">
        <f>"'"&amp;Table5[[#This Row],[rxn]]&amp;"'"&amp;CHAR(9)&amp;IF(AND(Table5[[#This Row],[kapp_slack_ub]]&lt;&gt;0,Table5[[#This Row],[kapp_old]]&lt;$F$1),$F$1,Table5[[#This Row],[kapp_old]])</f>
        <v>'RXN-EX_gly_e_REV-SPONT'	27141.27779288</v>
      </c>
      <c r="M2293" s="1">
        <f>_xlfn.XLOOKUP(Table5[[#This Row],[rxn]],Table3[name],Table3[flux],$F$1)</f>
        <v>27141.277792879999</v>
      </c>
      <c r="N2293" s="1" t="str">
        <f>IFERROR(Table5[[#This Row],[min flux]]/Table5[[#This Row],[associated enzload]],"")</f>
        <v/>
      </c>
      <c r="O2293" s="1">
        <f>_xlfn.NUMBERVALUE(IF(Table5[[#This Row],[flux/enzload]]="","",ABS($N$1-Table5[[#This Row],[flux/enzload]])))</f>
        <v>0</v>
      </c>
      <c r="P2293" s="1">
        <f>Table5[[#This Row],[kapp_old]]+IFERROR(((Table5[[#This Row],[kapp_slack_ub]]-Table5[[#This Row],[kapp_slack_lb]])/Table5[[#This Row],[associated enzload]]),0)</f>
        <v>27141.277792879999</v>
      </c>
      <c r="Q2293" s="1" t="str">
        <f>"'"&amp;Table5[[#This Row],[rxn]]&amp;"'"&amp;CHAR(9)&amp;Table5[[#This Row],[kapp + (slack_ub - slack_lb)/enzload]]</f>
        <v>'RXN-EX_gly_e_REV-SPONT'	27141.27779288</v>
      </c>
      <c r="R2293" s="1">
        <f>_xlfn.XLOOKUP(Table5[[#This Row],[rxn]],Table38[name],Table38[flux],0)</f>
        <v>0</v>
      </c>
      <c r="S2293" s="1">
        <f>_xlfn.XLOOKUP(SUBSTITUTE(Table5[[#This Row],[rxn]],"RXN-","ENZLOAD-"),Table38[name],Table38[flux],0)</f>
        <v>0</v>
      </c>
      <c r="T2293" s="1" t="b">
        <f>AND(Table5[[#This Row],[ENZLOAD flux in kapp-slack.gms]]=0,Table5[[#This Row],[flux in kapp-slack.gms]]&lt;&gt;0,NOT(Table5[[#This Row],[spont or unknown?]]))</f>
        <v>0</v>
      </c>
      <c r="U2293" s="1" t="b">
        <f>OR(_xlfn.TEXTAFTER(Table5[[#This Row],[rxn]],"-",-1)="SPONT",_xlfn.TEXTAFTER(Table5[[#This Row],[rxn]],"-",-1)="UNKNOWN")</f>
        <v>1</v>
      </c>
      <c r="V2293" s="1">
        <f>_xlfn.XLOOKUP(SUBSTITUTE(Table5[[#This Row],[rxn]],"RXN-","ENZLOAD-"),Table4[rxn],Table4[ub],0)</f>
        <v>0</v>
      </c>
      <c r="W2293" s="1" t="b">
        <f>AND(Table5[[#This Row],[FVA ENZLOAD flux UB]]=0,Table5[[#This Row],[ENZ not made when it should be?]])</f>
        <v>0</v>
      </c>
    </row>
    <row r="2294" spans="1:23" hidden="1">
      <c r="A2294" s="1"/>
      <c r="B2294" s="1" t="str">
        <f>_xlfn.TEXTBEFORE(Table38[[#This Row],[all fluxes from kapp-slack]]," ",,,,"")</f>
        <v/>
      </c>
      <c r="C2294" s="1">
        <f>_xlfn.NUMBERVALUE(IFERROR(_xlfn.TEXTAFTER(Table38[[#This Row],[all fluxes from kapp-slack]]," ",-1,,,""),""))</f>
        <v>0</v>
      </c>
      <c r="F2294" s="1" t="s">
        <v>6127</v>
      </c>
      <c r="G2294" s="1" t="str">
        <f>_xlfn.TEXTBEFORE(Table5[[#This Row],[rxn     kapp_old        kapp_slack_ub   kapp_slack_lb]]," ")</f>
        <v>RXN-EX_gcald_e_FWD-SPONT</v>
      </c>
      <c r="H229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29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294" s="1">
        <f>_xlfn.NUMBERVALUE(_xlfn.TEXTAFTER(Table5[[#This Row],[rxn     kapp_old        kapp_slack_ub   kapp_slack_lb]]," ",-1))</f>
        <v>0</v>
      </c>
      <c r="K2294" s="1">
        <f>_xlfn.XLOOKUP(SUBSTITUTE(Table5[[#This Row],[rxn]],"RXN-","ENZLOAD-"),ENZLOAD[name],ENZLOAD[flux],0)</f>
        <v>0</v>
      </c>
      <c r="L2294" s="1" t="str">
        <f>"'"&amp;Table5[[#This Row],[rxn]]&amp;"'"&amp;CHAR(9)&amp;IF(AND(Table5[[#This Row],[kapp_slack_ub]]&lt;&gt;0,Table5[[#This Row],[kapp_old]]&lt;$F$1),$F$1,Table5[[#This Row],[kapp_old]])</f>
        <v>'RXN-EX_gcald_e_FWD-SPONT'	27141.27779288</v>
      </c>
      <c r="M2294" s="1">
        <f>_xlfn.XLOOKUP(Table5[[#This Row],[rxn]],Table3[name],Table3[flux],$F$1)</f>
        <v>27141.277792879999</v>
      </c>
      <c r="N2294" s="1" t="str">
        <f>IFERROR(Table5[[#This Row],[min flux]]/Table5[[#This Row],[associated enzload]],"")</f>
        <v/>
      </c>
      <c r="O2294" s="1">
        <f>_xlfn.NUMBERVALUE(IF(Table5[[#This Row],[flux/enzload]]="","",ABS($N$1-Table5[[#This Row],[flux/enzload]])))</f>
        <v>0</v>
      </c>
      <c r="P2294" s="1">
        <f>Table5[[#This Row],[kapp_old]]+IFERROR(((Table5[[#This Row],[kapp_slack_ub]]-Table5[[#This Row],[kapp_slack_lb]])/Table5[[#This Row],[associated enzload]]),0)</f>
        <v>27141.277792879999</v>
      </c>
      <c r="Q2294" s="1" t="str">
        <f>"'"&amp;Table5[[#This Row],[rxn]]&amp;"'"&amp;CHAR(9)&amp;Table5[[#This Row],[kapp + (slack_ub - slack_lb)/enzload]]</f>
        <v>'RXN-EX_gcald_e_FWD-SPONT'	27141.27779288</v>
      </c>
      <c r="R2294" s="1">
        <f>_xlfn.XLOOKUP(Table5[[#This Row],[rxn]],Table38[name],Table38[flux],0)</f>
        <v>0</v>
      </c>
      <c r="S2294" s="1">
        <f>_xlfn.XLOOKUP(SUBSTITUTE(Table5[[#This Row],[rxn]],"RXN-","ENZLOAD-"),Table38[name],Table38[flux],0)</f>
        <v>0</v>
      </c>
      <c r="T2294" s="1" t="b">
        <f>AND(Table5[[#This Row],[ENZLOAD flux in kapp-slack.gms]]=0,Table5[[#This Row],[flux in kapp-slack.gms]]&lt;&gt;0,NOT(Table5[[#This Row],[spont or unknown?]]))</f>
        <v>0</v>
      </c>
      <c r="U2294" s="1" t="b">
        <f>OR(_xlfn.TEXTAFTER(Table5[[#This Row],[rxn]],"-",-1)="SPONT",_xlfn.TEXTAFTER(Table5[[#This Row],[rxn]],"-",-1)="UNKNOWN")</f>
        <v>1</v>
      </c>
      <c r="V2294" s="1">
        <f>_xlfn.XLOOKUP(SUBSTITUTE(Table5[[#This Row],[rxn]],"RXN-","ENZLOAD-"),Table4[rxn],Table4[ub],0)</f>
        <v>0</v>
      </c>
      <c r="W2294" s="1" t="b">
        <f>AND(Table5[[#This Row],[FVA ENZLOAD flux UB]]=0,Table5[[#This Row],[ENZ not made when it should be?]])</f>
        <v>0</v>
      </c>
    </row>
    <row r="2295" spans="1:23" hidden="1">
      <c r="A2295" s="1"/>
      <c r="B2295" s="1" t="str">
        <f>_xlfn.TEXTBEFORE(Table38[[#This Row],[all fluxes from kapp-slack]]," ",,,,"")</f>
        <v/>
      </c>
      <c r="C2295" s="1">
        <f>_xlfn.NUMBERVALUE(IFERROR(_xlfn.TEXTAFTER(Table38[[#This Row],[all fluxes from kapp-slack]]," ",-1,,,""),""))</f>
        <v>0</v>
      </c>
      <c r="F2295" s="1" t="s">
        <v>6128</v>
      </c>
      <c r="G2295" s="1" t="str">
        <f>_xlfn.TEXTBEFORE(Table5[[#This Row],[rxn     kapp_old        kapp_slack_ub   kapp_slack_lb]]," ")</f>
        <v>RXN-EX_gcald_e_REV-SPONT</v>
      </c>
      <c r="H229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29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295" s="1">
        <f>_xlfn.NUMBERVALUE(_xlfn.TEXTAFTER(Table5[[#This Row],[rxn     kapp_old        kapp_slack_ub   kapp_slack_lb]]," ",-1))</f>
        <v>0</v>
      </c>
      <c r="K2295" s="1">
        <f>_xlfn.XLOOKUP(SUBSTITUTE(Table5[[#This Row],[rxn]],"RXN-","ENZLOAD-"),ENZLOAD[name],ENZLOAD[flux],0)</f>
        <v>0</v>
      </c>
      <c r="L2295" s="1" t="str">
        <f>"'"&amp;Table5[[#This Row],[rxn]]&amp;"'"&amp;CHAR(9)&amp;IF(AND(Table5[[#This Row],[kapp_slack_ub]]&lt;&gt;0,Table5[[#This Row],[kapp_old]]&lt;$F$1),$F$1,Table5[[#This Row],[kapp_old]])</f>
        <v>'RXN-EX_gcald_e_REV-SPONT'	27141.27779288</v>
      </c>
      <c r="M2295" s="1">
        <f>_xlfn.XLOOKUP(Table5[[#This Row],[rxn]],Table3[name],Table3[flux],$F$1)</f>
        <v>27141.277792879999</v>
      </c>
      <c r="N2295" s="1" t="str">
        <f>IFERROR(Table5[[#This Row],[min flux]]/Table5[[#This Row],[associated enzload]],"")</f>
        <v/>
      </c>
      <c r="O2295" s="1">
        <f>_xlfn.NUMBERVALUE(IF(Table5[[#This Row],[flux/enzload]]="","",ABS($N$1-Table5[[#This Row],[flux/enzload]])))</f>
        <v>0</v>
      </c>
      <c r="P2295" s="1">
        <f>Table5[[#This Row],[kapp_old]]+IFERROR(((Table5[[#This Row],[kapp_slack_ub]]-Table5[[#This Row],[kapp_slack_lb]])/Table5[[#This Row],[associated enzload]]),0)</f>
        <v>27141.277792879999</v>
      </c>
      <c r="Q2295" s="1" t="str">
        <f>"'"&amp;Table5[[#This Row],[rxn]]&amp;"'"&amp;CHAR(9)&amp;Table5[[#This Row],[kapp + (slack_ub - slack_lb)/enzload]]</f>
        <v>'RXN-EX_gcald_e_REV-SPONT'	27141.27779288</v>
      </c>
      <c r="R2295" s="1">
        <f>_xlfn.XLOOKUP(Table5[[#This Row],[rxn]],Table38[name],Table38[flux],0)</f>
        <v>0</v>
      </c>
      <c r="S2295" s="1">
        <f>_xlfn.XLOOKUP(SUBSTITUTE(Table5[[#This Row],[rxn]],"RXN-","ENZLOAD-"),Table38[name],Table38[flux],0)</f>
        <v>0</v>
      </c>
      <c r="T2295" s="1" t="b">
        <f>AND(Table5[[#This Row],[ENZLOAD flux in kapp-slack.gms]]=0,Table5[[#This Row],[flux in kapp-slack.gms]]&lt;&gt;0,NOT(Table5[[#This Row],[spont or unknown?]]))</f>
        <v>0</v>
      </c>
      <c r="U2295" s="1" t="b">
        <f>OR(_xlfn.TEXTAFTER(Table5[[#This Row],[rxn]],"-",-1)="SPONT",_xlfn.TEXTAFTER(Table5[[#This Row],[rxn]],"-",-1)="UNKNOWN")</f>
        <v>1</v>
      </c>
      <c r="V2295" s="1">
        <f>_xlfn.XLOOKUP(SUBSTITUTE(Table5[[#This Row],[rxn]],"RXN-","ENZLOAD-"),Table4[rxn],Table4[ub],0)</f>
        <v>0</v>
      </c>
      <c r="W2295" s="1" t="b">
        <f>AND(Table5[[#This Row],[FVA ENZLOAD flux UB]]=0,Table5[[#This Row],[ENZ not made when it should be?]])</f>
        <v>0</v>
      </c>
    </row>
    <row r="2296" spans="1:23" hidden="1">
      <c r="A2296" s="1"/>
      <c r="B2296" s="1" t="str">
        <f>_xlfn.TEXTBEFORE(Table38[[#This Row],[all fluxes from kapp-slack]]," ",,,,"")</f>
        <v/>
      </c>
      <c r="C2296" s="1">
        <f>_xlfn.NUMBERVALUE(IFERROR(_xlfn.TEXTAFTER(Table38[[#This Row],[all fluxes from kapp-slack]]," ",-1,,,""),""))</f>
        <v>0</v>
      </c>
      <c r="F2296" s="1" t="s">
        <v>6129</v>
      </c>
      <c r="G2296" s="1" t="str">
        <f>_xlfn.TEXTBEFORE(Table5[[#This Row],[rxn     kapp_old        kapp_slack_ub   kapp_slack_lb]]," ")</f>
        <v>RXN-EX_glx_e_FWD-SPONT</v>
      </c>
      <c r="H229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29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296" s="1">
        <f>_xlfn.NUMBERVALUE(_xlfn.TEXTAFTER(Table5[[#This Row],[rxn     kapp_old        kapp_slack_ub   kapp_slack_lb]]," ",-1))</f>
        <v>0</v>
      </c>
      <c r="K2296" s="1">
        <f>_xlfn.XLOOKUP(SUBSTITUTE(Table5[[#This Row],[rxn]],"RXN-","ENZLOAD-"),ENZLOAD[name],ENZLOAD[flux],0)</f>
        <v>0</v>
      </c>
      <c r="L2296" s="1" t="str">
        <f>"'"&amp;Table5[[#This Row],[rxn]]&amp;"'"&amp;CHAR(9)&amp;IF(AND(Table5[[#This Row],[kapp_slack_ub]]&lt;&gt;0,Table5[[#This Row],[kapp_old]]&lt;$F$1),$F$1,Table5[[#This Row],[kapp_old]])</f>
        <v>'RXN-EX_glx_e_FWD-SPONT'	27141.27779288</v>
      </c>
      <c r="M2296" s="1">
        <f>_xlfn.XLOOKUP(Table5[[#This Row],[rxn]],Table3[name],Table3[flux],$F$1)</f>
        <v>27141.277792879999</v>
      </c>
      <c r="N2296" s="1" t="str">
        <f>IFERROR(Table5[[#This Row],[min flux]]/Table5[[#This Row],[associated enzload]],"")</f>
        <v/>
      </c>
      <c r="O2296" s="1">
        <f>_xlfn.NUMBERVALUE(IF(Table5[[#This Row],[flux/enzload]]="","",ABS($N$1-Table5[[#This Row],[flux/enzload]])))</f>
        <v>0</v>
      </c>
      <c r="P2296" s="1">
        <f>Table5[[#This Row],[kapp_old]]+IFERROR(((Table5[[#This Row],[kapp_slack_ub]]-Table5[[#This Row],[kapp_slack_lb]])/Table5[[#This Row],[associated enzload]]),0)</f>
        <v>27141.277792879999</v>
      </c>
      <c r="Q2296" s="1" t="str">
        <f>"'"&amp;Table5[[#This Row],[rxn]]&amp;"'"&amp;CHAR(9)&amp;Table5[[#This Row],[kapp + (slack_ub - slack_lb)/enzload]]</f>
        <v>'RXN-EX_glx_e_FWD-SPONT'	27141.27779288</v>
      </c>
      <c r="R2296" s="1">
        <f>_xlfn.XLOOKUP(Table5[[#This Row],[rxn]],Table38[name],Table38[flux],0)</f>
        <v>0</v>
      </c>
      <c r="S2296" s="1">
        <f>_xlfn.XLOOKUP(SUBSTITUTE(Table5[[#This Row],[rxn]],"RXN-","ENZLOAD-"),Table38[name],Table38[flux],0)</f>
        <v>0</v>
      </c>
      <c r="T2296" s="1" t="b">
        <f>AND(Table5[[#This Row],[ENZLOAD flux in kapp-slack.gms]]=0,Table5[[#This Row],[flux in kapp-slack.gms]]&lt;&gt;0,NOT(Table5[[#This Row],[spont or unknown?]]))</f>
        <v>0</v>
      </c>
      <c r="U2296" s="1" t="b">
        <f>OR(_xlfn.TEXTAFTER(Table5[[#This Row],[rxn]],"-",-1)="SPONT",_xlfn.TEXTAFTER(Table5[[#This Row],[rxn]],"-",-1)="UNKNOWN")</f>
        <v>1</v>
      </c>
      <c r="V2296" s="1">
        <f>_xlfn.XLOOKUP(SUBSTITUTE(Table5[[#This Row],[rxn]],"RXN-","ENZLOAD-"),Table4[rxn],Table4[ub],0)</f>
        <v>0</v>
      </c>
      <c r="W2296" s="1" t="b">
        <f>AND(Table5[[#This Row],[FVA ENZLOAD flux UB]]=0,Table5[[#This Row],[ENZ not made when it should be?]])</f>
        <v>0</v>
      </c>
    </row>
    <row r="2297" spans="1:23" hidden="1">
      <c r="A2297" s="1"/>
      <c r="B2297" s="1" t="str">
        <f>_xlfn.TEXTBEFORE(Table38[[#This Row],[all fluxes from kapp-slack]]," ",,,,"")</f>
        <v/>
      </c>
      <c r="C2297" s="1">
        <f>_xlfn.NUMBERVALUE(IFERROR(_xlfn.TEXTAFTER(Table38[[#This Row],[all fluxes from kapp-slack]]," ",-1,,,""),""))</f>
        <v>0</v>
      </c>
      <c r="F2297" s="1" t="s">
        <v>6130</v>
      </c>
      <c r="G2297" s="1" t="str">
        <f>_xlfn.TEXTBEFORE(Table5[[#This Row],[rxn     kapp_old        kapp_slack_ub   kapp_slack_lb]]," ")</f>
        <v>RXN-EX_glx_e_REV-SPONT</v>
      </c>
      <c r="H229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29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297" s="1">
        <f>_xlfn.NUMBERVALUE(_xlfn.TEXTAFTER(Table5[[#This Row],[rxn     kapp_old        kapp_slack_ub   kapp_slack_lb]]," ",-1))</f>
        <v>0</v>
      </c>
      <c r="K2297" s="1">
        <f>_xlfn.XLOOKUP(SUBSTITUTE(Table5[[#This Row],[rxn]],"RXN-","ENZLOAD-"),ENZLOAD[name],ENZLOAD[flux],0)</f>
        <v>0</v>
      </c>
      <c r="L2297" s="1" t="str">
        <f>"'"&amp;Table5[[#This Row],[rxn]]&amp;"'"&amp;CHAR(9)&amp;IF(AND(Table5[[#This Row],[kapp_slack_ub]]&lt;&gt;0,Table5[[#This Row],[kapp_old]]&lt;$F$1),$F$1,Table5[[#This Row],[kapp_old]])</f>
        <v>'RXN-EX_glx_e_REV-SPONT'	27141.27779288</v>
      </c>
      <c r="M2297" s="1">
        <f>_xlfn.XLOOKUP(Table5[[#This Row],[rxn]],Table3[name],Table3[flux],$F$1)</f>
        <v>27141.277792879999</v>
      </c>
      <c r="N2297" s="1" t="str">
        <f>IFERROR(Table5[[#This Row],[min flux]]/Table5[[#This Row],[associated enzload]],"")</f>
        <v/>
      </c>
      <c r="O2297" s="1">
        <f>_xlfn.NUMBERVALUE(IF(Table5[[#This Row],[flux/enzload]]="","",ABS($N$1-Table5[[#This Row],[flux/enzload]])))</f>
        <v>0</v>
      </c>
      <c r="P2297" s="1">
        <f>Table5[[#This Row],[kapp_old]]+IFERROR(((Table5[[#This Row],[kapp_slack_ub]]-Table5[[#This Row],[kapp_slack_lb]])/Table5[[#This Row],[associated enzload]]),0)</f>
        <v>27141.277792879999</v>
      </c>
      <c r="Q2297" s="1" t="str">
        <f>"'"&amp;Table5[[#This Row],[rxn]]&amp;"'"&amp;CHAR(9)&amp;Table5[[#This Row],[kapp + (slack_ub - slack_lb)/enzload]]</f>
        <v>'RXN-EX_glx_e_REV-SPONT'	27141.27779288</v>
      </c>
      <c r="R2297" s="1">
        <f>_xlfn.XLOOKUP(Table5[[#This Row],[rxn]],Table38[name],Table38[flux],0)</f>
        <v>0</v>
      </c>
      <c r="S2297" s="1">
        <f>_xlfn.XLOOKUP(SUBSTITUTE(Table5[[#This Row],[rxn]],"RXN-","ENZLOAD-"),Table38[name],Table38[flux],0)</f>
        <v>0</v>
      </c>
      <c r="T2297" s="1" t="b">
        <f>AND(Table5[[#This Row],[ENZLOAD flux in kapp-slack.gms]]=0,Table5[[#This Row],[flux in kapp-slack.gms]]&lt;&gt;0,NOT(Table5[[#This Row],[spont or unknown?]]))</f>
        <v>0</v>
      </c>
      <c r="U2297" s="1" t="b">
        <f>OR(_xlfn.TEXTAFTER(Table5[[#This Row],[rxn]],"-",-1)="SPONT",_xlfn.TEXTAFTER(Table5[[#This Row],[rxn]],"-",-1)="UNKNOWN")</f>
        <v>1</v>
      </c>
      <c r="V2297" s="1">
        <f>_xlfn.XLOOKUP(SUBSTITUTE(Table5[[#This Row],[rxn]],"RXN-","ENZLOAD-"),Table4[rxn],Table4[ub],0)</f>
        <v>0</v>
      </c>
      <c r="W2297" s="1" t="b">
        <f>AND(Table5[[#This Row],[FVA ENZLOAD flux UB]]=0,Table5[[#This Row],[ENZ not made when it should be?]])</f>
        <v>0</v>
      </c>
    </row>
    <row r="2298" spans="1:23" hidden="1">
      <c r="A2298" s="1"/>
      <c r="B2298" s="1" t="str">
        <f>_xlfn.TEXTBEFORE(Table38[[#This Row],[all fluxes from kapp-slack]]," ",,,,"")</f>
        <v/>
      </c>
      <c r="C2298" s="1">
        <f>_xlfn.NUMBERVALUE(IFERROR(_xlfn.TEXTAFTER(Table38[[#This Row],[all fluxes from kapp-slack]]," ",-1,,,""),""))</f>
        <v>0</v>
      </c>
      <c r="F2298" s="1" t="s">
        <v>6131</v>
      </c>
      <c r="G2298" s="1" t="str">
        <f>_xlfn.TEXTBEFORE(Table5[[#This Row],[rxn     kapp_old        kapp_slack_ub   kapp_slack_lb]]," ")</f>
        <v>RXN-EX_gua_e_FWD-SPONT</v>
      </c>
      <c r="H229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29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298" s="1">
        <f>_xlfn.NUMBERVALUE(_xlfn.TEXTAFTER(Table5[[#This Row],[rxn     kapp_old        kapp_slack_ub   kapp_slack_lb]]," ",-1))</f>
        <v>0</v>
      </c>
      <c r="K2298" s="1">
        <f>_xlfn.XLOOKUP(SUBSTITUTE(Table5[[#This Row],[rxn]],"RXN-","ENZLOAD-"),ENZLOAD[name],ENZLOAD[flux],0)</f>
        <v>0</v>
      </c>
      <c r="L2298" s="1" t="str">
        <f>"'"&amp;Table5[[#This Row],[rxn]]&amp;"'"&amp;CHAR(9)&amp;IF(AND(Table5[[#This Row],[kapp_slack_ub]]&lt;&gt;0,Table5[[#This Row],[kapp_old]]&lt;$F$1),$F$1,Table5[[#This Row],[kapp_old]])</f>
        <v>'RXN-EX_gua_e_FWD-SPONT'	27141.27779288</v>
      </c>
      <c r="M2298" s="1">
        <f>_xlfn.XLOOKUP(Table5[[#This Row],[rxn]],Table3[name],Table3[flux],$F$1)</f>
        <v>27141.277792879999</v>
      </c>
      <c r="N2298" s="1" t="str">
        <f>IFERROR(Table5[[#This Row],[min flux]]/Table5[[#This Row],[associated enzload]],"")</f>
        <v/>
      </c>
      <c r="O2298" s="1">
        <f>_xlfn.NUMBERVALUE(IF(Table5[[#This Row],[flux/enzload]]="","",ABS($N$1-Table5[[#This Row],[flux/enzload]])))</f>
        <v>0</v>
      </c>
      <c r="P2298" s="1">
        <f>Table5[[#This Row],[kapp_old]]+IFERROR(((Table5[[#This Row],[kapp_slack_ub]]-Table5[[#This Row],[kapp_slack_lb]])/Table5[[#This Row],[associated enzload]]),0)</f>
        <v>27141.277792879999</v>
      </c>
      <c r="Q2298" s="1" t="str">
        <f>"'"&amp;Table5[[#This Row],[rxn]]&amp;"'"&amp;CHAR(9)&amp;Table5[[#This Row],[kapp + (slack_ub - slack_lb)/enzload]]</f>
        <v>'RXN-EX_gua_e_FWD-SPONT'	27141.27779288</v>
      </c>
      <c r="R2298" s="1">
        <f>_xlfn.XLOOKUP(Table5[[#This Row],[rxn]],Table38[name],Table38[flux],0)</f>
        <v>0</v>
      </c>
      <c r="S2298" s="1">
        <f>_xlfn.XLOOKUP(SUBSTITUTE(Table5[[#This Row],[rxn]],"RXN-","ENZLOAD-"),Table38[name],Table38[flux],0)</f>
        <v>0</v>
      </c>
      <c r="T2298" s="1" t="b">
        <f>AND(Table5[[#This Row],[ENZLOAD flux in kapp-slack.gms]]=0,Table5[[#This Row],[flux in kapp-slack.gms]]&lt;&gt;0,NOT(Table5[[#This Row],[spont or unknown?]]))</f>
        <v>0</v>
      </c>
      <c r="U2298" s="1" t="b">
        <f>OR(_xlfn.TEXTAFTER(Table5[[#This Row],[rxn]],"-",-1)="SPONT",_xlfn.TEXTAFTER(Table5[[#This Row],[rxn]],"-",-1)="UNKNOWN")</f>
        <v>1</v>
      </c>
      <c r="V2298" s="1">
        <f>_xlfn.XLOOKUP(SUBSTITUTE(Table5[[#This Row],[rxn]],"RXN-","ENZLOAD-"),Table4[rxn],Table4[ub],0)</f>
        <v>0</v>
      </c>
      <c r="W2298" s="1" t="b">
        <f>AND(Table5[[#This Row],[FVA ENZLOAD flux UB]]=0,Table5[[#This Row],[ENZ not made when it should be?]])</f>
        <v>0</v>
      </c>
    </row>
    <row r="2299" spans="1:23" hidden="1">
      <c r="A2299" s="1"/>
      <c r="B2299" s="1" t="str">
        <f>_xlfn.TEXTBEFORE(Table38[[#This Row],[all fluxes from kapp-slack]]," ",,,,"")</f>
        <v/>
      </c>
      <c r="C2299" s="1">
        <f>_xlfn.NUMBERVALUE(IFERROR(_xlfn.TEXTAFTER(Table38[[#This Row],[all fluxes from kapp-slack]]," ",-1,,,""),""))</f>
        <v>0</v>
      </c>
      <c r="F2299" s="1" t="s">
        <v>6132</v>
      </c>
      <c r="G2299" s="1" t="str">
        <f>_xlfn.TEXTBEFORE(Table5[[#This Row],[rxn     kapp_old        kapp_slack_ub   kapp_slack_lb]]," ")</f>
        <v>RXN-EX_gua_e_REV-SPONT</v>
      </c>
      <c r="H229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29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299" s="1">
        <f>_xlfn.NUMBERVALUE(_xlfn.TEXTAFTER(Table5[[#This Row],[rxn     kapp_old        kapp_slack_ub   kapp_slack_lb]]," ",-1))</f>
        <v>0</v>
      </c>
      <c r="K2299" s="1">
        <f>_xlfn.XLOOKUP(SUBSTITUTE(Table5[[#This Row],[rxn]],"RXN-","ENZLOAD-"),ENZLOAD[name],ENZLOAD[flux],0)</f>
        <v>0</v>
      </c>
      <c r="L2299" s="1" t="str">
        <f>"'"&amp;Table5[[#This Row],[rxn]]&amp;"'"&amp;CHAR(9)&amp;IF(AND(Table5[[#This Row],[kapp_slack_ub]]&lt;&gt;0,Table5[[#This Row],[kapp_old]]&lt;$F$1),$F$1,Table5[[#This Row],[kapp_old]])</f>
        <v>'RXN-EX_gua_e_REV-SPONT'	27141.27779288</v>
      </c>
      <c r="M2299" s="1">
        <f>_xlfn.XLOOKUP(Table5[[#This Row],[rxn]],Table3[name],Table3[flux],$F$1)</f>
        <v>27141.277792879999</v>
      </c>
      <c r="N2299" s="1" t="str">
        <f>IFERROR(Table5[[#This Row],[min flux]]/Table5[[#This Row],[associated enzload]],"")</f>
        <v/>
      </c>
      <c r="O2299" s="1">
        <f>_xlfn.NUMBERVALUE(IF(Table5[[#This Row],[flux/enzload]]="","",ABS($N$1-Table5[[#This Row],[flux/enzload]])))</f>
        <v>0</v>
      </c>
      <c r="P2299" s="1">
        <f>Table5[[#This Row],[kapp_old]]+IFERROR(((Table5[[#This Row],[kapp_slack_ub]]-Table5[[#This Row],[kapp_slack_lb]])/Table5[[#This Row],[associated enzload]]),0)</f>
        <v>27141.277792879999</v>
      </c>
      <c r="Q2299" s="1" t="str">
        <f>"'"&amp;Table5[[#This Row],[rxn]]&amp;"'"&amp;CHAR(9)&amp;Table5[[#This Row],[kapp + (slack_ub - slack_lb)/enzload]]</f>
        <v>'RXN-EX_gua_e_REV-SPONT'	27141.27779288</v>
      </c>
      <c r="R2299" s="1">
        <f>_xlfn.XLOOKUP(Table5[[#This Row],[rxn]],Table38[name],Table38[flux],0)</f>
        <v>0</v>
      </c>
      <c r="S2299" s="1">
        <f>_xlfn.XLOOKUP(SUBSTITUTE(Table5[[#This Row],[rxn]],"RXN-","ENZLOAD-"),Table38[name],Table38[flux],0)</f>
        <v>0</v>
      </c>
      <c r="T2299" s="1" t="b">
        <f>AND(Table5[[#This Row],[ENZLOAD flux in kapp-slack.gms]]=0,Table5[[#This Row],[flux in kapp-slack.gms]]&lt;&gt;0,NOT(Table5[[#This Row],[spont or unknown?]]))</f>
        <v>0</v>
      </c>
      <c r="U2299" s="1" t="b">
        <f>OR(_xlfn.TEXTAFTER(Table5[[#This Row],[rxn]],"-",-1)="SPONT",_xlfn.TEXTAFTER(Table5[[#This Row],[rxn]],"-",-1)="UNKNOWN")</f>
        <v>1</v>
      </c>
      <c r="V2299" s="1">
        <f>_xlfn.XLOOKUP(SUBSTITUTE(Table5[[#This Row],[rxn]],"RXN-","ENZLOAD-"),Table4[rxn],Table4[ub],0)</f>
        <v>0</v>
      </c>
      <c r="W2299" s="1" t="b">
        <f>AND(Table5[[#This Row],[FVA ENZLOAD flux UB]]=0,Table5[[#This Row],[ENZ not made when it should be?]])</f>
        <v>0</v>
      </c>
    </row>
    <row r="2300" spans="1:23" hidden="1">
      <c r="A2300" s="1"/>
      <c r="B2300" s="1" t="str">
        <f>_xlfn.TEXTBEFORE(Table38[[#This Row],[all fluxes from kapp-slack]]," ",,,,"")</f>
        <v/>
      </c>
      <c r="C2300" s="1">
        <f>_xlfn.NUMBERVALUE(IFERROR(_xlfn.TEXTAFTER(Table38[[#This Row],[all fluxes from kapp-slack]]," ",-1,,,""),""))</f>
        <v>0</v>
      </c>
      <c r="F2300" s="1" t="s">
        <v>6133</v>
      </c>
      <c r="G2300" s="1" t="str">
        <f>_xlfn.TEXTBEFORE(Table5[[#This Row],[rxn     kapp_old        kapp_slack_ub   kapp_slack_lb]]," ")</f>
        <v>RXN-EX_gsn_e_FWD-SPONT</v>
      </c>
      <c r="H230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30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300" s="1">
        <f>_xlfn.NUMBERVALUE(_xlfn.TEXTAFTER(Table5[[#This Row],[rxn     kapp_old        kapp_slack_ub   kapp_slack_lb]]," ",-1))</f>
        <v>0</v>
      </c>
      <c r="K2300" s="1">
        <f>_xlfn.XLOOKUP(SUBSTITUTE(Table5[[#This Row],[rxn]],"RXN-","ENZLOAD-"),ENZLOAD[name],ENZLOAD[flux],0)</f>
        <v>0</v>
      </c>
      <c r="L2300" s="1" t="str">
        <f>"'"&amp;Table5[[#This Row],[rxn]]&amp;"'"&amp;CHAR(9)&amp;IF(AND(Table5[[#This Row],[kapp_slack_ub]]&lt;&gt;0,Table5[[#This Row],[kapp_old]]&lt;$F$1),$F$1,Table5[[#This Row],[kapp_old]])</f>
        <v>'RXN-EX_gsn_e_FWD-SPONT'	27141.27779288</v>
      </c>
      <c r="M2300" s="1">
        <f>_xlfn.XLOOKUP(Table5[[#This Row],[rxn]],Table3[name],Table3[flux],$F$1)</f>
        <v>27141.277792879999</v>
      </c>
      <c r="N2300" s="1" t="str">
        <f>IFERROR(Table5[[#This Row],[min flux]]/Table5[[#This Row],[associated enzload]],"")</f>
        <v/>
      </c>
      <c r="O2300" s="1">
        <f>_xlfn.NUMBERVALUE(IF(Table5[[#This Row],[flux/enzload]]="","",ABS($N$1-Table5[[#This Row],[flux/enzload]])))</f>
        <v>0</v>
      </c>
      <c r="P2300" s="1">
        <f>Table5[[#This Row],[kapp_old]]+IFERROR(((Table5[[#This Row],[kapp_slack_ub]]-Table5[[#This Row],[kapp_slack_lb]])/Table5[[#This Row],[associated enzload]]),0)</f>
        <v>27141.277792879999</v>
      </c>
      <c r="Q2300" s="1" t="str">
        <f>"'"&amp;Table5[[#This Row],[rxn]]&amp;"'"&amp;CHAR(9)&amp;Table5[[#This Row],[kapp + (slack_ub - slack_lb)/enzload]]</f>
        <v>'RXN-EX_gsn_e_FWD-SPONT'	27141.27779288</v>
      </c>
      <c r="R2300" s="1">
        <f>_xlfn.XLOOKUP(Table5[[#This Row],[rxn]],Table38[name],Table38[flux],0)</f>
        <v>0</v>
      </c>
      <c r="S2300" s="1">
        <f>_xlfn.XLOOKUP(SUBSTITUTE(Table5[[#This Row],[rxn]],"RXN-","ENZLOAD-"),Table38[name],Table38[flux],0)</f>
        <v>0</v>
      </c>
      <c r="T2300" s="1" t="b">
        <f>AND(Table5[[#This Row],[ENZLOAD flux in kapp-slack.gms]]=0,Table5[[#This Row],[flux in kapp-slack.gms]]&lt;&gt;0,NOT(Table5[[#This Row],[spont or unknown?]]))</f>
        <v>0</v>
      </c>
      <c r="U2300" s="1" t="b">
        <f>OR(_xlfn.TEXTAFTER(Table5[[#This Row],[rxn]],"-",-1)="SPONT",_xlfn.TEXTAFTER(Table5[[#This Row],[rxn]],"-",-1)="UNKNOWN")</f>
        <v>1</v>
      </c>
      <c r="V2300" s="1">
        <f>_xlfn.XLOOKUP(SUBSTITUTE(Table5[[#This Row],[rxn]],"RXN-","ENZLOAD-"),Table4[rxn],Table4[ub],0)</f>
        <v>0</v>
      </c>
      <c r="W2300" s="1" t="b">
        <f>AND(Table5[[#This Row],[FVA ENZLOAD flux UB]]=0,Table5[[#This Row],[ENZ not made when it should be?]])</f>
        <v>0</v>
      </c>
    </row>
    <row r="2301" spans="1:23" hidden="1">
      <c r="A2301" s="1"/>
      <c r="B2301" s="1" t="str">
        <f>_xlfn.TEXTBEFORE(Table38[[#This Row],[all fluxes from kapp-slack]]," ",,,,"")</f>
        <v/>
      </c>
      <c r="C2301" s="1">
        <f>_xlfn.NUMBERVALUE(IFERROR(_xlfn.TEXTAFTER(Table38[[#This Row],[all fluxes from kapp-slack]]," ",-1,,,""),""))</f>
        <v>0</v>
      </c>
      <c r="F2301" s="1" t="s">
        <v>6134</v>
      </c>
      <c r="G2301" s="1" t="str">
        <f>_xlfn.TEXTBEFORE(Table5[[#This Row],[rxn     kapp_old        kapp_slack_ub   kapp_slack_lb]]," ")</f>
        <v>RXN-EX_gsn_e_REV-SPONT</v>
      </c>
      <c r="H230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30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301" s="1">
        <f>_xlfn.NUMBERVALUE(_xlfn.TEXTAFTER(Table5[[#This Row],[rxn     kapp_old        kapp_slack_ub   kapp_slack_lb]]," ",-1))</f>
        <v>0</v>
      </c>
      <c r="K2301" s="1">
        <f>_xlfn.XLOOKUP(SUBSTITUTE(Table5[[#This Row],[rxn]],"RXN-","ENZLOAD-"),ENZLOAD[name],ENZLOAD[flux],0)</f>
        <v>0</v>
      </c>
      <c r="L2301" s="1" t="str">
        <f>"'"&amp;Table5[[#This Row],[rxn]]&amp;"'"&amp;CHAR(9)&amp;IF(AND(Table5[[#This Row],[kapp_slack_ub]]&lt;&gt;0,Table5[[#This Row],[kapp_old]]&lt;$F$1),$F$1,Table5[[#This Row],[kapp_old]])</f>
        <v>'RXN-EX_gsn_e_REV-SPONT'	27141.27779288</v>
      </c>
      <c r="M2301" s="1">
        <f>_xlfn.XLOOKUP(Table5[[#This Row],[rxn]],Table3[name],Table3[flux],$F$1)</f>
        <v>27141.277792879999</v>
      </c>
      <c r="N2301" s="1" t="str">
        <f>IFERROR(Table5[[#This Row],[min flux]]/Table5[[#This Row],[associated enzload]],"")</f>
        <v/>
      </c>
      <c r="O2301" s="1">
        <f>_xlfn.NUMBERVALUE(IF(Table5[[#This Row],[flux/enzload]]="","",ABS($N$1-Table5[[#This Row],[flux/enzload]])))</f>
        <v>0</v>
      </c>
      <c r="P2301" s="1">
        <f>Table5[[#This Row],[kapp_old]]+IFERROR(((Table5[[#This Row],[kapp_slack_ub]]-Table5[[#This Row],[kapp_slack_lb]])/Table5[[#This Row],[associated enzload]]),0)</f>
        <v>27141.277792879999</v>
      </c>
      <c r="Q2301" s="1" t="str">
        <f>"'"&amp;Table5[[#This Row],[rxn]]&amp;"'"&amp;CHAR(9)&amp;Table5[[#This Row],[kapp + (slack_ub - slack_lb)/enzload]]</f>
        <v>'RXN-EX_gsn_e_REV-SPONT'	27141.27779288</v>
      </c>
      <c r="R2301" s="1">
        <f>_xlfn.XLOOKUP(Table5[[#This Row],[rxn]],Table38[name],Table38[flux],0)</f>
        <v>0</v>
      </c>
      <c r="S2301" s="1">
        <f>_xlfn.XLOOKUP(SUBSTITUTE(Table5[[#This Row],[rxn]],"RXN-","ENZLOAD-"),Table38[name],Table38[flux],0)</f>
        <v>0</v>
      </c>
      <c r="T2301" s="1" t="b">
        <f>AND(Table5[[#This Row],[ENZLOAD flux in kapp-slack.gms]]=0,Table5[[#This Row],[flux in kapp-slack.gms]]&lt;&gt;0,NOT(Table5[[#This Row],[spont or unknown?]]))</f>
        <v>0</v>
      </c>
      <c r="U2301" s="1" t="b">
        <f>OR(_xlfn.TEXTAFTER(Table5[[#This Row],[rxn]],"-",-1)="SPONT",_xlfn.TEXTAFTER(Table5[[#This Row],[rxn]],"-",-1)="UNKNOWN")</f>
        <v>1</v>
      </c>
      <c r="V2301" s="1">
        <f>_xlfn.XLOOKUP(SUBSTITUTE(Table5[[#This Row],[rxn]],"RXN-","ENZLOAD-"),Table4[rxn],Table4[ub],0)</f>
        <v>0</v>
      </c>
      <c r="W2301" s="1" t="b">
        <f>AND(Table5[[#This Row],[FVA ENZLOAD flux UB]]=0,Table5[[#This Row],[ENZ not made when it should be?]])</f>
        <v>0</v>
      </c>
    </row>
    <row r="2302" spans="1:23" hidden="1">
      <c r="A2302" s="1"/>
      <c r="B2302" s="1" t="str">
        <f>_xlfn.TEXTBEFORE(Table38[[#This Row],[all fluxes from kapp-slack]]," ",,,,"")</f>
        <v/>
      </c>
      <c r="C2302" s="1">
        <f>_xlfn.NUMBERVALUE(IFERROR(_xlfn.TEXTAFTER(Table38[[#This Row],[all fluxes from kapp-slack]]," ",-1,,,""),""))</f>
        <v>0</v>
      </c>
      <c r="F2302" s="1" t="s">
        <v>6135</v>
      </c>
      <c r="G2302" s="1" t="str">
        <f>_xlfn.TEXTBEFORE(Table5[[#This Row],[rxn     kapp_old        kapp_slack_ub   kapp_slack_lb]]," ")</f>
        <v>RXN-EX_hxdcal_e_FWD-SPONT</v>
      </c>
      <c r="H230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30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302" s="1">
        <f>_xlfn.NUMBERVALUE(_xlfn.TEXTAFTER(Table5[[#This Row],[rxn     kapp_old        kapp_slack_ub   kapp_slack_lb]]," ",-1))</f>
        <v>0</v>
      </c>
      <c r="K2302" s="1">
        <f>_xlfn.XLOOKUP(SUBSTITUTE(Table5[[#This Row],[rxn]],"RXN-","ENZLOAD-"),ENZLOAD[name],ENZLOAD[flux],0)</f>
        <v>0</v>
      </c>
      <c r="L2302" s="1" t="str">
        <f>"'"&amp;Table5[[#This Row],[rxn]]&amp;"'"&amp;CHAR(9)&amp;IF(AND(Table5[[#This Row],[kapp_slack_ub]]&lt;&gt;0,Table5[[#This Row],[kapp_old]]&lt;$F$1),$F$1,Table5[[#This Row],[kapp_old]])</f>
        <v>'RXN-EX_hxdcal_e_FWD-SPONT'	27141.27779288</v>
      </c>
      <c r="M2302" s="1">
        <f>_xlfn.XLOOKUP(Table5[[#This Row],[rxn]],Table3[name],Table3[flux],$F$1)</f>
        <v>27141.277792879999</v>
      </c>
      <c r="N2302" s="1" t="str">
        <f>IFERROR(Table5[[#This Row],[min flux]]/Table5[[#This Row],[associated enzload]],"")</f>
        <v/>
      </c>
      <c r="O2302" s="1">
        <f>_xlfn.NUMBERVALUE(IF(Table5[[#This Row],[flux/enzload]]="","",ABS($N$1-Table5[[#This Row],[flux/enzload]])))</f>
        <v>0</v>
      </c>
      <c r="P2302" s="1">
        <f>Table5[[#This Row],[kapp_old]]+IFERROR(((Table5[[#This Row],[kapp_slack_ub]]-Table5[[#This Row],[kapp_slack_lb]])/Table5[[#This Row],[associated enzload]]),0)</f>
        <v>27141.277792879999</v>
      </c>
      <c r="Q2302" s="1" t="str">
        <f>"'"&amp;Table5[[#This Row],[rxn]]&amp;"'"&amp;CHAR(9)&amp;Table5[[#This Row],[kapp + (slack_ub - slack_lb)/enzload]]</f>
        <v>'RXN-EX_hxdcal_e_FWD-SPONT'	27141.27779288</v>
      </c>
      <c r="R2302" s="1">
        <f>_xlfn.XLOOKUP(Table5[[#This Row],[rxn]],Table38[name],Table38[flux],0)</f>
        <v>0</v>
      </c>
      <c r="S2302" s="1">
        <f>_xlfn.XLOOKUP(SUBSTITUTE(Table5[[#This Row],[rxn]],"RXN-","ENZLOAD-"),Table38[name],Table38[flux],0)</f>
        <v>0</v>
      </c>
      <c r="T2302" s="1" t="b">
        <f>AND(Table5[[#This Row],[ENZLOAD flux in kapp-slack.gms]]=0,Table5[[#This Row],[flux in kapp-slack.gms]]&lt;&gt;0,NOT(Table5[[#This Row],[spont or unknown?]]))</f>
        <v>0</v>
      </c>
      <c r="U2302" s="1" t="b">
        <f>OR(_xlfn.TEXTAFTER(Table5[[#This Row],[rxn]],"-",-1)="SPONT",_xlfn.TEXTAFTER(Table5[[#This Row],[rxn]],"-",-1)="UNKNOWN")</f>
        <v>1</v>
      </c>
      <c r="V2302" s="1">
        <f>_xlfn.XLOOKUP(SUBSTITUTE(Table5[[#This Row],[rxn]],"RXN-","ENZLOAD-"),Table4[rxn],Table4[ub],0)</f>
        <v>0</v>
      </c>
      <c r="W2302" s="1" t="b">
        <f>AND(Table5[[#This Row],[FVA ENZLOAD flux UB]]=0,Table5[[#This Row],[ENZ not made when it should be?]])</f>
        <v>0</v>
      </c>
    </row>
    <row r="2303" spans="1:23" hidden="1">
      <c r="A2303" s="1"/>
      <c r="B2303" s="1" t="str">
        <f>_xlfn.TEXTBEFORE(Table38[[#This Row],[all fluxes from kapp-slack]]," ",,,,"")</f>
        <v/>
      </c>
      <c r="C2303" s="1">
        <f>_xlfn.NUMBERVALUE(IFERROR(_xlfn.TEXTAFTER(Table38[[#This Row],[all fluxes from kapp-slack]]," ",-1,,,""),""))</f>
        <v>0</v>
      </c>
      <c r="F2303" s="1" t="s">
        <v>6136</v>
      </c>
      <c r="G2303" s="1" t="str">
        <f>_xlfn.TEXTBEFORE(Table5[[#This Row],[rxn     kapp_old        kapp_slack_ub   kapp_slack_lb]]," ")</f>
        <v>RXN-EX_hxdcal_e_REV-SPONT</v>
      </c>
      <c r="H230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30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303" s="1">
        <f>_xlfn.NUMBERVALUE(_xlfn.TEXTAFTER(Table5[[#This Row],[rxn     kapp_old        kapp_slack_ub   kapp_slack_lb]]," ",-1))</f>
        <v>0</v>
      </c>
      <c r="K2303" s="1">
        <f>_xlfn.XLOOKUP(SUBSTITUTE(Table5[[#This Row],[rxn]],"RXN-","ENZLOAD-"),ENZLOAD[name],ENZLOAD[flux],0)</f>
        <v>0</v>
      </c>
      <c r="L2303" s="1" t="str">
        <f>"'"&amp;Table5[[#This Row],[rxn]]&amp;"'"&amp;CHAR(9)&amp;IF(AND(Table5[[#This Row],[kapp_slack_ub]]&lt;&gt;0,Table5[[#This Row],[kapp_old]]&lt;$F$1),$F$1,Table5[[#This Row],[kapp_old]])</f>
        <v>'RXN-EX_hxdcal_e_REV-SPONT'	27141.27779288</v>
      </c>
      <c r="M2303" s="1">
        <f>_xlfn.XLOOKUP(Table5[[#This Row],[rxn]],Table3[name],Table3[flux],$F$1)</f>
        <v>27141.277792879999</v>
      </c>
      <c r="N2303" s="1" t="str">
        <f>IFERROR(Table5[[#This Row],[min flux]]/Table5[[#This Row],[associated enzload]],"")</f>
        <v/>
      </c>
      <c r="O2303" s="1">
        <f>_xlfn.NUMBERVALUE(IF(Table5[[#This Row],[flux/enzload]]="","",ABS($N$1-Table5[[#This Row],[flux/enzload]])))</f>
        <v>0</v>
      </c>
      <c r="P2303" s="1">
        <f>Table5[[#This Row],[kapp_old]]+IFERROR(((Table5[[#This Row],[kapp_slack_ub]]-Table5[[#This Row],[kapp_slack_lb]])/Table5[[#This Row],[associated enzload]]),0)</f>
        <v>27141.277792879999</v>
      </c>
      <c r="Q2303" s="1" t="str">
        <f>"'"&amp;Table5[[#This Row],[rxn]]&amp;"'"&amp;CHAR(9)&amp;Table5[[#This Row],[kapp + (slack_ub - slack_lb)/enzload]]</f>
        <v>'RXN-EX_hxdcal_e_REV-SPONT'	27141.27779288</v>
      </c>
      <c r="R2303" s="1">
        <f>_xlfn.XLOOKUP(Table5[[#This Row],[rxn]],Table38[name],Table38[flux],0)</f>
        <v>0</v>
      </c>
      <c r="S2303" s="1">
        <f>_xlfn.XLOOKUP(SUBSTITUTE(Table5[[#This Row],[rxn]],"RXN-","ENZLOAD-"),Table38[name],Table38[flux],0)</f>
        <v>0</v>
      </c>
      <c r="T2303" s="1" t="b">
        <f>AND(Table5[[#This Row],[ENZLOAD flux in kapp-slack.gms]]=0,Table5[[#This Row],[flux in kapp-slack.gms]]&lt;&gt;0,NOT(Table5[[#This Row],[spont or unknown?]]))</f>
        <v>0</v>
      </c>
      <c r="U2303" s="1" t="b">
        <f>OR(_xlfn.TEXTAFTER(Table5[[#This Row],[rxn]],"-",-1)="SPONT",_xlfn.TEXTAFTER(Table5[[#This Row],[rxn]],"-",-1)="UNKNOWN")</f>
        <v>1</v>
      </c>
      <c r="V2303" s="1">
        <f>_xlfn.XLOOKUP(SUBSTITUTE(Table5[[#This Row],[rxn]],"RXN-","ENZLOAD-"),Table4[rxn],Table4[ub],0)</f>
        <v>0</v>
      </c>
      <c r="W2303" s="1" t="b">
        <f>AND(Table5[[#This Row],[FVA ENZLOAD flux UB]]=0,Table5[[#This Row],[ENZ not made when it should be?]])</f>
        <v>0</v>
      </c>
    </row>
    <row r="2304" spans="1:23" hidden="1">
      <c r="A2304" s="1"/>
      <c r="B2304" s="1" t="str">
        <f>_xlfn.TEXTBEFORE(Table38[[#This Row],[all fluxes from kapp-slack]]," ",,,,"")</f>
        <v/>
      </c>
      <c r="C2304" s="1">
        <f>_xlfn.NUMBERVALUE(IFERROR(_xlfn.TEXTAFTER(Table38[[#This Row],[all fluxes from kapp-slack]]," ",-1,,,""),""))</f>
        <v>0</v>
      </c>
      <c r="F2304" s="1" t="s">
        <v>6137</v>
      </c>
      <c r="G2304" s="1" t="str">
        <f>_xlfn.TEXTBEFORE(Table5[[#This Row],[rxn     kapp_old        kapp_slack_ub   kapp_slack_lb]]," ")</f>
        <v>RXN-EX_hxan_e_FWD-SPONT</v>
      </c>
      <c r="H230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30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304" s="1">
        <f>_xlfn.NUMBERVALUE(_xlfn.TEXTAFTER(Table5[[#This Row],[rxn     kapp_old        kapp_slack_ub   kapp_slack_lb]]," ",-1))</f>
        <v>0</v>
      </c>
      <c r="K2304" s="1">
        <f>_xlfn.XLOOKUP(SUBSTITUTE(Table5[[#This Row],[rxn]],"RXN-","ENZLOAD-"),ENZLOAD[name],ENZLOAD[flux],0)</f>
        <v>0</v>
      </c>
      <c r="L2304" s="1" t="str">
        <f>"'"&amp;Table5[[#This Row],[rxn]]&amp;"'"&amp;CHAR(9)&amp;IF(AND(Table5[[#This Row],[kapp_slack_ub]]&lt;&gt;0,Table5[[#This Row],[kapp_old]]&lt;$F$1),$F$1,Table5[[#This Row],[kapp_old]])</f>
        <v>'RXN-EX_hxan_e_FWD-SPONT'	27141.27779288</v>
      </c>
      <c r="M2304" s="1">
        <f>_xlfn.XLOOKUP(Table5[[#This Row],[rxn]],Table3[name],Table3[flux],$F$1)</f>
        <v>27141.277792879999</v>
      </c>
      <c r="N2304" s="1" t="str">
        <f>IFERROR(Table5[[#This Row],[min flux]]/Table5[[#This Row],[associated enzload]],"")</f>
        <v/>
      </c>
      <c r="O2304" s="1">
        <f>_xlfn.NUMBERVALUE(IF(Table5[[#This Row],[flux/enzload]]="","",ABS($N$1-Table5[[#This Row],[flux/enzload]])))</f>
        <v>0</v>
      </c>
      <c r="P2304" s="1">
        <f>Table5[[#This Row],[kapp_old]]+IFERROR(((Table5[[#This Row],[kapp_slack_ub]]-Table5[[#This Row],[kapp_slack_lb]])/Table5[[#This Row],[associated enzload]]),0)</f>
        <v>27141.277792879999</v>
      </c>
      <c r="Q2304" s="1" t="str">
        <f>"'"&amp;Table5[[#This Row],[rxn]]&amp;"'"&amp;CHAR(9)&amp;Table5[[#This Row],[kapp + (slack_ub - slack_lb)/enzload]]</f>
        <v>'RXN-EX_hxan_e_FWD-SPONT'	27141.27779288</v>
      </c>
      <c r="R2304" s="1">
        <f>_xlfn.XLOOKUP(Table5[[#This Row],[rxn]],Table38[name],Table38[flux],0)</f>
        <v>0</v>
      </c>
      <c r="S2304" s="1">
        <f>_xlfn.XLOOKUP(SUBSTITUTE(Table5[[#This Row],[rxn]],"RXN-","ENZLOAD-"),Table38[name],Table38[flux],0)</f>
        <v>0</v>
      </c>
      <c r="T2304" s="1" t="b">
        <f>AND(Table5[[#This Row],[ENZLOAD flux in kapp-slack.gms]]=0,Table5[[#This Row],[flux in kapp-slack.gms]]&lt;&gt;0,NOT(Table5[[#This Row],[spont or unknown?]]))</f>
        <v>0</v>
      </c>
      <c r="U2304" s="1" t="b">
        <f>OR(_xlfn.TEXTAFTER(Table5[[#This Row],[rxn]],"-",-1)="SPONT",_xlfn.TEXTAFTER(Table5[[#This Row],[rxn]],"-",-1)="UNKNOWN")</f>
        <v>1</v>
      </c>
      <c r="V2304" s="1">
        <f>_xlfn.XLOOKUP(SUBSTITUTE(Table5[[#This Row],[rxn]],"RXN-","ENZLOAD-"),Table4[rxn],Table4[ub],0)</f>
        <v>0</v>
      </c>
      <c r="W2304" s="1" t="b">
        <f>AND(Table5[[#This Row],[FVA ENZLOAD flux UB]]=0,Table5[[#This Row],[ENZ not made when it should be?]])</f>
        <v>0</v>
      </c>
    </row>
    <row r="2305" spans="1:23" hidden="1">
      <c r="A2305" s="1"/>
      <c r="B2305" s="1" t="str">
        <f>_xlfn.TEXTBEFORE(Table38[[#This Row],[all fluxes from kapp-slack]]," ",,,,"")</f>
        <v/>
      </c>
      <c r="C2305" s="1">
        <f>_xlfn.NUMBERVALUE(IFERROR(_xlfn.TEXTAFTER(Table38[[#This Row],[all fluxes from kapp-slack]]," ",-1,,,""),""))</f>
        <v>0</v>
      </c>
      <c r="F2305" s="1" t="s">
        <v>6138</v>
      </c>
      <c r="G2305" s="1" t="str">
        <f>_xlfn.TEXTBEFORE(Table5[[#This Row],[rxn     kapp_old        kapp_slack_ub   kapp_slack_lb]]," ")</f>
        <v>RXN-EX_hxan_e_REV-SPONT</v>
      </c>
      <c r="H230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30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305" s="1">
        <f>_xlfn.NUMBERVALUE(_xlfn.TEXTAFTER(Table5[[#This Row],[rxn     kapp_old        kapp_slack_ub   kapp_slack_lb]]," ",-1))</f>
        <v>0</v>
      </c>
      <c r="K2305" s="1">
        <f>_xlfn.XLOOKUP(SUBSTITUTE(Table5[[#This Row],[rxn]],"RXN-","ENZLOAD-"),ENZLOAD[name],ENZLOAD[flux],0)</f>
        <v>0</v>
      </c>
      <c r="L2305" s="1" t="str">
        <f>"'"&amp;Table5[[#This Row],[rxn]]&amp;"'"&amp;CHAR(9)&amp;IF(AND(Table5[[#This Row],[kapp_slack_ub]]&lt;&gt;0,Table5[[#This Row],[kapp_old]]&lt;$F$1),$F$1,Table5[[#This Row],[kapp_old]])</f>
        <v>'RXN-EX_hxan_e_REV-SPONT'	27141.27779288</v>
      </c>
      <c r="M2305" s="1">
        <f>_xlfn.XLOOKUP(Table5[[#This Row],[rxn]],Table3[name],Table3[flux],$F$1)</f>
        <v>27141.277792879999</v>
      </c>
      <c r="N2305" s="1" t="str">
        <f>IFERROR(Table5[[#This Row],[min flux]]/Table5[[#This Row],[associated enzload]],"")</f>
        <v/>
      </c>
      <c r="O2305" s="1">
        <f>_xlfn.NUMBERVALUE(IF(Table5[[#This Row],[flux/enzload]]="","",ABS($N$1-Table5[[#This Row],[flux/enzload]])))</f>
        <v>0</v>
      </c>
      <c r="P2305" s="1">
        <f>Table5[[#This Row],[kapp_old]]+IFERROR(((Table5[[#This Row],[kapp_slack_ub]]-Table5[[#This Row],[kapp_slack_lb]])/Table5[[#This Row],[associated enzload]]),0)</f>
        <v>27141.277792879999</v>
      </c>
      <c r="Q2305" s="1" t="str">
        <f>"'"&amp;Table5[[#This Row],[rxn]]&amp;"'"&amp;CHAR(9)&amp;Table5[[#This Row],[kapp + (slack_ub - slack_lb)/enzload]]</f>
        <v>'RXN-EX_hxan_e_REV-SPONT'	27141.27779288</v>
      </c>
      <c r="R2305" s="1">
        <f>_xlfn.XLOOKUP(Table5[[#This Row],[rxn]],Table38[name],Table38[flux],0)</f>
        <v>0</v>
      </c>
      <c r="S2305" s="1">
        <f>_xlfn.XLOOKUP(SUBSTITUTE(Table5[[#This Row],[rxn]],"RXN-","ENZLOAD-"),Table38[name],Table38[flux],0)</f>
        <v>0</v>
      </c>
      <c r="T2305" s="1" t="b">
        <f>AND(Table5[[#This Row],[ENZLOAD flux in kapp-slack.gms]]=0,Table5[[#This Row],[flux in kapp-slack.gms]]&lt;&gt;0,NOT(Table5[[#This Row],[spont or unknown?]]))</f>
        <v>0</v>
      </c>
      <c r="U2305" s="1" t="b">
        <f>OR(_xlfn.TEXTAFTER(Table5[[#This Row],[rxn]],"-",-1)="SPONT",_xlfn.TEXTAFTER(Table5[[#This Row],[rxn]],"-",-1)="UNKNOWN")</f>
        <v>1</v>
      </c>
      <c r="V2305" s="1">
        <f>_xlfn.XLOOKUP(SUBSTITUTE(Table5[[#This Row],[rxn]],"RXN-","ENZLOAD-"),Table4[rxn],Table4[ub],0)</f>
        <v>0</v>
      </c>
      <c r="W2305" s="1" t="b">
        <f>AND(Table5[[#This Row],[FVA ENZLOAD flux UB]]=0,Table5[[#This Row],[ENZ not made when it should be?]])</f>
        <v>0</v>
      </c>
    </row>
    <row r="2306" spans="1:23" hidden="1">
      <c r="A2306" s="1"/>
      <c r="B2306" s="1" t="str">
        <f>_xlfn.TEXTBEFORE(Table38[[#This Row],[all fluxes from kapp-slack]]," ",,,,"")</f>
        <v/>
      </c>
      <c r="C2306" s="1">
        <f>_xlfn.NUMBERVALUE(IFERROR(_xlfn.TEXTAFTER(Table38[[#This Row],[all fluxes from kapp-slack]]," ",-1,,,""),""))</f>
        <v>0</v>
      </c>
      <c r="F2306" s="1" t="s">
        <v>6139</v>
      </c>
      <c r="G2306" s="1" t="str">
        <f>_xlfn.TEXTBEFORE(Table5[[#This Row],[rxn     kapp_old        kapp_slack_ub   kapp_slack_lb]]," ")</f>
        <v>RXN-EX_id3acald_e_FWD-SPONT</v>
      </c>
      <c r="H230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30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306" s="1">
        <f>_xlfn.NUMBERVALUE(_xlfn.TEXTAFTER(Table5[[#This Row],[rxn     kapp_old        kapp_slack_ub   kapp_slack_lb]]," ",-1))</f>
        <v>0</v>
      </c>
      <c r="K2306" s="1">
        <f>_xlfn.XLOOKUP(SUBSTITUTE(Table5[[#This Row],[rxn]],"RXN-","ENZLOAD-"),ENZLOAD[name],ENZLOAD[flux],0)</f>
        <v>0</v>
      </c>
      <c r="L2306" s="1" t="str">
        <f>"'"&amp;Table5[[#This Row],[rxn]]&amp;"'"&amp;CHAR(9)&amp;IF(AND(Table5[[#This Row],[kapp_slack_ub]]&lt;&gt;0,Table5[[#This Row],[kapp_old]]&lt;$F$1),$F$1,Table5[[#This Row],[kapp_old]])</f>
        <v>'RXN-EX_id3acald_e_FWD-SPONT'	27141.27779288</v>
      </c>
      <c r="M2306" s="1">
        <f>_xlfn.XLOOKUP(Table5[[#This Row],[rxn]],Table3[name],Table3[flux],$F$1)</f>
        <v>27141.277792879999</v>
      </c>
      <c r="N2306" s="1" t="str">
        <f>IFERROR(Table5[[#This Row],[min flux]]/Table5[[#This Row],[associated enzload]],"")</f>
        <v/>
      </c>
      <c r="O2306" s="1">
        <f>_xlfn.NUMBERVALUE(IF(Table5[[#This Row],[flux/enzload]]="","",ABS($N$1-Table5[[#This Row],[flux/enzload]])))</f>
        <v>0</v>
      </c>
      <c r="P2306" s="1">
        <f>Table5[[#This Row],[kapp_old]]+IFERROR(((Table5[[#This Row],[kapp_slack_ub]]-Table5[[#This Row],[kapp_slack_lb]])/Table5[[#This Row],[associated enzload]]),0)</f>
        <v>27141.277792879999</v>
      </c>
      <c r="Q2306" s="1" t="str">
        <f>"'"&amp;Table5[[#This Row],[rxn]]&amp;"'"&amp;CHAR(9)&amp;Table5[[#This Row],[kapp + (slack_ub - slack_lb)/enzload]]</f>
        <v>'RXN-EX_id3acald_e_FWD-SPONT'	27141.27779288</v>
      </c>
      <c r="R2306" s="1">
        <f>_xlfn.XLOOKUP(Table5[[#This Row],[rxn]],Table38[name],Table38[flux],0)</f>
        <v>0</v>
      </c>
      <c r="S2306" s="1">
        <f>_xlfn.XLOOKUP(SUBSTITUTE(Table5[[#This Row],[rxn]],"RXN-","ENZLOAD-"),Table38[name],Table38[flux],0)</f>
        <v>0</v>
      </c>
      <c r="T2306" s="1" t="b">
        <f>AND(Table5[[#This Row],[ENZLOAD flux in kapp-slack.gms]]=0,Table5[[#This Row],[flux in kapp-slack.gms]]&lt;&gt;0,NOT(Table5[[#This Row],[spont or unknown?]]))</f>
        <v>0</v>
      </c>
      <c r="U2306" s="1" t="b">
        <f>OR(_xlfn.TEXTAFTER(Table5[[#This Row],[rxn]],"-",-1)="SPONT",_xlfn.TEXTAFTER(Table5[[#This Row],[rxn]],"-",-1)="UNKNOWN")</f>
        <v>1</v>
      </c>
      <c r="V2306" s="1">
        <f>_xlfn.XLOOKUP(SUBSTITUTE(Table5[[#This Row],[rxn]],"RXN-","ENZLOAD-"),Table4[rxn],Table4[ub],0)</f>
        <v>0</v>
      </c>
      <c r="W2306" s="1" t="b">
        <f>AND(Table5[[#This Row],[FVA ENZLOAD flux UB]]=0,Table5[[#This Row],[ENZ not made when it should be?]])</f>
        <v>0</v>
      </c>
    </row>
    <row r="2307" spans="1:23" hidden="1">
      <c r="A2307" s="1"/>
      <c r="B2307" s="1" t="str">
        <f>_xlfn.TEXTBEFORE(Table38[[#This Row],[all fluxes from kapp-slack]]," ",,,,"")</f>
        <v/>
      </c>
      <c r="C2307" s="1">
        <f>_xlfn.NUMBERVALUE(IFERROR(_xlfn.TEXTAFTER(Table38[[#This Row],[all fluxes from kapp-slack]]," ",-1,,,""),""))</f>
        <v>0</v>
      </c>
      <c r="F2307" s="1" t="s">
        <v>6140</v>
      </c>
      <c r="G2307" s="1" t="str">
        <f>_xlfn.TEXTBEFORE(Table5[[#This Row],[rxn     kapp_old        kapp_slack_ub   kapp_slack_lb]]," ")</f>
        <v>RXN-EX_id3acald_e_REV-SPONT</v>
      </c>
      <c r="H230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30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307" s="1">
        <f>_xlfn.NUMBERVALUE(_xlfn.TEXTAFTER(Table5[[#This Row],[rxn     kapp_old        kapp_slack_ub   kapp_slack_lb]]," ",-1))</f>
        <v>0</v>
      </c>
      <c r="K2307" s="1">
        <f>_xlfn.XLOOKUP(SUBSTITUTE(Table5[[#This Row],[rxn]],"RXN-","ENZLOAD-"),ENZLOAD[name],ENZLOAD[flux],0)</f>
        <v>0</v>
      </c>
      <c r="L2307" s="1" t="str">
        <f>"'"&amp;Table5[[#This Row],[rxn]]&amp;"'"&amp;CHAR(9)&amp;IF(AND(Table5[[#This Row],[kapp_slack_ub]]&lt;&gt;0,Table5[[#This Row],[kapp_old]]&lt;$F$1),$F$1,Table5[[#This Row],[kapp_old]])</f>
        <v>'RXN-EX_id3acald_e_REV-SPONT'	27141.27779288</v>
      </c>
      <c r="M2307" s="1">
        <f>_xlfn.XLOOKUP(Table5[[#This Row],[rxn]],Table3[name],Table3[flux],$F$1)</f>
        <v>27141.277792879999</v>
      </c>
      <c r="N2307" s="1" t="str">
        <f>IFERROR(Table5[[#This Row],[min flux]]/Table5[[#This Row],[associated enzload]],"")</f>
        <v/>
      </c>
      <c r="O2307" s="1">
        <f>_xlfn.NUMBERVALUE(IF(Table5[[#This Row],[flux/enzload]]="","",ABS($N$1-Table5[[#This Row],[flux/enzload]])))</f>
        <v>0</v>
      </c>
      <c r="P2307" s="1">
        <f>Table5[[#This Row],[kapp_old]]+IFERROR(((Table5[[#This Row],[kapp_slack_ub]]-Table5[[#This Row],[kapp_slack_lb]])/Table5[[#This Row],[associated enzload]]),0)</f>
        <v>27141.277792879999</v>
      </c>
      <c r="Q2307" s="1" t="str">
        <f>"'"&amp;Table5[[#This Row],[rxn]]&amp;"'"&amp;CHAR(9)&amp;Table5[[#This Row],[kapp + (slack_ub - slack_lb)/enzload]]</f>
        <v>'RXN-EX_id3acald_e_REV-SPONT'	27141.27779288</v>
      </c>
      <c r="R2307" s="1">
        <f>_xlfn.XLOOKUP(Table5[[#This Row],[rxn]],Table38[name],Table38[flux],0)</f>
        <v>0</v>
      </c>
      <c r="S2307" s="1">
        <f>_xlfn.XLOOKUP(SUBSTITUTE(Table5[[#This Row],[rxn]],"RXN-","ENZLOAD-"),Table38[name],Table38[flux],0)</f>
        <v>0</v>
      </c>
      <c r="T2307" s="1" t="b">
        <f>AND(Table5[[#This Row],[ENZLOAD flux in kapp-slack.gms]]=0,Table5[[#This Row],[flux in kapp-slack.gms]]&lt;&gt;0,NOT(Table5[[#This Row],[spont or unknown?]]))</f>
        <v>0</v>
      </c>
      <c r="U2307" s="1" t="b">
        <f>OR(_xlfn.TEXTAFTER(Table5[[#This Row],[rxn]],"-",-1)="SPONT",_xlfn.TEXTAFTER(Table5[[#This Row],[rxn]],"-",-1)="UNKNOWN")</f>
        <v>1</v>
      </c>
      <c r="V2307" s="1">
        <f>_xlfn.XLOOKUP(SUBSTITUTE(Table5[[#This Row],[rxn]],"RXN-","ENZLOAD-"),Table4[rxn],Table4[ub],0)</f>
        <v>0</v>
      </c>
      <c r="W2307" s="1" t="b">
        <f>AND(Table5[[#This Row],[FVA ENZLOAD flux UB]]=0,Table5[[#This Row],[ENZ not made when it should be?]])</f>
        <v>0</v>
      </c>
    </row>
    <row r="2308" spans="1:23" hidden="1">
      <c r="A2308" s="1"/>
      <c r="B2308" s="1" t="str">
        <f>_xlfn.TEXTBEFORE(Table38[[#This Row],[all fluxes from kapp-slack]]," ",,,,"")</f>
        <v/>
      </c>
      <c r="C2308" s="1">
        <f>_xlfn.NUMBERVALUE(IFERROR(_xlfn.TEXTAFTER(Table38[[#This Row],[all fluxes from kapp-slack]]," ",-1,,,""),""))</f>
        <v>0</v>
      </c>
      <c r="F2308" s="1" t="s">
        <v>6141</v>
      </c>
      <c r="G2308" s="1" t="str">
        <f>_xlfn.TEXTBEFORE(Table5[[#This Row],[rxn     kapp_old        kapp_slack_ub   kapp_slack_lb]]," ")</f>
        <v>RXN-EX_ins_e_FWD-SPONT</v>
      </c>
      <c r="H230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30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308" s="1">
        <f>_xlfn.NUMBERVALUE(_xlfn.TEXTAFTER(Table5[[#This Row],[rxn     kapp_old        kapp_slack_ub   kapp_slack_lb]]," ",-1))</f>
        <v>0</v>
      </c>
      <c r="K2308" s="1">
        <f>_xlfn.XLOOKUP(SUBSTITUTE(Table5[[#This Row],[rxn]],"RXN-","ENZLOAD-"),ENZLOAD[name],ENZLOAD[flux],0)</f>
        <v>0</v>
      </c>
      <c r="L2308" s="1" t="str">
        <f>"'"&amp;Table5[[#This Row],[rxn]]&amp;"'"&amp;CHAR(9)&amp;IF(AND(Table5[[#This Row],[kapp_slack_ub]]&lt;&gt;0,Table5[[#This Row],[kapp_old]]&lt;$F$1),$F$1,Table5[[#This Row],[kapp_old]])</f>
        <v>'RXN-EX_ins_e_FWD-SPONT'	27141.27779288</v>
      </c>
      <c r="M2308" s="1">
        <f>_xlfn.XLOOKUP(Table5[[#This Row],[rxn]],Table3[name],Table3[flux],$F$1)</f>
        <v>27141.277792879999</v>
      </c>
      <c r="N2308" s="1" t="str">
        <f>IFERROR(Table5[[#This Row],[min flux]]/Table5[[#This Row],[associated enzload]],"")</f>
        <v/>
      </c>
      <c r="O2308" s="1">
        <f>_xlfn.NUMBERVALUE(IF(Table5[[#This Row],[flux/enzload]]="","",ABS($N$1-Table5[[#This Row],[flux/enzload]])))</f>
        <v>0</v>
      </c>
      <c r="P2308" s="1">
        <f>Table5[[#This Row],[kapp_old]]+IFERROR(((Table5[[#This Row],[kapp_slack_ub]]-Table5[[#This Row],[kapp_slack_lb]])/Table5[[#This Row],[associated enzload]]),0)</f>
        <v>27141.277792879999</v>
      </c>
      <c r="Q2308" s="1" t="str">
        <f>"'"&amp;Table5[[#This Row],[rxn]]&amp;"'"&amp;CHAR(9)&amp;Table5[[#This Row],[kapp + (slack_ub - slack_lb)/enzload]]</f>
        <v>'RXN-EX_ins_e_FWD-SPONT'	27141.27779288</v>
      </c>
      <c r="R2308" s="1">
        <f>_xlfn.XLOOKUP(Table5[[#This Row],[rxn]],Table38[name],Table38[flux],0)</f>
        <v>0</v>
      </c>
      <c r="S2308" s="1">
        <f>_xlfn.XLOOKUP(SUBSTITUTE(Table5[[#This Row],[rxn]],"RXN-","ENZLOAD-"),Table38[name],Table38[flux],0)</f>
        <v>0</v>
      </c>
      <c r="T2308" s="1" t="b">
        <f>AND(Table5[[#This Row],[ENZLOAD flux in kapp-slack.gms]]=0,Table5[[#This Row],[flux in kapp-slack.gms]]&lt;&gt;0,NOT(Table5[[#This Row],[spont or unknown?]]))</f>
        <v>0</v>
      </c>
      <c r="U2308" s="1" t="b">
        <f>OR(_xlfn.TEXTAFTER(Table5[[#This Row],[rxn]],"-",-1)="SPONT",_xlfn.TEXTAFTER(Table5[[#This Row],[rxn]],"-",-1)="UNKNOWN")</f>
        <v>1</v>
      </c>
      <c r="V2308" s="1">
        <f>_xlfn.XLOOKUP(SUBSTITUTE(Table5[[#This Row],[rxn]],"RXN-","ENZLOAD-"),Table4[rxn],Table4[ub],0)</f>
        <v>0</v>
      </c>
      <c r="W2308" s="1" t="b">
        <f>AND(Table5[[#This Row],[FVA ENZLOAD flux UB]]=0,Table5[[#This Row],[ENZ not made when it should be?]])</f>
        <v>0</v>
      </c>
    </row>
    <row r="2309" spans="1:23" hidden="1">
      <c r="A2309" s="1"/>
      <c r="B2309" s="1" t="str">
        <f>_xlfn.TEXTBEFORE(Table38[[#This Row],[all fluxes from kapp-slack]]," ",,,,"")</f>
        <v/>
      </c>
      <c r="C2309" s="1">
        <f>_xlfn.NUMBERVALUE(IFERROR(_xlfn.TEXTAFTER(Table38[[#This Row],[all fluxes from kapp-slack]]," ",-1,,,""),""))</f>
        <v>0</v>
      </c>
      <c r="F2309" s="1" t="s">
        <v>6142</v>
      </c>
      <c r="G2309" s="1" t="str">
        <f>_xlfn.TEXTBEFORE(Table5[[#This Row],[rxn     kapp_old        kapp_slack_ub   kapp_slack_lb]]," ")</f>
        <v>RXN-EX_ins_e_REV-SPONT</v>
      </c>
      <c r="H230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30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309" s="1">
        <f>_xlfn.NUMBERVALUE(_xlfn.TEXTAFTER(Table5[[#This Row],[rxn     kapp_old        kapp_slack_ub   kapp_slack_lb]]," ",-1))</f>
        <v>0</v>
      </c>
      <c r="K2309" s="1">
        <f>_xlfn.XLOOKUP(SUBSTITUTE(Table5[[#This Row],[rxn]],"RXN-","ENZLOAD-"),ENZLOAD[name],ENZLOAD[flux],0)</f>
        <v>0</v>
      </c>
      <c r="L2309" s="1" t="str">
        <f>"'"&amp;Table5[[#This Row],[rxn]]&amp;"'"&amp;CHAR(9)&amp;IF(AND(Table5[[#This Row],[kapp_slack_ub]]&lt;&gt;0,Table5[[#This Row],[kapp_old]]&lt;$F$1),$F$1,Table5[[#This Row],[kapp_old]])</f>
        <v>'RXN-EX_ins_e_REV-SPONT'	27141.27779288</v>
      </c>
      <c r="M2309" s="1">
        <f>_xlfn.XLOOKUP(Table5[[#This Row],[rxn]],Table3[name],Table3[flux],$F$1)</f>
        <v>27141.277792879999</v>
      </c>
      <c r="N2309" s="1" t="str">
        <f>IFERROR(Table5[[#This Row],[min flux]]/Table5[[#This Row],[associated enzload]],"")</f>
        <v/>
      </c>
      <c r="O2309" s="1">
        <f>_xlfn.NUMBERVALUE(IF(Table5[[#This Row],[flux/enzload]]="","",ABS($N$1-Table5[[#This Row],[flux/enzload]])))</f>
        <v>0</v>
      </c>
      <c r="P2309" s="1">
        <f>Table5[[#This Row],[kapp_old]]+IFERROR(((Table5[[#This Row],[kapp_slack_ub]]-Table5[[#This Row],[kapp_slack_lb]])/Table5[[#This Row],[associated enzload]]),0)</f>
        <v>27141.277792879999</v>
      </c>
      <c r="Q2309" s="1" t="str">
        <f>"'"&amp;Table5[[#This Row],[rxn]]&amp;"'"&amp;CHAR(9)&amp;Table5[[#This Row],[kapp + (slack_ub - slack_lb)/enzload]]</f>
        <v>'RXN-EX_ins_e_REV-SPONT'	27141.27779288</v>
      </c>
      <c r="R2309" s="1">
        <f>_xlfn.XLOOKUP(Table5[[#This Row],[rxn]],Table38[name],Table38[flux],0)</f>
        <v>0</v>
      </c>
      <c r="S2309" s="1">
        <f>_xlfn.XLOOKUP(SUBSTITUTE(Table5[[#This Row],[rxn]],"RXN-","ENZLOAD-"),Table38[name],Table38[flux],0)</f>
        <v>0</v>
      </c>
      <c r="T2309" s="1" t="b">
        <f>AND(Table5[[#This Row],[ENZLOAD flux in kapp-slack.gms]]=0,Table5[[#This Row],[flux in kapp-slack.gms]]&lt;&gt;0,NOT(Table5[[#This Row],[spont or unknown?]]))</f>
        <v>0</v>
      </c>
      <c r="U2309" s="1" t="b">
        <f>OR(_xlfn.TEXTAFTER(Table5[[#This Row],[rxn]],"-",-1)="SPONT",_xlfn.TEXTAFTER(Table5[[#This Row],[rxn]],"-",-1)="UNKNOWN")</f>
        <v>1</v>
      </c>
      <c r="V2309" s="1">
        <f>_xlfn.XLOOKUP(SUBSTITUTE(Table5[[#This Row],[rxn]],"RXN-","ENZLOAD-"),Table4[rxn],Table4[ub],0)</f>
        <v>0</v>
      </c>
      <c r="W2309" s="1" t="b">
        <f>AND(Table5[[#This Row],[FVA ENZLOAD flux UB]]=0,Table5[[#This Row],[ENZ not made when it should be?]])</f>
        <v>0</v>
      </c>
    </row>
    <row r="2310" spans="1:23" hidden="1">
      <c r="A2310" s="1"/>
      <c r="B2310" s="1" t="str">
        <f>_xlfn.TEXTBEFORE(Table38[[#This Row],[all fluxes from kapp-slack]]," ",,,,"")</f>
        <v/>
      </c>
      <c r="C2310" s="1">
        <f>_xlfn.NUMBERVALUE(IFERROR(_xlfn.TEXTAFTER(Table38[[#This Row],[all fluxes from kapp-slack]]," ",-1,,,""),""))</f>
        <v>0</v>
      </c>
      <c r="F2310" s="1" t="s">
        <v>6143</v>
      </c>
      <c r="G2310" s="1" t="str">
        <f>_xlfn.TEXTBEFORE(Table5[[#This Row],[rxn     kapp_old        kapp_slack_ub   kapp_slack_lb]]," ")</f>
        <v>RXN-EX_fe2_e_FWD-SPONT</v>
      </c>
      <c r="H231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31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310" s="1">
        <f>_xlfn.NUMBERVALUE(_xlfn.TEXTAFTER(Table5[[#This Row],[rxn     kapp_old        kapp_slack_ub   kapp_slack_lb]]," ",-1))</f>
        <v>0</v>
      </c>
      <c r="K2310" s="1">
        <f>_xlfn.XLOOKUP(SUBSTITUTE(Table5[[#This Row],[rxn]],"RXN-","ENZLOAD-"),ENZLOAD[name],ENZLOAD[flux],0)</f>
        <v>0</v>
      </c>
      <c r="L2310" s="1" t="str">
        <f>"'"&amp;Table5[[#This Row],[rxn]]&amp;"'"&amp;CHAR(9)&amp;IF(AND(Table5[[#This Row],[kapp_slack_ub]]&lt;&gt;0,Table5[[#This Row],[kapp_old]]&lt;$F$1),$F$1,Table5[[#This Row],[kapp_old]])</f>
        <v>'RXN-EX_fe2_e_FWD-SPONT'	27141.27779288</v>
      </c>
      <c r="M2310" s="1">
        <f>_xlfn.XLOOKUP(Table5[[#This Row],[rxn]],Table3[name],Table3[flux],$F$1)</f>
        <v>27141.277792879999</v>
      </c>
      <c r="N2310" s="1" t="str">
        <f>IFERROR(Table5[[#This Row],[min flux]]/Table5[[#This Row],[associated enzload]],"")</f>
        <v/>
      </c>
      <c r="O2310" s="1">
        <f>_xlfn.NUMBERVALUE(IF(Table5[[#This Row],[flux/enzload]]="","",ABS($N$1-Table5[[#This Row],[flux/enzload]])))</f>
        <v>0</v>
      </c>
      <c r="P2310" s="1">
        <f>Table5[[#This Row],[kapp_old]]+IFERROR(((Table5[[#This Row],[kapp_slack_ub]]-Table5[[#This Row],[kapp_slack_lb]])/Table5[[#This Row],[associated enzload]]),0)</f>
        <v>27141.277792879999</v>
      </c>
      <c r="Q2310" s="1" t="str">
        <f>"'"&amp;Table5[[#This Row],[rxn]]&amp;"'"&amp;CHAR(9)&amp;Table5[[#This Row],[kapp + (slack_ub - slack_lb)/enzload]]</f>
        <v>'RXN-EX_fe2_e_FWD-SPONT'	27141.27779288</v>
      </c>
      <c r="R2310" s="1">
        <f>_xlfn.XLOOKUP(Table5[[#This Row],[rxn]],Table38[name],Table38[flux],0)</f>
        <v>0</v>
      </c>
      <c r="S2310" s="1">
        <f>_xlfn.XLOOKUP(SUBSTITUTE(Table5[[#This Row],[rxn]],"RXN-","ENZLOAD-"),Table38[name],Table38[flux],0)</f>
        <v>0</v>
      </c>
      <c r="T2310" s="1" t="b">
        <f>AND(Table5[[#This Row],[ENZLOAD flux in kapp-slack.gms]]=0,Table5[[#This Row],[flux in kapp-slack.gms]]&lt;&gt;0,NOT(Table5[[#This Row],[spont or unknown?]]))</f>
        <v>0</v>
      </c>
      <c r="U2310" s="1" t="b">
        <f>OR(_xlfn.TEXTAFTER(Table5[[#This Row],[rxn]],"-",-1)="SPONT",_xlfn.TEXTAFTER(Table5[[#This Row],[rxn]],"-",-1)="UNKNOWN")</f>
        <v>1</v>
      </c>
      <c r="V2310" s="1">
        <f>_xlfn.XLOOKUP(SUBSTITUTE(Table5[[#This Row],[rxn]],"RXN-","ENZLOAD-"),Table4[rxn],Table4[ub],0)</f>
        <v>0</v>
      </c>
      <c r="W2310" s="1" t="b">
        <f>AND(Table5[[#This Row],[FVA ENZLOAD flux UB]]=0,Table5[[#This Row],[ENZ not made when it should be?]])</f>
        <v>0</v>
      </c>
    </row>
    <row r="2311" spans="1:23" hidden="1">
      <c r="A2311" s="1"/>
      <c r="B2311" s="1" t="str">
        <f>_xlfn.TEXTBEFORE(Table38[[#This Row],[all fluxes from kapp-slack]]," ",,,,"")</f>
        <v/>
      </c>
      <c r="C2311" s="1">
        <f>_xlfn.NUMBERVALUE(IFERROR(_xlfn.TEXTAFTER(Table38[[#This Row],[all fluxes from kapp-slack]]," ",-1,,,""),""))</f>
        <v>0</v>
      </c>
      <c r="F2311" s="1" t="s">
        <v>6144</v>
      </c>
      <c r="G2311" s="1" t="str">
        <f>_xlfn.TEXTBEFORE(Table5[[#This Row],[rxn     kapp_old        kapp_slack_ub   kapp_slack_lb]]," ")</f>
        <v>RXN-EX_fe2_e_REV-SPONT</v>
      </c>
      <c r="H231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31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311" s="1">
        <f>_xlfn.NUMBERVALUE(_xlfn.TEXTAFTER(Table5[[#This Row],[rxn     kapp_old        kapp_slack_ub   kapp_slack_lb]]," ",-1))</f>
        <v>0</v>
      </c>
      <c r="K2311" s="1">
        <f>_xlfn.XLOOKUP(SUBSTITUTE(Table5[[#This Row],[rxn]],"RXN-","ENZLOAD-"),ENZLOAD[name],ENZLOAD[flux],0)</f>
        <v>0</v>
      </c>
      <c r="L2311" s="1" t="str">
        <f>"'"&amp;Table5[[#This Row],[rxn]]&amp;"'"&amp;CHAR(9)&amp;IF(AND(Table5[[#This Row],[kapp_slack_ub]]&lt;&gt;0,Table5[[#This Row],[kapp_old]]&lt;$F$1),$F$1,Table5[[#This Row],[kapp_old]])</f>
        <v>'RXN-EX_fe2_e_REV-SPONT'	27141.27779288</v>
      </c>
      <c r="M2311" s="1">
        <f>_xlfn.XLOOKUP(Table5[[#This Row],[rxn]],Table3[name],Table3[flux],$F$1)</f>
        <v>2.8989245596143298E-4</v>
      </c>
      <c r="N2311" s="1" t="str">
        <f>IFERROR(Table5[[#This Row],[min flux]]/Table5[[#This Row],[associated enzload]],"")</f>
        <v/>
      </c>
      <c r="O2311" s="1">
        <f>_xlfn.NUMBERVALUE(IF(Table5[[#This Row],[flux/enzload]]="","",ABS($N$1-Table5[[#This Row],[flux/enzload]])))</f>
        <v>0</v>
      </c>
      <c r="P2311" s="1">
        <f>Table5[[#This Row],[kapp_old]]+IFERROR(((Table5[[#This Row],[kapp_slack_ub]]-Table5[[#This Row],[kapp_slack_lb]])/Table5[[#This Row],[associated enzload]]),0)</f>
        <v>27141.277792879999</v>
      </c>
      <c r="Q2311" s="1" t="str">
        <f>"'"&amp;Table5[[#This Row],[rxn]]&amp;"'"&amp;CHAR(9)&amp;Table5[[#This Row],[kapp + (slack_ub - slack_lb)/enzload]]</f>
        <v>'RXN-EX_fe2_e_REV-SPONT'	27141.27779288</v>
      </c>
      <c r="R2311" s="1">
        <f>_xlfn.XLOOKUP(Table5[[#This Row],[rxn]],Table38[name],Table38[flux],0)</f>
        <v>3.0120677288599998E-4</v>
      </c>
      <c r="S2311" s="1">
        <f>_xlfn.XLOOKUP(SUBSTITUTE(Table5[[#This Row],[rxn]],"RXN-","ENZLOAD-"),Table38[name],Table38[flux],0)</f>
        <v>0</v>
      </c>
      <c r="T2311" s="1" t="b">
        <f>AND(Table5[[#This Row],[ENZLOAD flux in kapp-slack.gms]]=0,Table5[[#This Row],[flux in kapp-slack.gms]]&lt;&gt;0,NOT(Table5[[#This Row],[spont or unknown?]]))</f>
        <v>0</v>
      </c>
      <c r="U2311" s="1" t="b">
        <f>OR(_xlfn.TEXTAFTER(Table5[[#This Row],[rxn]],"-",-1)="SPONT",_xlfn.TEXTAFTER(Table5[[#This Row],[rxn]],"-",-1)="UNKNOWN")</f>
        <v>1</v>
      </c>
      <c r="V2311" s="1">
        <f>_xlfn.XLOOKUP(SUBSTITUTE(Table5[[#This Row],[rxn]],"RXN-","ENZLOAD-"),Table4[rxn],Table4[ub],0)</f>
        <v>0</v>
      </c>
      <c r="W2311" s="1" t="b">
        <f>AND(Table5[[#This Row],[FVA ENZLOAD flux UB]]=0,Table5[[#This Row],[ENZ not made when it should be?]])</f>
        <v>0</v>
      </c>
    </row>
    <row r="2312" spans="1:23" hidden="1">
      <c r="A2312" s="1"/>
      <c r="B2312" s="1" t="str">
        <f>_xlfn.TEXTBEFORE(Table38[[#This Row],[all fluxes from kapp-slack]]," ",,,,"")</f>
        <v/>
      </c>
      <c r="C2312" s="1">
        <f>_xlfn.NUMBERVALUE(IFERROR(_xlfn.TEXTAFTER(Table38[[#This Row],[all fluxes from kapp-slack]]," ",-1,,,""),""))</f>
        <v>0</v>
      </c>
      <c r="F2312" s="1" t="s">
        <v>6145</v>
      </c>
      <c r="G2312" s="1" t="str">
        <f>_xlfn.TEXTBEFORE(Table5[[#This Row],[rxn     kapp_old        kapp_slack_ub   kapp_slack_lb]]," ")</f>
        <v>RXN-EX_iamac_e_FWD-SPONT</v>
      </c>
      <c r="H231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31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312" s="1">
        <f>_xlfn.NUMBERVALUE(_xlfn.TEXTAFTER(Table5[[#This Row],[rxn     kapp_old        kapp_slack_ub   kapp_slack_lb]]," ",-1))</f>
        <v>0</v>
      </c>
      <c r="K2312" s="1">
        <f>_xlfn.XLOOKUP(SUBSTITUTE(Table5[[#This Row],[rxn]],"RXN-","ENZLOAD-"),ENZLOAD[name],ENZLOAD[flux],0)</f>
        <v>0</v>
      </c>
      <c r="L2312" s="1" t="str">
        <f>"'"&amp;Table5[[#This Row],[rxn]]&amp;"'"&amp;CHAR(9)&amp;IF(AND(Table5[[#This Row],[kapp_slack_ub]]&lt;&gt;0,Table5[[#This Row],[kapp_old]]&lt;$F$1),$F$1,Table5[[#This Row],[kapp_old]])</f>
        <v>'RXN-EX_iamac_e_FWD-SPONT'	27141.27779288</v>
      </c>
      <c r="M2312" s="1">
        <f>_xlfn.XLOOKUP(Table5[[#This Row],[rxn]],Table3[name],Table3[flux],$F$1)</f>
        <v>27141.277792879999</v>
      </c>
      <c r="N2312" s="1" t="str">
        <f>IFERROR(Table5[[#This Row],[min flux]]/Table5[[#This Row],[associated enzload]],"")</f>
        <v/>
      </c>
      <c r="O2312" s="1">
        <f>_xlfn.NUMBERVALUE(IF(Table5[[#This Row],[flux/enzload]]="","",ABS($N$1-Table5[[#This Row],[flux/enzload]])))</f>
        <v>0</v>
      </c>
      <c r="P2312" s="1">
        <f>Table5[[#This Row],[kapp_old]]+IFERROR(((Table5[[#This Row],[kapp_slack_ub]]-Table5[[#This Row],[kapp_slack_lb]])/Table5[[#This Row],[associated enzload]]),0)</f>
        <v>27141.277792879999</v>
      </c>
      <c r="Q2312" s="1" t="str">
        <f>"'"&amp;Table5[[#This Row],[rxn]]&amp;"'"&amp;CHAR(9)&amp;Table5[[#This Row],[kapp + (slack_ub - slack_lb)/enzload]]</f>
        <v>'RXN-EX_iamac_e_FWD-SPONT'	27141.27779288</v>
      </c>
      <c r="R2312" s="1">
        <f>_xlfn.XLOOKUP(Table5[[#This Row],[rxn]],Table38[name],Table38[flux],0)</f>
        <v>0</v>
      </c>
      <c r="S2312" s="1">
        <f>_xlfn.XLOOKUP(SUBSTITUTE(Table5[[#This Row],[rxn]],"RXN-","ENZLOAD-"),Table38[name],Table38[flux],0)</f>
        <v>0</v>
      </c>
      <c r="T2312" s="1" t="b">
        <f>AND(Table5[[#This Row],[ENZLOAD flux in kapp-slack.gms]]=0,Table5[[#This Row],[flux in kapp-slack.gms]]&lt;&gt;0,NOT(Table5[[#This Row],[spont or unknown?]]))</f>
        <v>0</v>
      </c>
      <c r="U2312" s="1" t="b">
        <f>OR(_xlfn.TEXTAFTER(Table5[[#This Row],[rxn]],"-",-1)="SPONT",_xlfn.TEXTAFTER(Table5[[#This Row],[rxn]],"-",-1)="UNKNOWN")</f>
        <v>1</v>
      </c>
      <c r="V2312" s="1">
        <f>_xlfn.XLOOKUP(SUBSTITUTE(Table5[[#This Row],[rxn]],"RXN-","ENZLOAD-"),Table4[rxn],Table4[ub],0)</f>
        <v>0</v>
      </c>
      <c r="W2312" s="1" t="b">
        <f>AND(Table5[[#This Row],[FVA ENZLOAD flux UB]]=0,Table5[[#This Row],[ENZ not made when it should be?]])</f>
        <v>0</v>
      </c>
    </row>
    <row r="2313" spans="1:23" hidden="1">
      <c r="A2313" s="1"/>
      <c r="B2313" s="1" t="str">
        <f>_xlfn.TEXTBEFORE(Table38[[#This Row],[all fluxes from kapp-slack]]," ",,,,"")</f>
        <v/>
      </c>
      <c r="C2313" s="1">
        <f>_xlfn.NUMBERVALUE(IFERROR(_xlfn.TEXTAFTER(Table38[[#This Row],[all fluxes from kapp-slack]]," ",-1,,,""),""))</f>
        <v>0</v>
      </c>
      <c r="F2313" s="1" t="s">
        <v>6146</v>
      </c>
      <c r="G2313" s="1" t="str">
        <f>_xlfn.TEXTBEFORE(Table5[[#This Row],[rxn     kapp_old        kapp_slack_ub   kapp_slack_lb]]," ")</f>
        <v>RXN-EX_iamac_e_REV-SPONT</v>
      </c>
      <c r="H231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31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313" s="1">
        <f>_xlfn.NUMBERVALUE(_xlfn.TEXTAFTER(Table5[[#This Row],[rxn     kapp_old        kapp_slack_ub   kapp_slack_lb]]," ",-1))</f>
        <v>0</v>
      </c>
      <c r="K2313" s="1">
        <f>_xlfn.XLOOKUP(SUBSTITUTE(Table5[[#This Row],[rxn]],"RXN-","ENZLOAD-"),ENZLOAD[name],ENZLOAD[flux],0)</f>
        <v>0</v>
      </c>
      <c r="L2313" s="1" t="str">
        <f>"'"&amp;Table5[[#This Row],[rxn]]&amp;"'"&amp;CHAR(9)&amp;IF(AND(Table5[[#This Row],[kapp_slack_ub]]&lt;&gt;0,Table5[[#This Row],[kapp_old]]&lt;$F$1),$F$1,Table5[[#This Row],[kapp_old]])</f>
        <v>'RXN-EX_iamac_e_REV-SPONT'	27141.27779288</v>
      </c>
      <c r="M2313" s="1">
        <f>_xlfn.XLOOKUP(Table5[[#This Row],[rxn]],Table3[name],Table3[flux],$F$1)</f>
        <v>27141.277792879999</v>
      </c>
      <c r="N2313" s="1" t="str">
        <f>IFERROR(Table5[[#This Row],[min flux]]/Table5[[#This Row],[associated enzload]],"")</f>
        <v/>
      </c>
      <c r="O2313" s="1">
        <f>_xlfn.NUMBERVALUE(IF(Table5[[#This Row],[flux/enzload]]="","",ABS($N$1-Table5[[#This Row],[flux/enzload]])))</f>
        <v>0</v>
      </c>
      <c r="P2313" s="1">
        <f>Table5[[#This Row],[kapp_old]]+IFERROR(((Table5[[#This Row],[kapp_slack_ub]]-Table5[[#This Row],[kapp_slack_lb]])/Table5[[#This Row],[associated enzload]]),0)</f>
        <v>27141.277792879999</v>
      </c>
      <c r="Q2313" s="1" t="str">
        <f>"'"&amp;Table5[[#This Row],[rxn]]&amp;"'"&amp;CHAR(9)&amp;Table5[[#This Row],[kapp + (slack_ub - slack_lb)/enzload]]</f>
        <v>'RXN-EX_iamac_e_REV-SPONT'	27141.27779288</v>
      </c>
      <c r="R2313" s="1">
        <f>_xlfn.XLOOKUP(Table5[[#This Row],[rxn]],Table38[name],Table38[flux],0)</f>
        <v>0</v>
      </c>
      <c r="S2313" s="1">
        <f>_xlfn.XLOOKUP(SUBSTITUTE(Table5[[#This Row],[rxn]],"RXN-","ENZLOAD-"),Table38[name],Table38[flux],0)</f>
        <v>0</v>
      </c>
      <c r="T2313" s="1" t="b">
        <f>AND(Table5[[#This Row],[ENZLOAD flux in kapp-slack.gms]]=0,Table5[[#This Row],[flux in kapp-slack.gms]]&lt;&gt;0,NOT(Table5[[#This Row],[spont or unknown?]]))</f>
        <v>0</v>
      </c>
      <c r="U2313" s="1" t="b">
        <f>OR(_xlfn.TEXTAFTER(Table5[[#This Row],[rxn]],"-",-1)="SPONT",_xlfn.TEXTAFTER(Table5[[#This Row],[rxn]],"-",-1)="UNKNOWN")</f>
        <v>1</v>
      </c>
      <c r="V2313" s="1">
        <f>_xlfn.XLOOKUP(SUBSTITUTE(Table5[[#This Row],[rxn]],"RXN-","ENZLOAD-"),Table4[rxn],Table4[ub],0)</f>
        <v>0</v>
      </c>
      <c r="W2313" s="1" t="b">
        <f>AND(Table5[[#This Row],[FVA ENZLOAD flux UB]]=0,Table5[[#This Row],[ENZ not made when it should be?]])</f>
        <v>0</v>
      </c>
    </row>
    <row r="2314" spans="1:23" hidden="1">
      <c r="A2314" s="1"/>
      <c r="B2314" s="1" t="str">
        <f>_xlfn.TEXTBEFORE(Table38[[#This Row],[all fluxes from kapp-slack]]," ",,,,"")</f>
        <v/>
      </c>
      <c r="C2314" s="1">
        <f>_xlfn.NUMBERVALUE(IFERROR(_xlfn.TEXTAFTER(Table38[[#This Row],[all fluxes from kapp-slack]]," ",-1,,,""),""))</f>
        <v>0</v>
      </c>
      <c r="F2314" s="1" t="s">
        <v>6147</v>
      </c>
      <c r="G2314" s="1" t="str">
        <f>_xlfn.TEXTBEFORE(Table5[[#This Row],[rxn     kapp_old        kapp_slack_ub   kapp_slack_lb]]," ")</f>
        <v>RXN-EX_iamoh_e_FWD-SPONT</v>
      </c>
      <c r="H231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31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314" s="1">
        <f>_xlfn.NUMBERVALUE(_xlfn.TEXTAFTER(Table5[[#This Row],[rxn     kapp_old        kapp_slack_ub   kapp_slack_lb]]," ",-1))</f>
        <v>0</v>
      </c>
      <c r="K2314" s="1">
        <f>_xlfn.XLOOKUP(SUBSTITUTE(Table5[[#This Row],[rxn]],"RXN-","ENZLOAD-"),ENZLOAD[name],ENZLOAD[flux],0)</f>
        <v>0</v>
      </c>
      <c r="L2314" s="1" t="str">
        <f>"'"&amp;Table5[[#This Row],[rxn]]&amp;"'"&amp;CHAR(9)&amp;IF(AND(Table5[[#This Row],[kapp_slack_ub]]&lt;&gt;0,Table5[[#This Row],[kapp_old]]&lt;$F$1),$F$1,Table5[[#This Row],[kapp_old]])</f>
        <v>'RXN-EX_iamoh_e_FWD-SPONT'	27141.27779288</v>
      </c>
      <c r="M2314" s="1">
        <f>_xlfn.XLOOKUP(Table5[[#This Row],[rxn]],Table3[name],Table3[flux],$F$1)</f>
        <v>27141.277792879999</v>
      </c>
      <c r="N2314" s="1" t="str">
        <f>IFERROR(Table5[[#This Row],[min flux]]/Table5[[#This Row],[associated enzload]],"")</f>
        <v/>
      </c>
      <c r="O2314" s="1">
        <f>_xlfn.NUMBERVALUE(IF(Table5[[#This Row],[flux/enzload]]="","",ABS($N$1-Table5[[#This Row],[flux/enzload]])))</f>
        <v>0</v>
      </c>
      <c r="P2314" s="1">
        <f>Table5[[#This Row],[kapp_old]]+IFERROR(((Table5[[#This Row],[kapp_slack_ub]]-Table5[[#This Row],[kapp_slack_lb]])/Table5[[#This Row],[associated enzload]]),0)</f>
        <v>27141.277792879999</v>
      </c>
      <c r="Q2314" s="1" t="str">
        <f>"'"&amp;Table5[[#This Row],[rxn]]&amp;"'"&amp;CHAR(9)&amp;Table5[[#This Row],[kapp + (slack_ub - slack_lb)/enzload]]</f>
        <v>'RXN-EX_iamoh_e_FWD-SPONT'	27141.27779288</v>
      </c>
      <c r="R2314" s="1">
        <f>_xlfn.XLOOKUP(Table5[[#This Row],[rxn]],Table38[name],Table38[flux],0)</f>
        <v>0</v>
      </c>
      <c r="S2314" s="1">
        <f>_xlfn.XLOOKUP(SUBSTITUTE(Table5[[#This Row],[rxn]],"RXN-","ENZLOAD-"),Table38[name],Table38[flux],0)</f>
        <v>0</v>
      </c>
      <c r="T2314" s="1" t="b">
        <f>AND(Table5[[#This Row],[ENZLOAD flux in kapp-slack.gms]]=0,Table5[[#This Row],[flux in kapp-slack.gms]]&lt;&gt;0,NOT(Table5[[#This Row],[spont or unknown?]]))</f>
        <v>0</v>
      </c>
      <c r="U2314" s="1" t="b">
        <f>OR(_xlfn.TEXTAFTER(Table5[[#This Row],[rxn]],"-",-1)="SPONT",_xlfn.TEXTAFTER(Table5[[#This Row],[rxn]],"-",-1)="UNKNOWN")</f>
        <v>1</v>
      </c>
      <c r="V2314" s="1">
        <f>_xlfn.XLOOKUP(SUBSTITUTE(Table5[[#This Row],[rxn]],"RXN-","ENZLOAD-"),Table4[rxn],Table4[ub],0)</f>
        <v>0</v>
      </c>
      <c r="W2314" s="1" t="b">
        <f>AND(Table5[[#This Row],[FVA ENZLOAD flux UB]]=0,Table5[[#This Row],[ENZ not made when it should be?]])</f>
        <v>0</v>
      </c>
    </row>
    <row r="2315" spans="1:23" hidden="1">
      <c r="A2315" s="1"/>
      <c r="B2315" s="1" t="str">
        <f>_xlfn.TEXTBEFORE(Table38[[#This Row],[all fluxes from kapp-slack]]," ",,,,"")</f>
        <v/>
      </c>
      <c r="C2315" s="1">
        <f>_xlfn.NUMBERVALUE(IFERROR(_xlfn.TEXTAFTER(Table38[[#This Row],[all fluxes from kapp-slack]]," ",-1,,,""),""))</f>
        <v>0</v>
      </c>
      <c r="F2315" s="1" t="s">
        <v>6148</v>
      </c>
      <c r="G2315" s="1" t="str">
        <f>_xlfn.TEXTBEFORE(Table5[[#This Row],[rxn     kapp_old        kapp_slack_ub   kapp_slack_lb]]," ")</f>
        <v>RXN-EX_iamoh_e_REV-SPONT</v>
      </c>
      <c r="H231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31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315" s="1">
        <f>_xlfn.NUMBERVALUE(_xlfn.TEXTAFTER(Table5[[#This Row],[rxn     kapp_old        kapp_slack_ub   kapp_slack_lb]]," ",-1))</f>
        <v>0</v>
      </c>
      <c r="K2315" s="1">
        <f>_xlfn.XLOOKUP(SUBSTITUTE(Table5[[#This Row],[rxn]],"RXN-","ENZLOAD-"),ENZLOAD[name],ENZLOAD[flux],0)</f>
        <v>0</v>
      </c>
      <c r="L2315" s="1" t="str">
        <f>"'"&amp;Table5[[#This Row],[rxn]]&amp;"'"&amp;CHAR(9)&amp;IF(AND(Table5[[#This Row],[kapp_slack_ub]]&lt;&gt;0,Table5[[#This Row],[kapp_old]]&lt;$F$1),$F$1,Table5[[#This Row],[kapp_old]])</f>
        <v>'RXN-EX_iamoh_e_REV-SPONT'	27141.27779288</v>
      </c>
      <c r="M2315" s="1">
        <f>_xlfn.XLOOKUP(Table5[[#This Row],[rxn]],Table3[name],Table3[flux],$F$1)</f>
        <v>27141.277792879999</v>
      </c>
      <c r="N2315" s="1" t="str">
        <f>IFERROR(Table5[[#This Row],[min flux]]/Table5[[#This Row],[associated enzload]],"")</f>
        <v/>
      </c>
      <c r="O2315" s="1">
        <f>_xlfn.NUMBERVALUE(IF(Table5[[#This Row],[flux/enzload]]="","",ABS($N$1-Table5[[#This Row],[flux/enzload]])))</f>
        <v>0</v>
      </c>
      <c r="P2315" s="1">
        <f>Table5[[#This Row],[kapp_old]]+IFERROR(((Table5[[#This Row],[kapp_slack_ub]]-Table5[[#This Row],[kapp_slack_lb]])/Table5[[#This Row],[associated enzload]]),0)</f>
        <v>27141.277792879999</v>
      </c>
      <c r="Q2315" s="1" t="str">
        <f>"'"&amp;Table5[[#This Row],[rxn]]&amp;"'"&amp;CHAR(9)&amp;Table5[[#This Row],[kapp + (slack_ub - slack_lb)/enzload]]</f>
        <v>'RXN-EX_iamoh_e_REV-SPONT'	27141.27779288</v>
      </c>
      <c r="R2315" s="1">
        <f>_xlfn.XLOOKUP(Table5[[#This Row],[rxn]],Table38[name],Table38[flux],0)</f>
        <v>0</v>
      </c>
      <c r="S2315" s="1">
        <f>_xlfn.XLOOKUP(SUBSTITUTE(Table5[[#This Row],[rxn]],"RXN-","ENZLOAD-"),Table38[name],Table38[flux],0)</f>
        <v>0</v>
      </c>
      <c r="T2315" s="1" t="b">
        <f>AND(Table5[[#This Row],[ENZLOAD flux in kapp-slack.gms]]=0,Table5[[#This Row],[flux in kapp-slack.gms]]&lt;&gt;0,NOT(Table5[[#This Row],[spont or unknown?]]))</f>
        <v>0</v>
      </c>
      <c r="U2315" s="1" t="b">
        <f>OR(_xlfn.TEXTAFTER(Table5[[#This Row],[rxn]],"-",-1)="SPONT",_xlfn.TEXTAFTER(Table5[[#This Row],[rxn]],"-",-1)="UNKNOWN")</f>
        <v>1</v>
      </c>
      <c r="V2315" s="1">
        <f>_xlfn.XLOOKUP(SUBSTITUTE(Table5[[#This Row],[rxn]],"RXN-","ENZLOAD-"),Table4[rxn],Table4[ub],0)</f>
        <v>0</v>
      </c>
      <c r="W2315" s="1" t="b">
        <f>AND(Table5[[#This Row],[FVA ENZLOAD flux UB]]=0,Table5[[#This Row],[ENZ not made when it should be?]])</f>
        <v>0</v>
      </c>
    </row>
    <row r="2316" spans="1:23" hidden="1">
      <c r="A2316" s="1"/>
      <c r="B2316" s="1" t="str">
        <f>_xlfn.TEXTBEFORE(Table38[[#This Row],[all fluxes from kapp-slack]]," ",,,,"")</f>
        <v/>
      </c>
      <c r="C2316" s="1">
        <f>_xlfn.NUMBERVALUE(IFERROR(_xlfn.TEXTAFTER(Table38[[#This Row],[all fluxes from kapp-slack]]," ",-1,,,""),""))</f>
        <v>0</v>
      </c>
      <c r="F2316" s="1" t="s">
        <v>6149</v>
      </c>
      <c r="G2316" s="1" t="str">
        <f>_xlfn.TEXTBEFORE(Table5[[#This Row],[rxn     kapp_old        kapp_slack_ub   kapp_slack_lb]]," ")</f>
        <v>RXN-EX_ibutoh_e_FWD-SPONT</v>
      </c>
      <c r="H231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31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316" s="1">
        <f>_xlfn.NUMBERVALUE(_xlfn.TEXTAFTER(Table5[[#This Row],[rxn     kapp_old        kapp_slack_ub   kapp_slack_lb]]," ",-1))</f>
        <v>0</v>
      </c>
      <c r="K2316" s="1">
        <f>_xlfn.XLOOKUP(SUBSTITUTE(Table5[[#This Row],[rxn]],"RXN-","ENZLOAD-"),ENZLOAD[name],ENZLOAD[flux],0)</f>
        <v>0</v>
      </c>
      <c r="L2316" s="1" t="str">
        <f>"'"&amp;Table5[[#This Row],[rxn]]&amp;"'"&amp;CHAR(9)&amp;IF(AND(Table5[[#This Row],[kapp_slack_ub]]&lt;&gt;0,Table5[[#This Row],[kapp_old]]&lt;$F$1),$F$1,Table5[[#This Row],[kapp_old]])</f>
        <v>'RXN-EX_ibutoh_e_FWD-SPONT'	27141.27779288</v>
      </c>
      <c r="M2316" s="1">
        <f>_xlfn.XLOOKUP(Table5[[#This Row],[rxn]],Table3[name],Table3[flux],$F$1)</f>
        <v>27141.277792879999</v>
      </c>
      <c r="N2316" s="1" t="str">
        <f>IFERROR(Table5[[#This Row],[min flux]]/Table5[[#This Row],[associated enzload]],"")</f>
        <v/>
      </c>
      <c r="O2316" s="1">
        <f>_xlfn.NUMBERVALUE(IF(Table5[[#This Row],[flux/enzload]]="","",ABS($N$1-Table5[[#This Row],[flux/enzload]])))</f>
        <v>0</v>
      </c>
      <c r="P2316" s="1">
        <f>Table5[[#This Row],[kapp_old]]+IFERROR(((Table5[[#This Row],[kapp_slack_ub]]-Table5[[#This Row],[kapp_slack_lb]])/Table5[[#This Row],[associated enzload]]),0)</f>
        <v>27141.277792879999</v>
      </c>
      <c r="Q2316" s="1" t="str">
        <f>"'"&amp;Table5[[#This Row],[rxn]]&amp;"'"&amp;CHAR(9)&amp;Table5[[#This Row],[kapp + (slack_ub - slack_lb)/enzload]]</f>
        <v>'RXN-EX_ibutoh_e_FWD-SPONT'	27141.27779288</v>
      </c>
      <c r="R2316" s="1">
        <f>_xlfn.XLOOKUP(Table5[[#This Row],[rxn]],Table38[name],Table38[flux],0)</f>
        <v>0</v>
      </c>
      <c r="S2316" s="1">
        <f>_xlfn.XLOOKUP(SUBSTITUTE(Table5[[#This Row],[rxn]],"RXN-","ENZLOAD-"),Table38[name],Table38[flux],0)</f>
        <v>0</v>
      </c>
      <c r="T2316" s="1" t="b">
        <f>AND(Table5[[#This Row],[ENZLOAD flux in kapp-slack.gms]]=0,Table5[[#This Row],[flux in kapp-slack.gms]]&lt;&gt;0,NOT(Table5[[#This Row],[spont or unknown?]]))</f>
        <v>0</v>
      </c>
      <c r="U2316" s="1" t="b">
        <f>OR(_xlfn.TEXTAFTER(Table5[[#This Row],[rxn]],"-",-1)="SPONT",_xlfn.TEXTAFTER(Table5[[#This Row],[rxn]],"-",-1)="UNKNOWN")</f>
        <v>1</v>
      </c>
      <c r="V2316" s="1">
        <f>_xlfn.XLOOKUP(SUBSTITUTE(Table5[[#This Row],[rxn]],"RXN-","ENZLOAD-"),Table4[rxn],Table4[ub],0)</f>
        <v>0</v>
      </c>
      <c r="W2316" s="1" t="b">
        <f>AND(Table5[[#This Row],[FVA ENZLOAD flux UB]]=0,Table5[[#This Row],[ENZ not made when it should be?]])</f>
        <v>0</v>
      </c>
    </row>
    <row r="2317" spans="1:23" hidden="1">
      <c r="A2317" s="1"/>
      <c r="B2317" s="1" t="str">
        <f>_xlfn.TEXTBEFORE(Table38[[#This Row],[all fluxes from kapp-slack]]," ",,,,"")</f>
        <v/>
      </c>
      <c r="C2317" s="1">
        <f>_xlfn.NUMBERVALUE(IFERROR(_xlfn.TEXTAFTER(Table38[[#This Row],[all fluxes from kapp-slack]]," ",-1,,,""),""))</f>
        <v>0</v>
      </c>
      <c r="F2317" s="1" t="s">
        <v>6150</v>
      </c>
      <c r="G2317" s="1" t="str">
        <f>_xlfn.TEXTBEFORE(Table5[[#This Row],[rxn     kapp_old        kapp_slack_ub   kapp_slack_lb]]," ")</f>
        <v>RXN-EX_ibutoh_e_REV-SPONT</v>
      </c>
      <c r="H231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31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317" s="1">
        <f>_xlfn.NUMBERVALUE(_xlfn.TEXTAFTER(Table5[[#This Row],[rxn     kapp_old        kapp_slack_ub   kapp_slack_lb]]," ",-1))</f>
        <v>0</v>
      </c>
      <c r="K2317" s="1">
        <f>_xlfn.XLOOKUP(SUBSTITUTE(Table5[[#This Row],[rxn]],"RXN-","ENZLOAD-"),ENZLOAD[name],ENZLOAD[flux],0)</f>
        <v>0</v>
      </c>
      <c r="L2317" s="1" t="str">
        <f>"'"&amp;Table5[[#This Row],[rxn]]&amp;"'"&amp;CHAR(9)&amp;IF(AND(Table5[[#This Row],[kapp_slack_ub]]&lt;&gt;0,Table5[[#This Row],[kapp_old]]&lt;$F$1),$F$1,Table5[[#This Row],[kapp_old]])</f>
        <v>'RXN-EX_ibutoh_e_REV-SPONT'	27141.27779288</v>
      </c>
      <c r="M2317" s="1">
        <f>_xlfn.XLOOKUP(Table5[[#This Row],[rxn]],Table3[name],Table3[flux],$F$1)</f>
        <v>27141.277792879999</v>
      </c>
      <c r="N2317" s="1" t="str">
        <f>IFERROR(Table5[[#This Row],[min flux]]/Table5[[#This Row],[associated enzload]],"")</f>
        <v/>
      </c>
      <c r="O2317" s="1">
        <f>_xlfn.NUMBERVALUE(IF(Table5[[#This Row],[flux/enzload]]="","",ABS($N$1-Table5[[#This Row],[flux/enzload]])))</f>
        <v>0</v>
      </c>
      <c r="P2317" s="1">
        <f>Table5[[#This Row],[kapp_old]]+IFERROR(((Table5[[#This Row],[kapp_slack_ub]]-Table5[[#This Row],[kapp_slack_lb]])/Table5[[#This Row],[associated enzload]]),0)</f>
        <v>27141.277792879999</v>
      </c>
      <c r="Q2317" s="1" t="str">
        <f>"'"&amp;Table5[[#This Row],[rxn]]&amp;"'"&amp;CHAR(9)&amp;Table5[[#This Row],[kapp + (slack_ub - slack_lb)/enzload]]</f>
        <v>'RXN-EX_ibutoh_e_REV-SPONT'	27141.27779288</v>
      </c>
      <c r="R2317" s="1">
        <f>_xlfn.XLOOKUP(Table5[[#This Row],[rxn]],Table38[name],Table38[flux],0)</f>
        <v>0</v>
      </c>
      <c r="S2317" s="1">
        <f>_xlfn.XLOOKUP(SUBSTITUTE(Table5[[#This Row],[rxn]],"RXN-","ENZLOAD-"),Table38[name],Table38[flux],0)</f>
        <v>0</v>
      </c>
      <c r="T2317" s="1" t="b">
        <f>AND(Table5[[#This Row],[ENZLOAD flux in kapp-slack.gms]]=0,Table5[[#This Row],[flux in kapp-slack.gms]]&lt;&gt;0,NOT(Table5[[#This Row],[spont or unknown?]]))</f>
        <v>0</v>
      </c>
      <c r="U2317" s="1" t="b">
        <f>OR(_xlfn.TEXTAFTER(Table5[[#This Row],[rxn]],"-",-1)="SPONT",_xlfn.TEXTAFTER(Table5[[#This Row],[rxn]],"-",-1)="UNKNOWN")</f>
        <v>1</v>
      </c>
      <c r="V2317" s="1">
        <f>_xlfn.XLOOKUP(SUBSTITUTE(Table5[[#This Row],[rxn]],"RXN-","ENZLOAD-"),Table4[rxn],Table4[ub],0)</f>
        <v>0</v>
      </c>
      <c r="W2317" s="1" t="b">
        <f>AND(Table5[[#This Row],[FVA ENZLOAD flux UB]]=0,Table5[[#This Row],[ENZ not made when it should be?]])</f>
        <v>0</v>
      </c>
    </row>
    <row r="2318" spans="1:23" hidden="1">
      <c r="A2318" s="1"/>
      <c r="B2318" s="1" t="str">
        <f>_xlfn.TEXTBEFORE(Table38[[#This Row],[all fluxes from kapp-slack]]," ",,,,"")</f>
        <v/>
      </c>
      <c r="C2318" s="1">
        <f>_xlfn.NUMBERVALUE(IFERROR(_xlfn.TEXTAFTER(Table38[[#This Row],[all fluxes from kapp-slack]]," ",-1,,,""),""))</f>
        <v>0</v>
      </c>
      <c r="F2318" s="1" t="s">
        <v>6151</v>
      </c>
      <c r="G2318" s="1" t="str">
        <f>_xlfn.TEXTBEFORE(Table5[[#This Row],[rxn     kapp_old        kapp_slack_ub   kapp_slack_lb]]," ")</f>
        <v>RXN-EX_ibutac_e_FWD-SPONT</v>
      </c>
      <c r="H231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31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318" s="1">
        <f>_xlfn.NUMBERVALUE(_xlfn.TEXTAFTER(Table5[[#This Row],[rxn     kapp_old        kapp_slack_ub   kapp_slack_lb]]," ",-1))</f>
        <v>0</v>
      </c>
      <c r="K2318" s="1">
        <f>_xlfn.XLOOKUP(SUBSTITUTE(Table5[[#This Row],[rxn]],"RXN-","ENZLOAD-"),ENZLOAD[name],ENZLOAD[flux],0)</f>
        <v>0</v>
      </c>
      <c r="L2318" s="1" t="str">
        <f>"'"&amp;Table5[[#This Row],[rxn]]&amp;"'"&amp;CHAR(9)&amp;IF(AND(Table5[[#This Row],[kapp_slack_ub]]&lt;&gt;0,Table5[[#This Row],[kapp_old]]&lt;$F$1),$F$1,Table5[[#This Row],[kapp_old]])</f>
        <v>'RXN-EX_ibutac_e_FWD-SPONT'	27141.27779288</v>
      </c>
      <c r="M2318" s="1">
        <f>_xlfn.XLOOKUP(Table5[[#This Row],[rxn]],Table3[name],Table3[flux],$F$1)</f>
        <v>27141.277792879999</v>
      </c>
      <c r="N2318" s="1" t="str">
        <f>IFERROR(Table5[[#This Row],[min flux]]/Table5[[#This Row],[associated enzload]],"")</f>
        <v/>
      </c>
      <c r="O2318" s="1">
        <f>_xlfn.NUMBERVALUE(IF(Table5[[#This Row],[flux/enzload]]="","",ABS($N$1-Table5[[#This Row],[flux/enzload]])))</f>
        <v>0</v>
      </c>
      <c r="P2318" s="1">
        <f>Table5[[#This Row],[kapp_old]]+IFERROR(((Table5[[#This Row],[kapp_slack_ub]]-Table5[[#This Row],[kapp_slack_lb]])/Table5[[#This Row],[associated enzload]]),0)</f>
        <v>27141.277792879999</v>
      </c>
      <c r="Q2318" s="1" t="str">
        <f>"'"&amp;Table5[[#This Row],[rxn]]&amp;"'"&amp;CHAR(9)&amp;Table5[[#This Row],[kapp + (slack_ub - slack_lb)/enzload]]</f>
        <v>'RXN-EX_ibutac_e_FWD-SPONT'	27141.27779288</v>
      </c>
      <c r="R2318" s="1">
        <f>_xlfn.XLOOKUP(Table5[[#This Row],[rxn]],Table38[name],Table38[flux],0)</f>
        <v>0</v>
      </c>
      <c r="S2318" s="1">
        <f>_xlfn.XLOOKUP(SUBSTITUTE(Table5[[#This Row],[rxn]],"RXN-","ENZLOAD-"),Table38[name],Table38[flux],0)</f>
        <v>0</v>
      </c>
      <c r="T2318" s="1" t="b">
        <f>AND(Table5[[#This Row],[ENZLOAD flux in kapp-slack.gms]]=0,Table5[[#This Row],[flux in kapp-slack.gms]]&lt;&gt;0,NOT(Table5[[#This Row],[spont or unknown?]]))</f>
        <v>0</v>
      </c>
      <c r="U2318" s="1" t="b">
        <f>OR(_xlfn.TEXTAFTER(Table5[[#This Row],[rxn]],"-",-1)="SPONT",_xlfn.TEXTAFTER(Table5[[#This Row],[rxn]],"-",-1)="UNKNOWN")</f>
        <v>1</v>
      </c>
      <c r="V2318" s="1">
        <f>_xlfn.XLOOKUP(SUBSTITUTE(Table5[[#This Row],[rxn]],"RXN-","ENZLOAD-"),Table4[rxn],Table4[ub],0)</f>
        <v>0</v>
      </c>
      <c r="W2318" s="1" t="b">
        <f>AND(Table5[[#This Row],[FVA ENZLOAD flux UB]]=0,Table5[[#This Row],[ENZ not made when it should be?]])</f>
        <v>0</v>
      </c>
    </row>
    <row r="2319" spans="1:23" hidden="1">
      <c r="A2319" s="1"/>
      <c r="B2319" s="1" t="str">
        <f>_xlfn.TEXTBEFORE(Table38[[#This Row],[all fluxes from kapp-slack]]," ",,,,"")</f>
        <v/>
      </c>
      <c r="C2319" s="1">
        <f>_xlfn.NUMBERVALUE(IFERROR(_xlfn.TEXTAFTER(Table38[[#This Row],[all fluxes from kapp-slack]]," ",-1,,,""),""))</f>
        <v>0</v>
      </c>
      <c r="F2319" s="1" t="s">
        <v>6152</v>
      </c>
      <c r="G2319" s="1" t="str">
        <f>_xlfn.TEXTBEFORE(Table5[[#This Row],[rxn     kapp_old        kapp_slack_ub   kapp_slack_lb]]," ")</f>
        <v>RXN-EX_ibutac_e_REV-SPONT</v>
      </c>
      <c r="H231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31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319" s="1">
        <f>_xlfn.NUMBERVALUE(_xlfn.TEXTAFTER(Table5[[#This Row],[rxn     kapp_old        kapp_slack_ub   kapp_slack_lb]]," ",-1))</f>
        <v>0</v>
      </c>
      <c r="K2319" s="1">
        <f>_xlfn.XLOOKUP(SUBSTITUTE(Table5[[#This Row],[rxn]],"RXN-","ENZLOAD-"),ENZLOAD[name],ENZLOAD[flux],0)</f>
        <v>0</v>
      </c>
      <c r="L2319" s="1" t="str">
        <f>"'"&amp;Table5[[#This Row],[rxn]]&amp;"'"&amp;CHAR(9)&amp;IF(AND(Table5[[#This Row],[kapp_slack_ub]]&lt;&gt;0,Table5[[#This Row],[kapp_old]]&lt;$F$1),$F$1,Table5[[#This Row],[kapp_old]])</f>
        <v>'RXN-EX_ibutac_e_REV-SPONT'	27141.27779288</v>
      </c>
      <c r="M2319" s="1">
        <f>_xlfn.XLOOKUP(Table5[[#This Row],[rxn]],Table3[name],Table3[flux],$F$1)</f>
        <v>27141.277792879999</v>
      </c>
      <c r="N2319" s="1" t="str">
        <f>IFERROR(Table5[[#This Row],[min flux]]/Table5[[#This Row],[associated enzload]],"")</f>
        <v/>
      </c>
      <c r="O2319" s="1">
        <f>_xlfn.NUMBERVALUE(IF(Table5[[#This Row],[flux/enzload]]="","",ABS($N$1-Table5[[#This Row],[flux/enzload]])))</f>
        <v>0</v>
      </c>
      <c r="P2319" s="1">
        <f>Table5[[#This Row],[kapp_old]]+IFERROR(((Table5[[#This Row],[kapp_slack_ub]]-Table5[[#This Row],[kapp_slack_lb]])/Table5[[#This Row],[associated enzload]]),0)</f>
        <v>27141.277792879999</v>
      </c>
      <c r="Q2319" s="1" t="str">
        <f>"'"&amp;Table5[[#This Row],[rxn]]&amp;"'"&amp;CHAR(9)&amp;Table5[[#This Row],[kapp + (slack_ub - slack_lb)/enzload]]</f>
        <v>'RXN-EX_ibutac_e_REV-SPONT'	27141.27779288</v>
      </c>
      <c r="R2319" s="1">
        <f>_xlfn.XLOOKUP(Table5[[#This Row],[rxn]],Table38[name],Table38[flux],0)</f>
        <v>0</v>
      </c>
      <c r="S2319" s="1">
        <f>_xlfn.XLOOKUP(SUBSTITUTE(Table5[[#This Row],[rxn]],"RXN-","ENZLOAD-"),Table38[name],Table38[flux],0)</f>
        <v>0</v>
      </c>
      <c r="T2319" s="1" t="b">
        <f>AND(Table5[[#This Row],[ENZLOAD flux in kapp-slack.gms]]=0,Table5[[#This Row],[flux in kapp-slack.gms]]&lt;&gt;0,NOT(Table5[[#This Row],[spont or unknown?]]))</f>
        <v>0</v>
      </c>
      <c r="U2319" s="1" t="b">
        <f>OR(_xlfn.TEXTAFTER(Table5[[#This Row],[rxn]],"-",-1)="SPONT",_xlfn.TEXTAFTER(Table5[[#This Row],[rxn]],"-",-1)="UNKNOWN")</f>
        <v>1</v>
      </c>
      <c r="V2319" s="1">
        <f>_xlfn.XLOOKUP(SUBSTITUTE(Table5[[#This Row],[rxn]],"RXN-","ENZLOAD-"),Table4[rxn],Table4[ub],0)</f>
        <v>0</v>
      </c>
      <c r="W2319" s="1" t="b">
        <f>AND(Table5[[#This Row],[FVA ENZLOAD flux UB]]=0,Table5[[#This Row],[ENZ not made when it should be?]])</f>
        <v>0</v>
      </c>
    </row>
    <row r="2320" spans="1:23" hidden="1">
      <c r="A2320" s="1"/>
      <c r="B2320" s="1" t="str">
        <f>_xlfn.TEXTBEFORE(Table38[[#This Row],[all fluxes from kapp-slack]]," ",,,,"")</f>
        <v/>
      </c>
      <c r="C2320" s="1">
        <f>_xlfn.NUMBERVALUE(IFERROR(_xlfn.TEXTAFTER(Table38[[#This Row],[all fluxes from kapp-slack]]," ",-1,,,""),""))</f>
        <v>0</v>
      </c>
      <c r="F2320" s="1" t="s">
        <v>6153</v>
      </c>
      <c r="G2320" s="1" t="str">
        <f>_xlfn.TEXTBEFORE(Table5[[#This Row],[rxn     kapp_old        kapp_slack_ub   kapp_slack_lb]]," ")</f>
        <v>RXN-EX_ibtald_e_FWD-SPONT</v>
      </c>
      <c r="H232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32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320" s="1">
        <f>_xlfn.NUMBERVALUE(_xlfn.TEXTAFTER(Table5[[#This Row],[rxn     kapp_old        kapp_slack_ub   kapp_slack_lb]]," ",-1))</f>
        <v>0</v>
      </c>
      <c r="K2320" s="1">
        <f>_xlfn.XLOOKUP(SUBSTITUTE(Table5[[#This Row],[rxn]],"RXN-","ENZLOAD-"),ENZLOAD[name],ENZLOAD[flux],0)</f>
        <v>0</v>
      </c>
      <c r="L2320" s="1" t="str">
        <f>"'"&amp;Table5[[#This Row],[rxn]]&amp;"'"&amp;CHAR(9)&amp;IF(AND(Table5[[#This Row],[kapp_slack_ub]]&lt;&gt;0,Table5[[#This Row],[kapp_old]]&lt;$F$1),$F$1,Table5[[#This Row],[kapp_old]])</f>
        <v>'RXN-EX_ibtald_e_FWD-SPONT'	27141.27779288</v>
      </c>
      <c r="M2320" s="1">
        <f>_xlfn.XLOOKUP(Table5[[#This Row],[rxn]],Table3[name],Table3[flux],$F$1)</f>
        <v>27141.277792879999</v>
      </c>
      <c r="N2320" s="1" t="str">
        <f>IFERROR(Table5[[#This Row],[min flux]]/Table5[[#This Row],[associated enzload]],"")</f>
        <v/>
      </c>
      <c r="O2320" s="1">
        <f>_xlfn.NUMBERVALUE(IF(Table5[[#This Row],[flux/enzload]]="","",ABS($N$1-Table5[[#This Row],[flux/enzload]])))</f>
        <v>0</v>
      </c>
      <c r="P2320" s="1">
        <f>Table5[[#This Row],[kapp_old]]+IFERROR(((Table5[[#This Row],[kapp_slack_ub]]-Table5[[#This Row],[kapp_slack_lb]])/Table5[[#This Row],[associated enzload]]),0)</f>
        <v>27141.277792879999</v>
      </c>
      <c r="Q2320" s="1" t="str">
        <f>"'"&amp;Table5[[#This Row],[rxn]]&amp;"'"&amp;CHAR(9)&amp;Table5[[#This Row],[kapp + (slack_ub - slack_lb)/enzload]]</f>
        <v>'RXN-EX_ibtald_e_FWD-SPONT'	27141.27779288</v>
      </c>
      <c r="R2320" s="1">
        <f>_xlfn.XLOOKUP(Table5[[#This Row],[rxn]],Table38[name],Table38[flux],0)</f>
        <v>0</v>
      </c>
      <c r="S2320" s="1">
        <f>_xlfn.XLOOKUP(SUBSTITUTE(Table5[[#This Row],[rxn]],"RXN-","ENZLOAD-"),Table38[name],Table38[flux],0)</f>
        <v>0</v>
      </c>
      <c r="T2320" s="1" t="b">
        <f>AND(Table5[[#This Row],[ENZLOAD flux in kapp-slack.gms]]=0,Table5[[#This Row],[flux in kapp-slack.gms]]&lt;&gt;0,NOT(Table5[[#This Row],[spont or unknown?]]))</f>
        <v>0</v>
      </c>
      <c r="U2320" s="1" t="b">
        <f>OR(_xlfn.TEXTAFTER(Table5[[#This Row],[rxn]],"-",-1)="SPONT",_xlfn.TEXTAFTER(Table5[[#This Row],[rxn]],"-",-1)="UNKNOWN")</f>
        <v>1</v>
      </c>
      <c r="V2320" s="1">
        <f>_xlfn.XLOOKUP(SUBSTITUTE(Table5[[#This Row],[rxn]],"RXN-","ENZLOAD-"),Table4[rxn],Table4[ub],0)</f>
        <v>0</v>
      </c>
      <c r="W2320" s="1" t="b">
        <f>AND(Table5[[#This Row],[FVA ENZLOAD flux UB]]=0,Table5[[#This Row],[ENZ not made when it should be?]])</f>
        <v>0</v>
      </c>
    </row>
    <row r="2321" spans="1:23" hidden="1">
      <c r="A2321" s="1"/>
      <c r="B2321" s="1" t="str">
        <f>_xlfn.TEXTBEFORE(Table38[[#This Row],[all fluxes from kapp-slack]]," ",,,,"")</f>
        <v/>
      </c>
      <c r="C2321" s="1">
        <f>_xlfn.NUMBERVALUE(IFERROR(_xlfn.TEXTAFTER(Table38[[#This Row],[all fluxes from kapp-slack]]," ",-1,,,""),""))</f>
        <v>0</v>
      </c>
      <c r="F2321" s="1" t="s">
        <v>6154</v>
      </c>
      <c r="G2321" s="1" t="str">
        <f>_xlfn.TEXTBEFORE(Table5[[#This Row],[rxn     kapp_old        kapp_slack_ub   kapp_slack_lb]]," ")</f>
        <v>RXN-EX_ibtald_e_REV-SPONT</v>
      </c>
      <c r="H232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32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321" s="1">
        <f>_xlfn.NUMBERVALUE(_xlfn.TEXTAFTER(Table5[[#This Row],[rxn     kapp_old        kapp_slack_ub   kapp_slack_lb]]," ",-1))</f>
        <v>0</v>
      </c>
      <c r="K2321" s="1">
        <f>_xlfn.XLOOKUP(SUBSTITUTE(Table5[[#This Row],[rxn]],"RXN-","ENZLOAD-"),ENZLOAD[name],ENZLOAD[flux],0)</f>
        <v>0</v>
      </c>
      <c r="L2321" s="1" t="str">
        <f>"'"&amp;Table5[[#This Row],[rxn]]&amp;"'"&amp;CHAR(9)&amp;IF(AND(Table5[[#This Row],[kapp_slack_ub]]&lt;&gt;0,Table5[[#This Row],[kapp_old]]&lt;$F$1),$F$1,Table5[[#This Row],[kapp_old]])</f>
        <v>'RXN-EX_ibtald_e_REV-SPONT'	27141.27779288</v>
      </c>
      <c r="M2321" s="1">
        <f>_xlfn.XLOOKUP(Table5[[#This Row],[rxn]],Table3[name],Table3[flux],$F$1)</f>
        <v>27141.277792879999</v>
      </c>
      <c r="N2321" s="1" t="str">
        <f>IFERROR(Table5[[#This Row],[min flux]]/Table5[[#This Row],[associated enzload]],"")</f>
        <v/>
      </c>
      <c r="O2321" s="1">
        <f>_xlfn.NUMBERVALUE(IF(Table5[[#This Row],[flux/enzload]]="","",ABS($N$1-Table5[[#This Row],[flux/enzload]])))</f>
        <v>0</v>
      </c>
      <c r="P2321" s="1">
        <f>Table5[[#This Row],[kapp_old]]+IFERROR(((Table5[[#This Row],[kapp_slack_ub]]-Table5[[#This Row],[kapp_slack_lb]])/Table5[[#This Row],[associated enzload]]),0)</f>
        <v>27141.277792879999</v>
      </c>
      <c r="Q2321" s="1" t="str">
        <f>"'"&amp;Table5[[#This Row],[rxn]]&amp;"'"&amp;CHAR(9)&amp;Table5[[#This Row],[kapp + (slack_ub - slack_lb)/enzload]]</f>
        <v>'RXN-EX_ibtald_e_REV-SPONT'	27141.27779288</v>
      </c>
      <c r="R2321" s="1">
        <f>_xlfn.XLOOKUP(Table5[[#This Row],[rxn]],Table38[name],Table38[flux],0)</f>
        <v>0</v>
      </c>
      <c r="S2321" s="1">
        <f>_xlfn.XLOOKUP(SUBSTITUTE(Table5[[#This Row],[rxn]],"RXN-","ENZLOAD-"),Table38[name],Table38[flux],0)</f>
        <v>0</v>
      </c>
      <c r="T2321" s="1" t="b">
        <f>AND(Table5[[#This Row],[ENZLOAD flux in kapp-slack.gms]]=0,Table5[[#This Row],[flux in kapp-slack.gms]]&lt;&gt;0,NOT(Table5[[#This Row],[spont or unknown?]]))</f>
        <v>0</v>
      </c>
      <c r="U2321" s="1" t="b">
        <f>OR(_xlfn.TEXTAFTER(Table5[[#This Row],[rxn]],"-",-1)="SPONT",_xlfn.TEXTAFTER(Table5[[#This Row],[rxn]],"-",-1)="UNKNOWN")</f>
        <v>1</v>
      </c>
      <c r="V2321" s="1">
        <f>_xlfn.XLOOKUP(SUBSTITUTE(Table5[[#This Row],[rxn]],"RXN-","ENZLOAD-"),Table4[rxn],Table4[ub],0)</f>
        <v>0</v>
      </c>
      <c r="W2321" s="1" t="b">
        <f>AND(Table5[[#This Row],[FVA ENZLOAD flux UB]]=0,Table5[[#This Row],[ENZ not made when it should be?]])</f>
        <v>0</v>
      </c>
    </row>
    <row r="2322" spans="1:23" hidden="1">
      <c r="A2322" s="1"/>
      <c r="B2322" s="1" t="str">
        <f>_xlfn.TEXTBEFORE(Table38[[#This Row],[all fluxes from kapp-slack]]," ",,,,"")</f>
        <v/>
      </c>
      <c r="C2322" s="1">
        <f>_xlfn.NUMBERVALUE(IFERROR(_xlfn.TEXTAFTER(Table38[[#This Row],[all fluxes from kapp-slack]]," ",-1,,,""),""))</f>
        <v>0</v>
      </c>
      <c r="F2322" s="1" t="s">
        <v>6155</v>
      </c>
      <c r="G2322" s="1" t="str">
        <f>_xlfn.TEXTBEFORE(Table5[[#This Row],[rxn     kapp_old        kapp_slack_ub   kapp_slack_lb]]," ")</f>
        <v>RXN-EX_ala__L_e_FWD-SPONT</v>
      </c>
      <c r="H232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32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322" s="1">
        <f>_xlfn.NUMBERVALUE(_xlfn.TEXTAFTER(Table5[[#This Row],[rxn     kapp_old        kapp_slack_ub   kapp_slack_lb]]," ",-1))</f>
        <v>0</v>
      </c>
      <c r="K2322" s="1">
        <f>_xlfn.XLOOKUP(SUBSTITUTE(Table5[[#This Row],[rxn]],"RXN-","ENZLOAD-"),ENZLOAD[name],ENZLOAD[flux],0)</f>
        <v>0</v>
      </c>
      <c r="L2322" s="1" t="str">
        <f>"'"&amp;Table5[[#This Row],[rxn]]&amp;"'"&amp;CHAR(9)&amp;IF(AND(Table5[[#This Row],[kapp_slack_ub]]&lt;&gt;0,Table5[[#This Row],[kapp_old]]&lt;$F$1),$F$1,Table5[[#This Row],[kapp_old]])</f>
        <v>'RXN-EX_ala__L_e_FWD-SPONT'	27141.27779288</v>
      </c>
      <c r="M2322" s="1">
        <f>_xlfn.XLOOKUP(Table5[[#This Row],[rxn]],Table3[name],Table3[flux],$F$1)</f>
        <v>27141.277792879999</v>
      </c>
      <c r="N2322" s="1" t="str">
        <f>IFERROR(Table5[[#This Row],[min flux]]/Table5[[#This Row],[associated enzload]],"")</f>
        <v/>
      </c>
      <c r="O2322" s="1">
        <f>_xlfn.NUMBERVALUE(IF(Table5[[#This Row],[flux/enzload]]="","",ABS($N$1-Table5[[#This Row],[flux/enzload]])))</f>
        <v>0</v>
      </c>
      <c r="P2322" s="1">
        <f>Table5[[#This Row],[kapp_old]]+IFERROR(((Table5[[#This Row],[kapp_slack_ub]]-Table5[[#This Row],[kapp_slack_lb]])/Table5[[#This Row],[associated enzload]]),0)</f>
        <v>27141.277792879999</v>
      </c>
      <c r="Q2322" s="1" t="str">
        <f>"'"&amp;Table5[[#This Row],[rxn]]&amp;"'"&amp;CHAR(9)&amp;Table5[[#This Row],[kapp + (slack_ub - slack_lb)/enzload]]</f>
        <v>'RXN-EX_ala__L_e_FWD-SPONT'	27141.27779288</v>
      </c>
      <c r="R2322" s="1">
        <f>_xlfn.XLOOKUP(Table5[[#This Row],[rxn]],Table38[name],Table38[flux],0)</f>
        <v>0</v>
      </c>
      <c r="S2322" s="1">
        <f>_xlfn.XLOOKUP(SUBSTITUTE(Table5[[#This Row],[rxn]],"RXN-","ENZLOAD-"),Table38[name],Table38[flux],0)</f>
        <v>0</v>
      </c>
      <c r="T2322" s="1" t="b">
        <f>AND(Table5[[#This Row],[ENZLOAD flux in kapp-slack.gms]]=0,Table5[[#This Row],[flux in kapp-slack.gms]]&lt;&gt;0,NOT(Table5[[#This Row],[spont or unknown?]]))</f>
        <v>0</v>
      </c>
      <c r="U2322" s="1" t="b">
        <f>OR(_xlfn.TEXTAFTER(Table5[[#This Row],[rxn]],"-",-1)="SPONT",_xlfn.TEXTAFTER(Table5[[#This Row],[rxn]],"-",-1)="UNKNOWN")</f>
        <v>1</v>
      </c>
      <c r="V2322" s="1">
        <f>_xlfn.XLOOKUP(SUBSTITUTE(Table5[[#This Row],[rxn]],"RXN-","ENZLOAD-"),Table4[rxn],Table4[ub],0)</f>
        <v>0</v>
      </c>
      <c r="W2322" s="1" t="b">
        <f>AND(Table5[[#This Row],[FVA ENZLOAD flux UB]]=0,Table5[[#This Row],[ENZ not made when it should be?]])</f>
        <v>0</v>
      </c>
    </row>
    <row r="2323" spans="1:23" hidden="1">
      <c r="A2323" s="1"/>
      <c r="B2323" s="1" t="str">
        <f>_xlfn.TEXTBEFORE(Table38[[#This Row],[all fluxes from kapp-slack]]," ",,,,"")</f>
        <v/>
      </c>
      <c r="C2323" s="1">
        <f>_xlfn.NUMBERVALUE(IFERROR(_xlfn.TEXTAFTER(Table38[[#This Row],[all fluxes from kapp-slack]]," ",-1,,,""),""))</f>
        <v>0</v>
      </c>
      <c r="F2323" s="1" t="s">
        <v>6156</v>
      </c>
      <c r="G2323" s="1" t="str">
        <f>_xlfn.TEXTBEFORE(Table5[[#This Row],[rxn     kapp_old        kapp_slack_ub   kapp_slack_lb]]," ")</f>
        <v>RXN-EX_ala__L_e_REV-SPONT</v>
      </c>
      <c r="H232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32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323" s="1">
        <f>_xlfn.NUMBERVALUE(_xlfn.TEXTAFTER(Table5[[#This Row],[rxn     kapp_old        kapp_slack_ub   kapp_slack_lb]]," ",-1))</f>
        <v>0</v>
      </c>
      <c r="K2323" s="1">
        <f>_xlfn.XLOOKUP(SUBSTITUTE(Table5[[#This Row],[rxn]],"RXN-","ENZLOAD-"),ENZLOAD[name],ENZLOAD[flux],0)</f>
        <v>0</v>
      </c>
      <c r="L2323" s="1" t="str">
        <f>"'"&amp;Table5[[#This Row],[rxn]]&amp;"'"&amp;CHAR(9)&amp;IF(AND(Table5[[#This Row],[kapp_slack_ub]]&lt;&gt;0,Table5[[#This Row],[kapp_old]]&lt;$F$1),$F$1,Table5[[#This Row],[kapp_old]])</f>
        <v>'RXN-EX_ala__L_e_REV-SPONT'	27141.27779288</v>
      </c>
      <c r="M2323" s="1">
        <f>_xlfn.XLOOKUP(Table5[[#This Row],[rxn]],Table3[name],Table3[flux],$F$1)</f>
        <v>27141.277792879999</v>
      </c>
      <c r="N2323" s="1" t="str">
        <f>IFERROR(Table5[[#This Row],[min flux]]/Table5[[#This Row],[associated enzload]],"")</f>
        <v/>
      </c>
      <c r="O2323" s="1">
        <f>_xlfn.NUMBERVALUE(IF(Table5[[#This Row],[flux/enzload]]="","",ABS($N$1-Table5[[#This Row],[flux/enzload]])))</f>
        <v>0</v>
      </c>
      <c r="P2323" s="1">
        <f>Table5[[#This Row],[kapp_old]]+IFERROR(((Table5[[#This Row],[kapp_slack_ub]]-Table5[[#This Row],[kapp_slack_lb]])/Table5[[#This Row],[associated enzload]]),0)</f>
        <v>27141.277792879999</v>
      </c>
      <c r="Q2323" s="1" t="str">
        <f>"'"&amp;Table5[[#This Row],[rxn]]&amp;"'"&amp;CHAR(9)&amp;Table5[[#This Row],[kapp + (slack_ub - slack_lb)/enzload]]</f>
        <v>'RXN-EX_ala__L_e_REV-SPONT'	27141.27779288</v>
      </c>
      <c r="R2323" s="1">
        <f>_xlfn.XLOOKUP(Table5[[#This Row],[rxn]],Table38[name],Table38[flux],0)</f>
        <v>0</v>
      </c>
      <c r="S2323" s="1">
        <f>_xlfn.XLOOKUP(SUBSTITUTE(Table5[[#This Row],[rxn]],"RXN-","ENZLOAD-"),Table38[name],Table38[flux],0)</f>
        <v>0</v>
      </c>
      <c r="T2323" s="1" t="b">
        <f>AND(Table5[[#This Row],[ENZLOAD flux in kapp-slack.gms]]=0,Table5[[#This Row],[flux in kapp-slack.gms]]&lt;&gt;0,NOT(Table5[[#This Row],[spont or unknown?]]))</f>
        <v>0</v>
      </c>
      <c r="U2323" s="1" t="b">
        <f>OR(_xlfn.TEXTAFTER(Table5[[#This Row],[rxn]],"-",-1)="SPONT",_xlfn.TEXTAFTER(Table5[[#This Row],[rxn]],"-",-1)="UNKNOWN")</f>
        <v>1</v>
      </c>
      <c r="V2323" s="1">
        <f>_xlfn.XLOOKUP(SUBSTITUTE(Table5[[#This Row],[rxn]],"RXN-","ENZLOAD-"),Table4[rxn],Table4[ub],0)</f>
        <v>0</v>
      </c>
      <c r="W2323" s="1" t="b">
        <f>AND(Table5[[#This Row],[FVA ENZLOAD flux UB]]=0,Table5[[#This Row],[ENZ not made when it should be?]])</f>
        <v>0</v>
      </c>
    </row>
    <row r="2324" spans="1:23" hidden="1">
      <c r="A2324" s="1"/>
      <c r="B2324" s="1" t="str">
        <f>_xlfn.TEXTBEFORE(Table38[[#This Row],[all fluxes from kapp-slack]]," ",,,,"")</f>
        <v/>
      </c>
      <c r="C2324" s="1">
        <f>_xlfn.NUMBERVALUE(IFERROR(_xlfn.TEXTAFTER(Table38[[#This Row],[all fluxes from kapp-slack]]," ",-1,,,""),""))</f>
        <v>0</v>
      </c>
      <c r="F2324" s="1" t="s">
        <v>6157</v>
      </c>
      <c r="G2324" s="1" t="str">
        <f>_xlfn.TEXTBEFORE(Table5[[#This Row],[rxn     kapp_old        kapp_slack_ub   kapp_slack_lb]]," ")</f>
        <v>RXN-EX_abt__L_e_FWD-SPONT</v>
      </c>
      <c r="H232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32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324" s="1">
        <f>_xlfn.NUMBERVALUE(_xlfn.TEXTAFTER(Table5[[#This Row],[rxn     kapp_old        kapp_slack_ub   kapp_slack_lb]]," ",-1))</f>
        <v>0</v>
      </c>
      <c r="K2324" s="1">
        <f>_xlfn.XLOOKUP(SUBSTITUTE(Table5[[#This Row],[rxn]],"RXN-","ENZLOAD-"),ENZLOAD[name],ENZLOAD[flux],0)</f>
        <v>0</v>
      </c>
      <c r="L2324" s="1" t="str">
        <f>"'"&amp;Table5[[#This Row],[rxn]]&amp;"'"&amp;CHAR(9)&amp;IF(AND(Table5[[#This Row],[kapp_slack_ub]]&lt;&gt;0,Table5[[#This Row],[kapp_old]]&lt;$F$1),$F$1,Table5[[#This Row],[kapp_old]])</f>
        <v>'RXN-EX_abt__L_e_FWD-SPONT'	27141.27779288</v>
      </c>
      <c r="M2324" s="1">
        <f>_xlfn.XLOOKUP(Table5[[#This Row],[rxn]],Table3[name],Table3[flux],$F$1)</f>
        <v>27141.277792879999</v>
      </c>
      <c r="N2324" s="1" t="str">
        <f>IFERROR(Table5[[#This Row],[min flux]]/Table5[[#This Row],[associated enzload]],"")</f>
        <v/>
      </c>
      <c r="O2324" s="1">
        <f>_xlfn.NUMBERVALUE(IF(Table5[[#This Row],[flux/enzload]]="","",ABS($N$1-Table5[[#This Row],[flux/enzload]])))</f>
        <v>0</v>
      </c>
      <c r="P2324" s="1">
        <f>Table5[[#This Row],[kapp_old]]+IFERROR(((Table5[[#This Row],[kapp_slack_ub]]-Table5[[#This Row],[kapp_slack_lb]])/Table5[[#This Row],[associated enzload]]),0)</f>
        <v>27141.277792879999</v>
      </c>
      <c r="Q2324" s="1" t="str">
        <f>"'"&amp;Table5[[#This Row],[rxn]]&amp;"'"&amp;CHAR(9)&amp;Table5[[#This Row],[kapp + (slack_ub - slack_lb)/enzload]]</f>
        <v>'RXN-EX_abt__L_e_FWD-SPONT'	27141.27779288</v>
      </c>
      <c r="R2324" s="1">
        <f>_xlfn.XLOOKUP(Table5[[#This Row],[rxn]],Table38[name],Table38[flux],0)</f>
        <v>0</v>
      </c>
      <c r="S2324" s="1">
        <f>_xlfn.XLOOKUP(SUBSTITUTE(Table5[[#This Row],[rxn]],"RXN-","ENZLOAD-"),Table38[name],Table38[flux],0)</f>
        <v>0</v>
      </c>
      <c r="T2324" s="1" t="b">
        <f>AND(Table5[[#This Row],[ENZLOAD flux in kapp-slack.gms]]=0,Table5[[#This Row],[flux in kapp-slack.gms]]&lt;&gt;0,NOT(Table5[[#This Row],[spont or unknown?]]))</f>
        <v>0</v>
      </c>
      <c r="U2324" s="1" t="b">
        <f>OR(_xlfn.TEXTAFTER(Table5[[#This Row],[rxn]],"-",-1)="SPONT",_xlfn.TEXTAFTER(Table5[[#This Row],[rxn]],"-",-1)="UNKNOWN")</f>
        <v>1</v>
      </c>
      <c r="V2324" s="1">
        <f>_xlfn.XLOOKUP(SUBSTITUTE(Table5[[#This Row],[rxn]],"RXN-","ENZLOAD-"),Table4[rxn],Table4[ub],0)</f>
        <v>0</v>
      </c>
      <c r="W2324" s="1" t="b">
        <f>AND(Table5[[#This Row],[FVA ENZLOAD flux UB]]=0,Table5[[#This Row],[ENZ not made when it should be?]])</f>
        <v>0</v>
      </c>
    </row>
    <row r="2325" spans="1:23" hidden="1">
      <c r="A2325" s="1"/>
      <c r="B2325" s="1" t="str">
        <f>_xlfn.TEXTBEFORE(Table38[[#This Row],[all fluxes from kapp-slack]]," ",,,,"")</f>
        <v/>
      </c>
      <c r="C2325" s="1">
        <f>_xlfn.NUMBERVALUE(IFERROR(_xlfn.TEXTAFTER(Table38[[#This Row],[all fluxes from kapp-slack]]," ",-1,,,""),""))</f>
        <v>0</v>
      </c>
      <c r="F2325" s="1" t="s">
        <v>6158</v>
      </c>
      <c r="G2325" s="1" t="str">
        <f>_xlfn.TEXTBEFORE(Table5[[#This Row],[rxn     kapp_old        kapp_slack_ub   kapp_slack_lb]]," ")</f>
        <v>RXN-EX_abt__L_e_REV-SPONT</v>
      </c>
      <c r="H232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32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325" s="1">
        <f>_xlfn.NUMBERVALUE(_xlfn.TEXTAFTER(Table5[[#This Row],[rxn     kapp_old        kapp_slack_ub   kapp_slack_lb]]," ",-1))</f>
        <v>0</v>
      </c>
      <c r="K2325" s="1">
        <f>_xlfn.XLOOKUP(SUBSTITUTE(Table5[[#This Row],[rxn]],"RXN-","ENZLOAD-"),ENZLOAD[name],ENZLOAD[flux],0)</f>
        <v>0</v>
      </c>
      <c r="L2325" s="1" t="str">
        <f>"'"&amp;Table5[[#This Row],[rxn]]&amp;"'"&amp;CHAR(9)&amp;IF(AND(Table5[[#This Row],[kapp_slack_ub]]&lt;&gt;0,Table5[[#This Row],[kapp_old]]&lt;$F$1),$F$1,Table5[[#This Row],[kapp_old]])</f>
        <v>'RXN-EX_abt__L_e_REV-SPONT'	27141.27779288</v>
      </c>
      <c r="M2325" s="1">
        <f>_xlfn.XLOOKUP(Table5[[#This Row],[rxn]],Table3[name],Table3[flux],$F$1)</f>
        <v>27141.277792879999</v>
      </c>
      <c r="N2325" s="1" t="str">
        <f>IFERROR(Table5[[#This Row],[min flux]]/Table5[[#This Row],[associated enzload]],"")</f>
        <v/>
      </c>
      <c r="O2325" s="1">
        <f>_xlfn.NUMBERVALUE(IF(Table5[[#This Row],[flux/enzload]]="","",ABS($N$1-Table5[[#This Row],[flux/enzload]])))</f>
        <v>0</v>
      </c>
      <c r="P2325" s="1">
        <f>Table5[[#This Row],[kapp_old]]+IFERROR(((Table5[[#This Row],[kapp_slack_ub]]-Table5[[#This Row],[kapp_slack_lb]])/Table5[[#This Row],[associated enzload]]),0)</f>
        <v>27141.277792879999</v>
      </c>
      <c r="Q2325" s="1" t="str">
        <f>"'"&amp;Table5[[#This Row],[rxn]]&amp;"'"&amp;CHAR(9)&amp;Table5[[#This Row],[kapp + (slack_ub - slack_lb)/enzload]]</f>
        <v>'RXN-EX_abt__L_e_REV-SPONT'	27141.27779288</v>
      </c>
      <c r="R2325" s="1">
        <f>_xlfn.XLOOKUP(Table5[[#This Row],[rxn]],Table38[name],Table38[flux],0)</f>
        <v>0</v>
      </c>
      <c r="S2325" s="1">
        <f>_xlfn.XLOOKUP(SUBSTITUTE(Table5[[#This Row],[rxn]],"RXN-","ENZLOAD-"),Table38[name],Table38[flux],0)</f>
        <v>0</v>
      </c>
      <c r="T2325" s="1" t="b">
        <f>AND(Table5[[#This Row],[ENZLOAD flux in kapp-slack.gms]]=0,Table5[[#This Row],[flux in kapp-slack.gms]]&lt;&gt;0,NOT(Table5[[#This Row],[spont or unknown?]]))</f>
        <v>0</v>
      </c>
      <c r="U2325" s="1" t="b">
        <f>OR(_xlfn.TEXTAFTER(Table5[[#This Row],[rxn]],"-",-1)="SPONT",_xlfn.TEXTAFTER(Table5[[#This Row],[rxn]],"-",-1)="UNKNOWN")</f>
        <v>1</v>
      </c>
      <c r="V2325" s="1">
        <f>_xlfn.XLOOKUP(SUBSTITUTE(Table5[[#This Row],[rxn]],"RXN-","ENZLOAD-"),Table4[rxn],Table4[ub],0)</f>
        <v>0</v>
      </c>
      <c r="W2325" s="1" t="b">
        <f>AND(Table5[[#This Row],[FVA ENZLOAD flux UB]]=0,Table5[[#This Row],[ENZ not made when it should be?]])</f>
        <v>0</v>
      </c>
    </row>
    <row r="2326" spans="1:23" hidden="1">
      <c r="A2326" s="1"/>
      <c r="B2326" s="1" t="str">
        <f>_xlfn.TEXTBEFORE(Table38[[#This Row],[all fluxes from kapp-slack]]," ",,,,"")</f>
        <v/>
      </c>
      <c r="C2326" s="1">
        <f>_xlfn.NUMBERVALUE(IFERROR(_xlfn.TEXTAFTER(Table38[[#This Row],[all fluxes from kapp-slack]]," ",-1,,,""),""))</f>
        <v>0</v>
      </c>
      <c r="F2326" s="1" t="s">
        <v>6159</v>
      </c>
      <c r="G2326" s="1" t="str">
        <f>_xlfn.TEXTBEFORE(Table5[[#This Row],[rxn     kapp_old        kapp_slack_ub   kapp_slack_lb]]," ")</f>
        <v>RXN-EX_arab__L_e_FWD-SPONT</v>
      </c>
      <c r="H232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32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326" s="1">
        <f>_xlfn.NUMBERVALUE(_xlfn.TEXTAFTER(Table5[[#This Row],[rxn     kapp_old        kapp_slack_ub   kapp_slack_lb]]," ",-1))</f>
        <v>0</v>
      </c>
      <c r="K2326" s="1">
        <f>_xlfn.XLOOKUP(SUBSTITUTE(Table5[[#This Row],[rxn]],"RXN-","ENZLOAD-"),ENZLOAD[name],ENZLOAD[flux],0)</f>
        <v>0</v>
      </c>
      <c r="L2326" s="1" t="str">
        <f>"'"&amp;Table5[[#This Row],[rxn]]&amp;"'"&amp;CHAR(9)&amp;IF(AND(Table5[[#This Row],[kapp_slack_ub]]&lt;&gt;0,Table5[[#This Row],[kapp_old]]&lt;$F$1),$F$1,Table5[[#This Row],[kapp_old]])</f>
        <v>'RXN-EX_arab__L_e_FWD-SPONT'	27141.27779288</v>
      </c>
      <c r="M2326" s="1">
        <f>_xlfn.XLOOKUP(Table5[[#This Row],[rxn]],Table3[name],Table3[flux],$F$1)</f>
        <v>27141.277792879999</v>
      </c>
      <c r="N2326" s="1" t="str">
        <f>IFERROR(Table5[[#This Row],[min flux]]/Table5[[#This Row],[associated enzload]],"")</f>
        <v/>
      </c>
      <c r="O2326" s="1">
        <f>_xlfn.NUMBERVALUE(IF(Table5[[#This Row],[flux/enzload]]="","",ABS($N$1-Table5[[#This Row],[flux/enzload]])))</f>
        <v>0</v>
      </c>
      <c r="P2326" s="1">
        <f>Table5[[#This Row],[kapp_old]]+IFERROR(((Table5[[#This Row],[kapp_slack_ub]]-Table5[[#This Row],[kapp_slack_lb]])/Table5[[#This Row],[associated enzload]]),0)</f>
        <v>27141.277792879999</v>
      </c>
      <c r="Q2326" s="1" t="str">
        <f>"'"&amp;Table5[[#This Row],[rxn]]&amp;"'"&amp;CHAR(9)&amp;Table5[[#This Row],[kapp + (slack_ub - slack_lb)/enzload]]</f>
        <v>'RXN-EX_arab__L_e_FWD-SPONT'	27141.27779288</v>
      </c>
      <c r="R2326" s="1">
        <f>_xlfn.XLOOKUP(Table5[[#This Row],[rxn]],Table38[name],Table38[flux],0)</f>
        <v>0</v>
      </c>
      <c r="S2326" s="1">
        <f>_xlfn.XLOOKUP(SUBSTITUTE(Table5[[#This Row],[rxn]],"RXN-","ENZLOAD-"),Table38[name],Table38[flux],0)</f>
        <v>0</v>
      </c>
      <c r="T2326" s="1" t="b">
        <f>AND(Table5[[#This Row],[ENZLOAD flux in kapp-slack.gms]]=0,Table5[[#This Row],[flux in kapp-slack.gms]]&lt;&gt;0,NOT(Table5[[#This Row],[spont or unknown?]]))</f>
        <v>0</v>
      </c>
      <c r="U2326" s="1" t="b">
        <f>OR(_xlfn.TEXTAFTER(Table5[[#This Row],[rxn]],"-",-1)="SPONT",_xlfn.TEXTAFTER(Table5[[#This Row],[rxn]],"-",-1)="UNKNOWN")</f>
        <v>1</v>
      </c>
      <c r="V2326" s="1">
        <f>_xlfn.XLOOKUP(SUBSTITUTE(Table5[[#This Row],[rxn]],"RXN-","ENZLOAD-"),Table4[rxn],Table4[ub],0)</f>
        <v>0</v>
      </c>
      <c r="W2326" s="1" t="b">
        <f>AND(Table5[[#This Row],[FVA ENZLOAD flux UB]]=0,Table5[[#This Row],[ENZ not made when it should be?]])</f>
        <v>0</v>
      </c>
    </row>
    <row r="2327" spans="1:23" hidden="1">
      <c r="A2327" s="1"/>
      <c r="B2327" s="1" t="str">
        <f>_xlfn.TEXTBEFORE(Table38[[#This Row],[all fluxes from kapp-slack]]," ",,,,"")</f>
        <v/>
      </c>
      <c r="C2327" s="1">
        <f>_xlfn.NUMBERVALUE(IFERROR(_xlfn.TEXTAFTER(Table38[[#This Row],[all fluxes from kapp-slack]]," ",-1,,,""),""))</f>
        <v>0</v>
      </c>
      <c r="F2327" s="1" t="s">
        <v>6160</v>
      </c>
      <c r="G2327" s="1" t="str">
        <f>_xlfn.TEXTBEFORE(Table5[[#This Row],[rxn     kapp_old        kapp_slack_ub   kapp_slack_lb]]," ")</f>
        <v>RXN-EX_arab__L_e_REV-SPONT</v>
      </c>
      <c r="H232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32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327" s="1">
        <f>_xlfn.NUMBERVALUE(_xlfn.TEXTAFTER(Table5[[#This Row],[rxn     kapp_old        kapp_slack_ub   kapp_slack_lb]]," ",-1))</f>
        <v>0</v>
      </c>
      <c r="K2327" s="1">
        <f>_xlfn.XLOOKUP(SUBSTITUTE(Table5[[#This Row],[rxn]],"RXN-","ENZLOAD-"),ENZLOAD[name],ENZLOAD[flux],0)</f>
        <v>0</v>
      </c>
      <c r="L2327" s="1" t="str">
        <f>"'"&amp;Table5[[#This Row],[rxn]]&amp;"'"&amp;CHAR(9)&amp;IF(AND(Table5[[#This Row],[kapp_slack_ub]]&lt;&gt;0,Table5[[#This Row],[kapp_old]]&lt;$F$1),$F$1,Table5[[#This Row],[kapp_old]])</f>
        <v>'RXN-EX_arab__L_e_REV-SPONT'	27141.27779288</v>
      </c>
      <c r="M2327" s="1">
        <f>_xlfn.XLOOKUP(Table5[[#This Row],[rxn]],Table3[name],Table3[flux],$F$1)</f>
        <v>27141.277792879999</v>
      </c>
      <c r="N2327" s="1" t="str">
        <f>IFERROR(Table5[[#This Row],[min flux]]/Table5[[#This Row],[associated enzload]],"")</f>
        <v/>
      </c>
      <c r="O2327" s="1">
        <f>_xlfn.NUMBERVALUE(IF(Table5[[#This Row],[flux/enzload]]="","",ABS($N$1-Table5[[#This Row],[flux/enzload]])))</f>
        <v>0</v>
      </c>
      <c r="P2327" s="1">
        <f>Table5[[#This Row],[kapp_old]]+IFERROR(((Table5[[#This Row],[kapp_slack_ub]]-Table5[[#This Row],[kapp_slack_lb]])/Table5[[#This Row],[associated enzload]]),0)</f>
        <v>27141.277792879999</v>
      </c>
      <c r="Q2327" s="1" t="str">
        <f>"'"&amp;Table5[[#This Row],[rxn]]&amp;"'"&amp;CHAR(9)&amp;Table5[[#This Row],[kapp + (slack_ub - slack_lb)/enzload]]</f>
        <v>'RXN-EX_arab__L_e_REV-SPONT'	27141.27779288</v>
      </c>
      <c r="R2327" s="1">
        <f>_xlfn.XLOOKUP(Table5[[#This Row],[rxn]],Table38[name],Table38[flux],0)</f>
        <v>0</v>
      </c>
      <c r="S2327" s="1">
        <f>_xlfn.XLOOKUP(SUBSTITUTE(Table5[[#This Row],[rxn]],"RXN-","ENZLOAD-"),Table38[name],Table38[flux],0)</f>
        <v>0</v>
      </c>
      <c r="T2327" s="1" t="b">
        <f>AND(Table5[[#This Row],[ENZLOAD flux in kapp-slack.gms]]=0,Table5[[#This Row],[flux in kapp-slack.gms]]&lt;&gt;0,NOT(Table5[[#This Row],[spont or unknown?]]))</f>
        <v>0</v>
      </c>
      <c r="U2327" s="1" t="b">
        <f>OR(_xlfn.TEXTAFTER(Table5[[#This Row],[rxn]],"-",-1)="SPONT",_xlfn.TEXTAFTER(Table5[[#This Row],[rxn]],"-",-1)="UNKNOWN")</f>
        <v>1</v>
      </c>
      <c r="V2327" s="1">
        <f>_xlfn.XLOOKUP(SUBSTITUTE(Table5[[#This Row],[rxn]],"RXN-","ENZLOAD-"),Table4[rxn],Table4[ub],0)</f>
        <v>0</v>
      </c>
      <c r="W2327" s="1" t="b">
        <f>AND(Table5[[#This Row],[FVA ENZLOAD flux UB]]=0,Table5[[#This Row],[ENZ not made when it should be?]])</f>
        <v>0</v>
      </c>
    </row>
    <row r="2328" spans="1:23" hidden="1">
      <c r="A2328" s="1"/>
      <c r="B2328" s="1" t="str">
        <f>_xlfn.TEXTBEFORE(Table38[[#This Row],[all fluxes from kapp-slack]]," ",,,,"")</f>
        <v/>
      </c>
      <c r="C2328" s="1">
        <f>_xlfn.NUMBERVALUE(IFERROR(_xlfn.TEXTAFTER(Table38[[#This Row],[all fluxes from kapp-slack]]," ",-1,,,""),""))</f>
        <v>0</v>
      </c>
      <c r="F2328" s="1" t="s">
        <v>6161</v>
      </c>
      <c r="G2328" s="1" t="str">
        <f>_xlfn.TEXTBEFORE(Table5[[#This Row],[rxn     kapp_old        kapp_slack_ub   kapp_slack_lb]]," ")</f>
        <v>RXN-EX_arg__L_e_FWD-SPONT</v>
      </c>
      <c r="H232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32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328" s="1">
        <f>_xlfn.NUMBERVALUE(_xlfn.TEXTAFTER(Table5[[#This Row],[rxn     kapp_old        kapp_slack_ub   kapp_slack_lb]]," ",-1))</f>
        <v>0</v>
      </c>
      <c r="K2328" s="1">
        <f>_xlfn.XLOOKUP(SUBSTITUTE(Table5[[#This Row],[rxn]],"RXN-","ENZLOAD-"),ENZLOAD[name],ENZLOAD[flux],0)</f>
        <v>0</v>
      </c>
      <c r="L2328" s="1" t="str">
        <f>"'"&amp;Table5[[#This Row],[rxn]]&amp;"'"&amp;CHAR(9)&amp;IF(AND(Table5[[#This Row],[kapp_slack_ub]]&lt;&gt;0,Table5[[#This Row],[kapp_old]]&lt;$F$1),$F$1,Table5[[#This Row],[kapp_old]])</f>
        <v>'RXN-EX_arg__L_e_FWD-SPONT'	27141.27779288</v>
      </c>
      <c r="M2328" s="1">
        <f>_xlfn.XLOOKUP(Table5[[#This Row],[rxn]],Table3[name],Table3[flux],$F$1)</f>
        <v>27141.277792879999</v>
      </c>
      <c r="N2328" s="1" t="str">
        <f>IFERROR(Table5[[#This Row],[min flux]]/Table5[[#This Row],[associated enzload]],"")</f>
        <v/>
      </c>
      <c r="O2328" s="1">
        <f>_xlfn.NUMBERVALUE(IF(Table5[[#This Row],[flux/enzload]]="","",ABS($N$1-Table5[[#This Row],[flux/enzload]])))</f>
        <v>0</v>
      </c>
      <c r="P2328" s="1">
        <f>Table5[[#This Row],[kapp_old]]+IFERROR(((Table5[[#This Row],[kapp_slack_ub]]-Table5[[#This Row],[kapp_slack_lb]])/Table5[[#This Row],[associated enzload]]),0)</f>
        <v>27141.277792879999</v>
      </c>
      <c r="Q2328" s="1" t="str">
        <f>"'"&amp;Table5[[#This Row],[rxn]]&amp;"'"&amp;CHAR(9)&amp;Table5[[#This Row],[kapp + (slack_ub - slack_lb)/enzload]]</f>
        <v>'RXN-EX_arg__L_e_FWD-SPONT'	27141.27779288</v>
      </c>
      <c r="R2328" s="1">
        <f>_xlfn.XLOOKUP(Table5[[#This Row],[rxn]],Table38[name],Table38[flux],0)</f>
        <v>0</v>
      </c>
      <c r="S2328" s="1">
        <f>_xlfn.XLOOKUP(SUBSTITUTE(Table5[[#This Row],[rxn]],"RXN-","ENZLOAD-"),Table38[name],Table38[flux],0)</f>
        <v>0</v>
      </c>
      <c r="T2328" s="1" t="b">
        <f>AND(Table5[[#This Row],[ENZLOAD flux in kapp-slack.gms]]=0,Table5[[#This Row],[flux in kapp-slack.gms]]&lt;&gt;0,NOT(Table5[[#This Row],[spont or unknown?]]))</f>
        <v>0</v>
      </c>
      <c r="U2328" s="1" t="b">
        <f>OR(_xlfn.TEXTAFTER(Table5[[#This Row],[rxn]],"-",-1)="SPONT",_xlfn.TEXTAFTER(Table5[[#This Row],[rxn]],"-",-1)="UNKNOWN")</f>
        <v>1</v>
      </c>
      <c r="V2328" s="1">
        <f>_xlfn.XLOOKUP(SUBSTITUTE(Table5[[#This Row],[rxn]],"RXN-","ENZLOAD-"),Table4[rxn],Table4[ub],0)</f>
        <v>0</v>
      </c>
      <c r="W2328" s="1" t="b">
        <f>AND(Table5[[#This Row],[FVA ENZLOAD flux UB]]=0,Table5[[#This Row],[ENZ not made when it should be?]])</f>
        <v>0</v>
      </c>
    </row>
    <row r="2329" spans="1:23" hidden="1">
      <c r="A2329" s="1"/>
      <c r="B2329" s="1" t="str">
        <f>_xlfn.TEXTBEFORE(Table38[[#This Row],[all fluxes from kapp-slack]]," ",,,,"")</f>
        <v/>
      </c>
      <c r="C2329" s="1">
        <f>_xlfn.NUMBERVALUE(IFERROR(_xlfn.TEXTAFTER(Table38[[#This Row],[all fluxes from kapp-slack]]," ",-1,,,""),""))</f>
        <v>0</v>
      </c>
      <c r="F2329" s="1" t="s">
        <v>6162</v>
      </c>
      <c r="G2329" s="1" t="str">
        <f>_xlfn.TEXTBEFORE(Table5[[#This Row],[rxn     kapp_old        kapp_slack_ub   kapp_slack_lb]]," ")</f>
        <v>RXN-EX_arg__L_e_REV-SPONT</v>
      </c>
      <c r="H232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32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329" s="1">
        <f>_xlfn.NUMBERVALUE(_xlfn.TEXTAFTER(Table5[[#This Row],[rxn     kapp_old        kapp_slack_ub   kapp_slack_lb]]," ",-1))</f>
        <v>0</v>
      </c>
      <c r="K2329" s="1">
        <f>_xlfn.XLOOKUP(SUBSTITUTE(Table5[[#This Row],[rxn]],"RXN-","ENZLOAD-"),ENZLOAD[name],ENZLOAD[flux],0)</f>
        <v>0</v>
      </c>
      <c r="L2329" s="1" t="str">
        <f>"'"&amp;Table5[[#This Row],[rxn]]&amp;"'"&amp;CHAR(9)&amp;IF(AND(Table5[[#This Row],[kapp_slack_ub]]&lt;&gt;0,Table5[[#This Row],[kapp_old]]&lt;$F$1),$F$1,Table5[[#This Row],[kapp_old]])</f>
        <v>'RXN-EX_arg__L_e_REV-SPONT'	27141.27779288</v>
      </c>
      <c r="M2329" s="1">
        <f>_xlfn.XLOOKUP(Table5[[#This Row],[rxn]],Table3[name],Table3[flux],$F$1)</f>
        <v>27141.277792879999</v>
      </c>
      <c r="N2329" s="1" t="str">
        <f>IFERROR(Table5[[#This Row],[min flux]]/Table5[[#This Row],[associated enzload]],"")</f>
        <v/>
      </c>
      <c r="O2329" s="1">
        <f>_xlfn.NUMBERVALUE(IF(Table5[[#This Row],[flux/enzload]]="","",ABS($N$1-Table5[[#This Row],[flux/enzload]])))</f>
        <v>0</v>
      </c>
      <c r="P2329" s="1">
        <f>Table5[[#This Row],[kapp_old]]+IFERROR(((Table5[[#This Row],[kapp_slack_ub]]-Table5[[#This Row],[kapp_slack_lb]])/Table5[[#This Row],[associated enzload]]),0)</f>
        <v>27141.277792879999</v>
      </c>
      <c r="Q2329" s="1" t="str">
        <f>"'"&amp;Table5[[#This Row],[rxn]]&amp;"'"&amp;CHAR(9)&amp;Table5[[#This Row],[kapp + (slack_ub - slack_lb)/enzload]]</f>
        <v>'RXN-EX_arg__L_e_REV-SPONT'	27141.27779288</v>
      </c>
      <c r="R2329" s="1">
        <f>_xlfn.XLOOKUP(Table5[[#This Row],[rxn]],Table38[name],Table38[flux],0)</f>
        <v>0</v>
      </c>
      <c r="S2329" s="1">
        <f>_xlfn.XLOOKUP(SUBSTITUTE(Table5[[#This Row],[rxn]],"RXN-","ENZLOAD-"),Table38[name],Table38[flux],0)</f>
        <v>0</v>
      </c>
      <c r="T2329" s="1" t="b">
        <f>AND(Table5[[#This Row],[ENZLOAD flux in kapp-slack.gms]]=0,Table5[[#This Row],[flux in kapp-slack.gms]]&lt;&gt;0,NOT(Table5[[#This Row],[spont or unknown?]]))</f>
        <v>0</v>
      </c>
      <c r="U2329" s="1" t="b">
        <f>OR(_xlfn.TEXTAFTER(Table5[[#This Row],[rxn]],"-",-1)="SPONT",_xlfn.TEXTAFTER(Table5[[#This Row],[rxn]],"-",-1)="UNKNOWN")</f>
        <v>1</v>
      </c>
      <c r="V2329" s="1">
        <f>_xlfn.XLOOKUP(SUBSTITUTE(Table5[[#This Row],[rxn]],"RXN-","ENZLOAD-"),Table4[rxn],Table4[ub],0)</f>
        <v>0</v>
      </c>
      <c r="W2329" s="1" t="b">
        <f>AND(Table5[[#This Row],[FVA ENZLOAD flux UB]]=0,Table5[[#This Row],[ENZ not made when it should be?]])</f>
        <v>0</v>
      </c>
    </row>
    <row r="2330" spans="1:23" hidden="1">
      <c r="A2330" s="1"/>
      <c r="B2330" s="1" t="str">
        <f>_xlfn.TEXTBEFORE(Table38[[#This Row],[all fluxes from kapp-slack]]," ",,,,"")</f>
        <v/>
      </c>
      <c r="C2330" s="1">
        <f>_xlfn.NUMBERVALUE(IFERROR(_xlfn.TEXTAFTER(Table38[[#This Row],[all fluxes from kapp-slack]]," ",-1,,,""),""))</f>
        <v>0</v>
      </c>
      <c r="F2330" s="1" t="s">
        <v>6163</v>
      </c>
      <c r="G2330" s="1" t="str">
        <f>_xlfn.TEXTBEFORE(Table5[[#This Row],[rxn     kapp_old        kapp_slack_ub   kapp_slack_lb]]," ")</f>
        <v>RXN-EX_asn__L_e_FWD-SPONT</v>
      </c>
      <c r="H233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33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330" s="1">
        <f>_xlfn.NUMBERVALUE(_xlfn.TEXTAFTER(Table5[[#This Row],[rxn     kapp_old        kapp_slack_ub   kapp_slack_lb]]," ",-1))</f>
        <v>0</v>
      </c>
      <c r="K2330" s="1">
        <f>_xlfn.XLOOKUP(SUBSTITUTE(Table5[[#This Row],[rxn]],"RXN-","ENZLOAD-"),ENZLOAD[name],ENZLOAD[flux],0)</f>
        <v>0</v>
      </c>
      <c r="L2330" s="1" t="str">
        <f>"'"&amp;Table5[[#This Row],[rxn]]&amp;"'"&amp;CHAR(9)&amp;IF(AND(Table5[[#This Row],[kapp_slack_ub]]&lt;&gt;0,Table5[[#This Row],[kapp_old]]&lt;$F$1),$F$1,Table5[[#This Row],[kapp_old]])</f>
        <v>'RXN-EX_asn__L_e_FWD-SPONT'	27141.27779288</v>
      </c>
      <c r="M2330" s="1">
        <f>_xlfn.XLOOKUP(Table5[[#This Row],[rxn]],Table3[name],Table3[flux],$F$1)</f>
        <v>27141.277792879999</v>
      </c>
      <c r="N2330" s="1" t="str">
        <f>IFERROR(Table5[[#This Row],[min flux]]/Table5[[#This Row],[associated enzload]],"")</f>
        <v/>
      </c>
      <c r="O2330" s="1">
        <f>_xlfn.NUMBERVALUE(IF(Table5[[#This Row],[flux/enzload]]="","",ABS($N$1-Table5[[#This Row],[flux/enzload]])))</f>
        <v>0</v>
      </c>
      <c r="P2330" s="1">
        <f>Table5[[#This Row],[kapp_old]]+IFERROR(((Table5[[#This Row],[kapp_slack_ub]]-Table5[[#This Row],[kapp_slack_lb]])/Table5[[#This Row],[associated enzload]]),0)</f>
        <v>27141.277792879999</v>
      </c>
      <c r="Q2330" s="1" t="str">
        <f>"'"&amp;Table5[[#This Row],[rxn]]&amp;"'"&amp;CHAR(9)&amp;Table5[[#This Row],[kapp + (slack_ub - slack_lb)/enzload]]</f>
        <v>'RXN-EX_asn__L_e_FWD-SPONT'	27141.27779288</v>
      </c>
      <c r="R2330" s="1">
        <f>_xlfn.XLOOKUP(Table5[[#This Row],[rxn]],Table38[name],Table38[flux],0)</f>
        <v>0</v>
      </c>
      <c r="S2330" s="1">
        <f>_xlfn.XLOOKUP(SUBSTITUTE(Table5[[#This Row],[rxn]],"RXN-","ENZLOAD-"),Table38[name],Table38[flux],0)</f>
        <v>0</v>
      </c>
      <c r="T2330" s="1" t="b">
        <f>AND(Table5[[#This Row],[ENZLOAD flux in kapp-slack.gms]]=0,Table5[[#This Row],[flux in kapp-slack.gms]]&lt;&gt;0,NOT(Table5[[#This Row],[spont or unknown?]]))</f>
        <v>0</v>
      </c>
      <c r="U2330" s="1" t="b">
        <f>OR(_xlfn.TEXTAFTER(Table5[[#This Row],[rxn]],"-",-1)="SPONT",_xlfn.TEXTAFTER(Table5[[#This Row],[rxn]],"-",-1)="UNKNOWN")</f>
        <v>1</v>
      </c>
      <c r="V2330" s="1">
        <f>_xlfn.XLOOKUP(SUBSTITUTE(Table5[[#This Row],[rxn]],"RXN-","ENZLOAD-"),Table4[rxn],Table4[ub],0)</f>
        <v>0</v>
      </c>
      <c r="W2330" s="1" t="b">
        <f>AND(Table5[[#This Row],[FVA ENZLOAD flux UB]]=0,Table5[[#This Row],[ENZ not made when it should be?]])</f>
        <v>0</v>
      </c>
    </row>
    <row r="2331" spans="1:23" hidden="1">
      <c r="A2331" s="1"/>
      <c r="B2331" s="1" t="str">
        <f>_xlfn.TEXTBEFORE(Table38[[#This Row],[all fluxes from kapp-slack]]," ",,,,"")</f>
        <v/>
      </c>
      <c r="C2331" s="1">
        <f>_xlfn.NUMBERVALUE(IFERROR(_xlfn.TEXTAFTER(Table38[[#This Row],[all fluxes from kapp-slack]]," ",-1,,,""),""))</f>
        <v>0</v>
      </c>
      <c r="F2331" s="1" t="s">
        <v>6164</v>
      </c>
      <c r="G2331" s="1" t="str">
        <f>_xlfn.TEXTBEFORE(Table5[[#This Row],[rxn     kapp_old        kapp_slack_ub   kapp_slack_lb]]," ")</f>
        <v>RXN-EX_asn__L_e_REV-SPONT</v>
      </c>
      <c r="H233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33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331" s="1">
        <f>_xlfn.NUMBERVALUE(_xlfn.TEXTAFTER(Table5[[#This Row],[rxn     kapp_old        kapp_slack_ub   kapp_slack_lb]]," ",-1))</f>
        <v>0</v>
      </c>
      <c r="K2331" s="1">
        <f>_xlfn.XLOOKUP(SUBSTITUTE(Table5[[#This Row],[rxn]],"RXN-","ENZLOAD-"),ENZLOAD[name],ENZLOAD[flux],0)</f>
        <v>0</v>
      </c>
      <c r="L2331" s="1" t="str">
        <f>"'"&amp;Table5[[#This Row],[rxn]]&amp;"'"&amp;CHAR(9)&amp;IF(AND(Table5[[#This Row],[kapp_slack_ub]]&lt;&gt;0,Table5[[#This Row],[kapp_old]]&lt;$F$1),$F$1,Table5[[#This Row],[kapp_old]])</f>
        <v>'RXN-EX_asn__L_e_REV-SPONT'	27141.27779288</v>
      </c>
      <c r="M2331" s="1">
        <f>_xlfn.XLOOKUP(Table5[[#This Row],[rxn]],Table3[name],Table3[flux],$F$1)</f>
        <v>27141.277792879999</v>
      </c>
      <c r="N2331" s="1" t="str">
        <f>IFERROR(Table5[[#This Row],[min flux]]/Table5[[#This Row],[associated enzload]],"")</f>
        <v/>
      </c>
      <c r="O2331" s="1">
        <f>_xlfn.NUMBERVALUE(IF(Table5[[#This Row],[flux/enzload]]="","",ABS($N$1-Table5[[#This Row],[flux/enzload]])))</f>
        <v>0</v>
      </c>
      <c r="P2331" s="1">
        <f>Table5[[#This Row],[kapp_old]]+IFERROR(((Table5[[#This Row],[kapp_slack_ub]]-Table5[[#This Row],[kapp_slack_lb]])/Table5[[#This Row],[associated enzload]]),0)</f>
        <v>27141.277792879999</v>
      </c>
      <c r="Q2331" s="1" t="str">
        <f>"'"&amp;Table5[[#This Row],[rxn]]&amp;"'"&amp;CHAR(9)&amp;Table5[[#This Row],[kapp + (slack_ub - slack_lb)/enzload]]</f>
        <v>'RXN-EX_asn__L_e_REV-SPONT'	27141.27779288</v>
      </c>
      <c r="R2331" s="1">
        <f>_xlfn.XLOOKUP(Table5[[#This Row],[rxn]],Table38[name],Table38[flux],0)</f>
        <v>0</v>
      </c>
      <c r="S2331" s="1">
        <f>_xlfn.XLOOKUP(SUBSTITUTE(Table5[[#This Row],[rxn]],"RXN-","ENZLOAD-"),Table38[name],Table38[flux],0)</f>
        <v>0</v>
      </c>
      <c r="T2331" s="1" t="b">
        <f>AND(Table5[[#This Row],[ENZLOAD flux in kapp-slack.gms]]=0,Table5[[#This Row],[flux in kapp-slack.gms]]&lt;&gt;0,NOT(Table5[[#This Row],[spont or unknown?]]))</f>
        <v>0</v>
      </c>
      <c r="U2331" s="1" t="b">
        <f>OR(_xlfn.TEXTAFTER(Table5[[#This Row],[rxn]],"-",-1)="SPONT",_xlfn.TEXTAFTER(Table5[[#This Row],[rxn]],"-",-1)="UNKNOWN")</f>
        <v>1</v>
      </c>
      <c r="V2331" s="1">
        <f>_xlfn.XLOOKUP(SUBSTITUTE(Table5[[#This Row],[rxn]],"RXN-","ENZLOAD-"),Table4[rxn],Table4[ub],0)</f>
        <v>0</v>
      </c>
      <c r="W2331" s="1" t="b">
        <f>AND(Table5[[#This Row],[FVA ENZLOAD flux UB]]=0,Table5[[#This Row],[ENZ not made when it should be?]])</f>
        <v>0</v>
      </c>
    </row>
    <row r="2332" spans="1:23" hidden="1">
      <c r="A2332" s="1"/>
      <c r="B2332" s="1" t="str">
        <f>_xlfn.TEXTBEFORE(Table38[[#This Row],[all fluxes from kapp-slack]]," ",,,,"")</f>
        <v/>
      </c>
      <c r="C2332" s="1">
        <f>_xlfn.NUMBERVALUE(IFERROR(_xlfn.TEXTAFTER(Table38[[#This Row],[all fluxes from kapp-slack]]," ",-1,,,""),""))</f>
        <v>0</v>
      </c>
      <c r="F2332" s="1" t="s">
        <v>6165</v>
      </c>
      <c r="G2332" s="1" t="str">
        <f>_xlfn.TEXTBEFORE(Table5[[#This Row],[rxn     kapp_old        kapp_slack_ub   kapp_slack_lb]]," ")</f>
        <v>RXN-EX_asp__L_e_FWD-SPONT</v>
      </c>
      <c r="H233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33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332" s="1">
        <f>_xlfn.NUMBERVALUE(_xlfn.TEXTAFTER(Table5[[#This Row],[rxn     kapp_old        kapp_slack_ub   kapp_slack_lb]]," ",-1))</f>
        <v>0</v>
      </c>
      <c r="K2332" s="1">
        <f>_xlfn.XLOOKUP(SUBSTITUTE(Table5[[#This Row],[rxn]],"RXN-","ENZLOAD-"),ENZLOAD[name],ENZLOAD[flux],0)</f>
        <v>0</v>
      </c>
      <c r="L2332" s="1" t="str">
        <f>"'"&amp;Table5[[#This Row],[rxn]]&amp;"'"&amp;CHAR(9)&amp;IF(AND(Table5[[#This Row],[kapp_slack_ub]]&lt;&gt;0,Table5[[#This Row],[kapp_old]]&lt;$F$1),$F$1,Table5[[#This Row],[kapp_old]])</f>
        <v>'RXN-EX_asp__L_e_FWD-SPONT'	27141.27779288</v>
      </c>
      <c r="M2332" s="1">
        <f>_xlfn.XLOOKUP(Table5[[#This Row],[rxn]],Table3[name],Table3[flux],$F$1)</f>
        <v>27141.277792879999</v>
      </c>
      <c r="N2332" s="1" t="str">
        <f>IFERROR(Table5[[#This Row],[min flux]]/Table5[[#This Row],[associated enzload]],"")</f>
        <v/>
      </c>
      <c r="O2332" s="1">
        <f>_xlfn.NUMBERVALUE(IF(Table5[[#This Row],[flux/enzload]]="","",ABS($N$1-Table5[[#This Row],[flux/enzload]])))</f>
        <v>0</v>
      </c>
      <c r="P2332" s="1">
        <f>Table5[[#This Row],[kapp_old]]+IFERROR(((Table5[[#This Row],[kapp_slack_ub]]-Table5[[#This Row],[kapp_slack_lb]])/Table5[[#This Row],[associated enzload]]),0)</f>
        <v>27141.277792879999</v>
      </c>
      <c r="Q2332" s="1" t="str">
        <f>"'"&amp;Table5[[#This Row],[rxn]]&amp;"'"&amp;CHAR(9)&amp;Table5[[#This Row],[kapp + (slack_ub - slack_lb)/enzload]]</f>
        <v>'RXN-EX_asp__L_e_FWD-SPONT'	27141.27779288</v>
      </c>
      <c r="R2332" s="1">
        <f>_xlfn.XLOOKUP(Table5[[#This Row],[rxn]],Table38[name],Table38[flux],0)</f>
        <v>0</v>
      </c>
      <c r="S2332" s="1">
        <f>_xlfn.XLOOKUP(SUBSTITUTE(Table5[[#This Row],[rxn]],"RXN-","ENZLOAD-"),Table38[name],Table38[flux],0)</f>
        <v>0</v>
      </c>
      <c r="T2332" s="1" t="b">
        <f>AND(Table5[[#This Row],[ENZLOAD flux in kapp-slack.gms]]=0,Table5[[#This Row],[flux in kapp-slack.gms]]&lt;&gt;0,NOT(Table5[[#This Row],[spont or unknown?]]))</f>
        <v>0</v>
      </c>
      <c r="U2332" s="1" t="b">
        <f>OR(_xlfn.TEXTAFTER(Table5[[#This Row],[rxn]],"-",-1)="SPONT",_xlfn.TEXTAFTER(Table5[[#This Row],[rxn]],"-",-1)="UNKNOWN")</f>
        <v>1</v>
      </c>
      <c r="V2332" s="1">
        <f>_xlfn.XLOOKUP(SUBSTITUTE(Table5[[#This Row],[rxn]],"RXN-","ENZLOAD-"),Table4[rxn],Table4[ub],0)</f>
        <v>0</v>
      </c>
      <c r="W2332" s="1" t="b">
        <f>AND(Table5[[#This Row],[FVA ENZLOAD flux UB]]=0,Table5[[#This Row],[ENZ not made when it should be?]])</f>
        <v>0</v>
      </c>
    </row>
    <row r="2333" spans="1:23" hidden="1">
      <c r="A2333" s="1"/>
      <c r="B2333" s="1" t="str">
        <f>_xlfn.TEXTBEFORE(Table38[[#This Row],[all fluxes from kapp-slack]]," ",,,,"")</f>
        <v/>
      </c>
      <c r="C2333" s="1">
        <f>_xlfn.NUMBERVALUE(IFERROR(_xlfn.TEXTAFTER(Table38[[#This Row],[all fluxes from kapp-slack]]," ",-1,,,""),""))</f>
        <v>0</v>
      </c>
      <c r="F2333" s="1" t="s">
        <v>6166</v>
      </c>
      <c r="G2333" s="1" t="str">
        <f>_xlfn.TEXTBEFORE(Table5[[#This Row],[rxn     kapp_old        kapp_slack_ub   kapp_slack_lb]]," ")</f>
        <v>RXN-EX_asp__L_e_REV-SPONT</v>
      </c>
      <c r="H233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33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333" s="1">
        <f>_xlfn.NUMBERVALUE(_xlfn.TEXTAFTER(Table5[[#This Row],[rxn     kapp_old        kapp_slack_ub   kapp_slack_lb]]," ",-1))</f>
        <v>0</v>
      </c>
      <c r="K2333" s="1">
        <f>_xlfn.XLOOKUP(SUBSTITUTE(Table5[[#This Row],[rxn]],"RXN-","ENZLOAD-"),ENZLOAD[name],ENZLOAD[flux],0)</f>
        <v>0</v>
      </c>
      <c r="L2333" s="1" t="str">
        <f>"'"&amp;Table5[[#This Row],[rxn]]&amp;"'"&amp;CHAR(9)&amp;IF(AND(Table5[[#This Row],[kapp_slack_ub]]&lt;&gt;0,Table5[[#This Row],[kapp_old]]&lt;$F$1),$F$1,Table5[[#This Row],[kapp_old]])</f>
        <v>'RXN-EX_asp__L_e_REV-SPONT'	27141.27779288</v>
      </c>
      <c r="M2333" s="1">
        <f>_xlfn.XLOOKUP(Table5[[#This Row],[rxn]],Table3[name],Table3[flux],$F$1)</f>
        <v>27141.277792879999</v>
      </c>
      <c r="N2333" s="1" t="str">
        <f>IFERROR(Table5[[#This Row],[min flux]]/Table5[[#This Row],[associated enzload]],"")</f>
        <v/>
      </c>
      <c r="O2333" s="1">
        <f>_xlfn.NUMBERVALUE(IF(Table5[[#This Row],[flux/enzload]]="","",ABS($N$1-Table5[[#This Row],[flux/enzload]])))</f>
        <v>0</v>
      </c>
      <c r="P2333" s="1">
        <f>Table5[[#This Row],[kapp_old]]+IFERROR(((Table5[[#This Row],[kapp_slack_ub]]-Table5[[#This Row],[kapp_slack_lb]])/Table5[[#This Row],[associated enzload]]),0)</f>
        <v>27141.277792879999</v>
      </c>
      <c r="Q2333" s="1" t="str">
        <f>"'"&amp;Table5[[#This Row],[rxn]]&amp;"'"&amp;CHAR(9)&amp;Table5[[#This Row],[kapp + (slack_ub - slack_lb)/enzload]]</f>
        <v>'RXN-EX_asp__L_e_REV-SPONT'	27141.27779288</v>
      </c>
      <c r="R2333" s="1">
        <f>_xlfn.XLOOKUP(Table5[[#This Row],[rxn]],Table38[name],Table38[flux],0)</f>
        <v>0</v>
      </c>
      <c r="S2333" s="1">
        <f>_xlfn.XLOOKUP(SUBSTITUTE(Table5[[#This Row],[rxn]],"RXN-","ENZLOAD-"),Table38[name],Table38[flux],0)</f>
        <v>0</v>
      </c>
      <c r="T2333" s="1" t="b">
        <f>AND(Table5[[#This Row],[ENZLOAD flux in kapp-slack.gms]]=0,Table5[[#This Row],[flux in kapp-slack.gms]]&lt;&gt;0,NOT(Table5[[#This Row],[spont or unknown?]]))</f>
        <v>0</v>
      </c>
      <c r="U2333" s="1" t="b">
        <f>OR(_xlfn.TEXTAFTER(Table5[[#This Row],[rxn]],"-",-1)="SPONT",_xlfn.TEXTAFTER(Table5[[#This Row],[rxn]],"-",-1)="UNKNOWN")</f>
        <v>1</v>
      </c>
      <c r="V2333" s="1">
        <f>_xlfn.XLOOKUP(SUBSTITUTE(Table5[[#This Row],[rxn]],"RXN-","ENZLOAD-"),Table4[rxn],Table4[ub],0)</f>
        <v>0</v>
      </c>
      <c r="W2333" s="1" t="b">
        <f>AND(Table5[[#This Row],[FVA ENZLOAD flux UB]]=0,Table5[[#This Row],[ENZ not made when it should be?]])</f>
        <v>0</v>
      </c>
    </row>
    <row r="2334" spans="1:23" hidden="1">
      <c r="A2334" s="1"/>
      <c r="B2334" s="1" t="str">
        <f>_xlfn.TEXTBEFORE(Table38[[#This Row],[all fluxes from kapp-slack]]," ",,,,"")</f>
        <v/>
      </c>
      <c r="C2334" s="1">
        <f>_xlfn.NUMBERVALUE(IFERROR(_xlfn.TEXTAFTER(Table38[[#This Row],[all fluxes from kapp-slack]]," ",-1,,,""),""))</f>
        <v>0</v>
      </c>
      <c r="F2334" s="1" t="s">
        <v>6167</v>
      </c>
      <c r="G2334" s="1" t="str">
        <f>_xlfn.TEXTBEFORE(Table5[[#This Row],[rxn     kapp_old        kapp_slack_ub   kapp_slack_lb]]," ")</f>
        <v>RXN-EX_cys__L_e_FWD-SPONT</v>
      </c>
      <c r="H233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33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334" s="1">
        <f>_xlfn.NUMBERVALUE(_xlfn.TEXTAFTER(Table5[[#This Row],[rxn     kapp_old        kapp_slack_ub   kapp_slack_lb]]," ",-1))</f>
        <v>0</v>
      </c>
      <c r="K2334" s="1">
        <f>_xlfn.XLOOKUP(SUBSTITUTE(Table5[[#This Row],[rxn]],"RXN-","ENZLOAD-"),ENZLOAD[name],ENZLOAD[flux],0)</f>
        <v>0</v>
      </c>
      <c r="L2334" s="1" t="str">
        <f>"'"&amp;Table5[[#This Row],[rxn]]&amp;"'"&amp;CHAR(9)&amp;IF(AND(Table5[[#This Row],[kapp_slack_ub]]&lt;&gt;0,Table5[[#This Row],[kapp_old]]&lt;$F$1),$F$1,Table5[[#This Row],[kapp_old]])</f>
        <v>'RXN-EX_cys__L_e_FWD-SPONT'	27141.27779288</v>
      </c>
      <c r="M2334" s="1">
        <f>_xlfn.XLOOKUP(Table5[[#This Row],[rxn]],Table3[name],Table3[flux],$F$1)</f>
        <v>27141.277792879999</v>
      </c>
      <c r="N2334" s="1" t="str">
        <f>IFERROR(Table5[[#This Row],[min flux]]/Table5[[#This Row],[associated enzload]],"")</f>
        <v/>
      </c>
      <c r="O2334" s="1">
        <f>_xlfn.NUMBERVALUE(IF(Table5[[#This Row],[flux/enzload]]="","",ABS($N$1-Table5[[#This Row],[flux/enzload]])))</f>
        <v>0</v>
      </c>
      <c r="P2334" s="1">
        <f>Table5[[#This Row],[kapp_old]]+IFERROR(((Table5[[#This Row],[kapp_slack_ub]]-Table5[[#This Row],[kapp_slack_lb]])/Table5[[#This Row],[associated enzload]]),0)</f>
        <v>27141.277792879999</v>
      </c>
      <c r="Q2334" s="1" t="str">
        <f>"'"&amp;Table5[[#This Row],[rxn]]&amp;"'"&amp;CHAR(9)&amp;Table5[[#This Row],[kapp + (slack_ub - slack_lb)/enzload]]</f>
        <v>'RXN-EX_cys__L_e_FWD-SPONT'	27141.27779288</v>
      </c>
      <c r="R2334" s="1">
        <f>_xlfn.XLOOKUP(Table5[[#This Row],[rxn]],Table38[name],Table38[flux],0)</f>
        <v>0</v>
      </c>
      <c r="S2334" s="1">
        <f>_xlfn.XLOOKUP(SUBSTITUTE(Table5[[#This Row],[rxn]],"RXN-","ENZLOAD-"),Table38[name],Table38[flux],0)</f>
        <v>0</v>
      </c>
      <c r="T2334" s="1" t="b">
        <f>AND(Table5[[#This Row],[ENZLOAD flux in kapp-slack.gms]]=0,Table5[[#This Row],[flux in kapp-slack.gms]]&lt;&gt;0,NOT(Table5[[#This Row],[spont or unknown?]]))</f>
        <v>0</v>
      </c>
      <c r="U2334" s="1" t="b">
        <f>OR(_xlfn.TEXTAFTER(Table5[[#This Row],[rxn]],"-",-1)="SPONT",_xlfn.TEXTAFTER(Table5[[#This Row],[rxn]],"-",-1)="UNKNOWN")</f>
        <v>1</v>
      </c>
      <c r="V2334" s="1">
        <f>_xlfn.XLOOKUP(SUBSTITUTE(Table5[[#This Row],[rxn]],"RXN-","ENZLOAD-"),Table4[rxn],Table4[ub],0)</f>
        <v>0</v>
      </c>
      <c r="W2334" s="1" t="b">
        <f>AND(Table5[[#This Row],[FVA ENZLOAD flux UB]]=0,Table5[[#This Row],[ENZ not made when it should be?]])</f>
        <v>0</v>
      </c>
    </row>
    <row r="2335" spans="1:23" hidden="1">
      <c r="A2335" s="1"/>
      <c r="B2335" s="1" t="str">
        <f>_xlfn.TEXTBEFORE(Table38[[#This Row],[all fluxes from kapp-slack]]," ",,,,"")</f>
        <v/>
      </c>
      <c r="C2335" s="1">
        <f>_xlfn.NUMBERVALUE(IFERROR(_xlfn.TEXTAFTER(Table38[[#This Row],[all fluxes from kapp-slack]]," ",-1,,,""),""))</f>
        <v>0</v>
      </c>
      <c r="F2335" s="1" t="s">
        <v>6168</v>
      </c>
      <c r="G2335" s="1" t="str">
        <f>_xlfn.TEXTBEFORE(Table5[[#This Row],[rxn     kapp_old        kapp_slack_ub   kapp_slack_lb]]," ")</f>
        <v>RXN-EX_cys__L_e_REV-SPONT</v>
      </c>
      <c r="H233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33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335" s="1">
        <f>_xlfn.NUMBERVALUE(_xlfn.TEXTAFTER(Table5[[#This Row],[rxn     kapp_old        kapp_slack_ub   kapp_slack_lb]]," ",-1))</f>
        <v>0</v>
      </c>
      <c r="K2335" s="1">
        <f>_xlfn.XLOOKUP(SUBSTITUTE(Table5[[#This Row],[rxn]],"RXN-","ENZLOAD-"),ENZLOAD[name],ENZLOAD[flux],0)</f>
        <v>0</v>
      </c>
      <c r="L2335" s="1" t="str">
        <f>"'"&amp;Table5[[#This Row],[rxn]]&amp;"'"&amp;CHAR(9)&amp;IF(AND(Table5[[#This Row],[kapp_slack_ub]]&lt;&gt;0,Table5[[#This Row],[kapp_old]]&lt;$F$1),$F$1,Table5[[#This Row],[kapp_old]])</f>
        <v>'RXN-EX_cys__L_e_REV-SPONT'	27141.27779288</v>
      </c>
      <c r="M2335" s="1">
        <f>_xlfn.XLOOKUP(Table5[[#This Row],[rxn]],Table3[name],Table3[flux],$F$1)</f>
        <v>27141.277792879999</v>
      </c>
      <c r="N2335" s="1" t="str">
        <f>IFERROR(Table5[[#This Row],[min flux]]/Table5[[#This Row],[associated enzload]],"")</f>
        <v/>
      </c>
      <c r="O2335" s="1">
        <f>_xlfn.NUMBERVALUE(IF(Table5[[#This Row],[flux/enzload]]="","",ABS($N$1-Table5[[#This Row],[flux/enzload]])))</f>
        <v>0</v>
      </c>
      <c r="P2335" s="1">
        <f>Table5[[#This Row],[kapp_old]]+IFERROR(((Table5[[#This Row],[kapp_slack_ub]]-Table5[[#This Row],[kapp_slack_lb]])/Table5[[#This Row],[associated enzload]]),0)</f>
        <v>27141.277792879999</v>
      </c>
      <c r="Q2335" s="1" t="str">
        <f>"'"&amp;Table5[[#This Row],[rxn]]&amp;"'"&amp;CHAR(9)&amp;Table5[[#This Row],[kapp + (slack_ub - slack_lb)/enzload]]</f>
        <v>'RXN-EX_cys__L_e_REV-SPONT'	27141.27779288</v>
      </c>
      <c r="R2335" s="1">
        <f>_xlfn.XLOOKUP(Table5[[#This Row],[rxn]],Table38[name],Table38[flux],0)</f>
        <v>0</v>
      </c>
      <c r="S2335" s="1">
        <f>_xlfn.XLOOKUP(SUBSTITUTE(Table5[[#This Row],[rxn]],"RXN-","ENZLOAD-"),Table38[name],Table38[flux],0)</f>
        <v>0</v>
      </c>
      <c r="T2335" s="1" t="b">
        <f>AND(Table5[[#This Row],[ENZLOAD flux in kapp-slack.gms]]=0,Table5[[#This Row],[flux in kapp-slack.gms]]&lt;&gt;0,NOT(Table5[[#This Row],[spont or unknown?]]))</f>
        <v>0</v>
      </c>
      <c r="U2335" s="1" t="b">
        <f>OR(_xlfn.TEXTAFTER(Table5[[#This Row],[rxn]],"-",-1)="SPONT",_xlfn.TEXTAFTER(Table5[[#This Row],[rxn]],"-",-1)="UNKNOWN")</f>
        <v>1</v>
      </c>
      <c r="V2335" s="1">
        <f>_xlfn.XLOOKUP(SUBSTITUTE(Table5[[#This Row],[rxn]],"RXN-","ENZLOAD-"),Table4[rxn],Table4[ub],0)</f>
        <v>0</v>
      </c>
      <c r="W2335" s="1" t="b">
        <f>AND(Table5[[#This Row],[FVA ENZLOAD flux UB]]=0,Table5[[#This Row],[ENZ not made when it should be?]])</f>
        <v>0</v>
      </c>
    </row>
    <row r="2336" spans="1:23" hidden="1">
      <c r="A2336" s="1"/>
      <c r="B2336" s="1" t="str">
        <f>_xlfn.TEXTBEFORE(Table38[[#This Row],[all fluxes from kapp-slack]]," ",,,,"")</f>
        <v/>
      </c>
      <c r="C2336" s="1">
        <f>_xlfn.NUMBERVALUE(IFERROR(_xlfn.TEXTAFTER(Table38[[#This Row],[all fluxes from kapp-slack]]," ",-1,,,""),""))</f>
        <v>0</v>
      </c>
      <c r="F2336" s="1" t="s">
        <v>6169</v>
      </c>
      <c r="G2336" s="1" t="str">
        <f>_xlfn.TEXTBEFORE(Table5[[#This Row],[rxn     kapp_old        kapp_slack_ub   kapp_slack_lb]]," ")</f>
        <v>RXN-EX_sbt__L_e_FWD-SPONT</v>
      </c>
      <c r="H233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33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336" s="1">
        <f>_xlfn.NUMBERVALUE(_xlfn.TEXTAFTER(Table5[[#This Row],[rxn     kapp_old        kapp_slack_ub   kapp_slack_lb]]," ",-1))</f>
        <v>0</v>
      </c>
      <c r="K2336" s="1">
        <f>_xlfn.XLOOKUP(SUBSTITUTE(Table5[[#This Row],[rxn]],"RXN-","ENZLOAD-"),ENZLOAD[name],ENZLOAD[flux],0)</f>
        <v>0</v>
      </c>
      <c r="L2336" s="1" t="str">
        <f>"'"&amp;Table5[[#This Row],[rxn]]&amp;"'"&amp;CHAR(9)&amp;IF(AND(Table5[[#This Row],[kapp_slack_ub]]&lt;&gt;0,Table5[[#This Row],[kapp_old]]&lt;$F$1),$F$1,Table5[[#This Row],[kapp_old]])</f>
        <v>'RXN-EX_sbt__L_e_FWD-SPONT'	27141.27779288</v>
      </c>
      <c r="M2336" s="1">
        <f>_xlfn.XLOOKUP(Table5[[#This Row],[rxn]],Table3[name],Table3[flux],$F$1)</f>
        <v>27141.277792879999</v>
      </c>
      <c r="N2336" s="1" t="str">
        <f>IFERROR(Table5[[#This Row],[min flux]]/Table5[[#This Row],[associated enzload]],"")</f>
        <v/>
      </c>
      <c r="O2336" s="1">
        <f>_xlfn.NUMBERVALUE(IF(Table5[[#This Row],[flux/enzload]]="","",ABS($N$1-Table5[[#This Row],[flux/enzload]])))</f>
        <v>0</v>
      </c>
      <c r="P2336" s="1">
        <f>Table5[[#This Row],[kapp_old]]+IFERROR(((Table5[[#This Row],[kapp_slack_ub]]-Table5[[#This Row],[kapp_slack_lb]])/Table5[[#This Row],[associated enzload]]),0)</f>
        <v>27141.277792879999</v>
      </c>
      <c r="Q2336" s="1" t="str">
        <f>"'"&amp;Table5[[#This Row],[rxn]]&amp;"'"&amp;CHAR(9)&amp;Table5[[#This Row],[kapp + (slack_ub - slack_lb)/enzload]]</f>
        <v>'RXN-EX_sbt__L_e_FWD-SPONT'	27141.27779288</v>
      </c>
      <c r="R2336" s="1">
        <f>_xlfn.XLOOKUP(Table5[[#This Row],[rxn]],Table38[name],Table38[flux],0)</f>
        <v>0</v>
      </c>
      <c r="S2336" s="1">
        <f>_xlfn.XLOOKUP(SUBSTITUTE(Table5[[#This Row],[rxn]],"RXN-","ENZLOAD-"),Table38[name],Table38[flux],0)</f>
        <v>0</v>
      </c>
      <c r="T2336" s="1" t="b">
        <f>AND(Table5[[#This Row],[ENZLOAD flux in kapp-slack.gms]]=0,Table5[[#This Row],[flux in kapp-slack.gms]]&lt;&gt;0,NOT(Table5[[#This Row],[spont or unknown?]]))</f>
        <v>0</v>
      </c>
      <c r="U2336" s="1" t="b">
        <f>OR(_xlfn.TEXTAFTER(Table5[[#This Row],[rxn]],"-",-1)="SPONT",_xlfn.TEXTAFTER(Table5[[#This Row],[rxn]],"-",-1)="UNKNOWN")</f>
        <v>1</v>
      </c>
      <c r="V2336" s="1">
        <f>_xlfn.XLOOKUP(SUBSTITUTE(Table5[[#This Row],[rxn]],"RXN-","ENZLOAD-"),Table4[rxn],Table4[ub],0)</f>
        <v>0</v>
      </c>
      <c r="W2336" s="1" t="b">
        <f>AND(Table5[[#This Row],[FVA ENZLOAD flux UB]]=0,Table5[[#This Row],[ENZ not made when it should be?]])</f>
        <v>0</v>
      </c>
    </row>
    <row r="2337" spans="1:23" hidden="1">
      <c r="A2337" s="1"/>
      <c r="B2337" s="1" t="str">
        <f>_xlfn.TEXTBEFORE(Table38[[#This Row],[all fluxes from kapp-slack]]," ",,,,"")</f>
        <v/>
      </c>
      <c r="C2337" s="1">
        <f>_xlfn.NUMBERVALUE(IFERROR(_xlfn.TEXTAFTER(Table38[[#This Row],[all fluxes from kapp-slack]]," ",-1,,,""),""))</f>
        <v>0</v>
      </c>
      <c r="F2337" s="1" t="s">
        <v>6170</v>
      </c>
      <c r="G2337" s="1" t="str">
        <f>_xlfn.TEXTBEFORE(Table5[[#This Row],[rxn     kapp_old        kapp_slack_ub   kapp_slack_lb]]," ")</f>
        <v>RXN-EX_sbt__L_e_REV-SPONT</v>
      </c>
      <c r="H233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33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337" s="1">
        <f>_xlfn.NUMBERVALUE(_xlfn.TEXTAFTER(Table5[[#This Row],[rxn     kapp_old        kapp_slack_ub   kapp_slack_lb]]," ",-1))</f>
        <v>0</v>
      </c>
      <c r="K2337" s="1">
        <f>_xlfn.XLOOKUP(SUBSTITUTE(Table5[[#This Row],[rxn]],"RXN-","ENZLOAD-"),ENZLOAD[name],ENZLOAD[flux],0)</f>
        <v>0</v>
      </c>
      <c r="L2337" s="1" t="str">
        <f>"'"&amp;Table5[[#This Row],[rxn]]&amp;"'"&amp;CHAR(9)&amp;IF(AND(Table5[[#This Row],[kapp_slack_ub]]&lt;&gt;0,Table5[[#This Row],[kapp_old]]&lt;$F$1),$F$1,Table5[[#This Row],[kapp_old]])</f>
        <v>'RXN-EX_sbt__L_e_REV-SPONT'	27141.27779288</v>
      </c>
      <c r="M2337" s="1">
        <f>_xlfn.XLOOKUP(Table5[[#This Row],[rxn]],Table3[name],Table3[flux],$F$1)</f>
        <v>27141.277792879999</v>
      </c>
      <c r="N2337" s="1" t="str">
        <f>IFERROR(Table5[[#This Row],[min flux]]/Table5[[#This Row],[associated enzload]],"")</f>
        <v/>
      </c>
      <c r="O2337" s="1">
        <f>_xlfn.NUMBERVALUE(IF(Table5[[#This Row],[flux/enzload]]="","",ABS($N$1-Table5[[#This Row],[flux/enzload]])))</f>
        <v>0</v>
      </c>
      <c r="P2337" s="1">
        <f>Table5[[#This Row],[kapp_old]]+IFERROR(((Table5[[#This Row],[kapp_slack_ub]]-Table5[[#This Row],[kapp_slack_lb]])/Table5[[#This Row],[associated enzload]]),0)</f>
        <v>27141.277792879999</v>
      </c>
      <c r="Q2337" s="1" t="str">
        <f>"'"&amp;Table5[[#This Row],[rxn]]&amp;"'"&amp;CHAR(9)&amp;Table5[[#This Row],[kapp + (slack_ub - slack_lb)/enzload]]</f>
        <v>'RXN-EX_sbt__L_e_REV-SPONT'	27141.27779288</v>
      </c>
      <c r="R2337" s="1">
        <f>_xlfn.XLOOKUP(Table5[[#This Row],[rxn]],Table38[name],Table38[flux],0)</f>
        <v>0</v>
      </c>
      <c r="S2337" s="1">
        <f>_xlfn.XLOOKUP(SUBSTITUTE(Table5[[#This Row],[rxn]],"RXN-","ENZLOAD-"),Table38[name],Table38[flux],0)</f>
        <v>0</v>
      </c>
      <c r="T2337" s="1" t="b">
        <f>AND(Table5[[#This Row],[ENZLOAD flux in kapp-slack.gms]]=0,Table5[[#This Row],[flux in kapp-slack.gms]]&lt;&gt;0,NOT(Table5[[#This Row],[spont or unknown?]]))</f>
        <v>0</v>
      </c>
      <c r="U2337" s="1" t="b">
        <f>OR(_xlfn.TEXTAFTER(Table5[[#This Row],[rxn]],"-",-1)="SPONT",_xlfn.TEXTAFTER(Table5[[#This Row],[rxn]],"-",-1)="UNKNOWN")</f>
        <v>1</v>
      </c>
      <c r="V2337" s="1">
        <f>_xlfn.XLOOKUP(SUBSTITUTE(Table5[[#This Row],[rxn]],"RXN-","ENZLOAD-"),Table4[rxn],Table4[ub],0)</f>
        <v>0</v>
      </c>
      <c r="W2337" s="1" t="b">
        <f>AND(Table5[[#This Row],[FVA ENZLOAD flux UB]]=0,Table5[[#This Row],[ENZ not made when it should be?]])</f>
        <v>0</v>
      </c>
    </row>
    <row r="2338" spans="1:23" hidden="1">
      <c r="A2338" s="1"/>
      <c r="B2338" s="1" t="str">
        <f>_xlfn.TEXTBEFORE(Table38[[#This Row],[all fluxes from kapp-slack]]," ",,,,"")</f>
        <v/>
      </c>
      <c r="C2338" s="1">
        <f>_xlfn.NUMBERVALUE(IFERROR(_xlfn.TEXTAFTER(Table38[[#This Row],[all fluxes from kapp-slack]]," ",-1,,,""),""))</f>
        <v>0</v>
      </c>
      <c r="F2338" s="1" t="s">
        <v>6171</v>
      </c>
      <c r="G2338" s="1" t="str">
        <f>_xlfn.TEXTBEFORE(Table5[[#This Row],[rxn     kapp_old        kapp_slack_ub   kapp_slack_lb]]," ")</f>
        <v>RXN-EX_glu__L_e_FWD-SPONT</v>
      </c>
      <c r="H233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33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338" s="1">
        <f>_xlfn.NUMBERVALUE(_xlfn.TEXTAFTER(Table5[[#This Row],[rxn     kapp_old        kapp_slack_ub   kapp_slack_lb]]," ",-1))</f>
        <v>0</v>
      </c>
      <c r="K2338" s="1">
        <f>_xlfn.XLOOKUP(SUBSTITUTE(Table5[[#This Row],[rxn]],"RXN-","ENZLOAD-"),ENZLOAD[name],ENZLOAD[flux],0)</f>
        <v>0</v>
      </c>
      <c r="L2338" s="1" t="str">
        <f>"'"&amp;Table5[[#This Row],[rxn]]&amp;"'"&amp;CHAR(9)&amp;IF(AND(Table5[[#This Row],[kapp_slack_ub]]&lt;&gt;0,Table5[[#This Row],[kapp_old]]&lt;$F$1),$F$1,Table5[[#This Row],[kapp_old]])</f>
        <v>'RXN-EX_glu__L_e_FWD-SPONT'	27141.27779288</v>
      </c>
      <c r="M2338" s="1">
        <f>_xlfn.XLOOKUP(Table5[[#This Row],[rxn]],Table3[name],Table3[flux],$F$1)</f>
        <v>27141.277792879999</v>
      </c>
      <c r="N2338" s="1" t="str">
        <f>IFERROR(Table5[[#This Row],[min flux]]/Table5[[#This Row],[associated enzload]],"")</f>
        <v/>
      </c>
      <c r="O2338" s="1">
        <f>_xlfn.NUMBERVALUE(IF(Table5[[#This Row],[flux/enzload]]="","",ABS($N$1-Table5[[#This Row],[flux/enzload]])))</f>
        <v>0</v>
      </c>
      <c r="P2338" s="1">
        <f>Table5[[#This Row],[kapp_old]]+IFERROR(((Table5[[#This Row],[kapp_slack_ub]]-Table5[[#This Row],[kapp_slack_lb]])/Table5[[#This Row],[associated enzload]]),0)</f>
        <v>27141.277792879999</v>
      </c>
      <c r="Q2338" s="1" t="str">
        <f>"'"&amp;Table5[[#This Row],[rxn]]&amp;"'"&amp;CHAR(9)&amp;Table5[[#This Row],[kapp + (slack_ub - slack_lb)/enzload]]</f>
        <v>'RXN-EX_glu__L_e_FWD-SPONT'	27141.27779288</v>
      </c>
      <c r="R2338" s="1">
        <f>_xlfn.XLOOKUP(Table5[[#This Row],[rxn]],Table38[name],Table38[flux],0)</f>
        <v>0</v>
      </c>
      <c r="S2338" s="1">
        <f>_xlfn.XLOOKUP(SUBSTITUTE(Table5[[#This Row],[rxn]],"RXN-","ENZLOAD-"),Table38[name],Table38[flux],0)</f>
        <v>0</v>
      </c>
      <c r="T2338" s="1" t="b">
        <f>AND(Table5[[#This Row],[ENZLOAD flux in kapp-slack.gms]]=0,Table5[[#This Row],[flux in kapp-slack.gms]]&lt;&gt;0,NOT(Table5[[#This Row],[spont or unknown?]]))</f>
        <v>0</v>
      </c>
      <c r="U2338" s="1" t="b">
        <f>OR(_xlfn.TEXTAFTER(Table5[[#This Row],[rxn]],"-",-1)="SPONT",_xlfn.TEXTAFTER(Table5[[#This Row],[rxn]],"-",-1)="UNKNOWN")</f>
        <v>1</v>
      </c>
      <c r="V2338" s="1">
        <f>_xlfn.XLOOKUP(SUBSTITUTE(Table5[[#This Row],[rxn]],"RXN-","ENZLOAD-"),Table4[rxn],Table4[ub],0)</f>
        <v>0</v>
      </c>
      <c r="W2338" s="1" t="b">
        <f>AND(Table5[[#This Row],[FVA ENZLOAD flux UB]]=0,Table5[[#This Row],[ENZ not made when it should be?]])</f>
        <v>0</v>
      </c>
    </row>
    <row r="2339" spans="1:23" hidden="1">
      <c r="A2339" s="1"/>
      <c r="B2339" s="1" t="str">
        <f>_xlfn.TEXTBEFORE(Table38[[#This Row],[all fluxes from kapp-slack]]," ",,,,"")</f>
        <v/>
      </c>
      <c r="C2339" s="1">
        <f>_xlfn.NUMBERVALUE(IFERROR(_xlfn.TEXTAFTER(Table38[[#This Row],[all fluxes from kapp-slack]]," ",-1,,,""),""))</f>
        <v>0</v>
      </c>
      <c r="F2339" s="1" t="s">
        <v>6172</v>
      </c>
      <c r="G2339" s="1" t="str">
        <f>_xlfn.TEXTBEFORE(Table5[[#This Row],[rxn     kapp_old        kapp_slack_ub   kapp_slack_lb]]," ")</f>
        <v>RXN-EX_glu__L_e_REV-SPONT</v>
      </c>
      <c r="H233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33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339" s="1">
        <f>_xlfn.NUMBERVALUE(_xlfn.TEXTAFTER(Table5[[#This Row],[rxn     kapp_old        kapp_slack_ub   kapp_slack_lb]]," ",-1))</f>
        <v>0</v>
      </c>
      <c r="K2339" s="1">
        <f>_xlfn.XLOOKUP(SUBSTITUTE(Table5[[#This Row],[rxn]],"RXN-","ENZLOAD-"),ENZLOAD[name],ENZLOAD[flux],0)</f>
        <v>0</v>
      </c>
      <c r="L2339" s="1" t="str">
        <f>"'"&amp;Table5[[#This Row],[rxn]]&amp;"'"&amp;CHAR(9)&amp;IF(AND(Table5[[#This Row],[kapp_slack_ub]]&lt;&gt;0,Table5[[#This Row],[kapp_old]]&lt;$F$1),$F$1,Table5[[#This Row],[kapp_old]])</f>
        <v>'RXN-EX_glu__L_e_REV-SPONT'	27141.27779288</v>
      </c>
      <c r="M2339" s="1">
        <f>_xlfn.XLOOKUP(Table5[[#This Row],[rxn]],Table3[name],Table3[flux],$F$1)</f>
        <v>27141.277792879999</v>
      </c>
      <c r="N2339" s="1" t="str">
        <f>IFERROR(Table5[[#This Row],[min flux]]/Table5[[#This Row],[associated enzload]],"")</f>
        <v/>
      </c>
      <c r="O2339" s="1">
        <f>_xlfn.NUMBERVALUE(IF(Table5[[#This Row],[flux/enzload]]="","",ABS($N$1-Table5[[#This Row],[flux/enzload]])))</f>
        <v>0</v>
      </c>
      <c r="P2339" s="1">
        <f>Table5[[#This Row],[kapp_old]]+IFERROR(((Table5[[#This Row],[kapp_slack_ub]]-Table5[[#This Row],[kapp_slack_lb]])/Table5[[#This Row],[associated enzload]]),0)</f>
        <v>27141.277792879999</v>
      </c>
      <c r="Q2339" s="1" t="str">
        <f>"'"&amp;Table5[[#This Row],[rxn]]&amp;"'"&amp;CHAR(9)&amp;Table5[[#This Row],[kapp + (slack_ub - slack_lb)/enzload]]</f>
        <v>'RXN-EX_glu__L_e_REV-SPONT'	27141.27779288</v>
      </c>
      <c r="R2339" s="1">
        <f>_xlfn.XLOOKUP(Table5[[#This Row],[rxn]],Table38[name],Table38[flux],0)</f>
        <v>0</v>
      </c>
      <c r="S2339" s="1">
        <f>_xlfn.XLOOKUP(SUBSTITUTE(Table5[[#This Row],[rxn]],"RXN-","ENZLOAD-"),Table38[name],Table38[flux],0)</f>
        <v>0</v>
      </c>
      <c r="T2339" s="1" t="b">
        <f>AND(Table5[[#This Row],[ENZLOAD flux in kapp-slack.gms]]=0,Table5[[#This Row],[flux in kapp-slack.gms]]&lt;&gt;0,NOT(Table5[[#This Row],[spont or unknown?]]))</f>
        <v>0</v>
      </c>
      <c r="U2339" s="1" t="b">
        <f>OR(_xlfn.TEXTAFTER(Table5[[#This Row],[rxn]],"-",-1)="SPONT",_xlfn.TEXTAFTER(Table5[[#This Row],[rxn]],"-",-1)="UNKNOWN")</f>
        <v>1</v>
      </c>
      <c r="V2339" s="1">
        <f>_xlfn.XLOOKUP(SUBSTITUTE(Table5[[#This Row],[rxn]],"RXN-","ENZLOAD-"),Table4[rxn],Table4[ub],0)</f>
        <v>0</v>
      </c>
      <c r="W2339" s="1" t="b">
        <f>AND(Table5[[#This Row],[FVA ENZLOAD flux UB]]=0,Table5[[#This Row],[ENZ not made when it should be?]])</f>
        <v>0</v>
      </c>
    </row>
    <row r="2340" spans="1:23" hidden="1">
      <c r="A2340" s="1"/>
      <c r="B2340" s="1" t="str">
        <f>_xlfn.TEXTBEFORE(Table38[[#This Row],[all fluxes from kapp-slack]]," ",,,,"")</f>
        <v/>
      </c>
      <c r="C2340" s="1">
        <f>_xlfn.NUMBERVALUE(IFERROR(_xlfn.TEXTAFTER(Table38[[#This Row],[all fluxes from kapp-slack]]," ",-1,,,""),""))</f>
        <v>0</v>
      </c>
      <c r="F2340" s="1" t="s">
        <v>6173</v>
      </c>
      <c r="G2340" s="1" t="str">
        <f>_xlfn.TEXTBEFORE(Table5[[#This Row],[rxn     kapp_old        kapp_slack_ub   kapp_slack_lb]]," ")</f>
        <v>RXN-EX_gln__L_e_FWD-SPONT</v>
      </c>
      <c r="H234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34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340" s="1">
        <f>_xlfn.NUMBERVALUE(_xlfn.TEXTAFTER(Table5[[#This Row],[rxn     kapp_old        kapp_slack_ub   kapp_slack_lb]]," ",-1))</f>
        <v>0</v>
      </c>
      <c r="K2340" s="1">
        <f>_xlfn.XLOOKUP(SUBSTITUTE(Table5[[#This Row],[rxn]],"RXN-","ENZLOAD-"),ENZLOAD[name],ENZLOAD[flux],0)</f>
        <v>0</v>
      </c>
      <c r="L2340" s="1" t="str">
        <f>"'"&amp;Table5[[#This Row],[rxn]]&amp;"'"&amp;CHAR(9)&amp;IF(AND(Table5[[#This Row],[kapp_slack_ub]]&lt;&gt;0,Table5[[#This Row],[kapp_old]]&lt;$F$1),$F$1,Table5[[#This Row],[kapp_old]])</f>
        <v>'RXN-EX_gln__L_e_FWD-SPONT'	27141.27779288</v>
      </c>
      <c r="M2340" s="1">
        <f>_xlfn.XLOOKUP(Table5[[#This Row],[rxn]],Table3[name],Table3[flux],$F$1)</f>
        <v>27141.277792879999</v>
      </c>
      <c r="N2340" s="1" t="str">
        <f>IFERROR(Table5[[#This Row],[min flux]]/Table5[[#This Row],[associated enzload]],"")</f>
        <v/>
      </c>
      <c r="O2340" s="1">
        <f>_xlfn.NUMBERVALUE(IF(Table5[[#This Row],[flux/enzload]]="","",ABS($N$1-Table5[[#This Row],[flux/enzload]])))</f>
        <v>0</v>
      </c>
      <c r="P2340" s="1">
        <f>Table5[[#This Row],[kapp_old]]+IFERROR(((Table5[[#This Row],[kapp_slack_ub]]-Table5[[#This Row],[kapp_slack_lb]])/Table5[[#This Row],[associated enzload]]),0)</f>
        <v>27141.277792879999</v>
      </c>
      <c r="Q2340" s="1" t="str">
        <f>"'"&amp;Table5[[#This Row],[rxn]]&amp;"'"&amp;CHAR(9)&amp;Table5[[#This Row],[kapp + (slack_ub - slack_lb)/enzload]]</f>
        <v>'RXN-EX_gln__L_e_FWD-SPONT'	27141.27779288</v>
      </c>
      <c r="R2340" s="1">
        <f>_xlfn.XLOOKUP(Table5[[#This Row],[rxn]],Table38[name],Table38[flux],0)</f>
        <v>0</v>
      </c>
      <c r="S2340" s="1">
        <f>_xlfn.XLOOKUP(SUBSTITUTE(Table5[[#This Row],[rxn]],"RXN-","ENZLOAD-"),Table38[name],Table38[flux],0)</f>
        <v>0</v>
      </c>
      <c r="T2340" s="1" t="b">
        <f>AND(Table5[[#This Row],[ENZLOAD flux in kapp-slack.gms]]=0,Table5[[#This Row],[flux in kapp-slack.gms]]&lt;&gt;0,NOT(Table5[[#This Row],[spont or unknown?]]))</f>
        <v>0</v>
      </c>
      <c r="U2340" s="1" t="b">
        <f>OR(_xlfn.TEXTAFTER(Table5[[#This Row],[rxn]],"-",-1)="SPONT",_xlfn.TEXTAFTER(Table5[[#This Row],[rxn]],"-",-1)="UNKNOWN")</f>
        <v>1</v>
      </c>
      <c r="V2340" s="1">
        <f>_xlfn.XLOOKUP(SUBSTITUTE(Table5[[#This Row],[rxn]],"RXN-","ENZLOAD-"),Table4[rxn],Table4[ub],0)</f>
        <v>0</v>
      </c>
      <c r="W2340" s="1" t="b">
        <f>AND(Table5[[#This Row],[FVA ENZLOAD flux UB]]=0,Table5[[#This Row],[ENZ not made when it should be?]])</f>
        <v>0</v>
      </c>
    </row>
    <row r="2341" spans="1:23" hidden="1">
      <c r="A2341" s="1"/>
      <c r="B2341" s="1" t="str">
        <f>_xlfn.TEXTBEFORE(Table38[[#This Row],[all fluxes from kapp-slack]]," ",,,,"")</f>
        <v/>
      </c>
      <c r="C2341" s="1">
        <f>_xlfn.NUMBERVALUE(IFERROR(_xlfn.TEXTAFTER(Table38[[#This Row],[all fluxes from kapp-slack]]," ",-1,,,""),""))</f>
        <v>0</v>
      </c>
      <c r="F2341" s="1" t="s">
        <v>6174</v>
      </c>
      <c r="G2341" s="1" t="str">
        <f>_xlfn.TEXTBEFORE(Table5[[#This Row],[rxn     kapp_old        kapp_slack_ub   kapp_slack_lb]]," ")</f>
        <v>RXN-EX_gln__L_e_REV-SPONT</v>
      </c>
      <c r="H234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34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341" s="1">
        <f>_xlfn.NUMBERVALUE(_xlfn.TEXTAFTER(Table5[[#This Row],[rxn     kapp_old        kapp_slack_ub   kapp_slack_lb]]," ",-1))</f>
        <v>0</v>
      </c>
      <c r="K2341" s="1">
        <f>_xlfn.XLOOKUP(SUBSTITUTE(Table5[[#This Row],[rxn]],"RXN-","ENZLOAD-"),ENZLOAD[name],ENZLOAD[flux],0)</f>
        <v>0</v>
      </c>
      <c r="L2341" s="1" t="str">
        <f>"'"&amp;Table5[[#This Row],[rxn]]&amp;"'"&amp;CHAR(9)&amp;IF(AND(Table5[[#This Row],[kapp_slack_ub]]&lt;&gt;0,Table5[[#This Row],[kapp_old]]&lt;$F$1),$F$1,Table5[[#This Row],[kapp_old]])</f>
        <v>'RXN-EX_gln__L_e_REV-SPONT'	27141.27779288</v>
      </c>
      <c r="M2341" s="1">
        <f>_xlfn.XLOOKUP(Table5[[#This Row],[rxn]],Table3[name],Table3[flux],$F$1)</f>
        <v>27141.277792879999</v>
      </c>
      <c r="N2341" s="1" t="str">
        <f>IFERROR(Table5[[#This Row],[min flux]]/Table5[[#This Row],[associated enzload]],"")</f>
        <v/>
      </c>
      <c r="O2341" s="1">
        <f>_xlfn.NUMBERVALUE(IF(Table5[[#This Row],[flux/enzload]]="","",ABS($N$1-Table5[[#This Row],[flux/enzload]])))</f>
        <v>0</v>
      </c>
      <c r="P2341" s="1">
        <f>Table5[[#This Row],[kapp_old]]+IFERROR(((Table5[[#This Row],[kapp_slack_ub]]-Table5[[#This Row],[kapp_slack_lb]])/Table5[[#This Row],[associated enzload]]),0)</f>
        <v>27141.277792879999</v>
      </c>
      <c r="Q2341" s="1" t="str">
        <f>"'"&amp;Table5[[#This Row],[rxn]]&amp;"'"&amp;CHAR(9)&amp;Table5[[#This Row],[kapp + (slack_ub - slack_lb)/enzload]]</f>
        <v>'RXN-EX_gln__L_e_REV-SPONT'	27141.27779288</v>
      </c>
      <c r="R2341" s="1">
        <f>_xlfn.XLOOKUP(Table5[[#This Row],[rxn]],Table38[name],Table38[flux],0)</f>
        <v>0</v>
      </c>
      <c r="S2341" s="1">
        <f>_xlfn.XLOOKUP(SUBSTITUTE(Table5[[#This Row],[rxn]],"RXN-","ENZLOAD-"),Table38[name],Table38[flux],0)</f>
        <v>0</v>
      </c>
      <c r="T2341" s="1" t="b">
        <f>AND(Table5[[#This Row],[ENZLOAD flux in kapp-slack.gms]]=0,Table5[[#This Row],[flux in kapp-slack.gms]]&lt;&gt;0,NOT(Table5[[#This Row],[spont or unknown?]]))</f>
        <v>0</v>
      </c>
      <c r="U2341" s="1" t="b">
        <f>OR(_xlfn.TEXTAFTER(Table5[[#This Row],[rxn]],"-",-1)="SPONT",_xlfn.TEXTAFTER(Table5[[#This Row],[rxn]],"-",-1)="UNKNOWN")</f>
        <v>1</v>
      </c>
      <c r="V2341" s="1">
        <f>_xlfn.XLOOKUP(SUBSTITUTE(Table5[[#This Row],[rxn]],"RXN-","ENZLOAD-"),Table4[rxn],Table4[ub],0)</f>
        <v>0</v>
      </c>
      <c r="W2341" s="1" t="b">
        <f>AND(Table5[[#This Row],[FVA ENZLOAD flux UB]]=0,Table5[[#This Row],[ENZ not made when it should be?]])</f>
        <v>0</v>
      </c>
    </row>
    <row r="2342" spans="1:23" hidden="1">
      <c r="A2342" s="1"/>
      <c r="B2342" s="1" t="str">
        <f>_xlfn.TEXTBEFORE(Table38[[#This Row],[all fluxes from kapp-slack]]," ",,,,"")</f>
        <v/>
      </c>
      <c r="C2342" s="1">
        <f>_xlfn.NUMBERVALUE(IFERROR(_xlfn.TEXTAFTER(Table38[[#This Row],[all fluxes from kapp-slack]]," ",-1,,,""),""))</f>
        <v>0</v>
      </c>
      <c r="F2342" s="1" t="s">
        <v>6175</v>
      </c>
      <c r="G2342" s="1" t="str">
        <f>_xlfn.TEXTBEFORE(Table5[[#This Row],[rxn     kapp_old        kapp_slack_ub   kapp_slack_lb]]," ")</f>
        <v>RXN-EX_his__L_e_FWD-SPONT</v>
      </c>
      <c r="H234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34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342" s="1">
        <f>_xlfn.NUMBERVALUE(_xlfn.TEXTAFTER(Table5[[#This Row],[rxn     kapp_old        kapp_slack_ub   kapp_slack_lb]]," ",-1))</f>
        <v>0</v>
      </c>
      <c r="K2342" s="1">
        <f>_xlfn.XLOOKUP(SUBSTITUTE(Table5[[#This Row],[rxn]],"RXN-","ENZLOAD-"),ENZLOAD[name],ENZLOAD[flux],0)</f>
        <v>0</v>
      </c>
      <c r="L2342" s="1" t="str">
        <f>"'"&amp;Table5[[#This Row],[rxn]]&amp;"'"&amp;CHAR(9)&amp;IF(AND(Table5[[#This Row],[kapp_slack_ub]]&lt;&gt;0,Table5[[#This Row],[kapp_old]]&lt;$F$1),$F$1,Table5[[#This Row],[kapp_old]])</f>
        <v>'RXN-EX_his__L_e_FWD-SPONT'	27141.27779288</v>
      </c>
      <c r="M2342" s="1">
        <f>_xlfn.XLOOKUP(Table5[[#This Row],[rxn]],Table3[name],Table3[flux],$F$1)</f>
        <v>27141.277792879999</v>
      </c>
      <c r="N2342" s="1" t="str">
        <f>IFERROR(Table5[[#This Row],[min flux]]/Table5[[#This Row],[associated enzload]],"")</f>
        <v/>
      </c>
      <c r="O2342" s="1">
        <f>_xlfn.NUMBERVALUE(IF(Table5[[#This Row],[flux/enzload]]="","",ABS($N$1-Table5[[#This Row],[flux/enzload]])))</f>
        <v>0</v>
      </c>
      <c r="P2342" s="1">
        <f>Table5[[#This Row],[kapp_old]]+IFERROR(((Table5[[#This Row],[kapp_slack_ub]]-Table5[[#This Row],[kapp_slack_lb]])/Table5[[#This Row],[associated enzload]]),0)</f>
        <v>27141.277792879999</v>
      </c>
      <c r="Q2342" s="1" t="str">
        <f>"'"&amp;Table5[[#This Row],[rxn]]&amp;"'"&amp;CHAR(9)&amp;Table5[[#This Row],[kapp + (slack_ub - slack_lb)/enzload]]</f>
        <v>'RXN-EX_his__L_e_FWD-SPONT'	27141.27779288</v>
      </c>
      <c r="R2342" s="1">
        <f>_xlfn.XLOOKUP(Table5[[#This Row],[rxn]],Table38[name],Table38[flux],0)</f>
        <v>0</v>
      </c>
      <c r="S2342" s="1">
        <f>_xlfn.XLOOKUP(SUBSTITUTE(Table5[[#This Row],[rxn]],"RXN-","ENZLOAD-"),Table38[name],Table38[flux],0)</f>
        <v>0</v>
      </c>
      <c r="T2342" s="1" t="b">
        <f>AND(Table5[[#This Row],[ENZLOAD flux in kapp-slack.gms]]=0,Table5[[#This Row],[flux in kapp-slack.gms]]&lt;&gt;0,NOT(Table5[[#This Row],[spont or unknown?]]))</f>
        <v>0</v>
      </c>
      <c r="U2342" s="1" t="b">
        <f>OR(_xlfn.TEXTAFTER(Table5[[#This Row],[rxn]],"-",-1)="SPONT",_xlfn.TEXTAFTER(Table5[[#This Row],[rxn]],"-",-1)="UNKNOWN")</f>
        <v>1</v>
      </c>
      <c r="V2342" s="1">
        <f>_xlfn.XLOOKUP(SUBSTITUTE(Table5[[#This Row],[rxn]],"RXN-","ENZLOAD-"),Table4[rxn],Table4[ub],0)</f>
        <v>0</v>
      </c>
      <c r="W2342" s="1" t="b">
        <f>AND(Table5[[#This Row],[FVA ENZLOAD flux UB]]=0,Table5[[#This Row],[ENZ not made when it should be?]])</f>
        <v>0</v>
      </c>
    </row>
    <row r="2343" spans="1:23" hidden="1">
      <c r="A2343" s="1"/>
      <c r="B2343" s="1" t="str">
        <f>_xlfn.TEXTBEFORE(Table38[[#This Row],[all fluxes from kapp-slack]]," ",,,,"")</f>
        <v/>
      </c>
      <c r="C2343" s="1">
        <f>_xlfn.NUMBERVALUE(IFERROR(_xlfn.TEXTAFTER(Table38[[#This Row],[all fluxes from kapp-slack]]," ",-1,,,""),""))</f>
        <v>0</v>
      </c>
      <c r="F2343" s="1" t="s">
        <v>6176</v>
      </c>
      <c r="G2343" s="1" t="str">
        <f>_xlfn.TEXTBEFORE(Table5[[#This Row],[rxn     kapp_old        kapp_slack_ub   kapp_slack_lb]]," ")</f>
        <v>RXN-EX_his__L_e_REV-SPONT</v>
      </c>
      <c r="H234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34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343" s="1">
        <f>_xlfn.NUMBERVALUE(_xlfn.TEXTAFTER(Table5[[#This Row],[rxn     kapp_old        kapp_slack_ub   kapp_slack_lb]]," ",-1))</f>
        <v>0</v>
      </c>
      <c r="K2343" s="1">
        <f>_xlfn.XLOOKUP(SUBSTITUTE(Table5[[#This Row],[rxn]],"RXN-","ENZLOAD-"),ENZLOAD[name],ENZLOAD[flux],0)</f>
        <v>0</v>
      </c>
      <c r="L2343" s="1" t="str">
        <f>"'"&amp;Table5[[#This Row],[rxn]]&amp;"'"&amp;CHAR(9)&amp;IF(AND(Table5[[#This Row],[kapp_slack_ub]]&lt;&gt;0,Table5[[#This Row],[kapp_old]]&lt;$F$1),$F$1,Table5[[#This Row],[kapp_old]])</f>
        <v>'RXN-EX_his__L_e_REV-SPONT'	27141.27779288</v>
      </c>
      <c r="M2343" s="1">
        <f>_xlfn.XLOOKUP(Table5[[#This Row],[rxn]],Table3[name],Table3[flux],$F$1)</f>
        <v>27141.277792879999</v>
      </c>
      <c r="N2343" s="1" t="str">
        <f>IFERROR(Table5[[#This Row],[min flux]]/Table5[[#This Row],[associated enzload]],"")</f>
        <v/>
      </c>
      <c r="O2343" s="1">
        <f>_xlfn.NUMBERVALUE(IF(Table5[[#This Row],[flux/enzload]]="","",ABS($N$1-Table5[[#This Row],[flux/enzload]])))</f>
        <v>0</v>
      </c>
      <c r="P2343" s="1">
        <f>Table5[[#This Row],[kapp_old]]+IFERROR(((Table5[[#This Row],[kapp_slack_ub]]-Table5[[#This Row],[kapp_slack_lb]])/Table5[[#This Row],[associated enzload]]),0)</f>
        <v>27141.277792879999</v>
      </c>
      <c r="Q2343" s="1" t="str">
        <f>"'"&amp;Table5[[#This Row],[rxn]]&amp;"'"&amp;CHAR(9)&amp;Table5[[#This Row],[kapp + (slack_ub - slack_lb)/enzload]]</f>
        <v>'RXN-EX_his__L_e_REV-SPONT'	27141.27779288</v>
      </c>
      <c r="R2343" s="1">
        <f>_xlfn.XLOOKUP(Table5[[#This Row],[rxn]],Table38[name],Table38[flux],0)</f>
        <v>0</v>
      </c>
      <c r="S2343" s="1">
        <f>_xlfn.XLOOKUP(SUBSTITUTE(Table5[[#This Row],[rxn]],"RXN-","ENZLOAD-"),Table38[name],Table38[flux],0)</f>
        <v>0</v>
      </c>
      <c r="T2343" s="1" t="b">
        <f>AND(Table5[[#This Row],[ENZLOAD flux in kapp-slack.gms]]=0,Table5[[#This Row],[flux in kapp-slack.gms]]&lt;&gt;0,NOT(Table5[[#This Row],[spont or unknown?]]))</f>
        <v>0</v>
      </c>
      <c r="U2343" s="1" t="b">
        <f>OR(_xlfn.TEXTAFTER(Table5[[#This Row],[rxn]],"-",-1)="SPONT",_xlfn.TEXTAFTER(Table5[[#This Row],[rxn]],"-",-1)="UNKNOWN")</f>
        <v>1</v>
      </c>
      <c r="V2343" s="1">
        <f>_xlfn.XLOOKUP(SUBSTITUTE(Table5[[#This Row],[rxn]],"RXN-","ENZLOAD-"),Table4[rxn],Table4[ub],0)</f>
        <v>0</v>
      </c>
      <c r="W2343" s="1" t="b">
        <f>AND(Table5[[#This Row],[FVA ENZLOAD flux UB]]=0,Table5[[#This Row],[ENZ not made when it should be?]])</f>
        <v>0</v>
      </c>
    </row>
    <row r="2344" spans="1:23" hidden="1">
      <c r="A2344" s="1"/>
      <c r="B2344" s="1" t="str">
        <f>_xlfn.TEXTBEFORE(Table38[[#This Row],[all fluxes from kapp-slack]]," ",,,,"")</f>
        <v/>
      </c>
      <c r="C2344" s="1">
        <f>_xlfn.NUMBERVALUE(IFERROR(_xlfn.TEXTAFTER(Table38[[#This Row],[all fluxes from kapp-slack]]," ",-1,,,""),""))</f>
        <v>0</v>
      </c>
      <c r="F2344" s="1" t="s">
        <v>6177</v>
      </c>
      <c r="G2344" s="1" t="str">
        <f>_xlfn.TEXTBEFORE(Table5[[#This Row],[rxn     kapp_old        kapp_slack_ub   kapp_slack_lb]]," ")</f>
        <v>RXN-EX_hom__L_e_FWD-SPONT</v>
      </c>
      <c r="H234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34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344" s="1">
        <f>_xlfn.NUMBERVALUE(_xlfn.TEXTAFTER(Table5[[#This Row],[rxn     kapp_old        kapp_slack_ub   kapp_slack_lb]]," ",-1))</f>
        <v>0</v>
      </c>
      <c r="K2344" s="1">
        <f>_xlfn.XLOOKUP(SUBSTITUTE(Table5[[#This Row],[rxn]],"RXN-","ENZLOAD-"),ENZLOAD[name],ENZLOAD[flux],0)</f>
        <v>0</v>
      </c>
      <c r="L2344" s="1" t="str">
        <f>"'"&amp;Table5[[#This Row],[rxn]]&amp;"'"&amp;CHAR(9)&amp;IF(AND(Table5[[#This Row],[kapp_slack_ub]]&lt;&gt;0,Table5[[#This Row],[kapp_old]]&lt;$F$1),$F$1,Table5[[#This Row],[kapp_old]])</f>
        <v>'RXN-EX_hom__L_e_FWD-SPONT'	27141.27779288</v>
      </c>
      <c r="M2344" s="1">
        <f>_xlfn.XLOOKUP(Table5[[#This Row],[rxn]],Table3[name],Table3[flux],$F$1)</f>
        <v>27141.277792879999</v>
      </c>
      <c r="N2344" s="1" t="str">
        <f>IFERROR(Table5[[#This Row],[min flux]]/Table5[[#This Row],[associated enzload]],"")</f>
        <v/>
      </c>
      <c r="O2344" s="1">
        <f>_xlfn.NUMBERVALUE(IF(Table5[[#This Row],[flux/enzload]]="","",ABS($N$1-Table5[[#This Row],[flux/enzload]])))</f>
        <v>0</v>
      </c>
      <c r="P2344" s="1">
        <f>Table5[[#This Row],[kapp_old]]+IFERROR(((Table5[[#This Row],[kapp_slack_ub]]-Table5[[#This Row],[kapp_slack_lb]])/Table5[[#This Row],[associated enzload]]),0)</f>
        <v>27141.277792879999</v>
      </c>
      <c r="Q2344" s="1" t="str">
        <f>"'"&amp;Table5[[#This Row],[rxn]]&amp;"'"&amp;CHAR(9)&amp;Table5[[#This Row],[kapp + (slack_ub - slack_lb)/enzload]]</f>
        <v>'RXN-EX_hom__L_e_FWD-SPONT'	27141.27779288</v>
      </c>
      <c r="R2344" s="1">
        <f>_xlfn.XLOOKUP(Table5[[#This Row],[rxn]],Table38[name],Table38[flux],0)</f>
        <v>0</v>
      </c>
      <c r="S2344" s="1">
        <f>_xlfn.XLOOKUP(SUBSTITUTE(Table5[[#This Row],[rxn]],"RXN-","ENZLOAD-"),Table38[name],Table38[flux],0)</f>
        <v>0</v>
      </c>
      <c r="T2344" s="1" t="b">
        <f>AND(Table5[[#This Row],[ENZLOAD flux in kapp-slack.gms]]=0,Table5[[#This Row],[flux in kapp-slack.gms]]&lt;&gt;0,NOT(Table5[[#This Row],[spont or unknown?]]))</f>
        <v>0</v>
      </c>
      <c r="U2344" s="1" t="b">
        <f>OR(_xlfn.TEXTAFTER(Table5[[#This Row],[rxn]],"-",-1)="SPONT",_xlfn.TEXTAFTER(Table5[[#This Row],[rxn]],"-",-1)="UNKNOWN")</f>
        <v>1</v>
      </c>
      <c r="V2344" s="1">
        <f>_xlfn.XLOOKUP(SUBSTITUTE(Table5[[#This Row],[rxn]],"RXN-","ENZLOAD-"),Table4[rxn],Table4[ub],0)</f>
        <v>0</v>
      </c>
      <c r="W2344" s="1" t="b">
        <f>AND(Table5[[#This Row],[FVA ENZLOAD flux UB]]=0,Table5[[#This Row],[ENZ not made when it should be?]])</f>
        <v>0</v>
      </c>
    </row>
    <row r="2345" spans="1:23" hidden="1">
      <c r="A2345" s="1"/>
      <c r="B2345" s="1" t="str">
        <f>_xlfn.TEXTBEFORE(Table38[[#This Row],[all fluxes from kapp-slack]]," ",,,,"")</f>
        <v/>
      </c>
      <c r="C2345" s="1">
        <f>_xlfn.NUMBERVALUE(IFERROR(_xlfn.TEXTAFTER(Table38[[#This Row],[all fluxes from kapp-slack]]," ",-1,,,""),""))</f>
        <v>0</v>
      </c>
      <c r="F2345" s="1" t="s">
        <v>6178</v>
      </c>
      <c r="G2345" s="1" t="str">
        <f>_xlfn.TEXTBEFORE(Table5[[#This Row],[rxn     kapp_old        kapp_slack_ub   kapp_slack_lb]]," ")</f>
        <v>RXN-EX_hom__L_e_REV-SPONT</v>
      </c>
      <c r="H234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34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345" s="1">
        <f>_xlfn.NUMBERVALUE(_xlfn.TEXTAFTER(Table5[[#This Row],[rxn     kapp_old        kapp_slack_ub   kapp_slack_lb]]," ",-1))</f>
        <v>0</v>
      </c>
      <c r="K2345" s="1">
        <f>_xlfn.XLOOKUP(SUBSTITUTE(Table5[[#This Row],[rxn]],"RXN-","ENZLOAD-"),ENZLOAD[name],ENZLOAD[flux],0)</f>
        <v>0</v>
      </c>
      <c r="L2345" s="1" t="str">
        <f>"'"&amp;Table5[[#This Row],[rxn]]&amp;"'"&amp;CHAR(9)&amp;IF(AND(Table5[[#This Row],[kapp_slack_ub]]&lt;&gt;0,Table5[[#This Row],[kapp_old]]&lt;$F$1),$F$1,Table5[[#This Row],[kapp_old]])</f>
        <v>'RXN-EX_hom__L_e_REV-SPONT'	27141.27779288</v>
      </c>
      <c r="M2345" s="1">
        <f>_xlfn.XLOOKUP(Table5[[#This Row],[rxn]],Table3[name],Table3[flux],$F$1)</f>
        <v>27141.277792879999</v>
      </c>
      <c r="N2345" s="1" t="str">
        <f>IFERROR(Table5[[#This Row],[min flux]]/Table5[[#This Row],[associated enzload]],"")</f>
        <v/>
      </c>
      <c r="O2345" s="1">
        <f>_xlfn.NUMBERVALUE(IF(Table5[[#This Row],[flux/enzload]]="","",ABS($N$1-Table5[[#This Row],[flux/enzload]])))</f>
        <v>0</v>
      </c>
      <c r="P2345" s="1">
        <f>Table5[[#This Row],[kapp_old]]+IFERROR(((Table5[[#This Row],[kapp_slack_ub]]-Table5[[#This Row],[kapp_slack_lb]])/Table5[[#This Row],[associated enzload]]),0)</f>
        <v>27141.277792879999</v>
      </c>
      <c r="Q2345" s="1" t="str">
        <f>"'"&amp;Table5[[#This Row],[rxn]]&amp;"'"&amp;CHAR(9)&amp;Table5[[#This Row],[kapp + (slack_ub - slack_lb)/enzload]]</f>
        <v>'RXN-EX_hom__L_e_REV-SPONT'	27141.27779288</v>
      </c>
      <c r="R2345" s="1">
        <f>_xlfn.XLOOKUP(Table5[[#This Row],[rxn]],Table38[name],Table38[flux],0)</f>
        <v>0</v>
      </c>
      <c r="S2345" s="1">
        <f>_xlfn.XLOOKUP(SUBSTITUTE(Table5[[#This Row],[rxn]],"RXN-","ENZLOAD-"),Table38[name],Table38[flux],0)</f>
        <v>0</v>
      </c>
      <c r="T2345" s="1" t="b">
        <f>AND(Table5[[#This Row],[ENZLOAD flux in kapp-slack.gms]]=0,Table5[[#This Row],[flux in kapp-slack.gms]]&lt;&gt;0,NOT(Table5[[#This Row],[spont or unknown?]]))</f>
        <v>0</v>
      </c>
      <c r="U2345" s="1" t="b">
        <f>OR(_xlfn.TEXTAFTER(Table5[[#This Row],[rxn]],"-",-1)="SPONT",_xlfn.TEXTAFTER(Table5[[#This Row],[rxn]],"-",-1)="UNKNOWN")</f>
        <v>1</v>
      </c>
      <c r="V2345" s="1">
        <f>_xlfn.XLOOKUP(SUBSTITUTE(Table5[[#This Row],[rxn]],"RXN-","ENZLOAD-"),Table4[rxn],Table4[ub],0)</f>
        <v>0</v>
      </c>
      <c r="W2345" s="1" t="b">
        <f>AND(Table5[[#This Row],[FVA ENZLOAD flux UB]]=0,Table5[[#This Row],[ENZ not made when it should be?]])</f>
        <v>0</v>
      </c>
    </row>
    <row r="2346" spans="1:23" hidden="1">
      <c r="A2346" s="1"/>
      <c r="B2346" s="1" t="str">
        <f>_xlfn.TEXTBEFORE(Table38[[#This Row],[all fluxes from kapp-slack]]," ",,,,"")</f>
        <v/>
      </c>
      <c r="C2346" s="1">
        <f>_xlfn.NUMBERVALUE(IFERROR(_xlfn.TEXTAFTER(Table38[[#This Row],[all fluxes from kapp-slack]]," ",-1,,,""),""))</f>
        <v>0</v>
      </c>
      <c r="F2346" s="1" t="s">
        <v>6179</v>
      </c>
      <c r="G2346" s="1" t="str">
        <f>_xlfn.TEXTBEFORE(Table5[[#This Row],[rxn     kapp_old        kapp_slack_ub   kapp_slack_lb]]," ")</f>
        <v>RXN-EX_ile__L_e_FWD-SPONT</v>
      </c>
      <c r="H234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34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346" s="1">
        <f>_xlfn.NUMBERVALUE(_xlfn.TEXTAFTER(Table5[[#This Row],[rxn     kapp_old        kapp_slack_ub   kapp_slack_lb]]," ",-1))</f>
        <v>0</v>
      </c>
      <c r="K2346" s="1">
        <f>_xlfn.XLOOKUP(SUBSTITUTE(Table5[[#This Row],[rxn]],"RXN-","ENZLOAD-"),ENZLOAD[name],ENZLOAD[flux],0)</f>
        <v>0</v>
      </c>
      <c r="L2346" s="1" t="str">
        <f>"'"&amp;Table5[[#This Row],[rxn]]&amp;"'"&amp;CHAR(9)&amp;IF(AND(Table5[[#This Row],[kapp_slack_ub]]&lt;&gt;0,Table5[[#This Row],[kapp_old]]&lt;$F$1),$F$1,Table5[[#This Row],[kapp_old]])</f>
        <v>'RXN-EX_ile__L_e_FWD-SPONT'	27141.27779288</v>
      </c>
      <c r="M2346" s="1">
        <f>_xlfn.XLOOKUP(Table5[[#This Row],[rxn]],Table3[name],Table3[flux],$F$1)</f>
        <v>27141.277792879999</v>
      </c>
      <c r="N2346" s="1" t="str">
        <f>IFERROR(Table5[[#This Row],[min flux]]/Table5[[#This Row],[associated enzload]],"")</f>
        <v/>
      </c>
      <c r="O2346" s="1">
        <f>_xlfn.NUMBERVALUE(IF(Table5[[#This Row],[flux/enzload]]="","",ABS($N$1-Table5[[#This Row],[flux/enzload]])))</f>
        <v>0</v>
      </c>
      <c r="P2346" s="1">
        <f>Table5[[#This Row],[kapp_old]]+IFERROR(((Table5[[#This Row],[kapp_slack_ub]]-Table5[[#This Row],[kapp_slack_lb]])/Table5[[#This Row],[associated enzload]]),0)</f>
        <v>27141.277792879999</v>
      </c>
      <c r="Q2346" s="1" t="str">
        <f>"'"&amp;Table5[[#This Row],[rxn]]&amp;"'"&amp;CHAR(9)&amp;Table5[[#This Row],[kapp + (slack_ub - slack_lb)/enzload]]</f>
        <v>'RXN-EX_ile__L_e_FWD-SPONT'	27141.27779288</v>
      </c>
      <c r="R2346" s="1">
        <f>_xlfn.XLOOKUP(Table5[[#This Row],[rxn]],Table38[name],Table38[flux],0)</f>
        <v>0</v>
      </c>
      <c r="S2346" s="1">
        <f>_xlfn.XLOOKUP(SUBSTITUTE(Table5[[#This Row],[rxn]],"RXN-","ENZLOAD-"),Table38[name],Table38[flux],0)</f>
        <v>0</v>
      </c>
      <c r="T2346" s="1" t="b">
        <f>AND(Table5[[#This Row],[ENZLOAD flux in kapp-slack.gms]]=0,Table5[[#This Row],[flux in kapp-slack.gms]]&lt;&gt;0,NOT(Table5[[#This Row],[spont or unknown?]]))</f>
        <v>0</v>
      </c>
      <c r="U2346" s="1" t="b">
        <f>OR(_xlfn.TEXTAFTER(Table5[[#This Row],[rxn]],"-",-1)="SPONT",_xlfn.TEXTAFTER(Table5[[#This Row],[rxn]],"-",-1)="UNKNOWN")</f>
        <v>1</v>
      </c>
      <c r="V2346" s="1">
        <f>_xlfn.XLOOKUP(SUBSTITUTE(Table5[[#This Row],[rxn]],"RXN-","ENZLOAD-"),Table4[rxn],Table4[ub],0)</f>
        <v>0</v>
      </c>
      <c r="W2346" s="1" t="b">
        <f>AND(Table5[[#This Row],[FVA ENZLOAD flux UB]]=0,Table5[[#This Row],[ENZ not made when it should be?]])</f>
        <v>0</v>
      </c>
    </row>
    <row r="2347" spans="1:23" hidden="1">
      <c r="A2347" s="1"/>
      <c r="B2347" s="1" t="str">
        <f>_xlfn.TEXTBEFORE(Table38[[#This Row],[all fluxes from kapp-slack]]," ",,,,"")</f>
        <v/>
      </c>
      <c r="C2347" s="1">
        <f>_xlfn.NUMBERVALUE(IFERROR(_xlfn.TEXTAFTER(Table38[[#This Row],[all fluxes from kapp-slack]]," ",-1,,,""),""))</f>
        <v>0</v>
      </c>
      <c r="F2347" s="1" t="s">
        <v>6180</v>
      </c>
      <c r="G2347" s="1" t="str">
        <f>_xlfn.TEXTBEFORE(Table5[[#This Row],[rxn     kapp_old        kapp_slack_ub   kapp_slack_lb]]," ")</f>
        <v>RXN-EX_ile__L_e_REV-SPONT</v>
      </c>
      <c r="H234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34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347" s="1">
        <f>_xlfn.NUMBERVALUE(_xlfn.TEXTAFTER(Table5[[#This Row],[rxn     kapp_old        kapp_slack_ub   kapp_slack_lb]]," ",-1))</f>
        <v>0</v>
      </c>
      <c r="K2347" s="1">
        <f>_xlfn.XLOOKUP(SUBSTITUTE(Table5[[#This Row],[rxn]],"RXN-","ENZLOAD-"),ENZLOAD[name],ENZLOAD[flux],0)</f>
        <v>0</v>
      </c>
      <c r="L2347" s="1" t="str">
        <f>"'"&amp;Table5[[#This Row],[rxn]]&amp;"'"&amp;CHAR(9)&amp;IF(AND(Table5[[#This Row],[kapp_slack_ub]]&lt;&gt;0,Table5[[#This Row],[kapp_old]]&lt;$F$1),$F$1,Table5[[#This Row],[kapp_old]])</f>
        <v>'RXN-EX_ile__L_e_REV-SPONT'	27141.27779288</v>
      </c>
      <c r="M2347" s="1">
        <f>_xlfn.XLOOKUP(Table5[[#This Row],[rxn]],Table3[name],Table3[flux],$F$1)</f>
        <v>27141.277792879999</v>
      </c>
      <c r="N2347" s="1" t="str">
        <f>IFERROR(Table5[[#This Row],[min flux]]/Table5[[#This Row],[associated enzload]],"")</f>
        <v/>
      </c>
      <c r="O2347" s="1">
        <f>_xlfn.NUMBERVALUE(IF(Table5[[#This Row],[flux/enzload]]="","",ABS($N$1-Table5[[#This Row],[flux/enzload]])))</f>
        <v>0</v>
      </c>
      <c r="P2347" s="1">
        <f>Table5[[#This Row],[kapp_old]]+IFERROR(((Table5[[#This Row],[kapp_slack_ub]]-Table5[[#This Row],[kapp_slack_lb]])/Table5[[#This Row],[associated enzload]]),0)</f>
        <v>27141.277792879999</v>
      </c>
      <c r="Q2347" s="1" t="str">
        <f>"'"&amp;Table5[[#This Row],[rxn]]&amp;"'"&amp;CHAR(9)&amp;Table5[[#This Row],[kapp + (slack_ub - slack_lb)/enzload]]</f>
        <v>'RXN-EX_ile__L_e_REV-SPONT'	27141.27779288</v>
      </c>
      <c r="R2347" s="1">
        <f>_xlfn.XLOOKUP(Table5[[#This Row],[rxn]],Table38[name],Table38[flux],0)</f>
        <v>0</v>
      </c>
      <c r="S2347" s="1">
        <f>_xlfn.XLOOKUP(SUBSTITUTE(Table5[[#This Row],[rxn]],"RXN-","ENZLOAD-"),Table38[name],Table38[flux],0)</f>
        <v>0</v>
      </c>
      <c r="T2347" s="1" t="b">
        <f>AND(Table5[[#This Row],[ENZLOAD flux in kapp-slack.gms]]=0,Table5[[#This Row],[flux in kapp-slack.gms]]&lt;&gt;0,NOT(Table5[[#This Row],[spont or unknown?]]))</f>
        <v>0</v>
      </c>
      <c r="U2347" s="1" t="b">
        <f>OR(_xlfn.TEXTAFTER(Table5[[#This Row],[rxn]],"-",-1)="SPONT",_xlfn.TEXTAFTER(Table5[[#This Row],[rxn]],"-",-1)="UNKNOWN")</f>
        <v>1</v>
      </c>
      <c r="V2347" s="1">
        <f>_xlfn.XLOOKUP(SUBSTITUTE(Table5[[#This Row],[rxn]],"RXN-","ENZLOAD-"),Table4[rxn],Table4[ub],0)</f>
        <v>0</v>
      </c>
      <c r="W2347" s="1" t="b">
        <f>AND(Table5[[#This Row],[FVA ENZLOAD flux UB]]=0,Table5[[#This Row],[ENZ not made when it should be?]])</f>
        <v>0</v>
      </c>
    </row>
    <row r="2348" spans="1:23" hidden="1">
      <c r="A2348" s="1"/>
      <c r="B2348" s="1" t="str">
        <f>_xlfn.TEXTBEFORE(Table38[[#This Row],[all fluxes from kapp-slack]]," ",,,,"")</f>
        <v/>
      </c>
      <c r="C2348" s="1">
        <f>_xlfn.NUMBERVALUE(IFERROR(_xlfn.TEXTAFTER(Table38[[#This Row],[all fluxes from kapp-slack]]," ",-1,,,""),""))</f>
        <v>0</v>
      </c>
      <c r="F2348" s="1" t="s">
        <v>6181</v>
      </c>
      <c r="G2348" s="1" t="str">
        <f>_xlfn.TEXTBEFORE(Table5[[#This Row],[rxn     kapp_old        kapp_slack_ub   kapp_slack_lb]]," ")</f>
        <v>RXN-EX_leu__L_e_FWD-SPONT</v>
      </c>
      <c r="H234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34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348" s="1">
        <f>_xlfn.NUMBERVALUE(_xlfn.TEXTAFTER(Table5[[#This Row],[rxn     kapp_old        kapp_slack_ub   kapp_slack_lb]]," ",-1))</f>
        <v>0</v>
      </c>
      <c r="K2348" s="1">
        <f>_xlfn.XLOOKUP(SUBSTITUTE(Table5[[#This Row],[rxn]],"RXN-","ENZLOAD-"),ENZLOAD[name],ENZLOAD[flux],0)</f>
        <v>0</v>
      </c>
      <c r="L2348" s="1" t="str">
        <f>"'"&amp;Table5[[#This Row],[rxn]]&amp;"'"&amp;CHAR(9)&amp;IF(AND(Table5[[#This Row],[kapp_slack_ub]]&lt;&gt;0,Table5[[#This Row],[kapp_old]]&lt;$F$1),$F$1,Table5[[#This Row],[kapp_old]])</f>
        <v>'RXN-EX_leu__L_e_FWD-SPONT'	27141.27779288</v>
      </c>
      <c r="M2348" s="1">
        <f>_xlfn.XLOOKUP(Table5[[#This Row],[rxn]],Table3[name],Table3[flux],$F$1)</f>
        <v>27141.277792879999</v>
      </c>
      <c r="N2348" s="1" t="str">
        <f>IFERROR(Table5[[#This Row],[min flux]]/Table5[[#This Row],[associated enzload]],"")</f>
        <v/>
      </c>
      <c r="O2348" s="1">
        <f>_xlfn.NUMBERVALUE(IF(Table5[[#This Row],[flux/enzload]]="","",ABS($N$1-Table5[[#This Row],[flux/enzload]])))</f>
        <v>0</v>
      </c>
      <c r="P2348" s="1">
        <f>Table5[[#This Row],[kapp_old]]+IFERROR(((Table5[[#This Row],[kapp_slack_ub]]-Table5[[#This Row],[kapp_slack_lb]])/Table5[[#This Row],[associated enzload]]),0)</f>
        <v>27141.277792879999</v>
      </c>
      <c r="Q2348" s="1" t="str">
        <f>"'"&amp;Table5[[#This Row],[rxn]]&amp;"'"&amp;CHAR(9)&amp;Table5[[#This Row],[kapp + (slack_ub - slack_lb)/enzload]]</f>
        <v>'RXN-EX_leu__L_e_FWD-SPONT'	27141.27779288</v>
      </c>
      <c r="R2348" s="1">
        <f>_xlfn.XLOOKUP(Table5[[#This Row],[rxn]],Table38[name],Table38[flux],0)</f>
        <v>0</v>
      </c>
      <c r="S2348" s="1">
        <f>_xlfn.XLOOKUP(SUBSTITUTE(Table5[[#This Row],[rxn]],"RXN-","ENZLOAD-"),Table38[name],Table38[flux],0)</f>
        <v>0</v>
      </c>
      <c r="T2348" s="1" t="b">
        <f>AND(Table5[[#This Row],[ENZLOAD flux in kapp-slack.gms]]=0,Table5[[#This Row],[flux in kapp-slack.gms]]&lt;&gt;0,NOT(Table5[[#This Row],[spont or unknown?]]))</f>
        <v>0</v>
      </c>
      <c r="U2348" s="1" t="b">
        <f>OR(_xlfn.TEXTAFTER(Table5[[#This Row],[rxn]],"-",-1)="SPONT",_xlfn.TEXTAFTER(Table5[[#This Row],[rxn]],"-",-1)="UNKNOWN")</f>
        <v>1</v>
      </c>
      <c r="V2348" s="1">
        <f>_xlfn.XLOOKUP(SUBSTITUTE(Table5[[#This Row],[rxn]],"RXN-","ENZLOAD-"),Table4[rxn],Table4[ub],0)</f>
        <v>0</v>
      </c>
      <c r="W2348" s="1" t="b">
        <f>AND(Table5[[#This Row],[FVA ENZLOAD flux UB]]=0,Table5[[#This Row],[ENZ not made when it should be?]])</f>
        <v>0</v>
      </c>
    </row>
    <row r="2349" spans="1:23" hidden="1">
      <c r="A2349" s="1"/>
      <c r="B2349" s="1" t="str">
        <f>_xlfn.TEXTBEFORE(Table38[[#This Row],[all fluxes from kapp-slack]]," ",,,,"")</f>
        <v/>
      </c>
      <c r="C2349" s="1">
        <f>_xlfn.NUMBERVALUE(IFERROR(_xlfn.TEXTAFTER(Table38[[#This Row],[all fluxes from kapp-slack]]," ",-1,,,""),""))</f>
        <v>0</v>
      </c>
      <c r="F2349" s="1" t="s">
        <v>6182</v>
      </c>
      <c r="G2349" s="1" t="str">
        <f>_xlfn.TEXTBEFORE(Table5[[#This Row],[rxn     kapp_old        kapp_slack_ub   kapp_slack_lb]]," ")</f>
        <v>RXN-EX_leu__L_e_REV-SPONT</v>
      </c>
      <c r="H234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34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349" s="1">
        <f>_xlfn.NUMBERVALUE(_xlfn.TEXTAFTER(Table5[[#This Row],[rxn     kapp_old        kapp_slack_ub   kapp_slack_lb]]," ",-1))</f>
        <v>0</v>
      </c>
      <c r="K2349" s="1">
        <f>_xlfn.XLOOKUP(SUBSTITUTE(Table5[[#This Row],[rxn]],"RXN-","ENZLOAD-"),ENZLOAD[name],ENZLOAD[flux],0)</f>
        <v>0</v>
      </c>
      <c r="L2349" s="1" t="str">
        <f>"'"&amp;Table5[[#This Row],[rxn]]&amp;"'"&amp;CHAR(9)&amp;IF(AND(Table5[[#This Row],[kapp_slack_ub]]&lt;&gt;0,Table5[[#This Row],[kapp_old]]&lt;$F$1),$F$1,Table5[[#This Row],[kapp_old]])</f>
        <v>'RXN-EX_leu__L_e_REV-SPONT'	27141.27779288</v>
      </c>
      <c r="M2349" s="1">
        <f>_xlfn.XLOOKUP(Table5[[#This Row],[rxn]],Table3[name],Table3[flux],$F$1)</f>
        <v>27141.277792879999</v>
      </c>
      <c r="N2349" s="1" t="str">
        <f>IFERROR(Table5[[#This Row],[min flux]]/Table5[[#This Row],[associated enzload]],"")</f>
        <v/>
      </c>
      <c r="O2349" s="1">
        <f>_xlfn.NUMBERVALUE(IF(Table5[[#This Row],[flux/enzload]]="","",ABS($N$1-Table5[[#This Row],[flux/enzload]])))</f>
        <v>0</v>
      </c>
      <c r="P2349" s="1">
        <f>Table5[[#This Row],[kapp_old]]+IFERROR(((Table5[[#This Row],[kapp_slack_ub]]-Table5[[#This Row],[kapp_slack_lb]])/Table5[[#This Row],[associated enzload]]),0)</f>
        <v>27141.277792879999</v>
      </c>
      <c r="Q2349" s="1" t="str">
        <f>"'"&amp;Table5[[#This Row],[rxn]]&amp;"'"&amp;CHAR(9)&amp;Table5[[#This Row],[kapp + (slack_ub - slack_lb)/enzload]]</f>
        <v>'RXN-EX_leu__L_e_REV-SPONT'	27141.27779288</v>
      </c>
      <c r="R2349" s="1">
        <f>_xlfn.XLOOKUP(Table5[[#This Row],[rxn]],Table38[name],Table38[flux],0)</f>
        <v>0</v>
      </c>
      <c r="S2349" s="1">
        <f>_xlfn.XLOOKUP(SUBSTITUTE(Table5[[#This Row],[rxn]],"RXN-","ENZLOAD-"),Table38[name],Table38[flux],0)</f>
        <v>0</v>
      </c>
      <c r="T2349" s="1" t="b">
        <f>AND(Table5[[#This Row],[ENZLOAD flux in kapp-slack.gms]]=0,Table5[[#This Row],[flux in kapp-slack.gms]]&lt;&gt;0,NOT(Table5[[#This Row],[spont or unknown?]]))</f>
        <v>0</v>
      </c>
      <c r="U2349" s="1" t="b">
        <f>OR(_xlfn.TEXTAFTER(Table5[[#This Row],[rxn]],"-",-1)="SPONT",_xlfn.TEXTAFTER(Table5[[#This Row],[rxn]],"-",-1)="UNKNOWN")</f>
        <v>1</v>
      </c>
      <c r="V2349" s="1">
        <f>_xlfn.XLOOKUP(SUBSTITUTE(Table5[[#This Row],[rxn]],"RXN-","ENZLOAD-"),Table4[rxn],Table4[ub],0)</f>
        <v>0</v>
      </c>
      <c r="W2349" s="1" t="b">
        <f>AND(Table5[[#This Row],[FVA ENZLOAD flux UB]]=0,Table5[[#This Row],[ENZ not made when it should be?]])</f>
        <v>0</v>
      </c>
    </row>
    <row r="2350" spans="1:23" hidden="1">
      <c r="A2350" s="1"/>
      <c r="B2350" s="1" t="str">
        <f>_xlfn.TEXTBEFORE(Table38[[#This Row],[all fluxes from kapp-slack]]," ",,,,"")</f>
        <v/>
      </c>
      <c r="C2350" s="1">
        <f>_xlfn.NUMBERVALUE(IFERROR(_xlfn.TEXTAFTER(Table38[[#This Row],[all fluxes from kapp-slack]]," ",-1,,,""),""))</f>
        <v>0</v>
      </c>
      <c r="F2350" s="1" t="s">
        <v>6183</v>
      </c>
      <c r="G2350" s="1" t="str">
        <f>_xlfn.TEXTBEFORE(Table5[[#This Row],[rxn     kapp_old        kapp_slack_ub   kapp_slack_lb]]," ")</f>
        <v>RXN-EX_lys__L_e_FWD-SPONT</v>
      </c>
      <c r="H235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35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350" s="1">
        <f>_xlfn.NUMBERVALUE(_xlfn.TEXTAFTER(Table5[[#This Row],[rxn     kapp_old        kapp_slack_ub   kapp_slack_lb]]," ",-1))</f>
        <v>0</v>
      </c>
      <c r="K2350" s="1">
        <f>_xlfn.XLOOKUP(SUBSTITUTE(Table5[[#This Row],[rxn]],"RXN-","ENZLOAD-"),ENZLOAD[name],ENZLOAD[flux],0)</f>
        <v>0</v>
      </c>
      <c r="L2350" s="1" t="str">
        <f>"'"&amp;Table5[[#This Row],[rxn]]&amp;"'"&amp;CHAR(9)&amp;IF(AND(Table5[[#This Row],[kapp_slack_ub]]&lt;&gt;0,Table5[[#This Row],[kapp_old]]&lt;$F$1),$F$1,Table5[[#This Row],[kapp_old]])</f>
        <v>'RXN-EX_lys__L_e_FWD-SPONT'	27141.27779288</v>
      </c>
      <c r="M2350" s="1">
        <f>_xlfn.XLOOKUP(Table5[[#This Row],[rxn]],Table3[name],Table3[flux],$F$1)</f>
        <v>27141.277792879999</v>
      </c>
      <c r="N2350" s="1" t="str">
        <f>IFERROR(Table5[[#This Row],[min flux]]/Table5[[#This Row],[associated enzload]],"")</f>
        <v/>
      </c>
      <c r="O2350" s="1">
        <f>_xlfn.NUMBERVALUE(IF(Table5[[#This Row],[flux/enzload]]="","",ABS($N$1-Table5[[#This Row],[flux/enzload]])))</f>
        <v>0</v>
      </c>
      <c r="P2350" s="1">
        <f>Table5[[#This Row],[kapp_old]]+IFERROR(((Table5[[#This Row],[kapp_slack_ub]]-Table5[[#This Row],[kapp_slack_lb]])/Table5[[#This Row],[associated enzload]]),0)</f>
        <v>27141.277792879999</v>
      </c>
      <c r="Q2350" s="1" t="str">
        <f>"'"&amp;Table5[[#This Row],[rxn]]&amp;"'"&amp;CHAR(9)&amp;Table5[[#This Row],[kapp + (slack_ub - slack_lb)/enzload]]</f>
        <v>'RXN-EX_lys__L_e_FWD-SPONT'	27141.27779288</v>
      </c>
      <c r="R2350" s="1">
        <f>_xlfn.XLOOKUP(Table5[[#This Row],[rxn]],Table38[name],Table38[flux],0)</f>
        <v>0</v>
      </c>
      <c r="S2350" s="1">
        <f>_xlfn.XLOOKUP(SUBSTITUTE(Table5[[#This Row],[rxn]],"RXN-","ENZLOAD-"),Table38[name],Table38[flux],0)</f>
        <v>0</v>
      </c>
      <c r="T2350" s="1" t="b">
        <f>AND(Table5[[#This Row],[ENZLOAD flux in kapp-slack.gms]]=0,Table5[[#This Row],[flux in kapp-slack.gms]]&lt;&gt;0,NOT(Table5[[#This Row],[spont or unknown?]]))</f>
        <v>0</v>
      </c>
      <c r="U2350" s="1" t="b">
        <f>OR(_xlfn.TEXTAFTER(Table5[[#This Row],[rxn]],"-",-1)="SPONT",_xlfn.TEXTAFTER(Table5[[#This Row],[rxn]],"-",-1)="UNKNOWN")</f>
        <v>1</v>
      </c>
      <c r="V2350" s="1">
        <f>_xlfn.XLOOKUP(SUBSTITUTE(Table5[[#This Row],[rxn]],"RXN-","ENZLOAD-"),Table4[rxn],Table4[ub],0)</f>
        <v>0</v>
      </c>
      <c r="W2350" s="1" t="b">
        <f>AND(Table5[[#This Row],[FVA ENZLOAD flux UB]]=0,Table5[[#This Row],[ENZ not made when it should be?]])</f>
        <v>0</v>
      </c>
    </row>
    <row r="2351" spans="1:23" hidden="1">
      <c r="A2351" s="1"/>
      <c r="B2351" s="1" t="str">
        <f>_xlfn.TEXTBEFORE(Table38[[#This Row],[all fluxes from kapp-slack]]," ",,,,"")</f>
        <v/>
      </c>
      <c r="C2351" s="1">
        <f>_xlfn.NUMBERVALUE(IFERROR(_xlfn.TEXTAFTER(Table38[[#This Row],[all fluxes from kapp-slack]]," ",-1,,,""),""))</f>
        <v>0</v>
      </c>
      <c r="F2351" s="1" t="s">
        <v>6184</v>
      </c>
      <c r="G2351" s="1" t="str">
        <f>_xlfn.TEXTBEFORE(Table5[[#This Row],[rxn     kapp_old        kapp_slack_ub   kapp_slack_lb]]," ")</f>
        <v>RXN-EX_lys__L_e_REV-SPONT</v>
      </c>
      <c r="H235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35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351" s="1">
        <f>_xlfn.NUMBERVALUE(_xlfn.TEXTAFTER(Table5[[#This Row],[rxn     kapp_old        kapp_slack_ub   kapp_slack_lb]]," ",-1))</f>
        <v>0</v>
      </c>
      <c r="K2351" s="1">
        <f>_xlfn.XLOOKUP(SUBSTITUTE(Table5[[#This Row],[rxn]],"RXN-","ENZLOAD-"),ENZLOAD[name],ENZLOAD[flux],0)</f>
        <v>0</v>
      </c>
      <c r="L2351" s="1" t="str">
        <f>"'"&amp;Table5[[#This Row],[rxn]]&amp;"'"&amp;CHAR(9)&amp;IF(AND(Table5[[#This Row],[kapp_slack_ub]]&lt;&gt;0,Table5[[#This Row],[kapp_old]]&lt;$F$1),$F$1,Table5[[#This Row],[kapp_old]])</f>
        <v>'RXN-EX_lys__L_e_REV-SPONT'	27141.27779288</v>
      </c>
      <c r="M2351" s="1">
        <f>_xlfn.XLOOKUP(Table5[[#This Row],[rxn]],Table3[name],Table3[flux],$F$1)</f>
        <v>27141.277792879999</v>
      </c>
      <c r="N2351" s="1" t="str">
        <f>IFERROR(Table5[[#This Row],[min flux]]/Table5[[#This Row],[associated enzload]],"")</f>
        <v/>
      </c>
      <c r="O2351" s="1">
        <f>_xlfn.NUMBERVALUE(IF(Table5[[#This Row],[flux/enzload]]="","",ABS($N$1-Table5[[#This Row],[flux/enzload]])))</f>
        <v>0</v>
      </c>
      <c r="P2351" s="1">
        <f>Table5[[#This Row],[kapp_old]]+IFERROR(((Table5[[#This Row],[kapp_slack_ub]]-Table5[[#This Row],[kapp_slack_lb]])/Table5[[#This Row],[associated enzload]]),0)</f>
        <v>27141.277792879999</v>
      </c>
      <c r="Q2351" s="1" t="str">
        <f>"'"&amp;Table5[[#This Row],[rxn]]&amp;"'"&amp;CHAR(9)&amp;Table5[[#This Row],[kapp + (slack_ub - slack_lb)/enzload]]</f>
        <v>'RXN-EX_lys__L_e_REV-SPONT'	27141.27779288</v>
      </c>
      <c r="R2351" s="1">
        <f>_xlfn.XLOOKUP(Table5[[#This Row],[rxn]],Table38[name],Table38[flux],0)</f>
        <v>0</v>
      </c>
      <c r="S2351" s="1">
        <f>_xlfn.XLOOKUP(SUBSTITUTE(Table5[[#This Row],[rxn]],"RXN-","ENZLOAD-"),Table38[name],Table38[flux],0)</f>
        <v>0</v>
      </c>
      <c r="T2351" s="1" t="b">
        <f>AND(Table5[[#This Row],[ENZLOAD flux in kapp-slack.gms]]=0,Table5[[#This Row],[flux in kapp-slack.gms]]&lt;&gt;0,NOT(Table5[[#This Row],[spont or unknown?]]))</f>
        <v>0</v>
      </c>
      <c r="U2351" s="1" t="b">
        <f>OR(_xlfn.TEXTAFTER(Table5[[#This Row],[rxn]],"-",-1)="SPONT",_xlfn.TEXTAFTER(Table5[[#This Row],[rxn]],"-",-1)="UNKNOWN")</f>
        <v>1</v>
      </c>
      <c r="V2351" s="1">
        <f>_xlfn.XLOOKUP(SUBSTITUTE(Table5[[#This Row],[rxn]],"RXN-","ENZLOAD-"),Table4[rxn],Table4[ub],0)</f>
        <v>0</v>
      </c>
      <c r="W2351" s="1" t="b">
        <f>AND(Table5[[#This Row],[FVA ENZLOAD flux UB]]=0,Table5[[#This Row],[ENZ not made when it should be?]])</f>
        <v>0</v>
      </c>
    </row>
    <row r="2352" spans="1:23" hidden="1">
      <c r="A2352" s="1"/>
      <c r="B2352" s="1" t="str">
        <f>_xlfn.TEXTBEFORE(Table38[[#This Row],[all fluxes from kapp-slack]]," ",,,,"")</f>
        <v/>
      </c>
      <c r="C2352" s="1">
        <f>_xlfn.NUMBERVALUE(IFERROR(_xlfn.TEXTAFTER(Table38[[#This Row],[all fluxes from kapp-slack]]," ",-1,,,""),""))</f>
        <v>0</v>
      </c>
      <c r="F2352" s="1" t="s">
        <v>6185</v>
      </c>
      <c r="G2352" s="1" t="str">
        <f>_xlfn.TEXTBEFORE(Table5[[#This Row],[rxn     kapp_old        kapp_slack_ub   kapp_slack_lb]]," ")</f>
        <v>RXN-EX_met__L_e_FWD-SPONT</v>
      </c>
      <c r="H235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35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352" s="1">
        <f>_xlfn.NUMBERVALUE(_xlfn.TEXTAFTER(Table5[[#This Row],[rxn     kapp_old        kapp_slack_ub   kapp_slack_lb]]," ",-1))</f>
        <v>0</v>
      </c>
      <c r="K2352" s="1">
        <f>_xlfn.XLOOKUP(SUBSTITUTE(Table5[[#This Row],[rxn]],"RXN-","ENZLOAD-"),ENZLOAD[name],ENZLOAD[flux],0)</f>
        <v>0</v>
      </c>
      <c r="L2352" s="1" t="str">
        <f>"'"&amp;Table5[[#This Row],[rxn]]&amp;"'"&amp;CHAR(9)&amp;IF(AND(Table5[[#This Row],[kapp_slack_ub]]&lt;&gt;0,Table5[[#This Row],[kapp_old]]&lt;$F$1),$F$1,Table5[[#This Row],[kapp_old]])</f>
        <v>'RXN-EX_met__L_e_FWD-SPONT'	27141.27779288</v>
      </c>
      <c r="M2352" s="1">
        <f>_xlfn.XLOOKUP(Table5[[#This Row],[rxn]],Table3[name],Table3[flux],$F$1)</f>
        <v>27141.277792879999</v>
      </c>
      <c r="N2352" s="1" t="str">
        <f>IFERROR(Table5[[#This Row],[min flux]]/Table5[[#This Row],[associated enzload]],"")</f>
        <v/>
      </c>
      <c r="O2352" s="1">
        <f>_xlfn.NUMBERVALUE(IF(Table5[[#This Row],[flux/enzload]]="","",ABS($N$1-Table5[[#This Row],[flux/enzload]])))</f>
        <v>0</v>
      </c>
      <c r="P2352" s="1">
        <f>Table5[[#This Row],[kapp_old]]+IFERROR(((Table5[[#This Row],[kapp_slack_ub]]-Table5[[#This Row],[kapp_slack_lb]])/Table5[[#This Row],[associated enzload]]),0)</f>
        <v>27141.277792879999</v>
      </c>
      <c r="Q2352" s="1" t="str">
        <f>"'"&amp;Table5[[#This Row],[rxn]]&amp;"'"&amp;CHAR(9)&amp;Table5[[#This Row],[kapp + (slack_ub - slack_lb)/enzload]]</f>
        <v>'RXN-EX_met__L_e_FWD-SPONT'	27141.27779288</v>
      </c>
      <c r="R2352" s="1">
        <f>_xlfn.XLOOKUP(Table5[[#This Row],[rxn]],Table38[name],Table38[flux],0)</f>
        <v>0</v>
      </c>
      <c r="S2352" s="1">
        <f>_xlfn.XLOOKUP(SUBSTITUTE(Table5[[#This Row],[rxn]],"RXN-","ENZLOAD-"),Table38[name],Table38[flux],0)</f>
        <v>0</v>
      </c>
      <c r="T2352" s="1" t="b">
        <f>AND(Table5[[#This Row],[ENZLOAD flux in kapp-slack.gms]]=0,Table5[[#This Row],[flux in kapp-slack.gms]]&lt;&gt;0,NOT(Table5[[#This Row],[spont or unknown?]]))</f>
        <v>0</v>
      </c>
      <c r="U2352" s="1" t="b">
        <f>OR(_xlfn.TEXTAFTER(Table5[[#This Row],[rxn]],"-",-1)="SPONT",_xlfn.TEXTAFTER(Table5[[#This Row],[rxn]],"-",-1)="UNKNOWN")</f>
        <v>1</v>
      </c>
      <c r="V2352" s="1">
        <f>_xlfn.XLOOKUP(SUBSTITUTE(Table5[[#This Row],[rxn]],"RXN-","ENZLOAD-"),Table4[rxn],Table4[ub],0)</f>
        <v>0</v>
      </c>
      <c r="W2352" s="1" t="b">
        <f>AND(Table5[[#This Row],[FVA ENZLOAD flux UB]]=0,Table5[[#This Row],[ENZ not made when it should be?]])</f>
        <v>0</v>
      </c>
    </row>
    <row r="2353" spans="1:23" hidden="1">
      <c r="A2353" s="1"/>
      <c r="B2353" s="1" t="str">
        <f>_xlfn.TEXTBEFORE(Table38[[#This Row],[all fluxes from kapp-slack]]," ",,,,"")</f>
        <v/>
      </c>
      <c r="C2353" s="1">
        <f>_xlfn.NUMBERVALUE(IFERROR(_xlfn.TEXTAFTER(Table38[[#This Row],[all fluxes from kapp-slack]]," ",-1,,,""),""))</f>
        <v>0</v>
      </c>
      <c r="F2353" s="1" t="s">
        <v>6186</v>
      </c>
      <c r="G2353" s="1" t="str">
        <f>_xlfn.TEXTBEFORE(Table5[[#This Row],[rxn     kapp_old        kapp_slack_ub   kapp_slack_lb]]," ")</f>
        <v>RXN-EX_met__L_e_REV-SPONT</v>
      </c>
      <c r="H235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35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353" s="1">
        <f>_xlfn.NUMBERVALUE(_xlfn.TEXTAFTER(Table5[[#This Row],[rxn     kapp_old        kapp_slack_ub   kapp_slack_lb]]," ",-1))</f>
        <v>0</v>
      </c>
      <c r="K2353" s="1">
        <f>_xlfn.XLOOKUP(SUBSTITUTE(Table5[[#This Row],[rxn]],"RXN-","ENZLOAD-"),ENZLOAD[name],ENZLOAD[flux],0)</f>
        <v>0</v>
      </c>
      <c r="L2353" s="1" t="str">
        <f>"'"&amp;Table5[[#This Row],[rxn]]&amp;"'"&amp;CHAR(9)&amp;IF(AND(Table5[[#This Row],[kapp_slack_ub]]&lt;&gt;0,Table5[[#This Row],[kapp_old]]&lt;$F$1),$F$1,Table5[[#This Row],[kapp_old]])</f>
        <v>'RXN-EX_met__L_e_REV-SPONT'	27141.27779288</v>
      </c>
      <c r="M2353" s="1">
        <f>_xlfn.XLOOKUP(Table5[[#This Row],[rxn]],Table3[name],Table3[flux],$F$1)</f>
        <v>27141.277792879999</v>
      </c>
      <c r="N2353" s="1" t="str">
        <f>IFERROR(Table5[[#This Row],[min flux]]/Table5[[#This Row],[associated enzload]],"")</f>
        <v/>
      </c>
      <c r="O2353" s="1">
        <f>_xlfn.NUMBERVALUE(IF(Table5[[#This Row],[flux/enzload]]="","",ABS($N$1-Table5[[#This Row],[flux/enzload]])))</f>
        <v>0</v>
      </c>
      <c r="P2353" s="1">
        <f>Table5[[#This Row],[kapp_old]]+IFERROR(((Table5[[#This Row],[kapp_slack_ub]]-Table5[[#This Row],[kapp_slack_lb]])/Table5[[#This Row],[associated enzload]]),0)</f>
        <v>27141.277792879999</v>
      </c>
      <c r="Q2353" s="1" t="str">
        <f>"'"&amp;Table5[[#This Row],[rxn]]&amp;"'"&amp;CHAR(9)&amp;Table5[[#This Row],[kapp + (slack_ub - slack_lb)/enzload]]</f>
        <v>'RXN-EX_met__L_e_REV-SPONT'	27141.27779288</v>
      </c>
      <c r="R2353" s="1">
        <f>_xlfn.XLOOKUP(Table5[[#This Row],[rxn]],Table38[name],Table38[flux],0)</f>
        <v>0</v>
      </c>
      <c r="S2353" s="1">
        <f>_xlfn.XLOOKUP(SUBSTITUTE(Table5[[#This Row],[rxn]],"RXN-","ENZLOAD-"),Table38[name],Table38[flux],0)</f>
        <v>0</v>
      </c>
      <c r="T2353" s="1" t="b">
        <f>AND(Table5[[#This Row],[ENZLOAD flux in kapp-slack.gms]]=0,Table5[[#This Row],[flux in kapp-slack.gms]]&lt;&gt;0,NOT(Table5[[#This Row],[spont or unknown?]]))</f>
        <v>0</v>
      </c>
      <c r="U2353" s="1" t="b">
        <f>OR(_xlfn.TEXTAFTER(Table5[[#This Row],[rxn]],"-",-1)="SPONT",_xlfn.TEXTAFTER(Table5[[#This Row],[rxn]],"-",-1)="UNKNOWN")</f>
        <v>1</v>
      </c>
      <c r="V2353" s="1">
        <f>_xlfn.XLOOKUP(SUBSTITUTE(Table5[[#This Row],[rxn]],"RXN-","ENZLOAD-"),Table4[rxn],Table4[ub],0)</f>
        <v>0</v>
      </c>
      <c r="W2353" s="1" t="b">
        <f>AND(Table5[[#This Row],[FVA ENZLOAD flux UB]]=0,Table5[[#This Row],[ENZ not made when it should be?]])</f>
        <v>0</v>
      </c>
    </row>
    <row r="2354" spans="1:23" hidden="1">
      <c r="A2354" s="1"/>
      <c r="B2354" s="1" t="str">
        <f>_xlfn.TEXTBEFORE(Table38[[#This Row],[all fluxes from kapp-slack]]," ",,,,"")</f>
        <v/>
      </c>
      <c r="C2354" s="1">
        <f>_xlfn.NUMBERVALUE(IFERROR(_xlfn.TEXTAFTER(Table38[[#This Row],[all fluxes from kapp-slack]]," ",-1,,,""),""))</f>
        <v>0</v>
      </c>
      <c r="F2354" s="1" t="s">
        <v>6187</v>
      </c>
      <c r="G2354" s="1" t="str">
        <f>_xlfn.TEXTBEFORE(Table5[[#This Row],[rxn     kapp_old        kapp_slack_ub   kapp_slack_lb]]," ")</f>
        <v>RXN-EX_phe__L_e_FWD-SPONT</v>
      </c>
      <c r="H235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35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354" s="1">
        <f>_xlfn.NUMBERVALUE(_xlfn.TEXTAFTER(Table5[[#This Row],[rxn     kapp_old        kapp_slack_ub   kapp_slack_lb]]," ",-1))</f>
        <v>0</v>
      </c>
      <c r="K2354" s="1">
        <f>_xlfn.XLOOKUP(SUBSTITUTE(Table5[[#This Row],[rxn]],"RXN-","ENZLOAD-"),ENZLOAD[name],ENZLOAD[flux],0)</f>
        <v>0</v>
      </c>
      <c r="L2354" s="1" t="str">
        <f>"'"&amp;Table5[[#This Row],[rxn]]&amp;"'"&amp;CHAR(9)&amp;IF(AND(Table5[[#This Row],[kapp_slack_ub]]&lt;&gt;0,Table5[[#This Row],[kapp_old]]&lt;$F$1),$F$1,Table5[[#This Row],[kapp_old]])</f>
        <v>'RXN-EX_phe__L_e_FWD-SPONT'	27141.27779288</v>
      </c>
      <c r="M2354" s="1">
        <f>_xlfn.XLOOKUP(Table5[[#This Row],[rxn]],Table3[name],Table3[flux],$F$1)</f>
        <v>27141.277792879999</v>
      </c>
      <c r="N2354" s="1" t="str">
        <f>IFERROR(Table5[[#This Row],[min flux]]/Table5[[#This Row],[associated enzload]],"")</f>
        <v/>
      </c>
      <c r="O2354" s="1">
        <f>_xlfn.NUMBERVALUE(IF(Table5[[#This Row],[flux/enzload]]="","",ABS($N$1-Table5[[#This Row],[flux/enzload]])))</f>
        <v>0</v>
      </c>
      <c r="P2354" s="1">
        <f>Table5[[#This Row],[kapp_old]]+IFERROR(((Table5[[#This Row],[kapp_slack_ub]]-Table5[[#This Row],[kapp_slack_lb]])/Table5[[#This Row],[associated enzload]]),0)</f>
        <v>27141.277792879999</v>
      </c>
      <c r="Q2354" s="1" t="str">
        <f>"'"&amp;Table5[[#This Row],[rxn]]&amp;"'"&amp;CHAR(9)&amp;Table5[[#This Row],[kapp + (slack_ub - slack_lb)/enzload]]</f>
        <v>'RXN-EX_phe__L_e_FWD-SPONT'	27141.27779288</v>
      </c>
      <c r="R2354" s="1">
        <f>_xlfn.XLOOKUP(Table5[[#This Row],[rxn]],Table38[name],Table38[flux],0)</f>
        <v>0</v>
      </c>
      <c r="S2354" s="1">
        <f>_xlfn.XLOOKUP(SUBSTITUTE(Table5[[#This Row],[rxn]],"RXN-","ENZLOAD-"),Table38[name],Table38[flux],0)</f>
        <v>0</v>
      </c>
      <c r="T2354" s="1" t="b">
        <f>AND(Table5[[#This Row],[ENZLOAD flux in kapp-slack.gms]]=0,Table5[[#This Row],[flux in kapp-slack.gms]]&lt;&gt;0,NOT(Table5[[#This Row],[spont or unknown?]]))</f>
        <v>0</v>
      </c>
      <c r="U2354" s="1" t="b">
        <f>OR(_xlfn.TEXTAFTER(Table5[[#This Row],[rxn]],"-",-1)="SPONT",_xlfn.TEXTAFTER(Table5[[#This Row],[rxn]],"-",-1)="UNKNOWN")</f>
        <v>1</v>
      </c>
      <c r="V2354" s="1">
        <f>_xlfn.XLOOKUP(SUBSTITUTE(Table5[[#This Row],[rxn]],"RXN-","ENZLOAD-"),Table4[rxn],Table4[ub],0)</f>
        <v>0</v>
      </c>
      <c r="W2354" s="1" t="b">
        <f>AND(Table5[[#This Row],[FVA ENZLOAD flux UB]]=0,Table5[[#This Row],[ENZ not made when it should be?]])</f>
        <v>0</v>
      </c>
    </row>
    <row r="2355" spans="1:23" hidden="1">
      <c r="A2355" s="1"/>
      <c r="B2355" s="1" t="str">
        <f>_xlfn.TEXTBEFORE(Table38[[#This Row],[all fluxes from kapp-slack]]," ",,,,"")</f>
        <v/>
      </c>
      <c r="C2355" s="1">
        <f>_xlfn.NUMBERVALUE(IFERROR(_xlfn.TEXTAFTER(Table38[[#This Row],[all fluxes from kapp-slack]]," ",-1,,,""),""))</f>
        <v>0</v>
      </c>
      <c r="F2355" s="1" t="s">
        <v>6188</v>
      </c>
      <c r="G2355" s="1" t="str">
        <f>_xlfn.TEXTBEFORE(Table5[[#This Row],[rxn     kapp_old        kapp_slack_ub   kapp_slack_lb]]," ")</f>
        <v>RXN-EX_phe__L_e_REV-SPONT</v>
      </c>
      <c r="H235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35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355" s="1">
        <f>_xlfn.NUMBERVALUE(_xlfn.TEXTAFTER(Table5[[#This Row],[rxn     kapp_old        kapp_slack_ub   kapp_slack_lb]]," ",-1))</f>
        <v>0</v>
      </c>
      <c r="K2355" s="1">
        <f>_xlfn.XLOOKUP(SUBSTITUTE(Table5[[#This Row],[rxn]],"RXN-","ENZLOAD-"),ENZLOAD[name],ENZLOAD[flux],0)</f>
        <v>0</v>
      </c>
      <c r="L2355" s="1" t="str">
        <f>"'"&amp;Table5[[#This Row],[rxn]]&amp;"'"&amp;CHAR(9)&amp;IF(AND(Table5[[#This Row],[kapp_slack_ub]]&lt;&gt;0,Table5[[#This Row],[kapp_old]]&lt;$F$1),$F$1,Table5[[#This Row],[kapp_old]])</f>
        <v>'RXN-EX_phe__L_e_REV-SPONT'	27141.27779288</v>
      </c>
      <c r="M2355" s="1">
        <f>_xlfn.XLOOKUP(Table5[[#This Row],[rxn]],Table3[name],Table3[flux],$F$1)</f>
        <v>27141.277792879999</v>
      </c>
      <c r="N2355" s="1" t="str">
        <f>IFERROR(Table5[[#This Row],[min flux]]/Table5[[#This Row],[associated enzload]],"")</f>
        <v/>
      </c>
      <c r="O2355" s="1">
        <f>_xlfn.NUMBERVALUE(IF(Table5[[#This Row],[flux/enzload]]="","",ABS($N$1-Table5[[#This Row],[flux/enzload]])))</f>
        <v>0</v>
      </c>
      <c r="P2355" s="1">
        <f>Table5[[#This Row],[kapp_old]]+IFERROR(((Table5[[#This Row],[kapp_slack_ub]]-Table5[[#This Row],[kapp_slack_lb]])/Table5[[#This Row],[associated enzload]]),0)</f>
        <v>27141.277792879999</v>
      </c>
      <c r="Q2355" s="1" t="str">
        <f>"'"&amp;Table5[[#This Row],[rxn]]&amp;"'"&amp;CHAR(9)&amp;Table5[[#This Row],[kapp + (slack_ub - slack_lb)/enzload]]</f>
        <v>'RXN-EX_phe__L_e_REV-SPONT'	27141.27779288</v>
      </c>
      <c r="R2355" s="1">
        <f>_xlfn.XLOOKUP(Table5[[#This Row],[rxn]],Table38[name],Table38[flux],0)</f>
        <v>0</v>
      </c>
      <c r="S2355" s="1">
        <f>_xlfn.XLOOKUP(SUBSTITUTE(Table5[[#This Row],[rxn]],"RXN-","ENZLOAD-"),Table38[name],Table38[flux],0)</f>
        <v>0</v>
      </c>
      <c r="T2355" s="1" t="b">
        <f>AND(Table5[[#This Row],[ENZLOAD flux in kapp-slack.gms]]=0,Table5[[#This Row],[flux in kapp-slack.gms]]&lt;&gt;0,NOT(Table5[[#This Row],[spont or unknown?]]))</f>
        <v>0</v>
      </c>
      <c r="U2355" s="1" t="b">
        <f>OR(_xlfn.TEXTAFTER(Table5[[#This Row],[rxn]],"-",-1)="SPONT",_xlfn.TEXTAFTER(Table5[[#This Row],[rxn]],"-",-1)="UNKNOWN")</f>
        <v>1</v>
      </c>
      <c r="V2355" s="1">
        <f>_xlfn.XLOOKUP(SUBSTITUTE(Table5[[#This Row],[rxn]],"RXN-","ENZLOAD-"),Table4[rxn],Table4[ub],0)</f>
        <v>0</v>
      </c>
      <c r="W2355" s="1" t="b">
        <f>AND(Table5[[#This Row],[FVA ENZLOAD flux UB]]=0,Table5[[#This Row],[ENZ not made when it should be?]])</f>
        <v>0</v>
      </c>
    </row>
    <row r="2356" spans="1:23" hidden="1">
      <c r="A2356" s="1"/>
      <c r="B2356" s="1" t="str">
        <f>_xlfn.TEXTBEFORE(Table38[[#This Row],[all fluxes from kapp-slack]]," ",,,,"")</f>
        <v/>
      </c>
      <c r="C2356" s="1">
        <f>_xlfn.NUMBERVALUE(IFERROR(_xlfn.TEXTAFTER(Table38[[#This Row],[all fluxes from kapp-slack]]," ",-1,,,""),""))</f>
        <v>0</v>
      </c>
      <c r="F2356" s="1" t="s">
        <v>6189</v>
      </c>
      <c r="G2356" s="1" t="str">
        <f>_xlfn.TEXTBEFORE(Table5[[#This Row],[rxn     kapp_old        kapp_slack_ub   kapp_slack_lb]]," ")</f>
        <v>RXN-EX_pro__L_e_FWD-SPONT</v>
      </c>
      <c r="H235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35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356" s="1">
        <f>_xlfn.NUMBERVALUE(_xlfn.TEXTAFTER(Table5[[#This Row],[rxn     kapp_old        kapp_slack_ub   kapp_slack_lb]]," ",-1))</f>
        <v>0</v>
      </c>
      <c r="K2356" s="1">
        <f>_xlfn.XLOOKUP(SUBSTITUTE(Table5[[#This Row],[rxn]],"RXN-","ENZLOAD-"),ENZLOAD[name],ENZLOAD[flux],0)</f>
        <v>0</v>
      </c>
      <c r="L2356" s="1" t="str">
        <f>"'"&amp;Table5[[#This Row],[rxn]]&amp;"'"&amp;CHAR(9)&amp;IF(AND(Table5[[#This Row],[kapp_slack_ub]]&lt;&gt;0,Table5[[#This Row],[kapp_old]]&lt;$F$1),$F$1,Table5[[#This Row],[kapp_old]])</f>
        <v>'RXN-EX_pro__L_e_FWD-SPONT'	27141.27779288</v>
      </c>
      <c r="M2356" s="1">
        <f>_xlfn.XLOOKUP(Table5[[#This Row],[rxn]],Table3[name],Table3[flux],$F$1)</f>
        <v>27141.277792879999</v>
      </c>
      <c r="N2356" s="1" t="str">
        <f>IFERROR(Table5[[#This Row],[min flux]]/Table5[[#This Row],[associated enzload]],"")</f>
        <v/>
      </c>
      <c r="O2356" s="1">
        <f>_xlfn.NUMBERVALUE(IF(Table5[[#This Row],[flux/enzload]]="","",ABS($N$1-Table5[[#This Row],[flux/enzload]])))</f>
        <v>0</v>
      </c>
      <c r="P2356" s="1">
        <f>Table5[[#This Row],[kapp_old]]+IFERROR(((Table5[[#This Row],[kapp_slack_ub]]-Table5[[#This Row],[kapp_slack_lb]])/Table5[[#This Row],[associated enzload]]),0)</f>
        <v>27141.277792879999</v>
      </c>
      <c r="Q2356" s="1" t="str">
        <f>"'"&amp;Table5[[#This Row],[rxn]]&amp;"'"&amp;CHAR(9)&amp;Table5[[#This Row],[kapp + (slack_ub - slack_lb)/enzload]]</f>
        <v>'RXN-EX_pro__L_e_FWD-SPONT'	27141.27779288</v>
      </c>
      <c r="R2356" s="1">
        <f>_xlfn.XLOOKUP(Table5[[#This Row],[rxn]],Table38[name],Table38[flux],0)</f>
        <v>0</v>
      </c>
      <c r="S2356" s="1">
        <f>_xlfn.XLOOKUP(SUBSTITUTE(Table5[[#This Row],[rxn]],"RXN-","ENZLOAD-"),Table38[name],Table38[flux],0)</f>
        <v>0</v>
      </c>
      <c r="T2356" s="1" t="b">
        <f>AND(Table5[[#This Row],[ENZLOAD flux in kapp-slack.gms]]=0,Table5[[#This Row],[flux in kapp-slack.gms]]&lt;&gt;0,NOT(Table5[[#This Row],[spont or unknown?]]))</f>
        <v>0</v>
      </c>
      <c r="U2356" s="1" t="b">
        <f>OR(_xlfn.TEXTAFTER(Table5[[#This Row],[rxn]],"-",-1)="SPONT",_xlfn.TEXTAFTER(Table5[[#This Row],[rxn]],"-",-1)="UNKNOWN")</f>
        <v>1</v>
      </c>
      <c r="V2356" s="1">
        <f>_xlfn.XLOOKUP(SUBSTITUTE(Table5[[#This Row],[rxn]],"RXN-","ENZLOAD-"),Table4[rxn],Table4[ub],0)</f>
        <v>0</v>
      </c>
      <c r="W2356" s="1" t="b">
        <f>AND(Table5[[#This Row],[FVA ENZLOAD flux UB]]=0,Table5[[#This Row],[ENZ not made when it should be?]])</f>
        <v>0</v>
      </c>
    </row>
    <row r="2357" spans="1:23" hidden="1">
      <c r="A2357" s="1"/>
      <c r="B2357" s="1" t="str">
        <f>_xlfn.TEXTBEFORE(Table38[[#This Row],[all fluxes from kapp-slack]]," ",,,,"")</f>
        <v/>
      </c>
      <c r="C2357" s="1">
        <f>_xlfn.NUMBERVALUE(IFERROR(_xlfn.TEXTAFTER(Table38[[#This Row],[all fluxes from kapp-slack]]," ",-1,,,""),""))</f>
        <v>0</v>
      </c>
      <c r="F2357" s="1" t="s">
        <v>6190</v>
      </c>
      <c r="G2357" s="1" t="str">
        <f>_xlfn.TEXTBEFORE(Table5[[#This Row],[rxn     kapp_old        kapp_slack_ub   kapp_slack_lb]]," ")</f>
        <v>RXN-EX_pro__L_e_REV-SPONT</v>
      </c>
      <c r="H235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35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357" s="1">
        <f>_xlfn.NUMBERVALUE(_xlfn.TEXTAFTER(Table5[[#This Row],[rxn     kapp_old        kapp_slack_ub   kapp_slack_lb]]," ",-1))</f>
        <v>0</v>
      </c>
      <c r="K2357" s="1">
        <f>_xlfn.XLOOKUP(SUBSTITUTE(Table5[[#This Row],[rxn]],"RXN-","ENZLOAD-"),ENZLOAD[name],ENZLOAD[flux],0)</f>
        <v>0</v>
      </c>
      <c r="L2357" s="1" t="str">
        <f>"'"&amp;Table5[[#This Row],[rxn]]&amp;"'"&amp;CHAR(9)&amp;IF(AND(Table5[[#This Row],[kapp_slack_ub]]&lt;&gt;0,Table5[[#This Row],[kapp_old]]&lt;$F$1),$F$1,Table5[[#This Row],[kapp_old]])</f>
        <v>'RXN-EX_pro__L_e_REV-SPONT'	27141.27779288</v>
      </c>
      <c r="M2357" s="1">
        <f>_xlfn.XLOOKUP(Table5[[#This Row],[rxn]],Table3[name],Table3[flux],$F$1)</f>
        <v>27141.277792879999</v>
      </c>
      <c r="N2357" s="1" t="str">
        <f>IFERROR(Table5[[#This Row],[min flux]]/Table5[[#This Row],[associated enzload]],"")</f>
        <v/>
      </c>
      <c r="O2357" s="1">
        <f>_xlfn.NUMBERVALUE(IF(Table5[[#This Row],[flux/enzload]]="","",ABS($N$1-Table5[[#This Row],[flux/enzload]])))</f>
        <v>0</v>
      </c>
      <c r="P2357" s="1">
        <f>Table5[[#This Row],[kapp_old]]+IFERROR(((Table5[[#This Row],[kapp_slack_ub]]-Table5[[#This Row],[kapp_slack_lb]])/Table5[[#This Row],[associated enzload]]),0)</f>
        <v>27141.277792879999</v>
      </c>
      <c r="Q2357" s="1" t="str">
        <f>"'"&amp;Table5[[#This Row],[rxn]]&amp;"'"&amp;CHAR(9)&amp;Table5[[#This Row],[kapp + (slack_ub - slack_lb)/enzload]]</f>
        <v>'RXN-EX_pro__L_e_REV-SPONT'	27141.27779288</v>
      </c>
      <c r="R2357" s="1">
        <f>_xlfn.XLOOKUP(Table5[[#This Row],[rxn]],Table38[name],Table38[flux],0)</f>
        <v>0</v>
      </c>
      <c r="S2357" s="1">
        <f>_xlfn.XLOOKUP(SUBSTITUTE(Table5[[#This Row],[rxn]],"RXN-","ENZLOAD-"),Table38[name],Table38[flux],0)</f>
        <v>0</v>
      </c>
      <c r="T2357" s="1" t="b">
        <f>AND(Table5[[#This Row],[ENZLOAD flux in kapp-slack.gms]]=0,Table5[[#This Row],[flux in kapp-slack.gms]]&lt;&gt;0,NOT(Table5[[#This Row],[spont or unknown?]]))</f>
        <v>0</v>
      </c>
      <c r="U2357" s="1" t="b">
        <f>OR(_xlfn.TEXTAFTER(Table5[[#This Row],[rxn]],"-",-1)="SPONT",_xlfn.TEXTAFTER(Table5[[#This Row],[rxn]],"-",-1)="UNKNOWN")</f>
        <v>1</v>
      </c>
      <c r="V2357" s="1">
        <f>_xlfn.XLOOKUP(SUBSTITUTE(Table5[[#This Row],[rxn]],"RXN-","ENZLOAD-"),Table4[rxn],Table4[ub],0)</f>
        <v>0</v>
      </c>
      <c r="W2357" s="1" t="b">
        <f>AND(Table5[[#This Row],[FVA ENZLOAD flux UB]]=0,Table5[[#This Row],[ENZ not made when it should be?]])</f>
        <v>0</v>
      </c>
    </row>
    <row r="2358" spans="1:23" hidden="1">
      <c r="A2358" s="1"/>
      <c r="B2358" s="1" t="str">
        <f>_xlfn.TEXTBEFORE(Table38[[#This Row],[all fluxes from kapp-slack]]," ",,,,"")</f>
        <v/>
      </c>
      <c r="C2358" s="1">
        <f>_xlfn.NUMBERVALUE(IFERROR(_xlfn.TEXTAFTER(Table38[[#This Row],[all fluxes from kapp-slack]]," ",-1,,,""),""))</f>
        <v>0</v>
      </c>
      <c r="F2358" s="1" t="s">
        <v>6191</v>
      </c>
      <c r="G2358" s="1" t="str">
        <f>_xlfn.TEXTBEFORE(Table5[[#This Row],[rxn     kapp_old        kapp_slack_ub   kapp_slack_lb]]," ")</f>
        <v>RXN-EX_ser__L_e_FWD-SPONT</v>
      </c>
      <c r="H235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35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358" s="1">
        <f>_xlfn.NUMBERVALUE(_xlfn.TEXTAFTER(Table5[[#This Row],[rxn     kapp_old        kapp_slack_ub   kapp_slack_lb]]," ",-1))</f>
        <v>0</v>
      </c>
      <c r="K2358" s="1">
        <f>_xlfn.XLOOKUP(SUBSTITUTE(Table5[[#This Row],[rxn]],"RXN-","ENZLOAD-"),ENZLOAD[name],ENZLOAD[flux],0)</f>
        <v>0</v>
      </c>
      <c r="L2358" s="1" t="str">
        <f>"'"&amp;Table5[[#This Row],[rxn]]&amp;"'"&amp;CHAR(9)&amp;IF(AND(Table5[[#This Row],[kapp_slack_ub]]&lt;&gt;0,Table5[[#This Row],[kapp_old]]&lt;$F$1),$F$1,Table5[[#This Row],[kapp_old]])</f>
        <v>'RXN-EX_ser__L_e_FWD-SPONT'	27141.27779288</v>
      </c>
      <c r="M2358" s="1">
        <f>_xlfn.XLOOKUP(Table5[[#This Row],[rxn]],Table3[name],Table3[flux],$F$1)</f>
        <v>27141.277792879999</v>
      </c>
      <c r="N2358" s="1" t="str">
        <f>IFERROR(Table5[[#This Row],[min flux]]/Table5[[#This Row],[associated enzload]],"")</f>
        <v/>
      </c>
      <c r="O2358" s="1">
        <f>_xlfn.NUMBERVALUE(IF(Table5[[#This Row],[flux/enzload]]="","",ABS($N$1-Table5[[#This Row],[flux/enzload]])))</f>
        <v>0</v>
      </c>
      <c r="P2358" s="1">
        <f>Table5[[#This Row],[kapp_old]]+IFERROR(((Table5[[#This Row],[kapp_slack_ub]]-Table5[[#This Row],[kapp_slack_lb]])/Table5[[#This Row],[associated enzload]]),0)</f>
        <v>27141.277792879999</v>
      </c>
      <c r="Q2358" s="1" t="str">
        <f>"'"&amp;Table5[[#This Row],[rxn]]&amp;"'"&amp;CHAR(9)&amp;Table5[[#This Row],[kapp + (slack_ub - slack_lb)/enzload]]</f>
        <v>'RXN-EX_ser__L_e_FWD-SPONT'	27141.27779288</v>
      </c>
      <c r="R2358" s="1">
        <f>_xlfn.XLOOKUP(Table5[[#This Row],[rxn]],Table38[name],Table38[flux],0)</f>
        <v>0</v>
      </c>
      <c r="S2358" s="1">
        <f>_xlfn.XLOOKUP(SUBSTITUTE(Table5[[#This Row],[rxn]],"RXN-","ENZLOAD-"),Table38[name],Table38[flux],0)</f>
        <v>0</v>
      </c>
      <c r="T2358" s="1" t="b">
        <f>AND(Table5[[#This Row],[ENZLOAD flux in kapp-slack.gms]]=0,Table5[[#This Row],[flux in kapp-slack.gms]]&lt;&gt;0,NOT(Table5[[#This Row],[spont or unknown?]]))</f>
        <v>0</v>
      </c>
      <c r="U2358" s="1" t="b">
        <f>OR(_xlfn.TEXTAFTER(Table5[[#This Row],[rxn]],"-",-1)="SPONT",_xlfn.TEXTAFTER(Table5[[#This Row],[rxn]],"-",-1)="UNKNOWN")</f>
        <v>1</v>
      </c>
      <c r="V2358" s="1">
        <f>_xlfn.XLOOKUP(SUBSTITUTE(Table5[[#This Row],[rxn]],"RXN-","ENZLOAD-"),Table4[rxn],Table4[ub],0)</f>
        <v>0</v>
      </c>
      <c r="W2358" s="1" t="b">
        <f>AND(Table5[[#This Row],[FVA ENZLOAD flux UB]]=0,Table5[[#This Row],[ENZ not made when it should be?]])</f>
        <v>0</v>
      </c>
    </row>
    <row r="2359" spans="1:23" hidden="1">
      <c r="A2359" s="1"/>
      <c r="B2359" s="1" t="str">
        <f>_xlfn.TEXTBEFORE(Table38[[#This Row],[all fluxes from kapp-slack]]," ",,,,"")</f>
        <v/>
      </c>
      <c r="C2359" s="1">
        <f>_xlfn.NUMBERVALUE(IFERROR(_xlfn.TEXTAFTER(Table38[[#This Row],[all fluxes from kapp-slack]]," ",-1,,,""),""))</f>
        <v>0</v>
      </c>
      <c r="F2359" s="1" t="s">
        <v>6192</v>
      </c>
      <c r="G2359" s="1" t="str">
        <f>_xlfn.TEXTBEFORE(Table5[[#This Row],[rxn     kapp_old        kapp_slack_ub   kapp_slack_lb]]," ")</f>
        <v>RXN-EX_ser__L_e_REV-SPONT</v>
      </c>
      <c r="H235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35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359" s="1">
        <f>_xlfn.NUMBERVALUE(_xlfn.TEXTAFTER(Table5[[#This Row],[rxn     kapp_old        kapp_slack_ub   kapp_slack_lb]]," ",-1))</f>
        <v>0</v>
      </c>
      <c r="K2359" s="1">
        <f>_xlfn.XLOOKUP(SUBSTITUTE(Table5[[#This Row],[rxn]],"RXN-","ENZLOAD-"),ENZLOAD[name],ENZLOAD[flux],0)</f>
        <v>0</v>
      </c>
      <c r="L2359" s="1" t="str">
        <f>"'"&amp;Table5[[#This Row],[rxn]]&amp;"'"&amp;CHAR(9)&amp;IF(AND(Table5[[#This Row],[kapp_slack_ub]]&lt;&gt;0,Table5[[#This Row],[kapp_old]]&lt;$F$1),$F$1,Table5[[#This Row],[kapp_old]])</f>
        <v>'RXN-EX_ser__L_e_REV-SPONT'	27141.27779288</v>
      </c>
      <c r="M2359" s="1">
        <f>_xlfn.XLOOKUP(Table5[[#This Row],[rxn]],Table3[name],Table3[flux],$F$1)</f>
        <v>27141.277792879999</v>
      </c>
      <c r="N2359" s="1" t="str">
        <f>IFERROR(Table5[[#This Row],[min flux]]/Table5[[#This Row],[associated enzload]],"")</f>
        <v/>
      </c>
      <c r="O2359" s="1">
        <f>_xlfn.NUMBERVALUE(IF(Table5[[#This Row],[flux/enzload]]="","",ABS($N$1-Table5[[#This Row],[flux/enzload]])))</f>
        <v>0</v>
      </c>
      <c r="P2359" s="1">
        <f>Table5[[#This Row],[kapp_old]]+IFERROR(((Table5[[#This Row],[kapp_slack_ub]]-Table5[[#This Row],[kapp_slack_lb]])/Table5[[#This Row],[associated enzload]]),0)</f>
        <v>27141.277792879999</v>
      </c>
      <c r="Q2359" s="1" t="str">
        <f>"'"&amp;Table5[[#This Row],[rxn]]&amp;"'"&amp;CHAR(9)&amp;Table5[[#This Row],[kapp + (slack_ub - slack_lb)/enzload]]</f>
        <v>'RXN-EX_ser__L_e_REV-SPONT'	27141.27779288</v>
      </c>
      <c r="R2359" s="1">
        <f>_xlfn.XLOOKUP(Table5[[#This Row],[rxn]],Table38[name],Table38[flux],0)</f>
        <v>0</v>
      </c>
      <c r="S2359" s="1">
        <f>_xlfn.XLOOKUP(SUBSTITUTE(Table5[[#This Row],[rxn]],"RXN-","ENZLOAD-"),Table38[name],Table38[flux],0)</f>
        <v>0</v>
      </c>
      <c r="T2359" s="1" t="b">
        <f>AND(Table5[[#This Row],[ENZLOAD flux in kapp-slack.gms]]=0,Table5[[#This Row],[flux in kapp-slack.gms]]&lt;&gt;0,NOT(Table5[[#This Row],[spont or unknown?]]))</f>
        <v>0</v>
      </c>
      <c r="U2359" s="1" t="b">
        <f>OR(_xlfn.TEXTAFTER(Table5[[#This Row],[rxn]],"-",-1)="SPONT",_xlfn.TEXTAFTER(Table5[[#This Row],[rxn]],"-",-1)="UNKNOWN")</f>
        <v>1</v>
      </c>
      <c r="V2359" s="1">
        <f>_xlfn.XLOOKUP(SUBSTITUTE(Table5[[#This Row],[rxn]],"RXN-","ENZLOAD-"),Table4[rxn],Table4[ub],0)</f>
        <v>0</v>
      </c>
      <c r="W2359" s="1" t="b">
        <f>AND(Table5[[#This Row],[FVA ENZLOAD flux UB]]=0,Table5[[#This Row],[ENZ not made when it should be?]])</f>
        <v>0</v>
      </c>
    </row>
    <row r="2360" spans="1:23" hidden="1">
      <c r="A2360" s="1"/>
      <c r="B2360" s="1" t="str">
        <f>_xlfn.TEXTBEFORE(Table38[[#This Row],[all fluxes from kapp-slack]]," ",,,,"")</f>
        <v/>
      </c>
      <c r="C2360" s="1">
        <f>_xlfn.NUMBERVALUE(IFERROR(_xlfn.TEXTAFTER(Table38[[#This Row],[all fluxes from kapp-slack]]," ",-1,,,""),""))</f>
        <v>0</v>
      </c>
      <c r="F2360" s="1" t="s">
        <v>6193</v>
      </c>
      <c r="G2360" s="1" t="str">
        <f>_xlfn.TEXTBEFORE(Table5[[#This Row],[rxn     kapp_old        kapp_slack_ub   kapp_slack_lb]]," ")</f>
        <v>RXN-EX_srb__L_e_FWD-SPONT</v>
      </c>
      <c r="H236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36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360" s="1">
        <f>_xlfn.NUMBERVALUE(_xlfn.TEXTAFTER(Table5[[#This Row],[rxn     kapp_old        kapp_slack_ub   kapp_slack_lb]]," ",-1))</f>
        <v>0</v>
      </c>
      <c r="K2360" s="1">
        <f>_xlfn.XLOOKUP(SUBSTITUTE(Table5[[#This Row],[rxn]],"RXN-","ENZLOAD-"),ENZLOAD[name],ENZLOAD[flux],0)</f>
        <v>0</v>
      </c>
      <c r="L2360" s="1" t="str">
        <f>"'"&amp;Table5[[#This Row],[rxn]]&amp;"'"&amp;CHAR(9)&amp;IF(AND(Table5[[#This Row],[kapp_slack_ub]]&lt;&gt;0,Table5[[#This Row],[kapp_old]]&lt;$F$1),$F$1,Table5[[#This Row],[kapp_old]])</f>
        <v>'RXN-EX_srb__L_e_FWD-SPONT'	27141.27779288</v>
      </c>
      <c r="M2360" s="1">
        <f>_xlfn.XLOOKUP(Table5[[#This Row],[rxn]],Table3[name],Table3[flux],$F$1)</f>
        <v>27141.277792879999</v>
      </c>
      <c r="N2360" s="1" t="str">
        <f>IFERROR(Table5[[#This Row],[min flux]]/Table5[[#This Row],[associated enzload]],"")</f>
        <v/>
      </c>
      <c r="O2360" s="1">
        <f>_xlfn.NUMBERVALUE(IF(Table5[[#This Row],[flux/enzload]]="","",ABS($N$1-Table5[[#This Row],[flux/enzload]])))</f>
        <v>0</v>
      </c>
      <c r="P2360" s="1">
        <f>Table5[[#This Row],[kapp_old]]+IFERROR(((Table5[[#This Row],[kapp_slack_ub]]-Table5[[#This Row],[kapp_slack_lb]])/Table5[[#This Row],[associated enzload]]),0)</f>
        <v>27141.277792879999</v>
      </c>
      <c r="Q2360" s="1" t="str">
        <f>"'"&amp;Table5[[#This Row],[rxn]]&amp;"'"&amp;CHAR(9)&amp;Table5[[#This Row],[kapp + (slack_ub - slack_lb)/enzload]]</f>
        <v>'RXN-EX_srb__L_e_FWD-SPONT'	27141.27779288</v>
      </c>
      <c r="R2360" s="1">
        <f>_xlfn.XLOOKUP(Table5[[#This Row],[rxn]],Table38[name],Table38[flux],0)</f>
        <v>0</v>
      </c>
      <c r="S2360" s="1">
        <f>_xlfn.XLOOKUP(SUBSTITUTE(Table5[[#This Row],[rxn]],"RXN-","ENZLOAD-"),Table38[name],Table38[flux],0)</f>
        <v>0</v>
      </c>
      <c r="T2360" s="1" t="b">
        <f>AND(Table5[[#This Row],[ENZLOAD flux in kapp-slack.gms]]=0,Table5[[#This Row],[flux in kapp-slack.gms]]&lt;&gt;0,NOT(Table5[[#This Row],[spont or unknown?]]))</f>
        <v>0</v>
      </c>
      <c r="U2360" s="1" t="b">
        <f>OR(_xlfn.TEXTAFTER(Table5[[#This Row],[rxn]],"-",-1)="SPONT",_xlfn.TEXTAFTER(Table5[[#This Row],[rxn]],"-",-1)="UNKNOWN")</f>
        <v>1</v>
      </c>
      <c r="V2360" s="1">
        <f>_xlfn.XLOOKUP(SUBSTITUTE(Table5[[#This Row],[rxn]],"RXN-","ENZLOAD-"),Table4[rxn],Table4[ub],0)</f>
        <v>0</v>
      </c>
      <c r="W2360" s="1" t="b">
        <f>AND(Table5[[#This Row],[FVA ENZLOAD flux UB]]=0,Table5[[#This Row],[ENZ not made when it should be?]])</f>
        <v>0</v>
      </c>
    </row>
    <row r="2361" spans="1:23" hidden="1">
      <c r="A2361" s="1"/>
      <c r="B2361" s="1" t="str">
        <f>_xlfn.TEXTBEFORE(Table38[[#This Row],[all fluxes from kapp-slack]]," ",,,,"")</f>
        <v/>
      </c>
      <c r="C2361" s="1">
        <f>_xlfn.NUMBERVALUE(IFERROR(_xlfn.TEXTAFTER(Table38[[#This Row],[all fluxes from kapp-slack]]," ",-1,,,""),""))</f>
        <v>0</v>
      </c>
      <c r="F2361" s="1" t="s">
        <v>6194</v>
      </c>
      <c r="G2361" s="1" t="str">
        <f>_xlfn.TEXTBEFORE(Table5[[#This Row],[rxn     kapp_old        kapp_slack_ub   kapp_slack_lb]]," ")</f>
        <v>RXN-EX_srb__L_e_REV-SPONT</v>
      </c>
      <c r="H236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36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361" s="1">
        <f>_xlfn.NUMBERVALUE(_xlfn.TEXTAFTER(Table5[[#This Row],[rxn     kapp_old        kapp_slack_ub   kapp_slack_lb]]," ",-1))</f>
        <v>0</v>
      </c>
      <c r="K2361" s="1">
        <f>_xlfn.XLOOKUP(SUBSTITUTE(Table5[[#This Row],[rxn]],"RXN-","ENZLOAD-"),ENZLOAD[name],ENZLOAD[flux],0)</f>
        <v>0</v>
      </c>
      <c r="L2361" s="1" t="str">
        <f>"'"&amp;Table5[[#This Row],[rxn]]&amp;"'"&amp;CHAR(9)&amp;IF(AND(Table5[[#This Row],[kapp_slack_ub]]&lt;&gt;0,Table5[[#This Row],[kapp_old]]&lt;$F$1),$F$1,Table5[[#This Row],[kapp_old]])</f>
        <v>'RXN-EX_srb__L_e_REV-SPONT'	27141.27779288</v>
      </c>
      <c r="M2361" s="1">
        <f>_xlfn.XLOOKUP(Table5[[#This Row],[rxn]],Table3[name],Table3[flux],$F$1)</f>
        <v>27141.277792879999</v>
      </c>
      <c r="N2361" s="1" t="str">
        <f>IFERROR(Table5[[#This Row],[min flux]]/Table5[[#This Row],[associated enzload]],"")</f>
        <v/>
      </c>
      <c r="O2361" s="1">
        <f>_xlfn.NUMBERVALUE(IF(Table5[[#This Row],[flux/enzload]]="","",ABS($N$1-Table5[[#This Row],[flux/enzload]])))</f>
        <v>0</v>
      </c>
      <c r="P2361" s="1">
        <f>Table5[[#This Row],[kapp_old]]+IFERROR(((Table5[[#This Row],[kapp_slack_ub]]-Table5[[#This Row],[kapp_slack_lb]])/Table5[[#This Row],[associated enzload]]),0)</f>
        <v>27141.277792879999</v>
      </c>
      <c r="Q2361" s="1" t="str">
        <f>"'"&amp;Table5[[#This Row],[rxn]]&amp;"'"&amp;CHAR(9)&amp;Table5[[#This Row],[kapp + (slack_ub - slack_lb)/enzload]]</f>
        <v>'RXN-EX_srb__L_e_REV-SPONT'	27141.27779288</v>
      </c>
      <c r="R2361" s="1">
        <f>_xlfn.XLOOKUP(Table5[[#This Row],[rxn]],Table38[name],Table38[flux],0)</f>
        <v>0</v>
      </c>
      <c r="S2361" s="1">
        <f>_xlfn.XLOOKUP(SUBSTITUTE(Table5[[#This Row],[rxn]],"RXN-","ENZLOAD-"),Table38[name],Table38[flux],0)</f>
        <v>0</v>
      </c>
      <c r="T2361" s="1" t="b">
        <f>AND(Table5[[#This Row],[ENZLOAD flux in kapp-slack.gms]]=0,Table5[[#This Row],[flux in kapp-slack.gms]]&lt;&gt;0,NOT(Table5[[#This Row],[spont or unknown?]]))</f>
        <v>0</v>
      </c>
      <c r="U2361" s="1" t="b">
        <f>OR(_xlfn.TEXTAFTER(Table5[[#This Row],[rxn]],"-",-1)="SPONT",_xlfn.TEXTAFTER(Table5[[#This Row],[rxn]],"-",-1)="UNKNOWN")</f>
        <v>1</v>
      </c>
      <c r="V2361" s="1">
        <f>_xlfn.XLOOKUP(SUBSTITUTE(Table5[[#This Row],[rxn]],"RXN-","ENZLOAD-"),Table4[rxn],Table4[ub],0)</f>
        <v>0</v>
      </c>
      <c r="W2361" s="1" t="b">
        <f>AND(Table5[[#This Row],[FVA ENZLOAD flux UB]]=0,Table5[[#This Row],[ENZ not made when it should be?]])</f>
        <v>0</v>
      </c>
    </row>
    <row r="2362" spans="1:23" hidden="1">
      <c r="A2362" s="1"/>
      <c r="B2362" s="1" t="str">
        <f>_xlfn.TEXTBEFORE(Table38[[#This Row],[all fluxes from kapp-slack]]," ",,,,"")</f>
        <v/>
      </c>
      <c r="C2362" s="1">
        <f>_xlfn.NUMBERVALUE(IFERROR(_xlfn.TEXTAFTER(Table38[[#This Row],[all fluxes from kapp-slack]]," ",-1,,,""),""))</f>
        <v>0</v>
      </c>
      <c r="F2362" s="1" t="s">
        <v>6195</v>
      </c>
      <c r="G2362" s="1" t="str">
        <f>_xlfn.TEXTBEFORE(Table5[[#This Row],[rxn     kapp_old        kapp_slack_ub   kapp_slack_lb]]," ")</f>
        <v>RXN-EX_thr__L_e_FWD-SPONT</v>
      </c>
      <c r="H236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36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362" s="1">
        <f>_xlfn.NUMBERVALUE(_xlfn.TEXTAFTER(Table5[[#This Row],[rxn     kapp_old        kapp_slack_ub   kapp_slack_lb]]," ",-1))</f>
        <v>0</v>
      </c>
      <c r="K2362" s="1">
        <f>_xlfn.XLOOKUP(SUBSTITUTE(Table5[[#This Row],[rxn]],"RXN-","ENZLOAD-"),ENZLOAD[name],ENZLOAD[flux],0)</f>
        <v>0</v>
      </c>
      <c r="L2362" s="1" t="str">
        <f>"'"&amp;Table5[[#This Row],[rxn]]&amp;"'"&amp;CHAR(9)&amp;IF(AND(Table5[[#This Row],[kapp_slack_ub]]&lt;&gt;0,Table5[[#This Row],[kapp_old]]&lt;$F$1),$F$1,Table5[[#This Row],[kapp_old]])</f>
        <v>'RXN-EX_thr__L_e_FWD-SPONT'	27141.27779288</v>
      </c>
      <c r="M2362" s="1">
        <f>_xlfn.XLOOKUP(Table5[[#This Row],[rxn]],Table3[name],Table3[flux],$F$1)</f>
        <v>27141.277792879999</v>
      </c>
      <c r="N2362" s="1" t="str">
        <f>IFERROR(Table5[[#This Row],[min flux]]/Table5[[#This Row],[associated enzload]],"")</f>
        <v/>
      </c>
      <c r="O2362" s="1">
        <f>_xlfn.NUMBERVALUE(IF(Table5[[#This Row],[flux/enzload]]="","",ABS($N$1-Table5[[#This Row],[flux/enzload]])))</f>
        <v>0</v>
      </c>
      <c r="P2362" s="1">
        <f>Table5[[#This Row],[kapp_old]]+IFERROR(((Table5[[#This Row],[kapp_slack_ub]]-Table5[[#This Row],[kapp_slack_lb]])/Table5[[#This Row],[associated enzload]]),0)</f>
        <v>27141.277792879999</v>
      </c>
      <c r="Q2362" s="1" t="str">
        <f>"'"&amp;Table5[[#This Row],[rxn]]&amp;"'"&amp;CHAR(9)&amp;Table5[[#This Row],[kapp + (slack_ub - slack_lb)/enzload]]</f>
        <v>'RXN-EX_thr__L_e_FWD-SPONT'	27141.27779288</v>
      </c>
      <c r="R2362" s="1">
        <f>_xlfn.XLOOKUP(Table5[[#This Row],[rxn]],Table38[name],Table38[flux],0)</f>
        <v>0</v>
      </c>
      <c r="S2362" s="1">
        <f>_xlfn.XLOOKUP(SUBSTITUTE(Table5[[#This Row],[rxn]],"RXN-","ENZLOAD-"),Table38[name],Table38[flux],0)</f>
        <v>0</v>
      </c>
      <c r="T2362" s="1" t="b">
        <f>AND(Table5[[#This Row],[ENZLOAD flux in kapp-slack.gms]]=0,Table5[[#This Row],[flux in kapp-slack.gms]]&lt;&gt;0,NOT(Table5[[#This Row],[spont or unknown?]]))</f>
        <v>0</v>
      </c>
      <c r="U2362" s="1" t="b">
        <f>OR(_xlfn.TEXTAFTER(Table5[[#This Row],[rxn]],"-",-1)="SPONT",_xlfn.TEXTAFTER(Table5[[#This Row],[rxn]],"-",-1)="UNKNOWN")</f>
        <v>1</v>
      </c>
      <c r="V2362" s="1">
        <f>_xlfn.XLOOKUP(SUBSTITUTE(Table5[[#This Row],[rxn]],"RXN-","ENZLOAD-"),Table4[rxn],Table4[ub],0)</f>
        <v>0</v>
      </c>
      <c r="W2362" s="1" t="b">
        <f>AND(Table5[[#This Row],[FVA ENZLOAD flux UB]]=0,Table5[[#This Row],[ENZ not made when it should be?]])</f>
        <v>0</v>
      </c>
    </row>
    <row r="2363" spans="1:23" hidden="1">
      <c r="A2363" s="1"/>
      <c r="B2363" s="1" t="str">
        <f>_xlfn.TEXTBEFORE(Table38[[#This Row],[all fluxes from kapp-slack]]," ",,,,"")</f>
        <v/>
      </c>
      <c r="C2363" s="1">
        <f>_xlfn.NUMBERVALUE(IFERROR(_xlfn.TEXTAFTER(Table38[[#This Row],[all fluxes from kapp-slack]]," ",-1,,,""),""))</f>
        <v>0</v>
      </c>
      <c r="F2363" s="1" t="s">
        <v>6196</v>
      </c>
      <c r="G2363" s="1" t="str">
        <f>_xlfn.TEXTBEFORE(Table5[[#This Row],[rxn     kapp_old        kapp_slack_ub   kapp_slack_lb]]," ")</f>
        <v>RXN-EX_thr__L_e_REV-SPONT</v>
      </c>
      <c r="H236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36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363" s="1">
        <f>_xlfn.NUMBERVALUE(_xlfn.TEXTAFTER(Table5[[#This Row],[rxn     kapp_old        kapp_slack_ub   kapp_slack_lb]]," ",-1))</f>
        <v>0</v>
      </c>
      <c r="K2363" s="1">
        <f>_xlfn.XLOOKUP(SUBSTITUTE(Table5[[#This Row],[rxn]],"RXN-","ENZLOAD-"),ENZLOAD[name],ENZLOAD[flux],0)</f>
        <v>0</v>
      </c>
      <c r="L2363" s="1" t="str">
        <f>"'"&amp;Table5[[#This Row],[rxn]]&amp;"'"&amp;CHAR(9)&amp;IF(AND(Table5[[#This Row],[kapp_slack_ub]]&lt;&gt;0,Table5[[#This Row],[kapp_old]]&lt;$F$1),$F$1,Table5[[#This Row],[kapp_old]])</f>
        <v>'RXN-EX_thr__L_e_REV-SPONT'	27141.27779288</v>
      </c>
      <c r="M2363" s="1">
        <f>_xlfn.XLOOKUP(Table5[[#This Row],[rxn]],Table3[name],Table3[flux],$F$1)</f>
        <v>27141.277792879999</v>
      </c>
      <c r="N2363" s="1" t="str">
        <f>IFERROR(Table5[[#This Row],[min flux]]/Table5[[#This Row],[associated enzload]],"")</f>
        <v/>
      </c>
      <c r="O2363" s="1">
        <f>_xlfn.NUMBERVALUE(IF(Table5[[#This Row],[flux/enzload]]="","",ABS($N$1-Table5[[#This Row],[flux/enzload]])))</f>
        <v>0</v>
      </c>
      <c r="P2363" s="1">
        <f>Table5[[#This Row],[kapp_old]]+IFERROR(((Table5[[#This Row],[kapp_slack_ub]]-Table5[[#This Row],[kapp_slack_lb]])/Table5[[#This Row],[associated enzload]]),0)</f>
        <v>27141.277792879999</v>
      </c>
      <c r="Q2363" s="1" t="str">
        <f>"'"&amp;Table5[[#This Row],[rxn]]&amp;"'"&amp;CHAR(9)&amp;Table5[[#This Row],[kapp + (slack_ub - slack_lb)/enzload]]</f>
        <v>'RXN-EX_thr__L_e_REV-SPONT'	27141.27779288</v>
      </c>
      <c r="R2363" s="1">
        <f>_xlfn.XLOOKUP(Table5[[#This Row],[rxn]],Table38[name],Table38[flux],0)</f>
        <v>0</v>
      </c>
      <c r="S2363" s="1">
        <f>_xlfn.XLOOKUP(SUBSTITUTE(Table5[[#This Row],[rxn]],"RXN-","ENZLOAD-"),Table38[name],Table38[flux],0)</f>
        <v>0</v>
      </c>
      <c r="T2363" s="1" t="b">
        <f>AND(Table5[[#This Row],[ENZLOAD flux in kapp-slack.gms]]=0,Table5[[#This Row],[flux in kapp-slack.gms]]&lt;&gt;0,NOT(Table5[[#This Row],[spont or unknown?]]))</f>
        <v>0</v>
      </c>
      <c r="U2363" s="1" t="b">
        <f>OR(_xlfn.TEXTAFTER(Table5[[#This Row],[rxn]],"-",-1)="SPONT",_xlfn.TEXTAFTER(Table5[[#This Row],[rxn]],"-",-1)="UNKNOWN")</f>
        <v>1</v>
      </c>
      <c r="V2363" s="1">
        <f>_xlfn.XLOOKUP(SUBSTITUTE(Table5[[#This Row],[rxn]],"RXN-","ENZLOAD-"),Table4[rxn],Table4[ub],0)</f>
        <v>0</v>
      </c>
      <c r="W2363" s="1" t="b">
        <f>AND(Table5[[#This Row],[FVA ENZLOAD flux UB]]=0,Table5[[#This Row],[ENZ not made when it should be?]])</f>
        <v>0</v>
      </c>
    </row>
    <row r="2364" spans="1:23" hidden="1">
      <c r="A2364" s="1"/>
      <c r="B2364" s="1" t="str">
        <f>_xlfn.TEXTBEFORE(Table38[[#This Row],[all fluxes from kapp-slack]]," ",,,,"")</f>
        <v/>
      </c>
      <c r="C2364" s="1">
        <f>_xlfn.NUMBERVALUE(IFERROR(_xlfn.TEXTAFTER(Table38[[#This Row],[all fluxes from kapp-slack]]," ",-1,,,""),""))</f>
        <v>0</v>
      </c>
      <c r="F2364" s="1" t="s">
        <v>6197</v>
      </c>
      <c r="G2364" s="1" t="str">
        <f>_xlfn.TEXTBEFORE(Table5[[#This Row],[rxn     kapp_old        kapp_slack_ub   kapp_slack_lb]]," ")</f>
        <v>RXN-EX_trp__L_e_FWD-SPONT</v>
      </c>
      <c r="H236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36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364" s="1">
        <f>_xlfn.NUMBERVALUE(_xlfn.TEXTAFTER(Table5[[#This Row],[rxn     kapp_old        kapp_slack_ub   kapp_slack_lb]]," ",-1))</f>
        <v>0</v>
      </c>
      <c r="K2364" s="1">
        <f>_xlfn.XLOOKUP(SUBSTITUTE(Table5[[#This Row],[rxn]],"RXN-","ENZLOAD-"),ENZLOAD[name],ENZLOAD[flux],0)</f>
        <v>0</v>
      </c>
      <c r="L2364" s="1" t="str">
        <f>"'"&amp;Table5[[#This Row],[rxn]]&amp;"'"&amp;CHAR(9)&amp;IF(AND(Table5[[#This Row],[kapp_slack_ub]]&lt;&gt;0,Table5[[#This Row],[kapp_old]]&lt;$F$1),$F$1,Table5[[#This Row],[kapp_old]])</f>
        <v>'RXN-EX_trp__L_e_FWD-SPONT'	27141.27779288</v>
      </c>
      <c r="M2364" s="1">
        <f>_xlfn.XLOOKUP(Table5[[#This Row],[rxn]],Table3[name],Table3[flux],$F$1)</f>
        <v>27141.277792879999</v>
      </c>
      <c r="N2364" s="1" t="str">
        <f>IFERROR(Table5[[#This Row],[min flux]]/Table5[[#This Row],[associated enzload]],"")</f>
        <v/>
      </c>
      <c r="O2364" s="1">
        <f>_xlfn.NUMBERVALUE(IF(Table5[[#This Row],[flux/enzload]]="","",ABS($N$1-Table5[[#This Row],[flux/enzload]])))</f>
        <v>0</v>
      </c>
      <c r="P2364" s="1">
        <f>Table5[[#This Row],[kapp_old]]+IFERROR(((Table5[[#This Row],[kapp_slack_ub]]-Table5[[#This Row],[kapp_slack_lb]])/Table5[[#This Row],[associated enzload]]),0)</f>
        <v>27141.277792879999</v>
      </c>
      <c r="Q2364" s="1" t="str">
        <f>"'"&amp;Table5[[#This Row],[rxn]]&amp;"'"&amp;CHAR(9)&amp;Table5[[#This Row],[kapp + (slack_ub - slack_lb)/enzload]]</f>
        <v>'RXN-EX_trp__L_e_FWD-SPONT'	27141.27779288</v>
      </c>
      <c r="R2364" s="1">
        <f>_xlfn.XLOOKUP(Table5[[#This Row],[rxn]],Table38[name],Table38[flux],0)</f>
        <v>0</v>
      </c>
      <c r="S2364" s="1">
        <f>_xlfn.XLOOKUP(SUBSTITUTE(Table5[[#This Row],[rxn]],"RXN-","ENZLOAD-"),Table38[name],Table38[flux],0)</f>
        <v>0</v>
      </c>
      <c r="T2364" s="1" t="b">
        <f>AND(Table5[[#This Row],[ENZLOAD flux in kapp-slack.gms]]=0,Table5[[#This Row],[flux in kapp-slack.gms]]&lt;&gt;0,NOT(Table5[[#This Row],[spont or unknown?]]))</f>
        <v>0</v>
      </c>
      <c r="U2364" s="1" t="b">
        <f>OR(_xlfn.TEXTAFTER(Table5[[#This Row],[rxn]],"-",-1)="SPONT",_xlfn.TEXTAFTER(Table5[[#This Row],[rxn]],"-",-1)="UNKNOWN")</f>
        <v>1</v>
      </c>
      <c r="V2364" s="1">
        <f>_xlfn.XLOOKUP(SUBSTITUTE(Table5[[#This Row],[rxn]],"RXN-","ENZLOAD-"),Table4[rxn],Table4[ub],0)</f>
        <v>0</v>
      </c>
      <c r="W2364" s="1" t="b">
        <f>AND(Table5[[#This Row],[FVA ENZLOAD flux UB]]=0,Table5[[#This Row],[ENZ not made when it should be?]])</f>
        <v>0</v>
      </c>
    </row>
    <row r="2365" spans="1:23" hidden="1">
      <c r="A2365" s="1"/>
      <c r="B2365" s="1" t="str">
        <f>_xlfn.TEXTBEFORE(Table38[[#This Row],[all fluxes from kapp-slack]]," ",,,,"")</f>
        <v/>
      </c>
      <c r="C2365" s="1">
        <f>_xlfn.NUMBERVALUE(IFERROR(_xlfn.TEXTAFTER(Table38[[#This Row],[all fluxes from kapp-slack]]," ",-1,,,""),""))</f>
        <v>0</v>
      </c>
      <c r="F2365" s="1" t="s">
        <v>6198</v>
      </c>
      <c r="G2365" s="1" t="str">
        <f>_xlfn.TEXTBEFORE(Table5[[#This Row],[rxn     kapp_old        kapp_slack_ub   kapp_slack_lb]]," ")</f>
        <v>RXN-EX_trp__L_e_REV-SPONT</v>
      </c>
      <c r="H236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36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365" s="1">
        <f>_xlfn.NUMBERVALUE(_xlfn.TEXTAFTER(Table5[[#This Row],[rxn     kapp_old        kapp_slack_ub   kapp_slack_lb]]," ",-1))</f>
        <v>0</v>
      </c>
      <c r="K2365" s="1">
        <f>_xlfn.XLOOKUP(SUBSTITUTE(Table5[[#This Row],[rxn]],"RXN-","ENZLOAD-"),ENZLOAD[name],ENZLOAD[flux],0)</f>
        <v>0</v>
      </c>
      <c r="L2365" s="1" t="str">
        <f>"'"&amp;Table5[[#This Row],[rxn]]&amp;"'"&amp;CHAR(9)&amp;IF(AND(Table5[[#This Row],[kapp_slack_ub]]&lt;&gt;0,Table5[[#This Row],[kapp_old]]&lt;$F$1),$F$1,Table5[[#This Row],[kapp_old]])</f>
        <v>'RXN-EX_trp__L_e_REV-SPONT'	27141.27779288</v>
      </c>
      <c r="M2365" s="1">
        <f>_xlfn.XLOOKUP(Table5[[#This Row],[rxn]],Table3[name],Table3[flux],$F$1)</f>
        <v>27141.277792879999</v>
      </c>
      <c r="N2365" s="1" t="str">
        <f>IFERROR(Table5[[#This Row],[min flux]]/Table5[[#This Row],[associated enzload]],"")</f>
        <v/>
      </c>
      <c r="O2365" s="1">
        <f>_xlfn.NUMBERVALUE(IF(Table5[[#This Row],[flux/enzload]]="","",ABS($N$1-Table5[[#This Row],[flux/enzload]])))</f>
        <v>0</v>
      </c>
      <c r="P2365" s="1">
        <f>Table5[[#This Row],[kapp_old]]+IFERROR(((Table5[[#This Row],[kapp_slack_ub]]-Table5[[#This Row],[kapp_slack_lb]])/Table5[[#This Row],[associated enzload]]),0)</f>
        <v>27141.277792879999</v>
      </c>
      <c r="Q2365" s="1" t="str">
        <f>"'"&amp;Table5[[#This Row],[rxn]]&amp;"'"&amp;CHAR(9)&amp;Table5[[#This Row],[kapp + (slack_ub - slack_lb)/enzload]]</f>
        <v>'RXN-EX_trp__L_e_REV-SPONT'	27141.27779288</v>
      </c>
      <c r="R2365" s="1">
        <f>_xlfn.XLOOKUP(Table5[[#This Row],[rxn]],Table38[name],Table38[flux],0)</f>
        <v>0</v>
      </c>
      <c r="S2365" s="1">
        <f>_xlfn.XLOOKUP(SUBSTITUTE(Table5[[#This Row],[rxn]],"RXN-","ENZLOAD-"),Table38[name],Table38[flux],0)</f>
        <v>0</v>
      </c>
      <c r="T2365" s="1" t="b">
        <f>AND(Table5[[#This Row],[ENZLOAD flux in kapp-slack.gms]]=0,Table5[[#This Row],[flux in kapp-slack.gms]]&lt;&gt;0,NOT(Table5[[#This Row],[spont or unknown?]]))</f>
        <v>0</v>
      </c>
      <c r="U2365" s="1" t="b">
        <f>OR(_xlfn.TEXTAFTER(Table5[[#This Row],[rxn]],"-",-1)="SPONT",_xlfn.TEXTAFTER(Table5[[#This Row],[rxn]],"-",-1)="UNKNOWN")</f>
        <v>1</v>
      </c>
      <c r="V2365" s="1">
        <f>_xlfn.XLOOKUP(SUBSTITUTE(Table5[[#This Row],[rxn]],"RXN-","ENZLOAD-"),Table4[rxn],Table4[ub],0)</f>
        <v>0</v>
      </c>
      <c r="W2365" s="1" t="b">
        <f>AND(Table5[[#This Row],[FVA ENZLOAD flux UB]]=0,Table5[[#This Row],[ENZ not made when it should be?]])</f>
        <v>0</v>
      </c>
    </row>
    <row r="2366" spans="1:23" hidden="1">
      <c r="A2366" s="1"/>
      <c r="B2366" s="1" t="str">
        <f>_xlfn.TEXTBEFORE(Table38[[#This Row],[all fluxes from kapp-slack]]," ",,,,"")</f>
        <v/>
      </c>
      <c r="C2366" s="1">
        <f>_xlfn.NUMBERVALUE(IFERROR(_xlfn.TEXTAFTER(Table38[[#This Row],[all fluxes from kapp-slack]]," ",-1,,,""),""))</f>
        <v>0</v>
      </c>
      <c r="F2366" s="1" t="s">
        <v>6199</v>
      </c>
      <c r="G2366" s="1" t="str">
        <f>_xlfn.TEXTBEFORE(Table5[[#This Row],[rxn     kapp_old        kapp_slack_ub   kapp_slack_lb]]," ")</f>
        <v>RXN-EX_tyr__L_e_FWD-SPONT</v>
      </c>
      <c r="H236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36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366" s="1">
        <f>_xlfn.NUMBERVALUE(_xlfn.TEXTAFTER(Table5[[#This Row],[rxn     kapp_old        kapp_slack_ub   kapp_slack_lb]]," ",-1))</f>
        <v>0</v>
      </c>
      <c r="K2366" s="1">
        <f>_xlfn.XLOOKUP(SUBSTITUTE(Table5[[#This Row],[rxn]],"RXN-","ENZLOAD-"),ENZLOAD[name],ENZLOAD[flux],0)</f>
        <v>0</v>
      </c>
      <c r="L2366" s="1" t="str">
        <f>"'"&amp;Table5[[#This Row],[rxn]]&amp;"'"&amp;CHAR(9)&amp;IF(AND(Table5[[#This Row],[kapp_slack_ub]]&lt;&gt;0,Table5[[#This Row],[kapp_old]]&lt;$F$1),$F$1,Table5[[#This Row],[kapp_old]])</f>
        <v>'RXN-EX_tyr__L_e_FWD-SPONT'	27141.27779288</v>
      </c>
      <c r="M2366" s="1">
        <f>_xlfn.XLOOKUP(Table5[[#This Row],[rxn]],Table3[name],Table3[flux],$F$1)</f>
        <v>27141.277792879999</v>
      </c>
      <c r="N2366" s="1" t="str">
        <f>IFERROR(Table5[[#This Row],[min flux]]/Table5[[#This Row],[associated enzload]],"")</f>
        <v/>
      </c>
      <c r="O2366" s="1">
        <f>_xlfn.NUMBERVALUE(IF(Table5[[#This Row],[flux/enzload]]="","",ABS($N$1-Table5[[#This Row],[flux/enzload]])))</f>
        <v>0</v>
      </c>
      <c r="P2366" s="1">
        <f>Table5[[#This Row],[kapp_old]]+IFERROR(((Table5[[#This Row],[kapp_slack_ub]]-Table5[[#This Row],[kapp_slack_lb]])/Table5[[#This Row],[associated enzload]]),0)</f>
        <v>27141.277792879999</v>
      </c>
      <c r="Q2366" s="1" t="str">
        <f>"'"&amp;Table5[[#This Row],[rxn]]&amp;"'"&amp;CHAR(9)&amp;Table5[[#This Row],[kapp + (slack_ub - slack_lb)/enzload]]</f>
        <v>'RXN-EX_tyr__L_e_FWD-SPONT'	27141.27779288</v>
      </c>
      <c r="R2366" s="1">
        <f>_xlfn.XLOOKUP(Table5[[#This Row],[rxn]],Table38[name],Table38[flux],0)</f>
        <v>0</v>
      </c>
      <c r="S2366" s="1">
        <f>_xlfn.XLOOKUP(SUBSTITUTE(Table5[[#This Row],[rxn]],"RXN-","ENZLOAD-"),Table38[name],Table38[flux],0)</f>
        <v>0</v>
      </c>
      <c r="T2366" s="1" t="b">
        <f>AND(Table5[[#This Row],[ENZLOAD flux in kapp-slack.gms]]=0,Table5[[#This Row],[flux in kapp-slack.gms]]&lt;&gt;0,NOT(Table5[[#This Row],[spont or unknown?]]))</f>
        <v>0</v>
      </c>
      <c r="U2366" s="1" t="b">
        <f>OR(_xlfn.TEXTAFTER(Table5[[#This Row],[rxn]],"-",-1)="SPONT",_xlfn.TEXTAFTER(Table5[[#This Row],[rxn]],"-",-1)="UNKNOWN")</f>
        <v>1</v>
      </c>
      <c r="V2366" s="1">
        <f>_xlfn.XLOOKUP(SUBSTITUTE(Table5[[#This Row],[rxn]],"RXN-","ENZLOAD-"),Table4[rxn],Table4[ub],0)</f>
        <v>0</v>
      </c>
      <c r="W2366" s="1" t="b">
        <f>AND(Table5[[#This Row],[FVA ENZLOAD flux UB]]=0,Table5[[#This Row],[ENZ not made when it should be?]])</f>
        <v>0</v>
      </c>
    </row>
    <row r="2367" spans="1:23" hidden="1">
      <c r="A2367" s="1"/>
      <c r="B2367" s="1" t="str">
        <f>_xlfn.TEXTBEFORE(Table38[[#This Row],[all fluxes from kapp-slack]]," ",,,,"")</f>
        <v/>
      </c>
      <c r="C2367" s="1">
        <f>_xlfn.NUMBERVALUE(IFERROR(_xlfn.TEXTAFTER(Table38[[#This Row],[all fluxes from kapp-slack]]," ",-1,,,""),""))</f>
        <v>0</v>
      </c>
      <c r="F2367" s="1" t="s">
        <v>6200</v>
      </c>
      <c r="G2367" s="1" t="str">
        <f>_xlfn.TEXTBEFORE(Table5[[#This Row],[rxn     kapp_old        kapp_slack_ub   kapp_slack_lb]]," ")</f>
        <v>RXN-EX_tyr__L_e_REV-SPONT</v>
      </c>
      <c r="H236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36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367" s="1">
        <f>_xlfn.NUMBERVALUE(_xlfn.TEXTAFTER(Table5[[#This Row],[rxn     kapp_old        kapp_slack_ub   kapp_slack_lb]]," ",-1))</f>
        <v>0</v>
      </c>
      <c r="K2367" s="1">
        <f>_xlfn.XLOOKUP(SUBSTITUTE(Table5[[#This Row],[rxn]],"RXN-","ENZLOAD-"),ENZLOAD[name],ENZLOAD[flux],0)</f>
        <v>0</v>
      </c>
      <c r="L2367" s="1" t="str">
        <f>"'"&amp;Table5[[#This Row],[rxn]]&amp;"'"&amp;CHAR(9)&amp;IF(AND(Table5[[#This Row],[kapp_slack_ub]]&lt;&gt;0,Table5[[#This Row],[kapp_old]]&lt;$F$1),$F$1,Table5[[#This Row],[kapp_old]])</f>
        <v>'RXN-EX_tyr__L_e_REV-SPONT'	27141.27779288</v>
      </c>
      <c r="M2367" s="1">
        <f>_xlfn.XLOOKUP(Table5[[#This Row],[rxn]],Table3[name],Table3[flux],$F$1)</f>
        <v>27141.277792879999</v>
      </c>
      <c r="N2367" s="1" t="str">
        <f>IFERROR(Table5[[#This Row],[min flux]]/Table5[[#This Row],[associated enzload]],"")</f>
        <v/>
      </c>
      <c r="O2367" s="1">
        <f>_xlfn.NUMBERVALUE(IF(Table5[[#This Row],[flux/enzload]]="","",ABS($N$1-Table5[[#This Row],[flux/enzload]])))</f>
        <v>0</v>
      </c>
      <c r="P2367" s="1">
        <f>Table5[[#This Row],[kapp_old]]+IFERROR(((Table5[[#This Row],[kapp_slack_ub]]-Table5[[#This Row],[kapp_slack_lb]])/Table5[[#This Row],[associated enzload]]),0)</f>
        <v>27141.277792879999</v>
      </c>
      <c r="Q2367" s="1" t="str">
        <f>"'"&amp;Table5[[#This Row],[rxn]]&amp;"'"&amp;CHAR(9)&amp;Table5[[#This Row],[kapp + (slack_ub - slack_lb)/enzload]]</f>
        <v>'RXN-EX_tyr__L_e_REV-SPONT'	27141.27779288</v>
      </c>
      <c r="R2367" s="1">
        <f>_xlfn.XLOOKUP(Table5[[#This Row],[rxn]],Table38[name],Table38[flux],0)</f>
        <v>0</v>
      </c>
      <c r="S2367" s="1">
        <f>_xlfn.XLOOKUP(SUBSTITUTE(Table5[[#This Row],[rxn]],"RXN-","ENZLOAD-"),Table38[name],Table38[flux],0)</f>
        <v>0</v>
      </c>
      <c r="T2367" s="1" t="b">
        <f>AND(Table5[[#This Row],[ENZLOAD flux in kapp-slack.gms]]=0,Table5[[#This Row],[flux in kapp-slack.gms]]&lt;&gt;0,NOT(Table5[[#This Row],[spont or unknown?]]))</f>
        <v>0</v>
      </c>
      <c r="U2367" s="1" t="b">
        <f>OR(_xlfn.TEXTAFTER(Table5[[#This Row],[rxn]],"-",-1)="SPONT",_xlfn.TEXTAFTER(Table5[[#This Row],[rxn]],"-",-1)="UNKNOWN")</f>
        <v>1</v>
      </c>
      <c r="V2367" s="1">
        <f>_xlfn.XLOOKUP(SUBSTITUTE(Table5[[#This Row],[rxn]],"RXN-","ENZLOAD-"),Table4[rxn],Table4[ub],0)</f>
        <v>0</v>
      </c>
      <c r="W2367" s="1" t="b">
        <f>AND(Table5[[#This Row],[FVA ENZLOAD flux UB]]=0,Table5[[#This Row],[ENZ not made when it should be?]])</f>
        <v>0</v>
      </c>
    </row>
    <row r="2368" spans="1:23" hidden="1">
      <c r="A2368" s="1"/>
      <c r="B2368" s="1" t="str">
        <f>_xlfn.TEXTBEFORE(Table38[[#This Row],[all fluxes from kapp-slack]]," ",,,,"")</f>
        <v/>
      </c>
      <c r="C2368" s="1">
        <f>_xlfn.NUMBERVALUE(IFERROR(_xlfn.TEXTAFTER(Table38[[#This Row],[all fluxes from kapp-slack]]," ",-1,,,""),""))</f>
        <v>0</v>
      </c>
      <c r="F2368" s="1" t="s">
        <v>6201</v>
      </c>
      <c r="G2368" s="1" t="str">
        <f>_xlfn.TEXTBEFORE(Table5[[#This Row],[rxn     kapp_old        kapp_slack_ub   kapp_slack_lb]]," ")</f>
        <v>RXN-EX_val__L_e_FWD-SPONT</v>
      </c>
      <c r="H236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36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368" s="1">
        <f>_xlfn.NUMBERVALUE(_xlfn.TEXTAFTER(Table5[[#This Row],[rxn     kapp_old        kapp_slack_ub   kapp_slack_lb]]," ",-1))</f>
        <v>0</v>
      </c>
      <c r="K2368" s="1">
        <f>_xlfn.XLOOKUP(SUBSTITUTE(Table5[[#This Row],[rxn]],"RXN-","ENZLOAD-"),ENZLOAD[name],ENZLOAD[flux],0)</f>
        <v>0</v>
      </c>
      <c r="L2368" s="1" t="str">
        <f>"'"&amp;Table5[[#This Row],[rxn]]&amp;"'"&amp;CHAR(9)&amp;IF(AND(Table5[[#This Row],[kapp_slack_ub]]&lt;&gt;0,Table5[[#This Row],[kapp_old]]&lt;$F$1),$F$1,Table5[[#This Row],[kapp_old]])</f>
        <v>'RXN-EX_val__L_e_FWD-SPONT'	27141.27779288</v>
      </c>
      <c r="M2368" s="1">
        <f>_xlfn.XLOOKUP(Table5[[#This Row],[rxn]],Table3[name],Table3[flux],$F$1)</f>
        <v>27141.277792879999</v>
      </c>
      <c r="N2368" s="1" t="str">
        <f>IFERROR(Table5[[#This Row],[min flux]]/Table5[[#This Row],[associated enzload]],"")</f>
        <v/>
      </c>
      <c r="O2368" s="1">
        <f>_xlfn.NUMBERVALUE(IF(Table5[[#This Row],[flux/enzload]]="","",ABS($N$1-Table5[[#This Row],[flux/enzload]])))</f>
        <v>0</v>
      </c>
      <c r="P2368" s="1">
        <f>Table5[[#This Row],[kapp_old]]+IFERROR(((Table5[[#This Row],[kapp_slack_ub]]-Table5[[#This Row],[kapp_slack_lb]])/Table5[[#This Row],[associated enzload]]),0)</f>
        <v>27141.277792879999</v>
      </c>
      <c r="Q2368" s="1" t="str">
        <f>"'"&amp;Table5[[#This Row],[rxn]]&amp;"'"&amp;CHAR(9)&amp;Table5[[#This Row],[kapp + (slack_ub - slack_lb)/enzload]]</f>
        <v>'RXN-EX_val__L_e_FWD-SPONT'	27141.27779288</v>
      </c>
      <c r="R2368" s="1">
        <f>_xlfn.XLOOKUP(Table5[[#This Row],[rxn]],Table38[name],Table38[flux],0)</f>
        <v>0</v>
      </c>
      <c r="S2368" s="1">
        <f>_xlfn.XLOOKUP(SUBSTITUTE(Table5[[#This Row],[rxn]],"RXN-","ENZLOAD-"),Table38[name],Table38[flux],0)</f>
        <v>0</v>
      </c>
      <c r="T2368" s="1" t="b">
        <f>AND(Table5[[#This Row],[ENZLOAD flux in kapp-slack.gms]]=0,Table5[[#This Row],[flux in kapp-slack.gms]]&lt;&gt;0,NOT(Table5[[#This Row],[spont or unknown?]]))</f>
        <v>0</v>
      </c>
      <c r="U2368" s="1" t="b">
        <f>OR(_xlfn.TEXTAFTER(Table5[[#This Row],[rxn]],"-",-1)="SPONT",_xlfn.TEXTAFTER(Table5[[#This Row],[rxn]],"-",-1)="UNKNOWN")</f>
        <v>1</v>
      </c>
      <c r="V2368" s="1">
        <f>_xlfn.XLOOKUP(SUBSTITUTE(Table5[[#This Row],[rxn]],"RXN-","ENZLOAD-"),Table4[rxn],Table4[ub],0)</f>
        <v>0</v>
      </c>
      <c r="W2368" s="1" t="b">
        <f>AND(Table5[[#This Row],[FVA ENZLOAD flux UB]]=0,Table5[[#This Row],[ENZ not made when it should be?]])</f>
        <v>0</v>
      </c>
    </row>
    <row r="2369" spans="1:23" hidden="1">
      <c r="A2369" s="1"/>
      <c r="B2369" s="1" t="str">
        <f>_xlfn.TEXTBEFORE(Table38[[#This Row],[all fluxes from kapp-slack]]," ",,,,"")</f>
        <v/>
      </c>
      <c r="C2369" s="1">
        <f>_xlfn.NUMBERVALUE(IFERROR(_xlfn.TEXTAFTER(Table38[[#This Row],[all fluxes from kapp-slack]]," ",-1,,,""),""))</f>
        <v>0</v>
      </c>
      <c r="F2369" s="1" t="s">
        <v>6202</v>
      </c>
      <c r="G2369" s="1" t="str">
        <f>_xlfn.TEXTBEFORE(Table5[[#This Row],[rxn     kapp_old        kapp_slack_ub   kapp_slack_lb]]," ")</f>
        <v>RXN-EX_val__L_e_REV-SPONT</v>
      </c>
      <c r="H236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36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369" s="1">
        <f>_xlfn.NUMBERVALUE(_xlfn.TEXTAFTER(Table5[[#This Row],[rxn     kapp_old        kapp_slack_ub   kapp_slack_lb]]," ",-1))</f>
        <v>0</v>
      </c>
      <c r="K2369" s="1">
        <f>_xlfn.XLOOKUP(SUBSTITUTE(Table5[[#This Row],[rxn]],"RXN-","ENZLOAD-"),ENZLOAD[name],ENZLOAD[flux],0)</f>
        <v>0</v>
      </c>
      <c r="L2369" s="1" t="str">
        <f>"'"&amp;Table5[[#This Row],[rxn]]&amp;"'"&amp;CHAR(9)&amp;IF(AND(Table5[[#This Row],[kapp_slack_ub]]&lt;&gt;0,Table5[[#This Row],[kapp_old]]&lt;$F$1),$F$1,Table5[[#This Row],[kapp_old]])</f>
        <v>'RXN-EX_val__L_e_REV-SPONT'	27141.27779288</v>
      </c>
      <c r="M2369" s="1">
        <f>_xlfn.XLOOKUP(Table5[[#This Row],[rxn]],Table3[name],Table3[flux],$F$1)</f>
        <v>27141.277792879999</v>
      </c>
      <c r="N2369" s="1" t="str">
        <f>IFERROR(Table5[[#This Row],[min flux]]/Table5[[#This Row],[associated enzload]],"")</f>
        <v/>
      </c>
      <c r="O2369" s="1">
        <f>_xlfn.NUMBERVALUE(IF(Table5[[#This Row],[flux/enzload]]="","",ABS($N$1-Table5[[#This Row],[flux/enzload]])))</f>
        <v>0</v>
      </c>
      <c r="P2369" s="1">
        <f>Table5[[#This Row],[kapp_old]]+IFERROR(((Table5[[#This Row],[kapp_slack_ub]]-Table5[[#This Row],[kapp_slack_lb]])/Table5[[#This Row],[associated enzload]]),0)</f>
        <v>27141.277792879999</v>
      </c>
      <c r="Q2369" s="1" t="str">
        <f>"'"&amp;Table5[[#This Row],[rxn]]&amp;"'"&amp;CHAR(9)&amp;Table5[[#This Row],[kapp + (slack_ub - slack_lb)/enzload]]</f>
        <v>'RXN-EX_val__L_e_REV-SPONT'	27141.27779288</v>
      </c>
      <c r="R2369" s="1">
        <f>_xlfn.XLOOKUP(Table5[[#This Row],[rxn]],Table38[name],Table38[flux],0)</f>
        <v>0</v>
      </c>
      <c r="S2369" s="1">
        <f>_xlfn.XLOOKUP(SUBSTITUTE(Table5[[#This Row],[rxn]],"RXN-","ENZLOAD-"),Table38[name],Table38[flux],0)</f>
        <v>0</v>
      </c>
      <c r="T2369" s="1" t="b">
        <f>AND(Table5[[#This Row],[ENZLOAD flux in kapp-slack.gms]]=0,Table5[[#This Row],[flux in kapp-slack.gms]]&lt;&gt;0,NOT(Table5[[#This Row],[spont or unknown?]]))</f>
        <v>0</v>
      </c>
      <c r="U2369" s="1" t="b">
        <f>OR(_xlfn.TEXTAFTER(Table5[[#This Row],[rxn]],"-",-1)="SPONT",_xlfn.TEXTAFTER(Table5[[#This Row],[rxn]],"-",-1)="UNKNOWN")</f>
        <v>1</v>
      </c>
      <c r="V2369" s="1">
        <f>_xlfn.XLOOKUP(SUBSTITUTE(Table5[[#This Row],[rxn]],"RXN-","ENZLOAD-"),Table4[rxn],Table4[ub],0)</f>
        <v>0</v>
      </c>
      <c r="W2369" s="1" t="b">
        <f>AND(Table5[[#This Row],[FVA ENZLOAD flux UB]]=0,Table5[[#This Row],[ENZ not made when it should be?]])</f>
        <v>0</v>
      </c>
    </row>
    <row r="2370" spans="1:23" hidden="1">
      <c r="A2370" s="1"/>
      <c r="B2370" s="1" t="str">
        <f>_xlfn.TEXTBEFORE(Table38[[#This Row],[all fluxes from kapp-slack]]," ",,,,"")</f>
        <v/>
      </c>
      <c r="C2370" s="1">
        <f>_xlfn.NUMBERVALUE(IFERROR(_xlfn.TEXTAFTER(Table38[[#This Row],[all fluxes from kapp-slack]]," ",-1,,,""),""))</f>
        <v>0</v>
      </c>
      <c r="F2370" s="1" t="s">
        <v>6203</v>
      </c>
      <c r="G2370" s="1" t="str">
        <f>_xlfn.TEXTBEFORE(Table5[[#This Row],[rxn     kapp_old        kapp_slack_ub   kapp_slack_lb]]," ")</f>
        <v>RXN-EX_lanost_e_FWD-SPONT</v>
      </c>
      <c r="H237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37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370" s="1">
        <f>_xlfn.NUMBERVALUE(_xlfn.TEXTAFTER(Table5[[#This Row],[rxn     kapp_old        kapp_slack_ub   kapp_slack_lb]]," ",-1))</f>
        <v>0</v>
      </c>
      <c r="K2370" s="1">
        <f>_xlfn.XLOOKUP(SUBSTITUTE(Table5[[#This Row],[rxn]],"RXN-","ENZLOAD-"),ENZLOAD[name],ENZLOAD[flux],0)</f>
        <v>0</v>
      </c>
      <c r="L2370" s="1" t="str">
        <f>"'"&amp;Table5[[#This Row],[rxn]]&amp;"'"&amp;CHAR(9)&amp;IF(AND(Table5[[#This Row],[kapp_slack_ub]]&lt;&gt;0,Table5[[#This Row],[kapp_old]]&lt;$F$1),$F$1,Table5[[#This Row],[kapp_old]])</f>
        <v>'RXN-EX_lanost_e_FWD-SPONT'	27141.27779288</v>
      </c>
      <c r="M2370" s="1">
        <f>_xlfn.XLOOKUP(Table5[[#This Row],[rxn]],Table3[name],Table3[flux],$F$1)</f>
        <v>27141.277792879999</v>
      </c>
      <c r="N2370" s="1" t="str">
        <f>IFERROR(Table5[[#This Row],[min flux]]/Table5[[#This Row],[associated enzload]],"")</f>
        <v/>
      </c>
      <c r="O2370" s="1">
        <f>_xlfn.NUMBERVALUE(IF(Table5[[#This Row],[flux/enzload]]="","",ABS($N$1-Table5[[#This Row],[flux/enzload]])))</f>
        <v>0</v>
      </c>
      <c r="P2370" s="1">
        <f>Table5[[#This Row],[kapp_old]]+IFERROR(((Table5[[#This Row],[kapp_slack_ub]]-Table5[[#This Row],[kapp_slack_lb]])/Table5[[#This Row],[associated enzload]]),0)</f>
        <v>27141.277792879999</v>
      </c>
      <c r="Q2370" s="1" t="str">
        <f>"'"&amp;Table5[[#This Row],[rxn]]&amp;"'"&amp;CHAR(9)&amp;Table5[[#This Row],[kapp + (slack_ub - slack_lb)/enzload]]</f>
        <v>'RXN-EX_lanost_e_FWD-SPONT'	27141.27779288</v>
      </c>
      <c r="R2370" s="1">
        <f>_xlfn.XLOOKUP(Table5[[#This Row],[rxn]],Table38[name],Table38[flux],0)</f>
        <v>0</v>
      </c>
      <c r="S2370" s="1">
        <f>_xlfn.XLOOKUP(SUBSTITUTE(Table5[[#This Row],[rxn]],"RXN-","ENZLOAD-"),Table38[name],Table38[flux],0)</f>
        <v>0</v>
      </c>
      <c r="T2370" s="1" t="b">
        <f>AND(Table5[[#This Row],[ENZLOAD flux in kapp-slack.gms]]=0,Table5[[#This Row],[flux in kapp-slack.gms]]&lt;&gt;0,NOT(Table5[[#This Row],[spont or unknown?]]))</f>
        <v>0</v>
      </c>
      <c r="U2370" s="1" t="b">
        <f>OR(_xlfn.TEXTAFTER(Table5[[#This Row],[rxn]],"-",-1)="SPONT",_xlfn.TEXTAFTER(Table5[[#This Row],[rxn]],"-",-1)="UNKNOWN")</f>
        <v>1</v>
      </c>
      <c r="V2370" s="1">
        <f>_xlfn.XLOOKUP(SUBSTITUTE(Table5[[#This Row],[rxn]],"RXN-","ENZLOAD-"),Table4[rxn],Table4[ub],0)</f>
        <v>0</v>
      </c>
      <c r="W2370" s="1" t="b">
        <f>AND(Table5[[#This Row],[FVA ENZLOAD flux UB]]=0,Table5[[#This Row],[ENZ not made when it should be?]])</f>
        <v>0</v>
      </c>
    </row>
    <row r="2371" spans="1:23" hidden="1">
      <c r="A2371" s="1"/>
      <c r="B2371" s="1" t="str">
        <f>_xlfn.TEXTBEFORE(Table38[[#This Row],[all fluxes from kapp-slack]]," ",,,,"")</f>
        <v/>
      </c>
      <c r="C2371" s="1">
        <f>_xlfn.NUMBERVALUE(IFERROR(_xlfn.TEXTAFTER(Table38[[#This Row],[all fluxes from kapp-slack]]," ",-1,,,""),""))</f>
        <v>0</v>
      </c>
      <c r="F2371" s="1" t="s">
        <v>6204</v>
      </c>
      <c r="G2371" s="1" t="str">
        <f>_xlfn.TEXTBEFORE(Table5[[#This Row],[rxn     kapp_old        kapp_slack_ub   kapp_slack_lb]]," ")</f>
        <v>RXN-EX_lanost_e_REV-SPONT</v>
      </c>
      <c r="H237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37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371" s="1">
        <f>_xlfn.NUMBERVALUE(_xlfn.TEXTAFTER(Table5[[#This Row],[rxn     kapp_old        kapp_slack_ub   kapp_slack_lb]]," ",-1))</f>
        <v>0</v>
      </c>
      <c r="K2371" s="1">
        <f>_xlfn.XLOOKUP(SUBSTITUTE(Table5[[#This Row],[rxn]],"RXN-","ENZLOAD-"),ENZLOAD[name],ENZLOAD[flux],0)</f>
        <v>0</v>
      </c>
      <c r="L2371" s="1" t="str">
        <f>"'"&amp;Table5[[#This Row],[rxn]]&amp;"'"&amp;CHAR(9)&amp;IF(AND(Table5[[#This Row],[kapp_slack_ub]]&lt;&gt;0,Table5[[#This Row],[kapp_old]]&lt;$F$1),$F$1,Table5[[#This Row],[kapp_old]])</f>
        <v>'RXN-EX_lanost_e_REV-SPONT'	27141.27779288</v>
      </c>
      <c r="M2371" s="1">
        <f>_xlfn.XLOOKUP(Table5[[#This Row],[rxn]],Table3[name],Table3[flux],$F$1)</f>
        <v>27141.277792879999</v>
      </c>
      <c r="N2371" s="1" t="str">
        <f>IFERROR(Table5[[#This Row],[min flux]]/Table5[[#This Row],[associated enzload]],"")</f>
        <v/>
      </c>
      <c r="O2371" s="1">
        <f>_xlfn.NUMBERVALUE(IF(Table5[[#This Row],[flux/enzload]]="","",ABS($N$1-Table5[[#This Row],[flux/enzload]])))</f>
        <v>0</v>
      </c>
      <c r="P2371" s="1">
        <f>Table5[[#This Row],[kapp_old]]+IFERROR(((Table5[[#This Row],[kapp_slack_ub]]-Table5[[#This Row],[kapp_slack_lb]])/Table5[[#This Row],[associated enzload]]),0)</f>
        <v>27141.277792879999</v>
      </c>
      <c r="Q2371" s="1" t="str">
        <f>"'"&amp;Table5[[#This Row],[rxn]]&amp;"'"&amp;CHAR(9)&amp;Table5[[#This Row],[kapp + (slack_ub - slack_lb)/enzload]]</f>
        <v>'RXN-EX_lanost_e_REV-SPONT'	27141.27779288</v>
      </c>
      <c r="R2371" s="1">
        <f>_xlfn.XLOOKUP(Table5[[#This Row],[rxn]],Table38[name],Table38[flux],0)</f>
        <v>0</v>
      </c>
      <c r="S2371" s="1">
        <f>_xlfn.XLOOKUP(SUBSTITUTE(Table5[[#This Row],[rxn]],"RXN-","ENZLOAD-"),Table38[name],Table38[flux],0)</f>
        <v>0</v>
      </c>
      <c r="T2371" s="1" t="b">
        <f>AND(Table5[[#This Row],[ENZLOAD flux in kapp-slack.gms]]=0,Table5[[#This Row],[flux in kapp-slack.gms]]&lt;&gt;0,NOT(Table5[[#This Row],[spont or unknown?]]))</f>
        <v>0</v>
      </c>
      <c r="U2371" s="1" t="b">
        <f>OR(_xlfn.TEXTAFTER(Table5[[#This Row],[rxn]],"-",-1)="SPONT",_xlfn.TEXTAFTER(Table5[[#This Row],[rxn]],"-",-1)="UNKNOWN")</f>
        <v>1</v>
      </c>
      <c r="V2371" s="1">
        <f>_xlfn.XLOOKUP(SUBSTITUTE(Table5[[#This Row],[rxn]],"RXN-","ENZLOAD-"),Table4[rxn],Table4[ub],0)</f>
        <v>0</v>
      </c>
      <c r="W2371" s="1" t="b">
        <f>AND(Table5[[#This Row],[FVA ENZLOAD flux UB]]=0,Table5[[#This Row],[ENZ not made when it should be?]])</f>
        <v>0</v>
      </c>
    </row>
    <row r="2372" spans="1:23" hidden="1">
      <c r="A2372" s="1"/>
      <c r="B2372" s="1" t="str">
        <f>_xlfn.TEXTBEFORE(Table38[[#This Row],[all fluxes from kapp-slack]]," ",,,,"")</f>
        <v/>
      </c>
      <c r="C2372" s="1">
        <f>_xlfn.NUMBERVALUE(IFERROR(_xlfn.TEXTAFTER(Table38[[#This Row],[all fluxes from kapp-slack]]," ",-1,,,""),""))</f>
        <v>0</v>
      </c>
      <c r="F2372" s="1" t="s">
        <v>6205</v>
      </c>
      <c r="G2372" s="1" t="str">
        <f>_xlfn.TEXTBEFORE(Table5[[#This Row],[rxn     kapp_old        kapp_slack_ub   kapp_slack_lb]]," ")</f>
        <v>RXN-EX_ddca_e_FWD-SPONT</v>
      </c>
      <c r="H237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37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372" s="1">
        <f>_xlfn.NUMBERVALUE(_xlfn.TEXTAFTER(Table5[[#This Row],[rxn     kapp_old        kapp_slack_ub   kapp_slack_lb]]," ",-1))</f>
        <v>0</v>
      </c>
      <c r="K2372" s="1">
        <f>_xlfn.XLOOKUP(SUBSTITUTE(Table5[[#This Row],[rxn]],"RXN-","ENZLOAD-"),ENZLOAD[name],ENZLOAD[flux],0)</f>
        <v>0</v>
      </c>
      <c r="L2372" s="1" t="str">
        <f>"'"&amp;Table5[[#This Row],[rxn]]&amp;"'"&amp;CHAR(9)&amp;IF(AND(Table5[[#This Row],[kapp_slack_ub]]&lt;&gt;0,Table5[[#This Row],[kapp_old]]&lt;$F$1),$F$1,Table5[[#This Row],[kapp_old]])</f>
        <v>'RXN-EX_ddca_e_FWD-SPONT'	27141.27779288</v>
      </c>
      <c r="M2372" s="1">
        <f>_xlfn.XLOOKUP(Table5[[#This Row],[rxn]],Table3[name],Table3[flux],$F$1)</f>
        <v>27141.277792879999</v>
      </c>
      <c r="N2372" s="1" t="str">
        <f>IFERROR(Table5[[#This Row],[min flux]]/Table5[[#This Row],[associated enzload]],"")</f>
        <v/>
      </c>
      <c r="O2372" s="1">
        <f>_xlfn.NUMBERVALUE(IF(Table5[[#This Row],[flux/enzload]]="","",ABS($N$1-Table5[[#This Row],[flux/enzload]])))</f>
        <v>0</v>
      </c>
      <c r="P2372" s="1">
        <f>Table5[[#This Row],[kapp_old]]+IFERROR(((Table5[[#This Row],[kapp_slack_ub]]-Table5[[#This Row],[kapp_slack_lb]])/Table5[[#This Row],[associated enzload]]),0)</f>
        <v>27141.277792879999</v>
      </c>
      <c r="Q2372" s="1" t="str">
        <f>"'"&amp;Table5[[#This Row],[rxn]]&amp;"'"&amp;CHAR(9)&amp;Table5[[#This Row],[kapp + (slack_ub - slack_lb)/enzload]]</f>
        <v>'RXN-EX_ddca_e_FWD-SPONT'	27141.27779288</v>
      </c>
      <c r="R2372" s="1">
        <f>_xlfn.XLOOKUP(Table5[[#This Row],[rxn]],Table38[name],Table38[flux],0)</f>
        <v>0</v>
      </c>
      <c r="S2372" s="1">
        <f>_xlfn.XLOOKUP(SUBSTITUTE(Table5[[#This Row],[rxn]],"RXN-","ENZLOAD-"),Table38[name],Table38[flux],0)</f>
        <v>0</v>
      </c>
      <c r="T2372" s="1" t="b">
        <f>AND(Table5[[#This Row],[ENZLOAD flux in kapp-slack.gms]]=0,Table5[[#This Row],[flux in kapp-slack.gms]]&lt;&gt;0,NOT(Table5[[#This Row],[spont or unknown?]]))</f>
        <v>0</v>
      </c>
      <c r="U2372" s="1" t="b">
        <f>OR(_xlfn.TEXTAFTER(Table5[[#This Row],[rxn]],"-",-1)="SPONT",_xlfn.TEXTAFTER(Table5[[#This Row],[rxn]],"-",-1)="UNKNOWN")</f>
        <v>1</v>
      </c>
      <c r="V2372" s="1">
        <f>_xlfn.XLOOKUP(SUBSTITUTE(Table5[[#This Row],[rxn]],"RXN-","ENZLOAD-"),Table4[rxn],Table4[ub],0)</f>
        <v>0</v>
      </c>
      <c r="W2372" s="1" t="b">
        <f>AND(Table5[[#This Row],[FVA ENZLOAD flux UB]]=0,Table5[[#This Row],[ENZ not made when it should be?]])</f>
        <v>0</v>
      </c>
    </row>
    <row r="2373" spans="1:23" hidden="1">
      <c r="A2373" s="1"/>
      <c r="B2373" s="1" t="str">
        <f>_xlfn.TEXTBEFORE(Table38[[#This Row],[all fluxes from kapp-slack]]," ",,,,"")</f>
        <v/>
      </c>
      <c r="C2373" s="1">
        <f>_xlfn.NUMBERVALUE(IFERROR(_xlfn.TEXTAFTER(Table38[[#This Row],[all fluxes from kapp-slack]]," ",-1,,,""),""))</f>
        <v>0</v>
      </c>
      <c r="F2373" s="1" t="s">
        <v>6206</v>
      </c>
      <c r="G2373" s="1" t="str">
        <f>_xlfn.TEXTBEFORE(Table5[[#This Row],[rxn     kapp_old        kapp_slack_ub   kapp_slack_lb]]," ")</f>
        <v>RXN-EX_ddca_e_REV-SPONT</v>
      </c>
      <c r="H237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37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373" s="1">
        <f>_xlfn.NUMBERVALUE(_xlfn.TEXTAFTER(Table5[[#This Row],[rxn     kapp_old        kapp_slack_ub   kapp_slack_lb]]," ",-1))</f>
        <v>0</v>
      </c>
      <c r="K2373" s="1">
        <f>_xlfn.XLOOKUP(SUBSTITUTE(Table5[[#This Row],[rxn]],"RXN-","ENZLOAD-"),ENZLOAD[name],ENZLOAD[flux],0)</f>
        <v>0</v>
      </c>
      <c r="L2373" s="1" t="str">
        <f>"'"&amp;Table5[[#This Row],[rxn]]&amp;"'"&amp;CHAR(9)&amp;IF(AND(Table5[[#This Row],[kapp_slack_ub]]&lt;&gt;0,Table5[[#This Row],[kapp_old]]&lt;$F$1),$F$1,Table5[[#This Row],[kapp_old]])</f>
        <v>'RXN-EX_ddca_e_REV-SPONT'	27141.27779288</v>
      </c>
      <c r="M2373" s="1">
        <f>_xlfn.XLOOKUP(Table5[[#This Row],[rxn]],Table3[name],Table3[flux],$F$1)</f>
        <v>27141.277792879999</v>
      </c>
      <c r="N2373" s="1" t="str">
        <f>IFERROR(Table5[[#This Row],[min flux]]/Table5[[#This Row],[associated enzload]],"")</f>
        <v/>
      </c>
      <c r="O2373" s="1">
        <f>_xlfn.NUMBERVALUE(IF(Table5[[#This Row],[flux/enzload]]="","",ABS($N$1-Table5[[#This Row],[flux/enzload]])))</f>
        <v>0</v>
      </c>
      <c r="P2373" s="1">
        <f>Table5[[#This Row],[kapp_old]]+IFERROR(((Table5[[#This Row],[kapp_slack_ub]]-Table5[[#This Row],[kapp_slack_lb]])/Table5[[#This Row],[associated enzload]]),0)</f>
        <v>27141.277792879999</v>
      </c>
      <c r="Q2373" s="1" t="str">
        <f>"'"&amp;Table5[[#This Row],[rxn]]&amp;"'"&amp;CHAR(9)&amp;Table5[[#This Row],[kapp + (slack_ub - slack_lb)/enzload]]</f>
        <v>'RXN-EX_ddca_e_REV-SPONT'	27141.27779288</v>
      </c>
      <c r="R2373" s="1">
        <f>_xlfn.XLOOKUP(Table5[[#This Row],[rxn]],Table38[name],Table38[flux],0)</f>
        <v>0</v>
      </c>
      <c r="S2373" s="1">
        <f>_xlfn.XLOOKUP(SUBSTITUTE(Table5[[#This Row],[rxn]],"RXN-","ENZLOAD-"),Table38[name],Table38[flux],0)</f>
        <v>0</v>
      </c>
      <c r="T2373" s="1" t="b">
        <f>AND(Table5[[#This Row],[ENZLOAD flux in kapp-slack.gms]]=0,Table5[[#This Row],[flux in kapp-slack.gms]]&lt;&gt;0,NOT(Table5[[#This Row],[spont or unknown?]]))</f>
        <v>0</v>
      </c>
      <c r="U2373" s="1" t="b">
        <f>OR(_xlfn.TEXTAFTER(Table5[[#This Row],[rxn]],"-",-1)="SPONT",_xlfn.TEXTAFTER(Table5[[#This Row],[rxn]],"-",-1)="UNKNOWN")</f>
        <v>1</v>
      </c>
      <c r="V2373" s="1">
        <f>_xlfn.XLOOKUP(SUBSTITUTE(Table5[[#This Row],[rxn]],"RXN-","ENZLOAD-"),Table4[rxn],Table4[ub],0)</f>
        <v>0</v>
      </c>
      <c r="W2373" s="1" t="b">
        <f>AND(Table5[[#This Row],[FVA ENZLOAD flux UB]]=0,Table5[[#This Row],[ENZ not made when it should be?]])</f>
        <v>0</v>
      </c>
    </row>
    <row r="2374" spans="1:23" hidden="1">
      <c r="A2374" s="1"/>
      <c r="B2374" s="1" t="str">
        <f>_xlfn.TEXTBEFORE(Table38[[#This Row],[all fluxes from kapp-slack]]," ",,,,"")</f>
        <v/>
      </c>
      <c r="C2374" s="1">
        <f>_xlfn.NUMBERVALUE(IFERROR(_xlfn.TEXTAFTER(Table38[[#This Row],[all fluxes from kapp-slack]]," ",-1,,,""),""))</f>
        <v>0</v>
      </c>
      <c r="F2374" s="1" t="s">
        <v>6207</v>
      </c>
      <c r="G2374" s="1" t="str">
        <f>_xlfn.TEXTBEFORE(Table5[[#This Row],[rxn     kapp_old        kapp_slack_ub   kapp_slack_lb]]," ")</f>
        <v>RXN-EX_malt_e_FWD-SPONT</v>
      </c>
      <c r="H237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37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374" s="1">
        <f>_xlfn.NUMBERVALUE(_xlfn.TEXTAFTER(Table5[[#This Row],[rxn     kapp_old        kapp_slack_ub   kapp_slack_lb]]," ",-1))</f>
        <v>0</v>
      </c>
      <c r="K2374" s="1">
        <f>_xlfn.XLOOKUP(SUBSTITUTE(Table5[[#This Row],[rxn]],"RXN-","ENZLOAD-"),ENZLOAD[name],ENZLOAD[flux],0)</f>
        <v>0</v>
      </c>
      <c r="L2374" s="1" t="str">
        <f>"'"&amp;Table5[[#This Row],[rxn]]&amp;"'"&amp;CHAR(9)&amp;IF(AND(Table5[[#This Row],[kapp_slack_ub]]&lt;&gt;0,Table5[[#This Row],[kapp_old]]&lt;$F$1),$F$1,Table5[[#This Row],[kapp_old]])</f>
        <v>'RXN-EX_malt_e_FWD-SPONT'	27141.27779288</v>
      </c>
      <c r="M2374" s="1">
        <f>_xlfn.XLOOKUP(Table5[[#This Row],[rxn]],Table3[name],Table3[flux],$F$1)</f>
        <v>27141.277792879999</v>
      </c>
      <c r="N2374" s="1" t="str">
        <f>IFERROR(Table5[[#This Row],[min flux]]/Table5[[#This Row],[associated enzload]],"")</f>
        <v/>
      </c>
      <c r="O2374" s="1">
        <f>_xlfn.NUMBERVALUE(IF(Table5[[#This Row],[flux/enzload]]="","",ABS($N$1-Table5[[#This Row],[flux/enzload]])))</f>
        <v>0</v>
      </c>
      <c r="P2374" s="1">
        <f>Table5[[#This Row],[kapp_old]]+IFERROR(((Table5[[#This Row],[kapp_slack_ub]]-Table5[[#This Row],[kapp_slack_lb]])/Table5[[#This Row],[associated enzload]]),0)</f>
        <v>27141.277792879999</v>
      </c>
      <c r="Q2374" s="1" t="str">
        <f>"'"&amp;Table5[[#This Row],[rxn]]&amp;"'"&amp;CHAR(9)&amp;Table5[[#This Row],[kapp + (slack_ub - slack_lb)/enzload]]</f>
        <v>'RXN-EX_malt_e_FWD-SPONT'	27141.27779288</v>
      </c>
      <c r="R2374" s="1">
        <f>_xlfn.XLOOKUP(Table5[[#This Row],[rxn]],Table38[name],Table38[flux],0)</f>
        <v>0</v>
      </c>
      <c r="S2374" s="1">
        <f>_xlfn.XLOOKUP(SUBSTITUTE(Table5[[#This Row],[rxn]],"RXN-","ENZLOAD-"),Table38[name],Table38[flux],0)</f>
        <v>0</v>
      </c>
      <c r="T2374" s="1" t="b">
        <f>AND(Table5[[#This Row],[ENZLOAD flux in kapp-slack.gms]]=0,Table5[[#This Row],[flux in kapp-slack.gms]]&lt;&gt;0,NOT(Table5[[#This Row],[spont or unknown?]]))</f>
        <v>0</v>
      </c>
      <c r="U2374" s="1" t="b">
        <f>OR(_xlfn.TEXTAFTER(Table5[[#This Row],[rxn]],"-",-1)="SPONT",_xlfn.TEXTAFTER(Table5[[#This Row],[rxn]],"-",-1)="UNKNOWN")</f>
        <v>1</v>
      </c>
      <c r="V2374" s="1">
        <f>_xlfn.XLOOKUP(SUBSTITUTE(Table5[[#This Row],[rxn]],"RXN-","ENZLOAD-"),Table4[rxn],Table4[ub],0)</f>
        <v>0</v>
      </c>
      <c r="W2374" s="1" t="b">
        <f>AND(Table5[[#This Row],[FVA ENZLOAD flux UB]]=0,Table5[[#This Row],[ENZ not made when it should be?]])</f>
        <v>0</v>
      </c>
    </row>
    <row r="2375" spans="1:23" hidden="1">
      <c r="A2375" s="1"/>
      <c r="B2375" s="1" t="str">
        <f>_xlfn.TEXTBEFORE(Table38[[#This Row],[all fluxes from kapp-slack]]," ",,,,"")</f>
        <v/>
      </c>
      <c r="C2375" s="1">
        <f>_xlfn.NUMBERVALUE(IFERROR(_xlfn.TEXTAFTER(Table38[[#This Row],[all fluxes from kapp-slack]]," ",-1,,,""),""))</f>
        <v>0</v>
      </c>
      <c r="F2375" s="1" t="s">
        <v>6208</v>
      </c>
      <c r="G2375" s="1" t="str">
        <f>_xlfn.TEXTBEFORE(Table5[[#This Row],[rxn     kapp_old        kapp_slack_ub   kapp_slack_lb]]," ")</f>
        <v>RXN-EX_malt_e_REV-SPONT</v>
      </c>
      <c r="H237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37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375" s="1">
        <f>_xlfn.NUMBERVALUE(_xlfn.TEXTAFTER(Table5[[#This Row],[rxn     kapp_old        kapp_slack_ub   kapp_slack_lb]]," ",-1))</f>
        <v>0</v>
      </c>
      <c r="K2375" s="1">
        <f>_xlfn.XLOOKUP(SUBSTITUTE(Table5[[#This Row],[rxn]],"RXN-","ENZLOAD-"),ENZLOAD[name],ENZLOAD[flux],0)</f>
        <v>0</v>
      </c>
      <c r="L2375" s="1" t="str">
        <f>"'"&amp;Table5[[#This Row],[rxn]]&amp;"'"&amp;CHAR(9)&amp;IF(AND(Table5[[#This Row],[kapp_slack_ub]]&lt;&gt;0,Table5[[#This Row],[kapp_old]]&lt;$F$1),$F$1,Table5[[#This Row],[kapp_old]])</f>
        <v>'RXN-EX_malt_e_REV-SPONT'	27141.27779288</v>
      </c>
      <c r="M2375" s="1">
        <f>_xlfn.XLOOKUP(Table5[[#This Row],[rxn]],Table3[name],Table3[flux],$F$1)</f>
        <v>27141.277792879999</v>
      </c>
      <c r="N2375" s="1" t="str">
        <f>IFERROR(Table5[[#This Row],[min flux]]/Table5[[#This Row],[associated enzload]],"")</f>
        <v/>
      </c>
      <c r="O2375" s="1">
        <f>_xlfn.NUMBERVALUE(IF(Table5[[#This Row],[flux/enzload]]="","",ABS($N$1-Table5[[#This Row],[flux/enzload]])))</f>
        <v>0</v>
      </c>
      <c r="P2375" s="1">
        <f>Table5[[#This Row],[kapp_old]]+IFERROR(((Table5[[#This Row],[kapp_slack_ub]]-Table5[[#This Row],[kapp_slack_lb]])/Table5[[#This Row],[associated enzload]]),0)</f>
        <v>27141.277792879999</v>
      </c>
      <c r="Q2375" s="1" t="str">
        <f>"'"&amp;Table5[[#This Row],[rxn]]&amp;"'"&amp;CHAR(9)&amp;Table5[[#This Row],[kapp + (slack_ub - slack_lb)/enzload]]</f>
        <v>'RXN-EX_malt_e_REV-SPONT'	27141.27779288</v>
      </c>
      <c r="R2375" s="1">
        <f>_xlfn.XLOOKUP(Table5[[#This Row],[rxn]],Table38[name],Table38[flux],0)</f>
        <v>0</v>
      </c>
      <c r="S2375" s="1">
        <f>_xlfn.XLOOKUP(SUBSTITUTE(Table5[[#This Row],[rxn]],"RXN-","ENZLOAD-"),Table38[name],Table38[flux],0)</f>
        <v>0</v>
      </c>
      <c r="T2375" s="1" t="b">
        <f>AND(Table5[[#This Row],[ENZLOAD flux in kapp-slack.gms]]=0,Table5[[#This Row],[flux in kapp-slack.gms]]&lt;&gt;0,NOT(Table5[[#This Row],[spont or unknown?]]))</f>
        <v>0</v>
      </c>
      <c r="U2375" s="1" t="b">
        <f>OR(_xlfn.TEXTAFTER(Table5[[#This Row],[rxn]],"-",-1)="SPONT",_xlfn.TEXTAFTER(Table5[[#This Row],[rxn]],"-",-1)="UNKNOWN")</f>
        <v>1</v>
      </c>
      <c r="V2375" s="1">
        <f>_xlfn.XLOOKUP(SUBSTITUTE(Table5[[#This Row],[rxn]],"RXN-","ENZLOAD-"),Table4[rxn],Table4[ub],0)</f>
        <v>0</v>
      </c>
      <c r="W2375" s="1" t="b">
        <f>AND(Table5[[#This Row],[FVA ENZLOAD flux UB]]=0,Table5[[#This Row],[ENZ not made when it should be?]])</f>
        <v>0</v>
      </c>
    </row>
    <row r="2376" spans="1:23" hidden="1">
      <c r="A2376" s="1"/>
      <c r="B2376" s="1" t="str">
        <f>_xlfn.TEXTBEFORE(Table38[[#This Row],[all fluxes from kapp-slack]]," ",,,,"")</f>
        <v/>
      </c>
      <c r="C2376" s="1">
        <f>_xlfn.NUMBERVALUE(IFERROR(_xlfn.TEXTAFTER(Table38[[#This Row],[all fluxes from kapp-slack]]," ",-1,,,""),""))</f>
        <v>0</v>
      </c>
      <c r="F2376" s="1" t="s">
        <v>6209</v>
      </c>
      <c r="G2376" s="1" t="str">
        <f>_xlfn.TEXTBEFORE(Table5[[#This Row],[rxn     kapp_old        kapp_slack_ub   kapp_slack_lb]]," ")</f>
        <v>RXN-EX_inost_e_FWD-SPONT</v>
      </c>
      <c r="H237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37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376" s="1">
        <f>_xlfn.NUMBERVALUE(_xlfn.TEXTAFTER(Table5[[#This Row],[rxn     kapp_old        kapp_slack_ub   kapp_slack_lb]]," ",-1))</f>
        <v>0</v>
      </c>
      <c r="K2376" s="1">
        <f>_xlfn.XLOOKUP(SUBSTITUTE(Table5[[#This Row],[rxn]],"RXN-","ENZLOAD-"),ENZLOAD[name],ENZLOAD[flux],0)</f>
        <v>0</v>
      </c>
      <c r="L2376" s="1" t="str">
        <f>"'"&amp;Table5[[#This Row],[rxn]]&amp;"'"&amp;CHAR(9)&amp;IF(AND(Table5[[#This Row],[kapp_slack_ub]]&lt;&gt;0,Table5[[#This Row],[kapp_old]]&lt;$F$1),$F$1,Table5[[#This Row],[kapp_old]])</f>
        <v>'RXN-EX_inost_e_FWD-SPONT'	27141.27779288</v>
      </c>
      <c r="M2376" s="1">
        <f>_xlfn.XLOOKUP(Table5[[#This Row],[rxn]],Table3[name],Table3[flux],$F$1)</f>
        <v>27141.277792879999</v>
      </c>
      <c r="N2376" s="1" t="str">
        <f>IFERROR(Table5[[#This Row],[min flux]]/Table5[[#This Row],[associated enzload]],"")</f>
        <v/>
      </c>
      <c r="O2376" s="1">
        <f>_xlfn.NUMBERVALUE(IF(Table5[[#This Row],[flux/enzload]]="","",ABS($N$1-Table5[[#This Row],[flux/enzload]])))</f>
        <v>0</v>
      </c>
      <c r="P2376" s="1">
        <f>Table5[[#This Row],[kapp_old]]+IFERROR(((Table5[[#This Row],[kapp_slack_ub]]-Table5[[#This Row],[kapp_slack_lb]])/Table5[[#This Row],[associated enzload]]),0)</f>
        <v>27141.277792879999</v>
      </c>
      <c r="Q2376" s="1" t="str">
        <f>"'"&amp;Table5[[#This Row],[rxn]]&amp;"'"&amp;CHAR(9)&amp;Table5[[#This Row],[kapp + (slack_ub - slack_lb)/enzload]]</f>
        <v>'RXN-EX_inost_e_FWD-SPONT'	27141.27779288</v>
      </c>
      <c r="R2376" s="1">
        <f>_xlfn.XLOOKUP(Table5[[#This Row],[rxn]],Table38[name],Table38[flux],0)</f>
        <v>0</v>
      </c>
      <c r="S2376" s="1">
        <f>_xlfn.XLOOKUP(SUBSTITUTE(Table5[[#This Row],[rxn]],"RXN-","ENZLOAD-"),Table38[name],Table38[flux],0)</f>
        <v>0</v>
      </c>
      <c r="T2376" s="1" t="b">
        <f>AND(Table5[[#This Row],[ENZLOAD flux in kapp-slack.gms]]=0,Table5[[#This Row],[flux in kapp-slack.gms]]&lt;&gt;0,NOT(Table5[[#This Row],[spont or unknown?]]))</f>
        <v>0</v>
      </c>
      <c r="U2376" s="1" t="b">
        <f>OR(_xlfn.TEXTAFTER(Table5[[#This Row],[rxn]],"-",-1)="SPONT",_xlfn.TEXTAFTER(Table5[[#This Row],[rxn]],"-",-1)="UNKNOWN")</f>
        <v>1</v>
      </c>
      <c r="V2376" s="1">
        <f>_xlfn.XLOOKUP(SUBSTITUTE(Table5[[#This Row],[rxn]],"RXN-","ENZLOAD-"),Table4[rxn],Table4[ub],0)</f>
        <v>0</v>
      </c>
      <c r="W2376" s="1" t="b">
        <f>AND(Table5[[#This Row],[FVA ENZLOAD flux UB]]=0,Table5[[#This Row],[ENZ not made when it should be?]])</f>
        <v>0</v>
      </c>
    </row>
    <row r="2377" spans="1:23" hidden="1">
      <c r="A2377" s="1"/>
      <c r="B2377" s="1" t="str">
        <f>_xlfn.TEXTBEFORE(Table38[[#This Row],[all fluxes from kapp-slack]]," ",,,,"")</f>
        <v/>
      </c>
      <c r="C2377" s="1">
        <f>_xlfn.NUMBERVALUE(IFERROR(_xlfn.TEXTAFTER(Table38[[#This Row],[all fluxes from kapp-slack]]," ",-1,,,""),""))</f>
        <v>0</v>
      </c>
      <c r="F2377" s="1" t="s">
        <v>6210</v>
      </c>
      <c r="G2377" s="1" t="str">
        <f>_xlfn.TEXTBEFORE(Table5[[#This Row],[rxn     kapp_old        kapp_slack_ub   kapp_slack_lb]]," ")</f>
        <v>RXN-EX_inost_e_REV-SPONT</v>
      </c>
      <c r="H237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37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377" s="1">
        <f>_xlfn.NUMBERVALUE(_xlfn.TEXTAFTER(Table5[[#This Row],[rxn     kapp_old        kapp_slack_ub   kapp_slack_lb]]," ",-1))</f>
        <v>0</v>
      </c>
      <c r="K2377" s="1">
        <f>_xlfn.XLOOKUP(SUBSTITUTE(Table5[[#This Row],[rxn]],"RXN-","ENZLOAD-"),ENZLOAD[name],ENZLOAD[flux],0)</f>
        <v>0</v>
      </c>
      <c r="L2377" s="1" t="str">
        <f>"'"&amp;Table5[[#This Row],[rxn]]&amp;"'"&amp;CHAR(9)&amp;IF(AND(Table5[[#This Row],[kapp_slack_ub]]&lt;&gt;0,Table5[[#This Row],[kapp_old]]&lt;$F$1),$F$1,Table5[[#This Row],[kapp_old]])</f>
        <v>'RXN-EX_inost_e_REV-SPONT'	27141.27779288</v>
      </c>
      <c r="M2377" s="1">
        <f>_xlfn.XLOOKUP(Table5[[#This Row],[rxn]],Table3[name],Table3[flux],$F$1)</f>
        <v>1.7829040455316199E-2</v>
      </c>
      <c r="N2377" s="1" t="str">
        <f>IFERROR(Table5[[#This Row],[min flux]]/Table5[[#This Row],[associated enzload]],"")</f>
        <v/>
      </c>
      <c r="O2377" s="1">
        <f>_xlfn.NUMBERVALUE(IF(Table5[[#This Row],[flux/enzload]]="","",ABS($N$1-Table5[[#This Row],[flux/enzload]])))</f>
        <v>0</v>
      </c>
      <c r="P2377" s="1">
        <f>Table5[[#This Row],[kapp_old]]+IFERROR(((Table5[[#This Row],[kapp_slack_ub]]-Table5[[#This Row],[kapp_slack_lb]])/Table5[[#This Row],[associated enzload]]),0)</f>
        <v>27141.277792879999</v>
      </c>
      <c r="Q2377" s="1" t="str">
        <f>"'"&amp;Table5[[#This Row],[rxn]]&amp;"'"&amp;CHAR(9)&amp;Table5[[#This Row],[kapp + (slack_ub - slack_lb)/enzload]]</f>
        <v>'RXN-EX_inost_e_REV-SPONT'	27141.27779288</v>
      </c>
      <c r="R2377" s="1">
        <f>_xlfn.XLOOKUP(Table5[[#This Row],[rxn]],Table38[name],Table38[flux],0)</f>
        <v>1.8137614227070002E-2</v>
      </c>
      <c r="S2377" s="1">
        <f>_xlfn.XLOOKUP(SUBSTITUTE(Table5[[#This Row],[rxn]],"RXN-","ENZLOAD-"),Table38[name],Table38[flux],0)</f>
        <v>0</v>
      </c>
      <c r="T2377" s="1" t="b">
        <f>AND(Table5[[#This Row],[ENZLOAD flux in kapp-slack.gms]]=0,Table5[[#This Row],[flux in kapp-slack.gms]]&lt;&gt;0,NOT(Table5[[#This Row],[spont or unknown?]]))</f>
        <v>0</v>
      </c>
      <c r="U2377" s="1" t="b">
        <f>OR(_xlfn.TEXTAFTER(Table5[[#This Row],[rxn]],"-",-1)="SPONT",_xlfn.TEXTAFTER(Table5[[#This Row],[rxn]],"-",-1)="UNKNOWN")</f>
        <v>1</v>
      </c>
      <c r="V2377" s="1">
        <f>_xlfn.XLOOKUP(SUBSTITUTE(Table5[[#This Row],[rxn]],"RXN-","ENZLOAD-"),Table4[rxn],Table4[ub],0)</f>
        <v>0</v>
      </c>
      <c r="W2377" s="1" t="b">
        <f>AND(Table5[[#This Row],[FVA ENZLOAD flux UB]]=0,Table5[[#This Row],[ENZ not made when it should be?]])</f>
        <v>0</v>
      </c>
    </row>
    <row r="2378" spans="1:23" hidden="1">
      <c r="A2378" s="1"/>
      <c r="B2378" s="1" t="str">
        <f>_xlfn.TEXTBEFORE(Table38[[#This Row],[all fluxes from kapp-slack]]," ",,,,"")</f>
        <v/>
      </c>
      <c r="C2378" s="1">
        <f>_xlfn.NUMBERVALUE(IFERROR(_xlfn.TEXTAFTER(Table38[[#This Row],[all fluxes from kapp-slack]]," ",-1,,,""),""))</f>
        <v>0</v>
      </c>
      <c r="F2378" s="1" t="s">
        <v>6211</v>
      </c>
      <c r="G2378" s="1" t="str">
        <f>_xlfn.TEXTBEFORE(Table5[[#This Row],[rxn     kapp_old        kapp_slack_ub   kapp_slack_lb]]," ")</f>
        <v>RXN-EX_Nfortyr2_e_FWD-SPONT</v>
      </c>
      <c r="H237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37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378" s="1">
        <f>_xlfn.NUMBERVALUE(_xlfn.TEXTAFTER(Table5[[#This Row],[rxn     kapp_old        kapp_slack_ub   kapp_slack_lb]]," ",-1))</f>
        <v>0</v>
      </c>
      <c r="K2378" s="1">
        <f>_xlfn.XLOOKUP(SUBSTITUTE(Table5[[#This Row],[rxn]],"RXN-","ENZLOAD-"),ENZLOAD[name],ENZLOAD[flux],0)</f>
        <v>0</v>
      </c>
      <c r="L2378" s="1" t="str">
        <f>"'"&amp;Table5[[#This Row],[rxn]]&amp;"'"&amp;CHAR(9)&amp;IF(AND(Table5[[#This Row],[kapp_slack_ub]]&lt;&gt;0,Table5[[#This Row],[kapp_old]]&lt;$F$1),$F$1,Table5[[#This Row],[kapp_old]])</f>
        <v>'RXN-EX_Nfortyr2_e_FWD-SPONT'	27141.27779288</v>
      </c>
      <c r="M2378" s="1">
        <f>_xlfn.XLOOKUP(Table5[[#This Row],[rxn]],Table3[name],Table3[flux],$F$1)</f>
        <v>27141.277792879999</v>
      </c>
      <c r="N2378" s="1" t="str">
        <f>IFERROR(Table5[[#This Row],[min flux]]/Table5[[#This Row],[associated enzload]],"")</f>
        <v/>
      </c>
      <c r="O2378" s="1">
        <f>_xlfn.NUMBERVALUE(IF(Table5[[#This Row],[flux/enzload]]="","",ABS($N$1-Table5[[#This Row],[flux/enzload]])))</f>
        <v>0</v>
      </c>
      <c r="P2378" s="1">
        <f>Table5[[#This Row],[kapp_old]]+IFERROR(((Table5[[#This Row],[kapp_slack_ub]]-Table5[[#This Row],[kapp_slack_lb]])/Table5[[#This Row],[associated enzload]]),0)</f>
        <v>27141.277792879999</v>
      </c>
      <c r="Q2378" s="1" t="str">
        <f>"'"&amp;Table5[[#This Row],[rxn]]&amp;"'"&amp;CHAR(9)&amp;Table5[[#This Row],[kapp + (slack_ub - slack_lb)/enzload]]</f>
        <v>'RXN-EX_Nfortyr2_e_FWD-SPONT'	27141.27779288</v>
      </c>
      <c r="R2378" s="1">
        <f>_xlfn.XLOOKUP(Table5[[#This Row],[rxn]],Table38[name],Table38[flux],0)</f>
        <v>0</v>
      </c>
      <c r="S2378" s="1">
        <f>_xlfn.XLOOKUP(SUBSTITUTE(Table5[[#This Row],[rxn]],"RXN-","ENZLOAD-"),Table38[name],Table38[flux],0)</f>
        <v>0</v>
      </c>
      <c r="T2378" s="1" t="b">
        <f>AND(Table5[[#This Row],[ENZLOAD flux in kapp-slack.gms]]=0,Table5[[#This Row],[flux in kapp-slack.gms]]&lt;&gt;0,NOT(Table5[[#This Row],[spont or unknown?]]))</f>
        <v>0</v>
      </c>
      <c r="U2378" s="1" t="b">
        <f>OR(_xlfn.TEXTAFTER(Table5[[#This Row],[rxn]],"-",-1)="SPONT",_xlfn.TEXTAFTER(Table5[[#This Row],[rxn]],"-",-1)="UNKNOWN")</f>
        <v>1</v>
      </c>
      <c r="V2378" s="1">
        <f>_xlfn.XLOOKUP(SUBSTITUTE(Table5[[#This Row],[rxn]],"RXN-","ENZLOAD-"),Table4[rxn],Table4[ub],0)</f>
        <v>0</v>
      </c>
      <c r="W2378" s="1" t="b">
        <f>AND(Table5[[#This Row],[FVA ENZLOAD flux UB]]=0,Table5[[#This Row],[ENZ not made when it should be?]])</f>
        <v>0</v>
      </c>
    </row>
    <row r="2379" spans="1:23" hidden="1">
      <c r="A2379" s="1"/>
      <c r="B2379" s="1" t="str">
        <f>_xlfn.TEXTBEFORE(Table38[[#This Row],[all fluxes from kapp-slack]]," ",,,,"")</f>
        <v/>
      </c>
      <c r="C2379" s="1">
        <f>_xlfn.NUMBERVALUE(IFERROR(_xlfn.TEXTAFTER(Table38[[#This Row],[all fluxes from kapp-slack]]," ",-1,,,""),""))</f>
        <v>0</v>
      </c>
      <c r="F2379" s="1" t="s">
        <v>6212</v>
      </c>
      <c r="G2379" s="1" t="str">
        <f>_xlfn.TEXTBEFORE(Table5[[#This Row],[rxn     kapp_old        kapp_slack_ub   kapp_slack_lb]]," ")</f>
        <v>RXN-EX_Nfortyr2_e_REV-SPONT</v>
      </c>
      <c r="H237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37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379" s="1">
        <f>_xlfn.NUMBERVALUE(_xlfn.TEXTAFTER(Table5[[#This Row],[rxn     kapp_old        kapp_slack_ub   kapp_slack_lb]]," ",-1))</f>
        <v>0</v>
      </c>
      <c r="K2379" s="1">
        <f>_xlfn.XLOOKUP(SUBSTITUTE(Table5[[#This Row],[rxn]],"RXN-","ENZLOAD-"),ENZLOAD[name],ENZLOAD[flux],0)</f>
        <v>0</v>
      </c>
      <c r="L2379" s="1" t="str">
        <f>"'"&amp;Table5[[#This Row],[rxn]]&amp;"'"&amp;CHAR(9)&amp;IF(AND(Table5[[#This Row],[kapp_slack_ub]]&lt;&gt;0,Table5[[#This Row],[kapp_old]]&lt;$F$1),$F$1,Table5[[#This Row],[kapp_old]])</f>
        <v>'RXN-EX_Nfortyr2_e_REV-SPONT'	27141.27779288</v>
      </c>
      <c r="M2379" s="1">
        <f>_xlfn.XLOOKUP(Table5[[#This Row],[rxn]],Table3[name],Table3[flux],$F$1)</f>
        <v>27141.277792879999</v>
      </c>
      <c r="N2379" s="1" t="str">
        <f>IFERROR(Table5[[#This Row],[min flux]]/Table5[[#This Row],[associated enzload]],"")</f>
        <v/>
      </c>
      <c r="O2379" s="1">
        <f>_xlfn.NUMBERVALUE(IF(Table5[[#This Row],[flux/enzload]]="","",ABS($N$1-Table5[[#This Row],[flux/enzload]])))</f>
        <v>0</v>
      </c>
      <c r="P2379" s="1">
        <f>Table5[[#This Row],[kapp_old]]+IFERROR(((Table5[[#This Row],[kapp_slack_ub]]-Table5[[#This Row],[kapp_slack_lb]])/Table5[[#This Row],[associated enzload]]),0)</f>
        <v>27141.277792879999</v>
      </c>
      <c r="Q2379" s="1" t="str">
        <f>"'"&amp;Table5[[#This Row],[rxn]]&amp;"'"&amp;CHAR(9)&amp;Table5[[#This Row],[kapp + (slack_ub - slack_lb)/enzload]]</f>
        <v>'RXN-EX_Nfortyr2_e_REV-SPONT'	27141.27779288</v>
      </c>
      <c r="R2379" s="1">
        <f>_xlfn.XLOOKUP(Table5[[#This Row],[rxn]],Table38[name],Table38[flux],0)</f>
        <v>0</v>
      </c>
      <c r="S2379" s="1">
        <f>_xlfn.XLOOKUP(SUBSTITUTE(Table5[[#This Row],[rxn]],"RXN-","ENZLOAD-"),Table38[name],Table38[flux],0)</f>
        <v>0</v>
      </c>
      <c r="T2379" s="1" t="b">
        <f>AND(Table5[[#This Row],[ENZLOAD flux in kapp-slack.gms]]=0,Table5[[#This Row],[flux in kapp-slack.gms]]&lt;&gt;0,NOT(Table5[[#This Row],[spont or unknown?]]))</f>
        <v>0</v>
      </c>
      <c r="U2379" s="1" t="b">
        <f>OR(_xlfn.TEXTAFTER(Table5[[#This Row],[rxn]],"-",-1)="SPONT",_xlfn.TEXTAFTER(Table5[[#This Row],[rxn]],"-",-1)="UNKNOWN")</f>
        <v>1</v>
      </c>
      <c r="V2379" s="1">
        <f>_xlfn.XLOOKUP(SUBSTITUTE(Table5[[#This Row],[rxn]],"RXN-","ENZLOAD-"),Table4[rxn],Table4[ub],0)</f>
        <v>0</v>
      </c>
      <c r="W2379" s="1" t="b">
        <f>AND(Table5[[#This Row],[FVA ENZLOAD flux UB]]=0,Table5[[#This Row],[ENZ not made when it should be?]])</f>
        <v>0</v>
      </c>
    </row>
    <row r="2380" spans="1:23" hidden="1">
      <c r="A2380" s="1"/>
      <c r="B2380" s="1" t="str">
        <f>_xlfn.TEXTBEFORE(Table38[[#This Row],[all fluxes from kapp-slack]]," ",,,,"")</f>
        <v/>
      </c>
      <c r="C2380" s="1">
        <f>_xlfn.NUMBERVALUE(IFERROR(_xlfn.TEXTAFTER(Table38[[#This Row],[all fluxes from kapp-slack]]," ",-1,,,""),""))</f>
        <v>0</v>
      </c>
      <c r="F2380" s="1" t="s">
        <v>6213</v>
      </c>
      <c r="G2380" s="1" t="str">
        <f>_xlfn.TEXTBEFORE(Table5[[#This Row],[rxn     kapp_old        kapp_slack_ub   kapp_slack_lb]]," ")</f>
        <v>RXN-EX_nac_e_FWD-SPONT</v>
      </c>
      <c r="H238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38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380" s="1">
        <f>_xlfn.NUMBERVALUE(_xlfn.TEXTAFTER(Table5[[#This Row],[rxn     kapp_old        kapp_slack_ub   kapp_slack_lb]]," ",-1))</f>
        <v>0</v>
      </c>
      <c r="K2380" s="1">
        <f>_xlfn.XLOOKUP(SUBSTITUTE(Table5[[#This Row],[rxn]],"RXN-","ENZLOAD-"),ENZLOAD[name],ENZLOAD[flux],0)</f>
        <v>0</v>
      </c>
      <c r="L2380" s="1" t="str">
        <f>"'"&amp;Table5[[#This Row],[rxn]]&amp;"'"&amp;CHAR(9)&amp;IF(AND(Table5[[#This Row],[kapp_slack_ub]]&lt;&gt;0,Table5[[#This Row],[kapp_old]]&lt;$F$1),$F$1,Table5[[#This Row],[kapp_old]])</f>
        <v>'RXN-EX_nac_e_FWD-SPONT'	27141.27779288</v>
      </c>
      <c r="M2380" s="1">
        <f>_xlfn.XLOOKUP(Table5[[#This Row],[rxn]],Table3[name],Table3[flux],$F$1)</f>
        <v>27141.277792879999</v>
      </c>
      <c r="N2380" s="1" t="str">
        <f>IFERROR(Table5[[#This Row],[min flux]]/Table5[[#This Row],[associated enzload]],"")</f>
        <v/>
      </c>
      <c r="O2380" s="1">
        <f>_xlfn.NUMBERVALUE(IF(Table5[[#This Row],[flux/enzload]]="","",ABS($N$1-Table5[[#This Row],[flux/enzload]])))</f>
        <v>0</v>
      </c>
      <c r="P2380" s="1">
        <f>Table5[[#This Row],[kapp_old]]+IFERROR(((Table5[[#This Row],[kapp_slack_ub]]-Table5[[#This Row],[kapp_slack_lb]])/Table5[[#This Row],[associated enzload]]),0)</f>
        <v>27141.277792879999</v>
      </c>
      <c r="Q2380" s="1" t="str">
        <f>"'"&amp;Table5[[#This Row],[rxn]]&amp;"'"&amp;CHAR(9)&amp;Table5[[#This Row],[kapp + (slack_ub - slack_lb)/enzload]]</f>
        <v>'RXN-EX_nac_e_FWD-SPONT'	27141.27779288</v>
      </c>
      <c r="R2380" s="1">
        <f>_xlfn.XLOOKUP(Table5[[#This Row],[rxn]],Table38[name],Table38[flux],0)</f>
        <v>0</v>
      </c>
      <c r="S2380" s="1">
        <f>_xlfn.XLOOKUP(SUBSTITUTE(Table5[[#This Row],[rxn]],"RXN-","ENZLOAD-"),Table38[name],Table38[flux],0)</f>
        <v>0</v>
      </c>
      <c r="T2380" s="1" t="b">
        <f>AND(Table5[[#This Row],[ENZLOAD flux in kapp-slack.gms]]=0,Table5[[#This Row],[flux in kapp-slack.gms]]&lt;&gt;0,NOT(Table5[[#This Row],[spont or unknown?]]))</f>
        <v>0</v>
      </c>
      <c r="U2380" s="1" t="b">
        <f>OR(_xlfn.TEXTAFTER(Table5[[#This Row],[rxn]],"-",-1)="SPONT",_xlfn.TEXTAFTER(Table5[[#This Row],[rxn]],"-",-1)="UNKNOWN")</f>
        <v>1</v>
      </c>
      <c r="V2380" s="1">
        <f>_xlfn.XLOOKUP(SUBSTITUTE(Table5[[#This Row],[rxn]],"RXN-","ENZLOAD-"),Table4[rxn],Table4[ub],0)</f>
        <v>0</v>
      </c>
      <c r="W2380" s="1" t="b">
        <f>AND(Table5[[#This Row],[FVA ENZLOAD flux UB]]=0,Table5[[#This Row],[ENZ not made when it should be?]])</f>
        <v>0</v>
      </c>
    </row>
    <row r="2381" spans="1:23" hidden="1">
      <c r="A2381" s="1"/>
      <c r="B2381" s="1" t="str">
        <f>_xlfn.TEXTBEFORE(Table38[[#This Row],[all fluxes from kapp-slack]]," ",,,,"")</f>
        <v/>
      </c>
      <c r="C2381" s="1">
        <f>_xlfn.NUMBERVALUE(IFERROR(_xlfn.TEXTAFTER(Table38[[#This Row],[all fluxes from kapp-slack]]," ",-1,,,""),""))</f>
        <v>0</v>
      </c>
      <c r="F2381" s="1" t="s">
        <v>6214</v>
      </c>
      <c r="G2381" s="1" t="str">
        <f>_xlfn.TEXTBEFORE(Table5[[#This Row],[rxn     kapp_old        kapp_slack_ub   kapp_slack_lb]]," ")</f>
        <v>RXN-EX_nac_e_REV-SPONT</v>
      </c>
      <c r="H238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38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381" s="1">
        <f>_xlfn.NUMBERVALUE(_xlfn.TEXTAFTER(Table5[[#This Row],[rxn     kapp_old        kapp_slack_ub   kapp_slack_lb]]," ",-1))</f>
        <v>0</v>
      </c>
      <c r="K2381" s="1">
        <f>_xlfn.XLOOKUP(SUBSTITUTE(Table5[[#This Row],[rxn]],"RXN-","ENZLOAD-"),ENZLOAD[name],ENZLOAD[flux],0)</f>
        <v>0</v>
      </c>
      <c r="L2381" s="1" t="str">
        <f>"'"&amp;Table5[[#This Row],[rxn]]&amp;"'"&amp;CHAR(9)&amp;IF(AND(Table5[[#This Row],[kapp_slack_ub]]&lt;&gt;0,Table5[[#This Row],[kapp_old]]&lt;$F$1),$F$1,Table5[[#This Row],[kapp_old]])</f>
        <v>'RXN-EX_nac_e_REV-SPONT'	27141.27779288</v>
      </c>
      <c r="M2381" s="1">
        <f>_xlfn.XLOOKUP(Table5[[#This Row],[rxn]],Table3[name],Table3[flux],$F$1)</f>
        <v>7.5890190039210002E-5</v>
      </c>
      <c r="N2381" s="1" t="str">
        <f>IFERROR(Table5[[#This Row],[min flux]]/Table5[[#This Row],[associated enzload]],"")</f>
        <v/>
      </c>
      <c r="O2381" s="1">
        <f>_xlfn.NUMBERVALUE(IF(Table5[[#This Row],[flux/enzload]]="","",ABS($N$1-Table5[[#This Row],[flux/enzload]])))</f>
        <v>0</v>
      </c>
      <c r="P2381" s="1">
        <f>Table5[[#This Row],[kapp_old]]+IFERROR(((Table5[[#This Row],[kapp_slack_ub]]-Table5[[#This Row],[kapp_slack_lb]])/Table5[[#This Row],[associated enzload]]),0)</f>
        <v>27141.277792879999</v>
      </c>
      <c r="Q2381" s="1" t="str">
        <f>"'"&amp;Table5[[#This Row],[rxn]]&amp;"'"&amp;CHAR(9)&amp;Table5[[#This Row],[kapp + (slack_ub - slack_lb)/enzload]]</f>
        <v>'RXN-EX_nac_e_REV-SPONT'	27141.27779288</v>
      </c>
      <c r="R2381" s="1">
        <f>_xlfn.XLOOKUP(Table5[[#This Row],[rxn]],Table38[name],Table38[flux],0)</f>
        <v>7.7171428907000001E-5</v>
      </c>
      <c r="S2381" s="1">
        <f>_xlfn.XLOOKUP(SUBSTITUTE(Table5[[#This Row],[rxn]],"RXN-","ENZLOAD-"),Table38[name],Table38[flux],0)</f>
        <v>0</v>
      </c>
      <c r="T2381" s="1" t="b">
        <f>AND(Table5[[#This Row],[ENZLOAD flux in kapp-slack.gms]]=0,Table5[[#This Row],[flux in kapp-slack.gms]]&lt;&gt;0,NOT(Table5[[#This Row],[spont or unknown?]]))</f>
        <v>0</v>
      </c>
      <c r="U2381" s="1" t="b">
        <f>OR(_xlfn.TEXTAFTER(Table5[[#This Row],[rxn]],"-",-1)="SPONT",_xlfn.TEXTAFTER(Table5[[#This Row],[rxn]],"-",-1)="UNKNOWN")</f>
        <v>1</v>
      </c>
      <c r="V2381" s="1">
        <f>_xlfn.XLOOKUP(SUBSTITUTE(Table5[[#This Row],[rxn]],"RXN-","ENZLOAD-"),Table4[rxn],Table4[ub],0)</f>
        <v>0</v>
      </c>
      <c r="W2381" s="1" t="b">
        <f>AND(Table5[[#This Row],[FVA ENZLOAD flux UB]]=0,Table5[[#This Row],[ENZ not made when it should be?]])</f>
        <v>0</v>
      </c>
    </row>
    <row r="2382" spans="1:23" hidden="1">
      <c r="A2382" s="1"/>
      <c r="B2382" s="1" t="str">
        <f>_xlfn.TEXTBEFORE(Table38[[#This Row],[all fluxes from kapp-slack]]," ",,,,"")</f>
        <v/>
      </c>
      <c r="C2382" s="1">
        <f>_xlfn.NUMBERVALUE(IFERROR(_xlfn.TEXTAFTER(Table38[[#This Row],[all fluxes from kapp-slack]]," ",-1,,,""),""))</f>
        <v>0</v>
      </c>
      <c r="F2382" s="1" t="s">
        <v>6215</v>
      </c>
      <c r="G2382" s="1" t="str">
        <f>_xlfn.TEXTBEFORE(Table5[[#This Row],[rxn     kapp_old        kapp_slack_ub   kapp_slack_lb]]," ")</f>
        <v>RXN-EX_nmn_e_FWD-SPONT</v>
      </c>
      <c r="H238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38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382" s="1">
        <f>_xlfn.NUMBERVALUE(_xlfn.TEXTAFTER(Table5[[#This Row],[rxn     kapp_old        kapp_slack_ub   kapp_slack_lb]]," ",-1))</f>
        <v>0</v>
      </c>
      <c r="K2382" s="1">
        <f>_xlfn.XLOOKUP(SUBSTITUTE(Table5[[#This Row],[rxn]],"RXN-","ENZLOAD-"),ENZLOAD[name],ENZLOAD[flux],0)</f>
        <v>0</v>
      </c>
      <c r="L2382" s="1" t="str">
        <f>"'"&amp;Table5[[#This Row],[rxn]]&amp;"'"&amp;CHAR(9)&amp;IF(AND(Table5[[#This Row],[kapp_slack_ub]]&lt;&gt;0,Table5[[#This Row],[kapp_old]]&lt;$F$1),$F$1,Table5[[#This Row],[kapp_old]])</f>
        <v>'RXN-EX_nmn_e_FWD-SPONT'	27141.27779288</v>
      </c>
      <c r="M2382" s="1">
        <f>_xlfn.XLOOKUP(Table5[[#This Row],[rxn]],Table3[name],Table3[flux],$F$1)</f>
        <v>27141.277792879999</v>
      </c>
      <c r="N2382" s="1" t="str">
        <f>IFERROR(Table5[[#This Row],[min flux]]/Table5[[#This Row],[associated enzload]],"")</f>
        <v/>
      </c>
      <c r="O2382" s="1">
        <f>_xlfn.NUMBERVALUE(IF(Table5[[#This Row],[flux/enzload]]="","",ABS($N$1-Table5[[#This Row],[flux/enzload]])))</f>
        <v>0</v>
      </c>
      <c r="P2382" s="1">
        <f>Table5[[#This Row],[kapp_old]]+IFERROR(((Table5[[#This Row],[kapp_slack_ub]]-Table5[[#This Row],[kapp_slack_lb]])/Table5[[#This Row],[associated enzload]]),0)</f>
        <v>27141.277792879999</v>
      </c>
      <c r="Q2382" s="1" t="str">
        <f>"'"&amp;Table5[[#This Row],[rxn]]&amp;"'"&amp;CHAR(9)&amp;Table5[[#This Row],[kapp + (slack_ub - slack_lb)/enzload]]</f>
        <v>'RXN-EX_nmn_e_FWD-SPONT'	27141.27779288</v>
      </c>
      <c r="R2382" s="1">
        <f>_xlfn.XLOOKUP(Table5[[#This Row],[rxn]],Table38[name],Table38[flux],0)</f>
        <v>0</v>
      </c>
      <c r="S2382" s="1">
        <f>_xlfn.XLOOKUP(SUBSTITUTE(Table5[[#This Row],[rxn]],"RXN-","ENZLOAD-"),Table38[name],Table38[flux],0)</f>
        <v>0</v>
      </c>
      <c r="T2382" s="1" t="b">
        <f>AND(Table5[[#This Row],[ENZLOAD flux in kapp-slack.gms]]=0,Table5[[#This Row],[flux in kapp-slack.gms]]&lt;&gt;0,NOT(Table5[[#This Row],[spont or unknown?]]))</f>
        <v>0</v>
      </c>
      <c r="U2382" s="1" t="b">
        <f>OR(_xlfn.TEXTAFTER(Table5[[#This Row],[rxn]],"-",-1)="SPONT",_xlfn.TEXTAFTER(Table5[[#This Row],[rxn]],"-",-1)="UNKNOWN")</f>
        <v>1</v>
      </c>
      <c r="V2382" s="1">
        <f>_xlfn.XLOOKUP(SUBSTITUTE(Table5[[#This Row],[rxn]],"RXN-","ENZLOAD-"),Table4[rxn],Table4[ub],0)</f>
        <v>0</v>
      </c>
      <c r="W2382" s="1" t="b">
        <f>AND(Table5[[#This Row],[FVA ENZLOAD flux UB]]=0,Table5[[#This Row],[ENZ not made when it should be?]])</f>
        <v>0</v>
      </c>
    </row>
    <row r="2383" spans="1:23" hidden="1">
      <c r="A2383" s="1"/>
      <c r="B2383" s="1" t="str">
        <f>_xlfn.TEXTBEFORE(Table38[[#This Row],[all fluxes from kapp-slack]]," ",,,,"")</f>
        <v/>
      </c>
      <c r="C2383" s="1">
        <f>_xlfn.NUMBERVALUE(IFERROR(_xlfn.TEXTAFTER(Table38[[#This Row],[all fluxes from kapp-slack]]," ",-1,,,""),""))</f>
        <v>0</v>
      </c>
      <c r="F2383" s="1" t="s">
        <v>6216</v>
      </c>
      <c r="G2383" s="1" t="str">
        <f>_xlfn.TEXTBEFORE(Table5[[#This Row],[rxn     kapp_old        kapp_slack_ub   kapp_slack_lb]]," ")</f>
        <v>RXN-EX_nmn_e_REV-SPONT</v>
      </c>
      <c r="H238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38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383" s="1">
        <f>_xlfn.NUMBERVALUE(_xlfn.TEXTAFTER(Table5[[#This Row],[rxn     kapp_old        kapp_slack_ub   kapp_slack_lb]]," ",-1))</f>
        <v>0</v>
      </c>
      <c r="K2383" s="1">
        <f>_xlfn.XLOOKUP(SUBSTITUTE(Table5[[#This Row],[rxn]],"RXN-","ENZLOAD-"),ENZLOAD[name],ENZLOAD[flux],0)</f>
        <v>0</v>
      </c>
      <c r="L2383" s="1" t="str">
        <f>"'"&amp;Table5[[#This Row],[rxn]]&amp;"'"&amp;CHAR(9)&amp;IF(AND(Table5[[#This Row],[kapp_slack_ub]]&lt;&gt;0,Table5[[#This Row],[kapp_old]]&lt;$F$1),$F$1,Table5[[#This Row],[kapp_old]])</f>
        <v>'RXN-EX_nmn_e_REV-SPONT'	27141.27779288</v>
      </c>
      <c r="M2383" s="1">
        <f>_xlfn.XLOOKUP(Table5[[#This Row],[rxn]],Table3[name],Table3[flux],$F$1)</f>
        <v>27141.277792879999</v>
      </c>
      <c r="N2383" s="1" t="str">
        <f>IFERROR(Table5[[#This Row],[min flux]]/Table5[[#This Row],[associated enzload]],"")</f>
        <v/>
      </c>
      <c r="O2383" s="1">
        <f>_xlfn.NUMBERVALUE(IF(Table5[[#This Row],[flux/enzload]]="","",ABS($N$1-Table5[[#This Row],[flux/enzload]])))</f>
        <v>0</v>
      </c>
      <c r="P2383" s="1">
        <f>Table5[[#This Row],[kapp_old]]+IFERROR(((Table5[[#This Row],[kapp_slack_ub]]-Table5[[#This Row],[kapp_slack_lb]])/Table5[[#This Row],[associated enzload]]),0)</f>
        <v>27141.277792879999</v>
      </c>
      <c r="Q2383" s="1" t="str">
        <f>"'"&amp;Table5[[#This Row],[rxn]]&amp;"'"&amp;CHAR(9)&amp;Table5[[#This Row],[kapp + (slack_ub - slack_lb)/enzload]]</f>
        <v>'RXN-EX_nmn_e_REV-SPONT'	27141.27779288</v>
      </c>
      <c r="R2383" s="1">
        <f>_xlfn.XLOOKUP(Table5[[#This Row],[rxn]],Table38[name],Table38[flux],0)</f>
        <v>0</v>
      </c>
      <c r="S2383" s="1">
        <f>_xlfn.XLOOKUP(SUBSTITUTE(Table5[[#This Row],[rxn]],"RXN-","ENZLOAD-"),Table38[name],Table38[flux],0)</f>
        <v>0</v>
      </c>
      <c r="T2383" s="1" t="b">
        <f>AND(Table5[[#This Row],[ENZLOAD flux in kapp-slack.gms]]=0,Table5[[#This Row],[flux in kapp-slack.gms]]&lt;&gt;0,NOT(Table5[[#This Row],[spont or unknown?]]))</f>
        <v>0</v>
      </c>
      <c r="U2383" s="1" t="b">
        <f>OR(_xlfn.TEXTAFTER(Table5[[#This Row],[rxn]],"-",-1)="SPONT",_xlfn.TEXTAFTER(Table5[[#This Row],[rxn]],"-",-1)="UNKNOWN")</f>
        <v>1</v>
      </c>
      <c r="V2383" s="1">
        <f>_xlfn.XLOOKUP(SUBSTITUTE(Table5[[#This Row],[rxn]],"RXN-","ENZLOAD-"),Table4[rxn],Table4[ub],0)</f>
        <v>0</v>
      </c>
      <c r="W2383" s="1" t="b">
        <f>AND(Table5[[#This Row],[FVA ENZLOAD flux UB]]=0,Table5[[#This Row],[ENZ not made when it should be?]])</f>
        <v>0</v>
      </c>
    </row>
    <row r="2384" spans="1:23" hidden="1">
      <c r="A2384" s="1"/>
      <c r="B2384" s="1" t="str">
        <f>_xlfn.TEXTBEFORE(Table38[[#This Row],[all fluxes from kapp-slack]]," ",,,,"")</f>
        <v/>
      </c>
      <c r="C2384" s="1">
        <f>_xlfn.NUMBERVALUE(IFERROR(_xlfn.TEXTAFTER(Table38[[#This Row],[all fluxes from kapp-slack]]," ",-1,,,""),""))</f>
        <v>0</v>
      </c>
      <c r="F2384" s="1" t="s">
        <v>6217</v>
      </c>
      <c r="G2384" s="1" t="str">
        <f>_xlfn.TEXTBEFORE(Table5[[#This Row],[rxn     kapp_old        kapp_slack_ub   kapp_slack_lb]]," ")</f>
        <v>RXN-EX_octa_e_FWD-SPONT</v>
      </c>
      <c r="H238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38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384" s="1">
        <f>_xlfn.NUMBERVALUE(_xlfn.TEXTAFTER(Table5[[#This Row],[rxn     kapp_old        kapp_slack_ub   kapp_slack_lb]]," ",-1))</f>
        <v>0</v>
      </c>
      <c r="K2384" s="1">
        <f>_xlfn.XLOOKUP(SUBSTITUTE(Table5[[#This Row],[rxn]],"RXN-","ENZLOAD-"),ENZLOAD[name],ENZLOAD[flux],0)</f>
        <v>0</v>
      </c>
      <c r="L2384" s="1" t="str">
        <f>"'"&amp;Table5[[#This Row],[rxn]]&amp;"'"&amp;CHAR(9)&amp;IF(AND(Table5[[#This Row],[kapp_slack_ub]]&lt;&gt;0,Table5[[#This Row],[kapp_old]]&lt;$F$1),$F$1,Table5[[#This Row],[kapp_old]])</f>
        <v>'RXN-EX_octa_e_FWD-SPONT'	27141.27779288</v>
      </c>
      <c r="M2384" s="1">
        <f>_xlfn.XLOOKUP(Table5[[#This Row],[rxn]],Table3[name],Table3[flux],$F$1)</f>
        <v>27141.277792879999</v>
      </c>
      <c r="N2384" s="1" t="str">
        <f>IFERROR(Table5[[#This Row],[min flux]]/Table5[[#This Row],[associated enzload]],"")</f>
        <v/>
      </c>
      <c r="O2384" s="1">
        <f>_xlfn.NUMBERVALUE(IF(Table5[[#This Row],[flux/enzload]]="","",ABS($N$1-Table5[[#This Row],[flux/enzload]])))</f>
        <v>0</v>
      </c>
      <c r="P2384" s="1">
        <f>Table5[[#This Row],[kapp_old]]+IFERROR(((Table5[[#This Row],[kapp_slack_ub]]-Table5[[#This Row],[kapp_slack_lb]])/Table5[[#This Row],[associated enzload]]),0)</f>
        <v>27141.277792879999</v>
      </c>
      <c r="Q2384" s="1" t="str">
        <f>"'"&amp;Table5[[#This Row],[rxn]]&amp;"'"&amp;CHAR(9)&amp;Table5[[#This Row],[kapp + (slack_ub - slack_lb)/enzload]]</f>
        <v>'RXN-EX_octa_e_FWD-SPONT'	27141.27779288</v>
      </c>
      <c r="R2384" s="1">
        <f>_xlfn.XLOOKUP(Table5[[#This Row],[rxn]],Table38[name],Table38[flux],0)</f>
        <v>0</v>
      </c>
      <c r="S2384" s="1">
        <f>_xlfn.XLOOKUP(SUBSTITUTE(Table5[[#This Row],[rxn]],"RXN-","ENZLOAD-"),Table38[name],Table38[flux],0)</f>
        <v>0</v>
      </c>
      <c r="T2384" s="1" t="b">
        <f>AND(Table5[[#This Row],[ENZLOAD flux in kapp-slack.gms]]=0,Table5[[#This Row],[flux in kapp-slack.gms]]&lt;&gt;0,NOT(Table5[[#This Row],[spont or unknown?]]))</f>
        <v>0</v>
      </c>
      <c r="U2384" s="1" t="b">
        <f>OR(_xlfn.TEXTAFTER(Table5[[#This Row],[rxn]],"-",-1)="SPONT",_xlfn.TEXTAFTER(Table5[[#This Row],[rxn]],"-",-1)="UNKNOWN")</f>
        <v>1</v>
      </c>
      <c r="V2384" s="1">
        <f>_xlfn.XLOOKUP(SUBSTITUTE(Table5[[#This Row],[rxn]],"RXN-","ENZLOAD-"),Table4[rxn],Table4[ub],0)</f>
        <v>0</v>
      </c>
      <c r="W2384" s="1" t="b">
        <f>AND(Table5[[#This Row],[FVA ENZLOAD flux UB]]=0,Table5[[#This Row],[ENZ not made when it should be?]])</f>
        <v>0</v>
      </c>
    </row>
    <row r="2385" spans="1:23" hidden="1">
      <c r="A2385" s="1"/>
      <c r="B2385" s="1" t="str">
        <f>_xlfn.TEXTBEFORE(Table38[[#This Row],[all fluxes from kapp-slack]]," ",,,,"")</f>
        <v/>
      </c>
      <c r="C2385" s="1">
        <f>_xlfn.NUMBERVALUE(IFERROR(_xlfn.TEXTAFTER(Table38[[#This Row],[all fluxes from kapp-slack]]," ",-1,,,""),""))</f>
        <v>0</v>
      </c>
      <c r="F2385" s="1" t="s">
        <v>6218</v>
      </c>
      <c r="G2385" s="1" t="str">
        <f>_xlfn.TEXTBEFORE(Table5[[#This Row],[rxn     kapp_old        kapp_slack_ub   kapp_slack_lb]]," ")</f>
        <v>RXN-EX_octa_e_REV-SPONT</v>
      </c>
      <c r="H238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38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385" s="1">
        <f>_xlfn.NUMBERVALUE(_xlfn.TEXTAFTER(Table5[[#This Row],[rxn     kapp_old        kapp_slack_ub   kapp_slack_lb]]," ",-1))</f>
        <v>0</v>
      </c>
      <c r="K2385" s="1">
        <f>_xlfn.XLOOKUP(SUBSTITUTE(Table5[[#This Row],[rxn]],"RXN-","ENZLOAD-"),ENZLOAD[name],ENZLOAD[flux],0)</f>
        <v>0</v>
      </c>
      <c r="L2385" s="1" t="str">
        <f>"'"&amp;Table5[[#This Row],[rxn]]&amp;"'"&amp;CHAR(9)&amp;IF(AND(Table5[[#This Row],[kapp_slack_ub]]&lt;&gt;0,Table5[[#This Row],[kapp_old]]&lt;$F$1),$F$1,Table5[[#This Row],[kapp_old]])</f>
        <v>'RXN-EX_octa_e_REV-SPONT'	27141.27779288</v>
      </c>
      <c r="M2385" s="1">
        <f>_xlfn.XLOOKUP(Table5[[#This Row],[rxn]],Table3[name],Table3[flux],$F$1)</f>
        <v>27141.277792879999</v>
      </c>
      <c r="N2385" s="1" t="str">
        <f>IFERROR(Table5[[#This Row],[min flux]]/Table5[[#This Row],[associated enzload]],"")</f>
        <v/>
      </c>
      <c r="O2385" s="1">
        <f>_xlfn.NUMBERVALUE(IF(Table5[[#This Row],[flux/enzload]]="","",ABS($N$1-Table5[[#This Row],[flux/enzload]])))</f>
        <v>0</v>
      </c>
      <c r="P2385" s="1">
        <f>Table5[[#This Row],[kapp_old]]+IFERROR(((Table5[[#This Row],[kapp_slack_ub]]-Table5[[#This Row],[kapp_slack_lb]])/Table5[[#This Row],[associated enzload]]),0)</f>
        <v>27141.277792879999</v>
      </c>
      <c r="Q2385" s="1" t="str">
        <f>"'"&amp;Table5[[#This Row],[rxn]]&amp;"'"&amp;CHAR(9)&amp;Table5[[#This Row],[kapp + (slack_ub - slack_lb)/enzload]]</f>
        <v>'RXN-EX_octa_e_REV-SPONT'	27141.27779288</v>
      </c>
      <c r="R2385" s="1">
        <f>_xlfn.XLOOKUP(Table5[[#This Row],[rxn]],Table38[name],Table38[flux],0)</f>
        <v>0</v>
      </c>
      <c r="S2385" s="1">
        <f>_xlfn.XLOOKUP(SUBSTITUTE(Table5[[#This Row],[rxn]],"RXN-","ENZLOAD-"),Table38[name],Table38[flux],0)</f>
        <v>0</v>
      </c>
      <c r="T2385" s="1" t="b">
        <f>AND(Table5[[#This Row],[ENZLOAD flux in kapp-slack.gms]]=0,Table5[[#This Row],[flux in kapp-slack.gms]]&lt;&gt;0,NOT(Table5[[#This Row],[spont or unknown?]]))</f>
        <v>0</v>
      </c>
      <c r="U2385" s="1" t="b">
        <f>OR(_xlfn.TEXTAFTER(Table5[[#This Row],[rxn]],"-",-1)="SPONT",_xlfn.TEXTAFTER(Table5[[#This Row],[rxn]],"-",-1)="UNKNOWN")</f>
        <v>1</v>
      </c>
      <c r="V2385" s="1">
        <f>_xlfn.XLOOKUP(SUBSTITUTE(Table5[[#This Row],[rxn]],"RXN-","ENZLOAD-"),Table4[rxn],Table4[ub],0)</f>
        <v>0</v>
      </c>
      <c r="W2385" s="1" t="b">
        <f>AND(Table5[[#This Row],[FVA ENZLOAD flux UB]]=0,Table5[[#This Row],[ENZ not made when it should be?]])</f>
        <v>0</v>
      </c>
    </row>
    <row r="2386" spans="1:23" hidden="1">
      <c r="A2386" s="1"/>
      <c r="B2386" s="1" t="str">
        <f>_xlfn.TEXTBEFORE(Table38[[#This Row],[all fluxes from kapp-slack]]," ",,,,"")</f>
        <v/>
      </c>
      <c r="C2386" s="1">
        <f>_xlfn.NUMBERVALUE(IFERROR(_xlfn.TEXTAFTER(Table38[[#This Row],[all fluxes from kapp-slack]]," ",-1,,,""),""))</f>
        <v>0</v>
      </c>
      <c r="F2386" s="1" t="s">
        <v>6219</v>
      </c>
      <c r="G2386" s="1" t="str">
        <f>_xlfn.TEXTBEFORE(Table5[[#This Row],[rxn     kapp_old        kapp_slack_ub   kapp_slack_lb]]," ")</f>
        <v>RXN-EX_orn_e_FWD-SPONT</v>
      </c>
      <c r="H238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38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386" s="1">
        <f>_xlfn.NUMBERVALUE(_xlfn.TEXTAFTER(Table5[[#This Row],[rxn     kapp_old        kapp_slack_ub   kapp_slack_lb]]," ",-1))</f>
        <v>0</v>
      </c>
      <c r="K2386" s="1">
        <f>_xlfn.XLOOKUP(SUBSTITUTE(Table5[[#This Row],[rxn]],"RXN-","ENZLOAD-"),ENZLOAD[name],ENZLOAD[flux],0)</f>
        <v>0</v>
      </c>
      <c r="L2386" s="1" t="str">
        <f>"'"&amp;Table5[[#This Row],[rxn]]&amp;"'"&amp;CHAR(9)&amp;IF(AND(Table5[[#This Row],[kapp_slack_ub]]&lt;&gt;0,Table5[[#This Row],[kapp_old]]&lt;$F$1),$F$1,Table5[[#This Row],[kapp_old]])</f>
        <v>'RXN-EX_orn_e_FWD-SPONT'	27141.27779288</v>
      </c>
      <c r="M2386" s="1">
        <f>_xlfn.XLOOKUP(Table5[[#This Row],[rxn]],Table3[name],Table3[flux],$F$1)</f>
        <v>27141.277792879999</v>
      </c>
      <c r="N2386" s="1" t="str">
        <f>IFERROR(Table5[[#This Row],[min flux]]/Table5[[#This Row],[associated enzload]],"")</f>
        <v/>
      </c>
      <c r="O2386" s="1">
        <f>_xlfn.NUMBERVALUE(IF(Table5[[#This Row],[flux/enzload]]="","",ABS($N$1-Table5[[#This Row],[flux/enzload]])))</f>
        <v>0</v>
      </c>
      <c r="P2386" s="1">
        <f>Table5[[#This Row],[kapp_old]]+IFERROR(((Table5[[#This Row],[kapp_slack_ub]]-Table5[[#This Row],[kapp_slack_lb]])/Table5[[#This Row],[associated enzload]]),0)</f>
        <v>27141.277792879999</v>
      </c>
      <c r="Q2386" s="1" t="str">
        <f>"'"&amp;Table5[[#This Row],[rxn]]&amp;"'"&amp;CHAR(9)&amp;Table5[[#This Row],[kapp + (slack_ub - slack_lb)/enzload]]</f>
        <v>'RXN-EX_orn_e_FWD-SPONT'	27141.27779288</v>
      </c>
      <c r="R2386" s="1">
        <f>_xlfn.XLOOKUP(Table5[[#This Row],[rxn]],Table38[name],Table38[flux],0)</f>
        <v>0</v>
      </c>
      <c r="S2386" s="1">
        <f>_xlfn.XLOOKUP(SUBSTITUTE(Table5[[#This Row],[rxn]],"RXN-","ENZLOAD-"),Table38[name],Table38[flux],0)</f>
        <v>0</v>
      </c>
      <c r="T2386" s="1" t="b">
        <f>AND(Table5[[#This Row],[ENZLOAD flux in kapp-slack.gms]]=0,Table5[[#This Row],[flux in kapp-slack.gms]]&lt;&gt;0,NOT(Table5[[#This Row],[spont or unknown?]]))</f>
        <v>0</v>
      </c>
      <c r="U2386" s="1" t="b">
        <f>OR(_xlfn.TEXTAFTER(Table5[[#This Row],[rxn]],"-",-1)="SPONT",_xlfn.TEXTAFTER(Table5[[#This Row],[rxn]],"-",-1)="UNKNOWN")</f>
        <v>1</v>
      </c>
      <c r="V2386" s="1">
        <f>_xlfn.XLOOKUP(SUBSTITUTE(Table5[[#This Row],[rxn]],"RXN-","ENZLOAD-"),Table4[rxn],Table4[ub],0)</f>
        <v>0</v>
      </c>
      <c r="W2386" s="1" t="b">
        <f>AND(Table5[[#This Row],[FVA ENZLOAD flux UB]]=0,Table5[[#This Row],[ENZ not made when it should be?]])</f>
        <v>0</v>
      </c>
    </row>
    <row r="2387" spans="1:23" hidden="1">
      <c r="A2387" s="1"/>
      <c r="B2387" s="1" t="str">
        <f>_xlfn.TEXTBEFORE(Table38[[#This Row],[all fluxes from kapp-slack]]," ",,,,"")</f>
        <v/>
      </c>
      <c r="C2387" s="1">
        <f>_xlfn.NUMBERVALUE(IFERROR(_xlfn.TEXTAFTER(Table38[[#This Row],[all fluxes from kapp-slack]]," ",-1,,,""),""))</f>
        <v>0</v>
      </c>
      <c r="F2387" s="1" t="s">
        <v>6220</v>
      </c>
      <c r="G2387" s="1" t="str">
        <f>_xlfn.TEXTBEFORE(Table5[[#This Row],[rxn     kapp_old        kapp_slack_ub   kapp_slack_lb]]," ")</f>
        <v>RXN-EX_orn_e_REV-SPONT</v>
      </c>
      <c r="H238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38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387" s="1">
        <f>_xlfn.NUMBERVALUE(_xlfn.TEXTAFTER(Table5[[#This Row],[rxn     kapp_old        kapp_slack_ub   kapp_slack_lb]]," ",-1))</f>
        <v>0</v>
      </c>
      <c r="K2387" s="1">
        <f>_xlfn.XLOOKUP(SUBSTITUTE(Table5[[#This Row],[rxn]],"RXN-","ENZLOAD-"),ENZLOAD[name],ENZLOAD[flux],0)</f>
        <v>0</v>
      </c>
      <c r="L2387" s="1" t="str">
        <f>"'"&amp;Table5[[#This Row],[rxn]]&amp;"'"&amp;CHAR(9)&amp;IF(AND(Table5[[#This Row],[kapp_slack_ub]]&lt;&gt;0,Table5[[#This Row],[kapp_old]]&lt;$F$1),$F$1,Table5[[#This Row],[kapp_old]])</f>
        <v>'RXN-EX_orn_e_REV-SPONT'	27141.27779288</v>
      </c>
      <c r="M2387" s="1">
        <f>_xlfn.XLOOKUP(Table5[[#This Row],[rxn]],Table3[name],Table3[flux],$F$1)</f>
        <v>27141.277792879999</v>
      </c>
      <c r="N2387" s="1" t="str">
        <f>IFERROR(Table5[[#This Row],[min flux]]/Table5[[#This Row],[associated enzload]],"")</f>
        <v/>
      </c>
      <c r="O2387" s="1">
        <f>_xlfn.NUMBERVALUE(IF(Table5[[#This Row],[flux/enzload]]="","",ABS($N$1-Table5[[#This Row],[flux/enzload]])))</f>
        <v>0</v>
      </c>
      <c r="P2387" s="1">
        <f>Table5[[#This Row],[kapp_old]]+IFERROR(((Table5[[#This Row],[kapp_slack_ub]]-Table5[[#This Row],[kapp_slack_lb]])/Table5[[#This Row],[associated enzload]]),0)</f>
        <v>27141.277792879999</v>
      </c>
      <c r="Q2387" s="1" t="str">
        <f>"'"&amp;Table5[[#This Row],[rxn]]&amp;"'"&amp;CHAR(9)&amp;Table5[[#This Row],[kapp + (slack_ub - slack_lb)/enzload]]</f>
        <v>'RXN-EX_orn_e_REV-SPONT'	27141.27779288</v>
      </c>
      <c r="R2387" s="1">
        <f>_xlfn.XLOOKUP(Table5[[#This Row],[rxn]],Table38[name],Table38[flux],0)</f>
        <v>0</v>
      </c>
      <c r="S2387" s="1">
        <f>_xlfn.XLOOKUP(SUBSTITUTE(Table5[[#This Row],[rxn]],"RXN-","ENZLOAD-"),Table38[name],Table38[flux],0)</f>
        <v>0</v>
      </c>
      <c r="T2387" s="1" t="b">
        <f>AND(Table5[[#This Row],[ENZLOAD flux in kapp-slack.gms]]=0,Table5[[#This Row],[flux in kapp-slack.gms]]&lt;&gt;0,NOT(Table5[[#This Row],[spont or unknown?]]))</f>
        <v>0</v>
      </c>
      <c r="U2387" s="1" t="b">
        <f>OR(_xlfn.TEXTAFTER(Table5[[#This Row],[rxn]],"-",-1)="SPONT",_xlfn.TEXTAFTER(Table5[[#This Row],[rxn]],"-",-1)="UNKNOWN")</f>
        <v>1</v>
      </c>
      <c r="V2387" s="1">
        <f>_xlfn.XLOOKUP(SUBSTITUTE(Table5[[#This Row],[rxn]],"RXN-","ENZLOAD-"),Table4[rxn],Table4[ub],0)</f>
        <v>0</v>
      </c>
      <c r="W2387" s="1" t="b">
        <f>AND(Table5[[#This Row],[FVA ENZLOAD flux UB]]=0,Table5[[#This Row],[ENZ not made when it should be?]])</f>
        <v>0</v>
      </c>
    </row>
    <row r="2388" spans="1:23" hidden="1">
      <c r="A2388" s="1"/>
      <c r="B2388" s="1" t="str">
        <f>_xlfn.TEXTBEFORE(Table38[[#This Row],[all fluxes from kapp-slack]]," ",,,,"")</f>
        <v/>
      </c>
      <c r="C2388" s="1">
        <f>_xlfn.NUMBERVALUE(IFERROR(_xlfn.TEXTAFTER(Table38[[#This Row],[all fluxes from kapp-slack]]," ",-1,,,""),""))</f>
        <v>0</v>
      </c>
      <c r="F2388" s="1" t="s">
        <v>6221</v>
      </c>
      <c r="G2388" s="1" t="str">
        <f>_xlfn.TEXTBEFORE(Table5[[#This Row],[rxn     kapp_old        kapp_slack_ub   kapp_slack_lb]]," ")</f>
        <v>RXN-EX_oaa_e_FWD-SPONT</v>
      </c>
      <c r="H238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38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388" s="1">
        <f>_xlfn.NUMBERVALUE(_xlfn.TEXTAFTER(Table5[[#This Row],[rxn     kapp_old        kapp_slack_ub   kapp_slack_lb]]," ",-1))</f>
        <v>0</v>
      </c>
      <c r="K2388" s="1">
        <f>_xlfn.XLOOKUP(SUBSTITUTE(Table5[[#This Row],[rxn]],"RXN-","ENZLOAD-"),ENZLOAD[name],ENZLOAD[flux],0)</f>
        <v>0</v>
      </c>
      <c r="L2388" s="1" t="str">
        <f>"'"&amp;Table5[[#This Row],[rxn]]&amp;"'"&amp;CHAR(9)&amp;IF(AND(Table5[[#This Row],[kapp_slack_ub]]&lt;&gt;0,Table5[[#This Row],[kapp_old]]&lt;$F$1),$F$1,Table5[[#This Row],[kapp_old]])</f>
        <v>'RXN-EX_oaa_e_FWD-SPONT'	27141.27779288</v>
      </c>
      <c r="M2388" s="1">
        <f>_xlfn.XLOOKUP(Table5[[#This Row],[rxn]],Table3[name],Table3[flux],$F$1)</f>
        <v>27141.277792879999</v>
      </c>
      <c r="N2388" s="1" t="str">
        <f>IFERROR(Table5[[#This Row],[min flux]]/Table5[[#This Row],[associated enzload]],"")</f>
        <v/>
      </c>
      <c r="O2388" s="1">
        <f>_xlfn.NUMBERVALUE(IF(Table5[[#This Row],[flux/enzload]]="","",ABS($N$1-Table5[[#This Row],[flux/enzload]])))</f>
        <v>0</v>
      </c>
      <c r="P2388" s="1">
        <f>Table5[[#This Row],[kapp_old]]+IFERROR(((Table5[[#This Row],[kapp_slack_ub]]-Table5[[#This Row],[kapp_slack_lb]])/Table5[[#This Row],[associated enzload]]),0)</f>
        <v>27141.277792879999</v>
      </c>
      <c r="Q2388" s="1" t="str">
        <f>"'"&amp;Table5[[#This Row],[rxn]]&amp;"'"&amp;CHAR(9)&amp;Table5[[#This Row],[kapp + (slack_ub - slack_lb)/enzload]]</f>
        <v>'RXN-EX_oaa_e_FWD-SPONT'	27141.27779288</v>
      </c>
      <c r="R2388" s="1">
        <f>_xlfn.XLOOKUP(Table5[[#This Row],[rxn]],Table38[name],Table38[flux],0)</f>
        <v>0</v>
      </c>
      <c r="S2388" s="1">
        <f>_xlfn.XLOOKUP(SUBSTITUTE(Table5[[#This Row],[rxn]],"RXN-","ENZLOAD-"),Table38[name],Table38[flux],0)</f>
        <v>0</v>
      </c>
      <c r="T2388" s="1" t="b">
        <f>AND(Table5[[#This Row],[ENZLOAD flux in kapp-slack.gms]]=0,Table5[[#This Row],[flux in kapp-slack.gms]]&lt;&gt;0,NOT(Table5[[#This Row],[spont or unknown?]]))</f>
        <v>0</v>
      </c>
      <c r="U2388" s="1" t="b">
        <f>OR(_xlfn.TEXTAFTER(Table5[[#This Row],[rxn]],"-",-1)="SPONT",_xlfn.TEXTAFTER(Table5[[#This Row],[rxn]],"-",-1)="UNKNOWN")</f>
        <v>1</v>
      </c>
      <c r="V2388" s="1">
        <f>_xlfn.XLOOKUP(SUBSTITUTE(Table5[[#This Row],[rxn]],"RXN-","ENZLOAD-"),Table4[rxn],Table4[ub],0)</f>
        <v>0</v>
      </c>
      <c r="W2388" s="1" t="b">
        <f>AND(Table5[[#This Row],[FVA ENZLOAD flux UB]]=0,Table5[[#This Row],[ENZ not made when it should be?]])</f>
        <v>0</v>
      </c>
    </row>
    <row r="2389" spans="1:23" hidden="1">
      <c r="A2389" s="1"/>
      <c r="B2389" s="1" t="str">
        <f>_xlfn.TEXTBEFORE(Table38[[#This Row],[all fluxes from kapp-slack]]," ",,,,"")</f>
        <v/>
      </c>
      <c r="C2389" s="1">
        <f>_xlfn.NUMBERVALUE(IFERROR(_xlfn.TEXTAFTER(Table38[[#This Row],[all fluxes from kapp-slack]]," ",-1,,,""),""))</f>
        <v>0</v>
      </c>
      <c r="F2389" s="1" t="s">
        <v>6222</v>
      </c>
      <c r="G2389" s="1" t="str">
        <f>_xlfn.TEXTBEFORE(Table5[[#This Row],[rxn     kapp_old        kapp_slack_ub   kapp_slack_lb]]," ")</f>
        <v>RXN-EX_oaa_e_REV-SPONT</v>
      </c>
      <c r="H238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38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389" s="1">
        <f>_xlfn.NUMBERVALUE(_xlfn.TEXTAFTER(Table5[[#This Row],[rxn     kapp_old        kapp_slack_ub   kapp_slack_lb]]," ",-1))</f>
        <v>0</v>
      </c>
      <c r="K2389" s="1">
        <f>_xlfn.XLOOKUP(SUBSTITUTE(Table5[[#This Row],[rxn]],"RXN-","ENZLOAD-"),ENZLOAD[name],ENZLOAD[flux],0)</f>
        <v>0</v>
      </c>
      <c r="L2389" s="1" t="str">
        <f>"'"&amp;Table5[[#This Row],[rxn]]&amp;"'"&amp;CHAR(9)&amp;IF(AND(Table5[[#This Row],[kapp_slack_ub]]&lt;&gt;0,Table5[[#This Row],[kapp_old]]&lt;$F$1),$F$1,Table5[[#This Row],[kapp_old]])</f>
        <v>'RXN-EX_oaa_e_REV-SPONT'	27141.27779288</v>
      </c>
      <c r="M2389" s="1">
        <f>_xlfn.XLOOKUP(Table5[[#This Row],[rxn]],Table3[name],Table3[flux],$F$1)</f>
        <v>27141.277792879999</v>
      </c>
      <c r="N2389" s="1" t="str">
        <f>IFERROR(Table5[[#This Row],[min flux]]/Table5[[#This Row],[associated enzload]],"")</f>
        <v/>
      </c>
      <c r="O2389" s="1">
        <f>_xlfn.NUMBERVALUE(IF(Table5[[#This Row],[flux/enzload]]="","",ABS($N$1-Table5[[#This Row],[flux/enzload]])))</f>
        <v>0</v>
      </c>
      <c r="P2389" s="1">
        <f>Table5[[#This Row],[kapp_old]]+IFERROR(((Table5[[#This Row],[kapp_slack_ub]]-Table5[[#This Row],[kapp_slack_lb]])/Table5[[#This Row],[associated enzload]]),0)</f>
        <v>27141.277792879999</v>
      </c>
      <c r="Q2389" s="1" t="str">
        <f>"'"&amp;Table5[[#This Row],[rxn]]&amp;"'"&amp;CHAR(9)&amp;Table5[[#This Row],[kapp + (slack_ub - slack_lb)/enzload]]</f>
        <v>'RXN-EX_oaa_e_REV-SPONT'	27141.27779288</v>
      </c>
      <c r="R2389" s="1">
        <f>_xlfn.XLOOKUP(Table5[[#This Row],[rxn]],Table38[name],Table38[flux],0)</f>
        <v>0</v>
      </c>
      <c r="S2389" s="1">
        <f>_xlfn.XLOOKUP(SUBSTITUTE(Table5[[#This Row],[rxn]],"RXN-","ENZLOAD-"),Table38[name],Table38[flux],0)</f>
        <v>0</v>
      </c>
      <c r="T2389" s="1" t="b">
        <f>AND(Table5[[#This Row],[ENZLOAD flux in kapp-slack.gms]]=0,Table5[[#This Row],[flux in kapp-slack.gms]]&lt;&gt;0,NOT(Table5[[#This Row],[spont or unknown?]]))</f>
        <v>0</v>
      </c>
      <c r="U2389" s="1" t="b">
        <f>OR(_xlfn.TEXTAFTER(Table5[[#This Row],[rxn]],"-",-1)="SPONT",_xlfn.TEXTAFTER(Table5[[#This Row],[rxn]],"-",-1)="UNKNOWN")</f>
        <v>1</v>
      </c>
      <c r="V2389" s="1">
        <f>_xlfn.XLOOKUP(SUBSTITUTE(Table5[[#This Row],[rxn]],"RXN-","ENZLOAD-"),Table4[rxn],Table4[ub],0)</f>
        <v>0</v>
      </c>
      <c r="W2389" s="1" t="b">
        <f>AND(Table5[[#This Row],[FVA ENZLOAD flux UB]]=0,Table5[[#This Row],[ENZ not made when it should be?]])</f>
        <v>0</v>
      </c>
    </row>
    <row r="2390" spans="1:23" hidden="1">
      <c r="A2390" s="1"/>
      <c r="B2390" s="1" t="str">
        <f>_xlfn.TEXTBEFORE(Table38[[#This Row],[all fluxes from kapp-slack]]," ",,,,"")</f>
        <v/>
      </c>
      <c r="C2390" s="1">
        <f>_xlfn.NUMBERVALUE(IFERROR(_xlfn.TEXTAFTER(Table38[[#This Row],[all fluxes from kapp-slack]]," ",-1,,,""),""))</f>
        <v>0</v>
      </c>
      <c r="F2390" s="1" t="s">
        <v>6223</v>
      </c>
      <c r="G2390" s="1" t="str">
        <f>_xlfn.TEXTBEFORE(Table5[[#This Row],[rxn     kapp_old        kapp_slack_ub   kapp_slack_lb]]," ")</f>
        <v>RXN-EX_o2_e_FWD-SPONT</v>
      </c>
      <c r="H239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39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390" s="1">
        <f>_xlfn.NUMBERVALUE(_xlfn.TEXTAFTER(Table5[[#This Row],[rxn     kapp_old        kapp_slack_ub   kapp_slack_lb]]," ",-1))</f>
        <v>0</v>
      </c>
      <c r="K2390" s="1">
        <f>_xlfn.XLOOKUP(SUBSTITUTE(Table5[[#This Row],[rxn]],"RXN-","ENZLOAD-"),ENZLOAD[name],ENZLOAD[flux],0)</f>
        <v>0</v>
      </c>
      <c r="L2390" s="1" t="str">
        <f>"'"&amp;Table5[[#This Row],[rxn]]&amp;"'"&amp;CHAR(9)&amp;IF(AND(Table5[[#This Row],[kapp_slack_ub]]&lt;&gt;0,Table5[[#This Row],[kapp_old]]&lt;$F$1),$F$1,Table5[[#This Row],[kapp_old]])</f>
        <v>'RXN-EX_o2_e_FWD-SPONT'	27141.27779288</v>
      </c>
      <c r="M2390" s="1">
        <f>_xlfn.XLOOKUP(Table5[[#This Row],[rxn]],Table3[name],Table3[flux],$F$1)</f>
        <v>27141.277792879999</v>
      </c>
      <c r="N2390" s="1" t="str">
        <f>IFERROR(Table5[[#This Row],[min flux]]/Table5[[#This Row],[associated enzload]],"")</f>
        <v/>
      </c>
      <c r="O2390" s="1">
        <f>_xlfn.NUMBERVALUE(IF(Table5[[#This Row],[flux/enzload]]="","",ABS($N$1-Table5[[#This Row],[flux/enzload]])))</f>
        <v>0</v>
      </c>
      <c r="P2390" s="1">
        <f>Table5[[#This Row],[kapp_old]]+IFERROR(((Table5[[#This Row],[kapp_slack_ub]]-Table5[[#This Row],[kapp_slack_lb]])/Table5[[#This Row],[associated enzload]]),0)</f>
        <v>27141.277792879999</v>
      </c>
      <c r="Q2390" s="1" t="str">
        <f>"'"&amp;Table5[[#This Row],[rxn]]&amp;"'"&amp;CHAR(9)&amp;Table5[[#This Row],[kapp + (slack_ub - slack_lb)/enzload]]</f>
        <v>'RXN-EX_o2_e_FWD-SPONT'	27141.27779288</v>
      </c>
      <c r="R2390" s="1">
        <f>_xlfn.XLOOKUP(Table5[[#This Row],[rxn]],Table38[name],Table38[flux],0)</f>
        <v>0</v>
      </c>
      <c r="S2390" s="1">
        <f>_xlfn.XLOOKUP(SUBSTITUTE(Table5[[#This Row],[rxn]],"RXN-","ENZLOAD-"),Table38[name],Table38[flux],0)</f>
        <v>0</v>
      </c>
      <c r="T2390" s="1" t="b">
        <f>AND(Table5[[#This Row],[ENZLOAD flux in kapp-slack.gms]]=0,Table5[[#This Row],[flux in kapp-slack.gms]]&lt;&gt;0,NOT(Table5[[#This Row],[spont or unknown?]]))</f>
        <v>0</v>
      </c>
      <c r="U2390" s="1" t="b">
        <f>OR(_xlfn.TEXTAFTER(Table5[[#This Row],[rxn]],"-",-1)="SPONT",_xlfn.TEXTAFTER(Table5[[#This Row],[rxn]],"-",-1)="UNKNOWN")</f>
        <v>1</v>
      </c>
      <c r="V2390" s="1">
        <f>_xlfn.XLOOKUP(SUBSTITUTE(Table5[[#This Row],[rxn]],"RXN-","ENZLOAD-"),Table4[rxn],Table4[ub],0)</f>
        <v>0</v>
      </c>
      <c r="W2390" s="1" t="b">
        <f>AND(Table5[[#This Row],[FVA ENZLOAD flux UB]]=0,Table5[[#This Row],[ENZ not made when it should be?]])</f>
        <v>0</v>
      </c>
    </row>
    <row r="2391" spans="1:23" hidden="1">
      <c r="A2391" s="1"/>
      <c r="B2391" s="1" t="str">
        <f>_xlfn.TEXTBEFORE(Table38[[#This Row],[all fluxes from kapp-slack]]," ",,,,"")</f>
        <v/>
      </c>
      <c r="C2391" s="1">
        <f>_xlfn.NUMBERVALUE(IFERROR(_xlfn.TEXTAFTER(Table38[[#This Row],[all fluxes from kapp-slack]]," ",-1,,,""),""))</f>
        <v>0</v>
      </c>
      <c r="F2391" s="1" t="s">
        <v>6224</v>
      </c>
      <c r="G2391" s="1" t="str">
        <f>_xlfn.TEXTBEFORE(Table5[[#This Row],[rxn     kapp_old        kapp_slack_ub   kapp_slack_lb]]," ")</f>
        <v>RXN-EX_o2_e_REV-SPONT</v>
      </c>
      <c r="H239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39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391" s="1">
        <f>_xlfn.NUMBERVALUE(_xlfn.TEXTAFTER(Table5[[#This Row],[rxn     kapp_old        kapp_slack_ub   kapp_slack_lb]]," ",-1))</f>
        <v>0</v>
      </c>
      <c r="K2391" s="1">
        <f>_xlfn.XLOOKUP(SUBSTITUTE(Table5[[#This Row],[rxn]],"RXN-","ENZLOAD-"),ENZLOAD[name],ENZLOAD[flux],0)</f>
        <v>0</v>
      </c>
      <c r="L2391" s="1" t="str">
        <f>"'"&amp;Table5[[#This Row],[rxn]]&amp;"'"&amp;CHAR(9)&amp;IF(AND(Table5[[#This Row],[kapp_slack_ub]]&lt;&gt;0,Table5[[#This Row],[kapp_old]]&lt;$F$1),$F$1,Table5[[#This Row],[kapp_old]])</f>
        <v>'RXN-EX_o2_e_REV-SPONT'	27141.27779288</v>
      </c>
      <c r="M2391" s="1">
        <f>_xlfn.XLOOKUP(Table5[[#This Row],[rxn]],Table3[name],Table3[flux],$F$1)</f>
        <v>11.4417228147211</v>
      </c>
      <c r="N2391" s="1" t="str">
        <f>IFERROR(Table5[[#This Row],[min flux]]/Table5[[#This Row],[associated enzload]],"")</f>
        <v/>
      </c>
      <c r="O2391" s="1">
        <f>_xlfn.NUMBERVALUE(IF(Table5[[#This Row],[flux/enzload]]="","",ABS($N$1-Table5[[#This Row],[flux/enzload]])))</f>
        <v>0</v>
      </c>
      <c r="P2391" s="1">
        <f>Table5[[#This Row],[kapp_old]]+IFERROR(((Table5[[#This Row],[kapp_slack_ub]]-Table5[[#This Row],[kapp_slack_lb]])/Table5[[#This Row],[associated enzload]]),0)</f>
        <v>27141.277792879999</v>
      </c>
      <c r="Q2391" s="1" t="str">
        <f>"'"&amp;Table5[[#This Row],[rxn]]&amp;"'"&amp;CHAR(9)&amp;Table5[[#This Row],[kapp + (slack_ub - slack_lb)/enzload]]</f>
        <v>'RXN-EX_o2_e_REV-SPONT'	27141.27779288</v>
      </c>
      <c r="R2391" s="1">
        <f>_xlfn.XLOOKUP(Table5[[#This Row],[rxn]],Table38[name],Table38[flux],0)</f>
        <v>15.561686013711</v>
      </c>
      <c r="S2391" s="1">
        <f>_xlfn.XLOOKUP(SUBSTITUTE(Table5[[#This Row],[rxn]],"RXN-","ENZLOAD-"),Table38[name],Table38[flux],0)</f>
        <v>0</v>
      </c>
      <c r="T2391" s="1" t="b">
        <f>AND(Table5[[#This Row],[ENZLOAD flux in kapp-slack.gms]]=0,Table5[[#This Row],[flux in kapp-slack.gms]]&lt;&gt;0,NOT(Table5[[#This Row],[spont or unknown?]]))</f>
        <v>0</v>
      </c>
      <c r="U2391" s="1" t="b">
        <f>OR(_xlfn.TEXTAFTER(Table5[[#This Row],[rxn]],"-",-1)="SPONT",_xlfn.TEXTAFTER(Table5[[#This Row],[rxn]],"-",-1)="UNKNOWN")</f>
        <v>1</v>
      </c>
      <c r="V2391" s="1">
        <f>_xlfn.XLOOKUP(SUBSTITUTE(Table5[[#This Row],[rxn]],"RXN-","ENZLOAD-"),Table4[rxn],Table4[ub],0)</f>
        <v>0</v>
      </c>
      <c r="W2391" s="1" t="b">
        <f>AND(Table5[[#This Row],[FVA ENZLOAD flux UB]]=0,Table5[[#This Row],[ENZ not made when it should be?]])</f>
        <v>0</v>
      </c>
    </row>
    <row r="2392" spans="1:23" hidden="1">
      <c r="A2392" s="1"/>
      <c r="B2392" s="1" t="str">
        <f>_xlfn.TEXTBEFORE(Table38[[#This Row],[all fluxes from kapp-slack]]," ",,,,"")</f>
        <v/>
      </c>
      <c r="C2392" s="1">
        <f>_xlfn.NUMBERVALUE(IFERROR(_xlfn.TEXTAFTER(Table38[[#This Row],[all fluxes from kapp-slack]]," ",-1,,,""),""))</f>
        <v>0</v>
      </c>
      <c r="F2392" s="1" t="s">
        <v>6225</v>
      </c>
      <c r="G2392" s="1" t="str">
        <f>_xlfn.TEXTBEFORE(Table5[[#This Row],[rxn     kapp_old        kapp_slack_ub   kapp_slack_lb]]," ")</f>
        <v>RXN-EX_hdca_e_FWD-SPONT</v>
      </c>
      <c r="H239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39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392" s="1">
        <f>_xlfn.NUMBERVALUE(_xlfn.TEXTAFTER(Table5[[#This Row],[rxn     kapp_old        kapp_slack_ub   kapp_slack_lb]]," ",-1))</f>
        <v>0</v>
      </c>
      <c r="K2392" s="1">
        <f>_xlfn.XLOOKUP(SUBSTITUTE(Table5[[#This Row],[rxn]],"RXN-","ENZLOAD-"),ENZLOAD[name],ENZLOAD[flux],0)</f>
        <v>0</v>
      </c>
      <c r="L2392" s="1" t="str">
        <f>"'"&amp;Table5[[#This Row],[rxn]]&amp;"'"&amp;CHAR(9)&amp;IF(AND(Table5[[#This Row],[kapp_slack_ub]]&lt;&gt;0,Table5[[#This Row],[kapp_old]]&lt;$F$1),$F$1,Table5[[#This Row],[kapp_old]])</f>
        <v>'RXN-EX_hdca_e_FWD-SPONT'	27141.27779288</v>
      </c>
      <c r="M2392" s="1">
        <f>_xlfn.XLOOKUP(Table5[[#This Row],[rxn]],Table3[name],Table3[flux],$F$1)</f>
        <v>27141.277792879999</v>
      </c>
      <c r="N2392" s="1" t="str">
        <f>IFERROR(Table5[[#This Row],[min flux]]/Table5[[#This Row],[associated enzload]],"")</f>
        <v/>
      </c>
      <c r="O2392" s="1">
        <f>_xlfn.NUMBERVALUE(IF(Table5[[#This Row],[flux/enzload]]="","",ABS($N$1-Table5[[#This Row],[flux/enzload]])))</f>
        <v>0</v>
      </c>
      <c r="P2392" s="1">
        <f>Table5[[#This Row],[kapp_old]]+IFERROR(((Table5[[#This Row],[kapp_slack_ub]]-Table5[[#This Row],[kapp_slack_lb]])/Table5[[#This Row],[associated enzload]]),0)</f>
        <v>27141.277792879999</v>
      </c>
      <c r="Q2392" s="1" t="str">
        <f>"'"&amp;Table5[[#This Row],[rxn]]&amp;"'"&amp;CHAR(9)&amp;Table5[[#This Row],[kapp + (slack_ub - slack_lb)/enzload]]</f>
        <v>'RXN-EX_hdca_e_FWD-SPONT'	27141.27779288</v>
      </c>
      <c r="R2392" s="1">
        <f>_xlfn.XLOOKUP(Table5[[#This Row],[rxn]],Table38[name],Table38[flux],0)</f>
        <v>0</v>
      </c>
      <c r="S2392" s="1">
        <f>_xlfn.XLOOKUP(SUBSTITUTE(Table5[[#This Row],[rxn]],"RXN-","ENZLOAD-"),Table38[name],Table38[flux],0)</f>
        <v>0</v>
      </c>
      <c r="T2392" s="1" t="b">
        <f>AND(Table5[[#This Row],[ENZLOAD flux in kapp-slack.gms]]=0,Table5[[#This Row],[flux in kapp-slack.gms]]&lt;&gt;0,NOT(Table5[[#This Row],[spont or unknown?]]))</f>
        <v>0</v>
      </c>
      <c r="U2392" s="1" t="b">
        <f>OR(_xlfn.TEXTAFTER(Table5[[#This Row],[rxn]],"-",-1)="SPONT",_xlfn.TEXTAFTER(Table5[[#This Row],[rxn]],"-",-1)="UNKNOWN")</f>
        <v>1</v>
      </c>
      <c r="V2392" s="1">
        <f>_xlfn.XLOOKUP(SUBSTITUTE(Table5[[#This Row],[rxn]],"RXN-","ENZLOAD-"),Table4[rxn],Table4[ub],0)</f>
        <v>0</v>
      </c>
      <c r="W2392" s="1" t="b">
        <f>AND(Table5[[#This Row],[FVA ENZLOAD flux UB]]=0,Table5[[#This Row],[ENZ not made when it should be?]])</f>
        <v>0</v>
      </c>
    </row>
    <row r="2393" spans="1:23" hidden="1">
      <c r="A2393" s="1"/>
      <c r="B2393" s="1" t="str">
        <f>_xlfn.TEXTBEFORE(Table38[[#This Row],[all fluxes from kapp-slack]]," ",,,,"")</f>
        <v/>
      </c>
      <c r="C2393" s="1">
        <f>_xlfn.NUMBERVALUE(IFERROR(_xlfn.TEXTAFTER(Table38[[#This Row],[all fluxes from kapp-slack]]," ",-1,,,""),""))</f>
        <v>0</v>
      </c>
      <c r="F2393" s="1" t="s">
        <v>6226</v>
      </c>
      <c r="G2393" s="1" t="str">
        <f>_xlfn.TEXTBEFORE(Table5[[#This Row],[rxn     kapp_old        kapp_slack_ub   kapp_slack_lb]]," ")</f>
        <v>RXN-EX_hdca_e_REV-SPONT</v>
      </c>
      <c r="H239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39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393" s="1">
        <f>_xlfn.NUMBERVALUE(_xlfn.TEXTAFTER(Table5[[#This Row],[rxn     kapp_old        kapp_slack_ub   kapp_slack_lb]]," ",-1))</f>
        <v>0</v>
      </c>
      <c r="K2393" s="1">
        <f>_xlfn.XLOOKUP(SUBSTITUTE(Table5[[#This Row],[rxn]],"RXN-","ENZLOAD-"),ENZLOAD[name],ENZLOAD[flux],0)</f>
        <v>0</v>
      </c>
      <c r="L2393" s="1" t="str">
        <f>"'"&amp;Table5[[#This Row],[rxn]]&amp;"'"&amp;CHAR(9)&amp;IF(AND(Table5[[#This Row],[kapp_slack_ub]]&lt;&gt;0,Table5[[#This Row],[kapp_old]]&lt;$F$1),$F$1,Table5[[#This Row],[kapp_old]])</f>
        <v>'RXN-EX_hdca_e_REV-SPONT'	27141.27779288</v>
      </c>
      <c r="M2393" s="1">
        <f>_xlfn.XLOOKUP(Table5[[#This Row],[rxn]],Table3[name],Table3[flux],$F$1)</f>
        <v>27141.277792879999</v>
      </c>
      <c r="N2393" s="1" t="str">
        <f>IFERROR(Table5[[#This Row],[min flux]]/Table5[[#This Row],[associated enzload]],"")</f>
        <v/>
      </c>
      <c r="O2393" s="1">
        <f>_xlfn.NUMBERVALUE(IF(Table5[[#This Row],[flux/enzload]]="","",ABS($N$1-Table5[[#This Row],[flux/enzload]])))</f>
        <v>0</v>
      </c>
      <c r="P2393" s="1">
        <f>Table5[[#This Row],[kapp_old]]+IFERROR(((Table5[[#This Row],[kapp_slack_ub]]-Table5[[#This Row],[kapp_slack_lb]])/Table5[[#This Row],[associated enzload]]),0)</f>
        <v>27141.277792879999</v>
      </c>
      <c r="Q2393" s="1" t="str">
        <f>"'"&amp;Table5[[#This Row],[rxn]]&amp;"'"&amp;CHAR(9)&amp;Table5[[#This Row],[kapp + (slack_ub - slack_lb)/enzload]]</f>
        <v>'RXN-EX_hdca_e_REV-SPONT'	27141.27779288</v>
      </c>
      <c r="R2393" s="1">
        <f>_xlfn.XLOOKUP(Table5[[#This Row],[rxn]],Table38[name],Table38[flux],0)</f>
        <v>0</v>
      </c>
      <c r="S2393" s="1">
        <f>_xlfn.XLOOKUP(SUBSTITUTE(Table5[[#This Row],[rxn]],"RXN-","ENZLOAD-"),Table38[name],Table38[flux],0)</f>
        <v>0</v>
      </c>
      <c r="T2393" s="1" t="b">
        <f>AND(Table5[[#This Row],[ENZLOAD flux in kapp-slack.gms]]=0,Table5[[#This Row],[flux in kapp-slack.gms]]&lt;&gt;0,NOT(Table5[[#This Row],[spont or unknown?]]))</f>
        <v>0</v>
      </c>
      <c r="U2393" s="1" t="b">
        <f>OR(_xlfn.TEXTAFTER(Table5[[#This Row],[rxn]],"-",-1)="SPONT",_xlfn.TEXTAFTER(Table5[[#This Row],[rxn]],"-",-1)="UNKNOWN")</f>
        <v>1</v>
      </c>
      <c r="V2393" s="1">
        <f>_xlfn.XLOOKUP(SUBSTITUTE(Table5[[#This Row],[rxn]],"RXN-","ENZLOAD-"),Table4[rxn],Table4[ub],0)</f>
        <v>0</v>
      </c>
      <c r="W2393" s="1" t="b">
        <f>AND(Table5[[#This Row],[FVA ENZLOAD flux UB]]=0,Table5[[#This Row],[ENZ not made when it should be?]])</f>
        <v>0</v>
      </c>
    </row>
    <row r="2394" spans="1:23" hidden="1">
      <c r="A2394" s="1"/>
      <c r="B2394" s="1" t="str">
        <f>_xlfn.TEXTBEFORE(Table38[[#This Row],[all fluxes from kapp-slack]]," ",,,,"")</f>
        <v/>
      </c>
      <c r="C2394" s="1">
        <f>_xlfn.NUMBERVALUE(IFERROR(_xlfn.TEXTAFTER(Table38[[#This Row],[all fluxes from kapp-slack]]," ",-1,,,""),""))</f>
        <v>0</v>
      </c>
      <c r="F2394" s="1" t="s">
        <v>6227</v>
      </c>
      <c r="G2394" s="1" t="str">
        <f>_xlfn.TEXTBEFORE(Table5[[#This Row],[rxn     kapp_old        kapp_slack_ub   kapp_slack_lb]]," ")</f>
        <v>RXN-EX_hdcea_e_FWD-SPONT</v>
      </c>
      <c r="H239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39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394" s="1">
        <f>_xlfn.NUMBERVALUE(_xlfn.TEXTAFTER(Table5[[#This Row],[rxn     kapp_old        kapp_slack_ub   kapp_slack_lb]]," ",-1))</f>
        <v>0</v>
      </c>
      <c r="K2394" s="1">
        <f>_xlfn.XLOOKUP(SUBSTITUTE(Table5[[#This Row],[rxn]],"RXN-","ENZLOAD-"),ENZLOAD[name],ENZLOAD[flux],0)</f>
        <v>0</v>
      </c>
      <c r="L2394" s="1" t="str">
        <f>"'"&amp;Table5[[#This Row],[rxn]]&amp;"'"&amp;CHAR(9)&amp;IF(AND(Table5[[#This Row],[kapp_slack_ub]]&lt;&gt;0,Table5[[#This Row],[kapp_old]]&lt;$F$1),$F$1,Table5[[#This Row],[kapp_old]])</f>
        <v>'RXN-EX_hdcea_e_FWD-SPONT'	27141.27779288</v>
      </c>
      <c r="M2394" s="1">
        <f>_xlfn.XLOOKUP(Table5[[#This Row],[rxn]],Table3[name],Table3[flux],$F$1)</f>
        <v>27141.277792879999</v>
      </c>
      <c r="N2394" s="1" t="str">
        <f>IFERROR(Table5[[#This Row],[min flux]]/Table5[[#This Row],[associated enzload]],"")</f>
        <v/>
      </c>
      <c r="O2394" s="1">
        <f>_xlfn.NUMBERVALUE(IF(Table5[[#This Row],[flux/enzload]]="","",ABS($N$1-Table5[[#This Row],[flux/enzload]])))</f>
        <v>0</v>
      </c>
      <c r="P2394" s="1">
        <f>Table5[[#This Row],[kapp_old]]+IFERROR(((Table5[[#This Row],[kapp_slack_ub]]-Table5[[#This Row],[kapp_slack_lb]])/Table5[[#This Row],[associated enzload]]),0)</f>
        <v>27141.277792879999</v>
      </c>
      <c r="Q2394" s="1" t="str">
        <f>"'"&amp;Table5[[#This Row],[rxn]]&amp;"'"&amp;CHAR(9)&amp;Table5[[#This Row],[kapp + (slack_ub - slack_lb)/enzload]]</f>
        <v>'RXN-EX_hdcea_e_FWD-SPONT'	27141.27779288</v>
      </c>
      <c r="R2394" s="1">
        <f>_xlfn.XLOOKUP(Table5[[#This Row],[rxn]],Table38[name],Table38[flux],0)</f>
        <v>0</v>
      </c>
      <c r="S2394" s="1">
        <f>_xlfn.XLOOKUP(SUBSTITUTE(Table5[[#This Row],[rxn]],"RXN-","ENZLOAD-"),Table38[name],Table38[flux],0)</f>
        <v>0</v>
      </c>
      <c r="T2394" s="1" t="b">
        <f>AND(Table5[[#This Row],[ENZLOAD flux in kapp-slack.gms]]=0,Table5[[#This Row],[flux in kapp-slack.gms]]&lt;&gt;0,NOT(Table5[[#This Row],[spont or unknown?]]))</f>
        <v>0</v>
      </c>
      <c r="U2394" s="1" t="b">
        <f>OR(_xlfn.TEXTAFTER(Table5[[#This Row],[rxn]],"-",-1)="SPONT",_xlfn.TEXTAFTER(Table5[[#This Row],[rxn]],"-",-1)="UNKNOWN")</f>
        <v>1</v>
      </c>
      <c r="V2394" s="1">
        <f>_xlfn.XLOOKUP(SUBSTITUTE(Table5[[#This Row],[rxn]],"RXN-","ENZLOAD-"),Table4[rxn],Table4[ub],0)</f>
        <v>0</v>
      </c>
      <c r="W2394" s="1" t="b">
        <f>AND(Table5[[#This Row],[FVA ENZLOAD flux UB]]=0,Table5[[#This Row],[ENZ not made when it should be?]])</f>
        <v>0</v>
      </c>
    </row>
    <row r="2395" spans="1:23" hidden="1">
      <c r="A2395" s="1"/>
      <c r="B2395" s="1" t="str">
        <f>_xlfn.TEXTBEFORE(Table38[[#This Row],[all fluxes from kapp-slack]]," ",,,,"")</f>
        <v/>
      </c>
      <c r="C2395" s="1">
        <f>_xlfn.NUMBERVALUE(IFERROR(_xlfn.TEXTAFTER(Table38[[#This Row],[all fluxes from kapp-slack]]," ",-1,,,""),""))</f>
        <v>0</v>
      </c>
      <c r="F2395" s="1" t="s">
        <v>6228</v>
      </c>
      <c r="G2395" s="1" t="str">
        <f>_xlfn.TEXTBEFORE(Table5[[#This Row],[rxn     kapp_old        kapp_slack_ub   kapp_slack_lb]]," ")</f>
        <v>RXN-EX_hdcea_e_REV-SPONT</v>
      </c>
      <c r="H239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39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395" s="1">
        <f>_xlfn.NUMBERVALUE(_xlfn.TEXTAFTER(Table5[[#This Row],[rxn     kapp_old        kapp_slack_ub   kapp_slack_lb]]," ",-1))</f>
        <v>0</v>
      </c>
      <c r="K2395" s="1">
        <f>_xlfn.XLOOKUP(SUBSTITUTE(Table5[[#This Row],[rxn]],"RXN-","ENZLOAD-"),ENZLOAD[name],ENZLOAD[flux],0)</f>
        <v>0</v>
      </c>
      <c r="L2395" s="1" t="str">
        <f>"'"&amp;Table5[[#This Row],[rxn]]&amp;"'"&amp;CHAR(9)&amp;IF(AND(Table5[[#This Row],[kapp_slack_ub]]&lt;&gt;0,Table5[[#This Row],[kapp_old]]&lt;$F$1),$F$1,Table5[[#This Row],[kapp_old]])</f>
        <v>'RXN-EX_hdcea_e_REV-SPONT'	27141.27779288</v>
      </c>
      <c r="M2395" s="1">
        <f>_xlfn.XLOOKUP(Table5[[#This Row],[rxn]],Table3[name],Table3[flux],$F$1)</f>
        <v>27141.277792879999</v>
      </c>
      <c r="N2395" s="1" t="str">
        <f>IFERROR(Table5[[#This Row],[min flux]]/Table5[[#This Row],[associated enzload]],"")</f>
        <v/>
      </c>
      <c r="O2395" s="1">
        <f>_xlfn.NUMBERVALUE(IF(Table5[[#This Row],[flux/enzload]]="","",ABS($N$1-Table5[[#This Row],[flux/enzload]])))</f>
        <v>0</v>
      </c>
      <c r="P2395" s="1">
        <f>Table5[[#This Row],[kapp_old]]+IFERROR(((Table5[[#This Row],[kapp_slack_ub]]-Table5[[#This Row],[kapp_slack_lb]])/Table5[[#This Row],[associated enzload]]),0)</f>
        <v>27141.277792879999</v>
      </c>
      <c r="Q2395" s="1" t="str">
        <f>"'"&amp;Table5[[#This Row],[rxn]]&amp;"'"&amp;CHAR(9)&amp;Table5[[#This Row],[kapp + (slack_ub - slack_lb)/enzload]]</f>
        <v>'RXN-EX_hdcea_e_REV-SPONT'	27141.27779288</v>
      </c>
      <c r="R2395" s="1">
        <f>_xlfn.XLOOKUP(Table5[[#This Row],[rxn]],Table38[name],Table38[flux],0)</f>
        <v>0</v>
      </c>
      <c r="S2395" s="1">
        <f>_xlfn.XLOOKUP(SUBSTITUTE(Table5[[#This Row],[rxn]],"RXN-","ENZLOAD-"),Table38[name],Table38[flux],0)</f>
        <v>0</v>
      </c>
      <c r="T2395" s="1" t="b">
        <f>AND(Table5[[#This Row],[ENZLOAD flux in kapp-slack.gms]]=0,Table5[[#This Row],[flux in kapp-slack.gms]]&lt;&gt;0,NOT(Table5[[#This Row],[spont or unknown?]]))</f>
        <v>0</v>
      </c>
      <c r="U2395" s="1" t="b">
        <f>OR(_xlfn.TEXTAFTER(Table5[[#This Row],[rxn]],"-",-1)="SPONT",_xlfn.TEXTAFTER(Table5[[#This Row],[rxn]],"-",-1)="UNKNOWN")</f>
        <v>1</v>
      </c>
      <c r="V2395" s="1">
        <f>_xlfn.XLOOKUP(SUBSTITUTE(Table5[[#This Row],[rxn]],"RXN-","ENZLOAD-"),Table4[rxn],Table4[ub],0)</f>
        <v>0</v>
      </c>
      <c r="W2395" s="1" t="b">
        <f>AND(Table5[[#This Row],[FVA ENZLOAD flux UB]]=0,Table5[[#This Row],[ENZ not made when it should be?]])</f>
        <v>0</v>
      </c>
    </row>
    <row r="2396" spans="1:23" hidden="1">
      <c r="A2396" s="1"/>
      <c r="B2396" s="1" t="str">
        <f>_xlfn.TEXTBEFORE(Table38[[#This Row],[all fluxes from kapp-slack]]," ",,,,"")</f>
        <v/>
      </c>
      <c r="C2396" s="1">
        <f>_xlfn.NUMBERVALUE(IFERROR(_xlfn.TEXTAFTER(Table38[[#This Row],[all fluxes from kapp-slack]]," ",-1,,,""),""))</f>
        <v>0</v>
      </c>
      <c r="F2396" s="1" t="s">
        <v>6229</v>
      </c>
      <c r="G2396" s="1" t="str">
        <f>_xlfn.TEXTBEFORE(Table5[[#This Row],[rxn     kapp_old        kapp_slack_ub   kapp_slack_lb]]," ")</f>
        <v>RXN-EX_pectin_e_FWD-SPONT</v>
      </c>
      <c r="H239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39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396" s="1">
        <f>_xlfn.NUMBERVALUE(_xlfn.TEXTAFTER(Table5[[#This Row],[rxn     kapp_old        kapp_slack_ub   kapp_slack_lb]]," ",-1))</f>
        <v>0</v>
      </c>
      <c r="K2396" s="1">
        <f>_xlfn.XLOOKUP(SUBSTITUTE(Table5[[#This Row],[rxn]],"RXN-","ENZLOAD-"),ENZLOAD[name],ENZLOAD[flux],0)</f>
        <v>0</v>
      </c>
      <c r="L2396" s="1" t="str">
        <f>"'"&amp;Table5[[#This Row],[rxn]]&amp;"'"&amp;CHAR(9)&amp;IF(AND(Table5[[#This Row],[kapp_slack_ub]]&lt;&gt;0,Table5[[#This Row],[kapp_old]]&lt;$F$1),$F$1,Table5[[#This Row],[kapp_old]])</f>
        <v>'RXN-EX_pectin_e_FWD-SPONT'	27141.27779288</v>
      </c>
      <c r="M2396" s="1">
        <f>_xlfn.XLOOKUP(Table5[[#This Row],[rxn]],Table3[name],Table3[flux],$F$1)</f>
        <v>27141.277792879999</v>
      </c>
      <c r="N2396" s="1" t="str">
        <f>IFERROR(Table5[[#This Row],[min flux]]/Table5[[#This Row],[associated enzload]],"")</f>
        <v/>
      </c>
      <c r="O2396" s="1">
        <f>_xlfn.NUMBERVALUE(IF(Table5[[#This Row],[flux/enzload]]="","",ABS($N$1-Table5[[#This Row],[flux/enzload]])))</f>
        <v>0</v>
      </c>
      <c r="P2396" s="1">
        <f>Table5[[#This Row],[kapp_old]]+IFERROR(((Table5[[#This Row],[kapp_slack_ub]]-Table5[[#This Row],[kapp_slack_lb]])/Table5[[#This Row],[associated enzload]]),0)</f>
        <v>27141.277792879999</v>
      </c>
      <c r="Q2396" s="1" t="str">
        <f>"'"&amp;Table5[[#This Row],[rxn]]&amp;"'"&amp;CHAR(9)&amp;Table5[[#This Row],[kapp + (slack_ub - slack_lb)/enzload]]</f>
        <v>'RXN-EX_pectin_e_FWD-SPONT'	27141.27779288</v>
      </c>
      <c r="R2396" s="1">
        <f>_xlfn.XLOOKUP(Table5[[#This Row],[rxn]],Table38[name],Table38[flux],0)</f>
        <v>0</v>
      </c>
      <c r="S2396" s="1">
        <f>_xlfn.XLOOKUP(SUBSTITUTE(Table5[[#This Row],[rxn]],"RXN-","ENZLOAD-"),Table38[name],Table38[flux],0)</f>
        <v>0</v>
      </c>
      <c r="T2396" s="1" t="b">
        <f>AND(Table5[[#This Row],[ENZLOAD flux in kapp-slack.gms]]=0,Table5[[#This Row],[flux in kapp-slack.gms]]&lt;&gt;0,NOT(Table5[[#This Row],[spont or unknown?]]))</f>
        <v>0</v>
      </c>
      <c r="U2396" s="1" t="b">
        <f>OR(_xlfn.TEXTAFTER(Table5[[#This Row],[rxn]],"-",-1)="SPONT",_xlfn.TEXTAFTER(Table5[[#This Row],[rxn]],"-",-1)="UNKNOWN")</f>
        <v>1</v>
      </c>
      <c r="V2396" s="1">
        <f>_xlfn.XLOOKUP(SUBSTITUTE(Table5[[#This Row],[rxn]],"RXN-","ENZLOAD-"),Table4[rxn],Table4[ub],0)</f>
        <v>0</v>
      </c>
      <c r="W2396" s="1" t="b">
        <f>AND(Table5[[#This Row],[FVA ENZLOAD flux UB]]=0,Table5[[#This Row],[ENZ not made when it should be?]])</f>
        <v>0</v>
      </c>
    </row>
    <row r="2397" spans="1:23" hidden="1">
      <c r="A2397" s="1"/>
      <c r="B2397" s="1" t="str">
        <f>_xlfn.TEXTBEFORE(Table38[[#This Row],[all fluxes from kapp-slack]]," ",,,,"")</f>
        <v/>
      </c>
      <c r="C2397" s="1">
        <f>_xlfn.NUMBERVALUE(IFERROR(_xlfn.TEXTAFTER(Table38[[#This Row],[all fluxes from kapp-slack]]," ",-1,,,""),""))</f>
        <v>0</v>
      </c>
      <c r="F2397" s="1" t="s">
        <v>6230</v>
      </c>
      <c r="G2397" s="1" t="str">
        <f>_xlfn.TEXTBEFORE(Table5[[#This Row],[rxn     kapp_old        kapp_slack_ub   kapp_slack_lb]]," ")</f>
        <v>RXN-EX_pectin_e_REV-SPONT</v>
      </c>
      <c r="H239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39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397" s="1">
        <f>_xlfn.NUMBERVALUE(_xlfn.TEXTAFTER(Table5[[#This Row],[rxn     kapp_old        kapp_slack_ub   kapp_slack_lb]]," ",-1))</f>
        <v>0</v>
      </c>
      <c r="K2397" s="1">
        <f>_xlfn.XLOOKUP(SUBSTITUTE(Table5[[#This Row],[rxn]],"RXN-","ENZLOAD-"),ENZLOAD[name],ENZLOAD[flux],0)</f>
        <v>0</v>
      </c>
      <c r="L2397" s="1" t="str">
        <f>"'"&amp;Table5[[#This Row],[rxn]]&amp;"'"&amp;CHAR(9)&amp;IF(AND(Table5[[#This Row],[kapp_slack_ub]]&lt;&gt;0,Table5[[#This Row],[kapp_old]]&lt;$F$1),$F$1,Table5[[#This Row],[kapp_old]])</f>
        <v>'RXN-EX_pectin_e_REV-SPONT'	27141.27779288</v>
      </c>
      <c r="M2397" s="1">
        <f>_xlfn.XLOOKUP(Table5[[#This Row],[rxn]],Table3[name],Table3[flux],$F$1)</f>
        <v>27141.277792879999</v>
      </c>
      <c r="N2397" s="1" t="str">
        <f>IFERROR(Table5[[#This Row],[min flux]]/Table5[[#This Row],[associated enzload]],"")</f>
        <v/>
      </c>
      <c r="O2397" s="1">
        <f>_xlfn.NUMBERVALUE(IF(Table5[[#This Row],[flux/enzload]]="","",ABS($N$1-Table5[[#This Row],[flux/enzload]])))</f>
        <v>0</v>
      </c>
      <c r="P2397" s="1">
        <f>Table5[[#This Row],[kapp_old]]+IFERROR(((Table5[[#This Row],[kapp_slack_ub]]-Table5[[#This Row],[kapp_slack_lb]])/Table5[[#This Row],[associated enzload]]),0)</f>
        <v>27141.277792879999</v>
      </c>
      <c r="Q2397" s="1" t="str">
        <f>"'"&amp;Table5[[#This Row],[rxn]]&amp;"'"&amp;CHAR(9)&amp;Table5[[#This Row],[kapp + (slack_ub - slack_lb)/enzload]]</f>
        <v>'RXN-EX_pectin_e_REV-SPONT'	27141.27779288</v>
      </c>
      <c r="R2397" s="1">
        <f>_xlfn.XLOOKUP(Table5[[#This Row],[rxn]],Table38[name],Table38[flux],0)</f>
        <v>0</v>
      </c>
      <c r="S2397" s="1">
        <f>_xlfn.XLOOKUP(SUBSTITUTE(Table5[[#This Row],[rxn]],"RXN-","ENZLOAD-"),Table38[name],Table38[flux],0)</f>
        <v>0</v>
      </c>
      <c r="T2397" s="1" t="b">
        <f>AND(Table5[[#This Row],[ENZLOAD flux in kapp-slack.gms]]=0,Table5[[#This Row],[flux in kapp-slack.gms]]&lt;&gt;0,NOT(Table5[[#This Row],[spont or unknown?]]))</f>
        <v>0</v>
      </c>
      <c r="U2397" s="1" t="b">
        <f>OR(_xlfn.TEXTAFTER(Table5[[#This Row],[rxn]],"-",-1)="SPONT",_xlfn.TEXTAFTER(Table5[[#This Row],[rxn]],"-",-1)="UNKNOWN")</f>
        <v>1</v>
      </c>
      <c r="V2397" s="1">
        <f>_xlfn.XLOOKUP(SUBSTITUTE(Table5[[#This Row],[rxn]],"RXN-","ENZLOAD-"),Table4[rxn],Table4[ub],0)</f>
        <v>0</v>
      </c>
      <c r="W2397" s="1" t="b">
        <f>AND(Table5[[#This Row],[FVA ENZLOAD flux UB]]=0,Table5[[#This Row],[ENZ not made when it should be?]])</f>
        <v>0</v>
      </c>
    </row>
    <row r="2398" spans="1:23" hidden="1">
      <c r="A2398" s="1"/>
      <c r="B2398" s="1" t="str">
        <f>_xlfn.TEXTBEFORE(Table38[[#This Row],[all fluxes from kapp-slack]]," ",,,,"")</f>
        <v/>
      </c>
      <c r="C2398" s="1">
        <f>_xlfn.NUMBERVALUE(IFERROR(_xlfn.TEXTAFTER(Table38[[#This Row],[all fluxes from kapp-slack]]," ",-1,,,""),""))</f>
        <v>0</v>
      </c>
      <c r="F2398" s="1" t="s">
        <v>6231</v>
      </c>
      <c r="G2398" s="1" t="str">
        <f>_xlfn.TEXTBEFORE(Table5[[#This Row],[rxn     kapp_old        kapp_slack_ub   kapp_slack_lb]]," ")</f>
        <v>RXN-EX_pheac_e_FWD-SPONT</v>
      </c>
      <c r="H239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39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398" s="1">
        <f>_xlfn.NUMBERVALUE(_xlfn.TEXTAFTER(Table5[[#This Row],[rxn     kapp_old        kapp_slack_ub   kapp_slack_lb]]," ",-1))</f>
        <v>0</v>
      </c>
      <c r="K2398" s="1">
        <f>_xlfn.XLOOKUP(SUBSTITUTE(Table5[[#This Row],[rxn]],"RXN-","ENZLOAD-"),ENZLOAD[name],ENZLOAD[flux],0)</f>
        <v>0</v>
      </c>
      <c r="L2398" s="1" t="str">
        <f>"'"&amp;Table5[[#This Row],[rxn]]&amp;"'"&amp;CHAR(9)&amp;IF(AND(Table5[[#This Row],[kapp_slack_ub]]&lt;&gt;0,Table5[[#This Row],[kapp_old]]&lt;$F$1),$F$1,Table5[[#This Row],[kapp_old]])</f>
        <v>'RXN-EX_pheac_e_FWD-SPONT'	27141.27779288</v>
      </c>
      <c r="M2398" s="1">
        <f>_xlfn.XLOOKUP(Table5[[#This Row],[rxn]],Table3[name],Table3[flux],$F$1)</f>
        <v>27141.277792879999</v>
      </c>
      <c r="N2398" s="1" t="str">
        <f>IFERROR(Table5[[#This Row],[min flux]]/Table5[[#This Row],[associated enzload]],"")</f>
        <v/>
      </c>
      <c r="O2398" s="1">
        <f>_xlfn.NUMBERVALUE(IF(Table5[[#This Row],[flux/enzload]]="","",ABS($N$1-Table5[[#This Row],[flux/enzload]])))</f>
        <v>0</v>
      </c>
      <c r="P2398" s="1">
        <f>Table5[[#This Row],[kapp_old]]+IFERROR(((Table5[[#This Row],[kapp_slack_ub]]-Table5[[#This Row],[kapp_slack_lb]])/Table5[[#This Row],[associated enzload]]),0)</f>
        <v>27141.277792879999</v>
      </c>
      <c r="Q2398" s="1" t="str">
        <f>"'"&amp;Table5[[#This Row],[rxn]]&amp;"'"&amp;CHAR(9)&amp;Table5[[#This Row],[kapp + (slack_ub - slack_lb)/enzload]]</f>
        <v>'RXN-EX_pheac_e_FWD-SPONT'	27141.27779288</v>
      </c>
      <c r="R2398" s="1">
        <f>_xlfn.XLOOKUP(Table5[[#This Row],[rxn]],Table38[name],Table38[flux],0)</f>
        <v>0</v>
      </c>
      <c r="S2398" s="1">
        <f>_xlfn.XLOOKUP(SUBSTITUTE(Table5[[#This Row],[rxn]],"RXN-","ENZLOAD-"),Table38[name],Table38[flux],0)</f>
        <v>0</v>
      </c>
      <c r="T2398" s="1" t="b">
        <f>AND(Table5[[#This Row],[ENZLOAD flux in kapp-slack.gms]]=0,Table5[[#This Row],[flux in kapp-slack.gms]]&lt;&gt;0,NOT(Table5[[#This Row],[spont or unknown?]]))</f>
        <v>0</v>
      </c>
      <c r="U2398" s="1" t="b">
        <f>OR(_xlfn.TEXTAFTER(Table5[[#This Row],[rxn]],"-",-1)="SPONT",_xlfn.TEXTAFTER(Table5[[#This Row],[rxn]],"-",-1)="UNKNOWN")</f>
        <v>1</v>
      </c>
      <c r="V2398" s="1">
        <f>_xlfn.XLOOKUP(SUBSTITUTE(Table5[[#This Row],[rxn]],"RXN-","ENZLOAD-"),Table4[rxn],Table4[ub],0)</f>
        <v>0</v>
      </c>
      <c r="W2398" s="1" t="b">
        <f>AND(Table5[[#This Row],[FVA ENZLOAD flux UB]]=0,Table5[[#This Row],[ENZ not made when it should be?]])</f>
        <v>0</v>
      </c>
    </row>
    <row r="2399" spans="1:23" hidden="1">
      <c r="A2399" s="1"/>
      <c r="B2399" s="1" t="str">
        <f>_xlfn.TEXTBEFORE(Table38[[#This Row],[all fluxes from kapp-slack]]," ",,,,"")</f>
        <v/>
      </c>
      <c r="C2399" s="1">
        <f>_xlfn.NUMBERVALUE(IFERROR(_xlfn.TEXTAFTER(Table38[[#This Row],[all fluxes from kapp-slack]]," ",-1,,,""),""))</f>
        <v>0</v>
      </c>
      <c r="F2399" s="1" t="s">
        <v>6232</v>
      </c>
      <c r="G2399" s="1" t="str">
        <f>_xlfn.TEXTBEFORE(Table5[[#This Row],[rxn     kapp_old        kapp_slack_ub   kapp_slack_lb]]," ")</f>
        <v>RXN-EX_pheac_e_REV-SPONT</v>
      </c>
      <c r="H239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39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399" s="1">
        <f>_xlfn.NUMBERVALUE(_xlfn.TEXTAFTER(Table5[[#This Row],[rxn     kapp_old        kapp_slack_ub   kapp_slack_lb]]," ",-1))</f>
        <v>0</v>
      </c>
      <c r="K2399" s="1">
        <f>_xlfn.XLOOKUP(SUBSTITUTE(Table5[[#This Row],[rxn]],"RXN-","ENZLOAD-"),ENZLOAD[name],ENZLOAD[flux],0)</f>
        <v>0</v>
      </c>
      <c r="L2399" s="1" t="str">
        <f>"'"&amp;Table5[[#This Row],[rxn]]&amp;"'"&amp;CHAR(9)&amp;IF(AND(Table5[[#This Row],[kapp_slack_ub]]&lt;&gt;0,Table5[[#This Row],[kapp_old]]&lt;$F$1),$F$1,Table5[[#This Row],[kapp_old]])</f>
        <v>'RXN-EX_pheac_e_REV-SPONT'	27141.27779288</v>
      </c>
      <c r="M2399" s="1">
        <f>_xlfn.XLOOKUP(Table5[[#This Row],[rxn]],Table3[name],Table3[flux],$F$1)</f>
        <v>27141.277792879999</v>
      </c>
      <c r="N2399" s="1" t="str">
        <f>IFERROR(Table5[[#This Row],[min flux]]/Table5[[#This Row],[associated enzload]],"")</f>
        <v/>
      </c>
      <c r="O2399" s="1">
        <f>_xlfn.NUMBERVALUE(IF(Table5[[#This Row],[flux/enzload]]="","",ABS($N$1-Table5[[#This Row],[flux/enzload]])))</f>
        <v>0</v>
      </c>
      <c r="P2399" s="1">
        <f>Table5[[#This Row],[kapp_old]]+IFERROR(((Table5[[#This Row],[kapp_slack_ub]]-Table5[[#This Row],[kapp_slack_lb]])/Table5[[#This Row],[associated enzload]]),0)</f>
        <v>27141.277792879999</v>
      </c>
      <c r="Q2399" s="1" t="str">
        <f>"'"&amp;Table5[[#This Row],[rxn]]&amp;"'"&amp;CHAR(9)&amp;Table5[[#This Row],[kapp + (slack_ub - slack_lb)/enzload]]</f>
        <v>'RXN-EX_pheac_e_REV-SPONT'	27141.27779288</v>
      </c>
      <c r="R2399" s="1">
        <f>_xlfn.XLOOKUP(Table5[[#This Row],[rxn]],Table38[name],Table38[flux],0)</f>
        <v>0</v>
      </c>
      <c r="S2399" s="1">
        <f>_xlfn.XLOOKUP(SUBSTITUTE(Table5[[#This Row],[rxn]],"RXN-","ENZLOAD-"),Table38[name],Table38[flux],0)</f>
        <v>0</v>
      </c>
      <c r="T2399" s="1" t="b">
        <f>AND(Table5[[#This Row],[ENZLOAD flux in kapp-slack.gms]]=0,Table5[[#This Row],[flux in kapp-slack.gms]]&lt;&gt;0,NOT(Table5[[#This Row],[spont or unknown?]]))</f>
        <v>0</v>
      </c>
      <c r="U2399" s="1" t="b">
        <f>OR(_xlfn.TEXTAFTER(Table5[[#This Row],[rxn]],"-",-1)="SPONT",_xlfn.TEXTAFTER(Table5[[#This Row],[rxn]],"-",-1)="UNKNOWN")</f>
        <v>1</v>
      </c>
      <c r="V2399" s="1">
        <f>_xlfn.XLOOKUP(SUBSTITUTE(Table5[[#This Row],[rxn]],"RXN-","ENZLOAD-"),Table4[rxn],Table4[ub],0)</f>
        <v>0</v>
      </c>
      <c r="W2399" s="1" t="b">
        <f>AND(Table5[[#This Row],[FVA ENZLOAD flux UB]]=0,Table5[[#This Row],[ENZ not made when it should be?]])</f>
        <v>0</v>
      </c>
    </row>
    <row r="2400" spans="1:23" hidden="1">
      <c r="A2400" s="1"/>
      <c r="B2400" s="1" t="str">
        <f>_xlfn.TEXTBEFORE(Table38[[#This Row],[all fluxes from kapp-slack]]," ",,,,"")</f>
        <v/>
      </c>
      <c r="C2400" s="1">
        <f>_xlfn.NUMBERVALUE(IFERROR(_xlfn.TEXTAFTER(Table38[[#This Row],[all fluxes from kapp-slack]]," ",-1,,,""),""))</f>
        <v>0</v>
      </c>
      <c r="F2400" s="1" t="s">
        <v>6233</v>
      </c>
      <c r="G2400" s="1" t="str">
        <f>_xlfn.TEXTBEFORE(Table5[[#This Row],[rxn     kapp_old        kapp_slack_ub   kapp_slack_lb]]," ")</f>
        <v>RXN-EX_pacald_e_FWD-SPONT</v>
      </c>
      <c r="H240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40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400" s="1">
        <f>_xlfn.NUMBERVALUE(_xlfn.TEXTAFTER(Table5[[#This Row],[rxn     kapp_old        kapp_slack_ub   kapp_slack_lb]]," ",-1))</f>
        <v>0</v>
      </c>
      <c r="K2400" s="1">
        <f>_xlfn.XLOOKUP(SUBSTITUTE(Table5[[#This Row],[rxn]],"RXN-","ENZLOAD-"),ENZLOAD[name],ENZLOAD[flux],0)</f>
        <v>0</v>
      </c>
      <c r="L2400" s="1" t="str">
        <f>"'"&amp;Table5[[#This Row],[rxn]]&amp;"'"&amp;CHAR(9)&amp;IF(AND(Table5[[#This Row],[kapp_slack_ub]]&lt;&gt;0,Table5[[#This Row],[kapp_old]]&lt;$F$1),$F$1,Table5[[#This Row],[kapp_old]])</f>
        <v>'RXN-EX_pacald_e_FWD-SPONT'	27141.27779288</v>
      </c>
      <c r="M2400" s="1">
        <f>_xlfn.XLOOKUP(Table5[[#This Row],[rxn]],Table3[name],Table3[flux],$F$1)</f>
        <v>27141.277792879999</v>
      </c>
      <c r="N2400" s="1" t="str">
        <f>IFERROR(Table5[[#This Row],[min flux]]/Table5[[#This Row],[associated enzload]],"")</f>
        <v/>
      </c>
      <c r="O2400" s="1">
        <f>_xlfn.NUMBERVALUE(IF(Table5[[#This Row],[flux/enzload]]="","",ABS($N$1-Table5[[#This Row],[flux/enzload]])))</f>
        <v>0</v>
      </c>
      <c r="P2400" s="1">
        <f>Table5[[#This Row],[kapp_old]]+IFERROR(((Table5[[#This Row],[kapp_slack_ub]]-Table5[[#This Row],[kapp_slack_lb]])/Table5[[#This Row],[associated enzload]]),0)</f>
        <v>27141.277792879999</v>
      </c>
      <c r="Q2400" s="1" t="str">
        <f>"'"&amp;Table5[[#This Row],[rxn]]&amp;"'"&amp;CHAR(9)&amp;Table5[[#This Row],[kapp + (slack_ub - slack_lb)/enzload]]</f>
        <v>'RXN-EX_pacald_e_FWD-SPONT'	27141.27779288</v>
      </c>
      <c r="R2400" s="1">
        <f>_xlfn.XLOOKUP(Table5[[#This Row],[rxn]],Table38[name],Table38[flux],0)</f>
        <v>0</v>
      </c>
      <c r="S2400" s="1">
        <f>_xlfn.XLOOKUP(SUBSTITUTE(Table5[[#This Row],[rxn]],"RXN-","ENZLOAD-"),Table38[name],Table38[flux],0)</f>
        <v>0</v>
      </c>
      <c r="T2400" s="1" t="b">
        <f>AND(Table5[[#This Row],[ENZLOAD flux in kapp-slack.gms]]=0,Table5[[#This Row],[flux in kapp-slack.gms]]&lt;&gt;0,NOT(Table5[[#This Row],[spont or unknown?]]))</f>
        <v>0</v>
      </c>
      <c r="U2400" s="1" t="b">
        <f>OR(_xlfn.TEXTAFTER(Table5[[#This Row],[rxn]],"-",-1)="SPONT",_xlfn.TEXTAFTER(Table5[[#This Row],[rxn]],"-",-1)="UNKNOWN")</f>
        <v>1</v>
      </c>
      <c r="V2400" s="1">
        <f>_xlfn.XLOOKUP(SUBSTITUTE(Table5[[#This Row],[rxn]],"RXN-","ENZLOAD-"),Table4[rxn],Table4[ub],0)</f>
        <v>0</v>
      </c>
      <c r="W2400" s="1" t="b">
        <f>AND(Table5[[#This Row],[FVA ENZLOAD flux UB]]=0,Table5[[#This Row],[ENZ not made when it should be?]])</f>
        <v>0</v>
      </c>
    </row>
    <row r="2401" spans="1:23" hidden="1">
      <c r="A2401" s="1"/>
      <c r="B2401" s="1" t="str">
        <f>_xlfn.TEXTBEFORE(Table38[[#This Row],[all fluxes from kapp-slack]]," ",,,,"")</f>
        <v/>
      </c>
      <c r="C2401" s="1">
        <f>_xlfn.NUMBERVALUE(IFERROR(_xlfn.TEXTAFTER(Table38[[#This Row],[all fluxes from kapp-slack]]," ",-1,,,""),""))</f>
        <v>0</v>
      </c>
      <c r="F2401" s="1" t="s">
        <v>6234</v>
      </c>
      <c r="G2401" s="1" t="str">
        <f>_xlfn.TEXTBEFORE(Table5[[#This Row],[rxn     kapp_old        kapp_slack_ub   kapp_slack_lb]]," ")</f>
        <v>RXN-EX_pacald_e_REV-SPONT</v>
      </c>
      <c r="H240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40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401" s="1">
        <f>_xlfn.NUMBERVALUE(_xlfn.TEXTAFTER(Table5[[#This Row],[rxn     kapp_old        kapp_slack_ub   kapp_slack_lb]]," ",-1))</f>
        <v>0</v>
      </c>
      <c r="K2401" s="1">
        <f>_xlfn.XLOOKUP(SUBSTITUTE(Table5[[#This Row],[rxn]],"RXN-","ENZLOAD-"),ENZLOAD[name],ENZLOAD[flux],0)</f>
        <v>0</v>
      </c>
      <c r="L2401" s="1" t="str">
        <f>"'"&amp;Table5[[#This Row],[rxn]]&amp;"'"&amp;CHAR(9)&amp;IF(AND(Table5[[#This Row],[kapp_slack_ub]]&lt;&gt;0,Table5[[#This Row],[kapp_old]]&lt;$F$1),$F$1,Table5[[#This Row],[kapp_old]])</f>
        <v>'RXN-EX_pacald_e_REV-SPONT'	27141.27779288</v>
      </c>
      <c r="M2401" s="1">
        <f>_xlfn.XLOOKUP(Table5[[#This Row],[rxn]],Table3[name],Table3[flux],$F$1)</f>
        <v>27141.277792879999</v>
      </c>
      <c r="N2401" s="1" t="str">
        <f>IFERROR(Table5[[#This Row],[min flux]]/Table5[[#This Row],[associated enzload]],"")</f>
        <v/>
      </c>
      <c r="O2401" s="1">
        <f>_xlfn.NUMBERVALUE(IF(Table5[[#This Row],[flux/enzload]]="","",ABS($N$1-Table5[[#This Row],[flux/enzload]])))</f>
        <v>0</v>
      </c>
      <c r="P2401" s="1">
        <f>Table5[[#This Row],[kapp_old]]+IFERROR(((Table5[[#This Row],[kapp_slack_ub]]-Table5[[#This Row],[kapp_slack_lb]])/Table5[[#This Row],[associated enzload]]),0)</f>
        <v>27141.277792879999</v>
      </c>
      <c r="Q2401" s="1" t="str">
        <f>"'"&amp;Table5[[#This Row],[rxn]]&amp;"'"&amp;CHAR(9)&amp;Table5[[#This Row],[kapp + (slack_ub - slack_lb)/enzload]]</f>
        <v>'RXN-EX_pacald_e_REV-SPONT'	27141.27779288</v>
      </c>
      <c r="R2401" s="1">
        <f>_xlfn.XLOOKUP(Table5[[#This Row],[rxn]],Table38[name],Table38[flux],0)</f>
        <v>0</v>
      </c>
      <c r="S2401" s="1">
        <f>_xlfn.XLOOKUP(SUBSTITUTE(Table5[[#This Row],[rxn]],"RXN-","ENZLOAD-"),Table38[name],Table38[flux],0)</f>
        <v>0</v>
      </c>
      <c r="T2401" s="1" t="b">
        <f>AND(Table5[[#This Row],[ENZLOAD flux in kapp-slack.gms]]=0,Table5[[#This Row],[flux in kapp-slack.gms]]&lt;&gt;0,NOT(Table5[[#This Row],[spont or unknown?]]))</f>
        <v>0</v>
      </c>
      <c r="U2401" s="1" t="b">
        <f>OR(_xlfn.TEXTAFTER(Table5[[#This Row],[rxn]],"-",-1)="SPONT",_xlfn.TEXTAFTER(Table5[[#This Row],[rxn]],"-",-1)="UNKNOWN")</f>
        <v>1</v>
      </c>
      <c r="V2401" s="1">
        <f>_xlfn.XLOOKUP(SUBSTITUTE(Table5[[#This Row],[rxn]],"RXN-","ENZLOAD-"),Table4[rxn],Table4[ub],0)</f>
        <v>0</v>
      </c>
      <c r="W2401" s="1" t="b">
        <f>AND(Table5[[#This Row],[FVA ENZLOAD flux UB]]=0,Table5[[#This Row],[ENZ not made when it should be?]])</f>
        <v>0</v>
      </c>
    </row>
    <row r="2402" spans="1:23" hidden="1">
      <c r="A2402" s="1"/>
      <c r="B2402" s="1" t="str">
        <f>_xlfn.TEXTBEFORE(Table38[[#This Row],[all fluxes from kapp-slack]]," ",,,,"")</f>
        <v/>
      </c>
      <c r="C2402" s="1">
        <f>_xlfn.NUMBERVALUE(IFERROR(_xlfn.TEXTAFTER(Table38[[#This Row],[all fluxes from kapp-slack]]," ",-1,,,""),""))</f>
        <v>0</v>
      </c>
      <c r="F2402" s="1" t="s">
        <v>6235</v>
      </c>
      <c r="G2402" s="1" t="str">
        <f>_xlfn.TEXTBEFORE(Table5[[#This Row],[rxn     kapp_old        kapp_slack_ub   kapp_slack_lb]]," ")</f>
        <v>RXN-EX_pi_e_FWD-SPONT</v>
      </c>
      <c r="H240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40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402" s="1">
        <f>_xlfn.NUMBERVALUE(_xlfn.TEXTAFTER(Table5[[#This Row],[rxn     kapp_old        kapp_slack_ub   kapp_slack_lb]]," ",-1))</f>
        <v>0</v>
      </c>
      <c r="K2402" s="1">
        <f>_xlfn.XLOOKUP(SUBSTITUTE(Table5[[#This Row],[rxn]],"RXN-","ENZLOAD-"),ENZLOAD[name],ENZLOAD[flux],0)</f>
        <v>0</v>
      </c>
      <c r="L2402" s="1" t="str">
        <f>"'"&amp;Table5[[#This Row],[rxn]]&amp;"'"&amp;CHAR(9)&amp;IF(AND(Table5[[#This Row],[kapp_slack_ub]]&lt;&gt;0,Table5[[#This Row],[kapp_old]]&lt;$F$1),$F$1,Table5[[#This Row],[kapp_old]])</f>
        <v>'RXN-EX_pi_e_FWD-SPONT'	27141.27779288</v>
      </c>
      <c r="M2402" s="1">
        <f>_xlfn.XLOOKUP(Table5[[#This Row],[rxn]],Table3[name],Table3[flux],$F$1)</f>
        <v>27141.277792879999</v>
      </c>
      <c r="N2402" s="1" t="str">
        <f>IFERROR(Table5[[#This Row],[min flux]]/Table5[[#This Row],[associated enzload]],"")</f>
        <v/>
      </c>
      <c r="O2402" s="1">
        <f>_xlfn.NUMBERVALUE(IF(Table5[[#This Row],[flux/enzload]]="","",ABS($N$1-Table5[[#This Row],[flux/enzload]])))</f>
        <v>0</v>
      </c>
      <c r="P2402" s="1">
        <f>Table5[[#This Row],[kapp_old]]+IFERROR(((Table5[[#This Row],[kapp_slack_ub]]-Table5[[#This Row],[kapp_slack_lb]])/Table5[[#This Row],[associated enzload]]),0)</f>
        <v>27141.277792879999</v>
      </c>
      <c r="Q2402" s="1" t="str">
        <f>"'"&amp;Table5[[#This Row],[rxn]]&amp;"'"&amp;CHAR(9)&amp;Table5[[#This Row],[kapp + (slack_ub - slack_lb)/enzload]]</f>
        <v>'RXN-EX_pi_e_FWD-SPONT'	27141.27779288</v>
      </c>
      <c r="R2402" s="1">
        <f>_xlfn.XLOOKUP(Table5[[#This Row],[rxn]],Table38[name],Table38[flux],0)</f>
        <v>0</v>
      </c>
      <c r="S2402" s="1">
        <f>_xlfn.XLOOKUP(SUBSTITUTE(Table5[[#This Row],[rxn]],"RXN-","ENZLOAD-"),Table38[name],Table38[flux],0)</f>
        <v>0</v>
      </c>
      <c r="T2402" s="1" t="b">
        <f>AND(Table5[[#This Row],[ENZLOAD flux in kapp-slack.gms]]=0,Table5[[#This Row],[flux in kapp-slack.gms]]&lt;&gt;0,NOT(Table5[[#This Row],[spont or unknown?]]))</f>
        <v>0</v>
      </c>
      <c r="U2402" s="1" t="b">
        <f>OR(_xlfn.TEXTAFTER(Table5[[#This Row],[rxn]],"-",-1)="SPONT",_xlfn.TEXTAFTER(Table5[[#This Row],[rxn]],"-",-1)="UNKNOWN")</f>
        <v>1</v>
      </c>
      <c r="V2402" s="1">
        <f>_xlfn.XLOOKUP(SUBSTITUTE(Table5[[#This Row],[rxn]],"RXN-","ENZLOAD-"),Table4[rxn],Table4[ub],0)</f>
        <v>0</v>
      </c>
      <c r="W2402" s="1" t="b">
        <f>AND(Table5[[#This Row],[FVA ENZLOAD flux UB]]=0,Table5[[#This Row],[ENZ not made when it should be?]])</f>
        <v>0</v>
      </c>
    </row>
    <row r="2403" spans="1:23" hidden="1">
      <c r="A2403" s="1"/>
      <c r="B2403" s="1" t="str">
        <f>_xlfn.TEXTBEFORE(Table38[[#This Row],[all fluxes from kapp-slack]]," ",,,,"")</f>
        <v/>
      </c>
      <c r="C2403" s="1">
        <f>_xlfn.NUMBERVALUE(IFERROR(_xlfn.TEXTAFTER(Table38[[#This Row],[all fluxes from kapp-slack]]," ",-1,,,""),""))</f>
        <v>0</v>
      </c>
      <c r="F2403" s="1" t="s">
        <v>6236</v>
      </c>
      <c r="G2403" s="1" t="str">
        <f>_xlfn.TEXTBEFORE(Table5[[#This Row],[rxn     kapp_old        kapp_slack_ub   kapp_slack_lb]]," ")</f>
        <v>RXN-EX_pi_e_REV-SPONT</v>
      </c>
      <c r="H240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40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403" s="1">
        <f>_xlfn.NUMBERVALUE(_xlfn.TEXTAFTER(Table5[[#This Row],[rxn     kapp_old        kapp_slack_ub   kapp_slack_lb]]," ",-1))</f>
        <v>0</v>
      </c>
      <c r="K2403" s="1">
        <f>_xlfn.XLOOKUP(SUBSTITUTE(Table5[[#This Row],[rxn]],"RXN-","ENZLOAD-"),ENZLOAD[name],ENZLOAD[flux],0)</f>
        <v>0</v>
      </c>
      <c r="L2403" s="1" t="str">
        <f>"'"&amp;Table5[[#This Row],[rxn]]&amp;"'"&amp;CHAR(9)&amp;IF(AND(Table5[[#This Row],[kapp_slack_ub]]&lt;&gt;0,Table5[[#This Row],[kapp_old]]&lt;$F$1),$F$1,Table5[[#This Row],[kapp_old]])</f>
        <v>'RXN-EX_pi_e_REV-SPONT'	27141.27779288</v>
      </c>
      <c r="M2403" s="1">
        <f>_xlfn.XLOOKUP(Table5[[#This Row],[rxn]],Table3[name],Table3[flux],$F$1)</f>
        <v>0.20422082139413</v>
      </c>
      <c r="N2403" s="1" t="str">
        <f>IFERROR(Table5[[#This Row],[min flux]]/Table5[[#This Row],[associated enzload]],"")</f>
        <v/>
      </c>
      <c r="O2403" s="1">
        <f>_xlfn.NUMBERVALUE(IF(Table5[[#This Row],[flux/enzload]]="","",ABS($N$1-Table5[[#This Row],[flux/enzload]])))</f>
        <v>0</v>
      </c>
      <c r="P2403" s="1">
        <f>Table5[[#This Row],[kapp_old]]+IFERROR(((Table5[[#This Row],[kapp_slack_ub]]-Table5[[#This Row],[kapp_slack_lb]])/Table5[[#This Row],[associated enzload]]),0)</f>
        <v>27141.277792879999</v>
      </c>
      <c r="Q2403" s="1" t="str">
        <f>"'"&amp;Table5[[#This Row],[rxn]]&amp;"'"&amp;CHAR(9)&amp;Table5[[#This Row],[kapp + (slack_ub - slack_lb)/enzload]]</f>
        <v>'RXN-EX_pi_e_REV-SPONT'	27141.27779288</v>
      </c>
      <c r="R2403" s="1">
        <f>_xlfn.XLOOKUP(Table5[[#This Row],[rxn]],Table38[name],Table38[flux],0)</f>
        <v>0.20767909000072099</v>
      </c>
      <c r="S2403" s="1">
        <f>_xlfn.XLOOKUP(SUBSTITUTE(Table5[[#This Row],[rxn]],"RXN-","ENZLOAD-"),Table38[name],Table38[flux],0)</f>
        <v>0</v>
      </c>
      <c r="T2403" s="1" t="b">
        <f>AND(Table5[[#This Row],[ENZLOAD flux in kapp-slack.gms]]=0,Table5[[#This Row],[flux in kapp-slack.gms]]&lt;&gt;0,NOT(Table5[[#This Row],[spont or unknown?]]))</f>
        <v>0</v>
      </c>
      <c r="U2403" s="1" t="b">
        <f>OR(_xlfn.TEXTAFTER(Table5[[#This Row],[rxn]],"-",-1)="SPONT",_xlfn.TEXTAFTER(Table5[[#This Row],[rxn]],"-",-1)="UNKNOWN")</f>
        <v>1</v>
      </c>
      <c r="V2403" s="1">
        <f>_xlfn.XLOOKUP(SUBSTITUTE(Table5[[#This Row],[rxn]],"RXN-","ENZLOAD-"),Table4[rxn],Table4[ub],0)</f>
        <v>0</v>
      </c>
      <c r="W2403" s="1" t="b">
        <f>AND(Table5[[#This Row],[FVA ENZLOAD flux UB]]=0,Table5[[#This Row],[ENZ not made when it should be?]])</f>
        <v>0</v>
      </c>
    </row>
    <row r="2404" spans="1:23" hidden="1">
      <c r="A2404" s="1"/>
      <c r="B2404" s="1" t="str">
        <f>_xlfn.TEXTBEFORE(Table38[[#This Row],[all fluxes from kapp-slack]]," ",,,,"")</f>
        <v/>
      </c>
      <c r="C2404" s="1">
        <f>_xlfn.NUMBERVALUE(IFERROR(_xlfn.TEXTAFTER(Table38[[#This Row],[all fluxes from kapp-slack]]," ",-1,,,""),""))</f>
        <v>0</v>
      </c>
      <c r="F2404" s="1" t="s">
        <v>6237</v>
      </c>
      <c r="G2404" s="1" t="str">
        <f>_xlfn.TEXTBEFORE(Table5[[#This Row],[rxn     kapp_old        kapp_slack_ub   kapp_slack_lb]]," ")</f>
        <v>RXN-EX_ptrc_e_FWD-SPONT</v>
      </c>
      <c r="H240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40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404" s="1">
        <f>_xlfn.NUMBERVALUE(_xlfn.TEXTAFTER(Table5[[#This Row],[rxn     kapp_old        kapp_slack_ub   kapp_slack_lb]]," ",-1))</f>
        <v>0</v>
      </c>
      <c r="K2404" s="1">
        <f>_xlfn.XLOOKUP(SUBSTITUTE(Table5[[#This Row],[rxn]],"RXN-","ENZLOAD-"),ENZLOAD[name],ENZLOAD[flux],0)</f>
        <v>0</v>
      </c>
      <c r="L2404" s="1" t="str">
        <f>"'"&amp;Table5[[#This Row],[rxn]]&amp;"'"&amp;CHAR(9)&amp;IF(AND(Table5[[#This Row],[kapp_slack_ub]]&lt;&gt;0,Table5[[#This Row],[kapp_old]]&lt;$F$1),$F$1,Table5[[#This Row],[kapp_old]])</f>
        <v>'RXN-EX_ptrc_e_FWD-SPONT'	27141.27779288</v>
      </c>
      <c r="M2404" s="1">
        <f>_xlfn.XLOOKUP(Table5[[#This Row],[rxn]],Table3[name],Table3[flux],$F$1)</f>
        <v>27141.277792879999</v>
      </c>
      <c r="N2404" s="1" t="str">
        <f>IFERROR(Table5[[#This Row],[min flux]]/Table5[[#This Row],[associated enzload]],"")</f>
        <v/>
      </c>
      <c r="O2404" s="1">
        <f>_xlfn.NUMBERVALUE(IF(Table5[[#This Row],[flux/enzload]]="","",ABS($N$1-Table5[[#This Row],[flux/enzload]])))</f>
        <v>0</v>
      </c>
      <c r="P2404" s="1">
        <f>Table5[[#This Row],[kapp_old]]+IFERROR(((Table5[[#This Row],[kapp_slack_ub]]-Table5[[#This Row],[kapp_slack_lb]])/Table5[[#This Row],[associated enzload]]),0)</f>
        <v>27141.277792879999</v>
      </c>
      <c r="Q2404" s="1" t="str">
        <f>"'"&amp;Table5[[#This Row],[rxn]]&amp;"'"&amp;CHAR(9)&amp;Table5[[#This Row],[kapp + (slack_ub - slack_lb)/enzload]]</f>
        <v>'RXN-EX_ptrc_e_FWD-SPONT'	27141.27779288</v>
      </c>
      <c r="R2404" s="1">
        <f>_xlfn.XLOOKUP(Table5[[#This Row],[rxn]],Table38[name],Table38[flux],0)</f>
        <v>0</v>
      </c>
      <c r="S2404" s="1">
        <f>_xlfn.XLOOKUP(SUBSTITUTE(Table5[[#This Row],[rxn]],"RXN-","ENZLOAD-"),Table38[name],Table38[flux],0)</f>
        <v>0</v>
      </c>
      <c r="T2404" s="1" t="b">
        <f>AND(Table5[[#This Row],[ENZLOAD flux in kapp-slack.gms]]=0,Table5[[#This Row],[flux in kapp-slack.gms]]&lt;&gt;0,NOT(Table5[[#This Row],[spont or unknown?]]))</f>
        <v>0</v>
      </c>
      <c r="U2404" s="1" t="b">
        <f>OR(_xlfn.TEXTAFTER(Table5[[#This Row],[rxn]],"-",-1)="SPONT",_xlfn.TEXTAFTER(Table5[[#This Row],[rxn]],"-",-1)="UNKNOWN")</f>
        <v>1</v>
      </c>
      <c r="V2404" s="1">
        <f>_xlfn.XLOOKUP(SUBSTITUTE(Table5[[#This Row],[rxn]],"RXN-","ENZLOAD-"),Table4[rxn],Table4[ub],0)</f>
        <v>0</v>
      </c>
      <c r="W2404" s="1" t="b">
        <f>AND(Table5[[#This Row],[FVA ENZLOAD flux UB]]=0,Table5[[#This Row],[ENZ not made when it should be?]])</f>
        <v>0</v>
      </c>
    </row>
    <row r="2405" spans="1:23" hidden="1">
      <c r="A2405" s="1"/>
      <c r="B2405" s="1" t="str">
        <f>_xlfn.TEXTBEFORE(Table38[[#This Row],[all fluxes from kapp-slack]]," ",,,,"")</f>
        <v/>
      </c>
      <c r="C2405" s="1">
        <f>_xlfn.NUMBERVALUE(IFERROR(_xlfn.TEXTAFTER(Table38[[#This Row],[all fluxes from kapp-slack]]," ",-1,,,""),""))</f>
        <v>0</v>
      </c>
      <c r="F2405" s="1" t="s">
        <v>6238</v>
      </c>
      <c r="G2405" s="1" t="str">
        <f>_xlfn.TEXTBEFORE(Table5[[#This Row],[rxn     kapp_old        kapp_slack_ub   kapp_slack_lb]]," ")</f>
        <v>RXN-EX_ptrc_e_REV-SPONT</v>
      </c>
      <c r="H240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40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405" s="1">
        <f>_xlfn.NUMBERVALUE(_xlfn.TEXTAFTER(Table5[[#This Row],[rxn     kapp_old        kapp_slack_ub   kapp_slack_lb]]," ",-1))</f>
        <v>0</v>
      </c>
      <c r="K2405" s="1">
        <f>_xlfn.XLOOKUP(SUBSTITUTE(Table5[[#This Row],[rxn]],"RXN-","ENZLOAD-"),ENZLOAD[name],ENZLOAD[flux],0)</f>
        <v>0</v>
      </c>
      <c r="L2405" s="1" t="str">
        <f>"'"&amp;Table5[[#This Row],[rxn]]&amp;"'"&amp;CHAR(9)&amp;IF(AND(Table5[[#This Row],[kapp_slack_ub]]&lt;&gt;0,Table5[[#This Row],[kapp_old]]&lt;$F$1),$F$1,Table5[[#This Row],[kapp_old]])</f>
        <v>'RXN-EX_ptrc_e_REV-SPONT'	27141.27779288</v>
      </c>
      <c r="M2405" s="1">
        <f>_xlfn.XLOOKUP(Table5[[#This Row],[rxn]],Table3[name],Table3[flux],$F$1)</f>
        <v>27141.277792879999</v>
      </c>
      <c r="N2405" s="1" t="str">
        <f>IFERROR(Table5[[#This Row],[min flux]]/Table5[[#This Row],[associated enzload]],"")</f>
        <v/>
      </c>
      <c r="O2405" s="1">
        <f>_xlfn.NUMBERVALUE(IF(Table5[[#This Row],[flux/enzload]]="","",ABS($N$1-Table5[[#This Row],[flux/enzload]])))</f>
        <v>0</v>
      </c>
      <c r="P2405" s="1">
        <f>Table5[[#This Row],[kapp_old]]+IFERROR(((Table5[[#This Row],[kapp_slack_ub]]-Table5[[#This Row],[kapp_slack_lb]])/Table5[[#This Row],[associated enzload]]),0)</f>
        <v>27141.277792879999</v>
      </c>
      <c r="Q2405" s="1" t="str">
        <f>"'"&amp;Table5[[#This Row],[rxn]]&amp;"'"&amp;CHAR(9)&amp;Table5[[#This Row],[kapp + (slack_ub - slack_lb)/enzload]]</f>
        <v>'RXN-EX_ptrc_e_REV-SPONT'	27141.27779288</v>
      </c>
      <c r="R2405" s="1">
        <f>_xlfn.XLOOKUP(Table5[[#This Row],[rxn]],Table38[name],Table38[flux],0)</f>
        <v>0</v>
      </c>
      <c r="S2405" s="1">
        <f>_xlfn.XLOOKUP(SUBSTITUTE(Table5[[#This Row],[rxn]],"RXN-","ENZLOAD-"),Table38[name],Table38[flux],0)</f>
        <v>0</v>
      </c>
      <c r="T2405" s="1" t="b">
        <f>AND(Table5[[#This Row],[ENZLOAD flux in kapp-slack.gms]]=0,Table5[[#This Row],[flux in kapp-slack.gms]]&lt;&gt;0,NOT(Table5[[#This Row],[spont or unknown?]]))</f>
        <v>0</v>
      </c>
      <c r="U2405" s="1" t="b">
        <f>OR(_xlfn.TEXTAFTER(Table5[[#This Row],[rxn]],"-",-1)="SPONT",_xlfn.TEXTAFTER(Table5[[#This Row],[rxn]],"-",-1)="UNKNOWN")</f>
        <v>1</v>
      </c>
      <c r="V2405" s="1">
        <f>_xlfn.XLOOKUP(SUBSTITUTE(Table5[[#This Row],[rxn]],"RXN-","ENZLOAD-"),Table4[rxn],Table4[ub],0)</f>
        <v>0</v>
      </c>
      <c r="W2405" s="1" t="b">
        <f>AND(Table5[[#This Row],[FVA ENZLOAD flux UB]]=0,Table5[[#This Row],[ENZ not made when it should be?]])</f>
        <v>0</v>
      </c>
    </row>
    <row r="2406" spans="1:23" hidden="1">
      <c r="A2406" s="1"/>
      <c r="B2406" s="1" t="str">
        <f>_xlfn.TEXTBEFORE(Table38[[#This Row],[all fluxes from kapp-slack]]," ",,,,"")</f>
        <v/>
      </c>
      <c r="C2406" s="1">
        <f>_xlfn.NUMBERVALUE(IFERROR(_xlfn.TEXTAFTER(Table38[[#This Row],[all fluxes from kapp-slack]]," ",-1,,,""),""))</f>
        <v>0</v>
      </c>
      <c r="F2406" s="1" t="s">
        <v>6239</v>
      </c>
      <c r="G2406" s="1" t="str">
        <f>_xlfn.TEXTBEFORE(Table5[[#This Row],[rxn     kapp_old        kapp_slack_ub   kapp_slack_lb]]," ")</f>
        <v>RXN-EX_pydxn_e_FWD-SPONT</v>
      </c>
      <c r="H240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40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406" s="1">
        <f>_xlfn.NUMBERVALUE(_xlfn.TEXTAFTER(Table5[[#This Row],[rxn     kapp_old        kapp_slack_ub   kapp_slack_lb]]," ",-1))</f>
        <v>0</v>
      </c>
      <c r="K2406" s="1">
        <f>_xlfn.XLOOKUP(SUBSTITUTE(Table5[[#This Row],[rxn]],"RXN-","ENZLOAD-"),ENZLOAD[name],ENZLOAD[flux],0)</f>
        <v>0</v>
      </c>
      <c r="L2406" s="1" t="str">
        <f>"'"&amp;Table5[[#This Row],[rxn]]&amp;"'"&amp;CHAR(9)&amp;IF(AND(Table5[[#This Row],[kapp_slack_ub]]&lt;&gt;0,Table5[[#This Row],[kapp_old]]&lt;$F$1),$F$1,Table5[[#This Row],[kapp_old]])</f>
        <v>'RXN-EX_pydxn_e_FWD-SPONT'	27141.27779288</v>
      </c>
      <c r="M2406" s="1">
        <f>_xlfn.XLOOKUP(Table5[[#This Row],[rxn]],Table3[name],Table3[flux],$F$1)</f>
        <v>27141.277792879999</v>
      </c>
      <c r="N2406" s="1" t="str">
        <f>IFERROR(Table5[[#This Row],[min flux]]/Table5[[#This Row],[associated enzload]],"")</f>
        <v/>
      </c>
      <c r="O2406" s="1">
        <f>_xlfn.NUMBERVALUE(IF(Table5[[#This Row],[flux/enzload]]="","",ABS($N$1-Table5[[#This Row],[flux/enzload]])))</f>
        <v>0</v>
      </c>
      <c r="P2406" s="1">
        <f>Table5[[#This Row],[kapp_old]]+IFERROR(((Table5[[#This Row],[kapp_slack_ub]]-Table5[[#This Row],[kapp_slack_lb]])/Table5[[#This Row],[associated enzload]]),0)</f>
        <v>27141.277792879999</v>
      </c>
      <c r="Q2406" s="1" t="str">
        <f>"'"&amp;Table5[[#This Row],[rxn]]&amp;"'"&amp;CHAR(9)&amp;Table5[[#This Row],[kapp + (slack_ub - slack_lb)/enzload]]</f>
        <v>'RXN-EX_pydxn_e_FWD-SPONT'	27141.27779288</v>
      </c>
      <c r="R2406" s="1">
        <f>_xlfn.XLOOKUP(Table5[[#This Row],[rxn]],Table38[name],Table38[flux],0)</f>
        <v>0</v>
      </c>
      <c r="S2406" s="1">
        <f>_xlfn.XLOOKUP(SUBSTITUTE(Table5[[#This Row],[rxn]],"RXN-","ENZLOAD-"),Table38[name],Table38[flux],0)</f>
        <v>0</v>
      </c>
      <c r="T2406" s="1" t="b">
        <f>AND(Table5[[#This Row],[ENZLOAD flux in kapp-slack.gms]]=0,Table5[[#This Row],[flux in kapp-slack.gms]]&lt;&gt;0,NOT(Table5[[#This Row],[spont or unknown?]]))</f>
        <v>0</v>
      </c>
      <c r="U2406" s="1" t="b">
        <f>OR(_xlfn.TEXTAFTER(Table5[[#This Row],[rxn]],"-",-1)="SPONT",_xlfn.TEXTAFTER(Table5[[#This Row],[rxn]],"-",-1)="UNKNOWN")</f>
        <v>1</v>
      </c>
      <c r="V2406" s="1">
        <f>_xlfn.XLOOKUP(SUBSTITUTE(Table5[[#This Row],[rxn]],"RXN-","ENZLOAD-"),Table4[rxn],Table4[ub],0)</f>
        <v>0</v>
      </c>
      <c r="W2406" s="1" t="b">
        <f>AND(Table5[[#This Row],[FVA ENZLOAD flux UB]]=0,Table5[[#This Row],[ENZ not made when it should be?]])</f>
        <v>0</v>
      </c>
    </row>
    <row r="2407" spans="1:23" hidden="1">
      <c r="A2407" s="1"/>
      <c r="B2407" s="1" t="str">
        <f>_xlfn.TEXTBEFORE(Table38[[#This Row],[all fluxes from kapp-slack]]," ",,,,"")</f>
        <v/>
      </c>
      <c r="C2407" s="1">
        <f>_xlfn.NUMBERVALUE(IFERROR(_xlfn.TEXTAFTER(Table38[[#This Row],[all fluxes from kapp-slack]]," ",-1,,,""),""))</f>
        <v>0</v>
      </c>
      <c r="F2407" s="1" t="s">
        <v>6240</v>
      </c>
      <c r="G2407" s="1" t="str">
        <f>_xlfn.TEXTBEFORE(Table5[[#This Row],[rxn     kapp_old        kapp_slack_ub   kapp_slack_lb]]," ")</f>
        <v>RXN-EX_pydxn_e_REV-SPONT</v>
      </c>
      <c r="H240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40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407" s="1">
        <f>_xlfn.NUMBERVALUE(_xlfn.TEXTAFTER(Table5[[#This Row],[rxn     kapp_old        kapp_slack_ub   kapp_slack_lb]]," ",-1))</f>
        <v>0</v>
      </c>
      <c r="K2407" s="1">
        <f>_xlfn.XLOOKUP(SUBSTITUTE(Table5[[#This Row],[rxn]],"RXN-","ENZLOAD-"),ENZLOAD[name],ENZLOAD[flux],0)</f>
        <v>0</v>
      </c>
      <c r="L2407" s="1" t="str">
        <f>"'"&amp;Table5[[#This Row],[rxn]]&amp;"'"&amp;CHAR(9)&amp;IF(AND(Table5[[#This Row],[kapp_slack_ub]]&lt;&gt;0,Table5[[#This Row],[kapp_old]]&lt;$F$1),$F$1,Table5[[#This Row],[kapp_old]])</f>
        <v>'RXN-EX_pydxn_e_REV-SPONT'	27141.27779288</v>
      </c>
      <c r="M2407" s="1">
        <f>_xlfn.XLOOKUP(Table5[[#This Row],[rxn]],Table3[name],Table3[flux],$F$1)</f>
        <v>27141.277792879999</v>
      </c>
      <c r="N2407" s="1" t="str">
        <f>IFERROR(Table5[[#This Row],[min flux]]/Table5[[#This Row],[associated enzload]],"")</f>
        <v/>
      </c>
      <c r="O2407" s="1">
        <f>_xlfn.NUMBERVALUE(IF(Table5[[#This Row],[flux/enzload]]="","",ABS($N$1-Table5[[#This Row],[flux/enzload]])))</f>
        <v>0</v>
      </c>
      <c r="P2407" s="1">
        <f>Table5[[#This Row],[kapp_old]]+IFERROR(((Table5[[#This Row],[kapp_slack_ub]]-Table5[[#This Row],[kapp_slack_lb]])/Table5[[#This Row],[associated enzload]]),0)</f>
        <v>27141.277792879999</v>
      </c>
      <c r="Q2407" s="1" t="str">
        <f>"'"&amp;Table5[[#This Row],[rxn]]&amp;"'"&amp;CHAR(9)&amp;Table5[[#This Row],[kapp + (slack_ub - slack_lb)/enzload]]</f>
        <v>'RXN-EX_pydxn_e_REV-SPONT'	27141.27779288</v>
      </c>
      <c r="R2407" s="1">
        <f>_xlfn.XLOOKUP(Table5[[#This Row],[rxn]],Table38[name],Table38[flux],0)</f>
        <v>0</v>
      </c>
      <c r="S2407" s="1">
        <f>_xlfn.XLOOKUP(SUBSTITUTE(Table5[[#This Row],[rxn]],"RXN-","ENZLOAD-"),Table38[name],Table38[flux],0)</f>
        <v>0</v>
      </c>
      <c r="T2407" s="1" t="b">
        <f>AND(Table5[[#This Row],[ENZLOAD flux in kapp-slack.gms]]=0,Table5[[#This Row],[flux in kapp-slack.gms]]&lt;&gt;0,NOT(Table5[[#This Row],[spont or unknown?]]))</f>
        <v>0</v>
      </c>
      <c r="U2407" s="1" t="b">
        <f>OR(_xlfn.TEXTAFTER(Table5[[#This Row],[rxn]],"-",-1)="SPONT",_xlfn.TEXTAFTER(Table5[[#This Row],[rxn]],"-",-1)="UNKNOWN")</f>
        <v>1</v>
      </c>
      <c r="V2407" s="1">
        <f>_xlfn.XLOOKUP(SUBSTITUTE(Table5[[#This Row],[rxn]],"RXN-","ENZLOAD-"),Table4[rxn],Table4[ub],0)</f>
        <v>0</v>
      </c>
      <c r="W2407" s="1" t="b">
        <f>AND(Table5[[#This Row],[FVA ENZLOAD flux UB]]=0,Table5[[#This Row],[ENZ not made when it should be?]])</f>
        <v>0</v>
      </c>
    </row>
    <row r="2408" spans="1:23" hidden="1">
      <c r="A2408" s="1"/>
      <c r="B2408" s="1" t="str">
        <f>_xlfn.TEXTBEFORE(Table38[[#This Row],[all fluxes from kapp-slack]]," ",,,,"")</f>
        <v/>
      </c>
      <c r="C2408" s="1">
        <f>_xlfn.NUMBERVALUE(IFERROR(_xlfn.TEXTAFTER(Table38[[#This Row],[all fluxes from kapp-slack]]," ",-1,,,""),""))</f>
        <v>0</v>
      </c>
      <c r="F2408" s="1" t="s">
        <v>6241</v>
      </c>
      <c r="G2408" s="1" t="str">
        <f>_xlfn.TEXTBEFORE(Table5[[#This Row],[rxn     kapp_old        kapp_slack_ub   kapp_slack_lb]]," ")</f>
        <v>RXN-EX_pyr_e_FWD-SPONT</v>
      </c>
      <c r="H240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40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408" s="1">
        <f>_xlfn.NUMBERVALUE(_xlfn.TEXTAFTER(Table5[[#This Row],[rxn     kapp_old        kapp_slack_ub   kapp_slack_lb]]," ",-1))</f>
        <v>0</v>
      </c>
      <c r="K2408" s="1">
        <f>_xlfn.XLOOKUP(SUBSTITUTE(Table5[[#This Row],[rxn]],"RXN-","ENZLOAD-"),ENZLOAD[name],ENZLOAD[flux],0)</f>
        <v>0</v>
      </c>
      <c r="L2408" s="1" t="str">
        <f>"'"&amp;Table5[[#This Row],[rxn]]&amp;"'"&amp;CHAR(9)&amp;IF(AND(Table5[[#This Row],[kapp_slack_ub]]&lt;&gt;0,Table5[[#This Row],[kapp_old]]&lt;$F$1),$F$1,Table5[[#This Row],[kapp_old]])</f>
        <v>'RXN-EX_pyr_e_FWD-SPONT'	27141.27779288</v>
      </c>
      <c r="M2408" s="1">
        <f>_xlfn.XLOOKUP(Table5[[#This Row],[rxn]],Table3[name],Table3[flux],$F$1)</f>
        <v>27141.277792879999</v>
      </c>
      <c r="N2408" s="1" t="str">
        <f>IFERROR(Table5[[#This Row],[min flux]]/Table5[[#This Row],[associated enzload]],"")</f>
        <v/>
      </c>
      <c r="O2408" s="1">
        <f>_xlfn.NUMBERVALUE(IF(Table5[[#This Row],[flux/enzload]]="","",ABS($N$1-Table5[[#This Row],[flux/enzload]])))</f>
        <v>0</v>
      </c>
      <c r="P2408" s="1">
        <f>Table5[[#This Row],[kapp_old]]+IFERROR(((Table5[[#This Row],[kapp_slack_ub]]-Table5[[#This Row],[kapp_slack_lb]])/Table5[[#This Row],[associated enzload]]),0)</f>
        <v>27141.277792879999</v>
      </c>
      <c r="Q2408" s="1" t="str">
        <f>"'"&amp;Table5[[#This Row],[rxn]]&amp;"'"&amp;CHAR(9)&amp;Table5[[#This Row],[kapp + (slack_ub - slack_lb)/enzload]]</f>
        <v>'RXN-EX_pyr_e_FWD-SPONT'	27141.27779288</v>
      </c>
      <c r="R2408" s="1">
        <f>_xlfn.XLOOKUP(Table5[[#This Row],[rxn]],Table38[name],Table38[flux],0)</f>
        <v>0</v>
      </c>
      <c r="S2408" s="1">
        <f>_xlfn.XLOOKUP(SUBSTITUTE(Table5[[#This Row],[rxn]],"RXN-","ENZLOAD-"),Table38[name],Table38[flux],0)</f>
        <v>0</v>
      </c>
      <c r="T2408" s="1" t="b">
        <f>AND(Table5[[#This Row],[ENZLOAD flux in kapp-slack.gms]]=0,Table5[[#This Row],[flux in kapp-slack.gms]]&lt;&gt;0,NOT(Table5[[#This Row],[spont or unknown?]]))</f>
        <v>0</v>
      </c>
      <c r="U2408" s="1" t="b">
        <f>OR(_xlfn.TEXTAFTER(Table5[[#This Row],[rxn]],"-",-1)="SPONT",_xlfn.TEXTAFTER(Table5[[#This Row],[rxn]],"-",-1)="UNKNOWN")</f>
        <v>1</v>
      </c>
      <c r="V2408" s="1">
        <f>_xlfn.XLOOKUP(SUBSTITUTE(Table5[[#This Row],[rxn]],"RXN-","ENZLOAD-"),Table4[rxn],Table4[ub],0)</f>
        <v>0</v>
      </c>
      <c r="W2408" s="1" t="b">
        <f>AND(Table5[[#This Row],[FVA ENZLOAD flux UB]]=0,Table5[[#This Row],[ENZ not made when it should be?]])</f>
        <v>0</v>
      </c>
    </row>
    <row r="2409" spans="1:23" hidden="1">
      <c r="A2409" s="1"/>
      <c r="B2409" s="1" t="str">
        <f>_xlfn.TEXTBEFORE(Table38[[#This Row],[all fluxes from kapp-slack]]," ",,,,"")</f>
        <v/>
      </c>
      <c r="C2409" s="1">
        <f>_xlfn.NUMBERVALUE(IFERROR(_xlfn.TEXTAFTER(Table38[[#This Row],[all fluxes from kapp-slack]]," ",-1,,,""),""))</f>
        <v>0</v>
      </c>
      <c r="F2409" s="1" t="s">
        <v>6242</v>
      </c>
      <c r="G2409" s="1" t="str">
        <f>_xlfn.TEXTBEFORE(Table5[[#This Row],[rxn     kapp_old        kapp_slack_ub   kapp_slack_lb]]," ")</f>
        <v>RXN-EX_pyr_e_REV-SPONT</v>
      </c>
      <c r="H240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40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409" s="1">
        <f>_xlfn.NUMBERVALUE(_xlfn.TEXTAFTER(Table5[[#This Row],[rxn     kapp_old        kapp_slack_ub   kapp_slack_lb]]," ",-1))</f>
        <v>0</v>
      </c>
      <c r="K2409" s="1">
        <f>_xlfn.XLOOKUP(SUBSTITUTE(Table5[[#This Row],[rxn]],"RXN-","ENZLOAD-"),ENZLOAD[name],ENZLOAD[flux],0)</f>
        <v>0</v>
      </c>
      <c r="L2409" s="1" t="str">
        <f>"'"&amp;Table5[[#This Row],[rxn]]&amp;"'"&amp;CHAR(9)&amp;IF(AND(Table5[[#This Row],[kapp_slack_ub]]&lt;&gt;0,Table5[[#This Row],[kapp_old]]&lt;$F$1),$F$1,Table5[[#This Row],[kapp_old]])</f>
        <v>'RXN-EX_pyr_e_REV-SPONT'	27141.27779288</v>
      </c>
      <c r="M2409" s="1">
        <f>_xlfn.XLOOKUP(Table5[[#This Row],[rxn]],Table3[name],Table3[flux],$F$1)</f>
        <v>27141.277792879999</v>
      </c>
      <c r="N2409" s="1" t="str">
        <f>IFERROR(Table5[[#This Row],[min flux]]/Table5[[#This Row],[associated enzload]],"")</f>
        <v/>
      </c>
      <c r="O2409" s="1">
        <f>_xlfn.NUMBERVALUE(IF(Table5[[#This Row],[flux/enzload]]="","",ABS($N$1-Table5[[#This Row],[flux/enzload]])))</f>
        <v>0</v>
      </c>
      <c r="P2409" s="1">
        <f>Table5[[#This Row],[kapp_old]]+IFERROR(((Table5[[#This Row],[kapp_slack_ub]]-Table5[[#This Row],[kapp_slack_lb]])/Table5[[#This Row],[associated enzload]]),0)</f>
        <v>27141.277792879999</v>
      </c>
      <c r="Q2409" s="1" t="str">
        <f>"'"&amp;Table5[[#This Row],[rxn]]&amp;"'"&amp;CHAR(9)&amp;Table5[[#This Row],[kapp + (slack_ub - slack_lb)/enzload]]</f>
        <v>'RXN-EX_pyr_e_REV-SPONT'	27141.27779288</v>
      </c>
      <c r="R2409" s="1">
        <f>_xlfn.XLOOKUP(Table5[[#This Row],[rxn]],Table38[name],Table38[flux],0)</f>
        <v>0</v>
      </c>
      <c r="S2409" s="1">
        <f>_xlfn.XLOOKUP(SUBSTITUTE(Table5[[#This Row],[rxn]],"RXN-","ENZLOAD-"),Table38[name],Table38[flux],0)</f>
        <v>0</v>
      </c>
      <c r="T2409" s="1" t="b">
        <f>AND(Table5[[#This Row],[ENZLOAD flux in kapp-slack.gms]]=0,Table5[[#This Row],[flux in kapp-slack.gms]]&lt;&gt;0,NOT(Table5[[#This Row],[spont or unknown?]]))</f>
        <v>0</v>
      </c>
      <c r="U2409" s="1" t="b">
        <f>OR(_xlfn.TEXTAFTER(Table5[[#This Row],[rxn]],"-",-1)="SPONT",_xlfn.TEXTAFTER(Table5[[#This Row],[rxn]],"-",-1)="UNKNOWN")</f>
        <v>1</v>
      </c>
      <c r="V2409" s="1">
        <f>_xlfn.XLOOKUP(SUBSTITUTE(Table5[[#This Row],[rxn]],"RXN-","ENZLOAD-"),Table4[rxn],Table4[ub],0)</f>
        <v>0</v>
      </c>
      <c r="W2409" s="1" t="b">
        <f>AND(Table5[[#This Row],[FVA ENZLOAD flux UB]]=0,Table5[[#This Row],[ENZ not made when it should be?]])</f>
        <v>0</v>
      </c>
    </row>
    <row r="2410" spans="1:23" hidden="1">
      <c r="A2410" s="1"/>
      <c r="B2410" s="1" t="str">
        <f>_xlfn.TEXTBEFORE(Table38[[#This Row],[all fluxes from kapp-slack]]," ",,,,"")</f>
        <v/>
      </c>
      <c r="C2410" s="1">
        <f>_xlfn.NUMBERVALUE(IFERROR(_xlfn.TEXTAFTER(Table38[[#This Row],[all fluxes from kapp-slack]]," ",-1,,,""),""))</f>
        <v>0</v>
      </c>
      <c r="F2410" s="1" t="s">
        <v>6243</v>
      </c>
      <c r="G2410" s="1" t="str">
        <f>_xlfn.TEXTBEFORE(Table5[[#This Row],[rxn     kapp_old        kapp_slack_ub   kapp_slack_lb]]," ")</f>
        <v>RXN-EX_ribflv_e_FWD-SPONT</v>
      </c>
      <c r="H241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41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410" s="1">
        <f>_xlfn.NUMBERVALUE(_xlfn.TEXTAFTER(Table5[[#This Row],[rxn     kapp_old        kapp_slack_ub   kapp_slack_lb]]," ",-1))</f>
        <v>0</v>
      </c>
      <c r="K2410" s="1">
        <f>_xlfn.XLOOKUP(SUBSTITUTE(Table5[[#This Row],[rxn]],"RXN-","ENZLOAD-"),ENZLOAD[name],ENZLOAD[flux],0)</f>
        <v>0</v>
      </c>
      <c r="L2410" s="1" t="str">
        <f>"'"&amp;Table5[[#This Row],[rxn]]&amp;"'"&amp;CHAR(9)&amp;IF(AND(Table5[[#This Row],[kapp_slack_ub]]&lt;&gt;0,Table5[[#This Row],[kapp_old]]&lt;$F$1),$F$1,Table5[[#This Row],[kapp_old]])</f>
        <v>'RXN-EX_ribflv_e_FWD-SPONT'	27141.27779288</v>
      </c>
      <c r="M2410" s="1">
        <f>_xlfn.XLOOKUP(Table5[[#This Row],[rxn]],Table3[name],Table3[flux],$F$1)</f>
        <v>27141.277792879999</v>
      </c>
      <c r="N2410" s="1" t="str">
        <f>IFERROR(Table5[[#This Row],[min flux]]/Table5[[#This Row],[associated enzload]],"")</f>
        <v/>
      </c>
      <c r="O2410" s="1">
        <f>_xlfn.NUMBERVALUE(IF(Table5[[#This Row],[flux/enzload]]="","",ABS($N$1-Table5[[#This Row],[flux/enzload]])))</f>
        <v>0</v>
      </c>
      <c r="P2410" s="1">
        <f>Table5[[#This Row],[kapp_old]]+IFERROR(((Table5[[#This Row],[kapp_slack_ub]]-Table5[[#This Row],[kapp_slack_lb]])/Table5[[#This Row],[associated enzload]]),0)</f>
        <v>27141.277792879999</v>
      </c>
      <c r="Q2410" s="1" t="str">
        <f>"'"&amp;Table5[[#This Row],[rxn]]&amp;"'"&amp;CHAR(9)&amp;Table5[[#This Row],[kapp + (slack_ub - slack_lb)/enzload]]</f>
        <v>'RXN-EX_ribflv_e_FWD-SPONT'	27141.27779288</v>
      </c>
      <c r="R2410" s="1">
        <f>_xlfn.XLOOKUP(Table5[[#This Row],[rxn]],Table38[name],Table38[flux],0)</f>
        <v>0</v>
      </c>
      <c r="S2410" s="1">
        <f>_xlfn.XLOOKUP(SUBSTITUTE(Table5[[#This Row],[rxn]],"RXN-","ENZLOAD-"),Table38[name],Table38[flux],0)</f>
        <v>0</v>
      </c>
      <c r="T2410" s="1" t="b">
        <f>AND(Table5[[#This Row],[ENZLOAD flux in kapp-slack.gms]]=0,Table5[[#This Row],[flux in kapp-slack.gms]]&lt;&gt;0,NOT(Table5[[#This Row],[spont or unknown?]]))</f>
        <v>0</v>
      </c>
      <c r="U2410" s="1" t="b">
        <f>OR(_xlfn.TEXTAFTER(Table5[[#This Row],[rxn]],"-",-1)="SPONT",_xlfn.TEXTAFTER(Table5[[#This Row],[rxn]],"-",-1)="UNKNOWN")</f>
        <v>1</v>
      </c>
      <c r="V2410" s="1">
        <f>_xlfn.XLOOKUP(SUBSTITUTE(Table5[[#This Row],[rxn]],"RXN-","ENZLOAD-"),Table4[rxn],Table4[ub],0)</f>
        <v>0</v>
      </c>
      <c r="W2410" s="1" t="b">
        <f>AND(Table5[[#This Row],[FVA ENZLOAD flux UB]]=0,Table5[[#This Row],[ENZ not made when it should be?]])</f>
        <v>0</v>
      </c>
    </row>
    <row r="2411" spans="1:23" hidden="1">
      <c r="A2411" s="1"/>
      <c r="B2411" s="1" t="str">
        <f>_xlfn.TEXTBEFORE(Table38[[#This Row],[all fluxes from kapp-slack]]," ",,,,"")</f>
        <v/>
      </c>
      <c r="C2411" s="1">
        <f>_xlfn.NUMBERVALUE(IFERROR(_xlfn.TEXTAFTER(Table38[[#This Row],[all fluxes from kapp-slack]]," ",-1,,,""),""))</f>
        <v>0</v>
      </c>
      <c r="F2411" s="1" t="s">
        <v>6244</v>
      </c>
      <c r="G2411" s="1" t="str">
        <f>_xlfn.TEXTBEFORE(Table5[[#This Row],[rxn     kapp_old        kapp_slack_ub   kapp_slack_lb]]," ")</f>
        <v>RXN-EX_ribflv_e_REV-SPONT</v>
      </c>
      <c r="H241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41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411" s="1">
        <f>_xlfn.NUMBERVALUE(_xlfn.TEXTAFTER(Table5[[#This Row],[rxn     kapp_old        kapp_slack_ub   kapp_slack_lb]]," ",-1))</f>
        <v>0</v>
      </c>
      <c r="K2411" s="1">
        <f>_xlfn.XLOOKUP(SUBSTITUTE(Table5[[#This Row],[rxn]],"RXN-","ENZLOAD-"),ENZLOAD[name],ENZLOAD[flux],0)</f>
        <v>0</v>
      </c>
      <c r="L2411" s="1" t="str">
        <f>"'"&amp;Table5[[#This Row],[rxn]]&amp;"'"&amp;CHAR(9)&amp;IF(AND(Table5[[#This Row],[kapp_slack_ub]]&lt;&gt;0,Table5[[#This Row],[kapp_old]]&lt;$F$1),$F$1,Table5[[#This Row],[kapp_old]])</f>
        <v>'RXN-EX_ribflv_e_REV-SPONT'	27141.27779288</v>
      </c>
      <c r="M2411" s="1">
        <f>_xlfn.XLOOKUP(Table5[[#This Row],[rxn]],Table3[name],Table3[flux],$F$1)</f>
        <v>27141.277792879999</v>
      </c>
      <c r="N2411" s="1" t="str">
        <f>IFERROR(Table5[[#This Row],[min flux]]/Table5[[#This Row],[associated enzload]],"")</f>
        <v/>
      </c>
      <c r="O2411" s="1">
        <f>_xlfn.NUMBERVALUE(IF(Table5[[#This Row],[flux/enzload]]="","",ABS($N$1-Table5[[#This Row],[flux/enzload]])))</f>
        <v>0</v>
      </c>
      <c r="P2411" s="1">
        <f>Table5[[#This Row],[kapp_old]]+IFERROR(((Table5[[#This Row],[kapp_slack_ub]]-Table5[[#This Row],[kapp_slack_lb]])/Table5[[#This Row],[associated enzload]]),0)</f>
        <v>27141.277792879999</v>
      </c>
      <c r="Q2411" s="1" t="str">
        <f>"'"&amp;Table5[[#This Row],[rxn]]&amp;"'"&amp;CHAR(9)&amp;Table5[[#This Row],[kapp + (slack_ub - slack_lb)/enzload]]</f>
        <v>'RXN-EX_ribflv_e_REV-SPONT'	27141.27779288</v>
      </c>
      <c r="R2411" s="1">
        <f>_xlfn.XLOOKUP(Table5[[#This Row],[rxn]],Table38[name],Table38[flux],0)</f>
        <v>0</v>
      </c>
      <c r="S2411" s="1">
        <f>_xlfn.XLOOKUP(SUBSTITUTE(Table5[[#This Row],[rxn]],"RXN-","ENZLOAD-"),Table38[name],Table38[flux],0)</f>
        <v>0</v>
      </c>
      <c r="T2411" s="1" t="b">
        <f>AND(Table5[[#This Row],[ENZLOAD flux in kapp-slack.gms]]=0,Table5[[#This Row],[flux in kapp-slack.gms]]&lt;&gt;0,NOT(Table5[[#This Row],[spont or unknown?]]))</f>
        <v>0</v>
      </c>
      <c r="U2411" s="1" t="b">
        <f>OR(_xlfn.TEXTAFTER(Table5[[#This Row],[rxn]],"-",-1)="SPONT",_xlfn.TEXTAFTER(Table5[[#This Row],[rxn]],"-",-1)="UNKNOWN")</f>
        <v>1</v>
      </c>
      <c r="V2411" s="1">
        <f>_xlfn.XLOOKUP(SUBSTITUTE(Table5[[#This Row],[rxn]],"RXN-","ENZLOAD-"),Table4[rxn],Table4[ub],0)</f>
        <v>0</v>
      </c>
      <c r="W2411" s="1" t="b">
        <f>AND(Table5[[#This Row],[FVA ENZLOAD flux UB]]=0,Table5[[#This Row],[ENZ not made when it should be?]])</f>
        <v>0</v>
      </c>
    </row>
    <row r="2412" spans="1:23" hidden="1">
      <c r="A2412" s="1"/>
      <c r="B2412" s="1" t="str">
        <f>_xlfn.TEXTBEFORE(Table38[[#This Row],[all fluxes from kapp-slack]]," ",,,,"")</f>
        <v/>
      </c>
      <c r="C2412" s="1">
        <f>_xlfn.NUMBERVALUE(IFERROR(_xlfn.TEXTAFTER(Table38[[#This Row],[all fluxes from kapp-slack]]," ",-1,,,""),""))</f>
        <v>0</v>
      </c>
      <c r="F2412" s="1" t="s">
        <v>6245</v>
      </c>
      <c r="G2412" s="1" t="str">
        <f>_xlfn.TEXTBEFORE(Table5[[#This Row],[rxn     kapp_old        kapp_slack_ub   kapp_slack_lb]]," ")</f>
        <v>RXN-EX_amet_e_FWD-SPONT</v>
      </c>
      <c r="H241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41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412" s="1">
        <f>_xlfn.NUMBERVALUE(_xlfn.TEXTAFTER(Table5[[#This Row],[rxn     kapp_old        kapp_slack_ub   kapp_slack_lb]]," ",-1))</f>
        <v>0</v>
      </c>
      <c r="K2412" s="1">
        <f>_xlfn.XLOOKUP(SUBSTITUTE(Table5[[#This Row],[rxn]],"RXN-","ENZLOAD-"),ENZLOAD[name],ENZLOAD[flux],0)</f>
        <v>0</v>
      </c>
      <c r="L2412" s="1" t="str">
        <f>"'"&amp;Table5[[#This Row],[rxn]]&amp;"'"&amp;CHAR(9)&amp;IF(AND(Table5[[#This Row],[kapp_slack_ub]]&lt;&gt;0,Table5[[#This Row],[kapp_old]]&lt;$F$1),$F$1,Table5[[#This Row],[kapp_old]])</f>
        <v>'RXN-EX_amet_e_FWD-SPONT'	27141.27779288</v>
      </c>
      <c r="M2412" s="1">
        <f>_xlfn.XLOOKUP(Table5[[#This Row],[rxn]],Table3[name],Table3[flux],$F$1)</f>
        <v>27141.277792879999</v>
      </c>
      <c r="N2412" s="1" t="str">
        <f>IFERROR(Table5[[#This Row],[min flux]]/Table5[[#This Row],[associated enzload]],"")</f>
        <v/>
      </c>
      <c r="O2412" s="1">
        <f>_xlfn.NUMBERVALUE(IF(Table5[[#This Row],[flux/enzload]]="","",ABS($N$1-Table5[[#This Row],[flux/enzload]])))</f>
        <v>0</v>
      </c>
      <c r="P2412" s="1">
        <f>Table5[[#This Row],[kapp_old]]+IFERROR(((Table5[[#This Row],[kapp_slack_ub]]-Table5[[#This Row],[kapp_slack_lb]])/Table5[[#This Row],[associated enzload]]),0)</f>
        <v>27141.277792879999</v>
      </c>
      <c r="Q2412" s="1" t="str">
        <f>"'"&amp;Table5[[#This Row],[rxn]]&amp;"'"&amp;CHAR(9)&amp;Table5[[#This Row],[kapp + (slack_ub - slack_lb)/enzload]]</f>
        <v>'RXN-EX_amet_e_FWD-SPONT'	27141.27779288</v>
      </c>
      <c r="R2412" s="1">
        <f>_xlfn.XLOOKUP(Table5[[#This Row],[rxn]],Table38[name],Table38[flux],0)</f>
        <v>0</v>
      </c>
      <c r="S2412" s="1">
        <f>_xlfn.XLOOKUP(SUBSTITUTE(Table5[[#This Row],[rxn]],"RXN-","ENZLOAD-"),Table38[name],Table38[flux],0)</f>
        <v>0</v>
      </c>
      <c r="T2412" s="1" t="b">
        <f>AND(Table5[[#This Row],[ENZLOAD flux in kapp-slack.gms]]=0,Table5[[#This Row],[flux in kapp-slack.gms]]&lt;&gt;0,NOT(Table5[[#This Row],[spont or unknown?]]))</f>
        <v>0</v>
      </c>
      <c r="U2412" s="1" t="b">
        <f>OR(_xlfn.TEXTAFTER(Table5[[#This Row],[rxn]],"-",-1)="SPONT",_xlfn.TEXTAFTER(Table5[[#This Row],[rxn]],"-",-1)="UNKNOWN")</f>
        <v>1</v>
      </c>
      <c r="V2412" s="1">
        <f>_xlfn.XLOOKUP(SUBSTITUTE(Table5[[#This Row],[rxn]],"RXN-","ENZLOAD-"),Table4[rxn],Table4[ub],0)</f>
        <v>0</v>
      </c>
      <c r="W2412" s="1" t="b">
        <f>AND(Table5[[#This Row],[FVA ENZLOAD flux UB]]=0,Table5[[#This Row],[ENZ not made when it should be?]])</f>
        <v>0</v>
      </c>
    </row>
    <row r="2413" spans="1:23" hidden="1">
      <c r="A2413" s="1"/>
      <c r="B2413" s="1" t="str">
        <f>_xlfn.TEXTBEFORE(Table38[[#This Row],[all fluxes from kapp-slack]]," ",,,,"")</f>
        <v/>
      </c>
      <c r="C2413" s="1">
        <f>_xlfn.NUMBERVALUE(IFERROR(_xlfn.TEXTAFTER(Table38[[#This Row],[all fluxes from kapp-slack]]," ",-1,,,""),""))</f>
        <v>0</v>
      </c>
      <c r="F2413" s="1" t="s">
        <v>6246</v>
      </c>
      <c r="G2413" s="1" t="str">
        <f>_xlfn.TEXTBEFORE(Table5[[#This Row],[rxn     kapp_old        kapp_slack_ub   kapp_slack_lb]]," ")</f>
        <v>RXN-EX_amet_e_REV-SPONT</v>
      </c>
      <c r="H241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41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413" s="1">
        <f>_xlfn.NUMBERVALUE(_xlfn.TEXTAFTER(Table5[[#This Row],[rxn     kapp_old        kapp_slack_ub   kapp_slack_lb]]," ",-1))</f>
        <v>0</v>
      </c>
      <c r="K2413" s="1">
        <f>_xlfn.XLOOKUP(SUBSTITUTE(Table5[[#This Row],[rxn]],"RXN-","ENZLOAD-"),ENZLOAD[name],ENZLOAD[flux],0)</f>
        <v>0</v>
      </c>
      <c r="L2413" s="1" t="str">
        <f>"'"&amp;Table5[[#This Row],[rxn]]&amp;"'"&amp;CHAR(9)&amp;IF(AND(Table5[[#This Row],[kapp_slack_ub]]&lt;&gt;0,Table5[[#This Row],[kapp_old]]&lt;$F$1),$F$1,Table5[[#This Row],[kapp_old]])</f>
        <v>'RXN-EX_amet_e_REV-SPONT'	27141.27779288</v>
      </c>
      <c r="M2413" s="1">
        <f>_xlfn.XLOOKUP(Table5[[#This Row],[rxn]],Table3[name],Table3[flux],$F$1)</f>
        <v>27141.277792879999</v>
      </c>
      <c r="N2413" s="1" t="str">
        <f>IFERROR(Table5[[#This Row],[min flux]]/Table5[[#This Row],[associated enzload]],"")</f>
        <v/>
      </c>
      <c r="O2413" s="1">
        <f>_xlfn.NUMBERVALUE(IF(Table5[[#This Row],[flux/enzload]]="","",ABS($N$1-Table5[[#This Row],[flux/enzload]])))</f>
        <v>0</v>
      </c>
      <c r="P2413" s="1">
        <f>Table5[[#This Row],[kapp_old]]+IFERROR(((Table5[[#This Row],[kapp_slack_ub]]-Table5[[#This Row],[kapp_slack_lb]])/Table5[[#This Row],[associated enzload]]),0)</f>
        <v>27141.277792879999</v>
      </c>
      <c r="Q2413" s="1" t="str">
        <f>"'"&amp;Table5[[#This Row],[rxn]]&amp;"'"&amp;CHAR(9)&amp;Table5[[#This Row],[kapp + (slack_ub - slack_lb)/enzload]]</f>
        <v>'RXN-EX_amet_e_REV-SPONT'	27141.27779288</v>
      </c>
      <c r="R2413" s="1">
        <f>_xlfn.XLOOKUP(Table5[[#This Row],[rxn]],Table38[name],Table38[flux],0)</f>
        <v>0</v>
      </c>
      <c r="S2413" s="1">
        <f>_xlfn.XLOOKUP(SUBSTITUTE(Table5[[#This Row],[rxn]],"RXN-","ENZLOAD-"),Table38[name],Table38[flux],0)</f>
        <v>0</v>
      </c>
      <c r="T2413" s="1" t="b">
        <f>AND(Table5[[#This Row],[ENZLOAD flux in kapp-slack.gms]]=0,Table5[[#This Row],[flux in kapp-slack.gms]]&lt;&gt;0,NOT(Table5[[#This Row],[spont or unknown?]]))</f>
        <v>0</v>
      </c>
      <c r="U2413" s="1" t="b">
        <f>OR(_xlfn.TEXTAFTER(Table5[[#This Row],[rxn]],"-",-1)="SPONT",_xlfn.TEXTAFTER(Table5[[#This Row],[rxn]],"-",-1)="UNKNOWN")</f>
        <v>1</v>
      </c>
      <c r="V2413" s="1">
        <f>_xlfn.XLOOKUP(SUBSTITUTE(Table5[[#This Row],[rxn]],"RXN-","ENZLOAD-"),Table4[rxn],Table4[ub],0)</f>
        <v>0</v>
      </c>
      <c r="W2413" s="1" t="b">
        <f>AND(Table5[[#This Row],[FVA ENZLOAD flux UB]]=0,Table5[[#This Row],[ENZ not made when it should be?]])</f>
        <v>0</v>
      </c>
    </row>
    <row r="2414" spans="1:23" hidden="1">
      <c r="A2414" s="1"/>
      <c r="B2414" s="1" t="str">
        <f>_xlfn.TEXTBEFORE(Table38[[#This Row],[all fluxes from kapp-slack]]," ",,,,"")</f>
        <v/>
      </c>
      <c r="C2414" s="1">
        <f>_xlfn.NUMBERVALUE(IFERROR(_xlfn.TEXTAFTER(Table38[[#This Row],[all fluxes from kapp-slack]]," ",-1,,,""),""))</f>
        <v>0</v>
      </c>
      <c r="F2414" s="1" t="s">
        <v>6247</v>
      </c>
      <c r="G2414" s="1" t="str">
        <f>_xlfn.TEXTBEFORE(Table5[[#This Row],[rxn     kapp_old        kapp_slack_ub   kapp_slack_lb]]," ")</f>
        <v>RXN-EX_mmet_e_FWD-SPONT</v>
      </c>
      <c r="H241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41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414" s="1">
        <f>_xlfn.NUMBERVALUE(_xlfn.TEXTAFTER(Table5[[#This Row],[rxn     kapp_old        kapp_slack_ub   kapp_slack_lb]]," ",-1))</f>
        <v>0</v>
      </c>
      <c r="K2414" s="1">
        <f>_xlfn.XLOOKUP(SUBSTITUTE(Table5[[#This Row],[rxn]],"RXN-","ENZLOAD-"),ENZLOAD[name],ENZLOAD[flux],0)</f>
        <v>0</v>
      </c>
      <c r="L2414" s="1" t="str">
        <f>"'"&amp;Table5[[#This Row],[rxn]]&amp;"'"&amp;CHAR(9)&amp;IF(AND(Table5[[#This Row],[kapp_slack_ub]]&lt;&gt;0,Table5[[#This Row],[kapp_old]]&lt;$F$1),$F$1,Table5[[#This Row],[kapp_old]])</f>
        <v>'RXN-EX_mmet_e_FWD-SPONT'	27141.27779288</v>
      </c>
      <c r="M2414" s="1">
        <f>_xlfn.XLOOKUP(Table5[[#This Row],[rxn]],Table3[name],Table3[flux],$F$1)</f>
        <v>27141.277792879999</v>
      </c>
      <c r="N2414" s="1" t="str">
        <f>IFERROR(Table5[[#This Row],[min flux]]/Table5[[#This Row],[associated enzload]],"")</f>
        <v/>
      </c>
      <c r="O2414" s="1">
        <f>_xlfn.NUMBERVALUE(IF(Table5[[#This Row],[flux/enzload]]="","",ABS($N$1-Table5[[#This Row],[flux/enzload]])))</f>
        <v>0</v>
      </c>
      <c r="P2414" s="1">
        <f>Table5[[#This Row],[kapp_old]]+IFERROR(((Table5[[#This Row],[kapp_slack_ub]]-Table5[[#This Row],[kapp_slack_lb]])/Table5[[#This Row],[associated enzload]]),0)</f>
        <v>27141.277792879999</v>
      </c>
      <c r="Q2414" s="1" t="str">
        <f>"'"&amp;Table5[[#This Row],[rxn]]&amp;"'"&amp;CHAR(9)&amp;Table5[[#This Row],[kapp + (slack_ub - slack_lb)/enzload]]</f>
        <v>'RXN-EX_mmet_e_FWD-SPONT'	27141.27779288</v>
      </c>
      <c r="R2414" s="1">
        <f>_xlfn.XLOOKUP(Table5[[#This Row],[rxn]],Table38[name],Table38[flux],0)</f>
        <v>0</v>
      </c>
      <c r="S2414" s="1">
        <f>_xlfn.XLOOKUP(SUBSTITUTE(Table5[[#This Row],[rxn]],"RXN-","ENZLOAD-"),Table38[name],Table38[flux],0)</f>
        <v>0</v>
      </c>
      <c r="T2414" s="1" t="b">
        <f>AND(Table5[[#This Row],[ENZLOAD flux in kapp-slack.gms]]=0,Table5[[#This Row],[flux in kapp-slack.gms]]&lt;&gt;0,NOT(Table5[[#This Row],[spont or unknown?]]))</f>
        <v>0</v>
      </c>
      <c r="U2414" s="1" t="b">
        <f>OR(_xlfn.TEXTAFTER(Table5[[#This Row],[rxn]],"-",-1)="SPONT",_xlfn.TEXTAFTER(Table5[[#This Row],[rxn]],"-",-1)="UNKNOWN")</f>
        <v>1</v>
      </c>
      <c r="V2414" s="1">
        <f>_xlfn.XLOOKUP(SUBSTITUTE(Table5[[#This Row],[rxn]],"RXN-","ENZLOAD-"),Table4[rxn],Table4[ub],0)</f>
        <v>0</v>
      </c>
      <c r="W2414" s="1" t="b">
        <f>AND(Table5[[#This Row],[FVA ENZLOAD flux UB]]=0,Table5[[#This Row],[ENZ not made when it should be?]])</f>
        <v>0</v>
      </c>
    </row>
    <row r="2415" spans="1:23" hidden="1">
      <c r="A2415" s="1"/>
      <c r="B2415" s="1" t="str">
        <f>_xlfn.TEXTBEFORE(Table38[[#This Row],[all fluxes from kapp-slack]]," ",,,,"")</f>
        <v/>
      </c>
      <c r="C2415" s="1">
        <f>_xlfn.NUMBERVALUE(IFERROR(_xlfn.TEXTAFTER(Table38[[#This Row],[all fluxes from kapp-slack]]," ",-1,,,""),""))</f>
        <v>0</v>
      </c>
      <c r="F2415" s="1" t="s">
        <v>6248</v>
      </c>
      <c r="G2415" s="1" t="str">
        <f>_xlfn.TEXTBEFORE(Table5[[#This Row],[rxn     kapp_old        kapp_slack_ub   kapp_slack_lb]]," ")</f>
        <v>RXN-EX_mmet_e_REV-SPONT</v>
      </c>
      <c r="H241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41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415" s="1">
        <f>_xlfn.NUMBERVALUE(_xlfn.TEXTAFTER(Table5[[#This Row],[rxn     kapp_old        kapp_slack_ub   kapp_slack_lb]]," ",-1))</f>
        <v>0</v>
      </c>
      <c r="K2415" s="1">
        <f>_xlfn.XLOOKUP(SUBSTITUTE(Table5[[#This Row],[rxn]],"RXN-","ENZLOAD-"),ENZLOAD[name],ENZLOAD[flux],0)</f>
        <v>0</v>
      </c>
      <c r="L2415" s="1" t="str">
        <f>"'"&amp;Table5[[#This Row],[rxn]]&amp;"'"&amp;CHAR(9)&amp;IF(AND(Table5[[#This Row],[kapp_slack_ub]]&lt;&gt;0,Table5[[#This Row],[kapp_old]]&lt;$F$1),$F$1,Table5[[#This Row],[kapp_old]])</f>
        <v>'RXN-EX_mmet_e_REV-SPONT'	27141.27779288</v>
      </c>
      <c r="M2415" s="1">
        <f>_xlfn.XLOOKUP(Table5[[#This Row],[rxn]],Table3[name],Table3[flux],$F$1)</f>
        <v>27141.277792879999</v>
      </c>
      <c r="N2415" s="1" t="str">
        <f>IFERROR(Table5[[#This Row],[min flux]]/Table5[[#This Row],[associated enzload]],"")</f>
        <v/>
      </c>
      <c r="O2415" s="1">
        <f>_xlfn.NUMBERVALUE(IF(Table5[[#This Row],[flux/enzload]]="","",ABS($N$1-Table5[[#This Row],[flux/enzload]])))</f>
        <v>0</v>
      </c>
      <c r="P2415" s="1">
        <f>Table5[[#This Row],[kapp_old]]+IFERROR(((Table5[[#This Row],[kapp_slack_ub]]-Table5[[#This Row],[kapp_slack_lb]])/Table5[[#This Row],[associated enzload]]),0)</f>
        <v>27141.277792879999</v>
      </c>
      <c r="Q2415" s="1" t="str">
        <f>"'"&amp;Table5[[#This Row],[rxn]]&amp;"'"&amp;CHAR(9)&amp;Table5[[#This Row],[kapp + (slack_ub - slack_lb)/enzload]]</f>
        <v>'RXN-EX_mmet_e_REV-SPONT'	27141.27779288</v>
      </c>
      <c r="R2415" s="1">
        <f>_xlfn.XLOOKUP(Table5[[#This Row],[rxn]],Table38[name],Table38[flux],0)</f>
        <v>0</v>
      </c>
      <c r="S2415" s="1">
        <f>_xlfn.XLOOKUP(SUBSTITUTE(Table5[[#This Row],[rxn]],"RXN-","ENZLOAD-"),Table38[name],Table38[flux],0)</f>
        <v>0</v>
      </c>
      <c r="T2415" s="1" t="b">
        <f>AND(Table5[[#This Row],[ENZLOAD flux in kapp-slack.gms]]=0,Table5[[#This Row],[flux in kapp-slack.gms]]&lt;&gt;0,NOT(Table5[[#This Row],[spont or unknown?]]))</f>
        <v>0</v>
      </c>
      <c r="U2415" s="1" t="b">
        <f>OR(_xlfn.TEXTAFTER(Table5[[#This Row],[rxn]],"-",-1)="SPONT",_xlfn.TEXTAFTER(Table5[[#This Row],[rxn]],"-",-1)="UNKNOWN")</f>
        <v>1</v>
      </c>
      <c r="V2415" s="1">
        <f>_xlfn.XLOOKUP(SUBSTITUTE(Table5[[#This Row],[rxn]],"RXN-","ENZLOAD-"),Table4[rxn],Table4[ub],0)</f>
        <v>0</v>
      </c>
      <c r="W2415" s="1" t="b">
        <f>AND(Table5[[#This Row],[FVA ENZLOAD flux UB]]=0,Table5[[#This Row],[ENZ not made when it should be?]])</f>
        <v>0</v>
      </c>
    </row>
    <row r="2416" spans="1:23" hidden="1">
      <c r="A2416" s="1"/>
      <c r="B2416" s="1" t="str">
        <f>_xlfn.TEXTBEFORE(Table38[[#This Row],[all fluxes from kapp-slack]]," ",,,,"")</f>
        <v/>
      </c>
      <c r="C2416" s="1">
        <f>_xlfn.NUMBERVALUE(IFERROR(_xlfn.TEXTAFTER(Table38[[#This Row],[all fluxes from kapp-slack]]," ",-1,,,""),""))</f>
        <v>0</v>
      </c>
      <c r="F2416" s="1" t="s">
        <v>6249</v>
      </c>
      <c r="G2416" s="1" t="str">
        <f>_xlfn.TEXTBEFORE(Table5[[#This Row],[rxn     kapp_old        kapp_slack_ub   kapp_slack_lb]]," ")</f>
        <v>RXN-EX_g3pc_e_FWD-SPONT</v>
      </c>
      <c r="H241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41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416" s="1">
        <f>_xlfn.NUMBERVALUE(_xlfn.TEXTAFTER(Table5[[#This Row],[rxn     kapp_old        kapp_slack_ub   kapp_slack_lb]]," ",-1))</f>
        <v>0</v>
      </c>
      <c r="K2416" s="1">
        <f>_xlfn.XLOOKUP(SUBSTITUTE(Table5[[#This Row],[rxn]],"RXN-","ENZLOAD-"),ENZLOAD[name],ENZLOAD[flux],0)</f>
        <v>0</v>
      </c>
      <c r="L2416" s="1" t="str">
        <f>"'"&amp;Table5[[#This Row],[rxn]]&amp;"'"&amp;CHAR(9)&amp;IF(AND(Table5[[#This Row],[kapp_slack_ub]]&lt;&gt;0,Table5[[#This Row],[kapp_old]]&lt;$F$1),$F$1,Table5[[#This Row],[kapp_old]])</f>
        <v>'RXN-EX_g3pc_e_FWD-SPONT'	27141.27779288</v>
      </c>
      <c r="M2416" s="1">
        <f>_xlfn.XLOOKUP(Table5[[#This Row],[rxn]],Table3[name],Table3[flux],$F$1)</f>
        <v>27141.277792879999</v>
      </c>
      <c r="N2416" s="1" t="str">
        <f>IFERROR(Table5[[#This Row],[min flux]]/Table5[[#This Row],[associated enzload]],"")</f>
        <v/>
      </c>
      <c r="O2416" s="1">
        <f>_xlfn.NUMBERVALUE(IF(Table5[[#This Row],[flux/enzload]]="","",ABS($N$1-Table5[[#This Row],[flux/enzload]])))</f>
        <v>0</v>
      </c>
      <c r="P2416" s="1">
        <f>Table5[[#This Row],[kapp_old]]+IFERROR(((Table5[[#This Row],[kapp_slack_ub]]-Table5[[#This Row],[kapp_slack_lb]])/Table5[[#This Row],[associated enzload]]),0)</f>
        <v>27141.277792879999</v>
      </c>
      <c r="Q2416" s="1" t="str">
        <f>"'"&amp;Table5[[#This Row],[rxn]]&amp;"'"&amp;CHAR(9)&amp;Table5[[#This Row],[kapp + (slack_ub - slack_lb)/enzload]]</f>
        <v>'RXN-EX_g3pc_e_FWD-SPONT'	27141.27779288</v>
      </c>
      <c r="R2416" s="1">
        <f>_xlfn.XLOOKUP(Table5[[#This Row],[rxn]],Table38[name],Table38[flux],0)</f>
        <v>0</v>
      </c>
      <c r="S2416" s="1">
        <f>_xlfn.XLOOKUP(SUBSTITUTE(Table5[[#This Row],[rxn]],"RXN-","ENZLOAD-"),Table38[name],Table38[flux],0)</f>
        <v>0</v>
      </c>
      <c r="T2416" s="1" t="b">
        <f>AND(Table5[[#This Row],[ENZLOAD flux in kapp-slack.gms]]=0,Table5[[#This Row],[flux in kapp-slack.gms]]&lt;&gt;0,NOT(Table5[[#This Row],[spont or unknown?]]))</f>
        <v>0</v>
      </c>
      <c r="U2416" s="1" t="b">
        <f>OR(_xlfn.TEXTAFTER(Table5[[#This Row],[rxn]],"-",-1)="SPONT",_xlfn.TEXTAFTER(Table5[[#This Row],[rxn]],"-",-1)="UNKNOWN")</f>
        <v>1</v>
      </c>
      <c r="V2416" s="1">
        <f>_xlfn.XLOOKUP(SUBSTITUTE(Table5[[#This Row],[rxn]],"RXN-","ENZLOAD-"),Table4[rxn],Table4[ub],0)</f>
        <v>0</v>
      </c>
      <c r="W2416" s="1" t="b">
        <f>AND(Table5[[#This Row],[FVA ENZLOAD flux UB]]=0,Table5[[#This Row],[ENZ not made when it should be?]])</f>
        <v>0</v>
      </c>
    </row>
    <row r="2417" spans="1:23" hidden="1">
      <c r="A2417" s="1"/>
      <c r="B2417" s="1" t="str">
        <f>_xlfn.TEXTBEFORE(Table38[[#This Row],[all fluxes from kapp-slack]]," ",,,,"")</f>
        <v/>
      </c>
      <c r="C2417" s="1">
        <f>_xlfn.NUMBERVALUE(IFERROR(_xlfn.TEXTAFTER(Table38[[#This Row],[all fluxes from kapp-slack]]," ",-1,,,""),""))</f>
        <v>0</v>
      </c>
      <c r="F2417" s="1" t="s">
        <v>6250</v>
      </c>
      <c r="G2417" s="1" t="str">
        <f>_xlfn.TEXTBEFORE(Table5[[#This Row],[rxn     kapp_old        kapp_slack_ub   kapp_slack_lb]]," ")</f>
        <v>RXN-EX_g3pc_e_REV-SPONT</v>
      </c>
      <c r="H241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41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417" s="1">
        <f>_xlfn.NUMBERVALUE(_xlfn.TEXTAFTER(Table5[[#This Row],[rxn     kapp_old        kapp_slack_ub   kapp_slack_lb]]," ",-1))</f>
        <v>0</v>
      </c>
      <c r="K2417" s="1">
        <f>_xlfn.XLOOKUP(SUBSTITUTE(Table5[[#This Row],[rxn]],"RXN-","ENZLOAD-"),ENZLOAD[name],ENZLOAD[flux],0)</f>
        <v>0</v>
      </c>
      <c r="L2417" s="1" t="str">
        <f>"'"&amp;Table5[[#This Row],[rxn]]&amp;"'"&amp;CHAR(9)&amp;IF(AND(Table5[[#This Row],[kapp_slack_ub]]&lt;&gt;0,Table5[[#This Row],[kapp_old]]&lt;$F$1),$F$1,Table5[[#This Row],[kapp_old]])</f>
        <v>'RXN-EX_g3pc_e_REV-SPONT'	27141.27779288</v>
      </c>
      <c r="M2417" s="1">
        <f>_xlfn.XLOOKUP(Table5[[#This Row],[rxn]],Table3[name],Table3[flux],$F$1)</f>
        <v>27141.277792879999</v>
      </c>
      <c r="N2417" s="1" t="str">
        <f>IFERROR(Table5[[#This Row],[min flux]]/Table5[[#This Row],[associated enzload]],"")</f>
        <v/>
      </c>
      <c r="O2417" s="1">
        <f>_xlfn.NUMBERVALUE(IF(Table5[[#This Row],[flux/enzload]]="","",ABS($N$1-Table5[[#This Row],[flux/enzload]])))</f>
        <v>0</v>
      </c>
      <c r="P2417" s="1">
        <f>Table5[[#This Row],[kapp_old]]+IFERROR(((Table5[[#This Row],[kapp_slack_ub]]-Table5[[#This Row],[kapp_slack_lb]])/Table5[[#This Row],[associated enzload]]),0)</f>
        <v>27141.277792879999</v>
      </c>
      <c r="Q2417" s="1" t="str">
        <f>"'"&amp;Table5[[#This Row],[rxn]]&amp;"'"&amp;CHAR(9)&amp;Table5[[#This Row],[kapp + (slack_ub - slack_lb)/enzload]]</f>
        <v>'RXN-EX_g3pc_e_REV-SPONT'	27141.27779288</v>
      </c>
      <c r="R2417" s="1">
        <f>_xlfn.XLOOKUP(Table5[[#This Row],[rxn]],Table38[name],Table38[flux],0)</f>
        <v>0</v>
      </c>
      <c r="S2417" s="1">
        <f>_xlfn.XLOOKUP(SUBSTITUTE(Table5[[#This Row],[rxn]],"RXN-","ENZLOAD-"),Table38[name],Table38[flux],0)</f>
        <v>0</v>
      </c>
      <c r="T2417" s="1" t="b">
        <f>AND(Table5[[#This Row],[ENZLOAD flux in kapp-slack.gms]]=0,Table5[[#This Row],[flux in kapp-slack.gms]]&lt;&gt;0,NOT(Table5[[#This Row],[spont or unknown?]]))</f>
        <v>0</v>
      </c>
      <c r="U2417" s="1" t="b">
        <f>OR(_xlfn.TEXTAFTER(Table5[[#This Row],[rxn]],"-",-1)="SPONT",_xlfn.TEXTAFTER(Table5[[#This Row],[rxn]],"-",-1)="UNKNOWN")</f>
        <v>1</v>
      </c>
      <c r="V2417" s="1">
        <f>_xlfn.XLOOKUP(SUBSTITUTE(Table5[[#This Row],[rxn]],"RXN-","ENZLOAD-"),Table4[rxn],Table4[ub],0)</f>
        <v>0</v>
      </c>
      <c r="W2417" s="1" t="b">
        <f>AND(Table5[[#This Row],[FVA ENZLOAD flux UB]]=0,Table5[[#This Row],[ENZ not made when it should be?]])</f>
        <v>0</v>
      </c>
    </row>
    <row r="2418" spans="1:23" hidden="1">
      <c r="A2418" s="1"/>
      <c r="B2418" s="1" t="str">
        <f>_xlfn.TEXTBEFORE(Table38[[#This Row],[all fluxes from kapp-slack]]," ",,,,"")</f>
        <v/>
      </c>
      <c r="C2418" s="1">
        <f>_xlfn.NUMBERVALUE(IFERROR(_xlfn.TEXTAFTER(Table38[[#This Row],[all fluxes from kapp-slack]]," ",-1,,,""),""))</f>
        <v>0</v>
      </c>
      <c r="F2418" s="1" t="s">
        <v>6251</v>
      </c>
      <c r="G2418" s="1" t="str">
        <f>_xlfn.TEXTBEFORE(Table5[[#This Row],[rxn     kapp_old        kapp_slack_ub   kapp_slack_lb]]," ")</f>
        <v>RXN-EX_na1_e_FWD-SPONT</v>
      </c>
      <c r="H241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41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418" s="1">
        <f>_xlfn.NUMBERVALUE(_xlfn.TEXTAFTER(Table5[[#This Row],[rxn     kapp_old        kapp_slack_ub   kapp_slack_lb]]," ",-1))</f>
        <v>0</v>
      </c>
      <c r="K2418" s="1">
        <f>_xlfn.XLOOKUP(SUBSTITUTE(Table5[[#This Row],[rxn]],"RXN-","ENZLOAD-"),ENZLOAD[name],ENZLOAD[flux],0)</f>
        <v>0</v>
      </c>
      <c r="L2418" s="1" t="str">
        <f>"'"&amp;Table5[[#This Row],[rxn]]&amp;"'"&amp;CHAR(9)&amp;IF(AND(Table5[[#This Row],[kapp_slack_ub]]&lt;&gt;0,Table5[[#This Row],[kapp_old]]&lt;$F$1),$F$1,Table5[[#This Row],[kapp_old]])</f>
        <v>'RXN-EX_na1_e_FWD-SPONT'	27141.27779288</v>
      </c>
      <c r="M2418" s="1">
        <f>_xlfn.XLOOKUP(Table5[[#This Row],[rxn]],Table3[name],Table3[flux],$F$1)</f>
        <v>27141.277792879999</v>
      </c>
      <c r="N2418" s="1" t="str">
        <f>IFERROR(Table5[[#This Row],[min flux]]/Table5[[#This Row],[associated enzload]],"")</f>
        <v/>
      </c>
      <c r="O2418" s="1">
        <f>_xlfn.NUMBERVALUE(IF(Table5[[#This Row],[flux/enzload]]="","",ABS($N$1-Table5[[#This Row],[flux/enzload]])))</f>
        <v>0</v>
      </c>
      <c r="P2418" s="1">
        <f>Table5[[#This Row],[kapp_old]]+IFERROR(((Table5[[#This Row],[kapp_slack_ub]]-Table5[[#This Row],[kapp_slack_lb]])/Table5[[#This Row],[associated enzload]]),0)</f>
        <v>27141.277792879999</v>
      </c>
      <c r="Q2418" s="1" t="str">
        <f>"'"&amp;Table5[[#This Row],[rxn]]&amp;"'"&amp;CHAR(9)&amp;Table5[[#This Row],[kapp + (slack_ub - slack_lb)/enzload]]</f>
        <v>'RXN-EX_na1_e_FWD-SPONT'	27141.27779288</v>
      </c>
      <c r="R2418" s="1">
        <f>_xlfn.XLOOKUP(Table5[[#This Row],[rxn]],Table38[name],Table38[flux],0)</f>
        <v>0</v>
      </c>
      <c r="S2418" s="1">
        <f>_xlfn.XLOOKUP(SUBSTITUTE(Table5[[#This Row],[rxn]],"RXN-","ENZLOAD-"),Table38[name],Table38[flux],0)</f>
        <v>0</v>
      </c>
      <c r="T2418" s="1" t="b">
        <f>AND(Table5[[#This Row],[ENZLOAD flux in kapp-slack.gms]]=0,Table5[[#This Row],[flux in kapp-slack.gms]]&lt;&gt;0,NOT(Table5[[#This Row],[spont or unknown?]]))</f>
        <v>0</v>
      </c>
      <c r="U2418" s="1" t="b">
        <f>OR(_xlfn.TEXTAFTER(Table5[[#This Row],[rxn]],"-",-1)="SPONT",_xlfn.TEXTAFTER(Table5[[#This Row],[rxn]],"-",-1)="UNKNOWN")</f>
        <v>1</v>
      </c>
      <c r="V2418" s="1">
        <f>_xlfn.XLOOKUP(SUBSTITUTE(Table5[[#This Row],[rxn]],"RXN-","ENZLOAD-"),Table4[rxn],Table4[ub],0)</f>
        <v>0</v>
      </c>
      <c r="W2418" s="1" t="b">
        <f>AND(Table5[[#This Row],[FVA ENZLOAD flux UB]]=0,Table5[[#This Row],[ENZ not made when it should be?]])</f>
        <v>0</v>
      </c>
    </row>
    <row r="2419" spans="1:23" hidden="1">
      <c r="A2419" s="1"/>
      <c r="B2419" s="1" t="str">
        <f>_xlfn.TEXTBEFORE(Table38[[#This Row],[all fluxes from kapp-slack]]," ",,,,"")</f>
        <v/>
      </c>
      <c r="C2419" s="1">
        <f>_xlfn.NUMBERVALUE(IFERROR(_xlfn.TEXTAFTER(Table38[[#This Row],[all fluxes from kapp-slack]]," ",-1,,,""),""))</f>
        <v>0</v>
      </c>
      <c r="F2419" s="1" t="s">
        <v>6252</v>
      </c>
      <c r="G2419" s="1" t="str">
        <f>_xlfn.TEXTBEFORE(Table5[[#This Row],[rxn     kapp_old        kapp_slack_ub   kapp_slack_lb]]," ")</f>
        <v>RXN-EX_na1_e_REV-SPONT</v>
      </c>
      <c r="H241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41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419" s="1">
        <f>_xlfn.NUMBERVALUE(_xlfn.TEXTAFTER(Table5[[#This Row],[rxn     kapp_old        kapp_slack_ub   kapp_slack_lb]]," ",-1))</f>
        <v>0</v>
      </c>
      <c r="K2419" s="1">
        <f>_xlfn.XLOOKUP(SUBSTITUTE(Table5[[#This Row],[rxn]],"RXN-","ENZLOAD-"),ENZLOAD[name],ENZLOAD[flux],0)</f>
        <v>0</v>
      </c>
      <c r="L2419" s="1" t="str">
        <f>"'"&amp;Table5[[#This Row],[rxn]]&amp;"'"&amp;CHAR(9)&amp;IF(AND(Table5[[#This Row],[kapp_slack_ub]]&lt;&gt;0,Table5[[#This Row],[kapp_old]]&lt;$F$1),$F$1,Table5[[#This Row],[kapp_old]])</f>
        <v>'RXN-EX_na1_e_REV-SPONT'	27141.27779288</v>
      </c>
      <c r="M2419" s="1">
        <f>_xlfn.XLOOKUP(Table5[[#This Row],[rxn]],Table3[name],Table3[flux],$F$1)</f>
        <v>27141.277792879999</v>
      </c>
      <c r="N2419" s="1" t="str">
        <f>IFERROR(Table5[[#This Row],[min flux]]/Table5[[#This Row],[associated enzload]],"")</f>
        <v/>
      </c>
      <c r="O2419" s="1">
        <f>_xlfn.NUMBERVALUE(IF(Table5[[#This Row],[flux/enzload]]="","",ABS($N$1-Table5[[#This Row],[flux/enzload]])))</f>
        <v>0</v>
      </c>
      <c r="P2419" s="1">
        <f>Table5[[#This Row],[kapp_old]]+IFERROR(((Table5[[#This Row],[kapp_slack_ub]]-Table5[[#This Row],[kapp_slack_lb]])/Table5[[#This Row],[associated enzload]]),0)</f>
        <v>27141.277792879999</v>
      </c>
      <c r="Q2419" s="1" t="str">
        <f>"'"&amp;Table5[[#This Row],[rxn]]&amp;"'"&amp;CHAR(9)&amp;Table5[[#This Row],[kapp + (slack_ub - slack_lb)/enzload]]</f>
        <v>'RXN-EX_na1_e_REV-SPONT'	27141.27779288</v>
      </c>
      <c r="R2419" s="1">
        <f>_xlfn.XLOOKUP(Table5[[#This Row],[rxn]],Table38[name],Table38[flux],0)</f>
        <v>0</v>
      </c>
      <c r="S2419" s="1">
        <f>_xlfn.XLOOKUP(SUBSTITUTE(Table5[[#This Row],[rxn]],"RXN-","ENZLOAD-"),Table38[name],Table38[flux],0)</f>
        <v>0</v>
      </c>
      <c r="T2419" s="1" t="b">
        <f>AND(Table5[[#This Row],[ENZLOAD flux in kapp-slack.gms]]=0,Table5[[#This Row],[flux in kapp-slack.gms]]&lt;&gt;0,NOT(Table5[[#This Row],[spont or unknown?]]))</f>
        <v>0</v>
      </c>
      <c r="U2419" s="1" t="b">
        <f>OR(_xlfn.TEXTAFTER(Table5[[#This Row],[rxn]],"-",-1)="SPONT",_xlfn.TEXTAFTER(Table5[[#This Row],[rxn]],"-",-1)="UNKNOWN")</f>
        <v>1</v>
      </c>
      <c r="V2419" s="1">
        <f>_xlfn.XLOOKUP(SUBSTITUTE(Table5[[#This Row],[rxn]],"RXN-","ENZLOAD-"),Table4[rxn],Table4[ub],0)</f>
        <v>0</v>
      </c>
      <c r="W2419" s="1" t="b">
        <f>AND(Table5[[#This Row],[FVA ENZLOAD flux UB]]=0,Table5[[#This Row],[ENZ not made when it should be?]])</f>
        <v>0</v>
      </c>
    </row>
    <row r="2420" spans="1:23" hidden="1">
      <c r="A2420" s="1"/>
      <c r="B2420" s="1" t="str">
        <f>_xlfn.TEXTBEFORE(Table38[[#This Row],[all fluxes from kapp-slack]]," ",,,,"")</f>
        <v/>
      </c>
      <c r="C2420" s="1">
        <f>_xlfn.NUMBERVALUE(IFERROR(_xlfn.TEXTAFTER(Table38[[#This Row],[all fluxes from kapp-slack]]," ",-1,,,""),""))</f>
        <v>0</v>
      </c>
      <c r="F2420" s="1" t="s">
        <v>6253</v>
      </c>
      <c r="G2420" s="1" t="str">
        <f>_xlfn.TEXTBEFORE(Table5[[#This Row],[rxn     kapp_old        kapp_slack_ub   kapp_slack_lb]]," ")</f>
        <v>RXN-EX_spmd_e_FWD-SPONT</v>
      </c>
      <c r="H242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42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420" s="1">
        <f>_xlfn.NUMBERVALUE(_xlfn.TEXTAFTER(Table5[[#This Row],[rxn     kapp_old        kapp_slack_ub   kapp_slack_lb]]," ",-1))</f>
        <v>0</v>
      </c>
      <c r="K2420" s="1">
        <f>_xlfn.XLOOKUP(SUBSTITUTE(Table5[[#This Row],[rxn]],"RXN-","ENZLOAD-"),ENZLOAD[name],ENZLOAD[flux],0)</f>
        <v>0</v>
      </c>
      <c r="L2420" s="1" t="str">
        <f>"'"&amp;Table5[[#This Row],[rxn]]&amp;"'"&amp;CHAR(9)&amp;IF(AND(Table5[[#This Row],[kapp_slack_ub]]&lt;&gt;0,Table5[[#This Row],[kapp_old]]&lt;$F$1),$F$1,Table5[[#This Row],[kapp_old]])</f>
        <v>'RXN-EX_spmd_e_FWD-SPONT'	27141.27779288</v>
      </c>
      <c r="M2420" s="1">
        <f>_xlfn.XLOOKUP(Table5[[#This Row],[rxn]],Table3[name],Table3[flux],$F$1)</f>
        <v>27141.277792879999</v>
      </c>
      <c r="N2420" s="1" t="str">
        <f>IFERROR(Table5[[#This Row],[min flux]]/Table5[[#This Row],[associated enzload]],"")</f>
        <v/>
      </c>
      <c r="O2420" s="1">
        <f>_xlfn.NUMBERVALUE(IF(Table5[[#This Row],[flux/enzload]]="","",ABS($N$1-Table5[[#This Row],[flux/enzload]])))</f>
        <v>0</v>
      </c>
      <c r="P2420" s="1">
        <f>Table5[[#This Row],[kapp_old]]+IFERROR(((Table5[[#This Row],[kapp_slack_ub]]-Table5[[#This Row],[kapp_slack_lb]])/Table5[[#This Row],[associated enzload]]),0)</f>
        <v>27141.277792879999</v>
      </c>
      <c r="Q2420" s="1" t="str">
        <f>"'"&amp;Table5[[#This Row],[rxn]]&amp;"'"&amp;CHAR(9)&amp;Table5[[#This Row],[kapp + (slack_ub - slack_lb)/enzload]]</f>
        <v>'RXN-EX_spmd_e_FWD-SPONT'	27141.27779288</v>
      </c>
      <c r="R2420" s="1">
        <f>_xlfn.XLOOKUP(Table5[[#This Row],[rxn]],Table38[name],Table38[flux],0)</f>
        <v>0</v>
      </c>
      <c r="S2420" s="1">
        <f>_xlfn.XLOOKUP(SUBSTITUTE(Table5[[#This Row],[rxn]],"RXN-","ENZLOAD-"),Table38[name],Table38[flux],0)</f>
        <v>0</v>
      </c>
      <c r="T2420" s="1" t="b">
        <f>AND(Table5[[#This Row],[ENZLOAD flux in kapp-slack.gms]]=0,Table5[[#This Row],[flux in kapp-slack.gms]]&lt;&gt;0,NOT(Table5[[#This Row],[spont or unknown?]]))</f>
        <v>0</v>
      </c>
      <c r="U2420" s="1" t="b">
        <f>OR(_xlfn.TEXTAFTER(Table5[[#This Row],[rxn]],"-",-1)="SPONT",_xlfn.TEXTAFTER(Table5[[#This Row],[rxn]],"-",-1)="UNKNOWN")</f>
        <v>1</v>
      </c>
      <c r="V2420" s="1">
        <f>_xlfn.XLOOKUP(SUBSTITUTE(Table5[[#This Row],[rxn]],"RXN-","ENZLOAD-"),Table4[rxn],Table4[ub],0)</f>
        <v>0</v>
      </c>
      <c r="W2420" s="1" t="b">
        <f>AND(Table5[[#This Row],[FVA ENZLOAD flux UB]]=0,Table5[[#This Row],[ENZ not made when it should be?]])</f>
        <v>0</v>
      </c>
    </row>
    <row r="2421" spans="1:23" hidden="1">
      <c r="A2421" s="1"/>
      <c r="B2421" s="1" t="str">
        <f>_xlfn.TEXTBEFORE(Table38[[#This Row],[all fluxes from kapp-slack]]," ",,,,"")</f>
        <v/>
      </c>
      <c r="C2421" s="1">
        <f>_xlfn.NUMBERVALUE(IFERROR(_xlfn.TEXTAFTER(Table38[[#This Row],[all fluxes from kapp-slack]]," ",-1,,,""),""))</f>
        <v>0</v>
      </c>
      <c r="F2421" s="1" t="s">
        <v>6254</v>
      </c>
      <c r="G2421" s="1" t="str">
        <f>_xlfn.TEXTBEFORE(Table5[[#This Row],[rxn     kapp_old        kapp_slack_ub   kapp_slack_lb]]," ")</f>
        <v>RXN-EX_spmd_e_REV-SPONT</v>
      </c>
      <c r="H242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42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421" s="1">
        <f>_xlfn.NUMBERVALUE(_xlfn.TEXTAFTER(Table5[[#This Row],[rxn     kapp_old        kapp_slack_ub   kapp_slack_lb]]," ",-1))</f>
        <v>0</v>
      </c>
      <c r="K2421" s="1">
        <f>_xlfn.XLOOKUP(SUBSTITUTE(Table5[[#This Row],[rxn]],"RXN-","ENZLOAD-"),ENZLOAD[name],ENZLOAD[flux],0)</f>
        <v>0</v>
      </c>
      <c r="L2421" s="1" t="str">
        <f>"'"&amp;Table5[[#This Row],[rxn]]&amp;"'"&amp;CHAR(9)&amp;IF(AND(Table5[[#This Row],[kapp_slack_ub]]&lt;&gt;0,Table5[[#This Row],[kapp_old]]&lt;$F$1),$F$1,Table5[[#This Row],[kapp_old]])</f>
        <v>'RXN-EX_spmd_e_REV-SPONT'	27141.27779288</v>
      </c>
      <c r="M2421" s="1">
        <f>_xlfn.XLOOKUP(Table5[[#This Row],[rxn]],Table3[name],Table3[flux],$F$1)</f>
        <v>27141.277792879999</v>
      </c>
      <c r="N2421" s="1" t="str">
        <f>IFERROR(Table5[[#This Row],[min flux]]/Table5[[#This Row],[associated enzload]],"")</f>
        <v/>
      </c>
      <c r="O2421" s="1">
        <f>_xlfn.NUMBERVALUE(IF(Table5[[#This Row],[flux/enzload]]="","",ABS($N$1-Table5[[#This Row],[flux/enzload]])))</f>
        <v>0</v>
      </c>
      <c r="P2421" s="1">
        <f>Table5[[#This Row],[kapp_old]]+IFERROR(((Table5[[#This Row],[kapp_slack_ub]]-Table5[[#This Row],[kapp_slack_lb]])/Table5[[#This Row],[associated enzload]]),0)</f>
        <v>27141.277792879999</v>
      </c>
      <c r="Q2421" s="1" t="str">
        <f>"'"&amp;Table5[[#This Row],[rxn]]&amp;"'"&amp;CHAR(9)&amp;Table5[[#This Row],[kapp + (slack_ub - slack_lb)/enzload]]</f>
        <v>'RXN-EX_spmd_e_REV-SPONT'	27141.27779288</v>
      </c>
      <c r="R2421" s="1">
        <f>_xlfn.XLOOKUP(Table5[[#This Row],[rxn]],Table38[name],Table38[flux],0)</f>
        <v>0</v>
      </c>
      <c r="S2421" s="1">
        <f>_xlfn.XLOOKUP(SUBSTITUTE(Table5[[#This Row],[rxn]],"RXN-","ENZLOAD-"),Table38[name],Table38[flux],0)</f>
        <v>0</v>
      </c>
      <c r="T2421" s="1" t="b">
        <f>AND(Table5[[#This Row],[ENZLOAD flux in kapp-slack.gms]]=0,Table5[[#This Row],[flux in kapp-slack.gms]]&lt;&gt;0,NOT(Table5[[#This Row],[spont or unknown?]]))</f>
        <v>0</v>
      </c>
      <c r="U2421" s="1" t="b">
        <f>OR(_xlfn.TEXTAFTER(Table5[[#This Row],[rxn]],"-",-1)="SPONT",_xlfn.TEXTAFTER(Table5[[#This Row],[rxn]],"-",-1)="UNKNOWN")</f>
        <v>1</v>
      </c>
      <c r="V2421" s="1">
        <f>_xlfn.XLOOKUP(SUBSTITUTE(Table5[[#This Row],[rxn]],"RXN-","ENZLOAD-"),Table4[rxn],Table4[ub],0)</f>
        <v>0</v>
      </c>
      <c r="W2421" s="1" t="b">
        <f>AND(Table5[[#This Row],[FVA ENZLOAD flux UB]]=0,Table5[[#This Row],[ENZ not made when it should be?]])</f>
        <v>0</v>
      </c>
    </row>
    <row r="2422" spans="1:23" hidden="1">
      <c r="A2422" s="1"/>
      <c r="B2422" s="1" t="str">
        <f>_xlfn.TEXTBEFORE(Table38[[#This Row],[all fluxes from kapp-slack]]," ",,,,"")</f>
        <v/>
      </c>
      <c r="C2422" s="1">
        <f>_xlfn.NUMBERVALUE(IFERROR(_xlfn.TEXTAFTER(Table38[[#This Row],[all fluxes from kapp-slack]]," ",-1,,,""),""))</f>
        <v>0</v>
      </c>
      <c r="F2422" s="1" t="s">
        <v>6255</v>
      </c>
      <c r="G2422" s="1" t="str">
        <f>_xlfn.TEXTBEFORE(Table5[[#This Row],[rxn     kapp_old        kapp_slack_ub   kapp_slack_lb]]," ")</f>
        <v>RXN-EX_sprm_e_FWD-SPONT</v>
      </c>
      <c r="H242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42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422" s="1">
        <f>_xlfn.NUMBERVALUE(_xlfn.TEXTAFTER(Table5[[#This Row],[rxn     kapp_old        kapp_slack_ub   kapp_slack_lb]]," ",-1))</f>
        <v>0</v>
      </c>
      <c r="K2422" s="1">
        <f>_xlfn.XLOOKUP(SUBSTITUTE(Table5[[#This Row],[rxn]],"RXN-","ENZLOAD-"),ENZLOAD[name],ENZLOAD[flux],0)</f>
        <v>0</v>
      </c>
      <c r="L2422" s="1" t="str">
        <f>"'"&amp;Table5[[#This Row],[rxn]]&amp;"'"&amp;CHAR(9)&amp;IF(AND(Table5[[#This Row],[kapp_slack_ub]]&lt;&gt;0,Table5[[#This Row],[kapp_old]]&lt;$F$1),$F$1,Table5[[#This Row],[kapp_old]])</f>
        <v>'RXN-EX_sprm_e_FWD-SPONT'	27141.27779288</v>
      </c>
      <c r="M2422" s="1">
        <f>_xlfn.XLOOKUP(Table5[[#This Row],[rxn]],Table3[name],Table3[flux],$F$1)</f>
        <v>27141.277792879999</v>
      </c>
      <c r="N2422" s="1" t="str">
        <f>IFERROR(Table5[[#This Row],[min flux]]/Table5[[#This Row],[associated enzload]],"")</f>
        <v/>
      </c>
      <c r="O2422" s="1">
        <f>_xlfn.NUMBERVALUE(IF(Table5[[#This Row],[flux/enzload]]="","",ABS($N$1-Table5[[#This Row],[flux/enzload]])))</f>
        <v>0</v>
      </c>
      <c r="P2422" s="1">
        <f>Table5[[#This Row],[kapp_old]]+IFERROR(((Table5[[#This Row],[kapp_slack_ub]]-Table5[[#This Row],[kapp_slack_lb]])/Table5[[#This Row],[associated enzload]]),0)</f>
        <v>27141.277792879999</v>
      </c>
      <c r="Q2422" s="1" t="str">
        <f>"'"&amp;Table5[[#This Row],[rxn]]&amp;"'"&amp;CHAR(9)&amp;Table5[[#This Row],[kapp + (slack_ub - slack_lb)/enzload]]</f>
        <v>'RXN-EX_sprm_e_FWD-SPONT'	27141.27779288</v>
      </c>
      <c r="R2422" s="1">
        <f>_xlfn.XLOOKUP(Table5[[#This Row],[rxn]],Table38[name],Table38[flux],0)</f>
        <v>0</v>
      </c>
      <c r="S2422" s="1">
        <f>_xlfn.XLOOKUP(SUBSTITUTE(Table5[[#This Row],[rxn]],"RXN-","ENZLOAD-"),Table38[name],Table38[flux],0)</f>
        <v>0</v>
      </c>
      <c r="T2422" s="1" t="b">
        <f>AND(Table5[[#This Row],[ENZLOAD flux in kapp-slack.gms]]=0,Table5[[#This Row],[flux in kapp-slack.gms]]&lt;&gt;0,NOT(Table5[[#This Row],[spont or unknown?]]))</f>
        <v>0</v>
      </c>
      <c r="U2422" s="1" t="b">
        <f>OR(_xlfn.TEXTAFTER(Table5[[#This Row],[rxn]],"-",-1)="SPONT",_xlfn.TEXTAFTER(Table5[[#This Row],[rxn]],"-",-1)="UNKNOWN")</f>
        <v>1</v>
      </c>
      <c r="V2422" s="1">
        <f>_xlfn.XLOOKUP(SUBSTITUTE(Table5[[#This Row],[rxn]],"RXN-","ENZLOAD-"),Table4[rxn],Table4[ub],0)</f>
        <v>0</v>
      </c>
      <c r="W2422" s="1" t="b">
        <f>AND(Table5[[#This Row],[FVA ENZLOAD flux UB]]=0,Table5[[#This Row],[ENZ not made when it should be?]])</f>
        <v>0</v>
      </c>
    </row>
    <row r="2423" spans="1:23" hidden="1">
      <c r="A2423" s="1"/>
      <c r="B2423" s="1" t="str">
        <f>_xlfn.TEXTBEFORE(Table38[[#This Row],[all fluxes from kapp-slack]]," ",,,,"")</f>
        <v/>
      </c>
      <c r="C2423" s="1">
        <f>_xlfn.NUMBERVALUE(IFERROR(_xlfn.TEXTAFTER(Table38[[#This Row],[all fluxes from kapp-slack]]," ",-1,,,""),""))</f>
        <v>0</v>
      </c>
      <c r="F2423" s="1" t="s">
        <v>6256</v>
      </c>
      <c r="G2423" s="1" t="str">
        <f>_xlfn.TEXTBEFORE(Table5[[#This Row],[rxn     kapp_old        kapp_slack_ub   kapp_slack_lb]]," ")</f>
        <v>RXN-EX_sprm_e_REV-SPONT</v>
      </c>
      <c r="H242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42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423" s="1">
        <f>_xlfn.NUMBERVALUE(_xlfn.TEXTAFTER(Table5[[#This Row],[rxn     kapp_old        kapp_slack_ub   kapp_slack_lb]]," ",-1))</f>
        <v>0</v>
      </c>
      <c r="K2423" s="1">
        <f>_xlfn.XLOOKUP(SUBSTITUTE(Table5[[#This Row],[rxn]],"RXN-","ENZLOAD-"),ENZLOAD[name],ENZLOAD[flux],0)</f>
        <v>0</v>
      </c>
      <c r="L2423" s="1" t="str">
        <f>"'"&amp;Table5[[#This Row],[rxn]]&amp;"'"&amp;CHAR(9)&amp;IF(AND(Table5[[#This Row],[kapp_slack_ub]]&lt;&gt;0,Table5[[#This Row],[kapp_old]]&lt;$F$1),$F$1,Table5[[#This Row],[kapp_old]])</f>
        <v>'RXN-EX_sprm_e_REV-SPONT'	27141.27779288</v>
      </c>
      <c r="M2423" s="1">
        <f>_xlfn.XLOOKUP(Table5[[#This Row],[rxn]],Table3[name],Table3[flux],$F$1)</f>
        <v>27141.277792879999</v>
      </c>
      <c r="N2423" s="1" t="str">
        <f>IFERROR(Table5[[#This Row],[min flux]]/Table5[[#This Row],[associated enzload]],"")</f>
        <v/>
      </c>
      <c r="O2423" s="1">
        <f>_xlfn.NUMBERVALUE(IF(Table5[[#This Row],[flux/enzload]]="","",ABS($N$1-Table5[[#This Row],[flux/enzload]])))</f>
        <v>0</v>
      </c>
      <c r="P2423" s="1">
        <f>Table5[[#This Row],[kapp_old]]+IFERROR(((Table5[[#This Row],[kapp_slack_ub]]-Table5[[#This Row],[kapp_slack_lb]])/Table5[[#This Row],[associated enzload]]),0)</f>
        <v>27141.277792879999</v>
      </c>
      <c r="Q2423" s="1" t="str">
        <f>"'"&amp;Table5[[#This Row],[rxn]]&amp;"'"&amp;CHAR(9)&amp;Table5[[#This Row],[kapp + (slack_ub - slack_lb)/enzload]]</f>
        <v>'RXN-EX_sprm_e_REV-SPONT'	27141.27779288</v>
      </c>
      <c r="R2423" s="1">
        <f>_xlfn.XLOOKUP(Table5[[#This Row],[rxn]],Table38[name],Table38[flux],0)</f>
        <v>0</v>
      </c>
      <c r="S2423" s="1">
        <f>_xlfn.XLOOKUP(SUBSTITUTE(Table5[[#This Row],[rxn]],"RXN-","ENZLOAD-"),Table38[name],Table38[flux],0)</f>
        <v>0</v>
      </c>
      <c r="T2423" s="1" t="b">
        <f>AND(Table5[[#This Row],[ENZLOAD flux in kapp-slack.gms]]=0,Table5[[#This Row],[flux in kapp-slack.gms]]&lt;&gt;0,NOT(Table5[[#This Row],[spont or unknown?]]))</f>
        <v>0</v>
      </c>
      <c r="U2423" s="1" t="b">
        <f>OR(_xlfn.TEXTAFTER(Table5[[#This Row],[rxn]],"-",-1)="SPONT",_xlfn.TEXTAFTER(Table5[[#This Row],[rxn]],"-",-1)="UNKNOWN")</f>
        <v>1</v>
      </c>
      <c r="V2423" s="1">
        <f>_xlfn.XLOOKUP(SUBSTITUTE(Table5[[#This Row],[rxn]],"RXN-","ENZLOAD-"),Table4[rxn],Table4[ub],0)</f>
        <v>0</v>
      </c>
      <c r="W2423" s="1" t="b">
        <f>AND(Table5[[#This Row],[FVA ENZLOAD flux UB]]=0,Table5[[#This Row],[ENZ not made when it should be?]])</f>
        <v>0</v>
      </c>
    </row>
    <row r="2424" spans="1:23" hidden="1">
      <c r="A2424" s="1"/>
      <c r="B2424" s="1" t="str">
        <f>_xlfn.TEXTBEFORE(Table38[[#This Row],[all fluxes from kapp-slack]]," ",,,,"")</f>
        <v/>
      </c>
      <c r="C2424" s="1">
        <f>_xlfn.NUMBERVALUE(IFERROR(_xlfn.TEXTAFTER(Table38[[#This Row],[all fluxes from kapp-slack]]," ",-1,,,""),""))</f>
        <v>0</v>
      </c>
      <c r="F2424" s="1" t="s">
        <v>6257</v>
      </c>
      <c r="G2424" s="1" t="str">
        <f>_xlfn.TEXTBEFORE(Table5[[#This Row],[rxn     kapp_old        kapp_slack_ub   kapp_slack_lb]]," ")</f>
        <v>RXN-EX_ocdca_e_FWD-SPONT</v>
      </c>
      <c r="H242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42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424" s="1">
        <f>_xlfn.NUMBERVALUE(_xlfn.TEXTAFTER(Table5[[#This Row],[rxn     kapp_old        kapp_slack_ub   kapp_slack_lb]]," ",-1))</f>
        <v>0</v>
      </c>
      <c r="K2424" s="1">
        <f>_xlfn.XLOOKUP(SUBSTITUTE(Table5[[#This Row],[rxn]],"RXN-","ENZLOAD-"),ENZLOAD[name],ENZLOAD[flux],0)</f>
        <v>0</v>
      </c>
      <c r="L2424" s="1" t="str">
        <f>"'"&amp;Table5[[#This Row],[rxn]]&amp;"'"&amp;CHAR(9)&amp;IF(AND(Table5[[#This Row],[kapp_slack_ub]]&lt;&gt;0,Table5[[#This Row],[kapp_old]]&lt;$F$1),$F$1,Table5[[#This Row],[kapp_old]])</f>
        <v>'RXN-EX_ocdca_e_FWD-SPONT'	27141.27779288</v>
      </c>
      <c r="M2424" s="1">
        <f>_xlfn.XLOOKUP(Table5[[#This Row],[rxn]],Table3[name],Table3[flux],$F$1)</f>
        <v>27141.277792879999</v>
      </c>
      <c r="N2424" s="1" t="str">
        <f>IFERROR(Table5[[#This Row],[min flux]]/Table5[[#This Row],[associated enzload]],"")</f>
        <v/>
      </c>
      <c r="O2424" s="1">
        <f>_xlfn.NUMBERVALUE(IF(Table5[[#This Row],[flux/enzload]]="","",ABS($N$1-Table5[[#This Row],[flux/enzload]])))</f>
        <v>0</v>
      </c>
      <c r="P2424" s="1">
        <f>Table5[[#This Row],[kapp_old]]+IFERROR(((Table5[[#This Row],[kapp_slack_ub]]-Table5[[#This Row],[kapp_slack_lb]])/Table5[[#This Row],[associated enzload]]),0)</f>
        <v>27141.277792879999</v>
      </c>
      <c r="Q2424" s="1" t="str">
        <f>"'"&amp;Table5[[#This Row],[rxn]]&amp;"'"&amp;CHAR(9)&amp;Table5[[#This Row],[kapp + (slack_ub - slack_lb)/enzload]]</f>
        <v>'RXN-EX_ocdca_e_FWD-SPONT'	27141.27779288</v>
      </c>
      <c r="R2424" s="1">
        <f>_xlfn.XLOOKUP(Table5[[#This Row],[rxn]],Table38[name],Table38[flux],0)</f>
        <v>0</v>
      </c>
      <c r="S2424" s="1">
        <f>_xlfn.XLOOKUP(SUBSTITUTE(Table5[[#This Row],[rxn]],"RXN-","ENZLOAD-"),Table38[name],Table38[flux],0)</f>
        <v>0</v>
      </c>
      <c r="T2424" s="1" t="b">
        <f>AND(Table5[[#This Row],[ENZLOAD flux in kapp-slack.gms]]=0,Table5[[#This Row],[flux in kapp-slack.gms]]&lt;&gt;0,NOT(Table5[[#This Row],[spont or unknown?]]))</f>
        <v>0</v>
      </c>
      <c r="U2424" s="1" t="b">
        <f>OR(_xlfn.TEXTAFTER(Table5[[#This Row],[rxn]],"-",-1)="SPONT",_xlfn.TEXTAFTER(Table5[[#This Row],[rxn]],"-",-1)="UNKNOWN")</f>
        <v>1</v>
      </c>
      <c r="V2424" s="1">
        <f>_xlfn.XLOOKUP(SUBSTITUTE(Table5[[#This Row],[rxn]],"RXN-","ENZLOAD-"),Table4[rxn],Table4[ub],0)</f>
        <v>0</v>
      </c>
      <c r="W2424" s="1" t="b">
        <f>AND(Table5[[#This Row],[FVA ENZLOAD flux UB]]=0,Table5[[#This Row],[ENZ not made when it should be?]])</f>
        <v>0</v>
      </c>
    </row>
    <row r="2425" spans="1:23" hidden="1">
      <c r="A2425" s="1"/>
      <c r="B2425" s="1" t="str">
        <f>_xlfn.TEXTBEFORE(Table38[[#This Row],[all fluxes from kapp-slack]]," ",,,,"")</f>
        <v/>
      </c>
      <c r="C2425" s="1">
        <f>_xlfn.NUMBERVALUE(IFERROR(_xlfn.TEXTAFTER(Table38[[#This Row],[all fluxes from kapp-slack]]," ",-1,,,""),""))</f>
        <v>0</v>
      </c>
      <c r="F2425" s="1" t="s">
        <v>6258</v>
      </c>
      <c r="G2425" s="1" t="str">
        <f>_xlfn.TEXTBEFORE(Table5[[#This Row],[rxn     kapp_old        kapp_slack_ub   kapp_slack_lb]]," ")</f>
        <v>RXN-EX_ocdca_e_REV-SPONT</v>
      </c>
      <c r="H242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42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425" s="1">
        <f>_xlfn.NUMBERVALUE(_xlfn.TEXTAFTER(Table5[[#This Row],[rxn     kapp_old        kapp_slack_ub   kapp_slack_lb]]," ",-1))</f>
        <v>0</v>
      </c>
      <c r="K2425" s="1">
        <f>_xlfn.XLOOKUP(SUBSTITUTE(Table5[[#This Row],[rxn]],"RXN-","ENZLOAD-"),ENZLOAD[name],ENZLOAD[flux],0)</f>
        <v>0</v>
      </c>
      <c r="L2425" s="1" t="str">
        <f>"'"&amp;Table5[[#This Row],[rxn]]&amp;"'"&amp;CHAR(9)&amp;IF(AND(Table5[[#This Row],[kapp_slack_ub]]&lt;&gt;0,Table5[[#This Row],[kapp_old]]&lt;$F$1),$F$1,Table5[[#This Row],[kapp_old]])</f>
        <v>'RXN-EX_ocdca_e_REV-SPONT'	27141.27779288</v>
      </c>
      <c r="M2425" s="1">
        <f>_xlfn.XLOOKUP(Table5[[#This Row],[rxn]],Table3[name],Table3[flux],$F$1)</f>
        <v>27141.277792879999</v>
      </c>
      <c r="N2425" s="1" t="str">
        <f>IFERROR(Table5[[#This Row],[min flux]]/Table5[[#This Row],[associated enzload]],"")</f>
        <v/>
      </c>
      <c r="O2425" s="1">
        <f>_xlfn.NUMBERVALUE(IF(Table5[[#This Row],[flux/enzload]]="","",ABS($N$1-Table5[[#This Row],[flux/enzload]])))</f>
        <v>0</v>
      </c>
      <c r="P2425" s="1">
        <f>Table5[[#This Row],[kapp_old]]+IFERROR(((Table5[[#This Row],[kapp_slack_ub]]-Table5[[#This Row],[kapp_slack_lb]])/Table5[[#This Row],[associated enzload]]),0)</f>
        <v>27141.277792879999</v>
      </c>
      <c r="Q2425" s="1" t="str">
        <f>"'"&amp;Table5[[#This Row],[rxn]]&amp;"'"&amp;CHAR(9)&amp;Table5[[#This Row],[kapp + (slack_ub - slack_lb)/enzload]]</f>
        <v>'RXN-EX_ocdca_e_REV-SPONT'	27141.27779288</v>
      </c>
      <c r="R2425" s="1">
        <f>_xlfn.XLOOKUP(Table5[[#This Row],[rxn]],Table38[name],Table38[flux],0)</f>
        <v>0</v>
      </c>
      <c r="S2425" s="1">
        <f>_xlfn.XLOOKUP(SUBSTITUTE(Table5[[#This Row],[rxn]],"RXN-","ENZLOAD-"),Table38[name],Table38[flux],0)</f>
        <v>0</v>
      </c>
      <c r="T2425" s="1" t="b">
        <f>AND(Table5[[#This Row],[ENZLOAD flux in kapp-slack.gms]]=0,Table5[[#This Row],[flux in kapp-slack.gms]]&lt;&gt;0,NOT(Table5[[#This Row],[spont or unknown?]]))</f>
        <v>0</v>
      </c>
      <c r="U2425" s="1" t="b">
        <f>OR(_xlfn.TEXTAFTER(Table5[[#This Row],[rxn]],"-",-1)="SPONT",_xlfn.TEXTAFTER(Table5[[#This Row],[rxn]],"-",-1)="UNKNOWN")</f>
        <v>1</v>
      </c>
      <c r="V2425" s="1">
        <f>_xlfn.XLOOKUP(SUBSTITUTE(Table5[[#This Row],[rxn]],"RXN-","ENZLOAD-"),Table4[rxn],Table4[ub],0)</f>
        <v>0</v>
      </c>
      <c r="W2425" s="1" t="b">
        <f>AND(Table5[[#This Row],[FVA ENZLOAD flux UB]]=0,Table5[[#This Row],[ENZ not made when it should be?]])</f>
        <v>0</v>
      </c>
    </row>
    <row r="2426" spans="1:23" hidden="1">
      <c r="A2426" s="1"/>
      <c r="B2426" s="1" t="str">
        <f>_xlfn.TEXTBEFORE(Table38[[#This Row],[all fluxes from kapp-slack]]," ",,,,"")</f>
        <v/>
      </c>
      <c r="C2426" s="1">
        <f>_xlfn.NUMBERVALUE(IFERROR(_xlfn.TEXTAFTER(Table38[[#This Row],[all fluxes from kapp-slack]]," ",-1,,,""),""))</f>
        <v>0</v>
      </c>
      <c r="F2426" s="1" t="s">
        <v>6259</v>
      </c>
      <c r="G2426" s="1" t="str">
        <f>_xlfn.TEXTBEFORE(Table5[[#This Row],[rxn     kapp_old        kapp_slack_ub   kapp_slack_lb]]," ")</f>
        <v>RXN-EX_succ_e_FWD-SPONT</v>
      </c>
      <c r="H242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42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426" s="1">
        <f>_xlfn.NUMBERVALUE(_xlfn.TEXTAFTER(Table5[[#This Row],[rxn     kapp_old        kapp_slack_ub   kapp_slack_lb]]," ",-1))</f>
        <v>0</v>
      </c>
      <c r="K2426" s="1">
        <f>_xlfn.XLOOKUP(SUBSTITUTE(Table5[[#This Row],[rxn]],"RXN-","ENZLOAD-"),ENZLOAD[name],ENZLOAD[flux],0)</f>
        <v>0</v>
      </c>
      <c r="L2426" s="1" t="str">
        <f>"'"&amp;Table5[[#This Row],[rxn]]&amp;"'"&amp;CHAR(9)&amp;IF(AND(Table5[[#This Row],[kapp_slack_ub]]&lt;&gt;0,Table5[[#This Row],[kapp_old]]&lt;$F$1),$F$1,Table5[[#This Row],[kapp_old]])</f>
        <v>'RXN-EX_succ_e_FWD-SPONT'	27141.27779288</v>
      </c>
      <c r="M2426" s="1">
        <f>_xlfn.XLOOKUP(Table5[[#This Row],[rxn]],Table3[name],Table3[flux],$F$1)</f>
        <v>27141.277792879999</v>
      </c>
      <c r="N2426" s="1" t="str">
        <f>IFERROR(Table5[[#This Row],[min flux]]/Table5[[#This Row],[associated enzload]],"")</f>
        <v/>
      </c>
      <c r="O2426" s="1">
        <f>_xlfn.NUMBERVALUE(IF(Table5[[#This Row],[flux/enzload]]="","",ABS($N$1-Table5[[#This Row],[flux/enzload]])))</f>
        <v>0</v>
      </c>
      <c r="P2426" s="1">
        <f>Table5[[#This Row],[kapp_old]]+IFERROR(((Table5[[#This Row],[kapp_slack_ub]]-Table5[[#This Row],[kapp_slack_lb]])/Table5[[#This Row],[associated enzload]]),0)</f>
        <v>27141.277792879999</v>
      </c>
      <c r="Q2426" s="1" t="str">
        <f>"'"&amp;Table5[[#This Row],[rxn]]&amp;"'"&amp;CHAR(9)&amp;Table5[[#This Row],[kapp + (slack_ub - slack_lb)/enzload]]</f>
        <v>'RXN-EX_succ_e_FWD-SPONT'	27141.27779288</v>
      </c>
      <c r="R2426" s="1">
        <f>_xlfn.XLOOKUP(Table5[[#This Row],[rxn]],Table38[name],Table38[flux],0)</f>
        <v>0</v>
      </c>
      <c r="S2426" s="1">
        <f>_xlfn.XLOOKUP(SUBSTITUTE(Table5[[#This Row],[rxn]],"RXN-","ENZLOAD-"),Table38[name],Table38[flux],0)</f>
        <v>0</v>
      </c>
      <c r="T2426" s="1" t="b">
        <f>AND(Table5[[#This Row],[ENZLOAD flux in kapp-slack.gms]]=0,Table5[[#This Row],[flux in kapp-slack.gms]]&lt;&gt;0,NOT(Table5[[#This Row],[spont or unknown?]]))</f>
        <v>0</v>
      </c>
      <c r="U2426" s="1" t="b">
        <f>OR(_xlfn.TEXTAFTER(Table5[[#This Row],[rxn]],"-",-1)="SPONT",_xlfn.TEXTAFTER(Table5[[#This Row],[rxn]],"-",-1)="UNKNOWN")</f>
        <v>1</v>
      </c>
      <c r="V2426" s="1">
        <f>_xlfn.XLOOKUP(SUBSTITUTE(Table5[[#This Row],[rxn]],"RXN-","ENZLOAD-"),Table4[rxn],Table4[ub],0)</f>
        <v>0</v>
      </c>
      <c r="W2426" s="1" t="b">
        <f>AND(Table5[[#This Row],[FVA ENZLOAD flux UB]]=0,Table5[[#This Row],[ENZ not made when it should be?]])</f>
        <v>0</v>
      </c>
    </row>
    <row r="2427" spans="1:23" hidden="1">
      <c r="A2427" s="1"/>
      <c r="B2427" s="1" t="str">
        <f>_xlfn.TEXTBEFORE(Table38[[#This Row],[all fluxes from kapp-slack]]," ",,,,"")</f>
        <v/>
      </c>
      <c r="C2427" s="1">
        <f>_xlfn.NUMBERVALUE(IFERROR(_xlfn.TEXTAFTER(Table38[[#This Row],[all fluxes from kapp-slack]]," ",-1,,,""),""))</f>
        <v>0</v>
      </c>
      <c r="F2427" s="1" t="s">
        <v>6260</v>
      </c>
      <c r="G2427" s="1" t="str">
        <f>_xlfn.TEXTBEFORE(Table5[[#This Row],[rxn     kapp_old        kapp_slack_ub   kapp_slack_lb]]," ")</f>
        <v>RXN-EX_succ_e_REV-SPONT</v>
      </c>
      <c r="H242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42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427" s="1">
        <f>_xlfn.NUMBERVALUE(_xlfn.TEXTAFTER(Table5[[#This Row],[rxn     kapp_old        kapp_slack_ub   kapp_slack_lb]]," ",-1))</f>
        <v>0</v>
      </c>
      <c r="K2427" s="1">
        <f>_xlfn.XLOOKUP(SUBSTITUTE(Table5[[#This Row],[rxn]],"RXN-","ENZLOAD-"),ENZLOAD[name],ENZLOAD[flux],0)</f>
        <v>0</v>
      </c>
      <c r="L2427" s="1" t="str">
        <f>"'"&amp;Table5[[#This Row],[rxn]]&amp;"'"&amp;CHAR(9)&amp;IF(AND(Table5[[#This Row],[kapp_slack_ub]]&lt;&gt;0,Table5[[#This Row],[kapp_old]]&lt;$F$1),$F$1,Table5[[#This Row],[kapp_old]])</f>
        <v>'RXN-EX_succ_e_REV-SPONT'	27141.27779288</v>
      </c>
      <c r="M2427" s="1">
        <f>_xlfn.XLOOKUP(Table5[[#This Row],[rxn]],Table3[name],Table3[flux],$F$1)</f>
        <v>27141.277792879999</v>
      </c>
      <c r="N2427" s="1" t="str">
        <f>IFERROR(Table5[[#This Row],[min flux]]/Table5[[#This Row],[associated enzload]],"")</f>
        <v/>
      </c>
      <c r="O2427" s="1">
        <f>_xlfn.NUMBERVALUE(IF(Table5[[#This Row],[flux/enzload]]="","",ABS($N$1-Table5[[#This Row],[flux/enzload]])))</f>
        <v>0</v>
      </c>
      <c r="P2427" s="1">
        <f>Table5[[#This Row],[kapp_old]]+IFERROR(((Table5[[#This Row],[kapp_slack_ub]]-Table5[[#This Row],[kapp_slack_lb]])/Table5[[#This Row],[associated enzload]]),0)</f>
        <v>27141.277792879999</v>
      </c>
      <c r="Q2427" s="1" t="str">
        <f>"'"&amp;Table5[[#This Row],[rxn]]&amp;"'"&amp;CHAR(9)&amp;Table5[[#This Row],[kapp + (slack_ub - slack_lb)/enzload]]</f>
        <v>'RXN-EX_succ_e_REV-SPONT'	27141.27779288</v>
      </c>
      <c r="R2427" s="1">
        <f>_xlfn.XLOOKUP(Table5[[#This Row],[rxn]],Table38[name],Table38[flux],0)</f>
        <v>0</v>
      </c>
      <c r="S2427" s="1">
        <f>_xlfn.XLOOKUP(SUBSTITUTE(Table5[[#This Row],[rxn]],"RXN-","ENZLOAD-"),Table38[name],Table38[flux],0)</f>
        <v>0</v>
      </c>
      <c r="T2427" s="1" t="b">
        <f>AND(Table5[[#This Row],[ENZLOAD flux in kapp-slack.gms]]=0,Table5[[#This Row],[flux in kapp-slack.gms]]&lt;&gt;0,NOT(Table5[[#This Row],[spont or unknown?]]))</f>
        <v>0</v>
      </c>
      <c r="U2427" s="1" t="b">
        <f>OR(_xlfn.TEXTAFTER(Table5[[#This Row],[rxn]],"-",-1)="SPONT",_xlfn.TEXTAFTER(Table5[[#This Row],[rxn]],"-",-1)="UNKNOWN")</f>
        <v>1</v>
      </c>
      <c r="V2427" s="1">
        <f>_xlfn.XLOOKUP(SUBSTITUTE(Table5[[#This Row],[rxn]],"RXN-","ENZLOAD-"),Table4[rxn],Table4[ub],0)</f>
        <v>0</v>
      </c>
      <c r="W2427" s="1" t="b">
        <f>AND(Table5[[#This Row],[FVA ENZLOAD flux UB]]=0,Table5[[#This Row],[ENZ not made when it should be?]])</f>
        <v>0</v>
      </c>
    </row>
    <row r="2428" spans="1:23" hidden="1">
      <c r="A2428" s="1"/>
      <c r="B2428" s="1" t="str">
        <f>_xlfn.TEXTBEFORE(Table38[[#This Row],[all fluxes from kapp-slack]]," ",,,,"")</f>
        <v/>
      </c>
      <c r="C2428" s="1">
        <f>_xlfn.NUMBERVALUE(IFERROR(_xlfn.TEXTAFTER(Table38[[#This Row],[all fluxes from kapp-slack]]," ",-1,,,""),""))</f>
        <v>0</v>
      </c>
      <c r="F2428" s="1" t="s">
        <v>6261</v>
      </c>
      <c r="G2428" s="1" t="str">
        <f>_xlfn.TEXTBEFORE(Table5[[#This Row],[rxn     kapp_old        kapp_slack_ub   kapp_slack_lb]]," ")</f>
        <v>RXN-EX_sucr_e_FWD-SPONT</v>
      </c>
      <c r="H242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42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428" s="1">
        <f>_xlfn.NUMBERVALUE(_xlfn.TEXTAFTER(Table5[[#This Row],[rxn     kapp_old        kapp_slack_ub   kapp_slack_lb]]," ",-1))</f>
        <v>0</v>
      </c>
      <c r="K2428" s="1">
        <f>_xlfn.XLOOKUP(SUBSTITUTE(Table5[[#This Row],[rxn]],"RXN-","ENZLOAD-"),ENZLOAD[name],ENZLOAD[flux],0)</f>
        <v>0</v>
      </c>
      <c r="L2428" s="1" t="str">
        <f>"'"&amp;Table5[[#This Row],[rxn]]&amp;"'"&amp;CHAR(9)&amp;IF(AND(Table5[[#This Row],[kapp_slack_ub]]&lt;&gt;0,Table5[[#This Row],[kapp_old]]&lt;$F$1),$F$1,Table5[[#This Row],[kapp_old]])</f>
        <v>'RXN-EX_sucr_e_FWD-SPONT'	27141.27779288</v>
      </c>
      <c r="M2428" s="1">
        <f>_xlfn.XLOOKUP(Table5[[#This Row],[rxn]],Table3[name],Table3[flux],$F$1)</f>
        <v>27141.277792879999</v>
      </c>
      <c r="N2428" s="1" t="str">
        <f>IFERROR(Table5[[#This Row],[min flux]]/Table5[[#This Row],[associated enzload]],"")</f>
        <v/>
      </c>
      <c r="O2428" s="1">
        <f>_xlfn.NUMBERVALUE(IF(Table5[[#This Row],[flux/enzload]]="","",ABS($N$1-Table5[[#This Row],[flux/enzload]])))</f>
        <v>0</v>
      </c>
      <c r="P2428" s="1">
        <f>Table5[[#This Row],[kapp_old]]+IFERROR(((Table5[[#This Row],[kapp_slack_ub]]-Table5[[#This Row],[kapp_slack_lb]])/Table5[[#This Row],[associated enzload]]),0)</f>
        <v>27141.277792879999</v>
      </c>
      <c r="Q2428" s="1" t="str">
        <f>"'"&amp;Table5[[#This Row],[rxn]]&amp;"'"&amp;CHAR(9)&amp;Table5[[#This Row],[kapp + (slack_ub - slack_lb)/enzload]]</f>
        <v>'RXN-EX_sucr_e_FWD-SPONT'	27141.27779288</v>
      </c>
      <c r="R2428" s="1">
        <f>_xlfn.XLOOKUP(Table5[[#This Row],[rxn]],Table38[name],Table38[flux],0)</f>
        <v>0</v>
      </c>
      <c r="S2428" s="1">
        <f>_xlfn.XLOOKUP(SUBSTITUTE(Table5[[#This Row],[rxn]],"RXN-","ENZLOAD-"),Table38[name],Table38[flux],0)</f>
        <v>0</v>
      </c>
      <c r="T2428" s="1" t="b">
        <f>AND(Table5[[#This Row],[ENZLOAD flux in kapp-slack.gms]]=0,Table5[[#This Row],[flux in kapp-slack.gms]]&lt;&gt;0,NOT(Table5[[#This Row],[spont or unknown?]]))</f>
        <v>0</v>
      </c>
      <c r="U2428" s="1" t="b">
        <f>OR(_xlfn.TEXTAFTER(Table5[[#This Row],[rxn]],"-",-1)="SPONT",_xlfn.TEXTAFTER(Table5[[#This Row],[rxn]],"-",-1)="UNKNOWN")</f>
        <v>1</v>
      </c>
      <c r="V2428" s="1">
        <f>_xlfn.XLOOKUP(SUBSTITUTE(Table5[[#This Row],[rxn]],"RXN-","ENZLOAD-"),Table4[rxn],Table4[ub],0)</f>
        <v>0</v>
      </c>
      <c r="W2428" s="1" t="b">
        <f>AND(Table5[[#This Row],[FVA ENZLOAD flux UB]]=0,Table5[[#This Row],[ENZ not made when it should be?]])</f>
        <v>0</v>
      </c>
    </row>
    <row r="2429" spans="1:23" hidden="1">
      <c r="A2429" s="1"/>
      <c r="B2429" s="1" t="str">
        <f>_xlfn.TEXTBEFORE(Table38[[#This Row],[all fluxes from kapp-slack]]," ",,,,"")</f>
        <v/>
      </c>
      <c r="C2429" s="1">
        <f>_xlfn.NUMBERVALUE(IFERROR(_xlfn.TEXTAFTER(Table38[[#This Row],[all fluxes from kapp-slack]]," ",-1,,,""),""))</f>
        <v>0</v>
      </c>
      <c r="F2429" s="1" t="s">
        <v>6262</v>
      </c>
      <c r="G2429" s="1" t="str">
        <f>_xlfn.TEXTBEFORE(Table5[[#This Row],[rxn     kapp_old        kapp_slack_ub   kapp_slack_lb]]," ")</f>
        <v>RXN-EX_sucr_e_REV-SPONT</v>
      </c>
      <c r="H242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42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429" s="1">
        <f>_xlfn.NUMBERVALUE(_xlfn.TEXTAFTER(Table5[[#This Row],[rxn     kapp_old        kapp_slack_ub   kapp_slack_lb]]," ",-1))</f>
        <v>0</v>
      </c>
      <c r="K2429" s="1">
        <f>_xlfn.XLOOKUP(SUBSTITUTE(Table5[[#This Row],[rxn]],"RXN-","ENZLOAD-"),ENZLOAD[name],ENZLOAD[flux],0)</f>
        <v>0</v>
      </c>
      <c r="L2429" s="1" t="str">
        <f>"'"&amp;Table5[[#This Row],[rxn]]&amp;"'"&amp;CHAR(9)&amp;IF(AND(Table5[[#This Row],[kapp_slack_ub]]&lt;&gt;0,Table5[[#This Row],[kapp_old]]&lt;$F$1),$F$1,Table5[[#This Row],[kapp_old]])</f>
        <v>'RXN-EX_sucr_e_REV-SPONT'	27141.27779288</v>
      </c>
      <c r="M2429" s="1">
        <f>_xlfn.XLOOKUP(Table5[[#This Row],[rxn]],Table3[name],Table3[flux],$F$1)</f>
        <v>27141.277792879999</v>
      </c>
      <c r="N2429" s="1" t="str">
        <f>IFERROR(Table5[[#This Row],[min flux]]/Table5[[#This Row],[associated enzload]],"")</f>
        <v/>
      </c>
      <c r="O2429" s="1">
        <f>_xlfn.NUMBERVALUE(IF(Table5[[#This Row],[flux/enzload]]="","",ABS($N$1-Table5[[#This Row],[flux/enzload]])))</f>
        <v>0</v>
      </c>
      <c r="P2429" s="1">
        <f>Table5[[#This Row],[kapp_old]]+IFERROR(((Table5[[#This Row],[kapp_slack_ub]]-Table5[[#This Row],[kapp_slack_lb]])/Table5[[#This Row],[associated enzload]]),0)</f>
        <v>27141.277792879999</v>
      </c>
      <c r="Q2429" s="1" t="str">
        <f>"'"&amp;Table5[[#This Row],[rxn]]&amp;"'"&amp;CHAR(9)&amp;Table5[[#This Row],[kapp + (slack_ub - slack_lb)/enzload]]</f>
        <v>'RXN-EX_sucr_e_REV-SPONT'	27141.27779288</v>
      </c>
      <c r="R2429" s="1">
        <f>_xlfn.XLOOKUP(Table5[[#This Row],[rxn]],Table38[name],Table38[flux],0)</f>
        <v>0</v>
      </c>
      <c r="S2429" s="1">
        <f>_xlfn.XLOOKUP(SUBSTITUTE(Table5[[#This Row],[rxn]],"RXN-","ENZLOAD-"),Table38[name],Table38[flux],0)</f>
        <v>0</v>
      </c>
      <c r="T2429" s="1" t="b">
        <f>AND(Table5[[#This Row],[ENZLOAD flux in kapp-slack.gms]]=0,Table5[[#This Row],[flux in kapp-slack.gms]]&lt;&gt;0,NOT(Table5[[#This Row],[spont or unknown?]]))</f>
        <v>0</v>
      </c>
      <c r="U2429" s="1" t="b">
        <f>OR(_xlfn.TEXTAFTER(Table5[[#This Row],[rxn]],"-",-1)="SPONT",_xlfn.TEXTAFTER(Table5[[#This Row],[rxn]],"-",-1)="UNKNOWN")</f>
        <v>1</v>
      </c>
      <c r="V2429" s="1">
        <f>_xlfn.XLOOKUP(SUBSTITUTE(Table5[[#This Row],[rxn]],"RXN-","ENZLOAD-"),Table4[rxn],Table4[ub],0)</f>
        <v>0</v>
      </c>
      <c r="W2429" s="1" t="b">
        <f>AND(Table5[[#This Row],[FVA ENZLOAD flux UB]]=0,Table5[[#This Row],[ENZ not made when it should be?]])</f>
        <v>0</v>
      </c>
    </row>
    <row r="2430" spans="1:23" hidden="1">
      <c r="A2430" s="1"/>
      <c r="B2430" s="1" t="str">
        <f>_xlfn.TEXTBEFORE(Table38[[#This Row],[all fluxes from kapp-slack]]," ",,,,"")</f>
        <v/>
      </c>
      <c r="C2430" s="1">
        <f>_xlfn.NUMBERVALUE(IFERROR(_xlfn.TEXTAFTER(Table38[[#This Row],[all fluxes from kapp-slack]]," ",-1,,,""),""))</f>
        <v>0</v>
      </c>
      <c r="F2430" s="1" t="s">
        <v>6263</v>
      </c>
      <c r="G2430" s="1" t="str">
        <f>_xlfn.TEXTBEFORE(Table5[[#This Row],[rxn     kapp_old        kapp_slack_ub   kapp_slack_lb]]," ")</f>
        <v>RXN-EX_so4_e_FWD-SPONT</v>
      </c>
      <c r="H243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43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430" s="1">
        <f>_xlfn.NUMBERVALUE(_xlfn.TEXTAFTER(Table5[[#This Row],[rxn     kapp_old        kapp_slack_ub   kapp_slack_lb]]," ",-1))</f>
        <v>0</v>
      </c>
      <c r="K2430" s="1">
        <f>_xlfn.XLOOKUP(SUBSTITUTE(Table5[[#This Row],[rxn]],"RXN-","ENZLOAD-"),ENZLOAD[name],ENZLOAD[flux],0)</f>
        <v>0</v>
      </c>
      <c r="L2430" s="1" t="str">
        <f>"'"&amp;Table5[[#This Row],[rxn]]&amp;"'"&amp;CHAR(9)&amp;IF(AND(Table5[[#This Row],[kapp_slack_ub]]&lt;&gt;0,Table5[[#This Row],[kapp_old]]&lt;$F$1),$F$1,Table5[[#This Row],[kapp_old]])</f>
        <v>'RXN-EX_so4_e_FWD-SPONT'	27141.27779288</v>
      </c>
      <c r="M2430" s="1">
        <f>_xlfn.XLOOKUP(Table5[[#This Row],[rxn]],Table3[name],Table3[flux],$F$1)</f>
        <v>27141.277792879999</v>
      </c>
      <c r="N2430" s="1" t="str">
        <f>IFERROR(Table5[[#This Row],[min flux]]/Table5[[#This Row],[associated enzload]],"")</f>
        <v/>
      </c>
      <c r="O2430" s="1">
        <f>_xlfn.NUMBERVALUE(IF(Table5[[#This Row],[flux/enzload]]="","",ABS($N$1-Table5[[#This Row],[flux/enzload]])))</f>
        <v>0</v>
      </c>
      <c r="P2430" s="1">
        <f>Table5[[#This Row],[kapp_old]]+IFERROR(((Table5[[#This Row],[kapp_slack_ub]]-Table5[[#This Row],[kapp_slack_lb]])/Table5[[#This Row],[associated enzload]]),0)</f>
        <v>27141.277792879999</v>
      </c>
      <c r="Q2430" s="1" t="str">
        <f>"'"&amp;Table5[[#This Row],[rxn]]&amp;"'"&amp;CHAR(9)&amp;Table5[[#This Row],[kapp + (slack_ub - slack_lb)/enzload]]</f>
        <v>'RXN-EX_so4_e_FWD-SPONT'	27141.27779288</v>
      </c>
      <c r="R2430" s="1">
        <f>_xlfn.XLOOKUP(Table5[[#This Row],[rxn]],Table38[name],Table38[flux],0)</f>
        <v>0</v>
      </c>
      <c r="S2430" s="1">
        <f>_xlfn.XLOOKUP(SUBSTITUTE(Table5[[#This Row],[rxn]],"RXN-","ENZLOAD-"),Table38[name],Table38[flux],0)</f>
        <v>0</v>
      </c>
      <c r="T2430" s="1" t="b">
        <f>AND(Table5[[#This Row],[ENZLOAD flux in kapp-slack.gms]]=0,Table5[[#This Row],[flux in kapp-slack.gms]]&lt;&gt;0,NOT(Table5[[#This Row],[spont or unknown?]]))</f>
        <v>0</v>
      </c>
      <c r="U2430" s="1" t="b">
        <f>OR(_xlfn.TEXTAFTER(Table5[[#This Row],[rxn]],"-",-1)="SPONT",_xlfn.TEXTAFTER(Table5[[#This Row],[rxn]],"-",-1)="UNKNOWN")</f>
        <v>1</v>
      </c>
      <c r="V2430" s="1">
        <f>_xlfn.XLOOKUP(SUBSTITUTE(Table5[[#This Row],[rxn]],"RXN-","ENZLOAD-"),Table4[rxn],Table4[ub],0)</f>
        <v>0</v>
      </c>
      <c r="W2430" s="1" t="b">
        <f>AND(Table5[[#This Row],[FVA ENZLOAD flux UB]]=0,Table5[[#This Row],[ENZ not made when it should be?]])</f>
        <v>0</v>
      </c>
    </row>
    <row r="2431" spans="1:23" hidden="1">
      <c r="A2431" s="1"/>
      <c r="B2431" s="1" t="str">
        <f>_xlfn.TEXTBEFORE(Table38[[#This Row],[all fluxes from kapp-slack]]," ",,,,"")</f>
        <v/>
      </c>
      <c r="C2431" s="1">
        <f>_xlfn.NUMBERVALUE(IFERROR(_xlfn.TEXTAFTER(Table38[[#This Row],[all fluxes from kapp-slack]]," ",-1,,,""),""))</f>
        <v>0</v>
      </c>
      <c r="F2431" s="1" t="s">
        <v>6264</v>
      </c>
      <c r="G2431" s="1" t="str">
        <f>_xlfn.TEXTBEFORE(Table5[[#This Row],[rxn     kapp_old        kapp_slack_ub   kapp_slack_lb]]," ")</f>
        <v>RXN-EX_so4_e_REV-SPONT</v>
      </c>
      <c r="H243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43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431" s="1">
        <f>_xlfn.NUMBERVALUE(_xlfn.TEXTAFTER(Table5[[#This Row],[rxn     kapp_old        kapp_slack_ub   kapp_slack_lb]]," ",-1))</f>
        <v>0</v>
      </c>
      <c r="K2431" s="1">
        <f>_xlfn.XLOOKUP(SUBSTITUTE(Table5[[#This Row],[rxn]],"RXN-","ENZLOAD-"),ENZLOAD[name],ENZLOAD[flux],0)</f>
        <v>0</v>
      </c>
      <c r="L2431" s="1" t="str">
        <f>"'"&amp;Table5[[#This Row],[rxn]]&amp;"'"&amp;CHAR(9)&amp;IF(AND(Table5[[#This Row],[kapp_slack_ub]]&lt;&gt;0,Table5[[#This Row],[kapp_old]]&lt;$F$1),$F$1,Table5[[#This Row],[kapp_old]])</f>
        <v>'RXN-EX_so4_e_REV-SPONT'	27141.27779288</v>
      </c>
      <c r="M2431" s="1">
        <f>_xlfn.XLOOKUP(Table5[[#This Row],[rxn]],Table3[name],Table3[flux],$F$1)</f>
        <v>1.19415523221595E-2</v>
      </c>
      <c r="N2431" s="1" t="str">
        <f>IFERROR(Table5[[#This Row],[min flux]]/Table5[[#This Row],[associated enzload]],"")</f>
        <v/>
      </c>
      <c r="O2431" s="1">
        <f>_xlfn.NUMBERVALUE(IF(Table5[[#This Row],[flux/enzload]]="","",ABS($N$1-Table5[[#This Row],[flux/enzload]])))</f>
        <v>0</v>
      </c>
      <c r="P2431" s="1">
        <f>Table5[[#This Row],[kapp_old]]+IFERROR(((Table5[[#This Row],[kapp_slack_ub]]-Table5[[#This Row],[kapp_slack_lb]])/Table5[[#This Row],[associated enzload]]),0)</f>
        <v>27141.277792879999</v>
      </c>
      <c r="Q2431" s="1" t="str">
        <f>"'"&amp;Table5[[#This Row],[rxn]]&amp;"'"&amp;CHAR(9)&amp;Table5[[#This Row],[kapp + (slack_ub - slack_lb)/enzload]]</f>
        <v>'RXN-EX_so4_e_REV-SPONT'	27141.27779288</v>
      </c>
      <c r="R2431" s="1">
        <f>_xlfn.XLOOKUP(Table5[[#This Row],[rxn]],Table38[name],Table38[flux],0)</f>
        <v>2.5307723537659001E-2</v>
      </c>
      <c r="S2431" s="1">
        <f>_xlfn.XLOOKUP(SUBSTITUTE(Table5[[#This Row],[rxn]],"RXN-","ENZLOAD-"),Table38[name],Table38[flux],0)</f>
        <v>0</v>
      </c>
      <c r="T2431" s="1" t="b">
        <f>AND(Table5[[#This Row],[ENZLOAD flux in kapp-slack.gms]]=0,Table5[[#This Row],[flux in kapp-slack.gms]]&lt;&gt;0,NOT(Table5[[#This Row],[spont or unknown?]]))</f>
        <v>0</v>
      </c>
      <c r="U2431" s="1" t="b">
        <f>OR(_xlfn.TEXTAFTER(Table5[[#This Row],[rxn]],"-",-1)="SPONT",_xlfn.TEXTAFTER(Table5[[#This Row],[rxn]],"-",-1)="UNKNOWN")</f>
        <v>1</v>
      </c>
      <c r="V2431" s="1">
        <f>_xlfn.XLOOKUP(SUBSTITUTE(Table5[[#This Row],[rxn]],"RXN-","ENZLOAD-"),Table4[rxn],Table4[ub],0)</f>
        <v>0</v>
      </c>
      <c r="W2431" s="1" t="b">
        <f>AND(Table5[[#This Row],[FVA ENZLOAD flux UB]]=0,Table5[[#This Row],[ENZ not made when it should be?]])</f>
        <v>0</v>
      </c>
    </row>
    <row r="2432" spans="1:23" hidden="1">
      <c r="A2432" s="1"/>
      <c r="B2432" s="1" t="str">
        <f>_xlfn.TEXTBEFORE(Table38[[#This Row],[all fluxes from kapp-slack]]," ",,,,"")</f>
        <v/>
      </c>
      <c r="C2432" s="1">
        <f>_xlfn.NUMBERVALUE(IFERROR(_xlfn.TEXTAFTER(Table38[[#This Row],[all fluxes from kapp-slack]]," ",-1,,,""),""))</f>
        <v>0</v>
      </c>
      <c r="F2432" s="1" t="s">
        <v>6265</v>
      </c>
      <c r="G2432" s="1" t="str">
        <f>_xlfn.TEXTBEFORE(Table5[[#This Row],[rxn     kapp_old        kapp_slack_ub   kapp_slack_lb]]," ")</f>
        <v>RXN-EX_so3_e_FWD-SPONT</v>
      </c>
      <c r="H243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43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432" s="1">
        <f>_xlfn.NUMBERVALUE(_xlfn.TEXTAFTER(Table5[[#This Row],[rxn     kapp_old        kapp_slack_ub   kapp_slack_lb]]," ",-1))</f>
        <v>0</v>
      </c>
      <c r="K2432" s="1">
        <f>_xlfn.XLOOKUP(SUBSTITUTE(Table5[[#This Row],[rxn]],"RXN-","ENZLOAD-"),ENZLOAD[name],ENZLOAD[flux],0)</f>
        <v>0</v>
      </c>
      <c r="L2432" s="1" t="str">
        <f>"'"&amp;Table5[[#This Row],[rxn]]&amp;"'"&amp;CHAR(9)&amp;IF(AND(Table5[[#This Row],[kapp_slack_ub]]&lt;&gt;0,Table5[[#This Row],[kapp_old]]&lt;$F$1),$F$1,Table5[[#This Row],[kapp_old]])</f>
        <v>'RXN-EX_so3_e_FWD-SPONT'	27141.27779288</v>
      </c>
      <c r="M2432" s="1">
        <f>_xlfn.XLOOKUP(Table5[[#This Row],[rxn]],Table3[name],Table3[flux],$F$1)</f>
        <v>27141.277792879999</v>
      </c>
      <c r="N2432" s="1" t="str">
        <f>IFERROR(Table5[[#This Row],[min flux]]/Table5[[#This Row],[associated enzload]],"")</f>
        <v/>
      </c>
      <c r="O2432" s="1">
        <f>_xlfn.NUMBERVALUE(IF(Table5[[#This Row],[flux/enzload]]="","",ABS($N$1-Table5[[#This Row],[flux/enzload]])))</f>
        <v>0</v>
      </c>
      <c r="P2432" s="1">
        <f>Table5[[#This Row],[kapp_old]]+IFERROR(((Table5[[#This Row],[kapp_slack_ub]]-Table5[[#This Row],[kapp_slack_lb]])/Table5[[#This Row],[associated enzload]]),0)</f>
        <v>27141.277792879999</v>
      </c>
      <c r="Q2432" s="1" t="str">
        <f>"'"&amp;Table5[[#This Row],[rxn]]&amp;"'"&amp;CHAR(9)&amp;Table5[[#This Row],[kapp + (slack_ub - slack_lb)/enzload]]</f>
        <v>'RXN-EX_so3_e_FWD-SPONT'	27141.27779288</v>
      </c>
      <c r="R2432" s="1">
        <f>_xlfn.XLOOKUP(Table5[[#This Row],[rxn]],Table38[name],Table38[flux],0)</f>
        <v>0</v>
      </c>
      <c r="S2432" s="1">
        <f>_xlfn.XLOOKUP(SUBSTITUTE(Table5[[#This Row],[rxn]],"RXN-","ENZLOAD-"),Table38[name],Table38[flux],0)</f>
        <v>0</v>
      </c>
      <c r="T2432" s="1" t="b">
        <f>AND(Table5[[#This Row],[ENZLOAD flux in kapp-slack.gms]]=0,Table5[[#This Row],[flux in kapp-slack.gms]]&lt;&gt;0,NOT(Table5[[#This Row],[spont or unknown?]]))</f>
        <v>0</v>
      </c>
      <c r="U2432" s="1" t="b">
        <f>OR(_xlfn.TEXTAFTER(Table5[[#This Row],[rxn]],"-",-1)="SPONT",_xlfn.TEXTAFTER(Table5[[#This Row],[rxn]],"-",-1)="UNKNOWN")</f>
        <v>1</v>
      </c>
      <c r="V2432" s="1">
        <f>_xlfn.XLOOKUP(SUBSTITUTE(Table5[[#This Row],[rxn]],"RXN-","ENZLOAD-"),Table4[rxn],Table4[ub],0)</f>
        <v>0</v>
      </c>
      <c r="W2432" s="1" t="b">
        <f>AND(Table5[[#This Row],[FVA ENZLOAD flux UB]]=0,Table5[[#This Row],[ENZ not made when it should be?]])</f>
        <v>0</v>
      </c>
    </row>
    <row r="2433" spans="1:23" hidden="1">
      <c r="A2433" s="1"/>
      <c r="B2433" s="1" t="str">
        <f>_xlfn.TEXTBEFORE(Table38[[#This Row],[all fluxes from kapp-slack]]," ",,,,"")</f>
        <v/>
      </c>
      <c r="C2433" s="1">
        <f>_xlfn.NUMBERVALUE(IFERROR(_xlfn.TEXTAFTER(Table38[[#This Row],[all fluxes from kapp-slack]]," ",-1,,,""),""))</f>
        <v>0</v>
      </c>
      <c r="F2433" s="1" t="s">
        <v>6266</v>
      </c>
      <c r="G2433" s="1" t="str">
        <f>_xlfn.TEXTBEFORE(Table5[[#This Row],[rxn     kapp_old        kapp_slack_ub   kapp_slack_lb]]," ")</f>
        <v>RXN-EX_so3_e_REV-SPONT</v>
      </c>
      <c r="H243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43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433" s="1">
        <f>_xlfn.NUMBERVALUE(_xlfn.TEXTAFTER(Table5[[#This Row],[rxn     kapp_old        kapp_slack_ub   kapp_slack_lb]]," ",-1))</f>
        <v>0</v>
      </c>
      <c r="K2433" s="1">
        <f>_xlfn.XLOOKUP(SUBSTITUTE(Table5[[#This Row],[rxn]],"RXN-","ENZLOAD-"),ENZLOAD[name],ENZLOAD[flux],0)</f>
        <v>0</v>
      </c>
      <c r="L2433" s="1" t="str">
        <f>"'"&amp;Table5[[#This Row],[rxn]]&amp;"'"&amp;CHAR(9)&amp;IF(AND(Table5[[#This Row],[kapp_slack_ub]]&lt;&gt;0,Table5[[#This Row],[kapp_old]]&lt;$F$1),$F$1,Table5[[#This Row],[kapp_old]])</f>
        <v>'RXN-EX_so3_e_REV-SPONT'	27141.27779288</v>
      </c>
      <c r="M2433" s="1">
        <f>_xlfn.XLOOKUP(Table5[[#This Row],[rxn]],Table3[name],Table3[flux],$F$1)</f>
        <v>27141.277792879999</v>
      </c>
      <c r="N2433" s="1" t="str">
        <f>IFERROR(Table5[[#This Row],[min flux]]/Table5[[#This Row],[associated enzload]],"")</f>
        <v/>
      </c>
      <c r="O2433" s="1">
        <f>_xlfn.NUMBERVALUE(IF(Table5[[#This Row],[flux/enzload]]="","",ABS($N$1-Table5[[#This Row],[flux/enzload]])))</f>
        <v>0</v>
      </c>
      <c r="P2433" s="1">
        <f>Table5[[#This Row],[kapp_old]]+IFERROR(((Table5[[#This Row],[kapp_slack_ub]]-Table5[[#This Row],[kapp_slack_lb]])/Table5[[#This Row],[associated enzload]]),0)</f>
        <v>27141.277792879999</v>
      </c>
      <c r="Q2433" s="1" t="str">
        <f>"'"&amp;Table5[[#This Row],[rxn]]&amp;"'"&amp;CHAR(9)&amp;Table5[[#This Row],[kapp + (slack_ub - slack_lb)/enzload]]</f>
        <v>'RXN-EX_so3_e_REV-SPONT'	27141.27779288</v>
      </c>
      <c r="R2433" s="1">
        <f>_xlfn.XLOOKUP(Table5[[#This Row],[rxn]],Table38[name],Table38[flux],0)</f>
        <v>0</v>
      </c>
      <c r="S2433" s="1">
        <f>_xlfn.XLOOKUP(SUBSTITUTE(Table5[[#This Row],[rxn]],"RXN-","ENZLOAD-"),Table38[name],Table38[flux],0)</f>
        <v>0</v>
      </c>
      <c r="T2433" s="1" t="b">
        <f>AND(Table5[[#This Row],[ENZLOAD flux in kapp-slack.gms]]=0,Table5[[#This Row],[flux in kapp-slack.gms]]&lt;&gt;0,NOT(Table5[[#This Row],[spont or unknown?]]))</f>
        <v>0</v>
      </c>
      <c r="U2433" s="1" t="b">
        <f>OR(_xlfn.TEXTAFTER(Table5[[#This Row],[rxn]],"-",-1)="SPONT",_xlfn.TEXTAFTER(Table5[[#This Row],[rxn]],"-",-1)="UNKNOWN")</f>
        <v>1</v>
      </c>
      <c r="V2433" s="1">
        <f>_xlfn.XLOOKUP(SUBSTITUTE(Table5[[#This Row],[rxn]],"RXN-","ENZLOAD-"),Table4[rxn],Table4[ub],0)</f>
        <v>0</v>
      </c>
      <c r="W2433" s="1" t="b">
        <f>AND(Table5[[#This Row],[FVA ENZLOAD flux UB]]=0,Table5[[#This Row],[ENZ not made when it should be?]])</f>
        <v>0</v>
      </c>
    </row>
    <row r="2434" spans="1:23" hidden="1">
      <c r="A2434" s="1"/>
      <c r="B2434" s="1" t="str">
        <f>_xlfn.TEXTBEFORE(Table38[[#This Row],[all fluxes from kapp-slack]]," ",,,,"")</f>
        <v/>
      </c>
      <c r="C2434" s="1">
        <f>_xlfn.NUMBERVALUE(IFERROR(_xlfn.TEXTAFTER(Table38[[#This Row],[all fluxes from kapp-slack]]," ",-1,,,""),""))</f>
        <v>0</v>
      </c>
      <c r="F2434" s="1" t="s">
        <v>6267</v>
      </c>
      <c r="G2434" s="1" t="str">
        <f>_xlfn.TEXTBEFORE(Table5[[#This Row],[rxn     kapp_old        kapp_slack_ub   kapp_slack_lb]]," ")</f>
        <v>RXN-EX_taur_e_FWD-SPONT</v>
      </c>
      <c r="H243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43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434" s="1">
        <f>_xlfn.NUMBERVALUE(_xlfn.TEXTAFTER(Table5[[#This Row],[rxn     kapp_old        kapp_slack_ub   kapp_slack_lb]]," ",-1))</f>
        <v>0</v>
      </c>
      <c r="K2434" s="1">
        <f>_xlfn.XLOOKUP(SUBSTITUTE(Table5[[#This Row],[rxn]],"RXN-","ENZLOAD-"),ENZLOAD[name],ENZLOAD[flux],0)</f>
        <v>0</v>
      </c>
      <c r="L2434" s="1" t="str">
        <f>"'"&amp;Table5[[#This Row],[rxn]]&amp;"'"&amp;CHAR(9)&amp;IF(AND(Table5[[#This Row],[kapp_slack_ub]]&lt;&gt;0,Table5[[#This Row],[kapp_old]]&lt;$F$1),$F$1,Table5[[#This Row],[kapp_old]])</f>
        <v>'RXN-EX_taur_e_FWD-SPONT'	27141.27779288</v>
      </c>
      <c r="M2434" s="1">
        <f>_xlfn.XLOOKUP(Table5[[#This Row],[rxn]],Table3[name],Table3[flux],$F$1)</f>
        <v>27141.277792879999</v>
      </c>
      <c r="N2434" s="1" t="str">
        <f>IFERROR(Table5[[#This Row],[min flux]]/Table5[[#This Row],[associated enzload]],"")</f>
        <v/>
      </c>
      <c r="O2434" s="1">
        <f>_xlfn.NUMBERVALUE(IF(Table5[[#This Row],[flux/enzload]]="","",ABS($N$1-Table5[[#This Row],[flux/enzload]])))</f>
        <v>0</v>
      </c>
      <c r="P2434" s="1">
        <f>Table5[[#This Row],[kapp_old]]+IFERROR(((Table5[[#This Row],[kapp_slack_ub]]-Table5[[#This Row],[kapp_slack_lb]])/Table5[[#This Row],[associated enzload]]),0)</f>
        <v>27141.277792879999</v>
      </c>
      <c r="Q2434" s="1" t="str">
        <f>"'"&amp;Table5[[#This Row],[rxn]]&amp;"'"&amp;CHAR(9)&amp;Table5[[#This Row],[kapp + (slack_ub - slack_lb)/enzload]]</f>
        <v>'RXN-EX_taur_e_FWD-SPONT'	27141.27779288</v>
      </c>
      <c r="R2434" s="1">
        <f>_xlfn.XLOOKUP(Table5[[#This Row],[rxn]],Table38[name],Table38[flux],0)</f>
        <v>0</v>
      </c>
      <c r="S2434" s="1">
        <f>_xlfn.XLOOKUP(SUBSTITUTE(Table5[[#This Row],[rxn]],"RXN-","ENZLOAD-"),Table38[name],Table38[flux],0)</f>
        <v>0</v>
      </c>
      <c r="T2434" s="1" t="b">
        <f>AND(Table5[[#This Row],[ENZLOAD flux in kapp-slack.gms]]=0,Table5[[#This Row],[flux in kapp-slack.gms]]&lt;&gt;0,NOT(Table5[[#This Row],[spont or unknown?]]))</f>
        <v>0</v>
      </c>
      <c r="U2434" s="1" t="b">
        <f>OR(_xlfn.TEXTAFTER(Table5[[#This Row],[rxn]],"-",-1)="SPONT",_xlfn.TEXTAFTER(Table5[[#This Row],[rxn]],"-",-1)="UNKNOWN")</f>
        <v>1</v>
      </c>
      <c r="V2434" s="1">
        <f>_xlfn.XLOOKUP(SUBSTITUTE(Table5[[#This Row],[rxn]],"RXN-","ENZLOAD-"),Table4[rxn],Table4[ub],0)</f>
        <v>0</v>
      </c>
      <c r="W2434" s="1" t="b">
        <f>AND(Table5[[#This Row],[FVA ENZLOAD flux UB]]=0,Table5[[#This Row],[ENZ not made when it should be?]])</f>
        <v>0</v>
      </c>
    </row>
    <row r="2435" spans="1:23" hidden="1">
      <c r="A2435" s="1"/>
      <c r="B2435" s="1" t="str">
        <f>_xlfn.TEXTBEFORE(Table38[[#This Row],[all fluxes from kapp-slack]]," ",,,,"")</f>
        <v/>
      </c>
      <c r="C2435" s="1">
        <f>_xlfn.NUMBERVALUE(IFERROR(_xlfn.TEXTAFTER(Table38[[#This Row],[all fluxes from kapp-slack]]," ",-1,,,""),""))</f>
        <v>0</v>
      </c>
      <c r="F2435" s="1" t="s">
        <v>6268</v>
      </c>
      <c r="G2435" s="1" t="str">
        <f>_xlfn.TEXTBEFORE(Table5[[#This Row],[rxn     kapp_old        kapp_slack_ub   kapp_slack_lb]]," ")</f>
        <v>RXN-EX_taur_e_REV-SPONT</v>
      </c>
      <c r="H243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43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435" s="1">
        <f>_xlfn.NUMBERVALUE(_xlfn.TEXTAFTER(Table5[[#This Row],[rxn     kapp_old        kapp_slack_ub   kapp_slack_lb]]," ",-1))</f>
        <v>0</v>
      </c>
      <c r="K2435" s="1">
        <f>_xlfn.XLOOKUP(SUBSTITUTE(Table5[[#This Row],[rxn]],"RXN-","ENZLOAD-"),ENZLOAD[name],ENZLOAD[flux],0)</f>
        <v>0</v>
      </c>
      <c r="L2435" s="1" t="str">
        <f>"'"&amp;Table5[[#This Row],[rxn]]&amp;"'"&amp;CHAR(9)&amp;IF(AND(Table5[[#This Row],[kapp_slack_ub]]&lt;&gt;0,Table5[[#This Row],[kapp_old]]&lt;$F$1),$F$1,Table5[[#This Row],[kapp_old]])</f>
        <v>'RXN-EX_taur_e_REV-SPONT'	27141.27779288</v>
      </c>
      <c r="M2435" s="1">
        <f>_xlfn.XLOOKUP(Table5[[#This Row],[rxn]],Table3[name],Table3[flux],$F$1)</f>
        <v>27141.277792879999</v>
      </c>
      <c r="N2435" s="1" t="str">
        <f>IFERROR(Table5[[#This Row],[min flux]]/Table5[[#This Row],[associated enzload]],"")</f>
        <v/>
      </c>
      <c r="O2435" s="1">
        <f>_xlfn.NUMBERVALUE(IF(Table5[[#This Row],[flux/enzload]]="","",ABS($N$1-Table5[[#This Row],[flux/enzload]])))</f>
        <v>0</v>
      </c>
      <c r="P2435" s="1">
        <f>Table5[[#This Row],[kapp_old]]+IFERROR(((Table5[[#This Row],[kapp_slack_ub]]-Table5[[#This Row],[kapp_slack_lb]])/Table5[[#This Row],[associated enzload]]),0)</f>
        <v>27141.277792879999</v>
      </c>
      <c r="Q2435" s="1" t="str">
        <f>"'"&amp;Table5[[#This Row],[rxn]]&amp;"'"&amp;CHAR(9)&amp;Table5[[#This Row],[kapp + (slack_ub - slack_lb)/enzload]]</f>
        <v>'RXN-EX_taur_e_REV-SPONT'	27141.27779288</v>
      </c>
      <c r="R2435" s="1">
        <f>_xlfn.XLOOKUP(Table5[[#This Row],[rxn]],Table38[name],Table38[flux],0)</f>
        <v>0</v>
      </c>
      <c r="S2435" s="1">
        <f>_xlfn.XLOOKUP(SUBSTITUTE(Table5[[#This Row],[rxn]],"RXN-","ENZLOAD-"),Table38[name],Table38[flux],0)</f>
        <v>0</v>
      </c>
      <c r="T2435" s="1" t="b">
        <f>AND(Table5[[#This Row],[ENZLOAD flux in kapp-slack.gms]]=0,Table5[[#This Row],[flux in kapp-slack.gms]]&lt;&gt;0,NOT(Table5[[#This Row],[spont or unknown?]]))</f>
        <v>0</v>
      </c>
      <c r="U2435" s="1" t="b">
        <f>OR(_xlfn.TEXTAFTER(Table5[[#This Row],[rxn]],"-",-1)="SPONT",_xlfn.TEXTAFTER(Table5[[#This Row],[rxn]],"-",-1)="UNKNOWN")</f>
        <v>1</v>
      </c>
      <c r="V2435" s="1">
        <f>_xlfn.XLOOKUP(SUBSTITUTE(Table5[[#This Row],[rxn]],"RXN-","ENZLOAD-"),Table4[rxn],Table4[ub],0)</f>
        <v>0</v>
      </c>
      <c r="W2435" s="1" t="b">
        <f>AND(Table5[[#This Row],[FVA ENZLOAD flux UB]]=0,Table5[[#This Row],[ENZ not made when it should be?]])</f>
        <v>0</v>
      </c>
    </row>
    <row r="2436" spans="1:23" hidden="1">
      <c r="A2436" s="1"/>
      <c r="B2436" s="1" t="str">
        <f>_xlfn.TEXTBEFORE(Table38[[#This Row],[all fluxes from kapp-slack]]," ",,,,"")</f>
        <v/>
      </c>
      <c r="C2436" s="1">
        <f>_xlfn.NUMBERVALUE(IFERROR(_xlfn.TEXTAFTER(Table38[[#This Row],[all fluxes from kapp-slack]]," ",-1,,,""),""))</f>
        <v>0</v>
      </c>
      <c r="F2436" s="1" t="s">
        <v>6269</v>
      </c>
      <c r="G2436" s="1" t="str">
        <f>_xlfn.TEXTBEFORE(Table5[[#This Row],[rxn     kapp_old        kapp_slack_ub   kapp_slack_lb]]," ")</f>
        <v>RXN-EX_thmpp_e_FWD-SPONT</v>
      </c>
      <c r="H243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43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436" s="1">
        <f>_xlfn.NUMBERVALUE(_xlfn.TEXTAFTER(Table5[[#This Row],[rxn     kapp_old        kapp_slack_ub   kapp_slack_lb]]," ",-1))</f>
        <v>0</v>
      </c>
      <c r="K2436" s="1">
        <f>_xlfn.XLOOKUP(SUBSTITUTE(Table5[[#This Row],[rxn]],"RXN-","ENZLOAD-"),ENZLOAD[name],ENZLOAD[flux],0)</f>
        <v>0</v>
      </c>
      <c r="L2436" s="1" t="str">
        <f>"'"&amp;Table5[[#This Row],[rxn]]&amp;"'"&amp;CHAR(9)&amp;IF(AND(Table5[[#This Row],[kapp_slack_ub]]&lt;&gt;0,Table5[[#This Row],[kapp_old]]&lt;$F$1),$F$1,Table5[[#This Row],[kapp_old]])</f>
        <v>'RXN-EX_thmpp_e_FWD-SPONT'	27141.27779288</v>
      </c>
      <c r="M2436" s="1">
        <f>_xlfn.XLOOKUP(Table5[[#This Row],[rxn]],Table3[name],Table3[flux],$F$1)</f>
        <v>27141.277792879999</v>
      </c>
      <c r="N2436" s="1" t="str">
        <f>IFERROR(Table5[[#This Row],[min flux]]/Table5[[#This Row],[associated enzload]],"")</f>
        <v/>
      </c>
      <c r="O2436" s="1">
        <f>_xlfn.NUMBERVALUE(IF(Table5[[#This Row],[flux/enzload]]="","",ABS($N$1-Table5[[#This Row],[flux/enzload]])))</f>
        <v>0</v>
      </c>
      <c r="P2436" s="1">
        <f>Table5[[#This Row],[kapp_old]]+IFERROR(((Table5[[#This Row],[kapp_slack_ub]]-Table5[[#This Row],[kapp_slack_lb]])/Table5[[#This Row],[associated enzload]]),0)</f>
        <v>27141.277792879999</v>
      </c>
      <c r="Q2436" s="1" t="str">
        <f>"'"&amp;Table5[[#This Row],[rxn]]&amp;"'"&amp;CHAR(9)&amp;Table5[[#This Row],[kapp + (slack_ub - slack_lb)/enzload]]</f>
        <v>'RXN-EX_thmpp_e_FWD-SPONT'	27141.27779288</v>
      </c>
      <c r="R2436" s="1">
        <f>_xlfn.XLOOKUP(Table5[[#This Row],[rxn]],Table38[name],Table38[flux],0)</f>
        <v>0</v>
      </c>
      <c r="S2436" s="1">
        <f>_xlfn.XLOOKUP(SUBSTITUTE(Table5[[#This Row],[rxn]],"RXN-","ENZLOAD-"),Table38[name],Table38[flux],0)</f>
        <v>0</v>
      </c>
      <c r="T2436" s="1" t="b">
        <f>AND(Table5[[#This Row],[ENZLOAD flux in kapp-slack.gms]]=0,Table5[[#This Row],[flux in kapp-slack.gms]]&lt;&gt;0,NOT(Table5[[#This Row],[spont or unknown?]]))</f>
        <v>0</v>
      </c>
      <c r="U2436" s="1" t="b">
        <f>OR(_xlfn.TEXTAFTER(Table5[[#This Row],[rxn]],"-",-1)="SPONT",_xlfn.TEXTAFTER(Table5[[#This Row],[rxn]],"-",-1)="UNKNOWN")</f>
        <v>1</v>
      </c>
      <c r="V2436" s="1">
        <f>_xlfn.XLOOKUP(SUBSTITUTE(Table5[[#This Row],[rxn]],"RXN-","ENZLOAD-"),Table4[rxn],Table4[ub],0)</f>
        <v>0</v>
      </c>
      <c r="W2436" s="1" t="b">
        <f>AND(Table5[[#This Row],[FVA ENZLOAD flux UB]]=0,Table5[[#This Row],[ENZ not made when it should be?]])</f>
        <v>0</v>
      </c>
    </row>
    <row r="2437" spans="1:23" hidden="1">
      <c r="A2437" s="1"/>
      <c r="B2437" s="1" t="str">
        <f>_xlfn.TEXTBEFORE(Table38[[#This Row],[all fluxes from kapp-slack]]," ",,,,"")</f>
        <v/>
      </c>
      <c r="C2437" s="1">
        <f>_xlfn.NUMBERVALUE(IFERROR(_xlfn.TEXTAFTER(Table38[[#This Row],[all fluxes from kapp-slack]]," ",-1,,,""),""))</f>
        <v>0</v>
      </c>
      <c r="F2437" s="1" t="s">
        <v>6270</v>
      </c>
      <c r="G2437" s="1" t="str">
        <f>_xlfn.TEXTBEFORE(Table5[[#This Row],[rxn     kapp_old        kapp_slack_ub   kapp_slack_lb]]," ")</f>
        <v>RXN-EX_thmpp_e_REV-SPONT</v>
      </c>
      <c r="H243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43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437" s="1">
        <f>_xlfn.NUMBERVALUE(_xlfn.TEXTAFTER(Table5[[#This Row],[rxn     kapp_old        kapp_slack_ub   kapp_slack_lb]]," ",-1))</f>
        <v>0</v>
      </c>
      <c r="K2437" s="1">
        <f>_xlfn.XLOOKUP(SUBSTITUTE(Table5[[#This Row],[rxn]],"RXN-","ENZLOAD-"),ENZLOAD[name],ENZLOAD[flux],0)</f>
        <v>0</v>
      </c>
      <c r="L2437" s="1" t="str">
        <f>"'"&amp;Table5[[#This Row],[rxn]]&amp;"'"&amp;CHAR(9)&amp;IF(AND(Table5[[#This Row],[kapp_slack_ub]]&lt;&gt;0,Table5[[#This Row],[kapp_old]]&lt;$F$1),$F$1,Table5[[#This Row],[kapp_old]])</f>
        <v>'RXN-EX_thmpp_e_REV-SPONT'	27141.27779288</v>
      </c>
      <c r="M2437" s="1">
        <f>_xlfn.XLOOKUP(Table5[[#This Row],[rxn]],Table3[name],Table3[flux],$F$1)</f>
        <v>27141.277792879999</v>
      </c>
      <c r="N2437" s="1" t="str">
        <f>IFERROR(Table5[[#This Row],[min flux]]/Table5[[#This Row],[associated enzload]],"")</f>
        <v/>
      </c>
      <c r="O2437" s="1">
        <f>_xlfn.NUMBERVALUE(IF(Table5[[#This Row],[flux/enzload]]="","",ABS($N$1-Table5[[#This Row],[flux/enzload]])))</f>
        <v>0</v>
      </c>
      <c r="P2437" s="1">
        <f>Table5[[#This Row],[kapp_old]]+IFERROR(((Table5[[#This Row],[kapp_slack_ub]]-Table5[[#This Row],[kapp_slack_lb]])/Table5[[#This Row],[associated enzload]]),0)</f>
        <v>27141.277792879999</v>
      </c>
      <c r="Q2437" s="1" t="str">
        <f>"'"&amp;Table5[[#This Row],[rxn]]&amp;"'"&amp;CHAR(9)&amp;Table5[[#This Row],[kapp + (slack_ub - slack_lb)/enzload]]</f>
        <v>'RXN-EX_thmpp_e_REV-SPONT'	27141.27779288</v>
      </c>
      <c r="R2437" s="1">
        <f>_xlfn.XLOOKUP(Table5[[#This Row],[rxn]],Table38[name],Table38[flux],0)</f>
        <v>0</v>
      </c>
      <c r="S2437" s="1">
        <f>_xlfn.XLOOKUP(SUBSTITUTE(Table5[[#This Row],[rxn]],"RXN-","ENZLOAD-"),Table38[name],Table38[flux],0)</f>
        <v>0</v>
      </c>
      <c r="T2437" s="1" t="b">
        <f>AND(Table5[[#This Row],[ENZLOAD flux in kapp-slack.gms]]=0,Table5[[#This Row],[flux in kapp-slack.gms]]&lt;&gt;0,NOT(Table5[[#This Row],[spont or unknown?]]))</f>
        <v>0</v>
      </c>
      <c r="U2437" s="1" t="b">
        <f>OR(_xlfn.TEXTAFTER(Table5[[#This Row],[rxn]],"-",-1)="SPONT",_xlfn.TEXTAFTER(Table5[[#This Row],[rxn]],"-",-1)="UNKNOWN")</f>
        <v>1</v>
      </c>
      <c r="V2437" s="1">
        <f>_xlfn.XLOOKUP(SUBSTITUTE(Table5[[#This Row],[rxn]],"RXN-","ENZLOAD-"),Table4[rxn],Table4[ub],0)</f>
        <v>0</v>
      </c>
      <c r="W2437" s="1" t="b">
        <f>AND(Table5[[#This Row],[FVA ENZLOAD flux UB]]=0,Table5[[#This Row],[ENZ not made when it should be?]])</f>
        <v>0</v>
      </c>
    </row>
    <row r="2438" spans="1:23" hidden="1">
      <c r="A2438" s="1"/>
      <c r="B2438" s="1" t="str">
        <f>_xlfn.TEXTBEFORE(Table38[[#This Row],[all fluxes from kapp-slack]]," ",,,,"")</f>
        <v/>
      </c>
      <c r="C2438" s="1">
        <f>_xlfn.NUMBERVALUE(IFERROR(_xlfn.TEXTAFTER(Table38[[#This Row],[all fluxes from kapp-slack]]," ",-1,,,""),""))</f>
        <v>0</v>
      </c>
      <c r="F2438" s="1" t="s">
        <v>6271</v>
      </c>
      <c r="G2438" s="1" t="str">
        <f>_xlfn.TEXTBEFORE(Table5[[#This Row],[rxn     kapp_old        kapp_slack_ub   kapp_slack_lb]]," ")</f>
        <v>RXN-EX_thm_e_FWD-SPONT</v>
      </c>
      <c r="H243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43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438" s="1">
        <f>_xlfn.NUMBERVALUE(_xlfn.TEXTAFTER(Table5[[#This Row],[rxn     kapp_old        kapp_slack_ub   kapp_slack_lb]]," ",-1))</f>
        <v>0</v>
      </c>
      <c r="K2438" s="1">
        <f>_xlfn.XLOOKUP(SUBSTITUTE(Table5[[#This Row],[rxn]],"RXN-","ENZLOAD-"),ENZLOAD[name],ENZLOAD[flux],0)</f>
        <v>0</v>
      </c>
      <c r="L2438" s="1" t="str">
        <f>"'"&amp;Table5[[#This Row],[rxn]]&amp;"'"&amp;CHAR(9)&amp;IF(AND(Table5[[#This Row],[kapp_slack_ub]]&lt;&gt;0,Table5[[#This Row],[kapp_old]]&lt;$F$1),$F$1,Table5[[#This Row],[kapp_old]])</f>
        <v>'RXN-EX_thm_e_FWD-SPONT'	27141.27779288</v>
      </c>
      <c r="M2438" s="1">
        <f>_xlfn.XLOOKUP(Table5[[#This Row],[rxn]],Table3[name],Table3[flux],$F$1)</f>
        <v>27141.277792879999</v>
      </c>
      <c r="N2438" s="1" t="str">
        <f>IFERROR(Table5[[#This Row],[min flux]]/Table5[[#This Row],[associated enzload]],"")</f>
        <v/>
      </c>
      <c r="O2438" s="1">
        <f>_xlfn.NUMBERVALUE(IF(Table5[[#This Row],[flux/enzload]]="","",ABS($N$1-Table5[[#This Row],[flux/enzload]])))</f>
        <v>0</v>
      </c>
      <c r="P2438" s="1">
        <f>Table5[[#This Row],[kapp_old]]+IFERROR(((Table5[[#This Row],[kapp_slack_ub]]-Table5[[#This Row],[kapp_slack_lb]])/Table5[[#This Row],[associated enzload]]),0)</f>
        <v>27141.277792879999</v>
      </c>
      <c r="Q2438" s="1" t="str">
        <f>"'"&amp;Table5[[#This Row],[rxn]]&amp;"'"&amp;CHAR(9)&amp;Table5[[#This Row],[kapp + (slack_ub - slack_lb)/enzload]]</f>
        <v>'RXN-EX_thm_e_FWD-SPONT'	27141.27779288</v>
      </c>
      <c r="R2438" s="1">
        <f>_xlfn.XLOOKUP(Table5[[#This Row],[rxn]],Table38[name],Table38[flux],0)</f>
        <v>0</v>
      </c>
      <c r="S2438" s="1">
        <f>_xlfn.XLOOKUP(SUBSTITUTE(Table5[[#This Row],[rxn]],"RXN-","ENZLOAD-"),Table38[name],Table38[flux],0)</f>
        <v>0</v>
      </c>
      <c r="T2438" s="1" t="b">
        <f>AND(Table5[[#This Row],[ENZLOAD flux in kapp-slack.gms]]=0,Table5[[#This Row],[flux in kapp-slack.gms]]&lt;&gt;0,NOT(Table5[[#This Row],[spont or unknown?]]))</f>
        <v>0</v>
      </c>
      <c r="U2438" s="1" t="b">
        <f>OR(_xlfn.TEXTAFTER(Table5[[#This Row],[rxn]],"-",-1)="SPONT",_xlfn.TEXTAFTER(Table5[[#This Row],[rxn]],"-",-1)="UNKNOWN")</f>
        <v>1</v>
      </c>
      <c r="V2438" s="1">
        <f>_xlfn.XLOOKUP(SUBSTITUTE(Table5[[#This Row],[rxn]],"RXN-","ENZLOAD-"),Table4[rxn],Table4[ub],0)</f>
        <v>0</v>
      </c>
      <c r="W2438" s="1" t="b">
        <f>AND(Table5[[#This Row],[FVA ENZLOAD flux UB]]=0,Table5[[#This Row],[ENZ not made when it should be?]])</f>
        <v>0</v>
      </c>
    </row>
    <row r="2439" spans="1:23" hidden="1">
      <c r="A2439" s="1"/>
      <c r="B2439" s="1" t="str">
        <f>_xlfn.TEXTBEFORE(Table38[[#This Row],[all fluxes from kapp-slack]]," ",,,,"")</f>
        <v/>
      </c>
      <c r="C2439" s="1">
        <f>_xlfn.NUMBERVALUE(IFERROR(_xlfn.TEXTAFTER(Table38[[#This Row],[all fluxes from kapp-slack]]," ",-1,,,""),""))</f>
        <v>0</v>
      </c>
      <c r="F2439" s="1" t="s">
        <v>6272</v>
      </c>
      <c r="G2439" s="1" t="str">
        <f>_xlfn.TEXTBEFORE(Table5[[#This Row],[rxn     kapp_old        kapp_slack_ub   kapp_slack_lb]]," ")</f>
        <v>RXN-EX_thm_e_REV-SPONT</v>
      </c>
      <c r="H243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43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439" s="1">
        <f>_xlfn.NUMBERVALUE(_xlfn.TEXTAFTER(Table5[[#This Row],[rxn     kapp_old        kapp_slack_ub   kapp_slack_lb]]," ",-1))</f>
        <v>0</v>
      </c>
      <c r="K2439" s="1">
        <f>_xlfn.XLOOKUP(SUBSTITUTE(Table5[[#This Row],[rxn]],"RXN-","ENZLOAD-"),ENZLOAD[name],ENZLOAD[flux],0)</f>
        <v>0</v>
      </c>
      <c r="L2439" s="1" t="str">
        <f>"'"&amp;Table5[[#This Row],[rxn]]&amp;"'"&amp;CHAR(9)&amp;IF(AND(Table5[[#This Row],[kapp_slack_ub]]&lt;&gt;0,Table5[[#This Row],[kapp_old]]&lt;$F$1),$F$1,Table5[[#This Row],[kapp_old]])</f>
        <v>'RXN-EX_thm_e_REV-SPONT'	27141.27779288</v>
      </c>
      <c r="M2439" s="1">
        <f>_xlfn.XLOOKUP(Table5[[#This Row],[rxn]],Table3[name],Table3[flux],$F$1)</f>
        <v>3.7959363245424998E-5</v>
      </c>
      <c r="N2439" s="1" t="str">
        <f>IFERROR(Table5[[#This Row],[min flux]]/Table5[[#This Row],[associated enzload]],"")</f>
        <v/>
      </c>
      <c r="O2439" s="1">
        <f>_xlfn.NUMBERVALUE(IF(Table5[[#This Row],[flux/enzload]]="","",ABS($N$1-Table5[[#This Row],[flux/enzload]])))</f>
        <v>0</v>
      </c>
      <c r="P2439" s="1">
        <f>Table5[[#This Row],[kapp_old]]+IFERROR(((Table5[[#This Row],[kapp_slack_ub]]-Table5[[#This Row],[kapp_slack_lb]])/Table5[[#This Row],[associated enzload]]),0)</f>
        <v>27141.277792879999</v>
      </c>
      <c r="Q2439" s="1" t="str">
        <f>"'"&amp;Table5[[#This Row],[rxn]]&amp;"'"&amp;CHAR(9)&amp;Table5[[#This Row],[kapp + (slack_ub - slack_lb)/enzload]]</f>
        <v>'RXN-EX_thm_e_REV-SPONT'	27141.27779288</v>
      </c>
      <c r="R2439" s="1">
        <f>_xlfn.XLOOKUP(Table5[[#This Row],[rxn]],Table38[name],Table38[flux],0)</f>
        <v>4.4851149194999997E-5</v>
      </c>
      <c r="S2439" s="1">
        <f>_xlfn.XLOOKUP(SUBSTITUTE(Table5[[#This Row],[rxn]],"RXN-","ENZLOAD-"),Table38[name],Table38[flux],0)</f>
        <v>0</v>
      </c>
      <c r="T2439" s="1" t="b">
        <f>AND(Table5[[#This Row],[ENZLOAD flux in kapp-slack.gms]]=0,Table5[[#This Row],[flux in kapp-slack.gms]]&lt;&gt;0,NOT(Table5[[#This Row],[spont or unknown?]]))</f>
        <v>0</v>
      </c>
      <c r="U2439" s="1" t="b">
        <f>OR(_xlfn.TEXTAFTER(Table5[[#This Row],[rxn]],"-",-1)="SPONT",_xlfn.TEXTAFTER(Table5[[#This Row],[rxn]],"-",-1)="UNKNOWN")</f>
        <v>1</v>
      </c>
      <c r="V2439" s="1">
        <f>_xlfn.XLOOKUP(SUBSTITUTE(Table5[[#This Row],[rxn]],"RXN-","ENZLOAD-"),Table4[rxn],Table4[ub],0)</f>
        <v>0</v>
      </c>
      <c r="W2439" s="1" t="b">
        <f>AND(Table5[[#This Row],[FVA ENZLOAD flux UB]]=0,Table5[[#This Row],[ENZ not made when it should be?]])</f>
        <v>0</v>
      </c>
    </row>
    <row r="2440" spans="1:23" hidden="1">
      <c r="A2440" s="1"/>
      <c r="B2440" s="1" t="str">
        <f>_xlfn.TEXTBEFORE(Table38[[#This Row],[all fluxes from kapp-slack]]," ",,,,"")</f>
        <v/>
      </c>
      <c r="C2440" s="1">
        <f>_xlfn.NUMBERVALUE(IFERROR(_xlfn.TEXTAFTER(Table38[[#This Row],[all fluxes from kapp-slack]]," ",-1,,,""),""))</f>
        <v>0</v>
      </c>
      <c r="F2440" s="1" t="s">
        <v>6273</v>
      </c>
      <c r="G2440" s="1" t="str">
        <f>_xlfn.TEXTBEFORE(Table5[[#This Row],[rxn     kapp_old        kapp_slack_ub   kapp_slack_lb]]," ")</f>
        <v>RXN-EX_thmmp_e_FWD-SPONT</v>
      </c>
      <c r="H244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44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440" s="1">
        <f>_xlfn.NUMBERVALUE(_xlfn.TEXTAFTER(Table5[[#This Row],[rxn     kapp_old        kapp_slack_ub   kapp_slack_lb]]," ",-1))</f>
        <v>0</v>
      </c>
      <c r="K2440" s="1">
        <f>_xlfn.XLOOKUP(SUBSTITUTE(Table5[[#This Row],[rxn]],"RXN-","ENZLOAD-"),ENZLOAD[name],ENZLOAD[flux],0)</f>
        <v>0</v>
      </c>
      <c r="L2440" s="1" t="str">
        <f>"'"&amp;Table5[[#This Row],[rxn]]&amp;"'"&amp;CHAR(9)&amp;IF(AND(Table5[[#This Row],[kapp_slack_ub]]&lt;&gt;0,Table5[[#This Row],[kapp_old]]&lt;$F$1),$F$1,Table5[[#This Row],[kapp_old]])</f>
        <v>'RXN-EX_thmmp_e_FWD-SPONT'	27141.27779288</v>
      </c>
      <c r="M2440" s="1">
        <f>_xlfn.XLOOKUP(Table5[[#This Row],[rxn]],Table3[name],Table3[flux],$F$1)</f>
        <v>27141.277792879999</v>
      </c>
      <c r="N2440" s="1" t="str">
        <f>IFERROR(Table5[[#This Row],[min flux]]/Table5[[#This Row],[associated enzload]],"")</f>
        <v/>
      </c>
      <c r="O2440" s="1">
        <f>_xlfn.NUMBERVALUE(IF(Table5[[#This Row],[flux/enzload]]="","",ABS($N$1-Table5[[#This Row],[flux/enzload]])))</f>
        <v>0</v>
      </c>
      <c r="P2440" s="1">
        <f>Table5[[#This Row],[kapp_old]]+IFERROR(((Table5[[#This Row],[kapp_slack_ub]]-Table5[[#This Row],[kapp_slack_lb]])/Table5[[#This Row],[associated enzload]]),0)</f>
        <v>27141.277792879999</v>
      </c>
      <c r="Q2440" s="1" t="str">
        <f>"'"&amp;Table5[[#This Row],[rxn]]&amp;"'"&amp;CHAR(9)&amp;Table5[[#This Row],[kapp + (slack_ub - slack_lb)/enzload]]</f>
        <v>'RXN-EX_thmmp_e_FWD-SPONT'	27141.27779288</v>
      </c>
      <c r="R2440" s="1">
        <f>_xlfn.XLOOKUP(Table5[[#This Row],[rxn]],Table38[name],Table38[flux],0)</f>
        <v>0</v>
      </c>
      <c r="S2440" s="1">
        <f>_xlfn.XLOOKUP(SUBSTITUTE(Table5[[#This Row],[rxn]],"RXN-","ENZLOAD-"),Table38[name],Table38[flux],0)</f>
        <v>0</v>
      </c>
      <c r="T2440" s="1" t="b">
        <f>AND(Table5[[#This Row],[ENZLOAD flux in kapp-slack.gms]]=0,Table5[[#This Row],[flux in kapp-slack.gms]]&lt;&gt;0,NOT(Table5[[#This Row],[spont or unknown?]]))</f>
        <v>0</v>
      </c>
      <c r="U2440" s="1" t="b">
        <f>OR(_xlfn.TEXTAFTER(Table5[[#This Row],[rxn]],"-",-1)="SPONT",_xlfn.TEXTAFTER(Table5[[#This Row],[rxn]],"-",-1)="UNKNOWN")</f>
        <v>1</v>
      </c>
      <c r="V2440" s="1">
        <f>_xlfn.XLOOKUP(SUBSTITUTE(Table5[[#This Row],[rxn]],"RXN-","ENZLOAD-"),Table4[rxn],Table4[ub],0)</f>
        <v>0</v>
      </c>
      <c r="W2440" s="1" t="b">
        <f>AND(Table5[[#This Row],[FVA ENZLOAD flux UB]]=0,Table5[[#This Row],[ENZ not made when it should be?]])</f>
        <v>0</v>
      </c>
    </row>
    <row r="2441" spans="1:23" hidden="1">
      <c r="A2441" s="1"/>
      <c r="B2441" s="1" t="str">
        <f>_xlfn.TEXTBEFORE(Table38[[#This Row],[all fluxes from kapp-slack]]," ",,,,"")</f>
        <v/>
      </c>
      <c r="C2441" s="1">
        <f>_xlfn.NUMBERVALUE(IFERROR(_xlfn.TEXTAFTER(Table38[[#This Row],[all fluxes from kapp-slack]]," ",-1,,,""),""))</f>
        <v>0</v>
      </c>
      <c r="F2441" s="1" t="s">
        <v>6274</v>
      </c>
      <c r="G2441" s="1" t="str">
        <f>_xlfn.TEXTBEFORE(Table5[[#This Row],[rxn     kapp_old        kapp_slack_ub   kapp_slack_lb]]," ")</f>
        <v>RXN-EX_thmmp_e_REV-SPONT</v>
      </c>
      <c r="H244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44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441" s="1">
        <f>_xlfn.NUMBERVALUE(_xlfn.TEXTAFTER(Table5[[#This Row],[rxn     kapp_old        kapp_slack_ub   kapp_slack_lb]]," ",-1))</f>
        <v>0</v>
      </c>
      <c r="K2441" s="1">
        <f>_xlfn.XLOOKUP(SUBSTITUTE(Table5[[#This Row],[rxn]],"RXN-","ENZLOAD-"),ENZLOAD[name],ENZLOAD[flux],0)</f>
        <v>0</v>
      </c>
      <c r="L2441" s="1" t="str">
        <f>"'"&amp;Table5[[#This Row],[rxn]]&amp;"'"&amp;CHAR(9)&amp;IF(AND(Table5[[#This Row],[kapp_slack_ub]]&lt;&gt;0,Table5[[#This Row],[kapp_old]]&lt;$F$1),$F$1,Table5[[#This Row],[kapp_old]])</f>
        <v>'RXN-EX_thmmp_e_REV-SPONT'	27141.27779288</v>
      </c>
      <c r="M2441" s="1">
        <f>_xlfn.XLOOKUP(Table5[[#This Row],[rxn]],Table3[name],Table3[flux],$F$1)</f>
        <v>27141.277792879999</v>
      </c>
      <c r="N2441" s="1" t="str">
        <f>IFERROR(Table5[[#This Row],[min flux]]/Table5[[#This Row],[associated enzload]],"")</f>
        <v/>
      </c>
      <c r="O2441" s="1">
        <f>_xlfn.NUMBERVALUE(IF(Table5[[#This Row],[flux/enzload]]="","",ABS($N$1-Table5[[#This Row],[flux/enzload]])))</f>
        <v>0</v>
      </c>
      <c r="P2441" s="1">
        <f>Table5[[#This Row],[kapp_old]]+IFERROR(((Table5[[#This Row],[kapp_slack_ub]]-Table5[[#This Row],[kapp_slack_lb]])/Table5[[#This Row],[associated enzload]]),0)</f>
        <v>27141.277792879999</v>
      </c>
      <c r="Q2441" s="1" t="str">
        <f>"'"&amp;Table5[[#This Row],[rxn]]&amp;"'"&amp;CHAR(9)&amp;Table5[[#This Row],[kapp + (slack_ub - slack_lb)/enzload]]</f>
        <v>'RXN-EX_thmmp_e_REV-SPONT'	27141.27779288</v>
      </c>
      <c r="R2441" s="1">
        <f>_xlfn.XLOOKUP(Table5[[#This Row],[rxn]],Table38[name],Table38[flux],0)</f>
        <v>0</v>
      </c>
      <c r="S2441" s="1">
        <f>_xlfn.XLOOKUP(SUBSTITUTE(Table5[[#This Row],[rxn]],"RXN-","ENZLOAD-"),Table38[name],Table38[flux],0)</f>
        <v>0</v>
      </c>
      <c r="T2441" s="1" t="b">
        <f>AND(Table5[[#This Row],[ENZLOAD flux in kapp-slack.gms]]=0,Table5[[#This Row],[flux in kapp-slack.gms]]&lt;&gt;0,NOT(Table5[[#This Row],[spont or unknown?]]))</f>
        <v>0</v>
      </c>
      <c r="U2441" s="1" t="b">
        <f>OR(_xlfn.TEXTAFTER(Table5[[#This Row],[rxn]],"-",-1)="SPONT",_xlfn.TEXTAFTER(Table5[[#This Row],[rxn]],"-",-1)="UNKNOWN")</f>
        <v>1</v>
      </c>
      <c r="V2441" s="1">
        <f>_xlfn.XLOOKUP(SUBSTITUTE(Table5[[#This Row],[rxn]],"RXN-","ENZLOAD-"),Table4[rxn],Table4[ub],0)</f>
        <v>0</v>
      </c>
      <c r="W2441" s="1" t="b">
        <f>AND(Table5[[#This Row],[FVA ENZLOAD flux UB]]=0,Table5[[#This Row],[ENZ not made when it should be?]])</f>
        <v>0</v>
      </c>
    </row>
    <row r="2442" spans="1:23" hidden="1">
      <c r="A2442" s="1"/>
      <c r="B2442" s="1" t="str">
        <f>_xlfn.TEXTBEFORE(Table38[[#This Row],[all fluxes from kapp-slack]]," ",,,,"")</f>
        <v/>
      </c>
      <c r="C2442" s="1">
        <f>_xlfn.NUMBERVALUE(IFERROR(_xlfn.TEXTAFTER(Table38[[#This Row],[all fluxes from kapp-slack]]," ",-1,,,""),""))</f>
        <v>0</v>
      </c>
      <c r="F2442" s="1" t="s">
        <v>6275</v>
      </c>
      <c r="G2442" s="1" t="str">
        <f>_xlfn.TEXTBEFORE(Table5[[#This Row],[rxn     kapp_old        kapp_slack_ub   kapp_slack_lb]]," ")</f>
        <v>RXN-EX_thymd_e_FWD-SPONT</v>
      </c>
      <c r="H244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44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442" s="1">
        <f>_xlfn.NUMBERVALUE(_xlfn.TEXTAFTER(Table5[[#This Row],[rxn     kapp_old        kapp_slack_ub   kapp_slack_lb]]," ",-1))</f>
        <v>0</v>
      </c>
      <c r="K2442" s="1">
        <f>_xlfn.XLOOKUP(SUBSTITUTE(Table5[[#This Row],[rxn]],"RXN-","ENZLOAD-"),ENZLOAD[name],ENZLOAD[flux],0)</f>
        <v>0</v>
      </c>
      <c r="L2442" s="1" t="str">
        <f>"'"&amp;Table5[[#This Row],[rxn]]&amp;"'"&amp;CHAR(9)&amp;IF(AND(Table5[[#This Row],[kapp_slack_ub]]&lt;&gt;0,Table5[[#This Row],[kapp_old]]&lt;$F$1),$F$1,Table5[[#This Row],[kapp_old]])</f>
        <v>'RXN-EX_thymd_e_FWD-SPONT'	27141.27779288</v>
      </c>
      <c r="M2442" s="1">
        <f>_xlfn.XLOOKUP(Table5[[#This Row],[rxn]],Table3[name],Table3[flux],$F$1)</f>
        <v>27141.277792879999</v>
      </c>
      <c r="N2442" s="1" t="str">
        <f>IFERROR(Table5[[#This Row],[min flux]]/Table5[[#This Row],[associated enzload]],"")</f>
        <v/>
      </c>
      <c r="O2442" s="1">
        <f>_xlfn.NUMBERVALUE(IF(Table5[[#This Row],[flux/enzload]]="","",ABS($N$1-Table5[[#This Row],[flux/enzload]])))</f>
        <v>0</v>
      </c>
      <c r="P2442" s="1">
        <f>Table5[[#This Row],[kapp_old]]+IFERROR(((Table5[[#This Row],[kapp_slack_ub]]-Table5[[#This Row],[kapp_slack_lb]])/Table5[[#This Row],[associated enzload]]),0)</f>
        <v>27141.277792879999</v>
      </c>
      <c r="Q2442" s="1" t="str">
        <f>"'"&amp;Table5[[#This Row],[rxn]]&amp;"'"&amp;CHAR(9)&amp;Table5[[#This Row],[kapp + (slack_ub - slack_lb)/enzload]]</f>
        <v>'RXN-EX_thymd_e_FWD-SPONT'	27141.27779288</v>
      </c>
      <c r="R2442" s="1">
        <f>_xlfn.XLOOKUP(Table5[[#This Row],[rxn]],Table38[name],Table38[flux],0)</f>
        <v>0</v>
      </c>
      <c r="S2442" s="1">
        <f>_xlfn.XLOOKUP(SUBSTITUTE(Table5[[#This Row],[rxn]],"RXN-","ENZLOAD-"),Table38[name],Table38[flux],0)</f>
        <v>0</v>
      </c>
      <c r="T2442" s="1" t="b">
        <f>AND(Table5[[#This Row],[ENZLOAD flux in kapp-slack.gms]]=0,Table5[[#This Row],[flux in kapp-slack.gms]]&lt;&gt;0,NOT(Table5[[#This Row],[spont or unknown?]]))</f>
        <v>0</v>
      </c>
      <c r="U2442" s="1" t="b">
        <f>OR(_xlfn.TEXTAFTER(Table5[[#This Row],[rxn]],"-",-1)="SPONT",_xlfn.TEXTAFTER(Table5[[#This Row],[rxn]],"-",-1)="UNKNOWN")</f>
        <v>1</v>
      </c>
      <c r="V2442" s="1">
        <f>_xlfn.XLOOKUP(SUBSTITUTE(Table5[[#This Row],[rxn]],"RXN-","ENZLOAD-"),Table4[rxn],Table4[ub],0)</f>
        <v>0</v>
      </c>
      <c r="W2442" s="1" t="b">
        <f>AND(Table5[[#This Row],[FVA ENZLOAD flux UB]]=0,Table5[[#This Row],[ENZ not made when it should be?]])</f>
        <v>0</v>
      </c>
    </row>
    <row r="2443" spans="1:23" hidden="1">
      <c r="A2443" s="1"/>
      <c r="B2443" s="1" t="str">
        <f>_xlfn.TEXTBEFORE(Table38[[#This Row],[all fluxes from kapp-slack]]," ",,,,"")</f>
        <v/>
      </c>
      <c r="C2443" s="1">
        <f>_xlfn.NUMBERVALUE(IFERROR(_xlfn.TEXTAFTER(Table38[[#This Row],[all fluxes from kapp-slack]]," ",-1,,,""),""))</f>
        <v>0</v>
      </c>
      <c r="F2443" s="1" t="s">
        <v>6276</v>
      </c>
      <c r="G2443" s="1" t="str">
        <f>_xlfn.TEXTBEFORE(Table5[[#This Row],[rxn     kapp_old        kapp_slack_ub   kapp_slack_lb]]," ")</f>
        <v>RXN-EX_thymd_e_REV-SPONT</v>
      </c>
      <c r="H244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44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443" s="1">
        <f>_xlfn.NUMBERVALUE(_xlfn.TEXTAFTER(Table5[[#This Row],[rxn     kapp_old        kapp_slack_ub   kapp_slack_lb]]," ",-1))</f>
        <v>0</v>
      </c>
      <c r="K2443" s="1">
        <f>_xlfn.XLOOKUP(SUBSTITUTE(Table5[[#This Row],[rxn]],"RXN-","ENZLOAD-"),ENZLOAD[name],ENZLOAD[flux],0)</f>
        <v>0</v>
      </c>
      <c r="L2443" s="1" t="str">
        <f>"'"&amp;Table5[[#This Row],[rxn]]&amp;"'"&amp;CHAR(9)&amp;IF(AND(Table5[[#This Row],[kapp_slack_ub]]&lt;&gt;0,Table5[[#This Row],[kapp_old]]&lt;$F$1),$F$1,Table5[[#This Row],[kapp_old]])</f>
        <v>'RXN-EX_thymd_e_REV-SPONT'	27141.27779288</v>
      </c>
      <c r="M2443" s="1">
        <f>_xlfn.XLOOKUP(Table5[[#This Row],[rxn]],Table3[name],Table3[flux],$F$1)</f>
        <v>27141.277792879999</v>
      </c>
      <c r="N2443" s="1" t="str">
        <f>IFERROR(Table5[[#This Row],[min flux]]/Table5[[#This Row],[associated enzload]],"")</f>
        <v/>
      </c>
      <c r="O2443" s="1">
        <f>_xlfn.NUMBERVALUE(IF(Table5[[#This Row],[flux/enzload]]="","",ABS($N$1-Table5[[#This Row],[flux/enzload]])))</f>
        <v>0</v>
      </c>
      <c r="P2443" s="1">
        <f>Table5[[#This Row],[kapp_old]]+IFERROR(((Table5[[#This Row],[kapp_slack_ub]]-Table5[[#This Row],[kapp_slack_lb]])/Table5[[#This Row],[associated enzload]]),0)</f>
        <v>27141.277792879999</v>
      </c>
      <c r="Q2443" s="1" t="str">
        <f>"'"&amp;Table5[[#This Row],[rxn]]&amp;"'"&amp;CHAR(9)&amp;Table5[[#This Row],[kapp + (slack_ub - slack_lb)/enzload]]</f>
        <v>'RXN-EX_thymd_e_REV-SPONT'	27141.27779288</v>
      </c>
      <c r="R2443" s="1">
        <f>_xlfn.XLOOKUP(Table5[[#This Row],[rxn]],Table38[name],Table38[flux],0)</f>
        <v>0</v>
      </c>
      <c r="S2443" s="1">
        <f>_xlfn.XLOOKUP(SUBSTITUTE(Table5[[#This Row],[rxn]],"RXN-","ENZLOAD-"),Table38[name],Table38[flux],0)</f>
        <v>0</v>
      </c>
      <c r="T2443" s="1" t="b">
        <f>AND(Table5[[#This Row],[ENZLOAD flux in kapp-slack.gms]]=0,Table5[[#This Row],[flux in kapp-slack.gms]]&lt;&gt;0,NOT(Table5[[#This Row],[spont or unknown?]]))</f>
        <v>0</v>
      </c>
      <c r="U2443" s="1" t="b">
        <f>OR(_xlfn.TEXTAFTER(Table5[[#This Row],[rxn]],"-",-1)="SPONT",_xlfn.TEXTAFTER(Table5[[#This Row],[rxn]],"-",-1)="UNKNOWN")</f>
        <v>1</v>
      </c>
      <c r="V2443" s="1">
        <f>_xlfn.XLOOKUP(SUBSTITUTE(Table5[[#This Row],[rxn]],"RXN-","ENZLOAD-"),Table4[rxn],Table4[ub],0)</f>
        <v>0</v>
      </c>
      <c r="W2443" s="1" t="b">
        <f>AND(Table5[[#This Row],[FVA ENZLOAD flux UB]]=0,Table5[[#This Row],[ENZ not made when it should be?]])</f>
        <v>0</v>
      </c>
    </row>
    <row r="2444" spans="1:23" hidden="1">
      <c r="A2444" s="1"/>
      <c r="B2444" s="1" t="str">
        <f>_xlfn.TEXTBEFORE(Table38[[#This Row],[all fluxes from kapp-slack]]," ",,,,"")</f>
        <v/>
      </c>
      <c r="C2444" s="1">
        <f>_xlfn.NUMBERVALUE(IFERROR(_xlfn.TEXTAFTER(Table38[[#This Row],[all fluxes from kapp-slack]]," ",-1,,,""),""))</f>
        <v>0</v>
      </c>
      <c r="F2444" s="1" t="s">
        <v>6277</v>
      </c>
      <c r="G2444" s="1" t="str">
        <f>_xlfn.TEXTBEFORE(Table5[[#This Row],[rxn     kapp_old        kapp_slack_ub   kapp_slack_lb]]," ")</f>
        <v>RXN-EX_ind3eth_e_FWD-SPONT</v>
      </c>
      <c r="H244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44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444" s="1">
        <f>_xlfn.NUMBERVALUE(_xlfn.TEXTAFTER(Table5[[#This Row],[rxn     kapp_old        kapp_slack_ub   kapp_slack_lb]]," ",-1))</f>
        <v>0</v>
      </c>
      <c r="K2444" s="1">
        <f>_xlfn.XLOOKUP(SUBSTITUTE(Table5[[#This Row],[rxn]],"RXN-","ENZLOAD-"),ENZLOAD[name],ENZLOAD[flux],0)</f>
        <v>0</v>
      </c>
      <c r="L2444" s="1" t="str">
        <f>"'"&amp;Table5[[#This Row],[rxn]]&amp;"'"&amp;CHAR(9)&amp;IF(AND(Table5[[#This Row],[kapp_slack_ub]]&lt;&gt;0,Table5[[#This Row],[kapp_old]]&lt;$F$1),$F$1,Table5[[#This Row],[kapp_old]])</f>
        <v>'RXN-EX_ind3eth_e_FWD-SPONT'	27141.27779288</v>
      </c>
      <c r="M2444" s="1">
        <f>_xlfn.XLOOKUP(Table5[[#This Row],[rxn]],Table3[name],Table3[flux],$F$1)</f>
        <v>27141.277792879999</v>
      </c>
      <c r="N2444" s="1" t="str">
        <f>IFERROR(Table5[[#This Row],[min flux]]/Table5[[#This Row],[associated enzload]],"")</f>
        <v/>
      </c>
      <c r="O2444" s="1">
        <f>_xlfn.NUMBERVALUE(IF(Table5[[#This Row],[flux/enzload]]="","",ABS($N$1-Table5[[#This Row],[flux/enzload]])))</f>
        <v>0</v>
      </c>
      <c r="P2444" s="1">
        <f>Table5[[#This Row],[kapp_old]]+IFERROR(((Table5[[#This Row],[kapp_slack_ub]]-Table5[[#This Row],[kapp_slack_lb]])/Table5[[#This Row],[associated enzload]]),0)</f>
        <v>27141.277792879999</v>
      </c>
      <c r="Q2444" s="1" t="str">
        <f>"'"&amp;Table5[[#This Row],[rxn]]&amp;"'"&amp;CHAR(9)&amp;Table5[[#This Row],[kapp + (slack_ub - slack_lb)/enzload]]</f>
        <v>'RXN-EX_ind3eth_e_FWD-SPONT'	27141.27779288</v>
      </c>
      <c r="R2444" s="1">
        <f>_xlfn.XLOOKUP(Table5[[#This Row],[rxn]],Table38[name],Table38[flux],0)</f>
        <v>0</v>
      </c>
      <c r="S2444" s="1">
        <f>_xlfn.XLOOKUP(SUBSTITUTE(Table5[[#This Row],[rxn]],"RXN-","ENZLOAD-"),Table38[name],Table38[flux],0)</f>
        <v>0</v>
      </c>
      <c r="T2444" s="1" t="b">
        <f>AND(Table5[[#This Row],[ENZLOAD flux in kapp-slack.gms]]=0,Table5[[#This Row],[flux in kapp-slack.gms]]&lt;&gt;0,NOT(Table5[[#This Row],[spont or unknown?]]))</f>
        <v>0</v>
      </c>
      <c r="U2444" s="1" t="b">
        <f>OR(_xlfn.TEXTAFTER(Table5[[#This Row],[rxn]],"-",-1)="SPONT",_xlfn.TEXTAFTER(Table5[[#This Row],[rxn]],"-",-1)="UNKNOWN")</f>
        <v>1</v>
      </c>
      <c r="V2444" s="1">
        <f>_xlfn.XLOOKUP(SUBSTITUTE(Table5[[#This Row],[rxn]],"RXN-","ENZLOAD-"),Table4[rxn],Table4[ub],0)</f>
        <v>0</v>
      </c>
      <c r="W2444" s="1" t="b">
        <f>AND(Table5[[#This Row],[FVA ENZLOAD flux UB]]=0,Table5[[#This Row],[ENZ not made when it should be?]])</f>
        <v>0</v>
      </c>
    </row>
    <row r="2445" spans="1:23" hidden="1">
      <c r="A2445" s="1"/>
      <c r="B2445" s="1" t="str">
        <f>_xlfn.TEXTBEFORE(Table38[[#This Row],[all fluxes from kapp-slack]]," ",,,,"")</f>
        <v/>
      </c>
      <c r="C2445" s="1">
        <f>_xlfn.NUMBERVALUE(IFERROR(_xlfn.TEXTAFTER(Table38[[#This Row],[all fluxes from kapp-slack]]," ",-1,,,""),""))</f>
        <v>0</v>
      </c>
      <c r="F2445" s="1" t="s">
        <v>6278</v>
      </c>
      <c r="G2445" s="1" t="str">
        <f>_xlfn.TEXTBEFORE(Table5[[#This Row],[rxn     kapp_old        kapp_slack_ub   kapp_slack_lb]]," ")</f>
        <v>RXN-EX_ind3eth_e_REV-SPONT</v>
      </c>
      <c r="H244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44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445" s="1">
        <f>_xlfn.NUMBERVALUE(_xlfn.TEXTAFTER(Table5[[#This Row],[rxn     kapp_old        kapp_slack_ub   kapp_slack_lb]]," ",-1))</f>
        <v>0</v>
      </c>
      <c r="K2445" s="1">
        <f>_xlfn.XLOOKUP(SUBSTITUTE(Table5[[#This Row],[rxn]],"RXN-","ENZLOAD-"),ENZLOAD[name],ENZLOAD[flux],0)</f>
        <v>0</v>
      </c>
      <c r="L2445" s="1" t="str">
        <f>"'"&amp;Table5[[#This Row],[rxn]]&amp;"'"&amp;CHAR(9)&amp;IF(AND(Table5[[#This Row],[kapp_slack_ub]]&lt;&gt;0,Table5[[#This Row],[kapp_old]]&lt;$F$1),$F$1,Table5[[#This Row],[kapp_old]])</f>
        <v>'RXN-EX_ind3eth_e_REV-SPONT'	27141.27779288</v>
      </c>
      <c r="M2445" s="1">
        <f>_xlfn.XLOOKUP(Table5[[#This Row],[rxn]],Table3[name],Table3[flux],$F$1)</f>
        <v>27141.277792879999</v>
      </c>
      <c r="N2445" s="1" t="str">
        <f>IFERROR(Table5[[#This Row],[min flux]]/Table5[[#This Row],[associated enzload]],"")</f>
        <v/>
      </c>
      <c r="O2445" s="1">
        <f>_xlfn.NUMBERVALUE(IF(Table5[[#This Row],[flux/enzload]]="","",ABS($N$1-Table5[[#This Row],[flux/enzload]])))</f>
        <v>0</v>
      </c>
      <c r="P2445" s="1">
        <f>Table5[[#This Row],[kapp_old]]+IFERROR(((Table5[[#This Row],[kapp_slack_ub]]-Table5[[#This Row],[kapp_slack_lb]])/Table5[[#This Row],[associated enzload]]),0)</f>
        <v>27141.277792879999</v>
      </c>
      <c r="Q2445" s="1" t="str">
        <f>"'"&amp;Table5[[#This Row],[rxn]]&amp;"'"&amp;CHAR(9)&amp;Table5[[#This Row],[kapp + (slack_ub - slack_lb)/enzload]]</f>
        <v>'RXN-EX_ind3eth_e_REV-SPONT'	27141.27779288</v>
      </c>
      <c r="R2445" s="1">
        <f>_xlfn.XLOOKUP(Table5[[#This Row],[rxn]],Table38[name],Table38[flux],0)</f>
        <v>0</v>
      </c>
      <c r="S2445" s="1">
        <f>_xlfn.XLOOKUP(SUBSTITUTE(Table5[[#This Row],[rxn]],"RXN-","ENZLOAD-"),Table38[name],Table38[flux],0)</f>
        <v>0</v>
      </c>
      <c r="T2445" s="1" t="b">
        <f>AND(Table5[[#This Row],[ENZLOAD flux in kapp-slack.gms]]=0,Table5[[#This Row],[flux in kapp-slack.gms]]&lt;&gt;0,NOT(Table5[[#This Row],[spont or unknown?]]))</f>
        <v>0</v>
      </c>
      <c r="U2445" s="1" t="b">
        <f>OR(_xlfn.TEXTAFTER(Table5[[#This Row],[rxn]],"-",-1)="SPONT",_xlfn.TEXTAFTER(Table5[[#This Row],[rxn]],"-",-1)="UNKNOWN")</f>
        <v>1</v>
      </c>
      <c r="V2445" s="1">
        <f>_xlfn.XLOOKUP(SUBSTITUTE(Table5[[#This Row],[rxn]],"RXN-","ENZLOAD-"),Table4[rxn],Table4[ub],0)</f>
        <v>0</v>
      </c>
      <c r="W2445" s="1" t="b">
        <f>AND(Table5[[#This Row],[FVA ENZLOAD flux UB]]=0,Table5[[#This Row],[ENZ not made when it should be?]])</f>
        <v>0</v>
      </c>
    </row>
    <row r="2446" spans="1:23" hidden="1">
      <c r="A2446" s="1"/>
      <c r="B2446" s="1" t="str">
        <f>_xlfn.TEXTBEFORE(Table38[[#This Row],[all fluxes from kapp-slack]]," ",,,,"")</f>
        <v/>
      </c>
      <c r="C2446" s="1">
        <f>_xlfn.NUMBERVALUE(IFERROR(_xlfn.TEXTAFTER(Table38[[#This Row],[all fluxes from kapp-slack]]," ",-1,,,""),""))</f>
        <v>0</v>
      </c>
      <c r="F2446" s="1" t="s">
        <v>6279</v>
      </c>
      <c r="G2446" s="1" t="str">
        <f>_xlfn.TEXTBEFORE(Table5[[#This Row],[rxn     kapp_old        kapp_slack_ub   kapp_slack_lb]]," ")</f>
        <v>RXN-EX_ura_e_FWD-SPONT</v>
      </c>
      <c r="H244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44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446" s="1">
        <f>_xlfn.NUMBERVALUE(_xlfn.TEXTAFTER(Table5[[#This Row],[rxn     kapp_old        kapp_slack_ub   kapp_slack_lb]]," ",-1))</f>
        <v>0</v>
      </c>
      <c r="K2446" s="1">
        <f>_xlfn.XLOOKUP(SUBSTITUTE(Table5[[#This Row],[rxn]],"RXN-","ENZLOAD-"),ENZLOAD[name],ENZLOAD[flux],0)</f>
        <v>0</v>
      </c>
      <c r="L2446" s="1" t="str">
        <f>"'"&amp;Table5[[#This Row],[rxn]]&amp;"'"&amp;CHAR(9)&amp;IF(AND(Table5[[#This Row],[kapp_slack_ub]]&lt;&gt;0,Table5[[#This Row],[kapp_old]]&lt;$F$1),$F$1,Table5[[#This Row],[kapp_old]])</f>
        <v>'RXN-EX_ura_e_FWD-SPONT'	27141.27779288</v>
      </c>
      <c r="M2446" s="1">
        <f>_xlfn.XLOOKUP(Table5[[#This Row],[rxn]],Table3[name],Table3[flux],$F$1)</f>
        <v>27141.277792879999</v>
      </c>
      <c r="N2446" s="1" t="str">
        <f>IFERROR(Table5[[#This Row],[min flux]]/Table5[[#This Row],[associated enzload]],"")</f>
        <v/>
      </c>
      <c r="O2446" s="1">
        <f>_xlfn.NUMBERVALUE(IF(Table5[[#This Row],[flux/enzload]]="","",ABS($N$1-Table5[[#This Row],[flux/enzload]])))</f>
        <v>0</v>
      </c>
      <c r="P2446" s="1">
        <f>Table5[[#This Row],[kapp_old]]+IFERROR(((Table5[[#This Row],[kapp_slack_ub]]-Table5[[#This Row],[kapp_slack_lb]])/Table5[[#This Row],[associated enzload]]),0)</f>
        <v>27141.277792879999</v>
      </c>
      <c r="Q2446" s="1" t="str">
        <f>"'"&amp;Table5[[#This Row],[rxn]]&amp;"'"&amp;CHAR(9)&amp;Table5[[#This Row],[kapp + (slack_ub - slack_lb)/enzload]]</f>
        <v>'RXN-EX_ura_e_FWD-SPONT'	27141.27779288</v>
      </c>
      <c r="R2446" s="1">
        <f>_xlfn.XLOOKUP(Table5[[#This Row],[rxn]],Table38[name],Table38[flux],0)</f>
        <v>0</v>
      </c>
      <c r="S2446" s="1">
        <f>_xlfn.XLOOKUP(SUBSTITUTE(Table5[[#This Row],[rxn]],"RXN-","ENZLOAD-"),Table38[name],Table38[flux],0)</f>
        <v>0</v>
      </c>
      <c r="T2446" s="1" t="b">
        <f>AND(Table5[[#This Row],[ENZLOAD flux in kapp-slack.gms]]=0,Table5[[#This Row],[flux in kapp-slack.gms]]&lt;&gt;0,NOT(Table5[[#This Row],[spont or unknown?]]))</f>
        <v>0</v>
      </c>
      <c r="U2446" s="1" t="b">
        <f>OR(_xlfn.TEXTAFTER(Table5[[#This Row],[rxn]],"-",-1)="SPONT",_xlfn.TEXTAFTER(Table5[[#This Row],[rxn]],"-",-1)="UNKNOWN")</f>
        <v>1</v>
      </c>
      <c r="V2446" s="1">
        <f>_xlfn.XLOOKUP(SUBSTITUTE(Table5[[#This Row],[rxn]],"RXN-","ENZLOAD-"),Table4[rxn],Table4[ub],0)</f>
        <v>0</v>
      </c>
      <c r="W2446" s="1" t="b">
        <f>AND(Table5[[#This Row],[FVA ENZLOAD flux UB]]=0,Table5[[#This Row],[ENZ not made when it should be?]])</f>
        <v>0</v>
      </c>
    </row>
    <row r="2447" spans="1:23" hidden="1">
      <c r="A2447" s="1"/>
      <c r="B2447" s="1" t="str">
        <f>_xlfn.TEXTBEFORE(Table38[[#This Row],[all fluxes from kapp-slack]]," ",,,,"")</f>
        <v/>
      </c>
      <c r="C2447" s="1">
        <f>_xlfn.NUMBERVALUE(IFERROR(_xlfn.TEXTAFTER(Table38[[#This Row],[all fluxes from kapp-slack]]," ",-1,,,""),""))</f>
        <v>0</v>
      </c>
      <c r="F2447" s="1" t="s">
        <v>6280</v>
      </c>
      <c r="G2447" s="1" t="str">
        <f>_xlfn.TEXTBEFORE(Table5[[#This Row],[rxn     kapp_old        kapp_slack_ub   kapp_slack_lb]]," ")</f>
        <v>RXN-EX_ura_e_REV-SPONT</v>
      </c>
      <c r="H244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44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447" s="1">
        <f>_xlfn.NUMBERVALUE(_xlfn.TEXTAFTER(Table5[[#This Row],[rxn     kapp_old        kapp_slack_ub   kapp_slack_lb]]," ",-1))</f>
        <v>0</v>
      </c>
      <c r="K2447" s="1">
        <f>_xlfn.XLOOKUP(SUBSTITUTE(Table5[[#This Row],[rxn]],"RXN-","ENZLOAD-"),ENZLOAD[name],ENZLOAD[flux],0)</f>
        <v>0</v>
      </c>
      <c r="L2447" s="1" t="str">
        <f>"'"&amp;Table5[[#This Row],[rxn]]&amp;"'"&amp;CHAR(9)&amp;IF(AND(Table5[[#This Row],[kapp_slack_ub]]&lt;&gt;0,Table5[[#This Row],[kapp_old]]&lt;$F$1),$F$1,Table5[[#This Row],[kapp_old]])</f>
        <v>'RXN-EX_ura_e_REV-SPONT'	27141.27779288</v>
      </c>
      <c r="M2447" s="1">
        <f>_xlfn.XLOOKUP(Table5[[#This Row],[rxn]],Table3[name],Table3[flux],$F$1)</f>
        <v>27141.277792879999</v>
      </c>
      <c r="N2447" s="1" t="str">
        <f>IFERROR(Table5[[#This Row],[min flux]]/Table5[[#This Row],[associated enzload]],"")</f>
        <v/>
      </c>
      <c r="O2447" s="1">
        <f>_xlfn.NUMBERVALUE(IF(Table5[[#This Row],[flux/enzload]]="","",ABS($N$1-Table5[[#This Row],[flux/enzload]])))</f>
        <v>0</v>
      </c>
      <c r="P2447" s="1">
        <f>Table5[[#This Row],[kapp_old]]+IFERROR(((Table5[[#This Row],[kapp_slack_ub]]-Table5[[#This Row],[kapp_slack_lb]])/Table5[[#This Row],[associated enzload]]),0)</f>
        <v>27141.277792879999</v>
      </c>
      <c r="Q2447" s="1" t="str">
        <f>"'"&amp;Table5[[#This Row],[rxn]]&amp;"'"&amp;CHAR(9)&amp;Table5[[#This Row],[kapp + (slack_ub - slack_lb)/enzload]]</f>
        <v>'RXN-EX_ura_e_REV-SPONT'	27141.27779288</v>
      </c>
      <c r="R2447" s="1">
        <f>_xlfn.XLOOKUP(Table5[[#This Row],[rxn]],Table38[name],Table38[flux],0)</f>
        <v>0</v>
      </c>
      <c r="S2447" s="1">
        <f>_xlfn.XLOOKUP(SUBSTITUTE(Table5[[#This Row],[rxn]],"RXN-","ENZLOAD-"),Table38[name],Table38[flux],0)</f>
        <v>0</v>
      </c>
      <c r="T2447" s="1" t="b">
        <f>AND(Table5[[#This Row],[ENZLOAD flux in kapp-slack.gms]]=0,Table5[[#This Row],[flux in kapp-slack.gms]]&lt;&gt;0,NOT(Table5[[#This Row],[spont or unknown?]]))</f>
        <v>0</v>
      </c>
      <c r="U2447" s="1" t="b">
        <f>OR(_xlfn.TEXTAFTER(Table5[[#This Row],[rxn]],"-",-1)="SPONT",_xlfn.TEXTAFTER(Table5[[#This Row],[rxn]],"-",-1)="UNKNOWN")</f>
        <v>1</v>
      </c>
      <c r="V2447" s="1">
        <f>_xlfn.XLOOKUP(SUBSTITUTE(Table5[[#This Row],[rxn]],"RXN-","ENZLOAD-"),Table4[rxn],Table4[ub],0)</f>
        <v>0</v>
      </c>
      <c r="W2447" s="1" t="b">
        <f>AND(Table5[[#This Row],[FVA ENZLOAD flux UB]]=0,Table5[[#This Row],[ENZ not made when it should be?]])</f>
        <v>0</v>
      </c>
    </row>
    <row r="2448" spans="1:23" hidden="1">
      <c r="A2448" s="1"/>
      <c r="B2448" s="1" t="str">
        <f>_xlfn.TEXTBEFORE(Table38[[#This Row],[all fluxes from kapp-slack]]," ",,,,"")</f>
        <v/>
      </c>
      <c r="C2448" s="1">
        <f>_xlfn.NUMBERVALUE(IFERROR(_xlfn.TEXTAFTER(Table38[[#This Row],[all fluxes from kapp-slack]]," ",-1,,,""),""))</f>
        <v>0</v>
      </c>
      <c r="F2448" s="1" t="s">
        <v>6281</v>
      </c>
      <c r="G2448" s="1" t="str">
        <f>_xlfn.TEXTBEFORE(Table5[[#This Row],[rxn     kapp_old        kapp_slack_ub   kapp_slack_lb]]," ")</f>
        <v>RXN-EX_urea_e_FWD-SPONT</v>
      </c>
      <c r="H244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44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448" s="1">
        <f>_xlfn.NUMBERVALUE(_xlfn.TEXTAFTER(Table5[[#This Row],[rxn     kapp_old        kapp_slack_ub   kapp_slack_lb]]," ",-1))</f>
        <v>0</v>
      </c>
      <c r="K2448" s="1">
        <f>_xlfn.XLOOKUP(SUBSTITUTE(Table5[[#This Row],[rxn]],"RXN-","ENZLOAD-"),ENZLOAD[name],ENZLOAD[flux],0)</f>
        <v>0</v>
      </c>
      <c r="L2448" s="1" t="str">
        <f>"'"&amp;Table5[[#This Row],[rxn]]&amp;"'"&amp;CHAR(9)&amp;IF(AND(Table5[[#This Row],[kapp_slack_ub]]&lt;&gt;0,Table5[[#This Row],[kapp_old]]&lt;$F$1),$F$1,Table5[[#This Row],[kapp_old]])</f>
        <v>'RXN-EX_urea_e_FWD-SPONT'	27141.27779288</v>
      </c>
      <c r="M2448" s="1">
        <f>_xlfn.XLOOKUP(Table5[[#This Row],[rxn]],Table3[name],Table3[flux],$F$1)</f>
        <v>27141.277792879999</v>
      </c>
      <c r="N2448" s="1" t="str">
        <f>IFERROR(Table5[[#This Row],[min flux]]/Table5[[#This Row],[associated enzload]],"")</f>
        <v/>
      </c>
      <c r="O2448" s="1">
        <f>_xlfn.NUMBERVALUE(IF(Table5[[#This Row],[flux/enzload]]="","",ABS($N$1-Table5[[#This Row],[flux/enzload]])))</f>
        <v>0</v>
      </c>
      <c r="P2448" s="1">
        <f>Table5[[#This Row],[kapp_old]]+IFERROR(((Table5[[#This Row],[kapp_slack_ub]]-Table5[[#This Row],[kapp_slack_lb]])/Table5[[#This Row],[associated enzload]]),0)</f>
        <v>27141.277792879999</v>
      </c>
      <c r="Q2448" s="1" t="str">
        <f>"'"&amp;Table5[[#This Row],[rxn]]&amp;"'"&amp;CHAR(9)&amp;Table5[[#This Row],[kapp + (slack_ub - slack_lb)/enzload]]</f>
        <v>'RXN-EX_urea_e_FWD-SPONT'	27141.27779288</v>
      </c>
      <c r="R2448" s="1">
        <f>_xlfn.XLOOKUP(Table5[[#This Row],[rxn]],Table38[name],Table38[flux],0)</f>
        <v>0</v>
      </c>
      <c r="S2448" s="1">
        <f>_xlfn.XLOOKUP(SUBSTITUTE(Table5[[#This Row],[rxn]],"RXN-","ENZLOAD-"),Table38[name],Table38[flux],0)</f>
        <v>0</v>
      </c>
      <c r="T2448" s="1" t="b">
        <f>AND(Table5[[#This Row],[ENZLOAD flux in kapp-slack.gms]]=0,Table5[[#This Row],[flux in kapp-slack.gms]]&lt;&gt;0,NOT(Table5[[#This Row],[spont or unknown?]]))</f>
        <v>0</v>
      </c>
      <c r="U2448" s="1" t="b">
        <f>OR(_xlfn.TEXTAFTER(Table5[[#This Row],[rxn]],"-",-1)="SPONT",_xlfn.TEXTAFTER(Table5[[#This Row],[rxn]],"-",-1)="UNKNOWN")</f>
        <v>1</v>
      </c>
      <c r="V2448" s="1">
        <f>_xlfn.XLOOKUP(SUBSTITUTE(Table5[[#This Row],[rxn]],"RXN-","ENZLOAD-"),Table4[rxn],Table4[ub],0)</f>
        <v>0</v>
      </c>
      <c r="W2448" s="1" t="b">
        <f>AND(Table5[[#This Row],[FVA ENZLOAD flux UB]]=0,Table5[[#This Row],[ENZ not made when it should be?]])</f>
        <v>0</v>
      </c>
    </row>
    <row r="2449" spans="1:23" hidden="1">
      <c r="A2449" s="1"/>
      <c r="B2449" s="1" t="str">
        <f>_xlfn.TEXTBEFORE(Table38[[#This Row],[all fluxes from kapp-slack]]," ",,,,"")</f>
        <v/>
      </c>
      <c r="C2449" s="1">
        <f>_xlfn.NUMBERVALUE(IFERROR(_xlfn.TEXTAFTER(Table38[[#This Row],[all fluxes from kapp-slack]]," ",-1,,,""),""))</f>
        <v>0</v>
      </c>
      <c r="F2449" s="1" t="s">
        <v>6282</v>
      </c>
      <c r="G2449" s="1" t="str">
        <f>_xlfn.TEXTBEFORE(Table5[[#This Row],[rxn     kapp_old        kapp_slack_ub   kapp_slack_lb]]," ")</f>
        <v>RXN-EX_urea_e_REV-SPONT</v>
      </c>
      <c r="H244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44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449" s="1">
        <f>_xlfn.NUMBERVALUE(_xlfn.TEXTAFTER(Table5[[#This Row],[rxn     kapp_old        kapp_slack_ub   kapp_slack_lb]]," ",-1))</f>
        <v>0</v>
      </c>
      <c r="K2449" s="1">
        <f>_xlfn.XLOOKUP(SUBSTITUTE(Table5[[#This Row],[rxn]],"RXN-","ENZLOAD-"),ENZLOAD[name],ENZLOAD[flux],0)</f>
        <v>0</v>
      </c>
      <c r="L2449" s="1" t="str">
        <f>"'"&amp;Table5[[#This Row],[rxn]]&amp;"'"&amp;CHAR(9)&amp;IF(AND(Table5[[#This Row],[kapp_slack_ub]]&lt;&gt;0,Table5[[#This Row],[kapp_old]]&lt;$F$1),$F$1,Table5[[#This Row],[kapp_old]])</f>
        <v>'RXN-EX_urea_e_REV-SPONT'	27141.27779288</v>
      </c>
      <c r="M2449" s="1">
        <f>_xlfn.XLOOKUP(Table5[[#This Row],[rxn]],Table3[name],Table3[flux],$F$1)</f>
        <v>27141.277792879999</v>
      </c>
      <c r="N2449" s="1" t="str">
        <f>IFERROR(Table5[[#This Row],[min flux]]/Table5[[#This Row],[associated enzload]],"")</f>
        <v/>
      </c>
      <c r="O2449" s="1">
        <f>_xlfn.NUMBERVALUE(IF(Table5[[#This Row],[flux/enzload]]="","",ABS($N$1-Table5[[#This Row],[flux/enzload]])))</f>
        <v>0</v>
      </c>
      <c r="P2449" s="1">
        <f>Table5[[#This Row],[kapp_old]]+IFERROR(((Table5[[#This Row],[kapp_slack_ub]]-Table5[[#This Row],[kapp_slack_lb]])/Table5[[#This Row],[associated enzload]]),0)</f>
        <v>27141.277792879999</v>
      </c>
      <c r="Q2449" s="1" t="str">
        <f>"'"&amp;Table5[[#This Row],[rxn]]&amp;"'"&amp;CHAR(9)&amp;Table5[[#This Row],[kapp + (slack_ub - slack_lb)/enzload]]</f>
        <v>'RXN-EX_urea_e_REV-SPONT'	27141.27779288</v>
      </c>
      <c r="R2449" s="1">
        <f>_xlfn.XLOOKUP(Table5[[#This Row],[rxn]],Table38[name],Table38[flux],0)</f>
        <v>0</v>
      </c>
      <c r="S2449" s="1">
        <f>_xlfn.XLOOKUP(SUBSTITUTE(Table5[[#This Row],[rxn]],"RXN-","ENZLOAD-"),Table38[name],Table38[flux],0)</f>
        <v>0</v>
      </c>
      <c r="T2449" s="1" t="b">
        <f>AND(Table5[[#This Row],[ENZLOAD flux in kapp-slack.gms]]=0,Table5[[#This Row],[flux in kapp-slack.gms]]&lt;&gt;0,NOT(Table5[[#This Row],[spont or unknown?]]))</f>
        <v>0</v>
      </c>
      <c r="U2449" s="1" t="b">
        <f>OR(_xlfn.TEXTAFTER(Table5[[#This Row],[rxn]],"-",-1)="SPONT",_xlfn.TEXTAFTER(Table5[[#This Row],[rxn]],"-",-1)="UNKNOWN")</f>
        <v>1</v>
      </c>
      <c r="V2449" s="1">
        <f>_xlfn.XLOOKUP(SUBSTITUTE(Table5[[#This Row],[rxn]],"RXN-","ENZLOAD-"),Table4[rxn],Table4[ub],0)</f>
        <v>0</v>
      </c>
      <c r="W2449" s="1" t="b">
        <f>AND(Table5[[#This Row],[FVA ENZLOAD flux UB]]=0,Table5[[#This Row],[ENZ not made when it should be?]])</f>
        <v>0</v>
      </c>
    </row>
    <row r="2450" spans="1:23" hidden="1">
      <c r="A2450" s="1"/>
      <c r="B2450" s="1" t="str">
        <f>_xlfn.TEXTBEFORE(Table38[[#This Row],[all fluxes from kapp-slack]]," ",,,,"")</f>
        <v/>
      </c>
      <c r="C2450" s="1">
        <f>_xlfn.NUMBERVALUE(IFERROR(_xlfn.TEXTAFTER(Table38[[#This Row],[all fluxes from kapp-slack]]," ",-1,,,""),""))</f>
        <v>0</v>
      </c>
      <c r="F2450" s="1" t="s">
        <v>6283</v>
      </c>
      <c r="G2450" s="1" t="str">
        <f>_xlfn.TEXTBEFORE(Table5[[#This Row],[rxn     kapp_old        kapp_slack_ub   kapp_slack_lb]]," ")</f>
        <v>RXN-EX_uri_e_FWD-SPONT</v>
      </c>
      <c r="H245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45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450" s="1">
        <f>_xlfn.NUMBERVALUE(_xlfn.TEXTAFTER(Table5[[#This Row],[rxn     kapp_old        kapp_slack_ub   kapp_slack_lb]]," ",-1))</f>
        <v>0</v>
      </c>
      <c r="K2450" s="1">
        <f>_xlfn.XLOOKUP(SUBSTITUTE(Table5[[#This Row],[rxn]],"RXN-","ENZLOAD-"),ENZLOAD[name],ENZLOAD[flux],0)</f>
        <v>0</v>
      </c>
      <c r="L2450" s="1" t="str">
        <f>"'"&amp;Table5[[#This Row],[rxn]]&amp;"'"&amp;CHAR(9)&amp;IF(AND(Table5[[#This Row],[kapp_slack_ub]]&lt;&gt;0,Table5[[#This Row],[kapp_old]]&lt;$F$1),$F$1,Table5[[#This Row],[kapp_old]])</f>
        <v>'RXN-EX_uri_e_FWD-SPONT'	27141.27779288</v>
      </c>
      <c r="M2450" s="1">
        <f>_xlfn.XLOOKUP(Table5[[#This Row],[rxn]],Table3[name],Table3[flux],$F$1)</f>
        <v>27141.277792879999</v>
      </c>
      <c r="N2450" s="1" t="str">
        <f>IFERROR(Table5[[#This Row],[min flux]]/Table5[[#This Row],[associated enzload]],"")</f>
        <v/>
      </c>
      <c r="O2450" s="1">
        <f>_xlfn.NUMBERVALUE(IF(Table5[[#This Row],[flux/enzload]]="","",ABS($N$1-Table5[[#This Row],[flux/enzload]])))</f>
        <v>0</v>
      </c>
      <c r="P2450" s="1">
        <f>Table5[[#This Row],[kapp_old]]+IFERROR(((Table5[[#This Row],[kapp_slack_ub]]-Table5[[#This Row],[kapp_slack_lb]])/Table5[[#This Row],[associated enzload]]),0)</f>
        <v>27141.277792879999</v>
      </c>
      <c r="Q2450" s="1" t="str">
        <f>"'"&amp;Table5[[#This Row],[rxn]]&amp;"'"&amp;CHAR(9)&amp;Table5[[#This Row],[kapp + (slack_ub - slack_lb)/enzload]]</f>
        <v>'RXN-EX_uri_e_FWD-SPONT'	27141.27779288</v>
      </c>
      <c r="R2450" s="1">
        <f>_xlfn.XLOOKUP(Table5[[#This Row],[rxn]],Table38[name],Table38[flux],0)</f>
        <v>0</v>
      </c>
      <c r="S2450" s="1">
        <f>_xlfn.XLOOKUP(SUBSTITUTE(Table5[[#This Row],[rxn]],"RXN-","ENZLOAD-"),Table38[name],Table38[flux],0)</f>
        <v>0</v>
      </c>
      <c r="T2450" s="1" t="b">
        <f>AND(Table5[[#This Row],[ENZLOAD flux in kapp-slack.gms]]=0,Table5[[#This Row],[flux in kapp-slack.gms]]&lt;&gt;0,NOT(Table5[[#This Row],[spont or unknown?]]))</f>
        <v>0</v>
      </c>
      <c r="U2450" s="1" t="b">
        <f>OR(_xlfn.TEXTAFTER(Table5[[#This Row],[rxn]],"-",-1)="SPONT",_xlfn.TEXTAFTER(Table5[[#This Row],[rxn]],"-",-1)="UNKNOWN")</f>
        <v>1</v>
      </c>
      <c r="V2450" s="1">
        <f>_xlfn.XLOOKUP(SUBSTITUTE(Table5[[#This Row],[rxn]],"RXN-","ENZLOAD-"),Table4[rxn],Table4[ub],0)</f>
        <v>0</v>
      </c>
      <c r="W2450" s="1" t="b">
        <f>AND(Table5[[#This Row],[FVA ENZLOAD flux UB]]=0,Table5[[#This Row],[ENZ not made when it should be?]])</f>
        <v>0</v>
      </c>
    </row>
    <row r="2451" spans="1:23" hidden="1">
      <c r="A2451" s="1"/>
      <c r="B2451" s="1" t="str">
        <f>_xlfn.TEXTBEFORE(Table38[[#This Row],[all fluxes from kapp-slack]]," ",,,,"")</f>
        <v/>
      </c>
      <c r="C2451" s="1">
        <f>_xlfn.NUMBERVALUE(IFERROR(_xlfn.TEXTAFTER(Table38[[#This Row],[all fluxes from kapp-slack]]," ",-1,,,""),""))</f>
        <v>0</v>
      </c>
      <c r="F2451" s="1" t="s">
        <v>6284</v>
      </c>
      <c r="G2451" s="1" t="str">
        <f>_xlfn.TEXTBEFORE(Table5[[#This Row],[rxn     kapp_old        kapp_slack_ub   kapp_slack_lb]]," ")</f>
        <v>RXN-EX_uri_e_REV-SPONT</v>
      </c>
      <c r="H245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45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451" s="1">
        <f>_xlfn.NUMBERVALUE(_xlfn.TEXTAFTER(Table5[[#This Row],[rxn     kapp_old        kapp_slack_ub   kapp_slack_lb]]," ",-1))</f>
        <v>0</v>
      </c>
      <c r="K2451" s="1">
        <f>_xlfn.XLOOKUP(SUBSTITUTE(Table5[[#This Row],[rxn]],"RXN-","ENZLOAD-"),ENZLOAD[name],ENZLOAD[flux],0)</f>
        <v>0</v>
      </c>
      <c r="L2451" s="1" t="str">
        <f>"'"&amp;Table5[[#This Row],[rxn]]&amp;"'"&amp;CHAR(9)&amp;IF(AND(Table5[[#This Row],[kapp_slack_ub]]&lt;&gt;0,Table5[[#This Row],[kapp_old]]&lt;$F$1),$F$1,Table5[[#This Row],[kapp_old]])</f>
        <v>'RXN-EX_uri_e_REV-SPONT'	27141.27779288</v>
      </c>
      <c r="M2451" s="1">
        <f>_xlfn.XLOOKUP(Table5[[#This Row],[rxn]],Table3[name],Table3[flux],$F$1)</f>
        <v>27141.277792879999</v>
      </c>
      <c r="N2451" s="1" t="str">
        <f>IFERROR(Table5[[#This Row],[min flux]]/Table5[[#This Row],[associated enzload]],"")</f>
        <v/>
      </c>
      <c r="O2451" s="1">
        <f>_xlfn.NUMBERVALUE(IF(Table5[[#This Row],[flux/enzload]]="","",ABS($N$1-Table5[[#This Row],[flux/enzload]])))</f>
        <v>0</v>
      </c>
      <c r="P2451" s="1">
        <f>Table5[[#This Row],[kapp_old]]+IFERROR(((Table5[[#This Row],[kapp_slack_ub]]-Table5[[#This Row],[kapp_slack_lb]])/Table5[[#This Row],[associated enzload]]),0)</f>
        <v>27141.277792879999</v>
      </c>
      <c r="Q2451" s="1" t="str">
        <f>"'"&amp;Table5[[#This Row],[rxn]]&amp;"'"&amp;CHAR(9)&amp;Table5[[#This Row],[kapp + (slack_ub - slack_lb)/enzload]]</f>
        <v>'RXN-EX_uri_e_REV-SPONT'	27141.27779288</v>
      </c>
      <c r="R2451" s="1">
        <f>_xlfn.XLOOKUP(Table5[[#This Row],[rxn]],Table38[name],Table38[flux],0)</f>
        <v>0</v>
      </c>
      <c r="S2451" s="1">
        <f>_xlfn.XLOOKUP(SUBSTITUTE(Table5[[#This Row],[rxn]],"RXN-","ENZLOAD-"),Table38[name],Table38[flux],0)</f>
        <v>0</v>
      </c>
      <c r="T2451" s="1" t="b">
        <f>AND(Table5[[#This Row],[ENZLOAD flux in kapp-slack.gms]]=0,Table5[[#This Row],[flux in kapp-slack.gms]]&lt;&gt;0,NOT(Table5[[#This Row],[spont or unknown?]]))</f>
        <v>0</v>
      </c>
      <c r="U2451" s="1" t="b">
        <f>OR(_xlfn.TEXTAFTER(Table5[[#This Row],[rxn]],"-",-1)="SPONT",_xlfn.TEXTAFTER(Table5[[#This Row],[rxn]],"-",-1)="UNKNOWN")</f>
        <v>1</v>
      </c>
      <c r="V2451" s="1">
        <f>_xlfn.XLOOKUP(SUBSTITUTE(Table5[[#This Row],[rxn]],"RXN-","ENZLOAD-"),Table4[rxn],Table4[ub],0)</f>
        <v>0</v>
      </c>
      <c r="W2451" s="1" t="b">
        <f>AND(Table5[[#This Row],[FVA ENZLOAD flux UB]]=0,Table5[[#This Row],[ENZ not made when it should be?]])</f>
        <v>0</v>
      </c>
    </row>
    <row r="2452" spans="1:23" hidden="1">
      <c r="A2452" s="1"/>
      <c r="B2452" s="1" t="str">
        <f>_xlfn.TEXTBEFORE(Table38[[#This Row],[all fluxes from kapp-slack]]," ",,,,"")</f>
        <v/>
      </c>
      <c r="C2452" s="1">
        <f>_xlfn.NUMBERVALUE(IFERROR(_xlfn.TEXTAFTER(Table38[[#This Row],[all fluxes from kapp-slack]]," ",-1,,,""),""))</f>
        <v>0</v>
      </c>
      <c r="F2452" s="1" t="s">
        <v>6285</v>
      </c>
      <c r="G2452" s="1" t="str">
        <f>_xlfn.TEXTBEFORE(Table5[[#This Row],[rxn     kapp_old        kapp_slack_ub   kapp_slack_lb]]," ")</f>
        <v>RXN-EX_xtsn_e_FWD-SPONT</v>
      </c>
      <c r="H245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45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452" s="1">
        <f>_xlfn.NUMBERVALUE(_xlfn.TEXTAFTER(Table5[[#This Row],[rxn     kapp_old        kapp_slack_ub   kapp_slack_lb]]," ",-1))</f>
        <v>0</v>
      </c>
      <c r="K2452" s="1">
        <f>_xlfn.XLOOKUP(SUBSTITUTE(Table5[[#This Row],[rxn]],"RXN-","ENZLOAD-"),ENZLOAD[name],ENZLOAD[flux],0)</f>
        <v>0</v>
      </c>
      <c r="L2452" s="1" t="str">
        <f>"'"&amp;Table5[[#This Row],[rxn]]&amp;"'"&amp;CHAR(9)&amp;IF(AND(Table5[[#This Row],[kapp_slack_ub]]&lt;&gt;0,Table5[[#This Row],[kapp_old]]&lt;$F$1),$F$1,Table5[[#This Row],[kapp_old]])</f>
        <v>'RXN-EX_xtsn_e_FWD-SPONT'	27141.27779288</v>
      </c>
      <c r="M2452" s="1">
        <f>_xlfn.XLOOKUP(Table5[[#This Row],[rxn]],Table3[name],Table3[flux],$F$1)</f>
        <v>27141.277792879999</v>
      </c>
      <c r="N2452" s="1" t="str">
        <f>IFERROR(Table5[[#This Row],[min flux]]/Table5[[#This Row],[associated enzload]],"")</f>
        <v/>
      </c>
      <c r="O2452" s="1">
        <f>_xlfn.NUMBERVALUE(IF(Table5[[#This Row],[flux/enzload]]="","",ABS($N$1-Table5[[#This Row],[flux/enzload]])))</f>
        <v>0</v>
      </c>
      <c r="P2452" s="1">
        <f>Table5[[#This Row],[kapp_old]]+IFERROR(((Table5[[#This Row],[kapp_slack_ub]]-Table5[[#This Row],[kapp_slack_lb]])/Table5[[#This Row],[associated enzload]]),0)</f>
        <v>27141.277792879999</v>
      </c>
      <c r="Q2452" s="1" t="str">
        <f>"'"&amp;Table5[[#This Row],[rxn]]&amp;"'"&amp;CHAR(9)&amp;Table5[[#This Row],[kapp + (slack_ub - slack_lb)/enzload]]</f>
        <v>'RXN-EX_xtsn_e_FWD-SPONT'	27141.27779288</v>
      </c>
      <c r="R2452" s="1">
        <f>_xlfn.XLOOKUP(Table5[[#This Row],[rxn]],Table38[name],Table38[flux],0)</f>
        <v>0</v>
      </c>
      <c r="S2452" s="1">
        <f>_xlfn.XLOOKUP(SUBSTITUTE(Table5[[#This Row],[rxn]],"RXN-","ENZLOAD-"),Table38[name],Table38[flux],0)</f>
        <v>0</v>
      </c>
      <c r="T2452" s="1" t="b">
        <f>AND(Table5[[#This Row],[ENZLOAD flux in kapp-slack.gms]]=0,Table5[[#This Row],[flux in kapp-slack.gms]]&lt;&gt;0,NOT(Table5[[#This Row],[spont or unknown?]]))</f>
        <v>0</v>
      </c>
      <c r="U2452" s="1" t="b">
        <f>OR(_xlfn.TEXTAFTER(Table5[[#This Row],[rxn]],"-",-1)="SPONT",_xlfn.TEXTAFTER(Table5[[#This Row],[rxn]],"-",-1)="UNKNOWN")</f>
        <v>1</v>
      </c>
      <c r="V2452" s="1">
        <f>_xlfn.XLOOKUP(SUBSTITUTE(Table5[[#This Row],[rxn]],"RXN-","ENZLOAD-"),Table4[rxn],Table4[ub],0)</f>
        <v>0</v>
      </c>
      <c r="W2452" s="1" t="b">
        <f>AND(Table5[[#This Row],[FVA ENZLOAD flux UB]]=0,Table5[[#This Row],[ENZ not made when it should be?]])</f>
        <v>0</v>
      </c>
    </row>
    <row r="2453" spans="1:23" hidden="1">
      <c r="A2453" s="1"/>
      <c r="B2453" s="1" t="str">
        <f>_xlfn.TEXTBEFORE(Table38[[#This Row],[all fluxes from kapp-slack]]," ",,,,"")</f>
        <v/>
      </c>
      <c r="C2453" s="1">
        <f>_xlfn.NUMBERVALUE(IFERROR(_xlfn.TEXTAFTER(Table38[[#This Row],[all fluxes from kapp-slack]]," ",-1,,,""),""))</f>
        <v>0</v>
      </c>
      <c r="F2453" s="1" t="s">
        <v>6286</v>
      </c>
      <c r="G2453" s="1" t="str">
        <f>_xlfn.TEXTBEFORE(Table5[[#This Row],[rxn     kapp_old        kapp_slack_ub   kapp_slack_lb]]," ")</f>
        <v>RXN-EX_xtsn_e_REV-SPONT</v>
      </c>
      <c r="H245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45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453" s="1">
        <f>_xlfn.NUMBERVALUE(_xlfn.TEXTAFTER(Table5[[#This Row],[rxn     kapp_old        kapp_slack_ub   kapp_slack_lb]]," ",-1))</f>
        <v>0</v>
      </c>
      <c r="K2453" s="1">
        <f>_xlfn.XLOOKUP(SUBSTITUTE(Table5[[#This Row],[rxn]],"RXN-","ENZLOAD-"),ENZLOAD[name],ENZLOAD[flux],0)</f>
        <v>0</v>
      </c>
      <c r="L2453" s="1" t="str">
        <f>"'"&amp;Table5[[#This Row],[rxn]]&amp;"'"&amp;CHAR(9)&amp;IF(AND(Table5[[#This Row],[kapp_slack_ub]]&lt;&gt;0,Table5[[#This Row],[kapp_old]]&lt;$F$1),$F$1,Table5[[#This Row],[kapp_old]])</f>
        <v>'RXN-EX_xtsn_e_REV-SPONT'	27141.27779288</v>
      </c>
      <c r="M2453" s="1">
        <f>_xlfn.XLOOKUP(Table5[[#This Row],[rxn]],Table3[name],Table3[flux],$F$1)</f>
        <v>27141.277792879999</v>
      </c>
      <c r="N2453" s="1" t="str">
        <f>IFERROR(Table5[[#This Row],[min flux]]/Table5[[#This Row],[associated enzload]],"")</f>
        <v/>
      </c>
      <c r="O2453" s="1">
        <f>_xlfn.NUMBERVALUE(IF(Table5[[#This Row],[flux/enzload]]="","",ABS($N$1-Table5[[#This Row],[flux/enzload]])))</f>
        <v>0</v>
      </c>
      <c r="P2453" s="1">
        <f>Table5[[#This Row],[kapp_old]]+IFERROR(((Table5[[#This Row],[kapp_slack_ub]]-Table5[[#This Row],[kapp_slack_lb]])/Table5[[#This Row],[associated enzload]]),0)</f>
        <v>27141.277792879999</v>
      </c>
      <c r="Q2453" s="1" t="str">
        <f>"'"&amp;Table5[[#This Row],[rxn]]&amp;"'"&amp;CHAR(9)&amp;Table5[[#This Row],[kapp + (slack_ub - slack_lb)/enzload]]</f>
        <v>'RXN-EX_xtsn_e_REV-SPONT'	27141.27779288</v>
      </c>
      <c r="R2453" s="1">
        <f>_xlfn.XLOOKUP(Table5[[#This Row],[rxn]],Table38[name],Table38[flux],0)</f>
        <v>0</v>
      </c>
      <c r="S2453" s="1">
        <f>_xlfn.XLOOKUP(SUBSTITUTE(Table5[[#This Row],[rxn]],"RXN-","ENZLOAD-"),Table38[name],Table38[flux],0)</f>
        <v>0</v>
      </c>
      <c r="T2453" s="1" t="b">
        <f>AND(Table5[[#This Row],[ENZLOAD flux in kapp-slack.gms]]=0,Table5[[#This Row],[flux in kapp-slack.gms]]&lt;&gt;0,NOT(Table5[[#This Row],[spont or unknown?]]))</f>
        <v>0</v>
      </c>
      <c r="U2453" s="1" t="b">
        <f>OR(_xlfn.TEXTAFTER(Table5[[#This Row],[rxn]],"-",-1)="SPONT",_xlfn.TEXTAFTER(Table5[[#This Row],[rxn]],"-",-1)="UNKNOWN")</f>
        <v>1</v>
      </c>
      <c r="V2453" s="1">
        <f>_xlfn.XLOOKUP(SUBSTITUTE(Table5[[#This Row],[rxn]],"RXN-","ENZLOAD-"),Table4[rxn],Table4[ub],0)</f>
        <v>0</v>
      </c>
      <c r="W2453" s="1" t="b">
        <f>AND(Table5[[#This Row],[FVA ENZLOAD flux UB]]=0,Table5[[#This Row],[ENZ not made when it should be?]])</f>
        <v>0</v>
      </c>
    </row>
    <row r="2454" spans="1:23" hidden="1">
      <c r="A2454" s="1"/>
      <c r="B2454" s="1" t="str">
        <f>_xlfn.TEXTBEFORE(Table38[[#This Row],[all fluxes from kapp-slack]]," ",,,,"")</f>
        <v/>
      </c>
      <c r="C2454" s="1">
        <f>_xlfn.NUMBERVALUE(IFERROR(_xlfn.TEXTAFTER(Table38[[#This Row],[all fluxes from kapp-slack]]," ",-1,,,""),""))</f>
        <v>0</v>
      </c>
      <c r="F2454" s="1" t="s">
        <v>6287</v>
      </c>
      <c r="G2454" s="1" t="str">
        <f>_xlfn.TEXTBEFORE(Table5[[#This Row],[rxn     kapp_old        kapp_slack_ub   kapp_slack_lb]]," ")</f>
        <v>RXN-EX_xylt_e_FWD-SPONT</v>
      </c>
      <c r="H245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45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454" s="1">
        <f>_xlfn.NUMBERVALUE(_xlfn.TEXTAFTER(Table5[[#This Row],[rxn     kapp_old        kapp_slack_ub   kapp_slack_lb]]," ",-1))</f>
        <v>0</v>
      </c>
      <c r="K2454" s="1">
        <f>_xlfn.XLOOKUP(SUBSTITUTE(Table5[[#This Row],[rxn]],"RXN-","ENZLOAD-"),ENZLOAD[name],ENZLOAD[flux],0)</f>
        <v>0</v>
      </c>
      <c r="L2454" s="1" t="str">
        <f>"'"&amp;Table5[[#This Row],[rxn]]&amp;"'"&amp;CHAR(9)&amp;IF(AND(Table5[[#This Row],[kapp_slack_ub]]&lt;&gt;0,Table5[[#This Row],[kapp_old]]&lt;$F$1),$F$1,Table5[[#This Row],[kapp_old]])</f>
        <v>'RXN-EX_xylt_e_FWD-SPONT'	27141.27779288</v>
      </c>
      <c r="M2454" s="1">
        <f>_xlfn.XLOOKUP(Table5[[#This Row],[rxn]],Table3[name],Table3[flux],$F$1)</f>
        <v>27141.277792879999</v>
      </c>
      <c r="N2454" s="1" t="str">
        <f>IFERROR(Table5[[#This Row],[min flux]]/Table5[[#This Row],[associated enzload]],"")</f>
        <v/>
      </c>
      <c r="O2454" s="1">
        <f>_xlfn.NUMBERVALUE(IF(Table5[[#This Row],[flux/enzload]]="","",ABS($N$1-Table5[[#This Row],[flux/enzload]])))</f>
        <v>0</v>
      </c>
      <c r="P2454" s="1">
        <f>Table5[[#This Row],[kapp_old]]+IFERROR(((Table5[[#This Row],[kapp_slack_ub]]-Table5[[#This Row],[kapp_slack_lb]])/Table5[[#This Row],[associated enzload]]),0)</f>
        <v>27141.277792879999</v>
      </c>
      <c r="Q2454" s="1" t="str">
        <f>"'"&amp;Table5[[#This Row],[rxn]]&amp;"'"&amp;CHAR(9)&amp;Table5[[#This Row],[kapp + (slack_ub - slack_lb)/enzload]]</f>
        <v>'RXN-EX_xylt_e_FWD-SPONT'	27141.27779288</v>
      </c>
      <c r="R2454" s="1">
        <f>_xlfn.XLOOKUP(Table5[[#This Row],[rxn]],Table38[name],Table38[flux],0)</f>
        <v>0</v>
      </c>
      <c r="S2454" s="1">
        <f>_xlfn.XLOOKUP(SUBSTITUTE(Table5[[#This Row],[rxn]],"RXN-","ENZLOAD-"),Table38[name],Table38[flux],0)</f>
        <v>0</v>
      </c>
      <c r="T2454" s="1" t="b">
        <f>AND(Table5[[#This Row],[ENZLOAD flux in kapp-slack.gms]]=0,Table5[[#This Row],[flux in kapp-slack.gms]]&lt;&gt;0,NOT(Table5[[#This Row],[spont or unknown?]]))</f>
        <v>0</v>
      </c>
      <c r="U2454" s="1" t="b">
        <f>OR(_xlfn.TEXTAFTER(Table5[[#This Row],[rxn]],"-",-1)="SPONT",_xlfn.TEXTAFTER(Table5[[#This Row],[rxn]],"-",-1)="UNKNOWN")</f>
        <v>1</v>
      </c>
      <c r="V2454" s="1">
        <f>_xlfn.XLOOKUP(SUBSTITUTE(Table5[[#This Row],[rxn]],"RXN-","ENZLOAD-"),Table4[rxn],Table4[ub],0)</f>
        <v>0</v>
      </c>
      <c r="W2454" s="1" t="b">
        <f>AND(Table5[[#This Row],[FVA ENZLOAD flux UB]]=0,Table5[[#This Row],[ENZ not made when it should be?]])</f>
        <v>0</v>
      </c>
    </row>
    <row r="2455" spans="1:23" hidden="1">
      <c r="A2455" s="1"/>
      <c r="B2455" s="1" t="str">
        <f>_xlfn.TEXTBEFORE(Table38[[#This Row],[all fluxes from kapp-slack]]," ",,,,"")</f>
        <v/>
      </c>
      <c r="C2455" s="1">
        <f>_xlfn.NUMBERVALUE(IFERROR(_xlfn.TEXTAFTER(Table38[[#This Row],[all fluxes from kapp-slack]]," ",-1,,,""),""))</f>
        <v>0</v>
      </c>
      <c r="F2455" s="1" t="s">
        <v>6288</v>
      </c>
      <c r="G2455" s="1" t="str">
        <f>_xlfn.TEXTBEFORE(Table5[[#This Row],[rxn     kapp_old        kapp_slack_ub   kapp_slack_lb]]," ")</f>
        <v>RXN-EX_xylt_e_REV-SPONT</v>
      </c>
      <c r="H245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45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455" s="1">
        <f>_xlfn.NUMBERVALUE(_xlfn.TEXTAFTER(Table5[[#This Row],[rxn     kapp_old        kapp_slack_ub   kapp_slack_lb]]," ",-1))</f>
        <v>0</v>
      </c>
      <c r="K2455" s="1">
        <f>_xlfn.XLOOKUP(SUBSTITUTE(Table5[[#This Row],[rxn]],"RXN-","ENZLOAD-"),ENZLOAD[name],ENZLOAD[flux],0)</f>
        <v>0</v>
      </c>
      <c r="L2455" s="1" t="str">
        <f>"'"&amp;Table5[[#This Row],[rxn]]&amp;"'"&amp;CHAR(9)&amp;IF(AND(Table5[[#This Row],[kapp_slack_ub]]&lt;&gt;0,Table5[[#This Row],[kapp_old]]&lt;$F$1),$F$1,Table5[[#This Row],[kapp_old]])</f>
        <v>'RXN-EX_xylt_e_REV-SPONT'	27141.27779288</v>
      </c>
      <c r="M2455" s="1">
        <f>_xlfn.XLOOKUP(Table5[[#This Row],[rxn]],Table3[name],Table3[flux],$F$1)</f>
        <v>27141.277792879999</v>
      </c>
      <c r="N2455" s="1" t="str">
        <f>IFERROR(Table5[[#This Row],[min flux]]/Table5[[#This Row],[associated enzload]],"")</f>
        <v/>
      </c>
      <c r="O2455" s="1">
        <f>_xlfn.NUMBERVALUE(IF(Table5[[#This Row],[flux/enzload]]="","",ABS($N$1-Table5[[#This Row],[flux/enzload]])))</f>
        <v>0</v>
      </c>
      <c r="P2455" s="1">
        <f>Table5[[#This Row],[kapp_old]]+IFERROR(((Table5[[#This Row],[kapp_slack_ub]]-Table5[[#This Row],[kapp_slack_lb]])/Table5[[#This Row],[associated enzload]]),0)</f>
        <v>27141.277792879999</v>
      </c>
      <c r="Q2455" s="1" t="str">
        <f>"'"&amp;Table5[[#This Row],[rxn]]&amp;"'"&amp;CHAR(9)&amp;Table5[[#This Row],[kapp + (slack_ub - slack_lb)/enzload]]</f>
        <v>'RXN-EX_xylt_e_REV-SPONT'	27141.27779288</v>
      </c>
      <c r="R2455" s="1">
        <f>_xlfn.XLOOKUP(Table5[[#This Row],[rxn]],Table38[name],Table38[flux],0)</f>
        <v>0</v>
      </c>
      <c r="S2455" s="1">
        <f>_xlfn.XLOOKUP(SUBSTITUTE(Table5[[#This Row],[rxn]],"RXN-","ENZLOAD-"),Table38[name],Table38[flux],0)</f>
        <v>0</v>
      </c>
      <c r="T2455" s="1" t="b">
        <f>AND(Table5[[#This Row],[ENZLOAD flux in kapp-slack.gms]]=0,Table5[[#This Row],[flux in kapp-slack.gms]]&lt;&gt;0,NOT(Table5[[#This Row],[spont or unknown?]]))</f>
        <v>0</v>
      </c>
      <c r="U2455" s="1" t="b">
        <f>OR(_xlfn.TEXTAFTER(Table5[[#This Row],[rxn]],"-",-1)="SPONT",_xlfn.TEXTAFTER(Table5[[#This Row],[rxn]],"-",-1)="UNKNOWN")</f>
        <v>1</v>
      </c>
      <c r="V2455" s="1">
        <f>_xlfn.XLOOKUP(SUBSTITUTE(Table5[[#This Row],[rxn]],"RXN-","ENZLOAD-"),Table4[rxn],Table4[ub],0)</f>
        <v>0</v>
      </c>
      <c r="W2455" s="1" t="b">
        <f>AND(Table5[[#This Row],[FVA ENZLOAD flux UB]]=0,Table5[[#This Row],[ENZ not made when it should be?]])</f>
        <v>0</v>
      </c>
    </row>
    <row r="2456" spans="1:23" hidden="1">
      <c r="A2456" s="1"/>
      <c r="B2456" s="1" t="str">
        <f>_xlfn.TEXTBEFORE(Table38[[#This Row],[all fluxes from kapp-slack]]," ",,,,"")</f>
        <v/>
      </c>
      <c r="C2456" s="1">
        <f>_xlfn.NUMBERVALUE(IFERROR(_xlfn.TEXTAFTER(Table38[[#This Row],[all fluxes from kapp-slack]]," ",-1,,,""),""))</f>
        <v>0</v>
      </c>
      <c r="F2456" s="1" t="s">
        <v>6289</v>
      </c>
      <c r="G2456" s="1" t="str">
        <f>_xlfn.TEXTBEFORE(Table5[[#This Row],[rxn     kapp_old        kapp_slack_ub   kapp_slack_lb]]," ")</f>
        <v>RXN-EX_zymst_e_FWD-SPONT</v>
      </c>
      <c r="H245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45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456" s="1">
        <f>_xlfn.NUMBERVALUE(_xlfn.TEXTAFTER(Table5[[#This Row],[rxn     kapp_old        kapp_slack_ub   kapp_slack_lb]]," ",-1))</f>
        <v>0</v>
      </c>
      <c r="K2456" s="1">
        <f>_xlfn.XLOOKUP(SUBSTITUTE(Table5[[#This Row],[rxn]],"RXN-","ENZLOAD-"),ENZLOAD[name],ENZLOAD[flux],0)</f>
        <v>0</v>
      </c>
      <c r="L2456" s="1" t="str">
        <f>"'"&amp;Table5[[#This Row],[rxn]]&amp;"'"&amp;CHAR(9)&amp;IF(AND(Table5[[#This Row],[kapp_slack_ub]]&lt;&gt;0,Table5[[#This Row],[kapp_old]]&lt;$F$1),$F$1,Table5[[#This Row],[kapp_old]])</f>
        <v>'RXN-EX_zymst_e_FWD-SPONT'	27141.27779288</v>
      </c>
      <c r="M2456" s="1">
        <f>_xlfn.XLOOKUP(Table5[[#This Row],[rxn]],Table3[name],Table3[flux],$F$1)</f>
        <v>27141.277792879999</v>
      </c>
      <c r="N2456" s="1" t="str">
        <f>IFERROR(Table5[[#This Row],[min flux]]/Table5[[#This Row],[associated enzload]],"")</f>
        <v/>
      </c>
      <c r="O2456" s="1">
        <f>_xlfn.NUMBERVALUE(IF(Table5[[#This Row],[flux/enzload]]="","",ABS($N$1-Table5[[#This Row],[flux/enzload]])))</f>
        <v>0</v>
      </c>
      <c r="P2456" s="1">
        <f>Table5[[#This Row],[kapp_old]]+IFERROR(((Table5[[#This Row],[kapp_slack_ub]]-Table5[[#This Row],[kapp_slack_lb]])/Table5[[#This Row],[associated enzload]]),0)</f>
        <v>27141.277792879999</v>
      </c>
      <c r="Q2456" s="1" t="str">
        <f>"'"&amp;Table5[[#This Row],[rxn]]&amp;"'"&amp;CHAR(9)&amp;Table5[[#This Row],[kapp + (slack_ub - slack_lb)/enzload]]</f>
        <v>'RXN-EX_zymst_e_FWD-SPONT'	27141.27779288</v>
      </c>
      <c r="R2456" s="1">
        <f>_xlfn.XLOOKUP(Table5[[#This Row],[rxn]],Table38[name],Table38[flux],0)</f>
        <v>0</v>
      </c>
      <c r="S2456" s="1">
        <f>_xlfn.XLOOKUP(SUBSTITUTE(Table5[[#This Row],[rxn]],"RXN-","ENZLOAD-"),Table38[name],Table38[flux],0)</f>
        <v>0</v>
      </c>
      <c r="T2456" s="1" t="b">
        <f>AND(Table5[[#This Row],[ENZLOAD flux in kapp-slack.gms]]=0,Table5[[#This Row],[flux in kapp-slack.gms]]&lt;&gt;0,NOT(Table5[[#This Row],[spont or unknown?]]))</f>
        <v>0</v>
      </c>
      <c r="U2456" s="1" t="b">
        <f>OR(_xlfn.TEXTAFTER(Table5[[#This Row],[rxn]],"-",-1)="SPONT",_xlfn.TEXTAFTER(Table5[[#This Row],[rxn]],"-",-1)="UNKNOWN")</f>
        <v>1</v>
      </c>
      <c r="V2456" s="1">
        <f>_xlfn.XLOOKUP(SUBSTITUTE(Table5[[#This Row],[rxn]],"RXN-","ENZLOAD-"),Table4[rxn],Table4[ub],0)</f>
        <v>0</v>
      </c>
      <c r="W2456" s="1" t="b">
        <f>AND(Table5[[#This Row],[FVA ENZLOAD flux UB]]=0,Table5[[#This Row],[ENZ not made when it should be?]])</f>
        <v>0</v>
      </c>
    </row>
    <row r="2457" spans="1:23" hidden="1">
      <c r="A2457" s="1"/>
      <c r="B2457" s="1" t="str">
        <f>_xlfn.TEXTBEFORE(Table38[[#This Row],[all fluxes from kapp-slack]]," ",,,,"")</f>
        <v/>
      </c>
      <c r="C2457" s="1">
        <f>_xlfn.NUMBERVALUE(IFERROR(_xlfn.TEXTAFTER(Table38[[#This Row],[all fluxes from kapp-slack]]," ",-1,,,""),""))</f>
        <v>0</v>
      </c>
      <c r="F2457" s="1" t="s">
        <v>6290</v>
      </c>
      <c r="G2457" s="1" t="str">
        <f>_xlfn.TEXTBEFORE(Table5[[#This Row],[rxn     kapp_old        kapp_slack_ub   kapp_slack_lb]]," ")</f>
        <v>RXN-EX_zymst_e_REV-SPONT</v>
      </c>
      <c r="H245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45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457" s="1">
        <f>_xlfn.NUMBERVALUE(_xlfn.TEXTAFTER(Table5[[#This Row],[rxn     kapp_old        kapp_slack_ub   kapp_slack_lb]]," ",-1))</f>
        <v>0</v>
      </c>
      <c r="K2457" s="1">
        <f>_xlfn.XLOOKUP(SUBSTITUTE(Table5[[#This Row],[rxn]],"RXN-","ENZLOAD-"),ENZLOAD[name],ENZLOAD[flux],0)</f>
        <v>0</v>
      </c>
      <c r="L2457" s="1" t="str">
        <f>"'"&amp;Table5[[#This Row],[rxn]]&amp;"'"&amp;CHAR(9)&amp;IF(AND(Table5[[#This Row],[kapp_slack_ub]]&lt;&gt;0,Table5[[#This Row],[kapp_old]]&lt;$F$1),$F$1,Table5[[#This Row],[kapp_old]])</f>
        <v>'RXN-EX_zymst_e_REV-SPONT'	27141.27779288</v>
      </c>
      <c r="M2457" s="1">
        <f>_xlfn.XLOOKUP(Table5[[#This Row],[rxn]],Table3[name],Table3[flux],$F$1)</f>
        <v>27141.277792879999</v>
      </c>
      <c r="N2457" s="1" t="str">
        <f>IFERROR(Table5[[#This Row],[min flux]]/Table5[[#This Row],[associated enzload]],"")</f>
        <v/>
      </c>
      <c r="O2457" s="1">
        <f>_xlfn.NUMBERVALUE(IF(Table5[[#This Row],[flux/enzload]]="","",ABS($N$1-Table5[[#This Row],[flux/enzload]])))</f>
        <v>0</v>
      </c>
      <c r="P2457" s="1">
        <f>Table5[[#This Row],[kapp_old]]+IFERROR(((Table5[[#This Row],[kapp_slack_ub]]-Table5[[#This Row],[kapp_slack_lb]])/Table5[[#This Row],[associated enzload]]),0)</f>
        <v>27141.277792879999</v>
      </c>
      <c r="Q2457" s="1" t="str">
        <f>"'"&amp;Table5[[#This Row],[rxn]]&amp;"'"&amp;CHAR(9)&amp;Table5[[#This Row],[kapp + (slack_ub - slack_lb)/enzload]]</f>
        <v>'RXN-EX_zymst_e_REV-SPONT'	27141.27779288</v>
      </c>
      <c r="R2457" s="1">
        <f>_xlfn.XLOOKUP(Table5[[#This Row],[rxn]],Table38[name],Table38[flux],0)</f>
        <v>0</v>
      </c>
      <c r="S2457" s="1">
        <f>_xlfn.XLOOKUP(SUBSTITUTE(Table5[[#This Row],[rxn]],"RXN-","ENZLOAD-"),Table38[name],Table38[flux],0)</f>
        <v>0</v>
      </c>
      <c r="T2457" s="1" t="b">
        <f>AND(Table5[[#This Row],[ENZLOAD flux in kapp-slack.gms]]=0,Table5[[#This Row],[flux in kapp-slack.gms]]&lt;&gt;0,NOT(Table5[[#This Row],[spont or unknown?]]))</f>
        <v>0</v>
      </c>
      <c r="U2457" s="1" t="b">
        <f>OR(_xlfn.TEXTAFTER(Table5[[#This Row],[rxn]],"-",-1)="SPONT",_xlfn.TEXTAFTER(Table5[[#This Row],[rxn]],"-",-1)="UNKNOWN")</f>
        <v>1</v>
      </c>
      <c r="V2457" s="1">
        <f>_xlfn.XLOOKUP(SUBSTITUTE(Table5[[#This Row],[rxn]],"RXN-","ENZLOAD-"),Table4[rxn],Table4[ub],0)</f>
        <v>0</v>
      </c>
      <c r="W2457" s="1" t="b">
        <f>AND(Table5[[#This Row],[FVA ENZLOAD flux UB]]=0,Table5[[#This Row],[ENZ not made when it should be?]])</f>
        <v>0</v>
      </c>
    </row>
    <row r="2458" spans="1:23" hidden="1">
      <c r="A2458" s="1"/>
      <c r="B2458" s="1" t="str">
        <f>_xlfn.TEXTBEFORE(Table38[[#This Row],[all fluxes from kapp-slack]]," ",,,,"")</f>
        <v/>
      </c>
      <c r="C2458" s="1">
        <f>_xlfn.NUMBERVALUE(IFERROR(_xlfn.TEXTAFTER(Table38[[#This Row],[all fluxes from kapp-slack]]," ",-1,,,""),""))</f>
        <v>0</v>
      </c>
      <c r="F2458" s="1" t="s">
        <v>6291</v>
      </c>
      <c r="G2458" s="1" t="str">
        <f>_xlfn.TEXTBEFORE(Table5[[#This Row],[rxn     kapp_old        kapp_slack_ub   kapp_slack_lb]]," ")</f>
        <v>RXN-EX_but_e_FWD-SPONT</v>
      </c>
      <c r="H245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45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458" s="1">
        <f>_xlfn.NUMBERVALUE(_xlfn.TEXTAFTER(Table5[[#This Row],[rxn     kapp_old        kapp_slack_ub   kapp_slack_lb]]," ",-1))</f>
        <v>0</v>
      </c>
      <c r="K2458" s="1">
        <f>_xlfn.XLOOKUP(SUBSTITUTE(Table5[[#This Row],[rxn]],"RXN-","ENZLOAD-"),ENZLOAD[name],ENZLOAD[flux],0)</f>
        <v>0</v>
      </c>
      <c r="L2458" s="1" t="str">
        <f>"'"&amp;Table5[[#This Row],[rxn]]&amp;"'"&amp;CHAR(9)&amp;IF(AND(Table5[[#This Row],[kapp_slack_ub]]&lt;&gt;0,Table5[[#This Row],[kapp_old]]&lt;$F$1),$F$1,Table5[[#This Row],[kapp_old]])</f>
        <v>'RXN-EX_but_e_FWD-SPONT'	27141.27779288</v>
      </c>
      <c r="M2458" s="1">
        <f>_xlfn.XLOOKUP(Table5[[#This Row],[rxn]],Table3[name],Table3[flux],$F$1)</f>
        <v>27141.277792879999</v>
      </c>
      <c r="N2458" s="1" t="str">
        <f>IFERROR(Table5[[#This Row],[min flux]]/Table5[[#This Row],[associated enzload]],"")</f>
        <v/>
      </c>
      <c r="O2458" s="1">
        <f>_xlfn.NUMBERVALUE(IF(Table5[[#This Row],[flux/enzload]]="","",ABS($N$1-Table5[[#This Row],[flux/enzload]])))</f>
        <v>0</v>
      </c>
      <c r="P2458" s="1">
        <f>Table5[[#This Row],[kapp_old]]+IFERROR(((Table5[[#This Row],[kapp_slack_ub]]-Table5[[#This Row],[kapp_slack_lb]])/Table5[[#This Row],[associated enzload]]),0)</f>
        <v>27141.277792879999</v>
      </c>
      <c r="Q2458" s="1" t="str">
        <f>"'"&amp;Table5[[#This Row],[rxn]]&amp;"'"&amp;CHAR(9)&amp;Table5[[#This Row],[kapp + (slack_ub - slack_lb)/enzload]]</f>
        <v>'RXN-EX_but_e_FWD-SPONT'	27141.27779288</v>
      </c>
      <c r="R2458" s="1">
        <f>_xlfn.XLOOKUP(Table5[[#This Row],[rxn]],Table38[name],Table38[flux],0)</f>
        <v>0</v>
      </c>
      <c r="S2458" s="1">
        <f>_xlfn.XLOOKUP(SUBSTITUTE(Table5[[#This Row],[rxn]],"RXN-","ENZLOAD-"),Table38[name],Table38[flux],0)</f>
        <v>0</v>
      </c>
      <c r="T2458" s="1" t="b">
        <f>AND(Table5[[#This Row],[ENZLOAD flux in kapp-slack.gms]]=0,Table5[[#This Row],[flux in kapp-slack.gms]]&lt;&gt;0,NOT(Table5[[#This Row],[spont or unknown?]]))</f>
        <v>0</v>
      </c>
      <c r="U2458" s="1" t="b">
        <f>OR(_xlfn.TEXTAFTER(Table5[[#This Row],[rxn]],"-",-1)="SPONT",_xlfn.TEXTAFTER(Table5[[#This Row],[rxn]],"-",-1)="UNKNOWN")</f>
        <v>1</v>
      </c>
      <c r="V2458" s="1">
        <f>_xlfn.XLOOKUP(SUBSTITUTE(Table5[[#This Row],[rxn]],"RXN-","ENZLOAD-"),Table4[rxn],Table4[ub],0)</f>
        <v>0</v>
      </c>
      <c r="W2458" s="1" t="b">
        <f>AND(Table5[[#This Row],[FVA ENZLOAD flux UB]]=0,Table5[[#This Row],[ENZ not made when it should be?]])</f>
        <v>0</v>
      </c>
    </row>
    <row r="2459" spans="1:23" hidden="1">
      <c r="A2459" s="1"/>
      <c r="B2459" s="1" t="str">
        <f>_xlfn.TEXTBEFORE(Table38[[#This Row],[all fluxes from kapp-slack]]," ",,,,"")</f>
        <v/>
      </c>
      <c r="C2459" s="1">
        <f>_xlfn.NUMBERVALUE(IFERROR(_xlfn.TEXTAFTER(Table38[[#This Row],[all fluxes from kapp-slack]]," ",-1,,,""),""))</f>
        <v>0</v>
      </c>
      <c r="F2459" s="1" t="s">
        <v>6292</v>
      </c>
      <c r="G2459" s="1" t="str">
        <f>_xlfn.TEXTBEFORE(Table5[[#This Row],[rxn     kapp_old        kapp_slack_ub   kapp_slack_lb]]," ")</f>
        <v>RXN-EX_but_e_REV-SPONT</v>
      </c>
      <c r="H245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45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459" s="1">
        <f>_xlfn.NUMBERVALUE(_xlfn.TEXTAFTER(Table5[[#This Row],[rxn     kapp_old        kapp_slack_ub   kapp_slack_lb]]," ",-1))</f>
        <v>0</v>
      </c>
      <c r="K2459" s="1">
        <f>_xlfn.XLOOKUP(SUBSTITUTE(Table5[[#This Row],[rxn]],"RXN-","ENZLOAD-"),ENZLOAD[name],ENZLOAD[flux],0)</f>
        <v>0</v>
      </c>
      <c r="L2459" s="1" t="str">
        <f>"'"&amp;Table5[[#This Row],[rxn]]&amp;"'"&amp;CHAR(9)&amp;IF(AND(Table5[[#This Row],[kapp_slack_ub]]&lt;&gt;0,Table5[[#This Row],[kapp_old]]&lt;$F$1),$F$1,Table5[[#This Row],[kapp_old]])</f>
        <v>'RXN-EX_but_e_REV-SPONT'	27141.27779288</v>
      </c>
      <c r="M2459" s="1">
        <f>_xlfn.XLOOKUP(Table5[[#This Row],[rxn]],Table3[name],Table3[flux],$F$1)</f>
        <v>27141.277792879999</v>
      </c>
      <c r="N2459" s="1" t="str">
        <f>IFERROR(Table5[[#This Row],[min flux]]/Table5[[#This Row],[associated enzload]],"")</f>
        <v/>
      </c>
      <c r="O2459" s="1">
        <f>_xlfn.NUMBERVALUE(IF(Table5[[#This Row],[flux/enzload]]="","",ABS($N$1-Table5[[#This Row],[flux/enzload]])))</f>
        <v>0</v>
      </c>
      <c r="P2459" s="1">
        <f>Table5[[#This Row],[kapp_old]]+IFERROR(((Table5[[#This Row],[kapp_slack_ub]]-Table5[[#This Row],[kapp_slack_lb]])/Table5[[#This Row],[associated enzload]]),0)</f>
        <v>27141.277792879999</v>
      </c>
      <c r="Q2459" s="1" t="str">
        <f>"'"&amp;Table5[[#This Row],[rxn]]&amp;"'"&amp;CHAR(9)&amp;Table5[[#This Row],[kapp + (slack_ub - slack_lb)/enzload]]</f>
        <v>'RXN-EX_but_e_REV-SPONT'	27141.27779288</v>
      </c>
      <c r="R2459" s="1">
        <f>_xlfn.XLOOKUP(Table5[[#This Row],[rxn]],Table38[name],Table38[flux],0)</f>
        <v>0</v>
      </c>
      <c r="S2459" s="1">
        <f>_xlfn.XLOOKUP(SUBSTITUTE(Table5[[#This Row],[rxn]],"RXN-","ENZLOAD-"),Table38[name],Table38[flux],0)</f>
        <v>0</v>
      </c>
      <c r="T2459" s="1" t="b">
        <f>AND(Table5[[#This Row],[ENZLOAD flux in kapp-slack.gms]]=0,Table5[[#This Row],[flux in kapp-slack.gms]]&lt;&gt;0,NOT(Table5[[#This Row],[spont or unknown?]]))</f>
        <v>0</v>
      </c>
      <c r="U2459" s="1" t="b">
        <f>OR(_xlfn.TEXTAFTER(Table5[[#This Row],[rxn]],"-",-1)="SPONT",_xlfn.TEXTAFTER(Table5[[#This Row],[rxn]],"-",-1)="UNKNOWN")</f>
        <v>1</v>
      </c>
      <c r="V2459" s="1">
        <f>_xlfn.XLOOKUP(SUBSTITUTE(Table5[[#This Row],[rxn]],"RXN-","ENZLOAD-"),Table4[rxn],Table4[ub],0)</f>
        <v>0</v>
      </c>
      <c r="W2459" s="1" t="b">
        <f>AND(Table5[[#This Row],[FVA ENZLOAD flux UB]]=0,Table5[[#This Row],[ENZ not made when it should be?]])</f>
        <v>0</v>
      </c>
    </row>
    <row r="2460" spans="1:23" hidden="1">
      <c r="A2460" s="1"/>
      <c r="B2460" s="1" t="str">
        <f>_xlfn.TEXTBEFORE(Table38[[#This Row],[all fluxes from kapp-slack]]," ",,,,"")</f>
        <v/>
      </c>
      <c r="C2460" s="1">
        <f>_xlfn.NUMBERVALUE(IFERROR(_xlfn.TEXTAFTER(Table38[[#This Row],[all fluxes from kapp-slack]]," ",-1,,,""),""))</f>
        <v>0</v>
      </c>
      <c r="F2460" s="1" t="s">
        <v>6293</v>
      </c>
      <c r="G2460" s="1" t="str">
        <f>_xlfn.TEXTBEFORE(Table5[[#This Row],[rxn     kapp_old        kapp_slack_ub   kapp_slack_lb]]," ")</f>
        <v>RXN-EX_hxa_e_FWD-SPONT</v>
      </c>
      <c r="H246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46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460" s="1">
        <f>_xlfn.NUMBERVALUE(_xlfn.TEXTAFTER(Table5[[#This Row],[rxn     kapp_old        kapp_slack_ub   kapp_slack_lb]]," ",-1))</f>
        <v>0</v>
      </c>
      <c r="K2460" s="1">
        <f>_xlfn.XLOOKUP(SUBSTITUTE(Table5[[#This Row],[rxn]],"RXN-","ENZLOAD-"),ENZLOAD[name],ENZLOAD[flux],0)</f>
        <v>0</v>
      </c>
      <c r="L2460" s="1" t="str">
        <f>"'"&amp;Table5[[#This Row],[rxn]]&amp;"'"&amp;CHAR(9)&amp;IF(AND(Table5[[#This Row],[kapp_slack_ub]]&lt;&gt;0,Table5[[#This Row],[kapp_old]]&lt;$F$1),$F$1,Table5[[#This Row],[kapp_old]])</f>
        <v>'RXN-EX_hxa_e_FWD-SPONT'	27141.27779288</v>
      </c>
      <c r="M2460" s="1">
        <f>_xlfn.XLOOKUP(Table5[[#This Row],[rxn]],Table3[name],Table3[flux],$F$1)</f>
        <v>27141.277792879999</v>
      </c>
      <c r="N2460" s="1" t="str">
        <f>IFERROR(Table5[[#This Row],[min flux]]/Table5[[#This Row],[associated enzload]],"")</f>
        <v/>
      </c>
      <c r="O2460" s="1">
        <f>_xlfn.NUMBERVALUE(IF(Table5[[#This Row],[flux/enzload]]="","",ABS($N$1-Table5[[#This Row],[flux/enzload]])))</f>
        <v>0</v>
      </c>
      <c r="P2460" s="1">
        <f>Table5[[#This Row],[kapp_old]]+IFERROR(((Table5[[#This Row],[kapp_slack_ub]]-Table5[[#This Row],[kapp_slack_lb]])/Table5[[#This Row],[associated enzload]]),0)</f>
        <v>27141.277792879999</v>
      </c>
      <c r="Q2460" s="1" t="str">
        <f>"'"&amp;Table5[[#This Row],[rxn]]&amp;"'"&amp;CHAR(9)&amp;Table5[[#This Row],[kapp + (slack_ub - slack_lb)/enzload]]</f>
        <v>'RXN-EX_hxa_e_FWD-SPONT'	27141.27779288</v>
      </c>
      <c r="R2460" s="1">
        <f>_xlfn.XLOOKUP(Table5[[#This Row],[rxn]],Table38[name],Table38[flux],0)</f>
        <v>0</v>
      </c>
      <c r="S2460" s="1">
        <f>_xlfn.XLOOKUP(SUBSTITUTE(Table5[[#This Row],[rxn]],"RXN-","ENZLOAD-"),Table38[name],Table38[flux],0)</f>
        <v>0</v>
      </c>
      <c r="T2460" s="1" t="b">
        <f>AND(Table5[[#This Row],[ENZLOAD flux in kapp-slack.gms]]=0,Table5[[#This Row],[flux in kapp-slack.gms]]&lt;&gt;0,NOT(Table5[[#This Row],[spont or unknown?]]))</f>
        <v>0</v>
      </c>
      <c r="U2460" s="1" t="b">
        <f>OR(_xlfn.TEXTAFTER(Table5[[#This Row],[rxn]],"-",-1)="SPONT",_xlfn.TEXTAFTER(Table5[[#This Row],[rxn]],"-",-1)="UNKNOWN")</f>
        <v>1</v>
      </c>
      <c r="V2460" s="1">
        <f>_xlfn.XLOOKUP(SUBSTITUTE(Table5[[#This Row],[rxn]],"RXN-","ENZLOAD-"),Table4[rxn],Table4[ub],0)</f>
        <v>0</v>
      </c>
      <c r="W2460" s="1" t="b">
        <f>AND(Table5[[#This Row],[FVA ENZLOAD flux UB]]=0,Table5[[#This Row],[ENZ not made when it should be?]])</f>
        <v>0</v>
      </c>
    </row>
    <row r="2461" spans="1:23" hidden="1">
      <c r="A2461" s="1"/>
      <c r="B2461" s="1" t="str">
        <f>_xlfn.TEXTBEFORE(Table38[[#This Row],[all fluxes from kapp-slack]]," ",,,,"")</f>
        <v/>
      </c>
      <c r="C2461" s="1">
        <f>_xlfn.NUMBERVALUE(IFERROR(_xlfn.TEXTAFTER(Table38[[#This Row],[all fluxes from kapp-slack]]," ",-1,,,""),""))</f>
        <v>0</v>
      </c>
      <c r="F2461" s="1" t="s">
        <v>6294</v>
      </c>
      <c r="G2461" s="1" t="str">
        <f>_xlfn.TEXTBEFORE(Table5[[#This Row],[rxn     kapp_old        kapp_slack_ub   kapp_slack_lb]]," ")</f>
        <v>RXN-EX_hxa_e_REV-SPONT</v>
      </c>
      <c r="H246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46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461" s="1">
        <f>_xlfn.NUMBERVALUE(_xlfn.TEXTAFTER(Table5[[#This Row],[rxn     kapp_old        kapp_slack_ub   kapp_slack_lb]]," ",-1))</f>
        <v>0</v>
      </c>
      <c r="K2461" s="1">
        <f>_xlfn.XLOOKUP(SUBSTITUTE(Table5[[#This Row],[rxn]],"RXN-","ENZLOAD-"),ENZLOAD[name],ENZLOAD[flux],0)</f>
        <v>0</v>
      </c>
      <c r="L2461" s="1" t="str">
        <f>"'"&amp;Table5[[#This Row],[rxn]]&amp;"'"&amp;CHAR(9)&amp;IF(AND(Table5[[#This Row],[kapp_slack_ub]]&lt;&gt;0,Table5[[#This Row],[kapp_old]]&lt;$F$1),$F$1,Table5[[#This Row],[kapp_old]])</f>
        <v>'RXN-EX_hxa_e_REV-SPONT'	27141.27779288</v>
      </c>
      <c r="M2461" s="1">
        <f>_xlfn.XLOOKUP(Table5[[#This Row],[rxn]],Table3[name],Table3[flux],$F$1)</f>
        <v>27141.277792879999</v>
      </c>
      <c r="N2461" s="1" t="str">
        <f>IFERROR(Table5[[#This Row],[min flux]]/Table5[[#This Row],[associated enzload]],"")</f>
        <v/>
      </c>
      <c r="O2461" s="1">
        <f>_xlfn.NUMBERVALUE(IF(Table5[[#This Row],[flux/enzload]]="","",ABS($N$1-Table5[[#This Row],[flux/enzload]])))</f>
        <v>0</v>
      </c>
      <c r="P2461" s="1">
        <f>Table5[[#This Row],[kapp_old]]+IFERROR(((Table5[[#This Row],[kapp_slack_ub]]-Table5[[#This Row],[kapp_slack_lb]])/Table5[[#This Row],[associated enzload]]),0)</f>
        <v>27141.277792879999</v>
      </c>
      <c r="Q2461" s="1" t="str">
        <f>"'"&amp;Table5[[#This Row],[rxn]]&amp;"'"&amp;CHAR(9)&amp;Table5[[#This Row],[kapp + (slack_ub - slack_lb)/enzload]]</f>
        <v>'RXN-EX_hxa_e_REV-SPONT'	27141.27779288</v>
      </c>
      <c r="R2461" s="1">
        <f>_xlfn.XLOOKUP(Table5[[#This Row],[rxn]],Table38[name],Table38[flux],0)</f>
        <v>0</v>
      </c>
      <c r="S2461" s="1">
        <f>_xlfn.XLOOKUP(SUBSTITUTE(Table5[[#This Row],[rxn]],"RXN-","ENZLOAD-"),Table38[name],Table38[flux],0)</f>
        <v>0</v>
      </c>
      <c r="T2461" s="1" t="b">
        <f>AND(Table5[[#This Row],[ENZLOAD flux in kapp-slack.gms]]=0,Table5[[#This Row],[flux in kapp-slack.gms]]&lt;&gt;0,NOT(Table5[[#This Row],[spont or unknown?]]))</f>
        <v>0</v>
      </c>
      <c r="U2461" s="1" t="b">
        <f>OR(_xlfn.TEXTAFTER(Table5[[#This Row],[rxn]],"-",-1)="SPONT",_xlfn.TEXTAFTER(Table5[[#This Row],[rxn]],"-",-1)="UNKNOWN")</f>
        <v>1</v>
      </c>
      <c r="V2461" s="1">
        <f>_xlfn.XLOOKUP(SUBSTITUTE(Table5[[#This Row],[rxn]],"RXN-","ENZLOAD-"),Table4[rxn],Table4[ub],0)</f>
        <v>0</v>
      </c>
      <c r="W2461" s="1" t="b">
        <f>AND(Table5[[#This Row],[FVA ENZLOAD flux UB]]=0,Table5[[#This Row],[ENZ not made when it should be?]])</f>
        <v>0</v>
      </c>
    </row>
    <row r="2462" spans="1:23" hidden="1">
      <c r="A2462" s="1"/>
      <c r="B2462" s="1" t="str">
        <f>_xlfn.TEXTBEFORE(Table38[[#This Row],[all fluxes from kapp-slack]]," ",,,,"")</f>
        <v/>
      </c>
      <c r="C2462" s="1">
        <f>_xlfn.NUMBERVALUE(IFERROR(_xlfn.TEXTAFTER(Table38[[#This Row],[all fluxes from kapp-slack]]," ",-1,,,""),""))</f>
        <v>0</v>
      </c>
      <c r="F2462" s="1" t="s">
        <v>6295</v>
      </c>
      <c r="G2462" s="1" t="str">
        <f>_xlfn.TEXTBEFORE(Table5[[#This Row],[rxn     kapp_old        kapp_slack_ub   kapp_slack_lb]]," ")</f>
        <v>RXN-EX_ocdcea_e_FWD-SPONT</v>
      </c>
      <c r="H246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46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462" s="1">
        <f>_xlfn.NUMBERVALUE(_xlfn.TEXTAFTER(Table5[[#This Row],[rxn     kapp_old        kapp_slack_ub   kapp_slack_lb]]," ",-1))</f>
        <v>0</v>
      </c>
      <c r="K2462" s="1">
        <f>_xlfn.XLOOKUP(SUBSTITUTE(Table5[[#This Row],[rxn]],"RXN-","ENZLOAD-"),ENZLOAD[name],ENZLOAD[flux],0)</f>
        <v>0</v>
      </c>
      <c r="L2462" s="1" t="str">
        <f>"'"&amp;Table5[[#This Row],[rxn]]&amp;"'"&amp;CHAR(9)&amp;IF(AND(Table5[[#This Row],[kapp_slack_ub]]&lt;&gt;0,Table5[[#This Row],[kapp_old]]&lt;$F$1),$F$1,Table5[[#This Row],[kapp_old]])</f>
        <v>'RXN-EX_ocdcea_e_FWD-SPONT'	27141.27779288</v>
      </c>
      <c r="M2462" s="1">
        <f>_xlfn.XLOOKUP(Table5[[#This Row],[rxn]],Table3[name],Table3[flux],$F$1)</f>
        <v>27141.277792879999</v>
      </c>
      <c r="N2462" s="1" t="str">
        <f>IFERROR(Table5[[#This Row],[min flux]]/Table5[[#This Row],[associated enzload]],"")</f>
        <v/>
      </c>
      <c r="O2462" s="1">
        <f>_xlfn.NUMBERVALUE(IF(Table5[[#This Row],[flux/enzload]]="","",ABS($N$1-Table5[[#This Row],[flux/enzload]])))</f>
        <v>0</v>
      </c>
      <c r="P2462" s="1">
        <f>Table5[[#This Row],[kapp_old]]+IFERROR(((Table5[[#This Row],[kapp_slack_ub]]-Table5[[#This Row],[kapp_slack_lb]])/Table5[[#This Row],[associated enzload]]),0)</f>
        <v>27141.277792879999</v>
      </c>
      <c r="Q2462" s="1" t="str">
        <f>"'"&amp;Table5[[#This Row],[rxn]]&amp;"'"&amp;CHAR(9)&amp;Table5[[#This Row],[kapp + (slack_ub - slack_lb)/enzload]]</f>
        <v>'RXN-EX_ocdcea_e_FWD-SPONT'	27141.27779288</v>
      </c>
      <c r="R2462" s="1">
        <f>_xlfn.XLOOKUP(Table5[[#This Row],[rxn]],Table38[name],Table38[flux],0)</f>
        <v>0</v>
      </c>
      <c r="S2462" s="1">
        <f>_xlfn.XLOOKUP(SUBSTITUTE(Table5[[#This Row],[rxn]],"RXN-","ENZLOAD-"),Table38[name],Table38[flux],0)</f>
        <v>0</v>
      </c>
      <c r="T2462" s="1" t="b">
        <f>AND(Table5[[#This Row],[ENZLOAD flux in kapp-slack.gms]]=0,Table5[[#This Row],[flux in kapp-slack.gms]]&lt;&gt;0,NOT(Table5[[#This Row],[spont or unknown?]]))</f>
        <v>0</v>
      </c>
      <c r="U2462" s="1" t="b">
        <f>OR(_xlfn.TEXTAFTER(Table5[[#This Row],[rxn]],"-",-1)="SPONT",_xlfn.TEXTAFTER(Table5[[#This Row],[rxn]],"-",-1)="UNKNOWN")</f>
        <v>1</v>
      </c>
      <c r="V2462" s="1">
        <f>_xlfn.XLOOKUP(SUBSTITUTE(Table5[[#This Row],[rxn]],"RXN-","ENZLOAD-"),Table4[rxn],Table4[ub],0)</f>
        <v>0</v>
      </c>
      <c r="W2462" s="1" t="b">
        <f>AND(Table5[[#This Row],[FVA ENZLOAD flux UB]]=0,Table5[[#This Row],[ENZ not made when it should be?]])</f>
        <v>0</v>
      </c>
    </row>
    <row r="2463" spans="1:23" hidden="1">
      <c r="A2463" s="1"/>
      <c r="B2463" s="1" t="str">
        <f>_xlfn.TEXTBEFORE(Table38[[#This Row],[all fluxes from kapp-slack]]," ",,,,"")</f>
        <v/>
      </c>
      <c r="C2463" s="1">
        <f>_xlfn.NUMBERVALUE(IFERROR(_xlfn.TEXTAFTER(Table38[[#This Row],[all fluxes from kapp-slack]]," ",-1,,,""),""))</f>
        <v>0</v>
      </c>
      <c r="F2463" s="1" t="s">
        <v>6296</v>
      </c>
      <c r="G2463" s="1" t="str">
        <f>_xlfn.TEXTBEFORE(Table5[[#This Row],[rxn     kapp_old        kapp_slack_ub   kapp_slack_lb]]," ")</f>
        <v>RXN-EX_ocdcea_e_REV-SPONT</v>
      </c>
      <c r="H246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46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463" s="1">
        <f>_xlfn.NUMBERVALUE(_xlfn.TEXTAFTER(Table5[[#This Row],[rxn     kapp_old        kapp_slack_ub   kapp_slack_lb]]," ",-1))</f>
        <v>0</v>
      </c>
      <c r="K2463" s="1">
        <f>_xlfn.XLOOKUP(SUBSTITUTE(Table5[[#This Row],[rxn]],"RXN-","ENZLOAD-"),ENZLOAD[name],ENZLOAD[flux],0)</f>
        <v>0</v>
      </c>
      <c r="L2463" s="1" t="str">
        <f>"'"&amp;Table5[[#This Row],[rxn]]&amp;"'"&amp;CHAR(9)&amp;IF(AND(Table5[[#This Row],[kapp_slack_ub]]&lt;&gt;0,Table5[[#This Row],[kapp_old]]&lt;$F$1),$F$1,Table5[[#This Row],[kapp_old]])</f>
        <v>'RXN-EX_ocdcea_e_REV-SPONT'	27141.27779288</v>
      </c>
      <c r="M2463" s="1">
        <f>_xlfn.XLOOKUP(Table5[[#This Row],[rxn]],Table3[name],Table3[flux],$F$1)</f>
        <v>27141.277792879999</v>
      </c>
      <c r="N2463" s="1" t="str">
        <f>IFERROR(Table5[[#This Row],[min flux]]/Table5[[#This Row],[associated enzload]],"")</f>
        <v/>
      </c>
      <c r="O2463" s="1">
        <f>_xlfn.NUMBERVALUE(IF(Table5[[#This Row],[flux/enzload]]="","",ABS($N$1-Table5[[#This Row],[flux/enzload]])))</f>
        <v>0</v>
      </c>
      <c r="P2463" s="1">
        <f>Table5[[#This Row],[kapp_old]]+IFERROR(((Table5[[#This Row],[kapp_slack_ub]]-Table5[[#This Row],[kapp_slack_lb]])/Table5[[#This Row],[associated enzload]]),0)</f>
        <v>27141.277792879999</v>
      </c>
      <c r="Q2463" s="1" t="str">
        <f>"'"&amp;Table5[[#This Row],[rxn]]&amp;"'"&amp;CHAR(9)&amp;Table5[[#This Row],[kapp + (slack_ub - slack_lb)/enzload]]</f>
        <v>'RXN-EX_ocdcea_e_REV-SPONT'	27141.27779288</v>
      </c>
      <c r="R2463" s="1">
        <f>_xlfn.XLOOKUP(Table5[[#This Row],[rxn]],Table38[name],Table38[flux],0)</f>
        <v>0</v>
      </c>
      <c r="S2463" s="1">
        <f>_xlfn.XLOOKUP(SUBSTITUTE(Table5[[#This Row],[rxn]],"RXN-","ENZLOAD-"),Table38[name],Table38[flux],0)</f>
        <v>0</v>
      </c>
      <c r="T2463" s="1" t="b">
        <f>AND(Table5[[#This Row],[ENZLOAD flux in kapp-slack.gms]]=0,Table5[[#This Row],[flux in kapp-slack.gms]]&lt;&gt;0,NOT(Table5[[#This Row],[spont or unknown?]]))</f>
        <v>0</v>
      </c>
      <c r="U2463" s="1" t="b">
        <f>OR(_xlfn.TEXTAFTER(Table5[[#This Row],[rxn]],"-",-1)="SPONT",_xlfn.TEXTAFTER(Table5[[#This Row],[rxn]],"-",-1)="UNKNOWN")</f>
        <v>1</v>
      </c>
      <c r="V2463" s="1">
        <f>_xlfn.XLOOKUP(SUBSTITUTE(Table5[[#This Row],[rxn]],"RXN-","ENZLOAD-"),Table4[rxn],Table4[ub],0)</f>
        <v>0</v>
      </c>
      <c r="W2463" s="1" t="b">
        <f>AND(Table5[[#This Row],[FVA ENZLOAD flux UB]]=0,Table5[[#This Row],[ENZ not made when it should be?]])</f>
        <v>0</v>
      </c>
    </row>
    <row r="2464" spans="1:23" hidden="1">
      <c r="A2464" s="1"/>
      <c r="B2464" s="1" t="str">
        <f>_xlfn.TEXTBEFORE(Table38[[#This Row],[all fluxes from kapp-slack]]," ",,,,"")</f>
        <v/>
      </c>
      <c r="C2464" s="1">
        <f>_xlfn.NUMBERVALUE(IFERROR(_xlfn.TEXTAFTER(Table38[[#This Row],[all fluxes from kapp-slack]]," ",-1,,,""),""))</f>
        <v>0</v>
      </c>
      <c r="F2464" s="1" t="s">
        <v>6297</v>
      </c>
      <c r="G2464" s="1" t="str">
        <f>_xlfn.TEXTBEFORE(Table5[[#This Row],[rxn     kapp_old        kapp_slack_ub   kapp_slack_lb]]," ")</f>
        <v>RXN-EX_ttdca_e_FWD-SPONT</v>
      </c>
      <c r="H246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46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464" s="1">
        <f>_xlfn.NUMBERVALUE(_xlfn.TEXTAFTER(Table5[[#This Row],[rxn     kapp_old        kapp_slack_ub   kapp_slack_lb]]," ",-1))</f>
        <v>0</v>
      </c>
      <c r="K2464" s="1">
        <f>_xlfn.XLOOKUP(SUBSTITUTE(Table5[[#This Row],[rxn]],"RXN-","ENZLOAD-"),ENZLOAD[name],ENZLOAD[flux],0)</f>
        <v>0</v>
      </c>
      <c r="L2464" s="1" t="str">
        <f>"'"&amp;Table5[[#This Row],[rxn]]&amp;"'"&amp;CHAR(9)&amp;IF(AND(Table5[[#This Row],[kapp_slack_ub]]&lt;&gt;0,Table5[[#This Row],[kapp_old]]&lt;$F$1),$F$1,Table5[[#This Row],[kapp_old]])</f>
        <v>'RXN-EX_ttdca_e_FWD-SPONT'	27141.27779288</v>
      </c>
      <c r="M2464" s="1">
        <f>_xlfn.XLOOKUP(Table5[[#This Row],[rxn]],Table3[name],Table3[flux],$F$1)</f>
        <v>27141.277792879999</v>
      </c>
      <c r="N2464" s="1" t="str">
        <f>IFERROR(Table5[[#This Row],[min flux]]/Table5[[#This Row],[associated enzload]],"")</f>
        <v/>
      </c>
      <c r="O2464" s="1">
        <f>_xlfn.NUMBERVALUE(IF(Table5[[#This Row],[flux/enzload]]="","",ABS($N$1-Table5[[#This Row],[flux/enzload]])))</f>
        <v>0</v>
      </c>
      <c r="P2464" s="1">
        <f>Table5[[#This Row],[kapp_old]]+IFERROR(((Table5[[#This Row],[kapp_slack_ub]]-Table5[[#This Row],[kapp_slack_lb]])/Table5[[#This Row],[associated enzload]]),0)</f>
        <v>27141.277792879999</v>
      </c>
      <c r="Q2464" s="1" t="str">
        <f>"'"&amp;Table5[[#This Row],[rxn]]&amp;"'"&amp;CHAR(9)&amp;Table5[[#This Row],[kapp + (slack_ub - slack_lb)/enzload]]</f>
        <v>'RXN-EX_ttdca_e_FWD-SPONT'	27141.27779288</v>
      </c>
      <c r="R2464" s="1">
        <f>_xlfn.XLOOKUP(Table5[[#This Row],[rxn]],Table38[name],Table38[flux],0)</f>
        <v>0</v>
      </c>
      <c r="S2464" s="1">
        <f>_xlfn.XLOOKUP(SUBSTITUTE(Table5[[#This Row],[rxn]],"RXN-","ENZLOAD-"),Table38[name],Table38[flux],0)</f>
        <v>0</v>
      </c>
      <c r="T2464" s="1" t="b">
        <f>AND(Table5[[#This Row],[ENZLOAD flux in kapp-slack.gms]]=0,Table5[[#This Row],[flux in kapp-slack.gms]]&lt;&gt;0,NOT(Table5[[#This Row],[spont or unknown?]]))</f>
        <v>0</v>
      </c>
      <c r="U2464" s="1" t="b">
        <f>OR(_xlfn.TEXTAFTER(Table5[[#This Row],[rxn]],"-",-1)="SPONT",_xlfn.TEXTAFTER(Table5[[#This Row],[rxn]],"-",-1)="UNKNOWN")</f>
        <v>1</v>
      </c>
      <c r="V2464" s="1">
        <f>_xlfn.XLOOKUP(SUBSTITUTE(Table5[[#This Row],[rxn]],"RXN-","ENZLOAD-"),Table4[rxn],Table4[ub],0)</f>
        <v>0</v>
      </c>
      <c r="W2464" s="1" t="b">
        <f>AND(Table5[[#This Row],[FVA ENZLOAD flux UB]]=0,Table5[[#This Row],[ENZ not made when it should be?]])</f>
        <v>0</v>
      </c>
    </row>
    <row r="2465" spans="1:23" hidden="1">
      <c r="A2465" s="1"/>
      <c r="B2465" s="1" t="str">
        <f>_xlfn.TEXTBEFORE(Table38[[#This Row],[all fluxes from kapp-slack]]," ",,,,"")</f>
        <v/>
      </c>
      <c r="C2465" s="1">
        <f>_xlfn.NUMBERVALUE(IFERROR(_xlfn.TEXTAFTER(Table38[[#This Row],[all fluxes from kapp-slack]]," ",-1,,,""),""))</f>
        <v>0</v>
      </c>
      <c r="F2465" s="1" t="s">
        <v>6298</v>
      </c>
      <c r="G2465" s="1" t="str">
        <f>_xlfn.TEXTBEFORE(Table5[[#This Row],[rxn     kapp_old        kapp_slack_ub   kapp_slack_lb]]," ")</f>
        <v>RXN-EX_ttdca_e_REV-SPONT</v>
      </c>
      <c r="H246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46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465" s="1">
        <f>_xlfn.NUMBERVALUE(_xlfn.TEXTAFTER(Table5[[#This Row],[rxn     kapp_old        kapp_slack_ub   kapp_slack_lb]]," ",-1))</f>
        <v>0</v>
      </c>
      <c r="K2465" s="1">
        <f>_xlfn.XLOOKUP(SUBSTITUTE(Table5[[#This Row],[rxn]],"RXN-","ENZLOAD-"),ENZLOAD[name],ENZLOAD[flux],0)</f>
        <v>0</v>
      </c>
      <c r="L2465" s="1" t="str">
        <f>"'"&amp;Table5[[#This Row],[rxn]]&amp;"'"&amp;CHAR(9)&amp;IF(AND(Table5[[#This Row],[kapp_slack_ub]]&lt;&gt;0,Table5[[#This Row],[kapp_old]]&lt;$F$1),$F$1,Table5[[#This Row],[kapp_old]])</f>
        <v>'RXN-EX_ttdca_e_REV-SPONT'	27141.27779288</v>
      </c>
      <c r="M2465" s="1">
        <f>_xlfn.XLOOKUP(Table5[[#This Row],[rxn]],Table3[name],Table3[flux],$F$1)</f>
        <v>27141.277792879999</v>
      </c>
      <c r="N2465" s="1" t="str">
        <f>IFERROR(Table5[[#This Row],[min flux]]/Table5[[#This Row],[associated enzload]],"")</f>
        <v/>
      </c>
      <c r="O2465" s="1">
        <f>_xlfn.NUMBERVALUE(IF(Table5[[#This Row],[flux/enzload]]="","",ABS($N$1-Table5[[#This Row],[flux/enzload]])))</f>
        <v>0</v>
      </c>
      <c r="P2465" s="1">
        <f>Table5[[#This Row],[kapp_old]]+IFERROR(((Table5[[#This Row],[kapp_slack_ub]]-Table5[[#This Row],[kapp_slack_lb]])/Table5[[#This Row],[associated enzload]]),0)</f>
        <v>27141.277792879999</v>
      </c>
      <c r="Q2465" s="1" t="str">
        <f>"'"&amp;Table5[[#This Row],[rxn]]&amp;"'"&amp;CHAR(9)&amp;Table5[[#This Row],[kapp + (slack_ub - slack_lb)/enzload]]</f>
        <v>'RXN-EX_ttdca_e_REV-SPONT'	27141.27779288</v>
      </c>
      <c r="R2465" s="1">
        <f>_xlfn.XLOOKUP(Table5[[#This Row],[rxn]],Table38[name],Table38[flux],0)</f>
        <v>0</v>
      </c>
      <c r="S2465" s="1">
        <f>_xlfn.XLOOKUP(SUBSTITUTE(Table5[[#This Row],[rxn]],"RXN-","ENZLOAD-"),Table38[name],Table38[flux],0)</f>
        <v>0</v>
      </c>
      <c r="T2465" s="1" t="b">
        <f>AND(Table5[[#This Row],[ENZLOAD flux in kapp-slack.gms]]=0,Table5[[#This Row],[flux in kapp-slack.gms]]&lt;&gt;0,NOT(Table5[[#This Row],[spont or unknown?]]))</f>
        <v>0</v>
      </c>
      <c r="U2465" s="1" t="b">
        <f>OR(_xlfn.TEXTAFTER(Table5[[#This Row],[rxn]],"-",-1)="SPONT",_xlfn.TEXTAFTER(Table5[[#This Row],[rxn]],"-",-1)="UNKNOWN")</f>
        <v>1</v>
      </c>
      <c r="V2465" s="1">
        <f>_xlfn.XLOOKUP(SUBSTITUTE(Table5[[#This Row],[rxn]],"RXN-","ENZLOAD-"),Table4[rxn],Table4[ub],0)</f>
        <v>0</v>
      </c>
      <c r="W2465" s="1" t="b">
        <f>AND(Table5[[#This Row],[FVA ENZLOAD flux UB]]=0,Table5[[#This Row],[ENZ not made when it should be?]])</f>
        <v>0</v>
      </c>
    </row>
    <row r="2466" spans="1:23" hidden="1">
      <c r="A2466" s="1"/>
      <c r="B2466" s="1" t="str">
        <f>_xlfn.TEXTBEFORE(Table38[[#This Row],[all fluxes from kapp-slack]]," ",,,,"")</f>
        <v/>
      </c>
      <c r="C2466" s="1">
        <f>_xlfn.NUMBERVALUE(IFERROR(_xlfn.TEXTAFTER(Table38[[#This Row],[all fluxes from kapp-slack]]," ",-1,,,""),""))</f>
        <v>0</v>
      </c>
      <c r="F2466" s="1" t="s">
        <v>6299</v>
      </c>
      <c r="G2466" s="1" t="str">
        <f>_xlfn.TEXTBEFORE(Table5[[#This Row],[rxn     kapp_old        kapp_slack_ub   kapp_slack_lb]]," ")</f>
        <v>RXN-EX_h_e_FWD-SPONT</v>
      </c>
      <c r="H246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46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466" s="1">
        <f>_xlfn.NUMBERVALUE(_xlfn.TEXTAFTER(Table5[[#This Row],[rxn     kapp_old        kapp_slack_ub   kapp_slack_lb]]," ",-1))</f>
        <v>0</v>
      </c>
      <c r="K2466" s="1">
        <f>_xlfn.XLOOKUP(SUBSTITUTE(Table5[[#This Row],[rxn]],"RXN-","ENZLOAD-"),ENZLOAD[name],ENZLOAD[flux],0)</f>
        <v>0</v>
      </c>
      <c r="L2466" s="1" t="str">
        <f>"'"&amp;Table5[[#This Row],[rxn]]&amp;"'"&amp;CHAR(9)&amp;IF(AND(Table5[[#This Row],[kapp_slack_ub]]&lt;&gt;0,Table5[[#This Row],[kapp_old]]&lt;$F$1),$F$1,Table5[[#This Row],[kapp_old]])</f>
        <v>'RXN-EX_h_e_FWD-SPONT'	27141.27779288</v>
      </c>
      <c r="M2466" s="1">
        <f>_xlfn.XLOOKUP(Table5[[#This Row],[rxn]],Table3[name],Table3[flux],$F$1)</f>
        <v>0.22133399730926301</v>
      </c>
      <c r="N2466" s="1" t="str">
        <f>IFERROR(Table5[[#This Row],[min flux]]/Table5[[#This Row],[associated enzload]],"")</f>
        <v/>
      </c>
      <c r="O2466" s="1">
        <f>_xlfn.NUMBERVALUE(IF(Table5[[#This Row],[flux/enzload]]="","",ABS($N$1-Table5[[#This Row],[flux/enzload]])))</f>
        <v>0</v>
      </c>
      <c r="P2466" s="1">
        <f>Table5[[#This Row],[kapp_old]]+IFERROR(((Table5[[#This Row],[kapp_slack_ub]]-Table5[[#This Row],[kapp_slack_lb]])/Table5[[#This Row],[associated enzload]]),0)</f>
        <v>27141.277792879999</v>
      </c>
      <c r="Q2466" s="1" t="str">
        <f>"'"&amp;Table5[[#This Row],[rxn]]&amp;"'"&amp;CHAR(9)&amp;Table5[[#This Row],[kapp + (slack_ub - slack_lb)/enzload]]</f>
        <v>'RXN-EX_h_e_FWD-SPONT'	27141.27779288</v>
      </c>
      <c r="R2466" s="1">
        <f>_xlfn.XLOOKUP(Table5[[#This Row],[rxn]],Table38[name],Table38[flux],0)</f>
        <v>2.21454972692736</v>
      </c>
      <c r="S2466" s="1">
        <f>_xlfn.XLOOKUP(SUBSTITUTE(Table5[[#This Row],[rxn]],"RXN-","ENZLOAD-"),Table38[name],Table38[flux],0)</f>
        <v>0</v>
      </c>
      <c r="T2466" s="1" t="b">
        <f>AND(Table5[[#This Row],[ENZLOAD flux in kapp-slack.gms]]=0,Table5[[#This Row],[flux in kapp-slack.gms]]&lt;&gt;0,NOT(Table5[[#This Row],[spont or unknown?]]))</f>
        <v>0</v>
      </c>
      <c r="U2466" s="1" t="b">
        <f>OR(_xlfn.TEXTAFTER(Table5[[#This Row],[rxn]],"-",-1)="SPONT",_xlfn.TEXTAFTER(Table5[[#This Row],[rxn]],"-",-1)="UNKNOWN")</f>
        <v>1</v>
      </c>
      <c r="V2466" s="1">
        <f>_xlfn.XLOOKUP(SUBSTITUTE(Table5[[#This Row],[rxn]],"RXN-","ENZLOAD-"),Table4[rxn],Table4[ub],0)</f>
        <v>0</v>
      </c>
      <c r="W2466" s="1" t="b">
        <f>AND(Table5[[#This Row],[FVA ENZLOAD flux UB]]=0,Table5[[#This Row],[ENZ not made when it should be?]])</f>
        <v>0</v>
      </c>
    </row>
    <row r="2467" spans="1:23" hidden="1">
      <c r="A2467" s="1"/>
      <c r="B2467" s="1" t="str">
        <f>_xlfn.TEXTBEFORE(Table38[[#This Row],[all fluxes from kapp-slack]]," ",,,,"")</f>
        <v/>
      </c>
      <c r="C2467" s="1">
        <f>_xlfn.NUMBERVALUE(IFERROR(_xlfn.TEXTAFTER(Table38[[#This Row],[all fluxes from kapp-slack]]," ",-1,,,""),""))</f>
        <v>0</v>
      </c>
      <c r="F2467" s="1" t="s">
        <v>6300</v>
      </c>
      <c r="G2467" s="1" t="str">
        <f>_xlfn.TEXTBEFORE(Table5[[#This Row],[rxn     kapp_old        kapp_slack_ub   kapp_slack_lb]]," ")</f>
        <v>RXN-EX_h_e_REV-SPONT</v>
      </c>
      <c r="H246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46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467" s="1">
        <f>_xlfn.NUMBERVALUE(_xlfn.TEXTAFTER(Table5[[#This Row],[rxn     kapp_old        kapp_slack_ub   kapp_slack_lb]]," ",-1))</f>
        <v>0</v>
      </c>
      <c r="K2467" s="1">
        <f>_xlfn.XLOOKUP(SUBSTITUTE(Table5[[#This Row],[rxn]],"RXN-","ENZLOAD-"),ENZLOAD[name],ENZLOAD[flux],0)</f>
        <v>0</v>
      </c>
      <c r="L2467" s="1" t="str">
        <f>"'"&amp;Table5[[#This Row],[rxn]]&amp;"'"&amp;CHAR(9)&amp;IF(AND(Table5[[#This Row],[kapp_slack_ub]]&lt;&gt;0,Table5[[#This Row],[kapp_old]]&lt;$F$1),$F$1,Table5[[#This Row],[kapp_old]])</f>
        <v>'RXN-EX_h_e_REV-SPONT'	27141.27779288</v>
      </c>
      <c r="M2467" s="1">
        <f>_xlfn.XLOOKUP(Table5[[#This Row],[rxn]],Table3[name],Table3[flux],$F$1)</f>
        <v>27141.277792879999</v>
      </c>
      <c r="N2467" s="1" t="str">
        <f>IFERROR(Table5[[#This Row],[min flux]]/Table5[[#This Row],[associated enzload]],"")</f>
        <v/>
      </c>
      <c r="O2467" s="1">
        <f>_xlfn.NUMBERVALUE(IF(Table5[[#This Row],[flux/enzload]]="","",ABS($N$1-Table5[[#This Row],[flux/enzload]])))</f>
        <v>0</v>
      </c>
      <c r="P2467" s="1">
        <f>Table5[[#This Row],[kapp_old]]+IFERROR(((Table5[[#This Row],[kapp_slack_ub]]-Table5[[#This Row],[kapp_slack_lb]])/Table5[[#This Row],[associated enzload]]),0)</f>
        <v>27141.277792879999</v>
      </c>
      <c r="Q2467" s="1" t="str">
        <f>"'"&amp;Table5[[#This Row],[rxn]]&amp;"'"&amp;CHAR(9)&amp;Table5[[#This Row],[kapp + (slack_ub - slack_lb)/enzload]]</f>
        <v>'RXN-EX_h_e_REV-SPONT'	27141.27779288</v>
      </c>
      <c r="R2467" s="1">
        <f>_xlfn.XLOOKUP(Table5[[#This Row],[rxn]],Table38[name],Table38[flux],0)</f>
        <v>0</v>
      </c>
      <c r="S2467" s="1">
        <f>_xlfn.XLOOKUP(SUBSTITUTE(Table5[[#This Row],[rxn]],"RXN-","ENZLOAD-"),Table38[name],Table38[flux],0)</f>
        <v>0</v>
      </c>
      <c r="T2467" s="1" t="b">
        <f>AND(Table5[[#This Row],[ENZLOAD flux in kapp-slack.gms]]=0,Table5[[#This Row],[flux in kapp-slack.gms]]&lt;&gt;0,NOT(Table5[[#This Row],[spont or unknown?]]))</f>
        <v>0</v>
      </c>
      <c r="U2467" s="1" t="b">
        <f>OR(_xlfn.TEXTAFTER(Table5[[#This Row],[rxn]],"-",-1)="SPONT",_xlfn.TEXTAFTER(Table5[[#This Row],[rxn]],"-",-1)="UNKNOWN")</f>
        <v>1</v>
      </c>
      <c r="V2467" s="1">
        <f>_xlfn.XLOOKUP(SUBSTITUTE(Table5[[#This Row],[rxn]],"RXN-","ENZLOAD-"),Table4[rxn],Table4[ub],0)</f>
        <v>0</v>
      </c>
      <c r="W2467" s="1" t="b">
        <f>AND(Table5[[#This Row],[FVA ENZLOAD flux UB]]=0,Table5[[#This Row],[ENZ not made when it should be?]])</f>
        <v>0</v>
      </c>
    </row>
    <row r="2468" spans="1:23" hidden="1">
      <c r="A2468" s="1"/>
      <c r="B2468" s="1" t="str">
        <f>_xlfn.TEXTBEFORE(Table38[[#This Row],[all fluxes from kapp-slack]]," ",,,,"")</f>
        <v/>
      </c>
      <c r="C2468" s="1">
        <f>_xlfn.NUMBERVALUE(IFERROR(_xlfn.TEXTAFTER(Table38[[#This Row],[all fluxes from kapp-slack]]," ",-1,,,""),""))</f>
        <v>0</v>
      </c>
      <c r="F2468" s="1" t="s">
        <v>6301</v>
      </c>
      <c r="G2468" s="1" t="str">
        <f>_xlfn.TEXTBEFORE(Table5[[#This Row],[rxn     kapp_old        kapp_slack_ub   kapp_slack_lb]]," ")</f>
        <v>RXN-EX_k_e_FWD-SPONT</v>
      </c>
      <c r="H246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46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468" s="1">
        <f>_xlfn.NUMBERVALUE(_xlfn.TEXTAFTER(Table5[[#This Row],[rxn     kapp_old        kapp_slack_ub   kapp_slack_lb]]," ",-1))</f>
        <v>0</v>
      </c>
      <c r="K2468" s="1">
        <f>_xlfn.XLOOKUP(SUBSTITUTE(Table5[[#This Row],[rxn]],"RXN-","ENZLOAD-"),ENZLOAD[name],ENZLOAD[flux],0)</f>
        <v>0</v>
      </c>
      <c r="L2468" s="1" t="str">
        <f>"'"&amp;Table5[[#This Row],[rxn]]&amp;"'"&amp;CHAR(9)&amp;IF(AND(Table5[[#This Row],[kapp_slack_ub]]&lt;&gt;0,Table5[[#This Row],[kapp_old]]&lt;$F$1),$F$1,Table5[[#This Row],[kapp_old]])</f>
        <v>'RXN-EX_k_e_FWD-SPONT'	27141.27779288</v>
      </c>
      <c r="M2468" s="1">
        <f>_xlfn.XLOOKUP(Table5[[#This Row],[rxn]],Table3[name],Table3[flux],$F$1)</f>
        <v>27141.277792879999</v>
      </c>
      <c r="N2468" s="1" t="str">
        <f>IFERROR(Table5[[#This Row],[min flux]]/Table5[[#This Row],[associated enzload]],"")</f>
        <v/>
      </c>
      <c r="O2468" s="1">
        <f>_xlfn.NUMBERVALUE(IF(Table5[[#This Row],[flux/enzload]]="","",ABS($N$1-Table5[[#This Row],[flux/enzload]])))</f>
        <v>0</v>
      </c>
      <c r="P2468" s="1">
        <f>Table5[[#This Row],[kapp_old]]+IFERROR(((Table5[[#This Row],[kapp_slack_ub]]-Table5[[#This Row],[kapp_slack_lb]])/Table5[[#This Row],[associated enzload]]),0)</f>
        <v>27141.277792879999</v>
      </c>
      <c r="Q2468" s="1" t="str">
        <f>"'"&amp;Table5[[#This Row],[rxn]]&amp;"'"&amp;CHAR(9)&amp;Table5[[#This Row],[kapp + (slack_ub - slack_lb)/enzload]]</f>
        <v>'RXN-EX_k_e_FWD-SPONT'	27141.27779288</v>
      </c>
      <c r="R2468" s="1">
        <f>_xlfn.XLOOKUP(Table5[[#This Row],[rxn]],Table38[name],Table38[flux],0)</f>
        <v>0</v>
      </c>
      <c r="S2468" s="1">
        <f>_xlfn.XLOOKUP(SUBSTITUTE(Table5[[#This Row],[rxn]],"RXN-","ENZLOAD-"),Table38[name],Table38[flux],0)</f>
        <v>0</v>
      </c>
      <c r="T2468" s="1" t="b">
        <f>AND(Table5[[#This Row],[ENZLOAD flux in kapp-slack.gms]]=0,Table5[[#This Row],[flux in kapp-slack.gms]]&lt;&gt;0,NOT(Table5[[#This Row],[spont or unknown?]]))</f>
        <v>0</v>
      </c>
      <c r="U2468" s="1" t="b">
        <f>OR(_xlfn.TEXTAFTER(Table5[[#This Row],[rxn]],"-",-1)="SPONT",_xlfn.TEXTAFTER(Table5[[#This Row],[rxn]],"-",-1)="UNKNOWN")</f>
        <v>1</v>
      </c>
      <c r="V2468" s="1">
        <f>_xlfn.XLOOKUP(SUBSTITUTE(Table5[[#This Row],[rxn]],"RXN-","ENZLOAD-"),Table4[rxn],Table4[ub],0)</f>
        <v>0</v>
      </c>
      <c r="W2468" s="1" t="b">
        <f>AND(Table5[[#This Row],[FVA ENZLOAD flux UB]]=0,Table5[[#This Row],[ENZ not made when it should be?]])</f>
        <v>0</v>
      </c>
    </row>
    <row r="2469" spans="1:23" hidden="1">
      <c r="A2469" s="1"/>
      <c r="B2469" s="1" t="str">
        <f>_xlfn.TEXTBEFORE(Table38[[#This Row],[all fluxes from kapp-slack]]," ",,,,"")</f>
        <v/>
      </c>
      <c r="C2469" s="1">
        <f>_xlfn.NUMBERVALUE(IFERROR(_xlfn.TEXTAFTER(Table38[[#This Row],[all fluxes from kapp-slack]]," ",-1,,,""),""))</f>
        <v>0</v>
      </c>
      <c r="F2469" s="1" t="s">
        <v>6302</v>
      </c>
      <c r="G2469" s="1" t="str">
        <f>_xlfn.TEXTBEFORE(Table5[[#This Row],[rxn     kapp_old        kapp_slack_ub   kapp_slack_lb]]," ")</f>
        <v>RXN-EX_k_e_REV-SPONT</v>
      </c>
      <c r="H246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46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469" s="1">
        <f>_xlfn.NUMBERVALUE(_xlfn.TEXTAFTER(Table5[[#This Row],[rxn     kapp_old        kapp_slack_ub   kapp_slack_lb]]," ",-1))</f>
        <v>0</v>
      </c>
      <c r="K2469" s="1">
        <f>_xlfn.XLOOKUP(SUBSTITUTE(Table5[[#This Row],[rxn]],"RXN-","ENZLOAD-"),ENZLOAD[name],ENZLOAD[flux],0)</f>
        <v>0</v>
      </c>
      <c r="L2469" s="1" t="str">
        <f>"'"&amp;Table5[[#This Row],[rxn]]&amp;"'"&amp;CHAR(9)&amp;IF(AND(Table5[[#This Row],[kapp_slack_ub]]&lt;&gt;0,Table5[[#This Row],[kapp_old]]&lt;$F$1),$F$1,Table5[[#This Row],[kapp_old]])</f>
        <v>'RXN-EX_k_e_REV-SPONT'	27141.27779288</v>
      </c>
      <c r="M2469" s="1">
        <f>_xlfn.XLOOKUP(Table5[[#This Row],[rxn]],Table3[name],Table3[flux],$F$1)</f>
        <v>0.22896169414534401</v>
      </c>
      <c r="N2469" s="1" t="str">
        <f>IFERROR(Table5[[#This Row],[min flux]]/Table5[[#This Row],[associated enzload]],"")</f>
        <v/>
      </c>
      <c r="O2469" s="1">
        <f>_xlfn.NUMBERVALUE(IF(Table5[[#This Row],[flux/enzload]]="","",ABS($N$1-Table5[[#This Row],[flux/enzload]])))</f>
        <v>0</v>
      </c>
      <c r="P2469" s="1">
        <f>Table5[[#This Row],[kapp_old]]+IFERROR(((Table5[[#This Row],[kapp_slack_ub]]-Table5[[#This Row],[kapp_slack_lb]])/Table5[[#This Row],[associated enzload]]),0)</f>
        <v>27141.277792879999</v>
      </c>
      <c r="Q2469" s="1" t="str">
        <f>"'"&amp;Table5[[#This Row],[rxn]]&amp;"'"&amp;CHAR(9)&amp;Table5[[#This Row],[kapp + (slack_ub - slack_lb)/enzload]]</f>
        <v>'RXN-EX_k_e_REV-SPONT'	27141.27779288</v>
      </c>
      <c r="R2469" s="1">
        <f>_xlfn.XLOOKUP(Table5[[#This Row],[rxn]],Table38[name],Table38[flux],0)</f>
        <v>0.23293768805110299</v>
      </c>
      <c r="S2469" s="1">
        <f>_xlfn.XLOOKUP(SUBSTITUTE(Table5[[#This Row],[rxn]],"RXN-","ENZLOAD-"),Table38[name],Table38[flux],0)</f>
        <v>0</v>
      </c>
      <c r="T2469" s="1" t="b">
        <f>AND(Table5[[#This Row],[ENZLOAD flux in kapp-slack.gms]]=0,Table5[[#This Row],[flux in kapp-slack.gms]]&lt;&gt;0,NOT(Table5[[#This Row],[spont or unknown?]]))</f>
        <v>0</v>
      </c>
      <c r="U2469" s="1" t="b">
        <f>OR(_xlfn.TEXTAFTER(Table5[[#This Row],[rxn]],"-",-1)="SPONT",_xlfn.TEXTAFTER(Table5[[#This Row],[rxn]],"-",-1)="UNKNOWN")</f>
        <v>1</v>
      </c>
      <c r="V2469" s="1">
        <f>_xlfn.XLOOKUP(SUBSTITUTE(Table5[[#This Row],[rxn]],"RXN-","ENZLOAD-"),Table4[rxn],Table4[ub],0)</f>
        <v>0</v>
      </c>
      <c r="W2469" s="1" t="b">
        <f>AND(Table5[[#This Row],[FVA ENZLOAD flux UB]]=0,Table5[[#This Row],[ENZ not made when it should be?]])</f>
        <v>0</v>
      </c>
    </row>
    <row r="2470" spans="1:23" hidden="1">
      <c r="A2470" s="1"/>
      <c r="B2470" s="1" t="str">
        <f>_xlfn.TEXTBEFORE(Table38[[#This Row],[all fluxes from kapp-slack]]," ",,,,"")</f>
        <v/>
      </c>
      <c r="C2470" s="1">
        <f>_xlfn.NUMBERVALUE(IFERROR(_xlfn.TEXTAFTER(Table38[[#This Row],[all fluxes from kapp-slack]]," ",-1,,,""),""))</f>
        <v>0</v>
      </c>
      <c r="F2470" s="1" t="s">
        <v>6303</v>
      </c>
      <c r="G2470" s="1" t="str">
        <f>_xlfn.TEXTBEFORE(Table5[[#This Row],[rxn     kapp_old        kapp_slack_ub   kapp_slack_lb]]," ")</f>
        <v>RXN-EX_h2o_e_FWD-SPONT</v>
      </c>
      <c r="H247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47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470" s="1">
        <f>_xlfn.NUMBERVALUE(_xlfn.TEXTAFTER(Table5[[#This Row],[rxn     kapp_old        kapp_slack_ub   kapp_slack_lb]]," ",-1))</f>
        <v>0</v>
      </c>
      <c r="K2470" s="1">
        <f>_xlfn.XLOOKUP(SUBSTITUTE(Table5[[#This Row],[rxn]],"RXN-","ENZLOAD-"),ENZLOAD[name],ENZLOAD[flux],0)</f>
        <v>0</v>
      </c>
      <c r="L2470" s="1" t="str">
        <f>"'"&amp;Table5[[#This Row],[rxn]]&amp;"'"&amp;CHAR(9)&amp;IF(AND(Table5[[#This Row],[kapp_slack_ub]]&lt;&gt;0,Table5[[#This Row],[kapp_old]]&lt;$F$1),$F$1,Table5[[#This Row],[kapp_old]])</f>
        <v>'RXN-EX_h2o_e_FWD-SPONT'	27141.27779288</v>
      </c>
      <c r="M2470" s="1">
        <f>_xlfn.XLOOKUP(Table5[[#This Row],[rxn]],Table3[name],Table3[flux],$F$1)</f>
        <v>15.008281791997801</v>
      </c>
      <c r="N2470" s="1" t="str">
        <f>IFERROR(Table5[[#This Row],[min flux]]/Table5[[#This Row],[associated enzload]],"")</f>
        <v/>
      </c>
      <c r="O2470" s="1">
        <f>_xlfn.NUMBERVALUE(IF(Table5[[#This Row],[flux/enzload]]="","",ABS($N$1-Table5[[#This Row],[flux/enzload]])))</f>
        <v>0</v>
      </c>
      <c r="P2470" s="1">
        <f>Table5[[#This Row],[kapp_old]]+IFERROR(((Table5[[#This Row],[kapp_slack_ub]]-Table5[[#This Row],[kapp_slack_lb]])/Table5[[#This Row],[associated enzload]]),0)</f>
        <v>27141.277792879999</v>
      </c>
      <c r="Q2470" s="1" t="str">
        <f>"'"&amp;Table5[[#This Row],[rxn]]&amp;"'"&amp;CHAR(9)&amp;Table5[[#This Row],[kapp + (slack_ub - slack_lb)/enzload]]</f>
        <v>'RXN-EX_h2o_e_FWD-SPONT'	27141.27779288</v>
      </c>
      <c r="R2470" s="1">
        <f>_xlfn.XLOOKUP(Table5[[#This Row],[rxn]],Table38[name],Table38[flux],0)</f>
        <v>21.990419550365001</v>
      </c>
      <c r="S2470" s="1">
        <f>_xlfn.XLOOKUP(SUBSTITUTE(Table5[[#This Row],[rxn]],"RXN-","ENZLOAD-"),Table38[name],Table38[flux],0)</f>
        <v>0</v>
      </c>
      <c r="T2470" s="1" t="b">
        <f>AND(Table5[[#This Row],[ENZLOAD flux in kapp-slack.gms]]=0,Table5[[#This Row],[flux in kapp-slack.gms]]&lt;&gt;0,NOT(Table5[[#This Row],[spont or unknown?]]))</f>
        <v>0</v>
      </c>
      <c r="U2470" s="1" t="b">
        <f>OR(_xlfn.TEXTAFTER(Table5[[#This Row],[rxn]],"-",-1)="SPONT",_xlfn.TEXTAFTER(Table5[[#This Row],[rxn]],"-",-1)="UNKNOWN")</f>
        <v>1</v>
      </c>
      <c r="V2470" s="1">
        <f>_xlfn.XLOOKUP(SUBSTITUTE(Table5[[#This Row],[rxn]],"RXN-","ENZLOAD-"),Table4[rxn],Table4[ub],0)</f>
        <v>0</v>
      </c>
      <c r="W2470" s="1" t="b">
        <f>AND(Table5[[#This Row],[FVA ENZLOAD flux UB]]=0,Table5[[#This Row],[ENZ not made when it should be?]])</f>
        <v>0</v>
      </c>
    </row>
    <row r="2471" spans="1:23" hidden="1">
      <c r="A2471" s="1"/>
      <c r="B2471" s="1" t="str">
        <f>_xlfn.TEXTBEFORE(Table38[[#This Row],[all fluxes from kapp-slack]]," ",,,,"")</f>
        <v/>
      </c>
      <c r="C2471" s="1">
        <f>_xlfn.NUMBERVALUE(IFERROR(_xlfn.TEXTAFTER(Table38[[#This Row],[all fluxes from kapp-slack]]," ",-1,,,""),""))</f>
        <v>0</v>
      </c>
      <c r="F2471" s="1" t="s">
        <v>6304</v>
      </c>
      <c r="G2471" s="1" t="str">
        <f>_xlfn.TEXTBEFORE(Table5[[#This Row],[rxn     kapp_old        kapp_slack_ub   kapp_slack_lb]]," ")</f>
        <v>RXN-EX_h2o_e_REV-SPONT</v>
      </c>
      <c r="H247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47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471" s="1">
        <f>_xlfn.NUMBERVALUE(_xlfn.TEXTAFTER(Table5[[#This Row],[rxn     kapp_old        kapp_slack_ub   kapp_slack_lb]]," ",-1))</f>
        <v>0</v>
      </c>
      <c r="K2471" s="1">
        <f>_xlfn.XLOOKUP(SUBSTITUTE(Table5[[#This Row],[rxn]],"RXN-","ENZLOAD-"),ENZLOAD[name],ENZLOAD[flux],0)</f>
        <v>0</v>
      </c>
      <c r="L2471" s="1" t="str">
        <f>"'"&amp;Table5[[#This Row],[rxn]]&amp;"'"&amp;CHAR(9)&amp;IF(AND(Table5[[#This Row],[kapp_slack_ub]]&lt;&gt;0,Table5[[#This Row],[kapp_old]]&lt;$F$1),$F$1,Table5[[#This Row],[kapp_old]])</f>
        <v>'RXN-EX_h2o_e_REV-SPONT'	27141.27779288</v>
      </c>
      <c r="M2471" s="1">
        <f>_xlfn.XLOOKUP(Table5[[#This Row],[rxn]],Table3[name],Table3[flux],$F$1)</f>
        <v>27141.277792879999</v>
      </c>
      <c r="N2471" s="1" t="str">
        <f>IFERROR(Table5[[#This Row],[min flux]]/Table5[[#This Row],[associated enzload]],"")</f>
        <v/>
      </c>
      <c r="O2471" s="1">
        <f>_xlfn.NUMBERVALUE(IF(Table5[[#This Row],[flux/enzload]]="","",ABS($N$1-Table5[[#This Row],[flux/enzload]])))</f>
        <v>0</v>
      </c>
      <c r="P2471" s="1">
        <f>Table5[[#This Row],[kapp_old]]+IFERROR(((Table5[[#This Row],[kapp_slack_ub]]-Table5[[#This Row],[kapp_slack_lb]])/Table5[[#This Row],[associated enzload]]),0)</f>
        <v>27141.277792879999</v>
      </c>
      <c r="Q2471" s="1" t="str">
        <f>"'"&amp;Table5[[#This Row],[rxn]]&amp;"'"&amp;CHAR(9)&amp;Table5[[#This Row],[kapp + (slack_ub - slack_lb)/enzload]]</f>
        <v>'RXN-EX_h2o_e_REV-SPONT'	27141.27779288</v>
      </c>
      <c r="R2471" s="1">
        <f>_xlfn.XLOOKUP(Table5[[#This Row],[rxn]],Table38[name],Table38[flux],0)</f>
        <v>0</v>
      </c>
      <c r="S2471" s="1">
        <f>_xlfn.XLOOKUP(SUBSTITUTE(Table5[[#This Row],[rxn]],"RXN-","ENZLOAD-"),Table38[name],Table38[flux],0)</f>
        <v>0</v>
      </c>
      <c r="T2471" s="1" t="b">
        <f>AND(Table5[[#This Row],[ENZLOAD flux in kapp-slack.gms]]=0,Table5[[#This Row],[flux in kapp-slack.gms]]&lt;&gt;0,NOT(Table5[[#This Row],[spont or unknown?]]))</f>
        <v>0</v>
      </c>
      <c r="U2471" s="1" t="b">
        <f>OR(_xlfn.TEXTAFTER(Table5[[#This Row],[rxn]],"-",-1)="SPONT",_xlfn.TEXTAFTER(Table5[[#This Row],[rxn]],"-",-1)="UNKNOWN")</f>
        <v>1</v>
      </c>
      <c r="V2471" s="1">
        <f>_xlfn.XLOOKUP(SUBSTITUTE(Table5[[#This Row],[rxn]],"RXN-","ENZLOAD-"),Table4[rxn],Table4[ub],0)</f>
        <v>0</v>
      </c>
      <c r="W2471" s="1" t="b">
        <f>AND(Table5[[#This Row],[FVA ENZLOAD flux UB]]=0,Table5[[#This Row],[ENZ not made when it should be?]])</f>
        <v>0</v>
      </c>
    </row>
    <row r="2472" spans="1:23" hidden="1">
      <c r="A2472" s="1"/>
      <c r="B2472" s="1" t="str">
        <f>_xlfn.TEXTBEFORE(Table38[[#This Row],[all fluxes from kapp-slack]]," ",,,,"")</f>
        <v/>
      </c>
      <c r="C2472" s="1">
        <f>_xlfn.NUMBERVALUE(IFERROR(_xlfn.TEXTAFTER(Table38[[#This Row],[all fluxes from kapp-slack]]," ",-1,,,""),""))</f>
        <v>0</v>
      </c>
      <c r="F2472" s="1" t="s">
        <v>6305</v>
      </c>
      <c r="G2472" s="1" t="str">
        <f>_xlfn.TEXTBEFORE(Table5[[#This Row],[rxn     kapp_old        kapp_slack_ub   kapp_slack_lb]]," ")</f>
        <v>RXN-EX_14dmlanost_e_FWD-SPONT</v>
      </c>
      <c r="H247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47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472" s="1">
        <f>_xlfn.NUMBERVALUE(_xlfn.TEXTAFTER(Table5[[#This Row],[rxn     kapp_old        kapp_slack_ub   kapp_slack_lb]]," ",-1))</f>
        <v>0</v>
      </c>
      <c r="K2472" s="1">
        <f>_xlfn.XLOOKUP(SUBSTITUTE(Table5[[#This Row],[rxn]],"RXN-","ENZLOAD-"),ENZLOAD[name],ENZLOAD[flux],0)</f>
        <v>0</v>
      </c>
      <c r="L2472" s="1" t="str">
        <f>"'"&amp;Table5[[#This Row],[rxn]]&amp;"'"&amp;CHAR(9)&amp;IF(AND(Table5[[#This Row],[kapp_slack_ub]]&lt;&gt;0,Table5[[#This Row],[kapp_old]]&lt;$F$1),$F$1,Table5[[#This Row],[kapp_old]])</f>
        <v>'RXN-EX_14dmlanost_e_FWD-SPONT'	27141.27779288</v>
      </c>
      <c r="M2472" s="1">
        <f>_xlfn.XLOOKUP(Table5[[#This Row],[rxn]],Table3[name],Table3[flux],$F$1)</f>
        <v>27141.277792879999</v>
      </c>
      <c r="N2472" s="1" t="str">
        <f>IFERROR(Table5[[#This Row],[min flux]]/Table5[[#This Row],[associated enzload]],"")</f>
        <v/>
      </c>
      <c r="O2472" s="1">
        <f>_xlfn.NUMBERVALUE(IF(Table5[[#This Row],[flux/enzload]]="","",ABS($N$1-Table5[[#This Row],[flux/enzload]])))</f>
        <v>0</v>
      </c>
      <c r="P2472" s="1">
        <f>Table5[[#This Row],[kapp_old]]+IFERROR(((Table5[[#This Row],[kapp_slack_ub]]-Table5[[#This Row],[kapp_slack_lb]])/Table5[[#This Row],[associated enzload]]),0)</f>
        <v>27141.277792879999</v>
      </c>
      <c r="Q2472" s="1" t="str">
        <f>"'"&amp;Table5[[#This Row],[rxn]]&amp;"'"&amp;CHAR(9)&amp;Table5[[#This Row],[kapp + (slack_ub - slack_lb)/enzload]]</f>
        <v>'RXN-EX_14dmlanost_e_FWD-SPONT'	27141.27779288</v>
      </c>
      <c r="R2472" s="1">
        <f>_xlfn.XLOOKUP(Table5[[#This Row],[rxn]],Table38[name],Table38[flux],0)</f>
        <v>0</v>
      </c>
      <c r="S2472" s="1">
        <f>_xlfn.XLOOKUP(SUBSTITUTE(Table5[[#This Row],[rxn]],"RXN-","ENZLOAD-"),Table38[name],Table38[flux],0)</f>
        <v>0</v>
      </c>
      <c r="T2472" s="1" t="b">
        <f>AND(Table5[[#This Row],[ENZLOAD flux in kapp-slack.gms]]=0,Table5[[#This Row],[flux in kapp-slack.gms]]&lt;&gt;0,NOT(Table5[[#This Row],[spont or unknown?]]))</f>
        <v>0</v>
      </c>
      <c r="U2472" s="1" t="b">
        <f>OR(_xlfn.TEXTAFTER(Table5[[#This Row],[rxn]],"-",-1)="SPONT",_xlfn.TEXTAFTER(Table5[[#This Row],[rxn]],"-",-1)="UNKNOWN")</f>
        <v>1</v>
      </c>
      <c r="V2472" s="1">
        <f>_xlfn.XLOOKUP(SUBSTITUTE(Table5[[#This Row],[rxn]],"RXN-","ENZLOAD-"),Table4[rxn],Table4[ub],0)</f>
        <v>0</v>
      </c>
      <c r="W2472" s="1" t="b">
        <f>AND(Table5[[#This Row],[FVA ENZLOAD flux UB]]=0,Table5[[#This Row],[ENZ not made when it should be?]])</f>
        <v>0</v>
      </c>
    </row>
    <row r="2473" spans="1:23" hidden="1">
      <c r="A2473" s="1"/>
      <c r="B2473" s="1" t="str">
        <f>_xlfn.TEXTBEFORE(Table38[[#This Row],[all fluxes from kapp-slack]]," ",,,,"")</f>
        <v/>
      </c>
      <c r="C2473" s="1">
        <f>_xlfn.NUMBERVALUE(IFERROR(_xlfn.TEXTAFTER(Table38[[#This Row],[all fluxes from kapp-slack]]," ",-1,,,""),""))</f>
        <v>0</v>
      </c>
      <c r="F2473" s="1" t="s">
        <v>6306</v>
      </c>
      <c r="G2473" s="1" t="str">
        <f>_xlfn.TEXTBEFORE(Table5[[#This Row],[rxn     kapp_old        kapp_slack_ub   kapp_slack_lb]]," ")</f>
        <v>RXN-EX_14dmlanost_e_REV-SPONT</v>
      </c>
      <c r="H247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47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473" s="1">
        <f>_xlfn.NUMBERVALUE(_xlfn.TEXTAFTER(Table5[[#This Row],[rxn     kapp_old        kapp_slack_ub   kapp_slack_lb]]," ",-1))</f>
        <v>0</v>
      </c>
      <c r="K2473" s="1">
        <f>_xlfn.XLOOKUP(SUBSTITUTE(Table5[[#This Row],[rxn]],"RXN-","ENZLOAD-"),ENZLOAD[name],ENZLOAD[flux],0)</f>
        <v>0</v>
      </c>
      <c r="L2473" s="1" t="str">
        <f>"'"&amp;Table5[[#This Row],[rxn]]&amp;"'"&amp;CHAR(9)&amp;IF(AND(Table5[[#This Row],[kapp_slack_ub]]&lt;&gt;0,Table5[[#This Row],[kapp_old]]&lt;$F$1),$F$1,Table5[[#This Row],[kapp_old]])</f>
        <v>'RXN-EX_14dmlanost_e_REV-SPONT'	27141.27779288</v>
      </c>
      <c r="M2473" s="1">
        <f>_xlfn.XLOOKUP(Table5[[#This Row],[rxn]],Table3[name],Table3[flux],$F$1)</f>
        <v>27141.277792879999</v>
      </c>
      <c r="N2473" s="1" t="str">
        <f>IFERROR(Table5[[#This Row],[min flux]]/Table5[[#This Row],[associated enzload]],"")</f>
        <v/>
      </c>
      <c r="O2473" s="1">
        <f>_xlfn.NUMBERVALUE(IF(Table5[[#This Row],[flux/enzload]]="","",ABS($N$1-Table5[[#This Row],[flux/enzload]])))</f>
        <v>0</v>
      </c>
      <c r="P2473" s="1">
        <f>Table5[[#This Row],[kapp_old]]+IFERROR(((Table5[[#This Row],[kapp_slack_ub]]-Table5[[#This Row],[kapp_slack_lb]])/Table5[[#This Row],[associated enzload]]),0)</f>
        <v>27141.277792879999</v>
      </c>
      <c r="Q2473" s="1" t="str">
        <f>"'"&amp;Table5[[#This Row],[rxn]]&amp;"'"&amp;CHAR(9)&amp;Table5[[#This Row],[kapp + (slack_ub - slack_lb)/enzload]]</f>
        <v>'RXN-EX_14dmlanost_e_REV-SPONT'	27141.27779288</v>
      </c>
      <c r="R2473" s="1">
        <f>_xlfn.XLOOKUP(Table5[[#This Row],[rxn]],Table38[name],Table38[flux],0)</f>
        <v>0</v>
      </c>
      <c r="S2473" s="1">
        <f>_xlfn.XLOOKUP(SUBSTITUTE(Table5[[#This Row],[rxn]],"RXN-","ENZLOAD-"),Table38[name],Table38[flux],0)</f>
        <v>0</v>
      </c>
      <c r="T2473" s="1" t="b">
        <f>AND(Table5[[#This Row],[ENZLOAD flux in kapp-slack.gms]]=0,Table5[[#This Row],[flux in kapp-slack.gms]]&lt;&gt;0,NOT(Table5[[#This Row],[spont or unknown?]]))</f>
        <v>0</v>
      </c>
      <c r="U2473" s="1" t="b">
        <f>OR(_xlfn.TEXTAFTER(Table5[[#This Row],[rxn]],"-",-1)="SPONT",_xlfn.TEXTAFTER(Table5[[#This Row],[rxn]],"-",-1)="UNKNOWN")</f>
        <v>1</v>
      </c>
      <c r="V2473" s="1">
        <f>_xlfn.XLOOKUP(SUBSTITUTE(Table5[[#This Row],[rxn]],"RXN-","ENZLOAD-"),Table4[rxn],Table4[ub],0)</f>
        <v>0</v>
      </c>
      <c r="W2473" s="1" t="b">
        <f>AND(Table5[[#This Row],[FVA ENZLOAD flux UB]]=0,Table5[[#This Row],[ENZ not made when it should be?]])</f>
        <v>0</v>
      </c>
    </row>
    <row r="2474" spans="1:23" hidden="1">
      <c r="A2474" s="1"/>
      <c r="B2474" s="1" t="str">
        <f>_xlfn.TEXTBEFORE(Table38[[#This Row],[all fluxes from kapp-slack]]," ",,,,"")</f>
        <v/>
      </c>
      <c r="C2474" s="1">
        <f>_xlfn.NUMBERVALUE(IFERROR(_xlfn.TEXTAFTER(Table38[[#This Row],[all fluxes from kapp-slack]]," ",-1,,,""),""))</f>
        <v>0</v>
      </c>
      <c r="F2474" s="1" t="s">
        <v>6307</v>
      </c>
      <c r="G2474" s="1" t="str">
        <f>_xlfn.TEXTBEFORE(Table5[[#This Row],[rxn     kapp_old        kapp_slack_ub   kapp_slack_lb]]," ")</f>
        <v>RXN-EX_ergtetrol_e_FWD-SPONT</v>
      </c>
      <c r="H247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47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474" s="1">
        <f>_xlfn.NUMBERVALUE(_xlfn.TEXTAFTER(Table5[[#This Row],[rxn     kapp_old        kapp_slack_ub   kapp_slack_lb]]," ",-1))</f>
        <v>0</v>
      </c>
      <c r="K2474" s="1">
        <f>_xlfn.XLOOKUP(SUBSTITUTE(Table5[[#This Row],[rxn]],"RXN-","ENZLOAD-"),ENZLOAD[name],ENZLOAD[flux],0)</f>
        <v>0</v>
      </c>
      <c r="L2474" s="1" t="str">
        <f>"'"&amp;Table5[[#This Row],[rxn]]&amp;"'"&amp;CHAR(9)&amp;IF(AND(Table5[[#This Row],[kapp_slack_ub]]&lt;&gt;0,Table5[[#This Row],[kapp_old]]&lt;$F$1),$F$1,Table5[[#This Row],[kapp_old]])</f>
        <v>'RXN-EX_ergtetrol_e_FWD-SPONT'	27141.27779288</v>
      </c>
      <c r="M2474" s="1">
        <f>_xlfn.XLOOKUP(Table5[[#This Row],[rxn]],Table3[name],Table3[flux],$F$1)</f>
        <v>27141.277792879999</v>
      </c>
      <c r="N2474" s="1" t="str">
        <f>IFERROR(Table5[[#This Row],[min flux]]/Table5[[#This Row],[associated enzload]],"")</f>
        <v/>
      </c>
      <c r="O2474" s="1">
        <f>_xlfn.NUMBERVALUE(IF(Table5[[#This Row],[flux/enzload]]="","",ABS($N$1-Table5[[#This Row],[flux/enzload]])))</f>
        <v>0</v>
      </c>
      <c r="P2474" s="1">
        <f>Table5[[#This Row],[kapp_old]]+IFERROR(((Table5[[#This Row],[kapp_slack_ub]]-Table5[[#This Row],[kapp_slack_lb]])/Table5[[#This Row],[associated enzload]]),0)</f>
        <v>27141.277792879999</v>
      </c>
      <c r="Q2474" s="1" t="str">
        <f>"'"&amp;Table5[[#This Row],[rxn]]&amp;"'"&amp;CHAR(9)&amp;Table5[[#This Row],[kapp + (slack_ub - slack_lb)/enzload]]</f>
        <v>'RXN-EX_ergtetrol_e_FWD-SPONT'	27141.27779288</v>
      </c>
      <c r="R2474" s="1">
        <f>_xlfn.XLOOKUP(Table5[[#This Row],[rxn]],Table38[name],Table38[flux],0)</f>
        <v>0</v>
      </c>
      <c r="S2474" s="1">
        <f>_xlfn.XLOOKUP(SUBSTITUTE(Table5[[#This Row],[rxn]],"RXN-","ENZLOAD-"),Table38[name],Table38[flux],0)</f>
        <v>0</v>
      </c>
      <c r="T2474" s="1" t="b">
        <f>AND(Table5[[#This Row],[ENZLOAD flux in kapp-slack.gms]]=0,Table5[[#This Row],[flux in kapp-slack.gms]]&lt;&gt;0,NOT(Table5[[#This Row],[spont or unknown?]]))</f>
        <v>0</v>
      </c>
      <c r="U2474" s="1" t="b">
        <f>OR(_xlfn.TEXTAFTER(Table5[[#This Row],[rxn]],"-",-1)="SPONT",_xlfn.TEXTAFTER(Table5[[#This Row],[rxn]],"-",-1)="UNKNOWN")</f>
        <v>1</v>
      </c>
      <c r="V2474" s="1">
        <f>_xlfn.XLOOKUP(SUBSTITUTE(Table5[[#This Row],[rxn]],"RXN-","ENZLOAD-"),Table4[rxn],Table4[ub],0)</f>
        <v>0</v>
      </c>
      <c r="W2474" s="1" t="b">
        <f>AND(Table5[[#This Row],[FVA ENZLOAD flux UB]]=0,Table5[[#This Row],[ENZ not made when it should be?]])</f>
        <v>0</v>
      </c>
    </row>
    <row r="2475" spans="1:23" hidden="1">
      <c r="A2475" s="1"/>
      <c r="B2475" s="1" t="str">
        <f>_xlfn.TEXTBEFORE(Table38[[#This Row],[all fluxes from kapp-slack]]," ",,,,"")</f>
        <v/>
      </c>
      <c r="C2475" s="1">
        <f>_xlfn.NUMBERVALUE(IFERROR(_xlfn.TEXTAFTER(Table38[[#This Row],[all fluxes from kapp-slack]]," ",-1,,,""),""))</f>
        <v>0</v>
      </c>
      <c r="F2475" s="1" t="s">
        <v>6308</v>
      </c>
      <c r="G2475" s="1" t="str">
        <f>_xlfn.TEXTBEFORE(Table5[[#This Row],[rxn     kapp_old        kapp_slack_ub   kapp_slack_lb]]," ")</f>
        <v>RXN-EX_ergtetrol_e_REV-SPONT</v>
      </c>
      <c r="H247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47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475" s="1">
        <f>_xlfn.NUMBERVALUE(_xlfn.TEXTAFTER(Table5[[#This Row],[rxn     kapp_old        kapp_slack_ub   kapp_slack_lb]]," ",-1))</f>
        <v>0</v>
      </c>
      <c r="K2475" s="1">
        <f>_xlfn.XLOOKUP(SUBSTITUTE(Table5[[#This Row],[rxn]],"RXN-","ENZLOAD-"),ENZLOAD[name],ENZLOAD[flux],0)</f>
        <v>0</v>
      </c>
      <c r="L2475" s="1" t="str">
        <f>"'"&amp;Table5[[#This Row],[rxn]]&amp;"'"&amp;CHAR(9)&amp;IF(AND(Table5[[#This Row],[kapp_slack_ub]]&lt;&gt;0,Table5[[#This Row],[kapp_old]]&lt;$F$1),$F$1,Table5[[#This Row],[kapp_old]])</f>
        <v>'RXN-EX_ergtetrol_e_REV-SPONT'	27141.27779288</v>
      </c>
      <c r="M2475" s="1">
        <f>_xlfn.XLOOKUP(Table5[[#This Row],[rxn]],Table3[name],Table3[flux],$F$1)</f>
        <v>27141.277792879999</v>
      </c>
      <c r="N2475" s="1" t="str">
        <f>IFERROR(Table5[[#This Row],[min flux]]/Table5[[#This Row],[associated enzload]],"")</f>
        <v/>
      </c>
      <c r="O2475" s="1">
        <f>_xlfn.NUMBERVALUE(IF(Table5[[#This Row],[flux/enzload]]="","",ABS($N$1-Table5[[#This Row],[flux/enzload]])))</f>
        <v>0</v>
      </c>
      <c r="P2475" s="1">
        <f>Table5[[#This Row],[kapp_old]]+IFERROR(((Table5[[#This Row],[kapp_slack_ub]]-Table5[[#This Row],[kapp_slack_lb]])/Table5[[#This Row],[associated enzload]]),0)</f>
        <v>27141.277792879999</v>
      </c>
      <c r="Q2475" s="1" t="str">
        <f>"'"&amp;Table5[[#This Row],[rxn]]&amp;"'"&amp;CHAR(9)&amp;Table5[[#This Row],[kapp + (slack_ub - slack_lb)/enzload]]</f>
        <v>'RXN-EX_ergtetrol_e_REV-SPONT'	27141.27779288</v>
      </c>
      <c r="R2475" s="1">
        <f>_xlfn.XLOOKUP(Table5[[#This Row],[rxn]],Table38[name],Table38[flux],0)</f>
        <v>0</v>
      </c>
      <c r="S2475" s="1">
        <f>_xlfn.XLOOKUP(SUBSTITUTE(Table5[[#This Row],[rxn]],"RXN-","ENZLOAD-"),Table38[name],Table38[flux],0)</f>
        <v>0</v>
      </c>
      <c r="T2475" s="1" t="b">
        <f>AND(Table5[[#This Row],[ENZLOAD flux in kapp-slack.gms]]=0,Table5[[#This Row],[flux in kapp-slack.gms]]&lt;&gt;0,NOT(Table5[[#This Row],[spont or unknown?]]))</f>
        <v>0</v>
      </c>
      <c r="U2475" s="1" t="b">
        <f>OR(_xlfn.TEXTAFTER(Table5[[#This Row],[rxn]],"-",-1)="SPONT",_xlfn.TEXTAFTER(Table5[[#This Row],[rxn]],"-",-1)="UNKNOWN")</f>
        <v>1</v>
      </c>
      <c r="V2475" s="1">
        <f>_xlfn.XLOOKUP(SUBSTITUTE(Table5[[#This Row],[rxn]],"RXN-","ENZLOAD-"),Table4[rxn],Table4[ub],0)</f>
        <v>0</v>
      </c>
      <c r="W2475" s="1" t="b">
        <f>AND(Table5[[#This Row],[FVA ENZLOAD flux UB]]=0,Table5[[#This Row],[ENZ not made when it should be?]])</f>
        <v>0</v>
      </c>
    </row>
    <row r="2476" spans="1:23" hidden="1">
      <c r="A2476" s="1"/>
      <c r="B2476" s="1" t="str">
        <f>_xlfn.TEXTBEFORE(Table38[[#This Row],[all fluxes from kapp-slack]]," ",,,,"")</f>
        <v/>
      </c>
      <c r="C2476" s="1">
        <f>_xlfn.NUMBERVALUE(IFERROR(_xlfn.TEXTAFTER(Table38[[#This Row],[all fluxes from kapp-slack]]," ",-1,,,""),""))</f>
        <v>0</v>
      </c>
      <c r="F2476" s="1" t="s">
        <v>6309</v>
      </c>
      <c r="G2476" s="1" t="str">
        <f>_xlfn.TEXTBEFORE(Table5[[#This Row],[rxn     kapp_old        kapp_slack_ub   kapp_slack_lb]]," ")</f>
        <v>RXN-EX_raffin_e_FWD-SPONT</v>
      </c>
      <c r="H247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47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476" s="1">
        <f>_xlfn.NUMBERVALUE(_xlfn.TEXTAFTER(Table5[[#This Row],[rxn     kapp_old        kapp_slack_ub   kapp_slack_lb]]," ",-1))</f>
        <v>0</v>
      </c>
      <c r="K2476" s="1">
        <f>_xlfn.XLOOKUP(SUBSTITUTE(Table5[[#This Row],[rxn]],"RXN-","ENZLOAD-"),ENZLOAD[name],ENZLOAD[flux],0)</f>
        <v>0</v>
      </c>
      <c r="L2476" s="1" t="str">
        <f>"'"&amp;Table5[[#This Row],[rxn]]&amp;"'"&amp;CHAR(9)&amp;IF(AND(Table5[[#This Row],[kapp_slack_ub]]&lt;&gt;0,Table5[[#This Row],[kapp_old]]&lt;$F$1),$F$1,Table5[[#This Row],[kapp_old]])</f>
        <v>'RXN-EX_raffin_e_FWD-SPONT'	27141.27779288</v>
      </c>
      <c r="M2476" s="1">
        <f>_xlfn.XLOOKUP(Table5[[#This Row],[rxn]],Table3[name],Table3[flux],$F$1)</f>
        <v>27141.277792879999</v>
      </c>
      <c r="N2476" s="1" t="str">
        <f>IFERROR(Table5[[#This Row],[min flux]]/Table5[[#This Row],[associated enzload]],"")</f>
        <v/>
      </c>
      <c r="O2476" s="1">
        <f>_xlfn.NUMBERVALUE(IF(Table5[[#This Row],[flux/enzload]]="","",ABS($N$1-Table5[[#This Row],[flux/enzload]])))</f>
        <v>0</v>
      </c>
      <c r="P2476" s="1">
        <f>Table5[[#This Row],[kapp_old]]+IFERROR(((Table5[[#This Row],[kapp_slack_ub]]-Table5[[#This Row],[kapp_slack_lb]])/Table5[[#This Row],[associated enzload]]),0)</f>
        <v>27141.277792879999</v>
      </c>
      <c r="Q2476" s="1" t="str">
        <f>"'"&amp;Table5[[#This Row],[rxn]]&amp;"'"&amp;CHAR(9)&amp;Table5[[#This Row],[kapp + (slack_ub - slack_lb)/enzload]]</f>
        <v>'RXN-EX_raffin_e_FWD-SPONT'	27141.27779288</v>
      </c>
      <c r="R2476" s="1">
        <f>_xlfn.XLOOKUP(Table5[[#This Row],[rxn]],Table38[name],Table38[flux],0)</f>
        <v>0</v>
      </c>
      <c r="S2476" s="1">
        <f>_xlfn.XLOOKUP(SUBSTITUTE(Table5[[#This Row],[rxn]],"RXN-","ENZLOAD-"),Table38[name],Table38[flux],0)</f>
        <v>0</v>
      </c>
      <c r="T2476" s="1" t="b">
        <f>AND(Table5[[#This Row],[ENZLOAD flux in kapp-slack.gms]]=0,Table5[[#This Row],[flux in kapp-slack.gms]]&lt;&gt;0,NOT(Table5[[#This Row],[spont or unknown?]]))</f>
        <v>0</v>
      </c>
      <c r="U2476" s="1" t="b">
        <f>OR(_xlfn.TEXTAFTER(Table5[[#This Row],[rxn]],"-",-1)="SPONT",_xlfn.TEXTAFTER(Table5[[#This Row],[rxn]],"-",-1)="UNKNOWN")</f>
        <v>1</v>
      </c>
      <c r="V2476" s="1">
        <f>_xlfn.XLOOKUP(SUBSTITUTE(Table5[[#This Row],[rxn]],"RXN-","ENZLOAD-"),Table4[rxn],Table4[ub],0)</f>
        <v>0</v>
      </c>
      <c r="W2476" s="1" t="b">
        <f>AND(Table5[[#This Row],[FVA ENZLOAD flux UB]]=0,Table5[[#This Row],[ENZ not made when it should be?]])</f>
        <v>0</v>
      </c>
    </row>
    <row r="2477" spans="1:23" hidden="1">
      <c r="A2477" s="1"/>
      <c r="B2477" s="1" t="str">
        <f>_xlfn.TEXTBEFORE(Table38[[#This Row],[all fluxes from kapp-slack]]," ",,,,"")</f>
        <v/>
      </c>
      <c r="C2477" s="1">
        <f>_xlfn.NUMBERVALUE(IFERROR(_xlfn.TEXTAFTER(Table38[[#This Row],[all fluxes from kapp-slack]]," ",-1,,,""),""))</f>
        <v>0</v>
      </c>
      <c r="F2477" s="1" t="s">
        <v>6310</v>
      </c>
      <c r="G2477" s="1" t="str">
        <f>_xlfn.TEXTBEFORE(Table5[[#This Row],[rxn     kapp_old        kapp_slack_ub   kapp_slack_lb]]," ")</f>
        <v>RXN-EX_raffin_e_REV-SPONT</v>
      </c>
      <c r="H247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47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477" s="1">
        <f>_xlfn.NUMBERVALUE(_xlfn.TEXTAFTER(Table5[[#This Row],[rxn     kapp_old        kapp_slack_ub   kapp_slack_lb]]," ",-1))</f>
        <v>0</v>
      </c>
      <c r="K2477" s="1">
        <f>_xlfn.XLOOKUP(SUBSTITUTE(Table5[[#This Row],[rxn]],"RXN-","ENZLOAD-"),ENZLOAD[name],ENZLOAD[flux],0)</f>
        <v>0</v>
      </c>
      <c r="L2477" s="1" t="str">
        <f>"'"&amp;Table5[[#This Row],[rxn]]&amp;"'"&amp;CHAR(9)&amp;IF(AND(Table5[[#This Row],[kapp_slack_ub]]&lt;&gt;0,Table5[[#This Row],[kapp_old]]&lt;$F$1),$F$1,Table5[[#This Row],[kapp_old]])</f>
        <v>'RXN-EX_raffin_e_REV-SPONT'	27141.27779288</v>
      </c>
      <c r="M2477" s="1">
        <f>_xlfn.XLOOKUP(Table5[[#This Row],[rxn]],Table3[name],Table3[flux],$F$1)</f>
        <v>27141.277792879999</v>
      </c>
      <c r="N2477" s="1" t="str">
        <f>IFERROR(Table5[[#This Row],[min flux]]/Table5[[#This Row],[associated enzload]],"")</f>
        <v/>
      </c>
      <c r="O2477" s="1">
        <f>_xlfn.NUMBERVALUE(IF(Table5[[#This Row],[flux/enzload]]="","",ABS($N$1-Table5[[#This Row],[flux/enzload]])))</f>
        <v>0</v>
      </c>
      <c r="P2477" s="1">
        <f>Table5[[#This Row],[kapp_old]]+IFERROR(((Table5[[#This Row],[kapp_slack_ub]]-Table5[[#This Row],[kapp_slack_lb]])/Table5[[#This Row],[associated enzload]]),0)</f>
        <v>27141.277792879999</v>
      </c>
      <c r="Q2477" s="1" t="str">
        <f>"'"&amp;Table5[[#This Row],[rxn]]&amp;"'"&amp;CHAR(9)&amp;Table5[[#This Row],[kapp + (slack_ub - slack_lb)/enzload]]</f>
        <v>'RXN-EX_raffin_e_REV-SPONT'	27141.27779288</v>
      </c>
      <c r="R2477" s="1">
        <f>_xlfn.XLOOKUP(Table5[[#This Row],[rxn]],Table38[name],Table38[flux],0)</f>
        <v>0</v>
      </c>
      <c r="S2477" s="1">
        <f>_xlfn.XLOOKUP(SUBSTITUTE(Table5[[#This Row],[rxn]],"RXN-","ENZLOAD-"),Table38[name],Table38[flux],0)</f>
        <v>0</v>
      </c>
      <c r="T2477" s="1" t="b">
        <f>AND(Table5[[#This Row],[ENZLOAD flux in kapp-slack.gms]]=0,Table5[[#This Row],[flux in kapp-slack.gms]]&lt;&gt;0,NOT(Table5[[#This Row],[spont or unknown?]]))</f>
        <v>0</v>
      </c>
      <c r="U2477" s="1" t="b">
        <f>OR(_xlfn.TEXTAFTER(Table5[[#This Row],[rxn]],"-",-1)="SPONT",_xlfn.TEXTAFTER(Table5[[#This Row],[rxn]],"-",-1)="UNKNOWN")</f>
        <v>1</v>
      </c>
      <c r="V2477" s="1">
        <f>_xlfn.XLOOKUP(SUBSTITUTE(Table5[[#This Row],[rxn]],"RXN-","ENZLOAD-"),Table4[rxn],Table4[ub],0)</f>
        <v>0</v>
      </c>
      <c r="W2477" s="1" t="b">
        <f>AND(Table5[[#This Row],[FVA ENZLOAD flux UB]]=0,Table5[[#This Row],[ENZ not made when it should be?]])</f>
        <v>0</v>
      </c>
    </row>
    <row r="2478" spans="1:23" hidden="1">
      <c r="A2478" s="1"/>
      <c r="B2478" s="1" t="str">
        <f>_xlfn.TEXTBEFORE(Table38[[#This Row],[all fluxes from kapp-slack]]," ",,,,"")</f>
        <v/>
      </c>
      <c r="C2478" s="1">
        <f>_xlfn.NUMBERVALUE(IFERROR(_xlfn.TEXTAFTER(Table38[[#This Row],[all fluxes from kapp-slack]]," ",-1,,,""),""))</f>
        <v>0</v>
      </c>
      <c r="F2478" s="1" t="s">
        <v>6311</v>
      </c>
      <c r="G2478" s="1" t="str">
        <f>_xlfn.TEXTBEFORE(Table5[[#This Row],[rxn     kapp_old        kapp_slack_ub   kapp_slack_lb]]," ")</f>
        <v>RXN-EX_melib_e_FWD-SPONT</v>
      </c>
      <c r="H247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47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478" s="1">
        <f>_xlfn.NUMBERVALUE(_xlfn.TEXTAFTER(Table5[[#This Row],[rxn     kapp_old        kapp_slack_ub   kapp_slack_lb]]," ",-1))</f>
        <v>0</v>
      </c>
      <c r="K2478" s="1">
        <f>_xlfn.XLOOKUP(SUBSTITUTE(Table5[[#This Row],[rxn]],"RXN-","ENZLOAD-"),ENZLOAD[name],ENZLOAD[flux],0)</f>
        <v>0</v>
      </c>
      <c r="L2478" s="1" t="str">
        <f>"'"&amp;Table5[[#This Row],[rxn]]&amp;"'"&amp;CHAR(9)&amp;IF(AND(Table5[[#This Row],[kapp_slack_ub]]&lt;&gt;0,Table5[[#This Row],[kapp_old]]&lt;$F$1),$F$1,Table5[[#This Row],[kapp_old]])</f>
        <v>'RXN-EX_melib_e_FWD-SPONT'	27141.27779288</v>
      </c>
      <c r="M2478" s="1">
        <f>_xlfn.XLOOKUP(Table5[[#This Row],[rxn]],Table3[name],Table3[flux],$F$1)</f>
        <v>27141.277792879999</v>
      </c>
      <c r="N2478" s="1" t="str">
        <f>IFERROR(Table5[[#This Row],[min flux]]/Table5[[#This Row],[associated enzload]],"")</f>
        <v/>
      </c>
      <c r="O2478" s="1">
        <f>_xlfn.NUMBERVALUE(IF(Table5[[#This Row],[flux/enzload]]="","",ABS($N$1-Table5[[#This Row],[flux/enzload]])))</f>
        <v>0</v>
      </c>
      <c r="P2478" s="1">
        <f>Table5[[#This Row],[kapp_old]]+IFERROR(((Table5[[#This Row],[kapp_slack_ub]]-Table5[[#This Row],[kapp_slack_lb]])/Table5[[#This Row],[associated enzload]]),0)</f>
        <v>27141.277792879999</v>
      </c>
      <c r="Q2478" s="1" t="str">
        <f>"'"&amp;Table5[[#This Row],[rxn]]&amp;"'"&amp;CHAR(9)&amp;Table5[[#This Row],[kapp + (slack_ub - slack_lb)/enzload]]</f>
        <v>'RXN-EX_melib_e_FWD-SPONT'	27141.27779288</v>
      </c>
      <c r="R2478" s="1">
        <f>_xlfn.XLOOKUP(Table5[[#This Row],[rxn]],Table38[name],Table38[flux],0)</f>
        <v>0</v>
      </c>
      <c r="S2478" s="1">
        <f>_xlfn.XLOOKUP(SUBSTITUTE(Table5[[#This Row],[rxn]],"RXN-","ENZLOAD-"),Table38[name],Table38[flux],0)</f>
        <v>0</v>
      </c>
      <c r="T2478" s="1" t="b">
        <f>AND(Table5[[#This Row],[ENZLOAD flux in kapp-slack.gms]]=0,Table5[[#This Row],[flux in kapp-slack.gms]]&lt;&gt;0,NOT(Table5[[#This Row],[spont or unknown?]]))</f>
        <v>0</v>
      </c>
      <c r="U2478" s="1" t="b">
        <f>OR(_xlfn.TEXTAFTER(Table5[[#This Row],[rxn]],"-",-1)="SPONT",_xlfn.TEXTAFTER(Table5[[#This Row],[rxn]],"-",-1)="UNKNOWN")</f>
        <v>1</v>
      </c>
      <c r="V2478" s="1">
        <f>_xlfn.XLOOKUP(SUBSTITUTE(Table5[[#This Row],[rxn]],"RXN-","ENZLOAD-"),Table4[rxn],Table4[ub],0)</f>
        <v>0</v>
      </c>
      <c r="W2478" s="1" t="b">
        <f>AND(Table5[[#This Row],[FVA ENZLOAD flux UB]]=0,Table5[[#This Row],[ENZ not made when it should be?]])</f>
        <v>0</v>
      </c>
    </row>
    <row r="2479" spans="1:23" hidden="1">
      <c r="A2479" s="1"/>
      <c r="B2479" s="1" t="str">
        <f>_xlfn.TEXTBEFORE(Table38[[#This Row],[all fluxes from kapp-slack]]," ",,,,"")</f>
        <v/>
      </c>
      <c r="C2479" s="1">
        <f>_xlfn.NUMBERVALUE(IFERROR(_xlfn.TEXTAFTER(Table38[[#This Row],[all fluxes from kapp-slack]]," ",-1,,,""),""))</f>
        <v>0</v>
      </c>
      <c r="F2479" s="1" t="s">
        <v>6312</v>
      </c>
      <c r="G2479" s="1" t="str">
        <f>_xlfn.TEXTBEFORE(Table5[[#This Row],[rxn     kapp_old        kapp_slack_ub   kapp_slack_lb]]," ")</f>
        <v>RXN-EX_melib_e_REV-SPONT</v>
      </c>
      <c r="H247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47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479" s="1">
        <f>_xlfn.NUMBERVALUE(_xlfn.TEXTAFTER(Table5[[#This Row],[rxn     kapp_old        kapp_slack_ub   kapp_slack_lb]]," ",-1))</f>
        <v>0</v>
      </c>
      <c r="K2479" s="1">
        <f>_xlfn.XLOOKUP(SUBSTITUTE(Table5[[#This Row],[rxn]],"RXN-","ENZLOAD-"),ENZLOAD[name],ENZLOAD[flux],0)</f>
        <v>0</v>
      </c>
      <c r="L2479" s="1" t="str">
        <f>"'"&amp;Table5[[#This Row],[rxn]]&amp;"'"&amp;CHAR(9)&amp;IF(AND(Table5[[#This Row],[kapp_slack_ub]]&lt;&gt;0,Table5[[#This Row],[kapp_old]]&lt;$F$1),$F$1,Table5[[#This Row],[kapp_old]])</f>
        <v>'RXN-EX_melib_e_REV-SPONT'	27141.27779288</v>
      </c>
      <c r="M2479" s="1">
        <f>_xlfn.XLOOKUP(Table5[[#This Row],[rxn]],Table3[name],Table3[flux],$F$1)</f>
        <v>27141.277792879999</v>
      </c>
      <c r="N2479" s="1" t="str">
        <f>IFERROR(Table5[[#This Row],[min flux]]/Table5[[#This Row],[associated enzload]],"")</f>
        <v/>
      </c>
      <c r="O2479" s="1">
        <f>_xlfn.NUMBERVALUE(IF(Table5[[#This Row],[flux/enzload]]="","",ABS($N$1-Table5[[#This Row],[flux/enzload]])))</f>
        <v>0</v>
      </c>
      <c r="P2479" s="1">
        <f>Table5[[#This Row],[kapp_old]]+IFERROR(((Table5[[#This Row],[kapp_slack_ub]]-Table5[[#This Row],[kapp_slack_lb]])/Table5[[#This Row],[associated enzload]]),0)</f>
        <v>27141.277792879999</v>
      </c>
      <c r="Q2479" s="1" t="str">
        <f>"'"&amp;Table5[[#This Row],[rxn]]&amp;"'"&amp;CHAR(9)&amp;Table5[[#This Row],[kapp + (slack_ub - slack_lb)/enzload]]</f>
        <v>'RXN-EX_melib_e_REV-SPONT'	27141.27779288</v>
      </c>
      <c r="R2479" s="1">
        <f>_xlfn.XLOOKUP(Table5[[#This Row],[rxn]],Table38[name],Table38[flux],0)</f>
        <v>0</v>
      </c>
      <c r="S2479" s="1">
        <f>_xlfn.XLOOKUP(SUBSTITUTE(Table5[[#This Row],[rxn]],"RXN-","ENZLOAD-"),Table38[name],Table38[flux],0)</f>
        <v>0</v>
      </c>
      <c r="T2479" s="1" t="b">
        <f>AND(Table5[[#This Row],[ENZLOAD flux in kapp-slack.gms]]=0,Table5[[#This Row],[flux in kapp-slack.gms]]&lt;&gt;0,NOT(Table5[[#This Row],[spont or unknown?]]))</f>
        <v>0</v>
      </c>
      <c r="U2479" s="1" t="b">
        <f>OR(_xlfn.TEXTAFTER(Table5[[#This Row],[rxn]],"-",-1)="SPONT",_xlfn.TEXTAFTER(Table5[[#This Row],[rxn]],"-",-1)="UNKNOWN")</f>
        <v>1</v>
      </c>
      <c r="V2479" s="1">
        <f>_xlfn.XLOOKUP(SUBSTITUTE(Table5[[#This Row],[rxn]],"RXN-","ENZLOAD-"),Table4[rxn],Table4[ub],0)</f>
        <v>0</v>
      </c>
      <c r="W2479" s="1" t="b">
        <f>AND(Table5[[#This Row],[FVA ENZLOAD flux UB]]=0,Table5[[#This Row],[ENZ not made when it should be?]])</f>
        <v>0</v>
      </c>
    </row>
    <row r="2480" spans="1:23" hidden="1">
      <c r="A2480" s="1"/>
      <c r="B2480" s="1" t="str">
        <f>_xlfn.TEXTBEFORE(Table38[[#This Row],[all fluxes from kapp-slack]]," ",,,,"")</f>
        <v/>
      </c>
      <c r="C2480" s="1">
        <f>_xlfn.NUMBERVALUE(IFERROR(_xlfn.TEXTAFTER(Table38[[#This Row],[all fluxes from kapp-slack]]," ",-1,,,""),""))</f>
        <v>0</v>
      </c>
      <c r="F2480" s="1" t="s">
        <v>6313</v>
      </c>
      <c r="G2480" s="1" t="str">
        <f>_xlfn.TEXTBEFORE(Table5[[#This Row],[rxn     kapp_old        kapp_slack_ub   kapp_slack_lb]]," ")</f>
        <v>RXN-EX_fe3_e_FWD-SPONT</v>
      </c>
      <c r="H248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48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480" s="1">
        <f>_xlfn.NUMBERVALUE(_xlfn.TEXTAFTER(Table5[[#This Row],[rxn     kapp_old        kapp_slack_ub   kapp_slack_lb]]," ",-1))</f>
        <v>0</v>
      </c>
      <c r="K2480" s="1">
        <f>_xlfn.XLOOKUP(SUBSTITUTE(Table5[[#This Row],[rxn]],"RXN-","ENZLOAD-"),ENZLOAD[name],ENZLOAD[flux],0)</f>
        <v>0</v>
      </c>
      <c r="L2480" s="1" t="str">
        <f>"'"&amp;Table5[[#This Row],[rxn]]&amp;"'"&amp;CHAR(9)&amp;IF(AND(Table5[[#This Row],[kapp_slack_ub]]&lt;&gt;0,Table5[[#This Row],[kapp_old]]&lt;$F$1),$F$1,Table5[[#This Row],[kapp_old]])</f>
        <v>'RXN-EX_fe3_e_FWD-SPONT'	27141.27779288</v>
      </c>
      <c r="M2480" s="1">
        <f>_xlfn.XLOOKUP(Table5[[#This Row],[rxn]],Table3[name],Table3[flux],$F$1)</f>
        <v>27141.277792879999</v>
      </c>
      <c r="N2480" s="1" t="str">
        <f>IFERROR(Table5[[#This Row],[min flux]]/Table5[[#This Row],[associated enzload]],"")</f>
        <v/>
      </c>
      <c r="O2480" s="1">
        <f>_xlfn.NUMBERVALUE(IF(Table5[[#This Row],[flux/enzload]]="","",ABS($N$1-Table5[[#This Row],[flux/enzload]])))</f>
        <v>0</v>
      </c>
      <c r="P2480" s="1">
        <f>Table5[[#This Row],[kapp_old]]+IFERROR(((Table5[[#This Row],[kapp_slack_ub]]-Table5[[#This Row],[kapp_slack_lb]])/Table5[[#This Row],[associated enzload]]),0)</f>
        <v>27141.277792879999</v>
      </c>
      <c r="Q2480" s="1" t="str">
        <f>"'"&amp;Table5[[#This Row],[rxn]]&amp;"'"&amp;CHAR(9)&amp;Table5[[#This Row],[kapp + (slack_ub - slack_lb)/enzload]]</f>
        <v>'RXN-EX_fe3_e_FWD-SPONT'	27141.27779288</v>
      </c>
      <c r="R2480" s="1">
        <f>_xlfn.XLOOKUP(Table5[[#This Row],[rxn]],Table38[name],Table38[flux],0)</f>
        <v>0</v>
      </c>
      <c r="S2480" s="1">
        <f>_xlfn.XLOOKUP(SUBSTITUTE(Table5[[#This Row],[rxn]],"RXN-","ENZLOAD-"),Table38[name],Table38[flux],0)</f>
        <v>0</v>
      </c>
      <c r="T2480" s="1" t="b">
        <f>AND(Table5[[#This Row],[ENZLOAD flux in kapp-slack.gms]]=0,Table5[[#This Row],[flux in kapp-slack.gms]]&lt;&gt;0,NOT(Table5[[#This Row],[spont or unknown?]]))</f>
        <v>0</v>
      </c>
      <c r="U2480" s="1" t="b">
        <f>OR(_xlfn.TEXTAFTER(Table5[[#This Row],[rxn]],"-",-1)="SPONT",_xlfn.TEXTAFTER(Table5[[#This Row],[rxn]],"-",-1)="UNKNOWN")</f>
        <v>1</v>
      </c>
      <c r="V2480" s="1">
        <f>_xlfn.XLOOKUP(SUBSTITUTE(Table5[[#This Row],[rxn]],"RXN-","ENZLOAD-"),Table4[rxn],Table4[ub],0)</f>
        <v>0</v>
      </c>
      <c r="W2480" s="1" t="b">
        <f>AND(Table5[[#This Row],[FVA ENZLOAD flux UB]]=0,Table5[[#This Row],[ENZ not made when it should be?]])</f>
        <v>0</v>
      </c>
    </row>
    <row r="2481" spans="1:23" hidden="1">
      <c r="A2481" s="1"/>
      <c r="B2481" s="1" t="str">
        <f>_xlfn.TEXTBEFORE(Table38[[#This Row],[all fluxes from kapp-slack]]," ",,,,"")</f>
        <v/>
      </c>
      <c r="C2481" s="1">
        <f>_xlfn.NUMBERVALUE(IFERROR(_xlfn.TEXTAFTER(Table38[[#This Row],[all fluxes from kapp-slack]]," ",-1,,,""),""))</f>
        <v>0</v>
      </c>
      <c r="F2481" s="1" t="s">
        <v>6314</v>
      </c>
      <c r="G2481" s="1" t="str">
        <f>_xlfn.TEXTBEFORE(Table5[[#This Row],[rxn     kapp_old        kapp_slack_ub   kapp_slack_lb]]," ")</f>
        <v>RXN-EX_fe3_e_REV-SPONT</v>
      </c>
      <c r="H248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48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481" s="1">
        <f>_xlfn.NUMBERVALUE(_xlfn.TEXTAFTER(Table5[[#This Row],[rxn     kapp_old        kapp_slack_ub   kapp_slack_lb]]," ",-1))</f>
        <v>0</v>
      </c>
      <c r="K2481" s="1">
        <f>_xlfn.XLOOKUP(SUBSTITUTE(Table5[[#This Row],[rxn]],"RXN-","ENZLOAD-"),ENZLOAD[name],ENZLOAD[flux],0)</f>
        <v>0</v>
      </c>
      <c r="L2481" s="1" t="str">
        <f>"'"&amp;Table5[[#This Row],[rxn]]&amp;"'"&amp;CHAR(9)&amp;IF(AND(Table5[[#This Row],[kapp_slack_ub]]&lt;&gt;0,Table5[[#This Row],[kapp_old]]&lt;$F$1),$F$1,Table5[[#This Row],[kapp_old]])</f>
        <v>'RXN-EX_fe3_e_REV-SPONT'	27141.27779288</v>
      </c>
      <c r="M2481" s="1">
        <f>_xlfn.XLOOKUP(Table5[[#This Row],[rxn]],Table3[name],Table3[flux],$F$1)</f>
        <v>4.9166785800000001E-10</v>
      </c>
      <c r="N2481" s="1" t="str">
        <f>IFERROR(Table5[[#This Row],[min flux]]/Table5[[#This Row],[associated enzload]],"")</f>
        <v/>
      </c>
      <c r="O2481" s="1">
        <f>_xlfn.NUMBERVALUE(IF(Table5[[#This Row],[flux/enzload]]="","",ABS($N$1-Table5[[#This Row],[flux/enzload]])))</f>
        <v>0</v>
      </c>
      <c r="P2481" s="1">
        <f>Table5[[#This Row],[kapp_old]]+IFERROR(((Table5[[#This Row],[kapp_slack_ub]]-Table5[[#This Row],[kapp_slack_lb]])/Table5[[#This Row],[associated enzload]]),0)</f>
        <v>27141.277792879999</v>
      </c>
      <c r="Q2481" s="1" t="str">
        <f>"'"&amp;Table5[[#This Row],[rxn]]&amp;"'"&amp;CHAR(9)&amp;Table5[[#This Row],[kapp + (slack_ub - slack_lb)/enzload]]</f>
        <v>'RXN-EX_fe3_e_REV-SPONT'	27141.27779288</v>
      </c>
      <c r="R2481" s="1">
        <f>_xlfn.XLOOKUP(Table5[[#This Row],[rxn]],Table38[name],Table38[flux],0)</f>
        <v>0</v>
      </c>
      <c r="S2481" s="1">
        <f>_xlfn.XLOOKUP(SUBSTITUTE(Table5[[#This Row],[rxn]],"RXN-","ENZLOAD-"),Table38[name],Table38[flux],0)</f>
        <v>0</v>
      </c>
      <c r="T2481" s="1" t="b">
        <f>AND(Table5[[#This Row],[ENZLOAD flux in kapp-slack.gms]]=0,Table5[[#This Row],[flux in kapp-slack.gms]]&lt;&gt;0,NOT(Table5[[#This Row],[spont or unknown?]]))</f>
        <v>0</v>
      </c>
      <c r="U2481" s="1" t="b">
        <f>OR(_xlfn.TEXTAFTER(Table5[[#This Row],[rxn]],"-",-1)="SPONT",_xlfn.TEXTAFTER(Table5[[#This Row],[rxn]],"-",-1)="UNKNOWN")</f>
        <v>1</v>
      </c>
      <c r="V2481" s="1">
        <f>_xlfn.XLOOKUP(SUBSTITUTE(Table5[[#This Row],[rxn]],"RXN-","ENZLOAD-"),Table4[rxn],Table4[ub],0)</f>
        <v>0</v>
      </c>
      <c r="W2481" s="1" t="b">
        <f>AND(Table5[[#This Row],[FVA ENZLOAD flux UB]]=0,Table5[[#This Row],[ENZ not made when it should be?]])</f>
        <v>0</v>
      </c>
    </row>
    <row r="2482" spans="1:23" hidden="1">
      <c r="A2482" s="1"/>
      <c r="B2482" s="1" t="str">
        <f>_xlfn.TEXTBEFORE(Table38[[#This Row],[all fluxes from kapp-slack]]," ",,,,"")</f>
        <v/>
      </c>
      <c r="C2482" s="1">
        <f>_xlfn.NUMBERVALUE(IFERROR(_xlfn.TEXTAFTER(Table38[[#This Row],[all fluxes from kapp-slack]]," ",-1,,,""),""))</f>
        <v>0</v>
      </c>
      <c r="F2482" s="1" t="s">
        <v>6315</v>
      </c>
      <c r="G2482" s="1" t="str">
        <f>_xlfn.TEXTBEFORE(Table5[[#This Row],[rxn     kapp_old        kapp_slack_ub   kapp_slack_lb]]," ")</f>
        <v>RXN-EX_arach_e_FWD-SPONT</v>
      </c>
      <c r="H248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48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482" s="1">
        <f>_xlfn.NUMBERVALUE(_xlfn.TEXTAFTER(Table5[[#This Row],[rxn     kapp_old        kapp_slack_ub   kapp_slack_lb]]," ",-1))</f>
        <v>0</v>
      </c>
      <c r="K2482" s="1">
        <f>_xlfn.XLOOKUP(SUBSTITUTE(Table5[[#This Row],[rxn]],"RXN-","ENZLOAD-"),ENZLOAD[name],ENZLOAD[flux],0)</f>
        <v>0</v>
      </c>
      <c r="L2482" s="1" t="str">
        <f>"'"&amp;Table5[[#This Row],[rxn]]&amp;"'"&amp;CHAR(9)&amp;IF(AND(Table5[[#This Row],[kapp_slack_ub]]&lt;&gt;0,Table5[[#This Row],[kapp_old]]&lt;$F$1),$F$1,Table5[[#This Row],[kapp_old]])</f>
        <v>'RXN-EX_arach_e_FWD-SPONT'	27141.27779288</v>
      </c>
      <c r="M2482" s="1">
        <f>_xlfn.XLOOKUP(Table5[[#This Row],[rxn]],Table3[name],Table3[flux],$F$1)</f>
        <v>27141.277792879999</v>
      </c>
      <c r="N2482" s="1" t="str">
        <f>IFERROR(Table5[[#This Row],[min flux]]/Table5[[#This Row],[associated enzload]],"")</f>
        <v/>
      </c>
      <c r="O2482" s="1">
        <f>_xlfn.NUMBERVALUE(IF(Table5[[#This Row],[flux/enzload]]="","",ABS($N$1-Table5[[#This Row],[flux/enzload]])))</f>
        <v>0</v>
      </c>
      <c r="P2482" s="1">
        <f>Table5[[#This Row],[kapp_old]]+IFERROR(((Table5[[#This Row],[kapp_slack_ub]]-Table5[[#This Row],[kapp_slack_lb]])/Table5[[#This Row],[associated enzload]]),0)</f>
        <v>27141.277792879999</v>
      </c>
      <c r="Q2482" s="1" t="str">
        <f>"'"&amp;Table5[[#This Row],[rxn]]&amp;"'"&amp;CHAR(9)&amp;Table5[[#This Row],[kapp + (slack_ub - slack_lb)/enzload]]</f>
        <v>'RXN-EX_arach_e_FWD-SPONT'	27141.27779288</v>
      </c>
      <c r="R2482" s="1">
        <f>_xlfn.XLOOKUP(Table5[[#This Row],[rxn]],Table38[name],Table38[flux],0)</f>
        <v>0</v>
      </c>
      <c r="S2482" s="1">
        <f>_xlfn.XLOOKUP(SUBSTITUTE(Table5[[#This Row],[rxn]],"RXN-","ENZLOAD-"),Table38[name],Table38[flux],0)</f>
        <v>0</v>
      </c>
      <c r="T2482" s="1" t="b">
        <f>AND(Table5[[#This Row],[ENZLOAD flux in kapp-slack.gms]]=0,Table5[[#This Row],[flux in kapp-slack.gms]]&lt;&gt;0,NOT(Table5[[#This Row],[spont or unknown?]]))</f>
        <v>0</v>
      </c>
      <c r="U2482" s="1" t="b">
        <f>OR(_xlfn.TEXTAFTER(Table5[[#This Row],[rxn]],"-",-1)="SPONT",_xlfn.TEXTAFTER(Table5[[#This Row],[rxn]],"-",-1)="UNKNOWN")</f>
        <v>1</v>
      </c>
      <c r="V2482" s="1">
        <f>_xlfn.XLOOKUP(SUBSTITUTE(Table5[[#This Row],[rxn]],"RXN-","ENZLOAD-"),Table4[rxn],Table4[ub],0)</f>
        <v>0</v>
      </c>
      <c r="W2482" s="1" t="b">
        <f>AND(Table5[[#This Row],[FVA ENZLOAD flux UB]]=0,Table5[[#This Row],[ENZ not made when it should be?]])</f>
        <v>0</v>
      </c>
    </row>
    <row r="2483" spans="1:23" hidden="1">
      <c r="A2483" s="1"/>
      <c r="B2483" s="1" t="str">
        <f>_xlfn.TEXTBEFORE(Table38[[#This Row],[all fluxes from kapp-slack]]," ",,,,"")</f>
        <v/>
      </c>
      <c r="C2483" s="1">
        <f>_xlfn.NUMBERVALUE(IFERROR(_xlfn.TEXTAFTER(Table38[[#This Row],[all fluxes from kapp-slack]]," ",-1,,,""),""))</f>
        <v>0</v>
      </c>
      <c r="F2483" s="1" t="s">
        <v>6316</v>
      </c>
      <c r="G2483" s="1" t="str">
        <f>_xlfn.TEXTBEFORE(Table5[[#This Row],[rxn     kapp_old        kapp_slack_ub   kapp_slack_lb]]," ")</f>
        <v>RXN-EX_arach_e_REV-SPONT</v>
      </c>
      <c r="H248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48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483" s="1">
        <f>_xlfn.NUMBERVALUE(_xlfn.TEXTAFTER(Table5[[#This Row],[rxn     kapp_old        kapp_slack_ub   kapp_slack_lb]]," ",-1))</f>
        <v>0</v>
      </c>
      <c r="K2483" s="1">
        <f>_xlfn.XLOOKUP(SUBSTITUTE(Table5[[#This Row],[rxn]],"RXN-","ENZLOAD-"),ENZLOAD[name],ENZLOAD[flux],0)</f>
        <v>0</v>
      </c>
      <c r="L2483" s="1" t="str">
        <f>"'"&amp;Table5[[#This Row],[rxn]]&amp;"'"&amp;CHAR(9)&amp;IF(AND(Table5[[#This Row],[kapp_slack_ub]]&lt;&gt;0,Table5[[#This Row],[kapp_old]]&lt;$F$1),$F$1,Table5[[#This Row],[kapp_old]])</f>
        <v>'RXN-EX_arach_e_REV-SPONT'	27141.27779288</v>
      </c>
      <c r="M2483" s="1">
        <f>_xlfn.XLOOKUP(Table5[[#This Row],[rxn]],Table3[name],Table3[flux],$F$1)</f>
        <v>27141.277792879999</v>
      </c>
      <c r="N2483" s="1" t="str">
        <f>IFERROR(Table5[[#This Row],[min flux]]/Table5[[#This Row],[associated enzload]],"")</f>
        <v/>
      </c>
      <c r="O2483" s="1">
        <f>_xlfn.NUMBERVALUE(IF(Table5[[#This Row],[flux/enzload]]="","",ABS($N$1-Table5[[#This Row],[flux/enzload]])))</f>
        <v>0</v>
      </c>
      <c r="P2483" s="1">
        <f>Table5[[#This Row],[kapp_old]]+IFERROR(((Table5[[#This Row],[kapp_slack_ub]]-Table5[[#This Row],[kapp_slack_lb]])/Table5[[#This Row],[associated enzload]]),0)</f>
        <v>27141.277792879999</v>
      </c>
      <c r="Q2483" s="1" t="str">
        <f>"'"&amp;Table5[[#This Row],[rxn]]&amp;"'"&amp;CHAR(9)&amp;Table5[[#This Row],[kapp + (slack_ub - slack_lb)/enzload]]</f>
        <v>'RXN-EX_arach_e_REV-SPONT'	27141.27779288</v>
      </c>
      <c r="R2483" s="1">
        <f>_xlfn.XLOOKUP(Table5[[#This Row],[rxn]],Table38[name],Table38[flux],0)</f>
        <v>0</v>
      </c>
      <c r="S2483" s="1">
        <f>_xlfn.XLOOKUP(SUBSTITUTE(Table5[[#This Row],[rxn]],"RXN-","ENZLOAD-"),Table38[name],Table38[flux],0)</f>
        <v>0</v>
      </c>
      <c r="T2483" s="1" t="b">
        <f>AND(Table5[[#This Row],[ENZLOAD flux in kapp-slack.gms]]=0,Table5[[#This Row],[flux in kapp-slack.gms]]&lt;&gt;0,NOT(Table5[[#This Row],[spont or unknown?]]))</f>
        <v>0</v>
      </c>
      <c r="U2483" s="1" t="b">
        <f>OR(_xlfn.TEXTAFTER(Table5[[#This Row],[rxn]],"-",-1)="SPONT",_xlfn.TEXTAFTER(Table5[[#This Row],[rxn]],"-",-1)="UNKNOWN")</f>
        <v>1</v>
      </c>
      <c r="V2483" s="1">
        <f>_xlfn.XLOOKUP(SUBSTITUTE(Table5[[#This Row],[rxn]],"RXN-","ENZLOAD-"),Table4[rxn],Table4[ub],0)</f>
        <v>0</v>
      </c>
      <c r="W2483" s="1" t="b">
        <f>AND(Table5[[#This Row],[FVA ENZLOAD flux UB]]=0,Table5[[#This Row],[ENZ not made when it should be?]])</f>
        <v>0</v>
      </c>
    </row>
    <row r="2484" spans="1:23" hidden="1">
      <c r="A2484" s="1"/>
      <c r="B2484" s="1" t="str">
        <f>_xlfn.TEXTBEFORE(Table38[[#This Row],[all fluxes from kapp-slack]]," ",,,,"")</f>
        <v/>
      </c>
      <c r="C2484" s="1">
        <f>_xlfn.NUMBERVALUE(IFERROR(_xlfn.TEXTAFTER(Table38[[#This Row],[all fluxes from kapp-slack]]," ",-1,,,""),""))</f>
        <v>0</v>
      </c>
      <c r="F2484" s="1" t="s">
        <v>6317</v>
      </c>
      <c r="G2484" s="1" t="str">
        <f>_xlfn.TEXTBEFORE(Table5[[#This Row],[rxn     kapp_old        kapp_slack_ub   kapp_slack_lb]]," ")</f>
        <v>RXN-EX_nad_e_FWD-SPONT</v>
      </c>
      <c r="H248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48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484" s="1">
        <f>_xlfn.NUMBERVALUE(_xlfn.TEXTAFTER(Table5[[#This Row],[rxn     kapp_old        kapp_slack_ub   kapp_slack_lb]]," ",-1))</f>
        <v>0</v>
      </c>
      <c r="K2484" s="1">
        <f>_xlfn.XLOOKUP(SUBSTITUTE(Table5[[#This Row],[rxn]],"RXN-","ENZLOAD-"),ENZLOAD[name],ENZLOAD[flux],0)</f>
        <v>0</v>
      </c>
      <c r="L2484" s="1" t="str">
        <f>"'"&amp;Table5[[#This Row],[rxn]]&amp;"'"&amp;CHAR(9)&amp;IF(AND(Table5[[#This Row],[kapp_slack_ub]]&lt;&gt;0,Table5[[#This Row],[kapp_old]]&lt;$F$1),$F$1,Table5[[#This Row],[kapp_old]])</f>
        <v>'RXN-EX_nad_e_FWD-SPONT'	27141.27779288</v>
      </c>
      <c r="M2484" s="1">
        <f>_xlfn.XLOOKUP(Table5[[#This Row],[rxn]],Table3[name],Table3[flux],$F$1)</f>
        <v>27141.277792879999</v>
      </c>
      <c r="N2484" s="1" t="str">
        <f>IFERROR(Table5[[#This Row],[min flux]]/Table5[[#This Row],[associated enzload]],"")</f>
        <v/>
      </c>
      <c r="O2484" s="1">
        <f>_xlfn.NUMBERVALUE(IF(Table5[[#This Row],[flux/enzload]]="","",ABS($N$1-Table5[[#This Row],[flux/enzload]])))</f>
        <v>0</v>
      </c>
      <c r="P2484" s="1">
        <f>Table5[[#This Row],[kapp_old]]+IFERROR(((Table5[[#This Row],[kapp_slack_ub]]-Table5[[#This Row],[kapp_slack_lb]])/Table5[[#This Row],[associated enzload]]),0)</f>
        <v>27141.277792879999</v>
      </c>
      <c r="Q2484" s="1" t="str">
        <f>"'"&amp;Table5[[#This Row],[rxn]]&amp;"'"&amp;CHAR(9)&amp;Table5[[#This Row],[kapp + (slack_ub - slack_lb)/enzload]]</f>
        <v>'RXN-EX_nad_e_FWD-SPONT'	27141.27779288</v>
      </c>
      <c r="R2484" s="1">
        <f>_xlfn.XLOOKUP(Table5[[#This Row],[rxn]],Table38[name],Table38[flux],0)</f>
        <v>0</v>
      </c>
      <c r="S2484" s="1">
        <f>_xlfn.XLOOKUP(SUBSTITUTE(Table5[[#This Row],[rxn]],"RXN-","ENZLOAD-"),Table38[name],Table38[flux],0)</f>
        <v>0</v>
      </c>
      <c r="T2484" s="1" t="b">
        <f>AND(Table5[[#This Row],[ENZLOAD flux in kapp-slack.gms]]=0,Table5[[#This Row],[flux in kapp-slack.gms]]&lt;&gt;0,NOT(Table5[[#This Row],[spont or unknown?]]))</f>
        <v>0</v>
      </c>
      <c r="U2484" s="1" t="b">
        <f>OR(_xlfn.TEXTAFTER(Table5[[#This Row],[rxn]],"-",-1)="SPONT",_xlfn.TEXTAFTER(Table5[[#This Row],[rxn]],"-",-1)="UNKNOWN")</f>
        <v>1</v>
      </c>
      <c r="V2484" s="1">
        <f>_xlfn.XLOOKUP(SUBSTITUTE(Table5[[#This Row],[rxn]],"RXN-","ENZLOAD-"),Table4[rxn],Table4[ub],0)</f>
        <v>0</v>
      </c>
      <c r="W2484" s="1" t="b">
        <f>AND(Table5[[#This Row],[FVA ENZLOAD flux UB]]=0,Table5[[#This Row],[ENZ not made when it should be?]])</f>
        <v>0</v>
      </c>
    </row>
    <row r="2485" spans="1:23" hidden="1">
      <c r="A2485" s="1"/>
      <c r="B2485" s="1" t="str">
        <f>_xlfn.TEXTBEFORE(Table38[[#This Row],[all fluxes from kapp-slack]]," ",,,,"")</f>
        <v/>
      </c>
      <c r="C2485" s="1">
        <f>_xlfn.NUMBERVALUE(IFERROR(_xlfn.TEXTAFTER(Table38[[#This Row],[all fluxes from kapp-slack]]," ",-1,,,""),""))</f>
        <v>0</v>
      </c>
      <c r="F2485" s="1" t="s">
        <v>6318</v>
      </c>
      <c r="G2485" s="1" t="str">
        <f>_xlfn.TEXTBEFORE(Table5[[#This Row],[rxn     kapp_old        kapp_slack_ub   kapp_slack_lb]]," ")</f>
        <v>RXN-EX_nad_e_REV-SPONT</v>
      </c>
      <c r="H248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48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485" s="1">
        <f>_xlfn.NUMBERVALUE(_xlfn.TEXTAFTER(Table5[[#This Row],[rxn     kapp_old        kapp_slack_ub   kapp_slack_lb]]," ",-1))</f>
        <v>0</v>
      </c>
      <c r="K2485" s="1">
        <f>_xlfn.XLOOKUP(SUBSTITUTE(Table5[[#This Row],[rxn]],"RXN-","ENZLOAD-"),ENZLOAD[name],ENZLOAD[flux],0)</f>
        <v>0</v>
      </c>
      <c r="L2485" s="1" t="str">
        <f>"'"&amp;Table5[[#This Row],[rxn]]&amp;"'"&amp;CHAR(9)&amp;IF(AND(Table5[[#This Row],[kapp_slack_ub]]&lt;&gt;0,Table5[[#This Row],[kapp_old]]&lt;$F$1),$F$1,Table5[[#This Row],[kapp_old]])</f>
        <v>'RXN-EX_nad_e_REV-SPONT'	27141.27779288</v>
      </c>
      <c r="M2485" s="1">
        <f>_xlfn.XLOOKUP(Table5[[#This Row],[rxn]],Table3[name],Table3[flux],$F$1)</f>
        <v>27141.277792879999</v>
      </c>
      <c r="N2485" s="1" t="str">
        <f>IFERROR(Table5[[#This Row],[min flux]]/Table5[[#This Row],[associated enzload]],"")</f>
        <v/>
      </c>
      <c r="O2485" s="1">
        <f>_xlfn.NUMBERVALUE(IF(Table5[[#This Row],[flux/enzload]]="","",ABS($N$1-Table5[[#This Row],[flux/enzload]])))</f>
        <v>0</v>
      </c>
      <c r="P2485" s="1">
        <f>Table5[[#This Row],[kapp_old]]+IFERROR(((Table5[[#This Row],[kapp_slack_ub]]-Table5[[#This Row],[kapp_slack_lb]])/Table5[[#This Row],[associated enzload]]),0)</f>
        <v>27141.277792879999</v>
      </c>
      <c r="Q2485" s="1" t="str">
        <f>"'"&amp;Table5[[#This Row],[rxn]]&amp;"'"&amp;CHAR(9)&amp;Table5[[#This Row],[kapp + (slack_ub - slack_lb)/enzload]]</f>
        <v>'RXN-EX_nad_e_REV-SPONT'	27141.27779288</v>
      </c>
      <c r="R2485" s="1">
        <f>_xlfn.XLOOKUP(Table5[[#This Row],[rxn]],Table38[name],Table38[flux],0)</f>
        <v>0</v>
      </c>
      <c r="S2485" s="1">
        <f>_xlfn.XLOOKUP(SUBSTITUTE(Table5[[#This Row],[rxn]],"RXN-","ENZLOAD-"),Table38[name],Table38[flux],0)</f>
        <v>0</v>
      </c>
      <c r="T2485" s="1" t="b">
        <f>AND(Table5[[#This Row],[ENZLOAD flux in kapp-slack.gms]]=0,Table5[[#This Row],[flux in kapp-slack.gms]]&lt;&gt;0,NOT(Table5[[#This Row],[spont or unknown?]]))</f>
        <v>0</v>
      </c>
      <c r="U2485" s="1" t="b">
        <f>OR(_xlfn.TEXTAFTER(Table5[[#This Row],[rxn]],"-",-1)="SPONT",_xlfn.TEXTAFTER(Table5[[#This Row],[rxn]],"-",-1)="UNKNOWN")</f>
        <v>1</v>
      </c>
      <c r="V2485" s="1">
        <f>_xlfn.XLOOKUP(SUBSTITUTE(Table5[[#This Row],[rxn]],"RXN-","ENZLOAD-"),Table4[rxn],Table4[ub],0)</f>
        <v>0</v>
      </c>
      <c r="W2485" s="1" t="b">
        <f>AND(Table5[[#This Row],[FVA ENZLOAD flux UB]]=0,Table5[[#This Row],[ENZ not made when it should be?]])</f>
        <v>0</v>
      </c>
    </row>
    <row r="2486" spans="1:23" hidden="1">
      <c r="A2486" s="1"/>
      <c r="B2486" s="1" t="str">
        <f>_xlfn.TEXTBEFORE(Table38[[#This Row],[all fluxes from kapp-slack]]," ",,,,"")</f>
        <v/>
      </c>
      <c r="C2486" s="1">
        <f>_xlfn.NUMBERVALUE(IFERROR(_xlfn.TEXTAFTER(Table38[[#This Row],[all fluxes from kapp-slack]]," ",-1,,,""),""))</f>
        <v>0</v>
      </c>
      <c r="F2486" s="1" t="s">
        <v>6319</v>
      </c>
      <c r="G2486" s="1" t="str">
        <f>_xlfn.TEXTBEFORE(Table5[[#This Row],[rxn     kapp_old        kapp_slack_ub   kapp_slack_lb]]," ")</f>
        <v>RXN-EX_nadp_e_FWD-SPONT</v>
      </c>
      <c r="H248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48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486" s="1">
        <f>_xlfn.NUMBERVALUE(_xlfn.TEXTAFTER(Table5[[#This Row],[rxn     kapp_old        kapp_slack_ub   kapp_slack_lb]]," ",-1))</f>
        <v>0</v>
      </c>
      <c r="K2486" s="1">
        <f>_xlfn.XLOOKUP(SUBSTITUTE(Table5[[#This Row],[rxn]],"RXN-","ENZLOAD-"),ENZLOAD[name],ENZLOAD[flux],0)</f>
        <v>0</v>
      </c>
      <c r="L2486" s="1" t="str">
        <f>"'"&amp;Table5[[#This Row],[rxn]]&amp;"'"&amp;CHAR(9)&amp;IF(AND(Table5[[#This Row],[kapp_slack_ub]]&lt;&gt;0,Table5[[#This Row],[kapp_old]]&lt;$F$1),$F$1,Table5[[#This Row],[kapp_old]])</f>
        <v>'RXN-EX_nadp_e_FWD-SPONT'	27141.27779288</v>
      </c>
      <c r="M2486" s="1">
        <f>_xlfn.XLOOKUP(Table5[[#This Row],[rxn]],Table3[name],Table3[flux],$F$1)</f>
        <v>27141.277792879999</v>
      </c>
      <c r="N2486" s="1" t="str">
        <f>IFERROR(Table5[[#This Row],[min flux]]/Table5[[#This Row],[associated enzload]],"")</f>
        <v/>
      </c>
      <c r="O2486" s="1">
        <f>_xlfn.NUMBERVALUE(IF(Table5[[#This Row],[flux/enzload]]="","",ABS($N$1-Table5[[#This Row],[flux/enzload]])))</f>
        <v>0</v>
      </c>
      <c r="P2486" s="1">
        <f>Table5[[#This Row],[kapp_old]]+IFERROR(((Table5[[#This Row],[kapp_slack_ub]]-Table5[[#This Row],[kapp_slack_lb]])/Table5[[#This Row],[associated enzload]]),0)</f>
        <v>27141.277792879999</v>
      </c>
      <c r="Q2486" s="1" t="str">
        <f>"'"&amp;Table5[[#This Row],[rxn]]&amp;"'"&amp;CHAR(9)&amp;Table5[[#This Row],[kapp + (slack_ub - slack_lb)/enzload]]</f>
        <v>'RXN-EX_nadp_e_FWD-SPONT'	27141.27779288</v>
      </c>
      <c r="R2486" s="1">
        <f>_xlfn.XLOOKUP(Table5[[#This Row],[rxn]],Table38[name],Table38[flux],0)</f>
        <v>0</v>
      </c>
      <c r="S2486" s="1">
        <f>_xlfn.XLOOKUP(SUBSTITUTE(Table5[[#This Row],[rxn]],"RXN-","ENZLOAD-"),Table38[name],Table38[flux],0)</f>
        <v>0</v>
      </c>
      <c r="T2486" s="1" t="b">
        <f>AND(Table5[[#This Row],[ENZLOAD flux in kapp-slack.gms]]=0,Table5[[#This Row],[flux in kapp-slack.gms]]&lt;&gt;0,NOT(Table5[[#This Row],[spont or unknown?]]))</f>
        <v>0</v>
      </c>
      <c r="U2486" s="1" t="b">
        <f>OR(_xlfn.TEXTAFTER(Table5[[#This Row],[rxn]],"-",-1)="SPONT",_xlfn.TEXTAFTER(Table5[[#This Row],[rxn]],"-",-1)="UNKNOWN")</f>
        <v>1</v>
      </c>
      <c r="V2486" s="1">
        <f>_xlfn.XLOOKUP(SUBSTITUTE(Table5[[#This Row],[rxn]],"RXN-","ENZLOAD-"),Table4[rxn],Table4[ub],0)</f>
        <v>0</v>
      </c>
      <c r="W2486" s="1" t="b">
        <f>AND(Table5[[#This Row],[FVA ENZLOAD flux UB]]=0,Table5[[#This Row],[ENZ not made when it should be?]])</f>
        <v>0</v>
      </c>
    </row>
    <row r="2487" spans="1:23" hidden="1">
      <c r="A2487" s="1"/>
      <c r="B2487" s="1" t="str">
        <f>_xlfn.TEXTBEFORE(Table38[[#This Row],[all fluxes from kapp-slack]]," ",,,,"")</f>
        <v/>
      </c>
      <c r="C2487" s="1">
        <f>_xlfn.NUMBERVALUE(IFERROR(_xlfn.TEXTAFTER(Table38[[#This Row],[all fluxes from kapp-slack]]," ",-1,,,""),""))</f>
        <v>0</v>
      </c>
      <c r="F2487" s="1" t="s">
        <v>6320</v>
      </c>
      <c r="G2487" s="1" t="str">
        <f>_xlfn.TEXTBEFORE(Table5[[#This Row],[rxn     kapp_old        kapp_slack_ub   kapp_slack_lb]]," ")</f>
        <v>RXN-EX_nadp_e_REV-SPONT</v>
      </c>
      <c r="H248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48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487" s="1">
        <f>_xlfn.NUMBERVALUE(_xlfn.TEXTAFTER(Table5[[#This Row],[rxn     kapp_old        kapp_slack_ub   kapp_slack_lb]]," ",-1))</f>
        <v>0</v>
      </c>
      <c r="K2487" s="1">
        <f>_xlfn.XLOOKUP(SUBSTITUTE(Table5[[#This Row],[rxn]],"RXN-","ENZLOAD-"),ENZLOAD[name],ENZLOAD[flux],0)</f>
        <v>0</v>
      </c>
      <c r="L2487" s="1" t="str">
        <f>"'"&amp;Table5[[#This Row],[rxn]]&amp;"'"&amp;CHAR(9)&amp;IF(AND(Table5[[#This Row],[kapp_slack_ub]]&lt;&gt;0,Table5[[#This Row],[kapp_old]]&lt;$F$1),$F$1,Table5[[#This Row],[kapp_old]])</f>
        <v>'RXN-EX_nadp_e_REV-SPONT'	27141.27779288</v>
      </c>
      <c r="M2487" s="1">
        <f>_xlfn.XLOOKUP(Table5[[#This Row],[rxn]],Table3[name],Table3[flux],$F$1)</f>
        <v>27141.277792879999</v>
      </c>
      <c r="N2487" s="1" t="str">
        <f>IFERROR(Table5[[#This Row],[min flux]]/Table5[[#This Row],[associated enzload]],"")</f>
        <v/>
      </c>
      <c r="O2487" s="1">
        <f>_xlfn.NUMBERVALUE(IF(Table5[[#This Row],[flux/enzload]]="","",ABS($N$1-Table5[[#This Row],[flux/enzload]])))</f>
        <v>0</v>
      </c>
      <c r="P2487" s="1">
        <f>Table5[[#This Row],[kapp_old]]+IFERROR(((Table5[[#This Row],[kapp_slack_ub]]-Table5[[#This Row],[kapp_slack_lb]])/Table5[[#This Row],[associated enzload]]),0)</f>
        <v>27141.277792879999</v>
      </c>
      <c r="Q2487" s="1" t="str">
        <f>"'"&amp;Table5[[#This Row],[rxn]]&amp;"'"&amp;CHAR(9)&amp;Table5[[#This Row],[kapp + (slack_ub - slack_lb)/enzload]]</f>
        <v>'RXN-EX_nadp_e_REV-SPONT'	27141.27779288</v>
      </c>
      <c r="R2487" s="1">
        <f>_xlfn.XLOOKUP(Table5[[#This Row],[rxn]],Table38[name],Table38[flux],0)</f>
        <v>0</v>
      </c>
      <c r="S2487" s="1">
        <f>_xlfn.XLOOKUP(SUBSTITUTE(Table5[[#This Row],[rxn]],"RXN-","ENZLOAD-"),Table38[name],Table38[flux],0)</f>
        <v>0</v>
      </c>
      <c r="T2487" s="1" t="b">
        <f>AND(Table5[[#This Row],[ENZLOAD flux in kapp-slack.gms]]=0,Table5[[#This Row],[flux in kapp-slack.gms]]&lt;&gt;0,NOT(Table5[[#This Row],[spont or unknown?]]))</f>
        <v>0</v>
      </c>
      <c r="U2487" s="1" t="b">
        <f>OR(_xlfn.TEXTAFTER(Table5[[#This Row],[rxn]],"-",-1)="SPONT",_xlfn.TEXTAFTER(Table5[[#This Row],[rxn]],"-",-1)="UNKNOWN")</f>
        <v>1</v>
      </c>
      <c r="V2487" s="1">
        <f>_xlfn.XLOOKUP(SUBSTITUTE(Table5[[#This Row],[rxn]],"RXN-","ENZLOAD-"),Table4[rxn],Table4[ub],0)</f>
        <v>0</v>
      </c>
      <c r="W2487" s="1" t="b">
        <f>AND(Table5[[#This Row],[FVA ENZLOAD flux UB]]=0,Table5[[#This Row],[ENZ not made when it should be?]])</f>
        <v>0</v>
      </c>
    </row>
    <row r="2488" spans="1:23" hidden="1">
      <c r="A2488" s="1"/>
      <c r="B2488" s="1" t="str">
        <f>_xlfn.TEXTBEFORE(Table38[[#This Row],[all fluxes from kapp-slack]]," ",,,,"")</f>
        <v/>
      </c>
      <c r="C2488" s="1">
        <f>_xlfn.NUMBERVALUE(IFERROR(_xlfn.TEXTAFTER(Table38[[#This Row],[all fluxes from kapp-slack]]," ",-1,,,""),""))</f>
        <v>0</v>
      </c>
      <c r="F2488" s="1" t="s">
        <v>6321</v>
      </c>
      <c r="G2488" s="1" t="str">
        <f>_xlfn.TEXTBEFORE(Table5[[#This Row],[rxn     kapp_old        kapp_slack_ub   kapp_slack_lb]]," ")</f>
        <v>RXN-EX_pydx5p_e_FWD-SPONT</v>
      </c>
      <c r="H248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48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488" s="1">
        <f>_xlfn.NUMBERVALUE(_xlfn.TEXTAFTER(Table5[[#This Row],[rxn     kapp_old        kapp_slack_ub   kapp_slack_lb]]," ",-1))</f>
        <v>0</v>
      </c>
      <c r="K2488" s="1">
        <f>_xlfn.XLOOKUP(SUBSTITUTE(Table5[[#This Row],[rxn]],"RXN-","ENZLOAD-"),ENZLOAD[name],ENZLOAD[flux],0)</f>
        <v>0</v>
      </c>
      <c r="L2488" s="1" t="str">
        <f>"'"&amp;Table5[[#This Row],[rxn]]&amp;"'"&amp;CHAR(9)&amp;IF(AND(Table5[[#This Row],[kapp_slack_ub]]&lt;&gt;0,Table5[[#This Row],[kapp_old]]&lt;$F$1),$F$1,Table5[[#This Row],[kapp_old]])</f>
        <v>'RXN-EX_pydx5p_e_FWD-SPONT'	27141.27779288</v>
      </c>
      <c r="M2488" s="1">
        <f>_xlfn.XLOOKUP(Table5[[#This Row],[rxn]],Table3[name],Table3[flux],$F$1)</f>
        <v>27141.277792879999</v>
      </c>
      <c r="N2488" s="1" t="str">
        <f>IFERROR(Table5[[#This Row],[min flux]]/Table5[[#This Row],[associated enzload]],"")</f>
        <v/>
      </c>
      <c r="O2488" s="1">
        <f>_xlfn.NUMBERVALUE(IF(Table5[[#This Row],[flux/enzload]]="","",ABS($N$1-Table5[[#This Row],[flux/enzload]])))</f>
        <v>0</v>
      </c>
      <c r="P2488" s="1">
        <f>Table5[[#This Row],[kapp_old]]+IFERROR(((Table5[[#This Row],[kapp_slack_ub]]-Table5[[#This Row],[kapp_slack_lb]])/Table5[[#This Row],[associated enzload]]),0)</f>
        <v>27141.277792879999</v>
      </c>
      <c r="Q2488" s="1" t="str">
        <f>"'"&amp;Table5[[#This Row],[rxn]]&amp;"'"&amp;CHAR(9)&amp;Table5[[#This Row],[kapp + (slack_ub - slack_lb)/enzload]]</f>
        <v>'RXN-EX_pydx5p_e_FWD-SPONT'	27141.27779288</v>
      </c>
      <c r="R2488" s="1">
        <f>_xlfn.XLOOKUP(Table5[[#This Row],[rxn]],Table38[name],Table38[flux],0)</f>
        <v>0</v>
      </c>
      <c r="S2488" s="1">
        <f>_xlfn.XLOOKUP(SUBSTITUTE(Table5[[#This Row],[rxn]],"RXN-","ENZLOAD-"),Table38[name],Table38[flux],0)</f>
        <v>0</v>
      </c>
      <c r="T2488" s="1" t="b">
        <f>AND(Table5[[#This Row],[ENZLOAD flux in kapp-slack.gms]]=0,Table5[[#This Row],[flux in kapp-slack.gms]]&lt;&gt;0,NOT(Table5[[#This Row],[spont or unknown?]]))</f>
        <v>0</v>
      </c>
      <c r="U2488" s="1" t="b">
        <f>OR(_xlfn.TEXTAFTER(Table5[[#This Row],[rxn]],"-",-1)="SPONT",_xlfn.TEXTAFTER(Table5[[#This Row],[rxn]],"-",-1)="UNKNOWN")</f>
        <v>1</v>
      </c>
      <c r="V2488" s="1">
        <f>_xlfn.XLOOKUP(SUBSTITUTE(Table5[[#This Row],[rxn]],"RXN-","ENZLOAD-"),Table4[rxn],Table4[ub],0)</f>
        <v>0</v>
      </c>
      <c r="W2488" s="1" t="b">
        <f>AND(Table5[[#This Row],[FVA ENZLOAD flux UB]]=0,Table5[[#This Row],[ENZ not made when it should be?]])</f>
        <v>0</v>
      </c>
    </row>
    <row r="2489" spans="1:23" hidden="1">
      <c r="A2489" s="1"/>
      <c r="B2489" s="1" t="str">
        <f>_xlfn.TEXTBEFORE(Table38[[#This Row],[all fluxes from kapp-slack]]," ",,,,"")</f>
        <v/>
      </c>
      <c r="C2489" s="1">
        <f>_xlfn.NUMBERVALUE(IFERROR(_xlfn.TEXTAFTER(Table38[[#This Row],[all fluxes from kapp-slack]]," ",-1,,,""),""))</f>
        <v>0</v>
      </c>
      <c r="F2489" s="1" t="s">
        <v>6322</v>
      </c>
      <c r="G2489" s="1" t="str">
        <f>_xlfn.TEXTBEFORE(Table5[[#This Row],[rxn     kapp_old        kapp_slack_ub   kapp_slack_lb]]," ")</f>
        <v>RXN-EX_pydx5p_e_REV-SPONT</v>
      </c>
      <c r="H248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48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489" s="1">
        <f>_xlfn.NUMBERVALUE(_xlfn.TEXTAFTER(Table5[[#This Row],[rxn     kapp_old        kapp_slack_ub   kapp_slack_lb]]," ",-1))</f>
        <v>0</v>
      </c>
      <c r="K2489" s="1">
        <f>_xlfn.XLOOKUP(SUBSTITUTE(Table5[[#This Row],[rxn]],"RXN-","ENZLOAD-"),ENZLOAD[name],ENZLOAD[flux],0)</f>
        <v>0</v>
      </c>
      <c r="L2489" s="1" t="str">
        <f>"'"&amp;Table5[[#This Row],[rxn]]&amp;"'"&amp;CHAR(9)&amp;IF(AND(Table5[[#This Row],[kapp_slack_ub]]&lt;&gt;0,Table5[[#This Row],[kapp_old]]&lt;$F$1),$F$1,Table5[[#This Row],[kapp_old]])</f>
        <v>'RXN-EX_pydx5p_e_REV-SPONT'	27141.27779288</v>
      </c>
      <c r="M2489" s="1">
        <f>_xlfn.XLOOKUP(Table5[[#This Row],[rxn]],Table3[name],Table3[flux],$F$1)</f>
        <v>27141.277792879999</v>
      </c>
      <c r="N2489" s="1" t="str">
        <f>IFERROR(Table5[[#This Row],[min flux]]/Table5[[#This Row],[associated enzload]],"")</f>
        <v/>
      </c>
      <c r="O2489" s="1">
        <f>_xlfn.NUMBERVALUE(IF(Table5[[#This Row],[flux/enzload]]="","",ABS($N$1-Table5[[#This Row],[flux/enzload]])))</f>
        <v>0</v>
      </c>
      <c r="P2489" s="1">
        <f>Table5[[#This Row],[kapp_old]]+IFERROR(((Table5[[#This Row],[kapp_slack_ub]]-Table5[[#This Row],[kapp_slack_lb]])/Table5[[#This Row],[associated enzload]]),0)</f>
        <v>27141.277792879999</v>
      </c>
      <c r="Q2489" s="1" t="str">
        <f>"'"&amp;Table5[[#This Row],[rxn]]&amp;"'"&amp;CHAR(9)&amp;Table5[[#This Row],[kapp + (slack_ub - slack_lb)/enzload]]</f>
        <v>'RXN-EX_pydx5p_e_REV-SPONT'	27141.27779288</v>
      </c>
      <c r="R2489" s="1">
        <f>_xlfn.XLOOKUP(Table5[[#This Row],[rxn]],Table38[name],Table38[flux],0)</f>
        <v>0</v>
      </c>
      <c r="S2489" s="1">
        <f>_xlfn.XLOOKUP(SUBSTITUTE(Table5[[#This Row],[rxn]],"RXN-","ENZLOAD-"),Table38[name],Table38[flux],0)</f>
        <v>0</v>
      </c>
      <c r="T2489" s="1" t="b">
        <f>AND(Table5[[#This Row],[ENZLOAD flux in kapp-slack.gms]]=0,Table5[[#This Row],[flux in kapp-slack.gms]]&lt;&gt;0,NOT(Table5[[#This Row],[spont or unknown?]]))</f>
        <v>0</v>
      </c>
      <c r="U2489" s="1" t="b">
        <f>OR(_xlfn.TEXTAFTER(Table5[[#This Row],[rxn]],"-",-1)="SPONT",_xlfn.TEXTAFTER(Table5[[#This Row],[rxn]],"-",-1)="UNKNOWN")</f>
        <v>1</v>
      </c>
      <c r="V2489" s="1">
        <f>_xlfn.XLOOKUP(SUBSTITUTE(Table5[[#This Row],[rxn]],"RXN-","ENZLOAD-"),Table4[rxn],Table4[ub],0)</f>
        <v>0</v>
      </c>
      <c r="W2489" s="1" t="b">
        <f>AND(Table5[[#This Row],[FVA ENZLOAD flux UB]]=0,Table5[[#This Row],[ENZ not made when it should be?]])</f>
        <v>0</v>
      </c>
    </row>
    <row r="2490" spans="1:23" hidden="1">
      <c r="A2490" s="1"/>
      <c r="B2490" s="1" t="str">
        <f>_xlfn.TEXTBEFORE(Table38[[#This Row],[all fluxes from kapp-slack]]," ",,,,"")</f>
        <v/>
      </c>
      <c r="C2490" s="1">
        <f>_xlfn.NUMBERVALUE(IFERROR(_xlfn.TEXTAFTER(Table38[[#This Row],[all fluxes from kapp-slack]]," ",-1,,,""),""))</f>
        <v>0</v>
      </c>
      <c r="F2490" s="1" t="s">
        <v>6323</v>
      </c>
      <c r="G2490" s="1" t="str">
        <f>_xlfn.TEXTBEFORE(Table5[[#This Row],[rxn     kapp_old        kapp_slack_ub   kapp_slack_lb]]," ")</f>
        <v>RXN-EX_q9h2_e_FWD-SPONT</v>
      </c>
      <c r="H249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49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490" s="1">
        <f>_xlfn.NUMBERVALUE(_xlfn.TEXTAFTER(Table5[[#This Row],[rxn     kapp_old        kapp_slack_ub   kapp_slack_lb]]," ",-1))</f>
        <v>0</v>
      </c>
      <c r="K2490" s="1">
        <f>_xlfn.XLOOKUP(SUBSTITUTE(Table5[[#This Row],[rxn]],"RXN-","ENZLOAD-"),ENZLOAD[name],ENZLOAD[flux],0)</f>
        <v>0</v>
      </c>
      <c r="L2490" s="1" t="str">
        <f>"'"&amp;Table5[[#This Row],[rxn]]&amp;"'"&amp;CHAR(9)&amp;IF(AND(Table5[[#This Row],[kapp_slack_ub]]&lt;&gt;0,Table5[[#This Row],[kapp_old]]&lt;$F$1),$F$1,Table5[[#This Row],[kapp_old]])</f>
        <v>'RXN-EX_q9h2_e_FWD-SPONT'	27141.27779288</v>
      </c>
      <c r="M2490" s="1">
        <f>_xlfn.XLOOKUP(Table5[[#This Row],[rxn]],Table3[name],Table3[flux],$F$1)</f>
        <v>27141.277792879999</v>
      </c>
      <c r="N2490" s="1" t="str">
        <f>IFERROR(Table5[[#This Row],[min flux]]/Table5[[#This Row],[associated enzload]],"")</f>
        <v/>
      </c>
      <c r="O2490" s="1">
        <f>_xlfn.NUMBERVALUE(IF(Table5[[#This Row],[flux/enzload]]="","",ABS($N$1-Table5[[#This Row],[flux/enzload]])))</f>
        <v>0</v>
      </c>
      <c r="P2490" s="1">
        <f>Table5[[#This Row],[kapp_old]]+IFERROR(((Table5[[#This Row],[kapp_slack_ub]]-Table5[[#This Row],[kapp_slack_lb]])/Table5[[#This Row],[associated enzload]]),0)</f>
        <v>27141.277792879999</v>
      </c>
      <c r="Q2490" s="1" t="str">
        <f>"'"&amp;Table5[[#This Row],[rxn]]&amp;"'"&amp;CHAR(9)&amp;Table5[[#This Row],[kapp + (slack_ub - slack_lb)/enzload]]</f>
        <v>'RXN-EX_q9h2_e_FWD-SPONT'	27141.27779288</v>
      </c>
      <c r="R2490" s="1">
        <f>_xlfn.XLOOKUP(Table5[[#This Row],[rxn]],Table38[name],Table38[flux],0)</f>
        <v>0</v>
      </c>
      <c r="S2490" s="1">
        <f>_xlfn.XLOOKUP(SUBSTITUTE(Table5[[#This Row],[rxn]],"RXN-","ENZLOAD-"),Table38[name],Table38[flux],0)</f>
        <v>0</v>
      </c>
      <c r="T2490" s="1" t="b">
        <f>AND(Table5[[#This Row],[ENZLOAD flux in kapp-slack.gms]]=0,Table5[[#This Row],[flux in kapp-slack.gms]]&lt;&gt;0,NOT(Table5[[#This Row],[spont or unknown?]]))</f>
        <v>0</v>
      </c>
      <c r="U2490" s="1" t="b">
        <f>OR(_xlfn.TEXTAFTER(Table5[[#This Row],[rxn]],"-",-1)="SPONT",_xlfn.TEXTAFTER(Table5[[#This Row],[rxn]],"-",-1)="UNKNOWN")</f>
        <v>1</v>
      </c>
      <c r="V2490" s="1">
        <f>_xlfn.XLOOKUP(SUBSTITUTE(Table5[[#This Row],[rxn]],"RXN-","ENZLOAD-"),Table4[rxn],Table4[ub],0)</f>
        <v>0</v>
      </c>
      <c r="W2490" s="1" t="b">
        <f>AND(Table5[[#This Row],[FVA ENZLOAD flux UB]]=0,Table5[[#This Row],[ENZ not made when it should be?]])</f>
        <v>0</v>
      </c>
    </row>
    <row r="2491" spans="1:23" hidden="1">
      <c r="A2491" s="1"/>
      <c r="B2491" s="1" t="str">
        <f>_xlfn.TEXTBEFORE(Table38[[#This Row],[all fluxes from kapp-slack]]," ",,,,"")</f>
        <v/>
      </c>
      <c r="C2491" s="1">
        <f>_xlfn.NUMBERVALUE(IFERROR(_xlfn.TEXTAFTER(Table38[[#This Row],[all fluxes from kapp-slack]]," ",-1,,,""),""))</f>
        <v>0</v>
      </c>
      <c r="F2491" s="1" t="s">
        <v>6324</v>
      </c>
      <c r="G2491" s="1" t="str">
        <f>_xlfn.TEXTBEFORE(Table5[[#This Row],[rxn     kapp_old        kapp_slack_ub   kapp_slack_lb]]," ")</f>
        <v>RXN-EX_q9h2_e_REV-SPONT</v>
      </c>
      <c r="H249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49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491" s="1">
        <f>_xlfn.NUMBERVALUE(_xlfn.TEXTAFTER(Table5[[#This Row],[rxn     kapp_old        kapp_slack_ub   kapp_slack_lb]]," ",-1))</f>
        <v>0</v>
      </c>
      <c r="K2491" s="1">
        <f>_xlfn.XLOOKUP(SUBSTITUTE(Table5[[#This Row],[rxn]],"RXN-","ENZLOAD-"),ENZLOAD[name],ENZLOAD[flux],0)</f>
        <v>0</v>
      </c>
      <c r="L2491" s="1" t="str">
        <f>"'"&amp;Table5[[#This Row],[rxn]]&amp;"'"&amp;CHAR(9)&amp;IF(AND(Table5[[#This Row],[kapp_slack_ub]]&lt;&gt;0,Table5[[#This Row],[kapp_old]]&lt;$F$1),$F$1,Table5[[#This Row],[kapp_old]])</f>
        <v>'RXN-EX_q9h2_e_REV-SPONT'	27141.27779288</v>
      </c>
      <c r="M2491" s="1">
        <f>_xlfn.XLOOKUP(Table5[[#This Row],[rxn]],Table3[name],Table3[flux],$F$1)</f>
        <v>27141.277792879999</v>
      </c>
      <c r="N2491" s="1" t="str">
        <f>IFERROR(Table5[[#This Row],[min flux]]/Table5[[#This Row],[associated enzload]],"")</f>
        <v/>
      </c>
      <c r="O2491" s="1">
        <f>_xlfn.NUMBERVALUE(IF(Table5[[#This Row],[flux/enzload]]="","",ABS($N$1-Table5[[#This Row],[flux/enzload]])))</f>
        <v>0</v>
      </c>
      <c r="P2491" s="1">
        <f>Table5[[#This Row],[kapp_old]]+IFERROR(((Table5[[#This Row],[kapp_slack_ub]]-Table5[[#This Row],[kapp_slack_lb]])/Table5[[#This Row],[associated enzload]]),0)</f>
        <v>27141.277792879999</v>
      </c>
      <c r="Q2491" s="1" t="str">
        <f>"'"&amp;Table5[[#This Row],[rxn]]&amp;"'"&amp;CHAR(9)&amp;Table5[[#This Row],[kapp + (slack_ub - slack_lb)/enzload]]</f>
        <v>'RXN-EX_q9h2_e_REV-SPONT'	27141.27779288</v>
      </c>
      <c r="R2491" s="1">
        <f>_xlfn.XLOOKUP(Table5[[#This Row],[rxn]],Table38[name],Table38[flux],0)</f>
        <v>0</v>
      </c>
      <c r="S2491" s="1">
        <f>_xlfn.XLOOKUP(SUBSTITUTE(Table5[[#This Row],[rxn]],"RXN-","ENZLOAD-"),Table38[name],Table38[flux],0)</f>
        <v>0</v>
      </c>
      <c r="T2491" s="1" t="b">
        <f>AND(Table5[[#This Row],[ENZLOAD flux in kapp-slack.gms]]=0,Table5[[#This Row],[flux in kapp-slack.gms]]&lt;&gt;0,NOT(Table5[[#This Row],[spont or unknown?]]))</f>
        <v>0</v>
      </c>
      <c r="U2491" s="1" t="b">
        <f>OR(_xlfn.TEXTAFTER(Table5[[#This Row],[rxn]],"-",-1)="SPONT",_xlfn.TEXTAFTER(Table5[[#This Row],[rxn]],"-",-1)="UNKNOWN")</f>
        <v>1</v>
      </c>
      <c r="V2491" s="1">
        <f>_xlfn.XLOOKUP(SUBSTITUTE(Table5[[#This Row],[rxn]],"RXN-","ENZLOAD-"),Table4[rxn],Table4[ub],0)</f>
        <v>0</v>
      </c>
      <c r="W2491" s="1" t="b">
        <f>AND(Table5[[#This Row],[FVA ENZLOAD flux UB]]=0,Table5[[#This Row],[ENZ not made when it should be?]])</f>
        <v>0</v>
      </c>
    </row>
    <row r="2492" spans="1:23" hidden="1">
      <c r="A2492" s="1"/>
      <c r="B2492" s="1" t="str">
        <f>_xlfn.TEXTBEFORE(Table38[[#This Row],[all fluxes from kapp-slack]]," ",,,,"")</f>
        <v/>
      </c>
      <c r="C2492" s="1">
        <f>_xlfn.NUMBERVALUE(IFERROR(_xlfn.TEXTAFTER(Table38[[#This Row],[all fluxes from kapp-slack]]," ",-1,,,""),""))</f>
        <v>0</v>
      </c>
      <c r="F2492" s="1" t="s">
        <v>6325</v>
      </c>
      <c r="G2492" s="1" t="str">
        <f>_xlfn.TEXTBEFORE(Table5[[#This Row],[rxn     kapp_old        kapp_slack_ub   kapp_slack_lb]]," ")</f>
        <v>RXN-EX_ca2_e_FWD-SPONT</v>
      </c>
      <c r="H249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49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492" s="1">
        <f>_xlfn.NUMBERVALUE(_xlfn.TEXTAFTER(Table5[[#This Row],[rxn     kapp_old        kapp_slack_ub   kapp_slack_lb]]," ",-1))</f>
        <v>0</v>
      </c>
      <c r="K2492" s="1">
        <f>_xlfn.XLOOKUP(SUBSTITUTE(Table5[[#This Row],[rxn]],"RXN-","ENZLOAD-"),ENZLOAD[name],ENZLOAD[flux],0)</f>
        <v>0</v>
      </c>
      <c r="L2492" s="1" t="str">
        <f>"'"&amp;Table5[[#This Row],[rxn]]&amp;"'"&amp;CHAR(9)&amp;IF(AND(Table5[[#This Row],[kapp_slack_ub]]&lt;&gt;0,Table5[[#This Row],[kapp_old]]&lt;$F$1),$F$1,Table5[[#This Row],[kapp_old]])</f>
        <v>'RXN-EX_ca2_e_FWD-SPONT'	27141.27779288</v>
      </c>
      <c r="M2492" s="1">
        <f>_xlfn.XLOOKUP(Table5[[#This Row],[rxn]],Table3[name],Table3[flux],$F$1)</f>
        <v>27141.277792879999</v>
      </c>
      <c r="N2492" s="1" t="str">
        <f>IFERROR(Table5[[#This Row],[min flux]]/Table5[[#This Row],[associated enzload]],"")</f>
        <v/>
      </c>
      <c r="O2492" s="1">
        <f>_xlfn.NUMBERVALUE(IF(Table5[[#This Row],[flux/enzload]]="","",ABS($N$1-Table5[[#This Row],[flux/enzload]])))</f>
        <v>0</v>
      </c>
      <c r="P2492" s="1">
        <f>Table5[[#This Row],[kapp_old]]+IFERROR(((Table5[[#This Row],[kapp_slack_ub]]-Table5[[#This Row],[kapp_slack_lb]])/Table5[[#This Row],[associated enzload]]),0)</f>
        <v>27141.277792879999</v>
      </c>
      <c r="Q2492" s="1" t="str">
        <f>"'"&amp;Table5[[#This Row],[rxn]]&amp;"'"&amp;CHAR(9)&amp;Table5[[#This Row],[kapp + (slack_ub - slack_lb)/enzload]]</f>
        <v>'RXN-EX_ca2_e_FWD-SPONT'	27141.27779288</v>
      </c>
      <c r="R2492" s="1">
        <f>_xlfn.XLOOKUP(Table5[[#This Row],[rxn]],Table38[name],Table38[flux],0)</f>
        <v>0</v>
      </c>
      <c r="S2492" s="1">
        <f>_xlfn.XLOOKUP(SUBSTITUTE(Table5[[#This Row],[rxn]],"RXN-","ENZLOAD-"),Table38[name],Table38[flux],0)</f>
        <v>0</v>
      </c>
      <c r="T2492" s="1" t="b">
        <f>AND(Table5[[#This Row],[ENZLOAD flux in kapp-slack.gms]]=0,Table5[[#This Row],[flux in kapp-slack.gms]]&lt;&gt;0,NOT(Table5[[#This Row],[spont or unknown?]]))</f>
        <v>0</v>
      </c>
      <c r="U2492" s="1" t="b">
        <f>OR(_xlfn.TEXTAFTER(Table5[[#This Row],[rxn]],"-",-1)="SPONT",_xlfn.TEXTAFTER(Table5[[#This Row],[rxn]],"-",-1)="UNKNOWN")</f>
        <v>1</v>
      </c>
      <c r="V2492" s="1">
        <f>_xlfn.XLOOKUP(SUBSTITUTE(Table5[[#This Row],[rxn]],"RXN-","ENZLOAD-"),Table4[rxn],Table4[ub],0)</f>
        <v>0</v>
      </c>
      <c r="W2492" s="1" t="b">
        <f>AND(Table5[[#This Row],[FVA ENZLOAD flux UB]]=0,Table5[[#This Row],[ENZ not made when it should be?]])</f>
        <v>0</v>
      </c>
    </row>
    <row r="2493" spans="1:23" hidden="1">
      <c r="A2493" s="1"/>
      <c r="B2493" s="1" t="str">
        <f>_xlfn.TEXTBEFORE(Table38[[#This Row],[all fluxes from kapp-slack]]," ",,,,"")</f>
        <v/>
      </c>
      <c r="C2493" s="1">
        <f>_xlfn.NUMBERVALUE(IFERROR(_xlfn.TEXTAFTER(Table38[[#This Row],[all fluxes from kapp-slack]]," ",-1,,,""),""))</f>
        <v>0</v>
      </c>
      <c r="F2493" s="1" t="s">
        <v>6326</v>
      </c>
      <c r="G2493" s="1" t="str">
        <f>_xlfn.TEXTBEFORE(Table5[[#This Row],[rxn     kapp_old        kapp_slack_ub   kapp_slack_lb]]," ")</f>
        <v>RXN-EX_ca2_e_REV-SPONT</v>
      </c>
      <c r="H249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49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493" s="1">
        <f>_xlfn.NUMBERVALUE(_xlfn.TEXTAFTER(Table5[[#This Row],[rxn     kapp_old        kapp_slack_ub   kapp_slack_lb]]," ",-1))</f>
        <v>0</v>
      </c>
      <c r="K2493" s="1">
        <f>_xlfn.XLOOKUP(SUBSTITUTE(Table5[[#This Row],[rxn]],"RXN-","ENZLOAD-"),ENZLOAD[name],ENZLOAD[flux],0)</f>
        <v>0</v>
      </c>
      <c r="L2493" s="1" t="str">
        <f>"'"&amp;Table5[[#This Row],[rxn]]&amp;"'"&amp;CHAR(9)&amp;IF(AND(Table5[[#This Row],[kapp_slack_ub]]&lt;&gt;0,Table5[[#This Row],[kapp_old]]&lt;$F$1),$F$1,Table5[[#This Row],[kapp_old]])</f>
        <v>'RXN-EX_ca2_e_REV-SPONT'	27141.27779288</v>
      </c>
      <c r="M2493" s="1">
        <f>_xlfn.XLOOKUP(Table5[[#This Row],[rxn]],Table3[name],Table3[flux],$F$1)</f>
        <v>4.8776832772276101E-4</v>
      </c>
      <c r="N2493" s="1" t="str">
        <f>IFERROR(Table5[[#This Row],[min flux]]/Table5[[#This Row],[associated enzload]],"")</f>
        <v/>
      </c>
      <c r="O2493" s="1">
        <f>_xlfn.NUMBERVALUE(IF(Table5[[#This Row],[flux/enzload]]="","",ABS($N$1-Table5[[#This Row],[flux/enzload]])))</f>
        <v>0</v>
      </c>
      <c r="P2493" s="1">
        <f>Table5[[#This Row],[kapp_old]]+IFERROR(((Table5[[#This Row],[kapp_slack_ub]]-Table5[[#This Row],[kapp_slack_lb]])/Table5[[#This Row],[associated enzload]]),0)</f>
        <v>27141.277792879999</v>
      </c>
      <c r="Q2493" s="1" t="str">
        <f>"'"&amp;Table5[[#This Row],[rxn]]&amp;"'"&amp;CHAR(9)&amp;Table5[[#This Row],[kapp + (slack_ub - slack_lb)/enzload]]</f>
        <v>'RXN-EX_ca2_e_REV-SPONT'	27141.27779288</v>
      </c>
      <c r="R2493" s="1">
        <f>_xlfn.XLOOKUP(Table5[[#This Row],[rxn]],Table38[name],Table38[flux],0)</f>
        <v>5.0264872783800001E-4</v>
      </c>
      <c r="S2493" s="1">
        <f>_xlfn.XLOOKUP(SUBSTITUTE(Table5[[#This Row],[rxn]],"RXN-","ENZLOAD-"),Table38[name],Table38[flux],0)</f>
        <v>0</v>
      </c>
      <c r="T2493" s="1" t="b">
        <f>AND(Table5[[#This Row],[ENZLOAD flux in kapp-slack.gms]]=0,Table5[[#This Row],[flux in kapp-slack.gms]]&lt;&gt;0,NOT(Table5[[#This Row],[spont or unknown?]]))</f>
        <v>0</v>
      </c>
      <c r="U2493" s="1" t="b">
        <f>OR(_xlfn.TEXTAFTER(Table5[[#This Row],[rxn]],"-",-1)="SPONT",_xlfn.TEXTAFTER(Table5[[#This Row],[rxn]],"-",-1)="UNKNOWN")</f>
        <v>1</v>
      </c>
      <c r="V2493" s="1">
        <f>_xlfn.XLOOKUP(SUBSTITUTE(Table5[[#This Row],[rxn]],"RXN-","ENZLOAD-"),Table4[rxn],Table4[ub],0)</f>
        <v>0</v>
      </c>
      <c r="W2493" s="1" t="b">
        <f>AND(Table5[[#This Row],[FVA ENZLOAD flux UB]]=0,Table5[[#This Row],[ENZ not made when it should be?]])</f>
        <v>0</v>
      </c>
    </row>
    <row r="2494" spans="1:23" hidden="1">
      <c r="A2494" s="1"/>
      <c r="B2494" s="1" t="str">
        <f>_xlfn.TEXTBEFORE(Table38[[#This Row],[all fluxes from kapp-slack]]," ",,,,"")</f>
        <v/>
      </c>
      <c r="C2494" s="1">
        <f>_xlfn.NUMBERVALUE(IFERROR(_xlfn.TEXTAFTER(Table38[[#This Row],[all fluxes from kapp-slack]]," ",-1,,,""),""))</f>
        <v>0</v>
      </c>
      <c r="F2494" s="1" t="s">
        <v>6327</v>
      </c>
      <c r="G2494" s="1" t="str">
        <f>_xlfn.TEXTBEFORE(Table5[[#This Row],[rxn     kapp_old        kapp_slack_ub   kapp_slack_lb]]," ")</f>
        <v>RXN-EX_cl_e_FWD-SPONT</v>
      </c>
      <c r="H249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49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494" s="1">
        <f>_xlfn.NUMBERVALUE(_xlfn.TEXTAFTER(Table5[[#This Row],[rxn     kapp_old        kapp_slack_ub   kapp_slack_lb]]," ",-1))</f>
        <v>0</v>
      </c>
      <c r="K2494" s="1">
        <f>_xlfn.XLOOKUP(SUBSTITUTE(Table5[[#This Row],[rxn]],"RXN-","ENZLOAD-"),ENZLOAD[name],ENZLOAD[flux],0)</f>
        <v>0</v>
      </c>
      <c r="L2494" s="1" t="str">
        <f>"'"&amp;Table5[[#This Row],[rxn]]&amp;"'"&amp;CHAR(9)&amp;IF(AND(Table5[[#This Row],[kapp_slack_ub]]&lt;&gt;0,Table5[[#This Row],[kapp_old]]&lt;$F$1),$F$1,Table5[[#This Row],[kapp_old]])</f>
        <v>'RXN-EX_cl_e_FWD-SPONT'	27141.27779288</v>
      </c>
      <c r="M2494" s="1">
        <f>_xlfn.XLOOKUP(Table5[[#This Row],[rxn]],Table3[name],Table3[flux],$F$1)</f>
        <v>27141.277792879999</v>
      </c>
      <c r="N2494" s="1" t="str">
        <f>IFERROR(Table5[[#This Row],[min flux]]/Table5[[#This Row],[associated enzload]],"")</f>
        <v/>
      </c>
      <c r="O2494" s="1">
        <f>_xlfn.NUMBERVALUE(IF(Table5[[#This Row],[flux/enzload]]="","",ABS($N$1-Table5[[#This Row],[flux/enzload]])))</f>
        <v>0</v>
      </c>
      <c r="P2494" s="1">
        <f>Table5[[#This Row],[kapp_old]]+IFERROR(((Table5[[#This Row],[kapp_slack_ub]]-Table5[[#This Row],[kapp_slack_lb]])/Table5[[#This Row],[associated enzload]]),0)</f>
        <v>27141.277792879999</v>
      </c>
      <c r="Q2494" s="1" t="str">
        <f>"'"&amp;Table5[[#This Row],[rxn]]&amp;"'"&amp;CHAR(9)&amp;Table5[[#This Row],[kapp + (slack_ub - slack_lb)/enzload]]</f>
        <v>'RXN-EX_cl_e_FWD-SPONT'	27141.27779288</v>
      </c>
      <c r="R2494" s="1">
        <f>_xlfn.XLOOKUP(Table5[[#This Row],[rxn]],Table38[name],Table38[flux],0)</f>
        <v>0</v>
      </c>
      <c r="S2494" s="1">
        <f>_xlfn.XLOOKUP(SUBSTITUTE(Table5[[#This Row],[rxn]],"RXN-","ENZLOAD-"),Table38[name],Table38[flux],0)</f>
        <v>0</v>
      </c>
      <c r="T2494" s="1" t="b">
        <f>AND(Table5[[#This Row],[ENZLOAD flux in kapp-slack.gms]]=0,Table5[[#This Row],[flux in kapp-slack.gms]]&lt;&gt;0,NOT(Table5[[#This Row],[spont or unknown?]]))</f>
        <v>0</v>
      </c>
      <c r="U2494" s="1" t="b">
        <f>OR(_xlfn.TEXTAFTER(Table5[[#This Row],[rxn]],"-",-1)="SPONT",_xlfn.TEXTAFTER(Table5[[#This Row],[rxn]],"-",-1)="UNKNOWN")</f>
        <v>1</v>
      </c>
      <c r="V2494" s="1">
        <f>_xlfn.XLOOKUP(SUBSTITUTE(Table5[[#This Row],[rxn]],"RXN-","ENZLOAD-"),Table4[rxn],Table4[ub],0)</f>
        <v>0</v>
      </c>
      <c r="W2494" s="1" t="b">
        <f>AND(Table5[[#This Row],[FVA ENZLOAD flux UB]]=0,Table5[[#This Row],[ENZ not made when it should be?]])</f>
        <v>0</v>
      </c>
    </row>
    <row r="2495" spans="1:23" hidden="1">
      <c r="A2495" s="1"/>
      <c r="B2495" s="1" t="str">
        <f>_xlfn.TEXTBEFORE(Table38[[#This Row],[all fluxes from kapp-slack]]," ",,,,"")</f>
        <v/>
      </c>
      <c r="C2495" s="1">
        <f>_xlfn.NUMBERVALUE(IFERROR(_xlfn.TEXTAFTER(Table38[[#This Row],[all fluxes from kapp-slack]]," ",-1,,,""),""))</f>
        <v>0</v>
      </c>
      <c r="F2495" s="1" t="s">
        <v>6328</v>
      </c>
      <c r="G2495" s="1" t="str">
        <f>_xlfn.TEXTBEFORE(Table5[[#This Row],[rxn     kapp_old        kapp_slack_ub   kapp_slack_lb]]," ")</f>
        <v>RXN-EX_cl_e_REV-SPONT</v>
      </c>
      <c r="H249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49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495" s="1">
        <f>_xlfn.NUMBERVALUE(_xlfn.TEXTAFTER(Table5[[#This Row],[rxn     kapp_old        kapp_slack_ub   kapp_slack_lb]]," ",-1))</f>
        <v>0</v>
      </c>
      <c r="K2495" s="1">
        <f>_xlfn.XLOOKUP(SUBSTITUTE(Table5[[#This Row],[rxn]],"RXN-","ENZLOAD-"),ENZLOAD[name],ENZLOAD[flux],0)</f>
        <v>0</v>
      </c>
      <c r="L2495" s="1" t="str">
        <f>"'"&amp;Table5[[#This Row],[rxn]]&amp;"'"&amp;CHAR(9)&amp;IF(AND(Table5[[#This Row],[kapp_slack_ub]]&lt;&gt;0,Table5[[#This Row],[kapp_old]]&lt;$F$1),$F$1,Table5[[#This Row],[kapp_old]])</f>
        <v>'RXN-EX_cl_e_REV-SPONT'	27141.27779288</v>
      </c>
      <c r="M2495" s="1">
        <f>_xlfn.XLOOKUP(Table5[[#This Row],[rxn]],Table3[name],Table3[flux],$F$1)</f>
        <v>27141.277792879999</v>
      </c>
      <c r="N2495" s="1" t="str">
        <f>IFERROR(Table5[[#This Row],[min flux]]/Table5[[#This Row],[associated enzload]],"")</f>
        <v/>
      </c>
      <c r="O2495" s="1">
        <f>_xlfn.NUMBERVALUE(IF(Table5[[#This Row],[flux/enzload]]="","",ABS($N$1-Table5[[#This Row],[flux/enzload]])))</f>
        <v>0</v>
      </c>
      <c r="P2495" s="1">
        <f>Table5[[#This Row],[kapp_old]]+IFERROR(((Table5[[#This Row],[kapp_slack_ub]]-Table5[[#This Row],[kapp_slack_lb]])/Table5[[#This Row],[associated enzload]]),0)</f>
        <v>27141.277792879999</v>
      </c>
      <c r="Q2495" s="1" t="str">
        <f>"'"&amp;Table5[[#This Row],[rxn]]&amp;"'"&amp;CHAR(9)&amp;Table5[[#This Row],[kapp + (slack_ub - slack_lb)/enzload]]</f>
        <v>'RXN-EX_cl_e_REV-SPONT'	27141.27779288</v>
      </c>
      <c r="R2495" s="1">
        <f>_xlfn.XLOOKUP(Table5[[#This Row],[rxn]],Table38[name],Table38[flux],0)</f>
        <v>0</v>
      </c>
      <c r="S2495" s="1">
        <f>_xlfn.XLOOKUP(SUBSTITUTE(Table5[[#This Row],[rxn]],"RXN-","ENZLOAD-"),Table38[name],Table38[flux],0)</f>
        <v>0</v>
      </c>
      <c r="T2495" s="1" t="b">
        <f>AND(Table5[[#This Row],[ENZLOAD flux in kapp-slack.gms]]=0,Table5[[#This Row],[flux in kapp-slack.gms]]&lt;&gt;0,NOT(Table5[[#This Row],[spont or unknown?]]))</f>
        <v>0</v>
      </c>
      <c r="U2495" s="1" t="b">
        <f>OR(_xlfn.TEXTAFTER(Table5[[#This Row],[rxn]],"-",-1)="SPONT",_xlfn.TEXTAFTER(Table5[[#This Row],[rxn]],"-",-1)="UNKNOWN")</f>
        <v>1</v>
      </c>
      <c r="V2495" s="1">
        <f>_xlfn.XLOOKUP(SUBSTITUTE(Table5[[#This Row],[rxn]],"RXN-","ENZLOAD-"),Table4[rxn],Table4[ub],0)</f>
        <v>0</v>
      </c>
      <c r="W2495" s="1" t="b">
        <f>AND(Table5[[#This Row],[FVA ENZLOAD flux UB]]=0,Table5[[#This Row],[ENZ not made when it should be?]])</f>
        <v>0</v>
      </c>
    </row>
    <row r="2496" spans="1:23" hidden="1">
      <c r="A2496" s="1"/>
      <c r="B2496" s="1" t="str">
        <f>_xlfn.TEXTBEFORE(Table38[[#This Row],[all fluxes from kapp-slack]]," ",,,,"")</f>
        <v/>
      </c>
      <c r="C2496" s="1">
        <f>_xlfn.NUMBERVALUE(IFERROR(_xlfn.TEXTAFTER(Table38[[#This Row],[all fluxes from kapp-slack]]," ",-1,,,""),""))</f>
        <v>0</v>
      </c>
      <c r="F2496" s="1" t="s">
        <v>6329</v>
      </c>
      <c r="G2496" s="1" t="str">
        <f>_xlfn.TEXTBEFORE(Table5[[#This Row],[rxn     kapp_old        kapp_slack_ub   kapp_slack_lb]]," ")</f>
        <v>RXN-EX_cobalt2_e_FWD-SPONT</v>
      </c>
      <c r="H249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49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496" s="1">
        <f>_xlfn.NUMBERVALUE(_xlfn.TEXTAFTER(Table5[[#This Row],[rxn     kapp_old        kapp_slack_ub   kapp_slack_lb]]," ",-1))</f>
        <v>0</v>
      </c>
      <c r="K2496" s="1">
        <f>_xlfn.XLOOKUP(SUBSTITUTE(Table5[[#This Row],[rxn]],"RXN-","ENZLOAD-"),ENZLOAD[name],ENZLOAD[flux],0)</f>
        <v>0</v>
      </c>
      <c r="L2496" s="1" t="str">
        <f>"'"&amp;Table5[[#This Row],[rxn]]&amp;"'"&amp;CHAR(9)&amp;IF(AND(Table5[[#This Row],[kapp_slack_ub]]&lt;&gt;0,Table5[[#This Row],[kapp_old]]&lt;$F$1),$F$1,Table5[[#This Row],[kapp_old]])</f>
        <v>'RXN-EX_cobalt2_e_FWD-SPONT'	27141.27779288</v>
      </c>
      <c r="M2496" s="1">
        <f>_xlfn.XLOOKUP(Table5[[#This Row],[rxn]],Table3[name],Table3[flux],$F$1)</f>
        <v>27141.277792879999</v>
      </c>
      <c r="N2496" s="1" t="str">
        <f>IFERROR(Table5[[#This Row],[min flux]]/Table5[[#This Row],[associated enzload]],"")</f>
        <v/>
      </c>
      <c r="O2496" s="1">
        <f>_xlfn.NUMBERVALUE(IF(Table5[[#This Row],[flux/enzload]]="","",ABS($N$1-Table5[[#This Row],[flux/enzload]])))</f>
        <v>0</v>
      </c>
      <c r="P2496" s="1">
        <f>Table5[[#This Row],[kapp_old]]+IFERROR(((Table5[[#This Row],[kapp_slack_ub]]-Table5[[#This Row],[kapp_slack_lb]])/Table5[[#This Row],[associated enzload]]),0)</f>
        <v>27141.277792879999</v>
      </c>
      <c r="Q2496" s="1" t="str">
        <f>"'"&amp;Table5[[#This Row],[rxn]]&amp;"'"&amp;CHAR(9)&amp;Table5[[#This Row],[kapp + (slack_ub - slack_lb)/enzload]]</f>
        <v>'RXN-EX_cobalt2_e_FWD-SPONT'	27141.27779288</v>
      </c>
      <c r="R2496" s="1">
        <f>_xlfn.XLOOKUP(Table5[[#This Row],[rxn]],Table38[name],Table38[flux],0)</f>
        <v>0</v>
      </c>
      <c r="S2496" s="1">
        <f>_xlfn.XLOOKUP(SUBSTITUTE(Table5[[#This Row],[rxn]],"RXN-","ENZLOAD-"),Table38[name],Table38[flux],0)</f>
        <v>0</v>
      </c>
      <c r="T2496" s="1" t="b">
        <f>AND(Table5[[#This Row],[ENZLOAD flux in kapp-slack.gms]]=0,Table5[[#This Row],[flux in kapp-slack.gms]]&lt;&gt;0,NOT(Table5[[#This Row],[spont or unknown?]]))</f>
        <v>0</v>
      </c>
      <c r="U2496" s="1" t="b">
        <f>OR(_xlfn.TEXTAFTER(Table5[[#This Row],[rxn]],"-",-1)="SPONT",_xlfn.TEXTAFTER(Table5[[#This Row],[rxn]],"-",-1)="UNKNOWN")</f>
        <v>1</v>
      </c>
      <c r="V2496" s="1">
        <f>_xlfn.XLOOKUP(SUBSTITUTE(Table5[[#This Row],[rxn]],"RXN-","ENZLOAD-"),Table4[rxn],Table4[ub],0)</f>
        <v>0</v>
      </c>
      <c r="W2496" s="1" t="b">
        <f>AND(Table5[[#This Row],[FVA ENZLOAD flux UB]]=0,Table5[[#This Row],[ENZ not made when it should be?]])</f>
        <v>0</v>
      </c>
    </row>
    <row r="2497" spans="1:23" hidden="1">
      <c r="A2497" s="1"/>
      <c r="B2497" s="1" t="str">
        <f>_xlfn.TEXTBEFORE(Table38[[#This Row],[all fluxes from kapp-slack]]," ",,,,"")</f>
        <v/>
      </c>
      <c r="C2497" s="1">
        <f>_xlfn.NUMBERVALUE(IFERROR(_xlfn.TEXTAFTER(Table38[[#This Row],[all fluxes from kapp-slack]]," ",-1,,,""),""))</f>
        <v>0</v>
      </c>
      <c r="F2497" s="1" t="s">
        <v>6330</v>
      </c>
      <c r="G2497" s="1" t="str">
        <f>_xlfn.TEXTBEFORE(Table5[[#This Row],[rxn     kapp_old        kapp_slack_ub   kapp_slack_lb]]," ")</f>
        <v>RXN-EX_cobalt2_e_REV-SPONT</v>
      </c>
      <c r="H249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49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497" s="1">
        <f>_xlfn.NUMBERVALUE(_xlfn.TEXTAFTER(Table5[[#This Row],[rxn     kapp_old        kapp_slack_ub   kapp_slack_lb]]," ",-1))</f>
        <v>0</v>
      </c>
      <c r="K2497" s="1">
        <f>_xlfn.XLOOKUP(SUBSTITUTE(Table5[[#This Row],[rxn]],"RXN-","ENZLOAD-"),ENZLOAD[name],ENZLOAD[flux],0)</f>
        <v>0</v>
      </c>
      <c r="L2497" s="1" t="str">
        <f>"'"&amp;Table5[[#This Row],[rxn]]&amp;"'"&amp;CHAR(9)&amp;IF(AND(Table5[[#This Row],[kapp_slack_ub]]&lt;&gt;0,Table5[[#This Row],[kapp_old]]&lt;$F$1),$F$1,Table5[[#This Row],[kapp_old]])</f>
        <v>'RXN-EX_cobalt2_e_REV-SPONT'	27141.27779288</v>
      </c>
      <c r="M2497" s="1">
        <f>_xlfn.XLOOKUP(Table5[[#This Row],[rxn]],Table3[name],Table3[flux],$F$1)</f>
        <v>1.6692665377999999E-8</v>
      </c>
      <c r="N2497" s="1" t="str">
        <f>IFERROR(Table5[[#This Row],[min flux]]/Table5[[#This Row],[associated enzload]],"")</f>
        <v/>
      </c>
      <c r="O2497" s="1">
        <f>_xlfn.NUMBERVALUE(IF(Table5[[#This Row],[flux/enzload]]="","",ABS($N$1-Table5[[#This Row],[flux/enzload]])))</f>
        <v>0</v>
      </c>
      <c r="P2497" s="1">
        <f>Table5[[#This Row],[kapp_old]]+IFERROR(((Table5[[#This Row],[kapp_slack_ub]]-Table5[[#This Row],[kapp_slack_lb]])/Table5[[#This Row],[associated enzload]]),0)</f>
        <v>27141.277792879999</v>
      </c>
      <c r="Q2497" s="1" t="str">
        <f>"'"&amp;Table5[[#This Row],[rxn]]&amp;"'"&amp;CHAR(9)&amp;Table5[[#This Row],[kapp + (slack_ub - slack_lb)/enzload]]</f>
        <v>'RXN-EX_cobalt2_e_REV-SPONT'	27141.27779288</v>
      </c>
      <c r="R2497" s="1">
        <f>_xlfn.XLOOKUP(Table5[[#This Row],[rxn]],Table38[name],Table38[flux],0)</f>
        <v>1.1779423452E-5</v>
      </c>
      <c r="S2497" s="1">
        <f>_xlfn.XLOOKUP(SUBSTITUTE(Table5[[#This Row],[rxn]],"RXN-","ENZLOAD-"),Table38[name],Table38[flux],0)</f>
        <v>0</v>
      </c>
      <c r="T2497" s="1" t="b">
        <f>AND(Table5[[#This Row],[ENZLOAD flux in kapp-slack.gms]]=0,Table5[[#This Row],[flux in kapp-slack.gms]]&lt;&gt;0,NOT(Table5[[#This Row],[spont or unknown?]]))</f>
        <v>0</v>
      </c>
      <c r="U2497" s="1" t="b">
        <f>OR(_xlfn.TEXTAFTER(Table5[[#This Row],[rxn]],"-",-1)="SPONT",_xlfn.TEXTAFTER(Table5[[#This Row],[rxn]],"-",-1)="UNKNOWN")</f>
        <v>1</v>
      </c>
      <c r="V2497" s="1">
        <f>_xlfn.XLOOKUP(SUBSTITUTE(Table5[[#This Row],[rxn]],"RXN-","ENZLOAD-"),Table4[rxn],Table4[ub],0)</f>
        <v>0</v>
      </c>
      <c r="W2497" s="1" t="b">
        <f>AND(Table5[[#This Row],[FVA ENZLOAD flux UB]]=0,Table5[[#This Row],[ENZ not made when it should be?]])</f>
        <v>0</v>
      </c>
    </row>
    <row r="2498" spans="1:23" hidden="1">
      <c r="A2498" s="1"/>
      <c r="B2498" s="1" t="str">
        <f>_xlfn.TEXTBEFORE(Table38[[#This Row],[all fluxes from kapp-slack]]," ",,,,"")</f>
        <v/>
      </c>
      <c r="C2498" s="1">
        <f>_xlfn.NUMBERVALUE(IFERROR(_xlfn.TEXTAFTER(Table38[[#This Row],[all fluxes from kapp-slack]]," ",-1,,,""),""))</f>
        <v>0</v>
      </c>
      <c r="F2498" s="1" t="s">
        <v>6331</v>
      </c>
      <c r="G2498" s="1" t="str">
        <f>_xlfn.TEXTBEFORE(Table5[[#This Row],[rxn     kapp_old        kapp_slack_ub   kapp_slack_lb]]," ")</f>
        <v>RXN-EX_cu2_e_FWD-SPONT</v>
      </c>
      <c r="H249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49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498" s="1">
        <f>_xlfn.NUMBERVALUE(_xlfn.TEXTAFTER(Table5[[#This Row],[rxn     kapp_old        kapp_slack_ub   kapp_slack_lb]]," ",-1))</f>
        <v>0</v>
      </c>
      <c r="K2498" s="1">
        <f>_xlfn.XLOOKUP(SUBSTITUTE(Table5[[#This Row],[rxn]],"RXN-","ENZLOAD-"),ENZLOAD[name],ENZLOAD[flux],0)</f>
        <v>0</v>
      </c>
      <c r="L2498" s="1" t="str">
        <f>"'"&amp;Table5[[#This Row],[rxn]]&amp;"'"&amp;CHAR(9)&amp;IF(AND(Table5[[#This Row],[kapp_slack_ub]]&lt;&gt;0,Table5[[#This Row],[kapp_old]]&lt;$F$1),$F$1,Table5[[#This Row],[kapp_old]])</f>
        <v>'RXN-EX_cu2_e_FWD-SPONT'	27141.27779288</v>
      </c>
      <c r="M2498" s="1">
        <f>_xlfn.XLOOKUP(Table5[[#This Row],[rxn]],Table3[name],Table3[flux],$F$1)</f>
        <v>27141.277792879999</v>
      </c>
      <c r="N2498" s="1" t="str">
        <f>IFERROR(Table5[[#This Row],[min flux]]/Table5[[#This Row],[associated enzload]],"")</f>
        <v/>
      </c>
      <c r="O2498" s="1">
        <f>_xlfn.NUMBERVALUE(IF(Table5[[#This Row],[flux/enzload]]="","",ABS($N$1-Table5[[#This Row],[flux/enzload]])))</f>
        <v>0</v>
      </c>
      <c r="P2498" s="1">
        <f>Table5[[#This Row],[kapp_old]]+IFERROR(((Table5[[#This Row],[kapp_slack_ub]]-Table5[[#This Row],[kapp_slack_lb]])/Table5[[#This Row],[associated enzload]]),0)</f>
        <v>27141.277792879999</v>
      </c>
      <c r="Q2498" s="1" t="str">
        <f>"'"&amp;Table5[[#This Row],[rxn]]&amp;"'"&amp;CHAR(9)&amp;Table5[[#This Row],[kapp + (slack_ub - slack_lb)/enzload]]</f>
        <v>'RXN-EX_cu2_e_FWD-SPONT'	27141.27779288</v>
      </c>
      <c r="R2498" s="1">
        <f>_xlfn.XLOOKUP(Table5[[#This Row],[rxn]],Table38[name],Table38[flux],0)</f>
        <v>0</v>
      </c>
      <c r="S2498" s="1">
        <f>_xlfn.XLOOKUP(SUBSTITUTE(Table5[[#This Row],[rxn]],"RXN-","ENZLOAD-"),Table38[name],Table38[flux],0)</f>
        <v>0</v>
      </c>
      <c r="T2498" s="1" t="b">
        <f>AND(Table5[[#This Row],[ENZLOAD flux in kapp-slack.gms]]=0,Table5[[#This Row],[flux in kapp-slack.gms]]&lt;&gt;0,NOT(Table5[[#This Row],[spont or unknown?]]))</f>
        <v>0</v>
      </c>
      <c r="U2498" s="1" t="b">
        <f>OR(_xlfn.TEXTAFTER(Table5[[#This Row],[rxn]],"-",-1)="SPONT",_xlfn.TEXTAFTER(Table5[[#This Row],[rxn]],"-",-1)="UNKNOWN")</f>
        <v>1</v>
      </c>
      <c r="V2498" s="1">
        <f>_xlfn.XLOOKUP(SUBSTITUTE(Table5[[#This Row],[rxn]],"RXN-","ENZLOAD-"),Table4[rxn],Table4[ub],0)</f>
        <v>0</v>
      </c>
      <c r="W2498" s="1" t="b">
        <f>AND(Table5[[#This Row],[FVA ENZLOAD flux UB]]=0,Table5[[#This Row],[ENZ not made when it should be?]])</f>
        <v>0</v>
      </c>
    </row>
    <row r="2499" spans="1:23" hidden="1">
      <c r="A2499" s="1"/>
      <c r="B2499" s="1" t="str">
        <f>_xlfn.TEXTBEFORE(Table38[[#This Row],[all fluxes from kapp-slack]]," ",,,,"")</f>
        <v/>
      </c>
      <c r="C2499" s="1">
        <f>_xlfn.NUMBERVALUE(IFERROR(_xlfn.TEXTAFTER(Table38[[#This Row],[all fluxes from kapp-slack]]," ",-1,,,""),""))</f>
        <v>0</v>
      </c>
      <c r="F2499" s="1" t="s">
        <v>6332</v>
      </c>
      <c r="G2499" s="1" t="str">
        <f>_xlfn.TEXTBEFORE(Table5[[#This Row],[rxn     kapp_old        kapp_slack_ub   kapp_slack_lb]]," ")</f>
        <v>RXN-EX_cu2_e_REV-SPONT</v>
      </c>
      <c r="H249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49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499" s="1">
        <f>_xlfn.NUMBERVALUE(_xlfn.TEXTAFTER(Table5[[#This Row],[rxn     kapp_old        kapp_slack_ub   kapp_slack_lb]]," ",-1))</f>
        <v>0</v>
      </c>
      <c r="K2499" s="1">
        <f>_xlfn.XLOOKUP(SUBSTITUTE(Table5[[#This Row],[rxn]],"RXN-","ENZLOAD-"),ENZLOAD[name],ENZLOAD[flux],0)</f>
        <v>0</v>
      </c>
      <c r="L2499" s="1" t="str">
        <f>"'"&amp;Table5[[#This Row],[rxn]]&amp;"'"&amp;CHAR(9)&amp;IF(AND(Table5[[#This Row],[kapp_slack_ub]]&lt;&gt;0,Table5[[#This Row],[kapp_old]]&lt;$F$1),$F$1,Table5[[#This Row],[kapp_old]])</f>
        <v>'RXN-EX_cu2_e_REV-SPONT'	27141.27779288</v>
      </c>
      <c r="M2499" s="1">
        <f>_xlfn.XLOOKUP(Table5[[#This Row],[rxn]],Table3[name],Table3[flux],$F$1)</f>
        <v>4.3298208596535001E-5</v>
      </c>
      <c r="N2499" s="1" t="str">
        <f>IFERROR(Table5[[#This Row],[min flux]]/Table5[[#This Row],[associated enzload]],"")</f>
        <v/>
      </c>
      <c r="O2499" s="1">
        <f>_xlfn.NUMBERVALUE(IF(Table5[[#This Row],[flux/enzload]]="","",ABS($N$1-Table5[[#This Row],[flux/enzload]])))</f>
        <v>0</v>
      </c>
      <c r="P2499" s="1">
        <f>Table5[[#This Row],[kapp_old]]+IFERROR(((Table5[[#This Row],[kapp_slack_ub]]-Table5[[#This Row],[kapp_slack_lb]])/Table5[[#This Row],[associated enzload]]),0)</f>
        <v>27141.277792879999</v>
      </c>
      <c r="Q2499" s="1" t="str">
        <f>"'"&amp;Table5[[#This Row],[rxn]]&amp;"'"&amp;CHAR(9)&amp;Table5[[#This Row],[kapp + (slack_ub - slack_lb)/enzload]]</f>
        <v>'RXN-EX_cu2_e_REV-SPONT'	27141.27779288</v>
      </c>
      <c r="R2499" s="1">
        <f>_xlfn.XLOOKUP(Table5[[#This Row],[rxn]],Table38[name],Table38[flux],0)</f>
        <v>4.4037948892000001E-5</v>
      </c>
      <c r="S2499" s="1">
        <f>_xlfn.XLOOKUP(SUBSTITUTE(Table5[[#This Row],[rxn]],"RXN-","ENZLOAD-"),Table38[name],Table38[flux],0)</f>
        <v>0</v>
      </c>
      <c r="T2499" s="1" t="b">
        <f>AND(Table5[[#This Row],[ENZLOAD flux in kapp-slack.gms]]=0,Table5[[#This Row],[flux in kapp-slack.gms]]&lt;&gt;0,NOT(Table5[[#This Row],[spont or unknown?]]))</f>
        <v>0</v>
      </c>
      <c r="U2499" s="1" t="b">
        <f>OR(_xlfn.TEXTAFTER(Table5[[#This Row],[rxn]],"-",-1)="SPONT",_xlfn.TEXTAFTER(Table5[[#This Row],[rxn]],"-",-1)="UNKNOWN")</f>
        <v>1</v>
      </c>
      <c r="V2499" s="1">
        <f>_xlfn.XLOOKUP(SUBSTITUTE(Table5[[#This Row],[rxn]],"RXN-","ENZLOAD-"),Table4[rxn],Table4[ub],0)</f>
        <v>0</v>
      </c>
      <c r="W2499" s="1" t="b">
        <f>AND(Table5[[#This Row],[FVA ENZLOAD flux UB]]=0,Table5[[#This Row],[ENZ not made when it should be?]])</f>
        <v>0</v>
      </c>
    </row>
    <row r="2500" spans="1:23" hidden="1">
      <c r="A2500" s="1"/>
      <c r="B2500" s="1" t="str">
        <f>_xlfn.TEXTBEFORE(Table38[[#This Row],[all fluxes from kapp-slack]]," ",,,,"")</f>
        <v/>
      </c>
      <c r="C2500" s="1">
        <f>_xlfn.NUMBERVALUE(IFERROR(_xlfn.TEXTAFTER(Table38[[#This Row],[all fluxes from kapp-slack]]," ",-1,,,""),""))</f>
        <v>0</v>
      </c>
      <c r="F2500" s="1" t="s">
        <v>6333</v>
      </c>
      <c r="G2500" s="1" t="str">
        <f>_xlfn.TEXTBEFORE(Table5[[#This Row],[rxn     kapp_old        kapp_slack_ub   kapp_slack_lb]]," ")</f>
        <v>RXN-EX_mg2_e_FWD-SPONT</v>
      </c>
      <c r="H250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50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500" s="1">
        <f>_xlfn.NUMBERVALUE(_xlfn.TEXTAFTER(Table5[[#This Row],[rxn     kapp_old        kapp_slack_ub   kapp_slack_lb]]," ",-1))</f>
        <v>0</v>
      </c>
      <c r="K2500" s="1">
        <f>_xlfn.XLOOKUP(SUBSTITUTE(Table5[[#This Row],[rxn]],"RXN-","ENZLOAD-"),ENZLOAD[name],ENZLOAD[flux],0)</f>
        <v>0</v>
      </c>
      <c r="L2500" s="1" t="str">
        <f>"'"&amp;Table5[[#This Row],[rxn]]&amp;"'"&amp;CHAR(9)&amp;IF(AND(Table5[[#This Row],[kapp_slack_ub]]&lt;&gt;0,Table5[[#This Row],[kapp_old]]&lt;$F$1),$F$1,Table5[[#This Row],[kapp_old]])</f>
        <v>'RXN-EX_mg2_e_FWD-SPONT'	27141.27779288</v>
      </c>
      <c r="M2500" s="1">
        <f>_xlfn.XLOOKUP(Table5[[#This Row],[rxn]],Table3[name],Table3[flux],$F$1)</f>
        <v>27141.277792879999</v>
      </c>
      <c r="N2500" s="1" t="str">
        <f>IFERROR(Table5[[#This Row],[min flux]]/Table5[[#This Row],[associated enzload]],"")</f>
        <v/>
      </c>
      <c r="O2500" s="1">
        <f>_xlfn.NUMBERVALUE(IF(Table5[[#This Row],[flux/enzload]]="","",ABS($N$1-Table5[[#This Row],[flux/enzload]])))</f>
        <v>0</v>
      </c>
      <c r="P2500" s="1">
        <f>Table5[[#This Row],[kapp_old]]+IFERROR(((Table5[[#This Row],[kapp_slack_ub]]-Table5[[#This Row],[kapp_slack_lb]])/Table5[[#This Row],[associated enzload]]),0)</f>
        <v>27141.277792879999</v>
      </c>
      <c r="Q2500" s="1" t="str">
        <f>"'"&amp;Table5[[#This Row],[rxn]]&amp;"'"&amp;CHAR(9)&amp;Table5[[#This Row],[kapp + (slack_ub - slack_lb)/enzload]]</f>
        <v>'RXN-EX_mg2_e_FWD-SPONT'	27141.27779288</v>
      </c>
      <c r="R2500" s="1">
        <f>_xlfn.XLOOKUP(Table5[[#This Row],[rxn]],Table38[name],Table38[flux],0)</f>
        <v>0</v>
      </c>
      <c r="S2500" s="1">
        <f>_xlfn.XLOOKUP(SUBSTITUTE(Table5[[#This Row],[rxn]],"RXN-","ENZLOAD-"),Table38[name],Table38[flux],0)</f>
        <v>0</v>
      </c>
      <c r="T2500" s="1" t="b">
        <f>AND(Table5[[#This Row],[ENZLOAD flux in kapp-slack.gms]]=0,Table5[[#This Row],[flux in kapp-slack.gms]]&lt;&gt;0,NOT(Table5[[#This Row],[spont or unknown?]]))</f>
        <v>0</v>
      </c>
      <c r="U2500" s="1" t="b">
        <f>OR(_xlfn.TEXTAFTER(Table5[[#This Row],[rxn]],"-",-1)="SPONT",_xlfn.TEXTAFTER(Table5[[#This Row],[rxn]],"-",-1)="UNKNOWN")</f>
        <v>1</v>
      </c>
      <c r="V2500" s="1">
        <f>_xlfn.XLOOKUP(SUBSTITUTE(Table5[[#This Row],[rxn]],"RXN-","ENZLOAD-"),Table4[rxn],Table4[ub],0)</f>
        <v>0</v>
      </c>
      <c r="W2500" s="1" t="b">
        <f>AND(Table5[[#This Row],[FVA ENZLOAD flux UB]]=0,Table5[[#This Row],[ENZ not made when it should be?]])</f>
        <v>0</v>
      </c>
    </row>
    <row r="2501" spans="1:23" hidden="1">
      <c r="A2501" s="1"/>
      <c r="B2501" s="1" t="str">
        <f>_xlfn.TEXTBEFORE(Table38[[#This Row],[all fluxes from kapp-slack]]," ",,,,"")</f>
        <v/>
      </c>
      <c r="C2501" s="1">
        <f>_xlfn.NUMBERVALUE(IFERROR(_xlfn.TEXTAFTER(Table38[[#This Row],[all fluxes from kapp-slack]]," ",-1,,,""),""))</f>
        <v>0</v>
      </c>
      <c r="F2501" s="1" t="s">
        <v>6334</v>
      </c>
      <c r="G2501" s="1" t="str">
        <f>_xlfn.TEXTBEFORE(Table5[[#This Row],[rxn     kapp_old        kapp_slack_ub   kapp_slack_lb]]," ")</f>
        <v>RXN-EX_mg2_e_REV-SPONT</v>
      </c>
      <c r="H250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50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501" s="1">
        <f>_xlfn.NUMBERVALUE(_xlfn.TEXTAFTER(Table5[[#This Row],[rxn     kapp_old        kapp_slack_ub   kapp_slack_lb]]," ",-1))</f>
        <v>0</v>
      </c>
      <c r="K2501" s="1">
        <f>_xlfn.XLOOKUP(SUBSTITUTE(Table5[[#This Row],[rxn]],"RXN-","ENZLOAD-"),ENZLOAD[name],ENZLOAD[flux],0)</f>
        <v>0</v>
      </c>
      <c r="L2501" s="1" t="str">
        <f>"'"&amp;Table5[[#This Row],[rxn]]&amp;"'"&amp;CHAR(9)&amp;IF(AND(Table5[[#This Row],[kapp_slack_ub]]&lt;&gt;0,Table5[[#This Row],[kapp_old]]&lt;$F$1),$F$1,Table5[[#This Row],[kapp_old]])</f>
        <v>'RXN-EX_mg2_e_REV-SPONT'	27141.27779288</v>
      </c>
      <c r="M2501" s="1">
        <f>_xlfn.XLOOKUP(Table5[[#This Row],[rxn]],Table3[name],Table3[flux],$F$1)</f>
        <v>2.4125898607121998E-2</v>
      </c>
      <c r="N2501" s="1" t="str">
        <f>IFERROR(Table5[[#This Row],[min flux]]/Table5[[#This Row],[associated enzload]],"")</f>
        <v/>
      </c>
      <c r="O2501" s="1">
        <f>_xlfn.NUMBERVALUE(IF(Table5[[#This Row],[flux/enzload]]="","",ABS($N$1-Table5[[#This Row],[flux/enzload]])))</f>
        <v>0</v>
      </c>
      <c r="P2501" s="1">
        <f>Table5[[#This Row],[kapp_old]]+IFERROR(((Table5[[#This Row],[kapp_slack_ub]]-Table5[[#This Row],[kapp_slack_lb]])/Table5[[#This Row],[associated enzload]]),0)</f>
        <v>27141.277792879999</v>
      </c>
      <c r="Q2501" s="1" t="str">
        <f>"'"&amp;Table5[[#This Row],[rxn]]&amp;"'"&amp;CHAR(9)&amp;Table5[[#This Row],[kapp + (slack_ub - slack_lb)/enzload]]</f>
        <v>'RXN-EX_mg2_e_REV-SPONT'	27141.27779288</v>
      </c>
      <c r="R2501" s="1">
        <f>_xlfn.XLOOKUP(Table5[[#This Row],[rxn]],Table38[name],Table38[flux],0)</f>
        <v>2.4605063666545E-2</v>
      </c>
      <c r="S2501" s="1">
        <f>_xlfn.XLOOKUP(SUBSTITUTE(Table5[[#This Row],[rxn]],"RXN-","ENZLOAD-"),Table38[name],Table38[flux],0)</f>
        <v>0</v>
      </c>
      <c r="T2501" s="1" t="b">
        <f>AND(Table5[[#This Row],[ENZLOAD flux in kapp-slack.gms]]=0,Table5[[#This Row],[flux in kapp-slack.gms]]&lt;&gt;0,NOT(Table5[[#This Row],[spont or unknown?]]))</f>
        <v>0</v>
      </c>
      <c r="U2501" s="1" t="b">
        <f>OR(_xlfn.TEXTAFTER(Table5[[#This Row],[rxn]],"-",-1)="SPONT",_xlfn.TEXTAFTER(Table5[[#This Row],[rxn]],"-",-1)="UNKNOWN")</f>
        <v>1</v>
      </c>
      <c r="V2501" s="1">
        <f>_xlfn.XLOOKUP(SUBSTITUTE(Table5[[#This Row],[rxn]],"RXN-","ENZLOAD-"),Table4[rxn],Table4[ub],0)</f>
        <v>0</v>
      </c>
      <c r="W2501" s="1" t="b">
        <f>AND(Table5[[#This Row],[FVA ENZLOAD flux UB]]=0,Table5[[#This Row],[ENZ not made when it should be?]])</f>
        <v>0</v>
      </c>
    </row>
    <row r="2502" spans="1:23" hidden="1">
      <c r="A2502" s="1"/>
      <c r="B2502" s="1" t="str">
        <f>_xlfn.TEXTBEFORE(Table38[[#This Row],[all fluxes from kapp-slack]]," ",,,,"")</f>
        <v/>
      </c>
      <c r="C2502" s="1">
        <f>_xlfn.NUMBERVALUE(IFERROR(_xlfn.TEXTAFTER(Table38[[#This Row],[all fluxes from kapp-slack]]," ",-1,,,""),""))</f>
        <v>0</v>
      </c>
      <c r="F2502" s="1" t="s">
        <v>6335</v>
      </c>
      <c r="G2502" s="1" t="str">
        <f>_xlfn.TEXTBEFORE(Table5[[#This Row],[rxn     kapp_old        kapp_slack_ub   kapp_slack_lb]]," ")</f>
        <v>RXN-EX_mn2_e_FWD-SPONT</v>
      </c>
      <c r="H250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50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502" s="1">
        <f>_xlfn.NUMBERVALUE(_xlfn.TEXTAFTER(Table5[[#This Row],[rxn     kapp_old        kapp_slack_ub   kapp_slack_lb]]," ",-1))</f>
        <v>0</v>
      </c>
      <c r="K2502" s="1">
        <f>_xlfn.XLOOKUP(SUBSTITUTE(Table5[[#This Row],[rxn]],"RXN-","ENZLOAD-"),ENZLOAD[name],ENZLOAD[flux],0)</f>
        <v>0</v>
      </c>
      <c r="L2502" s="1" t="str">
        <f>"'"&amp;Table5[[#This Row],[rxn]]&amp;"'"&amp;CHAR(9)&amp;IF(AND(Table5[[#This Row],[kapp_slack_ub]]&lt;&gt;0,Table5[[#This Row],[kapp_old]]&lt;$F$1),$F$1,Table5[[#This Row],[kapp_old]])</f>
        <v>'RXN-EX_mn2_e_FWD-SPONT'	27141.27779288</v>
      </c>
      <c r="M2502" s="1">
        <f>_xlfn.XLOOKUP(Table5[[#This Row],[rxn]],Table3[name],Table3[flux],$F$1)</f>
        <v>27141.277792879999</v>
      </c>
      <c r="N2502" s="1" t="str">
        <f>IFERROR(Table5[[#This Row],[min flux]]/Table5[[#This Row],[associated enzload]],"")</f>
        <v/>
      </c>
      <c r="O2502" s="1">
        <f>_xlfn.NUMBERVALUE(IF(Table5[[#This Row],[flux/enzload]]="","",ABS($N$1-Table5[[#This Row],[flux/enzload]])))</f>
        <v>0</v>
      </c>
      <c r="P2502" s="1">
        <f>Table5[[#This Row],[kapp_old]]+IFERROR(((Table5[[#This Row],[kapp_slack_ub]]-Table5[[#This Row],[kapp_slack_lb]])/Table5[[#This Row],[associated enzload]]),0)</f>
        <v>27141.277792879999</v>
      </c>
      <c r="Q2502" s="1" t="str">
        <f>"'"&amp;Table5[[#This Row],[rxn]]&amp;"'"&amp;CHAR(9)&amp;Table5[[#This Row],[kapp + (slack_ub - slack_lb)/enzload]]</f>
        <v>'RXN-EX_mn2_e_FWD-SPONT'	27141.27779288</v>
      </c>
      <c r="R2502" s="1">
        <f>_xlfn.XLOOKUP(Table5[[#This Row],[rxn]],Table38[name],Table38[flux],0)</f>
        <v>0</v>
      </c>
      <c r="S2502" s="1">
        <f>_xlfn.XLOOKUP(SUBSTITUTE(Table5[[#This Row],[rxn]],"RXN-","ENZLOAD-"),Table38[name],Table38[flux],0)</f>
        <v>0</v>
      </c>
      <c r="T2502" s="1" t="b">
        <f>AND(Table5[[#This Row],[ENZLOAD flux in kapp-slack.gms]]=0,Table5[[#This Row],[flux in kapp-slack.gms]]&lt;&gt;0,NOT(Table5[[#This Row],[spont or unknown?]]))</f>
        <v>0</v>
      </c>
      <c r="U2502" s="1" t="b">
        <f>OR(_xlfn.TEXTAFTER(Table5[[#This Row],[rxn]],"-",-1)="SPONT",_xlfn.TEXTAFTER(Table5[[#This Row],[rxn]],"-",-1)="UNKNOWN")</f>
        <v>1</v>
      </c>
      <c r="V2502" s="1">
        <f>_xlfn.XLOOKUP(SUBSTITUTE(Table5[[#This Row],[rxn]],"RXN-","ENZLOAD-"),Table4[rxn],Table4[ub],0)</f>
        <v>0</v>
      </c>
      <c r="W2502" s="1" t="b">
        <f>AND(Table5[[#This Row],[FVA ENZLOAD flux UB]]=0,Table5[[#This Row],[ENZ not made when it should be?]])</f>
        <v>0</v>
      </c>
    </row>
    <row r="2503" spans="1:23" hidden="1">
      <c r="A2503" s="1"/>
      <c r="B2503" s="1" t="str">
        <f>_xlfn.TEXTBEFORE(Table38[[#This Row],[all fluxes from kapp-slack]]," ",,,,"")</f>
        <v/>
      </c>
      <c r="C2503" s="1">
        <f>_xlfn.NUMBERVALUE(IFERROR(_xlfn.TEXTAFTER(Table38[[#This Row],[all fluxes from kapp-slack]]," ",-1,,,""),""))</f>
        <v>0</v>
      </c>
      <c r="F2503" s="1" t="s">
        <v>6336</v>
      </c>
      <c r="G2503" s="1" t="str">
        <f>_xlfn.TEXTBEFORE(Table5[[#This Row],[rxn     kapp_old        kapp_slack_ub   kapp_slack_lb]]," ")</f>
        <v>RXN-EX_mn2_e_REV-SPONT</v>
      </c>
      <c r="H250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50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503" s="1">
        <f>_xlfn.NUMBERVALUE(_xlfn.TEXTAFTER(Table5[[#This Row],[rxn     kapp_old        kapp_slack_ub   kapp_slack_lb]]," ",-1))</f>
        <v>0</v>
      </c>
      <c r="K2503" s="1">
        <f>_xlfn.XLOOKUP(SUBSTITUTE(Table5[[#This Row],[rxn]],"RXN-","ENZLOAD-"),ENZLOAD[name],ENZLOAD[flux],0)</f>
        <v>0</v>
      </c>
      <c r="L2503" s="1" t="str">
        <f>"'"&amp;Table5[[#This Row],[rxn]]&amp;"'"&amp;CHAR(9)&amp;IF(AND(Table5[[#This Row],[kapp_slack_ub]]&lt;&gt;0,Table5[[#This Row],[kapp_old]]&lt;$F$1),$F$1,Table5[[#This Row],[kapp_old]])</f>
        <v>'RXN-EX_mn2_e_REV-SPONT'	27141.27779288</v>
      </c>
      <c r="M2503" s="1">
        <f>_xlfn.XLOOKUP(Table5[[#This Row],[rxn]],Table3[name],Table3[flux],$F$1)</f>
        <v>3.5724100626323997E-5</v>
      </c>
      <c r="N2503" s="1" t="str">
        <f>IFERROR(Table5[[#This Row],[min flux]]/Table5[[#This Row],[associated enzload]],"")</f>
        <v/>
      </c>
      <c r="O2503" s="1">
        <f>_xlfn.NUMBERVALUE(IF(Table5[[#This Row],[flux/enzload]]="","",ABS($N$1-Table5[[#This Row],[flux/enzload]])))</f>
        <v>0</v>
      </c>
      <c r="P2503" s="1">
        <f>Table5[[#This Row],[kapp_old]]+IFERROR(((Table5[[#This Row],[kapp_slack_ub]]-Table5[[#This Row],[kapp_slack_lb]])/Table5[[#This Row],[associated enzload]]),0)</f>
        <v>27141.277792879999</v>
      </c>
      <c r="Q2503" s="1" t="str">
        <f>"'"&amp;Table5[[#This Row],[rxn]]&amp;"'"&amp;CHAR(9)&amp;Table5[[#This Row],[kapp + (slack_ub - slack_lb)/enzload]]</f>
        <v>'RXN-EX_mn2_e_REV-SPONT'	27141.27779288</v>
      </c>
      <c r="R2503" s="1">
        <f>_xlfn.XLOOKUP(Table5[[#This Row],[rxn]],Table38[name],Table38[flux],0)</f>
        <v>3.8003769370000002E-5</v>
      </c>
      <c r="S2503" s="1">
        <f>_xlfn.XLOOKUP(SUBSTITUTE(Table5[[#This Row],[rxn]],"RXN-","ENZLOAD-"),Table38[name],Table38[flux],0)</f>
        <v>0</v>
      </c>
      <c r="T2503" s="1" t="b">
        <f>AND(Table5[[#This Row],[ENZLOAD flux in kapp-slack.gms]]=0,Table5[[#This Row],[flux in kapp-slack.gms]]&lt;&gt;0,NOT(Table5[[#This Row],[spont or unknown?]]))</f>
        <v>0</v>
      </c>
      <c r="U2503" s="1" t="b">
        <f>OR(_xlfn.TEXTAFTER(Table5[[#This Row],[rxn]],"-",-1)="SPONT",_xlfn.TEXTAFTER(Table5[[#This Row],[rxn]],"-",-1)="UNKNOWN")</f>
        <v>1</v>
      </c>
      <c r="V2503" s="1">
        <f>_xlfn.XLOOKUP(SUBSTITUTE(Table5[[#This Row],[rxn]],"RXN-","ENZLOAD-"),Table4[rxn],Table4[ub],0)</f>
        <v>0</v>
      </c>
      <c r="W2503" s="1" t="b">
        <f>AND(Table5[[#This Row],[FVA ENZLOAD flux UB]]=0,Table5[[#This Row],[ENZ not made when it should be?]])</f>
        <v>0</v>
      </c>
    </row>
    <row r="2504" spans="1:23" hidden="1">
      <c r="A2504" s="1"/>
      <c r="B2504" s="1" t="str">
        <f>_xlfn.TEXTBEFORE(Table38[[#This Row],[all fluxes from kapp-slack]]," ",,,,"")</f>
        <v/>
      </c>
      <c r="C2504" s="1">
        <f>_xlfn.NUMBERVALUE(IFERROR(_xlfn.TEXTAFTER(Table38[[#This Row],[all fluxes from kapp-slack]]," ",-1,,,""),""))</f>
        <v>0</v>
      </c>
      <c r="F2504" s="1" t="s">
        <v>6337</v>
      </c>
      <c r="G2504" s="1" t="str">
        <f>_xlfn.TEXTBEFORE(Table5[[#This Row],[rxn     kapp_old        kapp_slack_ub   kapp_slack_lb]]," ")</f>
        <v>RXN-EX_mobd_e_FWD-SPONT</v>
      </c>
      <c r="H250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50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504" s="1">
        <f>_xlfn.NUMBERVALUE(_xlfn.TEXTAFTER(Table5[[#This Row],[rxn     kapp_old        kapp_slack_ub   kapp_slack_lb]]," ",-1))</f>
        <v>0</v>
      </c>
      <c r="K2504" s="1">
        <f>_xlfn.XLOOKUP(SUBSTITUTE(Table5[[#This Row],[rxn]],"RXN-","ENZLOAD-"),ENZLOAD[name],ENZLOAD[flux],0)</f>
        <v>0</v>
      </c>
      <c r="L2504" s="1" t="str">
        <f>"'"&amp;Table5[[#This Row],[rxn]]&amp;"'"&amp;CHAR(9)&amp;IF(AND(Table5[[#This Row],[kapp_slack_ub]]&lt;&gt;0,Table5[[#This Row],[kapp_old]]&lt;$F$1),$F$1,Table5[[#This Row],[kapp_old]])</f>
        <v>'RXN-EX_mobd_e_FWD-SPONT'	27141.27779288</v>
      </c>
      <c r="M2504" s="1">
        <f>_xlfn.XLOOKUP(Table5[[#This Row],[rxn]],Table3[name],Table3[flux],$F$1)</f>
        <v>27141.277792879999</v>
      </c>
      <c r="N2504" s="1" t="str">
        <f>IFERROR(Table5[[#This Row],[min flux]]/Table5[[#This Row],[associated enzload]],"")</f>
        <v/>
      </c>
      <c r="O2504" s="1">
        <f>_xlfn.NUMBERVALUE(IF(Table5[[#This Row],[flux/enzload]]="","",ABS($N$1-Table5[[#This Row],[flux/enzload]])))</f>
        <v>0</v>
      </c>
      <c r="P2504" s="1">
        <f>Table5[[#This Row],[kapp_old]]+IFERROR(((Table5[[#This Row],[kapp_slack_ub]]-Table5[[#This Row],[kapp_slack_lb]])/Table5[[#This Row],[associated enzload]]),0)</f>
        <v>27141.277792879999</v>
      </c>
      <c r="Q2504" s="1" t="str">
        <f>"'"&amp;Table5[[#This Row],[rxn]]&amp;"'"&amp;CHAR(9)&amp;Table5[[#This Row],[kapp + (slack_ub - slack_lb)/enzload]]</f>
        <v>'RXN-EX_mobd_e_FWD-SPONT'	27141.27779288</v>
      </c>
      <c r="R2504" s="1">
        <f>_xlfn.XLOOKUP(Table5[[#This Row],[rxn]],Table38[name],Table38[flux],0)</f>
        <v>0</v>
      </c>
      <c r="S2504" s="1">
        <f>_xlfn.XLOOKUP(SUBSTITUTE(Table5[[#This Row],[rxn]],"RXN-","ENZLOAD-"),Table38[name],Table38[flux],0)</f>
        <v>0</v>
      </c>
      <c r="T2504" s="1" t="b">
        <f>AND(Table5[[#This Row],[ENZLOAD flux in kapp-slack.gms]]=0,Table5[[#This Row],[flux in kapp-slack.gms]]&lt;&gt;0,NOT(Table5[[#This Row],[spont or unknown?]]))</f>
        <v>0</v>
      </c>
      <c r="U2504" s="1" t="b">
        <f>OR(_xlfn.TEXTAFTER(Table5[[#This Row],[rxn]],"-",-1)="SPONT",_xlfn.TEXTAFTER(Table5[[#This Row],[rxn]],"-",-1)="UNKNOWN")</f>
        <v>1</v>
      </c>
      <c r="V2504" s="1">
        <f>_xlfn.XLOOKUP(SUBSTITUTE(Table5[[#This Row],[rxn]],"RXN-","ENZLOAD-"),Table4[rxn],Table4[ub],0)</f>
        <v>0</v>
      </c>
      <c r="W2504" s="1" t="b">
        <f>AND(Table5[[#This Row],[FVA ENZLOAD flux UB]]=0,Table5[[#This Row],[ENZ not made when it should be?]])</f>
        <v>0</v>
      </c>
    </row>
    <row r="2505" spans="1:23" hidden="1">
      <c r="A2505" s="1"/>
      <c r="B2505" s="1" t="str">
        <f>_xlfn.TEXTBEFORE(Table38[[#This Row],[all fluxes from kapp-slack]]," ",,,,"")</f>
        <v/>
      </c>
      <c r="C2505" s="1">
        <f>_xlfn.NUMBERVALUE(IFERROR(_xlfn.TEXTAFTER(Table38[[#This Row],[all fluxes from kapp-slack]]," ",-1,,,""),""))</f>
        <v>0</v>
      </c>
      <c r="F2505" s="1" t="s">
        <v>6338</v>
      </c>
      <c r="G2505" s="1" t="str">
        <f>_xlfn.TEXTBEFORE(Table5[[#This Row],[rxn     kapp_old        kapp_slack_ub   kapp_slack_lb]]," ")</f>
        <v>RXN-EX_mobd_e_REV-SPONT</v>
      </c>
      <c r="H250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50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505" s="1">
        <f>_xlfn.NUMBERVALUE(_xlfn.TEXTAFTER(Table5[[#This Row],[rxn     kapp_old        kapp_slack_ub   kapp_slack_lb]]," ",-1))</f>
        <v>0</v>
      </c>
      <c r="K2505" s="1">
        <f>_xlfn.XLOOKUP(SUBSTITUTE(Table5[[#This Row],[rxn]],"RXN-","ENZLOAD-"),ENZLOAD[name],ENZLOAD[flux],0)</f>
        <v>0</v>
      </c>
      <c r="L2505" s="1" t="str">
        <f>"'"&amp;Table5[[#This Row],[rxn]]&amp;"'"&amp;CHAR(9)&amp;IF(AND(Table5[[#This Row],[kapp_slack_ub]]&lt;&gt;0,Table5[[#This Row],[kapp_old]]&lt;$F$1),$F$1,Table5[[#This Row],[kapp_old]])</f>
        <v>'RXN-EX_mobd_e_REV-SPONT'	27141.27779288</v>
      </c>
      <c r="M2505" s="1">
        <f>_xlfn.XLOOKUP(Table5[[#This Row],[rxn]],Table3[name],Table3[flux],$F$1)</f>
        <v>27141.277792879999</v>
      </c>
      <c r="N2505" s="1" t="str">
        <f>IFERROR(Table5[[#This Row],[min flux]]/Table5[[#This Row],[associated enzload]],"")</f>
        <v/>
      </c>
      <c r="O2505" s="1">
        <f>_xlfn.NUMBERVALUE(IF(Table5[[#This Row],[flux/enzload]]="","",ABS($N$1-Table5[[#This Row],[flux/enzload]])))</f>
        <v>0</v>
      </c>
      <c r="P2505" s="1">
        <f>Table5[[#This Row],[kapp_old]]+IFERROR(((Table5[[#This Row],[kapp_slack_ub]]-Table5[[#This Row],[kapp_slack_lb]])/Table5[[#This Row],[associated enzload]]),0)</f>
        <v>27141.277792879999</v>
      </c>
      <c r="Q2505" s="1" t="str">
        <f>"'"&amp;Table5[[#This Row],[rxn]]&amp;"'"&amp;CHAR(9)&amp;Table5[[#This Row],[kapp + (slack_ub - slack_lb)/enzload]]</f>
        <v>'RXN-EX_mobd_e_REV-SPONT'	27141.27779288</v>
      </c>
      <c r="R2505" s="1">
        <f>_xlfn.XLOOKUP(Table5[[#This Row],[rxn]],Table38[name],Table38[flux],0)</f>
        <v>0</v>
      </c>
      <c r="S2505" s="1">
        <f>_xlfn.XLOOKUP(SUBSTITUTE(Table5[[#This Row],[rxn]],"RXN-","ENZLOAD-"),Table38[name],Table38[flux],0)</f>
        <v>0</v>
      </c>
      <c r="T2505" s="1" t="b">
        <f>AND(Table5[[#This Row],[ENZLOAD flux in kapp-slack.gms]]=0,Table5[[#This Row],[flux in kapp-slack.gms]]&lt;&gt;0,NOT(Table5[[#This Row],[spont or unknown?]]))</f>
        <v>0</v>
      </c>
      <c r="U2505" s="1" t="b">
        <f>OR(_xlfn.TEXTAFTER(Table5[[#This Row],[rxn]],"-",-1)="SPONT",_xlfn.TEXTAFTER(Table5[[#This Row],[rxn]],"-",-1)="UNKNOWN")</f>
        <v>1</v>
      </c>
      <c r="V2505" s="1">
        <f>_xlfn.XLOOKUP(SUBSTITUTE(Table5[[#This Row],[rxn]],"RXN-","ENZLOAD-"),Table4[rxn],Table4[ub],0)</f>
        <v>0</v>
      </c>
      <c r="W2505" s="1" t="b">
        <f>AND(Table5[[#This Row],[FVA ENZLOAD flux UB]]=0,Table5[[#This Row],[ENZ not made when it should be?]])</f>
        <v>0</v>
      </c>
    </row>
    <row r="2506" spans="1:23" hidden="1">
      <c r="A2506" s="1"/>
      <c r="B2506" s="1" t="str">
        <f>_xlfn.TEXTBEFORE(Table38[[#This Row],[all fluxes from kapp-slack]]," ",,,,"")</f>
        <v/>
      </c>
      <c r="C2506" s="1">
        <f>_xlfn.NUMBERVALUE(IFERROR(_xlfn.TEXTAFTER(Table38[[#This Row],[all fluxes from kapp-slack]]," ",-1,,,""),""))</f>
        <v>0</v>
      </c>
      <c r="F2506" s="1" t="s">
        <v>6339</v>
      </c>
      <c r="G2506" s="1" t="str">
        <f>_xlfn.TEXTBEFORE(Table5[[#This Row],[rxn     kapp_old        kapp_slack_ub   kapp_slack_lb]]," ")</f>
        <v>RXN-EX_ni2_e_FWD-SPONT</v>
      </c>
      <c r="H250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50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506" s="1">
        <f>_xlfn.NUMBERVALUE(_xlfn.TEXTAFTER(Table5[[#This Row],[rxn     kapp_old        kapp_slack_ub   kapp_slack_lb]]," ",-1))</f>
        <v>0</v>
      </c>
      <c r="K2506" s="1">
        <f>_xlfn.XLOOKUP(SUBSTITUTE(Table5[[#This Row],[rxn]],"RXN-","ENZLOAD-"),ENZLOAD[name],ENZLOAD[flux],0)</f>
        <v>0</v>
      </c>
      <c r="L2506" s="1" t="str">
        <f>"'"&amp;Table5[[#This Row],[rxn]]&amp;"'"&amp;CHAR(9)&amp;IF(AND(Table5[[#This Row],[kapp_slack_ub]]&lt;&gt;0,Table5[[#This Row],[kapp_old]]&lt;$F$1),$F$1,Table5[[#This Row],[kapp_old]])</f>
        <v>'RXN-EX_ni2_e_FWD-SPONT'	27141.27779288</v>
      </c>
      <c r="M2506" s="1">
        <f>_xlfn.XLOOKUP(Table5[[#This Row],[rxn]],Table3[name],Table3[flux],$F$1)</f>
        <v>27141.277792879999</v>
      </c>
      <c r="N2506" s="1" t="str">
        <f>IFERROR(Table5[[#This Row],[min flux]]/Table5[[#This Row],[associated enzload]],"")</f>
        <v/>
      </c>
      <c r="O2506" s="1">
        <f>_xlfn.NUMBERVALUE(IF(Table5[[#This Row],[flux/enzload]]="","",ABS($N$1-Table5[[#This Row],[flux/enzload]])))</f>
        <v>0</v>
      </c>
      <c r="P2506" s="1">
        <f>Table5[[#This Row],[kapp_old]]+IFERROR(((Table5[[#This Row],[kapp_slack_ub]]-Table5[[#This Row],[kapp_slack_lb]])/Table5[[#This Row],[associated enzload]]),0)</f>
        <v>27141.277792879999</v>
      </c>
      <c r="Q2506" s="1" t="str">
        <f>"'"&amp;Table5[[#This Row],[rxn]]&amp;"'"&amp;CHAR(9)&amp;Table5[[#This Row],[kapp + (slack_ub - slack_lb)/enzload]]</f>
        <v>'RXN-EX_ni2_e_FWD-SPONT'	27141.27779288</v>
      </c>
      <c r="R2506" s="1">
        <f>_xlfn.XLOOKUP(Table5[[#This Row],[rxn]],Table38[name],Table38[flux],0)</f>
        <v>0</v>
      </c>
      <c r="S2506" s="1">
        <f>_xlfn.XLOOKUP(SUBSTITUTE(Table5[[#This Row],[rxn]],"RXN-","ENZLOAD-"),Table38[name],Table38[flux],0)</f>
        <v>0</v>
      </c>
      <c r="T2506" s="1" t="b">
        <f>AND(Table5[[#This Row],[ENZLOAD flux in kapp-slack.gms]]=0,Table5[[#This Row],[flux in kapp-slack.gms]]&lt;&gt;0,NOT(Table5[[#This Row],[spont or unknown?]]))</f>
        <v>0</v>
      </c>
      <c r="U2506" s="1" t="b">
        <f>OR(_xlfn.TEXTAFTER(Table5[[#This Row],[rxn]],"-",-1)="SPONT",_xlfn.TEXTAFTER(Table5[[#This Row],[rxn]],"-",-1)="UNKNOWN")</f>
        <v>1</v>
      </c>
      <c r="V2506" s="1">
        <f>_xlfn.XLOOKUP(SUBSTITUTE(Table5[[#This Row],[rxn]],"RXN-","ENZLOAD-"),Table4[rxn],Table4[ub],0)</f>
        <v>0</v>
      </c>
      <c r="W2506" s="1" t="b">
        <f>AND(Table5[[#This Row],[FVA ENZLOAD flux UB]]=0,Table5[[#This Row],[ENZ not made when it should be?]])</f>
        <v>0</v>
      </c>
    </row>
    <row r="2507" spans="1:23" hidden="1">
      <c r="A2507" s="1"/>
      <c r="B2507" s="1" t="str">
        <f>_xlfn.TEXTBEFORE(Table38[[#This Row],[all fluxes from kapp-slack]]," ",,,,"")</f>
        <v/>
      </c>
      <c r="C2507" s="1">
        <f>_xlfn.NUMBERVALUE(IFERROR(_xlfn.TEXTAFTER(Table38[[#This Row],[all fluxes from kapp-slack]]," ",-1,,,""),""))</f>
        <v>0</v>
      </c>
      <c r="F2507" s="1" t="s">
        <v>6340</v>
      </c>
      <c r="G2507" s="1" t="str">
        <f>_xlfn.TEXTBEFORE(Table5[[#This Row],[rxn     kapp_old        kapp_slack_ub   kapp_slack_lb]]," ")</f>
        <v>RXN-EX_ni2_e_REV-SPONT</v>
      </c>
      <c r="H250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50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507" s="1">
        <f>_xlfn.NUMBERVALUE(_xlfn.TEXTAFTER(Table5[[#This Row],[rxn     kapp_old        kapp_slack_ub   kapp_slack_lb]]," ",-1))</f>
        <v>0</v>
      </c>
      <c r="K2507" s="1">
        <f>_xlfn.XLOOKUP(SUBSTITUTE(Table5[[#This Row],[rxn]],"RXN-","ENZLOAD-"),ENZLOAD[name],ENZLOAD[flux],0)</f>
        <v>0</v>
      </c>
      <c r="L2507" s="1" t="str">
        <f>"'"&amp;Table5[[#This Row],[rxn]]&amp;"'"&amp;CHAR(9)&amp;IF(AND(Table5[[#This Row],[kapp_slack_ub]]&lt;&gt;0,Table5[[#This Row],[kapp_old]]&lt;$F$1),$F$1,Table5[[#This Row],[kapp_old]])</f>
        <v>'RXN-EX_ni2_e_REV-SPONT'	27141.27779288</v>
      </c>
      <c r="M2507" s="1">
        <f>_xlfn.XLOOKUP(Table5[[#This Row],[rxn]],Table3[name],Table3[flux],$F$1)</f>
        <v>1.0924302611E-8</v>
      </c>
      <c r="N2507" s="1" t="str">
        <f>IFERROR(Table5[[#This Row],[min flux]]/Table5[[#This Row],[associated enzload]],"")</f>
        <v/>
      </c>
      <c r="O2507" s="1">
        <f>_xlfn.NUMBERVALUE(IF(Table5[[#This Row],[flux/enzload]]="","",ABS($N$1-Table5[[#This Row],[flux/enzload]])))</f>
        <v>0</v>
      </c>
      <c r="P2507" s="1">
        <f>Table5[[#This Row],[kapp_old]]+IFERROR(((Table5[[#This Row],[kapp_slack_ub]]-Table5[[#This Row],[kapp_slack_lb]])/Table5[[#This Row],[associated enzload]]),0)</f>
        <v>27141.277792879999</v>
      </c>
      <c r="Q2507" s="1" t="str">
        <f>"'"&amp;Table5[[#This Row],[rxn]]&amp;"'"&amp;CHAR(9)&amp;Table5[[#This Row],[kapp + (slack_ub - slack_lb)/enzload]]</f>
        <v>'RXN-EX_ni2_e_REV-SPONT'	27141.27779288</v>
      </c>
      <c r="R2507" s="1">
        <f>_xlfn.XLOOKUP(Table5[[#This Row],[rxn]],Table38[name],Table38[flux],0)</f>
        <v>5.4957799999999996E-10</v>
      </c>
      <c r="S2507" s="1">
        <f>_xlfn.XLOOKUP(SUBSTITUTE(Table5[[#This Row],[rxn]],"RXN-","ENZLOAD-"),Table38[name],Table38[flux],0)</f>
        <v>0</v>
      </c>
      <c r="T2507" s="1" t="b">
        <f>AND(Table5[[#This Row],[ENZLOAD flux in kapp-slack.gms]]=0,Table5[[#This Row],[flux in kapp-slack.gms]]&lt;&gt;0,NOT(Table5[[#This Row],[spont or unknown?]]))</f>
        <v>0</v>
      </c>
      <c r="U2507" s="1" t="b">
        <f>OR(_xlfn.TEXTAFTER(Table5[[#This Row],[rxn]],"-",-1)="SPONT",_xlfn.TEXTAFTER(Table5[[#This Row],[rxn]],"-",-1)="UNKNOWN")</f>
        <v>1</v>
      </c>
      <c r="V2507" s="1">
        <f>_xlfn.XLOOKUP(SUBSTITUTE(Table5[[#This Row],[rxn]],"RXN-","ENZLOAD-"),Table4[rxn],Table4[ub],0)</f>
        <v>0</v>
      </c>
      <c r="W2507" s="1" t="b">
        <f>AND(Table5[[#This Row],[FVA ENZLOAD flux UB]]=0,Table5[[#This Row],[ENZ not made when it should be?]])</f>
        <v>0</v>
      </c>
    </row>
    <row r="2508" spans="1:23" hidden="1">
      <c r="A2508" s="1"/>
      <c r="B2508" s="1" t="str">
        <f>_xlfn.TEXTBEFORE(Table38[[#This Row],[all fluxes from kapp-slack]]," ",,,,"")</f>
        <v/>
      </c>
      <c r="C2508" s="1">
        <f>_xlfn.NUMBERVALUE(IFERROR(_xlfn.TEXTAFTER(Table38[[#This Row],[all fluxes from kapp-slack]]," ",-1,,,""),""))</f>
        <v>0</v>
      </c>
      <c r="F2508" s="1" t="s">
        <v>6341</v>
      </c>
      <c r="G2508" s="1" t="str">
        <f>_xlfn.TEXTBEFORE(Table5[[#This Row],[rxn     kapp_old        kapp_slack_ub   kapp_slack_lb]]," ")</f>
        <v>RXN-EX_zn2_e_FWD-SPONT</v>
      </c>
      <c r="H250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50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508" s="1">
        <f>_xlfn.NUMBERVALUE(_xlfn.TEXTAFTER(Table5[[#This Row],[rxn     kapp_old        kapp_slack_ub   kapp_slack_lb]]," ",-1))</f>
        <v>0</v>
      </c>
      <c r="K2508" s="1">
        <f>_xlfn.XLOOKUP(SUBSTITUTE(Table5[[#This Row],[rxn]],"RXN-","ENZLOAD-"),ENZLOAD[name],ENZLOAD[flux],0)</f>
        <v>0</v>
      </c>
      <c r="L2508" s="1" t="str">
        <f>"'"&amp;Table5[[#This Row],[rxn]]&amp;"'"&amp;CHAR(9)&amp;IF(AND(Table5[[#This Row],[kapp_slack_ub]]&lt;&gt;0,Table5[[#This Row],[kapp_old]]&lt;$F$1),$F$1,Table5[[#This Row],[kapp_old]])</f>
        <v>'RXN-EX_zn2_e_FWD-SPONT'	27141.27779288</v>
      </c>
      <c r="M2508" s="1">
        <f>_xlfn.XLOOKUP(Table5[[#This Row],[rxn]],Table3[name],Table3[flux],$F$1)</f>
        <v>27141.277792879999</v>
      </c>
      <c r="N2508" s="1" t="str">
        <f>IFERROR(Table5[[#This Row],[min flux]]/Table5[[#This Row],[associated enzload]],"")</f>
        <v/>
      </c>
      <c r="O2508" s="1">
        <f>_xlfn.NUMBERVALUE(IF(Table5[[#This Row],[flux/enzload]]="","",ABS($N$1-Table5[[#This Row],[flux/enzload]])))</f>
        <v>0</v>
      </c>
      <c r="P2508" s="1">
        <f>Table5[[#This Row],[kapp_old]]+IFERROR(((Table5[[#This Row],[kapp_slack_ub]]-Table5[[#This Row],[kapp_slack_lb]])/Table5[[#This Row],[associated enzload]]),0)</f>
        <v>27141.277792879999</v>
      </c>
      <c r="Q2508" s="1" t="str">
        <f>"'"&amp;Table5[[#This Row],[rxn]]&amp;"'"&amp;CHAR(9)&amp;Table5[[#This Row],[kapp + (slack_ub - slack_lb)/enzload]]</f>
        <v>'RXN-EX_zn2_e_FWD-SPONT'	27141.27779288</v>
      </c>
      <c r="R2508" s="1">
        <f>_xlfn.XLOOKUP(Table5[[#This Row],[rxn]],Table38[name],Table38[flux],0)</f>
        <v>0</v>
      </c>
      <c r="S2508" s="1">
        <f>_xlfn.XLOOKUP(SUBSTITUTE(Table5[[#This Row],[rxn]],"RXN-","ENZLOAD-"),Table38[name],Table38[flux],0)</f>
        <v>0</v>
      </c>
      <c r="T2508" s="1" t="b">
        <f>AND(Table5[[#This Row],[ENZLOAD flux in kapp-slack.gms]]=0,Table5[[#This Row],[flux in kapp-slack.gms]]&lt;&gt;0,NOT(Table5[[#This Row],[spont or unknown?]]))</f>
        <v>0</v>
      </c>
      <c r="U2508" s="1" t="b">
        <f>OR(_xlfn.TEXTAFTER(Table5[[#This Row],[rxn]],"-",-1)="SPONT",_xlfn.TEXTAFTER(Table5[[#This Row],[rxn]],"-",-1)="UNKNOWN")</f>
        <v>1</v>
      </c>
      <c r="V2508" s="1">
        <f>_xlfn.XLOOKUP(SUBSTITUTE(Table5[[#This Row],[rxn]],"RXN-","ENZLOAD-"),Table4[rxn],Table4[ub],0)</f>
        <v>0</v>
      </c>
      <c r="W2508" s="1" t="b">
        <f>AND(Table5[[#This Row],[FVA ENZLOAD flux UB]]=0,Table5[[#This Row],[ENZ not made when it should be?]])</f>
        <v>0</v>
      </c>
    </row>
    <row r="2509" spans="1:23" hidden="1">
      <c r="A2509" s="1"/>
      <c r="B2509" s="1" t="str">
        <f>_xlfn.TEXTBEFORE(Table38[[#This Row],[all fluxes from kapp-slack]]," ",,,,"")</f>
        <v/>
      </c>
      <c r="C2509" s="1">
        <f>_xlfn.NUMBERVALUE(IFERROR(_xlfn.TEXTAFTER(Table38[[#This Row],[all fluxes from kapp-slack]]," ",-1,,,""),""))</f>
        <v>0</v>
      </c>
      <c r="F2509" s="1" t="s">
        <v>6342</v>
      </c>
      <c r="G2509" s="1" t="str">
        <f>_xlfn.TEXTBEFORE(Table5[[#This Row],[rxn     kapp_old        kapp_slack_ub   kapp_slack_lb]]," ")</f>
        <v>RXN-EX_zn2_e_REV-SPONT</v>
      </c>
      <c r="H250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50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509" s="1">
        <f>_xlfn.NUMBERVALUE(_xlfn.TEXTAFTER(Table5[[#This Row],[rxn     kapp_old        kapp_slack_ub   kapp_slack_lb]]," ",-1))</f>
        <v>0</v>
      </c>
      <c r="K2509" s="1">
        <f>_xlfn.XLOOKUP(SUBSTITUTE(Table5[[#This Row],[rxn]],"RXN-","ENZLOAD-"),ENZLOAD[name],ENZLOAD[flux],0)</f>
        <v>0</v>
      </c>
      <c r="L2509" s="1" t="str">
        <f>"'"&amp;Table5[[#This Row],[rxn]]&amp;"'"&amp;CHAR(9)&amp;IF(AND(Table5[[#This Row],[kapp_slack_ub]]&lt;&gt;0,Table5[[#This Row],[kapp_old]]&lt;$F$1),$F$1,Table5[[#This Row],[kapp_old]])</f>
        <v>'RXN-EX_zn2_e_REV-SPONT'	27141.27779288</v>
      </c>
      <c r="M2509" s="1">
        <f>_xlfn.XLOOKUP(Table5[[#This Row],[rxn]],Table3[name],Table3[flux],$F$1)</f>
        <v>5.9779718057064997E-4</v>
      </c>
      <c r="N2509" s="1" t="str">
        <f>IFERROR(Table5[[#This Row],[min flux]]/Table5[[#This Row],[associated enzload]],"")</f>
        <v/>
      </c>
      <c r="O2509" s="1">
        <f>_xlfn.NUMBERVALUE(IF(Table5[[#This Row],[flux/enzload]]="","",ABS($N$1-Table5[[#This Row],[flux/enzload]])))</f>
        <v>0</v>
      </c>
      <c r="P2509" s="1">
        <f>Table5[[#This Row],[kapp_old]]+IFERROR(((Table5[[#This Row],[kapp_slack_ub]]-Table5[[#This Row],[kapp_slack_lb]])/Table5[[#This Row],[associated enzload]]),0)</f>
        <v>27141.277792879999</v>
      </c>
      <c r="Q2509" s="1" t="str">
        <f>"'"&amp;Table5[[#This Row],[rxn]]&amp;"'"&amp;CHAR(9)&amp;Table5[[#This Row],[kapp + (slack_ub - slack_lb)/enzload]]</f>
        <v>'RXN-EX_zn2_e_REV-SPONT'	27141.27779288</v>
      </c>
      <c r="R2509" s="1">
        <f>_xlfn.XLOOKUP(Table5[[#This Row],[rxn]],Table38[name],Table38[flux],0)</f>
        <v>6.4630348543700004E-4</v>
      </c>
      <c r="S2509" s="1">
        <f>_xlfn.XLOOKUP(SUBSTITUTE(Table5[[#This Row],[rxn]],"RXN-","ENZLOAD-"),Table38[name],Table38[flux],0)</f>
        <v>0</v>
      </c>
      <c r="T2509" s="1" t="b">
        <f>AND(Table5[[#This Row],[ENZLOAD flux in kapp-slack.gms]]=0,Table5[[#This Row],[flux in kapp-slack.gms]]&lt;&gt;0,NOT(Table5[[#This Row],[spont or unknown?]]))</f>
        <v>0</v>
      </c>
      <c r="U2509" s="1" t="b">
        <f>OR(_xlfn.TEXTAFTER(Table5[[#This Row],[rxn]],"-",-1)="SPONT",_xlfn.TEXTAFTER(Table5[[#This Row],[rxn]],"-",-1)="UNKNOWN")</f>
        <v>1</v>
      </c>
      <c r="V2509" s="1">
        <f>_xlfn.XLOOKUP(SUBSTITUTE(Table5[[#This Row],[rxn]],"RXN-","ENZLOAD-"),Table4[rxn],Table4[ub],0)</f>
        <v>0</v>
      </c>
      <c r="W2509" s="1" t="b">
        <f>AND(Table5[[#This Row],[FVA ENZLOAD flux UB]]=0,Table5[[#This Row],[ENZ not made when it should be?]])</f>
        <v>0</v>
      </c>
    </row>
    <row r="2510" spans="1:23" hidden="1">
      <c r="A2510" s="1"/>
      <c r="B2510" s="1" t="str">
        <f>_xlfn.TEXTBEFORE(Table38[[#This Row],[all fluxes from kapp-slack]]," ",,,,"")</f>
        <v/>
      </c>
      <c r="C2510" s="1">
        <f>_xlfn.NUMBERVALUE(IFERROR(_xlfn.TEXTAFTER(Table38[[#This Row],[all fluxes from kapp-slack]]," ",-1,,,""),""))</f>
        <v>0</v>
      </c>
      <c r="F2510" s="1" t="s">
        <v>6343</v>
      </c>
      <c r="G2510" s="1" t="str">
        <f>_xlfn.TEXTBEFORE(Table5[[#This Row],[rxn     kapp_old        kapp_slack_ub   kapp_slack_lb]]," ")</f>
        <v>RXN-EX_btn_c_FWD-SPONT</v>
      </c>
      <c r="H251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51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510" s="1">
        <f>_xlfn.NUMBERVALUE(_xlfn.TEXTAFTER(Table5[[#This Row],[rxn     kapp_old        kapp_slack_ub   kapp_slack_lb]]," ",-1))</f>
        <v>0</v>
      </c>
      <c r="K2510" s="1">
        <f>_xlfn.XLOOKUP(SUBSTITUTE(Table5[[#This Row],[rxn]],"RXN-","ENZLOAD-"),ENZLOAD[name],ENZLOAD[flux],0)</f>
        <v>0</v>
      </c>
      <c r="L2510" s="1" t="str">
        <f>"'"&amp;Table5[[#This Row],[rxn]]&amp;"'"&amp;CHAR(9)&amp;IF(AND(Table5[[#This Row],[kapp_slack_ub]]&lt;&gt;0,Table5[[#This Row],[kapp_old]]&lt;$F$1),$F$1,Table5[[#This Row],[kapp_old]])</f>
        <v>'RXN-EX_btn_c_FWD-SPONT'	27141.27779288</v>
      </c>
      <c r="M2510" s="1">
        <f>_xlfn.XLOOKUP(Table5[[#This Row],[rxn]],Table3[name],Table3[flux],$F$1)</f>
        <v>27141.277792879999</v>
      </c>
      <c r="N2510" s="1" t="str">
        <f>IFERROR(Table5[[#This Row],[min flux]]/Table5[[#This Row],[associated enzload]],"")</f>
        <v/>
      </c>
      <c r="O2510" s="1">
        <f>_xlfn.NUMBERVALUE(IF(Table5[[#This Row],[flux/enzload]]="","",ABS($N$1-Table5[[#This Row],[flux/enzload]])))</f>
        <v>0</v>
      </c>
      <c r="P2510" s="1">
        <f>Table5[[#This Row],[kapp_old]]+IFERROR(((Table5[[#This Row],[kapp_slack_ub]]-Table5[[#This Row],[kapp_slack_lb]])/Table5[[#This Row],[associated enzload]]),0)</f>
        <v>27141.277792879999</v>
      </c>
      <c r="Q2510" s="1" t="str">
        <f>"'"&amp;Table5[[#This Row],[rxn]]&amp;"'"&amp;CHAR(9)&amp;Table5[[#This Row],[kapp + (slack_ub - slack_lb)/enzload]]</f>
        <v>'RXN-EX_btn_c_FWD-SPONT'	27141.27779288</v>
      </c>
      <c r="R2510" s="1">
        <f>_xlfn.XLOOKUP(Table5[[#This Row],[rxn]],Table38[name],Table38[flux],0)</f>
        <v>0</v>
      </c>
      <c r="S2510" s="1">
        <f>_xlfn.XLOOKUP(SUBSTITUTE(Table5[[#This Row],[rxn]],"RXN-","ENZLOAD-"),Table38[name],Table38[flux],0)</f>
        <v>0</v>
      </c>
      <c r="T2510" s="1" t="b">
        <f>AND(Table5[[#This Row],[ENZLOAD flux in kapp-slack.gms]]=0,Table5[[#This Row],[flux in kapp-slack.gms]]&lt;&gt;0,NOT(Table5[[#This Row],[spont or unknown?]]))</f>
        <v>0</v>
      </c>
      <c r="U2510" s="1" t="b">
        <f>OR(_xlfn.TEXTAFTER(Table5[[#This Row],[rxn]],"-",-1)="SPONT",_xlfn.TEXTAFTER(Table5[[#This Row],[rxn]],"-",-1)="UNKNOWN")</f>
        <v>1</v>
      </c>
      <c r="V2510" s="1">
        <f>_xlfn.XLOOKUP(SUBSTITUTE(Table5[[#This Row],[rxn]],"RXN-","ENZLOAD-"),Table4[rxn],Table4[ub],0)</f>
        <v>0</v>
      </c>
      <c r="W2510" s="1" t="b">
        <f>AND(Table5[[#This Row],[FVA ENZLOAD flux UB]]=0,Table5[[#This Row],[ENZ not made when it should be?]])</f>
        <v>0</v>
      </c>
    </row>
    <row r="2511" spans="1:23" hidden="1">
      <c r="A2511" s="1"/>
      <c r="B2511" s="1" t="str">
        <f>_xlfn.TEXTBEFORE(Table38[[#This Row],[all fluxes from kapp-slack]]," ",,,,"")</f>
        <v/>
      </c>
      <c r="C2511" s="1">
        <f>_xlfn.NUMBERVALUE(IFERROR(_xlfn.TEXTAFTER(Table38[[#This Row],[all fluxes from kapp-slack]]," ",-1,,,""),""))</f>
        <v>0</v>
      </c>
      <c r="F2511" s="1" t="s">
        <v>6344</v>
      </c>
      <c r="G2511" s="1" t="str">
        <f>_xlfn.TEXTBEFORE(Table5[[#This Row],[rxn     kapp_old        kapp_slack_ub   kapp_slack_lb]]," ")</f>
        <v>RXN-EX_btn_c_REV-SPONT</v>
      </c>
      <c r="H251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51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511" s="1">
        <f>_xlfn.NUMBERVALUE(_xlfn.TEXTAFTER(Table5[[#This Row],[rxn     kapp_old        kapp_slack_ub   kapp_slack_lb]]," ",-1))</f>
        <v>0</v>
      </c>
      <c r="K2511" s="1">
        <f>_xlfn.XLOOKUP(SUBSTITUTE(Table5[[#This Row],[rxn]],"RXN-","ENZLOAD-"),ENZLOAD[name],ENZLOAD[flux],0)</f>
        <v>0</v>
      </c>
      <c r="L2511" s="1" t="str">
        <f>"'"&amp;Table5[[#This Row],[rxn]]&amp;"'"&amp;CHAR(9)&amp;IF(AND(Table5[[#This Row],[kapp_slack_ub]]&lt;&gt;0,Table5[[#This Row],[kapp_old]]&lt;$F$1),$F$1,Table5[[#This Row],[kapp_old]])</f>
        <v>'RXN-EX_btn_c_REV-SPONT'	27141.27779288</v>
      </c>
      <c r="M2511" s="1">
        <f>_xlfn.XLOOKUP(Table5[[#This Row],[rxn]],Table3[name],Table3[flux],$F$1)</f>
        <v>3.7938324306135998E-5</v>
      </c>
      <c r="N2511" s="1" t="str">
        <f>IFERROR(Table5[[#This Row],[min flux]]/Table5[[#This Row],[associated enzload]],"")</f>
        <v/>
      </c>
      <c r="O2511" s="1">
        <f>_xlfn.NUMBERVALUE(IF(Table5[[#This Row],[flux/enzload]]="","",ABS($N$1-Table5[[#This Row],[flux/enzload]])))</f>
        <v>0</v>
      </c>
      <c r="P2511" s="1">
        <f>Table5[[#This Row],[kapp_old]]+IFERROR(((Table5[[#This Row],[kapp_slack_ub]]-Table5[[#This Row],[kapp_slack_lb]])/Table5[[#This Row],[associated enzload]]),0)</f>
        <v>27141.277792879999</v>
      </c>
      <c r="Q2511" s="1" t="str">
        <f>"'"&amp;Table5[[#This Row],[rxn]]&amp;"'"&amp;CHAR(9)&amp;Table5[[#This Row],[kapp + (slack_ub - slack_lb)/enzload]]</f>
        <v>'RXN-EX_btn_c_REV-SPONT'	27141.27779288</v>
      </c>
      <c r="R2511" s="1">
        <f>_xlfn.XLOOKUP(Table5[[#This Row],[rxn]],Table38[name],Table38[flux],0)</f>
        <v>4.0840960296000002E-5</v>
      </c>
      <c r="S2511" s="1">
        <f>_xlfn.XLOOKUP(SUBSTITUTE(Table5[[#This Row],[rxn]],"RXN-","ENZLOAD-"),Table38[name],Table38[flux],0)</f>
        <v>0</v>
      </c>
      <c r="T2511" s="1" t="b">
        <f>AND(Table5[[#This Row],[ENZLOAD flux in kapp-slack.gms]]=0,Table5[[#This Row],[flux in kapp-slack.gms]]&lt;&gt;0,NOT(Table5[[#This Row],[spont or unknown?]]))</f>
        <v>0</v>
      </c>
      <c r="U2511" s="1" t="b">
        <f>OR(_xlfn.TEXTAFTER(Table5[[#This Row],[rxn]],"-",-1)="SPONT",_xlfn.TEXTAFTER(Table5[[#This Row],[rxn]],"-",-1)="UNKNOWN")</f>
        <v>1</v>
      </c>
      <c r="V2511" s="1">
        <f>_xlfn.XLOOKUP(SUBSTITUTE(Table5[[#This Row],[rxn]],"RXN-","ENZLOAD-"),Table4[rxn],Table4[ub],0)</f>
        <v>0</v>
      </c>
      <c r="W2511" s="1" t="b">
        <f>AND(Table5[[#This Row],[FVA ENZLOAD flux UB]]=0,Table5[[#This Row],[ENZ not made when it should be?]])</f>
        <v>0</v>
      </c>
    </row>
    <row r="2512" spans="1:23" hidden="1">
      <c r="A2512" s="1"/>
      <c r="B2512" s="1" t="str">
        <f>_xlfn.TEXTBEFORE(Table38[[#This Row],[all fluxes from kapp-slack]]," ",,,,"")</f>
        <v/>
      </c>
      <c r="C2512" s="1">
        <f>_xlfn.NUMBERVALUE(IFERROR(_xlfn.TEXTAFTER(Table38[[#This Row],[all fluxes from kapp-slack]]," ",-1,,,""),""))</f>
        <v>0</v>
      </c>
      <c r="F2512" s="1" t="s">
        <v>6345</v>
      </c>
      <c r="G2512" s="1" t="str">
        <f>_xlfn.TEXTBEFORE(Table5[[#This Row],[rxn     kapp_old        kapp_slack_ub   kapp_slack_lb]]," ")</f>
        <v>RXN-EX_abt__D_e_FWD-SPONT</v>
      </c>
      <c r="H251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51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512" s="1">
        <f>_xlfn.NUMBERVALUE(_xlfn.TEXTAFTER(Table5[[#This Row],[rxn     kapp_old        kapp_slack_ub   kapp_slack_lb]]," ",-1))</f>
        <v>0</v>
      </c>
      <c r="K2512" s="1">
        <f>_xlfn.XLOOKUP(SUBSTITUTE(Table5[[#This Row],[rxn]],"RXN-","ENZLOAD-"),ENZLOAD[name],ENZLOAD[flux],0)</f>
        <v>0</v>
      </c>
      <c r="L2512" s="1" t="str">
        <f>"'"&amp;Table5[[#This Row],[rxn]]&amp;"'"&amp;CHAR(9)&amp;IF(AND(Table5[[#This Row],[kapp_slack_ub]]&lt;&gt;0,Table5[[#This Row],[kapp_old]]&lt;$F$1),$F$1,Table5[[#This Row],[kapp_old]])</f>
        <v>'RXN-EX_abt__D_e_FWD-SPONT'	27141.27779288</v>
      </c>
      <c r="M2512" s="1">
        <f>_xlfn.XLOOKUP(Table5[[#This Row],[rxn]],Table3[name],Table3[flux],$F$1)</f>
        <v>27141.277792879999</v>
      </c>
      <c r="N2512" s="1" t="str">
        <f>IFERROR(Table5[[#This Row],[min flux]]/Table5[[#This Row],[associated enzload]],"")</f>
        <v/>
      </c>
      <c r="O2512" s="1">
        <f>_xlfn.NUMBERVALUE(IF(Table5[[#This Row],[flux/enzload]]="","",ABS($N$1-Table5[[#This Row],[flux/enzload]])))</f>
        <v>0</v>
      </c>
      <c r="P2512" s="1">
        <f>Table5[[#This Row],[kapp_old]]+IFERROR(((Table5[[#This Row],[kapp_slack_ub]]-Table5[[#This Row],[kapp_slack_lb]])/Table5[[#This Row],[associated enzload]]),0)</f>
        <v>27141.277792879999</v>
      </c>
      <c r="Q2512" s="1" t="str">
        <f>"'"&amp;Table5[[#This Row],[rxn]]&amp;"'"&amp;CHAR(9)&amp;Table5[[#This Row],[kapp + (slack_ub - slack_lb)/enzload]]</f>
        <v>'RXN-EX_abt__D_e_FWD-SPONT'	27141.27779288</v>
      </c>
      <c r="R2512" s="1">
        <f>_xlfn.XLOOKUP(Table5[[#This Row],[rxn]],Table38[name],Table38[flux],0)</f>
        <v>0</v>
      </c>
      <c r="S2512" s="1">
        <f>_xlfn.XLOOKUP(SUBSTITUTE(Table5[[#This Row],[rxn]],"RXN-","ENZLOAD-"),Table38[name],Table38[flux],0)</f>
        <v>0</v>
      </c>
      <c r="T2512" s="1" t="b">
        <f>AND(Table5[[#This Row],[ENZLOAD flux in kapp-slack.gms]]=0,Table5[[#This Row],[flux in kapp-slack.gms]]&lt;&gt;0,NOT(Table5[[#This Row],[spont or unknown?]]))</f>
        <v>0</v>
      </c>
      <c r="U2512" s="1" t="b">
        <f>OR(_xlfn.TEXTAFTER(Table5[[#This Row],[rxn]],"-",-1)="SPONT",_xlfn.TEXTAFTER(Table5[[#This Row],[rxn]],"-",-1)="UNKNOWN")</f>
        <v>1</v>
      </c>
      <c r="V2512" s="1">
        <f>_xlfn.XLOOKUP(SUBSTITUTE(Table5[[#This Row],[rxn]],"RXN-","ENZLOAD-"),Table4[rxn],Table4[ub],0)</f>
        <v>0</v>
      </c>
      <c r="W2512" s="1" t="b">
        <f>AND(Table5[[#This Row],[FVA ENZLOAD flux UB]]=0,Table5[[#This Row],[ENZ not made when it should be?]])</f>
        <v>0</v>
      </c>
    </row>
    <row r="2513" spans="1:23" hidden="1">
      <c r="A2513" s="1"/>
      <c r="B2513" s="1" t="str">
        <f>_xlfn.TEXTBEFORE(Table38[[#This Row],[all fluxes from kapp-slack]]," ",,,,"")</f>
        <v/>
      </c>
      <c r="C2513" s="1">
        <f>_xlfn.NUMBERVALUE(IFERROR(_xlfn.TEXTAFTER(Table38[[#This Row],[all fluxes from kapp-slack]]," ",-1,,,""),""))</f>
        <v>0</v>
      </c>
      <c r="F2513" s="1" t="s">
        <v>6346</v>
      </c>
      <c r="G2513" s="1" t="str">
        <f>_xlfn.TEXTBEFORE(Table5[[#This Row],[rxn     kapp_old        kapp_slack_ub   kapp_slack_lb]]," ")</f>
        <v>RXN-EX_abt__D_e_REV-SPONT</v>
      </c>
      <c r="H251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51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513" s="1">
        <f>_xlfn.NUMBERVALUE(_xlfn.TEXTAFTER(Table5[[#This Row],[rxn     kapp_old        kapp_slack_ub   kapp_slack_lb]]," ",-1))</f>
        <v>0</v>
      </c>
      <c r="K2513" s="1">
        <f>_xlfn.XLOOKUP(SUBSTITUTE(Table5[[#This Row],[rxn]],"RXN-","ENZLOAD-"),ENZLOAD[name],ENZLOAD[flux],0)</f>
        <v>0</v>
      </c>
      <c r="L2513" s="1" t="str">
        <f>"'"&amp;Table5[[#This Row],[rxn]]&amp;"'"&amp;CHAR(9)&amp;IF(AND(Table5[[#This Row],[kapp_slack_ub]]&lt;&gt;0,Table5[[#This Row],[kapp_old]]&lt;$F$1),$F$1,Table5[[#This Row],[kapp_old]])</f>
        <v>'RXN-EX_abt__D_e_REV-SPONT'	27141.27779288</v>
      </c>
      <c r="M2513" s="1">
        <f>_xlfn.XLOOKUP(Table5[[#This Row],[rxn]],Table3[name],Table3[flux],$F$1)</f>
        <v>27141.277792879999</v>
      </c>
      <c r="N2513" s="1" t="str">
        <f>IFERROR(Table5[[#This Row],[min flux]]/Table5[[#This Row],[associated enzload]],"")</f>
        <v/>
      </c>
      <c r="O2513" s="1">
        <f>_xlfn.NUMBERVALUE(IF(Table5[[#This Row],[flux/enzload]]="","",ABS($N$1-Table5[[#This Row],[flux/enzload]])))</f>
        <v>0</v>
      </c>
      <c r="P2513" s="1">
        <f>Table5[[#This Row],[kapp_old]]+IFERROR(((Table5[[#This Row],[kapp_slack_ub]]-Table5[[#This Row],[kapp_slack_lb]])/Table5[[#This Row],[associated enzload]]),0)</f>
        <v>27141.277792879999</v>
      </c>
      <c r="Q2513" s="1" t="str">
        <f>"'"&amp;Table5[[#This Row],[rxn]]&amp;"'"&amp;CHAR(9)&amp;Table5[[#This Row],[kapp + (slack_ub - slack_lb)/enzload]]</f>
        <v>'RXN-EX_abt__D_e_REV-SPONT'	27141.27779288</v>
      </c>
      <c r="R2513" s="1">
        <f>_xlfn.XLOOKUP(Table5[[#This Row],[rxn]],Table38[name],Table38[flux],0)</f>
        <v>0</v>
      </c>
      <c r="S2513" s="1">
        <f>_xlfn.XLOOKUP(SUBSTITUTE(Table5[[#This Row],[rxn]],"RXN-","ENZLOAD-"),Table38[name],Table38[flux],0)</f>
        <v>0</v>
      </c>
      <c r="T2513" s="1" t="b">
        <f>AND(Table5[[#This Row],[ENZLOAD flux in kapp-slack.gms]]=0,Table5[[#This Row],[flux in kapp-slack.gms]]&lt;&gt;0,NOT(Table5[[#This Row],[spont or unknown?]]))</f>
        <v>0</v>
      </c>
      <c r="U2513" s="1" t="b">
        <f>OR(_xlfn.TEXTAFTER(Table5[[#This Row],[rxn]],"-",-1)="SPONT",_xlfn.TEXTAFTER(Table5[[#This Row],[rxn]],"-",-1)="UNKNOWN")</f>
        <v>1</v>
      </c>
      <c r="V2513" s="1">
        <f>_xlfn.XLOOKUP(SUBSTITUTE(Table5[[#This Row],[rxn]],"RXN-","ENZLOAD-"),Table4[rxn],Table4[ub],0)</f>
        <v>0</v>
      </c>
      <c r="W2513" s="1" t="b">
        <f>AND(Table5[[#This Row],[FVA ENZLOAD flux UB]]=0,Table5[[#This Row],[ENZ not made when it should be?]])</f>
        <v>0</v>
      </c>
    </row>
    <row r="2514" spans="1:23" hidden="1">
      <c r="A2514" s="1"/>
      <c r="B2514" s="1" t="str">
        <f>_xlfn.TEXTBEFORE(Table38[[#This Row],[all fluxes from kapp-slack]]," ",,,,"")</f>
        <v/>
      </c>
      <c r="C2514" s="1">
        <f>_xlfn.NUMBERVALUE(IFERROR(_xlfn.TEXTAFTER(Table38[[#This Row],[all fluxes from kapp-slack]]," ",-1,,,""),""))</f>
        <v>0</v>
      </c>
      <c r="F2514" s="1" t="s">
        <v>6347</v>
      </c>
      <c r="G2514" s="1" t="str">
        <f>_xlfn.TEXTBEFORE(Table5[[#This Row],[rxn     kapp_old        kapp_slack_ub   kapp_slack_lb]]," ")</f>
        <v>RXN-EX_tag_c_FWD-SPONT</v>
      </c>
      <c r="H251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51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514" s="1">
        <f>_xlfn.NUMBERVALUE(_xlfn.TEXTAFTER(Table5[[#This Row],[rxn     kapp_old        kapp_slack_ub   kapp_slack_lb]]," ",-1))</f>
        <v>0</v>
      </c>
      <c r="K2514" s="1">
        <f>_xlfn.XLOOKUP(SUBSTITUTE(Table5[[#This Row],[rxn]],"RXN-","ENZLOAD-"),ENZLOAD[name],ENZLOAD[flux],0)</f>
        <v>0</v>
      </c>
      <c r="L2514" s="1" t="str">
        <f>"'"&amp;Table5[[#This Row],[rxn]]&amp;"'"&amp;CHAR(9)&amp;IF(AND(Table5[[#This Row],[kapp_slack_ub]]&lt;&gt;0,Table5[[#This Row],[kapp_old]]&lt;$F$1),$F$1,Table5[[#This Row],[kapp_old]])</f>
        <v>'RXN-EX_tag_c_FWD-SPONT'	27141.27779288</v>
      </c>
      <c r="M2514" s="1">
        <f>_xlfn.XLOOKUP(Table5[[#This Row],[rxn]],Table3[name],Table3[flux],$F$1)</f>
        <v>27141.277792879999</v>
      </c>
      <c r="N2514" s="1" t="str">
        <f>IFERROR(Table5[[#This Row],[min flux]]/Table5[[#This Row],[associated enzload]],"")</f>
        <v/>
      </c>
      <c r="O2514" s="1">
        <f>_xlfn.NUMBERVALUE(IF(Table5[[#This Row],[flux/enzload]]="","",ABS($N$1-Table5[[#This Row],[flux/enzload]])))</f>
        <v>0</v>
      </c>
      <c r="P2514" s="1">
        <f>Table5[[#This Row],[kapp_old]]+IFERROR(((Table5[[#This Row],[kapp_slack_ub]]-Table5[[#This Row],[kapp_slack_lb]])/Table5[[#This Row],[associated enzload]]),0)</f>
        <v>27141.277792879999</v>
      </c>
      <c r="Q2514" s="1" t="str">
        <f>"'"&amp;Table5[[#This Row],[rxn]]&amp;"'"&amp;CHAR(9)&amp;Table5[[#This Row],[kapp + (slack_ub - slack_lb)/enzload]]</f>
        <v>'RXN-EX_tag_c_FWD-SPONT'	27141.27779288</v>
      </c>
      <c r="R2514" s="1">
        <f>_xlfn.XLOOKUP(Table5[[#This Row],[rxn]],Table38[name],Table38[flux],0)</f>
        <v>0</v>
      </c>
      <c r="S2514" s="1">
        <f>_xlfn.XLOOKUP(SUBSTITUTE(Table5[[#This Row],[rxn]],"RXN-","ENZLOAD-"),Table38[name],Table38[flux],0)</f>
        <v>0</v>
      </c>
      <c r="T2514" s="1" t="b">
        <f>AND(Table5[[#This Row],[ENZLOAD flux in kapp-slack.gms]]=0,Table5[[#This Row],[flux in kapp-slack.gms]]&lt;&gt;0,NOT(Table5[[#This Row],[spont or unknown?]]))</f>
        <v>0</v>
      </c>
      <c r="U2514" s="1" t="b">
        <f>OR(_xlfn.TEXTAFTER(Table5[[#This Row],[rxn]],"-",-1)="SPONT",_xlfn.TEXTAFTER(Table5[[#This Row],[rxn]],"-",-1)="UNKNOWN")</f>
        <v>1</v>
      </c>
      <c r="V2514" s="1">
        <f>_xlfn.XLOOKUP(SUBSTITUTE(Table5[[#This Row],[rxn]],"RXN-","ENZLOAD-"),Table4[rxn],Table4[ub],0)</f>
        <v>0</v>
      </c>
      <c r="W2514" s="1" t="b">
        <f>AND(Table5[[#This Row],[FVA ENZLOAD flux UB]]=0,Table5[[#This Row],[ENZ not made when it should be?]])</f>
        <v>0</v>
      </c>
    </row>
    <row r="2515" spans="1:23" hidden="1">
      <c r="A2515" s="1"/>
      <c r="B2515" s="1" t="str">
        <f>_xlfn.TEXTBEFORE(Table38[[#This Row],[all fluxes from kapp-slack]]," ",,,,"")</f>
        <v/>
      </c>
      <c r="C2515" s="1">
        <f>_xlfn.NUMBERVALUE(IFERROR(_xlfn.TEXTAFTER(Table38[[#This Row],[all fluxes from kapp-slack]]," ",-1,,,""),""))</f>
        <v>0</v>
      </c>
      <c r="F2515" s="1" t="s">
        <v>6348</v>
      </c>
      <c r="G2515" s="1" t="str">
        <f>_xlfn.TEXTBEFORE(Table5[[#This Row],[rxn     kapp_old        kapp_slack_ub   kapp_slack_lb]]," ")</f>
        <v>RXN-EX_tag_c_REV-SPONT</v>
      </c>
      <c r="H251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51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515" s="1">
        <f>_xlfn.NUMBERVALUE(_xlfn.TEXTAFTER(Table5[[#This Row],[rxn     kapp_old        kapp_slack_ub   kapp_slack_lb]]," ",-1))</f>
        <v>0</v>
      </c>
      <c r="K2515" s="1">
        <f>_xlfn.XLOOKUP(SUBSTITUTE(Table5[[#This Row],[rxn]],"RXN-","ENZLOAD-"),ENZLOAD[name],ENZLOAD[flux],0)</f>
        <v>0</v>
      </c>
      <c r="L2515" s="1" t="str">
        <f>"'"&amp;Table5[[#This Row],[rxn]]&amp;"'"&amp;CHAR(9)&amp;IF(AND(Table5[[#This Row],[kapp_slack_ub]]&lt;&gt;0,Table5[[#This Row],[kapp_old]]&lt;$F$1),$F$1,Table5[[#This Row],[kapp_old]])</f>
        <v>'RXN-EX_tag_c_REV-SPONT'	27141.27779288</v>
      </c>
      <c r="M2515" s="1">
        <f>_xlfn.XLOOKUP(Table5[[#This Row],[rxn]],Table3[name],Table3[flux],$F$1)</f>
        <v>27141.277792879999</v>
      </c>
      <c r="N2515" s="1" t="str">
        <f>IFERROR(Table5[[#This Row],[min flux]]/Table5[[#This Row],[associated enzload]],"")</f>
        <v/>
      </c>
      <c r="O2515" s="1">
        <f>_xlfn.NUMBERVALUE(IF(Table5[[#This Row],[flux/enzload]]="","",ABS($N$1-Table5[[#This Row],[flux/enzload]])))</f>
        <v>0</v>
      </c>
      <c r="P2515" s="1">
        <f>Table5[[#This Row],[kapp_old]]+IFERROR(((Table5[[#This Row],[kapp_slack_ub]]-Table5[[#This Row],[kapp_slack_lb]])/Table5[[#This Row],[associated enzload]]),0)</f>
        <v>27141.277792879999</v>
      </c>
      <c r="Q2515" s="1" t="str">
        <f>"'"&amp;Table5[[#This Row],[rxn]]&amp;"'"&amp;CHAR(9)&amp;Table5[[#This Row],[kapp + (slack_ub - slack_lb)/enzload]]</f>
        <v>'RXN-EX_tag_c_REV-SPONT'	27141.27779288</v>
      </c>
      <c r="R2515" s="1">
        <f>_xlfn.XLOOKUP(Table5[[#This Row],[rxn]],Table38[name],Table38[flux],0)</f>
        <v>0</v>
      </c>
      <c r="S2515" s="1">
        <f>_xlfn.XLOOKUP(SUBSTITUTE(Table5[[#This Row],[rxn]],"RXN-","ENZLOAD-"),Table38[name],Table38[flux],0)</f>
        <v>0</v>
      </c>
      <c r="T2515" s="1" t="b">
        <f>AND(Table5[[#This Row],[ENZLOAD flux in kapp-slack.gms]]=0,Table5[[#This Row],[flux in kapp-slack.gms]]&lt;&gt;0,NOT(Table5[[#This Row],[spont or unknown?]]))</f>
        <v>0</v>
      </c>
      <c r="U2515" s="1" t="b">
        <f>OR(_xlfn.TEXTAFTER(Table5[[#This Row],[rxn]],"-",-1)="SPONT",_xlfn.TEXTAFTER(Table5[[#This Row],[rxn]],"-",-1)="UNKNOWN")</f>
        <v>1</v>
      </c>
      <c r="V2515" s="1">
        <f>_xlfn.XLOOKUP(SUBSTITUTE(Table5[[#This Row],[rxn]],"RXN-","ENZLOAD-"),Table4[rxn],Table4[ub],0)</f>
        <v>0</v>
      </c>
      <c r="W2515" s="1" t="b">
        <f>AND(Table5[[#This Row],[FVA ENZLOAD flux UB]]=0,Table5[[#This Row],[ENZ not made when it should be?]])</f>
        <v>0</v>
      </c>
    </row>
    <row r="2516" spans="1:23" hidden="1">
      <c r="A2516" s="1"/>
      <c r="B2516" s="1" t="str">
        <f>_xlfn.TEXTBEFORE(Table38[[#This Row],[all fluxes from kapp-slack]]," ",,,,"")</f>
        <v/>
      </c>
      <c r="C2516" s="1">
        <f>_xlfn.NUMBERVALUE(IFERROR(_xlfn.TEXTAFTER(Table38[[#This Row],[all fluxes from kapp-slack]]," ",-1,,,""),""))</f>
        <v>0</v>
      </c>
      <c r="F2516" s="1" t="s">
        <v>6349</v>
      </c>
      <c r="G2516" s="1" t="str">
        <f>_xlfn.TEXTBEFORE(Table5[[#This Row],[rxn     kapp_old        kapp_slack_ub   kapp_slack_lb]]," ")</f>
        <v>RXN-EX_caro_c_FWD-SPONT</v>
      </c>
      <c r="H251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51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516" s="1">
        <f>_xlfn.NUMBERVALUE(_xlfn.TEXTAFTER(Table5[[#This Row],[rxn     kapp_old        kapp_slack_ub   kapp_slack_lb]]," ",-1))</f>
        <v>0</v>
      </c>
      <c r="K2516" s="1">
        <f>_xlfn.XLOOKUP(SUBSTITUTE(Table5[[#This Row],[rxn]],"RXN-","ENZLOAD-"),ENZLOAD[name],ENZLOAD[flux],0)</f>
        <v>0</v>
      </c>
      <c r="L2516" s="1" t="str">
        <f>"'"&amp;Table5[[#This Row],[rxn]]&amp;"'"&amp;CHAR(9)&amp;IF(AND(Table5[[#This Row],[kapp_slack_ub]]&lt;&gt;0,Table5[[#This Row],[kapp_old]]&lt;$F$1),$F$1,Table5[[#This Row],[kapp_old]])</f>
        <v>'RXN-EX_caro_c_FWD-SPONT'	27141.27779288</v>
      </c>
      <c r="M2516" s="1">
        <f>_xlfn.XLOOKUP(Table5[[#This Row],[rxn]],Table3[name],Table3[flux],$F$1)</f>
        <v>27141.277792879999</v>
      </c>
      <c r="N2516" s="1" t="str">
        <f>IFERROR(Table5[[#This Row],[min flux]]/Table5[[#This Row],[associated enzload]],"")</f>
        <v/>
      </c>
      <c r="O2516" s="1">
        <f>_xlfn.NUMBERVALUE(IF(Table5[[#This Row],[flux/enzload]]="","",ABS($N$1-Table5[[#This Row],[flux/enzload]])))</f>
        <v>0</v>
      </c>
      <c r="P2516" s="1">
        <f>Table5[[#This Row],[kapp_old]]+IFERROR(((Table5[[#This Row],[kapp_slack_ub]]-Table5[[#This Row],[kapp_slack_lb]])/Table5[[#This Row],[associated enzload]]),0)</f>
        <v>27141.277792879999</v>
      </c>
      <c r="Q2516" s="1" t="str">
        <f>"'"&amp;Table5[[#This Row],[rxn]]&amp;"'"&amp;CHAR(9)&amp;Table5[[#This Row],[kapp + (slack_ub - slack_lb)/enzload]]</f>
        <v>'RXN-EX_caro_c_FWD-SPONT'	27141.27779288</v>
      </c>
      <c r="R2516" s="1">
        <f>_xlfn.XLOOKUP(Table5[[#This Row],[rxn]],Table38[name],Table38[flux],0)</f>
        <v>0</v>
      </c>
      <c r="S2516" s="1">
        <f>_xlfn.XLOOKUP(SUBSTITUTE(Table5[[#This Row],[rxn]],"RXN-","ENZLOAD-"),Table38[name],Table38[flux],0)</f>
        <v>0</v>
      </c>
      <c r="T2516" s="1" t="b">
        <f>AND(Table5[[#This Row],[ENZLOAD flux in kapp-slack.gms]]=0,Table5[[#This Row],[flux in kapp-slack.gms]]&lt;&gt;0,NOT(Table5[[#This Row],[spont or unknown?]]))</f>
        <v>0</v>
      </c>
      <c r="U2516" s="1" t="b">
        <f>OR(_xlfn.TEXTAFTER(Table5[[#This Row],[rxn]],"-",-1)="SPONT",_xlfn.TEXTAFTER(Table5[[#This Row],[rxn]],"-",-1)="UNKNOWN")</f>
        <v>1</v>
      </c>
      <c r="V2516" s="1">
        <f>_xlfn.XLOOKUP(SUBSTITUTE(Table5[[#This Row],[rxn]],"RXN-","ENZLOAD-"),Table4[rxn],Table4[ub],0)</f>
        <v>0</v>
      </c>
      <c r="W2516" s="1" t="b">
        <f>AND(Table5[[#This Row],[FVA ENZLOAD flux UB]]=0,Table5[[#This Row],[ENZ not made when it should be?]])</f>
        <v>0</v>
      </c>
    </row>
    <row r="2517" spans="1:23" hidden="1">
      <c r="A2517" s="1"/>
      <c r="B2517" s="1" t="str">
        <f>_xlfn.TEXTBEFORE(Table38[[#This Row],[all fluxes from kapp-slack]]," ",,,,"")</f>
        <v/>
      </c>
      <c r="C2517" s="1">
        <f>_xlfn.NUMBERVALUE(IFERROR(_xlfn.TEXTAFTER(Table38[[#This Row],[all fluxes from kapp-slack]]," ",-1,,,""),""))</f>
        <v>0</v>
      </c>
      <c r="F2517" s="1" t="s">
        <v>6350</v>
      </c>
      <c r="G2517" s="1" t="str">
        <f>_xlfn.TEXTBEFORE(Table5[[#This Row],[rxn     kapp_old        kapp_slack_ub   kapp_slack_lb]]," ")</f>
        <v>RXN-EX_caro_c_REV-SPONT</v>
      </c>
      <c r="H251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51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517" s="1">
        <f>_xlfn.NUMBERVALUE(_xlfn.TEXTAFTER(Table5[[#This Row],[rxn     kapp_old        kapp_slack_ub   kapp_slack_lb]]," ",-1))</f>
        <v>0</v>
      </c>
      <c r="K2517" s="1">
        <f>_xlfn.XLOOKUP(SUBSTITUTE(Table5[[#This Row],[rxn]],"RXN-","ENZLOAD-"),ENZLOAD[name],ENZLOAD[flux],0)</f>
        <v>0</v>
      </c>
      <c r="L2517" s="1" t="str">
        <f>"'"&amp;Table5[[#This Row],[rxn]]&amp;"'"&amp;CHAR(9)&amp;IF(AND(Table5[[#This Row],[kapp_slack_ub]]&lt;&gt;0,Table5[[#This Row],[kapp_old]]&lt;$F$1),$F$1,Table5[[#This Row],[kapp_old]])</f>
        <v>'RXN-EX_caro_c_REV-SPONT'	27141.27779288</v>
      </c>
      <c r="M2517" s="1">
        <f>_xlfn.XLOOKUP(Table5[[#This Row],[rxn]],Table3[name],Table3[flux],$F$1)</f>
        <v>27141.277792879999</v>
      </c>
      <c r="N2517" s="1" t="str">
        <f>IFERROR(Table5[[#This Row],[min flux]]/Table5[[#This Row],[associated enzload]],"")</f>
        <v/>
      </c>
      <c r="O2517" s="1">
        <f>_xlfn.NUMBERVALUE(IF(Table5[[#This Row],[flux/enzload]]="","",ABS($N$1-Table5[[#This Row],[flux/enzload]])))</f>
        <v>0</v>
      </c>
      <c r="P2517" s="1">
        <f>Table5[[#This Row],[kapp_old]]+IFERROR(((Table5[[#This Row],[kapp_slack_ub]]-Table5[[#This Row],[kapp_slack_lb]])/Table5[[#This Row],[associated enzload]]),0)</f>
        <v>27141.277792879999</v>
      </c>
      <c r="Q2517" s="1" t="str">
        <f>"'"&amp;Table5[[#This Row],[rxn]]&amp;"'"&amp;CHAR(9)&amp;Table5[[#This Row],[kapp + (slack_ub - slack_lb)/enzload]]</f>
        <v>'RXN-EX_caro_c_REV-SPONT'	27141.27779288</v>
      </c>
      <c r="R2517" s="1">
        <f>_xlfn.XLOOKUP(Table5[[#This Row],[rxn]],Table38[name],Table38[flux],0)</f>
        <v>0</v>
      </c>
      <c r="S2517" s="1">
        <f>_xlfn.XLOOKUP(SUBSTITUTE(Table5[[#This Row],[rxn]],"RXN-","ENZLOAD-"),Table38[name],Table38[flux],0)</f>
        <v>0</v>
      </c>
      <c r="T2517" s="1" t="b">
        <f>AND(Table5[[#This Row],[ENZLOAD flux in kapp-slack.gms]]=0,Table5[[#This Row],[flux in kapp-slack.gms]]&lt;&gt;0,NOT(Table5[[#This Row],[spont or unknown?]]))</f>
        <v>0</v>
      </c>
      <c r="U2517" s="1" t="b">
        <f>OR(_xlfn.TEXTAFTER(Table5[[#This Row],[rxn]],"-",-1)="SPONT",_xlfn.TEXTAFTER(Table5[[#This Row],[rxn]],"-",-1)="UNKNOWN")</f>
        <v>1</v>
      </c>
      <c r="V2517" s="1">
        <f>_xlfn.XLOOKUP(SUBSTITUTE(Table5[[#This Row],[rxn]],"RXN-","ENZLOAD-"),Table4[rxn],Table4[ub],0)</f>
        <v>0</v>
      </c>
      <c r="W2517" s="1" t="b">
        <f>AND(Table5[[#This Row],[FVA ENZLOAD flux UB]]=0,Table5[[#This Row],[ENZ not made when it should be?]])</f>
        <v>0</v>
      </c>
    </row>
    <row r="2518" spans="1:23" hidden="1">
      <c r="A2518" s="1"/>
      <c r="B2518" s="1" t="str">
        <f>_xlfn.TEXTBEFORE(Table38[[#This Row],[all fluxes from kapp-slack]]," ",,,,"")</f>
        <v/>
      </c>
      <c r="C2518" s="1">
        <f>_xlfn.NUMBERVALUE(IFERROR(_xlfn.TEXTAFTER(Table38[[#This Row],[all fluxes from kapp-slack]]," ",-1,,,""),""))</f>
        <v>0</v>
      </c>
      <c r="F2518" s="1" t="s">
        <v>6351</v>
      </c>
      <c r="G2518" s="1" t="str">
        <f>_xlfn.TEXTBEFORE(Table5[[#This Row],[rxn     kapp_old        kapp_slack_ub   kapp_slack_lb]]," ")</f>
        <v>RXN-EX_cellb_e_FWD-SPONT</v>
      </c>
      <c r="H251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51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518" s="1">
        <f>_xlfn.NUMBERVALUE(_xlfn.TEXTAFTER(Table5[[#This Row],[rxn     kapp_old        kapp_slack_ub   kapp_slack_lb]]," ",-1))</f>
        <v>0</v>
      </c>
      <c r="K2518" s="1">
        <f>_xlfn.XLOOKUP(SUBSTITUTE(Table5[[#This Row],[rxn]],"RXN-","ENZLOAD-"),ENZLOAD[name],ENZLOAD[flux],0)</f>
        <v>0</v>
      </c>
      <c r="L2518" s="1" t="str">
        <f>"'"&amp;Table5[[#This Row],[rxn]]&amp;"'"&amp;CHAR(9)&amp;IF(AND(Table5[[#This Row],[kapp_slack_ub]]&lt;&gt;0,Table5[[#This Row],[kapp_old]]&lt;$F$1),$F$1,Table5[[#This Row],[kapp_old]])</f>
        <v>'RXN-EX_cellb_e_FWD-SPONT'	27141.27779288</v>
      </c>
      <c r="M2518" s="1">
        <f>_xlfn.XLOOKUP(Table5[[#This Row],[rxn]],Table3[name],Table3[flux],$F$1)</f>
        <v>27141.277792879999</v>
      </c>
      <c r="N2518" s="1" t="str">
        <f>IFERROR(Table5[[#This Row],[min flux]]/Table5[[#This Row],[associated enzload]],"")</f>
        <v/>
      </c>
      <c r="O2518" s="1">
        <f>_xlfn.NUMBERVALUE(IF(Table5[[#This Row],[flux/enzload]]="","",ABS($N$1-Table5[[#This Row],[flux/enzload]])))</f>
        <v>0</v>
      </c>
      <c r="P2518" s="1">
        <f>Table5[[#This Row],[kapp_old]]+IFERROR(((Table5[[#This Row],[kapp_slack_ub]]-Table5[[#This Row],[kapp_slack_lb]])/Table5[[#This Row],[associated enzload]]),0)</f>
        <v>27141.277792879999</v>
      </c>
      <c r="Q2518" s="1" t="str">
        <f>"'"&amp;Table5[[#This Row],[rxn]]&amp;"'"&amp;CHAR(9)&amp;Table5[[#This Row],[kapp + (slack_ub - slack_lb)/enzload]]</f>
        <v>'RXN-EX_cellb_e_FWD-SPONT'	27141.27779288</v>
      </c>
      <c r="R2518" s="1">
        <f>_xlfn.XLOOKUP(Table5[[#This Row],[rxn]],Table38[name],Table38[flux],0)</f>
        <v>0</v>
      </c>
      <c r="S2518" s="1">
        <f>_xlfn.XLOOKUP(SUBSTITUTE(Table5[[#This Row],[rxn]],"RXN-","ENZLOAD-"),Table38[name],Table38[flux],0)</f>
        <v>0</v>
      </c>
      <c r="T2518" s="1" t="b">
        <f>AND(Table5[[#This Row],[ENZLOAD flux in kapp-slack.gms]]=0,Table5[[#This Row],[flux in kapp-slack.gms]]&lt;&gt;0,NOT(Table5[[#This Row],[spont or unknown?]]))</f>
        <v>0</v>
      </c>
      <c r="U2518" s="1" t="b">
        <f>OR(_xlfn.TEXTAFTER(Table5[[#This Row],[rxn]],"-",-1)="SPONT",_xlfn.TEXTAFTER(Table5[[#This Row],[rxn]],"-",-1)="UNKNOWN")</f>
        <v>1</v>
      </c>
      <c r="V2518" s="1">
        <f>_xlfn.XLOOKUP(SUBSTITUTE(Table5[[#This Row],[rxn]],"RXN-","ENZLOAD-"),Table4[rxn],Table4[ub],0)</f>
        <v>0</v>
      </c>
      <c r="W2518" s="1" t="b">
        <f>AND(Table5[[#This Row],[FVA ENZLOAD flux UB]]=0,Table5[[#This Row],[ENZ not made when it should be?]])</f>
        <v>0</v>
      </c>
    </row>
    <row r="2519" spans="1:23" hidden="1">
      <c r="A2519" s="1"/>
      <c r="B2519" s="1" t="str">
        <f>_xlfn.TEXTBEFORE(Table38[[#This Row],[all fluxes from kapp-slack]]," ",,,,"")</f>
        <v/>
      </c>
      <c r="C2519" s="1">
        <f>_xlfn.NUMBERVALUE(IFERROR(_xlfn.TEXTAFTER(Table38[[#This Row],[all fluxes from kapp-slack]]," ",-1,,,""),""))</f>
        <v>0</v>
      </c>
      <c r="F2519" s="1" t="s">
        <v>6352</v>
      </c>
      <c r="G2519" s="1" t="str">
        <f>_xlfn.TEXTBEFORE(Table5[[#This Row],[rxn     kapp_old        kapp_slack_ub   kapp_slack_lb]]," ")</f>
        <v>RXN-EX_cellb_e_REV-SPONT</v>
      </c>
      <c r="H251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51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519" s="1">
        <f>_xlfn.NUMBERVALUE(_xlfn.TEXTAFTER(Table5[[#This Row],[rxn     kapp_old        kapp_slack_ub   kapp_slack_lb]]," ",-1))</f>
        <v>0</v>
      </c>
      <c r="K2519" s="1">
        <f>_xlfn.XLOOKUP(SUBSTITUTE(Table5[[#This Row],[rxn]],"RXN-","ENZLOAD-"),ENZLOAD[name],ENZLOAD[flux],0)</f>
        <v>0</v>
      </c>
      <c r="L2519" s="1" t="str">
        <f>"'"&amp;Table5[[#This Row],[rxn]]&amp;"'"&amp;CHAR(9)&amp;IF(AND(Table5[[#This Row],[kapp_slack_ub]]&lt;&gt;0,Table5[[#This Row],[kapp_old]]&lt;$F$1),$F$1,Table5[[#This Row],[kapp_old]])</f>
        <v>'RXN-EX_cellb_e_REV-SPONT'	27141.27779288</v>
      </c>
      <c r="M2519" s="1">
        <f>_xlfn.XLOOKUP(Table5[[#This Row],[rxn]],Table3[name],Table3[flux],$F$1)</f>
        <v>27141.277792879999</v>
      </c>
      <c r="N2519" s="1" t="str">
        <f>IFERROR(Table5[[#This Row],[min flux]]/Table5[[#This Row],[associated enzload]],"")</f>
        <v/>
      </c>
      <c r="O2519" s="1">
        <f>_xlfn.NUMBERVALUE(IF(Table5[[#This Row],[flux/enzload]]="","",ABS($N$1-Table5[[#This Row],[flux/enzload]])))</f>
        <v>0</v>
      </c>
      <c r="P2519" s="1">
        <f>Table5[[#This Row],[kapp_old]]+IFERROR(((Table5[[#This Row],[kapp_slack_ub]]-Table5[[#This Row],[kapp_slack_lb]])/Table5[[#This Row],[associated enzload]]),0)</f>
        <v>27141.277792879999</v>
      </c>
      <c r="Q2519" s="1" t="str">
        <f>"'"&amp;Table5[[#This Row],[rxn]]&amp;"'"&amp;CHAR(9)&amp;Table5[[#This Row],[kapp + (slack_ub - slack_lb)/enzload]]</f>
        <v>'RXN-EX_cellb_e_REV-SPONT'	27141.27779288</v>
      </c>
      <c r="R2519" s="1">
        <f>_xlfn.XLOOKUP(Table5[[#This Row],[rxn]],Table38[name],Table38[flux],0)</f>
        <v>0</v>
      </c>
      <c r="S2519" s="1">
        <f>_xlfn.XLOOKUP(SUBSTITUTE(Table5[[#This Row],[rxn]],"RXN-","ENZLOAD-"),Table38[name],Table38[flux],0)</f>
        <v>0</v>
      </c>
      <c r="T2519" s="1" t="b">
        <f>AND(Table5[[#This Row],[ENZLOAD flux in kapp-slack.gms]]=0,Table5[[#This Row],[flux in kapp-slack.gms]]&lt;&gt;0,NOT(Table5[[#This Row],[spont or unknown?]]))</f>
        <v>0</v>
      </c>
      <c r="U2519" s="1" t="b">
        <f>OR(_xlfn.TEXTAFTER(Table5[[#This Row],[rxn]],"-",-1)="SPONT",_xlfn.TEXTAFTER(Table5[[#This Row],[rxn]],"-",-1)="UNKNOWN")</f>
        <v>1</v>
      </c>
      <c r="V2519" s="1">
        <f>_xlfn.XLOOKUP(SUBSTITUTE(Table5[[#This Row],[rxn]],"RXN-","ENZLOAD-"),Table4[rxn],Table4[ub],0)</f>
        <v>0</v>
      </c>
      <c r="W2519" s="1" t="b">
        <f>AND(Table5[[#This Row],[FVA ENZLOAD flux UB]]=0,Table5[[#This Row],[ENZ not made when it should be?]])</f>
        <v>0</v>
      </c>
    </row>
    <row r="2520" spans="1:23" hidden="1">
      <c r="A2520" s="1"/>
      <c r="B2520" s="1" t="str">
        <f>_xlfn.TEXTBEFORE(Table38[[#This Row],[all fluxes from kapp-slack]]," ",,,,"")</f>
        <v/>
      </c>
      <c r="C2520" s="1">
        <f>_xlfn.NUMBERVALUE(IFERROR(_xlfn.TEXTAFTER(Table38[[#This Row],[all fluxes from kapp-slack]]," ",-1,,,""),""))</f>
        <v>0</v>
      </c>
      <c r="F2520" s="1" t="s">
        <v>6353</v>
      </c>
      <c r="G2520" s="1" t="str">
        <f>_xlfn.TEXTBEFORE(Table5[[#This Row],[rxn     kapp_old        kapp_slack_ub   kapp_slack_lb]]," ")</f>
        <v>RXN-EX_docosa_e_FWD-SPONT</v>
      </c>
      <c r="H252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52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520" s="1">
        <f>_xlfn.NUMBERVALUE(_xlfn.TEXTAFTER(Table5[[#This Row],[rxn     kapp_old        kapp_slack_ub   kapp_slack_lb]]," ",-1))</f>
        <v>0</v>
      </c>
      <c r="K2520" s="1">
        <f>_xlfn.XLOOKUP(SUBSTITUTE(Table5[[#This Row],[rxn]],"RXN-","ENZLOAD-"),ENZLOAD[name],ENZLOAD[flux],0)</f>
        <v>0</v>
      </c>
      <c r="L2520" s="1" t="str">
        <f>"'"&amp;Table5[[#This Row],[rxn]]&amp;"'"&amp;CHAR(9)&amp;IF(AND(Table5[[#This Row],[kapp_slack_ub]]&lt;&gt;0,Table5[[#This Row],[kapp_old]]&lt;$F$1),$F$1,Table5[[#This Row],[kapp_old]])</f>
        <v>'RXN-EX_docosa_e_FWD-SPONT'	27141.27779288</v>
      </c>
      <c r="M2520" s="1">
        <f>_xlfn.XLOOKUP(Table5[[#This Row],[rxn]],Table3[name],Table3[flux],$F$1)</f>
        <v>27141.277792879999</v>
      </c>
      <c r="N2520" s="1" t="str">
        <f>IFERROR(Table5[[#This Row],[min flux]]/Table5[[#This Row],[associated enzload]],"")</f>
        <v/>
      </c>
      <c r="O2520" s="1">
        <f>_xlfn.NUMBERVALUE(IF(Table5[[#This Row],[flux/enzload]]="","",ABS($N$1-Table5[[#This Row],[flux/enzload]])))</f>
        <v>0</v>
      </c>
      <c r="P2520" s="1">
        <f>Table5[[#This Row],[kapp_old]]+IFERROR(((Table5[[#This Row],[kapp_slack_ub]]-Table5[[#This Row],[kapp_slack_lb]])/Table5[[#This Row],[associated enzload]]),0)</f>
        <v>27141.277792879999</v>
      </c>
      <c r="Q2520" s="1" t="str">
        <f>"'"&amp;Table5[[#This Row],[rxn]]&amp;"'"&amp;CHAR(9)&amp;Table5[[#This Row],[kapp + (slack_ub - slack_lb)/enzload]]</f>
        <v>'RXN-EX_docosa_e_FWD-SPONT'	27141.27779288</v>
      </c>
      <c r="R2520" s="1">
        <f>_xlfn.XLOOKUP(Table5[[#This Row],[rxn]],Table38[name],Table38[flux],0)</f>
        <v>0</v>
      </c>
      <c r="S2520" s="1">
        <f>_xlfn.XLOOKUP(SUBSTITUTE(Table5[[#This Row],[rxn]],"RXN-","ENZLOAD-"),Table38[name],Table38[flux],0)</f>
        <v>0</v>
      </c>
      <c r="T2520" s="1" t="b">
        <f>AND(Table5[[#This Row],[ENZLOAD flux in kapp-slack.gms]]=0,Table5[[#This Row],[flux in kapp-slack.gms]]&lt;&gt;0,NOT(Table5[[#This Row],[spont or unknown?]]))</f>
        <v>0</v>
      </c>
      <c r="U2520" s="1" t="b">
        <f>OR(_xlfn.TEXTAFTER(Table5[[#This Row],[rxn]],"-",-1)="SPONT",_xlfn.TEXTAFTER(Table5[[#This Row],[rxn]],"-",-1)="UNKNOWN")</f>
        <v>1</v>
      </c>
      <c r="V2520" s="1">
        <f>_xlfn.XLOOKUP(SUBSTITUTE(Table5[[#This Row],[rxn]],"RXN-","ENZLOAD-"),Table4[rxn],Table4[ub],0)</f>
        <v>0</v>
      </c>
      <c r="W2520" s="1" t="b">
        <f>AND(Table5[[#This Row],[FVA ENZLOAD flux UB]]=0,Table5[[#This Row],[ENZ not made when it should be?]])</f>
        <v>0</v>
      </c>
    </row>
    <row r="2521" spans="1:23" hidden="1">
      <c r="A2521" s="1"/>
      <c r="B2521" s="1" t="str">
        <f>_xlfn.TEXTBEFORE(Table38[[#This Row],[all fluxes from kapp-slack]]," ",,,,"")</f>
        <v/>
      </c>
      <c r="C2521" s="1">
        <f>_xlfn.NUMBERVALUE(IFERROR(_xlfn.TEXTAFTER(Table38[[#This Row],[all fluxes from kapp-slack]]," ",-1,,,""),""))</f>
        <v>0</v>
      </c>
      <c r="F2521" s="1" t="s">
        <v>6354</v>
      </c>
      <c r="G2521" s="1" t="str">
        <f>_xlfn.TEXTBEFORE(Table5[[#This Row],[rxn     kapp_old        kapp_slack_ub   kapp_slack_lb]]," ")</f>
        <v>RXN-EX_docosa_e_REV-SPONT</v>
      </c>
      <c r="H252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52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521" s="1">
        <f>_xlfn.NUMBERVALUE(_xlfn.TEXTAFTER(Table5[[#This Row],[rxn     kapp_old        kapp_slack_ub   kapp_slack_lb]]," ",-1))</f>
        <v>0</v>
      </c>
      <c r="K2521" s="1">
        <f>_xlfn.XLOOKUP(SUBSTITUTE(Table5[[#This Row],[rxn]],"RXN-","ENZLOAD-"),ENZLOAD[name],ENZLOAD[flux],0)</f>
        <v>0</v>
      </c>
      <c r="L2521" s="1" t="str">
        <f>"'"&amp;Table5[[#This Row],[rxn]]&amp;"'"&amp;CHAR(9)&amp;IF(AND(Table5[[#This Row],[kapp_slack_ub]]&lt;&gt;0,Table5[[#This Row],[kapp_old]]&lt;$F$1),$F$1,Table5[[#This Row],[kapp_old]])</f>
        <v>'RXN-EX_docosa_e_REV-SPONT'	27141.27779288</v>
      </c>
      <c r="M2521" s="1">
        <f>_xlfn.XLOOKUP(Table5[[#This Row],[rxn]],Table3[name],Table3[flux],$F$1)</f>
        <v>27141.277792879999</v>
      </c>
      <c r="N2521" s="1" t="str">
        <f>IFERROR(Table5[[#This Row],[min flux]]/Table5[[#This Row],[associated enzload]],"")</f>
        <v/>
      </c>
      <c r="O2521" s="1">
        <f>_xlfn.NUMBERVALUE(IF(Table5[[#This Row],[flux/enzload]]="","",ABS($N$1-Table5[[#This Row],[flux/enzload]])))</f>
        <v>0</v>
      </c>
      <c r="P2521" s="1">
        <f>Table5[[#This Row],[kapp_old]]+IFERROR(((Table5[[#This Row],[kapp_slack_ub]]-Table5[[#This Row],[kapp_slack_lb]])/Table5[[#This Row],[associated enzload]]),0)</f>
        <v>27141.277792879999</v>
      </c>
      <c r="Q2521" s="1" t="str">
        <f>"'"&amp;Table5[[#This Row],[rxn]]&amp;"'"&amp;CHAR(9)&amp;Table5[[#This Row],[kapp + (slack_ub - slack_lb)/enzload]]</f>
        <v>'RXN-EX_docosa_e_REV-SPONT'	27141.27779288</v>
      </c>
      <c r="R2521" s="1">
        <f>_xlfn.XLOOKUP(Table5[[#This Row],[rxn]],Table38[name],Table38[flux],0)</f>
        <v>0</v>
      </c>
      <c r="S2521" s="1">
        <f>_xlfn.XLOOKUP(SUBSTITUTE(Table5[[#This Row],[rxn]],"RXN-","ENZLOAD-"),Table38[name],Table38[flux],0)</f>
        <v>0</v>
      </c>
      <c r="T2521" s="1" t="b">
        <f>AND(Table5[[#This Row],[ENZLOAD flux in kapp-slack.gms]]=0,Table5[[#This Row],[flux in kapp-slack.gms]]&lt;&gt;0,NOT(Table5[[#This Row],[spont or unknown?]]))</f>
        <v>0</v>
      </c>
      <c r="U2521" s="1" t="b">
        <f>OR(_xlfn.TEXTAFTER(Table5[[#This Row],[rxn]],"-",-1)="SPONT",_xlfn.TEXTAFTER(Table5[[#This Row],[rxn]],"-",-1)="UNKNOWN")</f>
        <v>1</v>
      </c>
      <c r="V2521" s="1">
        <f>_xlfn.XLOOKUP(SUBSTITUTE(Table5[[#This Row],[rxn]],"RXN-","ENZLOAD-"),Table4[rxn],Table4[ub],0)</f>
        <v>0</v>
      </c>
      <c r="W2521" s="1" t="b">
        <f>AND(Table5[[#This Row],[FVA ENZLOAD flux UB]]=0,Table5[[#This Row],[ENZ not made when it should be?]])</f>
        <v>0</v>
      </c>
    </row>
    <row r="2522" spans="1:23" hidden="1">
      <c r="A2522" s="1"/>
      <c r="B2522" s="1" t="str">
        <f>_xlfn.TEXTBEFORE(Table38[[#This Row],[all fluxes from kapp-slack]]," ",,,,"")</f>
        <v/>
      </c>
      <c r="C2522" s="1">
        <f>_xlfn.NUMBERVALUE(IFERROR(_xlfn.TEXTAFTER(Table38[[#This Row],[all fluxes from kapp-slack]]," ",-1,,,""),""))</f>
        <v>0</v>
      </c>
      <c r="F2522" s="1" t="s">
        <v>6355</v>
      </c>
      <c r="G2522" s="1" t="str">
        <f>_xlfn.TEXTBEFORE(Table5[[#This Row],[rxn     kapp_old        kapp_slack_ub   kapp_slack_lb]]," ")</f>
        <v>RXN-EX_ttcosa_e_FWD-SPONT</v>
      </c>
      <c r="H252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52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522" s="1">
        <f>_xlfn.NUMBERVALUE(_xlfn.TEXTAFTER(Table5[[#This Row],[rxn     kapp_old        kapp_slack_ub   kapp_slack_lb]]," ",-1))</f>
        <v>0</v>
      </c>
      <c r="K2522" s="1">
        <f>_xlfn.XLOOKUP(SUBSTITUTE(Table5[[#This Row],[rxn]],"RXN-","ENZLOAD-"),ENZLOAD[name],ENZLOAD[flux],0)</f>
        <v>0</v>
      </c>
      <c r="L2522" s="1" t="str">
        <f>"'"&amp;Table5[[#This Row],[rxn]]&amp;"'"&amp;CHAR(9)&amp;IF(AND(Table5[[#This Row],[kapp_slack_ub]]&lt;&gt;0,Table5[[#This Row],[kapp_old]]&lt;$F$1),$F$1,Table5[[#This Row],[kapp_old]])</f>
        <v>'RXN-EX_ttcosa_e_FWD-SPONT'	27141.27779288</v>
      </c>
      <c r="M2522" s="1">
        <f>_xlfn.XLOOKUP(Table5[[#This Row],[rxn]],Table3[name],Table3[flux],$F$1)</f>
        <v>27141.277792879999</v>
      </c>
      <c r="N2522" s="1" t="str">
        <f>IFERROR(Table5[[#This Row],[min flux]]/Table5[[#This Row],[associated enzload]],"")</f>
        <v/>
      </c>
      <c r="O2522" s="1">
        <f>_xlfn.NUMBERVALUE(IF(Table5[[#This Row],[flux/enzload]]="","",ABS($N$1-Table5[[#This Row],[flux/enzload]])))</f>
        <v>0</v>
      </c>
      <c r="P2522" s="1">
        <f>Table5[[#This Row],[kapp_old]]+IFERROR(((Table5[[#This Row],[kapp_slack_ub]]-Table5[[#This Row],[kapp_slack_lb]])/Table5[[#This Row],[associated enzload]]),0)</f>
        <v>27141.277792879999</v>
      </c>
      <c r="Q2522" s="1" t="str">
        <f>"'"&amp;Table5[[#This Row],[rxn]]&amp;"'"&amp;CHAR(9)&amp;Table5[[#This Row],[kapp + (slack_ub - slack_lb)/enzload]]</f>
        <v>'RXN-EX_ttcosa_e_FWD-SPONT'	27141.27779288</v>
      </c>
      <c r="R2522" s="1">
        <f>_xlfn.XLOOKUP(Table5[[#This Row],[rxn]],Table38[name],Table38[flux],0)</f>
        <v>0</v>
      </c>
      <c r="S2522" s="1">
        <f>_xlfn.XLOOKUP(SUBSTITUTE(Table5[[#This Row],[rxn]],"RXN-","ENZLOAD-"),Table38[name],Table38[flux],0)</f>
        <v>0</v>
      </c>
      <c r="T2522" s="1" t="b">
        <f>AND(Table5[[#This Row],[ENZLOAD flux in kapp-slack.gms]]=0,Table5[[#This Row],[flux in kapp-slack.gms]]&lt;&gt;0,NOT(Table5[[#This Row],[spont or unknown?]]))</f>
        <v>0</v>
      </c>
      <c r="U2522" s="1" t="b">
        <f>OR(_xlfn.TEXTAFTER(Table5[[#This Row],[rxn]],"-",-1)="SPONT",_xlfn.TEXTAFTER(Table5[[#This Row],[rxn]],"-",-1)="UNKNOWN")</f>
        <v>1</v>
      </c>
      <c r="V2522" s="1">
        <f>_xlfn.XLOOKUP(SUBSTITUTE(Table5[[#This Row],[rxn]],"RXN-","ENZLOAD-"),Table4[rxn],Table4[ub],0)</f>
        <v>0</v>
      </c>
      <c r="W2522" s="1" t="b">
        <f>AND(Table5[[#This Row],[FVA ENZLOAD flux UB]]=0,Table5[[#This Row],[ENZ not made when it should be?]])</f>
        <v>0</v>
      </c>
    </row>
    <row r="2523" spans="1:23" hidden="1">
      <c r="A2523" s="1"/>
      <c r="B2523" s="1" t="str">
        <f>_xlfn.TEXTBEFORE(Table38[[#This Row],[all fluxes from kapp-slack]]," ",,,,"")</f>
        <v/>
      </c>
      <c r="C2523" s="1">
        <f>_xlfn.NUMBERVALUE(IFERROR(_xlfn.TEXTAFTER(Table38[[#This Row],[all fluxes from kapp-slack]]," ",-1,,,""),""))</f>
        <v>0</v>
      </c>
      <c r="F2523" s="1" t="s">
        <v>6356</v>
      </c>
      <c r="G2523" s="1" t="str">
        <f>_xlfn.TEXTBEFORE(Table5[[#This Row],[rxn     kapp_old        kapp_slack_ub   kapp_slack_lb]]," ")</f>
        <v>RXN-EX_ttcosa_e_REV-SPONT</v>
      </c>
      <c r="H252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52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523" s="1">
        <f>_xlfn.NUMBERVALUE(_xlfn.TEXTAFTER(Table5[[#This Row],[rxn     kapp_old        kapp_slack_ub   kapp_slack_lb]]," ",-1))</f>
        <v>0</v>
      </c>
      <c r="K2523" s="1">
        <f>_xlfn.XLOOKUP(SUBSTITUTE(Table5[[#This Row],[rxn]],"RXN-","ENZLOAD-"),ENZLOAD[name],ENZLOAD[flux],0)</f>
        <v>0</v>
      </c>
      <c r="L2523" s="1" t="str">
        <f>"'"&amp;Table5[[#This Row],[rxn]]&amp;"'"&amp;CHAR(9)&amp;IF(AND(Table5[[#This Row],[kapp_slack_ub]]&lt;&gt;0,Table5[[#This Row],[kapp_old]]&lt;$F$1),$F$1,Table5[[#This Row],[kapp_old]])</f>
        <v>'RXN-EX_ttcosa_e_REV-SPONT'	27141.27779288</v>
      </c>
      <c r="M2523" s="1">
        <f>_xlfn.XLOOKUP(Table5[[#This Row],[rxn]],Table3[name],Table3[flux],$F$1)</f>
        <v>27141.277792879999</v>
      </c>
      <c r="N2523" s="1" t="str">
        <f>IFERROR(Table5[[#This Row],[min flux]]/Table5[[#This Row],[associated enzload]],"")</f>
        <v/>
      </c>
      <c r="O2523" s="1">
        <f>_xlfn.NUMBERVALUE(IF(Table5[[#This Row],[flux/enzload]]="","",ABS($N$1-Table5[[#This Row],[flux/enzload]])))</f>
        <v>0</v>
      </c>
      <c r="P2523" s="1">
        <f>Table5[[#This Row],[kapp_old]]+IFERROR(((Table5[[#This Row],[kapp_slack_ub]]-Table5[[#This Row],[kapp_slack_lb]])/Table5[[#This Row],[associated enzload]]),0)</f>
        <v>27141.277792879999</v>
      </c>
      <c r="Q2523" s="1" t="str">
        <f>"'"&amp;Table5[[#This Row],[rxn]]&amp;"'"&amp;CHAR(9)&amp;Table5[[#This Row],[kapp + (slack_ub - slack_lb)/enzload]]</f>
        <v>'RXN-EX_ttcosa_e_REV-SPONT'	27141.27779288</v>
      </c>
      <c r="R2523" s="1">
        <f>_xlfn.XLOOKUP(Table5[[#This Row],[rxn]],Table38[name],Table38[flux],0)</f>
        <v>0</v>
      </c>
      <c r="S2523" s="1">
        <f>_xlfn.XLOOKUP(SUBSTITUTE(Table5[[#This Row],[rxn]],"RXN-","ENZLOAD-"),Table38[name],Table38[flux],0)</f>
        <v>0</v>
      </c>
      <c r="T2523" s="1" t="b">
        <f>AND(Table5[[#This Row],[ENZLOAD flux in kapp-slack.gms]]=0,Table5[[#This Row],[flux in kapp-slack.gms]]&lt;&gt;0,NOT(Table5[[#This Row],[spont or unknown?]]))</f>
        <v>0</v>
      </c>
      <c r="U2523" s="1" t="b">
        <f>OR(_xlfn.TEXTAFTER(Table5[[#This Row],[rxn]],"-",-1)="SPONT",_xlfn.TEXTAFTER(Table5[[#This Row],[rxn]],"-",-1)="UNKNOWN")</f>
        <v>1</v>
      </c>
      <c r="V2523" s="1">
        <f>_xlfn.XLOOKUP(SUBSTITUTE(Table5[[#This Row],[rxn]],"RXN-","ENZLOAD-"),Table4[rxn],Table4[ub],0)</f>
        <v>0</v>
      </c>
      <c r="W2523" s="1" t="b">
        <f>AND(Table5[[#This Row],[FVA ENZLOAD flux UB]]=0,Table5[[#This Row],[ENZ not made when it should be?]])</f>
        <v>0</v>
      </c>
    </row>
    <row r="2524" spans="1:23" hidden="1">
      <c r="A2524" s="1"/>
      <c r="B2524" s="1" t="str">
        <f>_xlfn.TEXTBEFORE(Table38[[#This Row],[all fluxes from kapp-slack]]," ",,,,"")</f>
        <v/>
      </c>
      <c r="C2524" s="1">
        <f>_xlfn.NUMBERVALUE(IFERROR(_xlfn.TEXTAFTER(Table38[[#This Row],[all fluxes from kapp-slack]]," ",-1,,,""),""))</f>
        <v>0</v>
      </c>
      <c r="F2524" s="1" t="s">
        <v>6357</v>
      </c>
      <c r="G2524" s="1" t="str">
        <f>_xlfn.TEXTBEFORE(Table5[[#This Row],[rxn     kapp_old        kapp_slack_ub   kapp_slack_lb]]," ")</f>
        <v>RXN-EX_hxca_e_FWD-SPONT</v>
      </c>
      <c r="H252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52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524" s="1">
        <f>_xlfn.NUMBERVALUE(_xlfn.TEXTAFTER(Table5[[#This Row],[rxn     kapp_old        kapp_slack_ub   kapp_slack_lb]]," ",-1))</f>
        <v>0</v>
      </c>
      <c r="K2524" s="1">
        <f>_xlfn.XLOOKUP(SUBSTITUTE(Table5[[#This Row],[rxn]],"RXN-","ENZLOAD-"),ENZLOAD[name],ENZLOAD[flux],0)</f>
        <v>0</v>
      </c>
      <c r="L2524" s="1" t="str">
        <f>"'"&amp;Table5[[#This Row],[rxn]]&amp;"'"&amp;CHAR(9)&amp;IF(AND(Table5[[#This Row],[kapp_slack_ub]]&lt;&gt;0,Table5[[#This Row],[kapp_old]]&lt;$F$1),$F$1,Table5[[#This Row],[kapp_old]])</f>
        <v>'RXN-EX_hxca_e_FWD-SPONT'	27141.27779288</v>
      </c>
      <c r="M2524" s="1">
        <f>_xlfn.XLOOKUP(Table5[[#This Row],[rxn]],Table3[name],Table3[flux],$F$1)</f>
        <v>27141.277792879999</v>
      </c>
      <c r="N2524" s="1" t="str">
        <f>IFERROR(Table5[[#This Row],[min flux]]/Table5[[#This Row],[associated enzload]],"")</f>
        <v/>
      </c>
      <c r="O2524" s="1">
        <f>_xlfn.NUMBERVALUE(IF(Table5[[#This Row],[flux/enzload]]="","",ABS($N$1-Table5[[#This Row],[flux/enzload]])))</f>
        <v>0</v>
      </c>
      <c r="P2524" s="1">
        <f>Table5[[#This Row],[kapp_old]]+IFERROR(((Table5[[#This Row],[kapp_slack_ub]]-Table5[[#This Row],[kapp_slack_lb]])/Table5[[#This Row],[associated enzload]]),0)</f>
        <v>27141.277792879999</v>
      </c>
      <c r="Q2524" s="1" t="str">
        <f>"'"&amp;Table5[[#This Row],[rxn]]&amp;"'"&amp;CHAR(9)&amp;Table5[[#This Row],[kapp + (slack_ub - slack_lb)/enzload]]</f>
        <v>'RXN-EX_hxca_e_FWD-SPONT'	27141.27779288</v>
      </c>
      <c r="R2524" s="1">
        <f>_xlfn.XLOOKUP(Table5[[#This Row],[rxn]],Table38[name],Table38[flux],0)</f>
        <v>0</v>
      </c>
      <c r="S2524" s="1">
        <f>_xlfn.XLOOKUP(SUBSTITUTE(Table5[[#This Row],[rxn]],"RXN-","ENZLOAD-"),Table38[name],Table38[flux],0)</f>
        <v>0</v>
      </c>
      <c r="T2524" s="1" t="b">
        <f>AND(Table5[[#This Row],[ENZLOAD flux in kapp-slack.gms]]=0,Table5[[#This Row],[flux in kapp-slack.gms]]&lt;&gt;0,NOT(Table5[[#This Row],[spont or unknown?]]))</f>
        <v>0</v>
      </c>
      <c r="U2524" s="1" t="b">
        <f>OR(_xlfn.TEXTAFTER(Table5[[#This Row],[rxn]],"-",-1)="SPONT",_xlfn.TEXTAFTER(Table5[[#This Row],[rxn]],"-",-1)="UNKNOWN")</f>
        <v>1</v>
      </c>
      <c r="V2524" s="1">
        <f>_xlfn.XLOOKUP(SUBSTITUTE(Table5[[#This Row],[rxn]],"RXN-","ENZLOAD-"),Table4[rxn],Table4[ub],0)</f>
        <v>0</v>
      </c>
      <c r="W2524" s="1" t="b">
        <f>AND(Table5[[#This Row],[FVA ENZLOAD flux UB]]=0,Table5[[#This Row],[ENZ not made when it should be?]])</f>
        <v>0</v>
      </c>
    </row>
    <row r="2525" spans="1:23" hidden="1">
      <c r="A2525" s="1"/>
      <c r="B2525" s="1" t="str">
        <f>_xlfn.TEXTBEFORE(Table38[[#This Row],[all fluxes from kapp-slack]]," ",,,,"")</f>
        <v/>
      </c>
      <c r="C2525" s="1">
        <f>_xlfn.NUMBERVALUE(IFERROR(_xlfn.TEXTAFTER(Table38[[#This Row],[all fluxes from kapp-slack]]," ",-1,,,""),""))</f>
        <v>0</v>
      </c>
      <c r="F2525" s="1" t="s">
        <v>6358</v>
      </c>
      <c r="G2525" s="1" t="str">
        <f>_xlfn.TEXTBEFORE(Table5[[#This Row],[rxn     kapp_old        kapp_slack_ub   kapp_slack_lb]]," ")</f>
        <v>RXN-EX_hxca_e_REV-SPONT</v>
      </c>
      <c r="H252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52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525" s="1">
        <f>_xlfn.NUMBERVALUE(_xlfn.TEXTAFTER(Table5[[#This Row],[rxn     kapp_old        kapp_slack_ub   kapp_slack_lb]]," ",-1))</f>
        <v>0</v>
      </c>
      <c r="K2525" s="1">
        <f>_xlfn.XLOOKUP(SUBSTITUTE(Table5[[#This Row],[rxn]],"RXN-","ENZLOAD-"),ENZLOAD[name],ENZLOAD[flux],0)</f>
        <v>0</v>
      </c>
      <c r="L2525" s="1" t="str">
        <f>"'"&amp;Table5[[#This Row],[rxn]]&amp;"'"&amp;CHAR(9)&amp;IF(AND(Table5[[#This Row],[kapp_slack_ub]]&lt;&gt;0,Table5[[#This Row],[kapp_old]]&lt;$F$1),$F$1,Table5[[#This Row],[kapp_old]])</f>
        <v>'RXN-EX_hxca_e_REV-SPONT'	27141.27779288</v>
      </c>
      <c r="M2525" s="1">
        <f>_xlfn.XLOOKUP(Table5[[#This Row],[rxn]],Table3[name],Table3[flux],$F$1)</f>
        <v>27141.277792879999</v>
      </c>
      <c r="N2525" s="1" t="str">
        <f>IFERROR(Table5[[#This Row],[min flux]]/Table5[[#This Row],[associated enzload]],"")</f>
        <v/>
      </c>
      <c r="O2525" s="1">
        <f>_xlfn.NUMBERVALUE(IF(Table5[[#This Row],[flux/enzload]]="","",ABS($N$1-Table5[[#This Row],[flux/enzload]])))</f>
        <v>0</v>
      </c>
      <c r="P2525" s="1">
        <f>Table5[[#This Row],[kapp_old]]+IFERROR(((Table5[[#This Row],[kapp_slack_ub]]-Table5[[#This Row],[kapp_slack_lb]])/Table5[[#This Row],[associated enzload]]),0)</f>
        <v>27141.277792879999</v>
      </c>
      <c r="Q2525" s="1" t="str">
        <f>"'"&amp;Table5[[#This Row],[rxn]]&amp;"'"&amp;CHAR(9)&amp;Table5[[#This Row],[kapp + (slack_ub - slack_lb)/enzload]]</f>
        <v>'RXN-EX_hxca_e_REV-SPONT'	27141.27779288</v>
      </c>
      <c r="R2525" s="1">
        <f>_xlfn.XLOOKUP(Table5[[#This Row],[rxn]],Table38[name],Table38[flux],0)</f>
        <v>0</v>
      </c>
      <c r="S2525" s="1">
        <f>_xlfn.XLOOKUP(SUBSTITUTE(Table5[[#This Row],[rxn]],"RXN-","ENZLOAD-"),Table38[name],Table38[flux],0)</f>
        <v>0</v>
      </c>
      <c r="T2525" s="1" t="b">
        <f>AND(Table5[[#This Row],[ENZLOAD flux in kapp-slack.gms]]=0,Table5[[#This Row],[flux in kapp-slack.gms]]&lt;&gt;0,NOT(Table5[[#This Row],[spont or unknown?]]))</f>
        <v>0</v>
      </c>
      <c r="U2525" s="1" t="b">
        <f>OR(_xlfn.TEXTAFTER(Table5[[#This Row],[rxn]],"-",-1)="SPONT",_xlfn.TEXTAFTER(Table5[[#This Row],[rxn]],"-",-1)="UNKNOWN")</f>
        <v>1</v>
      </c>
      <c r="V2525" s="1">
        <f>_xlfn.XLOOKUP(SUBSTITUTE(Table5[[#This Row],[rxn]],"RXN-","ENZLOAD-"),Table4[rxn],Table4[ub],0)</f>
        <v>0</v>
      </c>
      <c r="W2525" s="1" t="b">
        <f>AND(Table5[[#This Row],[FVA ENZLOAD flux UB]]=0,Table5[[#This Row],[ENZ not made when it should be?]])</f>
        <v>0</v>
      </c>
    </row>
    <row r="2526" spans="1:23" hidden="1">
      <c r="A2526" s="1"/>
      <c r="B2526" s="1" t="str">
        <f>_xlfn.TEXTBEFORE(Table38[[#This Row],[all fluxes from kapp-slack]]," ",,,,"")</f>
        <v/>
      </c>
      <c r="C2526" s="1">
        <f>_xlfn.NUMBERVALUE(IFERROR(_xlfn.TEXTAFTER(Table38[[#This Row],[all fluxes from kapp-slack]]," ",-1,,,""),""))</f>
        <v>0</v>
      </c>
      <c r="F2526" s="1" t="s">
        <v>6359</v>
      </c>
      <c r="G2526" s="1" t="str">
        <f>_xlfn.TEXTBEFORE(Table5[[#This Row],[rxn     kapp_old        kapp_slack_ub   kapp_slack_lb]]," ")</f>
        <v>RXN-EX_ppa_e_FWD-SPONT</v>
      </c>
      <c r="H252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52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526" s="1">
        <f>_xlfn.NUMBERVALUE(_xlfn.TEXTAFTER(Table5[[#This Row],[rxn     kapp_old        kapp_slack_ub   kapp_slack_lb]]," ",-1))</f>
        <v>0</v>
      </c>
      <c r="K2526" s="1">
        <f>_xlfn.XLOOKUP(SUBSTITUTE(Table5[[#This Row],[rxn]],"RXN-","ENZLOAD-"),ENZLOAD[name],ENZLOAD[flux],0)</f>
        <v>0</v>
      </c>
      <c r="L2526" s="1" t="str">
        <f>"'"&amp;Table5[[#This Row],[rxn]]&amp;"'"&amp;CHAR(9)&amp;IF(AND(Table5[[#This Row],[kapp_slack_ub]]&lt;&gt;0,Table5[[#This Row],[kapp_old]]&lt;$F$1),$F$1,Table5[[#This Row],[kapp_old]])</f>
        <v>'RXN-EX_ppa_e_FWD-SPONT'	27141.27779288</v>
      </c>
      <c r="M2526" s="1">
        <f>_xlfn.XLOOKUP(Table5[[#This Row],[rxn]],Table3[name],Table3[flux],$F$1)</f>
        <v>27141.277792879999</v>
      </c>
      <c r="N2526" s="1" t="str">
        <f>IFERROR(Table5[[#This Row],[min flux]]/Table5[[#This Row],[associated enzload]],"")</f>
        <v/>
      </c>
      <c r="O2526" s="1">
        <f>_xlfn.NUMBERVALUE(IF(Table5[[#This Row],[flux/enzload]]="","",ABS($N$1-Table5[[#This Row],[flux/enzload]])))</f>
        <v>0</v>
      </c>
      <c r="P2526" s="1">
        <f>Table5[[#This Row],[kapp_old]]+IFERROR(((Table5[[#This Row],[kapp_slack_ub]]-Table5[[#This Row],[kapp_slack_lb]])/Table5[[#This Row],[associated enzload]]),0)</f>
        <v>27141.277792879999</v>
      </c>
      <c r="Q2526" s="1" t="str">
        <f>"'"&amp;Table5[[#This Row],[rxn]]&amp;"'"&amp;CHAR(9)&amp;Table5[[#This Row],[kapp + (slack_ub - slack_lb)/enzload]]</f>
        <v>'RXN-EX_ppa_e_FWD-SPONT'	27141.27779288</v>
      </c>
      <c r="R2526" s="1">
        <f>_xlfn.XLOOKUP(Table5[[#This Row],[rxn]],Table38[name],Table38[flux],0)</f>
        <v>0</v>
      </c>
      <c r="S2526" s="1">
        <f>_xlfn.XLOOKUP(SUBSTITUTE(Table5[[#This Row],[rxn]],"RXN-","ENZLOAD-"),Table38[name],Table38[flux],0)</f>
        <v>0</v>
      </c>
      <c r="T2526" s="1" t="b">
        <f>AND(Table5[[#This Row],[ENZLOAD flux in kapp-slack.gms]]=0,Table5[[#This Row],[flux in kapp-slack.gms]]&lt;&gt;0,NOT(Table5[[#This Row],[spont or unknown?]]))</f>
        <v>0</v>
      </c>
      <c r="U2526" s="1" t="b">
        <f>OR(_xlfn.TEXTAFTER(Table5[[#This Row],[rxn]],"-",-1)="SPONT",_xlfn.TEXTAFTER(Table5[[#This Row],[rxn]],"-",-1)="UNKNOWN")</f>
        <v>1</v>
      </c>
      <c r="V2526" s="1">
        <f>_xlfn.XLOOKUP(SUBSTITUTE(Table5[[#This Row],[rxn]],"RXN-","ENZLOAD-"),Table4[rxn],Table4[ub],0)</f>
        <v>0</v>
      </c>
      <c r="W2526" s="1" t="b">
        <f>AND(Table5[[#This Row],[FVA ENZLOAD flux UB]]=0,Table5[[#This Row],[ENZ not made when it should be?]])</f>
        <v>0</v>
      </c>
    </row>
    <row r="2527" spans="1:23" hidden="1">
      <c r="A2527" s="1"/>
      <c r="B2527" s="1" t="str">
        <f>_xlfn.TEXTBEFORE(Table38[[#This Row],[all fluxes from kapp-slack]]," ",,,,"")</f>
        <v/>
      </c>
      <c r="C2527" s="1">
        <f>_xlfn.NUMBERVALUE(IFERROR(_xlfn.TEXTAFTER(Table38[[#This Row],[all fluxes from kapp-slack]]," ",-1,,,""),""))</f>
        <v>0</v>
      </c>
      <c r="F2527" s="1" t="s">
        <v>6360</v>
      </c>
      <c r="G2527" s="1" t="str">
        <f>_xlfn.TEXTBEFORE(Table5[[#This Row],[rxn     kapp_old        kapp_slack_ub   kapp_slack_lb]]," ")</f>
        <v>RXN-EX_ppa_e_REV-SPONT</v>
      </c>
      <c r="H252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52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527" s="1">
        <f>_xlfn.NUMBERVALUE(_xlfn.TEXTAFTER(Table5[[#This Row],[rxn     kapp_old        kapp_slack_ub   kapp_slack_lb]]," ",-1))</f>
        <v>0</v>
      </c>
      <c r="K2527" s="1">
        <f>_xlfn.XLOOKUP(SUBSTITUTE(Table5[[#This Row],[rxn]],"RXN-","ENZLOAD-"),ENZLOAD[name],ENZLOAD[flux],0)</f>
        <v>0</v>
      </c>
      <c r="L2527" s="1" t="str">
        <f>"'"&amp;Table5[[#This Row],[rxn]]&amp;"'"&amp;CHAR(9)&amp;IF(AND(Table5[[#This Row],[kapp_slack_ub]]&lt;&gt;0,Table5[[#This Row],[kapp_old]]&lt;$F$1),$F$1,Table5[[#This Row],[kapp_old]])</f>
        <v>'RXN-EX_ppa_e_REV-SPONT'	27141.27779288</v>
      </c>
      <c r="M2527" s="1">
        <f>_xlfn.XLOOKUP(Table5[[#This Row],[rxn]],Table3[name],Table3[flux],$F$1)</f>
        <v>27141.277792879999</v>
      </c>
      <c r="N2527" s="1" t="str">
        <f>IFERROR(Table5[[#This Row],[min flux]]/Table5[[#This Row],[associated enzload]],"")</f>
        <v/>
      </c>
      <c r="O2527" s="1">
        <f>_xlfn.NUMBERVALUE(IF(Table5[[#This Row],[flux/enzload]]="","",ABS($N$1-Table5[[#This Row],[flux/enzload]])))</f>
        <v>0</v>
      </c>
      <c r="P2527" s="1">
        <f>Table5[[#This Row],[kapp_old]]+IFERROR(((Table5[[#This Row],[kapp_slack_ub]]-Table5[[#This Row],[kapp_slack_lb]])/Table5[[#This Row],[associated enzload]]),0)</f>
        <v>27141.277792879999</v>
      </c>
      <c r="Q2527" s="1" t="str">
        <f>"'"&amp;Table5[[#This Row],[rxn]]&amp;"'"&amp;CHAR(9)&amp;Table5[[#This Row],[kapp + (slack_ub - slack_lb)/enzload]]</f>
        <v>'RXN-EX_ppa_e_REV-SPONT'	27141.27779288</v>
      </c>
      <c r="R2527" s="1">
        <f>_xlfn.XLOOKUP(Table5[[#This Row],[rxn]],Table38[name],Table38[flux],0)</f>
        <v>0</v>
      </c>
      <c r="S2527" s="1">
        <f>_xlfn.XLOOKUP(SUBSTITUTE(Table5[[#This Row],[rxn]],"RXN-","ENZLOAD-"),Table38[name],Table38[flux],0)</f>
        <v>0</v>
      </c>
      <c r="T2527" s="1" t="b">
        <f>AND(Table5[[#This Row],[ENZLOAD flux in kapp-slack.gms]]=0,Table5[[#This Row],[flux in kapp-slack.gms]]&lt;&gt;0,NOT(Table5[[#This Row],[spont or unknown?]]))</f>
        <v>0</v>
      </c>
      <c r="U2527" s="1" t="b">
        <f>OR(_xlfn.TEXTAFTER(Table5[[#This Row],[rxn]],"-",-1)="SPONT",_xlfn.TEXTAFTER(Table5[[#This Row],[rxn]],"-",-1)="UNKNOWN")</f>
        <v>1</v>
      </c>
      <c r="V2527" s="1">
        <f>_xlfn.XLOOKUP(SUBSTITUTE(Table5[[#This Row],[rxn]],"RXN-","ENZLOAD-"),Table4[rxn],Table4[ub],0)</f>
        <v>0</v>
      </c>
      <c r="W2527" s="1" t="b">
        <f>AND(Table5[[#This Row],[FVA ENZLOAD flux UB]]=0,Table5[[#This Row],[ENZ not made when it should be?]])</f>
        <v>0</v>
      </c>
    </row>
    <row r="2528" spans="1:23" hidden="1">
      <c r="A2528" s="1"/>
      <c r="B2528" s="1" t="str">
        <f>_xlfn.TEXTBEFORE(Table38[[#This Row],[all fluxes from kapp-slack]]," ",,,,"")</f>
        <v/>
      </c>
      <c r="C2528" s="1">
        <f>_xlfn.NUMBERVALUE(IFERROR(_xlfn.TEXTAFTER(Table38[[#This Row],[all fluxes from kapp-slack]]," ",-1,,,""),""))</f>
        <v>0</v>
      </c>
      <c r="F2528" s="1" t="s">
        <v>6361</v>
      </c>
      <c r="G2528" s="1" t="str">
        <f>_xlfn.TEXTBEFORE(Table5[[#This Row],[rxn     kapp_old        kapp_slack_ub   kapp_slack_lb]]," ")</f>
        <v>RXN-EX_fald_e_FWD-SPONT</v>
      </c>
      <c r="H252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52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528" s="1">
        <f>_xlfn.NUMBERVALUE(_xlfn.TEXTAFTER(Table5[[#This Row],[rxn     kapp_old        kapp_slack_ub   kapp_slack_lb]]," ",-1))</f>
        <v>0</v>
      </c>
      <c r="K2528" s="1">
        <f>_xlfn.XLOOKUP(SUBSTITUTE(Table5[[#This Row],[rxn]],"RXN-","ENZLOAD-"),ENZLOAD[name],ENZLOAD[flux],0)</f>
        <v>0</v>
      </c>
      <c r="L2528" s="1" t="str">
        <f>"'"&amp;Table5[[#This Row],[rxn]]&amp;"'"&amp;CHAR(9)&amp;IF(AND(Table5[[#This Row],[kapp_slack_ub]]&lt;&gt;0,Table5[[#This Row],[kapp_old]]&lt;$F$1),$F$1,Table5[[#This Row],[kapp_old]])</f>
        <v>'RXN-EX_fald_e_FWD-SPONT'	27141.27779288</v>
      </c>
      <c r="M2528" s="1">
        <f>_xlfn.XLOOKUP(Table5[[#This Row],[rxn]],Table3[name],Table3[flux],$F$1)</f>
        <v>27141.277792879999</v>
      </c>
      <c r="N2528" s="1" t="str">
        <f>IFERROR(Table5[[#This Row],[min flux]]/Table5[[#This Row],[associated enzload]],"")</f>
        <v/>
      </c>
      <c r="O2528" s="1">
        <f>_xlfn.NUMBERVALUE(IF(Table5[[#This Row],[flux/enzload]]="","",ABS($N$1-Table5[[#This Row],[flux/enzload]])))</f>
        <v>0</v>
      </c>
      <c r="P2528" s="1">
        <f>Table5[[#This Row],[kapp_old]]+IFERROR(((Table5[[#This Row],[kapp_slack_ub]]-Table5[[#This Row],[kapp_slack_lb]])/Table5[[#This Row],[associated enzload]]),0)</f>
        <v>27141.277792879999</v>
      </c>
      <c r="Q2528" s="1" t="str">
        <f>"'"&amp;Table5[[#This Row],[rxn]]&amp;"'"&amp;CHAR(9)&amp;Table5[[#This Row],[kapp + (slack_ub - slack_lb)/enzload]]</f>
        <v>'RXN-EX_fald_e_FWD-SPONT'	27141.27779288</v>
      </c>
      <c r="R2528" s="1">
        <f>_xlfn.XLOOKUP(Table5[[#This Row],[rxn]],Table38[name],Table38[flux],0)</f>
        <v>0</v>
      </c>
      <c r="S2528" s="1">
        <f>_xlfn.XLOOKUP(SUBSTITUTE(Table5[[#This Row],[rxn]],"RXN-","ENZLOAD-"),Table38[name],Table38[flux],0)</f>
        <v>0</v>
      </c>
      <c r="T2528" s="1" t="b">
        <f>AND(Table5[[#This Row],[ENZLOAD flux in kapp-slack.gms]]=0,Table5[[#This Row],[flux in kapp-slack.gms]]&lt;&gt;0,NOT(Table5[[#This Row],[spont or unknown?]]))</f>
        <v>0</v>
      </c>
      <c r="U2528" s="1" t="b">
        <f>OR(_xlfn.TEXTAFTER(Table5[[#This Row],[rxn]],"-",-1)="SPONT",_xlfn.TEXTAFTER(Table5[[#This Row],[rxn]],"-",-1)="UNKNOWN")</f>
        <v>1</v>
      </c>
      <c r="V2528" s="1">
        <f>_xlfn.XLOOKUP(SUBSTITUTE(Table5[[#This Row],[rxn]],"RXN-","ENZLOAD-"),Table4[rxn],Table4[ub],0)</f>
        <v>0</v>
      </c>
      <c r="W2528" s="1" t="b">
        <f>AND(Table5[[#This Row],[FVA ENZLOAD flux UB]]=0,Table5[[#This Row],[ENZ not made when it should be?]])</f>
        <v>0</v>
      </c>
    </row>
    <row r="2529" spans="1:23" hidden="1">
      <c r="A2529" s="1"/>
      <c r="B2529" s="1" t="str">
        <f>_xlfn.TEXTBEFORE(Table38[[#This Row],[all fluxes from kapp-slack]]," ",,,,"")</f>
        <v/>
      </c>
      <c r="C2529" s="1">
        <f>_xlfn.NUMBERVALUE(IFERROR(_xlfn.TEXTAFTER(Table38[[#This Row],[all fluxes from kapp-slack]]," ",-1,,,""),""))</f>
        <v>0</v>
      </c>
      <c r="F2529" s="1" t="s">
        <v>6362</v>
      </c>
      <c r="G2529" s="1" t="str">
        <f>_xlfn.TEXTBEFORE(Table5[[#This Row],[rxn     kapp_old        kapp_slack_ub   kapp_slack_lb]]," ")</f>
        <v>RXN-EX_fald_e_REV-SPONT</v>
      </c>
      <c r="H252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52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529" s="1">
        <f>_xlfn.NUMBERVALUE(_xlfn.TEXTAFTER(Table5[[#This Row],[rxn     kapp_old        kapp_slack_ub   kapp_slack_lb]]," ",-1))</f>
        <v>0</v>
      </c>
      <c r="K2529" s="1">
        <f>_xlfn.XLOOKUP(SUBSTITUTE(Table5[[#This Row],[rxn]],"RXN-","ENZLOAD-"),ENZLOAD[name],ENZLOAD[flux],0)</f>
        <v>0</v>
      </c>
      <c r="L2529" s="1" t="str">
        <f>"'"&amp;Table5[[#This Row],[rxn]]&amp;"'"&amp;CHAR(9)&amp;IF(AND(Table5[[#This Row],[kapp_slack_ub]]&lt;&gt;0,Table5[[#This Row],[kapp_old]]&lt;$F$1),$F$1,Table5[[#This Row],[kapp_old]])</f>
        <v>'RXN-EX_fald_e_REV-SPONT'	27141.27779288</v>
      </c>
      <c r="M2529" s="1">
        <f>_xlfn.XLOOKUP(Table5[[#This Row],[rxn]],Table3[name],Table3[flux],$F$1)</f>
        <v>27141.277792879999</v>
      </c>
      <c r="N2529" s="1" t="str">
        <f>IFERROR(Table5[[#This Row],[min flux]]/Table5[[#This Row],[associated enzload]],"")</f>
        <v/>
      </c>
      <c r="O2529" s="1">
        <f>_xlfn.NUMBERVALUE(IF(Table5[[#This Row],[flux/enzload]]="","",ABS($N$1-Table5[[#This Row],[flux/enzload]])))</f>
        <v>0</v>
      </c>
      <c r="P2529" s="1">
        <f>Table5[[#This Row],[kapp_old]]+IFERROR(((Table5[[#This Row],[kapp_slack_ub]]-Table5[[#This Row],[kapp_slack_lb]])/Table5[[#This Row],[associated enzload]]),0)</f>
        <v>27141.277792879999</v>
      </c>
      <c r="Q2529" s="1" t="str">
        <f>"'"&amp;Table5[[#This Row],[rxn]]&amp;"'"&amp;CHAR(9)&amp;Table5[[#This Row],[kapp + (slack_ub - slack_lb)/enzload]]</f>
        <v>'RXN-EX_fald_e_REV-SPONT'	27141.27779288</v>
      </c>
      <c r="R2529" s="1">
        <f>_xlfn.XLOOKUP(Table5[[#This Row],[rxn]],Table38[name],Table38[flux],0)</f>
        <v>0</v>
      </c>
      <c r="S2529" s="1">
        <f>_xlfn.XLOOKUP(SUBSTITUTE(Table5[[#This Row],[rxn]],"RXN-","ENZLOAD-"),Table38[name],Table38[flux],0)</f>
        <v>0</v>
      </c>
      <c r="T2529" s="1" t="b">
        <f>AND(Table5[[#This Row],[ENZLOAD flux in kapp-slack.gms]]=0,Table5[[#This Row],[flux in kapp-slack.gms]]&lt;&gt;0,NOT(Table5[[#This Row],[spont or unknown?]]))</f>
        <v>0</v>
      </c>
      <c r="U2529" s="1" t="b">
        <f>OR(_xlfn.TEXTAFTER(Table5[[#This Row],[rxn]],"-",-1)="SPONT",_xlfn.TEXTAFTER(Table5[[#This Row],[rxn]],"-",-1)="UNKNOWN")</f>
        <v>1</v>
      </c>
      <c r="V2529" s="1">
        <f>_xlfn.XLOOKUP(SUBSTITUTE(Table5[[#This Row],[rxn]],"RXN-","ENZLOAD-"),Table4[rxn],Table4[ub],0)</f>
        <v>0</v>
      </c>
      <c r="W2529" s="1" t="b">
        <f>AND(Table5[[#This Row],[FVA ENZLOAD flux UB]]=0,Table5[[#This Row],[ENZ not made when it should be?]])</f>
        <v>0</v>
      </c>
    </row>
    <row r="2530" spans="1:23" hidden="1">
      <c r="A2530" s="1"/>
      <c r="B2530" s="1" t="str">
        <f>_xlfn.TEXTBEFORE(Table38[[#This Row],[all fluxes from kapp-slack]]," ",,,,"")</f>
        <v/>
      </c>
      <c r="C2530" s="1">
        <f>_xlfn.NUMBERVALUE(IFERROR(_xlfn.TEXTAFTER(Table38[[#This Row],[all fluxes from kapp-slack]]," ",-1,,,""),""))</f>
        <v>0</v>
      </c>
      <c r="F2530" s="1" t="s">
        <v>6365</v>
      </c>
      <c r="G2530" s="1" t="str">
        <f>_xlfn.TEXTBEFORE(Table5[[#This Row],[rxn     kapp_old        kapp_slack_ub   kapp_slack_lb]]," ")</f>
        <v>RXN-13BDGLUCANt_c_en_FWD-SPONT</v>
      </c>
      <c r="H253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53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530" s="1">
        <f>_xlfn.NUMBERVALUE(_xlfn.TEXTAFTER(Table5[[#This Row],[rxn     kapp_old        kapp_slack_ub   kapp_slack_lb]]," ",-1))</f>
        <v>0</v>
      </c>
      <c r="K2530" s="1">
        <f>_xlfn.XLOOKUP(SUBSTITUTE(Table5[[#This Row],[rxn]],"RXN-","ENZLOAD-"),ENZLOAD[name],ENZLOAD[flux],0)</f>
        <v>0</v>
      </c>
      <c r="L2530" s="1" t="str">
        <f>"'"&amp;Table5[[#This Row],[rxn]]&amp;"'"&amp;CHAR(9)&amp;IF(AND(Table5[[#This Row],[kapp_slack_ub]]&lt;&gt;0,Table5[[#This Row],[kapp_old]]&lt;$F$1),$F$1,Table5[[#This Row],[kapp_old]])</f>
        <v>'RXN-13BDGLUCANt_c_en_FWD-SPONT'	27141.27779288</v>
      </c>
      <c r="M2530" s="1">
        <f>_xlfn.XLOOKUP(Table5[[#This Row],[rxn]],Table3[name],Table3[flux],$F$1)</f>
        <v>0.37971705551575602</v>
      </c>
      <c r="N2530" s="1" t="str">
        <f>IFERROR(Table5[[#This Row],[min flux]]/Table5[[#This Row],[associated enzload]],"")</f>
        <v/>
      </c>
      <c r="O2530" s="1">
        <f>_xlfn.NUMBERVALUE(IF(Table5[[#This Row],[flux/enzload]]="","",ABS($N$1-Table5[[#This Row],[flux/enzload]])))</f>
        <v>0</v>
      </c>
      <c r="P2530" s="1">
        <f>Table5[[#This Row],[kapp_old]]+IFERROR(((Table5[[#This Row],[kapp_slack_ub]]-Table5[[#This Row],[kapp_slack_lb]])/Table5[[#This Row],[associated enzload]]),0)</f>
        <v>27141.277792879999</v>
      </c>
      <c r="Q2530" s="1" t="str">
        <f>"'"&amp;Table5[[#This Row],[rxn]]&amp;"'"&amp;CHAR(9)&amp;Table5[[#This Row],[kapp + (slack_ub - slack_lb)/enzload]]</f>
        <v>'RXN-13BDGLUCANt_c_en_FWD-SPONT'	27141.27779288</v>
      </c>
      <c r="R2530" s="1">
        <f>_xlfn.XLOOKUP(Table5[[#This Row],[rxn]],Table38[name],Table38[flux],0)</f>
        <v>0.386288958491325</v>
      </c>
      <c r="S2530" s="1">
        <f>_xlfn.XLOOKUP(SUBSTITUTE(Table5[[#This Row],[rxn]],"RXN-","ENZLOAD-"),Table38[name],Table38[flux],0)</f>
        <v>0</v>
      </c>
      <c r="T2530" s="1" t="b">
        <f>AND(Table5[[#This Row],[ENZLOAD flux in kapp-slack.gms]]=0,Table5[[#This Row],[flux in kapp-slack.gms]]&lt;&gt;0,NOT(Table5[[#This Row],[spont or unknown?]]))</f>
        <v>0</v>
      </c>
      <c r="U2530" s="1" t="b">
        <f>OR(_xlfn.TEXTAFTER(Table5[[#This Row],[rxn]],"-",-1)="SPONT",_xlfn.TEXTAFTER(Table5[[#This Row],[rxn]],"-",-1)="UNKNOWN")</f>
        <v>1</v>
      </c>
      <c r="V2530" s="1">
        <f>_xlfn.XLOOKUP(SUBSTITUTE(Table5[[#This Row],[rxn]],"RXN-","ENZLOAD-"),Table4[rxn],Table4[ub],0)</f>
        <v>0</v>
      </c>
      <c r="W2530" s="1" t="b">
        <f>AND(Table5[[#This Row],[FVA ENZLOAD flux UB]]=0,Table5[[#This Row],[ENZ not made when it should be?]])</f>
        <v>0</v>
      </c>
    </row>
    <row r="2531" spans="1:23" hidden="1">
      <c r="A2531" s="1"/>
      <c r="B2531" s="1" t="str">
        <f>_xlfn.TEXTBEFORE(Table38[[#This Row],[all fluxes from kapp-slack]]," ",,,,"")</f>
        <v/>
      </c>
      <c r="C2531" s="1">
        <f>_xlfn.NUMBERVALUE(IFERROR(_xlfn.TEXTAFTER(Table38[[#This Row],[all fluxes from kapp-slack]]," ",-1,,,""),""))</f>
        <v>0</v>
      </c>
      <c r="F2531" s="1" t="s">
        <v>6366</v>
      </c>
      <c r="G2531" s="1" t="str">
        <f>_xlfn.TEXTBEFORE(Table5[[#This Row],[rxn     kapp_old        kapp_slack_ub   kapp_slack_lb]]," ")</f>
        <v>RXN-13BDGLUCANt_c_en_REV-SPONT</v>
      </c>
      <c r="H253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53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531" s="1">
        <f>_xlfn.NUMBERVALUE(_xlfn.TEXTAFTER(Table5[[#This Row],[rxn     kapp_old        kapp_slack_ub   kapp_slack_lb]]," ",-1))</f>
        <v>0</v>
      </c>
      <c r="K2531" s="1">
        <f>_xlfn.XLOOKUP(SUBSTITUTE(Table5[[#This Row],[rxn]],"RXN-","ENZLOAD-"),ENZLOAD[name],ENZLOAD[flux],0)</f>
        <v>0</v>
      </c>
      <c r="L2531" s="1" t="str">
        <f>"'"&amp;Table5[[#This Row],[rxn]]&amp;"'"&amp;CHAR(9)&amp;IF(AND(Table5[[#This Row],[kapp_slack_ub]]&lt;&gt;0,Table5[[#This Row],[kapp_old]]&lt;$F$1),$F$1,Table5[[#This Row],[kapp_old]])</f>
        <v>'RXN-13BDGLUCANt_c_en_REV-SPONT'	27141.27779288</v>
      </c>
      <c r="M2531" s="1">
        <f>_xlfn.XLOOKUP(Table5[[#This Row],[rxn]],Table3[name],Table3[flux],$F$1)</f>
        <v>27141.277792879999</v>
      </c>
      <c r="N2531" s="1" t="str">
        <f>IFERROR(Table5[[#This Row],[min flux]]/Table5[[#This Row],[associated enzload]],"")</f>
        <v/>
      </c>
      <c r="O2531" s="1">
        <f>_xlfn.NUMBERVALUE(IF(Table5[[#This Row],[flux/enzload]]="","",ABS($N$1-Table5[[#This Row],[flux/enzload]])))</f>
        <v>0</v>
      </c>
      <c r="P2531" s="1">
        <f>Table5[[#This Row],[kapp_old]]+IFERROR(((Table5[[#This Row],[kapp_slack_ub]]-Table5[[#This Row],[kapp_slack_lb]])/Table5[[#This Row],[associated enzload]]),0)</f>
        <v>27141.277792879999</v>
      </c>
      <c r="Q2531" s="1" t="str">
        <f>"'"&amp;Table5[[#This Row],[rxn]]&amp;"'"&amp;CHAR(9)&amp;Table5[[#This Row],[kapp + (slack_ub - slack_lb)/enzload]]</f>
        <v>'RXN-13BDGLUCANt_c_en_REV-SPONT'	27141.27779288</v>
      </c>
      <c r="R2531" s="1">
        <f>_xlfn.XLOOKUP(Table5[[#This Row],[rxn]],Table38[name],Table38[flux],0)</f>
        <v>0</v>
      </c>
      <c r="S2531" s="1">
        <f>_xlfn.XLOOKUP(SUBSTITUTE(Table5[[#This Row],[rxn]],"RXN-","ENZLOAD-"),Table38[name],Table38[flux],0)</f>
        <v>0</v>
      </c>
      <c r="T2531" s="1" t="b">
        <f>AND(Table5[[#This Row],[ENZLOAD flux in kapp-slack.gms]]=0,Table5[[#This Row],[flux in kapp-slack.gms]]&lt;&gt;0,NOT(Table5[[#This Row],[spont or unknown?]]))</f>
        <v>0</v>
      </c>
      <c r="U2531" s="1" t="b">
        <f>OR(_xlfn.TEXTAFTER(Table5[[#This Row],[rxn]],"-",-1)="SPONT",_xlfn.TEXTAFTER(Table5[[#This Row],[rxn]],"-",-1)="UNKNOWN")</f>
        <v>1</v>
      </c>
      <c r="V2531" s="1">
        <f>_xlfn.XLOOKUP(SUBSTITUTE(Table5[[#This Row],[rxn]],"RXN-","ENZLOAD-"),Table4[rxn],Table4[ub],0)</f>
        <v>0</v>
      </c>
      <c r="W2531" s="1" t="b">
        <f>AND(Table5[[#This Row],[FVA ENZLOAD flux UB]]=0,Table5[[#This Row],[ENZ not made when it should be?]])</f>
        <v>0</v>
      </c>
    </row>
    <row r="2532" spans="1:23" hidden="1">
      <c r="A2532" s="1"/>
      <c r="B2532" s="1" t="str">
        <f>_xlfn.TEXTBEFORE(Table38[[#This Row],[all fluxes from kapp-slack]]," ",,,,"")</f>
        <v/>
      </c>
      <c r="C2532" s="1">
        <f>_xlfn.NUMBERVALUE(IFERROR(_xlfn.TEXTAFTER(Table38[[#This Row],[all fluxes from kapp-slack]]," ",-1,,,""),""))</f>
        <v>0</v>
      </c>
      <c r="F2532" s="1" t="s">
        <v>6370</v>
      </c>
      <c r="G2532" s="1" t="str">
        <f>_xlfn.TEXTBEFORE(Table5[[#This Row],[rxn     kapp_old        kapp_slack_ub   kapp_slack_lb]]," ")</f>
        <v>RXN-14DMLANOSTt_c_e_FWD-SPONT</v>
      </c>
      <c r="H253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53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532" s="1">
        <f>_xlfn.NUMBERVALUE(_xlfn.TEXTAFTER(Table5[[#This Row],[rxn     kapp_old        kapp_slack_ub   kapp_slack_lb]]," ",-1))</f>
        <v>0</v>
      </c>
      <c r="K2532" s="1">
        <f>_xlfn.XLOOKUP(SUBSTITUTE(Table5[[#This Row],[rxn]],"RXN-","ENZLOAD-"),ENZLOAD[name],ENZLOAD[flux],0)</f>
        <v>0</v>
      </c>
      <c r="L2532" s="1" t="str">
        <f>"'"&amp;Table5[[#This Row],[rxn]]&amp;"'"&amp;CHAR(9)&amp;IF(AND(Table5[[#This Row],[kapp_slack_ub]]&lt;&gt;0,Table5[[#This Row],[kapp_old]]&lt;$F$1),$F$1,Table5[[#This Row],[kapp_old]])</f>
        <v>'RXN-14DMLANOSTt_c_e_FWD-SPONT'	27141.27779288</v>
      </c>
      <c r="M2532" s="1">
        <f>_xlfn.XLOOKUP(Table5[[#This Row],[rxn]],Table3[name],Table3[flux],$F$1)</f>
        <v>27141.277792879999</v>
      </c>
      <c r="N2532" s="1" t="str">
        <f>IFERROR(Table5[[#This Row],[min flux]]/Table5[[#This Row],[associated enzload]],"")</f>
        <v/>
      </c>
      <c r="O2532" s="1">
        <f>_xlfn.NUMBERVALUE(IF(Table5[[#This Row],[flux/enzload]]="","",ABS($N$1-Table5[[#This Row],[flux/enzload]])))</f>
        <v>0</v>
      </c>
      <c r="P2532" s="1">
        <f>Table5[[#This Row],[kapp_old]]+IFERROR(((Table5[[#This Row],[kapp_slack_ub]]-Table5[[#This Row],[kapp_slack_lb]])/Table5[[#This Row],[associated enzload]]),0)</f>
        <v>27141.277792879999</v>
      </c>
      <c r="Q2532" s="1" t="str">
        <f>"'"&amp;Table5[[#This Row],[rxn]]&amp;"'"&amp;CHAR(9)&amp;Table5[[#This Row],[kapp + (slack_ub - slack_lb)/enzload]]</f>
        <v>'RXN-14DMLANOSTt_c_e_FWD-SPONT'	27141.27779288</v>
      </c>
      <c r="R2532" s="1">
        <f>_xlfn.XLOOKUP(Table5[[#This Row],[rxn]],Table38[name],Table38[flux],0)</f>
        <v>0</v>
      </c>
      <c r="S2532" s="1">
        <f>_xlfn.XLOOKUP(SUBSTITUTE(Table5[[#This Row],[rxn]],"RXN-","ENZLOAD-"),Table38[name],Table38[flux],0)</f>
        <v>0</v>
      </c>
      <c r="T2532" s="1" t="b">
        <f>AND(Table5[[#This Row],[ENZLOAD flux in kapp-slack.gms]]=0,Table5[[#This Row],[flux in kapp-slack.gms]]&lt;&gt;0,NOT(Table5[[#This Row],[spont or unknown?]]))</f>
        <v>0</v>
      </c>
      <c r="U2532" s="1" t="b">
        <f>OR(_xlfn.TEXTAFTER(Table5[[#This Row],[rxn]],"-",-1)="SPONT",_xlfn.TEXTAFTER(Table5[[#This Row],[rxn]],"-",-1)="UNKNOWN")</f>
        <v>1</v>
      </c>
      <c r="V2532" s="1">
        <f>_xlfn.XLOOKUP(SUBSTITUTE(Table5[[#This Row],[rxn]],"RXN-","ENZLOAD-"),Table4[rxn],Table4[ub],0)</f>
        <v>0</v>
      </c>
      <c r="W2532" s="1" t="b">
        <f>AND(Table5[[#This Row],[FVA ENZLOAD flux UB]]=0,Table5[[#This Row],[ENZ not made when it should be?]])</f>
        <v>0</v>
      </c>
    </row>
    <row r="2533" spans="1:23" hidden="1">
      <c r="A2533" s="1"/>
      <c r="B2533" s="1" t="str">
        <f>_xlfn.TEXTBEFORE(Table38[[#This Row],[all fluxes from kapp-slack]]," ",,,,"")</f>
        <v/>
      </c>
      <c r="C2533" s="1">
        <f>_xlfn.NUMBERVALUE(IFERROR(_xlfn.TEXTAFTER(Table38[[#This Row],[all fluxes from kapp-slack]]," ",-1,,,""),""))</f>
        <v>0</v>
      </c>
      <c r="F2533" s="1" t="s">
        <v>6371</v>
      </c>
      <c r="G2533" s="1" t="str">
        <f>_xlfn.TEXTBEFORE(Table5[[#This Row],[rxn     kapp_old        kapp_slack_ub   kapp_slack_lb]]," ")</f>
        <v>RXN-14DMLANOSTt_c_e_REV-SPONT</v>
      </c>
      <c r="H253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53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533" s="1">
        <f>_xlfn.NUMBERVALUE(_xlfn.TEXTAFTER(Table5[[#This Row],[rxn     kapp_old        kapp_slack_ub   kapp_slack_lb]]," ",-1))</f>
        <v>0</v>
      </c>
      <c r="K2533" s="1">
        <f>_xlfn.XLOOKUP(SUBSTITUTE(Table5[[#This Row],[rxn]],"RXN-","ENZLOAD-"),ENZLOAD[name],ENZLOAD[flux],0)</f>
        <v>0</v>
      </c>
      <c r="L2533" s="1" t="str">
        <f>"'"&amp;Table5[[#This Row],[rxn]]&amp;"'"&amp;CHAR(9)&amp;IF(AND(Table5[[#This Row],[kapp_slack_ub]]&lt;&gt;0,Table5[[#This Row],[kapp_old]]&lt;$F$1),$F$1,Table5[[#This Row],[kapp_old]])</f>
        <v>'RXN-14DMLANOSTt_c_e_REV-SPONT'	27141.27779288</v>
      </c>
      <c r="M2533" s="1">
        <f>_xlfn.XLOOKUP(Table5[[#This Row],[rxn]],Table3[name],Table3[flux],$F$1)</f>
        <v>27141.277792879999</v>
      </c>
      <c r="N2533" s="1" t="str">
        <f>IFERROR(Table5[[#This Row],[min flux]]/Table5[[#This Row],[associated enzload]],"")</f>
        <v/>
      </c>
      <c r="O2533" s="1">
        <f>_xlfn.NUMBERVALUE(IF(Table5[[#This Row],[flux/enzload]]="","",ABS($N$1-Table5[[#This Row],[flux/enzload]])))</f>
        <v>0</v>
      </c>
      <c r="P2533" s="1">
        <f>Table5[[#This Row],[kapp_old]]+IFERROR(((Table5[[#This Row],[kapp_slack_ub]]-Table5[[#This Row],[kapp_slack_lb]])/Table5[[#This Row],[associated enzload]]),0)</f>
        <v>27141.277792879999</v>
      </c>
      <c r="Q2533" s="1" t="str">
        <f>"'"&amp;Table5[[#This Row],[rxn]]&amp;"'"&amp;CHAR(9)&amp;Table5[[#This Row],[kapp + (slack_ub - slack_lb)/enzload]]</f>
        <v>'RXN-14DMLANOSTt_c_e_REV-SPONT'	27141.27779288</v>
      </c>
      <c r="R2533" s="1">
        <f>_xlfn.XLOOKUP(Table5[[#This Row],[rxn]],Table38[name],Table38[flux],0)</f>
        <v>0</v>
      </c>
      <c r="S2533" s="1">
        <f>_xlfn.XLOOKUP(SUBSTITUTE(Table5[[#This Row],[rxn]],"RXN-","ENZLOAD-"),Table38[name],Table38[flux],0)</f>
        <v>0</v>
      </c>
      <c r="T2533" s="1" t="b">
        <f>AND(Table5[[#This Row],[ENZLOAD flux in kapp-slack.gms]]=0,Table5[[#This Row],[flux in kapp-slack.gms]]&lt;&gt;0,NOT(Table5[[#This Row],[spont or unknown?]]))</f>
        <v>0</v>
      </c>
      <c r="U2533" s="1" t="b">
        <f>OR(_xlfn.TEXTAFTER(Table5[[#This Row],[rxn]],"-",-1)="SPONT",_xlfn.TEXTAFTER(Table5[[#This Row],[rxn]],"-",-1)="UNKNOWN")</f>
        <v>1</v>
      </c>
      <c r="V2533" s="1">
        <f>_xlfn.XLOOKUP(SUBSTITUTE(Table5[[#This Row],[rxn]],"RXN-","ENZLOAD-"),Table4[rxn],Table4[ub],0)</f>
        <v>0</v>
      </c>
      <c r="W2533" s="1" t="b">
        <f>AND(Table5[[#This Row],[FVA ENZLOAD flux UB]]=0,Table5[[#This Row],[ENZ not made when it should be?]])</f>
        <v>0</v>
      </c>
    </row>
    <row r="2534" spans="1:23" hidden="1">
      <c r="A2534" s="1"/>
      <c r="B2534" s="1" t="str">
        <f>_xlfn.TEXTBEFORE(Table38[[#This Row],[all fluxes from kapp-slack]]," ",,,,"")</f>
        <v/>
      </c>
      <c r="C2534" s="1">
        <f>_xlfn.NUMBERVALUE(IFERROR(_xlfn.TEXTAFTER(Table38[[#This Row],[all fluxes from kapp-slack]]," ",-1,,,""),""))</f>
        <v>0</v>
      </c>
      <c r="F2534" s="1" t="s">
        <v>6374</v>
      </c>
      <c r="G2534" s="1" t="str">
        <f>_xlfn.TEXTBEFORE(Table5[[#This Row],[rxn     kapp_old        kapp_slack_ub   kapp_slack_lb]]," ")</f>
        <v>RXN-1AGPCt_l_rm_FWD-SPONT</v>
      </c>
      <c r="H253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53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534" s="1">
        <f>_xlfn.NUMBERVALUE(_xlfn.TEXTAFTER(Table5[[#This Row],[rxn     kapp_old        kapp_slack_ub   kapp_slack_lb]]," ",-1))</f>
        <v>0</v>
      </c>
      <c r="K2534" s="1">
        <f>_xlfn.XLOOKUP(SUBSTITUTE(Table5[[#This Row],[rxn]],"RXN-","ENZLOAD-"),ENZLOAD[name],ENZLOAD[flux],0)</f>
        <v>0</v>
      </c>
      <c r="L2534" s="1" t="str">
        <f>"'"&amp;Table5[[#This Row],[rxn]]&amp;"'"&amp;CHAR(9)&amp;IF(AND(Table5[[#This Row],[kapp_slack_ub]]&lt;&gt;0,Table5[[#This Row],[kapp_old]]&lt;$F$1),$F$1,Table5[[#This Row],[kapp_old]])</f>
        <v>'RXN-1AGPCt_l_rm_FWD-SPONT'	27141.27779288</v>
      </c>
      <c r="M2534" s="1">
        <f>_xlfn.XLOOKUP(Table5[[#This Row],[rxn]],Table3[name],Table3[flux],$F$1)</f>
        <v>27141.277792879999</v>
      </c>
      <c r="N2534" s="1" t="str">
        <f>IFERROR(Table5[[#This Row],[min flux]]/Table5[[#This Row],[associated enzload]],"")</f>
        <v/>
      </c>
      <c r="O2534" s="1">
        <f>_xlfn.NUMBERVALUE(IF(Table5[[#This Row],[flux/enzload]]="","",ABS($N$1-Table5[[#This Row],[flux/enzload]])))</f>
        <v>0</v>
      </c>
      <c r="P2534" s="1">
        <f>Table5[[#This Row],[kapp_old]]+IFERROR(((Table5[[#This Row],[kapp_slack_ub]]-Table5[[#This Row],[kapp_slack_lb]])/Table5[[#This Row],[associated enzload]]),0)</f>
        <v>27141.277792879999</v>
      </c>
      <c r="Q2534" s="1" t="str">
        <f>"'"&amp;Table5[[#This Row],[rxn]]&amp;"'"&amp;CHAR(9)&amp;Table5[[#This Row],[kapp + (slack_ub - slack_lb)/enzload]]</f>
        <v>'RXN-1AGPCt_l_rm_FWD-SPONT'	27141.27779288</v>
      </c>
      <c r="R2534" s="1">
        <f>_xlfn.XLOOKUP(Table5[[#This Row],[rxn]],Table38[name],Table38[flux],0)</f>
        <v>0</v>
      </c>
      <c r="S2534" s="1">
        <f>_xlfn.XLOOKUP(SUBSTITUTE(Table5[[#This Row],[rxn]],"RXN-","ENZLOAD-"),Table38[name],Table38[flux],0)</f>
        <v>0</v>
      </c>
      <c r="T2534" s="1" t="b">
        <f>AND(Table5[[#This Row],[ENZLOAD flux in kapp-slack.gms]]=0,Table5[[#This Row],[flux in kapp-slack.gms]]&lt;&gt;0,NOT(Table5[[#This Row],[spont or unknown?]]))</f>
        <v>0</v>
      </c>
      <c r="U2534" s="1" t="b">
        <f>OR(_xlfn.TEXTAFTER(Table5[[#This Row],[rxn]],"-",-1)="SPONT",_xlfn.TEXTAFTER(Table5[[#This Row],[rxn]],"-",-1)="UNKNOWN")</f>
        <v>1</v>
      </c>
      <c r="V2534" s="1">
        <f>_xlfn.XLOOKUP(SUBSTITUTE(Table5[[#This Row],[rxn]],"RXN-","ENZLOAD-"),Table4[rxn],Table4[ub],0)</f>
        <v>0</v>
      </c>
      <c r="W2534" s="1" t="b">
        <f>AND(Table5[[#This Row],[FVA ENZLOAD flux UB]]=0,Table5[[#This Row],[ENZ not made when it should be?]])</f>
        <v>0</v>
      </c>
    </row>
    <row r="2535" spans="1:23" hidden="1">
      <c r="A2535" s="1"/>
      <c r="B2535" s="1" t="str">
        <f>_xlfn.TEXTBEFORE(Table38[[#This Row],[all fluxes from kapp-slack]]," ",,,,"")</f>
        <v/>
      </c>
      <c r="C2535" s="1">
        <f>_xlfn.NUMBERVALUE(IFERROR(_xlfn.TEXTAFTER(Table38[[#This Row],[all fluxes from kapp-slack]]," ",-1,,,""),""))</f>
        <v>0</v>
      </c>
      <c r="F2535" s="1" t="s">
        <v>6375</v>
      </c>
      <c r="G2535" s="1" t="str">
        <f>_xlfn.TEXTBEFORE(Table5[[#This Row],[rxn     kapp_old        kapp_slack_ub   kapp_slack_lb]]," ")</f>
        <v>RXN-1AGPCt_l_rm_REV-SPONT</v>
      </c>
      <c r="H253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53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535" s="1">
        <f>_xlfn.NUMBERVALUE(_xlfn.TEXTAFTER(Table5[[#This Row],[rxn     kapp_old        kapp_slack_ub   kapp_slack_lb]]," ",-1))</f>
        <v>0</v>
      </c>
      <c r="K2535" s="1">
        <f>_xlfn.XLOOKUP(SUBSTITUTE(Table5[[#This Row],[rxn]],"RXN-","ENZLOAD-"),ENZLOAD[name],ENZLOAD[flux],0)</f>
        <v>0</v>
      </c>
      <c r="L2535" s="1" t="str">
        <f>"'"&amp;Table5[[#This Row],[rxn]]&amp;"'"&amp;CHAR(9)&amp;IF(AND(Table5[[#This Row],[kapp_slack_ub]]&lt;&gt;0,Table5[[#This Row],[kapp_old]]&lt;$F$1),$F$1,Table5[[#This Row],[kapp_old]])</f>
        <v>'RXN-1AGPCt_l_rm_REV-SPONT'	27141.27779288</v>
      </c>
      <c r="M2535" s="1">
        <f>_xlfn.XLOOKUP(Table5[[#This Row],[rxn]],Table3[name],Table3[flux],$F$1)</f>
        <v>27141.277792879999</v>
      </c>
      <c r="N2535" s="1" t="str">
        <f>IFERROR(Table5[[#This Row],[min flux]]/Table5[[#This Row],[associated enzload]],"")</f>
        <v/>
      </c>
      <c r="O2535" s="1">
        <f>_xlfn.NUMBERVALUE(IF(Table5[[#This Row],[flux/enzload]]="","",ABS($N$1-Table5[[#This Row],[flux/enzload]])))</f>
        <v>0</v>
      </c>
      <c r="P2535" s="1">
        <f>Table5[[#This Row],[kapp_old]]+IFERROR(((Table5[[#This Row],[kapp_slack_ub]]-Table5[[#This Row],[kapp_slack_lb]])/Table5[[#This Row],[associated enzload]]),0)</f>
        <v>27141.277792879999</v>
      </c>
      <c r="Q2535" s="1" t="str">
        <f>"'"&amp;Table5[[#This Row],[rxn]]&amp;"'"&amp;CHAR(9)&amp;Table5[[#This Row],[kapp + (slack_ub - slack_lb)/enzload]]</f>
        <v>'RXN-1AGPCt_l_rm_REV-SPONT'	27141.27779288</v>
      </c>
      <c r="R2535" s="1">
        <f>_xlfn.XLOOKUP(Table5[[#This Row],[rxn]],Table38[name],Table38[flux],0)</f>
        <v>0</v>
      </c>
      <c r="S2535" s="1">
        <f>_xlfn.XLOOKUP(SUBSTITUTE(Table5[[#This Row],[rxn]],"RXN-","ENZLOAD-"),Table38[name],Table38[flux],0)</f>
        <v>0</v>
      </c>
      <c r="T2535" s="1" t="b">
        <f>AND(Table5[[#This Row],[ENZLOAD flux in kapp-slack.gms]]=0,Table5[[#This Row],[flux in kapp-slack.gms]]&lt;&gt;0,NOT(Table5[[#This Row],[spont or unknown?]]))</f>
        <v>0</v>
      </c>
      <c r="U2535" s="1" t="b">
        <f>OR(_xlfn.TEXTAFTER(Table5[[#This Row],[rxn]],"-",-1)="SPONT",_xlfn.TEXTAFTER(Table5[[#This Row],[rxn]],"-",-1)="UNKNOWN")</f>
        <v>1</v>
      </c>
      <c r="V2535" s="1">
        <f>_xlfn.XLOOKUP(SUBSTITUTE(Table5[[#This Row],[rxn]],"RXN-","ENZLOAD-"),Table4[rxn],Table4[ub],0)</f>
        <v>0</v>
      </c>
      <c r="W2535" s="1" t="b">
        <f>AND(Table5[[#This Row],[FVA ENZLOAD flux UB]]=0,Table5[[#This Row],[ENZ not made when it should be?]])</f>
        <v>0</v>
      </c>
    </row>
    <row r="2536" spans="1:23" hidden="1">
      <c r="A2536" s="1"/>
      <c r="B2536" s="1" t="str">
        <f>_xlfn.TEXTBEFORE(Table38[[#This Row],[all fluxes from kapp-slack]]," ",,,,"")</f>
        <v/>
      </c>
      <c r="C2536" s="1">
        <f>_xlfn.NUMBERVALUE(IFERROR(_xlfn.TEXTAFTER(Table38[[#This Row],[all fluxes from kapp-slack]]," ",-1,,,""),""))</f>
        <v>0</v>
      </c>
      <c r="F2536" s="1" t="s">
        <v>6376</v>
      </c>
      <c r="G2536" s="1" t="str">
        <f>_xlfn.TEXTBEFORE(Table5[[#This Row],[rxn     kapp_old        kapp_slack_ub   kapp_slack_lb]]," ")</f>
        <v>RXN-1AGPEt_l_rm_FWD-SPONT</v>
      </c>
      <c r="H253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53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536" s="1">
        <f>_xlfn.NUMBERVALUE(_xlfn.TEXTAFTER(Table5[[#This Row],[rxn     kapp_old        kapp_slack_ub   kapp_slack_lb]]," ",-1))</f>
        <v>0</v>
      </c>
      <c r="K2536" s="1">
        <f>_xlfn.XLOOKUP(SUBSTITUTE(Table5[[#This Row],[rxn]],"RXN-","ENZLOAD-"),ENZLOAD[name],ENZLOAD[flux],0)</f>
        <v>0</v>
      </c>
      <c r="L2536" s="1" t="str">
        <f>"'"&amp;Table5[[#This Row],[rxn]]&amp;"'"&amp;CHAR(9)&amp;IF(AND(Table5[[#This Row],[kapp_slack_ub]]&lt;&gt;0,Table5[[#This Row],[kapp_old]]&lt;$F$1),$F$1,Table5[[#This Row],[kapp_old]])</f>
        <v>'RXN-1AGPEt_l_rm_FWD-SPONT'	27141.27779288</v>
      </c>
      <c r="M2536" s="1">
        <f>_xlfn.XLOOKUP(Table5[[#This Row],[rxn]],Table3[name],Table3[flux],$F$1)</f>
        <v>27141.277792879999</v>
      </c>
      <c r="N2536" s="1" t="str">
        <f>IFERROR(Table5[[#This Row],[min flux]]/Table5[[#This Row],[associated enzload]],"")</f>
        <v/>
      </c>
      <c r="O2536" s="1">
        <f>_xlfn.NUMBERVALUE(IF(Table5[[#This Row],[flux/enzload]]="","",ABS($N$1-Table5[[#This Row],[flux/enzload]])))</f>
        <v>0</v>
      </c>
      <c r="P2536" s="1">
        <f>Table5[[#This Row],[kapp_old]]+IFERROR(((Table5[[#This Row],[kapp_slack_ub]]-Table5[[#This Row],[kapp_slack_lb]])/Table5[[#This Row],[associated enzload]]),0)</f>
        <v>27141.277792879999</v>
      </c>
      <c r="Q2536" s="1" t="str">
        <f>"'"&amp;Table5[[#This Row],[rxn]]&amp;"'"&amp;CHAR(9)&amp;Table5[[#This Row],[kapp + (slack_ub - slack_lb)/enzload]]</f>
        <v>'RXN-1AGPEt_l_rm_FWD-SPONT'	27141.27779288</v>
      </c>
      <c r="R2536" s="1">
        <f>_xlfn.XLOOKUP(Table5[[#This Row],[rxn]],Table38[name],Table38[flux],0)</f>
        <v>0</v>
      </c>
      <c r="S2536" s="1">
        <f>_xlfn.XLOOKUP(SUBSTITUTE(Table5[[#This Row],[rxn]],"RXN-","ENZLOAD-"),Table38[name],Table38[flux],0)</f>
        <v>0</v>
      </c>
      <c r="T2536" s="1" t="b">
        <f>AND(Table5[[#This Row],[ENZLOAD flux in kapp-slack.gms]]=0,Table5[[#This Row],[flux in kapp-slack.gms]]&lt;&gt;0,NOT(Table5[[#This Row],[spont or unknown?]]))</f>
        <v>0</v>
      </c>
      <c r="U2536" s="1" t="b">
        <f>OR(_xlfn.TEXTAFTER(Table5[[#This Row],[rxn]],"-",-1)="SPONT",_xlfn.TEXTAFTER(Table5[[#This Row],[rxn]],"-",-1)="UNKNOWN")</f>
        <v>1</v>
      </c>
      <c r="V2536" s="1">
        <f>_xlfn.XLOOKUP(SUBSTITUTE(Table5[[#This Row],[rxn]],"RXN-","ENZLOAD-"),Table4[rxn],Table4[ub],0)</f>
        <v>0</v>
      </c>
      <c r="W2536" s="1" t="b">
        <f>AND(Table5[[#This Row],[FVA ENZLOAD flux UB]]=0,Table5[[#This Row],[ENZ not made when it should be?]])</f>
        <v>0</v>
      </c>
    </row>
    <row r="2537" spans="1:23" hidden="1">
      <c r="A2537" s="1"/>
      <c r="B2537" s="1" t="str">
        <f>_xlfn.TEXTBEFORE(Table38[[#This Row],[all fluxes from kapp-slack]]," ",,,,"")</f>
        <v/>
      </c>
      <c r="C2537" s="1">
        <f>_xlfn.NUMBERVALUE(IFERROR(_xlfn.TEXTAFTER(Table38[[#This Row],[all fluxes from kapp-slack]]," ",-1,,,""),""))</f>
        <v>0</v>
      </c>
      <c r="F2537" s="1" t="s">
        <v>6377</v>
      </c>
      <c r="G2537" s="1" t="str">
        <f>_xlfn.TEXTBEFORE(Table5[[#This Row],[rxn     kapp_old        kapp_slack_ub   kapp_slack_lb]]," ")</f>
        <v>RXN-1AGPEt_l_rm_REV-SPONT</v>
      </c>
      <c r="H253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53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537" s="1">
        <f>_xlfn.NUMBERVALUE(_xlfn.TEXTAFTER(Table5[[#This Row],[rxn     kapp_old        kapp_slack_ub   kapp_slack_lb]]," ",-1))</f>
        <v>0</v>
      </c>
      <c r="K2537" s="1">
        <f>_xlfn.XLOOKUP(SUBSTITUTE(Table5[[#This Row],[rxn]],"RXN-","ENZLOAD-"),ENZLOAD[name],ENZLOAD[flux],0)</f>
        <v>0</v>
      </c>
      <c r="L2537" s="1" t="str">
        <f>"'"&amp;Table5[[#This Row],[rxn]]&amp;"'"&amp;CHAR(9)&amp;IF(AND(Table5[[#This Row],[kapp_slack_ub]]&lt;&gt;0,Table5[[#This Row],[kapp_old]]&lt;$F$1),$F$1,Table5[[#This Row],[kapp_old]])</f>
        <v>'RXN-1AGPEt_l_rm_REV-SPONT'	27141.27779288</v>
      </c>
      <c r="M2537" s="1">
        <f>_xlfn.XLOOKUP(Table5[[#This Row],[rxn]],Table3[name],Table3[flux],$F$1)</f>
        <v>27141.277792879999</v>
      </c>
      <c r="N2537" s="1" t="str">
        <f>IFERROR(Table5[[#This Row],[min flux]]/Table5[[#This Row],[associated enzload]],"")</f>
        <v/>
      </c>
      <c r="O2537" s="1">
        <f>_xlfn.NUMBERVALUE(IF(Table5[[#This Row],[flux/enzload]]="","",ABS($N$1-Table5[[#This Row],[flux/enzload]])))</f>
        <v>0</v>
      </c>
      <c r="P2537" s="1">
        <f>Table5[[#This Row],[kapp_old]]+IFERROR(((Table5[[#This Row],[kapp_slack_ub]]-Table5[[#This Row],[kapp_slack_lb]])/Table5[[#This Row],[associated enzload]]),0)</f>
        <v>27141.277792879999</v>
      </c>
      <c r="Q2537" s="1" t="str">
        <f>"'"&amp;Table5[[#This Row],[rxn]]&amp;"'"&amp;CHAR(9)&amp;Table5[[#This Row],[kapp + (slack_ub - slack_lb)/enzload]]</f>
        <v>'RXN-1AGPEt_l_rm_REV-SPONT'	27141.27779288</v>
      </c>
      <c r="R2537" s="1">
        <f>_xlfn.XLOOKUP(Table5[[#This Row],[rxn]],Table38[name],Table38[flux],0)</f>
        <v>0</v>
      </c>
      <c r="S2537" s="1">
        <f>_xlfn.XLOOKUP(SUBSTITUTE(Table5[[#This Row],[rxn]],"RXN-","ENZLOAD-"),Table38[name],Table38[flux],0)</f>
        <v>0</v>
      </c>
      <c r="T2537" s="1" t="b">
        <f>AND(Table5[[#This Row],[ENZLOAD flux in kapp-slack.gms]]=0,Table5[[#This Row],[flux in kapp-slack.gms]]&lt;&gt;0,NOT(Table5[[#This Row],[spont or unknown?]]))</f>
        <v>0</v>
      </c>
      <c r="U2537" s="1" t="b">
        <f>OR(_xlfn.TEXTAFTER(Table5[[#This Row],[rxn]],"-",-1)="SPONT",_xlfn.TEXTAFTER(Table5[[#This Row],[rxn]],"-",-1)="UNKNOWN")</f>
        <v>1</v>
      </c>
      <c r="V2537" s="1">
        <f>_xlfn.XLOOKUP(SUBSTITUTE(Table5[[#This Row],[rxn]],"RXN-","ENZLOAD-"),Table4[rxn],Table4[ub],0)</f>
        <v>0</v>
      </c>
      <c r="W2537" s="1" t="b">
        <f>AND(Table5[[#This Row],[FVA ENZLOAD flux UB]]=0,Table5[[#This Row],[ENZ not made when it should be?]])</f>
        <v>0</v>
      </c>
    </row>
    <row r="2538" spans="1:23" hidden="1">
      <c r="A2538" s="1"/>
      <c r="B2538" s="1" t="str">
        <f>_xlfn.TEXTBEFORE(Table38[[#This Row],[all fluxes from kapp-slack]]," ",,,,"")</f>
        <v/>
      </c>
      <c r="C2538" s="1">
        <f>_xlfn.NUMBERVALUE(IFERROR(_xlfn.TEXTAFTER(Table38[[#This Row],[all fluxes from kapp-slack]]," ",-1,,,""),""))</f>
        <v>0</v>
      </c>
      <c r="F2538" s="1" t="s">
        <v>6380</v>
      </c>
      <c r="G2538" s="1" t="str">
        <f>_xlfn.TEXTBEFORE(Table5[[#This Row],[rxn     kapp_old        kapp_slack_ub   kapp_slack_lb]]," ")</f>
        <v>RXN-2DDA7Pt_c_m_FWD-SPONT</v>
      </c>
      <c r="H253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53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538" s="1">
        <f>_xlfn.NUMBERVALUE(_xlfn.TEXTAFTER(Table5[[#This Row],[rxn     kapp_old        kapp_slack_ub   kapp_slack_lb]]," ",-1))</f>
        <v>0</v>
      </c>
      <c r="K2538" s="1">
        <f>_xlfn.XLOOKUP(SUBSTITUTE(Table5[[#This Row],[rxn]],"RXN-","ENZLOAD-"),ENZLOAD[name],ENZLOAD[flux],0)</f>
        <v>0</v>
      </c>
      <c r="L2538" s="1" t="str">
        <f>"'"&amp;Table5[[#This Row],[rxn]]&amp;"'"&amp;CHAR(9)&amp;IF(AND(Table5[[#This Row],[kapp_slack_ub]]&lt;&gt;0,Table5[[#This Row],[kapp_old]]&lt;$F$1),$F$1,Table5[[#This Row],[kapp_old]])</f>
        <v>'RXN-2DDA7Pt_c_m_FWD-SPONT'	27141.27779288</v>
      </c>
      <c r="M2538" s="1">
        <f>_xlfn.XLOOKUP(Table5[[#This Row],[rxn]],Table3[name],Table3[flux],$F$1)</f>
        <v>27141.277792879999</v>
      </c>
      <c r="N2538" s="1" t="str">
        <f>IFERROR(Table5[[#This Row],[min flux]]/Table5[[#This Row],[associated enzload]],"")</f>
        <v/>
      </c>
      <c r="O2538" s="1">
        <f>_xlfn.NUMBERVALUE(IF(Table5[[#This Row],[flux/enzload]]="","",ABS($N$1-Table5[[#This Row],[flux/enzload]])))</f>
        <v>0</v>
      </c>
      <c r="P2538" s="1">
        <f>Table5[[#This Row],[kapp_old]]+IFERROR(((Table5[[#This Row],[kapp_slack_ub]]-Table5[[#This Row],[kapp_slack_lb]])/Table5[[#This Row],[associated enzload]]),0)</f>
        <v>27141.277792879999</v>
      </c>
      <c r="Q2538" s="1" t="str">
        <f>"'"&amp;Table5[[#This Row],[rxn]]&amp;"'"&amp;CHAR(9)&amp;Table5[[#This Row],[kapp + (slack_ub - slack_lb)/enzload]]</f>
        <v>'RXN-2DDA7Pt_c_m_FWD-SPONT'	27141.27779288</v>
      </c>
      <c r="R2538" s="1">
        <f>_xlfn.XLOOKUP(Table5[[#This Row],[rxn]],Table38[name],Table38[flux],0)</f>
        <v>0</v>
      </c>
      <c r="S2538" s="1">
        <f>_xlfn.XLOOKUP(SUBSTITUTE(Table5[[#This Row],[rxn]],"RXN-","ENZLOAD-"),Table38[name],Table38[flux],0)</f>
        <v>0</v>
      </c>
      <c r="T2538" s="1" t="b">
        <f>AND(Table5[[#This Row],[ENZLOAD flux in kapp-slack.gms]]=0,Table5[[#This Row],[flux in kapp-slack.gms]]&lt;&gt;0,NOT(Table5[[#This Row],[spont or unknown?]]))</f>
        <v>0</v>
      </c>
      <c r="U2538" s="1" t="b">
        <f>OR(_xlfn.TEXTAFTER(Table5[[#This Row],[rxn]],"-",-1)="SPONT",_xlfn.TEXTAFTER(Table5[[#This Row],[rxn]],"-",-1)="UNKNOWN")</f>
        <v>1</v>
      </c>
      <c r="V2538" s="1">
        <f>_xlfn.XLOOKUP(SUBSTITUTE(Table5[[#This Row],[rxn]],"RXN-","ENZLOAD-"),Table4[rxn],Table4[ub],0)</f>
        <v>0</v>
      </c>
      <c r="W2538" s="1" t="b">
        <f>AND(Table5[[#This Row],[FVA ENZLOAD flux UB]]=0,Table5[[#This Row],[ENZ not made when it should be?]])</f>
        <v>0</v>
      </c>
    </row>
    <row r="2539" spans="1:23" hidden="1">
      <c r="A2539" s="1"/>
      <c r="B2539" s="1" t="str">
        <f>_xlfn.TEXTBEFORE(Table38[[#This Row],[all fluxes from kapp-slack]]," ",,,,"")</f>
        <v/>
      </c>
      <c r="C2539" s="1">
        <f>_xlfn.NUMBERVALUE(IFERROR(_xlfn.TEXTAFTER(Table38[[#This Row],[all fluxes from kapp-slack]]," ",-1,,,""),""))</f>
        <v>0</v>
      </c>
      <c r="F2539" s="1" t="s">
        <v>6381</v>
      </c>
      <c r="G2539" s="1" t="str">
        <f>_xlfn.TEXTBEFORE(Table5[[#This Row],[rxn     kapp_old        kapp_slack_ub   kapp_slack_lb]]," ")</f>
        <v>RXN-2DDA7Pt_c_m_REV-SPONT</v>
      </c>
      <c r="H253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53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539" s="1">
        <f>_xlfn.NUMBERVALUE(_xlfn.TEXTAFTER(Table5[[#This Row],[rxn     kapp_old        kapp_slack_ub   kapp_slack_lb]]," ",-1))</f>
        <v>0</v>
      </c>
      <c r="K2539" s="1">
        <f>_xlfn.XLOOKUP(SUBSTITUTE(Table5[[#This Row],[rxn]],"RXN-","ENZLOAD-"),ENZLOAD[name],ENZLOAD[flux],0)</f>
        <v>0</v>
      </c>
      <c r="L2539" s="1" t="str">
        <f>"'"&amp;Table5[[#This Row],[rxn]]&amp;"'"&amp;CHAR(9)&amp;IF(AND(Table5[[#This Row],[kapp_slack_ub]]&lt;&gt;0,Table5[[#This Row],[kapp_old]]&lt;$F$1),$F$1,Table5[[#This Row],[kapp_old]])</f>
        <v>'RXN-2DDA7Pt_c_m_REV-SPONT'	27141.27779288</v>
      </c>
      <c r="M2539" s="1">
        <f>_xlfn.XLOOKUP(Table5[[#This Row],[rxn]],Table3[name],Table3[flux],$F$1)</f>
        <v>5.7531169369345001E-5</v>
      </c>
      <c r="N2539" s="1" t="str">
        <f>IFERROR(Table5[[#This Row],[min flux]]/Table5[[#This Row],[associated enzload]],"")</f>
        <v/>
      </c>
      <c r="O2539" s="1">
        <f>_xlfn.NUMBERVALUE(IF(Table5[[#This Row],[flux/enzload]]="","",ABS($N$1-Table5[[#This Row],[flux/enzload]])))</f>
        <v>0</v>
      </c>
      <c r="P2539" s="1">
        <f>Table5[[#This Row],[kapp_old]]+IFERROR(((Table5[[#This Row],[kapp_slack_ub]]-Table5[[#This Row],[kapp_slack_lb]])/Table5[[#This Row],[associated enzload]]),0)</f>
        <v>27141.277792879999</v>
      </c>
      <c r="Q2539" s="1" t="str">
        <f>"'"&amp;Table5[[#This Row],[rxn]]&amp;"'"&amp;CHAR(9)&amp;Table5[[#This Row],[kapp + (slack_ub - slack_lb)/enzload]]</f>
        <v>'RXN-2DDA7Pt_c_m_REV-SPONT'	27141.27779288</v>
      </c>
      <c r="R2539" s="1">
        <f>_xlfn.XLOOKUP(Table5[[#This Row],[rxn]],Table38[name],Table38[flux],0)</f>
        <v>0</v>
      </c>
      <c r="S2539" s="1">
        <f>_xlfn.XLOOKUP(SUBSTITUTE(Table5[[#This Row],[rxn]],"RXN-","ENZLOAD-"),Table38[name],Table38[flux],0)</f>
        <v>0</v>
      </c>
      <c r="T2539" s="1" t="b">
        <f>AND(Table5[[#This Row],[ENZLOAD flux in kapp-slack.gms]]=0,Table5[[#This Row],[flux in kapp-slack.gms]]&lt;&gt;0,NOT(Table5[[#This Row],[spont or unknown?]]))</f>
        <v>0</v>
      </c>
      <c r="U2539" s="1" t="b">
        <f>OR(_xlfn.TEXTAFTER(Table5[[#This Row],[rxn]],"-",-1)="SPONT",_xlfn.TEXTAFTER(Table5[[#This Row],[rxn]],"-",-1)="UNKNOWN")</f>
        <v>1</v>
      </c>
      <c r="V2539" s="1">
        <f>_xlfn.XLOOKUP(SUBSTITUTE(Table5[[#This Row],[rxn]],"RXN-","ENZLOAD-"),Table4[rxn],Table4[ub],0)</f>
        <v>0</v>
      </c>
      <c r="W2539" s="1" t="b">
        <f>AND(Table5[[#This Row],[FVA ENZLOAD flux UB]]=0,Table5[[#This Row],[ENZ not made when it should be?]])</f>
        <v>0</v>
      </c>
    </row>
    <row r="2540" spans="1:23" hidden="1">
      <c r="A2540" s="1"/>
      <c r="B2540" s="1" t="str">
        <f>_xlfn.TEXTBEFORE(Table38[[#This Row],[all fluxes from kapp-slack]]," ",,,,"")</f>
        <v/>
      </c>
      <c r="C2540" s="1">
        <f>_xlfn.NUMBERVALUE(IFERROR(_xlfn.TEXTAFTER(Table38[[#This Row],[all fluxes from kapp-slack]]," ",-1,,,""),""))</f>
        <v>0</v>
      </c>
      <c r="F2540" s="1" t="s">
        <v>6382</v>
      </c>
      <c r="G2540" s="1" t="str">
        <f>_xlfn.TEXTBEFORE(Table5[[#This Row],[rxn     kapp_old        kapp_slack_ub   kapp_slack_lb]]," ")</f>
        <v>RXN-2DHPt_c_m_FWD-SPONT</v>
      </c>
      <c r="H254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54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540" s="1">
        <f>_xlfn.NUMBERVALUE(_xlfn.TEXTAFTER(Table5[[#This Row],[rxn     kapp_old        kapp_slack_ub   kapp_slack_lb]]," ",-1))</f>
        <v>0</v>
      </c>
      <c r="K2540" s="1">
        <f>_xlfn.XLOOKUP(SUBSTITUTE(Table5[[#This Row],[rxn]],"RXN-","ENZLOAD-"),ENZLOAD[name],ENZLOAD[flux],0)</f>
        <v>0</v>
      </c>
      <c r="L2540" s="1" t="str">
        <f>"'"&amp;Table5[[#This Row],[rxn]]&amp;"'"&amp;CHAR(9)&amp;IF(AND(Table5[[#This Row],[kapp_slack_ub]]&lt;&gt;0,Table5[[#This Row],[kapp_old]]&lt;$F$1),$F$1,Table5[[#This Row],[kapp_old]])</f>
        <v>'RXN-2DHPt_c_m_FWD-SPONT'	27141.27779288</v>
      </c>
      <c r="M2540" s="1">
        <f>_xlfn.XLOOKUP(Table5[[#This Row],[rxn]],Table3[name],Table3[flux],$F$1)</f>
        <v>27141.277792879999</v>
      </c>
      <c r="N2540" s="1" t="str">
        <f>IFERROR(Table5[[#This Row],[min flux]]/Table5[[#This Row],[associated enzload]],"")</f>
        <v/>
      </c>
      <c r="O2540" s="1">
        <f>_xlfn.NUMBERVALUE(IF(Table5[[#This Row],[flux/enzload]]="","",ABS($N$1-Table5[[#This Row],[flux/enzload]])))</f>
        <v>0</v>
      </c>
      <c r="P2540" s="1">
        <f>Table5[[#This Row],[kapp_old]]+IFERROR(((Table5[[#This Row],[kapp_slack_ub]]-Table5[[#This Row],[kapp_slack_lb]])/Table5[[#This Row],[associated enzload]]),0)</f>
        <v>27141.277792879999</v>
      </c>
      <c r="Q2540" s="1" t="str">
        <f>"'"&amp;Table5[[#This Row],[rxn]]&amp;"'"&amp;CHAR(9)&amp;Table5[[#This Row],[kapp + (slack_ub - slack_lb)/enzload]]</f>
        <v>'RXN-2DHPt_c_m_FWD-SPONT'	27141.27779288</v>
      </c>
      <c r="R2540" s="1">
        <f>_xlfn.XLOOKUP(Table5[[#This Row],[rxn]],Table38[name],Table38[flux],0)</f>
        <v>0</v>
      </c>
      <c r="S2540" s="1">
        <f>_xlfn.XLOOKUP(SUBSTITUTE(Table5[[#This Row],[rxn]],"RXN-","ENZLOAD-"),Table38[name],Table38[flux],0)</f>
        <v>0</v>
      </c>
      <c r="T2540" s="1" t="b">
        <f>AND(Table5[[#This Row],[ENZLOAD flux in kapp-slack.gms]]=0,Table5[[#This Row],[flux in kapp-slack.gms]]&lt;&gt;0,NOT(Table5[[#This Row],[spont or unknown?]]))</f>
        <v>0</v>
      </c>
      <c r="U2540" s="1" t="b">
        <f>OR(_xlfn.TEXTAFTER(Table5[[#This Row],[rxn]],"-",-1)="SPONT",_xlfn.TEXTAFTER(Table5[[#This Row],[rxn]],"-",-1)="UNKNOWN")</f>
        <v>1</v>
      </c>
      <c r="V2540" s="1">
        <f>_xlfn.XLOOKUP(SUBSTITUTE(Table5[[#This Row],[rxn]],"RXN-","ENZLOAD-"),Table4[rxn],Table4[ub],0)</f>
        <v>0</v>
      </c>
      <c r="W2540" s="1" t="b">
        <f>AND(Table5[[#This Row],[FVA ENZLOAD flux UB]]=0,Table5[[#This Row],[ENZ not made when it should be?]])</f>
        <v>0</v>
      </c>
    </row>
    <row r="2541" spans="1:23" hidden="1">
      <c r="A2541" s="1"/>
      <c r="B2541" s="1" t="str">
        <f>_xlfn.TEXTBEFORE(Table38[[#This Row],[all fluxes from kapp-slack]]," ",,,,"")</f>
        <v/>
      </c>
      <c r="C2541" s="1">
        <f>_xlfn.NUMBERVALUE(IFERROR(_xlfn.TEXTAFTER(Table38[[#This Row],[all fluxes from kapp-slack]]," ",-1,,,""),""))</f>
        <v>0</v>
      </c>
      <c r="F2541" s="1" t="s">
        <v>6383</v>
      </c>
      <c r="G2541" s="1" t="str">
        <f>_xlfn.TEXTBEFORE(Table5[[#This Row],[rxn     kapp_old        kapp_slack_ub   kapp_slack_lb]]," ")</f>
        <v>RXN-2DHPt_c_m_REV-SPONT</v>
      </c>
      <c r="H254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54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541" s="1">
        <f>_xlfn.NUMBERVALUE(_xlfn.TEXTAFTER(Table5[[#This Row],[rxn     kapp_old        kapp_slack_ub   kapp_slack_lb]]," ",-1))</f>
        <v>0</v>
      </c>
      <c r="K2541" s="1">
        <f>_xlfn.XLOOKUP(SUBSTITUTE(Table5[[#This Row],[rxn]],"RXN-","ENZLOAD-"),ENZLOAD[name],ENZLOAD[flux],0)</f>
        <v>0</v>
      </c>
      <c r="L2541" s="1" t="str">
        <f>"'"&amp;Table5[[#This Row],[rxn]]&amp;"'"&amp;CHAR(9)&amp;IF(AND(Table5[[#This Row],[kapp_slack_ub]]&lt;&gt;0,Table5[[#This Row],[kapp_old]]&lt;$F$1),$F$1,Table5[[#This Row],[kapp_old]])</f>
        <v>'RXN-2DHPt_c_m_REV-SPONT'	27141.27779288</v>
      </c>
      <c r="M2541" s="1">
        <f>_xlfn.XLOOKUP(Table5[[#This Row],[rxn]],Table3[name],Table3[flux],$F$1)</f>
        <v>27141.277792879999</v>
      </c>
      <c r="N2541" s="1" t="str">
        <f>IFERROR(Table5[[#This Row],[min flux]]/Table5[[#This Row],[associated enzload]],"")</f>
        <v/>
      </c>
      <c r="O2541" s="1">
        <f>_xlfn.NUMBERVALUE(IF(Table5[[#This Row],[flux/enzload]]="","",ABS($N$1-Table5[[#This Row],[flux/enzload]])))</f>
        <v>0</v>
      </c>
      <c r="P2541" s="1">
        <f>Table5[[#This Row],[kapp_old]]+IFERROR(((Table5[[#This Row],[kapp_slack_ub]]-Table5[[#This Row],[kapp_slack_lb]])/Table5[[#This Row],[associated enzload]]),0)</f>
        <v>27141.277792879999</v>
      </c>
      <c r="Q2541" s="1" t="str">
        <f>"'"&amp;Table5[[#This Row],[rxn]]&amp;"'"&amp;CHAR(9)&amp;Table5[[#This Row],[kapp + (slack_ub - slack_lb)/enzload]]</f>
        <v>'RXN-2DHPt_c_m_REV-SPONT'	27141.27779288</v>
      </c>
      <c r="R2541" s="1">
        <f>_xlfn.XLOOKUP(Table5[[#This Row],[rxn]],Table38[name],Table38[flux],0)</f>
        <v>0</v>
      </c>
      <c r="S2541" s="1">
        <f>_xlfn.XLOOKUP(SUBSTITUTE(Table5[[#This Row],[rxn]],"RXN-","ENZLOAD-"),Table38[name],Table38[flux],0)</f>
        <v>0</v>
      </c>
      <c r="T2541" s="1" t="b">
        <f>AND(Table5[[#This Row],[ENZLOAD flux in kapp-slack.gms]]=0,Table5[[#This Row],[flux in kapp-slack.gms]]&lt;&gt;0,NOT(Table5[[#This Row],[spont or unknown?]]))</f>
        <v>0</v>
      </c>
      <c r="U2541" s="1" t="b">
        <f>OR(_xlfn.TEXTAFTER(Table5[[#This Row],[rxn]],"-",-1)="SPONT",_xlfn.TEXTAFTER(Table5[[#This Row],[rxn]],"-",-1)="UNKNOWN")</f>
        <v>1</v>
      </c>
      <c r="V2541" s="1">
        <f>_xlfn.XLOOKUP(SUBSTITUTE(Table5[[#This Row],[rxn]],"RXN-","ENZLOAD-"),Table4[rxn],Table4[ub],0)</f>
        <v>0</v>
      </c>
      <c r="W2541" s="1" t="b">
        <f>AND(Table5[[#This Row],[FVA ENZLOAD flux UB]]=0,Table5[[#This Row],[ENZ not made when it should be?]])</f>
        <v>0</v>
      </c>
    </row>
    <row r="2542" spans="1:23" hidden="1">
      <c r="A2542" s="1"/>
      <c r="B2542" s="1" t="str">
        <f>_xlfn.TEXTBEFORE(Table38[[#This Row],[all fluxes from kapp-slack]]," ",,,,"")</f>
        <v/>
      </c>
      <c r="C2542" s="1">
        <f>_xlfn.NUMBERVALUE(IFERROR(_xlfn.TEXTAFTER(Table38[[#This Row],[all fluxes from kapp-slack]]," ",-1,,,""),""))</f>
        <v>0</v>
      </c>
      <c r="F2542" s="1" t="s">
        <v>6384</v>
      </c>
      <c r="G2542" s="1" t="str">
        <f>_xlfn.TEXTBEFORE(Table5[[#This Row],[rxn     kapp_old        kapp_slack_ub   kapp_slack_lb]]," ")</f>
        <v>RXN-2DOXG6PP_c_FWD-rt0208</v>
      </c>
      <c r="H254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54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542" s="1">
        <f>_xlfn.NUMBERVALUE(_xlfn.TEXTAFTER(Table5[[#This Row],[rxn     kapp_old        kapp_slack_ub   kapp_slack_lb]]," ",-1))</f>
        <v>0</v>
      </c>
      <c r="K2542" s="1">
        <f>_xlfn.XLOOKUP(SUBSTITUTE(Table5[[#This Row],[rxn]],"RXN-","ENZLOAD-"),ENZLOAD[name],ENZLOAD[flux],0)</f>
        <v>0</v>
      </c>
      <c r="L2542" s="1" t="str">
        <f>"'"&amp;Table5[[#This Row],[rxn]]&amp;"'"&amp;CHAR(9)&amp;IF(AND(Table5[[#This Row],[kapp_slack_ub]]&lt;&gt;0,Table5[[#This Row],[kapp_old]]&lt;$F$1),$F$1,Table5[[#This Row],[kapp_old]])</f>
        <v>'RXN-2DOXG6PP_c_FWD-rt0208'	27141.27779288</v>
      </c>
      <c r="M2542" s="1">
        <f>_xlfn.XLOOKUP(Table5[[#This Row],[rxn]],Table3[name],Table3[flux],$F$1)</f>
        <v>27141.277792879999</v>
      </c>
      <c r="N2542" s="1" t="str">
        <f>IFERROR(Table5[[#This Row],[min flux]]/Table5[[#This Row],[associated enzload]],"")</f>
        <v/>
      </c>
      <c r="O2542" s="1">
        <f>_xlfn.NUMBERVALUE(IF(Table5[[#This Row],[flux/enzload]]="","",ABS($N$1-Table5[[#This Row],[flux/enzload]])))</f>
        <v>0</v>
      </c>
      <c r="P2542" s="1">
        <f>Table5[[#This Row],[kapp_old]]+IFERROR(((Table5[[#This Row],[kapp_slack_ub]]-Table5[[#This Row],[kapp_slack_lb]])/Table5[[#This Row],[associated enzload]]),0)</f>
        <v>27141.277792879999</v>
      </c>
      <c r="Q2542" s="1" t="str">
        <f>"'"&amp;Table5[[#This Row],[rxn]]&amp;"'"&amp;CHAR(9)&amp;Table5[[#This Row],[kapp + (slack_ub - slack_lb)/enzload]]</f>
        <v>'RXN-2DOXG6PP_c_FWD-rt0208'	27141.27779288</v>
      </c>
      <c r="R2542" s="1">
        <f>_xlfn.XLOOKUP(Table5[[#This Row],[rxn]],Table38[name],Table38[flux],0)</f>
        <v>0</v>
      </c>
      <c r="S2542" s="1">
        <f>_xlfn.XLOOKUP(SUBSTITUTE(Table5[[#This Row],[rxn]],"RXN-","ENZLOAD-"),Table38[name],Table38[flux],0)</f>
        <v>0</v>
      </c>
      <c r="T2542" s="1" t="b">
        <f>AND(Table5[[#This Row],[ENZLOAD flux in kapp-slack.gms]]=0,Table5[[#This Row],[flux in kapp-slack.gms]]&lt;&gt;0,NOT(Table5[[#This Row],[spont or unknown?]]))</f>
        <v>0</v>
      </c>
      <c r="U2542" s="1" t="b">
        <f>OR(_xlfn.TEXTAFTER(Table5[[#This Row],[rxn]],"-",-1)="SPONT",_xlfn.TEXTAFTER(Table5[[#This Row],[rxn]],"-",-1)="UNKNOWN")</f>
        <v>0</v>
      </c>
      <c r="V2542" s="1">
        <f>_xlfn.XLOOKUP(SUBSTITUTE(Table5[[#This Row],[rxn]],"RXN-","ENZLOAD-"),Table4[rxn],Table4[ub],0)</f>
        <v>1.6199837399999999</v>
      </c>
      <c r="W2542" s="1" t="b">
        <f>AND(Table5[[#This Row],[FVA ENZLOAD flux UB]]=0,Table5[[#This Row],[ENZ not made when it should be?]])</f>
        <v>0</v>
      </c>
    </row>
    <row r="2543" spans="1:23" hidden="1">
      <c r="A2543" s="1"/>
      <c r="B2543" s="1" t="str">
        <f>_xlfn.TEXTBEFORE(Table38[[#This Row],[all fluxes from kapp-slack]]," ",,,,"")</f>
        <v/>
      </c>
      <c r="C2543" s="1">
        <f>_xlfn.NUMBERVALUE(IFERROR(_xlfn.TEXTAFTER(Table38[[#This Row],[all fluxes from kapp-slack]]," ",-1,,,""),""))</f>
        <v>0</v>
      </c>
      <c r="F2543" s="1" t="s">
        <v>6386</v>
      </c>
      <c r="G2543" s="1" t="str">
        <f>_xlfn.TEXTBEFORE(Table5[[#This Row],[rxn     kapp_old        kapp_slack_ub   kapp_slack_lb]]," ")</f>
        <v>RXN-2MBACt_c_e_FWD-SPONT</v>
      </c>
      <c r="H254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54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543" s="1">
        <f>_xlfn.NUMBERVALUE(_xlfn.TEXTAFTER(Table5[[#This Row],[rxn     kapp_old        kapp_slack_ub   kapp_slack_lb]]," ",-1))</f>
        <v>0</v>
      </c>
      <c r="K2543" s="1">
        <f>_xlfn.XLOOKUP(SUBSTITUTE(Table5[[#This Row],[rxn]],"RXN-","ENZLOAD-"),ENZLOAD[name],ENZLOAD[flux],0)</f>
        <v>0</v>
      </c>
      <c r="L2543" s="1" t="str">
        <f>"'"&amp;Table5[[#This Row],[rxn]]&amp;"'"&amp;CHAR(9)&amp;IF(AND(Table5[[#This Row],[kapp_slack_ub]]&lt;&gt;0,Table5[[#This Row],[kapp_old]]&lt;$F$1),$F$1,Table5[[#This Row],[kapp_old]])</f>
        <v>'RXN-2MBACt_c_e_FWD-SPONT'	27141.27779288</v>
      </c>
      <c r="M2543" s="1">
        <f>_xlfn.XLOOKUP(Table5[[#This Row],[rxn]],Table3[name],Table3[flux],$F$1)</f>
        <v>27141.277792879999</v>
      </c>
      <c r="N2543" s="1" t="str">
        <f>IFERROR(Table5[[#This Row],[min flux]]/Table5[[#This Row],[associated enzload]],"")</f>
        <v/>
      </c>
      <c r="O2543" s="1">
        <f>_xlfn.NUMBERVALUE(IF(Table5[[#This Row],[flux/enzload]]="","",ABS($N$1-Table5[[#This Row],[flux/enzload]])))</f>
        <v>0</v>
      </c>
      <c r="P2543" s="1">
        <f>Table5[[#This Row],[kapp_old]]+IFERROR(((Table5[[#This Row],[kapp_slack_ub]]-Table5[[#This Row],[kapp_slack_lb]])/Table5[[#This Row],[associated enzload]]),0)</f>
        <v>27141.277792879999</v>
      </c>
      <c r="Q2543" s="1" t="str">
        <f>"'"&amp;Table5[[#This Row],[rxn]]&amp;"'"&amp;CHAR(9)&amp;Table5[[#This Row],[kapp + (slack_ub - slack_lb)/enzload]]</f>
        <v>'RXN-2MBACt_c_e_FWD-SPONT'	27141.27779288</v>
      </c>
      <c r="R2543" s="1">
        <f>_xlfn.XLOOKUP(Table5[[#This Row],[rxn]],Table38[name],Table38[flux],0)</f>
        <v>0</v>
      </c>
      <c r="S2543" s="1">
        <f>_xlfn.XLOOKUP(SUBSTITUTE(Table5[[#This Row],[rxn]],"RXN-","ENZLOAD-"),Table38[name],Table38[flux],0)</f>
        <v>0</v>
      </c>
      <c r="T2543" s="1" t="b">
        <f>AND(Table5[[#This Row],[ENZLOAD flux in kapp-slack.gms]]=0,Table5[[#This Row],[flux in kapp-slack.gms]]&lt;&gt;0,NOT(Table5[[#This Row],[spont or unknown?]]))</f>
        <v>0</v>
      </c>
      <c r="U2543" s="1" t="b">
        <f>OR(_xlfn.TEXTAFTER(Table5[[#This Row],[rxn]],"-",-1)="SPONT",_xlfn.TEXTAFTER(Table5[[#This Row],[rxn]],"-",-1)="UNKNOWN")</f>
        <v>1</v>
      </c>
      <c r="V2543" s="1">
        <f>_xlfn.XLOOKUP(SUBSTITUTE(Table5[[#This Row],[rxn]],"RXN-","ENZLOAD-"),Table4[rxn],Table4[ub],0)</f>
        <v>0</v>
      </c>
      <c r="W2543" s="1" t="b">
        <f>AND(Table5[[#This Row],[FVA ENZLOAD flux UB]]=0,Table5[[#This Row],[ENZ not made when it should be?]])</f>
        <v>0</v>
      </c>
    </row>
    <row r="2544" spans="1:23" hidden="1">
      <c r="A2544" s="1"/>
      <c r="B2544" s="1" t="str">
        <f>_xlfn.TEXTBEFORE(Table38[[#This Row],[all fluxes from kapp-slack]]," ",,,,"")</f>
        <v/>
      </c>
      <c r="C2544" s="1">
        <f>_xlfn.NUMBERVALUE(IFERROR(_xlfn.TEXTAFTER(Table38[[#This Row],[all fluxes from kapp-slack]]," ",-1,,,""),""))</f>
        <v>0</v>
      </c>
      <c r="F2544" s="1" t="s">
        <v>6387</v>
      </c>
      <c r="G2544" s="1" t="str">
        <f>_xlfn.TEXTBEFORE(Table5[[#This Row],[rxn     kapp_old        kapp_slack_ub   kapp_slack_lb]]," ")</f>
        <v>RXN-2MBALDt_c_e_FWD-SPONT</v>
      </c>
      <c r="H254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54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544" s="1">
        <f>_xlfn.NUMBERVALUE(_xlfn.TEXTAFTER(Table5[[#This Row],[rxn     kapp_old        kapp_slack_ub   kapp_slack_lb]]," ",-1))</f>
        <v>0</v>
      </c>
      <c r="K2544" s="1">
        <f>_xlfn.XLOOKUP(SUBSTITUTE(Table5[[#This Row],[rxn]],"RXN-","ENZLOAD-"),ENZLOAD[name],ENZLOAD[flux],0)</f>
        <v>0</v>
      </c>
      <c r="L2544" s="1" t="str">
        <f>"'"&amp;Table5[[#This Row],[rxn]]&amp;"'"&amp;CHAR(9)&amp;IF(AND(Table5[[#This Row],[kapp_slack_ub]]&lt;&gt;0,Table5[[#This Row],[kapp_old]]&lt;$F$1),$F$1,Table5[[#This Row],[kapp_old]])</f>
        <v>'RXN-2MBALDt_c_e_FWD-SPONT'	27141.27779288</v>
      </c>
      <c r="M2544" s="1">
        <f>_xlfn.XLOOKUP(Table5[[#This Row],[rxn]],Table3[name],Table3[flux],$F$1)</f>
        <v>27141.277792879999</v>
      </c>
      <c r="N2544" s="1" t="str">
        <f>IFERROR(Table5[[#This Row],[min flux]]/Table5[[#This Row],[associated enzload]],"")</f>
        <v/>
      </c>
      <c r="O2544" s="1">
        <f>_xlfn.NUMBERVALUE(IF(Table5[[#This Row],[flux/enzload]]="","",ABS($N$1-Table5[[#This Row],[flux/enzload]])))</f>
        <v>0</v>
      </c>
      <c r="P2544" s="1">
        <f>Table5[[#This Row],[kapp_old]]+IFERROR(((Table5[[#This Row],[kapp_slack_ub]]-Table5[[#This Row],[kapp_slack_lb]])/Table5[[#This Row],[associated enzload]]),0)</f>
        <v>27141.277792879999</v>
      </c>
      <c r="Q2544" s="1" t="str">
        <f>"'"&amp;Table5[[#This Row],[rxn]]&amp;"'"&amp;CHAR(9)&amp;Table5[[#This Row],[kapp + (slack_ub - slack_lb)/enzload]]</f>
        <v>'RXN-2MBALDt_c_e_FWD-SPONT'	27141.27779288</v>
      </c>
      <c r="R2544" s="1">
        <f>_xlfn.XLOOKUP(Table5[[#This Row],[rxn]],Table38[name],Table38[flux],0)</f>
        <v>0</v>
      </c>
      <c r="S2544" s="1">
        <f>_xlfn.XLOOKUP(SUBSTITUTE(Table5[[#This Row],[rxn]],"RXN-","ENZLOAD-"),Table38[name],Table38[flux],0)</f>
        <v>0</v>
      </c>
      <c r="T2544" s="1" t="b">
        <f>AND(Table5[[#This Row],[ENZLOAD flux in kapp-slack.gms]]=0,Table5[[#This Row],[flux in kapp-slack.gms]]&lt;&gt;0,NOT(Table5[[#This Row],[spont or unknown?]]))</f>
        <v>0</v>
      </c>
      <c r="U2544" s="1" t="b">
        <f>OR(_xlfn.TEXTAFTER(Table5[[#This Row],[rxn]],"-",-1)="SPONT",_xlfn.TEXTAFTER(Table5[[#This Row],[rxn]],"-",-1)="UNKNOWN")</f>
        <v>1</v>
      </c>
      <c r="V2544" s="1">
        <f>_xlfn.XLOOKUP(SUBSTITUTE(Table5[[#This Row],[rxn]],"RXN-","ENZLOAD-"),Table4[rxn],Table4[ub],0)</f>
        <v>0</v>
      </c>
      <c r="W2544" s="1" t="b">
        <f>AND(Table5[[#This Row],[FVA ENZLOAD flux UB]]=0,Table5[[#This Row],[ENZ not made when it should be?]])</f>
        <v>0</v>
      </c>
    </row>
    <row r="2545" spans="1:23" hidden="1">
      <c r="A2545" s="1"/>
      <c r="B2545" s="1" t="str">
        <f>_xlfn.TEXTBEFORE(Table38[[#This Row],[all fluxes from kapp-slack]]," ",,,,"")</f>
        <v/>
      </c>
      <c r="C2545" s="1">
        <f>_xlfn.NUMBERVALUE(IFERROR(_xlfn.TEXTAFTER(Table38[[#This Row],[all fluxes from kapp-slack]]," ",-1,,,""),""))</f>
        <v>0</v>
      </c>
      <c r="F2545" s="1" t="s">
        <v>6388</v>
      </c>
      <c r="G2545" s="1" t="str">
        <f>_xlfn.TEXTBEFORE(Table5[[#This Row],[rxn     kapp_old        kapp_slack_ub   kapp_slack_lb]]," ")</f>
        <v>RXN-2MBALDt_c_e_REV-SPONT</v>
      </c>
      <c r="H254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54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545" s="1">
        <f>_xlfn.NUMBERVALUE(_xlfn.TEXTAFTER(Table5[[#This Row],[rxn     kapp_old        kapp_slack_ub   kapp_slack_lb]]," ",-1))</f>
        <v>0</v>
      </c>
      <c r="K2545" s="1">
        <f>_xlfn.XLOOKUP(SUBSTITUTE(Table5[[#This Row],[rxn]],"RXN-","ENZLOAD-"),ENZLOAD[name],ENZLOAD[flux],0)</f>
        <v>0</v>
      </c>
      <c r="L2545" s="1" t="str">
        <f>"'"&amp;Table5[[#This Row],[rxn]]&amp;"'"&amp;CHAR(9)&amp;IF(AND(Table5[[#This Row],[kapp_slack_ub]]&lt;&gt;0,Table5[[#This Row],[kapp_old]]&lt;$F$1),$F$1,Table5[[#This Row],[kapp_old]])</f>
        <v>'RXN-2MBALDt_c_e_REV-SPONT'	27141.27779288</v>
      </c>
      <c r="M2545" s="1">
        <f>_xlfn.XLOOKUP(Table5[[#This Row],[rxn]],Table3[name],Table3[flux],$F$1)</f>
        <v>27141.277792879999</v>
      </c>
      <c r="N2545" s="1" t="str">
        <f>IFERROR(Table5[[#This Row],[min flux]]/Table5[[#This Row],[associated enzload]],"")</f>
        <v/>
      </c>
      <c r="O2545" s="1">
        <f>_xlfn.NUMBERVALUE(IF(Table5[[#This Row],[flux/enzload]]="","",ABS($N$1-Table5[[#This Row],[flux/enzload]])))</f>
        <v>0</v>
      </c>
      <c r="P2545" s="1">
        <f>Table5[[#This Row],[kapp_old]]+IFERROR(((Table5[[#This Row],[kapp_slack_ub]]-Table5[[#This Row],[kapp_slack_lb]])/Table5[[#This Row],[associated enzload]]),0)</f>
        <v>27141.277792879999</v>
      </c>
      <c r="Q2545" s="1" t="str">
        <f>"'"&amp;Table5[[#This Row],[rxn]]&amp;"'"&amp;CHAR(9)&amp;Table5[[#This Row],[kapp + (slack_ub - slack_lb)/enzload]]</f>
        <v>'RXN-2MBALDt_c_e_REV-SPONT'	27141.27779288</v>
      </c>
      <c r="R2545" s="1">
        <f>_xlfn.XLOOKUP(Table5[[#This Row],[rxn]],Table38[name],Table38[flux],0)</f>
        <v>0</v>
      </c>
      <c r="S2545" s="1">
        <f>_xlfn.XLOOKUP(SUBSTITUTE(Table5[[#This Row],[rxn]],"RXN-","ENZLOAD-"),Table38[name],Table38[flux],0)</f>
        <v>0</v>
      </c>
      <c r="T2545" s="1" t="b">
        <f>AND(Table5[[#This Row],[ENZLOAD flux in kapp-slack.gms]]=0,Table5[[#This Row],[flux in kapp-slack.gms]]&lt;&gt;0,NOT(Table5[[#This Row],[spont or unknown?]]))</f>
        <v>0</v>
      </c>
      <c r="U2545" s="1" t="b">
        <f>OR(_xlfn.TEXTAFTER(Table5[[#This Row],[rxn]],"-",-1)="SPONT",_xlfn.TEXTAFTER(Table5[[#This Row],[rxn]],"-",-1)="UNKNOWN")</f>
        <v>1</v>
      </c>
      <c r="V2545" s="1">
        <f>_xlfn.XLOOKUP(SUBSTITUTE(Table5[[#This Row],[rxn]],"RXN-","ENZLOAD-"),Table4[rxn],Table4[ub],0)</f>
        <v>0</v>
      </c>
      <c r="W2545" s="1" t="b">
        <f>AND(Table5[[#This Row],[FVA ENZLOAD flux UB]]=0,Table5[[#This Row],[ENZ not made when it should be?]])</f>
        <v>0</v>
      </c>
    </row>
    <row r="2546" spans="1:23" hidden="1">
      <c r="A2546" s="1"/>
      <c r="B2546" s="1" t="str">
        <f>_xlfn.TEXTBEFORE(Table38[[#This Row],[all fluxes from kapp-slack]]," ",,,,"")</f>
        <v/>
      </c>
      <c r="C2546" s="1">
        <f>_xlfn.NUMBERVALUE(IFERROR(_xlfn.TEXTAFTER(Table38[[#This Row],[all fluxes from kapp-slack]]," ",-1,,,""),""))</f>
        <v>0</v>
      </c>
      <c r="F2546" s="1" t="s">
        <v>6389</v>
      </c>
      <c r="G2546" s="1" t="str">
        <f>_xlfn.TEXTBEFORE(Table5[[#This Row],[rxn     kapp_old        kapp_slack_ub   kapp_slack_lb]]," ")</f>
        <v>RXN-2MBALDt_c_m_FWD-SPONT</v>
      </c>
      <c r="H254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54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546" s="1">
        <f>_xlfn.NUMBERVALUE(_xlfn.TEXTAFTER(Table5[[#This Row],[rxn     kapp_old        kapp_slack_ub   kapp_slack_lb]]," ",-1))</f>
        <v>0</v>
      </c>
      <c r="K2546" s="1">
        <f>_xlfn.XLOOKUP(SUBSTITUTE(Table5[[#This Row],[rxn]],"RXN-","ENZLOAD-"),ENZLOAD[name],ENZLOAD[flux],0)</f>
        <v>0</v>
      </c>
      <c r="L2546" s="1" t="str">
        <f>"'"&amp;Table5[[#This Row],[rxn]]&amp;"'"&amp;CHAR(9)&amp;IF(AND(Table5[[#This Row],[kapp_slack_ub]]&lt;&gt;0,Table5[[#This Row],[kapp_old]]&lt;$F$1),$F$1,Table5[[#This Row],[kapp_old]])</f>
        <v>'RXN-2MBALDt_c_m_FWD-SPONT'	27141.27779288</v>
      </c>
      <c r="M2546" s="1">
        <f>_xlfn.XLOOKUP(Table5[[#This Row],[rxn]],Table3[name],Table3[flux],$F$1)</f>
        <v>27141.277792879999</v>
      </c>
      <c r="N2546" s="1" t="str">
        <f>IFERROR(Table5[[#This Row],[min flux]]/Table5[[#This Row],[associated enzload]],"")</f>
        <v/>
      </c>
      <c r="O2546" s="1">
        <f>_xlfn.NUMBERVALUE(IF(Table5[[#This Row],[flux/enzload]]="","",ABS($N$1-Table5[[#This Row],[flux/enzload]])))</f>
        <v>0</v>
      </c>
      <c r="P2546" s="1">
        <f>Table5[[#This Row],[kapp_old]]+IFERROR(((Table5[[#This Row],[kapp_slack_ub]]-Table5[[#This Row],[kapp_slack_lb]])/Table5[[#This Row],[associated enzload]]),0)</f>
        <v>27141.277792879999</v>
      </c>
      <c r="Q2546" s="1" t="str">
        <f>"'"&amp;Table5[[#This Row],[rxn]]&amp;"'"&amp;CHAR(9)&amp;Table5[[#This Row],[kapp + (slack_ub - slack_lb)/enzload]]</f>
        <v>'RXN-2MBALDt_c_m_FWD-SPONT'	27141.27779288</v>
      </c>
      <c r="R2546" s="1">
        <f>_xlfn.XLOOKUP(Table5[[#This Row],[rxn]],Table38[name],Table38[flux],0)</f>
        <v>0</v>
      </c>
      <c r="S2546" s="1">
        <f>_xlfn.XLOOKUP(SUBSTITUTE(Table5[[#This Row],[rxn]],"RXN-","ENZLOAD-"),Table38[name],Table38[flux],0)</f>
        <v>0</v>
      </c>
      <c r="T2546" s="1" t="b">
        <f>AND(Table5[[#This Row],[ENZLOAD flux in kapp-slack.gms]]=0,Table5[[#This Row],[flux in kapp-slack.gms]]&lt;&gt;0,NOT(Table5[[#This Row],[spont or unknown?]]))</f>
        <v>0</v>
      </c>
      <c r="U2546" s="1" t="b">
        <f>OR(_xlfn.TEXTAFTER(Table5[[#This Row],[rxn]],"-",-1)="SPONT",_xlfn.TEXTAFTER(Table5[[#This Row],[rxn]],"-",-1)="UNKNOWN")</f>
        <v>1</v>
      </c>
      <c r="V2546" s="1">
        <f>_xlfn.XLOOKUP(SUBSTITUTE(Table5[[#This Row],[rxn]],"RXN-","ENZLOAD-"),Table4[rxn],Table4[ub],0)</f>
        <v>0</v>
      </c>
      <c r="W2546" s="1" t="b">
        <f>AND(Table5[[#This Row],[FVA ENZLOAD flux UB]]=0,Table5[[#This Row],[ENZ not made when it should be?]])</f>
        <v>0</v>
      </c>
    </row>
    <row r="2547" spans="1:23" hidden="1">
      <c r="A2547" s="1"/>
      <c r="B2547" s="1" t="str">
        <f>_xlfn.TEXTBEFORE(Table38[[#This Row],[all fluxes from kapp-slack]]," ",,,,"")</f>
        <v/>
      </c>
      <c r="C2547" s="1">
        <f>_xlfn.NUMBERVALUE(IFERROR(_xlfn.TEXTAFTER(Table38[[#This Row],[all fluxes from kapp-slack]]," ",-1,,,""),""))</f>
        <v>0</v>
      </c>
      <c r="F2547" s="1" t="s">
        <v>6390</v>
      </c>
      <c r="G2547" s="1" t="str">
        <f>_xlfn.TEXTBEFORE(Table5[[#This Row],[rxn     kapp_old        kapp_slack_ub   kapp_slack_lb]]," ")</f>
        <v>RXN-2MBALDt_c_m_REV-SPONT</v>
      </c>
      <c r="H254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54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547" s="1">
        <f>_xlfn.NUMBERVALUE(_xlfn.TEXTAFTER(Table5[[#This Row],[rxn     kapp_old        kapp_slack_ub   kapp_slack_lb]]," ",-1))</f>
        <v>0</v>
      </c>
      <c r="K2547" s="1">
        <f>_xlfn.XLOOKUP(SUBSTITUTE(Table5[[#This Row],[rxn]],"RXN-","ENZLOAD-"),ENZLOAD[name],ENZLOAD[flux],0)</f>
        <v>0</v>
      </c>
      <c r="L2547" s="1" t="str">
        <f>"'"&amp;Table5[[#This Row],[rxn]]&amp;"'"&amp;CHAR(9)&amp;IF(AND(Table5[[#This Row],[kapp_slack_ub]]&lt;&gt;0,Table5[[#This Row],[kapp_old]]&lt;$F$1),$F$1,Table5[[#This Row],[kapp_old]])</f>
        <v>'RXN-2MBALDt_c_m_REV-SPONT'	27141.27779288</v>
      </c>
      <c r="M2547" s="1">
        <f>_xlfn.XLOOKUP(Table5[[#This Row],[rxn]],Table3[name],Table3[flux],$F$1)</f>
        <v>27141.277792879999</v>
      </c>
      <c r="N2547" s="1" t="str">
        <f>IFERROR(Table5[[#This Row],[min flux]]/Table5[[#This Row],[associated enzload]],"")</f>
        <v/>
      </c>
      <c r="O2547" s="1">
        <f>_xlfn.NUMBERVALUE(IF(Table5[[#This Row],[flux/enzload]]="","",ABS($N$1-Table5[[#This Row],[flux/enzload]])))</f>
        <v>0</v>
      </c>
      <c r="P2547" s="1">
        <f>Table5[[#This Row],[kapp_old]]+IFERROR(((Table5[[#This Row],[kapp_slack_ub]]-Table5[[#This Row],[kapp_slack_lb]])/Table5[[#This Row],[associated enzload]]),0)</f>
        <v>27141.277792879999</v>
      </c>
      <c r="Q2547" s="1" t="str">
        <f>"'"&amp;Table5[[#This Row],[rxn]]&amp;"'"&amp;CHAR(9)&amp;Table5[[#This Row],[kapp + (slack_ub - slack_lb)/enzload]]</f>
        <v>'RXN-2MBALDt_c_m_REV-SPONT'	27141.27779288</v>
      </c>
      <c r="R2547" s="1">
        <f>_xlfn.XLOOKUP(Table5[[#This Row],[rxn]],Table38[name],Table38[flux],0)</f>
        <v>0</v>
      </c>
      <c r="S2547" s="1">
        <f>_xlfn.XLOOKUP(SUBSTITUTE(Table5[[#This Row],[rxn]],"RXN-","ENZLOAD-"),Table38[name],Table38[flux],0)</f>
        <v>0</v>
      </c>
      <c r="T2547" s="1" t="b">
        <f>AND(Table5[[#This Row],[ENZLOAD flux in kapp-slack.gms]]=0,Table5[[#This Row],[flux in kapp-slack.gms]]&lt;&gt;0,NOT(Table5[[#This Row],[spont or unknown?]]))</f>
        <v>0</v>
      </c>
      <c r="U2547" s="1" t="b">
        <f>OR(_xlfn.TEXTAFTER(Table5[[#This Row],[rxn]],"-",-1)="SPONT",_xlfn.TEXTAFTER(Table5[[#This Row],[rxn]],"-",-1)="UNKNOWN")</f>
        <v>1</v>
      </c>
      <c r="V2547" s="1">
        <f>_xlfn.XLOOKUP(SUBSTITUTE(Table5[[#This Row],[rxn]],"RXN-","ENZLOAD-"),Table4[rxn],Table4[ub],0)</f>
        <v>0</v>
      </c>
      <c r="W2547" s="1" t="b">
        <f>AND(Table5[[#This Row],[FVA ENZLOAD flux UB]]=0,Table5[[#This Row],[ENZ not made when it should be?]])</f>
        <v>0</v>
      </c>
    </row>
    <row r="2548" spans="1:23" hidden="1">
      <c r="A2548" s="1"/>
      <c r="B2548" s="1" t="str">
        <f>_xlfn.TEXTBEFORE(Table38[[#This Row],[all fluxes from kapp-slack]]," ",,,,"")</f>
        <v/>
      </c>
      <c r="C2548" s="1">
        <f>_xlfn.NUMBERVALUE(IFERROR(_xlfn.TEXTAFTER(Table38[[#This Row],[all fluxes from kapp-slack]]," ",-1,,,""),""))</f>
        <v>0</v>
      </c>
      <c r="F2548" s="1" t="s">
        <v>6391</v>
      </c>
      <c r="G2548" s="1" t="str">
        <f>_xlfn.TEXTBEFORE(Table5[[#This Row],[rxn     kapp_old        kapp_slack_ub   kapp_slack_lb]]," ")</f>
        <v>RXN-2MBTOHt_c_e_FWD-SPONT</v>
      </c>
      <c r="H254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54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548" s="1">
        <f>_xlfn.NUMBERVALUE(_xlfn.TEXTAFTER(Table5[[#This Row],[rxn     kapp_old        kapp_slack_ub   kapp_slack_lb]]," ",-1))</f>
        <v>0</v>
      </c>
      <c r="K2548" s="1">
        <f>_xlfn.XLOOKUP(SUBSTITUTE(Table5[[#This Row],[rxn]],"RXN-","ENZLOAD-"),ENZLOAD[name],ENZLOAD[flux],0)</f>
        <v>0</v>
      </c>
      <c r="L2548" s="1" t="str">
        <f>"'"&amp;Table5[[#This Row],[rxn]]&amp;"'"&amp;CHAR(9)&amp;IF(AND(Table5[[#This Row],[kapp_slack_ub]]&lt;&gt;0,Table5[[#This Row],[kapp_old]]&lt;$F$1),$F$1,Table5[[#This Row],[kapp_old]])</f>
        <v>'RXN-2MBTOHt_c_e_FWD-SPONT'	27141.27779288</v>
      </c>
      <c r="M2548" s="1">
        <f>_xlfn.XLOOKUP(Table5[[#This Row],[rxn]],Table3[name],Table3[flux],$F$1)</f>
        <v>27141.277792879999</v>
      </c>
      <c r="N2548" s="1" t="str">
        <f>IFERROR(Table5[[#This Row],[min flux]]/Table5[[#This Row],[associated enzload]],"")</f>
        <v/>
      </c>
      <c r="O2548" s="1">
        <f>_xlfn.NUMBERVALUE(IF(Table5[[#This Row],[flux/enzload]]="","",ABS($N$1-Table5[[#This Row],[flux/enzload]])))</f>
        <v>0</v>
      </c>
      <c r="P2548" s="1">
        <f>Table5[[#This Row],[kapp_old]]+IFERROR(((Table5[[#This Row],[kapp_slack_ub]]-Table5[[#This Row],[kapp_slack_lb]])/Table5[[#This Row],[associated enzload]]),0)</f>
        <v>27141.277792879999</v>
      </c>
      <c r="Q2548" s="1" t="str">
        <f>"'"&amp;Table5[[#This Row],[rxn]]&amp;"'"&amp;CHAR(9)&amp;Table5[[#This Row],[kapp + (slack_ub - slack_lb)/enzload]]</f>
        <v>'RXN-2MBTOHt_c_e_FWD-SPONT'	27141.27779288</v>
      </c>
      <c r="R2548" s="1">
        <f>_xlfn.XLOOKUP(Table5[[#This Row],[rxn]],Table38[name],Table38[flux],0)</f>
        <v>0</v>
      </c>
      <c r="S2548" s="1">
        <f>_xlfn.XLOOKUP(SUBSTITUTE(Table5[[#This Row],[rxn]],"RXN-","ENZLOAD-"),Table38[name],Table38[flux],0)</f>
        <v>0</v>
      </c>
      <c r="T2548" s="1" t="b">
        <f>AND(Table5[[#This Row],[ENZLOAD flux in kapp-slack.gms]]=0,Table5[[#This Row],[flux in kapp-slack.gms]]&lt;&gt;0,NOT(Table5[[#This Row],[spont or unknown?]]))</f>
        <v>0</v>
      </c>
      <c r="U2548" s="1" t="b">
        <f>OR(_xlfn.TEXTAFTER(Table5[[#This Row],[rxn]],"-",-1)="SPONT",_xlfn.TEXTAFTER(Table5[[#This Row],[rxn]],"-",-1)="UNKNOWN")</f>
        <v>1</v>
      </c>
      <c r="V2548" s="1">
        <f>_xlfn.XLOOKUP(SUBSTITUTE(Table5[[#This Row],[rxn]],"RXN-","ENZLOAD-"),Table4[rxn],Table4[ub],0)</f>
        <v>0</v>
      </c>
      <c r="W2548" s="1" t="b">
        <f>AND(Table5[[#This Row],[FVA ENZLOAD flux UB]]=0,Table5[[#This Row],[ENZ not made when it should be?]])</f>
        <v>0</v>
      </c>
    </row>
    <row r="2549" spans="1:23" hidden="1">
      <c r="A2549" s="1"/>
      <c r="B2549" s="1" t="str">
        <f>_xlfn.TEXTBEFORE(Table38[[#This Row],[all fluxes from kapp-slack]]," ",,,,"")</f>
        <v/>
      </c>
      <c r="C2549" s="1">
        <f>_xlfn.NUMBERVALUE(IFERROR(_xlfn.TEXTAFTER(Table38[[#This Row],[all fluxes from kapp-slack]]," ",-1,,,""),""))</f>
        <v>0</v>
      </c>
      <c r="F2549" s="1" t="s">
        <v>6392</v>
      </c>
      <c r="G2549" s="1" t="str">
        <f>_xlfn.TEXTBEFORE(Table5[[#This Row],[rxn     kapp_old        kapp_slack_ub   kapp_slack_lb]]," ")</f>
        <v>RXN-2MBTOHt_c_e_REV-SPONT</v>
      </c>
      <c r="H254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54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549" s="1">
        <f>_xlfn.NUMBERVALUE(_xlfn.TEXTAFTER(Table5[[#This Row],[rxn     kapp_old        kapp_slack_ub   kapp_slack_lb]]," ",-1))</f>
        <v>0</v>
      </c>
      <c r="K2549" s="1">
        <f>_xlfn.XLOOKUP(SUBSTITUTE(Table5[[#This Row],[rxn]],"RXN-","ENZLOAD-"),ENZLOAD[name],ENZLOAD[flux],0)</f>
        <v>0</v>
      </c>
      <c r="L2549" s="1" t="str">
        <f>"'"&amp;Table5[[#This Row],[rxn]]&amp;"'"&amp;CHAR(9)&amp;IF(AND(Table5[[#This Row],[kapp_slack_ub]]&lt;&gt;0,Table5[[#This Row],[kapp_old]]&lt;$F$1),$F$1,Table5[[#This Row],[kapp_old]])</f>
        <v>'RXN-2MBTOHt_c_e_REV-SPONT'	27141.27779288</v>
      </c>
      <c r="M2549" s="1">
        <f>_xlfn.XLOOKUP(Table5[[#This Row],[rxn]],Table3[name],Table3[flux],$F$1)</f>
        <v>27141.277792879999</v>
      </c>
      <c r="N2549" s="1" t="str">
        <f>IFERROR(Table5[[#This Row],[min flux]]/Table5[[#This Row],[associated enzload]],"")</f>
        <v/>
      </c>
      <c r="O2549" s="1">
        <f>_xlfn.NUMBERVALUE(IF(Table5[[#This Row],[flux/enzload]]="","",ABS($N$1-Table5[[#This Row],[flux/enzload]])))</f>
        <v>0</v>
      </c>
      <c r="P2549" s="1">
        <f>Table5[[#This Row],[kapp_old]]+IFERROR(((Table5[[#This Row],[kapp_slack_ub]]-Table5[[#This Row],[kapp_slack_lb]])/Table5[[#This Row],[associated enzload]]),0)</f>
        <v>27141.277792879999</v>
      </c>
      <c r="Q2549" s="1" t="str">
        <f>"'"&amp;Table5[[#This Row],[rxn]]&amp;"'"&amp;CHAR(9)&amp;Table5[[#This Row],[kapp + (slack_ub - slack_lb)/enzload]]</f>
        <v>'RXN-2MBTOHt_c_e_REV-SPONT'	27141.27779288</v>
      </c>
      <c r="R2549" s="1">
        <f>_xlfn.XLOOKUP(Table5[[#This Row],[rxn]],Table38[name],Table38[flux],0)</f>
        <v>0</v>
      </c>
      <c r="S2549" s="1">
        <f>_xlfn.XLOOKUP(SUBSTITUTE(Table5[[#This Row],[rxn]],"RXN-","ENZLOAD-"),Table38[name],Table38[flux],0)</f>
        <v>0</v>
      </c>
      <c r="T2549" s="1" t="b">
        <f>AND(Table5[[#This Row],[ENZLOAD flux in kapp-slack.gms]]=0,Table5[[#This Row],[flux in kapp-slack.gms]]&lt;&gt;0,NOT(Table5[[#This Row],[spont or unknown?]]))</f>
        <v>0</v>
      </c>
      <c r="U2549" s="1" t="b">
        <f>OR(_xlfn.TEXTAFTER(Table5[[#This Row],[rxn]],"-",-1)="SPONT",_xlfn.TEXTAFTER(Table5[[#This Row],[rxn]],"-",-1)="UNKNOWN")</f>
        <v>1</v>
      </c>
      <c r="V2549" s="1">
        <f>_xlfn.XLOOKUP(SUBSTITUTE(Table5[[#This Row],[rxn]],"RXN-","ENZLOAD-"),Table4[rxn],Table4[ub],0)</f>
        <v>0</v>
      </c>
      <c r="W2549" s="1" t="b">
        <f>AND(Table5[[#This Row],[FVA ENZLOAD flux UB]]=0,Table5[[#This Row],[ENZ not made when it should be?]])</f>
        <v>0</v>
      </c>
    </row>
    <row r="2550" spans="1:23" hidden="1">
      <c r="A2550" s="1"/>
      <c r="B2550" s="1" t="str">
        <f>_xlfn.TEXTBEFORE(Table38[[#This Row],[all fluxes from kapp-slack]]," ",,,,"")</f>
        <v/>
      </c>
      <c r="C2550" s="1">
        <f>_xlfn.NUMBERVALUE(IFERROR(_xlfn.TEXTAFTER(Table38[[#This Row],[all fluxes from kapp-slack]]," ",-1,,,""),""))</f>
        <v>0</v>
      </c>
      <c r="F2550" s="1" t="s">
        <v>6393</v>
      </c>
      <c r="G2550" s="1" t="str">
        <f>_xlfn.TEXTBEFORE(Table5[[#This Row],[rxn     kapp_old        kapp_slack_ub   kapp_slack_lb]]," ")</f>
        <v>RXN-2MBTOHt_c_m_FWD-SPONT</v>
      </c>
      <c r="H255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55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550" s="1">
        <f>_xlfn.NUMBERVALUE(_xlfn.TEXTAFTER(Table5[[#This Row],[rxn     kapp_old        kapp_slack_ub   kapp_slack_lb]]," ",-1))</f>
        <v>0</v>
      </c>
      <c r="K2550" s="1">
        <f>_xlfn.XLOOKUP(SUBSTITUTE(Table5[[#This Row],[rxn]],"RXN-","ENZLOAD-"),ENZLOAD[name],ENZLOAD[flux],0)</f>
        <v>0</v>
      </c>
      <c r="L2550" s="1" t="str">
        <f>"'"&amp;Table5[[#This Row],[rxn]]&amp;"'"&amp;CHAR(9)&amp;IF(AND(Table5[[#This Row],[kapp_slack_ub]]&lt;&gt;0,Table5[[#This Row],[kapp_old]]&lt;$F$1),$F$1,Table5[[#This Row],[kapp_old]])</f>
        <v>'RXN-2MBTOHt_c_m_FWD-SPONT'	27141.27779288</v>
      </c>
      <c r="M2550" s="1">
        <f>_xlfn.XLOOKUP(Table5[[#This Row],[rxn]],Table3[name],Table3[flux],$F$1)</f>
        <v>27141.277792879999</v>
      </c>
      <c r="N2550" s="1" t="str">
        <f>IFERROR(Table5[[#This Row],[min flux]]/Table5[[#This Row],[associated enzload]],"")</f>
        <v/>
      </c>
      <c r="O2550" s="1">
        <f>_xlfn.NUMBERVALUE(IF(Table5[[#This Row],[flux/enzload]]="","",ABS($N$1-Table5[[#This Row],[flux/enzload]])))</f>
        <v>0</v>
      </c>
      <c r="P2550" s="1">
        <f>Table5[[#This Row],[kapp_old]]+IFERROR(((Table5[[#This Row],[kapp_slack_ub]]-Table5[[#This Row],[kapp_slack_lb]])/Table5[[#This Row],[associated enzload]]),0)</f>
        <v>27141.277792879999</v>
      </c>
      <c r="Q2550" s="1" t="str">
        <f>"'"&amp;Table5[[#This Row],[rxn]]&amp;"'"&amp;CHAR(9)&amp;Table5[[#This Row],[kapp + (slack_ub - slack_lb)/enzload]]</f>
        <v>'RXN-2MBTOHt_c_m_FWD-SPONT'	27141.27779288</v>
      </c>
      <c r="R2550" s="1">
        <f>_xlfn.XLOOKUP(Table5[[#This Row],[rxn]],Table38[name],Table38[flux],0)</f>
        <v>0</v>
      </c>
      <c r="S2550" s="1">
        <f>_xlfn.XLOOKUP(SUBSTITUTE(Table5[[#This Row],[rxn]],"RXN-","ENZLOAD-"),Table38[name],Table38[flux],0)</f>
        <v>0</v>
      </c>
      <c r="T2550" s="1" t="b">
        <f>AND(Table5[[#This Row],[ENZLOAD flux in kapp-slack.gms]]=0,Table5[[#This Row],[flux in kapp-slack.gms]]&lt;&gt;0,NOT(Table5[[#This Row],[spont or unknown?]]))</f>
        <v>0</v>
      </c>
      <c r="U2550" s="1" t="b">
        <f>OR(_xlfn.TEXTAFTER(Table5[[#This Row],[rxn]],"-",-1)="SPONT",_xlfn.TEXTAFTER(Table5[[#This Row],[rxn]],"-",-1)="UNKNOWN")</f>
        <v>1</v>
      </c>
      <c r="V2550" s="1">
        <f>_xlfn.XLOOKUP(SUBSTITUTE(Table5[[#This Row],[rxn]],"RXN-","ENZLOAD-"),Table4[rxn],Table4[ub],0)</f>
        <v>0</v>
      </c>
      <c r="W2550" s="1" t="b">
        <f>AND(Table5[[#This Row],[FVA ENZLOAD flux UB]]=0,Table5[[#This Row],[ENZ not made when it should be?]])</f>
        <v>0</v>
      </c>
    </row>
    <row r="2551" spans="1:23" hidden="1">
      <c r="A2551" s="1"/>
      <c r="B2551" s="1" t="str">
        <f>_xlfn.TEXTBEFORE(Table38[[#This Row],[all fluxes from kapp-slack]]," ",,,,"")</f>
        <v/>
      </c>
      <c r="C2551" s="1">
        <f>_xlfn.NUMBERVALUE(IFERROR(_xlfn.TEXTAFTER(Table38[[#This Row],[all fluxes from kapp-slack]]," ",-1,,,""),""))</f>
        <v>0</v>
      </c>
      <c r="F2551" s="1" t="s">
        <v>6394</v>
      </c>
      <c r="G2551" s="1" t="str">
        <f>_xlfn.TEXTBEFORE(Table5[[#This Row],[rxn     kapp_old        kapp_slack_ub   kapp_slack_lb]]," ")</f>
        <v>RXN-2MBTOHt_c_m_REV-SPONT</v>
      </c>
      <c r="H255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55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551" s="1">
        <f>_xlfn.NUMBERVALUE(_xlfn.TEXTAFTER(Table5[[#This Row],[rxn     kapp_old        kapp_slack_ub   kapp_slack_lb]]," ",-1))</f>
        <v>0</v>
      </c>
      <c r="K2551" s="1">
        <f>_xlfn.XLOOKUP(SUBSTITUTE(Table5[[#This Row],[rxn]],"RXN-","ENZLOAD-"),ENZLOAD[name],ENZLOAD[flux],0)</f>
        <v>0</v>
      </c>
      <c r="L2551" s="1" t="str">
        <f>"'"&amp;Table5[[#This Row],[rxn]]&amp;"'"&amp;CHAR(9)&amp;IF(AND(Table5[[#This Row],[kapp_slack_ub]]&lt;&gt;0,Table5[[#This Row],[kapp_old]]&lt;$F$1),$F$1,Table5[[#This Row],[kapp_old]])</f>
        <v>'RXN-2MBTOHt_c_m_REV-SPONT'	27141.27779288</v>
      </c>
      <c r="M2551" s="1">
        <f>_xlfn.XLOOKUP(Table5[[#This Row],[rxn]],Table3[name],Table3[flux],$F$1)</f>
        <v>27141.277792879999</v>
      </c>
      <c r="N2551" s="1" t="str">
        <f>IFERROR(Table5[[#This Row],[min flux]]/Table5[[#This Row],[associated enzload]],"")</f>
        <v/>
      </c>
      <c r="O2551" s="1">
        <f>_xlfn.NUMBERVALUE(IF(Table5[[#This Row],[flux/enzload]]="","",ABS($N$1-Table5[[#This Row],[flux/enzload]])))</f>
        <v>0</v>
      </c>
      <c r="P2551" s="1">
        <f>Table5[[#This Row],[kapp_old]]+IFERROR(((Table5[[#This Row],[kapp_slack_ub]]-Table5[[#This Row],[kapp_slack_lb]])/Table5[[#This Row],[associated enzload]]),0)</f>
        <v>27141.277792879999</v>
      </c>
      <c r="Q2551" s="1" t="str">
        <f>"'"&amp;Table5[[#This Row],[rxn]]&amp;"'"&amp;CHAR(9)&amp;Table5[[#This Row],[kapp + (slack_ub - slack_lb)/enzload]]</f>
        <v>'RXN-2MBTOHt_c_m_REV-SPONT'	27141.27779288</v>
      </c>
      <c r="R2551" s="1">
        <f>_xlfn.XLOOKUP(Table5[[#This Row],[rxn]],Table38[name],Table38[flux],0)</f>
        <v>0</v>
      </c>
      <c r="S2551" s="1">
        <f>_xlfn.XLOOKUP(SUBSTITUTE(Table5[[#This Row],[rxn]],"RXN-","ENZLOAD-"),Table38[name],Table38[flux],0)</f>
        <v>0</v>
      </c>
      <c r="T2551" s="1" t="b">
        <f>AND(Table5[[#This Row],[ENZLOAD flux in kapp-slack.gms]]=0,Table5[[#This Row],[flux in kapp-slack.gms]]&lt;&gt;0,NOT(Table5[[#This Row],[spont or unknown?]]))</f>
        <v>0</v>
      </c>
      <c r="U2551" s="1" t="b">
        <f>OR(_xlfn.TEXTAFTER(Table5[[#This Row],[rxn]],"-",-1)="SPONT",_xlfn.TEXTAFTER(Table5[[#This Row],[rxn]],"-",-1)="UNKNOWN")</f>
        <v>1</v>
      </c>
      <c r="V2551" s="1">
        <f>_xlfn.XLOOKUP(SUBSTITUTE(Table5[[#This Row],[rxn]],"RXN-","ENZLOAD-"),Table4[rxn],Table4[ub],0)</f>
        <v>0</v>
      </c>
      <c r="W2551" s="1" t="b">
        <f>AND(Table5[[#This Row],[FVA ENZLOAD flux UB]]=0,Table5[[#This Row],[ENZ not made when it should be?]])</f>
        <v>0</v>
      </c>
    </row>
    <row r="2552" spans="1:23" hidden="1">
      <c r="A2552" s="1"/>
      <c r="B2552" s="1" t="str">
        <f>_xlfn.TEXTBEFORE(Table38[[#This Row],[all fluxes from kapp-slack]]," ",,,,"")</f>
        <v/>
      </c>
      <c r="C2552" s="1">
        <f>_xlfn.NUMBERVALUE(IFERROR(_xlfn.TEXTAFTER(Table38[[#This Row],[all fluxes from kapp-slack]]," ",-1,,,""),""))</f>
        <v>0</v>
      </c>
      <c r="F2552" s="1" t="s">
        <v>6395</v>
      </c>
      <c r="G2552" s="1" t="str">
        <f>_xlfn.TEXTBEFORE(Table5[[#This Row],[rxn     kapp_old        kapp_slack_ub   kapp_slack_lb]]," ")</f>
        <v>RXN-2OBUTt_c_m_FWD-SPONT</v>
      </c>
      <c r="H255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55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552" s="1">
        <f>_xlfn.NUMBERVALUE(_xlfn.TEXTAFTER(Table5[[#This Row],[rxn     kapp_old        kapp_slack_ub   kapp_slack_lb]]," ",-1))</f>
        <v>0</v>
      </c>
      <c r="K2552" s="1">
        <f>_xlfn.XLOOKUP(SUBSTITUTE(Table5[[#This Row],[rxn]],"RXN-","ENZLOAD-"),ENZLOAD[name],ENZLOAD[flux],0)</f>
        <v>0</v>
      </c>
      <c r="L2552" s="1" t="str">
        <f>"'"&amp;Table5[[#This Row],[rxn]]&amp;"'"&amp;CHAR(9)&amp;IF(AND(Table5[[#This Row],[kapp_slack_ub]]&lt;&gt;0,Table5[[#This Row],[kapp_old]]&lt;$F$1),$F$1,Table5[[#This Row],[kapp_old]])</f>
        <v>'RXN-2OBUTt_c_m_FWD-SPONT'	27141.27779288</v>
      </c>
      <c r="M2552" s="1">
        <f>_xlfn.XLOOKUP(Table5[[#This Row],[rxn]],Table3[name],Table3[flux],$F$1)</f>
        <v>3.7754770037863997E-5</v>
      </c>
      <c r="N2552" s="1" t="str">
        <f>IFERROR(Table5[[#This Row],[min flux]]/Table5[[#This Row],[associated enzload]],"")</f>
        <v/>
      </c>
      <c r="O2552" s="1">
        <f>_xlfn.NUMBERVALUE(IF(Table5[[#This Row],[flux/enzload]]="","",ABS($N$1-Table5[[#This Row],[flux/enzload]])))</f>
        <v>0</v>
      </c>
      <c r="P2552" s="1">
        <f>Table5[[#This Row],[kapp_old]]+IFERROR(((Table5[[#This Row],[kapp_slack_ub]]-Table5[[#This Row],[kapp_slack_lb]])/Table5[[#This Row],[associated enzload]]),0)</f>
        <v>27141.277792879999</v>
      </c>
      <c r="Q2552" s="1" t="str">
        <f>"'"&amp;Table5[[#This Row],[rxn]]&amp;"'"&amp;CHAR(9)&amp;Table5[[#This Row],[kapp + (slack_ub - slack_lb)/enzload]]</f>
        <v>'RXN-2OBUTt_c_m_FWD-SPONT'	27141.27779288</v>
      </c>
      <c r="R2552" s="1">
        <f>_xlfn.XLOOKUP(Table5[[#This Row],[rxn]],Table38[name],Table38[flux],0)</f>
        <v>2.3771305714608001E-2</v>
      </c>
      <c r="S2552" s="1">
        <f>_xlfn.XLOOKUP(SUBSTITUTE(Table5[[#This Row],[rxn]],"RXN-","ENZLOAD-"),Table38[name],Table38[flux],0)</f>
        <v>0</v>
      </c>
      <c r="T2552" s="1" t="b">
        <f>AND(Table5[[#This Row],[ENZLOAD flux in kapp-slack.gms]]=0,Table5[[#This Row],[flux in kapp-slack.gms]]&lt;&gt;0,NOT(Table5[[#This Row],[spont or unknown?]]))</f>
        <v>0</v>
      </c>
      <c r="U2552" s="1" t="b">
        <f>OR(_xlfn.TEXTAFTER(Table5[[#This Row],[rxn]],"-",-1)="SPONT",_xlfn.TEXTAFTER(Table5[[#This Row],[rxn]],"-",-1)="UNKNOWN")</f>
        <v>1</v>
      </c>
      <c r="V2552" s="1">
        <f>_xlfn.XLOOKUP(SUBSTITUTE(Table5[[#This Row],[rxn]],"RXN-","ENZLOAD-"),Table4[rxn],Table4[ub],0)</f>
        <v>0</v>
      </c>
      <c r="W2552" s="1" t="b">
        <f>AND(Table5[[#This Row],[FVA ENZLOAD flux UB]]=0,Table5[[#This Row],[ENZ not made when it should be?]])</f>
        <v>0</v>
      </c>
    </row>
    <row r="2553" spans="1:23" hidden="1">
      <c r="A2553" s="1"/>
      <c r="B2553" s="1" t="str">
        <f>_xlfn.TEXTBEFORE(Table38[[#This Row],[all fluxes from kapp-slack]]," ",,,,"")</f>
        <v/>
      </c>
      <c r="C2553" s="1">
        <f>_xlfn.NUMBERVALUE(IFERROR(_xlfn.TEXTAFTER(Table38[[#This Row],[all fluxes from kapp-slack]]," ",-1,,,""),""))</f>
        <v>0</v>
      </c>
      <c r="F2553" s="1" t="s">
        <v>6396</v>
      </c>
      <c r="G2553" s="1" t="str">
        <f>_xlfn.TEXTBEFORE(Table5[[#This Row],[rxn     kapp_old        kapp_slack_ub   kapp_slack_lb]]," ")</f>
        <v>RXN-2OBUTt_c_m_REV-SPONT</v>
      </c>
      <c r="H255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55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553" s="1">
        <f>_xlfn.NUMBERVALUE(_xlfn.TEXTAFTER(Table5[[#This Row],[rxn     kapp_old        kapp_slack_ub   kapp_slack_lb]]," ",-1))</f>
        <v>0</v>
      </c>
      <c r="K2553" s="1">
        <f>_xlfn.XLOOKUP(SUBSTITUTE(Table5[[#This Row],[rxn]],"RXN-","ENZLOAD-"),ENZLOAD[name],ENZLOAD[flux],0)</f>
        <v>0</v>
      </c>
      <c r="L2553" s="1" t="str">
        <f>"'"&amp;Table5[[#This Row],[rxn]]&amp;"'"&amp;CHAR(9)&amp;IF(AND(Table5[[#This Row],[kapp_slack_ub]]&lt;&gt;0,Table5[[#This Row],[kapp_old]]&lt;$F$1),$F$1,Table5[[#This Row],[kapp_old]])</f>
        <v>'RXN-2OBUTt_c_m_REV-SPONT'	27141.27779288</v>
      </c>
      <c r="M2553" s="1">
        <f>_xlfn.XLOOKUP(Table5[[#This Row],[rxn]],Table3[name],Table3[flux],$F$1)</f>
        <v>27141.277792879999</v>
      </c>
      <c r="N2553" s="1" t="str">
        <f>IFERROR(Table5[[#This Row],[min flux]]/Table5[[#This Row],[associated enzload]],"")</f>
        <v/>
      </c>
      <c r="O2553" s="1">
        <f>_xlfn.NUMBERVALUE(IF(Table5[[#This Row],[flux/enzload]]="","",ABS($N$1-Table5[[#This Row],[flux/enzload]])))</f>
        <v>0</v>
      </c>
      <c r="P2553" s="1">
        <f>Table5[[#This Row],[kapp_old]]+IFERROR(((Table5[[#This Row],[kapp_slack_ub]]-Table5[[#This Row],[kapp_slack_lb]])/Table5[[#This Row],[associated enzload]]),0)</f>
        <v>27141.277792879999</v>
      </c>
      <c r="Q2553" s="1" t="str">
        <f>"'"&amp;Table5[[#This Row],[rxn]]&amp;"'"&amp;CHAR(9)&amp;Table5[[#This Row],[kapp + (slack_ub - slack_lb)/enzload]]</f>
        <v>'RXN-2OBUTt_c_m_REV-SPONT'	27141.27779288</v>
      </c>
      <c r="R2553" s="1">
        <f>_xlfn.XLOOKUP(Table5[[#This Row],[rxn]],Table38[name],Table38[flux],0)</f>
        <v>0</v>
      </c>
      <c r="S2553" s="1">
        <f>_xlfn.XLOOKUP(SUBSTITUTE(Table5[[#This Row],[rxn]],"RXN-","ENZLOAD-"),Table38[name],Table38[flux],0)</f>
        <v>0</v>
      </c>
      <c r="T2553" s="1" t="b">
        <f>AND(Table5[[#This Row],[ENZLOAD flux in kapp-slack.gms]]=0,Table5[[#This Row],[flux in kapp-slack.gms]]&lt;&gt;0,NOT(Table5[[#This Row],[spont or unknown?]]))</f>
        <v>0</v>
      </c>
      <c r="U2553" s="1" t="b">
        <f>OR(_xlfn.TEXTAFTER(Table5[[#This Row],[rxn]],"-",-1)="SPONT",_xlfn.TEXTAFTER(Table5[[#This Row],[rxn]],"-",-1)="UNKNOWN")</f>
        <v>1</v>
      </c>
      <c r="V2553" s="1">
        <f>_xlfn.XLOOKUP(SUBSTITUTE(Table5[[#This Row],[rxn]],"RXN-","ENZLOAD-"),Table4[rxn],Table4[ub],0)</f>
        <v>0</v>
      </c>
      <c r="W2553" s="1" t="b">
        <f>AND(Table5[[#This Row],[FVA ENZLOAD flux UB]]=0,Table5[[#This Row],[ENZ not made when it should be?]])</f>
        <v>0</v>
      </c>
    </row>
    <row r="2554" spans="1:23" hidden="1">
      <c r="A2554" s="1"/>
      <c r="B2554" s="1" t="str">
        <f>_xlfn.TEXTBEFORE(Table38[[#This Row],[all fluxes from kapp-slack]]," ",,,,"")</f>
        <v/>
      </c>
      <c r="C2554" s="1">
        <f>_xlfn.NUMBERVALUE(IFERROR(_xlfn.TEXTAFTER(Table38[[#This Row],[all fluxes from kapp-slack]]," ",-1,,,""),""))</f>
        <v>0</v>
      </c>
      <c r="F2554" s="1" t="s">
        <v>6401</v>
      </c>
      <c r="G2554" s="1" t="str">
        <f>_xlfn.TEXTBEFORE(Table5[[#This Row],[rxn     kapp_old        kapp_slack_ub   kapp_slack_lb]]," ")</f>
        <v>RXN-2PHETOHt_c_e_FWD-SPONT</v>
      </c>
      <c r="H255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55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554" s="1">
        <f>_xlfn.NUMBERVALUE(_xlfn.TEXTAFTER(Table5[[#This Row],[rxn     kapp_old        kapp_slack_ub   kapp_slack_lb]]," ",-1))</f>
        <v>0</v>
      </c>
      <c r="K2554" s="1">
        <f>_xlfn.XLOOKUP(SUBSTITUTE(Table5[[#This Row],[rxn]],"RXN-","ENZLOAD-"),ENZLOAD[name],ENZLOAD[flux],0)</f>
        <v>0</v>
      </c>
      <c r="L2554" s="1" t="str">
        <f>"'"&amp;Table5[[#This Row],[rxn]]&amp;"'"&amp;CHAR(9)&amp;IF(AND(Table5[[#This Row],[kapp_slack_ub]]&lt;&gt;0,Table5[[#This Row],[kapp_old]]&lt;$F$1),$F$1,Table5[[#This Row],[kapp_old]])</f>
        <v>'RXN-2PHETOHt_c_e_FWD-SPONT'	27141.27779288</v>
      </c>
      <c r="M2554" s="1">
        <f>_xlfn.XLOOKUP(Table5[[#This Row],[rxn]],Table3[name],Table3[flux],$F$1)</f>
        <v>27141.277792879999</v>
      </c>
      <c r="N2554" s="1" t="str">
        <f>IFERROR(Table5[[#This Row],[min flux]]/Table5[[#This Row],[associated enzload]],"")</f>
        <v/>
      </c>
      <c r="O2554" s="1">
        <f>_xlfn.NUMBERVALUE(IF(Table5[[#This Row],[flux/enzload]]="","",ABS($N$1-Table5[[#This Row],[flux/enzload]])))</f>
        <v>0</v>
      </c>
      <c r="P2554" s="1">
        <f>Table5[[#This Row],[kapp_old]]+IFERROR(((Table5[[#This Row],[kapp_slack_ub]]-Table5[[#This Row],[kapp_slack_lb]])/Table5[[#This Row],[associated enzload]]),0)</f>
        <v>27141.277792879999</v>
      </c>
      <c r="Q2554" s="1" t="str">
        <f>"'"&amp;Table5[[#This Row],[rxn]]&amp;"'"&amp;CHAR(9)&amp;Table5[[#This Row],[kapp + (slack_ub - slack_lb)/enzload]]</f>
        <v>'RXN-2PHETOHt_c_e_FWD-SPONT'	27141.27779288</v>
      </c>
      <c r="R2554" s="1">
        <f>_xlfn.XLOOKUP(Table5[[#This Row],[rxn]],Table38[name],Table38[flux],0)</f>
        <v>0</v>
      </c>
      <c r="S2554" s="1">
        <f>_xlfn.XLOOKUP(SUBSTITUTE(Table5[[#This Row],[rxn]],"RXN-","ENZLOAD-"),Table38[name],Table38[flux],0)</f>
        <v>0</v>
      </c>
      <c r="T2554" s="1" t="b">
        <f>AND(Table5[[#This Row],[ENZLOAD flux in kapp-slack.gms]]=0,Table5[[#This Row],[flux in kapp-slack.gms]]&lt;&gt;0,NOT(Table5[[#This Row],[spont or unknown?]]))</f>
        <v>0</v>
      </c>
      <c r="U2554" s="1" t="b">
        <f>OR(_xlfn.TEXTAFTER(Table5[[#This Row],[rxn]],"-",-1)="SPONT",_xlfn.TEXTAFTER(Table5[[#This Row],[rxn]],"-",-1)="UNKNOWN")</f>
        <v>1</v>
      </c>
      <c r="V2554" s="1">
        <f>_xlfn.XLOOKUP(SUBSTITUTE(Table5[[#This Row],[rxn]],"RXN-","ENZLOAD-"),Table4[rxn],Table4[ub],0)</f>
        <v>0</v>
      </c>
      <c r="W2554" s="1" t="b">
        <f>AND(Table5[[#This Row],[FVA ENZLOAD flux UB]]=0,Table5[[#This Row],[ENZ not made when it should be?]])</f>
        <v>0</v>
      </c>
    </row>
    <row r="2555" spans="1:23" hidden="1">
      <c r="A2555" s="1"/>
      <c r="B2555" s="1" t="str">
        <f>_xlfn.TEXTBEFORE(Table38[[#This Row],[all fluxes from kapp-slack]]," ",,,,"")</f>
        <v/>
      </c>
      <c r="C2555" s="1">
        <f>_xlfn.NUMBERVALUE(IFERROR(_xlfn.TEXTAFTER(Table38[[#This Row],[all fluxes from kapp-slack]]," ",-1,,,""),""))</f>
        <v>0</v>
      </c>
      <c r="F2555" s="1" t="s">
        <v>6402</v>
      </c>
      <c r="G2555" s="1" t="str">
        <f>_xlfn.TEXTBEFORE(Table5[[#This Row],[rxn     kapp_old        kapp_slack_ub   kapp_slack_lb]]," ")</f>
        <v>RXN-2PHETOHt_c_e_REV-SPONT</v>
      </c>
      <c r="H255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55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555" s="1">
        <f>_xlfn.NUMBERVALUE(_xlfn.TEXTAFTER(Table5[[#This Row],[rxn     kapp_old        kapp_slack_ub   kapp_slack_lb]]," ",-1))</f>
        <v>0</v>
      </c>
      <c r="K2555" s="1">
        <f>_xlfn.XLOOKUP(SUBSTITUTE(Table5[[#This Row],[rxn]],"RXN-","ENZLOAD-"),ENZLOAD[name],ENZLOAD[flux],0)</f>
        <v>0</v>
      </c>
      <c r="L2555" s="1" t="str">
        <f>"'"&amp;Table5[[#This Row],[rxn]]&amp;"'"&amp;CHAR(9)&amp;IF(AND(Table5[[#This Row],[kapp_slack_ub]]&lt;&gt;0,Table5[[#This Row],[kapp_old]]&lt;$F$1),$F$1,Table5[[#This Row],[kapp_old]])</f>
        <v>'RXN-2PHETOHt_c_e_REV-SPONT'	27141.27779288</v>
      </c>
      <c r="M2555" s="1">
        <f>_xlfn.XLOOKUP(Table5[[#This Row],[rxn]],Table3[name],Table3[flux],$F$1)</f>
        <v>27141.277792879999</v>
      </c>
      <c r="N2555" s="1" t="str">
        <f>IFERROR(Table5[[#This Row],[min flux]]/Table5[[#This Row],[associated enzload]],"")</f>
        <v/>
      </c>
      <c r="O2555" s="1">
        <f>_xlfn.NUMBERVALUE(IF(Table5[[#This Row],[flux/enzload]]="","",ABS($N$1-Table5[[#This Row],[flux/enzload]])))</f>
        <v>0</v>
      </c>
      <c r="P2555" s="1">
        <f>Table5[[#This Row],[kapp_old]]+IFERROR(((Table5[[#This Row],[kapp_slack_ub]]-Table5[[#This Row],[kapp_slack_lb]])/Table5[[#This Row],[associated enzload]]),0)</f>
        <v>27141.277792879999</v>
      </c>
      <c r="Q2555" s="1" t="str">
        <f>"'"&amp;Table5[[#This Row],[rxn]]&amp;"'"&amp;CHAR(9)&amp;Table5[[#This Row],[kapp + (slack_ub - slack_lb)/enzload]]</f>
        <v>'RXN-2PHETOHt_c_e_REV-SPONT'	27141.27779288</v>
      </c>
      <c r="R2555" s="1">
        <f>_xlfn.XLOOKUP(Table5[[#This Row],[rxn]],Table38[name],Table38[flux],0)</f>
        <v>0</v>
      </c>
      <c r="S2555" s="1">
        <f>_xlfn.XLOOKUP(SUBSTITUTE(Table5[[#This Row],[rxn]],"RXN-","ENZLOAD-"),Table38[name],Table38[flux],0)</f>
        <v>0</v>
      </c>
      <c r="T2555" s="1" t="b">
        <f>AND(Table5[[#This Row],[ENZLOAD flux in kapp-slack.gms]]=0,Table5[[#This Row],[flux in kapp-slack.gms]]&lt;&gt;0,NOT(Table5[[#This Row],[spont or unknown?]]))</f>
        <v>0</v>
      </c>
      <c r="U2555" s="1" t="b">
        <f>OR(_xlfn.TEXTAFTER(Table5[[#This Row],[rxn]],"-",-1)="SPONT",_xlfn.TEXTAFTER(Table5[[#This Row],[rxn]],"-",-1)="UNKNOWN")</f>
        <v>1</v>
      </c>
      <c r="V2555" s="1">
        <f>_xlfn.XLOOKUP(SUBSTITUTE(Table5[[#This Row],[rxn]],"RXN-","ENZLOAD-"),Table4[rxn],Table4[ub],0)</f>
        <v>0</v>
      </c>
      <c r="W2555" s="1" t="b">
        <f>AND(Table5[[#This Row],[FVA ENZLOAD flux UB]]=0,Table5[[#This Row],[ENZ not made when it should be?]])</f>
        <v>0</v>
      </c>
    </row>
    <row r="2556" spans="1:23" hidden="1">
      <c r="A2556" s="1"/>
      <c r="B2556" s="1" t="str">
        <f>_xlfn.TEXTBEFORE(Table38[[#This Row],[all fluxes from kapp-slack]]," ",,,,"")</f>
        <v/>
      </c>
      <c r="C2556" s="1">
        <f>_xlfn.NUMBERVALUE(IFERROR(_xlfn.TEXTAFTER(Table38[[#This Row],[all fluxes from kapp-slack]]," ",-1,,,""),""))</f>
        <v>0</v>
      </c>
      <c r="F2556" s="1" t="s">
        <v>6403</v>
      </c>
      <c r="G2556" s="1" t="str">
        <f>_xlfn.TEXTBEFORE(Table5[[#This Row],[rxn     kapp_old        kapp_slack_ub   kapp_slack_lb]]," ")</f>
        <v>RXN-2PHETOHt_c_m_FWD-SPONT</v>
      </c>
      <c r="H255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55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556" s="1">
        <f>_xlfn.NUMBERVALUE(_xlfn.TEXTAFTER(Table5[[#This Row],[rxn     kapp_old        kapp_slack_ub   kapp_slack_lb]]," ",-1))</f>
        <v>0</v>
      </c>
      <c r="K2556" s="1">
        <f>_xlfn.XLOOKUP(SUBSTITUTE(Table5[[#This Row],[rxn]],"RXN-","ENZLOAD-"),ENZLOAD[name],ENZLOAD[flux],0)</f>
        <v>0</v>
      </c>
      <c r="L2556" s="1" t="str">
        <f>"'"&amp;Table5[[#This Row],[rxn]]&amp;"'"&amp;CHAR(9)&amp;IF(AND(Table5[[#This Row],[kapp_slack_ub]]&lt;&gt;0,Table5[[#This Row],[kapp_old]]&lt;$F$1),$F$1,Table5[[#This Row],[kapp_old]])</f>
        <v>'RXN-2PHETOHt_c_m_FWD-SPONT'	27141.27779288</v>
      </c>
      <c r="M2556" s="1">
        <f>_xlfn.XLOOKUP(Table5[[#This Row],[rxn]],Table3[name],Table3[flux],$F$1)</f>
        <v>27141.277792879999</v>
      </c>
      <c r="N2556" s="1" t="str">
        <f>IFERROR(Table5[[#This Row],[min flux]]/Table5[[#This Row],[associated enzload]],"")</f>
        <v/>
      </c>
      <c r="O2556" s="1">
        <f>_xlfn.NUMBERVALUE(IF(Table5[[#This Row],[flux/enzload]]="","",ABS($N$1-Table5[[#This Row],[flux/enzload]])))</f>
        <v>0</v>
      </c>
      <c r="P2556" s="1">
        <f>Table5[[#This Row],[kapp_old]]+IFERROR(((Table5[[#This Row],[kapp_slack_ub]]-Table5[[#This Row],[kapp_slack_lb]])/Table5[[#This Row],[associated enzload]]),0)</f>
        <v>27141.277792879999</v>
      </c>
      <c r="Q2556" s="1" t="str">
        <f>"'"&amp;Table5[[#This Row],[rxn]]&amp;"'"&amp;CHAR(9)&amp;Table5[[#This Row],[kapp + (slack_ub - slack_lb)/enzload]]</f>
        <v>'RXN-2PHETOHt_c_m_FWD-SPONT'	27141.27779288</v>
      </c>
      <c r="R2556" s="1">
        <f>_xlfn.XLOOKUP(Table5[[#This Row],[rxn]],Table38[name],Table38[flux],0)</f>
        <v>0</v>
      </c>
      <c r="S2556" s="1">
        <f>_xlfn.XLOOKUP(SUBSTITUTE(Table5[[#This Row],[rxn]],"RXN-","ENZLOAD-"),Table38[name],Table38[flux],0)</f>
        <v>0</v>
      </c>
      <c r="T2556" s="1" t="b">
        <f>AND(Table5[[#This Row],[ENZLOAD flux in kapp-slack.gms]]=0,Table5[[#This Row],[flux in kapp-slack.gms]]&lt;&gt;0,NOT(Table5[[#This Row],[spont or unknown?]]))</f>
        <v>0</v>
      </c>
      <c r="U2556" s="1" t="b">
        <f>OR(_xlfn.TEXTAFTER(Table5[[#This Row],[rxn]],"-",-1)="SPONT",_xlfn.TEXTAFTER(Table5[[#This Row],[rxn]],"-",-1)="UNKNOWN")</f>
        <v>1</v>
      </c>
      <c r="V2556" s="1">
        <f>_xlfn.XLOOKUP(SUBSTITUTE(Table5[[#This Row],[rxn]],"RXN-","ENZLOAD-"),Table4[rxn],Table4[ub],0)</f>
        <v>0</v>
      </c>
      <c r="W2556" s="1" t="b">
        <f>AND(Table5[[#This Row],[FVA ENZLOAD flux UB]]=0,Table5[[#This Row],[ENZ not made when it should be?]])</f>
        <v>0</v>
      </c>
    </row>
    <row r="2557" spans="1:23" hidden="1">
      <c r="A2557" s="1"/>
      <c r="B2557" s="1" t="str">
        <f>_xlfn.TEXTBEFORE(Table38[[#This Row],[all fluxes from kapp-slack]]," ",,,,"")</f>
        <v/>
      </c>
      <c r="C2557" s="1">
        <f>_xlfn.NUMBERVALUE(IFERROR(_xlfn.TEXTAFTER(Table38[[#This Row],[all fluxes from kapp-slack]]," ",-1,,,""),""))</f>
        <v>0</v>
      </c>
      <c r="F2557" s="1" t="s">
        <v>6404</v>
      </c>
      <c r="G2557" s="1" t="str">
        <f>_xlfn.TEXTBEFORE(Table5[[#This Row],[rxn     kapp_old        kapp_slack_ub   kapp_slack_lb]]," ")</f>
        <v>RXN-2PHETOHt_c_m_REV-SPONT</v>
      </c>
      <c r="H255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55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557" s="1">
        <f>_xlfn.NUMBERVALUE(_xlfn.TEXTAFTER(Table5[[#This Row],[rxn     kapp_old        kapp_slack_ub   kapp_slack_lb]]," ",-1))</f>
        <v>0</v>
      </c>
      <c r="K2557" s="1">
        <f>_xlfn.XLOOKUP(SUBSTITUTE(Table5[[#This Row],[rxn]],"RXN-","ENZLOAD-"),ENZLOAD[name],ENZLOAD[flux],0)</f>
        <v>0</v>
      </c>
      <c r="L2557" s="1" t="str">
        <f>"'"&amp;Table5[[#This Row],[rxn]]&amp;"'"&amp;CHAR(9)&amp;IF(AND(Table5[[#This Row],[kapp_slack_ub]]&lt;&gt;0,Table5[[#This Row],[kapp_old]]&lt;$F$1),$F$1,Table5[[#This Row],[kapp_old]])</f>
        <v>'RXN-2PHETOHt_c_m_REV-SPONT'	27141.27779288</v>
      </c>
      <c r="M2557" s="1">
        <f>_xlfn.XLOOKUP(Table5[[#This Row],[rxn]],Table3[name],Table3[flux],$F$1)</f>
        <v>27141.277792879999</v>
      </c>
      <c r="N2557" s="1" t="str">
        <f>IFERROR(Table5[[#This Row],[min flux]]/Table5[[#This Row],[associated enzload]],"")</f>
        <v/>
      </c>
      <c r="O2557" s="1">
        <f>_xlfn.NUMBERVALUE(IF(Table5[[#This Row],[flux/enzload]]="","",ABS($N$1-Table5[[#This Row],[flux/enzload]])))</f>
        <v>0</v>
      </c>
      <c r="P2557" s="1">
        <f>Table5[[#This Row],[kapp_old]]+IFERROR(((Table5[[#This Row],[kapp_slack_ub]]-Table5[[#This Row],[kapp_slack_lb]])/Table5[[#This Row],[associated enzload]]),0)</f>
        <v>27141.277792879999</v>
      </c>
      <c r="Q2557" s="1" t="str">
        <f>"'"&amp;Table5[[#This Row],[rxn]]&amp;"'"&amp;CHAR(9)&amp;Table5[[#This Row],[kapp + (slack_ub - slack_lb)/enzload]]</f>
        <v>'RXN-2PHETOHt_c_m_REV-SPONT'	27141.27779288</v>
      </c>
      <c r="R2557" s="1">
        <f>_xlfn.XLOOKUP(Table5[[#This Row],[rxn]],Table38[name],Table38[flux],0)</f>
        <v>0</v>
      </c>
      <c r="S2557" s="1">
        <f>_xlfn.XLOOKUP(SUBSTITUTE(Table5[[#This Row],[rxn]],"RXN-","ENZLOAD-"),Table38[name],Table38[flux],0)</f>
        <v>0</v>
      </c>
      <c r="T2557" s="1" t="b">
        <f>AND(Table5[[#This Row],[ENZLOAD flux in kapp-slack.gms]]=0,Table5[[#This Row],[flux in kapp-slack.gms]]&lt;&gt;0,NOT(Table5[[#This Row],[spont or unknown?]]))</f>
        <v>0</v>
      </c>
      <c r="U2557" s="1" t="b">
        <f>OR(_xlfn.TEXTAFTER(Table5[[#This Row],[rxn]],"-",-1)="SPONT",_xlfn.TEXTAFTER(Table5[[#This Row],[rxn]],"-",-1)="UNKNOWN")</f>
        <v>1</v>
      </c>
      <c r="V2557" s="1">
        <f>_xlfn.XLOOKUP(SUBSTITUTE(Table5[[#This Row],[rxn]],"RXN-","ENZLOAD-"),Table4[rxn],Table4[ub],0)</f>
        <v>0</v>
      </c>
      <c r="W2557" s="1" t="b">
        <f>AND(Table5[[#This Row],[FVA ENZLOAD flux UB]]=0,Table5[[#This Row],[ENZ not made when it should be?]])</f>
        <v>0</v>
      </c>
    </row>
    <row r="2558" spans="1:23" hidden="1">
      <c r="A2558" s="1"/>
      <c r="B2558" s="1" t="str">
        <f>_xlfn.TEXTBEFORE(Table38[[#This Row],[all fluxes from kapp-slack]]," ",,,,"")</f>
        <v/>
      </c>
      <c r="C2558" s="1">
        <f>_xlfn.NUMBERVALUE(IFERROR(_xlfn.TEXTAFTER(Table38[[#This Row],[all fluxes from kapp-slack]]," ",-1,,,""),""))</f>
        <v>0</v>
      </c>
      <c r="F2558" s="1" t="s">
        <v>6405</v>
      </c>
      <c r="G2558" s="1" t="str">
        <f>_xlfn.TEXTBEFORE(Table5[[#This Row],[rxn     kapp_old        kapp_slack_ub   kapp_slack_lb]]," ")</f>
        <v>RXN-3C3HMPt_c_e_FWD-SPONT</v>
      </c>
      <c r="H255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55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558" s="1">
        <f>_xlfn.NUMBERVALUE(_xlfn.TEXTAFTER(Table5[[#This Row],[rxn     kapp_old        kapp_slack_ub   kapp_slack_lb]]," ",-1))</f>
        <v>0</v>
      </c>
      <c r="K2558" s="1">
        <f>_xlfn.XLOOKUP(SUBSTITUTE(Table5[[#This Row],[rxn]],"RXN-","ENZLOAD-"),ENZLOAD[name],ENZLOAD[flux],0)</f>
        <v>0</v>
      </c>
      <c r="L2558" s="1" t="str">
        <f>"'"&amp;Table5[[#This Row],[rxn]]&amp;"'"&amp;CHAR(9)&amp;IF(AND(Table5[[#This Row],[kapp_slack_ub]]&lt;&gt;0,Table5[[#This Row],[kapp_old]]&lt;$F$1),$F$1,Table5[[#This Row],[kapp_old]])</f>
        <v>'RXN-3C3HMPt_c_e_FWD-SPONT'	27141.27779288</v>
      </c>
      <c r="M2558" s="1">
        <f>_xlfn.XLOOKUP(Table5[[#This Row],[rxn]],Table3[name],Table3[flux],$F$1)</f>
        <v>27141.277792879999</v>
      </c>
      <c r="N2558" s="1" t="str">
        <f>IFERROR(Table5[[#This Row],[min flux]]/Table5[[#This Row],[associated enzload]],"")</f>
        <v/>
      </c>
      <c r="O2558" s="1">
        <f>_xlfn.NUMBERVALUE(IF(Table5[[#This Row],[flux/enzload]]="","",ABS($N$1-Table5[[#This Row],[flux/enzload]])))</f>
        <v>0</v>
      </c>
      <c r="P2558" s="1">
        <f>Table5[[#This Row],[kapp_old]]+IFERROR(((Table5[[#This Row],[kapp_slack_ub]]-Table5[[#This Row],[kapp_slack_lb]])/Table5[[#This Row],[associated enzload]]),0)</f>
        <v>27141.277792879999</v>
      </c>
      <c r="Q2558" s="1" t="str">
        <f>"'"&amp;Table5[[#This Row],[rxn]]&amp;"'"&amp;CHAR(9)&amp;Table5[[#This Row],[kapp + (slack_ub - slack_lb)/enzload]]</f>
        <v>'RXN-3C3HMPt_c_e_FWD-SPONT'	27141.27779288</v>
      </c>
      <c r="R2558" s="1">
        <f>_xlfn.XLOOKUP(Table5[[#This Row],[rxn]],Table38[name],Table38[flux],0)</f>
        <v>0</v>
      </c>
      <c r="S2558" s="1">
        <f>_xlfn.XLOOKUP(SUBSTITUTE(Table5[[#This Row],[rxn]],"RXN-","ENZLOAD-"),Table38[name],Table38[flux],0)</f>
        <v>0</v>
      </c>
      <c r="T2558" s="1" t="b">
        <f>AND(Table5[[#This Row],[ENZLOAD flux in kapp-slack.gms]]=0,Table5[[#This Row],[flux in kapp-slack.gms]]&lt;&gt;0,NOT(Table5[[#This Row],[spont or unknown?]]))</f>
        <v>0</v>
      </c>
      <c r="U2558" s="1" t="b">
        <f>OR(_xlfn.TEXTAFTER(Table5[[#This Row],[rxn]],"-",-1)="SPONT",_xlfn.TEXTAFTER(Table5[[#This Row],[rxn]],"-",-1)="UNKNOWN")</f>
        <v>1</v>
      </c>
      <c r="V2558" s="1">
        <f>_xlfn.XLOOKUP(SUBSTITUTE(Table5[[#This Row],[rxn]],"RXN-","ENZLOAD-"),Table4[rxn],Table4[ub],0)</f>
        <v>0</v>
      </c>
      <c r="W2558" s="1" t="b">
        <f>AND(Table5[[#This Row],[FVA ENZLOAD flux UB]]=0,Table5[[#This Row],[ENZ not made when it should be?]])</f>
        <v>0</v>
      </c>
    </row>
    <row r="2559" spans="1:23" hidden="1">
      <c r="A2559" s="1"/>
      <c r="B2559" s="1" t="str">
        <f>_xlfn.TEXTBEFORE(Table38[[#This Row],[all fluxes from kapp-slack]]," ",,,,"")</f>
        <v/>
      </c>
      <c r="C2559" s="1">
        <f>_xlfn.NUMBERVALUE(IFERROR(_xlfn.TEXTAFTER(Table38[[#This Row],[all fluxes from kapp-slack]]," ",-1,,,""),""))</f>
        <v>0</v>
      </c>
      <c r="F2559" s="1" t="s">
        <v>6406</v>
      </c>
      <c r="G2559" s="1" t="str">
        <f>_xlfn.TEXTBEFORE(Table5[[#This Row],[rxn     kapp_old        kapp_slack_ub   kapp_slack_lb]]," ")</f>
        <v>RXN-3C3HMPt_c_e_REV-SPONT</v>
      </c>
      <c r="H255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55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559" s="1">
        <f>_xlfn.NUMBERVALUE(_xlfn.TEXTAFTER(Table5[[#This Row],[rxn     kapp_old        kapp_slack_ub   kapp_slack_lb]]," ",-1))</f>
        <v>0</v>
      </c>
      <c r="K2559" s="1">
        <f>_xlfn.XLOOKUP(SUBSTITUTE(Table5[[#This Row],[rxn]],"RXN-","ENZLOAD-"),ENZLOAD[name],ENZLOAD[flux],0)</f>
        <v>0</v>
      </c>
      <c r="L2559" s="1" t="str">
        <f>"'"&amp;Table5[[#This Row],[rxn]]&amp;"'"&amp;CHAR(9)&amp;IF(AND(Table5[[#This Row],[kapp_slack_ub]]&lt;&gt;0,Table5[[#This Row],[kapp_old]]&lt;$F$1),$F$1,Table5[[#This Row],[kapp_old]])</f>
        <v>'RXN-3C3HMPt_c_e_REV-SPONT'	27141.27779288</v>
      </c>
      <c r="M2559" s="1">
        <f>_xlfn.XLOOKUP(Table5[[#This Row],[rxn]],Table3[name],Table3[flux],$F$1)</f>
        <v>27141.277792879999</v>
      </c>
      <c r="N2559" s="1" t="str">
        <f>IFERROR(Table5[[#This Row],[min flux]]/Table5[[#This Row],[associated enzload]],"")</f>
        <v/>
      </c>
      <c r="O2559" s="1">
        <f>_xlfn.NUMBERVALUE(IF(Table5[[#This Row],[flux/enzload]]="","",ABS($N$1-Table5[[#This Row],[flux/enzload]])))</f>
        <v>0</v>
      </c>
      <c r="P2559" s="1">
        <f>Table5[[#This Row],[kapp_old]]+IFERROR(((Table5[[#This Row],[kapp_slack_ub]]-Table5[[#This Row],[kapp_slack_lb]])/Table5[[#This Row],[associated enzload]]),0)</f>
        <v>27141.277792879999</v>
      </c>
      <c r="Q2559" s="1" t="str">
        <f>"'"&amp;Table5[[#This Row],[rxn]]&amp;"'"&amp;CHAR(9)&amp;Table5[[#This Row],[kapp + (slack_ub - slack_lb)/enzload]]</f>
        <v>'RXN-3C3HMPt_c_e_REV-SPONT'	27141.27779288</v>
      </c>
      <c r="R2559" s="1">
        <f>_xlfn.XLOOKUP(Table5[[#This Row],[rxn]],Table38[name],Table38[flux],0)</f>
        <v>0</v>
      </c>
      <c r="S2559" s="1">
        <f>_xlfn.XLOOKUP(SUBSTITUTE(Table5[[#This Row],[rxn]],"RXN-","ENZLOAD-"),Table38[name],Table38[flux],0)</f>
        <v>0</v>
      </c>
      <c r="T2559" s="1" t="b">
        <f>AND(Table5[[#This Row],[ENZLOAD flux in kapp-slack.gms]]=0,Table5[[#This Row],[flux in kapp-slack.gms]]&lt;&gt;0,NOT(Table5[[#This Row],[spont or unknown?]]))</f>
        <v>0</v>
      </c>
      <c r="U2559" s="1" t="b">
        <f>OR(_xlfn.TEXTAFTER(Table5[[#This Row],[rxn]],"-",-1)="SPONT",_xlfn.TEXTAFTER(Table5[[#This Row],[rxn]],"-",-1)="UNKNOWN")</f>
        <v>1</v>
      </c>
      <c r="V2559" s="1">
        <f>_xlfn.XLOOKUP(SUBSTITUTE(Table5[[#This Row],[rxn]],"RXN-","ENZLOAD-"),Table4[rxn],Table4[ub],0)</f>
        <v>0</v>
      </c>
      <c r="W2559" s="1" t="b">
        <f>AND(Table5[[#This Row],[FVA ENZLOAD flux UB]]=0,Table5[[#This Row],[ENZ not made when it should be?]])</f>
        <v>0</v>
      </c>
    </row>
    <row r="2560" spans="1:23" hidden="1">
      <c r="A2560" s="1"/>
      <c r="B2560" s="1" t="str">
        <f>_xlfn.TEXTBEFORE(Table38[[#This Row],[all fluxes from kapp-slack]]," ",,,,"")</f>
        <v/>
      </c>
      <c r="C2560" s="1">
        <f>_xlfn.NUMBERVALUE(IFERROR(_xlfn.TEXTAFTER(Table38[[#This Row],[all fluxes from kapp-slack]]," ",-1,,,""),""))</f>
        <v>0</v>
      </c>
      <c r="F2560" s="1" t="s">
        <v>6407</v>
      </c>
      <c r="G2560" s="1" t="str">
        <f>_xlfn.TEXTBEFORE(Table5[[#This Row],[rxn     kapp_old        kapp_slack_ub   kapp_slack_lb]]," ")</f>
        <v>RXN-3C3HMPt_c_m_FWD-SPONT</v>
      </c>
      <c r="H256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56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560" s="1">
        <f>_xlfn.NUMBERVALUE(_xlfn.TEXTAFTER(Table5[[#This Row],[rxn     kapp_old        kapp_slack_ub   kapp_slack_lb]]," ",-1))</f>
        <v>0</v>
      </c>
      <c r="K2560" s="1">
        <f>_xlfn.XLOOKUP(SUBSTITUTE(Table5[[#This Row],[rxn]],"RXN-","ENZLOAD-"),ENZLOAD[name],ENZLOAD[flux],0)</f>
        <v>0</v>
      </c>
      <c r="L2560" s="1" t="str">
        <f>"'"&amp;Table5[[#This Row],[rxn]]&amp;"'"&amp;CHAR(9)&amp;IF(AND(Table5[[#This Row],[kapp_slack_ub]]&lt;&gt;0,Table5[[#This Row],[kapp_old]]&lt;$F$1),$F$1,Table5[[#This Row],[kapp_old]])</f>
        <v>'RXN-3C3HMPt_c_m_FWD-SPONT'	27141.27779288</v>
      </c>
      <c r="M2560" s="1">
        <f>_xlfn.XLOOKUP(Table5[[#This Row],[rxn]],Table3[name],Table3[flux],$F$1)</f>
        <v>27141.277792879999</v>
      </c>
      <c r="N2560" s="1" t="str">
        <f>IFERROR(Table5[[#This Row],[min flux]]/Table5[[#This Row],[associated enzload]],"")</f>
        <v/>
      </c>
      <c r="O2560" s="1">
        <f>_xlfn.NUMBERVALUE(IF(Table5[[#This Row],[flux/enzload]]="","",ABS($N$1-Table5[[#This Row],[flux/enzload]])))</f>
        <v>0</v>
      </c>
      <c r="P2560" s="1">
        <f>Table5[[#This Row],[kapp_old]]+IFERROR(((Table5[[#This Row],[kapp_slack_ub]]-Table5[[#This Row],[kapp_slack_lb]])/Table5[[#This Row],[associated enzload]]),0)</f>
        <v>27141.277792879999</v>
      </c>
      <c r="Q2560" s="1" t="str">
        <f>"'"&amp;Table5[[#This Row],[rxn]]&amp;"'"&amp;CHAR(9)&amp;Table5[[#This Row],[kapp + (slack_ub - slack_lb)/enzload]]</f>
        <v>'RXN-3C3HMPt_c_m_FWD-SPONT'	27141.27779288</v>
      </c>
      <c r="R2560" s="1">
        <f>_xlfn.XLOOKUP(Table5[[#This Row],[rxn]],Table38[name],Table38[flux],0)</f>
        <v>0</v>
      </c>
      <c r="S2560" s="1">
        <f>_xlfn.XLOOKUP(SUBSTITUTE(Table5[[#This Row],[rxn]],"RXN-","ENZLOAD-"),Table38[name],Table38[flux],0)</f>
        <v>0</v>
      </c>
      <c r="T2560" s="1" t="b">
        <f>AND(Table5[[#This Row],[ENZLOAD flux in kapp-slack.gms]]=0,Table5[[#This Row],[flux in kapp-slack.gms]]&lt;&gt;0,NOT(Table5[[#This Row],[spont or unknown?]]))</f>
        <v>0</v>
      </c>
      <c r="U2560" s="1" t="b">
        <f>OR(_xlfn.TEXTAFTER(Table5[[#This Row],[rxn]],"-",-1)="SPONT",_xlfn.TEXTAFTER(Table5[[#This Row],[rxn]],"-",-1)="UNKNOWN")</f>
        <v>1</v>
      </c>
      <c r="V2560" s="1">
        <f>_xlfn.XLOOKUP(SUBSTITUTE(Table5[[#This Row],[rxn]],"RXN-","ENZLOAD-"),Table4[rxn],Table4[ub],0)</f>
        <v>0</v>
      </c>
      <c r="W2560" s="1" t="b">
        <f>AND(Table5[[#This Row],[FVA ENZLOAD flux UB]]=0,Table5[[#This Row],[ENZ not made when it should be?]])</f>
        <v>0</v>
      </c>
    </row>
    <row r="2561" spans="1:23" hidden="1">
      <c r="A2561" s="1"/>
      <c r="B2561" s="1" t="str">
        <f>_xlfn.TEXTBEFORE(Table38[[#This Row],[all fluxes from kapp-slack]]," ",,,,"")</f>
        <v/>
      </c>
      <c r="C2561" s="1">
        <f>_xlfn.NUMBERVALUE(IFERROR(_xlfn.TEXTAFTER(Table38[[#This Row],[all fluxes from kapp-slack]]," ",-1,,,""),""))</f>
        <v>0</v>
      </c>
      <c r="F2561" s="1" t="s">
        <v>6408</v>
      </c>
      <c r="G2561" s="1" t="str">
        <f>_xlfn.TEXTBEFORE(Table5[[#This Row],[rxn     kapp_old        kapp_slack_ub   kapp_slack_lb]]," ")</f>
        <v>RXN-3C3HMPt_c_m_REV-SPONT</v>
      </c>
      <c r="H256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56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561" s="1">
        <f>_xlfn.NUMBERVALUE(_xlfn.TEXTAFTER(Table5[[#This Row],[rxn     kapp_old        kapp_slack_ub   kapp_slack_lb]]," ",-1))</f>
        <v>0</v>
      </c>
      <c r="K2561" s="1">
        <f>_xlfn.XLOOKUP(SUBSTITUTE(Table5[[#This Row],[rxn]],"RXN-","ENZLOAD-"),ENZLOAD[name],ENZLOAD[flux],0)</f>
        <v>0</v>
      </c>
      <c r="L2561" s="1" t="str">
        <f>"'"&amp;Table5[[#This Row],[rxn]]&amp;"'"&amp;CHAR(9)&amp;IF(AND(Table5[[#This Row],[kapp_slack_ub]]&lt;&gt;0,Table5[[#This Row],[kapp_old]]&lt;$F$1),$F$1,Table5[[#This Row],[kapp_old]])</f>
        <v>'RXN-3C3HMPt_c_m_REV-SPONT'	27141.27779288</v>
      </c>
      <c r="M2561" s="1">
        <f>_xlfn.XLOOKUP(Table5[[#This Row],[rxn]],Table3[name],Table3[flux],$F$1)</f>
        <v>27141.277792879999</v>
      </c>
      <c r="N2561" s="1" t="str">
        <f>IFERROR(Table5[[#This Row],[min flux]]/Table5[[#This Row],[associated enzload]],"")</f>
        <v/>
      </c>
      <c r="O2561" s="1">
        <f>_xlfn.NUMBERVALUE(IF(Table5[[#This Row],[flux/enzload]]="","",ABS($N$1-Table5[[#This Row],[flux/enzload]])))</f>
        <v>0</v>
      </c>
      <c r="P2561" s="1">
        <f>Table5[[#This Row],[kapp_old]]+IFERROR(((Table5[[#This Row],[kapp_slack_ub]]-Table5[[#This Row],[kapp_slack_lb]])/Table5[[#This Row],[associated enzload]]),0)</f>
        <v>27141.277792879999</v>
      </c>
      <c r="Q2561" s="1" t="str">
        <f>"'"&amp;Table5[[#This Row],[rxn]]&amp;"'"&amp;CHAR(9)&amp;Table5[[#This Row],[kapp + (slack_ub - slack_lb)/enzload]]</f>
        <v>'RXN-3C3HMPt_c_m_REV-SPONT'	27141.27779288</v>
      </c>
      <c r="R2561" s="1">
        <f>_xlfn.XLOOKUP(Table5[[#This Row],[rxn]],Table38[name],Table38[flux],0)</f>
        <v>0</v>
      </c>
      <c r="S2561" s="1">
        <f>_xlfn.XLOOKUP(SUBSTITUTE(Table5[[#This Row],[rxn]],"RXN-","ENZLOAD-"),Table38[name],Table38[flux],0)</f>
        <v>0</v>
      </c>
      <c r="T2561" s="1" t="b">
        <f>AND(Table5[[#This Row],[ENZLOAD flux in kapp-slack.gms]]=0,Table5[[#This Row],[flux in kapp-slack.gms]]&lt;&gt;0,NOT(Table5[[#This Row],[spont or unknown?]]))</f>
        <v>0</v>
      </c>
      <c r="U2561" s="1" t="b">
        <f>OR(_xlfn.TEXTAFTER(Table5[[#This Row],[rxn]],"-",-1)="SPONT",_xlfn.TEXTAFTER(Table5[[#This Row],[rxn]],"-",-1)="UNKNOWN")</f>
        <v>1</v>
      </c>
      <c r="V2561" s="1">
        <f>_xlfn.XLOOKUP(SUBSTITUTE(Table5[[#This Row],[rxn]],"RXN-","ENZLOAD-"),Table4[rxn],Table4[ub],0)</f>
        <v>0</v>
      </c>
      <c r="W2561" s="1" t="b">
        <f>AND(Table5[[#This Row],[FVA ENZLOAD flux UB]]=0,Table5[[#This Row],[ENZ not made when it should be?]])</f>
        <v>0</v>
      </c>
    </row>
    <row r="2562" spans="1:23" hidden="1">
      <c r="A2562" s="1"/>
      <c r="B2562" s="1" t="str">
        <f>_xlfn.TEXTBEFORE(Table38[[#This Row],[all fluxes from kapp-slack]]," ",,,,"")</f>
        <v/>
      </c>
      <c r="C2562" s="1">
        <f>_xlfn.NUMBERVALUE(IFERROR(_xlfn.TEXTAFTER(Table38[[#This Row],[all fluxes from kapp-slack]]," ",-1,,,""),""))</f>
        <v>0</v>
      </c>
      <c r="F2562" s="1" t="s">
        <v>6409</v>
      </c>
      <c r="G2562" s="1" t="str">
        <f>_xlfn.TEXTBEFORE(Table5[[#This Row],[rxn     kapp_old        kapp_slack_ub   kapp_slack_lb]]," ")</f>
        <v>RXN-3C4MOPt_c_m_FWD-SPONT</v>
      </c>
      <c r="H256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56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562" s="1">
        <f>_xlfn.NUMBERVALUE(_xlfn.TEXTAFTER(Table5[[#This Row],[rxn     kapp_old        kapp_slack_ub   kapp_slack_lb]]," ",-1))</f>
        <v>0</v>
      </c>
      <c r="K2562" s="1">
        <f>_xlfn.XLOOKUP(SUBSTITUTE(Table5[[#This Row],[rxn]],"RXN-","ENZLOAD-"),ENZLOAD[name],ENZLOAD[flux],0)</f>
        <v>0</v>
      </c>
      <c r="L2562" s="1" t="str">
        <f>"'"&amp;Table5[[#This Row],[rxn]]&amp;"'"&amp;CHAR(9)&amp;IF(AND(Table5[[#This Row],[kapp_slack_ub]]&lt;&gt;0,Table5[[#This Row],[kapp_old]]&lt;$F$1),$F$1,Table5[[#This Row],[kapp_old]])</f>
        <v>'RXN-3C4MOPt_c_m_FWD-SPONT'	27141.27779288</v>
      </c>
      <c r="M2562" s="1">
        <f>_xlfn.XLOOKUP(Table5[[#This Row],[rxn]],Table3[name],Table3[flux],$F$1)</f>
        <v>27141.277792879999</v>
      </c>
      <c r="N2562" s="1" t="str">
        <f>IFERROR(Table5[[#This Row],[min flux]]/Table5[[#This Row],[associated enzload]],"")</f>
        <v/>
      </c>
      <c r="O2562" s="1">
        <f>_xlfn.NUMBERVALUE(IF(Table5[[#This Row],[flux/enzload]]="","",ABS($N$1-Table5[[#This Row],[flux/enzload]])))</f>
        <v>0</v>
      </c>
      <c r="P2562" s="1">
        <f>Table5[[#This Row],[kapp_old]]+IFERROR(((Table5[[#This Row],[kapp_slack_ub]]-Table5[[#This Row],[kapp_slack_lb]])/Table5[[#This Row],[associated enzload]]),0)</f>
        <v>27141.277792879999</v>
      </c>
      <c r="Q2562" s="1" t="str">
        <f>"'"&amp;Table5[[#This Row],[rxn]]&amp;"'"&amp;CHAR(9)&amp;Table5[[#This Row],[kapp + (slack_ub - slack_lb)/enzload]]</f>
        <v>'RXN-3C4MOPt_c_m_FWD-SPONT'	27141.27779288</v>
      </c>
      <c r="R2562" s="1">
        <f>_xlfn.XLOOKUP(Table5[[#This Row],[rxn]],Table38[name],Table38[flux],0)</f>
        <v>0</v>
      </c>
      <c r="S2562" s="1">
        <f>_xlfn.XLOOKUP(SUBSTITUTE(Table5[[#This Row],[rxn]],"RXN-","ENZLOAD-"),Table38[name],Table38[flux],0)</f>
        <v>0</v>
      </c>
      <c r="T2562" s="1" t="b">
        <f>AND(Table5[[#This Row],[ENZLOAD flux in kapp-slack.gms]]=0,Table5[[#This Row],[flux in kapp-slack.gms]]&lt;&gt;0,NOT(Table5[[#This Row],[spont or unknown?]]))</f>
        <v>0</v>
      </c>
      <c r="U2562" s="1" t="b">
        <f>OR(_xlfn.TEXTAFTER(Table5[[#This Row],[rxn]],"-",-1)="SPONT",_xlfn.TEXTAFTER(Table5[[#This Row],[rxn]],"-",-1)="UNKNOWN")</f>
        <v>1</v>
      </c>
      <c r="V2562" s="1">
        <f>_xlfn.XLOOKUP(SUBSTITUTE(Table5[[#This Row],[rxn]],"RXN-","ENZLOAD-"),Table4[rxn],Table4[ub],0)</f>
        <v>0</v>
      </c>
      <c r="W2562" s="1" t="b">
        <f>AND(Table5[[#This Row],[FVA ENZLOAD flux UB]]=0,Table5[[#This Row],[ENZ not made when it should be?]])</f>
        <v>0</v>
      </c>
    </row>
    <row r="2563" spans="1:23" hidden="1">
      <c r="A2563" s="1"/>
      <c r="B2563" s="1" t="str">
        <f>_xlfn.TEXTBEFORE(Table38[[#This Row],[all fluxes from kapp-slack]]," ",,,,"")</f>
        <v/>
      </c>
      <c r="C2563" s="1">
        <f>_xlfn.NUMBERVALUE(IFERROR(_xlfn.TEXTAFTER(Table38[[#This Row],[all fluxes from kapp-slack]]," ",-1,,,""),""))</f>
        <v>0</v>
      </c>
      <c r="F2563" s="1" t="s">
        <v>6410</v>
      </c>
      <c r="G2563" s="1" t="str">
        <f>_xlfn.TEXTBEFORE(Table5[[#This Row],[rxn     kapp_old        kapp_slack_ub   kapp_slack_lb]]," ")</f>
        <v>RXN-3C4MOPt_c_m_REV-SPONT</v>
      </c>
      <c r="H256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56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563" s="1">
        <f>_xlfn.NUMBERVALUE(_xlfn.TEXTAFTER(Table5[[#This Row],[rxn     kapp_old        kapp_slack_ub   kapp_slack_lb]]," ",-1))</f>
        <v>0</v>
      </c>
      <c r="K2563" s="1">
        <f>_xlfn.XLOOKUP(SUBSTITUTE(Table5[[#This Row],[rxn]],"RXN-","ENZLOAD-"),ENZLOAD[name],ENZLOAD[flux],0)</f>
        <v>0</v>
      </c>
      <c r="L2563" s="1" t="str">
        <f>"'"&amp;Table5[[#This Row],[rxn]]&amp;"'"&amp;CHAR(9)&amp;IF(AND(Table5[[#This Row],[kapp_slack_ub]]&lt;&gt;0,Table5[[#This Row],[kapp_old]]&lt;$F$1),$F$1,Table5[[#This Row],[kapp_old]])</f>
        <v>'RXN-3C4MOPt_c_m_REV-SPONT'	27141.27779288</v>
      </c>
      <c r="M2563" s="1">
        <f>_xlfn.XLOOKUP(Table5[[#This Row],[rxn]],Table3[name],Table3[flux],$F$1)</f>
        <v>27141.277792879999</v>
      </c>
      <c r="N2563" s="1" t="str">
        <f>IFERROR(Table5[[#This Row],[min flux]]/Table5[[#This Row],[associated enzload]],"")</f>
        <v/>
      </c>
      <c r="O2563" s="1">
        <f>_xlfn.NUMBERVALUE(IF(Table5[[#This Row],[flux/enzload]]="","",ABS($N$1-Table5[[#This Row],[flux/enzload]])))</f>
        <v>0</v>
      </c>
      <c r="P2563" s="1">
        <f>Table5[[#This Row],[kapp_old]]+IFERROR(((Table5[[#This Row],[kapp_slack_ub]]-Table5[[#This Row],[kapp_slack_lb]])/Table5[[#This Row],[associated enzload]]),0)</f>
        <v>27141.277792879999</v>
      </c>
      <c r="Q2563" s="1" t="str">
        <f>"'"&amp;Table5[[#This Row],[rxn]]&amp;"'"&amp;CHAR(9)&amp;Table5[[#This Row],[kapp + (slack_ub - slack_lb)/enzload]]</f>
        <v>'RXN-3C4MOPt_c_m_REV-SPONT'	27141.27779288</v>
      </c>
      <c r="R2563" s="1">
        <f>_xlfn.XLOOKUP(Table5[[#This Row],[rxn]],Table38[name],Table38[flux],0)</f>
        <v>0</v>
      </c>
      <c r="S2563" s="1">
        <f>_xlfn.XLOOKUP(SUBSTITUTE(Table5[[#This Row],[rxn]],"RXN-","ENZLOAD-"),Table38[name],Table38[flux],0)</f>
        <v>0</v>
      </c>
      <c r="T2563" s="1" t="b">
        <f>AND(Table5[[#This Row],[ENZLOAD flux in kapp-slack.gms]]=0,Table5[[#This Row],[flux in kapp-slack.gms]]&lt;&gt;0,NOT(Table5[[#This Row],[spont or unknown?]]))</f>
        <v>0</v>
      </c>
      <c r="U2563" s="1" t="b">
        <f>OR(_xlfn.TEXTAFTER(Table5[[#This Row],[rxn]],"-",-1)="SPONT",_xlfn.TEXTAFTER(Table5[[#This Row],[rxn]],"-",-1)="UNKNOWN")</f>
        <v>1</v>
      </c>
      <c r="V2563" s="1">
        <f>_xlfn.XLOOKUP(SUBSTITUTE(Table5[[#This Row],[rxn]],"RXN-","ENZLOAD-"),Table4[rxn],Table4[ub],0)</f>
        <v>0</v>
      </c>
      <c r="W2563" s="1" t="b">
        <f>AND(Table5[[#This Row],[FVA ENZLOAD flux UB]]=0,Table5[[#This Row],[ENZ not made when it should be?]])</f>
        <v>0</v>
      </c>
    </row>
    <row r="2564" spans="1:23" hidden="1">
      <c r="A2564" s="1"/>
      <c r="B2564" s="1" t="str">
        <f>_xlfn.TEXTBEFORE(Table38[[#This Row],[all fluxes from kapp-slack]]," ",,,,"")</f>
        <v/>
      </c>
      <c r="C2564" s="1">
        <f>_xlfn.NUMBERVALUE(IFERROR(_xlfn.TEXTAFTER(Table38[[#This Row],[all fluxes from kapp-slack]]," ",-1,,,""),""))</f>
        <v>0</v>
      </c>
      <c r="F2564" s="1" t="s">
        <v>6411</v>
      </c>
      <c r="G2564" s="1" t="str">
        <f>_xlfn.TEXTBEFORE(Table5[[#This Row],[rxn     kapp_old        kapp_slack_ub   kapp_slack_lb]]," ")</f>
        <v>RXN-3DHSKD_c_FWD-rt3472</v>
      </c>
      <c r="H256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56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564" s="1">
        <f>_xlfn.NUMBERVALUE(_xlfn.TEXTAFTER(Table5[[#This Row],[rxn     kapp_old        kapp_slack_ub   kapp_slack_lb]]," ",-1))</f>
        <v>0</v>
      </c>
      <c r="K2564" s="1">
        <f>_xlfn.XLOOKUP(SUBSTITUTE(Table5[[#This Row],[rxn]],"RXN-","ENZLOAD-"),ENZLOAD[name],ENZLOAD[flux],0)</f>
        <v>0</v>
      </c>
      <c r="L2564" s="1" t="str">
        <f>"'"&amp;Table5[[#This Row],[rxn]]&amp;"'"&amp;CHAR(9)&amp;IF(AND(Table5[[#This Row],[kapp_slack_ub]]&lt;&gt;0,Table5[[#This Row],[kapp_old]]&lt;$F$1),$F$1,Table5[[#This Row],[kapp_old]])</f>
        <v>'RXN-3DHSKD_c_FWD-rt3472'	27141.27779288</v>
      </c>
      <c r="M2564" s="1">
        <f>_xlfn.XLOOKUP(Table5[[#This Row],[rxn]],Table3[name],Table3[flux],$F$1)</f>
        <v>27141.277792879999</v>
      </c>
      <c r="N2564" s="1" t="str">
        <f>IFERROR(Table5[[#This Row],[min flux]]/Table5[[#This Row],[associated enzload]],"")</f>
        <v/>
      </c>
      <c r="O2564" s="1">
        <f>_xlfn.NUMBERVALUE(IF(Table5[[#This Row],[flux/enzload]]="","",ABS($N$1-Table5[[#This Row],[flux/enzload]])))</f>
        <v>0</v>
      </c>
      <c r="P2564" s="1">
        <f>Table5[[#This Row],[kapp_old]]+IFERROR(((Table5[[#This Row],[kapp_slack_ub]]-Table5[[#This Row],[kapp_slack_lb]])/Table5[[#This Row],[associated enzload]]),0)</f>
        <v>27141.277792879999</v>
      </c>
      <c r="Q2564" s="1" t="str">
        <f>"'"&amp;Table5[[#This Row],[rxn]]&amp;"'"&amp;CHAR(9)&amp;Table5[[#This Row],[kapp + (slack_ub - slack_lb)/enzload]]</f>
        <v>'RXN-3DHSKD_c_FWD-rt3472'	27141.27779288</v>
      </c>
      <c r="R2564" s="1">
        <f>_xlfn.XLOOKUP(Table5[[#This Row],[rxn]],Table38[name],Table38[flux],0)</f>
        <v>0</v>
      </c>
      <c r="S2564" s="1">
        <f>_xlfn.XLOOKUP(SUBSTITUTE(Table5[[#This Row],[rxn]],"RXN-","ENZLOAD-"),Table38[name],Table38[flux],0)</f>
        <v>0</v>
      </c>
      <c r="T2564" s="1" t="b">
        <f>AND(Table5[[#This Row],[ENZLOAD flux in kapp-slack.gms]]=0,Table5[[#This Row],[flux in kapp-slack.gms]]&lt;&gt;0,NOT(Table5[[#This Row],[spont or unknown?]]))</f>
        <v>0</v>
      </c>
      <c r="U2564" s="1" t="b">
        <f>OR(_xlfn.TEXTAFTER(Table5[[#This Row],[rxn]],"-",-1)="SPONT",_xlfn.TEXTAFTER(Table5[[#This Row],[rxn]],"-",-1)="UNKNOWN")</f>
        <v>0</v>
      </c>
      <c r="V2564" s="1">
        <f>_xlfn.XLOOKUP(SUBSTITUTE(Table5[[#This Row],[rxn]],"RXN-","ENZLOAD-"),Table4[rxn],Table4[ub],0)</f>
        <v>1.0949382299999999</v>
      </c>
      <c r="W2564" s="1" t="b">
        <f>AND(Table5[[#This Row],[FVA ENZLOAD flux UB]]=0,Table5[[#This Row],[ENZ not made when it should be?]])</f>
        <v>0</v>
      </c>
    </row>
    <row r="2565" spans="1:23" hidden="1">
      <c r="A2565" s="1"/>
      <c r="B2565" s="1" t="str">
        <f>_xlfn.TEXTBEFORE(Table38[[#This Row],[all fluxes from kapp-slack]]," ",,,,"")</f>
        <v/>
      </c>
      <c r="C2565" s="1">
        <f>_xlfn.NUMBERVALUE(IFERROR(_xlfn.TEXTAFTER(Table38[[#This Row],[all fluxes from kapp-slack]]," ",-1,,,""),""))</f>
        <v>0</v>
      </c>
      <c r="F2565" s="1" t="s">
        <v>6412</v>
      </c>
      <c r="G2565" s="1" t="str">
        <f>_xlfn.TEXTBEFORE(Table5[[#This Row],[rxn     kapp_old        kapp_slack_ub   kapp_slack_lb]]," ")</f>
        <v>RXN-3DHSKD_c_REV-rt3472</v>
      </c>
      <c r="H256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56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565" s="1">
        <f>_xlfn.NUMBERVALUE(_xlfn.TEXTAFTER(Table5[[#This Row],[rxn     kapp_old        kapp_slack_ub   kapp_slack_lb]]," ",-1))</f>
        <v>0</v>
      </c>
      <c r="K2565" s="1">
        <f>_xlfn.XLOOKUP(SUBSTITUTE(Table5[[#This Row],[rxn]],"RXN-","ENZLOAD-"),ENZLOAD[name],ENZLOAD[flux],0)</f>
        <v>0</v>
      </c>
      <c r="L2565" s="1" t="str">
        <f>"'"&amp;Table5[[#This Row],[rxn]]&amp;"'"&amp;CHAR(9)&amp;IF(AND(Table5[[#This Row],[kapp_slack_ub]]&lt;&gt;0,Table5[[#This Row],[kapp_old]]&lt;$F$1),$F$1,Table5[[#This Row],[kapp_old]])</f>
        <v>'RXN-3DHSKD_c_REV-rt3472'	27141.27779288</v>
      </c>
      <c r="M2565" s="1">
        <f>_xlfn.XLOOKUP(Table5[[#This Row],[rxn]],Table3[name],Table3[flux],$F$1)</f>
        <v>27141.277792879999</v>
      </c>
      <c r="N2565" s="1" t="str">
        <f>IFERROR(Table5[[#This Row],[min flux]]/Table5[[#This Row],[associated enzload]],"")</f>
        <v/>
      </c>
      <c r="O2565" s="1">
        <f>_xlfn.NUMBERVALUE(IF(Table5[[#This Row],[flux/enzload]]="","",ABS($N$1-Table5[[#This Row],[flux/enzload]])))</f>
        <v>0</v>
      </c>
      <c r="P2565" s="1">
        <f>Table5[[#This Row],[kapp_old]]+IFERROR(((Table5[[#This Row],[kapp_slack_ub]]-Table5[[#This Row],[kapp_slack_lb]])/Table5[[#This Row],[associated enzload]]),0)</f>
        <v>27141.277792879999</v>
      </c>
      <c r="Q2565" s="1" t="str">
        <f>"'"&amp;Table5[[#This Row],[rxn]]&amp;"'"&amp;CHAR(9)&amp;Table5[[#This Row],[kapp + (slack_ub - slack_lb)/enzload]]</f>
        <v>'RXN-3DHSKD_c_REV-rt3472'	27141.27779288</v>
      </c>
      <c r="R2565" s="1">
        <f>_xlfn.XLOOKUP(Table5[[#This Row],[rxn]],Table38[name],Table38[flux],0)</f>
        <v>0</v>
      </c>
      <c r="S2565" s="1">
        <f>_xlfn.XLOOKUP(SUBSTITUTE(Table5[[#This Row],[rxn]],"RXN-","ENZLOAD-"),Table38[name],Table38[flux],0)</f>
        <v>0</v>
      </c>
      <c r="T2565" s="1" t="b">
        <f>AND(Table5[[#This Row],[ENZLOAD flux in kapp-slack.gms]]=0,Table5[[#This Row],[flux in kapp-slack.gms]]&lt;&gt;0,NOT(Table5[[#This Row],[spont or unknown?]]))</f>
        <v>0</v>
      </c>
      <c r="U2565" s="1" t="b">
        <f>OR(_xlfn.TEXTAFTER(Table5[[#This Row],[rxn]],"-",-1)="SPONT",_xlfn.TEXTAFTER(Table5[[#This Row],[rxn]],"-",-1)="UNKNOWN")</f>
        <v>0</v>
      </c>
      <c r="V2565" s="1">
        <f>_xlfn.XLOOKUP(SUBSTITUTE(Table5[[#This Row],[rxn]],"RXN-","ENZLOAD-"),Table4[rxn],Table4[ub],0)</f>
        <v>1.0949382299999999</v>
      </c>
      <c r="W2565" s="1" t="b">
        <f>AND(Table5[[#This Row],[FVA ENZLOAD flux UB]]=0,Table5[[#This Row],[ENZ not made when it should be?]])</f>
        <v>0</v>
      </c>
    </row>
    <row r="2566" spans="1:23" hidden="1">
      <c r="A2566" s="1"/>
      <c r="B2566" s="1" t="str">
        <f>_xlfn.TEXTBEFORE(Table38[[#This Row],[all fluxes from kapp-slack]]," ",,,,"")</f>
        <v/>
      </c>
      <c r="C2566" s="1">
        <f>_xlfn.NUMBERVALUE(IFERROR(_xlfn.TEXTAFTER(Table38[[#This Row],[all fluxes from kapp-slack]]," ",-1,,,""),""))</f>
        <v>0</v>
      </c>
      <c r="F2566" s="1" t="s">
        <v>6438</v>
      </c>
      <c r="G2566" s="1" t="str">
        <f>_xlfn.TEXTBEFORE(Table5[[#This Row],[rxn     kapp_old        kapp_slack_ub   kapp_slack_lb]]," ")</f>
        <v>RXN-3HBHYOX_c_FWD-rt5813</v>
      </c>
      <c r="H256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56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566" s="1">
        <f>_xlfn.NUMBERVALUE(_xlfn.TEXTAFTER(Table5[[#This Row],[rxn     kapp_old        kapp_slack_ub   kapp_slack_lb]]," ",-1))</f>
        <v>0</v>
      </c>
      <c r="K2566" s="1">
        <f>_xlfn.XLOOKUP(SUBSTITUTE(Table5[[#This Row],[rxn]],"RXN-","ENZLOAD-"),ENZLOAD[name],ENZLOAD[flux],0)</f>
        <v>0</v>
      </c>
      <c r="L2566" s="1" t="str">
        <f>"'"&amp;Table5[[#This Row],[rxn]]&amp;"'"&amp;CHAR(9)&amp;IF(AND(Table5[[#This Row],[kapp_slack_ub]]&lt;&gt;0,Table5[[#This Row],[kapp_old]]&lt;$F$1),$F$1,Table5[[#This Row],[kapp_old]])</f>
        <v>'RXN-3HBHYOX_c_FWD-rt5813'	27141.27779288</v>
      </c>
      <c r="M2566" s="1">
        <f>_xlfn.XLOOKUP(Table5[[#This Row],[rxn]],Table3[name],Table3[flux],$F$1)</f>
        <v>27141.277792879999</v>
      </c>
      <c r="N2566" s="1" t="str">
        <f>IFERROR(Table5[[#This Row],[min flux]]/Table5[[#This Row],[associated enzload]],"")</f>
        <v/>
      </c>
      <c r="O2566" s="1">
        <f>_xlfn.NUMBERVALUE(IF(Table5[[#This Row],[flux/enzload]]="","",ABS($N$1-Table5[[#This Row],[flux/enzload]])))</f>
        <v>0</v>
      </c>
      <c r="P2566" s="1">
        <f>Table5[[#This Row],[kapp_old]]+IFERROR(((Table5[[#This Row],[kapp_slack_ub]]-Table5[[#This Row],[kapp_slack_lb]])/Table5[[#This Row],[associated enzload]]),0)</f>
        <v>27141.277792879999</v>
      </c>
      <c r="Q2566" s="1" t="str">
        <f>"'"&amp;Table5[[#This Row],[rxn]]&amp;"'"&amp;CHAR(9)&amp;Table5[[#This Row],[kapp + (slack_ub - slack_lb)/enzload]]</f>
        <v>'RXN-3HBHYOX_c_FWD-rt5813'	27141.27779288</v>
      </c>
      <c r="R2566" s="1">
        <f>_xlfn.XLOOKUP(Table5[[#This Row],[rxn]],Table38[name],Table38[flux],0)</f>
        <v>0</v>
      </c>
      <c r="S2566" s="1">
        <f>_xlfn.XLOOKUP(SUBSTITUTE(Table5[[#This Row],[rxn]],"RXN-","ENZLOAD-"),Table38[name],Table38[flux],0)</f>
        <v>0</v>
      </c>
      <c r="T2566" s="1" t="b">
        <f>AND(Table5[[#This Row],[ENZLOAD flux in kapp-slack.gms]]=0,Table5[[#This Row],[flux in kapp-slack.gms]]&lt;&gt;0,NOT(Table5[[#This Row],[spont or unknown?]]))</f>
        <v>0</v>
      </c>
      <c r="U2566" s="1" t="b">
        <f>OR(_xlfn.TEXTAFTER(Table5[[#This Row],[rxn]],"-",-1)="SPONT",_xlfn.TEXTAFTER(Table5[[#This Row],[rxn]],"-",-1)="UNKNOWN")</f>
        <v>0</v>
      </c>
      <c r="V2566" s="1">
        <f>_xlfn.XLOOKUP(SUBSTITUTE(Table5[[#This Row],[rxn]],"RXN-","ENZLOAD-"),Table4[rxn],Table4[ub],0)</f>
        <v>0.40298573999999998</v>
      </c>
      <c r="W2566" s="1" t="b">
        <f>AND(Table5[[#This Row],[FVA ENZLOAD flux UB]]=0,Table5[[#This Row],[ENZ not made when it should be?]])</f>
        <v>0</v>
      </c>
    </row>
    <row r="2567" spans="1:23" hidden="1">
      <c r="A2567" s="1"/>
      <c r="B2567" s="1" t="str">
        <f>_xlfn.TEXTBEFORE(Table38[[#This Row],[all fluxes from kapp-slack]]," ",,,,"")</f>
        <v/>
      </c>
      <c r="C2567" s="1">
        <f>_xlfn.NUMBERVALUE(IFERROR(_xlfn.TEXTAFTER(Table38[[#This Row],[all fluxes from kapp-slack]]," ",-1,,,""),""))</f>
        <v>0</v>
      </c>
      <c r="F2567" s="1" t="s">
        <v>6443</v>
      </c>
      <c r="G2567" s="1" t="str">
        <f>_xlfn.TEXTBEFORE(Table5[[#This Row],[rxn     kapp_old        kapp_slack_ub   kapp_slack_lb]]," ")</f>
        <v>RXN-3HXPHBt_c_m_FWD-SPONT</v>
      </c>
      <c r="H256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56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567" s="1">
        <f>_xlfn.NUMBERVALUE(_xlfn.TEXTAFTER(Table5[[#This Row],[rxn     kapp_old        kapp_slack_ub   kapp_slack_lb]]," ",-1))</f>
        <v>0</v>
      </c>
      <c r="K2567" s="1">
        <f>_xlfn.XLOOKUP(SUBSTITUTE(Table5[[#This Row],[rxn]],"RXN-","ENZLOAD-"),ENZLOAD[name],ENZLOAD[flux],0)</f>
        <v>0</v>
      </c>
      <c r="L2567" s="1" t="str">
        <f>"'"&amp;Table5[[#This Row],[rxn]]&amp;"'"&amp;CHAR(9)&amp;IF(AND(Table5[[#This Row],[kapp_slack_ub]]&lt;&gt;0,Table5[[#This Row],[kapp_old]]&lt;$F$1),$F$1,Table5[[#This Row],[kapp_old]])</f>
        <v>'RXN-3HXPHBt_c_m_FWD-SPONT'	27141.27779288</v>
      </c>
      <c r="M2567" s="1">
        <f>_xlfn.XLOOKUP(Table5[[#This Row],[rxn]],Table3[name],Table3[flux],$F$1)</f>
        <v>27141.277792879999</v>
      </c>
      <c r="N2567" s="1" t="str">
        <f>IFERROR(Table5[[#This Row],[min flux]]/Table5[[#This Row],[associated enzload]],"")</f>
        <v/>
      </c>
      <c r="O2567" s="1">
        <f>_xlfn.NUMBERVALUE(IF(Table5[[#This Row],[flux/enzload]]="","",ABS($N$1-Table5[[#This Row],[flux/enzload]])))</f>
        <v>0</v>
      </c>
      <c r="P2567" s="1">
        <f>Table5[[#This Row],[kapp_old]]+IFERROR(((Table5[[#This Row],[kapp_slack_ub]]-Table5[[#This Row],[kapp_slack_lb]])/Table5[[#This Row],[associated enzload]]),0)</f>
        <v>27141.277792879999</v>
      </c>
      <c r="Q2567" s="1" t="str">
        <f>"'"&amp;Table5[[#This Row],[rxn]]&amp;"'"&amp;CHAR(9)&amp;Table5[[#This Row],[kapp + (slack_ub - slack_lb)/enzload]]</f>
        <v>'RXN-3HXPHBt_c_m_FWD-SPONT'	27141.27779288</v>
      </c>
      <c r="R2567" s="1">
        <f>_xlfn.XLOOKUP(Table5[[#This Row],[rxn]],Table38[name],Table38[flux],0)</f>
        <v>0</v>
      </c>
      <c r="S2567" s="1">
        <f>_xlfn.XLOOKUP(SUBSTITUTE(Table5[[#This Row],[rxn]],"RXN-","ENZLOAD-"),Table38[name],Table38[flux],0)</f>
        <v>0</v>
      </c>
      <c r="T2567" s="1" t="b">
        <f>AND(Table5[[#This Row],[ENZLOAD flux in kapp-slack.gms]]=0,Table5[[#This Row],[flux in kapp-slack.gms]]&lt;&gt;0,NOT(Table5[[#This Row],[spont or unknown?]]))</f>
        <v>0</v>
      </c>
      <c r="U2567" s="1" t="b">
        <f>OR(_xlfn.TEXTAFTER(Table5[[#This Row],[rxn]],"-",-1)="SPONT",_xlfn.TEXTAFTER(Table5[[#This Row],[rxn]],"-",-1)="UNKNOWN")</f>
        <v>1</v>
      </c>
      <c r="V2567" s="1">
        <f>_xlfn.XLOOKUP(SUBSTITUTE(Table5[[#This Row],[rxn]],"RXN-","ENZLOAD-"),Table4[rxn],Table4[ub],0)</f>
        <v>0</v>
      </c>
      <c r="W2567" s="1" t="b">
        <f>AND(Table5[[#This Row],[FVA ENZLOAD flux UB]]=0,Table5[[#This Row],[ENZ not made when it should be?]])</f>
        <v>0</v>
      </c>
    </row>
    <row r="2568" spans="1:23" hidden="1">
      <c r="A2568" s="1"/>
      <c r="B2568" s="1" t="str">
        <f>_xlfn.TEXTBEFORE(Table38[[#This Row],[all fluxes from kapp-slack]]," ",,,,"")</f>
        <v/>
      </c>
      <c r="C2568" s="1">
        <f>_xlfn.NUMBERVALUE(IFERROR(_xlfn.TEXTAFTER(Table38[[#This Row],[all fluxes from kapp-slack]]," ",-1,,,""),""))</f>
        <v>0</v>
      </c>
      <c r="F2568" s="1" t="s">
        <v>6444</v>
      </c>
      <c r="G2568" s="1" t="str">
        <f>_xlfn.TEXTBEFORE(Table5[[#This Row],[rxn     kapp_old        kapp_slack_ub   kapp_slack_lb]]," ")</f>
        <v>RXN-3HXPHBt_c_m_REV-SPONT</v>
      </c>
      <c r="H256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56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568" s="1">
        <f>_xlfn.NUMBERVALUE(_xlfn.TEXTAFTER(Table5[[#This Row],[rxn     kapp_old        kapp_slack_ub   kapp_slack_lb]]," ",-1))</f>
        <v>0</v>
      </c>
      <c r="K2568" s="1">
        <f>_xlfn.XLOOKUP(SUBSTITUTE(Table5[[#This Row],[rxn]],"RXN-","ENZLOAD-"),ENZLOAD[name],ENZLOAD[flux],0)</f>
        <v>0</v>
      </c>
      <c r="L2568" s="1" t="str">
        <f>"'"&amp;Table5[[#This Row],[rxn]]&amp;"'"&amp;CHAR(9)&amp;IF(AND(Table5[[#This Row],[kapp_slack_ub]]&lt;&gt;0,Table5[[#This Row],[kapp_old]]&lt;$F$1),$F$1,Table5[[#This Row],[kapp_old]])</f>
        <v>'RXN-3HXPHBt_c_m_REV-SPONT'	27141.27779288</v>
      </c>
      <c r="M2568" s="1">
        <f>_xlfn.XLOOKUP(Table5[[#This Row],[rxn]],Table3[name],Table3[flux],$F$1)</f>
        <v>27141.277792879999</v>
      </c>
      <c r="N2568" s="1" t="str">
        <f>IFERROR(Table5[[#This Row],[min flux]]/Table5[[#This Row],[associated enzload]],"")</f>
        <v/>
      </c>
      <c r="O2568" s="1">
        <f>_xlfn.NUMBERVALUE(IF(Table5[[#This Row],[flux/enzload]]="","",ABS($N$1-Table5[[#This Row],[flux/enzload]])))</f>
        <v>0</v>
      </c>
      <c r="P2568" s="1">
        <f>Table5[[#This Row],[kapp_old]]+IFERROR(((Table5[[#This Row],[kapp_slack_ub]]-Table5[[#This Row],[kapp_slack_lb]])/Table5[[#This Row],[associated enzload]]),0)</f>
        <v>27141.277792879999</v>
      </c>
      <c r="Q2568" s="1" t="str">
        <f>"'"&amp;Table5[[#This Row],[rxn]]&amp;"'"&amp;CHAR(9)&amp;Table5[[#This Row],[kapp + (slack_ub - slack_lb)/enzload]]</f>
        <v>'RXN-3HXPHBt_c_m_REV-SPONT'	27141.27779288</v>
      </c>
      <c r="R2568" s="1">
        <f>_xlfn.XLOOKUP(Table5[[#This Row],[rxn]],Table38[name],Table38[flux],0)</f>
        <v>0</v>
      </c>
      <c r="S2568" s="1">
        <f>_xlfn.XLOOKUP(SUBSTITUTE(Table5[[#This Row],[rxn]],"RXN-","ENZLOAD-"),Table38[name],Table38[flux],0)</f>
        <v>0</v>
      </c>
      <c r="T2568" s="1" t="b">
        <f>AND(Table5[[#This Row],[ENZLOAD flux in kapp-slack.gms]]=0,Table5[[#This Row],[flux in kapp-slack.gms]]&lt;&gt;0,NOT(Table5[[#This Row],[spont or unknown?]]))</f>
        <v>0</v>
      </c>
      <c r="U2568" s="1" t="b">
        <f>OR(_xlfn.TEXTAFTER(Table5[[#This Row],[rxn]],"-",-1)="SPONT",_xlfn.TEXTAFTER(Table5[[#This Row],[rxn]],"-",-1)="UNKNOWN")</f>
        <v>1</v>
      </c>
      <c r="V2568" s="1">
        <f>_xlfn.XLOOKUP(SUBSTITUTE(Table5[[#This Row],[rxn]],"RXN-","ENZLOAD-"),Table4[rxn],Table4[ub],0)</f>
        <v>0</v>
      </c>
      <c r="W2568" s="1" t="b">
        <f>AND(Table5[[#This Row],[FVA ENZLOAD flux UB]]=0,Table5[[#This Row],[ENZ not made when it should be?]])</f>
        <v>0</v>
      </c>
    </row>
    <row r="2569" spans="1:23" hidden="1">
      <c r="A2569" s="1"/>
      <c r="B2569" s="1" t="str">
        <f>_xlfn.TEXTBEFORE(Table38[[#This Row],[all fluxes from kapp-slack]]," ",,,,"")</f>
        <v/>
      </c>
      <c r="C2569" s="1">
        <f>_xlfn.NUMBERVALUE(IFERROR(_xlfn.TEXTAFTER(Table38[[#This Row],[all fluxes from kapp-slack]]," ",-1,,,""),""))</f>
        <v>0</v>
      </c>
      <c r="F2569" s="1" t="s">
        <v>6448</v>
      </c>
      <c r="G2569" s="1" t="str">
        <f>_xlfn.TEXTBEFORE(Table5[[#This Row],[rxn     kapp_old        kapp_slack_ub   kapp_slack_lb]]," ")</f>
        <v>RXN-3MBALDt_c_e_FWD-SPONT</v>
      </c>
      <c r="H256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56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569" s="1">
        <f>_xlfn.NUMBERVALUE(_xlfn.TEXTAFTER(Table5[[#This Row],[rxn     kapp_old        kapp_slack_ub   kapp_slack_lb]]," ",-1))</f>
        <v>0</v>
      </c>
      <c r="K2569" s="1">
        <f>_xlfn.XLOOKUP(SUBSTITUTE(Table5[[#This Row],[rxn]],"RXN-","ENZLOAD-"),ENZLOAD[name],ENZLOAD[flux],0)</f>
        <v>0</v>
      </c>
      <c r="L2569" s="1" t="str">
        <f>"'"&amp;Table5[[#This Row],[rxn]]&amp;"'"&amp;CHAR(9)&amp;IF(AND(Table5[[#This Row],[kapp_slack_ub]]&lt;&gt;0,Table5[[#This Row],[kapp_old]]&lt;$F$1),$F$1,Table5[[#This Row],[kapp_old]])</f>
        <v>'RXN-3MBALDt_c_e_FWD-SPONT'	27141.27779288</v>
      </c>
      <c r="M2569" s="1">
        <f>_xlfn.XLOOKUP(Table5[[#This Row],[rxn]],Table3[name],Table3[flux],$F$1)</f>
        <v>27141.277792879999</v>
      </c>
      <c r="N2569" s="1" t="str">
        <f>IFERROR(Table5[[#This Row],[min flux]]/Table5[[#This Row],[associated enzload]],"")</f>
        <v/>
      </c>
      <c r="O2569" s="1">
        <f>_xlfn.NUMBERVALUE(IF(Table5[[#This Row],[flux/enzload]]="","",ABS($N$1-Table5[[#This Row],[flux/enzload]])))</f>
        <v>0</v>
      </c>
      <c r="P2569" s="1">
        <f>Table5[[#This Row],[kapp_old]]+IFERROR(((Table5[[#This Row],[kapp_slack_ub]]-Table5[[#This Row],[kapp_slack_lb]])/Table5[[#This Row],[associated enzload]]),0)</f>
        <v>27141.277792879999</v>
      </c>
      <c r="Q2569" s="1" t="str">
        <f>"'"&amp;Table5[[#This Row],[rxn]]&amp;"'"&amp;CHAR(9)&amp;Table5[[#This Row],[kapp + (slack_ub - slack_lb)/enzload]]</f>
        <v>'RXN-3MBALDt_c_e_FWD-SPONT'	27141.27779288</v>
      </c>
      <c r="R2569" s="1">
        <f>_xlfn.XLOOKUP(Table5[[#This Row],[rxn]],Table38[name],Table38[flux],0)</f>
        <v>0</v>
      </c>
      <c r="S2569" s="1">
        <f>_xlfn.XLOOKUP(SUBSTITUTE(Table5[[#This Row],[rxn]],"RXN-","ENZLOAD-"),Table38[name],Table38[flux],0)</f>
        <v>0</v>
      </c>
      <c r="T2569" s="1" t="b">
        <f>AND(Table5[[#This Row],[ENZLOAD flux in kapp-slack.gms]]=0,Table5[[#This Row],[flux in kapp-slack.gms]]&lt;&gt;0,NOT(Table5[[#This Row],[spont or unknown?]]))</f>
        <v>0</v>
      </c>
      <c r="U2569" s="1" t="b">
        <f>OR(_xlfn.TEXTAFTER(Table5[[#This Row],[rxn]],"-",-1)="SPONT",_xlfn.TEXTAFTER(Table5[[#This Row],[rxn]],"-",-1)="UNKNOWN")</f>
        <v>1</v>
      </c>
      <c r="V2569" s="1">
        <f>_xlfn.XLOOKUP(SUBSTITUTE(Table5[[#This Row],[rxn]],"RXN-","ENZLOAD-"),Table4[rxn],Table4[ub],0)</f>
        <v>0</v>
      </c>
      <c r="W2569" s="1" t="b">
        <f>AND(Table5[[#This Row],[FVA ENZLOAD flux UB]]=0,Table5[[#This Row],[ENZ not made when it should be?]])</f>
        <v>0</v>
      </c>
    </row>
    <row r="2570" spans="1:23" hidden="1">
      <c r="A2570" s="1"/>
      <c r="B2570" s="1" t="str">
        <f>_xlfn.TEXTBEFORE(Table38[[#This Row],[all fluxes from kapp-slack]]," ",,,,"")</f>
        <v/>
      </c>
      <c r="C2570" s="1">
        <f>_xlfn.NUMBERVALUE(IFERROR(_xlfn.TEXTAFTER(Table38[[#This Row],[all fluxes from kapp-slack]]," ",-1,,,""),""))</f>
        <v>0</v>
      </c>
      <c r="F2570" s="1" t="s">
        <v>6449</v>
      </c>
      <c r="G2570" s="1" t="str">
        <f>_xlfn.TEXTBEFORE(Table5[[#This Row],[rxn     kapp_old        kapp_slack_ub   kapp_slack_lb]]," ")</f>
        <v>RXN-3MBALDt_c_e_REV-SPONT</v>
      </c>
      <c r="H257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57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570" s="1">
        <f>_xlfn.NUMBERVALUE(_xlfn.TEXTAFTER(Table5[[#This Row],[rxn     kapp_old        kapp_slack_ub   kapp_slack_lb]]," ",-1))</f>
        <v>0</v>
      </c>
      <c r="K2570" s="1">
        <f>_xlfn.XLOOKUP(SUBSTITUTE(Table5[[#This Row],[rxn]],"RXN-","ENZLOAD-"),ENZLOAD[name],ENZLOAD[flux],0)</f>
        <v>0</v>
      </c>
      <c r="L2570" s="1" t="str">
        <f>"'"&amp;Table5[[#This Row],[rxn]]&amp;"'"&amp;CHAR(9)&amp;IF(AND(Table5[[#This Row],[kapp_slack_ub]]&lt;&gt;0,Table5[[#This Row],[kapp_old]]&lt;$F$1),$F$1,Table5[[#This Row],[kapp_old]])</f>
        <v>'RXN-3MBALDt_c_e_REV-SPONT'	27141.27779288</v>
      </c>
      <c r="M2570" s="1">
        <f>_xlfn.XLOOKUP(Table5[[#This Row],[rxn]],Table3[name],Table3[flux],$F$1)</f>
        <v>27141.277792879999</v>
      </c>
      <c r="N2570" s="1" t="str">
        <f>IFERROR(Table5[[#This Row],[min flux]]/Table5[[#This Row],[associated enzload]],"")</f>
        <v/>
      </c>
      <c r="O2570" s="1">
        <f>_xlfn.NUMBERVALUE(IF(Table5[[#This Row],[flux/enzload]]="","",ABS($N$1-Table5[[#This Row],[flux/enzload]])))</f>
        <v>0</v>
      </c>
      <c r="P2570" s="1">
        <f>Table5[[#This Row],[kapp_old]]+IFERROR(((Table5[[#This Row],[kapp_slack_ub]]-Table5[[#This Row],[kapp_slack_lb]])/Table5[[#This Row],[associated enzload]]),0)</f>
        <v>27141.277792879999</v>
      </c>
      <c r="Q2570" s="1" t="str">
        <f>"'"&amp;Table5[[#This Row],[rxn]]&amp;"'"&amp;CHAR(9)&amp;Table5[[#This Row],[kapp + (slack_ub - slack_lb)/enzload]]</f>
        <v>'RXN-3MBALDt_c_e_REV-SPONT'	27141.27779288</v>
      </c>
      <c r="R2570" s="1">
        <f>_xlfn.XLOOKUP(Table5[[#This Row],[rxn]],Table38[name],Table38[flux],0)</f>
        <v>0</v>
      </c>
      <c r="S2570" s="1">
        <f>_xlfn.XLOOKUP(SUBSTITUTE(Table5[[#This Row],[rxn]],"RXN-","ENZLOAD-"),Table38[name],Table38[flux],0)</f>
        <v>0</v>
      </c>
      <c r="T2570" s="1" t="b">
        <f>AND(Table5[[#This Row],[ENZLOAD flux in kapp-slack.gms]]=0,Table5[[#This Row],[flux in kapp-slack.gms]]&lt;&gt;0,NOT(Table5[[#This Row],[spont or unknown?]]))</f>
        <v>0</v>
      </c>
      <c r="U2570" s="1" t="b">
        <f>OR(_xlfn.TEXTAFTER(Table5[[#This Row],[rxn]],"-",-1)="SPONT",_xlfn.TEXTAFTER(Table5[[#This Row],[rxn]],"-",-1)="UNKNOWN")</f>
        <v>1</v>
      </c>
      <c r="V2570" s="1">
        <f>_xlfn.XLOOKUP(SUBSTITUTE(Table5[[#This Row],[rxn]],"RXN-","ENZLOAD-"),Table4[rxn],Table4[ub],0)</f>
        <v>0</v>
      </c>
      <c r="W2570" s="1" t="b">
        <f>AND(Table5[[#This Row],[FVA ENZLOAD flux UB]]=0,Table5[[#This Row],[ENZ not made when it should be?]])</f>
        <v>0</v>
      </c>
    </row>
    <row r="2571" spans="1:23" hidden="1">
      <c r="A2571" s="1"/>
      <c r="B2571" s="1" t="str">
        <f>_xlfn.TEXTBEFORE(Table38[[#This Row],[all fluxes from kapp-slack]]," ",,,,"")</f>
        <v/>
      </c>
      <c r="C2571" s="1">
        <f>_xlfn.NUMBERVALUE(IFERROR(_xlfn.TEXTAFTER(Table38[[#This Row],[all fluxes from kapp-slack]]," ",-1,,,""),""))</f>
        <v>0</v>
      </c>
      <c r="F2571" s="1" t="s">
        <v>6450</v>
      </c>
      <c r="G2571" s="1" t="str">
        <f>_xlfn.TEXTBEFORE(Table5[[#This Row],[rxn     kapp_old        kapp_slack_ub   kapp_slack_lb]]," ")</f>
        <v>RXN-3MBALDt_c_m_FWD-SPONT</v>
      </c>
      <c r="H257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57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571" s="1">
        <f>_xlfn.NUMBERVALUE(_xlfn.TEXTAFTER(Table5[[#This Row],[rxn     kapp_old        kapp_slack_ub   kapp_slack_lb]]," ",-1))</f>
        <v>0</v>
      </c>
      <c r="K2571" s="1">
        <f>_xlfn.XLOOKUP(SUBSTITUTE(Table5[[#This Row],[rxn]],"RXN-","ENZLOAD-"),ENZLOAD[name],ENZLOAD[flux],0)</f>
        <v>0</v>
      </c>
      <c r="L2571" s="1" t="str">
        <f>"'"&amp;Table5[[#This Row],[rxn]]&amp;"'"&amp;CHAR(9)&amp;IF(AND(Table5[[#This Row],[kapp_slack_ub]]&lt;&gt;0,Table5[[#This Row],[kapp_old]]&lt;$F$1),$F$1,Table5[[#This Row],[kapp_old]])</f>
        <v>'RXN-3MBALDt_c_m_FWD-SPONT'	27141.27779288</v>
      </c>
      <c r="M2571" s="1">
        <f>_xlfn.XLOOKUP(Table5[[#This Row],[rxn]],Table3[name],Table3[flux],$F$1)</f>
        <v>27141.277792879999</v>
      </c>
      <c r="N2571" s="1" t="str">
        <f>IFERROR(Table5[[#This Row],[min flux]]/Table5[[#This Row],[associated enzload]],"")</f>
        <v/>
      </c>
      <c r="O2571" s="1">
        <f>_xlfn.NUMBERVALUE(IF(Table5[[#This Row],[flux/enzload]]="","",ABS($N$1-Table5[[#This Row],[flux/enzload]])))</f>
        <v>0</v>
      </c>
      <c r="P2571" s="1">
        <f>Table5[[#This Row],[kapp_old]]+IFERROR(((Table5[[#This Row],[kapp_slack_ub]]-Table5[[#This Row],[kapp_slack_lb]])/Table5[[#This Row],[associated enzload]]),0)</f>
        <v>27141.277792879999</v>
      </c>
      <c r="Q2571" s="1" t="str">
        <f>"'"&amp;Table5[[#This Row],[rxn]]&amp;"'"&amp;CHAR(9)&amp;Table5[[#This Row],[kapp + (slack_ub - slack_lb)/enzload]]</f>
        <v>'RXN-3MBALDt_c_m_FWD-SPONT'	27141.27779288</v>
      </c>
      <c r="R2571" s="1">
        <f>_xlfn.XLOOKUP(Table5[[#This Row],[rxn]],Table38[name],Table38[flux],0)</f>
        <v>0</v>
      </c>
      <c r="S2571" s="1">
        <f>_xlfn.XLOOKUP(SUBSTITUTE(Table5[[#This Row],[rxn]],"RXN-","ENZLOAD-"),Table38[name],Table38[flux],0)</f>
        <v>0</v>
      </c>
      <c r="T2571" s="1" t="b">
        <f>AND(Table5[[#This Row],[ENZLOAD flux in kapp-slack.gms]]=0,Table5[[#This Row],[flux in kapp-slack.gms]]&lt;&gt;0,NOT(Table5[[#This Row],[spont or unknown?]]))</f>
        <v>0</v>
      </c>
      <c r="U2571" s="1" t="b">
        <f>OR(_xlfn.TEXTAFTER(Table5[[#This Row],[rxn]],"-",-1)="SPONT",_xlfn.TEXTAFTER(Table5[[#This Row],[rxn]],"-",-1)="UNKNOWN")</f>
        <v>1</v>
      </c>
      <c r="V2571" s="1">
        <f>_xlfn.XLOOKUP(SUBSTITUTE(Table5[[#This Row],[rxn]],"RXN-","ENZLOAD-"),Table4[rxn],Table4[ub],0)</f>
        <v>0</v>
      </c>
      <c r="W2571" s="1" t="b">
        <f>AND(Table5[[#This Row],[FVA ENZLOAD flux UB]]=0,Table5[[#This Row],[ENZ not made when it should be?]])</f>
        <v>0</v>
      </c>
    </row>
    <row r="2572" spans="1:23" hidden="1">
      <c r="A2572" s="1"/>
      <c r="B2572" s="1" t="str">
        <f>_xlfn.TEXTBEFORE(Table38[[#This Row],[all fluxes from kapp-slack]]," ",,,,"")</f>
        <v/>
      </c>
      <c r="C2572" s="1">
        <f>_xlfn.NUMBERVALUE(IFERROR(_xlfn.TEXTAFTER(Table38[[#This Row],[all fluxes from kapp-slack]]," ",-1,,,""),""))</f>
        <v>0</v>
      </c>
      <c r="F2572" s="1" t="s">
        <v>6451</v>
      </c>
      <c r="G2572" s="1" t="str">
        <f>_xlfn.TEXTBEFORE(Table5[[#This Row],[rxn     kapp_old        kapp_slack_ub   kapp_slack_lb]]," ")</f>
        <v>RXN-3MBALDt_c_m_REV-SPONT</v>
      </c>
      <c r="H257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57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572" s="1">
        <f>_xlfn.NUMBERVALUE(_xlfn.TEXTAFTER(Table5[[#This Row],[rxn     kapp_old        kapp_slack_ub   kapp_slack_lb]]," ",-1))</f>
        <v>0</v>
      </c>
      <c r="K2572" s="1">
        <f>_xlfn.XLOOKUP(SUBSTITUTE(Table5[[#This Row],[rxn]],"RXN-","ENZLOAD-"),ENZLOAD[name],ENZLOAD[flux],0)</f>
        <v>0</v>
      </c>
      <c r="L2572" s="1" t="str">
        <f>"'"&amp;Table5[[#This Row],[rxn]]&amp;"'"&amp;CHAR(9)&amp;IF(AND(Table5[[#This Row],[kapp_slack_ub]]&lt;&gt;0,Table5[[#This Row],[kapp_old]]&lt;$F$1),$F$1,Table5[[#This Row],[kapp_old]])</f>
        <v>'RXN-3MBALDt_c_m_REV-SPONT'	27141.27779288</v>
      </c>
      <c r="M2572" s="1">
        <f>_xlfn.XLOOKUP(Table5[[#This Row],[rxn]],Table3[name],Table3[flux],$F$1)</f>
        <v>27141.277792879999</v>
      </c>
      <c r="N2572" s="1" t="str">
        <f>IFERROR(Table5[[#This Row],[min flux]]/Table5[[#This Row],[associated enzload]],"")</f>
        <v/>
      </c>
      <c r="O2572" s="1">
        <f>_xlfn.NUMBERVALUE(IF(Table5[[#This Row],[flux/enzload]]="","",ABS($N$1-Table5[[#This Row],[flux/enzload]])))</f>
        <v>0</v>
      </c>
      <c r="P2572" s="1">
        <f>Table5[[#This Row],[kapp_old]]+IFERROR(((Table5[[#This Row],[kapp_slack_ub]]-Table5[[#This Row],[kapp_slack_lb]])/Table5[[#This Row],[associated enzload]]),0)</f>
        <v>27141.277792879999</v>
      </c>
      <c r="Q2572" s="1" t="str">
        <f>"'"&amp;Table5[[#This Row],[rxn]]&amp;"'"&amp;CHAR(9)&amp;Table5[[#This Row],[kapp + (slack_ub - slack_lb)/enzload]]</f>
        <v>'RXN-3MBALDt_c_m_REV-SPONT'	27141.27779288</v>
      </c>
      <c r="R2572" s="1">
        <f>_xlfn.XLOOKUP(Table5[[#This Row],[rxn]],Table38[name],Table38[flux],0)</f>
        <v>0</v>
      </c>
      <c r="S2572" s="1">
        <f>_xlfn.XLOOKUP(SUBSTITUTE(Table5[[#This Row],[rxn]],"RXN-","ENZLOAD-"),Table38[name],Table38[flux],0)</f>
        <v>0</v>
      </c>
      <c r="T2572" s="1" t="b">
        <f>AND(Table5[[#This Row],[ENZLOAD flux in kapp-slack.gms]]=0,Table5[[#This Row],[flux in kapp-slack.gms]]&lt;&gt;0,NOT(Table5[[#This Row],[spont or unknown?]]))</f>
        <v>0</v>
      </c>
      <c r="U2572" s="1" t="b">
        <f>OR(_xlfn.TEXTAFTER(Table5[[#This Row],[rxn]],"-",-1)="SPONT",_xlfn.TEXTAFTER(Table5[[#This Row],[rxn]],"-",-1)="UNKNOWN")</f>
        <v>1</v>
      </c>
      <c r="V2572" s="1">
        <f>_xlfn.XLOOKUP(SUBSTITUTE(Table5[[#This Row],[rxn]],"RXN-","ENZLOAD-"),Table4[rxn],Table4[ub],0)</f>
        <v>0</v>
      </c>
      <c r="W2572" s="1" t="b">
        <f>AND(Table5[[#This Row],[FVA ENZLOAD flux UB]]=0,Table5[[#This Row],[ENZ not made when it should be?]])</f>
        <v>0</v>
      </c>
    </row>
    <row r="2573" spans="1:23" hidden="1">
      <c r="A2573" s="1"/>
      <c r="B2573" s="1" t="str">
        <f>_xlfn.TEXTBEFORE(Table38[[#This Row],[all fluxes from kapp-slack]]," ",,,,"")</f>
        <v/>
      </c>
      <c r="C2573" s="1">
        <f>_xlfn.NUMBERVALUE(IFERROR(_xlfn.TEXTAFTER(Table38[[#This Row],[all fluxes from kapp-slack]]," ",-1,,,""),""))</f>
        <v>0</v>
      </c>
      <c r="F2573" s="1" t="s">
        <v>6455</v>
      </c>
      <c r="G2573" s="1" t="str">
        <f>_xlfn.TEXTBEFORE(Table5[[#This Row],[rxn     kapp_old        kapp_slack_ub   kapp_slack_lb]]," ")</f>
        <v>RXN-3MOBR_m_FWD-rt41987068</v>
      </c>
      <c r="H257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57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573" s="1">
        <f>_xlfn.NUMBERVALUE(_xlfn.TEXTAFTER(Table5[[#This Row],[rxn     kapp_old        kapp_slack_ub   kapp_slack_lb]]," ",-1))</f>
        <v>0</v>
      </c>
      <c r="K2573" s="1">
        <f>_xlfn.XLOOKUP(SUBSTITUTE(Table5[[#This Row],[rxn]],"RXN-","ENZLOAD-"),ENZLOAD[name],ENZLOAD[flux],0)</f>
        <v>0</v>
      </c>
      <c r="L2573" s="1" t="str">
        <f>"'"&amp;Table5[[#This Row],[rxn]]&amp;"'"&amp;CHAR(9)&amp;IF(AND(Table5[[#This Row],[kapp_slack_ub]]&lt;&gt;0,Table5[[#This Row],[kapp_old]]&lt;$F$1),$F$1,Table5[[#This Row],[kapp_old]])</f>
        <v>'RXN-3MOBR_m_FWD-rt41987068'	27141.27779288</v>
      </c>
      <c r="M2573" s="1">
        <f>_xlfn.XLOOKUP(Table5[[#This Row],[rxn]],Table3[name],Table3[flux],$F$1)</f>
        <v>27141.277792879999</v>
      </c>
      <c r="N2573" s="1" t="str">
        <f>IFERROR(Table5[[#This Row],[min flux]]/Table5[[#This Row],[associated enzload]],"")</f>
        <v/>
      </c>
      <c r="O2573" s="1">
        <f>_xlfn.NUMBERVALUE(IF(Table5[[#This Row],[flux/enzload]]="","",ABS($N$1-Table5[[#This Row],[flux/enzload]])))</f>
        <v>0</v>
      </c>
      <c r="P2573" s="1">
        <f>Table5[[#This Row],[kapp_old]]+IFERROR(((Table5[[#This Row],[kapp_slack_ub]]-Table5[[#This Row],[kapp_slack_lb]])/Table5[[#This Row],[associated enzload]]),0)</f>
        <v>27141.277792879999</v>
      </c>
      <c r="Q2573" s="1" t="str">
        <f>"'"&amp;Table5[[#This Row],[rxn]]&amp;"'"&amp;CHAR(9)&amp;Table5[[#This Row],[kapp + (slack_ub - slack_lb)/enzload]]</f>
        <v>'RXN-3MOBR_m_FWD-rt41987068'	27141.27779288</v>
      </c>
      <c r="R2573" s="1">
        <f>_xlfn.XLOOKUP(Table5[[#This Row],[rxn]],Table38[name],Table38[flux],0)</f>
        <v>0</v>
      </c>
      <c r="S2573" s="1">
        <f>_xlfn.XLOOKUP(SUBSTITUTE(Table5[[#This Row],[rxn]],"RXN-","ENZLOAD-"),Table38[name],Table38[flux],0)</f>
        <v>0</v>
      </c>
      <c r="T2573" s="1" t="b">
        <f>AND(Table5[[#This Row],[ENZLOAD flux in kapp-slack.gms]]=0,Table5[[#This Row],[flux in kapp-slack.gms]]&lt;&gt;0,NOT(Table5[[#This Row],[spont or unknown?]]))</f>
        <v>0</v>
      </c>
      <c r="U2573" s="1" t="b">
        <f>OR(_xlfn.TEXTAFTER(Table5[[#This Row],[rxn]],"-",-1)="SPONT",_xlfn.TEXTAFTER(Table5[[#This Row],[rxn]],"-",-1)="UNKNOWN")</f>
        <v>0</v>
      </c>
      <c r="V2573" s="1">
        <f>_xlfn.XLOOKUP(SUBSTITUTE(Table5[[#This Row],[rxn]],"RXN-","ENZLOAD-"),Table4[rxn],Table4[ub],0)</f>
        <v>0.44087718999999997</v>
      </c>
      <c r="W2573" s="1" t="b">
        <f>AND(Table5[[#This Row],[FVA ENZLOAD flux UB]]=0,Table5[[#This Row],[ENZ not made when it should be?]])</f>
        <v>0</v>
      </c>
    </row>
    <row r="2574" spans="1:23" hidden="1">
      <c r="A2574" s="1"/>
      <c r="B2574" s="1" t="str">
        <f>_xlfn.TEXTBEFORE(Table38[[#This Row],[all fluxes from kapp-slack]]," ",,,,"")</f>
        <v/>
      </c>
      <c r="C2574" s="1">
        <f>_xlfn.NUMBERVALUE(IFERROR(_xlfn.TEXTAFTER(Table38[[#This Row],[all fluxes from kapp-slack]]," ",-1,,,""),""))</f>
        <v>0</v>
      </c>
      <c r="F2574" s="1" t="s">
        <v>6456</v>
      </c>
      <c r="G2574" s="1" t="str">
        <f>_xlfn.TEXTBEFORE(Table5[[#This Row],[rxn     kapp_old        kapp_slack_ub   kapp_slack_lb]]," ")</f>
        <v>RXN-3MOBR_m_REV-rt41987068</v>
      </c>
      <c r="H257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57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574" s="1">
        <f>_xlfn.NUMBERVALUE(_xlfn.TEXTAFTER(Table5[[#This Row],[rxn     kapp_old        kapp_slack_ub   kapp_slack_lb]]," ",-1))</f>
        <v>0</v>
      </c>
      <c r="K2574" s="1">
        <f>_xlfn.XLOOKUP(SUBSTITUTE(Table5[[#This Row],[rxn]],"RXN-","ENZLOAD-"),ENZLOAD[name],ENZLOAD[flux],0)</f>
        <v>0</v>
      </c>
      <c r="L2574" s="1" t="str">
        <f>"'"&amp;Table5[[#This Row],[rxn]]&amp;"'"&amp;CHAR(9)&amp;IF(AND(Table5[[#This Row],[kapp_slack_ub]]&lt;&gt;0,Table5[[#This Row],[kapp_old]]&lt;$F$1),$F$1,Table5[[#This Row],[kapp_old]])</f>
        <v>'RXN-3MOBR_m_REV-rt41987068'	27141.27779288</v>
      </c>
      <c r="M2574" s="1">
        <f>_xlfn.XLOOKUP(Table5[[#This Row],[rxn]],Table3[name],Table3[flux],$F$1)</f>
        <v>27141.277792879999</v>
      </c>
      <c r="N2574" s="1" t="str">
        <f>IFERROR(Table5[[#This Row],[min flux]]/Table5[[#This Row],[associated enzload]],"")</f>
        <v/>
      </c>
      <c r="O2574" s="1">
        <f>_xlfn.NUMBERVALUE(IF(Table5[[#This Row],[flux/enzload]]="","",ABS($N$1-Table5[[#This Row],[flux/enzload]])))</f>
        <v>0</v>
      </c>
      <c r="P2574" s="1">
        <f>Table5[[#This Row],[kapp_old]]+IFERROR(((Table5[[#This Row],[kapp_slack_ub]]-Table5[[#This Row],[kapp_slack_lb]])/Table5[[#This Row],[associated enzload]]),0)</f>
        <v>27141.277792879999</v>
      </c>
      <c r="Q2574" s="1" t="str">
        <f>"'"&amp;Table5[[#This Row],[rxn]]&amp;"'"&amp;CHAR(9)&amp;Table5[[#This Row],[kapp + (slack_ub - slack_lb)/enzload]]</f>
        <v>'RXN-3MOBR_m_REV-rt41987068'	27141.27779288</v>
      </c>
      <c r="R2574" s="1">
        <f>_xlfn.XLOOKUP(Table5[[#This Row],[rxn]],Table38[name],Table38[flux],0)</f>
        <v>0</v>
      </c>
      <c r="S2574" s="1">
        <f>_xlfn.XLOOKUP(SUBSTITUTE(Table5[[#This Row],[rxn]],"RXN-","ENZLOAD-"),Table38[name],Table38[flux],0)</f>
        <v>0</v>
      </c>
      <c r="T2574" s="1" t="b">
        <f>AND(Table5[[#This Row],[ENZLOAD flux in kapp-slack.gms]]=0,Table5[[#This Row],[flux in kapp-slack.gms]]&lt;&gt;0,NOT(Table5[[#This Row],[spont or unknown?]]))</f>
        <v>0</v>
      </c>
      <c r="U2574" s="1" t="b">
        <f>OR(_xlfn.TEXTAFTER(Table5[[#This Row],[rxn]],"-",-1)="SPONT",_xlfn.TEXTAFTER(Table5[[#This Row],[rxn]],"-",-1)="UNKNOWN")</f>
        <v>0</v>
      </c>
      <c r="V2574" s="1">
        <f>_xlfn.XLOOKUP(SUBSTITUTE(Table5[[#This Row],[rxn]],"RXN-","ENZLOAD-"),Table4[rxn],Table4[ub],0)</f>
        <v>0.44087718999999997</v>
      </c>
      <c r="W2574" s="1" t="b">
        <f>AND(Table5[[#This Row],[FVA ENZLOAD flux UB]]=0,Table5[[#This Row],[ENZ not made when it should be?]])</f>
        <v>0</v>
      </c>
    </row>
    <row r="2575" spans="1:23" hidden="1">
      <c r="A2575" s="1"/>
      <c r="B2575" s="1" t="str">
        <f>_xlfn.TEXTBEFORE(Table38[[#This Row],[all fluxes from kapp-slack]]," ",,,,"")</f>
        <v/>
      </c>
      <c r="C2575" s="1">
        <f>_xlfn.NUMBERVALUE(IFERROR(_xlfn.TEXTAFTER(Table38[[#This Row],[all fluxes from kapp-slack]]," ",-1,,,""),""))</f>
        <v>0</v>
      </c>
      <c r="F2575" s="1" t="s">
        <v>6458</v>
      </c>
      <c r="G2575" s="1" t="str">
        <f>_xlfn.TEXTBEFORE(Table5[[#This Row],[rxn     kapp_old        kapp_slack_ub   kapp_slack_lb]]," ")</f>
        <v>RXN-3MOPR_m_FWD-rt4198</v>
      </c>
      <c r="H257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57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575" s="1">
        <f>_xlfn.NUMBERVALUE(_xlfn.TEXTAFTER(Table5[[#This Row],[rxn     kapp_old        kapp_slack_ub   kapp_slack_lb]]," ",-1))</f>
        <v>0</v>
      </c>
      <c r="K2575" s="1">
        <f>_xlfn.XLOOKUP(SUBSTITUTE(Table5[[#This Row],[rxn]],"RXN-","ENZLOAD-"),ENZLOAD[name],ENZLOAD[flux],0)</f>
        <v>0</v>
      </c>
      <c r="L2575" s="1" t="str">
        <f>"'"&amp;Table5[[#This Row],[rxn]]&amp;"'"&amp;CHAR(9)&amp;IF(AND(Table5[[#This Row],[kapp_slack_ub]]&lt;&gt;0,Table5[[#This Row],[kapp_old]]&lt;$F$1),$F$1,Table5[[#This Row],[kapp_old]])</f>
        <v>'RXN-3MOPR_m_FWD-rt4198'	27141.27779288</v>
      </c>
      <c r="M2575" s="1">
        <f>_xlfn.XLOOKUP(Table5[[#This Row],[rxn]],Table3[name],Table3[flux],$F$1)</f>
        <v>27141.277792879999</v>
      </c>
      <c r="N2575" s="1" t="str">
        <f>IFERROR(Table5[[#This Row],[min flux]]/Table5[[#This Row],[associated enzload]],"")</f>
        <v/>
      </c>
      <c r="O2575" s="1">
        <f>_xlfn.NUMBERVALUE(IF(Table5[[#This Row],[flux/enzload]]="","",ABS($N$1-Table5[[#This Row],[flux/enzload]])))</f>
        <v>0</v>
      </c>
      <c r="P2575" s="1">
        <f>Table5[[#This Row],[kapp_old]]+IFERROR(((Table5[[#This Row],[kapp_slack_ub]]-Table5[[#This Row],[kapp_slack_lb]])/Table5[[#This Row],[associated enzload]]),0)</f>
        <v>27141.277792879999</v>
      </c>
      <c r="Q2575" s="1" t="str">
        <f>"'"&amp;Table5[[#This Row],[rxn]]&amp;"'"&amp;CHAR(9)&amp;Table5[[#This Row],[kapp + (slack_ub - slack_lb)/enzload]]</f>
        <v>'RXN-3MOPR_m_FWD-rt4198'	27141.27779288</v>
      </c>
      <c r="R2575" s="1">
        <f>_xlfn.XLOOKUP(Table5[[#This Row],[rxn]],Table38[name],Table38[flux],0)</f>
        <v>0</v>
      </c>
      <c r="S2575" s="1">
        <f>_xlfn.XLOOKUP(SUBSTITUTE(Table5[[#This Row],[rxn]],"RXN-","ENZLOAD-"),Table38[name],Table38[flux],0)</f>
        <v>0</v>
      </c>
      <c r="T2575" s="1" t="b">
        <f>AND(Table5[[#This Row],[ENZLOAD flux in kapp-slack.gms]]=0,Table5[[#This Row],[flux in kapp-slack.gms]]&lt;&gt;0,NOT(Table5[[#This Row],[spont or unknown?]]))</f>
        <v>0</v>
      </c>
      <c r="U2575" s="1" t="b">
        <f>OR(_xlfn.TEXTAFTER(Table5[[#This Row],[rxn]],"-",-1)="SPONT",_xlfn.TEXTAFTER(Table5[[#This Row],[rxn]],"-",-1)="UNKNOWN")</f>
        <v>0</v>
      </c>
      <c r="V2575" s="1">
        <f>_xlfn.XLOOKUP(SUBSTITUTE(Table5[[#This Row],[rxn]],"RXN-","ENZLOAD-"),Table4[rxn],Table4[ub],0)</f>
        <v>0.87205363999999996</v>
      </c>
      <c r="W2575" s="1" t="b">
        <f>AND(Table5[[#This Row],[FVA ENZLOAD flux UB]]=0,Table5[[#This Row],[ENZ not made when it should be?]])</f>
        <v>0</v>
      </c>
    </row>
    <row r="2576" spans="1:23" hidden="1">
      <c r="A2576" s="1"/>
      <c r="B2576" s="1" t="str">
        <f>_xlfn.TEXTBEFORE(Table38[[#This Row],[all fluxes from kapp-slack]]," ",,,,"")</f>
        <v/>
      </c>
      <c r="C2576" s="1">
        <f>_xlfn.NUMBERVALUE(IFERROR(_xlfn.TEXTAFTER(Table38[[#This Row],[all fluxes from kapp-slack]]," ",-1,,,""),""))</f>
        <v>0</v>
      </c>
      <c r="F2576" s="1" t="s">
        <v>6459</v>
      </c>
      <c r="G2576" s="1" t="str">
        <f>_xlfn.TEXTBEFORE(Table5[[#This Row],[rxn     kapp_old        kapp_slack_ub   kapp_slack_lb]]," ")</f>
        <v>RXN-3MOPR_m_REV-rt4198</v>
      </c>
      <c r="H257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57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576" s="1">
        <f>_xlfn.NUMBERVALUE(_xlfn.TEXTAFTER(Table5[[#This Row],[rxn     kapp_old        kapp_slack_ub   kapp_slack_lb]]," ",-1))</f>
        <v>0</v>
      </c>
      <c r="K2576" s="1">
        <f>_xlfn.XLOOKUP(SUBSTITUTE(Table5[[#This Row],[rxn]],"RXN-","ENZLOAD-"),ENZLOAD[name],ENZLOAD[flux],0)</f>
        <v>0</v>
      </c>
      <c r="L2576" s="1" t="str">
        <f>"'"&amp;Table5[[#This Row],[rxn]]&amp;"'"&amp;CHAR(9)&amp;IF(AND(Table5[[#This Row],[kapp_slack_ub]]&lt;&gt;0,Table5[[#This Row],[kapp_old]]&lt;$F$1),$F$1,Table5[[#This Row],[kapp_old]])</f>
        <v>'RXN-3MOPR_m_REV-rt4198'	27141.27779288</v>
      </c>
      <c r="M2576" s="1">
        <f>_xlfn.XLOOKUP(Table5[[#This Row],[rxn]],Table3[name],Table3[flux],$F$1)</f>
        <v>27141.277792879999</v>
      </c>
      <c r="N2576" s="1" t="str">
        <f>IFERROR(Table5[[#This Row],[min flux]]/Table5[[#This Row],[associated enzload]],"")</f>
        <v/>
      </c>
      <c r="O2576" s="1">
        <f>_xlfn.NUMBERVALUE(IF(Table5[[#This Row],[flux/enzload]]="","",ABS($N$1-Table5[[#This Row],[flux/enzload]])))</f>
        <v>0</v>
      </c>
      <c r="P2576" s="1">
        <f>Table5[[#This Row],[kapp_old]]+IFERROR(((Table5[[#This Row],[kapp_slack_ub]]-Table5[[#This Row],[kapp_slack_lb]])/Table5[[#This Row],[associated enzload]]),0)</f>
        <v>27141.277792879999</v>
      </c>
      <c r="Q2576" s="1" t="str">
        <f>"'"&amp;Table5[[#This Row],[rxn]]&amp;"'"&amp;CHAR(9)&amp;Table5[[#This Row],[kapp + (slack_ub - slack_lb)/enzload]]</f>
        <v>'RXN-3MOPR_m_REV-rt4198'	27141.27779288</v>
      </c>
      <c r="R2576" s="1">
        <f>_xlfn.XLOOKUP(Table5[[#This Row],[rxn]],Table38[name],Table38[flux],0)</f>
        <v>0</v>
      </c>
      <c r="S2576" s="1">
        <f>_xlfn.XLOOKUP(SUBSTITUTE(Table5[[#This Row],[rxn]],"RXN-","ENZLOAD-"),Table38[name],Table38[flux],0)</f>
        <v>0</v>
      </c>
      <c r="T2576" s="1" t="b">
        <f>AND(Table5[[#This Row],[ENZLOAD flux in kapp-slack.gms]]=0,Table5[[#This Row],[flux in kapp-slack.gms]]&lt;&gt;0,NOT(Table5[[#This Row],[spont or unknown?]]))</f>
        <v>0</v>
      </c>
      <c r="U2576" s="1" t="b">
        <f>OR(_xlfn.TEXTAFTER(Table5[[#This Row],[rxn]],"-",-1)="SPONT",_xlfn.TEXTAFTER(Table5[[#This Row],[rxn]],"-",-1)="UNKNOWN")</f>
        <v>0</v>
      </c>
      <c r="V2576" s="1">
        <f>_xlfn.XLOOKUP(SUBSTITUTE(Table5[[#This Row],[rxn]],"RXN-","ENZLOAD-"),Table4[rxn],Table4[ub],0)</f>
        <v>0.87205363999999996</v>
      </c>
      <c r="W2576" s="1" t="b">
        <f>AND(Table5[[#This Row],[FVA ENZLOAD flux UB]]=0,Table5[[#This Row],[ENZ not made when it should be?]])</f>
        <v>0</v>
      </c>
    </row>
    <row r="2577" spans="1:23" hidden="1">
      <c r="A2577" s="1"/>
      <c r="B2577" s="1" t="str">
        <f>_xlfn.TEXTBEFORE(Table38[[#This Row],[all fluxes from kapp-slack]]," ",,,,"")</f>
        <v/>
      </c>
      <c r="C2577" s="1">
        <f>_xlfn.NUMBERVALUE(IFERROR(_xlfn.TEXTAFTER(Table38[[#This Row],[all fluxes from kapp-slack]]," ",-1,,,""),""))</f>
        <v>0</v>
      </c>
      <c r="F2577" s="1" t="s">
        <v>6460</v>
      </c>
      <c r="G2577" s="1" t="str">
        <f>_xlfn.TEXTBEFORE(Table5[[#This Row],[rxn     kapp_old        kapp_slack_ub   kapp_slack_lb]]," ")</f>
        <v>RXN-3MOPt_c_e_FWD-SPONT</v>
      </c>
      <c r="H257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57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577" s="1">
        <f>_xlfn.NUMBERVALUE(_xlfn.TEXTAFTER(Table5[[#This Row],[rxn     kapp_old        kapp_slack_ub   kapp_slack_lb]]," ",-1))</f>
        <v>0</v>
      </c>
      <c r="K2577" s="1">
        <f>_xlfn.XLOOKUP(SUBSTITUTE(Table5[[#This Row],[rxn]],"RXN-","ENZLOAD-"),ENZLOAD[name],ENZLOAD[flux],0)</f>
        <v>0</v>
      </c>
      <c r="L2577" s="1" t="str">
        <f>"'"&amp;Table5[[#This Row],[rxn]]&amp;"'"&amp;CHAR(9)&amp;IF(AND(Table5[[#This Row],[kapp_slack_ub]]&lt;&gt;0,Table5[[#This Row],[kapp_old]]&lt;$F$1),$F$1,Table5[[#This Row],[kapp_old]])</f>
        <v>'RXN-3MOPt_c_e_FWD-SPONT'	27141.27779288</v>
      </c>
      <c r="M2577" s="1">
        <f>_xlfn.XLOOKUP(Table5[[#This Row],[rxn]],Table3[name],Table3[flux],$F$1)</f>
        <v>27141.277792879999</v>
      </c>
      <c r="N2577" s="1" t="str">
        <f>IFERROR(Table5[[#This Row],[min flux]]/Table5[[#This Row],[associated enzload]],"")</f>
        <v/>
      </c>
      <c r="O2577" s="1">
        <f>_xlfn.NUMBERVALUE(IF(Table5[[#This Row],[flux/enzload]]="","",ABS($N$1-Table5[[#This Row],[flux/enzload]])))</f>
        <v>0</v>
      </c>
      <c r="P2577" s="1">
        <f>Table5[[#This Row],[kapp_old]]+IFERROR(((Table5[[#This Row],[kapp_slack_ub]]-Table5[[#This Row],[kapp_slack_lb]])/Table5[[#This Row],[associated enzload]]),0)</f>
        <v>27141.277792879999</v>
      </c>
      <c r="Q2577" s="1" t="str">
        <f>"'"&amp;Table5[[#This Row],[rxn]]&amp;"'"&amp;CHAR(9)&amp;Table5[[#This Row],[kapp + (slack_ub - slack_lb)/enzload]]</f>
        <v>'RXN-3MOPt_c_e_FWD-SPONT'	27141.27779288</v>
      </c>
      <c r="R2577" s="1">
        <f>_xlfn.XLOOKUP(Table5[[#This Row],[rxn]],Table38[name],Table38[flux],0)</f>
        <v>0</v>
      </c>
      <c r="S2577" s="1">
        <f>_xlfn.XLOOKUP(SUBSTITUTE(Table5[[#This Row],[rxn]],"RXN-","ENZLOAD-"),Table38[name],Table38[flux],0)</f>
        <v>0</v>
      </c>
      <c r="T2577" s="1" t="b">
        <f>AND(Table5[[#This Row],[ENZLOAD flux in kapp-slack.gms]]=0,Table5[[#This Row],[flux in kapp-slack.gms]]&lt;&gt;0,NOT(Table5[[#This Row],[spont or unknown?]]))</f>
        <v>0</v>
      </c>
      <c r="U2577" s="1" t="b">
        <f>OR(_xlfn.TEXTAFTER(Table5[[#This Row],[rxn]],"-",-1)="SPONT",_xlfn.TEXTAFTER(Table5[[#This Row],[rxn]],"-",-1)="UNKNOWN")</f>
        <v>1</v>
      </c>
      <c r="V2577" s="1">
        <f>_xlfn.XLOOKUP(SUBSTITUTE(Table5[[#This Row],[rxn]],"RXN-","ENZLOAD-"),Table4[rxn],Table4[ub],0)</f>
        <v>0</v>
      </c>
      <c r="W2577" s="1" t="b">
        <f>AND(Table5[[#This Row],[FVA ENZLOAD flux UB]]=0,Table5[[#This Row],[ENZ not made when it should be?]])</f>
        <v>0</v>
      </c>
    </row>
    <row r="2578" spans="1:23" hidden="1">
      <c r="A2578" s="1"/>
      <c r="B2578" s="1" t="str">
        <f>_xlfn.TEXTBEFORE(Table38[[#This Row],[all fluxes from kapp-slack]]," ",,,,"")</f>
        <v/>
      </c>
      <c r="C2578" s="1">
        <f>_xlfn.NUMBERVALUE(IFERROR(_xlfn.TEXTAFTER(Table38[[#This Row],[all fluxes from kapp-slack]]," ",-1,,,""),""))</f>
        <v>0</v>
      </c>
      <c r="F2578" s="1" t="s">
        <v>6461</v>
      </c>
      <c r="G2578" s="1" t="str">
        <f>_xlfn.TEXTBEFORE(Table5[[#This Row],[rxn     kapp_old        kapp_slack_ub   kapp_slack_lb]]," ")</f>
        <v>RXN-3MOPt_c_e_REV-SPONT</v>
      </c>
      <c r="H257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57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578" s="1">
        <f>_xlfn.NUMBERVALUE(_xlfn.TEXTAFTER(Table5[[#This Row],[rxn     kapp_old        kapp_slack_ub   kapp_slack_lb]]," ",-1))</f>
        <v>0</v>
      </c>
      <c r="K2578" s="1">
        <f>_xlfn.XLOOKUP(SUBSTITUTE(Table5[[#This Row],[rxn]],"RXN-","ENZLOAD-"),ENZLOAD[name],ENZLOAD[flux],0)</f>
        <v>0</v>
      </c>
      <c r="L2578" s="1" t="str">
        <f>"'"&amp;Table5[[#This Row],[rxn]]&amp;"'"&amp;CHAR(9)&amp;IF(AND(Table5[[#This Row],[kapp_slack_ub]]&lt;&gt;0,Table5[[#This Row],[kapp_old]]&lt;$F$1),$F$1,Table5[[#This Row],[kapp_old]])</f>
        <v>'RXN-3MOPt_c_e_REV-SPONT'	27141.27779288</v>
      </c>
      <c r="M2578" s="1">
        <f>_xlfn.XLOOKUP(Table5[[#This Row],[rxn]],Table3[name],Table3[flux],$F$1)</f>
        <v>27141.277792879999</v>
      </c>
      <c r="N2578" s="1" t="str">
        <f>IFERROR(Table5[[#This Row],[min flux]]/Table5[[#This Row],[associated enzload]],"")</f>
        <v/>
      </c>
      <c r="O2578" s="1">
        <f>_xlfn.NUMBERVALUE(IF(Table5[[#This Row],[flux/enzload]]="","",ABS($N$1-Table5[[#This Row],[flux/enzload]])))</f>
        <v>0</v>
      </c>
      <c r="P2578" s="1">
        <f>Table5[[#This Row],[kapp_old]]+IFERROR(((Table5[[#This Row],[kapp_slack_ub]]-Table5[[#This Row],[kapp_slack_lb]])/Table5[[#This Row],[associated enzload]]),0)</f>
        <v>27141.277792879999</v>
      </c>
      <c r="Q2578" s="1" t="str">
        <f>"'"&amp;Table5[[#This Row],[rxn]]&amp;"'"&amp;CHAR(9)&amp;Table5[[#This Row],[kapp + (slack_ub - slack_lb)/enzload]]</f>
        <v>'RXN-3MOPt_c_e_REV-SPONT'	27141.27779288</v>
      </c>
      <c r="R2578" s="1">
        <f>_xlfn.XLOOKUP(Table5[[#This Row],[rxn]],Table38[name],Table38[flux],0)</f>
        <v>0</v>
      </c>
      <c r="S2578" s="1">
        <f>_xlfn.XLOOKUP(SUBSTITUTE(Table5[[#This Row],[rxn]],"RXN-","ENZLOAD-"),Table38[name],Table38[flux],0)</f>
        <v>0</v>
      </c>
      <c r="T2578" s="1" t="b">
        <f>AND(Table5[[#This Row],[ENZLOAD flux in kapp-slack.gms]]=0,Table5[[#This Row],[flux in kapp-slack.gms]]&lt;&gt;0,NOT(Table5[[#This Row],[spont or unknown?]]))</f>
        <v>0</v>
      </c>
      <c r="U2578" s="1" t="b">
        <f>OR(_xlfn.TEXTAFTER(Table5[[#This Row],[rxn]],"-",-1)="SPONT",_xlfn.TEXTAFTER(Table5[[#This Row],[rxn]],"-",-1)="UNKNOWN")</f>
        <v>1</v>
      </c>
      <c r="V2578" s="1">
        <f>_xlfn.XLOOKUP(SUBSTITUTE(Table5[[#This Row],[rxn]],"RXN-","ENZLOAD-"),Table4[rxn],Table4[ub],0)</f>
        <v>0</v>
      </c>
      <c r="W2578" s="1" t="b">
        <f>AND(Table5[[#This Row],[FVA ENZLOAD flux UB]]=0,Table5[[#This Row],[ENZ not made when it should be?]])</f>
        <v>0</v>
      </c>
    </row>
    <row r="2579" spans="1:23" hidden="1">
      <c r="A2579" s="1"/>
      <c r="B2579" s="1" t="str">
        <f>_xlfn.TEXTBEFORE(Table38[[#This Row],[all fluxes from kapp-slack]]," ",,,,"")</f>
        <v/>
      </c>
      <c r="C2579" s="1">
        <f>_xlfn.NUMBERVALUE(IFERROR(_xlfn.TEXTAFTER(Table38[[#This Row],[all fluxes from kapp-slack]]," ",-1,,,""),""))</f>
        <v>0</v>
      </c>
      <c r="F2579" s="1" t="s">
        <v>6462</v>
      </c>
      <c r="G2579" s="1" t="str">
        <f>_xlfn.TEXTBEFORE(Table5[[#This Row],[rxn     kapp_old        kapp_slack_ub   kapp_slack_lb]]," ")</f>
        <v>RXN-3NP4H5MOBCL_m_FWD-SPONT</v>
      </c>
      <c r="H257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57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579" s="1">
        <f>_xlfn.NUMBERVALUE(_xlfn.TEXTAFTER(Table5[[#This Row],[rxn     kapp_old        kapp_slack_ub   kapp_slack_lb]]," ",-1))</f>
        <v>0</v>
      </c>
      <c r="K2579" s="1">
        <f>_xlfn.XLOOKUP(SUBSTITUTE(Table5[[#This Row],[rxn]],"RXN-","ENZLOAD-"),ENZLOAD[name],ENZLOAD[flux],0)</f>
        <v>0</v>
      </c>
      <c r="L2579" s="1" t="str">
        <f>"'"&amp;Table5[[#This Row],[rxn]]&amp;"'"&amp;CHAR(9)&amp;IF(AND(Table5[[#This Row],[kapp_slack_ub]]&lt;&gt;0,Table5[[#This Row],[kapp_old]]&lt;$F$1),$F$1,Table5[[#This Row],[kapp_old]])</f>
        <v>'RXN-3NP4H5MOBCL_m_FWD-SPONT'	27141.27779288</v>
      </c>
      <c r="M2579" s="1">
        <f>_xlfn.XLOOKUP(Table5[[#This Row],[rxn]],Table3[name],Table3[flux],$F$1)</f>
        <v>27141.277792879999</v>
      </c>
      <c r="N2579" s="1" t="str">
        <f>IFERROR(Table5[[#This Row],[min flux]]/Table5[[#This Row],[associated enzload]],"")</f>
        <v/>
      </c>
      <c r="O2579" s="1">
        <f>_xlfn.NUMBERVALUE(IF(Table5[[#This Row],[flux/enzload]]="","",ABS($N$1-Table5[[#This Row],[flux/enzload]])))</f>
        <v>0</v>
      </c>
      <c r="P2579" s="1">
        <f>Table5[[#This Row],[kapp_old]]+IFERROR(((Table5[[#This Row],[kapp_slack_ub]]-Table5[[#This Row],[kapp_slack_lb]])/Table5[[#This Row],[associated enzload]]),0)</f>
        <v>27141.277792879999</v>
      </c>
      <c r="Q2579" s="1" t="str">
        <f>"'"&amp;Table5[[#This Row],[rxn]]&amp;"'"&amp;CHAR(9)&amp;Table5[[#This Row],[kapp + (slack_ub - slack_lb)/enzload]]</f>
        <v>'RXN-3NP4H5MOBCL_m_FWD-SPONT'	27141.27779288</v>
      </c>
      <c r="R2579" s="1">
        <f>_xlfn.XLOOKUP(Table5[[#This Row],[rxn]],Table38[name],Table38[flux],0)</f>
        <v>0</v>
      </c>
      <c r="S2579" s="1">
        <f>_xlfn.XLOOKUP(SUBSTITUTE(Table5[[#This Row],[rxn]],"RXN-","ENZLOAD-"),Table38[name],Table38[flux],0)</f>
        <v>0</v>
      </c>
      <c r="T2579" s="1" t="b">
        <f>AND(Table5[[#This Row],[ENZLOAD flux in kapp-slack.gms]]=0,Table5[[#This Row],[flux in kapp-slack.gms]]&lt;&gt;0,NOT(Table5[[#This Row],[spont or unknown?]]))</f>
        <v>0</v>
      </c>
      <c r="U2579" s="1" t="b">
        <f>OR(_xlfn.TEXTAFTER(Table5[[#This Row],[rxn]],"-",-1)="SPONT",_xlfn.TEXTAFTER(Table5[[#This Row],[rxn]],"-",-1)="UNKNOWN")</f>
        <v>1</v>
      </c>
      <c r="V2579" s="1">
        <f>_xlfn.XLOOKUP(SUBSTITUTE(Table5[[#This Row],[rxn]],"RXN-","ENZLOAD-"),Table4[rxn],Table4[ub],0)</f>
        <v>0</v>
      </c>
      <c r="W2579" s="1" t="b">
        <f>AND(Table5[[#This Row],[FVA ENZLOAD flux UB]]=0,Table5[[#This Row],[ENZ not made when it should be?]])</f>
        <v>0</v>
      </c>
    </row>
    <row r="2580" spans="1:23" hidden="1">
      <c r="A2580" s="1"/>
      <c r="B2580" s="1" t="str">
        <f>_xlfn.TEXTBEFORE(Table38[[#This Row],[all fluxes from kapp-slack]]," ",,,,"")</f>
        <v/>
      </c>
      <c r="C2580" s="1">
        <f>_xlfn.NUMBERVALUE(IFERROR(_xlfn.TEXTAFTER(Table38[[#This Row],[all fluxes from kapp-slack]]," ",-1,,,""),""))</f>
        <v>0</v>
      </c>
      <c r="F2580" s="1" t="s">
        <v>6555</v>
      </c>
      <c r="G2580" s="1" t="str">
        <f>_xlfn.TEXTBEFORE(Table5[[#This Row],[rxn     kapp_old        kapp_slack_ub   kapp_slack_lb]]," ")</f>
        <v>RXN-4ABUTNt_c_m_FWD-SPONT</v>
      </c>
      <c r="H258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58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580" s="1">
        <f>_xlfn.NUMBERVALUE(_xlfn.TEXTAFTER(Table5[[#This Row],[rxn     kapp_old        kapp_slack_ub   kapp_slack_lb]]," ",-1))</f>
        <v>0</v>
      </c>
      <c r="K2580" s="1">
        <f>_xlfn.XLOOKUP(SUBSTITUTE(Table5[[#This Row],[rxn]],"RXN-","ENZLOAD-"),ENZLOAD[name],ENZLOAD[flux],0)</f>
        <v>0</v>
      </c>
      <c r="L2580" s="1" t="str">
        <f>"'"&amp;Table5[[#This Row],[rxn]]&amp;"'"&amp;CHAR(9)&amp;IF(AND(Table5[[#This Row],[kapp_slack_ub]]&lt;&gt;0,Table5[[#This Row],[kapp_old]]&lt;$F$1),$F$1,Table5[[#This Row],[kapp_old]])</f>
        <v>'RXN-4ABUTNt_c_m_FWD-SPONT'	27141.27779288</v>
      </c>
      <c r="M2580" s="1">
        <f>_xlfn.XLOOKUP(Table5[[#This Row],[rxn]],Table3[name],Table3[flux],$F$1)</f>
        <v>27141.277792879999</v>
      </c>
      <c r="N2580" s="1" t="str">
        <f>IFERROR(Table5[[#This Row],[min flux]]/Table5[[#This Row],[associated enzload]],"")</f>
        <v/>
      </c>
      <c r="O2580" s="1">
        <f>_xlfn.NUMBERVALUE(IF(Table5[[#This Row],[flux/enzload]]="","",ABS($N$1-Table5[[#This Row],[flux/enzload]])))</f>
        <v>0</v>
      </c>
      <c r="P2580" s="1">
        <f>Table5[[#This Row],[kapp_old]]+IFERROR(((Table5[[#This Row],[kapp_slack_ub]]-Table5[[#This Row],[kapp_slack_lb]])/Table5[[#This Row],[associated enzload]]),0)</f>
        <v>27141.277792879999</v>
      </c>
      <c r="Q2580" s="1" t="str">
        <f>"'"&amp;Table5[[#This Row],[rxn]]&amp;"'"&amp;CHAR(9)&amp;Table5[[#This Row],[kapp + (slack_ub - slack_lb)/enzload]]</f>
        <v>'RXN-4ABUTNt_c_m_FWD-SPONT'	27141.27779288</v>
      </c>
      <c r="R2580" s="1">
        <f>_xlfn.XLOOKUP(Table5[[#This Row],[rxn]],Table38[name],Table38[flux],0)</f>
        <v>0</v>
      </c>
      <c r="S2580" s="1">
        <f>_xlfn.XLOOKUP(SUBSTITUTE(Table5[[#This Row],[rxn]],"RXN-","ENZLOAD-"),Table38[name],Table38[flux],0)</f>
        <v>0</v>
      </c>
      <c r="T2580" s="1" t="b">
        <f>AND(Table5[[#This Row],[ENZLOAD flux in kapp-slack.gms]]=0,Table5[[#This Row],[flux in kapp-slack.gms]]&lt;&gt;0,NOT(Table5[[#This Row],[spont or unknown?]]))</f>
        <v>0</v>
      </c>
      <c r="U2580" s="1" t="b">
        <f>OR(_xlfn.TEXTAFTER(Table5[[#This Row],[rxn]],"-",-1)="SPONT",_xlfn.TEXTAFTER(Table5[[#This Row],[rxn]],"-",-1)="UNKNOWN")</f>
        <v>1</v>
      </c>
      <c r="V2580" s="1">
        <f>_xlfn.XLOOKUP(SUBSTITUTE(Table5[[#This Row],[rxn]],"RXN-","ENZLOAD-"),Table4[rxn],Table4[ub],0)</f>
        <v>0</v>
      </c>
      <c r="W2580" s="1" t="b">
        <f>AND(Table5[[#This Row],[FVA ENZLOAD flux UB]]=0,Table5[[#This Row],[ENZ not made when it should be?]])</f>
        <v>0</v>
      </c>
    </row>
    <row r="2581" spans="1:23" hidden="1">
      <c r="A2581" s="1"/>
      <c r="B2581" s="1" t="str">
        <f>_xlfn.TEXTBEFORE(Table38[[#This Row],[all fluxes from kapp-slack]]," ",,,,"")</f>
        <v/>
      </c>
      <c r="C2581" s="1">
        <f>_xlfn.NUMBERVALUE(IFERROR(_xlfn.TEXTAFTER(Table38[[#This Row],[all fluxes from kapp-slack]]," ",-1,,,""),""))</f>
        <v>0</v>
      </c>
      <c r="F2581" s="1" t="s">
        <v>6556</v>
      </c>
      <c r="G2581" s="1" t="str">
        <f>_xlfn.TEXTBEFORE(Table5[[#This Row],[rxn     kapp_old        kapp_slack_ub   kapp_slack_lb]]," ")</f>
        <v>RXN-4ABUTNt_c_m_REV-SPONT</v>
      </c>
      <c r="H258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58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581" s="1">
        <f>_xlfn.NUMBERVALUE(_xlfn.TEXTAFTER(Table5[[#This Row],[rxn     kapp_old        kapp_slack_ub   kapp_slack_lb]]," ",-1))</f>
        <v>0</v>
      </c>
      <c r="K2581" s="1">
        <f>_xlfn.XLOOKUP(SUBSTITUTE(Table5[[#This Row],[rxn]],"RXN-","ENZLOAD-"),ENZLOAD[name],ENZLOAD[flux],0)</f>
        <v>0</v>
      </c>
      <c r="L2581" s="1" t="str">
        <f>"'"&amp;Table5[[#This Row],[rxn]]&amp;"'"&amp;CHAR(9)&amp;IF(AND(Table5[[#This Row],[kapp_slack_ub]]&lt;&gt;0,Table5[[#This Row],[kapp_old]]&lt;$F$1),$F$1,Table5[[#This Row],[kapp_old]])</f>
        <v>'RXN-4ABUTNt_c_m_REV-SPONT'	27141.27779288</v>
      </c>
      <c r="M2581" s="1">
        <f>_xlfn.XLOOKUP(Table5[[#This Row],[rxn]],Table3[name],Table3[flux],$F$1)</f>
        <v>27141.277792879999</v>
      </c>
      <c r="N2581" s="1" t="str">
        <f>IFERROR(Table5[[#This Row],[min flux]]/Table5[[#This Row],[associated enzload]],"")</f>
        <v/>
      </c>
      <c r="O2581" s="1">
        <f>_xlfn.NUMBERVALUE(IF(Table5[[#This Row],[flux/enzload]]="","",ABS($N$1-Table5[[#This Row],[flux/enzload]])))</f>
        <v>0</v>
      </c>
      <c r="P2581" s="1">
        <f>Table5[[#This Row],[kapp_old]]+IFERROR(((Table5[[#This Row],[kapp_slack_ub]]-Table5[[#This Row],[kapp_slack_lb]])/Table5[[#This Row],[associated enzload]]),0)</f>
        <v>27141.277792879999</v>
      </c>
      <c r="Q2581" s="1" t="str">
        <f>"'"&amp;Table5[[#This Row],[rxn]]&amp;"'"&amp;CHAR(9)&amp;Table5[[#This Row],[kapp + (slack_ub - slack_lb)/enzload]]</f>
        <v>'RXN-4ABUTNt_c_m_REV-SPONT'	27141.27779288</v>
      </c>
      <c r="R2581" s="1">
        <f>_xlfn.XLOOKUP(Table5[[#This Row],[rxn]],Table38[name],Table38[flux],0)</f>
        <v>0</v>
      </c>
      <c r="S2581" s="1">
        <f>_xlfn.XLOOKUP(SUBSTITUTE(Table5[[#This Row],[rxn]],"RXN-","ENZLOAD-"),Table38[name],Table38[flux],0)</f>
        <v>0</v>
      </c>
      <c r="T2581" s="1" t="b">
        <f>AND(Table5[[#This Row],[ENZLOAD flux in kapp-slack.gms]]=0,Table5[[#This Row],[flux in kapp-slack.gms]]&lt;&gt;0,NOT(Table5[[#This Row],[spont or unknown?]]))</f>
        <v>0</v>
      </c>
      <c r="U2581" s="1" t="b">
        <f>OR(_xlfn.TEXTAFTER(Table5[[#This Row],[rxn]],"-",-1)="SPONT",_xlfn.TEXTAFTER(Table5[[#This Row],[rxn]],"-",-1)="UNKNOWN")</f>
        <v>1</v>
      </c>
      <c r="V2581" s="1">
        <f>_xlfn.XLOOKUP(SUBSTITUTE(Table5[[#This Row],[rxn]],"RXN-","ENZLOAD-"),Table4[rxn],Table4[ub],0)</f>
        <v>0</v>
      </c>
      <c r="W2581" s="1" t="b">
        <f>AND(Table5[[#This Row],[FVA ENZLOAD flux UB]]=0,Table5[[#This Row],[ENZ not made when it should be?]])</f>
        <v>0</v>
      </c>
    </row>
    <row r="2582" spans="1:23" hidden="1">
      <c r="A2582" s="1"/>
      <c r="B2582" s="1" t="str">
        <f>_xlfn.TEXTBEFORE(Table38[[#This Row],[all fluxes from kapp-slack]]," ",,,,"")</f>
        <v/>
      </c>
      <c r="C2582" s="1">
        <f>_xlfn.NUMBERVALUE(IFERROR(_xlfn.TEXTAFTER(Table38[[#This Row],[all fluxes from kapp-slack]]," ",-1,,,""),""))</f>
        <v>0</v>
      </c>
      <c r="F2582" s="1" t="s">
        <v>6557</v>
      </c>
      <c r="G2582" s="1" t="str">
        <f>_xlfn.TEXTBEFORE(Table5[[#This Row],[rxn     kapp_old        kapp_slack_ub   kapp_slack_lb]]," ")</f>
        <v>RXN-4ABUTt_c_m_FWD-SPONT</v>
      </c>
      <c r="H258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58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582" s="1">
        <f>_xlfn.NUMBERVALUE(_xlfn.TEXTAFTER(Table5[[#This Row],[rxn     kapp_old        kapp_slack_ub   kapp_slack_lb]]," ",-1))</f>
        <v>0</v>
      </c>
      <c r="K2582" s="1">
        <f>_xlfn.XLOOKUP(SUBSTITUTE(Table5[[#This Row],[rxn]],"RXN-","ENZLOAD-"),ENZLOAD[name],ENZLOAD[flux],0)</f>
        <v>0</v>
      </c>
      <c r="L2582" s="1" t="str">
        <f>"'"&amp;Table5[[#This Row],[rxn]]&amp;"'"&amp;CHAR(9)&amp;IF(AND(Table5[[#This Row],[kapp_slack_ub]]&lt;&gt;0,Table5[[#This Row],[kapp_old]]&lt;$F$1),$F$1,Table5[[#This Row],[kapp_old]])</f>
        <v>'RXN-4ABUTt_c_m_FWD-SPONT'	27141.27779288</v>
      </c>
      <c r="M2582" s="1">
        <f>_xlfn.XLOOKUP(Table5[[#This Row],[rxn]],Table3[name],Table3[flux],$F$1)</f>
        <v>27141.277792879999</v>
      </c>
      <c r="N2582" s="1" t="str">
        <f>IFERROR(Table5[[#This Row],[min flux]]/Table5[[#This Row],[associated enzload]],"")</f>
        <v/>
      </c>
      <c r="O2582" s="1">
        <f>_xlfn.NUMBERVALUE(IF(Table5[[#This Row],[flux/enzload]]="","",ABS($N$1-Table5[[#This Row],[flux/enzload]])))</f>
        <v>0</v>
      </c>
      <c r="P2582" s="1">
        <f>Table5[[#This Row],[kapp_old]]+IFERROR(((Table5[[#This Row],[kapp_slack_ub]]-Table5[[#This Row],[kapp_slack_lb]])/Table5[[#This Row],[associated enzload]]),0)</f>
        <v>27141.277792879999</v>
      </c>
      <c r="Q2582" s="1" t="str">
        <f>"'"&amp;Table5[[#This Row],[rxn]]&amp;"'"&amp;CHAR(9)&amp;Table5[[#This Row],[kapp + (slack_ub - slack_lb)/enzload]]</f>
        <v>'RXN-4ABUTt_c_m_FWD-SPONT'	27141.27779288</v>
      </c>
      <c r="R2582" s="1">
        <f>_xlfn.XLOOKUP(Table5[[#This Row],[rxn]],Table38[name],Table38[flux],0)</f>
        <v>0</v>
      </c>
      <c r="S2582" s="1">
        <f>_xlfn.XLOOKUP(SUBSTITUTE(Table5[[#This Row],[rxn]],"RXN-","ENZLOAD-"),Table38[name],Table38[flux],0)</f>
        <v>0</v>
      </c>
      <c r="T2582" s="1" t="b">
        <f>AND(Table5[[#This Row],[ENZLOAD flux in kapp-slack.gms]]=0,Table5[[#This Row],[flux in kapp-slack.gms]]&lt;&gt;0,NOT(Table5[[#This Row],[spont or unknown?]]))</f>
        <v>0</v>
      </c>
      <c r="U2582" s="1" t="b">
        <f>OR(_xlfn.TEXTAFTER(Table5[[#This Row],[rxn]],"-",-1)="SPONT",_xlfn.TEXTAFTER(Table5[[#This Row],[rxn]],"-",-1)="UNKNOWN")</f>
        <v>1</v>
      </c>
      <c r="V2582" s="1">
        <f>_xlfn.XLOOKUP(SUBSTITUTE(Table5[[#This Row],[rxn]],"RXN-","ENZLOAD-"),Table4[rxn],Table4[ub],0)</f>
        <v>0</v>
      </c>
      <c r="W2582" s="1" t="b">
        <f>AND(Table5[[#This Row],[FVA ENZLOAD flux UB]]=0,Table5[[#This Row],[ENZ not made when it should be?]])</f>
        <v>0</v>
      </c>
    </row>
    <row r="2583" spans="1:23" hidden="1">
      <c r="A2583" s="1"/>
      <c r="B2583" s="1" t="str">
        <f>_xlfn.TEXTBEFORE(Table38[[#This Row],[all fluxes from kapp-slack]]," ",,,,"")</f>
        <v/>
      </c>
      <c r="C2583" s="1">
        <f>_xlfn.NUMBERVALUE(IFERROR(_xlfn.TEXTAFTER(Table38[[#This Row],[all fluxes from kapp-slack]]," ",-1,,,""),""))</f>
        <v>0</v>
      </c>
      <c r="F2583" s="1" t="s">
        <v>6558</v>
      </c>
      <c r="G2583" s="1" t="str">
        <f>_xlfn.TEXTBEFORE(Table5[[#This Row],[rxn     kapp_old        kapp_slack_ub   kapp_slack_lb]]," ")</f>
        <v>RXN-4ABUTt_c_m_REV-SPONT</v>
      </c>
      <c r="H258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58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583" s="1">
        <f>_xlfn.NUMBERVALUE(_xlfn.TEXTAFTER(Table5[[#This Row],[rxn     kapp_old        kapp_slack_ub   kapp_slack_lb]]," ",-1))</f>
        <v>0</v>
      </c>
      <c r="K2583" s="1">
        <f>_xlfn.XLOOKUP(SUBSTITUTE(Table5[[#This Row],[rxn]],"RXN-","ENZLOAD-"),ENZLOAD[name],ENZLOAD[flux],0)</f>
        <v>0</v>
      </c>
      <c r="L2583" s="1" t="str">
        <f>"'"&amp;Table5[[#This Row],[rxn]]&amp;"'"&amp;CHAR(9)&amp;IF(AND(Table5[[#This Row],[kapp_slack_ub]]&lt;&gt;0,Table5[[#This Row],[kapp_old]]&lt;$F$1),$F$1,Table5[[#This Row],[kapp_old]])</f>
        <v>'RXN-4ABUTt_c_m_REV-SPONT'	27141.27779288</v>
      </c>
      <c r="M2583" s="1">
        <f>_xlfn.XLOOKUP(Table5[[#This Row],[rxn]],Table3[name],Table3[flux],$F$1)</f>
        <v>27141.277792879999</v>
      </c>
      <c r="N2583" s="1" t="str">
        <f>IFERROR(Table5[[#This Row],[min flux]]/Table5[[#This Row],[associated enzload]],"")</f>
        <v/>
      </c>
      <c r="O2583" s="1">
        <f>_xlfn.NUMBERVALUE(IF(Table5[[#This Row],[flux/enzload]]="","",ABS($N$1-Table5[[#This Row],[flux/enzload]])))</f>
        <v>0</v>
      </c>
      <c r="P2583" s="1">
        <f>Table5[[#This Row],[kapp_old]]+IFERROR(((Table5[[#This Row],[kapp_slack_ub]]-Table5[[#This Row],[kapp_slack_lb]])/Table5[[#This Row],[associated enzload]]),0)</f>
        <v>27141.277792879999</v>
      </c>
      <c r="Q2583" s="1" t="str">
        <f>"'"&amp;Table5[[#This Row],[rxn]]&amp;"'"&amp;CHAR(9)&amp;Table5[[#This Row],[kapp + (slack_ub - slack_lb)/enzload]]</f>
        <v>'RXN-4ABUTt_c_m_REV-SPONT'	27141.27779288</v>
      </c>
      <c r="R2583" s="1">
        <f>_xlfn.XLOOKUP(Table5[[#This Row],[rxn]],Table38[name],Table38[flux],0)</f>
        <v>0</v>
      </c>
      <c r="S2583" s="1">
        <f>_xlfn.XLOOKUP(SUBSTITUTE(Table5[[#This Row],[rxn]],"RXN-","ENZLOAD-"),Table38[name],Table38[flux],0)</f>
        <v>0</v>
      </c>
      <c r="T2583" s="1" t="b">
        <f>AND(Table5[[#This Row],[ENZLOAD flux in kapp-slack.gms]]=0,Table5[[#This Row],[flux in kapp-slack.gms]]&lt;&gt;0,NOT(Table5[[#This Row],[spont or unknown?]]))</f>
        <v>0</v>
      </c>
      <c r="U2583" s="1" t="b">
        <f>OR(_xlfn.TEXTAFTER(Table5[[#This Row],[rxn]],"-",-1)="SPONT",_xlfn.TEXTAFTER(Table5[[#This Row],[rxn]],"-",-1)="UNKNOWN")</f>
        <v>1</v>
      </c>
      <c r="V2583" s="1">
        <f>_xlfn.XLOOKUP(SUBSTITUTE(Table5[[#This Row],[rxn]],"RXN-","ENZLOAD-"),Table4[rxn],Table4[ub],0)</f>
        <v>0</v>
      </c>
      <c r="W2583" s="1" t="b">
        <f>AND(Table5[[#This Row],[FVA ENZLOAD flux UB]]=0,Table5[[#This Row],[ENZ not made when it should be?]])</f>
        <v>0</v>
      </c>
    </row>
    <row r="2584" spans="1:23" hidden="1">
      <c r="A2584" s="1"/>
      <c r="B2584" s="1" t="str">
        <f>_xlfn.TEXTBEFORE(Table38[[#This Row],[all fluxes from kapp-slack]]," ",,,,"")</f>
        <v/>
      </c>
      <c r="C2584" s="1">
        <f>_xlfn.NUMBERVALUE(IFERROR(_xlfn.TEXTAFTER(Table38[[#This Row],[all fluxes from kapp-slack]]," ",-1,,,""),""))</f>
        <v>0</v>
      </c>
      <c r="F2584" s="1" t="s">
        <v>6561</v>
      </c>
      <c r="G2584" s="1" t="str">
        <f>_xlfn.TEXTBEFORE(Table5[[#This Row],[rxn     kapp_old        kapp_slack_ub   kapp_slack_lb]]," ")</f>
        <v>RXN-4ABZt_c_e_FWD-SPONT</v>
      </c>
      <c r="H258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58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584" s="1">
        <f>_xlfn.NUMBERVALUE(_xlfn.TEXTAFTER(Table5[[#This Row],[rxn     kapp_old        kapp_slack_ub   kapp_slack_lb]]," ",-1))</f>
        <v>0</v>
      </c>
      <c r="K2584" s="1">
        <f>_xlfn.XLOOKUP(SUBSTITUTE(Table5[[#This Row],[rxn]],"RXN-","ENZLOAD-"),ENZLOAD[name],ENZLOAD[flux],0)</f>
        <v>0</v>
      </c>
      <c r="L2584" s="1" t="str">
        <f>"'"&amp;Table5[[#This Row],[rxn]]&amp;"'"&amp;CHAR(9)&amp;IF(AND(Table5[[#This Row],[kapp_slack_ub]]&lt;&gt;0,Table5[[#This Row],[kapp_old]]&lt;$F$1),$F$1,Table5[[#This Row],[kapp_old]])</f>
        <v>'RXN-4ABZt_c_e_FWD-SPONT'	27141.27779288</v>
      </c>
      <c r="M2584" s="1">
        <f>_xlfn.XLOOKUP(Table5[[#This Row],[rxn]],Table3[name],Table3[flux],$F$1)</f>
        <v>27141.277792879999</v>
      </c>
      <c r="N2584" s="1" t="str">
        <f>IFERROR(Table5[[#This Row],[min flux]]/Table5[[#This Row],[associated enzload]],"")</f>
        <v/>
      </c>
      <c r="O2584" s="1">
        <f>_xlfn.NUMBERVALUE(IF(Table5[[#This Row],[flux/enzload]]="","",ABS($N$1-Table5[[#This Row],[flux/enzload]])))</f>
        <v>0</v>
      </c>
      <c r="P2584" s="1">
        <f>Table5[[#This Row],[kapp_old]]+IFERROR(((Table5[[#This Row],[kapp_slack_ub]]-Table5[[#This Row],[kapp_slack_lb]])/Table5[[#This Row],[associated enzload]]),0)</f>
        <v>27141.277792879999</v>
      </c>
      <c r="Q2584" s="1" t="str">
        <f>"'"&amp;Table5[[#This Row],[rxn]]&amp;"'"&amp;CHAR(9)&amp;Table5[[#This Row],[kapp + (slack_ub - slack_lb)/enzload]]</f>
        <v>'RXN-4ABZt_c_e_FWD-SPONT'	27141.27779288</v>
      </c>
      <c r="R2584" s="1">
        <f>_xlfn.XLOOKUP(Table5[[#This Row],[rxn]],Table38[name],Table38[flux],0)</f>
        <v>0</v>
      </c>
      <c r="S2584" s="1">
        <f>_xlfn.XLOOKUP(SUBSTITUTE(Table5[[#This Row],[rxn]],"RXN-","ENZLOAD-"),Table38[name],Table38[flux],0)</f>
        <v>0</v>
      </c>
      <c r="T2584" s="1" t="b">
        <f>AND(Table5[[#This Row],[ENZLOAD flux in kapp-slack.gms]]=0,Table5[[#This Row],[flux in kapp-slack.gms]]&lt;&gt;0,NOT(Table5[[#This Row],[spont or unknown?]]))</f>
        <v>0</v>
      </c>
      <c r="U2584" s="1" t="b">
        <f>OR(_xlfn.TEXTAFTER(Table5[[#This Row],[rxn]],"-",-1)="SPONT",_xlfn.TEXTAFTER(Table5[[#This Row],[rxn]],"-",-1)="UNKNOWN")</f>
        <v>1</v>
      </c>
      <c r="V2584" s="1">
        <f>_xlfn.XLOOKUP(SUBSTITUTE(Table5[[#This Row],[rxn]],"RXN-","ENZLOAD-"),Table4[rxn],Table4[ub],0)</f>
        <v>0</v>
      </c>
      <c r="W2584" s="1" t="b">
        <f>AND(Table5[[#This Row],[FVA ENZLOAD flux UB]]=0,Table5[[#This Row],[ENZ not made when it should be?]])</f>
        <v>0</v>
      </c>
    </row>
    <row r="2585" spans="1:23" hidden="1">
      <c r="A2585" s="1"/>
      <c r="B2585" s="1" t="str">
        <f>_xlfn.TEXTBEFORE(Table38[[#This Row],[all fluxes from kapp-slack]]," ",,,,"")</f>
        <v/>
      </c>
      <c r="C2585" s="1">
        <f>_xlfn.NUMBERVALUE(IFERROR(_xlfn.TEXTAFTER(Table38[[#This Row],[all fluxes from kapp-slack]]," ",-1,,,""),""))</f>
        <v>0</v>
      </c>
      <c r="F2585" s="1" t="s">
        <v>6562</v>
      </c>
      <c r="G2585" s="1" t="str">
        <f>_xlfn.TEXTBEFORE(Table5[[#This Row],[rxn     kapp_old        kapp_slack_ub   kapp_slack_lb]]," ")</f>
        <v>RXN-4ABZt_c_e_REV-SPONT</v>
      </c>
      <c r="H258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58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585" s="1">
        <f>_xlfn.NUMBERVALUE(_xlfn.TEXTAFTER(Table5[[#This Row],[rxn     kapp_old        kapp_slack_ub   kapp_slack_lb]]," ",-1))</f>
        <v>0</v>
      </c>
      <c r="K2585" s="1">
        <f>_xlfn.XLOOKUP(SUBSTITUTE(Table5[[#This Row],[rxn]],"RXN-","ENZLOAD-"),ENZLOAD[name],ENZLOAD[flux],0)</f>
        <v>0</v>
      </c>
      <c r="L2585" s="1" t="str">
        <f>"'"&amp;Table5[[#This Row],[rxn]]&amp;"'"&amp;CHAR(9)&amp;IF(AND(Table5[[#This Row],[kapp_slack_ub]]&lt;&gt;0,Table5[[#This Row],[kapp_old]]&lt;$F$1),$F$1,Table5[[#This Row],[kapp_old]])</f>
        <v>'RXN-4ABZt_c_e_REV-SPONT'	27141.27779288</v>
      </c>
      <c r="M2585" s="1">
        <f>_xlfn.XLOOKUP(Table5[[#This Row],[rxn]],Table3[name],Table3[flux],$F$1)</f>
        <v>27141.277792879999</v>
      </c>
      <c r="N2585" s="1" t="str">
        <f>IFERROR(Table5[[#This Row],[min flux]]/Table5[[#This Row],[associated enzload]],"")</f>
        <v/>
      </c>
      <c r="O2585" s="1">
        <f>_xlfn.NUMBERVALUE(IF(Table5[[#This Row],[flux/enzload]]="","",ABS($N$1-Table5[[#This Row],[flux/enzload]])))</f>
        <v>0</v>
      </c>
      <c r="P2585" s="1">
        <f>Table5[[#This Row],[kapp_old]]+IFERROR(((Table5[[#This Row],[kapp_slack_ub]]-Table5[[#This Row],[kapp_slack_lb]])/Table5[[#This Row],[associated enzload]]),0)</f>
        <v>27141.277792879999</v>
      </c>
      <c r="Q2585" s="1" t="str">
        <f>"'"&amp;Table5[[#This Row],[rxn]]&amp;"'"&amp;CHAR(9)&amp;Table5[[#This Row],[kapp + (slack_ub - slack_lb)/enzload]]</f>
        <v>'RXN-4ABZt_c_e_REV-SPONT'	27141.27779288</v>
      </c>
      <c r="R2585" s="1">
        <f>_xlfn.XLOOKUP(Table5[[#This Row],[rxn]],Table38[name],Table38[flux],0)</f>
        <v>0</v>
      </c>
      <c r="S2585" s="1">
        <f>_xlfn.XLOOKUP(SUBSTITUTE(Table5[[#This Row],[rxn]],"RXN-","ENZLOAD-"),Table38[name],Table38[flux],0)</f>
        <v>0</v>
      </c>
      <c r="T2585" s="1" t="b">
        <f>AND(Table5[[#This Row],[ENZLOAD flux in kapp-slack.gms]]=0,Table5[[#This Row],[flux in kapp-slack.gms]]&lt;&gt;0,NOT(Table5[[#This Row],[spont or unknown?]]))</f>
        <v>0</v>
      </c>
      <c r="U2585" s="1" t="b">
        <f>OR(_xlfn.TEXTAFTER(Table5[[#This Row],[rxn]],"-",-1)="SPONT",_xlfn.TEXTAFTER(Table5[[#This Row],[rxn]],"-",-1)="UNKNOWN")</f>
        <v>1</v>
      </c>
      <c r="V2585" s="1">
        <f>_xlfn.XLOOKUP(SUBSTITUTE(Table5[[#This Row],[rxn]],"RXN-","ENZLOAD-"),Table4[rxn],Table4[ub],0)</f>
        <v>0</v>
      </c>
      <c r="W2585" s="1" t="b">
        <f>AND(Table5[[#This Row],[FVA ENZLOAD flux UB]]=0,Table5[[#This Row],[ENZ not made when it should be?]])</f>
        <v>0</v>
      </c>
    </row>
    <row r="2586" spans="1:23" hidden="1">
      <c r="A2586" s="1"/>
      <c r="B2586" s="1" t="str">
        <f>_xlfn.TEXTBEFORE(Table38[[#This Row],[all fluxes from kapp-slack]]," ",,,,"")</f>
        <v/>
      </c>
      <c r="C2586" s="1">
        <f>_xlfn.NUMBERVALUE(IFERROR(_xlfn.TEXTAFTER(Table38[[#This Row],[all fluxes from kapp-slack]]," ",-1,,,""),""))</f>
        <v>0</v>
      </c>
      <c r="F2586" s="1" t="s">
        <v>6563</v>
      </c>
      <c r="G2586" s="1" t="str">
        <f>_xlfn.TEXTBEFORE(Table5[[#This Row],[rxn     kapp_old        kapp_slack_ub   kapp_slack_lb]]," ")</f>
        <v>RXN-4ABZt_c_m_FWD-SPONT</v>
      </c>
      <c r="H258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58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586" s="1">
        <f>_xlfn.NUMBERVALUE(_xlfn.TEXTAFTER(Table5[[#This Row],[rxn     kapp_old        kapp_slack_ub   kapp_slack_lb]]," ",-1))</f>
        <v>0</v>
      </c>
      <c r="K2586" s="1">
        <f>_xlfn.XLOOKUP(SUBSTITUTE(Table5[[#This Row],[rxn]],"RXN-","ENZLOAD-"),ENZLOAD[name],ENZLOAD[flux],0)</f>
        <v>0</v>
      </c>
      <c r="L2586" s="1" t="str">
        <f>"'"&amp;Table5[[#This Row],[rxn]]&amp;"'"&amp;CHAR(9)&amp;IF(AND(Table5[[#This Row],[kapp_slack_ub]]&lt;&gt;0,Table5[[#This Row],[kapp_old]]&lt;$F$1),$F$1,Table5[[#This Row],[kapp_old]])</f>
        <v>'RXN-4ABZt_c_m_FWD-SPONT'	27141.27779288</v>
      </c>
      <c r="M2586" s="1">
        <f>_xlfn.XLOOKUP(Table5[[#This Row],[rxn]],Table3[name],Table3[flux],$F$1)</f>
        <v>27141.277792879999</v>
      </c>
      <c r="N2586" s="1" t="str">
        <f>IFERROR(Table5[[#This Row],[min flux]]/Table5[[#This Row],[associated enzload]],"")</f>
        <v/>
      </c>
      <c r="O2586" s="1">
        <f>_xlfn.NUMBERVALUE(IF(Table5[[#This Row],[flux/enzload]]="","",ABS($N$1-Table5[[#This Row],[flux/enzload]])))</f>
        <v>0</v>
      </c>
      <c r="P2586" s="1">
        <f>Table5[[#This Row],[kapp_old]]+IFERROR(((Table5[[#This Row],[kapp_slack_ub]]-Table5[[#This Row],[kapp_slack_lb]])/Table5[[#This Row],[associated enzload]]),0)</f>
        <v>27141.277792879999</v>
      </c>
      <c r="Q2586" s="1" t="str">
        <f>"'"&amp;Table5[[#This Row],[rxn]]&amp;"'"&amp;CHAR(9)&amp;Table5[[#This Row],[kapp + (slack_ub - slack_lb)/enzload]]</f>
        <v>'RXN-4ABZt_c_m_FWD-SPONT'	27141.27779288</v>
      </c>
      <c r="R2586" s="1">
        <f>_xlfn.XLOOKUP(Table5[[#This Row],[rxn]],Table38[name],Table38[flux],0)</f>
        <v>0</v>
      </c>
      <c r="S2586" s="1">
        <f>_xlfn.XLOOKUP(SUBSTITUTE(Table5[[#This Row],[rxn]],"RXN-","ENZLOAD-"),Table38[name],Table38[flux],0)</f>
        <v>0</v>
      </c>
      <c r="T2586" s="1" t="b">
        <f>AND(Table5[[#This Row],[ENZLOAD flux in kapp-slack.gms]]=0,Table5[[#This Row],[flux in kapp-slack.gms]]&lt;&gt;0,NOT(Table5[[#This Row],[spont or unknown?]]))</f>
        <v>0</v>
      </c>
      <c r="U2586" s="1" t="b">
        <f>OR(_xlfn.TEXTAFTER(Table5[[#This Row],[rxn]],"-",-1)="SPONT",_xlfn.TEXTAFTER(Table5[[#This Row],[rxn]],"-",-1)="UNKNOWN")</f>
        <v>1</v>
      </c>
      <c r="V2586" s="1">
        <f>_xlfn.XLOOKUP(SUBSTITUTE(Table5[[#This Row],[rxn]],"RXN-","ENZLOAD-"),Table4[rxn],Table4[ub],0)</f>
        <v>0</v>
      </c>
      <c r="W2586" s="1" t="b">
        <f>AND(Table5[[#This Row],[FVA ENZLOAD flux UB]]=0,Table5[[#This Row],[ENZ not made when it should be?]])</f>
        <v>0</v>
      </c>
    </row>
    <row r="2587" spans="1:23" hidden="1">
      <c r="A2587" s="1"/>
      <c r="B2587" s="1" t="str">
        <f>_xlfn.TEXTBEFORE(Table38[[#This Row],[all fluxes from kapp-slack]]," ",,,,"")</f>
        <v/>
      </c>
      <c r="C2587" s="1">
        <f>_xlfn.NUMBERVALUE(IFERROR(_xlfn.TEXTAFTER(Table38[[#This Row],[all fluxes from kapp-slack]]," ",-1,,,""),""))</f>
        <v>0</v>
      </c>
      <c r="F2587" s="1" t="s">
        <v>6564</v>
      </c>
      <c r="G2587" s="1" t="str">
        <f>_xlfn.TEXTBEFORE(Table5[[#This Row],[rxn     kapp_old        kapp_slack_ub   kapp_slack_lb]]," ")</f>
        <v>RXN-4ABZt_c_m_REV-SPONT</v>
      </c>
      <c r="H258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58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587" s="1">
        <f>_xlfn.NUMBERVALUE(_xlfn.TEXTAFTER(Table5[[#This Row],[rxn     kapp_old        kapp_slack_ub   kapp_slack_lb]]," ",-1))</f>
        <v>0</v>
      </c>
      <c r="K2587" s="1">
        <f>_xlfn.XLOOKUP(SUBSTITUTE(Table5[[#This Row],[rxn]],"RXN-","ENZLOAD-"),ENZLOAD[name],ENZLOAD[flux],0)</f>
        <v>0</v>
      </c>
      <c r="L2587" s="1" t="str">
        <f>"'"&amp;Table5[[#This Row],[rxn]]&amp;"'"&amp;CHAR(9)&amp;IF(AND(Table5[[#This Row],[kapp_slack_ub]]&lt;&gt;0,Table5[[#This Row],[kapp_old]]&lt;$F$1),$F$1,Table5[[#This Row],[kapp_old]])</f>
        <v>'RXN-4ABZt_c_m_REV-SPONT'	27141.27779288</v>
      </c>
      <c r="M2587" s="1">
        <f>_xlfn.XLOOKUP(Table5[[#This Row],[rxn]],Table3[name],Table3[flux],$F$1)</f>
        <v>27141.277792879999</v>
      </c>
      <c r="N2587" s="1" t="str">
        <f>IFERROR(Table5[[#This Row],[min flux]]/Table5[[#This Row],[associated enzload]],"")</f>
        <v/>
      </c>
      <c r="O2587" s="1">
        <f>_xlfn.NUMBERVALUE(IF(Table5[[#This Row],[flux/enzload]]="","",ABS($N$1-Table5[[#This Row],[flux/enzload]])))</f>
        <v>0</v>
      </c>
      <c r="P2587" s="1">
        <f>Table5[[#This Row],[kapp_old]]+IFERROR(((Table5[[#This Row],[kapp_slack_ub]]-Table5[[#This Row],[kapp_slack_lb]])/Table5[[#This Row],[associated enzload]]),0)</f>
        <v>27141.277792879999</v>
      </c>
      <c r="Q2587" s="1" t="str">
        <f>"'"&amp;Table5[[#This Row],[rxn]]&amp;"'"&amp;CHAR(9)&amp;Table5[[#This Row],[kapp + (slack_ub - slack_lb)/enzload]]</f>
        <v>'RXN-4ABZt_c_m_REV-SPONT'	27141.27779288</v>
      </c>
      <c r="R2587" s="1">
        <f>_xlfn.XLOOKUP(Table5[[#This Row],[rxn]],Table38[name],Table38[flux],0)</f>
        <v>0</v>
      </c>
      <c r="S2587" s="1">
        <f>_xlfn.XLOOKUP(SUBSTITUTE(Table5[[#This Row],[rxn]],"RXN-","ENZLOAD-"),Table38[name],Table38[flux],0)</f>
        <v>0</v>
      </c>
      <c r="T2587" s="1" t="b">
        <f>AND(Table5[[#This Row],[ENZLOAD flux in kapp-slack.gms]]=0,Table5[[#This Row],[flux in kapp-slack.gms]]&lt;&gt;0,NOT(Table5[[#This Row],[spont or unknown?]]))</f>
        <v>0</v>
      </c>
      <c r="U2587" s="1" t="b">
        <f>OR(_xlfn.TEXTAFTER(Table5[[#This Row],[rxn]],"-",-1)="SPONT",_xlfn.TEXTAFTER(Table5[[#This Row],[rxn]],"-",-1)="UNKNOWN")</f>
        <v>1</v>
      </c>
      <c r="V2587" s="1">
        <f>_xlfn.XLOOKUP(SUBSTITUTE(Table5[[#This Row],[rxn]],"RXN-","ENZLOAD-"),Table4[rxn],Table4[ub],0)</f>
        <v>0</v>
      </c>
      <c r="W2587" s="1" t="b">
        <f>AND(Table5[[#This Row],[FVA ENZLOAD flux UB]]=0,Table5[[#This Row],[ENZ not made when it should be?]])</f>
        <v>0</v>
      </c>
    </row>
    <row r="2588" spans="1:23" hidden="1">
      <c r="A2588" s="1"/>
      <c r="B2588" s="1" t="str">
        <f>_xlfn.TEXTBEFORE(Table38[[#This Row],[all fluxes from kapp-slack]]," ",,,,"")</f>
        <v/>
      </c>
      <c r="C2588" s="1">
        <f>_xlfn.NUMBERVALUE(IFERROR(_xlfn.TEXTAFTER(Table38[[#This Row],[all fluxes from kapp-slack]]," ",-1,,,""),""))</f>
        <v>0</v>
      </c>
      <c r="F2588" s="1" t="s">
        <v>6565</v>
      </c>
      <c r="G2588" s="1" t="str">
        <f>_xlfn.TEXTBEFORE(Table5[[#This Row],[rxn     kapp_old        kapp_slack_ub   kapp_slack_lb]]," ")</f>
        <v>RXN-4AMPMS_c_FWD-rt2779</v>
      </c>
      <c r="H258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58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588" s="1">
        <f>_xlfn.NUMBERVALUE(_xlfn.TEXTAFTER(Table5[[#This Row],[rxn     kapp_old        kapp_slack_ub   kapp_slack_lb]]," ",-1))</f>
        <v>0</v>
      </c>
      <c r="K2588" s="1">
        <f>_xlfn.XLOOKUP(SUBSTITUTE(Table5[[#This Row],[rxn]],"RXN-","ENZLOAD-"),ENZLOAD[name],ENZLOAD[flux],0)</f>
        <v>0</v>
      </c>
      <c r="L2588" s="1" t="str">
        <f>"'"&amp;Table5[[#This Row],[rxn]]&amp;"'"&amp;CHAR(9)&amp;IF(AND(Table5[[#This Row],[kapp_slack_ub]]&lt;&gt;0,Table5[[#This Row],[kapp_old]]&lt;$F$1),$F$1,Table5[[#This Row],[kapp_old]])</f>
        <v>'RXN-4AMPMS_c_FWD-rt2779'	27141.27779288</v>
      </c>
      <c r="M2588" s="1">
        <f>_xlfn.XLOOKUP(Table5[[#This Row],[rxn]],Table3[name],Table3[flux],$F$1)</f>
        <v>27141.277792879999</v>
      </c>
      <c r="N2588" s="1" t="str">
        <f>IFERROR(Table5[[#This Row],[min flux]]/Table5[[#This Row],[associated enzload]],"")</f>
        <v/>
      </c>
      <c r="O2588" s="1">
        <f>_xlfn.NUMBERVALUE(IF(Table5[[#This Row],[flux/enzload]]="","",ABS($N$1-Table5[[#This Row],[flux/enzload]])))</f>
        <v>0</v>
      </c>
      <c r="P2588" s="1">
        <f>Table5[[#This Row],[kapp_old]]+IFERROR(((Table5[[#This Row],[kapp_slack_ub]]-Table5[[#This Row],[kapp_slack_lb]])/Table5[[#This Row],[associated enzload]]),0)</f>
        <v>27141.277792879999</v>
      </c>
      <c r="Q2588" s="1" t="str">
        <f>"'"&amp;Table5[[#This Row],[rxn]]&amp;"'"&amp;CHAR(9)&amp;Table5[[#This Row],[kapp + (slack_ub - slack_lb)/enzload]]</f>
        <v>'RXN-4AMPMS_c_FWD-rt2779'	27141.27779288</v>
      </c>
      <c r="R2588" s="1">
        <f>_xlfn.XLOOKUP(Table5[[#This Row],[rxn]],Table38[name],Table38[flux],0)</f>
        <v>0</v>
      </c>
      <c r="S2588" s="1">
        <f>_xlfn.XLOOKUP(SUBSTITUTE(Table5[[#This Row],[rxn]],"RXN-","ENZLOAD-"),Table38[name],Table38[flux],0)</f>
        <v>0</v>
      </c>
      <c r="T2588" s="1" t="b">
        <f>AND(Table5[[#This Row],[ENZLOAD flux in kapp-slack.gms]]=0,Table5[[#This Row],[flux in kapp-slack.gms]]&lt;&gt;0,NOT(Table5[[#This Row],[spont or unknown?]]))</f>
        <v>0</v>
      </c>
      <c r="U2588" s="1" t="b">
        <f>OR(_xlfn.TEXTAFTER(Table5[[#This Row],[rxn]],"-",-1)="SPONT",_xlfn.TEXTAFTER(Table5[[#This Row],[rxn]],"-",-1)="UNKNOWN")</f>
        <v>0</v>
      </c>
      <c r="V2588" s="1">
        <f>_xlfn.XLOOKUP(SUBSTITUTE(Table5[[#This Row],[rxn]],"RXN-","ENZLOAD-"),Table4[rxn],Table4[ub],0)</f>
        <v>0.66305183000000001</v>
      </c>
      <c r="W2588" s="1" t="b">
        <f>AND(Table5[[#This Row],[FVA ENZLOAD flux UB]]=0,Table5[[#This Row],[ENZ not made when it should be?]])</f>
        <v>0</v>
      </c>
    </row>
    <row r="2589" spans="1:23" hidden="1">
      <c r="A2589" s="1"/>
      <c r="B2589" s="1" t="str">
        <f>_xlfn.TEXTBEFORE(Table38[[#This Row],[all fluxes from kapp-slack]]," ",,,,"")</f>
        <v/>
      </c>
      <c r="C2589" s="1">
        <f>_xlfn.NUMBERVALUE(IFERROR(_xlfn.TEXTAFTER(Table38[[#This Row],[all fluxes from kapp-slack]]," ",-1,,,""),""))</f>
        <v>0</v>
      </c>
      <c r="F2589" s="1" t="s">
        <v>6566</v>
      </c>
      <c r="G2589" s="1" t="str">
        <f>_xlfn.TEXTBEFORE(Table5[[#This Row],[rxn     kapp_old        kapp_slack_ub   kapp_slack_lb]]," ")</f>
        <v>RXN-4CMCOAL_c_FWD-rt3465</v>
      </c>
      <c r="H258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58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589" s="1">
        <f>_xlfn.NUMBERVALUE(_xlfn.TEXTAFTER(Table5[[#This Row],[rxn     kapp_old        kapp_slack_ub   kapp_slack_lb]]," ",-1))</f>
        <v>0</v>
      </c>
      <c r="K2589" s="1">
        <f>_xlfn.XLOOKUP(SUBSTITUTE(Table5[[#This Row],[rxn]],"RXN-","ENZLOAD-"),ENZLOAD[name],ENZLOAD[flux],0)</f>
        <v>0</v>
      </c>
      <c r="L2589" s="1" t="str">
        <f>"'"&amp;Table5[[#This Row],[rxn]]&amp;"'"&amp;CHAR(9)&amp;IF(AND(Table5[[#This Row],[kapp_slack_ub]]&lt;&gt;0,Table5[[#This Row],[kapp_old]]&lt;$F$1),$F$1,Table5[[#This Row],[kapp_old]])</f>
        <v>'RXN-4CMCOAL_c_FWD-rt3465'	27141.27779288</v>
      </c>
      <c r="M2589" s="1">
        <f>_xlfn.XLOOKUP(Table5[[#This Row],[rxn]],Table3[name],Table3[flux],$F$1)</f>
        <v>27141.277792879999</v>
      </c>
      <c r="N2589" s="1" t="str">
        <f>IFERROR(Table5[[#This Row],[min flux]]/Table5[[#This Row],[associated enzload]],"")</f>
        <v/>
      </c>
      <c r="O2589" s="1">
        <f>_xlfn.NUMBERVALUE(IF(Table5[[#This Row],[flux/enzload]]="","",ABS($N$1-Table5[[#This Row],[flux/enzload]])))</f>
        <v>0</v>
      </c>
      <c r="P2589" s="1">
        <f>Table5[[#This Row],[kapp_old]]+IFERROR(((Table5[[#This Row],[kapp_slack_ub]]-Table5[[#This Row],[kapp_slack_lb]])/Table5[[#This Row],[associated enzload]]),0)</f>
        <v>27141.277792879999</v>
      </c>
      <c r="Q2589" s="1" t="str">
        <f>"'"&amp;Table5[[#This Row],[rxn]]&amp;"'"&amp;CHAR(9)&amp;Table5[[#This Row],[kapp + (slack_ub - slack_lb)/enzload]]</f>
        <v>'RXN-4CMCOAL_c_FWD-rt3465'	27141.27779288</v>
      </c>
      <c r="R2589" s="1">
        <f>_xlfn.XLOOKUP(Table5[[#This Row],[rxn]],Table38[name],Table38[flux],0)</f>
        <v>0</v>
      </c>
      <c r="S2589" s="1">
        <f>_xlfn.XLOOKUP(SUBSTITUTE(Table5[[#This Row],[rxn]],"RXN-","ENZLOAD-"),Table38[name],Table38[flux],0)</f>
        <v>0</v>
      </c>
      <c r="T2589" s="1" t="b">
        <f>AND(Table5[[#This Row],[ENZLOAD flux in kapp-slack.gms]]=0,Table5[[#This Row],[flux in kapp-slack.gms]]&lt;&gt;0,NOT(Table5[[#This Row],[spont or unknown?]]))</f>
        <v>0</v>
      </c>
      <c r="U2589" s="1" t="b">
        <f>OR(_xlfn.TEXTAFTER(Table5[[#This Row],[rxn]],"-",-1)="SPONT",_xlfn.TEXTAFTER(Table5[[#This Row],[rxn]],"-",-1)="UNKNOWN")</f>
        <v>0</v>
      </c>
      <c r="V2589" s="1">
        <f>_xlfn.XLOOKUP(SUBSTITUTE(Table5[[#This Row],[rxn]],"RXN-","ENZLOAD-"),Table4[rxn],Table4[ub],0)</f>
        <v>0.69987924000000001</v>
      </c>
      <c r="W2589" s="1" t="b">
        <f>AND(Table5[[#This Row],[FVA ENZLOAD flux UB]]=0,Table5[[#This Row],[ENZ not made when it should be?]])</f>
        <v>0</v>
      </c>
    </row>
    <row r="2590" spans="1:23" hidden="1">
      <c r="A2590" s="1"/>
      <c r="B2590" s="1" t="str">
        <f>_xlfn.TEXTBEFORE(Table38[[#This Row],[all fluxes from kapp-slack]]," ",,,,"")</f>
        <v/>
      </c>
      <c r="C2590" s="1">
        <f>_xlfn.NUMBERVALUE(IFERROR(_xlfn.TEXTAFTER(Table38[[#This Row],[all fluxes from kapp-slack]]," ",-1,,,""),""))</f>
        <v>0</v>
      </c>
      <c r="F2590" s="1" t="s">
        <v>6570</v>
      </c>
      <c r="G2590" s="1" t="str">
        <f>_xlfn.TEXTBEFORE(Table5[[#This Row],[rxn     kapp_old        kapp_slack_ub   kapp_slack_lb]]," ")</f>
        <v>RXN-4CMCOAL_x_FWD-rt3465_x</v>
      </c>
      <c r="H259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59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590" s="1">
        <f>_xlfn.NUMBERVALUE(_xlfn.TEXTAFTER(Table5[[#This Row],[rxn     kapp_old        kapp_slack_ub   kapp_slack_lb]]," ",-1))</f>
        <v>0</v>
      </c>
      <c r="K2590" s="1">
        <f>_xlfn.XLOOKUP(SUBSTITUTE(Table5[[#This Row],[rxn]],"RXN-","ENZLOAD-"),ENZLOAD[name],ENZLOAD[flux],0)</f>
        <v>0</v>
      </c>
      <c r="L2590" s="1" t="str">
        <f>"'"&amp;Table5[[#This Row],[rxn]]&amp;"'"&amp;CHAR(9)&amp;IF(AND(Table5[[#This Row],[kapp_slack_ub]]&lt;&gt;0,Table5[[#This Row],[kapp_old]]&lt;$F$1),$F$1,Table5[[#This Row],[kapp_old]])</f>
        <v>'RXN-4CMCOAL_x_FWD-rt3465_x'	27141.27779288</v>
      </c>
      <c r="M2590" s="1">
        <f>_xlfn.XLOOKUP(Table5[[#This Row],[rxn]],Table3[name],Table3[flux],$F$1)</f>
        <v>27141.277792879999</v>
      </c>
      <c r="N2590" s="1" t="str">
        <f>IFERROR(Table5[[#This Row],[min flux]]/Table5[[#This Row],[associated enzload]],"")</f>
        <v/>
      </c>
      <c r="O2590" s="1">
        <f>_xlfn.NUMBERVALUE(IF(Table5[[#This Row],[flux/enzload]]="","",ABS($N$1-Table5[[#This Row],[flux/enzload]])))</f>
        <v>0</v>
      </c>
      <c r="P2590" s="1">
        <f>Table5[[#This Row],[kapp_old]]+IFERROR(((Table5[[#This Row],[kapp_slack_ub]]-Table5[[#This Row],[kapp_slack_lb]])/Table5[[#This Row],[associated enzload]]),0)</f>
        <v>27141.277792879999</v>
      </c>
      <c r="Q2590" s="1" t="str">
        <f>"'"&amp;Table5[[#This Row],[rxn]]&amp;"'"&amp;CHAR(9)&amp;Table5[[#This Row],[kapp + (slack_ub - slack_lb)/enzload]]</f>
        <v>'RXN-4CMCOAL_x_FWD-rt3465_x'	27141.27779288</v>
      </c>
      <c r="R2590" s="1">
        <f>_xlfn.XLOOKUP(Table5[[#This Row],[rxn]],Table38[name],Table38[flux],0)</f>
        <v>0</v>
      </c>
      <c r="S2590" s="1">
        <f>_xlfn.XLOOKUP(SUBSTITUTE(Table5[[#This Row],[rxn]],"RXN-","ENZLOAD-"),Table38[name],Table38[flux],0)</f>
        <v>0</v>
      </c>
      <c r="T2590" s="1" t="b">
        <f>AND(Table5[[#This Row],[ENZLOAD flux in kapp-slack.gms]]=0,Table5[[#This Row],[flux in kapp-slack.gms]]&lt;&gt;0,NOT(Table5[[#This Row],[spont or unknown?]]))</f>
        <v>0</v>
      </c>
      <c r="U2590" s="1" t="b">
        <f>OR(_xlfn.TEXTAFTER(Table5[[#This Row],[rxn]],"-",-1)="SPONT",_xlfn.TEXTAFTER(Table5[[#This Row],[rxn]],"-",-1)="UNKNOWN")</f>
        <v>0</v>
      </c>
      <c r="V2590" s="1">
        <f>_xlfn.XLOOKUP(SUBSTITUTE(Table5[[#This Row],[rxn]],"RXN-","ENZLOAD-"),Table4[rxn],Table4[ub],0)</f>
        <v>0.69987924000000001</v>
      </c>
      <c r="W2590" s="1" t="b">
        <f>AND(Table5[[#This Row],[FVA ENZLOAD flux UB]]=0,Table5[[#This Row],[ENZ not made when it should be?]])</f>
        <v>0</v>
      </c>
    </row>
    <row r="2591" spans="1:23" hidden="1">
      <c r="A2591" s="1"/>
      <c r="B2591" s="1" t="str">
        <f>_xlfn.TEXTBEFORE(Table38[[#This Row],[all fluxes from kapp-slack]]," ",,,,"")</f>
        <v/>
      </c>
      <c r="C2591" s="1">
        <f>_xlfn.NUMBERVALUE(IFERROR(_xlfn.TEXTAFTER(Table38[[#This Row],[all fluxes from kapp-slack]]," ",-1,,,""),""))</f>
        <v>0</v>
      </c>
      <c r="F2591" s="1" t="s">
        <v>6576</v>
      </c>
      <c r="G2591" s="1" t="str">
        <f>_xlfn.TEXTBEFORE(Table5[[#This Row],[rxn     kapp_old        kapp_slack_ub   kapp_slack_lb]]," ")</f>
        <v>RXN-4H2OGLTt_c_m_FWD-SPONT</v>
      </c>
      <c r="H259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59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591" s="1">
        <f>_xlfn.NUMBERVALUE(_xlfn.TEXTAFTER(Table5[[#This Row],[rxn     kapp_old        kapp_slack_ub   kapp_slack_lb]]," ",-1))</f>
        <v>0</v>
      </c>
      <c r="K2591" s="1">
        <f>_xlfn.XLOOKUP(SUBSTITUTE(Table5[[#This Row],[rxn]],"RXN-","ENZLOAD-"),ENZLOAD[name],ENZLOAD[flux],0)</f>
        <v>0</v>
      </c>
      <c r="L2591" s="1" t="str">
        <f>"'"&amp;Table5[[#This Row],[rxn]]&amp;"'"&amp;CHAR(9)&amp;IF(AND(Table5[[#This Row],[kapp_slack_ub]]&lt;&gt;0,Table5[[#This Row],[kapp_old]]&lt;$F$1),$F$1,Table5[[#This Row],[kapp_old]])</f>
        <v>'RXN-4H2OGLTt_c_m_FWD-SPONT'	27141.27779288</v>
      </c>
      <c r="M2591" s="1">
        <f>_xlfn.XLOOKUP(Table5[[#This Row],[rxn]],Table3[name],Table3[flux],$F$1)</f>
        <v>27141.277792879999</v>
      </c>
      <c r="N2591" s="1" t="str">
        <f>IFERROR(Table5[[#This Row],[min flux]]/Table5[[#This Row],[associated enzload]],"")</f>
        <v/>
      </c>
      <c r="O2591" s="1">
        <f>_xlfn.NUMBERVALUE(IF(Table5[[#This Row],[flux/enzload]]="","",ABS($N$1-Table5[[#This Row],[flux/enzload]])))</f>
        <v>0</v>
      </c>
      <c r="P2591" s="1">
        <f>Table5[[#This Row],[kapp_old]]+IFERROR(((Table5[[#This Row],[kapp_slack_ub]]-Table5[[#This Row],[kapp_slack_lb]])/Table5[[#This Row],[associated enzload]]),0)</f>
        <v>27141.277792879999</v>
      </c>
      <c r="Q2591" s="1" t="str">
        <f>"'"&amp;Table5[[#This Row],[rxn]]&amp;"'"&amp;CHAR(9)&amp;Table5[[#This Row],[kapp + (slack_ub - slack_lb)/enzload]]</f>
        <v>'RXN-4H2OGLTt_c_m_FWD-SPONT'	27141.27779288</v>
      </c>
      <c r="R2591" s="1">
        <f>_xlfn.XLOOKUP(Table5[[#This Row],[rxn]],Table38[name],Table38[flux],0)</f>
        <v>0</v>
      </c>
      <c r="S2591" s="1">
        <f>_xlfn.XLOOKUP(SUBSTITUTE(Table5[[#This Row],[rxn]],"RXN-","ENZLOAD-"),Table38[name],Table38[flux],0)</f>
        <v>0</v>
      </c>
      <c r="T2591" s="1" t="b">
        <f>AND(Table5[[#This Row],[ENZLOAD flux in kapp-slack.gms]]=0,Table5[[#This Row],[flux in kapp-slack.gms]]&lt;&gt;0,NOT(Table5[[#This Row],[spont or unknown?]]))</f>
        <v>0</v>
      </c>
      <c r="U2591" s="1" t="b">
        <f>OR(_xlfn.TEXTAFTER(Table5[[#This Row],[rxn]],"-",-1)="SPONT",_xlfn.TEXTAFTER(Table5[[#This Row],[rxn]],"-",-1)="UNKNOWN")</f>
        <v>1</v>
      </c>
      <c r="V2591" s="1">
        <f>_xlfn.XLOOKUP(SUBSTITUTE(Table5[[#This Row],[rxn]],"RXN-","ENZLOAD-"),Table4[rxn],Table4[ub],0)</f>
        <v>0</v>
      </c>
      <c r="W2591" s="1" t="b">
        <f>AND(Table5[[#This Row],[FVA ENZLOAD flux UB]]=0,Table5[[#This Row],[ENZ not made when it should be?]])</f>
        <v>0</v>
      </c>
    </row>
    <row r="2592" spans="1:23" hidden="1">
      <c r="A2592" s="1"/>
      <c r="B2592" s="1" t="str">
        <f>_xlfn.TEXTBEFORE(Table38[[#This Row],[all fluxes from kapp-slack]]," ",,,,"")</f>
        <v/>
      </c>
      <c r="C2592" s="1">
        <f>_xlfn.NUMBERVALUE(IFERROR(_xlfn.TEXTAFTER(Table38[[#This Row],[all fluxes from kapp-slack]]," ",-1,,,""),""))</f>
        <v>0</v>
      </c>
      <c r="F2592" s="1" t="s">
        <v>6577</v>
      </c>
      <c r="G2592" s="1" t="str">
        <f>_xlfn.TEXTBEFORE(Table5[[#This Row],[rxn     kapp_old        kapp_slack_ub   kapp_slack_lb]]," ")</f>
        <v>RXN-4H2OGLTt_c_m_REV-SPONT</v>
      </c>
      <c r="H259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59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592" s="1">
        <f>_xlfn.NUMBERVALUE(_xlfn.TEXTAFTER(Table5[[#This Row],[rxn     kapp_old        kapp_slack_ub   kapp_slack_lb]]," ",-1))</f>
        <v>0</v>
      </c>
      <c r="K2592" s="1">
        <f>_xlfn.XLOOKUP(SUBSTITUTE(Table5[[#This Row],[rxn]],"RXN-","ENZLOAD-"),ENZLOAD[name],ENZLOAD[flux],0)</f>
        <v>0</v>
      </c>
      <c r="L2592" s="1" t="str">
        <f>"'"&amp;Table5[[#This Row],[rxn]]&amp;"'"&amp;CHAR(9)&amp;IF(AND(Table5[[#This Row],[kapp_slack_ub]]&lt;&gt;0,Table5[[#This Row],[kapp_old]]&lt;$F$1),$F$1,Table5[[#This Row],[kapp_old]])</f>
        <v>'RXN-4H2OGLTt_c_m_REV-SPONT'	27141.27779288</v>
      </c>
      <c r="M2592" s="1">
        <f>_xlfn.XLOOKUP(Table5[[#This Row],[rxn]],Table3[name],Table3[flux],$F$1)</f>
        <v>27141.277792879999</v>
      </c>
      <c r="N2592" s="1" t="str">
        <f>IFERROR(Table5[[#This Row],[min flux]]/Table5[[#This Row],[associated enzload]],"")</f>
        <v/>
      </c>
      <c r="O2592" s="1">
        <f>_xlfn.NUMBERVALUE(IF(Table5[[#This Row],[flux/enzload]]="","",ABS($N$1-Table5[[#This Row],[flux/enzload]])))</f>
        <v>0</v>
      </c>
      <c r="P2592" s="1">
        <f>Table5[[#This Row],[kapp_old]]+IFERROR(((Table5[[#This Row],[kapp_slack_ub]]-Table5[[#This Row],[kapp_slack_lb]])/Table5[[#This Row],[associated enzload]]),0)</f>
        <v>27141.277792879999</v>
      </c>
      <c r="Q2592" s="1" t="str">
        <f>"'"&amp;Table5[[#This Row],[rxn]]&amp;"'"&amp;CHAR(9)&amp;Table5[[#This Row],[kapp + (slack_ub - slack_lb)/enzload]]</f>
        <v>'RXN-4H2OGLTt_c_m_REV-SPONT'	27141.27779288</v>
      </c>
      <c r="R2592" s="1">
        <f>_xlfn.XLOOKUP(Table5[[#This Row],[rxn]],Table38[name],Table38[flux],0)</f>
        <v>0</v>
      </c>
      <c r="S2592" s="1">
        <f>_xlfn.XLOOKUP(SUBSTITUTE(Table5[[#This Row],[rxn]],"RXN-","ENZLOAD-"),Table38[name],Table38[flux],0)</f>
        <v>0</v>
      </c>
      <c r="T2592" s="1" t="b">
        <f>AND(Table5[[#This Row],[ENZLOAD flux in kapp-slack.gms]]=0,Table5[[#This Row],[flux in kapp-slack.gms]]&lt;&gt;0,NOT(Table5[[#This Row],[spont or unknown?]]))</f>
        <v>0</v>
      </c>
      <c r="U2592" s="1" t="b">
        <f>OR(_xlfn.TEXTAFTER(Table5[[#This Row],[rxn]],"-",-1)="SPONT",_xlfn.TEXTAFTER(Table5[[#This Row],[rxn]],"-",-1)="UNKNOWN")</f>
        <v>1</v>
      </c>
      <c r="V2592" s="1">
        <f>_xlfn.XLOOKUP(SUBSTITUTE(Table5[[#This Row],[rxn]],"RXN-","ENZLOAD-"),Table4[rxn],Table4[ub],0)</f>
        <v>0</v>
      </c>
      <c r="W2592" s="1" t="b">
        <f>AND(Table5[[#This Row],[FVA ENZLOAD flux UB]]=0,Table5[[#This Row],[ENZ not made when it should be?]])</f>
        <v>0</v>
      </c>
    </row>
    <row r="2593" spans="1:23" hidden="1">
      <c r="A2593" s="1"/>
      <c r="B2593" s="1" t="str">
        <f>_xlfn.TEXTBEFORE(Table38[[#This Row],[all fluxes from kapp-slack]]," ",,,,"")</f>
        <v/>
      </c>
      <c r="C2593" s="1">
        <f>_xlfn.NUMBERVALUE(IFERROR(_xlfn.TEXTAFTER(Table38[[#This Row],[all fluxes from kapp-slack]]," ",-1,,,""),""))</f>
        <v>0</v>
      </c>
      <c r="F2593" s="1" t="s">
        <v>6578</v>
      </c>
      <c r="G2593" s="1" t="str">
        <f>_xlfn.TEXTBEFORE(Table5[[#This Row],[rxn     kapp_old        kapp_slack_ub   kapp_slack_lb]]," ")</f>
        <v>RXN-4H2OGLTt_c_x_FWD-SPONT</v>
      </c>
      <c r="H259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59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593" s="1">
        <f>_xlfn.NUMBERVALUE(_xlfn.TEXTAFTER(Table5[[#This Row],[rxn     kapp_old        kapp_slack_ub   kapp_slack_lb]]," ",-1))</f>
        <v>0</v>
      </c>
      <c r="K2593" s="1">
        <f>_xlfn.XLOOKUP(SUBSTITUTE(Table5[[#This Row],[rxn]],"RXN-","ENZLOAD-"),ENZLOAD[name],ENZLOAD[flux],0)</f>
        <v>0</v>
      </c>
      <c r="L2593" s="1" t="str">
        <f>"'"&amp;Table5[[#This Row],[rxn]]&amp;"'"&amp;CHAR(9)&amp;IF(AND(Table5[[#This Row],[kapp_slack_ub]]&lt;&gt;0,Table5[[#This Row],[kapp_old]]&lt;$F$1),$F$1,Table5[[#This Row],[kapp_old]])</f>
        <v>'RXN-4H2OGLTt_c_x_FWD-SPONT'	27141.27779288</v>
      </c>
      <c r="M2593" s="1">
        <f>_xlfn.XLOOKUP(Table5[[#This Row],[rxn]],Table3[name],Table3[flux],$F$1)</f>
        <v>27141.277792879999</v>
      </c>
      <c r="N2593" s="1" t="str">
        <f>IFERROR(Table5[[#This Row],[min flux]]/Table5[[#This Row],[associated enzload]],"")</f>
        <v/>
      </c>
      <c r="O2593" s="1">
        <f>_xlfn.NUMBERVALUE(IF(Table5[[#This Row],[flux/enzload]]="","",ABS($N$1-Table5[[#This Row],[flux/enzload]])))</f>
        <v>0</v>
      </c>
      <c r="P2593" s="1">
        <f>Table5[[#This Row],[kapp_old]]+IFERROR(((Table5[[#This Row],[kapp_slack_ub]]-Table5[[#This Row],[kapp_slack_lb]])/Table5[[#This Row],[associated enzload]]),0)</f>
        <v>27141.277792879999</v>
      </c>
      <c r="Q2593" s="1" t="str">
        <f>"'"&amp;Table5[[#This Row],[rxn]]&amp;"'"&amp;CHAR(9)&amp;Table5[[#This Row],[kapp + (slack_ub - slack_lb)/enzload]]</f>
        <v>'RXN-4H2OGLTt_c_x_FWD-SPONT'	27141.27779288</v>
      </c>
      <c r="R2593" s="1">
        <f>_xlfn.XLOOKUP(Table5[[#This Row],[rxn]],Table38[name],Table38[flux],0)</f>
        <v>0</v>
      </c>
      <c r="S2593" s="1">
        <f>_xlfn.XLOOKUP(SUBSTITUTE(Table5[[#This Row],[rxn]],"RXN-","ENZLOAD-"),Table38[name],Table38[flux],0)</f>
        <v>0</v>
      </c>
      <c r="T2593" s="1" t="b">
        <f>AND(Table5[[#This Row],[ENZLOAD flux in kapp-slack.gms]]=0,Table5[[#This Row],[flux in kapp-slack.gms]]&lt;&gt;0,NOT(Table5[[#This Row],[spont or unknown?]]))</f>
        <v>0</v>
      </c>
      <c r="U2593" s="1" t="b">
        <f>OR(_xlfn.TEXTAFTER(Table5[[#This Row],[rxn]],"-",-1)="SPONT",_xlfn.TEXTAFTER(Table5[[#This Row],[rxn]],"-",-1)="UNKNOWN")</f>
        <v>1</v>
      </c>
      <c r="V2593" s="1">
        <f>_xlfn.XLOOKUP(SUBSTITUTE(Table5[[#This Row],[rxn]],"RXN-","ENZLOAD-"),Table4[rxn],Table4[ub],0)</f>
        <v>0</v>
      </c>
      <c r="W2593" s="1" t="b">
        <f>AND(Table5[[#This Row],[FVA ENZLOAD flux UB]]=0,Table5[[#This Row],[ENZ not made when it should be?]])</f>
        <v>0</v>
      </c>
    </row>
    <row r="2594" spans="1:23" hidden="1">
      <c r="A2594" s="1"/>
      <c r="B2594" s="1" t="str">
        <f>_xlfn.TEXTBEFORE(Table38[[#This Row],[all fluxes from kapp-slack]]," ",,,,"")</f>
        <v/>
      </c>
      <c r="C2594" s="1">
        <f>_xlfn.NUMBERVALUE(IFERROR(_xlfn.TEXTAFTER(Table38[[#This Row],[all fluxes from kapp-slack]]," ",-1,,,""),""))</f>
        <v>0</v>
      </c>
      <c r="F2594" s="1" t="s">
        <v>6579</v>
      </c>
      <c r="G2594" s="1" t="str">
        <f>_xlfn.TEXTBEFORE(Table5[[#This Row],[rxn     kapp_old        kapp_slack_ub   kapp_slack_lb]]," ")</f>
        <v>RXN-4H2OGLTt_c_x_REV-SPONT</v>
      </c>
      <c r="H259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59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594" s="1">
        <f>_xlfn.NUMBERVALUE(_xlfn.TEXTAFTER(Table5[[#This Row],[rxn     kapp_old        kapp_slack_ub   kapp_slack_lb]]," ",-1))</f>
        <v>0</v>
      </c>
      <c r="K2594" s="1">
        <f>_xlfn.XLOOKUP(SUBSTITUTE(Table5[[#This Row],[rxn]],"RXN-","ENZLOAD-"),ENZLOAD[name],ENZLOAD[flux],0)</f>
        <v>0</v>
      </c>
      <c r="L2594" s="1" t="str">
        <f>"'"&amp;Table5[[#This Row],[rxn]]&amp;"'"&amp;CHAR(9)&amp;IF(AND(Table5[[#This Row],[kapp_slack_ub]]&lt;&gt;0,Table5[[#This Row],[kapp_old]]&lt;$F$1),$F$1,Table5[[#This Row],[kapp_old]])</f>
        <v>'RXN-4H2OGLTt_c_x_REV-SPONT'	27141.27779288</v>
      </c>
      <c r="M2594" s="1">
        <f>_xlfn.XLOOKUP(Table5[[#This Row],[rxn]],Table3[name],Table3[flux],$F$1)</f>
        <v>27141.277792879999</v>
      </c>
      <c r="N2594" s="1" t="str">
        <f>IFERROR(Table5[[#This Row],[min flux]]/Table5[[#This Row],[associated enzload]],"")</f>
        <v/>
      </c>
      <c r="O2594" s="1">
        <f>_xlfn.NUMBERVALUE(IF(Table5[[#This Row],[flux/enzload]]="","",ABS($N$1-Table5[[#This Row],[flux/enzload]])))</f>
        <v>0</v>
      </c>
      <c r="P2594" s="1">
        <f>Table5[[#This Row],[kapp_old]]+IFERROR(((Table5[[#This Row],[kapp_slack_ub]]-Table5[[#This Row],[kapp_slack_lb]])/Table5[[#This Row],[associated enzload]]),0)</f>
        <v>27141.277792879999</v>
      </c>
      <c r="Q2594" s="1" t="str">
        <f>"'"&amp;Table5[[#This Row],[rxn]]&amp;"'"&amp;CHAR(9)&amp;Table5[[#This Row],[kapp + (slack_ub - slack_lb)/enzload]]</f>
        <v>'RXN-4H2OGLTt_c_x_REV-SPONT'	27141.27779288</v>
      </c>
      <c r="R2594" s="1">
        <f>_xlfn.XLOOKUP(Table5[[#This Row],[rxn]],Table38[name],Table38[flux],0)</f>
        <v>0</v>
      </c>
      <c r="S2594" s="1">
        <f>_xlfn.XLOOKUP(SUBSTITUTE(Table5[[#This Row],[rxn]],"RXN-","ENZLOAD-"),Table38[name],Table38[flux],0)</f>
        <v>0</v>
      </c>
      <c r="T2594" s="1" t="b">
        <f>AND(Table5[[#This Row],[ENZLOAD flux in kapp-slack.gms]]=0,Table5[[#This Row],[flux in kapp-slack.gms]]&lt;&gt;0,NOT(Table5[[#This Row],[spont or unknown?]]))</f>
        <v>0</v>
      </c>
      <c r="U2594" s="1" t="b">
        <f>OR(_xlfn.TEXTAFTER(Table5[[#This Row],[rxn]],"-",-1)="SPONT",_xlfn.TEXTAFTER(Table5[[#This Row],[rxn]],"-",-1)="UNKNOWN")</f>
        <v>1</v>
      </c>
      <c r="V2594" s="1">
        <f>_xlfn.XLOOKUP(SUBSTITUTE(Table5[[#This Row],[rxn]],"RXN-","ENZLOAD-"),Table4[rxn],Table4[ub],0)</f>
        <v>0</v>
      </c>
      <c r="W2594" s="1" t="b">
        <f>AND(Table5[[#This Row],[FVA ENZLOAD flux UB]]=0,Table5[[#This Row],[ENZ not made when it should be?]])</f>
        <v>0</v>
      </c>
    </row>
    <row r="2595" spans="1:23" hidden="1">
      <c r="A2595" s="1"/>
      <c r="B2595" s="1" t="str">
        <f>_xlfn.TEXTBEFORE(Table38[[#This Row],[all fluxes from kapp-slack]]," ",,,,"")</f>
        <v/>
      </c>
      <c r="C2595" s="1">
        <f>_xlfn.NUMBERVALUE(IFERROR(_xlfn.TEXTAFTER(Table38[[#This Row],[all fluxes from kapp-slack]]," ",-1,,,""),""))</f>
        <v>0</v>
      </c>
      <c r="F2595" s="1" t="s">
        <v>6580</v>
      </c>
      <c r="G2595" s="1" t="str">
        <f>_xlfn.TEXTBEFORE(Table5[[#This Row],[rxn     kapp_old        kapp_slack_ub   kapp_slack_lb]]," ")</f>
        <v>RXN-4HBZCOAS_c_FWD-SPONT</v>
      </c>
      <c r="H259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59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595" s="1">
        <f>_xlfn.NUMBERVALUE(_xlfn.TEXTAFTER(Table5[[#This Row],[rxn     kapp_old        kapp_slack_ub   kapp_slack_lb]]," ",-1))</f>
        <v>0</v>
      </c>
      <c r="K2595" s="1">
        <f>_xlfn.XLOOKUP(SUBSTITUTE(Table5[[#This Row],[rxn]],"RXN-","ENZLOAD-"),ENZLOAD[name],ENZLOAD[flux],0)</f>
        <v>0</v>
      </c>
      <c r="L2595" s="1" t="str">
        <f>"'"&amp;Table5[[#This Row],[rxn]]&amp;"'"&amp;CHAR(9)&amp;IF(AND(Table5[[#This Row],[kapp_slack_ub]]&lt;&gt;0,Table5[[#This Row],[kapp_old]]&lt;$F$1),$F$1,Table5[[#This Row],[kapp_old]])</f>
        <v>'RXN-4HBZCOAS_c_FWD-SPONT'	27141.27779288</v>
      </c>
      <c r="M2595" s="1">
        <f>_xlfn.XLOOKUP(Table5[[#This Row],[rxn]],Table3[name],Table3[flux],$F$1)</f>
        <v>27141.277792879999</v>
      </c>
      <c r="N2595" s="1" t="str">
        <f>IFERROR(Table5[[#This Row],[min flux]]/Table5[[#This Row],[associated enzload]],"")</f>
        <v/>
      </c>
      <c r="O2595" s="1">
        <f>_xlfn.NUMBERVALUE(IF(Table5[[#This Row],[flux/enzload]]="","",ABS($N$1-Table5[[#This Row],[flux/enzload]])))</f>
        <v>0</v>
      </c>
      <c r="P2595" s="1">
        <f>Table5[[#This Row],[kapp_old]]+IFERROR(((Table5[[#This Row],[kapp_slack_ub]]-Table5[[#This Row],[kapp_slack_lb]])/Table5[[#This Row],[associated enzload]]),0)</f>
        <v>27141.277792879999</v>
      </c>
      <c r="Q2595" s="1" t="str">
        <f>"'"&amp;Table5[[#This Row],[rxn]]&amp;"'"&amp;CHAR(9)&amp;Table5[[#This Row],[kapp + (slack_ub - slack_lb)/enzload]]</f>
        <v>'RXN-4HBZCOAS_c_FWD-SPONT'	27141.27779288</v>
      </c>
      <c r="R2595" s="1">
        <f>_xlfn.XLOOKUP(Table5[[#This Row],[rxn]],Table38[name],Table38[flux],0)</f>
        <v>0</v>
      </c>
      <c r="S2595" s="1">
        <f>_xlfn.XLOOKUP(SUBSTITUTE(Table5[[#This Row],[rxn]],"RXN-","ENZLOAD-"),Table38[name],Table38[flux],0)</f>
        <v>0</v>
      </c>
      <c r="T2595" s="1" t="b">
        <f>AND(Table5[[#This Row],[ENZLOAD flux in kapp-slack.gms]]=0,Table5[[#This Row],[flux in kapp-slack.gms]]&lt;&gt;0,NOT(Table5[[#This Row],[spont or unknown?]]))</f>
        <v>0</v>
      </c>
      <c r="U2595" s="1" t="b">
        <f>OR(_xlfn.TEXTAFTER(Table5[[#This Row],[rxn]],"-",-1)="SPONT",_xlfn.TEXTAFTER(Table5[[#This Row],[rxn]],"-",-1)="UNKNOWN")</f>
        <v>1</v>
      </c>
      <c r="V2595" s="1">
        <f>_xlfn.XLOOKUP(SUBSTITUTE(Table5[[#This Row],[rxn]],"RXN-","ENZLOAD-"),Table4[rxn],Table4[ub],0)</f>
        <v>0</v>
      </c>
      <c r="W2595" s="1" t="b">
        <f>AND(Table5[[#This Row],[FVA ENZLOAD flux UB]]=0,Table5[[#This Row],[ENZ not made when it should be?]])</f>
        <v>0</v>
      </c>
    </row>
    <row r="2596" spans="1:23" hidden="1">
      <c r="A2596" s="1"/>
      <c r="B2596" s="1" t="str">
        <f>_xlfn.TEXTBEFORE(Table38[[#This Row],[all fluxes from kapp-slack]]," ",,,,"")</f>
        <v/>
      </c>
      <c r="C2596" s="1">
        <f>_xlfn.NUMBERVALUE(IFERROR(_xlfn.TEXTAFTER(Table38[[#This Row],[all fluxes from kapp-slack]]," ",-1,,,""),""))</f>
        <v>0</v>
      </c>
      <c r="F2596" s="1" t="s">
        <v>6581</v>
      </c>
      <c r="G2596" s="1" t="str">
        <f>_xlfn.TEXTBEFORE(Table5[[#This Row],[rxn     kapp_old        kapp_slack_ub   kapp_slack_lb]]," ")</f>
        <v>RXN-4HBZF_c_FWD-SPONT</v>
      </c>
      <c r="H259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59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596" s="1">
        <f>_xlfn.NUMBERVALUE(_xlfn.TEXTAFTER(Table5[[#This Row],[rxn     kapp_old        kapp_slack_ub   kapp_slack_lb]]," ",-1))</f>
        <v>0</v>
      </c>
      <c r="K2596" s="1">
        <f>_xlfn.XLOOKUP(SUBSTITUTE(Table5[[#This Row],[rxn]],"RXN-","ENZLOAD-"),ENZLOAD[name],ENZLOAD[flux],0)</f>
        <v>0</v>
      </c>
      <c r="L2596" s="1" t="str">
        <f>"'"&amp;Table5[[#This Row],[rxn]]&amp;"'"&amp;CHAR(9)&amp;IF(AND(Table5[[#This Row],[kapp_slack_ub]]&lt;&gt;0,Table5[[#This Row],[kapp_old]]&lt;$F$1),$F$1,Table5[[#This Row],[kapp_old]])</f>
        <v>'RXN-4HBZF_c_FWD-SPONT'	27141.27779288</v>
      </c>
      <c r="M2596" s="1">
        <f>_xlfn.XLOOKUP(Table5[[#This Row],[rxn]],Table3[name],Table3[flux],$F$1)</f>
        <v>27141.277792879999</v>
      </c>
      <c r="N2596" s="1" t="str">
        <f>IFERROR(Table5[[#This Row],[min flux]]/Table5[[#This Row],[associated enzload]],"")</f>
        <v/>
      </c>
      <c r="O2596" s="1">
        <f>_xlfn.NUMBERVALUE(IF(Table5[[#This Row],[flux/enzload]]="","",ABS($N$1-Table5[[#This Row],[flux/enzload]])))</f>
        <v>0</v>
      </c>
      <c r="P2596" s="1">
        <f>Table5[[#This Row],[kapp_old]]+IFERROR(((Table5[[#This Row],[kapp_slack_ub]]-Table5[[#This Row],[kapp_slack_lb]])/Table5[[#This Row],[associated enzload]]),0)</f>
        <v>27141.277792879999</v>
      </c>
      <c r="Q2596" s="1" t="str">
        <f>"'"&amp;Table5[[#This Row],[rxn]]&amp;"'"&amp;CHAR(9)&amp;Table5[[#This Row],[kapp + (slack_ub - slack_lb)/enzload]]</f>
        <v>'RXN-4HBZF_c_FWD-SPONT'	27141.27779288</v>
      </c>
      <c r="R2596" s="1">
        <f>_xlfn.XLOOKUP(Table5[[#This Row],[rxn]],Table38[name],Table38[flux],0)</f>
        <v>0</v>
      </c>
      <c r="S2596" s="1">
        <f>_xlfn.XLOOKUP(SUBSTITUTE(Table5[[#This Row],[rxn]],"RXN-","ENZLOAD-"),Table38[name],Table38[flux],0)</f>
        <v>0</v>
      </c>
      <c r="T2596" s="1" t="b">
        <f>AND(Table5[[#This Row],[ENZLOAD flux in kapp-slack.gms]]=0,Table5[[#This Row],[flux in kapp-slack.gms]]&lt;&gt;0,NOT(Table5[[#This Row],[spont or unknown?]]))</f>
        <v>0</v>
      </c>
      <c r="U2596" s="1" t="b">
        <f>OR(_xlfn.TEXTAFTER(Table5[[#This Row],[rxn]],"-",-1)="SPONT",_xlfn.TEXTAFTER(Table5[[#This Row],[rxn]],"-",-1)="UNKNOWN")</f>
        <v>1</v>
      </c>
      <c r="V2596" s="1">
        <f>_xlfn.XLOOKUP(SUBSTITUTE(Table5[[#This Row],[rxn]],"RXN-","ENZLOAD-"),Table4[rxn],Table4[ub],0)</f>
        <v>0</v>
      </c>
      <c r="W2596" s="1" t="b">
        <f>AND(Table5[[#This Row],[FVA ENZLOAD flux UB]]=0,Table5[[#This Row],[ENZ not made when it should be?]])</f>
        <v>0</v>
      </c>
    </row>
    <row r="2597" spans="1:23" hidden="1">
      <c r="A2597" s="1"/>
      <c r="B2597" s="1" t="str">
        <f>_xlfn.TEXTBEFORE(Table38[[#This Row],[all fluxes from kapp-slack]]," ",,,,"")</f>
        <v/>
      </c>
      <c r="C2597" s="1">
        <f>_xlfn.NUMBERVALUE(IFERROR(_xlfn.TEXTAFTER(Table38[[#This Row],[all fluxes from kapp-slack]]," ",-1,,,""),""))</f>
        <v>0</v>
      </c>
      <c r="F2597" s="1" t="s">
        <v>6582</v>
      </c>
      <c r="G2597" s="1" t="str">
        <f>_xlfn.TEXTBEFORE(Table5[[#This Row],[rxn     kapp_old        kapp_slack_ub   kapp_slack_lb]]," ")</f>
        <v>RXN-4HBZNPT_m_FWD-rt6869</v>
      </c>
      <c r="H259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59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597" s="1">
        <f>_xlfn.NUMBERVALUE(_xlfn.TEXTAFTER(Table5[[#This Row],[rxn     kapp_old        kapp_slack_ub   kapp_slack_lb]]," ",-1))</f>
        <v>0</v>
      </c>
      <c r="K2597" s="1">
        <f>_xlfn.XLOOKUP(SUBSTITUTE(Table5[[#This Row],[rxn]],"RXN-","ENZLOAD-"),ENZLOAD[name],ENZLOAD[flux],0)</f>
        <v>0</v>
      </c>
      <c r="L2597" s="1" t="str">
        <f>"'"&amp;Table5[[#This Row],[rxn]]&amp;"'"&amp;CHAR(9)&amp;IF(AND(Table5[[#This Row],[kapp_slack_ub]]&lt;&gt;0,Table5[[#This Row],[kapp_old]]&lt;$F$1),$F$1,Table5[[#This Row],[kapp_old]])</f>
        <v>'RXN-4HBZNPT_m_FWD-rt6869'	27141.27779288</v>
      </c>
      <c r="M2597" s="1">
        <f>_xlfn.XLOOKUP(Table5[[#This Row],[rxn]],Table3[name],Table3[flux],$F$1)</f>
        <v>27141.277792879999</v>
      </c>
      <c r="N2597" s="1" t="str">
        <f>IFERROR(Table5[[#This Row],[min flux]]/Table5[[#This Row],[associated enzload]],"")</f>
        <v/>
      </c>
      <c r="O2597" s="1">
        <f>_xlfn.NUMBERVALUE(IF(Table5[[#This Row],[flux/enzload]]="","",ABS($N$1-Table5[[#This Row],[flux/enzload]])))</f>
        <v>0</v>
      </c>
      <c r="P2597" s="1">
        <f>Table5[[#This Row],[kapp_old]]+IFERROR(((Table5[[#This Row],[kapp_slack_ub]]-Table5[[#This Row],[kapp_slack_lb]])/Table5[[#This Row],[associated enzload]]),0)</f>
        <v>27141.277792879999</v>
      </c>
      <c r="Q2597" s="1" t="str">
        <f>"'"&amp;Table5[[#This Row],[rxn]]&amp;"'"&amp;CHAR(9)&amp;Table5[[#This Row],[kapp + (slack_ub - slack_lb)/enzload]]</f>
        <v>'RXN-4HBZNPT_m_FWD-rt6869'	27141.27779288</v>
      </c>
      <c r="R2597" s="1">
        <f>_xlfn.XLOOKUP(Table5[[#This Row],[rxn]],Table38[name],Table38[flux],0)</f>
        <v>0</v>
      </c>
      <c r="S2597" s="1">
        <f>_xlfn.XLOOKUP(SUBSTITUTE(Table5[[#This Row],[rxn]],"RXN-","ENZLOAD-"),Table38[name],Table38[flux],0)</f>
        <v>0</v>
      </c>
      <c r="T2597" s="1" t="b">
        <f>AND(Table5[[#This Row],[ENZLOAD flux in kapp-slack.gms]]=0,Table5[[#This Row],[flux in kapp-slack.gms]]&lt;&gt;0,NOT(Table5[[#This Row],[spont or unknown?]]))</f>
        <v>0</v>
      </c>
      <c r="U2597" s="1" t="b">
        <f>OR(_xlfn.TEXTAFTER(Table5[[#This Row],[rxn]],"-",-1)="SPONT",_xlfn.TEXTAFTER(Table5[[#This Row],[rxn]],"-",-1)="UNKNOWN")</f>
        <v>0</v>
      </c>
      <c r="V2597" s="1">
        <f>_xlfn.XLOOKUP(SUBSTITUTE(Table5[[#This Row],[rxn]],"RXN-","ENZLOAD-"),Table4[rxn],Table4[ub],0)</f>
        <v>1.38592618</v>
      </c>
      <c r="W2597" s="1" t="b">
        <f>AND(Table5[[#This Row],[FVA ENZLOAD flux UB]]=0,Table5[[#This Row],[ENZ not made when it should be?]])</f>
        <v>0</v>
      </c>
    </row>
    <row r="2598" spans="1:23" hidden="1">
      <c r="A2598" s="1"/>
      <c r="B2598" s="1" t="str">
        <f>_xlfn.TEXTBEFORE(Table38[[#This Row],[all fluxes from kapp-slack]]," ",,,,"")</f>
        <v/>
      </c>
      <c r="C2598" s="1">
        <f>_xlfn.NUMBERVALUE(IFERROR(_xlfn.TEXTAFTER(Table38[[#This Row],[all fluxes from kapp-slack]]," ",-1,,,""),""))</f>
        <v>0</v>
      </c>
      <c r="F2598" s="1" t="s">
        <v>6583</v>
      </c>
      <c r="G2598" s="1" t="str">
        <f>_xlfn.TEXTBEFORE(Table5[[#This Row],[rxn     kapp_old        kapp_slack_ub   kapp_slack_lb]]," ")</f>
        <v>RXN-4HBZt_c_m_FWD-SPONT</v>
      </c>
      <c r="H259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59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598" s="1">
        <f>_xlfn.NUMBERVALUE(_xlfn.TEXTAFTER(Table5[[#This Row],[rxn     kapp_old        kapp_slack_ub   kapp_slack_lb]]," ",-1))</f>
        <v>0</v>
      </c>
      <c r="K2598" s="1">
        <f>_xlfn.XLOOKUP(SUBSTITUTE(Table5[[#This Row],[rxn]],"RXN-","ENZLOAD-"),ENZLOAD[name],ENZLOAD[flux],0)</f>
        <v>0</v>
      </c>
      <c r="L2598" s="1" t="str">
        <f>"'"&amp;Table5[[#This Row],[rxn]]&amp;"'"&amp;CHAR(9)&amp;IF(AND(Table5[[#This Row],[kapp_slack_ub]]&lt;&gt;0,Table5[[#This Row],[kapp_old]]&lt;$F$1),$F$1,Table5[[#This Row],[kapp_old]])</f>
        <v>'RXN-4HBZt_c_m_FWD-SPONT'	27141.27779288</v>
      </c>
      <c r="M2598" s="1">
        <f>_xlfn.XLOOKUP(Table5[[#This Row],[rxn]],Table3[name],Table3[flux],$F$1)</f>
        <v>27141.277792879999</v>
      </c>
      <c r="N2598" s="1" t="str">
        <f>IFERROR(Table5[[#This Row],[min flux]]/Table5[[#This Row],[associated enzload]],"")</f>
        <v/>
      </c>
      <c r="O2598" s="1">
        <f>_xlfn.NUMBERVALUE(IF(Table5[[#This Row],[flux/enzload]]="","",ABS($N$1-Table5[[#This Row],[flux/enzload]])))</f>
        <v>0</v>
      </c>
      <c r="P2598" s="1">
        <f>Table5[[#This Row],[kapp_old]]+IFERROR(((Table5[[#This Row],[kapp_slack_ub]]-Table5[[#This Row],[kapp_slack_lb]])/Table5[[#This Row],[associated enzload]]),0)</f>
        <v>27141.277792879999</v>
      </c>
      <c r="Q2598" s="1" t="str">
        <f>"'"&amp;Table5[[#This Row],[rxn]]&amp;"'"&amp;CHAR(9)&amp;Table5[[#This Row],[kapp + (slack_ub - slack_lb)/enzload]]</f>
        <v>'RXN-4HBZt_c_m_FWD-SPONT'	27141.27779288</v>
      </c>
      <c r="R2598" s="1">
        <f>_xlfn.XLOOKUP(Table5[[#This Row],[rxn]],Table38[name],Table38[flux],0)</f>
        <v>0</v>
      </c>
      <c r="S2598" s="1">
        <f>_xlfn.XLOOKUP(SUBSTITUTE(Table5[[#This Row],[rxn]],"RXN-","ENZLOAD-"),Table38[name],Table38[flux],0)</f>
        <v>0</v>
      </c>
      <c r="T2598" s="1" t="b">
        <f>AND(Table5[[#This Row],[ENZLOAD flux in kapp-slack.gms]]=0,Table5[[#This Row],[flux in kapp-slack.gms]]&lt;&gt;0,NOT(Table5[[#This Row],[spont or unknown?]]))</f>
        <v>0</v>
      </c>
      <c r="U2598" s="1" t="b">
        <f>OR(_xlfn.TEXTAFTER(Table5[[#This Row],[rxn]],"-",-1)="SPONT",_xlfn.TEXTAFTER(Table5[[#This Row],[rxn]],"-",-1)="UNKNOWN")</f>
        <v>1</v>
      </c>
      <c r="V2598" s="1">
        <f>_xlfn.XLOOKUP(SUBSTITUTE(Table5[[#This Row],[rxn]],"RXN-","ENZLOAD-"),Table4[rxn],Table4[ub],0)</f>
        <v>0</v>
      </c>
      <c r="W2598" s="1" t="b">
        <f>AND(Table5[[#This Row],[FVA ENZLOAD flux UB]]=0,Table5[[#This Row],[ENZ not made when it should be?]])</f>
        <v>0</v>
      </c>
    </row>
    <row r="2599" spans="1:23" hidden="1">
      <c r="A2599" s="1"/>
      <c r="B2599" s="1" t="str">
        <f>_xlfn.TEXTBEFORE(Table38[[#This Row],[all fluxes from kapp-slack]]," ",,,,"")</f>
        <v/>
      </c>
      <c r="C2599" s="1">
        <f>_xlfn.NUMBERVALUE(IFERROR(_xlfn.TEXTAFTER(Table38[[#This Row],[all fluxes from kapp-slack]]," ",-1,,,""),""))</f>
        <v>0</v>
      </c>
      <c r="F2599" s="1" t="s">
        <v>6584</v>
      </c>
      <c r="G2599" s="1" t="str">
        <f>_xlfn.TEXTBEFORE(Table5[[#This Row],[rxn     kapp_old        kapp_slack_ub   kapp_slack_lb]]," ")</f>
        <v>RXN-4HBZt_c_m_REV-SPONT</v>
      </c>
      <c r="H259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59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599" s="1">
        <f>_xlfn.NUMBERVALUE(_xlfn.TEXTAFTER(Table5[[#This Row],[rxn     kapp_old        kapp_slack_ub   kapp_slack_lb]]," ",-1))</f>
        <v>0</v>
      </c>
      <c r="K2599" s="1">
        <f>_xlfn.XLOOKUP(SUBSTITUTE(Table5[[#This Row],[rxn]],"RXN-","ENZLOAD-"),ENZLOAD[name],ENZLOAD[flux],0)</f>
        <v>0</v>
      </c>
      <c r="L2599" s="1" t="str">
        <f>"'"&amp;Table5[[#This Row],[rxn]]&amp;"'"&amp;CHAR(9)&amp;IF(AND(Table5[[#This Row],[kapp_slack_ub]]&lt;&gt;0,Table5[[#This Row],[kapp_old]]&lt;$F$1),$F$1,Table5[[#This Row],[kapp_old]])</f>
        <v>'RXN-4HBZt_c_m_REV-SPONT'	27141.27779288</v>
      </c>
      <c r="M2599" s="1">
        <f>_xlfn.XLOOKUP(Table5[[#This Row],[rxn]],Table3[name],Table3[flux],$F$1)</f>
        <v>27141.277792879999</v>
      </c>
      <c r="N2599" s="1" t="str">
        <f>IFERROR(Table5[[#This Row],[min flux]]/Table5[[#This Row],[associated enzload]],"")</f>
        <v/>
      </c>
      <c r="O2599" s="1">
        <f>_xlfn.NUMBERVALUE(IF(Table5[[#This Row],[flux/enzload]]="","",ABS($N$1-Table5[[#This Row],[flux/enzload]])))</f>
        <v>0</v>
      </c>
      <c r="P2599" s="1">
        <f>Table5[[#This Row],[kapp_old]]+IFERROR(((Table5[[#This Row],[kapp_slack_ub]]-Table5[[#This Row],[kapp_slack_lb]])/Table5[[#This Row],[associated enzload]]),0)</f>
        <v>27141.277792879999</v>
      </c>
      <c r="Q2599" s="1" t="str">
        <f>"'"&amp;Table5[[#This Row],[rxn]]&amp;"'"&amp;CHAR(9)&amp;Table5[[#This Row],[kapp + (slack_ub - slack_lb)/enzload]]</f>
        <v>'RXN-4HBZt_c_m_REV-SPONT'	27141.27779288</v>
      </c>
      <c r="R2599" s="1">
        <f>_xlfn.XLOOKUP(Table5[[#This Row],[rxn]],Table38[name],Table38[flux],0)</f>
        <v>0</v>
      </c>
      <c r="S2599" s="1">
        <f>_xlfn.XLOOKUP(SUBSTITUTE(Table5[[#This Row],[rxn]],"RXN-","ENZLOAD-"),Table38[name],Table38[flux],0)</f>
        <v>0</v>
      </c>
      <c r="T2599" s="1" t="b">
        <f>AND(Table5[[#This Row],[ENZLOAD flux in kapp-slack.gms]]=0,Table5[[#This Row],[flux in kapp-slack.gms]]&lt;&gt;0,NOT(Table5[[#This Row],[spont or unknown?]]))</f>
        <v>0</v>
      </c>
      <c r="U2599" s="1" t="b">
        <f>OR(_xlfn.TEXTAFTER(Table5[[#This Row],[rxn]],"-",-1)="SPONT",_xlfn.TEXTAFTER(Table5[[#This Row],[rxn]],"-",-1)="UNKNOWN")</f>
        <v>1</v>
      </c>
      <c r="V2599" s="1">
        <f>_xlfn.XLOOKUP(SUBSTITUTE(Table5[[#This Row],[rxn]],"RXN-","ENZLOAD-"),Table4[rxn],Table4[ub],0)</f>
        <v>0</v>
      </c>
      <c r="W2599" s="1" t="b">
        <f>AND(Table5[[#This Row],[FVA ENZLOAD flux UB]]=0,Table5[[#This Row],[ENZ not made when it should be?]])</f>
        <v>0</v>
      </c>
    </row>
    <row r="2600" spans="1:23" hidden="1">
      <c r="A2600" s="1"/>
      <c r="B2600" s="1" t="str">
        <f>_xlfn.TEXTBEFORE(Table38[[#This Row],[all fluxes from kapp-slack]]," ",,,,"")</f>
        <v/>
      </c>
      <c r="C2600" s="1">
        <f>_xlfn.NUMBERVALUE(IFERROR(_xlfn.TEXTAFTER(Table38[[#This Row],[all fluxes from kapp-slack]]," ",-1,,,""),""))</f>
        <v>0</v>
      </c>
      <c r="F2600" s="1" t="s">
        <v>6586</v>
      </c>
      <c r="G2600" s="1" t="str">
        <f>_xlfn.TEXTBEFORE(Table5[[#This Row],[rxn     kapp_old        kapp_slack_ub   kapp_slack_lb]]," ")</f>
        <v>RXN-4HPEOR_c_FWD-UNKNOWN</v>
      </c>
      <c r="H260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60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600" s="1">
        <f>_xlfn.NUMBERVALUE(_xlfn.TEXTAFTER(Table5[[#This Row],[rxn     kapp_old        kapp_slack_ub   kapp_slack_lb]]," ",-1))</f>
        <v>0</v>
      </c>
      <c r="K2600" s="1">
        <f>_xlfn.XLOOKUP(SUBSTITUTE(Table5[[#This Row],[rxn]],"RXN-","ENZLOAD-"),ENZLOAD[name],ENZLOAD[flux],0)</f>
        <v>0</v>
      </c>
      <c r="L2600" s="1" t="str">
        <f>"'"&amp;Table5[[#This Row],[rxn]]&amp;"'"&amp;CHAR(9)&amp;IF(AND(Table5[[#This Row],[kapp_slack_ub]]&lt;&gt;0,Table5[[#This Row],[kapp_old]]&lt;$F$1),$F$1,Table5[[#This Row],[kapp_old]])</f>
        <v>'RXN-4HPEOR_c_FWD-UNKNOWN'	27141.27779288</v>
      </c>
      <c r="M2600" s="1">
        <f>_xlfn.XLOOKUP(Table5[[#This Row],[rxn]],Table3[name],Table3[flux],$F$1)</f>
        <v>27141.277792879999</v>
      </c>
      <c r="N2600" s="1" t="str">
        <f>IFERROR(Table5[[#This Row],[min flux]]/Table5[[#This Row],[associated enzload]],"")</f>
        <v/>
      </c>
      <c r="O2600" s="1">
        <f>_xlfn.NUMBERVALUE(IF(Table5[[#This Row],[flux/enzload]]="","",ABS($N$1-Table5[[#This Row],[flux/enzload]])))</f>
        <v>0</v>
      </c>
      <c r="P2600" s="1">
        <f>Table5[[#This Row],[kapp_old]]+IFERROR(((Table5[[#This Row],[kapp_slack_ub]]-Table5[[#This Row],[kapp_slack_lb]])/Table5[[#This Row],[associated enzload]]),0)</f>
        <v>27141.277792879999</v>
      </c>
      <c r="Q2600" s="1" t="str">
        <f>"'"&amp;Table5[[#This Row],[rxn]]&amp;"'"&amp;CHAR(9)&amp;Table5[[#This Row],[kapp + (slack_ub - slack_lb)/enzload]]</f>
        <v>'RXN-4HPEOR_c_FWD-UNKNOWN'	27141.27779288</v>
      </c>
      <c r="R2600" s="1">
        <f>_xlfn.XLOOKUP(Table5[[#This Row],[rxn]],Table38[name],Table38[flux],0)</f>
        <v>0</v>
      </c>
      <c r="S2600" s="1">
        <f>_xlfn.XLOOKUP(SUBSTITUTE(Table5[[#This Row],[rxn]],"RXN-","ENZLOAD-"),Table38[name],Table38[flux],0)</f>
        <v>0</v>
      </c>
      <c r="T2600" s="1" t="b">
        <f>AND(Table5[[#This Row],[ENZLOAD flux in kapp-slack.gms]]=0,Table5[[#This Row],[flux in kapp-slack.gms]]&lt;&gt;0,NOT(Table5[[#This Row],[spont or unknown?]]))</f>
        <v>0</v>
      </c>
      <c r="U2600" s="1" t="b">
        <f>OR(_xlfn.TEXTAFTER(Table5[[#This Row],[rxn]],"-",-1)="SPONT",_xlfn.TEXTAFTER(Table5[[#This Row],[rxn]],"-",-1)="UNKNOWN")</f>
        <v>1</v>
      </c>
      <c r="V2600" s="1">
        <f>_xlfn.XLOOKUP(SUBSTITUTE(Table5[[#This Row],[rxn]],"RXN-","ENZLOAD-"),Table4[rxn],Table4[ub],0)</f>
        <v>0</v>
      </c>
      <c r="W2600" s="1" t="b">
        <f>AND(Table5[[#This Row],[FVA ENZLOAD flux UB]]=0,Table5[[#This Row],[ENZ not made when it should be?]])</f>
        <v>0</v>
      </c>
    </row>
    <row r="2601" spans="1:23" hidden="1">
      <c r="A2601" s="1"/>
      <c r="B2601" s="1" t="str">
        <f>_xlfn.TEXTBEFORE(Table38[[#This Row],[all fluxes from kapp-slack]]," ",,,,"")</f>
        <v/>
      </c>
      <c r="C2601" s="1">
        <f>_xlfn.NUMBERVALUE(IFERROR(_xlfn.TEXTAFTER(Table38[[#This Row],[all fluxes from kapp-slack]]," ",-1,,,""),""))</f>
        <v>0</v>
      </c>
      <c r="F2601" s="1" t="s">
        <v>6587</v>
      </c>
      <c r="G2601" s="1" t="str">
        <f>_xlfn.TEXTBEFORE(Table5[[#This Row],[rxn     kapp_old        kapp_slack_ub   kapp_slack_lb]]," ")</f>
        <v>RXN-4HPLH_c_FWD-UNKNOWN</v>
      </c>
      <c r="H260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60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601" s="1">
        <f>_xlfn.NUMBERVALUE(_xlfn.TEXTAFTER(Table5[[#This Row],[rxn     kapp_old        kapp_slack_ub   kapp_slack_lb]]," ",-1))</f>
        <v>0</v>
      </c>
      <c r="K2601" s="1">
        <f>_xlfn.XLOOKUP(SUBSTITUTE(Table5[[#This Row],[rxn]],"RXN-","ENZLOAD-"),ENZLOAD[name],ENZLOAD[flux],0)</f>
        <v>0</v>
      </c>
      <c r="L2601" s="1" t="str">
        <f>"'"&amp;Table5[[#This Row],[rxn]]&amp;"'"&amp;CHAR(9)&amp;IF(AND(Table5[[#This Row],[kapp_slack_ub]]&lt;&gt;0,Table5[[#This Row],[kapp_old]]&lt;$F$1),$F$1,Table5[[#This Row],[kapp_old]])</f>
        <v>'RXN-4HPLH_c_FWD-UNKNOWN'	27141.27779288</v>
      </c>
      <c r="M2601" s="1">
        <f>_xlfn.XLOOKUP(Table5[[#This Row],[rxn]],Table3[name],Table3[flux],$F$1)</f>
        <v>27141.277792879999</v>
      </c>
      <c r="N2601" s="1" t="str">
        <f>IFERROR(Table5[[#This Row],[min flux]]/Table5[[#This Row],[associated enzload]],"")</f>
        <v/>
      </c>
      <c r="O2601" s="1">
        <f>_xlfn.NUMBERVALUE(IF(Table5[[#This Row],[flux/enzload]]="","",ABS($N$1-Table5[[#This Row],[flux/enzload]])))</f>
        <v>0</v>
      </c>
      <c r="P2601" s="1">
        <f>Table5[[#This Row],[kapp_old]]+IFERROR(((Table5[[#This Row],[kapp_slack_ub]]-Table5[[#This Row],[kapp_slack_lb]])/Table5[[#This Row],[associated enzload]]),0)</f>
        <v>27141.277792879999</v>
      </c>
      <c r="Q2601" s="1" t="str">
        <f>"'"&amp;Table5[[#This Row],[rxn]]&amp;"'"&amp;CHAR(9)&amp;Table5[[#This Row],[kapp + (slack_ub - slack_lb)/enzload]]</f>
        <v>'RXN-4HPLH_c_FWD-UNKNOWN'	27141.27779288</v>
      </c>
      <c r="R2601" s="1">
        <f>_xlfn.XLOOKUP(Table5[[#This Row],[rxn]],Table38[name],Table38[flux],0)</f>
        <v>0</v>
      </c>
      <c r="S2601" s="1">
        <f>_xlfn.XLOOKUP(SUBSTITUTE(Table5[[#This Row],[rxn]],"RXN-","ENZLOAD-"),Table38[name],Table38[flux],0)</f>
        <v>0</v>
      </c>
      <c r="T2601" s="1" t="b">
        <f>AND(Table5[[#This Row],[ENZLOAD flux in kapp-slack.gms]]=0,Table5[[#This Row],[flux in kapp-slack.gms]]&lt;&gt;0,NOT(Table5[[#This Row],[spont or unknown?]]))</f>
        <v>0</v>
      </c>
      <c r="U2601" s="1" t="b">
        <f>OR(_xlfn.TEXTAFTER(Table5[[#This Row],[rxn]],"-",-1)="SPONT",_xlfn.TEXTAFTER(Table5[[#This Row],[rxn]],"-",-1)="UNKNOWN")</f>
        <v>1</v>
      </c>
      <c r="V2601" s="1">
        <f>_xlfn.XLOOKUP(SUBSTITUTE(Table5[[#This Row],[rxn]],"RXN-","ENZLOAD-"),Table4[rxn],Table4[ub],0)</f>
        <v>0</v>
      </c>
      <c r="W2601" s="1" t="b">
        <f>AND(Table5[[#This Row],[FVA ENZLOAD flux UB]]=0,Table5[[#This Row],[ENZ not made when it should be?]])</f>
        <v>0</v>
      </c>
    </row>
    <row r="2602" spans="1:23" hidden="1">
      <c r="A2602" s="1"/>
      <c r="B2602" s="1" t="str">
        <f>_xlfn.TEXTBEFORE(Table38[[#This Row],[all fluxes from kapp-slack]]," ",,,,"")</f>
        <v/>
      </c>
      <c r="C2602" s="1">
        <f>_xlfn.NUMBERVALUE(IFERROR(_xlfn.TEXTAFTER(Table38[[#This Row],[all fluxes from kapp-slack]]," ",-1,,,""),""))</f>
        <v>0</v>
      </c>
      <c r="F2602" s="1" t="s">
        <v>6588</v>
      </c>
      <c r="G2602" s="1" t="str">
        <f>_xlfn.TEXTBEFORE(Table5[[#This Row],[rxn     kapp_old        kapp_slack_ub   kapp_slack_lb]]," ")</f>
        <v>RXN-4HPPCL_c_FWD-UNKNOWN</v>
      </c>
      <c r="H260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60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602" s="1">
        <f>_xlfn.NUMBERVALUE(_xlfn.TEXTAFTER(Table5[[#This Row],[rxn     kapp_old        kapp_slack_ub   kapp_slack_lb]]," ",-1))</f>
        <v>0</v>
      </c>
      <c r="K2602" s="1">
        <f>_xlfn.XLOOKUP(SUBSTITUTE(Table5[[#This Row],[rxn]],"RXN-","ENZLOAD-"),ENZLOAD[name],ENZLOAD[flux],0)</f>
        <v>0</v>
      </c>
      <c r="L2602" s="1" t="str">
        <f>"'"&amp;Table5[[#This Row],[rxn]]&amp;"'"&amp;CHAR(9)&amp;IF(AND(Table5[[#This Row],[kapp_slack_ub]]&lt;&gt;0,Table5[[#This Row],[kapp_old]]&lt;$F$1),$F$1,Table5[[#This Row],[kapp_old]])</f>
        <v>'RXN-4HPPCL_c_FWD-UNKNOWN'	27141.27779288</v>
      </c>
      <c r="M2602" s="1">
        <f>_xlfn.XLOOKUP(Table5[[#This Row],[rxn]],Table3[name],Table3[flux],$F$1)</f>
        <v>27141.277792879999</v>
      </c>
      <c r="N2602" s="1" t="str">
        <f>IFERROR(Table5[[#This Row],[min flux]]/Table5[[#This Row],[associated enzload]],"")</f>
        <v/>
      </c>
      <c r="O2602" s="1">
        <f>_xlfn.NUMBERVALUE(IF(Table5[[#This Row],[flux/enzload]]="","",ABS($N$1-Table5[[#This Row],[flux/enzload]])))</f>
        <v>0</v>
      </c>
      <c r="P2602" s="1">
        <f>Table5[[#This Row],[kapp_old]]+IFERROR(((Table5[[#This Row],[kapp_slack_ub]]-Table5[[#This Row],[kapp_slack_lb]])/Table5[[#This Row],[associated enzload]]),0)</f>
        <v>27141.277792879999</v>
      </c>
      <c r="Q2602" s="1" t="str">
        <f>"'"&amp;Table5[[#This Row],[rxn]]&amp;"'"&amp;CHAR(9)&amp;Table5[[#This Row],[kapp + (slack_ub - slack_lb)/enzload]]</f>
        <v>'RXN-4HPPCL_c_FWD-UNKNOWN'	27141.27779288</v>
      </c>
      <c r="R2602" s="1">
        <f>_xlfn.XLOOKUP(Table5[[#This Row],[rxn]],Table38[name],Table38[flux],0)</f>
        <v>0</v>
      </c>
      <c r="S2602" s="1">
        <f>_xlfn.XLOOKUP(SUBSTITUTE(Table5[[#This Row],[rxn]],"RXN-","ENZLOAD-"),Table38[name],Table38[flux],0)</f>
        <v>0</v>
      </c>
      <c r="T2602" s="1" t="b">
        <f>AND(Table5[[#This Row],[ENZLOAD flux in kapp-slack.gms]]=0,Table5[[#This Row],[flux in kapp-slack.gms]]&lt;&gt;0,NOT(Table5[[#This Row],[spont or unknown?]]))</f>
        <v>0</v>
      </c>
      <c r="U2602" s="1" t="b">
        <f>OR(_xlfn.TEXTAFTER(Table5[[#This Row],[rxn]],"-",-1)="SPONT",_xlfn.TEXTAFTER(Table5[[#This Row],[rxn]],"-",-1)="UNKNOWN")</f>
        <v>1</v>
      </c>
      <c r="V2602" s="1">
        <f>_xlfn.XLOOKUP(SUBSTITUTE(Table5[[#This Row],[rxn]],"RXN-","ENZLOAD-"),Table4[rxn],Table4[ub],0)</f>
        <v>0</v>
      </c>
      <c r="W2602" s="1" t="b">
        <f>AND(Table5[[#This Row],[FVA ENZLOAD flux UB]]=0,Table5[[#This Row],[ENZ not made when it should be?]])</f>
        <v>0</v>
      </c>
    </row>
    <row r="2603" spans="1:23" hidden="1">
      <c r="A2603" s="1"/>
      <c r="B2603" s="1" t="str">
        <f>_xlfn.TEXTBEFORE(Table38[[#This Row],[all fluxes from kapp-slack]]," ",,,,"")</f>
        <v/>
      </c>
      <c r="C2603" s="1">
        <f>_xlfn.NUMBERVALUE(IFERROR(_xlfn.TEXTAFTER(Table38[[#This Row],[all fluxes from kapp-slack]]," ",-1,,,""),""))</f>
        <v>0</v>
      </c>
      <c r="F2603" s="1" t="s">
        <v>6589</v>
      </c>
      <c r="G2603" s="1" t="str">
        <f>_xlfn.TEXTBEFORE(Table5[[#This Row],[rxn     kapp_old        kapp_slack_ub   kapp_slack_lb]]," ")</f>
        <v>RXN-4HPPR_c_FWD-UNKNOWN</v>
      </c>
      <c r="H260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60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603" s="1">
        <f>_xlfn.NUMBERVALUE(_xlfn.TEXTAFTER(Table5[[#This Row],[rxn     kapp_old        kapp_slack_ub   kapp_slack_lb]]," ",-1))</f>
        <v>0</v>
      </c>
      <c r="K2603" s="1">
        <f>_xlfn.XLOOKUP(SUBSTITUTE(Table5[[#This Row],[rxn]],"RXN-","ENZLOAD-"),ENZLOAD[name],ENZLOAD[flux],0)</f>
        <v>0</v>
      </c>
      <c r="L2603" s="1" t="str">
        <f>"'"&amp;Table5[[#This Row],[rxn]]&amp;"'"&amp;CHAR(9)&amp;IF(AND(Table5[[#This Row],[kapp_slack_ub]]&lt;&gt;0,Table5[[#This Row],[kapp_old]]&lt;$F$1),$F$1,Table5[[#This Row],[kapp_old]])</f>
        <v>'RXN-4HPPR_c_FWD-UNKNOWN'	27141.27779288</v>
      </c>
      <c r="M2603" s="1">
        <f>_xlfn.XLOOKUP(Table5[[#This Row],[rxn]],Table3[name],Table3[flux],$F$1)</f>
        <v>27141.277792879999</v>
      </c>
      <c r="N2603" s="1" t="str">
        <f>IFERROR(Table5[[#This Row],[min flux]]/Table5[[#This Row],[associated enzload]],"")</f>
        <v/>
      </c>
      <c r="O2603" s="1">
        <f>_xlfn.NUMBERVALUE(IF(Table5[[#This Row],[flux/enzload]]="","",ABS($N$1-Table5[[#This Row],[flux/enzload]])))</f>
        <v>0</v>
      </c>
      <c r="P2603" s="1">
        <f>Table5[[#This Row],[kapp_old]]+IFERROR(((Table5[[#This Row],[kapp_slack_ub]]-Table5[[#This Row],[kapp_slack_lb]])/Table5[[#This Row],[associated enzload]]),0)</f>
        <v>27141.277792879999</v>
      </c>
      <c r="Q2603" s="1" t="str">
        <f>"'"&amp;Table5[[#This Row],[rxn]]&amp;"'"&amp;CHAR(9)&amp;Table5[[#This Row],[kapp + (slack_ub - slack_lb)/enzload]]</f>
        <v>'RXN-4HPPR_c_FWD-UNKNOWN'	27141.27779288</v>
      </c>
      <c r="R2603" s="1">
        <f>_xlfn.XLOOKUP(Table5[[#This Row],[rxn]],Table38[name],Table38[flux],0)</f>
        <v>0</v>
      </c>
      <c r="S2603" s="1">
        <f>_xlfn.XLOOKUP(SUBSTITUTE(Table5[[#This Row],[rxn]],"RXN-","ENZLOAD-"),Table38[name],Table38[flux],0)</f>
        <v>0</v>
      </c>
      <c r="T2603" s="1" t="b">
        <f>AND(Table5[[#This Row],[ENZLOAD flux in kapp-slack.gms]]=0,Table5[[#This Row],[flux in kapp-slack.gms]]&lt;&gt;0,NOT(Table5[[#This Row],[spont or unknown?]]))</f>
        <v>0</v>
      </c>
      <c r="U2603" s="1" t="b">
        <f>OR(_xlfn.TEXTAFTER(Table5[[#This Row],[rxn]],"-",-1)="SPONT",_xlfn.TEXTAFTER(Table5[[#This Row],[rxn]],"-",-1)="UNKNOWN")</f>
        <v>1</v>
      </c>
      <c r="V2603" s="1">
        <f>_xlfn.XLOOKUP(SUBSTITUTE(Table5[[#This Row],[rxn]],"RXN-","ENZLOAD-"),Table4[rxn],Table4[ub],0)</f>
        <v>0</v>
      </c>
      <c r="W2603" s="1" t="b">
        <f>AND(Table5[[#This Row],[FVA ENZLOAD flux UB]]=0,Table5[[#This Row],[ENZ not made when it should be?]])</f>
        <v>0</v>
      </c>
    </row>
    <row r="2604" spans="1:23" hidden="1">
      <c r="A2604" s="1"/>
      <c r="B2604" s="1" t="str">
        <f>_xlfn.TEXTBEFORE(Table38[[#This Row],[all fluxes from kapp-slack]]," ",,,,"")</f>
        <v/>
      </c>
      <c r="C2604" s="1">
        <f>_xlfn.NUMBERVALUE(IFERROR(_xlfn.TEXTAFTER(Table38[[#This Row],[all fluxes from kapp-slack]]," ",-1,,,""),""))</f>
        <v>0</v>
      </c>
      <c r="F2604" s="1" t="s">
        <v>6590</v>
      </c>
      <c r="G2604" s="1" t="str">
        <f>_xlfn.TEXTBEFORE(Table5[[#This Row],[rxn     kapp_old        kapp_slack_ub   kapp_slack_lb]]," ")</f>
        <v>RXN-4HPPR_c_REV-UNKNOWN</v>
      </c>
      <c r="H260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60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604" s="1">
        <f>_xlfn.NUMBERVALUE(_xlfn.TEXTAFTER(Table5[[#This Row],[rxn     kapp_old        kapp_slack_ub   kapp_slack_lb]]," ",-1))</f>
        <v>0</v>
      </c>
      <c r="K2604" s="1">
        <f>_xlfn.XLOOKUP(SUBSTITUTE(Table5[[#This Row],[rxn]],"RXN-","ENZLOAD-"),ENZLOAD[name],ENZLOAD[flux],0)</f>
        <v>0</v>
      </c>
      <c r="L2604" s="1" t="str">
        <f>"'"&amp;Table5[[#This Row],[rxn]]&amp;"'"&amp;CHAR(9)&amp;IF(AND(Table5[[#This Row],[kapp_slack_ub]]&lt;&gt;0,Table5[[#This Row],[kapp_old]]&lt;$F$1),$F$1,Table5[[#This Row],[kapp_old]])</f>
        <v>'RXN-4HPPR_c_REV-UNKNOWN'	27141.27779288</v>
      </c>
      <c r="M2604" s="1">
        <f>_xlfn.XLOOKUP(Table5[[#This Row],[rxn]],Table3[name],Table3[flux],$F$1)</f>
        <v>27141.277792879999</v>
      </c>
      <c r="N2604" s="1" t="str">
        <f>IFERROR(Table5[[#This Row],[min flux]]/Table5[[#This Row],[associated enzload]],"")</f>
        <v/>
      </c>
      <c r="O2604" s="1">
        <f>_xlfn.NUMBERVALUE(IF(Table5[[#This Row],[flux/enzload]]="","",ABS($N$1-Table5[[#This Row],[flux/enzload]])))</f>
        <v>0</v>
      </c>
      <c r="P2604" s="1">
        <f>Table5[[#This Row],[kapp_old]]+IFERROR(((Table5[[#This Row],[kapp_slack_ub]]-Table5[[#This Row],[kapp_slack_lb]])/Table5[[#This Row],[associated enzload]]),0)</f>
        <v>27141.277792879999</v>
      </c>
      <c r="Q2604" s="1" t="str">
        <f>"'"&amp;Table5[[#This Row],[rxn]]&amp;"'"&amp;CHAR(9)&amp;Table5[[#This Row],[kapp + (slack_ub - slack_lb)/enzload]]</f>
        <v>'RXN-4HPPR_c_REV-UNKNOWN'	27141.27779288</v>
      </c>
      <c r="R2604" s="1">
        <f>_xlfn.XLOOKUP(Table5[[#This Row],[rxn]],Table38[name],Table38[flux],0)</f>
        <v>0</v>
      </c>
      <c r="S2604" s="1">
        <f>_xlfn.XLOOKUP(SUBSTITUTE(Table5[[#This Row],[rxn]],"RXN-","ENZLOAD-"),Table38[name],Table38[flux],0)</f>
        <v>0</v>
      </c>
      <c r="T2604" s="1" t="b">
        <f>AND(Table5[[#This Row],[ENZLOAD flux in kapp-slack.gms]]=0,Table5[[#This Row],[flux in kapp-slack.gms]]&lt;&gt;0,NOT(Table5[[#This Row],[spont or unknown?]]))</f>
        <v>0</v>
      </c>
      <c r="U2604" s="1" t="b">
        <f>OR(_xlfn.TEXTAFTER(Table5[[#This Row],[rxn]],"-",-1)="SPONT",_xlfn.TEXTAFTER(Table5[[#This Row],[rxn]],"-",-1)="UNKNOWN")</f>
        <v>1</v>
      </c>
      <c r="V2604" s="1">
        <f>_xlfn.XLOOKUP(SUBSTITUTE(Table5[[#This Row],[rxn]],"RXN-","ENZLOAD-"),Table4[rxn],Table4[ub],0)</f>
        <v>0</v>
      </c>
      <c r="W2604" s="1" t="b">
        <f>AND(Table5[[#This Row],[FVA ENZLOAD flux UB]]=0,Table5[[#This Row],[ENZ not made when it should be?]])</f>
        <v>0</v>
      </c>
    </row>
    <row r="2605" spans="1:23" hidden="1">
      <c r="A2605" s="1"/>
      <c r="B2605" s="1" t="str">
        <f>_xlfn.TEXTBEFORE(Table38[[#This Row],[all fluxes from kapp-slack]]," ",,,,"")</f>
        <v/>
      </c>
      <c r="C2605" s="1">
        <f>_xlfn.NUMBERVALUE(IFERROR(_xlfn.TEXTAFTER(Table38[[#This Row],[all fluxes from kapp-slack]]," ",-1,,,""),""))</f>
        <v>0</v>
      </c>
      <c r="F2605" s="1" t="s">
        <v>6592</v>
      </c>
      <c r="G2605" s="1" t="str">
        <f>_xlfn.TEXTBEFORE(Table5[[#This Row],[rxn     kapp_old        kapp_slack_ub   kapp_slack_lb]]," ")</f>
        <v>RXN-4MOPR_m_FWD-rt4198</v>
      </c>
      <c r="H260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60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605" s="1">
        <f>_xlfn.NUMBERVALUE(_xlfn.TEXTAFTER(Table5[[#This Row],[rxn     kapp_old        kapp_slack_ub   kapp_slack_lb]]," ",-1))</f>
        <v>0</v>
      </c>
      <c r="K2605" s="1">
        <f>_xlfn.XLOOKUP(SUBSTITUTE(Table5[[#This Row],[rxn]],"RXN-","ENZLOAD-"),ENZLOAD[name],ENZLOAD[flux],0)</f>
        <v>0</v>
      </c>
      <c r="L2605" s="1" t="str">
        <f>"'"&amp;Table5[[#This Row],[rxn]]&amp;"'"&amp;CHAR(9)&amp;IF(AND(Table5[[#This Row],[kapp_slack_ub]]&lt;&gt;0,Table5[[#This Row],[kapp_old]]&lt;$F$1),$F$1,Table5[[#This Row],[kapp_old]])</f>
        <v>'RXN-4MOPR_m_FWD-rt4198'	27141.27779288</v>
      </c>
      <c r="M2605" s="1">
        <f>_xlfn.XLOOKUP(Table5[[#This Row],[rxn]],Table3[name],Table3[flux],$F$1)</f>
        <v>27141.277792879999</v>
      </c>
      <c r="N2605" s="1" t="str">
        <f>IFERROR(Table5[[#This Row],[min flux]]/Table5[[#This Row],[associated enzload]],"")</f>
        <v/>
      </c>
      <c r="O2605" s="1">
        <f>_xlfn.NUMBERVALUE(IF(Table5[[#This Row],[flux/enzload]]="","",ABS($N$1-Table5[[#This Row],[flux/enzload]])))</f>
        <v>0</v>
      </c>
      <c r="P2605" s="1">
        <f>Table5[[#This Row],[kapp_old]]+IFERROR(((Table5[[#This Row],[kapp_slack_ub]]-Table5[[#This Row],[kapp_slack_lb]])/Table5[[#This Row],[associated enzload]]),0)</f>
        <v>27141.277792879999</v>
      </c>
      <c r="Q2605" s="1" t="str">
        <f>"'"&amp;Table5[[#This Row],[rxn]]&amp;"'"&amp;CHAR(9)&amp;Table5[[#This Row],[kapp + (slack_ub - slack_lb)/enzload]]</f>
        <v>'RXN-4MOPR_m_FWD-rt4198'	27141.27779288</v>
      </c>
      <c r="R2605" s="1">
        <f>_xlfn.XLOOKUP(Table5[[#This Row],[rxn]],Table38[name],Table38[flux],0)</f>
        <v>0</v>
      </c>
      <c r="S2605" s="1">
        <f>_xlfn.XLOOKUP(SUBSTITUTE(Table5[[#This Row],[rxn]],"RXN-","ENZLOAD-"),Table38[name],Table38[flux],0)</f>
        <v>0</v>
      </c>
      <c r="T2605" s="1" t="b">
        <f>AND(Table5[[#This Row],[ENZLOAD flux in kapp-slack.gms]]=0,Table5[[#This Row],[flux in kapp-slack.gms]]&lt;&gt;0,NOT(Table5[[#This Row],[spont or unknown?]]))</f>
        <v>0</v>
      </c>
      <c r="U2605" s="1" t="b">
        <f>OR(_xlfn.TEXTAFTER(Table5[[#This Row],[rxn]],"-",-1)="SPONT",_xlfn.TEXTAFTER(Table5[[#This Row],[rxn]],"-",-1)="UNKNOWN")</f>
        <v>0</v>
      </c>
      <c r="V2605" s="1">
        <f>_xlfn.XLOOKUP(SUBSTITUTE(Table5[[#This Row],[rxn]],"RXN-","ENZLOAD-"),Table4[rxn],Table4[ub],0)</f>
        <v>0.87205363999999996</v>
      </c>
      <c r="W2605" s="1" t="b">
        <f>AND(Table5[[#This Row],[FVA ENZLOAD flux UB]]=0,Table5[[#This Row],[ENZ not made when it should be?]])</f>
        <v>0</v>
      </c>
    </row>
    <row r="2606" spans="1:23" hidden="1">
      <c r="A2606" s="1"/>
      <c r="B2606" s="1" t="str">
        <f>_xlfn.TEXTBEFORE(Table38[[#This Row],[all fluxes from kapp-slack]]," ",,,,"")</f>
        <v/>
      </c>
      <c r="C2606" s="1">
        <f>_xlfn.NUMBERVALUE(IFERROR(_xlfn.TEXTAFTER(Table38[[#This Row],[all fluxes from kapp-slack]]," ",-1,,,""),""))</f>
        <v>0</v>
      </c>
      <c r="F2606" s="1" t="s">
        <v>6593</v>
      </c>
      <c r="G2606" s="1" t="str">
        <f>_xlfn.TEXTBEFORE(Table5[[#This Row],[rxn     kapp_old        kapp_slack_ub   kapp_slack_lb]]," ")</f>
        <v>RXN-5AOPt_c_m_FWD-SPONT</v>
      </c>
      <c r="H260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60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606" s="1">
        <f>_xlfn.NUMBERVALUE(_xlfn.TEXTAFTER(Table5[[#This Row],[rxn     kapp_old        kapp_slack_ub   kapp_slack_lb]]," ",-1))</f>
        <v>0</v>
      </c>
      <c r="K2606" s="1">
        <f>_xlfn.XLOOKUP(SUBSTITUTE(Table5[[#This Row],[rxn]],"RXN-","ENZLOAD-"),ENZLOAD[name],ENZLOAD[flux],0)</f>
        <v>0</v>
      </c>
      <c r="L2606" s="1" t="str">
        <f>"'"&amp;Table5[[#This Row],[rxn]]&amp;"'"&amp;CHAR(9)&amp;IF(AND(Table5[[#This Row],[kapp_slack_ub]]&lt;&gt;0,Table5[[#This Row],[kapp_old]]&lt;$F$1),$F$1,Table5[[#This Row],[kapp_old]])</f>
        <v>'RXN-5AOPt_c_m_FWD-SPONT'	27141.27779288</v>
      </c>
      <c r="M2606" s="1">
        <f>_xlfn.XLOOKUP(Table5[[#This Row],[rxn]],Table3[name],Table3[flux],$F$1)</f>
        <v>27141.277792879999</v>
      </c>
      <c r="N2606" s="1" t="str">
        <f>IFERROR(Table5[[#This Row],[min flux]]/Table5[[#This Row],[associated enzload]],"")</f>
        <v/>
      </c>
      <c r="O2606" s="1">
        <f>_xlfn.NUMBERVALUE(IF(Table5[[#This Row],[flux/enzload]]="","",ABS($N$1-Table5[[#This Row],[flux/enzload]])))</f>
        <v>0</v>
      </c>
      <c r="P2606" s="1">
        <f>Table5[[#This Row],[kapp_old]]+IFERROR(((Table5[[#This Row],[kapp_slack_ub]]-Table5[[#This Row],[kapp_slack_lb]])/Table5[[#This Row],[associated enzload]]),0)</f>
        <v>27141.277792879999</v>
      </c>
      <c r="Q2606" s="1" t="str">
        <f>"'"&amp;Table5[[#This Row],[rxn]]&amp;"'"&amp;CHAR(9)&amp;Table5[[#This Row],[kapp + (slack_ub - slack_lb)/enzload]]</f>
        <v>'RXN-5AOPt_c_m_FWD-SPONT'	27141.27779288</v>
      </c>
      <c r="R2606" s="1">
        <f>_xlfn.XLOOKUP(Table5[[#This Row],[rxn]],Table38[name],Table38[flux],0)</f>
        <v>0</v>
      </c>
      <c r="S2606" s="1">
        <f>_xlfn.XLOOKUP(SUBSTITUTE(Table5[[#This Row],[rxn]],"RXN-","ENZLOAD-"),Table38[name],Table38[flux],0)</f>
        <v>0</v>
      </c>
      <c r="T2606" s="1" t="b">
        <f>AND(Table5[[#This Row],[ENZLOAD flux in kapp-slack.gms]]=0,Table5[[#This Row],[flux in kapp-slack.gms]]&lt;&gt;0,NOT(Table5[[#This Row],[spont or unknown?]]))</f>
        <v>0</v>
      </c>
      <c r="U2606" s="1" t="b">
        <f>OR(_xlfn.TEXTAFTER(Table5[[#This Row],[rxn]],"-",-1)="SPONT",_xlfn.TEXTAFTER(Table5[[#This Row],[rxn]],"-",-1)="UNKNOWN")</f>
        <v>1</v>
      </c>
      <c r="V2606" s="1">
        <f>_xlfn.XLOOKUP(SUBSTITUTE(Table5[[#This Row],[rxn]],"RXN-","ENZLOAD-"),Table4[rxn],Table4[ub],0)</f>
        <v>0</v>
      </c>
      <c r="W2606" s="1" t="b">
        <f>AND(Table5[[#This Row],[FVA ENZLOAD flux UB]]=0,Table5[[#This Row],[ENZ not made when it should be?]])</f>
        <v>0</v>
      </c>
    </row>
    <row r="2607" spans="1:23" hidden="1">
      <c r="A2607" s="1"/>
      <c r="B2607" s="1" t="str">
        <f>_xlfn.TEXTBEFORE(Table38[[#This Row],[all fluxes from kapp-slack]]," ",,,,"")</f>
        <v/>
      </c>
      <c r="C2607" s="1">
        <f>_xlfn.NUMBERVALUE(IFERROR(_xlfn.TEXTAFTER(Table38[[#This Row],[all fluxes from kapp-slack]]," ",-1,,,""),""))</f>
        <v>0</v>
      </c>
      <c r="F2607" s="1" t="s">
        <v>6594</v>
      </c>
      <c r="G2607" s="1" t="str">
        <f>_xlfn.TEXTBEFORE(Table5[[#This Row],[rxn     kapp_old        kapp_slack_ub   kapp_slack_lb]]," ")</f>
        <v>RXN-5AOPt_c_m_REV-SPONT</v>
      </c>
      <c r="H260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60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607" s="1">
        <f>_xlfn.NUMBERVALUE(_xlfn.TEXTAFTER(Table5[[#This Row],[rxn     kapp_old        kapp_slack_ub   kapp_slack_lb]]," ",-1))</f>
        <v>0</v>
      </c>
      <c r="K2607" s="1">
        <f>_xlfn.XLOOKUP(SUBSTITUTE(Table5[[#This Row],[rxn]],"RXN-","ENZLOAD-"),ENZLOAD[name],ENZLOAD[flux],0)</f>
        <v>0</v>
      </c>
      <c r="L2607" s="1" t="str">
        <f>"'"&amp;Table5[[#This Row],[rxn]]&amp;"'"&amp;CHAR(9)&amp;IF(AND(Table5[[#This Row],[kapp_slack_ub]]&lt;&gt;0,Table5[[#This Row],[kapp_old]]&lt;$F$1),$F$1,Table5[[#This Row],[kapp_old]])</f>
        <v>'RXN-5AOPt_c_m_REV-SPONT'	27141.27779288</v>
      </c>
      <c r="M2607" s="1">
        <f>_xlfn.XLOOKUP(Table5[[#This Row],[rxn]],Table3[name],Table3[flux],$F$1)</f>
        <v>3.03849001362553E-4</v>
      </c>
      <c r="N2607" s="1" t="str">
        <f>IFERROR(Table5[[#This Row],[min flux]]/Table5[[#This Row],[associated enzload]],"")</f>
        <v/>
      </c>
      <c r="O2607" s="1">
        <f>_xlfn.NUMBERVALUE(IF(Table5[[#This Row],[flux/enzload]]="","",ABS($N$1-Table5[[#This Row],[flux/enzload]])))</f>
        <v>0</v>
      </c>
      <c r="P2607" s="1">
        <f>Table5[[#This Row],[kapp_old]]+IFERROR(((Table5[[#This Row],[kapp_slack_ub]]-Table5[[#This Row],[kapp_slack_lb]])/Table5[[#This Row],[associated enzload]]),0)</f>
        <v>27141.277792879999</v>
      </c>
      <c r="Q2607" s="1" t="str">
        <f>"'"&amp;Table5[[#This Row],[rxn]]&amp;"'"&amp;CHAR(9)&amp;Table5[[#This Row],[kapp + (slack_ub - slack_lb)/enzload]]</f>
        <v>'RXN-5AOPt_c_m_REV-SPONT'	27141.27779288</v>
      </c>
      <c r="R2607" s="1">
        <f>_xlfn.XLOOKUP(Table5[[#This Row],[rxn]],Table38[name],Table38[flux],0)</f>
        <v>3.4844881003199998E-4</v>
      </c>
      <c r="S2607" s="1">
        <f>_xlfn.XLOOKUP(SUBSTITUTE(Table5[[#This Row],[rxn]],"RXN-","ENZLOAD-"),Table38[name],Table38[flux],0)</f>
        <v>0</v>
      </c>
      <c r="T2607" s="1" t="b">
        <f>AND(Table5[[#This Row],[ENZLOAD flux in kapp-slack.gms]]=0,Table5[[#This Row],[flux in kapp-slack.gms]]&lt;&gt;0,NOT(Table5[[#This Row],[spont or unknown?]]))</f>
        <v>0</v>
      </c>
      <c r="U2607" s="1" t="b">
        <f>OR(_xlfn.TEXTAFTER(Table5[[#This Row],[rxn]],"-",-1)="SPONT",_xlfn.TEXTAFTER(Table5[[#This Row],[rxn]],"-",-1)="UNKNOWN")</f>
        <v>1</v>
      </c>
      <c r="V2607" s="1">
        <f>_xlfn.XLOOKUP(SUBSTITUTE(Table5[[#This Row],[rxn]],"RXN-","ENZLOAD-"),Table4[rxn],Table4[ub],0)</f>
        <v>0</v>
      </c>
      <c r="W2607" s="1" t="b">
        <f>AND(Table5[[#This Row],[FVA ENZLOAD flux UB]]=0,Table5[[#This Row],[ENZ not made when it should be?]])</f>
        <v>0</v>
      </c>
    </row>
    <row r="2608" spans="1:23" hidden="1">
      <c r="A2608" s="1"/>
      <c r="B2608" s="1" t="str">
        <f>_xlfn.TEXTBEFORE(Table38[[#This Row],[all fluxes from kapp-slack]]," ",,,,"")</f>
        <v/>
      </c>
      <c r="C2608" s="1">
        <f>_xlfn.NUMBERVALUE(IFERROR(_xlfn.TEXTAFTER(Table38[[#This Row],[all fluxes from kapp-slack]]," ",-1,,,""),""))</f>
        <v>0</v>
      </c>
      <c r="F2608" s="1" t="s">
        <v>6596</v>
      </c>
      <c r="G2608" s="1" t="str">
        <f>_xlfn.TEXTBEFORE(Table5[[#This Row],[rxn     kapp_old        kapp_slack_ub   kapp_slack_lb]]," ")</f>
        <v>RXN-5FTHFt_c_e_FWD-SPONT</v>
      </c>
      <c r="H260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60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608" s="1">
        <f>_xlfn.NUMBERVALUE(_xlfn.TEXTAFTER(Table5[[#This Row],[rxn     kapp_old        kapp_slack_ub   kapp_slack_lb]]," ",-1))</f>
        <v>0</v>
      </c>
      <c r="K2608" s="1">
        <f>_xlfn.XLOOKUP(SUBSTITUTE(Table5[[#This Row],[rxn]],"RXN-","ENZLOAD-"),ENZLOAD[name],ENZLOAD[flux],0)</f>
        <v>0</v>
      </c>
      <c r="L2608" s="1" t="str">
        <f>"'"&amp;Table5[[#This Row],[rxn]]&amp;"'"&amp;CHAR(9)&amp;IF(AND(Table5[[#This Row],[kapp_slack_ub]]&lt;&gt;0,Table5[[#This Row],[kapp_old]]&lt;$F$1),$F$1,Table5[[#This Row],[kapp_old]])</f>
        <v>'RXN-5FTHFt_c_e_FWD-SPONT'	27141.27779288</v>
      </c>
      <c r="M2608" s="1">
        <f>_xlfn.XLOOKUP(Table5[[#This Row],[rxn]],Table3[name],Table3[flux],$F$1)</f>
        <v>27141.277792879999</v>
      </c>
      <c r="N2608" s="1" t="str">
        <f>IFERROR(Table5[[#This Row],[min flux]]/Table5[[#This Row],[associated enzload]],"")</f>
        <v/>
      </c>
      <c r="O2608" s="1">
        <f>_xlfn.NUMBERVALUE(IF(Table5[[#This Row],[flux/enzload]]="","",ABS($N$1-Table5[[#This Row],[flux/enzload]])))</f>
        <v>0</v>
      </c>
      <c r="P2608" s="1">
        <f>Table5[[#This Row],[kapp_old]]+IFERROR(((Table5[[#This Row],[kapp_slack_ub]]-Table5[[#This Row],[kapp_slack_lb]])/Table5[[#This Row],[associated enzload]]),0)</f>
        <v>27141.277792879999</v>
      </c>
      <c r="Q2608" s="1" t="str">
        <f>"'"&amp;Table5[[#This Row],[rxn]]&amp;"'"&amp;CHAR(9)&amp;Table5[[#This Row],[kapp + (slack_ub - slack_lb)/enzload]]</f>
        <v>'RXN-5FTHFt_c_e_FWD-SPONT'	27141.27779288</v>
      </c>
      <c r="R2608" s="1">
        <f>_xlfn.XLOOKUP(Table5[[#This Row],[rxn]],Table38[name],Table38[flux],0)</f>
        <v>0</v>
      </c>
      <c r="S2608" s="1">
        <f>_xlfn.XLOOKUP(SUBSTITUTE(Table5[[#This Row],[rxn]],"RXN-","ENZLOAD-"),Table38[name],Table38[flux],0)</f>
        <v>0</v>
      </c>
      <c r="T2608" s="1" t="b">
        <f>AND(Table5[[#This Row],[ENZLOAD flux in kapp-slack.gms]]=0,Table5[[#This Row],[flux in kapp-slack.gms]]&lt;&gt;0,NOT(Table5[[#This Row],[spont or unknown?]]))</f>
        <v>0</v>
      </c>
      <c r="U2608" s="1" t="b">
        <f>OR(_xlfn.TEXTAFTER(Table5[[#This Row],[rxn]],"-",-1)="SPONT",_xlfn.TEXTAFTER(Table5[[#This Row],[rxn]],"-",-1)="UNKNOWN")</f>
        <v>1</v>
      </c>
      <c r="V2608" s="1">
        <f>_xlfn.XLOOKUP(SUBSTITUTE(Table5[[#This Row],[rxn]],"RXN-","ENZLOAD-"),Table4[rxn],Table4[ub],0)</f>
        <v>0</v>
      </c>
      <c r="W2608" s="1" t="b">
        <f>AND(Table5[[#This Row],[FVA ENZLOAD flux UB]]=0,Table5[[#This Row],[ENZ not made when it should be?]])</f>
        <v>0</v>
      </c>
    </row>
    <row r="2609" spans="1:23" hidden="1">
      <c r="A2609" s="1"/>
      <c r="B2609" s="1" t="str">
        <f>_xlfn.TEXTBEFORE(Table38[[#This Row],[all fluxes from kapp-slack]]," ",,,,"")</f>
        <v/>
      </c>
      <c r="C2609" s="1">
        <f>_xlfn.NUMBERVALUE(IFERROR(_xlfn.TEXTAFTER(Table38[[#This Row],[all fluxes from kapp-slack]]," ",-1,,,""),""))</f>
        <v>0</v>
      </c>
      <c r="F2609" s="1" t="s">
        <v>6597</v>
      </c>
      <c r="G2609" s="1" t="str">
        <f>_xlfn.TEXTBEFORE(Table5[[#This Row],[rxn     kapp_old        kapp_slack_ub   kapp_slack_lb]]," ")</f>
        <v>RXN-5FTHFt_c_e_REV-SPONT</v>
      </c>
      <c r="H260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60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609" s="1">
        <f>_xlfn.NUMBERVALUE(_xlfn.TEXTAFTER(Table5[[#This Row],[rxn     kapp_old        kapp_slack_ub   kapp_slack_lb]]," ",-1))</f>
        <v>0</v>
      </c>
      <c r="K2609" s="1">
        <f>_xlfn.XLOOKUP(SUBSTITUTE(Table5[[#This Row],[rxn]],"RXN-","ENZLOAD-"),ENZLOAD[name],ENZLOAD[flux],0)</f>
        <v>0</v>
      </c>
      <c r="L2609" s="1" t="str">
        <f>"'"&amp;Table5[[#This Row],[rxn]]&amp;"'"&amp;CHAR(9)&amp;IF(AND(Table5[[#This Row],[kapp_slack_ub]]&lt;&gt;0,Table5[[#This Row],[kapp_old]]&lt;$F$1),$F$1,Table5[[#This Row],[kapp_old]])</f>
        <v>'RXN-5FTHFt_c_e_REV-SPONT'	27141.27779288</v>
      </c>
      <c r="M2609" s="1">
        <f>_xlfn.XLOOKUP(Table5[[#This Row],[rxn]],Table3[name],Table3[flux],$F$1)</f>
        <v>27141.277792879999</v>
      </c>
      <c r="N2609" s="1" t="str">
        <f>IFERROR(Table5[[#This Row],[min flux]]/Table5[[#This Row],[associated enzload]],"")</f>
        <v/>
      </c>
      <c r="O2609" s="1">
        <f>_xlfn.NUMBERVALUE(IF(Table5[[#This Row],[flux/enzload]]="","",ABS($N$1-Table5[[#This Row],[flux/enzload]])))</f>
        <v>0</v>
      </c>
      <c r="P2609" s="1">
        <f>Table5[[#This Row],[kapp_old]]+IFERROR(((Table5[[#This Row],[kapp_slack_ub]]-Table5[[#This Row],[kapp_slack_lb]])/Table5[[#This Row],[associated enzload]]),0)</f>
        <v>27141.277792879999</v>
      </c>
      <c r="Q2609" s="1" t="str">
        <f>"'"&amp;Table5[[#This Row],[rxn]]&amp;"'"&amp;CHAR(9)&amp;Table5[[#This Row],[kapp + (slack_ub - slack_lb)/enzload]]</f>
        <v>'RXN-5FTHFt_c_e_REV-SPONT'	27141.27779288</v>
      </c>
      <c r="R2609" s="1">
        <f>_xlfn.XLOOKUP(Table5[[#This Row],[rxn]],Table38[name],Table38[flux],0)</f>
        <v>0</v>
      </c>
      <c r="S2609" s="1">
        <f>_xlfn.XLOOKUP(SUBSTITUTE(Table5[[#This Row],[rxn]],"RXN-","ENZLOAD-"),Table38[name],Table38[flux],0)</f>
        <v>0</v>
      </c>
      <c r="T2609" s="1" t="b">
        <f>AND(Table5[[#This Row],[ENZLOAD flux in kapp-slack.gms]]=0,Table5[[#This Row],[flux in kapp-slack.gms]]&lt;&gt;0,NOT(Table5[[#This Row],[spont or unknown?]]))</f>
        <v>0</v>
      </c>
      <c r="U2609" s="1" t="b">
        <f>OR(_xlfn.TEXTAFTER(Table5[[#This Row],[rxn]],"-",-1)="SPONT",_xlfn.TEXTAFTER(Table5[[#This Row],[rxn]],"-",-1)="UNKNOWN")</f>
        <v>1</v>
      </c>
      <c r="V2609" s="1">
        <f>_xlfn.XLOOKUP(SUBSTITUTE(Table5[[#This Row],[rxn]],"RXN-","ENZLOAD-"),Table4[rxn],Table4[ub],0)</f>
        <v>0</v>
      </c>
      <c r="W2609" s="1" t="b">
        <f>AND(Table5[[#This Row],[FVA ENZLOAD flux UB]]=0,Table5[[#This Row],[ENZ not made when it should be?]])</f>
        <v>0</v>
      </c>
    </row>
    <row r="2610" spans="1:23" hidden="1">
      <c r="A2610" s="1"/>
      <c r="B2610" s="1" t="str">
        <f>_xlfn.TEXTBEFORE(Table38[[#This Row],[all fluxes from kapp-slack]]," ",,,,"")</f>
        <v/>
      </c>
      <c r="C2610" s="1">
        <f>_xlfn.NUMBERVALUE(IFERROR(_xlfn.TEXTAFTER(Table38[[#This Row],[all fluxes from kapp-slack]]," ",-1,,,""),""))</f>
        <v>0</v>
      </c>
      <c r="F2610" s="1" t="s">
        <v>6602</v>
      </c>
      <c r="G2610" s="1" t="str">
        <f>_xlfn.TEXTBEFORE(Table5[[#This Row],[rxn     kapp_old        kapp_slack_ub   kapp_slack_lb]]," ")</f>
        <v>RXN-AACTOOR_c_FWD-UNKNOWN</v>
      </c>
      <c r="H261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61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610" s="1">
        <f>_xlfn.NUMBERVALUE(_xlfn.TEXTAFTER(Table5[[#This Row],[rxn     kapp_old        kapp_slack_ub   kapp_slack_lb]]," ",-1))</f>
        <v>0</v>
      </c>
      <c r="K2610" s="1">
        <f>_xlfn.XLOOKUP(SUBSTITUTE(Table5[[#This Row],[rxn]],"RXN-","ENZLOAD-"),ENZLOAD[name],ENZLOAD[flux],0)</f>
        <v>0</v>
      </c>
      <c r="L2610" s="1" t="str">
        <f>"'"&amp;Table5[[#This Row],[rxn]]&amp;"'"&amp;CHAR(9)&amp;IF(AND(Table5[[#This Row],[kapp_slack_ub]]&lt;&gt;0,Table5[[#This Row],[kapp_old]]&lt;$F$1),$F$1,Table5[[#This Row],[kapp_old]])</f>
        <v>'RXN-AACTOOR_c_FWD-UNKNOWN'	27141.27779288</v>
      </c>
      <c r="M2610" s="1">
        <f>_xlfn.XLOOKUP(Table5[[#This Row],[rxn]],Table3[name],Table3[flux],$F$1)</f>
        <v>27141.277792879999</v>
      </c>
      <c r="N2610" s="1" t="str">
        <f>IFERROR(Table5[[#This Row],[min flux]]/Table5[[#This Row],[associated enzload]],"")</f>
        <v/>
      </c>
      <c r="O2610" s="1">
        <f>_xlfn.NUMBERVALUE(IF(Table5[[#This Row],[flux/enzload]]="","",ABS($N$1-Table5[[#This Row],[flux/enzload]])))</f>
        <v>0</v>
      </c>
      <c r="P2610" s="1">
        <f>Table5[[#This Row],[kapp_old]]+IFERROR(((Table5[[#This Row],[kapp_slack_ub]]-Table5[[#This Row],[kapp_slack_lb]])/Table5[[#This Row],[associated enzload]]),0)</f>
        <v>27141.277792879999</v>
      </c>
      <c r="Q2610" s="1" t="str">
        <f>"'"&amp;Table5[[#This Row],[rxn]]&amp;"'"&amp;CHAR(9)&amp;Table5[[#This Row],[kapp + (slack_ub - slack_lb)/enzload]]</f>
        <v>'RXN-AACTOOR_c_FWD-UNKNOWN'	27141.27779288</v>
      </c>
      <c r="R2610" s="1">
        <f>_xlfn.XLOOKUP(Table5[[#This Row],[rxn]],Table38[name],Table38[flux],0)</f>
        <v>0</v>
      </c>
      <c r="S2610" s="1">
        <f>_xlfn.XLOOKUP(SUBSTITUTE(Table5[[#This Row],[rxn]],"RXN-","ENZLOAD-"),Table38[name],Table38[flux],0)</f>
        <v>0</v>
      </c>
      <c r="T2610" s="1" t="b">
        <f>AND(Table5[[#This Row],[ENZLOAD flux in kapp-slack.gms]]=0,Table5[[#This Row],[flux in kapp-slack.gms]]&lt;&gt;0,NOT(Table5[[#This Row],[spont or unknown?]]))</f>
        <v>0</v>
      </c>
      <c r="U2610" s="1" t="b">
        <f>OR(_xlfn.TEXTAFTER(Table5[[#This Row],[rxn]],"-",-1)="SPONT",_xlfn.TEXTAFTER(Table5[[#This Row],[rxn]],"-",-1)="UNKNOWN")</f>
        <v>1</v>
      </c>
      <c r="V2610" s="1">
        <f>_xlfn.XLOOKUP(SUBSTITUTE(Table5[[#This Row],[rxn]],"RXN-","ENZLOAD-"),Table4[rxn],Table4[ub],0)</f>
        <v>0</v>
      </c>
      <c r="W2610" s="1" t="b">
        <f>AND(Table5[[#This Row],[FVA ENZLOAD flux UB]]=0,Table5[[#This Row],[ENZ not made when it should be?]])</f>
        <v>0</v>
      </c>
    </row>
    <row r="2611" spans="1:23" hidden="1">
      <c r="A2611" s="1"/>
      <c r="B2611" s="1" t="str">
        <f>_xlfn.TEXTBEFORE(Table38[[#This Row],[all fluxes from kapp-slack]]," ",,,,"")</f>
        <v/>
      </c>
      <c r="C2611" s="1">
        <f>_xlfn.NUMBERVALUE(IFERROR(_xlfn.TEXTAFTER(Table38[[#This Row],[all fluxes from kapp-slack]]," ",-1,,,""),""))</f>
        <v>0</v>
      </c>
      <c r="F2611" s="1" t="s">
        <v>6614</v>
      </c>
      <c r="G2611" s="1" t="str">
        <f>_xlfn.TEXTBEFORE(Table5[[#This Row],[rxn     kapp_old        kapp_slack_ub   kapp_slack_lb]]," ")</f>
        <v>RXN-ABTD2Dy_c_FWD-rt4606</v>
      </c>
      <c r="H261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61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611" s="1">
        <f>_xlfn.NUMBERVALUE(_xlfn.TEXTAFTER(Table5[[#This Row],[rxn     kapp_old        kapp_slack_ub   kapp_slack_lb]]," ",-1))</f>
        <v>0</v>
      </c>
      <c r="K2611" s="1">
        <f>_xlfn.XLOOKUP(SUBSTITUTE(Table5[[#This Row],[rxn]],"RXN-","ENZLOAD-"),ENZLOAD[name],ENZLOAD[flux],0)</f>
        <v>0</v>
      </c>
      <c r="L2611" s="1" t="str">
        <f>"'"&amp;Table5[[#This Row],[rxn]]&amp;"'"&amp;CHAR(9)&amp;IF(AND(Table5[[#This Row],[kapp_slack_ub]]&lt;&gt;0,Table5[[#This Row],[kapp_old]]&lt;$F$1),$F$1,Table5[[#This Row],[kapp_old]])</f>
        <v>'RXN-ABTD2Dy_c_FWD-rt4606'	27141.27779288</v>
      </c>
      <c r="M2611" s="1">
        <f>_xlfn.XLOOKUP(Table5[[#This Row],[rxn]],Table3[name],Table3[flux],$F$1)</f>
        <v>27141.277792879999</v>
      </c>
      <c r="N2611" s="1" t="str">
        <f>IFERROR(Table5[[#This Row],[min flux]]/Table5[[#This Row],[associated enzload]],"")</f>
        <v/>
      </c>
      <c r="O2611" s="1">
        <f>_xlfn.NUMBERVALUE(IF(Table5[[#This Row],[flux/enzload]]="","",ABS($N$1-Table5[[#This Row],[flux/enzload]])))</f>
        <v>0</v>
      </c>
      <c r="P2611" s="1">
        <f>Table5[[#This Row],[kapp_old]]+IFERROR(((Table5[[#This Row],[kapp_slack_ub]]-Table5[[#This Row],[kapp_slack_lb]])/Table5[[#This Row],[associated enzload]]),0)</f>
        <v>27141.277792879999</v>
      </c>
      <c r="Q2611" s="1" t="str">
        <f>"'"&amp;Table5[[#This Row],[rxn]]&amp;"'"&amp;CHAR(9)&amp;Table5[[#This Row],[kapp + (slack_ub - slack_lb)/enzload]]</f>
        <v>'RXN-ABTD2Dy_c_FWD-rt4606'	27141.27779288</v>
      </c>
      <c r="R2611" s="1">
        <f>_xlfn.XLOOKUP(Table5[[#This Row],[rxn]],Table38[name],Table38[flux],0)</f>
        <v>0</v>
      </c>
      <c r="S2611" s="1">
        <f>_xlfn.XLOOKUP(SUBSTITUTE(Table5[[#This Row],[rxn]],"RXN-","ENZLOAD-"),Table38[name],Table38[flux],0)</f>
        <v>0</v>
      </c>
      <c r="T2611" s="1" t="b">
        <f>AND(Table5[[#This Row],[ENZLOAD flux in kapp-slack.gms]]=0,Table5[[#This Row],[flux in kapp-slack.gms]]&lt;&gt;0,NOT(Table5[[#This Row],[spont or unknown?]]))</f>
        <v>0</v>
      </c>
      <c r="U2611" s="1" t="b">
        <f>OR(_xlfn.TEXTAFTER(Table5[[#This Row],[rxn]],"-",-1)="SPONT",_xlfn.TEXTAFTER(Table5[[#This Row],[rxn]],"-",-1)="UNKNOWN")</f>
        <v>0</v>
      </c>
      <c r="V2611" s="1">
        <f>_xlfn.XLOOKUP(SUBSTITUTE(Table5[[#This Row],[rxn]],"RXN-","ENZLOAD-"),Table4[rxn],Table4[ub],0)</f>
        <v>1.3081414200000001</v>
      </c>
      <c r="W2611" s="1" t="b">
        <f>AND(Table5[[#This Row],[FVA ENZLOAD flux UB]]=0,Table5[[#This Row],[ENZ not made when it should be?]])</f>
        <v>0</v>
      </c>
    </row>
    <row r="2612" spans="1:23" hidden="1">
      <c r="A2612" s="1"/>
      <c r="B2612" s="1" t="str">
        <f>_xlfn.TEXTBEFORE(Table38[[#This Row],[all fluxes from kapp-slack]]," ",,,,"")</f>
        <v/>
      </c>
      <c r="C2612" s="1">
        <f>_xlfn.NUMBERVALUE(IFERROR(_xlfn.TEXTAFTER(Table38[[#This Row],[all fluxes from kapp-slack]]," ",-1,,,""),""))</f>
        <v>0</v>
      </c>
      <c r="F2612" s="1" t="s">
        <v>6615</v>
      </c>
      <c r="G2612" s="1" t="str">
        <f>_xlfn.TEXTBEFORE(Table5[[#This Row],[rxn     kapp_old        kapp_slack_ub   kapp_slack_lb]]," ")</f>
        <v>RXN-ABTD2Dy_c_REV-rt4606</v>
      </c>
      <c r="H261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61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612" s="1">
        <f>_xlfn.NUMBERVALUE(_xlfn.TEXTAFTER(Table5[[#This Row],[rxn     kapp_old        kapp_slack_ub   kapp_slack_lb]]," ",-1))</f>
        <v>0</v>
      </c>
      <c r="K2612" s="1">
        <f>_xlfn.XLOOKUP(SUBSTITUTE(Table5[[#This Row],[rxn]],"RXN-","ENZLOAD-"),ENZLOAD[name],ENZLOAD[flux],0)</f>
        <v>0</v>
      </c>
      <c r="L2612" s="1" t="str">
        <f>"'"&amp;Table5[[#This Row],[rxn]]&amp;"'"&amp;CHAR(9)&amp;IF(AND(Table5[[#This Row],[kapp_slack_ub]]&lt;&gt;0,Table5[[#This Row],[kapp_old]]&lt;$F$1),$F$1,Table5[[#This Row],[kapp_old]])</f>
        <v>'RXN-ABTD2Dy_c_REV-rt4606'	27141.27779288</v>
      </c>
      <c r="M2612" s="1">
        <f>_xlfn.XLOOKUP(Table5[[#This Row],[rxn]],Table3[name],Table3[flux],$F$1)</f>
        <v>27141.277792879999</v>
      </c>
      <c r="N2612" s="1" t="str">
        <f>IFERROR(Table5[[#This Row],[min flux]]/Table5[[#This Row],[associated enzload]],"")</f>
        <v/>
      </c>
      <c r="O2612" s="1">
        <f>_xlfn.NUMBERVALUE(IF(Table5[[#This Row],[flux/enzload]]="","",ABS($N$1-Table5[[#This Row],[flux/enzload]])))</f>
        <v>0</v>
      </c>
      <c r="P2612" s="1">
        <f>Table5[[#This Row],[kapp_old]]+IFERROR(((Table5[[#This Row],[kapp_slack_ub]]-Table5[[#This Row],[kapp_slack_lb]])/Table5[[#This Row],[associated enzload]]),0)</f>
        <v>27141.277792879999</v>
      </c>
      <c r="Q2612" s="1" t="str">
        <f>"'"&amp;Table5[[#This Row],[rxn]]&amp;"'"&amp;CHAR(9)&amp;Table5[[#This Row],[kapp + (slack_ub - slack_lb)/enzload]]</f>
        <v>'RXN-ABTD2Dy_c_REV-rt4606'	27141.27779288</v>
      </c>
      <c r="R2612" s="1">
        <f>_xlfn.XLOOKUP(Table5[[#This Row],[rxn]],Table38[name],Table38[flux],0)</f>
        <v>0</v>
      </c>
      <c r="S2612" s="1">
        <f>_xlfn.XLOOKUP(SUBSTITUTE(Table5[[#This Row],[rxn]],"RXN-","ENZLOAD-"),Table38[name],Table38[flux],0)</f>
        <v>0</v>
      </c>
      <c r="T2612" s="1" t="b">
        <f>AND(Table5[[#This Row],[ENZLOAD flux in kapp-slack.gms]]=0,Table5[[#This Row],[flux in kapp-slack.gms]]&lt;&gt;0,NOT(Table5[[#This Row],[spont or unknown?]]))</f>
        <v>0</v>
      </c>
      <c r="U2612" s="1" t="b">
        <f>OR(_xlfn.TEXTAFTER(Table5[[#This Row],[rxn]],"-",-1)="SPONT",_xlfn.TEXTAFTER(Table5[[#This Row],[rxn]],"-",-1)="UNKNOWN")</f>
        <v>0</v>
      </c>
      <c r="V2612" s="1">
        <f>_xlfn.XLOOKUP(SUBSTITUTE(Table5[[#This Row],[rxn]],"RXN-","ENZLOAD-"),Table4[rxn],Table4[ub],0)</f>
        <v>1.3081414200000001</v>
      </c>
      <c r="W2612" s="1" t="b">
        <f>AND(Table5[[#This Row],[FVA ENZLOAD flux UB]]=0,Table5[[#This Row],[ENZ not made when it should be?]])</f>
        <v>0</v>
      </c>
    </row>
    <row r="2613" spans="1:23" hidden="1">
      <c r="A2613" s="1"/>
      <c r="B2613" s="1" t="str">
        <f>_xlfn.TEXTBEFORE(Table38[[#This Row],[all fluxes from kapp-slack]]," ",,,,"")</f>
        <v/>
      </c>
      <c r="C2613" s="1">
        <f>_xlfn.NUMBERVALUE(IFERROR(_xlfn.TEXTAFTER(Table38[[#This Row],[all fluxes from kapp-slack]]," ",-1,,,""),""))</f>
        <v>0</v>
      </c>
      <c r="F2613" s="1" t="s">
        <v>6620</v>
      </c>
      <c r="G2613" s="1" t="str">
        <f>_xlfn.TEXTBEFORE(Table5[[#This Row],[rxn     kapp_old        kapp_slack_ub   kapp_slack_lb]]," ")</f>
        <v>RXN-ABTD4Dy_c_FWD-rt4606</v>
      </c>
      <c r="H261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61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613" s="1">
        <f>_xlfn.NUMBERVALUE(_xlfn.TEXTAFTER(Table5[[#This Row],[rxn     kapp_old        kapp_slack_ub   kapp_slack_lb]]," ",-1))</f>
        <v>0</v>
      </c>
      <c r="K2613" s="1">
        <f>_xlfn.XLOOKUP(SUBSTITUTE(Table5[[#This Row],[rxn]],"RXN-","ENZLOAD-"),ENZLOAD[name],ENZLOAD[flux],0)</f>
        <v>0</v>
      </c>
      <c r="L2613" s="1" t="str">
        <f>"'"&amp;Table5[[#This Row],[rxn]]&amp;"'"&amp;CHAR(9)&amp;IF(AND(Table5[[#This Row],[kapp_slack_ub]]&lt;&gt;0,Table5[[#This Row],[kapp_old]]&lt;$F$1),$F$1,Table5[[#This Row],[kapp_old]])</f>
        <v>'RXN-ABTD4Dy_c_FWD-rt4606'	27141.27779288</v>
      </c>
      <c r="M2613" s="1">
        <f>_xlfn.XLOOKUP(Table5[[#This Row],[rxn]],Table3[name],Table3[flux],$F$1)</f>
        <v>27141.277792879999</v>
      </c>
      <c r="N2613" s="1" t="str">
        <f>IFERROR(Table5[[#This Row],[min flux]]/Table5[[#This Row],[associated enzload]],"")</f>
        <v/>
      </c>
      <c r="O2613" s="1">
        <f>_xlfn.NUMBERVALUE(IF(Table5[[#This Row],[flux/enzload]]="","",ABS($N$1-Table5[[#This Row],[flux/enzload]])))</f>
        <v>0</v>
      </c>
      <c r="P2613" s="1">
        <f>Table5[[#This Row],[kapp_old]]+IFERROR(((Table5[[#This Row],[kapp_slack_ub]]-Table5[[#This Row],[kapp_slack_lb]])/Table5[[#This Row],[associated enzload]]),0)</f>
        <v>27141.277792879999</v>
      </c>
      <c r="Q2613" s="1" t="str">
        <f>"'"&amp;Table5[[#This Row],[rxn]]&amp;"'"&amp;CHAR(9)&amp;Table5[[#This Row],[kapp + (slack_ub - slack_lb)/enzload]]</f>
        <v>'RXN-ABTD4Dy_c_FWD-rt4606'	27141.27779288</v>
      </c>
      <c r="R2613" s="1">
        <f>_xlfn.XLOOKUP(Table5[[#This Row],[rxn]],Table38[name],Table38[flux],0)</f>
        <v>0</v>
      </c>
      <c r="S2613" s="1">
        <f>_xlfn.XLOOKUP(SUBSTITUTE(Table5[[#This Row],[rxn]],"RXN-","ENZLOAD-"),Table38[name],Table38[flux],0)</f>
        <v>0</v>
      </c>
      <c r="T2613" s="1" t="b">
        <f>AND(Table5[[#This Row],[ENZLOAD flux in kapp-slack.gms]]=0,Table5[[#This Row],[flux in kapp-slack.gms]]&lt;&gt;0,NOT(Table5[[#This Row],[spont or unknown?]]))</f>
        <v>0</v>
      </c>
      <c r="U2613" s="1" t="b">
        <f>OR(_xlfn.TEXTAFTER(Table5[[#This Row],[rxn]],"-",-1)="SPONT",_xlfn.TEXTAFTER(Table5[[#This Row],[rxn]],"-",-1)="UNKNOWN")</f>
        <v>0</v>
      </c>
      <c r="V2613" s="1">
        <f>_xlfn.XLOOKUP(SUBSTITUTE(Table5[[#This Row],[rxn]],"RXN-","ENZLOAD-"),Table4[rxn],Table4[ub],0)</f>
        <v>1.3081414200000001</v>
      </c>
      <c r="W2613" s="1" t="b">
        <f>AND(Table5[[#This Row],[FVA ENZLOAD flux UB]]=0,Table5[[#This Row],[ENZ not made when it should be?]])</f>
        <v>0</v>
      </c>
    </row>
    <row r="2614" spans="1:23" hidden="1">
      <c r="A2614" s="1"/>
      <c r="B2614" s="1" t="str">
        <f>_xlfn.TEXTBEFORE(Table38[[#This Row],[all fluxes from kapp-slack]]," ",,,,"")</f>
        <v/>
      </c>
      <c r="C2614" s="1">
        <f>_xlfn.NUMBERVALUE(IFERROR(_xlfn.TEXTAFTER(Table38[[#This Row],[all fluxes from kapp-slack]]," ",-1,,,""),""))</f>
        <v>0</v>
      </c>
      <c r="F2614" s="1" t="s">
        <v>6621</v>
      </c>
      <c r="G2614" s="1" t="str">
        <f>_xlfn.TEXTBEFORE(Table5[[#This Row],[rxn     kapp_old        kapp_slack_ub   kapp_slack_lb]]," ")</f>
        <v>RXN-ABTD4Dy_c_REV-rt4606</v>
      </c>
      <c r="H261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61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614" s="1">
        <f>_xlfn.NUMBERVALUE(_xlfn.TEXTAFTER(Table5[[#This Row],[rxn     kapp_old        kapp_slack_ub   kapp_slack_lb]]," ",-1))</f>
        <v>0</v>
      </c>
      <c r="K2614" s="1">
        <f>_xlfn.XLOOKUP(SUBSTITUTE(Table5[[#This Row],[rxn]],"RXN-","ENZLOAD-"),ENZLOAD[name],ENZLOAD[flux],0)</f>
        <v>0</v>
      </c>
      <c r="L2614" s="1" t="str">
        <f>"'"&amp;Table5[[#This Row],[rxn]]&amp;"'"&amp;CHAR(9)&amp;IF(AND(Table5[[#This Row],[kapp_slack_ub]]&lt;&gt;0,Table5[[#This Row],[kapp_old]]&lt;$F$1),$F$1,Table5[[#This Row],[kapp_old]])</f>
        <v>'RXN-ABTD4Dy_c_REV-rt4606'	27141.27779288</v>
      </c>
      <c r="M2614" s="1">
        <f>_xlfn.XLOOKUP(Table5[[#This Row],[rxn]],Table3[name],Table3[flux],$F$1)</f>
        <v>27141.277792879999</v>
      </c>
      <c r="N2614" s="1" t="str">
        <f>IFERROR(Table5[[#This Row],[min flux]]/Table5[[#This Row],[associated enzload]],"")</f>
        <v/>
      </c>
      <c r="O2614" s="1">
        <f>_xlfn.NUMBERVALUE(IF(Table5[[#This Row],[flux/enzload]]="","",ABS($N$1-Table5[[#This Row],[flux/enzload]])))</f>
        <v>0</v>
      </c>
      <c r="P2614" s="1">
        <f>Table5[[#This Row],[kapp_old]]+IFERROR(((Table5[[#This Row],[kapp_slack_ub]]-Table5[[#This Row],[kapp_slack_lb]])/Table5[[#This Row],[associated enzload]]),0)</f>
        <v>27141.277792879999</v>
      </c>
      <c r="Q2614" s="1" t="str">
        <f>"'"&amp;Table5[[#This Row],[rxn]]&amp;"'"&amp;CHAR(9)&amp;Table5[[#This Row],[kapp + (slack_ub - slack_lb)/enzload]]</f>
        <v>'RXN-ABTD4Dy_c_REV-rt4606'	27141.27779288</v>
      </c>
      <c r="R2614" s="1">
        <f>_xlfn.XLOOKUP(Table5[[#This Row],[rxn]],Table38[name],Table38[flux],0)</f>
        <v>0</v>
      </c>
      <c r="S2614" s="1">
        <f>_xlfn.XLOOKUP(SUBSTITUTE(Table5[[#This Row],[rxn]],"RXN-","ENZLOAD-"),Table38[name],Table38[flux],0)</f>
        <v>0</v>
      </c>
      <c r="T2614" s="1" t="b">
        <f>AND(Table5[[#This Row],[ENZLOAD flux in kapp-slack.gms]]=0,Table5[[#This Row],[flux in kapp-slack.gms]]&lt;&gt;0,NOT(Table5[[#This Row],[spont or unknown?]]))</f>
        <v>0</v>
      </c>
      <c r="U2614" s="1" t="b">
        <f>OR(_xlfn.TEXTAFTER(Table5[[#This Row],[rxn]],"-",-1)="SPONT",_xlfn.TEXTAFTER(Table5[[#This Row],[rxn]],"-",-1)="UNKNOWN")</f>
        <v>0</v>
      </c>
      <c r="V2614" s="1">
        <f>_xlfn.XLOOKUP(SUBSTITUTE(Table5[[#This Row],[rxn]],"RXN-","ENZLOAD-"),Table4[rxn],Table4[ub],0)</f>
        <v>1.3081414200000001</v>
      </c>
      <c r="W2614" s="1" t="b">
        <f>AND(Table5[[#This Row],[FVA ENZLOAD flux UB]]=0,Table5[[#This Row],[ENZ not made when it should be?]])</f>
        <v>0</v>
      </c>
    </row>
    <row r="2615" spans="1:23" hidden="1">
      <c r="A2615" s="1"/>
      <c r="B2615" s="1" t="str">
        <f>_xlfn.TEXTBEFORE(Table38[[#This Row],[all fluxes from kapp-slack]]," ",,,,"")</f>
        <v/>
      </c>
      <c r="C2615" s="1">
        <f>_xlfn.NUMBERVALUE(IFERROR(_xlfn.TEXTAFTER(Table38[[#This Row],[all fluxes from kapp-slack]]," ",-1,,,""),""))</f>
        <v>0</v>
      </c>
      <c r="F2615" s="1" t="s">
        <v>6624</v>
      </c>
      <c r="G2615" s="1" t="str">
        <f>_xlfn.TEXTBEFORE(Table5[[#This Row],[rxn     kapp_old        kapp_slack_ub   kapp_slack_lb]]," ")</f>
        <v>RXN-ABTDt_c_e_FWD-UNKNOWN</v>
      </c>
      <c r="H261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61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615" s="1">
        <f>_xlfn.NUMBERVALUE(_xlfn.TEXTAFTER(Table5[[#This Row],[rxn     kapp_old        kapp_slack_ub   kapp_slack_lb]]," ",-1))</f>
        <v>0</v>
      </c>
      <c r="K2615" s="1">
        <f>_xlfn.XLOOKUP(SUBSTITUTE(Table5[[#This Row],[rxn]],"RXN-","ENZLOAD-"),ENZLOAD[name],ENZLOAD[flux],0)</f>
        <v>0</v>
      </c>
      <c r="L2615" s="1" t="str">
        <f>"'"&amp;Table5[[#This Row],[rxn]]&amp;"'"&amp;CHAR(9)&amp;IF(AND(Table5[[#This Row],[kapp_slack_ub]]&lt;&gt;0,Table5[[#This Row],[kapp_old]]&lt;$F$1),$F$1,Table5[[#This Row],[kapp_old]])</f>
        <v>'RXN-ABTDt_c_e_FWD-UNKNOWN'	27141.27779288</v>
      </c>
      <c r="M2615" s="1">
        <f>_xlfn.XLOOKUP(Table5[[#This Row],[rxn]],Table3[name],Table3[flux],$F$1)</f>
        <v>27141.277792879999</v>
      </c>
      <c r="N2615" s="1" t="str">
        <f>IFERROR(Table5[[#This Row],[min flux]]/Table5[[#This Row],[associated enzload]],"")</f>
        <v/>
      </c>
      <c r="O2615" s="1">
        <f>_xlfn.NUMBERVALUE(IF(Table5[[#This Row],[flux/enzload]]="","",ABS($N$1-Table5[[#This Row],[flux/enzload]])))</f>
        <v>0</v>
      </c>
      <c r="P2615" s="1">
        <f>Table5[[#This Row],[kapp_old]]+IFERROR(((Table5[[#This Row],[kapp_slack_ub]]-Table5[[#This Row],[kapp_slack_lb]])/Table5[[#This Row],[associated enzload]]),0)</f>
        <v>27141.277792879999</v>
      </c>
      <c r="Q2615" s="1" t="str">
        <f>"'"&amp;Table5[[#This Row],[rxn]]&amp;"'"&amp;CHAR(9)&amp;Table5[[#This Row],[kapp + (slack_ub - slack_lb)/enzload]]</f>
        <v>'RXN-ABTDt_c_e_FWD-UNKNOWN'	27141.27779288</v>
      </c>
      <c r="R2615" s="1">
        <f>_xlfn.XLOOKUP(Table5[[#This Row],[rxn]],Table38[name],Table38[flux],0)</f>
        <v>0</v>
      </c>
      <c r="S2615" s="1">
        <f>_xlfn.XLOOKUP(SUBSTITUTE(Table5[[#This Row],[rxn]],"RXN-","ENZLOAD-"),Table38[name],Table38[flux],0)</f>
        <v>0</v>
      </c>
      <c r="T2615" s="1" t="b">
        <f>AND(Table5[[#This Row],[ENZLOAD flux in kapp-slack.gms]]=0,Table5[[#This Row],[flux in kapp-slack.gms]]&lt;&gt;0,NOT(Table5[[#This Row],[spont or unknown?]]))</f>
        <v>0</v>
      </c>
      <c r="U2615" s="1" t="b">
        <f>OR(_xlfn.TEXTAFTER(Table5[[#This Row],[rxn]],"-",-1)="SPONT",_xlfn.TEXTAFTER(Table5[[#This Row],[rxn]],"-",-1)="UNKNOWN")</f>
        <v>1</v>
      </c>
      <c r="V2615" s="1">
        <f>_xlfn.XLOOKUP(SUBSTITUTE(Table5[[#This Row],[rxn]],"RXN-","ENZLOAD-"),Table4[rxn],Table4[ub],0)</f>
        <v>0</v>
      </c>
      <c r="W2615" s="1" t="b">
        <f>AND(Table5[[#This Row],[FVA ENZLOAD flux UB]]=0,Table5[[#This Row],[ENZ not made when it should be?]])</f>
        <v>0</v>
      </c>
    </row>
    <row r="2616" spans="1:23" hidden="1">
      <c r="A2616" s="1"/>
      <c r="B2616" s="1" t="str">
        <f>_xlfn.TEXTBEFORE(Table38[[#This Row],[all fluxes from kapp-slack]]," ",,,,"")</f>
        <v/>
      </c>
      <c r="C2616" s="1">
        <f>_xlfn.NUMBERVALUE(IFERROR(_xlfn.TEXTAFTER(Table38[[#This Row],[all fluxes from kapp-slack]]," ",-1,,,""),""))</f>
        <v>0</v>
      </c>
      <c r="F2616" s="1" t="s">
        <v>6625</v>
      </c>
      <c r="G2616" s="1" t="str">
        <f>_xlfn.TEXTBEFORE(Table5[[#This Row],[rxn     kapp_old        kapp_slack_ub   kapp_slack_lb]]," ")</f>
        <v>RXN-ABTLD_c_FWD-UNKNOWN</v>
      </c>
      <c r="H261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61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616" s="1">
        <f>_xlfn.NUMBERVALUE(_xlfn.TEXTAFTER(Table5[[#This Row],[rxn     kapp_old        kapp_slack_ub   kapp_slack_lb]]," ",-1))</f>
        <v>0</v>
      </c>
      <c r="K2616" s="1">
        <f>_xlfn.XLOOKUP(SUBSTITUTE(Table5[[#This Row],[rxn]],"RXN-","ENZLOAD-"),ENZLOAD[name],ENZLOAD[flux],0)</f>
        <v>0</v>
      </c>
      <c r="L2616" s="1" t="str">
        <f>"'"&amp;Table5[[#This Row],[rxn]]&amp;"'"&amp;CHAR(9)&amp;IF(AND(Table5[[#This Row],[kapp_slack_ub]]&lt;&gt;0,Table5[[#This Row],[kapp_old]]&lt;$F$1),$F$1,Table5[[#This Row],[kapp_old]])</f>
        <v>'RXN-ABTLD_c_FWD-UNKNOWN'	27141.27779288</v>
      </c>
      <c r="M2616" s="1">
        <f>_xlfn.XLOOKUP(Table5[[#This Row],[rxn]],Table3[name],Table3[flux],$F$1)</f>
        <v>27141.277792879999</v>
      </c>
      <c r="N2616" s="1" t="str">
        <f>IFERROR(Table5[[#This Row],[min flux]]/Table5[[#This Row],[associated enzload]],"")</f>
        <v/>
      </c>
      <c r="O2616" s="1">
        <f>_xlfn.NUMBERVALUE(IF(Table5[[#This Row],[flux/enzload]]="","",ABS($N$1-Table5[[#This Row],[flux/enzload]])))</f>
        <v>0</v>
      </c>
      <c r="P2616" s="1">
        <f>Table5[[#This Row],[kapp_old]]+IFERROR(((Table5[[#This Row],[kapp_slack_ub]]-Table5[[#This Row],[kapp_slack_lb]])/Table5[[#This Row],[associated enzload]]),0)</f>
        <v>27141.277792879999</v>
      </c>
      <c r="Q2616" s="1" t="str">
        <f>"'"&amp;Table5[[#This Row],[rxn]]&amp;"'"&amp;CHAR(9)&amp;Table5[[#This Row],[kapp + (slack_ub - slack_lb)/enzload]]</f>
        <v>'RXN-ABTLD_c_FWD-UNKNOWN'	27141.27779288</v>
      </c>
      <c r="R2616" s="1">
        <f>_xlfn.XLOOKUP(Table5[[#This Row],[rxn]],Table38[name],Table38[flux],0)</f>
        <v>0</v>
      </c>
      <c r="S2616" s="1">
        <f>_xlfn.XLOOKUP(SUBSTITUTE(Table5[[#This Row],[rxn]],"RXN-","ENZLOAD-"),Table38[name],Table38[flux],0)</f>
        <v>0</v>
      </c>
      <c r="T2616" s="1" t="b">
        <f>AND(Table5[[#This Row],[ENZLOAD flux in kapp-slack.gms]]=0,Table5[[#This Row],[flux in kapp-slack.gms]]&lt;&gt;0,NOT(Table5[[#This Row],[spont or unknown?]]))</f>
        <v>0</v>
      </c>
      <c r="U2616" s="1" t="b">
        <f>OR(_xlfn.TEXTAFTER(Table5[[#This Row],[rxn]],"-",-1)="SPONT",_xlfn.TEXTAFTER(Table5[[#This Row],[rxn]],"-",-1)="UNKNOWN")</f>
        <v>1</v>
      </c>
      <c r="V2616" s="1">
        <f>_xlfn.XLOOKUP(SUBSTITUTE(Table5[[#This Row],[rxn]],"RXN-","ENZLOAD-"),Table4[rxn],Table4[ub],0)</f>
        <v>0</v>
      </c>
      <c r="W2616" s="1" t="b">
        <f>AND(Table5[[#This Row],[FVA ENZLOAD flux UB]]=0,Table5[[#This Row],[ENZ not made when it should be?]])</f>
        <v>0</v>
      </c>
    </row>
    <row r="2617" spans="1:23" hidden="1">
      <c r="A2617" s="1"/>
      <c r="B2617" s="1" t="str">
        <f>_xlfn.TEXTBEFORE(Table38[[#This Row],[all fluxes from kapp-slack]]," ",,,,"")</f>
        <v/>
      </c>
      <c r="C2617" s="1">
        <f>_xlfn.NUMBERVALUE(IFERROR(_xlfn.TEXTAFTER(Table38[[#This Row],[all fluxes from kapp-slack]]," ",-1,,,""),""))</f>
        <v>0</v>
      </c>
      <c r="F2617" s="1" t="s">
        <v>6626</v>
      </c>
      <c r="G2617" s="1" t="str">
        <f>_xlfn.TEXTBEFORE(Table5[[#This Row],[rxn     kapp_old        kapp_slack_ub   kapp_slack_lb]]," ")</f>
        <v>RXN-ABTt_c_e_FWD-SPONT</v>
      </c>
      <c r="H261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61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617" s="1">
        <f>_xlfn.NUMBERVALUE(_xlfn.TEXTAFTER(Table5[[#This Row],[rxn     kapp_old        kapp_slack_ub   kapp_slack_lb]]," ",-1))</f>
        <v>0</v>
      </c>
      <c r="K2617" s="1">
        <f>_xlfn.XLOOKUP(SUBSTITUTE(Table5[[#This Row],[rxn]],"RXN-","ENZLOAD-"),ENZLOAD[name],ENZLOAD[flux],0)</f>
        <v>0</v>
      </c>
      <c r="L2617" s="1" t="str">
        <f>"'"&amp;Table5[[#This Row],[rxn]]&amp;"'"&amp;CHAR(9)&amp;IF(AND(Table5[[#This Row],[kapp_slack_ub]]&lt;&gt;0,Table5[[#This Row],[kapp_old]]&lt;$F$1),$F$1,Table5[[#This Row],[kapp_old]])</f>
        <v>'RXN-ABTt_c_e_FWD-SPONT'	27141.27779288</v>
      </c>
      <c r="M2617" s="1">
        <f>_xlfn.XLOOKUP(Table5[[#This Row],[rxn]],Table3[name],Table3[flux],$F$1)</f>
        <v>27141.277792879999</v>
      </c>
      <c r="N2617" s="1" t="str">
        <f>IFERROR(Table5[[#This Row],[min flux]]/Table5[[#This Row],[associated enzload]],"")</f>
        <v/>
      </c>
      <c r="O2617" s="1">
        <f>_xlfn.NUMBERVALUE(IF(Table5[[#This Row],[flux/enzload]]="","",ABS($N$1-Table5[[#This Row],[flux/enzload]])))</f>
        <v>0</v>
      </c>
      <c r="P2617" s="1">
        <f>Table5[[#This Row],[kapp_old]]+IFERROR(((Table5[[#This Row],[kapp_slack_ub]]-Table5[[#This Row],[kapp_slack_lb]])/Table5[[#This Row],[associated enzload]]),0)</f>
        <v>27141.277792879999</v>
      </c>
      <c r="Q2617" s="1" t="str">
        <f>"'"&amp;Table5[[#This Row],[rxn]]&amp;"'"&amp;CHAR(9)&amp;Table5[[#This Row],[kapp + (slack_ub - slack_lb)/enzload]]</f>
        <v>'RXN-ABTt_c_e_FWD-SPONT'	27141.27779288</v>
      </c>
      <c r="R2617" s="1">
        <f>_xlfn.XLOOKUP(Table5[[#This Row],[rxn]],Table38[name],Table38[flux],0)</f>
        <v>0</v>
      </c>
      <c r="S2617" s="1">
        <f>_xlfn.XLOOKUP(SUBSTITUTE(Table5[[#This Row],[rxn]],"RXN-","ENZLOAD-"),Table38[name],Table38[flux],0)</f>
        <v>0</v>
      </c>
      <c r="T2617" s="1" t="b">
        <f>AND(Table5[[#This Row],[ENZLOAD flux in kapp-slack.gms]]=0,Table5[[#This Row],[flux in kapp-slack.gms]]&lt;&gt;0,NOT(Table5[[#This Row],[spont or unknown?]]))</f>
        <v>0</v>
      </c>
      <c r="U2617" s="1" t="b">
        <f>OR(_xlfn.TEXTAFTER(Table5[[#This Row],[rxn]],"-",-1)="SPONT",_xlfn.TEXTAFTER(Table5[[#This Row],[rxn]],"-",-1)="UNKNOWN")</f>
        <v>1</v>
      </c>
      <c r="V2617" s="1">
        <f>_xlfn.XLOOKUP(SUBSTITUTE(Table5[[#This Row],[rxn]],"RXN-","ENZLOAD-"),Table4[rxn],Table4[ub],0)</f>
        <v>0</v>
      </c>
      <c r="W2617" s="1" t="b">
        <f>AND(Table5[[#This Row],[FVA ENZLOAD flux UB]]=0,Table5[[#This Row],[ENZ not made when it should be?]])</f>
        <v>0</v>
      </c>
    </row>
    <row r="2618" spans="1:23" hidden="1">
      <c r="A2618" s="1"/>
      <c r="B2618" s="1" t="str">
        <f>_xlfn.TEXTBEFORE(Table38[[#This Row],[all fluxes from kapp-slack]]," ",,,,"")</f>
        <v/>
      </c>
      <c r="C2618" s="1">
        <f>_xlfn.NUMBERVALUE(IFERROR(_xlfn.TEXTAFTER(Table38[[#This Row],[all fluxes from kapp-slack]]," ",-1,,,""),""))</f>
        <v>0</v>
      </c>
      <c r="F2618" s="1" t="s">
        <v>6627</v>
      </c>
      <c r="G2618" s="1" t="str">
        <f>_xlfn.TEXTBEFORE(Table5[[#This Row],[rxn     kapp_old        kapp_slack_ub   kapp_slack_lb]]," ")</f>
        <v>RXN-ABTt_c_e_REV-SPONT</v>
      </c>
      <c r="H261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61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618" s="1">
        <f>_xlfn.NUMBERVALUE(_xlfn.TEXTAFTER(Table5[[#This Row],[rxn     kapp_old        kapp_slack_ub   kapp_slack_lb]]," ",-1))</f>
        <v>0</v>
      </c>
      <c r="K2618" s="1">
        <f>_xlfn.XLOOKUP(SUBSTITUTE(Table5[[#This Row],[rxn]],"RXN-","ENZLOAD-"),ENZLOAD[name],ENZLOAD[flux],0)</f>
        <v>0</v>
      </c>
      <c r="L2618" s="1" t="str">
        <f>"'"&amp;Table5[[#This Row],[rxn]]&amp;"'"&amp;CHAR(9)&amp;IF(AND(Table5[[#This Row],[kapp_slack_ub]]&lt;&gt;0,Table5[[#This Row],[kapp_old]]&lt;$F$1),$F$1,Table5[[#This Row],[kapp_old]])</f>
        <v>'RXN-ABTt_c_e_REV-SPONT'	27141.27779288</v>
      </c>
      <c r="M2618" s="1">
        <f>_xlfn.XLOOKUP(Table5[[#This Row],[rxn]],Table3[name],Table3[flux],$F$1)</f>
        <v>27141.277792879999</v>
      </c>
      <c r="N2618" s="1" t="str">
        <f>IFERROR(Table5[[#This Row],[min flux]]/Table5[[#This Row],[associated enzload]],"")</f>
        <v/>
      </c>
      <c r="O2618" s="1">
        <f>_xlfn.NUMBERVALUE(IF(Table5[[#This Row],[flux/enzload]]="","",ABS($N$1-Table5[[#This Row],[flux/enzload]])))</f>
        <v>0</v>
      </c>
      <c r="P2618" s="1">
        <f>Table5[[#This Row],[kapp_old]]+IFERROR(((Table5[[#This Row],[kapp_slack_ub]]-Table5[[#This Row],[kapp_slack_lb]])/Table5[[#This Row],[associated enzload]]),0)</f>
        <v>27141.277792879999</v>
      </c>
      <c r="Q2618" s="1" t="str">
        <f>"'"&amp;Table5[[#This Row],[rxn]]&amp;"'"&amp;CHAR(9)&amp;Table5[[#This Row],[kapp + (slack_ub - slack_lb)/enzload]]</f>
        <v>'RXN-ABTt_c_e_REV-SPONT'	27141.27779288</v>
      </c>
      <c r="R2618" s="1">
        <f>_xlfn.XLOOKUP(Table5[[#This Row],[rxn]],Table38[name],Table38[flux],0)</f>
        <v>0</v>
      </c>
      <c r="S2618" s="1">
        <f>_xlfn.XLOOKUP(SUBSTITUTE(Table5[[#This Row],[rxn]],"RXN-","ENZLOAD-"),Table38[name],Table38[flux],0)</f>
        <v>0</v>
      </c>
      <c r="T2618" s="1" t="b">
        <f>AND(Table5[[#This Row],[ENZLOAD flux in kapp-slack.gms]]=0,Table5[[#This Row],[flux in kapp-slack.gms]]&lt;&gt;0,NOT(Table5[[#This Row],[spont or unknown?]]))</f>
        <v>0</v>
      </c>
      <c r="U2618" s="1" t="b">
        <f>OR(_xlfn.TEXTAFTER(Table5[[#This Row],[rxn]],"-",-1)="SPONT",_xlfn.TEXTAFTER(Table5[[#This Row],[rxn]],"-",-1)="UNKNOWN")</f>
        <v>1</v>
      </c>
      <c r="V2618" s="1">
        <f>_xlfn.XLOOKUP(SUBSTITUTE(Table5[[#This Row],[rxn]],"RXN-","ENZLOAD-"),Table4[rxn],Table4[ub],0)</f>
        <v>0</v>
      </c>
      <c r="W2618" s="1" t="b">
        <f>AND(Table5[[#This Row],[FVA ENZLOAD flux UB]]=0,Table5[[#This Row],[ENZ not made when it should be?]])</f>
        <v>0</v>
      </c>
    </row>
    <row r="2619" spans="1:23" hidden="1">
      <c r="A2619" s="1"/>
      <c r="B2619" s="1" t="str">
        <f>_xlfn.TEXTBEFORE(Table38[[#This Row],[all fluxes from kapp-slack]]," ",,,,"")</f>
        <v/>
      </c>
      <c r="C2619" s="1">
        <f>_xlfn.NUMBERVALUE(IFERROR(_xlfn.TEXTAFTER(Table38[[#This Row],[all fluxes from kapp-slack]]," ",-1,,,""),""))</f>
        <v>0</v>
      </c>
      <c r="F2619" s="1" t="s">
        <v>6730</v>
      </c>
      <c r="G2619" s="1" t="str">
        <f>_xlfn.TEXTBEFORE(Table5[[#This Row],[rxn     kapp_old        kapp_slack_ub   kapp_slack_lb]]," ")</f>
        <v>RXN-ACALDt_c_e_FWD-SPONT</v>
      </c>
      <c r="H261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61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619" s="1">
        <f>_xlfn.NUMBERVALUE(_xlfn.TEXTAFTER(Table5[[#This Row],[rxn     kapp_old        kapp_slack_ub   kapp_slack_lb]]," ",-1))</f>
        <v>0</v>
      </c>
      <c r="K2619" s="1">
        <f>_xlfn.XLOOKUP(SUBSTITUTE(Table5[[#This Row],[rxn]],"RXN-","ENZLOAD-"),ENZLOAD[name],ENZLOAD[flux],0)</f>
        <v>0</v>
      </c>
      <c r="L2619" s="1" t="str">
        <f>"'"&amp;Table5[[#This Row],[rxn]]&amp;"'"&amp;CHAR(9)&amp;IF(AND(Table5[[#This Row],[kapp_slack_ub]]&lt;&gt;0,Table5[[#This Row],[kapp_old]]&lt;$F$1),$F$1,Table5[[#This Row],[kapp_old]])</f>
        <v>'RXN-ACALDt_c_e_FWD-SPONT'	27141.27779288</v>
      </c>
      <c r="M2619" s="1">
        <f>_xlfn.XLOOKUP(Table5[[#This Row],[rxn]],Table3[name],Table3[flux],$F$1)</f>
        <v>27141.277792879999</v>
      </c>
      <c r="N2619" s="1" t="str">
        <f>IFERROR(Table5[[#This Row],[min flux]]/Table5[[#This Row],[associated enzload]],"")</f>
        <v/>
      </c>
      <c r="O2619" s="1">
        <f>_xlfn.NUMBERVALUE(IF(Table5[[#This Row],[flux/enzload]]="","",ABS($N$1-Table5[[#This Row],[flux/enzload]])))</f>
        <v>0</v>
      </c>
      <c r="P2619" s="1">
        <f>Table5[[#This Row],[kapp_old]]+IFERROR(((Table5[[#This Row],[kapp_slack_ub]]-Table5[[#This Row],[kapp_slack_lb]])/Table5[[#This Row],[associated enzload]]),0)</f>
        <v>27141.277792879999</v>
      </c>
      <c r="Q2619" s="1" t="str">
        <f>"'"&amp;Table5[[#This Row],[rxn]]&amp;"'"&amp;CHAR(9)&amp;Table5[[#This Row],[kapp + (slack_ub - slack_lb)/enzload]]</f>
        <v>'RXN-ACALDt_c_e_FWD-SPONT'	27141.27779288</v>
      </c>
      <c r="R2619" s="1">
        <f>_xlfn.XLOOKUP(Table5[[#This Row],[rxn]],Table38[name],Table38[flux],0)</f>
        <v>0</v>
      </c>
      <c r="S2619" s="1">
        <f>_xlfn.XLOOKUP(SUBSTITUTE(Table5[[#This Row],[rxn]],"RXN-","ENZLOAD-"),Table38[name],Table38[flux],0)</f>
        <v>0</v>
      </c>
      <c r="T2619" s="1" t="b">
        <f>AND(Table5[[#This Row],[ENZLOAD flux in kapp-slack.gms]]=0,Table5[[#This Row],[flux in kapp-slack.gms]]&lt;&gt;0,NOT(Table5[[#This Row],[spont or unknown?]]))</f>
        <v>0</v>
      </c>
      <c r="U2619" s="1" t="b">
        <f>OR(_xlfn.TEXTAFTER(Table5[[#This Row],[rxn]],"-",-1)="SPONT",_xlfn.TEXTAFTER(Table5[[#This Row],[rxn]],"-",-1)="UNKNOWN")</f>
        <v>1</v>
      </c>
      <c r="V2619" s="1">
        <f>_xlfn.XLOOKUP(SUBSTITUTE(Table5[[#This Row],[rxn]],"RXN-","ENZLOAD-"),Table4[rxn],Table4[ub],0)</f>
        <v>0</v>
      </c>
      <c r="W2619" s="1" t="b">
        <f>AND(Table5[[#This Row],[FVA ENZLOAD flux UB]]=0,Table5[[#This Row],[ENZ not made when it should be?]])</f>
        <v>0</v>
      </c>
    </row>
    <row r="2620" spans="1:23" hidden="1">
      <c r="A2620" s="1"/>
      <c r="B2620" s="1" t="str">
        <f>_xlfn.TEXTBEFORE(Table38[[#This Row],[all fluxes from kapp-slack]]," ",,,,"")</f>
        <v/>
      </c>
      <c r="C2620" s="1">
        <f>_xlfn.NUMBERVALUE(IFERROR(_xlfn.TEXTAFTER(Table38[[#This Row],[all fluxes from kapp-slack]]," ",-1,,,""),""))</f>
        <v>0</v>
      </c>
      <c r="F2620" s="1" t="s">
        <v>6731</v>
      </c>
      <c r="G2620" s="1" t="str">
        <f>_xlfn.TEXTBEFORE(Table5[[#This Row],[rxn     kapp_old        kapp_slack_ub   kapp_slack_lb]]," ")</f>
        <v>RXN-ACALDt_c_e_REV-SPONT</v>
      </c>
      <c r="H262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62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620" s="1">
        <f>_xlfn.NUMBERVALUE(_xlfn.TEXTAFTER(Table5[[#This Row],[rxn     kapp_old        kapp_slack_ub   kapp_slack_lb]]," ",-1))</f>
        <v>0</v>
      </c>
      <c r="K2620" s="1">
        <f>_xlfn.XLOOKUP(SUBSTITUTE(Table5[[#This Row],[rxn]],"RXN-","ENZLOAD-"),ENZLOAD[name],ENZLOAD[flux],0)</f>
        <v>0</v>
      </c>
      <c r="L2620" s="1" t="str">
        <f>"'"&amp;Table5[[#This Row],[rxn]]&amp;"'"&amp;CHAR(9)&amp;IF(AND(Table5[[#This Row],[kapp_slack_ub]]&lt;&gt;0,Table5[[#This Row],[kapp_old]]&lt;$F$1),$F$1,Table5[[#This Row],[kapp_old]])</f>
        <v>'RXN-ACALDt_c_e_REV-SPONT'	27141.27779288</v>
      </c>
      <c r="M2620" s="1">
        <f>_xlfn.XLOOKUP(Table5[[#This Row],[rxn]],Table3[name],Table3[flux],$F$1)</f>
        <v>27141.277792879999</v>
      </c>
      <c r="N2620" s="1" t="str">
        <f>IFERROR(Table5[[#This Row],[min flux]]/Table5[[#This Row],[associated enzload]],"")</f>
        <v/>
      </c>
      <c r="O2620" s="1">
        <f>_xlfn.NUMBERVALUE(IF(Table5[[#This Row],[flux/enzload]]="","",ABS($N$1-Table5[[#This Row],[flux/enzload]])))</f>
        <v>0</v>
      </c>
      <c r="P2620" s="1">
        <f>Table5[[#This Row],[kapp_old]]+IFERROR(((Table5[[#This Row],[kapp_slack_ub]]-Table5[[#This Row],[kapp_slack_lb]])/Table5[[#This Row],[associated enzload]]),0)</f>
        <v>27141.277792879999</v>
      </c>
      <c r="Q2620" s="1" t="str">
        <f>"'"&amp;Table5[[#This Row],[rxn]]&amp;"'"&amp;CHAR(9)&amp;Table5[[#This Row],[kapp + (slack_ub - slack_lb)/enzload]]</f>
        <v>'RXN-ACALDt_c_e_REV-SPONT'	27141.27779288</v>
      </c>
      <c r="R2620" s="1">
        <f>_xlfn.XLOOKUP(Table5[[#This Row],[rxn]],Table38[name],Table38[flux],0)</f>
        <v>0.45145524195603898</v>
      </c>
      <c r="S2620" s="1">
        <f>_xlfn.XLOOKUP(SUBSTITUTE(Table5[[#This Row],[rxn]],"RXN-","ENZLOAD-"),Table38[name],Table38[flux],0)</f>
        <v>0</v>
      </c>
      <c r="T2620" s="1" t="b">
        <f>AND(Table5[[#This Row],[ENZLOAD flux in kapp-slack.gms]]=0,Table5[[#This Row],[flux in kapp-slack.gms]]&lt;&gt;0,NOT(Table5[[#This Row],[spont or unknown?]]))</f>
        <v>0</v>
      </c>
      <c r="U2620" s="1" t="b">
        <f>OR(_xlfn.TEXTAFTER(Table5[[#This Row],[rxn]],"-",-1)="SPONT",_xlfn.TEXTAFTER(Table5[[#This Row],[rxn]],"-",-1)="UNKNOWN")</f>
        <v>1</v>
      </c>
      <c r="V2620" s="1">
        <f>_xlfn.XLOOKUP(SUBSTITUTE(Table5[[#This Row],[rxn]],"RXN-","ENZLOAD-"),Table4[rxn],Table4[ub],0)</f>
        <v>0</v>
      </c>
      <c r="W2620" s="1" t="b">
        <f>AND(Table5[[#This Row],[FVA ENZLOAD flux UB]]=0,Table5[[#This Row],[ENZ not made when it should be?]])</f>
        <v>0</v>
      </c>
    </row>
    <row r="2621" spans="1:23" hidden="1">
      <c r="A2621" s="1"/>
      <c r="B2621" s="1" t="str">
        <f>_xlfn.TEXTBEFORE(Table38[[#This Row],[all fluxes from kapp-slack]]," ",,,,"")</f>
        <v/>
      </c>
      <c r="C2621" s="1">
        <f>_xlfn.NUMBERVALUE(IFERROR(_xlfn.TEXTAFTER(Table38[[#This Row],[all fluxes from kapp-slack]]," ",-1,,,""),""))</f>
        <v>0</v>
      </c>
      <c r="F2621" s="1" t="s">
        <v>6732</v>
      </c>
      <c r="G2621" s="1" t="str">
        <f>_xlfn.TEXTBEFORE(Table5[[#This Row],[rxn     kapp_old        kapp_slack_ub   kapp_slack_lb]]," ")</f>
        <v>RXN-ACALDt_c_m_FWD-SPONT</v>
      </c>
      <c r="H262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62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621" s="1">
        <f>_xlfn.NUMBERVALUE(_xlfn.TEXTAFTER(Table5[[#This Row],[rxn     kapp_old        kapp_slack_ub   kapp_slack_lb]]," ",-1))</f>
        <v>0</v>
      </c>
      <c r="K2621" s="1">
        <f>_xlfn.XLOOKUP(SUBSTITUTE(Table5[[#This Row],[rxn]],"RXN-","ENZLOAD-"),ENZLOAD[name],ENZLOAD[flux],0)</f>
        <v>0</v>
      </c>
      <c r="L2621" s="1" t="str">
        <f>"'"&amp;Table5[[#This Row],[rxn]]&amp;"'"&amp;CHAR(9)&amp;IF(AND(Table5[[#This Row],[kapp_slack_ub]]&lt;&gt;0,Table5[[#This Row],[kapp_old]]&lt;$F$1),$F$1,Table5[[#This Row],[kapp_old]])</f>
        <v>'RXN-ACALDt_c_m_FWD-SPONT'	27141.27779288</v>
      </c>
      <c r="M2621" s="1">
        <f>_xlfn.XLOOKUP(Table5[[#This Row],[rxn]],Table3[name],Table3[flux],$F$1)</f>
        <v>27141.277792879999</v>
      </c>
      <c r="N2621" s="1" t="str">
        <f>IFERROR(Table5[[#This Row],[min flux]]/Table5[[#This Row],[associated enzload]],"")</f>
        <v/>
      </c>
      <c r="O2621" s="1">
        <f>_xlfn.NUMBERVALUE(IF(Table5[[#This Row],[flux/enzload]]="","",ABS($N$1-Table5[[#This Row],[flux/enzload]])))</f>
        <v>0</v>
      </c>
      <c r="P2621" s="1">
        <f>Table5[[#This Row],[kapp_old]]+IFERROR(((Table5[[#This Row],[kapp_slack_ub]]-Table5[[#This Row],[kapp_slack_lb]])/Table5[[#This Row],[associated enzload]]),0)</f>
        <v>27141.277792879999</v>
      </c>
      <c r="Q2621" s="1" t="str">
        <f>"'"&amp;Table5[[#This Row],[rxn]]&amp;"'"&amp;CHAR(9)&amp;Table5[[#This Row],[kapp + (slack_ub - slack_lb)/enzload]]</f>
        <v>'RXN-ACALDt_c_m_FWD-SPONT'	27141.27779288</v>
      </c>
      <c r="R2621" s="1">
        <f>_xlfn.XLOOKUP(Table5[[#This Row],[rxn]],Table38[name],Table38[flux],0)</f>
        <v>0</v>
      </c>
      <c r="S2621" s="1">
        <f>_xlfn.XLOOKUP(SUBSTITUTE(Table5[[#This Row],[rxn]],"RXN-","ENZLOAD-"),Table38[name],Table38[flux],0)</f>
        <v>0</v>
      </c>
      <c r="T2621" s="1" t="b">
        <f>AND(Table5[[#This Row],[ENZLOAD flux in kapp-slack.gms]]=0,Table5[[#This Row],[flux in kapp-slack.gms]]&lt;&gt;0,NOT(Table5[[#This Row],[spont or unknown?]]))</f>
        <v>0</v>
      </c>
      <c r="U2621" s="1" t="b">
        <f>OR(_xlfn.TEXTAFTER(Table5[[#This Row],[rxn]],"-",-1)="SPONT",_xlfn.TEXTAFTER(Table5[[#This Row],[rxn]],"-",-1)="UNKNOWN")</f>
        <v>1</v>
      </c>
      <c r="V2621" s="1">
        <f>_xlfn.XLOOKUP(SUBSTITUTE(Table5[[#This Row],[rxn]],"RXN-","ENZLOAD-"),Table4[rxn],Table4[ub],0)</f>
        <v>0</v>
      </c>
      <c r="W2621" s="1" t="b">
        <f>AND(Table5[[#This Row],[FVA ENZLOAD flux UB]]=0,Table5[[#This Row],[ENZ not made when it should be?]])</f>
        <v>0</v>
      </c>
    </row>
    <row r="2622" spans="1:23" hidden="1">
      <c r="A2622" s="1"/>
      <c r="B2622" s="1" t="str">
        <f>_xlfn.TEXTBEFORE(Table38[[#This Row],[all fluxes from kapp-slack]]," ",,,,"")</f>
        <v/>
      </c>
      <c r="C2622" s="1">
        <f>_xlfn.NUMBERVALUE(IFERROR(_xlfn.TEXTAFTER(Table38[[#This Row],[all fluxes from kapp-slack]]," ",-1,,,""),""))</f>
        <v>0</v>
      </c>
      <c r="F2622" s="1" t="s">
        <v>6733</v>
      </c>
      <c r="G2622" s="1" t="str">
        <f>_xlfn.TEXTBEFORE(Table5[[#This Row],[rxn     kapp_old        kapp_slack_ub   kapp_slack_lb]]," ")</f>
        <v>RXN-ACALDt_c_m_REV-SPONT</v>
      </c>
      <c r="H262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62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622" s="1">
        <f>_xlfn.NUMBERVALUE(_xlfn.TEXTAFTER(Table5[[#This Row],[rxn     kapp_old        kapp_slack_ub   kapp_slack_lb]]," ",-1))</f>
        <v>0</v>
      </c>
      <c r="K2622" s="1">
        <f>_xlfn.XLOOKUP(SUBSTITUTE(Table5[[#This Row],[rxn]],"RXN-","ENZLOAD-"),ENZLOAD[name],ENZLOAD[flux],0)</f>
        <v>0</v>
      </c>
      <c r="L2622" s="1" t="str">
        <f>"'"&amp;Table5[[#This Row],[rxn]]&amp;"'"&amp;CHAR(9)&amp;IF(AND(Table5[[#This Row],[kapp_slack_ub]]&lt;&gt;0,Table5[[#This Row],[kapp_old]]&lt;$F$1),$F$1,Table5[[#This Row],[kapp_old]])</f>
        <v>'RXN-ACALDt_c_m_REV-SPONT'	27141.27779288</v>
      </c>
      <c r="M2622" s="1">
        <f>_xlfn.XLOOKUP(Table5[[#This Row],[rxn]],Table3[name],Table3[flux],$F$1)</f>
        <v>27141.277792879999</v>
      </c>
      <c r="N2622" s="1" t="str">
        <f>IFERROR(Table5[[#This Row],[min flux]]/Table5[[#This Row],[associated enzload]],"")</f>
        <v/>
      </c>
      <c r="O2622" s="1">
        <f>_xlfn.NUMBERVALUE(IF(Table5[[#This Row],[flux/enzload]]="","",ABS($N$1-Table5[[#This Row],[flux/enzload]])))</f>
        <v>0</v>
      </c>
      <c r="P2622" s="1">
        <f>Table5[[#This Row],[kapp_old]]+IFERROR(((Table5[[#This Row],[kapp_slack_ub]]-Table5[[#This Row],[kapp_slack_lb]])/Table5[[#This Row],[associated enzload]]),0)</f>
        <v>27141.277792879999</v>
      </c>
      <c r="Q2622" s="1" t="str">
        <f>"'"&amp;Table5[[#This Row],[rxn]]&amp;"'"&amp;CHAR(9)&amp;Table5[[#This Row],[kapp + (slack_ub - slack_lb)/enzload]]</f>
        <v>'RXN-ACALDt_c_m_REV-SPONT'	27141.27779288</v>
      </c>
      <c r="R2622" s="1">
        <f>_xlfn.XLOOKUP(Table5[[#This Row],[rxn]],Table38[name],Table38[flux],0)</f>
        <v>0</v>
      </c>
      <c r="S2622" s="1">
        <f>_xlfn.XLOOKUP(SUBSTITUTE(Table5[[#This Row],[rxn]],"RXN-","ENZLOAD-"),Table38[name],Table38[flux],0)</f>
        <v>0</v>
      </c>
      <c r="T2622" s="1" t="b">
        <f>AND(Table5[[#This Row],[ENZLOAD flux in kapp-slack.gms]]=0,Table5[[#This Row],[flux in kapp-slack.gms]]&lt;&gt;0,NOT(Table5[[#This Row],[spont or unknown?]]))</f>
        <v>0</v>
      </c>
      <c r="U2622" s="1" t="b">
        <f>OR(_xlfn.TEXTAFTER(Table5[[#This Row],[rxn]],"-",-1)="SPONT",_xlfn.TEXTAFTER(Table5[[#This Row],[rxn]],"-",-1)="UNKNOWN")</f>
        <v>1</v>
      </c>
      <c r="V2622" s="1">
        <f>_xlfn.XLOOKUP(SUBSTITUTE(Table5[[#This Row],[rxn]],"RXN-","ENZLOAD-"),Table4[rxn],Table4[ub],0)</f>
        <v>0</v>
      </c>
      <c r="W2622" s="1" t="b">
        <f>AND(Table5[[#This Row],[FVA ENZLOAD flux UB]]=0,Table5[[#This Row],[ENZ not made when it should be?]])</f>
        <v>0</v>
      </c>
    </row>
    <row r="2623" spans="1:23" hidden="1">
      <c r="A2623" s="1"/>
      <c r="B2623" s="1" t="str">
        <f>_xlfn.TEXTBEFORE(Table38[[#This Row],[all fluxes from kapp-slack]]," ",,,,"")</f>
        <v/>
      </c>
      <c r="C2623" s="1">
        <f>_xlfn.NUMBERVALUE(IFERROR(_xlfn.TEXTAFTER(Table38[[#This Row],[all fluxes from kapp-slack]]," ",-1,,,""),""))</f>
        <v>0</v>
      </c>
      <c r="F2623" s="1" t="s">
        <v>6735</v>
      </c>
      <c r="G2623" s="1" t="str">
        <f>_xlfn.TEXTBEFORE(Table5[[#This Row],[rxn     kapp_old        kapp_slack_ub   kapp_slack_lb]]," ")</f>
        <v>RXN-ACCOAt_c_n_FWD-SPONT</v>
      </c>
      <c r="H262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62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623" s="1">
        <f>_xlfn.NUMBERVALUE(_xlfn.TEXTAFTER(Table5[[#This Row],[rxn     kapp_old        kapp_slack_ub   kapp_slack_lb]]," ",-1))</f>
        <v>0</v>
      </c>
      <c r="K2623" s="1">
        <f>_xlfn.XLOOKUP(SUBSTITUTE(Table5[[#This Row],[rxn]],"RXN-","ENZLOAD-"),ENZLOAD[name],ENZLOAD[flux],0)</f>
        <v>0</v>
      </c>
      <c r="L2623" s="1" t="str">
        <f>"'"&amp;Table5[[#This Row],[rxn]]&amp;"'"&amp;CHAR(9)&amp;IF(AND(Table5[[#This Row],[kapp_slack_ub]]&lt;&gt;0,Table5[[#This Row],[kapp_old]]&lt;$F$1),$F$1,Table5[[#This Row],[kapp_old]])</f>
        <v>'RXN-ACCOAt_c_n_FWD-SPONT'	27141.27779288</v>
      </c>
      <c r="M2623" s="1">
        <f>_xlfn.XLOOKUP(Table5[[#This Row],[rxn]],Table3[name],Table3[flux],$F$1)</f>
        <v>27141.277792879999</v>
      </c>
      <c r="N2623" s="1" t="str">
        <f>IFERROR(Table5[[#This Row],[min flux]]/Table5[[#This Row],[associated enzload]],"")</f>
        <v/>
      </c>
      <c r="O2623" s="1">
        <f>_xlfn.NUMBERVALUE(IF(Table5[[#This Row],[flux/enzload]]="","",ABS($N$1-Table5[[#This Row],[flux/enzload]])))</f>
        <v>0</v>
      </c>
      <c r="P2623" s="1">
        <f>Table5[[#This Row],[kapp_old]]+IFERROR(((Table5[[#This Row],[kapp_slack_ub]]-Table5[[#This Row],[kapp_slack_lb]])/Table5[[#This Row],[associated enzload]]),0)</f>
        <v>27141.277792879999</v>
      </c>
      <c r="Q2623" s="1" t="str">
        <f>"'"&amp;Table5[[#This Row],[rxn]]&amp;"'"&amp;CHAR(9)&amp;Table5[[#This Row],[kapp + (slack_ub - slack_lb)/enzload]]</f>
        <v>'RXN-ACCOAt_c_n_FWD-SPONT'	27141.27779288</v>
      </c>
      <c r="R2623" s="1">
        <f>_xlfn.XLOOKUP(Table5[[#This Row],[rxn]],Table38[name],Table38[flux],0)</f>
        <v>0</v>
      </c>
      <c r="S2623" s="1">
        <f>_xlfn.XLOOKUP(SUBSTITUTE(Table5[[#This Row],[rxn]],"RXN-","ENZLOAD-"),Table38[name],Table38[flux],0)</f>
        <v>0</v>
      </c>
      <c r="T2623" s="1" t="b">
        <f>AND(Table5[[#This Row],[ENZLOAD flux in kapp-slack.gms]]=0,Table5[[#This Row],[flux in kapp-slack.gms]]&lt;&gt;0,NOT(Table5[[#This Row],[spont or unknown?]]))</f>
        <v>0</v>
      </c>
      <c r="U2623" s="1" t="b">
        <f>OR(_xlfn.TEXTAFTER(Table5[[#This Row],[rxn]],"-",-1)="SPONT",_xlfn.TEXTAFTER(Table5[[#This Row],[rxn]],"-",-1)="UNKNOWN")</f>
        <v>1</v>
      </c>
      <c r="V2623" s="1">
        <f>_xlfn.XLOOKUP(SUBSTITUTE(Table5[[#This Row],[rxn]],"RXN-","ENZLOAD-"),Table4[rxn],Table4[ub],0)</f>
        <v>0</v>
      </c>
      <c r="W2623" s="1" t="b">
        <f>AND(Table5[[#This Row],[FVA ENZLOAD flux UB]]=0,Table5[[#This Row],[ENZ not made when it should be?]])</f>
        <v>0</v>
      </c>
    </row>
    <row r="2624" spans="1:23" hidden="1">
      <c r="A2624" s="1"/>
      <c r="B2624" s="1" t="str">
        <f>_xlfn.TEXTBEFORE(Table38[[#This Row],[all fluxes from kapp-slack]]," ",,,,"")</f>
        <v/>
      </c>
      <c r="C2624" s="1">
        <f>_xlfn.NUMBERVALUE(IFERROR(_xlfn.TEXTAFTER(Table38[[#This Row],[all fluxes from kapp-slack]]," ",-1,,,""),""))</f>
        <v>0</v>
      </c>
      <c r="F2624" s="1" t="s">
        <v>6736</v>
      </c>
      <c r="G2624" s="1" t="str">
        <f>_xlfn.TEXTBEFORE(Table5[[#This Row],[rxn     kapp_old        kapp_slack_ub   kapp_slack_lb]]," ")</f>
        <v>RXN-ACCOAt_c_n_REV-SPONT</v>
      </c>
      <c r="H262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62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624" s="1">
        <f>_xlfn.NUMBERVALUE(_xlfn.TEXTAFTER(Table5[[#This Row],[rxn     kapp_old        kapp_slack_ub   kapp_slack_lb]]," ",-1))</f>
        <v>0</v>
      </c>
      <c r="K2624" s="1">
        <f>_xlfn.XLOOKUP(SUBSTITUTE(Table5[[#This Row],[rxn]],"RXN-","ENZLOAD-"),ENZLOAD[name],ENZLOAD[flux],0)</f>
        <v>0</v>
      </c>
      <c r="L2624" s="1" t="str">
        <f>"'"&amp;Table5[[#This Row],[rxn]]&amp;"'"&amp;CHAR(9)&amp;IF(AND(Table5[[#This Row],[kapp_slack_ub]]&lt;&gt;0,Table5[[#This Row],[kapp_old]]&lt;$F$1),$F$1,Table5[[#This Row],[kapp_old]])</f>
        <v>'RXN-ACCOAt_c_n_REV-SPONT'	27141.27779288</v>
      </c>
      <c r="M2624" s="1">
        <f>_xlfn.XLOOKUP(Table5[[#This Row],[rxn]],Table3[name],Table3[flux],$F$1)</f>
        <v>27141.277792879999</v>
      </c>
      <c r="N2624" s="1" t="str">
        <f>IFERROR(Table5[[#This Row],[min flux]]/Table5[[#This Row],[associated enzload]],"")</f>
        <v/>
      </c>
      <c r="O2624" s="1">
        <f>_xlfn.NUMBERVALUE(IF(Table5[[#This Row],[flux/enzload]]="","",ABS($N$1-Table5[[#This Row],[flux/enzload]])))</f>
        <v>0</v>
      </c>
      <c r="P2624" s="1">
        <f>Table5[[#This Row],[kapp_old]]+IFERROR(((Table5[[#This Row],[kapp_slack_ub]]-Table5[[#This Row],[kapp_slack_lb]])/Table5[[#This Row],[associated enzload]]),0)</f>
        <v>27141.277792879999</v>
      </c>
      <c r="Q2624" s="1" t="str">
        <f>"'"&amp;Table5[[#This Row],[rxn]]&amp;"'"&amp;CHAR(9)&amp;Table5[[#This Row],[kapp + (slack_ub - slack_lb)/enzload]]</f>
        <v>'RXN-ACCOAt_c_n_REV-SPONT'	27141.27779288</v>
      </c>
      <c r="R2624" s="1">
        <f>_xlfn.XLOOKUP(Table5[[#This Row],[rxn]],Table38[name],Table38[flux],0)</f>
        <v>0</v>
      </c>
      <c r="S2624" s="1">
        <f>_xlfn.XLOOKUP(SUBSTITUTE(Table5[[#This Row],[rxn]],"RXN-","ENZLOAD-"),Table38[name],Table38[flux],0)</f>
        <v>0</v>
      </c>
      <c r="T2624" s="1" t="b">
        <f>AND(Table5[[#This Row],[ENZLOAD flux in kapp-slack.gms]]=0,Table5[[#This Row],[flux in kapp-slack.gms]]&lt;&gt;0,NOT(Table5[[#This Row],[spont or unknown?]]))</f>
        <v>0</v>
      </c>
      <c r="U2624" s="1" t="b">
        <f>OR(_xlfn.TEXTAFTER(Table5[[#This Row],[rxn]],"-",-1)="SPONT",_xlfn.TEXTAFTER(Table5[[#This Row],[rxn]],"-",-1)="UNKNOWN")</f>
        <v>1</v>
      </c>
      <c r="V2624" s="1">
        <f>_xlfn.XLOOKUP(SUBSTITUTE(Table5[[#This Row],[rxn]],"RXN-","ENZLOAD-"),Table4[rxn],Table4[ub],0)</f>
        <v>0</v>
      </c>
      <c r="W2624" s="1" t="b">
        <f>AND(Table5[[#This Row],[FVA ENZLOAD flux UB]]=0,Table5[[#This Row],[ENZ not made when it should be?]])</f>
        <v>0</v>
      </c>
    </row>
    <row r="2625" spans="1:23" hidden="1">
      <c r="A2625" s="1"/>
      <c r="B2625" s="1" t="str">
        <f>_xlfn.TEXTBEFORE(Table38[[#This Row],[all fluxes from kapp-slack]]," ",,,,"")</f>
        <v/>
      </c>
      <c r="C2625" s="1">
        <f>_xlfn.NUMBERVALUE(IFERROR(_xlfn.TEXTAFTER(Table38[[#This Row],[all fluxes from kapp-slack]]," ",-1,,,""),""))</f>
        <v>0</v>
      </c>
      <c r="F2625" s="1" t="s">
        <v>6741</v>
      </c>
      <c r="G2625" s="1" t="str">
        <f>_xlfn.TEXTBEFORE(Table5[[#This Row],[rxn     kapp_old        kapp_slack_ub   kapp_slack_lb]]," ")</f>
        <v>RXN-ACEST1_m_FWD-rt1634</v>
      </c>
      <c r="H262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62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625" s="1">
        <f>_xlfn.NUMBERVALUE(_xlfn.TEXTAFTER(Table5[[#This Row],[rxn     kapp_old        kapp_slack_ub   kapp_slack_lb]]," ",-1))</f>
        <v>0</v>
      </c>
      <c r="K2625" s="1">
        <f>_xlfn.XLOOKUP(SUBSTITUTE(Table5[[#This Row],[rxn]],"RXN-","ENZLOAD-"),ENZLOAD[name],ENZLOAD[flux],0)</f>
        <v>0</v>
      </c>
      <c r="L2625" s="1" t="str">
        <f>"'"&amp;Table5[[#This Row],[rxn]]&amp;"'"&amp;CHAR(9)&amp;IF(AND(Table5[[#This Row],[kapp_slack_ub]]&lt;&gt;0,Table5[[#This Row],[kapp_old]]&lt;$F$1),$F$1,Table5[[#This Row],[kapp_old]])</f>
        <v>'RXN-ACEST1_m_FWD-rt1634'	27141.27779288</v>
      </c>
      <c r="M2625" s="1">
        <f>_xlfn.XLOOKUP(Table5[[#This Row],[rxn]],Table3[name],Table3[flux],$F$1)</f>
        <v>27141.277792879999</v>
      </c>
      <c r="N2625" s="1" t="str">
        <f>IFERROR(Table5[[#This Row],[min flux]]/Table5[[#This Row],[associated enzload]],"")</f>
        <v/>
      </c>
      <c r="O2625" s="1">
        <f>_xlfn.NUMBERVALUE(IF(Table5[[#This Row],[flux/enzload]]="","",ABS($N$1-Table5[[#This Row],[flux/enzload]])))</f>
        <v>0</v>
      </c>
      <c r="P2625" s="1">
        <f>Table5[[#This Row],[kapp_old]]+IFERROR(((Table5[[#This Row],[kapp_slack_ub]]-Table5[[#This Row],[kapp_slack_lb]])/Table5[[#This Row],[associated enzload]]),0)</f>
        <v>27141.277792879999</v>
      </c>
      <c r="Q2625" s="1" t="str">
        <f>"'"&amp;Table5[[#This Row],[rxn]]&amp;"'"&amp;CHAR(9)&amp;Table5[[#This Row],[kapp + (slack_ub - slack_lb)/enzload]]</f>
        <v>'RXN-ACEST1_m_FWD-rt1634'	27141.27779288</v>
      </c>
      <c r="R2625" s="1">
        <f>_xlfn.XLOOKUP(Table5[[#This Row],[rxn]],Table38[name],Table38[flux],0)</f>
        <v>0</v>
      </c>
      <c r="S2625" s="1">
        <f>_xlfn.XLOOKUP(SUBSTITUTE(Table5[[#This Row],[rxn]],"RXN-","ENZLOAD-"),Table38[name],Table38[flux],0)</f>
        <v>0</v>
      </c>
      <c r="T2625" s="1" t="b">
        <f>AND(Table5[[#This Row],[ENZLOAD flux in kapp-slack.gms]]=0,Table5[[#This Row],[flux in kapp-slack.gms]]&lt;&gt;0,NOT(Table5[[#This Row],[spont or unknown?]]))</f>
        <v>0</v>
      </c>
      <c r="U2625" s="1" t="b">
        <f>OR(_xlfn.TEXTAFTER(Table5[[#This Row],[rxn]],"-",-1)="SPONT",_xlfn.TEXTAFTER(Table5[[#This Row],[rxn]],"-",-1)="UNKNOWN")</f>
        <v>0</v>
      </c>
      <c r="V2625" s="1">
        <f>_xlfn.XLOOKUP(SUBSTITUTE(Table5[[#This Row],[rxn]],"RXN-","ENZLOAD-"),Table4[rxn],Table4[ub],0)</f>
        <v>0.76069940999999996</v>
      </c>
      <c r="W2625" s="1" t="b">
        <f>AND(Table5[[#This Row],[FVA ENZLOAD flux UB]]=0,Table5[[#This Row],[ENZ not made when it should be?]])</f>
        <v>0</v>
      </c>
    </row>
    <row r="2626" spans="1:23" hidden="1">
      <c r="A2626" s="1"/>
      <c r="B2626" s="1" t="str">
        <f>_xlfn.TEXTBEFORE(Table38[[#This Row],[all fluxes from kapp-slack]]," ",,,,"")</f>
        <v/>
      </c>
      <c r="C2626" s="1">
        <f>_xlfn.NUMBERVALUE(IFERROR(_xlfn.TEXTAFTER(Table38[[#This Row],[all fluxes from kapp-slack]]," ",-1,,,""),""))</f>
        <v>0</v>
      </c>
      <c r="F2626" s="1" t="s">
        <v>6743</v>
      </c>
      <c r="G2626" s="1" t="str">
        <f>_xlfn.TEXTBEFORE(Table5[[#This Row],[rxn     kapp_old        kapp_slack_ub   kapp_slack_lb]]," ")</f>
        <v>RXN-ACEST1_x_FWD-UNKNOWN</v>
      </c>
      <c r="H262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62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626" s="1">
        <f>_xlfn.NUMBERVALUE(_xlfn.TEXTAFTER(Table5[[#This Row],[rxn     kapp_old        kapp_slack_ub   kapp_slack_lb]]," ",-1))</f>
        <v>0</v>
      </c>
      <c r="K2626" s="1">
        <f>_xlfn.XLOOKUP(SUBSTITUTE(Table5[[#This Row],[rxn]],"RXN-","ENZLOAD-"),ENZLOAD[name],ENZLOAD[flux],0)</f>
        <v>0</v>
      </c>
      <c r="L2626" s="1" t="str">
        <f>"'"&amp;Table5[[#This Row],[rxn]]&amp;"'"&amp;CHAR(9)&amp;IF(AND(Table5[[#This Row],[kapp_slack_ub]]&lt;&gt;0,Table5[[#This Row],[kapp_old]]&lt;$F$1),$F$1,Table5[[#This Row],[kapp_old]])</f>
        <v>'RXN-ACEST1_x_FWD-UNKNOWN'	27141.27779288</v>
      </c>
      <c r="M2626" s="1">
        <f>_xlfn.XLOOKUP(Table5[[#This Row],[rxn]],Table3[name],Table3[flux],$F$1)</f>
        <v>27141.277792879999</v>
      </c>
      <c r="N2626" s="1" t="str">
        <f>IFERROR(Table5[[#This Row],[min flux]]/Table5[[#This Row],[associated enzload]],"")</f>
        <v/>
      </c>
      <c r="O2626" s="1">
        <f>_xlfn.NUMBERVALUE(IF(Table5[[#This Row],[flux/enzload]]="","",ABS($N$1-Table5[[#This Row],[flux/enzload]])))</f>
        <v>0</v>
      </c>
      <c r="P2626" s="1">
        <f>Table5[[#This Row],[kapp_old]]+IFERROR(((Table5[[#This Row],[kapp_slack_ub]]-Table5[[#This Row],[kapp_slack_lb]])/Table5[[#This Row],[associated enzload]]),0)</f>
        <v>27141.277792879999</v>
      </c>
      <c r="Q2626" s="1" t="str">
        <f>"'"&amp;Table5[[#This Row],[rxn]]&amp;"'"&amp;CHAR(9)&amp;Table5[[#This Row],[kapp + (slack_ub - slack_lb)/enzload]]</f>
        <v>'RXN-ACEST1_x_FWD-UNKNOWN'	27141.27779288</v>
      </c>
      <c r="R2626" s="1">
        <f>_xlfn.XLOOKUP(Table5[[#This Row],[rxn]],Table38[name],Table38[flux],0)</f>
        <v>0</v>
      </c>
      <c r="S2626" s="1">
        <f>_xlfn.XLOOKUP(SUBSTITUTE(Table5[[#This Row],[rxn]],"RXN-","ENZLOAD-"),Table38[name],Table38[flux],0)</f>
        <v>0</v>
      </c>
      <c r="T2626" s="1" t="b">
        <f>AND(Table5[[#This Row],[ENZLOAD flux in kapp-slack.gms]]=0,Table5[[#This Row],[flux in kapp-slack.gms]]&lt;&gt;0,NOT(Table5[[#This Row],[spont or unknown?]]))</f>
        <v>0</v>
      </c>
      <c r="U2626" s="1" t="b">
        <f>OR(_xlfn.TEXTAFTER(Table5[[#This Row],[rxn]],"-",-1)="SPONT",_xlfn.TEXTAFTER(Table5[[#This Row],[rxn]],"-",-1)="UNKNOWN")</f>
        <v>1</v>
      </c>
      <c r="V2626" s="1">
        <f>_xlfn.XLOOKUP(SUBSTITUTE(Table5[[#This Row],[rxn]],"RXN-","ENZLOAD-"),Table4[rxn],Table4[ub],0)</f>
        <v>0</v>
      </c>
      <c r="W2626" s="1" t="b">
        <f>AND(Table5[[#This Row],[FVA ENZLOAD flux UB]]=0,Table5[[#This Row],[ENZ not made when it should be?]])</f>
        <v>0</v>
      </c>
    </row>
    <row r="2627" spans="1:23" hidden="1">
      <c r="A2627" s="1"/>
      <c r="B2627" s="1" t="str">
        <f>_xlfn.TEXTBEFORE(Table38[[#This Row],[all fluxes from kapp-slack]]," ",,,,"")</f>
        <v/>
      </c>
      <c r="C2627" s="1">
        <f>_xlfn.NUMBERVALUE(IFERROR(_xlfn.TEXTAFTER(Table38[[#This Row],[all fluxes from kapp-slack]]," ",-1,,,""),""))</f>
        <v>0</v>
      </c>
      <c r="F2627" s="1" t="s">
        <v>6746</v>
      </c>
      <c r="G2627" s="1" t="str">
        <f>_xlfn.TEXTBEFORE(Table5[[#This Row],[rxn     kapp_old        kapp_slack_ub   kapp_slack_lb]]," ")</f>
        <v>RXN-ACGAM6S1_r_FWD-rt5121</v>
      </c>
      <c r="H262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62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627" s="1">
        <f>_xlfn.NUMBERVALUE(_xlfn.TEXTAFTER(Table5[[#This Row],[rxn     kapp_old        kapp_slack_ub   kapp_slack_lb]]," ",-1))</f>
        <v>0</v>
      </c>
      <c r="K2627" s="1">
        <f>_xlfn.XLOOKUP(SUBSTITUTE(Table5[[#This Row],[rxn]],"RXN-","ENZLOAD-"),ENZLOAD[name],ENZLOAD[flux],0)</f>
        <v>0</v>
      </c>
      <c r="L2627" s="1" t="str">
        <f>"'"&amp;Table5[[#This Row],[rxn]]&amp;"'"&amp;CHAR(9)&amp;IF(AND(Table5[[#This Row],[kapp_slack_ub]]&lt;&gt;0,Table5[[#This Row],[kapp_old]]&lt;$F$1),$F$1,Table5[[#This Row],[kapp_old]])</f>
        <v>'RXN-ACGAM6S1_r_FWD-rt5121'	27141.27779288</v>
      </c>
      <c r="M2627" s="1">
        <f>_xlfn.XLOOKUP(Table5[[#This Row],[rxn]],Table3[name],Table3[flux],$F$1)</f>
        <v>27141.277792879999</v>
      </c>
      <c r="N2627" s="1" t="str">
        <f>IFERROR(Table5[[#This Row],[min flux]]/Table5[[#This Row],[associated enzload]],"")</f>
        <v/>
      </c>
      <c r="O2627" s="1">
        <f>_xlfn.NUMBERVALUE(IF(Table5[[#This Row],[flux/enzload]]="","",ABS($N$1-Table5[[#This Row],[flux/enzload]])))</f>
        <v>0</v>
      </c>
      <c r="P2627" s="1">
        <f>Table5[[#This Row],[kapp_old]]+IFERROR(((Table5[[#This Row],[kapp_slack_ub]]-Table5[[#This Row],[kapp_slack_lb]])/Table5[[#This Row],[associated enzload]]),0)</f>
        <v>27141.277792879999</v>
      </c>
      <c r="Q2627" s="1" t="str">
        <f>"'"&amp;Table5[[#This Row],[rxn]]&amp;"'"&amp;CHAR(9)&amp;Table5[[#This Row],[kapp + (slack_ub - slack_lb)/enzload]]</f>
        <v>'RXN-ACGAM6S1_r_FWD-rt5121'	27141.27779288</v>
      </c>
      <c r="R2627" s="1">
        <f>_xlfn.XLOOKUP(Table5[[#This Row],[rxn]],Table38[name],Table38[flux],0)</f>
        <v>0</v>
      </c>
      <c r="S2627" s="1">
        <f>_xlfn.XLOOKUP(SUBSTITUTE(Table5[[#This Row],[rxn]],"RXN-","ENZLOAD-"),Table38[name],Table38[flux],0)</f>
        <v>0</v>
      </c>
      <c r="T2627" s="1" t="b">
        <f>AND(Table5[[#This Row],[ENZLOAD flux in kapp-slack.gms]]=0,Table5[[#This Row],[flux in kapp-slack.gms]]&lt;&gt;0,NOT(Table5[[#This Row],[spont or unknown?]]))</f>
        <v>0</v>
      </c>
      <c r="U2627" s="1" t="b">
        <f>OR(_xlfn.TEXTAFTER(Table5[[#This Row],[rxn]],"-",-1)="SPONT",_xlfn.TEXTAFTER(Table5[[#This Row],[rxn]],"-",-1)="UNKNOWN")</f>
        <v>0</v>
      </c>
      <c r="V2627" s="1">
        <f>_xlfn.XLOOKUP(SUBSTITUTE(Table5[[#This Row],[rxn]],"RXN-","ENZLOAD-"),Table4[rxn],Table4[ub],0)</f>
        <v>0.65215056000000005</v>
      </c>
      <c r="W2627" s="1" t="b">
        <f>AND(Table5[[#This Row],[FVA ENZLOAD flux UB]]=0,Table5[[#This Row],[ENZ not made when it should be?]])</f>
        <v>0</v>
      </c>
    </row>
    <row r="2628" spans="1:23" hidden="1">
      <c r="A2628" s="1"/>
      <c r="B2628" s="1" t="str">
        <f>_xlfn.TEXTBEFORE(Table38[[#This Row],[all fluxes from kapp-slack]]," ",,,,"")</f>
        <v/>
      </c>
      <c r="C2628" s="1">
        <f>_xlfn.NUMBERVALUE(IFERROR(_xlfn.TEXTAFTER(Table38[[#This Row],[all fluxes from kapp-slack]]," ",-1,,,""),""))</f>
        <v>0</v>
      </c>
      <c r="F2628" s="1" t="s">
        <v>6747</v>
      </c>
      <c r="G2628" s="1" t="str">
        <f>_xlfn.TEXTBEFORE(Table5[[#This Row],[rxn     kapp_old        kapp_slack_ub   kapp_slack_lb]]," ")</f>
        <v>RXN-ACGAM6S1_r_REV-rt5121</v>
      </c>
      <c r="H262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62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628" s="1">
        <f>_xlfn.NUMBERVALUE(_xlfn.TEXTAFTER(Table5[[#This Row],[rxn     kapp_old        kapp_slack_ub   kapp_slack_lb]]," ",-1))</f>
        <v>0</v>
      </c>
      <c r="K2628" s="1">
        <f>_xlfn.XLOOKUP(SUBSTITUTE(Table5[[#This Row],[rxn]],"RXN-","ENZLOAD-"),ENZLOAD[name],ENZLOAD[flux],0)</f>
        <v>0</v>
      </c>
      <c r="L2628" s="1" t="str">
        <f>"'"&amp;Table5[[#This Row],[rxn]]&amp;"'"&amp;CHAR(9)&amp;IF(AND(Table5[[#This Row],[kapp_slack_ub]]&lt;&gt;0,Table5[[#This Row],[kapp_old]]&lt;$F$1),$F$1,Table5[[#This Row],[kapp_old]])</f>
        <v>'RXN-ACGAM6S1_r_REV-rt5121'	27141.27779288</v>
      </c>
      <c r="M2628" s="1">
        <f>_xlfn.XLOOKUP(Table5[[#This Row],[rxn]],Table3[name],Table3[flux],$F$1)</f>
        <v>27141.277792879999</v>
      </c>
      <c r="N2628" s="1" t="str">
        <f>IFERROR(Table5[[#This Row],[min flux]]/Table5[[#This Row],[associated enzload]],"")</f>
        <v/>
      </c>
      <c r="O2628" s="1">
        <f>_xlfn.NUMBERVALUE(IF(Table5[[#This Row],[flux/enzload]]="","",ABS($N$1-Table5[[#This Row],[flux/enzload]])))</f>
        <v>0</v>
      </c>
      <c r="P2628" s="1">
        <f>Table5[[#This Row],[kapp_old]]+IFERROR(((Table5[[#This Row],[kapp_slack_ub]]-Table5[[#This Row],[kapp_slack_lb]])/Table5[[#This Row],[associated enzload]]),0)</f>
        <v>27141.277792879999</v>
      </c>
      <c r="Q2628" s="1" t="str">
        <f>"'"&amp;Table5[[#This Row],[rxn]]&amp;"'"&amp;CHAR(9)&amp;Table5[[#This Row],[kapp + (slack_ub - slack_lb)/enzload]]</f>
        <v>'RXN-ACGAM6S1_r_REV-rt5121'	27141.27779288</v>
      </c>
      <c r="R2628" s="1">
        <f>_xlfn.XLOOKUP(Table5[[#This Row],[rxn]],Table38[name],Table38[flux],0)</f>
        <v>0</v>
      </c>
      <c r="S2628" s="1">
        <f>_xlfn.XLOOKUP(SUBSTITUTE(Table5[[#This Row],[rxn]],"RXN-","ENZLOAD-"),Table38[name],Table38[flux],0)</f>
        <v>0</v>
      </c>
      <c r="T2628" s="1" t="b">
        <f>AND(Table5[[#This Row],[ENZLOAD flux in kapp-slack.gms]]=0,Table5[[#This Row],[flux in kapp-slack.gms]]&lt;&gt;0,NOT(Table5[[#This Row],[spont or unknown?]]))</f>
        <v>0</v>
      </c>
      <c r="U2628" s="1" t="b">
        <f>OR(_xlfn.TEXTAFTER(Table5[[#This Row],[rxn]],"-",-1)="SPONT",_xlfn.TEXTAFTER(Table5[[#This Row],[rxn]],"-",-1)="UNKNOWN")</f>
        <v>0</v>
      </c>
      <c r="V2628" s="1">
        <f>_xlfn.XLOOKUP(SUBSTITUTE(Table5[[#This Row],[rxn]],"RXN-","ENZLOAD-"),Table4[rxn],Table4[ub],0)</f>
        <v>0.65215056000000005</v>
      </c>
      <c r="W2628" s="1" t="b">
        <f>AND(Table5[[#This Row],[FVA ENZLOAD flux UB]]=0,Table5[[#This Row],[ENZ not made when it should be?]])</f>
        <v>0</v>
      </c>
    </row>
    <row r="2629" spans="1:23" hidden="1">
      <c r="A2629" s="1"/>
      <c r="B2629" s="1" t="str">
        <f>_xlfn.TEXTBEFORE(Table38[[#This Row],[all fluxes from kapp-slack]]," ",,,,"")</f>
        <v/>
      </c>
      <c r="C2629" s="1">
        <f>_xlfn.NUMBERVALUE(IFERROR(_xlfn.TEXTAFTER(Table38[[#This Row],[all fluxes from kapp-slack]]," ",-1,,,""),""))</f>
        <v>0</v>
      </c>
      <c r="F2629" s="1" t="s">
        <v>6748</v>
      </c>
      <c r="G2629" s="1" t="str">
        <f>_xlfn.TEXTBEFORE(Table5[[#This Row],[rxn     kapp_old        kapp_slack_ub   kapp_slack_lb]]," ")</f>
        <v>RXN-ACGAM6S2_r_FWD-rt5121</v>
      </c>
      <c r="H262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62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629" s="1">
        <f>_xlfn.NUMBERVALUE(_xlfn.TEXTAFTER(Table5[[#This Row],[rxn     kapp_old        kapp_slack_ub   kapp_slack_lb]]," ",-1))</f>
        <v>0</v>
      </c>
      <c r="K2629" s="1">
        <f>_xlfn.XLOOKUP(SUBSTITUTE(Table5[[#This Row],[rxn]],"RXN-","ENZLOAD-"),ENZLOAD[name],ENZLOAD[flux],0)</f>
        <v>0</v>
      </c>
      <c r="L2629" s="1" t="str">
        <f>"'"&amp;Table5[[#This Row],[rxn]]&amp;"'"&amp;CHAR(9)&amp;IF(AND(Table5[[#This Row],[kapp_slack_ub]]&lt;&gt;0,Table5[[#This Row],[kapp_old]]&lt;$F$1),$F$1,Table5[[#This Row],[kapp_old]])</f>
        <v>'RXN-ACGAM6S2_r_FWD-rt5121'	27141.27779288</v>
      </c>
      <c r="M2629" s="1">
        <f>_xlfn.XLOOKUP(Table5[[#This Row],[rxn]],Table3[name],Table3[flux],$F$1)</f>
        <v>27141.277792879999</v>
      </c>
      <c r="N2629" s="1" t="str">
        <f>IFERROR(Table5[[#This Row],[min flux]]/Table5[[#This Row],[associated enzload]],"")</f>
        <v/>
      </c>
      <c r="O2629" s="1">
        <f>_xlfn.NUMBERVALUE(IF(Table5[[#This Row],[flux/enzload]]="","",ABS($N$1-Table5[[#This Row],[flux/enzload]])))</f>
        <v>0</v>
      </c>
      <c r="P2629" s="1">
        <f>Table5[[#This Row],[kapp_old]]+IFERROR(((Table5[[#This Row],[kapp_slack_ub]]-Table5[[#This Row],[kapp_slack_lb]])/Table5[[#This Row],[associated enzload]]),0)</f>
        <v>27141.277792879999</v>
      </c>
      <c r="Q2629" s="1" t="str">
        <f>"'"&amp;Table5[[#This Row],[rxn]]&amp;"'"&amp;CHAR(9)&amp;Table5[[#This Row],[kapp + (slack_ub - slack_lb)/enzload]]</f>
        <v>'RXN-ACGAM6S2_r_FWD-rt5121'	27141.27779288</v>
      </c>
      <c r="R2629" s="1">
        <f>_xlfn.XLOOKUP(Table5[[#This Row],[rxn]],Table38[name],Table38[flux],0)</f>
        <v>0</v>
      </c>
      <c r="S2629" s="1">
        <f>_xlfn.XLOOKUP(SUBSTITUTE(Table5[[#This Row],[rxn]],"RXN-","ENZLOAD-"),Table38[name],Table38[flux],0)</f>
        <v>0</v>
      </c>
      <c r="T2629" s="1" t="b">
        <f>AND(Table5[[#This Row],[ENZLOAD flux in kapp-slack.gms]]=0,Table5[[#This Row],[flux in kapp-slack.gms]]&lt;&gt;0,NOT(Table5[[#This Row],[spont or unknown?]]))</f>
        <v>0</v>
      </c>
      <c r="U2629" s="1" t="b">
        <f>OR(_xlfn.TEXTAFTER(Table5[[#This Row],[rxn]],"-",-1)="SPONT",_xlfn.TEXTAFTER(Table5[[#This Row],[rxn]],"-",-1)="UNKNOWN")</f>
        <v>0</v>
      </c>
      <c r="V2629" s="1">
        <f>_xlfn.XLOOKUP(SUBSTITUTE(Table5[[#This Row],[rxn]],"RXN-","ENZLOAD-"),Table4[rxn],Table4[ub],0)</f>
        <v>0.65215056000000005</v>
      </c>
      <c r="W2629" s="1" t="b">
        <f>AND(Table5[[#This Row],[FVA ENZLOAD flux UB]]=0,Table5[[#This Row],[ENZ not made when it should be?]])</f>
        <v>0</v>
      </c>
    </row>
    <row r="2630" spans="1:23" hidden="1">
      <c r="A2630" s="1"/>
      <c r="B2630" s="1" t="str">
        <f>_xlfn.TEXTBEFORE(Table38[[#This Row],[all fluxes from kapp-slack]]," ",,,,"")</f>
        <v/>
      </c>
      <c r="C2630" s="1">
        <f>_xlfn.NUMBERVALUE(IFERROR(_xlfn.TEXTAFTER(Table38[[#This Row],[all fluxes from kapp-slack]]," ",-1,,,""),""))</f>
        <v>0</v>
      </c>
      <c r="F2630" s="1" t="s">
        <v>6749</v>
      </c>
      <c r="G2630" s="1" t="str">
        <f>_xlfn.TEXTBEFORE(Table5[[#This Row],[rxn     kapp_old        kapp_slack_ub   kapp_slack_lb]]," ")</f>
        <v>RXN-ACGAM6S2_r_REV-rt5121</v>
      </c>
      <c r="H263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63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630" s="1">
        <f>_xlfn.NUMBERVALUE(_xlfn.TEXTAFTER(Table5[[#This Row],[rxn     kapp_old        kapp_slack_ub   kapp_slack_lb]]," ",-1))</f>
        <v>0</v>
      </c>
      <c r="K2630" s="1">
        <f>_xlfn.XLOOKUP(SUBSTITUTE(Table5[[#This Row],[rxn]],"RXN-","ENZLOAD-"),ENZLOAD[name],ENZLOAD[flux],0)</f>
        <v>0</v>
      </c>
      <c r="L2630" s="1" t="str">
        <f>"'"&amp;Table5[[#This Row],[rxn]]&amp;"'"&amp;CHAR(9)&amp;IF(AND(Table5[[#This Row],[kapp_slack_ub]]&lt;&gt;0,Table5[[#This Row],[kapp_old]]&lt;$F$1),$F$1,Table5[[#This Row],[kapp_old]])</f>
        <v>'RXN-ACGAM6S2_r_REV-rt5121'	27141.27779288</v>
      </c>
      <c r="M2630" s="1">
        <f>_xlfn.XLOOKUP(Table5[[#This Row],[rxn]],Table3[name],Table3[flux],$F$1)</f>
        <v>27141.277792879999</v>
      </c>
      <c r="N2630" s="1" t="str">
        <f>IFERROR(Table5[[#This Row],[min flux]]/Table5[[#This Row],[associated enzload]],"")</f>
        <v/>
      </c>
      <c r="O2630" s="1">
        <f>_xlfn.NUMBERVALUE(IF(Table5[[#This Row],[flux/enzload]]="","",ABS($N$1-Table5[[#This Row],[flux/enzload]])))</f>
        <v>0</v>
      </c>
      <c r="P2630" s="1">
        <f>Table5[[#This Row],[kapp_old]]+IFERROR(((Table5[[#This Row],[kapp_slack_ub]]-Table5[[#This Row],[kapp_slack_lb]])/Table5[[#This Row],[associated enzload]]),0)</f>
        <v>27141.277792879999</v>
      </c>
      <c r="Q2630" s="1" t="str">
        <f>"'"&amp;Table5[[#This Row],[rxn]]&amp;"'"&amp;CHAR(9)&amp;Table5[[#This Row],[kapp + (slack_ub - slack_lb)/enzload]]</f>
        <v>'RXN-ACGAM6S2_r_REV-rt5121'	27141.27779288</v>
      </c>
      <c r="R2630" s="1">
        <f>_xlfn.XLOOKUP(Table5[[#This Row],[rxn]],Table38[name],Table38[flux],0)</f>
        <v>0</v>
      </c>
      <c r="S2630" s="1">
        <f>_xlfn.XLOOKUP(SUBSTITUTE(Table5[[#This Row],[rxn]],"RXN-","ENZLOAD-"),Table38[name],Table38[flux],0)</f>
        <v>0</v>
      </c>
      <c r="T2630" s="1" t="b">
        <f>AND(Table5[[#This Row],[ENZLOAD flux in kapp-slack.gms]]=0,Table5[[#This Row],[flux in kapp-slack.gms]]&lt;&gt;0,NOT(Table5[[#This Row],[spont or unknown?]]))</f>
        <v>0</v>
      </c>
      <c r="U2630" s="1" t="b">
        <f>OR(_xlfn.TEXTAFTER(Table5[[#This Row],[rxn]],"-",-1)="SPONT",_xlfn.TEXTAFTER(Table5[[#This Row],[rxn]],"-",-1)="UNKNOWN")</f>
        <v>0</v>
      </c>
      <c r="V2630" s="1">
        <f>_xlfn.XLOOKUP(SUBSTITUTE(Table5[[#This Row],[rxn]],"RXN-","ENZLOAD-"),Table4[rxn],Table4[ub],0)</f>
        <v>0.65215056000000005</v>
      </c>
      <c r="W2630" s="1" t="b">
        <f>AND(Table5[[#This Row],[FVA ENZLOAD flux UB]]=0,Table5[[#This Row],[ENZ not made when it should be?]])</f>
        <v>0</v>
      </c>
    </row>
    <row r="2631" spans="1:23" hidden="1">
      <c r="A2631" s="1"/>
      <c r="B2631" s="1" t="str">
        <f>_xlfn.TEXTBEFORE(Table38[[#This Row],[all fluxes from kapp-slack]]," ",,,,"")</f>
        <v/>
      </c>
      <c r="C2631" s="1">
        <f>_xlfn.NUMBERVALUE(IFERROR(_xlfn.TEXTAFTER(Table38[[#This Row],[all fluxes from kapp-slack]]," ",-1,,,""),""))</f>
        <v>0</v>
      </c>
      <c r="F2631" s="1" t="s">
        <v>6754</v>
      </c>
      <c r="G2631" s="1" t="str">
        <f>_xlfn.TEXTBEFORE(Table5[[#This Row],[rxn     kapp_old        kapp_slack_ub   kapp_slack_lb]]," ")</f>
        <v>RXN-ACHAH_c_FWD-rt3378</v>
      </c>
      <c r="H263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63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631" s="1">
        <f>_xlfn.NUMBERVALUE(_xlfn.TEXTAFTER(Table5[[#This Row],[rxn     kapp_old        kapp_slack_ub   kapp_slack_lb]]," ",-1))</f>
        <v>0</v>
      </c>
      <c r="K2631" s="1">
        <f>_xlfn.XLOOKUP(SUBSTITUTE(Table5[[#This Row],[rxn]],"RXN-","ENZLOAD-"),ENZLOAD[name],ENZLOAD[flux],0)</f>
        <v>0</v>
      </c>
      <c r="L2631" s="1" t="str">
        <f>"'"&amp;Table5[[#This Row],[rxn]]&amp;"'"&amp;CHAR(9)&amp;IF(AND(Table5[[#This Row],[kapp_slack_ub]]&lt;&gt;0,Table5[[#This Row],[kapp_old]]&lt;$F$1),$F$1,Table5[[#This Row],[kapp_old]])</f>
        <v>'RXN-ACHAH_c_FWD-rt3378'	27141.27779288</v>
      </c>
      <c r="M2631" s="1">
        <f>_xlfn.XLOOKUP(Table5[[#This Row],[rxn]],Table3[name],Table3[flux],$F$1)</f>
        <v>27141.277792879999</v>
      </c>
      <c r="N2631" s="1" t="str">
        <f>IFERROR(Table5[[#This Row],[min flux]]/Table5[[#This Row],[associated enzload]],"")</f>
        <v/>
      </c>
      <c r="O2631" s="1">
        <f>_xlfn.NUMBERVALUE(IF(Table5[[#This Row],[flux/enzload]]="","",ABS($N$1-Table5[[#This Row],[flux/enzload]])))</f>
        <v>0</v>
      </c>
      <c r="P2631" s="1">
        <f>Table5[[#This Row],[kapp_old]]+IFERROR(((Table5[[#This Row],[kapp_slack_ub]]-Table5[[#This Row],[kapp_slack_lb]])/Table5[[#This Row],[associated enzload]]),0)</f>
        <v>27141.277792879999</v>
      </c>
      <c r="Q2631" s="1" t="str">
        <f>"'"&amp;Table5[[#This Row],[rxn]]&amp;"'"&amp;CHAR(9)&amp;Table5[[#This Row],[kapp + (slack_ub - slack_lb)/enzload]]</f>
        <v>'RXN-ACHAH_c_FWD-rt3378'	27141.27779288</v>
      </c>
      <c r="R2631" s="1">
        <f>_xlfn.XLOOKUP(Table5[[#This Row],[rxn]],Table38[name],Table38[flux],0)</f>
        <v>0</v>
      </c>
      <c r="S2631" s="1">
        <f>_xlfn.XLOOKUP(SUBSTITUTE(Table5[[#This Row],[rxn]],"RXN-","ENZLOAD-"),Table38[name],Table38[flux],0)</f>
        <v>0</v>
      </c>
      <c r="T2631" s="1" t="b">
        <f>AND(Table5[[#This Row],[ENZLOAD flux in kapp-slack.gms]]=0,Table5[[#This Row],[flux in kapp-slack.gms]]&lt;&gt;0,NOT(Table5[[#This Row],[spont or unknown?]]))</f>
        <v>0</v>
      </c>
      <c r="U2631" s="1" t="b">
        <f>OR(_xlfn.TEXTAFTER(Table5[[#This Row],[rxn]],"-",-1)="SPONT",_xlfn.TEXTAFTER(Table5[[#This Row],[rxn]],"-",-1)="UNKNOWN")</f>
        <v>0</v>
      </c>
      <c r="V2631" s="1">
        <f>_xlfn.XLOOKUP(SUBSTITUTE(Table5[[#This Row],[rxn]],"RXN-","ENZLOAD-"),Table4[rxn],Table4[ub],0)</f>
        <v>0.69851268</v>
      </c>
      <c r="W2631" s="1" t="b">
        <f>AND(Table5[[#This Row],[FVA ENZLOAD flux UB]]=0,Table5[[#This Row],[ENZ not made when it should be?]])</f>
        <v>0</v>
      </c>
    </row>
    <row r="2632" spans="1:23" hidden="1">
      <c r="A2632" s="1"/>
      <c r="B2632" s="1" t="str">
        <f>_xlfn.TEXTBEFORE(Table38[[#This Row],[all fluxes from kapp-slack]]," ",,,,"")</f>
        <v/>
      </c>
      <c r="C2632" s="1">
        <f>_xlfn.NUMBERVALUE(IFERROR(_xlfn.TEXTAFTER(Table38[[#This Row],[all fluxes from kapp-slack]]," ",-1,,,""),""))</f>
        <v>0</v>
      </c>
      <c r="F2632" s="1" t="s">
        <v>6755</v>
      </c>
      <c r="G2632" s="1" t="str">
        <f>_xlfn.TEXTBEFORE(Table5[[#This Row],[rxn     kapp_old        kapp_slack_ub   kapp_slack_lb]]," ")</f>
        <v>RXN-ACHAH_c_REV-rt3378</v>
      </c>
      <c r="H263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63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632" s="1">
        <f>_xlfn.NUMBERVALUE(_xlfn.TEXTAFTER(Table5[[#This Row],[rxn     kapp_old        kapp_slack_ub   kapp_slack_lb]]," ",-1))</f>
        <v>0</v>
      </c>
      <c r="K2632" s="1">
        <f>_xlfn.XLOOKUP(SUBSTITUTE(Table5[[#This Row],[rxn]],"RXN-","ENZLOAD-"),ENZLOAD[name],ENZLOAD[flux],0)</f>
        <v>0</v>
      </c>
      <c r="L2632" s="1" t="str">
        <f>"'"&amp;Table5[[#This Row],[rxn]]&amp;"'"&amp;CHAR(9)&amp;IF(AND(Table5[[#This Row],[kapp_slack_ub]]&lt;&gt;0,Table5[[#This Row],[kapp_old]]&lt;$F$1),$F$1,Table5[[#This Row],[kapp_old]])</f>
        <v>'RXN-ACHAH_c_REV-rt3378'	27141.27779288</v>
      </c>
      <c r="M2632" s="1">
        <f>_xlfn.XLOOKUP(Table5[[#This Row],[rxn]],Table3[name],Table3[flux],$F$1)</f>
        <v>27141.277792879999</v>
      </c>
      <c r="N2632" s="1" t="str">
        <f>IFERROR(Table5[[#This Row],[min flux]]/Table5[[#This Row],[associated enzload]],"")</f>
        <v/>
      </c>
      <c r="O2632" s="1">
        <f>_xlfn.NUMBERVALUE(IF(Table5[[#This Row],[flux/enzload]]="","",ABS($N$1-Table5[[#This Row],[flux/enzload]])))</f>
        <v>0</v>
      </c>
      <c r="P2632" s="1">
        <f>Table5[[#This Row],[kapp_old]]+IFERROR(((Table5[[#This Row],[kapp_slack_ub]]-Table5[[#This Row],[kapp_slack_lb]])/Table5[[#This Row],[associated enzload]]),0)</f>
        <v>27141.277792879999</v>
      </c>
      <c r="Q2632" s="1" t="str">
        <f>"'"&amp;Table5[[#This Row],[rxn]]&amp;"'"&amp;CHAR(9)&amp;Table5[[#This Row],[kapp + (slack_ub - slack_lb)/enzload]]</f>
        <v>'RXN-ACHAH_c_REV-rt3378'	27141.27779288</v>
      </c>
      <c r="R2632" s="1">
        <f>_xlfn.XLOOKUP(Table5[[#This Row],[rxn]],Table38[name],Table38[flux],0)</f>
        <v>0</v>
      </c>
      <c r="S2632" s="1">
        <f>_xlfn.XLOOKUP(SUBSTITUTE(Table5[[#This Row],[rxn]],"RXN-","ENZLOAD-"),Table38[name],Table38[flux],0)</f>
        <v>0</v>
      </c>
      <c r="T2632" s="1" t="b">
        <f>AND(Table5[[#This Row],[ENZLOAD flux in kapp-slack.gms]]=0,Table5[[#This Row],[flux in kapp-slack.gms]]&lt;&gt;0,NOT(Table5[[#This Row],[spont or unknown?]]))</f>
        <v>0</v>
      </c>
      <c r="U2632" s="1" t="b">
        <f>OR(_xlfn.TEXTAFTER(Table5[[#This Row],[rxn]],"-",-1)="SPONT",_xlfn.TEXTAFTER(Table5[[#This Row],[rxn]],"-",-1)="UNKNOWN")</f>
        <v>0</v>
      </c>
      <c r="V2632" s="1">
        <f>_xlfn.XLOOKUP(SUBSTITUTE(Table5[[#This Row],[rxn]],"RXN-","ENZLOAD-"),Table4[rxn],Table4[ub],0)</f>
        <v>0.69851268</v>
      </c>
      <c r="W2632" s="1" t="b">
        <f>AND(Table5[[#This Row],[FVA ENZLOAD flux UB]]=0,Table5[[#This Row],[ENZ not made when it should be?]])</f>
        <v>0</v>
      </c>
    </row>
    <row r="2633" spans="1:23" hidden="1">
      <c r="A2633" s="1"/>
      <c r="B2633" s="1" t="str">
        <f>_xlfn.TEXTBEFORE(Table38[[#This Row],[all fluxes from kapp-slack]]," ",,,,"")</f>
        <v/>
      </c>
      <c r="C2633" s="1">
        <f>_xlfn.NUMBERVALUE(IFERROR(_xlfn.TEXTAFTER(Table38[[#This Row],[all fluxes from kapp-slack]]," ",-1,,,""),""))</f>
        <v>0</v>
      </c>
      <c r="F2633" s="1" t="s">
        <v>6810</v>
      </c>
      <c r="G2633" s="1" t="str">
        <f>_xlfn.TEXTBEFORE(Table5[[#This Row],[rxn     kapp_old        kapp_slack_ub   kapp_slack_lb]]," ")</f>
        <v>RXN-ACOAO100_x_FWD-rt4384</v>
      </c>
      <c r="H263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63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633" s="1">
        <f>_xlfn.NUMBERVALUE(_xlfn.TEXTAFTER(Table5[[#This Row],[rxn     kapp_old        kapp_slack_ub   kapp_slack_lb]]," ",-1))</f>
        <v>0</v>
      </c>
      <c r="K2633" s="1">
        <f>_xlfn.XLOOKUP(SUBSTITUTE(Table5[[#This Row],[rxn]],"RXN-","ENZLOAD-"),ENZLOAD[name],ENZLOAD[flux],0)</f>
        <v>0</v>
      </c>
      <c r="L2633" s="1" t="str">
        <f>"'"&amp;Table5[[#This Row],[rxn]]&amp;"'"&amp;CHAR(9)&amp;IF(AND(Table5[[#This Row],[kapp_slack_ub]]&lt;&gt;0,Table5[[#This Row],[kapp_old]]&lt;$F$1),$F$1,Table5[[#This Row],[kapp_old]])</f>
        <v>'RXN-ACOAO100_x_FWD-rt4384'	27141.27779288</v>
      </c>
      <c r="M2633" s="1">
        <f>_xlfn.XLOOKUP(Table5[[#This Row],[rxn]],Table3[name],Table3[flux],$F$1)</f>
        <v>27141.277792879999</v>
      </c>
      <c r="N2633" s="1" t="str">
        <f>IFERROR(Table5[[#This Row],[min flux]]/Table5[[#This Row],[associated enzload]],"")</f>
        <v/>
      </c>
      <c r="O2633" s="1">
        <f>_xlfn.NUMBERVALUE(IF(Table5[[#This Row],[flux/enzload]]="","",ABS($N$1-Table5[[#This Row],[flux/enzload]])))</f>
        <v>0</v>
      </c>
      <c r="P2633" s="1">
        <f>Table5[[#This Row],[kapp_old]]+IFERROR(((Table5[[#This Row],[kapp_slack_ub]]-Table5[[#This Row],[kapp_slack_lb]])/Table5[[#This Row],[associated enzload]]),0)</f>
        <v>27141.277792879999</v>
      </c>
      <c r="Q2633" s="1" t="str">
        <f>"'"&amp;Table5[[#This Row],[rxn]]&amp;"'"&amp;CHAR(9)&amp;Table5[[#This Row],[kapp + (slack_ub - slack_lb)/enzload]]</f>
        <v>'RXN-ACOAO100_x_FWD-rt4384'	27141.27779288</v>
      </c>
      <c r="R2633" s="1">
        <f>_xlfn.XLOOKUP(Table5[[#This Row],[rxn]],Table38[name],Table38[flux],0)</f>
        <v>0</v>
      </c>
      <c r="S2633" s="1">
        <f>_xlfn.XLOOKUP(SUBSTITUTE(Table5[[#This Row],[rxn]],"RXN-","ENZLOAD-"),Table38[name],Table38[flux],0)</f>
        <v>0</v>
      </c>
      <c r="T2633" s="1" t="b">
        <f>AND(Table5[[#This Row],[ENZLOAD flux in kapp-slack.gms]]=0,Table5[[#This Row],[flux in kapp-slack.gms]]&lt;&gt;0,NOT(Table5[[#This Row],[spont or unknown?]]))</f>
        <v>0</v>
      </c>
      <c r="U2633" s="1" t="b">
        <f>OR(_xlfn.TEXTAFTER(Table5[[#This Row],[rxn]],"-",-1)="SPONT",_xlfn.TEXTAFTER(Table5[[#This Row],[rxn]],"-",-1)="UNKNOWN")</f>
        <v>0</v>
      </c>
      <c r="V2633" s="1">
        <f>_xlfn.XLOOKUP(SUBSTITUTE(Table5[[#This Row],[rxn]],"RXN-","ENZLOAD-"),Table4[rxn],Table4[ub],0)</f>
        <v>0.55271384999999995</v>
      </c>
      <c r="W2633" s="1" t="b">
        <f>AND(Table5[[#This Row],[FVA ENZLOAD flux UB]]=0,Table5[[#This Row],[ENZ not made when it should be?]])</f>
        <v>0</v>
      </c>
    </row>
    <row r="2634" spans="1:23" hidden="1">
      <c r="A2634" s="1"/>
      <c r="B2634" s="1" t="str">
        <f>_xlfn.TEXTBEFORE(Table38[[#This Row],[all fluxes from kapp-slack]]," ",,,,"")</f>
        <v/>
      </c>
      <c r="C2634" s="1">
        <f>_xlfn.NUMBERVALUE(IFERROR(_xlfn.TEXTAFTER(Table38[[#This Row],[all fluxes from kapp-slack]]," ",-1,,,""),""))</f>
        <v>0</v>
      </c>
      <c r="F2634" s="1" t="s">
        <v>6813</v>
      </c>
      <c r="G2634" s="1" t="str">
        <f>_xlfn.TEXTBEFORE(Table5[[#This Row],[rxn     kapp_old        kapp_slack_ub   kapp_slack_lb]]," ")</f>
        <v>RXN-ACOAO101d_x_FWD-rt4384</v>
      </c>
      <c r="H263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63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634" s="1">
        <f>_xlfn.NUMBERVALUE(_xlfn.TEXTAFTER(Table5[[#This Row],[rxn     kapp_old        kapp_slack_ub   kapp_slack_lb]]," ",-1))</f>
        <v>0</v>
      </c>
      <c r="K2634" s="1">
        <f>_xlfn.XLOOKUP(SUBSTITUTE(Table5[[#This Row],[rxn]],"RXN-","ENZLOAD-"),ENZLOAD[name],ENZLOAD[flux],0)</f>
        <v>0</v>
      </c>
      <c r="L2634" s="1" t="str">
        <f>"'"&amp;Table5[[#This Row],[rxn]]&amp;"'"&amp;CHAR(9)&amp;IF(AND(Table5[[#This Row],[kapp_slack_ub]]&lt;&gt;0,Table5[[#This Row],[kapp_old]]&lt;$F$1),$F$1,Table5[[#This Row],[kapp_old]])</f>
        <v>'RXN-ACOAO101d_x_FWD-rt4384'	27141.27779288</v>
      </c>
      <c r="M2634" s="1">
        <f>_xlfn.XLOOKUP(Table5[[#This Row],[rxn]],Table3[name],Table3[flux],$F$1)</f>
        <v>27141.277792879999</v>
      </c>
      <c r="N2634" s="1" t="str">
        <f>IFERROR(Table5[[#This Row],[min flux]]/Table5[[#This Row],[associated enzload]],"")</f>
        <v/>
      </c>
      <c r="O2634" s="1">
        <f>_xlfn.NUMBERVALUE(IF(Table5[[#This Row],[flux/enzload]]="","",ABS($N$1-Table5[[#This Row],[flux/enzload]])))</f>
        <v>0</v>
      </c>
      <c r="P2634" s="1">
        <f>Table5[[#This Row],[kapp_old]]+IFERROR(((Table5[[#This Row],[kapp_slack_ub]]-Table5[[#This Row],[kapp_slack_lb]])/Table5[[#This Row],[associated enzload]]),0)</f>
        <v>27141.277792879999</v>
      </c>
      <c r="Q2634" s="1" t="str">
        <f>"'"&amp;Table5[[#This Row],[rxn]]&amp;"'"&amp;CHAR(9)&amp;Table5[[#This Row],[kapp + (slack_ub - slack_lb)/enzload]]</f>
        <v>'RXN-ACOAO101d_x_FWD-rt4384'	27141.27779288</v>
      </c>
      <c r="R2634" s="1">
        <f>_xlfn.XLOOKUP(Table5[[#This Row],[rxn]],Table38[name],Table38[flux],0)</f>
        <v>0</v>
      </c>
      <c r="S2634" s="1">
        <f>_xlfn.XLOOKUP(SUBSTITUTE(Table5[[#This Row],[rxn]],"RXN-","ENZLOAD-"),Table38[name],Table38[flux],0)</f>
        <v>0</v>
      </c>
      <c r="T2634" s="1" t="b">
        <f>AND(Table5[[#This Row],[ENZLOAD flux in kapp-slack.gms]]=0,Table5[[#This Row],[flux in kapp-slack.gms]]&lt;&gt;0,NOT(Table5[[#This Row],[spont or unknown?]]))</f>
        <v>0</v>
      </c>
      <c r="U2634" s="1" t="b">
        <f>OR(_xlfn.TEXTAFTER(Table5[[#This Row],[rxn]],"-",-1)="SPONT",_xlfn.TEXTAFTER(Table5[[#This Row],[rxn]],"-",-1)="UNKNOWN")</f>
        <v>0</v>
      </c>
      <c r="V2634" s="1">
        <f>_xlfn.XLOOKUP(SUBSTITUTE(Table5[[#This Row],[rxn]],"RXN-","ENZLOAD-"),Table4[rxn],Table4[ub],0)</f>
        <v>0.55271384999999995</v>
      </c>
      <c r="W2634" s="1" t="b">
        <f>AND(Table5[[#This Row],[FVA ENZLOAD flux UB]]=0,Table5[[#This Row],[ENZ not made when it should be?]])</f>
        <v>0</v>
      </c>
    </row>
    <row r="2635" spans="1:23" hidden="1">
      <c r="A2635" s="1"/>
      <c r="B2635" s="1" t="str">
        <f>_xlfn.TEXTBEFORE(Table38[[#This Row],[all fluxes from kapp-slack]]," ",,,,"")</f>
        <v/>
      </c>
      <c r="C2635" s="1">
        <f>_xlfn.NUMBERVALUE(IFERROR(_xlfn.TEXTAFTER(Table38[[#This Row],[all fluxes from kapp-slack]]," ",-1,,,""),""))</f>
        <v>0</v>
      </c>
      <c r="F2635" s="1" t="s">
        <v>6816</v>
      </c>
      <c r="G2635" s="1" t="str">
        <f>_xlfn.TEXTBEFORE(Table5[[#This Row],[rxn     kapp_old        kapp_slack_ub   kapp_slack_lb]]," ")</f>
        <v>RXN-ACOAO102e_x_FWD-rt4384</v>
      </c>
      <c r="H263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63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635" s="1">
        <f>_xlfn.NUMBERVALUE(_xlfn.TEXTAFTER(Table5[[#This Row],[rxn     kapp_old        kapp_slack_ub   kapp_slack_lb]]," ",-1))</f>
        <v>0</v>
      </c>
      <c r="K2635" s="1">
        <f>_xlfn.XLOOKUP(SUBSTITUTE(Table5[[#This Row],[rxn]],"RXN-","ENZLOAD-"),ENZLOAD[name],ENZLOAD[flux],0)</f>
        <v>0</v>
      </c>
      <c r="L2635" s="1" t="str">
        <f>"'"&amp;Table5[[#This Row],[rxn]]&amp;"'"&amp;CHAR(9)&amp;IF(AND(Table5[[#This Row],[kapp_slack_ub]]&lt;&gt;0,Table5[[#This Row],[kapp_old]]&lt;$F$1),$F$1,Table5[[#This Row],[kapp_old]])</f>
        <v>'RXN-ACOAO102e_x_FWD-rt4384'	27141.27779288</v>
      </c>
      <c r="M2635" s="1">
        <f>_xlfn.XLOOKUP(Table5[[#This Row],[rxn]],Table3[name],Table3[flux],$F$1)</f>
        <v>27141.277792879999</v>
      </c>
      <c r="N2635" s="1" t="str">
        <f>IFERROR(Table5[[#This Row],[min flux]]/Table5[[#This Row],[associated enzload]],"")</f>
        <v/>
      </c>
      <c r="O2635" s="1">
        <f>_xlfn.NUMBERVALUE(IF(Table5[[#This Row],[flux/enzload]]="","",ABS($N$1-Table5[[#This Row],[flux/enzload]])))</f>
        <v>0</v>
      </c>
      <c r="P2635" s="1">
        <f>Table5[[#This Row],[kapp_old]]+IFERROR(((Table5[[#This Row],[kapp_slack_ub]]-Table5[[#This Row],[kapp_slack_lb]])/Table5[[#This Row],[associated enzload]]),0)</f>
        <v>27141.277792879999</v>
      </c>
      <c r="Q2635" s="1" t="str">
        <f>"'"&amp;Table5[[#This Row],[rxn]]&amp;"'"&amp;CHAR(9)&amp;Table5[[#This Row],[kapp + (slack_ub - slack_lb)/enzload]]</f>
        <v>'RXN-ACOAO102e_x_FWD-rt4384'	27141.27779288</v>
      </c>
      <c r="R2635" s="1">
        <f>_xlfn.XLOOKUP(Table5[[#This Row],[rxn]],Table38[name],Table38[flux],0)</f>
        <v>0</v>
      </c>
      <c r="S2635" s="1">
        <f>_xlfn.XLOOKUP(SUBSTITUTE(Table5[[#This Row],[rxn]],"RXN-","ENZLOAD-"),Table38[name],Table38[flux],0)</f>
        <v>0</v>
      </c>
      <c r="T2635" s="1" t="b">
        <f>AND(Table5[[#This Row],[ENZLOAD flux in kapp-slack.gms]]=0,Table5[[#This Row],[flux in kapp-slack.gms]]&lt;&gt;0,NOT(Table5[[#This Row],[spont or unknown?]]))</f>
        <v>0</v>
      </c>
      <c r="U2635" s="1" t="b">
        <f>OR(_xlfn.TEXTAFTER(Table5[[#This Row],[rxn]],"-",-1)="SPONT",_xlfn.TEXTAFTER(Table5[[#This Row],[rxn]],"-",-1)="UNKNOWN")</f>
        <v>0</v>
      </c>
      <c r="V2635" s="1">
        <f>_xlfn.XLOOKUP(SUBSTITUTE(Table5[[#This Row],[rxn]],"RXN-","ENZLOAD-"),Table4[rxn],Table4[ub],0)</f>
        <v>0.55271384999999995</v>
      </c>
      <c r="W2635" s="1" t="b">
        <f>AND(Table5[[#This Row],[FVA ENZLOAD flux UB]]=0,Table5[[#This Row],[ENZ not made when it should be?]])</f>
        <v>0</v>
      </c>
    </row>
    <row r="2636" spans="1:23" hidden="1">
      <c r="A2636" s="1"/>
      <c r="B2636" s="1" t="str">
        <f>_xlfn.TEXTBEFORE(Table38[[#This Row],[all fluxes from kapp-slack]]," ",,,,"")</f>
        <v/>
      </c>
      <c r="C2636" s="1">
        <f>_xlfn.NUMBERVALUE(IFERROR(_xlfn.TEXTAFTER(Table38[[#This Row],[all fluxes from kapp-slack]]," ",-1,,,""),""))</f>
        <v>0</v>
      </c>
      <c r="F2636" s="1" t="s">
        <v>6819</v>
      </c>
      <c r="G2636" s="1" t="str">
        <f>_xlfn.TEXTBEFORE(Table5[[#This Row],[rxn     kapp_old        kapp_slack_ub   kapp_slack_lb]]," ")</f>
        <v>RXN-ACOAO120_x_FWD-rt4384</v>
      </c>
      <c r="H263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63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636" s="1">
        <f>_xlfn.NUMBERVALUE(_xlfn.TEXTAFTER(Table5[[#This Row],[rxn     kapp_old        kapp_slack_ub   kapp_slack_lb]]," ",-1))</f>
        <v>0</v>
      </c>
      <c r="K2636" s="1">
        <f>_xlfn.XLOOKUP(SUBSTITUTE(Table5[[#This Row],[rxn]],"RXN-","ENZLOAD-"),ENZLOAD[name],ENZLOAD[flux],0)</f>
        <v>0</v>
      </c>
      <c r="L2636" s="1" t="str">
        <f>"'"&amp;Table5[[#This Row],[rxn]]&amp;"'"&amp;CHAR(9)&amp;IF(AND(Table5[[#This Row],[kapp_slack_ub]]&lt;&gt;0,Table5[[#This Row],[kapp_old]]&lt;$F$1),$F$1,Table5[[#This Row],[kapp_old]])</f>
        <v>'RXN-ACOAO120_x_FWD-rt4384'	27141.27779288</v>
      </c>
      <c r="M2636" s="1">
        <f>_xlfn.XLOOKUP(Table5[[#This Row],[rxn]],Table3[name],Table3[flux],$F$1)</f>
        <v>27141.277792879999</v>
      </c>
      <c r="N2636" s="1" t="str">
        <f>IFERROR(Table5[[#This Row],[min flux]]/Table5[[#This Row],[associated enzload]],"")</f>
        <v/>
      </c>
      <c r="O2636" s="1">
        <f>_xlfn.NUMBERVALUE(IF(Table5[[#This Row],[flux/enzload]]="","",ABS($N$1-Table5[[#This Row],[flux/enzload]])))</f>
        <v>0</v>
      </c>
      <c r="P2636" s="1">
        <f>Table5[[#This Row],[kapp_old]]+IFERROR(((Table5[[#This Row],[kapp_slack_ub]]-Table5[[#This Row],[kapp_slack_lb]])/Table5[[#This Row],[associated enzload]]),0)</f>
        <v>27141.277792879999</v>
      </c>
      <c r="Q2636" s="1" t="str">
        <f>"'"&amp;Table5[[#This Row],[rxn]]&amp;"'"&amp;CHAR(9)&amp;Table5[[#This Row],[kapp + (slack_ub - slack_lb)/enzload]]</f>
        <v>'RXN-ACOAO120_x_FWD-rt4384'	27141.27779288</v>
      </c>
      <c r="R2636" s="1">
        <f>_xlfn.XLOOKUP(Table5[[#This Row],[rxn]],Table38[name],Table38[flux],0)</f>
        <v>0</v>
      </c>
      <c r="S2636" s="1">
        <f>_xlfn.XLOOKUP(SUBSTITUTE(Table5[[#This Row],[rxn]],"RXN-","ENZLOAD-"),Table38[name],Table38[flux],0)</f>
        <v>0</v>
      </c>
      <c r="T2636" s="1" t="b">
        <f>AND(Table5[[#This Row],[ENZLOAD flux in kapp-slack.gms]]=0,Table5[[#This Row],[flux in kapp-slack.gms]]&lt;&gt;0,NOT(Table5[[#This Row],[spont or unknown?]]))</f>
        <v>0</v>
      </c>
      <c r="U2636" s="1" t="b">
        <f>OR(_xlfn.TEXTAFTER(Table5[[#This Row],[rxn]],"-",-1)="SPONT",_xlfn.TEXTAFTER(Table5[[#This Row],[rxn]],"-",-1)="UNKNOWN")</f>
        <v>0</v>
      </c>
      <c r="V2636" s="1">
        <f>_xlfn.XLOOKUP(SUBSTITUTE(Table5[[#This Row],[rxn]],"RXN-","ENZLOAD-"),Table4[rxn],Table4[ub],0)</f>
        <v>0.55271384999999995</v>
      </c>
      <c r="W2636" s="1" t="b">
        <f>AND(Table5[[#This Row],[FVA ENZLOAD flux UB]]=0,Table5[[#This Row],[ENZ not made when it should be?]])</f>
        <v>0</v>
      </c>
    </row>
    <row r="2637" spans="1:23" hidden="1">
      <c r="A2637" s="1"/>
      <c r="B2637" s="1" t="str">
        <f>_xlfn.TEXTBEFORE(Table38[[#This Row],[all fluxes from kapp-slack]]," ",,,,"")</f>
        <v/>
      </c>
      <c r="C2637" s="1">
        <f>_xlfn.NUMBERVALUE(IFERROR(_xlfn.TEXTAFTER(Table38[[#This Row],[all fluxes from kapp-slack]]," ",-1,,,""),""))</f>
        <v>0</v>
      </c>
      <c r="F2637" s="1" t="s">
        <v>6822</v>
      </c>
      <c r="G2637" s="1" t="str">
        <f>_xlfn.TEXTBEFORE(Table5[[#This Row],[rxn     kapp_old        kapp_slack_ub   kapp_slack_lb]]," ")</f>
        <v>RXN-ACOAO121a_x_FWD-rt4384</v>
      </c>
      <c r="H263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63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637" s="1">
        <f>_xlfn.NUMBERVALUE(_xlfn.TEXTAFTER(Table5[[#This Row],[rxn     kapp_old        kapp_slack_ub   kapp_slack_lb]]," ",-1))</f>
        <v>0</v>
      </c>
      <c r="K2637" s="1">
        <f>_xlfn.XLOOKUP(SUBSTITUTE(Table5[[#This Row],[rxn]],"RXN-","ENZLOAD-"),ENZLOAD[name],ENZLOAD[flux],0)</f>
        <v>0</v>
      </c>
      <c r="L2637" s="1" t="str">
        <f>"'"&amp;Table5[[#This Row],[rxn]]&amp;"'"&amp;CHAR(9)&amp;IF(AND(Table5[[#This Row],[kapp_slack_ub]]&lt;&gt;0,Table5[[#This Row],[kapp_old]]&lt;$F$1),$F$1,Table5[[#This Row],[kapp_old]])</f>
        <v>'RXN-ACOAO121a_x_FWD-rt4384'	27141.27779288</v>
      </c>
      <c r="M2637" s="1">
        <f>_xlfn.XLOOKUP(Table5[[#This Row],[rxn]],Table3[name],Table3[flux],$F$1)</f>
        <v>27141.277792879999</v>
      </c>
      <c r="N2637" s="1" t="str">
        <f>IFERROR(Table5[[#This Row],[min flux]]/Table5[[#This Row],[associated enzload]],"")</f>
        <v/>
      </c>
      <c r="O2637" s="1">
        <f>_xlfn.NUMBERVALUE(IF(Table5[[#This Row],[flux/enzload]]="","",ABS($N$1-Table5[[#This Row],[flux/enzload]])))</f>
        <v>0</v>
      </c>
      <c r="P2637" s="1">
        <f>Table5[[#This Row],[kapp_old]]+IFERROR(((Table5[[#This Row],[kapp_slack_ub]]-Table5[[#This Row],[kapp_slack_lb]])/Table5[[#This Row],[associated enzload]]),0)</f>
        <v>27141.277792879999</v>
      </c>
      <c r="Q2637" s="1" t="str">
        <f>"'"&amp;Table5[[#This Row],[rxn]]&amp;"'"&amp;CHAR(9)&amp;Table5[[#This Row],[kapp + (slack_ub - slack_lb)/enzload]]</f>
        <v>'RXN-ACOAO121a_x_FWD-rt4384'	27141.27779288</v>
      </c>
      <c r="R2637" s="1">
        <f>_xlfn.XLOOKUP(Table5[[#This Row],[rxn]],Table38[name],Table38[flux],0)</f>
        <v>0</v>
      </c>
      <c r="S2637" s="1">
        <f>_xlfn.XLOOKUP(SUBSTITUTE(Table5[[#This Row],[rxn]],"RXN-","ENZLOAD-"),Table38[name],Table38[flux],0)</f>
        <v>0</v>
      </c>
      <c r="T2637" s="1" t="b">
        <f>AND(Table5[[#This Row],[ENZLOAD flux in kapp-slack.gms]]=0,Table5[[#This Row],[flux in kapp-slack.gms]]&lt;&gt;0,NOT(Table5[[#This Row],[spont or unknown?]]))</f>
        <v>0</v>
      </c>
      <c r="U2637" s="1" t="b">
        <f>OR(_xlfn.TEXTAFTER(Table5[[#This Row],[rxn]],"-",-1)="SPONT",_xlfn.TEXTAFTER(Table5[[#This Row],[rxn]],"-",-1)="UNKNOWN")</f>
        <v>0</v>
      </c>
      <c r="V2637" s="1">
        <f>_xlfn.XLOOKUP(SUBSTITUTE(Table5[[#This Row],[rxn]],"RXN-","ENZLOAD-"),Table4[rxn],Table4[ub],0)</f>
        <v>0.55271384999999995</v>
      </c>
      <c r="W2637" s="1" t="b">
        <f>AND(Table5[[#This Row],[FVA ENZLOAD flux UB]]=0,Table5[[#This Row],[ENZ not made when it should be?]])</f>
        <v>0</v>
      </c>
    </row>
    <row r="2638" spans="1:23" hidden="1">
      <c r="A2638" s="1"/>
      <c r="B2638" s="1" t="str">
        <f>_xlfn.TEXTBEFORE(Table38[[#This Row],[all fluxes from kapp-slack]]," ",,,,"")</f>
        <v/>
      </c>
      <c r="C2638" s="1">
        <f>_xlfn.NUMBERVALUE(IFERROR(_xlfn.TEXTAFTER(Table38[[#This Row],[all fluxes from kapp-slack]]," ",-1,,,""),""))</f>
        <v>0</v>
      </c>
      <c r="F2638" s="1" t="s">
        <v>6825</v>
      </c>
      <c r="G2638" s="1" t="str">
        <f>_xlfn.TEXTBEFORE(Table5[[#This Row],[rxn     kapp_old        kapp_slack_ub   kapp_slack_lb]]," ")</f>
        <v>RXN-ACOAO140_x_FWD-rt4384</v>
      </c>
      <c r="H263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63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638" s="1">
        <f>_xlfn.NUMBERVALUE(_xlfn.TEXTAFTER(Table5[[#This Row],[rxn     kapp_old        kapp_slack_ub   kapp_slack_lb]]," ",-1))</f>
        <v>0</v>
      </c>
      <c r="K2638" s="1">
        <f>_xlfn.XLOOKUP(SUBSTITUTE(Table5[[#This Row],[rxn]],"RXN-","ENZLOAD-"),ENZLOAD[name],ENZLOAD[flux],0)</f>
        <v>0</v>
      </c>
      <c r="L2638" s="1" t="str">
        <f>"'"&amp;Table5[[#This Row],[rxn]]&amp;"'"&amp;CHAR(9)&amp;IF(AND(Table5[[#This Row],[kapp_slack_ub]]&lt;&gt;0,Table5[[#This Row],[kapp_old]]&lt;$F$1),$F$1,Table5[[#This Row],[kapp_old]])</f>
        <v>'RXN-ACOAO140_x_FWD-rt4384'	27141.27779288</v>
      </c>
      <c r="M2638" s="1">
        <f>_xlfn.XLOOKUP(Table5[[#This Row],[rxn]],Table3[name],Table3[flux],$F$1)</f>
        <v>27141.277792879999</v>
      </c>
      <c r="N2638" s="1" t="str">
        <f>IFERROR(Table5[[#This Row],[min flux]]/Table5[[#This Row],[associated enzload]],"")</f>
        <v/>
      </c>
      <c r="O2638" s="1">
        <f>_xlfn.NUMBERVALUE(IF(Table5[[#This Row],[flux/enzload]]="","",ABS($N$1-Table5[[#This Row],[flux/enzload]])))</f>
        <v>0</v>
      </c>
      <c r="P2638" s="1">
        <f>Table5[[#This Row],[kapp_old]]+IFERROR(((Table5[[#This Row],[kapp_slack_ub]]-Table5[[#This Row],[kapp_slack_lb]])/Table5[[#This Row],[associated enzload]]),0)</f>
        <v>27141.277792879999</v>
      </c>
      <c r="Q2638" s="1" t="str">
        <f>"'"&amp;Table5[[#This Row],[rxn]]&amp;"'"&amp;CHAR(9)&amp;Table5[[#This Row],[kapp + (slack_ub - slack_lb)/enzload]]</f>
        <v>'RXN-ACOAO140_x_FWD-rt4384'	27141.27779288</v>
      </c>
      <c r="R2638" s="1">
        <f>_xlfn.XLOOKUP(Table5[[#This Row],[rxn]],Table38[name],Table38[flux],0)</f>
        <v>0</v>
      </c>
      <c r="S2638" s="1">
        <f>_xlfn.XLOOKUP(SUBSTITUTE(Table5[[#This Row],[rxn]],"RXN-","ENZLOAD-"),Table38[name],Table38[flux],0)</f>
        <v>0</v>
      </c>
      <c r="T2638" s="1" t="b">
        <f>AND(Table5[[#This Row],[ENZLOAD flux in kapp-slack.gms]]=0,Table5[[#This Row],[flux in kapp-slack.gms]]&lt;&gt;0,NOT(Table5[[#This Row],[spont or unknown?]]))</f>
        <v>0</v>
      </c>
      <c r="U2638" s="1" t="b">
        <f>OR(_xlfn.TEXTAFTER(Table5[[#This Row],[rxn]],"-",-1)="SPONT",_xlfn.TEXTAFTER(Table5[[#This Row],[rxn]],"-",-1)="UNKNOWN")</f>
        <v>0</v>
      </c>
      <c r="V2638" s="1">
        <f>_xlfn.XLOOKUP(SUBSTITUTE(Table5[[#This Row],[rxn]],"RXN-","ENZLOAD-"),Table4[rxn],Table4[ub],0)</f>
        <v>0.55271384999999995</v>
      </c>
      <c r="W2638" s="1" t="b">
        <f>AND(Table5[[#This Row],[FVA ENZLOAD flux UB]]=0,Table5[[#This Row],[ENZ not made when it should be?]])</f>
        <v>0</v>
      </c>
    </row>
    <row r="2639" spans="1:23" hidden="1">
      <c r="A2639" s="1"/>
      <c r="B2639" s="1" t="str">
        <f>_xlfn.TEXTBEFORE(Table38[[#This Row],[all fluxes from kapp-slack]]," ",,,,"")</f>
        <v/>
      </c>
      <c r="C2639" s="1">
        <f>_xlfn.NUMBERVALUE(IFERROR(_xlfn.TEXTAFTER(Table38[[#This Row],[all fluxes from kapp-slack]]," ",-1,,,""),""))</f>
        <v>0</v>
      </c>
      <c r="F2639" s="1" t="s">
        <v>6828</v>
      </c>
      <c r="G2639" s="1" t="str">
        <f>_xlfn.TEXTBEFORE(Table5[[#This Row],[rxn     kapp_old        kapp_slack_ub   kapp_slack_lb]]," ")</f>
        <v>RXN-ACOAO141a_x_FWD-rt4384</v>
      </c>
      <c r="H263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63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639" s="1">
        <f>_xlfn.NUMBERVALUE(_xlfn.TEXTAFTER(Table5[[#This Row],[rxn     kapp_old        kapp_slack_ub   kapp_slack_lb]]," ",-1))</f>
        <v>0</v>
      </c>
      <c r="K2639" s="1">
        <f>_xlfn.XLOOKUP(SUBSTITUTE(Table5[[#This Row],[rxn]],"RXN-","ENZLOAD-"),ENZLOAD[name],ENZLOAD[flux],0)</f>
        <v>0</v>
      </c>
      <c r="L2639" s="1" t="str">
        <f>"'"&amp;Table5[[#This Row],[rxn]]&amp;"'"&amp;CHAR(9)&amp;IF(AND(Table5[[#This Row],[kapp_slack_ub]]&lt;&gt;0,Table5[[#This Row],[kapp_old]]&lt;$F$1),$F$1,Table5[[#This Row],[kapp_old]])</f>
        <v>'RXN-ACOAO141a_x_FWD-rt4384'	27141.27779288</v>
      </c>
      <c r="M2639" s="1">
        <f>_xlfn.XLOOKUP(Table5[[#This Row],[rxn]],Table3[name],Table3[flux],$F$1)</f>
        <v>27141.277792879999</v>
      </c>
      <c r="N2639" s="1" t="str">
        <f>IFERROR(Table5[[#This Row],[min flux]]/Table5[[#This Row],[associated enzload]],"")</f>
        <v/>
      </c>
      <c r="O2639" s="1">
        <f>_xlfn.NUMBERVALUE(IF(Table5[[#This Row],[flux/enzload]]="","",ABS($N$1-Table5[[#This Row],[flux/enzload]])))</f>
        <v>0</v>
      </c>
      <c r="P2639" s="1">
        <f>Table5[[#This Row],[kapp_old]]+IFERROR(((Table5[[#This Row],[kapp_slack_ub]]-Table5[[#This Row],[kapp_slack_lb]])/Table5[[#This Row],[associated enzload]]),0)</f>
        <v>27141.277792879999</v>
      </c>
      <c r="Q2639" s="1" t="str">
        <f>"'"&amp;Table5[[#This Row],[rxn]]&amp;"'"&amp;CHAR(9)&amp;Table5[[#This Row],[kapp + (slack_ub - slack_lb)/enzload]]</f>
        <v>'RXN-ACOAO141a_x_FWD-rt4384'	27141.27779288</v>
      </c>
      <c r="R2639" s="1">
        <f>_xlfn.XLOOKUP(Table5[[#This Row],[rxn]],Table38[name],Table38[flux],0)</f>
        <v>0</v>
      </c>
      <c r="S2639" s="1">
        <f>_xlfn.XLOOKUP(SUBSTITUTE(Table5[[#This Row],[rxn]],"RXN-","ENZLOAD-"),Table38[name],Table38[flux],0)</f>
        <v>0</v>
      </c>
      <c r="T2639" s="1" t="b">
        <f>AND(Table5[[#This Row],[ENZLOAD flux in kapp-slack.gms]]=0,Table5[[#This Row],[flux in kapp-slack.gms]]&lt;&gt;0,NOT(Table5[[#This Row],[spont or unknown?]]))</f>
        <v>0</v>
      </c>
      <c r="U2639" s="1" t="b">
        <f>OR(_xlfn.TEXTAFTER(Table5[[#This Row],[rxn]],"-",-1)="SPONT",_xlfn.TEXTAFTER(Table5[[#This Row],[rxn]],"-",-1)="UNKNOWN")</f>
        <v>0</v>
      </c>
      <c r="V2639" s="1">
        <f>_xlfn.XLOOKUP(SUBSTITUTE(Table5[[#This Row],[rxn]],"RXN-","ENZLOAD-"),Table4[rxn],Table4[ub],0)</f>
        <v>0.55271384999999995</v>
      </c>
      <c r="W2639" s="1" t="b">
        <f>AND(Table5[[#This Row],[FVA ENZLOAD flux UB]]=0,Table5[[#This Row],[ENZ not made when it should be?]])</f>
        <v>0</v>
      </c>
    </row>
    <row r="2640" spans="1:23" hidden="1">
      <c r="A2640" s="1"/>
      <c r="B2640" s="1" t="str">
        <f>_xlfn.TEXTBEFORE(Table38[[#This Row],[all fluxes from kapp-slack]]," ",,,,"")</f>
        <v/>
      </c>
      <c r="C2640" s="1">
        <f>_xlfn.NUMBERVALUE(IFERROR(_xlfn.TEXTAFTER(Table38[[#This Row],[all fluxes from kapp-slack]]," ",-1,,,""),""))</f>
        <v>0</v>
      </c>
      <c r="F2640" s="1" t="s">
        <v>6831</v>
      </c>
      <c r="G2640" s="1" t="str">
        <f>_xlfn.TEXTBEFORE(Table5[[#This Row],[rxn     kapp_old        kapp_slack_ub   kapp_slack_lb]]," ")</f>
        <v>RXN-ACOAO141b_x_FWD-rt4384</v>
      </c>
      <c r="H264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64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640" s="1">
        <f>_xlfn.NUMBERVALUE(_xlfn.TEXTAFTER(Table5[[#This Row],[rxn     kapp_old        kapp_slack_ub   kapp_slack_lb]]," ",-1))</f>
        <v>0</v>
      </c>
      <c r="K2640" s="1">
        <f>_xlfn.XLOOKUP(SUBSTITUTE(Table5[[#This Row],[rxn]],"RXN-","ENZLOAD-"),ENZLOAD[name],ENZLOAD[flux],0)</f>
        <v>0</v>
      </c>
      <c r="L2640" s="1" t="str">
        <f>"'"&amp;Table5[[#This Row],[rxn]]&amp;"'"&amp;CHAR(9)&amp;IF(AND(Table5[[#This Row],[kapp_slack_ub]]&lt;&gt;0,Table5[[#This Row],[kapp_old]]&lt;$F$1),$F$1,Table5[[#This Row],[kapp_old]])</f>
        <v>'RXN-ACOAO141b_x_FWD-rt4384'	27141.27779288</v>
      </c>
      <c r="M2640" s="1">
        <f>_xlfn.XLOOKUP(Table5[[#This Row],[rxn]],Table3[name],Table3[flux],$F$1)</f>
        <v>27141.277792879999</v>
      </c>
      <c r="N2640" s="1" t="str">
        <f>IFERROR(Table5[[#This Row],[min flux]]/Table5[[#This Row],[associated enzload]],"")</f>
        <v/>
      </c>
      <c r="O2640" s="1">
        <f>_xlfn.NUMBERVALUE(IF(Table5[[#This Row],[flux/enzload]]="","",ABS($N$1-Table5[[#This Row],[flux/enzload]])))</f>
        <v>0</v>
      </c>
      <c r="P2640" s="1">
        <f>Table5[[#This Row],[kapp_old]]+IFERROR(((Table5[[#This Row],[kapp_slack_ub]]-Table5[[#This Row],[kapp_slack_lb]])/Table5[[#This Row],[associated enzload]]),0)</f>
        <v>27141.277792879999</v>
      </c>
      <c r="Q2640" s="1" t="str">
        <f>"'"&amp;Table5[[#This Row],[rxn]]&amp;"'"&amp;CHAR(9)&amp;Table5[[#This Row],[kapp + (slack_ub - slack_lb)/enzload]]</f>
        <v>'RXN-ACOAO141b_x_FWD-rt4384'	27141.27779288</v>
      </c>
      <c r="R2640" s="1">
        <f>_xlfn.XLOOKUP(Table5[[#This Row],[rxn]],Table38[name],Table38[flux],0)</f>
        <v>0</v>
      </c>
      <c r="S2640" s="1">
        <f>_xlfn.XLOOKUP(SUBSTITUTE(Table5[[#This Row],[rxn]],"RXN-","ENZLOAD-"),Table38[name],Table38[flux],0)</f>
        <v>0</v>
      </c>
      <c r="T2640" s="1" t="b">
        <f>AND(Table5[[#This Row],[ENZLOAD flux in kapp-slack.gms]]=0,Table5[[#This Row],[flux in kapp-slack.gms]]&lt;&gt;0,NOT(Table5[[#This Row],[spont or unknown?]]))</f>
        <v>0</v>
      </c>
      <c r="U2640" s="1" t="b">
        <f>OR(_xlfn.TEXTAFTER(Table5[[#This Row],[rxn]],"-",-1)="SPONT",_xlfn.TEXTAFTER(Table5[[#This Row],[rxn]],"-",-1)="UNKNOWN")</f>
        <v>0</v>
      </c>
      <c r="V2640" s="1">
        <f>_xlfn.XLOOKUP(SUBSTITUTE(Table5[[#This Row],[rxn]],"RXN-","ENZLOAD-"),Table4[rxn],Table4[ub],0)</f>
        <v>0.55271384999999995</v>
      </c>
      <c r="W2640" s="1" t="b">
        <f>AND(Table5[[#This Row],[FVA ENZLOAD flux UB]]=0,Table5[[#This Row],[ENZ not made when it should be?]])</f>
        <v>0</v>
      </c>
    </row>
    <row r="2641" spans="1:23" hidden="1">
      <c r="A2641" s="1"/>
      <c r="B2641" s="1" t="str">
        <f>_xlfn.TEXTBEFORE(Table38[[#This Row],[all fluxes from kapp-slack]]," ",,,,"")</f>
        <v/>
      </c>
      <c r="C2641" s="1">
        <f>_xlfn.NUMBERVALUE(IFERROR(_xlfn.TEXTAFTER(Table38[[#This Row],[all fluxes from kapp-slack]]," ",-1,,,""),""))</f>
        <v>0</v>
      </c>
      <c r="F2641" s="1" t="s">
        <v>6834</v>
      </c>
      <c r="G2641" s="1" t="str">
        <f>_xlfn.TEXTBEFORE(Table5[[#This Row],[rxn     kapp_old        kapp_slack_ub   kapp_slack_lb]]," ")</f>
        <v>RXN-ACOAO142_x_FWD-rt4384</v>
      </c>
      <c r="H264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64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641" s="1">
        <f>_xlfn.NUMBERVALUE(_xlfn.TEXTAFTER(Table5[[#This Row],[rxn     kapp_old        kapp_slack_ub   kapp_slack_lb]]," ",-1))</f>
        <v>0</v>
      </c>
      <c r="K2641" s="1">
        <f>_xlfn.XLOOKUP(SUBSTITUTE(Table5[[#This Row],[rxn]],"RXN-","ENZLOAD-"),ENZLOAD[name],ENZLOAD[flux],0)</f>
        <v>0</v>
      </c>
      <c r="L2641" s="1" t="str">
        <f>"'"&amp;Table5[[#This Row],[rxn]]&amp;"'"&amp;CHAR(9)&amp;IF(AND(Table5[[#This Row],[kapp_slack_ub]]&lt;&gt;0,Table5[[#This Row],[kapp_old]]&lt;$F$1),$F$1,Table5[[#This Row],[kapp_old]])</f>
        <v>'RXN-ACOAO142_x_FWD-rt4384'	27141.27779288</v>
      </c>
      <c r="M2641" s="1">
        <f>_xlfn.XLOOKUP(Table5[[#This Row],[rxn]],Table3[name],Table3[flux],$F$1)</f>
        <v>27141.277792879999</v>
      </c>
      <c r="N2641" s="1" t="str">
        <f>IFERROR(Table5[[#This Row],[min flux]]/Table5[[#This Row],[associated enzload]],"")</f>
        <v/>
      </c>
      <c r="O2641" s="1">
        <f>_xlfn.NUMBERVALUE(IF(Table5[[#This Row],[flux/enzload]]="","",ABS($N$1-Table5[[#This Row],[flux/enzload]])))</f>
        <v>0</v>
      </c>
      <c r="P2641" s="1">
        <f>Table5[[#This Row],[kapp_old]]+IFERROR(((Table5[[#This Row],[kapp_slack_ub]]-Table5[[#This Row],[kapp_slack_lb]])/Table5[[#This Row],[associated enzload]]),0)</f>
        <v>27141.277792879999</v>
      </c>
      <c r="Q2641" s="1" t="str">
        <f>"'"&amp;Table5[[#This Row],[rxn]]&amp;"'"&amp;CHAR(9)&amp;Table5[[#This Row],[kapp + (slack_ub - slack_lb)/enzload]]</f>
        <v>'RXN-ACOAO142_x_FWD-rt4384'	27141.27779288</v>
      </c>
      <c r="R2641" s="1">
        <f>_xlfn.XLOOKUP(Table5[[#This Row],[rxn]],Table38[name],Table38[flux],0)</f>
        <v>0</v>
      </c>
      <c r="S2641" s="1">
        <f>_xlfn.XLOOKUP(SUBSTITUTE(Table5[[#This Row],[rxn]],"RXN-","ENZLOAD-"),Table38[name],Table38[flux],0)</f>
        <v>0</v>
      </c>
      <c r="T2641" s="1" t="b">
        <f>AND(Table5[[#This Row],[ENZLOAD flux in kapp-slack.gms]]=0,Table5[[#This Row],[flux in kapp-slack.gms]]&lt;&gt;0,NOT(Table5[[#This Row],[spont or unknown?]]))</f>
        <v>0</v>
      </c>
      <c r="U2641" s="1" t="b">
        <f>OR(_xlfn.TEXTAFTER(Table5[[#This Row],[rxn]],"-",-1)="SPONT",_xlfn.TEXTAFTER(Table5[[#This Row],[rxn]],"-",-1)="UNKNOWN")</f>
        <v>0</v>
      </c>
      <c r="V2641" s="1">
        <f>_xlfn.XLOOKUP(SUBSTITUTE(Table5[[#This Row],[rxn]],"RXN-","ENZLOAD-"),Table4[rxn],Table4[ub],0)</f>
        <v>0.55271384999999995</v>
      </c>
      <c r="W2641" s="1" t="b">
        <f>AND(Table5[[#This Row],[FVA ENZLOAD flux UB]]=0,Table5[[#This Row],[ENZ not made when it should be?]])</f>
        <v>0</v>
      </c>
    </row>
    <row r="2642" spans="1:23" hidden="1">
      <c r="A2642" s="1"/>
      <c r="B2642" s="1" t="str">
        <f>_xlfn.TEXTBEFORE(Table38[[#This Row],[all fluxes from kapp-slack]]," ",,,,"")</f>
        <v/>
      </c>
      <c r="C2642" s="1">
        <f>_xlfn.NUMBERVALUE(IFERROR(_xlfn.TEXTAFTER(Table38[[#This Row],[all fluxes from kapp-slack]]," ",-1,,,""),""))</f>
        <v>0</v>
      </c>
      <c r="F2642" s="1" t="s">
        <v>6837</v>
      </c>
      <c r="G2642" s="1" t="str">
        <f>_xlfn.TEXTBEFORE(Table5[[#This Row],[rxn     kapp_old        kapp_slack_ub   kapp_slack_lb]]," ")</f>
        <v>RXN-ACOAO143_x_FWD-rt4384</v>
      </c>
      <c r="H264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64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642" s="1">
        <f>_xlfn.NUMBERVALUE(_xlfn.TEXTAFTER(Table5[[#This Row],[rxn     kapp_old        kapp_slack_ub   kapp_slack_lb]]," ",-1))</f>
        <v>0</v>
      </c>
      <c r="K2642" s="1">
        <f>_xlfn.XLOOKUP(SUBSTITUTE(Table5[[#This Row],[rxn]],"RXN-","ENZLOAD-"),ENZLOAD[name],ENZLOAD[flux],0)</f>
        <v>0</v>
      </c>
      <c r="L2642" s="1" t="str">
        <f>"'"&amp;Table5[[#This Row],[rxn]]&amp;"'"&amp;CHAR(9)&amp;IF(AND(Table5[[#This Row],[kapp_slack_ub]]&lt;&gt;0,Table5[[#This Row],[kapp_old]]&lt;$F$1),$F$1,Table5[[#This Row],[kapp_old]])</f>
        <v>'RXN-ACOAO143_x_FWD-rt4384'	27141.27779288</v>
      </c>
      <c r="M2642" s="1">
        <f>_xlfn.XLOOKUP(Table5[[#This Row],[rxn]],Table3[name],Table3[flux],$F$1)</f>
        <v>27141.277792879999</v>
      </c>
      <c r="N2642" s="1" t="str">
        <f>IFERROR(Table5[[#This Row],[min flux]]/Table5[[#This Row],[associated enzload]],"")</f>
        <v/>
      </c>
      <c r="O2642" s="1">
        <f>_xlfn.NUMBERVALUE(IF(Table5[[#This Row],[flux/enzload]]="","",ABS($N$1-Table5[[#This Row],[flux/enzload]])))</f>
        <v>0</v>
      </c>
      <c r="P2642" s="1">
        <f>Table5[[#This Row],[kapp_old]]+IFERROR(((Table5[[#This Row],[kapp_slack_ub]]-Table5[[#This Row],[kapp_slack_lb]])/Table5[[#This Row],[associated enzload]]),0)</f>
        <v>27141.277792879999</v>
      </c>
      <c r="Q2642" s="1" t="str">
        <f>"'"&amp;Table5[[#This Row],[rxn]]&amp;"'"&amp;CHAR(9)&amp;Table5[[#This Row],[kapp + (slack_ub - slack_lb)/enzload]]</f>
        <v>'RXN-ACOAO143_x_FWD-rt4384'	27141.27779288</v>
      </c>
      <c r="R2642" s="1">
        <f>_xlfn.XLOOKUP(Table5[[#This Row],[rxn]],Table38[name],Table38[flux],0)</f>
        <v>0</v>
      </c>
      <c r="S2642" s="1">
        <f>_xlfn.XLOOKUP(SUBSTITUTE(Table5[[#This Row],[rxn]],"RXN-","ENZLOAD-"),Table38[name],Table38[flux],0)</f>
        <v>0</v>
      </c>
      <c r="T2642" s="1" t="b">
        <f>AND(Table5[[#This Row],[ENZLOAD flux in kapp-slack.gms]]=0,Table5[[#This Row],[flux in kapp-slack.gms]]&lt;&gt;0,NOT(Table5[[#This Row],[spont or unknown?]]))</f>
        <v>0</v>
      </c>
      <c r="U2642" s="1" t="b">
        <f>OR(_xlfn.TEXTAFTER(Table5[[#This Row],[rxn]],"-",-1)="SPONT",_xlfn.TEXTAFTER(Table5[[#This Row],[rxn]],"-",-1)="UNKNOWN")</f>
        <v>0</v>
      </c>
      <c r="V2642" s="1">
        <f>_xlfn.XLOOKUP(SUBSTITUTE(Table5[[#This Row],[rxn]],"RXN-","ENZLOAD-"),Table4[rxn],Table4[ub],0)</f>
        <v>0.55271384999999995</v>
      </c>
      <c r="W2642" s="1" t="b">
        <f>AND(Table5[[#This Row],[FVA ENZLOAD flux UB]]=0,Table5[[#This Row],[ENZ not made when it should be?]])</f>
        <v>0</v>
      </c>
    </row>
    <row r="2643" spans="1:23" hidden="1">
      <c r="A2643" s="1"/>
      <c r="B2643" s="1" t="str">
        <f>_xlfn.TEXTBEFORE(Table38[[#This Row],[all fluxes from kapp-slack]]," ",,,,"")</f>
        <v/>
      </c>
      <c r="C2643" s="1">
        <f>_xlfn.NUMBERVALUE(IFERROR(_xlfn.TEXTAFTER(Table38[[#This Row],[all fluxes from kapp-slack]]," ",-1,,,""),""))</f>
        <v>0</v>
      </c>
      <c r="F2643" s="1" t="s">
        <v>6840</v>
      </c>
      <c r="G2643" s="1" t="str">
        <f>_xlfn.TEXTBEFORE(Table5[[#This Row],[rxn     kapp_old        kapp_slack_ub   kapp_slack_lb]]," ")</f>
        <v>RXN-ACOAO160_x_FWD-rt4384</v>
      </c>
      <c r="H264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64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643" s="1">
        <f>_xlfn.NUMBERVALUE(_xlfn.TEXTAFTER(Table5[[#This Row],[rxn     kapp_old        kapp_slack_ub   kapp_slack_lb]]," ",-1))</f>
        <v>0</v>
      </c>
      <c r="K2643" s="1">
        <f>_xlfn.XLOOKUP(SUBSTITUTE(Table5[[#This Row],[rxn]],"RXN-","ENZLOAD-"),ENZLOAD[name],ENZLOAD[flux],0)</f>
        <v>0</v>
      </c>
      <c r="L2643" s="1" t="str">
        <f>"'"&amp;Table5[[#This Row],[rxn]]&amp;"'"&amp;CHAR(9)&amp;IF(AND(Table5[[#This Row],[kapp_slack_ub]]&lt;&gt;0,Table5[[#This Row],[kapp_old]]&lt;$F$1),$F$1,Table5[[#This Row],[kapp_old]])</f>
        <v>'RXN-ACOAO160_x_FWD-rt4384'	27141.27779288</v>
      </c>
      <c r="M2643" s="1">
        <f>_xlfn.XLOOKUP(Table5[[#This Row],[rxn]],Table3[name],Table3[flux],$F$1)</f>
        <v>27141.277792879999</v>
      </c>
      <c r="N2643" s="1" t="str">
        <f>IFERROR(Table5[[#This Row],[min flux]]/Table5[[#This Row],[associated enzload]],"")</f>
        <v/>
      </c>
      <c r="O2643" s="1">
        <f>_xlfn.NUMBERVALUE(IF(Table5[[#This Row],[flux/enzload]]="","",ABS($N$1-Table5[[#This Row],[flux/enzload]])))</f>
        <v>0</v>
      </c>
      <c r="P2643" s="1">
        <f>Table5[[#This Row],[kapp_old]]+IFERROR(((Table5[[#This Row],[kapp_slack_ub]]-Table5[[#This Row],[kapp_slack_lb]])/Table5[[#This Row],[associated enzload]]),0)</f>
        <v>27141.277792879999</v>
      </c>
      <c r="Q2643" s="1" t="str">
        <f>"'"&amp;Table5[[#This Row],[rxn]]&amp;"'"&amp;CHAR(9)&amp;Table5[[#This Row],[kapp + (slack_ub - slack_lb)/enzload]]</f>
        <v>'RXN-ACOAO160_x_FWD-rt4384'	27141.27779288</v>
      </c>
      <c r="R2643" s="1">
        <f>_xlfn.XLOOKUP(Table5[[#This Row],[rxn]],Table38[name],Table38[flux],0)</f>
        <v>0</v>
      </c>
      <c r="S2643" s="1">
        <f>_xlfn.XLOOKUP(SUBSTITUTE(Table5[[#This Row],[rxn]],"RXN-","ENZLOAD-"),Table38[name],Table38[flux],0)</f>
        <v>0</v>
      </c>
      <c r="T2643" s="1" t="b">
        <f>AND(Table5[[#This Row],[ENZLOAD flux in kapp-slack.gms]]=0,Table5[[#This Row],[flux in kapp-slack.gms]]&lt;&gt;0,NOT(Table5[[#This Row],[spont or unknown?]]))</f>
        <v>0</v>
      </c>
      <c r="U2643" s="1" t="b">
        <f>OR(_xlfn.TEXTAFTER(Table5[[#This Row],[rxn]],"-",-1)="SPONT",_xlfn.TEXTAFTER(Table5[[#This Row],[rxn]],"-",-1)="UNKNOWN")</f>
        <v>0</v>
      </c>
      <c r="V2643" s="1">
        <f>_xlfn.XLOOKUP(SUBSTITUTE(Table5[[#This Row],[rxn]],"RXN-","ENZLOAD-"),Table4[rxn],Table4[ub],0)</f>
        <v>0.55271384999999995</v>
      </c>
      <c r="W2643" s="1" t="b">
        <f>AND(Table5[[#This Row],[FVA ENZLOAD flux UB]]=0,Table5[[#This Row],[ENZ not made when it should be?]])</f>
        <v>0</v>
      </c>
    </row>
    <row r="2644" spans="1:23" hidden="1">
      <c r="A2644" s="1"/>
      <c r="B2644" s="1" t="str">
        <f>_xlfn.TEXTBEFORE(Table38[[#This Row],[all fluxes from kapp-slack]]," ",,,,"")</f>
        <v/>
      </c>
      <c r="C2644" s="1">
        <f>_xlfn.NUMBERVALUE(IFERROR(_xlfn.TEXTAFTER(Table38[[#This Row],[all fluxes from kapp-slack]]," ",-1,,,""),""))</f>
        <v>0</v>
      </c>
      <c r="F2644" s="1" t="s">
        <v>6843</v>
      </c>
      <c r="G2644" s="1" t="str">
        <f>_xlfn.TEXTBEFORE(Table5[[#This Row],[rxn     kapp_old        kapp_slack_ub   kapp_slack_lb]]," ")</f>
        <v>RXN-ACOAO161a_x_FWD-rt4384</v>
      </c>
      <c r="H264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64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644" s="1">
        <f>_xlfn.NUMBERVALUE(_xlfn.TEXTAFTER(Table5[[#This Row],[rxn     kapp_old        kapp_slack_ub   kapp_slack_lb]]," ",-1))</f>
        <v>0</v>
      </c>
      <c r="K2644" s="1">
        <f>_xlfn.XLOOKUP(SUBSTITUTE(Table5[[#This Row],[rxn]],"RXN-","ENZLOAD-"),ENZLOAD[name],ENZLOAD[flux],0)</f>
        <v>0</v>
      </c>
      <c r="L2644" s="1" t="str">
        <f>"'"&amp;Table5[[#This Row],[rxn]]&amp;"'"&amp;CHAR(9)&amp;IF(AND(Table5[[#This Row],[kapp_slack_ub]]&lt;&gt;0,Table5[[#This Row],[kapp_old]]&lt;$F$1),$F$1,Table5[[#This Row],[kapp_old]])</f>
        <v>'RXN-ACOAO161a_x_FWD-rt4384'	27141.27779288</v>
      </c>
      <c r="M2644" s="1">
        <f>_xlfn.XLOOKUP(Table5[[#This Row],[rxn]],Table3[name],Table3[flux],$F$1)</f>
        <v>27141.277792879999</v>
      </c>
      <c r="N2644" s="1" t="str">
        <f>IFERROR(Table5[[#This Row],[min flux]]/Table5[[#This Row],[associated enzload]],"")</f>
        <v/>
      </c>
      <c r="O2644" s="1">
        <f>_xlfn.NUMBERVALUE(IF(Table5[[#This Row],[flux/enzload]]="","",ABS($N$1-Table5[[#This Row],[flux/enzload]])))</f>
        <v>0</v>
      </c>
      <c r="P2644" s="1">
        <f>Table5[[#This Row],[kapp_old]]+IFERROR(((Table5[[#This Row],[kapp_slack_ub]]-Table5[[#This Row],[kapp_slack_lb]])/Table5[[#This Row],[associated enzload]]),0)</f>
        <v>27141.277792879999</v>
      </c>
      <c r="Q2644" s="1" t="str">
        <f>"'"&amp;Table5[[#This Row],[rxn]]&amp;"'"&amp;CHAR(9)&amp;Table5[[#This Row],[kapp + (slack_ub - slack_lb)/enzload]]</f>
        <v>'RXN-ACOAO161a_x_FWD-rt4384'	27141.27779288</v>
      </c>
      <c r="R2644" s="1">
        <f>_xlfn.XLOOKUP(Table5[[#This Row],[rxn]],Table38[name],Table38[flux],0)</f>
        <v>0</v>
      </c>
      <c r="S2644" s="1">
        <f>_xlfn.XLOOKUP(SUBSTITUTE(Table5[[#This Row],[rxn]],"RXN-","ENZLOAD-"),Table38[name],Table38[flux],0)</f>
        <v>0</v>
      </c>
      <c r="T2644" s="1" t="b">
        <f>AND(Table5[[#This Row],[ENZLOAD flux in kapp-slack.gms]]=0,Table5[[#This Row],[flux in kapp-slack.gms]]&lt;&gt;0,NOT(Table5[[#This Row],[spont or unknown?]]))</f>
        <v>0</v>
      </c>
      <c r="U2644" s="1" t="b">
        <f>OR(_xlfn.TEXTAFTER(Table5[[#This Row],[rxn]],"-",-1)="SPONT",_xlfn.TEXTAFTER(Table5[[#This Row],[rxn]],"-",-1)="UNKNOWN")</f>
        <v>0</v>
      </c>
      <c r="V2644" s="1">
        <f>_xlfn.XLOOKUP(SUBSTITUTE(Table5[[#This Row],[rxn]],"RXN-","ENZLOAD-"),Table4[rxn],Table4[ub],0)</f>
        <v>0.55271384999999995</v>
      </c>
      <c r="W2644" s="1" t="b">
        <f>AND(Table5[[#This Row],[FVA ENZLOAD flux UB]]=0,Table5[[#This Row],[ENZ not made when it should be?]])</f>
        <v>0</v>
      </c>
    </row>
    <row r="2645" spans="1:23" hidden="1">
      <c r="A2645" s="1"/>
      <c r="B2645" s="1" t="str">
        <f>_xlfn.TEXTBEFORE(Table38[[#This Row],[all fluxes from kapp-slack]]," ",,,,"")</f>
        <v/>
      </c>
      <c r="C2645" s="1">
        <f>_xlfn.NUMBERVALUE(IFERROR(_xlfn.TEXTAFTER(Table38[[#This Row],[all fluxes from kapp-slack]]," ",-1,,,""),""))</f>
        <v>0</v>
      </c>
      <c r="F2645" s="1" t="s">
        <v>6846</v>
      </c>
      <c r="G2645" s="1" t="str">
        <f>_xlfn.TEXTBEFORE(Table5[[#This Row],[rxn     kapp_old        kapp_slack_ub   kapp_slack_lb]]," ")</f>
        <v>RXN-ACOAO161b_x_FWD-rt4384</v>
      </c>
      <c r="H264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64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645" s="1">
        <f>_xlfn.NUMBERVALUE(_xlfn.TEXTAFTER(Table5[[#This Row],[rxn     kapp_old        kapp_slack_ub   kapp_slack_lb]]," ",-1))</f>
        <v>0</v>
      </c>
      <c r="K2645" s="1">
        <f>_xlfn.XLOOKUP(SUBSTITUTE(Table5[[#This Row],[rxn]],"RXN-","ENZLOAD-"),ENZLOAD[name],ENZLOAD[flux],0)</f>
        <v>0</v>
      </c>
      <c r="L2645" s="1" t="str">
        <f>"'"&amp;Table5[[#This Row],[rxn]]&amp;"'"&amp;CHAR(9)&amp;IF(AND(Table5[[#This Row],[kapp_slack_ub]]&lt;&gt;0,Table5[[#This Row],[kapp_old]]&lt;$F$1),$F$1,Table5[[#This Row],[kapp_old]])</f>
        <v>'RXN-ACOAO161b_x_FWD-rt4384'	27141.27779288</v>
      </c>
      <c r="M2645" s="1">
        <f>_xlfn.XLOOKUP(Table5[[#This Row],[rxn]],Table3[name],Table3[flux],$F$1)</f>
        <v>27141.277792879999</v>
      </c>
      <c r="N2645" s="1" t="str">
        <f>IFERROR(Table5[[#This Row],[min flux]]/Table5[[#This Row],[associated enzload]],"")</f>
        <v/>
      </c>
      <c r="O2645" s="1">
        <f>_xlfn.NUMBERVALUE(IF(Table5[[#This Row],[flux/enzload]]="","",ABS($N$1-Table5[[#This Row],[flux/enzload]])))</f>
        <v>0</v>
      </c>
      <c r="P2645" s="1">
        <f>Table5[[#This Row],[kapp_old]]+IFERROR(((Table5[[#This Row],[kapp_slack_ub]]-Table5[[#This Row],[kapp_slack_lb]])/Table5[[#This Row],[associated enzload]]),0)</f>
        <v>27141.277792879999</v>
      </c>
      <c r="Q2645" s="1" t="str">
        <f>"'"&amp;Table5[[#This Row],[rxn]]&amp;"'"&amp;CHAR(9)&amp;Table5[[#This Row],[kapp + (slack_ub - slack_lb)/enzload]]</f>
        <v>'RXN-ACOAO161b_x_FWD-rt4384'	27141.27779288</v>
      </c>
      <c r="R2645" s="1">
        <f>_xlfn.XLOOKUP(Table5[[#This Row],[rxn]],Table38[name],Table38[flux],0)</f>
        <v>0</v>
      </c>
      <c r="S2645" s="1">
        <f>_xlfn.XLOOKUP(SUBSTITUTE(Table5[[#This Row],[rxn]],"RXN-","ENZLOAD-"),Table38[name],Table38[flux],0)</f>
        <v>0</v>
      </c>
      <c r="T2645" s="1" t="b">
        <f>AND(Table5[[#This Row],[ENZLOAD flux in kapp-slack.gms]]=0,Table5[[#This Row],[flux in kapp-slack.gms]]&lt;&gt;0,NOT(Table5[[#This Row],[spont or unknown?]]))</f>
        <v>0</v>
      </c>
      <c r="U2645" s="1" t="b">
        <f>OR(_xlfn.TEXTAFTER(Table5[[#This Row],[rxn]],"-",-1)="SPONT",_xlfn.TEXTAFTER(Table5[[#This Row],[rxn]],"-",-1)="UNKNOWN")</f>
        <v>0</v>
      </c>
      <c r="V2645" s="1">
        <f>_xlfn.XLOOKUP(SUBSTITUTE(Table5[[#This Row],[rxn]],"RXN-","ENZLOAD-"),Table4[rxn],Table4[ub],0)</f>
        <v>0.55271384999999995</v>
      </c>
      <c r="W2645" s="1" t="b">
        <f>AND(Table5[[#This Row],[FVA ENZLOAD flux UB]]=0,Table5[[#This Row],[ENZ not made when it should be?]])</f>
        <v>0</v>
      </c>
    </row>
    <row r="2646" spans="1:23" hidden="1">
      <c r="A2646" s="1"/>
      <c r="B2646" s="1" t="str">
        <f>_xlfn.TEXTBEFORE(Table38[[#This Row],[all fluxes from kapp-slack]]," ",,,,"")</f>
        <v/>
      </c>
      <c r="C2646" s="1">
        <f>_xlfn.NUMBERVALUE(IFERROR(_xlfn.TEXTAFTER(Table38[[#This Row],[all fluxes from kapp-slack]]," ",-1,,,""),""))</f>
        <v>0</v>
      </c>
      <c r="F2646" s="1" t="s">
        <v>6849</v>
      </c>
      <c r="G2646" s="1" t="str">
        <f>_xlfn.TEXTBEFORE(Table5[[#This Row],[rxn     kapp_old        kapp_slack_ub   kapp_slack_lb]]," ")</f>
        <v>RXN-ACOAO162_x_FWD-rt4384</v>
      </c>
      <c r="H264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64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646" s="1">
        <f>_xlfn.NUMBERVALUE(_xlfn.TEXTAFTER(Table5[[#This Row],[rxn     kapp_old        kapp_slack_ub   kapp_slack_lb]]," ",-1))</f>
        <v>0</v>
      </c>
      <c r="K2646" s="1">
        <f>_xlfn.XLOOKUP(SUBSTITUTE(Table5[[#This Row],[rxn]],"RXN-","ENZLOAD-"),ENZLOAD[name],ENZLOAD[flux],0)</f>
        <v>0</v>
      </c>
      <c r="L2646" s="1" t="str">
        <f>"'"&amp;Table5[[#This Row],[rxn]]&amp;"'"&amp;CHAR(9)&amp;IF(AND(Table5[[#This Row],[kapp_slack_ub]]&lt;&gt;0,Table5[[#This Row],[kapp_old]]&lt;$F$1),$F$1,Table5[[#This Row],[kapp_old]])</f>
        <v>'RXN-ACOAO162_x_FWD-rt4384'	27141.27779288</v>
      </c>
      <c r="M2646" s="1">
        <f>_xlfn.XLOOKUP(Table5[[#This Row],[rxn]],Table3[name],Table3[flux],$F$1)</f>
        <v>27141.277792879999</v>
      </c>
      <c r="N2646" s="1" t="str">
        <f>IFERROR(Table5[[#This Row],[min flux]]/Table5[[#This Row],[associated enzload]],"")</f>
        <v/>
      </c>
      <c r="O2646" s="1">
        <f>_xlfn.NUMBERVALUE(IF(Table5[[#This Row],[flux/enzload]]="","",ABS($N$1-Table5[[#This Row],[flux/enzload]])))</f>
        <v>0</v>
      </c>
      <c r="P2646" s="1">
        <f>Table5[[#This Row],[kapp_old]]+IFERROR(((Table5[[#This Row],[kapp_slack_ub]]-Table5[[#This Row],[kapp_slack_lb]])/Table5[[#This Row],[associated enzload]]),0)</f>
        <v>27141.277792879999</v>
      </c>
      <c r="Q2646" s="1" t="str">
        <f>"'"&amp;Table5[[#This Row],[rxn]]&amp;"'"&amp;CHAR(9)&amp;Table5[[#This Row],[kapp + (slack_ub - slack_lb)/enzload]]</f>
        <v>'RXN-ACOAO162_x_FWD-rt4384'	27141.27779288</v>
      </c>
      <c r="R2646" s="1">
        <f>_xlfn.XLOOKUP(Table5[[#This Row],[rxn]],Table38[name],Table38[flux],0)</f>
        <v>0</v>
      </c>
      <c r="S2646" s="1">
        <f>_xlfn.XLOOKUP(SUBSTITUTE(Table5[[#This Row],[rxn]],"RXN-","ENZLOAD-"),Table38[name],Table38[flux],0)</f>
        <v>0</v>
      </c>
      <c r="T2646" s="1" t="b">
        <f>AND(Table5[[#This Row],[ENZLOAD flux in kapp-slack.gms]]=0,Table5[[#This Row],[flux in kapp-slack.gms]]&lt;&gt;0,NOT(Table5[[#This Row],[spont or unknown?]]))</f>
        <v>0</v>
      </c>
      <c r="U2646" s="1" t="b">
        <f>OR(_xlfn.TEXTAFTER(Table5[[#This Row],[rxn]],"-",-1)="SPONT",_xlfn.TEXTAFTER(Table5[[#This Row],[rxn]],"-",-1)="UNKNOWN")</f>
        <v>0</v>
      </c>
      <c r="V2646" s="1">
        <f>_xlfn.XLOOKUP(SUBSTITUTE(Table5[[#This Row],[rxn]],"RXN-","ENZLOAD-"),Table4[rxn],Table4[ub],0)</f>
        <v>0.55271384999999995</v>
      </c>
      <c r="W2646" s="1" t="b">
        <f>AND(Table5[[#This Row],[FVA ENZLOAD flux UB]]=0,Table5[[#This Row],[ENZ not made when it should be?]])</f>
        <v>0</v>
      </c>
    </row>
    <row r="2647" spans="1:23" hidden="1">
      <c r="A2647" s="1"/>
      <c r="B2647" s="1" t="str">
        <f>_xlfn.TEXTBEFORE(Table38[[#This Row],[all fluxes from kapp-slack]]," ",,,,"")</f>
        <v/>
      </c>
      <c r="C2647" s="1">
        <f>_xlfn.NUMBERVALUE(IFERROR(_xlfn.TEXTAFTER(Table38[[#This Row],[all fluxes from kapp-slack]]," ",-1,,,""),""))</f>
        <v>0</v>
      </c>
      <c r="F2647" s="1" t="s">
        <v>6852</v>
      </c>
      <c r="G2647" s="1" t="str">
        <f>_xlfn.TEXTBEFORE(Table5[[#This Row],[rxn     kapp_old        kapp_slack_ub   kapp_slack_lb]]," ")</f>
        <v>RXN-ACOAO163_x_FWD-rt4384</v>
      </c>
      <c r="H264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64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647" s="1">
        <f>_xlfn.NUMBERVALUE(_xlfn.TEXTAFTER(Table5[[#This Row],[rxn     kapp_old        kapp_slack_ub   kapp_slack_lb]]," ",-1))</f>
        <v>0</v>
      </c>
      <c r="K2647" s="1">
        <f>_xlfn.XLOOKUP(SUBSTITUTE(Table5[[#This Row],[rxn]],"RXN-","ENZLOAD-"),ENZLOAD[name],ENZLOAD[flux],0)</f>
        <v>0</v>
      </c>
      <c r="L2647" s="1" t="str">
        <f>"'"&amp;Table5[[#This Row],[rxn]]&amp;"'"&amp;CHAR(9)&amp;IF(AND(Table5[[#This Row],[kapp_slack_ub]]&lt;&gt;0,Table5[[#This Row],[kapp_old]]&lt;$F$1),$F$1,Table5[[#This Row],[kapp_old]])</f>
        <v>'RXN-ACOAO163_x_FWD-rt4384'	27141.27779288</v>
      </c>
      <c r="M2647" s="1">
        <f>_xlfn.XLOOKUP(Table5[[#This Row],[rxn]],Table3[name],Table3[flux],$F$1)</f>
        <v>27141.277792879999</v>
      </c>
      <c r="N2647" s="1" t="str">
        <f>IFERROR(Table5[[#This Row],[min flux]]/Table5[[#This Row],[associated enzload]],"")</f>
        <v/>
      </c>
      <c r="O2647" s="1">
        <f>_xlfn.NUMBERVALUE(IF(Table5[[#This Row],[flux/enzload]]="","",ABS($N$1-Table5[[#This Row],[flux/enzload]])))</f>
        <v>0</v>
      </c>
      <c r="P2647" s="1">
        <f>Table5[[#This Row],[kapp_old]]+IFERROR(((Table5[[#This Row],[kapp_slack_ub]]-Table5[[#This Row],[kapp_slack_lb]])/Table5[[#This Row],[associated enzload]]),0)</f>
        <v>27141.277792879999</v>
      </c>
      <c r="Q2647" s="1" t="str">
        <f>"'"&amp;Table5[[#This Row],[rxn]]&amp;"'"&amp;CHAR(9)&amp;Table5[[#This Row],[kapp + (slack_ub - slack_lb)/enzload]]</f>
        <v>'RXN-ACOAO163_x_FWD-rt4384'	27141.27779288</v>
      </c>
      <c r="R2647" s="1">
        <f>_xlfn.XLOOKUP(Table5[[#This Row],[rxn]],Table38[name],Table38[flux],0)</f>
        <v>0</v>
      </c>
      <c r="S2647" s="1">
        <f>_xlfn.XLOOKUP(SUBSTITUTE(Table5[[#This Row],[rxn]],"RXN-","ENZLOAD-"),Table38[name],Table38[flux],0)</f>
        <v>0</v>
      </c>
      <c r="T2647" s="1" t="b">
        <f>AND(Table5[[#This Row],[ENZLOAD flux in kapp-slack.gms]]=0,Table5[[#This Row],[flux in kapp-slack.gms]]&lt;&gt;0,NOT(Table5[[#This Row],[spont or unknown?]]))</f>
        <v>0</v>
      </c>
      <c r="U2647" s="1" t="b">
        <f>OR(_xlfn.TEXTAFTER(Table5[[#This Row],[rxn]],"-",-1)="SPONT",_xlfn.TEXTAFTER(Table5[[#This Row],[rxn]],"-",-1)="UNKNOWN")</f>
        <v>0</v>
      </c>
      <c r="V2647" s="1">
        <f>_xlfn.XLOOKUP(SUBSTITUTE(Table5[[#This Row],[rxn]],"RXN-","ENZLOAD-"),Table4[rxn],Table4[ub],0)</f>
        <v>0.55271384999999995</v>
      </c>
      <c r="W2647" s="1" t="b">
        <f>AND(Table5[[#This Row],[FVA ENZLOAD flux UB]]=0,Table5[[#This Row],[ENZ not made when it should be?]])</f>
        <v>0</v>
      </c>
    </row>
    <row r="2648" spans="1:23" hidden="1">
      <c r="A2648" s="1"/>
      <c r="B2648" s="1" t="str">
        <f>_xlfn.TEXTBEFORE(Table38[[#This Row],[all fluxes from kapp-slack]]," ",,,,"")</f>
        <v/>
      </c>
      <c r="C2648" s="1">
        <f>_xlfn.NUMBERVALUE(IFERROR(_xlfn.TEXTAFTER(Table38[[#This Row],[all fluxes from kapp-slack]]," ",-1,,,""),""))</f>
        <v>0</v>
      </c>
      <c r="F2648" s="1" t="s">
        <v>6855</v>
      </c>
      <c r="G2648" s="1" t="str">
        <f>_xlfn.TEXTBEFORE(Table5[[#This Row],[rxn     kapp_old        kapp_slack_ub   kapp_slack_lb]]," ")</f>
        <v>RXN-ACOAO180_x_FWD-rt4384</v>
      </c>
      <c r="H264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64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648" s="1">
        <f>_xlfn.NUMBERVALUE(_xlfn.TEXTAFTER(Table5[[#This Row],[rxn     kapp_old        kapp_slack_ub   kapp_slack_lb]]," ",-1))</f>
        <v>0</v>
      </c>
      <c r="K2648" s="1">
        <f>_xlfn.XLOOKUP(SUBSTITUTE(Table5[[#This Row],[rxn]],"RXN-","ENZLOAD-"),ENZLOAD[name],ENZLOAD[flux],0)</f>
        <v>0</v>
      </c>
      <c r="L2648" s="1" t="str">
        <f>"'"&amp;Table5[[#This Row],[rxn]]&amp;"'"&amp;CHAR(9)&amp;IF(AND(Table5[[#This Row],[kapp_slack_ub]]&lt;&gt;0,Table5[[#This Row],[kapp_old]]&lt;$F$1),$F$1,Table5[[#This Row],[kapp_old]])</f>
        <v>'RXN-ACOAO180_x_FWD-rt4384'	27141.27779288</v>
      </c>
      <c r="M2648" s="1">
        <f>_xlfn.XLOOKUP(Table5[[#This Row],[rxn]],Table3[name],Table3[flux],$F$1)</f>
        <v>27141.277792879999</v>
      </c>
      <c r="N2648" s="1" t="str">
        <f>IFERROR(Table5[[#This Row],[min flux]]/Table5[[#This Row],[associated enzload]],"")</f>
        <v/>
      </c>
      <c r="O2648" s="1">
        <f>_xlfn.NUMBERVALUE(IF(Table5[[#This Row],[flux/enzload]]="","",ABS($N$1-Table5[[#This Row],[flux/enzload]])))</f>
        <v>0</v>
      </c>
      <c r="P2648" s="1">
        <f>Table5[[#This Row],[kapp_old]]+IFERROR(((Table5[[#This Row],[kapp_slack_ub]]-Table5[[#This Row],[kapp_slack_lb]])/Table5[[#This Row],[associated enzload]]),0)</f>
        <v>27141.277792879999</v>
      </c>
      <c r="Q2648" s="1" t="str">
        <f>"'"&amp;Table5[[#This Row],[rxn]]&amp;"'"&amp;CHAR(9)&amp;Table5[[#This Row],[kapp + (slack_ub - slack_lb)/enzload]]</f>
        <v>'RXN-ACOAO180_x_FWD-rt4384'	27141.27779288</v>
      </c>
      <c r="R2648" s="1">
        <f>_xlfn.XLOOKUP(Table5[[#This Row],[rxn]],Table38[name],Table38[flux],0)</f>
        <v>0</v>
      </c>
      <c r="S2648" s="1">
        <f>_xlfn.XLOOKUP(SUBSTITUTE(Table5[[#This Row],[rxn]],"RXN-","ENZLOAD-"),Table38[name],Table38[flux],0)</f>
        <v>0</v>
      </c>
      <c r="T2648" s="1" t="b">
        <f>AND(Table5[[#This Row],[ENZLOAD flux in kapp-slack.gms]]=0,Table5[[#This Row],[flux in kapp-slack.gms]]&lt;&gt;0,NOT(Table5[[#This Row],[spont or unknown?]]))</f>
        <v>0</v>
      </c>
      <c r="U2648" s="1" t="b">
        <f>OR(_xlfn.TEXTAFTER(Table5[[#This Row],[rxn]],"-",-1)="SPONT",_xlfn.TEXTAFTER(Table5[[#This Row],[rxn]],"-",-1)="UNKNOWN")</f>
        <v>0</v>
      </c>
      <c r="V2648" s="1">
        <f>_xlfn.XLOOKUP(SUBSTITUTE(Table5[[#This Row],[rxn]],"RXN-","ENZLOAD-"),Table4[rxn],Table4[ub],0)</f>
        <v>0.55271384999999995</v>
      </c>
      <c r="W2648" s="1" t="b">
        <f>AND(Table5[[#This Row],[FVA ENZLOAD flux UB]]=0,Table5[[#This Row],[ENZ not made when it should be?]])</f>
        <v>0</v>
      </c>
    </row>
    <row r="2649" spans="1:23" hidden="1">
      <c r="A2649" s="1"/>
      <c r="B2649" s="1" t="str">
        <f>_xlfn.TEXTBEFORE(Table38[[#This Row],[all fluxes from kapp-slack]]," ",,,,"")</f>
        <v/>
      </c>
      <c r="C2649" s="1">
        <f>_xlfn.NUMBERVALUE(IFERROR(_xlfn.TEXTAFTER(Table38[[#This Row],[all fluxes from kapp-slack]]," ",-1,,,""),""))</f>
        <v>0</v>
      </c>
      <c r="F2649" s="1" t="s">
        <v>6858</v>
      </c>
      <c r="G2649" s="1" t="str">
        <f>_xlfn.TEXTBEFORE(Table5[[#This Row],[rxn     kapp_old        kapp_slack_ub   kapp_slack_lb]]," ")</f>
        <v>RXN-ACOAO181a_x_FWD-rt4384</v>
      </c>
      <c r="H264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64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649" s="1">
        <f>_xlfn.NUMBERVALUE(_xlfn.TEXTAFTER(Table5[[#This Row],[rxn     kapp_old        kapp_slack_ub   kapp_slack_lb]]," ",-1))</f>
        <v>0</v>
      </c>
      <c r="K2649" s="1">
        <f>_xlfn.XLOOKUP(SUBSTITUTE(Table5[[#This Row],[rxn]],"RXN-","ENZLOAD-"),ENZLOAD[name],ENZLOAD[flux],0)</f>
        <v>0</v>
      </c>
      <c r="L2649" s="1" t="str">
        <f>"'"&amp;Table5[[#This Row],[rxn]]&amp;"'"&amp;CHAR(9)&amp;IF(AND(Table5[[#This Row],[kapp_slack_ub]]&lt;&gt;0,Table5[[#This Row],[kapp_old]]&lt;$F$1),$F$1,Table5[[#This Row],[kapp_old]])</f>
        <v>'RXN-ACOAO181a_x_FWD-rt4384'	27141.27779288</v>
      </c>
      <c r="M2649" s="1">
        <f>_xlfn.XLOOKUP(Table5[[#This Row],[rxn]],Table3[name],Table3[flux],$F$1)</f>
        <v>27141.277792879999</v>
      </c>
      <c r="N2649" s="1" t="str">
        <f>IFERROR(Table5[[#This Row],[min flux]]/Table5[[#This Row],[associated enzload]],"")</f>
        <v/>
      </c>
      <c r="O2649" s="1">
        <f>_xlfn.NUMBERVALUE(IF(Table5[[#This Row],[flux/enzload]]="","",ABS($N$1-Table5[[#This Row],[flux/enzload]])))</f>
        <v>0</v>
      </c>
      <c r="P2649" s="1">
        <f>Table5[[#This Row],[kapp_old]]+IFERROR(((Table5[[#This Row],[kapp_slack_ub]]-Table5[[#This Row],[kapp_slack_lb]])/Table5[[#This Row],[associated enzload]]),0)</f>
        <v>27141.277792879999</v>
      </c>
      <c r="Q2649" s="1" t="str">
        <f>"'"&amp;Table5[[#This Row],[rxn]]&amp;"'"&amp;CHAR(9)&amp;Table5[[#This Row],[kapp + (slack_ub - slack_lb)/enzload]]</f>
        <v>'RXN-ACOAO181a_x_FWD-rt4384'	27141.27779288</v>
      </c>
      <c r="R2649" s="1">
        <f>_xlfn.XLOOKUP(Table5[[#This Row],[rxn]],Table38[name],Table38[flux],0)</f>
        <v>0</v>
      </c>
      <c r="S2649" s="1">
        <f>_xlfn.XLOOKUP(SUBSTITUTE(Table5[[#This Row],[rxn]],"RXN-","ENZLOAD-"),Table38[name],Table38[flux],0)</f>
        <v>0</v>
      </c>
      <c r="T2649" s="1" t="b">
        <f>AND(Table5[[#This Row],[ENZLOAD flux in kapp-slack.gms]]=0,Table5[[#This Row],[flux in kapp-slack.gms]]&lt;&gt;0,NOT(Table5[[#This Row],[spont or unknown?]]))</f>
        <v>0</v>
      </c>
      <c r="U2649" s="1" t="b">
        <f>OR(_xlfn.TEXTAFTER(Table5[[#This Row],[rxn]],"-",-1)="SPONT",_xlfn.TEXTAFTER(Table5[[#This Row],[rxn]],"-",-1)="UNKNOWN")</f>
        <v>0</v>
      </c>
      <c r="V2649" s="1">
        <f>_xlfn.XLOOKUP(SUBSTITUTE(Table5[[#This Row],[rxn]],"RXN-","ENZLOAD-"),Table4[rxn],Table4[ub],0)</f>
        <v>0.55271384999999995</v>
      </c>
      <c r="W2649" s="1" t="b">
        <f>AND(Table5[[#This Row],[FVA ENZLOAD flux UB]]=0,Table5[[#This Row],[ENZ not made when it should be?]])</f>
        <v>0</v>
      </c>
    </row>
    <row r="2650" spans="1:23" hidden="1">
      <c r="A2650" s="1"/>
      <c r="B2650" s="1" t="str">
        <f>_xlfn.TEXTBEFORE(Table38[[#This Row],[all fluxes from kapp-slack]]," ",,,,"")</f>
        <v/>
      </c>
      <c r="C2650" s="1">
        <f>_xlfn.NUMBERVALUE(IFERROR(_xlfn.TEXTAFTER(Table38[[#This Row],[all fluxes from kapp-slack]]," ",-1,,,""),""))</f>
        <v>0</v>
      </c>
      <c r="F2650" s="1" t="s">
        <v>6861</v>
      </c>
      <c r="G2650" s="1" t="str">
        <f>_xlfn.TEXTBEFORE(Table5[[#This Row],[rxn     kapp_old        kapp_slack_ub   kapp_slack_lb]]," ")</f>
        <v>RXN-ACOAO182_x_FWD-rt4384</v>
      </c>
      <c r="H265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65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650" s="1">
        <f>_xlfn.NUMBERVALUE(_xlfn.TEXTAFTER(Table5[[#This Row],[rxn     kapp_old        kapp_slack_ub   kapp_slack_lb]]," ",-1))</f>
        <v>0</v>
      </c>
      <c r="K2650" s="1">
        <f>_xlfn.XLOOKUP(SUBSTITUTE(Table5[[#This Row],[rxn]],"RXN-","ENZLOAD-"),ENZLOAD[name],ENZLOAD[flux],0)</f>
        <v>0</v>
      </c>
      <c r="L2650" s="1" t="str">
        <f>"'"&amp;Table5[[#This Row],[rxn]]&amp;"'"&amp;CHAR(9)&amp;IF(AND(Table5[[#This Row],[kapp_slack_ub]]&lt;&gt;0,Table5[[#This Row],[kapp_old]]&lt;$F$1),$F$1,Table5[[#This Row],[kapp_old]])</f>
        <v>'RXN-ACOAO182_x_FWD-rt4384'	27141.27779288</v>
      </c>
      <c r="M2650" s="1">
        <f>_xlfn.XLOOKUP(Table5[[#This Row],[rxn]],Table3[name],Table3[flux],$F$1)</f>
        <v>27141.277792879999</v>
      </c>
      <c r="N2650" s="1" t="str">
        <f>IFERROR(Table5[[#This Row],[min flux]]/Table5[[#This Row],[associated enzload]],"")</f>
        <v/>
      </c>
      <c r="O2650" s="1">
        <f>_xlfn.NUMBERVALUE(IF(Table5[[#This Row],[flux/enzload]]="","",ABS($N$1-Table5[[#This Row],[flux/enzload]])))</f>
        <v>0</v>
      </c>
      <c r="P2650" s="1">
        <f>Table5[[#This Row],[kapp_old]]+IFERROR(((Table5[[#This Row],[kapp_slack_ub]]-Table5[[#This Row],[kapp_slack_lb]])/Table5[[#This Row],[associated enzload]]),0)</f>
        <v>27141.277792879999</v>
      </c>
      <c r="Q2650" s="1" t="str">
        <f>"'"&amp;Table5[[#This Row],[rxn]]&amp;"'"&amp;CHAR(9)&amp;Table5[[#This Row],[kapp + (slack_ub - slack_lb)/enzload]]</f>
        <v>'RXN-ACOAO182_x_FWD-rt4384'	27141.27779288</v>
      </c>
      <c r="R2650" s="1">
        <f>_xlfn.XLOOKUP(Table5[[#This Row],[rxn]],Table38[name],Table38[flux],0)</f>
        <v>0</v>
      </c>
      <c r="S2650" s="1">
        <f>_xlfn.XLOOKUP(SUBSTITUTE(Table5[[#This Row],[rxn]],"RXN-","ENZLOAD-"),Table38[name],Table38[flux],0)</f>
        <v>0</v>
      </c>
      <c r="T2650" s="1" t="b">
        <f>AND(Table5[[#This Row],[ENZLOAD flux in kapp-slack.gms]]=0,Table5[[#This Row],[flux in kapp-slack.gms]]&lt;&gt;0,NOT(Table5[[#This Row],[spont or unknown?]]))</f>
        <v>0</v>
      </c>
      <c r="U2650" s="1" t="b">
        <f>OR(_xlfn.TEXTAFTER(Table5[[#This Row],[rxn]],"-",-1)="SPONT",_xlfn.TEXTAFTER(Table5[[#This Row],[rxn]],"-",-1)="UNKNOWN")</f>
        <v>0</v>
      </c>
      <c r="V2650" s="1">
        <f>_xlfn.XLOOKUP(SUBSTITUTE(Table5[[#This Row],[rxn]],"RXN-","ENZLOAD-"),Table4[rxn],Table4[ub],0)</f>
        <v>0.55271384999999995</v>
      </c>
      <c r="W2650" s="1" t="b">
        <f>AND(Table5[[#This Row],[FVA ENZLOAD flux UB]]=0,Table5[[#This Row],[ENZ not made when it should be?]])</f>
        <v>0</v>
      </c>
    </row>
    <row r="2651" spans="1:23" hidden="1">
      <c r="A2651" s="1"/>
      <c r="B2651" s="1" t="str">
        <f>_xlfn.TEXTBEFORE(Table38[[#This Row],[all fluxes from kapp-slack]]," ",,,,"")</f>
        <v/>
      </c>
      <c r="C2651" s="1">
        <f>_xlfn.NUMBERVALUE(IFERROR(_xlfn.TEXTAFTER(Table38[[#This Row],[all fluxes from kapp-slack]]," ",-1,,,""),""))</f>
        <v>0</v>
      </c>
      <c r="F2651" s="1" t="s">
        <v>6864</v>
      </c>
      <c r="G2651" s="1" t="str">
        <f>_xlfn.TEXTBEFORE(Table5[[#This Row],[rxn     kapp_old        kapp_slack_ub   kapp_slack_lb]]," ")</f>
        <v>RXN-ACOAO183_x_FWD-rt4384</v>
      </c>
      <c r="H265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65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651" s="1">
        <f>_xlfn.NUMBERVALUE(_xlfn.TEXTAFTER(Table5[[#This Row],[rxn     kapp_old        kapp_slack_ub   kapp_slack_lb]]," ",-1))</f>
        <v>0</v>
      </c>
      <c r="K2651" s="1">
        <f>_xlfn.XLOOKUP(SUBSTITUTE(Table5[[#This Row],[rxn]],"RXN-","ENZLOAD-"),ENZLOAD[name],ENZLOAD[flux],0)</f>
        <v>0</v>
      </c>
      <c r="L2651" s="1" t="str">
        <f>"'"&amp;Table5[[#This Row],[rxn]]&amp;"'"&amp;CHAR(9)&amp;IF(AND(Table5[[#This Row],[kapp_slack_ub]]&lt;&gt;0,Table5[[#This Row],[kapp_old]]&lt;$F$1),$F$1,Table5[[#This Row],[kapp_old]])</f>
        <v>'RXN-ACOAO183_x_FWD-rt4384'	27141.27779288</v>
      </c>
      <c r="M2651" s="1">
        <f>_xlfn.XLOOKUP(Table5[[#This Row],[rxn]],Table3[name],Table3[flux],$F$1)</f>
        <v>27141.277792879999</v>
      </c>
      <c r="N2651" s="1" t="str">
        <f>IFERROR(Table5[[#This Row],[min flux]]/Table5[[#This Row],[associated enzload]],"")</f>
        <v/>
      </c>
      <c r="O2651" s="1">
        <f>_xlfn.NUMBERVALUE(IF(Table5[[#This Row],[flux/enzload]]="","",ABS($N$1-Table5[[#This Row],[flux/enzload]])))</f>
        <v>0</v>
      </c>
      <c r="P2651" s="1">
        <f>Table5[[#This Row],[kapp_old]]+IFERROR(((Table5[[#This Row],[kapp_slack_ub]]-Table5[[#This Row],[kapp_slack_lb]])/Table5[[#This Row],[associated enzload]]),0)</f>
        <v>27141.277792879999</v>
      </c>
      <c r="Q2651" s="1" t="str">
        <f>"'"&amp;Table5[[#This Row],[rxn]]&amp;"'"&amp;CHAR(9)&amp;Table5[[#This Row],[kapp + (slack_ub - slack_lb)/enzload]]</f>
        <v>'RXN-ACOAO183_x_FWD-rt4384'	27141.27779288</v>
      </c>
      <c r="R2651" s="1">
        <f>_xlfn.XLOOKUP(Table5[[#This Row],[rxn]],Table38[name],Table38[flux],0)</f>
        <v>0</v>
      </c>
      <c r="S2651" s="1">
        <f>_xlfn.XLOOKUP(SUBSTITUTE(Table5[[#This Row],[rxn]],"RXN-","ENZLOAD-"),Table38[name],Table38[flux],0)</f>
        <v>0</v>
      </c>
      <c r="T2651" s="1" t="b">
        <f>AND(Table5[[#This Row],[ENZLOAD flux in kapp-slack.gms]]=0,Table5[[#This Row],[flux in kapp-slack.gms]]&lt;&gt;0,NOT(Table5[[#This Row],[spont or unknown?]]))</f>
        <v>0</v>
      </c>
      <c r="U2651" s="1" t="b">
        <f>OR(_xlfn.TEXTAFTER(Table5[[#This Row],[rxn]],"-",-1)="SPONT",_xlfn.TEXTAFTER(Table5[[#This Row],[rxn]],"-",-1)="UNKNOWN")</f>
        <v>0</v>
      </c>
      <c r="V2651" s="1">
        <f>_xlfn.XLOOKUP(SUBSTITUTE(Table5[[#This Row],[rxn]],"RXN-","ENZLOAD-"),Table4[rxn],Table4[ub],0)</f>
        <v>0.55271384999999995</v>
      </c>
      <c r="W2651" s="1" t="b">
        <f>AND(Table5[[#This Row],[FVA ENZLOAD flux UB]]=0,Table5[[#This Row],[ENZ not made when it should be?]])</f>
        <v>0</v>
      </c>
    </row>
    <row r="2652" spans="1:23" hidden="1">
      <c r="A2652" s="1"/>
      <c r="B2652" s="1" t="str">
        <f>_xlfn.TEXTBEFORE(Table38[[#This Row],[all fluxes from kapp-slack]]," ",,,,"")</f>
        <v/>
      </c>
      <c r="C2652" s="1">
        <f>_xlfn.NUMBERVALUE(IFERROR(_xlfn.TEXTAFTER(Table38[[#This Row],[all fluxes from kapp-slack]]," ",-1,,,""),""))</f>
        <v>0</v>
      </c>
      <c r="F2652" s="1" t="s">
        <v>6867</v>
      </c>
      <c r="G2652" s="1" t="str">
        <f>_xlfn.TEXTBEFORE(Table5[[#This Row],[rxn     kapp_old        kapp_slack_ub   kapp_slack_lb]]," ")</f>
        <v>RXN-ACOAO200_x_FWD-rt4384</v>
      </c>
      <c r="H265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65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652" s="1">
        <f>_xlfn.NUMBERVALUE(_xlfn.TEXTAFTER(Table5[[#This Row],[rxn     kapp_old        kapp_slack_ub   kapp_slack_lb]]," ",-1))</f>
        <v>0</v>
      </c>
      <c r="K2652" s="1">
        <f>_xlfn.XLOOKUP(SUBSTITUTE(Table5[[#This Row],[rxn]],"RXN-","ENZLOAD-"),ENZLOAD[name],ENZLOAD[flux],0)</f>
        <v>0</v>
      </c>
      <c r="L2652" s="1" t="str">
        <f>"'"&amp;Table5[[#This Row],[rxn]]&amp;"'"&amp;CHAR(9)&amp;IF(AND(Table5[[#This Row],[kapp_slack_ub]]&lt;&gt;0,Table5[[#This Row],[kapp_old]]&lt;$F$1),$F$1,Table5[[#This Row],[kapp_old]])</f>
        <v>'RXN-ACOAO200_x_FWD-rt4384'	27141.27779288</v>
      </c>
      <c r="M2652" s="1">
        <f>_xlfn.XLOOKUP(Table5[[#This Row],[rxn]],Table3[name],Table3[flux],$F$1)</f>
        <v>27141.277792879999</v>
      </c>
      <c r="N2652" s="1" t="str">
        <f>IFERROR(Table5[[#This Row],[min flux]]/Table5[[#This Row],[associated enzload]],"")</f>
        <v/>
      </c>
      <c r="O2652" s="1">
        <f>_xlfn.NUMBERVALUE(IF(Table5[[#This Row],[flux/enzload]]="","",ABS($N$1-Table5[[#This Row],[flux/enzload]])))</f>
        <v>0</v>
      </c>
      <c r="P2652" s="1">
        <f>Table5[[#This Row],[kapp_old]]+IFERROR(((Table5[[#This Row],[kapp_slack_ub]]-Table5[[#This Row],[kapp_slack_lb]])/Table5[[#This Row],[associated enzload]]),0)</f>
        <v>27141.277792879999</v>
      </c>
      <c r="Q2652" s="1" t="str">
        <f>"'"&amp;Table5[[#This Row],[rxn]]&amp;"'"&amp;CHAR(9)&amp;Table5[[#This Row],[kapp + (slack_ub - slack_lb)/enzload]]</f>
        <v>'RXN-ACOAO200_x_FWD-rt4384'	27141.27779288</v>
      </c>
      <c r="R2652" s="1">
        <f>_xlfn.XLOOKUP(Table5[[#This Row],[rxn]],Table38[name],Table38[flux],0)</f>
        <v>0</v>
      </c>
      <c r="S2652" s="1">
        <f>_xlfn.XLOOKUP(SUBSTITUTE(Table5[[#This Row],[rxn]],"RXN-","ENZLOAD-"),Table38[name],Table38[flux],0)</f>
        <v>0</v>
      </c>
      <c r="T2652" s="1" t="b">
        <f>AND(Table5[[#This Row],[ENZLOAD flux in kapp-slack.gms]]=0,Table5[[#This Row],[flux in kapp-slack.gms]]&lt;&gt;0,NOT(Table5[[#This Row],[spont or unknown?]]))</f>
        <v>0</v>
      </c>
      <c r="U2652" s="1" t="b">
        <f>OR(_xlfn.TEXTAFTER(Table5[[#This Row],[rxn]],"-",-1)="SPONT",_xlfn.TEXTAFTER(Table5[[#This Row],[rxn]],"-",-1)="UNKNOWN")</f>
        <v>0</v>
      </c>
      <c r="V2652" s="1">
        <f>_xlfn.XLOOKUP(SUBSTITUTE(Table5[[#This Row],[rxn]],"RXN-","ENZLOAD-"),Table4[rxn],Table4[ub],0)</f>
        <v>0.55271384999999995</v>
      </c>
      <c r="W2652" s="1" t="b">
        <f>AND(Table5[[#This Row],[FVA ENZLOAD flux UB]]=0,Table5[[#This Row],[ENZ not made when it should be?]])</f>
        <v>0</v>
      </c>
    </row>
    <row r="2653" spans="1:23" hidden="1">
      <c r="A2653" s="1"/>
      <c r="B2653" s="1" t="str">
        <f>_xlfn.TEXTBEFORE(Table38[[#This Row],[all fluxes from kapp-slack]]," ",,,,"")</f>
        <v/>
      </c>
      <c r="C2653" s="1">
        <f>_xlfn.NUMBERVALUE(IFERROR(_xlfn.TEXTAFTER(Table38[[#This Row],[all fluxes from kapp-slack]]," ",-1,,,""),""))</f>
        <v>0</v>
      </c>
      <c r="F2653" s="1" t="s">
        <v>6870</v>
      </c>
      <c r="G2653" s="1" t="str">
        <f>_xlfn.TEXTBEFORE(Table5[[#This Row],[rxn     kapp_old        kapp_slack_ub   kapp_slack_lb]]," ")</f>
        <v>RXN-ACOAO220_x_FWD-rt4384</v>
      </c>
      <c r="H265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65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653" s="1">
        <f>_xlfn.NUMBERVALUE(_xlfn.TEXTAFTER(Table5[[#This Row],[rxn     kapp_old        kapp_slack_ub   kapp_slack_lb]]," ",-1))</f>
        <v>0</v>
      </c>
      <c r="K2653" s="1">
        <f>_xlfn.XLOOKUP(SUBSTITUTE(Table5[[#This Row],[rxn]],"RXN-","ENZLOAD-"),ENZLOAD[name],ENZLOAD[flux],0)</f>
        <v>0</v>
      </c>
      <c r="L2653" s="1" t="str">
        <f>"'"&amp;Table5[[#This Row],[rxn]]&amp;"'"&amp;CHAR(9)&amp;IF(AND(Table5[[#This Row],[kapp_slack_ub]]&lt;&gt;0,Table5[[#This Row],[kapp_old]]&lt;$F$1),$F$1,Table5[[#This Row],[kapp_old]])</f>
        <v>'RXN-ACOAO220_x_FWD-rt4384'	27141.27779288</v>
      </c>
      <c r="M2653" s="1">
        <f>_xlfn.XLOOKUP(Table5[[#This Row],[rxn]],Table3[name],Table3[flux],$F$1)</f>
        <v>27141.277792879999</v>
      </c>
      <c r="N2653" s="1" t="str">
        <f>IFERROR(Table5[[#This Row],[min flux]]/Table5[[#This Row],[associated enzload]],"")</f>
        <v/>
      </c>
      <c r="O2653" s="1">
        <f>_xlfn.NUMBERVALUE(IF(Table5[[#This Row],[flux/enzload]]="","",ABS($N$1-Table5[[#This Row],[flux/enzload]])))</f>
        <v>0</v>
      </c>
      <c r="P2653" s="1">
        <f>Table5[[#This Row],[kapp_old]]+IFERROR(((Table5[[#This Row],[kapp_slack_ub]]-Table5[[#This Row],[kapp_slack_lb]])/Table5[[#This Row],[associated enzload]]),0)</f>
        <v>27141.277792879999</v>
      </c>
      <c r="Q2653" s="1" t="str">
        <f>"'"&amp;Table5[[#This Row],[rxn]]&amp;"'"&amp;CHAR(9)&amp;Table5[[#This Row],[kapp + (slack_ub - slack_lb)/enzload]]</f>
        <v>'RXN-ACOAO220_x_FWD-rt4384'	27141.27779288</v>
      </c>
      <c r="R2653" s="1">
        <f>_xlfn.XLOOKUP(Table5[[#This Row],[rxn]],Table38[name],Table38[flux],0)</f>
        <v>0</v>
      </c>
      <c r="S2653" s="1">
        <f>_xlfn.XLOOKUP(SUBSTITUTE(Table5[[#This Row],[rxn]],"RXN-","ENZLOAD-"),Table38[name],Table38[flux],0)</f>
        <v>0</v>
      </c>
      <c r="T2653" s="1" t="b">
        <f>AND(Table5[[#This Row],[ENZLOAD flux in kapp-slack.gms]]=0,Table5[[#This Row],[flux in kapp-slack.gms]]&lt;&gt;0,NOT(Table5[[#This Row],[spont or unknown?]]))</f>
        <v>0</v>
      </c>
      <c r="U2653" s="1" t="b">
        <f>OR(_xlfn.TEXTAFTER(Table5[[#This Row],[rxn]],"-",-1)="SPONT",_xlfn.TEXTAFTER(Table5[[#This Row],[rxn]],"-",-1)="UNKNOWN")</f>
        <v>0</v>
      </c>
      <c r="V2653" s="1">
        <f>_xlfn.XLOOKUP(SUBSTITUTE(Table5[[#This Row],[rxn]],"RXN-","ENZLOAD-"),Table4[rxn],Table4[ub],0)</f>
        <v>0.55271384999999995</v>
      </c>
      <c r="W2653" s="1" t="b">
        <f>AND(Table5[[#This Row],[FVA ENZLOAD flux UB]]=0,Table5[[#This Row],[ENZ not made when it should be?]])</f>
        <v>0</v>
      </c>
    </row>
    <row r="2654" spans="1:23" hidden="1">
      <c r="A2654" s="1"/>
      <c r="B2654" s="1" t="str">
        <f>_xlfn.TEXTBEFORE(Table38[[#This Row],[all fluxes from kapp-slack]]," ",,,,"")</f>
        <v/>
      </c>
      <c r="C2654" s="1">
        <f>_xlfn.NUMBERVALUE(IFERROR(_xlfn.TEXTAFTER(Table38[[#This Row],[all fluxes from kapp-slack]]," ",-1,,,""),""))</f>
        <v>0</v>
      </c>
      <c r="F2654" s="1" t="s">
        <v>6873</v>
      </c>
      <c r="G2654" s="1" t="str">
        <f>_xlfn.TEXTBEFORE(Table5[[#This Row],[rxn     kapp_old        kapp_slack_ub   kapp_slack_lb]]," ")</f>
        <v>RXN-ACOAO240_x_FWD-rt4384</v>
      </c>
      <c r="H265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65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654" s="1">
        <f>_xlfn.NUMBERVALUE(_xlfn.TEXTAFTER(Table5[[#This Row],[rxn     kapp_old        kapp_slack_ub   kapp_slack_lb]]," ",-1))</f>
        <v>0</v>
      </c>
      <c r="K2654" s="1">
        <f>_xlfn.XLOOKUP(SUBSTITUTE(Table5[[#This Row],[rxn]],"RXN-","ENZLOAD-"),ENZLOAD[name],ENZLOAD[flux],0)</f>
        <v>0</v>
      </c>
      <c r="L2654" s="1" t="str">
        <f>"'"&amp;Table5[[#This Row],[rxn]]&amp;"'"&amp;CHAR(9)&amp;IF(AND(Table5[[#This Row],[kapp_slack_ub]]&lt;&gt;0,Table5[[#This Row],[kapp_old]]&lt;$F$1),$F$1,Table5[[#This Row],[kapp_old]])</f>
        <v>'RXN-ACOAO240_x_FWD-rt4384'	27141.27779288</v>
      </c>
      <c r="M2654" s="1">
        <f>_xlfn.XLOOKUP(Table5[[#This Row],[rxn]],Table3[name],Table3[flux],$F$1)</f>
        <v>27141.277792879999</v>
      </c>
      <c r="N2654" s="1" t="str">
        <f>IFERROR(Table5[[#This Row],[min flux]]/Table5[[#This Row],[associated enzload]],"")</f>
        <v/>
      </c>
      <c r="O2654" s="1">
        <f>_xlfn.NUMBERVALUE(IF(Table5[[#This Row],[flux/enzload]]="","",ABS($N$1-Table5[[#This Row],[flux/enzload]])))</f>
        <v>0</v>
      </c>
      <c r="P2654" s="1">
        <f>Table5[[#This Row],[kapp_old]]+IFERROR(((Table5[[#This Row],[kapp_slack_ub]]-Table5[[#This Row],[kapp_slack_lb]])/Table5[[#This Row],[associated enzload]]),0)</f>
        <v>27141.277792879999</v>
      </c>
      <c r="Q2654" s="1" t="str">
        <f>"'"&amp;Table5[[#This Row],[rxn]]&amp;"'"&amp;CHAR(9)&amp;Table5[[#This Row],[kapp + (slack_ub - slack_lb)/enzload]]</f>
        <v>'RXN-ACOAO240_x_FWD-rt4384'	27141.27779288</v>
      </c>
      <c r="R2654" s="1">
        <f>_xlfn.XLOOKUP(Table5[[#This Row],[rxn]],Table38[name],Table38[flux],0)</f>
        <v>0</v>
      </c>
      <c r="S2654" s="1">
        <f>_xlfn.XLOOKUP(SUBSTITUTE(Table5[[#This Row],[rxn]],"RXN-","ENZLOAD-"),Table38[name],Table38[flux],0)</f>
        <v>0</v>
      </c>
      <c r="T2654" s="1" t="b">
        <f>AND(Table5[[#This Row],[ENZLOAD flux in kapp-slack.gms]]=0,Table5[[#This Row],[flux in kapp-slack.gms]]&lt;&gt;0,NOT(Table5[[#This Row],[spont or unknown?]]))</f>
        <v>0</v>
      </c>
      <c r="U2654" s="1" t="b">
        <f>OR(_xlfn.TEXTAFTER(Table5[[#This Row],[rxn]],"-",-1)="SPONT",_xlfn.TEXTAFTER(Table5[[#This Row],[rxn]],"-",-1)="UNKNOWN")</f>
        <v>0</v>
      </c>
      <c r="V2654" s="1">
        <f>_xlfn.XLOOKUP(SUBSTITUTE(Table5[[#This Row],[rxn]],"RXN-","ENZLOAD-"),Table4[rxn],Table4[ub],0)</f>
        <v>0.55271384999999995</v>
      </c>
      <c r="W2654" s="1" t="b">
        <f>AND(Table5[[#This Row],[FVA ENZLOAD flux UB]]=0,Table5[[#This Row],[ENZ not made when it should be?]])</f>
        <v>0</v>
      </c>
    </row>
    <row r="2655" spans="1:23" hidden="1">
      <c r="A2655" s="1"/>
      <c r="B2655" s="1" t="str">
        <f>_xlfn.TEXTBEFORE(Table38[[#This Row],[all fluxes from kapp-slack]]," ",,,,"")</f>
        <v/>
      </c>
      <c r="C2655" s="1">
        <f>_xlfn.NUMBERVALUE(IFERROR(_xlfn.TEXTAFTER(Table38[[#This Row],[all fluxes from kapp-slack]]," ",-1,,,""),""))</f>
        <v>0</v>
      </c>
      <c r="F2655" s="1" t="s">
        <v>6876</v>
      </c>
      <c r="G2655" s="1" t="str">
        <f>_xlfn.TEXTBEFORE(Table5[[#This Row],[rxn     kapp_old        kapp_slack_ub   kapp_slack_lb]]," ")</f>
        <v>RXN-ACOAO260_x_FWD-rt4384</v>
      </c>
      <c r="H265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65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655" s="1">
        <f>_xlfn.NUMBERVALUE(_xlfn.TEXTAFTER(Table5[[#This Row],[rxn     kapp_old        kapp_slack_ub   kapp_slack_lb]]," ",-1))</f>
        <v>0</v>
      </c>
      <c r="K2655" s="1">
        <f>_xlfn.XLOOKUP(SUBSTITUTE(Table5[[#This Row],[rxn]],"RXN-","ENZLOAD-"),ENZLOAD[name],ENZLOAD[flux],0)</f>
        <v>0</v>
      </c>
      <c r="L2655" s="1" t="str">
        <f>"'"&amp;Table5[[#This Row],[rxn]]&amp;"'"&amp;CHAR(9)&amp;IF(AND(Table5[[#This Row],[kapp_slack_ub]]&lt;&gt;0,Table5[[#This Row],[kapp_old]]&lt;$F$1),$F$1,Table5[[#This Row],[kapp_old]])</f>
        <v>'RXN-ACOAO260_x_FWD-rt4384'	27141.27779288</v>
      </c>
      <c r="M2655" s="1">
        <f>_xlfn.XLOOKUP(Table5[[#This Row],[rxn]],Table3[name],Table3[flux],$F$1)</f>
        <v>27141.277792879999</v>
      </c>
      <c r="N2655" s="1" t="str">
        <f>IFERROR(Table5[[#This Row],[min flux]]/Table5[[#This Row],[associated enzload]],"")</f>
        <v/>
      </c>
      <c r="O2655" s="1">
        <f>_xlfn.NUMBERVALUE(IF(Table5[[#This Row],[flux/enzload]]="","",ABS($N$1-Table5[[#This Row],[flux/enzload]])))</f>
        <v>0</v>
      </c>
      <c r="P2655" s="1">
        <f>Table5[[#This Row],[kapp_old]]+IFERROR(((Table5[[#This Row],[kapp_slack_ub]]-Table5[[#This Row],[kapp_slack_lb]])/Table5[[#This Row],[associated enzload]]),0)</f>
        <v>27141.277792879999</v>
      </c>
      <c r="Q2655" s="1" t="str">
        <f>"'"&amp;Table5[[#This Row],[rxn]]&amp;"'"&amp;CHAR(9)&amp;Table5[[#This Row],[kapp + (slack_ub - slack_lb)/enzload]]</f>
        <v>'RXN-ACOAO260_x_FWD-rt4384'	27141.27779288</v>
      </c>
      <c r="R2655" s="1">
        <f>_xlfn.XLOOKUP(Table5[[#This Row],[rxn]],Table38[name],Table38[flux],0)</f>
        <v>0</v>
      </c>
      <c r="S2655" s="1">
        <f>_xlfn.XLOOKUP(SUBSTITUTE(Table5[[#This Row],[rxn]],"RXN-","ENZLOAD-"),Table38[name],Table38[flux],0)</f>
        <v>0</v>
      </c>
      <c r="T2655" s="1" t="b">
        <f>AND(Table5[[#This Row],[ENZLOAD flux in kapp-slack.gms]]=0,Table5[[#This Row],[flux in kapp-slack.gms]]&lt;&gt;0,NOT(Table5[[#This Row],[spont or unknown?]]))</f>
        <v>0</v>
      </c>
      <c r="U2655" s="1" t="b">
        <f>OR(_xlfn.TEXTAFTER(Table5[[#This Row],[rxn]],"-",-1)="SPONT",_xlfn.TEXTAFTER(Table5[[#This Row],[rxn]],"-",-1)="UNKNOWN")</f>
        <v>0</v>
      </c>
      <c r="V2655" s="1">
        <f>_xlfn.XLOOKUP(SUBSTITUTE(Table5[[#This Row],[rxn]],"RXN-","ENZLOAD-"),Table4[rxn],Table4[ub],0)</f>
        <v>0.55271384999999995</v>
      </c>
      <c r="W2655" s="1" t="b">
        <f>AND(Table5[[#This Row],[FVA ENZLOAD flux UB]]=0,Table5[[#This Row],[ENZ not made when it should be?]])</f>
        <v>0</v>
      </c>
    </row>
    <row r="2656" spans="1:23" hidden="1">
      <c r="A2656" s="1"/>
      <c r="B2656" s="1" t="str">
        <f>_xlfn.TEXTBEFORE(Table38[[#This Row],[all fluxes from kapp-slack]]," ",,,,"")</f>
        <v/>
      </c>
      <c r="C2656" s="1">
        <f>_xlfn.NUMBERVALUE(IFERROR(_xlfn.TEXTAFTER(Table38[[#This Row],[all fluxes from kapp-slack]]," ",-1,,,""),""))</f>
        <v>0</v>
      </c>
      <c r="F2656" s="1" t="s">
        <v>6879</v>
      </c>
      <c r="G2656" s="1" t="str">
        <f>_xlfn.TEXTBEFORE(Table5[[#This Row],[rxn     kapp_old        kapp_slack_ub   kapp_slack_lb]]," ")</f>
        <v>RXN-ACOAO40_x_FWD-rt4384</v>
      </c>
      <c r="H265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65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656" s="1">
        <f>_xlfn.NUMBERVALUE(_xlfn.TEXTAFTER(Table5[[#This Row],[rxn     kapp_old        kapp_slack_ub   kapp_slack_lb]]," ",-1))</f>
        <v>0</v>
      </c>
      <c r="K2656" s="1">
        <f>_xlfn.XLOOKUP(SUBSTITUTE(Table5[[#This Row],[rxn]],"RXN-","ENZLOAD-"),ENZLOAD[name],ENZLOAD[flux],0)</f>
        <v>0</v>
      </c>
      <c r="L2656" s="1" t="str">
        <f>"'"&amp;Table5[[#This Row],[rxn]]&amp;"'"&amp;CHAR(9)&amp;IF(AND(Table5[[#This Row],[kapp_slack_ub]]&lt;&gt;0,Table5[[#This Row],[kapp_old]]&lt;$F$1),$F$1,Table5[[#This Row],[kapp_old]])</f>
        <v>'RXN-ACOAO40_x_FWD-rt4384'	27141.27779288</v>
      </c>
      <c r="M2656" s="1">
        <f>_xlfn.XLOOKUP(Table5[[#This Row],[rxn]],Table3[name],Table3[flux],$F$1)</f>
        <v>27141.277792879999</v>
      </c>
      <c r="N2656" s="1" t="str">
        <f>IFERROR(Table5[[#This Row],[min flux]]/Table5[[#This Row],[associated enzload]],"")</f>
        <v/>
      </c>
      <c r="O2656" s="1">
        <f>_xlfn.NUMBERVALUE(IF(Table5[[#This Row],[flux/enzload]]="","",ABS($N$1-Table5[[#This Row],[flux/enzload]])))</f>
        <v>0</v>
      </c>
      <c r="P2656" s="1">
        <f>Table5[[#This Row],[kapp_old]]+IFERROR(((Table5[[#This Row],[kapp_slack_ub]]-Table5[[#This Row],[kapp_slack_lb]])/Table5[[#This Row],[associated enzload]]),0)</f>
        <v>27141.277792879999</v>
      </c>
      <c r="Q2656" s="1" t="str">
        <f>"'"&amp;Table5[[#This Row],[rxn]]&amp;"'"&amp;CHAR(9)&amp;Table5[[#This Row],[kapp + (slack_ub - slack_lb)/enzload]]</f>
        <v>'RXN-ACOAO40_x_FWD-rt4384'	27141.27779288</v>
      </c>
      <c r="R2656" s="1">
        <f>_xlfn.XLOOKUP(Table5[[#This Row],[rxn]],Table38[name],Table38[flux],0)</f>
        <v>0</v>
      </c>
      <c r="S2656" s="1">
        <f>_xlfn.XLOOKUP(SUBSTITUTE(Table5[[#This Row],[rxn]],"RXN-","ENZLOAD-"),Table38[name],Table38[flux],0)</f>
        <v>0</v>
      </c>
      <c r="T2656" s="1" t="b">
        <f>AND(Table5[[#This Row],[ENZLOAD flux in kapp-slack.gms]]=0,Table5[[#This Row],[flux in kapp-slack.gms]]&lt;&gt;0,NOT(Table5[[#This Row],[spont or unknown?]]))</f>
        <v>0</v>
      </c>
      <c r="U2656" s="1" t="b">
        <f>OR(_xlfn.TEXTAFTER(Table5[[#This Row],[rxn]],"-",-1)="SPONT",_xlfn.TEXTAFTER(Table5[[#This Row],[rxn]],"-",-1)="UNKNOWN")</f>
        <v>0</v>
      </c>
      <c r="V2656" s="1">
        <f>_xlfn.XLOOKUP(SUBSTITUTE(Table5[[#This Row],[rxn]],"RXN-","ENZLOAD-"),Table4[rxn],Table4[ub],0)</f>
        <v>0.55271384999999995</v>
      </c>
      <c r="W2656" s="1" t="b">
        <f>AND(Table5[[#This Row],[FVA ENZLOAD flux UB]]=0,Table5[[#This Row],[ENZ not made when it should be?]])</f>
        <v>0</v>
      </c>
    </row>
    <row r="2657" spans="1:23" hidden="1">
      <c r="A2657" s="1"/>
      <c r="B2657" s="1" t="str">
        <f>_xlfn.TEXTBEFORE(Table38[[#This Row],[all fluxes from kapp-slack]]," ",,,,"")</f>
        <v/>
      </c>
      <c r="C2657" s="1">
        <f>_xlfn.NUMBERVALUE(IFERROR(_xlfn.TEXTAFTER(Table38[[#This Row],[all fluxes from kapp-slack]]," ",-1,,,""),""))</f>
        <v>0</v>
      </c>
      <c r="F2657" s="1" t="s">
        <v>6882</v>
      </c>
      <c r="G2657" s="1" t="str">
        <f>_xlfn.TEXTBEFORE(Table5[[#This Row],[rxn     kapp_old        kapp_slack_ub   kapp_slack_lb]]," ")</f>
        <v>RXN-ACOAO60_x_FWD-rt4384</v>
      </c>
      <c r="H265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65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657" s="1">
        <f>_xlfn.NUMBERVALUE(_xlfn.TEXTAFTER(Table5[[#This Row],[rxn     kapp_old        kapp_slack_ub   kapp_slack_lb]]," ",-1))</f>
        <v>0</v>
      </c>
      <c r="K2657" s="1">
        <f>_xlfn.XLOOKUP(SUBSTITUTE(Table5[[#This Row],[rxn]],"RXN-","ENZLOAD-"),ENZLOAD[name],ENZLOAD[flux],0)</f>
        <v>0</v>
      </c>
      <c r="L2657" s="1" t="str">
        <f>"'"&amp;Table5[[#This Row],[rxn]]&amp;"'"&amp;CHAR(9)&amp;IF(AND(Table5[[#This Row],[kapp_slack_ub]]&lt;&gt;0,Table5[[#This Row],[kapp_old]]&lt;$F$1),$F$1,Table5[[#This Row],[kapp_old]])</f>
        <v>'RXN-ACOAO60_x_FWD-rt4384'	27141.27779288</v>
      </c>
      <c r="M2657" s="1">
        <f>_xlfn.XLOOKUP(Table5[[#This Row],[rxn]],Table3[name],Table3[flux],$F$1)</f>
        <v>27141.277792879999</v>
      </c>
      <c r="N2657" s="1" t="str">
        <f>IFERROR(Table5[[#This Row],[min flux]]/Table5[[#This Row],[associated enzload]],"")</f>
        <v/>
      </c>
      <c r="O2657" s="1">
        <f>_xlfn.NUMBERVALUE(IF(Table5[[#This Row],[flux/enzload]]="","",ABS($N$1-Table5[[#This Row],[flux/enzload]])))</f>
        <v>0</v>
      </c>
      <c r="P2657" s="1">
        <f>Table5[[#This Row],[kapp_old]]+IFERROR(((Table5[[#This Row],[kapp_slack_ub]]-Table5[[#This Row],[kapp_slack_lb]])/Table5[[#This Row],[associated enzload]]),0)</f>
        <v>27141.277792879999</v>
      </c>
      <c r="Q2657" s="1" t="str">
        <f>"'"&amp;Table5[[#This Row],[rxn]]&amp;"'"&amp;CHAR(9)&amp;Table5[[#This Row],[kapp + (slack_ub - slack_lb)/enzload]]</f>
        <v>'RXN-ACOAO60_x_FWD-rt4384'	27141.27779288</v>
      </c>
      <c r="R2657" s="1">
        <f>_xlfn.XLOOKUP(Table5[[#This Row],[rxn]],Table38[name],Table38[flux],0)</f>
        <v>0</v>
      </c>
      <c r="S2657" s="1">
        <f>_xlfn.XLOOKUP(SUBSTITUTE(Table5[[#This Row],[rxn]],"RXN-","ENZLOAD-"),Table38[name],Table38[flux],0)</f>
        <v>0</v>
      </c>
      <c r="T2657" s="1" t="b">
        <f>AND(Table5[[#This Row],[ENZLOAD flux in kapp-slack.gms]]=0,Table5[[#This Row],[flux in kapp-slack.gms]]&lt;&gt;0,NOT(Table5[[#This Row],[spont or unknown?]]))</f>
        <v>0</v>
      </c>
      <c r="U2657" s="1" t="b">
        <f>OR(_xlfn.TEXTAFTER(Table5[[#This Row],[rxn]],"-",-1)="SPONT",_xlfn.TEXTAFTER(Table5[[#This Row],[rxn]],"-",-1)="UNKNOWN")</f>
        <v>0</v>
      </c>
      <c r="V2657" s="1">
        <f>_xlfn.XLOOKUP(SUBSTITUTE(Table5[[#This Row],[rxn]],"RXN-","ENZLOAD-"),Table4[rxn],Table4[ub],0)</f>
        <v>0.55271384999999995</v>
      </c>
      <c r="W2657" s="1" t="b">
        <f>AND(Table5[[#This Row],[FVA ENZLOAD flux UB]]=0,Table5[[#This Row],[ENZ not made when it should be?]])</f>
        <v>0</v>
      </c>
    </row>
    <row r="2658" spans="1:23" hidden="1">
      <c r="A2658" s="1"/>
      <c r="B2658" s="1" t="str">
        <f>_xlfn.TEXTBEFORE(Table38[[#This Row],[all fluxes from kapp-slack]]," ",,,,"")</f>
        <v/>
      </c>
      <c r="C2658" s="1">
        <f>_xlfn.NUMBERVALUE(IFERROR(_xlfn.TEXTAFTER(Table38[[#This Row],[all fluxes from kapp-slack]]," ",-1,,,""),""))</f>
        <v>0</v>
      </c>
      <c r="F2658" s="1" t="s">
        <v>6885</v>
      </c>
      <c r="G2658" s="1" t="str">
        <f>_xlfn.TEXTBEFORE(Table5[[#This Row],[rxn     kapp_old        kapp_slack_ub   kapp_slack_lb]]," ")</f>
        <v>RXN-ACOAO80_x_FWD-rt4384</v>
      </c>
      <c r="H265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65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658" s="1">
        <f>_xlfn.NUMBERVALUE(_xlfn.TEXTAFTER(Table5[[#This Row],[rxn     kapp_old        kapp_slack_ub   kapp_slack_lb]]," ",-1))</f>
        <v>0</v>
      </c>
      <c r="K2658" s="1">
        <f>_xlfn.XLOOKUP(SUBSTITUTE(Table5[[#This Row],[rxn]],"RXN-","ENZLOAD-"),ENZLOAD[name],ENZLOAD[flux],0)</f>
        <v>0</v>
      </c>
      <c r="L2658" s="1" t="str">
        <f>"'"&amp;Table5[[#This Row],[rxn]]&amp;"'"&amp;CHAR(9)&amp;IF(AND(Table5[[#This Row],[kapp_slack_ub]]&lt;&gt;0,Table5[[#This Row],[kapp_old]]&lt;$F$1),$F$1,Table5[[#This Row],[kapp_old]])</f>
        <v>'RXN-ACOAO80_x_FWD-rt4384'	27141.27779288</v>
      </c>
      <c r="M2658" s="1">
        <f>_xlfn.XLOOKUP(Table5[[#This Row],[rxn]],Table3[name],Table3[flux],$F$1)</f>
        <v>27141.277792879999</v>
      </c>
      <c r="N2658" s="1" t="str">
        <f>IFERROR(Table5[[#This Row],[min flux]]/Table5[[#This Row],[associated enzload]],"")</f>
        <v/>
      </c>
      <c r="O2658" s="1">
        <f>_xlfn.NUMBERVALUE(IF(Table5[[#This Row],[flux/enzload]]="","",ABS($N$1-Table5[[#This Row],[flux/enzload]])))</f>
        <v>0</v>
      </c>
      <c r="P2658" s="1">
        <f>Table5[[#This Row],[kapp_old]]+IFERROR(((Table5[[#This Row],[kapp_slack_ub]]-Table5[[#This Row],[kapp_slack_lb]])/Table5[[#This Row],[associated enzload]]),0)</f>
        <v>27141.277792879999</v>
      </c>
      <c r="Q2658" s="1" t="str">
        <f>"'"&amp;Table5[[#This Row],[rxn]]&amp;"'"&amp;CHAR(9)&amp;Table5[[#This Row],[kapp + (slack_ub - slack_lb)/enzload]]</f>
        <v>'RXN-ACOAO80_x_FWD-rt4384'	27141.27779288</v>
      </c>
      <c r="R2658" s="1">
        <f>_xlfn.XLOOKUP(Table5[[#This Row],[rxn]],Table38[name],Table38[flux],0)</f>
        <v>0</v>
      </c>
      <c r="S2658" s="1">
        <f>_xlfn.XLOOKUP(SUBSTITUTE(Table5[[#This Row],[rxn]],"RXN-","ENZLOAD-"),Table38[name],Table38[flux],0)</f>
        <v>0</v>
      </c>
      <c r="T2658" s="1" t="b">
        <f>AND(Table5[[#This Row],[ENZLOAD flux in kapp-slack.gms]]=0,Table5[[#This Row],[flux in kapp-slack.gms]]&lt;&gt;0,NOT(Table5[[#This Row],[spont or unknown?]]))</f>
        <v>0</v>
      </c>
      <c r="U2658" s="1" t="b">
        <f>OR(_xlfn.TEXTAFTER(Table5[[#This Row],[rxn]],"-",-1)="SPONT",_xlfn.TEXTAFTER(Table5[[#This Row],[rxn]],"-",-1)="UNKNOWN")</f>
        <v>0</v>
      </c>
      <c r="V2658" s="1">
        <f>_xlfn.XLOOKUP(SUBSTITUTE(Table5[[#This Row],[rxn]],"RXN-","ENZLOAD-"),Table4[rxn],Table4[ub],0)</f>
        <v>0.55271384999999995</v>
      </c>
      <c r="W2658" s="1" t="b">
        <f>AND(Table5[[#This Row],[FVA ENZLOAD flux UB]]=0,Table5[[#This Row],[ENZ not made when it should be?]])</f>
        <v>0</v>
      </c>
    </row>
    <row r="2659" spans="1:23" hidden="1">
      <c r="A2659" s="1"/>
      <c r="B2659" s="1" t="str">
        <f>_xlfn.TEXTBEFORE(Table38[[#This Row],[all fluxes from kapp-slack]]," ",,,,"")</f>
        <v/>
      </c>
      <c r="C2659" s="1">
        <f>_xlfn.NUMBERVALUE(IFERROR(_xlfn.TEXTAFTER(Table38[[#This Row],[all fluxes from kapp-slack]]," ",-1,,,""),""))</f>
        <v>0</v>
      </c>
      <c r="F2659" s="1" t="s">
        <v>6888</v>
      </c>
      <c r="G2659" s="1" t="str">
        <f>_xlfn.TEXTBEFORE(Table5[[#This Row],[rxn     kapp_old        kapp_slack_ub   kapp_slack_lb]]," ")</f>
        <v>RXN-ACOAO82e_x_FWD-rt4384</v>
      </c>
      <c r="H265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65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659" s="1">
        <f>_xlfn.NUMBERVALUE(_xlfn.TEXTAFTER(Table5[[#This Row],[rxn     kapp_old        kapp_slack_ub   kapp_slack_lb]]," ",-1))</f>
        <v>0</v>
      </c>
      <c r="K2659" s="1">
        <f>_xlfn.XLOOKUP(SUBSTITUTE(Table5[[#This Row],[rxn]],"RXN-","ENZLOAD-"),ENZLOAD[name],ENZLOAD[flux],0)</f>
        <v>0</v>
      </c>
      <c r="L2659" s="1" t="str">
        <f>"'"&amp;Table5[[#This Row],[rxn]]&amp;"'"&amp;CHAR(9)&amp;IF(AND(Table5[[#This Row],[kapp_slack_ub]]&lt;&gt;0,Table5[[#This Row],[kapp_old]]&lt;$F$1),$F$1,Table5[[#This Row],[kapp_old]])</f>
        <v>'RXN-ACOAO82e_x_FWD-rt4384'	27141.27779288</v>
      </c>
      <c r="M2659" s="1">
        <f>_xlfn.XLOOKUP(Table5[[#This Row],[rxn]],Table3[name],Table3[flux],$F$1)</f>
        <v>27141.277792879999</v>
      </c>
      <c r="N2659" s="1" t="str">
        <f>IFERROR(Table5[[#This Row],[min flux]]/Table5[[#This Row],[associated enzload]],"")</f>
        <v/>
      </c>
      <c r="O2659" s="1">
        <f>_xlfn.NUMBERVALUE(IF(Table5[[#This Row],[flux/enzload]]="","",ABS($N$1-Table5[[#This Row],[flux/enzload]])))</f>
        <v>0</v>
      </c>
      <c r="P2659" s="1">
        <f>Table5[[#This Row],[kapp_old]]+IFERROR(((Table5[[#This Row],[kapp_slack_ub]]-Table5[[#This Row],[kapp_slack_lb]])/Table5[[#This Row],[associated enzload]]),0)</f>
        <v>27141.277792879999</v>
      </c>
      <c r="Q2659" s="1" t="str">
        <f>"'"&amp;Table5[[#This Row],[rxn]]&amp;"'"&amp;CHAR(9)&amp;Table5[[#This Row],[kapp + (slack_ub - slack_lb)/enzload]]</f>
        <v>'RXN-ACOAO82e_x_FWD-rt4384'	27141.27779288</v>
      </c>
      <c r="R2659" s="1">
        <f>_xlfn.XLOOKUP(Table5[[#This Row],[rxn]],Table38[name],Table38[flux],0)</f>
        <v>0</v>
      </c>
      <c r="S2659" s="1">
        <f>_xlfn.XLOOKUP(SUBSTITUTE(Table5[[#This Row],[rxn]],"RXN-","ENZLOAD-"),Table38[name],Table38[flux],0)</f>
        <v>0</v>
      </c>
      <c r="T2659" s="1" t="b">
        <f>AND(Table5[[#This Row],[ENZLOAD flux in kapp-slack.gms]]=0,Table5[[#This Row],[flux in kapp-slack.gms]]&lt;&gt;0,NOT(Table5[[#This Row],[spont or unknown?]]))</f>
        <v>0</v>
      </c>
      <c r="U2659" s="1" t="b">
        <f>OR(_xlfn.TEXTAFTER(Table5[[#This Row],[rxn]],"-",-1)="SPONT",_xlfn.TEXTAFTER(Table5[[#This Row],[rxn]],"-",-1)="UNKNOWN")</f>
        <v>0</v>
      </c>
      <c r="V2659" s="1">
        <f>_xlfn.XLOOKUP(SUBSTITUTE(Table5[[#This Row],[rxn]],"RXN-","ENZLOAD-"),Table4[rxn],Table4[ub],0)</f>
        <v>0.55271384999999995</v>
      </c>
      <c r="W2659" s="1" t="b">
        <f>AND(Table5[[#This Row],[FVA ENZLOAD flux UB]]=0,Table5[[#This Row],[ENZ not made when it should be?]])</f>
        <v>0</v>
      </c>
    </row>
    <row r="2660" spans="1:23" hidden="1">
      <c r="A2660" s="1"/>
      <c r="B2660" s="1" t="str">
        <f>_xlfn.TEXTBEFORE(Table38[[#This Row],[all fluxes from kapp-slack]]," ",,,,"")</f>
        <v/>
      </c>
      <c r="C2660" s="1">
        <f>_xlfn.NUMBERVALUE(IFERROR(_xlfn.TEXTAFTER(Table38[[#This Row],[all fluxes from kapp-slack]]," ",-1,,,""),""))</f>
        <v>0</v>
      </c>
      <c r="F2660" s="1" t="s">
        <v>6893</v>
      </c>
      <c r="G2660" s="1" t="str">
        <f>_xlfn.TEXTBEFORE(Table5[[#This Row],[rxn     kapp_old        kapp_slack_ub   kapp_slack_lb]]," ")</f>
        <v>RXN-ACONIs_c_FWD-SPONT</v>
      </c>
      <c r="H266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66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660" s="1">
        <f>_xlfn.NUMBERVALUE(_xlfn.TEXTAFTER(Table5[[#This Row],[rxn     kapp_old        kapp_slack_ub   kapp_slack_lb]]," ",-1))</f>
        <v>0</v>
      </c>
      <c r="K2660" s="1">
        <f>_xlfn.XLOOKUP(SUBSTITUTE(Table5[[#This Row],[rxn]],"RXN-","ENZLOAD-"),ENZLOAD[name],ENZLOAD[flux],0)</f>
        <v>0</v>
      </c>
      <c r="L2660" s="1" t="str">
        <f>"'"&amp;Table5[[#This Row],[rxn]]&amp;"'"&amp;CHAR(9)&amp;IF(AND(Table5[[#This Row],[kapp_slack_ub]]&lt;&gt;0,Table5[[#This Row],[kapp_old]]&lt;$F$1),$F$1,Table5[[#This Row],[kapp_old]])</f>
        <v>'RXN-ACONIs_c_FWD-SPONT'	27141.27779288</v>
      </c>
      <c r="M2660" s="1">
        <f>_xlfn.XLOOKUP(Table5[[#This Row],[rxn]],Table3[name],Table3[flux],$F$1)</f>
        <v>27141.277792879999</v>
      </c>
      <c r="N2660" s="1" t="str">
        <f>IFERROR(Table5[[#This Row],[min flux]]/Table5[[#This Row],[associated enzload]],"")</f>
        <v/>
      </c>
      <c r="O2660" s="1">
        <f>_xlfn.NUMBERVALUE(IF(Table5[[#This Row],[flux/enzload]]="","",ABS($N$1-Table5[[#This Row],[flux/enzload]])))</f>
        <v>0</v>
      </c>
      <c r="P2660" s="1">
        <f>Table5[[#This Row],[kapp_old]]+IFERROR(((Table5[[#This Row],[kapp_slack_ub]]-Table5[[#This Row],[kapp_slack_lb]])/Table5[[#This Row],[associated enzload]]),0)</f>
        <v>27141.277792879999</v>
      </c>
      <c r="Q2660" s="1" t="str">
        <f>"'"&amp;Table5[[#This Row],[rxn]]&amp;"'"&amp;CHAR(9)&amp;Table5[[#This Row],[kapp + (slack_ub - slack_lb)/enzload]]</f>
        <v>'RXN-ACONIs_c_FWD-SPONT'	27141.27779288</v>
      </c>
      <c r="R2660" s="1">
        <f>_xlfn.XLOOKUP(Table5[[#This Row],[rxn]],Table38[name],Table38[flux],0)</f>
        <v>0</v>
      </c>
      <c r="S2660" s="1">
        <f>_xlfn.XLOOKUP(SUBSTITUTE(Table5[[#This Row],[rxn]],"RXN-","ENZLOAD-"),Table38[name],Table38[flux],0)</f>
        <v>0</v>
      </c>
      <c r="T2660" s="1" t="b">
        <f>AND(Table5[[#This Row],[ENZLOAD flux in kapp-slack.gms]]=0,Table5[[#This Row],[flux in kapp-slack.gms]]&lt;&gt;0,NOT(Table5[[#This Row],[spont or unknown?]]))</f>
        <v>0</v>
      </c>
      <c r="U2660" s="1" t="b">
        <f>OR(_xlfn.TEXTAFTER(Table5[[#This Row],[rxn]],"-",-1)="SPONT",_xlfn.TEXTAFTER(Table5[[#This Row],[rxn]],"-",-1)="UNKNOWN")</f>
        <v>1</v>
      </c>
      <c r="V2660" s="1">
        <f>_xlfn.XLOOKUP(SUBSTITUTE(Table5[[#This Row],[rxn]],"RXN-","ENZLOAD-"),Table4[rxn],Table4[ub],0)</f>
        <v>0</v>
      </c>
      <c r="W2660" s="1" t="b">
        <f>AND(Table5[[#This Row],[FVA ENZLOAD flux UB]]=0,Table5[[#This Row],[ENZ not made when it should be?]])</f>
        <v>0</v>
      </c>
    </row>
    <row r="2661" spans="1:23" hidden="1">
      <c r="A2661" s="1"/>
      <c r="B2661" s="1" t="str">
        <f>_xlfn.TEXTBEFORE(Table38[[#This Row],[all fluxes from kapp-slack]]," ",,,,"")</f>
        <v/>
      </c>
      <c r="C2661" s="1">
        <f>_xlfn.NUMBERVALUE(IFERROR(_xlfn.TEXTAFTER(Table38[[#This Row],[all fluxes from kapp-slack]]," ",-1,,,""),""))</f>
        <v>0</v>
      </c>
      <c r="F2661" s="1" t="s">
        <v>6894</v>
      </c>
      <c r="G2661" s="1" t="str">
        <f>_xlfn.TEXTBEFORE(Table5[[#This Row],[rxn     kapp_old        kapp_slack_ub   kapp_slack_lb]]," ")</f>
        <v>RXN-ACONIs_c_REV-SPONT</v>
      </c>
      <c r="H266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66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661" s="1">
        <f>_xlfn.NUMBERVALUE(_xlfn.TEXTAFTER(Table5[[#This Row],[rxn     kapp_old        kapp_slack_ub   kapp_slack_lb]]," ",-1))</f>
        <v>0</v>
      </c>
      <c r="K2661" s="1">
        <f>_xlfn.XLOOKUP(SUBSTITUTE(Table5[[#This Row],[rxn]],"RXN-","ENZLOAD-"),ENZLOAD[name],ENZLOAD[flux],0)</f>
        <v>0</v>
      </c>
      <c r="L2661" s="1" t="str">
        <f>"'"&amp;Table5[[#This Row],[rxn]]&amp;"'"&amp;CHAR(9)&amp;IF(AND(Table5[[#This Row],[kapp_slack_ub]]&lt;&gt;0,Table5[[#This Row],[kapp_old]]&lt;$F$1),$F$1,Table5[[#This Row],[kapp_old]])</f>
        <v>'RXN-ACONIs_c_REV-SPONT'	27141.27779288</v>
      </c>
      <c r="M2661" s="1">
        <f>_xlfn.XLOOKUP(Table5[[#This Row],[rxn]],Table3[name],Table3[flux],$F$1)</f>
        <v>27141.277792879999</v>
      </c>
      <c r="N2661" s="1" t="str">
        <f>IFERROR(Table5[[#This Row],[min flux]]/Table5[[#This Row],[associated enzload]],"")</f>
        <v/>
      </c>
      <c r="O2661" s="1">
        <f>_xlfn.NUMBERVALUE(IF(Table5[[#This Row],[flux/enzload]]="","",ABS($N$1-Table5[[#This Row],[flux/enzload]])))</f>
        <v>0</v>
      </c>
      <c r="P2661" s="1">
        <f>Table5[[#This Row],[kapp_old]]+IFERROR(((Table5[[#This Row],[kapp_slack_ub]]-Table5[[#This Row],[kapp_slack_lb]])/Table5[[#This Row],[associated enzload]]),0)</f>
        <v>27141.277792879999</v>
      </c>
      <c r="Q2661" s="1" t="str">
        <f>"'"&amp;Table5[[#This Row],[rxn]]&amp;"'"&amp;CHAR(9)&amp;Table5[[#This Row],[kapp + (slack_ub - slack_lb)/enzload]]</f>
        <v>'RXN-ACONIs_c_REV-SPONT'	27141.27779288</v>
      </c>
      <c r="R2661" s="1">
        <f>_xlfn.XLOOKUP(Table5[[#This Row],[rxn]],Table38[name],Table38[flux],0)</f>
        <v>0</v>
      </c>
      <c r="S2661" s="1">
        <f>_xlfn.XLOOKUP(SUBSTITUTE(Table5[[#This Row],[rxn]],"RXN-","ENZLOAD-"),Table38[name],Table38[flux],0)</f>
        <v>0</v>
      </c>
      <c r="T2661" s="1" t="b">
        <f>AND(Table5[[#This Row],[ENZLOAD flux in kapp-slack.gms]]=0,Table5[[#This Row],[flux in kapp-slack.gms]]&lt;&gt;0,NOT(Table5[[#This Row],[spont or unknown?]]))</f>
        <v>0</v>
      </c>
      <c r="U2661" s="1" t="b">
        <f>OR(_xlfn.TEXTAFTER(Table5[[#This Row],[rxn]],"-",-1)="SPONT",_xlfn.TEXTAFTER(Table5[[#This Row],[rxn]],"-",-1)="UNKNOWN")</f>
        <v>1</v>
      </c>
      <c r="V2661" s="1">
        <f>_xlfn.XLOOKUP(SUBSTITUTE(Table5[[#This Row],[rxn]],"RXN-","ENZLOAD-"),Table4[rxn],Table4[ub],0)</f>
        <v>0</v>
      </c>
      <c r="W2661" s="1" t="b">
        <f>AND(Table5[[#This Row],[FVA ENZLOAD flux UB]]=0,Table5[[#This Row],[ENZ not made when it should be?]])</f>
        <v>0</v>
      </c>
    </row>
    <row r="2662" spans="1:23" hidden="1">
      <c r="A2662" s="1"/>
      <c r="B2662" s="1" t="str">
        <f>_xlfn.TEXTBEFORE(Table38[[#This Row],[all fluxes from kapp-slack]]," ",,,,"")</f>
        <v/>
      </c>
      <c r="C2662" s="1">
        <f>_xlfn.NUMBERVALUE(IFERROR(_xlfn.TEXTAFTER(Table38[[#This Row],[all fluxes from kapp-slack]]," ",-1,,,""),""))</f>
        <v>0</v>
      </c>
      <c r="F2662" s="1" t="s">
        <v>6895</v>
      </c>
      <c r="G2662" s="1" t="str">
        <f>_xlfn.TEXTBEFORE(Table5[[#This Row],[rxn     kapp_old        kapp_slack_ub   kapp_slack_lb]]," ")</f>
        <v>RXN-ACONIs_m_FWD-SPONT</v>
      </c>
      <c r="H266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66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662" s="1">
        <f>_xlfn.NUMBERVALUE(_xlfn.TEXTAFTER(Table5[[#This Row],[rxn     kapp_old        kapp_slack_ub   kapp_slack_lb]]," ",-1))</f>
        <v>0</v>
      </c>
      <c r="K2662" s="1">
        <f>_xlfn.XLOOKUP(SUBSTITUTE(Table5[[#This Row],[rxn]],"RXN-","ENZLOAD-"),ENZLOAD[name],ENZLOAD[flux],0)</f>
        <v>0</v>
      </c>
      <c r="L2662" s="1" t="str">
        <f>"'"&amp;Table5[[#This Row],[rxn]]&amp;"'"&amp;CHAR(9)&amp;IF(AND(Table5[[#This Row],[kapp_slack_ub]]&lt;&gt;0,Table5[[#This Row],[kapp_old]]&lt;$F$1),$F$1,Table5[[#This Row],[kapp_old]])</f>
        <v>'RXN-ACONIs_m_FWD-SPONT'	27141.27779288</v>
      </c>
      <c r="M2662" s="1">
        <f>_xlfn.XLOOKUP(Table5[[#This Row],[rxn]],Table3[name],Table3[flux],$F$1)</f>
        <v>27141.277792879999</v>
      </c>
      <c r="N2662" s="1" t="str">
        <f>IFERROR(Table5[[#This Row],[min flux]]/Table5[[#This Row],[associated enzload]],"")</f>
        <v/>
      </c>
      <c r="O2662" s="1">
        <f>_xlfn.NUMBERVALUE(IF(Table5[[#This Row],[flux/enzload]]="","",ABS($N$1-Table5[[#This Row],[flux/enzload]])))</f>
        <v>0</v>
      </c>
      <c r="P2662" s="1">
        <f>Table5[[#This Row],[kapp_old]]+IFERROR(((Table5[[#This Row],[kapp_slack_ub]]-Table5[[#This Row],[kapp_slack_lb]])/Table5[[#This Row],[associated enzload]]),0)</f>
        <v>27141.277792879999</v>
      </c>
      <c r="Q2662" s="1" t="str">
        <f>"'"&amp;Table5[[#This Row],[rxn]]&amp;"'"&amp;CHAR(9)&amp;Table5[[#This Row],[kapp + (slack_ub - slack_lb)/enzload]]</f>
        <v>'RXN-ACONIs_m_FWD-SPONT'	27141.27779288</v>
      </c>
      <c r="R2662" s="1">
        <f>_xlfn.XLOOKUP(Table5[[#This Row],[rxn]],Table38[name],Table38[flux],0)</f>
        <v>0</v>
      </c>
      <c r="S2662" s="1">
        <f>_xlfn.XLOOKUP(SUBSTITUTE(Table5[[#This Row],[rxn]],"RXN-","ENZLOAD-"),Table38[name],Table38[flux],0)</f>
        <v>0</v>
      </c>
      <c r="T2662" s="1" t="b">
        <f>AND(Table5[[#This Row],[ENZLOAD flux in kapp-slack.gms]]=0,Table5[[#This Row],[flux in kapp-slack.gms]]&lt;&gt;0,NOT(Table5[[#This Row],[spont or unknown?]]))</f>
        <v>0</v>
      </c>
      <c r="U2662" s="1" t="b">
        <f>OR(_xlfn.TEXTAFTER(Table5[[#This Row],[rxn]],"-",-1)="SPONT",_xlfn.TEXTAFTER(Table5[[#This Row],[rxn]],"-",-1)="UNKNOWN")</f>
        <v>1</v>
      </c>
      <c r="V2662" s="1">
        <f>_xlfn.XLOOKUP(SUBSTITUTE(Table5[[#This Row],[rxn]],"RXN-","ENZLOAD-"),Table4[rxn],Table4[ub],0)</f>
        <v>0</v>
      </c>
      <c r="W2662" s="1" t="b">
        <f>AND(Table5[[#This Row],[FVA ENZLOAD flux UB]]=0,Table5[[#This Row],[ENZ not made when it should be?]])</f>
        <v>0</v>
      </c>
    </row>
    <row r="2663" spans="1:23" hidden="1">
      <c r="A2663" s="1"/>
      <c r="B2663" s="1" t="str">
        <f>_xlfn.TEXTBEFORE(Table38[[#This Row],[all fluxes from kapp-slack]]," ",,,,"")</f>
        <v/>
      </c>
      <c r="C2663" s="1">
        <f>_xlfn.NUMBERVALUE(IFERROR(_xlfn.TEXTAFTER(Table38[[#This Row],[all fluxes from kapp-slack]]," ",-1,,,""),""))</f>
        <v>0</v>
      </c>
      <c r="F2663" s="1" t="s">
        <v>6896</v>
      </c>
      <c r="G2663" s="1" t="str">
        <f>_xlfn.TEXTBEFORE(Table5[[#This Row],[rxn     kapp_old        kapp_slack_ub   kapp_slack_lb]]," ")</f>
        <v>RXN-ACONIs_m_REV-SPONT</v>
      </c>
      <c r="H266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66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663" s="1">
        <f>_xlfn.NUMBERVALUE(_xlfn.TEXTAFTER(Table5[[#This Row],[rxn     kapp_old        kapp_slack_ub   kapp_slack_lb]]," ",-1))</f>
        <v>0</v>
      </c>
      <c r="K2663" s="1">
        <f>_xlfn.XLOOKUP(SUBSTITUTE(Table5[[#This Row],[rxn]],"RXN-","ENZLOAD-"),ENZLOAD[name],ENZLOAD[flux],0)</f>
        <v>0</v>
      </c>
      <c r="L2663" s="1" t="str">
        <f>"'"&amp;Table5[[#This Row],[rxn]]&amp;"'"&amp;CHAR(9)&amp;IF(AND(Table5[[#This Row],[kapp_slack_ub]]&lt;&gt;0,Table5[[#This Row],[kapp_old]]&lt;$F$1),$F$1,Table5[[#This Row],[kapp_old]])</f>
        <v>'RXN-ACONIs_m_REV-SPONT'	27141.27779288</v>
      </c>
      <c r="M2663" s="1">
        <f>_xlfn.XLOOKUP(Table5[[#This Row],[rxn]],Table3[name],Table3[flux],$F$1)</f>
        <v>27141.277792879999</v>
      </c>
      <c r="N2663" s="1" t="str">
        <f>IFERROR(Table5[[#This Row],[min flux]]/Table5[[#This Row],[associated enzload]],"")</f>
        <v/>
      </c>
      <c r="O2663" s="1">
        <f>_xlfn.NUMBERVALUE(IF(Table5[[#This Row],[flux/enzload]]="","",ABS($N$1-Table5[[#This Row],[flux/enzload]])))</f>
        <v>0</v>
      </c>
      <c r="P2663" s="1">
        <f>Table5[[#This Row],[kapp_old]]+IFERROR(((Table5[[#This Row],[kapp_slack_ub]]-Table5[[#This Row],[kapp_slack_lb]])/Table5[[#This Row],[associated enzload]]),0)</f>
        <v>27141.277792879999</v>
      </c>
      <c r="Q2663" s="1" t="str">
        <f>"'"&amp;Table5[[#This Row],[rxn]]&amp;"'"&amp;CHAR(9)&amp;Table5[[#This Row],[kapp + (slack_ub - slack_lb)/enzload]]</f>
        <v>'RXN-ACONIs_m_REV-SPONT'	27141.27779288</v>
      </c>
      <c r="R2663" s="1">
        <f>_xlfn.XLOOKUP(Table5[[#This Row],[rxn]],Table38[name],Table38[flux],0)</f>
        <v>0</v>
      </c>
      <c r="S2663" s="1">
        <f>_xlfn.XLOOKUP(SUBSTITUTE(Table5[[#This Row],[rxn]],"RXN-","ENZLOAD-"),Table38[name],Table38[flux],0)</f>
        <v>0</v>
      </c>
      <c r="T2663" s="1" t="b">
        <f>AND(Table5[[#This Row],[ENZLOAD flux in kapp-slack.gms]]=0,Table5[[#This Row],[flux in kapp-slack.gms]]&lt;&gt;0,NOT(Table5[[#This Row],[spont or unknown?]]))</f>
        <v>0</v>
      </c>
      <c r="U2663" s="1" t="b">
        <f>OR(_xlfn.TEXTAFTER(Table5[[#This Row],[rxn]],"-",-1)="SPONT",_xlfn.TEXTAFTER(Table5[[#This Row],[rxn]],"-",-1)="UNKNOWN")</f>
        <v>1</v>
      </c>
      <c r="V2663" s="1">
        <f>_xlfn.XLOOKUP(SUBSTITUTE(Table5[[#This Row],[rxn]],"RXN-","ENZLOAD-"),Table4[rxn],Table4[ub],0)</f>
        <v>0</v>
      </c>
      <c r="W2663" s="1" t="b">
        <f>AND(Table5[[#This Row],[FVA ENZLOAD flux UB]]=0,Table5[[#This Row],[ENZ not made when it should be?]])</f>
        <v>0</v>
      </c>
    </row>
    <row r="2664" spans="1:23" hidden="1">
      <c r="A2664" s="1"/>
      <c r="B2664" s="1" t="str">
        <f>_xlfn.TEXTBEFORE(Table38[[#This Row],[all fluxes from kapp-slack]]," ",,,,"")</f>
        <v/>
      </c>
      <c r="C2664" s="1">
        <f>_xlfn.NUMBERVALUE(IFERROR(_xlfn.TEXTAFTER(Table38[[#This Row],[all fluxes from kapp-slack]]," ",-1,,,""),""))</f>
        <v>0</v>
      </c>
      <c r="F2664" s="1" t="s">
        <v>6915</v>
      </c>
      <c r="G2664" s="1" t="str">
        <f>_xlfn.TEXTBEFORE(Table5[[#This Row],[rxn     kapp_old        kapp_slack_ub   kapp_slack_lb]]," ")</f>
        <v>RXN-ACRNt_c_x_FWD-SPONT</v>
      </c>
      <c r="H266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66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664" s="1">
        <f>_xlfn.NUMBERVALUE(_xlfn.TEXTAFTER(Table5[[#This Row],[rxn     kapp_old        kapp_slack_ub   kapp_slack_lb]]," ",-1))</f>
        <v>0</v>
      </c>
      <c r="K2664" s="1">
        <f>_xlfn.XLOOKUP(SUBSTITUTE(Table5[[#This Row],[rxn]],"RXN-","ENZLOAD-"),ENZLOAD[name],ENZLOAD[flux],0)</f>
        <v>0</v>
      </c>
      <c r="L2664" s="1" t="str">
        <f>"'"&amp;Table5[[#This Row],[rxn]]&amp;"'"&amp;CHAR(9)&amp;IF(AND(Table5[[#This Row],[kapp_slack_ub]]&lt;&gt;0,Table5[[#This Row],[kapp_old]]&lt;$F$1),$F$1,Table5[[#This Row],[kapp_old]])</f>
        <v>'RXN-ACRNt_c_x_FWD-SPONT'	27141.27779288</v>
      </c>
      <c r="M2664" s="1">
        <f>_xlfn.XLOOKUP(Table5[[#This Row],[rxn]],Table3[name],Table3[flux],$F$1)</f>
        <v>27141.277792879999</v>
      </c>
      <c r="N2664" s="1" t="str">
        <f>IFERROR(Table5[[#This Row],[min flux]]/Table5[[#This Row],[associated enzload]],"")</f>
        <v/>
      </c>
      <c r="O2664" s="1">
        <f>_xlfn.NUMBERVALUE(IF(Table5[[#This Row],[flux/enzload]]="","",ABS($N$1-Table5[[#This Row],[flux/enzload]])))</f>
        <v>0</v>
      </c>
      <c r="P2664" s="1">
        <f>Table5[[#This Row],[kapp_old]]+IFERROR(((Table5[[#This Row],[kapp_slack_ub]]-Table5[[#This Row],[kapp_slack_lb]])/Table5[[#This Row],[associated enzload]]),0)</f>
        <v>27141.277792879999</v>
      </c>
      <c r="Q2664" s="1" t="str">
        <f>"'"&amp;Table5[[#This Row],[rxn]]&amp;"'"&amp;CHAR(9)&amp;Table5[[#This Row],[kapp + (slack_ub - slack_lb)/enzload]]</f>
        <v>'RXN-ACRNt_c_x_FWD-SPONT'	27141.27779288</v>
      </c>
      <c r="R2664" s="1">
        <f>_xlfn.XLOOKUP(Table5[[#This Row],[rxn]],Table38[name],Table38[flux],0)</f>
        <v>0</v>
      </c>
      <c r="S2664" s="1">
        <f>_xlfn.XLOOKUP(SUBSTITUTE(Table5[[#This Row],[rxn]],"RXN-","ENZLOAD-"),Table38[name],Table38[flux],0)</f>
        <v>0</v>
      </c>
      <c r="T2664" s="1" t="b">
        <f>AND(Table5[[#This Row],[ENZLOAD flux in kapp-slack.gms]]=0,Table5[[#This Row],[flux in kapp-slack.gms]]&lt;&gt;0,NOT(Table5[[#This Row],[spont or unknown?]]))</f>
        <v>0</v>
      </c>
      <c r="U2664" s="1" t="b">
        <f>OR(_xlfn.TEXTAFTER(Table5[[#This Row],[rxn]],"-",-1)="SPONT",_xlfn.TEXTAFTER(Table5[[#This Row],[rxn]],"-",-1)="UNKNOWN")</f>
        <v>1</v>
      </c>
      <c r="V2664" s="1">
        <f>_xlfn.XLOOKUP(SUBSTITUTE(Table5[[#This Row],[rxn]],"RXN-","ENZLOAD-"),Table4[rxn],Table4[ub],0)</f>
        <v>0</v>
      </c>
      <c r="W2664" s="1" t="b">
        <f>AND(Table5[[#This Row],[FVA ENZLOAD flux UB]]=0,Table5[[#This Row],[ENZ not made when it should be?]])</f>
        <v>0</v>
      </c>
    </row>
    <row r="2665" spans="1:23" hidden="1">
      <c r="A2665" s="1"/>
      <c r="B2665" s="1" t="str">
        <f>_xlfn.TEXTBEFORE(Table38[[#This Row],[all fluxes from kapp-slack]]," ",,,,"")</f>
        <v/>
      </c>
      <c r="C2665" s="1">
        <f>_xlfn.NUMBERVALUE(IFERROR(_xlfn.TEXTAFTER(Table38[[#This Row],[all fluxes from kapp-slack]]," ",-1,,,""),""))</f>
        <v>0</v>
      </c>
      <c r="F2665" s="1" t="s">
        <v>6917</v>
      </c>
      <c r="G2665" s="1" t="str">
        <f>_xlfn.TEXTBEFORE(Table5[[#This Row],[rxn     kapp_old        kapp_slack_ub   kapp_slack_lb]]," ")</f>
        <v>RXN-ACS_c_FWD-rt7532_c</v>
      </c>
      <c r="H266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66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665" s="1">
        <f>_xlfn.NUMBERVALUE(_xlfn.TEXTAFTER(Table5[[#This Row],[rxn     kapp_old        kapp_slack_ub   kapp_slack_lb]]," ",-1))</f>
        <v>0</v>
      </c>
      <c r="K2665" s="1">
        <f>_xlfn.XLOOKUP(SUBSTITUTE(Table5[[#This Row],[rxn]],"RXN-","ENZLOAD-"),ENZLOAD[name],ENZLOAD[flux],0)</f>
        <v>0</v>
      </c>
      <c r="L2665" s="1" t="str">
        <f>"'"&amp;Table5[[#This Row],[rxn]]&amp;"'"&amp;CHAR(9)&amp;IF(AND(Table5[[#This Row],[kapp_slack_ub]]&lt;&gt;0,Table5[[#This Row],[kapp_old]]&lt;$F$1),$F$1,Table5[[#This Row],[kapp_old]])</f>
        <v>'RXN-ACS_c_FWD-rt7532_c'	27141.27779288</v>
      </c>
      <c r="M2665" s="1">
        <f>_xlfn.XLOOKUP(Table5[[#This Row],[rxn]],Table3[name],Table3[flux],$F$1)</f>
        <v>27141.277792879999</v>
      </c>
      <c r="N2665" s="1" t="str">
        <f>IFERROR(Table5[[#This Row],[min flux]]/Table5[[#This Row],[associated enzload]],"")</f>
        <v/>
      </c>
      <c r="O2665" s="1">
        <f>_xlfn.NUMBERVALUE(IF(Table5[[#This Row],[flux/enzload]]="","",ABS($N$1-Table5[[#This Row],[flux/enzload]])))</f>
        <v>0</v>
      </c>
      <c r="P2665" s="1">
        <f>Table5[[#This Row],[kapp_old]]+IFERROR(((Table5[[#This Row],[kapp_slack_ub]]-Table5[[#This Row],[kapp_slack_lb]])/Table5[[#This Row],[associated enzload]]),0)</f>
        <v>27141.277792879999</v>
      </c>
      <c r="Q2665" s="1" t="str">
        <f>"'"&amp;Table5[[#This Row],[rxn]]&amp;"'"&amp;CHAR(9)&amp;Table5[[#This Row],[kapp + (slack_ub - slack_lb)/enzload]]</f>
        <v>'RXN-ACS_c_FWD-rt7532_c'	27141.27779288</v>
      </c>
      <c r="R2665" s="1">
        <f>_xlfn.XLOOKUP(Table5[[#This Row],[rxn]],Table38[name],Table38[flux],0)</f>
        <v>0</v>
      </c>
      <c r="S2665" s="1">
        <f>_xlfn.XLOOKUP(SUBSTITUTE(Table5[[#This Row],[rxn]],"RXN-","ENZLOAD-"),Table38[name],Table38[flux],0)</f>
        <v>0</v>
      </c>
      <c r="T2665" s="1" t="b">
        <f>AND(Table5[[#This Row],[ENZLOAD flux in kapp-slack.gms]]=0,Table5[[#This Row],[flux in kapp-slack.gms]]&lt;&gt;0,NOT(Table5[[#This Row],[spont or unknown?]]))</f>
        <v>0</v>
      </c>
      <c r="U2665" s="1" t="b">
        <f>OR(_xlfn.TEXTAFTER(Table5[[#This Row],[rxn]],"-",-1)="SPONT",_xlfn.TEXTAFTER(Table5[[#This Row],[rxn]],"-",-1)="UNKNOWN")</f>
        <v>0</v>
      </c>
      <c r="V2665" s="1">
        <f>_xlfn.XLOOKUP(SUBSTITUTE(Table5[[#This Row],[rxn]],"RXN-","ENZLOAD-"),Table4[rxn],Table4[ub],0)</f>
        <v>0.67276787000000005</v>
      </c>
      <c r="W2665" s="1" t="b">
        <f>AND(Table5[[#This Row],[FVA ENZLOAD flux UB]]=0,Table5[[#This Row],[ENZ not made when it should be?]])</f>
        <v>0</v>
      </c>
    </row>
    <row r="2666" spans="1:23" hidden="1">
      <c r="A2666" s="1"/>
      <c r="B2666" s="1" t="str">
        <f>_xlfn.TEXTBEFORE(Table38[[#This Row],[all fluxes from kapp-slack]]," ",,,,"")</f>
        <v/>
      </c>
      <c r="C2666" s="1">
        <f>_xlfn.NUMBERVALUE(IFERROR(_xlfn.TEXTAFTER(Table38[[#This Row],[all fluxes from kapp-slack]]," ",-1,,,""),""))</f>
        <v>0</v>
      </c>
      <c r="F2666" s="1" t="s">
        <v>6919</v>
      </c>
      <c r="G2666" s="1" t="str">
        <f>_xlfn.TEXTBEFORE(Table5[[#This Row],[rxn     kapp_old        kapp_slack_ub   kapp_slack_lb]]," ")</f>
        <v>RXN-ACS_n_FWD-rt7532_n</v>
      </c>
      <c r="H266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66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666" s="1">
        <f>_xlfn.NUMBERVALUE(_xlfn.TEXTAFTER(Table5[[#This Row],[rxn     kapp_old        kapp_slack_ub   kapp_slack_lb]]," ",-1))</f>
        <v>0</v>
      </c>
      <c r="K2666" s="1">
        <f>_xlfn.XLOOKUP(SUBSTITUTE(Table5[[#This Row],[rxn]],"RXN-","ENZLOAD-"),ENZLOAD[name],ENZLOAD[flux],0)</f>
        <v>0</v>
      </c>
      <c r="L2666" s="1" t="str">
        <f>"'"&amp;Table5[[#This Row],[rxn]]&amp;"'"&amp;CHAR(9)&amp;IF(AND(Table5[[#This Row],[kapp_slack_ub]]&lt;&gt;0,Table5[[#This Row],[kapp_old]]&lt;$F$1),$F$1,Table5[[#This Row],[kapp_old]])</f>
        <v>'RXN-ACS_n_FWD-rt7532_n'	27141.27779288</v>
      </c>
      <c r="M2666" s="1">
        <f>_xlfn.XLOOKUP(Table5[[#This Row],[rxn]],Table3[name],Table3[flux],$F$1)</f>
        <v>27141.277792879999</v>
      </c>
      <c r="N2666" s="1" t="str">
        <f>IFERROR(Table5[[#This Row],[min flux]]/Table5[[#This Row],[associated enzload]],"")</f>
        <v/>
      </c>
      <c r="O2666" s="1">
        <f>_xlfn.NUMBERVALUE(IF(Table5[[#This Row],[flux/enzload]]="","",ABS($N$1-Table5[[#This Row],[flux/enzload]])))</f>
        <v>0</v>
      </c>
      <c r="P2666" s="1">
        <f>Table5[[#This Row],[kapp_old]]+IFERROR(((Table5[[#This Row],[kapp_slack_ub]]-Table5[[#This Row],[kapp_slack_lb]])/Table5[[#This Row],[associated enzload]]),0)</f>
        <v>27141.277792879999</v>
      </c>
      <c r="Q2666" s="1" t="str">
        <f>"'"&amp;Table5[[#This Row],[rxn]]&amp;"'"&amp;CHAR(9)&amp;Table5[[#This Row],[kapp + (slack_ub - slack_lb)/enzload]]</f>
        <v>'RXN-ACS_n_FWD-rt7532_n'	27141.27779288</v>
      </c>
      <c r="R2666" s="1">
        <f>_xlfn.XLOOKUP(Table5[[#This Row],[rxn]],Table38[name],Table38[flux],0)</f>
        <v>0</v>
      </c>
      <c r="S2666" s="1">
        <f>_xlfn.XLOOKUP(SUBSTITUTE(Table5[[#This Row],[rxn]],"RXN-","ENZLOAD-"),Table38[name],Table38[flux],0)</f>
        <v>0</v>
      </c>
      <c r="T2666" s="1" t="b">
        <f>AND(Table5[[#This Row],[ENZLOAD flux in kapp-slack.gms]]=0,Table5[[#This Row],[flux in kapp-slack.gms]]&lt;&gt;0,NOT(Table5[[#This Row],[spont or unknown?]]))</f>
        <v>0</v>
      </c>
      <c r="U2666" s="1" t="b">
        <f>OR(_xlfn.TEXTAFTER(Table5[[#This Row],[rxn]],"-",-1)="SPONT",_xlfn.TEXTAFTER(Table5[[#This Row],[rxn]],"-",-1)="UNKNOWN")</f>
        <v>0</v>
      </c>
      <c r="V2666" s="1">
        <f>_xlfn.XLOOKUP(SUBSTITUTE(Table5[[#This Row],[rxn]],"RXN-","ENZLOAD-"),Table4[rxn],Table4[ub],0)</f>
        <v>0.67276787000000005</v>
      </c>
      <c r="W2666" s="1" t="b">
        <f>AND(Table5[[#This Row],[FVA ENZLOAD flux UB]]=0,Table5[[#This Row],[ENZ not made when it should be?]])</f>
        <v>0</v>
      </c>
    </row>
    <row r="2667" spans="1:23" hidden="1">
      <c r="A2667" s="1"/>
      <c r="B2667" s="1" t="str">
        <f>_xlfn.TEXTBEFORE(Table38[[#This Row],[all fluxes from kapp-slack]]," ",,,,"")</f>
        <v/>
      </c>
      <c r="C2667" s="1">
        <f>_xlfn.NUMBERVALUE(IFERROR(_xlfn.TEXTAFTER(Table38[[#This Row],[all fluxes from kapp-slack]]," ",-1,,,""),""))</f>
        <v>0</v>
      </c>
      <c r="F2667" s="1" t="s">
        <v>6920</v>
      </c>
      <c r="G2667" s="1" t="str">
        <f>_xlfn.TEXTBEFORE(Table5[[#This Row],[rxn     kapp_old        kapp_slack_ub   kapp_slack_lb]]," ")</f>
        <v>RXN-ACt_c_e_FWD-rt7285</v>
      </c>
      <c r="H266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66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667" s="1">
        <f>_xlfn.NUMBERVALUE(_xlfn.TEXTAFTER(Table5[[#This Row],[rxn     kapp_old        kapp_slack_ub   kapp_slack_lb]]," ",-1))</f>
        <v>0</v>
      </c>
      <c r="K2667" s="1">
        <f>_xlfn.XLOOKUP(SUBSTITUTE(Table5[[#This Row],[rxn]],"RXN-","ENZLOAD-"),ENZLOAD[name],ENZLOAD[flux],0)</f>
        <v>0</v>
      </c>
      <c r="L2667" s="1" t="str">
        <f>"'"&amp;Table5[[#This Row],[rxn]]&amp;"'"&amp;CHAR(9)&amp;IF(AND(Table5[[#This Row],[kapp_slack_ub]]&lt;&gt;0,Table5[[#This Row],[kapp_old]]&lt;$F$1),$F$1,Table5[[#This Row],[kapp_old]])</f>
        <v>'RXN-ACt_c_e_FWD-rt7285'	27141.27779288</v>
      </c>
      <c r="M2667" s="1">
        <f>_xlfn.XLOOKUP(Table5[[#This Row],[rxn]],Table3[name],Table3[flux],$F$1)</f>
        <v>27141.277792879999</v>
      </c>
      <c r="N2667" s="1" t="str">
        <f>IFERROR(Table5[[#This Row],[min flux]]/Table5[[#This Row],[associated enzload]],"")</f>
        <v/>
      </c>
      <c r="O2667" s="1">
        <f>_xlfn.NUMBERVALUE(IF(Table5[[#This Row],[flux/enzload]]="","",ABS($N$1-Table5[[#This Row],[flux/enzload]])))</f>
        <v>0</v>
      </c>
      <c r="P2667" s="1">
        <f>Table5[[#This Row],[kapp_old]]+IFERROR(((Table5[[#This Row],[kapp_slack_ub]]-Table5[[#This Row],[kapp_slack_lb]])/Table5[[#This Row],[associated enzload]]),0)</f>
        <v>27141.277792879999</v>
      </c>
      <c r="Q2667" s="1" t="str">
        <f>"'"&amp;Table5[[#This Row],[rxn]]&amp;"'"&amp;CHAR(9)&amp;Table5[[#This Row],[kapp + (slack_ub - slack_lb)/enzload]]</f>
        <v>'RXN-ACt_c_e_FWD-rt7285'	27141.27779288</v>
      </c>
      <c r="R2667" s="1">
        <f>_xlfn.XLOOKUP(Table5[[#This Row],[rxn]],Table38[name],Table38[flux],0)</f>
        <v>0</v>
      </c>
      <c r="S2667" s="1">
        <f>_xlfn.XLOOKUP(SUBSTITUTE(Table5[[#This Row],[rxn]],"RXN-","ENZLOAD-"),Table38[name],Table38[flux],0)</f>
        <v>0</v>
      </c>
      <c r="T2667" s="1" t="b">
        <f>AND(Table5[[#This Row],[ENZLOAD flux in kapp-slack.gms]]=0,Table5[[#This Row],[flux in kapp-slack.gms]]&lt;&gt;0,NOT(Table5[[#This Row],[spont or unknown?]]))</f>
        <v>0</v>
      </c>
      <c r="U2667" s="1" t="b">
        <f>OR(_xlfn.TEXTAFTER(Table5[[#This Row],[rxn]],"-",-1)="SPONT",_xlfn.TEXTAFTER(Table5[[#This Row],[rxn]],"-",-1)="UNKNOWN")</f>
        <v>0</v>
      </c>
      <c r="V2667" s="1">
        <f>_xlfn.XLOOKUP(SUBSTITUTE(Table5[[#This Row],[rxn]],"RXN-","ENZLOAD-"),Table4[rxn],Table4[ub],0)</f>
        <v>1.65178052</v>
      </c>
      <c r="W2667" s="1" t="b">
        <f>AND(Table5[[#This Row],[FVA ENZLOAD flux UB]]=0,Table5[[#This Row],[ENZ not made when it should be?]])</f>
        <v>0</v>
      </c>
    </row>
    <row r="2668" spans="1:23" hidden="1">
      <c r="A2668" s="1"/>
      <c r="B2668" s="1" t="str">
        <f>_xlfn.TEXTBEFORE(Table38[[#This Row],[all fluxes from kapp-slack]]," ",,,,"")</f>
        <v/>
      </c>
      <c r="C2668" s="1">
        <f>_xlfn.NUMBERVALUE(IFERROR(_xlfn.TEXTAFTER(Table38[[#This Row],[all fluxes from kapp-slack]]," ",-1,,,""),""))</f>
        <v>0</v>
      </c>
      <c r="F2668" s="1" t="s">
        <v>6921</v>
      </c>
      <c r="G2668" s="1" t="str">
        <f>_xlfn.TEXTBEFORE(Table5[[#This Row],[rxn     kapp_old        kapp_slack_ub   kapp_slack_lb]]," ")</f>
        <v>RXN-ACt_c_e_REV-rt7285</v>
      </c>
      <c r="H266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66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668" s="1">
        <f>_xlfn.NUMBERVALUE(_xlfn.TEXTAFTER(Table5[[#This Row],[rxn     kapp_old        kapp_slack_ub   kapp_slack_lb]]," ",-1))</f>
        <v>0</v>
      </c>
      <c r="K2668" s="1">
        <f>_xlfn.XLOOKUP(SUBSTITUTE(Table5[[#This Row],[rxn]],"RXN-","ENZLOAD-"),ENZLOAD[name],ENZLOAD[flux],0)</f>
        <v>0</v>
      </c>
      <c r="L2668" s="1" t="str">
        <f>"'"&amp;Table5[[#This Row],[rxn]]&amp;"'"&amp;CHAR(9)&amp;IF(AND(Table5[[#This Row],[kapp_slack_ub]]&lt;&gt;0,Table5[[#This Row],[kapp_old]]&lt;$F$1),$F$1,Table5[[#This Row],[kapp_old]])</f>
        <v>'RXN-ACt_c_e_REV-rt7285'	27141.27779288</v>
      </c>
      <c r="M2668" s="1">
        <f>_xlfn.XLOOKUP(Table5[[#This Row],[rxn]],Table3[name],Table3[flux],$F$1)</f>
        <v>27141.277792879999</v>
      </c>
      <c r="N2668" s="1" t="str">
        <f>IFERROR(Table5[[#This Row],[min flux]]/Table5[[#This Row],[associated enzload]],"")</f>
        <v/>
      </c>
      <c r="O2668" s="1">
        <f>_xlfn.NUMBERVALUE(IF(Table5[[#This Row],[flux/enzload]]="","",ABS($N$1-Table5[[#This Row],[flux/enzload]])))</f>
        <v>0</v>
      </c>
      <c r="P2668" s="1">
        <f>Table5[[#This Row],[kapp_old]]+IFERROR(((Table5[[#This Row],[kapp_slack_ub]]-Table5[[#This Row],[kapp_slack_lb]])/Table5[[#This Row],[associated enzload]]),0)</f>
        <v>27141.277792879999</v>
      </c>
      <c r="Q2668" s="1" t="str">
        <f>"'"&amp;Table5[[#This Row],[rxn]]&amp;"'"&amp;CHAR(9)&amp;Table5[[#This Row],[kapp + (slack_ub - slack_lb)/enzload]]</f>
        <v>'RXN-ACt_c_e_REV-rt7285'	27141.27779288</v>
      </c>
      <c r="R2668" s="1">
        <f>_xlfn.XLOOKUP(Table5[[#This Row],[rxn]],Table38[name],Table38[flux],0)</f>
        <v>0</v>
      </c>
      <c r="S2668" s="1">
        <f>_xlfn.XLOOKUP(SUBSTITUTE(Table5[[#This Row],[rxn]],"RXN-","ENZLOAD-"),Table38[name],Table38[flux],0)</f>
        <v>0</v>
      </c>
      <c r="T2668" s="1" t="b">
        <f>AND(Table5[[#This Row],[ENZLOAD flux in kapp-slack.gms]]=0,Table5[[#This Row],[flux in kapp-slack.gms]]&lt;&gt;0,NOT(Table5[[#This Row],[spont or unknown?]]))</f>
        <v>0</v>
      </c>
      <c r="U2668" s="1" t="b">
        <f>OR(_xlfn.TEXTAFTER(Table5[[#This Row],[rxn]],"-",-1)="SPONT",_xlfn.TEXTAFTER(Table5[[#This Row],[rxn]],"-",-1)="UNKNOWN")</f>
        <v>0</v>
      </c>
      <c r="V2668" s="1">
        <f>_xlfn.XLOOKUP(SUBSTITUTE(Table5[[#This Row],[rxn]],"RXN-","ENZLOAD-"),Table4[rxn],Table4[ub],0)</f>
        <v>1.65178052</v>
      </c>
      <c r="W2668" s="1" t="b">
        <f>AND(Table5[[#This Row],[FVA ENZLOAD flux UB]]=0,Table5[[#This Row],[ENZ not made when it should be?]])</f>
        <v>0</v>
      </c>
    </row>
    <row r="2669" spans="1:23" hidden="1">
      <c r="A2669" s="1"/>
      <c r="B2669" s="1" t="str">
        <f>_xlfn.TEXTBEFORE(Table38[[#This Row],[all fluxes from kapp-slack]]," ",,,,"")</f>
        <v/>
      </c>
      <c r="C2669" s="1">
        <f>_xlfn.NUMBERVALUE(IFERROR(_xlfn.TEXTAFTER(Table38[[#This Row],[all fluxes from kapp-slack]]," ",-1,,,""),""))</f>
        <v>0</v>
      </c>
      <c r="F2669" s="1" t="s">
        <v>6922</v>
      </c>
      <c r="G2669" s="1" t="str">
        <f>_xlfn.TEXTBEFORE(Table5[[#This Row],[rxn     kapp_old        kapp_slack_ub   kapp_slack_lb]]," ")</f>
        <v>RXN-ACt_c_m_FWD-rt5456</v>
      </c>
      <c r="H266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66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669" s="1">
        <f>_xlfn.NUMBERVALUE(_xlfn.TEXTAFTER(Table5[[#This Row],[rxn     kapp_old        kapp_slack_ub   kapp_slack_lb]]," ",-1))</f>
        <v>0</v>
      </c>
      <c r="K2669" s="1">
        <f>_xlfn.XLOOKUP(SUBSTITUTE(Table5[[#This Row],[rxn]],"RXN-","ENZLOAD-"),ENZLOAD[name],ENZLOAD[flux],0)</f>
        <v>0</v>
      </c>
      <c r="L2669" s="1" t="str">
        <f>"'"&amp;Table5[[#This Row],[rxn]]&amp;"'"&amp;CHAR(9)&amp;IF(AND(Table5[[#This Row],[kapp_slack_ub]]&lt;&gt;0,Table5[[#This Row],[kapp_old]]&lt;$F$1),$F$1,Table5[[#This Row],[kapp_old]])</f>
        <v>'RXN-ACt_c_m_FWD-rt5456'	27141.27779288</v>
      </c>
      <c r="M2669" s="1">
        <f>_xlfn.XLOOKUP(Table5[[#This Row],[rxn]],Table3[name],Table3[flux],$F$1)</f>
        <v>27141.277792879999</v>
      </c>
      <c r="N2669" s="1" t="str">
        <f>IFERROR(Table5[[#This Row],[min flux]]/Table5[[#This Row],[associated enzload]],"")</f>
        <v/>
      </c>
      <c r="O2669" s="1">
        <f>_xlfn.NUMBERVALUE(IF(Table5[[#This Row],[flux/enzload]]="","",ABS($N$1-Table5[[#This Row],[flux/enzload]])))</f>
        <v>0</v>
      </c>
      <c r="P2669" s="1">
        <f>Table5[[#This Row],[kapp_old]]+IFERROR(((Table5[[#This Row],[kapp_slack_ub]]-Table5[[#This Row],[kapp_slack_lb]])/Table5[[#This Row],[associated enzload]]),0)</f>
        <v>27141.277792879999</v>
      </c>
      <c r="Q2669" s="1" t="str">
        <f>"'"&amp;Table5[[#This Row],[rxn]]&amp;"'"&amp;CHAR(9)&amp;Table5[[#This Row],[kapp + (slack_ub - slack_lb)/enzload]]</f>
        <v>'RXN-ACt_c_m_FWD-rt5456'	27141.27779288</v>
      </c>
      <c r="R2669" s="1">
        <f>_xlfn.XLOOKUP(Table5[[#This Row],[rxn]],Table38[name],Table38[flux],0)</f>
        <v>0</v>
      </c>
      <c r="S2669" s="1">
        <f>_xlfn.XLOOKUP(SUBSTITUTE(Table5[[#This Row],[rxn]],"RXN-","ENZLOAD-"),Table38[name],Table38[flux],0)</f>
        <v>0</v>
      </c>
      <c r="T2669" s="1" t="b">
        <f>AND(Table5[[#This Row],[ENZLOAD flux in kapp-slack.gms]]=0,Table5[[#This Row],[flux in kapp-slack.gms]]&lt;&gt;0,NOT(Table5[[#This Row],[spont or unknown?]]))</f>
        <v>0</v>
      </c>
      <c r="U2669" s="1" t="b">
        <f>OR(_xlfn.TEXTAFTER(Table5[[#This Row],[rxn]],"-",-1)="SPONT",_xlfn.TEXTAFTER(Table5[[#This Row],[rxn]],"-",-1)="UNKNOWN")</f>
        <v>0</v>
      </c>
      <c r="V2669" s="1">
        <f>_xlfn.XLOOKUP(SUBSTITUTE(Table5[[#This Row],[rxn]],"RXN-","ENZLOAD-"),Table4[rxn],Table4[ub],0)</f>
        <v>1.2800577799999999</v>
      </c>
      <c r="W2669" s="1" t="b">
        <f>AND(Table5[[#This Row],[FVA ENZLOAD flux UB]]=0,Table5[[#This Row],[ENZ not made when it should be?]])</f>
        <v>0</v>
      </c>
    </row>
    <row r="2670" spans="1:23" hidden="1">
      <c r="A2670" s="1"/>
      <c r="B2670" s="1" t="str">
        <f>_xlfn.TEXTBEFORE(Table38[[#This Row],[all fluxes from kapp-slack]]," ",,,,"")</f>
        <v/>
      </c>
      <c r="C2670" s="1">
        <f>_xlfn.NUMBERVALUE(IFERROR(_xlfn.TEXTAFTER(Table38[[#This Row],[all fluxes from kapp-slack]]," ",-1,,,""),""))</f>
        <v>0</v>
      </c>
      <c r="F2670" s="1" t="s">
        <v>6923</v>
      </c>
      <c r="G2670" s="1" t="str">
        <f>_xlfn.TEXTBEFORE(Table5[[#This Row],[rxn     kapp_old        kapp_slack_ub   kapp_slack_lb]]," ")</f>
        <v>RXN-ACt_c_m_REV-rt5456</v>
      </c>
      <c r="H267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67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670" s="1">
        <f>_xlfn.NUMBERVALUE(_xlfn.TEXTAFTER(Table5[[#This Row],[rxn     kapp_old        kapp_slack_ub   kapp_slack_lb]]," ",-1))</f>
        <v>0</v>
      </c>
      <c r="K2670" s="1">
        <f>_xlfn.XLOOKUP(SUBSTITUTE(Table5[[#This Row],[rxn]],"RXN-","ENZLOAD-"),ENZLOAD[name],ENZLOAD[flux],0)</f>
        <v>0</v>
      </c>
      <c r="L2670" s="1" t="str">
        <f>"'"&amp;Table5[[#This Row],[rxn]]&amp;"'"&amp;CHAR(9)&amp;IF(AND(Table5[[#This Row],[kapp_slack_ub]]&lt;&gt;0,Table5[[#This Row],[kapp_old]]&lt;$F$1),$F$1,Table5[[#This Row],[kapp_old]])</f>
        <v>'RXN-ACt_c_m_REV-rt5456'	27141.27779288</v>
      </c>
      <c r="M2670" s="1">
        <f>_xlfn.XLOOKUP(Table5[[#This Row],[rxn]],Table3[name],Table3[flux],$F$1)</f>
        <v>27141.277792879999</v>
      </c>
      <c r="N2670" s="1" t="str">
        <f>IFERROR(Table5[[#This Row],[min flux]]/Table5[[#This Row],[associated enzload]],"")</f>
        <v/>
      </c>
      <c r="O2670" s="1">
        <f>_xlfn.NUMBERVALUE(IF(Table5[[#This Row],[flux/enzload]]="","",ABS($N$1-Table5[[#This Row],[flux/enzload]])))</f>
        <v>0</v>
      </c>
      <c r="P2670" s="1">
        <f>Table5[[#This Row],[kapp_old]]+IFERROR(((Table5[[#This Row],[kapp_slack_ub]]-Table5[[#This Row],[kapp_slack_lb]])/Table5[[#This Row],[associated enzload]]),0)</f>
        <v>27141.277792879999</v>
      </c>
      <c r="Q2670" s="1" t="str">
        <f>"'"&amp;Table5[[#This Row],[rxn]]&amp;"'"&amp;CHAR(9)&amp;Table5[[#This Row],[kapp + (slack_ub - slack_lb)/enzload]]</f>
        <v>'RXN-ACt_c_m_REV-rt5456'	27141.27779288</v>
      </c>
      <c r="R2670" s="1">
        <f>_xlfn.XLOOKUP(Table5[[#This Row],[rxn]],Table38[name],Table38[flux],0)</f>
        <v>0</v>
      </c>
      <c r="S2670" s="1">
        <f>_xlfn.XLOOKUP(SUBSTITUTE(Table5[[#This Row],[rxn]],"RXN-","ENZLOAD-"),Table38[name],Table38[flux],0)</f>
        <v>0</v>
      </c>
      <c r="T2670" s="1" t="b">
        <f>AND(Table5[[#This Row],[ENZLOAD flux in kapp-slack.gms]]=0,Table5[[#This Row],[flux in kapp-slack.gms]]&lt;&gt;0,NOT(Table5[[#This Row],[spont or unknown?]]))</f>
        <v>0</v>
      </c>
      <c r="U2670" s="1" t="b">
        <f>OR(_xlfn.TEXTAFTER(Table5[[#This Row],[rxn]],"-",-1)="SPONT",_xlfn.TEXTAFTER(Table5[[#This Row],[rxn]],"-",-1)="UNKNOWN")</f>
        <v>0</v>
      </c>
      <c r="V2670" s="1">
        <f>_xlfn.XLOOKUP(SUBSTITUTE(Table5[[#This Row],[rxn]],"RXN-","ENZLOAD-"),Table4[rxn],Table4[ub],0)</f>
        <v>1.2800577799999999</v>
      </c>
      <c r="W2670" s="1" t="b">
        <f>AND(Table5[[#This Row],[FVA ENZLOAD flux UB]]=0,Table5[[#This Row],[ENZ not made when it should be?]])</f>
        <v>0</v>
      </c>
    </row>
    <row r="2671" spans="1:23" hidden="1">
      <c r="A2671" s="1"/>
      <c r="B2671" s="1" t="str">
        <f>_xlfn.TEXTBEFORE(Table38[[#This Row],[all fluxes from kapp-slack]]," ",,,,"")</f>
        <v/>
      </c>
      <c r="C2671" s="1">
        <f>_xlfn.NUMBERVALUE(IFERROR(_xlfn.TEXTAFTER(Table38[[#This Row],[all fluxes from kapp-slack]]," ",-1,,,""),""))</f>
        <v>0</v>
      </c>
      <c r="F2671" s="1" t="s">
        <v>6924</v>
      </c>
      <c r="G2671" s="1" t="str">
        <f>_xlfn.TEXTBEFORE(Table5[[#This Row],[rxn     kapp_old        kapp_slack_ub   kapp_slack_lb]]," ")</f>
        <v>RXN-ACt_c_n_FWD-SPONT</v>
      </c>
      <c r="H267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67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671" s="1">
        <f>_xlfn.NUMBERVALUE(_xlfn.TEXTAFTER(Table5[[#This Row],[rxn     kapp_old        kapp_slack_ub   kapp_slack_lb]]," ",-1))</f>
        <v>0</v>
      </c>
      <c r="K2671" s="1">
        <f>_xlfn.XLOOKUP(SUBSTITUTE(Table5[[#This Row],[rxn]],"RXN-","ENZLOAD-"),ENZLOAD[name],ENZLOAD[flux],0)</f>
        <v>0</v>
      </c>
      <c r="L2671" s="1" t="str">
        <f>"'"&amp;Table5[[#This Row],[rxn]]&amp;"'"&amp;CHAR(9)&amp;IF(AND(Table5[[#This Row],[kapp_slack_ub]]&lt;&gt;0,Table5[[#This Row],[kapp_old]]&lt;$F$1),$F$1,Table5[[#This Row],[kapp_old]])</f>
        <v>'RXN-ACt_c_n_FWD-SPONT'	27141.27779288</v>
      </c>
      <c r="M2671" s="1">
        <f>_xlfn.XLOOKUP(Table5[[#This Row],[rxn]],Table3[name],Table3[flux],$F$1)</f>
        <v>27141.277792879999</v>
      </c>
      <c r="N2671" s="1" t="str">
        <f>IFERROR(Table5[[#This Row],[min flux]]/Table5[[#This Row],[associated enzload]],"")</f>
        <v/>
      </c>
      <c r="O2671" s="1">
        <f>_xlfn.NUMBERVALUE(IF(Table5[[#This Row],[flux/enzload]]="","",ABS($N$1-Table5[[#This Row],[flux/enzload]])))</f>
        <v>0</v>
      </c>
      <c r="P2671" s="1">
        <f>Table5[[#This Row],[kapp_old]]+IFERROR(((Table5[[#This Row],[kapp_slack_ub]]-Table5[[#This Row],[kapp_slack_lb]])/Table5[[#This Row],[associated enzload]]),0)</f>
        <v>27141.277792879999</v>
      </c>
      <c r="Q2671" s="1" t="str">
        <f>"'"&amp;Table5[[#This Row],[rxn]]&amp;"'"&amp;CHAR(9)&amp;Table5[[#This Row],[kapp + (slack_ub - slack_lb)/enzload]]</f>
        <v>'RXN-ACt_c_n_FWD-SPONT'	27141.27779288</v>
      </c>
      <c r="R2671" s="1">
        <f>_xlfn.XLOOKUP(Table5[[#This Row],[rxn]],Table38[name],Table38[flux],0)</f>
        <v>0</v>
      </c>
      <c r="S2671" s="1">
        <f>_xlfn.XLOOKUP(SUBSTITUTE(Table5[[#This Row],[rxn]],"RXN-","ENZLOAD-"),Table38[name],Table38[flux],0)</f>
        <v>0</v>
      </c>
      <c r="T2671" s="1" t="b">
        <f>AND(Table5[[#This Row],[ENZLOAD flux in kapp-slack.gms]]=0,Table5[[#This Row],[flux in kapp-slack.gms]]&lt;&gt;0,NOT(Table5[[#This Row],[spont or unknown?]]))</f>
        <v>0</v>
      </c>
      <c r="U2671" s="1" t="b">
        <f>OR(_xlfn.TEXTAFTER(Table5[[#This Row],[rxn]],"-",-1)="SPONT",_xlfn.TEXTAFTER(Table5[[#This Row],[rxn]],"-",-1)="UNKNOWN")</f>
        <v>1</v>
      </c>
      <c r="V2671" s="1">
        <f>_xlfn.XLOOKUP(SUBSTITUTE(Table5[[#This Row],[rxn]],"RXN-","ENZLOAD-"),Table4[rxn],Table4[ub],0)</f>
        <v>0</v>
      </c>
      <c r="W2671" s="1" t="b">
        <f>AND(Table5[[#This Row],[FVA ENZLOAD flux UB]]=0,Table5[[#This Row],[ENZ not made when it should be?]])</f>
        <v>0</v>
      </c>
    </row>
    <row r="2672" spans="1:23" hidden="1">
      <c r="A2672" s="1"/>
      <c r="B2672" s="1" t="str">
        <f>_xlfn.TEXTBEFORE(Table38[[#This Row],[all fluxes from kapp-slack]]," ",,,,"")</f>
        <v/>
      </c>
      <c r="C2672" s="1">
        <f>_xlfn.NUMBERVALUE(IFERROR(_xlfn.TEXTAFTER(Table38[[#This Row],[all fluxes from kapp-slack]]," ",-1,,,""),""))</f>
        <v>0</v>
      </c>
      <c r="F2672" s="1" t="s">
        <v>6925</v>
      </c>
      <c r="G2672" s="1" t="str">
        <f>_xlfn.TEXTBEFORE(Table5[[#This Row],[rxn     kapp_old        kapp_slack_ub   kapp_slack_lb]]," ")</f>
        <v>RXN-ACt_c_n_REV-SPONT</v>
      </c>
      <c r="H267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67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672" s="1">
        <f>_xlfn.NUMBERVALUE(_xlfn.TEXTAFTER(Table5[[#This Row],[rxn     kapp_old        kapp_slack_ub   kapp_slack_lb]]," ",-1))</f>
        <v>0</v>
      </c>
      <c r="K2672" s="1">
        <f>_xlfn.XLOOKUP(SUBSTITUTE(Table5[[#This Row],[rxn]],"RXN-","ENZLOAD-"),ENZLOAD[name],ENZLOAD[flux],0)</f>
        <v>0</v>
      </c>
      <c r="L2672" s="1" t="str">
        <f>"'"&amp;Table5[[#This Row],[rxn]]&amp;"'"&amp;CHAR(9)&amp;IF(AND(Table5[[#This Row],[kapp_slack_ub]]&lt;&gt;0,Table5[[#This Row],[kapp_old]]&lt;$F$1),$F$1,Table5[[#This Row],[kapp_old]])</f>
        <v>'RXN-ACt_c_n_REV-SPONT'	27141.27779288</v>
      </c>
      <c r="M2672" s="1">
        <f>_xlfn.XLOOKUP(Table5[[#This Row],[rxn]],Table3[name],Table3[flux],$F$1)</f>
        <v>27141.277792879999</v>
      </c>
      <c r="N2672" s="1" t="str">
        <f>IFERROR(Table5[[#This Row],[min flux]]/Table5[[#This Row],[associated enzload]],"")</f>
        <v/>
      </c>
      <c r="O2672" s="1">
        <f>_xlfn.NUMBERVALUE(IF(Table5[[#This Row],[flux/enzload]]="","",ABS($N$1-Table5[[#This Row],[flux/enzload]])))</f>
        <v>0</v>
      </c>
      <c r="P2672" s="1">
        <f>Table5[[#This Row],[kapp_old]]+IFERROR(((Table5[[#This Row],[kapp_slack_ub]]-Table5[[#This Row],[kapp_slack_lb]])/Table5[[#This Row],[associated enzload]]),0)</f>
        <v>27141.277792879999</v>
      </c>
      <c r="Q2672" s="1" t="str">
        <f>"'"&amp;Table5[[#This Row],[rxn]]&amp;"'"&amp;CHAR(9)&amp;Table5[[#This Row],[kapp + (slack_ub - slack_lb)/enzload]]</f>
        <v>'RXN-ACt_c_n_REV-SPONT'	27141.27779288</v>
      </c>
      <c r="R2672" s="1">
        <f>_xlfn.XLOOKUP(Table5[[#This Row],[rxn]],Table38[name],Table38[flux],0)</f>
        <v>0</v>
      </c>
      <c r="S2672" s="1">
        <f>_xlfn.XLOOKUP(SUBSTITUTE(Table5[[#This Row],[rxn]],"RXN-","ENZLOAD-"),Table38[name],Table38[flux],0)</f>
        <v>0</v>
      </c>
      <c r="T2672" s="1" t="b">
        <f>AND(Table5[[#This Row],[ENZLOAD flux in kapp-slack.gms]]=0,Table5[[#This Row],[flux in kapp-slack.gms]]&lt;&gt;0,NOT(Table5[[#This Row],[spont or unknown?]]))</f>
        <v>0</v>
      </c>
      <c r="U2672" s="1" t="b">
        <f>OR(_xlfn.TEXTAFTER(Table5[[#This Row],[rxn]],"-",-1)="SPONT",_xlfn.TEXTAFTER(Table5[[#This Row],[rxn]],"-",-1)="UNKNOWN")</f>
        <v>1</v>
      </c>
      <c r="V2672" s="1">
        <f>_xlfn.XLOOKUP(SUBSTITUTE(Table5[[#This Row],[rxn]],"RXN-","ENZLOAD-"),Table4[rxn],Table4[ub],0)</f>
        <v>0</v>
      </c>
      <c r="W2672" s="1" t="b">
        <f>AND(Table5[[#This Row],[FVA ENZLOAD flux UB]]=0,Table5[[#This Row],[ENZ not made when it should be?]])</f>
        <v>0</v>
      </c>
    </row>
    <row r="2673" spans="1:23" hidden="1">
      <c r="A2673" s="1"/>
      <c r="B2673" s="1" t="str">
        <f>_xlfn.TEXTBEFORE(Table38[[#This Row],[all fluxes from kapp-slack]]," ",,,,"")</f>
        <v/>
      </c>
      <c r="C2673" s="1">
        <f>_xlfn.NUMBERVALUE(IFERROR(_xlfn.TEXTAFTER(Table38[[#This Row],[all fluxes from kapp-slack]]," ",-1,,,""),""))</f>
        <v>0</v>
      </c>
      <c r="F2673" s="1" t="s">
        <v>6927</v>
      </c>
      <c r="G2673" s="1" t="str">
        <f>_xlfn.TEXTBEFORE(Table5[[#This Row],[rxn     kapp_old        kapp_slack_ub   kapp_slack_lb]]," ")</f>
        <v>RXN-ADCL_c_FWD-rt4108</v>
      </c>
      <c r="H267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67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673" s="1">
        <f>_xlfn.NUMBERVALUE(_xlfn.TEXTAFTER(Table5[[#This Row],[rxn     kapp_old        kapp_slack_ub   kapp_slack_lb]]," ",-1))</f>
        <v>0</v>
      </c>
      <c r="K2673" s="1">
        <f>_xlfn.XLOOKUP(SUBSTITUTE(Table5[[#This Row],[rxn]],"RXN-","ENZLOAD-"),ENZLOAD[name],ENZLOAD[flux],0)</f>
        <v>0</v>
      </c>
      <c r="L2673" s="1" t="str">
        <f>"'"&amp;Table5[[#This Row],[rxn]]&amp;"'"&amp;CHAR(9)&amp;IF(AND(Table5[[#This Row],[kapp_slack_ub]]&lt;&gt;0,Table5[[#This Row],[kapp_old]]&lt;$F$1),$F$1,Table5[[#This Row],[kapp_old]])</f>
        <v>'RXN-ADCL_c_FWD-rt4108'	27141.27779288</v>
      </c>
      <c r="M2673" s="1">
        <f>_xlfn.XLOOKUP(Table5[[#This Row],[rxn]],Table3[name],Table3[flux],$F$1)</f>
        <v>27141.277792879999</v>
      </c>
      <c r="N2673" s="1" t="str">
        <f>IFERROR(Table5[[#This Row],[min flux]]/Table5[[#This Row],[associated enzload]],"")</f>
        <v/>
      </c>
      <c r="O2673" s="1">
        <f>_xlfn.NUMBERVALUE(IF(Table5[[#This Row],[flux/enzload]]="","",ABS($N$1-Table5[[#This Row],[flux/enzload]])))</f>
        <v>0</v>
      </c>
      <c r="P2673" s="1">
        <f>Table5[[#This Row],[kapp_old]]+IFERROR(((Table5[[#This Row],[kapp_slack_ub]]-Table5[[#This Row],[kapp_slack_lb]])/Table5[[#This Row],[associated enzload]]),0)</f>
        <v>27141.277792879999</v>
      </c>
      <c r="Q2673" s="1" t="str">
        <f>"'"&amp;Table5[[#This Row],[rxn]]&amp;"'"&amp;CHAR(9)&amp;Table5[[#This Row],[kapp + (slack_ub - slack_lb)/enzload]]</f>
        <v>'RXN-ADCL_c_FWD-rt4108'	27141.27779288</v>
      </c>
      <c r="R2673" s="1">
        <f>_xlfn.XLOOKUP(Table5[[#This Row],[rxn]],Table38[name],Table38[flux],0)</f>
        <v>0</v>
      </c>
      <c r="S2673" s="1">
        <f>_xlfn.XLOOKUP(SUBSTITUTE(Table5[[#This Row],[rxn]],"RXN-","ENZLOAD-"),Table38[name],Table38[flux],0)</f>
        <v>0</v>
      </c>
      <c r="T2673" s="1" t="b">
        <f>AND(Table5[[#This Row],[ENZLOAD flux in kapp-slack.gms]]=0,Table5[[#This Row],[flux in kapp-slack.gms]]&lt;&gt;0,NOT(Table5[[#This Row],[spont or unknown?]]))</f>
        <v>0</v>
      </c>
      <c r="U2673" s="1" t="b">
        <f>OR(_xlfn.TEXTAFTER(Table5[[#This Row],[rxn]],"-",-1)="SPONT",_xlfn.TEXTAFTER(Table5[[#This Row],[rxn]],"-",-1)="UNKNOWN")</f>
        <v>0</v>
      </c>
      <c r="V2673" s="1">
        <f>_xlfn.XLOOKUP(SUBSTITUTE(Table5[[#This Row],[rxn]],"RXN-","ENZLOAD-"),Table4[rxn],Table4[ub],0)</f>
        <v>1.5816197299999999</v>
      </c>
      <c r="W2673" s="1" t="b">
        <f>AND(Table5[[#This Row],[FVA ENZLOAD flux UB]]=0,Table5[[#This Row],[ENZ not made when it should be?]])</f>
        <v>0</v>
      </c>
    </row>
    <row r="2674" spans="1:23" hidden="1">
      <c r="A2674" s="1"/>
      <c r="B2674" s="1" t="str">
        <f>_xlfn.TEXTBEFORE(Table38[[#This Row],[all fluxes from kapp-slack]]," ",,,,"")</f>
        <v/>
      </c>
      <c r="C2674" s="1">
        <f>_xlfn.NUMBERVALUE(IFERROR(_xlfn.TEXTAFTER(Table38[[#This Row],[all fluxes from kapp-slack]]," ",-1,,,""),""))</f>
        <v>0</v>
      </c>
      <c r="F2674" s="1" t="s">
        <v>6931</v>
      </c>
      <c r="G2674" s="1" t="str">
        <f>_xlfn.TEXTBEFORE(Table5[[#This Row],[rxn     kapp_old        kapp_slack_ub   kapp_slack_lb]]," ")</f>
        <v>RXN-ADEt_c_m_FWD-SPONT</v>
      </c>
      <c r="H267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67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674" s="1">
        <f>_xlfn.NUMBERVALUE(_xlfn.TEXTAFTER(Table5[[#This Row],[rxn     kapp_old        kapp_slack_ub   kapp_slack_lb]]," ",-1))</f>
        <v>0</v>
      </c>
      <c r="K2674" s="1">
        <f>_xlfn.XLOOKUP(SUBSTITUTE(Table5[[#This Row],[rxn]],"RXN-","ENZLOAD-"),ENZLOAD[name],ENZLOAD[flux],0)</f>
        <v>0</v>
      </c>
      <c r="L2674" s="1" t="str">
        <f>"'"&amp;Table5[[#This Row],[rxn]]&amp;"'"&amp;CHAR(9)&amp;IF(AND(Table5[[#This Row],[kapp_slack_ub]]&lt;&gt;0,Table5[[#This Row],[kapp_old]]&lt;$F$1),$F$1,Table5[[#This Row],[kapp_old]])</f>
        <v>'RXN-ADEt_c_m_FWD-SPONT'	27141.27779288</v>
      </c>
      <c r="M2674" s="1">
        <f>_xlfn.XLOOKUP(Table5[[#This Row],[rxn]],Table3[name],Table3[flux],$F$1)</f>
        <v>27141.277792879999</v>
      </c>
      <c r="N2674" s="1" t="str">
        <f>IFERROR(Table5[[#This Row],[min flux]]/Table5[[#This Row],[associated enzload]],"")</f>
        <v/>
      </c>
      <c r="O2674" s="1">
        <f>_xlfn.NUMBERVALUE(IF(Table5[[#This Row],[flux/enzload]]="","",ABS($N$1-Table5[[#This Row],[flux/enzload]])))</f>
        <v>0</v>
      </c>
      <c r="P2674" s="1">
        <f>Table5[[#This Row],[kapp_old]]+IFERROR(((Table5[[#This Row],[kapp_slack_ub]]-Table5[[#This Row],[kapp_slack_lb]])/Table5[[#This Row],[associated enzload]]),0)</f>
        <v>27141.277792879999</v>
      </c>
      <c r="Q2674" s="1" t="str">
        <f>"'"&amp;Table5[[#This Row],[rxn]]&amp;"'"&amp;CHAR(9)&amp;Table5[[#This Row],[kapp + (slack_ub - slack_lb)/enzload]]</f>
        <v>'RXN-ADEt_c_m_FWD-SPONT'	27141.27779288</v>
      </c>
      <c r="R2674" s="1">
        <f>_xlfn.XLOOKUP(Table5[[#This Row],[rxn]],Table38[name],Table38[flux],0)</f>
        <v>0</v>
      </c>
      <c r="S2674" s="1">
        <f>_xlfn.XLOOKUP(SUBSTITUTE(Table5[[#This Row],[rxn]],"RXN-","ENZLOAD-"),Table38[name],Table38[flux],0)</f>
        <v>0</v>
      </c>
      <c r="T2674" s="1" t="b">
        <f>AND(Table5[[#This Row],[ENZLOAD flux in kapp-slack.gms]]=0,Table5[[#This Row],[flux in kapp-slack.gms]]&lt;&gt;0,NOT(Table5[[#This Row],[spont or unknown?]]))</f>
        <v>0</v>
      </c>
      <c r="U2674" s="1" t="b">
        <f>OR(_xlfn.TEXTAFTER(Table5[[#This Row],[rxn]],"-",-1)="SPONT",_xlfn.TEXTAFTER(Table5[[#This Row],[rxn]],"-",-1)="UNKNOWN")</f>
        <v>1</v>
      </c>
      <c r="V2674" s="1">
        <f>_xlfn.XLOOKUP(SUBSTITUTE(Table5[[#This Row],[rxn]],"RXN-","ENZLOAD-"),Table4[rxn],Table4[ub],0)</f>
        <v>0</v>
      </c>
      <c r="W2674" s="1" t="b">
        <f>AND(Table5[[#This Row],[FVA ENZLOAD flux UB]]=0,Table5[[#This Row],[ENZ not made when it should be?]])</f>
        <v>0</v>
      </c>
    </row>
    <row r="2675" spans="1:23" hidden="1">
      <c r="A2675" s="1"/>
      <c r="B2675" s="1" t="str">
        <f>_xlfn.TEXTBEFORE(Table38[[#This Row],[all fluxes from kapp-slack]]," ",,,,"")</f>
        <v/>
      </c>
      <c r="C2675" s="1">
        <f>_xlfn.NUMBERVALUE(IFERROR(_xlfn.TEXTAFTER(Table38[[#This Row],[all fluxes from kapp-slack]]," ",-1,,,""),""))</f>
        <v>0</v>
      </c>
      <c r="F2675" s="1" t="s">
        <v>6932</v>
      </c>
      <c r="G2675" s="1" t="str">
        <f>_xlfn.TEXTBEFORE(Table5[[#This Row],[rxn     kapp_old        kapp_slack_ub   kapp_slack_lb]]," ")</f>
        <v>RXN-ADEt_c_m_REV-SPONT</v>
      </c>
      <c r="H267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67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675" s="1">
        <f>_xlfn.NUMBERVALUE(_xlfn.TEXTAFTER(Table5[[#This Row],[rxn     kapp_old        kapp_slack_ub   kapp_slack_lb]]," ",-1))</f>
        <v>0</v>
      </c>
      <c r="K2675" s="1">
        <f>_xlfn.XLOOKUP(SUBSTITUTE(Table5[[#This Row],[rxn]],"RXN-","ENZLOAD-"),ENZLOAD[name],ENZLOAD[flux],0)</f>
        <v>0</v>
      </c>
      <c r="L2675" s="1" t="str">
        <f>"'"&amp;Table5[[#This Row],[rxn]]&amp;"'"&amp;CHAR(9)&amp;IF(AND(Table5[[#This Row],[kapp_slack_ub]]&lt;&gt;0,Table5[[#This Row],[kapp_old]]&lt;$F$1),$F$1,Table5[[#This Row],[kapp_old]])</f>
        <v>'RXN-ADEt_c_m_REV-SPONT'	27141.27779288</v>
      </c>
      <c r="M2675" s="1">
        <f>_xlfn.XLOOKUP(Table5[[#This Row],[rxn]],Table3[name],Table3[flux],$F$1)</f>
        <v>27141.277792879999</v>
      </c>
      <c r="N2675" s="1" t="str">
        <f>IFERROR(Table5[[#This Row],[min flux]]/Table5[[#This Row],[associated enzload]],"")</f>
        <v/>
      </c>
      <c r="O2675" s="1">
        <f>_xlfn.NUMBERVALUE(IF(Table5[[#This Row],[flux/enzload]]="","",ABS($N$1-Table5[[#This Row],[flux/enzload]])))</f>
        <v>0</v>
      </c>
      <c r="P2675" s="1">
        <f>Table5[[#This Row],[kapp_old]]+IFERROR(((Table5[[#This Row],[kapp_slack_ub]]-Table5[[#This Row],[kapp_slack_lb]])/Table5[[#This Row],[associated enzload]]),0)</f>
        <v>27141.277792879999</v>
      </c>
      <c r="Q2675" s="1" t="str">
        <f>"'"&amp;Table5[[#This Row],[rxn]]&amp;"'"&amp;CHAR(9)&amp;Table5[[#This Row],[kapp + (slack_ub - slack_lb)/enzload]]</f>
        <v>'RXN-ADEt_c_m_REV-SPONT'	27141.27779288</v>
      </c>
      <c r="R2675" s="1">
        <f>_xlfn.XLOOKUP(Table5[[#This Row],[rxn]],Table38[name],Table38[flux],0)</f>
        <v>0</v>
      </c>
      <c r="S2675" s="1">
        <f>_xlfn.XLOOKUP(SUBSTITUTE(Table5[[#This Row],[rxn]],"RXN-","ENZLOAD-"),Table38[name],Table38[flux],0)</f>
        <v>0</v>
      </c>
      <c r="T2675" s="1" t="b">
        <f>AND(Table5[[#This Row],[ENZLOAD flux in kapp-slack.gms]]=0,Table5[[#This Row],[flux in kapp-slack.gms]]&lt;&gt;0,NOT(Table5[[#This Row],[spont or unknown?]]))</f>
        <v>0</v>
      </c>
      <c r="U2675" s="1" t="b">
        <f>OR(_xlfn.TEXTAFTER(Table5[[#This Row],[rxn]],"-",-1)="SPONT",_xlfn.TEXTAFTER(Table5[[#This Row],[rxn]],"-",-1)="UNKNOWN")</f>
        <v>1</v>
      </c>
      <c r="V2675" s="1">
        <f>_xlfn.XLOOKUP(SUBSTITUTE(Table5[[#This Row],[rxn]],"RXN-","ENZLOAD-"),Table4[rxn],Table4[ub],0)</f>
        <v>0</v>
      </c>
      <c r="W2675" s="1" t="b">
        <f>AND(Table5[[#This Row],[FVA ENZLOAD flux UB]]=0,Table5[[#This Row],[ENZ not made when it should be?]])</f>
        <v>0</v>
      </c>
    </row>
    <row r="2676" spans="1:23" hidden="1">
      <c r="A2676" s="1"/>
      <c r="B2676" s="1" t="str">
        <f>_xlfn.TEXTBEFORE(Table38[[#This Row],[all fluxes from kapp-slack]]," ",,,,"")</f>
        <v/>
      </c>
      <c r="C2676" s="1">
        <f>_xlfn.NUMBERVALUE(IFERROR(_xlfn.TEXTAFTER(Table38[[#This Row],[all fluxes from kapp-slack]]," ",-1,,,""),""))</f>
        <v>0</v>
      </c>
      <c r="F2676" s="1" t="s">
        <v>6949</v>
      </c>
      <c r="G2676" s="1" t="str">
        <f>_xlfn.TEXTBEFORE(Table5[[#This Row],[rxn     kapp_old        kapp_slack_ub   kapp_slack_lb]]," ")</f>
        <v>RXN-ADPh_c_FWD-SPONT</v>
      </c>
      <c r="H267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67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676" s="1">
        <f>_xlfn.NUMBERVALUE(_xlfn.TEXTAFTER(Table5[[#This Row],[rxn     kapp_old        kapp_slack_ub   kapp_slack_lb]]," ",-1))</f>
        <v>0</v>
      </c>
      <c r="K2676" s="1">
        <f>_xlfn.XLOOKUP(SUBSTITUTE(Table5[[#This Row],[rxn]],"RXN-","ENZLOAD-"),ENZLOAD[name],ENZLOAD[flux],0)</f>
        <v>0</v>
      </c>
      <c r="L2676" s="1" t="str">
        <f>"'"&amp;Table5[[#This Row],[rxn]]&amp;"'"&amp;CHAR(9)&amp;IF(AND(Table5[[#This Row],[kapp_slack_ub]]&lt;&gt;0,Table5[[#This Row],[kapp_old]]&lt;$F$1),$F$1,Table5[[#This Row],[kapp_old]])</f>
        <v>'RXN-ADPh_c_FWD-SPONT'	27141.27779288</v>
      </c>
      <c r="M2676" s="1">
        <f>_xlfn.XLOOKUP(Table5[[#This Row],[rxn]],Table3[name],Table3[flux],$F$1)</f>
        <v>27141.277792879999</v>
      </c>
      <c r="N2676" s="1" t="str">
        <f>IFERROR(Table5[[#This Row],[min flux]]/Table5[[#This Row],[associated enzload]],"")</f>
        <v/>
      </c>
      <c r="O2676" s="1">
        <f>_xlfn.NUMBERVALUE(IF(Table5[[#This Row],[flux/enzload]]="","",ABS($N$1-Table5[[#This Row],[flux/enzload]])))</f>
        <v>0</v>
      </c>
      <c r="P2676" s="1">
        <f>Table5[[#This Row],[kapp_old]]+IFERROR(((Table5[[#This Row],[kapp_slack_ub]]-Table5[[#This Row],[kapp_slack_lb]])/Table5[[#This Row],[associated enzload]]),0)</f>
        <v>27141.277792879999</v>
      </c>
      <c r="Q2676" s="1" t="str">
        <f>"'"&amp;Table5[[#This Row],[rxn]]&amp;"'"&amp;CHAR(9)&amp;Table5[[#This Row],[kapp + (slack_ub - slack_lb)/enzload]]</f>
        <v>'RXN-ADPh_c_FWD-SPONT'	27141.27779288</v>
      </c>
      <c r="R2676" s="1">
        <f>_xlfn.XLOOKUP(Table5[[#This Row],[rxn]],Table38[name],Table38[flux],0)</f>
        <v>0</v>
      </c>
      <c r="S2676" s="1">
        <f>_xlfn.XLOOKUP(SUBSTITUTE(Table5[[#This Row],[rxn]],"RXN-","ENZLOAD-"),Table38[name],Table38[flux],0)</f>
        <v>0</v>
      </c>
      <c r="T2676" s="1" t="b">
        <f>AND(Table5[[#This Row],[ENZLOAD flux in kapp-slack.gms]]=0,Table5[[#This Row],[flux in kapp-slack.gms]]&lt;&gt;0,NOT(Table5[[#This Row],[spont or unknown?]]))</f>
        <v>0</v>
      </c>
      <c r="U2676" s="1" t="b">
        <f>OR(_xlfn.TEXTAFTER(Table5[[#This Row],[rxn]],"-",-1)="SPONT",_xlfn.TEXTAFTER(Table5[[#This Row],[rxn]],"-",-1)="UNKNOWN")</f>
        <v>1</v>
      </c>
      <c r="V2676" s="1">
        <f>_xlfn.XLOOKUP(SUBSTITUTE(Table5[[#This Row],[rxn]],"RXN-","ENZLOAD-"),Table4[rxn],Table4[ub],0)</f>
        <v>0</v>
      </c>
      <c r="W2676" s="1" t="b">
        <f>AND(Table5[[#This Row],[FVA ENZLOAD flux UB]]=0,Table5[[#This Row],[ENZ not made when it should be?]])</f>
        <v>0</v>
      </c>
    </row>
    <row r="2677" spans="1:23" hidden="1">
      <c r="A2677" s="1"/>
      <c r="B2677" s="1" t="str">
        <f>_xlfn.TEXTBEFORE(Table38[[#This Row],[all fluxes from kapp-slack]]," ",,,,"")</f>
        <v/>
      </c>
      <c r="C2677" s="1">
        <f>_xlfn.NUMBERVALUE(IFERROR(_xlfn.TEXTAFTER(Table38[[#This Row],[all fluxes from kapp-slack]]," ",-1,,,""),""))</f>
        <v>0</v>
      </c>
      <c r="F2677" s="1" t="s">
        <v>6950</v>
      </c>
      <c r="G2677" s="1" t="str">
        <f>_xlfn.TEXTBEFORE(Table5[[#This Row],[rxn     kapp_old        kapp_slack_ub   kapp_slack_lb]]," ")</f>
        <v>RXN-ADPh_m_FWD-SPONT</v>
      </c>
      <c r="H267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67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677" s="1">
        <f>_xlfn.NUMBERVALUE(_xlfn.TEXTAFTER(Table5[[#This Row],[rxn     kapp_old        kapp_slack_ub   kapp_slack_lb]]," ",-1))</f>
        <v>0</v>
      </c>
      <c r="K2677" s="1">
        <f>_xlfn.XLOOKUP(SUBSTITUTE(Table5[[#This Row],[rxn]],"RXN-","ENZLOAD-"),ENZLOAD[name],ENZLOAD[flux],0)</f>
        <v>0</v>
      </c>
      <c r="L2677" s="1" t="str">
        <f>"'"&amp;Table5[[#This Row],[rxn]]&amp;"'"&amp;CHAR(9)&amp;IF(AND(Table5[[#This Row],[kapp_slack_ub]]&lt;&gt;0,Table5[[#This Row],[kapp_old]]&lt;$F$1),$F$1,Table5[[#This Row],[kapp_old]])</f>
        <v>'RXN-ADPh_m_FWD-SPONT'	27141.27779288</v>
      </c>
      <c r="M2677" s="1">
        <f>_xlfn.XLOOKUP(Table5[[#This Row],[rxn]],Table3[name],Table3[flux],$F$1)</f>
        <v>27141.277792879999</v>
      </c>
      <c r="N2677" s="1" t="str">
        <f>IFERROR(Table5[[#This Row],[min flux]]/Table5[[#This Row],[associated enzload]],"")</f>
        <v/>
      </c>
      <c r="O2677" s="1">
        <f>_xlfn.NUMBERVALUE(IF(Table5[[#This Row],[flux/enzload]]="","",ABS($N$1-Table5[[#This Row],[flux/enzload]])))</f>
        <v>0</v>
      </c>
      <c r="P2677" s="1">
        <f>Table5[[#This Row],[kapp_old]]+IFERROR(((Table5[[#This Row],[kapp_slack_ub]]-Table5[[#This Row],[kapp_slack_lb]])/Table5[[#This Row],[associated enzload]]),0)</f>
        <v>27141.277792879999</v>
      </c>
      <c r="Q2677" s="1" t="str">
        <f>"'"&amp;Table5[[#This Row],[rxn]]&amp;"'"&amp;CHAR(9)&amp;Table5[[#This Row],[kapp + (slack_ub - slack_lb)/enzload]]</f>
        <v>'RXN-ADPh_m_FWD-SPONT'	27141.27779288</v>
      </c>
      <c r="R2677" s="1">
        <f>_xlfn.XLOOKUP(Table5[[#This Row],[rxn]],Table38[name],Table38[flux],0)</f>
        <v>0</v>
      </c>
      <c r="S2677" s="1">
        <f>_xlfn.XLOOKUP(SUBSTITUTE(Table5[[#This Row],[rxn]],"RXN-","ENZLOAD-"),Table38[name],Table38[flux],0)</f>
        <v>0</v>
      </c>
      <c r="T2677" s="1" t="b">
        <f>AND(Table5[[#This Row],[ENZLOAD flux in kapp-slack.gms]]=0,Table5[[#This Row],[flux in kapp-slack.gms]]&lt;&gt;0,NOT(Table5[[#This Row],[spont or unknown?]]))</f>
        <v>0</v>
      </c>
      <c r="U2677" s="1" t="b">
        <f>OR(_xlfn.TEXTAFTER(Table5[[#This Row],[rxn]],"-",-1)="SPONT",_xlfn.TEXTAFTER(Table5[[#This Row],[rxn]],"-",-1)="UNKNOWN")</f>
        <v>1</v>
      </c>
      <c r="V2677" s="1">
        <f>_xlfn.XLOOKUP(SUBSTITUTE(Table5[[#This Row],[rxn]],"RXN-","ENZLOAD-"),Table4[rxn],Table4[ub],0)</f>
        <v>0</v>
      </c>
      <c r="W2677" s="1" t="b">
        <f>AND(Table5[[#This Row],[FVA ENZLOAD flux UB]]=0,Table5[[#This Row],[ENZ not made when it should be?]])</f>
        <v>0</v>
      </c>
    </row>
    <row r="2678" spans="1:23" hidden="1">
      <c r="A2678" s="1"/>
      <c r="B2678" s="1" t="str">
        <f>_xlfn.TEXTBEFORE(Table38[[#This Row],[all fluxes from kapp-slack]]," ",,,,"")</f>
        <v/>
      </c>
      <c r="C2678" s="1">
        <f>_xlfn.NUMBERVALUE(IFERROR(_xlfn.TEXTAFTER(Table38[[#This Row],[all fluxes from kapp-slack]]," ",-1,,,""),""))</f>
        <v>0</v>
      </c>
      <c r="F2678" s="1" t="s">
        <v>6953</v>
      </c>
      <c r="G2678" s="1" t="str">
        <f>_xlfn.TEXTBEFORE(Table5[[#This Row],[rxn     kapp_old        kapp_slack_ub   kapp_slack_lb]]," ")</f>
        <v>RXN-ADPt_c_en_FWD-SPONT</v>
      </c>
      <c r="H267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67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678" s="1">
        <f>_xlfn.NUMBERVALUE(_xlfn.TEXTAFTER(Table5[[#This Row],[rxn     kapp_old        kapp_slack_ub   kapp_slack_lb]]," ",-1))</f>
        <v>0</v>
      </c>
      <c r="K2678" s="1">
        <f>_xlfn.XLOOKUP(SUBSTITUTE(Table5[[#This Row],[rxn]],"RXN-","ENZLOAD-"),ENZLOAD[name],ENZLOAD[flux],0)</f>
        <v>0</v>
      </c>
      <c r="L2678" s="1" t="str">
        <f>"'"&amp;Table5[[#This Row],[rxn]]&amp;"'"&amp;CHAR(9)&amp;IF(AND(Table5[[#This Row],[kapp_slack_ub]]&lt;&gt;0,Table5[[#This Row],[kapp_old]]&lt;$F$1),$F$1,Table5[[#This Row],[kapp_old]])</f>
        <v>'RXN-ADPt_c_en_FWD-SPONT'	27141.27779288</v>
      </c>
      <c r="M2678" s="1">
        <f>_xlfn.XLOOKUP(Table5[[#This Row],[rxn]],Table3[name],Table3[flux],$F$1)</f>
        <v>27141.277792879999</v>
      </c>
      <c r="N2678" s="1" t="str">
        <f>IFERROR(Table5[[#This Row],[min flux]]/Table5[[#This Row],[associated enzload]],"")</f>
        <v/>
      </c>
      <c r="O2678" s="1">
        <f>_xlfn.NUMBERVALUE(IF(Table5[[#This Row],[flux/enzload]]="","",ABS($N$1-Table5[[#This Row],[flux/enzload]])))</f>
        <v>0</v>
      </c>
      <c r="P2678" s="1">
        <f>Table5[[#This Row],[kapp_old]]+IFERROR(((Table5[[#This Row],[kapp_slack_ub]]-Table5[[#This Row],[kapp_slack_lb]])/Table5[[#This Row],[associated enzload]]),0)</f>
        <v>27141.277792879999</v>
      </c>
      <c r="Q2678" s="1" t="str">
        <f>"'"&amp;Table5[[#This Row],[rxn]]&amp;"'"&amp;CHAR(9)&amp;Table5[[#This Row],[kapp + (slack_ub - slack_lb)/enzload]]</f>
        <v>'RXN-ADPt_c_en_FWD-SPONT'	27141.27779288</v>
      </c>
      <c r="R2678" s="1">
        <f>_xlfn.XLOOKUP(Table5[[#This Row],[rxn]],Table38[name],Table38[flux],0)</f>
        <v>0</v>
      </c>
      <c r="S2678" s="1">
        <f>_xlfn.XLOOKUP(SUBSTITUTE(Table5[[#This Row],[rxn]],"RXN-","ENZLOAD-"),Table38[name],Table38[flux],0)</f>
        <v>0</v>
      </c>
      <c r="T2678" s="1" t="b">
        <f>AND(Table5[[#This Row],[ENZLOAD flux in kapp-slack.gms]]=0,Table5[[#This Row],[flux in kapp-slack.gms]]&lt;&gt;0,NOT(Table5[[#This Row],[spont or unknown?]]))</f>
        <v>0</v>
      </c>
      <c r="U2678" s="1" t="b">
        <f>OR(_xlfn.TEXTAFTER(Table5[[#This Row],[rxn]],"-",-1)="SPONT",_xlfn.TEXTAFTER(Table5[[#This Row],[rxn]],"-",-1)="UNKNOWN")</f>
        <v>1</v>
      </c>
      <c r="V2678" s="1">
        <f>_xlfn.XLOOKUP(SUBSTITUTE(Table5[[#This Row],[rxn]],"RXN-","ENZLOAD-"),Table4[rxn],Table4[ub],0)</f>
        <v>0</v>
      </c>
      <c r="W2678" s="1" t="b">
        <f>AND(Table5[[#This Row],[FVA ENZLOAD flux UB]]=0,Table5[[#This Row],[ENZ not made when it should be?]])</f>
        <v>0</v>
      </c>
    </row>
    <row r="2679" spans="1:23" hidden="1">
      <c r="A2679" s="1"/>
      <c r="B2679" s="1" t="str">
        <f>_xlfn.TEXTBEFORE(Table38[[#This Row],[all fluxes from kapp-slack]]," ",,,,"")</f>
        <v/>
      </c>
      <c r="C2679" s="1">
        <f>_xlfn.NUMBERVALUE(IFERROR(_xlfn.TEXTAFTER(Table38[[#This Row],[all fluxes from kapp-slack]]," ",-1,,,""),""))</f>
        <v>0</v>
      </c>
      <c r="F2679" s="1" t="s">
        <v>6954</v>
      </c>
      <c r="G2679" s="1" t="str">
        <f>_xlfn.TEXTBEFORE(Table5[[#This Row],[rxn     kapp_old        kapp_slack_ub   kapp_slack_lb]]," ")</f>
        <v>RXN-ADPt_c_en_REV-SPONT</v>
      </c>
      <c r="H267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67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679" s="1">
        <f>_xlfn.NUMBERVALUE(_xlfn.TEXTAFTER(Table5[[#This Row],[rxn     kapp_old        kapp_slack_ub   kapp_slack_lb]]," ",-1))</f>
        <v>0</v>
      </c>
      <c r="K2679" s="1">
        <f>_xlfn.XLOOKUP(SUBSTITUTE(Table5[[#This Row],[rxn]],"RXN-","ENZLOAD-"),ENZLOAD[name],ENZLOAD[flux],0)</f>
        <v>0</v>
      </c>
      <c r="L2679" s="1" t="str">
        <f>"'"&amp;Table5[[#This Row],[rxn]]&amp;"'"&amp;CHAR(9)&amp;IF(AND(Table5[[#This Row],[kapp_slack_ub]]&lt;&gt;0,Table5[[#This Row],[kapp_old]]&lt;$F$1),$F$1,Table5[[#This Row],[kapp_old]])</f>
        <v>'RXN-ADPt_c_en_REV-SPONT'	27141.27779288</v>
      </c>
      <c r="M2679" s="1">
        <f>_xlfn.XLOOKUP(Table5[[#This Row],[rxn]],Table3[name],Table3[flux],$F$1)</f>
        <v>27141.277792879999</v>
      </c>
      <c r="N2679" s="1" t="str">
        <f>IFERROR(Table5[[#This Row],[min flux]]/Table5[[#This Row],[associated enzload]],"")</f>
        <v/>
      </c>
      <c r="O2679" s="1">
        <f>_xlfn.NUMBERVALUE(IF(Table5[[#This Row],[flux/enzload]]="","",ABS($N$1-Table5[[#This Row],[flux/enzload]])))</f>
        <v>0</v>
      </c>
      <c r="P2679" s="1">
        <f>Table5[[#This Row],[kapp_old]]+IFERROR(((Table5[[#This Row],[kapp_slack_ub]]-Table5[[#This Row],[kapp_slack_lb]])/Table5[[#This Row],[associated enzload]]),0)</f>
        <v>27141.277792879999</v>
      </c>
      <c r="Q2679" s="1" t="str">
        <f>"'"&amp;Table5[[#This Row],[rxn]]&amp;"'"&amp;CHAR(9)&amp;Table5[[#This Row],[kapp + (slack_ub - slack_lb)/enzload]]</f>
        <v>'RXN-ADPt_c_en_REV-SPONT'	27141.27779288</v>
      </c>
      <c r="R2679" s="1">
        <f>_xlfn.XLOOKUP(Table5[[#This Row],[rxn]],Table38[name],Table38[flux],0)</f>
        <v>0</v>
      </c>
      <c r="S2679" s="1">
        <f>_xlfn.XLOOKUP(SUBSTITUTE(Table5[[#This Row],[rxn]],"RXN-","ENZLOAD-"),Table38[name],Table38[flux],0)</f>
        <v>0</v>
      </c>
      <c r="T2679" s="1" t="b">
        <f>AND(Table5[[#This Row],[ENZLOAD flux in kapp-slack.gms]]=0,Table5[[#This Row],[flux in kapp-slack.gms]]&lt;&gt;0,NOT(Table5[[#This Row],[spont or unknown?]]))</f>
        <v>0</v>
      </c>
      <c r="U2679" s="1" t="b">
        <f>OR(_xlfn.TEXTAFTER(Table5[[#This Row],[rxn]],"-",-1)="SPONT",_xlfn.TEXTAFTER(Table5[[#This Row],[rxn]],"-",-1)="UNKNOWN")</f>
        <v>1</v>
      </c>
      <c r="V2679" s="1">
        <f>_xlfn.XLOOKUP(SUBSTITUTE(Table5[[#This Row],[rxn]],"RXN-","ENZLOAD-"),Table4[rxn],Table4[ub],0)</f>
        <v>0</v>
      </c>
      <c r="W2679" s="1" t="b">
        <f>AND(Table5[[#This Row],[FVA ENZLOAD flux UB]]=0,Table5[[#This Row],[ENZ not made when it should be?]])</f>
        <v>0</v>
      </c>
    </row>
    <row r="2680" spans="1:23" hidden="1">
      <c r="A2680" s="1"/>
      <c r="B2680" s="1" t="str">
        <f>_xlfn.TEXTBEFORE(Table38[[#This Row],[all fluxes from kapp-slack]]," ",,,,"")</f>
        <v/>
      </c>
      <c r="C2680" s="1">
        <f>_xlfn.NUMBERVALUE(IFERROR(_xlfn.TEXTAFTER(Table38[[#This Row],[all fluxes from kapp-slack]]," ",-1,,,""),""))</f>
        <v>0</v>
      </c>
      <c r="F2680" s="1" t="s">
        <v>6955</v>
      </c>
      <c r="G2680" s="1" t="str">
        <f>_xlfn.TEXTBEFORE(Table5[[#This Row],[rxn     kapp_old        kapp_slack_ub   kapp_slack_lb]]," ")</f>
        <v>RXN-ADPt_c_gm_FWD-SPONT</v>
      </c>
      <c r="H268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68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680" s="1">
        <f>_xlfn.NUMBERVALUE(_xlfn.TEXTAFTER(Table5[[#This Row],[rxn     kapp_old        kapp_slack_ub   kapp_slack_lb]]," ",-1))</f>
        <v>0</v>
      </c>
      <c r="K2680" s="1">
        <f>_xlfn.XLOOKUP(SUBSTITUTE(Table5[[#This Row],[rxn]],"RXN-","ENZLOAD-"),ENZLOAD[name],ENZLOAD[flux],0)</f>
        <v>0</v>
      </c>
      <c r="L2680" s="1" t="str">
        <f>"'"&amp;Table5[[#This Row],[rxn]]&amp;"'"&amp;CHAR(9)&amp;IF(AND(Table5[[#This Row],[kapp_slack_ub]]&lt;&gt;0,Table5[[#This Row],[kapp_old]]&lt;$F$1),$F$1,Table5[[#This Row],[kapp_old]])</f>
        <v>'RXN-ADPt_c_gm_FWD-SPONT'	27141.27779288</v>
      </c>
      <c r="M2680" s="1">
        <f>_xlfn.XLOOKUP(Table5[[#This Row],[rxn]],Table3[name],Table3[flux],$F$1)</f>
        <v>27141.277792879999</v>
      </c>
      <c r="N2680" s="1" t="str">
        <f>IFERROR(Table5[[#This Row],[min flux]]/Table5[[#This Row],[associated enzload]],"")</f>
        <v/>
      </c>
      <c r="O2680" s="1">
        <f>_xlfn.NUMBERVALUE(IF(Table5[[#This Row],[flux/enzload]]="","",ABS($N$1-Table5[[#This Row],[flux/enzload]])))</f>
        <v>0</v>
      </c>
      <c r="P2680" s="1">
        <f>Table5[[#This Row],[kapp_old]]+IFERROR(((Table5[[#This Row],[kapp_slack_ub]]-Table5[[#This Row],[kapp_slack_lb]])/Table5[[#This Row],[associated enzload]]),0)</f>
        <v>27141.277792879999</v>
      </c>
      <c r="Q2680" s="1" t="str">
        <f>"'"&amp;Table5[[#This Row],[rxn]]&amp;"'"&amp;CHAR(9)&amp;Table5[[#This Row],[kapp + (slack_ub - slack_lb)/enzload]]</f>
        <v>'RXN-ADPt_c_gm_FWD-SPONT'	27141.27779288</v>
      </c>
      <c r="R2680" s="1">
        <f>_xlfn.XLOOKUP(Table5[[#This Row],[rxn]],Table38[name],Table38[flux],0)</f>
        <v>0</v>
      </c>
      <c r="S2680" s="1">
        <f>_xlfn.XLOOKUP(SUBSTITUTE(Table5[[#This Row],[rxn]],"RXN-","ENZLOAD-"),Table38[name],Table38[flux],0)</f>
        <v>0</v>
      </c>
      <c r="T2680" s="1" t="b">
        <f>AND(Table5[[#This Row],[ENZLOAD flux in kapp-slack.gms]]=0,Table5[[#This Row],[flux in kapp-slack.gms]]&lt;&gt;0,NOT(Table5[[#This Row],[spont or unknown?]]))</f>
        <v>0</v>
      </c>
      <c r="U2680" s="1" t="b">
        <f>OR(_xlfn.TEXTAFTER(Table5[[#This Row],[rxn]],"-",-1)="SPONT",_xlfn.TEXTAFTER(Table5[[#This Row],[rxn]],"-",-1)="UNKNOWN")</f>
        <v>1</v>
      </c>
      <c r="V2680" s="1">
        <f>_xlfn.XLOOKUP(SUBSTITUTE(Table5[[#This Row],[rxn]],"RXN-","ENZLOAD-"),Table4[rxn],Table4[ub],0)</f>
        <v>0</v>
      </c>
      <c r="W2680" s="1" t="b">
        <f>AND(Table5[[#This Row],[FVA ENZLOAD flux UB]]=0,Table5[[#This Row],[ENZ not made when it should be?]])</f>
        <v>0</v>
      </c>
    </row>
    <row r="2681" spans="1:23" hidden="1">
      <c r="A2681" s="1"/>
      <c r="B2681" s="1" t="str">
        <f>_xlfn.TEXTBEFORE(Table38[[#This Row],[all fluxes from kapp-slack]]," ",,,,"")</f>
        <v/>
      </c>
      <c r="C2681" s="1">
        <f>_xlfn.NUMBERVALUE(IFERROR(_xlfn.TEXTAFTER(Table38[[#This Row],[all fluxes from kapp-slack]]," ",-1,,,""),""))</f>
        <v>0</v>
      </c>
      <c r="F2681" s="1" t="s">
        <v>6956</v>
      </c>
      <c r="G2681" s="1" t="str">
        <f>_xlfn.TEXTBEFORE(Table5[[#This Row],[rxn     kapp_old        kapp_slack_ub   kapp_slack_lb]]," ")</f>
        <v>RXN-ADPt_c_gm_REV-SPONT</v>
      </c>
      <c r="H268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68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681" s="1">
        <f>_xlfn.NUMBERVALUE(_xlfn.TEXTAFTER(Table5[[#This Row],[rxn     kapp_old        kapp_slack_ub   kapp_slack_lb]]," ",-1))</f>
        <v>0</v>
      </c>
      <c r="K2681" s="1">
        <f>_xlfn.XLOOKUP(SUBSTITUTE(Table5[[#This Row],[rxn]],"RXN-","ENZLOAD-"),ENZLOAD[name],ENZLOAD[flux],0)</f>
        <v>0</v>
      </c>
      <c r="L2681" s="1" t="str">
        <f>"'"&amp;Table5[[#This Row],[rxn]]&amp;"'"&amp;CHAR(9)&amp;IF(AND(Table5[[#This Row],[kapp_slack_ub]]&lt;&gt;0,Table5[[#This Row],[kapp_old]]&lt;$F$1),$F$1,Table5[[#This Row],[kapp_old]])</f>
        <v>'RXN-ADPt_c_gm_REV-SPONT'	27141.27779288</v>
      </c>
      <c r="M2681" s="1">
        <f>_xlfn.XLOOKUP(Table5[[#This Row],[rxn]],Table3[name],Table3[flux],$F$1)</f>
        <v>27141.277792879999</v>
      </c>
      <c r="N2681" s="1" t="str">
        <f>IFERROR(Table5[[#This Row],[min flux]]/Table5[[#This Row],[associated enzload]],"")</f>
        <v/>
      </c>
      <c r="O2681" s="1">
        <f>_xlfn.NUMBERVALUE(IF(Table5[[#This Row],[flux/enzload]]="","",ABS($N$1-Table5[[#This Row],[flux/enzload]])))</f>
        <v>0</v>
      </c>
      <c r="P2681" s="1">
        <f>Table5[[#This Row],[kapp_old]]+IFERROR(((Table5[[#This Row],[kapp_slack_ub]]-Table5[[#This Row],[kapp_slack_lb]])/Table5[[#This Row],[associated enzload]]),0)</f>
        <v>27141.277792879999</v>
      </c>
      <c r="Q2681" s="1" t="str">
        <f>"'"&amp;Table5[[#This Row],[rxn]]&amp;"'"&amp;CHAR(9)&amp;Table5[[#This Row],[kapp + (slack_ub - slack_lb)/enzload]]</f>
        <v>'RXN-ADPt_c_gm_REV-SPONT'	27141.27779288</v>
      </c>
      <c r="R2681" s="1">
        <f>_xlfn.XLOOKUP(Table5[[#This Row],[rxn]],Table38[name],Table38[flux],0)</f>
        <v>0</v>
      </c>
      <c r="S2681" s="1">
        <f>_xlfn.XLOOKUP(SUBSTITUTE(Table5[[#This Row],[rxn]],"RXN-","ENZLOAD-"),Table38[name],Table38[flux],0)</f>
        <v>0</v>
      </c>
      <c r="T2681" s="1" t="b">
        <f>AND(Table5[[#This Row],[ENZLOAD flux in kapp-slack.gms]]=0,Table5[[#This Row],[flux in kapp-slack.gms]]&lt;&gt;0,NOT(Table5[[#This Row],[spont or unknown?]]))</f>
        <v>0</v>
      </c>
      <c r="U2681" s="1" t="b">
        <f>OR(_xlfn.TEXTAFTER(Table5[[#This Row],[rxn]],"-",-1)="SPONT",_xlfn.TEXTAFTER(Table5[[#This Row],[rxn]],"-",-1)="UNKNOWN")</f>
        <v>1</v>
      </c>
      <c r="V2681" s="1">
        <f>_xlfn.XLOOKUP(SUBSTITUTE(Table5[[#This Row],[rxn]],"RXN-","ENZLOAD-"),Table4[rxn],Table4[ub],0)</f>
        <v>0</v>
      </c>
      <c r="W2681" s="1" t="b">
        <f>AND(Table5[[#This Row],[FVA ENZLOAD flux UB]]=0,Table5[[#This Row],[ENZ not made when it should be?]])</f>
        <v>0</v>
      </c>
    </row>
    <row r="2682" spans="1:23" hidden="1">
      <c r="A2682" s="1"/>
      <c r="B2682" s="1" t="str">
        <f>_xlfn.TEXTBEFORE(Table38[[#This Row],[all fluxes from kapp-slack]]," ",,,,"")</f>
        <v/>
      </c>
      <c r="C2682" s="1">
        <f>_xlfn.NUMBERVALUE(IFERROR(_xlfn.TEXTAFTER(Table38[[#This Row],[all fluxes from kapp-slack]]," ",-1,,,""),""))</f>
        <v>0</v>
      </c>
      <c r="F2682" s="1" t="s">
        <v>6957</v>
      </c>
      <c r="G2682" s="1" t="str">
        <f>_xlfn.TEXTBEFORE(Table5[[#This Row],[rxn     kapp_old        kapp_slack_ub   kapp_slack_lb]]," ")</f>
        <v>RXN-ADPt_c_n_FWD-SPONT</v>
      </c>
      <c r="H268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68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682" s="1">
        <f>_xlfn.NUMBERVALUE(_xlfn.TEXTAFTER(Table5[[#This Row],[rxn     kapp_old        kapp_slack_ub   kapp_slack_lb]]," ",-1))</f>
        <v>0</v>
      </c>
      <c r="K2682" s="1">
        <f>_xlfn.XLOOKUP(SUBSTITUTE(Table5[[#This Row],[rxn]],"RXN-","ENZLOAD-"),ENZLOAD[name],ENZLOAD[flux],0)</f>
        <v>0</v>
      </c>
      <c r="L2682" s="1" t="str">
        <f>"'"&amp;Table5[[#This Row],[rxn]]&amp;"'"&amp;CHAR(9)&amp;IF(AND(Table5[[#This Row],[kapp_slack_ub]]&lt;&gt;0,Table5[[#This Row],[kapp_old]]&lt;$F$1),$F$1,Table5[[#This Row],[kapp_old]])</f>
        <v>'RXN-ADPt_c_n_FWD-SPONT'	27141.27779288</v>
      </c>
      <c r="M2682" s="1">
        <f>_xlfn.XLOOKUP(Table5[[#This Row],[rxn]],Table3[name],Table3[flux],$F$1)</f>
        <v>27141.277792879999</v>
      </c>
      <c r="N2682" s="1" t="str">
        <f>IFERROR(Table5[[#This Row],[min flux]]/Table5[[#This Row],[associated enzload]],"")</f>
        <v/>
      </c>
      <c r="O2682" s="1">
        <f>_xlfn.NUMBERVALUE(IF(Table5[[#This Row],[flux/enzload]]="","",ABS($N$1-Table5[[#This Row],[flux/enzload]])))</f>
        <v>0</v>
      </c>
      <c r="P2682" s="1">
        <f>Table5[[#This Row],[kapp_old]]+IFERROR(((Table5[[#This Row],[kapp_slack_ub]]-Table5[[#This Row],[kapp_slack_lb]])/Table5[[#This Row],[associated enzload]]),0)</f>
        <v>27141.277792879999</v>
      </c>
      <c r="Q2682" s="1" t="str">
        <f>"'"&amp;Table5[[#This Row],[rxn]]&amp;"'"&amp;CHAR(9)&amp;Table5[[#This Row],[kapp + (slack_ub - slack_lb)/enzload]]</f>
        <v>'RXN-ADPt_c_n_FWD-SPONT'	27141.27779288</v>
      </c>
      <c r="R2682" s="1">
        <f>_xlfn.XLOOKUP(Table5[[#This Row],[rxn]],Table38[name],Table38[flux],0)</f>
        <v>0</v>
      </c>
      <c r="S2682" s="1">
        <f>_xlfn.XLOOKUP(SUBSTITUTE(Table5[[#This Row],[rxn]],"RXN-","ENZLOAD-"),Table38[name],Table38[flux],0)</f>
        <v>0</v>
      </c>
      <c r="T2682" s="1" t="b">
        <f>AND(Table5[[#This Row],[ENZLOAD flux in kapp-slack.gms]]=0,Table5[[#This Row],[flux in kapp-slack.gms]]&lt;&gt;0,NOT(Table5[[#This Row],[spont or unknown?]]))</f>
        <v>0</v>
      </c>
      <c r="U2682" s="1" t="b">
        <f>OR(_xlfn.TEXTAFTER(Table5[[#This Row],[rxn]],"-",-1)="SPONT",_xlfn.TEXTAFTER(Table5[[#This Row],[rxn]],"-",-1)="UNKNOWN")</f>
        <v>1</v>
      </c>
      <c r="V2682" s="1">
        <f>_xlfn.XLOOKUP(SUBSTITUTE(Table5[[#This Row],[rxn]],"RXN-","ENZLOAD-"),Table4[rxn],Table4[ub],0)</f>
        <v>0</v>
      </c>
      <c r="W2682" s="1" t="b">
        <f>AND(Table5[[#This Row],[FVA ENZLOAD flux UB]]=0,Table5[[#This Row],[ENZ not made when it should be?]])</f>
        <v>0</v>
      </c>
    </row>
    <row r="2683" spans="1:23" hidden="1">
      <c r="A2683" s="1"/>
      <c r="B2683" s="1" t="str">
        <f>_xlfn.TEXTBEFORE(Table38[[#This Row],[all fluxes from kapp-slack]]," ",,,,"")</f>
        <v/>
      </c>
      <c r="C2683" s="1">
        <f>_xlfn.NUMBERVALUE(IFERROR(_xlfn.TEXTAFTER(Table38[[#This Row],[all fluxes from kapp-slack]]," ",-1,,,""),""))</f>
        <v>0</v>
      </c>
      <c r="F2683" s="1" t="s">
        <v>6958</v>
      </c>
      <c r="G2683" s="1" t="str">
        <f>_xlfn.TEXTBEFORE(Table5[[#This Row],[rxn     kapp_old        kapp_slack_ub   kapp_slack_lb]]," ")</f>
        <v>RXN-ADPt_c_n_REV-SPONT</v>
      </c>
      <c r="H268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68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683" s="1">
        <f>_xlfn.NUMBERVALUE(_xlfn.TEXTAFTER(Table5[[#This Row],[rxn     kapp_old        kapp_slack_ub   kapp_slack_lb]]," ",-1))</f>
        <v>0</v>
      </c>
      <c r="K2683" s="1">
        <f>_xlfn.XLOOKUP(SUBSTITUTE(Table5[[#This Row],[rxn]],"RXN-","ENZLOAD-"),ENZLOAD[name],ENZLOAD[flux],0)</f>
        <v>0</v>
      </c>
      <c r="L2683" s="1" t="str">
        <f>"'"&amp;Table5[[#This Row],[rxn]]&amp;"'"&amp;CHAR(9)&amp;IF(AND(Table5[[#This Row],[kapp_slack_ub]]&lt;&gt;0,Table5[[#This Row],[kapp_old]]&lt;$F$1),$F$1,Table5[[#This Row],[kapp_old]])</f>
        <v>'RXN-ADPt_c_n_REV-SPONT'	27141.27779288</v>
      </c>
      <c r="M2683" s="1">
        <f>_xlfn.XLOOKUP(Table5[[#This Row],[rxn]],Table3[name],Table3[flux],$F$1)</f>
        <v>27141.277792879999</v>
      </c>
      <c r="N2683" s="1" t="str">
        <f>IFERROR(Table5[[#This Row],[min flux]]/Table5[[#This Row],[associated enzload]],"")</f>
        <v/>
      </c>
      <c r="O2683" s="1">
        <f>_xlfn.NUMBERVALUE(IF(Table5[[#This Row],[flux/enzload]]="","",ABS($N$1-Table5[[#This Row],[flux/enzload]])))</f>
        <v>0</v>
      </c>
      <c r="P2683" s="1">
        <f>Table5[[#This Row],[kapp_old]]+IFERROR(((Table5[[#This Row],[kapp_slack_ub]]-Table5[[#This Row],[kapp_slack_lb]])/Table5[[#This Row],[associated enzload]]),0)</f>
        <v>27141.277792879999</v>
      </c>
      <c r="Q2683" s="1" t="str">
        <f>"'"&amp;Table5[[#This Row],[rxn]]&amp;"'"&amp;CHAR(9)&amp;Table5[[#This Row],[kapp + (slack_ub - slack_lb)/enzload]]</f>
        <v>'RXN-ADPt_c_n_REV-SPONT'	27141.27779288</v>
      </c>
      <c r="R2683" s="1">
        <f>_xlfn.XLOOKUP(Table5[[#This Row],[rxn]],Table38[name],Table38[flux],0)</f>
        <v>0</v>
      </c>
      <c r="S2683" s="1">
        <f>_xlfn.XLOOKUP(SUBSTITUTE(Table5[[#This Row],[rxn]],"RXN-","ENZLOAD-"),Table38[name],Table38[flux],0)</f>
        <v>0</v>
      </c>
      <c r="T2683" s="1" t="b">
        <f>AND(Table5[[#This Row],[ENZLOAD flux in kapp-slack.gms]]=0,Table5[[#This Row],[flux in kapp-slack.gms]]&lt;&gt;0,NOT(Table5[[#This Row],[spont or unknown?]]))</f>
        <v>0</v>
      </c>
      <c r="U2683" s="1" t="b">
        <f>OR(_xlfn.TEXTAFTER(Table5[[#This Row],[rxn]],"-",-1)="SPONT",_xlfn.TEXTAFTER(Table5[[#This Row],[rxn]],"-",-1)="UNKNOWN")</f>
        <v>1</v>
      </c>
      <c r="V2683" s="1">
        <f>_xlfn.XLOOKUP(SUBSTITUTE(Table5[[#This Row],[rxn]],"RXN-","ENZLOAD-"),Table4[rxn],Table4[ub],0)</f>
        <v>0</v>
      </c>
      <c r="W2683" s="1" t="b">
        <f>AND(Table5[[#This Row],[FVA ENZLOAD flux UB]]=0,Table5[[#This Row],[ENZ not made when it should be?]])</f>
        <v>0</v>
      </c>
    </row>
    <row r="2684" spans="1:23" hidden="1">
      <c r="A2684" s="1"/>
      <c r="B2684" s="1" t="str">
        <f>_xlfn.TEXTBEFORE(Table38[[#This Row],[all fluxes from kapp-slack]]," ",,,,"")</f>
        <v/>
      </c>
      <c r="C2684" s="1">
        <f>_xlfn.NUMBERVALUE(IFERROR(_xlfn.TEXTAFTER(Table38[[#This Row],[all fluxes from kapp-slack]]," ",-1,,,""),""))</f>
        <v>0</v>
      </c>
      <c r="F2684" s="1" t="s">
        <v>6959</v>
      </c>
      <c r="G2684" s="1" t="str">
        <f>_xlfn.TEXTBEFORE(Table5[[#This Row],[rxn     kapp_old        kapp_slack_ub   kapp_slack_lb]]," ")</f>
        <v>RXN-ADPt_c_r_FWD-SPONT</v>
      </c>
      <c r="H268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68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684" s="1">
        <f>_xlfn.NUMBERVALUE(_xlfn.TEXTAFTER(Table5[[#This Row],[rxn     kapp_old        kapp_slack_ub   kapp_slack_lb]]," ",-1))</f>
        <v>0</v>
      </c>
      <c r="K2684" s="1">
        <f>_xlfn.XLOOKUP(SUBSTITUTE(Table5[[#This Row],[rxn]],"RXN-","ENZLOAD-"),ENZLOAD[name],ENZLOAD[flux],0)</f>
        <v>0</v>
      </c>
      <c r="L2684" s="1" t="str">
        <f>"'"&amp;Table5[[#This Row],[rxn]]&amp;"'"&amp;CHAR(9)&amp;IF(AND(Table5[[#This Row],[kapp_slack_ub]]&lt;&gt;0,Table5[[#This Row],[kapp_old]]&lt;$F$1),$F$1,Table5[[#This Row],[kapp_old]])</f>
        <v>'RXN-ADPt_c_r_FWD-SPONT'	27141.27779288</v>
      </c>
      <c r="M2684" s="1">
        <f>_xlfn.XLOOKUP(Table5[[#This Row],[rxn]],Table3[name],Table3[flux],$F$1)</f>
        <v>27141.277792879999</v>
      </c>
      <c r="N2684" s="1" t="str">
        <f>IFERROR(Table5[[#This Row],[min flux]]/Table5[[#This Row],[associated enzload]],"")</f>
        <v/>
      </c>
      <c r="O2684" s="1">
        <f>_xlfn.NUMBERVALUE(IF(Table5[[#This Row],[flux/enzload]]="","",ABS($N$1-Table5[[#This Row],[flux/enzload]])))</f>
        <v>0</v>
      </c>
      <c r="P2684" s="1">
        <f>Table5[[#This Row],[kapp_old]]+IFERROR(((Table5[[#This Row],[kapp_slack_ub]]-Table5[[#This Row],[kapp_slack_lb]])/Table5[[#This Row],[associated enzload]]),0)</f>
        <v>27141.277792879999</v>
      </c>
      <c r="Q2684" s="1" t="str">
        <f>"'"&amp;Table5[[#This Row],[rxn]]&amp;"'"&amp;CHAR(9)&amp;Table5[[#This Row],[kapp + (slack_ub - slack_lb)/enzload]]</f>
        <v>'RXN-ADPt_c_r_FWD-SPONT'	27141.27779288</v>
      </c>
      <c r="R2684" s="1">
        <f>_xlfn.XLOOKUP(Table5[[#This Row],[rxn]],Table38[name],Table38[flux],0)</f>
        <v>0</v>
      </c>
      <c r="S2684" s="1">
        <f>_xlfn.XLOOKUP(SUBSTITUTE(Table5[[#This Row],[rxn]],"RXN-","ENZLOAD-"),Table38[name],Table38[flux],0)</f>
        <v>0</v>
      </c>
      <c r="T2684" s="1" t="b">
        <f>AND(Table5[[#This Row],[ENZLOAD flux in kapp-slack.gms]]=0,Table5[[#This Row],[flux in kapp-slack.gms]]&lt;&gt;0,NOT(Table5[[#This Row],[spont or unknown?]]))</f>
        <v>0</v>
      </c>
      <c r="U2684" s="1" t="b">
        <f>OR(_xlfn.TEXTAFTER(Table5[[#This Row],[rxn]],"-",-1)="SPONT",_xlfn.TEXTAFTER(Table5[[#This Row],[rxn]],"-",-1)="UNKNOWN")</f>
        <v>1</v>
      </c>
      <c r="V2684" s="1">
        <f>_xlfn.XLOOKUP(SUBSTITUTE(Table5[[#This Row],[rxn]],"RXN-","ENZLOAD-"),Table4[rxn],Table4[ub],0)</f>
        <v>0</v>
      </c>
      <c r="W2684" s="1" t="b">
        <f>AND(Table5[[#This Row],[FVA ENZLOAD flux UB]]=0,Table5[[#This Row],[ENZ not made when it should be?]])</f>
        <v>0</v>
      </c>
    </row>
    <row r="2685" spans="1:23" hidden="1">
      <c r="A2685" s="1"/>
      <c r="B2685" s="1" t="str">
        <f>_xlfn.TEXTBEFORE(Table38[[#This Row],[all fluxes from kapp-slack]]," ",,,,"")</f>
        <v/>
      </c>
      <c r="C2685" s="1">
        <f>_xlfn.NUMBERVALUE(IFERROR(_xlfn.TEXTAFTER(Table38[[#This Row],[all fluxes from kapp-slack]]," ",-1,,,""),""))</f>
        <v>0</v>
      </c>
      <c r="F2685" s="1" t="s">
        <v>6960</v>
      </c>
      <c r="G2685" s="1" t="str">
        <f>_xlfn.TEXTBEFORE(Table5[[#This Row],[rxn     kapp_old        kapp_slack_ub   kapp_slack_lb]]," ")</f>
        <v>RXN-ADPt_c_r_REV-SPONT</v>
      </c>
      <c r="H268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68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685" s="1">
        <f>_xlfn.NUMBERVALUE(_xlfn.TEXTAFTER(Table5[[#This Row],[rxn     kapp_old        kapp_slack_ub   kapp_slack_lb]]," ",-1))</f>
        <v>0</v>
      </c>
      <c r="K2685" s="1">
        <f>_xlfn.XLOOKUP(SUBSTITUTE(Table5[[#This Row],[rxn]],"RXN-","ENZLOAD-"),ENZLOAD[name],ENZLOAD[flux],0)</f>
        <v>0</v>
      </c>
      <c r="L2685" s="1" t="str">
        <f>"'"&amp;Table5[[#This Row],[rxn]]&amp;"'"&amp;CHAR(9)&amp;IF(AND(Table5[[#This Row],[kapp_slack_ub]]&lt;&gt;0,Table5[[#This Row],[kapp_old]]&lt;$F$1),$F$1,Table5[[#This Row],[kapp_old]])</f>
        <v>'RXN-ADPt_c_r_REV-SPONT'	27141.27779288</v>
      </c>
      <c r="M2685" s="1">
        <f>_xlfn.XLOOKUP(Table5[[#This Row],[rxn]],Table3[name],Table3[flux],$F$1)</f>
        <v>27141.277792879999</v>
      </c>
      <c r="N2685" s="1" t="str">
        <f>IFERROR(Table5[[#This Row],[min flux]]/Table5[[#This Row],[associated enzload]],"")</f>
        <v/>
      </c>
      <c r="O2685" s="1">
        <f>_xlfn.NUMBERVALUE(IF(Table5[[#This Row],[flux/enzload]]="","",ABS($N$1-Table5[[#This Row],[flux/enzload]])))</f>
        <v>0</v>
      </c>
      <c r="P2685" s="1">
        <f>Table5[[#This Row],[kapp_old]]+IFERROR(((Table5[[#This Row],[kapp_slack_ub]]-Table5[[#This Row],[kapp_slack_lb]])/Table5[[#This Row],[associated enzload]]),0)</f>
        <v>27141.277792879999</v>
      </c>
      <c r="Q2685" s="1" t="str">
        <f>"'"&amp;Table5[[#This Row],[rxn]]&amp;"'"&amp;CHAR(9)&amp;Table5[[#This Row],[kapp + (slack_ub - slack_lb)/enzload]]</f>
        <v>'RXN-ADPt_c_r_REV-SPONT'	27141.27779288</v>
      </c>
      <c r="R2685" s="1">
        <f>_xlfn.XLOOKUP(Table5[[#This Row],[rxn]],Table38[name],Table38[flux],0)</f>
        <v>0</v>
      </c>
      <c r="S2685" s="1">
        <f>_xlfn.XLOOKUP(SUBSTITUTE(Table5[[#This Row],[rxn]],"RXN-","ENZLOAD-"),Table38[name],Table38[flux],0)</f>
        <v>0</v>
      </c>
      <c r="T2685" s="1" t="b">
        <f>AND(Table5[[#This Row],[ENZLOAD flux in kapp-slack.gms]]=0,Table5[[#This Row],[flux in kapp-slack.gms]]&lt;&gt;0,NOT(Table5[[#This Row],[spont or unknown?]]))</f>
        <v>0</v>
      </c>
      <c r="U2685" s="1" t="b">
        <f>OR(_xlfn.TEXTAFTER(Table5[[#This Row],[rxn]],"-",-1)="SPONT",_xlfn.TEXTAFTER(Table5[[#This Row],[rxn]],"-",-1)="UNKNOWN")</f>
        <v>1</v>
      </c>
      <c r="V2685" s="1">
        <f>_xlfn.XLOOKUP(SUBSTITUTE(Table5[[#This Row],[rxn]],"RXN-","ENZLOAD-"),Table4[rxn],Table4[ub],0)</f>
        <v>0</v>
      </c>
      <c r="W2685" s="1" t="b">
        <f>AND(Table5[[#This Row],[FVA ENZLOAD flux UB]]=0,Table5[[#This Row],[ENZ not made when it should be?]])</f>
        <v>0</v>
      </c>
    </row>
    <row r="2686" spans="1:23" hidden="1">
      <c r="A2686" s="1"/>
      <c r="B2686" s="1" t="str">
        <f>_xlfn.TEXTBEFORE(Table38[[#This Row],[all fluxes from kapp-slack]]," ",,,,"")</f>
        <v/>
      </c>
      <c r="C2686" s="1">
        <f>_xlfn.NUMBERVALUE(IFERROR(_xlfn.TEXTAFTER(Table38[[#This Row],[all fluxes from kapp-slack]]," ",-1,,,""),""))</f>
        <v>0</v>
      </c>
      <c r="F2686" s="1" t="s">
        <v>6961</v>
      </c>
      <c r="G2686" s="1" t="str">
        <f>_xlfn.TEXTBEFORE(Table5[[#This Row],[rxn     kapp_old        kapp_slack_ub   kapp_slack_lb]]," ")</f>
        <v>RXN-ADPt_c_vm_FWD-SPONT</v>
      </c>
      <c r="H268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68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686" s="1">
        <f>_xlfn.NUMBERVALUE(_xlfn.TEXTAFTER(Table5[[#This Row],[rxn     kapp_old        kapp_slack_ub   kapp_slack_lb]]," ",-1))</f>
        <v>0</v>
      </c>
      <c r="K2686" s="1">
        <f>_xlfn.XLOOKUP(SUBSTITUTE(Table5[[#This Row],[rxn]],"RXN-","ENZLOAD-"),ENZLOAD[name],ENZLOAD[flux],0)</f>
        <v>0</v>
      </c>
      <c r="L2686" s="1" t="str">
        <f>"'"&amp;Table5[[#This Row],[rxn]]&amp;"'"&amp;CHAR(9)&amp;IF(AND(Table5[[#This Row],[kapp_slack_ub]]&lt;&gt;0,Table5[[#This Row],[kapp_old]]&lt;$F$1),$F$1,Table5[[#This Row],[kapp_old]])</f>
        <v>'RXN-ADPt_c_vm_FWD-SPONT'	27141.27779288</v>
      </c>
      <c r="M2686" s="1">
        <f>_xlfn.XLOOKUP(Table5[[#This Row],[rxn]],Table3[name],Table3[flux],$F$1)</f>
        <v>27141.277792879999</v>
      </c>
      <c r="N2686" s="1" t="str">
        <f>IFERROR(Table5[[#This Row],[min flux]]/Table5[[#This Row],[associated enzload]],"")</f>
        <v/>
      </c>
      <c r="O2686" s="1">
        <f>_xlfn.NUMBERVALUE(IF(Table5[[#This Row],[flux/enzload]]="","",ABS($N$1-Table5[[#This Row],[flux/enzload]])))</f>
        <v>0</v>
      </c>
      <c r="P2686" s="1">
        <f>Table5[[#This Row],[kapp_old]]+IFERROR(((Table5[[#This Row],[kapp_slack_ub]]-Table5[[#This Row],[kapp_slack_lb]])/Table5[[#This Row],[associated enzload]]),0)</f>
        <v>27141.277792879999</v>
      </c>
      <c r="Q2686" s="1" t="str">
        <f>"'"&amp;Table5[[#This Row],[rxn]]&amp;"'"&amp;CHAR(9)&amp;Table5[[#This Row],[kapp + (slack_ub - slack_lb)/enzload]]</f>
        <v>'RXN-ADPt_c_vm_FWD-SPONT'	27141.27779288</v>
      </c>
      <c r="R2686" s="1">
        <f>_xlfn.XLOOKUP(Table5[[#This Row],[rxn]],Table38[name],Table38[flux],0)</f>
        <v>0</v>
      </c>
      <c r="S2686" s="1">
        <f>_xlfn.XLOOKUP(SUBSTITUTE(Table5[[#This Row],[rxn]],"RXN-","ENZLOAD-"),Table38[name],Table38[flux],0)</f>
        <v>0</v>
      </c>
      <c r="T2686" s="1" t="b">
        <f>AND(Table5[[#This Row],[ENZLOAD flux in kapp-slack.gms]]=0,Table5[[#This Row],[flux in kapp-slack.gms]]&lt;&gt;0,NOT(Table5[[#This Row],[spont or unknown?]]))</f>
        <v>0</v>
      </c>
      <c r="U2686" s="1" t="b">
        <f>OR(_xlfn.TEXTAFTER(Table5[[#This Row],[rxn]],"-",-1)="SPONT",_xlfn.TEXTAFTER(Table5[[#This Row],[rxn]],"-",-1)="UNKNOWN")</f>
        <v>1</v>
      </c>
      <c r="V2686" s="1">
        <f>_xlfn.XLOOKUP(SUBSTITUTE(Table5[[#This Row],[rxn]],"RXN-","ENZLOAD-"),Table4[rxn],Table4[ub],0)</f>
        <v>0</v>
      </c>
      <c r="W2686" s="1" t="b">
        <f>AND(Table5[[#This Row],[FVA ENZLOAD flux UB]]=0,Table5[[#This Row],[ENZ not made when it should be?]])</f>
        <v>0</v>
      </c>
    </row>
    <row r="2687" spans="1:23" hidden="1">
      <c r="A2687" s="1"/>
      <c r="B2687" s="1" t="str">
        <f>_xlfn.TEXTBEFORE(Table38[[#This Row],[all fluxes from kapp-slack]]," ",,,,"")</f>
        <v/>
      </c>
      <c r="C2687" s="1">
        <f>_xlfn.NUMBERVALUE(IFERROR(_xlfn.TEXTAFTER(Table38[[#This Row],[all fluxes from kapp-slack]]," ",-1,,,""),""))</f>
        <v>0</v>
      </c>
      <c r="F2687" s="1" t="s">
        <v>6962</v>
      </c>
      <c r="G2687" s="1" t="str">
        <f>_xlfn.TEXTBEFORE(Table5[[#This Row],[rxn     kapp_old        kapp_slack_ub   kapp_slack_lb]]," ")</f>
        <v>RXN-ADPt_c_vm_REV-SPONT</v>
      </c>
      <c r="H268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68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687" s="1">
        <f>_xlfn.NUMBERVALUE(_xlfn.TEXTAFTER(Table5[[#This Row],[rxn     kapp_old        kapp_slack_ub   kapp_slack_lb]]," ",-1))</f>
        <v>0</v>
      </c>
      <c r="K2687" s="1">
        <f>_xlfn.XLOOKUP(SUBSTITUTE(Table5[[#This Row],[rxn]],"RXN-","ENZLOAD-"),ENZLOAD[name],ENZLOAD[flux],0)</f>
        <v>0</v>
      </c>
      <c r="L2687" s="1" t="str">
        <f>"'"&amp;Table5[[#This Row],[rxn]]&amp;"'"&amp;CHAR(9)&amp;IF(AND(Table5[[#This Row],[kapp_slack_ub]]&lt;&gt;0,Table5[[#This Row],[kapp_old]]&lt;$F$1),$F$1,Table5[[#This Row],[kapp_old]])</f>
        <v>'RXN-ADPt_c_vm_REV-SPONT'	27141.27779288</v>
      </c>
      <c r="M2687" s="1">
        <f>_xlfn.XLOOKUP(Table5[[#This Row],[rxn]],Table3[name],Table3[flux],$F$1)</f>
        <v>27141.277792879999</v>
      </c>
      <c r="N2687" s="1" t="str">
        <f>IFERROR(Table5[[#This Row],[min flux]]/Table5[[#This Row],[associated enzload]],"")</f>
        <v/>
      </c>
      <c r="O2687" s="1">
        <f>_xlfn.NUMBERVALUE(IF(Table5[[#This Row],[flux/enzload]]="","",ABS($N$1-Table5[[#This Row],[flux/enzload]])))</f>
        <v>0</v>
      </c>
      <c r="P2687" s="1">
        <f>Table5[[#This Row],[kapp_old]]+IFERROR(((Table5[[#This Row],[kapp_slack_ub]]-Table5[[#This Row],[kapp_slack_lb]])/Table5[[#This Row],[associated enzload]]),0)</f>
        <v>27141.277792879999</v>
      </c>
      <c r="Q2687" s="1" t="str">
        <f>"'"&amp;Table5[[#This Row],[rxn]]&amp;"'"&amp;CHAR(9)&amp;Table5[[#This Row],[kapp + (slack_ub - slack_lb)/enzload]]</f>
        <v>'RXN-ADPt_c_vm_REV-SPONT'	27141.27779288</v>
      </c>
      <c r="R2687" s="1">
        <f>_xlfn.XLOOKUP(Table5[[#This Row],[rxn]],Table38[name],Table38[flux],0)</f>
        <v>0</v>
      </c>
      <c r="S2687" s="1">
        <f>_xlfn.XLOOKUP(SUBSTITUTE(Table5[[#This Row],[rxn]],"RXN-","ENZLOAD-"),Table38[name],Table38[flux],0)</f>
        <v>0</v>
      </c>
      <c r="T2687" s="1" t="b">
        <f>AND(Table5[[#This Row],[ENZLOAD flux in kapp-slack.gms]]=0,Table5[[#This Row],[flux in kapp-slack.gms]]&lt;&gt;0,NOT(Table5[[#This Row],[spont or unknown?]]))</f>
        <v>0</v>
      </c>
      <c r="U2687" s="1" t="b">
        <f>OR(_xlfn.TEXTAFTER(Table5[[#This Row],[rxn]],"-",-1)="SPONT",_xlfn.TEXTAFTER(Table5[[#This Row],[rxn]],"-",-1)="UNKNOWN")</f>
        <v>1</v>
      </c>
      <c r="V2687" s="1">
        <f>_xlfn.XLOOKUP(SUBSTITUTE(Table5[[#This Row],[rxn]],"RXN-","ENZLOAD-"),Table4[rxn],Table4[ub],0)</f>
        <v>0</v>
      </c>
      <c r="W2687" s="1" t="b">
        <f>AND(Table5[[#This Row],[FVA ENZLOAD flux UB]]=0,Table5[[#This Row],[ENZ not made when it should be?]])</f>
        <v>0</v>
      </c>
    </row>
    <row r="2688" spans="1:23" hidden="1">
      <c r="A2688" s="1"/>
      <c r="B2688" s="1" t="str">
        <f>_xlfn.TEXTBEFORE(Table38[[#This Row],[all fluxes from kapp-slack]]," ",,,,"")</f>
        <v/>
      </c>
      <c r="C2688" s="1">
        <f>_xlfn.NUMBERVALUE(IFERROR(_xlfn.TEXTAFTER(Table38[[#This Row],[all fluxes from kapp-slack]]," ",-1,,,""),""))</f>
        <v>0</v>
      </c>
      <c r="F2688" s="1" t="s">
        <v>6973</v>
      </c>
      <c r="G2688" s="1" t="str">
        <f>_xlfn.TEXTBEFORE(Table5[[#This Row],[rxn     kapp_old        kapp_slack_ub   kapp_slack_lb]]," ")</f>
        <v>RXN-AFLTXNB1S_c_FWD-rt2689</v>
      </c>
      <c r="H268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68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688" s="1">
        <f>_xlfn.NUMBERVALUE(_xlfn.TEXTAFTER(Table5[[#This Row],[rxn     kapp_old        kapp_slack_ub   kapp_slack_lb]]," ",-1))</f>
        <v>0</v>
      </c>
      <c r="K2688" s="1">
        <f>_xlfn.XLOOKUP(SUBSTITUTE(Table5[[#This Row],[rxn]],"RXN-","ENZLOAD-"),ENZLOAD[name],ENZLOAD[flux],0)</f>
        <v>0</v>
      </c>
      <c r="L2688" s="1" t="str">
        <f>"'"&amp;Table5[[#This Row],[rxn]]&amp;"'"&amp;CHAR(9)&amp;IF(AND(Table5[[#This Row],[kapp_slack_ub]]&lt;&gt;0,Table5[[#This Row],[kapp_old]]&lt;$F$1),$F$1,Table5[[#This Row],[kapp_old]])</f>
        <v>'RXN-AFLTXNB1S_c_FWD-rt2689'	27141.27779288</v>
      </c>
      <c r="M2688" s="1">
        <f>_xlfn.XLOOKUP(Table5[[#This Row],[rxn]],Table3[name],Table3[flux],$F$1)</f>
        <v>27141.277792879999</v>
      </c>
      <c r="N2688" s="1" t="str">
        <f>IFERROR(Table5[[#This Row],[min flux]]/Table5[[#This Row],[associated enzload]],"")</f>
        <v/>
      </c>
      <c r="O2688" s="1">
        <f>_xlfn.NUMBERVALUE(IF(Table5[[#This Row],[flux/enzload]]="","",ABS($N$1-Table5[[#This Row],[flux/enzload]])))</f>
        <v>0</v>
      </c>
      <c r="P2688" s="1">
        <f>Table5[[#This Row],[kapp_old]]+IFERROR(((Table5[[#This Row],[kapp_slack_ub]]-Table5[[#This Row],[kapp_slack_lb]])/Table5[[#This Row],[associated enzload]]),0)</f>
        <v>27141.277792879999</v>
      </c>
      <c r="Q2688" s="1" t="str">
        <f>"'"&amp;Table5[[#This Row],[rxn]]&amp;"'"&amp;CHAR(9)&amp;Table5[[#This Row],[kapp + (slack_ub - slack_lb)/enzload]]</f>
        <v>'RXN-AFLTXNB1S_c_FWD-rt2689'	27141.27779288</v>
      </c>
      <c r="R2688" s="1">
        <f>_xlfn.XLOOKUP(Table5[[#This Row],[rxn]],Table38[name],Table38[flux],0)</f>
        <v>0</v>
      </c>
      <c r="S2688" s="1">
        <f>_xlfn.XLOOKUP(SUBSTITUTE(Table5[[#This Row],[rxn]],"RXN-","ENZLOAD-"),Table38[name],Table38[flux],0)</f>
        <v>0</v>
      </c>
      <c r="T2688" s="1" t="b">
        <f>AND(Table5[[#This Row],[ENZLOAD flux in kapp-slack.gms]]=0,Table5[[#This Row],[flux in kapp-slack.gms]]&lt;&gt;0,NOT(Table5[[#This Row],[spont or unknown?]]))</f>
        <v>0</v>
      </c>
      <c r="U2688" s="1" t="b">
        <f>OR(_xlfn.TEXTAFTER(Table5[[#This Row],[rxn]],"-",-1)="SPONT",_xlfn.TEXTAFTER(Table5[[#This Row],[rxn]],"-",-1)="UNKNOWN")</f>
        <v>0</v>
      </c>
      <c r="V2688" s="1">
        <f>_xlfn.XLOOKUP(SUBSTITUTE(Table5[[#This Row],[rxn]],"RXN-","ENZLOAD-"),Table4[rxn],Table4[ub],0)</f>
        <v>0.71002441999999999</v>
      </c>
      <c r="W2688" s="1" t="b">
        <f>AND(Table5[[#This Row],[FVA ENZLOAD flux UB]]=0,Table5[[#This Row],[ENZ not made when it should be?]])</f>
        <v>0</v>
      </c>
    </row>
    <row r="2689" spans="1:23" hidden="1">
      <c r="A2689" s="1"/>
      <c r="B2689" s="1" t="str">
        <f>_xlfn.TEXTBEFORE(Table38[[#This Row],[all fluxes from kapp-slack]]," ",,,,"")</f>
        <v/>
      </c>
      <c r="C2689" s="1">
        <f>_xlfn.NUMBERVALUE(IFERROR(_xlfn.TEXTAFTER(Table38[[#This Row],[all fluxes from kapp-slack]]," ",-1,,,""),""))</f>
        <v>0</v>
      </c>
      <c r="F2689" s="1" t="s">
        <v>6974</v>
      </c>
      <c r="G2689" s="1" t="str">
        <f>_xlfn.TEXTBEFORE(Table5[[#This Row],[rxn     kapp_old        kapp_slack_ub   kapp_slack_lb]]," ")</f>
        <v>RXN-AFLTXNB2S_c_FWD-rt2689</v>
      </c>
      <c r="H268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68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689" s="1">
        <f>_xlfn.NUMBERVALUE(_xlfn.TEXTAFTER(Table5[[#This Row],[rxn     kapp_old        kapp_slack_ub   kapp_slack_lb]]," ",-1))</f>
        <v>0</v>
      </c>
      <c r="K2689" s="1">
        <f>_xlfn.XLOOKUP(SUBSTITUTE(Table5[[#This Row],[rxn]],"RXN-","ENZLOAD-"),ENZLOAD[name],ENZLOAD[flux],0)</f>
        <v>0</v>
      </c>
      <c r="L2689" s="1" t="str">
        <f>"'"&amp;Table5[[#This Row],[rxn]]&amp;"'"&amp;CHAR(9)&amp;IF(AND(Table5[[#This Row],[kapp_slack_ub]]&lt;&gt;0,Table5[[#This Row],[kapp_old]]&lt;$F$1),$F$1,Table5[[#This Row],[kapp_old]])</f>
        <v>'RXN-AFLTXNB2S_c_FWD-rt2689'	27141.27779288</v>
      </c>
      <c r="M2689" s="1">
        <f>_xlfn.XLOOKUP(Table5[[#This Row],[rxn]],Table3[name],Table3[flux],$F$1)</f>
        <v>27141.277792879999</v>
      </c>
      <c r="N2689" s="1" t="str">
        <f>IFERROR(Table5[[#This Row],[min flux]]/Table5[[#This Row],[associated enzload]],"")</f>
        <v/>
      </c>
      <c r="O2689" s="1">
        <f>_xlfn.NUMBERVALUE(IF(Table5[[#This Row],[flux/enzload]]="","",ABS($N$1-Table5[[#This Row],[flux/enzload]])))</f>
        <v>0</v>
      </c>
      <c r="P2689" s="1">
        <f>Table5[[#This Row],[kapp_old]]+IFERROR(((Table5[[#This Row],[kapp_slack_ub]]-Table5[[#This Row],[kapp_slack_lb]])/Table5[[#This Row],[associated enzload]]),0)</f>
        <v>27141.277792879999</v>
      </c>
      <c r="Q2689" s="1" t="str">
        <f>"'"&amp;Table5[[#This Row],[rxn]]&amp;"'"&amp;CHAR(9)&amp;Table5[[#This Row],[kapp + (slack_ub - slack_lb)/enzload]]</f>
        <v>'RXN-AFLTXNB2S_c_FWD-rt2689'	27141.27779288</v>
      </c>
      <c r="R2689" s="1">
        <f>_xlfn.XLOOKUP(Table5[[#This Row],[rxn]],Table38[name],Table38[flux],0)</f>
        <v>0</v>
      </c>
      <c r="S2689" s="1">
        <f>_xlfn.XLOOKUP(SUBSTITUTE(Table5[[#This Row],[rxn]],"RXN-","ENZLOAD-"),Table38[name],Table38[flux],0)</f>
        <v>0</v>
      </c>
      <c r="T2689" s="1" t="b">
        <f>AND(Table5[[#This Row],[ENZLOAD flux in kapp-slack.gms]]=0,Table5[[#This Row],[flux in kapp-slack.gms]]&lt;&gt;0,NOT(Table5[[#This Row],[spont or unknown?]]))</f>
        <v>0</v>
      </c>
      <c r="U2689" s="1" t="b">
        <f>OR(_xlfn.TEXTAFTER(Table5[[#This Row],[rxn]],"-",-1)="SPONT",_xlfn.TEXTAFTER(Table5[[#This Row],[rxn]],"-",-1)="UNKNOWN")</f>
        <v>0</v>
      </c>
      <c r="V2689" s="1">
        <f>_xlfn.XLOOKUP(SUBSTITUTE(Table5[[#This Row],[rxn]],"RXN-","ENZLOAD-"),Table4[rxn],Table4[ub],0)</f>
        <v>0.71002441999999999</v>
      </c>
      <c r="W2689" s="1" t="b">
        <f>AND(Table5[[#This Row],[FVA ENZLOAD flux UB]]=0,Table5[[#This Row],[ENZ not made when it should be?]])</f>
        <v>0</v>
      </c>
    </row>
    <row r="2690" spans="1:23" hidden="1">
      <c r="A2690" s="1"/>
      <c r="B2690" s="1" t="str">
        <f>_xlfn.TEXTBEFORE(Table38[[#This Row],[all fluxes from kapp-slack]]," ",,,,"")</f>
        <v/>
      </c>
      <c r="C2690" s="1">
        <f>_xlfn.NUMBERVALUE(IFERROR(_xlfn.TEXTAFTER(Table38[[#This Row],[all fluxes from kapp-slack]]," ",-1,,,""),""))</f>
        <v>0</v>
      </c>
      <c r="F2690" s="1" t="s">
        <v>6985</v>
      </c>
      <c r="G2690" s="1" t="str">
        <f>_xlfn.TEXTBEFORE(Table5[[#This Row],[rxn     kapp_old        kapp_slack_ub   kapp_slack_lb]]," ")</f>
        <v>RXN-AHCYSt_c_m_FWD-SPONT</v>
      </c>
      <c r="H269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69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690" s="1">
        <f>_xlfn.NUMBERVALUE(_xlfn.TEXTAFTER(Table5[[#This Row],[rxn     kapp_old        kapp_slack_ub   kapp_slack_lb]]," ",-1))</f>
        <v>0</v>
      </c>
      <c r="K2690" s="1">
        <f>_xlfn.XLOOKUP(SUBSTITUTE(Table5[[#This Row],[rxn]],"RXN-","ENZLOAD-"),ENZLOAD[name],ENZLOAD[flux],0)</f>
        <v>0</v>
      </c>
      <c r="L2690" s="1" t="str">
        <f>"'"&amp;Table5[[#This Row],[rxn]]&amp;"'"&amp;CHAR(9)&amp;IF(AND(Table5[[#This Row],[kapp_slack_ub]]&lt;&gt;0,Table5[[#This Row],[kapp_old]]&lt;$F$1),$F$1,Table5[[#This Row],[kapp_old]])</f>
        <v>'RXN-AHCYSt_c_m_FWD-SPONT'	27141.27779288</v>
      </c>
      <c r="M2690" s="1">
        <f>_xlfn.XLOOKUP(Table5[[#This Row],[rxn]],Table3[name],Table3[flux],$F$1)</f>
        <v>27141.277792879999</v>
      </c>
      <c r="N2690" s="1" t="str">
        <f>IFERROR(Table5[[#This Row],[min flux]]/Table5[[#This Row],[associated enzload]],"")</f>
        <v/>
      </c>
      <c r="O2690" s="1">
        <f>_xlfn.NUMBERVALUE(IF(Table5[[#This Row],[flux/enzload]]="","",ABS($N$1-Table5[[#This Row],[flux/enzload]])))</f>
        <v>0</v>
      </c>
      <c r="P2690" s="1">
        <f>Table5[[#This Row],[kapp_old]]+IFERROR(((Table5[[#This Row],[kapp_slack_ub]]-Table5[[#This Row],[kapp_slack_lb]])/Table5[[#This Row],[associated enzload]]),0)</f>
        <v>27141.277792879999</v>
      </c>
      <c r="Q2690" s="1" t="str">
        <f>"'"&amp;Table5[[#This Row],[rxn]]&amp;"'"&amp;CHAR(9)&amp;Table5[[#This Row],[kapp + (slack_ub - slack_lb)/enzload]]</f>
        <v>'RXN-AHCYSt_c_m_FWD-SPONT'	27141.27779288</v>
      </c>
      <c r="R2690" s="1">
        <f>_xlfn.XLOOKUP(Table5[[#This Row],[rxn]],Table38[name],Table38[flux],0)</f>
        <v>0</v>
      </c>
      <c r="S2690" s="1">
        <f>_xlfn.XLOOKUP(SUBSTITUTE(Table5[[#This Row],[rxn]],"RXN-","ENZLOAD-"),Table38[name],Table38[flux],0)</f>
        <v>0</v>
      </c>
      <c r="T2690" s="1" t="b">
        <f>AND(Table5[[#This Row],[ENZLOAD flux in kapp-slack.gms]]=0,Table5[[#This Row],[flux in kapp-slack.gms]]&lt;&gt;0,NOT(Table5[[#This Row],[spont or unknown?]]))</f>
        <v>0</v>
      </c>
      <c r="U2690" s="1" t="b">
        <f>OR(_xlfn.TEXTAFTER(Table5[[#This Row],[rxn]],"-",-1)="SPONT",_xlfn.TEXTAFTER(Table5[[#This Row],[rxn]],"-",-1)="UNKNOWN")</f>
        <v>1</v>
      </c>
      <c r="V2690" s="1">
        <f>_xlfn.XLOOKUP(SUBSTITUTE(Table5[[#This Row],[rxn]],"RXN-","ENZLOAD-"),Table4[rxn],Table4[ub],0)</f>
        <v>0</v>
      </c>
      <c r="W2690" s="1" t="b">
        <f>AND(Table5[[#This Row],[FVA ENZLOAD flux UB]]=0,Table5[[#This Row],[ENZ not made when it should be?]])</f>
        <v>0</v>
      </c>
    </row>
    <row r="2691" spans="1:23" hidden="1">
      <c r="A2691" s="1"/>
      <c r="B2691" s="1" t="str">
        <f>_xlfn.TEXTBEFORE(Table38[[#This Row],[all fluxes from kapp-slack]]," ",,,,"")</f>
        <v/>
      </c>
      <c r="C2691" s="1">
        <f>_xlfn.NUMBERVALUE(IFERROR(_xlfn.TEXTAFTER(Table38[[#This Row],[all fluxes from kapp-slack]]," ",-1,,,""),""))</f>
        <v>0</v>
      </c>
      <c r="F2691" s="1" t="s">
        <v>6986</v>
      </c>
      <c r="G2691" s="1" t="str">
        <f>_xlfn.TEXTBEFORE(Table5[[#This Row],[rxn     kapp_old        kapp_slack_ub   kapp_slack_lb]]," ")</f>
        <v>RXN-AHCYSt_c_m_REV-SPONT</v>
      </c>
      <c r="H269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69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691" s="1">
        <f>_xlfn.NUMBERVALUE(_xlfn.TEXTAFTER(Table5[[#This Row],[rxn     kapp_old        kapp_slack_ub   kapp_slack_lb]]," ",-1))</f>
        <v>0</v>
      </c>
      <c r="K2691" s="1">
        <f>_xlfn.XLOOKUP(SUBSTITUTE(Table5[[#This Row],[rxn]],"RXN-","ENZLOAD-"),ENZLOAD[name],ENZLOAD[flux],0)</f>
        <v>0</v>
      </c>
      <c r="L2691" s="1" t="str">
        <f>"'"&amp;Table5[[#This Row],[rxn]]&amp;"'"&amp;CHAR(9)&amp;IF(AND(Table5[[#This Row],[kapp_slack_ub]]&lt;&gt;0,Table5[[#This Row],[kapp_old]]&lt;$F$1),$F$1,Table5[[#This Row],[kapp_old]])</f>
        <v>'RXN-AHCYSt_c_m_REV-SPONT'	27141.27779288</v>
      </c>
      <c r="M2691" s="1">
        <f>_xlfn.XLOOKUP(Table5[[#This Row],[rxn]],Table3[name],Table3[flux],$F$1)</f>
        <v>27141.277792879999</v>
      </c>
      <c r="N2691" s="1" t="str">
        <f>IFERROR(Table5[[#This Row],[min flux]]/Table5[[#This Row],[associated enzload]],"")</f>
        <v/>
      </c>
      <c r="O2691" s="1">
        <f>_xlfn.NUMBERVALUE(IF(Table5[[#This Row],[flux/enzload]]="","",ABS($N$1-Table5[[#This Row],[flux/enzload]])))</f>
        <v>0</v>
      </c>
      <c r="P2691" s="1">
        <f>Table5[[#This Row],[kapp_old]]+IFERROR(((Table5[[#This Row],[kapp_slack_ub]]-Table5[[#This Row],[kapp_slack_lb]])/Table5[[#This Row],[associated enzload]]),0)</f>
        <v>27141.277792879999</v>
      </c>
      <c r="Q2691" s="1" t="str">
        <f>"'"&amp;Table5[[#This Row],[rxn]]&amp;"'"&amp;CHAR(9)&amp;Table5[[#This Row],[kapp + (slack_ub - slack_lb)/enzload]]</f>
        <v>'RXN-AHCYSt_c_m_REV-SPONT'	27141.27779288</v>
      </c>
      <c r="R2691" s="1">
        <f>_xlfn.XLOOKUP(Table5[[#This Row],[rxn]],Table38[name],Table38[flux],0)</f>
        <v>0</v>
      </c>
      <c r="S2691" s="1">
        <f>_xlfn.XLOOKUP(SUBSTITUTE(Table5[[#This Row],[rxn]],"RXN-","ENZLOAD-"),Table38[name],Table38[flux],0)</f>
        <v>0</v>
      </c>
      <c r="T2691" s="1" t="b">
        <f>AND(Table5[[#This Row],[ENZLOAD flux in kapp-slack.gms]]=0,Table5[[#This Row],[flux in kapp-slack.gms]]&lt;&gt;0,NOT(Table5[[#This Row],[spont or unknown?]]))</f>
        <v>0</v>
      </c>
      <c r="U2691" s="1" t="b">
        <f>OR(_xlfn.TEXTAFTER(Table5[[#This Row],[rxn]],"-",-1)="SPONT",_xlfn.TEXTAFTER(Table5[[#This Row],[rxn]],"-",-1)="UNKNOWN")</f>
        <v>1</v>
      </c>
      <c r="V2691" s="1">
        <f>_xlfn.XLOOKUP(SUBSTITUTE(Table5[[#This Row],[rxn]],"RXN-","ENZLOAD-"),Table4[rxn],Table4[ub],0)</f>
        <v>0</v>
      </c>
      <c r="W2691" s="1" t="b">
        <f>AND(Table5[[#This Row],[FVA ENZLOAD flux UB]]=0,Table5[[#This Row],[ENZ not made when it should be?]])</f>
        <v>0</v>
      </c>
    </row>
    <row r="2692" spans="1:23" hidden="1">
      <c r="A2692" s="1"/>
      <c r="B2692" s="1" t="str">
        <f>_xlfn.TEXTBEFORE(Table38[[#This Row],[all fluxes from kapp-slack]]," ",,,,"")</f>
        <v/>
      </c>
      <c r="C2692" s="1">
        <f>_xlfn.NUMBERVALUE(IFERROR(_xlfn.TEXTAFTER(Table38[[#This Row],[all fluxes from kapp-slack]]," ",-1,,,""),""))</f>
        <v>0</v>
      </c>
      <c r="F2692" s="1" t="s">
        <v>6987</v>
      </c>
      <c r="G2692" s="1" t="str">
        <f>_xlfn.TEXTBEFORE(Table5[[#This Row],[rxn     kapp_old        kapp_slack_ub   kapp_slack_lb]]," ")</f>
        <v>RXN-AHCYSt_c_rm_FWD-SPONT</v>
      </c>
      <c r="H269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69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692" s="1">
        <f>_xlfn.NUMBERVALUE(_xlfn.TEXTAFTER(Table5[[#This Row],[rxn     kapp_old        kapp_slack_ub   kapp_slack_lb]]," ",-1))</f>
        <v>0</v>
      </c>
      <c r="K2692" s="1">
        <f>_xlfn.XLOOKUP(SUBSTITUTE(Table5[[#This Row],[rxn]],"RXN-","ENZLOAD-"),ENZLOAD[name],ENZLOAD[flux],0)</f>
        <v>0</v>
      </c>
      <c r="L2692" s="1" t="str">
        <f>"'"&amp;Table5[[#This Row],[rxn]]&amp;"'"&amp;CHAR(9)&amp;IF(AND(Table5[[#This Row],[kapp_slack_ub]]&lt;&gt;0,Table5[[#This Row],[kapp_old]]&lt;$F$1),$F$1,Table5[[#This Row],[kapp_old]])</f>
        <v>'RXN-AHCYSt_c_rm_FWD-SPONT'	27141.27779288</v>
      </c>
      <c r="M2692" s="1">
        <f>_xlfn.XLOOKUP(Table5[[#This Row],[rxn]],Table3[name],Table3[flux],$F$1)</f>
        <v>27141.277792879999</v>
      </c>
      <c r="N2692" s="1" t="str">
        <f>IFERROR(Table5[[#This Row],[min flux]]/Table5[[#This Row],[associated enzload]],"")</f>
        <v/>
      </c>
      <c r="O2692" s="1">
        <f>_xlfn.NUMBERVALUE(IF(Table5[[#This Row],[flux/enzload]]="","",ABS($N$1-Table5[[#This Row],[flux/enzload]])))</f>
        <v>0</v>
      </c>
      <c r="P2692" s="1">
        <f>Table5[[#This Row],[kapp_old]]+IFERROR(((Table5[[#This Row],[kapp_slack_ub]]-Table5[[#This Row],[kapp_slack_lb]])/Table5[[#This Row],[associated enzload]]),0)</f>
        <v>27141.277792879999</v>
      </c>
      <c r="Q2692" s="1" t="str">
        <f>"'"&amp;Table5[[#This Row],[rxn]]&amp;"'"&amp;CHAR(9)&amp;Table5[[#This Row],[kapp + (slack_ub - slack_lb)/enzload]]</f>
        <v>'RXN-AHCYSt_c_rm_FWD-SPONT'	27141.27779288</v>
      </c>
      <c r="R2692" s="1">
        <f>_xlfn.XLOOKUP(Table5[[#This Row],[rxn]],Table38[name],Table38[flux],0)</f>
        <v>0</v>
      </c>
      <c r="S2692" s="1">
        <f>_xlfn.XLOOKUP(SUBSTITUTE(Table5[[#This Row],[rxn]],"RXN-","ENZLOAD-"),Table38[name],Table38[flux],0)</f>
        <v>0</v>
      </c>
      <c r="T2692" s="1" t="b">
        <f>AND(Table5[[#This Row],[ENZLOAD flux in kapp-slack.gms]]=0,Table5[[#This Row],[flux in kapp-slack.gms]]&lt;&gt;0,NOT(Table5[[#This Row],[spont or unknown?]]))</f>
        <v>0</v>
      </c>
      <c r="U2692" s="1" t="b">
        <f>OR(_xlfn.TEXTAFTER(Table5[[#This Row],[rxn]],"-",-1)="SPONT",_xlfn.TEXTAFTER(Table5[[#This Row],[rxn]],"-",-1)="UNKNOWN")</f>
        <v>1</v>
      </c>
      <c r="V2692" s="1">
        <f>_xlfn.XLOOKUP(SUBSTITUTE(Table5[[#This Row],[rxn]],"RXN-","ENZLOAD-"),Table4[rxn],Table4[ub],0)</f>
        <v>0</v>
      </c>
      <c r="W2692" s="1" t="b">
        <f>AND(Table5[[#This Row],[FVA ENZLOAD flux UB]]=0,Table5[[#This Row],[ENZ not made when it should be?]])</f>
        <v>0</v>
      </c>
    </row>
    <row r="2693" spans="1:23" hidden="1">
      <c r="A2693" s="1"/>
      <c r="B2693" s="1" t="str">
        <f>_xlfn.TEXTBEFORE(Table38[[#This Row],[all fluxes from kapp-slack]]," ",,,,"")</f>
        <v/>
      </c>
      <c r="C2693" s="1">
        <f>_xlfn.NUMBERVALUE(IFERROR(_xlfn.TEXTAFTER(Table38[[#This Row],[all fluxes from kapp-slack]]," ",-1,,,""),""))</f>
        <v>0</v>
      </c>
      <c r="F2693" s="1" t="s">
        <v>6988</v>
      </c>
      <c r="G2693" s="1" t="str">
        <f>_xlfn.TEXTBEFORE(Table5[[#This Row],[rxn     kapp_old        kapp_slack_ub   kapp_slack_lb]]," ")</f>
        <v>RXN-AHCYSt_c_rm_REV-SPONT</v>
      </c>
      <c r="H269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69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693" s="1">
        <f>_xlfn.NUMBERVALUE(_xlfn.TEXTAFTER(Table5[[#This Row],[rxn     kapp_old        kapp_slack_ub   kapp_slack_lb]]," ",-1))</f>
        <v>0</v>
      </c>
      <c r="K2693" s="1">
        <f>_xlfn.XLOOKUP(SUBSTITUTE(Table5[[#This Row],[rxn]],"RXN-","ENZLOAD-"),ENZLOAD[name],ENZLOAD[flux],0)</f>
        <v>0</v>
      </c>
      <c r="L2693" s="1" t="str">
        <f>"'"&amp;Table5[[#This Row],[rxn]]&amp;"'"&amp;CHAR(9)&amp;IF(AND(Table5[[#This Row],[kapp_slack_ub]]&lt;&gt;0,Table5[[#This Row],[kapp_old]]&lt;$F$1),$F$1,Table5[[#This Row],[kapp_old]])</f>
        <v>'RXN-AHCYSt_c_rm_REV-SPONT'	27141.27779288</v>
      </c>
      <c r="M2693" s="1">
        <f>_xlfn.XLOOKUP(Table5[[#This Row],[rxn]],Table3[name],Table3[flux],$F$1)</f>
        <v>4.6841760775667297E-2</v>
      </c>
      <c r="N2693" s="1" t="str">
        <f>IFERROR(Table5[[#This Row],[min flux]]/Table5[[#This Row],[associated enzload]],"")</f>
        <v/>
      </c>
      <c r="O2693" s="1">
        <f>_xlfn.NUMBERVALUE(IF(Table5[[#This Row],[flux/enzload]]="","",ABS($N$1-Table5[[#This Row],[flux/enzload]])))</f>
        <v>0</v>
      </c>
      <c r="P2693" s="1">
        <f>Table5[[#This Row],[kapp_old]]+IFERROR(((Table5[[#This Row],[kapp_slack_ub]]-Table5[[#This Row],[kapp_slack_lb]])/Table5[[#This Row],[associated enzload]]),0)</f>
        <v>27141.277792879999</v>
      </c>
      <c r="Q2693" s="1" t="str">
        <f>"'"&amp;Table5[[#This Row],[rxn]]&amp;"'"&amp;CHAR(9)&amp;Table5[[#This Row],[kapp + (slack_ub - slack_lb)/enzload]]</f>
        <v>'RXN-AHCYSt_c_rm_REV-SPONT'	27141.27779288</v>
      </c>
      <c r="R2693" s="1">
        <f>_xlfn.XLOOKUP(Table5[[#This Row],[rxn]],Table38[name],Table38[flux],0)</f>
        <v>4.7652468386902999E-2</v>
      </c>
      <c r="S2693" s="1">
        <f>_xlfn.XLOOKUP(SUBSTITUTE(Table5[[#This Row],[rxn]],"RXN-","ENZLOAD-"),Table38[name],Table38[flux],0)</f>
        <v>0</v>
      </c>
      <c r="T2693" s="1" t="b">
        <f>AND(Table5[[#This Row],[ENZLOAD flux in kapp-slack.gms]]=0,Table5[[#This Row],[flux in kapp-slack.gms]]&lt;&gt;0,NOT(Table5[[#This Row],[spont or unknown?]]))</f>
        <v>0</v>
      </c>
      <c r="U2693" s="1" t="b">
        <f>OR(_xlfn.TEXTAFTER(Table5[[#This Row],[rxn]],"-",-1)="SPONT",_xlfn.TEXTAFTER(Table5[[#This Row],[rxn]],"-",-1)="UNKNOWN")</f>
        <v>1</v>
      </c>
      <c r="V2693" s="1">
        <f>_xlfn.XLOOKUP(SUBSTITUTE(Table5[[#This Row],[rxn]],"RXN-","ENZLOAD-"),Table4[rxn],Table4[ub],0)</f>
        <v>0</v>
      </c>
      <c r="W2693" s="1" t="b">
        <f>AND(Table5[[#This Row],[FVA ENZLOAD flux UB]]=0,Table5[[#This Row],[ENZ not made when it should be?]])</f>
        <v>0</v>
      </c>
    </row>
    <row r="2694" spans="1:23" hidden="1">
      <c r="A2694" s="1"/>
      <c r="B2694" s="1" t="str">
        <f>_xlfn.TEXTBEFORE(Table38[[#This Row],[all fluxes from kapp-slack]]," ",,,,"")</f>
        <v/>
      </c>
      <c r="C2694" s="1">
        <f>_xlfn.NUMBERVALUE(IFERROR(_xlfn.TEXTAFTER(Table38[[#This Row],[all fluxes from kapp-slack]]," ",-1,,,""),""))</f>
        <v>0</v>
      </c>
      <c r="F2694" s="1" t="s">
        <v>6991</v>
      </c>
      <c r="G2694" s="1" t="str">
        <f>_xlfn.TEXTBEFORE(Table5[[#This Row],[rxn     kapp_old        kapp_slack_ub   kapp_slack_lb]]," ")</f>
        <v>RXN-AHMMPS4_c_FWD-rt2779</v>
      </c>
      <c r="H269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69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694" s="1">
        <f>_xlfn.NUMBERVALUE(_xlfn.TEXTAFTER(Table5[[#This Row],[rxn     kapp_old        kapp_slack_ub   kapp_slack_lb]]," ",-1))</f>
        <v>0</v>
      </c>
      <c r="K2694" s="1">
        <f>_xlfn.XLOOKUP(SUBSTITUTE(Table5[[#This Row],[rxn]],"RXN-","ENZLOAD-"),ENZLOAD[name],ENZLOAD[flux],0)</f>
        <v>0</v>
      </c>
      <c r="L2694" s="1" t="str">
        <f>"'"&amp;Table5[[#This Row],[rxn]]&amp;"'"&amp;CHAR(9)&amp;IF(AND(Table5[[#This Row],[kapp_slack_ub]]&lt;&gt;0,Table5[[#This Row],[kapp_old]]&lt;$F$1),$F$1,Table5[[#This Row],[kapp_old]])</f>
        <v>'RXN-AHMMPS4_c_FWD-rt2779'	27141.27779288</v>
      </c>
      <c r="M2694" s="1">
        <f>_xlfn.XLOOKUP(Table5[[#This Row],[rxn]],Table3[name],Table3[flux],$F$1)</f>
        <v>27141.277792879999</v>
      </c>
      <c r="N2694" s="1" t="str">
        <f>IFERROR(Table5[[#This Row],[min flux]]/Table5[[#This Row],[associated enzload]],"")</f>
        <v/>
      </c>
      <c r="O2694" s="1">
        <f>_xlfn.NUMBERVALUE(IF(Table5[[#This Row],[flux/enzload]]="","",ABS($N$1-Table5[[#This Row],[flux/enzload]])))</f>
        <v>0</v>
      </c>
      <c r="P2694" s="1">
        <f>Table5[[#This Row],[kapp_old]]+IFERROR(((Table5[[#This Row],[kapp_slack_ub]]-Table5[[#This Row],[kapp_slack_lb]])/Table5[[#This Row],[associated enzload]]),0)</f>
        <v>27141.277792879999</v>
      </c>
      <c r="Q2694" s="1" t="str">
        <f>"'"&amp;Table5[[#This Row],[rxn]]&amp;"'"&amp;CHAR(9)&amp;Table5[[#This Row],[kapp + (slack_ub - slack_lb)/enzload]]</f>
        <v>'RXN-AHMMPS4_c_FWD-rt2779'	27141.27779288</v>
      </c>
      <c r="R2694" s="1">
        <f>_xlfn.XLOOKUP(Table5[[#This Row],[rxn]],Table38[name],Table38[flux],0)</f>
        <v>0</v>
      </c>
      <c r="S2694" s="1">
        <f>_xlfn.XLOOKUP(SUBSTITUTE(Table5[[#This Row],[rxn]],"RXN-","ENZLOAD-"),Table38[name],Table38[flux],0)</f>
        <v>0</v>
      </c>
      <c r="T2694" s="1" t="b">
        <f>AND(Table5[[#This Row],[ENZLOAD flux in kapp-slack.gms]]=0,Table5[[#This Row],[flux in kapp-slack.gms]]&lt;&gt;0,NOT(Table5[[#This Row],[spont or unknown?]]))</f>
        <v>0</v>
      </c>
      <c r="U2694" s="1" t="b">
        <f>OR(_xlfn.TEXTAFTER(Table5[[#This Row],[rxn]],"-",-1)="SPONT",_xlfn.TEXTAFTER(Table5[[#This Row],[rxn]],"-",-1)="UNKNOWN")</f>
        <v>0</v>
      </c>
      <c r="V2694" s="1">
        <f>_xlfn.XLOOKUP(SUBSTITUTE(Table5[[#This Row],[rxn]],"RXN-","ENZLOAD-"),Table4[rxn],Table4[ub],0)</f>
        <v>0.66305183000000001</v>
      </c>
      <c r="W2694" s="1" t="b">
        <f>AND(Table5[[#This Row],[FVA ENZLOAD flux UB]]=0,Table5[[#This Row],[ENZ not made when it should be?]])</f>
        <v>0</v>
      </c>
    </row>
    <row r="2695" spans="1:23" hidden="1">
      <c r="A2695" s="1"/>
      <c r="B2695" s="1" t="str">
        <f>_xlfn.TEXTBEFORE(Table38[[#This Row],[all fluxes from kapp-slack]]," ",,,,"")</f>
        <v/>
      </c>
      <c r="C2695" s="1">
        <f>_xlfn.NUMBERVALUE(IFERROR(_xlfn.TEXTAFTER(Table38[[#This Row],[all fluxes from kapp-slack]]," ",-1,,,""),""))</f>
        <v>0</v>
      </c>
      <c r="F2695" s="1" t="s">
        <v>7001</v>
      </c>
      <c r="G2695" s="1" t="str">
        <f>_xlfn.TEXTBEFORE(Table5[[#This Row],[rxn     kapp_old        kapp_slack_ub   kapp_slack_lb]]," ")</f>
        <v>RXN-AKGt_c_e_FWD-SPONT</v>
      </c>
      <c r="H269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69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695" s="1">
        <f>_xlfn.NUMBERVALUE(_xlfn.TEXTAFTER(Table5[[#This Row],[rxn     kapp_old        kapp_slack_ub   kapp_slack_lb]]," ",-1))</f>
        <v>0</v>
      </c>
      <c r="K2695" s="1">
        <f>_xlfn.XLOOKUP(SUBSTITUTE(Table5[[#This Row],[rxn]],"RXN-","ENZLOAD-"),ENZLOAD[name],ENZLOAD[flux],0)</f>
        <v>0</v>
      </c>
      <c r="L2695" s="1" t="str">
        <f>"'"&amp;Table5[[#This Row],[rxn]]&amp;"'"&amp;CHAR(9)&amp;IF(AND(Table5[[#This Row],[kapp_slack_ub]]&lt;&gt;0,Table5[[#This Row],[kapp_old]]&lt;$F$1),$F$1,Table5[[#This Row],[kapp_old]])</f>
        <v>'RXN-AKGt_c_e_FWD-SPONT'	27141.27779288</v>
      </c>
      <c r="M2695" s="1">
        <f>_xlfn.XLOOKUP(Table5[[#This Row],[rxn]],Table3[name],Table3[flux],$F$1)</f>
        <v>27141.277792879999</v>
      </c>
      <c r="N2695" s="1" t="str">
        <f>IFERROR(Table5[[#This Row],[min flux]]/Table5[[#This Row],[associated enzload]],"")</f>
        <v/>
      </c>
      <c r="O2695" s="1">
        <f>_xlfn.NUMBERVALUE(IF(Table5[[#This Row],[flux/enzload]]="","",ABS($N$1-Table5[[#This Row],[flux/enzload]])))</f>
        <v>0</v>
      </c>
      <c r="P2695" s="1">
        <f>Table5[[#This Row],[kapp_old]]+IFERROR(((Table5[[#This Row],[kapp_slack_ub]]-Table5[[#This Row],[kapp_slack_lb]])/Table5[[#This Row],[associated enzload]]),0)</f>
        <v>27141.277792879999</v>
      </c>
      <c r="Q2695" s="1" t="str">
        <f>"'"&amp;Table5[[#This Row],[rxn]]&amp;"'"&amp;CHAR(9)&amp;Table5[[#This Row],[kapp + (slack_ub - slack_lb)/enzload]]</f>
        <v>'RXN-AKGt_c_e_FWD-SPONT'	27141.27779288</v>
      </c>
      <c r="R2695" s="1">
        <f>_xlfn.XLOOKUP(Table5[[#This Row],[rxn]],Table38[name],Table38[flux],0)</f>
        <v>0</v>
      </c>
      <c r="S2695" s="1">
        <f>_xlfn.XLOOKUP(SUBSTITUTE(Table5[[#This Row],[rxn]],"RXN-","ENZLOAD-"),Table38[name],Table38[flux],0)</f>
        <v>0</v>
      </c>
      <c r="T2695" s="1" t="b">
        <f>AND(Table5[[#This Row],[ENZLOAD flux in kapp-slack.gms]]=0,Table5[[#This Row],[flux in kapp-slack.gms]]&lt;&gt;0,NOT(Table5[[#This Row],[spont or unknown?]]))</f>
        <v>0</v>
      </c>
      <c r="U2695" s="1" t="b">
        <f>OR(_xlfn.TEXTAFTER(Table5[[#This Row],[rxn]],"-",-1)="SPONT",_xlfn.TEXTAFTER(Table5[[#This Row],[rxn]],"-",-1)="UNKNOWN")</f>
        <v>1</v>
      </c>
      <c r="V2695" s="1">
        <f>_xlfn.XLOOKUP(SUBSTITUTE(Table5[[#This Row],[rxn]],"RXN-","ENZLOAD-"),Table4[rxn],Table4[ub],0)</f>
        <v>0</v>
      </c>
      <c r="W2695" s="1" t="b">
        <f>AND(Table5[[#This Row],[FVA ENZLOAD flux UB]]=0,Table5[[#This Row],[ENZ not made when it should be?]])</f>
        <v>0</v>
      </c>
    </row>
    <row r="2696" spans="1:23" hidden="1">
      <c r="A2696" s="1"/>
      <c r="B2696" s="1" t="str">
        <f>_xlfn.TEXTBEFORE(Table38[[#This Row],[all fluxes from kapp-slack]]," ",,,,"")</f>
        <v/>
      </c>
      <c r="C2696" s="1">
        <f>_xlfn.NUMBERVALUE(IFERROR(_xlfn.TEXTAFTER(Table38[[#This Row],[all fluxes from kapp-slack]]," ",-1,,,""),""))</f>
        <v>0</v>
      </c>
      <c r="F2696" s="1" t="s">
        <v>7002</v>
      </c>
      <c r="G2696" s="1" t="str">
        <f>_xlfn.TEXTBEFORE(Table5[[#This Row],[rxn     kapp_old        kapp_slack_ub   kapp_slack_lb]]," ")</f>
        <v>RXN-AKGt_c_e_REV-SPONT</v>
      </c>
      <c r="H269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69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696" s="1">
        <f>_xlfn.NUMBERVALUE(_xlfn.TEXTAFTER(Table5[[#This Row],[rxn     kapp_old        kapp_slack_ub   kapp_slack_lb]]," ",-1))</f>
        <v>0</v>
      </c>
      <c r="K2696" s="1">
        <f>_xlfn.XLOOKUP(SUBSTITUTE(Table5[[#This Row],[rxn]],"RXN-","ENZLOAD-"),ENZLOAD[name],ENZLOAD[flux],0)</f>
        <v>0</v>
      </c>
      <c r="L2696" s="1" t="str">
        <f>"'"&amp;Table5[[#This Row],[rxn]]&amp;"'"&amp;CHAR(9)&amp;IF(AND(Table5[[#This Row],[kapp_slack_ub]]&lt;&gt;0,Table5[[#This Row],[kapp_old]]&lt;$F$1),$F$1,Table5[[#This Row],[kapp_old]])</f>
        <v>'RXN-AKGt_c_e_REV-SPONT'	27141.27779288</v>
      </c>
      <c r="M2696" s="1">
        <f>_xlfn.XLOOKUP(Table5[[#This Row],[rxn]],Table3[name],Table3[flux],$F$1)</f>
        <v>27141.277792879999</v>
      </c>
      <c r="N2696" s="1" t="str">
        <f>IFERROR(Table5[[#This Row],[min flux]]/Table5[[#This Row],[associated enzload]],"")</f>
        <v/>
      </c>
      <c r="O2696" s="1">
        <f>_xlfn.NUMBERVALUE(IF(Table5[[#This Row],[flux/enzload]]="","",ABS($N$1-Table5[[#This Row],[flux/enzload]])))</f>
        <v>0</v>
      </c>
      <c r="P2696" s="1">
        <f>Table5[[#This Row],[kapp_old]]+IFERROR(((Table5[[#This Row],[kapp_slack_ub]]-Table5[[#This Row],[kapp_slack_lb]])/Table5[[#This Row],[associated enzload]]),0)</f>
        <v>27141.277792879999</v>
      </c>
      <c r="Q2696" s="1" t="str">
        <f>"'"&amp;Table5[[#This Row],[rxn]]&amp;"'"&amp;CHAR(9)&amp;Table5[[#This Row],[kapp + (slack_ub - slack_lb)/enzload]]</f>
        <v>'RXN-AKGt_c_e_REV-SPONT'	27141.27779288</v>
      </c>
      <c r="R2696" s="1">
        <f>_xlfn.XLOOKUP(Table5[[#This Row],[rxn]],Table38[name],Table38[flux],0)</f>
        <v>0</v>
      </c>
      <c r="S2696" s="1">
        <f>_xlfn.XLOOKUP(SUBSTITUTE(Table5[[#This Row],[rxn]],"RXN-","ENZLOAD-"),Table38[name],Table38[flux],0)</f>
        <v>0</v>
      </c>
      <c r="T2696" s="1" t="b">
        <f>AND(Table5[[#This Row],[ENZLOAD flux in kapp-slack.gms]]=0,Table5[[#This Row],[flux in kapp-slack.gms]]&lt;&gt;0,NOT(Table5[[#This Row],[spont or unknown?]]))</f>
        <v>0</v>
      </c>
      <c r="U2696" s="1" t="b">
        <f>OR(_xlfn.TEXTAFTER(Table5[[#This Row],[rxn]],"-",-1)="SPONT",_xlfn.TEXTAFTER(Table5[[#This Row],[rxn]],"-",-1)="UNKNOWN")</f>
        <v>1</v>
      </c>
      <c r="V2696" s="1">
        <f>_xlfn.XLOOKUP(SUBSTITUTE(Table5[[#This Row],[rxn]],"RXN-","ENZLOAD-"),Table4[rxn],Table4[ub],0)</f>
        <v>0</v>
      </c>
      <c r="W2696" s="1" t="b">
        <f>AND(Table5[[#This Row],[FVA ENZLOAD flux UB]]=0,Table5[[#This Row],[ENZ not made when it should be?]])</f>
        <v>0</v>
      </c>
    </row>
    <row r="2697" spans="1:23" hidden="1">
      <c r="A2697" s="1"/>
      <c r="B2697" s="1" t="str">
        <f>_xlfn.TEXTBEFORE(Table38[[#This Row],[all fluxes from kapp-slack]]," ",,,,"")</f>
        <v/>
      </c>
      <c r="C2697" s="1">
        <f>_xlfn.NUMBERVALUE(IFERROR(_xlfn.TEXTAFTER(Table38[[#This Row],[all fluxes from kapp-slack]]," ",-1,,,""),""))</f>
        <v>0</v>
      </c>
      <c r="F2697" s="1" t="s">
        <v>7003</v>
      </c>
      <c r="G2697" s="1" t="str">
        <f>_xlfn.TEXTBEFORE(Table5[[#This Row],[rxn     kapp_old        kapp_slack_ub   kapp_slack_lb]]," ")</f>
        <v>RXN-AKGt_c_n_FWD-SPONT</v>
      </c>
      <c r="H269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69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697" s="1">
        <f>_xlfn.NUMBERVALUE(_xlfn.TEXTAFTER(Table5[[#This Row],[rxn     kapp_old        kapp_slack_ub   kapp_slack_lb]]," ",-1))</f>
        <v>0</v>
      </c>
      <c r="K2697" s="1">
        <f>_xlfn.XLOOKUP(SUBSTITUTE(Table5[[#This Row],[rxn]],"RXN-","ENZLOAD-"),ENZLOAD[name],ENZLOAD[flux],0)</f>
        <v>0</v>
      </c>
      <c r="L2697" s="1" t="str">
        <f>"'"&amp;Table5[[#This Row],[rxn]]&amp;"'"&amp;CHAR(9)&amp;IF(AND(Table5[[#This Row],[kapp_slack_ub]]&lt;&gt;0,Table5[[#This Row],[kapp_old]]&lt;$F$1),$F$1,Table5[[#This Row],[kapp_old]])</f>
        <v>'RXN-AKGt_c_n_FWD-SPONT'	27141.27779288</v>
      </c>
      <c r="M2697" s="1">
        <f>_xlfn.XLOOKUP(Table5[[#This Row],[rxn]],Table3[name],Table3[flux],$F$1)</f>
        <v>27141.277792879999</v>
      </c>
      <c r="N2697" s="1" t="str">
        <f>IFERROR(Table5[[#This Row],[min flux]]/Table5[[#This Row],[associated enzload]],"")</f>
        <v/>
      </c>
      <c r="O2697" s="1">
        <f>_xlfn.NUMBERVALUE(IF(Table5[[#This Row],[flux/enzload]]="","",ABS($N$1-Table5[[#This Row],[flux/enzload]])))</f>
        <v>0</v>
      </c>
      <c r="P2697" s="1">
        <f>Table5[[#This Row],[kapp_old]]+IFERROR(((Table5[[#This Row],[kapp_slack_ub]]-Table5[[#This Row],[kapp_slack_lb]])/Table5[[#This Row],[associated enzload]]),0)</f>
        <v>27141.277792879999</v>
      </c>
      <c r="Q2697" s="1" t="str">
        <f>"'"&amp;Table5[[#This Row],[rxn]]&amp;"'"&amp;CHAR(9)&amp;Table5[[#This Row],[kapp + (slack_ub - slack_lb)/enzload]]</f>
        <v>'RXN-AKGt_c_n_FWD-SPONT'	27141.27779288</v>
      </c>
      <c r="R2697" s="1">
        <f>_xlfn.XLOOKUP(Table5[[#This Row],[rxn]],Table38[name],Table38[flux],0)</f>
        <v>0</v>
      </c>
      <c r="S2697" s="1">
        <f>_xlfn.XLOOKUP(SUBSTITUTE(Table5[[#This Row],[rxn]],"RXN-","ENZLOAD-"),Table38[name],Table38[flux],0)</f>
        <v>0</v>
      </c>
      <c r="T2697" s="1" t="b">
        <f>AND(Table5[[#This Row],[ENZLOAD flux in kapp-slack.gms]]=0,Table5[[#This Row],[flux in kapp-slack.gms]]&lt;&gt;0,NOT(Table5[[#This Row],[spont or unknown?]]))</f>
        <v>0</v>
      </c>
      <c r="U2697" s="1" t="b">
        <f>OR(_xlfn.TEXTAFTER(Table5[[#This Row],[rxn]],"-",-1)="SPONT",_xlfn.TEXTAFTER(Table5[[#This Row],[rxn]],"-",-1)="UNKNOWN")</f>
        <v>1</v>
      </c>
      <c r="V2697" s="1">
        <f>_xlfn.XLOOKUP(SUBSTITUTE(Table5[[#This Row],[rxn]],"RXN-","ENZLOAD-"),Table4[rxn],Table4[ub],0)</f>
        <v>0</v>
      </c>
      <c r="W2697" s="1" t="b">
        <f>AND(Table5[[#This Row],[FVA ENZLOAD flux UB]]=0,Table5[[#This Row],[ENZ not made when it should be?]])</f>
        <v>0</v>
      </c>
    </row>
    <row r="2698" spans="1:23" hidden="1">
      <c r="A2698" s="1"/>
      <c r="B2698" s="1" t="str">
        <f>_xlfn.TEXTBEFORE(Table38[[#This Row],[all fluxes from kapp-slack]]," ",,,,"")</f>
        <v/>
      </c>
      <c r="C2698" s="1">
        <f>_xlfn.NUMBERVALUE(IFERROR(_xlfn.TEXTAFTER(Table38[[#This Row],[all fluxes from kapp-slack]]," ",-1,,,""),""))</f>
        <v>0</v>
      </c>
      <c r="F2698" s="1" t="s">
        <v>7004</v>
      </c>
      <c r="G2698" s="1" t="str">
        <f>_xlfn.TEXTBEFORE(Table5[[#This Row],[rxn     kapp_old        kapp_slack_ub   kapp_slack_lb]]," ")</f>
        <v>RXN-AKGt_c_n_REV-SPONT</v>
      </c>
      <c r="H269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69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698" s="1">
        <f>_xlfn.NUMBERVALUE(_xlfn.TEXTAFTER(Table5[[#This Row],[rxn     kapp_old        kapp_slack_ub   kapp_slack_lb]]," ",-1))</f>
        <v>0</v>
      </c>
      <c r="K2698" s="1">
        <f>_xlfn.XLOOKUP(SUBSTITUTE(Table5[[#This Row],[rxn]],"RXN-","ENZLOAD-"),ENZLOAD[name],ENZLOAD[flux],0)</f>
        <v>0</v>
      </c>
      <c r="L2698" s="1" t="str">
        <f>"'"&amp;Table5[[#This Row],[rxn]]&amp;"'"&amp;CHAR(9)&amp;IF(AND(Table5[[#This Row],[kapp_slack_ub]]&lt;&gt;0,Table5[[#This Row],[kapp_old]]&lt;$F$1),$F$1,Table5[[#This Row],[kapp_old]])</f>
        <v>'RXN-AKGt_c_n_REV-SPONT'	27141.27779288</v>
      </c>
      <c r="M2698" s="1">
        <f>_xlfn.XLOOKUP(Table5[[#This Row],[rxn]],Table3[name],Table3[flux],$F$1)</f>
        <v>27141.277792879999</v>
      </c>
      <c r="N2698" s="1" t="str">
        <f>IFERROR(Table5[[#This Row],[min flux]]/Table5[[#This Row],[associated enzload]],"")</f>
        <v/>
      </c>
      <c r="O2698" s="1">
        <f>_xlfn.NUMBERVALUE(IF(Table5[[#This Row],[flux/enzload]]="","",ABS($N$1-Table5[[#This Row],[flux/enzload]])))</f>
        <v>0</v>
      </c>
      <c r="P2698" s="1">
        <f>Table5[[#This Row],[kapp_old]]+IFERROR(((Table5[[#This Row],[kapp_slack_ub]]-Table5[[#This Row],[kapp_slack_lb]])/Table5[[#This Row],[associated enzload]]),0)</f>
        <v>27141.277792879999</v>
      </c>
      <c r="Q2698" s="1" t="str">
        <f>"'"&amp;Table5[[#This Row],[rxn]]&amp;"'"&amp;CHAR(9)&amp;Table5[[#This Row],[kapp + (slack_ub - slack_lb)/enzload]]</f>
        <v>'RXN-AKGt_c_n_REV-SPONT'	27141.27779288</v>
      </c>
      <c r="R2698" s="1">
        <f>_xlfn.XLOOKUP(Table5[[#This Row],[rxn]],Table38[name],Table38[flux],0)</f>
        <v>0</v>
      </c>
      <c r="S2698" s="1">
        <f>_xlfn.XLOOKUP(SUBSTITUTE(Table5[[#This Row],[rxn]],"RXN-","ENZLOAD-"),Table38[name],Table38[flux],0)</f>
        <v>0</v>
      </c>
      <c r="T2698" s="1" t="b">
        <f>AND(Table5[[#This Row],[ENZLOAD flux in kapp-slack.gms]]=0,Table5[[#This Row],[flux in kapp-slack.gms]]&lt;&gt;0,NOT(Table5[[#This Row],[spont or unknown?]]))</f>
        <v>0</v>
      </c>
      <c r="U2698" s="1" t="b">
        <f>OR(_xlfn.TEXTAFTER(Table5[[#This Row],[rxn]],"-",-1)="SPONT",_xlfn.TEXTAFTER(Table5[[#This Row],[rxn]],"-",-1)="UNKNOWN")</f>
        <v>1</v>
      </c>
      <c r="V2698" s="1">
        <f>_xlfn.XLOOKUP(SUBSTITUTE(Table5[[#This Row],[rxn]],"RXN-","ENZLOAD-"),Table4[rxn],Table4[ub],0)</f>
        <v>0</v>
      </c>
      <c r="W2698" s="1" t="b">
        <f>AND(Table5[[#This Row],[FVA ENZLOAD flux UB]]=0,Table5[[#This Row],[ENZ not made when it should be?]])</f>
        <v>0</v>
      </c>
    </row>
    <row r="2699" spans="1:23" hidden="1">
      <c r="A2699" s="1"/>
      <c r="B2699" s="1" t="str">
        <f>_xlfn.TEXTBEFORE(Table38[[#This Row],[all fluxes from kapp-slack]]," ",,,,"")</f>
        <v/>
      </c>
      <c r="C2699" s="1">
        <f>_xlfn.NUMBERVALUE(IFERROR(_xlfn.TEXTAFTER(Table38[[#This Row],[all fluxes from kapp-slack]]," ",-1,,,""),""))</f>
        <v>0</v>
      </c>
      <c r="F2699" s="1" t="s">
        <v>7005</v>
      </c>
      <c r="G2699" s="1" t="str">
        <f>_xlfn.TEXTBEFORE(Table5[[#This Row],[rxn     kapp_old        kapp_slack_ub   kapp_slack_lb]]," ")</f>
        <v>RXN-AKGt_c_x_FWD-SPONT</v>
      </c>
      <c r="H269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69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699" s="1">
        <f>_xlfn.NUMBERVALUE(_xlfn.TEXTAFTER(Table5[[#This Row],[rxn     kapp_old        kapp_slack_ub   kapp_slack_lb]]," ",-1))</f>
        <v>0</v>
      </c>
      <c r="K2699" s="1">
        <f>_xlfn.XLOOKUP(SUBSTITUTE(Table5[[#This Row],[rxn]],"RXN-","ENZLOAD-"),ENZLOAD[name],ENZLOAD[flux],0)</f>
        <v>0</v>
      </c>
      <c r="L2699" s="1" t="str">
        <f>"'"&amp;Table5[[#This Row],[rxn]]&amp;"'"&amp;CHAR(9)&amp;IF(AND(Table5[[#This Row],[kapp_slack_ub]]&lt;&gt;0,Table5[[#This Row],[kapp_old]]&lt;$F$1),$F$1,Table5[[#This Row],[kapp_old]])</f>
        <v>'RXN-AKGt_c_x_FWD-SPONT'	27141.27779288</v>
      </c>
      <c r="M2699" s="1">
        <f>_xlfn.XLOOKUP(Table5[[#This Row],[rxn]],Table3[name],Table3[flux],$F$1)</f>
        <v>27141.277792879999</v>
      </c>
      <c r="N2699" s="1" t="str">
        <f>IFERROR(Table5[[#This Row],[min flux]]/Table5[[#This Row],[associated enzload]],"")</f>
        <v/>
      </c>
      <c r="O2699" s="1">
        <f>_xlfn.NUMBERVALUE(IF(Table5[[#This Row],[flux/enzload]]="","",ABS($N$1-Table5[[#This Row],[flux/enzload]])))</f>
        <v>0</v>
      </c>
      <c r="P2699" s="1">
        <f>Table5[[#This Row],[kapp_old]]+IFERROR(((Table5[[#This Row],[kapp_slack_ub]]-Table5[[#This Row],[kapp_slack_lb]])/Table5[[#This Row],[associated enzload]]),0)</f>
        <v>27141.277792879999</v>
      </c>
      <c r="Q2699" s="1" t="str">
        <f>"'"&amp;Table5[[#This Row],[rxn]]&amp;"'"&amp;CHAR(9)&amp;Table5[[#This Row],[kapp + (slack_ub - slack_lb)/enzload]]</f>
        <v>'RXN-AKGt_c_x_FWD-SPONT'	27141.27779288</v>
      </c>
      <c r="R2699" s="1">
        <f>_xlfn.XLOOKUP(Table5[[#This Row],[rxn]],Table38[name],Table38[flux],0)</f>
        <v>0</v>
      </c>
      <c r="S2699" s="1">
        <f>_xlfn.XLOOKUP(SUBSTITUTE(Table5[[#This Row],[rxn]],"RXN-","ENZLOAD-"),Table38[name],Table38[flux],0)</f>
        <v>0</v>
      </c>
      <c r="T2699" s="1" t="b">
        <f>AND(Table5[[#This Row],[ENZLOAD flux in kapp-slack.gms]]=0,Table5[[#This Row],[flux in kapp-slack.gms]]&lt;&gt;0,NOT(Table5[[#This Row],[spont or unknown?]]))</f>
        <v>0</v>
      </c>
      <c r="U2699" s="1" t="b">
        <f>OR(_xlfn.TEXTAFTER(Table5[[#This Row],[rxn]],"-",-1)="SPONT",_xlfn.TEXTAFTER(Table5[[#This Row],[rxn]],"-",-1)="UNKNOWN")</f>
        <v>1</v>
      </c>
      <c r="V2699" s="1">
        <f>_xlfn.XLOOKUP(SUBSTITUTE(Table5[[#This Row],[rxn]],"RXN-","ENZLOAD-"),Table4[rxn],Table4[ub],0)</f>
        <v>0</v>
      </c>
      <c r="W2699" s="1" t="b">
        <f>AND(Table5[[#This Row],[FVA ENZLOAD flux UB]]=0,Table5[[#This Row],[ENZ not made when it should be?]])</f>
        <v>0</v>
      </c>
    </row>
    <row r="2700" spans="1:23" hidden="1">
      <c r="A2700" s="1"/>
      <c r="B2700" s="1" t="str">
        <f>_xlfn.TEXTBEFORE(Table38[[#This Row],[all fluxes from kapp-slack]]," ",,,,"")</f>
        <v/>
      </c>
      <c r="C2700" s="1">
        <f>_xlfn.NUMBERVALUE(IFERROR(_xlfn.TEXTAFTER(Table38[[#This Row],[all fluxes from kapp-slack]]," ",-1,,,""),""))</f>
        <v>0</v>
      </c>
      <c r="F2700" s="1" t="s">
        <v>7006</v>
      </c>
      <c r="G2700" s="1" t="str">
        <f>_xlfn.TEXTBEFORE(Table5[[#This Row],[rxn     kapp_old        kapp_slack_ub   kapp_slack_lb]]," ")</f>
        <v>RXN-AKGt_c_x_REV-SPONT</v>
      </c>
      <c r="H270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70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700" s="1">
        <f>_xlfn.NUMBERVALUE(_xlfn.TEXTAFTER(Table5[[#This Row],[rxn     kapp_old        kapp_slack_ub   kapp_slack_lb]]," ",-1))</f>
        <v>0</v>
      </c>
      <c r="K2700" s="1">
        <f>_xlfn.XLOOKUP(SUBSTITUTE(Table5[[#This Row],[rxn]],"RXN-","ENZLOAD-"),ENZLOAD[name],ENZLOAD[flux],0)</f>
        <v>0</v>
      </c>
      <c r="L2700" s="1" t="str">
        <f>"'"&amp;Table5[[#This Row],[rxn]]&amp;"'"&amp;CHAR(9)&amp;IF(AND(Table5[[#This Row],[kapp_slack_ub]]&lt;&gt;0,Table5[[#This Row],[kapp_old]]&lt;$F$1),$F$1,Table5[[#This Row],[kapp_old]])</f>
        <v>'RXN-AKGt_c_x_REV-SPONT'	27141.27779288</v>
      </c>
      <c r="M2700" s="1">
        <f>_xlfn.XLOOKUP(Table5[[#This Row],[rxn]],Table3[name],Table3[flux],$F$1)</f>
        <v>27141.277792879999</v>
      </c>
      <c r="N2700" s="1" t="str">
        <f>IFERROR(Table5[[#This Row],[min flux]]/Table5[[#This Row],[associated enzload]],"")</f>
        <v/>
      </c>
      <c r="O2700" s="1">
        <f>_xlfn.NUMBERVALUE(IF(Table5[[#This Row],[flux/enzload]]="","",ABS($N$1-Table5[[#This Row],[flux/enzload]])))</f>
        <v>0</v>
      </c>
      <c r="P2700" s="1">
        <f>Table5[[#This Row],[kapp_old]]+IFERROR(((Table5[[#This Row],[kapp_slack_ub]]-Table5[[#This Row],[kapp_slack_lb]])/Table5[[#This Row],[associated enzload]]),0)</f>
        <v>27141.277792879999</v>
      </c>
      <c r="Q2700" s="1" t="str">
        <f>"'"&amp;Table5[[#This Row],[rxn]]&amp;"'"&amp;CHAR(9)&amp;Table5[[#This Row],[kapp + (slack_ub - slack_lb)/enzload]]</f>
        <v>'RXN-AKGt_c_x_REV-SPONT'	27141.27779288</v>
      </c>
      <c r="R2700" s="1">
        <f>_xlfn.XLOOKUP(Table5[[#This Row],[rxn]],Table38[name],Table38[flux],0)</f>
        <v>0</v>
      </c>
      <c r="S2700" s="1">
        <f>_xlfn.XLOOKUP(SUBSTITUTE(Table5[[#This Row],[rxn]],"RXN-","ENZLOAD-"),Table38[name],Table38[flux],0)</f>
        <v>0</v>
      </c>
      <c r="T2700" s="1" t="b">
        <f>AND(Table5[[#This Row],[ENZLOAD flux in kapp-slack.gms]]=0,Table5[[#This Row],[flux in kapp-slack.gms]]&lt;&gt;0,NOT(Table5[[#This Row],[spont or unknown?]]))</f>
        <v>0</v>
      </c>
      <c r="U2700" s="1" t="b">
        <f>OR(_xlfn.TEXTAFTER(Table5[[#This Row],[rxn]],"-",-1)="SPONT",_xlfn.TEXTAFTER(Table5[[#This Row],[rxn]],"-",-1)="UNKNOWN")</f>
        <v>1</v>
      </c>
      <c r="V2700" s="1">
        <f>_xlfn.XLOOKUP(SUBSTITUTE(Table5[[#This Row],[rxn]],"RXN-","ENZLOAD-"),Table4[rxn],Table4[ub],0)</f>
        <v>0</v>
      </c>
      <c r="W2700" s="1" t="b">
        <f>AND(Table5[[#This Row],[FVA ENZLOAD flux UB]]=0,Table5[[#This Row],[ENZ not made when it should be?]])</f>
        <v>0</v>
      </c>
    </row>
    <row r="2701" spans="1:23" hidden="1">
      <c r="A2701" s="1"/>
      <c r="B2701" s="1" t="str">
        <f>_xlfn.TEXTBEFORE(Table38[[#This Row],[all fluxes from kapp-slack]]," ",,,,"")</f>
        <v/>
      </c>
      <c r="C2701" s="1">
        <f>_xlfn.NUMBERVALUE(IFERROR(_xlfn.TEXTAFTER(Table38[[#This Row],[all fluxes from kapp-slack]]," ",-1,,,""),""))</f>
        <v>0</v>
      </c>
      <c r="F2701" s="1" t="s">
        <v>7010</v>
      </c>
      <c r="G2701" s="1" t="str">
        <f>_xlfn.TEXTBEFORE(Table5[[#This Row],[rxn     kapp_old        kapp_slack_ub   kapp_slack_lb]]," ")</f>
        <v>RXN-ALAt_c_m_FWD-SPONT</v>
      </c>
      <c r="H270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70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701" s="1">
        <f>_xlfn.NUMBERVALUE(_xlfn.TEXTAFTER(Table5[[#This Row],[rxn     kapp_old        kapp_slack_ub   kapp_slack_lb]]," ",-1))</f>
        <v>0</v>
      </c>
      <c r="K2701" s="1">
        <f>_xlfn.XLOOKUP(SUBSTITUTE(Table5[[#This Row],[rxn]],"RXN-","ENZLOAD-"),ENZLOAD[name],ENZLOAD[flux],0)</f>
        <v>0</v>
      </c>
      <c r="L2701" s="1" t="str">
        <f>"'"&amp;Table5[[#This Row],[rxn]]&amp;"'"&amp;CHAR(9)&amp;IF(AND(Table5[[#This Row],[kapp_slack_ub]]&lt;&gt;0,Table5[[#This Row],[kapp_old]]&lt;$F$1),$F$1,Table5[[#This Row],[kapp_old]])</f>
        <v>'RXN-ALAt_c_m_FWD-SPONT'	27141.27779288</v>
      </c>
      <c r="M2701" s="1">
        <f>_xlfn.XLOOKUP(Table5[[#This Row],[rxn]],Table3[name],Table3[flux],$F$1)</f>
        <v>7.4553132241834998E-5</v>
      </c>
      <c r="N2701" s="1" t="str">
        <f>IFERROR(Table5[[#This Row],[min flux]]/Table5[[#This Row],[associated enzload]],"")</f>
        <v/>
      </c>
      <c r="O2701" s="1">
        <f>_xlfn.NUMBERVALUE(IF(Table5[[#This Row],[flux/enzload]]="","",ABS($N$1-Table5[[#This Row],[flux/enzload]])))</f>
        <v>0</v>
      </c>
      <c r="P2701" s="1">
        <f>Table5[[#This Row],[kapp_old]]+IFERROR(((Table5[[#This Row],[kapp_slack_ub]]-Table5[[#This Row],[kapp_slack_lb]])/Table5[[#This Row],[associated enzload]]),0)</f>
        <v>27141.277792879999</v>
      </c>
      <c r="Q2701" s="1" t="str">
        <f>"'"&amp;Table5[[#This Row],[rxn]]&amp;"'"&amp;CHAR(9)&amp;Table5[[#This Row],[kapp + (slack_ub - slack_lb)/enzload]]</f>
        <v>'RXN-ALAt_c_m_FWD-SPONT'	27141.27779288</v>
      </c>
      <c r="R2701" s="1">
        <f>_xlfn.XLOOKUP(Table5[[#This Row],[rxn]],Table38[name],Table38[flux],0)</f>
        <v>5.4655497193869002E-2</v>
      </c>
      <c r="S2701" s="1">
        <f>_xlfn.XLOOKUP(SUBSTITUTE(Table5[[#This Row],[rxn]],"RXN-","ENZLOAD-"),Table38[name],Table38[flux],0)</f>
        <v>0</v>
      </c>
      <c r="T2701" s="1" t="b">
        <f>AND(Table5[[#This Row],[ENZLOAD flux in kapp-slack.gms]]=0,Table5[[#This Row],[flux in kapp-slack.gms]]&lt;&gt;0,NOT(Table5[[#This Row],[spont or unknown?]]))</f>
        <v>0</v>
      </c>
      <c r="U2701" s="1" t="b">
        <f>OR(_xlfn.TEXTAFTER(Table5[[#This Row],[rxn]],"-",-1)="SPONT",_xlfn.TEXTAFTER(Table5[[#This Row],[rxn]],"-",-1)="UNKNOWN")</f>
        <v>1</v>
      </c>
      <c r="V2701" s="1">
        <f>_xlfn.XLOOKUP(SUBSTITUTE(Table5[[#This Row],[rxn]],"RXN-","ENZLOAD-"),Table4[rxn],Table4[ub],0)</f>
        <v>0</v>
      </c>
      <c r="W2701" s="1" t="b">
        <f>AND(Table5[[#This Row],[FVA ENZLOAD flux UB]]=0,Table5[[#This Row],[ENZ not made when it should be?]])</f>
        <v>0</v>
      </c>
    </row>
    <row r="2702" spans="1:23" hidden="1">
      <c r="A2702" s="1"/>
      <c r="B2702" s="1" t="str">
        <f>_xlfn.TEXTBEFORE(Table38[[#This Row],[all fluxes from kapp-slack]]," ",,,,"")</f>
        <v/>
      </c>
      <c r="C2702" s="1">
        <f>_xlfn.NUMBERVALUE(IFERROR(_xlfn.TEXTAFTER(Table38[[#This Row],[all fluxes from kapp-slack]]," ",-1,,,""),""))</f>
        <v>0</v>
      </c>
      <c r="F2702" s="1" t="s">
        <v>7017</v>
      </c>
      <c r="G2702" s="1" t="str">
        <f>_xlfn.TEXTBEFORE(Table5[[#This Row],[rxn     kapp_old        kapp_slack_ub   kapp_slack_lb]]," ")</f>
        <v>RXN-ALAtps_e_FWD-rt5861</v>
      </c>
      <c r="H270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70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702" s="1">
        <f>_xlfn.NUMBERVALUE(_xlfn.TEXTAFTER(Table5[[#This Row],[rxn     kapp_old        kapp_slack_ub   kapp_slack_lb]]," ",-1))</f>
        <v>0</v>
      </c>
      <c r="K2702" s="1">
        <f>_xlfn.XLOOKUP(SUBSTITUTE(Table5[[#This Row],[rxn]],"RXN-","ENZLOAD-"),ENZLOAD[name],ENZLOAD[flux],0)</f>
        <v>0</v>
      </c>
      <c r="L2702" s="1" t="str">
        <f>"'"&amp;Table5[[#This Row],[rxn]]&amp;"'"&amp;CHAR(9)&amp;IF(AND(Table5[[#This Row],[kapp_slack_ub]]&lt;&gt;0,Table5[[#This Row],[kapp_old]]&lt;$F$1),$F$1,Table5[[#This Row],[kapp_old]])</f>
        <v>'RXN-ALAtps_e_FWD-rt5861'	27141.27779288</v>
      </c>
      <c r="M2702" s="1">
        <f>_xlfn.XLOOKUP(Table5[[#This Row],[rxn]],Table3[name],Table3[flux],$F$1)</f>
        <v>27141.277792879999</v>
      </c>
      <c r="N2702" s="1" t="str">
        <f>IFERROR(Table5[[#This Row],[min flux]]/Table5[[#This Row],[associated enzload]],"")</f>
        <v/>
      </c>
      <c r="O2702" s="1">
        <f>_xlfn.NUMBERVALUE(IF(Table5[[#This Row],[flux/enzload]]="","",ABS($N$1-Table5[[#This Row],[flux/enzload]])))</f>
        <v>0</v>
      </c>
      <c r="P2702" s="1">
        <f>Table5[[#This Row],[kapp_old]]+IFERROR(((Table5[[#This Row],[kapp_slack_ub]]-Table5[[#This Row],[kapp_slack_lb]])/Table5[[#This Row],[associated enzload]]),0)</f>
        <v>27141.277792879999</v>
      </c>
      <c r="Q2702" s="1" t="str">
        <f>"'"&amp;Table5[[#This Row],[rxn]]&amp;"'"&amp;CHAR(9)&amp;Table5[[#This Row],[kapp + (slack_ub - slack_lb)/enzload]]</f>
        <v>'RXN-ALAtps_e_FWD-rt5861'	27141.27779288</v>
      </c>
      <c r="R2702" s="1">
        <f>_xlfn.XLOOKUP(Table5[[#This Row],[rxn]],Table38[name],Table38[flux],0)</f>
        <v>0</v>
      </c>
      <c r="S2702" s="1">
        <f>_xlfn.XLOOKUP(SUBSTITUTE(Table5[[#This Row],[rxn]],"RXN-","ENZLOAD-"),Table38[name],Table38[flux],0)</f>
        <v>0</v>
      </c>
      <c r="T2702" s="1" t="b">
        <f>AND(Table5[[#This Row],[ENZLOAD flux in kapp-slack.gms]]=0,Table5[[#This Row],[flux in kapp-slack.gms]]&lt;&gt;0,NOT(Table5[[#This Row],[spont or unknown?]]))</f>
        <v>0</v>
      </c>
      <c r="U2702" s="1" t="b">
        <f>OR(_xlfn.TEXTAFTER(Table5[[#This Row],[rxn]],"-",-1)="SPONT",_xlfn.TEXTAFTER(Table5[[#This Row],[rxn]],"-",-1)="UNKNOWN")</f>
        <v>0</v>
      </c>
      <c r="V2702" s="1">
        <f>_xlfn.XLOOKUP(SUBSTITUTE(Table5[[#This Row],[rxn]],"RXN-","ENZLOAD-"),Table4[rxn],Table4[ub],0)</f>
        <v>0.66013560000000004</v>
      </c>
      <c r="W2702" s="1" t="b">
        <f>AND(Table5[[#This Row],[FVA ENZLOAD flux UB]]=0,Table5[[#This Row],[ENZ not made when it should be?]])</f>
        <v>0</v>
      </c>
    </row>
    <row r="2703" spans="1:23" hidden="1">
      <c r="A2703" s="1"/>
      <c r="B2703" s="1" t="str">
        <f>_xlfn.TEXTBEFORE(Table38[[#This Row],[all fluxes from kapp-slack]]," ",,,,"")</f>
        <v/>
      </c>
      <c r="C2703" s="1">
        <f>_xlfn.NUMBERVALUE(IFERROR(_xlfn.TEXTAFTER(Table38[[#This Row],[all fluxes from kapp-slack]]," ",-1,,,""),""))</f>
        <v>0</v>
      </c>
      <c r="F2703" s="1" t="s">
        <v>7018</v>
      </c>
      <c r="G2703" s="1" t="str">
        <f>_xlfn.TEXTBEFORE(Table5[[#This Row],[rxn     kapp_old        kapp_slack_ub   kapp_slack_lb]]," ")</f>
        <v>RXN-ALAtps_e_REV-rt5861</v>
      </c>
      <c r="H270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70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703" s="1">
        <f>_xlfn.NUMBERVALUE(_xlfn.TEXTAFTER(Table5[[#This Row],[rxn     kapp_old        kapp_slack_ub   kapp_slack_lb]]," ",-1))</f>
        <v>0</v>
      </c>
      <c r="K2703" s="1">
        <f>_xlfn.XLOOKUP(SUBSTITUTE(Table5[[#This Row],[rxn]],"RXN-","ENZLOAD-"),ENZLOAD[name],ENZLOAD[flux],0)</f>
        <v>0</v>
      </c>
      <c r="L2703" s="1" t="str">
        <f>"'"&amp;Table5[[#This Row],[rxn]]&amp;"'"&amp;CHAR(9)&amp;IF(AND(Table5[[#This Row],[kapp_slack_ub]]&lt;&gt;0,Table5[[#This Row],[kapp_old]]&lt;$F$1),$F$1,Table5[[#This Row],[kapp_old]])</f>
        <v>'RXN-ALAtps_e_REV-rt5861'	27141.27779288</v>
      </c>
      <c r="M2703" s="1">
        <f>_xlfn.XLOOKUP(Table5[[#This Row],[rxn]],Table3[name],Table3[flux],$F$1)</f>
        <v>27141.277792879999</v>
      </c>
      <c r="N2703" s="1" t="str">
        <f>IFERROR(Table5[[#This Row],[min flux]]/Table5[[#This Row],[associated enzload]],"")</f>
        <v/>
      </c>
      <c r="O2703" s="1">
        <f>_xlfn.NUMBERVALUE(IF(Table5[[#This Row],[flux/enzload]]="","",ABS($N$1-Table5[[#This Row],[flux/enzload]])))</f>
        <v>0</v>
      </c>
      <c r="P2703" s="1">
        <f>Table5[[#This Row],[kapp_old]]+IFERROR(((Table5[[#This Row],[kapp_slack_ub]]-Table5[[#This Row],[kapp_slack_lb]])/Table5[[#This Row],[associated enzload]]),0)</f>
        <v>27141.277792879999</v>
      </c>
      <c r="Q2703" s="1" t="str">
        <f>"'"&amp;Table5[[#This Row],[rxn]]&amp;"'"&amp;CHAR(9)&amp;Table5[[#This Row],[kapp + (slack_ub - slack_lb)/enzload]]</f>
        <v>'RXN-ALAtps_e_REV-rt5861'	27141.27779288</v>
      </c>
      <c r="R2703" s="1">
        <f>_xlfn.XLOOKUP(Table5[[#This Row],[rxn]],Table38[name],Table38[flux],0)</f>
        <v>0</v>
      </c>
      <c r="S2703" s="1">
        <f>_xlfn.XLOOKUP(SUBSTITUTE(Table5[[#This Row],[rxn]],"RXN-","ENZLOAD-"),Table38[name],Table38[flux],0)</f>
        <v>0</v>
      </c>
      <c r="T2703" s="1" t="b">
        <f>AND(Table5[[#This Row],[ENZLOAD flux in kapp-slack.gms]]=0,Table5[[#This Row],[flux in kapp-slack.gms]]&lt;&gt;0,NOT(Table5[[#This Row],[spont or unknown?]]))</f>
        <v>0</v>
      </c>
      <c r="U2703" s="1" t="b">
        <f>OR(_xlfn.TEXTAFTER(Table5[[#This Row],[rxn]],"-",-1)="SPONT",_xlfn.TEXTAFTER(Table5[[#This Row],[rxn]],"-",-1)="UNKNOWN")</f>
        <v>0</v>
      </c>
      <c r="V2703" s="1">
        <f>_xlfn.XLOOKUP(SUBSTITUTE(Table5[[#This Row],[rxn]],"RXN-","ENZLOAD-"),Table4[rxn],Table4[ub],0)</f>
        <v>0.66013560000000004</v>
      </c>
      <c r="W2703" s="1" t="b">
        <f>AND(Table5[[#This Row],[FVA ENZLOAD flux UB]]=0,Table5[[#This Row],[ENZ not made when it should be?]])</f>
        <v>0</v>
      </c>
    </row>
    <row r="2704" spans="1:23" hidden="1">
      <c r="A2704" s="1"/>
      <c r="B2704" s="1" t="str">
        <f>_xlfn.TEXTBEFORE(Table38[[#This Row],[all fluxes from kapp-slack]]," ",,,,"")</f>
        <v/>
      </c>
      <c r="C2704" s="1">
        <f>_xlfn.NUMBERVALUE(IFERROR(_xlfn.TEXTAFTER(Table38[[#This Row],[all fluxes from kapp-slack]]," ",-1,,,""),""))</f>
        <v>0</v>
      </c>
      <c r="F2704" s="1" t="s">
        <v>7024</v>
      </c>
      <c r="G2704" s="1" t="str">
        <f>_xlfn.TEXTBEFORE(Table5[[#This Row],[rxn     kapp_old        kapp_slack_ub   kapp_slack_lb]]," ")</f>
        <v>RXN-ALCD22xi_m_FWD-rt0733_m</v>
      </c>
      <c r="H270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70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704" s="1">
        <f>_xlfn.NUMBERVALUE(_xlfn.TEXTAFTER(Table5[[#This Row],[rxn     kapp_old        kapp_slack_ub   kapp_slack_lb]]," ",-1))</f>
        <v>0</v>
      </c>
      <c r="K2704" s="1">
        <f>_xlfn.XLOOKUP(SUBSTITUTE(Table5[[#This Row],[rxn]],"RXN-","ENZLOAD-"),ENZLOAD[name],ENZLOAD[flux],0)</f>
        <v>0</v>
      </c>
      <c r="L2704" s="1" t="str">
        <f>"'"&amp;Table5[[#This Row],[rxn]]&amp;"'"&amp;CHAR(9)&amp;IF(AND(Table5[[#This Row],[kapp_slack_ub]]&lt;&gt;0,Table5[[#This Row],[kapp_old]]&lt;$F$1),$F$1,Table5[[#This Row],[kapp_old]])</f>
        <v>'RXN-ALCD22xi_m_FWD-rt0733_m'	27141.27779288</v>
      </c>
      <c r="M2704" s="1">
        <f>_xlfn.XLOOKUP(Table5[[#This Row],[rxn]],Table3[name],Table3[flux],$F$1)</f>
        <v>27141.277792879999</v>
      </c>
      <c r="N2704" s="1" t="str">
        <f>IFERROR(Table5[[#This Row],[min flux]]/Table5[[#This Row],[associated enzload]],"")</f>
        <v/>
      </c>
      <c r="O2704" s="1">
        <f>_xlfn.NUMBERVALUE(IF(Table5[[#This Row],[flux/enzload]]="","",ABS($N$1-Table5[[#This Row],[flux/enzload]])))</f>
        <v>0</v>
      </c>
      <c r="P2704" s="1">
        <f>Table5[[#This Row],[kapp_old]]+IFERROR(((Table5[[#This Row],[kapp_slack_ub]]-Table5[[#This Row],[kapp_slack_lb]])/Table5[[#This Row],[associated enzload]]),0)</f>
        <v>27141.277792879999</v>
      </c>
      <c r="Q2704" s="1" t="str">
        <f>"'"&amp;Table5[[#This Row],[rxn]]&amp;"'"&amp;CHAR(9)&amp;Table5[[#This Row],[kapp + (slack_ub - slack_lb)/enzload]]</f>
        <v>'RXN-ALCD22xi_m_FWD-rt0733_m'	27141.27779288</v>
      </c>
      <c r="R2704" s="1">
        <f>_xlfn.XLOOKUP(Table5[[#This Row],[rxn]],Table38[name],Table38[flux],0)</f>
        <v>0</v>
      </c>
      <c r="S2704" s="1">
        <f>_xlfn.XLOOKUP(SUBSTITUTE(Table5[[#This Row],[rxn]],"RXN-","ENZLOAD-"),Table38[name],Table38[flux],0)</f>
        <v>0</v>
      </c>
      <c r="T2704" s="1" t="b">
        <f>AND(Table5[[#This Row],[ENZLOAD flux in kapp-slack.gms]]=0,Table5[[#This Row],[flux in kapp-slack.gms]]&lt;&gt;0,NOT(Table5[[#This Row],[spont or unknown?]]))</f>
        <v>0</v>
      </c>
      <c r="U2704" s="1" t="b">
        <f>OR(_xlfn.TEXTAFTER(Table5[[#This Row],[rxn]],"-",-1)="SPONT",_xlfn.TEXTAFTER(Table5[[#This Row],[rxn]],"-",-1)="UNKNOWN")</f>
        <v>0</v>
      </c>
      <c r="V2704" s="1">
        <f>_xlfn.XLOOKUP(SUBSTITUTE(Table5[[#This Row],[rxn]],"RXN-","ENZLOAD-"),Table4[rxn],Table4[ub],0)</f>
        <v>1.1232580299999999</v>
      </c>
      <c r="W2704" s="1" t="b">
        <f>AND(Table5[[#This Row],[FVA ENZLOAD flux UB]]=0,Table5[[#This Row],[ENZ not made when it should be?]])</f>
        <v>0</v>
      </c>
    </row>
    <row r="2705" spans="1:23" hidden="1">
      <c r="A2705" s="1"/>
      <c r="B2705" s="1" t="str">
        <f>_xlfn.TEXTBEFORE(Table38[[#This Row],[all fluxes from kapp-slack]]," ",,,,"")</f>
        <v/>
      </c>
      <c r="C2705" s="1">
        <f>_xlfn.NUMBERVALUE(IFERROR(_xlfn.TEXTAFTER(Table38[[#This Row],[all fluxes from kapp-slack]]," ",-1,,,""),""))</f>
        <v>0</v>
      </c>
      <c r="F2705" s="1" t="s">
        <v>7026</v>
      </c>
      <c r="G2705" s="1" t="str">
        <f>_xlfn.TEXTBEFORE(Table5[[#This Row],[rxn     kapp_old        kapp_slack_ub   kapp_slack_lb]]," ")</f>
        <v>RXN-ALCD22yi_c_FWD-rt1661</v>
      </c>
      <c r="H270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70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705" s="1">
        <f>_xlfn.NUMBERVALUE(_xlfn.TEXTAFTER(Table5[[#This Row],[rxn     kapp_old        kapp_slack_ub   kapp_slack_lb]]," ",-1))</f>
        <v>0</v>
      </c>
      <c r="K2705" s="1">
        <f>_xlfn.XLOOKUP(SUBSTITUTE(Table5[[#This Row],[rxn]],"RXN-","ENZLOAD-"),ENZLOAD[name],ENZLOAD[flux],0)</f>
        <v>0</v>
      </c>
      <c r="L2705" s="1" t="str">
        <f>"'"&amp;Table5[[#This Row],[rxn]]&amp;"'"&amp;CHAR(9)&amp;IF(AND(Table5[[#This Row],[kapp_slack_ub]]&lt;&gt;0,Table5[[#This Row],[kapp_old]]&lt;$F$1),$F$1,Table5[[#This Row],[kapp_old]])</f>
        <v>'RXN-ALCD22yi_c_FWD-rt1661'	27141.27779288</v>
      </c>
      <c r="M2705" s="1">
        <f>_xlfn.XLOOKUP(Table5[[#This Row],[rxn]],Table3[name],Table3[flux],$F$1)</f>
        <v>27141.277792879999</v>
      </c>
      <c r="N2705" s="1" t="str">
        <f>IFERROR(Table5[[#This Row],[min flux]]/Table5[[#This Row],[associated enzload]],"")</f>
        <v/>
      </c>
      <c r="O2705" s="1">
        <f>_xlfn.NUMBERVALUE(IF(Table5[[#This Row],[flux/enzload]]="","",ABS($N$1-Table5[[#This Row],[flux/enzload]])))</f>
        <v>0</v>
      </c>
      <c r="P2705" s="1">
        <f>Table5[[#This Row],[kapp_old]]+IFERROR(((Table5[[#This Row],[kapp_slack_ub]]-Table5[[#This Row],[kapp_slack_lb]])/Table5[[#This Row],[associated enzload]]),0)</f>
        <v>27141.277792879999</v>
      </c>
      <c r="Q2705" s="1" t="str">
        <f>"'"&amp;Table5[[#This Row],[rxn]]&amp;"'"&amp;CHAR(9)&amp;Table5[[#This Row],[kapp + (slack_ub - slack_lb)/enzload]]</f>
        <v>'RXN-ALCD22yi_c_FWD-rt1661'	27141.27779288</v>
      </c>
      <c r="R2705" s="1">
        <f>_xlfn.XLOOKUP(Table5[[#This Row],[rxn]],Table38[name],Table38[flux],0)</f>
        <v>0</v>
      </c>
      <c r="S2705" s="1">
        <f>_xlfn.XLOOKUP(SUBSTITUTE(Table5[[#This Row],[rxn]],"RXN-","ENZLOAD-"),Table38[name],Table38[flux],0)</f>
        <v>0</v>
      </c>
      <c r="T2705" s="1" t="b">
        <f>AND(Table5[[#This Row],[ENZLOAD flux in kapp-slack.gms]]=0,Table5[[#This Row],[flux in kapp-slack.gms]]&lt;&gt;0,NOT(Table5[[#This Row],[spont or unknown?]]))</f>
        <v>0</v>
      </c>
      <c r="U2705" s="1" t="b">
        <f>OR(_xlfn.TEXTAFTER(Table5[[#This Row],[rxn]],"-",-1)="SPONT",_xlfn.TEXTAFTER(Table5[[#This Row],[rxn]],"-",-1)="UNKNOWN")</f>
        <v>0</v>
      </c>
      <c r="V2705" s="1">
        <f>_xlfn.XLOOKUP(SUBSTITUTE(Table5[[#This Row],[rxn]],"RXN-","ENZLOAD-"),Table4[rxn],Table4[ub],0)</f>
        <v>1.2098875899999999</v>
      </c>
      <c r="W2705" s="1" t="b">
        <f>AND(Table5[[#This Row],[FVA ENZLOAD flux UB]]=0,Table5[[#This Row],[ENZ not made when it should be?]])</f>
        <v>0</v>
      </c>
    </row>
    <row r="2706" spans="1:23" hidden="1">
      <c r="A2706" s="1"/>
      <c r="B2706" s="1" t="str">
        <f>_xlfn.TEXTBEFORE(Table38[[#This Row],[all fluxes from kapp-slack]]," ",,,,"")</f>
        <v/>
      </c>
      <c r="C2706" s="1">
        <f>_xlfn.NUMBERVALUE(IFERROR(_xlfn.TEXTAFTER(Table38[[#This Row],[all fluxes from kapp-slack]]," ",-1,,,""),""))</f>
        <v>0</v>
      </c>
      <c r="F2706" s="1" t="s">
        <v>7029</v>
      </c>
      <c r="G2706" s="1" t="str">
        <f>_xlfn.TEXTBEFORE(Table5[[#This Row],[rxn     kapp_old        kapp_slack_ub   kapp_slack_lb]]," ")</f>
        <v>RXN-ALCD22yi_c_FWD-rt5186</v>
      </c>
      <c r="H270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70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706" s="1">
        <f>_xlfn.NUMBERVALUE(_xlfn.TEXTAFTER(Table5[[#This Row],[rxn     kapp_old        kapp_slack_ub   kapp_slack_lb]]," ",-1))</f>
        <v>0</v>
      </c>
      <c r="K2706" s="1">
        <f>_xlfn.XLOOKUP(SUBSTITUTE(Table5[[#This Row],[rxn]],"RXN-","ENZLOAD-"),ENZLOAD[name],ENZLOAD[flux],0)</f>
        <v>0</v>
      </c>
      <c r="L2706" s="1" t="str">
        <f>"'"&amp;Table5[[#This Row],[rxn]]&amp;"'"&amp;CHAR(9)&amp;IF(AND(Table5[[#This Row],[kapp_slack_ub]]&lt;&gt;0,Table5[[#This Row],[kapp_old]]&lt;$F$1),$F$1,Table5[[#This Row],[kapp_old]])</f>
        <v>'RXN-ALCD22yi_c_FWD-rt5186'	27141.27779288</v>
      </c>
      <c r="M2706" s="1">
        <f>_xlfn.XLOOKUP(Table5[[#This Row],[rxn]],Table3[name],Table3[flux],$F$1)</f>
        <v>27141.277792879999</v>
      </c>
      <c r="N2706" s="1" t="str">
        <f>IFERROR(Table5[[#This Row],[min flux]]/Table5[[#This Row],[associated enzload]],"")</f>
        <v/>
      </c>
      <c r="O2706" s="1">
        <f>_xlfn.NUMBERVALUE(IF(Table5[[#This Row],[flux/enzload]]="","",ABS($N$1-Table5[[#This Row],[flux/enzload]])))</f>
        <v>0</v>
      </c>
      <c r="P2706" s="1">
        <f>Table5[[#This Row],[kapp_old]]+IFERROR(((Table5[[#This Row],[kapp_slack_ub]]-Table5[[#This Row],[kapp_slack_lb]])/Table5[[#This Row],[associated enzload]]),0)</f>
        <v>27141.277792879999</v>
      </c>
      <c r="Q2706" s="1" t="str">
        <f>"'"&amp;Table5[[#This Row],[rxn]]&amp;"'"&amp;CHAR(9)&amp;Table5[[#This Row],[kapp + (slack_ub - slack_lb)/enzload]]</f>
        <v>'RXN-ALCD22yi_c_FWD-rt5186'	27141.27779288</v>
      </c>
      <c r="R2706" s="1">
        <f>_xlfn.XLOOKUP(Table5[[#This Row],[rxn]],Table38[name],Table38[flux],0)</f>
        <v>0</v>
      </c>
      <c r="S2706" s="1">
        <f>_xlfn.XLOOKUP(SUBSTITUTE(Table5[[#This Row],[rxn]],"RXN-","ENZLOAD-"),Table38[name],Table38[flux],0)</f>
        <v>0</v>
      </c>
      <c r="T2706" s="1" t="b">
        <f>AND(Table5[[#This Row],[ENZLOAD flux in kapp-slack.gms]]=0,Table5[[#This Row],[flux in kapp-slack.gms]]&lt;&gt;0,NOT(Table5[[#This Row],[spont or unknown?]]))</f>
        <v>0</v>
      </c>
      <c r="U2706" s="1" t="b">
        <f>OR(_xlfn.TEXTAFTER(Table5[[#This Row],[rxn]],"-",-1)="SPONT",_xlfn.TEXTAFTER(Table5[[#This Row],[rxn]],"-",-1)="UNKNOWN")</f>
        <v>0</v>
      </c>
      <c r="V2706" s="1">
        <f>_xlfn.XLOOKUP(SUBSTITUTE(Table5[[#This Row],[rxn]],"RXN-","ENZLOAD-"),Table4[rxn],Table4[ub],0)</f>
        <v>1.17994724</v>
      </c>
      <c r="W2706" s="1" t="b">
        <f>AND(Table5[[#This Row],[FVA ENZLOAD flux UB]]=0,Table5[[#This Row],[ENZ not made when it should be?]])</f>
        <v>0</v>
      </c>
    </row>
    <row r="2707" spans="1:23" hidden="1">
      <c r="A2707" s="1"/>
      <c r="B2707" s="1" t="str">
        <f>_xlfn.TEXTBEFORE(Table38[[#This Row],[all fluxes from kapp-slack]]," ",,,,"")</f>
        <v/>
      </c>
      <c r="C2707" s="1">
        <f>_xlfn.NUMBERVALUE(IFERROR(_xlfn.TEXTAFTER(Table38[[#This Row],[all fluxes from kapp-slack]]," ",-1,,,""),""))</f>
        <v>0</v>
      </c>
      <c r="F2707" s="1" t="s">
        <v>7035</v>
      </c>
      <c r="G2707" s="1" t="str">
        <f>_xlfn.TEXTBEFORE(Table5[[#This Row],[rxn     kapp_old        kapp_slack_ub   kapp_slack_lb]]," ")</f>
        <v>RXN-ALCD23xi_m_FWD-rt0733_m</v>
      </c>
      <c r="H270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70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707" s="1">
        <f>_xlfn.NUMBERVALUE(_xlfn.TEXTAFTER(Table5[[#This Row],[rxn     kapp_old        kapp_slack_ub   kapp_slack_lb]]," ",-1))</f>
        <v>0</v>
      </c>
      <c r="K2707" s="1">
        <f>_xlfn.XLOOKUP(SUBSTITUTE(Table5[[#This Row],[rxn]],"RXN-","ENZLOAD-"),ENZLOAD[name],ENZLOAD[flux],0)</f>
        <v>0</v>
      </c>
      <c r="L2707" s="1" t="str">
        <f>"'"&amp;Table5[[#This Row],[rxn]]&amp;"'"&amp;CHAR(9)&amp;IF(AND(Table5[[#This Row],[kapp_slack_ub]]&lt;&gt;0,Table5[[#This Row],[kapp_old]]&lt;$F$1),$F$1,Table5[[#This Row],[kapp_old]])</f>
        <v>'RXN-ALCD23xi_m_FWD-rt0733_m'	27141.27779288</v>
      </c>
      <c r="M2707" s="1">
        <f>_xlfn.XLOOKUP(Table5[[#This Row],[rxn]],Table3[name],Table3[flux],$F$1)</f>
        <v>27141.277792879999</v>
      </c>
      <c r="N2707" s="1" t="str">
        <f>IFERROR(Table5[[#This Row],[min flux]]/Table5[[#This Row],[associated enzload]],"")</f>
        <v/>
      </c>
      <c r="O2707" s="1">
        <f>_xlfn.NUMBERVALUE(IF(Table5[[#This Row],[flux/enzload]]="","",ABS($N$1-Table5[[#This Row],[flux/enzload]])))</f>
        <v>0</v>
      </c>
      <c r="P2707" s="1">
        <f>Table5[[#This Row],[kapp_old]]+IFERROR(((Table5[[#This Row],[kapp_slack_ub]]-Table5[[#This Row],[kapp_slack_lb]])/Table5[[#This Row],[associated enzload]]),0)</f>
        <v>27141.277792879999</v>
      </c>
      <c r="Q2707" s="1" t="str">
        <f>"'"&amp;Table5[[#This Row],[rxn]]&amp;"'"&amp;CHAR(9)&amp;Table5[[#This Row],[kapp + (slack_ub - slack_lb)/enzload]]</f>
        <v>'RXN-ALCD23xi_m_FWD-rt0733_m'	27141.27779288</v>
      </c>
      <c r="R2707" s="1">
        <f>_xlfn.XLOOKUP(Table5[[#This Row],[rxn]],Table38[name],Table38[flux],0)</f>
        <v>0</v>
      </c>
      <c r="S2707" s="1">
        <f>_xlfn.XLOOKUP(SUBSTITUTE(Table5[[#This Row],[rxn]],"RXN-","ENZLOAD-"),Table38[name],Table38[flux],0)</f>
        <v>0</v>
      </c>
      <c r="T2707" s="1" t="b">
        <f>AND(Table5[[#This Row],[ENZLOAD flux in kapp-slack.gms]]=0,Table5[[#This Row],[flux in kapp-slack.gms]]&lt;&gt;0,NOT(Table5[[#This Row],[spont or unknown?]]))</f>
        <v>0</v>
      </c>
      <c r="U2707" s="1" t="b">
        <f>OR(_xlfn.TEXTAFTER(Table5[[#This Row],[rxn]],"-",-1)="SPONT",_xlfn.TEXTAFTER(Table5[[#This Row],[rxn]],"-",-1)="UNKNOWN")</f>
        <v>0</v>
      </c>
      <c r="V2707" s="1">
        <f>_xlfn.XLOOKUP(SUBSTITUTE(Table5[[#This Row],[rxn]],"RXN-","ENZLOAD-"),Table4[rxn],Table4[ub],0)</f>
        <v>1.1232580299999999</v>
      </c>
      <c r="W2707" s="1" t="b">
        <f>AND(Table5[[#This Row],[FVA ENZLOAD flux UB]]=0,Table5[[#This Row],[ENZ not made when it should be?]])</f>
        <v>0</v>
      </c>
    </row>
    <row r="2708" spans="1:23" hidden="1">
      <c r="A2708" s="1"/>
      <c r="B2708" s="1" t="str">
        <f>_xlfn.TEXTBEFORE(Table38[[#This Row],[all fluxes from kapp-slack]]," ",,,,"")</f>
        <v/>
      </c>
      <c r="C2708" s="1">
        <f>_xlfn.NUMBERVALUE(IFERROR(_xlfn.TEXTAFTER(Table38[[#This Row],[all fluxes from kapp-slack]]," ",-1,,,""),""))</f>
        <v>0</v>
      </c>
      <c r="F2708" s="1" t="s">
        <v>7037</v>
      </c>
      <c r="G2708" s="1" t="str">
        <f>_xlfn.TEXTBEFORE(Table5[[#This Row],[rxn     kapp_old        kapp_slack_ub   kapp_slack_lb]]," ")</f>
        <v>RXN-ALCD23yi_c_FWD-rt1661</v>
      </c>
      <c r="H270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70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708" s="1">
        <f>_xlfn.NUMBERVALUE(_xlfn.TEXTAFTER(Table5[[#This Row],[rxn     kapp_old        kapp_slack_ub   kapp_slack_lb]]," ",-1))</f>
        <v>0</v>
      </c>
      <c r="K2708" s="1">
        <f>_xlfn.XLOOKUP(SUBSTITUTE(Table5[[#This Row],[rxn]],"RXN-","ENZLOAD-"),ENZLOAD[name],ENZLOAD[flux],0)</f>
        <v>0</v>
      </c>
      <c r="L2708" s="1" t="str">
        <f>"'"&amp;Table5[[#This Row],[rxn]]&amp;"'"&amp;CHAR(9)&amp;IF(AND(Table5[[#This Row],[kapp_slack_ub]]&lt;&gt;0,Table5[[#This Row],[kapp_old]]&lt;$F$1),$F$1,Table5[[#This Row],[kapp_old]])</f>
        <v>'RXN-ALCD23yi_c_FWD-rt1661'	27141.27779288</v>
      </c>
      <c r="M2708" s="1">
        <f>_xlfn.XLOOKUP(Table5[[#This Row],[rxn]],Table3[name],Table3[flux],$F$1)</f>
        <v>27141.277792879999</v>
      </c>
      <c r="N2708" s="1" t="str">
        <f>IFERROR(Table5[[#This Row],[min flux]]/Table5[[#This Row],[associated enzload]],"")</f>
        <v/>
      </c>
      <c r="O2708" s="1">
        <f>_xlfn.NUMBERVALUE(IF(Table5[[#This Row],[flux/enzload]]="","",ABS($N$1-Table5[[#This Row],[flux/enzload]])))</f>
        <v>0</v>
      </c>
      <c r="P2708" s="1">
        <f>Table5[[#This Row],[kapp_old]]+IFERROR(((Table5[[#This Row],[kapp_slack_ub]]-Table5[[#This Row],[kapp_slack_lb]])/Table5[[#This Row],[associated enzload]]),0)</f>
        <v>27141.277792879999</v>
      </c>
      <c r="Q2708" s="1" t="str">
        <f>"'"&amp;Table5[[#This Row],[rxn]]&amp;"'"&amp;CHAR(9)&amp;Table5[[#This Row],[kapp + (slack_ub - slack_lb)/enzload]]</f>
        <v>'RXN-ALCD23yi_c_FWD-rt1661'	27141.27779288</v>
      </c>
      <c r="R2708" s="1">
        <f>_xlfn.XLOOKUP(Table5[[#This Row],[rxn]],Table38[name],Table38[flux],0)</f>
        <v>0</v>
      </c>
      <c r="S2708" s="1">
        <f>_xlfn.XLOOKUP(SUBSTITUTE(Table5[[#This Row],[rxn]],"RXN-","ENZLOAD-"),Table38[name],Table38[flux],0)</f>
        <v>0</v>
      </c>
      <c r="T2708" s="1" t="b">
        <f>AND(Table5[[#This Row],[ENZLOAD flux in kapp-slack.gms]]=0,Table5[[#This Row],[flux in kapp-slack.gms]]&lt;&gt;0,NOT(Table5[[#This Row],[spont or unknown?]]))</f>
        <v>0</v>
      </c>
      <c r="U2708" s="1" t="b">
        <f>OR(_xlfn.TEXTAFTER(Table5[[#This Row],[rxn]],"-",-1)="SPONT",_xlfn.TEXTAFTER(Table5[[#This Row],[rxn]],"-",-1)="UNKNOWN")</f>
        <v>0</v>
      </c>
      <c r="V2708" s="1">
        <f>_xlfn.XLOOKUP(SUBSTITUTE(Table5[[#This Row],[rxn]],"RXN-","ENZLOAD-"),Table4[rxn],Table4[ub],0)</f>
        <v>1.2098875899999999</v>
      </c>
      <c r="W2708" s="1" t="b">
        <f>AND(Table5[[#This Row],[FVA ENZLOAD flux UB]]=0,Table5[[#This Row],[ENZ not made when it should be?]])</f>
        <v>0</v>
      </c>
    </row>
    <row r="2709" spans="1:23" hidden="1">
      <c r="A2709" s="1"/>
      <c r="B2709" s="1" t="str">
        <f>_xlfn.TEXTBEFORE(Table38[[#This Row],[all fluxes from kapp-slack]]," ",,,,"")</f>
        <v/>
      </c>
      <c r="C2709" s="1">
        <f>_xlfn.NUMBERVALUE(IFERROR(_xlfn.TEXTAFTER(Table38[[#This Row],[all fluxes from kapp-slack]]," ",-1,,,""),""))</f>
        <v>0</v>
      </c>
      <c r="F2709" s="1" t="s">
        <v>7039</v>
      </c>
      <c r="G2709" s="1" t="str">
        <f>_xlfn.TEXTBEFORE(Table5[[#This Row],[rxn     kapp_old        kapp_slack_ub   kapp_slack_lb]]," ")</f>
        <v>RXN-ALCD23yi_c_FWD-rt5186</v>
      </c>
      <c r="H270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70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709" s="1">
        <f>_xlfn.NUMBERVALUE(_xlfn.TEXTAFTER(Table5[[#This Row],[rxn     kapp_old        kapp_slack_ub   kapp_slack_lb]]," ",-1))</f>
        <v>0</v>
      </c>
      <c r="K2709" s="1">
        <f>_xlfn.XLOOKUP(SUBSTITUTE(Table5[[#This Row],[rxn]],"RXN-","ENZLOAD-"),ENZLOAD[name],ENZLOAD[flux],0)</f>
        <v>0</v>
      </c>
      <c r="L2709" s="1" t="str">
        <f>"'"&amp;Table5[[#This Row],[rxn]]&amp;"'"&amp;CHAR(9)&amp;IF(AND(Table5[[#This Row],[kapp_slack_ub]]&lt;&gt;0,Table5[[#This Row],[kapp_old]]&lt;$F$1),$F$1,Table5[[#This Row],[kapp_old]])</f>
        <v>'RXN-ALCD23yi_c_FWD-rt5186'	27141.27779288</v>
      </c>
      <c r="M2709" s="1">
        <f>_xlfn.XLOOKUP(Table5[[#This Row],[rxn]],Table3[name],Table3[flux],$F$1)</f>
        <v>27141.277792879999</v>
      </c>
      <c r="N2709" s="1" t="str">
        <f>IFERROR(Table5[[#This Row],[min flux]]/Table5[[#This Row],[associated enzload]],"")</f>
        <v/>
      </c>
      <c r="O2709" s="1">
        <f>_xlfn.NUMBERVALUE(IF(Table5[[#This Row],[flux/enzload]]="","",ABS($N$1-Table5[[#This Row],[flux/enzload]])))</f>
        <v>0</v>
      </c>
      <c r="P2709" s="1">
        <f>Table5[[#This Row],[kapp_old]]+IFERROR(((Table5[[#This Row],[kapp_slack_ub]]-Table5[[#This Row],[kapp_slack_lb]])/Table5[[#This Row],[associated enzload]]),0)</f>
        <v>27141.277792879999</v>
      </c>
      <c r="Q2709" s="1" t="str">
        <f>"'"&amp;Table5[[#This Row],[rxn]]&amp;"'"&amp;CHAR(9)&amp;Table5[[#This Row],[kapp + (slack_ub - slack_lb)/enzload]]</f>
        <v>'RXN-ALCD23yi_c_FWD-rt5186'	27141.27779288</v>
      </c>
      <c r="R2709" s="1">
        <f>_xlfn.XLOOKUP(Table5[[#This Row],[rxn]],Table38[name],Table38[flux],0)</f>
        <v>0</v>
      </c>
      <c r="S2709" s="1">
        <f>_xlfn.XLOOKUP(SUBSTITUTE(Table5[[#This Row],[rxn]],"RXN-","ENZLOAD-"),Table38[name],Table38[flux],0)</f>
        <v>0</v>
      </c>
      <c r="T2709" s="1" t="b">
        <f>AND(Table5[[#This Row],[ENZLOAD flux in kapp-slack.gms]]=0,Table5[[#This Row],[flux in kapp-slack.gms]]&lt;&gt;0,NOT(Table5[[#This Row],[spont or unknown?]]))</f>
        <v>0</v>
      </c>
      <c r="U2709" s="1" t="b">
        <f>OR(_xlfn.TEXTAFTER(Table5[[#This Row],[rxn]],"-",-1)="SPONT",_xlfn.TEXTAFTER(Table5[[#This Row],[rxn]],"-",-1)="UNKNOWN")</f>
        <v>0</v>
      </c>
      <c r="V2709" s="1">
        <f>_xlfn.XLOOKUP(SUBSTITUTE(Table5[[#This Row],[rxn]],"RXN-","ENZLOAD-"),Table4[rxn],Table4[ub],0)</f>
        <v>1.17994724</v>
      </c>
      <c r="W2709" s="1" t="b">
        <f>AND(Table5[[#This Row],[FVA ENZLOAD flux UB]]=0,Table5[[#This Row],[ENZ not made when it should be?]])</f>
        <v>0</v>
      </c>
    </row>
    <row r="2710" spans="1:23" hidden="1">
      <c r="A2710" s="1"/>
      <c r="B2710" s="1" t="str">
        <f>_xlfn.TEXTBEFORE(Table38[[#This Row],[all fluxes from kapp-slack]]," ",,,,"")</f>
        <v/>
      </c>
      <c r="C2710" s="1">
        <f>_xlfn.NUMBERVALUE(IFERROR(_xlfn.TEXTAFTER(Table38[[#This Row],[all fluxes from kapp-slack]]," ",-1,,,""),""))</f>
        <v>0</v>
      </c>
      <c r="F2710" s="1" t="s">
        <v>7045</v>
      </c>
      <c r="G2710" s="1" t="str">
        <f>_xlfn.TEXTBEFORE(Table5[[#This Row],[rxn     kapp_old        kapp_slack_ub   kapp_slack_lb]]," ")</f>
        <v>RXN-ALCD24xi_m_FWD-rt0733_m</v>
      </c>
      <c r="H271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71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710" s="1">
        <f>_xlfn.NUMBERVALUE(_xlfn.TEXTAFTER(Table5[[#This Row],[rxn     kapp_old        kapp_slack_ub   kapp_slack_lb]]," ",-1))</f>
        <v>0</v>
      </c>
      <c r="K2710" s="1">
        <f>_xlfn.XLOOKUP(SUBSTITUTE(Table5[[#This Row],[rxn]],"RXN-","ENZLOAD-"),ENZLOAD[name],ENZLOAD[flux],0)</f>
        <v>0</v>
      </c>
      <c r="L2710" s="1" t="str">
        <f>"'"&amp;Table5[[#This Row],[rxn]]&amp;"'"&amp;CHAR(9)&amp;IF(AND(Table5[[#This Row],[kapp_slack_ub]]&lt;&gt;0,Table5[[#This Row],[kapp_old]]&lt;$F$1),$F$1,Table5[[#This Row],[kapp_old]])</f>
        <v>'RXN-ALCD24xi_m_FWD-rt0733_m'	27141.27779288</v>
      </c>
      <c r="M2710" s="1">
        <f>_xlfn.XLOOKUP(Table5[[#This Row],[rxn]],Table3[name],Table3[flux],$F$1)</f>
        <v>27141.277792879999</v>
      </c>
      <c r="N2710" s="1" t="str">
        <f>IFERROR(Table5[[#This Row],[min flux]]/Table5[[#This Row],[associated enzload]],"")</f>
        <v/>
      </c>
      <c r="O2710" s="1">
        <f>_xlfn.NUMBERVALUE(IF(Table5[[#This Row],[flux/enzload]]="","",ABS($N$1-Table5[[#This Row],[flux/enzload]])))</f>
        <v>0</v>
      </c>
      <c r="P2710" s="1">
        <f>Table5[[#This Row],[kapp_old]]+IFERROR(((Table5[[#This Row],[kapp_slack_ub]]-Table5[[#This Row],[kapp_slack_lb]])/Table5[[#This Row],[associated enzload]]),0)</f>
        <v>27141.277792879999</v>
      </c>
      <c r="Q2710" s="1" t="str">
        <f>"'"&amp;Table5[[#This Row],[rxn]]&amp;"'"&amp;CHAR(9)&amp;Table5[[#This Row],[kapp + (slack_ub - slack_lb)/enzload]]</f>
        <v>'RXN-ALCD24xi_m_FWD-rt0733_m'	27141.27779288</v>
      </c>
      <c r="R2710" s="1">
        <f>_xlfn.XLOOKUP(Table5[[#This Row],[rxn]],Table38[name],Table38[flux],0)</f>
        <v>0</v>
      </c>
      <c r="S2710" s="1">
        <f>_xlfn.XLOOKUP(SUBSTITUTE(Table5[[#This Row],[rxn]],"RXN-","ENZLOAD-"),Table38[name],Table38[flux],0)</f>
        <v>0</v>
      </c>
      <c r="T2710" s="1" t="b">
        <f>AND(Table5[[#This Row],[ENZLOAD flux in kapp-slack.gms]]=0,Table5[[#This Row],[flux in kapp-slack.gms]]&lt;&gt;0,NOT(Table5[[#This Row],[spont or unknown?]]))</f>
        <v>0</v>
      </c>
      <c r="U2710" s="1" t="b">
        <f>OR(_xlfn.TEXTAFTER(Table5[[#This Row],[rxn]],"-",-1)="SPONT",_xlfn.TEXTAFTER(Table5[[#This Row],[rxn]],"-",-1)="UNKNOWN")</f>
        <v>0</v>
      </c>
      <c r="V2710" s="1">
        <f>_xlfn.XLOOKUP(SUBSTITUTE(Table5[[#This Row],[rxn]],"RXN-","ENZLOAD-"),Table4[rxn],Table4[ub],0)</f>
        <v>1.1232580299999999</v>
      </c>
      <c r="W2710" s="1" t="b">
        <f>AND(Table5[[#This Row],[FVA ENZLOAD flux UB]]=0,Table5[[#This Row],[ENZ not made when it should be?]])</f>
        <v>0</v>
      </c>
    </row>
    <row r="2711" spans="1:23" hidden="1">
      <c r="A2711" s="1"/>
      <c r="B2711" s="1" t="str">
        <f>_xlfn.TEXTBEFORE(Table38[[#This Row],[all fluxes from kapp-slack]]," ",,,,"")</f>
        <v/>
      </c>
      <c r="C2711" s="1">
        <f>_xlfn.NUMBERVALUE(IFERROR(_xlfn.TEXTAFTER(Table38[[#This Row],[all fluxes from kapp-slack]]," ",-1,,,""),""))</f>
        <v>0</v>
      </c>
      <c r="F2711" s="1" t="s">
        <v>7047</v>
      </c>
      <c r="G2711" s="1" t="str">
        <f>_xlfn.TEXTBEFORE(Table5[[#This Row],[rxn     kapp_old        kapp_slack_ub   kapp_slack_lb]]," ")</f>
        <v>RXN-ALCD24yi_c_FWD-rt1661</v>
      </c>
      <c r="H271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71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711" s="1">
        <f>_xlfn.NUMBERVALUE(_xlfn.TEXTAFTER(Table5[[#This Row],[rxn     kapp_old        kapp_slack_ub   kapp_slack_lb]]," ",-1))</f>
        <v>0</v>
      </c>
      <c r="K2711" s="1">
        <f>_xlfn.XLOOKUP(SUBSTITUTE(Table5[[#This Row],[rxn]],"RXN-","ENZLOAD-"),ENZLOAD[name],ENZLOAD[flux],0)</f>
        <v>0</v>
      </c>
      <c r="L2711" s="1" t="str">
        <f>"'"&amp;Table5[[#This Row],[rxn]]&amp;"'"&amp;CHAR(9)&amp;IF(AND(Table5[[#This Row],[kapp_slack_ub]]&lt;&gt;0,Table5[[#This Row],[kapp_old]]&lt;$F$1),$F$1,Table5[[#This Row],[kapp_old]])</f>
        <v>'RXN-ALCD24yi_c_FWD-rt1661'	27141.27779288</v>
      </c>
      <c r="M2711" s="1">
        <f>_xlfn.XLOOKUP(Table5[[#This Row],[rxn]],Table3[name],Table3[flux],$F$1)</f>
        <v>27141.277792879999</v>
      </c>
      <c r="N2711" s="1" t="str">
        <f>IFERROR(Table5[[#This Row],[min flux]]/Table5[[#This Row],[associated enzload]],"")</f>
        <v/>
      </c>
      <c r="O2711" s="1">
        <f>_xlfn.NUMBERVALUE(IF(Table5[[#This Row],[flux/enzload]]="","",ABS($N$1-Table5[[#This Row],[flux/enzload]])))</f>
        <v>0</v>
      </c>
      <c r="P2711" s="1">
        <f>Table5[[#This Row],[kapp_old]]+IFERROR(((Table5[[#This Row],[kapp_slack_ub]]-Table5[[#This Row],[kapp_slack_lb]])/Table5[[#This Row],[associated enzload]]),0)</f>
        <v>27141.277792879999</v>
      </c>
      <c r="Q2711" s="1" t="str">
        <f>"'"&amp;Table5[[#This Row],[rxn]]&amp;"'"&amp;CHAR(9)&amp;Table5[[#This Row],[kapp + (slack_ub - slack_lb)/enzload]]</f>
        <v>'RXN-ALCD24yi_c_FWD-rt1661'	27141.27779288</v>
      </c>
      <c r="R2711" s="1">
        <f>_xlfn.XLOOKUP(Table5[[#This Row],[rxn]],Table38[name],Table38[flux],0)</f>
        <v>0</v>
      </c>
      <c r="S2711" s="1">
        <f>_xlfn.XLOOKUP(SUBSTITUTE(Table5[[#This Row],[rxn]],"RXN-","ENZLOAD-"),Table38[name],Table38[flux],0)</f>
        <v>0</v>
      </c>
      <c r="T2711" s="1" t="b">
        <f>AND(Table5[[#This Row],[ENZLOAD flux in kapp-slack.gms]]=0,Table5[[#This Row],[flux in kapp-slack.gms]]&lt;&gt;0,NOT(Table5[[#This Row],[spont or unknown?]]))</f>
        <v>0</v>
      </c>
      <c r="U2711" s="1" t="b">
        <f>OR(_xlfn.TEXTAFTER(Table5[[#This Row],[rxn]],"-",-1)="SPONT",_xlfn.TEXTAFTER(Table5[[#This Row],[rxn]],"-",-1)="UNKNOWN")</f>
        <v>0</v>
      </c>
      <c r="V2711" s="1">
        <f>_xlfn.XLOOKUP(SUBSTITUTE(Table5[[#This Row],[rxn]],"RXN-","ENZLOAD-"),Table4[rxn],Table4[ub],0)</f>
        <v>1.2098875899999999</v>
      </c>
      <c r="W2711" s="1" t="b">
        <f>AND(Table5[[#This Row],[FVA ENZLOAD flux UB]]=0,Table5[[#This Row],[ENZ not made when it should be?]])</f>
        <v>0</v>
      </c>
    </row>
    <row r="2712" spans="1:23" hidden="1">
      <c r="A2712" s="1"/>
      <c r="B2712" s="1" t="str">
        <f>_xlfn.TEXTBEFORE(Table38[[#This Row],[all fluxes from kapp-slack]]," ",,,,"")</f>
        <v/>
      </c>
      <c r="C2712" s="1">
        <f>_xlfn.NUMBERVALUE(IFERROR(_xlfn.TEXTAFTER(Table38[[#This Row],[all fluxes from kapp-slack]]," ",-1,,,""),""))</f>
        <v>0</v>
      </c>
      <c r="F2712" s="1" t="s">
        <v>7049</v>
      </c>
      <c r="G2712" s="1" t="str">
        <f>_xlfn.TEXTBEFORE(Table5[[#This Row],[rxn     kapp_old        kapp_slack_ub   kapp_slack_lb]]," ")</f>
        <v>RXN-ALCD24yi_c_FWD-rt5186</v>
      </c>
      <c r="H271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71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712" s="1">
        <f>_xlfn.NUMBERVALUE(_xlfn.TEXTAFTER(Table5[[#This Row],[rxn     kapp_old        kapp_slack_ub   kapp_slack_lb]]," ",-1))</f>
        <v>0</v>
      </c>
      <c r="K2712" s="1">
        <f>_xlfn.XLOOKUP(SUBSTITUTE(Table5[[#This Row],[rxn]],"RXN-","ENZLOAD-"),ENZLOAD[name],ENZLOAD[flux],0)</f>
        <v>0</v>
      </c>
      <c r="L2712" s="1" t="str">
        <f>"'"&amp;Table5[[#This Row],[rxn]]&amp;"'"&amp;CHAR(9)&amp;IF(AND(Table5[[#This Row],[kapp_slack_ub]]&lt;&gt;0,Table5[[#This Row],[kapp_old]]&lt;$F$1),$F$1,Table5[[#This Row],[kapp_old]])</f>
        <v>'RXN-ALCD24yi_c_FWD-rt5186'	27141.27779288</v>
      </c>
      <c r="M2712" s="1">
        <f>_xlfn.XLOOKUP(Table5[[#This Row],[rxn]],Table3[name],Table3[flux],$F$1)</f>
        <v>27141.277792879999</v>
      </c>
      <c r="N2712" s="1" t="str">
        <f>IFERROR(Table5[[#This Row],[min flux]]/Table5[[#This Row],[associated enzload]],"")</f>
        <v/>
      </c>
      <c r="O2712" s="1">
        <f>_xlfn.NUMBERVALUE(IF(Table5[[#This Row],[flux/enzload]]="","",ABS($N$1-Table5[[#This Row],[flux/enzload]])))</f>
        <v>0</v>
      </c>
      <c r="P2712" s="1">
        <f>Table5[[#This Row],[kapp_old]]+IFERROR(((Table5[[#This Row],[kapp_slack_ub]]-Table5[[#This Row],[kapp_slack_lb]])/Table5[[#This Row],[associated enzload]]),0)</f>
        <v>27141.277792879999</v>
      </c>
      <c r="Q2712" s="1" t="str">
        <f>"'"&amp;Table5[[#This Row],[rxn]]&amp;"'"&amp;CHAR(9)&amp;Table5[[#This Row],[kapp + (slack_ub - slack_lb)/enzload]]</f>
        <v>'RXN-ALCD24yi_c_FWD-rt5186'	27141.27779288</v>
      </c>
      <c r="R2712" s="1">
        <f>_xlfn.XLOOKUP(Table5[[#This Row],[rxn]],Table38[name],Table38[flux],0)</f>
        <v>0</v>
      </c>
      <c r="S2712" s="1">
        <f>_xlfn.XLOOKUP(SUBSTITUTE(Table5[[#This Row],[rxn]],"RXN-","ENZLOAD-"),Table38[name],Table38[flux],0)</f>
        <v>0</v>
      </c>
      <c r="T2712" s="1" t="b">
        <f>AND(Table5[[#This Row],[ENZLOAD flux in kapp-slack.gms]]=0,Table5[[#This Row],[flux in kapp-slack.gms]]&lt;&gt;0,NOT(Table5[[#This Row],[spont or unknown?]]))</f>
        <v>0</v>
      </c>
      <c r="U2712" s="1" t="b">
        <f>OR(_xlfn.TEXTAFTER(Table5[[#This Row],[rxn]],"-",-1)="SPONT",_xlfn.TEXTAFTER(Table5[[#This Row],[rxn]],"-",-1)="UNKNOWN")</f>
        <v>0</v>
      </c>
      <c r="V2712" s="1">
        <f>_xlfn.XLOOKUP(SUBSTITUTE(Table5[[#This Row],[rxn]],"RXN-","ENZLOAD-"),Table4[rxn],Table4[ub],0)</f>
        <v>1.17994724</v>
      </c>
      <c r="W2712" s="1" t="b">
        <f>AND(Table5[[#This Row],[FVA ENZLOAD flux UB]]=0,Table5[[#This Row],[ENZ not made when it should be?]])</f>
        <v>0</v>
      </c>
    </row>
    <row r="2713" spans="1:23" hidden="1">
      <c r="A2713" s="1"/>
      <c r="B2713" s="1" t="str">
        <f>_xlfn.TEXTBEFORE(Table38[[#This Row],[all fluxes from kapp-slack]]," ",,,,"")</f>
        <v/>
      </c>
      <c r="C2713" s="1">
        <f>_xlfn.NUMBERVALUE(IFERROR(_xlfn.TEXTAFTER(Table38[[#This Row],[all fluxes from kapp-slack]]," ",-1,,,""),""))</f>
        <v>0</v>
      </c>
      <c r="F2713" s="1" t="s">
        <v>7055</v>
      </c>
      <c r="G2713" s="1" t="str">
        <f>_xlfn.TEXTBEFORE(Table5[[#This Row],[rxn     kapp_old        kapp_slack_ub   kapp_slack_lb]]," ")</f>
        <v>RXN-ALCD25xi_m_FWD-rt0733_m</v>
      </c>
      <c r="H271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71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713" s="1">
        <f>_xlfn.NUMBERVALUE(_xlfn.TEXTAFTER(Table5[[#This Row],[rxn     kapp_old        kapp_slack_ub   kapp_slack_lb]]," ",-1))</f>
        <v>0</v>
      </c>
      <c r="K2713" s="1">
        <f>_xlfn.XLOOKUP(SUBSTITUTE(Table5[[#This Row],[rxn]],"RXN-","ENZLOAD-"),ENZLOAD[name],ENZLOAD[flux],0)</f>
        <v>0</v>
      </c>
      <c r="L2713" s="1" t="str">
        <f>"'"&amp;Table5[[#This Row],[rxn]]&amp;"'"&amp;CHAR(9)&amp;IF(AND(Table5[[#This Row],[kapp_slack_ub]]&lt;&gt;0,Table5[[#This Row],[kapp_old]]&lt;$F$1),$F$1,Table5[[#This Row],[kapp_old]])</f>
        <v>'RXN-ALCD25xi_m_FWD-rt0733_m'	27141.27779288</v>
      </c>
      <c r="M2713" s="1">
        <f>_xlfn.XLOOKUP(Table5[[#This Row],[rxn]],Table3[name],Table3[flux],$F$1)</f>
        <v>27141.277792879999</v>
      </c>
      <c r="N2713" s="1" t="str">
        <f>IFERROR(Table5[[#This Row],[min flux]]/Table5[[#This Row],[associated enzload]],"")</f>
        <v/>
      </c>
      <c r="O2713" s="1">
        <f>_xlfn.NUMBERVALUE(IF(Table5[[#This Row],[flux/enzload]]="","",ABS($N$1-Table5[[#This Row],[flux/enzload]])))</f>
        <v>0</v>
      </c>
      <c r="P2713" s="1">
        <f>Table5[[#This Row],[kapp_old]]+IFERROR(((Table5[[#This Row],[kapp_slack_ub]]-Table5[[#This Row],[kapp_slack_lb]])/Table5[[#This Row],[associated enzload]]),0)</f>
        <v>27141.277792879999</v>
      </c>
      <c r="Q2713" s="1" t="str">
        <f>"'"&amp;Table5[[#This Row],[rxn]]&amp;"'"&amp;CHAR(9)&amp;Table5[[#This Row],[kapp + (slack_ub - slack_lb)/enzload]]</f>
        <v>'RXN-ALCD25xi_m_FWD-rt0733_m'	27141.27779288</v>
      </c>
      <c r="R2713" s="1">
        <f>_xlfn.XLOOKUP(Table5[[#This Row],[rxn]],Table38[name],Table38[flux],0)</f>
        <v>0</v>
      </c>
      <c r="S2713" s="1">
        <f>_xlfn.XLOOKUP(SUBSTITUTE(Table5[[#This Row],[rxn]],"RXN-","ENZLOAD-"),Table38[name],Table38[flux],0)</f>
        <v>0</v>
      </c>
      <c r="T2713" s="1" t="b">
        <f>AND(Table5[[#This Row],[ENZLOAD flux in kapp-slack.gms]]=0,Table5[[#This Row],[flux in kapp-slack.gms]]&lt;&gt;0,NOT(Table5[[#This Row],[spont or unknown?]]))</f>
        <v>0</v>
      </c>
      <c r="U2713" s="1" t="b">
        <f>OR(_xlfn.TEXTAFTER(Table5[[#This Row],[rxn]],"-",-1)="SPONT",_xlfn.TEXTAFTER(Table5[[#This Row],[rxn]],"-",-1)="UNKNOWN")</f>
        <v>0</v>
      </c>
      <c r="V2713" s="1">
        <f>_xlfn.XLOOKUP(SUBSTITUTE(Table5[[#This Row],[rxn]],"RXN-","ENZLOAD-"),Table4[rxn],Table4[ub],0)</f>
        <v>1.1232580299999999</v>
      </c>
      <c r="W2713" s="1" t="b">
        <f>AND(Table5[[#This Row],[FVA ENZLOAD flux UB]]=0,Table5[[#This Row],[ENZ not made when it should be?]])</f>
        <v>0</v>
      </c>
    </row>
    <row r="2714" spans="1:23" hidden="1">
      <c r="A2714" s="1"/>
      <c r="B2714" s="1" t="str">
        <f>_xlfn.TEXTBEFORE(Table38[[#This Row],[all fluxes from kapp-slack]]," ",,,,"")</f>
        <v/>
      </c>
      <c r="C2714" s="1">
        <f>_xlfn.NUMBERVALUE(IFERROR(_xlfn.TEXTAFTER(Table38[[#This Row],[all fluxes from kapp-slack]]," ",-1,,,""),""))</f>
        <v>0</v>
      </c>
      <c r="F2714" s="1" t="s">
        <v>7057</v>
      </c>
      <c r="G2714" s="1" t="str">
        <f>_xlfn.TEXTBEFORE(Table5[[#This Row],[rxn     kapp_old        kapp_slack_ub   kapp_slack_lb]]," ")</f>
        <v>RXN-ALCD25yi_c_FWD-rt1661</v>
      </c>
      <c r="H271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71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714" s="1">
        <f>_xlfn.NUMBERVALUE(_xlfn.TEXTAFTER(Table5[[#This Row],[rxn     kapp_old        kapp_slack_ub   kapp_slack_lb]]," ",-1))</f>
        <v>0</v>
      </c>
      <c r="K2714" s="1">
        <f>_xlfn.XLOOKUP(SUBSTITUTE(Table5[[#This Row],[rxn]],"RXN-","ENZLOAD-"),ENZLOAD[name],ENZLOAD[flux],0)</f>
        <v>0</v>
      </c>
      <c r="L2714" s="1" t="str">
        <f>"'"&amp;Table5[[#This Row],[rxn]]&amp;"'"&amp;CHAR(9)&amp;IF(AND(Table5[[#This Row],[kapp_slack_ub]]&lt;&gt;0,Table5[[#This Row],[kapp_old]]&lt;$F$1),$F$1,Table5[[#This Row],[kapp_old]])</f>
        <v>'RXN-ALCD25yi_c_FWD-rt1661'	27141.27779288</v>
      </c>
      <c r="M2714" s="1">
        <f>_xlfn.XLOOKUP(Table5[[#This Row],[rxn]],Table3[name],Table3[flux],$F$1)</f>
        <v>27141.277792879999</v>
      </c>
      <c r="N2714" s="1" t="str">
        <f>IFERROR(Table5[[#This Row],[min flux]]/Table5[[#This Row],[associated enzload]],"")</f>
        <v/>
      </c>
      <c r="O2714" s="1">
        <f>_xlfn.NUMBERVALUE(IF(Table5[[#This Row],[flux/enzload]]="","",ABS($N$1-Table5[[#This Row],[flux/enzload]])))</f>
        <v>0</v>
      </c>
      <c r="P2714" s="1">
        <f>Table5[[#This Row],[kapp_old]]+IFERROR(((Table5[[#This Row],[kapp_slack_ub]]-Table5[[#This Row],[kapp_slack_lb]])/Table5[[#This Row],[associated enzload]]),0)</f>
        <v>27141.277792879999</v>
      </c>
      <c r="Q2714" s="1" t="str">
        <f>"'"&amp;Table5[[#This Row],[rxn]]&amp;"'"&amp;CHAR(9)&amp;Table5[[#This Row],[kapp + (slack_ub - slack_lb)/enzload]]</f>
        <v>'RXN-ALCD25yi_c_FWD-rt1661'	27141.27779288</v>
      </c>
      <c r="R2714" s="1">
        <f>_xlfn.XLOOKUP(Table5[[#This Row],[rxn]],Table38[name],Table38[flux],0)</f>
        <v>0</v>
      </c>
      <c r="S2714" s="1">
        <f>_xlfn.XLOOKUP(SUBSTITUTE(Table5[[#This Row],[rxn]],"RXN-","ENZLOAD-"),Table38[name],Table38[flux],0)</f>
        <v>0</v>
      </c>
      <c r="T2714" s="1" t="b">
        <f>AND(Table5[[#This Row],[ENZLOAD flux in kapp-slack.gms]]=0,Table5[[#This Row],[flux in kapp-slack.gms]]&lt;&gt;0,NOT(Table5[[#This Row],[spont or unknown?]]))</f>
        <v>0</v>
      </c>
      <c r="U2714" s="1" t="b">
        <f>OR(_xlfn.TEXTAFTER(Table5[[#This Row],[rxn]],"-",-1)="SPONT",_xlfn.TEXTAFTER(Table5[[#This Row],[rxn]],"-",-1)="UNKNOWN")</f>
        <v>0</v>
      </c>
      <c r="V2714" s="1">
        <f>_xlfn.XLOOKUP(SUBSTITUTE(Table5[[#This Row],[rxn]],"RXN-","ENZLOAD-"),Table4[rxn],Table4[ub],0)</f>
        <v>1.2098875899999999</v>
      </c>
      <c r="W2714" s="1" t="b">
        <f>AND(Table5[[#This Row],[FVA ENZLOAD flux UB]]=0,Table5[[#This Row],[ENZ not made when it should be?]])</f>
        <v>0</v>
      </c>
    </row>
    <row r="2715" spans="1:23" hidden="1">
      <c r="A2715" s="1"/>
      <c r="B2715" s="1" t="str">
        <f>_xlfn.TEXTBEFORE(Table38[[#This Row],[all fluxes from kapp-slack]]," ",,,,"")</f>
        <v/>
      </c>
      <c r="C2715" s="1">
        <f>_xlfn.NUMBERVALUE(IFERROR(_xlfn.TEXTAFTER(Table38[[#This Row],[all fluxes from kapp-slack]]," ",-1,,,""),""))</f>
        <v>0</v>
      </c>
      <c r="F2715" s="1" t="s">
        <v>7059</v>
      </c>
      <c r="G2715" s="1" t="str">
        <f>_xlfn.TEXTBEFORE(Table5[[#This Row],[rxn     kapp_old        kapp_slack_ub   kapp_slack_lb]]," ")</f>
        <v>RXN-ALCD25yi_c_FWD-rt5186</v>
      </c>
      <c r="H271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71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715" s="1">
        <f>_xlfn.NUMBERVALUE(_xlfn.TEXTAFTER(Table5[[#This Row],[rxn     kapp_old        kapp_slack_ub   kapp_slack_lb]]," ",-1))</f>
        <v>0</v>
      </c>
      <c r="K2715" s="1">
        <f>_xlfn.XLOOKUP(SUBSTITUTE(Table5[[#This Row],[rxn]],"RXN-","ENZLOAD-"),ENZLOAD[name],ENZLOAD[flux],0)</f>
        <v>0</v>
      </c>
      <c r="L2715" s="1" t="str">
        <f>"'"&amp;Table5[[#This Row],[rxn]]&amp;"'"&amp;CHAR(9)&amp;IF(AND(Table5[[#This Row],[kapp_slack_ub]]&lt;&gt;0,Table5[[#This Row],[kapp_old]]&lt;$F$1),$F$1,Table5[[#This Row],[kapp_old]])</f>
        <v>'RXN-ALCD25yi_c_FWD-rt5186'	27141.27779288</v>
      </c>
      <c r="M2715" s="1">
        <f>_xlfn.XLOOKUP(Table5[[#This Row],[rxn]],Table3[name],Table3[flux],$F$1)</f>
        <v>27141.277792879999</v>
      </c>
      <c r="N2715" s="1" t="str">
        <f>IFERROR(Table5[[#This Row],[min flux]]/Table5[[#This Row],[associated enzload]],"")</f>
        <v/>
      </c>
      <c r="O2715" s="1">
        <f>_xlfn.NUMBERVALUE(IF(Table5[[#This Row],[flux/enzload]]="","",ABS($N$1-Table5[[#This Row],[flux/enzload]])))</f>
        <v>0</v>
      </c>
      <c r="P2715" s="1">
        <f>Table5[[#This Row],[kapp_old]]+IFERROR(((Table5[[#This Row],[kapp_slack_ub]]-Table5[[#This Row],[kapp_slack_lb]])/Table5[[#This Row],[associated enzload]]),0)</f>
        <v>27141.277792879999</v>
      </c>
      <c r="Q2715" s="1" t="str">
        <f>"'"&amp;Table5[[#This Row],[rxn]]&amp;"'"&amp;CHAR(9)&amp;Table5[[#This Row],[kapp + (slack_ub - slack_lb)/enzload]]</f>
        <v>'RXN-ALCD25yi_c_FWD-rt5186'	27141.27779288</v>
      </c>
      <c r="R2715" s="1">
        <f>_xlfn.XLOOKUP(Table5[[#This Row],[rxn]],Table38[name],Table38[flux],0)</f>
        <v>0</v>
      </c>
      <c r="S2715" s="1">
        <f>_xlfn.XLOOKUP(SUBSTITUTE(Table5[[#This Row],[rxn]],"RXN-","ENZLOAD-"),Table38[name],Table38[flux],0)</f>
        <v>0</v>
      </c>
      <c r="T2715" s="1" t="b">
        <f>AND(Table5[[#This Row],[ENZLOAD flux in kapp-slack.gms]]=0,Table5[[#This Row],[flux in kapp-slack.gms]]&lt;&gt;0,NOT(Table5[[#This Row],[spont or unknown?]]))</f>
        <v>0</v>
      </c>
      <c r="U2715" s="1" t="b">
        <f>OR(_xlfn.TEXTAFTER(Table5[[#This Row],[rxn]],"-",-1)="SPONT",_xlfn.TEXTAFTER(Table5[[#This Row],[rxn]],"-",-1)="UNKNOWN")</f>
        <v>0</v>
      </c>
      <c r="V2715" s="1">
        <f>_xlfn.XLOOKUP(SUBSTITUTE(Table5[[#This Row],[rxn]],"RXN-","ENZLOAD-"),Table4[rxn],Table4[ub],0)</f>
        <v>1.17994724</v>
      </c>
      <c r="W2715" s="1" t="b">
        <f>AND(Table5[[#This Row],[FVA ENZLOAD flux UB]]=0,Table5[[#This Row],[ENZ not made when it should be?]])</f>
        <v>0</v>
      </c>
    </row>
    <row r="2716" spans="1:23" hidden="1">
      <c r="A2716" s="1"/>
      <c r="B2716" s="1" t="str">
        <f>_xlfn.TEXTBEFORE(Table38[[#This Row],[all fluxes from kapp-slack]]," ",,,,"")</f>
        <v/>
      </c>
      <c r="C2716" s="1">
        <f>_xlfn.NUMBERVALUE(IFERROR(_xlfn.TEXTAFTER(Table38[[#This Row],[all fluxes from kapp-slack]]," ",-1,,,""),""))</f>
        <v>0</v>
      </c>
      <c r="F2716" s="1" t="s">
        <v>7065</v>
      </c>
      <c r="G2716" s="1" t="str">
        <f>_xlfn.TEXTBEFORE(Table5[[#This Row],[rxn     kapp_old        kapp_slack_ub   kapp_slack_lb]]," ")</f>
        <v>RXN-ALCD26xi_m_FWD-rt0733_m</v>
      </c>
      <c r="H271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71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716" s="1">
        <f>_xlfn.NUMBERVALUE(_xlfn.TEXTAFTER(Table5[[#This Row],[rxn     kapp_old        kapp_slack_ub   kapp_slack_lb]]," ",-1))</f>
        <v>0</v>
      </c>
      <c r="K2716" s="1">
        <f>_xlfn.XLOOKUP(SUBSTITUTE(Table5[[#This Row],[rxn]],"RXN-","ENZLOAD-"),ENZLOAD[name],ENZLOAD[flux],0)</f>
        <v>0</v>
      </c>
      <c r="L2716" s="1" t="str">
        <f>"'"&amp;Table5[[#This Row],[rxn]]&amp;"'"&amp;CHAR(9)&amp;IF(AND(Table5[[#This Row],[kapp_slack_ub]]&lt;&gt;0,Table5[[#This Row],[kapp_old]]&lt;$F$1),$F$1,Table5[[#This Row],[kapp_old]])</f>
        <v>'RXN-ALCD26xi_m_FWD-rt0733_m'	27141.27779288</v>
      </c>
      <c r="M2716" s="1">
        <f>_xlfn.XLOOKUP(Table5[[#This Row],[rxn]],Table3[name],Table3[flux],$F$1)</f>
        <v>27141.277792879999</v>
      </c>
      <c r="N2716" s="1" t="str">
        <f>IFERROR(Table5[[#This Row],[min flux]]/Table5[[#This Row],[associated enzload]],"")</f>
        <v/>
      </c>
      <c r="O2716" s="1">
        <f>_xlfn.NUMBERVALUE(IF(Table5[[#This Row],[flux/enzload]]="","",ABS($N$1-Table5[[#This Row],[flux/enzload]])))</f>
        <v>0</v>
      </c>
      <c r="P2716" s="1">
        <f>Table5[[#This Row],[kapp_old]]+IFERROR(((Table5[[#This Row],[kapp_slack_ub]]-Table5[[#This Row],[kapp_slack_lb]])/Table5[[#This Row],[associated enzload]]),0)</f>
        <v>27141.277792879999</v>
      </c>
      <c r="Q2716" s="1" t="str">
        <f>"'"&amp;Table5[[#This Row],[rxn]]&amp;"'"&amp;CHAR(9)&amp;Table5[[#This Row],[kapp + (slack_ub - slack_lb)/enzload]]</f>
        <v>'RXN-ALCD26xi_m_FWD-rt0733_m'	27141.27779288</v>
      </c>
      <c r="R2716" s="1">
        <f>_xlfn.XLOOKUP(Table5[[#This Row],[rxn]],Table38[name],Table38[flux],0)</f>
        <v>0</v>
      </c>
      <c r="S2716" s="1">
        <f>_xlfn.XLOOKUP(SUBSTITUTE(Table5[[#This Row],[rxn]],"RXN-","ENZLOAD-"),Table38[name],Table38[flux],0)</f>
        <v>0</v>
      </c>
      <c r="T2716" s="1" t="b">
        <f>AND(Table5[[#This Row],[ENZLOAD flux in kapp-slack.gms]]=0,Table5[[#This Row],[flux in kapp-slack.gms]]&lt;&gt;0,NOT(Table5[[#This Row],[spont or unknown?]]))</f>
        <v>0</v>
      </c>
      <c r="U2716" s="1" t="b">
        <f>OR(_xlfn.TEXTAFTER(Table5[[#This Row],[rxn]],"-",-1)="SPONT",_xlfn.TEXTAFTER(Table5[[#This Row],[rxn]],"-",-1)="UNKNOWN")</f>
        <v>0</v>
      </c>
      <c r="V2716" s="1">
        <f>_xlfn.XLOOKUP(SUBSTITUTE(Table5[[#This Row],[rxn]],"RXN-","ENZLOAD-"),Table4[rxn],Table4[ub],0)</f>
        <v>1.1232580299999999</v>
      </c>
      <c r="W2716" s="1" t="b">
        <f>AND(Table5[[#This Row],[FVA ENZLOAD flux UB]]=0,Table5[[#This Row],[ENZ not made when it should be?]])</f>
        <v>0</v>
      </c>
    </row>
    <row r="2717" spans="1:23" hidden="1">
      <c r="A2717" s="1"/>
      <c r="B2717" s="1" t="str">
        <f>_xlfn.TEXTBEFORE(Table38[[#This Row],[all fluxes from kapp-slack]]," ",,,,"")</f>
        <v/>
      </c>
      <c r="C2717" s="1">
        <f>_xlfn.NUMBERVALUE(IFERROR(_xlfn.TEXTAFTER(Table38[[#This Row],[all fluxes from kapp-slack]]," ",-1,,,""),""))</f>
        <v>0</v>
      </c>
      <c r="F2717" s="1" t="s">
        <v>7067</v>
      </c>
      <c r="G2717" s="1" t="str">
        <f>_xlfn.TEXTBEFORE(Table5[[#This Row],[rxn     kapp_old        kapp_slack_ub   kapp_slack_lb]]," ")</f>
        <v>RXN-ALCD2i1_c_FWD-rt3282</v>
      </c>
      <c r="H271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71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717" s="1">
        <f>_xlfn.NUMBERVALUE(_xlfn.TEXTAFTER(Table5[[#This Row],[rxn     kapp_old        kapp_slack_ub   kapp_slack_lb]]," ",-1))</f>
        <v>0</v>
      </c>
      <c r="K2717" s="1">
        <f>_xlfn.XLOOKUP(SUBSTITUTE(Table5[[#This Row],[rxn]],"RXN-","ENZLOAD-"),ENZLOAD[name],ENZLOAD[flux],0)</f>
        <v>0</v>
      </c>
      <c r="L2717" s="1" t="str">
        <f>"'"&amp;Table5[[#This Row],[rxn]]&amp;"'"&amp;CHAR(9)&amp;IF(AND(Table5[[#This Row],[kapp_slack_ub]]&lt;&gt;0,Table5[[#This Row],[kapp_old]]&lt;$F$1),$F$1,Table5[[#This Row],[kapp_old]])</f>
        <v>'RXN-ALCD2i1_c_FWD-rt3282'	27141.27779288</v>
      </c>
      <c r="M2717" s="1">
        <f>_xlfn.XLOOKUP(Table5[[#This Row],[rxn]],Table3[name],Table3[flux],$F$1)</f>
        <v>27141.277792879999</v>
      </c>
      <c r="N2717" s="1" t="str">
        <f>IFERROR(Table5[[#This Row],[min flux]]/Table5[[#This Row],[associated enzload]],"")</f>
        <v/>
      </c>
      <c r="O2717" s="1">
        <f>_xlfn.NUMBERVALUE(IF(Table5[[#This Row],[flux/enzload]]="","",ABS($N$1-Table5[[#This Row],[flux/enzload]])))</f>
        <v>0</v>
      </c>
      <c r="P2717" s="1">
        <f>Table5[[#This Row],[kapp_old]]+IFERROR(((Table5[[#This Row],[kapp_slack_ub]]-Table5[[#This Row],[kapp_slack_lb]])/Table5[[#This Row],[associated enzload]]),0)</f>
        <v>27141.277792879999</v>
      </c>
      <c r="Q2717" s="1" t="str">
        <f>"'"&amp;Table5[[#This Row],[rxn]]&amp;"'"&amp;CHAR(9)&amp;Table5[[#This Row],[kapp + (slack_ub - slack_lb)/enzload]]</f>
        <v>'RXN-ALCD2i1_c_FWD-rt3282'	27141.27779288</v>
      </c>
      <c r="R2717" s="1">
        <f>_xlfn.XLOOKUP(Table5[[#This Row],[rxn]],Table38[name],Table38[flux],0)</f>
        <v>0</v>
      </c>
      <c r="S2717" s="1">
        <f>_xlfn.XLOOKUP(SUBSTITUTE(Table5[[#This Row],[rxn]],"RXN-","ENZLOAD-"),Table38[name],Table38[flux],0)</f>
        <v>0</v>
      </c>
      <c r="T2717" s="1" t="b">
        <f>AND(Table5[[#This Row],[ENZLOAD flux in kapp-slack.gms]]=0,Table5[[#This Row],[flux in kapp-slack.gms]]&lt;&gt;0,NOT(Table5[[#This Row],[spont or unknown?]]))</f>
        <v>0</v>
      </c>
      <c r="U2717" s="1" t="b">
        <f>OR(_xlfn.TEXTAFTER(Table5[[#This Row],[rxn]],"-",-1)="SPONT",_xlfn.TEXTAFTER(Table5[[#This Row],[rxn]],"-",-1)="UNKNOWN")</f>
        <v>0</v>
      </c>
      <c r="V2717" s="1">
        <f>_xlfn.XLOOKUP(SUBSTITUTE(Table5[[#This Row],[rxn]],"RXN-","ENZLOAD-"),Table4[rxn],Table4[ub],0)</f>
        <v>1.1258756999999999</v>
      </c>
      <c r="W2717" s="1" t="b">
        <f>AND(Table5[[#This Row],[FVA ENZLOAD flux UB]]=0,Table5[[#This Row],[ENZ not made when it should be?]])</f>
        <v>0</v>
      </c>
    </row>
    <row r="2718" spans="1:23" hidden="1">
      <c r="A2718" s="1"/>
      <c r="B2718" s="1" t="str">
        <f>_xlfn.TEXTBEFORE(Table38[[#This Row],[all fluxes from kapp-slack]]," ",,,,"")</f>
        <v/>
      </c>
      <c r="C2718" s="1">
        <f>_xlfn.NUMBERVALUE(IFERROR(_xlfn.TEXTAFTER(Table38[[#This Row],[all fluxes from kapp-slack]]," ",-1,,,""),""))</f>
        <v>0</v>
      </c>
      <c r="F2718" s="1" t="s">
        <v>7068</v>
      </c>
      <c r="G2718" s="1" t="str">
        <f>_xlfn.TEXTBEFORE(Table5[[#This Row],[rxn     kapp_old        kapp_slack_ub   kapp_slack_lb]]," ")</f>
        <v>RXN-ALCD2i2_c_FWD-rt0733_c</v>
      </c>
      <c r="H271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71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718" s="1">
        <f>_xlfn.NUMBERVALUE(_xlfn.TEXTAFTER(Table5[[#This Row],[rxn     kapp_old        kapp_slack_ub   kapp_slack_lb]]," ",-1))</f>
        <v>0</v>
      </c>
      <c r="K2718" s="1">
        <f>_xlfn.XLOOKUP(SUBSTITUTE(Table5[[#This Row],[rxn]],"RXN-","ENZLOAD-"),ENZLOAD[name],ENZLOAD[flux],0)</f>
        <v>0</v>
      </c>
      <c r="L2718" s="1" t="str">
        <f>"'"&amp;Table5[[#This Row],[rxn]]&amp;"'"&amp;CHAR(9)&amp;IF(AND(Table5[[#This Row],[kapp_slack_ub]]&lt;&gt;0,Table5[[#This Row],[kapp_old]]&lt;$F$1),$F$1,Table5[[#This Row],[kapp_old]])</f>
        <v>'RXN-ALCD2i2_c_FWD-rt0733_c'	27141.27779288</v>
      </c>
      <c r="M2718" s="1">
        <f>_xlfn.XLOOKUP(Table5[[#This Row],[rxn]],Table3[name],Table3[flux],$F$1)</f>
        <v>27141.277792879999</v>
      </c>
      <c r="N2718" s="1" t="str">
        <f>IFERROR(Table5[[#This Row],[min flux]]/Table5[[#This Row],[associated enzload]],"")</f>
        <v/>
      </c>
      <c r="O2718" s="1">
        <f>_xlfn.NUMBERVALUE(IF(Table5[[#This Row],[flux/enzload]]="","",ABS($N$1-Table5[[#This Row],[flux/enzload]])))</f>
        <v>0</v>
      </c>
      <c r="P2718" s="1">
        <f>Table5[[#This Row],[kapp_old]]+IFERROR(((Table5[[#This Row],[kapp_slack_ub]]-Table5[[#This Row],[kapp_slack_lb]])/Table5[[#This Row],[associated enzload]]),0)</f>
        <v>27141.277792879999</v>
      </c>
      <c r="Q2718" s="1" t="str">
        <f>"'"&amp;Table5[[#This Row],[rxn]]&amp;"'"&amp;CHAR(9)&amp;Table5[[#This Row],[kapp + (slack_ub - slack_lb)/enzload]]</f>
        <v>'RXN-ALCD2i2_c_FWD-rt0733_c'	27141.27779288</v>
      </c>
      <c r="R2718" s="1">
        <f>_xlfn.XLOOKUP(Table5[[#This Row],[rxn]],Table38[name],Table38[flux],0)</f>
        <v>0</v>
      </c>
      <c r="S2718" s="1">
        <f>_xlfn.XLOOKUP(SUBSTITUTE(Table5[[#This Row],[rxn]],"RXN-","ENZLOAD-"),Table38[name],Table38[flux],0)</f>
        <v>0</v>
      </c>
      <c r="T2718" s="1" t="b">
        <f>AND(Table5[[#This Row],[ENZLOAD flux in kapp-slack.gms]]=0,Table5[[#This Row],[flux in kapp-slack.gms]]&lt;&gt;0,NOT(Table5[[#This Row],[spont or unknown?]]))</f>
        <v>0</v>
      </c>
      <c r="U2718" s="1" t="b">
        <f>OR(_xlfn.TEXTAFTER(Table5[[#This Row],[rxn]],"-",-1)="SPONT",_xlfn.TEXTAFTER(Table5[[#This Row],[rxn]],"-",-1)="UNKNOWN")</f>
        <v>0</v>
      </c>
      <c r="V2718" s="1">
        <f>_xlfn.XLOOKUP(SUBSTITUTE(Table5[[#This Row],[rxn]],"RXN-","ENZLOAD-"),Table4[rxn],Table4[ub],0)</f>
        <v>1.1232580299999999</v>
      </c>
      <c r="W2718" s="1" t="b">
        <f>AND(Table5[[#This Row],[FVA ENZLOAD flux UB]]=0,Table5[[#This Row],[ENZ not made when it should be?]])</f>
        <v>0</v>
      </c>
    </row>
    <row r="2719" spans="1:23" hidden="1">
      <c r="A2719" s="1"/>
      <c r="B2719" s="1" t="str">
        <f>_xlfn.TEXTBEFORE(Table38[[#This Row],[all fluxes from kapp-slack]]," ",,,,"")</f>
        <v/>
      </c>
      <c r="C2719" s="1">
        <f>_xlfn.NUMBERVALUE(IFERROR(_xlfn.TEXTAFTER(Table38[[#This Row],[all fluxes from kapp-slack]]," ",-1,,,""),""))</f>
        <v>0</v>
      </c>
      <c r="F2719" s="1" t="s">
        <v>7073</v>
      </c>
      <c r="G2719" s="1" t="str">
        <f>_xlfn.TEXTBEFORE(Table5[[#This Row],[rxn     kapp_old        kapp_slack_ub   kapp_slack_lb]]," ")</f>
        <v>RXN-ALCD2i2_m_FWD-rt0733_m</v>
      </c>
      <c r="H271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71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719" s="1">
        <f>_xlfn.NUMBERVALUE(_xlfn.TEXTAFTER(Table5[[#This Row],[rxn     kapp_old        kapp_slack_ub   kapp_slack_lb]]," ",-1))</f>
        <v>0</v>
      </c>
      <c r="K2719" s="1">
        <f>_xlfn.XLOOKUP(SUBSTITUTE(Table5[[#This Row],[rxn]],"RXN-","ENZLOAD-"),ENZLOAD[name],ENZLOAD[flux],0)</f>
        <v>0</v>
      </c>
      <c r="L2719" s="1" t="str">
        <f>"'"&amp;Table5[[#This Row],[rxn]]&amp;"'"&amp;CHAR(9)&amp;IF(AND(Table5[[#This Row],[kapp_slack_ub]]&lt;&gt;0,Table5[[#This Row],[kapp_old]]&lt;$F$1),$F$1,Table5[[#This Row],[kapp_old]])</f>
        <v>'RXN-ALCD2i2_m_FWD-rt0733_m'	27141.27779288</v>
      </c>
      <c r="M2719" s="1">
        <f>_xlfn.XLOOKUP(Table5[[#This Row],[rxn]],Table3[name],Table3[flux],$F$1)</f>
        <v>27141.277792879999</v>
      </c>
      <c r="N2719" s="1" t="str">
        <f>IFERROR(Table5[[#This Row],[min flux]]/Table5[[#This Row],[associated enzload]],"")</f>
        <v/>
      </c>
      <c r="O2719" s="1">
        <f>_xlfn.NUMBERVALUE(IF(Table5[[#This Row],[flux/enzload]]="","",ABS($N$1-Table5[[#This Row],[flux/enzload]])))</f>
        <v>0</v>
      </c>
      <c r="P2719" s="1">
        <f>Table5[[#This Row],[kapp_old]]+IFERROR(((Table5[[#This Row],[kapp_slack_ub]]-Table5[[#This Row],[kapp_slack_lb]])/Table5[[#This Row],[associated enzload]]),0)</f>
        <v>27141.277792879999</v>
      </c>
      <c r="Q2719" s="1" t="str">
        <f>"'"&amp;Table5[[#This Row],[rxn]]&amp;"'"&amp;CHAR(9)&amp;Table5[[#This Row],[kapp + (slack_ub - slack_lb)/enzload]]</f>
        <v>'RXN-ALCD2i2_m_FWD-rt0733_m'	27141.27779288</v>
      </c>
      <c r="R2719" s="1">
        <f>_xlfn.XLOOKUP(Table5[[#This Row],[rxn]],Table38[name],Table38[flux],0)</f>
        <v>0</v>
      </c>
      <c r="S2719" s="1">
        <f>_xlfn.XLOOKUP(SUBSTITUTE(Table5[[#This Row],[rxn]],"RXN-","ENZLOAD-"),Table38[name],Table38[flux],0)</f>
        <v>0</v>
      </c>
      <c r="T2719" s="1" t="b">
        <f>AND(Table5[[#This Row],[ENZLOAD flux in kapp-slack.gms]]=0,Table5[[#This Row],[flux in kapp-slack.gms]]&lt;&gt;0,NOT(Table5[[#This Row],[spont or unknown?]]))</f>
        <v>0</v>
      </c>
      <c r="U2719" s="1" t="b">
        <f>OR(_xlfn.TEXTAFTER(Table5[[#This Row],[rxn]],"-",-1)="SPONT",_xlfn.TEXTAFTER(Table5[[#This Row],[rxn]],"-",-1)="UNKNOWN")</f>
        <v>0</v>
      </c>
      <c r="V2719" s="1">
        <f>_xlfn.XLOOKUP(SUBSTITUTE(Table5[[#This Row],[rxn]],"RXN-","ENZLOAD-"),Table4[rxn],Table4[ub],0)</f>
        <v>1.1232580299999999</v>
      </c>
      <c r="W2719" s="1" t="b">
        <f>AND(Table5[[#This Row],[FVA ENZLOAD flux UB]]=0,Table5[[#This Row],[ENZ not made when it should be?]])</f>
        <v>0</v>
      </c>
    </row>
    <row r="2720" spans="1:23" hidden="1">
      <c r="A2720" s="1"/>
      <c r="B2720" s="1" t="str">
        <f>_xlfn.TEXTBEFORE(Table38[[#This Row],[all fluxes from kapp-slack]]," ",,,,"")</f>
        <v/>
      </c>
      <c r="C2720" s="1">
        <f>_xlfn.NUMBERVALUE(IFERROR(_xlfn.TEXTAFTER(Table38[[#This Row],[all fluxes from kapp-slack]]," ",-1,,,""),""))</f>
        <v>0</v>
      </c>
      <c r="F2720" s="1" t="s">
        <v>7086</v>
      </c>
      <c r="G2720" s="1" t="str">
        <f>_xlfn.TEXTBEFORE(Table5[[#This Row],[rxn     kapp_old        kapp_slack_ub   kapp_slack_lb]]," ")</f>
        <v>RXN-ALLTNt_c_FWD-rt4534</v>
      </c>
      <c r="H272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72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720" s="1">
        <f>_xlfn.NUMBERVALUE(_xlfn.TEXTAFTER(Table5[[#This Row],[rxn     kapp_old        kapp_slack_ub   kapp_slack_lb]]," ",-1))</f>
        <v>0</v>
      </c>
      <c r="K2720" s="1">
        <f>_xlfn.XLOOKUP(SUBSTITUTE(Table5[[#This Row],[rxn]],"RXN-","ENZLOAD-"),ENZLOAD[name],ENZLOAD[flux],0)</f>
        <v>0</v>
      </c>
      <c r="L2720" s="1" t="str">
        <f>"'"&amp;Table5[[#This Row],[rxn]]&amp;"'"&amp;CHAR(9)&amp;IF(AND(Table5[[#This Row],[kapp_slack_ub]]&lt;&gt;0,Table5[[#This Row],[kapp_old]]&lt;$F$1),$F$1,Table5[[#This Row],[kapp_old]])</f>
        <v>'RXN-ALLTNt_c_FWD-rt4534'	27141.27779288</v>
      </c>
      <c r="M2720" s="1">
        <f>_xlfn.XLOOKUP(Table5[[#This Row],[rxn]],Table3[name],Table3[flux],$F$1)</f>
        <v>27141.277792879999</v>
      </c>
      <c r="N2720" s="1" t="str">
        <f>IFERROR(Table5[[#This Row],[min flux]]/Table5[[#This Row],[associated enzload]],"")</f>
        <v/>
      </c>
      <c r="O2720" s="1">
        <f>_xlfn.NUMBERVALUE(IF(Table5[[#This Row],[flux/enzload]]="","",ABS($N$1-Table5[[#This Row],[flux/enzload]])))</f>
        <v>0</v>
      </c>
      <c r="P2720" s="1">
        <f>Table5[[#This Row],[kapp_old]]+IFERROR(((Table5[[#This Row],[kapp_slack_ub]]-Table5[[#This Row],[kapp_slack_lb]])/Table5[[#This Row],[associated enzload]]),0)</f>
        <v>27141.277792879999</v>
      </c>
      <c r="Q2720" s="1" t="str">
        <f>"'"&amp;Table5[[#This Row],[rxn]]&amp;"'"&amp;CHAR(9)&amp;Table5[[#This Row],[kapp + (slack_ub - slack_lb)/enzload]]</f>
        <v>'RXN-ALLTNt_c_FWD-rt4534'	27141.27779288</v>
      </c>
      <c r="R2720" s="1">
        <f>_xlfn.XLOOKUP(Table5[[#This Row],[rxn]],Table38[name],Table38[flux],0)</f>
        <v>0</v>
      </c>
      <c r="S2720" s="1">
        <f>_xlfn.XLOOKUP(SUBSTITUTE(Table5[[#This Row],[rxn]],"RXN-","ENZLOAD-"),Table38[name],Table38[flux],0)</f>
        <v>0</v>
      </c>
      <c r="T2720" s="1" t="b">
        <f>AND(Table5[[#This Row],[ENZLOAD flux in kapp-slack.gms]]=0,Table5[[#This Row],[flux in kapp-slack.gms]]&lt;&gt;0,NOT(Table5[[#This Row],[spont or unknown?]]))</f>
        <v>0</v>
      </c>
      <c r="U2720" s="1" t="b">
        <f>OR(_xlfn.TEXTAFTER(Table5[[#This Row],[rxn]],"-",-1)="SPONT",_xlfn.TEXTAFTER(Table5[[#This Row],[rxn]],"-",-1)="UNKNOWN")</f>
        <v>0</v>
      </c>
      <c r="V2720" s="1">
        <f>_xlfn.XLOOKUP(SUBSTITUTE(Table5[[#This Row],[rxn]],"RXN-","ENZLOAD-"),Table4[rxn],Table4[ub],0)</f>
        <v>0.71765599999999996</v>
      </c>
      <c r="W2720" s="1" t="b">
        <f>AND(Table5[[#This Row],[FVA ENZLOAD flux UB]]=0,Table5[[#This Row],[ENZ not made when it should be?]])</f>
        <v>0</v>
      </c>
    </row>
    <row r="2721" spans="1:23" hidden="1">
      <c r="A2721" s="1"/>
      <c r="B2721" s="1" t="str">
        <f>_xlfn.TEXTBEFORE(Table38[[#This Row],[all fluxes from kapp-slack]]," ",,,,"")</f>
        <v/>
      </c>
      <c r="C2721" s="1">
        <f>_xlfn.NUMBERVALUE(IFERROR(_xlfn.TEXTAFTER(Table38[[#This Row],[all fluxes from kapp-slack]]," ",-1,,,""),""))</f>
        <v>0</v>
      </c>
      <c r="F2721" s="1" t="s">
        <v>7087</v>
      </c>
      <c r="G2721" s="1" t="str">
        <f>_xlfn.TEXTBEFORE(Table5[[#This Row],[rxn     kapp_old        kapp_slack_ub   kapp_slack_lb]]," ")</f>
        <v>RXN-ALLTTt_c_FWD-rt6702</v>
      </c>
      <c r="H272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72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721" s="1">
        <f>_xlfn.NUMBERVALUE(_xlfn.TEXTAFTER(Table5[[#This Row],[rxn     kapp_old        kapp_slack_ub   kapp_slack_lb]]," ",-1))</f>
        <v>0</v>
      </c>
      <c r="K2721" s="1">
        <f>_xlfn.XLOOKUP(SUBSTITUTE(Table5[[#This Row],[rxn]],"RXN-","ENZLOAD-"),ENZLOAD[name],ENZLOAD[flux],0)</f>
        <v>0</v>
      </c>
      <c r="L2721" s="1" t="str">
        <f>"'"&amp;Table5[[#This Row],[rxn]]&amp;"'"&amp;CHAR(9)&amp;IF(AND(Table5[[#This Row],[kapp_slack_ub]]&lt;&gt;0,Table5[[#This Row],[kapp_old]]&lt;$F$1),$F$1,Table5[[#This Row],[kapp_old]])</f>
        <v>'RXN-ALLTTt_c_FWD-rt6702'	27141.27779288</v>
      </c>
      <c r="M2721" s="1">
        <f>_xlfn.XLOOKUP(Table5[[#This Row],[rxn]],Table3[name],Table3[flux],$F$1)</f>
        <v>27141.277792879999</v>
      </c>
      <c r="N2721" s="1" t="str">
        <f>IFERROR(Table5[[#This Row],[min flux]]/Table5[[#This Row],[associated enzload]],"")</f>
        <v/>
      </c>
      <c r="O2721" s="1">
        <f>_xlfn.NUMBERVALUE(IF(Table5[[#This Row],[flux/enzload]]="","",ABS($N$1-Table5[[#This Row],[flux/enzload]])))</f>
        <v>0</v>
      </c>
      <c r="P2721" s="1">
        <f>Table5[[#This Row],[kapp_old]]+IFERROR(((Table5[[#This Row],[kapp_slack_ub]]-Table5[[#This Row],[kapp_slack_lb]])/Table5[[#This Row],[associated enzload]]),0)</f>
        <v>27141.277792879999</v>
      </c>
      <c r="Q2721" s="1" t="str">
        <f>"'"&amp;Table5[[#This Row],[rxn]]&amp;"'"&amp;CHAR(9)&amp;Table5[[#This Row],[kapp + (slack_ub - slack_lb)/enzload]]</f>
        <v>'RXN-ALLTTt_c_FWD-rt6702'	27141.27779288</v>
      </c>
      <c r="R2721" s="1">
        <f>_xlfn.XLOOKUP(Table5[[#This Row],[rxn]],Table38[name],Table38[flux],0)</f>
        <v>0</v>
      </c>
      <c r="S2721" s="1">
        <f>_xlfn.XLOOKUP(SUBSTITUTE(Table5[[#This Row],[rxn]],"RXN-","ENZLOAD-"),Table38[name],Table38[flux],0)</f>
        <v>0</v>
      </c>
      <c r="T2721" s="1" t="b">
        <f>AND(Table5[[#This Row],[ENZLOAD flux in kapp-slack.gms]]=0,Table5[[#This Row],[flux in kapp-slack.gms]]&lt;&gt;0,NOT(Table5[[#This Row],[spont or unknown?]]))</f>
        <v>0</v>
      </c>
      <c r="U2721" s="1" t="b">
        <f>OR(_xlfn.TEXTAFTER(Table5[[#This Row],[rxn]],"-",-1)="SPONT",_xlfn.TEXTAFTER(Table5[[#This Row],[rxn]],"-",-1)="UNKNOWN")</f>
        <v>0</v>
      </c>
      <c r="V2721" s="1">
        <f>_xlfn.XLOOKUP(SUBSTITUTE(Table5[[#This Row],[rxn]],"RXN-","ENZLOAD-"),Table4[rxn],Table4[ub],0)</f>
        <v>0.76413385</v>
      </c>
      <c r="W2721" s="1" t="b">
        <f>AND(Table5[[#This Row],[FVA ENZLOAD flux UB]]=0,Table5[[#This Row],[ENZ not made when it should be?]])</f>
        <v>0</v>
      </c>
    </row>
    <row r="2722" spans="1:23" hidden="1">
      <c r="A2722" s="1"/>
      <c r="B2722" s="1" t="str">
        <f>_xlfn.TEXTBEFORE(Table38[[#This Row],[all fluxes from kapp-slack]]," ",,,,"")</f>
        <v/>
      </c>
      <c r="C2722" s="1">
        <f>_xlfn.NUMBERVALUE(IFERROR(_xlfn.TEXTAFTER(Table38[[#This Row],[all fluxes from kapp-slack]]," ",-1,,,""),""))</f>
        <v>0</v>
      </c>
      <c r="F2722" s="1" t="s">
        <v>7091</v>
      </c>
      <c r="G2722" s="1" t="str">
        <f>_xlfn.TEXTBEFORE(Table5[[#This Row],[rxn     kapp_old        kapp_slack_ub   kapp_slack_lb]]," ")</f>
        <v>RXN-AMETt_c_e_FWD-UNKNOWN</v>
      </c>
      <c r="H272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72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722" s="1">
        <f>_xlfn.NUMBERVALUE(_xlfn.TEXTAFTER(Table5[[#This Row],[rxn     kapp_old        kapp_slack_ub   kapp_slack_lb]]," ",-1))</f>
        <v>0</v>
      </c>
      <c r="K2722" s="1">
        <f>_xlfn.XLOOKUP(SUBSTITUTE(Table5[[#This Row],[rxn]],"RXN-","ENZLOAD-"),ENZLOAD[name],ENZLOAD[flux],0)</f>
        <v>0</v>
      </c>
      <c r="L2722" s="1" t="str">
        <f>"'"&amp;Table5[[#This Row],[rxn]]&amp;"'"&amp;CHAR(9)&amp;IF(AND(Table5[[#This Row],[kapp_slack_ub]]&lt;&gt;0,Table5[[#This Row],[kapp_old]]&lt;$F$1),$F$1,Table5[[#This Row],[kapp_old]])</f>
        <v>'RXN-AMETt_c_e_FWD-UNKNOWN'	27141.27779288</v>
      </c>
      <c r="M2722" s="1">
        <f>_xlfn.XLOOKUP(Table5[[#This Row],[rxn]],Table3[name],Table3[flux],$F$1)</f>
        <v>27141.277792879999</v>
      </c>
      <c r="N2722" s="1" t="str">
        <f>IFERROR(Table5[[#This Row],[min flux]]/Table5[[#This Row],[associated enzload]],"")</f>
        <v/>
      </c>
      <c r="O2722" s="1">
        <f>_xlfn.NUMBERVALUE(IF(Table5[[#This Row],[flux/enzload]]="","",ABS($N$1-Table5[[#This Row],[flux/enzload]])))</f>
        <v>0</v>
      </c>
      <c r="P2722" s="1">
        <f>Table5[[#This Row],[kapp_old]]+IFERROR(((Table5[[#This Row],[kapp_slack_ub]]-Table5[[#This Row],[kapp_slack_lb]])/Table5[[#This Row],[associated enzload]]),0)</f>
        <v>27141.277792879999</v>
      </c>
      <c r="Q2722" s="1" t="str">
        <f>"'"&amp;Table5[[#This Row],[rxn]]&amp;"'"&amp;CHAR(9)&amp;Table5[[#This Row],[kapp + (slack_ub - slack_lb)/enzload]]</f>
        <v>'RXN-AMETt_c_e_FWD-UNKNOWN'	27141.27779288</v>
      </c>
      <c r="R2722" s="1">
        <f>_xlfn.XLOOKUP(Table5[[#This Row],[rxn]],Table38[name],Table38[flux],0)</f>
        <v>0</v>
      </c>
      <c r="S2722" s="1">
        <f>_xlfn.XLOOKUP(SUBSTITUTE(Table5[[#This Row],[rxn]],"RXN-","ENZLOAD-"),Table38[name],Table38[flux],0)</f>
        <v>0</v>
      </c>
      <c r="T2722" s="1" t="b">
        <f>AND(Table5[[#This Row],[ENZLOAD flux in kapp-slack.gms]]=0,Table5[[#This Row],[flux in kapp-slack.gms]]&lt;&gt;0,NOT(Table5[[#This Row],[spont or unknown?]]))</f>
        <v>0</v>
      </c>
      <c r="U2722" s="1" t="b">
        <f>OR(_xlfn.TEXTAFTER(Table5[[#This Row],[rxn]],"-",-1)="SPONT",_xlfn.TEXTAFTER(Table5[[#This Row],[rxn]],"-",-1)="UNKNOWN")</f>
        <v>1</v>
      </c>
      <c r="V2722" s="1">
        <f>_xlfn.XLOOKUP(SUBSTITUTE(Table5[[#This Row],[rxn]],"RXN-","ENZLOAD-"),Table4[rxn],Table4[ub],0)</f>
        <v>0</v>
      </c>
      <c r="W2722" s="1" t="b">
        <f>AND(Table5[[#This Row],[FVA ENZLOAD flux UB]]=0,Table5[[#This Row],[ENZ not made when it should be?]])</f>
        <v>0</v>
      </c>
    </row>
    <row r="2723" spans="1:23" hidden="1">
      <c r="A2723" s="1"/>
      <c r="B2723" s="1" t="str">
        <f>_xlfn.TEXTBEFORE(Table38[[#This Row],[all fluxes from kapp-slack]]," ",,,,"")</f>
        <v/>
      </c>
      <c r="C2723" s="1">
        <f>_xlfn.NUMBERVALUE(IFERROR(_xlfn.TEXTAFTER(Table38[[#This Row],[all fluxes from kapp-slack]]," ",-1,,,""),""))</f>
        <v>0</v>
      </c>
      <c r="F2723" s="1" t="s">
        <v>7092</v>
      </c>
      <c r="G2723" s="1" t="str">
        <f>_xlfn.TEXTBEFORE(Table5[[#This Row],[rxn     kapp_old        kapp_slack_ub   kapp_slack_lb]]," ")</f>
        <v>RXN-AMETt_c_e_REV-UNKNOWN</v>
      </c>
      <c r="H272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72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723" s="1">
        <f>_xlfn.NUMBERVALUE(_xlfn.TEXTAFTER(Table5[[#This Row],[rxn     kapp_old        kapp_slack_ub   kapp_slack_lb]]," ",-1))</f>
        <v>0</v>
      </c>
      <c r="K2723" s="1">
        <f>_xlfn.XLOOKUP(SUBSTITUTE(Table5[[#This Row],[rxn]],"RXN-","ENZLOAD-"),ENZLOAD[name],ENZLOAD[flux],0)</f>
        <v>0</v>
      </c>
      <c r="L2723" s="1" t="str">
        <f>"'"&amp;Table5[[#This Row],[rxn]]&amp;"'"&amp;CHAR(9)&amp;IF(AND(Table5[[#This Row],[kapp_slack_ub]]&lt;&gt;0,Table5[[#This Row],[kapp_old]]&lt;$F$1),$F$1,Table5[[#This Row],[kapp_old]])</f>
        <v>'RXN-AMETt_c_e_REV-UNKNOWN'	27141.27779288</v>
      </c>
      <c r="M2723" s="1">
        <f>_xlfn.XLOOKUP(Table5[[#This Row],[rxn]],Table3[name],Table3[flux],$F$1)</f>
        <v>27141.277792879999</v>
      </c>
      <c r="N2723" s="1" t="str">
        <f>IFERROR(Table5[[#This Row],[min flux]]/Table5[[#This Row],[associated enzload]],"")</f>
        <v/>
      </c>
      <c r="O2723" s="1">
        <f>_xlfn.NUMBERVALUE(IF(Table5[[#This Row],[flux/enzload]]="","",ABS($N$1-Table5[[#This Row],[flux/enzload]])))</f>
        <v>0</v>
      </c>
      <c r="P2723" s="1">
        <f>Table5[[#This Row],[kapp_old]]+IFERROR(((Table5[[#This Row],[kapp_slack_ub]]-Table5[[#This Row],[kapp_slack_lb]])/Table5[[#This Row],[associated enzload]]),0)</f>
        <v>27141.277792879999</v>
      </c>
      <c r="Q2723" s="1" t="str">
        <f>"'"&amp;Table5[[#This Row],[rxn]]&amp;"'"&amp;CHAR(9)&amp;Table5[[#This Row],[kapp + (slack_ub - slack_lb)/enzload]]</f>
        <v>'RXN-AMETt_c_e_REV-UNKNOWN'	27141.27779288</v>
      </c>
      <c r="R2723" s="1">
        <f>_xlfn.XLOOKUP(Table5[[#This Row],[rxn]],Table38[name],Table38[flux],0)</f>
        <v>0</v>
      </c>
      <c r="S2723" s="1">
        <f>_xlfn.XLOOKUP(SUBSTITUTE(Table5[[#This Row],[rxn]],"RXN-","ENZLOAD-"),Table38[name],Table38[flux],0)</f>
        <v>0</v>
      </c>
      <c r="T2723" s="1" t="b">
        <f>AND(Table5[[#This Row],[ENZLOAD flux in kapp-slack.gms]]=0,Table5[[#This Row],[flux in kapp-slack.gms]]&lt;&gt;0,NOT(Table5[[#This Row],[spont or unknown?]]))</f>
        <v>0</v>
      </c>
      <c r="U2723" s="1" t="b">
        <f>OR(_xlfn.TEXTAFTER(Table5[[#This Row],[rxn]],"-",-1)="SPONT",_xlfn.TEXTAFTER(Table5[[#This Row],[rxn]],"-",-1)="UNKNOWN")</f>
        <v>1</v>
      </c>
      <c r="V2723" s="1">
        <f>_xlfn.XLOOKUP(SUBSTITUTE(Table5[[#This Row],[rxn]],"RXN-","ENZLOAD-"),Table4[rxn],Table4[ub],0)</f>
        <v>0</v>
      </c>
      <c r="W2723" s="1" t="b">
        <f>AND(Table5[[#This Row],[FVA ENZLOAD flux UB]]=0,Table5[[#This Row],[ENZ not made when it should be?]])</f>
        <v>0</v>
      </c>
    </row>
    <row r="2724" spans="1:23" hidden="1">
      <c r="A2724" s="1"/>
      <c r="B2724" s="1" t="str">
        <f>_xlfn.TEXTBEFORE(Table38[[#This Row],[all fluxes from kapp-slack]]," ",,,,"")</f>
        <v/>
      </c>
      <c r="C2724" s="1">
        <f>_xlfn.NUMBERVALUE(IFERROR(_xlfn.TEXTAFTER(Table38[[#This Row],[all fluxes from kapp-slack]]," ",-1,,,""),""))</f>
        <v>0</v>
      </c>
      <c r="F2724" s="1" t="s">
        <v>7095</v>
      </c>
      <c r="G2724" s="1" t="str">
        <f>_xlfn.TEXTBEFORE(Table5[[#This Row],[rxn     kapp_old        kapp_slack_ub   kapp_slack_lb]]," ")</f>
        <v>RXN-AMETt_c_rm_FWD-SPONT</v>
      </c>
      <c r="H272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72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724" s="1">
        <f>_xlfn.NUMBERVALUE(_xlfn.TEXTAFTER(Table5[[#This Row],[rxn     kapp_old        kapp_slack_ub   kapp_slack_lb]]," ",-1))</f>
        <v>0</v>
      </c>
      <c r="K2724" s="1">
        <f>_xlfn.XLOOKUP(SUBSTITUTE(Table5[[#This Row],[rxn]],"RXN-","ENZLOAD-"),ENZLOAD[name],ENZLOAD[flux],0)</f>
        <v>0</v>
      </c>
      <c r="L2724" s="1" t="str">
        <f>"'"&amp;Table5[[#This Row],[rxn]]&amp;"'"&amp;CHAR(9)&amp;IF(AND(Table5[[#This Row],[kapp_slack_ub]]&lt;&gt;0,Table5[[#This Row],[kapp_old]]&lt;$F$1),$F$1,Table5[[#This Row],[kapp_old]])</f>
        <v>'RXN-AMETt_c_rm_FWD-SPONT'	27141.27779288</v>
      </c>
      <c r="M2724" s="1">
        <f>_xlfn.XLOOKUP(Table5[[#This Row],[rxn]],Table3[name],Table3[flux],$F$1)</f>
        <v>4.6841760775667297E-2</v>
      </c>
      <c r="N2724" s="1" t="str">
        <f>IFERROR(Table5[[#This Row],[min flux]]/Table5[[#This Row],[associated enzload]],"")</f>
        <v/>
      </c>
      <c r="O2724" s="1">
        <f>_xlfn.NUMBERVALUE(IF(Table5[[#This Row],[flux/enzload]]="","",ABS($N$1-Table5[[#This Row],[flux/enzload]])))</f>
        <v>0</v>
      </c>
      <c r="P2724" s="1">
        <f>Table5[[#This Row],[kapp_old]]+IFERROR(((Table5[[#This Row],[kapp_slack_ub]]-Table5[[#This Row],[kapp_slack_lb]])/Table5[[#This Row],[associated enzload]]),0)</f>
        <v>27141.277792879999</v>
      </c>
      <c r="Q2724" s="1" t="str">
        <f>"'"&amp;Table5[[#This Row],[rxn]]&amp;"'"&amp;CHAR(9)&amp;Table5[[#This Row],[kapp + (slack_ub - slack_lb)/enzload]]</f>
        <v>'RXN-AMETt_c_rm_FWD-SPONT'	27141.27779288</v>
      </c>
      <c r="R2724" s="1">
        <f>_xlfn.XLOOKUP(Table5[[#This Row],[rxn]],Table38[name],Table38[flux],0)</f>
        <v>4.7652468386902999E-2</v>
      </c>
      <c r="S2724" s="1">
        <f>_xlfn.XLOOKUP(SUBSTITUTE(Table5[[#This Row],[rxn]],"RXN-","ENZLOAD-"),Table38[name],Table38[flux],0)</f>
        <v>0</v>
      </c>
      <c r="T2724" s="1" t="b">
        <f>AND(Table5[[#This Row],[ENZLOAD flux in kapp-slack.gms]]=0,Table5[[#This Row],[flux in kapp-slack.gms]]&lt;&gt;0,NOT(Table5[[#This Row],[spont or unknown?]]))</f>
        <v>0</v>
      </c>
      <c r="U2724" s="1" t="b">
        <f>OR(_xlfn.TEXTAFTER(Table5[[#This Row],[rxn]],"-",-1)="SPONT",_xlfn.TEXTAFTER(Table5[[#This Row],[rxn]],"-",-1)="UNKNOWN")</f>
        <v>1</v>
      </c>
      <c r="V2724" s="1">
        <f>_xlfn.XLOOKUP(SUBSTITUTE(Table5[[#This Row],[rxn]],"RXN-","ENZLOAD-"),Table4[rxn],Table4[ub],0)</f>
        <v>0</v>
      </c>
      <c r="W2724" s="1" t="b">
        <f>AND(Table5[[#This Row],[FVA ENZLOAD flux UB]]=0,Table5[[#This Row],[ENZ not made when it should be?]])</f>
        <v>0</v>
      </c>
    </row>
    <row r="2725" spans="1:23" hidden="1">
      <c r="A2725" s="1"/>
      <c r="B2725" s="1" t="str">
        <f>_xlfn.TEXTBEFORE(Table38[[#This Row],[all fluxes from kapp-slack]]," ",,,,"")</f>
        <v/>
      </c>
      <c r="C2725" s="1">
        <f>_xlfn.NUMBERVALUE(IFERROR(_xlfn.TEXTAFTER(Table38[[#This Row],[all fluxes from kapp-slack]]," ",-1,,,""),""))</f>
        <v>0</v>
      </c>
      <c r="F2725" s="1" t="s">
        <v>7096</v>
      </c>
      <c r="G2725" s="1" t="str">
        <f>_xlfn.TEXTBEFORE(Table5[[#This Row],[rxn     kapp_old        kapp_slack_ub   kapp_slack_lb]]," ")</f>
        <v>RXN-AMETt_c_rm_REV-SPONT</v>
      </c>
      <c r="H272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72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725" s="1">
        <f>_xlfn.NUMBERVALUE(_xlfn.TEXTAFTER(Table5[[#This Row],[rxn     kapp_old        kapp_slack_ub   kapp_slack_lb]]," ",-1))</f>
        <v>0</v>
      </c>
      <c r="K2725" s="1">
        <f>_xlfn.XLOOKUP(SUBSTITUTE(Table5[[#This Row],[rxn]],"RXN-","ENZLOAD-"),ENZLOAD[name],ENZLOAD[flux],0)</f>
        <v>0</v>
      </c>
      <c r="L2725" s="1" t="str">
        <f>"'"&amp;Table5[[#This Row],[rxn]]&amp;"'"&amp;CHAR(9)&amp;IF(AND(Table5[[#This Row],[kapp_slack_ub]]&lt;&gt;0,Table5[[#This Row],[kapp_old]]&lt;$F$1),$F$1,Table5[[#This Row],[kapp_old]])</f>
        <v>'RXN-AMETt_c_rm_REV-SPONT'	27141.27779288</v>
      </c>
      <c r="M2725" s="1">
        <f>_xlfn.XLOOKUP(Table5[[#This Row],[rxn]],Table3[name],Table3[flux],$F$1)</f>
        <v>27141.277792879999</v>
      </c>
      <c r="N2725" s="1" t="str">
        <f>IFERROR(Table5[[#This Row],[min flux]]/Table5[[#This Row],[associated enzload]],"")</f>
        <v/>
      </c>
      <c r="O2725" s="1">
        <f>_xlfn.NUMBERVALUE(IF(Table5[[#This Row],[flux/enzload]]="","",ABS($N$1-Table5[[#This Row],[flux/enzload]])))</f>
        <v>0</v>
      </c>
      <c r="P2725" s="1">
        <f>Table5[[#This Row],[kapp_old]]+IFERROR(((Table5[[#This Row],[kapp_slack_ub]]-Table5[[#This Row],[kapp_slack_lb]])/Table5[[#This Row],[associated enzload]]),0)</f>
        <v>27141.277792879999</v>
      </c>
      <c r="Q2725" s="1" t="str">
        <f>"'"&amp;Table5[[#This Row],[rxn]]&amp;"'"&amp;CHAR(9)&amp;Table5[[#This Row],[kapp + (slack_ub - slack_lb)/enzload]]</f>
        <v>'RXN-AMETt_c_rm_REV-SPONT'	27141.27779288</v>
      </c>
      <c r="R2725" s="1">
        <f>_xlfn.XLOOKUP(Table5[[#This Row],[rxn]],Table38[name],Table38[flux],0)</f>
        <v>0</v>
      </c>
      <c r="S2725" s="1">
        <f>_xlfn.XLOOKUP(SUBSTITUTE(Table5[[#This Row],[rxn]],"RXN-","ENZLOAD-"),Table38[name],Table38[flux],0)</f>
        <v>0</v>
      </c>
      <c r="T2725" s="1" t="b">
        <f>AND(Table5[[#This Row],[ENZLOAD flux in kapp-slack.gms]]=0,Table5[[#This Row],[flux in kapp-slack.gms]]&lt;&gt;0,NOT(Table5[[#This Row],[spont or unknown?]]))</f>
        <v>0</v>
      </c>
      <c r="U2725" s="1" t="b">
        <f>OR(_xlfn.TEXTAFTER(Table5[[#This Row],[rxn]],"-",-1)="SPONT",_xlfn.TEXTAFTER(Table5[[#This Row],[rxn]],"-",-1)="UNKNOWN")</f>
        <v>1</v>
      </c>
      <c r="V2725" s="1">
        <f>_xlfn.XLOOKUP(SUBSTITUTE(Table5[[#This Row],[rxn]],"RXN-","ENZLOAD-"),Table4[rxn],Table4[ub],0)</f>
        <v>0</v>
      </c>
      <c r="W2725" s="1" t="b">
        <f>AND(Table5[[#This Row],[FVA ENZLOAD flux UB]]=0,Table5[[#This Row],[ENZ not made when it should be?]])</f>
        <v>0</v>
      </c>
    </row>
    <row r="2726" spans="1:23" hidden="1">
      <c r="A2726" s="1"/>
      <c r="B2726" s="1" t="str">
        <f>_xlfn.TEXTBEFORE(Table38[[#This Row],[all fluxes from kapp-slack]]," ",,,,"")</f>
        <v/>
      </c>
      <c r="C2726" s="1">
        <f>_xlfn.NUMBERVALUE(IFERROR(_xlfn.TEXTAFTER(Table38[[#This Row],[all fluxes from kapp-slack]]," ",-1,,,""),""))</f>
        <v>0</v>
      </c>
      <c r="F2726" s="1" t="s">
        <v>7098</v>
      </c>
      <c r="G2726" s="1" t="str">
        <f>_xlfn.TEXTBEFORE(Table5[[#This Row],[rxn     kapp_old        kapp_slack_ub   kapp_slack_lb]]," ")</f>
        <v>RXN-AMID_c_FWD-rt3257_c</v>
      </c>
      <c r="H272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72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726" s="1">
        <f>_xlfn.NUMBERVALUE(_xlfn.TEXTAFTER(Table5[[#This Row],[rxn     kapp_old        kapp_slack_ub   kapp_slack_lb]]," ",-1))</f>
        <v>0</v>
      </c>
      <c r="K2726" s="1">
        <f>_xlfn.XLOOKUP(SUBSTITUTE(Table5[[#This Row],[rxn]],"RXN-","ENZLOAD-"),ENZLOAD[name],ENZLOAD[flux],0)</f>
        <v>0</v>
      </c>
      <c r="L2726" s="1" t="str">
        <f>"'"&amp;Table5[[#This Row],[rxn]]&amp;"'"&amp;CHAR(9)&amp;IF(AND(Table5[[#This Row],[kapp_slack_ub]]&lt;&gt;0,Table5[[#This Row],[kapp_old]]&lt;$F$1),$F$1,Table5[[#This Row],[kapp_old]])</f>
        <v>'RXN-AMID_c_FWD-rt3257_c'	27141.27779288</v>
      </c>
      <c r="M2726" s="1">
        <f>_xlfn.XLOOKUP(Table5[[#This Row],[rxn]],Table3[name],Table3[flux],$F$1)</f>
        <v>27141.277792879999</v>
      </c>
      <c r="N2726" s="1" t="str">
        <f>IFERROR(Table5[[#This Row],[min flux]]/Table5[[#This Row],[associated enzload]],"")</f>
        <v/>
      </c>
      <c r="O2726" s="1">
        <f>_xlfn.NUMBERVALUE(IF(Table5[[#This Row],[flux/enzload]]="","",ABS($N$1-Table5[[#This Row],[flux/enzload]])))</f>
        <v>0</v>
      </c>
      <c r="P2726" s="1">
        <f>Table5[[#This Row],[kapp_old]]+IFERROR(((Table5[[#This Row],[kapp_slack_ub]]-Table5[[#This Row],[kapp_slack_lb]])/Table5[[#This Row],[associated enzload]]),0)</f>
        <v>27141.277792879999</v>
      </c>
      <c r="Q2726" s="1" t="str">
        <f>"'"&amp;Table5[[#This Row],[rxn]]&amp;"'"&amp;CHAR(9)&amp;Table5[[#This Row],[kapp + (slack_ub - slack_lb)/enzload]]</f>
        <v>'RXN-AMID_c_FWD-rt3257_c'	27141.27779288</v>
      </c>
      <c r="R2726" s="1">
        <f>_xlfn.XLOOKUP(Table5[[#This Row],[rxn]],Table38[name],Table38[flux],0)</f>
        <v>0</v>
      </c>
      <c r="S2726" s="1">
        <f>_xlfn.XLOOKUP(SUBSTITUTE(Table5[[#This Row],[rxn]],"RXN-","ENZLOAD-"),Table38[name],Table38[flux],0)</f>
        <v>0</v>
      </c>
      <c r="T2726" s="1" t="b">
        <f>AND(Table5[[#This Row],[ENZLOAD flux in kapp-slack.gms]]=0,Table5[[#This Row],[flux in kapp-slack.gms]]&lt;&gt;0,NOT(Table5[[#This Row],[spont or unknown?]]))</f>
        <v>0</v>
      </c>
      <c r="U2726" s="1" t="b">
        <f>OR(_xlfn.TEXTAFTER(Table5[[#This Row],[rxn]],"-",-1)="SPONT",_xlfn.TEXTAFTER(Table5[[#This Row],[rxn]],"-",-1)="UNKNOWN")</f>
        <v>0</v>
      </c>
      <c r="V2726" s="1">
        <f>_xlfn.XLOOKUP(SUBSTITUTE(Table5[[#This Row],[rxn]],"RXN-","ENZLOAD-"),Table4[rxn],Table4[ub],0)</f>
        <v>0.70180693999999999</v>
      </c>
      <c r="W2726" s="1" t="b">
        <f>AND(Table5[[#This Row],[FVA ENZLOAD flux UB]]=0,Table5[[#This Row],[ENZ not made when it should be?]])</f>
        <v>0</v>
      </c>
    </row>
    <row r="2727" spans="1:23" hidden="1">
      <c r="A2727" s="1"/>
      <c r="B2727" s="1" t="str">
        <f>_xlfn.TEXTBEFORE(Table38[[#This Row],[all fluxes from kapp-slack]]," ",,,,"")</f>
        <v/>
      </c>
      <c r="C2727" s="1">
        <f>_xlfn.NUMBERVALUE(IFERROR(_xlfn.TEXTAFTER(Table38[[#This Row],[all fluxes from kapp-slack]]," ",-1,,,""),""))</f>
        <v>0</v>
      </c>
      <c r="F2727" s="1" t="s">
        <v>7101</v>
      </c>
      <c r="G2727" s="1" t="str">
        <f>_xlfn.TEXTBEFORE(Table5[[#This Row],[rxn     kapp_old        kapp_slack_ub   kapp_slack_lb]]," ")</f>
        <v>RXN-AMPt_c_l_FWD-SPONT</v>
      </c>
      <c r="H272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72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727" s="1">
        <f>_xlfn.NUMBERVALUE(_xlfn.TEXTAFTER(Table5[[#This Row],[rxn     kapp_old        kapp_slack_ub   kapp_slack_lb]]," ",-1))</f>
        <v>0</v>
      </c>
      <c r="K2727" s="1">
        <f>_xlfn.XLOOKUP(SUBSTITUTE(Table5[[#This Row],[rxn]],"RXN-","ENZLOAD-"),ENZLOAD[name],ENZLOAD[flux],0)</f>
        <v>0</v>
      </c>
      <c r="L2727" s="1" t="str">
        <f>"'"&amp;Table5[[#This Row],[rxn]]&amp;"'"&amp;CHAR(9)&amp;IF(AND(Table5[[#This Row],[kapp_slack_ub]]&lt;&gt;0,Table5[[#This Row],[kapp_old]]&lt;$F$1),$F$1,Table5[[#This Row],[kapp_old]])</f>
        <v>'RXN-AMPt_c_l_FWD-SPONT'	27141.27779288</v>
      </c>
      <c r="M2727" s="1">
        <f>_xlfn.XLOOKUP(Table5[[#This Row],[rxn]],Table3[name],Table3[flux],$F$1)</f>
        <v>27141.277792879999</v>
      </c>
      <c r="N2727" s="1" t="str">
        <f>IFERROR(Table5[[#This Row],[min flux]]/Table5[[#This Row],[associated enzload]],"")</f>
        <v/>
      </c>
      <c r="O2727" s="1">
        <f>_xlfn.NUMBERVALUE(IF(Table5[[#This Row],[flux/enzload]]="","",ABS($N$1-Table5[[#This Row],[flux/enzload]])))</f>
        <v>0</v>
      </c>
      <c r="P2727" s="1">
        <f>Table5[[#This Row],[kapp_old]]+IFERROR(((Table5[[#This Row],[kapp_slack_ub]]-Table5[[#This Row],[kapp_slack_lb]])/Table5[[#This Row],[associated enzload]]),0)</f>
        <v>27141.277792879999</v>
      </c>
      <c r="Q2727" s="1" t="str">
        <f>"'"&amp;Table5[[#This Row],[rxn]]&amp;"'"&amp;CHAR(9)&amp;Table5[[#This Row],[kapp + (slack_ub - slack_lb)/enzload]]</f>
        <v>'RXN-AMPt_c_l_FWD-SPONT'	27141.27779288</v>
      </c>
      <c r="R2727" s="1">
        <f>_xlfn.XLOOKUP(Table5[[#This Row],[rxn]],Table38[name],Table38[flux],0)</f>
        <v>0</v>
      </c>
      <c r="S2727" s="1">
        <f>_xlfn.XLOOKUP(SUBSTITUTE(Table5[[#This Row],[rxn]],"RXN-","ENZLOAD-"),Table38[name],Table38[flux],0)</f>
        <v>0</v>
      </c>
      <c r="T2727" s="1" t="b">
        <f>AND(Table5[[#This Row],[ENZLOAD flux in kapp-slack.gms]]=0,Table5[[#This Row],[flux in kapp-slack.gms]]&lt;&gt;0,NOT(Table5[[#This Row],[spont or unknown?]]))</f>
        <v>0</v>
      </c>
      <c r="U2727" s="1" t="b">
        <f>OR(_xlfn.TEXTAFTER(Table5[[#This Row],[rxn]],"-",-1)="SPONT",_xlfn.TEXTAFTER(Table5[[#This Row],[rxn]],"-",-1)="UNKNOWN")</f>
        <v>1</v>
      </c>
      <c r="V2727" s="1">
        <f>_xlfn.XLOOKUP(SUBSTITUTE(Table5[[#This Row],[rxn]],"RXN-","ENZLOAD-"),Table4[rxn],Table4[ub],0)</f>
        <v>0</v>
      </c>
      <c r="W2727" s="1" t="b">
        <f>AND(Table5[[#This Row],[FVA ENZLOAD flux UB]]=0,Table5[[#This Row],[ENZ not made when it should be?]])</f>
        <v>0</v>
      </c>
    </row>
    <row r="2728" spans="1:23" hidden="1">
      <c r="A2728" s="1"/>
      <c r="B2728" s="1" t="str">
        <f>_xlfn.TEXTBEFORE(Table38[[#This Row],[all fluxes from kapp-slack]]," ",,,,"")</f>
        <v/>
      </c>
      <c r="C2728" s="1">
        <f>_xlfn.NUMBERVALUE(IFERROR(_xlfn.TEXTAFTER(Table38[[#This Row],[all fluxes from kapp-slack]]," ",-1,,,""),""))</f>
        <v>0</v>
      </c>
      <c r="F2728" s="1" t="s">
        <v>7102</v>
      </c>
      <c r="G2728" s="1" t="str">
        <f>_xlfn.TEXTBEFORE(Table5[[#This Row],[rxn     kapp_old        kapp_slack_ub   kapp_slack_lb]]," ")</f>
        <v>RXN-AMPt_c_l_REV-SPONT</v>
      </c>
      <c r="H272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72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728" s="1">
        <f>_xlfn.NUMBERVALUE(_xlfn.TEXTAFTER(Table5[[#This Row],[rxn     kapp_old        kapp_slack_ub   kapp_slack_lb]]," ",-1))</f>
        <v>0</v>
      </c>
      <c r="K2728" s="1">
        <f>_xlfn.XLOOKUP(SUBSTITUTE(Table5[[#This Row],[rxn]],"RXN-","ENZLOAD-"),ENZLOAD[name],ENZLOAD[flux],0)</f>
        <v>0</v>
      </c>
      <c r="L2728" s="1" t="str">
        <f>"'"&amp;Table5[[#This Row],[rxn]]&amp;"'"&amp;CHAR(9)&amp;IF(AND(Table5[[#This Row],[kapp_slack_ub]]&lt;&gt;0,Table5[[#This Row],[kapp_old]]&lt;$F$1),$F$1,Table5[[#This Row],[kapp_old]])</f>
        <v>'RXN-AMPt_c_l_REV-SPONT'	27141.27779288</v>
      </c>
      <c r="M2728" s="1">
        <f>_xlfn.XLOOKUP(Table5[[#This Row],[rxn]],Table3[name],Table3[flux],$F$1)</f>
        <v>27141.277792879999</v>
      </c>
      <c r="N2728" s="1" t="str">
        <f>IFERROR(Table5[[#This Row],[min flux]]/Table5[[#This Row],[associated enzload]],"")</f>
        <v/>
      </c>
      <c r="O2728" s="1">
        <f>_xlfn.NUMBERVALUE(IF(Table5[[#This Row],[flux/enzload]]="","",ABS($N$1-Table5[[#This Row],[flux/enzload]])))</f>
        <v>0</v>
      </c>
      <c r="P2728" s="1">
        <f>Table5[[#This Row],[kapp_old]]+IFERROR(((Table5[[#This Row],[kapp_slack_ub]]-Table5[[#This Row],[kapp_slack_lb]])/Table5[[#This Row],[associated enzload]]),0)</f>
        <v>27141.277792879999</v>
      </c>
      <c r="Q2728" s="1" t="str">
        <f>"'"&amp;Table5[[#This Row],[rxn]]&amp;"'"&amp;CHAR(9)&amp;Table5[[#This Row],[kapp + (slack_ub - slack_lb)/enzload]]</f>
        <v>'RXN-AMPt_c_l_REV-SPONT'	27141.27779288</v>
      </c>
      <c r="R2728" s="1">
        <f>_xlfn.XLOOKUP(Table5[[#This Row],[rxn]],Table38[name],Table38[flux],0)</f>
        <v>1.964548899E-4</v>
      </c>
      <c r="S2728" s="1">
        <f>_xlfn.XLOOKUP(SUBSTITUTE(Table5[[#This Row],[rxn]],"RXN-","ENZLOAD-"),Table38[name],Table38[flux],0)</f>
        <v>0</v>
      </c>
      <c r="T2728" s="1" t="b">
        <f>AND(Table5[[#This Row],[ENZLOAD flux in kapp-slack.gms]]=0,Table5[[#This Row],[flux in kapp-slack.gms]]&lt;&gt;0,NOT(Table5[[#This Row],[spont or unknown?]]))</f>
        <v>0</v>
      </c>
      <c r="U2728" s="1" t="b">
        <f>OR(_xlfn.TEXTAFTER(Table5[[#This Row],[rxn]],"-",-1)="SPONT",_xlfn.TEXTAFTER(Table5[[#This Row],[rxn]],"-",-1)="UNKNOWN")</f>
        <v>1</v>
      </c>
      <c r="V2728" s="1">
        <f>_xlfn.XLOOKUP(SUBSTITUTE(Table5[[#This Row],[rxn]],"RXN-","ENZLOAD-"),Table4[rxn],Table4[ub],0)</f>
        <v>0</v>
      </c>
      <c r="W2728" s="1" t="b">
        <f>AND(Table5[[#This Row],[FVA ENZLOAD flux UB]]=0,Table5[[#This Row],[ENZ not made when it should be?]])</f>
        <v>0</v>
      </c>
    </row>
    <row r="2729" spans="1:23" hidden="1">
      <c r="A2729" s="1"/>
      <c r="B2729" s="1" t="str">
        <f>_xlfn.TEXTBEFORE(Table38[[#This Row],[all fluxes from kapp-slack]]," ",,,,"")</f>
        <v/>
      </c>
      <c r="C2729" s="1">
        <f>_xlfn.NUMBERVALUE(IFERROR(_xlfn.TEXTAFTER(Table38[[#This Row],[all fluxes from kapp-slack]]," ",-1,,,""),""))</f>
        <v>0</v>
      </c>
      <c r="F2729" s="1" t="s">
        <v>7103</v>
      </c>
      <c r="G2729" s="1" t="str">
        <f>_xlfn.TEXTBEFORE(Table5[[#This Row],[rxn     kapp_old        kapp_slack_ub   kapp_slack_lb]]," ")</f>
        <v>RXN-AMPt_c_n_FWD-SPONT</v>
      </c>
      <c r="H272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72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729" s="1">
        <f>_xlfn.NUMBERVALUE(_xlfn.TEXTAFTER(Table5[[#This Row],[rxn     kapp_old        kapp_slack_ub   kapp_slack_lb]]," ",-1))</f>
        <v>0</v>
      </c>
      <c r="K2729" s="1">
        <f>_xlfn.XLOOKUP(SUBSTITUTE(Table5[[#This Row],[rxn]],"RXN-","ENZLOAD-"),ENZLOAD[name],ENZLOAD[flux],0)</f>
        <v>0</v>
      </c>
      <c r="L2729" s="1" t="str">
        <f>"'"&amp;Table5[[#This Row],[rxn]]&amp;"'"&amp;CHAR(9)&amp;IF(AND(Table5[[#This Row],[kapp_slack_ub]]&lt;&gt;0,Table5[[#This Row],[kapp_old]]&lt;$F$1),$F$1,Table5[[#This Row],[kapp_old]])</f>
        <v>'RXN-AMPt_c_n_FWD-SPONT'	27141.27779288</v>
      </c>
      <c r="M2729" s="1">
        <f>_xlfn.XLOOKUP(Table5[[#This Row],[rxn]],Table3[name],Table3[flux],$F$1)</f>
        <v>27141.277792879999</v>
      </c>
      <c r="N2729" s="1" t="str">
        <f>IFERROR(Table5[[#This Row],[min flux]]/Table5[[#This Row],[associated enzload]],"")</f>
        <v/>
      </c>
      <c r="O2729" s="1">
        <f>_xlfn.NUMBERVALUE(IF(Table5[[#This Row],[flux/enzload]]="","",ABS($N$1-Table5[[#This Row],[flux/enzload]])))</f>
        <v>0</v>
      </c>
      <c r="P2729" s="1">
        <f>Table5[[#This Row],[kapp_old]]+IFERROR(((Table5[[#This Row],[kapp_slack_ub]]-Table5[[#This Row],[kapp_slack_lb]])/Table5[[#This Row],[associated enzload]]),0)</f>
        <v>27141.277792879999</v>
      </c>
      <c r="Q2729" s="1" t="str">
        <f>"'"&amp;Table5[[#This Row],[rxn]]&amp;"'"&amp;CHAR(9)&amp;Table5[[#This Row],[kapp + (slack_ub - slack_lb)/enzload]]</f>
        <v>'RXN-AMPt_c_n_FWD-SPONT'	27141.27779288</v>
      </c>
      <c r="R2729" s="1">
        <f>_xlfn.XLOOKUP(Table5[[#This Row],[rxn]],Table38[name],Table38[flux],0)</f>
        <v>0</v>
      </c>
      <c r="S2729" s="1">
        <f>_xlfn.XLOOKUP(SUBSTITUTE(Table5[[#This Row],[rxn]],"RXN-","ENZLOAD-"),Table38[name],Table38[flux],0)</f>
        <v>0</v>
      </c>
      <c r="T2729" s="1" t="b">
        <f>AND(Table5[[#This Row],[ENZLOAD flux in kapp-slack.gms]]=0,Table5[[#This Row],[flux in kapp-slack.gms]]&lt;&gt;0,NOT(Table5[[#This Row],[spont or unknown?]]))</f>
        <v>0</v>
      </c>
      <c r="U2729" s="1" t="b">
        <f>OR(_xlfn.TEXTAFTER(Table5[[#This Row],[rxn]],"-",-1)="SPONT",_xlfn.TEXTAFTER(Table5[[#This Row],[rxn]],"-",-1)="UNKNOWN")</f>
        <v>1</v>
      </c>
      <c r="V2729" s="1">
        <f>_xlfn.XLOOKUP(SUBSTITUTE(Table5[[#This Row],[rxn]],"RXN-","ENZLOAD-"),Table4[rxn],Table4[ub],0)</f>
        <v>0</v>
      </c>
      <c r="W2729" s="1" t="b">
        <f>AND(Table5[[#This Row],[FVA ENZLOAD flux UB]]=0,Table5[[#This Row],[ENZ not made when it should be?]])</f>
        <v>0</v>
      </c>
    </row>
    <row r="2730" spans="1:23" hidden="1">
      <c r="A2730" s="1"/>
      <c r="B2730" s="1" t="str">
        <f>_xlfn.TEXTBEFORE(Table38[[#This Row],[all fluxes from kapp-slack]]," ",,,,"")</f>
        <v/>
      </c>
      <c r="C2730" s="1">
        <f>_xlfn.NUMBERVALUE(IFERROR(_xlfn.TEXTAFTER(Table38[[#This Row],[all fluxes from kapp-slack]]," ",-1,,,""),""))</f>
        <v>0</v>
      </c>
      <c r="F2730" s="1" t="s">
        <v>7104</v>
      </c>
      <c r="G2730" s="1" t="str">
        <f>_xlfn.TEXTBEFORE(Table5[[#This Row],[rxn     kapp_old        kapp_slack_ub   kapp_slack_lb]]," ")</f>
        <v>RXN-AMPt_c_n_REV-SPONT</v>
      </c>
      <c r="H273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73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730" s="1">
        <f>_xlfn.NUMBERVALUE(_xlfn.TEXTAFTER(Table5[[#This Row],[rxn     kapp_old        kapp_slack_ub   kapp_slack_lb]]," ",-1))</f>
        <v>0</v>
      </c>
      <c r="K2730" s="1">
        <f>_xlfn.XLOOKUP(SUBSTITUTE(Table5[[#This Row],[rxn]],"RXN-","ENZLOAD-"),ENZLOAD[name],ENZLOAD[flux],0)</f>
        <v>0</v>
      </c>
      <c r="L2730" s="1" t="str">
        <f>"'"&amp;Table5[[#This Row],[rxn]]&amp;"'"&amp;CHAR(9)&amp;IF(AND(Table5[[#This Row],[kapp_slack_ub]]&lt;&gt;0,Table5[[#This Row],[kapp_old]]&lt;$F$1),$F$1,Table5[[#This Row],[kapp_old]])</f>
        <v>'RXN-AMPt_c_n_REV-SPONT'	27141.27779288</v>
      </c>
      <c r="M2730" s="1">
        <f>_xlfn.XLOOKUP(Table5[[#This Row],[rxn]],Table3[name],Table3[flux],$F$1)</f>
        <v>27141.277792879999</v>
      </c>
      <c r="N2730" s="1" t="str">
        <f>IFERROR(Table5[[#This Row],[min flux]]/Table5[[#This Row],[associated enzload]],"")</f>
        <v/>
      </c>
      <c r="O2730" s="1">
        <f>_xlfn.NUMBERVALUE(IF(Table5[[#This Row],[flux/enzload]]="","",ABS($N$1-Table5[[#This Row],[flux/enzload]])))</f>
        <v>0</v>
      </c>
      <c r="P2730" s="1">
        <f>Table5[[#This Row],[kapp_old]]+IFERROR(((Table5[[#This Row],[kapp_slack_ub]]-Table5[[#This Row],[kapp_slack_lb]])/Table5[[#This Row],[associated enzload]]),0)</f>
        <v>27141.277792879999</v>
      </c>
      <c r="Q2730" s="1" t="str">
        <f>"'"&amp;Table5[[#This Row],[rxn]]&amp;"'"&amp;CHAR(9)&amp;Table5[[#This Row],[kapp + (slack_ub - slack_lb)/enzload]]</f>
        <v>'RXN-AMPt_c_n_REV-SPONT'	27141.27779288</v>
      </c>
      <c r="R2730" s="1">
        <f>_xlfn.XLOOKUP(Table5[[#This Row],[rxn]],Table38[name],Table38[flux],0)</f>
        <v>0</v>
      </c>
      <c r="S2730" s="1">
        <f>_xlfn.XLOOKUP(SUBSTITUTE(Table5[[#This Row],[rxn]],"RXN-","ENZLOAD-"),Table38[name],Table38[flux],0)</f>
        <v>0</v>
      </c>
      <c r="T2730" s="1" t="b">
        <f>AND(Table5[[#This Row],[ENZLOAD flux in kapp-slack.gms]]=0,Table5[[#This Row],[flux in kapp-slack.gms]]&lt;&gt;0,NOT(Table5[[#This Row],[spont or unknown?]]))</f>
        <v>0</v>
      </c>
      <c r="U2730" s="1" t="b">
        <f>OR(_xlfn.TEXTAFTER(Table5[[#This Row],[rxn]],"-",-1)="SPONT",_xlfn.TEXTAFTER(Table5[[#This Row],[rxn]],"-",-1)="UNKNOWN")</f>
        <v>1</v>
      </c>
      <c r="V2730" s="1">
        <f>_xlfn.XLOOKUP(SUBSTITUTE(Table5[[#This Row],[rxn]],"RXN-","ENZLOAD-"),Table4[rxn],Table4[ub],0)</f>
        <v>0</v>
      </c>
      <c r="W2730" s="1" t="b">
        <f>AND(Table5[[#This Row],[FVA ENZLOAD flux UB]]=0,Table5[[#This Row],[ENZ not made when it should be?]])</f>
        <v>0</v>
      </c>
    </row>
    <row r="2731" spans="1:23" hidden="1">
      <c r="A2731" s="1"/>
      <c r="B2731" s="1" t="str">
        <f>_xlfn.TEXTBEFORE(Table38[[#This Row],[all fluxes from kapp-slack]]," ",,,,"")</f>
        <v/>
      </c>
      <c r="C2731" s="1">
        <f>_xlfn.NUMBERVALUE(IFERROR(_xlfn.TEXTAFTER(Table38[[#This Row],[all fluxes from kapp-slack]]," ",-1,,,""),""))</f>
        <v>0</v>
      </c>
      <c r="F2731" s="1" t="s">
        <v>7105</v>
      </c>
      <c r="G2731" s="1" t="str">
        <f>_xlfn.TEXTBEFORE(Table5[[#This Row],[rxn     kapp_old        kapp_slack_ub   kapp_slack_lb]]," ")</f>
        <v>RXN-AMPt_c_rm_FWD-SPONT</v>
      </c>
      <c r="H273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73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731" s="1">
        <f>_xlfn.NUMBERVALUE(_xlfn.TEXTAFTER(Table5[[#This Row],[rxn     kapp_old        kapp_slack_ub   kapp_slack_lb]]," ",-1))</f>
        <v>0</v>
      </c>
      <c r="K2731" s="1">
        <f>_xlfn.XLOOKUP(SUBSTITUTE(Table5[[#This Row],[rxn]],"RXN-","ENZLOAD-"),ENZLOAD[name],ENZLOAD[flux],0)</f>
        <v>0</v>
      </c>
      <c r="L2731" s="1" t="str">
        <f>"'"&amp;Table5[[#This Row],[rxn]]&amp;"'"&amp;CHAR(9)&amp;IF(AND(Table5[[#This Row],[kapp_slack_ub]]&lt;&gt;0,Table5[[#This Row],[kapp_old]]&lt;$F$1),$F$1,Table5[[#This Row],[kapp_old]])</f>
        <v>'RXN-AMPt_c_rm_FWD-SPONT'	27141.27779288</v>
      </c>
      <c r="M2731" s="1">
        <f>_xlfn.XLOOKUP(Table5[[#This Row],[rxn]],Table3[name],Table3[flux],$F$1)</f>
        <v>27141.277792879999</v>
      </c>
      <c r="N2731" s="1" t="str">
        <f>IFERROR(Table5[[#This Row],[min flux]]/Table5[[#This Row],[associated enzload]],"")</f>
        <v/>
      </c>
      <c r="O2731" s="1">
        <f>_xlfn.NUMBERVALUE(IF(Table5[[#This Row],[flux/enzload]]="","",ABS($N$1-Table5[[#This Row],[flux/enzload]])))</f>
        <v>0</v>
      </c>
      <c r="P2731" s="1">
        <f>Table5[[#This Row],[kapp_old]]+IFERROR(((Table5[[#This Row],[kapp_slack_ub]]-Table5[[#This Row],[kapp_slack_lb]])/Table5[[#This Row],[associated enzload]]),0)</f>
        <v>27141.277792879999</v>
      </c>
      <c r="Q2731" s="1" t="str">
        <f>"'"&amp;Table5[[#This Row],[rxn]]&amp;"'"&amp;CHAR(9)&amp;Table5[[#This Row],[kapp + (slack_ub - slack_lb)/enzload]]</f>
        <v>'RXN-AMPt_c_rm_FWD-SPONT'	27141.27779288</v>
      </c>
      <c r="R2731" s="1">
        <f>_xlfn.XLOOKUP(Table5[[#This Row],[rxn]],Table38[name],Table38[flux],0)</f>
        <v>0</v>
      </c>
      <c r="S2731" s="1">
        <f>_xlfn.XLOOKUP(SUBSTITUTE(Table5[[#This Row],[rxn]],"RXN-","ENZLOAD-"),Table38[name],Table38[flux],0)</f>
        <v>0</v>
      </c>
      <c r="T2731" s="1" t="b">
        <f>AND(Table5[[#This Row],[ENZLOAD flux in kapp-slack.gms]]=0,Table5[[#This Row],[flux in kapp-slack.gms]]&lt;&gt;0,NOT(Table5[[#This Row],[spont or unknown?]]))</f>
        <v>0</v>
      </c>
      <c r="U2731" s="1" t="b">
        <f>OR(_xlfn.TEXTAFTER(Table5[[#This Row],[rxn]],"-",-1)="SPONT",_xlfn.TEXTAFTER(Table5[[#This Row],[rxn]],"-",-1)="UNKNOWN")</f>
        <v>1</v>
      </c>
      <c r="V2731" s="1">
        <f>_xlfn.XLOOKUP(SUBSTITUTE(Table5[[#This Row],[rxn]],"RXN-","ENZLOAD-"),Table4[rxn],Table4[ub],0)</f>
        <v>0</v>
      </c>
      <c r="W2731" s="1" t="b">
        <f>AND(Table5[[#This Row],[FVA ENZLOAD flux UB]]=0,Table5[[#This Row],[ENZ not made when it should be?]])</f>
        <v>0</v>
      </c>
    </row>
    <row r="2732" spans="1:23" hidden="1">
      <c r="A2732" s="1"/>
      <c r="B2732" s="1" t="str">
        <f>_xlfn.TEXTBEFORE(Table38[[#This Row],[all fluxes from kapp-slack]]," ",,,,"")</f>
        <v/>
      </c>
      <c r="C2732" s="1">
        <f>_xlfn.NUMBERVALUE(IFERROR(_xlfn.TEXTAFTER(Table38[[#This Row],[all fluxes from kapp-slack]]," ",-1,,,""),""))</f>
        <v>0</v>
      </c>
      <c r="F2732" s="1" t="s">
        <v>7106</v>
      </c>
      <c r="G2732" s="1" t="str">
        <f>_xlfn.TEXTBEFORE(Table5[[#This Row],[rxn     kapp_old        kapp_slack_ub   kapp_slack_lb]]," ")</f>
        <v>RXN-AMPt_c_rm_REV-SPONT</v>
      </c>
      <c r="H273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73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732" s="1">
        <f>_xlfn.NUMBERVALUE(_xlfn.TEXTAFTER(Table5[[#This Row],[rxn     kapp_old        kapp_slack_ub   kapp_slack_lb]]," ",-1))</f>
        <v>0</v>
      </c>
      <c r="K2732" s="1">
        <f>_xlfn.XLOOKUP(SUBSTITUTE(Table5[[#This Row],[rxn]],"RXN-","ENZLOAD-"),ENZLOAD[name],ENZLOAD[flux],0)</f>
        <v>0</v>
      </c>
      <c r="L2732" s="1" t="str">
        <f>"'"&amp;Table5[[#This Row],[rxn]]&amp;"'"&amp;CHAR(9)&amp;IF(AND(Table5[[#This Row],[kapp_slack_ub]]&lt;&gt;0,Table5[[#This Row],[kapp_old]]&lt;$F$1),$F$1,Table5[[#This Row],[kapp_old]])</f>
        <v>'RXN-AMPt_c_rm_REV-SPONT'	27141.27779288</v>
      </c>
      <c r="M2732" s="1">
        <f>_xlfn.XLOOKUP(Table5[[#This Row],[rxn]],Table3[name],Table3[flux],$F$1)</f>
        <v>7.5567949221587102E-4</v>
      </c>
      <c r="N2732" s="1" t="str">
        <f>IFERROR(Table5[[#This Row],[min flux]]/Table5[[#This Row],[associated enzload]],"")</f>
        <v/>
      </c>
      <c r="O2732" s="1">
        <f>_xlfn.NUMBERVALUE(IF(Table5[[#This Row],[flux/enzload]]="","",ABS($N$1-Table5[[#This Row],[flux/enzload]])))</f>
        <v>0</v>
      </c>
      <c r="P2732" s="1">
        <f>Table5[[#This Row],[kapp_old]]+IFERROR(((Table5[[#This Row],[kapp_slack_ub]]-Table5[[#This Row],[kapp_slack_lb]])/Table5[[#This Row],[associated enzload]]),0)</f>
        <v>27141.277792879999</v>
      </c>
      <c r="Q2732" s="1" t="str">
        <f>"'"&amp;Table5[[#This Row],[rxn]]&amp;"'"&amp;CHAR(9)&amp;Table5[[#This Row],[kapp + (slack_ub - slack_lb)/enzload]]</f>
        <v>'RXN-AMPt_c_rm_REV-SPONT'	27141.27779288</v>
      </c>
      <c r="R2732" s="1">
        <f>_xlfn.XLOOKUP(Table5[[#This Row],[rxn]],Table38[name],Table38[flux],0)</f>
        <v>5.6196682026699995E-4</v>
      </c>
      <c r="S2732" s="1">
        <f>_xlfn.XLOOKUP(SUBSTITUTE(Table5[[#This Row],[rxn]],"RXN-","ENZLOAD-"),Table38[name],Table38[flux],0)</f>
        <v>0</v>
      </c>
      <c r="T2732" s="1" t="b">
        <f>AND(Table5[[#This Row],[ENZLOAD flux in kapp-slack.gms]]=0,Table5[[#This Row],[flux in kapp-slack.gms]]&lt;&gt;0,NOT(Table5[[#This Row],[spont or unknown?]]))</f>
        <v>0</v>
      </c>
      <c r="U2732" s="1" t="b">
        <f>OR(_xlfn.TEXTAFTER(Table5[[#This Row],[rxn]],"-",-1)="SPONT",_xlfn.TEXTAFTER(Table5[[#This Row],[rxn]],"-",-1)="UNKNOWN")</f>
        <v>1</v>
      </c>
      <c r="V2732" s="1">
        <f>_xlfn.XLOOKUP(SUBSTITUTE(Table5[[#This Row],[rxn]],"RXN-","ENZLOAD-"),Table4[rxn],Table4[ub],0)</f>
        <v>0</v>
      </c>
      <c r="W2732" s="1" t="b">
        <f>AND(Table5[[#This Row],[FVA ENZLOAD flux UB]]=0,Table5[[#This Row],[ENZ not made when it should be?]])</f>
        <v>0</v>
      </c>
    </row>
    <row r="2733" spans="1:23" hidden="1">
      <c r="A2733" s="1"/>
      <c r="B2733" s="1" t="str">
        <f>_xlfn.TEXTBEFORE(Table38[[#This Row],[all fluxes from kapp-slack]]," ",,,,"")</f>
        <v/>
      </c>
      <c r="C2733" s="1">
        <f>_xlfn.NUMBERVALUE(IFERROR(_xlfn.TEXTAFTER(Table38[[#This Row],[all fluxes from kapp-slack]]," ",-1,,,""),""))</f>
        <v>0</v>
      </c>
      <c r="F2733" s="1" t="s">
        <v>7112</v>
      </c>
      <c r="G2733" s="1" t="str">
        <f>_xlfn.TEXTBEFORE(Table5[[#This Row],[rxn     kapp_old        kapp_slack_ub   kapp_slack_lb]]," ")</f>
        <v>RXN-AOBUTDs_c_FWD-UNKNOWN</v>
      </c>
      <c r="H273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73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733" s="1">
        <f>_xlfn.NUMBERVALUE(_xlfn.TEXTAFTER(Table5[[#This Row],[rxn     kapp_old        kapp_slack_ub   kapp_slack_lb]]," ",-1))</f>
        <v>0</v>
      </c>
      <c r="K2733" s="1">
        <f>_xlfn.XLOOKUP(SUBSTITUTE(Table5[[#This Row],[rxn]],"RXN-","ENZLOAD-"),ENZLOAD[name],ENZLOAD[flux],0)</f>
        <v>0</v>
      </c>
      <c r="L2733" s="1" t="str">
        <f>"'"&amp;Table5[[#This Row],[rxn]]&amp;"'"&amp;CHAR(9)&amp;IF(AND(Table5[[#This Row],[kapp_slack_ub]]&lt;&gt;0,Table5[[#This Row],[kapp_old]]&lt;$F$1),$F$1,Table5[[#This Row],[kapp_old]])</f>
        <v>'RXN-AOBUTDs_c_FWD-UNKNOWN'	27141.27779288</v>
      </c>
      <c r="M2733" s="1">
        <f>_xlfn.XLOOKUP(Table5[[#This Row],[rxn]],Table3[name],Table3[flux],$F$1)</f>
        <v>27141.277792879999</v>
      </c>
      <c r="N2733" s="1" t="str">
        <f>IFERROR(Table5[[#This Row],[min flux]]/Table5[[#This Row],[associated enzload]],"")</f>
        <v/>
      </c>
      <c r="O2733" s="1">
        <f>_xlfn.NUMBERVALUE(IF(Table5[[#This Row],[flux/enzload]]="","",ABS($N$1-Table5[[#This Row],[flux/enzload]])))</f>
        <v>0</v>
      </c>
      <c r="P2733" s="1">
        <f>Table5[[#This Row],[kapp_old]]+IFERROR(((Table5[[#This Row],[kapp_slack_ub]]-Table5[[#This Row],[kapp_slack_lb]])/Table5[[#This Row],[associated enzload]]),0)</f>
        <v>27141.277792879999</v>
      </c>
      <c r="Q2733" s="1" t="str">
        <f>"'"&amp;Table5[[#This Row],[rxn]]&amp;"'"&amp;CHAR(9)&amp;Table5[[#This Row],[kapp + (slack_ub - slack_lb)/enzload]]</f>
        <v>'RXN-AOBUTDs_c_FWD-UNKNOWN'	27141.27779288</v>
      </c>
      <c r="R2733" s="1">
        <f>_xlfn.XLOOKUP(Table5[[#This Row],[rxn]],Table38[name],Table38[flux],0)</f>
        <v>0</v>
      </c>
      <c r="S2733" s="1">
        <f>_xlfn.XLOOKUP(SUBSTITUTE(Table5[[#This Row],[rxn]],"RXN-","ENZLOAD-"),Table38[name],Table38[flux],0)</f>
        <v>0</v>
      </c>
      <c r="T2733" s="1" t="b">
        <f>AND(Table5[[#This Row],[ENZLOAD flux in kapp-slack.gms]]=0,Table5[[#This Row],[flux in kapp-slack.gms]]&lt;&gt;0,NOT(Table5[[#This Row],[spont or unknown?]]))</f>
        <v>0</v>
      </c>
      <c r="U2733" s="1" t="b">
        <f>OR(_xlfn.TEXTAFTER(Table5[[#This Row],[rxn]],"-",-1)="SPONT",_xlfn.TEXTAFTER(Table5[[#This Row],[rxn]],"-",-1)="UNKNOWN")</f>
        <v>1</v>
      </c>
      <c r="V2733" s="1">
        <f>_xlfn.XLOOKUP(SUBSTITUTE(Table5[[#This Row],[rxn]],"RXN-","ENZLOAD-"),Table4[rxn],Table4[ub],0)</f>
        <v>0</v>
      </c>
      <c r="W2733" s="1" t="b">
        <f>AND(Table5[[#This Row],[FVA ENZLOAD flux UB]]=0,Table5[[#This Row],[ENZ not made when it should be?]])</f>
        <v>0</v>
      </c>
    </row>
    <row r="2734" spans="1:23" hidden="1">
      <c r="A2734" s="1"/>
      <c r="B2734" s="1" t="str">
        <f>_xlfn.TEXTBEFORE(Table38[[#This Row],[all fluxes from kapp-slack]]," ",,,,"")</f>
        <v/>
      </c>
      <c r="C2734" s="1">
        <f>_xlfn.NUMBERVALUE(IFERROR(_xlfn.TEXTAFTER(Table38[[#This Row],[all fluxes from kapp-slack]]," ",-1,,,""),""))</f>
        <v>0</v>
      </c>
      <c r="F2734" s="1" t="s">
        <v>7116</v>
      </c>
      <c r="G2734" s="1" t="str">
        <f>_xlfn.TEXTBEFORE(Table5[[#This Row],[rxn     kapp_old        kapp_slack_ub   kapp_slack_lb]]," ")</f>
        <v>RXN-ARAB14LO_c_FWD-rt5365</v>
      </c>
      <c r="H273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73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734" s="1">
        <f>_xlfn.NUMBERVALUE(_xlfn.TEXTAFTER(Table5[[#This Row],[rxn     kapp_old        kapp_slack_ub   kapp_slack_lb]]," ",-1))</f>
        <v>0</v>
      </c>
      <c r="K2734" s="1">
        <f>_xlfn.XLOOKUP(SUBSTITUTE(Table5[[#This Row],[rxn]],"RXN-","ENZLOAD-"),ENZLOAD[name],ENZLOAD[flux],0)</f>
        <v>0</v>
      </c>
      <c r="L2734" s="1" t="str">
        <f>"'"&amp;Table5[[#This Row],[rxn]]&amp;"'"&amp;CHAR(9)&amp;IF(AND(Table5[[#This Row],[kapp_slack_ub]]&lt;&gt;0,Table5[[#This Row],[kapp_old]]&lt;$F$1),$F$1,Table5[[#This Row],[kapp_old]])</f>
        <v>'RXN-ARAB14LO_c_FWD-rt5365'	27141.27779288</v>
      </c>
      <c r="M2734" s="1">
        <f>_xlfn.XLOOKUP(Table5[[#This Row],[rxn]],Table3[name],Table3[flux],$F$1)</f>
        <v>27141.277792879999</v>
      </c>
      <c r="N2734" s="1" t="str">
        <f>IFERROR(Table5[[#This Row],[min flux]]/Table5[[#This Row],[associated enzload]],"")</f>
        <v/>
      </c>
      <c r="O2734" s="1">
        <f>_xlfn.NUMBERVALUE(IF(Table5[[#This Row],[flux/enzload]]="","",ABS($N$1-Table5[[#This Row],[flux/enzload]])))</f>
        <v>0</v>
      </c>
      <c r="P2734" s="1">
        <f>Table5[[#This Row],[kapp_old]]+IFERROR(((Table5[[#This Row],[kapp_slack_ub]]-Table5[[#This Row],[kapp_slack_lb]])/Table5[[#This Row],[associated enzload]]),0)</f>
        <v>27141.277792879999</v>
      </c>
      <c r="Q2734" s="1" t="str">
        <f>"'"&amp;Table5[[#This Row],[rxn]]&amp;"'"&amp;CHAR(9)&amp;Table5[[#This Row],[kapp + (slack_ub - slack_lb)/enzload]]</f>
        <v>'RXN-ARAB14LO_c_FWD-rt5365'	27141.27779288</v>
      </c>
      <c r="R2734" s="1">
        <f>_xlfn.XLOOKUP(Table5[[#This Row],[rxn]],Table38[name],Table38[flux],0)</f>
        <v>0</v>
      </c>
      <c r="S2734" s="1">
        <f>_xlfn.XLOOKUP(SUBSTITUTE(Table5[[#This Row],[rxn]],"RXN-","ENZLOAD-"),Table38[name],Table38[flux],0)</f>
        <v>0</v>
      </c>
      <c r="T2734" s="1" t="b">
        <f>AND(Table5[[#This Row],[ENZLOAD flux in kapp-slack.gms]]=0,Table5[[#This Row],[flux in kapp-slack.gms]]&lt;&gt;0,NOT(Table5[[#This Row],[spont or unknown?]]))</f>
        <v>0</v>
      </c>
      <c r="U2734" s="1" t="b">
        <f>OR(_xlfn.TEXTAFTER(Table5[[#This Row],[rxn]],"-",-1)="SPONT",_xlfn.TEXTAFTER(Table5[[#This Row],[rxn]],"-",-1)="UNKNOWN")</f>
        <v>0</v>
      </c>
      <c r="V2734" s="1">
        <f>_xlfn.XLOOKUP(SUBSTITUTE(Table5[[#This Row],[rxn]],"RXN-","ENZLOAD-"),Table4[rxn],Table4[ub],0)</f>
        <v>0.81366576000000002</v>
      </c>
      <c r="W2734" s="1" t="b">
        <f>AND(Table5[[#This Row],[FVA ENZLOAD flux UB]]=0,Table5[[#This Row],[ENZ not made when it should be?]])</f>
        <v>0</v>
      </c>
    </row>
    <row r="2735" spans="1:23" hidden="1">
      <c r="A2735" s="1"/>
      <c r="B2735" s="1" t="str">
        <f>_xlfn.TEXTBEFORE(Table38[[#This Row],[all fluxes from kapp-slack]]," ",,,,"")</f>
        <v/>
      </c>
      <c r="C2735" s="1">
        <f>_xlfn.NUMBERVALUE(IFERROR(_xlfn.TEXTAFTER(Table38[[#This Row],[all fluxes from kapp-slack]]," ",-1,,,""),""))</f>
        <v>0</v>
      </c>
      <c r="F2735" s="1" t="s">
        <v>7117</v>
      </c>
      <c r="G2735" s="1" t="str">
        <f>_xlfn.TEXTBEFORE(Table5[[#This Row],[rxn     kapp_old        kapp_slack_ub   kapp_slack_lb]]," ")</f>
        <v>RXN-ARAB14LO_x_FWD-rt2122</v>
      </c>
      <c r="H273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73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735" s="1">
        <f>_xlfn.NUMBERVALUE(_xlfn.TEXTAFTER(Table5[[#This Row],[rxn     kapp_old        kapp_slack_ub   kapp_slack_lb]]," ",-1))</f>
        <v>0</v>
      </c>
      <c r="K2735" s="1">
        <f>_xlfn.XLOOKUP(SUBSTITUTE(Table5[[#This Row],[rxn]],"RXN-","ENZLOAD-"),ENZLOAD[name],ENZLOAD[flux],0)</f>
        <v>0</v>
      </c>
      <c r="L2735" s="1" t="str">
        <f>"'"&amp;Table5[[#This Row],[rxn]]&amp;"'"&amp;CHAR(9)&amp;IF(AND(Table5[[#This Row],[kapp_slack_ub]]&lt;&gt;0,Table5[[#This Row],[kapp_old]]&lt;$F$1),$F$1,Table5[[#This Row],[kapp_old]])</f>
        <v>'RXN-ARAB14LO_x_FWD-rt2122'	27141.27779288</v>
      </c>
      <c r="M2735" s="1">
        <f>_xlfn.XLOOKUP(Table5[[#This Row],[rxn]],Table3[name],Table3[flux],$F$1)</f>
        <v>27141.277792879999</v>
      </c>
      <c r="N2735" s="1" t="str">
        <f>IFERROR(Table5[[#This Row],[min flux]]/Table5[[#This Row],[associated enzload]],"")</f>
        <v/>
      </c>
      <c r="O2735" s="1">
        <f>_xlfn.NUMBERVALUE(IF(Table5[[#This Row],[flux/enzload]]="","",ABS($N$1-Table5[[#This Row],[flux/enzload]])))</f>
        <v>0</v>
      </c>
      <c r="P2735" s="1">
        <f>Table5[[#This Row],[kapp_old]]+IFERROR(((Table5[[#This Row],[kapp_slack_ub]]-Table5[[#This Row],[kapp_slack_lb]])/Table5[[#This Row],[associated enzload]]),0)</f>
        <v>27141.277792879999</v>
      </c>
      <c r="Q2735" s="1" t="str">
        <f>"'"&amp;Table5[[#This Row],[rxn]]&amp;"'"&amp;CHAR(9)&amp;Table5[[#This Row],[kapp + (slack_ub - slack_lb)/enzload]]</f>
        <v>'RXN-ARAB14LO_x_FWD-rt2122'	27141.27779288</v>
      </c>
      <c r="R2735" s="1">
        <f>_xlfn.XLOOKUP(Table5[[#This Row],[rxn]],Table38[name],Table38[flux],0)</f>
        <v>0</v>
      </c>
      <c r="S2735" s="1">
        <f>_xlfn.XLOOKUP(SUBSTITUTE(Table5[[#This Row],[rxn]],"RXN-","ENZLOAD-"),Table38[name],Table38[flux],0)</f>
        <v>0</v>
      </c>
      <c r="T2735" s="1" t="b">
        <f>AND(Table5[[#This Row],[ENZLOAD flux in kapp-slack.gms]]=0,Table5[[#This Row],[flux in kapp-slack.gms]]&lt;&gt;0,NOT(Table5[[#This Row],[spont or unknown?]]))</f>
        <v>0</v>
      </c>
      <c r="U2735" s="1" t="b">
        <f>OR(_xlfn.TEXTAFTER(Table5[[#This Row],[rxn]],"-",-1)="SPONT",_xlfn.TEXTAFTER(Table5[[#This Row],[rxn]],"-",-1)="UNKNOWN")</f>
        <v>0</v>
      </c>
      <c r="V2735" s="1">
        <f>_xlfn.XLOOKUP(SUBSTITUTE(Table5[[#This Row],[rxn]],"RXN-","ENZLOAD-"),Table4[rxn],Table4[ub],0)</f>
        <v>0.58064978</v>
      </c>
      <c r="W2735" s="1" t="b">
        <f>AND(Table5[[#This Row],[FVA ENZLOAD flux UB]]=0,Table5[[#This Row],[ENZ not made when it should be?]])</f>
        <v>0</v>
      </c>
    </row>
    <row r="2736" spans="1:23" hidden="1">
      <c r="A2736" s="1"/>
      <c r="B2736" s="1" t="str">
        <f>_xlfn.TEXTBEFORE(Table38[[#This Row],[all fluxes from kapp-slack]]," ",,,,"")</f>
        <v/>
      </c>
      <c r="C2736" s="1">
        <f>_xlfn.NUMBERVALUE(IFERROR(_xlfn.TEXTAFTER(Table38[[#This Row],[all fluxes from kapp-slack]]," ",-1,,,""),""))</f>
        <v>0</v>
      </c>
      <c r="F2736" s="1" t="s">
        <v>7119</v>
      </c>
      <c r="G2736" s="1" t="str">
        <f>_xlfn.TEXTBEFORE(Table5[[#This Row],[rxn     kapp_old        kapp_slack_ub   kapp_slack_lb]]," ")</f>
        <v>RXN-ARABDt_c_FWD-UNKNOWN</v>
      </c>
      <c r="H273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73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736" s="1">
        <f>_xlfn.NUMBERVALUE(_xlfn.TEXTAFTER(Table5[[#This Row],[rxn     kapp_old        kapp_slack_ub   kapp_slack_lb]]," ",-1))</f>
        <v>0</v>
      </c>
      <c r="K2736" s="1">
        <f>_xlfn.XLOOKUP(SUBSTITUTE(Table5[[#This Row],[rxn]],"RXN-","ENZLOAD-"),ENZLOAD[name],ENZLOAD[flux],0)</f>
        <v>0</v>
      </c>
      <c r="L2736" s="1" t="str">
        <f>"'"&amp;Table5[[#This Row],[rxn]]&amp;"'"&amp;CHAR(9)&amp;IF(AND(Table5[[#This Row],[kapp_slack_ub]]&lt;&gt;0,Table5[[#This Row],[kapp_old]]&lt;$F$1),$F$1,Table5[[#This Row],[kapp_old]])</f>
        <v>'RXN-ARABDt_c_FWD-UNKNOWN'	27141.27779288</v>
      </c>
      <c r="M2736" s="1">
        <f>_xlfn.XLOOKUP(Table5[[#This Row],[rxn]],Table3[name],Table3[flux],$F$1)</f>
        <v>27141.277792879999</v>
      </c>
      <c r="N2736" s="1" t="str">
        <f>IFERROR(Table5[[#This Row],[min flux]]/Table5[[#This Row],[associated enzload]],"")</f>
        <v/>
      </c>
      <c r="O2736" s="1">
        <f>_xlfn.NUMBERVALUE(IF(Table5[[#This Row],[flux/enzload]]="","",ABS($N$1-Table5[[#This Row],[flux/enzload]])))</f>
        <v>0</v>
      </c>
      <c r="P2736" s="1">
        <f>Table5[[#This Row],[kapp_old]]+IFERROR(((Table5[[#This Row],[kapp_slack_ub]]-Table5[[#This Row],[kapp_slack_lb]])/Table5[[#This Row],[associated enzload]]),0)</f>
        <v>27141.277792879999</v>
      </c>
      <c r="Q2736" s="1" t="str">
        <f>"'"&amp;Table5[[#This Row],[rxn]]&amp;"'"&amp;CHAR(9)&amp;Table5[[#This Row],[kapp + (slack_ub - slack_lb)/enzload]]</f>
        <v>'RXN-ARABDt_c_FWD-UNKNOWN'	27141.27779288</v>
      </c>
      <c r="R2736" s="1">
        <f>_xlfn.XLOOKUP(Table5[[#This Row],[rxn]],Table38[name],Table38[flux],0)</f>
        <v>0</v>
      </c>
      <c r="S2736" s="1">
        <f>_xlfn.XLOOKUP(SUBSTITUTE(Table5[[#This Row],[rxn]],"RXN-","ENZLOAD-"),Table38[name],Table38[flux],0)</f>
        <v>0</v>
      </c>
      <c r="T2736" s="1" t="b">
        <f>AND(Table5[[#This Row],[ENZLOAD flux in kapp-slack.gms]]=0,Table5[[#This Row],[flux in kapp-slack.gms]]&lt;&gt;0,NOT(Table5[[#This Row],[spont or unknown?]]))</f>
        <v>0</v>
      </c>
      <c r="U2736" s="1" t="b">
        <f>OR(_xlfn.TEXTAFTER(Table5[[#This Row],[rxn]],"-",-1)="SPONT",_xlfn.TEXTAFTER(Table5[[#This Row],[rxn]],"-",-1)="UNKNOWN")</f>
        <v>1</v>
      </c>
      <c r="V2736" s="1">
        <f>_xlfn.XLOOKUP(SUBSTITUTE(Table5[[#This Row],[rxn]],"RXN-","ENZLOAD-"),Table4[rxn],Table4[ub],0)</f>
        <v>0</v>
      </c>
      <c r="W2736" s="1" t="b">
        <f>AND(Table5[[#This Row],[FVA ENZLOAD flux UB]]=0,Table5[[#This Row],[ENZ not made when it should be?]])</f>
        <v>0</v>
      </c>
    </row>
    <row r="2737" spans="1:23" hidden="1">
      <c r="A2737" s="1"/>
      <c r="B2737" s="1" t="str">
        <f>_xlfn.TEXTBEFORE(Table38[[#This Row],[all fluxes from kapp-slack]]," ",,,,"")</f>
        <v/>
      </c>
      <c r="C2737" s="1">
        <f>_xlfn.NUMBERVALUE(IFERROR(_xlfn.TEXTAFTER(Table38[[#This Row],[all fluxes from kapp-slack]]," ",-1,,,""),""))</f>
        <v>0</v>
      </c>
      <c r="F2737" s="1" t="s">
        <v>7120</v>
      </c>
      <c r="G2737" s="1" t="str">
        <f>_xlfn.TEXTBEFORE(Table5[[#This Row],[rxn     kapp_old        kapp_slack_ub   kapp_slack_lb]]," ")</f>
        <v>RXN-ARABDt_c_REV-UNKNOWN</v>
      </c>
      <c r="H273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73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737" s="1">
        <f>_xlfn.NUMBERVALUE(_xlfn.TEXTAFTER(Table5[[#This Row],[rxn     kapp_old        kapp_slack_ub   kapp_slack_lb]]," ",-1))</f>
        <v>0</v>
      </c>
      <c r="K2737" s="1">
        <f>_xlfn.XLOOKUP(SUBSTITUTE(Table5[[#This Row],[rxn]],"RXN-","ENZLOAD-"),ENZLOAD[name],ENZLOAD[flux],0)</f>
        <v>0</v>
      </c>
      <c r="L2737" s="1" t="str">
        <f>"'"&amp;Table5[[#This Row],[rxn]]&amp;"'"&amp;CHAR(9)&amp;IF(AND(Table5[[#This Row],[kapp_slack_ub]]&lt;&gt;0,Table5[[#This Row],[kapp_old]]&lt;$F$1),$F$1,Table5[[#This Row],[kapp_old]])</f>
        <v>'RXN-ARABDt_c_REV-UNKNOWN'	27141.27779288</v>
      </c>
      <c r="M2737" s="1">
        <f>_xlfn.XLOOKUP(Table5[[#This Row],[rxn]],Table3[name],Table3[flux],$F$1)</f>
        <v>27141.277792879999</v>
      </c>
      <c r="N2737" s="1" t="str">
        <f>IFERROR(Table5[[#This Row],[min flux]]/Table5[[#This Row],[associated enzload]],"")</f>
        <v/>
      </c>
      <c r="O2737" s="1">
        <f>_xlfn.NUMBERVALUE(IF(Table5[[#This Row],[flux/enzload]]="","",ABS($N$1-Table5[[#This Row],[flux/enzload]])))</f>
        <v>0</v>
      </c>
      <c r="P2737" s="1">
        <f>Table5[[#This Row],[kapp_old]]+IFERROR(((Table5[[#This Row],[kapp_slack_ub]]-Table5[[#This Row],[kapp_slack_lb]])/Table5[[#This Row],[associated enzload]]),0)</f>
        <v>27141.277792879999</v>
      </c>
      <c r="Q2737" s="1" t="str">
        <f>"'"&amp;Table5[[#This Row],[rxn]]&amp;"'"&amp;CHAR(9)&amp;Table5[[#This Row],[kapp + (slack_ub - slack_lb)/enzload]]</f>
        <v>'RXN-ARABDt_c_REV-UNKNOWN'	27141.27779288</v>
      </c>
      <c r="R2737" s="1">
        <f>_xlfn.XLOOKUP(Table5[[#This Row],[rxn]],Table38[name],Table38[flux],0)</f>
        <v>0</v>
      </c>
      <c r="S2737" s="1">
        <f>_xlfn.XLOOKUP(SUBSTITUTE(Table5[[#This Row],[rxn]],"RXN-","ENZLOAD-"),Table38[name],Table38[flux],0)</f>
        <v>0</v>
      </c>
      <c r="T2737" s="1" t="b">
        <f>AND(Table5[[#This Row],[ENZLOAD flux in kapp-slack.gms]]=0,Table5[[#This Row],[flux in kapp-slack.gms]]&lt;&gt;0,NOT(Table5[[#This Row],[spont or unknown?]]))</f>
        <v>0</v>
      </c>
      <c r="U2737" s="1" t="b">
        <f>OR(_xlfn.TEXTAFTER(Table5[[#This Row],[rxn]],"-",-1)="SPONT",_xlfn.TEXTAFTER(Table5[[#This Row],[rxn]],"-",-1)="UNKNOWN")</f>
        <v>1</v>
      </c>
      <c r="V2737" s="1">
        <f>_xlfn.XLOOKUP(SUBSTITUTE(Table5[[#This Row],[rxn]],"RXN-","ENZLOAD-"),Table4[rxn],Table4[ub],0)</f>
        <v>0</v>
      </c>
      <c r="W2737" s="1" t="b">
        <f>AND(Table5[[#This Row],[FVA ENZLOAD flux UB]]=0,Table5[[#This Row],[ENZ not made when it should be?]])</f>
        <v>0</v>
      </c>
    </row>
    <row r="2738" spans="1:23" hidden="1">
      <c r="A2738" s="1"/>
      <c r="B2738" s="1" t="str">
        <f>_xlfn.TEXTBEFORE(Table38[[#This Row],[all fluxes from kapp-slack]]," ",,,,"")</f>
        <v/>
      </c>
      <c r="C2738" s="1">
        <f>_xlfn.NUMBERVALUE(IFERROR(_xlfn.TEXTAFTER(Table38[[#This Row],[all fluxes from kapp-slack]]," ",-1,,,""),""))</f>
        <v>0</v>
      </c>
      <c r="F2738" s="1" t="s">
        <v>7121</v>
      </c>
      <c r="G2738" s="1" t="str">
        <f>_xlfn.TEXTBEFORE(Table5[[#This Row],[rxn     kapp_old        kapp_slack_ub   kapp_slack_lb]]," ")</f>
        <v>RXN-ARABLt_c_FWD-UNKNOWN</v>
      </c>
      <c r="H273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73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738" s="1">
        <f>_xlfn.NUMBERVALUE(_xlfn.TEXTAFTER(Table5[[#This Row],[rxn     kapp_old        kapp_slack_ub   kapp_slack_lb]]," ",-1))</f>
        <v>0</v>
      </c>
      <c r="K2738" s="1">
        <f>_xlfn.XLOOKUP(SUBSTITUTE(Table5[[#This Row],[rxn]],"RXN-","ENZLOAD-"),ENZLOAD[name],ENZLOAD[flux],0)</f>
        <v>0</v>
      </c>
      <c r="L2738" s="1" t="str">
        <f>"'"&amp;Table5[[#This Row],[rxn]]&amp;"'"&amp;CHAR(9)&amp;IF(AND(Table5[[#This Row],[kapp_slack_ub]]&lt;&gt;0,Table5[[#This Row],[kapp_old]]&lt;$F$1),$F$1,Table5[[#This Row],[kapp_old]])</f>
        <v>'RXN-ARABLt_c_FWD-UNKNOWN'	27141.27779288</v>
      </c>
      <c r="M2738" s="1">
        <f>_xlfn.XLOOKUP(Table5[[#This Row],[rxn]],Table3[name],Table3[flux],$F$1)</f>
        <v>27141.277792879999</v>
      </c>
      <c r="N2738" s="1" t="str">
        <f>IFERROR(Table5[[#This Row],[min flux]]/Table5[[#This Row],[associated enzload]],"")</f>
        <v/>
      </c>
      <c r="O2738" s="1">
        <f>_xlfn.NUMBERVALUE(IF(Table5[[#This Row],[flux/enzload]]="","",ABS($N$1-Table5[[#This Row],[flux/enzload]])))</f>
        <v>0</v>
      </c>
      <c r="P2738" s="1">
        <f>Table5[[#This Row],[kapp_old]]+IFERROR(((Table5[[#This Row],[kapp_slack_ub]]-Table5[[#This Row],[kapp_slack_lb]])/Table5[[#This Row],[associated enzload]]),0)</f>
        <v>27141.277792879999</v>
      </c>
      <c r="Q2738" s="1" t="str">
        <f>"'"&amp;Table5[[#This Row],[rxn]]&amp;"'"&amp;CHAR(9)&amp;Table5[[#This Row],[kapp + (slack_ub - slack_lb)/enzload]]</f>
        <v>'RXN-ARABLt_c_FWD-UNKNOWN'	27141.27779288</v>
      </c>
      <c r="R2738" s="1">
        <f>_xlfn.XLOOKUP(Table5[[#This Row],[rxn]],Table38[name],Table38[flux],0)</f>
        <v>0</v>
      </c>
      <c r="S2738" s="1">
        <f>_xlfn.XLOOKUP(SUBSTITUTE(Table5[[#This Row],[rxn]],"RXN-","ENZLOAD-"),Table38[name],Table38[flux],0)</f>
        <v>0</v>
      </c>
      <c r="T2738" s="1" t="b">
        <f>AND(Table5[[#This Row],[ENZLOAD flux in kapp-slack.gms]]=0,Table5[[#This Row],[flux in kapp-slack.gms]]&lt;&gt;0,NOT(Table5[[#This Row],[spont or unknown?]]))</f>
        <v>0</v>
      </c>
      <c r="U2738" s="1" t="b">
        <f>OR(_xlfn.TEXTAFTER(Table5[[#This Row],[rxn]],"-",-1)="SPONT",_xlfn.TEXTAFTER(Table5[[#This Row],[rxn]],"-",-1)="UNKNOWN")</f>
        <v>1</v>
      </c>
      <c r="V2738" s="1">
        <f>_xlfn.XLOOKUP(SUBSTITUTE(Table5[[#This Row],[rxn]],"RXN-","ENZLOAD-"),Table4[rxn],Table4[ub],0)</f>
        <v>0</v>
      </c>
      <c r="W2738" s="1" t="b">
        <f>AND(Table5[[#This Row],[FVA ENZLOAD flux UB]]=0,Table5[[#This Row],[ENZ not made when it should be?]])</f>
        <v>0</v>
      </c>
    </row>
    <row r="2739" spans="1:23" hidden="1">
      <c r="A2739" s="1"/>
      <c r="B2739" s="1" t="str">
        <f>_xlfn.TEXTBEFORE(Table38[[#This Row],[all fluxes from kapp-slack]]," ",,,,"")</f>
        <v/>
      </c>
      <c r="C2739" s="1">
        <f>_xlfn.NUMBERVALUE(IFERROR(_xlfn.TEXTAFTER(Table38[[#This Row],[all fluxes from kapp-slack]]," ",-1,,,""),""))</f>
        <v>0</v>
      </c>
      <c r="F2739" s="1" t="s">
        <v>7122</v>
      </c>
      <c r="G2739" s="1" t="str">
        <f>_xlfn.TEXTBEFORE(Table5[[#This Row],[rxn     kapp_old        kapp_slack_ub   kapp_slack_lb]]," ")</f>
        <v>RXN-ARABLt_c_REV-UNKNOWN</v>
      </c>
      <c r="H273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73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739" s="1">
        <f>_xlfn.NUMBERVALUE(_xlfn.TEXTAFTER(Table5[[#This Row],[rxn     kapp_old        kapp_slack_ub   kapp_slack_lb]]," ",-1))</f>
        <v>0</v>
      </c>
      <c r="K2739" s="1">
        <f>_xlfn.XLOOKUP(SUBSTITUTE(Table5[[#This Row],[rxn]],"RXN-","ENZLOAD-"),ENZLOAD[name],ENZLOAD[flux],0)</f>
        <v>0</v>
      </c>
      <c r="L2739" s="1" t="str">
        <f>"'"&amp;Table5[[#This Row],[rxn]]&amp;"'"&amp;CHAR(9)&amp;IF(AND(Table5[[#This Row],[kapp_slack_ub]]&lt;&gt;0,Table5[[#This Row],[kapp_old]]&lt;$F$1),$F$1,Table5[[#This Row],[kapp_old]])</f>
        <v>'RXN-ARABLt_c_REV-UNKNOWN'	27141.27779288</v>
      </c>
      <c r="M2739" s="1">
        <f>_xlfn.XLOOKUP(Table5[[#This Row],[rxn]],Table3[name],Table3[flux],$F$1)</f>
        <v>27141.277792879999</v>
      </c>
      <c r="N2739" s="1" t="str">
        <f>IFERROR(Table5[[#This Row],[min flux]]/Table5[[#This Row],[associated enzload]],"")</f>
        <v/>
      </c>
      <c r="O2739" s="1">
        <f>_xlfn.NUMBERVALUE(IF(Table5[[#This Row],[flux/enzload]]="","",ABS($N$1-Table5[[#This Row],[flux/enzload]])))</f>
        <v>0</v>
      </c>
      <c r="P2739" s="1">
        <f>Table5[[#This Row],[kapp_old]]+IFERROR(((Table5[[#This Row],[kapp_slack_ub]]-Table5[[#This Row],[kapp_slack_lb]])/Table5[[#This Row],[associated enzload]]),0)</f>
        <v>27141.277792879999</v>
      </c>
      <c r="Q2739" s="1" t="str">
        <f>"'"&amp;Table5[[#This Row],[rxn]]&amp;"'"&amp;CHAR(9)&amp;Table5[[#This Row],[kapp + (slack_ub - slack_lb)/enzload]]</f>
        <v>'RXN-ARABLt_c_REV-UNKNOWN'	27141.27779288</v>
      </c>
      <c r="R2739" s="1">
        <f>_xlfn.XLOOKUP(Table5[[#This Row],[rxn]],Table38[name],Table38[flux],0)</f>
        <v>0</v>
      </c>
      <c r="S2739" s="1">
        <f>_xlfn.XLOOKUP(SUBSTITUTE(Table5[[#This Row],[rxn]],"RXN-","ENZLOAD-"),Table38[name],Table38[flux],0)</f>
        <v>0</v>
      </c>
      <c r="T2739" s="1" t="b">
        <f>AND(Table5[[#This Row],[ENZLOAD flux in kapp-slack.gms]]=0,Table5[[#This Row],[flux in kapp-slack.gms]]&lt;&gt;0,NOT(Table5[[#This Row],[spont or unknown?]]))</f>
        <v>0</v>
      </c>
      <c r="U2739" s="1" t="b">
        <f>OR(_xlfn.TEXTAFTER(Table5[[#This Row],[rxn]],"-",-1)="SPONT",_xlfn.TEXTAFTER(Table5[[#This Row],[rxn]],"-",-1)="UNKNOWN")</f>
        <v>1</v>
      </c>
      <c r="V2739" s="1">
        <f>_xlfn.XLOOKUP(SUBSTITUTE(Table5[[#This Row],[rxn]],"RXN-","ENZLOAD-"),Table4[rxn],Table4[ub],0)</f>
        <v>0</v>
      </c>
      <c r="W2739" s="1" t="b">
        <f>AND(Table5[[#This Row],[FVA ENZLOAD flux UB]]=0,Table5[[#This Row],[ENZ not made when it should be?]])</f>
        <v>0</v>
      </c>
    </row>
    <row r="2740" spans="1:23" hidden="1">
      <c r="A2740" s="1"/>
      <c r="B2740" s="1" t="str">
        <f>_xlfn.TEXTBEFORE(Table38[[#This Row],[all fluxes from kapp-slack]]," ",,,,"")</f>
        <v/>
      </c>
      <c r="C2740" s="1">
        <f>_xlfn.NUMBERVALUE(IFERROR(_xlfn.TEXTAFTER(Table38[[#This Row],[all fluxes from kapp-slack]]," ",-1,,,""),""))</f>
        <v>0</v>
      </c>
      <c r="F2740" s="1" t="s">
        <v>7127</v>
      </c>
      <c r="G2740" s="1" t="str">
        <f>_xlfn.TEXTBEFORE(Table5[[#This Row],[rxn     kapp_old        kapp_slack_ub   kapp_slack_lb]]," ")</f>
        <v>RXN-ARACHt_c_rm_FWD-UNKNOWN</v>
      </c>
      <c r="H274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74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740" s="1">
        <f>_xlfn.NUMBERVALUE(_xlfn.TEXTAFTER(Table5[[#This Row],[rxn     kapp_old        kapp_slack_ub   kapp_slack_lb]]," ",-1))</f>
        <v>0</v>
      </c>
      <c r="K2740" s="1">
        <f>_xlfn.XLOOKUP(SUBSTITUTE(Table5[[#This Row],[rxn]],"RXN-","ENZLOAD-"),ENZLOAD[name],ENZLOAD[flux],0)</f>
        <v>0</v>
      </c>
      <c r="L2740" s="1" t="str">
        <f>"'"&amp;Table5[[#This Row],[rxn]]&amp;"'"&amp;CHAR(9)&amp;IF(AND(Table5[[#This Row],[kapp_slack_ub]]&lt;&gt;0,Table5[[#This Row],[kapp_old]]&lt;$F$1),$F$1,Table5[[#This Row],[kapp_old]])</f>
        <v>'RXN-ARACHt_c_rm_FWD-UNKNOWN'	27141.27779288</v>
      </c>
      <c r="M2740" s="1">
        <f>_xlfn.XLOOKUP(Table5[[#This Row],[rxn]],Table3[name],Table3[flux],$F$1)</f>
        <v>27141.277792879999</v>
      </c>
      <c r="N2740" s="1" t="str">
        <f>IFERROR(Table5[[#This Row],[min flux]]/Table5[[#This Row],[associated enzload]],"")</f>
        <v/>
      </c>
      <c r="O2740" s="1">
        <f>_xlfn.NUMBERVALUE(IF(Table5[[#This Row],[flux/enzload]]="","",ABS($N$1-Table5[[#This Row],[flux/enzload]])))</f>
        <v>0</v>
      </c>
      <c r="P2740" s="1">
        <f>Table5[[#This Row],[kapp_old]]+IFERROR(((Table5[[#This Row],[kapp_slack_ub]]-Table5[[#This Row],[kapp_slack_lb]])/Table5[[#This Row],[associated enzload]]),0)</f>
        <v>27141.277792879999</v>
      </c>
      <c r="Q2740" s="1" t="str">
        <f>"'"&amp;Table5[[#This Row],[rxn]]&amp;"'"&amp;CHAR(9)&amp;Table5[[#This Row],[kapp + (slack_ub - slack_lb)/enzload]]</f>
        <v>'RXN-ARACHt_c_rm_FWD-UNKNOWN'	27141.27779288</v>
      </c>
      <c r="R2740" s="1">
        <f>_xlfn.XLOOKUP(Table5[[#This Row],[rxn]],Table38[name],Table38[flux],0)</f>
        <v>0</v>
      </c>
      <c r="S2740" s="1">
        <f>_xlfn.XLOOKUP(SUBSTITUTE(Table5[[#This Row],[rxn]],"RXN-","ENZLOAD-"),Table38[name],Table38[flux],0)</f>
        <v>0</v>
      </c>
      <c r="T2740" s="1" t="b">
        <f>AND(Table5[[#This Row],[ENZLOAD flux in kapp-slack.gms]]=0,Table5[[#This Row],[flux in kapp-slack.gms]]&lt;&gt;0,NOT(Table5[[#This Row],[spont or unknown?]]))</f>
        <v>0</v>
      </c>
      <c r="U2740" s="1" t="b">
        <f>OR(_xlfn.TEXTAFTER(Table5[[#This Row],[rxn]],"-",-1)="SPONT",_xlfn.TEXTAFTER(Table5[[#This Row],[rxn]],"-",-1)="UNKNOWN")</f>
        <v>1</v>
      </c>
      <c r="V2740" s="1">
        <f>_xlfn.XLOOKUP(SUBSTITUTE(Table5[[#This Row],[rxn]],"RXN-","ENZLOAD-"),Table4[rxn],Table4[ub],0)</f>
        <v>0</v>
      </c>
      <c r="W2740" s="1" t="b">
        <f>AND(Table5[[#This Row],[FVA ENZLOAD flux UB]]=0,Table5[[#This Row],[ENZ not made when it should be?]])</f>
        <v>0</v>
      </c>
    </row>
    <row r="2741" spans="1:23" hidden="1">
      <c r="A2741" s="1"/>
      <c r="B2741" s="1" t="str">
        <f>_xlfn.TEXTBEFORE(Table38[[#This Row],[all fluxes from kapp-slack]]," ",,,,"")</f>
        <v/>
      </c>
      <c r="C2741" s="1">
        <f>_xlfn.NUMBERVALUE(IFERROR(_xlfn.TEXTAFTER(Table38[[#This Row],[all fluxes from kapp-slack]]," ",-1,,,""),""))</f>
        <v>0</v>
      </c>
      <c r="F2741" s="1" t="s">
        <v>7128</v>
      </c>
      <c r="G2741" s="1" t="str">
        <f>_xlfn.TEXTBEFORE(Table5[[#This Row],[rxn     kapp_old        kapp_slack_ub   kapp_slack_lb]]," ")</f>
        <v>RXN-ARACHt_c_rm_REV-UNKNOWN</v>
      </c>
      <c r="H274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74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741" s="1">
        <f>_xlfn.NUMBERVALUE(_xlfn.TEXTAFTER(Table5[[#This Row],[rxn     kapp_old        kapp_slack_ub   kapp_slack_lb]]," ",-1))</f>
        <v>0</v>
      </c>
      <c r="K2741" s="1">
        <f>_xlfn.XLOOKUP(SUBSTITUTE(Table5[[#This Row],[rxn]],"RXN-","ENZLOAD-"),ENZLOAD[name],ENZLOAD[flux],0)</f>
        <v>0</v>
      </c>
      <c r="L2741" s="1" t="str">
        <f>"'"&amp;Table5[[#This Row],[rxn]]&amp;"'"&amp;CHAR(9)&amp;IF(AND(Table5[[#This Row],[kapp_slack_ub]]&lt;&gt;0,Table5[[#This Row],[kapp_old]]&lt;$F$1),$F$1,Table5[[#This Row],[kapp_old]])</f>
        <v>'RXN-ARACHt_c_rm_REV-UNKNOWN'	27141.27779288</v>
      </c>
      <c r="M2741" s="1">
        <f>_xlfn.XLOOKUP(Table5[[#This Row],[rxn]],Table3[name],Table3[flux],$F$1)</f>
        <v>27141.277792879999</v>
      </c>
      <c r="N2741" s="1" t="str">
        <f>IFERROR(Table5[[#This Row],[min flux]]/Table5[[#This Row],[associated enzload]],"")</f>
        <v/>
      </c>
      <c r="O2741" s="1">
        <f>_xlfn.NUMBERVALUE(IF(Table5[[#This Row],[flux/enzload]]="","",ABS($N$1-Table5[[#This Row],[flux/enzload]])))</f>
        <v>0</v>
      </c>
      <c r="P2741" s="1">
        <f>Table5[[#This Row],[kapp_old]]+IFERROR(((Table5[[#This Row],[kapp_slack_ub]]-Table5[[#This Row],[kapp_slack_lb]])/Table5[[#This Row],[associated enzload]]),0)</f>
        <v>27141.277792879999</v>
      </c>
      <c r="Q2741" s="1" t="str">
        <f>"'"&amp;Table5[[#This Row],[rxn]]&amp;"'"&amp;CHAR(9)&amp;Table5[[#This Row],[kapp + (slack_ub - slack_lb)/enzload]]</f>
        <v>'RXN-ARACHt_c_rm_REV-UNKNOWN'	27141.27779288</v>
      </c>
      <c r="R2741" s="1">
        <f>_xlfn.XLOOKUP(Table5[[#This Row],[rxn]],Table38[name],Table38[flux],0)</f>
        <v>0</v>
      </c>
      <c r="S2741" s="1">
        <f>_xlfn.XLOOKUP(SUBSTITUTE(Table5[[#This Row],[rxn]],"RXN-","ENZLOAD-"),Table38[name],Table38[flux],0)</f>
        <v>0</v>
      </c>
      <c r="T2741" s="1" t="b">
        <f>AND(Table5[[#This Row],[ENZLOAD flux in kapp-slack.gms]]=0,Table5[[#This Row],[flux in kapp-slack.gms]]&lt;&gt;0,NOT(Table5[[#This Row],[spont or unknown?]]))</f>
        <v>0</v>
      </c>
      <c r="U2741" s="1" t="b">
        <f>OR(_xlfn.TEXTAFTER(Table5[[#This Row],[rxn]],"-",-1)="SPONT",_xlfn.TEXTAFTER(Table5[[#This Row],[rxn]],"-",-1)="UNKNOWN")</f>
        <v>1</v>
      </c>
      <c r="V2741" s="1">
        <f>_xlfn.XLOOKUP(SUBSTITUTE(Table5[[#This Row],[rxn]],"RXN-","ENZLOAD-"),Table4[rxn],Table4[ub],0)</f>
        <v>0</v>
      </c>
      <c r="W2741" s="1" t="b">
        <f>AND(Table5[[#This Row],[FVA ENZLOAD flux UB]]=0,Table5[[#This Row],[ENZ not made when it should be?]])</f>
        <v>0</v>
      </c>
    </row>
    <row r="2742" spans="1:23" hidden="1">
      <c r="A2742" s="1"/>
      <c r="B2742" s="1" t="str">
        <f>_xlfn.TEXTBEFORE(Table38[[#This Row],[all fluxes from kapp-slack]]," ",,,,"")</f>
        <v/>
      </c>
      <c r="C2742" s="1">
        <f>_xlfn.NUMBERVALUE(IFERROR(_xlfn.TEXTAFTER(Table38[[#This Row],[all fluxes from kapp-slack]]," ",-1,,,""),""))</f>
        <v>0</v>
      </c>
      <c r="F2742" s="1" t="s">
        <v>7137</v>
      </c>
      <c r="G2742" s="1" t="str">
        <f>_xlfn.TEXTBEFORE(Table5[[#This Row],[rxn     kapp_old        kapp_slack_ub   kapp_slack_lb]]," ")</f>
        <v>RXN-ARGtpa_v_FWD-rt0111</v>
      </c>
      <c r="H274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74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742" s="1">
        <f>_xlfn.NUMBERVALUE(_xlfn.TEXTAFTER(Table5[[#This Row],[rxn     kapp_old        kapp_slack_ub   kapp_slack_lb]]," ",-1))</f>
        <v>0</v>
      </c>
      <c r="K2742" s="1">
        <f>_xlfn.XLOOKUP(SUBSTITUTE(Table5[[#This Row],[rxn]],"RXN-","ENZLOAD-"),ENZLOAD[name],ENZLOAD[flux],0)</f>
        <v>0</v>
      </c>
      <c r="L2742" s="1" t="str">
        <f>"'"&amp;Table5[[#This Row],[rxn]]&amp;"'"&amp;CHAR(9)&amp;IF(AND(Table5[[#This Row],[kapp_slack_ub]]&lt;&gt;0,Table5[[#This Row],[kapp_old]]&lt;$F$1),$F$1,Table5[[#This Row],[kapp_old]])</f>
        <v>'RXN-ARGtpa_v_FWD-rt0111'	27141.27779288</v>
      </c>
      <c r="M2742" s="1">
        <f>_xlfn.XLOOKUP(Table5[[#This Row],[rxn]],Table3[name],Table3[flux],$F$1)</f>
        <v>27141.277792879999</v>
      </c>
      <c r="N2742" s="1" t="str">
        <f>IFERROR(Table5[[#This Row],[min flux]]/Table5[[#This Row],[associated enzload]],"")</f>
        <v/>
      </c>
      <c r="O2742" s="1">
        <f>_xlfn.NUMBERVALUE(IF(Table5[[#This Row],[flux/enzload]]="","",ABS($N$1-Table5[[#This Row],[flux/enzload]])))</f>
        <v>0</v>
      </c>
      <c r="P2742" s="1">
        <f>Table5[[#This Row],[kapp_old]]+IFERROR(((Table5[[#This Row],[kapp_slack_ub]]-Table5[[#This Row],[kapp_slack_lb]])/Table5[[#This Row],[associated enzload]]),0)</f>
        <v>27141.277792879999</v>
      </c>
      <c r="Q2742" s="1" t="str">
        <f>"'"&amp;Table5[[#This Row],[rxn]]&amp;"'"&amp;CHAR(9)&amp;Table5[[#This Row],[kapp + (slack_ub - slack_lb)/enzload]]</f>
        <v>'RXN-ARGtpa_v_FWD-rt0111'	27141.27779288</v>
      </c>
      <c r="R2742" s="1">
        <f>_xlfn.XLOOKUP(Table5[[#This Row],[rxn]],Table38[name],Table38[flux],0)</f>
        <v>0</v>
      </c>
      <c r="S2742" s="1">
        <f>_xlfn.XLOOKUP(SUBSTITUTE(Table5[[#This Row],[rxn]],"RXN-","ENZLOAD-"),Table38[name],Table38[flux],0)</f>
        <v>0</v>
      </c>
      <c r="T2742" s="1" t="b">
        <f>AND(Table5[[#This Row],[ENZLOAD flux in kapp-slack.gms]]=0,Table5[[#This Row],[flux in kapp-slack.gms]]&lt;&gt;0,NOT(Table5[[#This Row],[spont or unknown?]]))</f>
        <v>0</v>
      </c>
      <c r="U2742" s="1" t="b">
        <f>OR(_xlfn.TEXTAFTER(Table5[[#This Row],[rxn]],"-",-1)="SPONT",_xlfn.TEXTAFTER(Table5[[#This Row],[rxn]],"-",-1)="UNKNOWN")</f>
        <v>0</v>
      </c>
      <c r="V2742" s="1">
        <f>_xlfn.XLOOKUP(SUBSTITUTE(Table5[[#This Row],[rxn]],"RXN-","ENZLOAD-"),Table4[rxn],Table4[ub],0)</f>
        <v>0.6014254</v>
      </c>
      <c r="W2742" s="1" t="b">
        <f>AND(Table5[[#This Row],[FVA ENZLOAD flux UB]]=0,Table5[[#This Row],[ENZ not made when it should be?]])</f>
        <v>0</v>
      </c>
    </row>
    <row r="2743" spans="1:23" hidden="1">
      <c r="A2743" s="1"/>
      <c r="B2743" s="1" t="str">
        <f>_xlfn.TEXTBEFORE(Table38[[#This Row],[all fluxes from kapp-slack]]," ",,,,"")</f>
        <v/>
      </c>
      <c r="C2743" s="1">
        <f>_xlfn.NUMBERVALUE(IFERROR(_xlfn.TEXTAFTER(Table38[[#This Row],[all fluxes from kapp-slack]]," ",-1,,,""),""))</f>
        <v>0</v>
      </c>
      <c r="F2743" s="1" t="s">
        <v>7138</v>
      </c>
      <c r="G2743" s="1" t="str">
        <f>_xlfn.TEXTBEFORE(Table5[[#This Row],[rxn     kapp_old        kapp_slack_ub   kapp_slack_lb]]," ")</f>
        <v>RXN-ARGtps_e_FWD-rt1689</v>
      </c>
      <c r="H274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74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743" s="1">
        <f>_xlfn.NUMBERVALUE(_xlfn.TEXTAFTER(Table5[[#This Row],[rxn     kapp_old        kapp_slack_ub   kapp_slack_lb]]," ",-1))</f>
        <v>0</v>
      </c>
      <c r="K2743" s="1">
        <f>_xlfn.XLOOKUP(SUBSTITUTE(Table5[[#This Row],[rxn]],"RXN-","ENZLOAD-"),ENZLOAD[name],ENZLOAD[flux],0)</f>
        <v>0</v>
      </c>
      <c r="L2743" s="1" t="str">
        <f>"'"&amp;Table5[[#This Row],[rxn]]&amp;"'"&amp;CHAR(9)&amp;IF(AND(Table5[[#This Row],[kapp_slack_ub]]&lt;&gt;0,Table5[[#This Row],[kapp_old]]&lt;$F$1),$F$1,Table5[[#This Row],[kapp_old]])</f>
        <v>'RXN-ARGtps_e_FWD-rt1689'	27141.27779288</v>
      </c>
      <c r="M2743" s="1">
        <f>_xlfn.XLOOKUP(Table5[[#This Row],[rxn]],Table3[name],Table3[flux],$F$1)</f>
        <v>27141.277792879999</v>
      </c>
      <c r="N2743" s="1" t="str">
        <f>IFERROR(Table5[[#This Row],[min flux]]/Table5[[#This Row],[associated enzload]],"")</f>
        <v/>
      </c>
      <c r="O2743" s="1">
        <f>_xlfn.NUMBERVALUE(IF(Table5[[#This Row],[flux/enzload]]="","",ABS($N$1-Table5[[#This Row],[flux/enzload]])))</f>
        <v>0</v>
      </c>
      <c r="P2743" s="1">
        <f>Table5[[#This Row],[kapp_old]]+IFERROR(((Table5[[#This Row],[kapp_slack_ub]]-Table5[[#This Row],[kapp_slack_lb]])/Table5[[#This Row],[associated enzload]]),0)</f>
        <v>27141.277792879999</v>
      </c>
      <c r="Q2743" s="1" t="str">
        <f>"'"&amp;Table5[[#This Row],[rxn]]&amp;"'"&amp;CHAR(9)&amp;Table5[[#This Row],[kapp + (slack_ub - slack_lb)/enzload]]</f>
        <v>'RXN-ARGtps_e_FWD-rt1689'	27141.27779288</v>
      </c>
      <c r="R2743" s="1">
        <f>_xlfn.XLOOKUP(Table5[[#This Row],[rxn]],Table38[name],Table38[flux],0)</f>
        <v>0</v>
      </c>
      <c r="S2743" s="1">
        <f>_xlfn.XLOOKUP(SUBSTITUTE(Table5[[#This Row],[rxn]],"RXN-","ENZLOAD-"),Table38[name],Table38[flux],0)</f>
        <v>0</v>
      </c>
      <c r="T2743" s="1" t="b">
        <f>AND(Table5[[#This Row],[ENZLOAD flux in kapp-slack.gms]]=0,Table5[[#This Row],[flux in kapp-slack.gms]]&lt;&gt;0,NOT(Table5[[#This Row],[spont or unknown?]]))</f>
        <v>0</v>
      </c>
      <c r="U2743" s="1" t="b">
        <f>OR(_xlfn.TEXTAFTER(Table5[[#This Row],[rxn]],"-",-1)="SPONT",_xlfn.TEXTAFTER(Table5[[#This Row],[rxn]],"-",-1)="UNKNOWN")</f>
        <v>0</v>
      </c>
      <c r="V2743" s="1">
        <f>_xlfn.XLOOKUP(SUBSTITUTE(Table5[[#This Row],[rxn]],"RXN-","ENZLOAD-"),Table4[rxn],Table4[ub],0)</f>
        <v>0.69318632000000002</v>
      </c>
      <c r="W2743" s="1" t="b">
        <f>AND(Table5[[#This Row],[FVA ENZLOAD flux UB]]=0,Table5[[#This Row],[ENZ not made when it should be?]])</f>
        <v>0</v>
      </c>
    </row>
    <row r="2744" spans="1:23" hidden="1">
      <c r="A2744" s="1"/>
      <c r="B2744" s="1" t="str">
        <f>_xlfn.TEXTBEFORE(Table38[[#This Row],[all fluxes from kapp-slack]]," ",,,,"")</f>
        <v/>
      </c>
      <c r="C2744" s="1">
        <f>_xlfn.NUMBERVALUE(IFERROR(_xlfn.TEXTAFTER(Table38[[#This Row],[all fluxes from kapp-slack]]," ",-1,,,""),""))</f>
        <v>0</v>
      </c>
      <c r="F2744" s="1" t="s">
        <v>7139</v>
      </c>
      <c r="G2744" s="1" t="str">
        <f>_xlfn.TEXTBEFORE(Table5[[#This Row],[rxn     kapp_old        kapp_slack_ub   kapp_slack_lb]]," ")</f>
        <v>RXN-ARGtps_e_REV-rt1689</v>
      </c>
      <c r="H274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74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744" s="1">
        <f>_xlfn.NUMBERVALUE(_xlfn.TEXTAFTER(Table5[[#This Row],[rxn     kapp_old        kapp_slack_ub   kapp_slack_lb]]," ",-1))</f>
        <v>0</v>
      </c>
      <c r="K2744" s="1">
        <f>_xlfn.XLOOKUP(SUBSTITUTE(Table5[[#This Row],[rxn]],"RXN-","ENZLOAD-"),ENZLOAD[name],ENZLOAD[flux],0)</f>
        <v>0</v>
      </c>
      <c r="L2744" s="1" t="str">
        <f>"'"&amp;Table5[[#This Row],[rxn]]&amp;"'"&amp;CHAR(9)&amp;IF(AND(Table5[[#This Row],[kapp_slack_ub]]&lt;&gt;0,Table5[[#This Row],[kapp_old]]&lt;$F$1),$F$1,Table5[[#This Row],[kapp_old]])</f>
        <v>'RXN-ARGtps_e_REV-rt1689'	27141.27779288</v>
      </c>
      <c r="M2744" s="1">
        <f>_xlfn.XLOOKUP(Table5[[#This Row],[rxn]],Table3[name],Table3[flux],$F$1)</f>
        <v>27141.277792879999</v>
      </c>
      <c r="N2744" s="1" t="str">
        <f>IFERROR(Table5[[#This Row],[min flux]]/Table5[[#This Row],[associated enzload]],"")</f>
        <v/>
      </c>
      <c r="O2744" s="1">
        <f>_xlfn.NUMBERVALUE(IF(Table5[[#This Row],[flux/enzload]]="","",ABS($N$1-Table5[[#This Row],[flux/enzload]])))</f>
        <v>0</v>
      </c>
      <c r="P2744" s="1">
        <f>Table5[[#This Row],[kapp_old]]+IFERROR(((Table5[[#This Row],[kapp_slack_ub]]-Table5[[#This Row],[kapp_slack_lb]])/Table5[[#This Row],[associated enzload]]),0)</f>
        <v>27141.277792879999</v>
      </c>
      <c r="Q2744" s="1" t="str">
        <f>"'"&amp;Table5[[#This Row],[rxn]]&amp;"'"&amp;CHAR(9)&amp;Table5[[#This Row],[kapp + (slack_ub - slack_lb)/enzload]]</f>
        <v>'RXN-ARGtps_e_REV-rt1689'	27141.27779288</v>
      </c>
      <c r="R2744" s="1">
        <f>_xlfn.XLOOKUP(Table5[[#This Row],[rxn]],Table38[name],Table38[flux],0)</f>
        <v>0</v>
      </c>
      <c r="S2744" s="1">
        <f>_xlfn.XLOOKUP(SUBSTITUTE(Table5[[#This Row],[rxn]],"RXN-","ENZLOAD-"),Table38[name],Table38[flux],0)</f>
        <v>0</v>
      </c>
      <c r="T2744" s="1" t="b">
        <f>AND(Table5[[#This Row],[ENZLOAD flux in kapp-slack.gms]]=0,Table5[[#This Row],[flux in kapp-slack.gms]]&lt;&gt;0,NOT(Table5[[#This Row],[spont or unknown?]]))</f>
        <v>0</v>
      </c>
      <c r="U2744" s="1" t="b">
        <f>OR(_xlfn.TEXTAFTER(Table5[[#This Row],[rxn]],"-",-1)="SPONT",_xlfn.TEXTAFTER(Table5[[#This Row],[rxn]],"-",-1)="UNKNOWN")</f>
        <v>0</v>
      </c>
      <c r="V2744" s="1">
        <f>_xlfn.XLOOKUP(SUBSTITUTE(Table5[[#This Row],[rxn]],"RXN-","ENZLOAD-"),Table4[rxn],Table4[ub],0)</f>
        <v>0.69318632000000002</v>
      </c>
      <c r="W2744" s="1" t="b">
        <f>AND(Table5[[#This Row],[FVA ENZLOAD flux UB]]=0,Table5[[#This Row],[ENZ not made when it should be?]])</f>
        <v>0</v>
      </c>
    </row>
    <row r="2745" spans="1:23" hidden="1">
      <c r="A2745" s="1"/>
      <c r="B2745" s="1" t="str">
        <f>_xlfn.TEXTBEFORE(Table38[[#This Row],[all fluxes from kapp-slack]]," ",,,,"")</f>
        <v/>
      </c>
      <c r="C2745" s="1">
        <f>_xlfn.NUMBERVALUE(IFERROR(_xlfn.TEXTAFTER(Table38[[#This Row],[all fluxes from kapp-slack]]," ",-1,,,""),""))</f>
        <v>0</v>
      </c>
      <c r="F2745" s="1" t="s">
        <v>7140</v>
      </c>
      <c r="G2745" s="1" t="str">
        <f>_xlfn.TEXTBEFORE(Table5[[#This Row],[rxn     kapp_old        kapp_slack_ub   kapp_slack_lb]]," ")</f>
        <v>RXN-ARGtps_e_FWD-rt5861</v>
      </c>
      <c r="H274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74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745" s="1">
        <f>_xlfn.NUMBERVALUE(_xlfn.TEXTAFTER(Table5[[#This Row],[rxn     kapp_old        kapp_slack_ub   kapp_slack_lb]]," ",-1))</f>
        <v>0</v>
      </c>
      <c r="K2745" s="1">
        <f>_xlfn.XLOOKUP(SUBSTITUTE(Table5[[#This Row],[rxn]],"RXN-","ENZLOAD-"),ENZLOAD[name],ENZLOAD[flux],0)</f>
        <v>0</v>
      </c>
      <c r="L2745" s="1" t="str">
        <f>"'"&amp;Table5[[#This Row],[rxn]]&amp;"'"&amp;CHAR(9)&amp;IF(AND(Table5[[#This Row],[kapp_slack_ub]]&lt;&gt;0,Table5[[#This Row],[kapp_old]]&lt;$F$1),$F$1,Table5[[#This Row],[kapp_old]])</f>
        <v>'RXN-ARGtps_e_FWD-rt5861'	27141.27779288</v>
      </c>
      <c r="M2745" s="1">
        <f>_xlfn.XLOOKUP(Table5[[#This Row],[rxn]],Table3[name],Table3[flux],$F$1)</f>
        <v>27141.277792879999</v>
      </c>
      <c r="N2745" s="1" t="str">
        <f>IFERROR(Table5[[#This Row],[min flux]]/Table5[[#This Row],[associated enzload]],"")</f>
        <v/>
      </c>
      <c r="O2745" s="1">
        <f>_xlfn.NUMBERVALUE(IF(Table5[[#This Row],[flux/enzload]]="","",ABS($N$1-Table5[[#This Row],[flux/enzload]])))</f>
        <v>0</v>
      </c>
      <c r="P2745" s="1">
        <f>Table5[[#This Row],[kapp_old]]+IFERROR(((Table5[[#This Row],[kapp_slack_ub]]-Table5[[#This Row],[kapp_slack_lb]])/Table5[[#This Row],[associated enzload]]),0)</f>
        <v>27141.277792879999</v>
      </c>
      <c r="Q2745" s="1" t="str">
        <f>"'"&amp;Table5[[#This Row],[rxn]]&amp;"'"&amp;CHAR(9)&amp;Table5[[#This Row],[kapp + (slack_ub - slack_lb)/enzload]]</f>
        <v>'RXN-ARGtps_e_FWD-rt5861'	27141.27779288</v>
      </c>
      <c r="R2745" s="1">
        <f>_xlfn.XLOOKUP(Table5[[#This Row],[rxn]],Table38[name],Table38[flux],0)</f>
        <v>0</v>
      </c>
      <c r="S2745" s="1">
        <f>_xlfn.XLOOKUP(SUBSTITUTE(Table5[[#This Row],[rxn]],"RXN-","ENZLOAD-"),Table38[name],Table38[flux],0)</f>
        <v>0</v>
      </c>
      <c r="T2745" s="1" t="b">
        <f>AND(Table5[[#This Row],[ENZLOAD flux in kapp-slack.gms]]=0,Table5[[#This Row],[flux in kapp-slack.gms]]&lt;&gt;0,NOT(Table5[[#This Row],[spont or unknown?]]))</f>
        <v>0</v>
      </c>
      <c r="U2745" s="1" t="b">
        <f>OR(_xlfn.TEXTAFTER(Table5[[#This Row],[rxn]],"-",-1)="SPONT",_xlfn.TEXTAFTER(Table5[[#This Row],[rxn]],"-",-1)="UNKNOWN")</f>
        <v>0</v>
      </c>
      <c r="V2745" s="1">
        <f>_xlfn.XLOOKUP(SUBSTITUTE(Table5[[#This Row],[rxn]],"RXN-","ENZLOAD-"),Table4[rxn],Table4[ub],0)</f>
        <v>0.66013560000000004</v>
      </c>
      <c r="W2745" s="1" t="b">
        <f>AND(Table5[[#This Row],[FVA ENZLOAD flux UB]]=0,Table5[[#This Row],[ENZ not made when it should be?]])</f>
        <v>0</v>
      </c>
    </row>
    <row r="2746" spans="1:23" hidden="1">
      <c r="A2746" s="1"/>
      <c r="B2746" s="1" t="str">
        <f>_xlfn.TEXTBEFORE(Table38[[#This Row],[all fluxes from kapp-slack]]," ",,,,"")</f>
        <v/>
      </c>
      <c r="C2746" s="1">
        <f>_xlfn.NUMBERVALUE(IFERROR(_xlfn.TEXTAFTER(Table38[[#This Row],[all fluxes from kapp-slack]]," ",-1,,,""),""))</f>
        <v>0</v>
      </c>
      <c r="F2746" s="1" t="s">
        <v>7141</v>
      </c>
      <c r="G2746" s="1" t="str">
        <f>_xlfn.TEXTBEFORE(Table5[[#This Row],[rxn     kapp_old        kapp_slack_ub   kapp_slack_lb]]," ")</f>
        <v>RXN-ARGtps_e_REV-rt5861</v>
      </c>
      <c r="H274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74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746" s="1">
        <f>_xlfn.NUMBERVALUE(_xlfn.TEXTAFTER(Table5[[#This Row],[rxn     kapp_old        kapp_slack_ub   kapp_slack_lb]]," ",-1))</f>
        <v>0</v>
      </c>
      <c r="K2746" s="1">
        <f>_xlfn.XLOOKUP(SUBSTITUTE(Table5[[#This Row],[rxn]],"RXN-","ENZLOAD-"),ENZLOAD[name],ENZLOAD[flux],0)</f>
        <v>0</v>
      </c>
      <c r="L2746" s="1" t="str">
        <f>"'"&amp;Table5[[#This Row],[rxn]]&amp;"'"&amp;CHAR(9)&amp;IF(AND(Table5[[#This Row],[kapp_slack_ub]]&lt;&gt;0,Table5[[#This Row],[kapp_old]]&lt;$F$1),$F$1,Table5[[#This Row],[kapp_old]])</f>
        <v>'RXN-ARGtps_e_REV-rt5861'	27141.27779288</v>
      </c>
      <c r="M2746" s="1">
        <f>_xlfn.XLOOKUP(Table5[[#This Row],[rxn]],Table3[name],Table3[flux],$F$1)</f>
        <v>27141.277792879999</v>
      </c>
      <c r="N2746" s="1" t="str">
        <f>IFERROR(Table5[[#This Row],[min flux]]/Table5[[#This Row],[associated enzload]],"")</f>
        <v/>
      </c>
      <c r="O2746" s="1">
        <f>_xlfn.NUMBERVALUE(IF(Table5[[#This Row],[flux/enzload]]="","",ABS($N$1-Table5[[#This Row],[flux/enzload]])))</f>
        <v>0</v>
      </c>
      <c r="P2746" s="1">
        <f>Table5[[#This Row],[kapp_old]]+IFERROR(((Table5[[#This Row],[kapp_slack_ub]]-Table5[[#This Row],[kapp_slack_lb]])/Table5[[#This Row],[associated enzload]]),0)</f>
        <v>27141.277792879999</v>
      </c>
      <c r="Q2746" s="1" t="str">
        <f>"'"&amp;Table5[[#This Row],[rxn]]&amp;"'"&amp;CHAR(9)&amp;Table5[[#This Row],[kapp + (slack_ub - slack_lb)/enzload]]</f>
        <v>'RXN-ARGtps_e_REV-rt5861'	27141.27779288</v>
      </c>
      <c r="R2746" s="1">
        <f>_xlfn.XLOOKUP(Table5[[#This Row],[rxn]],Table38[name],Table38[flux],0)</f>
        <v>0</v>
      </c>
      <c r="S2746" s="1">
        <f>_xlfn.XLOOKUP(SUBSTITUTE(Table5[[#This Row],[rxn]],"RXN-","ENZLOAD-"),Table38[name],Table38[flux],0)</f>
        <v>0</v>
      </c>
      <c r="T2746" s="1" t="b">
        <f>AND(Table5[[#This Row],[ENZLOAD flux in kapp-slack.gms]]=0,Table5[[#This Row],[flux in kapp-slack.gms]]&lt;&gt;0,NOT(Table5[[#This Row],[spont or unknown?]]))</f>
        <v>0</v>
      </c>
      <c r="U2746" s="1" t="b">
        <f>OR(_xlfn.TEXTAFTER(Table5[[#This Row],[rxn]],"-",-1)="SPONT",_xlfn.TEXTAFTER(Table5[[#This Row],[rxn]],"-",-1)="UNKNOWN")</f>
        <v>0</v>
      </c>
      <c r="V2746" s="1">
        <f>_xlfn.XLOOKUP(SUBSTITUTE(Table5[[#This Row],[rxn]],"RXN-","ENZLOAD-"),Table4[rxn],Table4[ub],0)</f>
        <v>0.66013560000000004</v>
      </c>
      <c r="W2746" s="1" t="b">
        <f>AND(Table5[[#This Row],[FVA ENZLOAD flux UB]]=0,Table5[[#This Row],[ENZ not made when it should be?]])</f>
        <v>0</v>
      </c>
    </row>
    <row r="2747" spans="1:23" hidden="1">
      <c r="A2747" s="1"/>
      <c r="B2747" s="1" t="str">
        <f>_xlfn.TEXTBEFORE(Table38[[#This Row],[all fluxes from kapp-slack]]," ",,,,"")</f>
        <v/>
      </c>
      <c r="C2747" s="1">
        <f>_xlfn.NUMBERVALUE(IFERROR(_xlfn.TEXTAFTER(Table38[[#This Row],[all fluxes from kapp-slack]]," ",-1,,,""),""))</f>
        <v>0</v>
      </c>
      <c r="F2747" s="1" t="s">
        <v>7142</v>
      </c>
      <c r="G2747" s="1" t="str">
        <f>_xlfn.TEXTBEFORE(Table5[[#This Row],[rxn     kapp_old        kapp_slack_ub   kapp_slack_lb]]," ")</f>
        <v>RXN-ARGtps_m_FWD-UNKNOWN</v>
      </c>
      <c r="H274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74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747" s="1">
        <f>_xlfn.NUMBERVALUE(_xlfn.TEXTAFTER(Table5[[#This Row],[rxn     kapp_old        kapp_slack_ub   kapp_slack_lb]]," ",-1))</f>
        <v>0</v>
      </c>
      <c r="K2747" s="1">
        <f>_xlfn.XLOOKUP(SUBSTITUTE(Table5[[#This Row],[rxn]],"RXN-","ENZLOAD-"),ENZLOAD[name],ENZLOAD[flux],0)</f>
        <v>0</v>
      </c>
      <c r="L2747" s="1" t="str">
        <f>"'"&amp;Table5[[#This Row],[rxn]]&amp;"'"&amp;CHAR(9)&amp;IF(AND(Table5[[#This Row],[kapp_slack_ub]]&lt;&gt;0,Table5[[#This Row],[kapp_old]]&lt;$F$1),$F$1,Table5[[#This Row],[kapp_old]])</f>
        <v>'RXN-ARGtps_m_FWD-UNKNOWN'	27141.27779288</v>
      </c>
      <c r="M2747" s="1">
        <f>_xlfn.XLOOKUP(Table5[[#This Row],[rxn]],Table3[name],Table3[flux],$F$1)</f>
        <v>27141.277792879999</v>
      </c>
      <c r="N2747" s="1" t="str">
        <f>IFERROR(Table5[[#This Row],[min flux]]/Table5[[#This Row],[associated enzload]],"")</f>
        <v/>
      </c>
      <c r="O2747" s="1">
        <f>_xlfn.NUMBERVALUE(IF(Table5[[#This Row],[flux/enzload]]="","",ABS($N$1-Table5[[#This Row],[flux/enzload]])))</f>
        <v>0</v>
      </c>
      <c r="P2747" s="1">
        <f>Table5[[#This Row],[kapp_old]]+IFERROR(((Table5[[#This Row],[kapp_slack_ub]]-Table5[[#This Row],[kapp_slack_lb]])/Table5[[#This Row],[associated enzload]]),0)</f>
        <v>27141.277792879999</v>
      </c>
      <c r="Q2747" s="1" t="str">
        <f>"'"&amp;Table5[[#This Row],[rxn]]&amp;"'"&amp;CHAR(9)&amp;Table5[[#This Row],[kapp + (slack_ub - slack_lb)/enzload]]</f>
        <v>'RXN-ARGtps_m_FWD-UNKNOWN'	27141.27779288</v>
      </c>
      <c r="R2747" s="1">
        <f>_xlfn.XLOOKUP(Table5[[#This Row],[rxn]],Table38[name],Table38[flux],0)</f>
        <v>0</v>
      </c>
      <c r="S2747" s="1">
        <f>_xlfn.XLOOKUP(SUBSTITUTE(Table5[[#This Row],[rxn]],"RXN-","ENZLOAD-"),Table38[name],Table38[flux],0)</f>
        <v>0</v>
      </c>
      <c r="T2747" s="1" t="b">
        <f>AND(Table5[[#This Row],[ENZLOAD flux in kapp-slack.gms]]=0,Table5[[#This Row],[flux in kapp-slack.gms]]&lt;&gt;0,NOT(Table5[[#This Row],[spont or unknown?]]))</f>
        <v>0</v>
      </c>
      <c r="U2747" s="1" t="b">
        <f>OR(_xlfn.TEXTAFTER(Table5[[#This Row],[rxn]],"-",-1)="SPONT",_xlfn.TEXTAFTER(Table5[[#This Row],[rxn]],"-",-1)="UNKNOWN")</f>
        <v>1</v>
      </c>
      <c r="V2747" s="1">
        <f>_xlfn.XLOOKUP(SUBSTITUTE(Table5[[#This Row],[rxn]],"RXN-","ENZLOAD-"),Table4[rxn],Table4[ub],0)</f>
        <v>0</v>
      </c>
      <c r="W2747" s="1" t="b">
        <f>AND(Table5[[#This Row],[FVA ENZLOAD flux UB]]=0,Table5[[#This Row],[ENZ not made when it should be?]])</f>
        <v>0</v>
      </c>
    </row>
    <row r="2748" spans="1:23" hidden="1">
      <c r="A2748" s="1"/>
      <c r="B2748" s="1" t="str">
        <f>_xlfn.TEXTBEFORE(Table38[[#This Row],[all fluxes from kapp-slack]]," ",,,,"")</f>
        <v/>
      </c>
      <c r="C2748" s="1">
        <f>_xlfn.NUMBERVALUE(IFERROR(_xlfn.TEXTAFTER(Table38[[#This Row],[all fluxes from kapp-slack]]," ",-1,,,""),""))</f>
        <v>0</v>
      </c>
      <c r="F2748" s="1" t="s">
        <v>7150</v>
      </c>
      <c r="G2748" s="1" t="str">
        <f>_xlfn.TEXTBEFORE(Table5[[#This Row],[rxn     kapp_old        kapp_slack_ub   kapp_slack_lb]]," ")</f>
        <v>RXN-ARSO4H_c_FWD-rt6899</v>
      </c>
      <c r="H274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74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748" s="1">
        <f>_xlfn.NUMBERVALUE(_xlfn.TEXTAFTER(Table5[[#This Row],[rxn     kapp_old        kapp_slack_ub   kapp_slack_lb]]," ",-1))</f>
        <v>0</v>
      </c>
      <c r="K2748" s="1">
        <f>_xlfn.XLOOKUP(SUBSTITUTE(Table5[[#This Row],[rxn]],"RXN-","ENZLOAD-"),ENZLOAD[name],ENZLOAD[flux],0)</f>
        <v>0</v>
      </c>
      <c r="L2748" s="1" t="str">
        <f>"'"&amp;Table5[[#This Row],[rxn]]&amp;"'"&amp;CHAR(9)&amp;IF(AND(Table5[[#This Row],[kapp_slack_ub]]&lt;&gt;0,Table5[[#This Row],[kapp_old]]&lt;$F$1),$F$1,Table5[[#This Row],[kapp_old]])</f>
        <v>'RXN-ARSO4H_c_FWD-rt6899'	27141.27779288</v>
      </c>
      <c r="M2748" s="1">
        <f>_xlfn.XLOOKUP(Table5[[#This Row],[rxn]],Table3[name],Table3[flux],$F$1)</f>
        <v>27141.277792879999</v>
      </c>
      <c r="N2748" s="1" t="str">
        <f>IFERROR(Table5[[#This Row],[min flux]]/Table5[[#This Row],[associated enzload]],"")</f>
        <v/>
      </c>
      <c r="O2748" s="1">
        <f>_xlfn.NUMBERVALUE(IF(Table5[[#This Row],[flux/enzload]]="","",ABS($N$1-Table5[[#This Row],[flux/enzload]])))</f>
        <v>0</v>
      </c>
      <c r="P2748" s="1">
        <f>Table5[[#This Row],[kapp_old]]+IFERROR(((Table5[[#This Row],[kapp_slack_ub]]-Table5[[#This Row],[kapp_slack_lb]])/Table5[[#This Row],[associated enzload]]),0)</f>
        <v>27141.277792879999</v>
      </c>
      <c r="Q2748" s="1" t="str">
        <f>"'"&amp;Table5[[#This Row],[rxn]]&amp;"'"&amp;CHAR(9)&amp;Table5[[#This Row],[kapp + (slack_ub - slack_lb)/enzload]]</f>
        <v>'RXN-ARSO4H_c_FWD-rt6899'	27141.27779288</v>
      </c>
      <c r="R2748" s="1">
        <f>_xlfn.XLOOKUP(Table5[[#This Row],[rxn]],Table38[name],Table38[flux],0)</f>
        <v>0</v>
      </c>
      <c r="S2748" s="1">
        <f>_xlfn.XLOOKUP(SUBSTITUTE(Table5[[#This Row],[rxn]],"RXN-","ENZLOAD-"),Table38[name],Table38[flux],0)</f>
        <v>0</v>
      </c>
      <c r="T2748" s="1" t="b">
        <f>AND(Table5[[#This Row],[ENZLOAD flux in kapp-slack.gms]]=0,Table5[[#This Row],[flux in kapp-slack.gms]]&lt;&gt;0,NOT(Table5[[#This Row],[spont or unknown?]]))</f>
        <v>0</v>
      </c>
      <c r="U2748" s="1" t="b">
        <f>OR(_xlfn.TEXTAFTER(Table5[[#This Row],[rxn]],"-",-1)="SPONT",_xlfn.TEXTAFTER(Table5[[#This Row],[rxn]],"-",-1)="UNKNOWN")</f>
        <v>0</v>
      </c>
      <c r="V2748" s="1">
        <f>_xlfn.XLOOKUP(SUBSTITUTE(Table5[[#This Row],[rxn]],"RXN-","ENZLOAD-"),Table4[rxn],Table4[ub],0)</f>
        <v>0.69285912999999999</v>
      </c>
      <c r="W2748" s="1" t="b">
        <f>AND(Table5[[#This Row],[FVA ENZLOAD flux UB]]=0,Table5[[#This Row],[ENZ not made when it should be?]])</f>
        <v>0</v>
      </c>
    </row>
    <row r="2749" spans="1:23" hidden="1">
      <c r="A2749" s="1"/>
      <c r="B2749" s="1" t="str">
        <f>_xlfn.TEXTBEFORE(Table38[[#This Row],[all fluxes from kapp-slack]]," ",,,,"")</f>
        <v/>
      </c>
      <c r="C2749" s="1">
        <f>_xlfn.NUMBERVALUE(IFERROR(_xlfn.TEXTAFTER(Table38[[#This Row],[all fluxes from kapp-slack]]," ",-1,,,""),""))</f>
        <v>0</v>
      </c>
      <c r="F2749" s="1" t="s">
        <v>7151</v>
      </c>
      <c r="G2749" s="1" t="str">
        <f>_xlfn.TEXTBEFORE(Table5[[#This Row],[rxn     kapp_old        kapp_slack_ub   kapp_slack_lb]]," ")</f>
        <v>RXN-ARSO4H_c_FWD-rt6915</v>
      </c>
      <c r="H274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74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749" s="1">
        <f>_xlfn.NUMBERVALUE(_xlfn.TEXTAFTER(Table5[[#This Row],[rxn     kapp_old        kapp_slack_ub   kapp_slack_lb]]," ",-1))</f>
        <v>0</v>
      </c>
      <c r="K2749" s="1">
        <f>_xlfn.XLOOKUP(SUBSTITUTE(Table5[[#This Row],[rxn]],"RXN-","ENZLOAD-"),ENZLOAD[name],ENZLOAD[flux],0)</f>
        <v>0</v>
      </c>
      <c r="L2749" s="1" t="str">
        <f>"'"&amp;Table5[[#This Row],[rxn]]&amp;"'"&amp;CHAR(9)&amp;IF(AND(Table5[[#This Row],[kapp_slack_ub]]&lt;&gt;0,Table5[[#This Row],[kapp_old]]&lt;$F$1),$F$1,Table5[[#This Row],[kapp_old]])</f>
        <v>'RXN-ARSO4H_c_FWD-rt6915'	27141.27779288</v>
      </c>
      <c r="M2749" s="1">
        <f>_xlfn.XLOOKUP(Table5[[#This Row],[rxn]],Table3[name],Table3[flux],$F$1)</f>
        <v>27141.277792879999</v>
      </c>
      <c r="N2749" s="1" t="str">
        <f>IFERROR(Table5[[#This Row],[min flux]]/Table5[[#This Row],[associated enzload]],"")</f>
        <v/>
      </c>
      <c r="O2749" s="1">
        <f>_xlfn.NUMBERVALUE(IF(Table5[[#This Row],[flux/enzload]]="","",ABS($N$1-Table5[[#This Row],[flux/enzload]])))</f>
        <v>0</v>
      </c>
      <c r="P2749" s="1">
        <f>Table5[[#This Row],[kapp_old]]+IFERROR(((Table5[[#This Row],[kapp_slack_ub]]-Table5[[#This Row],[kapp_slack_lb]])/Table5[[#This Row],[associated enzload]]),0)</f>
        <v>27141.277792879999</v>
      </c>
      <c r="Q2749" s="1" t="str">
        <f>"'"&amp;Table5[[#This Row],[rxn]]&amp;"'"&amp;CHAR(9)&amp;Table5[[#This Row],[kapp + (slack_ub - slack_lb)/enzload]]</f>
        <v>'RXN-ARSO4H_c_FWD-rt6915'	27141.27779288</v>
      </c>
      <c r="R2749" s="1">
        <f>_xlfn.XLOOKUP(Table5[[#This Row],[rxn]],Table38[name],Table38[flux],0)</f>
        <v>0</v>
      </c>
      <c r="S2749" s="1">
        <f>_xlfn.XLOOKUP(SUBSTITUTE(Table5[[#This Row],[rxn]],"RXN-","ENZLOAD-"),Table38[name],Table38[flux],0)</f>
        <v>0</v>
      </c>
      <c r="T2749" s="1" t="b">
        <f>AND(Table5[[#This Row],[ENZLOAD flux in kapp-slack.gms]]=0,Table5[[#This Row],[flux in kapp-slack.gms]]&lt;&gt;0,NOT(Table5[[#This Row],[spont or unknown?]]))</f>
        <v>0</v>
      </c>
      <c r="U2749" s="1" t="b">
        <f>OR(_xlfn.TEXTAFTER(Table5[[#This Row],[rxn]],"-",-1)="SPONT",_xlfn.TEXTAFTER(Table5[[#This Row],[rxn]],"-",-1)="UNKNOWN")</f>
        <v>0</v>
      </c>
      <c r="V2749" s="1">
        <f>_xlfn.XLOOKUP(SUBSTITUTE(Table5[[#This Row],[rxn]],"RXN-","ENZLOAD-"),Table4[rxn],Table4[ub],0)</f>
        <v>0.69309074999999998</v>
      </c>
      <c r="W2749" s="1" t="b">
        <f>AND(Table5[[#This Row],[FVA ENZLOAD flux UB]]=0,Table5[[#This Row],[ENZ not made when it should be?]])</f>
        <v>0</v>
      </c>
    </row>
    <row r="2750" spans="1:23" hidden="1">
      <c r="A2750" s="1"/>
      <c r="B2750" s="1" t="str">
        <f>_xlfn.TEXTBEFORE(Table38[[#This Row],[all fluxes from kapp-slack]]," ",,,,"")</f>
        <v/>
      </c>
      <c r="C2750" s="1">
        <f>_xlfn.NUMBERVALUE(IFERROR(_xlfn.TEXTAFTER(Table38[[#This Row],[all fluxes from kapp-slack]]," ",-1,,,""),""))</f>
        <v>0</v>
      </c>
      <c r="F2750" s="1" t="s">
        <v>7153</v>
      </c>
      <c r="G2750" s="1" t="str">
        <f>_xlfn.TEXTBEFORE(Table5[[#This Row],[rxn     kapp_old        kapp_slack_ub   kapp_slack_lb]]," ")</f>
        <v>RXN-ASCBOX_c_FWD-rt5489</v>
      </c>
      <c r="H275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75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750" s="1">
        <f>_xlfn.NUMBERVALUE(_xlfn.TEXTAFTER(Table5[[#This Row],[rxn     kapp_old        kapp_slack_ub   kapp_slack_lb]]," ",-1))</f>
        <v>0</v>
      </c>
      <c r="K2750" s="1">
        <f>_xlfn.XLOOKUP(SUBSTITUTE(Table5[[#This Row],[rxn]],"RXN-","ENZLOAD-"),ENZLOAD[name],ENZLOAD[flux],0)</f>
        <v>0</v>
      </c>
      <c r="L2750" s="1" t="str">
        <f>"'"&amp;Table5[[#This Row],[rxn]]&amp;"'"&amp;CHAR(9)&amp;IF(AND(Table5[[#This Row],[kapp_slack_ub]]&lt;&gt;0,Table5[[#This Row],[kapp_old]]&lt;$F$1),$F$1,Table5[[#This Row],[kapp_old]])</f>
        <v>'RXN-ASCBOX_c_FWD-rt5489'	27141.27779288</v>
      </c>
      <c r="M2750" s="1">
        <f>_xlfn.XLOOKUP(Table5[[#This Row],[rxn]],Table3[name],Table3[flux],$F$1)</f>
        <v>27141.277792879999</v>
      </c>
      <c r="N2750" s="1" t="str">
        <f>IFERROR(Table5[[#This Row],[min flux]]/Table5[[#This Row],[associated enzload]],"")</f>
        <v/>
      </c>
      <c r="O2750" s="1">
        <f>_xlfn.NUMBERVALUE(IF(Table5[[#This Row],[flux/enzload]]="","",ABS($N$1-Table5[[#This Row],[flux/enzload]])))</f>
        <v>0</v>
      </c>
      <c r="P2750" s="1">
        <f>Table5[[#This Row],[kapp_old]]+IFERROR(((Table5[[#This Row],[kapp_slack_ub]]-Table5[[#This Row],[kapp_slack_lb]])/Table5[[#This Row],[associated enzload]]),0)</f>
        <v>27141.277792879999</v>
      </c>
      <c r="Q2750" s="1" t="str">
        <f>"'"&amp;Table5[[#This Row],[rxn]]&amp;"'"&amp;CHAR(9)&amp;Table5[[#This Row],[kapp + (slack_ub - slack_lb)/enzload]]</f>
        <v>'RXN-ASCBOX_c_FWD-rt5489'	27141.27779288</v>
      </c>
      <c r="R2750" s="1">
        <f>_xlfn.XLOOKUP(Table5[[#This Row],[rxn]],Table38[name],Table38[flux],0)</f>
        <v>0</v>
      </c>
      <c r="S2750" s="1">
        <f>_xlfn.XLOOKUP(SUBSTITUTE(Table5[[#This Row],[rxn]],"RXN-","ENZLOAD-"),Table38[name],Table38[flux],0)</f>
        <v>0</v>
      </c>
      <c r="T2750" s="1" t="b">
        <f>AND(Table5[[#This Row],[ENZLOAD flux in kapp-slack.gms]]=0,Table5[[#This Row],[flux in kapp-slack.gms]]&lt;&gt;0,NOT(Table5[[#This Row],[spont or unknown?]]))</f>
        <v>0</v>
      </c>
      <c r="U2750" s="1" t="b">
        <f>OR(_xlfn.TEXTAFTER(Table5[[#This Row],[rxn]],"-",-1)="SPONT",_xlfn.TEXTAFTER(Table5[[#This Row],[rxn]],"-",-1)="UNKNOWN")</f>
        <v>0</v>
      </c>
      <c r="V2750" s="1">
        <f>_xlfn.XLOOKUP(SUBSTITUTE(Table5[[#This Row],[rxn]],"RXN-","ENZLOAD-"),Table4[rxn],Table4[ub],0)</f>
        <v>0.63020812999999998</v>
      </c>
      <c r="W2750" s="1" t="b">
        <f>AND(Table5[[#This Row],[FVA ENZLOAD flux UB]]=0,Table5[[#This Row],[ENZ not made when it should be?]])</f>
        <v>0</v>
      </c>
    </row>
    <row r="2751" spans="1:23" hidden="1">
      <c r="A2751" s="1"/>
      <c r="B2751" s="1" t="str">
        <f>_xlfn.TEXTBEFORE(Table38[[#This Row],[all fluxes from kapp-slack]]," ",,,,"")</f>
        <v/>
      </c>
      <c r="C2751" s="1">
        <f>_xlfn.NUMBERVALUE(IFERROR(_xlfn.TEXTAFTER(Table38[[#This Row],[all fluxes from kapp-slack]]," ",-1,,,""),""))</f>
        <v>0</v>
      </c>
      <c r="F2751" s="1" t="s">
        <v>7157</v>
      </c>
      <c r="G2751" s="1" t="str">
        <f>_xlfn.TEXTBEFORE(Table5[[#This Row],[rxn     kapp_old        kapp_slack_ub   kapp_slack_lb]]," ")</f>
        <v>RXN-ASNt_c_m_FWD-UNKNOWN</v>
      </c>
      <c r="H275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75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751" s="1">
        <f>_xlfn.NUMBERVALUE(_xlfn.TEXTAFTER(Table5[[#This Row],[rxn     kapp_old        kapp_slack_ub   kapp_slack_lb]]," ",-1))</f>
        <v>0</v>
      </c>
      <c r="K2751" s="1">
        <f>_xlfn.XLOOKUP(SUBSTITUTE(Table5[[#This Row],[rxn]],"RXN-","ENZLOAD-"),ENZLOAD[name],ENZLOAD[flux],0)</f>
        <v>0</v>
      </c>
      <c r="L2751" s="1" t="str">
        <f>"'"&amp;Table5[[#This Row],[rxn]]&amp;"'"&amp;CHAR(9)&amp;IF(AND(Table5[[#This Row],[kapp_slack_ub]]&lt;&gt;0,Table5[[#This Row],[kapp_old]]&lt;$F$1),$F$1,Table5[[#This Row],[kapp_old]])</f>
        <v>'RXN-ASNt_c_m_FWD-UNKNOWN'	27141.27779288</v>
      </c>
      <c r="M2751" s="1">
        <f>_xlfn.XLOOKUP(Table5[[#This Row],[rxn]],Table3[name],Table3[flux],$F$1)</f>
        <v>27141.277792879999</v>
      </c>
      <c r="N2751" s="1" t="str">
        <f>IFERROR(Table5[[#This Row],[min flux]]/Table5[[#This Row],[associated enzload]],"")</f>
        <v/>
      </c>
      <c r="O2751" s="1">
        <f>_xlfn.NUMBERVALUE(IF(Table5[[#This Row],[flux/enzload]]="","",ABS($N$1-Table5[[#This Row],[flux/enzload]])))</f>
        <v>0</v>
      </c>
      <c r="P2751" s="1">
        <f>Table5[[#This Row],[kapp_old]]+IFERROR(((Table5[[#This Row],[kapp_slack_ub]]-Table5[[#This Row],[kapp_slack_lb]])/Table5[[#This Row],[associated enzload]]),0)</f>
        <v>27141.277792879999</v>
      </c>
      <c r="Q2751" s="1" t="str">
        <f>"'"&amp;Table5[[#This Row],[rxn]]&amp;"'"&amp;CHAR(9)&amp;Table5[[#This Row],[kapp + (slack_ub - slack_lb)/enzload]]</f>
        <v>'RXN-ASNt_c_m_FWD-UNKNOWN'	27141.27779288</v>
      </c>
      <c r="R2751" s="1">
        <f>_xlfn.XLOOKUP(Table5[[#This Row],[rxn]],Table38[name],Table38[flux],0)</f>
        <v>0</v>
      </c>
      <c r="S2751" s="1">
        <f>_xlfn.XLOOKUP(SUBSTITUTE(Table5[[#This Row],[rxn]],"RXN-","ENZLOAD-"),Table38[name],Table38[flux],0)</f>
        <v>0</v>
      </c>
      <c r="T2751" s="1" t="b">
        <f>AND(Table5[[#This Row],[ENZLOAD flux in kapp-slack.gms]]=0,Table5[[#This Row],[flux in kapp-slack.gms]]&lt;&gt;0,NOT(Table5[[#This Row],[spont or unknown?]]))</f>
        <v>0</v>
      </c>
      <c r="U2751" s="1" t="b">
        <f>OR(_xlfn.TEXTAFTER(Table5[[#This Row],[rxn]],"-",-1)="SPONT",_xlfn.TEXTAFTER(Table5[[#This Row],[rxn]],"-",-1)="UNKNOWN")</f>
        <v>1</v>
      </c>
      <c r="V2751" s="1">
        <f>_xlfn.XLOOKUP(SUBSTITUTE(Table5[[#This Row],[rxn]],"RXN-","ENZLOAD-"),Table4[rxn],Table4[ub],0)</f>
        <v>0</v>
      </c>
      <c r="W2751" s="1" t="b">
        <f>AND(Table5[[#This Row],[FVA ENZLOAD flux UB]]=0,Table5[[#This Row],[ENZ not made when it should be?]])</f>
        <v>0</v>
      </c>
    </row>
    <row r="2752" spans="1:23" hidden="1">
      <c r="A2752" s="1"/>
      <c r="B2752" s="1" t="str">
        <f>_xlfn.TEXTBEFORE(Table38[[#This Row],[all fluxes from kapp-slack]]," ",,,,"")</f>
        <v/>
      </c>
      <c r="C2752" s="1">
        <f>_xlfn.NUMBERVALUE(IFERROR(_xlfn.TEXTAFTER(Table38[[#This Row],[all fluxes from kapp-slack]]," ",-1,,,""),""))</f>
        <v>0</v>
      </c>
      <c r="F2752" s="1" t="s">
        <v>7161</v>
      </c>
      <c r="G2752" s="1" t="str">
        <f>_xlfn.TEXTBEFORE(Table5[[#This Row],[rxn     kapp_old        kapp_slack_ub   kapp_slack_lb]]," ")</f>
        <v>RXN-ASNTRS_m_FWD-rt3755</v>
      </c>
      <c r="H275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75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752" s="1">
        <f>_xlfn.NUMBERVALUE(_xlfn.TEXTAFTER(Table5[[#This Row],[rxn     kapp_old        kapp_slack_ub   kapp_slack_lb]]," ",-1))</f>
        <v>0</v>
      </c>
      <c r="K2752" s="1">
        <f>_xlfn.XLOOKUP(SUBSTITUTE(Table5[[#This Row],[rxn]],"RXN-","ENZLOAD-"),ENZLOAD[name],ENZLOAD[flux],0)</f>
        <v>0</v>
      </c>
      <c r="L2752" s="1" t="str">
        <f>"'"&amp;Table5[[#This Row],[rxn]]&amp;"'"&amp;CHAR(9)&amp;IF(AND(Table5[[#This Row],[kapp_slack_ub]]&lt;&gt;0,Table5[[#This Row],[kapp_old]]&lt;$F$1),$F$1,Table5[[#This Row],[kapp_old]])</f>
        <v>'RXN-ASNTRS_m_FWD-rt3755'	27141.27779288</v>
      </c>
      <c r="M2752" s="1">
        <f>_xlfn.XLOOKUP(Table5[[#This Row],[rxn]],Table3[name],Table3[flux],$F$1)</f>
        <v>27141.277792879999</v>
      </c>
      <c r="N2752" s="1" t="str">
        <f>IFERROR(Table5[[#This Row],[min flux]]/Table5[[#This Row],[associated enzload]],"")</f>
        <v/>
      </c>
      <c r="O2752" s="1">
        <f>_xlfn.NUMBERVALUE(IF(Table5[[#This Row],[flux/enzload]]="","",ABS($N$1-Table5[[#This Row],[flux/enzload]])))</f>
        <v>0</v>
      </c>
      <c r="P2752" s="1">
        <f>Table5[[#This Row],[kapp_old]]+IFERROR(((Table5[[#This Row],[kapp_slack_ub]]-Table5[[#This Row],[kapp_slack_lb]])/Table5[[#This Row],[associated enzload]]),0)</f>
        <v>27141.277792879999</v>
      </c>
      <c r="Q2752" s="1" t="str">
        <f>"'"&amp;Table5[[#This Row],[rxn]]&amp;"'"&amp;CHAR(9)&amp;Table5[[#This Row],[kapp + (slack_ub - slack_lb)/enzload]]</f>
        <v>'RXN-ASNTRS_m_FWD-rt3755'	27141.27779288</v>
      </c>
      <c r="R2752" s="1">
        <f>_xlfn.XLOOKUP(Table5[[#This Row],[rxn]],Table38[name],Table38[flux],0)</f>
        <v>0</v>
      </c>
      <c r="S2752" s="1">
        <f>_xlfn.XLOOKUP(SUBSTITUTE(Table5[[#This Row],[rxn]],"RXN-","ENZLOAD-"),Table38[name],Table38[flux],0)</f>
        <v>0</v>
      </c>
      <c r="T2752" s="1" t="b">
        <f>AND(Table5[[#This Row],[ENZLOAD flux in kapp-slack.gms]]=0,Table5[[#This Row],[flux in kapp-slack.gms]]&lt;&gt;0,NOT(Table5[[#This Row],[spont or unknown?]]))</f>
        <v>0</v>
      </c>
      <c r="U2752" s="1" t="b">
        <f>OR(_xlfn.TEXTAFTER(Table5[[#This Row],[rxn]],"-",-1)="SPONT",_xlfn.TEXTAFTER(Table5[[#This Row],[rxn]],"-",-1)="UNKNOWN")</f>
        <v>0</v>
      </c>
      <c r="V2752" s="1">
        <f>_xlfn.XLOOKUP(SUBSTITUTE(Table5[[#This Row],[rxn]],"RXN-","ENZLOAD-"),Table4[rxn],Table4[ub],0)</f>
        <v>0.75167421999999995</v>
      </c>
      <c r="W2752" s="1" t="b">
        <f>AND(Table5[[#This Row],[FVA ENZLOAD flux UB]]=0,Table5[[#This Row],[ENZ not made when it should be?]])</f>
        <v>0</v>
      </c>
    </row>
    <row r="2753" spans="1:23" hidden="1">
      <c r="A2753" s="1"/>
      <c r="B2753" s="1" t="str">
        <f>_xlfn.TEXTBEFORE(Table38[[#This Row],[all fluxes from kapp-slack]]," ",,,,"")</f>
        <v/>
      </c>
      <c r="C2753" s="1">
        <f>_xlfn.NUMBERVALUE(IFERROR(_xlfn.TEXTAFTER(Table38[[#This Row],[all fluxes from kapp-slack]]," ",-1,,,""),""))</f>
        <v>0</v>
      </c>
      <c r="F2753" s="1" t="s">
        <v>7164</v>
      </c>
      <c r="G2753" s="1" t="str">
        <f>_xlfn.TEXTBEFORE(Table5[[#This Row],[rxn     kapp_old        kapp_slack_ub   kapp_slack_lb]]," ")</f>
        <v>RXN-ASPGLUt_c_x_FWD-SPONT</v>
      </c>
      <c r="H275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75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753" s="1">
        <f>_xlfn.NUMBERVALUE(_xlfn.TEXTAFTER(Table5[[#This Row],[rxn     kapp_old        kapp_slack_ub   kapp_slack_lb]]," ",-1))</f>
        <v>0</v>
      </c>
      <c r="K2753" s="1">
        <f>_xlfn.XLOOKUP(SUBSTITUTE(Table5[[#This Row],[rxn]],"RXN-","ENZLOAD-"),ENZLOAD[name],ENZLOAD[flux],0)</f>
        <v>0</v>
      </c>
      <c r="L2753" s="1" t="str">
        <f>"'"&amp;Table5[[#This Row],[rxn]]&amp;"'"&amp;CHAR(9)&amp;IF(AND(Table5[[#This Row],[kapp_slack_ub]]&lt;&gt;0,Table5[[#This Row],[kapp_old]]&lt;$F$1),$F$1,Table5[[#This Row],[kapp_old]])</f>
        <v>'RXN-ASPGLUt_c_x_FWD-SPONT'	27141.27779288</v>
      </c>
      <c r="M2753" s="1">
        <f>_xlfn.XLOOKUP(Table5[[#This Row],[rxn]],Table3[name],Table3[flux],$F$1)</f>
        <v>27141.277792879999</v>
      </c>
      <c r="N2753" s="1" t="str">
        <f>IFERROR(Table5[[#This Row],[min flux]]/Table5[[#This Row],[associated enzload]],"")</f>
        <v/>
      </c>
      <c r="O2753" s="1">
        <f>_xlfn.NUMBERVALUE(IF(Table5[[#This Row],[flux/enzload]]="","",ABS($N$1-Table5[[#This Row],[flux/enzload]])))</f>
        <v>0</v>
      </c>
      <c r="P2753" s="1">
        <f>Table5[[#This Row],[kapp_old]]+IFERROR(((Table5[[#This Row],[kapp_slack_ub]]-Table5[[#This Row],[kapp_slack_lb]])/Table5[[#This Row],[associated enzload]]),0)</f>
        <v>27141.277792879999</v>
      </c>
      <c r="Q2753" s="1" t="str">
        <f>"'"&amp;Table5[[#This Row],[rxn]]&amp;"'"&amp;CHAR(9)&amp;Table5[[#This Row],[kapp + (slack_ub - slack_lb)/enzload]]</f>
        <v>'RXN-ASPGLUt_c_x_FWD-SPONT'	27141.27779288</v>
      </c>
      <c r="R2753" s="1">
        <f>_xlfn.XLOOKUP(Table5[[#This Row],[rxn]],Table38[name],Table38[flux],0)</f>
        <v>0</v>
      </c>
      <c r="S2753" s="1">
        <f>_xlfn.XLOOKUP(SUBSTITUTE(Table5[[#This Row],[rxn]],"RXN-","ENZLOAD-"),Table38[name],Table38[flux],0)</f>
        <v>0</v>
      </c>
      <c r="T2753" s="1" t="b">
        <f>AND(Table5[[#This Row],[ENZLOAD flux in kapp-slack.gms]]=0,Table5[[#This Row],[flux in kapp-slack.gms]]&lt;&gt;0,NOT(Table5[[#This Row],[spont or unknown?]]))</f>
        <v>0</v>
      </c>
      <c r="U2753" s="1" t="b">
        <f>OR(_xlfn.TEXTAFTER(Table5[[#This Row],[rxn]],"-",-1)="SPONT",_xlfn.TEXTAFTER(Table5[[#This Row],[rxn]],"-",-1)="UNKNOWN")</f>
        <v>1</v>
      </c>
      <c r="V2753" s="1">
        <f>_xlfn.XLOOKUP(SUBSTITUTE(Table5[[#This Row],[rxn]],"RXN-","ENZLOAD-"),Table4[rxn],Table4[ub],0)</f>
        <v>0</v>
      </c>
      <c r="W2753" s="1" t="b">
        <f>AND(Table5[[#This Row],[FVA ENZLOAD flux UB]]=0,Table5[[#This Row],[ENZ not made when it should be?]])</f>
        <v>0</v>
      </c>
    </row>
    <row r="2754" spans="1:23" hidden="1">
      <c r="A2754" s="1"/>
      <c r="B2754" s="1" t="str">
        <f>_xlfn.TEXTBEFORE(Table38[[#This Row],[all fluxes from kapp-slack]]," ",,,,"")</f>
        <v/>
      </c>
      <c r="C2754" s="1">
        <f>_xlfn.NUMBERVALUE(IFERROR(_xlfn.TEXTAFTER(Table38[[#This Row],[all fluxes from kapp-slack]]," ",-1,,,""),""))</f>
        <v>0</v>
      </c>
      <c r="F2754" s="1" t="s">
        <v>7165</v>
      </c>
      <c r="G2754" s="1" t="str">
        <f>_xlfn.TEXTBEFORE(Table5[[#This Row],[rxn     kapp_old        kapp_slack_ub   kapp_slack_lb]]," ")</f>
        <v>RXN-ASPGLUt_c_x_REV-SPONT</v>
      </c>
      <c r="H275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75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754" s="1">
        <f>_xlfn.NUMBERVALUE(_xlfn.TEXTAFTER(Table5[[#This Row],[rxn     kapp_old        kapp_slack_ub   kapp_slack_lb]]," ",-1))</f>
        <v>0</v>
      </c>
      <c r="K2754" s="1">
        <f>_xlfn.XLOOKUP(SUBSTITUTE(Table5[[#This Row],[rxn]],"RXN-","ENZLOAD-"),ENZLOAD[name],ENZLOAD[flux],0)</f>
        <v>0</v>
      </c>
      <c r="L2754" s="1" t="str">
        <f>"'"&amp;Table5[[#This Row],[rxn]]&amp;"'"&amp;CHAR(9)&amp;IF(AND(Table5[[#This Row],[kapp_slack_ub]]&lt;&gt;0,Table5[[#This Row],[kapp_old]]&lt;$F$1),$F$1,Table5[[#This Row],[kapp_old]])</f>
        <v>'RXN-ASPGLUt_c_x_REV-SPONT'	27141.27779288</v>
      </c>
      <c r="M2754" s="1">
        <f>_xlfn.XLOOKUP(Table5[[#This Row],[rxn]],Table3[name],Table3[flux],$F$1)</f>
        <v>27141.277792879999</v>
      </c>
      <c r="N2754" s="1" t="str">
        <f>IFERROR(Table5[[#This Row],[min flux]]/Table5[[#This Row],[associated enzload]],"")</f>
        <v/>
      </c>
      <c r="O2754" s="1">
        <f>_xlfn.NUMBERVALUE(IF(Table5[[#This Row],[flux/enzload]]="","",ABS($N$1-Table5[[#This Row],[flux/enzload]])))</f>
        <v>0</v>
      </c>
      <c r="P2754" s="1">
        <f>Table5[[#This Row],[kapp_old]]+IFERROR(((Table5[[#This Row],[kapp_slack_ub]]-Table5[[#This Row],[kapp_slack_lb]])/Table5[[#This Row],[associated enzload]]),0)</f>
        <v>27141.277792879999</v>
      </c>
      <c r="Q2754" s="1" t="str">
        <f>"'"&amp;Table5[[#This Row],[rxn]]&amp;"'"&amp;CHAR(9)&amp;Table5[[#This Row],[kapp + (slack_ub - slack_lb)/enzload]]</f>
        <v>'RXN-ASPGLUt_c_x_REV-SPONT'	27141.27779288</v>
      </c>
      <c r="R2754" s="1">
        <f>_xlfn.XLOOKUP(Table5[[#This Row],[rxn]],Table38[name],Table38[flux],0)</f>
        <v>0</v>
      </c>
      <c r="S2754" s="1">
        <f>_xlfn.XLOOKUP(SUBSTITUTE(Table5[[#This Row],[rxn]],"RXN-","ENZLOAD-"),Table38[name],Table38[flux],0)</f>
        <v>0</v>
      </c>
      <c r="T2754" s="1" t="b">
        <f>AND(Table5[[#This Row],[ENZLOAD flux in kapp-slack.gms]]=0,Table5[[#This Row],[flux in kapp-slack.gms]]&lt;&gt;0,NOT(Table5[[#This Row],[spont or unknown?]]))</f>
        <v>0</v>
      </c>
      <c r="U2754" s="1" t="b">
        <f>OR(_xlfn.TEXTAFTER(Table5[[#This Row],[rxn]],"-",-1)="SPONT",_xlfn.TEXTAFTER(Table5[[#This Row],[rxn]],"-",-1)="UNKNOWN")</f>
        <v>1</v>
      </c>
      <c r="V2754" s="1">
        <f>_xlfn.XLOOKUP(SUBSTITUTE(Table5[[#This Row],[rxn]],"RXN-","ENZLOAD-"),Table4[rxn],Table4[ub],0)</f>
        <v>0</v>
      </c>
      <c r="W2754" s="1" t="b">
        <f>AND(Table5[[#This Row],[FVA ENZLOAD flux UB]]=0,Table5[[#This Row],[ENZ not made when it should be?]])</f>
        <v>0</v>
      </c>
    </row>
    <row r="2755" spans="1:23" hidden="1">
      <c r="A2755" s="1"/>
      <c r="B2755" s="1" t="str">
        <f>_xlfn.TEXTBEFORE(Table38[[#This Row],[all fluxes from kapp-slack]]," ",,,,"")</f>
        <v/>
      </c>
      <c r="C2755" s="1">
        <f>_xlfn.NUMBERVALUE(IFERROR(_xlfn.TEXTAFTER(Table38[[#This Row],[all fluxes from kapp-slack]]," ",-1,,,""),""))</f>
        <v>0</v>
      </c>
      <c r="F2755" s="1" t="s">
        <v>7179</v>
      </c>
      <c r="G2755" s="1" t="str">
        <f>_xlfn.TEXTBEFORE(Table5[[#This Row],[rxn     kapp_old        kapp_slack_ub   kapp_slack_lb]]," ")</f>
        <v>RXN-ASPtps_e_FWD-rt5861</v>
      </c>
      <c r="H275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75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755" s="1">
        <f>_xlfn.NUMBERVALUE(_xlfn.TEXTAFTER(Table5[[#This Row],[rxn     kapp_old        kapp_slack_ub   kapp_slack_lb]]," ",-1))</f>
        <v>0</v>
      </c>
      <c r="K2755" s="1">
        <f>_xlfn.XLOOKUP(SUBSTITUTE(Table5[[#This Row],[rxn]],"RXN-","ENZLOAD-"),ENZLOAD[name],ENZLOAD[flux],0)</f>
        <v>0</v>
      </c>
      <c r="L2755" s="1" t="str">
        <f>"'"&amp;Table5[[#This Row],[rxn]]&amp;"'"&amp;CHAR(9)&amp;IF(AND(Table5[[#This Row],[kapp_slack_ub]]&lt;&gt;0,Table5[[#This Row],[kapp_old]]&lt;$F$1),$F$1,Table5[[#This Row],[kapp_old]])</f>
        <v>'RXN-ASPtps_e_FWD-rt5861'	27141.27779288</v>
      </c>
      <c r="M2755" s="1">
        <f>_xlfn.XLOOKUP(Table5[[#This Row],[rxn]],Table3[name],Table3[flux],$F$1)</f>
        <v>27141.277792879999</v>
      </c>
      <c r="N2755" s="1" t="str">
        <f>IFERROR(Table5[[#This Row],[min flux]]/Table5[[#This Row],[associated enzload]],"")</f>
        <v/>
      </c>
      <c r="O2755" s="1">
        <f>_xlfn.NUMBERVALUE(IF(Table5[[#This Row],[flux/enzload]]="","",ABS($N$1-Table5[[#This Row],[flux/enzload]])))</f>
        <v>0</v>
      </c>
      <c r="P2755" s="1">
        <f>Table5[[#This Row],[kapp_old]]+IFERROR(((Table5[[#This Row],[kapp_slack_ub]]-Table5[[#This Row],[kapp_slack_lb]])/Table5[[#This Row],[associated enzload]]),0)</f>
        <v>27141.277792879999</v>
      </c>
      <c r="Q2755" s="1" t="str">
        <f>"'"&amp;Table5[[#This Row],[rxn]]&amp;"'"&amp;CHAR(9)&amp;Table5[[#This Row],[kapp + (slack_ub - slack_lb)/enzload]]</f>
        <v>'RXN-ASPtps_e_FWD-rt5861'	27141.27779288</v>
      </c>
      <c r="R2755" s="1">
        <f>_xlfn.XLOOKUP(Table5[[#This Row],[rxn]],Table38[name],Table38[flux],0)</f>
        <v>0</v>
      </c>
      <c r="S2755" s="1">
        <f>_xlfn.XLOOKUP(SUBSTITUTE(Table5[[#This Row],[rxn]],"RXN-","ENZLOAD-"),Table38[name],Table38[flux],0)</f>
        <v>0</v>
      </c>
      <c r="T2755" s="1" t="b">
        <f>AND(Table5[[#This Row],[ENZLOAD flux in kapp-slack.gms]]=0,Table5[[#This Row],[flux in kapp-slack.gms]]&lt;&gt;0,NOT(Table5[[#This Row],[spont or unknown?]]))</f>
        <v>0</v>
      </c>
      <c r="U2755" s="1" t="b">
        <f>OR(_xlfn.TEXTAFTER(Table5[[#This Row],[rxn]],"-",-1)="SPONT",_xlfn.TEXTAFTER(Table5[[#This Row],[rxn]],"-",-1)="UNKNOWN")</f>
        <v>0</v>
      </c>
      <c r="V2755" s="1">
        <f>_xlfn.XLOOKUP(SUBSTITUTE(Table5[[#This Row],[rxn]],"RXN-","ENZLOAD-"),Table4[rxn],Table4[ub],0)</f>
        <v>0.66013560000000004</v>
      </c>
      <c r="W2755" s="1" t="b">
        <f>AND(Table5[[#This Row],[FVA ENZLOAD flux UB]]=0,Table5[[#This Row],[ENZ not made when it should be?]])</f>
        <v>0</v>
      </c>
    </row>
    <row r="2756" spans="1:23" hidden="1">
      <c r="A2756" s="1"/>
      <c r="B2756" s="1" t="str">
        <f>_xlfn.TEXTBEFORE(Table38[[#This Row],[all fluxes from kapp-slack]]," ",,,,"")</f>
        <v/>
      </c>
      <c r="C2756" s="1">
        <f>_xlfn.NUMBERVALUE(IFERROR(_xlfn.TEXTAFTER(Table38[[#This Row],[all fluxes from kapp-slack]]," ",-1,,,""),""))</f>
        <v>0</v>
      </c>
      <c r="F2756" s="1" t="s">
        <v>7180</v>
      </c>
      <c r="G2756" s="1" t="str">
        <f>_xlfn.TEXTBEFORE(Table5[[#This Row],[rxn     kapp_old        kapp_slack_ub   kapp_slack_lb]]," ")</f>
        <v>RXN-ASPtps_e_REV-rt5861</v>
      </c>
      <c r="H275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75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756" s="1">
        <f>_xlfn.NUMBERVALUE(_xlfn.TEXTAFTER(Table5[[#This Row],[rxn     kapp_old        kapp_slack_ub   kapp_slack_lb]]," ",-1))</f>
        <v>0</v>
      </c>
      <c r="K2756" s="1">
        <f>_xlfn.XLOOKUP(SUBSTITUTE(Table5[[#This Row],[rxn]],"RXN-","ENZLOAD-"),ENZLOAD[name],ENZLOAD[flux],0)</f>
        <v>0</v>
      </c>
      <c r="L2756" s="1" t="str">
        <f>"'"&amp;Table5[[#This Row],[rxn]]&amp;"'"&amp;CHAR(9)&amp;IF(AND(Table5[[#This Row],[kapp_slack_ub]]&lt;&gt;0,Table5[[#This Row],[kapp_old]]&lt;$F$1),$F$1,Table5[[#This Row],[kapp_old]])</f>
        <v>'RXN-ASPtps_e_REV-rt5861'	27141.27779288</v>
      </c>
      <c r="M2756" s="1">
        <f>_xlfn.XLOOKUP(Table5[[#This Row],[rxn]],Table3[name],Table3[flux],$F$1)</f>
        <v>27141.277792879999</v>
      </c>
      <c r="N2756" s="1" t="str">
        <f>IFERROR(Table5[[#This Row],[min flux]]/Table5[[#This Row],[associated enzload]],"")</f>
        <v/>
      </c>
      <c r="O2756" s="1">
        <f>_xlfn.NUMBERVALUE(IF(Table5[[#This Row],[flux/enzload]]="","",ABS($N$1-Table5[[#This Row],[flux/enzload]])))</f>
        <v>0</v>
      </c>
      <c r="P2756" s="1">
        <f>Table5[[#This Row],[kapp_old]]+IFERROR(((Table5[[#This Row],[kapp_slack_ub]]-Table5[[#This Row],[kapp_slack_lb]])/Table5[[#This Row],[associated enzload]]),0)</f>
        <v>27141.277792879999</v>
      </c>
      <c r="Q2756" s="1" t="str">
        <f>"'"&amp;Table5[[#This Row],[rxn]]&amp;"'"&amp;CHAR(9)&amp;Table5[[#This Row],[kapp + (slack_ub - slack_lb)/enzload]]</f>
        <v>'RXN-ASPtps_e_REV-rt5861'	27141.27779288</v>
      </c>
      <c r="R2756" s="1">
        <f>_xlfn.XLOOKUP(Table5[[#This Row],[rxn]],Table38[name],Table38[flux],0)</f>
        <v>0</v>
      </c>
      <c r="S2756" s="1">
        <f>_xlfn.XLOOKUP(SUBSTITUTE(Table5[[#This Row],[rxn]],"RXN-","ENZLOAD-"),Table38[name],Table38[flux],0)</f>
        <v>0</v>
      </c>
      <c r="T2756" s="1" t="b">
        <f>AND(Table5[[#This Row],[ENZLOAD flux in kapp-slack.gms]]=0,Table5[[#This Row],[flux in kapp-slack.gms]]&lt;&gt;0,NOT(Table5[[#This Row],[spont or unknown?]]))</f>
        <v>0</v>
      </c>
      <c r="U2756" s="1" t="b">
        <f>OR(_xlfn.TEXTAFTER(Table5[[#This Row],[rxn]],"-",-1)="SPONT",_xlfn.TEXTAFTER(Table5[[#This Row],[rxn]],"-",-1)="UNKNOWN")</f>
        <v>0</v>
      </c>
      <c r="V2756" s="1">
        <f>_xlfn.XLOOKUP(SUBSTITUTE(Table5[[#This Row],[rxn]],"RXN-","ENZLOAD-"),Table4[rxn],Table4[ub],0)</f>
        <v>0.66013560000000004</v>
      </c>
      <c r="W2756" s="1" t="b">
        <f>AND(Table5[[#This Row],[FVA ENZLOAD flux UB]]=0,Table5[[#This Row],[ENZ not made when it should be?]])</f>
        <v>0</v>
      </c>
    </row>
    <row r="2757" spans="1:23" hidden="1">
      <c r="A2757" s="1"/>
      <c r="B2757" s="1" t="str">
        <f>_xlfn.TEXTBEFORE(Table38[[#This Row],[all fluxes from kapp-slack]]," ",,,,"")</f>
        <v/>
      </c>
      <c r="C2757" s="1">
        <f>_xlfn.NUMBERVALUE(IFERROR(_xlfn.TEXTAFTER(Table38[[#This Row],[all fluxes from kapp-slack]]," ",-1,,,""),""))</f>
        <v>0</v>
      </c>
      <c r="F2757" s="1" t="s">
        <v>7189</v>
      </c>
      <c r="G2757" s="1" t="str">
        <f>_xlfn.TEXTBEFORE(Table5[[#This Row],[rxn     kapp_old        kapp_slack_ub   kapp_slack_lb]]," ")</f>
        <v>RXN-ATPASEP2e_c_FWD-rt7216</v>
      </c>
      <c r="H275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75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757" s="1">
        <f>_xlfn.NUMBERVALUE(_xlfn.TEXTAFTER(Table5[[#This Row],[rxn     kapp_old        kapp_slack_ub   kapp_slack_lb]]," ",-1))</f>
        <v>0</v>
      </c>
      <c r="K2757" s="1">
        <f>_xlfn.XLOOKUP(SUBSTITUTE(Table5[[#This Row],[rxn]],"RXN-","ENZLOAD-"),ENZLOAD[name],ENZLOAD[flux],0)</f>
        <v>0</v>
      </c>
      <c r="L2757" s="1" t="str">
        <f>"'"&amp;Table5[[#This Row],[rxn]]&amp;"'"&amp;CHAR(9)&amp;IF(AND(Table5[[#This Row],[kapp_slack_ub]]&lt;&gt;0,Table5[[#This Row],[kapp_old]]&lt;$F$1),$F$1,Table5[[#This Row],[kapp_old]])</f>
        <v>'RXN-ATPASEP2e_c_FWD-rt7216'	27141.27779288</v>
      </c>
      <c r="M2757" s="1">
        <f>_xlfn.XLOOKUP(Table5[[#This Row],[rxn]],Table3[name],Table3[flux],$F$1)</f>
        <v>27141.277792879999</v>
      </c>
      <c r="N2757" s="1" t="str">
        <f>IFERROR(Table5[[#This Row],[min flux]]/Table5[[#This Row],[associated enzload]],"")</f>
        <v/>
      </c>
      <c r="O2757" s="1">
        <f>_xlfn.NUMBERVALUE(IF(Table5[[#This Row],[flux/enzload]]="","",ABS($N$1-Table5[[#This Row],[flux/enzload]])))</f>
        <v>0</v>
      </c>
      <c r="P2757" s="1">
        <f>Table5[[#This Row],[kapp_old]]+IFERROR(((Table5[[#This Row],[kapp_slack_ub]]-Table5[[#This Row],[kapp_slack_lb]])/Table5[[#This Row],[associated enzload]]),0)</f>
        <v>27141.277792879999</v>
      </c>
      <c r="Q2757" s="1" t="str">
        <f>"'"&amp;Table5[[#This Row],[rxn]]&amp;"'"&amp;CHAR(9)&amp;Table5[[#This Row],[kapp + (slack_ub - slack_lb)/enzload]]</f>
        <v>'RXN-ATPASEP2e_c_FWD-rt7216'	27141.27779288</v>
      </c>
      <c r="R2757" s="1">
        <f>_xlfn.XLOOKUP(Table5[[#This Row],[rxn]],Table38[name],Table38[flux],0)</f>
        <v>0</v>
      </c>
      <c r="S2757" s="1">
        <f>_xlfn.XLOOKUP(SUBSTITUTE(Table5[[#This Row],[rxn]],"RXN-","ENZLOAD-"),Table38[name],Table38[flux],0)</f>
        <v>0</v>
      </c>
      <c r="T2757" s="1" t="b">
        <f>AND(Table5[[#This Row],[ENZLOAD flux in kapp-slack.gms]]=0,Table5[[#This Row],[flux in kapp-slack.gms]]&lt;&gt;0,NOT(Table5[[#This Row],[spont or unknown?]]))</f>
        <v>0</v>
      </c>
      <c r="U2757" s="1" t="b">
        <f>OR(_xlfn.TEXTAFTER(Table5[[#This Row],[rxn]],"-",-1)="SPONT",_xlfn.TEXTAFTER(Table5[[#This Row],[rxn]],"-",-1)="UNKNOWN")</f>
        <v>0</v>
      </c>
      <c r="V2757" s="1">
        <f>_xlfn.XLOOKUP(SUBSTITUTE(Table5[[#This Row],[rxn]],"RXN-","ENZLOAD-"),Table4[rxn],Table4[ub],0)</f>
        <v>0.37191484000000002</v>
      </c>
      <c r="W2757" s="1" t="b">
        <f>AND(Table5[[#This Row],[FVA ENZLOAD flux UB]]=0,Table5[[#This Row],[ENZ not made when it should be?]])</f>
        <v>0</v>
      </c>
    </row>
    <row r="2758" spans="1:23" hidden="1">
      <c r="A2758" s="1"/>
      <c r="B2758" s="1" t="str">
        <f>_xlfn.TEXTBEFORE(Table38[[#This Row],[all fluxes from kapp-slack]]," ",,,,"")</f>
        <v/>
      </c>
      <c r="C2758" s="1">
        <f>_xlfn.NUMBERVALUE(IFERROR(_xlfn.TEXTAFTER(Table38[[#This Row],[all fluxes from kapp-slack]]," ",-1,,,""),""))</f>
        <v>0</v>
      </c>
      <c r="F2758" s="1" t="s">
        <v>7193</v>
      </c>
      <c r="G2758" s="1" t="str">
        <f>_xlfn.TEXTBEFORE(Table5[[#This Row],[rxn     kapp_old        kapp_slack_ub   kapp_slack_lb]]," ")</f>
        <v>RXN-ATPHs_c_FWD-UNKNOWN</v>
      </c>
      <c r="H275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75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758" s="1">
        <f>_xlfn.NUMBERVALUE(_xlfn.TEXTAFTER(Table5[[#This Row],[rxn     kapp_old        kapp_slack_ub   kapp_slack_lb]]," ",-1))</f>
        <v>0</v>
      </c>
      <c r="K2758" s="1">
        <f>_xlfn.XLOOKUP(SUBSTITUTE(Table5[[#This Row],[rxn]],"RXN-","ENZLOAD-"),ENZLOAD[name],ENZLOAD[flux],0)</f>
        <v>0</v>
      </c>
      <c r="L2758" s="1" t="str">
        <f>"'"&amp;Table5[[#This Row],[rxn]]&amp;"'"&amp;CHAR(9)&amp;IF(AND(Table5[[#This Row],[kapp_slack_ub]]&lt;&gt;0,Table5[[#This Row],[kapp_old]]&lt;$F$1),$F$1,Table5[[#This Row],[kapp_old]])</f>
        <v>'RXN-ATPHs_c_FWD-UNKNOWN'	27141.27779288</v>
      </c>
      <c r="M2758" s="1">
        <f>_xlfn.XLOOKUP(Table5[[#This Row],[rxn]],Table3[name],Table3[flux],$F$1)</f>
        <v>27141.277792879999</v>
      </c>
      <c r="N2758" s="1" t="str">
        <f>IFERROR(Table5[[#This Row],[min flux]]/Table5[[#This Row],[associated enzload]],"")</f>
        <v/>
      </c>
      <c r="O2758" s="1">
        <f>_xlfn.NUMBERVALUE(IF(Table5[[#This Row],[flux/enzload]]="","",ABS($N$1-Table5[[#This Row],[flux/enzload]])))</f>
        <v>0</v>
      </c>
      <c r="P2758" s="1">
        <f>Table5[[#This Row],[kapp_old]]+IFERROR(((Table5[[#This Row],[kapp_slack_ub]]-Table5[[#This Row],[kapp_slack_lb]])/Table5[[#This Row],[associated enzload]]),0)</f>
        <v>27141.277792879999</v>
      </c>
      <c r="Q2758" s="1" t="str">
        <f>"'"&amp;Table5[[#This Row],[rxn]]&amp;"'"&amp;CHAR(9)&amp;Table5[[#This Row],[kapp + (slack_ub - slack_lb)/enzload]]</f>
        <v>'RXN-ATPHs_c_FWD-UNKNOWN'	27141.27779288</v>
      </c>
      <c r="R2758" s="1">
        <f>_xlfn.XLOOKUP(Table5[[#This Row],[rxn]],Table38[name],Table38[flux],0)</f>
        <v>0</v>
      </c>
      <c r="S2758" s="1">
        <f>_xlfn.XLOOKUP(SUBSTITUTE(Table5[[#This Row],[rxn]],"RXN-","ENZLOAD-"),Table38[name],Table38[flux],0)</f>
        <v>0</v>
      </c>
      <c r="T2758" s="1" t="b">
        <f>AND(Table5[[#This Row],[ENZLOAD flux in kapp-slack.gms]]=0,Table5[[#This Row],[flux in kapp-slack.gms]]&lt;&gt;0,NOT(Table5[[#This Row],[spont or unknown?]]))</f>
        <v>0</v>
      </c>
      <c r="U2758" s="1" t="b">
        <f>OR(_xlfn.TEXTAFTER(Table5[[#This Row],[rxn]],"-",-1)="SPONT",_xlfn.TEXTAFTER(Table5[[#This Row],[rxn]],"-",-1)="UNKNOWN")</f>
        <v>1</v>
      </c>
      <c r="V2758" s="1">
        <f>_xlfn.XLOOKUP(SUBSTITUTE(Table5[[#This Row],[rxn]],"RXN-","ENZLOAD-"),Table4[rxn],Table4[ub],0)</f>
        <v>0</v>
      </c>
      <c r="W2758" s="1" t="b">
        <f>AND(Table5[[#This Row],[FVA ENZLOAD flux UB]]=0,Table5[[#This Row],[ENZ not made when it should be?]])</f>
        <v>0</v>
      </c>
    </row>
    <row r="2759" spans="1:23" hidden="1">
      <c r="A2759" s="1"/>
      <c r="B2759" s="1" t="str">
        <f>_xlfn.TEXTBEFORE(Table38[[#This Row],[all fluxes from kapp-slack]]," ",,,,"")</f>
        <v/>
      </c>
      <c r="C2759" s="1">
        <f>_xlfn.NUMBERVALUE(IFERROR(_xlfn.TEXTAFTER(Table38[[#This Row],[all fluxes from kapp-slack]]," ",-1,,,""),""))</f>
        <v>0</v>
      </c>
      <c r="F2759" s="1" t="s">
        <v>7194</v>
      </c>
      <c r="G2759" s="1" t="str">
        <f>_xlfn.TEXTBEFORE(Table5[[#This Row],[rxn     kapp_old        kapp_slack_ub   kapp_slack_lb]]," ")</f>
        <v>RXN-ATPM_c_FWD-SPONT</v>
      </c>
      <c r="H275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75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759" s="1">
        <f>_xlfn.NUMBERVALUE(_xlfn.TEXTAFTER(Table5[[#This Row],[rxn     kapp_old        kapp_slack_ub   kapp_slack_lb]]," ",-1))</f>
        <v>0</v>
      </c>
      <c r="K2759" s="1">
        <f>_xlfn.XLOOKUP(SUBSTITUTE(Table5[[#This Row],[rxn]],"RXN-","ENZLOAD-"),ENZLOAD[name],ENZLOAD[flux],0)</f>
        <v>0</v>
      </c>
      <c r="L2759" s="1" t="str">
        <f>"'"&amp;Table5[[#This Row],[rxn]]&amp;"'"&amp;CHAR(9)&amp;IF(AND(Table5[[#This Row],[kapp_slack_ub]]&lt;&gt;0,Table5[[#This Row],[kapp_old]]&lt;$F$1),$F$1,Table5[[#This Row],[kapp_old]])</f>
        <v>'RXN-ATPM_c_FWD-SPONT'	27141.27779288</v>
      </c>
      <c r="M2759" s="1">
        <f>_xlfn.XLOOKUP(Table5[[#This Row],[rxn]],Table3[name],Table3[flux],$F$1)</f>
        <v>1.1890000000000001</v>
      </c>
      <c r="N2759" s="1" t="str">
        <f>IFERROR(Table5[[#This Row],[min flux]]/Table5[[#This Row],[associated enzload]],"")</f>
        <v/>
      </c>
      <c r="O2759" s="1">
        <f>_xlfn.NUMBERVALUE(IF(Table5[[#This Row],[flux/enzload]]="","",ABS($N$1-Table5[[#This Row],[flux/enzload]])))</f>
        <v>0</v>
      </c>
      <c r="P2759" s="1">
        <f>Table5[[#This Row],[kapp_old]]+IFERROR(((Table5[[#This Row],[kapp_slack_ub]]-Table5[[#This Row],[kapp_slack_lb]])/Table5[[#This Row],[associated enzload]]),0)</f>
        <v>27141.277792879999</v>
      </c>
      <c r="Q2759" s="1" t="str">
        <f>"'"&amp;Table5[[#This Row],[rxn]]&amp;"'"&amp;CHAR(9)&amp;Table5[[#This Row],[kapp + (slack_ub - slack_lb)/enzload]]</f>
        <v>'RXN-ATPM_c_FWD-SPONT'	27141.27779288</v>
      </c>
      <c r="R2759" s="1">
        <f>_xlfn.XLOOKUP(Table5[[#This Row],[rxn]],Table38[name],Table38[flux],0)</f>
        <v>1.1890000000000001</v>
      </c>
      <c r="S2759" s="1">
        <f>_xlfn.XLOOKUP(SUBSTITUTE(Table5[[#This Row],[rxn]],"RXN-","ENZLOAD-"),Table38[name],Table38[flux],0)</f>
        <v>0</v>
      </c>
      <c r="T2759" s="1" t="b">
        <f>AND(Table5[[#This Row],[ENZLOAD flux in kapp-slack.gms]]=0,Table5[[#This Row],[flux in kapp-slack.gms]]&lt;&gt;0,NOT(Table5[[#This Row],[spont or unknown?]]))</f>
        <v>0</v>
      </c>
      <c r="U2759" s="1" t="b">
        <f>OR(_xlfn.TEXTAFTER(Table5[[#This Row],[rxn]],"-",-1)="SPONT",_xlfn.TEXTAFTER(Table5[[#This Row],[rxn]],"-",-1)="UNKNOWN")</f>
        <v>1</v>
      </c>
      <c r="V2759" s="1">
        <f>_xlfn.XLOOKUP(SUBSTITUTE(Table5[[#This Row],[rxn]],"RXN-","ENZLOAD-"),Table4[rxn],Table4[ub],0)</f>
        <v>0</v>
      </c>
      <c r="W2759" s="1" t="b">
        <f>AND(Table5[[#This Row],[FVA ENZLOAD flux UB]]=0,Table5[[#This Row],[ENZ not made when it should be?]])</f>
        <v>0</v>
      </c>
    </row>
    <row r="2760" spans="1:23" hidden="1">
      <c r="A2760" s="1"/>
      <c r="B2760" s="1" t="str">
        <f>_xlfn.TEXTBEFORE(Table38[[#This Row],[all fluxes from kapp-slack]]," ",,,,"")</f>
        <v/>
      </c>
      <c r="C2760" s="1">
        <f>_xlfn.NUMBERVALUE(IFERROR(_xlfn.TEXTAFTER(Table38[[#This Row],[all fluxes from kapp-slack]]," ",-1,,,""),""))</f>
        <v>0</v>
      </c>
      <c r="F2760" s="1" t="s">
        <v>7197</v>
      </c>
      <c r="G2760" s="1" t="str">
        <f>_xlfn.TEXTBEFORE(Table5[[#This Row],[rxn     kapp_old        kapp_slack_ub   kapp_slack_lb]]," ")</f>
        <v>RXN-ATPt_c_en_FWD-SPONT</v>
      </c>
      <c r="H276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76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760" s="1">
        <f>_xlfn.NUMBERVALUE(_xlfn.TEXTAFTER(Table5[[#This Row],[rxn     kapp_old        kapp_slack_ub   kapp_slack_lb]]," ",-1))</f>
        <v>0</v>
      </c>
      <c r="K2760" s="1">
        <f>_xlfn.XLOOKUP(SUBSTITUTE(Table5[[#This Row],[rxn]],"RXN-","ENZLOAD-"),ENZLOAD[name],ENZLOAD[flux],0)</f>
        <v>0</v>
      </c>
      <c r="L2760" s="1" t="str">
        <f>"'"&amp;Table5[[#This Row],[rxn]]&amp;"'"&amp;CHAR(9)&amp;IF(AND(Table5[[#This Row],[kapp_slack_ub]]&lt;&gt;0,Table5[[#This Row],[kapp_old]]&lt;$F$1),$F$1,Table5[[#This Row],[kapp_old]])</f>
        <v>'RXN-ATPt_c_en_FWD-SPONT'	27141.27779288</v>
      </c>
      <c r="M2760" s="1">
        <f>_xlfn.XLOOKUP(Table5[[#This Row],[rxn]],Table3[name],Table3[flux],$F$1)</f>
        <v>27141.277792879999</v>
      </c>
      <c r="N2760" s="1" t="str">
        <f>IFERROR(Table5[[#This Row],[min flux]]/Table5[[#This Row],[associated enzload]],"")</f>
        <v/>
      </c>
      <c r="O2760" s="1">
        <f>_xlfn.NUMBERVALUE(IF(Table5[[#This Row],[flux/enzload]]="","",ABS($N$1-Table5[[#This Row],[flux/enzload]])))</f>
        <v>0</v>
      </c>
      <c r="P2760" s="1">
        <f>Table5[[#This Row],[kapp_old]]+IFERROR(((Table5[[#This Row],[kapp_slack_ub]]-Table5[[#This Row],[kapp_slack_lb]])/Table5[[#This Row],[associated enzload]]),0)</f>
        <v>27141.277792879999</v>
      </c>
      <c r="Q2760" s="1" t="str">
        <f>"'"&amp;Table5[[#This Row],[rxn]]&amp;"'"&amp;CHAR(9)&amp;Table5[[#This Row],[kapp + (slack_ub - slack_lb)/enzload]]</f>
        <v>'RXN-ATPt_c_en_FWD-SPONT'	27141.27779288</v>
      </c>
      <c r="R2760" s="1">
        <f>_xlfn.XLOOKUP(Table5[[#This Row],[rxn]],Table38[name],Table38[flux],0)</f>
        <v>0</v>
      </c>
      <c r="S2760" s="1">
        <f>_xlfn.XLOOKUP(SUBSTITUTE(Table5[[#This Row],[rxn]],"RXN-","ENZLOAD-"),Table38[name],Table38[flux],0)</f>
        <v>0</v>
      </c>
      <c r="T2760" s="1" t="b">
        <f>AND(Table5[[#This Row],[ENZLOAD flux in kapp-slack.gms]]=0,Table5[[#This Row],[flux in kapp-slack.gms]]&lt;&gt;0,NOT(Table5[[#This Row],[spont or unknown?]]))</f>
        <v>0</v>
      </c>
      <c r="U2760" s="1" t="b">
        <f>OR(_xlfn.TEXTAFTER(Table5[[#This Row],[rxn]],"-",-1)="SPONT",_xlfn.TEXTAFTER(Table5[[#This Row],[rxn]],"-",-1)="UNKNOWN")</f>
        <v>1</v>
      </c>
      <c r="V2760" s="1">
        <f>_xlfn.XLOOKUP(SUBSTITUTE(Table5[[#This Row],[rxn]],"RXN-","ENZLOAD-"),Table4[rxn],Table4[ub],0)</f>
        <v>0</v>
      </c>
      <c r="W2760" s="1" t="b">
        <f>AND(Table5[[#This Row],[FVA ENZLOAD flux UB]]=0,Table5[[#This Row],[ENZ not made when it should be?]])</f>
        <v>0</v>
      </c>
    </row>
    <row r="2761" spans="1:23" hidden="1">
      <c r="A2761" s="1"/>
      <c r="B2761" s="1" t="str">
        <f>_xlfn.TEXTBEFORE(Table38[[#This Row],[all fluxes from kapp-slack]]," ",,,,"")</f>
        <v/>
      </c>
      <c r="C2761" s="1">
        <f>_xlfn.NUMBERVALUE(IFERROR(_xlfn.TEXTAFTER(Table38[[#This Row],[all fluxes from kapp-slack]]," ",-1,,,""),""))</f>
        <v>0</v>
      </c>
      <c r="F2761" s="1" t="s">
        <v>7198</v>
      </c>
      <c r="G2761" s="1" t="str">
        <f>_xlfn.TEXTBEFORE(Table5[[#This Row],[rxn     kapp_old        kapp_slack_ub   kapp_slack_lb]]," ")</f>
        <v>RXN-ATPt_c_en_REV-SPONT</v>
      </c>
      <c r="H276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76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761" s="1">
        <f>_xlfn.NUMBERVALUE(_xlfn.TEXTAFTER(Table5[[#This Row],[rxn     kapp_old        kapp_slack_ub   kapp_slack_lb]]," ",-1))</f>
        <v>0</v>
      </c>
      <c r="K2761" s="1">
        <f>_xlfn.XLOOKUP(SUBSTITUTE(Table5[[#This Row],[rxn]],"RXN-","ENZLOAD-"),ENZLOAD[name],ENZLOAD[flux],0)</f>
        <v>0</v>
      </c>
      <c r="L2761" s="1" t="str">
        <f>"'"&amp;Table5[[#This Row],[rxn]]&amp;"'"&amp;CHAR(9)&amp;IF(AND(Table5[[#This Row],[kapp_slack_ub]]&lt;&gt;0,Table5[[#This Row],[kapp_old]]&lt;$F$1),$F$1,Table5[[#This Row],[kapp_old]])</f>
        <v>'RXN-ATPt_c_en_REV-SPONT'	27141.27779288</v>
      </c>
      <c r="M2761" s="1">
        <f>_xlfn.XLOOKUP(Table5[[#This Row],[rxn]],Table3[name],Table3[flux],$F$1)</f>
        <v>27141.277792879999</v>
      </c>
      <c r="N2761" s="1" t="str">
        <f>IFERROR(Table5[[#This Row],[min flux]]/Table5[[#This Row],[associated enzload]],"")</f>
        <v/>
      </c>
      <c r="O2761" s="1">
        <f>_xlfn.NUMBERVALUE(IF(Table5[[#This Row],[flux/enzload]]="","",ABS($N$1-Table5[[#This Row],[flux/enzload]])))</f>
        <v>0</v>
      </c>
      <c r="P2761" s="1">
        <f>Table5[[#This Row],[kapp_old]]+IFERROR(((Table5[[#This Row],[kapp_slack_ub]]-Table5[[#This Row],[kapp_slack_lb]])/Table5[[#This Row],[associated enzload]]),0)</f>
        <v>27141.277792879999</v>
      </c>
      <c r="Q2761" s="1" t="str">
        <f>"'"&amp;Table5[[#This Row],[rxn]]&amp;"'"&amp;CHAR(9)&amp;Table5[[#This Row],[kapp + (slack_ub - slack_lb)/enzload]]</f>
        <v>'RXN-ATPt_c_en_REV-SPONT'	27141.27779288</v>
      </c>
      <c r="R2761" s="1">
        <f>_xlfn.XLOOKUP(Table5[[#This Row],[rxn]],Table38[name],Table38[flux],0)</f>
        <v>0</v>
      </c>
      <c r="S2761" s="1">
        <f>_xlfn.XLOOKUP(SUBSTITUTE(Table5[[#This Row],[rxn]],"RXN-","ENZLOAD-"),Table38[name],Table38[flux],0)</f>
        <v>0</v>
      </c>
      <c r="T2761" s="1" t="b">
        <f>AND(Table5[[#This Row],[ENZLOAD flux in kapp-slack.gms]]=0,Table5[[#This Row],[flux in kapp-slack.gms]]&lt;&gt;0,NOT(Table5[[#This Row],[spont or unknown?]]))</f>
        <v>0</v>
      </c>
      <c r="U2761" s="1" t="b">
        <f>OR(_xlfn.TEXTAFTER(Table5[[#This Row],[rxn]],"-",-1)="SPONT",_xlfn.TEXTAFTER(Table5[[#This Row],[rxn]],"-",-1)="UNKNOWN")</f>
        <v>1</v>
      </c>
      <c r="V2761" s="1">
        <f>_xlfn.XLOOKUP(SUBSTITUTE(Table5[[#This Row],[rxn]],"RXN-","ENZLOAD-"),Table4[rxn],Table4[ub],0)</f>
        <v>0</v>
      </c>
      <c r="W2761" s="1" t="b">
        <f>AND(Table5[[#This Row],[FVA ENZLOAD flux UB]]=0,Table5[[#This Row],[ENZ not made when it should be?]])</f>
        <v>0</v>
      </c>
    </row>
    <row r="2762" spans="1:23" hidden="1">
      <c r="A2762" s="1"/>
      <c r="B2762" s="1" t="str">
        <f>_xlfn.TEXTBEFORE(Table38[[#This Row],[all fluxes from kapp-slack]]," ",,,,"")</f>
        <v/>
      </c>
      <c r="C2762" s="1">
        <f>_xlfn.NUMBERVALUE(IFERROR(_xlfn.TEXTAFTER(Table38[[#This Row],[all fluxes from kapp-slack]]," ",-1,,,""),""))</f>
        <v>0</v>
      </c>
      <c r="F2762" s="1" t="s">
        <v>7199</v>
      </c>
      <c r="G2762" s="1" t="str">
        <f>_xlfn.TEXTBEFORE(Table5[[#This Row],[rxn     kapp_old        kapp_slack_ub   kapp_slack_lb]]," ")</f>
        <v>RXN-ATPt_c_gm_FWD-SPONT</v>
      </c>
      <c r="H276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76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762" s="1">
        <f>_xlfn.NUMBERVALUE(_xlfn.TEXTAFTER(Table5[[#This Row],[rxn     kapp_old        kapp_slack_ub   kapp_slack_lb]]," ",-1))</f>
        <v>0</v>
      </c>
      <c r="K2762" s="1">
        <f>_xlfn.XLOOKUP(SUBSTITUTE(Table5[[#This Row],[rxn]],"RXN-","ENZLOAD-"),ENZLOAD[name],ENZLOAD[flux],0)</f>
        <v>0</v>
      </c>
      <c r="L2762" s="1" t="str">
        <f>"'"&amp;Table5[[#This Row],[rxn]]&amp;"'"&amp;CHAR(9)&amp;IF(AND(Table5[[#This Row],[kapp_slack_ub]]&lt;&gt;0,Table5[[#This Row],[kapp_old]]&lt;$F$1),$F$1,Table5[[#This Row],[kapp_old]])</f>
        <v>'RXN-ATPt_c_gm_FWD-SPONT'	27141.27779288</v>
      </c>
      <c r="M2762" s="1">
        <f>_xlfn.XLOOKUP(Table5[[#This Row],[rxn]],Table3[name],Table3[flux],$F$1)</f>
        <v>27141.277792879999</v>
      </c>
      <c r="N2762" s="1" t="str">
        <f>IFERROR(Table5[[#This Row],[min flux]]/Table5[[#This Row],[associated enzload]],"")</f>
        <v/>
      </c>
      <c r="O2762" s="1">
        <f>_xlfn.NUMBERVALUE(IF(Table5[[#This Row],[flux/enzload]]="","",ABS($N$1-Table5[[#This Row],[flux/enzload]])))</f>
        <v>0</v>
      </c>
      <c r="P2762" s="1">
        <f>Table5[[#This Row],[kapp_old]]+IFERROR(((Table5[[#This Row],[kapp_slack_ub]]-Table5[[#This Row],[kapp_slack_lb]])/Table5[[#This Row],[associated enzload]]),0)</f>
        <v>27141.277792879999</v>
      </c>
      <c r="Q2762" s="1" t="str">
        <f>"'"&amp;Table5[[#This Row],[rxn]]&amp;"'"&amp;CHAR(9)&amp;Table5[[#This Row],[kapp + (slack_ub - slack_lb)/enzload]]</f>
        <v>'RXN-ATPt_c_gm_FWD-SPONT'	27141.27779288</v>
      </c>
      <c r="R2762" s="1">
        <f>_xlfn.XLOOKUP(Table5[[#This Row],[rxn]],Table38[name],Table38[flux],0)</f>
        <v>0</v>
      </c>
      <c r="S2762" s="1">
        <f>_xlfn.XLOOKUP(SUBSTITUTE(Table5[[#This Row],[rxn]],"RXN-","ENZLOAD-"),Table38[name],Table38[flux],0)</f>
        <v>0</v>
      </c>
      <c r="T2762" s="1" t="b">
        <f>AND(Table5[[#This Row],[ENZLOAD flux in kapp-slack.gms]]=0,Table5[[#This Row],[flux in kapp-slack.gms]]&lt;&gt;0,NOT(Table5[[#This Row],[spont or unknown?]]))</f>
        <v>0</v>
      </c>
      <c r="U2762" s="1" t="b">
        <f>OR(_xlfn.TEXTAFTER(Table5[[#This Row],[rxn]],"-",-1)="SPONT",_xlfn.TEXTAFTER(Table5[[#This Row],[rxn]],"-",-1)="UNKNOWN")</f>
        <v>1</v>
      </c>
      <c r="V2762" s="1">
        <f>_xlfn.XLOOKUP(SUBSTITUTE(Table5[[#This Row],[rxn]],"RXN-","ENZLOAD-"),Table4[rxn],Table4[ub],0)</f>
        <v>0</v>
      </c>
      <c r="W2762" s="1" t="b">
        <f>AND(Table5[[#This Row],[FVA ENZLOAD flux UB]]=0,Table5[[#This Row],[ENZ not made when it should be?]])</f>
        <v>0</v>
      </c>
    </row>
    <row r="2763" spans="1:23" hidden="1">
      <c r="A2763" s="1"/>
      <c r="B2763" s="1" t="str">
        <f>_xlfn.TEXTBEFORE(Table38[[#This Row],[all fluxes from kapp-slack]]," ",,,,"")</f>
        <v/>
      </c>
      <c r="C2763" s="1">
        <f>_xlfn.NUMBERVALUE(IFERROR(_xlfn.TEXTAFTER(Table38[[#This Row],[all fluxes from kapp-slack]]," ",-1,,,""),""))</f>
        <v>0</v>
      </c>
      <c r="F2763" s="1" t="s">
        <v>7200</v>
      </c>
      <c r="G2763" s="1" t="str">
        <f>_xlfn.TEXTBEFORE(Table5[[#This Row],[rxn     kapp_old        kapp_slack_ub   kapp_slack_lb]]," ")</f>
        <v>RXN-ATPt_c_gm_REV-SPONT</v>
      </c>
      <c r="H276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76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763" s="1">
        <f>_xlfn.NUMBERVALUE(_xlfn.TEXTAFTER(Table5[[#This Row],[rxn     kapp_old        kapp_slack_ub   kapp_slack_lb]]," ",-1))</f>
        <v>0</v>
      </c>
      <c r="K2763" s="1">
        <f>_xlfn.XLOOKUP(SUBSTITUTE(Table5[[#This Row],[rxn]],"RXN-","ENZLOAD-"),ENZLOAD[name],ENZLOAD[flux],0)</f>
        <v>0</v>
      </c>
      <c r="L2763" s="1" t="str">
        <f>"'"&amp;Table5[[#This Row],[rxn]]&amp;"'"&amp;CHAR(9)&amp;IF(AND(Table5[[#This Row],[kapp_slack_ub]]&lt;&gt;0,Table5[[#This Row],[kapp_old]]&lt;$F$1),$F$1,Table5[[#This Row],[kapp_old]])</f>
        <v>'RXN-ATPt_c_gm_REV-SPONT'	27141.27779288</v>
      </c>
      <c r="M2763" s="1">
        <f>_xlfn.XLOOKUP(Table5[[#This Row],[rxn]],Table3[name],Table3[flux],$F$1)</f>
        <v>27141.277792879999</v>
      </c>
      <c r="N2763" s="1" t="str">
        <f>IFERROR(Table5[[#This Row],[min flux]]/Table5[[#This Row],[associated enzload]],"")</f>
        <v/>
      </c>
      <c r="O2763" s="1">
        <f>_xlfn.NUMBERVALUE(IF(Table5[[#This Row],[flux/enzload]]="","",ABS($N$1-Table5[[#This Row],[flux/enzload]])))</f>
        <v>0</v>
      </c>
      <c r="P2763" s="1">
        <f>Table5[[#This Row],[kapp_old]]+IFERROR(((Table5[[#This Row],[kapp_slack_ub]]-Table5[[#This Row],[kapp_slack_lb]])/Table5[[#This Row],[associated enzload]]),0)</f>
        <v>27141.277792879999</v>
      </c>
      <c r="Q2763" s="1" t="str">
        <f>"'"&amp;Table5[[#This Row],[rxn]]&amp;"'"&amp;CHAR(9)&amp;Table5[[#This Row],[kapp + (slack_ub - slack_lb)/enzload]]</f>
        <v>'RXN-ATPt_c_gm_REV-SPONT'	27141.27779288</v>
      </c>
      <c r="R2763" s="1">
        <f>_xlfn.XLOOKUP(Table5[[#This Row],[rxn]],Table38[name],Table38[flux],0)</f>
        <v>0</v>
      </c>
      <c r="S2763" s="1">
        <f>_xlfn.XLOOKUP(SUBSTITUTE(Table5[[#This Row],[rxn]],"RXN-","ENZLOAD-"),Table38[name],Table38[flux],0)</f>
        <v>0</v>
      </c>
      <c r="T2763" s="1" t="b">
        <f>AND(Table5[[#This Row],[ENZLOAD flux in kapp-slack.gms]]=0,Table5[[#This Row],[flux in kapp-slack.gms]]&lt;&gt;0,NOT(Table5[[#This Row],[spont or unknown?]]))</f>
        <v>0</v>
      </c>
      <c r="U2763" s="1" t="b">
        <f>OR(_xlfn.TEXTAFTER(Table5[[#This Row],[rxn]],"-",-1)="SPONT",_xlfn.TEXTAFTER(Table5[[#This Row],[rxn]],"-",-1)="UNKNOWN")</f>
        <v>1</v>
      </c>
      <c r="V2763" s="1">
        <f>_xlfn.XLOOKUP(SUBSTITUTE(Table5[[#This Row],[rxn]],"RXN-","ENZLOAD-"),Table4[rxn],Table4[ub],0)</f>
        <v>0</v>
      </c>
      <c r="W2763" s="1" t="b">
        <f>AND(Table5[[#This Row],[FVA ENZLOAD flux UB]]=0,Table5[[#This Row],[ENZ not made when it should be?]])</f>
        <v>0</v>
      </c>
    </row>
    <row r="2764" spans="1:23" hidden="1">
      <c r="A2764" s="1"/>
      <c r="B2764" s="1" t="str">
        <f>_xlfn.TEXTBEFORE(Table38[[#This Row],[all fluxes from kapp-slack]]," ",,,,"")</f>
        <v/>
      </c>
      <c r="C2764" s="1">
        <f>_xlfn.NUMBERVALUE(IFERROR(_xlfn.TEXTAFTER(Table38[[#This Row],[all fluxes from kapp-slack]]," ",-1,,,""),""))</f>
        <v>0</v>
      </c>
      <c r="F2764" s="1" t="s">
        <v>7201</v>
      </c>
      <c r="G2764" s="1" t="str">
        <f>_xlfn.TEXTBEFORE(Table5[[#This Row],[rxn     kapp_old        kapp_slack_ub   kapp_slack_lb]]," ")</f>
        <v>RXN-ATPt_c_l_FWD-SPONT</v>
      </c>
      <c r="H276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76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764" s="1">
        <f>_xlfn.NUMBERVALUE(_xlfn.TEXTAFTER(Table5[[#This Row],[rxn     kapp_old        kapp_slack_ub   kapp_slack_lb]]," ",-1))</f>
        <v>0</v>
      </c>
      <c r="K2764" s="1">
        <f>_xlfn.XLOOKUP(SUBSTITUTE(Table5[[#This Row],[rxn]],"RXN-","ENZLOAD-"),ENZLOAD[name],ENZLOAD[flux],0)</f>
        <v>0</v>
      </c>
      <c r="L2764" s="1" t="str">
        <f>"'"&amp;Table5[[#This Row],[rxn]]&amp;"'"&amp;CHAR(9)&amp;IF(AND(Table5[[#This Row],[kapp_slack_ub]]&lt;&gt;0,Table5[[#This Row],[kapp_old]]&lt;$F$1),$F$1,Table5[[#This Row],[kapp_old]])</f>
        <v>'RXN-ATPt_c_l_FWD-SPONT'	27141.27779288</v>
      </c>
      <c r="M2764" s="1">
        <f>_xlfn.XLOOKUP(Table5[[#This Row],[rxn]],Table3[name],Table3[flux],$F$1)</f>
        <v>27141.277792879999</v>
      </c>
      <c r="N2764" s="1" t="str">
        <f>IFERROR(Table5[[#This Row],[min flux]]/Table5[[#This Row],[associated enzload]],"")</f>
        <v/>
      </c>
      <c r="O2764" s="1">
        <f>_xlfn.NUMBERVALUE(IF(Table5[[#This Row],[flux/enzload]]="","",ABS($N$1-Table5[[#This Row],[flux/enzload]])))</f>
        <v>0</v>
      </c>
      <c r="P2764" s="1">
        <f>Table5[[#This Row],[kapp_old]]+IFERROR(((Table5[[#This Row],[kapp_slack_ub]]-Table5[[#This Row],[kapp_slack_lb]])/Table5[[#This Row],[associated enzload]]),0)</f>
        <v>27141.277792879999</v>
      </c>
      <c r="Q2764" s="1" t="str">
        <f>"'"&amp;Table5[[#This Row],[rxn]]&amp;"'"&amp;CHAR(9)&amp;Table5[[#This Row],[kapp + (slack_ub - slack_lb)/enzload]]</f>
        <v>'RXN-ATPt_c_l_FWD-SPONT'	27141.27779288</v>
      </c>
      <c r="R2764" s="1">
        <f>_xlfn.XLOOKUP(Table5[[#This Row],[rxn]],Table38[name],Table38[flux],0)</f>
        <v>1.964548899E-4</v>
      </c>
      <c r="S2764" s="1">
        <f>_xlfn.XLOOKUP(SUBSTITUTE(Table5[[#This Row],[rxn]],"RXN-","ENZLOAD-"),Table38[name],Table38[flux],0)</f>
        <v>0</v>
      </c>
      <c r="T2764" s="1" t="b">
        <f>AND(Table5[[#This Row],[ENZLOAD flux in kapp-slack.gms]]=0,Table5[[#This Row],[flux in kapp-slack.gms]]&lt;&gt;0,NOT(Table5[[#This Row],[spont or unknown?]]))</f>
        <v>0</v>
      </c>
      <c r="U2764" s="1" t="b">
        <f>OR(_xlfn.TEXTAFTER(Table5[[#This Row],[rxn]],"-",-1)="SPONT",_xlfn.TEXTAFTER(Table5[[#This Row],[rxn]],"-",-1)="UNKNOWN")</f>
        <v>1</v>
      </c>
      <c r="V2764" s="1">
        <f>_xlfn.XLOOKUP(SUBSTITUTE(Table5[[#This Row],[rxn]],"RXN-","ENZLOAD-"),Table4[rxn],Table4[ub],0)</f>
        <v>0</v>
      </c>
      <c r="W2764" s="1" t="b">
        <f>AND(Table5[[#This Row],[FVA ENZLOAD flux UB]]=0,Table5[[#This Row],[ENZ not made when it should be?]])</f>
        <v>0</v>
      </c>
    </row>
    <row r="2765" spans="1:23" hidden="1">
      <c r="A2765" s="1"/>
      <c r="B2765" s="1" t="str">
        <f>_xlfn.TEXTBEFORE(Table38[[#This Row],[all fluxes from kapp-slack]]," ",,,,"")</f>
        <v/>
      </c>
      <c r="C2765" s="1">
        <f>_xlfn.NUMBERVALUE(IFERROR(_xlfn.TEXTAFTER(Table38[[#This Row],[all fluxes from kapp-slack]]," ",-1,,,""),""))</f>
        <v>0</v>
      </c>
      <c r="F2765" s="1" t="s">
        <v>7202</v>
      </c>
      <c r="G2765" s="1" t="str">
        <f>_xlfn.TEXTBEFORE(Table5[[#This Row],[rxn     kapp_old        kapp_slack_ub   kapp_slack_lb]]," ")</f>
        <v>RXN-ATPt_c_l_REV-SPONT</v>
      </c>
      <c r="H276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76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765" s="1">
        <f>_xlfn.NUMBERVALUE(_xlfn.TEXTAFTER(Table5[[#This Row],[rxn     kapp_old        kapp_slack_ub   kapp_slack_lb]]," ",-1))</f>
        <v>0</v>
      </c>
      <c r="K2765" s="1">
        <f>_xlfn.XLOOKUP(SUBSTITUTE(Table5[[#This Row],[rxn]],"RXN-","ENZLOAD-"),ENZLOAD[name],ENZLOAD[flux],0)</f>
        <v>0</v>
      </c>
      <c r="L2765" s="1" t="str">
        <f>"'"&amp;Table5[[#This Row],[rxn]]&amp;"'"&amp;CHAR(9)&amp;IF(AND(Table5[[#This Row],[kapp_slack_ub]]&lt;&gt;0,Table5[[#This Row],[kapp_old]]&lt;$F$1),$F$1,Table5[[#This Row],[kapp_old]])</f>
        <v>'RXN-ATPt_c_l_REV-SPONT'	27141.27779288</v>
      </c>
      <c r="M2765" s="1">
        <f>_xlfn.XLOOKUP(Table5[[#This Row],[rxn]],Table3[name],Table3[flux],$F$1)</f>
        <v>27141.277792879999</v>
      </c>
      <c r="N2765" s="1" t="str">
        <f>IFERROR(Table5[[#This Row],[min flux]]/Table5[[#This Row],[associated enzload]],"")</f>
        <v/>
      </c>
      <c r="O2765" s="1">
        <f>_xlfn.NUMBERVALUE(IF(Table5[[#This Row],[flux/enzload]]="","",ABS($N$1-Table5[[#This Row],[flux/enzload]])))</f>
        <v>0</v>
      </c>
      <c r="P2765" s="1">
        <f>Table5[[#This Row],[kapp_old]]+IFERROR(((Table5[[#This Row],[kapp_slack_ub]]-Table5[[#This Row],[kapp_slack_lb]])/Table5[[#This Row],[associated enzload]]),0)</f>
        <v>27141.277792879999</v>
      </c>
      <c r="Q2765" s="1" t="str">
        <f>"'"&amp;Table5[[#This Row],[rxn]]&amp;"'"&amp;CHAR(9)&amp;Table5[[#This Row],[kapp + (slack_ub - slack_lb)/enzload]]</f>
        <v>'RXN-ATPt_c_l_REV-SPONT'	27141.27779288</v>
      </c>
      <c r="R2765" s="1">
        <f>_xlfn.XLOOKUP(Table5[[#This Row],[rxn]],Table38[name],Table38[flux],0)</f>
        <v>0</v>
      </c>
      <c r="S2765" s="1">
        <f>_xlfn.XLOOKUP(SUBSTITUTE(Table5[[#This Row],[rxn]],"RXN-","ENZLOAD-"),Table38[name],Table38[flux],0)</f>
        <v>0</v>
      </c>
      <c r="T2765" s="1" t="b">
        <f>AND(Table5[[#This Row],[ENZLOAD flux in kapp-slack.gms]]=0,Table5[[#This Row],[flux in kapp-slack.gms]]&lt;&gt;0,NOT(Table5[[#This Row],[spont or unknown?]]))</f>
        <v>0</v>
      </c>
      <c r="U2765" s="1" t="b">
        <f>OR(_xlfn.TEXTAFTER(Table5[[#This Row],[rxn]],"-",-1)="SPONT",_xlfn.TEXTAFTER(Table5[[#This Row],[rxn]],"-",-1)="UNKNOWN")</f>
        <v>1</v>
      </c>
      <c r="V2765" s="1">
        <f>_xlfn.XLOOKUP(SUBSTITUTE(Table5[[#This Row],[rxn]],"RXN-","ENZLOAD-"),Table4[rxn],Table4[ub],0)</f>
        <v>0</v>
      </c>
      <c r="W2765" s="1" t="b">
        <f>AND(Table5[[#This Row],[FVA ENZLOAD flux UB]]=0,Table5[[#This Row],[ENZ not made when it should be?]])</f>
        <v>0</v>
      </c>
    </row>
    <row r="2766" spans="1:23" hidden="1">
      <c r="A2766" s="1"/>
      <c r="B2766" s="1" t="str">
        <f>_xlfn.TEXTBEFORE(Table38[[#This Row],[all fluxes from kapp-slack]]," ",,,,"")</f>
        <v/>
      </c>
      <c r="C2766" s="1">
        <f>_xlfn.NUMBERVALUE(IFERROR(_xlfn.TEXTAFTER(Table38[[#This Row],[all fluxes from kapp-slack]]," ",-1,,,""),""))</f>
        <v>0</v>
      </c>
      <c r="F2766" s="1" t="s">
        <v>7203</v>
      </c>
      <c r="G2766" s="1" t="str">
        <f>_xlfn.TEXTBEFORE(Table5[[#This Row],[rxn     kapp_old        kapp_slack_ub   kapp_slack_lb]]," ")</f>
        <v>RXN-ATPt_c_n_FWD-SPONT</v>
      </c>
      <c r="H276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76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766" s="1">
        <f>_xlfn.NUMBERVALUE(_xlfn.TEXTAFTER(Table5[[#This Row],[rxn     kapp_old        kapp_slack_ub   kapp_slack_lb]]," ",-1))</f>
        <v>0</v>
      </c>
      <c r="K2766" s="1">
        <f>_xlfn.XLOOKUP(SUBSTITUTE(Table5[[#This Row],[rxn]],"RXN-","ENZLOAD-"),ENZLOAD[name],ENZLOAD[flux],0)</f>
        <v>0</v>
      </c>
      <c r="L2766" s="1" t="str">
        <f>"'"&amp;Table5[[#This Row],[rxn]]&amp;"'"&amp;CHAR(9)&amp;IF(AND(Table5[[#This Row],[kapp_slack_ub]]&lt;&gt;0,Table5[[#This Row],[kapp_old]]&lt;$F$1),$F$1,Table5[[#This Row],[kapp_old]])</f>
        <v>'RXN-ATPt_c_n_FWD-SPONT'	27141.27779288</v>
      </c>
      <c r="M2766" s="1">
        <f>_xlfn.XLOOKUP(Table5[[#This Row],[rxn]],Table3[name],Table3[flux],$F$1)</f>
        <v>27141.277792879999</v>
      </c>
      <c r="N2766" s="1" t="str">
        <f>IFERROR(Table5[[#This Row],[min flux]]/Table5[[#This Row],[associated enzload]],"")</f>
        <v/>
      </c>
      <c r="O2766" s="1">
        <f>_xlfn.NUMBERVALUE(IF(Table5[[#This Row],[flux/enzload]]="","",ABS($N$1-Table5[[#This Row],[flux/enzload]])))</f>
        <v>0</v>
      </c>
      <c r="P2766" s="1">
        <f>Table5[[#This Row],[kapp_old]]+IFERROR(((Table5[[#This Row],[kapp_slack_ub]]-Table5[[#This Row],[kapp_slack_lb]])/Table5[[#This Row],[associated enzload]]),0)</f>
        <v>27141.277792879999</v>
      </c>
      <c r="Q2766" s="1" t="str">
        <f>"'"&amp;Table5[[#This Row],[rxn]]&amp;"'"&amp;CHAR(9)&amp;Table5[[#This Row],[kapp + (slack_ub - slack_lb)/enzload]]</f>
        <v>'RXN-ATPt_c_n_FWD-SPONT'	27141.27779288</v>
      </c>
      <c r="R2766" s="1">
        <f>_xlfn.XLOOKUP(Table5[[#This Row],[rxn]],Table38[name],Table38[flux],0)</f>
        <v>0</v>
      </c>
      <c r="S2766" s="1">
        <f>_xlfn.XLOOKUP(SUBSTITUTE(Table5[[#This Row],[rxn]],"RXN-","ENZLOAD-"),Table38[name],Table38[flux],0)</f>
        <v>0</v>
      </c>
      <c r="T2766" s="1" t="b">
        <f>AND(Table5[[#This Row],[ENZLOAD flux in kapp-slack.gms]]=0,Table5[[#This Row],[flux in kapp-slack.gms]]&lt;&gt;0,NOT(Table5[[#This Row],[spont or unknown?]]))</f>
        <v>0</v>
      </c>
      <c r="U2766" s="1" t="b">
        <f>OR(_xlfn.TEXTAFTER(Table5[[#This Row],[rxn]],"-",-1)="SPONT",_xlfn.TEXTAFTER(Table5[[#This Row],[rxn]],"-",-1)="UNKNOWN")</f>
        <v>1</v>
      </c>
      <c r="V2766" s="1">
        <f>_xlfn.XLOOKUP(SUBSTITUTE(Table5[[#This Row],[rxn]],"RXN-","ENZLOAD-"),Table4[rxn],Table4[ub],0)</f>
        <v>0</v>
      </c>
      <c r="W2766" s="1" t="b">
        <f>AND(Table5[[#This Row],[FVA ENZLOAD flux UB]]=0,Table5[[#This Row],[ENZ not made when it should be?]])</f>
        <v>0</v>
      </c>
    </row>
    <row r="2767" spans="1:23" hidden="1">
      <c r="A2767" s="1"/>
      <c r="B2767" s="1" t="str">
        <f>_xlfn.TEXTBEFORE(Table38[[#This Row],[all fluxes from kapp-slack]]," ",,,,"")</f>
        <v/>
      </c>
      <c r="C2767" s="1">
        <f>_xlfn.NUMBERVALUE(IFERROR(_xlfn.TEXTAFTER(Table38[[#This Row],[all fluxes from kapp-slack]]," ",-1,,,""),""))</f>
        <v>0</v>
      </c>
      <c r="F2767" s="1" t="s">
        <v>7204</v>
      </c>
      <c r="G2767" s="1" t="str">
        <f>_xlfn.TEXTBEFORE(Table5[[#This Row],[rxn     kapp_old        kapp_slack_ub   kapp_slack_lb]]," ")</f>
        <v>RXN-ATPt_c_n_REV-SPONT</v>
      </c>
      <c r="H276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76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767" s="1">
        <f>_xlfn.NUMBERVALUE(_xlfn.TEXTAFTER(Table5[[#This Row],[rxn     kapp_old        kapp_slack_ub   kapp_slack_lb]]," ",-1))</f>
        <v>0</v>
      </c>
      <c r="K2767" s="1">
        <f>_xlfn.XLOOKUP(SUBSTITUTE(Table5[[#This Row],[rxn]],"RXN-","ENZLOAD-"),ENZLOAD[name],ENZLOAD[flux],0)</f>
        <v>0</v>
      </c>
      <c r="L2767" s="1" t="str">
        <f>"'"&amp;Table5[[#This Row],[rxn]]&amp;"'"&amp;CHAR(9)&amp;IF(AND(Table5[[#This Row],[kapp_slack_ub]]&lt;&gt;0,Table5[[#This Row],[kapp_old]]&lt;$F$1),$F$1,Table5[[#This Row],[kapp_old]])</f>
        <v>'RXN-ATPt_c_n_REV-SPONT'	27141.27779288</v>
      </c>
      <c r="M2767" s="1">
        <f>_xlfn.XLOOKUP(Table5[[#This Row],[rxn]],Table3[name],Table3[flux],$F$1)</f>
        <v>27141.277792879999</v>
      </c>
      <c r="N2767" s="1" t="str">
        <f>IFERROR(Table5[[#This Row],[min flux]]/Table5[[#This Row],[associated enzload]],"")</f>
        <v/>
      </c>
      <c r="O2767" s="1">
        <f>_xlfn.NUMBERVALUE(IF(Table5[[#This Row],[flux/enzload]]="","",ABS($N$1-Table5[[#This Row],[flux/enzload]])))</f>
        <v>0</v>
      </c>
      <c r="P2767" s="1">
        <f>Table5[[#This Row],[kapp_old]]+IFERROR(((Table5[[#This Row],[kapp_slack_ub]]-Table5[[#This Row],[kapp_slack_lb]])/Table5[[#This Row],[associated enzload]]),0)</f>
        <v>27141.277792879999</v>
      </c>
      <c r="Q2767" s="1" t="str">
        <f>"'"&amp;Table5[[#This Row],[rxn]]&amp;"'"&amp;CHAR(9)&amp;Table5[[#This Row],[kapp + (slack_ub - slack_lb)/enzload]]</f>
        <v>'RXN-ATPt_c_n_REV-SPONT'	27141.27779288</v>
      </c>
      <c r="R2767" s="1">
        <f>_xlfn.XLOOKUP(Table5[[#This Row],[rxn]],Table38[name],Table38[flux],0)</f>
        <v>0</v>
      </c>
      <c r="S2767" s="1">
        <f>_xlfn.XLOOKUP(SUBSTITUTE(Table5[[#This Row],[rxn]],"RXN-","ENZLOAD-"),Table38[name],Table38[flux],0)</f>
        <v>0</v>
      </c>
      <c r="T2767" s="1" t="b">
        <f>AND(Table5[[#This Row],[ENZLOAD flux in kapp-slack.gms]]=0,Table5[[#This Row],[flux in kapp-slack.gms]]&lt;&gt;0,NOT(Table5[[#This Row],[spont or unknown?]]))</f>
        <v>0</v>
      </c>
      <c r="U2767" s="1" t="b">
        <f>OR(_xlfn.TEXTAFTER(Table5[[#This Row],[rxn]],"-",-1)="SPONT",_xlfn.TEXTAFTER(Table5[[#This Row],[rxn]],"-",-1)="UNKNOWN")</f>
        <v>1</v>
      </c>
      <c r="V2767" s="1">
        <f>_xlfn.XLOOKUP(SUBSTITUTE(Table5[[#This Row],[rxn]],"RXN-","ENZLOAD-"),Table4[rxn],Table4[ub],0)</f>
        <v>0</v>
      </c>
      <c r="W2767" s="1" t="b">
        <f>AND(Table5[[#This Row],[FVA ENZLOAD flux UB]]=0,Table5[[#This Row],[ENZ not made when it should be?]])</f>
        <v>0</v>
      </c>
    </row>
    <row r="2768" spans="1:23" hidden="1">
      <c r="A2768" s="1"/>
      <c r="B2768" s="1" t="str">
        <f>_xlfn.TEXTBEFORE(Table38[[#This Row],[all fluxes from kapp-slack]]," ",,,,"")</f>
        <v/>
      </c>
      <c r="C2768" s="1">
        <f>_xlfn.NUMBERVALUE(IFERROR(_xlfn.TEXTAFTER(Table38[[#This Row],[all fluxes from kapp-slack]]," ",-1,,,""),""))</f>
        <v>0</v>
      </c>
      <c r="F2768" s="1" t="s">
        <v>7205</v>
      </c>
      <c r="G2768" s="1" t="str">
        <f>_xlfn.TEXTBEFORE(Table5[[#This Row],[rxn     kapp_old        kapp_slack_ub   kapp_slack_lb]]," ")</f>
        <v>RXN-ATPt_c_r_FWD-SPONT</v>
      </c>
      <c r="H276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76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768" s="1">
        <f>_xlfn.NUMBERVALUE(_xlfn.TEXTAFTER(Table5[[#This Row],[rxn     kapp_old        kapp_slack_ub   kapp_slack_lb]]," ",-1))</f>
        <v>0</v>
      </c>
      <c r="K2768" s="1">
        <f>_xlfn.XLOOKUP(SUBSTITUTE(Table5[[#This Row],[rxn]],"RXN-","ENZLOAD-"),ENZLOAD[name],ENZLOAD[flux],0)</f>
        <v>0</v>
      </c>
      <c r="L2768" s="1" t="str">
        <f>"'"&amp;Table5[[#This Row],[rxn]]&amp;"'"&amp;CHAR(9)&amp;IF(AND(Table5[[#This Row],[kapp_slack_ub]]&lt;&gt;0,Table5[[#This Row],[kapp_old]]&lt;$F$1),$F$1,Table5[[#This Row],[kapp_old]])</f>
        <v>'RXN-ATPt_c_r_FWD-SPONT'	27141.27779288</v>
      </c>
      <c r="M2768" s="1">
        <f>_xlfn.XLOOKUP(Table5[[#This Row],[rxn]],Table3[name],Table3[flux],$F$1)</f>
        <v>27141.277792879999</v>
      </c>
      <c r="N2768" s="1" t="str">
        <f>IFERROR(Table5[[#This Row],[min flux]]/Table5[[#This Row],[associated enzload]],"")</f>
        <v/>
      </c>
      <c r="O2768" s="1">
        <f>_xlfn.NUMBERVALUE(IF(Table5[[#This Row],[flux/enzload]]="","",ABS($N$1-Table5[[#This Row],[flux/enzload]])))</f>
        <v>0</v>
      </c>
      <c r="P2768" s="1">
        <f>Table5[[#This Row],[kapp_old]]+IFERROR(((Table5[[#This Row],[kapp_slack_ub]]-Table5[[#This Row],[kapp_slack_lb]])/Table5[[#This Row],[associated enzload]]),0)</f>
        <v>27141.277792879999</v>
      </c>
      <c r="Q2768" s="1" t="str">
        <f>"'"&amp;Table5[[#This Row],[rxn]]&amp;"'"&amp;CHAR(9)&amp;Table5[[#This Row],[kapp + (slack_ub - slack_lb)/enzload]]</f>
        <v>'RXN-ATPt_c_r_FWD-SPONT'	27141.27779288</v>
      </c>
      <c r="R2768" s="1">
        <f>_xlfn.XLOOKUP(Table5[[#This Row],[rxn]],Table38[name],Table38[flux],0)</f>
        <v>0</v>
      </c>
      <c r="S2768" s="1">
        <f>_xlfn.XLOOKUP(SUBSTITUTE(Table5[[#This Row],[rxn]],"RXN-","ENZLOAD-"),Table38[name],Table38[flux],0)</f>
        <v>0</v>
      </c>
      <c r="T2768" s="1" t="b">
        <f>AND(Table5[[#This Row],[ENZLOAD flux in kapp-slack.gms]]=0,Table5[[#This Row],[flux in kapp-slack.gms]]&lt;&gt;0,NOT(Table5[[#This Row],[spont or unknown?]]))</f>
        <v>0</v>
      </c>
      <c r="U2768" s="1" t="b">
        <f>OR(_xlfn.TEXTAFTER(Table5[[#This Row],[rxn]],"-",-1)="SPONT",_xlfn.TEXTAFTER(Table5[[#This Row],[rxn]],"-",-1)="UNKNOWN")</f>
        <v>1</v>
      </c>
      <c r="V2768" s="1">
        <f>_xlfn.XLOOKUP(SUBSTITUTE(Table5[[#This Row],[rxn]],"RXN-","ENZLOAD-"),Table4[rxn],Table4[ub],0)</f>
        <v>0</v>
      </c>
      <c r="W2768" s="1" t="b">
        <f>AND(Table5[[#This Row],[FVA ENZLOAD flux UB]]=0,Table5[[#This Row],[ENZ not made when it should be?]])</f>
        <v>0</v>
      </c>
    </row>
    <row r="2769" spans="1:23" hidden="1">
      <c r="A2769" s="1"/>
      <c r="B2769" s="1" t="str">
        <f>_xlfn.TEXTBEFORE(Table38[[#This Row],[all fluxes from kapp-slack]]," ",,,,"")</f>
        <v/>
      </c>
      <c r="C2769" s="1">
        <f>_xlfn.NUMBERVALUE(IFERROR(_xlfn.TEXTAFTER(Table38[[#This Row],[all fluxes from kapp-slack]]," ",-1,,,""),""))</f>
        <v>0</v>
      </c>
      <c r="F2769" s="1" t="s">
        <v>7206</v>
      </c>
      <c r="G2769" s="1" t="str">
        <f>_xlfn.TEXTBEFORE(Table5[[#This Row],[rxn     kapp_old        kapp_slack_ub   kapp_slack_lb]]," ")</f>
        <v>RXN-ATPt_c_r_REV-SPONT</v>
      </c>
      <c r="H276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76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769" s="1">
        <f>_xlfn.NUMBERVALUE(_xlfn.TEXTAFTER(Table5[[#This Row],[rxn     kapp_old        kapp_slack_ub   kapp_slack_lb]]," ",-1))</f>
        <v>0</v>
      </c>
      <c r="K2769" s="1">
        <f>_xlfn.XLOOKUP(SUBSTITUTE(Table5[[#This Row],[rxn]],"RXN-","ENZLOAD-"),ENZLOAD[name],ENZLOAD[flux],0)</f>
        <v>0</v>
      </c>
      <c r="L2769" s="1" t="str">
        <f>"'"&amp;Table5[[#This Row],[rxn]]&amp;"'"&amp;CHAR(9)&amp;IF(AND(Table5[[#This Row],[kapp_slack_ub]]&lt;&gt;0,Table5[[#This Row],[kapp_old]]&lt;$F$1),$F$1,Table5[[#This Row],[kapp_old]])</f>
        <v>'RXN-ATPt_c_r_REV-SPONT'	27141.27779288</v>
      </c>
      <c r="M2769" s="1">
        <f>_xlfn.XLOOKUP(Table5[[#This Row],[rxn]],Table3[name],Table3[flux],$F$1)</f>
        <v>27141.277792879999</v>
      </c>
      <c r="N2769" s="1" t="str">
        <f>IFERROR(Table5[[#This Row],[min flux]]/Table5[[#This Row],[associated enzload]],"")</f>
        <v/>
      </c>
      <c r="O2769" s="1">
        <f>_xlfn.NUMBERVALUE(IF(Table5[[#This Row],[flux/enzload]]="","",ABS($N$1-Table5[[#This Row],[flux/enzload]])))</f>
        <v>0</v>
      </c>
      <c r="P2769" s="1">
        <f>Table5[[#This Row],[kapp_old]]+IFERROR(((Table5[[#This Row],[kapp_slack_ub]]-Table5[[#This Row],[kapp_slack_lb]])/Table5[[#This Row],[associated enzload]]),0)</f>
        <v>27141.277792879999</v>
      </c>
      <c r="Q2769" s="1" t="str">
        <f>"'"&amp;Table5[[#This Row],[rxn]]&amp;"'"&amp;CHAR(9)&amp;Table5[[#This Row],[kapp + (slack_ub - slack_lb)/enzload]]</f>
        <v>'RXN-ATPt_c_r_REV-SPONT'	27141.27779288</v>
      </c>
      <c r="R2769" s="1">
        <f>_xlfn.XLOOKUP(Table5[[#This Row],[rxn]],Table38[name],Table38[flux],0)</f>
        <v>0</v>
      </c>
      <c r="S2769" s="1">
        <f>_xlfn.XLOOKUP(SUBSTITUTE(Table5[[#This Row],[rxn]],"RXN-","ENZLOAD-"),Table38[name],Table38[flux],0)</f>
        <v>0</v>
      </c>
      <c r="T2769" s="1" t="b">
        <f>AND(Table5[[#This Row],[ENZLOAD flux in kapp-slack.gms]]=0,Table5[[#This Row],[flux in kapp-slack.gms]]&lt;&gt;0,NOT(Table5[[#This Row],[spont or unknown?]]))</f>
        <v>0</v>
      </c>
      <c r="U2769" s="1" t="b">
        <f>OR(_xlfn.TEXTAFTER(Table5[[#This Row],[rxn]],"-",-1)="SPONT",_xlfn.TEXTAFTER(Table5[[#This Row],[rxn]],"-",-1)="UNKNOWN")</f>
        <v>1</v>
      </c>
      <c r="V2769" s="1">
        <f>_xlfn.XLOOKUP(SUBSTITUTE(Table5[[#This Row],[rxn]],"RXN-","ENZLOAD-"),Table4[rxn],Table4[ub],0)</f>
        <v>0</v>
      </c>
      <c r="W2769" s="1" t="b">
        <f>AND(Table5[[#This Row],[FVA ENZLOAD flux UB]]=0,Table5[[#This Row],[ENZ not made when it should be?]])</f>
        <v>0</v>
      </c>
    </row>
    <row r="2770" spans="1:23" hidden="1">
      <c r="A2770" s="1"/>
      <c r="B2770" s="1" t="str">
        <f>_xlfn.TEXTBEFORE(Table38[[#This Row],[all fluxes from kapp-slack]]," ",,,,"")</f>
        <v/>
      </c>
      <c r="C2770" s="1">
        <f>_xlfn.NUMBERVALUE(IFERROR(_xlfn.TEXTAFTER(Table38[[#This Row],[all fluxes from kapp-slack]]," ",-1,,,""),""))</f>
        <v>0</v>
      </c>
      <c r="F2770" s="1" t="s">
        <v>7207</v>
      </c>
      <c r="G2770" s="1" t="str">
        <f>_xlfn.TEXTBEFORE(Table5[[#This Row],[rxn     kapp_old        kapp_slack_ub   kapp_slack_lb]]," ")</f>
        <v>RXN-ATPt_c_rm_FWD-SPONT</v>
      </c>
      <c r="H277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77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770" s="1">
        <f>_xlfn.NUMBERVALUE(_xlfn.TEXTAFTER(Table5[[#This Row],[rxn     kapp_old        kapp_slack_ub   kapp_slack_lb]]," ",-1))</f>
        <v>0</v>
      </c>
      <c r="K2770" s="1">
        <f>_xlfn.XLOOKUP(SUBSTITUTE(Table5[[#This Row],[rxn]],"RXN-","ENZLOAD-"),ENZLOAD[name],ENZLOAD[flux],0)</f>
        <v>0</v>
      </c>
      <c r="L2770" s="1" t="str">
        <f>"'"&amp;Table5[[#This Row],[rxn]]&amp;"'"&amp;CHAR(9)&amp;IF(AND(Table5[[#This Row],[kapp_slack_ub]]&lt;&gt;0,Table5[[#This Row],[kapp_old]]&lt;$F$1),$F$1,Table5[[#This Row],[kapp_old]])</f>
        <v>'RXN-ATPt_c_rm_FWD-SPONT'	27141.27779288</v>
      </c>
      <c r="M2770" s="1">
        <f>_xlfn.XLOOKUP(Table5[[#This Row],[rxn]],Table3[name],Table3[flux],$F$1)</f>
        <v>7.5567949221587102E-4</v>
      </c>
      <c r="N2770" s="1" t="str">
        <f>IFERROR(Table5[[#This Row],[min flux]]/Table5[[#This Row],[associated enzload]],"")</f>
        <v/>
      </c>
      <c r="O2770" s="1">
        <f>_xlfn.NUMBERVALUE(IF(Table5[[#This Row],[flux/enzload]]="","",ABS($N$1-Table5[[#This Row],[flux/enzload]])))</f>
        <v>0</v>
      </c>
      <c r="P2770" s="1">
        <f>Table5[[#This Row],[kapp_old]]+IFERROR(((Table5[[#This Row],[kapp_slack_ub]]-Table5[[#This Row],[kapp_slack_lb]])/Table5[[#This Row],[associated enzload]]),0)</f>
        <v>27141.277792879999</v>
      </c>
      <c r="Q2770" s="1" t="str">
        <f>"'"&amp;Table5[[#This Row],[rxn]]&amp;"'"&amp;CHAR(9)&amp;Table5[[#This Row],[kapp + (slack_ub - slack_lb)/enzload]]</f>
        <v>'RXN-ATPt_c_rm_FWD-SPONT'	27141.27779288</v>
      </c>
      <c r="R2770" s="1">
        <f>_xlfn.XLOOKUP(Table5[[#This Row],[rxn]],Table38[name],Table38[flux],0)</f>
        <v>5.6196682026699995E-4</v>
      </c>
      <c r="S2770" s="1">
        <f>_xlfn.XLOOKUP(SUBSTITUTE(Table5[[#This Row],[rxn]],"RXN-","ENZLOAD-"),Table38[name],Table38[flux],0)</f>
        <v>0</v>
      </c>
      <c r="T2770" s="1" t="b">
        <f>AND(Table5[[#This Row],[ENZLOAD flux in kapp-slack.gms]]=0,Table5[[#This Row],[flux in kapp-slack.gms]]&lt;&gt;0,NOT(Table5[[#This Row],[spont or unknown?]]))</f>
        <v>0</v>
      </c>
      <c r="U2770" s="1" t="b">
        <f>OR(_xlfn.TEXTAFTER(Table5[[#This Row],[rxn]],"-",-1)="SPONT",_xlfn.TEXTAFTER(Table5[[#This Row],[rxn]],"-",-1)="UNKNOWN")</f>
        <v>1</v>
      </c>
      <c r="V2770" s="1">
        <f>_xlfn.XLOOKUP(SUBSTITUTE(Table5[[#This Row],[rxn]],"RXN-","ENZLOAD-"),Table4[rxn],Table4[ub],0)</f>
        <v>0</v>
      </c>
      <c r="W2770" s="1" t="b">
        <f>AND(Table5[[#This Row],[FVA ENZLOAD flux UB]]=0,Table5[[#This Row],[ENZ not made when it should be?]])</f>
        <v>0</v>
      </c>
    </row>
    <row r="2771" spans="1:23" hidden="1">
      <c r="A2771" s="1"/>
      <c r="B2771" s="1" t="str">
        <f>_xlfn.TEXTBEFORE(Table38[[#This Row],[all fluxes from kapp-slack]]," ",,,,"")</f>
        <v/>
      </c>
      <c r="C2771" s="1">
        <f>_xlfn.NUMBERVALUE(IFERROR(_xlfn.TEXTAFTER(Table38[[#This Row],[all fluxes from kapp-slack]]," ",-1,,,""),""))</f>
        <v>0</v>
      </c>
      <c r="F2771" s="1" t="s">
        <v>7208</v>
      </c>
      <c r="G2771" s="1" t="str">
        <f>_xlfn.TEXTBEFORE(Table5[[#This Row],[rxn     kapp_old        kapp_slack_ub   kapp_slack_lb]]," ")</f>
        <v>RXN-ATPt_c_rm_REV-SPONT</v>
      </c>
      <c r="H277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77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771" s="1">
        <f>_xlfn.NUMBERVALUE(_xlfn.TEXTAFTER(Table5[[#This Row],[rxn     kapp_old        kapp_slack_ub   kapp_slack_lb]]," ",-1))</f>
        <v>0</v>
      </c>
      <c r="K2771" s="1">
        <f>_xlfn.XLOOKUP(SUBSTITUTE(Table5[[#This Row],[rxn]],"RXN-","ENZLOAD-"),ENZLOAD[name],ENZLOAD[flux],0)</f>
        <v>0</v>
      </c>
      <c r="L2771" s="1" t="str">
        <f>"'"&amp;Table5[[#This Row],[rxn]]&amp;"'"&amp;CHAR(9)&amp;IF(AND(Table5[[#This Row],[kapp_slack_ub]]&lt;&gt;0,Table5[[#This Row],[kapp_old]]&lt;$F$1),$F$1,Table5[[#This Row],[kapp_old]])</f>
        <v>'RXN-ATPt_c_rm_REV-SPONT'	27141.27779288</v>
      </c>
      <c r="M2771" s="1">
        <f>_xlfn.XLOOKUP(Table5[[#This Row],[rxn]],Table3[name],Table3[flux],$F$1)</f>
        <v>27141.277792879999</v>
      </c>
      <c r="N2771" s="1" t="str">
        <f>IFERROR(Table5[[#This Row],[min flux]]/Table5[[#This Row],[associated enzload]],"")</f>
        <v/>
      </c>
      <c r="O2771" s="1">
        <f>_xlfn.NUMBERVALUE(IF(Table5[[#This Row],[flux/enzload]]="","",ABS($N$1-Table5[[#This Row],[flux/enzload]])))</f>
        <v>0</v>
      </c>
      <c r="P2771" s="1">
        <f>Table5[[#This Row],[kapp_old]]+IFERROR(((Table5[[#This Row],[kapp_slack_ub]]-Table5[[#This Row],[kapp_slack_lb]])/Table5[[#This Row],[associated enzload]]),0)</f>
        <v>27141.277792879999</v>
      </c>
      <c r="Q2771" s="1" t="str">
        <f>"'"&amp;Table5[[#This Row],[rxn]]&amp;"'"&amp;CHAR(9)&amp;Table5[[#This Row],[kapp + (slack_ub - slack_lb)/enzload]]</f>
        <v>'RXN-ATPt_c_rm_REV-SPONT'	27141.27779288</v>
      </c>
      <c r="R2771" s="1">
        <f>_xlfn.XLOOKUP(Table5[[#This Row],[rxn]],Table38[name],Table38[flux],0)</f>
        <v>0</v>
      </c>
      <c r="S2771" s="1">
        <f>_xlfn.XLOOKUP(SUBSTITUTE(Table5[[#This Row],[rxn]],"RXN-","ENZLOAD-"),Table38[name],Table38[flux],0)</f>
        <v>0</v>
      </c>
      <c r="T2771" s="1" t="b">
        <f>AND(Table5[[#This Row],[ENZLOAD flux in kapp-slack.gms]]=0,Table5[[#This Row],[flux in kapp-slack.gms]]&lt;&gt;0,NOT(Table5[[#This Row],[spont or unknown?]]))</f>
        <v>0</v>
      </c>
      <c r="U2771" s="1" t="b">
        <f>OR(_xlfn.TEXTAFTER(Table5[[#This Row],[rxn]],"-",-1)="SPONT",_xlfn.TEXTAFTER(Table5[[#This Row],[rxn]],"-",-1)="UNKNOWN")</f>
        <v>1</v>
      </c>
      <c r="V2771" s="1">
        <f>_xlfn.XLOOKUP(SUBSTITUTE(Table5[[#This Row],[rxn]],"RXN-","ENZLOAD-"),Table4[rxn],Table4[ub],0)</f>
        <v>0</v>
      </c>
      <c r="W2771" s="1" t="b">
        <f>AND(Table5[[#This Row],[FVA ENZLOAD flux UB]]=0,Table5[[#This Row],[ENZ not made when it should be?]])</f>
        <v>0</v>
      </c>
    </row>
    <row r="2772" spans="1:23" hidden="1">
      <c r="A2772" s="1"/>
      <c r="B2772" s="1" t="str">
        <f>_xlfn.TEXTBEFORE(Table38[[#This Row],[all fluxes from kapp-slack]]," ",,,,"")</f>
        <v/>
      </c>
      <c r="C2772" s="1">
        <f>_xlfn.NUMBERVALUE(IFERROR(_xlfn.TEXTAFTER(Table38[[#This Row],[all fluxes from kapp-slack]]," ",-1,,,""),""))</f>
        <v>0</v>
      </c>
      <c r="F2772" s="1" t="s">
        <v>7209</v>
      </c>
      <c r="G2772" s="1" t="str">
        <f>_xlfn.TEXTBEFORE(Table5[[#This Row],[rxn     kapp_old        kapp_slack_ub   kapp_slack_lb]]," ")</f>
        <v>RXN-ATPt_c_vm_FWD-SPONT</v>
      </c>
      <c r="H277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77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772" s="1">
        <f>_xlfn.NUMBERVALUE(_xlfn.TEXTAFTER(Table5[[#This Row],[rxn     kapp_old        kapp_slack_ub   kapp_slack_lb]]," ",-1))</f>
        <v>0</v>
      </c>
      <c r="K2772" s="1">
        <f>_xlfn.XLOOKUP(SUBSTITUTE(Table5[[#This Row],[rxn]],"RXN-","ENZLOAD-"),ENZLOAD[name],ENZLOAD[flux],0)</f>
        <v>0</v>
      </c>
      <c r="L2772" s="1" t="str">
        <f>"'"&amp;Table5[[#This Row],[rxn]]&amp;"'"&amp;CHAR(9)&amp;IF(AND(Table5[[#This Row],[kapp_slack_ub]]&lt;&gt;0,Table5[[#This Row],[kapp_old]]&lt;$F$1),$F$1,Table5[[#This Row],[kapp_old]])</f>
        <v>'RXN-ATPt_c_vm_FWD-SPONT'	27141.27779288</v>
      </c>
      <c r="M2772" s="1">
        <f>_xlfn.XLOOKUP(Table5[[#This Row],[rxn]],Table3[name],Table3[flux],$F$1)</f>
        <v>27141.277792879999</v>
      </c>
      <c r="N2772" s="1" t="str">
        <f>IFERROR(Table5[[#This Row],[min flux]]/Table5[[#This Row],[associated enzload]],"")</f>
        <v/>
      </c>
      <c r="O2772" s="1">
        <f>_xlfn.NUMBERVALUE(IF(Table5[[#This Row],[flux/enzload]]="","",ABS($N$1-Table5[[#This Row],[flux/enzload]])))</f>
        <v>0</v>
      </c>
      <c r="P2772" s="1">
        <f>Table5[[#This Row],[kapp_old]]+IFERROR(((Table5[[#This Row],[kapp_slack_ub]]-Table5[[#This Row],[kapp_slack_lb]])/Table5[[#This Row],[associated enzload]]),0)</f>
        <v>27141.277792879999</v>
      </c>
      <c r="Q2772" s="1" t="str">
        <f>"'"&amp;Table5[[#This Row],[rxn]]&amp;"'"&amp;CHAR(9)&amp;Table5[[#This Row],[kapp + (slack_ub - slack_lb)/enzload]]</f>
        <v>'RXN-ATPt_c_vm_FWD-SPONT'	27141.27779288</v>
      </c>
      <c r="R2772" s="1">
        <f>_xlfn.XLOOKUP(Table5[[#This Row],[rxn]],Table38[name],Table38[flux],0)</f>
        <v>0</v>
      </c>
      <c r="S2772" s="1">
        <f>_xlfn.XLOOKUP(SUBSTITUTE(Table5[[#This Row],[rxn]],"RXN-","ENZLOAD-"),Table38[name],Table38[flux],0)</f>
        <v>0</v>
      </c>
      <c r="T2772" s="1" t="b">
        <f>AND(Table5[[#This Row],[ENZLOAD flux in kapp-slack.gms]]=0,Table5[[#This Row],[flux in kapp-slack.gms]]&lt;&gt;0,NOT(Table5[[#This Row],[spont or unknown?]]))</f>
        <v>0</v>
      </c>
      <c r="U2772" s="1" t="b">
        <f>OR(_xlfn.TEXTAFTER(Table5[[#This Row],[rxn]],"-",-1)="SPONT",_xlfn.TEXTAFTER(Table5[[#This Row],[rxn]],"-",-1)="UNKNOWN")</f>
        <v>1</v>
      </c>
      <c r="V2772" s="1">
        <f>_xlfn.XLOOKUP(SUBSTITUTE(Table5[[#This Row],[rxn]],"RXN-","ENZLOAD-"),Table4[rxn],Table4[ub],0)</f>
        <v>0</v>
      </c>
      <c r="W2772" s="1" t="b">
        <f>AND(Table5[[#This Row],[FVA ENZLOAD flux UB]]=0,Table5[[#This Row],[ENZ not made when it should be?]])</f>
        <v>0</v>
      </c>
    </row>
    <row r="2773" spans="1:23" hidden="1">
      <c r="A2773" s="1"/>
      <c r="B2773" s="1" t="str">
        <f>_xlfn.TEXTBEFORE(Table38[[#This Row],[all fluxes from kapp-slack]]," ",,,,"")</f>
        <v/>
      </c>
      <c r="C2773" s="1">
        <f>_xlfn.NUMBERVALUE(IFERROR(_xlfn.TEXTAFTER(Table38[[#This Row],[all fluxes from kapp-slack]]," ",-1,,,""),""))</f>
        <v>0</v>
      </c>
      <c r="F2773" s="1" t="s">
        <v>7210</v>
      </c>
      <c r="G2773" s="1" t="str">
        <f>_xlfn.TEXTBEFORE(Table5[[#This Row],[rxn     kapp_old        kapp_slack_ub   kapp_slack_lb]]," ")</f>
        <v>RXN-ATPt_c_vm_REV-SPONT</v>
      </c>
      <c r="H277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77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773" s="1">
        <f>_xlfn.NUMBERVALUE(_xlfn.TEXTAFTER(Table5[[#This Row],[rxn     kapp_old        kapp_slack_ub   kapp_slack_lb]]," ",-1))</f>
        <v>0</v>
      </c>
      <c r="K2773" s="1">
        <f>_xlfn.XLOOKUP(SUBSTITUTE(Table5[[#This Row],[rxn]],"RXN-","ENZLOAD-"),ENZLOAD[name],ENZLOAD[flux],0)</f>
        <v>0</v>
      </c>
      <c r="L2773" s="1" t="str">
        <f>"'"&amp;Table5[[#This Row],[rxn]]&amp;"'"&amp;CHAR(9)&amp;IF(AND(Table5[[#This Row],[kapp_slack_ub]]&lt;&gt;0,Table5[[#This Row],[kapp_old]]&lt;$F$1),$F$1,Table5[[#This Row],[kapp_old]])</f>
        <v>'RXN-ATPt_c_vm_REV-SPONT'	27141.27779288</v>
      </c>
      <c r="M2773" s="1">
        <f>_xlfn.XLOOKUP(Table5[[#This Row],[rxn]],Table3[name],Table3[flux],$F$1)</f>
        <v>27141.277792879999</v>
      </c>
      <c r="N2773" s="1" t="str">
        <f>IFERROR(Table5[[#This Row],[min flux]]/Table5[[#This Row],[associated enzload]],"")</f>
        <v/>
      </c>
      <c r="O2773" s="1">
        <f>_xlfn.NUMBERVALUE(IF(Table5[[#This Row],[flux/enzload]]="","",ABS($N$1-Table5[[#This Row],[flux/enzload]])))</f>
        <v>0</v>
      </c>
      <c r="P2773" s="1">
        <f>Table5[[#This Row],[kapp_old]]+IFERROR(((Table5[[#This Row],[kapp_slack_ub]]-Table5[[#This Row],[kapp_slack_lb]])/Table5[[#This Row],[associated enzload]]),0)</f>
        <v>27141.277792879999</v>
      </c>
      <c r="Q2773" s="1" t="str">
        <f>"'"&amp;Table5[[#This Row],[rxn]]&amp;"'"&amp;CHAR(9)&amp;Table5[[#This Row],[kapp + (slack_ub - slack_lb)/enzload]]</f>
        <v>'RXN-ATPt_c_vm_REV-SPONT'	27141.27779288</v>
      </c>
      <c r="R2773" s="1">
        <f>_xlfn.XLOOKUP(Table5[[#This Row],[rxn]],Table38[name],Table38[flux],0)</f>
        <v>0</v>
      </c>
      <c r="S2773" s="1">
        <f>_xlfn.XLOOKUP(SUBSTITUTE(Table5[[#This Row],[rxn]],"RXN-","ENZLOAD-"),Table38[name],Table38[flux],0)</f>
        <v>0</v>
      </c>
      <c r="T2773" s="1" t="b">
        <f>AND(Table5[[#This Row],[ENZLOAD flux in kapp-slack.gms]]=0,Table5[[#This Row],[flux in kapp-slack.gms]]&lt;&gt;0,NOT(Table5[[#This Row],[spont or unknown?]]))</f>
        <v>0</v>
      </c>
      <c r="U2773" s="1" t="b">
        <f>OR(_xlfn.TEXTAFTER(Table5[[#This Row],[rxn]],"-",-1)="SPONT",_xlfn.TEXTAFTER(Table5[[#This Row],[rxn]],"-",-1)="UNKNOWN")</f>
        <v>1</v>
      </c>
      <c r="V2773" s="1">
        <f>_xlfn.XLOOKUP(SUBSTITUTE(Table5[[#This Row],[rxn]],"RXN-","ENZLOAD-"),Table4[rxn],Table4[ub],0)</f>
        <v>0</v>
      </c>
      <c r="W2773" s="1" t="b">
        <f>AND(Table5[[#This Row],[FVA ENZLOAD flux UB]]=0,Table5[[#This Row],[ENZ not made when it should be?]])</f>
        <v>0</v>
      </c>
    </row>
    <row r="2774" spans="1:23" hidden="1">
      <c r="A2774" s="1"/>
      <c r="B2774" s="1" t="str">
        <f>_xlfn.TEXTBEFORE(Table38[[#This Row],[all fluxes from kapp-slack]]," ",,,,"")</f>
        <v/>
      </c>
      <c r="C2774" s="1">
        <f>_xlfn.NUMBERVALUE(IFERROR(_xlfn.TEXTAFTER(Table38[[#This Row],[all fluxes from kapp-slack]]," ",-1,,,""),""))</f>
        <v>0</v>
      </c>
      <c r="F2774" s="1" t="s">
        <v>7217</v>
      </c>
      <c r="G2774" s="1" t="str">
        <f>_xlfn.TEXTBEFORE(Table5[[#This Row],[rxn     kapp_old        kapp_slack_ub   kapp_slack_lb]]," ")</f>
        <v>RXN-BTDDH_c_FWD-rt5273</v>
      </c>
      <c r="H277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77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774" s="1">
        <f>_xlfn.NUMBERVALUE(_xlfn.TEXTAFTER(Table5[[#This Row],[rxn     kapp_old        kapp_slack_ub   kapp_slack_lb]]," ",-1))</f>
        <v>0</v>
      </c>
      <c r="K2774" s="1">
        <f>_xlfn.XLOOKUP(SUBSTITUTE(Table5[[#This Row],[rxn]],"RXN-","ENZLOAD-"),ENZLOAD[name],ENZLOAD[flux],0)</f>
        <v>0</v>
      </c>
      <c r="L2774" s="1" t="str">
        <f>"'"&amp;Table5[[#This Row],[rxn]]&amp;"'"&amp;CHAR(9)&amp;IF(AND(Table5[[#This Row],[kapp_slack_ub]]&lt;&gt;0,Table5[[#This Row],[kapp_old]]&lt;$F$1),$F$1,Table5[[#This Row],[kapp_old]])</f>
        <v>'RXN-BTDDH_c_FWD-rt5273'	27141.27779288</v>
      </c>
      <c r="M2774" s="1">
        <f>_xlfn.XLOOKUP(Table5[[#This Row],[rxn]],Table3[name],Table3[flux],$F$1)</f>
        <v>27141.277792879999</v>
      </c>
      <c r="N2774" s="1" t="str">
        <f>IFERROR(Table5[[#This Row],[min flux]]/Table5[[#This Row],[associated enzload]],"")</f>
        <v/>
      </c>
      <c r="O2774" s="1">
        <f>_xlfn.NUMBERVALUE(IF(Table5[[#This Row],[flux/enzload]]="","",ABS($N$1-Table5[[#This Row],[flux/enzload]])))</f>
        <v>0</v>
      </c>
      <c r="P2774" s="1">
        <f>Table5[[#This Row],[kapp_old]]+IFERROR(((Table5[[#This Row],[kapp_slack_ub]]-Table5[[#This Row],[kapp_slack_lb]])/Table5[[#This Row],[associated enzload]]),0)</f>
        <v>27141.277792879999</v>
      </c>
      <c r="Q2774" s="1" t="str">
        <f>"'"&amp;Table5[[#This Row],[rxn]]&amp;"'"&amp;CHAR(9)&amp;Table5[[#This Row],[kapp + (slack_ub - slack_lb)/enzload]]</f>
        <v>'RXN-BTDDH_c_FWD-rt5273'	27141.27779288</v>
      </c>
      <c r="R2774" s="1">
        <f>_xlfn.XLOOKUP(Table5[[#This Row],[rxn]],Table38[name],Table38[flux],0)</f>
        <v>0</v>
      </c>
      <c r="S2774" s="1">
        <f>_xlfn.XLOOKUP(SUBSTITUTE(Table5[[#This Row],[rxn]],"RXN-","ENZLOAD-"),Table38[name],Table38[flux],0)</f>
        <v>0</v>
      </c>
      <c r="T2774" s="1" t="b">
        <f>AND(Table5[[#This Row],[ENZLOAD flux in kapp-slack.gms]]=0,Table5[[#This Row],[flux in kapp-slack.gms]]&lt;&gt;0,NOT(Table5[[#This Row],[spont or unknown?]]))</f>
        <v>0</v>
      </c>
      <c r="U2774" s="1" t="b">
        <f>OR(_xlfn.TEXTAFTER(Table5[[#This Row],[rxn]],"-",-1)="SPONT",_xlfn.TEXTAFTER(Table5[[#This Row],[rxn]],"-",-1)="UNKNOWN")</f>
        <v>0</v>
      </c>
      <c r="V2774" s="1">
        <f>_xlfn.XLOOKUP(SUBSTITUTE(Table5[[#This Row],[rxn]],"RXN-","ENZLOAD-"),Table4[rxn],Table4[ub],0)</f>
        <v>1.0751632799999999</v>
      </c>
      <c r="W2774" s="1" t="b">
        <f>AND(Table5[[#This Row],[FVA ENZLOAD flux UB]]=0,Table5[[#This Row],[ENZ not made when it should be?]])</f>
        <v>0</v>
      </c>
    </row>
    <row r="2775" spans="1:23" hidden="1">
      <c r="A2775" s="1"/>
      <c r="B2775" s="1" t="str">
        <f>_xlfn.TEXTBEFORE(Table38[[#This Row],[all fluxes from kapp-slack]]," ",,,,"")</f>
        <v/>
      </c>
      <c r="C2775" s="1">
        <f>_xlfn.NUMBERVALUE(IFERROR(_xlfn.TEXTAFTER(Table38[[#This Row],[all fluxes from kapp-slack]]," ",-1,,,""),""))</f>
        <v>0</v>
      </c>
      <c r="F2775" s="1" t="s">
        <v>7218</v>
      </c>
      <c r="G2775" s="1" t="str">
        <f>_xlfn.TEXTBEFORE(Table5[[#This Row],[rxn     kapp_old        kapp_slack_ub   kapp_slack_lb]]," ")</f>
        <v>RXN-BTDDH_c_REV-rt5273</v>
      </c>
      <c r="H277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77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775" s="1">
        <f>_xlfn.NUMBERVALUE(_xlfn.TEXTAFTER(Table5[[#This Row],[rxn     kapp_old        kapp_slack_ub   kapp_slack_lb]]," ",-1))</f>
        <v>0</v>
      </c>
      <c r="K2775" s="1">
        <f>_xlfn.XLOOKUP(SUBSTITUTE(Table5[[#This Row],[rxn]],"RXN-","ENZLOAD-"),ENZLOAD[name],ENZLOAD[flux],0)</f>
        <v>0</v>
      </c>
      <c r="L2775" s="1" t="str">
        <f>"'"&amp;Table5[[#This Row],[rxn]]&amp;"'"&amp;CHAR(9)&amp;IF(AND(Table5[[#This Row],[kapp_slack_ub]]&lt;&gt;0,Table5[[#This Row],[kapp_old]]&lt;$F$1),$F$1,Table5[[#This Row],[kapp_old]])</f>
        <v>'RXN-BTDDH_c_REV-rt5273'	27141.27779288</v>
      </c>
      <c r="M2775" s="1">
        <f>_xlfn.XLOOKUP(Table5[[#This Row],[rxn]],Table3[name],Table3[flux],$F$1)</f>
        <v>27141.277792879999</v>
      </c>
      <c r="N2775" s="1" t="str">
        <f>IFERROR(Table5[[#This Row],[min flux]]/Table5[[#This Row],[associated enzload]],"")</f>
        <v/>
      </c>
      <c r="O2775" s="1">
        <f>_xlfn.NUMBERVALUE(IF(Table5[[#This Row],[flux/enzload]]="","",ABS($N$1-Table5[[#This Row],[flux/enzload]])))</f>
        <v>0</v>
      </c>
      <c r="P2775" s="1">
        <f>Table5[[#This Row],[kapp_old]]+IFERROR(((Table5[[#This Row],[kapp_slack_ub]]-Table5[[#This Row],[kapp_slack_lb]])/Table5[[#This Row],[associated enzload]]),0)</f>
        <v>27141.277792879999</v>
      </c>
      <c r="Q2775" s="1" t="str">
        <f>"'"&amp;Table5[[#This Row],[rxn]]&amp;"'"&amp;CHAR(9)&amp;Table5[[#This Row],[kapp + (slack_ub - slack_lb)/enzload]]</f>
        <v>'RXN-BTDDH_c_REV-rt5273'	27141.27779288</v>
      </c>
      <c r="R2775" s="1">
        <f>_xlfn.XLOOKUP(Table5[[#This Row],[rxn]],Table38[name],Table38[flux],0)</f>
        <v>0</v>
      </c>
      <c r="S2775" s="1">
        <f>_xlfn.XLOOKUP(SUBSTITUTE(Table5[[#This Row],[rxn]],"RXN-","ENZLOAD-"),Table38[name],Table38[flux],0)</f>
        <v>0</v>
      </c>
      <c r="T2775" s="1" t="b">
        <f>AND(Table5[[#This Row],[ENZLOAD flux in kapp-slack.gms]]=0,Table5[[#This Row],[flux in kapp-slack.gms]]&lt;&gt;0,NOT(Table5[[#This Row],[spont or unknown?]]))</f>
        <v>0</v>
      </c>
      <c r="U2775" s="1" t="b">
        <f>OR(_xlfn.TEXTAFTER(Table5[[#This Row],[rxn]],"-",-1)="SPONT",_xlfn.TEXTAFTER(Table5[[#This Row],[rxn]],"-",-1)="UNKNOWN")</f>
        <v>0</v>
      </c>
      <c r="V2775" s="1">
        <f>_xlfn.XLOOKUP(SUBSTITUTE(Table5[[#This Row],[rxn]],"RXN-","ENZLOAD-"),Table4[rxn],Table4[ub],0)</f>
        <v>1.0751632799999999</v>
      </c>
      <c r="W2775" s="1" t="b">
        <f>AND(Table5[[#This Row],[FVA ENZLOAD flux UB]]=0,Table5[[#This Row],[ENZ not made when it should be?]])</f>
        <v>0</v>
      </c>
    </row>
    <row r="2776" spans="1:23" hidden="1">
      <c r="A2776" s="1"/>
      <c r="B2776" s="1" t="str">
        <f>_xlfn.TEXTBEFORE(Table38[[#This Row],[all fluxes from kapp-slack]]," ",,,,"")</f>
        <v/>
      </c>
      <c r="C2776" s="1">
        <f>_xlfn.NUMBERVALUE(IFERROR(_xlfn.TEXTAFTER(Table38[[#This Row],[all fluxes from kapp-slack]]," ",-1,,,""),""))</f>
        <v>0</v>
      </c>
      <c r="F2776" s="1" t="s">
        <v>7219</v>
      </c>
      <c r="G2776" s="1" t="str">
        <f>_xlfn.TEXTBEFORE(Table5[[#This Row],[rxn     kapp_old        kapp_slack_ub   kapp_slack_lb]]," ")</f>
        <v>RXN-BTDt_c_e_FWD-SPONT</v>
      </c>
      <c r="H277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77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776" s="1">
        <f>_xlfn.NUMBERVALUE(_xlfn.TEXTAFTER(Table5[[#This Row],[rxn     kapp_old        kapp_slack_ub   kapp_slack_lb]]," ",-1))</f>
        <v>0</v>
      </c>
      <c r="K2776" s="1">
        <f>_xlfn.XLOOKUP(SUBSTITUTE(Table5[[#This Row],[rxn]],"RXN-","ENZLOAD-"),ENZLOAD[name],ENZLOAD[flux],0)</f>
        <v>0</v>
      </c>
      <c r="L2776" s="1" t="str">
        <f>"'"&amp;Table5[[#This Row],[rxn]]&amp;"'"&amp;CHAR(9)&amp;IF(AND(Table5[[#This Row],[kapp_slack_ub]]&lt;&gt;0,Table5[[#This Row],[kapp_old]]&lt;$F$1),$F$1,Table5[[#This Row],[kapp_old]])</f>
        <v>'RXN-BTDt_c_e_FWD-SPONT'	27141.27779288</v>
      </c>
      <c r="M2776" s="1">
        <f>_xlfn.XLOOKUP(Table5[[#This Row],[rxn]],Table3[name],Table3[flux],$F$1)</f>
        <v>27141.277792879999</v>
      </c>
      <c r="N2776" s="1" t="str">
        <f>IFERROR(Table5[[#This Row],[min flux]]/Table5[[#This Row],[associated enzload]],"")</f>
        <v/>
      </c>
      <c r="O2776" s="1">
        <f>_xlfn.NUMBERVALUE(IF(Table5[[#This Row],[flux/enzload]]="","",ABS($N$1-Table5[[#This Row],[flux/enzload]])))</f>
        <v>0</v>
      </c>
      <c r="P2776" s="1">
        <f>Table5[[#This Row],[kapp_old]]+IFERROR(((Table5[[#This Row],[kapp_slack_ub]]-Table5[[#This Row],[kapp_slack_lb]])/Table5[[#This Row],[associated enzload]]),0)</f>
        <v>27141.277792879999</v>
      </c>
      <c r="Q2776" s="1" t="str">
        <f>"'"&amp;Table5[[#This Row],[rxn]]&amp;"'"&amp;CHAR(9)&amp;Table5[[#This Row],[kapp + (slack_ub - slack_lb)/enzload]]</f>
        <v>'RXN-BTDt_c_e_FWD-SPONT'	27141.27779288</v>
      </c>
      <c r="R2776" s="1">
        <f>_xlfn.XLOOKUP(Table5[[#This Row],[rxn]],Table38[name],Table38[flux],0)</f>
        <v>0</v>
      </c>
      <c r="S2776" s="1">
        <f>_xlfn.XLOOKUP(SUBSTITUTE(Table5[[#This Row],[rxn]],"RXN-","ENZLOAD-"),Table38[name],Table38[flux],0)</f>
        <v>0</v>
      </c>
      <c r="T2776" s="1" t="b">
        <f>AND(Table5[[#This Row],[ENZLOAD flux in kapp-slack.gms]]=0,Table5[[#This Row],[flux in kapp-slack.gms]]&lt;&gt;0,NOT(Table5[[#This Row],[spont or unknown?]]))</f>
        <v>0</v>
      </c>
      <c r="U2776" s="1" t="b">
        <f>OR(_xlfn.TEXTAFTER(Table5[[#This Row],[rxn]],"-",-1)="SPONT",_xlfn.TEXTAFTER(Table5[[#This Row],[rxn]],"-",-1)="UNKNOWN")</f>
        <v>1</v>
      </c>
      <c r="V2776" s="1">
        <f>_xlfn.XLOOKUP(SUBSTITUTE(Table5[[#This Row],[rxn]],"RXN-","ENZLOAD-"),Table4[rxn],Table4[ub],0)</f>
        <v>0</v>
      </c>
      <c r="W2776" s="1" t="b">
        <f>AND(Table5[[#This Row],[FVA ENZLOAD flux UB]]=0,Table5[[#This Row],[ENZ not made when it should be?]])</f>
        <v>0</v>
      </c>
    </row>
    <row r="2777" spans="1:23" hidden="1">
      <c r="A2777" s="1"/>
      <c r="B2777" s="1" t="str">
        <f>_xlfn.TEXTBEFORE(Table38[[#This Row],[all fluxes from kapp-slack]]," ",,,,"")</f>
        <v/>
      </c>
      <c r="C2777" s="1">
        <f>_xlfn.NUMBERVALUE(IFERROR(_xlfn.TEXTAFTER(Table38[[#This Row],[all fluxes from kapp-slack]]," ",-1,,,""),""))</f>
        <v>0</v>
      </c>
      <c r="F2777" s="1" t="s">
        <v>7220</v>
      </c>
      <c r="G2777" s="1" t="str">
        <f>_xlfn.TEXTBEFORE(Table5[[#This Row],[rxn     kapp_old        kapp_slack_ub   kapp_slack_lb]]," ")</f>
        <v>RXN-BTDt_c_e_REV-SPONT</v>
      </c>
      <c r="H277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77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777" s="1">
        <f>_xlfn.NUMBERVALUE(_xlfn.TEXTAFTER(Table5[[#This Row],[rxn     kapp_old        kapp_slack_ub   kapp_slack_lb]]," ",-1))</f>
        <v>0</v>
      </c>
      <c r="K2777" s="1">
        <f>_xlfn.XLOOKUP(SUBSTITUTE(Table5[[#This Row],[rxn]],"RXN-","ENZLOAD-"),ENZLOAD[name],ENZLOAD[flux],0)</f>
        <v>0</v>
      </c>
      <c r="L2777" s="1" t="str">
        <f>"'"&amp;Table5[[#This Row],[rxn]]&amp;"'"&amp;CHAR(9)&amp;IF(AND(Table5[[#This Row],[kapp_slack_ub]]&lt;&gt;0,Table5[[#This Row],[kapp_old]]&lt;$F$1),$F$1,Table5[[#This Row],[kapp_old]])</f>
        <v>'RXN-BTDt_c_e_REV-SPONT'	27141.27779288</v>
      </c>
      <c r="M2777" s="1">
        <f>_xlfn.XLOOKUP(Table5[[#This Row],[rxn]],Table3[name],Table3[flux],$F$1)</f>
        <v>27141.277792879999</v>
      </c>
      <c r="N2777" s="1" t="str">
        <f>IFERROR(Table5[[#This Row],[min flux]]/Table5[[#This Row],[associated enzload]],"")</f>
        <v/>
      </c>
      <c r="O2777" s="1">
        <f>_xlfn.NUMBERVALUE(IF(Table5[[#This Row],[flux/enzload]]="","",ABS($N$1-Table5[[#This Row],[flux/enzload]])))</f>
        <v>0</v>
      </c>
      <c r="P2777" s="1">
        <f>Table5[[#This Row],[kapp_old]]+IFERROR(((Table5[[#This Row],[kapp_slack_ub]]-Table5[[#This Row],[kapp_slack_lb]])/Table5[[#This Row],[associated enzload]]),0)</f>
        <v>27141.277792879999</v>
      </c>
      <c r="Q2777" s="1" t="str">
        <f>"'"&amp;Table5[[#This Row],[rxn]]&amp;"'"&amp;CHAR(9)&amp;Table5[[#This Row],[kapp + (slack_ub - slack_lb)/enzload]]</f>
        <v>'RXN-BTDt_c_e_REV-SPONT'	27141.27779288</v>
      </c>
      <c r="R2777" s="1">
        <f>_xlfn.XLOOKUP(Table5[[#This Row],[rxn]],Table38[name],Table38[flux],0)</f>
        <v>0</v>
      </c>
      <c r="S2777" s="1">
        <f>_xlfn.XLOOKUP(SUBSTITUTE(Table5[[#This Row],[rxn]],"RXN-","ENZLOAD-"),Table38[name],Table38[flux],0)</f>
        <v>0</v>
      </c>
      <c r="T2777" s="1" t="b">
        <f>AND(Table5[[#This Row],[ENZLOAD flux in kapp-slack.gms]]=0,Table5[[#This Row],[flux in kapp-slack.gms]]&lt;&gt;0,NOT(Table5[[#This Row],[spont or unknown?]]))</f>
        <v>0</v>
      </c>
      <c r="U2777" s="1" t="b">
        <f>OR(_xlfn.TEXTAFTER(Table5[[#This Row],[rxn]],"-",-1)="SPONT",_xlfn.TEXTAFTER(Table5[[#This Row],[rxn]],"-",-1)="UNKNOWN")</f>
        <v>1</v>
      </c>
      <c r="V2777" s="1">
        <f>_xlfn.XLOOKUP(SUBSTITUTE(Table5[[#This Row],[rxn]],"RXN-","ENZLOAD-"),Table4[rxn],Table4[ub],0)</f>
        <v>0</v>
      </c>
      <c r="W2777" s="1" t="b">
        <f>AND(Table5[[#This Row],[FVA ENZLOAD flux UB]]=0,Table5[[#This Row],[ENZ not made when it should be?]])</f>
        <v>0</v>
      </c>
    </row>
    <row r="2778" spans="1:23" hidden="1">
      <c r="A2778" s="1"/>
      <c r="B2778" s="1" t="str">
        <f>_xlfn.TEXTBEFORE(Table38[[#This Row],[all fluxes from kapp-slack]]," ",,,,"")</f>
        <v/>
      </c>
      <c r="C2778" s="1">
        <f>_xlfn.NUMBERVALUE(IFERROR(_xlfn.TEXTAFTER(Table38[[#This Row],[all fluxes from kapp-slack]]," ",-1,,,""),""))</f>
        <v>0</v>
      </c>
      <c r="F2778" s="1" t="s">
        <v>7224</v>
      </c>
      <c r="G2778" s="1" t="str">
        <f>_xlfn.TEXTBEFORE(Table5[[#This Row],[rxn     kapp_old        kapp_slack_ub   kapp_slack_lb]]," ")</f>
        <v>RXN-BUTt_c_e_FWD-UNKNOWN</v>
      </c>
      <c r="H277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77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778" s="1">
        <f>_xlfn.NUMBERVALUE(_xlfn.TEXTAFTER(Table5[[#This Row],[rxn     kapp_old        kapp_slack_ub   kapp_slack_lb]]," ",-1))</f>
        <v>0</v>
      </c>
      <c r="K2778" s="1">
        <f>_xlfn.XLOOKUP(SUBSTITUTE(Table5[[#This Row],[rxn]],"RXN-","ENZLOAD-"),ENZLOAD[name],ENZLOAD[flux],0)</f>
        <v>0</v>
      </c>
      <c r="L2778" s="1" t="str">
        <f>"'"&amp;Table5[[#This Row],[rxn]]&amp;"'"&amp;CHAR(9)&amp;IF(AND(Table5[[#This Row],[kapp_slack_ub]]&lt;&gt;0,Table5[[#This Row],[kapp_old]]&lt;$F$1),$F$1,Table5[[#This Row],[kapp_old]])</f>
        <v>'RXN-BUTt_c_e_FWD-UNKNOWN'	27141.27779288</v>
      </c>
      <c r="M2778" s="1">
        <f>_xlfn.XLOOKUP(Table5[[#This Row],[rxn]],Table3[name],Table3[flux],$F$1)</f>
        <v>27141.277792879999</v>
      </c>
      <c r="N2778" s="1" t="str">
        <f>IFERROR(Table5[[#This Row],[min flux]]/Table5[[#This Row],[associated enzload]],"")</f>
        <v/>
      </c>
      <c r="O2778" s="1">
        <f>_xlfn.NUMBERVALUE(IF(Table5[[#This Row],[flux/enzload]]="","",ABS($N$1-Table5[[#This Row],[flux/enzload]])))</f>
        <v>0</v>
      </c>
      <c r="P2778" s="1">
        <f>Table5[[#This Row],[kapp_old]]+IFERROR(((Table5[[#This Row],[kapp_slack_ub]]-Table5[[#This Row],[kapp_slack_lb]])/Table5[[#This Row],[associated enzload]]),0)</f>
        <v>27141.277792879999</v>
      </c>
      <c r="Q2778" s="1" t="str">
        <f>"'"&amp;Table5[[#This Row],[rxn]]&amp;"'"&amp;CHAR(9)&amp;Table5[[#This Row],[kapp + (slack_ub - slack_lb)/enzload]]</f>
        <v>'RXN-BUTt_c_e_FWD-UNKNOWN'	27141.27779288</v>
      </c>
      <c r="R2778" s="1">
        <f>_xlfn.XLOOKUP(Table5[[#This Row],[rxn]],Table38[name],Table38[flux],0)</f>
        <v>0</v>
      </c>
      <c r="S2778" s="1">
        <f>_xlfn.XLOOKUP(SUBSTITUTE(Table5[[#This Row],[rxn]],"RXN-","ENZLOAD-"),Table38[name],Table38[flux],0)</f>
        <v>0</v>
      </c>
      <c r="T2778" s="1" t="b">
        <f>AND(Table5[[#This Row],[ENZLOAD flux in kapp-slack.gms]]=0,Table5[[#This Row],[flux in kapp-slack.gms]]&lt;&gt;0,NOT(Table5[[#This Row],[spont or unknown?]]))</f>
        <v>0</v>
      </c>
      <c r="U2778" s="1" t="b">
        <f>OR(_xlfn.TEXTAFTER(Table5[[#This Row],[rxn]],"-",-1)="SPONT",_xlfn.TEXTAFTER(Table5[[#This Row],[rxn]],"-",-1)="UNKNOWN")</f>
        <v>1</v>
      </c>
      <c r="V2778" s="1">
        <f>_xlfn.XLOOKUP(SUBSTITUTE(Table5[[#This Row],[rxn]],"RXN-","ENZLOAD-"),Table4[rxn],Table4[ub],0)</f>
        <v>0</v>
      </c>
      <c r="W2778" s="1" t="b">
        <f>AND(Table5[[#This Row],[FVA ENZLOAD flux UB]]=0,Table5[[#This Row],[ENZ not made when it should be?]])</f>
        <v>0</v>
      </c>
    </row>
    <row r="2779" spans="1:23" hidden="1">
      <c r="A2779" s="1"/>
      <c r="B2779" s="1" t="str">
        <f>_xlfn.TEXTBEFORE(Table38[[#This Row],[all fluxes from kapp-slack]]," ",,,,"")</f>
        <v/>
      </c>
      <c r="C2779" s="1">
        <f>_xlfn.NUMBERVALUE(IFERROR(_xlfn.TEXTAFTER(Table38[[#This Row],[all fluxes from kapp-slack]]," ",-1,,,""),""))</f>
        <v>0</v>
      </c>
      <c r="F2779" s="1" t="s">
        <v>7225</v>
      </c>
      <c r="G2779" s="1" t="str">
        <f>_xlfn.TEXTBEFORE(Table5[[#This Row],[rxn     kapp_old        kapp_slack_ub   kapp_slack_lb]]," ")</f>
        <v>RXN-BUTt_c_e_REV-UNKNOWN</v>
      </c>
      <c r="H277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77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779" s="1">
        <f>_xlfn.NUMBERVALUE(_xlfn.TEXTAFTER(Table5[[#This Row],[rxn     kapp_old        kapp_slack_ub   kapp_slack_lb]]," ",-1))</f>
        <v>0</v>
      </c>
      <c r="K2779" s="1">
        <f>_xlfn.XLOOKUP(SUBSTITUTE(Table5[[#This Row],[rxn]],"RXN-","ENZLOAD-"),ENZLOAD[name],ENZLOAD[flux],0)</f>
        <v>0</v>
      </c>
      <c r="L2779" s="1" t="str">
        <f>"'"&amp;Table5[[#This Row],[rxn]]&amp;"'"&amp;CHAR(9)&amp;IF(AND(Table5[[#This Row],[kapp_slack_ub]]&lt;&gt;0,Table5[[#This Row],[kapp_old]]&lt;$F$1),$F$1,Table5[[#This Row],[kapp_old]])</f>
        <v>'RXN-BUTt_c_e_REV-UNKNOWN'	27141.27779288</v>
      </c>
      <c r="M2779" s="1">
        <f>_xlfn.XLOOKUP(Table5[[#This Row],[rxn]],Table3[name],Table3[flux],$F$1)</f>
        <v>27141.277792879999</v>
      </c>
      <c r="N2779" s="1" t="str">
        <f>IFERROR(Table5[[#This Row],[min flux]]/Table5[[#This Row],[associated enzload]],"")</f>
        <v/>
      </c>
      <c r="O2779" s="1">
        <f>_xlfn.NUMBERVALUE(IF(Table5[[#This Row],[flux/enzload]]="","",ABS($N$1-Table5[[#This Row],[flux/enzload]])))</f>
        <v>0</v>
      </c>
      <c r="P2779" s="1">
        <f>Table5[[#This Row],[kapp_old]]+IFERROR(((Table5[[#This Row],[kapp_slack_ub]]-Table5[[#This Row],[kapp_slack_lb]])/Table5[[#This Row],[associated enzload]]),0)</f>
        <v>27141.277792879999</v>
      </c>
      <c r="Q2779" s="1" t="str">
        <f>"'"&amp;Table5[[#This Row],[rxn]]&amp;"'"&amp;CHAR(9)&amp;Table5[[#This Row],[kapp + (slack_ub - slack_lb)/enzload]]</f>
        <v>'RXN-BUTt_c_e_REV-UNKNOWN'	27141.27779288</v>
      </c>
      <c r="R2779" s="1">
        <f>_xlfn.XLOOKUP(Table5[[#This Row],[rxn]],Table38[name],Table38[flux],0)</f>
        <v>0</v>
      </c>
      <c r="S2779" s="1">
        <f>_xlfn.XLOOKUP(SUBSTITUTE(Table5[[#This Row],[rxn]],"RXN-","ENZLOAD-"),Table38[name],Table38[flux],0)</f>
        <v>0</v>
      </c>
      <c r="T2779" s="1" t="b">
        <f>AND(Table5[[#This Row],[ENZLOAD flux in kapp-slack.gms]]=0,Table5[[#This Row],[flux in kapp-slack.gms]]&lt;&gt;0,NOT(Table5[[#This Row],[spont or unknown?]]))</f>
        <v>0</v>
      </c>
      <c r="U2779" s="1" t="b">
        <f>OR(_xlfn.TEXTAFTER(Table5[[#This Row],[rxn]],"-",-1)="SPONT",_xlfn.TEXTAFTER(Table5[[#This Row],[rxn]],"-",-1)="UNKNOWN")</f>
        <v>1</v>
      </c>
      <c r="V2779" s="1">
        <f>_xlfn.XLOOKUP(SUBSTITUTE(Table5[[#This Row],[rxn]],"RXN-","ENZLOAD-"),Table4[rxn],Table4[ub],0)</f>
        <v>0</v>
      </c>
      <c r="W2779" s="1" t="b">
        <f>AND(Table5[[#This Row],[FVA ENZLOAD flux UB]]=0,Table5[[#This Row],[ENZ not made when it should be?]])</f>
        <v>0</v>
      </c>
    </row>
    <row r="2780" spans="1:23" hidden="1">
      <c r="A2780" s="1"/>
      <c r="B2780" s="1" t="str">
        <f>_xlfn.TEXTBEFORE(Table38[[#This Row],[all fluxes from kapp-slack]]," ",,,,"")</f>
        <v/>
      </c>
      <c r="C2780" s="1">
        <f>_xlfn.NUMBERVALUE(IFERROR(_xlfn.TEXTAFTER(Table38[[#This Row],[all fluxes from kapp-slack]]," ",-1,,,""),""))</f>
        <v>0</v>
      </c>
      <c r="F2780" s="1" t="s">
        <v>7226</v>
      </c>
      <c r="G2780" s="1" t="str">
        <f>_xlfn.TEXTBEFORE(Table5[[#This Row],[rxn     kapp_old        kapp_slack_ub   kapp_slack_lb]]," ")</f>
        <v>RXN-BUTt_c_x_FWD-SPONT</v>
      </c>
      <c r="H278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78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780" s="1">
        <f>_xlfn.NUMBERVALUE(_xlfn.TEXTAFTER(Table5[[#This Row],[rxn     kapp_old        kapp_slack_ub   kapp_slack_lb]]," ",-1))</f>
        <v>0</v>
      </c>
      <c r="K2780" s="1">
        <f>_xlfn.XLOOKUP(SUBSTITUTE(Table5[[#This Row],[rxn]],"RXN-","ENZLOAD-"),ENZLOAD[name],ENZLOAD[flux],0)</f>
        <v>0</v>
      </c>
      <c r="L2780" s="1" t="str">
        <f>"'"&amp;Table5[[#This Row],[rxn]]&amp;"'"&amp;CHAR(9)&amp;IF(AND(Table5[[#This Row],[kapp_slack_ub]]&lt;&gt;0,Table5[[#This Row],[kapp_old]]&lt;$F$1),$F$1,Table5[[#This Row],[kapp_old]])</f>
        <v>'RXN-BUTt_c_x_FWD-SPONT'	27141.27779288</v>
      </c>
      <c r="M2780" s="1">
        <f>_xlfn.XLOOKUP(Table5[[#This Row],[rxn]],Table3[name],Table3[flux],$F$1)</f>
        <v>27141.277792879999</v>
      </c>
      <c r="N2780" s="1" t="str">
        <f>IFERROR(Table5[[#This Row],[min flux]]/Table5[[#This Row],[associated enzload]],"")</f>
        <v/>
      </c>
      <c r="O2780" s="1">
        <f>_xlfn.NUMBERVALUE(IF(Table5[[#This Row],[flux/enzload]]="","",ABS($N$1-Table5[[#This Row],[flux/enzload]])))</f>
        <v>0</v>
      </c>
      <c r="P2780" s="1">
        <f>Table5[[#This Row],[kapp_old]]+IFERROR(((Table5[[#This Row],[kapp_slack_ub]]-Table5[[#This Row],[kapp_slack_lb]])/Table5[[#This Row],[associated enzload]]),0)</f>
        <v>27141.277792879999</v>
      </c>
      <c r="Q2780" s="1" t="str">
        <f>"'"&amp;Table5[[#This Row],[rxn]]&amp;"'"&amp;CHAR(9)&amp;Table5[[#This Row],[kapp + (slack_ub - slack_lb)/enzload]]</f>
        <v>'RXN-BUTt_c_x_FWD-SPONT'	27141.27779288</v>
      </c>
      <c r="R2780" s="1">
        <f>_xlfn.XLOOKUP(Table5[[#This Row],[rxn]],Table38[name],Table38[flux],0)</f>
        <v>0</v>
      </c>
      <c r="S2780" s="1">
        <f>_xlfn.XLOOKUP(SUBSTITUTE(Table5[[#This Row],[rxn]],"RXN-","ENZLOAD-"),Table38[name],Table38[flux],0)</f>
        <v>0</v>
      </c>
      <c r="T2780" s="1" t="b">
        <f>AND(Table5[[#This Row],[ENZLOAD flux in kapp-slack.gms]]=0,Table5[[#This Row],[flux in kapp-slack.gms]]&lt;&gt;0,NOT(Table5[[#This Row],[spont or unknown?]]))</f>
        <v>0</v>
      </c>
      <c r="U2780" s="1" t="b">
        <f>OR(_xlfn.TEXTAFTER(Table5[[#This Row],[rxn]],"-",-1)="SPONT",_xlfn.TEXTAFTER(Table5[[#This Row],[rxn]],"-",-1)="UNKNOWN")</f>
        <v>1</v>
      </c>
      <c r="V2780" s="1">
        <f>_xlfn.XLOOKUP(SUBSTITUTE(Table5[[#This Row],[rxn]],"RXN-","ENZLOAD-"),Table4[rxn],Table4[ub],0)</f>
        <v>0</v>
      </c>
      <c r="W2780" s="1" t="b">
        <f>AND(Table5[[#This Row],[FVA ENZLOAD flux UB]]=0,Table5[[#This Row],[ENZ not made when it should be?]])</f>
        <v>0</v>
      </c>
    </row>
    <row r="2781" spans="1:23" hidden="1">
      <c r="A2781" s="1"/>
      <c r="B2781" s="1" t="str">
        <f>_xlfn.TEXTBEFORE(Table38[[#This Row],[all fluxes from kapp-slack]]," ",,,,"")</f>
        <v/>
      </c>
      <c r="C2781" s="1">
        <f>_xlfn.NUMBERVALUE(IFERROR(_xlfn.TEXTAFTER(Table38[[#This Row],[all fluxes from kapp-slack]]," ",-1,,,""),""))</f>
        <v>0</v>
      </c>
      <c r="F2781" s="1" t="s">
        <v>7227</v>
      </c>
      <c r="G2781" s="1" t="str">
        <f>_xlfn.TEXTBEFORE(Table5[[#This Row],[rxn     kapp_old        kapp_slack_ub   kapp_slack_lb]]," ")</f>
        <v>RXN-BUTt_c_x_REV-SPONT</v>
      </c>
      <c r="H278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78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781" s="1">
        <f>_xlfn.NUMBERVALUE(_xlfn.TEXTAFTER(Table5[[#This Row],[rxn     kapp_old        kapp_slack_ub   kapp_slack_lb]]," ",-1))</f>
        <v>0</v>
      </c>
      <c r="K2781" s="1">
        <f>_xlfn.XLOOKUP(SUBSTITUTE(Table5[[#This Row],[rxn]],"RXN-","ENZLOAD-"),ENZLOAD[name],ENZLOAD[flux],0)</f>
        <v>0</v>
      </c>
      <c r="L2781" s="1" t="str">
        <f>"'"&amp;Table5[[#This Row],[rxn]]&amp;"'"&amp;CHAR(9)&amp;IF(AND(Table5[[#This Row],[kapp_slack_ub]]&lt;&gt;0,Table5[[#This Row],[kapp_old]]&lt;$F$1),$F$1,Table5[[#This Row],[kapp_old]])</f>
        <v>'RXN-BUTt_c_x_REV-SPONT'	27141.27779288</v>
      </c>
      <c r="M2781" s="1">
        <f>_xlfn.XLOOKUP(Table5[[#This Row],[rxn]],Table3[name],Table3[flux],$F$1)</f>
        <v>27141.277792879999</v>
      </c>
      <c r="N2781" s="1" t="str">
        <f>IFERROR(Table5[[#This Row],[min flux]]/Table5[[#This Row],[associated enzload]],"")</f>
        <v/>
      </c>
      <c r="O2781" s="1">
        <f>_xlfn.NUMBERVALUE(IF(Table5[[#This Row],[flux/enzload]]="","",ABS($N$1-Table5[[#This Row],[flux/enzload]])))</f>
        <v>0</v>
      </c>
      <c r="P2781" s="1">
        <f>Table5[[#This Row],[kapp_old]]+IFERROR(((Table5[[#This Row],[kapp_slack_ub]]-Table5[[#This Row],[kapp_slack_lb]])/Table5[[#This Row],[associated enzload]]),0)</f>
        <v>27141.277792879999</v>
      </c>
      <c r="Q2781" s="1" t="str">
        <f>"'"&amp;Table5[[#This Row],[rxn]]&amp;"'"&amp;CHAR(9)&amp;Table5[[#This Row],[kapp + (slack_ub - slack_lb)/enzload]]</f>
        <v>'RXN-BUTt_c_x_REV-SPONT'	27141.27779288</v>
      </c>
      <c r="R2781" s="1">
        <f>_xlfn.XLOOKUP(Table5[[#This Row],[rxn]],Table38[name],Table38[flux],0)</f>
        <v>0</v>
      </c>
      <c r="S2781" s="1">
        <f>_xlfn.XLOOKUP(SUBSTITUTE(Table5[[#This Row],[rxn]],"RXN-","ENZLOAD-"),Table38[name],Table38[flux],0)</f>
        <v>0</v>
      </c>
      <c r="T2781" s="1" t="b">
        <f>AND(Table5[[#This Row],[ENZLOAD flux in kapp-slack.gms]]=0,Table5[[#This Row],[flux in kapp-slack.gms]]&lt;&gt;0,NOT(Table5[[#This Row],[spont or unknown?]]))</f>
        <v>0</v>
      </c>
      <c r="U2781" s="1" t="b">
        <f>OR(_xlfn.TEXTAFTER(Table5[[#This Row],[rxn]],"-",-1)="SPONT",_xlfn.TEXTAFTER(Table5[[#This Row],[rxn]],"-",-1)="UNKNOWN")</f>
        <v>1</v>
      </c>
      <c r="V2781" s="1">
        <f>_xlfn.XLOOKUP(SUBSTITUTE(Table5[[#This Row],[rxn]],"RXN-","ENZLOAD-"),Table4[rxn],Table4[ub],0)</f>
        <v>0</v>
      </c>
      <c r="W2781" s="1" t="b">
        <f>AND(Table5[[#This Row],[FVA ENZLOAD flux UB]]=0,Table5[[#This Row],[ENZ not made when it should be?]])</f>
        <v>0</v>
      </c>
    </row>
    <row r="2782" spans="1:23" hidden="1">
      <c r="A2782" s="1"/>
      <c r="B2782" s="1" t="str">
        <f>_xlfn.TEXTBEFORE(Table38[[#This Row],[all fluxes from kapp-slack]]," ",,,,"")</f>
        <v/>
      </c>
      <c r="C2782" s="1">
        <f>_xlfn.NUMBERVALUE(IFERROR(_xlfn.TEXTAFTER(Table38[[#This Row],[all fluxes from kapp-slack]]," ",-1,,,""),""))</f>
        <v>0</v>
      </c>
      <c r="F2782" s="1" t="s">
        <v>7228</v>
      </c>
      <c r="G2782" s="1" t="str">
        <f>_xlfn.TEXTBEFORE(Table5[[#This Row],[rxn     kapp_old        kapp_slack_ub   kapp_slack_lb]]," ")</f>
        <v>RXN-BZHYOX_c_FWD-rt5813</v>
      </c>
      <c r="H278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78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782" s="1">
        <f>_xlfn.NUMBERVALUE(_xlfn.TEXTAFTER(Table5[[#This Row],[rxn     kapp_old        kapp_slack_ub   kapp_slack_lb]]," ",-1))</f>
        <v>0</v>
      </c>
      <c r="K2782" s="1">
        <f>_xlfn.XLOOKUP(SUBSTITUTE(Table5[[#This Row],[rxn]],"RXN-","ENZLOAD-"),ENZLOAD[name],ENZLOAD[flux],0)</f>
        <v>0</v>
      </c>
      <c r="L2782" s="1" t="str">
        <f>"'"&amp;Table5[[#This Row],[rxn]]&amp;"'"&amp;CHAR(9)&amp;IF(AND(Table5[[#This Row],[kapp_slack_ub]]&lt;&gt;0,Table5[[#This Row],[kapp_old]]&lt;$F$1),$F$1,Table5[[#This Row],[kapp_old]])</f>
        <v>'RXN-BZHYOX_c_FWD-rt5813'	27141.27779288</v>
      </c>
      <c r="M2782" s="1">
        <f>_xlfn.XLOOKUP(Table5[[#This Row],[rxn]],Table3[name],Table3[flux],$F$1)</f>
        <v>27141.277792879999</v>
      </c>
      <c r="N2782" s="1" t="str">
        <f>IFERROR(Table5[[#This Row],[min flux]]/Table5[[#This Row],[associated enzload]],"")</f>
        <v/>
      </c>
      <c r="O2782" s="1">
        <f>_xlfn.NUMBERVALUE(IF(Table5[[#This Row],[flux/enzload]]="","",ABS($N$1-Table5[[#This Row],[flux/enzload]])))</f>
        <v>0</v>
      </c>
      <c r="P2782" s="1">
        <f>Table5[[#This Row],[kapp_old]]+IFERROR(((Table5[[#This Row],[kapp_slack_ub]]-Table5[[#This Row],[kapp_slack_lb]])/Table5[[#This Row],[associated enzload]]),0)</f>
        <v>27141.277792879999</v>
      </c>
      <c r="Q2782" s="1" t="str">
        <f>"'"&amp;Table5[[#This Row],[rxn]]&amp;"'"&amp;CHAR(9)&amp;Table5[[#This Row],[kapp + (slack_ub - slack_lb)/enzload]]</f>
        <v>'RXN-BZHYOX_c_FWD-rt5813'	27141.27779288</v>
      </c>
      <c r="R2782" s="1">
        <f>_xlfn.XLOOKUP(Table5[[#This Row],[rxn]],Table38[name],Table38[flux],0)</f>
        <v>0</v>
      </c>
      <c r="S2782" s="1">
        <f>_xlfn.XLOOKUP(SUBSTITUTE(Table5[[#This Row],[rxn]],"RXN-","ENZLOAD-"),Table38[name],Table38[flux],0)</f>
        <v>0</v>
      </c>
      <c r="T2782" s="1" t="b">
        <f>AND(Table5[[#This Row],[ENZLOAD flux in kapp-slack.gms]]=0,Table5[[#This Row],[flux in kapp-slack.gms]]&lt;&gt;0,NOT(Table5[[#This Row],[spont or unknown?]]))</f>
        <v>0</v>
      </c>
      <c r="U2782" s="1" t="b">
        <f>OR(_xlfn.TEXTAFTER(Table5[[#This Row],[rxn]],"-",-1)="SPONT",_xlfn.TEXTAFTER(Table5[[#This Row],[rxn]],"-",-1)="UNKNOWN")</f>
        <v>0</v>
      </c>
      <c r="V2782" s="1">
        <f>_xlfn.XLOOKUP(SUBSTITUTE(Table5[[#This Row],[rxn]],"RXN-","ENZLOAD-"),Table4[rxn],Table4[ub],0)</f>
        <v>0.40298573999999998</v>
      </c>
      <c r="W2782" s="1" t="b">
        <f>AND(Table5[[#This Row],[FVA ENZLOAD flux UB]]=0,Table5[[#This Row],[ENZ not made when it should be?]])</f>
        <v>0</v>
      </c>
    </row>
    <row r="2783" spans="1:23" hidden="1">
      <c r="A2783" s="1"/>
      <c r="B2783" s="1" t="str">
        <f>_xlfn.TEXTBEFORE(Table38[[#This Row],[all fluxes from kapp-slack]]," ",,,,"")</f>
        <v/>
      </c>
      <c r="C2783" s="1">
        <f>_xlfn.NUMBERVALUE(IFERROR(_xlfn.TEXTAFTER(Table38[[#This Row],[all fluxes from kapp-slack]]," ",-1,,,""),""))</f>
        <v>0</v>
      </c>
      <c r="F2783" s="1" t="s">
        <v>7237</v>
      </c>
      <c r="G2783" s="1" t="str">
        <f>_xlfn.TEXTBEFORE(Table5[[#This Row],[rxn     kapp_old        kapp_slack_ub   kapp_slack_lb]]," ")</f>
        <v>RXN-C3STKR1_c_FWD-UNKNOWN</v>
      </c>
      <c r="H278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78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783" s="1">
        <f>_xlfn.NUMBERVALUE(_xlfn.TEXTAFTER(Table5[[#This Row],[rxn     kapp_old        kapp_slack_ub   kapp_slack_lb]]," ",-1))</f>
        <v>0</v>
      </c>
      <c r="K2783" s="1">
        <f>_xlfn.XLOOKUP(SUBSTITUTE(Table5[[#This Row],[rxn]],"RXN-","ENZLOAD-"),ENZLOAD[name],ENZLOAD[flux],0)</f>
        <v>0</v>
      </c>
      <c r="L2783" s="1" t="str">
        <f>"'"&amp;Table5[[#This Row],[rxn]]&amp;"'"&amp;CHAR(9)&amp;IF(AND(Table5[[#This Row],[kapp_slack_ub]]&lt;&gt;0,Table5[[#This Row],[kapp_old]]&lt;$F$1),$F$1,Table5[[#This Row],[kapp_old]])</f>
        <v>'RXN-C3STKR1_c_FWD-UNKNOWN'	27141.27779288</v>
      </c>
      <c r="M2783" s="1">
        <f>_xlfn.XLOOKUP(Table5[[#This Row],[rxn]],Table3[name],Table3[flux],$F$1)</f>
        <v>3.89044080436678E-2</v>
      </c>
      <c r="N2783" s="1" t="str">
        <f>IFERROR(Table5[[#This Row],[min flux]]/Table5[[#This Row],[associated enzload]],"")</f>
        <v/>
      </c>
      <c r="O2783" s="1">
        <f>_xlfn.NUMBERVALUE(IF(Table5[[#This Row],[flux/enzload]]="","",ABS($N$1-Table5[[#This Row],[flux/enzload]])))</f>
        <v>0</v>
      </c>
      <c r="P2783" s="1">
        <f>Table5[[#This Row],[kapp_old]]+IFERROR(((Table5[[#This Row],[kapp_slack_ub]]-Table5[[#This Row],[kapp_slack_lb]])/Table5[[#This Row],[associated enzload]]),0)</f>
        <v>27141.277792879999</v>
      </c>
      <c r="Q2783" s="1" t="str">
        <f>"'"&amp;Table5[[#This Row],[rxn]]&amp;"'"&amp;CHAR(9)&amp;Table5[[#This Row],[kapp + (slack_ub - slack_lb)/enzload]]</f>
        <v>'RXN-C3STKR1_c_FWD-UNKNOWN'	27141.27779288</v>
      </c>
      <c r="R2783" s="1">
        <f>_xlfn.XLOOKUP(Table5[[#This Row],[rxn]],Table38[name],Table38[flux],0)</f>
        <v>3.9577740966882997E-2</v>
      </c>
      <c r="S2783" s="1">
        <f>_xlfn.XLOOKUP(SUBSTITUTE(Table5[[#This Row],[rxn]],"RXN-","ENZLOAD-"),Table38[name],Table38[flux],0)</f>
        <v>0</v>
      </c>
      <c r="T2783" s="1" t="b">
        <f>AND(Table5[[#This Row],[ENZLOAD flux in kapp-slack.gms]]=0,Table5[[#This Row],[flux in kapp-slack.gms]]&lt;&gt;0,NOT(Table5[[#This Row],[spont or unknown?]]))</f>
        <v>0</v>
      </c>
      <c r="U2783" s="1" t="b">
        <f>OR(_xlfn.TEXTAFTER(Table5[[#This Row],[rxn]],"-",-1)="SPONT",_xlfn.TEXTAFTER(Table5[[#This Row],[rxn]],"-",-1)="UNKNOWN")</f>
        <v>1</v>
      </c>
      <c r="V2783" s="1">
        <f>_xlfn.XLOOKUP(SUBSTITUTE(Table5[[#This Row],[rxn]],"RXN-","ENZLOAD-"),Table4[rxn],Table4[ub],0)</f>
        <v>0</v>
      </c>
      <c r="W2783" s="1" t="b">
        <f>AND(Table5[[#This Row],[FVA ENZLOAD flux UB]]=0,Table5[[#This Row],[ENZ not made when it should be?]])</f>
        <v>0</v>
      </c>
    </row>
    <row r="2784" spans="1:23" hidden="1">
      <c r="A2784" s="1"/>
      <c r="B2784" s="1" t="str">
        <f>_xlfn.TEXTBEFORE(Table38[[#This Row],[all fluxes from kapp-slack]]," ",,,,"")</f>
        <v/>
      </c>
      <c r="C2784" s="1">
        <f>_xlfn.NUMBERVALUE(IFERROR(_xlfn.TEXTAFTER(Table38[[#This Row],[all fluxes from kapp-slack]]," ",-1,,,""),""))</f>
        <v>0</v>
      </c>
      <c r="F2784" s="1" t="s">
        <v>7238</v>
      </c>
      <c r="G2784" s="1" t="str">
        <f>_xlfn.TEXTBEFORE(Table5[[#This Row],[rxn     kapp_old        kapp_slack_ub   kapp_slack_lb]]," ")</f>
        <v>RXN-C3STKR2_c_FWD-UNKNOWN</v>
      </c>
      <c r="H278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78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784" s="1">
        <f>_xlfn.NUMBERVALUE(_xlfn.TEXTAFTER(Table5[[#This Row],[rxn     kapp_old        kapp_slack_ub   kapp_slack_lb]]," ",-1))</f>
        <v>0</v>
      </c>
      <c r="K2784" s="1">
        <f>_xlfn.XLOOKUP(SUBSTITUTE(Table5[[#This Row],[rxn]],"RXN-","ENZLOAD-"),ENZLOAD[name],ENZLOAD[flux],0)</f>
        <v>0</v>
      </c>
      <c r="L2784" s="1" t="str">
        <f>"'"&amp;Table5[[#This Row],[rxn]]&amp;"'"&amp;CHAR(9)&amp;IF(AND(Table5[[#This Row],[kapp_slack_ub]]&lt;&gt;0,Table5[[#This Row],[kapp_old]]&lt;$F$1),$F$1,Table5[[#This Row],[kapp_old]])</f>
        <v>'RXN-C3STKR2_c_FWD-UNKNOWN'	27141.27779288</v>
      </c>
      <c r="M2784" s="1">
        <f>_xlfn.XLOOKUP(Table5[[#This Row],[rxn]],Table3[name],Table3[flux],$F$1)</f>
        <v>3.89044080436678E-2</v>
      </c>
      <c r="N2784" s="1" t="str">
        <f>IFERROR(Table5[[#This Row],[min flux]]/Table5[[#This Row],[associated enzload]],"")</f>
        <v/>
      </c>
      <c r="O2784" s="1">
        <f>_xlfn.NUMBERVALUE(IF(Table5[[#This Row],[flux/enzload]]="","",ABS($N$1-Table5[[#This Row],[flux/enzload]])))</f>
        <v>0</v>
      </c>
      <c r="P2784" s="1">
        <f>Table5[[#This Row],[kapp_old]]+IFERROR(((Table5[[#This Row],[kapp_slack_ub]]-Table5[[#This Row],[kapp_slack_lb]])/Table5[[#This Row],[associated enzload]]),0)</f>
        <v>27141.277792879999</v>
      </c>
      <c r="Q2784" s="1" t="str">
        <f>"'"&amp;Table5[[#This Row],[rxn]]&amp;"'"&amp;CHAR(9)&amp;Table5[[#This Row],[kapp + (slack_ub - slack_lb)/enzload]]</f>
        <v>'RXN-C3STKR2_c_FWD-UNKNOWN'	27141.27779288</v>
      </c>
      <c r="R2784" s="1">
        <f>_xlfn.XLOOKUP(Table5[[#This Row],[rxn]],Table38[name],Table38[flux],0)</f>
        <v>3.9577740966882997E-2</v>
      </c>
      <c r="S2784" s="1">
        <f>_xlfn.XLOOKUP(SUBSTITUTE(Table5[[#This Row],[rxn]],"RXN-","ENZLOAD-"),Table38[name],Table38[flux],0)</f>
        <v>0</v>
      </c>
      <c r="T2784" s="1" t="b">
        <f>AND(Table5[[#This Row],[ENZLOAD flux in kapp-slack.gms]]=0,Table5[[#This Row],[flux in kapp-slack.gms]]&lt;&gt;0,NOT(Table5[[#This Row],[spont or unknown?]]))</f>
        <v>0</v>
      </c>
      <c r="U2784" s="1" t="b">
        <f>OR(_xlfn.TEXTAFTER(Table5[[#This Row],[rxn]],"-",-1)="SPONT",_xlfn.TEXTAFTER(Table5[[#This Row],[rxn]],"-",-1)="UNKNOWN")</f>
        <v>1</v>
      </c>
      <c r="V2784" s="1">
        <f>_xlfn.XLOOKUP(SUBSTITUTE(Table5[[#This Row],[rxn]],"RXN-","ENZLOAD-"),Table4[rxn],Table4[ub],0)</f>
        <v>0</v>
      </c>
      <c r="W2784" s="1" t="b">
        <f>AND(Table5[[#This Row],[FVA ENZLOAD flux UB]]=0,Table5[[#This Row],[ENZ not made when it should be?]])</f>
        <v>0</v>
      </c>
    </row>
    <row r="2785" spans="1:23" hidden="1">
      <c r="A2785" s="1"/>
      <c r="B2785" s="1" t="str">
        <f>_xlfn.TEXTBEFORE(Table38[[#This Row],[all fluxes from kapp-slack]]," ",,,,"")</f>
        <v/>
      </c>
      <c r="C2785" s="1">
        <f>_xlfn.NUMBERVALUE(IFERROR(_xlfn.TEXTAFTER(Table38[[#This Row],[all fluxes from kapp-slack]]," ",-1,,,""),""))</f>
        <v>0</v>
      </c>
      <c r="F2785" s="1" t="s">
        <v>7245</v>
      </c>
      <c r="G2785" s="1" t="str">
        <f>_xlfn.TEXTBEFORE(Table5[[#This Row],[rxn     kapp_old        kapp_slack_ub   kapp_slack_lb]]," ")</f>
        <v>RXN-CA2t_c_e_FWD-UNKNOWN</v>
      </c>
      <c r="H278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78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785" s="1">
        <f>_xlfn.NUMBERVALUE(_xlfn.TEXTAFTER(Table5[[#This Row],[rxn     kapp_old        kapp_slack_ub   kapp_slack_lb]]," ",-1))</f>
        <v>0</v>
      </c>
      <c r="K2785" s="1">
        <f>_xlfn.XLOOKUP(SUBSTITUTE(Table5[[#This Row],[rxn]],"RXN-","ENZLOAD-"),ENZLOAD[name],ENZLOAD[flux],0)</f>
        <v>0</v>
      </c>
      <c r="L2785" s="1" t="str">
        <f>"'"&amp;Table5[[#This Row],[rxn]]&amp;"'"&amp;CHAR(9)&amp;IF(AND(Table5[[#This Row],[kapp_slack_ub]]&lt;&gt;0,Table5[[#This Row],[kapp_old]]&lt;$F$1),$F$1,Table5[[#This Row],[kapp_old]])</f>
        <v>'RXN-CA2t_c_e_FWD-UNKNOWN'	27141.27779288</v>
      </c>
      <c r="M2785" s="1">
        <f>_xlfn.XLOOKUP(Table5[[#This Row],[rxn]],Table3[name],Table3[flux],$F$1)</f>
        <v>4.87768209403025E-4</v>
      </c>
      <c r="N2785" s="1" t="str">
        <f>IFERROR(Table5[[#This Row],[min flux]]/Table5[[#This Row],[associated enzload]],"")</f>
        <v/>
      </c>
      <c r="O2785" s="1">
        <f>_xlfn.NUMBERVALUE(IF(Table5[[#This Row],[flux/enzload]]="","",ABS($N$1-Table5[[#This Row],[flux/enzload]])))</f>
        <v>0</v>
      </c>
      <c r="P2785" s="1">
        <f>Table5[[#This Row],[kapp_old]]+IFERROR(((Table5[[#This Row],[kapp_slack_ub]]-Table5[[#This Row],[kapp_slack_lb]])/Table5[[#This Row],[associated enzload]]),0)</f>
        <v>27141.277792879999</v>
      </c>
      <c r="Q2785" s="1" t="str">
        <f>"'"&amp;Table5[[#This Row],[rxn]]&amp;"'"&amp;CHAR(9)&amp;Table5[[#This Row],[kapp + (slack_ub - slack_lb)/enzload]]</f>
        <v>'RXN-CA2t_c_e_FWD-UNKNOWN'	27141.27779288</v>
      </c>
      <c r="R2785" s="1">
        <f>_xlfn.XLOOKUP(Table5[[#This Row],[rxn]],Table38[name],Table38[flux],0)</f>
        <v>5.0264872783800001E-4</v>
      </c>
      <c r="S2785" s="1">
        <f>_xlfn.XLOOKUP(SUBSTITUTE(Table5[[#This Row],[rxn]],"RXN-","ENZLOAD-"),Table38[name],Table38[flux],0)</f>
        <v>0</v>
      </c>
      <c r="T2785" s="1" t="b">
        <f>AND(Table5[[#This Row],[ENZLOAD flux in kapp-slack.gms]]=0,Table5[[#This Row],[flux in kapp-slack.gms]]&lt;&gt;0,NOT(Table5[[#This Row],[spont or unknown?]]))</f>
        <v>0</v>
      </c>
      <c r="U2785" s="1" t="b">
        <f>OR(_xlfn.TEXTAFTER(Table5[[#This Row],[rxn]],"-",-1)="SPONT",_xlfn.TEXTAFTER(Table5[[#This Row],[rxn]],"-",-1)="UNKNOWN")</f>
        <v>1</v>
      </c>
      <c r="V2785" s="1">
        <f>_xlfn.XLOOKUP(SUBSTITUTE(Table5[[#This Row],[rxn]],"RXN-","ENZLOAD-"),Table4[rxn],Table4[ub],0)</f>
        <v>0</v>
      </c>
      <c r="W2785" s="1" t="b">
        <f>AND(Table5[[#This Row],[FVA ENZLOAD flux UB]]=0,Table5[[#This Row],[ENZ not made when it should be?]])</f>
        <v>0</v>
      </c>
    </row>
    <row r="2786" spans="1:23" hidden="1">
      <c r="A2786" s="1"/>
      <c r="B2786" s="1" t="str">
        <f>_xlfn.TEXTBEFORE(Table38[[#This Row],[all fluxes from kapp-slack]]," ",,,,"")</f>
        <v/>
      </c>
      <c r="C2786" s="1">
        <f>_xlfn.NUMBERVALUE(IFERROR(_xlfn.TEXTAFTER(Table38[[#This Row],[all fluxes from kapp-slack]]," ",-1,,,""),""))</f>
        <v>0</v>
      </c>
      <c r="F2786" s="1" t="s">
        <v>7252</v>
      </c>
      <c r="G2786" s="1" t="str">
        <f>_xlfn.TEXTBEFORE(Table5[[#This Row],[rxn     kapp_old        kapp_slack_ub   kapp_slack_lb]]," ")</f>
        <v>RXN-CAROMOX1_c_FWD-rt0220</v>
      </c>
      <c r="H278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78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786" s="1">
        <f>_xlfn.NUMBERVALUE(_xlfn.TEXTAFTER(Table5[[#This Row],[rxn     kapp_old        kapp_slack_ub   kapp_slack_lb]]," ",-1))</f>
        <v>0</v>
      </c>
      <c r="K2786" s="1">
        <f>_xlfn.XLOOKUP(SUBSTITUTE(Table5[[#This Row],[rxn]],"RXN-","ENZLOAD-"),ENZLOAD[name],ENZLOAD[flux],0)</f>
        <v>0</v>
      </c>
      <c r="L2786" s="1" t="str">
        <f>"'"&amp;Table5[[#This Row],[rxn]]&amp;"'"&amp;CHAR(9)&amp;IF(AND(Table5[[#This Row],[kapp_slack_ub]]&lt;&gt;0,Table5[[#This Row],[kapp_old]]&lt;$F$1),$F$1,Table5[[#This Row],[kapp_old]])</f>
        <v>'RXN-CAROMOX1_c_FWD-rt0220'	27141.27779288</v>
      </c>
      <c r="M2786" s="1">
        <f>_xlfn.XLOOKUP(Table5[[#This Row],[rxn]],Table3[name],Table3[flux],$F$1)</f>
        <v>27141.277792879999</v>
      </c>
      <c r="N2786" s="1" t="str">
        <f>IFERROR(Table5[[#This Row],[min flux]]/Table5[[#This Row],[associated enzload]],"")</f>
        <v/>
      </c>
      <c r="O2786" s="1">
        <f>_xlfn.NUMBERVALUE(IF(Table5[[#This Row],[flux/enzload]]="","",ABS($N$1-Table5[[#This Row],[flux/enzload]])))</f>
        <v>0</v>
      </c>
      <c r="P2786" s="1">
        <f>Table5[[#This Row],[kapp_old]]+IFERROR(((Table5[[#This Row],[kapp_slack_ub]]-Table5[[#This Row],[kapp_slack_lb]])/Table5[[#This Row],[associated enzload]]),0)</f>
        <v>27141.277792879999</v>
      </c>
      <c r="Q2786" s="1" t="str">
        <f>"'"&amp;Table5[[#This Row],[rxn]]&amp;"'"&amp;CHAR(9)&amp;Table5[[#This Row],[kapp + (slack_ub - slack_lb)/enzload]]</f>
        <v>'RXN-CAROMOX1_c_FWD-rt0220'	27141.27779288</v>
      </c>
      <c r="R2786" s="1">
        <f>_xlfn.XLOOKUP(Table5[[#This Row],[rxn]],Table38[name],Table38[flux],0)</f>
        <v>0</v>
      </c>
      <c r="S2786" s="1">
        <f>_xlfn.XLOOKUP(SUBSTITUTE(Table5[[#This Row],[rxn]],"RXN-","ENZLOAD-"),Table38[name],Table38[flux],0)</f>
        <v>0</v>
      </c>
      <c r="T2786" s="1" t="b">
        <f>AND(Table5[[#This Row],[ENZLOAD flux in kapp-slack.gms]]=0,Table5[[#This Row],[flux in kapp-slack.gms]]&lt;&gt;0,NOT(Table5[[#This Row],[spont or unknown?]]))</f>
        <v>0</v>
      </c>
      <c r="U2786" s="1" t="b">
        <f>OR(_xlfn.TEXTAFTER(Table5[[#This Row],[rxn]],"-",-1)="SPONT",_xlfn.TEXTAFTER(Table5[[#This Row],[rxn]],"-",-1)="UNKNOWN")</f>
        <v>0</v>
      </c>
      <c r="V2786" s="1">
        <f>_xlfn.XLOOKUP(SUBSTITUTE(Table5[[#This Row],[rxn]],"RXN-","ENZLOAD-"),Table4[rxn],Table4[ub],0)</f>
        <v>0.60770429999999998</v>
      </c>
      <c r="W2786" s="1" t="b">
        <f>AND(Table5[[#This Row],[FVA ENZLOAD flux UB]]=0,Table5[[#This Row],[ENZ not made when it should be?]])</f>
        <v>0</v>
      </c>
    </row>
    <row r="2787" spans="1:23" hidden="1">
      <c r="A2787" s="1"/>
      <c r="B2787" s="1" t="str">
        <f>_xlfn.TEXTBEFORE(Table38[[#This Row],[all fluxes from kapp-slack]]," ",,,,"")</f>
        <v/>
      </c>
      <c r="C2787" s="1">
        <f>_xlfn.NUMBERVALUE(IFERROR(_xlfn.TEXTAFTER(Table38[[#This Row],[all fluxes from kapp-slack]]," ",-1,,,""),""))</f>
        <v>0</v>
      </c>
      <c r="F2787" s="1" t="s">
        <v>7253</v>
      </c>
      <c r="G2787" s="1" t="str">
        <f>_xlfn.TEXTBEFORE(Table5[[#This Row],[rxn     kapp_old        kapp_slack_ub   kapp_slack_lb]]," ")</f>
        <v>RXN-CAROMOX2_c_FWD-rt0220</v>
      </c>
      <c r="H278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78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787" s="1">
        <f>_xlfn.NUMBERVALUE(_xlfn.TEXTAFTER(Table5[[#This Row],[rxn     kapp_old        kapp_slack_ub   kapp_slack_lb]]," ",-1))</f>
        <v>0</v>
      </c>
      <c r="K2787" s="1">
        <f>_xlfn.XLOOKUP(SUBSTITUTE(Table5[[#This Row],[rxn]],"RXN-","ENZLOAD-"),ENZLOAD[name],ENZLOAD[flux],0)</f>
        <v>0</v>
      </c>
      <c r="L2787" s="1" t="str">
        <f>"'"&amp;Table5[[#This Row],[rxn]]&amp;"'"&amp;CHAR(9)&amp;IF(AND(Table5[[#This Row],[kapp_slack_ub]]&lt;&gt;0,Table5[[#This Row],[kapp_old]]&lt;$F$1),$F$1,Table5[[#This Row],[kapp_old]])</f>
        <v>'RXN-CAROMOX2_c_FWD-rt0220'	27141.27779288</v>
      </c>
      <c r="M2787" s="1">
        <f>_xlfn.XLOOKUP(Table5[[#This Row],[rxn]],Table3[name],Table3[flux],$F$1)</f>
        <v>27141.277792879999</v>
      </c>
      <c r="N2787" s="1" t="str">
        <f>IFERROR(Table5[[#This Row],[min flux]]/Table5[[#This Row],[associated enzload]],"")</f>
        <v/>
      </c>
      <c r="O2787" s="1">
        <f>_xlfn.NUMBERVALUE(IF(Table5[[#This Row],[flux/enzload]]="","",ABS($N$1-Table5[[#This Row],[flux/enzload]])))</f>
        <v>0</v>
      </c>
      <c r="P2787" s="1">
        <f>Table5[[#This Row],[kapp_old]]+IFERROR(((Table5[[#This Row],[kapp_slack_ub]]-Table5[[#This Row],[kapp_slack_lb]])/Table5[[#This Row],[associated enzload]]),0)</f>
        <v>27141.277792879999</v>
      </c>
      <c r="Q2787" s="1" t="str">
        <f>"'"&amp;Table5[[#This Row],[rxn]]&amp;"'"&amp;CHAR(9)&amp;Table5[[#This Row],[kapp + (slack_ub - slack_lb)/enzload]]</f>
        <v>'RXN-CAROMOX2_c_FWD-rt0220'	27141.27779288</v>
      </c>
      <c r="R2787" s="1">
        <f>_xlfn.XLOOKUP(Table5[[#This Row],[rxn]],Table38[name],Table38[flux],0)</f>
        <v>0</v>
      </c>
      <c r="S2787" s="1">
        <f>_xlfn.XLOOKUP(SUBSTITUTE(Table5[[#This Row],[rxn]],"RXN-","ENZLOAD-"),Table38[name],Table38[flux],0)</f>
        <v>0</v>
      </c>
      <c r="T2787" s="1" t="b">
        <f>AND(Table5[[#This Row],[ENZLOAD flux in kapp-slack.gms]]=0,Table5[[#This Row],[flux in kapp-slack.gms]]&lt;&gt;0,NOT(Table5[[#This Row],[spont or unknown?]]))</f>
        <v>0</v>
      </c>
      <c r="U2787" s="1" t="b">
        <f>OR(_xlfn.TEXTAFTER(Table5[[#This Row],[rxn]],"-",-1)="SPONT",_xlfn.TEXTAFTER(Table5[[#This Row],[rxn]],"-",-1)="UNKNOWN")</f>
        <v>0</v>
      </c>
      <c r="V2787" s="1">
        <f>_xlfn.XLOOKUP(SUBSTITUTE(Table5[[#This Row],[rxn]],"RXN-","ENZLOAD-"),Table4[rxn],Table4[ub],0)</f>
        <v>0.60770429999999998</v>
      </c>
      <c r="W2787" s="1" t="b">
        <f>AND(Table5[[#This Row],[FVA ENZLOAD flux UB]]=0,Table5[[#This Row],[ENZ not made when it should be?]])</f>
        <v>0</v>
      </c>
    </row>
    <row r="2788" spans="1:23" hidden="1">
      <c r="A2788" s="1"/>
      <c r="B2788" s="1" t="str">
        <f>_xlfn.TEXTBEFORE(Table38[[#This Row],[all fluxes from kapp-slack]]," ",,,,"")</f>
        <v/>
      </c>
      <c r="C2788" s="1">
        <f>_xlfn.NUMBERVALUE(IFERROR(_xlfn.TEXTAFTER(Table38[[#This Row],[all fluxes from kapp-slack]]," ",-1,,,""),""))</f>
        <v>0</v>
      </c>
      <c r="F2788" s="1" t="s">
        <v>7255</v>
      </c>
      <c r="G2788" s="1" t="str">
        <f>_xlfn.TEXTBEFORE(Table5[[#This Row],[rxn     kapp_old        kapp_slack_ub   kapp_slack_lb]]," ")</f>
        <v>RXN-CAT_x_FWD-rt6937</v>
      </c>
      <c r="H278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78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788" s="1">
        <f>_xlfn.NUMBERVALUE(_xlfn.TEXTAFTER(Table5[[#This Row],[rxn     kapp_old        kapp_slack_ub   kapp_slack_lb]]," ",-1))</f>
        <v>0</v>
      </c>
      <c r="K2788" s="1">
        <f>_xlfn.XLOOKUP(SUBSTITUTE(Table5[[#This Row],[rxn]],"RXN-","ENZLOAD-"),ENZLOAD[name],ENZLOAD[flux],0)</f>
        <v>0</v>
      </c>
      <c r="L2788" s="1" t="str">
        <f>"'"&amp;Table5[[#This Row],[rxn]]&amp;"'"&amp;CHAR(9)&amp;IF(AND(Table5[[#This Row],[kapp_slack_ub]]&lt;&gt;0,Table5[[#This Row],[kapp_old]]&lt;$F$1),$F$1,Table5[[#This Row],[kapp_old]])</f>
        <v>'RXN-CAT_x_FWD-rt6937'	27141.27779288</v>
      </c>
      <c r="M2788" s="1">
        <f>_xlfn.XLOOKUP(Table5[[#This Row],[rxn]],Table3[name],Table3[flux],$F$1)</f>
        <v>27141.277792879999</v>
      </c>
      <c r="N2788" s="1" t="str">
        <f>IFERROR(Table5[[#This Row],[min flux]]/Table5[[#This Row],[associated enzload]],"")</f>
        <v/>
      </c>
      <c r="O2788" s="1">
        <f>_xlfn.NUMBERVALUE(IF(Table5[[#This Row],[flux/enzload]]="","",ABS($N$1-Table5[[#This Row],[flux/enzload]])))</f>
        <v>0</v>
      </c>
      <c r="P2788" s="1">
        <f>Table5[[#This Row],[kapp_old]]+IFERROR(((Table5[[#This Row],[kapp_slack_ub]]-Table5[[#This Row],[kapp_slack_lb]])/Table5[[#This Row],[associated enzload]]),0)</f>
        <v>27141.277792879999</v>
      </c>
      <c r="Q2788" s="1" t="str">
        <f>"'"&amp;Table5[[#This Row],[rxn]]&amp;"'"&amp;CHAR(9)&amp;Table5[[#This Row],[kapp + (slack_ub - slack_lb)/enzload]]</f>
        <v>'RXN-CAT_x_FWD-rt6937'	27141.27779288</v>
      </c>
      <c r="R2788" s="1">
        <f>_xlfn.XLOOKUP(Table5[[#This Row],[rxn]],Table38[name],Table38[flux],0)</f>
        <v>0</v>
      </c>
      <c r="S2788" s="1">
        <f>_xlfn.XLOOKUP(SUBSTITUTE(Table5[[#This Row],[rxn]],"RXN-","ENZLOAD-"),Table38[name],Table38[flux],0)</f>
        <v>0</v>
      </c>
      <c r="T2788" s="1" t="b">
        <f>AND(Table5[[#This Row],[ENZLOAD flux in kapp-slack.gms]]=0,Table5[[#This Row],[flux in kapp-slack.gms]]&lt;&gt;0,NOT(Table5[[#This Row],[spont or unknown?]]))</f>
        <v>0</v>
      </c>
      <c r="U2788" s="1" t="b">
        <f>OR(_xlfn.TEXTAFTER(Table5[[#This Row],[rxn]],"-",-1)="SPONT",_xlfn.TEXTAFTER(Table5[[#This Row],[rxn]],"-",-1)="UNKNOWN")</f>
        <v>0</v>
      </c>
      <c r="V2788" s="1">
        <f>_xlfn.XLOOKUP(SUBSTITUTE(Table5[[#This Row],[rxn]],"RXN-","ENZLOAD-"),Table4[rxn],Table4[ub],0)</f>
        <v>0.64821498</v>
      </c>
      <c r="W2788" s="1" t="b">
        <f>AND(Table5[[#This Row],[FVA ENZLOAD flux UB]]=0,Table5[[#This Row],[ENZ not made when it should be?]])</f>
        <v>0</v>
      </c>
    </row>
    <row r="2789" spans="1:23" hidden="1">
      <c r="A2789" s="1"/>
      <c r="B2789" s="1" t="str">
        <f>_xlfn.TEXTBEFORE(Table38[[#This Row],[all fluxes from kapp-slack]]," ",,,,"")</f>
        <v/>
      </c>
      <c r="C2789" s="1">
        <f>_xlfn.NUMBERVALUE(IFERROR(_xlfn.TEXTAFTER(Table38[[#This Row],[all fluxes from kapp-slack]]," ",-1,,,""),""))</f>
        <v>0</v>
      </c>
      <c r="F2789" s="1" t="s">
        <v>7257</v>
      </c>
      <c r="G2789" s="1" t="str">
        <f>_xlfn.TEXTBEFORE(Table5[[#This Row],[rxn     kapp_old        kapp_slack_ub   kapp_slack_lb]]," ")</f>
        <v>RXN-CATOX_e_FWD-rt4763</v>
      </c>
      <c r="H278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78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789" s="1">
        <f>_xlfn.NUMBERVALUE(_xlfn.TEXTAFTER(Table5[[#This Row],[rxn     kapp_old        kapp_slack_ub   kapp_slack_lb]]," ",-1))</f>
        <v>0</v>
      </c>
      <c r="K2789" s="1">
        <f>_xlfn.XLOOKUP(SUBSTITUTE(Table5[[#This Row],[rxn]],"RXN-","ENZLOAD-"),ENZLOAD[name],ENZLOAD[flux],0)</f>
        <v>0</v>
      </c>
      <c r="L2789" s="1" t="str">
        <f>"'"&amp;Table5[[#This Row],[rxn]]&amp;"'"&amp;CHAR(9)&amp;IF(AND(Table5[[#This Row],[kapp_slack_ub]]&lt;&gt;0,Table5[[#This Row],[kapp_old]]&lt;$F$1),$F$1,Table5[[#This Row],[kapp_old]])</f>
        <v>'RXN-CATOX_e_FWD-rt4763'	27141.27779288</v>
      </c>
      <c r="M2789" s="1">
        <f>_xlfn.XLOOKUP(Table5[[#This Row],[rxn]],Table3[name],Table3[flux],$F$1)</f>
        <v>27141.277792879999</v>
      </c>
      <c r="N2789" s="1" t="str">
        <f>IFERROR(Table5[[#This Row],[min flux]]/Table5[[#This Row],[associated enzload]],"")</f>
        <v/>
      </c>
      <c r="O2789" s="1">
        <f>_xlfn.NUMBERVALUE(IF(Table5[[#This Row],[flux/enzload]]="","",ABS($N$1-Table5[[#This Row],[flux/enzload]])))</f>
        <v>0</v>
      </c>
      <c r="P2789" s="1">
        <f>Table5[[#This Row],[kapp_old]]+IFERROR(((Table5[[#This Row],[kapp_slack_ub]]-Table5[[#This Row],[kapp_slack_lb]])/Table5[[#This Row],[associated enzload]]),0)</f>
        <v>27141.277792879999</v>
      </c>
      <c r="Q2789" s="1" t="str">
        <f>"'"&amp;Table5[[#This Row],[rxn]]&amp;"'"&amp;CHAR(9)&amp;Table5[[#This Row],[kapp + (slack_ub - slack_lb)/enzload]]</f>
        <v>'RXN-CATOX_e_FWD-rt4763'	27141.27779288</v>
      </c>
      <c r="R2789" s="1">
        <f>_xlfn.XLOOKUP(Table5[[#This Row],[rxn]],Table38[name],Table38[flux],0)</f>
        <v>0</v>
      </c>
      <c r="S2789" s="1">
        <f>_xlfn.XLOOKUP(SUBSTITUTE(Table5[[#This Row],[rxn]],"RXN-","ENZLOAD-"),Table38[name],Table38[flux],0)</f>
        <v>0</v>
      </c>
      <c r="T2789" s="1" t="b">
        <f>AND(Table5[[#This Row],[ENZLOAD flux in kapp-slack.gms]]=0,Table5[[#This Row],[flux in kapp-slack.gms]]&lt;&gt;0,NOT(Table5[[#This Row],[spont or unknown?]]))</f>
        <v>0</v>
      </c>
      <c r="U2789" s="1" t="b">
        <f>OR(_xlfn.TEXTAFTER(Table5[[#This Row],[rxn]],"-",-1)="SPONT",_xlfn.TEXTAFTER(Table5[[#This Row],[rxn]],"-",-1)="UNKNOWN")</f>
        <v>0</v>
      </c>
      <c r="V2789" s="1">
        <f>_xlfn.XLOOKUP(SUBSTITUTE(Table5[[#This Row],[rxn]],"RXN-","ENZLOAD-"),Table4[rxn],Table4[ub],0)</f>
        <v>0.5199859</v>
      </c>
      <c r="W2789" s="1" t="b">
        <f>AND(Table5[[#This Row],[FVA ENZLOAD flux UB]]=0,Table5[[#This Row],[ENZ not made when it should be?]])</f>
        <v>0</v>
      </c>
    </row>
    <row r="2790" spans="1:23" hidden="1">
      <c r="A2790" s="1"/>
      <c r="B2790" s="1" t="str">
        <f>_xlfn.TEXTBEFORE(Table38[[#This Row],[all fluxes from kapp-slack]]," ",,,,"")</f>
        <v/>
      </c>
      <c r="C2790" s="1">
        <f>_xlfn.NUMBERVALUE(IFERROR(_xlfn.TEXTAFTER(Table38[[#This Row],[all fluxes from kapp-slack]]," ",-1,,,""),""))</f>
        <v>0</v>
      </c>
      <c r="F2790" s="1" t="s">
        <v>7258</v>
      </c>
      <c r="G2790" s="1" t="str">
        <f>_xlfn.TEXTBEFORE(Table5[[#This Row],[rxn     kapp_old        kapp_slack_ub   kapp_slack_lb]]," ")</f>
        <v>RXN-CATOX_e_FWD-rt4767</v>
      </c>
      <c r="H279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79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790" s="1">
        <f>_xlfn.NUMBERVALUE(_xlfn.TEXTAFTER(Table5[[#This Row],[rxn     kapp_old        kapp_slack_ub   kapp_slack_lb]]," ",-1))</f>
        <v>0</v>
      </c>
      <c r="K2790" s="1">
        <f>_xlfn.XLOOKUP(SUBSTITUTE(Table5[[#This Row],[rxn]],"RXN-","ENZLOAD-"),ENZLOAD[name],ENZLOAD[flux],0)</f>
        <v>0</v>
      </c>
      <c r="L2790" s="1" t="str">
        <f>"'"&amp;Table5[[#This Row],[rxn]]&amp;"'"&amp;CHAR(9)&amp;IF(AND(Table5[[#This Row],[kapp_slack_ub]]&lt;&gt;0,Table5[[#This Row],[kapp_old]]&lt;$F$1),$F$1,Table5[[#This Row],[kapp_old]])</f>
        <v>'RXN-CATOX_e_FWD-rt4767'	27141.27779288</v>
      </c>
      <c r="M2790" s="1">
        <f>_xlfn.XLOOKUP(Table5[[#This Row],[rxn]],Table3[name],Table3[flux],$F$1)</f>
        <v>27141.277792879999</v>
      </c>
      <c r="N2790" s="1" t="str">
        <f>IFERROR(Table5[[#This Row],[min flux]]/Table5[[#This Row],[associated enzload]],"")</f>
        <v/>
      </c>
      <c r="O2790" s="1">
        <f>_xlfn.NUMBERVALUE(IF(Table5[[#This Row],[flux/enzload]]="","",ABS($N$1-Table5[[#This Row],[flux/enzload]])))</f>
        <v>0</v>
      </c>
      <c r="P2790" s="1">
        <f>Table5[[#This Row],[kapp_old]]+IFERROR(((Table5[[#This Row],[kapp_slack_ub]]-Table5[[#This Row],[kapp_slack_lb]])/Table5[[#This Row],[associated enzload]]),0)</f>
        <v>27141.277792879999</v>
      </c>
      <c r="Q2790" s="1" t="str">
        <f>"'"&amp;Table5[[#This Row],[rxn]]&amp;"'"&amp;CHAR(9)&amp;Table5[[#This Row],[kapp + (slack_ub - slack_lb)/enzload]]</f>
        <v>'RXN-CATOX_e_FWD-rt4767'	27141.27779288</v>
      </c>
      <c r="R2790" s="1">
        <f>_xlfn.XLOOKUP(Table5[[#This Row],[rxn]],Table38[name],Table38[flux],0)</f>
        <v>0</v>
      </c>
      <c r="S2790" s="1">
        <f>_xlfn.XLOOKUP(SUBSTITUTE(Table5[[#This Row],[rxn]],"RXN-","ENZLOAD-"),Table38[name],Table38[flux],0)</f>
        <v>0</v>
      </c>
      <c r="T2790" s="1" t="b">
        <f>AND(Table5[[#This Row],[ENZLOAD flux in kapp-slack.gms]]=0,Table5[[#This Row],[flux in kapp-slack.gms]]&lt;&gt;0,NOT(Table5[[#This Row],[spont or unknown?]]))</f>
        <v>0</v>
      </c>
      <c r="U2790" s="1" t="b">
        <f>OR(_xlfn.TEXTAFTER(Table5[[#This Row],[rxn]],"-",-1)="SPONT",_xlfn.TEXTAFTER(Table5[[#This Row],[rxn]],"-",-1)="UNKNOWN")</f>
        <v>0</v>
      </c>
      <c r="V2790" s="1">
        <f>_xlfn.XLOOKUP(SUBSTITUTE(Table5[[#This Row],[rxn]],"RXN-","ENZLOAD-"),Table4[rxn],Table4[ub],0)</f>
        <v>0.79141068000000003</v>
      </c>
      <c r="W2790" s="1" t="b">
        <f>AND(Table5[[#This Row],[FVA ENZLOAD flux UB]]=0,Table5[[#This Row],[ENZ not made when it should be?]])</f>
        <v>0</v>
      </c>
    </row>
    <row r="2791" spans="1:23" hidden="1">
      <c r="A2791" s="1"/>
      <c r="B2791" s="1" t="str">
        <f>_xlfn.TEXTBEFORE(Table38[[#This Row],[all fluxes from kapp-slack]]," ",,,,"")</f>
        <v/>
      </c>
      <c r="C2791" s="1">
        <f>_xlfn.NUMBERVALUE(IFERROR(_xlfn.TEXTAFTER(Table38[[#This Row],[all fluxes from kapp-slack]]," ",-1,,,""),""))</f>
        <v>0</v>
      </c>
      <c r="F2791" s="1" t="s">
        <v>7259</v>
      </c>
      <c r="G2791" s="1" t="str">
        <f>_xlfn.TEXTBEFORE(Table5[[#This Row],[rxn     kapp_old        kapp_slack_ub   kapp_slack_lb]]," ")</f>
        <v>RXN-CBL_c_FWD-rt0389</v>
      </c>
      <c r="H279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79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791" s="1">
        <f>_xlfn.NUMBERVALUE(_xlfn.TEXTAFTER(Table5[[#This Row],[rxn     kapp_old        kapp_slack_ub   kapp_slack_lb]]," ",-1))</f>
        <v>0</v>
      </c>
      <c r="K2791" s="1">
        <f>_xlfn.XLOOKUP(SUBSTITUTE(Table5[[#This Row],[rxn]],"RXN-","ENZLOAD-"),ENZLOAD[name],ENZLOAD[flux],0)</f>
        <v>0</v>
      </c>
      <c r="L2791" s="1" t="str">
        <f>"'"&amp;Table5[[#This Row],[rxn]]&amp;"'"&amp;CHAR(9)&amp;IF(AND(Table5[[#This Row],[kapp_slack_ub]]&lt;&gt;0,Table5[[#This Row],[kapp_old]]&lt;$F$1),$F$1,Table5[[#This Row],[kapp_old]])</f>
        <v>'RXN-CBL_c_FWD-rt0389'	27141.27779288</v>
      </c>
      <c r="M2791" s="1">
        <f>_xlfn.XLOOKUP(Table5[[#This Row],[rxn]],Table3[name],Table3[flux],$F$1)</f>
        <v>27141.277792879999</v>
      </c>
      <c r="N2791" s="1" t="str">
        <f>IFERROR(Table5[[#This Row],[min flux]]/Table5[[#This Row],[associated enzload]],"")</f>
        <v/>
      </c>
      <c r="O2791" s="1">
        <f>_xlfn.NUMBERVALUE(IF(Table5[[#This Row],[flux/enzload]]="","",ABS($N$1-Table5[[#This Row],[flux/enzload]])))</f>
        <v>0</v>
      </c>
      <c r="P2791" s="1">
        <f>Table5[[#This Row],[kapp_old]]+IFERROR(((Table5[[#This Row],[kapp_slack_ub]]-Table5[[#This Row],[kapp_slack_lb]])/Table5[[#This Row],[associated enzload]]),0)</f>
        <v>27141.277792879999</v>
      </c>
      <c r="Q2791" s="1" t="str">
        <f>"'"&amp;Table5[[#This Row],[rxn]]&amp;"'"&amp;CHAR(9)&amp;Table5[[#This Row],[kapp + (slack_ub - slack_lb)/enzload]]</f>
        <v>'RXN-CBL_c_FWD-rt0389'	27141.27779288</v>
      </c>
      <c r="R2791" s="1">
        <f>_xlfn.XLOOKUP(Table5[[#This Row],[rxn]],Table38[name],Table38[flux],0)</f>
        <v>0</v>
      </c>
      <c r="S2791" s="1">
        <f>_xlfn.XLOOKUP(SUBSTITUTE(Table5[[#This Row],[rxn]],"RXN-","ENZLOAD-"),Table38[name],Table38[flux],0)</f>
        <v>0</v>
      </c>
      <c r="T2791" s="1" t="b">
        <f>AND(Table5[[#This Row],[ENZLOAD flux in kapp-slack.gms]]=0,Table5[[#This Row],[flux in kapp-slack.gms]]&lt;&gt;0,NOT(Table5[[#This Row],[spont or unknown?]]))</f>
        <v>0</v>
      </c>
      <c r="U2791" s="1" t="b">
        <f>OR(_xlfn.TEXTAFTER(Table5[[#This Row],[rxn]],"-",-1)="SPONT",_xlfn.TEXTAFTER(Table5[[#This Row],[rxn]],"-",-1)="UNKNOWN")</f>
        <v>0</v>
      </c>
      <c r="V2791" s="1">
        <f>_xlfn.XLOOKUP(SUBSTITUTE(Table5[[#This Row],[rxn]],"RXN-","ENZLOAD-"),Table4[rxn],Table4[ub],0)</f>
        <v>0.33701070999999999</v>
      </c>
      <c r="W2791" s="1" t="b">
        <f>AND(Table5[[#This Row],[FVA ENZLOAD flux UB]]=0,Table5[[#This Row],[ENZ not made when it should be?]])</f>
        <v>0</v>
      </c>
    </row>
    <row r="2792" spans="1:23" hidden="1">
      <c r="A2792" s="1"/>
      <c r="B2792" s="1" t="str">
        <f>_xlfn.TEXTBEFORE(Table38[[#This Row],[all fluxes from kapp-slack]]," ",,,,"")</f>
        <v/>
      </c>
      <c r="C2792" s="1">
        <f>_xlfn.NUMBERVALUE(IFERROR(_xlfn.TEXTAFTER(Table38[[#This Row],[all fluxes from kapp-slack]]," ",-1,,,""),""))</f>
        <v>0</v>
      </c>
      <c r="F2792" s="1" t="s">
        <v>7260</v>
      </c>
      <c r="G2792" s="1" t="str">
        <f>_xlfn.TEXTBEFORE(Table5[[#This Row],[rxn     kapp_old        kapp_slack_ub   kapp_slack_lb]]," ")</f>
        <v>RXN-CBL_c_FWD-rt0391</v>
      </c>
      <c r="H279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79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792" s="1">
        <f>_xlfn.NUMBERVALUE(_xlfn.TEXTAFTER(Table5[[#This Row],[rxn     kapp_old        kapp_slack_ub   kapp_slack_lb]]," ",-1))</f>
        <v>0</v>
      </c>
      <c r="K2792" s="1">
        <f>_xlfn.XLOOKUP(SUBSTITUTE(Table5[[#This Row],[rxn]],"RXN-","ENZLOAD-"),ENZLOAD[name],ENZLOAD[flux],0)</f>
        <v>0</v>
      </c>
      <c r="L2792" s="1" t="str">
        <f>"'"&amp;Table5[[#This Row],[rxn]]&amp;"'"&amp;CHAR(9)&amp;IF(AND(Table5[[#This Row],[kapp_slack_ub]]&lt;&gt;0,Table5[[#This Row],[kapp_old]]&lt;$F$1),$F$1,Table5[[#This Row],[kapp_old]])</f>
        <v>'RXN-CBL_c_FWD-rt0391'	27141.27779288</v>
      </c>
      <c r="M2792" s="1">
        <f>_xlfn.XLOOKUP(Table5[[#This Row],[rxn]],Table3[name],Table3[flux],$F$1)</f>
        <v>27141.277792879999</v>
      </c>
      <c r="N2792" s="1" t="str">
        <f>IFERROR(Table5[[#This Row],[min flux]]/Table5[[#This Row],[associated enzload]],"")</f>
        <v/>
      </c>
      <c r="O2792" s="1">
        <f>_xlfn.NUMBERVALUE(IF(Table5[[#This Row],[flux/enzload]]="","",ABS($N$1-Table5[[#This Row],[flux/enzload]])))</f>
        <v>0</v>
      </c>
      <c r="P2792" s="1">
        <f>Table5[[#This Row],[kapp_old]]+IFERROR(((Table5[[#This Row],[kapp_slack_ub]]-Table5[[#This Row],[kapp_slack_lb]])/Table5[[#This Row],[associated enzload]]),0)</f>
        <v>27141.277792879999</v>
      </c>
      <c r="Q2792" s="1" t="str">
        <f>"'"&amp;Table5[[#This Row],[rxn]]&amp;"'"&amp;CHAR(9)&amp;Table5[[#This Row],[kapp + (slack_ub - slack_lb)/enzload]]</f>
        <v>'RXN-CBL_c_FWD-rt0391'	27141.27779288</v>
      </c>
      <c r="R2792" s="1">
        <f>_xlfn.XLOOKUP(Table5[[#This Row],[rxn]],Table38[name],Table38[flux],0)</f>
        <v>0</v>
      </c>
      <c r="S2792" s="1">
        <f>_xlfn.XLOOKUP(SUBSTITUTE(Table5[[#This Row],[rxn]],"RXN-","ENZLOAD-"),Table38[name],Table38[flux],0)</f>
        <v>0</v>
      </c>
      <c r="T2792" s="1" t="b">
        <f>AND(Table5[[#This Row],[ENZLOAD flux in kapp-slack.gms]]=0,Table5[[#This Row],[flux in kapp-slack.gms]]&lt;&gt;0,NOT(Table5[[#This Row],[spont or unknown?]]))</f>
        <v>0</v>
      </c>
      <c r="U2792" s="1" t="b">
        <f>OR(_xlfn.TEXTAFTER(Table5[[#This Row],[rxn]],"-",-1)="SPONT",_xlfn.TEXTAFTER(Table5[[#This Row],[rxn]],"-",-1)="UNKNOWN")</f>
        <v>0</v>
      </c>
      <c r="V2792" s="1">
        <f>_xlfn.XLOOKUP(SUBSTITUTE(Table5[[#This Row],[rxn]],"RXN-","ENZLOAD-"),Table4[rxn],Table4[ub],0)</f>
        <v>0.99082267999999996</v>
      </c>
      <c r="W2792" s="1" t="b">
        <f>AND(Table5[[#This Row],[FVA ENZLOAD flux UB]]=0,Table5[[#This Row],[ENZ not made when it should be?]])</f>
        <v>0</v>
      </c>
    </row>
    <row r="2793" spans="1:23" hidden="1">
      <c r="A2793" s="1"/>
      <c r="B2793" s="1" t="str">
        <f>_xlfn.TEXTBEFORE(Table38[[#This Row],[all fluxes from kapp-slack]]," ",,,,"")</f>
        <v/>
      </c>
      <c r="C2793" s="1">
        <f>_xlfn.NUMBERVALUE(IFERROR(_xlfn.TEXTAFTER(Table38[[#This Row],[all fluxes from kapp-slack]]," ",-1,,,""),""))</f>
        <v>0</v>
      </c>
      <c r="F2793" s="1" t="s">
        <v>7265</v>
      </c>
      <c r="G2793" s="1" t="str">
        <f>_xlfn.TEXTBEFORE(Table5[[#This Row],[rxn     kapp_old        kapp_slack_ub   kapp_slack_lb]]," ")</f>
        <v>RXN-CDPCHOLt_c_rm_FWD-SPONT</v>
      </c>
      <c r="H279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79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793" s="1">
        <f>_xlfn.NUMBERVALUE(_xlfn.TEXTAFTER(Table5[[#This Row],[rxn     kapp_old        kapp_slack_ub   kapp_slack_lb]]," ",-1))</f>
        <v>0</v>
      </c>
      <c r="K2793" s="1">
        <f>_xlfn.XLOOKUP(SUBSTITUTE(Table5[[#This Row],[rxn]],"RXN-","ENZLOAD-"),ENZLOAD[name],ENZLOAD[flux],0)</f>
        <v>0</v>
      </c>
      <c r="L2793" s="1" t="str">
        <f>"'"&amp;Table5[[#This Row],[rxn]]&amp;"'"&amp;CHAR(9)&amp;IF(AND(Table5[[#This Row],[kapp_slack_ub]]&lt;&gt;0,Table5[[#This Row],[kapp_old]]&lt;$F$1),$F$1,Table5[[#This Row],[kapp_old]])</f>
        <v>'RXN-CDPCHOLt_c_rm_FWD-SPONT'	27141.27779288</v>
      </c>
      <c r="M2793" s="1">
        <f>_xlfn.XLOOKUP(Table5[[#This Row],[rxn]],Table3[name],Table3[flux],$F$1)</f>
        <v>27141.277792879999</v>
      </c>
      <c r="N2793" s="1" t="str">
        <f>IFERROR(Table5[[#This Row],[min flux]]/Table5[[#This Row],[associated enzload]],"")</f>
        <v/>
      </c>
      <c r="O2793" s="1">
        <f>_xlfn.NUMBERVALUE(IF(Table5[[#This Row],[flux/enzload]]="","",ABS($N$1-Table5[[#This Row],[flux/enzload]])))</f>
        <v>0</v>
      </c>
      <c r="P2793" s="1">
        <f>Table5[[#This Row],[kapp_old]]+IFERROR(((Table5[[#This Row],[kapp_slack_ub]]-Table5[[#This Row],[kapp_slack_lb]])/Table5[[#This Row],[associated enzload]]),0)</f>
        <v>27141.277792879999</v>
      </c>
      <c r="Q2793" s="1" t="str">
        <f>"'"&amp;Table5[[#This Row],[rxn]]&amp;"'"&amp;CHAR(9)&amp;Table5[[#This Row],[kapp + (slack_ub - slack_lb)/enzload]]</f>
        <v>'RXN-CDPCHOLt_c_rm_FWD-SPONT'	27141.27779288</v>
      </c>
      <c r="R2793" s="1">
        <f>_xlfn.XLOOKUP(Table5[[#This Row],[rxn]],Table38[name],Table38[flux],0)</f>
        <v>0</v>
      </c>
      <c r="S2793" s="1">
        <f>_xlfn.XLOOKUP(SUBSTITUTE(Table5[[#This Row],[rxn]],"RXN-","ENZLOAD-"),Table38[name],Table38[flux],0)</f>
        <v>0</v>
      </c>
      <c r="T2793" s="1" t="b">
        <f>AND(Table5[[#This Row],[ENZLOAD flux in kapp-slack.gms]]=0,Table5[[#This Row],[flux in kapp-slack.gms]]&lt;&gt;0,NOT(Table5[[#This Row],[spont or unknown?]]))</f>
        <v>0</v>
      </c>
      <c r="U2793" s="1" t="b">
        <f>OR(_xlfn.TEXTAFTER(Table5[[#This Row],[rxn]],"-",-1)="SPONT",_xlfn.TEXTAFTER(Table5[[#This Row],[rxn]],"-",-1)="UNKNOWN")</f>
        <v>1</v>
      </c>
      <c r="V2793" s="1">
        <f>_xlfn.XLOOKUP(SUBSTITUTE(Table5[[#This Row],[rxn]],"RXN-","ENZLOAD-"),Table4[rxn],Table4[ub],0)</f>
        <v>0</v>
      </c>
      <c r="W2793" s="1" t="b">
        <f>AND(Table5[[#This Row],[FVA ENZLOAD flux UB]]=0,Table5[[#This Row],[ENZ not made when it should be?]])</f>
        <v>0</v>
      </c>
    </row>
    <row r="2794" spans="1:23" hidden="1">
      <c r="A2794" s="1"/>
      <c r="B2794" s="1" t="str">
        <f>_xlfn.TEXTBEFORE(Table38[[#This Row],[all fluxes from kapp-slack]]," ",,,,"")</f>
        <v/>
      </c>
      <c r="C2794" s="1">
        <f>_xlfn.NUMBERVALUE(IFERROR(_xlfn.TEXTAFTER(Table38[[#This Row],[all fluxes from kapp-slack]]," ",-1,,,""),""))</f>
        <v>0</v>
      </c>
      <c r="F2794" s="1" t="s">
        <v>7266</v>
      </c>
      <c r="G2794" s="1" t="str">
        <f>_xlfn.TEXTBEFORE(Table5[[#This Row],[rxn     kapp_old        kapp_slack_ub   kapp_slack_lb]]," ")</f>
        <v>RXN-CDPCHOLt_c_rm_REV-SPONT</v>
      </c>
      <c r="H279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79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794" s="1">
        <f>_xlfn.NUMBERVALUE(_xlfn.TEXTAFTER(Table5[[#This Row],[rxn     kapp_old        kapp_slack_ub   kapp_slack_lb]]," ",-1))</f>
        <v>0</v>
      </c>
      <c r="K2794" s="1">
        <f>_xlfn.XLOOKUP(SUBSTITUTE(Table5[[#This Row],[rxn]],"RXN-","ENZLOAD-"),ENZLOAD[name],ENZLOAD[flux],0)</f>
        <v>0</v>
      </c>
      <c r="L2794" s="1" t="str">
        <f>"'"&amp;Table5[[#This Row],[rxn]]&amp;"'"&amp;CHAR(9)&amp;IF(AND(Table5[[#This Row],[kapp_slack_ub]]&lt;&gt;0,Table5[[#This Row],[kapp_old]]&lt;$F$1),$F$1,Table5[[#This Row],[kapp_old]])</f>
        <v>'RXN-CDPCHOLt_c_rm_REV-SPONT'	27141.27779288</v>
      </c>
      <c r="M2794" s="1">
        <f>_xlfn.XLOOKUP(Table5[[#This Row],[rxn]],Table3[name],Table3[flux],$F$1)</f>
        <v>27141.277792879999</v>
      </c>
      <c r="N2794" s="1" t="str">
        <f>IFERROR(Table5[[#This Row],[min flux]]/Table5[[#This Row],[associated enzload]],"")</f>
        <v/>
      </c>
      <c r="O2794" s="1">
        <f>_xlfn.NUMBERVALUE(IF(Table5[[#This Row],[flux/enzload]]="","",ABS($N$1-Table5[[#This Row],[flux/enzload]])))</f>
        <v>0</v>
      </c>
      <c r="P2794" s="1">
        <f>Table5[[#This Row],[kapp_old]]+IFERROR(((Table5[[#This Row],[kapp_slack_ub]]-Table5[[#This Row],[kapp_slack_lb]])/Table5[[#This Row],[associated enzload]]),0)</f>
        <v>27141.277792879999</v>
      </c>
      <c r="Q2794" s="1" t="str">
        <f>"'"&amp;Table5[[#This Row],[rxn]]&amp;"'"&amp;CHAR(9)&amp;Table5[[#This Row],[kapp + (slack_ub - slack_lb)/enzload]]</f>
        <v>'RXN-CDPCHOLt_c_rm_REV-SPONT'	27141.27779288</v>
      </c>
      <c r="R2794" s="1">
        <f>_xlfn.XLOOKUP(Table5[[#This Row],[rxn]],Table38[name],Table38[flux],0)</f>
        <v>0</v>
      </c>
      <c r="S2794" s="1">
        <f>_xlfn.XLOOKUP(SUBSTITUTE(Table5[[#This Row],[rxn]],"RXN-","ENZLOAD-"),Table38[name],Table38[flux],0)</f>
        <v>0</v>
      </c>
      <c r="T2794" s="1" t="b">
        <f>AND(Table5[[#This Row],[ENZLOAD flux in kapp-slack.gms]]=0,Table5[[#This Row],[flux in kapp-slack.gms]]&lt;&gt;0,NOT(Table5[[#This Row],[spont or unknown?]]))</f>
        <v>0</v>
      </c>
      <c r="U2794" s="1" t="b">
        <f>OR(_xlfn.TEXTAFTER(Table5[[#This Row],[rxn]],"-",-1)="SPONT",_xlfn.TEXTAFTER(Table5[[#This Row],[rxn]],"-",-1)="UNKNOWN")</f>
        <v>1</v>
      </c>
      <c r="V2794" s="1">
        <f>_xlfn.XLOOKUP(SUBSTITUTE(Table5[[#This Row],[rxn]],"RXN-","ENZLOAD-"),Table4[rxn],Table4[ub],0)</f>
        <v>0</v>
      </c>
      <c r="W2794" s="1" t="b">
        <f>AND(Table5[[#This Row],[FVA ENZLOAD flux UB]]=0,Table5[[#This Row],[ENZ not made when it should be?]])</f>
        <v>0</v>
      </c>
    </row>
    <row r="2795" spans="1:23" hidden="1">
      <c r="A2795" s="1"/>
      <c r="B2795" s="1" t="str">
        <f>_xlfn.TEXTBEFORE(Table38[[#This Row],[all fluxes from kapp-slack]]," ",,,,"")</f>
        <v/>
      </c>
      <c r="C2795" s="1">
        <f>_xlfn.NUMBERVALUE(IFERROR(_xlfn.TEXTAFTER(Table38[[#This Row],[all fluxes from kapp-slack]]," ",-1,,,""),""))</f>
        <v>0</v>
      </c>
      <c r="F2795" s="1" t="s">
        <v>7269</v>
      </c>
      <c r="G2795" s="1" t="str">
        <f>_xlfn.TEXTBEFORE(Table5[[#This Row],[rxn     kapp_old        kapp_slack_ub   kapp_slack_lb]]," ")</f>
        <v>RXN-CDPEAt_c_rm_FWD-SPONT</v>
      </c>
      <c r="H279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79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795" s="1">
        <f>_xlfn.NUMBERVALUE(_xlfn.TEXTAFTER(Table5[[#This Row],[rxn     kapp_old        kapp_slack_ub   kapp_slack_lb]]," ",-1))</f>
        <v>0</v>
      </c>
      <c r="K2795" s="1">
        <f>_xlfn.XLOOKUP(SUBSTITUTE(Table5[[#This Row],[rxn]],"RXN-","ENZLOAD-"),ENZLOAD[name],ENZLOAD[flux],0)</f>
        <v>0</v>
      </c>
      <c r="L2795" s="1" t="str">
        <f>"'"&amp;Table5[[#This Row],[rxn]]&amp;"'"&amp;CHAR(9)&amp;IF(AND(Table5[[#This Row],[kapp_slack_ub]]&lt;&gt;0,Table5[[#This Row],[kapp_old]]&lt;$F$1),$F$1,Table5[[#This Row],[kapp_old]])</f>
        <v>'RXN-CDPEAt_c_rm_FWD-SPONT'	27141.27779288</v>
      </c>
      <c r="M2795" s="1">
        <f>_xlfn.XLOOKUP(Table5[[#This Row],[rxn]],Table3[name],Table3[flux],$F$1)</f>
        <v>27141.277792879999</v>
      </c>
      <c r="N2795" s="1" t="str">
        <f>IFERROR(Table5[[#This Row],[min flux]]/Table5[[#This Row],[associated enzload]],"")</f>
        <v/>
      </c>
      <c r="O2795" s="1">
        <f>_xlfn.NUMBERVALUE(IF(Table5[[#This Row],[flux/enzload]]="","",ABS($N$1-Table5[[#This Row],[flux/enzload]])))</f>
        <v>0</v>
      </c>
      <c r="P2795" s="1">
        <f>Table5[[#This Row],[kapp_old]]+IFERROR(((Table5[[#This Row],[kapp_slack_ub]]-Table5[[#This Row],[kapp_slack_lb]])/Table5[[#This Row],[associated enzload]]),0)</f>
        <v>27141.277792879999</v>
      </c>
      <c r="Q2795" s="1" t="str">
        <f>"'"&amp;Table5[[#This Row],[rxn]]&amp;"'"&amp;CHAR(9)&amp;Table5[[#This Row],[kapp + (slack_ub - slack_lb)/enzload]]</f>
        <v>'RXN-CDPEAt_c_rm_FWD-SPONT'	27141.27779288</v>
      </c>
      <c r="R2795" s="1">
        <f>_xlfn.XLOOKUP(Table5[[#This Row],[rxn]],Table38[name],Table38[flux],0)</f>
        <v>0</v>
      </c>
      <c r="S2795" s="1">
        <f>_xlfn.XLOOKUP(SUBSTITUTE(Table5[[#This Row],[rxn]],"RXN-","ENZLOAD-"),Table38[name],Table38[flux],0)</f>
        <v>0</v>
      </c>
      <c r="T2795" s="1" t="b">
        <f>AND(Table5[[#This Row],[ENZLOAD flux in kapp-slack.gms]]=0,Table5[[#This Row],[flux in kapp-slack.gms]]&lt;&gt;0,NOT(Table5[[#This Row],[spont or unknown?]]))</f>
        <v>0</v>
      </c>
      <c r="U2795" s="1" t="b">
        <f>OR(_xlfn.TEXTAFTER(Table5[[#This Row],[rxn]],"-",-1)="SPONT",_xlfn.TEXTAFTER(Table5[[#This Row],[rxn]],"-",-1)="UNKNOWN")</f>
        <v>1</v>
      </c>
      <c r="V2795" s="1">
        <f>_xlfn.XLOOKUP(SUBSTITUTE(Table5[[#This Row],[rxn]],"RXN-","ENZLOAD-"),Table4[rxn],Table4[ub],0)</f>
        <v>0</v>
      </c>
      <c r="W2795" s="1" t="b">
        <f>AND(Table5[[#This Row],[FVA ENZLOAD flux UB]]=0,Table5[[#This Row],[ENZ not made when it should be?]])</f>
        <v>0</v>
      </c>
    </row>
    <row r="2796" spans="1:23" hidden="1">
      <c r="A2796" s="1"/>
      <c r="B2796" s="1" t="str">
        <f>_xlfn.TEXTBEFORE(Table38[[#This Row],[all fluxes from kapp-slack]]," ",,,,"")</f>
        <v/>
      </c>
      <c r="C2796" s="1">
        <f>_xlfn.NUMBERVALUE(IFERROR(_xlfn.TEXTAFTER(Table38[[#This Row],[all fluxes from kapp-slack]]," ",-1,,,""),""))</f>
        <v>0</v>
      </c>
      <c r="F2796" s="1" t="s">
        <v>7270</v>
      </c>
      <c r="G2796" s="1" t="str">
        <f>_xlfn.TEXTBEFORE(Table5[[#This Row],[rxn     kapp_old        kapp_slack_ub   kapp_slack_lb]]," ")</f>
        <v>RXN-CDPEAt_c_rm_REV-SPONT</v>
      </c>
      <c r="H279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79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796" s="1">
        <f>_xlfn.NUMBERVALUE(_xlfn.TEXTAFTER(Table5[[#This Row],[rxn     kapp_old        kapp_slack_ub   kapp_slack_lb]]," ",-1))</f>
        <v>0</v>
      </c>
      <c r="K2796" s="1">
        <f>_xlfn.XLOOKUP(SUBSTITUTE(Table5[[#This Row],[rxn]],"RXN-","ENZLOAD-"),ENZLOAD[name],ENZLOAD[flux],0)</f>
        <v>0</v>
      </c>
      <c r="L2796" s="1" t="str">
        <f>"'"&amp;Table5[[#This Row],[rxn]]&amp;"'"&amp;CHAR(9)&amp;IF(AND(Table5[[#This Row],[kapp_slack_ub]]&lt;&gt;0,Table5[[#This Row],[kapp_old]]&lt;$F$1),$F$1,Table5[[#This Row],[kapp_old]])</f>
        <v>'RXN-CDPEAt_c_rm_REV-SPONT'	27141.27779288</v>
      </c>
      <c r="M2796" s="1">
        <f>_xlfn.XLOOKUP(Table5[[#This Row],[rxn]],Table3[name],Table3[flux],$F$1)</f>
        <v>27141.277792879999</v>
      </c>
      <c r="N2796" s="1" t="str">
        <f>IFERROR(Table5[[#This Row],[min flux]]/Table5[[#This Row],[associated enzload]],"")</f>
        <v/>
      </c>
      <c r="O2796" s="1">
        <f>_xlfn.NUMBERVALUE(IF(Table5[[#This Row],[flux/enzload]]="","",ABS($N$1-Table5[[#This Row],[flux/enzload]])))</f>
        <v>0</v>
      </c>
      <c r="P2796" s="1">
        <f>Table5[[#This Row],[kapp_old]]+IFERROR(((Table5[[#This Row],[kapp_slack_ub]]-Table5[[#This Row],[kapp_slack_lb]])/Table5[[#This Row],[associated enzload]]),0)</f>
        <v>27141.277792879999</v>
      </c>
      <c r="Q2796" s="1" t="str">
        <f>"'"&amp;Table5[[#This Row],[rxn]]&amp;"'"&amp;CHAR(9)&amp;Table5[[#This Row],[kapp + (slack_ub - slack_lb)/enzload]]</f>
        <v>'RXN-CDPEAt_c_rm_REV-SPONT'	27141.27779288</v>
      </c>
      <c r="R2796" s="1">
        <f>_xlfn.XLOOKUP(Table5[[#This Row],[rxn]],Table38[name],Table38[flux],0)</f>
        <v>0</v>
      </c>
      <c r="S2796" s="1">
        <f>_xlfn.XLOOKUP(SUBSTITUTE(Table5[[#This Row],[rxn]],"RXN-","ENZLOAD-"),Table38[name],Table38[flux],0)</f>
        <v>0</v>
      </c>
      <c r="T2796" s="1" t="b">
        <f>AND(Table5[[#This Row],[ENZLOAD flux in kapp-slack.gms]]=0,Table5[[#This Row],[flux in kapp-slack.gms]]&lt;&gt;0,NOT(Table5[[#This Row],[spont or unknown?]]))</f>
        <v>0</v>
      </c>
      <c r="U2796" s="1" t="b">
        <f>OR(_xlfn.TEXTAFTER(Table5[[#This Row],[rxn]],"-",-1)="SPONT",_xlfn.TEXTAFTER(Table5[[#This Row],[rxn]],"-",-1)="UNKNOWN")</f>
        <v>1</v>
      </c>
      <c r="V2796" s="1">
        <f>_xlfn.XLOOKUP(SUBSTITUTE(Table5[[#This Row],[rxn]],"RXN-","ENZLOAD-"),Table4[rxn],Table4[ub],0)</f>
        <v>0</v>
      </c>
      <c r="W2796" s="1" t="b">
        <f>AND(Table5[[#This Row],[FVA ENZLOAD flux UB]]=0,Table5[[#This Row],[ENZ not made when it should be?]])</f>
        <v>0</v>
      </c>
    </row>
    <row r="2797" spans="1:23" hidden="1">
      <c r="A2797" s="1"/>
      <c r="B2797" s="1" t="str">
        <f>_xlfn.TEXTBEFORE(Table38[[#This Row],[all fluxes from kapp-slack]]," ",,,,"")</f>
        <v/>
      </c>
      <c r="C2797" s="1">
        <f>_xlfn.NUMBERVALUE(IFERROR(_xlfn.TEXTAFTER(Table38[[#This Row],[all fluxes from kapp-slack]]," ",-1,,,""),""))</f>
        <v>0</v>
      </c>
      <c r="F2797" s="1" t="s">
        <v>7271</v>
      </c>
      <c r="G2797" s="1" t="str">
        <f>_xlfn.TEXTBEFORE(Table5[[#This Row],[rxn     kapp_old        kapp_slack_ub   kapp_slack_lb]]," ")</f>
        <v>RXN-CDPt_c_n_FWD-SPONT</v>
      </c>
      <c r="H279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79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797" s="1">
        <f>_xlfn.NUMBERVALUE(_xlfn.TEXTAFTER(Table5[[#This Row],[rxn     kapp_old        kapp_slack_ub   kapp_slack_lb]]," ",-1))</f>
        <v>0</v>
      </c>
      <c r="K2797" s="1">
        <f>_xlfn.XLOOKUP(SUBSTITUTE(Table5[[#This Row],[rxn]],"RXN-","ENZLOAD-"),ENZLOAD[name],ENZLOAD[flux],0)</f>
        <v>0</v>
      </c>
      <c r="L2797" s="1" t="str">
        <f>"'"&amp;Table5[[#This Row],[rxn]]&amp;"'"&amp;CHAR(9)&amp;IF(AND(Table5[[#This Row],[kapp_slack_ub]]&lt;&gt;0,Table5[[#This Row],[kapp_old]]&lt;$F$1),$F$1,Table5[[#This Row],[kapp_old]])</f>
        <v>'RXN-CDPt_c_n_FWD-SPONT'	27141.27779288</v>
      </c>
      <c r="M2797" s="1">
        <f>_xlfn.XLOOKUP(Table5[[#This Row],[rxn]],Table3[name],Table3[flux],$F$1)</f>
        <v>27141.277792879999</v>
      </c>
      <c r="N2797" s="1" t="str">
        <f>IFERROR(Table5[[#This Row],[min flux]]/Table5[[#This Row],[associated enzload]],"")</f>
        <v/>
      </c>
      <c r="O2797" s="1">
        <f>_xlfn.NUMBERVALUE(IF(Table5[[#This Row],[flux/enzload]]="","",ABS($N$1-Table5[[#This Row],[flux/enzload]])))</f>
        <v>0</v>
      </c>
      <c r="P2797" s="1">
        <f>Table5[[#This Row],[kapp_old]]+IFERROR(((Table5[[#This Row],[kapp_slack_ub]]-Table5[[#This Row],[kapp_slack_lb]])/Table5[[#This Row],[associated enzload]]),0)</f>
        <v>27141.277792879999</v>
      </c>
      <c r="Q2797" s="1" t="str">
        <f>"'"&amp;Table5[[#This Row],[rxn]]&amp;"'"&amp;CHAR(9)&amp;Table5[[#This Row],[kapp + (slack_ub - slack_lb)/enzload]]</f>
        <v>'RXN-CDPt_c_n_FWD-SPONT'	27141.27779288</v>
      </c>
      <c r="R2797" s="1">
        <f>_xlfn.XLOOKUP(Table5[[#This Row],[rxn]],Table38[name],Table38[flux],0)</f>
        <v>0</v>
      </c>
      <c r="S2797" s="1">
        <f>_xlfn.XLOOKUP(SUBSTITUTE(Table5[[#This Row],[rxn]],"RXN-","ENZLOAD-"),Table38[name],Table38[flux],0)</f>
        <v>0</v>
      </c>
      <c r="T2797" s="1" t="b">
        <f>AND(Table5[[#This Row],[ENZLOAD flux in kapp-slack.gms]]=0,Table5[[#This Row],[flux in kapp-slack.gms]]&lt;&gt;0,NOT(Table5[[#This Row],[spont or unknown?]]))</f>
        <v>0</v>
      </c>
      <c r="U2797" s="1" t="b">
        <f>OR(_xlfn.TEXTAFTER(Table5[[#This Row],[rxn]],"-",-1)="SPONT",_xlfn.TEXTAFTER(Table5[[#This Row],[rxn]],"-",-1)="UNKNOWN")</f>
        <v>1</v>
      </c>
      <c r="V2797" s="1">
        <f>_xlfn.XLOOKUP(SUBSTITUTE(Table5[[#This Row],[rxn]],"RXN-","ENZLOAD-"),Table4[rxn],Table4[ub],0)</f>
        <v>0</v>
      </c>
      <c r="W2797" s="1" t="b">
        <f>AND(Table5[[#This Row],[FVA ENZLOAD flux UB]]=0,Table5[[#This Row],[ENZ not made when it should be?]])</f>
        <v>0</v>
      </c>
    </row>
    <row r="2798" spans="1:23" hidden="1">
      <c r="A2798" s="1"/>
      <c r="B2798" s="1" t="str">
        <f>_xlfn.TEXTBEFORE(Table38[[#This Row],[all fluxes from kapp-slack]]," ",,,,"")</f>
        <v/>
      </c>
      <c r="C2798" s="1">
        <f>_xlfn.NUMBERVALUE(IFERROR(_xlfn.TEXTAFTER(Table38[[#This Row],[all fluxes from kapp-slack]]," ",-1,,,""),""))</f>
        <v>0</v>
      </c>
      <c r="F2798" s="1" t="s">
        <v>7272</v>
      </c>
      <c r="G2798" s="1" t="str">
        <f>_xlfn.TEXTBEFORE(Table5[[#This Row],[rxn     kapp_old        kapp_slack_ub   kapp_slack_lb]]," ")</f>
        <v>RXN-CDPt_c_n_REV-SPONT</v>
      </c>
      <c r="H279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79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798" s="1">
        <f>_xlfn.NUMBERVALUE(_xlfn.TEXTAFTER(Table5[[#This Row],[rxn     kapp_old        kapp_slack_ub   kapp_slack_lb]]," ",-1))</f>
        <v>0</v>
      </c>
      <c r="K2798" s="1">
        <f>_xlfn.XLOOKUP(SUBSTITUTE(Table5[[#This Row],[rxn]],"RXN-","ENZLOAD-"),ENZLOAD[name],ENZLOAD[flux],0)</f>
        <v>0</v>
      </c>
      <c r="L2798" s="1" t="str">
        <f>"'"&amp;Table5[[#This Row],[rxn]]&amp;"'"&amp;CHAR(9)&amp;IF(AND(Table5[[#This Row],[kapp_slack_ub]]&lt;&gt;0,Table5[[#This Row],[kapp_old]]&lt;$F$1),$F$1,Table5[[#This Row],[kapp_old]])</f>
        <v>'RXN-CDPt_c_n_REV-SPONT'	27141.27779288</v>
      </c>
      <c r="M2798" s="1">
        <f>_xlfn.XLOOKUP(Table5[[#This Row],[rxn]],Table3[name],Table3[flux],$F$1)</f>
        <v>27141.277792879999</v>
      </c>
      <c r="N2798" s="1" t="str">
        <f>IFERROR(Table5[[#This Row],[min flux]]/Table5[[#This Row],[associated enzload]],"")</f>
        <v/>
      </c>
      <c r="O2798" s="1">
        <f>_xlfn.NUMBERVALUE(IF(Table5[[#This Row],[flux/enzload]]="","",ABS($N$1-Table5[[#This Row],[flux/enzload]])))</f>
        <v>0</v>
      </c>
      <c r="P2798" s="1">
        <f>Table5[[#This Row],[kapp_old]]+IFERROR(((Table5[[#This Row],[kapp_slack_ub]]-Table5[[#This Row],[kapp_slack_lb]])/Table5[[#This Row],[associated enzload]]),0)</f>
        <v>27141.277792879999</v>
      </c>
      <c r="Q2798" s="1" t="str">
        <f>"'"&amp;Table5[[#This Row],[rxn]]&amp;"'"&amp;CHAR(9)&amp;Table5[[#This Row],[kapp + (slack_ub - slack_lb)/enzload]]</f>
        <v>'RXN-CDPt_c_n_REV-SPONT'	27141.27779288</v>
      </c>
      <c r="R2798" s="1">
        <f>_xlfn.XLOOKUP(Table5[[#This Row],[rxn]],Table38[name],Table38[flux],0)</f>
        <v>0</v>
      </c>
      <c r="S2798" s="1">
        <f>_xlfn.XLOOKUP(SUBSTITUTE(Table5[[#This Row],[rxn]],"RXN-","ENZLOAD-"),Table38[name],Table38[flux],0)</f>
        <v>0</v>
      </c>
      <c r="T2798" s="1" t="b">
        <f>AND(Table5[[#This Row],[ENZLOAD flux in kapp-slack.gms]]=0,Table5[[#This Row],[flux in kapp-slack.gms]]&lt;&gt;0,NOT(Table5[[#This Row],[spont or unknown?]]))</f>
        <v>0</v>
      </c>
      <c r="U2798" s="1" t="b">
        <f>OR(_xlfn.TEXTAFTER(Table5[[#This Row],[rxn]],"-",-1)="SPONT",_xlfn.TEXTAFTER(Table5[[#This Row],[rxn]],"-",-1)="UNKNOWN")</f>
        <v>1</v>
      </c>
      <c r="V2798" s="1">
        <f>_xlfn.XLOOKUP(SUBSTITUTE(Table5[[#This Row],[rxn]],"RXN-","ENZLOAD-"),Table4[rxn],Table4[ub],0)</f>
        <v>0</v>
      </c>
      <c r="W2798" s="1" t="b">
        <f>AND(Table5[[#This Row],[FVA ENZLOAD flux UB]]=0,Table5[[#This Row],[ENZ not made when it should be?]])</f>
        <v>0</v>
      </c>
    </row>
    <row r="2799" spans="1:23" hidden="1">
      <c r="A2799" s="1"/>
      <c r="B2799" s="1" t="str">
        <f>_xlfn.TEXTBEFORE(Table38[[#This Row],[all fluxes from kapp-slack]]," ",,,,"")</f>
        <v/>
      </c>
      <c r="C2799" s="1">
        <f>_xlfn.NUMBERVALUE(IFERROR(_xlfn.TEXTAFTER(Table38[[#This Row],[all fluxes from kapp-slack]]," ",-1,,,""),""))</f>
        <v>0</v>
      </c>
      <c r="F2799" s="1" t="s">
        <v>7273</v>
      </c>
      <c r="G2799" s="1" t="str">
        <f>_xlfn.TEXTBEFORE(Table5[[#This Row],[rxn     kapp_old        kapp_slack_ub   kapp_slack_lb]]," ")</f>
        <v>RXN-CDPt_c_rm_FWD-SPONT</v>
      </c>
      <c r="H279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79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799" s="1">
        <f>_xlfn.NUMBERVALUE(_xlfn.TEXTAFTER(Table5[[#This Row],[rxn     kapp_old        kapp_slack_ub   kapp_slack_lb]]," ",-1))</f>
        <v>0</v>
      </c>
      <c r="K2799" s="1">
        <f>_xlfn.XLOOKUP(SUBSTITUTE(Table5[[#This Row],[rxn]],"RXN-","ENZLOAD-"),ENZLOAD[name],ENZLOAD[flux],0)</f>
        <v>0</v>
      </c>
      <c r="L2799" s="1" t="str">
        <f>"'"&amp;Table5[[#This Row],[rxn]]&amp;"'"&amp;CHAR(9)&amp;IF(AND(Table5[[#This Row],[kapp_slack_ub]]&lt;&gt;0,Table5[[#This Row],[kapp_old]]&lt;$F$1),$F$1,Table5[[#This Row],[kapp_old]])</f>
        <v>'RXN-CDPt_c_rm_FWD-SPONT'	27141.27779288</v>
      </c>
      <c r="M2799" s="1">
        <f>_xlfn.XLOOKUP(Table5[[#This Row],[rxn]],Table3[name],Table3[flux],$F$1)</f>
        <v>27141.277792879999</v>
      </c>
      <c r="N2799" s="1" t="str">
        <f>IFERROR(Table5[[#This Row],[min flux]]/Table5[[#This Row],[associated enzload]],"")</f>
        <v/>
      </c>
      <c r="O2799" s="1">
        <f>_xlfn.NUMBERVALUE(IF(Table5[[#This Row],[flux/enzload]]="","",ABS($N$1-Table5[[#This Row],[flux/enzload]])))</f>
        <v>0</v>
      </c>
      <c r="P2799" s="1">
        <f>Table5[[#This Row],[kapp_old]]+IFERROR(((Table5[[#This Row],[kapp_slack_ub]]-Table5[[#This Row],[kapp_slack_lb]])/Table5[[#This Row],[associated enzload]]),0)</f>
        <v>27141.277792879999</v>
      </c>
      <c r="Q2799" s="1" t="str">
        <f>"'"&amp;Table5[[#This Row],[rxn]]&amp;"'"&amp;CHAR(9)&amp;Table5[[#This Row],[kapp + (slack_ub - slack_lb)/enzload]]</f>
        <v>'RXN-CDPt_c_rm_FWD-SPONT'	27141.27779288</v>
      </c>
      <c r="R2799" s="1">
        <f>_xlfn.XLOOKUP(Table5[[#This Row],[rxn]],Table38[name],Table38[flux],0)</f>
        <v>0</v>
      </c>
      <c r="S2799" s="1">
        <f>_xlfn.XLOOKUP(SUBSTITUTE(Table5[[#This Row],[rxn]],"RXN-","ENZLOAD-"),Table38[name],Table38[flux],0)</f>
        <v>0</v>
      </c>
      <c r="T2799" s="1" t="b">
        <f>AND(Table5[[#This Row],[ENZLOAD flux in kapp-slack.gms]]=0,Table5[[#This Row],[flux in kapp-slack.gms]]&lt;&gt;0,NOT(Table5[[#This Row],[spont or unknown?]]))</f>
        <v>0</v>
      </c>
      <c r="U2799" s="1" t="b">
        <f>OR(_xlfn.TEXTAFTER(Table5[[#This Row],[rxn]],"-",-1)="SPONT",_xlfn.TEXTAFTER(Table5[[#This Row],[rxn]],"-",-1)="UNKNOWN")</f>
        <v>1</v>
      </c>
      <c r="V2799" s="1">
        <f>_xlfn.XLOOKUP(SUBSTITUTE(Table5[[#This Row],[rxn]],"RXN-","ENZLOAD-"),Table4[rxn],Table4[ub],0)</f>
        <v>0</v>
      </c>
      <c r="W2799" s="1" t="b">
        <f>AND(Table5[[#This Row],[FVA ENZLOAD flux UB]]=0,Table5[[#This Row],[ENZ not made when it should be?]])</f>
        <v>0</v>
      </c>
    </row>
    <row r="2800" spans="1:23" hidden="1">
      <c r="A2800" s="1"/>
      <c r="B2800" s="1" t="str">
        <f>_xlfn.TEXTBEFORE(Table38[[#This Row],[all fluxes from kapp-slack]]," ",,,,"")</f>
        <v/>
      </c>
      <c r="C2800" s="1">
        <f>_xlfn.NUMBERVALUE(IFERROR(_xlfn.TEXTAFTER(Table38[[#This Row],[all fluxes from kapp-slack]]," ",-1,,,""),""))</f>
        <v>0</v>
      </c>
      <c r="F2800" s="1" t="s">
        <v>7274</v>
      </c>
      <c r="G2800" s="1" t="str">
        <f>_xlfn.TEXTBEFORE(Table5[[#This Row],[rxn     kapp_old        kapp_slack_ub   kapp_slack_lb]]," ")</f>
        <v>RXN-CDPt_c_rm_REV-SPONT</v>
      </c>
      <c r="H280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80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800" s="1">
        <f>_xlfn.NUMBERVALUE(_xlfn.TEXTAFTER(Table5[[#This Row],[rxn     kapp_old        kapp_slack_ub   kapp_slack_lb]]," ",-1))</f>
        <v>0</v>
      </c>
      <c r="K2800" s="1">
        <f>_xlfn.XLOOKUP(SUBSTITUTE(Table5[[#This Row],[rxn]],"RXN-","ENZLOAD-"),ENZLOAD[name],ENZLOAD[flux],0)</f>
        <v>0</v>
      </c>
      <c r="L2800" s="1" t="str">
        <f>"'"&amp;Table5[[#This Row],[rxn]]&amp;"'"&amp;CHAR(9)&amp;IF(AND(Table5[[#This Row],[kapp_slack_ub]]&lt;&gt;0,Table5[[#This Row],[kapp_old]]&lt;$F$1),$F$1,Table5[[#This Row],[kapp_old]])</f>
        <v>'RXN-CDPt_c_rm_REV-SPONT'	27141.27779288</v>
      </c>
      <c r="M2800" s="1">
        <f>_xlfn.XLOOKUP(Table5[[#This Row],[rxn]],Table3[name],Table3[flux],$F$1)</f>
        <v>1.7599894860435599E-2</v>
      </c>
      <c r="N2800" s="1" t="str">
        <f>IFERROR(Table5[[#This Row],[min flux]]/Table5[[#This Row],[associated enzload]],"")</f>
        <v/>
      </c>
      <c r="O2800" s="1">
        <f>_xlfn.NUMBERVALUE(IF(Table5[[#This Row],[flux/enzload]]="","",ABS($N$1-Table5[[#This Row],[flux/enzload]])))</f>
        <v>0</v>
      </c>
      <c r="P2800" s="1">
        <f>Table5[[#This Row],[kapp_old]]+IFERROR(((Table5[[#This Row],[kapp_slack_ub]]-Table5[[#This Row],[kapp_slack_lb]])/Table5[[#This Row],[associated enzload]]),0)</f>
        <v>27141.277792879999</v>
      </c>
      <c r="Q2800" s="1" t="str">
        <f>"'"&amp;Table5[[#This Row],[rxn]]&amp;"'"&amp;CHAR(9)&amp;Table5[[#This Row],[kapp + (slack_ub - slack_lb)/enzload]]</f>
        <v>'RXN-CDPt_c_rm_REV-SPONT'	27141.27779288</v>
      </c>
      <c r="R2800" s="1">
        <f>_xlfn.XLOOKUP(Table5[[#This Row],[rxn]],Table38[name],Table38[flux],0)</f>
        <v>1.6904358429399E-2</v>
      </c>
      <c r="S2800" s="1">
        <f>_xlfn.XLOOKUP(SUBSTITUTE(Table5[[#This Row],[rxn]],"RXN-","ENZLOAD-"),Table38[name],Table38[flux],0)</f>
        <v>0</v>
      </c>
      <c r="T2800" s="1" t="b">
        <f>AND(Table5[[#This Row],[ENZLOAD flux in kapp-slack.gms]]=0,Table5[[#This Row],[flux in kapp-slack.gms]]&lt;&gt;0,NOT(Table5[[#This Row],[spont or unknown?]]))</f>
        <v>0</v>
      </c>
      <c r="U2800" s="1" t="b">
        <f>OR(_xlfn.TEXTAFTER(Table5[[#This Row],[rxn]],"-",-1)="SPONT",_xlfn.TEXTAFTER(Table5[[#This Row],[rxn]],"-",-1)="UNKNOWN")</f>
        <v>1</v>
      </c>
      <c r="V2800" s="1">
        <f>_xlfn.XLOOKUP(SUBSTITUTE(Table5[[#This Row],[rxn]],"RXN-","ENZLOAD-"),Table4[rxn],Table4[ub],0)</f>
        <v>0</v>
      </c>
      <c r="W2800" s="1" t="b">
        <f>AND(Table5[[#This Row],[FVA ENZLOAD flux UB]]=0,Table5[[#This Row],[ENZ not made when it should be?]])</f>
        <v>0</v>
      </c>
    </row>
    <row r="2801" spans="1:23" hidden="1">
      <c r="A2801" s="1"/>
      <c r="B2801" s="1" t="str">
        <f>_xlfn.TEXTBEFORE(Table38[[#This Row],[all fluxes from kapp-slack]]," ",,,,"")</f>
        <v/>
      </c>
      <c r="C2801" s="1">
        <f>_xlfn.NUMBERVALUE(IFERROR(_xlfn.TEXTAFTER(Table38[[#This Row],[all fluxes from kapp-slack]]," ",-1,,,""),""))</f>
        <v>0</v>
      </c>
      <c r="F2801" s="1" t="s">
        <v>7275</v>
      </c>
      <c r="G2801" s="1" t="str">
        <f>_xlfn.TEXTBEFORE(Table5[[#This Row],[rxn     kapp_old        kapp_slack_ub   kapp_slack_lb]]," ")</f>
        <v>RXN-CELLBH_e_FWD-rt0160</v>
      </c>
      <c r="H280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80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801" s="1">
        <f>_xlfn.NUMBERVALUE(_xlfn.TEXTAFTER(Table5[[#This Row],[rxn     kapp_old        kapp_slack_ub   kapp_slack_lb]]," ",-1))</f>
        <v>0</v>
      </c>
      <c r="K2801" s="1">
        <f>_xlfn.XLOOKUP(SUBSTITUTE(Table5[[#This Row],[rxn]],"RXN-","ENZLOAD-"),ENZLOAD[name],ENZLOAD[flux],0)</f>
        <v>0</v>
      </c>
      <c r="L2801" s="1" t="str">
        <f>"'"&amp;Table5[[#This Row],[rxn]]&amp;"'"&amp;CHAR(9)&amp;IF(AND(Table5[[#This Row],[kapp_slack_ub]]&lt;&gt;0,Table5[[#This Row],[kapp_old]]&lt;$F$1),$F$1,Table5[[#This Row],[kapp_old]])</f>
        <v>'RXN-CELLBH_e_FWD-rt0160'	27141.27779288</v>
      </c>
      <c r="M2801" s="1">
        <f>_xlfn.XLOOKUP(Table5[[#This Row],[rxn]],Table3[name],Table3[flux],$F$1)</f>
        <v>27141.277792879999</v>
      </c>
      <c r="N2801" s="1" t="str">
        <f>IFERROR(Table5[[#This Row],[min flux]]/Table5[[#This Row],[associated enzload]],"")</f>
        <v/>
      </c>
      <c r="O2801" s="1">
        <f>_xlfn.NUMBERVALUE(IF(Table5[[#This Row],[flux/enzload]]="","",ABS($N$1-Table5[[#This Row],[flux/enzload]])))</f>
        <v>0</v>
      </c>
      <c r="P2801" s="1">
        <f>Table5[[#This Row],[kapp_old]]+IFERROR(((Table5[[#This Row],[kapp_slack_ub]]-Table5[[#This Row],[kapp_slack_lb]])/Table5[[#This Row],[associated enzload]]),0)</f>
        <v>27141.277792879999</v>
      </c>
      <c r="Q2801" s="1" t="str">
        <f>"'"&amp;Table5[[#This Row],[rxn]]&amp;"'"&amp;CHAR(9)&amp;Table5[[#This Row],[kapp + (slack_ub - slack_lb)/enzload]]</f>
        <v>'RXN-CELLBH_e_FWD-rt0160'	27141.27779288</v>
      </c>
      <c r="R2801" s="1">
        <f>_xlfn.XLOOKUP(Table5[[#This Row],[rxn]],Table38[name],Table38[flux],0)</f>
        <v>0</v>
      </c>
      <c r="S2801" s="1">
        <f>_xlfn.XLOOKUP(SUBSTITUTE(Table5[[#This Row],[rxn]],"RXN-","ENZLOAD-"),Table38[name],Table38[flux],0)</f>
        <v>0</v>
      </c>
      <c r="T2801" s="1" t="b">
        <f>AND(Table5[[#This Row],[ENZLOAD flux in kapp-slack.gms]]=0,Table5[[#This Row],[flux in kapp-slack.gms]]&lt;&gt;0,NOT(Table5[[#This Row],[spont or unknown?]]))</f>
        <v>0</v>
      </c>
      <c r="U2801" s="1" t="b">
        <f>OR(_xlfn.TEXTAFTER(Table5[[#This Row],[rxn]],"-",-1)="SPONT",_xlfn.TEXTAFTER(Table5[[#This Row],[rxn]],"-",-1)="UNKNOWN")</f>
        <v>0</v>
      </c>
      <c r="V2801" s="1">
        <f>_xlfn.XLOOKUP(SUBSTITUTE(Table5[[#This Row],[rxn]],"RXN-","ENZLOAD-"),Table4[rxn],Table4[ub],0)</f>
        <v>0.57297708000000003</v>
      </c>
      <c r="W2801" s="1" t="b">
        <f>AND(Table5[[#This Row],[FVA ENZLOAD flux UB]]=0,Table5[[#This Row],[ENZ not made when it should be?]])</f>
        <v>0</v>
      </c>
    </row>
    <row r="2802" spans="1:23" hidden="1">
      <c r="A2802" s="1"/>
      <c r="B2802" s="1" t="str">
        <f>_xlfn.TEXTBEFORE(Table38[[#This Row],[all fluxes from kapp-slack]]," ",,,,"")</f>
        <v/>
      </c>
      <c r="C2802" s="1">
        <f>_xlfn.NUMBERVALUE(IFERROR(_xlfn.TEXTAFTER(Table38[[#This Row],[all fluxes from kapp-slack]]," ",-1,,,""),""))</f>
        <v>0</v>
      </c>
      <c r="F2802" s="1" t="s">
        <v>7276</v>
      </c>
      <c r="G2802" s="1" t="str">
        <f>_xlfn.TEXTBEFORE(Table5[[#This Row],[rxn     kapp_old        kapp_slack_ub   kapp_slack_lb]]," ")</f>
        <v>RXN-CELLBH_e_FWD-rt1271</v>
      </c>
      <c r="H280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80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802" s="1">
        <f>_xlfn.NUMBERVALUE(_xlfn.TEXTAFTER(Table5[[#This Row],[rxn     kapp_old        kapp_slack_ub   kapp_slack_lb]]," ",-1))</f>
        <v>0</v>
      </c>
      <c r="K2802" s="1">
        <f>_xlfn.XLOOKUP(SUBSTITUTE(Table5[[#This Row],[rxn]],"RXN-","ENZLOAD-"),ENZLOAD[name],ENZLOAD[flux],0)</f>
        <v>0</v>
      </c>
      <c r="L2802" s="1" t="str">
        <f>"'"&amp;Table5[[#This Row],[rxn]]&amp;"'"&amp;CHAR(9)&amp;IF(AND(Table5[[#This Row],[kapp_slack_ub]]&lt;&gt;0,Table5[[#This Row],[kapp_old]]&lt;$F$1),$F$1,Table5[[#This Row],[kapp_old]])</f>
        <v>'RXN-CELLBH_e_FWD-rt1271'	27141.27779288</v>
      </c>
      <c r="M2802" s="1">
        <f>_xlfn.XLOOKUP(Table5[[#This Row],[rxn]],Table3[name],Table3[flux],$F$1)</f>
        <v>27141.277792879999</v>
      </c>
      <c r="N2802" s="1" t="str">
        <f>IFERROR(Table5[[#This Row],[min flux]]/Table5[[#This Row],[associated enzload]],"")</f>
        <v/>
      </c>
      <c r="O2802" s="1">
        <f>_xlfn.NUMBERVALUE(IF(Table5[[#This Row],[flux/enzload]]="","",ABS($N$1-Table5[[#This Row],[flux/enzload]])))</f>
        <v>0</v>
      </c>
      <c r="P2802" s="1">
        <f>Table5[[#This Row],[kapp_old]]+IFERROR(((Table5[[#This Row],[kapp_slack_ub]]-Table5[[#This Row],[kapp_slack_lb]])/Table5[[#This Row],[associated enzload]]),0)</f>
        <v>27141.277792879999</v>
      </c>
      <c r="Q2802" s="1" t="str">
        <f>"'"&amp;Table5[[#This Row],[rxn]]&amp;"'"&amp;CHAR(9)&amp;Table5[[#This Row],[kapp + (slack_ub - slack_lb)/enzload]]</f>
        <v>'RXN-CELLBH_e_FWD-rt1271'	27141.27779288</v>
      </c>
      <c r="R2802" s="1">
        <f>_xlfn.XLOOKUP(Table5[[#This Row],[rxn]],Table38[name],Table38[flux],0)</f>
        <v>0</v>
      </c>
      <c r="S2802" s="1">
        <f>_xlfn.XLOOKUP(SUBSTITUTE(Table5[[#This Row],[rxn]],"RXN-","ENZLOAD-"),Table38[name],Table38[flux],0)</f>
        <v>0</v>
      </c>
      <c r="T2802" s="1" t="b">
        <f>AND(Table5[[#This Row],[ENZLOAD flux in kapp-slack.gms]]=0,Table5[[#This Row],[flux in kapp-slack.gms]]&lt;&gt;0,NOT(Table5[[#This Row],[spont or unknown?]]))</f>
        <v>0</v>
      </c>
      <c r="U2802" s="1" t="b">
        <f>OR(_xlfn.TEXTAFTER(Table5[[#This Row],[rxn]],"-",-1)="SPONT",_xlfn.TEXTAFTER(Table5[[#This Row],[rxn]],"-",-1)="UNKNOWN")</f>
        <v>0</v>
      </c>
      <c r="V2802" s="1">
        <f>_xlfn.XLOOKUP(SUBSTITUTE(Table5[[#This Row],[rxn]],"RXN-","ENZLOAD-"),Table4[rxn],Table4[ub],0)</f>
        <v>0.45578492999999998</v>
      </c>
      <c r="W2802" s="1" t="b">
        <f>AND(Table5[[#This Row],[FVA ENZLOAD flux UB]]=0,Table5[[#This Row],[ENZ not made when it should be?]])</f>
        <v>0</v>
      </c>
    </row>
    <row r="2803" spans="1:23" hidden="1">
      <c r="A2803" s="1"/>
      <c r="B2803" s="1" t="str">
        <f>_xlfn.TEXTBEFORE(Table38[[#This Row],[all fluxes from kapp-slack]]," ",,,,"")</f>
        <v/>
      </c>
      <c r="C2803" s="1">
        <f>_xlfn.NUMBERVALUE(IFERROR(_xlfn.TEXTAFTER(Table38[[#This Row],[all fluxes from kapp-slack]]," ",-1,,,""),""))</f>
        <v>0</v>
      </c>
      <c r="F2803" s="1" t="s">
        <v>7277</v>
      </c>
      <c r="G2803" s="1" t="str">
        <f>_xlfn.TEXTBEFORE(Table5[[#This Row],[rxn     kapp_old        kapp_slack_ub   kapp_slack_lb]]," ")</f>
        <v>RXN-CELLBH_e_FWD-rt5118</v>
      </c>
      <c r="H280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80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803" s="1">
        <f>_xlfn.NUMBERVALUE(_xlfn.TEXTAFTER(Table5[[#This Row],[rxn     kapp_old        kapp_slack_ub   kapp_slack_lb]]," ",-1))</f>
        <v>0</v>
      </c>
      <c r="K2803" s="1">
        <f>_xlfn.XLOOKUP(SUBSTITUTE(Table5[[#This Row],[rxn]],"RXN-","ENZLOAD-"),ENZLOAD[name],ENZLOAD[flux],0)</f>
        <v>0</v>
      </c>
      <c r="L2803" s="1" t="str">
        <f>"'"&amp;Table5[[#This Row],[rxn]]&amp;"'"&amp;CHAR(9)&amp;IF(AND(Table5[[#This Row],[kapp_slack_ub]]&lt;&gt;0,Table5[[#This Row],[kapp_old]]&lt;$F$1),$F$1,Table5[[#This Row],[kapp_old]])</f>
        <v>'RXN-CELLBH_e_FWD-rt5118'	27141.27779288</v>
      </c>
      <c r="M2803" s="1">
        <f>_xlfn.XLOOKUP(Table5[[#This Row],[rxn]],Table3[name],Table3[flux],$F$1)</f>
        <v>27141.277792879999</v>
      </c>
      <c r="N2803" s="1" t="str">
        <f>IFERROR(Table5[[#This Row],[min flux]]/Table5[[#This Row],[associated enzload]],"")</f>
        <v/>
      </c>
      <c r="O2803" s="1">
        <f>_xlfn.NUMBERVALUE(IF(Table5[[#This Row],[flux/enzload]]="","",ABS($N$1-Table5[[#This Row],[flux/enzload]])))</f>
        <v>0</v>
      </c>
      <c r="P2803" s="1">
        <f>Table5[[#This Row],[kapp_old]]+IFERROR(((Table5[[#This Row],[kapp_slack_ub]]-Table5[[#This Row],[kapp_slack_lb]])/Table5[[#This Row],[associated enzload]]),0)</f>
        <v>27141.277792879999</v>
      </c>
      <c r="Q2803" s="1" t="str">
        <f>"'"&amp;Table5[[#This Row],[rxn]]&amp;"'"&amp;CHAR(9)&amp;Table5[[#This Row],[kapp + (slack_ub - slack_lb)/enzload]]</f>
        <v>'RXN-CELLBH_e_FWD-rt5118'	27141.27779288</v>
      </c>
      <c r="R2803" s="1">
        <f>_xlfn.XLOOKUP(Table5[[#This Row],[rxn]],Table38[name],Table38[flux],0)</f>
        <v>0</v>
      </c>
      <c r="S2803" s="1">
        <f>_xlfn.XLOOKUP(SUBSTITUTE(Table5[[#This Row],[rxn]],"RXN-","ENZLOAD-"),Table38[name],Table38[flux],0)</f>
        <v>0</v>
      </c>
      <c r="T2803" s="1" t="b">
        <f>AND(Table5[[#This Row],[ENZLOAD flux in kapp-slack.gms]]=0,Table5[[#This Row],[flux in kapp-slack.gms]]&lt;&gt;0,NOT(Table5[[#This Row],[spont or unknown?]]))</f>
        <v>0</v>
      </c>
      <c r="U2803" s="1" t="b">
        <f>OR(_xlfn.TEXTAFTER(Table5[[#This Row],[rxn]],"-",-1)="SPONT",_xlfn.TEXTAFTER(Table5[[#This Row],[rxn]],"-",-1)="UNKNOWN")</f>
        <v>0</v>
      </c>
      <c r="V2803" s="1">
        <f>_xlfn.XLOOKUP(SUBSTITUTE(Table5[[#This Row],[rxn]],"RXN-","ENZLOAD-"),Table4[rxn],Table4[ub],0)</f>
        <v>0.46705676000000002</v>
      </c>
      <c r="W2803" s="1" t="b">
        <f>AND(Table5[[#This Row],[FVA ENZLOAD flux UB]]=0,Table5[[#This Row],[ENZ not made when it should be?]])</f>
        <v>0</v>
      </c>
    </row>
    <row r="2804" spans="1:23" hidden="1">
      <c r="A2804" s="1"/>
      <c r="B2804" s="1" t="str">
        <f>_xlfn.TEXTBEFORE(Table38[[#This Row],[all fluxes from kapp-slack]]," ",,,,"")</f>
        <v/>
      </c>
      <c r="C2804" s="1">
        <f>_xlfn.NUMBERVALUE(IFERROR(_xlfn.TEXTAFTER(Table38[[#This Row],[all fluxes from kapp-slack]]," ",-1,,,""),""))</f>
        <v>0</v>
      </c>
      <c r="F2804" s="1" t="s">
        <v>7278</v>
      </c>
      <c r="G2804" s="1" t="str">
        <f>_xlfn.TEXTBEFORE(Table5[[#This Row],[rxn     kapp_old        kapp_slack_ub   kapp_slack_lb]]," ")</f>
        <v>RXN-CELLBH_e_FWD-rt8348</v>
      </c>
      <c r="H280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80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804" s="1">
        <f>_xlfn.NUMBERVALUE(_xlfn.TEXTAFTER(Table5[[#This Row],[rxn     kapp_old        kapp_slack_ub   kapp_slack_lb]]," ",-1))</f>
        <v>0</v>
      </c>
      <c r="K2804" s="1">
        <f>_xlfn.XLOOKUP(SUBSTITUTE(Table5[[#This Row],[rxn]],"RXN-","ENZLOAD-"),ENZLOAD[name],ENZLOAD[flux],0)</f>
        <v>0</v>
      </c>
      <c r="L2804" s="1" t="str">
        <f>"'"&amp;Table5[[#This Row],[rxn]]&amp;"'"&amp;CHAR(9)&amp;IF(AND(Table5[[#This Row],[kapp_slack_ub]]&lt;&gt;0,Table5[[#This Row],[kapp_old]]&lt;$F$1),$F$1,Table5[[#This Row],[kapp_old]])</f>
        <v>'RXN-CELLBH_e_FWD-rt8348'	27141.27779288</v>
      </c>
      <c r="M2804" s="1">
        <f>_xlfn.XLOOKUP(Table5[[#This Row],[rxn]],Table3[name],Table3[flux],$F$1)</f>
        <v>27141.277792879999</v>
      </c>
      <c r="N2804" s="1" t="str">
        <f>IFERROR(Table5[[#This Row],[min flux]]/Table5[[#This Row],[associated enzload]],"")</f>
        <v/>
      </c>
      <c r="O2804" s="1">
        <f>_xlfn.NUMBERVALUE(IF(Table5[[#This Row],[flux/enzload]]="","",ABS($N$1-Table5[[#This Row],[flux/enzload]])))</f>
        <v>0</v>
      </c>
      <c r="P2804" s="1">
        <f>Table5[[#This Row],[kapp_old]]+IFERROR(((Table5[[#This Row],[kapp_slack_ub]]-Table5[[#This Row],[kapp_slack_lb]])/Table5[[#This Row],[associated enzload]]),0)</f>
        <v>27141.277792879999</v>
      </c>
      <c r="Q2804" s="1" t="str">
        <f>"'"&amp;Table5[[#This Row],[rxn]]&amp;"'"&amp;CHAR(9)&amp;Table5[[#This Row],[kapp + (slack_ub - slack_lb)/enzload]]</f>
        <v>'RXN-CELLBH_e_FWD-rt8348'	27141.27779288</v>
      </c>
      <c r="R2804" s="1">
        <f>_xlfn.XLOOKUP(Table5[[#This Row],[rxn]],Table38[name],Table38[flux],0)</f>
        <v>0</v>
      </c>
      <c r="S2804" s="1">
        <f>_xlfn.XLOOKUP(SUBSTITUTE(Table5[[#This Row],[rxn]],"RXN-","ENZLOAD-"),Table38[name],Table38[flux],0)</f>
        <v>0</v>
      </c>
      <c r="T2804" s="1" t="b">
        <f>AND(Table5[[#This Row],[ENZLOAD flux in kapp-slack.gms]]=0,Table5[[#This Row],[flux in kapp-slack.gms]]&lt;&gt;0,NOT(Table5[[#This Row],[spont or unknown?]]))</f>
        <v>0</v>
      </c>
      <c r="U2804" s="1" t="b">
        <f>OR(_xlfn.TEXTAFTER(Table5[[#This Row],[rxn]],"-",-1)="SPONT",_xlfn.TEXTAFTER(Table5[[#This Row],[rxn]],"-",-1)="UNKNOWN")</f>
        <v>0</v>
      </c>
      <c r="V2804" s="1">
        <f>_xlfn.XLOOKUP(SUBSTITUTE(Table5[[#This Row],[rxn]],"RXN-","ENZLOAD-"),Table4[rxn],Table4[ub],0)</f>
        <v>0.50451663999999996</v>
      </c>
      <c r="W2804" s="1" t="b">
        <f>AND(Table5[[#This Row],[FVA ENZLOAD flux UB]]=0,Table5[[#This Row],[ENZ not made when it should be?]])</f>
        <v>0</v>
      </c>
    </row>
    <row r="2805" spans="1:23" hidden="1">
      <c r="A2805" s="1"/>
      <c r="B2805" s="1" t="str">
        <f>_xlfn.TEXTBEFORE(Table38[[#This Row],[all fluxes from kapp-slack]]," ",,,,"")</f>
        <v/>
      </c>
      <c r="C2805" s="1">
        <f>_xlfn.NUMBERVALUE(IFERROR(_xlfn.TEXTAFTER(Table38[[#This Row],[all fluxes from kapp-slack]]," ",-1,,,""),""))</f>
        <v>0</v>
      </c>
      <c r="F2805" s="1" t="s">
        <v>7279</v>
      </c>
      <c r="G2805" s="1" t="str">
        <f>_xlfn.TEXTBEFORE(Table5[[#This Row],[rxn     kapp_old        kapp_slack_ub   kapp_slack_lb]]," ")</f>
        <v>RXN-CELLBH_e_FWD-rt8349</v>
      </c>
      <c r="H280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80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805" s="1">
        <f>_xlfn.NUMBERVALUE(_xlfn.TEXTAFTER(Table5[[#This Row],[rxn     kapp_old        kapp_slack_ub   kapp_slack_lb]]," ",-1))</f>
        <v>0</v>
      </c>
      <c r="K2805" s="1">
        <f>_xlfn.XLOOKUP(SUBSTITUTE(Table5[[#This Row],[rxn]],"RXN-","ENZLOAD-"),ENZLOAD[name],ENZLOAD[flux],0)</f>
        <v>0</v>
      </c>
      <c r="L2805" s="1" t="str">
        <f>"'"&amp;Table5[[#This Row],[rxn]]&amp;"'"&amp;CHAR(9)&amp;IF(AND(Table5[[#This Row],[kapp_slack_ub]]&lt;&gt;0,Table5[[#This Row],[kapp_old]]&lt;$F$1),$F$1,Table5[[#This Row],[kapp_old]])</f>
        <v>'RXN-CELLBH_e_FWD-rt8349'	27141.27779288</v>
      </c>
      <c r="M2805" s="1">
        <f>_xlfn.XLOOKUP(Table5[[#This Row],[rxn]],Table3[name],Table3[flux],$F$1)</f>
        <v>27141.277792879999</v>
      </c>
      <c r="N2805" s="1" t="str">
        <f>IFERROR(Table5[[#This Row],[min flux]]/Table5[[#This Row],[associated enzload]],"")</f>
        <v/>
      </c>
      <c r="O2805" s="1">
        <f>_xlfn.NUMBERVALUE(IF(Table5[[#This Row],[flux/enzload]]="","",ABS($N$1-Table5[[#This Row],[flux/enzload]])))</f>
        <v>0</v>
      </c>
      <c r="P2805" s="1">
        <f>Table5[[#This Row],[kapp_old]]+IFERROR(((Table5[[#This Row],[kapp_slack_ub]]-Table5[[#This Row],[kapp_slack_lb]])/Table5[[#This Row],[associated enzload]]),0)</f>
        <v>27141.277792879999</v>
      </c>
      <c r="Q2805" s="1" t="str">
        <f>"'"&amp;Table5[[#This Row],[rxn]]&amp;"'"&amp;CHAR(9)&amp;Table5[[#This Row],[kapp + (slack_ub - slack_lb)/enzload]]</f>
        <v>'RXN-CELLBH_e_FWD-rt8349'	27141.27779288</v>
      </c>
      <c r="R2805" s="1">
        <f>_xlfn.XLOOKUP(Table5[[#This Row],[rxn]],Table38[name],Table38[flux],0)</f>
        <v>0</v>
      </c>
      <c r="S2805" s="1">
        <f>_xlfn.XLOOKUP(SUBSTITUTE(Table5[[#This Row],[rxn]],"RXN-","ENZLOAD-"),Table38[name],Table38[flux],0)</f>
        <v>0</v>
      </c>
      <c r="T2805" s="1" t="b">
        <f>AND(Table5[[#This Row],[ENZLOAD flux in kapp-slack.gms]]=0,Table5[[#This Row],[flux in kapp-slack.gms]]&lt;&gt;0,NOT(Table5[[#This Row],[spont or unknown?]]))</f>
        <v>0</v>
      </c>
      <c r="U2805" s="1" t="b">
        <f>OR(_xlfn.TEXTAFTER(Table5[[#This Row],[rxn]],"-",-1)="SPONT",_xlfn.TEXTAFTER(Table5[[#This Row],[rxn]],"-",-1)="UNKNOWN")</f>
        <v>0</v>
      </c>
      <c r="V2805" s="1">
        <f>_xlfn.XLOOKUP(SUBSTITUTE(Table5[[#This Row],[rxn]],"RXN-","ENZLOAD-"),Table4[rxn],Table4[ub],0)</f>
        <v>0.49829105000000001</v>
      </c>
      <c r="W2805" s="1" t="b">
        <f>AND(Table5[[#This Row],[FVA ENZLOAD flux UB]]=0,Table5[[#This Row],[ENZ not made when it should be?]])</f>
        <v>0</v>
      </c>
    </row>
    <row r="2806" spans="1:23" hidden="1">
      <c r="A2806" s="1"/>
      <c r="B2806" s="1" t="str">
        <f>_xlfn.TEXTBEFORE(Table38[[#This Row],[all fluxes from kapp-slack]]," ",,,,"")</f>
        <v/>
      </c>
      <c r="C2806" s="1">
        <f>_xlfn.NUMBERVALUE(IFERROR(_xlfn.TEXTAFTER(Table38[[#This Row],[all fluxes from kapp-slack]]," ",-1,,,""),""))</f>
        <v>0</v>
      </c>
      <c r="F2806" s="1" t="s">
        <v>7292</v>
      </c>
      <c r="G2806" s="1" t="str">
        <f>_xlfn.TEXTBEFORE(Table5[[#This Row],[rxn     kapp_old        kapp_slack_ub   kapp_slack_lb]]," ")</f>
        <v>RXN-CERS124_c_FWD-rt6800_c</v>
      </c>
      <c r="H280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80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806" s="1">
        <f>_xlfn.NUMBERVALUE(_xlfn.TEXTAFTER(Table5[[#This Row],[rxn     kapp_old        kapp_slack_ub   kapp_slack_lb]]," ",-1))</f>
        <v>0</v>
      </c>
      <c r="K2806" s="1">
        <f>_xlfn.XLOOKUP(SUBSTITUTE(Table5[[#This Row],[rxn]],"RXN-","ENZLOAD-"),ENZLOAD[name],ENZLOAD[flux],0)</f>
        <v>0</v>
      </c>
      <c r="L2806" s="1" t="str">
        <f>"'"&amp;Table5[[#This Row],[rxn]]&amp;"'"&amp;CHAR(9)&amp;IF(AND(Table5[[#This Row],[kapp_slack_ub]]&lt;&gt;0,Table5[[#This Row],[kapp_old]]&lt;$F$1),$F$1,Table5[[#This Row],[kapp_old]])</f>
        <v>'RXN-CERS124_c_FWD-rt6800_c'	27141.27779288</v>
      </c>
      <c r="M2806" s="1">
        <f>_xlfn.XLOOKUP(Table5[[#This Row],[rxn]],Table3[name],Table3[flux],$F$1)</f>
        <v>27141.277792879999</v>
      </c>
      <c r="N2806" s="1" t="str">
        <f>IFERROR(Table5[[#This Row],[min flux]]/Table5[[#This Row],[associated enzload]],"")</f>
        <v/>
      </c>
      <c r="O2806" s="1">
        <f>_xlfn.NUMBERVALUE(IF(Table5[[#This Row],[flux/enzload]]="","",ABS($N$1-Table5[[#This Row],[flux/enzload]])))</f>
        <v>0</v>
      </c>
      <c r="P2806" s="1">
        <f>Table5[[#This Row],[kapp_old]]+IFERROR(((Table5[[#This Row],[kapp_slack_ub]]-Table5[[#This Row],[kapp_slack_lb]])/Table5[[#This Row],[associated enzload]]),0)</f>
        <v>27141.277792879999</v>
      </c>
      <c r="Q2806" s="1" t="str">
        <f>"'"&amp;Table5[[#This Row],[rxn]]&amp;"'"&amp;CHAR(9)&amp;Table5[[#This Row],[kapp + (slack_ub - slack_lb)/enzload]]</f>
        <v>'RXN-CERS124_c_FWD-rt6800_c'	27141.27779288</v>
      </c>
      <c r="R2806" s="1">
        <f>_xlfn.XLOOKUP(Table5[[#This Row],[rxn]],Table38[name],Table38[flux],0)</f>
        <v>0</v>
      </c>
      <c r="S2806" s="1">
        <f>_xlfn.XLOOKUP(SUBSTITUTE(Table5[[#This Row],[rxn]],"RXN-","ENZLOAD-"),Table38[name],Table38[flux],0)</f>
        <v>0</v>
      </c>
      <c r="T2806" s="1" t="b">
        <f>AND(Table5[[#This Row],[ENZLOAD flux in kapp-slack.gms]]=0,Table5[[#This Row],[flux in kapp-slack.gms]]&lt;&gt;0,NOT(Table5[[#This Row],[spont or unknown?]]))</f>
        <v>0</v>
      </c>
      <c r="U2806" s="1" t="b">
        <f>OR(_xlfn.TEXTAFTER(Table5[[#This Row],[rxn]],"-",-1)="SPONT",_xlfn.TEXTAFTER(Table5[[#This Row],[rxn]],"-",-1)="UNKNOWN")</f>
        <v>0</v>
      </c>
      <c r="V2806" s="1">
        <f>_xlfn.XLOOKUP(SUBSTITUTE(Table5[[#This Row],[rxn]],"RXN-","ENZLOAD-"),Table4[rxn],Table4[ub],0)</f>
        <v>0.91833891000000001</v>
      </c>
      <c r="W2806" s="1" t="b">
        <f>AND(Table5[[#This Row],[FVA ENZLOAD flux UB]]=0,Table5[[#This Row],[ENZ not made when it should be?]])</f>
        <v>0</v>
      </c>
    </row>
    <row r="2807" spans="1:23" hidden="1">
      <c r="A2807" s="1"/>
      <c r="B2807" s="1" t="str">
        <f>_xlfn.TEXTBEFORE(Table38[[#This Row],[all fluxes from kapp-slack]]," ",,,,"")</f>
        <v/>
      </c>
      <c r="C2807" s="1">
        <f>_xlfn.NUMBERVALUE(IFERROR(_xlfn.TEXTAFTER(Table38[[#This Row],[all fluxes from kapp-slack]]," ",-1,,,""),""))</f>
        <v>0</v>
      </c>
      <c r="F2807" s="1" t="s">
        <v>7294</v>
      </c>
      <c r="G2807" s="1" t="str">
        <f>_xlfn.TEXTBEFORE(Table5[[#This Row],[rxn     kapp_old        kapp_slack_ub   kapp_slack_lb]]," ")</f>
        <v>RXN-CERS126_c_FWD-rt6800_c</v>
      </c>
      <c r="H280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80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807" s="1">
        <f>_xlfn.NUMBERVALUE(_xlfn.TEXTAFTER(Table5[[#This Row],[rxn     kapp_old        kapp_slack_ub   kapp_slack_lb]]," ",-1))</f>
        <v>0</v>
      </c>
      <c r="K2807" s="1">
        <f>_xlfn.XLOOKUP(SUBSTITUTE(Table5[[#This Row],[rxn]],"RXN-","ENZLOAD-"),ENZLOAD[name],ENZLOAD[flux],0)</f>
        <v>0</v>
      </c>
      <c r="L2807" s="1" t="str">
        <f>"'"&amp;Table5[[#This Row],[rxn]]&amp;"'"&amp;CHAR(9)&amp;IF(AND(Table5[[#This Row],[kapp_slack_ub]]&lt;&gt;0,Table5[[#This Row],[kapp_old]]&lt;$F$1),$F$1,Table5[[#This Row],[kapp_old]])</f>
        <v>'RXN-CERS126_c_FWD-rt6800_c'	27141.27779288</v>
      </c>
      <c r="M2807" s="1">
        <f>_xlfn.XLOOKUP(Table5[[#This Row],[rxn]],Table3[name],Table3[flux],$F$1)</f>
        <v>27141.277792879999</v>
      </c>
      <c r="N2807" s="1" t="str">
        <f>IFERROR(Table5[[#This Row],[min flux]]/Table5[[#This Row],[associated enzload]],"")</f>
        <v/>
      </c>
      <c r="O2807" s="1">
        <f>_xlfn.NUMBERVALUE(IF(Table5[[#This Row],[flux/enzload]]="","",ABS($N$1-Table5[[#This Row],[flux/enzload]])))</f>
        <v>0</v>
      </c>
      <c r="P2807" s="1">
        <f>Table5[[#This Row],[kapp_old]]+IFERROR(((Table5[[#This Row],[kapp_slack_ub]]-Table5[[#This Row],[kapp_slack_lb]])/Table5[[#This Row],[associated enzload]]),0)</f>
        <v>27141.277792879999</v>
      </c>
      <c r="Q2807" s="1" t="str">
        <f>"'"&amp;Table5[[#This Row],[rxn]]&amp;"'"&amp;CHAR(9)&amp;Table5[[#This Row],[kapp + (slack_ub - slack_lb)/enzload]]</f>
        <v>'RXN-CERS126_c_FWD-rt6800_c'	27141.27779288</v>
      </c>
      <c r="R2807" s="1">
        <f>_xlfn.XLOOKUP(Table5[[#This Row],[rxn]],Table38[name],Table38[flux],0)</f>
        <v>0</v>
      </c>
      <c r="S2807" s="1">
        <f>_xlfn.XLOOKUP(SUBSTITUTE(Table5[[#This Row],[rxn]],"RXN-","ENZLOAD-"),Table38[name],Table38[flux],0)</f>
        <v>0</v>
      </c>
      <c r="T2807" s="1" t="b">
        <f>AND(Table5[[#This Row],[ENZLOAD flux in kapp-slack.gms]]=0,Table5[[#This Row],[flux in kapp-slack.gms]]&lt;&gt;0,NOT(Table5[[#This Row],[spont or unknown?]]))</f>
        <v>0</v>
      </c>
      <c r="U2807" s="1" t="b">
        <f>OR(_xlfn.TEXTAFTER(Table5[[#This Row],[rxn]],"-",-1)="SPONT",_xlfn.TEXTAFTER(Table5[[#This Row],[rxn]],"-",-1)="UNKNOWN")</f>
        <v>0</v>
      </c>
      <c r="V2807" s="1">
        <f>_xlfn.XLOOKUP(SUBSTITUTE(Table5[[#This Row],[rxn]],"RXN-","ENZLOAD-"),Table4[rxn],Table4[ub],0)</f>
        <v>0.91833891000000001</v>
      </c>
      <c r="W2807" s="1" t="b">
        <f>AND(Table5[[#This Row],[FVA ENZLOAD flux UB]]=0,Table5[[#This Row],[ENZ not made when it should be?]])</f>
        <v>0</v>
      </c>
    </row>
    <row r="2808" spans="1:23" hidden="1">
      <c r="A2808" s="1"/>
      <c r="B2808" s="1" t="str">
        <f>_xlfn.TEXTBEFORE(Table38[[#This Row],[all fluxes from kapp-slack]]," ",,,,"")</f>
        <v/>
      </c>
      <c r="C2808" s="1">
        <f>_xlfn.NUMBERVALUE(IFERROR(_xlfn.TEXTAFTER(Table38[[#This Row],[all fluxes from kapp-slack]]," ",-1,,,""),""))</f>
        <v>0</v>
      </c>
      <c r="F2808" s="1" t="s">
        <v>7296</v>
      </c>
      <c r="G2808" s="1" t="str">
        <f>_xlfn.TEXTBEFORE(Table5[[#This Row],[rxn     kapp_old        kapp_slack_ub   kapp_slack_lb]]," ")</f>
        <v>RXN-CERS2A24_r_FWD-rt6800_r</v>
      </c>
      <c r="H280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80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808" s="1">
        <f>_xlfn.NUMBERVALUE(_xlfn.TEXTAFTER(Table5[[#This Row],[rxn     kapp_old        kapp_slack_ub   kapp_slack_lb]]," ",-1))</f>
        <v>0</v>
      </c>
      <c r="K2808" s="1">
        <f>_xlfn.XLOOKUP(SUBSTITUTE(Table5[[#This Row],[rxn]],"RXN-","ENZLOAD-"),ENZLOAD[name],ENZLOAD[flux],0)</f>
        <v>0</v>
      </c>
      <c r="L2808" s="1" t="str">
        <f>"'"&amp;Table5[[#This Row],[rxn]]&amp;"'"&amp;CHAR(9)&amp;IF(AND(Table5[[#This Row],[kapp_slack_ub]]&lt;&gt;0,Table5[[#This Row],[kapp_old]]&lt;$F$1),$F$1,Table5[[#This Row],[kapp_old]])</f>
        <v>'RXN-CERS2A24_r_FWD-rt6800_r'	27141.27779288</v>
      </c>
      <c r="M2808" s="1">
        <f>_xlfn.XLOOKUP(Table5[[#This Row],[rxn]],Table3[name],Table3[flux],$F$1)</f>
        <v>27141.277792879999</v>
      </c>
      <c r="N2808" s="1" t="str">
        <f>IFERROR(Table5[[#This Row],[min flux]]/Table5[[#This Row],[associated enzload]],"")</f>
        <v/>
      </c>
      <c r="O2808" s="1">
        <f>_xlfn.NUMBERVALUE(IF(Table5[[#This Row],[flux/enzload]]="","",ABS($N$1-Table5[[#This Row],[flux/enzload]])))</f>
        <v>0</v>
      </c>
      <c r="P2808" s="1">
        <f>Table5[[#This Row],[kapp_old]]+IFERROR(((Table5[[#This Row],[kapp_slack_ub]]-Table5[[#This Row],[kapp_slack_lb]])/Table5[[#This Row],[associated enzload]]),0)</f>
        <v>27141.277792879999</v>
      </c>
      <c r="Q2808" s="1" t="str">
        <f>"'"&amp;Table5[[#This Row],[rxn]]&amp;"'"&amp;CHAR(9)&amp;Table5[[#This Row],[kapp + (slack_ub - slack_lb)/enzload]]</f>
        <v>'RXN-CERS2A24_r_FWD-rt6800_r'	27141.27779288</v>
      </c>
      <c r="R2808" s="1">
        <f>_xlfn.XLOOKUP(Table5[[#This Row],[rxn]],Table38[name],Table38[flux],0)</f>
        <v>7.7953407424300001E-4</v>
      </c>
      <c r="S2808" s="1">
        <f>_xlfn.XLOOKUP(SUBSTITUTE(Table5[[#This Row],[rxn]],"RXN-","ENZLOAD-"),Table38[name],Table38[flux],0)</f>
        <v>1.1103007000000001E-8</v>
      </c>
      <c r="T2808" s="1" t="b">
        <f>AND(Table5[[#This Row],[ENZLOAD flux in kapp-slack.gms]]=0,Table5[[#This Row],[flux in kapp-slack.gms]]&lt;&gt;0,NOT(Table5[[#This Row],[spont or unknown?]]))</f>
        <v>0</v>
      </c>
      <c r="U2808" s="1" t="b">
        <f>OR(_xlfn.TEXTAFTER(Table5[[#This Row],[rxn]],"-",-1)="SPONT",_xlfn.TEXTAFTER(Table5[[#This Row],[rxn]],"-",-1)="UNKNOWN")</f>
        <v>0</v>
      </c>
      <c r="V2808" s="1">
        <f>_xlfn.XLOOKUP(SUBSTITUTE(Table5[[#This Row],[rxn]],"RXN-","ENZLOAD-"),Table4[rxn],Table4[ub],0)</f>
        <v>0.91833891000000001</v>
      </c>
      <c r="W2808" s="1" t="b">
        <f>AND(Table5[[#This Row],[FVA ENZLOAD flux UB]]=0,Table5[[#This Row],[ENZ not made when it should be?]])</f>
        <v>0</v>
      </c>
    </row>
    <row r="2809" spans="1:23" hidden="1">
      <c r="A2809" s="1"/>
      <c r="B2809" s="1" t="str">
        <f>_xlfn.TEXTBEFORE(Table38[[#This Row],[all fluxes from kapp-slack]]," ",,,,"")</f>
        <v/>
      </c>
      <c r="C2809" s="1">
        <f>_xlfn.NUMBERVALUE(IFERROR(_xlfn.TEXTAFTER(Table38[[#This Row],[all fluxes from kapp-slack]]," ",-1,,,""),""))</f>
        <v>0</v>
      </c>
      <c r="F2809" s="1" t="s">
        <v>7298</v>
      </c>
      <c r="G2809" s="1" t="str">
        <f>_xlfn.TEXTBEFORE(Table5[[#This Row],[rxn     kapp_old        kapp_slack_ub   kapp_slack_lb]]," ")</f>
        <v>RXN-CERS2A26_r_FWD-rt6800_r</v>
      </c>
      <c r="H280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80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809" s="1">
        <f>_xlfn.NUMBERVALUE(_xlfn.TEXTAFTER(Table5[[#This Row],[rxn     kapp_old        kapp_slack_ub   kapp_slack_lb]]," ",-1))</f>
        <v>0</v>
      </c>
      <c r="K2809" s="1">
        <f>_xlfn.XLOOKUP(SUBSTITUTE(Table5[[#This Row],[rxn]],"RXN-","ENZLOAD-"),ENZLOAD[name],ENZLOAD[flux],0)</f>
        <v>0</v>
      </c>
      <c r="L2809" s="1" t="str">
        <f>"'"&amp;Table5[[#This Row],[rxn]]&amp;"'"&amp;CHAR(9)&amp;IF(AND(Table5[[#This Row],[kapp_slack_ub]]&lt;&gt;0,Table5[[#This Row],[kapp_old]]&lt;$F$1),$F$1,Table5[[#This Row],[kapp_old]])</f>
        <v>'RXN-CERS2A26_r_FWD-rt6800_r'	27141.27779288</v>
      </c>
      <c r="M2809" s="1">
        <f>_xlfn.XLOOKUP(Table5[[#This Row],[rxn]],Table3[name],Table3[flux],$F$1)</f>
        <v>27141.277792879999</v>
      </c>
      <c r="N2809" s="1" t="str">
        <f>IFERROR(Table5[[#This Row],[min flux]]/Table5[[#This Row],[associated enzload]],"")</f>
        <v/>
      </c>
      <c r="O2809" s="1">
        <f>_xlfn.NUMBERVALUE(IF(Table5[[#This Row],[flux/enzload]]="","",ABS($N$1-Table5[[#This Row],[flux/enzload]])))</f>
        <v>0</v>
      </c>
      <c r="P2809" s="1">
        <f>Table5[[#This Row],[kapp_old]]+IFERROR(((Table5[[#This Row],[kapp_slack_ub]]-Table5[[#This Row],[kapp_slack_lb]])/Table5[[#This Row],[associated enzload]]),0)</f>
        <v>27141.277792879999</v>
      </c>
      <c r="Q2809" s="1" t="str">
        <f>"'"&amp;Table5[[#This Row],[rxn]]&amp;"'"&amp;CHAR(9)&amp;Table5[[#This Row],[kapp + (slack_ub - slack_lb)/enzload]]</f>
        <v>'RXN-CERS2A26_r_FWD-rt6800_r'	27141.27779288</v>
      </c>
      <c r="R2809" s="1">
        <f>_xlfn.XLOOKUP(Table5[[#This Row],[rxn]],Table38[name],Table38[flux],0)</f>
        <v>7.7953407424300001E-4</v>
      </c>
      <c r="S2809" s="1">
        <f>_xlfn.XLOOKUP(SUBSTITUTE(Table5[[#This Row],[rxn]],"RXN-","ENZLOAD-"),Table38[name],Table38[flux],0)</f>
        <v>1.1103007000000001E-8</v>
      </c>
      <c r="T2809" s="1" t="b">
        <f>AND(Table5[[#This Row],[ENZLOAD flux in kapp-slack.gms]]=0,Table5[[#This Row],[flux in kapp-slack.gms]]&lt;&gt;0,NOT(Table5[[#This Row],[spont or unknown?]]))</f>
        <v>0</v>
      </c>
      <c r="U2809" s="1" t="b">
        <f>OR(_xlfn.TEXTAFTER(Table5[[#This Row],[rxn]],"-",-1)="SPONT",_xlfn.TEXTAFTER(Table5[[#This Row],[rxn]],"-",-1)="UNKNOWN")</f>
        <v>0</v>
      </c>
      <c r="V2809" s="1">
        <f>_xlfn.XLOOKUP(SUBSTITUTE(Table5[[#This Row],[rxn]],"RXN-","ENZLOAD-"),Table4[rxn],Table4[ub],0)</f>
        <v>0.91833891000000001</v>
      </c>
      <c r="W2809" s="1" t="b">
        <f>AND(Table5[[#This Row],[FVA ENZLOAD flux UB]]=0,Table5[[#This Row],[ENZ not made when it should be?]])</f>
        <v>0</v>
      </c>
    </row>
    <row r="2810" spans="1:23" hidden="1">
      <c r="A2810" s="1"/>
      <c r="B2810" s="1" t="str">
        <f>_xlfn.TEXTBEFORE(Table38[[#This Row],[all fluxes from kapp-slack]]," ",,,,"")</f>
        <v/>
      </c>
      <c r="C2810" s="1">
        <f>_xlfn.NUMBERVALUE(IFERROR(_xlfn.TEXTAFTER(Table38[[#This Row],[all fluxes from kapp-slack]]," ",-1,,,""),""))</f>
        <v>0</v>
      </c>
      <c r="F2810" s="1" t="s">
        <v>7299</v>
      </c>
      <c r="G2810" s="1" t="str">
        <f>_xlfn.TEXTBEFORE(Table5[[#This Row],[rxn     kapp_old        kapp_slack_ub   kapp_slack_lb]]," ")</f>
        <v>RXN-CERt_g_r_FWD-SPONT</v>
      </c>
      <c r="H281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81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810" s="1">
        <f>_xlfn.NUMBERVALUE(_xlfn.TEXTAFTER(Table5[[#This Row],[rxn     kapp_old        kapp_slack_ub   kapp_slack_lb]]," ",-1))</f>
        <v>0</v>
      </c>
      <c r="K2810" s="1">
        <f>_xlfn.XLOOKUP(SUBSTITUTE(Table5[[#This Row],[rxn]],"RXN-","ENZLOAD-"),ENZLOAD[name],ENZLOAD[flux],0)</f>
        <v>0</v>
      </c>
      <c r="L2810" s="1" t="str">
        <f>"'"&amp;Table5[[#This Row],[rxn]]&amp;"'"&amp;CHAR(9)&amp;IF(AND(Table5[[#This Row],[kapp_slack_ub]]&lt;&gt;0,Table5[[#This Row],[kapp_old]]&lt;$F$1),$F$1,Table5[[#This Row],[kapp_old]])</f>
        <v>'RXN-CERt_g_r_FWD-SPONT'	27141.27779288</v>
      </c>
      <c r="M2810" s="1">
        <f>_xlfn.XLOOKUP(Table5[[#This Row],[rxn]],Table3[name],Table3[flux],$F$1)</f>
        <v>3.06508769499093E-3</v>
      </c>
      <c r="N2810" s="1" t="str">
        <f>IFERROR(Table5[[#This Row],[min flux]]/Table5[[#This Row],[associated enzload]],"")</f>
        <v/>
      </c>
      <c r="O2810" s="1">
        <f>_xlfn.NUMBERVALUE(IF(Table5[[#This Row],[flux/enzload]]="","",ABS($N$1-Table5[[#This Row],[flux/enzload]])))</f>
        <v>0</v>
      </c>
      <c r="P2810" s="1">
        <f>Table5[[#This Row],[kapp_old]]+IFERROR(((Table5[[#This Row],[kapp_slack_ub]]-Table5[[#This Row],[kapp_slack_lb]])/Table5[[#This Row],[associated enzload]]),0)</f>
        <v>27141.277792879999</v>
      </c>
      <c r="Q2810" s="1" t="str">
        <f>"'"&amp;Table5[[#This Row],[rxn]]&amp;"'"&amp;CHAR(9)&amp;Table5[[#This Row],[kapp + (slack_ub - slack_lb)/enzload]]</f>
        <v>'RXN-CERt_g_r_FWD-SPONT'	27141.27779288</v>
      </c>
      <c r="R2810" s="1">
        <f>_xlfn.XLOOKUP(Table5[[#This Row],[rxn]],Table38[name],Table38[flux],0)</f>
        <v>3.118136296971E-3</v>
      </c>
      <c r="S2810" s="1">
        <f>_xlfn.XLOOKUP(SUBSTITUTE(Table5[[#This Row],[rxn]],"RXN-","ENZLOAD-"),Table38[name],Table38[flux],0)</f>
        <v>0</v>
      </c>
      <c r="T2810" s="1" t="b">
        <f>AND(Table5[[#This Row],[ENZLOAD flux in kapp-slack.gms]]=0,Table5[[#This Row],[flux in kapp-slack.gms]]&lt;&gt;0,NOT(Table5[[#This Row],[spont or unknown?]]))</f>
        <v>0</v>
      </c>
      <c r="U2810" s="1" t="b">
        <f>OR(_xlfn.TEXTAFTER(Table5[[#This Row],[rxn]],"-",-1)="SPONT",_xlfn.TEXTAFTER(Table5[[#This Row],[rxn]],"-",-1)="UNKNOWN")</f>
        <v>1</v>
      </c>
      <c r="V2810" s="1">
        <f>_xlfn.XLOOKUP(SUBSTITUTE(Table5[[#This Row],[rxn]],"RXN-","ENZLOAD-"),Table4[rxn],Table4[ub],0)</f>
        <v>0</v>
      </c>
      <c r="W2810" s="1" t="b">
        <f>AND(Table5[[#This Row],[FVA ENZLOAD flux UB]]=0,Table5[[#This Row],[ENZ not made when it should be?]])</f>
        <v>0</v>
      </c>
    </row>
    <row r="2811" spans="1:23" hidden="1">
      <c r="A2811" s="1"/>
      <c r="B2811" s="1" t="str">
        <f>_xlfn.TEXTBEFORE(Table38[[#This Row],[all fluxes from kapp-slack]]," ",,,,"")</f>
        <v/>
      </c>
      <c r="C2811" s="1">
        <f>_xlfn.NUMBERVALUE(IFERROR(_xlfn.TEXTAFTER(Table38[[#This Row],[all fluxes from kapp-slack]]," ",-1,,,""),""))</f>
        <v>0</v>
      </c>
      <c r="F2811" s="1" t="s">
        <v>7300</v>
      </c>
      <c r="G2811" s="1" t="str">
        <f>_xlfn.TEXTBEFORE(Table5[[#This Row],[rxn     kapp_old        kapp_slack_ub   kapp_slack_lb]]," ")</f>
        <v>RXN-CERt_g_r_REV-SPONT</v>
      </c>
      <c r="H281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81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811" s="1">
        <f>_xlfn.NUMBERVALUE(_xlfn.TEXTAFTER(Table5[[#This Row],[rxn     kapp_old        kapp_slack_ub   kapp_slack_lb]]," ",-1))</f>
        <v>0</v>
      </c>
      <c r="K2811" s="1">
        <f>_xlfn.XLOOKUP(SUBSTITUTE(Table5[[#This Row],[rxn]],"RXN-","ENZLOAD-"),ENZLOAD[name],ENZLOAD[flux],0)</f>
        <v>0</v>
      </c>
      <c r="L2811" s="1" t="str">
        <f>"'"&amp;Table5[[#This Row],[rxn]]&amp;"'"&amp;CHAR(9)&amp;IF(AND(Table5[[#This Row],[kapp_slack_ub]]&lt;&gt;0,Table5[[#This Row],[kapp_old]]&lt;$F$1),$F$1,Table5[[#This Row],[kapp_old]])</f>
        <v>'RXN-CERt_g_r_REV-SPONT'	27141.27779288</v>
      </c>
      <c r="M2811" s="1">
        <f>_xlfn.XLOOKUP(Table5[[#This Row],[rxn]],Table3[name],Table3[flux],$F$1)</f>
        <v>27141.277792879999</v>
      </c>
      <c r="N2811" s="1" t="str">
        <f>IFERROR(Table5[[#This Row],[min flux]]/Table5[[#This Row],[associated enzload]],"")</f>
        <v/>
      </c>
      <c r="O2811" s="1">
        <f>_xlfn.NUMBERVALUE(IF(Table5[[#This Row],[flux/enzload]]="","",ABS($N$1-Table5[[#This Row],[flux/enzload]])))</f>
        <v>0</v>
      </c>
      <c r="P2811" s="1">
        <f>Table5[[#This Row],[kapp_old]]+IFERROR(((Table5[[#This Row],[kapp_slack_ub]]-Table5[[#This Row],[kapp_slack_lb]])/Table5[[#This Row],[associated enzload]]),0)</f>
        <v>27141.277792879999</v>
      </c>
      <c r="Q2811" s="1" t="str">
        <f>"'"&amp;Table5[[#This Row],[rxn]]&amp;"'"&amp;CHAR(9)&amp;Table5[[#This Row],[kapp + (slack_ub - slack_lb)/enzload]]</f>
        <v>'RXN-CERt_g_r_REV-SPONT'	27141.27779288</v>
      </c>
      <c r="R2811" s="1">
        <f>_xlfn.XLOOKUP(Table5[[#This Row],[rxn]],Table38[name],Table38[flux],0)</f>
        <v>0</v>
      </c>
      <c r="S2811" s="1">
        <f>_xlfn.XLOOKUP(SUBSTITUTE(Table5[[#This Row],[rxn]],"RXN-","ENZLOAD-"),Table38[name],Table38[flux],0)</f>
        <v>0</v>
      </c>
      <c r="T2811" s="1" t="b">
        <f>AND(Table5[[#This Row],[ENZLOAD flux in kapp-slack.gms]]=0,Table5[[#This Row],[flux in kapp-slack.gms]]&lt;&gt;0,NOT(Table5[[#This Row],[spont or unknown?]]))</f>
        <v>0</v>
      </c>
      <c r="U2811" s="1" t="b">
        <f>OR(_xlfn.TEXTAFTER(Table5[[#This Row],[rxn]],"-",-1)="SPONT",_xlfn.TEXTAFTER(Table5[[#This Row],[rxn]],"-",-1)="UNKNOWN")</f>
        <v>1</v>
      </c>
      <c r="V2811" s="1">
        <f>_xlfn.XLOOKUP(SUBSTITUTE(Table5[[#This Row],[rxn]],"RXN-","ENZLOAD-"),Table4[rxn],Table4[ub],0)</f>
        <v>0</v>
      </c>
      <c r="W2811" s="1" t="b">
        <f>AND(Table5[[#This Row],[FVA ENZLOAD flux UB]]=0,Table5[[#This Row],[ENZ not made when it should be?]])</f>
        <v>0</v>
      </c>
    </row>
    <row r="2812" spans="1:23" hidden="1">
      <c r="A2812" s="1"/>
      <c r="B2812" s="1" t="str">
        <f>_xlfn.TEXTBEFORE(Table38[[#This Row],[all fluxes from kapp-slack]]," ",,,,"")</f>
        <v/>
      </c>
      <c r="C2812" s="1">
        <f>_xlfn.NUMBERVALUE(IFERROR(_xlfn.TEXTAFTER(Table38[[#This Row],[all fluxes from kapp-slack]]," ",-1,,,""),""))</f>
        <v>0</v>
      </c>
      <c r="F2812" s="1" t="s">
        <v>7303</v>
      </c>
      <c r="G2812" s="1" t="str">
        <f>_xlfn.TEXTBEFORE(Table5[[#This Row],[rxn     kapp_old        kapp_slack_ub   kapp_slack_lb]]," ")</f>
        <v>RXN-CHITOSNSE_c_FWD-rt2528</v>
      </c>
      <c r="H281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81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812" s="1">
        <f>_xlfn.NUMBERVALUE(_xlfn.TEXTAFTER(Table5[[#This Row],[rxn     kapp_old        kapp_slack_ub   kapp_slack_lb]]," ",-1))</f>
        <v>0</v>
      </c>
      <c r="K2812" s="1">
        <f>_xlfn.XLOOKUP(SUBSTITUTE(Table5[[#This Row],[rxn]],"RXN-","ENZLOAD-"),ENZLOAD[name],ENZLOAD[flux],0)</f>
        <v>0</v>
      </c>
      <c r="L2812" s="1" t="str">
        <f>"'"&amp;Table5[[#This Row],[rxn]]&amp;"'"&amp;CHAR(9)&amp;IF(AND(Table5[[#This Row],[kapp_slack_ub]]&lt;&gt;0,Table5[[#This Row],[kapp_old]]&lt;$F$1),$F$1,Table5[[#This Row],[kapp_old]])</f>
        <v>'RXN-CHITOSNSE_c_FWD-rt2528'	27141.27779288</v>
      </c>
      <c r="M2812" s="1">
        <f>_xlfn.XLOOKUP(Table5[[#This Row],[rxn]],Table3[name],Table3[flux],$F$1)</f>
        <v>27141.277792879999</v>
      </c>
      <c r="N2812" s="1" t="str">
        <f>IFERROR(Table5[[#This Row],[min flux]]/Table5[[#This Row],[associated enzload]],"")</f>
        <v/>
      </c>
      <c r="O2812" s="1">
        <f>_xlfn.NUMBERVALUE(IF(Table5[[#This Row],[flux/enzload]]="","",ABS($N$1-Table5[[#This Row],[flux/enzload]])))</f>
        <v>0</v>
      </c>
      <c r="P2812" s="1">
        <f>Table5[[#This Row],[kapp_old]]+IFERROR(((Table5[[#This Row],[kapp_slack_ub]]-Table5[[#This Row],[kapp_slack_lb]])/Table5[[#This Row],[associated enzload]]),0)</f>
        <v>27141.277792879999</v>
      </c>
      <c r="Q2812" s="1" t="str">
        <f>"'"&amp;Table5[[#This Row],[rxn]]&amp;"'"&amp;CHAR(9)&amp;Table5[[#This Row],[kapp + (slack_ub - slack_lb)/enzload]]</f>
        <v>'RXN-CHITOSNSE_c_FWD-rt2528'	27141.27779288</v>
      </c>
      <c r="R2812" s="1">
        <f>_xlfn.XLOOKUP(Table5[[#This Row],[rxn]],Table38[name],Table38[flux],0)</f>
        <v>0</v>
      </c>
      <c r="S2812" s="1">
        <f>_xlfn.XLOOKUP(SUBSTITUTE(Table5[[#This Row],[rxn]],"RXN-","ENZLOAD-"),Table38[name],Table38[flux],0)</f>
        <v>0</v>
      </c>
      <c r="T2812" s="1" t="b">
        <f>AND(Table5[[#This Row],[ENZLOAD flux in kapp-slack.gms]]=0,Table5[[#This Row],[flux in kapp-slack.gms]]&lt;&gt;0,NOT(Table5[[#This Row],[spont or unknown?]]))</f>
        <v>0</v>
      </c>
      <c r="U2812" s="1" t="b">
        <f>OR(_xlfn.TEXTAFTER(Table5[[#This Row],[rxn]],"-",-1)="SPONT",_xlfn.TEXTAFTER(Table5[[#This Row],[rxn]],"-",-1)="UNKNOWN")</f>
        <v>0</v>
      </c>
      <c r="V2812" s="1">
        <f>_xlfn.XLOOKUP(SUBSTITUTE(Table5[[#This Row],[rxn]],"RXN-","ENZLOAD-"),Table4[rxn],Table4[ub],0)</f>
        <v>1.05329008</v>
      </c>
      <c r="W2812" s="1" t="b">
        <f>AND(Table5[[#This Row],[FVA ENZLOAD flux UB]]=0,Table5[[#This Row],[ENZ not made when it should be?]])</f>
        <v>0</v>
      </c>
    </row>
    <row r="2813" spans="1:23" hidden="1">
      <c r="A2813" s="1"/>
      <c r="B2813" s="1" t="str">
        <f>_xlfn.TEXTBEFORE(Table38[[#This Row],[all fluxes from kapp-slack]]," ",,,,"")</f>
        <v/>
      </c>
      <c r="C2813" s="1">
        <f>_xlfn.NUMBERVALUE(IFERROR(_xlfn.TEXTAFTER(Table38[[#This Row],[all fluxes from kapp-slack]]," ",-1,,,""),""))</f>
        <v>0</v>
      </c>
      <c r="F2813" s="1" t="s">
        <v>7305</v>
      </c>
      <c r="G2813" s="1" t="str">
        <f>_xlfn.TEXTBEFORE(Table5[[#This Row],[rxn     kapp_old        kapp_slack_ub   kapp_slack_lb]]," ")</f>
        <v>RXN-CHLSTI2_c_FWD-rt5191</v>
      </c>
      <c r="H281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81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813" s="1">
        <f>_xlfn.NUMBERVALUE(_xlfn.TEXTAFTER(Table5[[#This Row],[rxn     kapp_old        kapp_slack_ub   kapp_slack_lb]]," ",-1))</f>
        <v>0</v>
      </c>
      <c r="K2813" s="1">
        <f>_xlfn.XLOOKUP(SUBSTITUTE(Table5[[#This Row],[rxn]],"RXN-","ENZLOAD-"),ENZLOAD[name],ENZLOAD[flux],0)</f>
        <v>0</v>
      </c>
      <c r="L2813" s="1" t="str">
        <f>"'"&amp;Table5[[#This Row],[rxn]]&amp;"'"&amp;CHAR(9)&amp;IF(AND(Table5[[#This Row],[kapp_slack_ub]]&lt;&gt;0,Table5[[#This Row],[kapp_old]]&lt;$F$1),$F$1,Table5[[#This Row],[kapp_old]])</f>
        <v>'RXN-CHLSTI2_c_FWD-rt5191'	27141.27779288</v>
      </c>
      <c r="M2813" s="1">
        <f>_xlfn.XLOOKUP(Table5[[#This Row],[rxn]],Table3[name],Table3[flux],$F$1)</f>
        <v>27141.277792879999</v>
      </c>
      <c r="N2813" s="1" t="str">
        <f>IFERROR(Table5[[#This Row],[min flux]]/Table5[[#This Row],[associated enzload]],"")</f>
        <v/>
      </c>
      <c r="O2813" s="1">
        <f>_xlfn.NUMBERVALUE(IF(Table5[[#This Row],[flux/enzload]]="","",ABS($N$1-Table5[[#This Row],[flux/enzload]])))</f>
        <v>0</v>
      </c>
      <c r="P2813" s="1">
        <f>Table5[[#This Row],[kapp_old]]+IFERROR(((Table5[[#This Row],[kapp_slack_ub]]-Table5[[#This Row],[kapp_slack_lb]])/Table5[[#This Row],[associated enzload]]),0)</f>
        <v>27141.277792879999</v>
      </c>
      <c r="Q2813" s="1" t="str">
        <f>"'"&amp;Table5[[#This Row],[rxn]]&amp;"'"&amp;CHAR(9)&amp;Table5[[#This Row],[kapp + (slack_ub - slack_lb)/enzload]]</f>
        <v>'RXN-CHLSTI2_c_FWD-rt5191'	27141.27779288</v>
      </c>
      <c r="R2813" s="1">
        <f>_xlfn.XLOOKUP(Table5[[#This Row],[rxn]],Table38[name],Table38[flux],0)</f>
        <v>0</v>
      </c>
      <c r="S2813" s="1">
        <f>_xlfn.XLOOKUP(SUBSTITUTE(Table5[[#This Row],[rxn]],"RXN-","ENZLOAD-"),Table38[name],Table38[flux],0)</f>
        <v>0</v>
      </c>
      <c r="T2813" s="1" t="b">
        <f>AND(Table5[[#This Row],[ENZLOAD flux in kapp-slack.gms]]=0,Table5[[#This Row],[flux in kapp-slack.gms]]&lt;&gt;0,NOT(Table5[[#This Row],[spont or unknown?]]))</f>
        <v>0</v>
      </c>
      <c r="U2813" s="1" t="b">
        <f>OR(_xlfn.TEXTAFTER(Table5[[#This Row],[rxn]],"-",-1)="SPONT",_xlfn.TEXTAFTER(Table5[[#This Row],[rxn]],"-",-1)="UNKNOWN")</f>
        <v>0</v>
      </c>
      <c r="V2813" s="1">
        <f>_xlfn.XLOOKUP(SUBSTITUTE(Table5[[#This Row],[rxn]],"RXN-","ENZLOAD-"),Table4[rxn],Table4[ub],0)</f>
        <v>1.78940206</v>
      </c>
      <c r="W2813" s="1" t="b">
        <f>AND(Table5[[#This Row],[FVA ENZLOAD flux UB]]=0,Table5[[#This Row],[ENZ not made when it should be?]])</f>
        <v>0</v>
      </c>
    </row>
    <row r="2814" spans="1:23" hidden="1">
      <c r="A2814" s="1"/>
      <c r="B2814" s="1" t="str">
        <f>_xlfn.TEXTBEFORE(Table38[[#This Row],[all fluxes from kapp-slack]]," ",,,,"")</f>
        <v/>
      </c>
      <c r="C2814" s="1">
        <f>_xlfn.NUMBERVALUE(IFERROR(_xlfn.TEXTAFTER(Table38[[#This Row],[all fluxes from kapp-slack]]," ",-1,,,""),""))</f>
        <v>0</v>
      </c>
      <c r="F2814" s="1" t="s">
        <v>7306</v>
      </c>
      <c r="G2814" s="1" t="str">
        <f>_xlfn.TEXTBEFORE(Table5[[#This Row],[rxn     kapp_old        kapp_slack_ub   kapp_slack_lb]]," ")</f>
        <v>RXN-CHLSTI2_c_REV-rt5191</v>
      </c>
      <c r="H281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81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814" s="1">
        <f>_xlfn.NUMBERVALUE(_xlfn.TEXTAFTER(Table5[[#This Row],[rxn     kapp_old        kapp_slack_ub   kapp_slack_lb]]," ",-1))</f>
        <v>0</v>
      </c>
      <c r="K2814" s="1">
        <f>_xlfn.XLOOKUP(SUBSTITUTE(Table5[[#This Row],[rxn]],"RXN-","ENZLOAD-"),ENZLOAD[name],ENZLOAD[flux],0)</f>
        <v>0</v>
      </c>
      <c r="L2814" s="1" t="str">
        <f>"'"&amp;Table5[[#This Row],[rxn]]&amp;"'"&amp;CHAR(9)&amp;IF(AND(Table5[[#This Row],[kapp_slack_ub]]&lt;&gt;0,Table5[[#This Row],[kapp_old]]&lt;$F$1),$F$1,Table5[[#This Row],[kapp_old]])</f>
        <v>'RXN-CHLSTI2_c_REV-rt5191'	27141.27779288</v>
      </c>
      <c r="M2814" s="1">
        <f>_xlfn.XLOOKUP(Table5[[#This Row],[rxn]],Table3[name],Table3[flux],$F$1)</f>
        <v>27141.277792879999</v>
      </c>
      <c r="N2814" s="1" t="str">
        <f>IFERROR(Table5[[#This Row],[min flux]]/Table5[[#This Row],[associated enzload]],"")</f>
        <v/>
      </c>
      <c r="O2814" s="1">
        <f>_xlfn.NUMBERVALUE(IF(Table5[[#This Row],[flux/enzload]]="","",ABS($N$1-Table5[[#This Row],[flux/enzload]])))</f>
        <v>0</v>
      </c>
      <c r="P2814" s="1">
        <f>Table5[[#This Row],[kapp_old]]+IFERROR(((Table5[[#This Row],[kapp_slack_ub]]-Table5[[#This Row],[kapp_slack_lb]])/Table5[[#This Row],[associated enzload]]),0)</f>
        <v>27141.277792879999</v>
      </c>
      <c r="Q2814" s="1" t="str">
        <f>"'"&amp;Table5[[#This Row],[rxn]]&amp;"'"&amp;CHAR(9)&amp;Table5[[#This Row],[kapp + (slack_ub - slack_lb)/enzload]]</f>
        <v>'RXN-CHLSTI2_c_REV-rt5191'	27141.27779288</v>
      </c>
      <c r="R2814" s="1">
        <f>_xlfn.XLOOKUP(Table5[[#This Row],[rxn]],Table38[name],Table38[flux],0)</f>
        <v>0</v>
      </c>
      <c r="S2814" s="1">
        <f>_xlfn.XLOOKUP(SUBSTITUTE(Table5[[#This Row],[rxn]],"RXN-","ENZLOAD-"),Table38[name],Table38[flux],0)</f>
        <v>0</v>
      </c>
      <c r="T2814" s="1" t="b">
        <f>AND(Table5[[#This Row],[ENZLOAD flux in kapp-slack.gms]]=0,Table5[[#This Row],[flux in kapp-slack.gms]]&lt;&gt;0,NOT(Table5[[#This Row],[spont or unknown?]]))</f>
        <v>0</v>
      </c>
      <c r="U2814" s="1" t="b">
        <f>OR(_xlfn.TEXTAFTER(Table5[[#This Row],[rxn]],"-",-1)="SPONT",_xlfn.TEXTAFTER(Table5[[#This Row],[rxn]],"-",-1)="UNKNOWN")</f>
        <v>0</v>
      </c>
      <c r="V2814" s="1">
        <f>_xlfn.XLOOKUP(SUBSTITUTE(Table5[[#This Row],[rxn]],"RXN-","ENZLOAD-"),Table4[rxn],Table4[ub],0)</f>
        <v>1.78940206</v>
      </c>
      <c r="W2814" s="1" t="b">
        <f>AND(Table5[[#This Row],[FVA ENZLOAD flux UB]]=0,Table5[[#This Row],[ENZ not made when it should be?]])</f>
        <v>0</v>
      </c>
    </row>
    <row r="2815" spans="1:23" hidden="1">
      <c r="A2815" s="1"/>
      <c r="B2815" s="1" t="str">
        <f>_xlfn.TEXTBEFORE(Table38[[#This Row],[all fluxes from kapp-slack]]," ",,,,"")</f>
        <v/>
      </c>
      <c r="C2815" s="1">
        <f>_xlfn.NUMBERVALUE(IFERROR(_xlfn.TEXTAFTER(Table38[[#This Row],[all fluxes from kapp-slack]]," ",-1,,,""),""))</f>
        <v>0</v>
      </c>
      <c r="F2815" s="1" t="s">
        <v>7307</v>
      </c>
      <c r="G2815" s="1" t="str">
        <f>_xlfn.TEXTBEFORE(Table5[[#This Row],[rxn     kapp_old        kapp_slack_ub   kapp_slack_lb]]," ")</f>
        <v>RXN-CHOLD_c_FWD-rt2848</v>
      </c>
      <c r="H281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81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815" s="1">
        <f>_xlfn.NUMBERVALUE(_xlfn.TEXTAFTER(Table5[[#This Row],[rxn     kapp_old        kapp_slack_ub   kapp_slack_lb]]," ",-1))</f>
        <v>0</v>
      </c>
      <c r="K2815" s="1">
        <f>_xlfn.XLOOKUP(SUBSTITUTE(Table5[[#This Row],[rxn]],"RXN-","ENZLOAD-"),ENZLOAD[name],ENZLOAD[flux],0)</f>
        <v>0</v>
      </c>
      <c r="L2815" s="1" t="str">
        <f>"'"&amp;Table5[[#This Row],[rxn]]&amp;"'"&amp;CHAR(9)&amp;IF(AND(Table5[[#This Row],[kapp_slack_ub]]&lt;&gt;0,Table5[[#This Row],[kapp_old]]&lt;$F$1),$F$1,Table5[[#This Row],[kapp_old]])</f>
        <v>'RXN-CHOLD_c_FWD-rt2848'	27141.27779288</v>
      </c>
      <c r="M2815" s="1">
        <f>_xlfn.XLOOKUP(Table5[[#This Row],[rxn]],Table3[name],Table3[flux],$F$1)</f>
        <v>27141.277792879999</v>
      </c>
      <c r="N2815" s="1" t="str">
        <f>IFERROR(Table5[[#This Row],[min flux]]/Table5[[#This Row],[associated enzload]],"")</f>
        <v/>
      </c>
      <c r="O2815" s="1">
        <f>_xlfn.NUMBERVALUE(IF(Table5[[#This Row],[flux/enzload]]="","",ABS($N$1-Table5[[#This Row],[flux/enzload]])))</f>
        <v>0</v>
      </c>
      <c r="P2815" s="1">
        <f>Table5[[#This Row],[kapp_old]]+IFERROR(((Table5[[#This Row],[kapp_slack_ub]]-Table5[[#This Row],[kapp_slack_lb]])/Table5[[#This Row],[associated enzload]]),0)</f>
        <v>27141.277792879999</v>
      </c>
      <c r="Q2815" s="1" t="str">
        <f>"'"&amp;Table5[[#This Row],[rxn]]&amp;"'"&amp;CHAR(9)&amp;Table5[[#This Row],[kapp + (slack_ub - slack_lb)/enzload]]</f>
        <v>'RXN-CHOLD_c_FWD-rt2848'	27141.27779288</v>
      </c>
      <c r="R2815" s="1">
        <f>_xlfn.XLOOKUP(Table5[[#This Row],[rxn]],Table38[name],Table38[flux],0)</f>
        <v>0</v>
      </c>
      <c r="S2815" s="1">
        <f>_xlfn.XLOOKUP(SUBSTITUTE(Table5[[#This Row],[rxn]],"RXN-","ENZLOAD-"),Table38[name],Table38[flux],0)</f>
        <v>0</v>
      </c>
      <c r="T2815" s="1" t="b">
        <f>AND(Table5[[#This Row],[ENZLOAD flux in kapp-slack.gms]]=0,Table5[[#This Row],[flux in kapp-slack.gms]]&lt;&gt;0,NOT(Table5[[#This Row],[spont or unknown?]]))</f>
        <v>0</v>
      </c>
      <c r="U2815" s="1" t="b">
        <f>OR(_xlfn.TEXTAFTER(Table5[[#This Row],[rxn]],"-",-1)="SPONT",_xlfn.TEXTAFTER(Table5[[#This Row],[rxn]],"-",-1)="UNKNOWN")</f>
        <v>0</v>
      </c>
      <c r="V2815" s="1">
        <f>_xlfn.XLOOKUP(SUBSTITUTE(Table5[[#This Row],[rxn]],"RXN-","ENZLOAD-"),Table4[rxn],Table4[ub],0)</f>
        <v>0.64465483999999995</v>
      </c>
      <c r="W2815" s="1" t="b">
        <f>AND(Table5[[#This Row],[FVA ENZLOAD flux UB]]=0,Table5[[#This Row],[ENZ not made when it should be?]])</f>
        <v>0</v>
      </c>
    </row>
    <row r="2816" spans="1:23" hidden="1">
      <c r="A2816" s="1"/>
      <c r="B2816" s="1" t="str">
        <f>_xlfn.TEXTBEFORE(Table38[[#This Row],[all fluxes from kapp-slack]]," ",,,,"")</f>
        <v/>
      </c>
      <c r="C2816" s="1">
        <f>_xlfn.NUMBERVALUE(IFERROR(_xlfn.TEXTAFTER(Table38[[#This Row],[all fluxes from kapp-slack]]," ",-1,,,""),""))</f>
        <v>0</v>
      </c>
      <c r="F2816" s="1" t="s">
        <v>7312</v>
      </c>
      <c r="G2816" s="1" t="str">
        <f>_xlfn.TEXTBEFORE(Table5[[#This Row],[rxn     kapp_old        kapp_slack_ub   kapp_slack_lb]]," ")</f>
        <v>RXN-CHOLt_c_en_FWD-UNKNOWN</v>
      </c>
      <c r="H281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81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816" s="1">
        <f>_xlfn.NUMBERVALUE(_xlfn.TEXTAFTER(Table5[[#This Row],[rxn     kapp_old        kapp_slack_ub   kapp_slack_lb]]," ",-1))</f>
        <v>0</v>
      </c>
      <c r="K2816" s="1">
        <f>_xlfn.XLOOKUP(SUBSTITUTE(Table5[[#This Row],[rxn]],"RXN-","ENZLOAD-"),ENZLOAD[name],ENZLOAD[flux],0)</f>
        <v>0</v>
      </c>
      <c r="L2816" s="1" t="str">
        <f>"'"&amp;Table5[[#This Row],[rxn]]&amp;"'"&amp;CHAR(9)&amp;IF(AND(Table5[[#This Row],[kapp_slack_ub]]&lt;&gt;0,Table5[[#This Row],[kapp_old]]&lt;$F$1),$F$1,Table5[[#This Row],[kapp_old]])</f>
        <v>'RXN-CHOLt_c_en_FWD-UNKNOWN'	27141.27779288</v>
      </c>
      <c r="M2816" s="1">
        <f>_xlfn.XLOOKUP(Table5[[#This Row],[rxn]],Table3[name],Table3[flux],$F$1)</f>
        <v>27141.277792879999</v>
      </c>
      <c r="N2816" s="1" t="str">
        <f>IFERROR(Table5[[#This Row],[min flux]]/Table5[[#This Row],[associated enzload]],"")</f>
        <v/>
      </c>
      <c r="O2816" s="1">
        <f>_xlfn.NUMBERVALUE(IF(Table5[[#This Row],[flux/enzload]]="","",ABS($N$1-Table5[[#This Row],[flux/enzload]])))</f>
        <v>0</v>
      </c>
      <c r="P2816" s="1">
        <f>Table5[[#This Row],[kapp_old]]+IFERROR(((Table5[[#This Row],[kapp_slack_ub]]-Table5[[#This Row],[kapp_slack_lb]])/Table5[[#This Row],[associated enzload]]),0)</f>
        <v>27141.277792879999</v>
      </c>
      <c r="Q2816" s="1" t="str">
        <f>"'"&amp;Table5[[#This Row],[rxn]]&amp;"'"&amp;CHAR(9)&amp;Table5[[#This Row],[kapp + (slack_ub - slack_lb)/enzload]]</f>
        <v>'RXN-CHOLt_c_en_FWD-UNKNOWN'	27141.27779288</v>
      </c>
      <c r="R2816" s="1">
        <f>_xlfn.XLOOKUP(Table5[[#This Row],[rxn]],Table38[name],Table38[flux],0)</f>
        <v>0</v>
      </c>
      <c r="S2816" s="1">
        <f>_xlfn.XLOOKUP(SUBSTITUTE(Table5[[#This Row],[rxn]],"RXN-","ENZLOAD-"),Table38[name],Table38[flux],0)</f>
        <v>0</v>
      </c>
      <c r="T2816" s="1" t="b">
        <f>AND(Table5[[#This Row],[ENZLOAD flux in kapp-slack.gms]]=0,Table5[[#This Row],[flux in kapp-slack.gms]]&lt;&gt;0,NOT(Table5[[#This Row],[spont or unknown?]]))</f>
        <v>0</v>
      </c>
      <c r="U2816" s="1" t="b">
        <f>OR(_xlfn.TEXTAFTER(Table5[[#This Row],[rxn]],"-",-1)="SPONT",_xlfn.TEXTAFTER(Table5[[#This Row],[rxn]],"-",-1)="UNKNOWN")</f>
        <v>1</v>
      </c>
      <c r="V2816" s="1">
        <f>_xlfn.XLOOKUP(SUBSTITUTE(Table5[[#This Row],[rxn]],"RXN-","ENZLOAD-"),Table4[rxn],Table4[ub],0)</f>
        <v>0</v>
      </c>
      <c r="W2816" s="1" t="b">
        <f>AND(Table5[[#This Row],[FVA ENZLOAD flux UB]]=0,Table5[[#This Row],[ENZ not made when it should be?]])</f>
        <v>0</v>
      </c>
    </row>
    <row r="2817" spans="1:23" hidden="1">
      <c r="A2817" s="1"/>
      <c r="B2817" s="1" t="str">
        <f>_xlfn.TEXTBEFORE(Table38[[#This Row],[all fluxes from kapp-slack]]," ",,,,"")</f>
        <v/>
      </c>
      <c r="C2817" s="1">
        <f>_xlfn.NUMBERVALUE(IFERROR(_xlfn.TEXTAFTER(Table38[[#This Row],[all fluxes from kapp-slack]]," ",-1,,,""),""))</f>
        <v>0</v>
      </c>
      <c r="F2817" s="1" t="s">
        <v>7313</v>
      </c>
      <c r="G2817" s="1" t="str">
        <f>_xlfn.TEXTBEFORE(Table5[[#This Row],[rxn     kapp_old        kapp_slack_ub   kapp_slack_lb]]," ")</f>
        <v>RXN-CHOLt_c_en_REV-UNKNOWN</v>
      </c>
      <c r="H281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81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817" s="1">
        <f>_xlfn.NUMBERVALUE(_xlfn.TEXTAFTER(Table5[[#This Row],[rxn     kapp_old        kapp_slack_ub   kapp_slack_lb]]," ",-1))</f>
        <v>0</v>
      </c>
      <c r="K2817" s="1">
        <f>_xlfn.XLOOKUP(SUBSTITUTE(Table5[[#This Row],[rxn]],"RXN-","ENZLOAD-"),ENZLOAD[name],ENZLOAD[flux],0)</f>
        <v>0</v>
      </c>
      <c r="L2817" s="1" t="str">
        <f>"'"&amp;Table5[[#This Row],[rxn]]&amp;"'"&amp;CHAR(9)&amp;IF(AND(Table5[[#This Row],[kapp_slack_ub]]&lt;&gt;0,Table5[[#This Row],[kapp_old]]&lt;$F$1),$F$1,Table5[[#This Row],[kapp_old]])</f>
        <v>'RXN-CHOLt_c_en_REV-UNKNOWN'	27141.27779288</v>
      </c>
      <c r="M2817" s="1">
        <f>_xlfn.XLOOKUP(Table5[[#This Row],[rxn]],Table3[name],Table3[flux],$F$1)</f>
        <v>27141.277792879999</v>
      </c>
      <c r="N2817" s="1" t="str">
        <f>IFERROR(Table5[[#This Row],[min flux]]/Table5[[#This Row],[associated enzload]],"")</f>
        <v/>
      </c>
      <c r="O2817" s="1">
        <f>_xlfn.NUMBERVALUE(IF(Table5[[#This Row],[flux/enzload]]="","",ABS($N$1-Table5[[#This Row],[flux/enzload]])))</f>
        <v>0</v>
      </c>
      <c r="P2817" s="1">
        <f>Table5[[#This Row],[kapp_old]]+IFERROR(((Table5[[#This Row],[kapp_slack_ub]]-Table5[[#This Row],[kapp_slack_lb]])/Table5[[#This Row],[associated enzload]]),0)</f>
        <v>27141.277792879999</v>
      </c>
      <c r="Q2817" s="1" t="str">
        <f>"'"&amp;Table5[[#This Row],[rxn]]&amp;"'"&amp;CHAR(9)&amp;Table5[[#This Row],[kapp + (slack_ub - slack_lb)/enzload]]</f>
        <v>'RXN-CHOLt_c_en_REV-UNKNOWN'	27141.27779288</v>
      </c>
      <c r="R2817" s="1">
        <f>_xlfn.XLOOKUP(Table5[[#This Row],[rxn]],Table38[name],Table38[flux],0)</f>
        <v>0</v>
      </c>
      <c r="S2817" s="1">
        <f>_xlfn.XLOOKUP(SUBSTITUTE(Table5[[#This Row],[rxn]],"RXN-","ENZLOAD-"),Table38[name],Table38[flux],0)</f>
        <v>0</v>
      </c>
      <c r="T2817" s="1" t="b">
        <f>AND(Table5[[#This Row],[ENZLOAD flux in kapp-slack.gms]]=0,Table5[[#This Row],[flux in kapp-slack.gms]]&lt;&gt;0,NOT(Table5[[#This Row],[spont or unknown?]]))</f>
        <v>0</v>
      </c>
      <c r="U2817" s="1" t="b">
        <f>OR(_xlfn.TEXTAFTER(Table5[[#This Row],[rxn]],"-",-1)="SPONT",_xlfn.TEXTAFTER(Table5[[#This Row],[rxn]],"-",-1)="UNKNOWN")</f>
        <v>1</v>
      </c>
      <c r="V2817" s="1">
        <f>_xlfn.XLOOKUP(SUBSTITUTE(Table5[[#This Row],[rxn]],"RXN-","ENZLOAD-"),Table4[rxn],Table4[ub],0)</f>
        <v>0</v>
      </c>
      <c r="W2817" s="1" t="b">
        <f>AND(Table5[[#This Row],[FVA ENZLOAD flux UB]]=0,Table5[[#This Row],[ENZ not made when it should be?]])</f>
        <v>0</v>
      </c>
    </row>
    <row r="2818" spans="1:23" hidden="1">
      <c r="A2818" s="1"/>
      <c r="B2818" s="1" t="str">
        <f>_xlfn.TEXTBEFORE(Table38[[#This Row],[all fluxes from kapp-slack]]," ",,,,"")</f>
        <v/>
      </c>
      <c r="C2818" s="1">
        <f>_xlfn.NUMBERVALUE(IFERROR(_xlfn.TEXTAFTER(Table38[[#This Row],[all fluxes from kapp-slack]]," ",-1,,,""),""))</f>
        <v>0</v>
      </c>
      <c r="F2818" s="1" t="s">
        <v>7314</v>
      </c>
      <c r="G2818" s="1" t="str">
        <f>_xlfn.TEXTBEFORE(Table5[[#This Row],[rxn     kapp_old        kapp_slack_ub   kapp_slack_lb]]," ")</f>
        <v>RXN-CHOLtps_e_FWD-rt7623</v>
      </c>
      <c r="H281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81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818" s="1">
        <f>_xlfn.NUMBERVALUE(_xlfn.TEXTAFTER(Table5[[#This Row],[rxn     kapp_old        kapp_slack_ub   kapp_slack_lb]]," ",-1))</f>
        <v>0</v>
      </c>
      <c r="K2818" s="1">
        <f>_xlfn.XLOOKUP(SUBSTITUTE(Table5[[#This Row],[rxn]],"RXN-","ENZLOAD-"),ENZLOAD[name],ENZLOAD[flux],0)</f>
        <v>0</v>
      </c>
      <c r="L2818" s="1" t="str">
        <f>"'"&amp;Table5[[#This Row],[rxn]]&amp;"'"&amp;CHAR(9)&amp;IF(AND(Table5[[#This Row],[kapp_slack_ub]]&lt;&gt;0,Table5[[#This Row],[kapp_old]]&lt;$F$1),$F$1,Table5[[#This Row],[kapp_old]])</f>
        <v>'RXN-CHOLtps_e_FWD-rt7623'	27141.27779288</v>
      </c>
      <c r="M2818" s="1">
        <f>_xlfn.XLOOKUP(Table5[[#This Row],[rxn]],Table3[name],Table3[flux],$F$1)</f>
        <v>27141.277792879999</v>
      </c>
      <c r="N2818" s="1" t="str">
        <f>IFERROR(Table5[[#This Row],[min flux]]/Table5[[#This Row],[associated enzload]],"")</f>
        <v/>
      </c>
      <c r="O2818" s="1">
        <f>_xlfn.NUMBERVALUE(IF(Table5[[#This Row],[flux/enzload]]="","",ABS($N$1-Table5[[#This Row],[flux/enzload]])))</f>
        <v>0</v>
      </c>
      <c r="P2818" s="1">
        <f>Table5[[#This Row],[kapp_old]]+IFERROR(((Table5[[#This Row],[kapp_slack_ub]]-Table5[[#This Row],[kapp_slack_lb]])/Table5[[#This Row],[associated enzload]]),0)</f>
        <v>27141.277792879999</v>
      </c>
      <c r="Q2818" s="1" t="str">
        <f>"'"&amp;Table5[[#This Row],[rxn]]&amp;"'"&amp;CHAR(9)&amp;Table5[[#This Row],[kapp + (slack_ub - slack_lb)/enzload]]</f>
        <v>'RXN-CHOLtps_e_FWD-rt7623'	27141.27779288</v>
      </c>
      <c r="R2818" s="1">
        <f>_xlfn.XLOOKUP(Table5[[#This Row],[rxn]],Table38[name],Table38[flux],0)</f>
        <v>0</v>
      </c>
      <c r="S2818" s="1">
        <f>_xlfn.XLOOKUP(SUBSTITUTE(Table5[[#This Row],[rxn]],"RXN-","ENZLOAD-"),Table38[name],Table38[flux],0)</f>
        <v>0</v>
      </c>
      <c r="T2818" s="1" t="b">
        <f>AND(Table5[[#This Row],[ENZLOAD flux in kapp-slack.gms]]=0,Table5[[#This Row],[flux in kapp-slack.gms]]&lt;&gt;0,NOT(Table5[[#This Row],[spont or unknown?]]))</f>
        <v>0</v>
      </c>
      <c r="U2818" s="1" t="b">
        <f>OR(_xlfn.TEXTAFTER(Table5[[#This Row],[rxn]],"-",-1)="SPONT",_xlfn.TEXTAFTER(Table5[[#This Row],[rxn]],"-",-1)="UNKNOWN")</f>
        <v>0</v>
      </c>
      <c r="V2818" s="1">
        <f>_xlfn.XLOOKUP(SUBSTITUTE(Table5[[#This Row],[rxn]],"RXN-","ENZLOAD-"),Table4[rxn],Table4[ub],0)</f>
        <v>0.78745849999999995</v>
      </c>
      <c r="W2818" s="1" t="b">
        <f>AND(Table5[[#This Row],[FVA ENZLOAD flux UB]]=0,Table5[[#This Row],[ENZ not made when it should be?]])</f>
        <v>0</v>
      </c>
    </row>
    <row r="2819" spans="1:23" hidden="1">
      <c r="A2819" s="1"/>
      <c r="B2819" s="1" t="str">
        <f>_xlfn.TEXTBEFORE(Table38[[#This Row],[all fluxes from kapp-slack]]," ",,,,"")</f>
        <v/>
      </c>
      <c r="C2819" s="1">
        <f>_xlfn.NUMBERVALUE(IFERROR(_xlfn.TEXTAFTER(Table38[[#This Row],[all fluxes from kapp-slack]]," ",-1,,,""),""))</f>
        <v>0</v>
      </c>
      <c r="F2819" s="1" t="s">
        <v>7317</v>
      </c>
      <c r="G2819" s="1" t="str">
        <f>_xlfn.TEXTBEFORE(Table5[[#This Row],[rxn     kapp_old        kapp_slack_ub   kapp_slack_lb]]," ")</f>
        <v>RXN-CHRPL_c_FWD-UNKNOWN</v>
      </c>
      <c r="H281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81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819" s="1">
        <f>_xlfn.NUMBERVALUE(_xlfn.TEXTAFTER(Table5[[#This Row],[rxn     kapp_old        kapp_slack_ub   kapp_slack_lb]]," ",-1))</f>
        <v>0</v>
      </c>
      <c r="K2819" s="1">
        <f>_xlfn.XLOOKUP(SUBSTITUTE(Table5[[#This Row],[rxn]],"RXN-","ENZLOAD-"),ENZLOAD[name],ENZLOAD[flux],0)</f>
        <v>0</v>
      </c>
      <c r="L2819" s="1" t="str">
        <f>"'"&amp;Table5[[#This Row],[rxn]]&amp;"'"&amp;CHAR(9)&amp;IF(AND(Table5[[#This Row],[kapp_slack_ub]]&lt;&gt;0,Table5[[#This Row],[kapp_old]]&lt;$F$1),$F$1,Table5[[#This Row],[kapp_old]])</f>
        <v>'RXN-CHRPL_c_FWD-UNKNOWN'	27141.27779288</v>
      </c>
      <c r="M2819" s="1">
        <f>_xlfn.XLOOKUP(Table5[[#This Row],[rxn]],Table3[name],Table3[flux],$F$1)</f>
        <v>27141.277792879999</v>
      </c>
      <c r="N2819" s="1" t="str">
        <f>IFERROR(Table5[[#This Row],[min flux]]/Table5[[#This Row],[associated enzload]],"")</f>
        <v/>
      </c>
      <c r="O2819" s="1">
        <f>_xlfn.NUMBERVALUE(IF(Table5[[#This Row],[flux/enzload]]="","",ABS($N$1-Table5[[#This Row],[flux/enzload]])))</f>
        <v>0</v>
      </c>
      <c r="P2819" s="1">
        <f>Table5[[#This Row],[kapp_old]]+IFERROR(((Table5[[#This Row],[kapp_slack_ub]]-Table5[[#This Row],[kapp_slack_lb]])/Table5[[#This Row],[associated enzload]]),0)</f>
        <v>27141.277792879999</v>
      </c>
      <c r="Q2819" s="1" t="str">
        <f>"'"&amp;Table5[[#This Row],[rxn]]&amp;"'"&amp;CHAR(9)&amp;Table5[[#This Row],[kapp + (slack_ub - slack_lb)/enzload]]</f>
        <v>'RXN-CHRPL_c_FWD-UNKNOWN'	27141.27779288</v>
      </c>
      <c r="R2819" s="1">
        <f>_xlfn.XLOOKUP(Table5[[#This Row],[rxn]],Table38[name],Table38[flux],0)</f>
        <v>0</v>
      </c>
      <c r="S2819" s="1">
        <f>_xlfn.XLOOKUP(SUBSTITUTE(Table5[[#This Row],[rxn]],"RXN-","ENZLOAD-"),Table38[name],Table38[flux],0)</f>
        <v>0</v>
      </c>
      <c r="T2819" s="1" t="b">
        <f>AND(Table5[[#This Row],[ENZLOAD flux in kapp-slack.gms]]=0,Table5[[#This Row],[flux in kapp-slack.gms]]&lt;&gt;0,NOT(Table5[[#This Row],[spont or unknown?]]))</f>
        <v>0</v>
      </c>
      <c r="U2819" s="1" t="b">
        <f>OR(_xlfn.TEXTAFTER(Table5[[#This Row],[rxn]],"-",-1)="SPONT",_xlfn.TEXTAFTER(Table5[[#This Row],[rxn]],"-",-1)="UNKNOWN")</f>
        <v>1</v>
      </c>
      <c r="V2819" s="1">
        <f>_xlfn.XLOOKUP(SUBSTITUTE(Table5[[#This Row],[rxn]],"RXN-","ENZLOAD-"),Table4[rxn],Table4[ub],0)</f>
        <v>0</v>
      </c>
      <c r="W2819" s="1" t="b">
        <f>AND(Table5[[#This Row],[FVA ENZLOAD flux UB]]=0,Table5[[#This Row],[ENZ not made when it should be?]])</f>
        <v>0</v>
      </c>
    </row>
    <row r="2820" spans="1:23" hidden="1">
      <c r="A2820" s="1"/>
      <c r="B2820" s="1" t="str">
        <f>_xlfn.TEXTBEFORE(Table38[[#This Row],[all fluxes from kapp-slack]]," ",,,,"")</f>
        <v/>
      </c>
      <c r="C2820" s="1">
        <f>_xlfn.NUMBERVALUE(IFERROR(_xlfn.TEXTAFTER(Table38[[#This Row],[all fluxes from kapp-slack]]," ",-1,,,""),""))</f>
        <v>0</v>
      </c>
      <c r="F2820" s="1" t="s">
        <v>7318</v>
      </c>
      <c r="G2820" s="1" t="str">
        <f>_xlfn.TEXTBEFORE(Table5[[#This Row],[rxn     kapp_old        kapp_slack_ub   kapp_slack_lb]]," ")</f>
        <v>RXN-CHTNDA_c_FWD-rt0086</v>
      </c>
      <c r="H282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82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820" s="1">
        <f>_xlfn.NUMBERVALUE(_xlfn.TEXTAFTER(Table5[[#This Row],[rxn     kapp_old        kapp_slack_ub   kapp_slack_lb]]," ",-1))</f>
        <v>0</v>
      </c>
      <c r="K2820" s="1">
        <f>_xlfn.XLOOKUP(SUBSTITUTE(Table5[[#This Row],[rxn]],"RXN-","ENZLOAD-"),ENZLOAD[name],ENZLOAD[flux],0)</f>
        <v>0</v>
      </c>
      <c r="L2820" s="1" t="str">
        <f>"'"&amp;Table5[[#This Row],[rxn]]&amp;"'"&amp;CHAR(9)&amp;IF(AND(Table5[[#This Row],[kapp_slack_ub]]&lt;&gt;0,Table5[[#This Row],[kapp_old]]&lt;$F$1),$F$1,Table5[[#This Row],[kapp_old]])</f>
        <v>'RXN-CHTNDA_c_FWD-rt0086'	27141.27779288</v>
      </c>
      <c r="M2820" s="1">
        <f>_xlfn.XLOOKUP(Table5[[#This Row],[rxn]],Table3[name],Table3[flux],$F$1)</f>
        <v>27141.277792879999</v>
      </c>
      <c r="N2820" s="1" t="str">
        <f>IFERROR(Table5[[#This Row],[min flux]]/Table5[[#This Row],[associated enzload]],"")</f>
        <v/>
      </c>
      <c r="O2820" s="1">
        <f>_xlfn.NUMBERVALUE(IF(Table5[[#This Row],[flux/enzload]]="","",ABS($N$1-Table5[[#This Row],[flux/enzload]])))</f>
        <v>0</v>
      </c>
      <c r="P2820" s="1">
        <f>Table5[[#This Row],[kapp_old]]+IFERROR(((Table5[[#This Row],[kapp_slack_ub]]-Table5[[#This Row],[kapp_slack_lb]])/Table5[[#This Row],[associated enzload]]),0)</f>
        <v>27141.277792879999</v>
      </c>
      <c r="Q2820" s="1" t="str">
        <f>"'"&amp;Table5[[#This Row],[rxn]]&amp;"'"&amp;CHAR(9)&amp;Table5[[#This Row],[kapp + (slack_ub - slack_lb)/enzload]]</f>
        <v>'RXN-CHTNDA_c_FWD-rt0086'	27141.27779288</v>
      </c>
      <c r="R2820" s="1">
        <f>_xlfn.XLOOKUP(Table5[[#This Row],[rxn]],Table38[name],Table38[flux],0)</f>
        <v>0</v>
      </c>
      <c r="S2820" s="1">
        <f>_xlfn.XLOOKUP(SUBSTITUTE(Table5[[#This Row],[rxn]],"RXN-","ENZLOAD-"),Table38[name],Table38[flux],0)</f>
        <v>0</v>
      </c>
      <c r="T2820" s="1" t="b">
        <f>AND(Table5[[#This Row],[ENZLOAD flux in kapp-slack.gms]]=0,Table5[[#This Row],[flux in kapp-slack.gms]]&lt;&gt;0,NOT(Table5[[#This Row],[spont or unknown?]]))</f>
        <v>0</v>
      </c>
      <c r="U2820" s="1" t="b">
        <f>OR(_xlfn.TEXTAFTER(Table5[[#This Row],[rxn]],"-",-1)="SPONT",_xlfn.TEXTAFTER(Table5[[#This Row],[rxn]],"-",-1)="UNKNOWN")</f>
        <v>0</v>
      </c>
      <c r="V2820" s="1">
        <f>_xlfn.XLOOKUP(SUBSTITUTE(Table5[[#This Row],[rxn]],"RXN-","ENZLOAD-"),Table4[rxn],Table4[ub],0)</f>
        <v>1.0239034899999999</v>
      </c>
      <c r="W2820" s="1" t="b">
        <f>AND(Table5[[#This Row],[FVA ENZLOAD flux UB]]=0,Table5[[#This Row],[ENZ not made when it should be?]])</f>
        <v>0</v>
      </c>
    </row>
    <row r="2821" spans="1:23" hidden="1">
      <c r="A2821" s="1"/>
      <c r="B2821" s="1" t="str">
        <f>_xlfn.TEXTBEFORE(Table38[[#This Row],[all fluxes from kapp-slack]]," ",,,,"")</f>
        <v/>
      </c>
      <c r="C2821" s="1">
        <f>_xlfn.NUMBERVALUE(IFERROR(_xlfn.TEXTAFTER(Table38[[#This Row],[all fluxes from kapp-slack]]," ",-1,,,""),""))</f>
        <v>0</v>
      </c>
      <c r="F2821" s="1" t="s">
        <v>7321</v>
      </c>
      <c r="G2821" s="1" t="str">
        <f>_xlfn.TEXTBEFORE(Table5[[#This Row],[rxn     kapp_old        kapp_slack_ub   kapp_slack_lb]]," ")</f>
        <v>RXN-CHTNDA_c_FWD-rt6255</v>
      </c>
      <c r="H282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82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821" s="1">
        <f>_xlfn.NUMBERVALUE(_xlfn.TEXTAFTER(Table5[[#This Row],[rxn     kapp_old        kapp_slack_ub   kapp_slack_lb]]," ",-1))</f>
        <v>0</v>
      </c>
      <c r="K2821" s="1">
        <f>_xlfn.XLOOKUP(SUBSTITUTE(Table5[[#This Row],[rxn]],"RXN-","ENZLOAD-"),ENZLOAD[name],ENZLOAD[flux],0)</f>
        <v>0</v>
      </c>
      <c r="L2821" s="1" t="str">
        <f>"'"&amp;Table5[[#This Row],[rxn]]&amp;"'"&amp;CHAR(9)&amp;IF(AND(Table5[[#This Row],[kapp_slack_ub]]&lt;&gt;0,Table5[[#This Row],[kapp_old]]&lt;$F$1),$F$1,Table5[[#This Row],[kapp_old]])</f>
        <v>'RXN-CHTNDA_c_FWD-rt6255'	27141.27779288</v>
      </c>
      <c r="M2821" s="1">
        <f>_xlfn.XLOOKUP(Table5[[#This Row],[rxn]],Table3[name],Table3[flux],$F$1)</f>
        <v>27141.277792879999</v>
      </c>
      <c r="N2821" s="1" t="str">
        <f>IFERROR(Table5[[#This Row],[min flux]]/Table5[[#This Row],[associated enzload]],"")</f>
        <v/>
      </c>
      <c r="O2821" s="1">
        <f>_xlfn.NUMBERVALUE(IF(Table5[[#This Row],[flux/enzload]]="","",ABS($N$1-Table5[[#This Row],[flux/enzload]])))</f>
        <v>0</v>
      </c>
      <c r="P2821" s="1">
        <f>Table5[[#This Row],[kapp_old]]+IFERROR(((Table5[[#This Row],[kapp_slack_ub]]-Table5[[#This Row],[kapp_slack_lb]])/Table5[[#This Row],[associated enzload]]),0)</f>
        <v>27141.277792879999</v>
      </c>
      <c r="Q2821" s="1" t="str">
        <f>"'"&amp;Table5[[#This Row],[rxn]]&amp;"'"&amp;CHAR(9)&amp;Table5[[#This Row],[kapp + (slack_ub - slack_lb)/enzload]]</f>
        <v>'RXN-CHTNDA_c_FWD-rt6255'	27141.27779288</v>
      </c>
      <c r="R2821" s="1">
        <f>_xlfn.XLOOKUP(Table5[[#This Row],[rxn]],Table38[name],Table38[flux],0)</f>
        <v>0</v>
      </c>
      <c r="S2821" s="1">
        <f>_xlfn.XLOOKUP(SUBSTITUTE(Table5[[#This Row],[rxn]],"RXN-","ENZLOAD-"),Table38[name],Table38[flux],0)</f>
        <v>0</v>
      </c>
      <c r="T2821" s="1" t="b">
        <f>AND(Table5[[#This Row],[ENZLOAD flux in kapp-slack.gms]]=0,Table5[[#This Row],[flux in kapp-slack.gms]]&lt;&gt;0,NOT(Table5[[#This Row],[spont or unknown?]]))</f>
        <v>0</v>
      </c>
      <c r="U2821" s="1" t="b">
        <f>OR(_xlfn.TEXTAFTER(Table5[[#This Row],[rxn]],"-",-1)="SPONT",_xlfn.TEXTAFTER(Table5[[#This Row],[rxn]],"-",-1)="UNKNOWN")</f>
        <v>0</v>
      </c>
      <c r="V2821" s="1">
        <f>_xlfn.XLOOKUP(SUBSTITUTE(Table5[[#This Row],[rxn]],"RXN-","ENZLOAD-"),Table4[rxn],Table4[ub],0)</f>
        <v>0.82190032999999996</v>
      </c>
      <c r="W2821" s="1" t="b">
        <f>AND(Table5[[#This Row],[FVA ENZLOAD flux UB]]=0,Table5[[#This Row],[ENZ not made when it should be?]])</f>
        <v>0</v>
      </c>
    </row>
    <row r="2822" spans="1:23" hidden="1">
      <c r="A2822" s="1"/>
      <c r="B2822" s="1" t="str">
        <f>_xlfn.TEXTBEFORE(Table38[[#This Row],[all fluxes from kapp-slack]]," ",,,,"")</f>
        <v/>
      </c>
      <c r="C2822" s="1">
        <f>_xlfn.NUMBERVALUE(IFERROR(_xlfn.TEXTAFTER(Table38[[#This Row],[all fluxes from kapp-slack]]," ",-1,,,""),""))</f>
        <v>0</v>
      </c>
      <c r="F2822" s="1" t="s">
        <v>7323</v>
      </c>
      <c r="G2822" s="1" t="str">
        <f>_xlfn.TEXTBEFORE(Table5[[#This Row],[rxn     kapp_old        kapp_slack_ub   kapp_slack_lb]]," ")</f>
        <v>RXN-CHTNH_e_FWD-rt4171</v>
      </c>
      <c r="H282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82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822" s="1">
        <f>_xlfn.NUMBERVALUE(_xlfn.TEXTAFTER(Table5[[#This Row],[rxn     kapp_old        kapp_slack_ub   kapp_slack_lb]]," ",-1))</f>
        <v>0</v>
      </c>
      <c r="K2822" s="1">
        <f>_xlfn.XLOOKUP(SUBSTITUTE(Table5[[#This Row],[rxn]],"RXN-","ENZLOAD-"),ENZLOAD[name],ENZLOAD[flux],0)</f>
        <v>0</v>
      </c>
      <c r="L2822" s="1" t="str">
        <f>"'"&amp;Table5[[#This Row],[rxn]]&amp;"'"&amp;CHAR(9)&amp;IF(AND(Table5[[#This Row],[kapp_slack_ub]]&lt;&gt;0,Table5[[#This Row],[kapp_old]]&lt;$F$1),$F$1,Table5[[#This Row],[kapp_old]])</f>
        <v>'RXN-CHTNH_e_FWD-rt4171'	27141.27779288</v>
      </c>
      <c r="M2822" s="1">
        <f>_xlfn.XLOOKUP(Table5[[#This Row],[rxn]],Table3[name],Table3[flux],$F$1)</f>
        <v>27141.277792879999</v>
      </c>
      <c r="N2822" s="1" t="str">
        <f>IFERROR(Table5[[#This Row],[min flux]]/Table5[[#This Row],[associated enzload]],"")</f>
        <v/>
      </c>
      <c r="O2822" s="1">
        <f>_xlfn.NUMBERVALUE(IF(Table5[[#This Row],[flux/enzload]]="","",ABS($N$1-Table5[[#This Row],[flux/enzload]])))</f>
        <v>0</v>
      </c>
      <c r="P2822" s="1">
        <f>Table5[[#This Row],[kapp_old]]+IFERROR(((Table5[[#This Row],[kapp_slack_ub]]-Table5[[#This Row],[kapp_slack_lb]])/Table5[[#This Row],[associated enzload]]),0)</f>
        <v>27141.277792879999</v>
      </c>
      <c r="Q2822" s="1" t="str">
        <f>"'"&amp;Table5[[#This Row],[rxn]]&amp;"'"&amp;CHAR(9)&amp;Table5[[#This Row],[kapp + (slack_ub - slack_lb)/enzload]]</f>
        <v>'RXN-CHTNH_e_FWD-rt4171'	27141.27779288</v>
      </c>
      <c r="R2822" s="1">
        <f>_xlfn.XLOOKUP(Table5[[#This Row],[rxn]],Table38[name],Table38[flux],0)</f>
        <v>0</v>
      </c>
      <c r="S2822" s="1">
        <f>_xlfn.XLOOKUP(SUBSTITUTE(Table5[[#This Row],[rxn]],"RXN-","ENZLOAD-"),Table38[name],Table38[flux],0)</f>
        <v>0</v>
      </c>
      <c r="T2822" s="1" t="b">
        <f>AND(Table5[[#This Row],[ENZLOAD flux in kapp-slack.gms]]=0,Table5[[#This Row],[flux in kapp-slack.gms]]&lt;&gt;0,NOT(Table5[[#This Row],[spont or unknown?]]))</f>
        <v>0</v>
      </c>
      <c r="U2822" s="1" t="b">
        <f>OR(_xlfn.TEXTAFTER(Table5[[#This Row],[rxn]],"-",-1)="SPONT",_xlfn.TEXTAFTER(Table5[[#This Row],[rxn]],"-",-1)="UNKNOWN")</f>
        <v>0</v>
      </c>
      <c r="V2822" s="1">
        <f>_xlfn.XLOOKUP(SUBSTITUTE(Table5[[#This Row],[rxn]],"RXN-","ENZLOAD-"),Table4[rxn],Table4[ub],0)</f>
        <v>0.98458254999999995</v>
      </c>
      <c r="W2822" s="1" t="b">
        <f>AND(Table5[[#This Row],[FVA ENZLOAD flux UB]]=0,Table5[[#This Row],[ENZ not made when it should be?]])</f>
        <v>0</v>
      </c>
    </row>
    <row r="2823" spans="1:23" hidden="1">
      <c r="A2823" s="1"/>
      <c r="B2823" s="1" t="str">
        <f>_xlfn.TEXTBEFORE(Table38[[#This Row],[all fluxes from kapp-slack]]," ",,,,"")</f>
        <v/>
      </c>
      <c r="C2823" s="1">
        <f>_xlfn.NUMBERVALUE(IFERROR(_xlfn.TEXTAFTER(Table38[[#This Row],[all fluxes from kapp-slack]]," ",-1,,,""),""))</f>
        <v>0</v>
      </c>
      <c r="F2823" s="1" t="s">
        <v>7326</v>
      </c>
      <c r="G2823" s="1" t="str">
        <f>_xlfn.TEXTBEFORE(Table5[[#This Row],[rxn     kapp_old        kapp_slack_ub   kapp_slack_lb]]," ")</f>
        <v>RXN-CHTNH_e_FWD-rt5596</v>
      </c>
      <c r="H282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82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823" s="1">
        <f>_xlfn.NUMBERVALUE(_xlfn.TEXTAFTER(Table5[[#This Row],[rxn     kapp_old        kapp_slack_ub   kapp_slack_lb]]," ",-1))</f>
        <v>0</v>
      </c>
      <c r="K2823" s="1">
        <f>_xlfn.XLOOKUP(SUBSTITUTE(Table5[[#This Row],[rxn]],"RXN-","ENZLOAD-"),ENZLOAD[name],ENZLOAD[flux],0)</f>
        <v>0</v>
      </c>
      <c r="L2823" s="1" t="str">
        <f>"'"&amp;Table5[[#This Row],[rxn]]&amp;"'"&amp;CHAR(9)&amp;IF(AND(Table5[[#This Row],[kapp_slack_ub]]&lt;&gt;0,Table5[[#This Row],[kapp_old]]&lt;$F$1),$F$1,Table5[[#This Row],[kapp_old]])</f>
        <v>'RXN-CHTNH_e_FWD-rt5596'	27141.27779288</v>
      </c>
      <c r="M2823" s="1">
        <f>_xlfn.XLOOKUP(Table5[[#This Row],[rxn]],Table3[name],Table3[flux],$F$1)</f>
        <v>27141.277792879999</v>
      </c>
      <c r="N2823" s="1" t="str">
        <f>IFERROR(Table5[[#This Row],[min flux]]/Table5[[#This Row],[associated enzload]],"")</f>
        <v/>
      </c>
      <c r="O2823" s="1">
        <f>_xlfn.NUMBERVALUE(IF(Table5[[#This Row],[flux/enzload]]="","",ABS($N$1-Table5[[#This Row],[flux/enzload]])))</f>
        <v>0</v>
      </c>
      <c r="P2823" s="1">
        <f>Table5[[#This Row],[kapp_old]]+IFERROR(((Table5[[#This Row],[kapp_slack_ub]]-Table5[[#This Row],[kapp_slack_lb]])/Table5[[#This Row],[associated enzload]]),0)</f>
        <v>27141.277792879999</v>
      </c>
      <c r="Q2823" s="1" t="str">
        <f>"'"&amp;Table5[[#This Row],[rxn]]&amp;"'"&amp;CHAR(9)&amp;Table5[[#This Row],[kapp + (slack_ub - slack_lb)/enzload]]</f>
        <v>'RXN-CHTNH_e_FWD-rt5596'	27141.27779288</v>
      </c>
      <c r="R2823" s="1">
        <f>_xlfn.XLOOKUP(Table5[[#This Row],[rxn]],Table38[name],Table38[flux],0)</f>
        <v>0</v>
      </c>
      <c r="S2823" s="1">
        <f>_xlfn.XLOOKUP(SUBSTITUTE(Table5[[#This Row],[rxn]],"RXN-","ENZLOAD-"),Table38[name],Table38[flux],0)</f>
        <v>0</v>
      </c>
      <c r="T2823" s="1" t="b">
        <f>AND(Table5[[#This Row],[ENZLOAD flux in kapp-slack.gms]]=0,Table5[[#This Row],[flux in kapp-slack.gms]]&lt;&gt;0,NOT(Table5[[#This Row],[spont or unknown?]]))</f>
        <v>0</v>
      </c>
      <c r="U2823" s="1" t="b">
        <f>OR(_xlfn.TEXTAFTER(Table5[[#This Row],[rxn]],"-",-1)="SPONT",_xlfn.TEXTAFTER(Table5[[#This Row],[rxn]],"-",-1)="UNKNOWN")</f>
        <v>0</v>
      </c>
      <c r="V2823" s="1">
        <f>_xlfn.XLOOKUP(SUBSTITUTE(Table5[[#This Row],[rxn]],"RXN-","ENZLOAD-"),Table4[rxn],Table4[ub],0)</f>
        <v>0.50557883000000003</v>
      </c>
      <c r="W2823" s="1" t="b">
        <f>AND(Table5[[#This Row],[FVA ENZLOAD flux UB]]=0,Table5[[#This Row],[ENZ not made when it should be?]])</f>
        <v>0</v>
      </c>
    </row>
    <row r="2824" spans="1:23" hidden="1">
      <c r="A2824" s="1"/>
      <c r="B2824" s="1" t="str">
        <f>_xlfn.TEXTBEFORE(Table38[[#This Row],[all fluxes from kapp-slack]]," ",,,,"")</f>
        <v/>
      </c>
      <c r="C2824" s="1">
        <f>_xlfn.NUMBERVALUE(IFERROR(_xlfn.TEXTAFTER(Table38[[#This Row],[all fluxes from kapp-slack]]," ",-1,,,""),""))</f>
        <v>0</v>
      </c>
      <c r="F2824" s="1" t="s">
        <v>7329</v>
      </c>
      <c r="G2824" s="1" t="str">
        <f>_xlfn.TEXTBEFORE(Table5[[#This Row],[rxn     kapp_old        kapp_slack_ub   kapp_slack_lb]]," ")</f>
        <v>RXN-CHTNH_v_FWD-rt4284</v>
      </c>
      <c r="H282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82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824" s="1">
        <f>_xlfn.NUMBERVALUE(_xlfn.TEXTAFTER(Table5[[#This Row],[rxn     kapp_old        kapp_slack_ub   kapp_slack_lb]]," ",-1))</f>
        <v>0</v>
      </c>
      <c r="K2824" s="1">
        <f>_xlfn.XLOOKUP(SUBSTITUTE(Table5[[#This Row],[rxn]],"RXN-","ENZLOAD-"),ENZLOAD[name],ENZLOAD[flux],0)</f>
        <v>0</v>
      </c>
      <c r="L2824" s="1" t="str">
        <f>"'"&amp;Table5[[#This Row],[rxn]]&amp;"'"&amp;CHAR(9)&amp;IF(AND(Table5[[#This Row],[kapp_slack_ub]]&lt;&gt;0,Table5[[#This Row],[kapp_old]]&lt;$F$1),$F$1,Table5[[#This Row],[kapp_old]])</f>
        <v>'RXN-CHTNH_v_FWD-rt4284'	27141.27779288</v>
      </c>
      <c r="M2824" s="1">
        <f>_xlfn.XLOOKUP(Table5[[#This Row],[rxn]],Table3[name],Table3[flux],$F$1)</f>
        <v>27141.277792879999</v>
      </c>
      <c r="N2824" s="1" t="str">
        <f>IFERROR(Table5[[#This Row],[min flux]]/Table5[[#This Row],[associated enzload]],"")</f>
        <v/>
      </c>
      <c r="O2824" s="1">
        <f>_xlfn.NUMBERVALUE(IF(Table5[[#This Row],[flux/enzload]]="","",ABS($N$1-Table5[[#This Row],[flux/enzload]])))</f>
        <v>0</v>
      </c>
      <c r="P2824" s="1">
        <f>Table5[[#This Row],[kapp_old]]+IFERROR(((Table5[[#This Row],[kapp_slack_ub]]-Table5[[#This Row],[kapp_slack_lb]])/Table5[[#This Row],[associated enzload]]),0)</f>
        <v>27141.277792879999</v>
      </c>
      <c r="Q2824" s="1" t="str">
        <f>"'"&amp;Table5[[#This Row],[rxn]]&amp;"'"&amp;CHAR(9)&amp;Table5[[#This Row],[kapp + (slack_ub - slack_lb)/enzload]]</f>
        <v>'RXN-CHTNH_v_FWD-rt4284'	27141.27779288</v>
      </c>
      <c r="R2824" s="1">
        <f>_xlfn.XLOOKUP(Table5[[#This Row],[rxn]],Table38[name],Table38[flux],0)</f>
        <v>0</v>
      </c>
      <c r="S2824" s="1">
        <f>_xlfn.XLOOKUP(SUBSTITUTE(Table5[[#This Row],[rxn]],"RXN-","ENZLOAD-"),Table38[name],Table38[flux],0)</f>
        <v>0</v>
      </c>
      <c r="T2824" s="1" t="b">
        <f>AND(Table5[[#This Row],[ENZLOAD flux in kapp-slack.gms]]=0,Table5[[#This Row],[flux in kapp-slack.gms]]&lt;&gt;0,NOT(Table5[[#This Row],[spont or unknown?]]))</f>
        <v>0</v>
      </c>
      <c r="U2824" s="1" t="b">
        <f>OR(_xlfn.TEXTAFTER(Table5[[#This Row],[rxn]],"-",-1)="SPONT",_xlfn.TEXTAFTER(Table5[[#This Row],[rxn]],"-",-1)="UNKNOWN")</f>
        <v>0</v>
      </c>
      <c r="V2824" s="1">
        <f>_xlfn.XLOOKUP(SUBSTITUTE(Table5[[#This Row],[rxn]],"RXN-","ENZLOAD-"),Table4[rxn],Table4[ub],0)</f>
        <v>0.74960596999999995</v>
      </c>
      <c r="W2824" s="1" t="b">
        <f>AND(Table5[[#This Row],[FVA ENZLOAD flux UB]]=0,Table5[[#This Row],[ENZ not made when it should be?]])</f>
        <v>0</v>
      </c>
    </row>
    <row r="2825" spans="1:23" hidden="1">
      <c r="A2825" s="1"/>
      <c r="B2825" s="1" t="str">
        <f>_xlfn.TEXTBEFORE(Table38[[#This Row],[all fluxes from kapp-slack]]," ",,,,"")</f>
        <v/>
      </c>
      <c r="C2825" s="1">
        <f>_xlfn.NUMBERVALUE(IFERROR(_xlfn.TEXTAFTER(Table38[[#This Row],[all fluxes from kapp-slack]]," ",-1,,,""),""))</f>
        <v>0</v>
      </c>
      <c r="F2825" s="1" t="s">
        <v>7342</v>
      </c>
      <c r="G2825" s="1" t="str">
        <f>_xlfn.TEXTBEFORE(Table5[[#This Row],[rxn     kapp_old        kapp_slack_ub   kapp_slack_lb]]," ")</f>
        <v>RXN-CITICTta_x_FWD-SPONT</v>
      </c>
      <c r="H282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82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825" s="1">
        <f>_xlfn.NUMBERVALUE(_xlfn.TEXTAFTER(Table5[[#This Row],[rxn     kapp_old        kapp_slack_ub   kapp_slack_lb]]," ",-1))</f>
        <v>0</v>
      </c>
      <c r="K2825" s="1">
        <f>_xlfn.XLOOKUP(SUBSTITUTE(Table5[[#This Row],[rxn]],"RXN-","ENZLOAD-"),ENZLOAD[name],ENZLOAD[flux],0)</f>
        <v>0</v>
      </c>
      <c r="L2825" s="1" t="str">
        <f>"'"&amp;Table5[[#This Row],[rxn]]&amp;"'"&amp;CHAR(9)&amp;IF(AND(Table5[[#This Row],[kapp_slack_ub]]&lt;&gt;0,Table5[[#This Row],[kapp_old]]&lt;$F$1),$F$1,Table5[[#This Row],[kapp_old]])</f>
        <v>'RXN-CITICTta_x_FWD-SPONT'	27141.27779288</v>
      </c>
      <c r="M2825" s="1">
        <f>_xlfn.XLOOKUP(Table5[[#This Row],[rxn]],Table3[name],Table3[flux],$F$1)</f>
        <v>27141.277792879999</v>
      </c>
      <c r="N2825" s="1" t="str">
        <f>IFERROR(Table5[[#This Row],[min flux]]/Table5[[#This Row],[associated enzload]],"")</f>
        <v/>
      </c>
      <c r="O2825" s="1">
        <f>_xlfn.NUMBERVALUE(IF(Table5[[#This Row],[flux/enzload]]="","",ABS($N$1-Table5[[#This Row],[flux/enzload]])))</f>
        <v>0</v>
      </c>
      <c r="P2825" s="1">
        <f>Table5[[#This Row],[kapp_old]]+IFERROR(((Table5[[#This Row],[kapp_slack_ub]]-Table5[[#This Row],[kapp_slack_lb]])/Table5[[#This Row],[associated enzload]]),0)</f>
        <v>27141.277792879999</v>
      </c>
      <c r="Q2825" s="1" t="str">
        <f>"'"&amp;Table5[[#This Row],[rxn]]&amp;"'"&amp;CHAR(9)&amp;Table5[[#This Row],[kapp + (slack_ub - slack_lb)/enzload]]</f>
        <v>'RXN-CITICTta_x_FWD-SPONT'	27141.27779288</v>
      </c>
      <c r="R2825" s="1">
        <f>_xlfn.XLOOKUP(Table5[[#This Row],[rxn]],Table38[name],Table38[flux],0)</f>
        <v>0</v>
      </c>
      <c r="S2825" s="1">
        <f>_xlfn.XLOOKUP(SUBSTITUTE(Table5[[#This Row],[rxn]],"RXN-","ENZLOAD-"),Table38[name],Table38[flux],0)</f>
        <v>0</v>
      </c>
      <c r="T2825" s="1" t="b">
        <f>AND(Table5[[#This Row],[ENZLOAD flux in kapp-slack.gms]]=0,Table5[[#This Row],[flux in kapp-slack.gms]]&lt;&gt;0,NOT(Table5[[#This Row],[spont or unknown?]]))</f>
        <v>0</v>
      </c>
      <c r="U2825" s="1" t="b">
        <f>OR(_xlfn.TEXTAFTER(Table5[[#This Row],[rxn]],"-",-1)="SPONT",_xlfn.TEXTAFTER(Table5[[#This Row],[rxn]],"-",-1)="UNKNOWN")</f>
        <v>1</v>
      </c>
      <c r="V2825" s="1">
        <f>_xlfn.XLOOKUP(SUBSTITUTE(Table5[[#This Row],[rxn]],"RXN-","ENZLOAD-"),Table4[rxn],Table4[ub],0)</f>
        <v>0</v>
      </c>
      <c r="W2825" s="1" t="b">
        <f>AND(Table5[[#This Row],[FVA ENZLOAD flux UB]]=0,Table5[[#This Row],[ENZ not made when it should be?]])</f>
        <v>0</v>
      </c>
    </row>
    <row r="2826" spans="1:23" hidden="1">
      <c r="A2826" s="1"/>
      <c r="B2826" s="1" t="str">
        <f>_xlfn.TEXTBEFORE(Table38[[#This Row],[all fluxes from kapp-slack]]," ",,,,"")</f>
        <v/>
      </c>
      <c r="C2826" s="1">
        <f>_xlfn.NUMBERVALUE(IFERROR(_xlfn.TEXTAFTER(Table38[[#This Row],[all fluxes from kapp-slack]]," ",-1,,,""),""))</f>
        <v>0</v>
      </c>
      <c r="F2826" s="1" t="s">
        <v>7343</v>
      </c>
      <c r="G2826" s="1" t="str">
        <f>_xlfn.TEXTBEFORE(Table5[[#This Row],[rxn     kapp_old        kapp_slack_ub   kapp_slack_lb]]," ")</f>
        <v>RXN-CITICTta_x_REV-SPONT</v>
      </c>
      <c r="H282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82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826" s="1">
        <f>_xlfn.NUMBERVALUE(_xlfn.TEXTAFTER(Table5[[#This Row],[rxn     kapp_old        kapp_slack_ub   kapp_slack_lb]]," ",-1))</f>
        <v>0</v>
      </c>
      <c r="K2826" s="1">
        <f>_xlfn.XLOOKUP(SUBSTITUTE(Table5[[#This Row],[rxn]],"RXN-","ENZLOAD-"),ENZLOAD[name],ENZLOAD[flux],0)</f>
        <v>0</v>
      </c>
      <c r="L2826" s="1" t="str">
        <f>"'"&amp;Table5[[#This Row],[rxn]]&amp;"'"&amp;CHAR(9)&amp;IF(AND(Table5[[#This Row],[kapp_slack_ub]]&lt;&gt;0,Table5[[#This Row],[kapp_old]]&lt;$F$1),$F$1,Table5[[#This Row],[kapp_old]])</f>
        <v>'RXN-CITICTta_x_REV-SPONT'	27141.27779288</v>
      </c>
      <c r="M2826" s="1">
        <f>_xlfn.XLOOKUP(Table5[[#This Row],[rxn]],Table3[name],Table3[flux],$F$1)</f>
        <v>27141.277792879999</v>
      </c>
      <c r="N2826" s="1" t="str">
        <f>IFERROR(Table5[[#This Row],[min flux]]/Table5[[#This Row],[associated enzload]],"")</f>
        <v/>
      </c>
      <c r="O2826" s="1">
        <f>_xlfn.NUMBERVALUE(IF(Table5[[#This Row],[flux/enzload]]="","",ABS($N$1-Table5[[#This Row],[flux/enzload]])))</f>
        <v>0</v>
      </c>
      <c r="P2826" s="1">
        <f>Table5[[#This Row],[kapp_old]]+IFERROR(((Table5[[#This Row],[kapp_slack_ub]]-Table5[[#This Row],[kapp_slack_lb]])/Table5[[#This Row],[associated enzload]]),0)</f>
        <v>27141.277792879999</v>
      </c>
      <c r="Q2826" s="1" t="str">
        <f>"'"&amp;Table5[[#This Row],[rxn]]&amp;"'"&amp;CHAR(9)&amp;Table5[[#This Row],[kapp + (slack_ub - slack_lb)/enzload]]</f>
        <v>'RXN-CITICTta_x_REV-SPONT'	27141.27779288</v>
      </c>
      <c r="R2826" s="1">
        <f>_xlfn.XLOOKUP(Table5[[#This Row],[rxn]],Table38[name],Table38[flux],0)</f>
        <v>0</v>
      </c>
      <c r="S2826" s="1">
        <f>_xlfn.XLOOKUP(SUBSTITUTE(Table5[[#This Row],[rxn]],"RXN-","ENZLOAD-"),Table38[name],Table38[flux],0)</f>
        <v>0</v>
      </c>
      <c r="T2826" s="1" t="b">
        <f>AND(Table5[[#This Row],[ENZLOAD flux in kapp-slack.gms]]=0,Table5[[#This Row],[flux in kapp-slack.gms]]&lt;&gt;0,NOT(Table5[[#This Row],[spont or unknown?]]))</f>
        <v>0</v>
      </c>
      <c r="U2826" s="1" t="b">
        <f>OR(_xlfn.TEXTAFTER(Table5[[#This Row],[rxn]],"-",-1)="SPONT",_xlfn.TEXTAFTER(Table5[[#This Row],[rxn]],"-",-1)="UNKNOWN")</f>
        <v>1</v>
      </c>
      <c r="V2826" s="1">
        <f>_xlfn.XLOOKUP(SUBSTITUTE(Table5[[#This Row],[rxn]],"RXN-","ENZLOAD-"),Table4[rxn],Table4[ub],0)</f>
        <v>0</v>
      </c>
      <c r="W2826" s="1" t="b">
        <f>AND(Table5[[#This Row],[FVA ENZLOAD flux UB]]=0,Table5[[#This Row],[ENZ not made when it should be?]])</f>
        <v>0</v>
      </c>
    </row>
    <row r="2827" spans="1:23" hidden="1">
      <c r="A2827" s="1"/>
      <c r="B2827" s="1" t="str">
        <f>_xlfn.TEXTBEFORE(Table38[[#This Row],[all fluxes from kapp-slack]]," ",,,,"")</f>
        <v/>
      </c>
      <c r="C2827" s="1">
        <f>_xlfn.NUMBERVALUE(IFERROR(_xlfn.TEXTAFTER(Table38[[#This Row],[all fluxes from kapp-slack]]," ",-1,,,""),""))</f>
        <v>0</v>
      </c>
      <c r="F2827" s="1" t="s">
        <v>7346</v>
      </c>
      <c r="G2827" s="1" t="str">
        <f>_xlfn.TEXTBEFORE(Table5[[#This Row],[rxn     kapp_old        kapp_slack_ub   kapp_slack_lb]]," ")</f>
        <v>RXN-CITMALta_x_FWD-SPONT</v>
      </c>
      <c r="H282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82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827" s="1">
        <f>_xlfn.NUMBERVALUE(_xlfn.TEXTAFTER(Table5[[#This Row],[rxn     kapp_old        kapp_slack_ub   kapp_slack_lb]]," ",-1))</f>
        <v>0</v>
      </c>
      <c r="K2827" s="1">
        <f>_xlfn.XLOOKUP(SUBSTITUTE(Table5[[#This Row],[rxn]],"RXN-","ENZLOAD-"),ENZLOAD[name],ENZLOAD[flux],0)</f>
        <v>0</v>
      </c>
      <c r="L2827" s="1" t="str">
        <f>"'"&amp;Table5[[#This Row],[rxn]]&amp;"'"&amp;CHAR(9)&amp;IF(AND(Table5[[#This Row],[kapp_slack_ub]]&lt;&gt;0,Table5[[#This Row],[kapp_old]]&lt;$F$1),$F$1,Table5[[#This Row],[kapp_old]])</f>
        <v>'RXN-CITMALta_x_FWD-SPONT'	27141.27779288</v>
      </c>
      <c r="M2827" s="1">
        <f>_xlfn.XLOOKUP(Table5[[#This Row],[rxn]],Table3[name],Table3[flux],$F$1)</f>
        <v>27141.277792879999</v>
      </c>
      <c r="N2827" s="1" t="str">
        <f>IFERROR(Table5[[#This Row],[min flux]]/Table5[[#This Row],[associated enzload]],"")</f>
        <v/>
      </c>
      <c r="O2827" s="1">
        <f>_xlfn.NUMBERVALUE(IF(Table5[[#This Row],[flux/enzload]]="","",ABS($N$1-Table5[[#This Row],[flux/enzload]])))</f>
        <v>0</v>
      </c>
      <c r="P2827" s="1">
        <f>Table5[[#This Row],[kapp_old]]+IFERROR(((Table5[[#This Row],[kapp_slack_ub]]-Table5[[#This Row],[kapp_slack_lb]])/Table5[[#This Row],[associated enzload]]),0)</f>
        <v>27141.277792879999</v>
      </c>
      <c r="Q2827" s="1" t="str">
        <f>"'"&amp;Table5[[#This Row],[rxn]]&amp;"'"&amp;CHAR(9)&amp;Table5[[#This Row],[kapp + (slack_ub - slack_lb)/enzload]]</f>
        <v>'RXN-CITMALta_x_FWD-SPONT'	27141.27779288</v>
      </c>
      <c r="R2827" s="1">
        <f>_xlfn.XLOOKUP(Table5[[#This Row],[rxn]],Table38[name],Table38[flux],0)</f>
        <v>0</v>
      </c>
      <c r="S2827" s="1">
        <f>_xlfn.XLOOKUP(SUBSTITUTE(Table5[[#This Row],[rxn]],"RXN-","ENZLOAD-"),Table38[name],Table38[flux],0)</f>
        <v>0</v>
      </c>
      <c r="T2827" s="1" t="b">
        <f>AND(Table5[[#This Row],[ENZLOAD flux in kapp-slack.gms]]=0,Table5[[#This Row],[flux in kapp-slack.gms]]&lt;&gt;0,NOT(Table5[[#This Row],[spont or unknown?]]))</f>
        <v>0</v>
      </c>
      <c r="U2827" s="1" t="b">
        <f>OR(_xlfn.TEXTAFTER(Table5[[#This Row],[rxn]],"-",-1)="SPONT",_xlfn.TEXTAFTER(Table5[[#This Row],[rxn]],"-",-1)="UNKNOWN")</f>
        <v>1</v>
      </c>
      <c r="V2827" s="1">
        <f>_xlfn.XLOOKUP(SUBSTITUTE(Table5[[#This Row],[rxn]],"RXN-","ENZLOAD-"),Table4[rxn],Table4[ub],0)</f>
        <v>0</v>
      </c>
      <c r="W2827" s="1" t="b">
        <f>AND(Table5[[#This Row],[FVA ENZLOAD flux UB]]=0,Table5[[#This Row],[ENZ not made when it should be?]])</f>
        <v>0</v>
      </c>
    </row>
    <row r="2828" spans="1:23" hidden="1">
      <c r="A2828" s="1"/>
      <c r="B2828" s="1" t="str">
        <f>_xlfn.TEXTBEFORE(Table38[[#This Row],[all fluxes from kapp-slack]]," ",,,,"")</f>
        <v/>
      </c>
      <c r="C2828" s="1">
        <f>_xlfn.NUMBERVALUE(IFERROR(_xlfn.TEXTAFTER(Table38[[#This Row],[all fluxes from kapp-slack]]," ",-1,,,""),""))</f>
        <v>0</v>
      </c>
      <c r="F2828" s="1" t="s">
        <v>7347</v>
      </c>
      <c r="G2828" s="1" t="str">
        <f>_xlfn.TEXTBEFORE(Table5[[#This Row],[rxn     kapp_old        kapp_slack_ub   kapp_slack_lb]]," ")</f>
        <v>RXN-CITMALta_x_REV-SPONT</v>
      </c>
      <c r="H282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82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828" s="1">
        <f>_xlfn.NUMBERVALUE(_xlfn.TEXTAFTER(Table5[[#This Row],[rxn     kapp_old        kapp_slack_ub   kapp_slack_lb]]," ",-1))</f>
        <v>0</v>
      </c>
      <c r="K2828" s="1">
        <f>_xlfn.XLOOKUP(SUBSTITUTE(Table5[[#This Row],[rxn]],"RXN-","ENZLOAD-"),ENZLOAD[name],ENZLOAD[flux],0)</f>
        <v>0</v>
      </c>
      <c r="L2828" s="1" t="str">
        <f>"'"&amp;Table5[[#This Row],[rxn]]&amp;"'"&amp;CHAR(9)&amp;IF(AND(Table5[[#This Row],[kapp_slack_ub]]&lt;&gt;0,Table5[[#This Row],[kapp_old]]&lt;$F$1),$F$1,Table5[[#This Row],[kapp_old]])</f>
        <v>'RXN-CITMALta_x_REV-SPONT'	27141.27779288</v>
      </c>
      <c r="M2828" s="1">
        <f>_xlfn.XLOOKUP(Table5[[#This Row],[rxn]],Table3[name],Table3[flux],$F$1)</f>
        <v>27141.277792879999</v>
      </c>
      <c r="N2828" s="1" t="str">
        <f>IFERROR(Table5[[#This Row],[min flux]]/Table5[[#This Row],[associated enzload]],"")</f>
        <v/>
      </c>
      <c r="O2828" s="1">
        <f>_xlfn.NUMBERVALUE(IF(Table5[[#This Row],[flux/enzload]]="","",ABS($N$1-Table5[[#This Row],[flux/enzload]])))</f>
        <v>0</v>
      </c>
      <c r="P2828" s="1">
        <f>Table5[[#This Row],[kapp_old]]+IFERROR(((Table5[[#This Row],[kapp_slack_ub]]-Table5[[#This Row],[kapp_slack_lb]])/Table5[[#This Row],[associated enzload]]),0)</f>
        <v>27141.277792879999</v>
      </c>
      <c r="Q2828" s="1" t="str">
        <f>"'"&amp;Table5[[#This Row],[rxn]]&amp;"'"&amp;CHAR(9)&amp;Table5[[#This Row],[kapp + (slack_ub - slack_lb)/enzload]]</f>
        <v>'RXN-CITMALta_x_REV-SPONT'	27141.27779288</v>
      </c>
      <c r="R2828" s="1">
        <f>_xlfn.XLOOKUP(Table5[[#This Row],[rxn]],Table38[name],Table38[flux],0)</f>
        <v>0</v>
      </c>
      <c r="S2828" s="1">
        <f>_xlfn.XLOOKUP(SUBSTITUTE(Table5[[#This Row],[rxn]],"RXN-","ENZLOAD-"),Table38[name],Table38[flux],0)</f>
        <v>0</v>
      </c>
      <c r="T2828" s="1" t="b">
        <f>AND(Table5[[#This Row],[ENZLOAD flux in kapp-slack.gms]]=0,Table5[[#This Row],[flux in kapp-slack.gms]]&lt;&gt;0,NOT(Table5[[#This Row],[spont or unknown?]]))</f>
        <v>0</v>
      </c>
      <c r="U2828" s="1" t="b">
        <f>OR(_xlfn.TEXTAFTER(Table5[[#This Row],[rxn]],"-",-1)="SPONT",_xlfn.TEXTAFTER(Table5[[#This Row],[rxn]],"-",-1)="UNKNOWN")</f>
        <v>1</v>
      </c>
      <c r="V2828" s="1">
        <f>_xlfn.XLOOKUP(SUBSTITUTE(Table5[[#This Row],[rxn]],"RXN-","ENZLOAD-"),Table4[rxn],Table4[ub],0)</f>
        <v>0</v>
      </c>
      <c r="W2828" s="1" t="b">
        <f>AND(Table5[[#This Row],[FVA ENZLOAD flux UB]]=0,Table5[[#This Row],[ENZ not made when it should be?]])</f>
        <v>0</v>
      </c>
    </row>
    <row r="2829" spans="1:23" hidden="1">
      <c r="A2829" s="1"/>
      <c r="B2829" s="1" t="str">
        <f>_xlfn.TEXTBEFORE(Table38[[#This Row],[all fluxes from kapp-slack]]," ",,,,"")</f>
        <v/>
      </c>
      <c r="C2829" s="1">
        <f>_xlfn.NUMBERVALUE(IFERROR(_xlfn.TEXTAFTER(Table38[[#This Row],[all fluxes from kapp-slack]]," ",-1,,,""),""))</f>
        <v>0</v>
      </c>
      <c r="F2829" s="1" t="s">
        <v>7348</v>
      </c>
      <c r="G2829" s="1" t="str">
        <f>_xlfn.TEXTBEFORE(Table5[[#This Row],[rxn     kapp_old        kapp_slack_ub   kapp_slack_lb]]," ")</f>
        <v>RXN-CITt_c_e_FWD-SPONT</v>
      </c>
      <c r="H282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82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829" s="1">
        <f>_xlfn.NUMBERVALUE(_xlfn.TEXTAFTER(Table5[[#This Row],[rxn     kapp_old        kapp_slack_ub   kapp_slack_lb]]," ",-1))</f>
        <v>0</v>
      </c>
      <c r="K2829" s="1">
        <f>_xlfn.XLOOKUP(SUBSTITUTE(Table5[[#This Row],[rxn]],"RXN-","ENZLOAD-"),ENZLOAD[name],ENZLOAD[flux],0)</f>
        <v>0</v>
      </c>
      <c r="L2829" s="1" t="str">
        <f>"'"&amp;Table5[[#This Row],[rxn]]&amp;"'"&amp;CHAR(9)&amp;IF(AND(Table5[[#This Row],[kapp_slack_ub]]&lt;&gt;0,Table5[[#This Row],[kapp_old]]&lt;$F$1),$F$1,Table5[[#This Row],[kapp_old]])</f>
        <v>'RXN-CITt_c_e_FWD-SPONT'	27141.27779288</v>
      </c>
      <c r="M2829" s="1">
        <f>_xlfn.XLOOKUP(Table5[[#This Row],[rxn]],Table3[name],Table3[flux],$F$1)</f>
        <v>27141.277792879999</v>
      </c>
      <c r="N2829" s="1" t="str">
        <f>IFERROR(Table5[[#This Row],[min flux]]/Table5[[#This Row],[associated enzload]],"")</f>
        <v/>
      </c>
      <c r="O2829" s="1">
        <f>_xlfn.NUMBERVALUE(IF(Table5[[#This Row],[flux/enzload]]="","",ABS($N$1-Table5[[#This Row],[flux/enzload]])))</f>
        <v>0</v>
      </c>
      <c r="P2829" s="1">
        <f>Table5[[#This Row],[kapp_old]]+IFERROR(((Table5[[#This Row],[kapp_slack_ub]]-Table5[[#This Row],[kapp_slack_lb]])/Table5[[#This Row],[associated enzload]]),0)</f>
        <v>27141.277792879999</v>
      </c>
      <c r="Q2829" s="1" t="str">
        <f>"'"&amp;Table5[[#This Row],[rxn]]&amp;"'"&amp;CHAR(9)&amp;Table5[[#This Row],[kapp + (slack_ub - slack_lb)/enzload]]</f>
        <v>'RXN-CITt_c_e_FWD-SPONT'	27141.27779288</v>
      </c>
      <c r="R2829" s="1">
        <f>_xlfn.XLOOKUP(Table5[[#This Row],[rxn]],Table38[name],Table38[flux],0)</f>
        <v>0</v>
      </c>
      <c r="S2829" s="1">
        <f>_xlfn.XLOOKUP(SUBSTITUTE(Table5[[#This Row],[rxn]],"RXN-","ENZLOAD-"),Table38[name],Table38[flux],0)</f>
        <v>0</v>
      </c>
      <c r="T2829" s="1" t="b">
        <f>AND(Table5[[#This Row],[ENZLOAD flux in kapp-slack.gms]]=0,Table5[[#This Row],[flux in kapp-slack.gms]]&lt;&gt;0,NOT(Table5[[#This Row],[spont or unknown?]]))</f>
        <v>0</v>
      </c>
      <c r="U2829" s="1" t="b">
        <f>OR(_xlfn.TEXTAFTER(Table5[[#This Row],[rxn]],"-",-1)="SPONT",_xlfn.TEXTAFTER(Table5[[#This Row],[rxn]],"-",-1)="UNKNOWN")</f>
        <v>1</v>
      </c>
      <c r="V2829" s="1">
        <f>_xlfn.XLOOKUP(SUBSTITUTE(Table5[[#This Row],[rxn]],"RXN-","ENZLOAD-"),Table4[rxn],Table4[ub],0)</f>
        <v>0</v>
      </c>
      <c r="W2829" s="1" t="b">
        <f>AND(Table5[[#This Row],[FVA ENZLOAD flux UB]]=0,Table5[[#This Row],[ENZ not made when it should be?]])</f>
        <v>0</v>
      </c>
    </row>
    <row r="2830" spans="1:23" hidden="1">
      <c r="A2830" s="1"/>
      <c r="B2830" s="1" t="str">
        <f>_xlfn.TEXTBEFORE(Table38[[#This Row],[all fluxes from kapp-slack]]," ",,,,"")</f>
        <v/>
      </c>
      <c r="C2830" s="1">
        <f>_xlfn.NUMBERVALUE(IFERROR(_xlfn.TEXTAFTER(Table38[[#This Row],[all fluxes from kapp-slack]]," ",-1,,,""),""))</f>
        <v>0</v>
      </c>
      <c r="F2830" s="1" t="s">
        <v>7349</v>
      </c>
      <c r="G2830" s="1" t="str">
        <f>_xlfn.TEXTBEFORE(Table5[[#This Row],[rxn     kapp_old        kapp_slack_ub   kapp_slack_lb]]," ")</f>
        <v>RXN-CITt_c_e_REV-SPONT</v>
      </c>
      <c r="H283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83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830" s="1">
        <f>_xlfn.NUMBERVALUE(_xlfn.TEXTAFTER(Table5[[#This Row],[rxn     kapp_old        kapp_slack_ub   kapp_slack_lb]]," ",-1))</f>
        <v>0</v>
      </c>
      <c r="K2830" s="1">
        <f>_xlfn.XLOOKUP(SUBSTITUTE(Table5[[#This Row],[rxn]],"RXN-","ENZLOAD-"),ENZLOAD[name],ENZLOAD[flux],0)</f>
        <v>0</v>
      </c>
      <c r="L2830" s="1" t="str">
        <f>"'"&amp;Table5[[#This Row],[rxn]]&amp;"'"&amp;CHAR(9)&amp;IF(AND(Table5[[#This Row],[kapp_slack_ub]]&lt;&gt;0,Table5[[#This Row],[kapp_old]]&lt;$F$1),$F$1,Table5[[#This Row],[kapp_old]])</f>
        <v>'RXN-CITt_c_e_REV-SPONT'	27141.27779288</v>
      </c>
      <c r="M2830" s="1">
        <f>_xlfn.XLOOKUP(Table5[[#This Row],[rxn]],Table3[name],Table3[flux],$F$1)</f>
        <v>27141.277792879999</v>
      </c>
      <c r="N2830" s="1" t="str">
        <f>IFERROR(Table5[[#This Row],[min flux]]/Table5[[#This Row],[associated enzload]],"")</f>
        <v/>
      </c>
      <c r="O2830" s="1">
        <f>_xlfn.NUMBERVALUE(IF(Table5[[#This Row],[flux/enzload]]="","",ABS($N$1-Table5[[#This Row],[flux/enzload]])))</f>
        <v>0</v>
      </c>
      <c r="P2830" s="1">
        <f>Table5[[#This Row],[kapp_old]]+IFERROR(((Table5[[#This Row],[kapp_slack_ub]]-Table5[[#This Row],[kapp_slack_lb]])/Table5[[#This Row],[associated enzload]]),0)</f>
        <v>27141.277792879999</v>
      </c>
      <c r="Q2830" s="1" t="str">
        <f>"'"&amp;Table5[[#This Row],[rxn]]&amp;"'"&amp;CHAR(9)&amp;Table5[[#This Row],[kapp + (slack_ub - slack_lb)/enzload]]</f>
        <v>'RXN-CITt_c_e_REV-SPONT'	27141.27779288</v>
      </c>
      <c r="R2830" s="1">
        <f>_xlfn.XLOOKUP(Table5[[#This Row],[rxn]],Table38[name],Table38[flux],0)</f>
        <v>0</v>
      </c>
      <c r="S2830" s="1">
        <f>_xlfn.XLOOKUP(SUBSTITUTE(Table5[[#This Row],[rxn]],"RXN-","ENZLOAD-"),Table38[name],Table38[flux],0)</f>
        <v>0</v>
      </c>
      <c r="T2830" s="1" t="b">
        <f>AND(Table5[[#This Row],[ENZLOAD flux in kapp-slack.gms]]=0,Table5[[#This Row],[flux in kapp-slack.gms]]&lt;&gt;0,NOT(Table5[[#This Row],[spont or unknown?]]))</f>
        <v>0</v>
      </c>
      <c r="U2830" s="1" t="b">
        <f>OR(_xlfn.TEXTAFTER(Table5[[#This Row],[rxn]],"-",-1)="SPONT",_xlfn.TEXTAFTER(Table5[[#This Row],[rxn]],"-",-1)="UNKNOWN")</f>
        <v>1</v>
      </c>
      <c r="V2830" s="1">
        <f>_xlfn.XLOOKUP(SUBSTITUTE(Table5[[#This Row],[rxn]],"RXN-","ENZLOAD-"),Table4[rxn],Table4[ub],0)</f>
        <v>0</v>
      </c>
      <c r="W2830" s="1" t="b">
        <f>AND(Table5[[#This Row],[FVA ENZLOAD flux UB]]=0,Table5[[#This Row],[ENZ not made when it should be?]])</f>
        <v>0</v>
      </c>
    </row>
    <row r="2831" spans="1:23" hidden="1">
      <c r="A2831" s="1"/>
      <c r="B2831" s="1" t="str">
        <f>_xlfn.TEXTBEFORE(Table38[[#This Row],[all fluxes from kapp-slack]]," ",,,,"")</f>
        <v/>
      </c>
      <c r="C2831" s="1">
        <f>_xlfn.NUMBERVALUE(IFERROR(_xlfn.TEXTAFTER(Table38[[#This Row],[all fluxes from kapp-slack]]," ",-1,,,""),""))</f>
        <v>0</v>
      </c>
      <c r="F2831" s="1" t="s">
        <v>7352</v>
      </c>
      <c r="G2831" s="1" t="str">
        <f>_xlfn.TEXTBEFORE(Table5[[#This Row],[rxn     kapp_old        kapp_slack_ub   kapp_slack_lb]]," ")</f>
        <v>RXN-CLAH1_mm_FWD-UNKNOWN</v>
      </c>
      <c r="H283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83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831" s="1">
        <f>_xlfn.NUMBERVALUE(_xlfn.TEXTAFTER(Table5[[#This Row],[rxn     kapp_old        kapp_slack_ub   kapp_slack_lb]]," ",-1))</f>
        <v>0</v>
      </c>
      <c r="K2831" s="1">
        <f>_xlfn.XLOOKUP(SUBSTITUTE(Table5[[#This Row],[rxn]],"RXN-","ENZLOAD-"),ENZLOAD[name],ENZLOAD[flux],0)</f>
        <v>0</v>
      </c>
      <c r="L2831" s="1" t="str">
        <f>"'"&amp;Table5[[#This Row],[rxn]]&amp;"'"&amp;CHAR(9)&amp;IF(AND(Table5[[#This Row],[kapp_slack_ub]]&lt;&gt;0,Table5[[#This Row],[kapp_old]]&lt;$F$1),$F$1,Table5[[#This Row],[kapp_old]])</f>
        <v>'RXN-CLAH1_mm_FWD-UNKNOWN'	27141.27779288</v>
      </c>
      <c r="M2831" s="1">
        <f>_xlfn.XLOOKUP(Table5[[#This Row],[rxn]],Table3[name],Table3[flux],$F$1)</f>
        <v>27141.277792879999</v>
      </c>
      <c r="N2831" s="1" t="str">
        <f>IFERROR(Table5[[#This Row],[min flux]]/Table5[[#This Row],[associated enzload]],"")</f>
        <v/>
      </c>
      <c r="O2831" s="1">
        <f>_xlfn.NUMBERVALUE(IF(Table5[[#This Row],[flux/enzload]]="","",ABS($N$1-Table5[[#This Row],[flux/enzload]])))</f>
        <v>0</v>
      </c>
      <c r="P2831" s="1">
        <f>Table5[[#This Row],[kapp_old]]+IFERROR(((Table5[[#This Row],[kapp_slack_ub]]-Table5[[#This Row],[kapp_slack_lb]])/Table5[[#This Row],[associated enzload]]),0)</f>
        <v>27141.277792879999</v>
      </c>
      <c r="Q2831" s="1" t="str">
        <f>"'"&amp;Table5[[#This Row],[rxn]]&amp;"'"&amp;CHAR(9)&amp;Table5[[#This Row],[kapp + (slack_ub - slack_lb)/enzload]]</f>
        <v>'RXN-CLAH1_mm_FWD-UNKNOWN'	27141.27779288</v>
      </c>
      <c r="R2831" s="1">
        <f>_xlfn.XLOOKUP(Table5[[#This Row],[rxn]],Table38[name],Table38[flux],0)</f>
        <v>0</v>
      </c>
      <c r="S2831" s="1">
        <f>_xlfn.XLOOKUP(SUBSTITUTE(Table5[[#This Row],[rxn]],"RXN-","ENZLOAD-"),Table38[name],Table38[flux],0)</f>
        <v>0</v>
      </c>
      <c r="T2831" s="1" t="b">
        <f>AND(Table5[[#This Row],[ENZLOAD flux in kapp-slack.gms]]=0,Table5[[#This Row],[flux in kapp-slack.gms]]&lt;&gt;0,NOT(Table5[[#This Row],[spont or unknown?]]))</f>
        <v>0</v>
      </c>
      <c r="U2831" s="1" t="b">
        <f>OR(_xlfn.TEXTAFTER(Table5[[#This Row],[rxn]],"-",-1)="SPONT",_xlfn.TEXTAFTER(Table5[[#This Row],[rxn]],"-",-1)="UNKNOWN")</f>
        <v>1</v>
      </c>
      <c r="V2831" s="1">
        <f>_xlfn.XLOOKUP(SUBSTITUTE(Table5[[#This Row],[rxn]],"RXN-","ENZLOAD-"),Table4[rxn],Table4[ub],0)</f>
        <v>0</v>
      </c>
      <c r="W2831" s="1" t="b">
        <f>AND(Table5[[#This Row],[FVA ENZLOAD flux UB]]=0,Table5[[#This Row],[ENZ not made when it should be?]])</f>
        <v>0</v>
      </c>
    </row>
    <row r="2832" spans="1:23" hidden="1">
      <c r="A2832" s="1"/>
      <c r="B2832" s="1" t="str">
        <f>_xlfn.TEXTBEFORE(Table38[[#This Row],[all fluxes from kapp-slack]]," ",,,,"")</f>
        <v/>
      </c>
      <c r="C2832" s="1">
        <f>_xlfn.NUMBERVALUE(IFERROR(_xlfn.TEXTAFTER(Table38[[#This Row],[all fluxes from kapp-slack]]," ",-1,,,""),""))</f>
        <v>0</v>
      </c>
      <c r="F2832" s="1" t="s">
        <v>7353</v>
      </c>
      <c r="G2832" s="1" t="str">
        <f>_xlfn.TEXTBEFORE(Table5[[#This Row],[rxn     kapp_old        kapp_slack_ub   kapp_slack_lb]]," ")</f>
        <v>RXN-CLAH3_mm_FWD-UNKNOWN</v>
      </c>
      <c r="H283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83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832" s="1">
        <f>_xlfn.NUMBERVALUE(_xlfn.TEXTAFTER(Table5[[#This Row],[rxn     kapp_old        kapp_slack_ub   kapp_slack_lb]]," ",-1))</f>
        <v>0</v>
      </c>
      <c r="K2832" s="1">
        <f>_xlfn.XLOOKUP(SUBSTITUTE(Table5[[#This Row],[rxn]],"RXN-","ENZLOAD-"),ENZLOAD[name],ENZLOAD[flux],0)</f>
        <v>0</v>
      </c>
      <c r="L2832" s="1" t="str">
        <f>"'"&amp;Table5[[#This Row],[rxn]]&amp;"'"&amp;CHAR(9)&amp;IF(AND(Table5[[#This Row],[kapp_slack_ub]]&lt;&gt;0,Table5[[#This Row],[kapp_old]]&lt;$F$1),$F$1,Table5[[#This Row],[kapp_old]])</f>
        <v>'RXN-CLAH3_mm_FWD-UNKNOWN'	27141.27779288</v>
      </c>
      <c r="M2832" s="1">
        <f>_xlfn.XLOOKUP(Table5[[#This Row],[rxn]],Table3[name],Table3[flux],$F$1)</f>
        <v>27141.277792879999</v>
      </c>
      <c r="N2832" s="1" t="str">
        <f>IFERROR(Table5[[#This Row],[min flux]]/Table5[[#This Row],[associated enzload]],"")</f>
        <v/>
      </c>
      <c r="O2832" s="1">
        <f>_xlfn.NUMBERVALUE(IF(Table5[[#This Row],[flux/enzload]]="","",ABS($N$1-Table5[[#This Row],[flux/enzload]])))</f>
        <v>0</v>
      </c>
      <c r="P2832" s="1">
        <f>Table5[[#This Row],[kapp_old]]+IFERROR(((Table5[[#This Row],[kapp_slack_ub]]-Table5[[#This Row],[kapp_slack_lb]])/Table5[[#This Row],[associated enzload]]),0)</f>
        <v>27141.277792879999</v>
      </c>
      <c r="Q2832" s="1" t="str">
        <f>"'"&amp;Table5[[#This Row],[rxn]]&amp;"'"&amp;CHAR(9)&amp;Table5[[#This Row],[kapp + (slack_ub - slack_lb)/enzload]]</f>
        <v>'RXN-CLAH3_mm_FWD-UNKNOWN'	27141.27779288</v>
      </c>
      <c r="R2832" s="1">
        <f>_xlfn.XLOOKUP(Table5[[#This Row],[rxn]],Table38[name],Table38[flux],0)</f>
        <v>0</v>
      </c>
      <c r="S2832" s="1">
        <f>_xlfn.XLOOKUP(SUBSTITUTE(Table5[[#This Row],[rxn]],"RXN-","ENZLOAD-"),Table38[name],Table38[flux],0)</f>
        <v>0</v>
      </c>
      <c r="T2832" s="1" t="b">
        <f>AND(Table5[[#This Row],[ENZLOAD flux in kapp-slack.gms]]=0,Table5[[#This Row],[flux in kapp-slack.gms]]&lt;&gt;0,NOT(Table5[[#This Row],[spont or unknown?]]))</f>
        <v>0</v>
      </c>
      <c r="U2832" s="1" t="b">
        <f>OR(_xlfn.TEXTAFTER(Table5[[#This Row],[rxn]],"-",-1)="SPONT",_xlfn.TEXTAFTER(Table5[[#This Row],[rxn]],"-",-1)="UNKNOWN")</f>
        <v>1</v>
      </c>
      <c r="V2832" s="1">
        <f>_xlfn.XLOOKUP(SUBSTITUTE(Table5[[#This Row],[rxn]],"RXN-","ENZLOAD-"),Table4[rxn],Table4[ub],0)</f>
        <v>0</v>
      </c>
      <c r="W2832" s="1" t="b">
        <f>AND(Table5[[#This Row],[FVA ENZLOAD flux UB]]=0,Table5[[#This Row],[ENZ not made when it should be?]])</f>
        <v>0</v>
      </c>
    </row>
    <row r="2833" spans="1:23" hidden="1">
      <c r="A2833" s="1"/>
      <c r="B2833" s="1" t="str">
        <f>_xlfn.TEXTBEFORE(Table38[[#This Row],[all fluxes from kapp-slack]]," ",,,,"")</f>
        <v/>
      </c>
      <c r="C2833" s="1">
        <f>_xlfn.NUMBERVALUE(IFERROR(_xlfn.TEXTAFTER(Table38[[#This Row],[all fluxes from kapp-slack]]," ",-1,,,""),""))</f>
        <v>0</v>
      </c>
      <c r="F2833" s="1" t="s">
        <v>7361</v>
      </c>
      <c r="G2833" s="1" t="str">
        <f>_xlfn.TEXTBEFORE(Table5[[#This Row],[rxn     kapp_old        kapp_slack_ub   kapp_slack_lb]]," ")</f>
        <v>RXN-CMPA_c_FWD-rt3507</v>
      </c>
      <c r="H283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83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833" s="1">
        <f>_xlfn.NUMBERVALUE(_xlfn.TEXTAFTER(Table5[[#This Row],[rxn     kapp_old        kapp_slack_ub   kapp_slack_lb]]," ",-1))</f>
        <v>0</v>
      </c>
      <c r="K2833" s="1">
        <f>_xlfn.XLOOKUP(SUBSTITUTE(Table5[[#This Row],[rxn]],"RXN-","ENZLOAD-"),ENZLOAD[name],ENZLOAD[flux],0)</f>
        <v>0</v>
      </c>
      <c r="L2833" s="1" t="str">
        <f>"'"&amp;Table5[[#This Row],[rxn]]&amp;"'"&amp;CHAR(9)&amp;IF(AND(Table5[[#This Row],[kapp_slack_ub]]&lt;&gt;0,Table5[[#This Row],[kapp_old]]&lt;$F$1),$F$1,Table5[[#This Row],[kapp_old]])</f>
        <v>'RXN-CMPA_c_FWD-rt3507'	27141.27779288</v>
      </c>
      <c r="M2833" s="1">
        <f>_xlfn.XLOOKUP(Table5[[#This Row],[rxn]],Table3[name],Table3[flux],$F$1)</f>
        <v>27141.277792879999</v>
      </c>
      <c r="N2833" s="1" t="str">
        <f>IFERROR(Table5[[#This Row],[min flux]]/Table5[[#This Row],[associated enzload]],"")</f>
        <v/>
      </c>
      <c r="O2833" s="1">
        <f>_xlfn.NUMBERVALUE(IF(Table5[[#This Row],[flux/enzload]]="","",ABS($N$1-Table5[[#This Row],[flux/enzload]])))</f>
        <v>0</v>
      </c>
      <c r="P2833" s="1">
        <f>Table5[[#This Row],[kapp_old]]+IFERROR(((Table5[[#This Row],[kapp_slack_ub]]-Table5[[#This Row],[kapp_slack_lb]])/Table5[[#This Row],[associated enzload]]),0)</f>
        <v>27141.277792879999</v>
      </c>
      <c r="Q2833" s="1" t="str">
        <f>"'"&amp;Table5[[#This Row],[rxn]]&amp;"'"&amp;CHAR(9)&amp;Table5[[#This Row],[kapp + (slack_ub - slack_lb)/enzload]]</f>
        <v>'RXN-CMPA_c_FWD-rt3507'	27141.27779288</v>
      </c>
      <c r="R2833" s="1">
        <f>_xlfn.XLOOKUP(Table5[[#This Row],[rxn]],Table38[name],Table38[flux],0)</f>
        <v>0</v>
      </c>
      <c r="S2833" s="1">
        <f>_xlfn.XLOOKUP(SUBSTITUTE(Table5[[#This Row],[rxn]],"RXN-","ENZLOAD-"),Table38[name],Table38[flux],0)</f>
        <v>0</v>
      </c>
      <c r="T2833" s="1" t="b">
        <f>AND(Table5[[#This Row],[ENZLOAD flux in kapp-slack.gms]]=0,Table5[[#This Row],[flux in kapp-slack.gms]]&lt;&gt;0,NOT(Table5[[#This Row],[spont or unknown?]]))</f>
        <v>0</v>
      </c>
      <c r="U2833" s="1" t="b">
        <f>OR(_xlfn.TEXTAFTER(Table5[[#This Row],[rxn]],"-",-1)="SPONT",_xlfn.TEXTAFTER(Table5[[#This Row],[rxn]],"-",-1)="UNKNOWN")</f>
        <v>0</v>
      </c>
      <c r="V2833" s="1">
        <f>_xlfn.XLOOKUP(SUBSTITUTE(Table5[[#This Row],[rxn]],"RXN-","ENZLOAD-"),Table4[rxn],Table4[ub],0)</f>
        <v>1.1330182200000001</v>
      </c>
      <c r="W2833" s="1" t="b">
        <f>AND(Table5[[#This Row],[FVA ENZLOAD flux UB]]=0,Table5[[#This Row],[ENZ not made when it should be?]])</f>
        <v>0</v>
      </c>
    </row>
    <row r="2834" spans="1:23" hidden="1">
      <c r="A2834" s="1"/>
      <c r="B2834" s="1" t="str">
        <f>_xlfn.TEXTBEFORE(Table38[[#This Row],[all fluxes from kapp-slack]]," ",,,,"")</f>
        <v/>
      </c>
      <c r="C2834" s="1">
        <f>_xlfn.NUMBERVALUE(IFERROR(_xlfn.TEXTAFTER(Table38[[#This Row],[all fluxes from kapp-slack]]," ",-1,,,""),""))</f>
        <v>0</v>
      </c>
      <c r="F2834" s="1" t="s">
        <v>7362</v>
      </c>
      <c r="G2834" s="1" t="str">
        <f>_xlfn.TEXTBEFORE(Table5[[#This Row],[rxn     kapp_old        kapp_slack_ub   kapp_slack_lb]]," ")</f>
        <v>RXN-CMPN_c_FWD-UNKNOWN</v>
      </c>
      <c r="H283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83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834" s="1">
        <f>_xlfn.NUMBERVALUE(_xlfn.TEXTAFTER(Table5[[#This Row],[rxn     kapp_old        kapp_slack_ub   kapp_slack_lb]]," ",-1))</f>
        <v>0</v>
      </c>
      <c r="K2834" s="1">
        <f>_xlfn.XLOOKUP(SUBSTITUTE(Table5[[#This Row],[rxn]],"RXN-","ENZLOAD-"),ENZLOAD[name],ENZLOAD[flux],0)</f>
        <v>0</v>
      </c>
      <c r="L2834" s="1" t="str">
        <f>"'"&amp;Table5[[#This Row],[rxn]]&amp;"'"&amp;CHAR(9)&amp;IF(AND(Table5[[#This Row],[kapp_slack_ub]]&lt;&gt;0,Table5[[#This Row],[kapp_old]]&lt;$F$1),$F$1,Table5[[#This Row],[kapp_old]])</f>
        <v>'RXN-CMPN_c_FWD-UNKNOWN'	27141.27779288</v>
      </c>
      <c r="M2834" s="1">
        <f>_xlfn.XLOOKUP(Table5[[#This Row],[rxn]],Table3[name],Table3[flux],$F$1)</f>
        <v>27141.277792879999</v>
      </c>
      <c r="N2834" s="1" t="str">
        <f>IFERROR(Table5[[#This Row],[min flux]]/Table5[[#This Row],[associated enzload]],"")</f>
        <v/>
      </c>
      <c r="O2834" s="1">
        <f>_xlfn.NUMBERVALUE(IF(Table5[[#This Row],[flux/enzload]]="","",ABS($N$1-Table5[[#This Row],[flux/enzload]])))</f>
        <v>0</v>
      </c>
      <c r="P2834" s="1">
        <f>Table5[[#This Row],[kapp_old]]+IFERROR(((Table5[[#This Row],[kapp_slack_ub]]-Table5[[#This Row],[kapp_slack_lb]])/Table5[[#This Row],[associated enzload]]),0)</f>
        <v>27141.277792879999</v>
      </c>
      <c r="Q2834" s="1" t="str">
        <f>"'"&amp;Table5[[#This Row],[rxn]]&amp;"'"&amp;CHAR(9)&amp;Table5[[#This Row],[kapp + (slack_ub - slack_lb)/enzload]]</f>
        <v>'RXN-CMPN_c_FWD-UNKNOWN'	27141.27779288</v>
      </c>
      <c r="R2834" s="1">
        <f>_xlfn.XLOOKUP(Table5[[#This Row],[rxn]],Table38[name],Table38[flux],0)</f>
        <v>0</v>
      </c>
      <c r="S2834" s="1">
        <f>_xlfn.XLOOKUP(SUBSTITUTE(Table5[[#This Row],[rxn]],"RXN-","ENZLOAD-"),Table38[name],Table38[flux],0)</f>
        <v>0</v>
      </c>
      <c r="T2834" s="1" t="b">
        <f>AND(Table5[[#This Row],[ENZLOAD flux in kapp-slack.gms]]=0,Table5[[#This Row],[flux in kapp-slack.gms]]&lt;&gt;0,NOT(Table5[[#This Row],[spont or unknown?]]))</f>
        <v>0</v>
      </c>
      <c r="U2834" s="1" t="b">
        <f>OR(_xlfn.TEXTAFTER(Table5[[#This Row],[rxn]],"-",-1)="SPONT",_xlfn.TEXTAFTER(Table5[[#This Row],[rxn]],"-",-1)="UNKNOWN")</f>
        <v>1</v>
      </c>
      <c r="V2834" s="1">
        <f>_xlfn.XLOOKUP(SUBSTITUTE(Table5[[#This Row],[rxn]],"RXN-","ENZLOAD-"),Table4[rxn],Table4[ub],0)</f>
        <v>0</v>
      </c>
      <c r="W2834" s="1" t="b">
        <f>AND(Table5[[#This Row],[FVA ENZLOAD flux UB]]=0,Table5[[#This Row],[ENZ not made when it should be?]])</f>
        <v>0</v>
      </c>
    </row>
    <row r="2835" spans="1:23" hidden="1">
      <c r="A2835" s="1"/>
      <c r="B2835" s="1" t="str">
        <f>_xlfn.TEXTBEFORE(Table38[[#This Row],[all fluxes from kapp-slack]]," ",,,,"")</f>
        <v/>
      </c>
      <c r="C2835" s="1">
        <f>_xlfn.NUMBERVALUE(IFERROR(_xlfn.TEXTAFTER(Table38[[#This Row],[all fluxes from kapp-slack]]," ",-1,,,""),""))</f>
        <v>0</v>
      </c>
      <c r="F2835" s="1" t="s">
        <v>7363</v>
      </c>
      <c r="G2835" s="1" t="str">
        <f>_xlfn.TEXTBEFORE(Table5[[#This Row],[rxn     kapp_old        kapp_slack_ub   kapp_slack_lb]]," ")</f>
        <v>RXN-CMPt_c_rm_FWD-SPONT</v>
      </c>
      <c r="H283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83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835" s="1">
        <f>_xlfn.NUMBERVALUE(_xlfn.TEXTAFTER(Table5[[#This Row],[rxn     kapp_old        kapp_slack_ub   kapp_slack_lb]]," ",-1))</f>
        <v>0</v>
      </c>
      <c r="K2835" s="1">
        <f>_xlfn.XLOOKUP(SUBSTITUTE(Table5[[#This Row],[rxn]],"RXN-","ENZLOAD-"),ENZLOAD[name],ENZLOAD[flux],0)</f>
        <v>0</v>
      </c>
      <c r="L2835" s="1" t="str">
        <f>"'"&amp;Table5[[#This Row],[rxn]]&amp;"'"&amp;CHAR(9)&amp;IF(AND(Table5[[#This Row],[kapp_slack_ub]]&lt;&gt;0,Table5[[#This Row],[kapp_old]]&lt;$F$1),$F$1,Table5[[#This Row],[kapp_old]])</f>
        <v>'RXN-CMPt_c_rm_FWD-SPONT'	27141.27779288</v>
      </c>
      <c r="M2835" s="1">
        <f>_xlfn.XLOOKUP(Table5[[#This Row],[rxn]],Table3[name],Table3[flux],$F$1)</f>
        <v>27141.277792879999</v>
      </c>
      <c r="N2835" s="1" t="str">
        <f>IFERROR(Table5[[#This Row],[min flux]]/Table5[[#This Row],[associated enzload]],"")</f>
        <v/>
      </c>
      <c r="O2835" s="1">
        <f>_xlfn.NUMBERVALUE(IF(Table5[[#This Row],[flux/enzload]]="","",ABS($N$1-Table5[[#This Row],[flux/enzload]])))</f>
        <v>0</v>
      </c>
      <c r="P2835" s="1">
        <f>Table5[[#This Row],[kapp_old]]+IFERROR(((Table5[[#This Row],[kapp_slack_ub]]-Table5[[#This Row],[kapp_slack_lb]])/Table5[[#This Row],[associated enzload]]),0)</f>
        <v>27141.277792879999</v>
      </c>
      <c r="Q2835" s="1" t="str">
        <f>"'"&amp;Table5[[#This Row],[rxn]]&amp;"'"&amp;CHAR(9)&amp;Table5[[#This Row],[kapp + (slack_ub - slack_lb)/enzload]]</f>
        <v>'RXN-CMPt_c_rm_FWD-SPONT'	27141.27779288</v>
      </c>
      <c r="R2835" s="1">
        <f>_xlfn.XLOOKUP(Table5[[#This Row],[rxn]],Table38[name],Table38[flux],0)</f>
        <v>0</v>
      </c>
      <c r="S2835" s="1">
        <f>_xlfn.XLOOKUP(SUBSTITUTE(Table5[[#This Row],[rxn]],"RXN-","ENZLOAD-"),Table38[name],Table38[flux],0)</f>
        <v>0</v>
      </c>
      <c r="T2835" s="1" t="b">
        <f>AND(Table5[[#This Row],[ENZLOAD flux in kapp-slack.gms]]=0,Table5[[#This Row],[flux in kapp-slack.gms]]&lt;&gt;0,NOT(Table5[[#This Row],[spont or unknown?]]))</f>
        <v>0</v>
      </c>
      <c r="U2835" s="1" t="b">
        <f>OR(_xlfn.TEXTAFTER(Table5[[#This Row],[rxn]],"-",-1)="SPONT",_xlfn.TEXTAFTER(Table5[[#This Row],[rxn]],"-",-1)="UNKNOWN")</f>
        <v>1</v>
      </c>
      <c r="V2835" s="1">
        <f>_xlfn.XLOOKUP(SUBSTITUTE(Table5[[#This Row],[rxn]],"RXN-","ENZLOAD-"),Table4[rxn],Table4[ub],0)</f>
        <v>0</v>
      </c>
      <c r="W2835" s="1" t="b">
        <f>AND(Table5[[#This Row],[FVA ENZLOAD flux UB]]=0,Table5[[#This Row],[ENZ not made when it should be?]])</f>
        <v>0</v>
      </c>
    </row>
    <row r="2836" spans="1:23" hidden="1">
      <c r="A2836" s="1"/>
      <c r="B2836" s="1" t="str">
        <f>_xlfn.TEXTBEFORE(Table38[[#This Row],[all fluxes from kapp-slack]]," ",,,,"")</f>
        <v/>
      </c>
      <c r="C2836" s="1">
        <f>_xlfn.NUMBERVALUE(IFERROR(_xlfn.TEXTAFTER(Table38[[#This Row],[all fluxes from kapp-slack]]," ",-1,,,""),""))</f>
        <v>0</v>
      </c>
      <c r="F2836" s="1" t="s">
        <v>7364</v>
      </c>
      <c r="G2836" s="1" t="str">
        <f>_xlfn.TEXTBEFORE(Table5[[#This Row],[rxn     kapp_old        kapp_slack_ub   kapp_slack_lb]]," ")</f>
        <v>RXN-CMPt_c_rm_REV-SPONT</v>
      </c>
      <c r="H283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83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836" s="1">
        <f>_xlfn.NUMBERVALUE(_xlfn.TEXTAFTER(Table5[[#This Row],[rxn     kapp_old        kapp_slack_ub   kapp_slack_lb]]," ",-1))</f>
        <v>0</v>
      </c>
      <c r="K2836" s="1">
        <f>_xlfn.XLOOKUP(SUBSTITUTE(Table5[[#This Row],[rxn]],"RXN-","ENZLOAD-"),ENZLOAD[name],ENZLOAD[flux],0)</f>
        <v>0</v>
      </c>
      <c r="L2836" s="1" t="str">
        <f>"'"&amp;Table5[[#This Row],[rxn]]&amp;"'"&amp;CHAR(9)&amp;IF(AND(Table5[[#This Row],[kapp_slack_ub]]&lt;&gt;0,Table5[[#This Row],[kapp_old]]&lt;$F$1),$F$1,Table5[[#This Row],[kapp_old]])</f>
        <v>'RXN-CMPt_c_rm_REV-SPONT'	27141.27779288</v>
      </c>
      <c r="M2836" s="1">
        <f>_xlfn.XLOOKUP(Table5[[#This Row],[rxn]],Table3[name],Table3[flux],$F$1)</f>
        <v>5.8567971472831E-2</v>
      </c>
      <c r="N2836" s="1" t="str">
        <f>IFERROR(Table5[[#This Row],[min flux]]/Table5[[#This Row],[associated enzload]],"")</f>
        <v/>
      </c>
      <c r="O2836" s="1">
        <f>_xlfn.NUMBERVALUE(IF(Table5[[#This Row],[flux/enzload]]="","",ABS($N$1-Table5[[#This Row],[flux/enzload]])))</f>
        <v>0</v>
      </c>
      <c r="P2836" s="1">
        <f>Table5[[#This Row],[kapp_old]]+IFERROR(((Table5[[#This Row],[kapp_slack_ub]]-Table5[[#This Row],[kapp_slack_lb]])/Table5[[#This Row],[associated enzload]]),0)</f>
        <v>27141.277792879999</v>
      </c>
      <c r="Q2836" s="1" t="str">
        <f>"'"&amp;Table5[[#This Row],[rxn]]&amp;"'"&amp;CHAR(9)&amp;Table5[[#This Row],[kapp + (slack_ub - slack_lb)/enzload]]</f>
        <v>'RXN-CMPt_c_rm_REV-SPONT'	27141.27779288</v>
      </c>
      <c r="R2836" s="1">
        <f>_xlfn.XLOOKUP(Table5[[#This Row],[rxn]],Table38[name],Table38[flux],0)</f>
        <v>5.9581628932785E-2</v>
      </c>
      <c r="S2836" s="1">
        <f>_xlfn.XLOOKUP(SUBSTITUTE(Table5[[#This Row],[rxn]],"RXN-","ENZLOAD-"),Table38[name],Table38[flux],0)</f>
        <v>0</v>
      </c>
      <c r="T2836" s="1" t="b">
        <f>AND(Table5[[#This Row],[ENZLOAD flux in kapp-slack.gms]]=0,Table5[[#This Row],[flux in kapp-slack.gms]]&lt;&gt;0,NOT(Table5[[#This Row],[spont or unknown?]]))</f>
        <v>0</v>
      </c>
      <c r="U2836" s="1" t="b">
        <f>OR(_xlfn.TEXTAFTER(Table5[[#This Row],[rxn]],"-",-1)="SPONT",_xlfn.TEXTAFTER(Table5[[#This Row],[rxn]],"-",-1)="UNKNOWN")</f>
        <v>1</v>
      </c>
      <c r="V2836" s="1">
        <f>_xlfn.XLOOKUP(SUBSTITUTE(Table5[[#This Row],[rxn]],"RXN-","ENZLOAD-"),Table4[rxn],Table4[ub],0)</f>
        <v>0</v>
      </c>
      <c r="W2836" s="1" t="b">
        <f>AND(Table5[[#This Row],[FVA ENZLOAD flux UB]]=0,Table5[[#This Row],[ENZ not made when it should be?]])</f>
        <v>0</v>
      </c>
    </row>
    <row r="2837" spans="1:23" hidden="1">
      <c r="A2837" s="1"/>
      <c r="B2837" s="1" t="str">
        <f>_xlfn.TEXTBEFORE(Table38[[#This Row],[all fluxes from kapp-slack]]," ",,,,"")</f>
        <v/>
      </c>
      <c r="C2837" s="1">
        <f>_xlfn.NUMBERVALUE(IFERROR(_xlfn.TEXTAFTER(Table38[[#This Row],[all fluxes from kapp-slack]]," ",-1,,,""),""))</f>
        <v>0</v>
      </c>
      <c r="F2837" s="1" t="s">
        <v>7365</v>
      </c>
      <c r="G2837" s="1" t="str">
        <f>_xlfn.TEXTBEFORE(Table5[[#This Row],[rxn     kapp_old        kapp_slack_ub   kapp_slack_lb]]," ")</f>
        <v>RXN-CMPt_m_mm_FWD-UNKNOWN</v>
      </c>
      <c r="H283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83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837" s="1">
        <f>_xlfn.NUMBERVALUE(_xlfn.TEXTAFTER(Table5[[#This Row],[rxn     kapp_old        kapp_slack_ub   kapp_slack_lb]]," ",-1))</f>
        <v>0</v>
      </c>
      <c r="K2837" s="1">
        <f>_xlfn.XLOOKUP(SUBSTITUTE(Table5[[#This Row],[rxn]],"RXN-","ENZLOAD-"),ENZLOAD[name],ENZLOAD[flux],0)</f>
        <v>0</v>
      </c>
      <c r="L2837" s="1" t="str">
        <f>"'"&amp;Table5[[#This Row],[rxn]]&amp;"'"&amp;CHAR(9)&amp;IF(AND(Table5[[#This Row],[kapp_slack_ub]]&lt;&gt;0,Table5[[#This Row],[kapp_old]]&lt;$F$1),$F$1,Table5[[#This Row],[kapp_old]])</f>
        <v>'RXN-CMPt_m_mm_FWD-UNKNOWN'	27141.27779288</v>
      </c>
      <c r="M2837" s="1">
        <f>_xlfn.XLOOKUP(Table5[[#This Row],[rxn]],Table3[name],Table3[flux],$F$1)</f>
        <v>27141.277792879999</v>
      </c>
      <c r="N2837" s="1" t="str">
        <f>IFERROR(Table5[[#This Row],[min flux]]/Table5[[#This Row],[associated enzload]],"")</f>
        <v/>
      </c>
      <c r="O2837" s="1">
        <f>_xlfn.NUMBERVALUE(IF(Table5[[#This Row],[flux/enzload]]="","",ABS($N$1-Table5[[#This Row],[flux/enzload]])))</f>
        <v>0</v>
      </c>
      <c r="P2837" s="1">
        <f>Table5[[#This Row],[kapp_old]]+IFERROR(((Table5[[#This Row],[kapp_slack_ub]]-Table5[[#This Row],[kapp_slack_lb]])/Table5[[#This Row],[associated enzload]]),0)</f>
        <v>27141.277792879999</v>
      </c>
      <c r="Q2837" s="1" t="str">
        <f>"'"&amp;Table5[[#This Row],[rxn]]&amp;"'"&amp;CHAR(9)&amp;Table5[[#This Row],[kapp + (slack_ub - slack_lb)/enzload]]</f>
        <v>'RXN-CMPt_m_mm_FWD-UNKNOWN'	27141.27779288</v>
      </c>
      <c r="R2837" s="1">
        <f>_xlfn.XLOOKUP(Table5[[#This Row],[rxn]],Table38[name],Table38[flux],0)</f>
        <v>0</v>
      </c>
      <c r="S2837" s="1">
        <f>_xlfn.XLOOKUP(SUBSTITUTE(Table5[[#This Row],[rxn]],"RXN-","ENZLOAD-"),Table38[name],Table38[flux],0)</f>
        <v>0</v>
      </c>
      <c r="T2837" s="1" t="b">
        <f>AND(Table5[[#This Row],[ENZLOAD flux in kapp-slack.gms]]=0,Table5[[#This Row],[flux in kapp-slack.gms]]&lt;&gt;0,NOT(Table5[[#This Row],[spont or unknown?]]))</f>
        <v>0</v>
      </c>
      <c r="U2837" s="1" t="b">
        <f>OR(_xlfn.TEXTAFTER(Table5[[#This Row],[rxn]],"-",-1)="SPONT",_xlfn.TEXTAFTER(Table5[[#This Row],[rxn]],"-",-1)="UNKNOWN")</f>
        <v>1</v>
      </c>
      <c r="V2837" s="1">
        <f>_xlfn.XLOOKUP(SUBSTITUTE(Table5[[#This Row],[rxn]],"RXN-","ENZLOAD-"),Table4[rxn],Table4[ub],0)</f>
        <v>0</v>
      </c>
      <c r="W2837" s="1" t="b">
        <f>AND(Table5[[#This Row],[FVA ENZLOAD flux UB]]=0,Table5[[#This Row],[ENZ not made when it should be?]])</f>
        <v>0</v>
      </c>
    </row>
    <row r="2838" spans="1:23" hidden="1">
      <c r="A2838" s="1"/>
      <c r="B2838" s="1" t="str">
        <f>_xlfn.TEXTBEFORE(Table38[[#This Row],[all fluxes from kapp-slack]]," ",,,,"")</f>
        <v/>
      </c>
      <c r="C2838" s="1">
        <f>_xlfn.NUMBERVALUE(IFERROR(_xlfn.TEXTAFTER(Table38[[#This Row],[all fluxes from kapp-slack]]," ",-1,,,""),""))</f>
        <v>0</v>
      </c>
      <c r="F2838" s="1" t="s">
        <v>7366</v>
      </c>
      <c r="G2838" s="1" t="str">
        <f>_xlfn.TEXTBEFORE(Table5[[#This Row],[rxn     kapp_old        kapp_slack_ub   kapp_slack_lb]]," ")</f>
        <v>RXN-CMPt_m_mm_REV-UNKNOWN</v>
      </c>
      <c r="H283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83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838" s="1">
        <f>_xlfn.NUMBERVALUE(_xlfn.TEXTAFTER(Table5[[#This Row],[rxn     kapp_old        kapp_slack_ub   kapp_slack_lb]]," ",-1))</f>
        <v>0</v>
      </c>
      <c r="K2838" s="1">
        <f>_xlfn.XLOOKUP(SUBSTITUTE(Table5[[#This Row],[rxn]],"RXN-","ENZLOAD-"),ENZLOAD[name],ENZLOAD[flux],0)</f>
        <v>0</v>
      </c>
      <c r="L2838" s="1" t="str">
        <f>"'"&amp;Table5[[#This Row],[rxn]]&amp;"'"&amp;CHAR(9)&amp;IF(AND(Table5[[#This Row],[kapp_slack_ub]]&lt;&gt;0,Table5[[#This Row],[kapp_old]]&lt;$F$1),$F$1,Table5[[#This Row],[kapp_old]])</f>
        <v>'RXN-CMPt_m_mm_REV-UNKNOWN'	27141.27779288</v>
      </c>
      <c r="M2838" s="1">
        <f>_xlfn.XLOOKUP(Table5[[#This Row],[rxn]],Table3[name],Table3[flux],$F$1)</f>
        <v>27141.277792879999</v>
      </c>
      <c r="N2838" s="1" t="str">
        <f>IFERROR(Table5[[#This Row],[min flux]]/Table5[[#This Row],[associated enzload]],"")</f>
        <v/>
      </c>
      <c r="O2838" s="1">
        <f>_xlfn.NUMBERVALUE(IF(Table5[[#This Row],[flux/enzload]]="","",ABS($N$1-Table5[[#This Row],[flux/enzload]])))</f>
        <v>0</v>
      </c>
      <c r="P2838" s="1">
        <f>Table5[[#This Row],[kapp_old]]+IFERROR(((Table5[[#This Row],[kapp_slack_ub]]-Table5[[#This Row],[kapp_slack_lb]])/Table5[[#This Row],[associated enzload]]),0)</f>
        <v>27141.277792879999</v>
      </c>
      <c r="Q2838" s="1" t="str">
        <f>"'"&amp;Table5[[#This Row],[rxn]]&amp;"'"&amp;CHAR(9)&amp;Table5[[#This Row],[kapp + (slack_ub - slack_lb)/enzload]]</f>
        <v>'RXN-CMPt_m_mm_REV-UNKNOWN'	27141.27779288</v>
      </c>
      <c r="R2838" s="1">
        <f>_xlfn.XLOOKUP(Table5[[#This Row],[rxn]],Table38[name],Table38[flux],0)</f>
        <v>0</v>
      </c>
      <c r="S2838" s="1">
        <f>_xlfn.XLOOKUP(SUBSTITUTE(Table5[[#This Row],[rxn]],"RXN-","ENZLOAD-"),Table38[name],Table38[flux],0)</f>
        <v>0</v>
      </c>
      <c r="T2838" s="1" t="b">
        <f>AND(Table5[[#This Row],[ENZLOAD flux in kapp-slack.gms]]=0,Table5[[#This Row],[flux in kapp-slack.gms]]&lt;&gt;0,NOT(Table5[[#This Row],[spont or unknown?]]))</f>
        <v>0</v>
      </c>
      <c r="U2838" s="1" t="b">
        <f>OR(_xlfn.TEXTAFTER(Table5[[#This Row],[rxn]],"-",-1)="SPONT",_xlfn.TEXTAFTER(Table5[[#This Row],[rxn]],"-",-1)="UNKNOWN")</f>
        <v>1</v>
      </c>
      <c r="V2838" s="1">
        <f>_xlfn.XLOOKUP(SUBSTITUTE(Table5[[#This Row],[rxn]],"RXN-","ENZLOAD-"),Table4[rxn],Table4[ub],0)</f>
        <v>0</v>
      </c>
      <c r="W2838" s="1" t="b">
        <f>AND(Table5[[#This Row],[FVA ENZLOAD flux UB]]=0,Table5[[#This Row],[ENZ not made when it should be?]])</f>
        <v>0</v>
      </c>
    </row>
    <row r="2839" spans="1:23" hidden="1">
      <c r="A2839" s="1"/>
      <c r="B2839" s="1" t="str">
        <f>_xlfn.TEXTBEFORE(Table38[[#This Row],[all fluxes from kapp-slack]]," ",,,,"")</f>
        <v/>
      </c>
      <c r="C2839" s="1">
        <f>_xlfn.NUMBERVALUE(IFERROR(_xlfn.TEXTAFTER(Table38[[#This Row],[all fluxes from kapp-slack]]," ",-1,,,""),""))</f>
        <v>0</v>
      </c>
      <c r="F2839" s="1" t="s">
        <v>7369</v>
      </c>
      <c r="G2839" s="1" t="str">
        <f>_xlfn.TEXTBEFORE(Table5[[#This Row],[rxn     kapp_old        kapp_slack_ub   kapp_slack_lb]]," ")</f>
        <v>RXN-CO2t_c_e_FWD-SPONT</v>
      </c>
      <c r="H283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83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839" s="1">
        <f>_xlfn.NUMBERVALUE(_xlfn.TEXTAFTER(Table5[[#This Row],[rxn     kapp_old        kapp_slack_ub   kapp_slack_lb]]," ",-1))</f>
        <v>0</v>
      </c>
      <c r="K2839" s="1">
        <f>_xlfn.XLOOKUP(SUBSTITUTE(Table5[[#This Row],[rxn]],"RXN-","ENZLOAD-"),ENZLOAD[name],ENZLOAD[flux],0)</f>
        <v>0</v>
      </c>
      <c r="L2839" s="1" t="str">
        <f>"'"&amp;Table5[[#This Row],[rxn]]&amp;"'"&amp;CHAR(9)&amp;IF(AND(Table5[[#This Row],[kapp_slack_ub]]&lt;&gt;0,Table5[[#This Row],[kapp_old]]&lt;$F$1),$F$1,Table5[[#This Row],[kapp_old]])</f>
        <v>'RXN-CO2t_c_e_FWD-SPONT'	27141.27779288</v>
      </c>
      <c r="M2839" s="1">
        <f>_xlfn.XLOOKUP(Table5[[#This Row],[rxn]],Table3[name],Table3[flux],$F$1)</f>
        <v>12.709756972669499</v>
      </c>
      <c r="N2839" s="1" t="str">
        <f>IFERROR(Table5[[#This Row],[min flux]]/Table5[[#This Row],[associated enzload]],"")</f>
        <v/>
      </c>
      <c r="O2839" s="1">
        <f>_xlfn.NUMBERVALUE(IF(Table5[[#This Row],[flux/enzload]]="","",ABS($N$1-Table5[[#This Row],[flux/enzload]])))</f>
        <v>0</v>
      </c>
      <c r="P2839" s="1">
        <f>Table5[[#This Row],[kapp_old]]+IFERROR(((Table5[[#This Row],[kapp_slack_ub]]-Table5[[#This Row],[kapp_slack_lb]])/Table5[[#This Row],[associated enzload]]),0)</f>
        <v>27141.277792879999</v>
      </c>
      <c r="Q2839" s="1" t="str">
        <f>"'"&amp;Table5[[#This Row],[rxn]]&amp;"'"&amp;CHAR(9)&amp;Table5[[#This Row],[kapp + (slack_ub - slack_lb)/enzload]]</f>
        <v>'RXN-CO2t_c_e_FWD-SPONT'	27141.27779288</v>
      </c>
      <c r="R2839" s="1">
        <f>_xlfn.XLOOKUP(Table5[[#This Row],[rxn]],Table38[name],Table38[flux],0)</f>
        <v>16.287668895872901</v>
      </c>
      <c r="S2839" s="1">
        <f>_xlfn.XLOOKUP(SUBSTITUTE(Table5[[#This Row],[rxn]],"RXN-","ENZLOAD-"),Table38[name],Table38[flux],0)</f>
        <v>0</v>
      </c>
      <c r="T2839" s="1" t="b">
        <f>AND(Table5[[#This Row],[ENZLOAD flux in kapp-slack.gms]]=0,Table5[[#This Row],[flux in kapp-slack.gms]]&lt;&gt;0,NOT(Table5[[#This Row],[spont or unknown?]]))</f>
        <v>0</v>
      </c>
      <c r="U2839" s="1" t="b">
        <f>OR(_xlfn.TEXTAFTER(Table5[[#This Row],[rxn]],"-",-1)="SPONT",_xlfn.TEXTAFTER(Table5[[#This Row],[rxn]],"-",-1)="UNKNOWN")</f>
        <v>1</v>
      </c>
      <c r="V2839" s="1">
        <f>_xlfn.XLOOKUP(SUBSTITUTE(Table5[[#This Row],[rxn]],"RXN-","ENZLOAD-"),Table4[rxn],Table4[ub],0)</f>
        <v>0</v>
      </c>
      <c r="W2839" s="1" t="b">
        <f>AND(Table5[[#This Row],[FVA ENZLOAD flux UB]]=0,Table5[[#This Row],[ENZ not made when it should be?]])</f>
        <v>0</v>
      </c>
    </row>
    <row r="2840" spans="1:23" hidden="1">
      <c r="A2840" s="1"/>
      <c r="B2840" s="1" t="str">
        <f>_xlfn.TEXTBEFORE(Table38[[#This Row],[all fluxes from kapp-slack]]," ",,,,"")</f>
        <v/>
      </c>
      <c r="C2840" s="1">
        <f>_xlfn.NUMBERVALUE(IFERROR(_xlfn.TEXTAFTER(Table38[[#This Row],[all fluxes from kapp-slack]]," ",-1,,,""),""))</f>
        <v>0</v>
      </c>
      <c r="F2840" s="1" t="s">
        <v>7370</v>
      </c>
      <c r="G2840" s="1" t="str">
        <f>_xlfn.TEXTBEFORE(Table5[[#This Row],[rxn     kapp_old        kapp_slack_ub   kapp_slack_lb]]," ")</f>
        <v>RXN-CO2t_c_e_REV-SPONT</v>
      </c>
      <c r="H284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84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840" s="1">
        <f>_xlfn.NUMBERVALUE(_xlfn.TEXTAFTER(Table5[[#This Row],[rxn     kapp_old        kapp_slack_ub   kapp_slack_lb]]," ",-1))</f>
        <v>0</v>
      </c>
      <c r="K2840" s="1">
        <f>_xlfn.XLOOKUP(SUBSTITUTE(Table5[[#This Row],[rxn]],"RXN-","ENZLOAD-"),ENZLOAD[name],ENZLOAD[flux],0)</f>
        <v>0</v>
      </c>
      <c r="L2840" s="1" t="str">
        <f>"'"&amp;Table5[[#This Row],[rxn]]&amp;"'"&amp;CHAR(9)&amp;IF(AND(Table5[[#This Row],[kapp_slack_ub]]&lt;&gt;0,Table5[[#This Row],[kapp_old]]&lt;$F$1),$F$1,Table5[[#This Row],[kapp_old]])</f>
        <v>'RXN-CO2t_c_e_REV-SPONT'	27141.27779288</v>
      </c>
      <c r="M2840" s="1">
        <f>_xlfn.XLOOKUP(Table5[[#This Row],[rxn]],Table3[name],Table3[flux],$F$1)</f>
        <v>27141.277792879999</v>
      </c>
      <c r="N2840" s="1" t="str">
        <f>IFERROR(Table5[[#This Row],[min flux]]/Table5[[#This Row],[associated enzload]],"")</f>
        <v/>
      </c>
      <c r="O2840" s="1">
        <f>_xlfn.NUMBERVALUE(IF(Table5[[#This Row],[flux/enzload]]="","",ABS($N$1-Table5[[#This Row],[flux/enzload]])))</f>
        <v>0</v>
      </c>
      <c r="P2840" s="1">
        <f>Table5[[#This Row],[kapp_old]]+IFERROR(((Table5[[#This Row],[kapp_slack_ub]]-Table5[[#This Row],[kapp_slack_lb]])/Table5[[#This Row],[associated enzload]]),0)</f>
        <v>27141.277792879999</v>
      </c>
      <c r="Q2840" s="1" t="str">
        <f>"'"&amp;Table5[[#This Row],[rxn]]&amp;"'"&amp;CHAR(9)&amp;Table5[[#This Row],[kapp + (slack_ub - slack_lb)/enzload]]</f>
        <v>'RXN-CO2t_c_e_REV-SPONT'	27141.27779288</v>
      </c>
      <c r="R2840" s="1">
        <f>_xlfn.XLOOKUP(Table5[[#This Row],[rxn]],Table38[name],Table38[flux],0)</f>
        <v>0</v>
      </c>
      <c r="S2840" s="1">
        <f>_xlfn.XLOOKUP(SUBSTITUTE(Table5[[#This Row],[rxn]],"RXN-","ENZLOAD-"),Table38[name],Table38[flux],0)</f>
        <v>0</v>
      </c>
      <c r="T2840" s="1" t="b">
        <f>AND(Table5[[#This Row],[ENZLOAD flux in kapp-slack.gms]]=0,Table5[[#This Row],[flux in kapp-slack.gms]]&lt;&gt;0,NOT(Table5[[#This Row],[spont or unknown?]]))</f>
        <v>0</v>
      </c>
      <c r="U2840" s="1" t="b">
        <f>OR(_xlfn.TEXTAFTER(Table5[[#This Row],[rxn]],"-",-1)="SPONT",_xlfn.TEXTAFTER(Table5[[#This Row],[rxn]],"-",-1)="UNKNOWN")</f>
        <v>1</v>
      </c>
      <c r="V2840" s="1">
        <f>_xlfn.XLOOKUP(SUBSTITUTE(Table5[[#This Row],[rxn]],"RXN-","ENZLOAD-"),Table4[rxn],Table4[ub],0)</f>
        <v>0</v>
      </c>
      <c r="W2840" s="1" t="b">
        <f>AND(Table5[[#This Row],[FVA ENZLOAD flux UB]]=0,Table5[[#This Row],[ENZ not made when it should be?]])</f>
        <v>0</v>
      </c>
    </row>
    <row r="2841" spans="1:23" hidden="1">
      <c r="A2841" s="1"/>
      <c r="B2841" s="1" t="str">
        <f>_xlfn.TEXTBEFORE(Table38[[#This Row],[all fluxes from kapp-slack]]," ",,,,"")</f>
        <v/>
      </c>
      <c r="C2841" s="1">
        <f>_xlfn.NUMBERVALUE(IFERROR(_xlfn.TEXTAFTER(Table38[[#This Row],[all fluxes from kapp-slack]]," ",-1,,,""),""))</f>
        <v>0</v>
      </c>
      <c r="F2841" s="1" t="s">
        <v>7371</v>
      </c>
      <c r="G2841" s="1" t="str">
        <f>_xlfn.TEXTBEFORE(Table5[[#This Row],[rxn     kapp_old        kapp_slack_ub   kapp_slack_lb]]," ")</f>
        <v>RXN-CO2t_c_gm_FWD-SPONT</v>
      </c>
      <c r="H284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84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841" s="1">
        <f>_xlfn.NUMBERVALUE(_xlfn.TEXTAFTER(Table5[[#This Row],[rxn     kapp_old        kapp_slack_ub   kapp_slack_lb]]," ",-1))</f>
        <v>0</v>
      </c>
      <c r="K2841" s="1">
        <f>_xlfn.XLOOKUP(SUBSTITUTE(Table5[[#This Row],[rxn]],"RXN-","ENZLOAD-"),ENZLOAD[name],ENZLOAD[flux],0)</f>
        <v>0</v>
      </c>
      <c r="L2841" s="1" t="str">
        <f>"'"&amp;Table5[[#This Row],[rxn]]&amp;"'"&amp;CHAR(9)&amp;IF(AND(Table5[[#This Row],[kapp_slack_ub]]&lt;&gt;0,Table5[[#This Row],[kapp_old]]&lt;$F$1),$F$1,Table5[[#This Row],[kapp_old]])</f>
        <v>'RXN-CO2t_c_gm_FWD-SPONT'	27141.27779288</v>
      </c>
      <c r="M2841" s="1">
        <f>_xlfn.XLOOKUP(Table5[[#This Row],[rxn]],Table3[name],Table3[flux],$F$1)</f>
        <v>27141.277792879999</v>
      </c>
      <c r="N2841" s="1" t="str">
        <f>IFERROR(Table5[[#This Row],[min flux]]/Table5[[#This Row],[associated enzload]],"")</f>
        <v/>
      </c>
      <c r="O2841" s="1">
        <f>_xlfn.NUMBERVALUE(IF(Table5[[#This Row],[flux/enzload]]="","",ABS($N$1-Table5[[#This Row],[flux/enzload]])))</f>
        <v>0</v>
      </c>
      <c r="P2841" s="1">
        <f>Table5[[#This Row],[kapp_old]]+IFERROR(((Table5[[#This Row],[kapp_slack_ub]]-Table5[[#This Row],[kapp_slack_lb]])/Table5[[#This Row],[associated enzload]]),0)</f>
        <v>27141.277792879999</v>
      </c>
      <c r="Q2841" s="1" t="str">
        <f>"'"&amp;Table5[[#This Row],[rxn]]&amp;"'"&amp;CHAR(9)&amp;Table5[[#This Row],[kapp + (slack_ub - slack_lb)/enzload]]</f>
        <v>'RXN-CO2t_c_gm_FWD-SPONT'	27141.27779288</v>
      </c>
      <c r="R2841" s="1">
        <f>_xlfn.XLOOKUP(Table5[[#This Row],[rxn]],Table38[name],Table38[flux],0)</f>
        <v>0</v>
      </c>
      <c r="S2841" s="1">
        <f>_xlfn.XLOOKUP(SUBSTITUTE(Table5[[#This Row],[rxn]],"RXN-","ENZLOAD-"),Table38[name],Table38[flux],0)</f>
        <v>0</v>
      </c>
      <c r="T2841" s="1" t="b">
        <f>AND(Table5[[#This Row],[ENZLOAD flux in kapp-slack.gms]]=0,Table5[[#This Row],[flux in kapp-slack.gms]]&lt;&gt;0,NOT(Table5[[#This Row],[spont or unknown?]]))</f>
        <v>0</v>
      </c>
      <c r="U2841" s="1" t="b">
        <f>OR(_xlfn.TEXTAFTER(Table5[[#This Row],[rxn]],"-",-1)="SPONT",_xlfn.TEXTAFTER(Table5[[#This Row],[rxn]],"-",-1)="UNKNOWN")</f>
        <v>1</v>
      </c>
      <c r="V2841" s="1">
        <f>_xlfn.XLOOKUP(SUBSTITUTE(Table5[[#This Row],[rxn]],"RXN-","ENZLOAD-"),Table4[rxn],Table4[ub],0)</f>
        <v>0</v>
      </c>
      <c r="W2841" s="1" t="b">
        <f>AND(Table5[[#This Row],[FVA ENZLOAD flux UB]]=0,Table5[[#This Row],[ENZ not made when it should be?]])</f>
        <v>0</v>
      </c>
    </row>
    <row r="2842" spans="1:23" hidden="1">
      <c r="A2842" s="1"/>
      <c r="B2842" s="1" t="str">
        <f>_xlfn.TEXTBEFORE(Table38[[#This Row],[all fluxes from kapp-slack]]," ",,,,"")</f>
        <v/>
      </c>
      <c r="C2842" s="1">
        <f>_xlfn.NUMBERVALUE(IFERROR(_xlfn.TEXTAFTER(Table38[[#This Row],[all fluxes from kapp-slack]]," ",-1,,,""),""))</f>
        <v>0</v>
      </c>
      <c r="F2842" s="1" t="s">
        <v>7372</v>
      </c>
      <c r="G2842" s="1" t="str">
        <f>_xlfn.TEXTBEFORE(Table5[[#This Row],[rxn     kapp_old        kapp_slack_ub   kapp_slack_lb]]," ")</f>
        <v>RXN-CO2t_c_gm_REV-SPONT</v>
      </c>
      <c r="H284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84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842" s="1">
        <f>_xlfn.NUMBERVALUE(_xlfn.TEXTAFTER(Table5[[#This Row],[rxn     kapp_old        kapp_slack_ub   kapp_slack_lb]]," ",-1))</f>
        <v>0</v>
      </c>
      <c r="K2842" s="1">
        <f>_xlfn.XLOOKUP(SUBSTITUTE(Table5[[#This Row],[rxn]],"RXN-","ENZLOAD-"),ENZLOAD[name],ENZLOAD[flux],0)</f>
        <v>0</v>
      </c>
      <c r="L2842" s="1" t="str">
        <f>"'"&amp;Table5[[#This Row],[rxn]]&amp;"'"&amp;CHAR(9)&amp;IF(AND(Table5[[#This Row],[kapp_slack_ub]]&lt;&gt;0,Table5[[#This Row],[kapp_old]]&lt;$F$1),$F$1,Table5[[#This Row],[kapp_old]])</f>
        <v>'RXN-CO2t_c_gm_REV-SPONT'	27141.27779288</v>
      </c>
      <c r="M2842" s="1">
        <f>_xlfn.XLOOKUP(Table5[[#This Row],[rxn]],Table3[name],Table3[flux],$F$1)</f>
        <v>27141.277792879999</v>
      </c>
      <c r="N2842" s="1" t="str">
        <f>IFERROR(Table5[[#This Row],[min flux]]/Table5[[#This Row],[associated enzload]],"")</f>
        <v/>
      </c>
      <c r="O2842" s="1">
        <f>_xlfn.NUMBERVALUE(IF(Table5[[#This Row],[flux/enzload]]="","",ABS($N$1-Table5[[#This Row],[flux/enzload]])))</f>
        <v>0</v>
      </c>
      <c r="P2842" s="1">
        <f>Table5[[#This Row],[kapp_old]]+IFERROR(((Table5[[#This Row],[kapp_slack_ub]]-Table5[[#This Row],[kapp_slack_lb]])/Table5[[#This Row],[associated enzload]]),0)</f>
        <v>27141.277792879999</v>
      </c>
      <c r="Q2842" s="1" t="str">
        <f>"'"&amp;Table5[[#This Row],[rxn]]&amp;"'"&amp;CHAR(9)&amp;Table5[[#This Row],[kapp + (slack_ub - slack_lb)/enzload]]</f>
        <v>'RXN-CO2t_c_gm_REV-SPONT'	27141.27779288</v>
      </c>
      <c r="R2842" s="1">
        <f>_xlfn.XLOOKUP(Table5[[#This Row],[rxn]],Table38[name],Table38[flux],0)</f>
        <v>0</v>
      </c>
      <c r="S2842" s="1">
        <f>_xlfn.XLOOKUP(SUBSTITUTE(Table5[[#This Row],[rxn]],"RXN-","ENZLOAD-"),Table38[name],Table38[flux],0)</f>
        <v>0</v>
      </c>
      <c r="T2842" s="1" t="b">
        <f>AND(Table5[[#This Row],[ENZLOAD flux in kapp-slack.gms]]=0,Table5[[#This Row],[flux in kapp-slack.gms]]&lt;&gt;0,NOT(Table5[[#This Row],[spont or unknown?]]))</f>
        <v>0</v>
      </c>
      <c r="U2842" s="1" t="b">
        <f>OR(_xlfn.TEXTAFTER(Table5[[#This Row],[rxn]],"-",-1)="SPONT",_xlfn.TEXTAFTER(Table5[[#This Row],[rxn]],"-",-1)="UNKNOWN")</f>
        <v>1</v>
      </c>
      <c r="V2842" s="1">
        <f>_xlfn.XLOOKUP(SUBSTITUTE(Table5[[#This Row],[rxn]],"RXN-","ENZLOAD-"),Table4[rxn],Table4[ub],0)</f>
        <v>0</v>
      </c>
      <c r="W2842" s="1" t="b">
        <f>AND(Table5[[#This Row],[FVA ENZLOAD flux UB]]=0,Table5[[#This Row],[ENZ not made when it should be?]])</f>
        <v>0</v>
      </c>
    </row>
    <row r="2843" spans="1:23" hidden="1">
      <c r="A2843" s="1"/>
      <c r="B2843" s="1" t="str">
        <f>_xlfn.TEXTBEFORE(Table38[[#This Row],[all fluxes from kapp-slack]]," ",,,,"")</f>
        <v/>
      </c>
      <c r="C2843" s="1">
        <f>_xlfn.NUMBERVALUE(IFERROR(_xlfn.TEXTAFTER(Table38[[#This Row],[all fluxes from kapp-slack]]," ",-1,,,""),""))</f>
        <v>0</v>
      </c>
      <c r="F2843" s="1" t="s">
        <v>7373</v>
      </c>
      <c r="G2843" s="1" t="str">
        <f>_xlfn.TEXTBEFORE(Table5[[#This Row],[rxn     kapp_old        kapp_slack_ub   kapp_slack_lb]]," ")</f>
        <v>RXN-CO2t_c_m_FWD-SPONT</v>
      </c>
      <c r="H284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84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843" s="1">
        <f>_xlfn.NUMBERVALUE(_xlfn.TEXTAFTER(Table5[[#This Row],[rxn     kapp_old        kapp_slack_ub   kapp_slack_lb]]," ",-1))</f>
        <v>0</v>
      </c>
      <c r="K2843" s="1">
        <f>_xlfn.XLOOKUP(SUBSTITUTE(Table5[[#This Row],[rxn]],"RXN-","ENZLOAD-"),ENZLOAD[name],ENZLOAD[flux],0)</f>
        <v>0</v>
      </c>
      <c r="L2843" s="1" t="str">
        <f>"'"&amp;Table5[[#This Row],[rxn]]&amp;"'"&amp;CHAR(9)&amp;IF(AND(Table5[[#This Row],[kapp_slack_ub]]&lt;&gt;0,Table5[[#This Row],[kapp_old]]&lt;$F$1),$F$1,Table5[[#This Row],[kapp_old]])</f>
        <v>'RXN-CO2t_c_m_FWD-SPONT'	27141.27779288</v>
      </c>
      <c r="M2843" s="1">
        <f>_xlfn.XLOOKUP(Table5[[#This Row],[rxn]],Table3[name],Table3[flux],$F$1)</f>
        <v>27141.277792879999</v>
      </c>
      <c r="N2843" s="1" t="str">
        <f>IFERROR(Table5[[#This Row],[min flux]]/Table5[[#This Row],[associated enzload]],"")</f>
        <v/>
      </c>
      <c r="O2843" s="1">
        <f>_xlfn.NUMBERVALUE(IF(Table5[[#This Row],[flux/enzload]]="","",ABS($N$1-Table5[[#This Row],[flux/enzload]])))</f>
        <v>0</v>
      </c>
      <c r="P2843" s="1">
        <f>Table5[[#This Row],[kapp_old]]+IFERROR(((Table5[[#This Row],[kapp_slack_ub]]-Table5[[#This Row],[kapp_slack_lb]])/Table5[[#This Row],[associated enzload]]),0)</f>
        <v>27141.277792879999</v>
      </c>
      <c r="Q2843" s="1" t="str">
        <f>"'"&amp;Table5[[#This Row],[rxn]]&amp;"'"&amp;CHAR(9)&amp;Table5[[#This Row],[kapp + (slack_ub - slack_lb)/enzload]]</f>
        <v>'RXN-CO2t_c_m_FWD-SPONT'	27141.27779288</v>
      </c>
      <c r="R2843" s="1">
        <f>_xlfn.XLOOKUP(Table5[[#This Row],[rxn]],Table38[name],Table38[flux],0)</f>
        <v>0</v>
      </c>
      <c r="S2843" s="1">
        <f>_xlfn.XLOOKUP(SUBSTITUTE(Table5[[#This Row],[rxn]],"RXN-","ENZLOAD-"),Table38[name],Table38[flux],0)</f>
        <v>0</v>
      </c>
      <c r="T2843" s="1" t="b">
        <f>AND(Table5[[#This Row],[ENZLOAD flux in kapp-slack.gms]]=0,Table5[[#This Row],[flux in kapp-slack.gms]]&lt;&gt;0,NOT(Table5[[#This Row],[spont or unknown?]]))</f>
        <v>0</v>
      </c>
      <c r="U2843" s="1" t="b">
        <f>OR(_xlfn.TEXTAFTER(Table5[[#This Row],[rxn]],"-",-1)="SPONT",_xlfn.TEXTAFTER(Table5[[#This Row],[rxn]],"-",-1)="UNKNOWN")</f>
        <v>1</v>
      </c>
      <c r="V2843" s="1">
        <f>_xlfn.XLOOKUP(SUBSTITUTE(Table5[[#This Row],[rxn]],"RXN-","ENZLOAD-"),Table4[rxn],Table4[ub],0)</f>
        <v>0</v>
      </c>
      <c r="W2843" s="1" t="b">
        <f>AND(Table5[[#This Row],[FVA ENZLOAD flux UB]]=0,Table5[[#This Row],[ENZ not made when it should be?]])</f>
        <v>0</v>
      </c>
    </row>
    <row r="2844" spans="1:23" hidden="1">
      <c r="A2844" s="1"/>
      <c r="B2844" s="1" t="str">
        <f>_xlfn.TEXTBEFORE(Table38[[#This Row],[all fluxes from kapp-slack]]," ",,,,"")</f>
        <v/>
      </c>
      <c r="C2844" s="1">
        <f>_xlfn.NUMBERVALUE(IFERROR(_xlfn.TEXTAFTER(Table38[[#This Row],[all fluxes from kapp-slack]]," ",-1,,,""),""))</f>
        <v>0</v>
      </c>
      <c r="F2844" s="1" t="s">
        <v>7374</v>
      </c>
      <c r="G2844" s="1" t="str">
        <f>_xlfn.TEXTBEFORE(Table5[[#This Row],[rxn     kapp_old        kapp_slack_ub   kapp_slack_lb]]," ")</f>
        <v>RXN-CO2t_c_m_REV-SPONT</v>
      </c>
      <c r="H284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84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844" s="1">
        <f>_xlfn.NUMBERVALUE(_xlfn.TEXTAFTER(Table5[[#This Row],[rxn     kapp_old        kapp_slack_ub   kapp_slack_lb]]," ",-1))</f>
        <v>0</v>
      </c>
      <c r="K2844" s="1">
        <f>_xlfn.XLOOKUP(SUBSTITUTE(Table5[[#This Row],[rxn]],"RXN-","ENZLOAD-"),ENZLOAD[name],ENZLOAD[flux],0)</f>
        <v>0</v>
      </c>
      <c r="L2844" s="1" t="str">
        <f>"'"&amp;Table5[[#This Row],[rxn]]&amp;"'"&amp;CHAR(9)&amp;IF(AND(Table5[[#This Row],[kapp_slack_ub]]&lt;&gt;0,Table5[[#This Row],[kapp_old]]&lt;$F$1),$F$1,Table5[[#This Row],[kapp_old]])</f>
        <v>'RXN-CO2t_c_m_REV-SPONT'	27141.27779288</v>
      </c>
      <c r="M2844" s="1">
        <f>_xlfn.XLOOKUP(Table5[[#This Row],[rxn]],Table3[name],Table3[flux],$F$1)</f>
        <v>12.2507565457264</v>
      </c>
      <c r="N2844" s="1" t="str">
        <f>IFERROR(Table5[[#This Row],[min flux]]/Table5[[#This Row],[associated enzload]],"")</f>
        <v/>
      </c>
      <c r="O2844" s="1">
        <f>_xlfn.NUMBERVALUE(IF(Table5[[#This Row],[flux/enzload]]="","",ABS($N$1-Table5[[#This Row],[flux/enzload]])))</f>
        <v>0</v>
      </c>
      <c r="P2844" s="1">
        <f>Table5[[#This Row],[kapp_old]]+IFERROR(((Table5[[#This Row],[kapp_slack_ub]]-Table5[[#This Row],[kapp_slack_lb]])/Table5[[#This Row],[associated enzload]]),0)</f>
        <v>27141.277792879999</v>
      </c>
      <c r="Q2844" s="1" t="str">
        <f>"'"&amp;Table5[[#This Row],[rxn]]&amp;"'"&amp;CHAR(9)&amp;Table5[[#This Row],[kapp + (slack_ub - slack_lb)/enzload]]</f>
        <v>'RXN-CO2t_c_m_REV-SPONT'	27141.27779288</v>
      </c>
      <c r="R2844" s="1">
        <f>_xlfn.XLOOKUP(Table5[[#This Row],[rxn]],Table38[name],Table38[flux],0)</f>
        <v>2.81443769394689</v>
      </c>
      <c r="S2844" s="1">
        <f>_xlfn.XLOOKUP(SUBSTITUTE(Table5[[#This Row],[rxn]],"RXN-","ENZLOAD-"),Table38[name],Table38[flux],0)</f>
        <v>0</v>
      </c>
      <c r="T2844" s="1" t="b">
        <f>AND(Table5[[#This Row],[ENZLOAD flux in kapp-slack.gms]]=0,Table5[[#This Row],[flux in kapp-slack.gms]]&lt;&gt;0,NOT(Table5[[#This Row],[spont or unknown?]]))</f>
        <v>0</v>
      </c>
      <c r="U2844" s="1" t="b">
        <f>OR(_xlfn.TEXTAFTER(Table5[[#This Row],[rxn]],"-",-1)="SPONT",_xlfn.TEXTAFTER(Table5[[#This Row],[rxn]],"-",-1)="UNKNOWN")</f>
        <v>1</v>
      </c>
      <c r="V2844" s="1">
        <f>_xlfn.XLOOKUP(SUBSTITUTE(Table5[[#This Row],[rxn]],"RXN-","ENZLOAD-"),Table4[rxn],Table4[ub],0)</f>
        <v>0</v>
      </c>
      <c r="W2844" s="1" t="b">
        <f>AND(Table5[[#This Row],[FVA ENZLOAD flux UB]]=0,Table5[[#This Row],[ENZ not made when it should be?]])</f>
        <v>0</v>
      </c>
    </row>
    <row r="2845" spans="1:23" hidden="1">
      <c r="A2845" s="1"/>
      <c r="B2845" s="1" t="str">
        <f>_xlfn.TEXTBEFORE(Table38[[#This Row],[all fluxes from kapp-slack]]," ",,,,"")</f>
        <v/>
      </c>
      <c r="C2845" s="1">
        <f>_xlfn.NUMBERVALUE(IFERROR(_xlfn.TEXTAFTER(Table38[[#This Row],[all fluxes from kapp-slack]]," ",-1,,,""),""))</f>
        <v>0</v>
      </c>
      <c r="F2845" s="1" t="s">
        <v>7375</v>
      </c>
      <c r="G2845" s="1" t="str">
        <f>_xlfn.TEXTBEFORE(Table5[[#This Row],[rxn     kapp_old        kapp_slack_ub   kapp_slack_lb]]," ")</f>
        <v>RXN-CO2t_c_mm_FWD-SPONT</v>
      </c>
      <c r="H284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84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845" s="1">
        <f>_xlfn.NUMBERVALUE(_xlfn.TEXTAFTER(Table5[[#This Row],[rxn     kapp_old        kapp_slack_ub   kapp_slack_lb]]," ",-1))</f>
        <v>0</v>
      </c>
      <c r="K2845" s="1">
        <f>_xlfn.XLOOKUP(SUBSTITUTE(Table5[[#This Row],[rxn]],"RXN-","ENZLOAD-"),ENZLOAD[name],ENZLOAD[flux],0)</f>
        <v>0</v>
      </c>
      <c r="L2845" s="1" t="str">
        <f>"'"&amp;Table5[[#This Row],[rxn]]&amp;"'"&amp;CHAR(9)&amp;IF(AND(Table5[[#This Row],[kapp_slack_ub]]&lt;&gt;0,Table5[[#This Row],[kapp_old]]&lt;$F$1),$F$1,Table5[[#This Row],[kapp_old]])</f>
        <v>'RXN-CO2t_c_mm_FWD-SPONT'	27141.27779288</v>
      </c>
      <c r="M2845" s="1">
        <f>_xlfn.XLOOKUP(Table5[[#This Row],[rxn]],Table3[name],Table3[flux],$F$1)</f>
        <v>27141.277792879999</v>
      </c>
      <c r="N2845" s="1" t="str">
        <f>IFERROR(Table5[[#This Row],[min flux]]/Table5[[#This Row],[associated enzload]],"")</f>
        <v/>
      </c>
      <c r="O2845" s="1">
        <f>_xlfn.NUMBERVALUE(IF(Table5[[#This Row],[flux/enzload]]="","",ABS($N$1-Table5[[#This Row],[flux/enzload]])))</f>
        <v>0</v>
      </c>
      <c r="P2845" s="1">
        <f>Table5[[#This Row],[kapp_old]]+IFERROR(((Table5[[#This Row],[kapp_slack_ub]]-Table5[[#This Row],[kapp_slack_lb]])/Table5[[#This Row],[associated enzload]]),0)</f>
        <v>27141.277792879999</v>
      </c>
      <c r="Q2845" s="1" t="str">
        <f>"'"&amp;Table5[[#This Row],[rxn]]&amp;"'"&amp;CHAR(9)&amp;Table5[[#This Row],[kapp + (slack_ub - slack_lb)/enzload]]</f>
        <v>'RXN-CO2t_c_mm_FWD-SPONT'	27141.27779288</v>
      </c>
      <c r="R2845" s="1">
        <f>_xlfn.XLOOKUP(Table5[[#This Row],[rxn]],Table38[name],Table38[flux],0)</f>
        <v>0</v>
      </c>
      <c r="S2845" s="1">
        <f>_xlfn.XLOOKUP(SUBSTITUTE(Table5[[#This Row],[rxn]],"RXN-","ENZLOAD-"),Table38[name],Table38[flux],0)</f>
        <v>0</v>
      </c>
      <c r="T2845" s="1" t="b">
        <f>AND(Table5[[#This Row],[ENZLOAD flux in kapp-slack.gms]]=0,Table5[[#This Row],[flux in kapp-slack.gms]]&lt;&gt;0,NOT(Table5[[#This Row],[spont or unknown?]]))</f>
        <v>0</v>
      </c>
      <c r="U2845" s="1" t="b">
        <f>OR(_xlfn.TEXTAFTER(Table5[[#This Row],[rxn]],"-",-1)="SPONT",_xlfn.TEXTAFTER(Table5[[#This Row],[rxn]],"-",-1)="UNKNOWN")</f>
        <v>1</v>
      </c>
      <c r="V2845" s="1">
        <f>_xlfn.XLOOKUP(SUBSTITUTE(Table5[[#This Row],[rxn]],"RXN-","ENZLOAD-"),Table4[rxn],Table4[ub],0)</f>
        <v>0</v>
      </c>
      <c r="W2845" s="1" t="b">
        <f>AND(Table5[[#This Row],[FVA ENZLOAD flux UB]]=0,Table5[[#This Row],[ENZ not made when it should be?]])</f>
        <v>0</v>
      </c>
    </row>
    <row r="2846" spans="1:23" hidden="1">
      <c r="A2846" s="1"/>
      <c r="B2846" s="1" t="str">
        <f>_xlfn.TEXTBEFORE(Table38[[#This Row],[all fluxes from kapp-slack]]," ",,,,"")</f>
        <v/>
      </c>
      <c r="C2846" s="1">
        <f>_xlfn.NUMBERVALUE(IFERROR(_xlfn.TEXTAFTER(Table38[[#This Row],[all fluxes from kapp-slack]]," ",-1,,,""),""))</f>
        <v>0</v>
      </c>
      <c r="F2846" s="1" t="s">
        <v>7376</v>
      </c>
      <c r="G2846" s="1" t="str">
        <f>_xlfn.TEXTBEFORE(Table5[[#This Row],[rxn     kapp_old        kapp_slack_ub   kapp_slack_lb]]," ")</f>
        <v>RXN-CO2t_c_mm_REV-SPONT</v>
      </c>
      <c r="H284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84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846" s="1">
        <f>_xlfn.NUMBERVALUE(_xlfn.TEXTAFTER(Table5[[#This Row],[rxn     kapp_old        kapp_slack_ub   kapp_slack_lb]]," ",-1))</f>
        <v>0</v>
      </c>
      <c r="K2846" s="1">
        <f>_xlfn.XLOOKUP(SUBSTITUTE(Table5[[#This Row],[rxn]],"RXN-","ENZLOAD-"),ENZLOAD[name],ENZLOAD[flux],0)</f>
        <v>0</v>
      </c>
      <c r="L2846" s="1" t="str">
        <f>"'"&amp;Table5[[#This Row],[rxn]]&amp;"'"&amp;CHAR(9)&amp;IF(AND(Table5[[#This Row],[kapp_slack_ub]]&lt;&gt;0,Table5[[#This Row],[kapp_old]]&lt;$F$1),$F$1,Table5[[#This Row],[kapp_old]])</f>
        <v>'RXN-CO2t_c_mm_REV-SPONT'	27141.27779288</v>
      </c>
      <c r="M2846" s="1">
        <f>_xlfn.XLOOKUP(Table5[[#This Row],[rxn]],Table3[name],Table3[flux],$F$1)</f>
        <v>3.8716531805884198E-2</v>
      </c>
      <c r="N2846" s="1" t="str">
        <f>IFERROR(Table5[[#This Row],[min flux]]/Table5[[#This Row],[associated enzload]],"")</f>
        <v/>
      </c>
      <c r="O2846" s="1">
        <f>_xlfn.NUMBERVALUE(IF(Table5[[#This Row],[flux/enzload]]="","",ABS($N$1-Table5[[#This Row],[flux/enzload]])))</f>
        <v>0</v>
      </c>
      <c r="P2846" s="1">
        <f>Table5[[#This Row],[kapp_old]]+IFERROR(((Table5[[#This Row],[kapp_slack_ub]]-Table5[[#This Row],[kapp_slack_lb]])/Table5[[#This Row],[associated enzload]]),0)</f>
        <v>27141.277792879999</v>
      </c>
      <c r="Q2846" s="1" t="str">
        <f>"'"&amp;Table5[[#This Row],[rxn]]&amp;"'"&amp;CHAR(9)&amp;Table5[[#This Row],[kapp + (slack_ub - slack_lb)/enzload]]</f>
        <v>'RXN-CO2t_c_mm_REV-SPONT'	27141.27779288</v>
      </c>
      <c r="R2846" s="1">
        <f>_xlfn.XLOOKUP(Table5[[#This Row],[rxn]],Table38[name],Table38[flux],0)</f>
        <v>0</v>
      </c>
      <c r="S2846" s="1">
        <f>_xlfn.XLOOKUP(SUBSTITUTE(Table5[[#This Row],[rxn]],"RXN-","ENZLOAD-"),Table38[name],Table38[flux],0)</f>
        <v>0</v>
      </c>
      <c r="T2846" s="1" t="b">
        <f>AND(Table5[[#This Row],[ENZLOAD flux in kapp-slack.gms]]=0,Table5[[#This Row],[flux in kapp-slack.gms]]&lt;&gt;0,NOT(Table5[[#This Row],[spont or unknown?]]))</f>
        <v>0</v>
      </c>
      <c r="U2846" s="1" t="b">
        <f>OR(_xlfn.TEXTAFTER(Table5[[#This Row],[rxn]],"-",-1)="SPONT",_xlfn.TEXTAFTER(Table5[[#This Row],[rxn]],"-",-1)="UNKNOWN")</f>
        <v>1</v>
      </c>
      <c r="V2846" s="1">
        <f>_xlfn.XLOOKUP(SUBSTITUTE(Table5[[#This Row],[rxn]],"RXN-","ENZLOAD-"),Table4[rxn],Table4[ub],0)</f>
        <v>0</v>
      </c>
      <c r="W2846" s="1" t="b">
        <f>AND(Table5[[#This Row],[FVA ENZLOAD flux UB]]=0,Table5[[#This Row],[ENZ not made when it should be?]])</f>
        <v>0</v>
      </c>
    </row>
    <row r="2847" spans="1:23" hidden="1">
      <c r="A2847" s="1"/>
      <c r="B2847" s="1" t="str">
        <f>_xlfn.TEXTBEFORE(Table38[[#This Row],[all fluxes from kapp-slack]]," ",,,,"")</f>
        <v/>
      </c>
      <c r="C2847" s="1">
        <f>_xlfn.NUMBERVALUE(IFERROR(_xlfn.TEXTAFTER(Table38[[#This Row],[all fluxes from kapp-slack]]," ",-1,,,""),""))</f>
        <v>0</v>
      </c>
      <c r="F2847" s="1" t="s">
        <v>7377</v>
      </c>
      <c r="G2847" s="1" t="str">
        <f>_xlfn.TEXTBEFORE(Table5[[#This Row],[rxn     kapp_old        kapp_slack_ub   kapp_slack_lb]]," ")</f>
        <v>RXN-CO2t_c_n_FWD-SPONT</v>
      </c>
      <c r="H284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84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847" s="1">
        <f>_xlfn.NUMBERVALUE(_xlfn.TEXTAFTER(Table5[[#This Row],[rxn     kapp_old        kapp_slack_ub   kapp_slack_lb]]," ",-1))</f>
        <v>0</v>
      </c>
      <c r="K2847" s="1">
        <f>_xlfn.XLOOKUP(SUBSTITUTE(Table5[[#This Row],[rxn]],"RXN-","ENZLOAD-"),ENZLOAD[name],ENZLOAD[flux],0)</f>
        <v>0</v>
      </c>
      <c r="L2847" s="1" t="str">
        <f>"'"&amp;Table5[[#This Row],[rxn]]&amp;"'"&amp;CHAR(9)&amp;IF(AND(Table5[[#This Row],[kapp_slack_ub]]&lt;&gt;0,Table5[[#This Row],[kapp_old]]&lt;$F$1),$F$1,Table5[[#This Row],[kapp_old]])</f>
        <v>'RXN-CO2t_c_n_FWD-SPONT'	27141.27779288</v>
      </c>
      <c r="M2847" s="1">
        <f>_xlfn.XLOOKUP(Table5[[#This Row],[rxn]],Table3[name],Table3[flux],$F$1)</f>
        <v>27141.277792879999</v>
      </c>
      <c r="N2847" s="1" t="str">
        <f>IFERROR(Table5[[#This Row],[min flux]]/Table5[[#This Row],[associated enzload]],"")</f>
        <v/>
      </c>
      <c r="O2847" s="1">
        <f>_xlfn.NUMBERVALUE(IF(Table5[[#This Row],[flux/enzload]]="","",ABS($N$1-Table5[[#This Row],[flux/enzload]])))</f>
        <v>0</v>
      </c>
      <c r="P2847" s="1">
        <f>Table5[[#This Row],[kapp_old]]+IFERROR(((Table5[[#This Row],[kapp_slack_ub]]-Table5[[#This Row],[kapp_slack_lb]])/Table5[[#This Row],[associated enzload]]),0)</f>
        <v>27141.277792879999</v>
      </c>
      <c r="Q2847" s="1" t="str">
        <f>"'"&amp;Table5[[#This Row],[rxn]]&amp;"'"&amp;CHAR(9)&amp;Table5[[#This Row],[kapp + (slack_ub - slack_lb)/enzload]]</f>
        <v>'RXN-CO2t_c_n_FWD-SPONT'	27141.27779288</v>
      </c>
      <c r="R2847" s="1">
        <f>_xlfn.XLOOKUP(Table5[[#This Row],[rxn]],Table38[name],Table38[flux],0)</f>
        <v>0</v>
      </c>
      <c r="S2847" s="1">
        <f>_xlfn.XLOOKUP(SUBSTITUTE(Table5[[#This Row],[rxn]],"RXN-","ENZLOAD-"),Table38[name],Table38[flux],0)</f>
        <v>0</v>
      </c>
      <c r="T2847" s="1" t="b">
        <f>AND(Table5[[#This Row],[ENZLOAD flux in kapp-slack.gms]]=0,Table5[[#This Row],[flux in kapp-slack.gms]]&lt;&gt;0,NOT(Table5[[#This Row],[spont or unknown?]]))</f>
        <v>0</v>
      </c>
      <c r="U2847" s="1" t="b">
        <f>OR(_xlfn.TEXTAFTER(Table5[[#This Row],[rxn]],"-",-1)="SPONT",_xlfn.TEXTAFTER(Table5[[#This Row],[rxn]],"-",-1)="UNKNOWN")</f>
        <v>1</v>
      </c>
      <c r="V2847" s="1">
        <f>_xlfn.XLOOKUP(SUBSTITUTE(Table5[[#This Row],[rxn]],"RXN-","ENZLOAD-"),Table4[rxn],Table4[ub],0)</f>
        <v>0</v>
      </c>
      <c r="W2847" s="1" t="b">
        <f>AND(Table5[[#This Row],[FVA ENZLOAD flux UB]]=0,Table5[[#This Row],[ENZ not made when it should be?]])</f>
        <v>0</v>
      </c>
    </row>
    <row r="2848" spans="1:23" hidden="1">
      <c r="A2848" s="1"/>
      <c r="B2848" s="1" t="str">
        <f>_xlfn.TEXTBEFORE(Table38[[#This Row],[all fluxes from kapp-slack]]," ",,,,"")</f>
        <v/>
      </c>
      <c r="C2848" s="1">
        <f>_xlfn.NUMBERVALUE(IFERROR(_xlfn.TEXTAFTER(Table38[[#This Row],[all fluxes from kapp-slack]]," ",-1,,,""),""))</f>
        <v>0</v>
      </c>
      <c r="F2848" s="1" t="s">
        <v>7378</v>
      </c>
      <c r="G2848" s="1" t="str">
        <f>_xlfn.TEXTBEFORE(Table5[[#This Row],[rxn     kapp_old        kapp_slack_ub   kapp_slack_lb]]," ")</f>
        <v>RXN-CO2t_c_n_REV-SPONT</v>
      </c>
      <c r="H284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84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848" s="1">
        <f>_xlfn.NUMBERVALUE(_xlfn.TEXTAFTER(Table5[[#This Row],[rxn     kapp_old        kapp_slack_ub   kapp_slack_lb]]," ",-1))</f>
        <v>0</v>
      </c>
      <c r="K2848" s="1">
        <f>_xlfn.XLOOKUP(SUBSTITUTE(Table5[[#This Row],[rxn]],"RXN-","ENZLOAD-"),ENZLOAD[name],ENZLOAD[flux],0)</f>
        <v>0</v>
      </c>
      <c r="L2848" s="1" t="str">
        <f>"'"&amp;Table5[[#This Row],[rxn]]&amp;"'"&amp;CHAR(9)&amp;IF(AND(Table5[[#This Row],[kapp_slack_ub]]&lt;&gt;0,Table5[[#This Row],[kapp_old]]&lt;$F$1),$F$1,Table5[[#This Row],[kapp_old]])</f>
        <v>'RXN-CO2t_c_n_REV-SPONT'	27141.27779288</v>
      </c>
      <c r="M2848" s="1">
        <f>_xlfn.XLOOKUP(Table5[[#This Row],[rxn]],Table3[name],Table3[flux],$F$1)</f>
        <v>27141.277792879999</v>
      </c>
      <c r="N2848" s="1" t="str">
        <f>IFERROR(Table5[[#This Row],[min flux]]/Table5[[#This Row],[associated enzload]],"")</f>
        <v/>
      </c>
      <c r="O2848" s="1">
        <f>_xlfn.NUMBERVALUE(IF(Table5[[#This Row],[flux/enzload]]="","",ABS($N$1-Table5[[#This Row],[flux/enzload]])))</f>
        <v>0</v>
      </c>
      <c r="P2848" s="1">
        <f>Table5[[#This Row],[kapp_old]]+IFERROR(((Table5[[#This Row],[kapp_slack_ub]]-Table5[[#This Row],[kapp_slack_lb]])/Table5[[#This Row],[associated enzload]]),0)</f>
        <v>27141.277792879999</v>
      </c>
      <c r="Q2848" s="1" t="str">
        <f>"'"&amp;Table5[[#This Row],[rxn]]&amp;"'"&amp;CHAR(9)&amp;Table5[[#This Row],[kapp + (slack_ub - slack_lb)/enzload]]</f>
        <v>'RXN-CO2t_c_n_REV-SPONT'	27141.27779288</v>
      </c>
      <c r="R2848" s="1">
        <f>_xlfn.XLOOKUP(Table5[[#This Row],[rxn]],Table38[name],Table38[flux],0)</f>
        <v>1.3651506048422699</v>
      </c>
      <c r="S2848" s="1">
        <f>_xlfn.XLOOKUP(SUBSTITUTE(Table5[[#This Row],[rxn]],"RXN-","ENZLOAD-"),Table38[name],Table38[flux],0)</f>
        <v>0</v>
      </c>
      <c r="T2848" s="1" t="b">
        <f>AND(Table5[[#This Row],[ENZLOAD flux in kapp-slack.gms]]=0,Table5[[#This Row],[flux in kapp-slack.gms]]&lt;&gt;0,NOT(Table5[[#This Row],[spont or unknown?]]))</f>
        <v>0</v>
      </c>
      <c r="U2848" s="1" t="b">
        <f>OR(_xlfn.TEXTAFTER(Table5[[#This Row],[rxn]],"-",-1)="SPONT",_xlfn.TEXTAFTER(Table5[[#This Row],[rxn]],"-",-1)="UNKNOWN")</f>
        <v>1</v>
      </c>
      <c r="V2848" s="1">
        <f>_xlfn.XLOOKUP(SUBSTITUTE(Table5[[#This Row],[rxn]],"RXN-","ENZLOAD-"),Table4[rxn],Table4[ub],0)</f>
        <v>0</v>
      </c>
      <c r="W2848" s="1" t="b">
        <f>AND(Table5[[#This Row],[FVA ENZLOAD flux UB]]=0,Table5[[#This Row],[ENZ not made when it should be?]])</f>
        <v>0</v>
      </c>
    </row>
    <row r="2849" spans="1:23" hidden="1">
      <c r="A2849" s="1"/>
      <c r="B2849" s="1" t="str">
        <f>_xlfn.TEXTBEFORE(Table38[[#This Row],[all fluxes from kapp-slack]]," ",,,,"")</f>
        <v/>
      </c>
      <c r="C2849" s="1">
        <f>_xlfn.NUMBERVALUE(IFERROR(_xlfn.TEXTAFTER(Table38[[#This Row],[all fluxes from kapp-slack]]," ",-1,,,""),""))</f>
        <v>0</v>
      </c>
      <c r="F2849" s="1" t="s">
        <v>7379</v>
      </c>
      <c r="G2849" s="1" t="str">
        <f>_xlfn.TEXTBEFORE(Table5[[#This Row],[rxn     kapp_old        kapp_slack_ub   kapp_slack_lb]]," ")</f>
        <v>RXN-CO2t_c_r_FWD-SPONT</v>
      </c>
      <c r="H284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84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849" s="1">
        <f>_xlfn.NUMBERVALUE(_xlfn.TEXTAFTER(Table5[[#This Row],[rxn     kapp_old        kapp_slack_ub   kapp_slack_lb]]," ",-1))</f>
        <v>0</v>
      </c>
      <c r="K2849" s="1">
        <f>_xlfn.XLOOKUP(SUBSTITUTE(Table5[[#This Row],[rxn]],"RXN-","ENZLOAD-"),ENZLOAD[name],ENZLOAD[flux],0)</f>
        <v>0</v>
      </c>
      <c r="L2849" s="1" t="str">
        <f>"'"&amp;Table5[[#This Row],[rxn]]&amp;"'"&amp;CHAR(9)&amp;IF(AND(Table5[[#This Row],[kapp_slack_ub]]&lt;&gt;0,Table5[[#This Row],[kapp_old]]&lt;$F$1),$F$1,Table5[[#This Row],[kapp_old]])</f>
        <v>'RXN-CO2t_c_r_FWD-SPONT'	27141.27779288</v>
      </c>
      <c r="M2849" s="1">
        <f>_xlfn.XLOOKUP(Table5[[#This Row],[rxn]],Table3[name],Table3[flux],$F$1)</f>
        <v>27141.277792879999</v>
      </c>
      <c r="N2849" s="1" t="str">
        <f>IFERROR(Table5[[#This Row],[min flux]]/Table5[[#This Row],[associated enzload]],"")</f>
        <v/>
      </c>
      <c r="O2849" s="1">
        <f>_xlfn.NUMBERVALUE(IF(Table5[[#This Row],[flux/enzload]]="","",ABS($N$1-Table5[[#This Row],[flux/enzload]])))</f>
        <v>0</v>
      </c>
      <c r="P2849" s="1">
        <f>Table5[[#This Row],[kapp_old]]+IFERROR(((Table5[[#This Row],[kapp_slack_ub]]-Table5[[#This Row],[kapp_slack_lb]])/Table5[[#This Row],[associated enzload]]),0)</f>
        <v>27141.277792879999</v>
      </c>
      <c r="Q2849" s="1" t="str">
        <f>"'"&amp;Table5[[#This Row],[rxn]]&amp;"'"&amp;CHAR(9)&amp;Table5[[#This Row],[kapp + (slack_ub - slack_lb)/enzload]]</f>
        <v>'RXN-CO2t_c_r_FWD-SPONT'	27141.27779288</v>
      </c>
      <c r="R2849" s="1">
        <f>_xlfn.XLOOKUP(Table5[[#This Row],[rxn]],Table38[name],Table38[flux],0)</f>
        <v>0</v>
      </c>
      <c r="S2849" s="1">
        <f>_xlfn.XLOOKUP(SUBSTITUTE(Table5[[#This Row],[rxn]],"RXN-","ENZLOAD-"),Table38[name],Table38[flux],0)</f>
        <v>0</v>
      </c>
      <c r="T2849" s="1" t="b">
        <f>AND(Table5[[#This Row],[ENZLOAD flux in kapp-slack.gms]]=0,Table5[[#This Row],[flux in kapp-slack.gms]]&lt;&gt;0,NOT(Table5[[#This Row],[spont or unknown?]]))</f>
        <v>0</v>
      </c>
      <c r="U2849" s="1" t="b">
        <f>OR(_xlfn.TEXTAFTER(Table5[[#This Row],[rxn]],"-",-1)="SPONT",_xlfn.TEXTAFTER(Table5[[#This Row],[rxn]],"-",-1)="UNKNOWN")</f>
        <v>1</v>
      </c>
      <c r="V2849" s="1">
        <f>_xlfn.XLOOKUP(SUBSTITUTE(Table5[[#This Row],[rxn]],"RXN-","ENZLOAD-"),Table4[rxn],Table4[ub],0)</f>
        <v>0</v>
      </c>
      <c r="W2849" s="1" t="b">
        <f>AND(Table5[[#This Row],[FVA ENZLOAD flux UB]]=0,Table5[[#This Row],[ENZ not made when it should be?]])</f>
        <v>0</v>
      </c>
    </row>
    <row r="2850" spans="1:23" hidden="1">
      <c r="A2850" s="1"/>
      <c r="B2850" s="1" t="str">
        <f>_xlfn.TEXTBEFORE(Table38[[#This Row],[all fluxes from kapp-slack]]," ",,,,"")</f>
        <v/>
      </c>
      <c r="C2850" s="1">
        <f>_xlfn.NUMBERVALUE(IFERROR(_xlfn.TEXTAFTER(Table38[[#This Row],[all fluxes from kapp-slack]]," ",-1,,,""),""))</f>
        <v>0</v>
      </c>
      <c r="F2850" s="1" t="s">
        <v>7380</v>
      </c>
      <c r="G2850" s="1" t="str">
        <f>_xlfn.TEXTBEFORE(Table5[[#This Row],[rxn     kapp_old        kapp_slack_ub   kapp_slack_lb]]," ")</f>
        <v>RXN-CO2t_c_r_REV-SPONT</v>
      </c>
      <c r="H285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85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850" s="1">
        <f>_xlfn.NUMBERVALUE(_xlfn.TEXTAFTER(Table5[[#This Row],[rxn     kapp_old        kapp_slack_ub   kapp_slack_lb]]," ",-1))</f>
        <v>0</v>
      </c>
      <c r="K2850" s="1">
        <f>_xlfn.XLOOKUP(SUBSTITUTE(Table5[[#This Row],[rxn]],"RXN-","ENZLOAD-"),ENZLOAD[name],ENZLOAD[flux],0)</f>
        <v>0</v>
      </c>
      <c r="L2850" s="1" t="str">
        <f>"'"&amp;Table5[[#This Row],[rxn]]&amp;"'"&amp;CHAR(9)&amp;IF(AND(Table5[[#This Row],[kapp_slack_ub]]&lt;&gt;0,Table5[[#This Row],[kapp_old]]&lt;$F$1),$F$1,Table5[[#This Row],[kapp_old]])</f>
        <v>'RXN-CO2t_c_r_REV-SPONT'	27141.27779288</v>
      </c>
      <c r="M2850" s="1">
        <f>_xlfn.XLOOKUP(Table5[[#This Row],[rxn]],Table3[name],Table3[flux],$F$1)</f>
        <v>3.06508769499093E-3</v>
      </c>
      <c r="N2850" s="1" t="str">
        <f>IFERROR(Table5[[#This Row],[min flux]]/Table5[[#This Row],[associated enzload]],"")</f>
        <v/>
      </c>
      <c r="O2850" s="1">
        <f>_xlfn.NUMBERVALUE(IF(Table5[[#This Row],[flux/enzload]]="","",ABS($N$1-Table5[[#This Row],[flux/enzload]])))</f>
        <v>0</v>
      </c>
      <c r="P2850" s="1">
        <f>Table5[[#This Row],[kapp_old]]+IFERROR(((Table5[[#This Row],[kapp_slack_ub]]-Table5[[#This Row],[kapp_slack_lb]])/Table5[[#This Row],[associated enzload]]),0)</f>
        <v>27141.277792879999</v>
      </c>
      <c r="Q2850" s="1" t="str">
        <f>"'"&amp;Table5[[#This Row],[rxn]]&amp;"'"&amp;CHAR(9)&amp;Table5[[#This Row],[kapp + (slack_ub - slack_lb)/enzload]]</f>
        <v>'RXN-CO2t_c_r_REV-SPONT'	27141.27779288</v>
      </c>
      <c r="R2850" s="1">
        <f>_xlfn.XLOOKUP(Table5[[#This Row],[rxn]],Table38[name],Table38[flux],0)</f>
        <v>3.118136296971E-3</v>
      </c>
      <c r="S2850" s="1">
        <f>_xlfn.XLOOKUP(SUBSTITUTE(Table5[[#This Row],[rxn]],"RXN-","ENZLOAD-"),Table38[name],Table38[flux],0)</f>
        <v>0</v>
      </c>
      <c r="T2850" s="1" t="b">
        <f>AND(Table5[[#This Row],[ENZLOAD flux in kapp-slack.gms]]=0,Table5[[#This Row],[flux in kapp-slack.gms]]&lt;&gt;0,NOT(Table5[[#This Row],[spont or unknown?]]))</f>
        <v>0</v>
      </c>
      <c r="U2850" s="1" t="b">
        <f>OR(_xlfn.TEXTAFTER(Table5[[#This Row],[rxn]],"-",-1)="SPONT",_xlfn.TEXTAFTER(Table5[[#This Row],[rxn]],"-",-1)="UNKNOWN")</f>
        <v>1</v>
      </c>
      <c r="V2850" s="1">
        <f>_xlfn.XLOOKUP(SUBSTITUTE(Table5[[#This Row],[rxn]],"RXN-","ENZLOAD-"),Table4[rxn],Table4[ub],0)</f>
        <v>0</v>
      </c>
      <c r="W2850" s="1" t="b">
        <f>AND(Table5[[#This Row],[FVA ENZLOAD flux UB]]=0,Table5[[#This Row],[ENZ not made when it should be?]])</f>
        <v>0</v>
      </c>
    </row>
    <row r="2851" spans="1:23" hidden="1">
      <c r="A2851" s="1"/>
      <c r="B2851" s="1" t="str">
        <f>_xlfn.TEXTBEFORE(Table38[[#This Row],[all fluxes from kapp-slack]]," ",,,,"")</f>
        <v/>
      </c>
      <c r="C2851" s="1">
        <f>_xlfn.NUMBERVALUE(IFERROR(_xlfn.TEXTAFTER(Table38[[#This Row],[all fluxes from kapp-slack]]," ",-1,,,""),""))</f>
        <v>0</v>
      </c>
      <c r="F2851" s="1" t="s">
        <v>7381</v>
      </c>
      <c r="G2851" s="1" t="str">
        <f>_xlfn.TEXTBEFORE(Table5[[#This Row],[rxn     kapp_old        kapp_slack_ub   kapp_slack_lb]]," ")</f>
        <v>RXN-CO2t_c_rm_FWD-SPONT</v>
      </c>
      <c r="H285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85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851" s="1">
        <f>_xlfn.NUMBERVALUE(_xlfn.TEXTAFTER(Table5[[#This Row],[rxn     kapp_old        kapp_slack_ub   kapp_slack_lb]]," ",-1))</f>
        <v>0</v>
      </c>
      <c r="K2851" s="1">
        <f>_xlfn.XLOOKUP(SUBSTITUTE(Table5[[#This Row],[rxn]],"RXN-","ENZLOAD-"),ENZLOAD[name],ENZLOAD[flux],0)</f>
        <v>0</v>
      </c>
      <c r="L2851" s="1" t="str">
        <f>"'"&amp;Table5[[#This Row],[rxn]]&amp;"'"&amp;CHAR(9)&amp;IF(AND(Table5[[#This Row],[kapp_slack_ub]]&lt;&gt;0,Table5[[#This Row],[kapp_old]]&lt;$F$1),$F$1,Table5[[#This Row],[kapp_old]])</f>
        <v>'RXN-CO2t_c_rm_FWD-SPONT'	27141.27779288</v>
      </c>
      <c r="M2851" s="1">
        <f>_xlfn.XLOOKUP(Table5[[#This Row],[rxn]],Table3[name],Table3[flux],$F$1)</f>
        <v>27141.277792879999</v>
      </c>
      <c r="N2851" s="1" t="str">
        <f>IFERROR(Table5[[#This Row],[min flux]]/Table5[[#This Row],[associated enzload]],"")</f>
        <v/>
      </c>
      <c r="O2851" s="1">
        <f>_xlfn.NUMBERVALUE(IF(Table5[[#This Row],[flux/enzload]]="","",ABS($N$1-Table5[[#This Row],[flux/enzload]])))</f>
        <v>0</v>
      </c>
      <c r="P2851" s="1">
        <f>Table5[[#This Row],[kapp_old]]+IFERROR(((Table5[[#This Row],[kapp_slack_ub]]-Table5[[#This Row],[kapp_slack_lb]])/Table5[[#This Row],[associated enzload]]),0)</f>
        <v>27141.277792879999</v>
      </c>
      <c r="Q2851" s="1" t="str">
        <f>"'"&amp;Table5[[#This Row],[rxn]]&amp;"'"&amp;CHAR(9)&amp;Table5[[#This Row],[kapp + (slack_ub - slack_lb)/enzload]]</f>
        <v>'RXN-CO2t_c_rm_FWD-SPONT'	27141.27779288</v>
      </c>
      <c r="R2851" s="1">
        <f>_xlfn.XLOOKUP(Table5[[#This Row],[rxn]],Table38[name],Table38[flux],0)</f>
        <v>0</v>
      </c>
      <c r="S2851" s="1">
        <f>_xlfn.XLOOKUP(SUBSTITUTE(Table5[[#This Row],[rxn]],"RXN-","ENZLOAD-"),Table38[name],Table38[flux],0)</f>
        <v>0</v>
      </c>
      <c r="T2851" s="1" t="b">
        <f>AND(Table5[[#This Row],[ENZLOAD flux in kapp-slack.gms]]=0,Table5[[#This Row],[flux in kapp-slack.gms]]&lt;&gt;0,NOT(Table5[[#This Row],[spont or unknown?]]))</f>
        <v>0</v>
      </c>
      <c r="U2851" s="1" t="b">
        <f>OR(_xlfn.TEXTAFTER(Table5[[#This Row],[rxn]],"-",-1)="SPONT",_xlfn.TEXTAFTER(Table5[[#This Row],[rxn]],"-",-1)="UNKNOWN")</f>
        <v>1</v>
      </c>
      <c r="V2851" s="1">
        <f>_xlfn.XLOOKUP(SUBSTITUTE(Table5[[#This Row],[rxn]],"RXN-","ENZLOAD-"),Table4[rxn],Table4[ub],0)</f>
        <v>0</v>
      </c>
      <c r="W2851" s="1" t="b">
        <f>AND(Table5[[#This Row],[FVA ENZLOAD flux UB]]=0,Table5[[#This Row],[ENZ not made when it should be?]])</f>
        <v>0</v>
      </c>
    </row>
    <row r="2852" spans="1:23" hidden="1">
      <c r="A2852" s="1"/>
      <c r="B2852" s="1" t="str">
        <f>_xlfn.TEXTBEFORE(Table38[[#This Row],[all fluxes from kapp-slack]]," ",,,,"")</f>
        <v/>
      </c>
      <c r="C2852" s="1">
        <f>_xlfn.NUMBERVALUE(IFERROR(_xlfn.TEXTAFTER(Table38[[#This Row],[all fluxes from kapp-slack]]," ",-1,,,""),""))</f>
        <v>0</v>
      </c>
      <c r="F2852" s="1" t="s">
        <v>7382</v>
      </c>
      <c r="G2852" s="1" t="str">
        <f>_xlfn.TEXTBEFORE(Table5[[#This Row],[rxn     kapp_old        kapp_slack_ub   kapp_slack_lb]]," ")</f>
        <v>RXN-CO2t_c_rm_REV-SPONT</v>
      </c>
      <c r="H285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85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852" s="1">
        <f>_xlfn.NUMBERVALUE(_xlfn.TEXTAFTER(Table5[[#This Row],[rxn     kapp_old        kapp_slack_ub   kapp_slack_lb]]," ",-1))</f>
        <v>0</v>
      </c>
      <c r="K2852" s="1">
        <f>_xlfn.XLOOKUP(SUBSTITUTE(Table5[[#This Row],[rxn]],"RXN-","ENZLOAD-"),ENZLOAD[name],ENZLOAD[flux],0)</f>
        <v>0</v>
      </c>
      <c r="L2852" s="1" t="str">
        <f>"'"&amp;Table5[[#This Row],[rxn]]&amp;"'"&amp;CHAR(9)&amp;IF(AND(Table5[[#This Row],[kapp_slack_ub]]&lt;&gt;0,Table5[[#This Row],[kapp_old]]&lt;$F$1),$F$1,Table5[[#This Row],[kapp_old]])</f>
        <v>'RXN-CO2t_c_rm_REV-SPONT'	27141.27779288</v>
      </c>
      <c r="M2852" s="1">
        <f>_xlfn.XLOOKUP(Table5[[#This Row],[rxn]],Table3[name],Table3[flux],$F$1)</f>
        <v>2.6954081369404501E-2</v>
      </c>
      <c r="N2852" s="1" t="str">
        <f>IFERROR(Table5[[#This Row],[min flux]]/Table5[[#This Row],[associated enzload]],"")</f>
        <v/>
      </c>
      <c r="O2852" s="1">
        <f>_xlfn.NUMBERVALUE(IF(Table5[[#This Row],[flux/enzload]]="","",ABS($N$1-Table5[[#This Row],[flux/enzload]])))</f>
        <v>0</v>
      </c>
      <c r="P2852" s="1">
        <f>Table5[[#This Row],[kapp_old]]+IFERROR(((Table5[[#This Row],[kapp_slack_ub]]-Table5[[#This Row],[kapp_slack_lb]])/Table5[[#This Row],[associated enzload]]),0)</f>
        <v>27141.277792879999</v>
      </c>
      <c r="Q2852" s="1" t="str">
        <f>"'"&amp;Table5[[#This Row],[rxn]]&amp;"'"&amp;CHAR(9)&amp;Table5[[#This Row],[kapp + (slack_ub - slack_lb)/enzload]]</f>
        <v>'RXN-CO2t_c_rm_REV-SPONT'	27141.27779288</v>
      </c>
      <c r="R2852" s="1">
        <f>_xlfn.XLOOKUP(Table5[[#This Row],[rxn]],Table38[name],Table38[flux],0)</f>
        <v>2.7420585586116E-2</v>
      </c>
      <c r="S2852" s="1">
        <f>_xlfn.XLOOKUP(SUBSTITUTE(Table5[[#This Row],[rxn]],"RXN-","ENZLOAD-"),Table38[name],Table38[flux],0)</f>
        <v>0</v>
      </c>
      <c r="T2852" s="1" t="b">
        <f>AND(Table5[[#This Row],[ENZLOAD flux in kapp-slack.gms]]=0,Table5[[#This Row],[flux in kapp-slack.gms]]&lt;&gt;0,NOT(Table5[[#This Row],[spont or unknown?]]))</f>
        <v>0</v>
      </c>
      <c r="U2852" s="1" t="b">
        <f>OR(_xlfn.TEXTAFTER(Table5[[#This Row],[rxn]],"-",-1)="SPONT",_xlfn.TEXTAFTER(Table5[[#This Row],[rxn]],"-",-1)="UNKNOWN")</f>
        <v>1</v>
      </c>
      <c r="V2852" s="1">
        <f>_xlfn.XLOOKUP(SUBSTITUTE(Table5[[#This Row],[rxn]],"RXN-","ENZLOAD-"),Table4[rxn],Table4[ub],0)</f>
        <v>0</v>
      </c>
      <c r="W2852" s="1" t="b">
        <f>AND(Table5[[#This Row],[FVA ENZLOAD flux UB]]=0,Table5[[#This Row],[ENZ not made when it should be?]])</f>
        <v>0</v>
      </c>
    </row>
    <row r="2853" spans="1:23" hidden="1">
      <c r="A2853" s="1"/>
      <c r="B2853" s="1" t="str">
        <f>_xlfn.TEXTBEFORE(Table38[[#This Row],[all fluxes from kapp-slack]]," ",,,,"")</f>
        <v/>
      </c>
      <c r="C2853" s="1">
        <f>_xlfn.NUMBERVALUE(IFERROR(_xlfn.TEXTAFTER(Table38[[#This Row],[all fluxes from kapp-slack]]," ",-1,,,""),""))</f>
        <v>0</v>
      </c>
      <c r="F2853" s="1" t="s">
        <v>7383</v>
      </c>
      <c r="G2853" s="1" t="str">
        <f>_xlfn.TEXTBEFORE(Table5[[#This Row],[rxn     kapp_old        kapp_slack_ub   kapp_slack_lb]]," ")</f>
        <v>RXN-CO2t_c_vm_FWD-SPONT</v>
      </c>
      <c r="H285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85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853" s="1">
        <f>_xlfn.NUMBERVALUE(_xlfn.TEXTAFTER(Table5[[#This Row],[rxn     kapp_old        kapp_slack_ub   kapp_slack_lb]]," ",-1))</f>
        <v>0</v>
      </c>
      <c r="K2853" s="1">
        <f>_xlfn.XLOOKUP(SUBSTITUTE(Table5[[#This Row],[rxn]],"RXN-","ENZLOAD-"),ENZLOAD[name],ENZLOAD[flux],0)</f>
        <v>0</v>
      </c>
      <c r="L2853" s="1" t="str">
        <f>"'"&amp;Table5[[#This Row],[rxn]]&amp;"'"&amp;CHAR(9)&amp;IF(AND(Table5[[#This Row],[kapp_slack_ub]]&lt;&gt;0,Table5[[#This Row],[kapp_old]]&lt;$F$1),$F$1,Table5[[#This Row],[kapp_old]])</f>
        <v>'RXN-CO2t_c_vm_FWD-SPONT'	27141.27779288</v>
      </c>
      <c r="M2853" s="1">
        <f>_xlfn.XLOOKUP(Table5[[#This Row],[rxn]],Table3[name],Table3[flux],$F$1)</f>
        <v>27141.277792879999</v>
      </c>
      <c r="N2853" s="1" t="str">
        <f>IFERROR(Table5[[#This Row],[min flux]]/Table5[[#This Row],[associated enzload]],"")</f>
        <v/>
      </c>
      <c r="O2853" s="1">
        <f>_xlfn.NUMBERVALUE(IF(Table5[[#This Row],[flux/enzload]]="","",ABS($N$1-Table5[[#This Row],[flux/enzload]])))</f>
        <v>0</v>
      </c>
      <c r="P2853" s="1">
        <f>Table5[[#This Row],[kapp_old]]+IFERROR(((Table5[[#This Row],[kapp_slack_ub]]-Table5[[#This Row],[kapp_slack_lb]])/Table5[[#This Row],[associated enzload]]),0)</f>
        <v>27141.277792879999</v>
      </c>
      <c r="Q2853" s="1" t="str">
        <f>"'"&amp;Table5[[#This Row],[rxn]]&amp;"'"&amp;CHAR(9)&amp;Table5[[#This Row],[kapp + (slack_ub - slack_lb)/enzload]]</f>
        <v>'RXN-CO2t_c_vm_FWD-SPONT'	27141.27779288</v>
      </c>
      <c r="R2853" s="1">
        <f>_xlfn.XLOOKUP(Table5[[#This Row],[rxn]],Table38[name],Table38[flux],0)</f>
        <v>0</v>
      </c>
      <c r="S2853" s="1">
        <f>_xlfn.XLOOKUP(SUBSTITUTE(Table5[[#This Row],[rxn]],"RXN-","ENZLOAD-"),Table38[name],Table38[flux],0)</f>
        <v>0</v>
      </c>
      <c r="T2853" s="1" t="b">
        <f>AND(Table5[[#This Row],[ENZLOAD flux in kapp-slack.gms]]=0,Table5[[#This Row],[flux in kapp-slack.gms]]&lt;&gt;0,NOT(Table5[[#This Row],[spont or unknown?]]))</f>
        <v>0</v>
      </c>
      <c r="U2853" s="1" t="b">
        <f>OR(_xlfn.TEXTAFTER(Table5[[#This Row],[rxn]],"-",-1)="SPONT",_xlfn.TEXTAFTER(Table5[[#This Row],[rxn]],"-",-1)="UNKNOWN")</f>
        <v>1</v>
      </c>
      <c r="V2853" s="1">
        <f>_xlfn.XLOOKUP(SUBSTITUTE(Table5[[#This Row],[rxn]],"RXN-","ENZLOAD-"),Table4[rxn],Table4[ub],0)</f>
        <v>0</v>
      </c>
      <c r="W2853" s="1" t="b">
        <f>AND(Table5[[#This Row],[FVA ENZLOAD flux UB]]=0,Table5[[#This Row],[ENZ not made when it should be?]])</f>
        <v>0</v>
      </c>
    </row>
    <row r="2854" spans="1:23" hidden="1">
      <c r="A2854" s="1"/>
      <c r="B2854" s="1" t="str">
        <f>_xlfn.TEXTBEFORE(Table38[[#This Row],[all fluxes from kapp-slack]]," ",,,,"")</f>
        <v/>
      </c>
      <c r="C2854" s="1">
        <f>_xlfn.NUMBERVALUE(IFERROR(_xlfn.TEXTAFTER(Table38[[#This Row],[all fluxes from kapp-slack]]," ",-1,,,""),""))</f>
        <v>0</v>
      </c>
      <c r="F2854" s="1" t="s">
        <v>7384</v>
      </c>
      <c r="G2854" s="1" t="str">
        <f>_xlfn.TEXTBEFORE(Table5[[#This Row],[rxn     kapp_old        kapp_slack_ub   kapp_slack_lb]]," ")</f>
        <v>RXN-CO2t_c_vm_REV-SPONT</v>
      </c>
      <c r="H285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85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854" s="1">
        <f>_xlfn.NUMBERVALUE(_xlfn.TEXTAFTER(Table5[[#This Row],[rxn     kapp_old        kapp_slack_ub   kapp_slack_lb]]," ",-1))</f>
        <v>0</v>
      </c>
      <c r="K2854" s="1">
        <f>_xlfn.XLOOKUP(SUBSTITUTE(Table5[[#This Row],[rxn]],"RXN-","ENZLOAD-"),ENZLOAD[name],ENZLOAD[flux],0)</f>
        <v>0</v>
      </c>
      <c r="L2854" s="1" t="str">
        <f>"'"&amp;Table5[[#This Row],[rxn]]&amp;"'"&amp;CHAR(9)&amp;IF(AND(Table5[[#This Row],[kapp_slack_ub]]&lt;&gt;0,Table5[[#This Row],[kapp_old]]&lt;$F$1),$F$1,Table5[[#This Row],[kapp_old]])</f>
        <v>'RXN-CO2t_c_vm_REV-SPONT'	27141.27779288</v>
      </c>
      <c r="M2854" s="1">
        <f>_xlfn.XLOOKUP(Table5[[#This Row],[rxn]],Table3[name],Table3[flux],$F$1)</f>
        <v>27141.277792879999</v>
      </c>
      <c r="N2854" s="1" t="str">
        <f>IFERROR(Table5[[#This Row],[min flux]]/Table5[[#This Row],[associated enzload]],"")</f>
        <v/>
      </c>
      <c r="O2854" s="1">
        <f>_xlfn.NUMBERVALUE(IF(Table5[[#This Row],[flux/enzload]]="","",ABS($N$1-Table5[[#This Row],[flux/enzload]])))</f>
        <v>0</v>
      </c>
      <c r="P2854" s="1">
        <f>Table5[[#This Row],[kapp_old]]+IFERROR(((Table5[[#This Row],[kapp_slack_ub]]-Table5[[#This Row],[kapp_slack_lb]])/Table5[[#This Row],[associated enzload]]),0)</f>
        <v>27141.277792879999</v>
      </c>
      <c r="Q2854" s="1" t="str">
        <f>"'"&amp;Table5[[#This Row],[rxn]]&amp;"'"&amp;CHAR(9)&amp;Table5[[#This Row],[kapp + (slack_ub - slack_lb)/enzload]]</f>
        <v>'RXN-CO2t_c_vm_REV-SPONT'	27141.27779288</v>
      </c>
      <c r="R2854" s="1">
        <f>_xlfn.XLOOKUP(Table5[[#This Row],[rxn]],Table38[name],Table38[flux],0)</f>
        <v>3.9386613085834001E-2</v>
      </c>
      <c r="S2854" s="1">
        <f>_xlfn.XLOOKUP(SUBSTITUTE(Table5[[#This Row],[rxn]],"RXN-","ENZLOAD-"),Table38[name],Table38[flux],0)</f>
        <v>0</v>
      </c>
      <c r="T2854" s="1" t="b">
        <f>AND(Table5[[#This Row],[ENZLOAD flux in kapp-slack.gms]]=0,Table5[[#This Row],[flux in kapp-slack.gms]]&lt;&gt;0,NOT(Table5[[#This Row],[spont or unknown?]]))</f>
        <v>0</v>
      </c>
      <c r="U2854" s="1" t="b">
        <f>OR(_xlfn.TEXTAFTER(Table5[[#This Row],[rxn]],"-",-1)="SPONT",_xlfn.TEXTAFTER(Table5[[#This Row],[rxn]],"-",-1)="UNKNOWN")</f>
        <v>1</v>
      </c>
      <c r="V2854" s="1">
        <f>_xlfn.XLOOKUP(SUBSTITUTE(Table5[[#This Row],[rxn]],"RXN-","ENZLOAD-"),Table4[rxn],Table4[ub],0)</f>
        <v>0</v>
      </c>
      <c r="W2854" s="1" t="b">
        <f>AND(Table5[[#This Row],[FVA ENZLOAD flux UB]]=0,Table5[[#This Row],[ENZ not made when it should be?]])</f>
        <v>0</v>
      </c>
    </row>
    <row r="2855" spans="1:23" hidden="1">
      <c r="A2855" s="1"/>
      <c r="B2855" s="1" t="str">
        <f>_xlfn.TEXTBEFORE(Table38[[#This Row],[all fluxes from kapp-slack]]," ",,,,"")</f>
        <v/>
      </c>
      <c r="C2855" s="1">
        <f>_xlfn.NUMBERVALUE(IFERROR(_xlfn.TEXTAFTER(Table38[[#This Row],[all fluxes from kapp-slack]]," ",-1,,,""),""))</f>
        <v>0</v>
      </c>
      <c r="F2855" s="1" t="s">
        <v>7385</v>
      </c>
      <c r="G2855" s="1" t="str">
        <f>_xlfn.TEXTBEFORE(Table5[[#This Row],[rxn     kapp_old        kapp_slack_ub   kapp_slack_lb]]," ")</f>
        <v>RXN-CO2t_c_x_FWD-SPONT</v>
      </c>
      <c r="H285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85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855" s="1">
        <f>_xlfn.NUMBERVALUE(_xlfn.TEXTAFTER(Table5[[#This Row],[rxn     kapp_old        kapp_slack_ub   kapp_slack_lb]]," ",-1))</f>
        <v>0</v>
      </c>
      <c r="K2855" s="1">
        <f>_xlfn.XLOOKUP(SUBSTITUTE(Table5[[#This Row],[rxn]],"RXN-","ENZLOAD-"),ENZLOAD[name],ENZLOAD[flux],0)</f>
        <v>0</v>
      </c>
      <c r="L2855" s="1" t="str">
        <f>"'"&amp;Table5[[#This Row],[rxn]]&amp;"'"&amp;CHAR(9)&amp;IF(AND(Table5[[#This Row],[kapp_slack_ub]]&lt;&gt;0,Table5[[#This Row],[kapp_old]]&lt;$F$1),$F$1,Table5[[#This Row],[kapp_old]])</f>
        <v>'RXN-CO2t_c_x_FWD-SPONT'	27141.27779288</v>
      </c>
      <c r="M2855" s="1">
        <f>_xlfn.XLOOKUP(Table5[[#This Row],[rxn]],Table3[name],Table3[flux],$F$1)</f>
        <v>27141.277792879999</v>
      </c>
      <c r="N2855" s="1" t="str">
        <f>IFERROR(Table5[[#This Row],[min flux]]/Table5[[#This Row],[associated enzload]],"")</f>
        <v/>
      </c>
      <c r="O2855" s="1">
        <f>_xlfn.NUMBERVALUE(IF(Table5[[#This Row],[flux/enzload]]="","",ABS($N$1-Table5[[#This Row],[flux/enzload]])))</f>
        <v>0</v>
      </c>
      <c r="P2855" s="1">
        <f>Table5[[#This Row],[kapp_old]]+IFERROR(((Table5[[#This Row],[kapp_slack_ub]]-Table5[[#This Row],[kapp_slack_lb]])/Table5[[#This Row],[associated enzload]]),0)</f>
        <v>27141.277792879999</v>
      </c>
      <c r="Q2855" s="1" t="str">
        <f>"'"&amp;Table5[[#This Row],[rxn]]&amp;"'"&amp;CHAR(9)&amp;Table5[[#This Row],[kapp + (slack_ub - slack_lb)/enzload]]</f>
        <v>'RXN-CO2t_c_x_FWD-SPONT'	27141.27779288</v>
      </c>
      <c r="R2855" s="1">
        <f>_xlfn.XLOOKUP(Table5[[#This Row],[rxn]],Table38[name],Table38[flux],0)</f>
        <v>0</v>
      </c>
      <c r="S2855" s="1">
        <f>_xlfn.XLOOKUP(SUBSTITUTE(Table5[[#This Row],[rxn]],"RXN-","ENZLOAD-"),Table38[name],Table38[flux],0)</f>
        <v>0</v>
      </c>
      <c r="T2855" s="1" t="b">
        <f>AND(Table5[[#This Row],[ENZLOAD flux in kapp-slack.gms]]=0,Table5[[#This Row],[flux in kapp-slack.gms]]&lt;&gt;0,NOT(Table5[[#This Row],[spont or unknown?]]))</f>
        <v>0</v>
      </c>
      <c r="U2855" s="1" t="b">
        <f>OR(_xlfn.TEXTAFTER(Table5[[#This Row],[rxn]],"-",-1)="SPONT",_xlfn.TEXTAFTER(Table5[[#This Row],[rxn]],"-",-1)="UNKNOWN")</f>
        <v>1</v>
      </c>
      <c r="V2855" s="1">
        <f>_xlfn.XLOOKUP(SUBSTITUTE(Table5[[#This Row],[rxn]],"RXN-","ENZLOAD-"),Table4[rxn],Table4[ub],0)</f>
        <v>0</v>
      </c>
      <c r="W2855" s="1" t="b">
        <f>AND(Table5[[#This Row],[FVA ENZLOAD flux UB]]=0,Table5[[#This Row],[ENZ not made when it should be?]])</f>
        <v>0</v>
      </c>
    </row>
    <row r="2856" spans="1:23" hidden="1">
      <c r="A2856" s="1"/>
      <c r="B2856" s="1" t="str">
        <f>_xlfn.TEXTBEFORE(Table38[[#This Row],[all fluxes from kapp-slack]]," ",,,,"")</f>
        <v/>
      </c>
      <c r="C2856" s="1">
        <f>_xlfn.NUMBERVALUE(IFERROR(_xlfn.TEXTAFTER(Table38[[#This Row],[all fluxes from kapp-slack]]," ",-1,,,""),""))</f>
        <v>0</v>
      </c>
      <c r="F2856" s="1" t="s">
        <v>7386</v>
      </c>
      <c r="G2856" s="1" t="str">
        <f>_xlfn.TEXTBEFORE(Table5[[#This Row],[rxn     kapp_old        kapp_slack_ub   kapp_slack_lb]]," ")</f>
        <v>RXN-CO2t_c_x_REV-SPONT</v>
      </c>
      <c r="H285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85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856" s="1">
        <f>_xlfn.NUMBERVALUE(_xlfn.TEXTAFTER(Table5[[#This Row],[rxn     kapp_old        kapp_slack_ub   kapp_slack_lb]]," ",-1))</f>
        <v>0</v>
      </c>
      <c r="K2856" s="1">
        <f>_xlfn.XLOOKUP(SUBSTITUTE(Table5[[#This Row],[rxn]],"RXN-","ENZLOAD-"),ENZLOAD[name],ENZLOAD[flux],0)</f>
        <v>0</v>
      </c>
      <c r="L2856" s="1" t="str">
        <f>"'"&amp;Table5[[#This Row],[rxn]]&amp;"'"&amp;CHAR(9)&amp;IF(AND(Table5[[#This Row],[kapp_slack_ub]]&lt;&gt;0,Table5[[#This Row],[kapp_old]]&lt;$F$1),$F$1,Table5[[#This Row],[kapp_old]])</f>
        <v>'RXN-CO2t_c_x_REV-SPONT'	27141.27779288</v>
      </c>
      <c r="M2856" s="1">
        <f>_xlfn.XLOOKUP(Table5[[#This Row],[rxn]],Table3[name],Table3[flux],$F$1)</f>
        <v>27141.277792879999</v>
      </c>
      <c r="N2856" s="1" t="str">
        <f>IFERROR(Table5[[#This Row],[min flux]]/Table5[[#This Row],[associated enzload]],"")</f>
        <v/>
      </c>
      <c r="O2856" s="1">
        <f>_xlfn.NUMBERVALUE(IF(Table5[[#This Row],[flux/enzload]]="","",ABS($N$1-Table5[[#This Row],[flux/enzload]])))</f>
        <v>0</v>
      </c>
      <c r="P2856" s="1">
        <f>Table5[[#This Row],[kapp_old]]+IFERROR(((Table5[[#This Row],[kapp_slack_ub]]-Table5[[#This Row],[kapp_slack_lb]])/Table5[[#This Row],[associated enzload]]),0)</f>
        <v>27141.277792879999</v>
      </c>
      <c r="Q2856" s="1" t="str">
        <f>"'"&amp;Table5[[#This Row],[rxn]]&amp;"'"&amp;CHAR(9)&amp;Table5[[#This Row],[kapp + (slack_ub - slack_lb)/enzload]]</f>
        <v>'RXN-CO2t_c_x_REV-SPONT'	27141.27779288</v>
      </c>
      <c r="R2856" s="1">
        <f>_xlfn.XLOOKUP(Table5[[#This Row],[rxn]],Table38[name],Table38[flux],0)</f>
        <v>0</v>
      </c>
      <c r="S2856" s="1">
        <f>_xlfn.XLOOKUP(SUBSTITUTE(Table5[[#This Row],[rxn]],"RXN-","ENZLOAD-"),Table38[name],Table38[flux],0)</f>
        <v>0</v>
      </c>
      <c r="T2856" s="1" t="b">
        <f>AND(Table5[[#This Row],[ENZLOAD flux in kapp-slack.gms]]=0,Table5[[#This Row],[flux in kapp-slack.gms]]&lt;&gt;0,NOT(Table5[[#This Row],[spont or unknown?]]))</f>
        <v>0</v>
      </c>
      <c r="U2856" s="1" t="b">
        <f>OR(_xlfn.TEXTAFTER(Table5[[#This Row],[rxn]],"-",-1)="SPONT",_xlfn.TEXTAFTER(Table5[[#This Row],[rxn]],"-",-1)="UNKNOWN")</f>
        <v>1</v>
      </c>
      <c r="V2856" s="1">
        <f>_xlfn.XLOOKUP(SUBSTITUTE(Table5[[#This Row],[rxn]],"RXN-","ENZLOAD-"),Table4[rxn],Table4[ub],0)</f>
        <v>0</v>
      </c>
      <c r="W2856" s="1" t="b">
        <f>AND(Table5[[#This Row],[FVA ENZLOAD flux UB]]=0,Table5[[#This Row],[ENZ not made when it should be?]])</f>
        <v>0</v>
      </c>
    </row>
    <row r="2857" spans="1:23" hidden="1">
      <c r="A2857" s="1"/>
      <c r="B2857" s="1" t="str">
        <f>_xlfn.TEXTBEFORE(Table38[[#This Row],[all fluxes from kapp-slack]]," ",,,,"")</f>
        <v/>
      </c>
      <c r="C2857" s="1">
        <f>_xlfn.NUMBERVALUE(IFERROR(_xlfn.TEXTAFTER(Table38[[#This Row],[all fluxes from kapp-slack]]," ",-1,,,""),""))</f>
        <v>0</v>
      </c>
      <c r="F2857" s="1" t="s">
        <v>7387</v>
      </c>
      <c r="G2857" s="1" t="str">
        <f>_xlfn.TEXTBEFORE(Table5[[#This Row],[rxn     kapp_old        kapp_slack_ub   kapp_slack_lb]]," ")</f>
        <v>RXN-COAt_c_l_FWD-SPONT</v>
      </c>
      <c r="H285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85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857" s="1">
        <f>_xlfn.NUMBERVALUE(_xlfn.TEXTAFTER(Table5[[#This Row],[rxn     kapp_old        kapp_slack_ub   kapp_slack_lb]]," ",-1))</f>
        <v>0</v>
      </c>
      <c r="K2857" s="1">
        <f>_xlfn.XLOOKUP(SUBSTITUTE(Table5[[#This Row],[rxn]],"RXN-","ENZLOAD-"),ENZLOAD[name],ENZLOAD[flux],0)</f>
        <v>0</v>
      </c>
      <c r="L2857" s="1" t="str">
        <f>"'"&amp;Table5[[#This Row],[rxn]]&amp;"'"&amp;CHAR(9)&amp;IF(AND(Table5[[#This Row],[kapp_slack_ub]]&lt;&gt;0,Table5[[#This Row],[kapp_old]]&lt;$F$1),$F$1,Table5[[#This Row],[kapp_old]])</f>
        <v>'RXN-COAt_c_l_FWD-SPONT'	27141.27779288</v>
      </c>
      <c r="M2857" s="1">
        <f>_xlfn.XLOOKUP(Table5[[#This Row],[rxn]],Table3[name],Table3[flux],$F$1)</f>
        <v>27141.277792879999</v>
      </c>
      <c r="N2857" s="1" t="str">
        <f>IFERROR(Table5[[#This Row],[min flux]]/Table5[[#This Row],[associated enzload]],"")</f>
        <v/>
      </c>
      <c r="O2857" s="1">
        <f>_xlfn.NUMBERVALUE(IF(Table5[[#This Row],[flux/enzload]]="","",ABS($N$1-Table5[[#This Row],[flux/enzload]])))</f>
        <v>0</v>
      </c>
      <c r="P2857" s="1">
        <f>Table5[[#This Row],[kapp_old]]+IFERROR(((Table5[[#This Row],[kapp_slack_ub]]-Table5[[#This Row],[kapp_slack_lb]])/Table5[[#This Row],[associated enzload]]),0)</f>
        <v>27141.277792879999</v>
      </c>
      <c r="Q2857" s="1" t="str">
        <f>"'"&amp;Table5[[#This Row],[rxn]]&amp;"'"&amp;CHAR(9)&amp;Table5[[#This Row],[kapp + (slack_ub - slack_lb)/enzload]]</f>
        <v>'RXN-COAt_c_l_FWD-SPONT'	27141.27779288</v>
      </c>
      <c r="R2857" s="1">
        <f>_xlfn.XLOOKUP(Table5[[#This Row],[rxn]],Table38[name],Table38[flux],0)</f>
        <v>0</v>
      </c>
      <c r="S2857" s="1">
        <f>_xlfn.XLOOKUP(SUBSTITUTE(Table5[[#This Row],[rxn]],"RXN-","ENZLOAD-"),Table38[name],Table38[flux],0)</f>
        <v>0</v>
      </c>
      <c r="T2857" s="1" t="b">
        <f>AND(Table5[[#This Row],[ENZLOAD flux in kapp-slack.gms]]=0,Table5[[#This Row],[flux in kapp-slack.gms]]&lt;&gt;0,NOT(Table5[[#This Row],[spont or unknown?]]))</f>
        <v>0</v>
      </c>
      <c r="U2857" s="1" t="b">
        <f>OR(_xlfn.TEXTAFTER(Table5[[#This Row],[rxn]],"-",-1)="SPONT",_xlfn.TEXTAFTER(Table5[[#This Row],[rxn]],"-",-1)="UNKNOWN")</f>
        <v>1</v>
      </c>
      <c r="V2857" s="1">
        <f>_xlfn.XLOOKUP(SUBSTITUTE(Table5[[#This Row],[rxn]],"RXN-","ENZLOAD-"),Table4[rxn],Table4[ub],0)</f>
        <v>0</v>
      </c>
      <c r="W2857" s="1" t="b">
        <f>AND(Table5[[#This Row],[FVA ENZLOAD flux UB]]=0,Table5[[#This Row],[ENZ not made when it should be?]])</f>
        <v>0</v>
      </c>
    </row>
    <row r="2858" spans="1:23" hidden="1">
      <c r="A2858" s="1"/>
      <c r="B2858" s="1" t="str">
        <f>_xlfn.TEXTBEFORE(Table38[[#This Row],[all fluxes from kapp-slack]]," ",,,,"")</f>
        <v/>
      </c>
      <c r="C2858" s="1">
        <f>_xlfn.NUMBERVALUE(IFERROR(_xlfn.TEXTAFTER(Table38[[#This Row],[all fluxes from kapp-slack]]," ",-1,,,""),""))</f>
        <v>0</v>
      </c>
      <c r="F2858" s="1" t="s">
        <v>7388</v>
      </c>
      <c r="G2858" s="1" t="str">
        <f>_xlfn.TEXTBEFORE(Table5[[#This Row],[rxn     kapp_old        kapp_slack_ub   kapp_slack_lb]]," ")</f>
        <v>RXN-COAt_c_l_REV-SPONT</v>
      </c>
      <c r="H285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85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858" s="1">
        <f>_xlfn.NUMBERVALUE(_xlfn.TEXTAFTER(Table5[[#This Row],[rxn     kapp_old        kapp_slack_ub   kapp_slack_lb]]," ",-1))</f>
        <v>0</v>
      </c>
      <c r="K2858" s="1">
        <f>_xlfn.XLOOKUP(SUBSTITUTE(Table5[[#This Row],[rxn]],"RXN-","ENZLOAD-"),ENZLOAD[name],ENZLOAD[flux],0)</f>
        <v>0</v>
      </c>
      <c r="L2858" s="1" t="str">
        <f>"'"&amp;Table5[[#This Row],[rxn]]&amp;"'"&amp;CHAR(9)&amp;IF(AND(Table5[[#This Row],[kapp_slack_ub]]&lt;&gt;0,Table5[[#This Row],[kapp_old]]&lt;$F$1),$F$1,Table5[[#This Row],[kapp_old]])</f>
        <v>'RXN-COAt_c_l_REV-SPONT'	27141.27779288</v>
      </c>
      <c r="M2858" s="1">
        <f>_xlfn.XLOOKUP(Table5[[#This Row],[rxn]],Table3[name],Table3[flux],$F$1)</f>
        <v>27141.277792879999</v>
      </c>
      <c r="N2858" s="1" t="str">
        <f>IFERROR(Table5[[#This Row],[min flux]]/Table5[[#This Row],[associated enzload]],"")</f>
        <v/>
      </c>
      <c r="O2858" s="1">
        <f>_xlfn.NUMBERVALUE(IF(Table5[[#This Row],[flux/enzload]]="","",ABS($N$1-Table5[[#This Row],[flux/enzload]])))</f>
        <v>0</v>
      </c>
      <c r="P2858" s="1">
        <f>Table5[[#This Row],[kapp_old]]+IFERROR(((Table5[[#This Row],[kapp_slack_ub]]-Table5[[#This Row],[kapp_slack_lb]])/Table5[[#This Row],[associated enzload]]),0)</f>
        <v>27141.277792879999</v>
      </c>
      <c r="Q2858" s="1" t="str">
        <f>"'"&amp;Table5[[#This Row],[rxn]]&amp;"'"&amp;CHAR(9)&amp;Table5[[#This Row],[kapp + (slack_ub - slack_lb)/enzload]]</f>
        <v>'RXN-COAt_c_l_REV-SPONT'	27141.27779288</v>
      </c>
      <c r="R2858" s="1">
        <f>_xlfn.XLOOKUP(Table5[[#This Row],[rxn]],Table38[name],Table38[flux],0)</f>
        <v>4.6830853607400004E-3</v>
      </c>
      <c r="S2858" s="1">
        <f>_xlfn.XLOOKUP(SUBSTITUTE(Table5[[#This Row],[rxn]],"RXN-","ENZLOAD-"),Table38[name],Table38[flux],0)</f>
        <v>0</v>
      </c>
      <c r="T2858" s="1" t="b">
        <f>AND(Table5[[#This Row],[ENZLOAD flux in kapp-slack.gms]]=0,Table5[[#This Row],[flux in kapp-slack.gms]]&lt;&gt;0,NOT(Table5[[#This Row],[spont or unknown?]]))</f>
        <v>0</v>
      </c>
      <c r="U2858" s="1" t="b">
        <f>OR(_xlfn.TEXTAFTER(Table5[[#This Row],[rxn]],"-",-1)="SPONT",_xlfn.TEXTAFTER(Table5[[#This Row],[rxn]],"-",-1)="UNKNOWN")</f>
        <v>1</v>
      </c>
      <c r="V2858" s="1">
        <f>_xlfn.XLOOKUP(SUBSTITUTE(Table5[[#This Row],[rxn]],"RXN-","ENZLOAD-"),Table4[rxn],Table4[ub],0)</f>
        <v>0</v>
      </c>
      <c r="W2858" s="1" t="b">
        <f>AND(Table5[[#This Row],[FVA ENZLOAD flux UB]]=0,Table5[[#This Row],[ENZ not made when it should be?]])</f>
        <v>0</v>
      </c>
    </row>
    <row r="2859" spans="1:23" hidden="1">
      <c r="F2859" s="1" t="s">
        <v>7390</v>
      </c>
      <c r="G2859" s="1" t="str">
        <f>_xlfn.TEXTBEFORE(Table5[[#This Row],[rxn     kapp_old        kapp_slack_ub   kapp_slack_lb]]," ")</f>
        <v>RXN-COAt_c_mm_FWD-UNKNOWN</v>
      </c>
      <c r="H285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85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859" s="1">
        <f>_xlfn.NUMBERVALUE(_xlfn.TEXTAFTER(Table5[[#This Row],[rxn     kapp_old        kapp_slack_ub   kapp_slack_lb]]," ",-1))</f>
        <v>0</v>
      </c>
      <c r="K2859" s="1">
        <f>_xlfn.XLOOKUP(SUBSTITUTE(Table5[[#This Row],[rxn]],"RXN-","ENZLOAD-"),ENZLOAD[name],ENZLOAD[flux],0)</f>
        <v>0</v>
      </c>
      <c r="L2859" s="1" t="str">
        <f>"'"&amp;Table5[[#This Row],[rxn]]&amp;"'"&amp;CHAR(9)&amp;IF(AND(Table5[[#This Row],[kapp_slack_ub]]&lt;&gt;0,Table5[[#This Row],[kapp_old]]&lt;$F$1),$F$1,Table5[[#This Row],[kapp_old]])</f>
        <v>'RXN-COAt_c_mm_FWD-UNKNOWN'	27141.27779288</v>
      </c>
      <c r="M2859" s="1">
        <f>_xlfn.XLOOKUP(Table5[[#This Row],[rxn]],Table3[name],Table3[flux],$F$1)</f>
        <v>27141.277792879999</v>
      </c>
      <c r="N2859" s="1" t="str">
        <f>IFERROR(Table5[[#This Row],[min flux]]/Table5[[#This Row],[associated enzload]],"")</f>
        <v/>
      </c>
      <c r="O2859" s="1">
        <f>_xlfn.NUMBERVALUE(IF(Table5[[#This Row],[flux/enzload]]="","",ABS($N$1-Table5[[#This Row],[flux/enzload]])))</f>
        <v>0</v>
      </c>
      <c r="P2859" s="1">
        <f>Table5[[#This Row],[kapp_old]]+IFERROR(((Table5[[#This Row],[kapp_slack_ub]]-Table5[[#This Row],[kapp_slack_lb]])/Table5[[#This Row],[associated enzload]]),0)</f>
        <v>27141.277792879999</v>
      </c>
      <c r="Q2859" s="1" t="str">
        <f>"'"&amp;Table5[[#This Row],[rxn]]&amp;"'"&amp;CHAR(9)&amp;Table5[[#This Row],[kapp + (slack_ub - slack_lb)/enzload]]</f>
        <v>'RXN-COAt_c_mm_FWD-UNKNOWN'	27141.27779288</v>
      </c>
      <c r="R2859" s="1">
        <f>_xlfn.XLOOKUP(Table5[[#This Row],[rxn]],Table38[name],Table38[flux],0)</f>
        <v>0</v>
      </c>
      <c r="S2859" s="1">
        <f>_xlfn.XLOOKUP(SUBSTITUTE(Table5[[#This Row],[rxn]],"RXN-","ENZLOAD-"),Table38[name],Table38[flux],0)</f>
        <v>0</v>
      </c>
      <c r="T2859" s="1" t="b">
        <f>AND(Table5[[#This Row],[ENZLOAD flux in kapp-slack.gms]]=0,Table5[[#This Row],[flux in kapp-slack.gms]]&lt;&gt;0,NOT(Table5[[#This Row],[spont or unknown?]]))</f>
        <v>0</v>
      </c>
      <c r="U2859" s="1" t="b">
        <f>OR(_xlfn.TEXTAFTER(Table5[[#This Row],[rxn]],"-",-1)="SPONT",_xlfn.TEXTAFTER(Table5[[#This Row],[rxn]],"-",-1)="UNKNOWN")</f>
        <v>1</v>
      </c>
      <c r="V2859" s="1">
        <f>_xlfn.XLOOKUP(SUBSTITUTE(Table5[[#This Row],[rxn]],"RXN-","ENZLOAD-"),Table4[rxn],Table4[ub],0)</f>
        <v>0</v>
      </c>
      <c r="W2859" s="1" t="b">
        <f>AND(Table5[[#This Row],[FVA ENZLOAD flux UB]]=0,Table5[[#This Row],[ENZ not made when it should be?]])</f>
        <v>0</v>
      </c>
    </row>
    <row r="2860" spans="1:23" hidden="1">
      <c r="F2860" s="1" t="s">
        <v>7391</v>
      </c>
      <c r="G2860" s="1" t="str">
        <f>_xlfn.TEXTBEFORE(Table5[[#This Row],[rxn     kapp_old        kapp_slack_ub   kapp_slack_lb]]," ")</f>
        <v>RXN-COAt_c_mm_REV-UNKNOWN</v>
      </c>
      <c r="H286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86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860" s="1">
        <f>_xlfn.NUMBERVALUE(_xlfn.TEXTAFTER(Table5[[#This Row],[rxn     kapp_old        kapp_slack_ub   kapp_slack_lb]]," ",-1))</f>
        <v>0</v>
      </c>
      <c r="K2860" s="1">
        <f>_xlfn.XLOOKUP(SUBSTITUTE(Table5[[#This Row],[rxn]],"RXN-","ENZLOAD-"),ENZLOAD[name],ENZLOAD[flux],0)</f>
        <v>0</v>
      </c>
      <c r="L2860" s="1" t="str">
        <f>"'"&amp;Table5[[#This Row],[rxn]]&amp;"'"&amp;CHAR(9)&amp;IF(AND(Table5[[#This Row],[kapp_slack_ub]]&lt;&gt;0,Table5[[#This Row],[kapp_old]]&lt;$F$1),$F$1,Table5[[#This Row],[kapp_old]])</f>
        <v>'RXN-COAt_c_mm_REV-UNKNOWN'	27141.27779288</v>
      </c>
      <c r="M2860" s="1">
        <f>_xlfn.XLOOKUP(Table5[[#This Row],[rxn]],Table3[name],Table3[flux],$F$1)</f>
        <v>27141.277792879999</v>
      </c>
      <c r="N2860" s="1" t="str">
        <f>IFERROR(Table5[[#This Row],[min flux]]/Table5[[#This Row],[associated enzload]],"")</f>
        <v/>
      </c>
      <c r="O2860" s="1">
        <f>_xlfn.NUMBERVALUE(IF(Table5[[#This Row],[flux/enzload]]="","",ABS($N$1-Table5[[#This Row],[flux/enzload]])))</f>
        <v>0</v>
      </c>
      <c r="P2860" s="1">
        <f>Table5[[#This Row],[kapp_old]]+IFERROR(((Table5[[#This Row],[kapp_slack_ub]]-Table5[[#This Row],[kapp_slack_lb]])/Table5[[#This Row],[associated enzload]]),0)</f>
        <v>27141.277792879999</v>
      </c>
      <c r="Q2860" s="1" t="str">
        <f>"'"&amp;Table5[[#This Row],[rxn]]&amp;"'"&amp;CHAR(9)&amp;Table5[[#This Row],[kapp + (slack_ub - slack_lb)/enzload]]</f>
        <v>'RXN-COAt_c_mm_REV-UNKNOWN'	27141.27779288</v>
      </c>
      <c r="R2860" s="1">
        <f>_xlfn.XLOOKUP(Table5[[#This Row],[rxn]],Table38[name],Table38[flux],0)</f>
        <v>0</v>
      </c>
      <c r="S2860" s="1">
        <f>_xlfn.XLOOKUP(SUBSTITUTE(Table5[[#This Row],[rxn]],"RXN-","ENZLOAD-"),Table38[name],Table38[flux],0)</f>
        <v>0</v>
      </c>
      <c r="T2860" s="1" t="b">
        <f>AND(Table5[[#This Row],[ENZLOAD flux in kapp-slack.gms]]=0,Table5[[#This Row],[flux in kapp-slack.gms]]&lt;&gt;0,NOT(Table5[[#This Row],[spont or unknown?]]))</f>
        <v>0</v>
      </c>
      <c r="U2860" s="1" t="b">
        <f>OR(_xlfn.TEXTAFTER(Table5[[#This Row],[rxn]],"-",-1)="SPONT",_xlfn.TEXTAFTER(Table5[[#This Row],[rxn]],"-",-1)="UNKNOWN")</f>
        <v>1</v>
      </c>
      <c r="V2860" s="1">
        <f>_xlfn.XLOOKUP(SUBSTITUTE(Table5[[#This Row],[rxn]],"RXN-","ENZLOAD-"),Table4[rxn],Table4[ub],0)</f>
        <v>0</v>
      </c>
      <c r="W2860" s="1" t="b">
        <f>AND(Table5[[#This Row],[FVA ENZLOAD flux UB]]=0,Table5[[#This Row],[ENZ not made when it should be?]])</f>
        <v>0</v>
      </c>
    </row>
    <row r="2861" spans="1:23" hidden="1">
      <c r="F2861" s="1" t="s">
        <v>7392</v>
      </c>
      <c r="G2861" s="1" t="str">
        <f>_xlfn.TEXTBEFORE(Table5[[#This Row],[rxn     kapp_old        kapp_slack_ub   kapp_slack_lb]]," ")</f>
        <v>RXN-COAt_c_n_FWD-SPONT</v>
      </c>
      <c r="H286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86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861" s="1">
        <f>_xlfn.NUMBERVALUE(_xlfn.TEXTAFTER(Table5[[#This Row],[rxn     kapp_old        kapp_slack_ub   kapp_slack_lb]]," ",-1))</f>
        <v>0</v>
      </c>
      <c r="K2861" s="1">
        <f>_xlfn.XLOOKUP(SUBSTITUTE(Table5[[#This Row],[rxn]],"RXN-","ENZLOAD-"),ENZLOAD[name],ENZLOAD[flux],0)</f>
        <v>0</v>
      </c>
      <c r="L2861" s="1" t="str">
        <f>"'"&amp;Table5[[#This Row],[rxn]]&amp;"'"&amp;CHAR(9)&amp;IF(AND(Table5[[#This Row],[kapp_slack_ub]]&lt;&gt;0,Table5[[#This Row],[kapp_old]]&lt;$F$1),$F$1,Table5[[#This Row],[kapp_old]])</f>
        <v>'RXN-COAt_c_n_FWD-SPONT'	27141.27779288</v>
      </c>
      <c r="M2861" s="1">
        <f>_xlfn.XLOOKUP(Table5[[#This Row],[rxn]],Table3[name],Table3[flux],$F$1)</f>
        <v>27141.277792879999</v>
      </c>
      <c r="N2861" s="1" t="str">
        <f>IFERROR(Table5[[#This Row],[min flux]]/Table5[[#This Row],[associated enzload]],"")</f>
        <v/>
      </c>
      <c r="O2861" s="1">
        <f>_xlfn.NUMBERVALUE(IF(Table5[[#This Row],[flux/enzload]]="","",ABS($N$1-Table5[[#This Row],[flux/enzload]])))</f>
        <v>0</v>
      </c>
      <c r="P2861" s="1">
        <f>Table5[[#This Row],[kapp_old]]+IFERROR(((Table5[[#This Row],[kapp_slack_ub]]-Table5[[#This Row],[kapp_slack_lb]])/Table5[[#This Row],[associated enzload]]),0)</f>
        <v>27141.277792879999</v>
      </c>
      <c r="Q2861" s="1" t="str">
        <f>"'"&amp;Table5[[#This Row],[rxn]]&amp;"'"&amp;CHAR(9)&amp;Table5[[#This Row],[kapp + (slack_ub - slack_lb)/enzload]]</f>
        <v>'RXN-COAt_c_n_FWD-SPONT'	27141.27779288</v>
      </c>
      <c r="R2861" s="1">
        <f>_xlfn.XLOOKUP(Table5[[#This Row],[rxn]],Table38[name],Table38[flux],0)</f>
        <v>0</v>
      </c>
      <c r="S2861" s="1">
        <f>_xlfn.XLOOKUP(SUBSTITUTE(Table5[[#This Row],[rxn]],"RXN-","ENZLOAD-"),Table38[name],Table38[flux],0)</f>
        <v>0</v>
      </c>
      <c r="T2861" s="1" t="b">
        <f>AND(Table5[[#This Row],[ENZLOAD flux in kapp-slack.gms]]=0,Table5[[#This Row],[flux in kapp-slack.gms]]&lt;&gt;0,NOT(Table5[[#This Row],[spont or unknown?]]))</f>
        <v>0</v>
      </c>
      <c r="U2861" s="1" t="b">
        <f>OR(_xlfn.TEXTAFTER(Table5[[#This Row],[rxn]],"-",-1)="SPONT",_xlfn.TEXTAFTER(Table5[[#This Row],[rxn]],"-",-1)="UNKNOWN")</f>
        <v>1</v>
      </c>
      <c r="V2861" s="1">
        <f>_xlfn.XLOOKUP(SUBSTITUTE(Table5[[#This Row],[rxn]],"RXN-","ENZLOAD-"),Table4[rxn],Table4[ub],0)</f>
        <v>0</v>
      </c>
      <c r="W2861" s="1" t="b">
        <f>AND(Table5[[#This Row],[FVA ENZLOAD flux UB]]=0,Table5[[#This Row],[ENZ not made when it should be?]])</f>
        <v>0</v>
      </c>
    </row>
    <row r="2862" spans="1:23" hidden="1">
      <c r="F2862" s="1" t="s">
        <v>7393</v>
      </c>
      <c r="G2862" s="1" t="str">
        <f>_xlfn.TEXTBEFORE(Table5[[#This Row],[rxn     kapp_old        kapp_slack_ub   kapp_slack_lb]]," ")</f>
        <v>RXN-COAt_c_n_REV-SPONT</v>
      </c>
      <c r="H286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86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862" s="1">
        <f>_xlfn.NUMBERVALUE(_xlfn.TEXTAFTER(Table5[[#This Row],[rxn     kapp_old        kapp_slack_ub   kapp_slack_lb]]," ",-1))</f>
        <v>0</v>
      </c>
      <c r="K2862" s="1">
        <f>_xlfn.XLOOKUP(SUBSTITUTE(Table5[[#This Row],[rxn]],"RXN-","ENZLOAD-"),ENZLOAD[name],ENZLOAD[flux],0)</f>
        <v>0</v>
      </c>
      <c r="L2862" s="1" t="str">
        <f>"'"&amp;Table5[[#This Row],[rxn]]&amp;"'"&amp;CHAR(9)&amp;IF(AND(Table5[[#This Row],[kapp_slack_ub]]&lt;&gt;0,Table5[[#This Row],[kapp_old]]&lt;$F$1),$F$1,Table5[[#This Row],[kapp_old]])</f>
        <v>'RXN-COAt_c_n_REV-SPONT'	27141.27779288</v>
      </c>
      <c r="M2862" s="1">
        <f>_xlfn.XLOOKUP(Table5[[#This Row],[rxn]],Table3[name],Table3[flux],$F$1)</f>
        <v>27141.277792879999</v>
      </c>
      <c r="N2862" s="1" t="str">
        <f>IFERROR(Table5[[#This Row],[min flux]]/Table5[[#This Row],[associated enzload]],"")</f>
        <v/>
      </c>
      <c r="O2862" s="1">
        <f>_xlfn.NUMBERVALUE(IF(Table5[[#This Row],[flux/enzload]]="","",ABS($N$1-Table5[[#This Row],[flux/enzload]])))</f>
        <v>0</v>
      </c>
      <c r="P2862" s="1">
        <f>Table5[[#This Row],[kapp_old]]+IFERROR(((Table5[[#This Row],[kapp_slack_ub]]-Table5[[#This Row],[kapp_slack_lb]])/Table5[[#This Row],[associated enzload]]),0)</f>
        <v>27141.277792879999</v>
      </c>
      <c r="Q2862" s="1" t="str">
        <f>"'"&amp;Table5[[#This Row],[rxn]]&amp;"'"&amp;CHAR(9)&amp;Table5[[#This Row],[kapp + (slack_ub - slack_lb)/enzload]]</f>
        <v>'RXN-COAt_c_n_REV-SPONT'	27141.27779288</v>
      </c>
      <c r="R2862" s="1">
        <f>_xlfn.XLOOKUP(Table5[[#This Row],[rxn]],Table38[name],Table38[flux],0)</f>
        <v>0</v>
      </c>
      <c r="S2862" s="1">
        <f>_xlfn.XLOOKUP(SUBSTITUTE(Table5[[#This Row],[rxn]],"RXN-","ENZLOAD-"),Table38[name],Table38[flux],0)</f>
        <v>0</v>
      </c>
      <c r="T2862" s="1" t="b">
        <f>AND(Table5[[#This Row],[ENZLOAD flux in kapp-slack.gms]]=0,Table5[[#This Row],[flux in kapp-slack.gms]]&lt;&gt;0,NOT(Table5[[#This Row],[spont or unknown?]]))</f>
        <v>0</v>
      </c>
      <c r="U2862" s="1" t="b">
        <f>OR(_xlfn.TEXTAFTER(Table5[[#This Row],[rxn]],"-",-1)="SPONT",_xlfn.TEXTAFTER(Table5[[#This Row],[rxn]],"-",-1)="UNKNOWN")</f>
        <v>1</v>
      </c>
      <c r="V2862" s="1">
        <f>_xlfn.XLOOKUP(SUBSTITUTE(Table5[[#This Row],[rxn]],"RXN-","ENZLOAD-"),Table4[rxn],Table4[ub],0)</f>
        <v>0</v>
      </c>
      <c r="W2862" s="1" t="b">
        <f>AND(Table5[[#This Row],[FVA ENZLOAD flux UB]]=0,Table5[[#This Row],[ENZ not made when it should be?]])</f>
        <v>0</v>
      </c>
    </row>
    <row r="2863" spans="1:23" hidden="1">
      <c r="F2863" s="1" t="s">
        <v>7394</v>
      </c>
      <c r="G2863" s="1" t="str">
        <f>_xlfn.TEXTBEFORE(Table5[[#This Row],[rxn     kapp_old        kapp_slack_ub   kapp_slack_lb]]," ")</f>
        <v>RXN-COAt_c_r_FWD-SPONT</v>
      </c>
      <c r="H286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86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863" s="1">
        <f>_xlfn.NUMBERVALUE(_xlfn.TEXTAFTER(Table5[[#This Row],[rxn     kapp_old        kapp_slack_ub   kapp_slack_lb]]," ",-1))</f>
        <v>0</v>
      </c>
      <c r="K2863" s="1">
        <f>_xlfn.XLOOKUP(SUBSTITUTE(Table5[[#This Row],[rxn]],"RXN-","ENZLOAD-"),ENZLOAD[name],ENZLOAD[flux],0)</f>
        <v>0</v>
      </c>
      <c r="L2863" s="1" t="str">
        <f>"'"&amp;Table5[[#This Row],[rxn]]&amp;"'"&amp;CHAR(9)&amp;IF(AND(Table5[[#This Row],[kapp_slack_ub]]&lt;&gt;0,Table5[[#This Row],[kapp_old]]&lt;$F$1),$F$1,Table5[[#This Row],[kapp_old]])</f>
        <v>'RXN-COAt_c_r_FWD-SPONT'	27141.27779288</v>
      </c>
      <c r="M2863" s="1">
        <f>_xlfn.XLOOKUP(Table5[[#This Row],[rxn]],Table3[name],Table3[flux],$F$1)</f>
        <v>27141.277792879999</v>
      </c>
      <c r="N2863" s="1" t="str">
        <f>IFERROR(Table5[[#This Row],[min flux]]/Table5[[#This Row],[associated enzload]],"")</f>
        <v/>
      </c>
      <c r="O2863" s="1">
        <f>_xlfn.NUMBERVALUE(IF(Table5[[#This Row],[flux/enzload]]="","",ABS($N$1-Table5[[#This Row],[flux/enzload]])))</f>
        <v>0</v>
      </c>
      <c r="P2863" s="1">
        <f>Table5[[#This Row],[kapp_old]]+IFERROR(((Table5[[#This Row],[kapp_slack_ub]]-Table5[[#This Row],[kapp_slack_lb]])/Table5[[#This Row],[associated enzload]]),0)</f>
        <v>27141.277792879999</v>
      </c>
      <c r="Q2863" s="1" t="str">
        <f>"'"&amp;Table5[[#This Row],[rxn]]&amp;"'"&amp;CHAR(9)&amp;Table5[[#This Row],[kapp + (slack_ub - slack_lb)/enzload]]</f>
        <v>'RXN-COAt_c_r_FWD-SPONT'	27141.27779288</v>
      </c>
      <c r="R2863" s="1">
        <f>_xlfn.XLOOKUP(Table5[[#This Row],[rxn]],Table38[name],Table38[flux],0)</f>
        <v>999.98720842517901</v>
      </c>
      <c r="S2863" s="1">
        <f>_xlfn.XLOOKUP(SUBSTITUTE(Table5[[#This Row],[rxn]],"RXN-","ENZLOAD-"),Table38[name],Table38[flux],0)</f>
        <v>0</v>
      </c>
      <c r="T2863" s="1" t="b">
        <f>AND(Table5[[#This Row],[ENZLOAD flux in kapp-slack.gms]]=0,Table5[[#This Row],[flux in kapp-slack.gms]]&lt;&gt;0,NOT(Table5[[#This Row],[spont or unknown?]]))</f>
        <v>0</v>
      </c>
      <c r="U2863" s="1" t="b">
        <f>OR(_xlfn.TEXTAFTER(Table5[[#This Row],[rxn]],"-",-1)="SPONT",_xlfn.TEXTAFTER(Table5[[#This Row],[rxn]],"-",-1)="UNKNOWN")</f>
        <v>1</v>
      </c>
      <c r="V2863" s="1">
        <f>_xlfn.XLOOKUP(SUBSTITUTE(Table5[[#This Row],[rxn]],"RXN-","ENZLOAD-"),Table4[rxn],Table4[ub],0)</f>
        <v>0</v>
      </c>
      <c r="W2863" s="1" t="b">
        <f>AND(Table5[[#This Row],[FVA ENZLOAD flux UB]]=0,Table5[[#This Row],[ENZ not made when it should be?]])</f>
        <v>0</v>
      </c>
    </row>
    <row r="2864" spans="1:23" hidden="1">
      <c r="F2864" s="1" t="s">
        <v>7395</v>
      </c>
      <c r="G2864" s="1" t="str">
        <f>_xlfn.TEXTBEFORE(Table5[[#This Row],[rxn     kapp_old        kapp_slack_ub   kapp_slack_lb]]," ")</f>
        <v>RXN-COAt_c_r_REV-SPONT</v>
      </c>
      <c r="H286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86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864" s="1">
        <f>_xlfn.NUMBERVALUE(_xlfn.TEXTAFTER(Table5[[#This Row],[rxn     kapp_old        kapp_slack_ub   kapp_slack_lb]]," ",-1))</f>
        <v>0</v>
      </c>
      <c r="K2864" s="1">
        <f>_xlfn.XLOOKUP(SUBSTITUTE(Table5[[#This Row],[rxn]],"RXN-","ENZLOAD-"),ENZLOAD[name],ENZLOAD[flux],0)</f>
        <v>0</v>
      </c>
      <c r="L2864" s="1" t="str">
        <f>"'"&amp;Table5[[#This Row],[rxn]]&amp;"'"&amp;CHAR(9)&amp;IF(AND(Table5[[#This Row],[kapp_slack_ub]]&lt;&gt;0,Table5[[#This Row],[kapp_old]]&lt;$F$1),$F$1,Table5[[#This Row],[kapp_old]])</f>
        <v>'RXN-COAt_c_r_REV-SPONT'	27141.27779288</v>
      </c>
      <c r="M2864" s="1">
        <f>_xlfn.XLOOKUP(Table5[[#This Row],[rxn]],Table3[name],Table3[flux],$F$1)</f>
        <v>1.2573952786761501E-2</v>
      </c>
      <c r="N2864" s="1" t="str">
        <f>IFERROR(Table5[[#This Row],[min flux]]/Table5[[#This Row],[associated enzload]],"")</f>
        <v/>
      </c>
      <c r="O2864" s="1">
        <f>_xlfn.NUMBERVALUE(IF(Table5[[#This Row],[flux/enzload]]="","",ABS($N$1-Table5[[#This Row],[flux/enzload]])))</f>
        <v>0</v>
      </c>
      <c r="P2864" s="1">
        <f>Table5[[#This Row],[kapp_old]]+IFERROR(((Table5[[#This Row],[kapp_slack_ub]]-Table5[[#This Row],[kapp_slack_lb]])/Table5[[#This Row],[associated enzload]]),0)</f>
        <v>27141.277792879999</v>
      </c>
      <c r="Q2864" s="1" t="str">
        <f>"'"&amp;Table5[[#This Row],[rxn]]&amp;"'"&amp;CHAR(9)&amp;Table5[[#This Row],[kapp + (slack_ub - slack_lb)/enzload]]</f>
        <v>'RXN-COAt_c_r_REV-SPONT'	27141.27779288</v>
      </c>
      <c r="R2864" s="1">
        <f>_xlfn.XLOOKUP(Table5[[#This Row],[rxn]],Table38[name],Table38[flux],0)</f>
        <v>1000</v>
      </c>
      <c r="S2864" s="1">
        <f>_xlfn.XLOOKUP(SUBSTITUTE(Table5[[#This Row],[rxn]],"RXN-","ENZLOAD-"),Table38[name],Table38[flux],0)</f>
        <v>0</v>
      </c>
      <c r="T2864" s="1" t="b">
        <f>AND(Table5[[#This Row],[ENZLOAD flux in kapp-slack.gms]]=0,Table5[[#This Row],[flux in kapp-slack.gms]]&lt;&gt;0,NOT(Table5[[#This Row],[spont or unknown?]]))</f>
        <v>0</v>
      </c>
      <c r="U2864" s="1" t="b">
        <f>OR(_xlfn.TEXTAFTER(Table5[[#This Row],[rxn]],"-",-1)="SPONT",_xlfn.TEXTAFTER(Table5[[#This Row],[rxn]],"-",-1)="UNKNOWN")</f>
        <v>1</v>
      </c>
      <c r="V2864" s="1">
        <f>_xlfn.XLOOKUP(SUBSTITUTE(Table5[[#This Row],[rxn]],"RXN-","ENZLOAD-"),Table4[rxn],Table4[ub],0)</f>
        <v>0</v>
      </c>
      <c r="W2864" s="1" t="b">
        <f>AND(Table5[[#This Row],[FVA ENZLOAD flux UB]]=0,Table5[[#This Row],[ENZ not made when it should be?]])</f>
        <v>0</v>
      </c>
    </row>
    <row r="2865" spans="6:23" hidden="1">
      <c r="F2865" s="1" t="s">
        <v>7396</v>
      </c>
      <c r="G2865" s="1" t="str">
        <f>_xlfn.TEXTBEFORE(Table5[[#This Row],[rxn     kapp_old        kapp_slack_ub   kapp_slack_lb]]," ")</f>
        <v>RXN-COAt_c_rm_FWD-SPONT</v>
      </c>
      <c r="H286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86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865" s="1">
        <f>_xlfn.NUMBERVALUE(_xlfn.TEXTAFTER(Table5[[#This Row],[rxn     kapp_old        kapp_slack_ub   kapp_slack_lb]]," ",-1))</f>
        <v>0</v>
      </c>
      <c r="K2865" s="1">
        <f>_xlfn.XLOOKUP(SUBSTITUTE(Table5[[#This Row],[rxn]],"RXN-","ENZLOAD-"),ENZLOAD[name],ENZLOAD[flux],0)</f>
        <v>0</v>
      </c>
      <c r="L2865" s="1" t="str">
        <f>"'"&amp;Table5[[#This Row],[rxn]]&amp;"'"&amp;CHAR(9)&amp;IF(AND(Table5[[#This Row],[kapp_slack_ub]]&lt;&gt;0,Table5[[#This Row],[kapp_old]]&lt;$F$1),$F$1,Table5[[#This Row],[kapp_old]])</f>
        <v>'RXN-COAt_c_rm_FWD-SPONT'	27141.27779288</v>
      </c>
      <c r="M2865" s="1">
        <f>_xlfn.XLOOKUP(Table5[[#This Row],[rxn]],Table3[name],Table3[flux],$F$1)</f>
        <v>27141.277792879999</v>
      </c>
      <c r="N2865" s="1" t="str">
        <f>IFERROR(Table5[[#This Row],[min flux]]/Table5[[#This Row],[associated enzload]],"")</f>
        <v/>
      </c>
      <c r="O2865" s="1">
        <f>_xlfn.NUMBERVALUE(IF(Table5[[#This Row],[flux/enzload]]="","",ABS($N$1-Table5[[#This Row],[flux/enzload]])))</f>
        <v>0</v>
      </c>
      <c r="P2865" s="1">
        <f>Table5[[#This Row],[kapp_old]]+IFERROR(((Table5[[#This Row],[kapp_slack_ub]]-Table5[[#This Row],[kapp_slack_lb]])/Table5[[#This Row],[associated enzload]]),0)</f>
        <v>27141.277792879999</v>
      </c>
      <c r="Q2865" s="1" t="str">
        <f>"'"&amp;Table5[[#This Row],[rxn]]&amp;"'"&amp;CHAR(9)&amp;Table5[[#This Row],[kapp + (slack_ub - slack_lb)/enzload]]</f>
        <v>'RXN-COAt_c_rm_FWD-SPONT'	27141.27779288</v>
      </c>
      <c r="R2865" s="1">
        <f>_xlfn.XLOOKUP(Table5[[#This Row],[rxn]],Table38[name],Table38[flux],0)</f>
        <v>0</v>
      </c>
      <c r="S2865" s="1">
        <f>_xlfn.XLOOKUP(SUBSTITUTE(Table5[[#This Row],[rxn]],"RXN-","ENZLOAD-"),Table38[name],Table38[flux],0)</f>
        <v>0</v>
      </c>
      <c r="T2865" s="1" t="b">
        <f>AND(Table5[[#This Row],[ENZLOAD flux in kapp-slack.gms]]=0,Table5[[#This Row],[flux in kapp-slack.gms]]&lt;&gt;0,NOT(Table5[[#This Row],[spont or unknown?]]))</f>
        <v>0</v>
      </c>
      <c r="U2865" s="1" t="b">
        <f>OR(_xlfn.TEXTAFTER(Table5[[#This Row],[rxn]],"-",-1)="SPONT",_xlfn.TEXTAFTER(Table5[[#This Row],[rxn]],"-",-1)="UNKNOWN")</f>
        <v>1</v>
      </c>
      <c r="V2865" s="1">
        <f>_xlfn.XLOOKUP(SUBSTITUTE(Table5[[#This Row],[rxn]],"RXN-","ENZLOAD-"),Table4[rxn],Table4[ub],0)</f>
        <v>0</v>
      </c>
      <c r="W2865" s="1" t="b">
        <f>AND(Table5[[#This Row],[FVA ENZLOAD flux UB]]=0,Table5[[#This Row],[ENZ not made when it should be?]])</f>
        <v>0</v>
      </c>
    </row>
    <row r="2866" spans="6:23" hidden="1">
      <c r="F2866" s="1" t="s">
        <v>7397</v>
      </c>
      <c r="G2866" s="1" t="str">
        <f>_xlfn.TEXTBEFORE(Table5[[#This Row],[rxn     kapp_old        kapp_slack_ub   kapp_slack_lb]]," ")</f>
        <v>RXN-COAt_c_rm_REV-SPONT</v>
      </c>
      <c r="H286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86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866" s="1">
        <f>_xlfn.NUMBERVALUE(_xlfn.TEXTAFTER(Table5[[#This Row],[rxn     kapp_old        kapp_slack_ub   kapp_slack_lb]]," ",-1))</f>
        <v>0</v>
      </c>
      <c r="K2866" s="1">
        <f>_xlfn.XLOOKUP(SUBSTITUTE(Table5[[#This Row],[rxn]],"RXN-","ENZLOAD-"),ENZLOAD[name],ENZLOAD[flux],0)</f>
        <v>0</v>
      </c>
      <c r="L2866" s="1" t="str">
        <f>"'"&amp;Table5[[#This Row],[rxn]]&amp;"'"&amp;CHAR(9)&amp;IF(AND(Table5[[#This Row],[kapp_slack_ub]]&lt;&gt;0,Table5[[#This Row],[kapp_old]]&lt;$F$1),$F$1,Table5[[#This Row],[kapp_old]])</f>
        <v>'RXN-COAt_c_rm_REV-SPONT'	27141.27779288</v>
      </c>
      <c r="M2866" s="1">
        <f>_xlfn.XLOOKUP(Table5[[#This Row],[rxn]],Table3[name],Table3[flux],$F$1)</f>
        <v>0.114897337969102</v>
      </c>
      <c r="N2866" s="1" t="str">
        <f>IFERROR(Table5[[#This Row],[min flux]]/Table5[[#This Row],[associated enzload]],"")</f>
        <v/>
      </c>
      <c r="O2866" s="1">
        <f>_xlfn.NUMBERVALUE(IF(Table5[[#This Row],[flux/enzload]]="","",ABS($N$1-Table5[[#This Row],[flux/enzload]])))</f>
        <v>0</v>
      </c>
      <c r="P2866" s="1">
        <f>Table5[[#This Row],[kapp_old]]+IFERROR(((Table5[[#This Row],[kapp_slack_ub]]-Table5[[#This Row],[kapp_slack_lb]])/Table5[[#This Row],[associated enzload]]),0)</f>
        <v>27141.277792879999</v>
      </c>
      <c r="Q2866" s="1" t="str">
        <f>"'"&amp;Table5[[#This Row],[rxn]]&amp;"'"&amp;CHAR(9)&amp;Table5[[#This Row],[kapp + (slack_ub - slack_lb)/enzload]]</f>
        <v>'RXN-COAt_c_rm_REV-SPONT'	27141.27779288</v>
      </c>
      <c r="R2866" s="1">
        <f>_xlfn.XLOOKUP(Table5[[#This Row],[rxn]],Table38[name],Table38[flux],0)</f>
        <v>0.112213159772621</v>
      </c>
      <c r="S2866" s="1">
        <f>_xlfn.XLOOKUP(SUBSTITUTE(Table5[[#This Row],[rxn]],"RXN-","ENZLOAD-"),Table38[name],Table38[flux],0)</f>
        <v>0</v>
      </c>
      <c r="T2866" s="1" t="b">
        <f>AND(Table5[[#This Row],[ENZLOAD flux in kapp-slack.gms]]=0,Table5[[#This Row],[flux in kapp-slack.gms]]&lt;&gt;0,NOT(Table5[[#This Row],[spont or unknown?]]))</f>
        <v>0</v>
      </c>
      <c r="U2866" s="1" t="b">
        <f>OR(_xlfn.TEXTAFTER(Table5[[#This Row],[rxn]],"-",-1)="SPONT",_xlfn.TEXTAFTER(Table5[[#This Row],[rxn]],"-",-1)="UNKNOWN")</f>
        <v>1</v>
      </c>
      <c r="V2866" s="1">
        <f>_xlfn.XLOOKUP(SUBSTITUTE(Table5[[#This Row],[rxn]],"RXN-","ENZLOAD-"),Table4[rxn],Table4[ub],0)</f>
        <v>0</v>
      </c>
      <c r="W2866" s="1" t="b">
        <f>AND(Table5[[#This Row],[FVA ENZLOAD flux UB]]=0,Table5[[#This Row],[ENZ not made when it should be?]])</f>
        <v>0</v>
      </c>
    </row>
    <row r="2867" spans="6:23" hidden="1">
      <c r="F2867" s="1" t="s">
        <v>7398</v>
      </c>
      <c r="G2867" s="1" t="str">
        <f>_xlfn.TEXTBEFORE(Table5[[#This Row],[rxn     kapp_old        kapp_slack_ub   kapp_slack_lb]]," ")</f>
        <v>RXN-COAt_c_x_FWD-SPONT</v>
      </c>
      <c r="H286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86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867" s="1">
        <f>_xlfn.NUMBERVALUE(_xlfn.TEXTAFTER(Table5[[#This Row],[rxn     kapp_old        kapp_slack_ub   kapp_slack_lb]]," ",-1))</f>
        <v>0</v>
      </c>
      <c r="K2867" s="1">
        <f>_xlfn.XLOOKUP(SUBSTITUTE(Table5[[#This Row],[rxn]],"RXN-","ENZLOAD-"),ENZLOAD[name],ENZLOAD[flux],0)</f>
        <v>0</v>
      </c>
      <c r="L2867" s="1" t="str">
        <f>"'"&amp;Table5[[#This Row],[rxn]]&amp;"'"&amp;CHAR(9)&amp;IF(AND(Table5[[#This Row],[kapp_slack_ub]]&lt;&gt;0,Table5[[#This Row],[kapp_old]]&lt;$F$1),$F$1,Table5[[#This Row],[kapp_old]])</f>
        <v>'RXN-COAt_c_x_FWD-SPONT'	27141.27779288</v>
      </c>
      <c r="M2867" s="1">
        <f>_xlfn.XLOOKUP(Table5[[#This Row],[rxn]],Table3[name],Table3[flux],$F$1)</f>
        <v>27141.277792879999</v>
      </c>
      <c r="N2867" s="1" t="str">
        <f>IFERROR(Table5[[#This Row],[min flux]]/Table5[[#This Row],[associated enzload]],"")</f>
        <v/>
      </c>
      <c r="O2867" s="1">
        <f>_xlfn.NUMBERVALUE(IF(Table5[[#This Row],[flux/enzload]]="","",ABS($N$1-Table5[[#This Row],[flux/enzload]])))</f>
        <v>0</v>
      </c>
      <c r="P2867" s="1">
        <f>Table5[[#This Row],[kapp_old]]+IFERROR(((Table5[[#This Row],[kapp_slack_ub]]-Table5[[#This Row],[kapp_slack_lb]])/Table5[[#This Row],[associated enzload]]),0)</f>
        <v>27141.277792879999</v>
      </c>
      <c r="Q2867" s="1" t="str">
        <f>"'"&amp;Table5[[#This Row],[rxn]]&amp;"'"&amp;CHAR(9)&amp;Table5[[#This Row],[kapp + (slack_ub - slack_lb)/enzload]]</f>
        <v>'RXN-COAt_c_x_FWD-SPONT'	27141.27779288</v>
      </c>
      <c r="R2867" s="1">
        <f>_xlfn.XLOOKUP(Table5[[#This Row],[rxn]],Table38[name],Table38[flux],0)</f>
        <v>0</v>
      </c>
      <c r="S2867" s="1">
        <f>_xlfn.XLOOKUP(SUBSTITUTE(Table5[[#This Row],[rxn]],"RXN-","ENZLOAD-"),Table38[name],Table38[flux],0)</f>
        <v>0</v>
      </c>
      <c r="T2867" s="1" t="b">
        <f>AND(Table5[[#This Row],[ENZLOAD flux in kapp-slack.gms]]=0,Table5[[#This Row],[flux in kapp-slack.gms]]&lt;&gt;0,NOT(Table5[[#This Row],[spont or unknown?]]))</f>
        <v>0</v>
      </c>
      <c r="U2867" s="1" t="b">
        <f>OR(_xlfn.TEXTAFTER(Table5[[#This Row],[rxn]],"-",-1)="SPONT",_xlfn.TEXTAFTER(Table5[[#This Row],[rxn]],"-",-1)="UNKNOWN")</f>
        <v>1</v>
      </c>
      <c r="V2867" s="1">
        <f>_xlfn.XLOOKUP(SUBSTITUTE(Table5[[#This Row],[rxn]],"RXN-","ENZLOAD-"),Table4[rxn],Table4[ub],0)</f>
        <v>0</v>
      </c>
      <c r="W2867" s="1" t="b">
        <f>AND(Table5[[#This Row],[FVA ENZLOAD flux UB]]=0,Table5[[#This Row],[ENZ not made when it should be?]])</f>
        <v>0</v>
      </c>
    </row>
    <row r="2868" spans="6:23" hidden="1">
      <c r="F2868" s="1" t="s">
        <v>7399</v>
      </c>
      <c r="G2868" s="1" t="str">
        <f>_xlfn.TEXTBEFORE(Table5[[#This Row],[rxn     kapp_old        kapp_slack_ub   kapp_slack_lb]]," ")</f>
        <v>RXN-COAt_c_x_REV-SPONT</v>
      </c>
      <c r="H286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86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868" s="1">
        <f>_xlfn.NUMBERVALUE(_xlfn.TEXTAFTER(Table5[[#This Row],[rxn     kapp_old        kapp_slack_ub   kapp_slack_lb]]," ",-1))</f>
        <v>0</v>
      </c>
      <c r="K2868" s="1">
        <f>_xlfn.XLOOKUP(SUBSTITUTE(Table5[[#This Row],[rxn]],"RXN-","ENZLOAD-"),ENZLOAD[name],ENZLOAD[flux],0)</f>
        <v>0</v>
      </c>
      <c r="L2868" s="1" t="str">
        <f>"'"&amp;Table5[[#This Row],[rxn]]&amp;"'"&amp;CHAR(9)&amp;IF(AND(Table5[[#This Row],[kapp_slack_ub]]&lt;&gt;0,Table5[[#This Row],[kapp_old]]&lt;$F$1),$F$1,Table5[[#This Row],[kapp_old]])</f>
        <v>'RXN-COAt_c_x_REV-SPONT'	27141.27779288</v>
      </c>
      <c r="M2868" s="1">
        <f>_xlfn.XLOOKUP(Table5[[#This Row],[rxn]],Table3[name],Table3[flux],$F$1)</f>
        <v>27141.277792879999</v>
      </c>
      <c r="N2868" s="1" t="str">
        <f>IFERROR(Table5[[#This Row],[min flux]]/Table5[[#This Row],[associated enzload]],"")</f>
        <v/>
      </c>
      <c r="O2868" s="1">
        <f>_xlfn.NUMBERVALUE(IF(Table5[[#This Row],[flux/enzload]]="","",ABS($N$1-Table5[[#This Row],[flux/enzload]])))</f>
        <v>0</v>
      </c>
      <c r="P2868" s="1">
        <f>Table5[[#This Row],[kapp_old]]+IFERROR(((Table5[[#This Row],[kapp_slack_ub]]-Table5[[#This Row],[kapp_slack_lb]])/Table5[[#This Row],[associated enzload]]),0)</f>
        <v>27141.277792879999</v>
      </c>
      <c r="Q2868" s="1" t="str">
        <f>"'"&amp;Table5[[#This Row],[rxn]]&amp;"'"&amp;CHAR(9)&amp;Table5[[#This Row],[kapp + (slack_ub - slack_lb)/enzload]]</f>
        <v>'RXN-COAt_c_x_REV-SPONT'	27141.27779288</v>
      </c>
      <c r="R2868" s="1">
        <f>_xlfn.XLOOKUP(Table5[[#This Row],[rxn]],Table38[name],Table38[flux],0)</f>
        <v>0</v>
      </c>
      <c r="S2868" s="1">
        <f>_xlfn.XLOOKUP(SUBSTITUTE(Table5[[#This Row],[rxn]],"RXN-","ENZLOAD-"),Table38[name],Table38[flux],0)</f>
        <v>0</v>
      </c>
      <c r="T2868" s="1" t="b">
        <f>AND(Table5[[#This Row],[ENZLOAD flux in kapp-slack.gms]]=0,Table5[[#This Row],[flux in kapp-slack.gms]]&lt;&gt;0,NOT(Table5[[#This Row],[spont or unknown?]]))</f>
        <v>0</v>
      </c>
      <c r="U2868" s="1" t="b">
        <f>OR(_xlfn.TEXTAFTER(Table5[[#This Row],[rxn]],"-",-1)="SPONT",_xlfn.TEXTAFTER(Table5[[#This Row],[rxn]],"-",-1)="UNKNOWN")</f>
        <v>1</v>
      </c>
      <c r="V2868" s="1">
        <f>_xlfn.XLOOKUP(SUBSTITUTE(Table5[[#This Row],[rxn]],"RXN-","ENZLOAD-"),Table4[rxn],Table4[ub],0)</f>
        <v>0</v>
      </c>
      <c r="W2868" s="1" t="b">
        <f>AND(Table5[[#This Row],[FVA ENZLOAD flux UB]]=0,Table5[[#This Row],[ENZ not made when it should be?]])</f>
        <v>0</v>
      </c>
    </row>
    <row r="2869" spans="6:23" hidden="1">
      <c r="F2869" s="1" t="s">
        <v>7400</v>
      </c>
      <c r="G2869" s="1" t="str">
        <f>_xlfn.TEXTBEFORE(Table5[[#This Row],[rxn     kapp_old        kapp_slack_ub   kapp_slack_lb]]," ")</f>
        <v>RXN-COBALT2t_c_e_FWD-SPONT</v>
      </c>
      <c r="H286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86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869" s="1">
        <f>_xlfn.NUMBERVALUE(_xlfn.TEXTAFTER(Table5[[#This Row],[rxn     kapp_old        kapp_slack_ub   kapp_slack_lb]]," ",-1))</f>
        <v>0</v>
      </c>
      <c r="K2869" s="1">
        <f>_xlfn.XLOOKUP(SUBSTITUTE(Table5[[#This Row],[rxn]],"RXN-","ENZLOAD-"),ENZLOAD[name],ENZLOAD[flux],0)</f>
        <v>0</v>
      </c>
      <c r="L2869" s="1" t="str">
        <f>"'"&amp;Table5[[#This Row],[rxn]]&amp;"'"&amp;CHAR(9)&amp;IF(AND(Table5[[#This Row],[kapp_slack_ub]]&lt;&gt;0,Table5[[#This Row],[kapp_old]]&lt;$F$1),$F$1,Table5[[#This Row],[kapp_old]])</f>
        <v>'RXN-COBALT2t_c_e_FWD-SPONT'	27141.27779288</v>
      </c>
      <c r="M2869" s="1">
        <f>_xlfn.XLOOKUP(Table5[[#This Row],[rxn]],Table3[name],Table3[flux],$F$1)</f>
        <v>1.6692665377999999E-8</v>
      </c>
      <c r="N2869" s="1" t="str">
        <f>IFERROR(Table5[[#This Row],[min flux]]/Table5[[#This Row],[associated enzload]],"")</f>
        <v/>
      </c>
      <c r="O2869" s="1">
        <f>_xlfn.NUMBERVALUE(IF(Table5[[#This Row],[flux/enzload]]="","",ABS($N$1-Table5[[#This Row],[flux/enzload]])))</f>
        <v>0</v>
      </c>
      <c r="P2869" s="1">
        <f>Table5[[#This Row],[kapp_old]]+IFERROR(((Table5[[#This Row],[kapp_slack_ub]]-Table5[[#This Row],[kapp_slack_lb]])/Table5[[#This Row],[associated enzload]]),0)</f>
        <v>27141.277792879999</v>
      </c>
      <c r="Q2869" s="1" t="str">
        <f>"'"&amp;Table5[[#This Row],[rxn]]&amp;"'"&amp;CHAR(9)&amp;Table5[[#This Row],[kapp + (slack_ub - slack_lb)/enzload]]</f>
        <v>'RXN-COBALT2t_c_e_FWD-SPONT'	27141.27779288</v>
      </c>
      <c r="R2869" s="1">
        <f>_xlfn.XLOOKUP(Table5[[#This Row],[rxn]],Table38[name],Table38[flux],0)</f>
        <v>1.1779423452E-5</v>
      </c>
      <c r="S2869" s="1">
        <f>_xlfn.XLOOKUP(SUBSTITUTE(Table5[[#This Row],[rxn]],"RXN-","ENZLOAD-"),Table38[name],Table38[flux],0)</f>
        <v>0</v>
      </c>
      <c r="T2869" s="1" t="b">
        <f>AND(Table5[[#This Row],[ENZLOAD flux in kapp-slack.gms]]=0,Table5[[#This Row],[flux in kapp-slack.gms]]&lt;&gt;0,NOT(Table5[[#This Row],[spont or unknown?]]))</f>
        <v>0</v>
      </c>
      <c r="U2869" s="1" t="b">
        <f>OR(_xlfn.TEXTAFTER(Table5[[#This Row],[rxn]],"-",-1)="SPONT",_xlfn.TEXTAFTER(Table5[[#This Row],[rxn]],"-",-1)="UNKNOWN")</f>
        <v>1</v>
      </c>
      <c r="V2869" s="1">
        <f>_xlfn.XLOOKUP(SUBSTITUTE(Table5[[#This Row],[rxn]],"RXN-","ENZLOAD-"),Table4[rxn],Table4[ub],0)</f>
        <v>0</v>
      </c>
      <c r="W2869" s="1" t="b">
        <f>AND(Table5[[#This Row],[FVA ENZLOAD flux UB]]=0,Table5[[#This Row],[ENZ not made when it should be?]])</f>
        <v>0</v>
      </c>
    </row>
    <row r="2870" spans="6:23" hidden="1">
      <c r="F2870" s="1" t="s">
        <v>7401</v>
      </c>
      <c r="G2870" s="1" t="str">
        <f>_xlfn.TEXTBEFORE(Table5[[#This Row],[rxn     kapp_old        kapp_slack_ub   kapp_slack_lb]]," ")</f>
        <v>RXN-COBALT2t_c_x_FWD-SPONT</v>
      </c>
      <c r="H287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87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870" s="1">
        <f>_xlfn.NUMBERVALUE(_xlfn.TEXTAFTER(Table5[[#This Row],[rxn     kapp_old        kapp_slack_ub   kapp_slack_lb]]," ",-1))</f>
        <v>0</v>
      </c>
      <c r="K2870" s="1">
        <f>_xlfn.XLOOKUP(SUBSTITUTE(Table5[[#This Row],[rxn]],"RXN-","ENZLOAD-"),ENZLOAD[name],ENZLOAD[flux],0)</f>
        <v>0</v>
      </c>
      <c r="L2870" s="1" t="str">
        <f>"'"&amp;Table5[[#This Row],[rxn]]&amp;"'"&amp;CHAR(9)&amp;IF(AND(Table5[[#This Row],[kapp_slack_ub]]&lt;&gt;0,Table5[[#This Row],[kapp_old]]&lt;$F$1),$F$1,Table5[[#This Row],[kapp_old]])</f>
        <v>'RXN-COBALT2t_c_x_FWD-SPONT'	27141.27779288</v>
      </c>
      <c r="M2870" s="1">
        <f>_xlfn.XLOOKUP(Table5[[#This Row],[rxn]],Table3[name],Table3[flux],$F$1)</f>
        <v>27141.277792879999</v>
      </c>
      <c r="N2870" s="1" t="str">
        <f>IFERROR(Table5[[#This Row],[min flux]]/Table5[[#This Row],[associated enzload]],"")</f>
        <v/>
      </c>
      <c r="O2870" s="1">
        <f>_xlfn.NUMBERVALUE(IF(Table5[[#This Row],[flux/enzload]]="","",ABS($N$1-Table5[[#This Row],[flux/enzload]])))</f>
        <v>0</v>
      </c>
      <c r="P2870" s="1">
        <f>Table5[[#This Row],[kapp_old]]+IFERROR(((Table5[[#This Row],[kapp_slack_ub]]-Table5[[#This Row],[kapp_slack_lb]])/Table5[[#This Row],[associated enzload]]),0)</f>
        <v>27141.277792879999</v>
      </c>
      <c r="Q2870" s="1" t="str">
        <f>"'"&amp;Table5[[#This Row],[rxn]]&amp;"'"&amp;CHAR(9)&amp;Table5[[#This Row],[kapp + (slack_ub - slack_lb)/enzload]]</f>
        <v>'RXN-COBALT2t_c_x_FWD-SPONT'	27141.27779288</v>
      </c>
      <c r="R2870" s="1">
        <f>_xlfn.XLOOKUP(Table5[[#This Row],[rxn]],Table38[name],Table38[flux],0)</f>
        <v>0</v>
      </c>
      <c r="S2870" s="1">
        <f>_xlfn.XLOOKUP(SUBSTITUTE(Table5[[#This Row],[rxn]],"RXN-","ENZLOAD-"),Table38[name],Table38[flux],0)</f>
        <v>0</v>
      </c>
      <c r="T2870" s="1" t="b">
        <f>AND(Table5[[#This Row],[ENZLOAD flux in kapp-slack.gms]]=0,Table5[[#This Row],[flux in kapp-slack.gms]]&lt;&gt;0,NOT(Table5[[#This Row],[spont or unknown?]]))</f>
        <v>0</v>
      </c>
      <c r="U2870" s="1" t="b">
        <f>OR(_xlfn.TEXTAFTER(Table5[[#This Row],[rxn]],"-",-1)="SPONT",_xlfn.TEXTAFTER(Table5[[#This Row],[rxn]],"-",-1)="UNKNOWN")</f>
        <v>1</v>
      </c>
      <c r="V2870" s="1">
        <f>_xlfn.XLOOKUP(SUBSTITUTE(Table5[[#This Row],[rxn]],"RXN-","ENZLOAD-"),Table4[rxn],Table4[ub],0)</f>
        <v>0</v>
      </c>
      <c r="W2870" s="1" t="b">
        <f>AND(Table5[[#This Row],[FVA ENZLOAD flux UB]]=0,Table5[[#This Row],[ENZ not made when it should be?]])</f>
        <v>0</v>
      </c>
    </row>
    <row r="2871" spans="6:23" hidden="1">
      <c r="F2871" s="1" t="s">
        <v>7402</v>
      </c>
      <c r="G2871" s="1" t="str">
        <f>_xlfn.TEXTBEFORE(Table5[[#This Row],[rxn     kapp_old        kapp_slack_ub   kapp_slack_lb]]," ")</f>
        <v>RXN-COBALT2t_c_x_REV-SPONT</v>
      </c>
      <c r="H287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87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871" s="1">
        <f>_xlfn.NUMBERVALUE(_xlfn.TEXTAFTER(Table5[[#This Row],[rxn     kapp_old        kapp_slack_ub   kapp_slack_lb]]," ",-1))</f>
        <v>0</v>
      </c>
      <c r="K2871" s="1">
        <f>_xlfn.XLOOKUP(SUBSTITUTE(Table5[[#This Row],[rxn]],"RXN-","ENZLOAD-"),ENZLOAD[name],ENZLOAD[flux],0)</f>
        <v>0</v>
      </c>
      <c r="L2871" s="1" t="str">
        <f>"'"&amp;Table5[[#This Row],[rxn]]&amp;"'"&amp;CHAR(9)&amp;IF(AND(Table5[[#This Row],[kapp_slack_ub]]&lt;&gt;0,Table5[[#This Row],[kapp_old]]&lt;$F$1),$F$1,Table5[[#This Row],[kapp_old]])</f>
        <v>'RXN-COBALT2t_c_x_REV-SPONT'	27141.27779288</v>
      </c>
      <c r="M2871" s="1">
        <f>_xlfn.XLOOKUP(Table5[[#This Row],[rxn]],Table3[name],Table3[flux],$F$1)</f>
        <v>7.741132796E-9</v>
      </c>
      <c r="N2871" s="1" t="str">
        <f>IFERROR(Table5[[#This Row],[min flux]]/Table5[[#This Row],[associated enzload]],"")</f>
        <v/>
      </c>
      <c r="O2871" s="1">
        <f>_xlfn.NUMBERVALUE(IF(Table5[[#This Row],[flux/enzload]]="","",ABS($N$1-Table5[[#This Row],[flux/enzload]])))</f>
        <v>0</v>
      </c>
      <c r="P2871" s="1">
        <f>Table5[[#This Row],[kapp_old]]+IFERROR(((Table5[[#This Row],[kapp_slack_ub]]-Table5[[#This Row],[kapp_slack_lb]])/Table5[[#This Row],[associated enzload]]),0)</f>
        <v>27141.277792879999</v>
      </c>
      <c r="Q2871" s="1" t="str">
        <f>"'"&amp;Table5[[#This Row],[rxn]]&amp;"'"&amp;CHAR(9)&amp;Table5[[#This Row],[kapp + (slack_ub - slack_lb)/enzload]]</f>
        <v>'RXN-COBALT2t_c_x_REV-SPONT'	27141.27779288</v>
      </c>
      <c r="R2871" s="1">
        <f>_xlfn.XLOOKUP(Table5[[#This Row],[rxn]],Table38[name],Table38[flux],0)</f>
        <v>0</v>
      </c>
      <c r="S2871" s="1">
        <f>_xlfn.XLOOKUP(SUBSTITUTE(Table5[[#This Row],[rxn]],"RXN-","ENZLOAD-"),Table38[name],Table38[flux],0)</f>
        <v>0</v>
      </c>
      <c r="T2871" s="1" t="b">
        <f>AND(Table5[[#This Row],[ENZLOAD flux in kapp-slack.gms]]=0,Table5[[#This Row],[flux in kapp-slack.gms]]&lt;&gt;0,NOT(Table5[[#This Row],[spont or unknown?]]))</f>
        <v>0</v>
      </c>
      <c r="U2871" s="1" t="b">
        <f>OR(_xlfn.TEXTAFTER(Table5[[#This Row],[rxn]],"-",-1)="SPONT",_xlfn.TEXTAFTER(Table5[[#This Row],[rxn]],"-",-1)="UNKNOWN")</f>
        <v>1</v>
      </c>
      <c r="V2871" s="1">
        <f>_xlfn.XLOOKUP(SUBSTITUTE(Table5[[#This Row],[rxn]],"RXN-","ENZLOAD-"),Table4[rxn],Table4[ub],0)</f>
        <v>0</v>
      </c>
      <c r="W2871" s="1" t="b">
        <f>AND(Table5[[#This Row],[FVA ENZLOAD flux UB]]=0,Table5[[#This Row],[ENZ not made when it should be?]])</f>
        <v>0</v>
      </c>
    </row>
    <row r="2872" spans="6:23" hidden="1">
      <c r="F2872" s="1" t="s">
        <v>7403</v>
      </c>
      <c r="G2872" s="1" t="str">
        <f>_xlfn.TEXTBEFORE(Table5[[#This Row],[rxn     kapp_old        kapp_slack_ub   kapp_slack_lb]]," ")</f>
        <v>RXN-compACYLCOA_c_FWD-SPONT</v>
      </c>
      <c r="H287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87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872" s="1">
        <f>_xlfn.NUMBERVALUE(_xlfn.TEXTAFTER(Table5[[#This Row],[rxn     kapp_old        kapp_slack_ub   kapp_slack_lb]]," ",-1))</f>
        <v>0</v>
      </c>
      <c r="K2872" s="1">
        <f>_xlfn.XLOOKUP(SUBSTITUTE(Table5[[#This Row],[rxn]],"RXN-","ENZLOAD-"),ENZLOAD[name],ENZLOAD[flux],0)</f>
        <v>0</v>
      </c>
      <c r="L2872" s="1" t="str">
        <f>"'"&amp;Table5[[#This Row],[rxn]]&amp;"'"&amp;CHAR(9)&amp;IF(AND(Table5[[#This Row],[kapp_slack_ub]]&lt;&gt;0,Table5[[#This Row],[kapp_old]]&lt;$F$1),$F$1,Table5[[#This Row],[kapp_old]])</f>
        <v>'RXN-compACYLCOA_c_FWD-SPONT'	27141.27779288</v>
      </c>
      <c r="M2872" s="1">
        <f>_xlfn.XLOOKUP(Table5[[#This Row],[rxn]],Table3[name],Table3[flux],$F$1)</f>
        <v>27141.277792879999</v>
      </c>
      <c r="N2872" s="1" t="str">
        <f>IFERROR(Table5[[#This Row],[min flux]]/Table5[[#This Row],[associated enzload]],"")</f>
        <v/>
      </c>
      <c r="O2872" s="1">
        <f>_xlfn.NUMBERVALUE(IF(Table5[[#This Row],[flux/enzload]]="","",ABS($N$1-Table5[[#This Row],[flux/enzload]])))</f>
        <v>0</v>
      </c>
      <c r="P2872" s="1">
        <f>Table5[[#This Row],[kapp_old]]+IFERROR(((Table5[[#This Row],[kapp_slack_ub]]-Table5[[#This Row],[kapp_slack_lb]])/Table5[[#This Row],[associated enzload]]),0)</f>
        <v>27141.277792879999</v>
      </c>
      <c r="Q2872" s="1" t="str">
        <f>"'"&amp;Table5[[#This Row],[rxn]]&amp;"'"&amp;CHAR(9)&amp;Table5[[#This Row],[kapp + (slack_ub - slack_lb)/enzload]]</f>
        <v>'RXN-compACYLCOA_c_FWD-SPONT'	27141.27779288</v>
      </c>
      <c r="R2872" s="1">
        <f>_xlfn.XLOOKUP(Table5[[#This Row],[rxn]],Table38[name],Table38[flux],0)</f>
        <v>0</v>
      </c>
      <c r="S2872" s="1">
        <f>_xlfn.XLOOKUP(SUBSTITUTE(Table5[[#This Row],[rxn]],"RXN-","ENZLOAD-"),Table38[name],Table38[flux],0)</f>
        <v>0</v>
      </c>
      <c r="T2872" s="1" t="b">
        <f>AND(Table5[[#This Row],[ENZLOAD flux in kapp-slack.gms]]=0,Table5[[#This Row],[flux in kapp-slack.gms]]&lt;&gt;0,NOT(Table5[[#This Row],[spont or unknown?]]))</f>
        <v>0</v>
      </c>
      <c r="U2872" s="1" t="b">
        <f>OR(_xlfn.TEXTAFTER(Table5[[#This Row],[rxn]],"-",-1)="SPONT",_xlfn.TEXTAFTER(Table5[[#This Row],[rxn]],"-",-1)="UNKNOWN")</f>
        <v>1</v>
      </c>
      <c r="V2872" s="1">
        <f>_xlfn.XLOOKUP(SUBSTITUTE(Table5[[#This Row],[rxn]],"RXN-","ENZLOAD-"),Table4[rxn],Table4[ub],0)</f>
        <v>0</v>
      </c>
      <c r="W2872" s="1" t="b">
        <f>AND(Table5[[#This Row],[FVA ENZLOAD flux UB]]=0,Table5[[#This Row],[ENZ not made when it should be?]])</f>
        <v>0</v>
      </c>
    </row>
    <row r="2873" spans="6:23" hidden="1">
      <c r="F2873" s="1" t="s">
        <v>7404</v>
      </c>
      <c r="G2873" s="1" t="str">
        <f>_xlfn.TEXTBEFORE(Table5[[#This Row],[rxn     kapp_old        kapp_slack_ub   kapp_slack_lb]]," ")</f>
        <v>RXN-compACYLCOA_c_REV-SPONT</v>
      </c>
      <c r="H287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87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873" s="1">
        <f>_xlfn.NUMBERVALUE(_xlfn.TEXTAFTER(Table5[[#This Row],[rxn     kapp_old        kapp_slack_ub   kapp_slack_lb]]," ",-1))</f>
        <v>0</v>
      </c>
      <c r="K2873" s="1">
        <f>_xlfn.XLOOKUP(SUBSTITUTE(Table5[[#This Row],[rxn]],"RXN-","ENZLOAD-"),ENZLOAD[name],ENZLOAD[flux],0)</f>
        <v>0</v>
      </c>
      <c r="L2873" s="1" t="str">
        <f>"'"&amp;Table5[[#This Row],[rxn]]&amp;"'"&amp;CHAR(9)&amp;IF(AND(Table5[[#This Row],[kapp_slack_ub]]&lt;&gt;0,Table5[[#This Row],[kapp_old]]&lt;$F$1),$F$1,Table5[[#This Row],[kapp_old]])</f>
        <v>'RXN-compACYLCOA_c_REV-SPONT'	27141.27779288</v>
      </c>
      <c r="M2873" s="1">
        <f>_xlfn.XLOOKUP(Table5[[#This Row],[rxn]],Table3[name],Table3[flux],$F$1)</f>
        <v>27141.277792879999</v>
      </c>
      <c r="N2873" s="1" t="str">
        <f>IFERROR(Table5[[#This Row],[min flux]]/Table5[[#This Row],[associated enzload]],"")</f>
        <v/>
      </c>
      <c r="O2873" s="1">
        <f>_xlfn.NUMBERVALUE(IF(Table5[[#This Row],[flux/enzload]]="","",ABS($N$1-Table5[[#This Row],[flux/enzload]])))</f>
        <v>0</v>
      </c>
      <c r="P2873" s="1">
        <f>Table5[[#This Row],[kapp_old]]+IFERROR(((Table5[[#This Row],[kapp_slack_ub]]-Table5[[#This Row],[kapp_slack_lb]])/Table5[[#This Row],[associated enzload]]),0)</f>
        <v>27141.277792879999</v>
      </c>
      <c r="Q2873" s="1" t="str">
        <f>"'"&amp;Table5[[#This Row],[rxn]]&amp;"'"&amp;CHAR(9)&amp;Table5[[#This Row],[kapp + (slack_ub - slack_lb)/enzload]]</f>
        <v>'RXN-compACYLCOA_c_REV-SPONT'	27141.27779288</v>
      </c>
      <c r="R2873" s="1">
        <f>_xlfn.XLOOKUP(Table5[[#This Row],[rxn]],Table38[name],Table38[flux],0)</f>
        <v>0</v>
      </c>
      <c r="S2873" s="1">
        <f>_xlfn.XLOOKUP(SUBSTITUTE(Table5[[#This Row],[rxn]],"RXN-","ENZLOAD-"),Table38[name],Table38[flux],0)</f>
        <v>0</v>
      </c>
      <c r="T2873" s="1" t="b">
        <f>AND(Table5[[#This Row],[ENZLOAD flux in kapp-slack.gms]]=0,Table5[[#This Row],[flux in kapp-slack.gms]]&lt;&gt;0,NOT(Table5[[#This Row],[spont or unknown?]]))</f>
        <v>0</v>
      </c>
      <c r="U2873" s="1" t="b">
        <f>OR(_xlfn.TEXTAFTER(Table5[[#This Row],[rxn]],"-",-1)="SPONT",_xlfn.TEXTAFTER(Table5[[#This Row],[rxn]],"-",-1)="UNKNOWN")</f>
        <v>1</v>
      </c>
      <c r="V2873" s="1">
        <f>_xlfn.XLOOKUP(SUBSTITUTE(Table5[[#This Row],[rxn]],"RXN-","ENZLOAD-"),Table4[rxn],Table4[ub],0)</f>
        <v>0</v>
      </c>
      <c r="W2873" s="1" t="b">
        <f>AND(Table5[[#This Row],[FVA ENZLOAD flux UB]]=0,Table5[[#This Row],[ENZ not made when it should be?]])</f>
        <v>0</v>
      </c>
    </row>
    <row r="2874" spans="6:23" hidden="1">
      <c r="F2874" s="1" t="s">
        <v>7405</v>
      </c>
      <c r="G2874" s="1" t="str">
        <f>_xlfn.TEXTBEFORE(Table5[[#This Row],[rxn     kapp_old        kapp_slack_ub   kapp_slack_lb]]," ")</f>
        <v>RXN-compACYLCOA_l_FWD-SPONT</v>
      </c>
      <c r="H287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87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874" s="1">
        <f>_xlfn.NUMBERVALUE(_xlfn.TEXTAFTER(Table5[[#This Row],[rxn     kapp_old        kapp_slack_ub   kapp_slack_lb]]," ",-1))</f>
        <v>0</v>
      </c>
      <c r="K2874" s="1">
        <f>_xlfn.XLOOKUP(SUBSTITUTE(Table5[[#This Row],[rxn]],"RXN-","ENZLOAD-"),ENZLOAD[name],ENZLOAD[flux],0)</f>
        <v>0</v>
      </c>
      <c r="L2874" s="1" t="str">
        <f>"'"&amp;Table5[[#This Row],[rxn]]&amp;"'"&amp;CHAR(9)&amp;IF(AND(Table5[[#This Row],[kapp_slack_ub]]&lt;&gt;0,Table5[[#This Row],[kapp_old]]&lt;$F$1),$F$1,Table5[[#This Row],[kapp_old]])</f>
        <v>'RXN-compACYLCOA_l_FWD-SPONT'	27141.27779288</v>
      </c>
      <c r="M2874" s="1">
        <f>_xlfn.XLOOKUP(Table5[[#This Row],[rxn]],Table3[name],Table3[flux],$F$1)</f>
        <v>27141.277792879999</v>
      </c>
      <c r="N2874" s="1" t="str">
        <f>IFERROR(Table5[[#This Row],[min flux]]/Table5[[#This Row],[associated enzload]],"")</f>
        <v/>
      </c>
      <c r="O2874" s="1">
        <f>_xlfn.NUMBERVALUE(IF(Table5[[#This Row],[flux/enzload]]="","",ABS($N$1-Table5[[#This Row],[flux/enzload]])))</f>
        <v>0</v>
      </c>
      <c r="P2874" s="1">
        <f>Table5[[#This Row],[kapp_old]]+IFERROR(((Table5[[#This Row],[kapp_slack_ub]]-Table5[[#This Row],[kapp_slack_lb]])/Table5[[#This Row],[associated enzload]]),0)</f>
        <v>27141.277792879999</v>
      </c>
      <c r="Q2874" s="1" t="str">
        <f>"'"&amp;Table5[[#This Row],[rxn]]&amp;"'"&amp;CHAR(9)&amp;Table5[[#This Row],[kapp + (slack_ub - slack_lb)/enzload]]</f>
        <v>'RXN-compACYLCOA_l_FWD-SPONT'	27141.27779288</v>
      </c>
      <c r="R2874" s="1">
        <f>_xlfn.XLOOKUP(Table5[[#This Row],[rxn]],Table38[name],Table38[flux],0)</f>
        <v>4.8795402506410001E-3</v>
      </c>
      <c r="S2874" s="1">
        <f>_xlfn.XLOOKUP(SUBSTITUTE(Table5[[#This Row],[rxn]],"RXN-","ENZLOAD-"),Table38[name],Table38[flux],0)</f>
        <v>0</v>
      </c>
      <c r="T2874" s="1" t="b">
        <f>AND(Table5[[#This Row],[ENZLOAD flux in kapp-slack.gms]]=0,Table5[[#This Row],[flux in kapp-slack.gms]]&lt;&gt;0,NOT(Table5[[#This Row],[spont or unknown?]]))</f>
        <v>0</v>
      </c>
      <c r="U2874" s="1" t="b">
        <f>OR(_xlfn.TEXTAFTER(Table5[[#This Row],[rxn]],"-",-1)="SPONT",_xlfn.TEXTAFTER(Table5[[#This Row],[rxn]],"-",-1)="UNKNOWN")</f>
        <v>1</v>
      </c>
      <c r="V2874" s="1">
        <f>_xlfn.XLOOKUP(SUBSTITUTE(Table5[[#This Row],[rxn]],"RXN-","ENZLOAD-"),Table4[rxn],Table4[ub],0)</f>
        <v>0</v>
      </c>
      <c r="W2874" s="1" t="b">
        <f>AND(Table5[[#This Row],[FVA ENZLOAD flux UB]]=0,Table5[[#This Row],[ENZ not made when it should be?]])</f>
        <v>0</v>
      </c>
    </row>
    <row r="2875" spans="6:23" hidden="1">
      <c r="F2875" s="1" t="s">
        <v>7406</v>
      </c>
      <c r="G2875" s="1" t="str">
        <f>_xlfn.TEXTBEFORE(Table5[[#This Row],[rxn     kapp_old        kapp_slack_ub   kapp_slack_lb]]," ")</f>
        <v>RXN-compACYLCOA_l_REV-SPONT</v>
      </c>
      <c r="H287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87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875" s="1">
        <f>_xlfn.NUMBERVALUE(_xlfn.TEXTAFTER(Table5[[#This Row],[rxn     kapp_old        kapp_slack_ub   kapp_slack_lb]]," ",-1))</f>
        <v>0</v>
      </c>
      <c r="K2875" s="1">
        <f>_xlfn.XLOOKUP(SUBSTITUTE(Table5[[#This Row],[rxn]],"RXN-","ENZLOAD-"),ENZLOAD[name],ENZLOAD[flux],0)</f>
        <v>0</v>
      </c>
      <c r="L2875" s="1" t="str">
        <f>"'"&amp;Table5[[#This Row],[rxn]]&amp;"'"&amp;CHAR(9)&amp;IF(AND(Table5[[#This Row],[kapp_slack_ub]]&lt;&gt;0,Table5[[#This Row],[kapp_old]]&lt;$F$1),$F$1,Table5[[#This Row],[kapp_old]])</f>
        <v>'RXN-compACYLCOA_l_REV-SPONT'	27141.27779288</v>
      </c>
      <c r="M2875" s="1">
        <f>_xlfn.XLOOKUP(Table5[[#This Row],[rxn]],Table3[name],Table3[flux],$F$1)</f>
        <v>27141.277792879999</v>
      </c>
      <c r="N2875" s="1" t="str">
        <f>IFERROR(Table5[[#This Row],[min flux]]/Table5[[#This Row],[associated enzload]],"")</f>
        <v/>
      </c>
      <c r="O2875" s="1">
        <f>_xlfn.NUMBERVALUE(IF(Table5[[#This Row],[flux/enzload]]="","",ABS($N$1-Table5[[#This Row],[flux/enzload]])))</f>
        <v>0</v>
      </c>
      <c r="P2875" s="1">
        <f>Table5[[#This Row],[kapp_old]]+IFERROR(((Table5[[#This Row],[kapp_slack_ub]]-Table5[[#This Row],[kapp_slack_lb]])/Table5[[#This Row],[associated enzload]]),0)</f>
        <v>27141.277792879999</v>
      </c>
      <c r="Q2875" s="1" t="str">
        <f>"'"&amp;Table5[[#This Row],[rxn]]&amp;"'"&amp;CHAR(9)&amp;Table5[[#This Row],[kapp + (slack_ub - slack_lb)/enzload]]</f>
        <v>'RXN-compACYLCOA_l_REV-SPONT'	27141.27779288</v>
      </c>
      <c r="R2875" s="1">
        <f>_xlfn.XLOOKUP(Table5[[#This Row],[rxn]],Table38[name],Table38[flux],0)</f>
        <v>0</v>
      </c>
      <c r="S2875" s="1">
        <f>_xlfn.XLOOKUP(SUBSTITUTE(Table5[[#This Row],[rxn]],"RXN-","ENZLOAD-"),Table38[name],Table38[flux],0)</f>
        <v>0</v>
      </c>
      <c r="T2875" s="1" t="b">
        <f>AND(Table5[[#This Row],[ENZLOAD flux in kapp-slack.gms]]=0,Table5[[#This Row],[flux in kapp-slack.gms]]&lt;&gt;0,NOT(Table5[[#This Row],[spont or unknown?]]))</f>
        <v>0</v>
      </c>
      <c r="U2875" s="1" t="b">
        <f>OR(_xlfn.TEXTAFTER(Table5[[#This Row],[rxn]],"-",-1)="SPONT",_xlfn.TEXTAFTER(Table5[[#This Row],[rxn]],"-",-1)="UNKNOWN")</f>
        <v>1</v>
      </c>
      <c r="V2875" s="1">
        <f>_xlfn.XLOOKUP(SUBSTITUTE(Table5[[#This Row],[rxn]],"RXN-","ENZLOAD-"),Table4[rxn],Table4[ub],0)</f>
        <v>0</v>
      </c>
      <c r="W2875" s="1" t="b">
        <f>AND(Table5[[#This Row],[FVA ENZLOAD flux UB]]=0,Table5[[#This Row],[ENZ not made when it should be?]])</f>
        <v>0</v>
      </c>
    </row>
    <row r="2876" spans="6:23" hidden="1">
      <c r="F2876" s="1" t="s">
        <v>7407</v>
      </c>
      <c r="G2876" s="1" t="str">
        <f>_xlfn.TEXTBEFORE(Table5[[#This Row],[rxn     kapp_old        kapp_slack_ub   kapp_slack_lb]]," ")</f>
        <v>RXN-compACYLCOA_m_FWD-SPONT</v>
      </c>
      <c r="H287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87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876" s="1">
        <f>_xlfn.NUMBERVALUE(_xlfn.TEXTAFTER(Table5[[#This Row],[rxn     kapp_old        kapp_slack_ub   kapp_slack_lb]]," ",-1))</f>
        <v>0</v>
      </c>
      <c r="K2876" s="1">
        <f>_xlfn.XLOOKUP(SUBSTITUTE(Table5[[#This Row],[rxn]],"RXN-","ENZLOAD-"),ENZLOAD[name],ENZLOAD[flux],0)</f>
        <v>0</v>
      </c>
      <c r="L2876" s="1" t="str">
        <f>"'"&amp;Table5[[#This Row],[rxn]]&amp;"'"&amp;CHAR(9)&amp;IF(AND(Table5[[#This Row],[kapp_slack_ub]]&lt;&gt;0,Table5[[#This Row],[kapp_old]]&lt;$F$1),$F$1,Table5[[#This Row],[kapp_old]])</f>
        <v>'RXN-compACYLCOA_m_FWD-SPONT'	27141.27779288</v>
      </c>
      <c r="M2876" s="1">
        <f>_xlfn.XLOOKUP(Table5[[#This Row],[rxn]],Table3[name],Table3[flux],$F$1)</f>
        <v>27141.277792879999</v>
      </c>
      <c r="N2876" s="1" t="str">
        <f>IFERROR(Table5[[#This Row],[min flux]]/Table5[[#This Row],[associated enzload]],"")</f>
        <v/>
      </c>
      <c r="O2876" s="1">
        <f>_xlfn.NUMBERVALUE(IF(Table5[[#This Row],[flux/enzload]]="","",ABS($N$1-Table5[[#This Row],[flux/enzload]])))</f>
        <v>0</v>
      </c>
      <c r="P2876" s="1">
        <f>Table5[[#This Row],[kapp_old]]+IFERROR(((Table5[[#This Row],[kapp_slack_ub]]-Table5[[#This Row],[kapp_slack_lb]])/Table5[[#This Row],[associated enzload]]),0)</f>
        <v>27141.277792879999</v>
      </c>
      <c r="Q2876" s="1" t="str">
        <f>"'"&amp;Table5[[#This Row],[rxn]]&amp;"'"&amp;CHAR(9)&amp;Table5[[#This Row],[kapp + (slack_ub - slack_lb)/enzload]]</f>
        <v>'RXN-compACYLCOA_m_FWD-SPONT'	27141.27779288</v>
      </c>
      <c r="R2876" s="1">
        <f>_xlfn.XLOOKUP(Table5[[#This Row],[rxn]],Table38[name],Table38[flux],0)</f>
        <v>0</v>
      </c>
      <c r="S2876" s="1">
        <f>_xlfn.XLOOKUP(SUBSTITUTE(Table5[[#This Row],[rxn]],"RXN-","ENZLOAD-"),Table38[name],Table38[flux],0)</f>
        <v>0</v>
      </c>
      <c r="T2876" s="1" t="b">
        <f>AND(Table5[[#This Row],[ENZLOAD flux in kapp-slack.gms]]=0,Table5[[#This Row],[flux in kapp-slack.gms]]&lt;&gt;0,NOT(Table5[[#This Row],[spont or unknown?]]))</f>
        <v>0</v>
      </c>
      <c r="U2876" s="1" t="b">
        <f>OR(_xlfn.TEXTAFTER(Table5[[#This Row],[rxn]],"-",-1)="SPONT",_xlfn.TEXTAFTER(Table5[[#This Row],[rxn]],"-",-1)="UNKNOWN")</f>
        <v>1</v>
      </c>
      <c r="V2876" s="1">
        <f>_xlfn.XLOOKUP(SUBSTITUTE(Table5[[#This Row],[rxn]],"RXN-","ENZLOAD-"),Table4[rxn],Table4[ub],0)</f>
        <v>0</v>
      </c>
      <c r="W2876" s="1" t="b">
        <f>AND(Table5[[#This Row],[FVA ENZLOAD flux UB]]=0,Table5[[#This Row],[ENZ not made when it should be?]])</f>
        <v>0</v>
      </c>
    </row>
    <row r="2877" spans="6:23" hidden="1">
      <c r="F2877" s="1" t="s">
        <v>7408</v>
      </c>
      <c r="G2877" s="1" t="str">
        <f>_xlfn.TEXTBEFORE(Table5[[#This Row],[rxn     kapp_old        kapp_slack_ub   kapp_slack_lb]]," ")</f>
        <v>RXN-compACYLCOA_m_REV-SPONT</v>
      </c>
      <c r="H287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87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877" s="1">
        <f>_xlfn.NUMBERVALUE(_xlfn.TEXTAFTER(Table5[[#This Row],[rxn     kapp_old        kapp_slack_ub   kapp_slack_lb]]," ",-1))</f>
        <v>0</v>
      </c>
      <c r="K2877" s="1">
        <f>_xlfn.XLOOKUP(SUBSTITUTE(Table5[[#This Row],[rxn]],"RXN-","ENZLOAD-"),ENZLOAD[name],ENZLOAD[flux],0)</f>
        <v>0</v>
      </c>
      <c r="L2877" s="1" t="str">
        <f>"'"&amp;Table5[[#This Row],[rxn]]&amp;"'"&amp;CHAR(9)&amp;IF(AND(Table5[[#This Row],[kapp_slack_ub]]&lt;&gt;0,Table5[[#This Row],[kapp_old]]&lt;$F$1),$F$1,Table5[[#This Row],[kapp_old]])</f>
        <v>'RXN-compACYLCOA_m_REV-SPONT'	27141.27779288</v>
      </c>
      <c r="M2877" s="1">
        <f>_xlfn.XLOOKUP(Table5[[#This Row],[rxn]],Table3[name],Table3[flux],$F$1)</f>
        <v>27141.277792879999</v>
      </c>
      <c r="N2877" s="1" t="str">
        <f>IFERROR(Table5[[#This Row],[min flux]]/Table5[[#This Row],[associated enzload]],"")</f>
        <v/>
      </c>
      <c r="O2877" s="1">
        <f>_xlfn.NUMBERVALUE(IF(Table5[[#This Row],[flux/enzload]]="","",ABS($N$1-Table5[[#This Row],[flux/enzload]])))</f>
        <v>0</v>
      </c>
      <c r="P2877" s="1">
        <f>Table5[[#This Row],[kapp_old]]+IFERROR(((Table5[[#This Row],[kapp_slack_ub]]-Table5[[#This Row],[kapp_slack_lb]])/Table5[[#This Row],[associated enzload]]),0)</f>
        <v>27141.277792879999</v>
      </c>
      <c r="Q2877" s="1" t="str">
        <f>"'"&amp;Table5[[#This Row],[rxn]]&amp;"'"&amp;CHAR(9)&amp;Table5[[#This Row],[kapp + (slack_ub - slack_lb)/enzload]]</f>
        <v>'RXN-compACYLCOA_m_REV-SPONT'	27141.27779288</v>
      </c>
      <c r="R2877" s="1">
        <f>_xlfn.XLOOKUP(Table5[[#This Row],[rxn]],Table38[name],Table38[flux],0)</f>
        <v>0</v>
      </c>
      <c r="S2877" s="1">
        <f>_xlfn.XLOOKUP(SUBSTITUTE(Table5[[#This Row],[rxn]],"RXN-","ENZLOAD-"),Table38[name],Table38[flux],0)</f>
        <v>0</v>
      </c>
      <c r="T2877" s="1" t="b">
        <f>AND(Table5[[#This Row],[ENZLOAD flux in kapp-slack.gms]]=0,Table5[[#This Row],[flux in kapp-slack.gms]]&lt;&gt;0,NOT(Table5[[#This Row],[spont or unknown?]]))</f>
        <v>0</v>
      </c>
      <c r="U2877" s="1" t="b">
        <f>OR(_xlfn.TEXTAFTER(Table5[[#This Row],[rxn]],"-",-1)="SPONT",_xlfn.TEXTAFTER(Table5[[#This Row],[rxn]],"-",-1)="UNKNOWN")</f>
        <v>1</v>
      </c>
      <c r="V2877" s="1">
        <f>_xlfn.XLOOKUP(SUBSTITUTE(Table5[[#This Row],[rxn]],"RXN-","ENZLOAD-"),Table4[rxn],Table4[ub],0)</f>
        <v>0</v>
      </c>
      <c r="W2877" s="1" t="b">
        <f>AND(Table5[[#This Row],[FVA ENZLOAD flux UB]]=0,Table5[[#This Row],[ENZ not made when it should be?]])</f>
        <v>0</v>
      </c>
    </row>
    <row r="2878" spans="6:23" hidden="1">
      <c r="F2878" s="1" t="s">
        <v>7409</v>
      </c>
      <c r="G2878" s="1" t="str">
        <f>_xlfn.TEXTBEFORE(Table5[[#This Row],[rxn     kapp_old        kapp_slack_ub   kapp_slack_lb]]," ")</f>
        <v>RXN-compACYLCOA_r_FWD-SPONT</v>
      </c>
      <c r="H287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87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878" s="1">
        <f>_xlfn.NUMBERVALUE(_xlfn.TEXTAFTER(Table5[[#This Row],[rxn     kapp_old        kapp_slack_ub   kapp_slack_lb]]," ",-1))</f>
        <v>0</v>
      </c>
      <c r="K2878" s="1">
        <f>_xlfn.XLOOKUP(SUBSTITUTE(Table5[[#This Row],[rxn]],"RXN-","ENZLOAD-"),ENZLOAD[name],ENZLOAD[flux],0)</f>
        <v>0</v>
      </c>
      <c r="L2878" s="1" t="str">
        <f>"'"&amp;Table5[[#This Row],[rxn]]&amp;"'"&amp;CHAR(9)&amp;IF(AND(Table5[[#This Row],[kapp_slack_ub]]&lt;&gt;0,Table5[[#This Row],[kapp_old]]&lt;$F$1),$F$1,Table5[[#This Row],[kapp_old]])</f>
        <v>'RXN-compACYLCOA_r_FWD-SPONT'	27141.27779288</v>
      </c>
      <c r="M2878" s="1">
        <f>_xlfn.XLOOKUP(Table5[[#This Row],[rxn]],Table3[name],Table3[flux],$F$1)</f>
        <v>27141.277792879999</v>
      </c>
      <c r="N2878" s="1" t="str">
        <f>IFERROR(Table5[[#This Row],[min flux]]/Table5[[#This Row],[associated enzload]],"")</f>
        <v/>
      </c>
      <c r="O2878" s="1">
        <f>_xlfn.NUMBERVALUE(IF(Table5[[#This Row],[flux/enzload]]="","",ABS($N$1-Table5[[#This Row],[flux/enzload]])))</f>
        <v>0</v>
      </c>
      <c r="P2878" s="1">
        <f>Table5[[#This Row],[kapp_old]]+IFERROR(((Table5[[#This Row],[kapp_slack_ub]]-Table5[[#This Row],[kapp_slack_lb]])/Table5[[#This Row],[associated enzload]]),0)</f>
        <v>27141.277792879999</v>
      </c>
      <c r="Q2878" s="1" t="str">
        <f>"'"&amp;Table5[[#This Row],[rxn]]&amp;"'"&amp;CHAR(9)&amp;Table5[[#This Row],[kapp + (slack_ub - slack_lb)/enzload]]</f>
        <v>'RXN-compACYLCOA_r_FWD-SPONT'	27141.27779288</v>
      </c>
      <c r="R2878" s="1">
        <f>_xlfn.XLOOKUP(Table5[[#This Row],[rxn]],Table38[name],Table38[flux],0)</f>
        <v>0</v>
      </c>
      <c r="S2878" s="1">
        <f>_xlfn.XLOOKUP(SUBSTITUTE(Table5[[#This Row],[rxn]],"RXN-","ENZLOAD-"),Table38[name],Table38[flux],0)</f>
        <v>0</v>
      </c>
      <c r="T2878" s="1" t="b">
        <f>AND(Table5[[#This Row],[ENZLOAD flux in kapp-slack.gms]]=0,Table5[[#This Row],[flux in kapp-slack.gms]]&lt;&gt;0,NOT(Table5[[#This Row],[spont or unknown?]]))</f>
        <v>0</v>
      </c>
      <c r="U2878" s="1" t="b">
        <f>OR(_xlfn.TEXTAFTER(Table5[[#This Row],[rxn]],"-",-1)="SPONT",_xlfn.TEXTAFTER(Table5[[#This Row],[rxn]],"-",-1)="UNKNOWN")</f>
        <v>1</v>
      </c>
      <c r="V2878" s="1">
        <f>_xlfn.XLOOKUP(SUBSTITUTE(Table5[[#This Row],[rxn]],"RXN-","ENZLOAD-"),Table4[rxn],Table4[ub],0)</f>
        <v>0</v>
      </c>
      <c r="W2878" s="1" t="b">
        <f>AND(Table5[[#This Row],[FVA ENZLOAD flux UB]]=0,Table5[[#This Row],[ENZ not made when it should be?]])</f>
        <v>0</v>
      </c>
    </row>
    <row r="2879" spans="6:23" hidden="1">
      <c r="F2879" s="1" t="s">
        <v>7410</v>
      </c>
      <c r="G2879" s="1" t="str">
        <f>_xlfn.TEXTBEFORE(Table5[[#This Row],[rxn     kapp_old        kapp_slack_ub   kapp_slack_lb]]," ")</f>
        <v>RXN-compACYLCOA_r_REV-SPONT</v>
      </c>
      <c r="H287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87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879" s="1">
        <f>_xlfn.NUMBERVALUE(_xlfn.TEXTAFTER(Table5[[#This Row],[rxn     kapp_old        kapp_slack_ub   kapp_slack_lb]]," ",-1))</f>
        <v>0</v>
      </c>
      <c r="K2879" s="1">
        <f>_xlfn.XLOOKUP(SUBSTITUTE(Table5[[#This Row],[rxn]],"RXN-","ENZLOAD-"),ENZLOAD[name],ENZLOAD[flux],0)</f>
        <v>0</v>
      </c>
      <c r="L2879" s="1" t="str">
        <f>"'"&amp;Table5[[#This Row],[rxn]]&amp;"'"&amp;CHAR(9)&amp;IF(AND(Table5[[#This Row],[kapp_slack_ub]]&lt;&gt;0,Table5[[#This Row],[kapp_old]]&lt;$F$1),$F$1,Table5[[#This Row],[kapp_old]])</f>
        <v>'RXN-compACYLCOA_r_REV-SPONT'	27141.27779288</v>
      </c>
      <c r="M2879" s="1">
        <f>_xlfn.XLOOKUP(Table5[[#This Row],[rxn]],Table3[name],Table3[flux],$F$1)</f>
        <v>27141.277792879999</v>
      </c>
      <c r="N2879" s="1" t="str">
        <f>IFERROR(Table5[[#This Row],[min flux]]/Table5[[#This Row],[associated enzload]],"")</f>
        <v/>
      </c>
      <c r="O2879" s="1">
        <f>_xlfn.NUMBERVALUE(IF(Table5[[#This Row],[flux/enzload]]="","",ABS($N$1-Table5[[#This Row],[flux/enzload]])))</f>
        <v>0</v>
      </c>
      <c r="P2879" s="1">
        <f>Table5[[#This Row],[kapp_old]]+IFERROR(((Table5[[#This Row],[kapp_slack_ub]]-Table5[[#This Row],[kapp_slack_lb]])/Table5[[#This Row],[associated enzload]]),0)</f>
        <v>27141.277792879999</v>
      </c>
      <c r="Q2879" s="1" t="str">
        <f>"'"&amp;Table5[[#This Row],[rxn]]&amp;"'"&amp;CHAR(9)&amp;Table5[[#This Row],[kapp + (slack_ub - slack_lb)/enzload]]</f>
        <v>'RXN-compACYLCOA_r_REV-SPONT'	27141.27779288</v>
      </c>
      <c r="R2879" s="1">
        <f>_xlfn.XLOOKUP(Table5[[#This Row],[rxn]],Table38[name],Table38[flux],0)</f>
        <v>0</v>
      </c>
      <c r="S2879" s="1">
        <f>_xlfn.XLOOKUP(SUBSTITUTE(Table5[[#This Row],[rxn]],"RXN-","ENZLOAD-"),Table38[name],Table38[flux],0)</f>
        <v>0</v>
      </c>
      <c r="T2879" s="1" t="b">
        <f>AND(Table5[[#This Row],[ENZLOAD flux in kapp-slack.gms]]=0,Table5[[#This Row],[flux in kapp-slack.gms]]&lt;&gt;0,NOT(Table5[[#This Row],[spont or unknown?]]))</f>
        <v>0</v>
      </c>
      <c r="U2879" s="1" t="b">
        <f>OR(_xlfn.TEXTAFTER(Table5[[#This Row],[rxn]],"-",-1)="SPONT",_xlfn.TEXTAFTER(Table5[[#This Row],[rxn]],"-",-1)="UNKNOWN")</f>
        <v>1</v>
      </c>
      <c r="V2879" s="1">
        <f>_xlfn.XLOOKUP(SUBSTITUTE(Table5[[#This Row],[rxn]],"RXN-","ENZLOAD-"),Table4[rxn],Table4[ub],0)</f>
        <v>0</v>
      </c>
      <c r="W2879" s="1" t="b">
        <f>AND(Table5[[#This Row],[FVA ENZLOAD flux UB]]=0,Table5[[#This Row],[ENZ not made when it should be?]])</f>
        <v>0</v>
      </c>
    </row>
    <row r="2880" spans="6:23" hidden="1">
      <c r="F2880" s="1" t="s">
        <v>7411</v>
      </c>
      <c r="G2880" s="1" t="str">
        <f>_xlfn.TEXTBEFORE(Table5[[#This Row],[rxn     kapp_old        kapp_slack_ub   kapp_slack_lb]]," ")</f>
        <v>RXN-compACYLCOA_rm_FWD-SPONT</v>
      </c>
      <c r="H288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88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880" s="1">
        <f>_xlfn.NUMBERVALUE(_xlfn.TEXTAFTER(Table5[[#This Row],[rxn     kapp_old        kapp_slack_ub   kapp_slack_lb]]," ",-1))</f>
        <v>0</v>
      </c>
      <c r="K2880" s="1">
        <f>_xlfn.XLOOKUP(SUBSTITUTE(Table5[[#This Row],[rxn]],"RXN-","ENZLOAD-"),ENZLOAD[name],ENZLOAD[flux],0)</f>
        <v>0</v>
      </c>
      <c r="L2880" s="1" t="str">
        <f>"'"&amp;Table5[[#This Row],[rxn]]&amp;"'"&amp;CHAR(9)&amp;IF(AND(Table5[[#This Row],[kapp_slack_ub]]&lt;&gt;0,Table5[[#This Row],[kapp_old]]&lt;$F$1),$F$1,Table5[[#This Row],[kapp_old]])</f>
        <v>'RXN-compACYLCOA_rm_FWD-SPONT'	27141.27779288</v>
      </c>
      <c r="M2880" s="1">
        <f>_xlfn.XLOOKUP(Table5[[#This Row],[rxn]],Table3[name],Table3[flux],$F$1)</f>
        <v>8.8698936091914204E-2</v>
      </c>
      <c r="N2880" s="1" t="str">
        <f>IFERROR(Table5[[#This Row],[min flux]]/Table5[[#This Row],[associated enzload]],"")</f>
        <v/>
      </c>
      <c r="O2880" s="1">
        <f>_xlfn.NUMBERVALUE(IF(Table5[[#This Row],[flux/enzload]]="","",ABS($N$1-Table5[[#This Row],[flux/enzload]])))</f>
        <v>0</v>
      </c>
      <c r="P2880" s="1">
        <f>Table5[[#This Row],[kapp_old]]+IFERROR(((Table5[[#This Row],[kapp_slack_ub]]-Table5[[#This Row],[kapp_slack_lb]])/Table5[[#This Row],[associated enzload]]),0)</f>
        <v>27141.277792879999</v>
      </c>
      <c r="Q2880" s="1" t="str">
        <f>"'"&amp;Table5[[#This Row],[rxn]]&amp;"'"&amp;CHAR(9)&amp;Table5[[#This Row],[kapp + (slack_ub - slack_lb)/enzload]]</f>
        <v>'RXN-compACYLCOA_rm_FWD-SPONT'	27141.27779288</v>
      </c>
      <c r="R2880" s="1">
        <f>_xlfn.XLOOKUP(Table5[[#This Row],[rxn]],Table38[name],Table38[flux],0)</f>
        <v>8.5354541006772006E-2</v>
      </c>
      <c r="S2880" s="1">
        <f>_xlfn.XLOOKUP(SUBSTITUTE(Table5[[#This Row],[rxn]],"RXN-","ENZLOAD-"),Table38[name],Table38[flux],0)</f>
        <v>0</v>
      </c>
      <c r="T2880" s="1" t="b">
        <f>AND(Table5[[#This Row],[ENZLOAD flux in kapp-slack.gms]]=0,Table5[[#This Row],[flux in kapp-slack.gms]]&lt;&gt;0,NOT(Table5[[#This Row],[spont or unknown?]]))</f>
        <v>0</v>
      </c>
      <c r="U2880" s="1" t="b">
        <f>OR(_xlfn.TEXTAFTER(Table5[[#This Row],[rxn]],"-",-1)="SPONT",_xlfn.TEXTAFTER(Table5[[#This Row],[rxn]],"-",-1)="UNKNOWN")</f>
        <v>1</v>
      </c>
      <c r="V2880" s="1">
        <f>_xlfn.XLOOKUP(SUBSTITUTE(Table5[[#This Row],[rxn]],"RXN-","ENZLOAD-"),Table4[rxn],Table4[ub],0)</f>
        <v>0</v>
      </c>
      <c r="W2880" s="1" t="b">
        <f>AND(Table5[[#This Row],[FVA ENZLOAD flux UB]]=0,Table5[[#This Row],[ENZ not made when it should be?]])</f>
        <v>0</v>
      </c>
    </row>
    <row r="2881" spans="6:23" hidden="1">
      <c r="F2881" s="1" t="s">
        <v>7412</v>
      </c>
      <c r="G2881" s="1" t="str">
        <f>_xlfn.TEXTBEFORE(Table5[[#This Row],[rxn     kapp_old        kapp_slack_ub   kapp_slack_lb]]," ")</f>
        <v>RXN-compACYLCOA_rm_REV-SPONT</v>
      </c>
      <c r="H288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88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881" s="1">
        <f>_xlfn.NUMBERVALUE(_xlfn.TEXTAFTER(Table5[[#This Row],[rxn     kapp_old        kapp_slack_ub   kapp_slack_lb]]," ",-1))</f>
        <v>0</v>
      </c>
      <c r="K2881" s="1">
        <f>_xlfn.XLOOKUP(SUBSTITUTE(Table5[[#This Row],[rxn]],"RXN-","ENZLOAD-"),ENZLOAD[name],ENZLOAD[flux],0)</f>
        <v>0</v>
      </c>
      <c r="L2881" s="1" t="str">
        <f>"'"&amp;Table5[[#This Row],[rxn]]&amp;"'"&amp;CHAR(9)&amp;IF(AND(Table5[[#This Row],[kapp_slack_ub]]&lt;&gt;0,Table5[[#This Row],[kapp_old]]&lt;$F$1),$F$1,Table5[[#This Row],[kapp_old]])</f>
        <v>'RXN-compACYLCOA_rm_REV-SPONT'	27141.27779288</v>
      </c>
      <c r="M2881" s="1">
        <f>_xlfn.XLOOKUP(Table5[[#This Row],[rxn]],Table3[name],Table3[flux],$F$1)</f>
        <v>27141.277792879999</v>
      </c>
      <c r="N2881" s="1" t="str">
        <f>IFERROR(Table5[[#This Row],[min flux]]/Table5[[#This Row],[associated enzload]],"")</f>
        <v/>
      </c>
      <c r="O2881" s="1">
        <f>_xlfn.NUMBERVALUE(IF(Table5[[#This Row],[flux/enzload]]="","",ABS($N$1-Table5[[#This Row],[flux/enzload]])))</f>
        <v>0</v>
      </c>
      <c r="P2881" s="1">
        <f>Table5[[#This Row],[kapp_old]]+IFERROR(((Table5[[#This Row],[kapp_slack_ub]]-Table5[[#This Row],[kapp_slack_lb]])/Table5[[#This Row],[associated enzload]]),0)</f>
        <v>27141.277792879999</v>
      </c>
      <c r="Q2881" s="1" t="str">
        <f>"'"&amp;Table5[[#This Row],[rxn]]&amp;"'"&amp;CHAR(9)&amp;Table5[[#This Row],[kapp + (slack_ub - slack_lb)/enzload]]</f>
        <v>'RXN-compACYLCOA_rm_REV-SPONT'	27141.27779288</v>
      </c>
      <c r="R2881" s="1">
        <f>_xlfn.XLOOKUP(Table5[[#This Row],[rxn]],Table38[name],Table38[flux],0)</f>
        <v>0</v>
      </c>
      <c r="S2881" s="1">
        <f>_xlfn.XLOOKUP(SUBSTITUTE(Table5[[#This Row],[rxn]],"RXN-","ENZLOAD-"),Table38[name],Table38[flux],0)</f>
        <v>0</v>
      </c>
      <c r="T2881" s="1" t="b">
        <f>AND(Table5[[#This Row],[ENZLOAD flux in kapp-slack.gms]]=0,Table5[[#This Row],[flux in kapp-slack.gms]]&lt;&gt;0,NOT(Table5[[#This Row],[spont or unknown?]]))</f>
        <v>0</v>
      </c>
      <c r="U2881" s="1" t="b">
        <f>OR(_xlfn.TEXTAFTER(Table5[[#This Row],[rxn]],"-",-1)="SPONT",_xlfn.TEXTAFTER(Table5[[#This Row],[rxn]],"-",-1)="UNKNOWN")</f>
        <v>1</v>
      </c>
      <c r="V2881" s="1">
        <f>_xlfn.XLOOKUP(SUBSTITUTE(Table5[[#This Row],[rxn]],"RXN-","ENZLOAD-"),Table4[rxn],Table4[ub],0)</f>
        <v>0</v>
      </c>
      <c r="W2881" s="1" t="b">
        <f>AND(Table5[[#This Row],[FVA ENZLOAD flux UB]]=0,Table5[[#This Row],[ENZ not made when it should be?]])</f>
        <v>0</v>
      </c>
    </row>
    <row r="2882" spans="6:23" hidden="1">
      <c r="F2882" s="1" t="s">
        <v>7413</v>
      </c>
      <c r="G2882" s="1" t="str">
        <f>_xlfn.TEXTBEFORE(Table5[[#This Row],[rxn     kapp_old        kapp_slack_ub   kapp_slack_lb]]," ")</f>
        <v>RXN-compACYLCOA_x_FWD-SPONT</v>
      </c>
      <c r="H288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88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882" s="1">
        <f>_xlfn.NUMBERVALUE(_xlfn.TEXTAFTER(Table5[[#This Row],[rxn     kapp_old        kapp_slack_ub   kapp_slack_lb]]," ",-1))</f>
        <v>0</v>
      </c>
      <c r="K2882" s="1">
        <f>_xlfn.XLOOKUP(SUBSTITUTE(Table5[[#This Row],[rxn]],"RXN-","ENZLOAD-"),ENZLOAD[name],ENZLOAD[flux],0)</f>
        <v>0</v>
      </c>
      <c r="L2882" s="1" t="str">
        <f>"'"&amp;Table5[[#This Row],[rxn]]&amp;"'"&amp;CHAR(9)&amp;IF(AND(Table5[[#This Row],[kapp_slack_ub]]&lt;&gt;0,Table5[[#This Row],[kapp_old]]&lt;$F$1),$F$1,Table5[[#This Row],[kapp_old]])</f>
        <v>'RXN-compACYLCOA_x_FWD-SPONT'	27141.27779288</v>
      </c>
      <c r="M2882" s="1">
        <f>_xlfn.XLOOKUP(Table5[[#This Row],[rxn]],Table3[name],Table3[flux],$F$1)</f>
        <v>27141.277792879999</v>
      </c>
      <c r="N2882" s="1" t="str">
        <f>IFERROR(Table5[[#This Row],[min flux]]/Table5[[#This Row],[associated enzload]],"")</f>
        <v/>
      </c>
      <c r="O2882" s="1">
        <f>_xlfn.NUMBERVALUE(IF(Table5[[#This Row],[flux/enzload]]="","",ABS($N$1-Table5[[#This Row],[flux/enzload]])))</f>
        <v>0</v>
      </c>
      <c r="P2882" s="1">
        <f>Table5[[#This Row],[kapp_old]]+IFERROR(((Table5[[#This Row],[kapp_slack_ub]]-Table5[[#This Row],[kapp_slack_lb]])/Table5[[#This Row],[associated enzload]]),0)</f>
        <v>27141.277792879999</v>
      </c>
      <c r="Q2882" s="1" t="str">
        <f>"'"&amp;Table5[[#This Row],[rxn]]&amp;"'"&amp;CHAR(9)&amp;Table5[[#This Row],[kapp + (slack_ub - slack_lb)/enzload]]</f>
        <v>'RXN-compACYLCOA_x_FWD-SPONT'	27141.27779288</v>
      </c>
      <c r="R2882" s="1">
        <f>_xlfn.XLOOKUP(Table5[[#This Row],[rxn]],Table38[name],Table38[flux],0)</f>
        <v>0</v>
      </c>
      <c r="S2882" s="1">
        <f>_xlfn.XLOOKUP(SUBSTITUTE(Table5[[#This Row],[rxn]],"RXN-","ENZLOAD-"),Table38[name],Table38[flux],0)</f>
        <v>0</v>
      </c>
      <c r="T2882" s="1" t="b">
        <f>AND(Table5[[#This Row],[ENZLOAD flux in kapp-slack.gms]]=0,Table5[[#This Row],[flux in kapp-slack.gms]]&lt;&gt;0,NOT(Table5[[#This Row],[spont or unknown?]]))</f>
        <v>0</v>
      </c>
      <c r="U2882" s="1" t="b">
        <f>OR(_xlfn.TEXTAFTER(Table5[[#This Row],[rxn]],"-",-1)="SPONT",_xlfn.TEXTAFTER(Table5[[#This Row],[rxn]],"-",-1)="UNKNOWN")</f>
        <v>1</v>
      </c>
      <c r="V2882" s="1">
        <f>_xlfn.XLOOKUP(SUBSTITUTE(Table5[[#This Row],[rxn]],"RXN-","ENZLOAD-"),Table4[rxn],Table4[ub],0)</f>
        <v>0</v>
      </c>
      <c r="W2882" s="1" t="b">
        <f>AND(Table5[[#This Row],[FVA ENZLOAD flux UB]]=0,Table5[[#This Row],[ENZ not made when it should be?]])</f>
        <v>0</v>
      </c>
    </row>
    <row r="2883" spans="6:23" hidden="1">
      <c r="F2883" s="1" t="s">
        <v>7414</v>
      </c>
      <c r="G2883" s="1" t="str">
        <f>_xlfn.TEXTBEFORE(Table5[[#This Row],[rxn     kapp_old        kapp_slack_ub   kapp_slack_lb]]," ")</f>
        <v>RXN-compACYLCOA_x_REV-SPONT</v>
      </c>
      <c r="H288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88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883" s="1">
        <f>_xlfn.NUMBERVALUE(_xlfn.TEXTAFTER(Table5[[#This Row],[rxn     kapp_old        kapp_slack_ub   kapp_slack_lb]]," ",-1))</f>
        <v>0</v>
      </c>
      <c r="K2883" s="1">
        <f>_xlfn.XLOOKUP(SUBSTITUTE(Table5[[#This Row],[rxn]],"RXN-","ENZLOAD-"),ENZLOAD[name],ENZLOAD[flux],0)</f>
        <v>0</v>
      </c>
      <c r="L2883" s="1" t="str">
        <f>"'"&amp;Table5[[#This Row],[rxn]]&amp;"'"&amp;CHAR(9)&amp;IF(AND(Table5[[#This Row],[kapp_slack_ub]]&lt;&gt;0,Table5[[#This Row],[kapp_old]]&lt;$F$1),$F$1,Table5[[#This Row],[kapp_old]])</f>
        <v>'RXN-compACYLCOA_x_REV-SPONT'	27141.27779288</v>
      </c>
      <c r="M2883" s="1">
        <f>_xlfn.XLOOKUP(Table5[[#This Row],[rxn]],Table3[name],Table3[flux],$F$1)</f>
        <v>27141.277792879999</v>
      </c>
      <c r="N2883" s="1" t="str">
        <f>IFERROR(Table5[[#This Row],[min flux]]/Table5[[#This Row],[associated enzload]],"")</f>
        <v/>
      </c>
      <c r="O2883" s="1">
        <f>_xlfn.NUMBERVALUE(IF(Table5[[#This Row],[flux/enzload]]="","",ABS($N$1-Table5[[#This Row],[flux/enzload]])))</f>
        <v>0</v>
      </c>
      <c r="P2883" s="1">
        <f>Table5[[#This Row],[kapp_old]]+IFERROR(((Table5[[#This Row],[kapp_slack_ub]]-Table5[[#This Row],[kapp_slack_lb]])/Table5[[#This Row],[associated enzload]]),0)</f>
        <v>27141.277792879999</v>
      </c>
      <c r="Q2883" s="1" t="str">
        <f>"'"&amp;Table5[[#This Row],[rxn]]&amp;"'"&amp;CHAR(9)&amp;Table5[[#This Row],[kapp + (slack_ub - slack_lb)/enzload]]</f>
        <v>'RXN-compACYLCOA_x_REV-SPONT'	27141.27779288</v>
      </c>
      <c r="R2883" s="1">
        <f>_xlfn.XLOOKUP(Table5[[#This Row],[rxn]],Table38[name],Table38[flux],0)</f>
        <v>0</v>
      </c>
      <c r="S2883" s="1">
        <f>_xlfn.XLOOKUP(SUBSTITUTE(Table5[[#This Row],[rxn]],"RXN-","ENZLOAD-"),Table38[name],Table38[flux],0)</f>
        <v>0</v>
      </c>
      <c r="T2883" s="1" t="b">
        <f>AND(Table5[[#This Row],[ENZLOAD flux in kapp-slack.gms]]=0,Table5[[#This Row],[flux in kapp-slack.gms]]&lt;&gt;0,NOT(Table5[[#This Row],[spont or unknown?]]))</f>
        <v>0</v>
      </c>
      <c r="U2883" s="1" t="b">
        <f>OR(_xlfn.TEXTAFTER(Table5[[#This Row],[rxn]],"-",-1)="SPONT",_xlfn.TEXTAFTER(Table5[[#This Row],[rxn]],"-",-1)="UNKNOWN")</f>
        <v>1</v>
      </c>
      <c r="V2883" s="1">
        <f>_xlfn.XLOOKUP(SUBSTITUTE(Table5[[#This Row],[rxn]],"RXN-","ENZLOAD-"),Table4[rxn],Table4[ub],0)</f>
        <v>0</v>
      </c>
      <c r="W2883" s="1" t="b">
        <f>AND(Table5[[#This Row],[FVA ENZLOAD flux UB]]=0,Table5[[#This Row],[ENZ not made when it should be?]])</f>
        <v>0</v>
      </c>
    </row>
    <row r="2884" spans="6:23" hidden="1">
      <c r="F2884" s="1" t="s">
        <v>7415</v>
      </c>
      <c r="G2884" s="1" t="str">
        <f>_xlfn.TEXTBEFORE(Table5[[#This Row],[rxn     kapp_old        kapp_slack_ub   kapp_slack_lb]]," ")</f>
        <v>RXN-compCER_g_FWD-SPONT</v>
      </c>
      <c r="H288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88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884" s="1">
        <f>_xlfn.NUMBERVALUE(_xlfn.TEXTAFTER(Table5[[#This Row],[rxn     kapp_old        kapp_slack_ub   kapp_slack_lb]]," ",-1))</f>
        <v>0</v>
      </c>
      <c r="K2884" s="1">
        <f>_xlfn.XLOOKUP(SUBSTITUTE(Table5[[#This Row],[rxn]],"RXN-","ENZLOAD-"),ENZLOAD[name],ENZLOAD[flux],0)</f>
        <v>0</v>
      </c>
      <c r="L2884" s="1" t="str">
        <f>"'"&amp;Table5[[#This Row],[rxn]]&amp;"'"&amp;CHAR(9)&amp;IF(AND(Table5[[#This Row],[kapp_slack_ub]]&lt;&gt;0,Table5[[#This Row],[kapp_old]]&lt;$F$1),$F$1,Table5[[#This Row],[kapp_old]])</f>
        <v>'RXN-compCER_g_FWD-SPONT'	27141.27779288</v>
      </c>
      <c r="M2884" s="1">
        <f>_xlfn.XLOOKUP(Table5[[#This Row],[rxn]],Table3[name],Table3[flux],$F$1)</f>
        <v>27141.277792879999</v>
      </c>
      <c r="N2884" s="1" t="str">
        <f>IFERROR(Table5[[#This Row],[min flux]]/Table5[[#This Row],[associated enzload]],"")</f>
        <v/>
      </c>
      <c r="O2884" s="1">
        <f>_xlfn.NUMBERVALUE(IF(Table5[[#This Row],[flux/enzload]]="","",ABS($N$1-Table5[[#This Row],[flux/enzload]])))</f>
        <v>0</v>
      </c>
      <c r="P2884" s="1">
        <f>Table5[[#This Row],[kapp_old]]+IFERROR(((Table5[[#This Row],[kapp_slack_ub]]-Table5[[#This Row],[kapp_slack_lb]])/Table5[[#This Row],[associated enzload]]),0)</f>
        <v>27141.277792879999</v>
      </c>
      <c r="Q2884" s="1" t="str">
        <f>"'"&amp;Table5[[#This Row],[rxn]]&amp;"'"&amp;CHAR(9)&amp;Table5[[#This Row],[kapp + (slack_ub - slack_lb)/enzload]]</f>
        <v>'RXN-compCER_g_FWD-SPONT'	27141.27779288</v>
      </c>
      <c r="R2884" s="1">
        <f>_xlfn.XLOOKUP(Table5[[#This Row],[rxn]],Table38[name],Table38[flux],0)</f>
        <v>0</v>
      </c>
      <c r="S2884" s="1">
        <f>_xlfn.XLOOKUP(SUBSTITUTE(Table5[[#This Row],[rxn]],"RXN-","ENZLOAD-"),Table38[name],Table38[flux],0)</f>
        <v>0</v>
      </c>
      <c r="T2884" s="1" t="b">
        <f>AND(Table5[[#This Row],[ENZLOAD flux in kapp-slack.gms]]=0,Table5[[#This Row],[flux in kapp-slack.gms]]&lt;&gt;0,NOT(Table5[[#This Row],[spont or unknown?]]))</f>
        <v>0</v>
      </c>
      <c r="U2884" s="1" t="b">
        <f>OR(_xlfn.TEXTAFTER(Table5[[#This Row],[rxn]],"-",-1)="SPONT",_xlfn.TEXTAFTER(Table5[[#This Row],[rxn]],"-",-1)="UNKNOWN")</f>
        <v>1</v>
      </c>
      <c r="V2884" s="1">
        <f>_xlfn.XLOOKUP(SUBSTITUTE(Table5[[#This Row],[rxn]],"RXN-","ENZLOAD-"),Table4[rxn],Table4[ub],0)</f>
        <v>0</v>
      </c>
      <c r="W2884" s="1" t="b">
        <f>AND(Table5[[#This Row],[FVA ENZLOAD flux UB]]=0,Table5[[#This Row],[ENZ not made when it should be?]])</f>
        <v>0</v>
      </c>
    </row>
    <row r="2885" spans="6:23" hidden="1">
      <c r="F2885" s="1" t="s">
        <v>7416</v>
      </c>
      <c r="G2885" s="1" t="str">
        <f>_xlfn.TEXTBEFORE(Table5[[#This Row],[rxn     kapp_old        kapp_slack_ub   kapp_slack_lb]]," ")</f>
        <v>RXN-compCER_g_REV-SPONT</v>
      </c>
      <c r="H288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88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885" s="1">
        <f>_xlfn.NUMBERVALUE(_xlfn.TEXTAFTER(Table5[[#This Row],[rxn     kapp_old        kapp_slack_ub   kapp_slack_lb]]," ",-1))</f>
        <v>0</v>
      </c>
      <c r="K2885" s="1">
        <f>_xlfn.XLOOKUP(SUBSTITUTE(Table5[[#This Row],[rxn]],"RXN-","ENZLOAD-"),ENZLOAD[name],ENZLOAD[flux],0)</f>
        <v>0</v>
      </c>
      <c r="L2885" s="1" t="str">
        <f>"'"&amp;Table5[[#This Row],[rxn]]&amp;"'"&amp;CHAR(9)&amp;IF(AND(Table5[[#This Row],[kapp_slack_ub]]&lt;&gt;0,Table5[[#This Row],[kapp_old]]&lt;$F$1),$F$1,Table5[[#This Row],[kapp_old]])</f>
        <v>'RXN-compCER_g_REV-SPONT'	27141.27779288</v>
      </c>
      <c r="M2885" s="1">
        <f>_xlfn.XLOOKUP(Table5[[#This Row],[rxn]],Table3[name],Table3[flux],$F$1)</f>
        <v>27141.277792879999</v>
      </c>
      <c r="N2885" s="1" t="str">
        <f>IFERROR(Table5[[#This Row],[min flux]]/Table5[[#This Row],[associated enzload]],"")</f>
        <v/>
      </c>
      <c r="O2885" s="1">
        <f>_xlfn.NUMBERVALUE(IF(Table5[[#This Row],[flux/enzload]]="","",ABS($N$1-Table5[[#This Row],[flux/enzload]])))</f>
        <v>0</v>
      </c>
      <c r="P2885" s="1">
        <f>Table5[[#This Row],[kapp_old]]+IFERROR(((Table5[[#This Row],[kapp_slack_ub]]-Table5[[#This Row],[kapp_slack_lb]])/Table5[[#This Row],[associated enzload]]),0)</f>
        <v>27141.277792879999</v>
      </c>
      <c r="Q2885" s="1" t="str">
        <f>"'"&amp;Table5[[#This Row],[rxn]]&amp;"'"&amp;CHAR(9)&amp;Table5[[#This Row],[kapp + (slack_ub - slack_lb)/enzload]]</f>
        <v>'RXN-compCER_g_REV-SPONT'	27141.27779288</v>
      </c>
      <c r="R2885" s="1">
        <f>_xlfn.XLOOKUP(Table5[[#This Row],[rxn]],Table38[name],Table38[flux],0)</f>
        <v>0</v>
      </c>
      <c r="S2885" s="1">
        <f>_xlfn.XLOOKUP(SUBSTITUTE(Table5[[#This Row],[rxn]],"RXN-","ENZLOAD-"),Table38[name],Table38[flux],0)</f>
        <v>0</v>
      </c>
      <c r="T2885" s="1" t="b">
        <f>AND(Table5[[#This Row],[ENZLOAD flux in kapp-slack.gms]]=0,Table5[[#This Row],[flux in kapp-slack.gms]]&lt;&gt;0,NOT(Table5[[#This Row],[spont or unknown?]]))</f>
        <v>0</v>
      </c>
      <c r="U2885" s="1" t="b">
        <f>OR(_xlfn.TEXTAFTER(Table5[[#This Row],[rxn]],"-",-1)="SPONT",_xlfn.TEXTAFTER(Table5[[#This Row],[rxn]],"-",-1)="UNKNOWN")</f>
        <v>1</v>
      </c>
      <c r="V2885" s="1">
        <f>_xlfn.XLOOKUP(SUBSTITUTE(Table5[[#This Row],[rxn]],"RXN-","ENZLOAD-"),Table4[rxn],Table4[ub],0)</f>
        <v>0</v>
      </c>
      <c r="W2885" s="1" t="b">
        <f>AND(Table5[[#This Row],[FVA ENZLOAD flux UB]]=0,Table5[[#This Row],[ENZ not made when it should be?]])</f>
        <v>0</v>
      </c>
    </row>
    <row r="2886" spans="6:23" hidden="1">
      <c r="F2886" s="1" t="s">
        <v>7417</v>
      </c>
      <c r="G2886" s="1" t="str">
        <f>_xlfn.TEXTBEFORE(Table5[[#This Row],[rxn     kapp_old        kapp_slack_ub   kapp_slack_lb]]," ")</f>
        <v>RXN-compCER_m_FWD-SPONT</v>
      </c>
      <c r="H288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88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886" s="1">
        <f>_xlfn.NUMBERVALUE(_xlfn.TEXTAFTER(Table5[[#This Row],[rxn     kapp_old        kapp_slack_ub   kapp_slack_lb]]," ",-1))</f>
        <v>0</v>
      </c>
      <c r="K2886" s="1">
        <f>_xlfn.XLOOKUP(SUBSTITUTE(Table5[[#This Row],[rxn]],"RXN-","ENZLOAD-"),ENZLOAD[name],ENZLOAD[flux],0)</f>
        <v>0</v>
      </c>
      <c r="L2886" s="1" t="str">
        <f>"'"&amp;Table5[[#This Row],[rxn]]&amp;"'"&amp;CHAR(9)&amp;IF(AND(Table5[[#This Row],[kapp_slack_ub]]&lt;&gt;0,Table5[[#This Row],[kapp_old]]&lt;$F$1),$F$1,Table5[[#This Row],[kapp_old]])</f>
        <v>'RXN-compCER_m_FWD-SPONT'	27141.27779288</v>
      </c>
      <c r="M2886" s="1">
        <f>_xlfn.XLOOKUP(Table5[[#This Row],[rxn]],Table3[name],Table3[flux],$F$1)</f>
        <v>27141.277792879999</v>
      </c>
      <c r="N2886" s="1" t="str">
        <f>IFERROR(Table5[[#This Row],[min flux]]/Table5[[#This Row],[associated enzload]],"")</f>
        <v/>
      </c>
      <c r="O2886" s="1">
        <f>_xlfn.NUMBERVALUE(IF(Table5[[#This Row],[flux/enzload]]="","",ABS($N$1-Table5[[#This Row],[flux/enzload]])))</f>
        <v>0</v>
      </c>
      <c r="P2886" s="1">
        <f>Table5[[#This Row],[kapp_old]]+IFERROR(((Table5[[#This Row],[kapp_slack_ub]]-Table5[[#This Row],[kapp_slack_lb]])/Table5[[#This Row],[associated enzload]]),0)</f>
        <v>27141.277792879999</v>
      </c>
      <c r="Q2886" s="1" t="str">
        <f>"'"&amp;Table5[[#This Row],[rxn]]&amp;"'"&amp;CHAR(9)&amp;Table5[[#This Row],[kapp + (slack_ub - slack_lb)/enzload]]</f>
        <v>'RXN-compCER_m_FWD-SPONT'	27141.27779288</v>
      </c>
      <c r="R2886" s="1">
        <f>_xlfn.XLOOKUP(Table5[[#This Row],[rxn]],Table38[name],Table38[flux],0)</f>
        <v>0</v>
      </c>
      <c r="S2886" s="1">
        <f>_xlfn.XLOOKUP(SUBSTITUTE(Table5[[#This Row],[rxn]],"RXN-","ENZLOAD-"),Table38[name],Table38[flux],0)</f>
        <v>0</v>
      </c>
      <c r="T2886" s="1" t="b">
        <f>AND(Table5[[#This Row],[ENZLOAD flux in kapp-slack.gms]]=0,Table5[[#This Row],[flux in kapp-slack.gms]]&lt;&gt;0,NOT(Table5[[#This Row],[spont or unknown?]]))</f>
        <v>0</v>
      </c>
      <c r="U2886" s="1" t="b">
        <f>OR(_xlfn.TEXTAFTER(Table5[[#This Row],[rxn]],"-",-1)="SPONT",_xlfn.TEXTAFTER(Table5[[#This Row],[rxn]],"-",-1)="UNKNOWN")</f>
        <v>1</v>
      </c>
      <c r="V2886" s="1">
        <f>_xlfn.XLOOKUP(SUBSTITUTE(Table5[[#This Row],[rxn]],"RXN-","ENZLOAD-"),Table4[rxn],Table4[ub],0)</f>
        <v>0</v>
      </c>
      <c r="W2886" s="1" t="b">
        <f>AND(Table5[[#This Row],[FVA ENZLOAD flux UB]]=0,Table5[[#This Row],[ENZ not made when it should be?]])</f>
        <v>0</v>
      </c>
    </row>
    <row r="2887" spans="6:23" hidden="1">
      <c r="F2887" s="1" t="s">
        <v>7418</v>
      </c>
      <c r="G2887" s="1" t="str">
        <f>_xlfn.TEXTBEFORE(Table5[[#This Row],[rxn     kapp_old        kapp_slack_ub   kapp_slack_lb]]," ")</f>
        <v>RXN-compCER_m_REV-SPONT</v>
      </c>
      <c r="H288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88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887" s="1">
        <f>_xlfn.NUMBERVALUE(_xlfn.TEXTAFTER(Table5[[#This Row],[rxn     kapp_old        kapp_slack_ub   kapp_slack_lb]]," ",-1))</f>
        <v>0</v>
      </c>
      <c r="K2887" s="1">
        <f>_xlfn.XLOOKUP(SUBSTITUTE(Table5[[#This Row],[rxn]],"RXN-","ENZLOAD-"),ENZLOAD[name],ENZLOAD[flux],0)</f>
        <v>0</v>
      </c>
      <c r="L2887" s="1" t="str">
        <f>"'"&amp;Table5[[#This Row],[rxn]]&amp;"'"&amp;CHAR(9)&amp;IF(AND(Table5[[#This Row],[kapp_slack_ub]]&lt;&gt;0,Table5[[#This Row],[kapp_old]]&lt;$F$1),$F$1,Table5[[#This Row],[kapp_old]])</f>
        <v>'RXN-compCER_m_REV-SPONT'	27141.27779288</v>
      </c>
      <c r="M2887" s="1">
        <f>_xlfn.XLOOKUP(Table5[[#This Row],[rxn]],Table3[name],Table3[flux],$F$1)</f>
        <v>27141.277792879999</v>
      </c>
      <c r="N2887" s="1" t="str">
        <f>IFERROR(Table5[[#This Row],[min flux]]/Table5[[#This Row],[associated enzload]],"")</f>
        <v/>
      </c>
      <c r="O2887" s="1">
        <f>_xlfn.NUMBERVALUE(IF(Table5[[#This Row],[flux/enzload]]="","",ABS($N$1-Table5[[#This Row],[flux/enzload]])))</f>
        <v>0</v>
      </c>
      <c r="P2887" s="1">
        <f>Table5[[#This Row],[kapp_old]]+IFERROR(((Table5[[#This Row],[kapp_slack_ub]]-Table5[[#This Row],[kapp_slack_lb]])/Table5[[#This Row],[associated enzload]]),0)</f>
        <v>27141.277792879999</v>
      </c>
      <c r="Q2887" s="1" t="str">
        <f>"'"&amp;Table5[[#This Row],[rxn]]&amp;"'"&amp;CHAR(9)&amp;Table5[[#This Row],[kapp + (slack_ub - slack_lb)/enzload]]</f>
        <v>'RXN-compCER_m_REV-SPONT'	27141.27779288</v>
      </c>
      <c r="R2887" s="1">
        <f>_xlfn.XLOOKUP(Table5[[#This Row],[rxn]],Table38[name],Table38[flux],0)</f>
        <v>0</v>
      </c>
      <c r="S2887" s="1">
        <f>_xlfn.XLOOKUP(SUBSTITUTE(Table5[[#This Row],[rxn]],"RXN-","ENZLOAD-"),Table38[name],Table38[flux],0)</f>
        <v>0</v>
      </c>
      <c r="T2887" s="1" t="b">
        <f>AND(Table5[[#This Row],[ENZLOAD flux in kapp-slack.gms]]=0,Table5[[#This Row],[flux in kapp-slack.gms]]&lt;&gt;0,NOT(Table5[[#This Row],[spont or unknown?]]))</f>
        <v>0</v>
      </c>
      <c r="U2887" s="1" t="b">
        <f>OR(_xlfn.TEXTAFTER(Table5[[#This Row],[rxn]],"-",-1)="SPONT",_xlfn.TEXTAFTER(Table5[[#This Row],[rxn]],"-",-1)="UNKNOWN")</f>
        <v>1</v>
      </c>
      <c r="V2887" s="1">
        <f>_xlfn.XLOOKUP(SUBSTITUTE(Table5[[#This Row],[rxn]],"RXN-","ENZLOAD-"),Table4[rxn],Table4[ub],0)</f>
        <v>0</v>
      </c>
      <c r="W2887" s="1" t="b">
        <f>AND(Table5[[#This Row],[FVA ENZLOAD flux UB]]=0,Table5[[#This Row],[ENZ not made when it should be?]])</f>
        <v>0</v>
      </c>
    </row>
    <row r="2888" spans="6:23" hidden="1">
      <c r="F2888" s="1" t="s">
        <v>7419</v>
      </c>
      <c r="G2888" s="1" t="str">
        <f>_xlfn.TEXTBEFORE(Table5[[#This Row],[rxn     kapp_old        kapp_slack_ub   kapp_slack_lb]]," ")</f>
        <v>RXN-compCER_r_FWD-SPONT</v>
      </c>
      <c r="H288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88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888" s="1">
        <f>_xlfn.NUMBERVALUE(_xlfn.TEXTAFTER(Table5[[#This Row],[rxn     kapp_old        kapp_slack_ub   kapp_slack_lb]]," ",-1))</f>
        <v>0</v>
      </c>
      <c r="K2888" s="1">
        <f>_xlfn.XLOOKUP(SUBSTITUTE(Table5[[#This Row],[rxn]],"RXN-","ENZLOAD-"),ENZLOAD[name],ENZLOAD[flux],0)</f>
        <v>0</v>
      </c>
      <c r="L2888" s="1" t="str">
        <f>"'"&amp;Table5[[#This Row],[rxn]]&amp;"'"&amp;CHAR(9)&amp;IF(AND(Table5[[#This Row],[kapp_slack_ub]]&lt;&gt;0,Table5[[#This Row],[kapp_old]]&lt;$F$1),$F$1,Table5[[#This Row],[kapp_old]])</f>
        <v>'RXN-compCER_r_FWD-SPONT'	27141.27779288</v>
      </c>
      <c r="M2888" s="1">
        <f>_xlfn.XLOOKUP(Table5[[#This Row],[rxn]],Table3[name],Table3[flux],$F$1)</f>
        <v>3.06508769499093E-3</v>
      </c>
      <c r="N2888" s="1" t="str">
        <f>IFERROR(Table5[[#This Row],[min flux]]/Table5[[#This Row],[associated enzload]],"")</f>
        <v/>
      </c>
      <c r="O2888" s="1">
        <f>_xlfn.NUMBERVALUE(IF(Table5[[#This Row],[flux/enzload]]="","",ABS($N$1-Table5[[#This Row],[flux/enzload]])))</f>
        <v>0</v>
      </c>
      <c r="P2888" s="1">
        <f>Table5[[#This Row],[kapp_old]]+IFERROR(((Table5[[#This Row],[kapp_slack_ub]]-Table5[[#This Row],[kapp_slack_lb]])/Table5[[#This Row],[associated enzload]]),0)</f>
        <v>27141.277792879999</v>
      </c>
      <c r="Q2888" s="1" t="str">
        <f>"'"&amp;Table5[[#This Row],[rxn]]&amp;"'"&amp;CHAR(9)&amp;Table5[[#This Row],[kapp + (slack_ub - slack_lb)/enzload]]</f>
        <v>'RXN-compCER_r_FWD-SPONT'	27141.27779288</v>
      </c>
      <c r="R2888" s="1">
        <f>_xlfn.XLOOKUP(Table5[[#This Row],[rxn]],Table38[name],Table38[flux],0)</f>
        <v>3.118136296971E-3</v>
      </c>
      <c r="S2888" s="1">
        <f>_xlfn.XLOOKUP(SUBSTITUTE(Table5[[#This Row],[rxn]],"RXN-","ENZLOAD-"),Table38[name],Table38[flux],0)</f>
        <v>0</v>
      </c>
      <c r="T2888" s="1" t="b">
        <f>AND(Table5[[#This Row],[ENZLOAD flux in kapp-slack.gms]]=0,Table5[[#This Row],[flux in kapp-slack.gms]]&lt;&gt;0,NOT(Table5[[#This Row],[spont or unknown?]]))</f>
        <v>0</v>
      </c>
      <c r="U2888" s="1" t="b">
        <f>OR(_xlfn.TEXTAFTER(Table5[[#This Row],[rxn]],"-",-1)="SPONT",_xlfn.TEXTAFTER(Table5[[#This Row],[rxn]],"-",-1)="UNKNOWN")</f>
        <v>1</v>
      </c>
      <c r="V2888" s="1">
        <f>_xlfn.XLOOKUP(SUBSTITUTE(Table5[[#This Row],[rxn]],"RXN-","ENZLOAD-"),Table4[rxn],Table4[ub],0)</f>
        <v>0</v>
      </c>
      <c r="W2888" s="1" t="b">
        <f>AND(Table5[[#This Row],[FVA ENZLOAD flux UB]]=0,Table5[[#This Row],[ENZ not made when it should be?]])</f>
        <v>0</v>
      </c>
    </row>
    <row r="2889" spans="6:23" hidden="1">
      <c r="F2889" s="1" t="s">
        <v>7420</v>
      </c>
      <c r="G2889" s="1" t="str">
        <f>_xlfn.TEXTBEFORE(Table5[[#This Row],[rxn     kapp_old        kapp_slack_ub   kapp_slack_lb]]," ")</f>
        <v>RXN-compCER_r_REV-SPONT</v>
      </c>
      <c r="H288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88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889" s="1">
        <f>_xlfn.NUMBERVALUE(_xlfn.TEXTAFTER(Table5[[#This Row],[rxn     kapp_old        kapp_slack_ub   kapp_slack_lb]]," ",-1))</f>
        <v>0</v>
      </c>
      <c r="K2889" s="1">
        <f>_xlfn.XLOOKUP(SUBSTITUTE(Table5[[#This Row],[rxn]],"RXN-","ENZLOAD-"),ENZLOAD[name],ENZLOAD[flux],0)</f>
        <v>0</v>
      </c>
      <c r="L2889" s="1" t="str">
        <f>"'"&amp;Table5[[#This Row],[rxn]]&amp;"'"&amp;CHAR(9)&amp;IF(AND(Table5[[#This Row],[kapp_slack_ub]]&lt;&gt;0,Table5[[#This Row],[kapp_old]]&lt;$F$1),$F$1,Table5[[#This Row],[kapp_old]])</f>
        <v>'RXN-compCER_r_REV-SPONT'	27141.27779288</v>
      </c>
      <c r="M2889" s="1">
        <f>_xlfn.XLOOKUP(Table5[[#This Row],[rxn]],Table3[name],Table3[flux],$F$1)</f>
        <v>27141.277792879999</v>
      </c>
      <c r="N2889" s="1" t="str">
        <f>IFERROR(Table5[[#This Row],[min flux]]/Table5[[#This Row],[associated enzload]],"")</f>
        <v/>
      </c>
      <c r="O2889" s="1">
        <f>_xlfn.NUMBERVALUE(IF(Table5[[#This Row],[flux/enzload]]="","",ABS($N$1-Table5[[#This Row],[flux/enzload]])))</f>
        <v>0</v>
      </c>
      <c r="P2889" s="1">
        <f>Table5[[#This Row],[kapp_old]]+IFERROR(((Table5[[#This Row],[kapp_slack_ub]]-Table5[[#This Row],[kapp_slack_lb]])/Table5[[#This Row],[associated enzload]]),0)</f>
        <v>27141.277792879999</v>
      </c>
      <c r="Q2889" s="1" t="str">
        <f>"'"&amp;Table5[[#This Row],[rxn]]&amp;"'"&amp;CHAR(9)&amp;Table5[[#This Row],[kapp + (slack_ub - slack_lb)/enzload]]</f>
        <v>'RXN-compCER_r_REV-SPONT'	27141.27779288</v>
      </c>
      <c r="R2889" s="1">
        <f>_xlfn.XLOOKUP(Table5[[#This Row],[rxn]],Table38[name],Table38[flux],0)</f>
        <v>0</v>
      </c>
      <c r="S2889" s="1">
        <f>_xlfn.XLOOKUP(SUBSTITUTE(Table5[[#This Row],[rxn]],"RXN-","ENZLOAD-"),Table38[name],Table38[flux],0)</f>
        <v>0</v>
      </c>
      <c r="T2889" s="1" t="b">
        <f>AND(Table5[[#This Row],[ENZLOAD flux in kapp-slack.gms]]=0,Table5[[#This Row],[flux in kapp-slack.gms]]&lt;&gt;0,NOT(Table5[[#This Row],[spont or unknown?]]))</f>
        <v>0</v>
      </c>
      <c r="U2889" s="1" t="b">
        <f>OR(_xlfn.TEXTAFTER(Table5[[#This Row],[rxn]],"-",-1)="SPONT",_xlfn.TEXTAFTER(Table5[[#This Row],[rxn]],"-",-1)="UNKNOWN")</f>
        <v>1</v>
      </c>
      <c r="V2889" s="1">
        <f>_xlfn.XLOOKUP(SUBSTITUTE(Table5[[#This Row],[rxn]],"RXN-","ENZLOAD-"),Table4[rxn],Table4[ub],0)</f>
        <v>0</v>
      </c>
      <c r="W2889" s="1" t="b">
        <f>AND(Table5[[#This Row],[FVA ENZLOAD flux UB]]=0,Table5[[#This Row],[ENZ not made when it should be?]])</f>
        <v>0</v>
      </c>
    </row>
    <row r="2890" spans="6:23" hidden="1">
      <c r="F2890" s="1" t="s">
        <v>7421</v>
      </c>
      <c r="G2890" s="1" t="str">
        <f>_xlfn.TEXTBEFORE(Table5[[#This Row],[rxn     kapp_old        kapp_slack_ub   kapp_slack_lb]]," ")</f>
        <v>RXN-compFALPD_c_FWD-SPONT</v>
      </c>
      <c r="H289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89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890" s="1">
        <f>_xlfn.NUMBERVALUE(_xlfn.TEXTAFTER(Table5[[#This Row],[rxn     kapp_old        kapp_slack_ub   kapp_slack_lb]]," ",-1))</f>
        <v>0</v>
      </c>
      <c r="K2890" s="1">
        <f>_xlfn.XLOOKUP(SUBSTITUTE(Table5[[#This Row],[rxn]],"RXN-","ENZLOAD-"),ENZLOAD[name],ENZLOAD[flux],0)</f>
        <v>0</v>
      </c>
      <c r="L2890" s="1" t="str">
        <f>"'"&amp;Table5[[#This Row],[rxn]]&amp;"'"&amp;CHAR(9)&amp;IF(AND(Table5[[#This Row],[kapp_slack_ub]]&lt;&gt;0,Table5[[#This Row],[kapp_old]]&lt;$F$1),$F$1,Table5[[#This Row],[kapp_old]])</f>
        <v>'RXN-compFALPD_c_FWD-SPONT'	27141.27779288</v>
      </c>
      <c r="M2890" s="1">
        <f>_xlfn.XLOOKUP(Table5[[#This Row],[rxn]],Table3[name],Table3[flux],$F$1)</f>
        <v>27141.277792879999</v>
      </c>
      <c r="N2890" s="1" t="str">
        <f>IFERROR(Table5[[#This Row],[min flux]]/Table5[[#This Row],[associated enzload]],"")</f>
        <v/>
      </c>
      <c r="O2890" s="1">
        <f>_xlfn.NUMBERVALUE(IF(Table5[[#This Row],[flux/enzload]]="","",ABS($N$1-Table5[[#This Row],[flux/enzload]])))</f>
        <v>0</v>
      </c>
      <c r="P2890" s="1">
        <f>Table5[[#This Row],[kapp_old]]+IFERROR(((Table5[[#This Row],[kapp_slack_ub]]-Table5[[#This Row],[kapp_slack_lb]])/Table5[[#This Row],[associated enzload]]),0)</f>
        <v>27141.277792879999</v>
      </c>
      <c r="Q2890" s="1" t="str">
        <f>"'"&amp;Table5[[#This Row],[rxn]]&amp;"'"&amp;CHAR(9)&amp;Table5[[#This Row],[kapp + (slack_ub - slack_lb)/enzload]]</f>
        <v>'RXN-compFALPD_c_FWD-SPONT'	27141.27779288</v>
      </c>
      <c r="R2890" s="1">
        <f>_xlfn.XLOOKUP(Table5[[#This Row],[rxn]],Table38[name],Table38[flux],0)</f>
        <v>0</v>
      </c>
      <c r="S2890" s="1">
        <f>_xlfn.XLOOKUP(SUBSTITUTE(Table5[[#This Row],[rxn]],"RXN-","ENZLOAD-"),Table38[name],Table38[flux],0)</f>
        <v>0</v>
      </c>
      <c r="T2890" s="1" t="b">
        <f>AND(Table5[[#This Row],[ENZLOAD flux in kapp-slack.gms]]=0,Table5[[#This Row],[flux in kapp-slack.gms]]&lt;&gt;0,NOT(Table5[[#This Row],[spont or unknown?]]))</f>
        <v>0</v>
      </c>
      <c r="U2890" s="1" t="b">
        <f>OR(_xlfn.TEXTAFTER(Table5[[#This Row],[rxn]],"-",-1)="SPONT",_xlfn.TEXTAFTER(Table5[[#This Row],[rxn]],"-",-1)="UNKNOWN")</f>
        <v>1</v>
      </c>
      <c r="V2890" s="1">
        <f>_xlfn.XLOOKUP(SUBSTITUTE(Table5[[#This Row],[rxn]],"RXN-","ENZLOAD-"),Table4[rxn],Table4[ub],0)</f>
        <v>0</v>
      </c>
      <c r="W2890" s="1" t="b">
        <f>AND(Table5[[#This Row],[FVA ENZLOAD flux UB]]=0,Table5[[#This Row],[ENZ not made when it should be?]])</f>
        <v>0</v>
      </c>
    </row>
    <row r="2891" spans="6:23" hidden="1">
      <c r="F2891" s="1" t="s">
        <v>7422</v>
      </c>
      <c r="G2891" s="1" t="str">
        <f>_xlfn.TEXTBEFORE(Table5[[#This Row],[rxn     kapp_old        kapp_slack_ub   kapp_slack_lb]]," ")</f>
        <v>RXN-compFALPD_c_REV-SPONT</v>
      </c>
      <c r="H289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89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891" s="1">
        <f>_xlfn.NUMBERVALUE(_xlfn.TEXTAFTER(Table5[[#This Row],[rxn     kapp_old        kapp_slack_ub   kapp_slack_lb]]," ",-1))</f>
        <v>0</v>
      </c>
      <c r="K2891" s="1">
        <f>_xlfn.XLOOKUP(SUBSTITUTE(Table5[[#This Row],[rxn]],"RXN-","ENZLOAD-"),ENZLOAD[name],ENZLOAD[flux],0)</f>
        <v>0</v>
      </c>
      <c r="L2891" s="1" t="str">
        <f>"'"&amp;Table5[[#This Row],[rxn]]&amp;"'"&amp;CHAR(9)&amp;IF(AND(Table5[[#This Row],[kapp_slack_ub]]&lt;&gt;0,Table5[[#This Row],[kapp_old]]&lt;$F$1),$F$1,Table5[[#This Row],[kapp_old]])</f>
        <v>'RXN-compFALPD_c_REV-SPONT'	27141.27779288</v>
      </c>
      <c r="M2891" s="1">
        <f>_xlfn.XLOOKUP(Table5[[#This Row],[rxn]],Table3[name],Table3[flux],$F$1)</f>
        <v>1.2997891652129299E-3</v>
      </c>
      <c r="N2891" s="1" t="str">
        <f>IFERROR(Table5[[#This Row],[min flux]]/Table5[[#This Row],[associated enzload]],"")</f>
        <v/>
      </c>
      <c r="O2891" s="1">
        <f>_xlfn.NUMBERVALUE(IF(Table5[[#This Row],[flux/enzload]]="","",ABS($N$1-Table5[[#This Row],[flux/enzload]])))</f>
        <v>0</v>
      </c>
      <c r="P2891" s="1">
        <f>Table5[[#This Row],[kapp_old]]+IFERROR(((Table5[[#This Row],[kapp_slack_ub]]-Table5[[#This Row],[kapp_slack_lb]])/Table5[[#This Row],[associated enzload]]),0)</f>
        <v>27141.277792879999</v>
      </c>
      <c r="Q2891" s="1" t="str">
        <f>"'"&amp;Table5[[#This Row],[rxn]]&amp;"'"&amp;CHAR(9)&amp;Table5[[#This Row],[kapp + (slack_ub - slack_lb)/enzload]]</f>
        <v>'RXN-compFALPD_c_REV-SPONT'	27141.27779288</v>
      </c>
      <c r="R2891" s="1">
        <f>_xlfn.XLOOKUP(Table5[[#This Row],[rxn]],Table38[name],Table38[flux],0)</f>
        <v>1.440266712167E-3</v>
      </c>
      <c r="S2891" s="1">
        <f>_xlfn.XLOOKUP(SUBSTITUTE(Table5[[#This Row],[rxn]],"RXN-","ENZLOAD-"),Table38[name],Table38[flux],0)</f>
        <v>0</v>
      </c>
      <c r="T2891" s="1" t="b">
        <f>AND(Table5[[#This Row],[ENZLOAD flux in kapp-slack.gms]]=0,Table5[[#This Row],[flux in kapp-slack.gms]]&lt;&gt;0,NOT(Table5[[#This Row],[spont or unknown?]]))</f>
        <v>0</v>
      </c>
      <c r="U2891" s="1" t="b">
        <f>OR(_xlfn.TEXTAFTER(Table5[[#This Row],[rxn]],"-",-1)="SPONT",_xlfn.TEXTAFTER(Table5[[#This Row],[rxn]],"-",-1)="UNKNOWN")</f>
        <v>1</v>
      </c>
      <c r="V2891" s="1">
        <f>_xlfn.XLOOKUP(SUBSTITUTE(Table5[[#This Row],[rxn]],"RXN-","ENZLOAD-"),Table4[rxn],Table4[ub],0)</f>
        <v>0</v>
      </c>
      <c r="W2891" s="1" t="b">
        <f>AND(Table5[[#This Row],[FVA ENZLOAD flux UB]]=0,Table5[[#This Row],[ENZ not made when it should be?]])</f>
        <v>0</v>
      </c>
    </row>
    <row r="2892" spans="6:23" hidden="1">
      <c r="F2892" s="1" t="s">
        <v>7423</v>
      </c>
      <c r="G2892" s="1" t="str">
        <f>_xlfn.TEXTBEFORE(Table5[[#This Row],[rxn     kapp_old        kapp_slack_ub   kapp_slack_lb]]," ")</f>
        <v>RXN-compFALPD_en_FWD-SPONT</v>
      </c>
      <c r="H289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89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892" s="1">
        <f>_xlfn.NUMBERVALUE(_xlfn.TEXTAFTER(Table5[[#This Row],[rxn     kapp_old        kapp_slack_ub   kapp_slack_lb]]," ",-1))</f>
        <v>0</v>
      </c>
      <c r="K2892" s="1">
        <f>_xlfn.XLOOKUP(SUBSTITUTE(Table5[[#This Row],[rxn]],"RXN-","ENZLOAD-"),ENZLOAD[name],ENZLOAD[flux],0)</f>
        <v>0</v>
      </c>
      <c r="L2892" s="1" t="str">
        <f>"'"&amp;Table5[[#This Row],[rxn]]&amp;"'"&amp;CHAR(9)&amp;IF(AND(Table5[[#This Row],[kapp_slack_ub]]&lt;&gt;0,Table5[[#This Row],[kapp_old]]&lt;$F$1),$F$1,Table5[[#This Row],[kapp_old]])</f>
        <v>'RXN-compFALPD_en_FWD-SPONT'	27141.27779288</v>
      </c>
      <c r="M2892" s="1">
        <f>_xlfn.XLOOKUP(Table5[[#This Row],[rxn]],Table3[name],Table3[flux],$F$1)</f>
        <v>27141.277792879999</v>
      </c>
      <c r="N2892" s="1" t="str">
        <f>IFERROR(Table5[[#This Row],[min flux]]/Table5[[#This Row],[associated enzload]],"")</f>
        <v/>
      </c>
      <c r="O2892" s="1">
        <f>_xlfn.NUMBERVALUE(IF(Table5[[#This Row],[flux/enzload]]="","",ABS($N$1-Table5[[#This Row],[flux/enzload]])))</f>
        <v>0</v>
      </c>
      <c r="P2892" s="1">
        <f>Table5[[#This Row],[kapp_old]]+IFERROR(((Table5[[#This Row],[kapp_slack_ub]]-Table5[[#This Row],[kapp_slack_lb]])/Table5[[#This Row],[associated enzload]]),0)</f>
        <v>27141.277792879999</v>
      </c>
      <c r="Q2892" s="1" t="str">
        <f>"'"&amp;Table5[[#This Row],[rxn]]&amp;"'"&amp;CHAR(9)&amp;Table5[[#This Row],[kapp + (slack_ub - slack_lb)/enzload]]</f>
        <v>'RXN-compFALPD_en_FWD-SPONT'	27141.27779288</v>
      </c>
      <c r="R2892" s="1">
        <f>_xlfn.XLOOKUP(Table5[[#This Row],[rxn]],Table38[name],Table38[flux],0)</f>
        <v>0</v>
      </c>
      <c r="S2892" s="1">
        <f>_xlfn.XLOOKUP(SUBSTITUTE(Table5[[#This Row],[rxn]],"RXN-","ENZLOAD-"),Table38[name],Table38[flux],0)</f>
        <v>0</v>
      </c>
      <c r="T2892" s="1" t="b">
        <f>AND(Table5[[#This Row],[ENZLOAD flux in kapp-slack.gms]]=0,Table5[[#This Row],[flux in kapp-slack.gms]]&lt;&gt;0,NOT(Table5[[#This Row],[spont or unknown?]]))</f>
        <v>0</v>
      </c>
      <c r="U2892" s="1" t="b">
        <f>OR(_xlfn.TEXTAFTER(Table5[[#This Row],[rxn]],"-",-1)="SPONT",_xlfn.TEXTAFTER(Table5[[#This Row],[rxn]],"-",-1)="UNKNOWN")</f>
        <v>1</v>
      </c>
      <c r="V2892" s="1">
        <f>_xlfn.XLOOKUP(SUBSTITUTE(Table5[[#This Row],[rxn]],"RXN-","ENZLOAD-"),Table4[rxn],Table4[ub],0)</f>
        <v>0</v>
      </c>
      <c r="W2892" s="1" t="b">
        <f>AND(Table5[[#This Row],[FVA ENZLOAD flux UB]]=0,Table5[[#This Row],[ENZ not made when it should be?]])</f>
        <v>0</v>
      </c>
    </row>
    <row r="2893" spans="6:23" hidden="1">
      <c r="F2893" s="1" t="s">
        <v>7424</v>
      </c>
      <c r="G2893" s="1" t="str">
        <f>_xlfn.TEXTBEFORE(Table5[[#This Row],[rxn     kapp_old        kapp_slack_ub   kapp_slack_lb]]," ")</f>
        <v>RXN-compFALPD_en_REV-SPONT</v>
      </c>
      <c r="H289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89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893" s="1">
        <f>_xlfn.NUMBERVALUE(_xlfn.TEXTAFTER(Table5[[#This Row],[rxn     kapp_old        kapp_slack_ub   kapp_slack_lb]]," ",-1))</f>
        <v>0</v>
      </c>
      <c r="K2893" s="1">
        <f>_xlfn.XLOOKUP(SUBSTITUTE(Table5[[#This Row],[rxn]],"RXN-","ENZLOAD-"),ENZLOAD[name],ENZLOAD[flux],0)</f>
        <v>0</v>
      </c>
      <c r="L2893" s="1" t="str">
        <f>"'"&amp;Table5[[#This Row],[rxn]]&amp;"'"&amp;CHAR(9)&amp;IF(AND(Table5[[#This Row],[kapp_slack_ub]]&lt;&gt;0,Table5[[#This Row],[kapp_old]]&lt;$F$1),$F$1,Table5[[#This Row],[kapp_old]])</f>
        <v>'RXN-compFALPD_en_REV-SPONT'	27141.27779288</v>
      </c>
      <c r="M2893" s="1">
        <f>_xlfn.XLOOKUP(Table5[[#This Row],[rxn]],Table3[name],Table3[flux],$F$1)</f>
        <v>27141.277792879999</v>
      </c>
      <c r="N2893" s="1" t="str">
        <f>IFERROR(Table5[[#This Row],[min flux]]/Table5[[#This Row],[associated enzload]],"")</f>
        <v/>
      </c>
      <c r="O2893" s="1">
        <f>_xlfn.NUMBERVALUE(IF(Table5[[#This Row],[flux/enzload]]="","",ABS($N$1-Table5[[#This Row],[flux/enzload]])))</f>
        <v>0</v>
      </c>
      <c r="P2893" s="1">
        <f>Table5[[#This Row],[kapp_old]]+IFERROR(((Table5[[#This Row],[kapp_slack_ub]]-Table5[[#This Row],[kapp_slack_lb]])/Table5[[#This Row],[associated enzload]]),0)</f>
        <v>27141.277792879999</v>
      </c>
      <c r="Q2893" s="1" t="str">
        <f>"'"&amp;Table5[[#This Row],[rxn]]&amp;"'"&amp;CHAR(9)&amp;Table5[[#This Row],[kapp + (slack_ub - slack_lb)/enzload]]</f>
        <v>'RXN-compFALPD_en_REV-SPONT'	27141.27779288</v>
      </c>
      <c r="R2893" s="1">
        <f>_xlfn.XLOOKUP(Table5[[#This Row],[rxn]],Table38[name],Table38[flux],0)</f>
        <v>0</v>
      </c>
      <c r="S2893" s="1">
        <f>_xlfn.XLOOKUP(SUBSTITUTE(Table5[[#This Row],[rxn]],"RXN-","ENZLOAD-"),Table38[name],Table38[flux],0)</f>
        <v>0</v>
      </c>
      <c r="T2893" s="1" t="b">
        <f>AND(Table5[[#This Row],[ENZLOAD flux in kapp-slack.gms]]=0,Table5[[#This Row],[flux in kapp-slack.gms]]&lt;&gt;0,NOT(Table5[[#This Row],[spont or unknown?]]))</f>
        <v>0</v>
      </c>
      <c r="U2893" s="1" t="b">
        <f>OR(_xlfn.TEXTAFTER(Table5[[#This Row],[rxn]],"-",-1)="SPONT",_xlfn.TEXTAFTER(Table5[[#This Row],[rxn]],"-",-1)="UNKNOWN")</f>
        <v>1</v>
      </c>
      <c r="V2893" s="1">
        <f>_xlfn.XLOOKUP(SUBSTITUTE(Table5[[#This Row],[rxn]],"RXN-","ENZLOAD-"),Table4[rxn],Table4[ub],0)</f>
        <v>0</v>
      </c>
      <c r="W2893" s="1" t="b">
        <f>AND(Table5[[#This Row],[FVA ENZLOAD flux UB]]=0,Table5[[#This Row],[ENZ not made when it should be?]])</f>
        <v>0</v>
      </c>
    </row>
    <row r="2894" spans="6:23" hidden="1">
      <c r="F2894" s="1" t="s">
        <v>7425</v>
      </c>
      <c r="G2894" s="1" t="str">
        <f>_xlfn.TEXTBEFORE(Table5[[#This Row],[rxn     kapp_old        kapp_slack_ub   kapp_slack_lb]]," ")</f>
        <v>RXN-compFALPD_m_FWD-SPONT</v>
      </c>
      <c r="H289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89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894" s="1">
        <f>_xlfn.NUMBERVALUE(_xlfn.TEXTAFTER(Table5[[#This Row],[rxn     kapp_old        kapp_slack_ub   kapp_slack_lb]]," ",-1))</f>
        <v>0</v>
      </c>
      <c r="K2894" s="1">
        <f>_xlfn.XLOOKUP(SUBSTITUTE(Table5[[#This Row],[rxn]],"RXN-","ENZLOAD-"),ENZLOAD[name],ENZLOAD[flux],0)</f>
        <v>0</v>
      </c>
      <c r="L2894" s="1" t="str">
        <f>"'"&amp;Table5[[#This Row],[rxn]]&amp;"'"&amp;CHAR(9)&amp;IF(AND(Table5[[#This Row],[kapp_slack_ub]]&lt;&gt;0,Table5[[#This Row],[kapp_old]]&lt;$F$1),$F$1,Table5[[#This Row],[kapp_old]])</f>
        <v>'RXN-compFALPD_m_FWD-SPONT'	27141.27779288</v>
      </c>
      <c r="M2894" s="1">
        <f>_xlfn.XLOOKUP(Table5[[#This Row],[rxn]],Table3[name],Table3[flux],$F$1)</f>
        <v>27141.277792879999</v>
      </c>
      <c r="N2894" s="1" t="str">
        <f>IFERROR(Table5[[#This Row],[min flux]]/Table5[[#This Row],[associated enzload]],"")</f>
        <v/>
      </c>
      <c r="O2894" s="1">
        <f>_xlfn.NUMBERVALUE(IF(Table5[[#This Row],[flux/enzload]]="","",ABS($N$1-Table5[[#This Row],[flux/enzload]])))</f>
        <v>0</v>
      </c>
      <c r="P2894" s="1">
        <f>Table5[[#This Row],[kapp_old]]+IFERROR(((Table5[[#This Row],[kapp_slack_ub]]-Table5[[#This Row],[kapp_slack_lb]])/Table5[[#This Row],[associated enzload]]),0)</f>
        <v>27141.277792879999</v>
      </c>
      <c r="Q2894" s="1" t="str">
        <f>"'"&amp;Table5[[#This Row],[rxn]]&amp;"'"&amp;CHAR(9)&amp;Table5[[#This Row],[kapp + (slack_ub - slack_lb)/enzload]]</f>
        <v>'RXN-compFALPD_m_FWD-SPONT'	27141.27779288</v>
      </c>
      <c r="R2894" s="1">
        <f>_xlfn.XLOOKUP(Table5[[#This Row],[rxn]],Table38[name],Table38[flux],0)</f>
        <v>0</v>
      </c>
      <c r="S2894" s="1">
        <f>_xlfn.XLOOKUP(SUBSTITUTE(Table5[[#This Row],[rxn]],"RXN-","ENZLOAD-"),Table38[name],Table38[flux],0)</f>
        <v>0</v>
      </c>
      <c r="T2894" s="1" t="b">
        <f>AND(Table5[[#This Row],[ENZLOAD flux in kapp-slack.gms]]=0,Table5[[#This Row],[flux in kapp-slack.gms]]&lt;&gt;0,NOT(Table5[[#This Row],[spont or unknown?]]))</f>
        <v>0</v>
      </c>
      <c r="U2894" s="1" t="b">
        <f>OR(_xlfn.TEXTAFTER(Table5[[#This Row],[rxn]],"-",-1)="SPONT",_xlfn.TEXTAFTER(Table5[[#This Row],[rxn]],"-",-1)="UNKNOWN")</f>
        <v>1</v>
      </c>
      <c r="V2894" s="1">
        <f>_xlfn.XLOOKUP(SUBSTITUTE(Table5[[#This Row],[rxn]],"RXN-","ENZLOAD-"),Table4[rxn],Table4[ub],0)</f>
        <v>0</v>
      </c>
      <c r="W2894" s="1" t="b">
        <f>AND(Table5[[#This Row],[FVA ENZLOAD flux UB]]=0,Table5[[#This Row],[ENZ not made when it should be?]])</f>
        <v>0</v>
      </c>
    </row>
    <row r="2895" spans="6:23" hidden="1">
      <c r="F2895" s="1" t="s">
        <v>7426</v>
      </c>
      <c r="G2895" s="1" t="str">
        <f>_xlfn.TEXTBEFORE(Table5[[#This Row],[rxn     kapp_old        kapp_slack_ub   kapp_slack_lb]]," ")</f>
        <v>RXN-compFALPD_m_REV-SPONT</v>
      </c>
      <c r="H289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89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895" s="1">
        <f>_xlfn.NUMBERVALUE(_xlfn.TEXTAFTER(Table5[[#This Row],[rxn     kapp_old        kapp_slack_ub   kapp_slack_lb]]," ",-1))</f>
        <v>0</v>
      </c>
      <c r="K2895" s="1">
        <f>_xlfn.XLOOKUP(SUBSTITUTE(Table5[[#This Row],[rxn]],"RXN-","ENZLOAD-"),ENZLOAD[name],ENZLOAD[flux],0)</f>
        <v>0</v>
      </c>
      <c r="L2895" s="1" t="str">
        <f>"'"&amp;Table5[[#This Row],[rxn]]&amp;"'"&amp;CHAR(9)&amp;IF(AND(Table5[[#This Row],[kapp_slack_ub]]&lt;&gt;0,Table5[[#This Row],[kapp_old]]&lt;$F$1),$F$1,Table5[[#This Row],[kapp_old]])</f>
        <v>'RXN-compFALPD_m_REV-SPONT'	27141.27779288</v>
      </c>
      <c r="M2895" s="1">
        <f>_xlfn.XLOOKUP(Table5[[#This Row],[rxn]],Table3[name],Table3[flux],$F$1)</f>
        <v>27141.277792879999</v>
      </c>
      <c r="N2895" s="1" t="str">
        <f>IFERROR(Table5[[#This Row],[min flux]]/Table5[[#This Row],[associated enzload]],"")</f>
        <v/>
      </c>
      <c r="O2895" s="1">
        <f>_xlfn.NUMBERVALUE(IF(Table5[[#This Row],[flux/enzload]]="","",ABS($N$1-Table5[[#This Row],[flux/enzload]])))</f>
        <v>0</v>
      </c>
      <c r="P2895" s="1">
        <f>Table5[[#This Row],[kapp_old]]+IFERROR(((Table5[[#This Row],[kapp_slack_ub]]-Table5[[#This Row],[kapp_slack_lb]])/Table5[[#This Row],[associated enzload]]),0)</f>
        <v>27141.277792879999</v>
      </c>
      <c r="Q2895" s="1" t="str">
        <f>"'"&amp;Table5[[#This Row],[rxn]]&amp;"'"&amp;CHAR(9)&amp;Table5[[#This Row],[kapp + (slack_ub - slack_lb)/enzload]]</f>
        <v>'RXN-compFALPD_m_REV-SPONT'	27141.27779288</v>
      </c>
      <c r="R2895" s="1">
        <f>_xlfn.XLOOKUP(Table5[[#This Row],[rxn]],Table38[name],Table38[flux],0)</f>
        <v>0</v>
      </c>
      <c r="S2895" s="1">
        <f>_xlfn.XLOOKUP(SUBSTITUTE(Table5[[#This Row],[rxn]],"RXN-","ENZLOAD-"),Table38[name],Table38[flux],0)</f>
        <v>0</v>
      </c>
      <c r="T2895" s="1" t="b">
        <f>AND(Table5[[#This Row],[ENZLOAD flux in kapp-slack.gms]]=0,Table5[[#This Row],[flux in kapp-slack.gms]]&lt;&gt;0,NOT(Table5[[#This Row],[spont or unknown?]]))</f>
        <v>0</v>
      </c>
      <c r="U2895" s="1" t="b">
        <f>OR(_xlfn.TEXTAFTER(Table5[[#This Row],[rxn]],"-",-1)="SPONT",_xlfn.TEXTAFTER(Table5[[#This Row],[rxn]],"-",-1)="UNKNOWN")</f>
        <v>1</v>
      </c>
      <c r="V2895" s="1">
        <f>_xlfn.XLOOKUP(SUBSTITUTE(Table5[[#This Row],[rxn]],"RXN-","ENZLOAD-"),Table4[rxn],Table4[ub],0)</f>
        <v>0</v>
      </c>
      <c r="W2895" s="1" t="b">
        <f>AND(Table5[[#This Row],[FVA ENZLOAD flux UB]]=0,Table5[[#This Row],[ENZ not made when it should be?]])</f>
        <v>0</v>
      </c>
    </row>
    <row r="2896" spans="6:23" hidden="1">
      <c r="F2896" s="1" t="s">
        <v>7427</v>
      </c>
      <c r="G2896" s="1" t="str">
        <f>_xlfn.TEXTBEFORE(Table5[[#This Row],[rxn     kapp_old        kapp_slack_ub   kapp_slack_lb]]," ")</f>
        <v>RXN-compFALPD_mm_FWD-SPONT</v>
      </c>
      <c r="H289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89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896" s="1">
        <f>_xlfn.NUMBERVALUE(_xlfn.TEXTAFTER(Table5[[#This Row],[rxn     kapp_old        kapp_slack_ub   kapp_slack_lb]]," ",-1))</f>
        <v>0</v>
      </c>
      <c r="K2896" s="1">
        <f>_xlfn.XLOOKUP(SUBSTITUTE(Table5[[#This Row],[rxn]],"RXN-","ENZLOAD-"),ENZLOAD[name],ENZLOAD[flux],0)</f>
        <v>0</v>
      </c>
      <c r="L2896" s="1" t="str">
        <f>"'"&amp;Table5[[#This Row],[rxn]]&amp;"'"&amp;CHAR(9)&amp;IF(AND(Table5[[#This Row],[kapp_slack_ub]]&lt;&gt;0,Table5[[#This Row],[kapp_old]]&lt;$F$1),$F$1,Table5[[#This Row],[kapp_old]])</f>
        <v>'RXN-compFALPD_mm_FWD-SPONT'	27141.27779288</v>
      </c>
      <c r="M2896" s="1">
        <f>_xlfn.XLOOKUP(Table5[[#This Row],[rxn]],Table3[name],Table3[flux],$F$1)</f>
        <v>27141.277792879999</v>
      </c>
      <c r="N2896" s="1" t="str">
        <f>IFERROR(Table5[[#This Row],[min flux]]/Table5[[#This Row],[associated enzload]],"")</f>
        <v/>
      </c>
      <c r="O2896" s="1">
        <f>_xlfn.NUMBERVALUE(IF(Table5[[#This Row],[flux/enzload]]="","",ABS($N$1-Table5[[#This Row],[flux/enzload]])))</f>
        <v>0</v>
      </c>
      <c r="P2896" s="1">
        <f>Table5[[#This Row],[kapp_old]]+IFERROR(((Table5[[#This Row],[kapp_slack_ub]]-Table5[[#This Row],[kapp_slack_lb]])/Table5[[#This Row],[associated enzload]]),0)</f>
        <v>27141.277792879999</v>
      </c>
      <c r="Q2896" s="1" t="str">
        <f>"'"&amp;Table5[[#This Row],[rxn]]&amp;"'"&amp;CHAR(9)&amp;Table5[[#This Row],[kapp + (slack_ub - slack_lb)/enzload]]</f>
        <v>'RXN-compFALPD_mm_FWD-SPONT'	27141.27779288</v>
      </c>
      <c r="R2896" s="1">
        <f>_xlfn.XLOOKUP(Table5[[#This Row],[rxn]],Table38[name],Table38[flux],0)</f>
        <v>0</v>
      </c>
      <c r="S2896" s="1">
        <f>_xlfn.XLOOKUP(SUBSTITUTE(Table5[[#This Row],[rxn]],"RXN-","ENZLOAD-"),Table38[name],Table38[flux],0)</f>
        <v>0</v>
      </c>
      <c r="T2896" s="1" t="b">
        <f>AND(Table5[[#This Row],[ENZLOAD flux in kapp-slack.gms]]=0,Table5[[#This Row],[flux in kapp-slack.gms]]&lt;&gt;0,NOT(Table5[[#This Row],[spont or unknown?]]))</f>
        <v>0</v>
      </c>
      <c r="U2896" s="1" t="b">
        <f>OR(_xlfn.TEXTAFTER(Table5[[#This Row],[rxn]],"-",-1)="SPONT",_xlfn.TEXTAFTER(Table5[[#This Row],[rxn]],"-",-1)="UNKNOWN")</f>
        <v>1</v>
      </c>
      <c r="V2896" s="1">
        <f>_xlfn.XLOOKUP(SUBSTITUTE(Table5[[#This Row],[rxn]],"RXN-","ENZLOAD-"),Table4[rxn],Table4[ub],0)</f>
        <v>0</v>
      </c>
      <c r="W2896" s="1" t="b">
        <f>AND(Table5[[#This Row],[FVA ENZLOAD flux UB]]=0,Table5[[#This Row],[ENZ not made when it should be?]])</f>
        <v>0</v>
      </c>
    </row>
    <row r="2897" spans="6:23" hidden="1">
      <c r="F2897" s="1" t="s">
        <v>7428</v>
      </c>
      <c r="G2897" s="1" t="str">
        <f>_xlfn.TEXTBEFORE(Table5[[#This Row],[rxn     kapp_old        kapp_slack_ub   kapp_slack_lb]]," ")</f>
        <v>RXN-compFALPD_mm_REV-SPONT</v>
      </c>
      <c r="H289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89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897" s="1">
        <f>_xlfn.NUMBERVALUE(_xlfn.TEXTAFTER(Table5[[#This Row],[rxn     kapp_old        kapp_slack_ub   kapp_slack_lb]]," ",-1))</f>
        <v>0</v>
      </c>
      <c r="K2897" s="1">
        <f>_xlfn.XLOOKUP(SUBSTITUTE(Table5[[#This Row],[rxn]],"RXN-","ENZLOAD-"),ENZLOAD[name],ENZLOAD[flux],0)</f>
        <v>0</v>
      </c>
      <c r="L2897" s="1" t="str">
        <f>"'"&amp;Table5[[#This Row],[rxn]]&amp;"'"&amp;CHAR(9)&amp;IF(AND(Table5[[#This Row],[kapp_slack_ub]]&lt;&gt;0,Table5[[#This Row],[kapp_old]]&lt;$F$1),$F$1,Table5[[#This Row],[kapp_old]])</f>
        <v>'RXN-compFALPD_mm_REV-SPONT'	27141.27779288</v>
      </c>
      <c r="M2897" s="1">
        <f>_xlfn.XLOOKUP(Table5[[#This Row],[rxn]],Table3[name],Table3[flux],$F$1)</f>
        <v>27141.277792879999</v>
      </c>
      <c r="N2897" s="1" t="str">
        <f>IFERROR(Table5[[#This Row],[min flux]]/Table5[[#This Row],[associated enzload]],"")</f>
        <v/>
      </c>
      <c r="O2897" s="1">
        <f>_xlfn.NUMBERVALUE(IF(Table5[[#This Row],[flux/enzload]]="","",ABS($N$1-Table5[[#This Row],[flux/enzload]])))</f>
        <v>0</v>
      </c>
      <c r="P2897" s="1">
        <f>Table5[[#This Row],[kapp_old]]+IFERROR(((Table5[[#This Row],[kapp_slack_ub]]-Table5[[#This Row],[kapp_slack_lb]])/Table5[[#This Row],[associated enzload]]),0)</f>
        <v>27141.277792879999</v>
      </c>
      <c r="Q2897" s="1" t="str">
        <f>"'"&amp;Table5[[#This Row],[rxn]]&amp;"'"&amp;CHAR(9)&amp;Table5[[#This Row],[kapp + (slack_ub - slack_lb)/enzload]]</f>
        <v>'RXN-compFALPD_mm_REV-SPONT'	27141.27779288</v>
      </c>
      <c r="R2897" s="1">
        <f>_xlfn.XLOOKUP(Table5[[#This Row],[rxn]],Table38[name],Table38[flux],0)</f>
        <v>0</v>
      </c>
      <c r="S2897" s="1">
        <f>_xlfn.XLOOKUP(SUBSTITUTE(Table5[[#This Row],[rxn]],"RXN-","ENZLOAD-"),Table38[name],Table38[flux],0)</f>
        <v>0</v>
      </c>
      <c r="T2897" s="1" t="b">
        <f>AND(Table5[[#This Row],[ENZLOAD flux in kapp-slack.gms]]=0,Table5[[#This Row],[flux in kapp-slack.gms]]&lt;&gt;0,NOT(Table5[[#This Row],[spont or unknown?]]))</f>
        <v>0</v>
      </c>
      <c r="U2897" s="1" t="b">
        <f>OR(_xlfn.TEXTAFTER(Table5[[#This Row],[rxn]],"-",-1)="SPONT",_xlfn.TEXTAFTER(Table5[[#This Row],[rxn]],"-",-1)="UNKNOWN")</f>
        <v>1</v>
      </c>
      <c r="V2897" s="1">
        <f>_xlfn.XLOOKUP(SUBSTITUTE(Table5[[#This Row],[rxn]],"RXN-","ENZLOAD-"),Table4[rxn],Table4[ub],0)</f>
        <v>0</v>
      </c>
      <c r="W2897" s="1" t="b">
        <f>AND(Table5[[#This Row],[FVA ENZLOAD flux UB]]=0,Table5[[#This Row],[ENZ not made when it should be?]])</f>
        <v>0</v>
      </c>
    </row>
    <row r="2898" spans="6:23" hidden="1">
      <c r="F2898" s="1" t="s">
        <v>7429</v>
      </c>
      <c r="G2898" s="1" t="str">
        <f>_xlfn.TEXTBEFORE(Table5[[#This Row],[rxn     kapp_old        kapp_slack_ub   kapp_slack_lb]]," ")</f>
        <v>RXN-compFALPD_rm_FWD-SPONT</v>
      </c>
      <c r="H289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89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898" s="1">
        <f>_xlfn.NUMBERVALUE(_xlfn.TEXTAFTER(Table5[[#This Row],[rxn     kapp_old        kapp_slack_ub   kapp_slack_lb]]," ",-1))</f>
        <v>0</v>
      </c>
      <c r="K2898" s="1">
        <f>_xlfn.XLOOKUP(SUBSTITUTE(Table5[[#This Row],[rxn]],"RXN-","ENZLOAD-"),ENZLOAD[name],ENZLOAD[flux],0)</f>
        <v>0</v>
      </c>
      <c r="L2898" s="1" t="str">
        <f>"'"&amp;Table5[[#This Row],[rxn]]&amp;"'"&amp;CHAR(9)&amp;IF(AND(Table5[[#This Row],[kapp_slack_ub]]&lt;&gt;0,Table5[[#This Row],[kapp_old]]&lt;$F$1),$F$1,Table5[[#This Row],[kapp_old]])</f>
        <v>'RXN-compFALPD_rm_FWD-SPONT'	27141.27779288</v>
      </c>
      <c r="M2898" s="1">
        <f>_xlfn.XLOOKUP(Table5[[#This Row],[rxn]],Table3[name],Table3[flux],$F$1)</f>
        <v>27141.277792879999</v>
      </c>
      <c r="N2898" s="1" t="str">
        <f>IFERROR(Table5[[#This Row],[min flux]]/Table5[[#This Row],[associated enzload]],"")</f>
        <v/>
      </c>
      <c r="O2898" s="1">
        <f>_xlfn.NUMBERVALUE(IF(Table5[[#This Row],[flux/enzload]]="","",ABS($N$1-Table5[[#This Row],[flux/enzload]])))</f>
        <v>0</v>
      </c>
      <c r="P2898" s="1">
        <f>Table5[[#This Row],[kapp_old]]+IFERROR(((Table5[[#This Row],[kapp_slack_ub]]-Table5[[#This Row],[kapp_slack_lb]])/Table5[[#This Row],[associated enzload]]),0)</f>
        <v>27141.277792879999</v>
      </c>
      <c r="Q2898" s="1" t="str">
        <f>"'"&amp;Table5[[#This Row],[rxn]]&amp;"'"&amp;CHAR(9)&amp;Table5[[#This Row],[kapp + (slack_ub - slack_lb)/enzload]]</f>
        <v>'RXN-compFALPD_rm_FWD-SPONT'	27141.27779288</v>
      </c>
      <c r="R2898" s="1">
        <f>_xlfn.XLOOKUP(Table5[[#This Row],[rxn]],Table38[name],Table38[flux],0)</f>
        <v>0</v>
      </c>
      <c r="S2898" s="1">
        <f>_xlfn.XLOOKUP(SUBSTITUTE(Table5[[#This Row],[rxn]],"RXN-","ENZLOAD-"),Table38[name],Table38[flux],0)</f>
        <v>0</v>
      </c>
      <c r="T2898" s="1" t="b">
        <f>AND(Table5[[#This Row],[ENZLOAD flux in kapp-slack.gms]]=0,Table5[[#This Row],[flux in kapp-slack.gms]]&lt;&gt;0,NOT(Table5[[#This Row],[spont or unknown?]]))</f>
        <v>0</v>
      </c>
      <c r="U2898" s="1" t="b">
        <f>OR(_xlfn.TEXTAFTER(Table5[[#This Row],[rxn]],"-",-1)="SPONT",_xlfn.TEXTAFTER(Table5[[#This Row],[rxn]],"-",-1)="UNKNOWN")</f>
        <v>1</v>
      </c>
      <c r="V2898" s="1">
        <f>_xlfn.XLOOKUP(SUBSTITUTE(Table5[[#This Row],[rxn]],"RXN-","ENZLOAD-"),Table4[rxn],Table4[ub],0)</f>
        <v>0</v>
      </c>
      <c r="W2898" s="1" t="b">
        <f>AND(Table5[[#This Row],[FVA ENZLOAD flux UB]]=0,Table5[[#This Row],[ENZ not made when it should be?]])</f>
        <v>0</v>
      </c>
    </row>
    <row r="2899" spans="6:23" hidden="1">
      <c r="F2899" s="1" t="s">
        <v>7430</v>
      </c>
      <c r="G2899" s="1" t="str">
        <f>_xlfn.TEXTBEFORE(Table5[[#This Row],[rxn     kapp_old        kapp_slack_ub   kapp_slack_lb]]," ")</f>
        <v>RXN-compFALPD_rm_REV-SPONT</v>
      </c>
      <c r="H289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89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899" s="1">
        <f>_xlfn.NUMBERVALUE(_xlfn.TEXTAFTER(Table5[[#This Row],[rxn     kapp_old        kapp_slack_ub   kapp_slack_lb]]," ",-1))</f>
        <v>0</v>
      </c>
      <c r="K2899" s="1">
        <f>_xlfn.XLOOKUP(SUBSTITUTE(Table5[[#This Row],[rxn]],"RXN-","ENZLOAD-"),ENZLOAD[name],ENZLOAD[flux],0)</f>
        <v>0</v>
      </c>
      <c r="L2899" s="1" t="str">
        <f>"'"&amp;Table5[[#This Row],[rxn]]&amp;"'"&amp;CHAR(9)&amp;IF(AND(Table5[[#This Row],[kapp_slack_ub]]&lt;&gt;0,Table5[[#This Row],[kapp_old]]&lt;$F$1),$F$1,Table5[[#This Row],[kapp_old]])</f>
        <v>'RXN-compFALPD_rm_REV-SPONT'	27141.27779288</v>
      </c>
      <c r="M2899" s="1">
        <f>_xlfn.XLOOKUP(Table5[[#This Row],[rxn]],Table3[name],Table3[flux],$F$1)</f>
        <v>6.6646867701617004E-4</v>
      </c>
      <c r="N2899" s="1" t="str">
        <f>IFERROR(Table5[[#This Row],[min flux]]/Table5[[#This Row],[associated enzload]],"")</f>
        <v/>
      </c>
      <c r="O2899" s="1">
        <f>_xlfn.NUMBERVALUE(IF(Table5[[#This Row],[flux/enzload]]="","",ABS($N$1-Table5[[#This Row],[flux/enzload]])))</f>
        <v>0</v>
      </c>
      <c r="P2899" s="1">
        <f>Table5[[#This Row],[kapp_old]]+IFERROR(((Table5[[#This Row],[kapp_slack_ub]]-Table5[[#This Row],[kapp_slack_lb]])/Table5[[#This Row],[associated enzload]]),0)</f>
        <v>27141.277792879999</v>
      </c>
      <c r="Q2899" s="1" t="str">
        <f>"'"&amp;Table5[[#This Row],[rxn]]&amp;"'"&amp;CHAR(9)&amp;Table5[[#This Row],[kapp + (slack_ub - slack_lb)/enzload]]</f>
        <v>'RXN-compFALPD_rm_REV-SPONT'	27141.27779288</v>
      </c>
      <c r="R2899" s="1">
        <f>_xlfn.XLOOKUP(Table5[[#This Row],[rxn]],Table38[name],Table38[flux],0)</f>
        <v>5.6002187894799995E-4</v>
      </c>
      <c r="S2899" s="1">
        <f>_xlfn.XLOOKUP(SUBSTITUTE(Table5[[#This Row],[rxn]],"RXN-","ENZLOAD-"),Table38[name],Table38[flux],0)</f>
        <v>0</v>
      </c>
      <c r="T2899" s="1" t="b">
        <f>AND(Table5[[#This Row],[ENZLOAD flux in kapp-slack.gms]]=0,Table5[[#This Row],[flux in kapp-slack.gms]]&lt;&gt;0,NOT(Table5[[#This Row],[spont or unknown?]]))</f>
        <v>0</v>
      </c>
      <c r="U2899" s="1" t="b">
        <f>OR(_xlfn.TEXTAFTER(Table5[[#This Row],[rxn]],"-",-1)="SPONT",_xlfn.TEXTAFTER(Table5[[#This Row],[rxn]],"-",-1)="UNKNOWN")</f>
        <v>1</v>
      </c>
      <c r="V2899" s="1">
        <f>_xlfn.XLOOKUP(SUBSTITUTE(Table5[[#This Row],[rxn]],"RXN-","ENZLOAD-"),Table4[rxn],Table4[ub],0)</f>
        <v>0</v>
      </c>
      <c r="W2899" s="1" t="b">
        <f>AND(Table5[[#This Row],[FVA ENZLOAD flux UB]]=0,Table5[[#This Row],[ENZ not made when it should be?]])</f>
        <v>0</v>
      </c>
    </row>
    <row r="2900" spans="6:23" hidden="1">
      <c r="F2900" s="1" t="s">
        <v>7431</v>
      </c>
      <c r="G2900" s="1" t="str">
        <f>_xlfn.TEXTBEFORE(Table5[[#This Row],[rxn     kapp_old        kapp_slack_ub   kapp_slack_lb]]," ")</f>
        <v>RXN-CPLSPNEST_e_FWD-rt3377</v>
      </c>
      <c r="H290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90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900" s="1">
        <f>_xlfn.NUMBERVALUE(_xlfn.TEXTAFTER(Table5[[#This Row],[rxn     kapp_old        kapp_slack_ub   kapp_slack_lb]]," ",-1))</f>
        <v>0</v>
      </c>
      <c r="K2900" s="1">
        <f>_xlfn.XLOOKUP(SUBSTITUTE(Table5[[#This Row],[rxn]],"RXN-","ENZLOAD-"),ENZLOAD[name],ENZLOAD[flux],0)</f>
        <v>0</v>
      </c>
      <c r="L2900" s="1" t="str">
        <f>"'"&amp;Table5[[#This Row],[rxn]]&amp;"'"&amp;CHAR(9)&amp;IF(AND(Table5[[#This Row],[kapp_slack_ub]]&lt;&gt;0,Table5[[#This Row],[kapp_old]]&lt;$F$1),$F$1,Table5[[#This Row],[kapp_old]])</f>
        <v>'RXN-CPLSPNEST_e_FWD-rt3377'	27141.27779288</v>
      </c>
      <c r="M2900" s="1">
        <f>_xlfn.XLOOKUP(Table5[[#This Row],[rxn]],Table3[name],Table3[flux],$F$1)</f>
        <v>27141.277792879999</v>
      </c>
      <c r="N2900" s="1" t="str">
        <f>IFERROR(Table5[[#This Row],[min flux]]/Table5[[#This Row],[associated enzload]],"")</f>
        <v/>
      </c>
      <c r="O2900" s="1">
        <f>_xlfn.NUMBERVALUE(IF(Table5[[#This Row],[flux/enzload]]="","",ABS($N$1-Table5[[#This Row],[flux/enzload]])))</f>
        <v>0</v>
      </c>
      <c r="P2900" s="1">
        <f>Table5[[#This Row],[kapp_old]]+IFERROR(((Table5[[#This Row],[kapp_slack_ub]]-Table5[[#This Row],[kapp_slack_lb]])/Table5[[#This Row],[associated enzload]]),0)</f>
        <v>27141.277792879999</v>
      </c>
      <c r="Q2900" s="1" t="str">
        <f>"'"&amp;Table5[[#This Row],[rxn]]&amp;"'"&amp;CHAR(9)&amp;Table5[[#This Row],[kapp + (slack_ub - slack_lb)/enzload]]</f>
        <v>'RXN-CPLSPNEST_e_FWD-rt3377'	27141.27779288</v>
      </c>
      <c r="R2900" s="1">
        <f>_xlfn.XLOOKUP(Table5[[#This Row],[rxn]],Table38[name],Table38[flux],0)</f>
        <v>0</v>
      </c>
      <c r="S2900" s="1">
        <f>_xlfn.XLOOKUP(SUBSTITUTE(Table5[[#This Row],[rxn]],"RXN-","ENZLOAD-"),Table38[name],Table38[flux],0)</f>
        <v>0</v>
      </c>
      <c r="T2900" s="1" t="b">
        <f>AND(Table5[[#This Row],[ENZLOAD flux in kapp-slack.gms]]=0,Table5[[#This Row],[flux in kapp-slack.gms]]&lt;&gt;0,NOT(Table5[[#This Row],[spont or unknown?]]))</f>
        <v>0</v>
      </c>
      <c r="U2900" s="1" t="b">
        <f>OR(_xlfn.TEXTAFTER(Table5[[#This Row],[rxn]],"-",-1)="SPONT",_xlfn.TEXTAFTER(Table5[[#This Row],[rxn]],"-",-1)="UNKNOWN")</f>
        <v>0</v>
      </c>
      <c r="V2900" s="1">
        <f>_xlfn.XLOOKUP(SUBSTITUTE(Table5[[#This Row],[rxn]],"RXN-","ENZLOAD-"),Table4[rxn],Table4[ub],0)</f>
        <v>0.71113472</v>
      </c>
      <c r="W2900" s="1" t="b">
        <f>AND(Table5[[#This Row],[FVA ENZLOAD flux UB]]=0,Table5[[#This Row],[ENZ not made when it should be?]])</f>
        <v>0</v>
      </c>
    </row>
    <row r="2901" spans="6:23" hidden="1">
      <c r="F2901" s="1" t="s">
        <v>7460</v>
      </c>
      <c r="G2901" s="1" t="str">
        <f>_xlfn.TEXTBEFORE(Table5[[#This Row],[rxn     kapp_old        kapp_slack_ub   kapp_slack_lb]]," ")</f>
        <v>RXN-CRNCARt_c_x_FWD-SPONT</v>
      </c>
      <c r="H290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90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901" s="1">
        <f>_xlfn.NUMBERVALUE(_xlfn.TEXTAFTER(Table5[[#This Row],[rxn     kapp_old        kapp_slack_ub   kapp_slack_lb]]," ",-1))</f>
        <v>0</v>
      </c>
      <c r="K2901" s="1">
        <f>_xlfn.XLOOKUP(SUBSTITUTE(Table5[[#This Row],[rxn]],"RXN-","ENZLOAD-"),ENZLOAD[name],ENZLOAD[flux],0)</f>
        <v>0</v>
      </c>
      <c r="L2901" s="1" t="str">
        <f>"'"&amp;Table5[[#This Row],[rxn]]&amp;"'"&amp;CHAR(9)&amp;IF(AND(Table5[[#This Row],[kapp_slack_ub]]&lt;&gt;0,Table5[[#This Row],[kapp_old]]&lt;$F$1),$F$1,Table5[[#This Row],[kapp_old]])</f>
        <v>'RXN-CRNCARt_c_x_FWD-SPONT'	27141.27779288</v>
      </c>
      <c r="M2901" s="1">
        <f>_xlfn.XLOOKUP(Table5[[#This Row],[rxn]],Table3[name],Table3[flux],$F$1)</f>
        <v>27141.277792879999</v>
      </c>
      <c r="N2901" s="1" t="str">
        <f>IFERROR(Table5[[#This Row],[min flux]]/Table5[[#This Row],[associated enzload]],"")</f>
        <v/>
      </c>
      <c r="O2901" s="1">
        <f>_xlfn.NUMBERVALUE(IF(Table5[[#This Row],[flux/enzload]]="","",ABS($N$1-Table5[[#This Row],[flux/enzload]])))</f>
        <v>0</v>
      </c>
      <c r="P2901" s="1">
        <f>Table5[[#This Row],[kapp_old]]+IFERROR(((Table5[[#This Row],[kapp_slack_ub]]-Table5[[#This Row],[kapp_slack_lb]])/Table5[[#This Row],[associated enzload]]),0)</f>
        <v>27141.277792879999</v>
      </c>
      <c r="Q2901" s="1" t="str">
        <f>"'"&amp;Table5[[#This Row],[rxn]]&amp;"'"&amp;CHAR(9)&amp;Table5[[#This Row],[kapp + (slack_ub - slack_lb)/enzload]]</f>
        <v>'RXN-CRNCARt_c_x_FWD-SPONT'	27141.27779288</v>
      </c>
      <c r="R2901" s="1">
        <f>_xlfn.XLOOKUP(Table5[[#This Row],[rxn]],Table38[name],Table38[flux],0)</f>
        <v>0</v>
      </c>
      <c r="S2901" s="1">
        <f>_xlfn.XLOOKUP(SUBSTITUTE(Table5[[#This Row],[rxn]],"RXN-","ENZLOAD-"),Table38[name],Table38[flux],0)</f>
        <v>0</v>
      </c>
      <c r="T2901" s="1" t="b">
        <f>AND(Table5[[#This Row],[ENZLOAD flux in kapp-slack.gms]]=0,Table5[[#This Row],[flux in kapp-slack.gms]]&lt;&gt;0,NOT(Table5[[#This Row],[spont or unknown?]]))</f>
        <v>0</v>
      </c>
      <c r="U2901" s="1" t="b">
        <f>OR(_xlfn.TEXTAFTER(Table5[[#This Row],[rxn]],"-",-1)="SPONT",_xlfn.TEXTAFTER(Table5[[#This Row],[rxn]],"-",-1)="UNKNOWN")</f>
        <v>1</v>
      </c>
      <c r="V2901" s="1">
        <f>_xlfn.XLOOKUP(SUBSTITUTE(Table5[[#This Row],[rxn]],"RXN-","ENZLOAD-"),Table4[rxn],Table4[ub],0)</f>
        <v>0</v>
      </c>
      <c r="W2901" s="1" t="b">
        <f>AND(Table5[[#This Row],[FVA ENZLOAD flux UB]]=0,Table5[[#This Row],[ENZ not made when it should be?]])</f>
        <v>0</v>
      </c>
    </row>
    <row r="2902" spans="6:23" hidden="1">
      <c r="F2902" s="1" t="s">
        <v>7466</v>
      </c>
      <c r="G2902" s="1" t="str">
        <f>_xlfn.TEXTBEFORE(Table5[[#This Row],[rxn     kapp_old        kapp_slack_ub   kapp_slack_lb]]," ")</f>
        <v>RXN-CRNt_c_x_FWD-SPONT</v>
      </c>
      <c r="H290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90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902" s="1">
        <f>_xlfn.NUMBERVALUE(_xlfn.TEXTAFTER(Table5[[#This Row],[rxn     kapp_old        kapp_slack_ub   kapp_slack_lb]]," ",-1))</f>
        <v>0</v>
      </c>
      <c r="K2902" s="1">
        <f>_xlfn.XLOOKUP(SUBSTITUTE(Table5[[#This Row],[rxn]],"RXN-","ENZLOAD-"),ENZLOAD[name],ENZLOAD[flux],0)</f>
        <v>0</v>
      </c>
      <c r="L2902" s="1" t="str">
        <f>"'"&amp;Table5[[#This Row],[rxn]]&amp;"'"&amp;CHAR(9)&amp;IF(AND(Table5[[#This Row],[kapp_slack_ub]]&lt;&gt;0,Table5[[#This Row],[kapp_old]]&lt;$F$1),$F$1,Table5[[#This Row],[kapp_old]])</f>
        <v>'RXN-CRNt_c_x_FWD-SPONT'	27141.27779288</v>
      </c>
      <c r="M2902" s="1">
        <f>_xlfn.XLOOKUP(Table5[[#This Row],[rxn]],Table3[name],Table3[flux],$F$1)</f>
        <v>27141.277792879999</v>
      </c>
      <c r="N2902" s="1" t="str">
        <f>IFERROR(Table5[[#This Row],[min flux]]/Table5[[#This Row],[associated enzload]],"")</f>
        <v/>
      </c>
      <c r="O2902" s="1">
        <f>_xlfn.NUMBERVALUE(IF(Table5[[#This Row],[flux/enzload]]="","",ABS($N$1-Table5[[#This Row],[flux/enzload]])))</f>
        <v>0</v>
      </c>
      <c r="P2902" s="1">
        <f>Table5[[#This Row],[kapp_old]]+IFERROR(((Table5[[#This Row],[kapp_slack_ub]]-Table5[[#This Row],[kapp_slack_lb]])/Table5[[#This Row],[associated enzload]]),0)</f>
        <v>27141.277792879999</v>
      </c>
      <c r="Q2902" s="1" t="str">
        <f>"'"&amp;Table5[[#This Row],[rxn]]&amp;"'"&amp;CHAR(9)&amp;Table5[[#This Row],[kapp + (slack_ub - slack_lb)/enzload]]</f>
        <v>'RXN-CRNt_c_x_FWD-SPONT'	27141.27779288</v>
      </c>
      <c r="R2902" s="1">
        <f>_xlfn.XLOOKUP(Table5[[#This Row],[rxn]],Table38[name],Table38[flux],0)</f>
        <v>0</v>
      </c>
      <c r="S2902" s="1">
        <f>_xlfn.XLOOKUP(SUBSTITUTE(Table5[[#This Row],[rxn]],"RXN-","ENZLOAD-"),Table38[name],Table38[flux],0)</f>
        <v>0</v>
      </c>
      <c r="T2902" s="1" t="b">
        <f>AND(Table5[[#This Row],[ENZLOAD flux in kapp-slack.gms]]=0,Table5[[#This Row],[flux in kapp-slack.gms]]&lt;&gt;0,NOT(Table5[[#This Row],[spont or unknown?]]))</f>
        <v>0</v>
      </c>
      <c r="U2902" s="1" t="b">
        <f>OR(_xlfn.TEXTAFTER(Table5[[#This Row],[rxn]],"-",-1)="SPONT",_xlfn.TEXTAFTER(Table5[[#This Row],[rxn]],"-",-1)="UNKNOWN")</f>
        <v>1</v>
      </c>
      <c r="V2902" s="1">
        <f>_xlfn.XLOOKUP(SUBSTITUTE(Table5[[#This Row],[rxn]],"RXN-","ENZLOAD-"),Table4[rxn],Table4[ub],0)</f>
        <v>0</v>
      </c>
      <c r="W2902" s="1" t="b">
        <f>AND(Table5[[#This Row],[FVA ENZLOAD flux UB]]=0,Table5[[#This Row],[ENZ not made when it should be?]])</f>
        <v>0</v>
      </c>
    </row>
    <row r="2903" spans="6:23" hidden="1">
      <c r="F2903" s="1" t="s">
        <v>7472</v>
      </c>
      <c r="G2903" s="1" t="str">
        <f>_xlfn.TEXTBEFORE(Table5[[#This Row],[rxn     kapp_old        kapp_slack_ub   kapp_slack_lb]]," ")</f>
        <v>RXN-CSNPURt_c_e_FWD-rt6644</v>
      </c>
      <c r="H290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90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903" s="1">
        <f>_xlfn.NUMBERVALUE(_xlfn.TEXTAFTER(Table5[[#This Row],[rxn     kapp_old        kapp_slack_ub   kapp_slack_lb]]," ",-1))</f>
        <v>0</v>
      </c>
      <c r="K2903" s="1">
        <f>_xlfn.XLOOKUP(SUBSTITUTE(Table5[[#This Row],[rxn]],"RXN-","ENZLOAD-"),ENZLOAD[name],ENZLOAD[flux],0)</f>
        <v>0</v>
      </c>
      <c r="L2903" s="1" t="str">
        <f>"'"&amp;Table5[[#This Row],[rxn]]&amp;"'"&amp;CHAR(9)&amp;IF(AND(Table5[[#This Row],[kapp_slack_ub]]&lt;&gt;0,Table5[[#This Row],[kapp_old]]&lt;$F$1),$F$1,Table5[[#This Row],[kapp_old]])</f>
        <v>'RXN-CSNPURt_c_e_FWD-rt6644'	27141.27779288</v>
      </c>
      <c r="M2903" s="1">
        <f>_xlfn.XLOOKUP(Table5[[#This Row],[rxn]],Table3[name],Table3[flux],$F$1)</f>
        <v>27141.277792879999</v>
      </c>
      <c r="N2903" s="1" t="str">
        <f>IFERROR(Table5[[#This Row],[min flux]]/Table5[[#This Row],[associated enzload]],"")</f>
        <v/>
      </c>
      <c r="O2903" s="1">
        <f>_xlfn.NUMBERVALUE(IF(Table5[[#This Row],[flux/enzload]]="","",ABS($N$1-Table5[[#This Row],[flux/enzload]])))</f>
        <v>0</v>
      </c>
      <c r="P2903" s="1">
        <f>Table5[[#This Row],[kapp_old]]+IFERROR(((Table5[[#This Row],[kapp_slack_ub]]-Table5[[#This Row],[kapp_slack_lb]])/Table5[[#This Row],[associated enzload]]),0)</f>
        <v>27141.277792879999</v>
      </c>
      <c r="Q2903" s="1" t="str">
        <f>"'"&amp;Table5[[#This Row],[rxn]]&amp;"'"&amp;CHAR(9)&amp;Table5[[#This Row],[kapp + (slack_ub - slack_lb)/enzload]]</f>
        <v>'RXN-CSNPURt_c_e_FWD-rt6644'	27141.27779288</v>
      </c>
      <c r="R2903" s="1">
        <f>_xlfn.XLOOKUP(Table5[[#This Row],[rxn]],Table38[name],Table38[flux],0)</f>
        <v>0</v>
      </c>
      <c r="S2903" s="1">
        <f>_xlfn.XLOOKUP(SUBSTITUTE(Table5[[#This Row],[rxn]],"RXN-","ENZLOAD-"),Table38[name],Table38[flux],0)</f>
        <v>0</v>
      </c>
      <c r="T2903" s="1" t="b">
        <f>AND(Table5[[#This Row],[ENZLOAD flux in kapp-slack.gms]]=0,Table5[[#This Row],[flux in kapp-slack.gms]]&lt;&gt;0,NOT(Table5[[#This Row],[spont or unknown?]]))</f>
        <v>0</v>
      </c>
      <c r="U2903" s="1" t="b">
        <f>OR(_xlfn.TEXTAFTER(Table5[[#This Row],[rxn]],"-",-1)="SPONT",_xlfn.TEXTAFTER(Table5[[#This Row],[rxn]],"-",-1)="UNKNOWN")</f>
        <v>0</v>
      </c>
      <c r="V2903" s="1">
        <f>_xlfn.XLOOKUP(SUBSTITUTE(Table5[[#This Row],[rxn]],"RXN-","ENZLOAD-"),Table4[rxn],Table4[ub],0)</f>
        <v>0.73884103000000001</v>
      </c>
      <c r="W2903" s="1" t="b">
        <f>AND(Table5[[#This Row],[FVA ENZLOAD flux UB]]=0,Table5[[#This Row],[ENZ not made when it should be?]])</f>
        <v>0</v>
      </c>
    </row>
    <row r="2904" spans="6:23" hidden="1">
      <c r="F2904" s="1" t="s">
        <v>7473</v>
      </c>
      <c r="G2904" s="1" t="str">
        <f>_xlfn.TEXTBEFORE(Table5[[#This Row],[rxn     kapp_old        kapp_slack_ub   kapp_slack_lb]]," ")</f>
        <v>RXN-CSNPURt_c_e_REV-rt6644</v>
      </c>
      <c r="H290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90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904" s="1">
        <f>_xlfn.NUMBERVALUE(_xlfn.TEXTAFTER(Table5[[#This Row],[rxn     kapp_old        kapp_slack_ub   kapp_slack_lb]]," ",-1))</f>
        <v>0</v>
      </c>
      <c r="K2904" s="1">
        <f>_xlfn.XLOOKUP(SUBSTITUTE(Table5[[#This Row],[rxn]],"RXN-","ENZLOAD-"),ENZLOAD[name],ENZLOAD[flux],0)</f>
        <v>0</v>
      </c>
      <c r="L2904" s="1" t="str">
        <f>"'"&amp;Table5[[#This Row],[rxn]]&amp;"'"&amp;CHAR(9)&amp;IF(AND(Table5[[#This Row],[kapp_slack_ub]]&lt;&gt;0,Table5[[#This Row],[kapp_old]]&lt;$F$1),$F$1,Table5[[#This Row],[kapp_old]])</f>
        <v>'RXN-CSNPURt_c_e_REV-rt6644'	27141.27779288</v>
      </c>
      <c r="M2904" s="1">
        <f>_xlfn.XLOOKUP(Table5[[#This Row],[rxn]],Table3[name],Table3[flux],$F$1)</f>
        <v>27141.277792879999</v>
      </c>
      <c r="N2904" s="1" t="str">
        <f>IFERROR(Table5[[#This Row],[min flux]]/Table5[[#This Row],[associated enzload]],"")</f>
        <v/>
      </c>
      <c r="O2904" s="1">
        <f>_xlfn.NUMBERVALUE(IF(Table5[[#This Row],[flux/enzload]]="","",ABS($N$1-Table5[[#This Row],[flux/enzload]])))</f>
        <v>0</v>
      </c>
      <c r="P2904" s="1">
        <f>Table5[[#This Row],[kapp_old]]+IFERROR(((Table5[[#This Row],[kapp_slack_ub]]-Table5[[#This Row],[kapp_slack_lb]])/Table5[[#This Row],[associated enzload]]),0)</f>
        <v>27141.277792879999</v>
      </c>
      <c r="Q2904" s="1" t="str">
        <f>"'"&amp;Table5[[#This Row],[rxn]]&amp;"'"&amp;CHAR(9)&amp;Table5[[#This Row],[kapp + (slack_ub - slack_lb)/enzload]]</f>
        <v>'RXN-CSNPURt_c_e_REV-rt6644'	27141.27779288</v>
      </c>
      <c r="R2904" s="1">
        <f>_xlfn.XLOOKUP(Table5[[#This Row],[rxn]],Table38[name],Table38[flux],0)</f>
        <v>0</v>
      </c>
      <c r="S2904" s="1">
        <f>_xlfn.XLOOKUP(SUBSTITUTE(Table5[[#This Row],[rxn]],"RXN-","ENZLOAD-"),Table38[name],Table38[flux],0)</f>
        <v>0</v>
      </c>
      <c r="T2904" s="1" t="b">
        <f>AND(Table5[[#This Row],[ENZLOAD flux in kapp-slack.gms]]=0,Table5[[#This Row],[flux in kapp-slack.gms]]&lt;&gt;0,NOT(Table5[[#This Row],[spont or unknown?]]))</f>
        <v>0</v>
      </c>
      <c r="U2904" s="1" t="b">
        <f>OR(_xlfn.TEXTAFTER(Table5[[#This Row],[rxn]],"-",-1)="SPONT",_xlfn.TEXTAFTER(Table5[[#This Row],[rxn]],"-",-1)="UNKNOWN")</f>
        <v>0</v>
      </c>
      <c r="V2904" s="1">
        <f>_xlfn.XLOOKUP(SUBSTITUTE(Table5[[#This Row],[rxn]],"RXN-","ENZLOAD-"),Table4[rxn],Table4[ub],0)</f>
        <v>0.73884103000000001</v>
      </c>
      <c r="W2904" s="1" t="b">
        <f>AND(Table5[[#This Row],[FVA ENZLOAD flux UB]]=0,Table5[[#This Row],[ENZ not made when it should be?]])</f>
        <v>0</v>
      </c>
    </row>
    <row r="2905" spans="6:23" hidden="1">
      <c r="F2905" s="1" t="s">
        <v>7478</v>
      </c>
      <c r="G2905" s="1" t="str">
        <f>_xlfn.TEXTBEFORE(Table5[[#This Row],[rxn     kapp_old        kapp_slack_ub   kapp_slack_lb]]," ")</f>
        <v>RXN-CTPt_c_rm_FWD-SPONT</v>
      </c>
      <c r="H290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90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905" s="1">
        <f>_xlfn.NUMBERVALUE(_xlfn.TEXTAFTER(Table5[[#This Row],[rxn     kapp_old        kapp_slack_ub   kapp_slack_lb]]," ",-1))</f>
        <v>0</v>
      </c>
      <c r="K2905" s="1">
        <f>_xlfn.XLOOKUP(SUBSTITUTE(Table5[[#This Row],[rxn]],"RXN-","ENZLOAD-"),ENZLOAD[name],ENZLOAD[flux],0)</f>
        <v>0</v>
      </c>
      <c r="L2905" s="1" t="str">
        <f>"'"&amp;Table5[[#This Row],[rxn]]&amp;"'"&amp;CHAR(9)&amp;IF(AND(Table5[[#This Row],[kapp_slack_ub]]&lt;&gt;0,Table5[[#This Row],[kapp_old]]&lt;$F$1),$F$1,Table5[[#This Row],[kapp_old]])</f>
        <v>'RXN-CTPt_c_rm_FWD-SPONT'	27141.27779288</v>
      </c>
      <c r="M2905" s="1">
        <f>_xlfn.XLOOKUP(Table5[[#This Row],[rxn]],Table3[name],Table3[flux],$F$1)</f>
        <v>7.6167866333266707E-2</v>
      </c>
      <c r="N2905" s="1" t="str">
        <f>IFERROR(Table5[[#This Row],[min flux]]/Table5[[#This Row],[associated enzload]],"")</f>
        <v/>
      </c>
      <c r="O2905" s="1">
        <f>_xlfn.NUMBERVALUE(IF(Table5[[#This Row],[flux/enzload]]="","",ABS($N$1-Table5[[#This Row],[flux/enzload]])))</f>
        <v>0</v>
      </c>
      <c r="P2905" s="1">
        <f>Table5[[#This Row],[kapp_old]]+IFERROR(((Table5[[#This Row],[kapp_slack_ub]]-Table5[[#This Row],[kapp_slack_lb]])/Table5[[#This Row],[associated enzload]]),0)</f>
        <v>27141.277792879999</v>
      </c>
      <c r="Q2905" s="1" t="str">
        <f>"'"&amp;Table5[[#This Row],[rxn]]&amp;"'"&amp;CHAR(9)&amp;Table5[[#This Row],[kapp + (slack_ub - slack_lb)/enzload]]</f>
        <v>'RXN-CTPt_c_rm_FWD-SPONT'	27141.27779288</v>
      </c>
      <c r="R2905" s="1">
        <f>_xlfn.XLOOKUP(Table5[[#This Row],[rxn]],Table38[name],Table38[flux],0)</f>
        <v>7.6485987362183996E-2</v>
      </c>
      <c r="S2905" s="1">
        <f>_xlfn.XLOOKUP(SUBSTITUTE(Table5[[#This Row],[rxn]],"RXN-","ENZLOAD-"),Table38[name],Table38[flux],0)</f>
        <v>0</v>
      </c>
      <c r="T2905" s="1" t="b">
        <f>AND(Table5[[#This Row],[ENZLOAD flux in kapp-slack.gms]]=0,Table5[[#This Row],[flux in kapp-slack.gms]]&lt;&gt;0,NOT(Table5[[#This Row],[spont or unknown?]]))</f>
        <v>0</v>
      </c>
      <c r="U2905" s="1" t="b">
        <f>OR(_xlfn.TEXTAFTER(Table5[[#This Row],[rxn]],"-",-1)="SPONT",_xlfn.TEXTAFTER(Table5[[#This Row],[rxn]],"-",-1)="UNKNOWN")</f>
        <v>1</v>
      </c>
      <c r="V2905" s="1">
        <f>_xlfn.XLOOKUP(SUBSTITUTE(Table5[[#This Row],[rxn]],"RXN-","ENZLOAD-"),Table4[rxn],Table4[ub],0)</f>
        <v>0</v>
      </c>
      <c r="W2905" s="1" t="b">
        <f>AND(Table5[[#This Row],[FVA ENZLOAD flux UB]]=0,Table5[[#This Row],[ENZ not made when it should be?]])</f>
        <v>0</v>
      </c>
    </row>
    <row r="2906" spans="6:23" hidden="1">
      <c r="F2906" s="1" t="s">
        <v>7479</v>
      </c>
      <c r="G2906" s="1" t="str">
        <f>_xlfn.TEXTBEFORE(Table5[[#This Row],[rxn     kapp_old        kapp_slack_ub   kapp_slack_lb]]," ")</f>
        <v>RXN-CTPt_c_rm_REV-SPONT</v>
      </c>
      <c r="H290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90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906" s="1">
        <f>_xlfn.NUMBERVALUE(_xlfn.TEXTAFTER(Table5[[#This Row],[rxn     kapp_old        kapp_slack_ub   kapp_slack_lb]]," ",-1))</f>
        <v>0</v>
      </c>
      <c r="K2906" s="1">
        <f>_xlfn.XLOOKUP(SUBSTITUTE(Table5[[#This Row],[rxn]],"RXN-","ENZLOAD-"),ENZLOAD[name],ENZLOAD[flux],0)</f>
        <v>0</v>
      </c>
      <c r="L2906" s="1" t="str">
        <f>"'"&amp;Table5[[#This Row],[rxn]]&amp;"'"&amp;CHAR(9)&amp;IF(AND(Table5[[#This Row],[kapp_slack_ub]]&lt;&gt;0,Table5[[#This Row],[kapp_old]]&lt;$F$1),$F$1,Table5[[#This Row],[kapp_old]])</f>
        <v>'RXN-CTPt_c_rm_REV-SPONT'	27141.27779288</v>
      </c>
      <c r="M2906" s="1">
        <f>_xlfn.XLOOKUP(Table5[[#This Row],[rxn]],Table3[name],Table3[flux],$F$1)</f>
        <v>27141.277792879999</v>
      </c>
      <c r="N2906" s="1" t="str">
        <f>IFERROR(Table5[[#This Row],[min flux]]/Table5[[#This Row],[associated enzload]],"")</f>
        <v/>
      </c>
      <c r="O2906" s="1">
        <f>_xlfn.NUMBERVALUE(IF(Table5[[#This Row],[flux/enzload]]="","",ABS($N$1-Table5[[#This Row],[flux/enzload]])))</f>
        <v>0</v>
      </c>
      <c r="P2906" s="1">
        <f>Table5[[#This Row],[kapp_old]]+IFERROR(((Table5[[#This Row],[kapp_slack_ub]]-Table5[[#This Row],[kapp_slack_lb]])/Table5[[#This Row],[associated enzload]]),0)</f>
        <v>27141.277792879999</v>
      </c>
      <c r="Q2906" s="1" t="str">
        <f>"'"&amp;Table5[[#This Row],[rxn]]&amp;"'"&amp;CHAR(9)&amp;Table5[[#This Row],[kapp + (slack_ub - slack_lb)/enzload]]</f>
        <v>'RXN-CTPt_c_rm_REV-SPONT'	27141.27779288</v>
      </c>
      <c r="R2906" s="1">
        <f>_xlfn.XLOOKUP(Table5[[#This Row],[rxn]],Table38[name],Table38[flux],0)</f>
        <v>0</v>
      </c>
      <c r="S2906" s="1">
        <f>_xlfn.XLOOKUP(SUBSTITUTE(Table5[[#This Row],[rxn]],"RXN-","ENZLOAD-"),Table38[name],Table38[flux],0)</f>
        <v>0</v>
      </c>
      <c r="T2906" s="1" t="b">
        <f>AND(Table5[[#This Row],[ENZLOAD flux in kapp-slack.gms]]=0,Table5[[#This Row],[flux in kapp-slack.gms]]&lt;&gt;0,NOT(Table5[[#This Row],[spont or unknown?]]))</f>
        <v>0</v>
      </c>
      <c r="U2906" s="1" t="b">
        <f>OR(_xlfn.TEXTAFTER(Table5[[#This Row],[rxn]],"-",-1)="SPONT",_xlfn.TEXTAFTER(Table5[[#This Row],[rxn]],"-",-1)="UNKNOWN")</f>
        <v>1</v>
      </c>
      <c r="V2906" s="1">
        <f>_xlfn.XLOOKUP(SUBSTITUTE(Table5[[#This Row],[rxn]],"RXN-","ENZLOAD-"),Table4[rxn],Table4[ub],0)</f>
        <v>0</v>
      </c>
      <c r="W2906" s="1" t="b">
        <f>AND(Table5[[#This Row],[FVA ENZLOAD flux UB]]=0,Table5[[#This Row],[ENZ not made when it should be?]])</f>
        <v>0</v>
      </c>
    </row>
    <row r="2907" spans="6:23" hidden="1">
      <c r="F2907" s="1" t="s">
        <v>7480</v>
      </c>
      <c r="G2907" s="1" t="str">
        <f>_xlfn.TEXTBEFORE(Table5[[#This Row],[rxn     kapp_old        kapp_slack_ub   kapp_slack_lb]]," ")</f>
        <v>RXN-CTPt_m_mm_FWD-UNKNOWN</v>
      </c>
      <c r="H290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90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907" s="1">
        <f>_xlfn.NUMBERVALUE(_xlfn.TEXTAFTER(Table5[[#This Row],[rxn     kapp_old        kapp_slack_ub   kapp_slack_lb]]," ",-1))</f>
        <v>0</v>
      </c>
      <c r="K2907" s="1">
        <f>_xlfn.XLOOKUP(SUBSTITUTE(Table5[[#This Row],[rxn]],"RXN-","ENZLOAD-"),ENZLOAD[name],ENZLOAD[flux],0)</f>
        <v>0</v>
      </c>
      <c r="L2907" s="1" t="str">
        <f>"'"&amp;Table5[[#This Row],[rxn]]&amp;"'"&amp;CHAR(9)&amp;IF(AND(Table5[[#This Row],[kapp_slack_ub]]&lt;&gt;0,Table5[[#This Row],[kapp_old]]&lt;$F$1),$F$1,Table5[[#This Row],[kapp_old]])</f>
        <v>'RXN-CTPt_m_mm_FWD-UNKNOWN'	27141.27779288</v>
      </c>
      <c r="M2907" s="1">
        <f>_xlfn.XLOOKUP(Table5[[#This Row],[rxn]],Table3[name],Table3[flux],$F$1)</f>
        <v>27141.277792879999</v>
      </c>
      <c r="N2907" s="1" t="str">
        <f>IFERROR(Table5[[#This Row],[min flux]]/Table5[[#This Row],[associated enzload]],"")</f>
        <v/>
      </c>
      <c r="O2907" s="1">
        <f>_xlfn.NUMBERVALUE(IF(Table5[[#This Row],[flux/enzload]]="","",ABS($N$1-Table5[[#This Row],[flux/enzload]])))</f>
        <v>0</v>
      </c>
      <c r="P2907" s="1">
        <f>Table5[[#This Row],[kapp_old]]+IFERROR(((Table5[[#This Row],[kapp_slack_ub]]-Table5[[#This Row],[kapp_slack_lb]])/Table5[[#This Row],[associated enzload]]),0)</f>
        <v>27141.277792879999</v>
      </c>
      <c r="Q2907" s="1" t="str">
        <f>"'"&amp;Table5[[#This Row],[rxn]]&amp;"'"&amp;CHAR(9)&amp;Table5[[#This Row],[kapp + (slack_ub - slack_lb)/enzload]]</f>
        <v>'RXN-CTPt_m_mm_FWD-UNKNOWN'	27141.27779288</v>
      </c>
      <c r="R2907" s="1">
        <f>_xlfn.XLOOKUP(Table5[[#This Row],[rxn]],Table38[name],Table38[flux],0)</f>
        <v>0</v>
      </c>
      <c r="S2907" s="1">
        <f>_xlfn.XLOOKUP(SUBSTITUTE(Table5[[#This Row],[rxn]],"RXN-","ENZLOAD-"),Table38[name],Table38[flux],0)</f>
        <v>0</v>
      </c>
      <c r="T2907" s="1" t="b">
        <f>AND(Table5[[#This Row],[ENZLOAD flux in kapp-slack.gms]]=0,Table5[[#This Row],[flux in kapp-slack.gms]]&lt;&gt;0,NOT(Table5[[#This Row],[spont or unknown?]]))</f>
        <v>0</v>
      </c>
      <c r="U2907" s="1" t="b">
        <f>OR(_xlfn.TEXTAFTER(Table5[[#This Row],[rxn]],"-",-1)="SPONT",_xlfn.TEXTAFTER(Table5[[#This Row],[rxn]],"-",-1)="UNKNOWN")</f>
        <v>1</v>
      </c>
      <c r="V2907" s="1">
        <f>_xlfn.XLOOKUP(SUBSTITUTE(Table5[[#This Row],[rxn]],"RXN-","ENZLOAD-"),Table4[rxn],Table4[ub],0)</f>
        <v>0</v>
      </c>
      <c r="W2907" s="1" t="b">
        <f>AND(Table5[[#This Row],[FVA ENZLOAD flux UB]]=0,Table5[[#This Row],[ENZ not made when it should be?]])</f>
        <v>0</v>
      </c>
    </row>
    <row r="2908" spans="6:23" hidden="1">
      <c r="F2908" s="1" t="s">
        <v>7481</v>
      </c>
      <c r="G2908" s="1" t="str">
        <f>_xlfn.TEXTBEFORE(Table5[[#This Row],[rxn     kapp_old        kapp_slack_ub   kapp_slack_lb]]," ")</f>
        <v>RXN-CTPt_m_mm_REV-UNKNOWN</v>
      </c>
      <c r="H290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90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908" s="1">
        <f>_xlfn.NUMBERVALUE(_xlfn.TEXTAFTER(Table5[[#This Row],[rxn     kapp_old        kapp_slack_ub   kapp_slack_lb]]," ",-1))</f>
        <v>0</v>
      </c>
      <c r="K2908" s="1">
        <f>_xlfn.XLOOKUP(SUBSTITUTE(Table5[[#This Row],[rxn]],"RXN-","ENZLOAD-"),ENZLOAD[name],ENZLOAD[flux],0)</f>
        <v>0</v>
      </c>
      <c r="L2908" s="1" t="str">
        <f>"'"&amp;Table5[[#This Row],[rxn]]&amp;"'"&amp;CHAR(9)&amp;IF(AND(Table5[[#This Row],[kapp_slack_ub]]&lt;&gt;0,Table5[[#This Row],[kapp_old]]&lt;$F$1),$F$1,Table5[[#This Row],[kapp_old]])</f>
        <v>'RXN-CTPt_m_mm_REV-UNKNOWN'	27141.27779288</v>
      </c>
      <c r="M2908" s="1">
        <f>_xlfn.XLOOKUP(Table5[[#This Row],[rxn]],Table3[name],Table3[flux],$F$1)</f>
        <v>27141.277792879999</v>
      </c>
      <c r="N2908" s="1" t="str">
        <f>IFERROR(Table5[[#This Row],[min flux]]/Table5[[#This Row],[associated enzload]],"")</f>
        <v/>
      </c>
      <c r="O2908" s="1">
        <f>_xlfn.NUMBERVALUE(IF(Table5[[#This Row],[flux/enzload]]="","",ABS($N$1-Table5[[#This Row],[flux/enzload]])))</f>
        <v>0</v>
      </c>
      <c r="P2908" s="1">
        <f>Table5[[#This Row],[kapp_old]]+IFERROR(((Table5[[#This Row],[kapp_slack_ub]]-Table5[[#This Row],[kapp_slack_lb]])/Table5[[#This Row],[associated enzload]]),0)</f>
        <v>27141.277792879999</v>
      </c>
      <c r="Q2908" s="1" t="str">
        <f>"'"&amp;Table5[[#This Row],[rxn]]&amp;"'"&amp;CHAR(9)&amp;Table5[[#This Row],[kapp + (slack_ub - slack_lb)/enzload]]</f>
        <v>'RXN-CTPt_m_mm_REV-UNKNOWN'	27141.27779288</v>
      </c>
      <c r="R2908" s="1">
        <f>_xlfn.XLOOKUP(Table5[[#This Row],[rxn]],Table38[name],Table38[flux],0)</f>
        <v>0</v>
      </c>
      <c r="S2908" s="1">
        <f>_xlfn.XLOOKUP(SUBSTITUTE(Table5[[#This Row],[rxn]],"RXN-","ENZLOAD-"),Table38[name],Table38[flux],0)</f>
        <v>0</v>
      </c>
      <c r="T2908" s="1" t="b">
        <f>AND(Table5[[#This Row],[ENZLOAD flux in kapp-slack.gms]]=0,Table5[[#This Row],[flux in kapp-slack.gms]]&lt;&gt;0,NOT(Table5[[#This Row],[spont or unknown?]]))</f>
        <v>0</v>
      </c>
      <c r="U2908" s="1" t="b">
        <f>OR(_xlfn.TEXTAFTER(Table5[[#This Row],[rxn]],"-",-1)="SPONT",_xlfn.TEXTAFTER(Table5[[#This Row],[rxn]],"-",-1)="UNKNOWN")</f>
        <v>1</v>
      </c>
      <c r="V2908" s="1">
        <f>_xlfn.XLOOKUP(SUBSTITUTE(Table5[[#This Row],[rxn]],"RXN-","ENZLOAD-"),Table4[rxn],Table4[ub],0)</f>
        <v>0</v>
      </c>
      <c r="W2908" s="1" t="b">
        <f>AND(Table5[[#This Row],[FVA ENZLOAD flux UB]]=0,Table5[[#This Row],[ENZ not made when it should be?]])</f>
        <v>0</v>
      </c>
    </row>
    <row r="2909" spans="6:23" hidden="1">
      <c r="F2909" s="1" t="s">
        <v>7483</v>
      </c>
      <c r="G2909" s="1" t="str">
        <f>_xlfn.TEXTBEFORE(Table5[[#This Row],[rxn     kapp_old        kapp_slack_ub   kapp_slack_lb]]," ")</f>
        <v>RXN-CU2t_c_e_FWD-UNKNOWN</v>
      </c>
      <c r="H290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90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909" s="1">
        <f>_xlfn.NUMBERVALUE(_xlfn.TEXTAFTER(Table5[[#This Row],[rxn     kapp_old        kapp_slack_ub   kapp_slack_lb]]," ",-1))</f>
        <v>0</v>
      </c>
      <c r="K2909" s="1">
        <f>_xlfn.XLOOKUP(SUBSTITUTE(Table5[[#This Row],[rxn]],"RXN-","ENZLOAD-"),ENZLOAD[name],ENZLOAD[flux],0)</f>
        <v>0</v>
      </c>
      <c r="L2909" s="1" t="str">
        <f>"'"&amp;Table5[[#This Row],[rxn]]&amp;"'"&amp;CHAR(9)&amp;IF(AND(Table5[[#This Row],[kapp_slack_ub]]&lt;&gt;0,Table5[[#This Row],[kapp_old]]&lt;$F$1),$F$1,Table5[[#This Row],[kapp_old]])</f>
        <v>'RXN-CU2t_c_e_FWD-UNKNOWN'	27141.27779288</v>
      </c>
      <c r="M2909" s="1">
        <f>_xlfn.XLOOKUP(Table5[[#This Row],[rxn]],Table3[name],Table3[flux],$F$1)</f>
        <v>4.3298208596535001E-5</v>
      </c>
      <c r="N2909" s="1" t="str">
        <f>IFERROR(Table5[[#This Row],[min flux]]/Table5[[#This Row],[associated enzload]],"")</f>
        <v/>
      </c>
      <c r="O2909" s="1">
        <f>_xlfn.NUMBERVALUE(IF(Table5[[#This Row],[flux/enzload]]="","",ABS($N$1-Table5[[#This Row],[flux/enzload]])))</f>
        <v>0</v>
      </c>
      <c r="P2909" s="1">
        <f>Table5[[#This Row],[kapp_old]]+IFERROR(((Table5[[#This Row],[kapp_slack_ub]]-Table5[[#This Row],[kapp_slack_lb]])/Table5[[#This Row],[associated enzload]]),0)</f>
        <v>27141.277792879999</v>
      </c>
      <c r="Q2909" s="1" t="str">
        <f>"'"&amp;Table5[[#This Row],[rxn]]&amp;"'"&amp;CHAR(9)&amp;Table5[[#This Row],[kapp + (slack_ub - slack_lb)/enzload]]</f>
        <v>'RXN-CU2t_c_e_FWD-UNKNOWN'	27141.27779288</v>
      </c>
      <c r="R2909" s="1">
        <f>_xlfn.XLOOKUP(Table5[[#This Row],[rxn]],Table38[name],Table38[flux],0)</f>
        <v>4.4037948892000001E-5</v>
      </c>
      <c r="S2909" s="1">
        <f>_xlfn.XLOOKUP(SUBSTITUTE(Table5[[#This Row],[rxn]],"RXN-","ENZLOAD-"),Table38[name],Table38[flux],0)</f>
        <v>0</v>
      </c>
      <c r="T2909" s="1" t="b">
        <f>AND(Table5[[#This Row],[ENZLOAD flux in kapp-slack.gms]]=0,Table5[[#This Row],[flux in kapp-slack.gms]]&lt;&gt;0,NOT(Table5[[#This Row],[spont or unknown?]]))</f>
        <v>0</v>
      </c>
      <c r="U2909" s="1" t="b">
        <f>OR(_xlfn.TEXTAFTER(Table5[[#This Row],[rxn]],"-",-1)="SPONT",_xlfn.TEXTAFTER(Table5[[#This Row],[rxn]],"-",-1)="UNKNOWN")</f>
        <v>1</v>
      </c>
      <c r="V2909" s="1">
        <f>_xlfn.XLOOKUP(SUBSTITUTE(Table5[[#This Row],[rxn]],"RXN-","ENZLOAD-"),Table4[rxn],Table4[ub],0)</f>
        <v>0</v>
      </c>
      <c r="W2909" s="1" t="b">
        <f>AND(Table5[[#This Row],[FVA ENZLOAD flux UB]]=0,Table5[[#This Row],[ENZ not made when it should be?]])</f>
        <v>0</v>
      </c>
    </row>
    <row r="2910" spans="6:23" hidden="1">
      <c r="F2910" s="1" t="s">
        <v>7484</v>
      </c>
      <c r="G2910" s="1" t="str">
        <f>_xlfn.TEXTBEFORE(Table5[[#This Row],[rxn     kapp_old        kapp_slack_ub   kapp_slack_lb]]," ")</f>
        <v>RXN-CYSItps_v_FWD-rt6589</v>
      </c>
      <c r="H291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91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910" s="1">
        <f>_xlfn.NUMBERVALUE(_xlfn.TEXTAFTER(Table5[[#This Row],[rxn     kapp_old        kapp_slack_ub   kapp_slack_lb]]," ",-1))</f>
        <v>0</v>
      </c>
      <c r="K2910" s="1">
        <f>_xlfn.XLOOKUP(SUBSTITUTE(Table5[[#This Row],[rxn]],"RXN-","ENZLOAD-"),ENZLOAD[name],ENZLOAD[flux],0)</f>
        <v>0</v>
      </c>
      <c r="L2910" s="1" t="str">
        <f>"'"&amp;Table5[[#This Row],[rxn]]&amp;"'"&amp;CHAR(9)&amp;IF(AND(Table5[[#This Row],[kapp_slack_ub]]&lt;&gt;0,Table5[[#This Row],[kapp_old]]&lt;$F$1),$F$1,Table5[[#This Row],[kapp_old]])</f>
        <v>'RXN-CYSItps_v_FWD-rt6589'	27141.27779288</v>
      </c>
      <c r="M2910" s="1">
        <f>_xlfn.XLOOKUP(Table5[[#This Row],[rxn]],Table3[name],Table3[flux],$F$1)</f>
        <v>27141.277792879999</v>
      </c>
      <c r="N2910" s="1" t="str">
        <f>IFERROR(Table5[[#This Row],[min flux]]/Table5[[#This Row],[associated enzload]],"")</f>
        <v/>
      </c>
      <c r="O2910" s="1">
        <f>_xlfn.NUMBERVALUE(IF(Table5[[#This Row],[flux/enzload]]="","",ABS($N$1-Table5[[#This Row],[flux/enzload]])))</f>
        <v>0</v>
      </c>
      <c r="P2910" s="1">
        <f>Table5[[#This Row],[kapp_old]]+IFERROR(((Table5[[#This Row],[kapp_slack_ub]]-Table5[[#This Row],[kapp_slack_lb]])/Table5[[#This Row],[associated enzload]]),0)</f>
        <v>27141.277792879999</v>
      </c>
      <c r="Q2910" s="1" t="str">
        <f>"'"&amp;Table5[[#This Row],[rxn]]&amp;"'"&amp;CHAR(9)&amp;Table5[[#This Row],[kapp + (slack_ub - slack_lb)/enzload]]</f>
        <v>'RXN-CYSItps_v_FWD-rt6589'	27141.27779288</v>
      </c>
      <c r="R2910" s="1">
        <f>_xlfn.XLOOKUP(Table5[[#This Row],[rxn]],Table38[name],Table38[flux],0)</f>
        <v>0</v>
      </c>
      <c r="S2910" s="1">
        <f>_xlfn.XLOOKUP(SUBSTITUTE(Table5[[#This Row],[rxn]],"RXN-","ENZLOAD-"),Table38[name],Table38[flux],0)</f>
        <v>0</v>
      </c>
      <c r="T2910" s="1" t="b">
        <f>AND(Table5[[#This Row],[ENZLOAD flux in kapp-slack.gms]]=0,Table5[[#This Row],[flux in kapp-slack.gms]]&lt;&gt;0,NOT(Table5[[#This Row],[spont or unknown?]]))</f>
        <v>0</v>
      </c>
      <c r="U2910" s="1" t="b">
        <f>OR(_xlfn.TEXTAFTER(Table5[[#This Row],[rxn]],"-",-1)="SPONT",_xlfn.TEXTAFTER(Table5[[#This Row],[rxn]],"-",-1)="UNKNOWN")</f>
        <v>0</v>
      </c>
      <c r="V2910" s="1">
        <f>_xlfn.XLOOKUP(SUBSTITUTE(Table5[[#This Row],[rxn]],"RXN-","ENZLOAD-"),Table4[rxn],Table4[ub],0)</f>
        <v>1.18643107</v>
      </c>
      <c r="W2910" s="1" t="b">
        <f>AND(Table5[[#This Row],[FVA ENZLOAD flux UB]]=0,Table5[[#This Row],[ENZ not made when it should be?]])</f>
        <v>0</v>
      </c>
    </row>
    <row r="2911" spans="6:23" hidden="1">
      <c r="F2911" s="1" t="s">
        <v>7487</v>
      </c>
      <c r="G2911" s="1" t="str">
        <f>_xlfn.TEXTBEFORE(Table5[[#This Row],[rxn     kapp_old        kapp_slack_ub   kapp_slack_lb]]," ")</f>
        <v>RXN-CYStps_e_FWD-rt5861</v>
      </c>
      <c r="H291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91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911" s="1">
        <f>_xlfn.NUMBERVALUE(_xlfn.TEXTAFTER(Table5[[#This Row],[rxn     kapp_old        kapp_slack_ub   kapp_slack_lb]]," ",-1))</f>
        <v>0</v>
      </c>
      <c r="K2911" s="1">
        <f>_xlfn.XLOOKUP(SUBSTITUTE(Table5[[#This Row],[rxn]],"RXN-","ENZLOAD-"),ENZLOAD[name],ENZLOAD[flux],0)</f>
        <v>0</v>
      </c>
      <c r="L2911" s="1" t="str">
        <f>"'"&amp;Table5[[#This Row],[rxn]]&amp;"'"&amp;CHAR(9)&amp;IF(AND(Table5[[#This Row],[kapp_slack_ub]]&lt;&gt;0,Table5[[#This Row],[kapp_old]]&lt;$F$1),$F$1,Table5[[#This Row],[kapp_old]])</f>
        <v>'RXN-CYStps_e_FWD-rt5861'	27141.27779288</v>
      </c>
      <c r="M2911" s="1">
        <f>_xlfn.XLOOKUP(Table5[[#This Row],[rxn]],Table3[name],Table3[flux],$F$1)</f>
        <v>27141.277792879999</v>
      </c>
      <c r="N2911" s="1" t="str">
        <f>IFERROR(Table5[[#This Row],[min flux]]/Table5[[#This Row],[associated enzload]],"")</f>
        <v/>
      </c>
      <c r="O2911" s="1">
        <f>_xlfn.NUMBERVALUE(IF(Table5[[#This Row],[flux/enzload]]="","",ABS($N$1-Table5[[#This Row],[flux/enzload]])))</f>
        <v>0</v>
      </c>
      <c r="P2911" s="1">
        <f>Table5[[#This Row],[kapp_old]]+IFERROR(((Table5[[#This Row],[kapp_slack_ub]]-Table5[[#This Row],[kapp_slack_lb]])/Table5[[#This Row],[associated enzload]]),0)</f>
        <v>27141.277792879999</v>
      </c>
      <c r="Q2911" s="1" t="str">
        <f>"'"&amp;Table5[[#This Row],[rxn]]&amp;"'"&amp;CHAR(9)&amp;Table5[[#This Row],[kapp + (slack_ub - slack_lb)/enzload]]</f>
        <v>'RXN-CYStps_e_FWD-rt5861'	27141.27779288</v>
      </c>
      <c r="R2911" s="1">
        <f>_xlfn.XLOOKUP(Table5[[#This Row],[rxn]],Table38[name],Table38[flux],0)</f>
        <v>0</v>
      </c>
      <c r="S2911" s="1">
        <f>_xlfn.XLOOKUP(SUBSTITUTE(Table5[[#This Row],[rxn]],"RXN-","ENZLOAD-"),Table38[name],Table38[flux],0)</f>
        <v>0</v>
      </c>
      <c r="T2911" s="1" t="b">
        <f>AND(Table5[[#This Row],[ENZLOAD flux in kapp-slack.gms]]=0,Table5[[#This Row],[flux in kapp-slack.gms]]&lt;&gt;0,NOT(Table5[[#This Row],[spont or unknown?]]))</f>
        <v>0</v>
      </c>
      <c r="U2911" s="1" t="b">
        <f>OR(_xlfn.TEXTAFTER(Table5[[#This Row],[rxn]],"-",-1)="SPONT",_xlfn.TEXTAFTER(Table5[[#This Row],[rxn]],"-",-1)="UNKNOWN")</f>
        <v>0</v>
      </c>
      <c r="V2911" s="1">
        <f>_xlfn.XLOOKUP(SUBSTITUTE(Table5[[#This Row],[rxn]],"RXN-","ENZLOAD-"),Table4[rxn],Table4[ub],0)</f>
        <v>0.66013560000000004</v>
      </c>
      <c r="W2911" s="1" t="b">
        <f>AND(Table5[[#This Row],[FVA ENZLOAD flux UB]]=0,Table5[[#This Row],[ENZ not made when it should be?]])</f>
        <v>0</v>
      </c>
    </row>
    <row r="2912" spans="6:23" hidden="1">
      <c r="F2912" s="1" t="s">
        <v>7488</v>
      </c>
      <c r="G2912" s="1" t="str">
        <f>_xlfn.TEXTBEFORE(Table5[[#This Row],[rxn     kapp_old        kapp_slack_ub   kapp_slack_lb]]," ")</f>
        <v>RXN-CYStps_e_REV-rt5861</v>
      </c>
      <c r="H291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91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912" s="1">
        <f>_xlfn.NUMBERVALUE(_xlfn.TEXTAFTER(Table5[[#This Row],[rxn     kapp_old        kapp_slack_ub   kapp_slack_lb]]," ",-1))</f>
        <v>0</v>
      </c>
      <c r="K2912" s="1">
        <f>_xlfn.XLOOKUP(SUBSTITUTE(Table5[[#This Row],[rxn]],"RXN-","ENZLOAD-"),ENZLOAD[name],ENZLOAD[flux],0)</f>
        <v>0</v>
      </c>
      <c r="L2912" s="1" t="str">
        <f>"'"&amp;Table5[[#This Row],[rxn]]&amp;"'"&amp;CHAR(9)&amp;IF(AND(Table5[[#This Row],[kapp_slack_ub]]&lt;&gt;0,Table5[[#This Row],[kapp_old]]&lt;$F$1),$F$1,Table5[[#This Row],[kapp_old]])</f>
        <v>'RXN-CYStps_e_REV-rt5861'	27141.27779288</v>
      </c>
      <c r="M2912" s="1">
        <f>_xlfn.XLOOKUP(Table5[[#This Row],[rxn]],Table3[name],Table3[flux],$F$1)</f>
        <v>27141.277792879999</v>
      </c>
      <c r="N2912" s="1" t="str">
        <f>IFERROR(Table5[[#This Row],[min flux]]/Table5[[#This Row],[associated enzload]],"")</f>
        <v/>
      </c>
      <c r="O2912" s="1">
        <f>_xlfn.NUMBERVALUE(IF(Table5[[#This Row],[flux/enzload]]="","",ABS($N$1-Table5[[#This Row],[flux/enzload]])))</f>
        <v>0</v>
      </c>
      <c r="P2912" s="1">
        <f>Table5[[#This Row],[kapp_old]]+IFERROR(((Table5[[#This Row],[kapp_slack_ub]]-Table5[[#This Row],[kapp_slack_lb]])/Table5[[#This Row],[associated enzload]]),0)</f>
        <v>27141.277792879999</v>
      </c>
      <c r="Q2912" s="1" t="str">
        <f>"'"&amp;Table5[[#This Row],[rxn]]&amp;"'"&amp;CHAR(9)&amp;Table5[[#This Row],[kapp + (slack_ub - slack_lb)/enzload]]</f>
        <v>'RXN-CYStps_e_REV-rt5861'	27141.27779288</v>
      </c>
      <c r="R2912" s="1">
        <f>_xlfn.XLOOKUP(Table5[[#This Row],[rxn]],Table38[name],Table38[flux],0)</f>
        <v>0</v>
      </c>
      <c r="S2912" s="1">
        <f>_xlfn.XLOOKUP(SUBSTITUTE(Table5[[#This Row],[rxn]],"RXN-","ENZLOAD-"),Table38[name],Table38[flux],0)</f>
        <v>0</v>
      </c>
      <c r="T2912" s="1" t="b">
        <f>AND(Table5[[#This Row],[ENZLOAD flux in kapp-slack.gms]]=0,Table5[[#This Row],[flux in kapp-slack.gms]]&lt;&gt;0,NOT(Table5[[#This Row],[spont or unknown?]]))</f>
        <v>0</v>
      </c>
      <c r="U2912" s="1" t="b">
        <f>OR(_xlfn.TEXTAFTER(Table5[[#This Row],[rxn]],"-",-1)="SPONT",_xlfn.TEXTAFTER(Table5[[#This Row],[rxn]],"-",-1)="UNKNOWN")</f>
        <v>0</v>
      </c>
      <c r="V2912" s="1">
        <f>_xlfn.XLOOKUP(SUBSTITUTE(Table5[[#This Row],[rxn]],"RXN-","ENZLOAD-"),Table4[rxn],Table4[ub],0)</f>
        <v>0.66013560000000004</v>
      </c>
      <c r="W2912" s="1" t="b">
        <f>AND(Table5[[#This Row],[FVA ENZLOAD flux UB]]=0,Table5[[#This Row],[ENZ not made when it should be?]])</f>
        <v>0</v>
      </c>
    </row>
    <row r="2913" spans="6:23" hidden="1">
      <c r="F2913" s="1" t="s">
        <v>7494</v>
      </c>
      <c r="G2913" s="1" t="str">
        <f>_xlfn.TEXTBEFORE(Table5[[#This Row],[rxn     kapp_old        kapp_slack_ub   kapp_slack_lb]]," ")</f>
        <v>RXN-CYTK1_c_FWD-UNKNOWN</v>
      </c>
      <c r="H291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91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913" s="1">
        <f>_xlfn.NUMBERVALUE(_xlfn.TEXTAFTER(Table5[[#This Row],[rxn     kapp_old        kapp_slack_ub   kapp_slack_lb]]," ",-1))</f>
        <v>0</v>
      </c>
      <c r="K2913" s="1">
        <f>_xlfn.XLOOKUP(SUBSTITUTE(Table5[[#This Row],[rxn]],"RXN-","ENZLOAD-"),ENZLOAD[name],ENZLOAD[flux],0)</f>
        <v>0</v>
      </c>
      <c r="L2913" s="1" t="str">
        <f>"'"&amp;Table5[[#This Row],[rxn]]&amp;"'"&amp;CHAR(9)&amp;IF(AND(Table5[[#This Row],[kapp_slack_ub]]&lt;&gt;0,Table5[[#This Row],[kapp_old]]&lt;$F$1),$F$1,Table5[[#This Row],[kapp_old]])</f>
        <v>'RXN-CYTK1_c_FWD-UNKNOWN'	27141.27779288</v>
      </c>
      <c r="M2913" s="1">
        <f>_xlfn.XLOOKUP(Table5[[#This Row],[rxn]],Table3[name],Table3[flux],$F$1)</f>
        <v>5.8605901467607198E-2</v>
      </c>
      <c r="N2913" s="1" t="str">
        <f>IFERROR(Table5[[#This Row],[min flux]]/Table5[[#This Row],[associated enzload]],"")</f>
        <v/>
      </c>
      <c r="O2913" s="1">
        <f>_xlfn.NUMBERVALUE(IF(Table5[[#This Row],[flux/enzload]]="","",ABS($N$1-Table5[[#This Row],[flux/enzload]])))</f>
        <v>0</v>
      </c>
      <c r="P2913" s="1">
        <f>Table5[[#This Row],[kapp_old]]+IFERROR(((Table5[[#This Row],[kapp_slack_ub]]-Table5[[#This Row],[kapp_slack_lb]])/Table5[[#This Row],[associated enzload]]),0)</f>
        <v>27141.277792879999</v>
      </c>
      <c r="Q2913" s="1" t="str">
        <f>"'"&amp;Table5[[#This Row],[rxn]]&amp;"'"&amp;CHAR(9)&amp;Table5[[#This Row],[kapp + (slack_ub - slack_lb)/enzload]]</f>
        <v>'RXN-CYTK1_c_FWD-UNKNOWN'	27141.27779288</v>
      </c>
      <c r="R2913" s="1">
        <f>_xlfn.XLOOKUP(Table5[[#This Row],[rxn]],Table38[name],Table38[flux],0)</f>
        <v>5.9620214608393E-2</v>
      </c>
      <c r="S2913" s="1">
        <f>_xlfn.XLOOKUP(SUBSTITUTE(Table5[[#This Row],[rxn]],"RXN-","ENZLOAD-"),Table38[name],Table38[flux],0)</f>
        <v>0</v>
      </c>
      <c r="T2913" s="1" t="b">
        <f>AND(Table5[[#This Row],[ENZLOAD flux in kapp-slack.gms]]=0,Table5[[#This Row],[flux in kapp-slack.gms]]&lt;&gt;0,NOT(Table5[[#This Row],[spont or unknown?]]))</f>
        <v>0</v>
      </c>
      <c r="U2913" s="1" t="b">
        <f>OR(_xlfn.TEXTAFTER(Table5[[#This Row],[rxn]],"-",-1)="SPONT",_xlfn.TEXTAFTER(Table5[[#This Row],[rxn]],"-",-1)="UNKNOWN")</f>
        <v>1</v>
      </c>
      <c r="V2913" s="1">
        <f>_xlfn.XLOOKUP(SUBSTITUTE(Table5[[#This Row],[rxn]],"RXN-","ENZLOAD-"),Table4[rxn],Table4[ub],0)</f>
        <v>0</v>
      </c>
      <c r="W2913" s="1" t="b">
        <f>AND(Table5[[#This Row],[FVA ENZLOAD flux UB]]=0,Table5[[#This Row],[ENZ not made when it should be?]])</f>
        <v>0</v>
      </c>
    </row>
    <row r="2914" spans="6:23" hidden="1">
      <c r="F2914" s="1" t="s">
        <v>7495</v>
      </c>
      <c r="G2914" s="1" t="str">
        <f>_xlfn.TEXTBEFORE(Table5[[#This Row],[rxn     kapp_old        kapp_slack_ub   kapp_slack_lb]]," ")</f>
        <v>RXN-CYTK2_c_FWD-UNKNOWN</v>
      </c>
      <c r="H291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91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914" s="1">
        <f>_xlfn.NUMBERVALUE(_xlfn.TEXTAFTER(Table5[[#This Row],[rxn     kapp_old        kapp_slack_ub   kapp_slack_lb]]," ",-1))</f>
        <v>0</v>
      </c>
      <c r="K2914" s="1">
        <f>_xlfn.XLOOKUP(SUBSTITUTE(Table5[[#This Row],[rxn]],"RXN-","ENZLOAD-"),ENZLOAD[name],ENZLOAD[flux],0)</f>
        <v>0</v>
      </c>
      <c r="L2914" s="1" t="str">
        <f>"'"&amp;Table5[[#This Row],[rxn]]&amp;"'"&amp;CHAR(9)&amp;IF(AND(Table5[[#This Row],[kapp_slack_ub]]&lt;&gt;0,Table5[[#This Row],[kapp_old]]&lt;$F$1),$F$1,Table5[[#This Row],[kapp_old]])</f>
        <v>'RXN-CYTK2_c_FWD-UNKNOWN'	27141.27779288</v>
      </c>
      <c r="M2914" s="1">
        <f>_xlfn.XLOOKUP(Table5[[#This Row],[rxn]],Table3[name],Table3[flux],$F$1)</f>
        <v>27141.277792879999</v>
      </c>
      <c r="N2914" s="1" t="str">
        <f>IFERROR(Table5[[#This Row],[min flux]]/Table5[[#This Row],[associated enzload]],"")</f>
        <v/>
      </c>
      <c r="O2914" s="1">
        <f>_xlfn.NUMBERVALUE(IF(Table5[[#This Row],[flux/enzload]]="","",ABS($N$1-Table5[[#This Row],[flux/enzload]])))</f>
        <v>0</v>
      </c>
      <c r="P2914" s="1">
        <f>Table5[[#This Row],[kapp_old]]+IFERROR(((Table5[[#This Row],[kapp_slack_ub]]-Table5[[#This Row],[kapp_slack_lb]])/Table5[[#This Row],[associated enzload]]),0)</f>
        <v>27141.277792879999</v>
      </c>
      <c r="Q2914" s="1" t="str">
        <f>"'"&amp;Table5[[#This Row],[rxn]]&amp;"'"&amp;CHAR(9)&amp;Table5[[#This Row],[kapp + (slack_ub - slack_lb)/enzload]]</f>
        <v>'RXN-CYTK2_c_FWD-UNKNOWN'	27141.27779288</v>
      </c>
      <c r="R2914" s="1">
        <f>_xlfn.XLOOKUP(Table5[[#This Row],[rxn]],Table38[name],Table38[flux],0)</f>
        <v>0</v>
      </c>
      <c r="S2914" s="1">
        <f>_xlfn.XLOOKUP(SUBSTITUTE(Table5[[#This Row],[rxn]],"RXN-","ENZLOAD-"),Table38[name],Table38[flux],0)</f>
        <v>0</v>
      </c>
      <c r="T2914" s="1" t="b">
        <f>AND(Table5[[#This Row],[ENZLOAD flux in kapp-slack.gms]]=0,Table5[[#This Row],[flux in kapp-slack.gms]]&lt;&gt;0,NOT(Table5[[#This Row],[spont or unknown?]]))</f>
        <v>0</v>
      </c>
      <c r="U2914" s="1" t="b">
        <f>OR(_xlfn.TEXTAFTER(Table5[[#This Row],[rxn]],"-",-1)="SPONT",_xlfn.TEXTAFTER(Table5[[#This Row],[rxn]],"-",-1)="UNKNOWN")</f>
        <v>1</v>
      </c>
      <c r="V2914" s="1">
        <f>_xlfn.XLOOKUP(SUBSTITUTE(Table5[[#This Row],[rxn]],"RXN-","ENZLOAD-"),Table4[rxn],Table4[ub],0)</f>
        <v>0</v>
      </c>
      <c r="W2914" s="1" t="b">
        <f>AND(Table5[[#This Row],[FVA ENZLOAD flux UB]]=0,Table5[[#This Row],[ENZ not made when it should be?]])</f>
        <v>0</v>
      </c>
    </row>
    <row r="2915" spans="6:23" hidden="1">
      <c r="F2915" s="1" t="s">
        <v>7496</v>
      </c>
      <c r="G2915" s="1" t="str">
        <f>_xlfn.TEXTBEFORE(Table5[[#This Row],[rxn     kapp_old        kapp_slack_ub   kapp_slack_lb]]," ")</f>
        <v>RXN-CYTK2_c_REV-UNKNOWN</v>
      </c>
      <c r="H291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91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915" s="1">
        <f>_xlfn.NUMBERVALUE(_xlfn.TEXTAFTER(Table5[[#This Row],[rxn     kapp_old        kapp_slack_ub   kapp_slack_lb]]," ",-1))</f>
        <v>0</v>
      </c>
      <c r="K2915" s="1">
        <f>_xlfn.XLOOKUP(SUBSTITUTE(Table5[[#This Row],[rxn]],"RXN-","ENZLOAD-"),ENZLOAD[name],ENZLOAD[flux],0)</f>
        <v>0</v>
      </c>
      <c r="L2915" s="1" t="str">
        <f>"'"&amp;Table5[[#This Row],[rxn]]&amp;"'"&amp;CHAR(9)&amp;IF(AND(Table5[[#This Row],[kapp_slack_ub]]&lt;&gt;0,Table5[[#This Row],[kapp_old]]&lt;$F$1),$F$1,Table5[[#This Row],[kapp_old]])</f>
        <v>'RXN-CYTK2_c_REV-UNKNOWN'	27141.27779288</v>
      </c>
      <c r="M2915" s="1">
        <f>_xlfn.XLOOKUP(Table5[[#This Row],[rxn]],Table3[name],Table3[flux],$F$1)</f>
        <v>2.6910774480286802E-3</v>
      </c>
      <c r="N2915" s="1" t="str">
        <f>IFERROR(Table5[[#This Row],[min flux]]/Table5[[#This Row],[associated enzload]],"")</f>
        <v/>
      </c>
      <c r="O2915" s="1">
        <f>_xlfn.NUMBERVALUE(IF(Table5[[#This Row],[flux/enzload]]="","",ABS($N$1-Table5[[#This Row],[flux/enzload]])))</f>
        <v>0</v>
      </c>
      <c r="P2915" s="1">
        <f>Table5[[#This Row],[kapp_old]]+IFERROR(((Table5[[#This Row],[kapp_slack_ub]]-Table5[[#This Row],[kapp_slack_lb]])/Table5[[#This Row],[associated enzload]]),0)</f>
        <v>27141.277792879999</v>
      </c>
      <c r="Q2915" s="1" t="str">
        <f>"'"&amp;Table5[[#This Row],[rxn]]&amp;"'"&amp;CHAR(9)&amp;Table5[[#This Row],[kapp + (slack_ub - slack_lb)/enzload]]</f>
        <v>'RXN-CYTK2_c_REV-UNKNOWN'	27141.27779288</v>
      </c>
      <c r="R2915" s="1">
        <f>_xlfn.XLOOKUP(Table5[[#This Row],[rxn]],Table38[name],Table38[flux],0)</f>
        <v>2.7376529168709998E-3</v>
      </c>
      <c r="S2915" s="1">
        <f>_xlfn.XLOOKUP(SUBSTITUTE(Table5[[#This Row],[rxn]],"RXN-","ENZLOAD-"),Table38[name],Table38[flux],0)</f>
        <v>0</v>
      </c>
      <c r="T2915" s="1" t="b">
        <f>AND(Table5[[#This Row],[ENZLOAD flux in kapp-slack.gms]]=0,Table5[[#This Row],[flux in kapp-slack.gms]]&lt;&gt;0,NOT(Table5[[#This Row],[spont or unknown?]]))</f>
        <v>0</v>
      </c>
      <c r="U2915" s="1" t="b">
        <f>OR(_xlfn.TEXTAFTER(Table5[[#This Row],[rxn]],"-",-1)="SPONT",_xlfn.TEXTAFTER(Table5[[#This Row],[rxn]],"-",-1)="UNKNOWN")</f>
        <v>1</v>
      </c>
      <c r="V2915" s="1">
        <f>_xlfn.XLOOKUP(SUBSTITUTE(Table5[[#This Row],[rxn]],"RXN-","ENZLOAD-"),Table4[rxn],Table4[ub],0)</f>
        <v>0</v>
      </c>
      <c r="W2915" s="1" t="b">
        <f>AND(Table5[[#This Row],[FVA ENZLOAD flux UB]]=0,Table5[[#This Row],[ENZ not made when it should be?]])</f>
        <v>0</v>
      </c>
    </row>
    <row r="2916" spans="6:23" hidden="1">
      <c r="F2916" s="1" t="s">
        <v>7500</v>
      </c>
      <c r="G2916" s="1" t="str">
        <f>_xlfn.TEXTBEFORE(Table5[[#This Row],[rxn     kapp_old        kapp_slack_ub   kapp_slack_lb]]," ")</f>
        <v>RXN-DADPt_c_n_FWD-SPONT</v>
      </c>
      <c r="H291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91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916" s="1">
        <f>_xlfn.NUMBERVALUE(_xlfn.TEXTAFTER(Table5[[#This Row],[rxn     kapp_old        kapp_slack_ub   kapp_slack_lb]]," ",-1))</f>
        <v>0</v>
      </c>
      <c r="K2916" s="1">
        <f>_xlfn.XLOOKUP(SUBSTITUTE(Table5[[#This Row],[rxn]],"RXN-","ENZLOAD-"),ENZLOAD[name],ENZLOAD[flux],0)</f>
        <v>0</v>
      </c>
      <c r="L2916" s="1" t="str">
        <f>"'"&amp;Table5[[#This Row],[rxn]]&amp;"'"&amp;CHAR(9)&amp;IF(AND(Table5[[#This Row],[kapp_slack_ub]]&lt;&gt;0,Table5[[#This Row],[kapp_old]]&lt;$F$1),$F$1,Table5[[#This Row],[kapp_old]])</f>
        <v>'RXN-DADPt_c_n_FWD-SPONT'	27141.27779288</v>
      </c>
      <c r="M2916" s="1">
        <f>_xlfn.XLOOKUP(Table5[[#This Row],[rxn]],Table3[name],Table3[flux],$F$1)</f>
        <v>27141.277792879999</v>
      </c>
      <c r="N2916" s="1" t="str">
        <f>IFERROR(Table5[[#This Row],[min flux]]/Table5[[#This Row],[associated enzload]],"")</f>
        <v/>
      </c>
      <c r="O2916" s="1">
        <f>_xlfn.NUMBERVALUE(IF(Table5[[#This Row],[flux/enzload]]="","",ABS($N$1-Table5[[#This Row],[flux/enzload]])))</f>
        <v>0</v>
      </c>
      <c r="P2916" s="1">
        <f>Table5[[#This Row],[kapp_old]]+IFERROR(((Table5[[#This Row],[kapp_slack_ub]]-Table5[[#This Row],[kapp_slack_lb]])/Table5[[#This Row],[associated enzload]]),0)</f>
        <v>27141.277792879999</v>
      </c>
      <c r="Q2916" s="1" t="str">
        <f>"'"&amp;Table5[[#This Row],[rxn]]&amp;"'"&amp;CHAR(9)&amp;Table5[[#This Row],[kapp + (slack_ub - slack_lb)/enzload]]</f>
        <v>'RXN-DADPt_c_n_FWD-SPONT'	27141.27779288</v>
      </c>
      <c r="R2916" s="1">
        <f>_xlfn.XLOOKUP(Table5[[#This Row],[rxn]],Table38[name],Table38[flux],0)</f>
        <v>0</v>
      </c>
      <c r="S2916" s="1">
        <f>_xlfn.XLOOKUP(SUBSTITUTE(Table5[[#This Row],[rxn]],"RXN-","ENZLOAD-"),Table38[name],Table38[flux],0)</f>
        <v>0</v>
      </c>
      <c r="T2916" s="1" t="b">
        <f>AND(Table5[[#This Row],[ENZLOAD flux in kapp-slack.gms]]=0,Table5[[#This Row],[flux in kapp-slack.gms]]&lt;&gt;0,NOT(Table5[[#This Row],[spont or unknown?]]))</f>
        <v>0</v>
      </c>
      <c r="U2916" s="1" t="b">
        <f>OR(_xlfn.TEXTAFTER(Table5[[#This Row],[rxn]],"-",-1)="SPONT",_xlfn.TEXTAFTER(Table5[[#This Row],[rxn]],"-",-1)="UNKNOWN")</f>
        <v>1</v>
      </c>
      <c r="V2916" s="1">
        <f>_xlfn.XLOOKUP(SUBSTITUTE(Table5[[#This Row],[rxn]],"RXN-","ENZLOAD-"),Table4[rxn],Table4[ub],0)</f>
        <v>0</v>
      </c>
      <c r="W2916" s="1" t="b">
        <f>AND(Table5[[#This Row],[FVA ENZLOAD flux UB]]=0,Table5[[#This Row],[ENZ not made when it should be?]])</f>
        <v>0</v>
      </c>
    </row>
    <row r="2917" spans="6:23" hidden="1">
      <c r="F2917" s="1" t="s">
        <v>7501</v>
      </c>
      <c r="G2917" s="1" t="str">
        <f>_xlfn.TEXTBEFORE(Table5[[#This Row],[rxn     kapp_old        kapp_slack_ub   kapp_slack_lb]]," ")</f>
        <v>RXN-DADPt_c_n_REV-SPONT</v>
      </c>
      <c r="H291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91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917" s="1">
        <f>_xlfn.NUMBERVALUE(_xlfn.TEXTAFTER(Table5[[#This Row],[rxn     kapp_old        kapp_slack_ub   kapp_slack_lb]]," ",-1))</f>
        <v>0</v>
      </c>
      <c r="K2917" s="1">
        <f>_xlfn.XLOOKUP(SUBSTITUTE(Table5[[#This Row],[rxn]],"RXN-","ENZLOAD-"),ENZLOAD[name],ENZLOAD[flux],0)</f>
        <v>0</v>
      </c>
      <c r="L2917" s="1" t="str">
        <f>"'"&amp;Table5[[#This Row],[rxn]]&amp;"'"&amp;CHAR(9)&amp;IF(AND(Table5[[#This Row],[kapp_slack_ub]]&lt;&gt;0,Table5[[#This Row],[kapp_old]]&lt;$F$1),$F$1,Table5[[#This Row],[kapp_old]])</f>
        <v>'RXN-DADPt_c_n_REV-SPONT'	27141.27779288</v>
      </c>
      <c r="M2917" s="1">
        <f>_xlfn.XLOOKUP(Table5[[#This Row],[rxn]],Table3[name],Table3[flux],$F$1)</f>
        <v>27141.277792879999</v>
      </c>
      <c r="N2917" s="1" t="str">
        <f>IFERROR(Table5[[#This Row],[min flux]]/Table5[[#This Row],[associated enzload]],"")</f>
        <v/>
      </c>
      <c r="O2917" s="1">
        <f>_xlfn.NUMBERVALUE(IF(Table5[[#This Row],[flux/enzload]]="","",ABS($N$1-Table5[[#This Row],[flux/enzload]])))</f>
        <v>0</v>
      </c>
      <c r="P2917" s="1">
        <f>Table5[[#This Row],[kapp_old]]+IFERROR(((Table5[[#This Row],[kapp_slack_ub]]-Table5[[#This Row],[kapp_slack_lb]])/Table5[[#This Row],[associated enzload]]),0)</f>
        <v>27141.277792879999</v>
      </c>
      <c r="Q2917" s="1" t="str">
        <f>"'"&amp;Table5[[#This Row],[rxn]]&amp;"'"&amp;CHAR(9)&amp;Table5[[#This Row],[kapp + (slack_ub - slack_lb)/enzload]]</f>
        <v>'RXN-DADPt_c_n_REV-SPONT'	27141.27779288</v>
      </c>
      <c r="R2917" s="1">
        <f>_xlfn.XLOOKUP(Table5[[#This Row],[rxn]],Table38[name],Table38[flux],0)</f>
        <v>0</v>
      </c>
      <c r="S2917" s="1">
        <f>_xlfn.XLOOKUP(SUBSTITUTE(Table5[[#This Row],[rxn]],"RXN-","ENZLOAD-"),Table38[name],Table38[flux],0)</f>
        <v>0</v>
      </c>
      <c r="T2917" s="1" t="b">
        <f>AND(Table5[[#This Row],[ENZLOAD flux in kapp-slack.gms]]=0,Table5[[#This Row],[flux in kapp-slack.gms]]&lt;&gt;0,NOT(Table5[[#This Row],[spont or unknown?]]))</f>
        <v>0</v>
      </c>
      <c r="U2917" s="1" t="b">
        <f>OR(_xlfn.TEXTAFTER(Table5[[#This Row],[rxn]],"-",-1)="SPONT",_xlfn.TEXTAFTER(Table5[[#This Row],[rxn]],"-",-1)="UNKNOWN")</f>
        <v>1</v>
      </c>
      <c r="V2917" s="1">
        <f>_xlfn.XLOOKUP(SUBSTITUTE(Table5[[#This Row],[rxn]],"RXN-","ENZLOAD-"),Table4[rxn],Table4[ub],0)</f>
        <v>0</v>
      </c>
      <c r="W2917" s="1" t="b">
        <f>AND(Table5[[#This Row],[FVA ENZLOAD flux UB]]=0,Table5[[#This Row],[ENZ not made when it should be?]])</f>
        <v>0</v>
      </c>
    </row>
    <row r="2918" spans="6:23" hidden="1">
      <c r="F2918" s="1" t="s">
        <v>7502</v>
      </c>
      <c r="G2918" s="1" t="str">
        <f>_xlfn.TEXTBEFORE(Table5[[#This Row],[rxn     kapp_old        kapp_slack_ub   kapp_slack_lb]]," ")</f>
        <v>RXN-DADt_c_e_FWD-SPONT</v>
      </c>
      <c r="H291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91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918" s="1">
        <f>_xlfn.NUMBERVALUE(_xlfn.TEXTAFTER(Table5[[#This Row],[rxn     kapp_old        kapp_slack_ub   kapp_slack_lb]]," ",-1))</f>
        <v>0</v>
      </c>
      <c r="K2918" s="1">
        <f>_xlfn.XLOOKUP(SUBSTITUTE(Table5[[#This Row],[rxn]],"RXN-","ENZLOAD-"),ENZLOAD[name],ENZLOAD[flux],0)</f>
        <v>0</v>
      </c>
      <c r="L2918" s="1" t="str">
        <f>"'"&amp;Table5[[#This Row],[rxn]]&amp;"'"&amp;CHAR(9)&amp;IF(AND(Table5[[#This Row],[kapp_slack_ub]]&lt;&gt;0,Table5[[#This Row],[kapp_old]]&lt;$F$1),$F$1,Table5[[#This Row],[kapp_old]])</f>
        <v>'RXN-DADt_c_e_FWD-SPONT'	27141.27779288</v>
      </c>
      <c r="M2918" s="1">
        <f>_xlfn.XLOOKUP(Table5[[#This Row],[rxn]],Table3[name],Table3[flux],$F$1)</f>
        <v>27141.277792879999</v>
      </c>
      <c r="N2918" s="1" t="str">
        <f>IFERROR(Table5[[#This Row],[min flux]]/Table5[[#This Row],[associated enzload]],"")</f>
        <v/>
      </c>
      <c r="O2918" s="1">
        <f>_xlfn.NUMBERVALUE(IF(Table5[[#This Row],[flux/enzload]]="","",ABS($N$1-Table5[[#This Row],[flux/enzload]])))</f>
        <v>0</v>
      </c>
      <c r="P2918" s="1">
        <f>Table5[[#This Row],[kapp_old]]+IFERROR(((Table5[[#This Row],[kapp_slack_ub]]-Table5[[#This Row],[kapp_slack_lb]])/Table5[[#This Row],[associated enzload]]),0)</f>
        <v>27141.277792879999</v>
      </c>
      <c r="Q2918" s="1" t="str">
        <f>"'"&amp;Table5[[#This Row],[rxn]]&amp;"'"&amp;CHAR(9)&amp;Table5[[#This Row],[kapp + (slack_ub - slack_lb)/enzload]]</f>
        <v>'RXN-DADt_c_e_FWD-SPONT'	27141.27779288</v>
      </c>
      <c r="R2918" s="1">
        <f>_xlfn.XLOOKUP(Table5[[#This Row],[rxn]],Table38[name],Table38[flux],0)</f>
        <v>0</v>
      </c>
      <c r="S2918" s="1">
        <f>_xlfn.XLOOKUP(SUBSTITUTE(Table5[[#This Row],[rxn]],"RXN-","ENZLOAD-"),Table38[name],Table38[flux],0)</f>
        <v>0</v>
      </c>
      <c r="T2918" s="1" t="b">
        <f>AND(Table5[[#This Row],[ENZLOAD flux in kapp-slack.gms]]=0,Table5[[#This Row],[flux in kapp-slack.gms]]&lt;&gt;0,NOT(Table5[[#This Row],[spont or unknown?]]))</f>
        <v>0</v>
      </c>
      <c r="U2918" s="1" t="b">
        <f>OR(_xlfn.TEXTAFTER(Table5[[#This Row],[rxn]],"-",-1)="SPONT",_xlfn.TEXTAFTER(Table5[[#This Row],[rxn]],"-",-1)="UNKNOWN")</f>
        <v>1</v>
      </c>
      <c r="V2918" s="1">
        <f>_xlfn.XLOOKUP(SUBSTITUTE(Table5[[#This Row],[rxn]],"RXN-","ENZLOAD-"),Table4[rxn],Table4[ub],0)</f>
        <v>0</v>
      </c>
      <c r="W2918" s="1" t="b">
        <f>AND(Table5[[#This Row],[FVA ENZLOAD flux UB]]=0,Table5[[#This Row],[ENZ not made when it should be?]])</f>
        <v>0</v>
      </c>
    </row>
    <row r="2919" spans="6:23" hidden="1">
      <c r="F2919" s="1" t="s">
        <v>7511</v>
      </c>
      <c r="G2919" s="1" t="str">
        <f>_xlfn.TEXTBEFORE(Table5[[#This Row],[rxn     kapp_old        kapp_slack_ub   kapp_slack_lb]]," ")</f>
        <v>RXN-DAGt_c_l_FWD-SPONT</v>
      </c>
      <c r="H291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91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919" s="1">
        <f>_xlfn.NUMBERVALUE(_xlfn.TEXTAFTER(Table5[[#This Row],[rxn     kapp_old        kapp_slack_ub   kapp_slack_lb]]," ",-1))</f>
        <v>0</v>
      </c>
      <c r="K2919" s="1">
        <f>_xlfn.XLOOKUP(SUBSTITUTE(Table5[[#This Row],[rxn]],"RXN-","ENZLOAD-"),ENZLOAD[name],ENZLOAD[flux],0)</f>
        <v>0</v>
      </c>
      <c r="L2919" s="1" t="str">
        <f>"'"&amp;Table5[[#This Row],[rxn]]&amp;"'"&amp;CHAR(9)&amp;IF(AND(Table5[[#This Row],[kapp_slack_ub]]&lt;&gt;0,Table5[[#This Row],[kapp_old]]&lt;$F$1),$F$1,Table5[[#This Row],[kapp_old]])</f>
        <v>'RXN-DAGt_c_l_FWD-SPONT'	27141.27779288</v>
      </c>
      <c r="M2919" s="1">
        <f>_xlfn.XLOOKUP(Table5[[#This Row],[rxn]],Table3[name],Table3[flux],$F$1)</f>
        <v>27141.277792879999</v>
      </c>
      <c r="N2919" s="1" t="str">
        <f>IFERROR(Table5[[#This Row],[min flux]]/Table5[[#This Row],[associated enzload]],"")</f>
        <v/>
      </c>
      <c r="O2919" s="1">
        <f>_xlfn.NUMBERVALUE(IF(Table5[[#This Row],[flux/enzload]]="","",ABS($N$1-Table5[[#This Row],[flux/enzload]])))</f>
        <v>0</v>
      </c>
      <c r="P2919" s="1">
        <f>Table5[[#This Row],[kapp_old]]+IFERROR(((Table5[[#This Row],[kapp_slack_ub]]-Table5[[#This Row],[kapp_slack_lb]])/Table5[[#This Row],[associated enzload]]),0)</f>
        <v>27141.277792879999</v>
      </c>
      <c r="Q2919" s="1" t="str">
        <f>"'"&amp;Table5[[#This Row],[rxn]]&amp;"'"&amp;CHAR(9)&amp;Table5[[#This Row],[kapp + (slack_ub - slack_lb)/enzload]]</f>
        <v>'RXN-DAGt_c_l_FWD-SPONT'	27141.27779288</v>
      </c>
      <c r="R2919" s="1">
        <f>_xlfn.XLOOKUP(Table5[[#This Row],[rxn]],Table38[name],Table38[flux],0)</f>
        <v>5.8796845461989997E-3</v>
      </c>
      <c r="S2919" s="1">
        <f>_xlfn.XLOOKUP(SUBSTITUTE(Table5[[#This Row],[rxn]],"RXN-","ENZLOAD-"),Table38[name],Table38[flux],0)</f>
        <v>0</v>
      </c>
      <c r="T2919" s="1" t="b">
        <f>AND(Table5[[#This Row],[ENZLOAD flux in kapp-slack.gms]]=0,Table5[[#This Row],[flux in kapp-slack.gms]]&lt;&gt;0,NOT(Table5[[#This Row],[spont or unknown?]]))</f>
        <v>0</v>
      </c>
      <c r="U2919" s="1" t="b">
        <f>OR(_xlfn.TEXTAFTER(Table5[[#This Row],[rxn]],"-",-1)="SPONT",_xlfn.TEXTAFTER(Table5[[#This Row],[rxn]],"-",-1)="UNKNOWN")</f>
        <v>1</v>
      </c>
      <c r="V2919" s="1">
        <f>_xlfn.XLOOKUP(SUBSTITUTE(Table5[[#This Row],[rxn]],"RXN-","ENZLOAD-"),Table4[rxn],Table4[ub],0)</f>
        <v>0</v>
      </c>
      <c r="W2919" s="1" t="b">
        <f>AND(Table5[[#This Row],[FVA ENZLOAD flux UB]]=0,Table5[[#This Row],[ENZ not made when it should be?]])</f>
        <v>0</v>
      </c>
    </row>
    <row r="2920" spans="6:23" hidden="1">
      <c r="F2920" s="1" t="s">
        <v>7512</v>
      </c>
      <c r="G2920" s="1" t="str">
        <f>_xlfn.TEXTBEFORE(Table5[[#This Row],[rxn     kapp_old        kapp_slack_ub   kapp_slack_lb]]," ")</f>
        <v>RXN-DAGt_c_l_REV-SPONT</v>
      </c>
      <c r="H292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92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920" s="1">
        <f>_xlfn.NUMBERVALUE(_xlfn.TEXTAFTER(Table5[[#This Row],[rxn     kapp_old        kapp_slack_ub   kapp_slack_lb]]," ",-1))</f>
        <v>0</v>
      </c>
      <c r="K2920" s="1">
        <f>_xlfn.XLOOKUP(SUBSTITUTE(Table5[[#This Row],[rxn]],"RXN-","ENZLOAD-"),ENZLOAD[name],ENZLOAD[flux],0)</f>
        <v>0</v>
      </c>
      <c r="L2920" s="1" t="str">
        <f>"'"&amp;Table5[[#This Row],[rxn]]&amp;"'"&amp;CHAR(9)&amp;IF(AND(Table5[[#This Row],[kapp_slack_ub]]&lt;&gt;0,Table5[[#This Row],[kapp_old]]&lt;$F$1),$F$1,Table5[[#This Row],[kapp_old]])</f>
        <v>'RXN-DAGt_c_l_REV-SPONT'	27141.27779288</v>
      </c>
      <c r="M2920" s="1">
        <f>_xlfn.XLOOKUP(Table5[[#This Row],[rxn]],Table3[name],Table3[flux],$F$1)</f>
        <v>27141.277792879999</v>
      </c>
      <c r="N2920" s="1" t="str">
        <f>IFERROR(Table5[[#This Row],[min flux]]/Table5[[#This Row],[associated enzload]],"")</f>
        <v/>
      </c>
      <c r="O2920" s="1">
        <f>_xlfn.NUMBERVALUE(IF(Table5[[#This Row],[flux/enzload]]="","",ABS($N$1-Table5[[#This Row],[flux/enzload]])))</f>
        <v>0</v>
      </c>
      <c r="P2920" s="1">
        <f>Table5[[#This Row],[kapp_old]]+IFERROR(((Table5[[#This Row],[kapp_slack_ub]]-Table5[[#This Row],[kapp_slack_lb]])/Table5[[#This Row],[associated enzload]]),0)</f>
        <v>27141.277792879999</v>
      </c>
      <c r="Q2920" s="1" t="str">
        <f>"'"&amp;Table5[[#This Row],[rxn]]&amp;"'"&amp;CHAR(9)&amp;Table5[[#This Row],[kapp + (slack_ub - slack_lb)/enzload]]</f>
        <v>'RXN-DAGt_c_l_REV-SPONT'	27141.27779288</v>
      </c>
      <c r="R2920" s="1">
        <f>_xlfn.XLOOKUP(Table5[[#This Row],[rxn]],Table38[name],Table38[flux],0)</f>
        <v>0</v>
      </c>
      <c r="S2920" s="1">
        <f>_xlfn.XLOOKUP(SUBSTITUTE(Table5[[#This Row],[rxn]],"RXN-","ENZLOAD-"),Table38[name],Table38[flux],0)</f>
        <v>0</v>
      </c>
      <c r="T2920" s="1" t="b">
        <f>AND(Table5[[#This Row],[ENZLOAD flux in kapp-slack.gms]]=0,Table5[[#This Row],[flux in kapp-slack.gms]]&lt;&gt;0,NOT(Table5[[#This Row],[spont or unknown?]]))</f>
        <v>0</v>
      </c>
      <c r="U2920" s="1" t="b">
        <f>OR(_xlfn.TEXTAFTER(Table5[[#This Row],[rxn]],"-",-1)="SPONT",_xlfn.TEXTAFTER(Table5[[#This Row],[rxn]],"-",-1)="UNKNOWN")</f>
        <v>1</v>
      </c>
      <c r="V2920" s="1">
        <f>_xlfn.XLOOKUP(SUBSTITUTE(Table5[[#This Row],[rxn]],"RXN-","ENZLOAD-"),Table4[rxn],Table4[ub],0)</f>
        <v>0</v>
      </c>
      <c r="W2920" s="1" t="b">
        <f>AND(Table5[[#This Row],[FVA ENZLOAD flux UB]]=0,Table5[[#This Row],[ENZ not made when it should be?]])</f>
        <v>0</v>
      </c>
    </row>
    <row r="2921" spans="6:23" hidden="1">
      <c r="F2921" s="1" t="s">
        <v>7513</v>
      </c>
      <c r="G2921" s="1" t="str">
        <f>_xlfn.TEXTBEFORE(Table5[[#This Row],[rxn     kapp_old        kapp_slack_ub   kapp_slack_lb]]," ")</f>
        <v>RXN-DAGt_c_mm_FWD-SPONT</v>
      </c>
      <c r="H292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92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921" s="1">
        <f>_xlfn.NUMBERVALUE(_xlfn.TEXTAFTER(Table5[[#This Row],[rxn     kapp_old        kapp_slack_ub   kapp_slack_lb]]," ",-1))</f>
        <v>0</v>
      </c>
      <c r="K2921" s="1">
        <f>_xlfn.XLOOKUP(SUBSTITUTE(Table5[[#This Row],[rxn]],"RXN-","ENZLOAD-"),ENZLOAD[name],ENZLOAD[flux],0)</f>
        <v>0</v>
      </c>
      <c r="L2921" s="1" t="str">
        <f>"'"&amp;Table5[[#This Row],[rxn]]&amp;"'"&amp;CHAR(9)&amp;IF(AND(Table5[[#This Row],[kapp_slack_ub]]&lt;&gt;0,Table5[[#This Row],[kapp_old]]&lt;$F$1),$F$1,Table5[[#This Row],[kapp_old]])</f>
        <v>'RXN-DAGt_c_mm_FWD-SPONT'	27141.27779288</v>
      </c>
      <c r="M2921" s="1">
        <f>_xlfn.XLOOKUP(Table5[[#This Row],[rxn]],Table3[name],Table3[flux],$F$1)</f>
        <v>27141.277792879999</v>
      </c>
      <c r="N2921" s="1" t="str">
        <f>IFERROR(Table5[[#This Row],[min flux]]/Table5[[#This Row],[associated enzload]],"")</f>
        <v/>
      </c>
      <c r="O2921" s="1">
        <f>_xlfn.NUMBERVALUE(IF(Table5[[#This Row],[flux/enzload]]="","",ABS($N$1-Table5[[#This Row],[flux/enzload]])))</f>
        <v>0</v>
      </c>
      <c r="P2921" s="1">
        <f>Table5[[#This Row],[kapp_old]]+IFERROR(((Table5[[#This Row],[kapp_slack_ub]]-Table5[[#This Row],[kapp_slack_lb]])/Table5[[#This Row],[associated enzload]]),0)</f>
        <v>27141.277792879999</v>
      </c>
      <c r="Q2921" s="1" t="str">
        <f>"'"&amp;Table5[[#This Row],[rxn]]&amp;"'"&amp;CHAR(9)&amp;Table5[[#This Row],[kapp + (slack_ub - slack_lb)/enzload]]</f>
        <v>'RXN-DAGt_c_mm_FWD-SPONT'	27141.27779288</v>
      </c>
      <c r="R2921" s="1">
        <f>_xlfn.XLOOKUP(Table5[[#This Row],[rxn]],Table38[name],Table38[flux],0)</f>
        <v>0</v>
      </c>
      <c r="S2921" s="1">
        <f>_xlfn.XLOOKUP(SUBSTITUTE(Table5[[#This Row],[rxn]],"RXN-","ENZLOAD-"),Table38[name],Table38[flux],0)</f>
        <v>0</v>
      </c>
      <c r="T2921" s="1" t="b">
        <f>AND(Table5[[#This Row],[ENZLOAD flux in kapp-slack.gms]]=0,Table5[[#This Row],[flux in kapp-slack.gms]]&lt;&gt;0,NOT(Table5[[#This Row],[spont or unknown?]]))</f>
        <v>0</v>
      </c>
      <c r="U2921" s="1" t="b">
        <f>OR(_xlfn.TEXTAFTER(Table5[[#This Row],[rxn]],"-",-1)="SPONT",_xlfn.TEXTAFTER(Table5[[#This Row],[rxn]],"-",-1)="UNKNOWN")</f>
        <v>1</v>
      </c>
      <c r="V2921" s="1">
        <f>_xlfn.XLOOKUP(SUBSTITUTE(Table5[[#This Row],[rxn]],"RXN-","ENZLOAD-"),Table4[rxn],Table4[ub],0)</f>
        <v>0</v>
      </c>
      <c r="W2921" s="1" t="b">
        <f>AND(Table5[[#This Row],[FVA ENZLOAD flux UB]]=0,Table5[[#This Row],[ENZ not made when it should be?]])</f>
        <v>0</v>
      </c>
    </row>
    <row r="2922" spans="6:23" hidden="1">
      <c r="F2922" s="1" t="s">
        <v>7514</v>
      </c>
      <c r="G2922" s="1" t="str">
        <f>_xlfn.TEXTBEFORE(Table5[[#This Row],[rxn     kapp_old        kapp_slack_ub   kapp_slack_lb]]," ")</f>
        <v>RXN-DAGt_c_mm_REV-SPONT</v>
      </c>
      <c r="H292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92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922" s="1">
        <f>_xlfn.NUMBERVALUE(_xlfn.TEXTAFTER(Table5[[#This Row],[rxn     kapp_old        kapp_slack_ub   kapp_slack_lb]]," ",-1))</f>
        <v>0</v>
      </c>
      <c r="K2922" s="1">
        <f>_xlfn.XLOOKUP(SUBSTITUTE(Table5[[#This Row],[rxn]],"RXN-","ENZLOAD-"),ENZLOAD[name],ENZLOAD[flux],0)</f>
        <v>0</v>
      </c>
      <c r="L2922" s="1" t="str">
        <f>"'"&amp;Table5[[#This Row],[rxn]]&amp;"'"&amp;CHAR(9)&amp;IF(AND(Table5[[#This Row],[kapp_slack_ub]]&lt;&gt;0,Table5[[#This Row],[kapp_old]]&lt;$F$1),$F$1,Table5[[#This Row],[kapp_old]])</f>
        <v>'RXN-DAGt_c_mm_REV-SPONT'	27141.27779288</v>
      </c>
      <c r="M2922" s="1">
        <f>_xlfn.XLOOKUP(Table5[[#This Row],[rxn]],Table3[name],Table3[flux],$F$1)</f>
        <v>27141.277792879999</v>
      </c>
      <c r="N2922" s="1" t="str">
        <f>IFERROR(Table5[[#This Row],[min flux]]/Table5[[#This Row],[associated enzload]],"")</f>
        <v/>
      </c>
      <c r="O2922" s="1">
        <f>_xlfn.NUMBERVALUE(IF(Table5[[#This Row],[flux/enzload]]="","",ABS($N$1-Table5[[#This Row],[flux/enzload]])))</f>
        <v>0</v>
      </c>
      <c r="P2922" s="1">
        <f>Table5[[#This Row],[kapp_old]]+IFERROR(((Table5[[#This Row],[kapp_slack_ub]]-Table5[[#This Row],[kapp_slack_lb]])/Table5[[#This Row],[associated enzload]]),0)</f>
        <v>27141.277792879999</v>
      </c>
      <c r="Q2922" s="1" t="str">
        <f>"'"&amp;Table5[[#This Row],[rxn]]&amp;"'"&amp;CHAR(9)&amp;Table5[[#This Row],[kapp + (slack_ub - slack_lb)/enzload]]</f>
        <v>'RXN-DAGt_c_mm_REV-SPONT'	27141.27779288</v>
      </c>
      <c r="R2922" s="1">
        <f>_xlfn.XLOOKUP(Table5[[#This Row],[rxn]],Table38[name],Table38[flux],0)</f>
        <v>0</v>
      </c>
      <c r="S2922" s="1">
        <f>_xlfn.XLOOKUP(SUBSTITUTE(Table5[[#This Row],[rxn]],"RXN-","ENZLOAD-"),Table38[name],Table38[flux],0)</f>
        <v>0</v>
      </c>
      <c r="T2922" s="1" t="b">
        <f>AND(Table5[[#This Row],[ENZLOAD flux in kapp-slack.gms]]=0,Table5[[#This Row],[flux in kapp-slack.gms]]&lt;&gt;0,NOT(Table5[[#This Row],[spont or unknown?]]))</f>
        <v>0</v>
      </c>
      <c r="U2922" s="1" t="b">
        <f>OR(_xlfn.TEXTAFTER(Table5[[#This Row],[rxn]],"-",-1)="SPONT",_xlfn.TEXTAFTER(Table5[[#This Row],[rxn]],"-",-1)="UNKNOWN")</f>
        <v>1</v>
      </c>
      <c r="V2922" s="1">
        <f>_xlfn.XLOOKUP(SUBSTITUTE(Table5[[#This Row],[rxn]],"RXN-","ENZLOAD-"),Table4[rxn],Table4[ub],0)</f>
        <v>0</v>
      </c>
      <c r="W2922" s="1" t="b">
        <f>AND(Table5[[#This Row],[FVA ENZLOAD flux UB]]=0,Table5[[#This Row],[ENZ not made when it should be?]])</f>
        <v>0</v>
      </c>
    </row>
    <row r="2923" spans="6:23" hidden="1">
      <c r="F2923" s="1" t="s">
        <v>7515</v>
      </c>
      <c r="G2923" s="1" t="str">
        <f>_xlfn.TEXTBEFORE(Table5[[#This Row],[rxn     kapp_old        kapp_slack_ub   kapp_slack_lb]]," ")</f>
        <v>RXN-DAGt_c_n_FWD-SPONT</v>
      </c>
      <c r="H292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92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923" s="1">
        <f>_xlfn.NUMBERVALUE(_xlfn.TEXTAFTER(Table5[[#This Row],[rxn     kapp_old        kapp_slack_ub   kapp_slack_lb]]," ",-1))</f>
        <v>0</v>
      </c>
      <c r="K2923" s="1">
        <f>_xlfn.XLOOKUP(SUBSTITUTE(Table5[[#This Row],[rxn]],"RXN-","ENZLOAD-"),ENZLOAD[name],ENZLOAD[flux],0)</f>
        <v>0</v>
      </c>
      <c r="L2923" s="1" t="str">
        <f>"'"&amp;Table5[[#This Row],[rxn]]&amp;"'"&amp;CHAR(9)&amp;IF(AND(Table5[[#This Row],[kapp_slack_ub]]&lt;&gt;0,Table5[[#This Row],[kapp_old]]&lt;$F$1),$F$1,Table5[[#This Row],[kapp_old]])</f>
        <v>'RXN-DAGt_c_n_FWD-SPONT'	27141.27779288</v>
      </c>
      <c r="M2923" s="1">
        <f>_xlfn.XLOOKUP(Table5[[#This Row],[rxn]],Table3[name],Table3[flux],$F$1)</f>
        <v>27141.277792879999</v>
      </c>
      <c r="N2923" s="1" t="str">
        <f>IFERROR(Table5[[#This Row],[min flux]]/Table5[[#This Row],[associated enzload]],"")</f>
        <v/>
      </c>
      <c r="O2923" s="1">
        <f>_xlfn.NUMBERVALUE(IF(Table5[[#This Row],[flux/enzload]]="","",ABS($N$1-Table5[[#This Row],[flux/enzload]])))</f>
        <v>0</v>
      </c>
      <c r="P2923" s="1">
        <f>Table5[[#This Row],[kapp_old]]+IFERROR(((Table5[[#This Row],[kapp_slack_ub]]-Table5[[#This Row],[kapp_slack_lb]])/Table5[[#This Row],[associated enzload]]),0)</f>
        <v>27141.277792879999</v>
      </c>
      <c r="Q2923" s="1" t="str">
        <f>"'"&amp;Table5[[#This Row],[rxn]]&amp;"'"&amp;CHAR(9)&amp;Table5[[#This Row],[kapp + (slack_ub - slack_lb)/enzload]]</f>
        <v>'RXN-DAGt_c_n_FWD-SPONT'	27141.27779288</v>
      </c>
      <c r="R2923" s="1">
        <f>_xlfn.XLOOKUP(Table5[[#This Row],[rxn]],Table38[name],Table38[flux],0)</f>
        <v>0</v>
      </c>
      <c r="S2923" s="1">
        <f>_xlfn.XLOOKUP(SUBSTITUTE(Table5[[#This Row],[rxn]],"RXN-","ENZLOAD-"),Table38[name],Table38[flux],0)</f>
        <v>0</v>
      </c>
      <c r="T2923" s="1" t="b">
        <f>AND(Table5[[#This Row],[ENZLOAD flux in kapp-slack.gms]]=0,Table5[[#This Row],[flux in kapp-slack.gms]]&lt;&gt;0,NOT(Table5[[#This Row],[spont or unknown?]]))</f>
        <v>0</v>
      </c>
      <c r="U2923" s="1" t="b">
        <f>OR(_xlfn.TEXTAFTER(Table5[[#This Row],[rxn]],"-",-1)="SPONT",_xlfn.TEXTAFTER(Table5[[#This Row],[rxn]],"-",-1)="UNKNOWN")</f>
        <v>1</v>
      </c>
      <c r="V2923" s="1">
        <f>_xlfn.XLOOKUP(SUBSTITUTE(Table5[[#This Row],[rxn]],"RXN-","ENZLOAD-"),Table4[rxn],Table4[ub],0)</f>
        <v>0</v>
      </c>
      <c r="W2923" s="1" t="b">
        <f>AND(Table5[[#This Row],[FVA ENZLOAD flux UB]]=0,Table5[[#This Row],[ENZ not made when it should be?]])</f>
        <v>0</v>
      </c>
    </row>
    <row r="2924" spans="6:23" hidden="1">
      <c r="F2924" s="1" t="s">
        <v>7516</v>
      </c>
      <c r="G2924" s="1" t="str">
        <f>_xlfn.TEXTBEFORE(Table5[[#This Row],[rxn     kapp_old        kapp_slack_ub   kapp_slack_lb]]," ")</f>
        <v>RXN-DAGt_c_n_REV-SPONT</v>
      </c>
      <c r="H292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92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924" s="1">
        <f>_xlfn.NUMBERVALUE(_xlfn.TEXTAFTER(Table5[[#This Row],[rxn     kapp_old        kapp_slack_ub   kapp_slack_lb]]," ",-1))</f>
        <v>0</v>
      </c>
      <c r="K2924" s="1">
        <f>_xlfn.XLOOKUP(SUBSTITUTE(Table5[[#This Row],[rxn]],"RXN-","ENZLOAD-"),ENZLOAD[name],ENZLOAD[flux],0)</f>
        <v>0</v>
      </c>
      <c r="L2924" s="1" t="str">
        <f>"'"&amp;Table5[[#This Row],[rxn]]&amp;"'"&amp;CHAR(9)&amp;IF(AND(Table5[[#This Row],[kapp_slack_ub]]&lt;&gt;0,Table5[[#This Row],[kapp_old]]&lt;$F$1),$F$1,Table5[[#This Row],[kapp_old]])</f>
        <v>'RXN-DAGt_c_n_REV-SPONT'	27141.27779288</v>
      </c>
      <c r="M2924" s="1">
        <f>_xlfn.XLOOKUP(Table5[[#This Row],[rxn]],Table3[name],Table3[flux],$F$1)</f>
        <v>27141.277792879999</v>
      </c>
      <c r="N2924" s="1" t="str">
        <f>IFERROR(Table5[[#This Row],[min flux]]/Table5[[#This Row],[associated enzload]],"")</f>
        <v/>
      </c>
      <c r="O2924" s="1">
        <f>_xlfn.NUMBERVALUE(IF(Table5[[#This Row],[flux/enzload]]="","",ABS($N$1-Table5[[#This Row],[flux/enzload]])))</f>
        <v>0</v>
      </c>
      <c r="P2924" s="1">
        <f>Table5[[#This Row],[kapp_old]]+IFERROR(((Table5[[#This Row],[kapp_slack_ub]]-Table5[[#This Row],[kapp_slack_lb]])/Table5[[#This Row],[associated enzload]]),0)</f>
        <v>27141.277792879999</v>
      </c>
      <c r="Q2924" s="1" t="str">
        <f>"'"&amp;Table5[[#This Row],[rxn]]&amp;"'"&amp;CHAR(9)&amp;Table5[[#This Row],[kapp + (slack_ub - slack_lb)/enzload]]</f>
        <v>'RXN-DAGt_c_n_REV-SPONT'	27141.27779288</v>
      </c>
      <c r="R2924" s="1">
        <f>_xlfn.XLOOKUP(Table5[[#This Row],[rxn]],Table38[name],Table38[flux],0)</f>
        <v>0</v>
      </c>
      <c r="S2924" s="1">
        <f>_xlfn.XLOOKUP(SUBSTITUTE(Table5[[#This Row],[rxn]],"RXN-","ENZLOAD-"),Table38[name],Table38[flux],0)</f>
        <v>0</v>
      </c>
      <c r="T2924" s="1" t="b">
        <f>AND(Table5[[#This Row],[ENZLOAD flux in kapp-slack.gms]]=0,Table5[[#This Row],[flux in kapp-slack.gms]]&lt;&gt;0,NOT(Table5[[#This Row],[spont or unknown?]]))</f>
        <v>0</v>
      </c>
      <c r="U2924" s="1" t="b">
        <f>OR(_xlfn.TEXTAFTER(Table5[[#This Row],[rxn]],"-",-1)="SPONT",_xlfn.TEXTAFTER(Table5[[#This Row],[rxn]],"-",-1)="UNKNOWN")</f>
        <v>1</v>
      </c>
      <c r="V2924" s="1">
        <f>_xlfn.XLOOKUP(SUBSTITUTE(Table5[[#This Row],[rxn]],"RXN-","ENZLOAD-"),Table4[rxn],Table4[ub],0)</f>
        <v>0</v>
      </c>
      <c r="W2924" s="1" t="b">
        <f>AND(Table5[[#This Row],[FVA ENZLOAD flux UB]]=0,Table5[[#This Row],[ENZ not made when it should be?]])</f>
        <v>0</v>
      </c>
    </row>
    <row r="2925" spans="6:23" hidden="1">
      <c r="F2925" s="1" t="s">
        <v>7517</v>
      </c>
      <c r="G2925" s="1" t="str">
        <f>_xlfn.TEXTBEFORE(Table5[[#This Row],[rxn     kapp_old        kapp_slack_ub   kapp_slack_lb]]," ")</f>
        <v>RXN-DAGt_c_r_FWD-UNKNOWN</v>
      </c>
      <c r="H292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92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925" s="1">
        <f>_xlfn.NUMBERVALUE(_xlfn.TEXTAFTER(Table5[[#This Row],[rxn     kapp_old        kapp_slack_ub   kapp_slack_lb]]," ",-1))</f>
        <v>0</v>
      </c>
      <c r="K2925" s="1">
        <f>_xlfn.XLOOKUP(SUBSTITUTE(Table5[[#This Row],[rxn]],"RXN-","ENZLOAD-"),ENZLOAD[name],ENZLOAD[flux],0)</f>
        <v>0</v>
      </c>
      <c r="L2925" s="1" t="str">
        <f>"'"&amp;Table5[[#This Row],[rxn]]&amp;"'"&amp;CHAR(9)&amp;IF(AND(Table5[[#This Row],[kapp_slack_ub]]&lt;&gt;0,Table5[[#This Row],[kapp_old]]&lt;$F$1),$F$1,Table5[[#This Row],[kapp_old]])</f>
        <v>'RXN-DAGt_c_r_FWD-UNKNOWN'	27141.27779288</v>
      </c>
      <c r="M2925" s="1">
        <f>_xlfn.XLOOKUP(Table5[[#This Row],[rxn]],Table3[name],Table3[flux],$F$1)</f>
        <v>27141.277792879999</v>
      </c>
      <c r="N2925" s="1" t="str">
        <f>IFERROR(Table5[[#This Row],[min flux]]/Table5[[#This Row],[associated enzload]],"")</f>
        <v/>
      </c>
      <c r="O2925" s="1">
        <f>_xlfn.NUMBERVALUE(IF(Table5[[#This Row],[flux/enzload]]="","",ABS($N$1-Table5[[#This Row],[flux/enzload]])))</f>
        <v>0</v>
      </c>
      <c r="P2925" s="1">
        <f>Table5[[#This Row],[kapp_old]]+IFERROR(((Table5[[#This Row],[kapp_slack_ub]]-Table5[[#This Row],[kapp_slack_lb]])/Table5[[#This Row],[associated enzload]]),0)</f>
        <v>27141.277792879999</v>
      </c>
      <c r="Q2925" s="1" t="str">
        <f>"'"&amp;Table5[[#This Row],[rxn]]&amp;"'"&amp;CHAR(9)&amp;Table5[[#This Row],[kapp + (slack_ub - slack_lb)/enzload]]</f>
        <v>'RXN-DAGt_c_r_FWD-UNKNOWN'	27141.27779288</v>
      </c>
      <c r="R2925" s="1">
        <f>_xlfn.XLOOKUP(Table5[[#This Row],[rxn]],Table38[name],Table38[flux],0)</f>
        <v>0</v>
      </c>
      <c r="S2925" s="1">
        <f>_xlfn.XLOOKUP(SUBSTITUTE(Table5[[#This Row],[rxn]],"RXN-","ENZLOAD-"),Table38[name],Table38[flux],0)</f>
        <v>0</v>
      </c>
      <c r="T2925" s="1" t="b">
        <f>AND(Table5[[#This Row],[ENZLOAD flux in kapp-slack.gms]]=0,Table5[[#This Row],[flux in kapp-slack.gms]]&lt;&gt;0,NOT(Table5[[#This Row],[spont or unknown?]]))</f>
        <v>0</v>
      </c>
      <c r="U2925" s="1" t="b">
        <f>OR(_xlfn.TEXTAFTER(Table5[[#This Row],[rxn]],"-",-1)="SPONT",_xlfn.TEXTAFTER(Table5[[#This Row],[rxn]],"-",-1)="UNKNOWN")</f>
        <v>1</v>
      </c>
      <c r="V2925" s="1">
        <f>_xlfn.XLOOKUP(SUBSTITUTE(Table5[[#This Row],[rxn]],"RXN-","ENZLOAD-"),Table4[rxn],Table4[ub],0)</f>
        <v>0</v>
      </c>
      <c r="W2925" s="1" t="b">
        <f>AND(Table5[[#This Row],[FVA ENZLOAD flux UB]]=0,Table5[[#This Row],[ENZ not made when it should be?]])</f>
        <v>0</v>
      </c>
    </row>
    <row r="2926" spans="6:23" hidden="1">
      <c r="F2926" s="1" t="s">
        <v>7518</v>
      </c>
      <c r="G2926" s="1" t="str">
        <f>_xlfn.TEXTBEFORE(Table5[[#This Row],[rxn     kapp_old        kapp_slack_ub   kapp_slack_lb]]," ")</f>
        <v>RXN-DAGt_c_r_REV-UNKNOWN</v>
      </c>
      <c r="H292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92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926" s="1">
        <f>_xlfn.NUMBERVALUE(_xlfn.TEXTAFTER(Table5[[#This Row],[rxn     kapp_old        kapp_slack_ub   kapp_slack_lb]]," ",-1))</f>
        <v>0</v>
      </c>
      <c r="K2926" s="1">
        <f>_xlfn.XLOOKUP(SUBSTITUTE(Table5[[#This Row],[rxn]],"RXN-","ENZLOAD-"),ENZLOAD[name],ENZLOAD[flux],0)</f>
        <v>0</v>
      </c>
      <c r="L2926" s="1" t="str">
        <f>"'"&amp;Table5[[#This Row],[rxn]]&amp;"'"&amp;CHAR(9)&amp;IF(AND(Table5[[#This Row],[kapp_slack_ub]]&lt;&gt;0,Table5[[#This Row],[kapp_old]]&lt;$F$1),$F$1,Table5[[#This Row],[kapp_old]])</f>
        <v>'RXN-DAGt_c_r_REV-UNKNOWN'	27141.27779288</v>
      </c>
      <c r="M2926" s="1">
        <f>_xlfn.XLOOKUP(Table5[[#This Row],[rxn]],Table3[name],Table3[flux],$F$1)</f>
        <v>1.93313321903388E-2</v>
      </c>
      <c r="N2926" s="1" t="str">
        <f>IFERROR(Table5[[#This Row],[min flux]]/Table5[[#This Row],[associated enzload]],"")</f>
        <v/>
      </c>
      <c r="O2926" s="1">
        <f>_xlfn.NUMBERVALUE(IF(Table5[[#This Row],[flux/enzload]]="","",ABS($N$1-Table5[[#This Row],[flux/enzload]])))</f>
        <v>0</v>
      </c>
      <c r="P2926" s="1">
        <f>Table5[[#This Row],[kapp_old]]+IFERROR(((Table5[[#This Row],[kapp_slack_ub]]-Table5[[#This Row],[kapp_slack_lb]])/Table5[[#This Row],[associated enzload]]),0)</f>
        <v>27141.277792879999</v>
      </c>
      <c r="Q2926" s="1" t="str">
        <f>"'"&amp;Table5[[#This Row],[rxn]]&amp;"'"&amp;CHAR(9)&amp;Table5[[#This Row],[kapp + (slack_ub - slack_lb)/enzload]]</f>
        <v>'RXN-DAGt_c_r_REV-UNKNOWN'	27141.27779288</v>
      </c>
      <c r="R2926" s="1">
        <f>_xlfn.XLOOKUP(Table5[[#This Row],[rxn]],Table38[name],Table38[flux],0)</f>
        <v>1.9665906678626999E-2</v>
      </c>
      <c r="S2926" s="1">
        <f>_xlfn.XLOOKUP(SUBSTITUTE(Table5[[#This Row],[rxn]],"RXN-","ENZLOAD-"),Table38[name],Table38[flux],0)</f>
        <v>0</v>
      </c>
      <c r="T2926" s="1" t="b">
        <f>AND(Table5[[#This Row],[ENZLOAD flux in kapp-slack.gms]]=0,Table5[[#This Row],[flux in kapp-slack.gms]]&lt;&gt;0,NOT(Table5[[#This Row],[spont or unknown?]]))</f>
        <v>0</v>
      </c>
      <c r="U2926" s="1" t="b">
        <f>OR(_xlfn.TEXTAFTER(Table5[[#This Row],[rxn]],"-",-1)="SPONT",_xlfn.TEXTAFTER(Table5[[#This Row],[rxn]],"-",-1)="UNKNOWN")</f>
        <v>1</v>
      </c>
      <c r="V2926" s="1">
        <f>_xlfn.XLOOKUP(SUBSTITUTE(Table5[[#This Row],[rxn]],"RXN-","ENZLOAD-"),Table4[rxn],Table4[ub],0)</f>
        <v>0</v>
      </c>
      <c r="W2926" s="1" t="b">
        <f>AND(Table5[[#This Row],[FVA ENZLOAD flux UB]]=0,Table5[[#This Row],[ENZ not made when it should be?]])</f>
        <v>0</v>
      </c>
    </row>
    <row r="2927" spans="6:23" hidden="1">
      <c r="F2927" s="1" t="s">
        <v>7519</v>
      </c>
      <c r="G2927" s="1" t="str">
        <f>_xlfn.TEXTBEFORE(Table5[[#This Row],[rxn     kapp_old        kapp_slack_ub   kapp_slack_lb]]," ")</f>
        <v>RXN-DAGt_c_rm_FWD-SPONT</v>
      </c>
      <c r="H292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92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927" s="1">
        <f>_xlfn.NUMBERVALUE(_xlfn.TEXTAFTER(Table5[[#This Row],[rxn     kapp_old        kapp_slack_ub   kapp_slack_lb]]," ",-1))</f>
        <v>0</v>
      </c>
      <c r="K2927" s="1">
        <f>_xlfn.XLOOKUP(SUBSTITUTE(Table5[[#This Row],[rxn]],"RXN-","ENZLOAD-"),ENZLOAD[name],ENZLOAD[flux],0)</f>
        <v>0</v>
      </c>
      <c r="L2927" s="1" t="str">
        <f>"'"&amp;Table5[[#This Row],[rxn]]&amp;"'"&amp;CHAR(9)&amp;IF(AND(Table5[[#This Row],[kapp_slack_ub]]&lt;&gt;0,Table5[[#This Row],[kapp_old]]&lt;$F$1),$F$1,Table5[[#This Row],[kapp_old]])</f>
        <v>'RXN-DAGt_c_rm_FWD-SPONT'	27141.27779288</v>
      </c>
      <c r="M2927" s="1">
        <f>_xlfn.XLOOKUP(Table5[[#This Row],[rxn]],Table3[name],Table3[flux],$F$1)</f>
        <v>1.93313321903388E-2</v>
      </c>
      <c r="N2927" s="1" t="str">
        <f>IFERROR(Table5[[#This Row],[min flux]]/Table5[[#This Row],[associated enzload]],"")</f>
        <v/>
      </c>
      <c r="O2927" s="1">
        <f>_xlfn.NUMBERVALUE(IF(Table5[[#This Row],[flux/enzload]]="","",ABS($N$1-Table5[[#This Row],[flux/enzload]])))</f>
        <v>0</v>
      </c>
      <c r="P2927" s="1">
        <f>Table5[[#This Row],[kapp_old]]+IFERROR(((Table5[[#This Row],[kapp_slack_ub]]-Table5[[#This Row],[kapp_slack_lb]])/Table5[[#This Row],[associated enzload]]),0)</f>
        <v>27141.277792879999</v>
      </c>
      <c r="Q2927" s="1" t="str">
        <f>"'"&amp;Table5[[#This Row],[rxn]]&amp;"'"&amp;CHAR(9)&amp;Table5[[#This Row],[kapp + (slack_ub - slack_lb)/enzload]]</f>
        <v>'RXN-DAGt_c_rm_FWD-SPONT'	27141.27779288</v>
      </c>
      <c r="R2927" s="1">
        <f>_xlfn.XLOOKUP(Table5[[#This Row],[rxn]],Table38[name],Table38[flux],0)</f>
        <v>1.3786222132428E-2</v>
      </c>
      <c r="S2927" s="1">
        <f>_xlfn.XLOOKUP(SUBSTITUTE(Table5[[#This Row],[rxn]],"RXN-","ENZLOAD-"),Table38[name],Table38[flux],0)</f>
        <v>0</v>
      </c>
      <c r="T2927" s="1" t="b">
        <f>AND(Table5[[#This Row],[ENZLOAD flux in kapp-slack.gms]]=0,Table5[[#This Row],[flux in kapp-slack.gms]]&lt;&gt;0,NOT(Table5[[#This Row],[spont or unknown?]]))</f>
        <v>0</v>
      </c>
      <c r="U2927" s="1" t="b">
        <f>OR(_xlfn.TEXTAFTER(Table5[[#This Row],[rxn]],"-",-1)="SPONT",_xlfn.TEXTAFTER(Table5[[#This Row],[rxn]],"-",-1)="UNKNOWN")</f>
        <v>1</v>
      </c>
      <c r="V2927" s="1">
        <f>_xlfn.XLOOKUP(SUBSTITUTE(Table5[[#This Row],[rxn]],"RXN-","ENZLOAD-"),Table4[rxn],Table4[ub],0)</f>
        <v>0</v>
      </c>
      <c r="W2927" s="1" t="b">
        <f>AND(Table5[[#This Row],[FVA ENZLOAD flux UB]]=0,Table5[[#This Row],[ENZ not made when it should be?]])</f>
        <v>0</v>
      </c>
    </row>
    <row r="2928" spans="6:23" hidden="1">
      <c r="F2928" s="1" t="s">
        <v>7520</v>
      </c>
      <c r="G2928" s="1" t="str">
        <f>_xlfn.TEXTBEFORE(Table5[[#This Row],[rxn     kapp_old        kapp_slack_ub   kapp_slack_lb]]," ")</f>
        <v>RXN-DAGt_c_rm_REV-SPONT</v>
      </c>
      <c r="H292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92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928" s="1">
        <f>_xlfn.NUMBERVALUE(_xlfn.TEXTAFTER(Table5[[#This Row],[rxn     kapp_old        kapp_slack_ub   kapp_slack_lb]]," ",-1))</f>
        <v>0</v>
      </c>
      <c r="K2928" s="1">
        <f>_xlfn.XLOOKUP(SUBSTITUTE(Table5[[#This Row],[rxn]],"RXN-","ENZLOAD-"),ENZLOAD[name],ENZLOAD[flux],0)</f>
        <v>0</v>
      </c>
      <c r="L2928" s="1" t="str">
        <f>"'"&amp;Table5[[#This Row],[rxn]]&amp;"'"&amp;CHAR(9)&amp;IF(AND(Table5[[#This Row],[kapp_slack_ub]]&lt;&gt;0,Table5[[#This Row],[kapp_old]]&lt;$F$1),$F$1,Table5[[#This Row],[kapp_old]])</f>
        <v>'RXN-DAGt_c_rm_REV-SPONT'	27141.27779288</v>
      </c>
      <c r="M2928" s="1">
        <f>_xlfn.XLOOKUP(Table5[[#This Row],[rxn]],Table3[name],Table3[flux],$F$1)</f>
        <v>27141.277792879999</v>
      </c>
      <c r="N2928" s="1" t="str">
        <f>IFERROR(Table5[[#This Row],[min flux]]/Table5[[#This Row],[associated enzload]],"")</f>
        <v/>
      </c>
      <c r="O2928" s="1">
        <f>_xlfn.NUMBERVALUE(IF(Table5[[#This Row],[flux/enzload]]="","",ABS($N$1-Table5[[#This Row],[flux/enzload]])))</f>
        <v>0</v>
      </c>
      <c r="P2928" s="1">
        <f>Table5[[#This Row],[kapp_old]]+IFERROR(((Table5[[#This Row],[kapp_slack_ub]]-Table5[[#This Row],[kapp_slack_lb]])/Table5[[#This Row],[associated enzload]]),0)</f>
        <v>27141.277792879999</v>
      </c>
      <c r="Q2928" s="1" t="str">
        <f>"'"&amp;Table5[[#This Row],[rxn]]&amp;"'"&amp;CHAR(9)&amp;Table5[[#This Row],[kapp + (slack_ub - slack_lb)/enzload]]</f>
        <v>'RXN-DAGt_c_rm_REV-SPONT'	27141.27779288</v>
      </c>
      <c r="R2928" s="1">
        <f>_xlfn.XLOOKUP(Table5[[#This Row],[rxn]],Table38[name],Table38[flux],0)</f>
        <v>0</v>
      </c>
      <c r="S2928" s="1">
        <f>_xlfn.XLOOKUP(SUBSTITUTE(Table5[[#This Row],[rxn]],"RXN-","ENZLOAD-"),Table38[name],Table38[flux],0)</f>
        <v>0</v>
      </c>
      <c r="T2928" s="1" t="b">
        <f>AND(Table5[[#This Row],[ENZLOAD flux in kapp-slack.gms]]=0,Table5[[#This Row],[flux in kapp-slack.gms]]&lt;&gt;0,NOT(Table5[[#This Row],[spont or unknown?]]))</f>
        <v>0</v>
      </c>
      <c r="U2928" s="1" t="b">
        <f>OR(_xlfn.TEXTAFTER(Table5[[#This Row],[rxn]],"-",-1)="SPONT",_xlfn.TEXTAFTER(Table5[[#This Row],[rxn]],"-",-1)="UNKNOWN")</f>
        <v>1</v>
      </c>
      <c r="V2928" s="1">
        <f>_xlfn.XLOOKUP(SUBSTITUTE(Table5[[#This Row],[rxn]],"RXN-","ENZLOAD-"),Table4[rxn],Table4[ub],0)</f>
        <v>0</v>
      </c>
      <c r="W2928" s="1" t="b">
        <f>AND(Table5[[#This Row],[FVA ENZLOAD flux UB]]=0,Table5[[#This Row],[ENZ not made when it should be?]])</f>
        <v>0</v>
      </c>
    </row>
    <row r="2929" spans="6:23" hidden="1">
      <c r="F2929" s="1" t="s">
        <v>7521</v>
      </c>
      <c r="G2929" s="1" t="str">
        <f>_xlfn.TEXTBEFORE(Table5[[#This Row],[rxn     kapp_old        kapp_slack_ub   kapp_slack_lb]]," ")</f>
        <v>RXN-DAGt_gm_rm_FWD-SPONT</v>
      </c>
      <c r="H292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92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929" s="1">
        <f>_xlfn.NUMBERVALUE(_xlfn.TEXTAFTER(Table5[[#This Row],[rxn     kapp_old        kapp_slack_ub   kapp_slack_lb]]," ",-1))</f>
        <v>0</v>
      </c>
      <c r="K2929" s="1">
        <f>_xlfn.XLOOKUP(SUBSTITUTE(Table5[[#This Row],[rxn]],"RXN-","ENZLOAD-"),ENZLOAD[name],ENZLOAD[flux],0)</f>
        <v>0</v>
      </c>
      <c r="L2929" s="1" t="str">
        <f>"'"&amp;Table5[[#This Row],[rxn]]&amp;"'"&amp;CHAR(9)&amp;IF(AND(Table5[[#This Row],[kapp_slack_ub]]&lt;&gt;0,Table5[[#This Row],[kapp_old]]&lt;$F$1),$F$1,Table5[[#This Row],[kapp_old]])</f>
        <v>'RXN-DAGt_gm_rm_FWD-SPONT'	27141.27779288</v>
      </c>
      <c r="M2929" s="1">
        <f>_xlfn.XLOOKUP(Table5[[#This Row],[rxn]],Table3[name],Table3[flux],$F$1)</f>
        <v>3.06508769499093E-3</v>
      </c>
      <c r="N2929" s="1" t="str">
        <f>IFERROR(Table5[[#This Row],[min flux]]/Table5[[#This Row],[associated enzload]],"")</f>
        <v/>
      </c>
      <c r="O2929" s="1">
        <f>_xlfn.NUMBERVALUE(IF(Table5[[#This Row],[flux/enzload]]="","",ABS($N$1-Table5[[#This Row],[flux/enzload]])))</f>
        <v>0</v>
      </c>
      <c r="P2929" s="1">
        <f>Table5[[#This Row],[kapp_old]]+IFERROR(((Table5[[#This Row],[kapp_slack_ub]]-Table5[[#This Row],[kapp_slack_lb]])/Table5[[#This Row],[associated enzload]]),0)</f>
        <v>27141.277792879999</v>
      </c>
      <c r="Q2929" s="1" t="str">
        <f>"'"&amp;Table5[[#This Row],[rxn]]&amp;"'"&amp;CHAR(9)&amp;Table5[[#This Row],[kapp + (slack_ub - slack_lb)/enzload]]</f>
        <v>'RXN-DAGt_gm_rm_FWD-SPONT'	27141.27779288</v>
      </c>
      <c r="R2929" s="1">
        <f>_xlfn.XLOOKUP(Table5[[#This Row],[rxn]],Table38[name],Table38[flux],0)</f>
        <v>3.118136296971E-3</v>
      </c>
      <c r="S2929" s="1">
        <f>_xlfn.XLOOKUP(SUBSTITUTE(Table5[[#This Row],[rxn]],"RXN-","ENZLOAD-"),Table38[name],Table38[flux],0)</f>
        <v>0</v>
      </c>
      <c r="T2929" s="1" t="b">
        <f>AND(Table5[[#This Row],[ENZLOAD flux in kapp-slack.gms]]=0,Table5[[#This Row],[flux in kapp-slack.gms]]&lt;&gt;0,NOT(Table5[[#This Row],[spont or unknown?]]))</f>
        <v>0</v>
      </c>
      <c r="U2929" s="1" t="b">
        <f>OR(_xlfn.TEXTAFTER(Table5[[#This Row],[rxn]],"-",-1)="SPONT",_xlfn.TEXTAFTER(Table5[[#This Row],[rxn]],"-",-1)="UNKNOWN")</f>
        <v>1</v>
      </c>
      <c r="V2929" s="1">
        <f>_xlfn.XLOOKUP(SUBSTITUTE(Table5[[#This Row],[rxn]],"RXN-","ENZLOAD-"),Table4[rxn],Table4[ub],0)</f>
        <v>0</v>
      </c>
      <c r="W2929" s="1" t="b">
        <f>AND(Table5[[#This Row],[FVA ENZLOAD flux UB]]=0,Table5[[#This Row],[ENZ not made when it should be?]])</f>
        <v>0</v>
      </c>
    </row>
    <row r="2930" spans="6:23" hidden="1">
      <c r="F2930" s="1" t="s">
        <v>7522</v>
      </c>
      <c r="G2930" s="1" t="str">
        <f>_xlfn.TEXTBEFORE(Table5[[#This Row],[rxn     kapp_old        kapp_slack_ub   kapp_slack_lb]]," ")</f>
        <v>RXN-DAGt_gm_rm_REV-SPONT</v>
      </c>
      <c r="H293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93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930" s="1">
        <f>_xlfn.NUMBERVALUE(_xlfn.TEXTAFTER(Table5[[#This Row],[rxn     kapp_old        kapp_slack_ub   kapp_slack_lb]]," ",-1))</f>
        <v>0</v>
      </c>
      <c r="K2930" s="1">
        <f>_xlfn.XLOOKUP(SUBSTITUTE(Table5[[#This Row],[rxn]],"RXN-","ENZLOAD-"),ENZLOAD[name],ENZLOAD[flux],0)</f>
        <v>0</v>
      </c>
      <c r="L2930" s="1" t="str">
        <f>"'"&amp;Table5[[#This Row],[rxn]]&amp;"'"&amp;CHAR(9)&amp;IF(AND(Table5[[#This Row],[kapp_slack_ub]]&lt;&gt;0,Table5[[#This Row],[kapp_old]]&lt;$F$1),$F$1,Table5[[#This Row],[kapp_old]])</f>
        <v>'RXN-DAGt_gm_rm_REV-SPONT'	27141.27779288</v>
      </c>
      <c r="M2930" s="1">
        <f>_xlfn.XLOOKUP(Table5[[#This Row],[rxn]],Table3[name],Table3[flux],$F$1)</f>
        <v>27141.277792879999</v>
      </c>
      <c r="N2930" s="1" t="str">
        <f>IFERROR(Table5[[#This Row],[min flux]]/Table5[[#This Row],[associated enzload]],"")</f>
        <v/>
      </c>
      <c r="O2930" s="1">
        <f>_xlfn.NUMBERVALUE(IF(Table5[[#This Row],[flux/enzload]]="","",ABS($N$1-Table5[[#This Row],[flux/enzload]])))</f>
        <v>0</v>
      </c>
      <c r="P2930" s="1">
        <f>Table5[[#This Row],[kapp_old]]+IFERROR(((Table5[[#This Row],[kapp_slack_ub]]-Table5[[#This Row],[kapp_slack_lb]])/Table5[[#This Row],[associated enzload]]),0)</f>
        <v>27141.277792879999</v>
      </c>
      <c r="Q2930" s="1" t="str">
        <f>"'"&amp;Table5[[#This Row],[rxn]]&amp;"'"&amp;CHAR(9)&amp;Table5[[#This Row],[kapp + (slack_ub - slack_lb)/enzload]]</f>
        <v>'RXN-DAGt_gm_rm_REV-SPONT'	27141.27779288</v>
      </c>
      <c r="R2930" s="1">
        <f>_xlfn.XLOOKUP(Table5[[#This Row],[rxn]],Table38[name],Table38[flux],0)</f>
        <v>0</v>
      </c>
      <c r="S2930" s="1">
        <f>_xlfn.XLOOKUP(SUBSTITUTE(Table5[[#This Row],[rxn]],"RXN-","ENZLOAD-"),Table38[name],Table38[flux],0)</f>
        <v>0</v>
      </c>
      <c r="T2930" s="1" t="b">
        <f>AND(Table5[[#This Row],[ENZLOAD flux in kapp-slack.gms]]=0,Table5[[#This Row],[flux in kapp-slack.gms]]&lt;&gt;0,NOT(Table5[[#This Row],[spont or unknown?]]))</f>
        <v>0</v>
      </c>
      <c r="U2930" s="1" t="b">
        <f>OR(_xlfn.TEXTAFTER(Table5[[#This Row],[rxn]],"-",-1)="SPONT",_xlfn.TEXTAFTER(Table5[[#This Row],[rxn]],"-",-1)="UNKNOWN")</f>
        <v>1</v>
      </c>
      <c r="V2930" s="1">
        <f>_xlfn.XLOOKUP(SUBSTITUTE(Table5[[#This Row],[rxn]],"RXN-","ENZLOAD-"),Table4[rxn],Table4[ub],0)</f>
        <v>0</v>
      </c>
      <c r="W2930" s="1" t="b">
        <f>AND(Table5[[#This Row],[FVA ENZLOAD flux UB]]=0,Table5[[#This Row],[ENZ not made when it should be?]])</f>
        <v>0</v>
      </c>
    </row>
    <row r="2931" spans="6:23" hidden="1">
      <c r="F2931" s="1" t="s">
        <v>7523</v>
      </c>
      <c r="G2931" s="1" t="str">
        <f>_xlfn.TEXTBEFORE(Table5[[#This Row],[rxn     kapp_old        kapp_slack_ub   kapp_slack_lb]]," ")</f>
        <v>RXN-DANNt_c_e_FWD-SPONT</v>
      </c>
      <c r="H293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93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931" s="1">
        <f>_xlfn.NUMBERVALUE(_xlfn.TEXTAFTER(Table5[[#This Row],[rxn     kapp_old        kapp_slack_ub   kapp_slack_lb]]," ",-1))</f>
        <v>0</v>
      </c>
      <c r="K2931" s="1">
        <f>_xlfn.XLOOKUP(SUBSTITUTE(Table5[[#This Row],[rxn]],"RXN-","ENZLOAD-"),ENZLOAD[name],ENZLOAD[flux],0)</f>
        <v>0</v>
      </c>
      <c r="L2931" s="1" t="str">
        <f>"'"&amp;Table5[[#This Row],[rxn]]&amp;"'"&amp;CHAR(9)&amp;IF(AND(Table5[[#This Row],[kapp_slack_ub]]&lt;&gt;0,Table5[[#This Row],[kapp_old]]&lt;$F$1),$F$1,Table5[[#This Row],[kapp_old]])</f>
        <v>'RXN-DANNt_c_e_FWD-SPONT'	27141.27779288</v>
      </c>
      <c r="M2931" s="1">
        <f>_xlfn.XLOOKUP(Table5[[#This Row],[rxn]],Table3[name],Table3[flux],$F$1)</f>
        <v>27141.277792879999</v>
      </c>
      <c r="N2931" s="1" t="str">
        <f>IFERROR(Table5[[#This Row],[min flux]]/Table5[[#This Row],[associated enzload]],"")</f>
        <v/>
      </c>
      <c r="O2931" s="1">
        <f>_xlfn.NUMBERVALUE(IF(Table5[[#This Row],[flux/enzload]]="","",ABS($N$1-Table5[[#This Row],[flux/enzload]])))</f>
        <v>0</v>
      </c>
      <c r="P2931" s="1">
        <f>Table5[[#This Row],[kapp_old]]+IFERROR(((Table5[[#This Row],[kapp_slack_ub]]-Table5[[#This Row],[kapp_slack_lb]])/Table5[[#This Row],[associated enzload]]),0)</f>
        <v>27141.277792879999</v>
      </c>
      <c r="Q2931" s="1" t="str">
        <f>"'"&amp;Table5[[#This Row],[rxn]]&amp;"'"&amp;CHAR(9)&amp;Table5[[#This Row],[kapp + (slack_ub - slack_lb)/enzload]]</f>
        <v>'RXN-DANNt_c_e_FWD-SPONT'	27141.27779288</v>
      </c>
      <c r="R2931" s="1">
        <f>_xlfn.XLOOKUP(Table5[[#This Row],[rxn]],Table38[name],Table38[flux],0)</f>
        <v>0</v>
      </c>
      <c r="S2931" s="1">
        <f>_xlfn.XLOOKUP(SUBSTITUTE(Table5[[#This Row],[rxn]],"RXN-","ENZLOAD-"),Table38[name],Table38[flux],0)</f>
        <v>0</v>
      </c>
      <c r="T2931" s="1" t="b">
        <f>AND(Table5[[#This Row],[ENZLOAD flux in kapp-slack.gms]]=0,Table5[[#This Row],[flux in kapp-slack.gms]]&lt;&gt;0,NOT(Table5[[#This Row],[spont or unknown?]]))</f>
        <v>0</v>
      </c>
      <c r="U2931" s="1" t="b">
        <f>OR(_xlfn.TEXTAFTER(Table5[[#This Row],[rxn]],"-",-1)="SPONT",_xlfn.TEXTAFTER(Table5[[#This Row],[rxn]],"-",-1)="UNKNOWN")</f>
        <v>1</v>
      </c>
      <c r="V2931" s="1">
        <f>_xlfn.XLOOKUP(SUBSTITUTE(Table5[[#This Row],[rxn]],"RXN-","ENZLOAD-"),Table4[rxn],Table4[ub],0)</f>
        <v>0</v>
      </c>
      <c r="W2931" s="1" t="b">
        <f>AND(Table5[[#This Row],[FVA ENZLOAD flux UB]]=0,Table5[[#This Row],[ENZ not made when it should be?]])</f>
        <v>0</v>
      </c>
    </row>
    <row r="2932" spans="6:23" hidden="1">
      <c r="F2932" s="1" t="s">
        <v>7524</v>
      </c>
      <c r="G2932" s="1" t="str">
        <f>_xlfn.TEXTBEFORE(Table5[[#This Row],[rxn     kapp_old        kapp_slack_ub   kapp_slack_lb]]," ")</f>
        <v>RXN-DANNt_c_e_REV-SPONT</v>
      </c>
      <c r="H293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93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932" s="1">
        <f>_xlfn.NUMBERVALUE(_xlfn.TEXTAFTER(Table5[[#This Row],[rxn     kapp_old        kapp_slack_ub   kapp_slack_lb]]," ",-1))</f>
        <v>0</v>
      </c>
      <c r="K2932" s="1">
        <f>_xlfn.XLOOKUP(SUBSTITUTE(Table5[[#This Row],[rxn]],"RXN-","ENZLOAD-"),ENZLOAD[name],ENZLOAD[flux],0)</f>
        <v>0</v>
      </c>
      <c r="L2932" s="1" t="str">
        <f>"'"&amp;Table5[[#This Row],[rxn]]&amp;"'"&amp;CHAR(9)&amp;IF(AND(Table5[[#This Row],[kapp_slack_ub]]&lt;&gt;0,Table5[[#This Row],[kapp_old]]&lt;$F$1),$F$1,Table5[[#This Row],[kapp_old]])</f>
        <v>'RXN-DANNt_c_e_REV-SPONT'	27141.27779288</v>
      </c>
      <c r="M2932" s="1">
        <f>_xlfn.XLOOKUP(Table5[[#This Row],[rxn]],Table3[name],Table3[flux],$F$1)</f>
        <v>27141.277792879999</v>
      </c>
      <c r="N2932" s="1" t="str">
        <f>IFERROR(Table5[[#This Row],[min flux]]/Table5[[#This Row],[associated enzload]],"")</f>
        <v/>
      </c>
      <c r="O2932" s="1">
        <f>_xlfn.NUMBERVALUE(IF(Table5[[#This Row],[flux/enzload]]="","",ABS($N$1-Table5[[#This Row],[flux/enzload]])))</f>
        <v>0</v>
      </c>
      <c r="P2932" s="1">
        <f>Table5[[#This Row],[kapp_old]]+IFERROR(((Table5[[#This Row],[kapp_slack_ub]]-Table5[[#This Row],[kapp_slack_lb]])/Table5[[#This Row],[associated enzload]]),0)</f>
        <v>27141.277792879999</v>
      </c>
      <c r="Q2932" s="1" t="str">
        <f>"'"&amp;Table5[[#This Row],[rxn]]&amp;"'"&amp;CHAR(9)&amp;Table5[[#This Row],[kapp + (slack_ub - slack_lb)/enzload]]</f>
        <v>'RXN-DANNt_c_e_REV-SPONT'	27141.27779288</v>
      </c>
      <c r="R2932" s="1">
        <f>_xlfn.XLOOKUP(Table5[[#This Row],[rxn]],Table38[name],Table38[flux],0)</f>
        <v>0</v>
      </c>
      <c r="S2932" s="1">
        <f>_xlfn.XLOOKUP(SUBSTITUTE(Table5[[#This Row],[rxn]],"RXN-","ENZLOAD-"),Table38[name],Table38[flux],0)</f>
        <v>0</v>
      </c>
      <c r="T2932" s="1" t="b">
        <f>AND(Table5[[#This Row],[ENZLOAD flux in kapp-slack.gms]]=0,Table5[[#This Row],[flux in kapp-slack.gms]]&lt;&gt;0,NOT(Table5[[#This Row],[spont or unknown?]]))</f>
        <v>0</v>
      </c>
      <c r="U2932" s="1" t="b">
        <f>OR(_xlfn.TEXTAFTER(Table5[[#This Row],[rxn]],"-",-1)="SPONT",_xlfn.TEXTAFTER(Table5[[#This Row],[rxn]],"-",-1)="UNKNOWN")</f>
        <v>1</v>
      </c>
      <c r="V2932" s="1">
        <f>_xlfn.XLOOKUP(SUBSTITUTE(Table5[[#This Row],[rxn]],"RXN-","ENZLOAD-"),Table4[rxn],Table4[ub],0)</f>
        <v>0</v>
      </c>
      <c r="W2932" s="1" t="b">
        <f>AND(Table5[[#This Row],[FVA ENZLOAD flux UB]]=0,Table5[[#This Row],[ENZ not made when it should be?]])</f>
        <v>0</v>
      </c>
    </row>
    <row r="2933" spans="6:23" hidden="1">
      <c r="F2933" s="1" t="s">
        <v>7544</v>
      </c>
      <c r="G2933" s="1" t="str">
        <f>_xlfn.TEXTBEFORE(Table5[[#This Row],[rxn     kapp_old        kapp_slack_ub   kapp_slack_lb]]," ")</f>
        <v>RXN-DBTS_c_FWD-UNKNOWN</v>
      </c>
      <c r="H293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93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933" s="1">
        <f>_xlfn.NUMBERVALUE(_xlfn.TEXTAFTER(Table5[[#This Row],[rxn     kapp_old        kapp_slack_ub   kapp_slack_lb]]," ",-1))</f>
        <v>0</v>
      </c>
      <c r="K2933" s="1">
        <f>_xlfn.XLOOKUP(SUBSTITUTE(Table5[[#This Row],[rxn]],"RXN-","ENZLOAD-"),ENZLOAD[name],ENZLOAD[flux],0)</f>
        <v>0</v>
      </c>
      <c r="L2933" s="1" t="str">
        <f>"'"&amp;Table5[[#This Row],[rxn]]&amp;"'"&amp;CHAR(9)&amp;IF(AND(Table5[[#This Row],[kapp_slack_ub]]&lt;&gt;0,Table5[[#This Row],[kapp_old]]&lt;$F$1),$F$1,Table5[[#This Row],[kapp_old]])</f>
        <v>'RXN-DBTS_c_FWD-UNKNOWN'	27141.27779288</v>
      </c>
      <c r="M2933" s="1">
        <f>_xlfn.XLOOKUP(Table5[[#This Row],[rxn]],Table3[name],Table3[flux],$F$1)</f>
        <v>27141.277792879999</v>
      </c>
      <c r="N2933" s="1" t="str">
        <f>IFERROR(Table5[[#This Row],[min flux]]/Table5[[#This Row],[associated enzload]],"")</f>
        <v/>
      </c>
      <c r="O2933" s="1">
        <f>_xlfn.NUMBERVALUE(IF(Table5[[#This Row],[flux/enzload]]="","",ABS($N$1-Table5[[#This Row],[flux/enzload]])))</f>
        <v>0</v>
      </c>
      <c r="P2933" s="1">
        <f>Table5[[#This Row],[kapp_old]]+IFERROR(((Table5[[#This Row],[kapp_slack_ub]]-Table5[[#This Row],[kapp_slack_lb]])/Table5[[#This Row],[associated enzload]]),0)</f>
        <v>27141.277792879999</v>
      </c>
      <c r="Q2933" s="1" t="str">
        <f>"'"&amp;Table5[[#This Row],[rxn]]&amp;"'"&amp;CHAR(9)&amp;Table5[[#This Row],[kapp + (slack_ub - slack_lb)/enzload]]</f>
        <v>'RXN-DBTS_c_FWD-UNKNOWN'	27141.27779288</v>
      </c>
      <c r="R2933" s="1">
        <f>_xlfn.XLOOKUP(Table5[[#This Row],[rxn]],Table38[name],Table38[flux],0)</f>
        <v>0</v>
      </c>
      <c r="S2933" s="1">
        <f>_xlfn.XLOOKUP(SUBSTITUTE(Table5[[#This Row],[rxn]],"RXN-","ENZLOAD-"),Table38[name],Table38[flux],0)</f>
        <v>0</v>
      </c>
      <c r="T2933" s="1" t="b">
        <f>AND(Table5[[#This Row],[ENZLOAD flux in kapp-slack.gms]]=0,Table5[[#This Row],[flux in kapp-slack.gms]]&lt;&gt;0,NOT(Table5[[#This Row],[spont or unknown?]]))</f>
        <v>0</v>
      </c>
      <c r="U2933" s="1" t="b">
        <f>OR(_xlfn.TEXTAFTER(Table5[[#This Row],[rxn]],"-",-1)="SPONT",_xlfn.TEXTAFTER(Table5[[#This Row],[rxn]],"-",-1)="UNKNOWN")</f>
        <v>1</v>
      </c>
      <c r="V2933" s="1">
        <f>_xlfn.XLOOKUP(SUBSTITUTE(Table5[[#This Row],[rxn]],"RXN-","ENZLOAD-"),Table4[rxn],Table4[ub],0)</f>
        <v>0</v>
      </c>
      <c r="W2933" s="1" t="b">
        <f>AND(Table5[[#This Row],[FVA ENZLOAD flux UB]]=0,Table5[[#This Row],[ENZ not made when it should be?]])</f>
        <v>0</v>
      </c>
    </row>
    <row r="2934" spans="6:23" hidden="1">
      <c r="F2934" s="1" t="s">
        <v>7549</v>
      </c>
      <c r="G2934" s="1" t="str">
        <f>_xlfn.TEXTBEFORE(Table5[[#This Row],[rxn     kapp_old        kapp_slack_ub   kapp_slack_lb]]," ")</f>
        <v>RXN-DCAt_c_x_FWD-SPONT</v>
      </c>
      <c r="H293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93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934" s="1">
        <f>_xlfn.NUMBERVALUE(_xlfn.TEXTAFTER(Table5[[#This Row],[rxn     kapp_old        kapp_slack_ub   kapp_slack_lb]]," ",-1))</f>
        <v>0</v>
      </c>
      <c r="K2934" s="1">
        <f>_xlfn.XLOOKUP(SUBSTITUTE(Table5[[#This Row],[rxn]],"RXN-","ENZLOAD-"),ENZLOAD[name],ENZLOAD[flux],0)</f>
        <v>0</v>
      </c>
      <c r="L2934" s="1" t="str">
        <f>"'"&amp;Table5[[#This Row],[rxn]]&amp;"'"&amp;CHAR(9)&amp;IF(AND(Table5[[#This Row],[kapp_slack_ub]]&lt;&gt;0,Table5[[#This Row],[kapp_old]]&lt;$F$1),$F$1,Table5[[#This Row],[kapp_old]])</f>
        <v>'RXN-DCAt_c_x_FWD-SPONT'	27141.27779288</v>
      </c>
      <c r="M2934" s="1">
        <f>_xlfn.XLOOKUP(Table5[[#This Row],[rxn]],Table3[name],Table3[flux],$F$1)</f>
        <v>27141.277792879999</v>
      </c>
      <c r="N2934" s="1" t="str">
        <f>IFERROR(Table5[[#This Row],[min flux]]/Table5[[#This Row],[associated enzload]],"")</f>
        <v/>
      </c>
      <c r="O2934" s="1">
        <f>_xlfn.NUMBERVALUE(IF(Table5[[#This Row],[flux/enzload]]="","",ABS($N$1-Table5[[#This Row],[flux/enzload]])))</f>
        <v>0</v>
      </c>
      <c r="P2934" s="1">
        <f>Table5[[#This Row],[kapp_old]]+IFERROR(((Table5[[#This Row],[kapp_slack_ub]]-Table5[[#This Row],[kapp_slack_lb]])/Table5[[#This Row],[associated enzload]]),0)</f>
        <v>27141.277792879999</v>
      </c>
      <c r="Q2934" s="1" t="str">
        <f>"'"&amp;Table5[[#This Row],[rxn]]&amp;"'"&amp;CHAR(9)&amp;Table5[[#This Row],[kapp + (slack_ub - slack_lb)/enzload]]</f>
        <v>'RXN-DCAt_c_x_FWD-SPONT'	27141.27779288</v>
      </c>
      <c r="R2934" s="1">
        <f>_xlfn.XLOOKUP(Table5[[#This Row],[rxn]],Table38[name],Table38[flux],0)</f>
        <v>0</v>
      </c>
      <c r="S2934" s="1">
        <f>_xlfn.XLOOKUP(SUBSTITUTE(Table5[[#This Row],[rxn]],"RXN-","ENZLOAD-"),Table38[name],Table38[flux],0)</f>
        <v>0</v>
      </c>
      <c r="T2934" s="1" t="b">
        <f>AND(Table5[[#This Row],[ENZLOAD flux in kapp-slack.gms]]=0,Table5[[#This Row],[flux in kapp-slack.gms]]&lt;&gt;0,NOT(Table5[[#This Row],[spont or unknown?]]))</f>
        <v>0</v>
      </c>
      <c r="U2934" s="1" t="b">
        <f>OR(_xlfn.TEXTAFTER(Table5[[#This Row],[rxn]],"-",-1)="SPONT",_xlfn.TEXTAFTER(Table5[[#This Row],[rxn]],"-",-1)="UNKNOWN")</f>
        <v>1</v>
      </c>
      <c r="V2934" s="1">
        <f>_xlfn.XLOOKUP(SUBSTITUTE(Table5[[#This Row],[rxn]],"RXN-","ENZLOAD-"),Table4[rxn],Table4[ub],0)</f>
        <v>0</v>
      </c>
      <c r="W2934" s="1" t="b">
        <f>AND(Table5[[#This Row],[FVA ENZLOAD flux UB]]=0,Table5[[#This Row],[ENZ not made when it should be?]])</f>
        <v>0</v>
      </c>
    </row>
    <row r="2935" spans="6:23" hidden="1">
      <c r="F2935" s="1" t="s">
        <v>7550</v>
      </c>
      <c r="G2935" s="1" t="str">
        <f>_xlfn.TEXTBEFORE(Table5[[#This Row],[rxn     kapp_old        kapp_slack_ub   kapp_slack_lb]]," ")</f>
        <v>RXN-DCAt_c_x_REV-SPONT</v>
      </c>
      <c r="H293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93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935" s="1">
        <f>_xlfn.NUMBERVALUE(_xlfn.TEXTAFTER(Table5[[#This Row],[rxn     kapp_old        kapp_slack_ub   kapp_slack_lb]]," ",-1))</f>
        <v>0</v>
      </c>
      <c r="K2935" s="1">
        <f>_xlfn.XLOOKUP(SUBSTITUTE(Table5[[#This Row],[rxn]],"RXN-","ENZLOAD-"),ENZLOAD[name],ENZLOAD[flux],0)</f>
        <v>0</v>
      </c>
      <c r="L2935" s="1" t="str">
        <f>"'"&amp;Table5[[#This Row],[rxn]]&amp;"'"&amp;CHAR(9)&amp;IF(AND(Table5[[#This Row],[kapp_slack_ub]]&lt;&gt;0,Table5[[#This Row],[kapp_old]]&lt;$F$1),$F$1,Table5[[#This Row],[kapp_old]])</f>
        <v>'RXN-DCAt_c_x_REV-SPONT'	27141.27779288</v>
      </c>
      <c r="M2935" s="1">
        <f>_xlfn.XLOOKUP(Table5[[#This Row],[rxn]],Table3[name],Table3[flux],$F$1)</f>
        <v>27141.277792879999</v>
      </c>
      <c r="N2935" s="1" t="str">
        <f>IFERROR(Table5[[#This Row],[min flux]]/Table5[[#This Row],[associated enzload]],"")</f>
        <v/>
      </c>
      <c r="O2935" s="1">
        <f>_xlfn.NUMBERVALUE(IF(Table5[[#This Row],[flux/enzload]]="","",ABS($N$1-Table5[[#This Row],[flux/enzload]])))</f>
        <v>0</v>
      </c>
      <c r="P2935" s="1">
        <f>Table5[[#This Row],[kapp_old]]+IFERROR(((Table5[[#This Row],[kapp_slack_ub]]-Table5[[#This Row],[kapp_slack_lb]])/Table5[[#This Row],[associated enzload]]),0)</f>
        <v>27141.277792879999</v>
      </c>
      <c r="Q2935" s="1" t="str">
        <f>"'"&amp;Table5[[#This Row],[rxn]]&amp;"'"&amp;CHAR(9)&amp;Table5[[#This Row],[kapp + (slack_ub - slack_lb)/enzload]]</f>
        <v>'RXN-DCAt_c_x_REV-SPONT'	27141.27779288</v>
      </c>
      <c r="R2935" s="1">
        <f>_xlfn.XLOOKUP(Table5[[#This Row],[rxn]],Table38[name],Table38[flux],0)</f>
        <v>0</v>
      </c>
      <c r="S2935" s="1">
        <f>_xlfn.XLOOKUP(SUBSTITUTE(Table5[[#This Row],[rxn]],"RXN-","ENZLOAD-"),Table38[name],Table38[flux],0)</f>
        <v>0</v>
      </c>
      <c r="T2935" s="1" t="b">
        <f>AND(Table5[[#This Row],[ENZLOAD flux in kapp-slack.gms]]=0,Table5[[#This Row],[flux in kapp-slack.gms]]&lt;&gt;0,NOT(Table5[[#This Row],[spont or unknown?]]))</f>
        <v>0</v>
      </c>
      <c r="U2935" s="1" t="b">
        <f>OR(_xlfn.TEXTAFTER(Table5[[#This Row],[rxn]],"-",-1)="SPONT",_xlfn.TEXTAFTER(Table5[[#This Row],[rxn]],"-",-1)="UNKNOWN")</f>
        <v>1</v>
      </c>
      <c r="V2935" s="1">
        <f>_xlfn.XLOOKUP(SUBSTITUTE(Table5[[#This Row],[rxn]],"RXN-","ENZLOAD-"),Table4[rxn],Table4[ub],0)</f>
        <v>0</v>
      </c>
      <c r="W2935" s="1" t="b">
        <f>AND(Table5[[#This Row],[FVA ENZLOAD flux UB]]=0,Table5[[#This Row],[ENZ not made when it should be?]])</f>
        <v>0</v>
      </c>
    </row>
    <row r="2936" spans="6:23" hidden="1">
      <c r="F2936" s="1" t="s">
        <v>7551</v>
      </c>
      <c r="G2936" s="1" t="str">
        <f>_xlfn.TEXTBEFORE(Table5[[#This Row],[rxn     kapp_old        kapp_slack_ub   kapp_slack_lb]]," ")</f>
        <v>RXN-DCDPt_c_n_FWD-SPONT</v>
      </c>
      <c r="H293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93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936" s="1">
        <f>_xlfn.NUMBERVALUE(_xlfn.TEXTAFTER(Table5[[#This Row],[rxn     kapp_old        kapp_slack_ub   kapp_slack_lb]]," ",-1))</f>
        <v>0</v>
      </c>
      <c r="K2936" s="1">
        <f>_xlfn.XLOOKUP(SUBSTITUTE(Table5[[#This Row],[rxn]],"RXN-","ENZLOAD-"),ENZLOAD[name],ENZLOAD[flux],0)</f>
        <v>0</v>
      </c>
      <c r="L2936" s="1" t="str">
        <f>"'"&amp;Table5[[#This Row],[rxn]]&amp;"'"&amp;CHAR(9)&amp;IF(AND(Table5[[#This Row],[kapp_slack_ub]]&lt;&gt;0,Table5[[#This Row],[kapp_old]]&lt;$F$1),$F$1,Table5[[#This Row],[kapp_old]])</f>
        <v>'RXN-DCDPt_c_n_FWD-SPONT'	27141.27779288</v>
      </c>
      <c r="M2936" s="1">
        <f>_xlfn.XLOOKUP(Table5[[#This Row],[rxn]],Table3[name],Table3[flux],$F$1)</f>
        <v>27141.277792879999</v>
      </c>
      <c r="N2936" s="1" t="str">
        <f>IFERROR(Table5[[#This Row],[min flux]]/Table5[[#This Row],[associated enzload]],"")</f>
        <v/>
      </c>
      <c r="O2936" s="1">
        <f>_xlfn.NUMBERVALUE(IF(Table5[[#This Row],[flux/enzload]]="","",ABS($N$1-Table5[[#This Row],[flux/enzload]])))</f>
        <v>0</v>
      </c>
      <c r="P2936" s="1">
        <f>Table5[[#This Row],[kapp_old]]+IFERROR(((Table5[[#This Row],[kapp_slack_ub]]-Table5[[#This Row],[kapp_slack_lb]])/Table5[[#This Row],[associated enzload]]),0)</f>
        <v>27141.277792879999</v>
      </c>
      <c r="Q2936" s="1" t="str">
        <f>"'"&amp;Table5[[#This Row],[rxn]]&amp;"'"&amp;CHAR(9)&amp;Table5[[#This Row],[kapp + (slack_ub - slack_lb)/enzload]]</f>
        <v>'RXN-DCDPt_c_n_FWD-SPONT'	27141.27779288</v>
      </c>
      <c r="R2936" s="1">
        <f>_xlfn.XLOOKUP(Table5[[#This Row],[rxn]],Table38[name],Table38[flux],0)</f>
        <v>0</v>
      </c>
      <c r="S2936" s="1">
        <f>_xlfn.XLOOKUP(SUBSTITUTE(Table5[[#This Row],[rxn]],"RXN-","ENZLOAD-"),Table38[name],Table38[flux],0)</f>
        <v>0</v>
      </c>
      <c r="T2936" s="1" t="b">
        <f>AND(Table5[[#This Row],[ENZLOAD flux in kapp-slack.gms]]=0,Table5[[#This Row],[flux in kapp-slack.gms]]&lt;&gt;0,NOT(Table5[[#This Row],[spont or unknown?]]))</f>
        <v>0</v>
      </c>
      <c r="U2936" s="1" t="b">
        <f>OR(_xlfn.TEXTAFTER(Table5[[#This Row],[rxn]],"-",-1)="SPONT",_xlfn.TEXTAFTER(Table5[[#This Row],[rxn]],"-",-1)="UNKNOWN")</f>
        <v>1</v>
      </c>
      <c r="V2936" s="1">
        <f>_xlfn.XLOOKUP(SUBSTITUTE(Table5[[#This Row],[rxn]],"RXN-","ENZLOAD-"),Table4[rxn],Table4[ub],0)</f>
        <v>0</v>
      </c>
      <c r="W2936" s="1" t="b">
        <f>AND(Table5[[#This Row],[FVA ENZLOAD flux UB]]=0,Table5[[#This Row],[ENZ not made when it should be?]])</f>
        <v>0</v>
      </c>
    </row>
    <row r="2937" spans="6:23" hidden="1">
      <c r="F2937" s="1" t="s">
        <v>7552</v>
      </c>
      <c r="G2937" s="1" t="str">
        <f>_xlfn.TEXTBEFORE(Table5[[#This Row],[rxn     kapp_old        kapp_slack_ub   kapp_slack_lb]]," ")</f>
        <v>RXN-DCDPt_c_n_REV-SPONT</v>
      </c>
      <c r="H293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93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937" s="1">
        <f>_xlfn.NUMBERVALUE(_xlfn.TEXTAFTER(Table5[[#This Row],[rxn     kapp_old        kapp_slack_ub   kapp_slack_lb]]," ",-1))</f>
        <v>0</v>
      </c>
      <c r="K2937" s="1">
        <f>_xlfn.XLOOKUP(SUBSTITUTE(Table5[[#This Row],[rxn]],"RXN-","ENZLOAD-"),ENZLOAD[name],ENZLOAD[flux],0)</f>
        <v>0</v>
      </c>
      <c r="L2937" s="1" t="str">
        <f>"'"&amp;Table5[[#This Row],[rxn]]&amp;"'"&amp;CHAR(9)&amp;IF(AND(Table5[[#This Row],[kapp_slack_ub]]&lt;&gt;0,Table5[[#This Row],[kapp_old]]&lt;$F$1),$F$1,Table5[[#This Row],[kapp_old]])</f>
        <v>'RXN-DCDPt_c_n_REV-SPONT'	27141.27779288</v>
      </c>
      <c r="M2937" s="1">
        <f>_xlfn.XLOOKUP(Table5[[#This Row],[rxn]],Table3[name],Table3[flux],$F$1)</f>
        <v>27141.277792879999</v>
      </c>
      <c r="N2937" s="1" t="str">
        <f>IFERROR(Table5[[#This Row],[min flux]]/Table5[[#This Row],[associated enzload]],"")</f>
        <v/>
      </c>
      <c r="O2937" s="1">
        <f>_xlfn.NUMBERVALUE(IF(Table5[[#This Row],[flux/enzload]]="","",ABS($N$1-Table5[[#This Row],[flux/enzload]])))</f>
        <v>0</v>
      </c>
      <c r="P2937" s="1">
        <f>Table5[[#This Row],[kapp_old]]+IFERROR(((Table5[[#This Row],[kapp_slack_ub]]-Table5[[#This Row],[kapp_slack_lb]])/Table5[[#This Row],[associated enzload]]),0)</f>
        <v>27141.277792879999</v>
      </c>
      <c r="Q2937" s="1" t="str">
        <f>"'"&amp;Table5[[#This Row],[rxn]]&amp;"'"&amp;CHAR(9)&amp;Table5[[#This Row],[kapp + (slack_ub - slack_lb)/enzload]]</f>
        <v>'RXN-DCDPt_c_n_REV-SPONT'	27141.27779288</v>
      </c>
      <c r="R2937" s="1">
        <f>_xlfn.XLOOKUP(Table5[[#This Row],[rxn]],Table38[name],Table38[flux],0)</f>
        <v>0</v>
      </c>
      <c r="S2937" s="1">
        <f>_xlfn.XLOOKUP(SUBSTITUTE(Table5[[#This Row],[rxn]],"RXN-","ENZLOAD-"),Table38[name],Table38[flux],0)</f>
        <v>0</v>
      </c>
      <c r="T2937" s="1" t="b">
        <f>AND(Table5[[#This Row],[ENZLOAD flux in kapp-slack.gms]]=0,Table5[[#This Row],[flux in kapp-slack.gms]]&lt;&gt;0,NOT(Table5[[#This Row],[spont or unknown?]]))</f>
        <v>0</v>
      </c>
      <c r="U2937" s="1" t="b">
        <f>OR(_xlfn.TEXTAFTER(Table5[[#This Row],[rxn]],"-",-1)="SPONT",_xlfn.TEXTAFTER(Table5[[#This Row],[rxn]],"-",-1)="UNKNOWN")</f>
        <v>1</v>
      </c>
      <c r="V2937" s="1">
        <f>_xlfn.XLOOKUP(SUBSTITUTE(Table5[[#This Row],[rxn]],"RXN-","ENZLOAD-"),Table4[rxn],Table4[ub],0)</f>
        <v>0</v>
      </c>
      <c r="W2937" s="1" t="b">
        <f>AND(Table5[[#This Row],[FVA ENZLOAD flux UB]]=0,Table5[[#This Row],[ENZ not made when it should be?]])</f>
        <v>0</v>
      </c>
    </row>
    <row r="2938" spans="6:23" hidden="1">
      <c r="F2938" s="1" t="s">
        <v>7557</v>
      </c>
      <c r="G2938" s="1" t="str">
        <f>_xlfn.TEXTBEFORE(Table5[[#This Row],[rxn     kapp_old        kapp_slack_ub   kapp_slack_lb]]," ")</f>
        <v>RXN-DCYTt_c_e_FWD-SPONT</v>
      </c>
      <c r="H293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93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938" s="1">
        <f>_xlfn.NUMBERVALUE(_xlfn.TEXTAFTER(Table5[[#This Row],[rxn     kapp_old        kapp_slack_ub   kapp_slack_lb]]," ",-1))</f>
        <v>0</v>
      </c>
      <c r="K2938" s="1">
        <f>_xlfn.XLOOKUP(SUBSTITUTE(Table5[[#This Row],[rxn]],"RXN-","ENZLOAD-"),ENZLOAD[name],ENZLOAD[flux],0)</f>
        <v>0</v>
      </c>
      <c r="L2938" s="1" t="str">
        <f>"'"&amp;Table5[[#This Row],[rxn]]&amp;"'"&amp;CHAR(9)&amp;IF(AND(Table5[[#This Row],[kapp_slack_ub]]&lt;&gt;0,Table5[[#This Row],[kapp_old]]&lt;$F$1),$F$1,Table5[[#This Row],[kapp_old]])</f>
        <v>'RXN-DCYTt_c_e_FWD-SPONT'	27141.27779288</v>
      </c>
      <c r="M2938" s="1">
        <f>_xlfn.XLOOKUP(Table5[[#This Row],[rxn]],Table3[name],Table3[flux],$F$1)</f>
        <v>27141.277792879999</v>
      </c>
      <c r="N2938" s="1" t="str">
        <f>IFERROR(Table5[[#This Row],[min flux]]/Table5[[#This Row],[associated enzload]],"")</f>
        <v/>
      </c>
      <c r="O2938" s="1">
        <f>_xlfn.NUMBERVALUE(IF(Table5[[#This Row],[flux/enzload]]="","",ABS($N$1-Table5[[#This Row],[flux/enzload]])))</f>
        <v>0</v>
      </c>
      <c r="P2938" s="1">
        <f>Table5[[#This Row],[kapp_old]]+IFERROR(((Table5[[#This Row],[kapp_slack_ub]]-Table5[[#This Row],[kapp_slack_lb]])/Table5[[#This Row],[associated enzload]]),0)</f>
        <v>27141.277792879999</v>
      </c>
      <c r="Q2938" s="1" t="str">
        <f>"'"&amp;Table5[[#This Row],[rxn]]&amp;"'"&amp;CHAR(9)&amp;Table5[[#This Row],[kapp + (slack_ub - slack_lb)/enzload]]</f>
        <v>'RXN-DCYTt_c_e_FWD-SPONT'	27141.27779288</v>
      </c>
      <c r="R2938" s="1">
        <f>_xlfn.XLOOKUP(Table5[[#This Row],[rxn]],Table38[name],Table38[flux],0)</f>
        <v>0</v>
      </c>
      <c r="S2938" s="1">
        <f>_xlfn.XLOOKUP(SUBSTITUTE(Table5[[#This Row],[rxn]],"RXN-","ENZLOAD-"),Table38[name],Table38[flux],0)</f>
        <v>0</v>
      </c>
      <c r="T2938" s="1" t="b">
        <f>AND(Table5[[#This Row],[ENZLOAD flux in kapp-slack.gms]]=0,Table5[[#This Row],[flux in kapp-slack.gms]]&lt;&gt;0,NOT(Table5[[#This Row],[spont or unknown?]]))</f>
        <v>0</v>
      </c>
      <c r="U2938" s="1" t="b">
        <f>OR(_xlfn.TEXTAFTER(Table5[[#This Row],[rxn]],"-",-1)="SPONT",_xlfn.TEXTAFTER(Table5[[#This Row],[rxn]],"-",-1)="UNKNOWN")</f>
        <v>1</v>
      </c>
      <c r="V2938" s="1">
        <f>_xlfn.XLOOKUP(SUBSTITUTE(Table5[[#This Row],[rxn]],"RXN-","ENZLOAD-"),Table4[rxn],Table4[ub],0)</f>
        <v>0</v>
      </c>
      <c r="W2938" s="1" t="b">
        <f>AND(Table5[[#This Row],[FVA ENZLOAD flux UB]]=0,Table5[[#This Row],[ENZ not made when it should be?]])</f>
        <v>0</v>
      </c>
    </row>
    <row r="2939" spans="6:23" hidden="1">
      <c r="F2939" s="1" t="s">
        <v>7558</v>
      </c>
      <c r="G2939" s="1" t="str">
        <f>_xlfn.TEXTBEFORE(Table5[[#This Row],[rxn     kapp_old        kapp_slack_ub   kapp_slack_lb]]," ")</f>
        <v>RXN-DDCACOAt_c_l_FWD-SPONT</v>
      </c>
      <c r="H293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93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939" s="1">
        <f>_xlfn.NUMBERVALUE(_xlfn.TEXTAFTER(Table5[[#This Row],[rxn     kapp_old        kapp_slack_ub   kapp_slack_lb]]," ",-1))</f>
        <v>0</v>
      </c>
      <c r="K2939" s="1">
        <f>_xlfn.XLOOKUP(SUBSTITUTE(Table5[[#This Row],[rxn]],"RXN-","ENZLOAD-"),ENZLOAD[name],ENZLOAD[flux],0)</f>
        <v>0</v>
      </c>
      <c r="L2939" s="1" t="str">
        <f>"'"&amp;Table5[[#This Row],[rxn]]&amp;"'"&amp;CHAR(9)&amp;IF(AND(Table5[[#This Row],[kapp_slack_ub]]&lt;&gt;0,Table5[[#This Row],[kapp_old]]&lt;$F$1),$F$1,Table5[[#This Row],[kapp_old]])</f>
        <v>'RXN-DDCACOAt_c_l_FWD-SPONT'	27141.27779288</v>
      </c>
      <c r="M2939" s="1">
        <f>_xlfn.XLOOKUP(Table5[[#This Row],[rxn]],Table3[name],Table3[flux],$F$1)</f>
        <v>27141.277792879999</v>
      </c>
      <c r="N2939" s="1" t="str">
        <f>IFERROR(Table5[[#This Row],[min flux]]/Table5[[#This Row],[associated enzload]],"")</f>
        <v/>
      </c>
      <c r="O2939" s="1">
        <f>_xlfn.NUMBERVALUE(IF(Table5[[#This Row],[flux/enzload]]="","",ABS($N$1-Table5[[#This Row],[flux/enzload]])))</f>
        <v>0</v>
      </c>
      <c r="P2939" s="1">
        <f>Table5[[#This Row],[kapp_old]]+IFERROR(((Table5[[#This Row],[kapp_slack_ub]]-Table5[[#This Row],[kapp_slack_lb]])/Table5[[#This Row],[associated enzload]]),0)</f>
        <v>27141.277792879999</v>
      </c>
      <c r="Q2939" s="1" t="str">
        <f>"'"&amp;Table5[[#This Row],[rxn]]&amp;"'"&amp;CHAR(9)&amp;Table5[[#This Row],[kapp + (slack_ub - slack_lb)/enzload]]</f>
        <v>'RXN-DDCACOAt_c_l_FWD-SPONT'	27141.27779288</v>
      </c>
      <c r="R2939" s="1">
        <f>_xlfn.XLOOKUP(Table5[[#This Row],[rxn]],Table38[name],Table38[flux],0)</f>
        <v>0</v>
      </c>
      <c r="S2939" s="1">
        <f>_xlfn.XLOOKUP(SUBSTITUTE(Table5[[#This Row],[rxn]],"RXN-","ENZLOAD-"),Table38[name],Table38[flux],0)</f>
        <v>0</v>
      </c>
      <c r="T2939" s="1" t="b">
        <f>AND(Table5[[#This Row],[ENZLOAD flux in kapp-slack.gms]]=0,Table5[[#This Row],[flux in kapp-slack.gms]]&lt;&gt;0,NOT(Table5[[#This Row],[spont or unknown?]]))</f>
        <v>0</v>
      </c>
      <c r="U2939" s="1" t="b">
        <f>OR(_xlfn.TEXTAFTER(Table5[[#This Row],[rxn]],"-",-1)="SPONT",_xlfn.TEXTAFTER(Table5[[#This Row],[rxn]],"-",-1)="UNKNOWN")</f>
        <v>1</v>
      </c>
      <c r="V2939" s="1">
        <f>_xlfn.XLOOKUP(SUBSTITUTE(Table5[[#This Row],[rxn]],"RXN-","ENZLOAD-"),Table4[rxn],Table4[ub],0)</f>
        <v>0</v>
      </c>
      <c r="W2939" s="1" t="b">
        <f>AND(Table5[[#This Row],[FVA ENZLOAD flux UB]]=0,Table5[[#This Row],[ENZ not made when it should be?]])</f>
        <v>0</v>
      </c>
    </row>
    <row r="2940" spans="6:23" hidden="1">
      <c r="F2940" s="1" t="s">
        <v>7559</v>
      </c>
      <c r="G2940" s="1" t="str">
        <f>_xlfn.TEXTBEFORE(Table5[[#This Row],[rxn     kapp_old        kapp_slack_ub   kapp_slack_lb]]," ")</f>
        <v>RXN-DDCACOAt_c_l_REV-SPONT</v>
      </c>
      <c r="H294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94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940" s="1">
        <f>_xlfn.NUMBERVALUE(_xlfn.TEXTAFTER(Table5[[#This Row],[rxn     kapp_old        kapp_slack_ub   kapp_slack_lb]]," ",-1))</f>
        <v>0</v>
      </c>
      <c r="K2940" s="1">
        <f>_xlfn.XLOOKUP(SUBSTITUTE(Table5[[#This Row],[rxn]],"RXN-","ENZLOAD-"),ENZLOAD[name],ENZLOAD[flux],0)</f>
        <v>0</v>
      </c>
      <c r="L2940" s="1" t="str">
        <f>"'"&amp;Table5[[#This Row],[rxn]]&amp;"'"&amp;CHAR(9)&amp;IF(AND(Table5[[#This Row],[kapp_slack_ub]]&lt;&gt;0,Table5[[#This Row],[kapp_old]]&lt;$F$1),$F$1,Table5[[#This Row],[kapp_old]])</f>
        <v>'RXN-DDCACOAt_c_l_REV-SPONT'	27141.27779288</v>
      </c>
      <c r="M2940" s="1">
        <f>_xlfn.XLOOKUP(Table5[[#This Row],[rxn]],Table3[name],Table3[flux],$F$1)</f>
        <v>27141.277792879999</v>
      </c>
      <c r="N2940" s="1" t="str">
        <f>IFERROR(Table5[[#This Row],[min flux]]/Table5[[#This Row],[associated enzload]],"")</f>
        <v/>
      </c>
      <c r="O2940" s="1">
        <f>_xlfn.NUMBERVALUE(IF(Table5[[#This Row],[flux/enzload]]="","",ABS($N$1-Table5[[#This Row],[flux/enzload]])))</f>
        <v>0</v>
      </c>
      <c r="P2940" s="1">
        <f>Table5[[#This Row],[kapp_old]]+IFERROR(((Table5[[#This Row],[kapp_slack_ub]]-Table5[[#This Row],[kapp_slack_lb]])/Table5[[#This Row],[associated enzload]]),0)</f>
        <v>27141.277792879999</v>
      </c>
      <c r="Q2940" s="1" t="str">
        <f>"'"&amp;Table5[[#This Row],[rxn]]&amp;"'"&amp;CHAR(9)&amp;Table5[[#This Row],[kapp + (slack_ub - slack_lb)/enzload]]</f>
        <v>'RXN-DDCACOAt_c_l_REV-SPONT'	27141.27779288</v>
      </c>
      <c r="R2940" s="1">
        <f>_xlfn.XLOOKUP(Table5[[#This Row],[rxn]],Table38[name],Table38[flux],0)</f>
        <v>0</v>
      </c>
      <c r="S2940" s="1">
        <f>_xlfn.XLOOKUP(SUBSTITUTE(Table5[[#This Row],[rxn]],"RXN-","ENZLOAD-"),Table38[name],Table38[flux],0)</f>
        <v>0</v>
      </c>
      <c r="T2940" s="1" t="b">
        <f>AND(Table5[[#This Row],[ENZLOAD flux in kapp-slack.gms]]=0,Table5[[#This Row],[flux in kapp-slack.gms]]&lt;&gt;0,NOT(Table5[[#This Row],[spont or unknown?]]))</f>
        <v>0</v>
      </c>
      <c r="U2940" s="1" t="b">
        <f>OR(_xlfn.TEXTAFTER(Table5[[#This Row],[rxn]],"-",-1)="SPONT",_xlfn.TEXTAFTER(Table5[[#This Row],[rxn]],"-",-1)="UNKNOWN")</f>
        <v>1</v>
      </c>
      <c r="V2940" s="1">
        <f>_xlfn.XLOOKUP(SUBSTITUTE(Table5[[#This Row],[rxn]],"RXN-","ENZLOAD-"),Table4[rxn],Table4[ub],0)</f>
        <v>0</v>
      </c>
      <c r="W2940" s="1" t="b">
        <f>AND(Table5[[#This Row],[FVA ENZLOAD flux UB]]=0,Table5[[#This Row],[ENZ not made when it should be?]])</f>
        <v>0</v>
      </c>
    </row>
    <row r="2941" spans="6:23" hidden="1">
      <c r="F2941" s="1" t="s">
        <v>7560</v>
      </c>
      <c r="G2941" s="1" t="str">
        <f>_xlfn.TEXTBEFORE(Table5[[#This Row],[rxn     kapp_old        kapp_slack_ub   kapp_slack_lb]]," ")</f>
        <v>RXN-DDCACOAt_c_rm_FWD-SPONT</v>
      </c>
      <c r="H294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94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941" s="1">
        <f>_xlfn.NUMBERVALUE(_xlfn.TEXTAFTER(Table5[[#This Row],[rxn     kapp_old        kapp_slack_ub   kapp_slack_lb]]," ",-1))</f>
        <v>0</v>
      </c>
      <c r="K2941" s="1">
        <f>_xlfn.XLOOKUP(SUBSTITUTE(Table5[[#This Row],[rxn]],"RXN-","ENZLOAD-"),ENZLOAD[name],ENZLOAD[flux],0)</f>
        <v>0</v>
      </c>
      <c r="L2941" s="1" t="str">
        <f>"'"&amp;Table5[[#This Row],[rxn]]&amp;"'"&amp;CHAR(9)&amp;IF(AND(Table5[[#This Row],[kapp_slack_ub]]&lt;&gt;0,Table5[[#This Row],[kapp_old]]&lt;$F$1),$F$1,Table5[[#This Row],[kapp_old]])</f>
        <v>'RXN-DDCACOAt_c_rm_FWD-SPONT'	27141.27779288</v>
      </c>
      <c r="M2941" s="1">
        <f>_xlfn.XLOOKUP(Table5[[#This Row],[rxn]],Table3[name],Table3[flux],$F$1)</f>
        <v>27141.277792879999</v>
      </c>
      <c r="N2941" s="1" t="str">
        <f>IFERROR(Table5[[#This Row],[min flux]]/Table5[[#This Row],[associated enzload]],"")</f>
        <v/>
      </c>
      <c r="O2941" s="1">
        <f>_xlfn.NUMBERVALUE(IF(Table5[[#This Row],[flux/enzload]]="","",ABS($N$1-Table5[[#This Row],[flux/enzload]])))</f>
        <v>0</v>
      </c>
      <c r="P2941" s="1">
        <f>Table5[[#This Row],[kapp_old]]+IFERROR(((Table5[[#This Row],[kapp_slack_ub]]-Table5[[#This Row],[kapp_slack_lb]])/Table5[[#This Row],[associated enzload]]),0)</f>
        <v>27141.277792879999</v>
      </c>
      <c r="Q2941" s="1" t="str">
        <f>"'"&amp;Table5[[#This Row],[rxn]]&amp;"'"&amp;CHAR(9)&amp;Table5[[#This Row],[kapp + (slack_ub - slack_lb)/enzload]]</f>
        <v>'RXN-DDCACOAt_c_rm_FWD-SPONT'	27141.27779288</v>
      </c>
      <c r="R2941" s="1">
        <f>_xlfn.XLOOKUP(Table5[[#This Row],[rxn]],Table38[name],Table38[flux],0)</f>
        <v>0</v>
      </c>
      <c r="S2941" s="1">
        <f>_xlfn.XLOOKUP(SUBSTITUTE(Table5[[#This Row],[rxn]],"RXN-","ENZLOAD-"),Table38[name],Table38[flux],0)</f>
        <v>0</v>
      </c>
      <c r="T2941" s="1" t="b">
        <f>AND(Table5[[#This Row],[ENZLOAD flux in kapp-slack.gms]]=0,Table5[[#This Row],[flux in kapp-slack.gms]]&lt;&gt;0,NOT(Table5[[#This Row],[spont or unknown?]]))</f>
        <v>0</v>
      </c>
      <c r="U2941" s="1" t="b">
        <f>OR(_xlfn.TEXTAFTER(Table5[[#This Row],[rxn]],"-",-1)="SPONT",_xlfn.TEXTAFTER(Table5[[#This Row],[rxn]],"-",-1)="UNKNOWN")</f>
        <v>1</v>
      </c>
      <c r="V2941" s="1">
        <f>_xlfn.XLOOKUP(SUBSTITUTE(Table5[[#This Row],[rxn]],"RXN-","ENZLOAD-"),Table4[rxn],Table4[ub],0)</f>
        <v>0</v>
      </c>
      <c r="W2941" s="1" t="b">
        <f>AND(Table5[[#This Row],[FVA ENZLOAD flux UB]]=0,Table5[[#This Row],[ENZ not made when it should be?]])</f>
        <v>0</v>
      </c>
    </row>
    <row r="2942" spans="6:23" hidden="1">
      <c r="F2942" s="1" t="s">
        <v>7561</v>
      </c>
      <c r="G2942" s="1" t="str">
        <f>_xlfn.TEXTBEFORE(Table5[[#This Row],[rxn     kapp_old        kapp_slack_ub   kapp_slack_lb]]," ")</f>
        <v>RXN-DDCACOAt_c_rm_REV-SPONT</v>
      </c>
      <c r="H294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94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942" s="1">
        <f>_xlfn.NUMBERVALUE(_xlfn.TEXTAFTER(Table5[[#This Row],[rxn     kapp_old        kapp_slack_ub   kapp_slack_lb]]," ",-1))</f>
        <v>0</v>
      </c>
      <c r="K2942" s="1">
        <f>_xlfn.XLOOKUP(SUBSTITUTE(Table5[[#This Row],[rxn]],"RXN-","ENZLOAD-"),ENZLOAD[name],ENZLOAD[flux],0)</f>
        <v>0</v>
      </c>
      <c r="L2942" s="1" t="str">
        <f>"'"&amp;Table5[[#This Row],[rxn]]&amp;"'"&amp;CHAR(9)&amp;IF(AND(Table5[[#This Row],[kapp_slack_ub]]&lt;&gt;0,Table5[[#This Row],[kapp_old]]&lt;$F$1),$F$1,Table5[[#This Row],[kapp_old]])</f>
        <v>'RXN-DDCACOAt_c_rm_REV-SPONT'	27141.27779288</v>
      </c>
      <c r="M2942" s="1">
        <f>_xlfn.XLOOKUP(Table5[[#This Row],[rxn]],Table3[name],Table3[flux],$F$1)</f>
        <v>27141.277792879999</v>
      </c>
      <c r="N2942" s="1" t="str">
        <f>IFERROR(Table5[[#This Row],[min flux]]/Table5[[#This Row],[associated enzload]],"")</f>
        <v/>
      </c>
      <c r="O2942" s="1">
        <f>_xlfn.NUMBERVALUE(IF(Table5[[#This Row],[flux/enzload]]="","",ABS($N$1-Table5[[#This Row],[flux/enzload]])))</f>
        <v>0</v>
      </c>
      <c r="P2942" s="1">
        <f>Table5[[#This Row],[kapp_old]]+IFERROR(((Table5[[#This Row],[kapp_slack_ub]]-Table5[[#This Row],[kapp_slack_lb]])/Table5[[#This Row],[associated enzload]]),0)</f>
        <v>27141.277792879999</v>
      </c>
      <c r="Q2942" s="1" t="str">
        <f>"'"&amp;Table5[[#This Row],[rxn]]&amp;"'"&amp;CHAR(9)&amp;Table5[[#This Row],[kapp + (slack_ub - slack_lb)/enzload]]</f>
        <v>'RXN-DDCACOAt_c_rm_REV-SPONT'	27141.27779288</v>
      </c>
      <c r="R2942" s="1">
        <f>_xlfn.XLOOKUP(Table5[[#This Row],[rxn]],Table38[name],Table38[flux],0)</f>
        <v>0</v>
      </c>
      <c r="S2942" s="1">
        <f>_xlfn.XLOOKUP(SUBSTITUTE(Table5[[#This Row],[rxn]],"RXN-","ENZLOAD-"),Table38[name],Table38[flux],0)</f>
        <v>0</v>
      </c>
      <c r="T2942" s="1" t="b">
        <f>AND(Table5[[#This Row],[ENZLOAD flux in kapp-slack.gms]]=0,Table5[[#This Row],[flux in kapp-slack.gms]]&lt;&gt;0,NOT(Table5[[#This Row],[spont or unknown?]]))</f>
        <v>0</v>
      </c>
      <c r="U2942" s="1" t="b">
        <f>OR(_xlfn.TEXTAFTER(Table5[[#This Row],[rxn]],"-",-1)="SPONT",_xlfn.TEXTAFTER(Table5[[#This Row],[rxn]],"-",-1)="UNKNOWN")</f>
        <v>1</v>
      </c>
      <c r="V2942" s="1">
        <f>_xlfn.XLOOKUP(SUBSTITUTE(Table5[[#This Row],[rxn]],"RXN-","ENZLOAD-"),Table4[rxn],Table4[ub],0)</f>
        <v>0</v>
      </c>
      <c r="W2942" s="1" t="b">
        <f>AND(Table5[[#This Row],[FVA ENZLOAD flux UB]]=0,Table5[[#This Row],[ENZ not made when it should be?]])</f>
        <v>0</v>
      </c>
    </row>
    <row r="2943" spans="6:23" hidden="1">
      <c r="F2943" s="1" t="s">
        <v>7564</v>
      </c>
      <c r="G2943" s="1" t="str">
        <f>_xlfn.TEXTBEFORE(Table5[[#This Row],[rxn     kapp_old        kapp_slack_ub   kapp_slack_lb]]," ")</f>
        <v>RXN-DDCAt_c_rm_FWD-SPONT</v>
      </c>
      <c r="H294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94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943" s="1">
        <f>_xlfn.NUMBERVALUE(_xlfn.TEXTAFTER(Table5[[#This Row],[rxn     kapp_old        kapp_slack_ub   kapp_slack_lb]]," ",-1))</f>
        <v>0</v>
      </c>
      <c r="K2943" s="1">
        <f>_xlfn.XLOOKUP(SUBSTITUTE(Table5[[#This Row],[rxn]],"RXN-","ENZLOAD-"),ENZLOAD[name],ENZLOAD[flux],0)</f>
        <v>0</v>
      </c>
      <c r="L2943" s="1" t="str">
        <f>"'"&amp;Table5[[#This Row],[rxn]]&amp;"'"&amp;CHAR(9)&amp;IF(AND(Table5[[#This Row],[kapp_slack_ub]]&lt;&gt;0,Table5[[#This Row],[kapp_old]]&lt;$F$1),$F$1,Table5[[#This Row],[kapp_old]])</f>
        <v>'RXN-DDCAt_c_rm_FWD-SPONT'	27141.27779288</v>
      </c>
      <c r="M2943" s="1">
        <f>_xlfn.XLOOKUP(Table5[[#This Row],[rxn]],Table3[name],Table3[flux],$F$1)</f>
        <v>27141.277792879999</v>
      </c>
      <c r="N2943" s="1" t="str">
        <f>IFERROR(Table5[[#This Row],[min flux]]/Table5[[#This Row],[associated enzload]],"")</f>
        <v/>
      </c>
      <c r="O2943" s="1">
        <f>_xlfn.NUMBERVALUE(IF(Table5[[#This Row],[flux/enzload]]="","",ABS($N$1-Table5[[#This Row],[flux/enzload]])))</f>
        <v>0</v>
      </c>
      <c r="P2943" s="1">
        <f>Table5[[#This Row],[kapp_old]]+IFERROR(((Table5[[#This Row],[kapp_slack_ub]]-Table5[[#This Row],[kapp_slack_lb]])/Table5[[#This Row],[associated enzload]]),0)</f>
        <v>27141.277792879999</v>
      </c>
      <c r="Q2943" s="1" t="str">
        <f>"'"&amp;Table5[[#This Row],[rxn]]&amp;"'"&amp;CHAR(9)&amp;Table5[[#This Row],[kapp + (slack_ub - slack_lb)/enzload]]</f>
        <v>'RXN-DDCAt_c_rm_FWD-SPONT'	27141.27779288</v>
      </c>
      <c r="R2943" s="1">
        <f>_xlfn.XLOOKUP(Table5[[#This Row],[rxn]],Table38[name],Table38[flux],0)</f>
        <v>0</v>
      </c>
      <c r="S2943" s="1">
        <f>_xlfn.XLOOKUP(SUBSTITUTE(Table5[[#This Row],[rxn]],"RXN-","ENZLOAD-"),Table38[name],Table38[flux],0)</f>
        <v>0</v>
      </c>
      <c r="T2943" s="1" t="b">
        <f>AND(Table5[[#This Row],[ENZLOAD flux in kapp-slack.gms]]=0,Table5[[#This Row],[flux in kapp-slack.gms]]&lt;&gt;0,NOT(Table5[[#This Row],[spont or unknown?]]))</f>
        <v>0</v>
      </c>
      <c r="U2943" s="1" t="b">
        <f>OR(_xlfn.TEXTAFTER(Table5[[#This Row],[rxn]],"-",-1)="SPONT",_xlfn.TEXTAFTER(Table5[[#This Row],[rxn]],"-",-1)="UNKNOWN")</f>
        <v>1</v>
      </c>
      <c r="V2943" s="1">
        <f>_xlfn.XLOOKUP(SUBSTITUTE(Table5[[#This Row],[rxn]],"RXN-","ENZLOAD-"),Table4[rxn],Table4[ub],0)</f>
        <v>0</v>
      </c>
      <c r="W2943" s="1" t="b">
        <f>AND(Table5[[#This Row],[FVA ENZLOAD flux UB]]=0,Table5[[#This Row],[ENZ not made when it should be?]])</f>
        <v>0</v>
      </c>
    </row>
    <row r="2944" spans="6:23" hidden="1">
      <c r="F2944" s="1" t="s">
        <v>7565</v>
      </c>
      <c r="G2944" s="1" t="str">
        <f>_xlfn.TEXTBEFORE(Table5[[#This Row],[rxn     kapp_old        kapp_slack_ub   kapp_slack_lb]]," ")</f>
        <v>RXN-DDCAt_c_rm_REV-SPONT</v>
      </c>
      <c r="H294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94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944" s="1">
        <f>_xlfn.NUMBERVALUE(_xlfn.TEXTAFTER(Table5[[#This Row],[rxn     kapp_old        kapp_slack_ub   kapp_slack_lb]]," ",-1))</f>
        <v>0</v>
      </c>
      <c r="K2944" s="1">
        <f>_xlfn.XLOOKUP(SUBSTITUTE(Table5[[#This Row],[rxn]],"RXN-","ENZLOAD-"),ENZLOAD[name],ENZLOAD[flux],0)</f>
        <v>0</v>
      </c>
      <c r="L2944" s="1" t="str">
        <f>"'"&amp;Table5[[#This Row],[rxn]]&amp;"'"&amp;CHAR(9)&amp;IF(AND(Table5[[#This Row],[kapp_slack_ub]]&lt;&gt;0,Table5[[#This Row],[kapp_old]]&lt;$F$1),$F$1,Table5[[#This Row],[kapp_old]])</f>
        <v>'RXN-DDCAt_c_rm_REV-SPONT'	27141.27779288</v>
      </c>
      <c r="M2944" s="1">
        <f>_xlfn.XLOOKUP(Table5[[#This Row],[rxn]],Table3[name],Table3[flux],$F$1)</f>
        <v>27141.277792879999</v>
      </c>
      <c r="N2944" s="1" t="str">
        <f>IFERROR(Table5[[#This Row],[min flux]]/Table5[[#This Row],[associated enzload]],"")</f>
        <v/>
      </c>
      <c r="O2944" s="1">
        <f>_xlfn.NUMBERVALUE(IF(Table5[[#This Row],[flux/enzload]]="","",ABS($N$1-Table5[[#This Row],[flux/enzload]])))</f>
        <v>0</v>
      </c>
      <c r="P2944" s="1">
        <f>Table5[[#This Row],[kapp_old]]+IFERROR(((Table5[[#This Row],[kapp_slack_ub]]-Table5[[#This Row],[kapp_slack_lb]])/Table5[[#This Row],[associated enzload]]),0)</f>
        <v>27141.277792879999</v>
      </c>
      <c r="Q2944" s="1" t="str">
        <f>"'"&amp;Table5[[#This Row],[rxn]]&amp;"'"&amp;CHAR(9)&amp;Table5[[#This Row],[kapp + (slack_ub - slack_lb)/enzload]]</f>
        <v>'RXN-DDCAt_c_rm_REV-SPONT'	27141.27779288</v>
      </c>
      <c r="R2944" s="1">
        <f>_xlfn.XLOOKUP(Table5[[#This Row],[rxn]],Table38[name],Table38[flux],0)</f>
        <v>0</v>
      </c>
      <c r="S2944" s="1">
        <f>_xlfn.XLOOKUP(SUBSTITUTE(Table5[[#This Row],[rxn]],"RXN-","ENZLOAD-"),Table38[name],Table38[flux],0)</f>
        <v>0</v>
      </c>
      <c r="T2944" s="1" t="b">
        <f>AND(Table5[[#This Row],[ENZLOAD flux in kapp-slack.gms]]=0,Table5[[#This Row],[flux in kapp-slack.gms]]&lt;&gt;0,NOT(Table5[[#This Row],[spont or unknown?]]))</f>
        <v>0</v>
      </c>
      <c r="U2944" s="1" t="b">
        <f>OR(_xlfn.TEXTAFTER(Table5[[#This Row],[rxn]],"-",-1)="SPONT",_xlfn.TEXTAFTER(Table5[[#This Row],[rxn]],"-",-1)="UNKNOWN")</f>
        <v>1</v>
      </c>
      <c r="V2944" s="1">
        <f>_xlfn.XLOOKUP(SUBSTITUTE(Table5[[#This Row],[rxn]],"RXN-","ENZLOAD-"),Table4[rxn],Table4[ub],0)</f>
        <v>0</v>
      </c>
      <c r="W2944" s="1" t="b">
        <f>AND(Table5[[#This Row],[FVA ENZLOAD flux UB]]=0,Table5[[#This Row],[ENZ not made when it should be?]])</f>
        <v>0</v>
      </c>
    </row>
    <row r="2945" spans="6:23" hidden="1">
      <c r="F2945" s="1" t="s">
        <v>7568</v>
      </c>
      <c r="G2945" s="1" t="str">
        <f>_xlfn.TEXTBEFORE(Table5[[#This Row],[rxn     kapp_old        kapp_slack_ub   kapp_slack_lb]]," ")</f>
        <v>RXN-DDCAt_c_x_FWD-SPONT</v>
      </c>
      <c r="H294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94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945" s="1">
        <f>_xlfn.NUMBERVALUE(_xlfn.TEXTAFTER(Table5[[#This Row],[rxn     kapp_old        kapp_slack_ub   kapp_slack_lb]]," ",-1))</f>
        <v>0</v>
      </c>
      <c r="K2945" s="1">
        <f>_xlfn.XLOOKUP(SUBSTITUTE(Table5[[#This Row],[rxn]],"RXN-","ENZLOAD-"),ENZLOAD[name],ENZLOAD[flux],0)</f>
        <v>0</v>
      </c>
      <c r="L2945" s="1" t="str">
        <f>"'"&amp;Table5[[#This Row],[rxn]]&amp;"'"&amp;CHAR(9)&amp;IF(AND(Table5[[#This Row],[kapp_slack_ub]]&lt;&gt;0,Table5[[#This Row],[kapp_old]]&lt;$F$1),$F$1,Table5[[#This Row],[kapp_old]])</f>
        <v>'RXN-DDCAt_c_x_FWD-SPONT'	27141.27779288</v>
      </c>
      <c r="M2945" s="1">
        <f>_xlfn.XLOOKUP(Table5[[#This Row],[rxn]],Table3[name],Table3[flux],$F$1)</f>
        <v>27141.277792879999</v>
      </c>
      <c r="N2945" s="1" t="str">
        <f>IFERROR(Table5[[#This Row],[min flux]]/Table5[[#This Row],[associated enzload]],"")</f>
        <v/>
      </c>
      <c r="O2945" s="1">
        <f>_xlfn.NUMBERVALUE(IF(Table5[[#This Row],[flux/enzload]]="","",ABS($N$1-Table5[[#This Row],[flux/enzload]])))</f>
        <v>0</v>
      </c>
      <c r="P2945" s="1">
        <f>Table5[[#This Row],[kapp_old]]+IFERROR(((Table5[[#This Row],[kapp_slack_ub]]-Table5[[#This Row],[kapp_slack_lb]])/Table5[[#This Row],[associated enzload]]),0)</f>
        <v>27141.277792879999</v>
      </c>
      <c r="Q2945" s="1" t="str">
        <f>"'"&amp;Table5[[#This Row],[rxn]]&amp;"'"&amp;CHAR(9)&amp;Table5[[#This Row],[kapp + (slack_ub - slack_lb)/enzload]]</f>
        <v>'RXN-DDCAt_c_x_FWD-SPONT'	27141.27779288</v>
      </c>
      <c r="R2945" s="1">
        <f>_xlfn.XLOOKUP(Table5[[#This Row],[rxn]],Table38[name],Table38[flux],0)</f>
        <v>0</v>
      </c>
      <c r="S2945" s="1">
        <f>_xlfn.XLOOKUP(SUBSTITUTE(Table5[[#This Row],[rxn]],"RXN-","ENZLOAD-"),Table38[name],Table38[flux],0)</f>
        <v>0</v>
      </c>
      <c r="T2945" s="1" t="b">
        <f>AND(Table5[[#This Row],[ENZLOAD flux in kapp-slack.gms]]=0,Table5[[#This Row],[flux in kapp-slack.gms]]&lt;&gt;0,NOT(Table5[[#This Row],[spont or unknown?]]))</f>
        <v>0</v>
      </c>
      <c r="U2945" s="1" t="b">
        <f>OR(_xlfn.TEXTAFTER(Table5[[#This Row],[rxn]],"-",-1)="SPONT",_xlfn.TEXTAFTER(Table5[[#This Row],[rxn]],"-",-1)="UNKNOWN")</f>
        <v>1</v>
      </c>
      <c r="V2945" s="1">
        <f>_xlfn.XLOOKUP(SUBSTITUTE(Table5[[#This Row],[rxn]],"RXN-","ENZLOAD-"),Table4[rxn],Table4[ub],0)</f>
        <v>0</v>
      </c>
      <c r="W2945" s="1" t="b">
        <f>AND(Table5[[#This Row],[FVA ENZLOAD flux UB]]=0,Table5[[#This Row],[ENZ not made when it should be?]])</f>
        <v>0</v>
      </c>
    </row>
    <row r="2946" spans="6:23" hidden="1">
      <c r="F2946" s="1" t="s">
        <v>7569</v>
      </c>
      <c r="G2946" s="1" t="str">
        <f>_xlfn.TEXTBEFORE(Table5[[#This Row],[rxn     kapp_old        kapp_slack_ub   kapp_slack_lb]]," ")</f>
        <v>RXN-DDCAt_c_x_REV-SPONT</v>
      </c>
      <c r="H294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94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946" s="1">
        <f>_xlfn.NUMBERVALUE(_xlfn.TEXTAFTER(Table5[[#This Row],[rxn     kapp_old        kapp_slack_ub   kapp_slack_lb]]," ",-1))</f>
        <v>0</v>
      </c>
      <c r="K2946" s="1">
        <f>_xlfn.XLOOKUP(SUBSTITUTE(Table5[[#This Row],[rxn]],"RXN-","ENZLOAD-"),ENZLOAD[name],ENZLOAD[flux],0)</f>
        <v>0</v>
      </c>
      <c r="L2946" s="1" t="str">
        <f>"'"&amp;Table5[[#This Row],[rxn]]&amp;"'"&amp;CHAR(9)&amp;IF(AND(Table5[[#This Row],[kapp_slack_ub]]&lt;&gt;0,Table5[[#This Row],[kapp_old]]&lt;$F$1),$F$1,Table5[[#This Row],[kapp_old]])</f>
        <v>'RXN-DDCAt_c_x_REV-SPONT'	27141.27779288</v>
      </c>
      <c r="M2946" s="1">
        <f>_xlfn.XLOOKUP(Table5[[#This Row],[rxn]],Table3[name],Table3[flux],$F$1)</f>
        <v>27141.277792879999</v>
      </c>
      <c r="N2946" s="1" t="str">
        <f>IFERROR(Table5[[#This Row],[min flux]]/Table5[[#This Row],[associated enzload]],"")</f>
        <v/>
      </c>
      <c r="O2946" s="1">
        <f>_xlfn.NUMBERVALUE(IF(Table5[[#This Row],[flux/enzload]]="","",ABS($N$1-Table5[[#This Row],[flux/enzload]])))</f>
        <v>0</v>
      </c>
      <c r="P2946" s="1">
        <f>Table5[[#This Row],[kapp_old]]+IFERROR(((Table5[[#This Row],[kapp_slack_ub]]-Table5[[#This Row],[kapp_slack_lb]])/Table5[[#This Row],[associated enzload]]),0)</f>
        <v>27141.277792879999</v>
      </c>
      <c r="Q2946" s="1" t="str">
        <f>"'"&amp;Table5[[#This Row],[rxn]]&amp;"'"&amp;CHAR(9)&amp;Table5[[#This Row],[kapp + (slack_ub - slack_lb)/enzload]]</f>
        <v>'RXN-DDCAt_c_x_REV-SPONT'	27141.27779288</v>
      </c>
      <c r="R2946" s="1">
        <f>_xlfn.XLOOKUP(Table5[[#This Row],[rxn]],Table38[name],Table38[flux],0)</f>
        <v>0</v>
      </c>
      <c r="S2946" s="1">
        <f>_xlfn.XLOOKUP(SUBSTITUTE(Table5[[#This Row],[rxn]],"RXN-","ENZLOAD-"),Table38[name],Table38[flux],0)</f>
        <v>0</v>
      </c>
      <c r="T2946" s="1" t="b">
        <f>AND(Table5[[#This Row],[ENZLOAD flux in kapp-slack.gms]]=0,Table5[[#This Row],[flux in kapp-slack.gms]]&lt;&gt;0,NOT(Table5[[#This Row],[spont or unknown?]]))</f>
        <v>0</v>
      </c>
      <c r="U2946" s="1" t="b">
        <f>OR(_xlfn.TEXTAFTER(Table5[[#This Row],[rxn]],"-",-1)="SPONT",_xlfn.TEXTAFTER(Table5[[#This Row],[rxn]],"-",-1)="UNKNOWN")</f>
        <v>1</v>
      </c>
      <c r="V2946" s="1">
        <f>_xlfn.XLOOKUP(SUBSTITUTE(Table5[[#This Row],[rxn]],"RXN-","ENZLOAD-"),Table4[rxn],Table4[ub],0)</f>
        <v>0</v>
      </c>
      <c r="W2946" s="1" t="b">
        <f>AND(Table5[[#This Row],[FVA ENZLOAD flux UB]]=0,Table5[[#This Row],[ENZ not made when it should be?]])</f>
        <v>0</v>
      </c>
    </row>
    <row r="2947" spans="6:23" hidden="1">
      <c r="F2947" s="1" t="s">
        <v>7570</v>
      </c>
      <c r="G2947" s="1" t="str">
        <f>_xlfn.TEXTBEFORE(Table5[[#This Row],[rxn     kapp_old        kapp_slack_ub   kapp_slack_lb]]," ")</f>
        <v>RXN-DDCAt_l_rm_FWD-SPONT</v>
      </c>
      <c r="H294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94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947" s="1">
        <f>_xlfn.NUMBERVALUE(_xlfn.TEXTAFTER(Table5[[#This Row],[rxn     kapp_old        kapp_slack_ub   kapp_slack_lb]]," ",-1))</f>
        <v>0</v>
      </c>
      <c r="K2947" s="1">
        <f>_xlfn.XLOOKUP(SUBSTITUTE(Table5[[#This Row],[rxn]],"RXN-","ENZLOAD-"),ENZLOAD[name],ENZLOAD[flux],0)</f>
        <v>0</v>
      </c>
      <c r="L2947" s="1" t="str">
        <f>"'"&amp;Table5[[#This Row],[rxn]]&amp;"'"&amp;CHAR(9)&amp;IF(AND(Table5[[#This Row],[kapp_slack_ub]]&lt;&gt;0,Table5[[#This Row],[kapp_old]]&lt;$F$1),$F$1,Table5[[#This Row],[kapp_old]])</f>
        <v>'RXN-DDCAt_l_rm_FWD-SPONT'	27141.27779288</v>
      </c>
      <c r="M2947" s="1">
        <f>_xlfn.XLOOKUP(Table5[[#This Row],[rxn]],Table3[name],Table3[flux],$F$1)</f>
        <v>27141.277792879999</v>
      </c>
      <c r="N2947" s="1" t="str">
        <f>IFERROR(Table5[[#This Row],[min flux]]/Table5[[#This Row],[associated enzload]],"")</f>
        <v/>
      </c>
      <c r="O2947" s="1">
        <f>_xlfn.NUMBERVALUE(IF(Table5[[#This Row],[flux/enzload]]="","",ABS($N$1-Table5[[#This Row],[flux/enzload]])))</f>
        <v>0</v>
      </c>
      <c r="P2947" s="1">
        <f>Table5[[#This Row],[kapp_old]]+IFERROR(((Table5[[#This Row],[kapp_slack_ub]]-Table5[[#This Row],[kapp_slack_lb]])/Table5[[#This Row],[associated enzload]]),0)</f>
        <v>27141.277792879999</v>
      </c>
      <c r="Q2947" s="1" t="str">
        <f>"'"&amp;Table5[[#This Row],[rxn]]&amp;"'"&amp;CHAR(9)&amp;Table5[[#This Row],[kapp + (slack_ub - slack_lb)/enzload]]</f>
        <v>'RXN-DDCAt_l_rm_FWD-SPONT'	27141.27779288</v>
      </c>
      <c r="R2947" s="1">
        <f>_xlfn.XLOOKUP(Table5[[#This Row],[rxn]],Table38[name],Table38[flux],0)</f>
        <v>0</v>
      </c>
      <c r="S2947" s="1">
        <f>_xlfn.XLOOKUP(SUBSTITUTE(Table5[[#This Row],[rxn]],"RXN-","ENZLOAD-"),Table38[name],Table38[flux],0)</f>
        <v>0</v>
      </c>
      <c r="T2947" s="1" t="b">
        <f>AND(Table5[[#This Row],[ENZLOAD flux in kapp-slack.gms]]=0,Table5[[#This Row],[flux in kapp-slack.gms]]&lt;&gt;0,NOT(Table5[[#This Row],[spont or unknown?]]))</f>
        <v>0</v>
      </c>
      <c r="U2947" s="1" t="b">
        <f>OR(_xlfn.TEXTAFTER(Table5[[#This Row],[rxn]],"-",-1)="SPONT",_xlfn.TEXTAFTER(Table5[[#This Row],[rxn]],"-",-1)="UNKNOWN")</f>
        <v>1</v>
      </c>
      <c r="V2947" s="1">
        <f>_xlfn.XLOOKUP(SUBSTITUTE(Table5[[#This Row],[rxn]],"RXN-","ENZLOAD-"),Table4[rxn],Table4[ub],0)</f>
        <v>0</v>
      </c>
      <c r="W2947" s="1" t="b">
        <f>AND(Table5[[#This Row],[FVA ENZLOAD flux UB]]=0,Table5[[#This Row],[ENZ not made when it should be?]])</f>
        <v>0</v>
      </c>
    </row>
    <row r="2948" spans="6:23" hidden="1">
      <c r="F2948" s="1" t="s">
        <v>7571</v>
      </c>
      <c r="G2948" s="1" t="str">
        <f>_xlfn.TEXTBEFORE(Table5[[#This Row],[rxn     kapp_old        kapp_slack_ub   kapp_slack_lb]]," ")</f>
        <v>RXN-DDCAt_l_rm_REV-SPONT</v>
      </c>
      <c r="H294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94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948" s="1">
        <f>_xlfn.NUMBERVALUE(_xlfn.TEXTAFTER(Table5[[#This Row],[rxn     kapp_old        kapp_slack_ub   kapp_slack_lb]]," ",-1))</f>
        <v>0</v>
      </c>
      <c r="K2948" s="1">
        <f>_xlfn.XLOOKUP(SUBSTITUTE(Table5[[#This Row],[rxn]],"RXN-","ENZLOAD-"),ENZLOAD[name],ENZLOAD[flux],0)</f>
        <v>0</v>
      </c>
      <c r="L2948" s="1" t="str">
        <f>"'"&amp;Table5[[#This Row],[rxn]]&amp;"'"&amp;CHAR(9)&amp;IF(AND(Table5[[#This Row],[kapp_slack_ub]]&lt;&gt;0,Table5[[#This Row],[kapp_old]]&lt;$F$1),$F$1,Table5[[#This Row],[kapp_old]])</f>
        <v>'RXN-DDCAt_l_rm_REV-SPONT'	27141.27779288</v>
      </c>
      <c r="M2948" s="1">
        <f>_xlfn.XLOOKUP(Table5[[#This Row],[rxn]],Table3[name],Table3[flux],$F$1)</f>
        <v>27141.277792879999</v>
      </c>
      <c r="N2948" s="1" t="str">
        <f>IFERROR(Table5[[#This Row],[min flux]]/Table5[[#This Row],[associated enzload]],"")</f>
        <v/>
      </c>
      <c r="O2948" s="1">
        <f>_xlfn.NUMBERVALUE(IF(Table5[[#This Row],[flux/enzload]]="","",ABS($N$1-Table5[[#This Row],[flux/enzload]])))</f>
        <v>0</v>
      </c>
      <c r="P2948" s="1">
        <f>Table5[[#This Row],[kapp_old]]+IFERROR(((Table5[[#This Row],[kapp_slack_ub]]-Table5[[#This Row],[kapp_slack_lb]])/Table5[[#This Row],[associated enzload]]),0)</f>
        <v>27141.277792879999</v>
      </c>
      <c r="Q2948" s="1" t="str">
        <f>"'"&amp;Table5[[#This Row],[rxn]]&amp;"'"&amp;CHAR(9)&amp;Table5[[#This Row],[kapp + (slack_ub - slack_lb)/enzload]]</f>
        <v>'RXN-DDCAt_l_rm_REV-SPONT'	27141.27779288</v>
      </c>
      <c r="R2948" s="1">
        <f>_xlfn.XLOOKUP(Table5[[#This Row],[rxn]],Table38[name],Table38[flux],0)</f>
        <v>0</v>
      </c>
      <c r="S2948" s="1">
        <f>_xlfn.XLOOKUP(SUBSTITUTE(Table5[[#This Row],[rxn]],"RXN-","ENZLOAD-"),Table38[name],Table38[flux],0)</f>
        <v>0</v>
      </c>
      <c r="T2948" s="1" t="b">
        <f>AND(Table5[[#This Row],[ENZLOAD flux in kapp-slack.gms]]=0,Table5[[#This Row],[flux in kapp-slack.gms]]&lt;&gt;0,NOT(Table5[[#This Row],[spont or unknown?]]))</f>
        <v>0</v>
      </c>
      <c r="U2948" s="1" t="b">
        <f>OR(_xlfn.TEXTAFTER(Table5[[#This Row],[rxn]],"-",-1)="SPONT",_xlfn.TEXTAFTER(Table5[[#This Row],[rxn]],"-",-1)="UNKNOWN")</f>
        <v>1</v>
      </c>
      <c r="V2948" s="1">
        <f>_xlfn.XLOOKUP(SUBSTITUTE(Table5[[#This Row],[rxn]],"RXN-","ENZLOAD-"),Table4[rxn],Table4[ub],0)</f>
        <v>0</v>
      </c>
      <c r="W2948" s="1" t="b">
        <f>AND(Table5[[#This Row],[FVA ENZLOAD flux UB]]=0,Table5[[#This Row],[ENZ not made when it should be?]])</f>
        <v>0</v>
      </c>
    </row>
    <row r="2949" spans="6:23" hidden="1">
      <c r="F2949" s="1" t="s">
        <v>7580</v>
      </c>
      <c r="G2949" s="1" t="str">
        <f>_xlfn.TEXTBEFORE(Table5[[#This Row],[rxn     kapp_old        kapp_slack_ub   kapp_slack_lb]]," ")</f>
        <v>RXN-DGAT_l_FWD-rt8092_l</v>
      </c>
      <c r="H294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94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949" s="1">
        <f>_xlfn.NUMBERVALUE(_xlfn.TEXTAFTER(Table5[[#This Row],[rxn     kapp_old        kapp_slack_ub   kapp_slack_lb]]," ",-1))</f>
        <v>0</v>
      </c>
      <c r="K2949" s="1">
        <f>_xlfn.XLOOKUP(SUBSTITUTE(Table5[[#This Row],[rxn]],"RXN-","ENZLOAD-"),ENZLOAD[name],ENZLOAD[flux],0)</f>
        <v>0</v>
      </c>
      <c r="L2949" s="1" t="str">
        <f>"'"&amp;Table5[[#This Row],[rxn]]&amp;"'"&amp;CHAR(9)&amp;IF(AND(Table5[[#This Row],[kapp_slack_ub]]&lt;&gt;0,Table5[[#This Row],[kapp_old]]&lt;$F$1),$F$1,Table5[[#This Row],[kapp_old]])</f>
        <v>'RXN-DGAT_l_FWD-rt8092_l'	27141.27779288</v>
      </c>
      <c r="M2949" s="1">
        <f>_xlfn.XLOOKUP(Table5[[#This Row],[rxn]],Table3[name],Table3[flux],$F$1)</f>
        <v>27141.277792879999</v>
      </c>
      <c r="N2949" s="1" t="str">
        <f>IFERROR(Table5[[#This Row],[min flux]]/Table5[[#This Row],[associated enzload]],"")</f>
        <v/>
      </c>
      <c r="O2949" s="1">
        <f>_xlfn.NUMBERVALUE(IF(Table5[[#This Row],[flux/enzload]]="","",ABS($N$1-Table5[[#This Row],[flux/enzload]])))</f>
        <v>0</v>
      </c>
      <c r="P2949" s="1">
        <f>Table5[[#This Row],[kapp_old]]+IFERROR(((Table5[[#This Row],[kapp_slack_ub]]-Table5[[#This Row],[kapp_slack_lb]])/Table5[[#This Row],[associated enzload]]),0)</f>
        <v>27141.277792879999</v>
      </c>
      <c r="Q2949" s="1" t="str">
        <f>"'"&amp;Table5[[#This Row],[rxn]]&amp;"'"&amp;CHAR(9)&amp;Table5[[#This Row],[kapp + (slack_ub - slack_lb)/enzload]]</f>
        <v>'RXN-DGAT_l_FWD-rt8092_l'	27141.27779288</v>
      </c>
      <c r="R2949" s="1">
        <f>_xlfn.XLOOKUP(Table5[[#This Row],[rxn]],Table38[name],Table38[flux],0)</f>
        <v>4.8795402506410001E-3</v>
      </c>
      <c r="S2949" s="1">
        <f>_xlfn.XLOOKUP(SUBSTITUTE(Table5[[#This Row],[rxn]],"RXN-","ENZLOAD-"),Table38[name],Table38[flux],0)</f>
        <v>6.9499934999999996E-8</v>
      </c>
      <c r="T2949" s="1" t="b">
        <f>AND(Table5[[#This Row],[ENZLOAD flux in kapp-slack.gms]]=0,Table5[[#This Row],[flux in kapp-slack.gms]]&lt;&gt;0,NOT(Table5[[#This Row],[spont or unknown?]]))</f>
        <v>0</v>
      </c>
      <c r="U2949" s="1" t="b">
        <f>OR(_xlfn.TEXTAFTER(Table5[[#This Row],[rxn]],"-",-1)="SPONT",_xlfn.TEXTAFTER(Table5[[#This Row],[rxn]],"-",-1)="UNKNOWN")</f>
        <v>0</v>
      </c>
      <c r="V2949" s="1">
        <f>_xlfn.XLOOKUP(SUBSTITUTE(Table5[[#This Row],[rxn]],"RXN-","ENZLOAD-"),Table4[rxn],Table4[ub],0)</f>
        <v>1.0952186799999999</v>
      </c>
      <c r="W2949" s="1" t="b">
        <f>AND(Table5[[#This Row],[FVA ENZLOAD flux UB]]=0,Table5[[#This Row],[ENZ not made when it should be?]])</f>
        <v>0</v>
      </c>
    </row>
    <row r="2950" spans="6:23" hidden="1">
      <c r="F2950" s="1" t="s">
        <v>7581</v>
      </c>
      <c r="G2950" s="1" t="str">
        <f>_xlfn.TEXTBEFORE(Table5[[#This Row],[rxn     kapp_old        kapp_slack_ub   kapp_slack_lb]]," ")</f>
        <v>RXN-DGAT_rm_FWD-rt8092_rm</v>
      </c>
      <c r="H295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95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950" s="1">
        <f>_xlfn.NUMBERVALUE(_xlfn.TEXTAFTER(Table5[[#This Row],[rxn     kapp_old        kapp_slack_ub   kapp_slack_lb]]," ",-1))</f>
        <v>0</v>
      </c>
      <c r="K2950" s="1">
        <f>_xlfn.XLOOKUP(SUBSTITUTE(Table5[[#This Row],[rxn]],"RXN-","ENZLOAD-"),ENZLOAD[name],ENZLOAD[flux],0)</f>
        <v>0</v>
      </c>
      <c r="L2950" s="1" t="str">
        <f>"'"&amp;Table5[[#This Row],[rxn]]&amp;"'"&amp;CHAR(9)&amp;IF(AND(Table5[[#This Row],[kapp_slack_ub]]&lt;&gt;0,Table5[[#This Row],[kapp_old]]&lt;$F$1),$F$1,Table5[[#This Row],[kapp_old]])</f>
        <v>'RXN-DGAT_rm_FWD-rt8092_rm'	27141.27779288</v>
      </c>
      <c r="M2950" s="1">
        <f>_xlfn.XLOOKUP(Table5[[#This Row],[rxn]],Table3[name],Table3[flux],$F$1)</f>
        <v>6.7627828671233004E-3</v>
      </c>
      <c r="N2950" s="1" t="str">
        <f>IFERROR(Table5[[#This Row],[min flux]]/Table5[[#This Row],[associated enzload]],"")</f>
        <v/>
      </c>
      <c r="O2950" s="1">
        <f>_xlfn.NUMBERVALUE(IF(Table5[[#This Row],[flux/enzload]]="","",ABS($N$1-Table5[[#This Row],[flux/enzload]])))</f>
        <v>0</v>
      </c>
      <c r="P2950" s="1">
        <f>Table5[[#This Row],[kapp_old]]+IFERROR(((Table5[[#This Row],[kapp_slack_ub]]-Table5[[#This Row],[kapp_slack_lb]])/Table5[[#This Row],[associated enzload]]),0)</f>
        <v>27141.277792879999</v>
      </c>
      <c r="Q2950" s="1" t="str">
        <f>"'"&amp;Table5[[#This Row],[rxn]]&amp;"'"&amp;CHAR(9)&amp;Table5[[#This Row],[kapp + (slack_ub - slack_lb)/enzload]]</f>
        <v>'RXN-DGAT_rm_FWD-rt8092_rm'	27141.27779288</v>
      </c>
      <c r="R2950" s="1">
        <f>_xlfn.XLOOKUP(Table5[[#This Row],[rxn]],Table38[name],Table38[flux],0)</f>
        <v>0</v>
      </c>
      <c r="S2950" s="1">
        <f>_xlfn.XLOOKUP(SUBSTITUTE(Table5[[#This Row],[rxn]],"RXN-","ENZLOAD-"),Table38[name],Table38[flux],0)</f>
        <v>0</v>
      </c>
      <c r="T2950" s="1" t="b">
        <f>AND(Table5[[#This Row],[ENZLOAD flux in kapp-slack.gms]]=0,Table5[[#This Row],[flux in kapp-slack.gms]]&lt;&gt;0,NOT(Table5[[#This Row],[spont or unknown?]]))</f>
        <v>0</v>
      </c>
      <c r="U2950" s="1" t="b">
        <f>OR(_xlfn.TEXTAFTER(Table5[[#This Row],[rxn]],"-",-1)="SPONT",_xlfn.TEXTAFTER(Table5[[#This Row],[rxn]],"-",-1)="UNKNOWN")</f>
        <v>0</v>
      </c>
      <c r="V2950" s="1">
        <f>_xlfn.XLOOKUP(SUBSTITUTE(Table5[[#This Row],[rxn]],"RXN-","ENZLOAD-"),Table4[rxn],Table4[ub],0)</f>
        <v>1.0952186799999999</v>
      </c>
      <c r="W2950" s="1" t="b">
        <f>AND(Table5[[#This Row],[FVA ENZLOAD flux UB]]=0,Table5[[#This Row],[ENZ not made when it should be?]])</f>
        <v>0</v>
      </c>
    </row>
    <row r="2951" spans="6:23" hidden="1">
      <c r="F2951" s="1" t="s">
        <v>7582</v>
      </c>
      <c r="G2951" s="1" t="str">
        <f>_xlfn.TEXTBEFORE(Table5[[#This Row],[rxn     kapp_old        kapp_slack_ub   kapp_slack_lb]]," ")</f>
        <v>RXN-DGDPt_c_n_FWD-SPONT</v>
      </c>
      <c r="H295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95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951" s="1">
        <f>_xlfn.NUMBERVALUE(_xlfn.TEXTAFTER(Table5[[#This Row],[rxn     kapp_old        kapp_slack_ub   kapp_slack_lb]]," ",-1))</f>
        <v>0</v>
      </c>
      <c r="K2951" s="1">
        <f>_xlfn.XLOOKUP(SUBSTITUTE(Table5[[#This Row],[rxn]],"RXN-","ENZLOAD-"),ENZLOAD[name],ENZLOAD[flux],0)</f>
        <v>0</v>
      </c>
      <c r="L2951" s="1" t="str">
        <f>"'"&amp;Table5[[#This Row],[rxn]]&amp;"'"&amp;CHAR(9)&amp;IF(AND(Table5[[#This Row],[kapp_slack_ub]]&lt;&gt;0,Table5[[#This Row],[kapp_old]]&lt;$F$1),$F$1,Table5[[#This Row],[kapp_old]])</f>
        <v>'RXN-DGDPt_c_n_FWD-SPONT'	27141.27779288</v>
      </c>
      <c r="M2951" s="1">
        <f>_xlfn.XLOOKUP(Table5[[#This Row],[rxn]],Table3[name],Table3[flux],$F$1)</f>
        <v>27141.277792879999</v>
      </c>
      <c r="N2951" s="1" t="str">
        <f>IFERROR(Table5[[#This Row],[min flux]]/Table5[[#This Row],[associated enzload]],"")</f>
        <v/>
      </c>
      <c r="O2951" s="1">
        <f>_xlfn.NUMBERVALUE(IF(Table5[[#This Row],[flux/enzload]]="","",ABS($N$1-Table5[[#This Row],[flux/enzload]])))</f>
        <v>0</v>
      </c>
      <c r="P2951" s="1">
        <f>Table5[[#This Row],[kapp_old]]+IFERROR(((Table5[[#This Row],[kapp_slack_ub]]-Table5[[#This Row],[kapp_slack_lb]])/Table5[[#This Row],[associated enzload]]),0)</f>
        <v>27141.277792879999</v>
      </c>
      <c r="Q2951" s="1" t="str">
        <f>"'"&amp;Table5[[#This Row],[rxn]]&amp;"'"&amp;CHAR(9)&amp;Table5[[#This Row],[kapp + (slack_ub - slack_lb)/enzload]]</f>
        <v>'RXN-DGDPt_c_n_FWD-SPONT'	27141.27779288</v>
      </c>
      <c r="R2951" s="1">
        <f>_xlfn.XLOOKUP(Table5[[#This Row],[rxn]],Table38[name],Table38[flux],0)</f>
        <v>0</v>
      </c>
      <c r="S2951" s="1">
        <f>_xlfn.XLOOKUP(SUBSTITUTE(Table5[[#This Row],[rxn]],"RXN-","ENZLOAD-"),Table38[name],Table38[flux],0)</f>
        <v>0</v>
      </c>
      <c r="T2951" s="1" t="b">
        <f>AND(Table5[[#This Row],[ENZLOAD flux in kapp-slack.gms]]=0,Table5[[#This Row],[flux in kapp-slack.gms]]&lt;&gt;0,NOT(Table5[[#This Row],[spont or unknown?]]))</f>
        <v>0</v>
      </c>
      <c r="U2951" s="1" t="b">
        <f>OR(_xlfn.TEXTAFTER(Table5[[#This Row],[rxn]],"-",-1)="SPONT",_xlfn.TEXTAFTER(Table5[[#This Row],[rxn]],"-",-1)="UNKNOWN")</f>
        <v>1</v>
      </c>
      <c r="V2951" s="1">
        <f>_xlfn.XLOOKUP(SUBSTITUTE(Table5[[#This Row],[rxn]],"RXN-","ENZLOAD-"),Table4[rxn],Table4[ub],0)</f>
        <v>0</v>
      </c>
      <c r="W2951" s="1" t="b">
        <f>AND(Table5[[#This Row],[FVA ENZLOAD flux UB]]=0,Table5[[#This Row],[ENZ not made when it should be?]])</f>
        <v>0</v>
      </c>
    </row>
    <row r="2952" spans="6:23" hidden="1">
      <c r="F2952" s="1" t="s">
        <v>7583</v>
      </c>
      <c r="G2952" s="1" t="str">
        <f>_xlfn.TEXTBEFORE(Table5[[#This Row],[rxn     kapp_old        kapp_slack_ub   kapp_slack_lb]]," ")</f>
        <v>RXN-DGDPt_c_n_REV-SPONT</v>
      </c>
      <c r="H295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95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952" s="1">
        <f>_xlfn.NUMBERVALUE(_xlfn.TEXTAFTER(Table5[[#This Row],[rxn     kapp_old        kapp_slack_ub   kapp_slack_lb]]," ",-1))</f>
        <v>0</v>
      </c>
      <c r="K2952" s="1">
        <f>_xlfn.XLOOKUP(SUBSTITUTE(Table5[[#This Row],[rxn]],"RXN-","ENZLOAD-"),ENZLOAD[name],ENZLOAD[flux],0)</f>
        <v>0</v>
      </c>
      <c r="L2952" s="1" t="str">
        <f>"'"&amp;Table5[[#This Row],[rxn]]&amp;"'"&amp;CHAR(9)&amp;IF(AND(Table5[[#This Row],[kapp_slack_ub]]&lt;&gt;0,Table5[[#This Row],[kapp_old]]&lt;$F$1),$F$1,Table5[[#This Row],[kapp_old]])</f>
        <v>'RXN-DGDPt_c_n_REV-SPONT'	27141.27779288</v>
      </c>
      <c r="M2952" s="1">
        <f>_xlfn.XLOOKUP(Table5[[#This Row],[rxn]],Table3[name],Table3[flux],$F$1)</f>
        <v>27141.277792879999</v>
      </c>
      <c r="N2952" s="1" t="str">
        <f>IFERROR(Table5[[#This Row],[min flux]]/Table5[[#This Row],[associated enzload]],"")</f>
        <v/>
      </c>
      <c r="O2952" s="1">
        <f>_xlfn.NUMBERVALUE(IF(Table5[[#This Row],[flux/enzload]]="","",ABS($N$1-Table5[[#This Row],[flux/enzload]])))</f>
        <v>0</v>
      </c>
      <c r="P2952" s="1">
        <f>Table5[[#This Row],[kapp_old]]+IFERROR(((Table5[[#This Row],[kapp_slack_ub]]-Table5[[#This Row],[kapp_slack_lb]])/Table5[[#This Row],[associated enzload]]),0)</f>
        <v>27141.277792879999</v>
      </c>
      <c r="Q2952" s="1" t="str">
        <f>"'"&amp;Table5[[#This Row],[rxn]]&amp;"'"&amp;CHAR(9)&amp;Table5[[#This Row],[kapp + (slack_ub - slack_lb)/enzload]]</f>
        <v>'RXN-DGDPt_c_n_REV-SPONT'	27141.27779288</v>
      </c>
      <c r="R2952" s="1">
        <f>_xlfn.XLOOKUP(Table5[[#This Row],[rxn]],Table38[name],Table38[flux],0)</f>
        <v>0</v>
      </c>
      <c r="S2952" s="1">
        <f>_xlfn.XLOOKUP(SUBSTITUTE(Table5[[#This Row],[rxn]],"RXN-","ENZLOAD-"),Table38[name],Table38[flux],0)</f>
        <v>0</v>
      </c>
      <c r="T2952" s="1" t="b">
        <f>AND(Table5[[#This Row],[ENZLOAD flux in kapp-slack.gms]]=0,Table5[[#This Row],[flux in kapp-slack.gms]]&lt;&gt;0,NOT(Table5[[#This Row],[spont or unknown?]]))</f>
        <v>0</v>
      </c>
      <c r="U2952" s="1" t="b">
        <f>OR(_xlfn.TEXTAFTER(Table5[[#This Row],[rxn]],"-",-1)="SPONT",_xlfn.TEXTAFTER(Table5[[#This Row],[rxn]],"-",-1)="UNKNOWN")</f>
        <v>1</v>
      </c>
      <c r="V2952" s="1">
        <f>_xlfn.XLOOKUP(SUBSTITUTE(Table5[[#This Row],[rxn]],"RXN-","ENZLOAD-"),Table4[rxn],Table4[ub],0)</f>
        <v>0</v>
      </c>
      <c r="W2952" s="1" t="b">
        <f>AND(Table5[[#This Row],[FVA ENZLOAD flux UB]]=0,Table5[[#This Row],[ENZ not made when it should be?]])</f>
        <v>0</v>
      </c>
    </row>
    <row r="2953" spans="6:23" hidden="1">
      <c r="F2953" s="1" t="s">
        <v>7592</v>
      </c>
      <c r="G2953" s="1" t="str">
        <f>_xlfn.TEXTBEFORE(Table5[[#This Row],[rxn     kapp_old        kapp_slack_ub   kapp_slack_lb]]," ")</f>
        <v>RXN-DGPP_vm_FWD-rt4719</v>
      </c>
      <c r="H295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95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953" s="1">
        <f>_xlfn.NUMBERVALUE(_xlfn.TEXTAFTER(Table5[[#This Row],[rxn     kapp_old        kapp_slack_ub   kapp_slack_lb]]," ",-1))</f>
        <v>0</v>
      </c>
      <c r="K2953" s="1">
        <f>_xlfn.XLOOKUP(SUBSTITUTE(Table5[[#This Row],[rxn]],"RXN-","ENZLOAD-"),ENZLOAD[name],ENZLOAD[flux],0)</f>
        <v>0</v>
      </c>
      <c r="L2953" s="1" t="str">
        <f>"'"&amp;Table5[[#This Row],[rxn]]&amp;"'"&amp;CHAR(9)&amp;IF(AND(Table5[[#This Row],[kapp_slack_ub]]&lt;&gt;0,Table5[[#This Row],[kapp_old]]&lt;$F$1),$F$1,Table5[[#This Row],[kapp_old]])</f>
        <v>'RXN-DGPP_vm_FWD-rt4719'	27141.27779288</v>
      </c>
      <c r="M2953" s="1">
        <f>_xlfn.XLOOKUP(Table5[[#This Row],[rxn]],Table3[name],Table3[flux],$F$1)</f>
        <v>27141.277792879999</v>
      </c>
      <c r="N2953" s="1" t="str">
        <f>IFERROR(Table5[[#This Row],[min flux]]/Table5[[#This Row],[associated enzload]],"")</f>
        <v/>
      </c>
      <c r="O2953" s="1">
        <f>_xlfn.NUMBERVALUE(IF(Table5[[#This Row],[flux/enzload]]="","",ABS($N$1-Table5[[#This Row],[flux/enzload]])))</f>
        <v>0</v>
      </c>
      <c r="P2953" s="1">
        <f>Table5[[#This Row],[kapp_old]]+IFERROR(((Table5[[#This Row],[kapp_slack_ub]]-Table5[[#This Row],[kapp_slack_lb]])/Table5[[#This Row],[associated enzload]]),0)</f>
        <v>27141.277792879999</v>
      </c>
      <c r="Q2953" s="1" t="str">
        <f>"'"&amp;Table5[[#This Row],[rxn]]&amp;"'"&amp;CHAR(9)&amp;Table5[[#This Row],[kapp + (slack_ub - slack_lb)/enzload]]</f>
        <v>'RXN-DGPP_vm_FWD-rt4719'	27141.27779288</v>
      </c>
      <c r="R2953" s="1">
        <f>_xlfn.XLOOKUP(Table5[[#This Row],[rxn]],Table38[name],Table38[flux],0)</f>
        <v>0</v>
      </c>
      <c r="S2953" s="1">
        <f>_xlfn.XLOOKUP(SUBSTITUTE(Table5[[#This Row],[rxn]],"RXN-","ENZLOAD-"),Table38[name],Table38[flux],0)</f>
        <v>0</v>
      </c>
      <c r="T2953" s="1" t="b">
        <f>AND(Table5[[#This Row],[ENZLOAD flux in kapp-slack.gms]]=0,Table5[[#This Row],[flux in kapp-slack.gms]]&lt;&gt;0,NOT(Table5[[#This Row],[spont or unknown?]]))</f>
        <v>0</v>
      </c>
      <c r="U2953" s="1" t="b">
        <f>OR(_xlfn.TEXTAFTER(Table5[[#This Row],[rxn]],"-",-1)="SPONT",_xlfn.TEXTAFTER(Table5[[#This Row],[rxn]],"-",-1)="UNKNOWN")</f>
        <v>0</v>
      </c>
      <c r="V2953" s="1">
        <f>_xlfn.XLOOKUP(SUBSTITUTE(Table5[[#This Row],[rxn]],"RXN-","ENZLOAD-"),Table4[rxn],Table4[ub],0)</f>
        <v>1.1056663200000001</v>
      </c>
      <c r="W2953" s="1" t="b">
        <f>AND(Table5[[#This Row],[FVA ENZLOAD flux UB]]=0,Table5[[#This Row],[ENZ not made when it should be?]])</f>
        <v>0</v>
      </c>
    </row>
    <row r="2954" spans="6:23" hidden="1">
      <c r="F2954" s="1" t="s">
        <v>7593</v>
      </c>
      <c r="G2954" s="1" t="str">
        <f>_xlfn.TEXTBEFORE(Table5[[#This Row],[rxn     kapp_old        kapp_slack_ub   kapp_slack_lb]]," ")</f>
        <v>RXN-DGSNt_c_e_FWD-SPONT</v>
      </c>
      <c r="H295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95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954" s="1">
        <f>_xlfn.NUMBERVALUE(_xlfn.TEXTAFTER(Table5[[#This Row],[rxn     kapp_old        kapp_slack_ub   kapp_slack_lb]]," ",-1))</f>
        <v>0</v>
      </c>
      <c r="K2954" s="1">
        <f>_xlfn.XLOOKUP(SUBSTITUTE(Table5[[#This Row],[rxn]],"RXN-","ENZLOAD-"),ENZLOAD[name],ENZLOAD[flux],0)</f>
        <v>0</v>
      </c>
      <c r="L2954" s="1" t="str">
        <f>"'"&amp;Table5[[#This Row],[rxn]]&amp;"'"&amp;CHAR(9)&amp;IF(AND(Table5[[#This Row],[kapp_slack_ub]]&lt;&gt;0,Table5[[#This Row],[kapp_old]]&lt;$F$1),$F$1,Table5[[#This Row],[kapp_old]])</f>
        <v>'RXN-DGSNt_c_e_FWD-SPONT'	27141.27779288</v>
      </c>
      <c r="M2954" s="1">
        <f>_xlfn.XLOOKUP(Table5[[#This Row],[rxn]],Table3[name],Table3[flux],$F$1)</f>
        <v>27141.277792879999</v>
      </c>
      <c r="N2954" s="1" t="str">
        <f>IFERROR(Table5[[#This Row],[min flux]]/Table5[[#This Row],[associated enzload]],"")</f>
        <v/>
      </c>
      <c r="O2954" s="1">
        <f>_xlfn.NUMBERVALUE(IF(Table5[[#This Row],[flux/enzload]]="","",ABS($N$1-Table5[[#This Row],[flux/enzload]])))</f>
        <v>0</v>
      </c>
      <c r="P2954" s="1">
        <f>Table5[[#This Row],[kapp_old]]+IFERROR(((Table5[[#This Row],[kapp_slack_ub]]-Table5[[#This Row],[kapp_slack_lb]])/Table5[[#This Row],[associated enzload]]),0)</f>
        <v>27141.277792879999</v>
      </c>
      <c r="Q2954" s="1" t="str">
        <f>"'"&amp;Table5[[#This Row],[rxn]]&amp;"'"&amp;CHAR(9)&amp;Table5[[#This Row],[kapp + (slack_ub - slack_lb)/enzload]]</f>
        <v>'RXN-DGSNt_c_e_FWD-SPONT'	27141.27779288</v>
      </c>
      <c r="R2954" s="1">
        <f>_xlfn.XLOOKUP(Table5[[#This Row],[rxn]],Table38[name],Table38[flux],0)</f>
        <v>0</v>
      </c>
      <c r="S2954" s="1">
        <f>_xlfn.XLOOKUP(SUBSTITUTE(Table5[[#This Row],[rxn]],"RXN-","ENZLOAD-"),Table38[name],Table38[flux],0)</f>
        <v>0</v>
      </c>
      <c r="T2954" s="1" t="b">
        <f>AND(Table5[[#This Row],[ENZLOAD flux in kapp-slack.gms]]=0,Table5[[#This Row],[flux in kapp-slack.gms]]&lt;&gt;0,NOT(Table5[[#This Row],[spont or unknown?]]))</f>
        <v>0</v>
      </c>
      <c r="U2954" s="1" t="b">
        <f>OR(_xlfn.TEXTAFTER(Table5[[#This Row],[rxn]],"-",-1)="SPONT",_xlfn.TEXTAFTER(Table5[[#This Row],[rxn]],"-",-1)="UNKNOWN")</f>
        <v>1</v>
      </c>
      <c r="V2954" s="1">
        <f>_xlfn.XLOOKUP(SUBSTITUTE(Table5[[#This Row],[rxn]],"RXN-","ENZLOAD-"),Table4[rxn],Table4[ub],0)</f>
        <v>0</v>
      </c>
      <c r="W2954" s="1" t="b">
        <f>AND(Table5[[#This Row],[FVA ENZLOAD flux UB]]=0,Table5[[#This Row],[ENZ not made when it should be?]])</f>
        <v>0</v>
      </c>
    </row>
    <row r="2955" spans="6:23" hidden="1">
      <c r="F2955" s="1" t="s">
        <v>7601</v>
      </c>
      <c r="G2955" s="1" t="str">
        <f>_xlfn.TEXTBEFORE(Table5[[#This Row],[rxn     kapp_old        kapp_slack_ub   kapp_slack_lb]]," ")</f>
        <v>RXN-DHAPt_c_l_FWD-SPONT</v>
      </c>
      <c r="H295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95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955" s="1">
        <f>_xlfn.NUMBERVALUE(_xlfn.TEXTAFTER(Table5[[#This Row],[rxn     kapp_old        kapp_slack_ub   kapp_slack_lb]]," ",-1))</f>
        <v>0</v>
      </c>
      <c r="K2955" s="1">
        <f>_xlfn.XLOOKUP(SUBSTITUTE(Table5[[#This Row],[rxn]],"RXN-","ENZLOAD-"),ENZLOAD[name],ENZLOAD[flux],0)</f>
        <v>0</v>
      </c>
      <c r="L2955" s="1" t="str">
        <f>"'"&amp;Table5[[#This Row],[rxn]]&amp;"'"&amp;CHAR(9)&amp;IF(AND(Table5[[#This Row],[kapp_slack_ub]]&lt;&gt;0,Table5[[#This Row],[kapp_old]]&lt;$F$1),$F$1,Table5[[#This Row],[kapp_old]])</f>
        <v>'RXN-DHAPt_c_l_FWD-SPONT'	27141.27779288</v>
      </c>
      <c r="M2955" s="1">
        <f>_xlfn.XLOOKUP(Table5[[#This Row],[rxn]],Table3[name],Table3[flux],$F$1)</f>
        <v>27141.277792879999</v>
      </c>
      <c r="N2955" s="1" t="str">
        <f>IFERROR(Table5[[#This Row],[min flux]]/Table5[[#This Row],[associated enzload]],"")</f>
        <v/>
      </c>
      <c r="O2955" s="1">
        <f>_xlfn.NUMBERVALUE(IF(Table5[[#This Row],[flux/enzload]]="","",ABS($N$1-Table5[[#This Row],[flux/enzload]])))</f>
        <v>0</v>
      </c>
      <c r="P2955" s="1">
        <f>Table5[[#This Row],[kapp_old]]+IFERROR(((Table5[[#This Row],[kapp_slack_ub]]-Table5[[#This Row],[kapp_slack_lb]])/Table5[[#This Row],[associated enzload]]),0)</f>
        <v>27141.277792879999</v>
      </c>
      <c r="Q2955" s="1" t="str">
        <f>"'"&amp;Table5[[#This Row],[rxn]]&amp;"'"&amp;CHAR(9)&amp;Table5[[#This Row],[kapp + (slack_ub - slack_lb)/enzload]]</f>
        <v>'RXN-DHAPt_c_l_FWD-SPONT'	27141.27779288</v>
      </c>
      <c r="R2955" s="1">
        <f>_xlfn.XLOOKUP(Table5[[#This Row],[rxn]],Table38[name],Table38[flux],0)</f>
        <v>0</v>
      </c>
      <c r="S2955" s="1">
        <f>_xlfn.XLOOKUP(SUBSTITUTE(Table5[[#This Row],[rxn]],"RXN-","ENZLOAD-"),Table38[name],Table38[flux],0)</f>
        <v>0</v>
      </c>
      <c r="T2955" s="1" t="b">
        <f>AND(Table5[[#This Row],[ENZLOAD flux in kapp-slack.gms]]=0,Table5[[#This Row],[flux in kapp-slack.gms]]&lt;&gt;0,NOT(Table5[[#This Row],[spont or unknown?]]))</f>
        <v>0</v>
      </c>
      <c r="U2955" s="1" t="b">
        <f>OR(_xlfn.TEXTAFTER(Table5[[#This Row],[rxn]],"-",-1)="SPONT",_xlfn.TEXTAFTER(Table5[[#This Row],[rxn]],"-",-1)="UNKNOWN")</f>
        <v>1</v>
      </c>
      <c r="V2955" s="1">
        <f>_xlfn.XLOOKUP(SUBSTITUTE(Table5[[#This Row],[rxn]],"RXN-","ENZLOAD-"),Table4[rxn],Table4[ub],0)</f>
        <v>0</v>
      </c>
      <c r="W2955" s="1" t="b">
        <f>AND(Table5[[#This Row],[FVA ENZLOAD flux UB]]=0,Table5[[#This Row],[ENZ not made when it should be?]])</f>
        <v>0</v>
      </c>
    </row>
    <row r="2956" spans="6:23" hidden="1">
      <c r="F2956" s="1" t="s">
        <v>7602</v>
      </c>
      <c r="G2956" s="1" t="str">
        <f>_xlfn.TEXTBEFORE(Table5[[#This Row],[rxn     kapp_old        kapp_slack_ub   kapp_slack_lb]]," ")</f>
        <v>RXN-DHAPt_c_l_REV-SPONT</v>
      </c>
      <c r="H295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95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956" s="1">
        <f>_xlfn.NUMBERVALUE(_xlfn.TEXTAFTER(Table5[[#This Row],[rxn     kapp_old        kapp_slack_ub   kapp_slack_lb]]," ",-1))</f>
        <v>0</v>
      </c>
      <c r="K2956" s="1">
        <f>_xlfn.XLOOKUP(SUBSTITUTE(Table5[[#This Row],[rxn]],"RXN-","ENZLOAD-"),ENZLOAD[name],ENZLOAD[flux],0)</f>
        <v>0</v>
      </c>
      <c r="L2956" s="1" t="str">
        <f>"'"&amp;Table5[[#This Row],[rxn]]&amp;"'"&amp;CHAR(9)&amp;IF(AND(Table5[[#This Row],[kapp_slack_ub]]&lt;&gt;0,Table5[[#This Row],[kapp_old]]&lt;$F$1),$F$1,Table5[[#This Row],[kapp_old]])</f>
        <v>'RXN-DHAPt_c_l_REV-SPONT'	27141.27779288</v>
      </c>
      <c r="M2956" s="1">
        <f>_xlfn.XLOOKUP(Table5[[#This Row],[rxn]],Table3[name],Table3[flux],$F$1)</f>
        <v>27141.277792879999</v>
      </c>
      <c r="N2956" s="1" t="str">
        <f>IFERROR(Table5[[#This Row],[min flux]]/Table5[[#This Row],[associated enzload]],"")</f>
        <v/>
      </c>
      <c r="O2956" s="1">
        <f>_xlfn.NUMBERVALUE(IF(Table5[[#This Row],[flux/enzload]]="","",ABS($N$1-Table5[[#This Row],[flux/enzload]])))</f>
        <v>0</v>
      </c>
      <c r="P2956" s="1">
        <f>Table5[[#This Row],[kapp_old]]+IFERROR(((Table5[[#This Row],[kapp_slack_ub]]-Table5[[#This Row],[kapp_slack_lb]])/Table5[[#This Row],[associated enzload]]),0)</f>
        <v>27141.277792879999</v>
      </c>
      <c r="Q2956" s="1" t="str">
        <f>"'"&amp;Table5[[#This Row],[rxn]]&amp;"'"&amp;CHAR(9)&amp;Table5[[#This Row],[kapp + (slack_ub - slack_lb)/enzload]]</f>
        <v>'RXN-DHAPt_c_l_REV-SPONT'	27141.27779288</v>
      </c>
      <c r="R2956" s="1">
        <f>_xlfn.XLOOKUP(Table5[[#This Row],[rxn]],Table38[name],Table38[flux],0)</f>
        <v>0</v>
      </c>
      <c r="S2956" s="1">
        <f>_xlfn.XLOOKUP(SUBSTITUTE(Table5[[#This Row],[rxn]],"RXN-","ENZLOAD-"),Table38[name],Table38[flux],0)</f>
        <v>0</v>
      </c>
      <c r="T2956" s="1" t="b">
        <f>AND(Table5[[#This Row],[ENZLOAD flux in kapp-slack.gms]]=0,Table5[[#This Row],[flux in kapp-slack.gms]]&lt;&gt;0,NOT(Table5[[#This Row],[spont or unknown?]]))</f>
        <v>0</v>
      </c>
      <c r="U2956" s="1" t="b">
        <f>OR(_xlfn.TEXTAFTER(Table5[[#This Row],[rxn]],"-",-1)="SPONT",_xlfn.TEXTAFTER(Table5[[#This Row],[rxn]],"-",-1)="UNKNOWN")</f>
        <v>1</v>
      </c>
      <c r="V2956" s="1">
        <f>_xlfn.XLOOKUP(SUBSTITUTE(Table5[[#This Row],[rxn]],"RXN-","ENZLOAD-"),Table4[rxn],Table4[ub],0)</f>
        <v>0</v>
      </c>
      <c r="W2956" s="1" t="b">
        <f>AND(Table5[[#This Row],[FVA ENZLOAD flux UB]]=0,Table5[[#This Row],[ENZ not made when it should be?]])</f>
        <v>0</v>
      </c>
    </row>
    <row r="2957" spans="6:23" hidden="1">
      <c r="F2957" s="1" t="s">
        <v>7603</v>
      </c>
      <c r="G2957" s="1" t="str">
        <f>_xlfn.TEXTBEFORE(Table5[[#This Row],[rxn     kapp_old        kapp_slack_ub   kapp_slack_lb]]," ")</f>
        <v>RXN-DHAPt_c_m_FWD-SPONT</v>
      </c>
      <c r="H295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95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957" s="1">
        <f>_xlfn.NUMBERVALUE(_xlfn.TEXTAFTER(Table5[[#This Row],[rxn     kapp_old        kapp_slack_ub   kapp_slack_lb]]," ",-1))</f>
        <v>0</v>
      </c>
      <c r="K2957" s="1">
        <f>_xlfn.XLOOKUP(SUBSTITUTE(Table5[[#This Row],[rxn]],"RXN-","ENZLOAD-"),ENZLOAD[name],ENZLOAD[flux],0)</f>
        <v>0</v>
      </c>
      <c r="L2957" s="1" t="str">
        <f>"'"&amp;Table5[[#This Row],[rxn]]&amp;"'"&amp;CHAR(9)&amp;IF(AND(Table5[[#This Row],[kapp_slack_ub]]&lt;&gt;0,Table5[[#This Row],[kapp_old]]&lt;$F$1),$F$1,Table5[[#This Row],[kapp_old]])</f>
        <v>'RXN-DHAPt_c_m_FWD-SPONT'	27141.27779288</v>
      </c>
      <c r="M2957" s="1">
        <f>_xlfn.XLOOKUP(Table5[[#This Row],[rxn]],Table3[name],Table3[flux],$F$1)</f>
        <v>27141.277792879999</v>
      </c>
      <c r="N2957" s="1" t="str">
        <f>IFERROR(Table5[[#This Row],[min flux]]/Table5[[#This Row],[associated enzload]],"")</f>
        <v/>
      </c>
      <c r="O2957" s="1">
        <f>_xlfn.NUMBERVALUE(IF(Table5[[#This Row],[flux/enzload]]="","",ABS($N$1-Table5[[#This Row],[flux/enzload]])))</f>
        <v>0</v>
      </c>
      <c r="P2957" s="1">
        <f>Table5[[#This Row],[kapp_old]]+IFERROR(((Table5[[#This Row],[kapp_slack_ub]]-Table5[[#This Row],[kapp_slack_lb]])/Table5[[#This Row],[associated enzload]]),0)</f>
        <v>27141.277792879999</v>
      </c>
      <c r="Q2957" s="1" t="str">
        <f>"'"&amp;Table5[[#This Row],[rxn]]&amp;"'"&amp;CHAR(9)&amp;Table5[[#This Row],[kapp + (slack_ub - slack_lb)/enzload]]</f>
        <v>'RXN-DHAPt_c_m_FWD-SPONT'	27141.27779288</v>
      </c>
      <c r="R2957" s="1">
        <f>_xlfn.XLOOKUP(Table5[[#This Row],[rxn]],Table38[name],Table38[flux],0)</f>
        <v>0</v>
      </c>
      <c r="S2957" s="1">
        <f>_xlfn.XLOOKUP(SUBSTITUTE(Table5[[#This Row],[rxn]],"RXN-","ENZLOAD-"),Table38[name],Table38[flux],0)</f>
        <v>0</v>
      </c>
      <c r="T2957" s="1" t="b">
        <f>AND(Table5[[#This Row],[ENZLOAD flux in kapp-slack.gms]]=0,Table5[[#This Row],[flux in kapp-slack.gms]]&lt;&gt;0,NOT(Table5[[#This Row],[spont or unknown?]]))</f>
        <v>0</v>
      </c>
      <c r="U2957" s="1" t="b">
        <f>OR(_xlfn.TEXTAFTER(Table5[[#This Row],[rxn]],"-",-1)="SPONT",_xlfn.TEXTAFTER(Table5[[#This Row],[rxn]],"-",-1)="UNKNOWN")</f>
        <v>1</v>
      </c>
      <c r="V2957" s="1">
        <f>_xlfn.XLOOKUP(SUBSTITUTE(Table5[[#This Row],[rxn]],"RXN-","ENZLOAD-"),Table4[rxn],Table4[ub],0)</f>
        <v>0</v>
      </c>
      <c r="W2957" s="1" t="b">
        <f>AND(Table5[[#This Row],[FVA ENZLOAD flux UB]]=0,Table5[[#This Row],[ENZ not made when it should be?]])</f>
        <v>0</v>
      </c>
    </row>
    <row r="2958" spans="6:23" hidden="1">
      <c r="F2958" s="1" t="s">
        <v>7604</v>
      </c>
      <c r="G2958" s="1" t="str">
        <f>_xlfn.TEXTBEFORE(Table5[[#This Row],[rxn     kapp_old        kapp_slack_ub   kapp_slack_lb]]," ")</f>
        <v>RXN-DHAPt_c_m_REV-SPONT</v>
      </c>
      <c r="H295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95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958" s="1">
        <f>_xlfn.NUMBERVALUE(_xlfn.TEXTAFTER(Table5[[#This Row],[rxn     kapp_old        kapp_slack_ub   kapp_slack_lb]]," ",-1))</f>
        <v>0</v>
      </c>
      <c r="K2958" s="1">
        <f>_xlfn.XLOOKUP(SUBSTITUTE(Table5[[#This Row],[rxn]],"RXN-","ENZLOAD-"),ENZLOAD[name],ENZLOAD[flux],0)</f>
        <v>0</v>
      </c>
      <c r="L2958" s="1" t="str">
        <f>"'"&amp;Table5[[#This Row],[rxn]]&amp;"'"&amp;CHAR(9)&amp;IF(AND(Table5[[#This Row],[kapp_slack_ub]]&lt;&gt;0,Table5[[#This Row],[kapp_old]]&lt;$F$1),$F$1,Table5[[#This Row],[kapp_old]])</f>
        <v>'RXN-DHAPt_c_m_REV-SPONT'	27141.27779288</v>
      </c>
      <c r="M2958" s="1">
        <f>_xlfn.XLOOKUP(Table5[[#This Row],[rxn]],Table3[name],Table3[flux],$F$1)</f>
        <v>27141.277792879999</v>
      </c>
      <c r="N2958" s="1" t="str">
        <f>IFERROR(Table5[[#This Row],[min flux]]/Table5[[#This Row],[associated enzload]],"")</f>
        <v/>
      </c>
      <c r="O2958" s="1">
        <f>_xlfn.NUMBERVALUE(IF(Table5[[#This Row],[flux/enzload]]="","",ABS($N$1-Table5[[#This Row],[flux/enzload]])))</f>
        <v>0</v>
      </c>
      <c r="P2958" s="1">
        <f>Table5[[#This Row],[kapp_old]]+IFERROR(((Table5[[#This Row],[kapp_slack_ub]]-Table5[[#This Row],[kapp_slack_lb]])/Table5[[#This Row],[associated enzload]]),0)</f>
        <v>27141.277792879999</v>
      </c>
      <c r="Q2958" s="1" t="str">
        <f>"'"&amp;Table5[[#This Row],[rxn]]&amp;"'"&amp;CHAR(9)&amp;Table5[[#This Row],[kapp + (slack_ub - slack_lb)/enzload]]</f>
        <v>'RXN-DHAPt_c_m_REV-SPONT'	27141.27779288</v>
      </c>
      <c r="R2958" s="1">
        <f>_xlfn.XLOOKUP(Table5[[#This Row],[rxn]],Table38[name],Table38[flux],0)</f>
        <v>4.2677270503386003E-2</v>
      </c>
      <c r="S2958" s="1">
        <f>_xlfn.XLOOKUP(SUBSTITUTE(Table5[[#This Row],[rxn]],"RXN-","ENZLOAD-"),Table38[name],Table38[flux],0)</f>
        <v>0</v>
      </c>
      <c r="T2958" s="1" t="b">
        <f>AND(Table5[[#This Row],[ENZLOAD flux in kapp-slack.gms]]=0,Table5[[#This Row],[flux in kapp-slack.gms]]&lt;&gt;0,NOT(Table5[[#This Row],[spont or unknown?]]))</f>
        <v>0</v>
      </c>
      <c r="U2958" s="1" t="b">
        <f>OR(_xlfn.TEXTAFTER(Table5[[#This Row],[rxn]],"-",-1)="SPONT",_xlfn.TEXTAFTER(Table5[[#This Row],[rxn]],"-",-1)="UNKNOWN")</f>
        <v>1</v>
      </c>
      <c r="V2958" s="1">
        <f>_xlfn.XLOOKUP(SUBSTITUTE(Table5[[#This Row],[rxn]],"RXN-","ENZLOAD-"),Table4[rxn],Table4[ub],0)</f>
        <v>0</v>
      </c>
      <c r="W2958" s="1" t="b">
        <f>AND(Table5[[#This Row],[FVA ENZLOAD flux UB]]=0,Table5[[#This Row],[ENZ not made when it should be?]])</f>
        <v>0</v>
      </c>
    </row>
    <row r="2959" spans="6:23" hidden="1">
      <c r="F2959" s="1" t="s">
        <v>7605</v>
      </c>
      <c r="G2959" s="1" t="str">
        <f>_xlfn.TEXTBEFORE(Table5[[#This Row],[rxn     kapp_old        kapp_slack_ub   kapp_slack_lb]]," ")</f>
        <v>RXN-DHAPt_c_rm_FWD-SPONT</v>
      </c>
      <c r="H295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95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959" s="1">
        <f>_xlfn.NUMBERVALUE(_xlfn.TEXTAFTER(Table5[[#This Row],[rxn     kapp_old        kapp_slack_ub   kapp_slack_lb]]," ",-1))</f>
        <v>0</v>
      </c>
      <c r="K2959" s="1">
        <f>_xlfn.XLOOKUP(SUBSTITUTE(Table5[[#This Row],[rxn]],"RXN-","ENZLOAD-"),ENZLOAD[name],ENZLOAD[flux],0)</f>
        <v>0</v>
      </c>
      <c r="L2959" s="1" t="str">
        <f>"'"&amp;Table5[[#This Row],[rxn]]&amp;"'"&amp;CHAR(9)&amp;IF(AND(Table5[[#This Row],[kapp_slack_ub]]&lt;&gt;0,Table5[[#This Row],[kapp_old]]&lt;$F$1),$F$1,Table5[[#This Row],[kapp_old]])</f>
        <v>'RXN-DHAPt_c_rm_FWD-SPONT'	27141.27779288</v>
      </c>
      <c r="M2959" s="1">
        <f>_xlfn.XLOOKUP(Table5[[#This Row],[rxn]],Table3[name],Table3[flux],$F$1)</f>
        <v>27141.277792879999</v>
      </c>
      <c r="N2959" s="1" t="str">
        <f>IFERROR(Table5[[#This Row],[min flux]]/Table5[[#This Row],[associated enzload]],"")</f>
        <v/>
      </c>
      <c r="O2959" s="1">
        <f>_xlfn.NUMBERVALUE(IF(Table5[[#This Row],[flux/enzload]]="","",ABS($N$1-Table5[[#This Row],[flux/enzload]])))</f>
        <v>0</v>
      </c>
      <c r="P2959" s="1">
        <f>Table5[[#This Row],[kapp_old]]+IFERROR(((Table5[[#This Row],[kapp_slack_ub]]-Table5[[#This Row],[kapp_slack_lb]])/Table5[[#This Row],[associated enzload]]),0)</f>
        <v>27141.277792879999</v>
      </c>
      <c r="Q2959" s="1" t="str">
        <f>"'"&amp;Table5[[#This Row],[rxn]]&amp;"'"&amp;CHAR(9)&amp;Table5[[#This Row],[kapp + (slack_ub - slack_lb)/enzload]]</f>
        <v>'RXN-DHAPt_c_rm_FWD-SPONT'	27141.27779288</v>
      </c>
      <c r="R2959" s="1">
        <f>_xlfn.XLOOKUP(Table5[[#This Row],[rxn]],Table38[name],Table38[flux],0)</f>
        <v>0</v>
      </c>
      <c r="S2959" s="1">
        <f>_xlfn.XLOOKUP(SUBSTITUTE(Table5[[#This Row],[rxn]],"RXN-","ENZLOAD-"),Table38[name],Table38[flux],0)</f>
        <v>0</v>
      </c>
      <c r="T2959" s="1" t="b">
        <f>AND(Table5[[#This Row],[ENZLOAD flux in kapp-slack.gms]]=0,Table5[[#This Row],[flux in kapp-slack.gms]]&lt;&gt;0,NOT(Table5[[#This Row],[spont or unknown?]]))</f>
        <v>0</v>
      </c>
      <c r="U2959" s="1" t="b">
        <f>OR(_xlfn.TEXTAFTER(Table5[[#This Row],[rxn]],"-",-1)="SPONT",_xlfn.TEXTAFTER(Table5[[#This Row],[rxn]],"-",-1)="UNKNOWN")</f>
        <v>1</v>
      </c>
      <c r="V2959" s="1">
        <f>_xlfn.XLOOKUP(SUBSTITUTE(Table5[[#This Row],[rxn]],"RXN-","ENZLOAD-"),Table4[rxn],Table4[ub],0)</f>
        <v>0</v>
      </c>
      <c r="W2959" s="1" t="b">
        <f>AND(Table5[[#This Row],[FVA ENZLOAD flux UB]]=0,Table5[[#This Row],[ENZ not made when it should be?]])</f>
        <v>0</v>
      </c>
    </row>
    <row r="2960" spans="6:23" hidden="1">
      <c r="F2960" s="1" t="s">
        <v>7606</v>
      </c>
      <c r="G2960" s="1" t="str">
        <f>_xlfn.TEXTBEFORE(Table5[[#This Row],[rxn     kapp_old        kapp_slack_ub   kapp_slack_lb]]," ")</f>
        <v>RXN-DHAPt_c_rm_REV-SPONT</v>
      </c>
      <c r="H296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96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960" s="1">
        <f>_xlfn.NUMBERVALUE(_xlfn.TEXTAFTER(Table5[[#This Row],[rxn     kapp_old        kapp_slack_ub   kapp_slack_lb]]," ",-1))</f>
        <v>0</v>
      </c>
      <c r="K2960" s="1">
        <f>_xlfn.XLOOKUP(SUBSTITUTE(Table5[[#This Row],[rxn]],"RXN-","ENZLOAD-"),ENZLOAD[name],ENZLOAD[flux],0)</f>
        <v>0</v>
      </c>
      <c r="L2960" s="1" t="str">
        <f>"'"&amp;Table5[[#This Row],[rxn]]&amp;"'"&amp;CHAR(9)&amp;IF(AND(Table5[[#This Row],[kapp_slack_ub]]&lt;&gt;0,Table5[[#This Row],[kapp_old]]&lt;$F$1),$F$1,Table5[[#This Row],[kapp_old]])</f>
        <v>'RXN-DHAPt_c_rm_REV-SPONT'	27141.27779288</v>
      </c>
      <c r="M2960" s="1">
        <f>_xlfn.XLOOKUP(Table5[[#This Row],[rxn]],Table3[name],Table3[flux],$F$1)</f>
        <v>27141.277792879999</v>
      </c>
      <c r="N2960" s="1" t="str">
        <f>IFERROR(Table5[[#This Row],[min flux]]/Table5[[#This Row],[associated enzload]],"")</f>
        <v/>
      </c>
      <c r="O2960" s="1">
        <f>_xlfn.NUMBERVALUE(IF(Table5[[#This Row],[flux/enzload]]="","",ABS($N$1-Table5[[#This Row],[flux/enzload]])))</f>
        <v>0</v>
      </c>
      <c r="P2960" s="1">
        <f>Table5[[#This Row],[kapp_old]]+IFERROR(((Table5[[#This Row],[kapp_slack_ub]]-Table5[[#This Row],[kapp_slack_lb]])/Table5[[#This Row],[associated enzload]]),0)</f>
        <v>27141.277792879999</v>
      </c>
      <c r="Q2960" s="1" t="str">
        <f>"'"&amp;Table5[[#This Row],[rxn]]&amp;"'"&amp;CHAR(9)&amp;Table5[[#This Row],[kapp + (slack_ub - slack_lb)/enzload]]</f>
        <v>'RXN-DHAPt_c_rm_REV-SPONT'	27141.27779288</v>
      </c>
      <c r="R2960" s="1">
        <f>_xlfn.XLOOKUP(Table5[[#This Row],[rxn]],Table38[name],Table38[flux],0)</f>
        <v>0</v>
      </c>
      <c r="S2960" s="1">
        <f>_xlfn.XLOOKUP(SUBSTITUTE(Table5[[#This Row],[rxn]],"RXN-","ENZLOAD-"),Table38[name],Table38[flux],0)</f>
        <v>0</v>
      </c>
      <c r="T2960" s="1" t="b">
        <f>AND(Table5[[#This Row],[ENZLOAD flux in kapp-slack.gms]]=0,Table5[[#This Row],[flux in kapp-slack.gms]]&lt;&gt;0,NOT(Table5[[#This Row],[spont or unknown?]]))</f>
        <v>0</v>
      </c>
      <c r="U2960" s="1" t="b">
        <f>OR(_xlfn.TEXTAFTER(Table5[[#This Row],[rxn]],"-",-1)="SPONT",_xlfn.TEXTAFTER(Table5[[#This Row],[rxn]],"-",-1)="UNKNOWN")</f>
        <v>1</v>
      </c>
      <c r="V2960" s="1">
        <f>_xlfn.XLOOKUP(SUBSTITUTE(Table5[[#This Row],[rxn]],"RXN-","ENZLOAD-"),Table4[rxn],Table4[ub],0)</f>
        <v>0</v>
      </c>
      <c r="W2960" s="1" t="b">
        <f>AND(Table5[[#This Row],[FVA ENZLOAD flux UB]]=0,Table5[[#This Row],[ENZ not made when it should be?]])</f>
        <v>0</v>
      </c>
    </row>
    <row r="2961" spans="6:23" hidden="1">
      <c r="F2961" s="1" t="s">
        <v>7607</v>
      </c>
      <c r="G2961" s="1" t="str">
        <f>_xlfn.TEXTBEFORE(Table5[[#This Row],[rxn     kapp_old        kapp_slack_ub   kapp_slack_lb]]," ")</f>
        <v>RXN-DHAPt_c_x_FWD-UNKNOWN</v>
      </c>
      <c r="H296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96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961" s="1">
        <f>_xlfn.NUMBERVALUE(_xlfn.TEXTAFTER(Table5[[#This Row],[rxn     kapp_old        kapp_slack_ub   kapp_slack_lb]]," ",-1))</f>
        <v>0</v>
      </c>
      <c r="K2961" s="1">
        <f>_xlfn.XLOOKUP(SUBSTITUTE(Table5[[#This Row],[rxn]],"RXN-","ENZLOAD-"),ENZLOAD[name],ENZLOAD[flux],0)</f>
        <v>0</v>
      </c>
      <c r="L2961" s="1" t="str">
        <f>"'"&amp;Table5[[#This Row],[rxn]]&amp;"'"&amp;CHAR(9)&amp;IF(AND(Table5[[#This Row],[kapp_slack_ub]]&lt;&gt;0,Table5[[#This Row],[kapp_old]]&lt;$F$1),$F$1,Table5[[#This Row],[kapp_old]])</f>
        <v>'RXN-DHAPt_c_x_FWD-UNKNOWN'	27141.27779288</v>
      </c>
      <c r="M2961" s="1">
        <f>_xlfn.XLOOKUP(Table5[[#This Row],[rxn]],Table3[name],Table3[flux],$F$1)</f>
        <v>27141.277792879999</v>
      </c>
      <c r="N2961" s="1" t="str">
        <f>IFERROR(Table5[[#This Row],[min flux]]/Table5[[#This Row],[associated enzload]],"")</f>
        <v/>
      </c>
      <c r="O2961" s="1">
        <f>_xlfn.NUMBERVALUE(IF(Table5[[#This Row],[flux/enzload]]="","",ABS($N$1-Table5[[#This Row],[flux/enzload]])))</f>
        <v>0</v>
      </c>
      <c r="P2961" s="1">
        <f>Table5[[#This Row],[kapp_old]]+IFERROR(((Table5[[#This Row],[kapp_slack_ub]]-Table5[[#This Row],[kapp_slack_lb]])/Table5[[#This Row],[associated enzload]]),0)</f>
        <v>27141.277792879999</v>
      </c>
      <c r="Q2961" s="1" t="str">
        <f>"'"&amp;Table5[[#This Row],[rxn]]&amp;"'"&amp;CHAR(9)&amp;Table5[[#This Row],[kapp + (slack_ub - slack_lb)/enzload]]</f>
        <v>'RXN-DHAPt_c_x_FWD-UNKNOWN'	27141.27779288</v>
      </c>
      <c r="R2961" s="1">
        <f>_xlfn.XLOOKUP(Table5[[#This Row],[rxn]],Table38[name],Table38[flux],0)</f>
        <v>0</v>
      </c>
      <c r="S2961" s="1">
        <f>_xlfn.XLOOKUP(SUBSTITUTE(Table5[[#This Row],[rxn]],"RXN-","ENZLOAD-"),Table38[name],Table38[flux],0)</f>
        <v>0</v>
      </c>
      <c r="T2961" s="1" t="b">
        <f>AND(Table5[[#This Row],[ENZLOAD flux in kapp-slack.gms]]=0,Table5[[#This Row],[flux in kapp-slack.gms]]&lt;&gt;0,NOT(Table5[[#This Row],[spont or unknown?]]))</f>
        <v>0</v>
      </c>
      <c r="U2961" s="1" t="b">
        <f>OR(_xlfn.TEXTAFTER(Table5[[#This Row],[rxn]],"-",-1)="SPONT",_xlfn.TEXTAFTER(Table5[[#This Row],[rxn]],"-",-1)="UNKNOWN")</f>
        <v>1</v>
      </c>
      <c r="V2961" s="1">
        <f>_xlfn.XLOOKUP(SUBSTITUTE(Table5[[#This Row],[rxn]],"RXN-","ENZLOAD-"),Table4[rxn],Table4[ub],0)</f>
        <v>0</v>
      </c>
      <c r="W2961" s="1" t="b">
        <f>AND(Table5[[#This Row],[FVA ENZLOAD flux UB]]=0,Table5[[#This Row],[ENZ not made when it should be?]])</f>
        <v>0</v>
      </c>
    </row>
    <row r="2962" spans="6:23" hidden="1">
      <c r="F2962" s="1" t="s">
        <v>7608</v>
      </c>
      <c r="G2962" s="1" t="str">
        <f>_xlfn.TEXTBEFORE(Table5[[#This Row],[rxn     kapp_old        kapp_slack_ub   kapp_slack_lb]]," ")</f>
        <v>RXN-DHAPt_c_x_REV-UNKNOWN</v>
      </c>
      <c r="H296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96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962" s="1">
        <f>_xlfn.NUMBERVALUE(_xlfn.TEXTAFTER(Table5[[#This Row],[rxn     kapp_old        kapp_slack_ub   kapp_slack_lb]]," ",-1))</f>
        <v>0</v>
      </c>
      <c r="K2962" s="1">
        <f>_xlfn.XLOOKUP(SUBSTITUTE(Table5[[#This Row],[rxn]],"RXN-","ENZLOAD-"),ENZLOAD[name],ENZLOAD[flux],0)</f>
        <v>0</v>
      </c>
      <c r="L2962" s="1" t="str">
        <f>"'"&amp;Table5[[#This Row],[rxn]]&amp;"'"&amp;CHAR(9)&amp;IF(AND(Table5[[#This Row],[kapp_slack_ub]]&lt;&gt;0,Table5[[#This Row],[kapp_old]]&lt;$F$1),$F$1,Table5[[#This Row],[kapp_old]])</f>
        <v>'RXN-DHAPt_c_x_REV-UNKNOWN'	27141.27779288</v>
      </c>
      <c r="M2962" s="1">
        <f>_xlfn.XLOOKUP(Table5[[#This Row],[rxn]],Table3[name],Table3[flux],$F$1)</f>
        <v>27141.277792879999</v>
      </c>
      <c r="N2962" s="1" t="str">
        <f>IFERROR(Table5[[#This Row],[min flux]]/Table5[[#This Row],[associated enzload]],"")</f>
        <v/>
      </c>
      <c r="O2962" s="1">
        <f>_xlfn.NUMBERVALUE(IF(Table5[[#This Row],[flux/enzload]]="","",ABS($N$1-Table5[[#This Row],[flux/enzload]])))</f>
        <v>0</v>
      </c>
      <c r="P2962" s="1">
        <f>Table5[[#This Row],[kapp_old]]+IFERROR(((Table5[[#This Row],[kapp_slack_ub]]-Table5[[#This Row],[kapp_slack_lb]])/Table5[[#This Row],[associated enzload]]),0)</f>
        <v>27141.277792879999</v>
      </c>
      <c r="Q2962" s="1" t="str">
        <f>"'"&amp;Table5[[#This Row],[rxn]]&amp;"'"&amp;CHAR(9)&amp;Table5[[#This Row],[kapp + (slack_ub - slack_lb)/enzload]]</f>
        <v>'RXN-DHAPt_c_x_REV-UNKNOWN'	27141.27779288</v>
      </c>
      <c r="R2962" s="1">
        <f>_xlfn.XLOOKUP(Table5[[#This Row],[rxn]],Table38[name],Table38[flux],0)</f>
        <v>0</v>
      </c>
      <c r="S2962" s="1">
        <f>_xlfn.XLOOKUP(SUBSTITUTE(Table5[[#This Row],[rxn]],"RXN-","ENZLOAD-"),Table38[name],Table38[flux],0)</f>
        <v>0</v>
      </c>
      <c r="T2962" s="1" t="b">
        <f>AND(Table5[[#This Row],[ENZLOAD flux in kapp-slack.gms]]=0,Table5[[#This Row],[flux in kapp-slack.gms]]&lt;&gt;0,NOT(Table5[[#This Row],[spont or unknown?]]))</f>
        <v>0</v>
      </c>
      <c r="U2962" s="1" t="b">
        <f>OR(_xlfn.TEXTAFTER(Table5[[#This Row],[rxn]],"-",-1)="SPONT",_xlfn.TEXTAFTER(Table5[[#This Row],[rxn]],"-",-1)="UNKNOWN")</f>
        <v>1</v>
      </c>
      <c r="V2962" s="1">
        <f>_xlfn.XLOOKUP(SUBSTITUTE(Table5[[#This Row],[rxn]],"RXN-","ENZLOAD-"),Table4[rxn],Table4[ub],0)</f>
        <v>0</v>
      </c>
      <c r="W2962" s="1" t="b">
        <f>AND(Table5[[#This Row],[FVA ENZLOAD flux UB]]=0,Table5[[#This Row],[ENZ not made when it should be?]])</f>
        <v>0</v>
      </c>
    </row>
    <row r="2963" spans="6:23" hidden="1">
      <c r="F2963" s="1" t="s">
        <v>7611</v>
      </c>
      <c r="G2963" s="1" t="str">
        <f>_xlfn.TEXTBEFORE(Table5[[#This Row],[rxn     kapp_old        kapp_slack_ub   kapp_slack_lb]]," ")</f>
        <v>RXN-DHFS_1_c_FWD-rt2092</v>
      </c>
      <c r="H296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96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963" s="1">
        <f>_xlfn.NUMBERVALUE(_xlfn.TEXTAFTER(Table5[[#This Row],[rxn     kapp_old        kapp_slack_ub   kapp_slack_lb]]," ",-1))</f>
        <v>0</v>
      </c>
      <c r="K2963" s="1">
        <f>_xlfn.XLOOKUP(SUBSTITUTE(Table5[[#This Row],[rxn]],"RXN-","ENZLOAD-"),ENZLOAD[name],ENZLOAD[flux],0)</f>
        <v>0</v>
      </c>
      <c r="L2963" s="1" t="str">
        <f>"'"&amp;Table5[[#This Row],[rxn]]&amp;"'"&amp;CHAR(9)&amp;IF(AND(Table5[[#This Row],[kapp_slack_ub]]&lt;&gt;0,Table5[[#This Row],[kapp_old]]&lt;$F$1),$F$1,Table5[[#This Row],[kapp_old]])</f>
        <v>'RXN-DHFS_1_c_FWD-rt2092'	27141.27779288</v>
      </c>
      <c r="M2963" s="1">
        <f>_xlfn.XLOOKUP(Table5[[#This Row],[rxn]],Table3[name],Table3[flux],$F$1)</f>
        <v>27141.277792879999</v>
      </c>
      <c r="N2963" s="1" t="str">
        <f>IFERROR(Table5[[#This Row],[min flux]]/Table5[[#This Row],[associated enzload]],"")</f>
        <v/>
      </c>
      <c r="O2963" s="1">
        <f>_xlfn.NUMBERVALUE(IF(Table5[[#This Row],[flux/enzload]]="","",ABS($N$1-Table5[[#This Row],[flux/enzload]])))</f>
        <v>0</v>
      </c>
      <c r="P2963" s="1">
        <f>Table5[[#This Row],[kapp_old]]+IFERROR(((Table5[[#This Row],[kapp_slack_ub]]-Table5[[#This Row],[kapp_slack_lb]])/Table5[[#This Row],[associated enzload]]),0)</f>
        <v>27141.277792879999</v>
      </c>
      <c r="Q2963" s="1" t="str">
        <f>"'"&amp;Table5[[#This Row],[rxn]]&amp;"'"&amp;CHAR(9)&amp;Table5[[#This Row],[kapp + (slack_ub - slack_lb)/enzload]]</f>
        <v>'RXN-DHFS_1_c_FWD-rt2092'	27141.27779288</v>
      </c>
      <c r="R2963" s="1">
        <f>_xlfn.XLOOKUP(Table5[[#This Row],[rxn]],Table38[name],Table38[flux],0)</f>
        <v>0</v>
      </c>
      <c r="S2963" s="1">
        <f>_xlfn.XLOOKUP(SUBSTITUTE(Table5[[#This Row],[rxn]],"RXN-","ENZLOAD-"),Table38[name],Table38[flux],0)</f>
        <v>0</v>
      </c>
      <c r="T2963" s="1" t="b">
        <f>AND(Table5[[#This Row],[ENZLOAD flux in kapp-slack.gms]]=0,Table5[[#This Row],[flux in kapp-slack.gms]]&lt;&gt;0,NOT(Table5[[#This Row],[spont or unknown?]]))</f>
        <v>0</v>
      </c>
      <c r="U2963" s="1" t="b">
        <f>OR(_xlfn.TEXTAFTER(Table5[[#This Row],[rxn]],"-",-1)="SPONT",_xlfn.TEXTAFTER(Table5[[#This Row],[rxn]],"-",-1)="UNKNOWN")</f>
        <v>0</v>
      </c>
      <c r="V2963" s="1">
        <f>_xlfn.XLOOKUP(SUBSTITUTE(Table5[[#This Row],[rxn]],"RXN-","ENZLOAD-"),Table4[rxn],Table4[ub],0)</f>
        <v>0.80398515000000004</v>
      </c>
      <c r="W2963" s="1" t="b">
        <f>AND(Table5[[#This Row],[FVA ENZLOAD flux UB]]=0,Table5[[#This Row],[ENZ not made when it should be?]])</f>
        <v>0</v>
      </c>
    </row>
    <row r="2964" spans="6:23" hidden="1">
      <c r="F2964" s="1" t="s">
        <v>7612</v>
      </c>
      <c r="G2964" s="1" t="str">
        <f>_xlfn.TEXTBEFORE(Table5[[#This Row],[rxn     kapp_old        kapp_slack_ub   kapp_slack_lb]]," ")</f>
        <v>RXN-DHFt_c_m_FWD-SPONT</v>
      </c>
      <c r="H296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96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964" s="1">
        <f>_xlfn.NUMBERVALUE(_xlfn.TEXTAFTER(Table5[[#This Row],[rxn     kapp_old        kapp_slack_ub   kapp_slack_lb]]," ",-1))</f>
        <v>0</v>
      </c>
      <c r="K2964" s="1">
        <f>_xlfn.XLOOKUP(SUBSTITUTE(Table5[[#This Row],[rxn]],"RXN-","ENZLOAD-"),ENZLOAD[name],ENZLOAD[flux],0)</f>
        <v>0</v>
      </c>
      <c r="L2964" s="1" t="str">
        <f>"'"&amp;Table5[[#This Row],[rxn]]&amp;"'"&amp;CHAR(9)&amp;IF(AND(Table5[[#This Row],[kapp_slack_ub]]&lt;&gt;0,Table5[[#This Row],[kapp_old]]&lt;$F$1),$F$1,Table5[[#This Row],[kapp_old]])</f>
        <v>'RXN-DHFt_c_m_FWD-SPONT'	27141.27779288</v>
      </c>
      <c r="M2964" s="1">
        <f>_xlfn.XLOOKUP(Table5[[#This Row],[rxn]],Table3[name],Table3[flux],$F$1)</f>
        <v>27141.277792879999</v>
      </c>
      <c r="N2964" s="1" t="str">
        <f>IFERROR(Table5[[#This Row],[min flux]]/Table5[[#This Row],[associated enzload]],"")</f>
        <v/>
      </c>
      <c r="O2964" s="1">
        <f>_xlfn.NUMBERVALUE(IF(Table5[[#This Row],[flux/enzload]]="","",ABS($N$1-Table5[[#This Row],[flux/enzload]])))</f>
        <v>0</v>
      </c>
      <c r="P2964" s="1">
        <f>Table5[[#This Row],[kapp_old]]+IFERROR(((Table5[[#This Row],[kapp_slack_ub]]-Table5[[#This Row],[kapp_slack_lb]])/Table5[[#This Row],[associated enzload]]),0)</f>
        <v>27141.277792879999</v>
      </c>
      <c r="Q2964" s="1" t="str">
        <f>"'"&amp;Table5[[#This Row],[rxn]]&amp;"'"&amp;CHAR(9)&amp;Table5[[#This Row],[kapp + (slack_ub - slack_lb)/enzload]]</f>
        <v>'RXN-DHFt_c_m_FWD-SPONT'	27141.27779288</v>
      </c>
      <c r="R2964" s="1">
        <f>_xlfn.XLOOKUP(Table5[[#This Row],[rxn]],Table38[name],Table38[flux],0)</f>
        <v>0</v>
      </c>
      <c r="S2964" s="1">
        <f>_xlfn.XLOOKUP(SUBSTITUTE(Table5[[#This Row],[rxn]],"RXN-","ENZLOAD-"),Table38[name],Table38[flux],0)</f>
        <v>0</v>
      </c>
      <c r="T2964" s="1" t="b">
        <f>AND(Table5[[#This Row],[ENZLOAD flux in kapp-slack.gms]]=0,Table5[[#This Row],[flux in kapp-slack.gms]]&lt;&gt;0,NOT(Table5[[#This Row],[spont or unknown?]]))</f>
        <v>0</v>
      </c>
      <c r="U2964" s="1" t="b">
        <f>OR(_xlfn.TEXTAFTER(Table5[[#This Row],[rxn]],"-",-1)="SPONT",_xlfn.TEXTAFTER(Table5[[#This Row],[rxn]],"-",-1)="UNKNOWN")</f>
        <v>1</v>
      </c>
      <c r="V2964" s="1">
        <f>_xlfn.XLOOKUP(SUBSTITUTE(Table5[[#This Row],[rxn]],"RXN-","ENZLOAD-"),Table4[rxn],Table4[ub],0)</f>
        <v>0</v>
      </c>
      <c r="W2964" s="1" t="b">
        <f>AND(Table5[[#This Row],[FVA ENZLOAD flux UB]]=0,Table5[[#This Row],[ENZ not made when it should be?]])</f>
        <v>0</v>
      </c>
    </row>
    <row r="2965" spans="6:23" hidden="1">
      <c r="F2965" s="1" t="s">
        <v>7613</v>
      </c>
      <c r="G2965" s="1" t="str">
        <f>_xlfn.TEXTBEFORE(Table5[[#This Row],[rxn     kapp_old        kapp_slack_ub   kapp_slack_lb]]," ")</f>
        <v>RXN-DHFt_c_m_REV-SPONT</v>
      </c>
      <c r="H296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96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965" s="1">
        <f>_xlfn.NUMBERVALUE(_xlfn.TEXTAFTER(Table5[[#This Row],[rxn     kapp_old        kapp_slack_ub   kapp_slack_lb]]," ",-1))</f>
        <v>0</v>
      </c>
      <c r="K2965" s="1">
        <f>_xlfn.XLOOKUP(SUBSTITUTE(Table5[[#This Row],[rxn]],"RXN-","ENZLOAD-"),ENZLOAD[name],ENZLOAD[flux],0)</f>
        <v>0</v>
      </c>
      <c r="L2965" s="1" t="str">
        <f>"'"&amp;Table5[[#This Row],[rxn]]&amp;"'"&amp;CHAR(9)&amp;IF(AND(Table5[[#This Row],[kapp_slack_ub]]&lt;&gt;0,Table5[[#This Row],[kapp_old]]&lt;$F$1),$F$1,Table5[[#This Row],[kapp_old]])</f>
        <v>'RXN-DHFt_c_m_REV-SPONT'	27141.27779288</v>
      </c>
      <c r="M2965" s="1">
        <f>_xlfn.XLOOKUP(Table5[[#This Row],[rxn]],Table3[name],Table3[flux],$F$1)</f>
        <v>27141.277792879999</v>
      </c>
      <c r="N2965" s="1" t="str">
        <f>IFERROR(Table5[[#This Row],[min flux]]/Table5[[#This Row],[associated enzload]],"")</f>
        <v/>
      </c>
      <c r="O2965" s="1">
        <f>_xlfn.NUMBERVALUE(IF(Table5[[#This Row],[flux/enzload]]="","",ABS($N$1-Table5[[#This Row],[flux/enzload]])))</f>
        <v>0</v>
      </c>
      <c r="P2965" s="1">
        <f>Table5[[#This Row],[kapp_old]]+IFERROR(((Table5[[#This Row],[kapp_slack_ub]]-Table5[[#This Row],[kapp_slack_lb]])/Table5[[#This Row],[associated enzload]]),0)</f>
        <v>27141.277792879999</v>
      </c>
      <c r="Q2965" s="1" t="str">
        <f>"'"&amp;Table5[[#This Row],[rxn]]&amp;"'"&amp;CHAR(9)&amp;Table5[[#This Row],[kapp + (slack_ub - slack_lb)/enzload]]</f>
        <v>'RXN-DHFt_c_m_REV-SPONT'	27141.27779288</v>
      </c>
      <c r="R2965" s="1">
        <f>_xlfn.XLOOKUP(Table5[[#This Row],[rxn]],Table38[name],Table38[flux],0)</f>
        <v>0</v>
      </c>
      <c r="S2965" s="1">
        <f>_xlfn.XLOOKUP(SUBSTITUTE(Table5[[#This Row],[rxn]],"RXN-","ENZLOAD-"),Table38[name],Table38[flux],0)</f>
        <v>0</v>
      </c>
      <c r="T2965" s="1" t="b">
        <f>AND(Table5[[#This Row],[ENZLOAD flux in kapp-slack.gms]]=0,Table5[[#This Row],[flux in kapp-slack.gms]]&lt;&gt;0,NOT(Table5[[#This Row],[spont or unknown?]]))</f>
        <v>0</v>
      </c>
      <c r="U2965" s="1" t="b">
        <f>OR(_xlfn.TEXTAFTER(Table5[[#This Row],[rxn]],"-",-1)="SPONT",_xlfn.TEXTAFTER(Table5[[#This Row],[rxn]],"-",-1)="UNKNOWN")</f>
        <v>1</v>
      </c>
      <c r="V2965" s="1">
        <f>_xlfn.XLOOKUP(SUBSTITUTE(Table5[[#This Row],[rxn]],"RXN-","ENZLOAD-"),Table4[rxn],Table4[ub],0)</f>
        <v>0</v>
      </c>
      <c r="W2965" s="1" t="b">
        <f>AND(Table5[[#This Row],[FVA ENZLOAD flux UB]]=0,Table5[[#This Row],[ENZ not made when it should be?]])</f>
        <v>0</v>
      </c>
    </row>
    <row r="2966" spans="6:23" hidden="1">
      <c r="F2966" s="1" t="s">
        <v>7615</v>
      </c>
      <c r="G2966" s="1" t="str">
        <f>_xlfn.TEXTBEFORE(Table5[[#This Row],[rxn     kapp_old        kapp_slack_ub   kapp_slack_lb]]," ")</f>
        <v>RXN-DHNPTt_c_m_FWD-SPONT</v>
      </c>
      <c r="H296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96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966" s="1">
        <f>_xlfn.NUMBERVALUE(_xlfn.TEXTAFTER(Table5[[#This Row],[rxn     kapp_old        kapp_slack_ub   kapp_slack_lb]]," ",-1))</f>
        <v>0</v>
      </c>
      <c r="K2966" s="1">
        <f>_xlfn.XLOOKUP(SUBSTITUTE(Table5[[#This Row],[rxn]],"RXN-","ENZLOAD-"),ENZLOAD[name],ENZLOAD[flux],0)</f>
        <v>0</v>
      </c>
      <c r="L2966" s="1" t="str">
        <f>"'"&amp;Table5[[#This Row],[rxn]]&amp;"'"&amp;CHAR(9)&amp;IF(AND(Table5[[#This Row],[kapp_slack_ub]]&lt;&gt;0,Table5[[#This Row],[kapp_old]]&lt;$F$1),$F$1,Table5[[#This Row],[kapp_old]])</f>
        <v>'RXN-DHNPTt_c_m_FWD-SPONT'	27141.27779288</v>
      </c>
      <c r="M2966" s="1">
        <f>_xlfn.XLOOKUP(Table5[[#This Row],[rxn]],Table3[name],Table3[flux],$F$1)</f>
        <v>27141.277792879999</v>
      </c>
      <c r="N2966" s="1" t="str">
        <f>IFERROR(Table5[[#This Row],[min flux]]/Table5[[#This Row],[associated enzload]],"")</f>
        <v/>
      </c>
      <c r="O2966" s="1">
        <f>_xlfn.NUMBERVALUE(IF(Table5[[#This Row],[flux/enzload]]="","",ABS($N$1-Table5[[#This Row],[flux/enzload]])))</f>
        <v>0</v>
      </c>
      <c r="P2966" s="1">
        <f>Table5[[#This Row],[kapp_old]]+IFERROR(((Table5[[#This Row],[kapp_slack_ub]]-Table5[[#This Row],[kapp_slack_lb]])/Table5[[#This Row],[associated enzload]]),0)</f>
        <v>27141.277792879999</v>
      </c>
      <c r="Q2966" s="1" t="str">
        <f>"'"&amp;Table5[[#This Row],[rxn]]&amp;"'"&amp;CHAR(9)&amp;Table5[[#This Row],[kapp + (slack_ub - slack_lb)/enzload]]</f>
        <v>'RXN-DHNPTt_c_m_FWD-SPONT'	27141.27779288</v>
      </c>
      <c r="R2966" s="1">
        <f>_xlfn.XLOOKUP(Table5[[#This Row],[rxn]],Table38[name],Table38[flux],0)</f>
        <v>0</v>
      </c>
      <c r="S2966" s="1">
        <f>_xlfn.XLOOKUP(SUBSTITUTE(Table5[[#This Row],[rxn]],"RXN-","ENZLOAD-"),Table38[name],Table38[flux],0)</f>
        <v>0</v>
      </c>
      <c r="T2966" s="1" t="b">
        <f>AND(Table5[[#This Row],[ENZLOAD flux in kapp-slack.gms]]=0,Table5[[#This Row],[flux in kapp-slack.gms]]&lt;&gt;0,NOT(Table5[[#This Row],[spont or unknown?]]))</f>
        <v>0</v>
      </c>
      <c r="U2966" s="1" t="b">
        <f>OR(_xlfn.TEXTAFTER(Table5[[#This Row],[rxn]],"-",-1)="SPONT",_xlfn.TEXTAFTER(Table5[[#This Row],[rxn]],"-",-1)="UNKNOWN")</f>
        <v>1</v>
      </c>
      <c r="V2966" s="1">
        <f>_xlfn.XLOOKUP(SUBSTITUTE(Table5[[#This Row],[rxn]],"RXN-","ENZLOAD-"),Table4[rxn],Table4[ub],0)</f>
        <v>0</v>
      </c>
      <c r="W2966" s="1" t="b">
        <f>AND(Table5[[#This Row],[FVA ENZLOAD flux UB]]=0,Table5[[#This Row],[ENZ not made when it should be?]])</f>
        <v>0</v>
      </c>
    </row>
    <row r="2967" spans="6:23" hidden="1">
      <c r="F2967" s="1" t="s">
        <v>7616</v>
      </c>
      <c r="G2967" s="1" t="str">
        <f>_xlfn.TEXTBEFORE(Table5[[#This Row],[rxn     kapp_old        kapp_slack_ub   kapp_slack_lb]]," ")</f>
        <v>RXN-DHNPTt_c_m_REV-SPONT</v>
      </c>
      <c r="H296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96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967" s="1">
        <f>_xlfn.NUMBERVALUE(_xlfn.TEXTAFTER(Table5[[#This Row],[rxn     kapp_old        kapp_slack_ub   kapp_slack_lb]]," ",-1))</f>
        <v>0</v>
      </c>
      <c r="K2967" s="1">
        <f>_xlfn.XLOOKUP(SUBSTITUTE(Table5[[#This Row],[rxn]],"RXN-","ENZLOAD-"),ENZLOAD[name],ENZLOAD[flux],0)</f>
        <v>0</v>
      </c>
      <c r="L2967" s="1" t="str">
        <f>"'"&amp;Table5[[#This Row],[rxn]]&amp;"'"&amp;CHAR(9)&amp;IF(AND(Table5[[#This Row],[kapp_slack_ub]]&lt;&gt;0,Table5[[#This Row],[kapp_old]]&lt;$F$1),$F$1,Table5[[#This Row],[kapp_old]])</f>
        <v>'RXN-DHNPTt_c_m_REV-SPONT'	27141.27779288</v>
      </c>
      <c r="M2967" s="1">
        <f>_xlfn.XLOOKUP(Table5[[#This Row],[rxn]],Table3[name],Table3[flux],$F$1)</f>
        <v>27141.277792879999</v>
      </c>
      <c r="N2967" s="1" t="str">
        <f>IFERROR(Table5[[#This Row],[min flux]]/Table5[[#This Row],[associated enzload]],"")</f>
        <v/>
      </c>
      <c r="O2967" s="1">
        <f>_xlfn.NUMBERVALUE(IF(Table5[[#This Row],[flux/enzload]]="","",ABS($N$1-Table5[[#This Row],[flux/enzload]])))</f>
        <v>0</v>
      </c>
      <c r="P2967" s="1">
        <f>Table5[[#This Row],[kapp_old]]+IFERROR(((Table5[[#This Row],[kapp_slack_ub]]-Table5[[#This Row],[kapp_slack_lb]])/Table5[[#This Row],[associated enzload]]),0)</f>
        <v>27141.277792879999</v>
      </c>
      <c r="Q2967" s="1" t="str">
        <f>"'"&amp;Table5[[#This Row],[rxn]]&amp;"'"&amp;CHAR(9)&amp;Table5[[#This Row],[kapp + (slack_ub - slack_lb)/enzload]]</f>
        <v>'RXN-DHNPTt_c_m_REV-SPONT'	27141.27779288</v>
      </c>
      <c r="R2967" s="1">
        <f>_xlfn.XLOOKUP(Table5[[#This Row],[rxn]],Table38[name],Table38[flux],0)</f>
        <v>0</v>
      </c>
      <c r="S2967" s="1">
        <f>_xlfn.XLOOKUP(SUBSTITUTE(Table5[[#This Row],[rxn]],"RXN-","ENZLOAD-"),Table38[name],Table38[flux],0)</f>
        <v>0</v>
      </c>
      <c r="T2967" s="1" t="b">
        <f>AND(Table5[[#This Row],[ENZLOAD flux in kapp-slack.gms]]=0,Table5[[#This Row],[flux in kapp-slack.gms]]&lt;&gt;0,NOT(Table5[[#This Row],[spont or unknown?]]))</f>
        <v>0</v>
      </c>
      <c r="U2967" s="1" t="b">
        <f>OR(_xlfn.TEXTAFTER(Table5[[#This Row],[rxn]],"-",-1)="SPONT",_xlfn.TEXTAFTER(Table5[[#This Row],[rxn]],"-",-1)="UNKNOWN")</f>
        <v>1</v>
      </c>
      <c r="V2967" s="1">
        <f>_xlfn.XLOOKUP(SUBSTITUTE(Table5[[#This Row],[rxn]],"RXN-","ENZLOAD-"),Table4[rxn],Table4[ub],0)</f>
        <v>0</v>
      </c>
      <c r="W2967" s="1" t="b">
        <f>AND(Table5[[#This Row],[FVA ENZLOAD flux UB]]=0,Table5[[#This Row],[ENZ not made when it should be?]])</f>
        <v>0</v>
      </c>
    </row>
    <row r="2968" spans="6:23" hidden="1">
      <c r="F2968" s="1" t="s">
        <v>7620</v>
      </c>
      <c r="G2968" s="1" t="str">
        <f>_xlfn.TEXTBEFORE(Table5[[#This Row],[rxn     kapp_old        kapp_slack_ub   kapp_slack_lb]]," ")</f>
        <v>RXN-DHPM2_c_FWD-rt3509</v>
      </c>
      <c r="H296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96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968" s="1">
        <f>_xlfn.NUMBERVALUE(_xlfn.TEXTAFTER(Table5[[#This Row],[rxn     kapp_old        kapp_slack_ub   kapp_slack_lb]]," ",-1))</f>
        <v>0</v>
      </c>
      <c r="K2968" s="1">
        <f>_xlfn.XLOOKUP(SUBSTITUTE(Table5[[#This Row],[rxn]],"RXN-","ENZLOAD-"),ENZLOAD[name],ENZLOAD[flux],0)</f>
        <v>0</v>
      </c>
      <c r="L2968" s="1" t="str">
        <f>"'"&amp;Table5[[#This Row],[rxn]]&amp;"'"&amp;CHAR(9)&amp;IF(AND(Table5[[#This Row],[kapp_slack_ub]]&lt;&gt;0,Table5[[#This Row],[kapp_old]]&lt;$F$1),$F$1,Table5[[#This Row],[kapp_old]])</f>
        <v>'RXN-DHPM2_c_FWD-rt3509'	27141.27779288</v>
      </c>
      <c r="M2968" s="1">
        <f>_xlfn.XLOOKUP(Table5[[#This Row],[rxn]],Table3[name],Table3[flux],$F$1)</f>
        <v>27141.277792879999</v>
      </c>
      <c r="N2968" s="1" t="str">
        <f>IFERROR(Table5[[#This Row],[min flux]]/Table5[[#This Row],[associated enzload]],"")</f>
        <v/>
      </c>
      <c r="O2968" s="1">
        <f>_xlfn.NUMBERVALUE(IF(Table5[[#This Row],[flux/enzload]]="","",ABS($N$1-Table5[[#This Row],[flux/enzload]])))</f>
        <v>0</v>
      </c>
      <c r="P2968" s="1">
        <f>Table5[[#This Row],[kapp_old]]+IFERROR(((Table5[[#This Row],[kapp_slack_ub]]-Table5[[#This Row],[kapp_slack_lb]])/Table5[[#This Row],[associated enzload]]),0)</f>
        <v>27141.277792879999</v>
      </c>
      <c r="Q2968" s="1" t="str">
        <f>"'"&amp;Table5[[#This Row],[rxn]]&amp;"'"&amp;CHAR(9)&amp;Table5[[#This Row],[kapp + (slack_ub - slack_lb)/enzload]]</f>
        <v>'RXN-DHPM2_c_FWD-rt3509'	27141.27779288</v>
      </c>
      <c r="R2968" s="1">
        <f>_xlfn.XLOOKUP(Table5[[#This Row],[rxn]],Table38[name],Table38[flux],0)</f>
        <v>0</v>
      </c>
      <c r="S2968" s="1">
        <f>_xlfn.XLOOKUP(SUBSTITUTE(Table5[[#This Row],[rxn]],"RXN-","ENZLOAD-"),Table38[name],Table38[flux],0)</f>
        <v>0</v>
      </c>
      <c r="T2968" s="1" t="b">
        <f>AND(Table5[[#This Row],[ENZLOAD flux in kapp-slack.gms]]=0,Table5[[#This Row],[flux in kapp-slack.gms]]&lt;&gt;0,NOT(Table5[[#This Row],[spont or unknown?]]))</f>
        <v>0</v>
      </c>
      <c r="U2968" s="1" t="b">
        <f>OR(_xlfn.TEXTAFTER(Table5[[#This Row],[rxn]],"-",-1)="SPONT",_xlfn.TEXTAFTER(Table5[[#This Row],[rxn]],"-",-1)="UNKNOWN")</f>
        <v>0</v>
      </c>
      <c r="V2968" s="1">
        <f>_xlfn.XLOOKUP(SUBSTITUTE(Table5[[#This Row],[rxn]],"RXN-","ENZLOAD-"),Table4[rxn],Table4[ub],0)</f>
        <v>0.76061014000000005</v>
      </c>
      <c r="W2968" s="1" t="b">
        <f>AND(Table5[[#This Row],[FVA ENZLOAD flux UB]]=0,Table5[[#This Row],[ENZ not made when it should be?]])</f>
        <v>0</v>
      </c>
    </row>
    <row r="2969" spans="6:23" hidden="1">
      <c r="F2969" s="1" t="s">
        <v>7621</v>
      </c>
      <c r="G2969" s="1" t="str">
        <f>_xlfn.TEXTBEFORE(Table5[[#This Row],[rxn     kapp_old        kapp_slack_ub   kapp_slack_lb]]," ")</f>
        <v>RXN-DHPM2_c_REV-rt3509</v>
      </c>
      <c r="H296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96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969" s="1">
        <f>_xlfn.NUMBERVALUE(_xlfn.TEXTAFTER(Table5[[#This Row],[rxn     kapp_old        kapp_slack_ub   kapp_slack_lb]]," ",-1))</f>
        <v>0</v>
      </c>
      <c r="K2969" s="1">
        <f>_xlfn.XLOOKUP(SUBSTITUTE(Table5[[#This Row],[rxn]],"RXN-","ENZLOAD-"),ENZLOAD[name],ENZLOAD[flux],0)</f>
        <v>0</v>
      </c>
      <c r="L2969" s="1" t="str">
        <f>"'"&amp;Table5[[#This Row],[rxn]]&amp;"'"&amp;CHAR(9)&amp;IF(AND(Table5[[#This Row],[kapp_slack_ub]]&lt;&gt;0,Table5[[#This Row],[kapp_old]]&lt;$F$1),$F$1,Table5[[#This Row],[kapp_old]])</f>
        <v>'RXN-DHPM2_c_REV-rt3509'	27141.27779288</v>
      </c>
      <c r="M2969" s="1">
        <f>_xlfn.XLOOKUP(Table5[[#This Row],[rxn]],Table3[name],Table3[flux],$F$1)</f>
        <v>27141.277792879999</v>
      </c>
      <c r="N2969" s="1" t="str">
        <f>IFERROR(Table5[[#This Row],[min flux]]/Table5[[#This Row],[associated enzload]],"")</f>
        <v/>
      </c>
      <c r="O2969" s="1">
        <f>_xlfn.NUMBERVALUE(IF(Table5[[#This Row],[flux/enzload]]="","",ABS($N$1-Table5[[#This Row],[flux/enzload]])))</f>
        <v>0</v>
      </c>
      <c r="P2969" s="1">
        <f>Table5[[#This Row],[kapp_old]]+IFERROR(((Table5[[#This Row],[kapp_slack_ub]]-Table5[[#This Row],[kapp_slack_lb]])/Table5[[#This Row],[associated enzload]]),0)</f>
        <v>27141.277792879999</v>
      </c>
      <c r="Q2969" s="1" t="str">
        <f>"'"&amp;Table5[[#This Row],[rxn]]&amp;"'"&amp;CHAR(9)&amp;Table5[[#This Row],[kapp + (slack_ub - slack_lb)/enzload]]</f>
        <v>'RXN-DHPM2_c_REV-rt3509'	27141.27779288</v>
      </c>
      <c r="R2969" s="1">
        <f>_xlfn.XLOOKUP(Table5[[#This Row],[rxn]],Table38[name],Table38[flux],0)</f>
        <v>0</v>
      </c>
      <c r="S2969" s="1">
        <f>_xlfn.XLOOKUP(SUBSTITUTE(Table5[[#This Row],[rxn]],"RXN-","ENZLOAD-"),Table38[name],Table38[flux],0)</f>
        <v>0</v>
      </c>
      <c r="T2969" s="1" t="b">
        <f>AND(Table5[[#This Row],[ENZLOAD flux in kapp-slack.gms]]=0,Table5[[#This Row],[flux in kapp-slack.gms]]&lt;&gt;0,NOT(Table5[[#This Row],[spont or unknown?]]))</f>
        <v>0</v>
      </c>
      <c r="U2969" s="1" t="b">
        <f>OR(_xlfn.TEXTAFTER(Table5[[#This Row],[rxn]],"-",-1)="SPONT",_xlfn.TEXTAFTER(Table5[[#This Row],[rxn]],"-",-1)="UNKNOWN")</f>
        <v>0</v>
      </c>
      <c r="V2969" s="1">
        <f>_xlfn.XLOOKUP(SUBSTITUTE(Table5[[#This Row],[rxn]],"RXN-","ENZLOAD-"),Table4[rxn],Table4[ub],0)</f>
        <v>0.76061014000000005</v>
      </c>
      <c r="W2969" s="1" t="b">
        <f>AND(Table5[[#This Row],[FVA ENZLOAD flux UB]]=0,Table5[[#This Row],[ENZ not made when it should be?]])</f>
        <v>0</v>
      </c>
    </row>
    <row r="2970" spans="6:23" hidden="1">
      <c r="F2970" s="1" t="s">
        <v>7624</v>
      </c>
      <c r="G2970" s="1" t="str">
        <f>_xlfn.TEXTBEFORE(Table5[[#This Row],[rxn     kapp_old        kapp_slack_ub   kapp_slack_lb]]," ")</f>
        <v>RXN-DHPTt_c_m_FWD-SPONT</v>
      </c>
      <c r="H297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97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970" s="1">
        <f>_xlfn.NUMBERVALUE(_xlfn.TEXTAFTER(Table5[[#This Row],[rxn     kapp_old        kapp_slack_ub   kapp_slack_lb]]," ",-1))</f>
        <v>0</v>
      </c>
      <c r="K2970" s="1">
        <f>_xlfn.XLOOKUP(SUBSTITUTE(Table5[[#This Row],[rxn]],"RXN-","ENZLOAD-"),ENZLOAD[name],ENZLOAD[flux],0)</f>
        <v>0</v>
      </c>
      <c r="L2970" s="1" t="str">
        <f>"'"&amp;Table5[[#This Row],[rxn]]&amp;"'"&amp;CHAR(9)&amp;IF(AND(Table5[[#This Row],[kapp_slack_ub]]&lt;&gt;0,Table5[[#This Row],[kapp_old]]&lt;$F$1),$F$1,Table5[[#This Row],[kapp_old]])</f>
        <v>'RXN-DHPTt_c_m_FWD-SPONT'	27141.27779288</v>
      </c>
      <c r="M2970" s="1">
        <f>_xlfn.XLOOKUP(Table5[[#This Row],[rxn]],Table3[name],Table3[flux],$F$1)</f>
        <v>27141.277792879999</v>
      </c>
      <c r="N2970" s="1" t="str">
        <f>IFERROR(Table5[[#This Row],[min flux]]/Table5[[#This Row],[associated enzload]],"")</f>
        <v/>
      </c>
      <c r="O2970" s="1">
        <f>_xlfn.NUMBERVALUE(IF(Table5[[#This Row],[flux/enzload]]="","",ABS($N$1-Table5[[#This Row],[flux/enzload]])))</f>
        <v>0</v>
      </c>
      <c r="P2970" s="1">
        <f>Table5[[#This Row],[kapp_old]]+IFERROR(((Table5[[#This Row],[kapp_slack_ub]]-Table5[[#This Row],[kapp_slack_lb]])/Table5[[#This Row],[associated enzload]]),0)</f>
        <v>27141.277792879999</v>
      </c>
      <c r="Q2970" s="1" t="str">
        <f>"'"&amp;Table5[[#This Row],[rxn]]&amp;"'"&amp;CHAR(9)&amp;Table5[[#This Row],[kapp + (slack_ub - slack_lb)/enzload]]</f>
        <v>'RXN-DHPTt_c_m_FWD-SPONT'	27141.27779288</v>
      </c>
      <c r="R2970" s="1">
        <f>_xlfn.XLOOKUP(Table5[[#This Row],[rxn]],Table38[name],Table38[flux],0)</f>
        <v>0</v>
      </c>
      <c r="S2970" s="1">
        <f>_xlfn.XLOOKUP(SUBSTITUTE(Table5[[#This Row],[rxn]],"RXN-","ENZLOAD-"),Table38[name],Table38[flux],0)</f>
        <v>0</v>
      </c>
      <c r="T2970" s="1" t="b">
        <f>AND(Table5[[#This Row],[ENZLOAD flux in kapp-slack.gms]]=0,Table5[[#This Row],[flux in kapp-slack.gms]]&lt;&gt;0,NOT(Table5[[#This Row],[spont or unknown?]]))</f>
        <v>0</v>
      </c>
      <c r="U2970" s="1" t="b">
        <f>OR(_xlfn.TEXTAFTER(Table5[[#This Row],[rxn]],"-",-1)="SPONT",_xlfn.TEXTAFTER(Table5[[#This Row],[rxn]],"-",-1)="UNKNOWN")</f>
        <v>1</v>
      </c>
      <c r="V2970" s="1">
        <f>_xlfn.XLOOKUP(SUBSTITUTE(Table5[[#This Row],[rxn]],"RXN-","ENZLOAD-"),Table4[rxn],Table4[ub],0)</f>
        <v>0</v>
      </c>
      <c r="W2970" s="1" t="b">
        <f>AND(Table5[[#This Row],[FVA ENZLOAD flux UB]]=0,Table5[[#This Row],[ENZ not made when it should be?]])</f>
        <v>0</v>
      </c>
    </row>
    <row r="2971" spans="6:23" hidden="1">
      <c r="F2971" s="1" t="s">
        <v>7625</v>
      </c>
      <c r="G2971" s="1" t="str">
        <f>_xlfn.TEXTBEFORE(Table5[[#This Row],[rxn     kapp_old        kapp_slack_ub   kapp_slack_lb]]," ")</f>
        <v>RXN-DHPTt_c_m_REV-SPONT</v>
      </c>
      <c r="H297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97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971" s="1">
        <f>_xlfn.NUMBERVALUE(_xlfn.TEXTAFTER(Table5[[#This Row],[rxn     kapp_old        kapp_slack_ub   kapp_slack_lb]]," ",-1))</f>
        <v>0</v>
      </c>
      <c r="K2971" s="1">
        <f>_xlfn.XLOOKUP(SUBSTITUTE(Table5[[#This Row],[rxn]],"RXN-","ENZLOAD-"),ENZLOAD[name],ENZLOAD[flux],0)</f>
        <v>0</v>
      </c>
      <c r="L2971" s="1" t="str">
        <f>"'"&amp;Table5[[#This Row],[rxn]]&amp;"'"&amp;CHAR(9)&amp;IF(AND(Table5[[#This Row],[kapp_slack_ub]]&lt;&gt;0,Table5[[#This Row],[kapp_old]]&lt;$F$1),$F$1,Table5[[#This Row],[kapp_old]])</f>
        <v>'RXN-DHPTt_c_m_REV-SPONT'	27141.27779288</v>
      </c>
      <c r="M2971" s="1">
        <f>_xlfn.XLOOKUP(Table5[[#This Row],[rxn]],Table3[name],Table3[flux],$F$1)</f>
        <v>27141.277792879999</v>
      </c>
      <c r="N2971" s="1" t="str">
        <f>IFERROR(Table5[[#This Row],[min flux]]/Table5[[#This Row],[associated enzload]],"")</f>
        <v/>
      </c>
      <c r="O2971" s="1">
        <f>_xlfn.NUMBERVALUE(IF(Table5[[#This Row],[flux/enzload]]="","",ABS($N$1-Table5[[#This Row],[flux/enzload]])))</f>
        <v>0</v>
      </c>
      <c r="P2971" s="1">
        <f>Table5[[#This Row],[kapp_old]]+IFERROR(((Table5[[#This Row],[kapp_slack_ub]]-Table5[[#This Row],[kapp_slack_lb]])/Table5[[#This Row],[associated enzload]]),0)</f>
        <v>27141.277792879999</v>
      </c>
      <c r="Q2971" s="1" t="str">
        <f>"'"&amp;Table5[[#This Row],[rxn]]&amp;"'"&amp;CHAR(9)&amp;Table5[[#This Row],[kapp + (slack_ub - slack_lb)/enzload]]</f>
        <v>'RXN-DHPTt_c_m_REV-SPONT'	27141.27779288</v>
      </c>
      <c r="R2971" s="1">
        <f>_xlfn.XLOOKUP(Table5[[#This Row],[rxn]],Table38[name],Table38[flux],0)</f>
        <v>0</v>
      </c>
      <c r="S2971" s="1">
        <f>_xlfn.XLOOKUP(SUBSTITUTE(Table5[[#This Row],[rxn]],"RXN-","ENZLOAD-"),Table38[name],Table38[flux],0)</f>
        <v>0</v>
      </c>
      <c r="T2971" s="1" t="b">
        <f>AND(Table5[[#This Row],[ENZLOAD flux in kapp-slack.gms]]=0,Table5[[#This Row],[flux in kapp-slack.gms]]&lt;&gt;0,NOT(Table5[[#This Row],[spont or unknown?]]))</f>
        <v>0</v>
      </c>
      <c r="U2971" s="1" t="b">
        <f>OR(_xlfn.TEXTAFTER(Table5[[#This Row],[rxn]],"-",-1)="SPONT",_xlfn.TEXTAFTER(Table5[[#This Row],[rxn]],"-",-1)="UNKNOWN")</f>
        <v>1</v>
      </c>
      <c r="V2971" s="1">
        <f>_xlfn.XLOOKUP(SUBSTITUTE(Table5[[#This Row],[rxn]],"RXN-","ENZLOAD-"),Table4[rxn],Table4[ub],0)</f>
        <v>0</v>
      </c>
      <c r="W2971" s="1" t="b">
        <f>AND(Table5[[#This Row],[FVA ENZLOAD flux UB]]=0,Table5[[#This Row],[ENZ not made when it should be?]])</f>
        <v>0</v>
      </c>
    </row>
    <row r="2972" spans="6:23" hidden="1">
      <c r="F2972" s="1" t="s">
        <v>7630</v>
      </c>
      <c r="G2972" s="1" t="str">
        <f>_xlfn.TEXTBEFORE(Table5[[#This Row],[rxn     kapp_old        kapp_slack_ub   kapp_slack_lb]]," ")</f>
        <v>RXN-DINt_c_e_FWD-SPONT</v>
      </c>
      <c r="H297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97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972" s="1">
        <f>_xlfn.NUMBERVALUE(_xlfn.TEXTAFTER(Table5[[#This Row],[rxn     kapp_old        kapp_slack_ub   kapp_slack_lb]]," ",-1))</f>
        <v>0</v>
      </c>
      <c r="K2972" s="1">
        <f>_xlfn.XLOOKUP(SUBSTITUTE(Table5[[#This Row],[rxn]],"RXN-","ENZLOAD-"),ENZLOAD[name],ENZLOAD[flux],0)</f>
        <v>0</v>
      </c>
      <c r="L2972" s="1" t="str">
        <f>"'"&amp;Table5[[#This Row],[rxn]]&amp;"'"&amp;CHAR(9)&amp;IF(AND(Table5[[#This Row],[kapp_slack_ub]]&lt;&gt;0,Table5[[#This Row],[kapp_old]]&lt;$F$1),$F$1,Table5[[#This Row],[kapp_old]])</f>
        <v>'RXN-DINt_c_e_FWD-SPONT'	27141.27779288</v>
      </c>
      <c r="M2972" s="1">
        <f>_xlfn.XLOOKUP(Table5[[#This Row],[rxn]],Table3[name],Table3[flux],$F$1)</f>
        <v>27141.277792879999</v>
      </c>
      <c r="N2972" s="1" t="str">
        <f>IFERROR(Table5[[#This Row],[min flux]]/Table5[[#This Row],[associated enzload]],"")</f>
        <v/>
      </c>
      <c r="O2972" s="1">
        <f>_xlfn.NUMBERVALUE(IF(Table5[[#This Row],[flux/enzload]]="","",ABS($N$1-Table5[[#This Row],[flux/enzload]])))</f>
        <v>0</v>
      </c>
      <c r="P2972" s="1">
        <f>Table5[[#This Row],[kapp_old]]+IFERROR(((Table5[[#This Row],[kapp_slack_ub]]-Table5[[#This Row],[kapp_slack_lb]])/Table5[[#This Row],[associated enzload]]),0)</f>
        <v>27141.277792879999</v>
      </c>
      <c r="Q2972" s="1" t="str">
        <f>"'"&amp;Table5[[#This Row],[rxn]]&amp;"'"&amp;CHAR(9)&amp;Table5[[#This Row],[kapp + (slack_ub - slack_lb)/enzload]]</f>
        <v>'RXN-DINt_c_e_FWD-SPONT'	27141.27779288</v>
      </c>
      <c r="R2972" s="1">
        <f>_xlfn.XLOOKUP(Table5[[#This Row],[rxn]],Table38[name],Table38[flux],0)</f>
        <v>0</v>
      </c>
      <c r="S2972" s="1">
        <f>_xlfn.XLOOKUP(SUBSTITUTE(Table5[[#This Row],[rxn]],"RXN-","ENZLOAD-"),Table38[name],Table38[flux],0)</f>
        <v>0</v>
      </c>
      <c r="T2972" s="1" t="b">
        <f>AND(Table5[[#This Row],[ENZLOAD flux in kapp-slack.gms]]=0,Table5[[#This Row],[flux in kapp-slack.gms]]&lt;&gt;0,NOT(Table5[[#This Row],[spont or unknown?]]))</f>
        <v>0</v>
      </c>
      <c r="U2972" s="1" t="b">
        <f>OR(_xlfn.TEXTAFTER(Table5[[#This Row],[rxn]],"-",-1)="SPONT",_xlfn.TEXTAFTER(Table5[[#This Row],[rxn]],"-",-1)="UNKNOWN")</f>
        <v>1</v>
      </c>
      <c r="V2972" s="1">
        <f>_xlfn.XLOOKUP(SUBSTITUTE(Table5[[#This Row],[rxn]],"RXN-","ENZLOAD-"),Table4[rxn],Table4[ub],0)</f>
        <v>0</v>
      </c>
      <c r="W2972" s="1" t="b">
        <f>AND(Table5[[#This Row],[FVA ENZLOAD flux UB]]=0,Table5[[#This Row],[ENZ not made when it should be?]])</f>
        <v>0</v>
      </c>
    </row>
    <row r="2973" spans="6:23" hidden="1">
      <c r="F2973" s="1" t="s">
        <v>7633</v>
      </c>
      <c r="G2973" s="1" t="str">
        <f>_xlfn.TEXTBEFORE(Table5[[#This Row],[rxn     kapp_old        kapp_slack_ub   kapp_slack_lb]]," ")</f>
        <v>RXN-DKMPPH_c_FWD-rt7962_DKMPPH_c</v>
      </c>
      <c r="H297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97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973" s="1">
        <f>_xlfn.NUMBERVALUE(_xlfn.TEXTAFTER(Table5[[#This Row],[rxn     kapp_old        kapp_slack_ub   kapp_slack_lb]]," ",-1))</f>
        <v>0</v>
      </c>
      <c r="K2973" s="1">
        <f>_xlfn.XLOOKUP(SUBSTITUTE(Table5[[#This Row],[rxn]],"RXN-","ENZLOAD-"),ENZLOAD[name],ENZLOAD[flux],0)</f>
        <v>0</v>
      </c>
      <c r="L2973" s="1" t="str">
        <f>"'"&amp;Table5[[#This Row],[rxn]]&amp;"'"&amp;CHAR(9)&amp;IF(AND(Table5[[#This Row],[kapp_slack_ub]]&lt;&gt;0,Table5[[#This Row],[kapp_old]]&lt;$F$1),$F$1,Table5[[#This Row],[kapp_old]])</f>
        <v>'RXN-DKMPPH_c_FWD-rt7962_DKMPPH_c'	27141.27779288</v>
      </c>
      <c r="M2973" s="1">
        <f>_xlfn.XLOOKUP(Table5[[#This Row],[rxn]],Table3[name],Table3[flux],$F$1)</f>
        <v>3.7929005255074E-5</v>
      </c>
      <c r="N2973" s="1" t="str">
        <f>IFERROR(Table5[[#This Row],[min flux]]/Table5[[#This Row],[associated enzload]],"")</f>
        <v/>
      </c>
      <c r="O2973" s="1">
        <f>_xlfn.NUMBERVALUE(IF(Table5[[#This Row],[flux/enzload]]="","",ABS($N$1-Table5[[#This Row],[flux/enzload]])))</f>
        <v>0</v>
      </c>
      <c r="P2973" s="1">
        <f>Table5[[#This Row],[kapp_old]]+IFERROR(((Table5[[#This Row],[kapp_slack_ub]]-Table5[[#This Row],[kapp_slack_lb]])/Table5[[#This Row],[associated enzload]]),0)</f>
        <v>27141.277792879999</v>
      </c>
      <c r="Q2973" s="1" t="str">
        <f>"'"&amp;Table5[[#This Row],[rxn]]&amp;"'"&amp;CHAR(9)&amp;Table5[[#This Row],[kapp + (slack_ub - slack_lb)/enzload]]</f>
        <v>'RXN-DKMPPH_c_FWD-rt7962_DKMPPH_c'	27141.27779288</v>
      </c>
      <c r="R2973" s="1">
        <f>_xlfn.XLOOKUP(Table5[[#This Row],[rxn]],Table38[name],Table38[flux],0)</f>
        <v>3.8585456522999997E-5</v>
      </c>
      <c r="S2973" s="1">
        <f>_xlfn.XLOOKUP(SUBSTITUTE(Table5[[#This Row],[rxn]],"RXN-","ENZLOAD-"),Table38[name],Table38[flux],0)</f>
        <v>5.4957799999999996E-10</v>
      </c>
      <c r="T2973" s="1" t="b">
        <f>AND(Table5[[#This Row],[ENZLOAD flux in kapp-slack.gms]]=0,Table5[[#This Row],[flux in kapp-slack.gms]]&lt;&gt;0,NOT(Table5[[#This Row],[spont or unknown?]]))</f>
        <v>0</v>
      </c>
      <c r="U2973" s="1" t="b">
        <f>OR(_xlfn.TEXTAFTER(Table5[[#This Row],[rxn]],"-",-1)="SPONT",_xlfn.TEXTAFTER(Table5[[#This Row],[rxn]],"-",-1)="UNKNOWN")</f>
        <v>0</v>
      </c>
      <c r="V2973" s="1">
        <f>_xlfn.XLOOKUP(SUBSTITUTE(Table5[[#This Row],[rxn]],"RXN-","ENZLOAD-"),Table4[rxn],Table4[ub],0)</f>
        <v>2.1276092800000002</v>
      </c>
      <c r="W2973" s="1" t="b">
        <f>AND(Table5[[#This Row],[FVA ENZLOAD flux UB]]=0,Table5[[#This Row],[ENZ not made when it should be?]])</f>
        <v>0</v>
      </c>
    </row>
    <row r="2974" spans="6:23" hidden="1">
      <c r="F2974" s="1" t="s">
        <v>7634</v>
      </c>
      <c r="G2974" s="1" t="str">
        <f>_xlfn.TEXTBEFORE(Table5[[#This Row],[rxn     kapp_old        kapp_slack_ub   kapp_slack_lb]]," ")</f>
        <v>RXN-DM_gcald_c_FWD-UNKNOWN</v>
      </c>
      <c r="H297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97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974" s="1">
        <f>_xlfn.NUMBERVALUE(_xlfn.TEXTAFTER(Table5[[#This Row],[rxn     kapp_old        kapp_slack_ub   kapp_slack_lb]]," ",-1))</f>
        <v>0</v>
      </c>
      <c r="K2974" s="1">
        <f>_xlfn.XLOOKUP(SUBSTITUTE(Table5[[#This Row],[rxn]],"RXN-","ENZLOAD-"),ENZLOAD[name],ENZLOAD[flux],0)</f>
        <v>0</v>
      </c>
      <c r="L2974" s="1" t="str">
        <f>"'"&amp;Table5[[#This Row],[rxn]]&amp;"'"&amp;CHAR(9)&amp;IF(AND(Table5[[#This Row],[kapp_slack_ub]]&lt;&gt;0,Table5[[#This Row],[kapp_old]]&lt;$F$1),$F$1,Table5[[#This Row],[kapp_old]])</f>
        <v>'RXN-DM_gcald_c_FWD-UNKNOWN'	27141.27779288</v>
      </c>
      <c r="M2974" s="1">
        <f>_xlfn.XLOOKUP(Table5[[#This Row],[rxn]],Table3[name],Table3[flux],$F$1)</f>
        <v>27141.277792879999</v>
      </c>
      <c r="N2974" s="1" t="str">
        <f>IFERROR(Table5[[#This Row],[min flux]]/Table5[[#This Row],[associated enzload]],"")</f>
        <v/>
      </c>
      <c r="O2974" s="1">
        <f>_xlfn.NUMBERVALUE(IF(Table5[[#This Row],[flux/enzload]]="","",ABS($N$1-Table5[[#This Row],[flux/enzload]])))</f>
        <v>0</v>
      </c>
      <c r="P2974" s="1">
        <f>Table5[[#This Row],[kapp_old]]+IFERROR(((Table5[[#This Row],[kapp_slack_ub]]-Table5[[#This Row],[kapp_slack_lb]])/Table5[[#This Row],[associated enzload]]),0)</f>
        <v>27141.277792879999</v>
      </c>
      <c r="Q2974" s="1" t="str">
        <f>"'"&amp;Table5[[#This Row],[rxn]]&amp;"'"&amp;CHAR(9)&amp;Table5[[#This Row],[kapp + (slack_ub - slack_lb)/enzload]]</f>
        <v>'RXN-DM_gcald_c_FWD-UNKNOWN'	27141.27779288</v>
      </c>
      <c r="R2974" s="1">
        <f>_xlfn.XLOOKUP(Table5[[#This Row],[rxn]],Table38[name],Table38[flux],0)</f>
        <v>0</v>
      </c>
      <c r="S2974" s="1">
        <f>_xlfn.XLOOKUP(SUBSTITUTE(Table5[[#This Row],[rxn]],"RXN-","ENZLOAD-"),Table38[name],Table38[flux],0)</f>
        <v>0</v>
      </c>
      <c r="T2974" s="1" t="b">
        <f>AND(Table5[[#This Row],[ENZLOAD flux in kapp-slack.gms]]=0,Table5[[#This Row],[flux in kapp-slack.gms]]&lt;&gt;0,NOT(Table5[[#This Row],[spont or unknown?]]))</f>
        <v>0</v>
      </c>
      <c r="U2974" s="1" t="b">
        <f>OR(_xlfn.TEXTAFTER(Table5[[#This Row],[rxn]],"-",-1)="SPONT",_xlfn.TEXTAFTER(Table5[[#This Row],[rxn]],"-",-1)="UNKNOWN")</f>
        <v>1</v>
      </c>
      <c r="V2974" s="1">
        <f>_xlfn.XLOOKUP(SUBSTITUTE(Table5[[#This Row],[rxn]],"RXN-","ENZLOAD-"),Table4[rxn],Table4[ub],0)</f>
        <v>0</v>
      </c>
      <c r="W2974" s="1" t="b">
        <f>AND(Table5[[#This Row],[FVA ENZLOAD flux UB]]=0,Table5[[#This Row],[ENZ not made when it should be?]])</f>
        <v>0</v>
      </c>
    </row>
    <row r="2975" spans="6:23" hidden="1">
      <c r="F2975" s="1" t="s">
        <v>7636</v>
      </c>
      <c r="G2975" s="1" t="str">
        <f>_xlfn.TEXTBEFORE(Table5[[#This Row],[rxn     kapp_old        kapp_slack_ub   kapp_slack_lb]]," ")</f>
        <v>RXN-DNADt_c_n_FWD-SPONT</v>
      </c>
      <c r="H297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97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975" s="1">
        <f>_xlfn.NUMBERVALUE(_xlfn.TEXTAFTER(Table5[[#This Row],[rxn     kapp_old        kapp_slack_ub   kapp_slack_lb]]," ",-1))</f>
        <v>0</v>
      </c>
      <c r="K2975" s="1">
        <f>_xlfn.XLOOKUP(SUBSTITUTE(Table5[[#This Row],[rxn]],"RXN-","ENZLOAD-"),ENZLOAD[name],ENZLOAD[flux],0)</f>
        <v>0</v>
      </c>
      <c r="L2975" s="1" t="str">
        <f>"'"&amp;Table5[[#This Row],[rxn]]&amp;"'"&amp;CHAR(9)&amp;IF(AND(Table5[[#This Row],[kapp_slack_ub]]&lt;&gt;0,Table5[[#This Row],[kapp_old]]&lt;$F$1),$F$1,Table5[[#This Row],[kapp_old]])</f>
        <v>'RXN-DNADt_c_n_FWD-SPONT'	27141.27779288</v>
      </c>
      <c r="M2975" s="1">
        <f>_xlfn.XLOOKUP(Table5[[#This Row],[rxn]],Table3[name],Table3[flux],$F$1)</f>
        <v>27141.277792879999</v>
      </c>
      <c r="N2975" s="1" t="str">
        <f>IFERROR(Table5[[#This Row],[min flux]]/Table5[[#This Row],[associated enzload]],"")</f>
        <v/>
      </c>
      <c r="O2975" s="1">
        <f>_xlfn.NUMBERVALUE(IF(Table5[[#This Row],[flux/enzload]]="","",ABS($N$1-Table5[[#This Row],[flux/enzload]])))</f>
        <v>0</v>
      </c>
      <c r="P2975" s="1">
        <f>Table5[[#This Row],[kapp_old]]+IFERROR(((Table5[[#This Row],[kapp_slack_ub]]-Table5[[#This Row],[kapp_slack_lb]])/Table5[[#This Row],[associated enzload]]),0)</f>
        <v>27141.277792879999</v>
      </c>
      <c r="Q2975" s="1" t="str">
        <f>"'"&amp;Table5[[#This Row],[rxn]]&amp;"'"&amp;CHAR(9)&amp;Table5[[#This Row],[kapp + (slack_ub - slack_lb)/enzload]]</f>
        <v>'RXN-DNADt_c_n_FWD-SPONT'	27141.27779288</v>
      </c>
      <c r="R2975" s="1">
        <f>_xlfn.XLOOKUP(Table5[[#This Row],[rxn]],Table38[name],Table38[flux],0)</f>
        <v>0</v>
      </c>
      <c r="S2975" s="1">
        <f>_xlfn.XLOOKUP(SUBSTITUTE(Table5[[#This Row],[rxn]],"RXN-","ENZLOAD-"),Table38[name],Table38[flux],0)</f>
        <v>0</v>
      </c>
      <c r="T2975" s="1" t="b">
        <f>AND(Table5[[#This Row],[ENZLOAD flux in kapp-slack.gms]]=0,Table5[[#This Row],[flux in kapp-slack.gms]]&lt;&gt;0,NOT(Table5[[#This Row],[spont or unknown?]]))</f>
        <v>0</v>
      </c>
      <c r="U2975" s="1" t="b">
        <f>OR(_xlfn.TEXTAFTER(Table5[[#This Row],[rxn]],"-",-1)="SPONT",_xlfn.TEXTAFTER(Table5[[#This Row],[rxn]],"-",-1)="UNKNOWN")</f>
        <v>1</v>
      </c>
      <c r="V2975" s="1">
        <f>_xlfn.XLOOKUP(SUBSTITUTE(Table5[[#This Row],[rxn]],"RXN-","ENZLOAD-"),Table4[rxn],Table4[ub],0)</f>
        <v>0</v>
      </c>
      <c r="W2975" s="1" t="b">
        <f>AND(Table5[[#This Row],[FVA ENZLOAD flux UB]]=0,Table5[[#This Row],[ENZ not made when it should be?]])</f>
        <v>0</v>
      </c>
    </row>
    <row r="2976" spans="6:23" hidden="1">
      <c r="F2976" s="1" t="s">
        <v>7637</v>
      </c>
      <c r="G2976" s="1" t="str">
        <f>_xlfn.TEXTBEFORE(Table5[[#This Row],[rxn     kapp_old        kapp_slack_ub   kapp_slack_lb]]," ")</f>
        <v>RXN-DNADt_c_n_REV-SPONT</v>
      </c>
      <c r="H297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97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976" s="1">
        <f>_xlfn.NUMBERVALUE(_xlfn.TEXTAFTER(Table5[[#This Row],[rxn     kapp_old        kapp_slack_ub   kapp_slack_lb]]," ",-1))</f>
        <v>0</v>
      </c>
      <c r="K2976" s="1">
        <f>_xlfn.XLOOKUP(SUBSTITUTE(Table5[[#This Row],[rxn]],"RXN-","ENZLOAD-"),ENZLOAD[name],ENZLOAD[flux],0)</f>
        <v>0</v>
      </c>
      <c r="L2976" s="1" t="str">
        <f>"'"&amp;Table5[[#This Row],[rxn]]&amp;"'"&amp;CHAR(9)&amp;IF(AND(Table5[[#This Row],[kapp_slack_ub]]&lt;&gt;0,Table5[[#This Row],[kapp_old]]&lt;$F$1),$F$1,Table5[[#This Row],[kapp_old]])</f>
        <v>'RXN-DNADt_c_n_REV-SPONT'	27141.27779288</v>
      </c>
      <c r="M2976" s="1">
        <f>_xlfn.XLOOKUP(Table5[[#This Row],[rxn]],Table3[name],Table3[flux],$F$1)</f>
        <v>27141.277792879999</v>
      </c>
      <c r="N2976" s="1" t="str">
        <f>IFERROR(Table5[[#This Row],[min flux]]/Table5[[#This Row],[associated enzload]],"")</f>
        <v/>
      </c>
      <c r="O2976" s="1">
        <f>_xlfn.NUMBERVALUE(IF(Table5[[#This Row],[flux/enzload]]="","",ABS($N$1-Table5[[#This Row],[flux/enzload]])))</f>
        <v>0</v>
      </c>
      <c r="P2976" s="1">
        <f>Table5[[#This Row],[kapp_old]]+IFERROR(((Table5[[#This Row],[kapp_slack_ub]]-Table5[[#This Row],[kapp_slack_lb]])/Table5[[#This Row],[associated enzload]]),0)</f>
        <v>27141.277792879999</v>
      </c>
      <c r="Q2976" s="1" t="str">
        <f>"'"&amp;Table5[[#This Row],[rxn]]&amp;"'"&amp;CHAR(9)&amp;Table5[[#This Row],[kapp + (slack_ub - slack_lb)/enzload]]</f>
        <v>'RXN-DNADt_c_n_REV-SPONT'	27141.27779288</v>
      </c>
      <c r="R2976" s="1">
        <f>_xlfn.XLOOKUP(Table5[[#This Row],[rxn]],Table38[name],Table38[flux],0)</f>
        <v>0</v>
      </c>
      <c r="S2976" s="1">
        <f>_xlfn.XLOOKUP(SUBSTITUTE(Table5[[#This Row],[rxn]],"RXN-","ENZLOAD-"),Table38[name],Table38[flux],0)</f>
        <v>0</v>
      </c>
      <c r="T2976" s="1" t="b">
        <f>AND(Table5[[#This Row],[ENZLOAD flux in kapp-slack.gms]]=0,Table5[[#This Row],[flux in kapp-slack.gms]]&lt;&gt;0,NOT(Table5[[#This Row],[spont or unknown?]]))</f>
        <v>0</v>
      </c>
      <c r="U2976" s="1" t="b">
        <f>OR(_xlfn.TEXTAFTER(Table5[[#This Row],[rxn]],"-",-1)="SPONT",_xlfn.TEXTAFTER(Table5[[#This Row],[rxn]],"-",-1)="UNKNOWN")</f>
        <v>1</v>
      </c>
      <c r="V2976" s="1">
        <f>_xlfn.XLOOKUP(SUBSTITUTE(Table5[[#This Row],[rxn]],"RXN-","ENZLOAD-"),Table4[rxn],Table4[ub],0)</f>
        <v>0</v>
      </c>
      <c r="W2976" s="1" t="b">
        <f>AND(Table5[[#This Row],[FVA ENZLOAD flux UB]]=0,Table5[[#This Row],[ENZ not made when it should be?]])</f>
        <v>0</v>
      </c>
    </row>
    <row r="2977" spans="6:23" hidden="1">
      <c r="F2977" s="1" t="s">
        <v>7640</v>
      </c>
      <c r="G2977" s="1" t="str">
        <f>_xlfn.TEXTBEFORE(Table5[[#This Row],[rxn     kapp_old        kapp_slack_ub   kapp_slack_lb]]," ")</f>
        <v>RXN-DNTPPA_c_FWD-UNKNOWN</v>
      </c>
      <c r="H297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97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977" s="1">
        <f>_xlfn.NUMBERVALUE(_xlfn.TEXTAFTER(Table5[[#This Row],[rxn     kapp_old        kapp_slack_ub   kapp_slack_lb]]," ",-1))</f>
        <v>0</v>
      </c>
      <c r="K2977" s="1">
        <f>_xlfn.XLOOKUP(SUBSTITUTE(Table5[[#This Row],[rxn]],"RXN-","ENZLOAD-"),ENZLOAD[name],ENZLOAD[flux],0)</f>
        <v>0</v>
      </c>
      <c r="L2977" s="1" t="str">
        <f>"'"&amp;Table5[[#This Row],[rxn]]&amp;"'"&amp;CHAR(9)&amp;IF(AND(Table5[[#This Row],[kapp_slack_ub]]&lt;&gt;0,Table5[[#This Row],[kapp_old]]&lt;$F$1),$F$1,Table5[[#This Row],[kapp_old]])</f>
        <v>'RXN-DNTPPA_c_FWD-UNKNOWN'	27141.27779288</v>
      </c>
      <c r="M2977" s="1">
        <f>_xlfn.XLOOKUP(Table5[[#This Row],[rxn]],Table3[name],Table3[flux],$F$1)</f>
        <v>27141.277792879999</v>
      </c>
      <c r="N2977" s="1" t="str">
        <f>IFERROR(Table5[[#This Row],[min flux]]/Table5[[#This Row],[associated enzload]],"")</f>
        <v/>
      </c>
      <c r="O2977" s="1">
        <f>_xlfn.NUMBERVALUE(IF(Table5[[#This Row],[flux/enzload]]="","",ABS($N$1-Table5[[#This Row],[flux/enzload]])))</f>
        <v>0</v>
      </c>
      <c r="P2977" s="1">
        <f>Table5[[#This Row],[kapp_old]]+IFERROR(((Table5[[#This Row],[kapp_slack_ub]]-Table5[[#This Row],[kapp_slack_lb]])/Table5[[#This Row],[associated enzload]]),0)</f>
        <v>27141.277792879999</v>
      </c>
      <c r="Q2977" s="1" t="str">
        <f>"'"&amp;Table5[[#This Row],[rxn]]&amp;"'"&amp;CHAR(9)&amp;Table5[[#This Row],[kapp + (slack_ub - slack_lb)/enzload]]</f>
        <v>'RXN-DNTPPA_c_FWD-UNKNOWN'	27141.27779288</v>
      </c>
      <c r="R2977" s="1">
        <f>_xlfn.XLOOKUP(Table5[[#This Row],[rxn]],Table38[name],Table38[flux],0)</f>
        <v>0</v>
      </c>
      <c r="S2977" s="1">
        <f>_xlfn.XLOOKUP(SUBSTITUTE(Table5[[#This Row],[rxn]],"RXN-","ENZLOAD-"),Table38[name],Table38[flux],0)</f>
        <v>0</v>
      </c>
      <c r="T2977" s="1" t="b">
        <f>AND(Table5[[#This Row],[ENZLOAD flux in kapp-slack.gms]]=0,Table5[[#This Row],[flux in kapp-slack.gms]]&lt;&gt;0,NOT(Table5[[#This Row],[spont or unknown?]]))</f>
        <v>0</v>
      </c>
      <c r="U2977" s="1" t="b">
        <f>OR(_xlfn.TEXTAFTER(Table5[[#This Row],[rxn]],"-",-1)="SPONT",_xlfn.TEXTAFTER(Table5[[#This Row],[rxn]],"-",-1)="UNKNOWN")</f>
        <v>1</v>
      </c>
      <c r="V2977" s="1">
        <f>_xlfn.XLOOKUP(SUBSTITUTE(Table5[[#This Row],[rxn]],"RXN-","ENZLOAD-"),Table4[rxn],Table4[ub],0)</f>
        <v>0</v>
      </c>
      <c r="W2977" s="1" t="b">
        <f>AND(Table5[[#This Row],[FVA ENZLOAD flux UB]]=0,Table5[[#This Row],[ENZ not made when it should be?]])</f>
        <v>0</v>
      </c>
    </row>
    <row r="2978" spans="6:23" hidden="1">
      <c r="F2978" s="1" t="s">
        <v>7641</v>
      </c>
      <c r="G2978" s="1" t="str">
        <f>_xlfn.TEXTBEFORE(Table5[[#This Row],[rxn     kapp_old        kapp_slack_ub   kapp_slack_lb]]," ")</f>
        <v>RXN-DOCOSAt_c_e_FWD-UNKNOWN</v>
      </c>
      <c r="H297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97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978" s="1">
        <f>_xlfn.NUMBERVALUE(_xlfn.TEXTAFTER(Table5[[#This Row],[rxn     kapp_old        kapp_slack_ub   kapp_slack_lb]]," ",-1))</f>
        <v>0</v>
      </c>
      <c r="K2978" s="1">
        <f>_xlfn.XLOOKUP(SUBSTITUTE(Table5[[#This Row],[rxn]],"RXN-","ENZLOAD-"),ENZLOAD[name],ENZLOAD[flux],0)</f>
        <v>0</v>
      </c>
      <c r="L2978" s="1" t="str">
        <f>"'"&amp;Table5[[#This Row],[rxn]]&amp;"'"&amp;CHAR(9)&amp;IF(AND(Table5[[#This Row],[kapp_slack_ub]]&lt;&gt;0,Table5[[#This Row],[kapp_old]]&lt;$F$1),$F$1,Table5[[#This Row],[kapp_old]])</f>
        <v>'RXN-DOCOSAt_c_e_FWD-UNKNOWN'	27141.27779288</v>
      </c>
      <c r="M2978" s="1">
        <f>_xlfn.XLOOKUP(Table5[[#This Row],[rxn]],Table3[name],Table3[flux],$F$1)</f>
        <v>27141.277792879999</v>
      </c>
      <c r="N2978" s="1" t="str">
        <f>IFERROR(Table5[[#This Row],[min flux]]/Table5[[#This Row],[associated enzload]],"")</f>
        <v/>
      </c>
      <c r="O2978" s="1">
        <f>_xlfn.NUMBERVALUE(IF(Table5[[#This Row],[flux/enzload]]="","",ABS($N$1-Table5[[#This Row],[flux/enzload]])))</f>
        <v>0</v>
      </c>
      <c r="P2978" s="1">
        <f>Table5[[#This Row],[kapp_old]]+IFERROR(((Table5[[#This Row],[kapp_slack_ub]]-Table5[[#This Row],[kapp_slack_lb]])/Table5[[#This Row],[associated enzload]]),0)</f>
        <v>27141.277792879999</v>
      </c>
      <c r="Q2978" s="1" t="str">
        <f>"'"&amp;Table5[[#This Row],[rxn]]&amp;"'"&amp;CHAR(9)&amp;Table5[[#This Row],[kapp + (slack_ub - slack_lb)/enzload]]</f>
        <v>'RXN-DOCOSAt_c_e_FWD-UNKNOWN'	27141.27779288</v>
      </c>
      <c r="R2978" s="1">
        <f>_xlfn.XLOOKUP(Table5[[#This Row],[rxn]],Table38[name],Table38[flux],0)</f>
        <v>0</v>
      </c>
      <c r="S2978" s="1">
        <f>_xlfn.XLOOKUP(SUBSTITUTE(Table5[[#This Row],[rxn]],"RXN-","ENZLOAD-"),Table38[name],Table38[flux],0)</f>
        <v>0</v>
      </c>
      <c r="T2978" s="1" t="b">
        <f>AND(Table5[[#This Row],[ENZLOAD flux in kapp-slack.gms]]=0,Table5[[#This Row],[flux in kapp-slack.gms]]&lt;&gt;0,NOT(Table5[[#This Row],[spont or unknown?]]))</f>
        <v>0</v>
      </c>
      <c r="U2978" s="1" t="b">
        <f>OR(_xlfn.TEXTAFTER(Table5[[#This Row],[rxn]],"-",-1)="SPONT",_xlfn.TEXTAFTER(Table5[[#This Row],[rxn]],"-",-1)="UNKNOWN")</f>
        <v>1</v>
      </c>
      <c r="V2978" s="1">
        <f>_xlfn.XLOOKUP(SUBSTITUTE(Table5[[#This Row],[rxn]],"RXN-","ENZLOAD-"),Table4[rxn],Table4[ub],0)</f>
        <v>0</v>
      </c>
      <c r="W2978" s="1" t="b">
        <f>AND(Table5[[#This Row],[FVA ENZLOAD flux UB]]=0,Table5[[#This Row],[ENZ not made when it should be?]])</f>
        <v>0</v>
      </c>
    </row>
    <row r="2979" spans="6:23" hidden="1">
      <c r="F2979" s="1" t="s">
        <v>7642</v>
      </c>
      <c r="G2979" s="1" t="str">
        <f>_xlfn.TEXTBEFORE(Table5[[#This Row],[rxn     kapp_old        kapp_slack_ub   kapp_slack_lb]]," ")</f>
        <v>RXN-DOCOSAt_c_e_REV-UNKNOWN</v>
      </c>
      <c r="H297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97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979" s="1">
        <f>_xlfn.NUMBERVALUE(_xlfn.TEXTAFTER(Table5[[#This Row],[rxn     kapp_old        kapp_slack_ub   kapp_slack_lb]]," ",-1))</f>
        <v>0</v>
      </c>
      <c r="K2979" s="1">
        <f>_xlfn.XLOOKUP(SUBSTITUTE(Table5[[#This Row],[rxn]],"RXN-","ENZLOAD-"),ENZLOAD[name],ENZLOAD[flux],0)</f>
        <v>0</v>
      </c>
      <c r="L2979" s="1" t="str">
        <f>"'"&amp;Table5[[#This Row],[rxn]]&amp;"'"&amp;CHAR(9)&amp;IF(AND(Table5[[#This Row],[kapp_slack_ub]]&lt;&gt;0,Table5[[#This Row],[kapp_old]]&lt;$F$1),$F$1,Table5[[#This Row],[kapp_old]])</f>
        <v>'RXN-DOCOSAt_c_e_REV-UNKNOWN'	27141.27779288</v>
      </c>
      <c r="M2979" s="1">
        <f>_xlfn.XLOOKUP(Table5[[#This Row],[rxn]],Table3[name],Table3[flux],$F$1)</f>
        <v>27141.277792879999</v>
      </c>
      <c r="N2979" s="1" t="str">
        <f>IFERROR(Table5[[#This Row],[min flux]]/Table5[[#This Row],[associated enzload]],"")</f>
        <v/>
      </c>
      <c r="O2979" s="1">
        <f>_xlfn.NUMBERVALUE(IF(Table5[[#This Row],[flux/enzload]]="","",ABS($N$1-Table5[[#This Row],[flux/enzload]])))</f>
        <v>0</v>
      </c>
      <c r="P2979" s="1">
        <f>Table5[[#This Row],[kapp_old]]+IFERROR(((Table5[[#This Row],[kapp_slack_ub]]-Table5[[#This Row],[kapp_slack_lb]])/Table5[[#This Row],[associated enzload]]),0)</f>
        <v>27141.277792879999</v>
      </c>
      <c r="Q2979" s="1" t="str">
        <f>"'"&amp;Table5[[#This Row],[rxn]]&amp;"'"&amp;CHAR(9)&amp;Table5[[#This Row],[kapp + (slack_ub - slack_lb)/enzload]]</f>
        <v>'RXN-DOCOSAt_c_e_REV-UNKNOWN'	27141.27779288</v>
      </c>
      <c r="R2979" s="1">
        <f>_xlfn.XLOOKUP(Table5[[#This Row],[rxn]],Table38[name],Table38[flux],0)</f>
        <v>0</v>
      </c>
      <c r="S2979" s="1">
        <f>_xlfn.XLOOKUP(SUBSTITUTE(Table5[[#This Row],[rxn]],"RXN-","ENZLOAD-"),Table38[name],Table38[flux],0)</f>
        <v>0</v>
      </c>
      <c r="T2979" s="1" t="b">
        <f>AND(Table5[[#This Row],[ENZLOAD flux in kapp-slack.gms]]=0,Table5[[#This Row],[flux in kapp-slack.gms]]&lt;&gt;0,NOT(Table5[[#This Row],[spont or unknown?]]))</f>
        <v>0</v>
      </c>
      <c r="U2979" s="1" t="b">
        <f>OR(_xlfn.TEXTAFTER(Table5[[#This Row],[rxn]],"-",-1)="SPONT",_xlfn.TEXTAFTER(Table5[[#This Row],[rxn]],"-",-1)="UNKNOWN")</f>
        <v>1</v>
      </c>
      <c r="V2979" s="1">
        <f>_xlfn.XLOOKUP(SUBSTITUTE(Table5[[#This Row],[rxn]],"RXN-","ENZLOAD-"),Table4[rxn],Table4[ub],0)</f>
        <v>0</v>
      </c>
      <c r="W2979" s="1" t="b">
        <f>AND(Table5[[#This Row],[FVA ENZLOAD flux UB]]=0,Table5[[#This Row],[ENZ not made when it should be?]])</f>
        <v>0</v>
      </c>
    </row>
    <row r="2980" spans="6:23" hidden="1">
      <c r="F2980" s="1" t="s">
        <v>7643</v>
      </c>
      <c r="G2980" s="1" t="str">
        <f>_xlfn.TEXTBEFORE(Table5[[#This Row],[rxn     kapp_old        kapp_slack_ub   kapp_slack_lb]]," ")</f>
        <v>RXN-DOCOSAt_c_l_FWD-UNKNOWN</v>
      </c>
      <c r="H298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98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980" s="1">
        <f>_xlfn.NUMBERVALUE(_xlfn.TEXTAFTER(Table5[[#This Row],[rxn     kapp_old        kapp_slack_ub   kapp_slack_lb]]," ",-1))</f>
        <v>0</v>
      </c>
      <c r="K2980" s="1">
        <f>_xlfn.XLOOKUP(SUBSTITUTE(Table5[[#This Row],[rxn]],"RXN-","ENZLOAD-"),ENZLOAD[name],ENZLOAD[flux],0)</f>
        <v>0</v>
      </c>
      <c r="L2980" s="1" t="str">
        <f>"'"&amp;Table5[[#This Row],[rxn]]&amp;"'"&amp;CHAR(9)&amp;IF(AND(Table5[[#This Row],[kapp_slack_ub]]&lt;&gt;0,Table5[[#This Row],[kapp_old]]&lt;$F$1),$F$1,Table5[[#This Row],[kapp_old]])</f>
        <v>'RXN-DOCOSAt_c_l_FWD-UNKNOWN'	27141.27779288</v>
      </c>
      <c r="M2980" s="1">
        <f>_xlfn.XLOOKUP(Table5[[#This Row],[rxn]],Table3[name],Table3[flux],$F$1)</f>
        <v>27141.277792879999</v>
      </c>
      <c r="N2980" s="1" t="str">
        <f>IFERROR(Table5[[#This Row],[min flux]]/Table5[[#This Row],[associated enzload]],"")</f>
        <v/>
      </c>
      <c r="O2980" s="1">
        <f>_xlfn.NUMBERVALUE(IF(Table5[[#This Row],[flux/enzload]]="","",ABS($N$1-Table5[[#This Row],[flux/enzload]])))</f>
        <v>0</v>
      </c>
      <c r="P2980" s="1">
        <f>Table5[[#This Row],[kapp_old]]+IFERROR(((Table5[[#This Row],[kapp_slack_ub]]-Table5[[#This Row],[kapp_slack_lb]])/Table5[[#This Row],[associated enzload]]),0)</f>
        <v>27141.277792879999</v>
      </c>
      <c r="Q2980" s="1" t="str">
        <f>"'"&amp;Table5[[#This Row],[rxn]]&amp;"'"&amp;CHAR(9)&amp;Table5[[#This Row],[kapp + (slack_ub - slack_lb)/enzload]]</f>
        <v>'RXN-DOCOSAt_c_l_FWD-UNKNOWN'	27141.27779288</v>
      </c>
      <c r="R2980" s="1">
        <f>_xlfn.XLOOKUP(Table5[[#This Row],[rxn]],Table38[name],Table38[flux],0)</f>
        <v>0</v>
      </c>
      <c r="S2980" s="1">
        <f>_xlfn.XLOOKUP(SUBSTITUTE(Table5[[#This Row],[rxn]],"RXN-","ENZLOAD-"),Table38[name],Table38[flux],0)</f>
        <v>0</v>
      </c>
      <c r="T2980" s="1" t="b">
        <f>AND(Table5[[#This Row],[ENZLOAD flux in kapp-slack.gms]]=0,Table5[[#This Row],[flux in kapp-slack.gms]]&lt;&gt;0,NOT(Table5[[#This Row],[spont or unknown?]]))</f>
        <v>0</v>
      </c>
      <c r="U2980" s="1" t="b">
        <f>OR(_xlfn.TEXTAFTER(Table5[[#This Row],[rxn]],"-",-1)="SPONT",_xlfn.TEXTAFTER(Table5[[#This Row],[rxn]],"-",-1)="UNKNOWN")</f>
        <v>1</v>
      </c>
      <c r="V2980" s="1">
        <f>_xlfn.XLOOKUP(SUBSTITUTE(Table5[[#This Row],[rxn]],"RXN-","ENZLOAD-"),Table4[rxn],Table4[ub],0)</f>
        <v>0</v>
      </c>
      <c r="W2980" s="1" t="b">
        <f>AND(Table5[[#This Row],[FVA ENZLOAD flux UB]]=0,Table5[[#This Row],[ENZ not made when it should be?]])</f>
        <v>0</v>
      </c>
    </row>
    <row r="2981" spans="6:23" hidden="1">
      <c r="F2981" s="1" t="s">
        <v>7644</v>
      </c>
      <c r="G2981" s="1" t="str">
        <f>_xlfn.TEXTBEFORE(Table5[[#This Row],[rxn     kapp_old        kapp_slack_ub   kapp_slack_lb]]," ")</f>
        <v>RXN-DOCOSAt_c_l_REV-UNKNOWN</v>
      </c>
      <c r="H298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98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981" s="1">
        <f>_xlfn.NUMBERVALUE(_xlfn.TEXTAFTER(Table5[[#This Row],[rxn     kapp_old        kapp_slack_ub   kapp_slack_lb]]," ",-1))</f>
        <v>0</v>
      </c>
      <c r="K2981" s="1">
        <f>_xlfn.XLOOKUP(SUBSTITUTE(Table5[[#This Row],[rxn]],"RXN-","ENZLOAD-"),ENZLOAD[name],ENZLOAD[flux],0)</f>
        <v>0</v>
      </c>
      <c r="L2981" s="1" t="str">
        <f>"'"&amp;Table5[[#This Row],[rxn]]&amp;"'"&amp;CHAR(9)&amp;IF(AND(Table5[[#This Row],[kapp_slack_ub]]&lt;&gt;0,Table5[[#This Row],[kapp_old]]&lt;$F$1),$F$1,Table5[[#This Row],[kapp_old]])</f>
        <v>'RXN-DOCOSAt_c_l_REV-UNKNOWN'	27141.27779288</v>
      </c>
      <c r="M2981" s="1">
        <f>_xlfn.XLOOKUP(Table5[[#This Row],[rxn]],Table3[name],Table3[flux],$F$1)</f>
        <v>27141.277792879999</v>
      </c>
      <c r="N2981" s="1" t="str">
        <f>IFERROR(Table5[[#This Row],[min flux]]/Table5[[#This Row],[associated enzload]],"")</f>
        <v/>
      </c>
      <c r="O2981" s="1">
        <f>_xlfn.NUMBERVALUE(IF(Table5[[#This Row],[flux/enzload]]="","",ABS($N$1-Table5[[#This Row],[flux/enzload]])))</f>
        <v>0</v>
      </c>
      <c r="P2981" s="1">
        <f>Table5[[#This Row],[kapp_old]]+IFERROR(((Table5[[#This Row],[kapp_slack_ub]]-Table5[[#This Row],[kapp_slack_lb]])/Table5[[#This Row],[associated enzload]]),0)</f>
        <v>27141.277792879999</v>
      </c>
      <c r="Q2981" s="1" t="str">
        <f>"'"&amp;Table5[[#This Row],[rxn]]&amp;"'"&amp;CHAR(9)&amp;Table5[[#This Row],[kapp + (slack_ub - slack_lb)/enzload]]</f>
        <v>'RXN-DOCOSAt_c_l_REV-UNKNOWN'	27141.27779288</v>
      </c>
      <c r="R2981" s="1">
        <f>_xlfn.XLOOKUP(Table5[[#This Row],[rxn]],Table38[name],Table38[flux],0)</f>
        <v>0</v>
      </c>
      <c r="S2981" s="1">
        <f>_xlfn.XLOOKUP(SUBSTITUTE(Table5[[#This Row],[rxn]],"RXN-","ENZLOAD-"),Table38[name],Table38[flux],0)</f>
        <v>0</v>
      </c>
      <c r="T2981" s="1" t="b">
        <f>AND(Table5[[#This Row],[ENZLOAD flux in kapp-slack.gms]]=0,Table5[[#This Row],[flux in kapp-slack.gms]]&lt;&gt;0,NOT(Table5[[#This Row],[spont or unknown?]]))</f>
        <v>0</v>
      </c>
      <c r="U2981" s="1" t="b">
        <f>OR(_xlfn.TEXTAFTER(Table5[[#This Row],[rxn]],"-",-1)="SPONT",_xlfn.TEXTAFTER(Table5[[#This Row],[rxn]],"-",-1)="UNKNOWN")</f>
        <v>1</v>
      </c>
      <c r="V2981" s="1">
        <f>_xlfn.XLOOKUP(SUBSTITUTE(Table5[[#This Row],[rxn]],"RXN-","ENZLOAD-"),Table4[rxn],Table4[ub],0)</f>
        <v>0</v>
      </c>
      <c r="W2981" s="1" t="b">
        <f>AND(Table5[[#This Row],[FVA ENZLOAD flux UB]]=0,Table5[[#This Row],[ENZ not made when it should be?]])</f>
        <v>0</v>
      </c>
    </row>
    <row r="2982" spans="6:23" hidden="1">
      <c r="F2982" s="1" t="s">
        <v>7645</v>
      </c>
      <c r="G2982" s="1" t="str">
        <f>_xlfn.TEXTBEFORE(Table5[[#This Row],[rxn     kapp_old        kapp_slack_ub   kapp_slack_lb]]," ")</f>
        <v>RXN-DOCOSAt_c_rm_FWD-UNKNOWN</v>
      </c>
      <c r="H298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98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982" s="1">
        <f>_xlfn.NUMBERVALUE(_xlfn.TEXTAFTER(Table5[[#This Row],[rxn     kapp_old        kapp_slack_ub   kapp_slack_lb]]," ",-1))</f>
        <v>0</v>
      </c>
      <c r="K2982" s="1">
        <f>_xlfn.XLOOKUP(SUBSTITUTE(Table5[[#This Row],[rxn]],"RXN-","ENZLOAD-"),ENZLOAD[name],ENZLOAD[flux],0)</f>
        <v>0</v>
      </c>
      <c r="L2982" s="1" t="str">
        <f>"'"&amp;Table5[[#This Row],[rxn]]&amp;"'"&amp;CHAR(9)&amp;IF(AND(Table5[[#This Row],[kapp_slack_ub]]&lt;&gt;0,Table5[[#This Row],[kapp_old]]&lt;$F$1),$F$1,Table5[[#This Row],[kapp_old]])</f>
        <v>'RXN-DOCOSAt_c_rm_FWD-UNKNOWN'	27141.27779288</v>
      </c>
      <c r="M2982" s="1">
        <f>_xlfn.XLOOKUP(Table5[[#This Row],[rxn]],Table3[name],Table3[flux],$F$1)</f>
        <v>8.8128744231139996E-6</v>
      </c>
      <c r="N2982" s="1" t="str">
        <f>IFERROR(Table5[[#This Row],[min flux]]/Table5[[#This Row],[associated enzload]],"")</f>
        <v/>
      </c>
      <c r="O2982" s="1">
        <f>_xlfn.NUMBERVALUE(IF(Table5[[#This Row],[flux/enzload]]="","",ABS($N$1-Table5[[#This Row],[flux/enzload]])))</f>
        <v>0</v>
      </c>
      <c r="P2982" s="1">
        <f>Table5[[#This Row],[kapp_old]]+IFERROR(((Table5[[#This Row],[kapp_slack_ub]]-Table5[[#This Row],[kapp_slack_lb]])/Table5[[#This Row],[associated enzload]]),0)</f>
        <v>27141.277792879999</v>
      </c>
      <c r="Q2982" s="1" t="str">
        <f>"'"&amp;Table5[[#This Row],[rxn]]&amp;"'"&amp;CHAR(9)&amp;Table5[[#This Row],[kapp + (slack_ub - slack_lb)/enzload]]</f>
        <v>'RXN-DOCOSAt_c_rm_FWD-UNKNOWN'	27141.27779288</v>
      </c>
      <c r="R2982" s="1">
        <f>_xlfn.XLOOKUP(Table5[[#This Row],[rxn]],Table38[name],Table38[flux],0)</f>
        <v>1.1177557406E-5</v>
      </c>
      <c r="S2982" s="1">
        <f>_xlfn.XLOOKUP(SUBSTITUTE(Table5[[#This Row],[rxn]],"RXN-","ENZLOAD-"),Table38[name],Table38[flux],0)</f>
        <v>0</v>
      </c>
      <c r="T2982" s="1" t="b">
        <f>AND(Table5[[#This Row],[ENZLOAD flux in kapp-slack.gms]]=0,Table5[[#This Row],[flux in kapp-slack.gms]]&lt;&gt;0,NOT(Table5[[#This Row],[spont or unknown?]]))</f>
        <v>0</v>
      </c>
      <c r="U2982" s="1" t="b">
        <f>OR(_xlfn.TEXTAFTER(Table5[[#This Row],[rxn]],"-",-1)="SPONT",_xlfn.TEXTAFTER(Table5[[#This Row],[rxn]],"-",-1)="UNKNOWN")</f>
        <v>1</v>
      </c>
      <c r="V2982" s="1">
        <f>_xlfn.XLOOKUP(SUBSTITUTE(Table5[[#This Row],[rxn]],"RXN-","ENZLOAD-"),Table4[rxn],Table4[ub],0)</f>
        <v>0</v>
      </c>
      <c r="W2982" s="1" t="b">
        <f>AND(Table5[[#This Row],[FVA ENZLOAD flux UB]]=0,Table5[[#This Row],[ENZ not made when it should be?]])</f>
        <v>0</v>
      </c>
    </row>
    <row r="2983" spans="6:23" hidden="1">
      <c r="F2983" s="1" t="s">
        <v>7646</v>
      </c>
      <c r="G2983" s="1" t="str">
        <f>_xlfn.TEXTBEFORE(Table5[[#This Row],[rxn     kapp_old        kapp_slack_ub   kapp_slack_lb]]," ")</f>
        <v>RXN-DOCOSAt_c_rm_REV-UNKNOWN</v>
      </c>
      <c r="H298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98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983" s="1">
        <f>_xlfn.NUMBERVALUE(_xlfn.TEXTAFTER(Table5[[#This Row],[rxn     kapp_old        kapp_slack_ub   kapp_slack_lb]]," ",-1))</f>
        <v>0</v>
      </c>
      <c r="K2983" s="1">
        <f>_xlfn.XLOOKUP(SUBSTITUTE(Table5[[#This Row],[rxn]],"RXN-","ENZLOAD-"),ENZLOAD[name],ENZLOAD[flux],0)</f>
        <v>0</v>
      </c>
      <c r="L2983" s="1" t="str">
        <f>"'"&amp;Table5[[#This Row],[rxn]]&amp;"'"&amp;CHAR(9)&amp;IF(AND(Table5[[#This Row],[kapp_slack_ub]]&lt;&gt;0,Table5[[#This Row],[kapp_old]]&lt;$F$1),$F$1,Table5[[#This Row],[kapp_old]])</f>
        <v>'RXN-DOCOSAt_c_rm_REV-UNKNOWN'	27141.27779288</v>
      </c>
      <c r="M2983" s="1">
        <f>_xlfn.XLOOKUP(Table5[[#This Row],[rxn]],Table3[name],Table3[flux],$F$1)</f>
        <v>27141.277792879999</v>
      </c>
      <c r="N2983" s="1" t="str">
        <f>IFERROR(Table5[[#This Row],[min flux]]/Table5[[#This Row],[associated enzload]],"")</f>
        <v/>
      </c>
      <c r="O2983" s="1">
        <f>_xlfn.NUMBERVALUE(IF(Table5[[#This Row],[flux/enzload]]="","",ABS($N$1-Table5[[#This Row],[flux/enzload]])))</f>
        <v>0</v>
      </c>
      <c r="P2983" s="1">
        <f>Table5[[#This Row],[kapp_old]]+IFERROR(((Table5[[#This Row],[kapp_slack_ub]]-Table5[[#This Row],[kapp_slack_lb]])/Table5[[#This Row],[associated enzload]]),0)</f>
        <v>27141.277792879999</v>
      </c>
      <c r="Q2983" s="1" t="str">
        <f>"'"&amp;Table5[[#This Row],[rxn]]&amp;"'"&amp;CHAR(9)&amp;Table5[[#This Row],[kapp + (slack_ub - slack_lb)/enzload]]</f>
        <v>'RXN-DOCOSAt_c_rm_REV-UNKNOWN'	27141.27779288</v>
      </c>
      <c r="R2983" s="1">
        <f>_xlfn.XLOOKUP(Table5[[#This Row],[rxn]],Table38[name],Table38[flux],0)</f>
        <v>0</v>
      </c>
      <c r="S2983" s="1">
        <f>_xlfn.XLOOKUP(SUBSTITUTE(Table5[[#This Row],[rxn]],"RXN-","ENZLOAD-"),Table38[name],Table38[flux],0)</f>
        <v>0</v>
      </c>
      <c r="T2983" s="1" t="b">
        <f>AND(Table5[[#This Row],[ENZLOAD flux in kapp-slack.gms]]=0,Table5[[#This Row],[flux in kapp-slack.gms]]&lt;&gt;0,NOT(Table5[[#This Row],[spont or unknown?]]))</f>
        <v>0</v>
      </c>
      <c r="U2983" s="1" t="b">
        <f>OR(_xlfn.TEXTAFTER(Table5[[#This Row],[rxn]],"-",-1)="SPONT",_xlfn.TEXTAFTER(Table5[[#This Row],[rxn]],"-",-1)="UNKNOWN")</f>
        <v>1</v>
      </c>
      <c r="V2983" s="1">
        <f>_xlfn.XLOOKUP(SUBSTITUTE(Table5[[#This Row],[rxn]],"RXN-","ENZLOAD-"),Table4[rxn],Table4[ub],0)</f>
        <v>0</v>
      </c>
      <c r="W2983" s="1" t="b">
        <f>AND(Table5[[#This Row],[FVA ENZLOAD flux UB]]=0,Table5[[#This Row],[ENZ not made when it should be?]])</f>
        <v>0</v>
      </c>
    </row>
    <row r="2984" spans="6:23" hidden="1">
      <c r="F2984" s="1" t="s">
        <v>7647</v>
      </c>
      <c r="G2984" s="1" t="str">
        <f>_xlfn.TEXTBEFORE(Table5[[#This Row],[rxn     kapp_old        kapp_slack_ub   kapp_slack_lb]]," ")</f>
        <v>RXN-DOCOSCOAt_c_en_FWD-SPONT</v>
      </c>
      <c r="H298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98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984" s="1">
        <f>_xlfn.NUMBERVALUE(_xlfn.TEXTAFTER(Table5[[#This Row],[rxn     kapp_old        kapp_slack_ub   kapp_slack_lb]]," ",-1))</f>
        <v>0</v>
      </c>
      <c r="K2984" s="1">
        <f>_xlfn.XLOOKUP(SUBSTITUTE(Table5[[#This Row],[rxn]],"RXN-","ENZLOAD-"),ENZLOAD[name],ENZLOAD[flux],0)</f>
        <v>0</v>
      </c>
      <c r="L2984" s="1" t="str">
        <f>"'"&amp;Table5[[#This Row],[rxn]]&amp;"'"&amp;CHAR(9)&amp;IF(AND(Table5[[#This Row],[kapp_slack_ub]]&lt;&gt;0,Table5[[#This Row],[kapp_old]]&lt;$F$1),$F$1,Table5[[#This Row],[kapp_old]])</f>
        <v>'RXN-DOCOSCOAt_c_en_FWD-SPONT'	27141.27779288</v>
      </c>
      <c r="M2984" s="1">
        <f>_xlfn.XLOOKUP(Table5[[#This Row],[rxn]],Table3[name],Table3[flux],$F$1)</f>
        <v>27141.277792879999</v>
      </c>
      <c r="N2984" s="1" t="str">
        <f>IFERROR(Table5[[#This Row],[min flux]]/Table5[[#This Row],[associated enzload]],"")</f>
        <v/>
      </c>
      <c r="O2984" s="1">
        <f>_xlfn.NUMBERVALUE(IF(Table5[[#This Row],[flux/enzload]]="","",ABS($N$1-Table5[[#This Row],[flux/enzload]])))</f>
        <v>0</v>
      </c>
      <c r="P2984" s="1">
        <f>Table5[[#This Row],[kapp_old]]+IFERROR(((Table5[[#This Row],[kapp_slack_ub]]-Table5[[#This Row],[kapp_slack_lb]])/Table5[[#This Row],[associated enzload]]),0)</f>
        <v>27141.277792879999</v>
      </c>
      <c r="Q2984" s="1" t="str">
        <f>"'"&amp;Table5[[#This Row],[rxn]]&amp;"'"&amp;CHAR(9)&amp;Table5[[#This Row],[kapp + (slack_ub - slack_lb)/enzload]]</f>
        <v>'RXN-DOCOSCOAt_c_en_FWD-SPONT'	27141.27779288</v>
      </c>
      <c r="R2984" s="1">
        <f>_xlfn.XLOOKUP(Table5[[#This Row],[rxn]],Table38[name],Table38[flux],0)</f>
        <v>0</v>
      </c>
      <c r="S2984" s="1">
        <f>_xlfn.XLOOKUP(SUBSTITUTE(Table5[[#This Row],[rxn]],"RXN-","ENZLOAD-"),Table38[name],Table38[flux],0)</f>
        <v>0</v>
      </c>
      <c r="T2984" s="1" t="b">
        <f>AND(Table5[[#This Row],[ENZLOAD flux in kapp-slack.gms]]=0,Table5[[#This Row],[flux in kapp-slack.gms]]&lt;&gt;0,NOT(Table5[[#This Row],[spont or unknown?]]))</f>
        <v>0</v>
      </c>
      <c r="U2984" s="1" t="b">
        <f>OR(_xlfn.TEXTAFTER(Table5[[#This Row],[rxn]],"-",-1)="SPONT",_xlfn.TEXTAFTER(Table5[[#This Row],[rxn]],"-",-1)="UNKNOWN")</f>
        <v>1</v>
      </c>
      <c r="V2984" s="1">
        <f>_xlfn.XLOOKUP(SUBSTITUTE(Table5[[#This Row],[rxn]],"RXN-","ENZLOAD-"),Table4[rxn],Table4[ub],0)</f>
        <v>0</v>
      </c>
      <c r="W2984" s="1" t="b">
        <f>AND(Table5[[#This Row],[FVA ENZLOAD flux UB]]=0,Table5[[#This Row],[ENZ not made when it should be?]])</f>
        <v>0</v>
      </c>
    </row>
    <row r="2985" spans="6:23" hidden="1">
      <c r="F2985" s="1" t="s">
        <v>7648</v>
      </c>
      <c r="G2985" s="1" t="str">
        <f>_xlfn.TEXTBEFORE(Table5[[#This Row],[rxn     kapp_old        kapp_slack_ub   kapp_slack_lb]]," ")</f>
        <v>RXN-DOCOSCOAt_c_en_REV-SPONT</v>
      </c>
      <c r="H298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98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985" s="1">
        <f>_xlfn.NUMBERVALUE(_xlfn.TEXTAFTER(Table5[[#This Row],[rxn     kapp_old        kapp_slack_ub   kapp_slack_lb]]," ",-1))</f>
        <v>0</v>
      </c>
      <c r="K2985" s="1">
        <f>_xlfn.XLOOKUP(SUBSTITUTE(Table5[[#This Row],[rxn]],"RXN-","ENZLOAD-"),ENZLOAD[name],ENZLOAD[flux],0)</f>
        <v>0</v>
      </c>
      <c r="L2985" s="1" t="str">
        <f>"'"&amp;Table5[[#This Row],[rxn]]&amp;"'"&amp;CHAR(9)&amp;IF(AND(Table5[[#This Row],[kapp_slack_ub]]&lt;&gt;0,Table5[[#This Row],[kapp_old]]&lt;$F$1),$F$1,Table5[[#This Row],[kapp_old]])</f>
        <v>'RXN-DOCOSCOAt_c_en_REV-SPONT'	27141.27779288</v>
      </c>
      <c r="M2985" s="1">
        <f>_xlfn.XLOOKUP(Table5[[#This Row],[rxn]],Table3[name],Table3[flux],$F$1)</f>
        <v>27141.277792879999</v>
      </c>
      <c r="N2985" s="1" t="str">
        <f>IFERROR(Table5[[#This Row],[min flux]]/Table5[[#This Row],[associated enzload]],"")</f>
        <v/>
      </c>
      <c r="O2985" s="1">
        <f>_xlfn.NUMBERVALUE(IF(Table5[[#This Row],[flux/enzload]]="","",ABS($N$1-Table5[[#This Row],[flux/enzload]])))</f>
        <v>0</v>
      </c>
      <c r="P2985" s="1">
        <f>Table5[[#This Row],[kapp_old]]+IFERROR(((Table5[[#This Row],[kapp_slack_ub]]-Table5[[#This Row],[kapp_slack_lb]])/Table5[[#This Row],[associated enzload]]),0)</f>
        <v>27141.277792879999</v>
      </c>
      <c r="Q2985" s="1" t="str">
        <f>"'"&amp;Table5[[#This Row],[rxn]]&amp;"'"&amp;CHAR(9)&amp;Table5[[#This Row],[kapp + (slack_ub - slack_lb)/enzload]]</f>
        <v>'RXN-DOCOSCOAt_c_en_REV-SPONT'	27141.27779288</v>
      </c>
      <c r="R2985" s="1">
        <f>_xlfn.XLOOKUP(Table5[[#This Row],[rxn]],Table38[name],Table38[flux],0)</f>
        <v>0</v>
      </c>
      <c r="S2985" s="1">
        <f>_xlfn.XLOOKUP(SUBSTITUTE(Table5[[#This Row],[rxn]],"RXN-","ENZLOAD-"),Table38[name],Table38[flux],0)</f>
        <v>0</v>
      </c>
      <c r="T2985" s="1" t="b">
        <f>AND(Table5[[#This Row],[ENZLOAD flux in kapp-slack.gms]]=0,Table5[[#This Row],[flux in kapp-slack.gms]]&lt;&gt;0,NOT(Table5[[#This Row],[spont or unknown?]]))</f>
        <v>0</v>
      </c>
      <c r="U2985" s="1" t="b">
        <f>OR(_xlfn.TEXTAFTER(Table5[[#This Row],[rxn]],"-",-1)="SPONT",_xlfn.TEXTAFTER(Table5[[#This Row],[rxn]],"-",-1)="UNKNOWN")</f>
        <v>1</v>
      </c>
      <c r="V2985" s="1">
        <f>_xlfn.XLOOKUP(SUBSTITUTE(Table5[[#This Row],[rxn]],"RXN-","ENZLOAD-"),Table4[rxn],Table4[ub],0)</f>
        <v>0</v>
      </c>
      <c r="W2985" s="1" t="b">
        <f>AND(Table5[[#This Row],[FVA ENZLOAD flux UB]]=0,Table5[[#This Row],[ENZ not made when it should be?]])</f>
        <v>0</v>
      </c>
    </row>
    <row r="2986" spans="6:23" hidden="1">
      <c r="F2986" s="1" t="s">
        <v>7649</v>
      </c>
      <c r="G2986" s="1" t="str">
        <f>_xlfn.TEXTBEFORE(Table5[[#This Row],[rxn     kapp_old        kapp_slack_ub   kapp_slack_lb]]," ")</f>
        <v>RXN-DOCOSCOAt_c_l_FWD-SPONT</v>
      </c>
      <c r="H298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98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986" s="1">
        <f>_xlfn.NUMBERVALUE(_xlfn.TEXTAFTER(Table5[[#This Row],[rxn     kapp_old        kapp_slack_ub   kapp_slack_lb]]," ",-1))</f>
        <v>0</v>
      </c>
      <c r="K2986" s="1">
        <f>_xlfn.XLOOKUP(SUBSTITUTE(Table5[[#This Row],[rxn]],"RXN-","ENZLOAD-"),ENZLOAD[name],ENZLOAD[flux],0)</f>
        <v>0</v>
      </c>
      <c r="L2986" s="1" t="str">
        <f>"'"&amp;Table5[[#This Row],[rxn]]&amp;"'"&amp;CHAR(9)&amp;IF(AND(Table5[[#This Row],[kapp_slack_ub]]&lt;&gt;0,Table5[[#This Row],[kapp_old]]&lt;$F$1),$F$1,Table5[[#This Row],[kapp_old]])</f>
        <v>'RXN-DOCOSCOAt_c_l_FWD-SPONT'	27141.27779288</v>
      </c>
      <c r="M2986" s="1">
        <f>_xlfn.XLOOKUP(Table5[[#This Row],[rxn]],Table3[name],Table3[flux],$F$1)</f>
        <v>27141.277792879999</v>
      </c>
      <c r="N2986" s="1" t="str">
        <f>IFERROR(Table5[[#This Row],[min flux]]/Table5[[#This Row],[associated enzload]],"")</f>
        <v/>
      </c>
      <c r="O2986" s="1">
        <f>_xlfn.NUMBERVALUE(IF(Table5[[#This Row],[flux/enzload]]="","",ABS($N$1-Table5[[#This Row],[flux/enzload]])))</f>
        <v>0</v>
      </c>
      <c r="P2986" s="1">
        <f>Table5[[#This Row],[kapp_old]]+IFERROR(((Table5[[#This Row],[kapp_slack_ub]]-Table5[[#This Row],[kapp_slack_lb]])/Table5[[#This Row],[associated enzload]]),0)</f>
        <v>27141.277792879999</v>
      </c>
      <c r="Q2986" s="1" t="str">
        <f>"'"&amp;Table5[[#This Row],[rxn]]&amp;"'"&amp;CHAR(9)&amp;Table5[[#This Row],[kapp + (slack_ub - slack_lb)/enzload]]</f>
        <v>'RXN-DOCOSCOAt_c_l_FWD-SPONT'	27141.27779288</v>
      </c>
      <c r="R2986" s="1">
        <f>_xlfn.XLOOKUP(Table5[[#This Row],[rxn]],Table38[name],Table38[flux],0)</f>
        <v>0</v>
      </c>
      <c r="S2986" s="1">
        <f>_xlfn.XLOOKUP(SUBSTITUTE(Table5[[#This Row],[rxn]],"RXN-","ENZLOAD-"),Table38[name],Table38[flux],0)</f>
        <v>0</v>
      </c>
      <c r="T2986" s="1" t="b">
        <f>AND(Table5[[#This Row],[ENZLOAD flux in kapp-slack.gms]]=0,Table5[[#This Row],[flux in kapp-slack.gms]]&lt;&gt;0,NOT(Table5[[#This Row],[spont or unknown?]]))</f>
        <v>0</v>
      </c>
      <c r="U2986" s="1" t="b">
        <f>OR(_xlfn.TEXTAFTER(Table5[[#This Row],[rxn]],"-",-1)="SPONT",_xlfn.TEXTAFTER(Table5[[#This Row],[rxn]],"-",-1)="UNKNOWN")</f>
        <v>1</v>
      </c>
      <c r="V2986" s="1">
        <f>_xlfn.XLOOKUP(SUBSTITUTE(Table5[[#This Row],[rxn]],"RXN-","ENZLOAD-"),Table4[rxn],Table4[ub],0)</f>
        <v>0</v>
      </c>
      <c r="W2986" s="1" t="b">
        <f>AND(Table5[[#This Row],[FVA ENZLOAD flux UB]]=0,Table5[[#This Row],[ENZ not made when it should be?]])</f>
        <v>0</v>
      </c>
    </row>
    <row r="2987" spans="6:23" hidden="1">
      <c r="F2987" s="1" t="s">
        <v>7650</v>
      </c>
      <c r="G2987" s="1" t="str">
        <f>_xlfn.TEXTBEFORE(Table5[[#This Row],[rxn     kapp_old        kapp_slack_ub   kapp_slack_lb]]," ")</f>
        <v>RXN-DOCOSCOAt_c_l_REV-SPONT</v>
      </c>
      <c r="H298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98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987" s="1">
        <f>_xlfn.NUMBERVALUE(_xlfn.TEXTAFTER(Table5[[#This Row],[rxn     kapp_old        kapp_slack_ub   kapp_slack_lb]]," ",-1))</f>
        <v>0</v>
      </c>
      <c r="K2987" s="1">
        <f>_xlfn.XLOOKUP(SUBSTITUTE(Table5[[#This Row],[rxn]],"RXN-","ENZLOAD-"),ENZLOAD[name],ENZLOAD[flux],0)</f>
        <v>0</v>
      </c>
      <c r="L2987" s="1" t="str">
        <f>"'"&amp;Table5[[#This Row],[rxn]]&amp;"'"&amp;CHAR(9)&amp;IF(AND(Table5[[#This Row],[kapp_slack_ub]]&lt;&gt;0,Table5[[#This Row],[kapp_old]]&lt;$F$1),$F$1,Table5[[#This Row],[kapp_old]])</f>
        <v>'RXN-DOCOSCOAt_c_l_REV-SPONT'	27141.27779288</v>
      </c>
      <c r="M2987" s="1">
        <f>_xlfn.XLOOKUP(Table5[[#This Row],[rxn]],Table3[name],Table3[flux],$F$1)</f>
        <v>27141.277792879999</v>
      </c>
      <c r="N2987" s="1" t="str">
        <f>IFERROR(Table5[[#This Row],[min flux]]/Table5[[#This Row],[associated enzload]],"")</f>
        <v/>
      </c>
      <c r="O2987" s="1">
        <f>_xlfn.NUMBERVALUE(IF(Table5[[#This Row],[flux/enzload]]="","",ABS($N$1-Table5[[#This Row],[flux/enzload]])))</f>
        <v>0</v>
      </c>
      <c r="P2987" s="1">
        <f>Table5[[#This Row],[kapp_old]]+IFERROR(((Table5[[#This Row],[kapp_slack_ub]]-Table5[[#This Row],[kapp_slack_lb]])/Table5[[#This Row],[associated enzload]]),0)</f>
        <v>27141.277792879999</v>
      </c>
      <c r="Q2987" s="1" t="str">
        <f>"'"&amp;Table5[[#This Row],[rxn]]&amp;"'"&amp;CHAR(9)&amp;Table5[[#This Row],[kapp + (slack_ub - slack_lb)/enzload]]</f>
        <v>'RXN-DOCOSCOAt_c_l_REV-SPONT'	27141.27779288</v>
      </c>
      <c r="R2987" s="1">
        <f>_xlfn.XLOOKUP(Table5[[#This Row],[rxn]],Table38[name],Table38[flux],0)</f>
        <v>9.1491379699999993E-5</v>
      </c>
      <c r="S2987" s="1">
        <f>_xlfn.XLOOKUP(SUBSTITUTE(Table5[[#This Row],[rxn]],"RXN-","ENZLOAD-"),Table38[name],Table38[flux],0)</f>
        <v>0</v>
      </c>
      <c r="T2987" s="1" t="b">
        <f>AND(Table5[[#This Row],[ENZLOAD flux in kapp-slack.gms]]=0,Table5[[#This Row],[flux in kapp-slack.gms]]&lt;&gt;0,NOT(Table5[[#This Row],[spont or unknown?]]))</f>
        <v>0</v>
      </c>
      <c r="U2987" s="1" t="b">
        <f>OR(_xlfn.TEXTAFTER(Table5[[#This Row],[rxn]],"-",-1)="SPONT",_xlfn.TEXTAFTER(Table5[[#This Row],[rxn]],"-",-1)="UNKNOWN")</f>
        <v>1</v>
      </c>
      <c r="V2987" s="1">
        <f>_xlfn.XLOOKUP(SUBSTITUTE(Table5[[#This Row],[rxn]],"RXN-","ENZLOAD-"),Table4[rxn],Table4[ub],0)</f>
        <v>0</v>
      </c>
      <c r="W2987" s="1" t="b">
        <f>AND(Table5[[#This Row],[FVA ENZLOAD flux UB]]=0,Table5[[#This Row],[ENZ not made when it should be?]])</f>
        <v>0</v>
      </c>
    </row>
    <row r="2988" spans="6:23" hidden="1">
      <c r="F2988" s="1" t="s">
        <v>7651</v>
      </c>
      <c r="G2988" s="1" t="str">
        <f>_xlfn.TEXTBEFORE(Table5[[#This Row],[rxn     kapp_old        kapp_slack_ub   kapp_slack_lb]]," ")</f>
        <v>RXN-DOCOSCOAt_c_rm_FWD-SPONT</v>
      </c>
      <c r="H298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98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988" s="1">
        <f>_xlfn.NUMBERVALUE(_xlfn.TEXTAFTER(Table5[[#This Row],[rxn     kapp_old        kapp_slack_ub   kapp_slack_lb]]," ",-1))</f>
        <v>0</v>
      </c>
      <c r="K2988" s="1">
        <f>_xlfn.XLOOKUP(SUBSTITUTE(Table5[[#This Row],[rxn]],"RXN-","ENZLOAD-"),ENZLOAD[name],ENZLOAD[flux],0)</f>
        <v>0</v>
      </c>
      <c r="L2988" s="1" t="str">
        <f>"'"&amp;Table5[[#This Row],[rxn]]&amp;"'"&amp;CHAR(9)&amp;IF(AND(Table5[[#This Row],[kapp_slack_ub]]&lt;&gt;0,Table5[[#This Row],[kapp_old]]&lt;$F$1),$F$1,Table5[[#This Row],[kapp_old]])</f>
        <v>'RXN-DOCOSCOAt_c_rm_FWD-SPONT'	27141.27779288</v>
      </c>
      <c r="M2988" s="1">
        <f>_xlfn.XLOOKUP(Table5[[#This Row],[rxn]],Table3[name],Table3[flux],$F$1)</f>
        <v>27141.277792879999</v>
      </c>
      <c r="N2988" s="1" t="str">
        <f>IFERROR(Table5[[#This Row],[min flux]]/Table5[[#This Row],[associated enzload]],"")</f>
        <v/>
      </c>
      <c r="O2988" s="1">
        <f>_xlfn.NUMBERVALUE(IF(Table5[[#This Row],[flux/enzload]]="","",ABS($N$1-Table5[[#This Row],[flux/enzload]])))</f>
        <v>0</v>
      </c>
      <c r="P2988" s="1">
        <f>Table5[[#This Row],[kapp_old]]+IFERROR(((Table5[[#This Row],[kapp_slack_ub]]-Table5[[#This Row],[kapp_slack_lb]])/Table5[[#This Row],[associated enzload]]),0)</f>
        <v>27141.277792879999</v>
      </c>
      <c r="Q2988" s="1" t="str">
        <f>"'"&amp;Table5[[#This Row],[rxn]]&amp;"'"&amp;CHAR(9)&amp;Table5[[#This Row],[kapp + (slack_ub - slack_lb)/enzload]]</f>
        <v>'RXN-DOCOSCOAt_c_rm_FWD-SPONT'	27141.27779288</v>
      </c>
      <c r="R2988" s="1">
        <f>_xlfn.XLOOKUP(Table5[[#This Row],[rxn]],Table38[name],Table38[flux],0)</f>
        <v>0</v>
      </c>
      <c r="S2988" s="1">
        <f>_xlfn.XLOOKUP(SUBSTITUTE(Table5[[#This Row],[rxn]],"RXN-","ENZLOAD-"),Table38[name],Table38[flux],0)</f>
        <v>0</v>
      </c>
      <c r="T2988" s="1" t="b">
        <f>AND(Table5[[#This Row],[ENZLOAD flux in kapp-slack.gms]]=0,Table5[[#This Row],[flux in kapp-slack.gms]]&lt;&gt;0,NOT(Table5[[#This Row],[spont or unknown?]]))</f>
        <v>0</v>
      </c>
      <c r="U2988" s="1" t="b">
        <f>OR(_xlfn.TEXTAFTER(Table5[[#This Row],[rxn]],"-",-1)="SPONT",_xlfn.TEXTAFTER(Table5[[#This Row],[rxn]],"-",-1)="UNKNOWN")</f>
        <v>1</v>
      </c>
      <c r="V2988" s="1">
        <f>_xlfn.XLOOKUP(SUBSTITUTE(Table5[[#This Row],[rxn]],"RXN-","ENZLOAD-"),Table4[rxn],Table4[ub],0)</f>
        <v>0</v>
      </c>
      <c r="W2988" s="1" t="b">
        <f>AND(Table5[[#This Row],[FVA ENZLOAD flux UB]]=0,Table5[[#This Row],[ENZ not made when it should be?]])</f>
        <v>0</v>
      </c>
    </row>
    <row r="2989" spans="6:23" hidden="1">
      <c r="F2989" s="1" t="s">
        <v>7652</v>
      </c>
      <c r="G2989" s="1" t="str">
        <f>_xlfn.TEXTBEFORE(Table5[[#This Row],[rxn     kapp_old        kapp_slack_ub   kapp_slack_lb]]," ")</f>
        <v>RXN-DOCOSCOAt_c_rm_REV-SPONT</v>
      </c>
      <c r="H298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98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989" s="1">
        <f>_xlfn.NUMBERVALUE(_xlfn.TEXTAFTER(Table5[[#This Row],[rxn     kapp_old        kapp_slack_ub   kapp_slack_lb]]," ",-1))</f>
        <v>0</v>
      </c>
      <c r="K2989" s="1">
        <f>_xlfn.XLOOKUP(SUBSTITUTE(Table5[[#This Row],[rxn]],"RXN-","ENZLOAD-"),ENZLOAD[name],ENZLOAD[flux],0)</f>
        <v>0</v>
      </c>
      <c r="L2989" s="1" t="str">
        <f>"'"&amp;Table5[[#This Row],[rxn]]&amp;"'"&amp;CHAR(9)&amp;IF(AND(Table5[[#This Row],[kapp_slack_ub]]&lt;&gt;0,Table5[[#This Row],[kapp_old]]&lt;$F$1),$F$1,Table5[[#This Row],[kapp_old]])</f>
        <v>'RXN-DOCOSCOAt_c_rm_REV-SPONT'	27141.27779288</v>
      </c>
      <c r="M2989" s="1">
        <f>_xlfn.XLOOKUP(Table5[[#This Row],[rxn]],Table3[name],Table3[flux],$F$1)</f>
        <v>27141.277792879999</v>
      </c>
      <c r="N2989" s="1" t="str">
        <f>IFERROR(Table5[[#This Row],[min flux]]/Table5[[#This Row],[associated enzload]],"")</f>
        <v/>
      </c>
      <c r="O2989" s="1">
        <f>_xlfn.NUMBERVALUE(IF(Table5[[#This Row],[flux/enzload]]="","",ABS($N$1-Table5[[#This Row],[flux/enzload]])))</f>
        <v>0</v>
      </c>
      <c r="P2989" s="1">
        <f>Table5[[#This Row],[kapp_old]]+IFERROR(((Table5[[#This Row],[kapp_slack_ub]]-Table5[[#This Row],[kapp_slack_lb]])/Table5[[#This Row],[associated enzload]]),0)</f>
        <v>27141.277792879999</v>
      </c>
      <c r="Q2989" s="1" t="str">
        <f>"'"&amp;Table5[[#This Row],[rxn]]&amp;"'"&amp;CHAR(9)&amp;Table5[[#This Row],[kapp + (slack_ub - slack_lb)/enzload]]</f>
        <v>'RXN-DOCOSCOAt_c_rm_REV-SPONT'	27141.27779288</v>
      </c>
      <c r="R2989" s="1">
        <f>_xlfn.XLOOKUP(Table5[[#This Row],[rxn]],Table38[name],Table38[flux],0)</f>
        <v>9.1491379699999993E-5</v>
      </c>
      <c r="S2989" s="1">
        <f>_xlfn.XLOOKUP(SUBSTITUTE(Table5[[#This Row],[rxn]],"RXN-","ENZLOAD-"),Table38[name],Table38[flux],0)</f>
        <v>0</v>
      </c>
      <c r="T2989" s="1" t="b">
        <f>AND(Table5[[#This Row],[ENZLOAD flux in kapp-slack.gms]]=0,Table5[[#This Row],[flux in kapp-slack.gms]]&lt;&gt;0,NOT(Table5[[#This Row],[spont or unknown?]]))</f>
        <v>0</v>
      </c>
      <c r="U2989" s="1" t="b">
        <f>OR(_xlfn.TEXTAFTER(Table5[[#This Row],[rxn]],"-",-1)="SPONT",_xlfn.TEXTAFTER(Table5[[#This Row],[rxn]],"-",-1)="UNKNOWN")</f>
        <v>1</v>
      </c>
      <c r="V2989" s="1">
        <f>_xlfn.XLOOKUP(SUBSTITUTE(Table5[[#This Row],[rxn]],"RXN-","ENZLOAD-"),Table4[rxn],Table4[ub],0)</f>
        <v>0</v>
      </c>
      <c r="W2989" s="1" t="b">
        <f>AND(Table5[[#This Row],[FVA ENZLOAD flux UB]]=0,Table5[[#This Row],[ENZ not made when it should be?]])</f>
        <v>0</v>
      </c>
    </row>
    <row r="2990" spans="6:23" hidden="1">
      <c r="F2990" s="1" t="s">
        <v>7653</v>
      </c>
      <c r="G2990" s="1" t="str">
        <f>_xlfn.TEXTBEFORE(Table5[[#This Row],[rxn     kapp_old        kapp_slack_ub   kapp_slack_lb]]," ")</f>
        <v>RXN-DOLDPP_c_FWD-rt5681</v>
      </c>
      <c r="H299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99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990" s="1">
        <f>_xlfn.NUMBERVALUE(_xlfn.TEXTAFTER(Table5[[#This Row],[rxn     kapp_old        kapp_slack_ub   kapp_slack_lb]]," ",-1))</f>
        <v>0</v>
      </c>
      <c r="K2990" s="1">
        <f>_xlfn.XLOOKUP(SUBSTITUTE(Table5[[#This Row],[rxn]],"RXN-","ENZLOAD-"),ENZLOAD[name],ENZLOAD[flux],0)</f>
        <v>0</v>
      </c>
      <c r="L2990" s="1" t="str">
        <f>"'"&amp;Table5[[#This Row],[rxn]]&amp;"'"&amp;CHAR(9)&amp;IF(AND(Table5[[#This Row],[kapp_slack_ub]]&lt;&gt;0,Table5[[#This Row],[kapp_old]]&lt;$F$1),$F$1,Table5[[#This Row],[kapp_old]])</f>
        <v>'RXN-DOLDPP_c_FWD-rt5681'	27141.27779288</v>
      </c>
      <c r="M2990" s="1">
        <f>_xlfn.XLOOKUP(Table5[[#This Row],[rxn]],Table3[name],Table3[flux],$F$1)</f>
        <v>5.8801714872476598E-3</v>
      </c>
      <c r="N2990" s="1" t="str">
        <f>IFERROR(Table5[[#This Row],[min flux]]/Table5[[#This Row],[associated enzload]],"")</f>
        <v/>
      </c>
      <c r="O2990" s="1">
        <f>_xlfn.NUMBERVALUE(IF(Table5[[#This Row],[flux/enzload]]="","",ABS($N$1-Table5[[#This Row],[flux/enzload]])))</f>
        <v>0</v>
      </c>
      <c r="P2990" s="1">
        <f>Table5[[#This Row],[kapp_old]]+IFERROR(((Table5[[#This Row],[kapp_slack_ub]]-Table5[[#This Row],[kapp_slack_lb]])/Table5[[#This Row],[associated enzload]]),0)</f>
        <v>27141.277792879999</v>
      </c>
      <c r="Q2990" s="1" t="str">
        <f>"'"&amp;Table5[[#This Row],[rxn]]&amp;"'"&amp;CHAR(9)&amp;Table5[[#This Row],[kapp + (slack_ub - slack_lb)/enzload]]</f>
        <v>'RXN-DOLDPP_c_FWD-rt5681'	27141.27779288</v>
      </c>
      <c r="R2990" s="1">
        <f>_xlfn.XLOOKUP(Table5[[#This Row],[rxn]],Table38[name],Table38[flux],0)</f>
        <v>5.9819417815559998E-3</v>
      </c>
      <c r="S2990" s="1">
        <f>_xlfn.XLOOKUP(SUBSTITUTE(Table5[[#This Row],[rxn]],"RXN-","ENZLOAD-"),Table38[name],Table38[flux],0)</f>
        <v>8.5201586000000005E-8</v>
      </c>
      <c r="T2990" s="1" t="b">
        <f>AND(Table5[[#This Row],[ENZLOAD flux in kapp-slack.gms]]=0,Table5[[#This Row],[flux in kapp-slack.gms]]&lt;&gt;0,NOT(Table5[[#This Row],[spont or unknown?]]))</f>
        <v>0</v>
      </c>
      <c r="U2990" s="1" t="b">
        <f>OR(_xlfn.TEXTAFTER(Table5[[#This Row],[rxn]],"-",-1)="SPONT",_xlfn.TEXTAFTER(Table5[[#This Row],[rxn]],"-",-1)="UNKNOWN")</f>
        <v>0</v>
      </c>
      <c r="V2990" s="1">
        <f>_xlfn.XLOOKUP(SUBSTITUTE(Table5[[#This Row],[rxn]],"RXN-","ENZLOAD-"),Table4[rxn],Table4[ub],0)</f>
        <v>1.4266870599999999</v>
      </c>
      <c r="W2990" s="1" t="b">
        <f>AND(Table5[[#This Row],[FVA ENZLOAD flux UB]]=0,Table5[[#This Row],[ENZ not made when it should be?]])</f>
        <v>0</v>
      </c>
    </row>
    <row r="2991" spans="6:23" hidden="1">
      <c r="F2991" s="1" t="s">
        <v>7654</v>
      </c>
      <c r="G2991" s="1" t="str">
        <f>_xlfn.TEXTBEFORE(Table5[[#This Row],[rxn     kapp_old        kapp_slack_ub   kapp_slack_lb]]," ")</f>
        <v>RXN-DOLDPP_c_REV-rt5681</v>
      </c>
      <c r="H299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99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991" s="1">
        <f>_xlfn.NUMBERVALUE(_xlfn.TEXTAFTER(Table5[[#This Row],[rxn     kapp_old        kapp_slack_ub   kapp_slack_lb]]," ",-1))</f>
        <v>0</v>
      </c>
      <c r="K2991" s="1">
        <f>_xlfn.XLOOKUP(SUBSTITUTE(Table5[[#This Row],[rxn]],"RXN-","ENZLOAD-"),ENZLOAD[name],ENZLOAD[flux],0)</f>
        <v>0</v>
      </c>
      <c r="L2991" s="1" t="str">
        <f>"'"&amp;Table5[[#This Row],[rxn]]&amp;"'"&amp;CHAR(9)&amp;IF(AND(Table5[[#This Row],[kapp_slack_ub]]&lt;&gt;0,Table5[[#This Row],[kapp_old]]&lt;$F$1),$F$1,Table5[[#This Row],[kapp_old]])</f>
        <v>'RXN-DOLDPP_c_REV-rt5681'	27141.27779288</v>
      </c>
      <c r="M2991" s="1">
        <f>_xlfn.XLOOKUP(Table5[[#This Row],[rxn]],Table3[name],Table3[flux],$F$1)</f>
        <v>27141.277792879999</v>
      </c>
      <c r="N2991" s="1" t="str">
        <f>IFERROR(Table5[[#This Row],[min flux]]/Table5[[#This Row],[associated enzload]],"")</f>
        <v/>
      </c>
      <c r="O2991" s="1">
        <f>_xlfn.NUMBERVALUE(IF(Table5[[#This Row],[flux/enzload]]="","",ABS($N$1-Table5[[#This Row],[flux/enzload]])))</f>
        <v>0</v>
      </c>
      <c r="P2991" s="1">
        <f>Table5[[#This Row],[kapp_old]]+IFERROR(((Table5[[#This Row],[kapp_slack_ub]]-Table5[[#This Row],[kapp_slack_lb]])/Table5[[#This Row],[associated enzload]]),0)</f>
        <v>27141.277792879999</v>
      </c>
      <c r="Q2991" s="1" t="str">
        <f>"'"&amp;Table5[[#This Row],[rxn]]&amp;"'"&amp;CHAR(9)&amp;Table5[[#This Row],[kapp + (slack_ub - slack_lb)/enzload]]</f>
        <v>'RXN-DOLDPP_c_REV-rt5681'	27141.27779288</v>
      </c>
      <c r="R2991" s="1">
        <f>_xlfn.XLOOKUP(Table5[[#This Row],[rxn]],Table38[name],Table38[flux],0)</f>
        <v>0</v>
      </c>
      <c r="S2991" s="1">
        <f>_xlfn.XLOOKUP(SUBSTITUTE(Table5[[#This Row],[rxn]],"RXN-","ENZLOAD-"),Table38[name],Table38[flux],0)</f>
        <v>0</v>
      </c>
      <c r="T2991" s="1" t="b">
        <f>AND(Table5[[#This Row],[ENZLOAD flux in kapp-slack.gms]]=0,Table5[[#This Row],[flux in kapp-slack.gms]]&lt;&gt;0,NOT(Table5[[#This Row],[spont or unknown?]]))</f>
        <v>0</v>
      </c>
      <c r="U2991" s="1" t="b">
        <f>OR(_xlfn.TEXTAFTER(Table5[[#This Row],[rxn]],"-",-1)="SPONT",_xlfn.TEXTAFTER(Table5[[#This Row],[rxn]],"-",-1)="UNKNOWN")</f>
        <v>0</v>
      </c>
      <c r="V2991" s="1">
        <f>_xlfn.XLOOKUP(SUBSTITUTE(Table5[[#This Row],[rxn]],"RXN-","ENZLOAD-"),Table4[rxn],Table4[ub],0)</f>
        <v>1.4266870599999999</v>
      </c>
      <c r="W2991" s="1" t="b">
        <f>AND(Table5[[#This Row],[FVA ENZLOAD flux UB]]=0,Table5[[#This Row],[ENZ not made when it should be?]])</f>
        <v>0</v>
      </c>
    </row>
    <row r="2992" spans="6:23" hidden="1">
      <c r="F2992" s="1" t="s">
        <v>7655</v>
      </c>
      <c r="G2992" s="1" t="str">
        <f>_xlfn.TEXTBEFORE(Table5[[#This Row],[rxn     kapp_old        kapp_slack_ub   kapp_slack_lb]]," ")</f>
        <v>RXN-DOLDPt_c_l_FWD-UNKNOWN</v>
      </c>
      <c r="H299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99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992" s="1">
        <f>_xlfn.NUMBERVALUE(_xlfn.TEXTAFTER(Table5[[#This Row],[rxn     kapp_old        kapp_slack_ub   kapp_slack_lb]]," ",-1))</f>
        <v>0</v>
      </c>
      <c r="K2992" s="1">
        <f>_xlfn.XLOOKUP(SUBSTITUTE(Table5[[#This Row],[rxn]],"RXN-","ENZLOAD-"),ENZLOAD[name],ENZLOAD[flux],0)</f>
        <v>0</v>
      </c>
      <c r="L2992" s="1" t="str">
        <f>"'"&amp;Table5[[#This Row],[rxn]]&amp;"'"&amp;CHAR(9)&amp;IF(AND(Table5[[#This Row],[kapp_slack_ub]]&lt;&gt;0,Table5[[#This Row],[kapp_old]]&lt;$F$1),$F$1,Table5[[#This Row],[kapp_old]])</f>
        <v>'RXN-DOLDPt_c_l_FWD-UNKNOWN'	27141.27779288</v>
      </c>
      <c r="M2992" s="1">
        <f>_xlfn.XLOOKUP(Table5[[#This Row],[rxn]],Table3[name],Table3[flux],$F$1)</f>
        <v>5.8801714872476598E-3</v>
      </c>
      <c r="N2992" s="1" t="str">
        <f>IFERROR(Table5[[#This Row],[min flux]]/Table5[[#This Row],[associated enzload]],"")</f>
        <v/>
      </c>
      <c r="O2992" s="1">
        <f>_xlfn.NUMBERVALUE(IF(Table5[[#This Row],[flux/enzload]]="","",ABS($N$1-Table5[[#This Row],[flux/enzload]])))</f>
        <v>0</v>
      </c>
      <c r="P2992" s="1">
        <f>Table5[[#This Row],[kapp_old]]+IFERROR(((Table5[[#This Row],[kapp_slack_ub]]-Table5[[#This Row],[kapp_slack_lb]])/Table5[[#This Row],[associated enzload]]),0)</f>
        <v>27141.277792879999</v>
      </c>
      <c r="Q2992" s="1" t="str">
        <f>"'"&amp;Table5[[#This Row],[rxn]]&amp;"'"&amp;CHAR(9)&amp;Table5[[#This Row],[kapp + (slack_ub - slack_lb)/enzload]]</f>
        <v>'RXN-DOLDPt_c_l_FWD-UNKNOWN'	27141.27779288</v>
      </c>
      <c r="R2992" s="1">
        <f>_xlfn.XLOOKUP(Table5[[#This Row],[rxn]],Table38[name],Table38[flux],0)</f>
        <v>5.9819417815559998E-3</v>
      </c>
      <c r="S2992" s="1">
        <f>_xlfn.XLOOKUP(SUBSTITUTE(Table5[[#This Row],[rxn]],"RXN-","ENZLOAD-"),Table38[name],Table38[flux],0)</f>
        <v>0</v>
      </c>
      <c r="T2992" s="1" t="b">
        <f>AND(Table5[[#This Row],[ENZLOAD flux in kapp-slack.gms]]=0,Table5[[#This Row],[flux in kapp-slack.gms]]&lt;&gt;0,NOT(Table5[[#This Row],[spont or unknown?]]))</f>
        <v>0</v>
      </c>
      <c r="U2992" s="1" t="b">
        <f>OR(_xlfn.TEXTAFTER(Table5[[#This Row],[rxn]],"-",-1)="SPONT",_xlfn.TEXTAFTER(Table5[[#This Row],[rxn]],"-",-1)="UNKNOWN")</f>
        <v>1</v>
      </c>
      <c r="V2992" s="1">
        <f>_xlfn.XLOOKUP(SUBSTITUTE(Table5[[#This Row],[rxn]],"RXN-","ENZLOAD-"),Table4[rxn],Table4[ub],0)</f>
        <v>0</v>
      </c>
      <c r="W2992" s="1" t="b">
        <f>AND(Table5[[#This Row],[FVA ENZLOAD flux UB]]=0,Table5[[#This Row],[ENZ not made when it should be?]])</f>
        <v>0</v>
      </c>
    </row>
    <row r="2993" spans="6:23" hidden="1">
      <c r="F2993" s="1" t="s">
        <v>7656</v>
      </c>
      <c r="G2993" s="1" t="str">
        <f>_xlfn.TEXTBEFORE(Table5[[#This Row],[rxn     kapp_old        kapp_slack_ub   kapp_slack_lb]]," ")</f>
        <v>RXN-DOLDPt_c_l_REV-UNKNOWN</v>
      </c>
      <c r="H299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99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993" s="1">
        <f>_xlfn.NUMBERVALUE(_xlfn.TEXTAFTER(Table5[[#This Row],[rxn     kapp_old        kapp_slack_ub   kapp_slack_lb]]," ",-1))</f>
        <v>0</v>
      </c>
      <c r="K2993" s="1">
        <f>_xlfn.XLOOKUP(SUBSTITUTE(Table5[[#This Row],[rxn]],"RXN-","ENZLOAD-"),ENZLOAD[name],ENZLOAD[flux],0)</f>
        <v>0</v>
      </c>
      <c r="L2993" s="1" t="str">
        <f>"'"&amp;Table5[[#This Row],[rxn]]&amp;"'"&amp;CHAR(9)&amp;IF(AND(Table5[[#This Row],[kapp_slack_ub]]&lt;&gt;0,Table5[[#This Row],[kapp_old]]&lt;$F$1),$F$1,Table5[[#This Row],[kapp_old]])</f>
        <v>'RXN-DOLDPt_c_l_REV-UNKNOWN'	27141.27779288</v>
      </c>
      <c r="M2993" s="1">
        <f>_xlfn.XLOOKUP(Table5[[#This Row],[rxn]],Table3[name],Table3[flux],$F$1)</f>
        <v>27141.277792879999</v>
      </c>
      <c r="N2993" s="1" t="str">
        <f>IFERROR(Table5[[#This Row],[min flux]]/Table5[[#This Row],[associated enzload]],"")</f>
        <v/>
      </c>
      <c r="O2993" s="1">
        <f>_xlfn.NUMBERVALUE(IF(Table5[[#This Row],[flux/enzload]]="","",ABS($N$1-Table5[[#This Row],[flux/enzload]])))</f>
        <v>0</v>
      </c>
      <c r="P2993" s="1">
        <f>Table5[[#This Row],[kapp_old]]+IFERROR(((Table5[[#This Row],[kapp_slack_ub]]-Table5[[#This Row],[kapp_slack_lb]])/Table5[[#This Row],[associated enzload]]),0)</f>
        <v>27141.277792879999</v>
      </c>
      <c r="Q2993" s="1" t="str">
        <f>"'"&amp;Table5[[#This Row],[rxn]]&amp;"'"&amp;CHAR(9)&amp;Table5[[#This Row],[kapp + (slack_ub - slack_lb)/enzload]]</f>
        <v>'RXN-DOLDPt_c_l_REV-UNKNOWN'	27141.27779288</v>
      </c>
      <c r="R2993" s="1">
        <f>_xlfn.XLOOKUP(Table5[[#This Row],[rxn]],Table38[name],Table38[flux],0)</f>
        <v>0</v>
      </c>
      <c r="S2993" s="1">
        <f>_xlfn.XLOOKUP(SUBSTITUTE(Table5[[#This Row],[rxn]],"RXN-","ENZLOAD-"),Table38[name],Table38[flux],0)</f>
        <v>0</v>
      </c>
      <c r="T2993" s="1" t="b">
        <f>AND(Table5[[#This Row],[ENZLOAD flux in kapp-slack.gms]]=0,Table5[[#This Row],[flux in kapp-slack.gms]]&lt;&gt;0,NOT(Table5[[#This Row],[spont or unknown?]]))</f>
        <v>0</v>
      </c>
      <c r="U2993" s="1" t="b">
        <f>OR(_xlfn.TEXTAFTER(Table5[[#This Row],[rxn]],"-",-1)="SPONT",_xlfn.TEXTAFTER(Table5[[#This Row],[rxn]],"-",-1)="UNKNOWN")</f>
        <v>1</v>
      </c>
      <c r="V2993" s="1">
        <f>_xlfn.XLOOKUP(SUBSTITUTE(Table5[[#This Row],[rxn]],"RXN-","ENZLOAD-"),Table4[rxn],Table4[ub],0)</f>
        <v>0</v>
      </c>
      <c r="W2993" s="1" t="b">
        <f>AND(Table5[[#This Row],[FVA ENZLOAD flux UB]]=0,Table5[[#This Row],[ENZ not made when it should be?]])</f>
        <v>0</v>
      </c>
    </row>
    <row r="2994" spans="6:23" hidden="1">
      <c r="F2994" s="1" t="s">
        <v>7657</v>
      </c>
      <c r="G2994" s="1" t="str">
        <f>_xlfn.TEXTBEFORE(Table5[[#This Row],[rxn     kapp_old        kapp_slack_ub   kapp_slack_lb]]," ")</f>
        <v>RXN-DOLDPt_c_r_FWD-UNKNOWN</v>
      </c>
      <c r="H299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99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994" s="1">
        <f>_xlfn.NUMBERVALUE(_xlfn.TEXTAFTER(Table5[[#This Row],[rxn     kapp_old        kapp_slack_ub   kapp_slack_lb]]," ",-1))</f>
        <v>0</v>
      </c>
      <c r="K2994" s="1">
        <f>_xlfn.XLOOKUP(SUBSTITUTE(Table5[[#This Row],[rxn]],"RXN-","ENZLOAD-"),ENZLOAD[name],ENZLOAD[flux],0)</f>
        <v>0</v>
      </c>
      <c r="L2994" s="1" t="str">
        <f>"'"&amp;Table5[[#This Row],[rxn]]&amp;"'"&amp;CHAR(9)&amp;IF(AND(Table5[[#This Row],[kapp_slack_ub]]&lt;&gt;0,Table5[[#This Row],[kapp_old]]&lt;$F$1),$F$1,Table5[[#This Row],[kapp_old]])</f>
        <v>'RXN-DOLDPt_c_r_FWD-UNKNOWN'	27141.27779288</v>
      </c>
      <c r="M2994" s="1">
        <f>_xlfn.XLOOKUP(Table5[[#This Row],[rxn]],Table3[name],Table3[flux],$F$1)</f>
        <v>27141.277792879999</v>
      </c>
      <c r="N2994" s="1" t="str">
        <f>IFERROR(Table5[[#This Row],[min flux]]/Table5[[#This Row],[associated enzload]],"")</f>
        <v/>
      </c>
      <c r="O2994" s="1">
        <f>_xlfn.NUMBERVALUE(IF(Table5[[#This Row],[flux/enzload]]="","",ABS($N$1-Table5[[#This Row],[flux/enzload]])))</f>
        <v>0</v>
      </c>
      <c r="P2994" s="1">
        <f>Table5[[#This Row],[kapp_old]]+IFERROR(((Table5[[#This Row],[kapp_slack_ub]]-Table5[[#This Row],[kapp_slack_lb]])/Table5[[#This Row],[associated enzload]]),0)</f>
        <v>27141.277792879999</v>
      </c>
      <c r="Q2994" s="1" t="str">
        <f>"'"&amp;Table5[[#This Row],[rxn]]&amp;"'"&amp;CHAR(9)&amp;Table5[[#This Row],[kapp + (slack_ub - slack_lb)/enzload]]</f>
        <v>'RXN-DOLDPt_c_r_FWD-UNKNOWN'	27141.27779288</v>
      </c>
      <c r="R2994" s="1">
        <f>_xlfn.XLOOKUP(Table5[[#This Row],[rxn]],Table38[name],Table38[flux],0)</f>
        <v>0</v>
      </c>
      <c r="S2994" s="1">
        <f>_xlfn.XLOOKUP(SUBSTITUTE(Table5[[#This Row],[rxn]],"RXN-","ENZLOAD-"),Table38[name],Table38[flux],0)</f>
        <v>0</v>
      </c>
      <c r="T2994" s="1" t="b">
        <f>AND(Table5[[#This Row],[ENZLOAD flux in kapp-slack.gms]]=0,Table5[[#This Row],[flux in kapp-slack.gms]]&lt;&gt;0,NOT(Table5[[#This Row],[spont or unknown?]]))</f>
        <v>0</v>
      </c>
      <c r="U2994" s="1" t="b">
        <f>OR(_xlfn.TEXTAFTER(Table5[[#This Row],[rxn]],"-",-1)="SPONT",_xlfn.TEXTAFTER(Table5[[#This Row],[rxn]],"-",-1)="UNKNOWN")</f>
        <v>1</v>
      </c>
      <c r="V2994" s="1">
        <f>_xlfn.XLOOKUP(SUBSTITUTE(Table5[[#This Row],[rxn]],"RXN-","ENZLOAD-"),Table4[rxn],Table4[ub],0)</f>
        <v>0</v>
      </c>
      <c r="W2994" s="1" t="b">
        <f>AND(Table5[[#This Row],[FVA ENZLOAD flux UB]]=0,Table5[[#This Row],[ENZ not made when it should be?]])</f>
        <v>0</v>
      </c>
    </row>
    <row r="2995" spans="6:23" hidden="1">
      <c r="F2995" s="1" t="s">
        <v>7658</v>
      </c>
      <c r="G2995" s="1" t="str">
        <f>_xlfn.TEXTBEFORE(Table5[[#This Row],[rxn     kapp_old        kapp_slack_ub   kapp_slack_lb]]," ")</f>
        <v>RXN-DOLDPt_c_r_REV-UNKNOWN</v>
      </c>
      <c r="H299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99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995" s="1">
        <f>_xlfn.NUMBERVALUE(_xlfn.TEXTAFTER(Table5[[#This Row],[rxn     kapp_old        kapp_slack_ub   kapp_slack_lb]]," ",-1))</f>
        <v>0</v>
      </c>
      <c r="K2995" s="1">
        <f>_xlfn.XLOOKUP(SUBSTITUTE(Table5[[#This Row],[rxn]],"RXN-","ENZLOAD-"),ENZLOAD[name],ENZLOAD[flux],0)</f>
        <v>0</v>
      </c>
      <c r="L2995" s="1" t="str">
        <f>"'"&amp;Table5[[#This Row],[rxn]]&amp;"'"&amp;CHAR(9)&amp;IF(AND(Table5[[#This Row],[kapp_slack_ub]]&lt;&gt;0,Table5[[#This Row],[kapp_old]]&lt;$F$1),$F$1,Table5[[#This Row],[kapp_old]])</f>
        <v>'RXN-DOLDPt_c_r_REV-UNKNOWN'	27141.27779288</v>
      </c>
      <c r="M2995" s="1">
        <f>_xlfn.XLOOKUP(Table5[[#This Row],[rxn]],Table3[name],Table3[flux],$F$1)</f>
        <v>27141.277792879999</v>
      </c>
      <c r="N2995" s="1" t="str">
        <f>IFERROR(Table5[[#This Row],[min flux]]/Table5[[#This Row],[associated enzload]],"")</f>
        <v/>
      </c>
      <c r="O2995" s="1">
        <f>_xlfn.NUMBERVALUE(IF(Table5[[#This Row],[flux/enzload]]="","",ABS($N$1-Table5[[#This Row],[flux/enzload]])))</f>
        <v>0</v>
      </c>
      <c r="P2995" s="1">
        <f>Table5[[#This Row],[kapp_old]]+IFERROR(((Table5[[#This Row],[kapp_slack_ub]]-Table5[[#This Row],[kapp_slack_lb]])/Table5[[#This Row],[associated enzload]]),0)</f>
        <v>27141.277792879999</v>
      </c>
      <c r="Q2995" s="1" t="str">
        <f>"'"&amp;Table5[[#This Row],[rxn]]&amp;"'"&amp;CHAR(9)&amp;Table5[[#This Row],[kapp + (slack_ub - slack_lb)/enzload]]</f>
        <v>'RXN-DOLDPt_c_r_REV-UNKNOWN'	27141.27779288</v>
      </c>
      <c r="R2995" s="1">
        <f>_xlfn.XLOOKUP(Table5[[#This Row],[rxn]],Table38[name],Table38[flux],0)</f>
        <v>0</v>
      </c>
      <c r="S2995" s="1">
        <f>_xlfn.XLOOKUP(SUBSTITUTE(Table5[[#This Row],[rxn]],"RXN-","ENZLOAD-"),Table38[name],Table38[flux],0)</f>
        <v>0</v>
      </c>
      <c r="T2995" s="1" t="b">
        <f>AND(Table5[[#This Row],[ENZLOAD flux in kapp-slack.gms]]=0,Table5[[#This Row],[flux in kapp-slack.gms]]&lt;&gt;0,NOT(Table5[[#This Row],[spont or unknown?]]))</f>
        <v>0</v>
      </c>
      <c r="U2995" s="1" t="b">
        <f>OR(_xlfn.TEXTAFTER(Table5[[#This Row],[rxn]],"-",-1)="SPONT",_xlfn.TEXTAFTER(Table5[[#This Row],[rxn]],"-",-1)="UNKNOWN")</f>
        <v>1</v>
      </c>
      <c r="V2995" s="1">
        <f>_xlfn.XLOOKUP(SUBSTITUTE(Table5[[#This Row],[rxn]],"RXN-","ENZLOAD-"),Table4[rxn],Table4[ub],0)</f>
        <v>0</v>
      </c>
      <c r="W2995" s="1" t="b">
        <f>AND(Table5[[#This Row],[FVA ENZLOAD flux UB]]=0,Table5[[#This Row],[ENZ not made when it should be?]])</f>
        <v>0</v>
      </c>
    </row>
    <row r="2996" spans="6:23" hidden="1">
      <c r="F2996" s="1" t="s">
        <v>7659</v>
      </c>
      <c r="G2996" s="1" t="str">
        <f>_xlfn.TEXTBEFORE(Table5[[#This Row],[rxn     kapp_old        kapp_slack_ub   kapp_slack_lb]]," ")</f>
        <v>RXN-DOLGLCPt_c_r_FWD-UNKNOWN</v>
      </c>
      <c r="H299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99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996" s="1">
        <f>_xlfn.NUMBERVALUE(_xlfn.TEXTAFTER(Table5[[#This Row],[rxn     kapp_old        kapp_slack_ub   kapp_slack_lb]]," ",-1))</f>
        <v>0</v>
      </c>
      <c r="K2996" s="1">
        <f>_xlfn.XLOOKUP(SUBSTITUTE(Table5[[#This Row],[rxn]],"RXN-","ENZLOAD-"),ENZLOAD[name],ENZLOAD[flux],0)</f>
        <v>0</v>
      </c>
      <c r="L2996" s="1" t="str">
        <f>"'"&amp;Table5[[#This Row],[rxn]]&amp;"'"&amp;CHAR(9)&amp;IF(AND(Table5[[#This Row],[kapp_slack_ub]]&lt;&gt;0,Table5[[#This Row],[kapp_old]]&lt;$F$1),$F$1,Table5[[#This Row],[kapp_old]])</f>
        <v>'RXN-DOLGLCPt_c_r_FWD-UNKNOWN'	27141.27779288</v>
      </c>
      <c r="M2996" s="1">
        <f>_xlfn.XLOOKUP(Table5[[#This Row],[rxn]],Table3[name],Table3[flux],$F$1)</f>
        <v>27141.277792879999</v>
      </c>
      <c r="N2996" s="1" t="str">
        <f>IFERROR(Table5[[#This Row],[min flux]]/Table5[[#This Row],[associated enzload]],"")</f>
        <v/>
      </c>
      <c r="O2996" s="1">
        <f>_xlfn.NUMBERVALUE(IF(Table5[[#This Row],[flux/enzload]]="","",ABS($N$1-Table5[[#This Row],[flux/enzload]])))</f>
        <v>0</v>
      </c>
      <c r="P2996" s="1">
        <f>Table5[[#This Row],[kapp_old]]+IFERROR(((Table5[[#This Row],[kapp_slack_ub]]-Table5[[#This Row],[kapp_slack_lb]])/Table5[[#This Row],[associated enzload]]),0)</f>
        <v>27141.277792879999</v>
      </c>
      <c r="Q2996" s="1" t="str">
        <f>"'"&amp;Table5[[#This Row],[rxn]]&amp;"'"&amp;CHAR(9)&amp;Table5[[#This Row],[kapp + (slack_ub - slack_lb)/enzload]]</f>
        <v>'RXN-DOLGLCPt_c_r_FWD-UNKNOWN'	27141.27779288</v>
      </c>
      <c r="R2996" s="1">
        <f>_xlfn.XLOOKUP(Table5[[#This Row],[rxn]],Table38[name],Table38[flux],0)</f>
        <v>0</v>
      </c>
      <c r="S2996" s="1">
        <f>_xlfn.XLOOKUP(SUBSTITUTE(Table5[[#This Row],[rxn]],"RXN-","ENZLOAD-"),Table38[name],Table38[flux],0)</f>
        <v>0</v>
      </c>
      <c r="T2996" s="1" t="b">
        <f>AND(Table5[[#This Row],[ENZLOAD flux in kapp-slack.gms]]=0,Table5[[#This Row],[flux in kapp-slack.gms]]&lt;&gt;0,NOT(Table5[[#This Row],[spont or unknown?]]))</f>
        <v>0</v>
      </c>
      <c r="U2996" s="1" t="b">
        <f>OR(_xlfn.TEXTAFTER(Table5[[#This Row],[rxn]],"-",-1)="SPONT",_xlfn.TEXTAFTER(Table5[[#This Row],[rxn]],"-",-1)="UNKNOWN")</f>
        <v>1</v>
      </c>
      <c r="V2996" s="1">
        <f>_xlfn.XLOOKUP(SUBSTITUTE(Table5[[#This Row],[rxn]],"RXN-","ENZLOAD-"),Table4[rxn],Table4[ub],0)</f>
        <v>0</v>
      </c>
      <c r="W2996" s="1" t="b">
        <f>AND(Table5[[#This Row],[FVA ENZLOAD flux UB]]=0,Table5[[#This Row],[ENZ not made when it should be?]])</f>
        <v>0</v>
      </c>
    </row>
    <row r="2997" spans="6:23" hidden="1">
      <c r="F2997" s="1" t="s">
        <v>7660</v>
      </c>
      <c r="G2997" s="1" t="str">
        <f>_xlfn.TEXTBEFORE(Table5[[#This Row],[rxn     kapp_old        kapp_slack_ub   kapp_slack_lb]]," ")</f>
        <v>RXN-DOLGLCPt_c_r_REV-UNKNOWN</v>
      </c>
      <c r="H299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99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997" s="1">
        <f>_xlfn.NUMBERVALUE(_xlfn.TEXTAFTER(Table5[[#This Row],[rxn     kapp_old        kapp_slack_ub   kapp_slack_lb]]," ",-1))</f>
        <v>0</v>
      </c>
      <c r="K2997" s="1">
        <f>_xlfn.XLOOKUP(SUBSTITUTE(Table5[[#This Row],[rxn]],"RXN-","ENZLOAD-"),ENZLOAD[name],ENZLOAD[flux],0)</f>
        <v>0</v>
      </c>
      <c r="L2997" s="1" t="str">
        <f>"'"&amp;Table5[[#This Row],[rxn]]&amp;"'"&amp;CHAR(9)&amp;IF(AND(Table5[[#This Row],[kapp_slack_ub]]&lt;&gt;0,Table5[[#This Row],[kapp_old]]&lt;$F$1),$F$1,Table5[[#This Row],[kapp_old]])</f>
        <v>'RXN-DOLGLCPt_c_r_REV-UNKNOWN'	27141.27779288</v>
      </c>
      <c r="M2997" s="1">
        <f>_xlfn.XLOOKUP(Table5[[#This Row],[rxn]],Table3[name],Table3[flux],$F$1)</f>
        <v>27141.277792879999</v>
      </c>
      <c r="N2997" s="1" t="str">
        <f>IFERROR(Table5[[#This Row],[min flux]]/Table5[[#This Row],[associated enzload]],"")</f>
        <v/>
      </c>
      <c r="O2997" s="1">
        <f>_xlfn.NUMBERVALUE(IF(Table5[[#This Row],[flux/enzload]]="","",ABS($N$1-Table5[[#This Row],[flux/enzload]])))</f>
        <v>0</v>
      </c>
      <c r="P2997" s="1">
        <f>Table5[[#This Row],[kapp_old]]+IFERROR(((Table5[[#This Row],[kapp_slack_ub]]-Table5[[#This Row],[kapp_slack_lb]])/Table5[[#This Row],[associated enzload]]),0)</f>
        <v>27141.277792879999</v>
      </c>
      <c r="Q2997" s="1" t="str">
        <f>"'"&amp;Table5[[#This Row],[rxn]]&amp;"'"&amp;CHAR(9)&amp;Table5[[#This Row],[kapp + (slack_ub - slack_lb)/enzload]]</f>
        <v>'RXN-DOLGLCPt_c_r_REV-UNKNOWN'	27141.27779288</v>
      </c>
      <c r="R2997" s="1">
        <f>_xlfn.XLOOKUP(Table5[[#This Row],[rxn]],Table38[name],Table38[flux],0)</f>
        <v>0</v>
      </c>
      <c r="S2997" s="1">
        <f>_xlfn.XLOOKUP(SUBSTITUTE(Table5[[#This Row],[rxn]],"RXN-","ENZLOAD-"),Table38[name],Table38[flux],0)</f>
        <v>0</v>
      </c>
      <c r="T2997" s="1" t="b">
        <f>AND(Table5[[#This Row],[ENZLOAD flux in kapp-slack.gms]]=0,Table5[[#This Row],[flux in kapp-slack.gms]]&lt;&gt;0,NOT(Table5[[#This Row],[spont or unknown?]]))</f>
        <v>0</v>
      </c>
      <c r="U2997" s="1" t="b">
        <f>OR(_xlfn.TEXTAFTER(Table5[[#This Row],[rxn]],"-",-1)="SPONT",_xlfn.TEXTAFTER(Table5[[#This Row],[rxn]],"-",-1)="UNKNOWN")</f>
        <v>1</v>
      </c>
      <c r="V2997" s="1">
        <f>_xlfn.XLOOKUP(SUBSTITUTE(Table5[[#This Row],[rxn]],"RXN-","ENZLOAD-"),Table4[rxn],Table4[ub],0)</f>
        <v>0</v>
      </c>
      <c r="W2997" s="1" t="b">
        <f>AND(Table5[[#This Row],[FVA ENZLOAD flux UB]]=0,Table5[[#This Row],[ENZ not made when it should be?]])</f>
        <v>0</v>
      </c>
    </row>
    <row r="2998" spans="6:23" hidden="1">
      <c r="F2998" s="1" t="s">
        <v>7665</v>
      </c>
      <c r="G2998" s="1" t="str">
        <f>_xlfn.TEXTBEFORE(Table5[[#This Row],[rxn     kapp_old        kapp_slack_ub   kapp_slack_lb]]," ")</f>
        <v>RXN-DOLPt_c_r_FWD-SPONT</v>
      </c>
      <c r="H299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99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998" s="1">
        <f>_xlfn.NUMBERVALUE(_xlfn.TEXTAFTER(Table5[[#This Row],[rxn     kapp_old        kapp_slack_ub   kapp_slack_lb]]," ",-1))</f>
        <v>0</v>
      </c>
      <c r="K2998" s="1">
        <f>_xlfn.XLOOKUP(SUBSTITUTE(Table5[[#This Row],[rxn]],"RXN-","ENZLOAD-"),ENZLOAD[name],ENZLOAD[flux],0)</f>
        <v>0</v>
      </c>
      <c r="L2998" s="1" t="str">
        <f>"'"&amp;Table5[[#This Row],[rxn]]&amp;"'"&amp;CHAR(9)&amp;IF(AND(Table5[[#This Row],[kapp_slack_ub]]&lt;&gt;0,Table5[[#This Row],[kapp_old]]&lt;$F$1),$F$1,Table5[[#This Row],[kapp_old]])</f>
        <v>'RXN-DOLPt_c_r_FWD-SPONT'	27141.27779288</v>
      </c>
      <c r="M2998" s="1">
        <f>_xlfn.XLOOKUP(Table5[[#This Row],[rxn]],Table3[name],Table3[flux],$F$1)</f>
        <v>27141.277792879999</v>
      </c>
      <c r="N2998" s="1" t="str">
        <f>IFERROR(Table5[[#This Row],[min flux]]/Table5[[#This Row],[associated enzload]],"")</f>
        <v/>
      </c>
      <c r="O2998" s="1">
        <f>_xlfn.NUMBERVALUE(IF(Table5[[#This Row],[flux/enzload]]="","",ABS($N$1-Table5[[#This Row],[flux/enzload]])))</f>
        <v>0</v>
      </c>
      <c r="P2998" s="1">
        <f>Table5[[#This Row],[kapp_old]]+IFERROR(((Table5[[#This Row],[kapp_slack_ub]]-Table5[[#This Row],[kapp_slack_lb]])/Table5[[#This Row],[associated enzload]]),0)</f>
        <v>27141.277792879999</v>
      </c>
      <c r="Q2998" s="1" t="str">
        <f>"'"&amp;Table5[[#This Row],[rxn]]&amp;"'"&amp;CHAR(9)&amp;Table5[[#This Row],[kapp + (slack_ub - slack_lb)/enzload]]</f>
        <v>'RXN-DOLPt_c_r_FWD-SPONT'	27141.27779288</v>
      </c>
      <c r="R2998" s="1">
        <f>_xlfn.XLOOKUP(Table5[[#This Row],[rxn]],Table38[name],Table38[flux],0)</f>
        <v>0</v>
      </c>
      <c r="S2998" s="1">
        <f>_xlfn.XLOOKUP(SUBSTITUTE(Table5[[#This Row],[rxn]],"RXN-","ENZLOAD-"),Table38[name],Table38[flux],0)</f>
        <v>0</v>
      </c>
      <c r="T2998" s="1" t="b">
        <f>AND(Table5[[#This Row],[ENZLOAD flux in kapp-slack.gms]]=0,Table5[[#This Row],[flux in kapp-slack.gms]]&lt;&gt;0,NOT(Table5[[#This Row],[spont or unknown?]]))</f>
        <v>0</v>
      </c>
      <c r="U2998" s="1" t="b">
        <f>OR(_xlfn.TEXTAFTER(Table5[[#This Row],[rxn]],"-",-1)="SPONT",_xlfn.TEXTAFTER(Table5[[#This Row],[rxn]],"-",-1)="UNKNOWN")</f>
        <v>1</v>
      </c>
      <c r="V2998" s="1">
        <f>_xlfn.XLOOKUP(SUBSTITUTE(Table5[[#This Row],[rxn]],"RXN-","ENZLOAD-"),Table4[rxn],Table4[ub],0)</f>
        <v>0</v>
      </c>
      <c r="W2998" s="1" t="b">
        <f>AND(Table5[[#This Row],[FVA ENZLOAD flux UB]]=0,Table5[[#This Row],[ENZ not made when it should be?]])</f>
        <v>0</v>
      </c>
    </row>
    <row r="2999" spans="6:23" hidden="1">
      <c r="F2999" s="1" t="s">
        <v>7666</v>
      </c>
      <c r="G2999" s="1" t="str">
        <f>_xlfn.TEXTBEFORE(Table5[[#This Row],[rxn     kapp_old        kapp_slack_ub   kapp_slack_lb]]," ")</f>
        <v>RXN-DOLPt_c_r_REV-SPONT</v>
      </c>
      <c r="H299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299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2999" s="1">
        <f>_xlfn.NUMBERVALUE(_xlfn.TEXTAFTER(Table5[[#This Row],[rxn     kapp_old        kapp_slack_ub   kapp_slack_lb]]," ",-1))</f>
        <v>0</v>
      </c>
      <c r="K2999" s="1">
        <f>_xlfn.XLOOKUP(SUBSTITUTE(Table5[[#This Row],[rxn]],"RXN-","ENZLOAD-"),ENZLOAD[name],ENZLOAD[flux],0)</f>
        <v>0</v>
      </c>
      <c r="L2999" s="1" t="str">
        <f>"'"&amp;Table5[[#This Row],[rxn]]&amp;"'"&amp;CHAR(9)&amp;IF(AND(Table5[[#This Row],[kapp_slack_ub]]&lt;&gt;0,Table5[[#This Row],[kapp_old]]&lt;$F$1),$F$1,Table5[[#This Row],[kapp_old]])</f>
        <v>'RXN-DOLPt_c_r_REV-SPONT'	27141.27779288</v>
      </c>
      <c r="M2999" s="1">
        <f>_xlfn.XLOOKUP(Table5[[#This Row],[rxn]],Table3[name],Table3[flux],$F$1)</f>
        <v>4.39007039721429E-2</v>
      </c>
      <c r="N2999" s="1" t="str">
        <f>IFERROR(Table5[[#This Row],[min flux]]/Table5[[#This Row],[associated enzload]],"")</f>
        <v/>
      </c>
      <c r="O2999" s="1">
        <f>_xlfn.NUMBERVALUE(IF(Table5[[#This Row],[flux/enzload]]="","",ABS($N$1-Table5[[#This Row],[flux/enzload]])))</f>
        <v>0</v>
      </c>
      <c r="P2999" s="1">
        <f>Table5[[#This Row],[kapp_old]]+IFERROR(((Table5[[#This Row],[kapp_slack_ub]]-Table5[[#This Row],[kapp_slack_lb]])/Table5[[#This Row],[associated enzload]]),0)</f>
        <v>27141.277792879999</v>
      </c>
      <c r="Q2999" s="1" t="str">
        <f>"'"&amp;Table5[[#This Row],[rxn]]&amp;"'"&amp;CHAR(9)&amp;Table5[[#This Row],[kapp + (slack_ub - slack_lb)/enzload]]</f>
        <v>'RXN-DOLPt_c_r_REV-SPONT'	27141.27779288</v>
      </c>
      <c r="R2999" s="1">
        <f>_xlfn.XLOOKUP(Table5[[#This Row],[rxn]],Table38[name],Table38[flux],0)</f>
        <v>4.4660509629731997E-2</v>
      </c>
      <c r="S2999" s="1">
        <f>_xlfn.XLOOKUP(SUBSTITUTE(Table5[[#This Row],[rxn]],"RXN-","ENZLOAD-"),Table38[name],Table38[flux],0)</f>
        <v>0</v>
      </c>
      <c r="T2999" s="1" t="b">
        <f>AND(Table5[[#This Row],[ENZLOAD flux in kapp-slack.gms]]=0,Table5[[#This Row],[flux in kapp-slack.gms]]&lt;&gt;0,NOT(Table5[[#This Row],[spont or unknown?]]))</f>
        <v>0</v>
      </c>
      <c r="U2999" s="1" t="b">
        <f>OR(_xlfn.TEXTAFTER(Table5[[#This Row],[rxn]],"-",-1)="SPONT",_xlfn.TEXTAFTER(Table5[[#This Row],[rxn]],"-",-1)="UNKNOWN")</f>
        <v>1</v>
      </c>
      <c r="V2999" s="1">
        <f>_xlfn.XLOOKUP(SUBSTITUTE(Table5[[#This Row],[rxn]],"RXN-","ENZLOAD-"),Table4[rxn],Table4[ub],0)</f>
        <v>0</v>
      </c>
      <c r="W2999" s="1" t="b">
        <f>AND(Table5[[#This Row],[FVA ENZLOAD flux UB]]=0,Table5[[#This Row],[ENZ not made when it should be?]])</f>
        <v>0</v>
      </c>
    </row>
    <row r="3000" spans="6:23" hidden="1">
      <c r="F3000" s="1" t="s">
        <v>7678</v>
      </c>
      <c r="G3000" s="1" t="str">
        <f>_xlfn.TEXTBEFORE(Table5[[#This Row],[rxn     kapp_old        kapp_slack_ub   kapp_slack_lb]]," ")</f>
        <v>RXN-DTTPt_c_FWD-SPONT</v>
      </c>
      <c r="H300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00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000" s="1">
        <f>_xlfn.NUMBERVALUE(_xlfn.TEXTAFTER(Table5[[#This Row],[rxn     kapp_old        kapp_slack_ub   kapp_slack_lb]]," ",-1))</f>
        <v>0</v>
      </c>
      <c r="K3000" s="1">
        <f>_xlfn.XLOOKUP(SUBSTITUTE(Table5[[#This Row],[rxn]],"RXN-","ENZLOAD-"),ENZLOAD[name],ENZLOAD[flux],0)</f>
        <v>0</v>
      </c>
      <c r="L3000" s="1" t="str">
        <f>"'"&amp;Table5[[#This Row],[rxn]]&amp;"'"&amp;CHAR(9)&amp;IF(AND(Table5[[#This Row],[kapp_slack_ub]]&lt;&gt;0,Table5[[#This Row],[kapp_old]]&lt;$F$1),$F$1,Table5[[#This Row],[kapp_old]])</f>
        <v>'RXN-DTTPt_c_FWD-SPONT'	27141.27779288</v>
      </c>
      <c r="M3000" s="1">
        <f>_xlfn.XLOOKUP(Table5[[#This Row],[rxn]],Table3[name],Table3[flux],$F$1)</f>
        <v>27141.277792879999</v>
      </c>
      <c r="N3000" s="1" t="str">
        <f>IFERROR(Table5[[#This Row],[min flux]]/Table5[[#This Row],[associated enzload]],"")</f>
        <v/>
      </c>
      <c r="O3000" s="1">
        <f>_xlfn.NUMBERVALUE(IF(Table5[[#This Row],[flux/enzload]]="","",ABS($N$1-Table5[[#This Row],[flux/enzload]])))</f>
        <v>0</v>
      </c>
      <c r="P3000" s="1">
        <f>Table5[[#This Row],[kapp_old]]+IFERROR(((Table5[[#This Row],[kapp_slack_ub]]-Table5[[#This Row],[kapp_slack_lb]])/Table5[[#This Row],[associated enzload]]),0)</f>
        <v>27141.277792879999</v>
      </c>
      <c r="Q3000" s="1" t="str">
        <f>"'"&amp;Table5[[#This Row],[rxn]]&amp;"'"&amp;CHAR(9)&amp;Table5[[#This Row],[kapp + (slack_ub - slack_lb)/enzload]]</f>
        <v>'RXN-DTTPt_c_FWD-SPONT'	27141.27779288</v>
      </c>
      <c r="R3000" s="1">
        <f>_xlfn.XLOOKUP(Table5[[#This Row],[rxn]],Table38[name],Table38[flux],0)</f>
        <v>0</v>
      </c>
      <c r="S3000" s="1">
        <f>_xlfn.XLOOKUP(SUBSTITUTE(Table5[[#This Row],[rxn]],"RXN-","ENZLOAD-"),Table38[name],Table38[flux],0)</f>
        <v>0</v>
      </c>
      <c r="T3000" s="1" t="b">
        <f>AND(Table5[[#This Row],[ENZLOAD flux in kapp-slack.gms]]=0,Table5[[#This Row],[flux in kapp-slack.gms]]&lt;&gt;0,NOT(Table5[[#This Row],[spont or unknown?]]))</f>
        <v>0</v>
      </c>
      <c r="U3000" s="1" t="b">
        <f>OR(_xlfn.TEXTAFTER(Table5[[#This Row],[rxn]],"-",-1)="SPONT",_xlfn.TEXTAFTER(Table5[[#This Row],[rxn]],"-",-1)="UNKNOWN")</f>
        <v>1</v>
      </c>
      <c r="V3000" s="1">
        <f>_xlfn.XLOOKUP(SUBSTITUTE(Table5[[#This Row],[rxn]],"RXN-","ENZLOAD-"),Table4[rxn],Table4[ub],0)</f>
        <v>0</v>
      </c>
      <c r="W3000" s="1" t="b">
        <f>AND(Table5[[#This Row],[FVA ENZLOAD flux UB]]=0,Table5[[#This Row],[ENZ not made when it should be?]])</f>
        <v>0</v>
      </c>
    </row>
    <row r="3001" spans="6:23" hidden="1">
      <c r="F3001" s="1" t="s">
        <v>7679</v>
      </c>
      <c r="G3001" s="1" t="str">
        <f>_xlfn.TEXTBEFORE(Table5[[#This Row],[rxn     kapp_old        kapp_slack_ub   kapp_slack_lb]]," ")</f>
        <v>RXN-DTTPt_c_REV-SPONT</v>
      </c>
      <c r="H300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00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001" s="1">
        <f>_xlfn.NUMBERVALUE(_xlfn.TEXTAFTER(Table5[[#This Row],[rxn     kapp_old        kapp_slack_ub   kapp_slack_lb]]," ",-1))</f>
        <v>0</v>
      </c>
      <c r="K3001" s="1">
        <f>_xlfn.XLOOKUP(SUBSTITUTE(Table5[[#This Row],[rxn]],"RXN-","ENZLOAD-"),ENZLOAD[name],ENZLOAD[flux],0)</f>
        <v>0</v>
      </c>
      <c r="L3001" s="1" t="str">
        <f>"'"&amp;Table5[[#This Row],[rxn]]&amp;"'"&amp;CHAR(9)&amp;IF(AND(Table5[[#This Row],[kapp_slack_ub]]&lt;&gt;0,Table5[[#This Row],[kapp_old]]&lt;$F$1),$F$1,Table5[[#This Row],[kapp_old]])</f>
        <v>'RXN-DTTPt_c_REV-SPONT'	27141.27779288</v>
      </c>
      <c r="M3001" s="1">
        <f>_xlfn.XLOOKUP(Table5[[#This Row],[rxn]],Table3[name],Table3[flux],$F$1)</f>
        <v>27141.277792879999</v>
      </c>
      <c r="N3001" s="1" t="str">
        <f>IFERROR(Table5[[#This Row],[min flux]]/Table5[[#This Row],[associated enzload]],"")</f>
        <v/>
      </c>
      <c r="O3001" s="1">
        <f>_xlfn.NUMBERVALUE(IF(Table5[[#This Row],[flux/enzload]]="","",ABS($N$1-Table5[[#This Row],[flux/enzload]])))</f>
        <v>0</v>
      </c>
      <c r="P3001" s="1">
        <f>Table5[[#This Row],[kapp_old]]+IFERROR(((Table5[[#This Row],[kapp_slack_ub]]-Table5[[#This Row],[kapp_slack_lb]])/Table5[[#This Row],[associated enzload]]),0)</f>
        <v>27141.277792879999</v>
      </c>
      <c r="Q3001" s="1" t="str">
        <f>"'"&amp;Table5[[#This Row],[rxn]]&amp;"'"&amp;CHAR(9)&amp;Table5[[#This Row],[kapp + (slack_ub - slack_lb)/enzload]]</f>
        <v>'RXN-DTTPt_c_REV-SPONT'	27141.27779288</v>
      </c>
      <c r="R3001" s="1">
        <f>_xlfn.XLOOKUP(Table5[[#This Row],[rxn]],Table38[name],Table38[flux],0)</f>
        <v>0</v>
      </c>
      <c r="S3001" s="1">
        <f>_xlfn.XLOOKUP(SUBSTITUTE(Table5[[#This Row],[rxn]],"RXN-","ENZLOAD-"),Table38[name],Table38[flux],0)</f>
        <v>0</v>
      </c>
      <c r="T3001" s="1" t="b">
        <f>AND(Table5[[#This Row],[ENZLOAD flux in kapp-slack.gms]]=0,Table5[[#This Row],[flux in kapp-slack.gms]]&lt;&gt;0,NOT(Table5[[#This Row],[spont or unknown?]]))</f>
        <v>0</v>
      </c>
      <c r="U3001" s="1" t="b">
        <f>OR(_xlfn.TEXTAFTER(Table5[[#This Row],[rxn]],"-",-1)="SPONT",_xlfn.TEXTAFTER(Table5[[#This Row],[rxn]],"-",-1)="UNKNOWN")</f>
        <v>1</v>
      </c>
      <c r="V3001" s="1">
        <f>_xlfn.XLOOKUP(SUBSTITUTE(Table5[[#This Row],[rxn]],"RXN-","ENZLOAD-"),Table4[rxn],Table4[ub],0)</f>
        <v>0</v>
      </c>
      <c r="W3001" s="1" t="b">
        <f>AND(Table5[[#This Row],[FVA ENZLOAD flux UB]]=0,Table5[[#This Row],[ENZ not made when it should be?]])</f>
        <v>0</v>
      </c>
    </row>
    <row r="3002" spans="6:23" hidden="1">
      <c r="F3002" s="1" t="s">
        <v>7680</v>
      </c>
      <c r="G3002" s="1" t="str">
        <f>_xlfn.TEXTBEFORE(Table5[[#This Row],[rxn     kapp_old        kapp_slack_ub   kapp_slack_lb]]," ")</f>
        <v>RXN-DUDPt_c_n_FWD-SPONT</v>
      </c>
      <c r="H300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00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002" s="1">
        <f>_xlfn.NUMBERVALUE(_xlfn.TEXTAFTER(Table5[[#This Row],[rxn     kapp_old        kapp_slack_ub   kapp_slack_lb]]," ",-1))</f>
        <v>0</v>
      </c>
      <c r="K3002" s="1">
        <f>_xlfn.XLOOKUP(SUBSTITUTE(Table5[[#This Row],[rxn]],"RXN-","ENZLOAD-"),ENZLOAD[name],ENZLOAD[flux],0)</f>
        <v>0</v>
      </c>
      <c r="L3002" s="1" t="str">
        <f>"'"&amp;Table5[[#This Row],[rxn]]&amp;"'"&amp;CHAR(9)&amp;IF(AND(Table5[[#This Row],[kapp_slack_ub]]&lt;&gt;0,Table5[[#This Row],[kapp_old]]&lt;$F$1),$F$1,Table5[[#This Row],[kapp_old]])</f>
        <v>'RXN-DUDPt_c_n_FWD-SPONT'	27141.27779288</v>
      </c>
      <c r="M3002" s="1">
        <f>_xlfn.XLOOKUP(Table5[[#This Row],[rxn]],Table3[name],Table3[flux],$F$1)</f>
        <v>27141.277792879999</v>
      </c>
      <c r="N3002" s="1" t="str">
        <f>IFERROR(Table5[[#This Row],[min flux]]/Table5[[#This Row],[associated enzload]],"")</f>
        <v/>
      </c>
      <c r="O3002" s="1">
        <f>_xlfn.NUMBERVALUE(IF(Table5[[#This Row],[flux/enzload]]="","",ABS($N$1-Table5[[#This Row],[flux/enzload]])))</f>
        <v>0</v>
      </c>
      <c r="P3002" s="1">
        <f>Table5[[#This Row],[kapp_old]]+IFERROR(((Table5[[#This Row],[kapp_slack_ub]]-Table5[[#This Row],[kapp_slack_lb]])/Table5[[#This Row],[associated enzload]]),0)</f>
        <v>27141.277792879999</v>
      </c>
      <c r="Q3002" s="1" t="str">
        <f>"'"&amp;Table5[[#This Row],[rxn]]&amp;"'"&amp;CHAR(9)&amp;Table5[[#This Row],[kapp + (slack_ub - slack_lb)/enzload]]</f>
        <v>'RXN-DUDPt_c_n_FWD-SPONT'	27141.27779288</v>
      </c>
      <c r="R3002" s="1">
        <f>_xlfn.XLOOKUP(Table5[[#This Row],[rxn]],Table38[name],Table38[flux],0)</f>
        <v>0</v>
      </c>
      <c r="S3002" s="1">
        <f>_xlfn.XLOOKUP(SUBSTITUTE(Table5[[#This Row],[rxn]],"RXN-","ENZLOAD-"),Table38[name],Table38[flux],0)</f>
        <v>0</v>
      </c>
      <c r="T3002" s="1" t="b">
        <f>AND(Table5[[#This Row],[ENZLOAD flux in kapp-slack.gms]]=0,Table5[[#This Row],[flux in kapp-slack.gms]]&lt;&gt;0,NOT(Table5[[#This Row],[spont or unknown?]]))</f>
        <v>0</v>
      </c>
      <c r="U3002" s="1" t="b">
        <f>OR(_xlfn.TEXTAFTER(Table5[[#This Row],[rxn]],"-",-1)="SPONT",_xlfn.TEXTAFTER(Table5[[#This Row],[rxn]],"-",-1)="UNKNOWN")</f>
        <v>1</v>
      </c>
      <c r="V3002" s="1">
        <f>_xlfn.XLOOKUP(SUBSTITUTE(Table5[[#This Row],[rxn]],"RXN-","ENZLOAD-"),Table4[rxn],Table4[ub],0)</f>
        <v>0</v>
      </c>
      <c r="W3002" s="1" t="b">
        <f>AND(Table5[[#This Row],[FVA ENZLOAD flux UB]]=0,Table5[[#This Row],[ENZ not made when it should be?]])</f>
        <v>0</v>
      </c>
    </row>
    <row r="3003" spans="6:23" hidden="1">
      <c r="F3003" s="1" t="s">
        <v>7681</v>
      </c>
      <c r="G3003" s="1" t="str">
        <f>_xlfn.TEXTBEFORE(Table5[[#This Row],[rxn     kapp_old        kapp_slack_ub   kapp_slack_lb]]," ")</f>
        <v>RXN-DUDPt_c_n_REV-SPONT</v>
      </c>
      <c r="H300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00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003" s="1">
        <f>_xlfn.NUMBERVALUE(_xlfn.TEXTAFTER(Table5[[#This Row],[rxn     kapp_old        kapp_slack_ub   kapp_slack_lb]]," ",-1))</f>
        <v>0</v>
      </c>
      <c r="K3003" s="1">
        <f>_xlfn.XLOOKUP(SUBSTITUTE(Table5[[#This Row],[rxn]],"RXN-","ENZLOAD-"),ENZLOAD[name],ENZLOAD[flux],0)</f>
        <v>0</v>
      </c>
      <c r="L3003" s="1" t="str">
        <f>"'"&amp;Table5[[#This Row],[rxn]]&amp;"'"&amp;CHAR(9)&amp;IF(AND(Table5[[#This Row],[kapp_slack_ub]]&lt;&gt;0,Table5[[#This Row],[kapp_old]]&lt;$F$1),$F$1,Table5[[#This Row],[kapp_old]])</f>
        <v>'RXN-DUDPt_c_n_REV-SPONT'	27141.27779288</v>
      </c>
      <c r="M3003" s="1">
        <f>_xlfn.XLOOKUP(Table5[[#This Row],[rxn]],Table3[name],Table3[flux],$F$1)</f>
        <v>27141.277792879999</v>
      </c>
      <c r="N3003" s="1" t="str">
        <f>IFERROR(Table5[[#This Row],[min flux]]/Table5[[#This Row],[associated enzload]],"")</f>
        <v/>
      </c>
      <c r="O3003" s="1">
        <f>_xlfn.NUMBERVALUE(IF(Table5[[#This Row],[flux/enzload]]="","",ABS($N$1-Table5[[#This Row],[flux/enzload]])))</f>
        <v>0</v>
      </c>
      <c r="P3003" s="1">
        <f>Table5[[#This Row],[kapp_old]]+IFERROR(((Table5[[#This Row],[kapp_slack_ub]]-Table5[[#This Row],[kapp_slack_lb]])/Table5[[#This Row],[associated enzload]]),0)</f>
        <v>27141.277792879999</v>
      </c>
      <c r="Q3003" s="1" t="str">
        <f>"'"&amp;Table5[[#This Row],[rxn]]&amp;"'"&amp;CHAR(9)&amp;Table5[[#This Row],[kapp + (slack_ub - slack_lb)/enzload]]</f>
        <v>'RXN-DUDPt_c_n_REV-SPONT'	27141.27779288</v>
      </c>
      <c r="R3003" s="1">
        <f>_xlfn.XLOOKUP(Table5[[#This Row],[rxn]],Table38[name],Table38[flux],0)</f>
        <v>0</v>
      </c>
      <c r="S3003" s="1">
        <f>_xlfn.XLOOKUP(SUBSTITUTE(Table5[[#This Row],[rxn]],"RXN-","ENZLOAD-"),Table38[name],Table38[flux],0)</f>
        <v>0</v>
      </c>
      <c r="T3003" s="1" t="b">
        <f>AND(Table5[[#This Row],[ENZLOAD flux in kapp-slack.gms]]=0,Table5[[#This Row],[flux in kapp-slack.gms]]&lt;&gt;0,NOT(Table5[[#This Row],[spont or unknown?]]))</f>
        <v>0</v>
      </c>
      <c r="U3003" s="1" t="b">
        <f>OR(_xlfn.TEXTAFTER(Table5[[#This Row],[rxn]],"-",-1)="SPONT",_xlfn.TEXTAFTER(Table5[[#This Row],[rxn]],"-",-1)="UNKNOWN")</f>
        <v>1</v>
      </c>
      <c r="V3003" s="1">
        <f>_xlfn.XLOOKUP(SUBSTITUTE(Table5[[#This Row],[rxn]],"RXN-","ENZLOAD-"),Table4[rxn],Table4[ub],0)</f>
        <v>0</v>
      </c>
      <c r="W3003" s="1" t="b">
        <f>AND(Table5[[#This Row],[FVA ENZLOAD flux UB]]=0,Table5[[#This Row],[ENZ not made when it should be?]])</f>
        <v>0</v>
      </c>
    </row>
    <row r="3004" spans="6:23" hidden="1">
      <c r="F3004" s="1" t="s">
        <v>7682</v>
      </c>
      <c r="G3004" s="1" t="str">
        <f>_xlfn.TEXTBEFORE(Table5[[#This Row],[rxn     kapp_old        kapp_slack_ub   kapp_slack_lb]]," ")</f>
        <v>RXN-DUMPt_c_n_FWD-SPONT</v>
      </c>
      <c r="H300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00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004" s="1">
        <f>_xlfn.NUMBERVALUE(_xlfn.TEXTAFTER(Table5[[#This Row],[rxn     kapp_old        kapp_slack_ub   kapp_slack_lb]]," ",-1))</f>
        <v>0</v>
      </c>
      <c r="K3004" s="1">
        <f>_xlfn.XLOOKUP(SUBSTITUTE(Table5[[#This Row],[rxn]],"RXN-","ENZLOAD-"),ENZLOAD[name],ENZLOAD[flux],0)</f>
        <v>0</v>
      </c>
      <c r="L3004" s="1" t="str">
        <f>"'"&amp;Table5[[#This Row],[rxn]]&amp;"'"&amp;CHAR(9)&amp;IF(AND(Table5[[#This Row],[kapp_slack_ub]]&lt;&gt;0,Table5[[#This Row],[kapp_old]]&lt;$F$1),$F$1,Table5[[#This Row],[kapp_old]])</f>
        <v>'RXN-DUMPt_c_n_FWD-SPONT'	27141.27779288</v>
      </c>
      <c r="M3004" s="1">
        <f>_xlfn.XLOOKUP(Table5[[#This Row],[rxn]],Table3[name],Table3[flux],$F$1)</f>
        <v>27141.277792879999</v>
      </c>
      <c r="N3004" s="1" t="str">
        <f>IFERROR(Table5[[#This Row],[min flux]]/Table5[[#This Row],[associated enzload]],"")</f>
        <v/>
      </c>
      <c r="O3004" s="1">
        <f>_xlfn.NUMBERVALUE(IF(Table5[[#This Row],[flux/enzload]]="","",ABS($N$1-Table5[[#This Row],[flux/enzload]])))</f>
        <v>0</v>
      </c>
      <c r="P3004" s="1">
        <f>Table5[[#This Row],[kapp_old]]+IFERROR(((Table5[[#This Row],[kapp_slack_ub]]-Table5[[#This Row],[kapp_slack_lb]])/Table5[[#This Row],[associated enzload]]),0)</f>
        <v>27141.277792879999</v>
      </c>
      <c r="Q3004" s="1" t="str">
        <f>"'"&amp;Table5[[#This Row],[rxn]]&amp;"'"&amp;CHAR(9)&amp;Table5[[#This Row],[kapp + (slack_ub - slack_lb)/enzload]]</f>
        <v>'RXN-DUMPt_c_n_FWD-SPONT'	27141.27779288</v>
      </c>
      <c r="R3004" s="1">
        <f>_xlfn.XLOOKUP(Table5[[#This Row],[rxn]],Table38[name],Table38[flux],0)</f>
        <v>0</v>
      </c>
      <c r="S3004" s="1">
        <f>_xlfn.XLOOKUP(SUBSTITUTE(Table5[[#This Row],[rxn]],"RXN-","ENZLOAD-"),Table38[name],Table38[flux],0)</f>
        <v>0</v>
      </c>
      <c r="T3004" s="1" t="b">
        <f>AND(Table5[[#This Row],[ENZLOAD flux in kapp-slack.gms]]=0,Table5[[#This Row],[flux in kapp-slack.gms]]&lt;&gt;0,NOT(Table5[[#This Row],[spont or unknown?]]))</f>
        <v>0</v>
      </c>
      <c r="U3004" s="1" t="b">
        <f>OR(_xlfn.TEXTAFTER(Table5[[#This Row],[rxn]],"-",-1)="SPONT",_xlfn.TEXTAFTER(Table5[[#This Row],[rxn]],"-",-1)="UNKNOWN")</f>
        <v>1</v>
      </c>
      <c r="V3004" s="1">
        <f>_xlfn.XLOOKUP(SUBSTITUTE(Table5[[#This Row],[rxn]],"RXN-","ENZLOAD-"),Table4[rxn],Table4[ub],0)</f>
        <v>0</v>
      </c>
      <c r="W3004" s="1" t="b">
        <f>AND(Table5[[#This Row],[FVA ENZLOAD flux UB]]=0,Table5[[#This Row],[ENZ not made when it should be?]])</f>
        <v>0</v>
      </c>
    </row>
    <row r="3005" spans="6:23" hidden="1">
      <c r="F3005" s="1" t="s">
        <v>7683</v>
      </c>
      <c r="G3005" s="1" t="str">
        <f>_xlfn.TEXTBEFORE(Table5[[#This Row],[rxn     kapp_old        kapp_slack_ub   kapp_slack_lb]]," ")</f>
        <v>RXN-DUMPt_c_n_REV-SPONT</v>
      </c>
      <c r="H300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00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005" s="1">
        <f>_xlfn.NUMBERVALUE(_xlfn.TEXTAFTER(Table5[[#This Row],[rxn     kapp_old        kapp_slack_ub   kapp_slack_lb]]," ",-1))</f>
        <v>0</v>
      </c>
      <c r="K3005" s="1">
        <f>_xlfn.XLOOKUP(SUBSTITUTE(Table5[[#This Row],[rxn]],"RXN-","ENZLOAD-"),ENZLOAD[name],ENZLOAD[flux],0)</f>
        <v>0</v>
      </c>
      <c r="L3005" s="1" t="str">
        <f>"'"&amp;Table5[[#This Row],[rxn]]&amp;"'"&amp;CHAR(9)&amp;IF(AND(Table5[[#This Row],[kapp_slack_ub]]&lt;&gt;0,Table5[[#This Row],[kapp_old]]&lt;$F$1),$F$1,Table5[[#This Row],[kapp_old]])</f>
        <v>'RXN-DUMPt_c_n_REV-SPONT'	27141.27779288</v>
      </c>
      <c r="M3005" s="1">
        <f>_xlfn.XLOOKUP(Table5[[#This Row],[rxn]],Table3[name],Table3[flux],$F$1)</f>
        <v>27141.277792879999</v>
      </c>
      <c r="N3005" s="1" t="str">
        <f>IFERROR(Table5[[#This Row],[min flux]]/Table5[[#This Row],[associated enzload]],"")</f>
        <v/>
      </c>
      <c r="O3005" s="1">
        <f>_xlfn.NUMBERVALUE(IF(Table5[[#This Row],[flux/enzload]]="","",ABS($N$1-Table5[[#This Row],[flux/enzload]])))</f>
        <v>0</v>
      </c>
      <c r="P3005" s="1">
        <f>Table5[[#This Row],[kapp_old]]+IFERROR(((Table5[[#This Row],[kapp_slack_ub]]-Table5[[#This Row],[kapp_slack_lb]])/Table5[[#This Row],[associated enzload]]),0)</f>
        <v>27141.277792879999</v>
      </c>
      <c r="Q3005" s="1" t="str">
        <f>"'"&amp;Table5[[#This Row],[rxn]]&amp;"'"&amp;CHAR(9)&amp;Table5[[#This Row],[kapp + (slack_ub - slack_lb)/enzload]]</f>
        <v>'RXN-DUMPt_c_n_REV-SPONT'	27141.27779288</v>
      </c>
      <c r="R3005" s="1">
        <f>_xlfn.XLOOKUP(Table5[[#This Row],[rxn]],Table38[name],Table38[flux],0)</f>
        <v>0</v>
      </c>
      <c r="S3005" s="1">
        <f>_xlfn.XLOOKUP(SUBSTITUTE(Table5[[#This Row],[rxn]],"RXN-","ENZLOAD-"),Table38[name],Table38[flux],0)</f>
        <v>0</v>
      </c>
      <c r="T3005" s="1" t="b">
        <f>AND(Table5[[#This Row],[ENZLOAD flux in kapp-slack.gms]]=0,Table5[[#This Row],[flux in kapp-slack.gms]]&lt;&gt;0,NOT(Table5[[#This Row],[spont or unknown?]]))</f>
        <v>0</v>
      </c>
      <c r="U3005" s="1" t="b">
        <f>OR(_xlfn.TEXTAFTER(Table5[[#This Row],[rxn]],"-",-1)="SPONT",_xlfn.TEXTAFTER(Table5[[#This Row],[rxn]],"-",-1)="UNKNOWN")</f>
        <v>1</v>
      </c>
      <c r="V3005" s="1">
        <f>_xlfn.XLOOKUP(SUBSTITUTE(Table5[[#This Row],[rxn]],"RXN-","ENZLOAD-"),Table4[rxn],Table4[ub],0)</f>
        <v>0</v>
      </c>
      <c r="W3005" s="1" t="b">
        <f>AND(Table5[[#This Row],[FVA ENZLOAD flux UB]]=0,Table5[[#This Row],[ENZ not made when it should be?]])</f>
        <v>0</v>
      </c>
    </row>
    <row r="3006" spans="6:23" hidden="1">
      <c r="F3006" s="1" t="s">
        <v>7684</v>
      </c>
      <c r="G3006" s="1" t="str">
        <f>_xlfn.TEXTBEFORE(Table5[[#This Row],[rxn     kapp_old        kapp_slack_ub   kapp_slack_lb]]," ")</f>
        <v>RXN-DURIK1_c_FWD-UNKNOWN</v>
      </c>
      <c r="H300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00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006" s="1">
        <f>_xlfn.NUMBERVALUE(_xlfn.TEXTAFTER(Table5[[#This Row],[rxn     kapp_old        kapp_slack_ub   kapp_slack_lb]]," ",-1))</f>
        <v>0</v>
      </c>
      <c r="K3006" s="1">
        <f>_xlfn.XLOOKUP(SUBSTITUTE(Table5[[#This Row],[rxn]],"RXN-","ENZLOAD-"),ENZLOAD[name],ENZLOAD[flux],0)</f>
        <v>0</v>
      </c>
      <c r="L3006" s="1" t="str">
        <f>"'"&amp;Table5[[#This Row],[rxn]]&amp;"'"&amp;CHAR(9)&amp;IF(AND(Table5[[#This Row],[kapp_slack_ub]]&lt;&gt;0,Table5[[#This Row],[kapp_old]]&lt;$F$1),$F$1,Table5[[#This Row],[kapp_old]])</f>
        <v>'RXN-DURIK1_c_FWD-UNKNOWN'	27141.27779288</v>
      </c>
      <c r="M3006" s="1">
        <f>_xlfn.XLOOKUP(Table5[[#This Row],[rxn]],Table3[name],Table3[flux],$F$1)</f>
        <v>27141.277792879999</v>
      </c>
      <c r="N3006" s="1" t="str">
        <f>IFERROR(Table5[[#This Row],[min flux]]/Table5[[#This Row],[associated enzload]],"")</f>
        <v/>
      </c>
      <c r="O3006" s="1">
        <f>_xlfn.NUMBERVALUE(IF(Table5[[#This Row],[flux/enzload]]="","",ABS($N$1-Table5[[#This Row],[flux/enzload]])))</f>
        <v>0</v>
      </c>
      <c r="P3006" s="1">
        <f>Table5[[#This Row],[kapp_old]]+IFERROR(((Table5[[#This Row],[kapp_slack_ub]]-Table5[[#This Row],[kapp_slack_lb]])/Table5[[#This Row],[associated enzload]]),0)</f>
        <v>27141.277792879999</v>
      </c>
      <c r="Q3006" s="1" t="str">
        <f>"'"&amp;Table5[[#This Row],[rxn]]&amp;"'"&amp;CHAR(9)&amp;Table5[[#This Row],[kapp + (slack_ub - slack_lb)/enzload]]</f>
        <v>'RXN-DURIK1_c_FWD-UNKNOWN'	27141.27779288</v>
      </c>
      <c r="R3006" s="1">
        <f>_xlfn.XLOOKUP(Table5[[#This Row],[rxn]],Table38[name],Table38[flux],0)</f>
        <v>2.7376529168709998E-3</v>
      </c>
      <c r="S3006" s="1">
        <f>_xlfn.XLOOKUP(SUBSTITUTE(Table5[[#This Row],[rxn]],"RXN-","ENZLOAD-"),Table38[name],Table38[flux],0)</f>
        <v>0</v>
      </c>
      <c r="T3006" s="1" t="b">
        <f>AND(Table5[[#This Row],[ENZLOAD flux in kapp-slack.gms]]=0,Table5[[#This Row],[flux in kapp-slack.gms]]&lt;&gt;0,NOT(Table5[[#This Row],[spont or unknown?]]))</f>
        <v>0</v>
      </c>
      <c r="U3006" s="1" t="b">
        <f>OR(_xlfn.TEXTAFTER(Table5[[#This Row],[rxn]],"-",-1)="SPONT",_xlfn.TEXTAFTER(Table5[[#This Row],[rxn]],"-",-1)="UNKNOWN")</f>
        <v>1</v>
      </c>
      <c r="V3006" s="1">
        <f>_xlfn.XLOOKUP(SUBSTITUTE(Table5[[#This Row],[rxn]],"RXN-","ENZLOAD-"),Table4[rxn],Table4[ub],0)</f>
        <v>0</v>
      </c>
      <c r="W3006" s="1" t="b">
        <f>AND(Table5[[#This Row],[FVA ENZLOAD flux UB]]=0,Table5[[#This Row],[ENZ not made when it should be?]])</f>
        <v>0</v>
      </c>
    </row>
    <row r="3007" spans="6:23" hidden="1">
      <c r="F3007" s="1" t="s">
        <v>7685</v>
      </c>
      <c r="G3007" s="1" t="str">
        <f>_xlfn.TEXTBEFORE(Table5[[#This Row],[rxn     kapp_old        kapp_slack_ub   kapp_slack_lb]]," ")</f>
        <v>RXN-DURIt_c_e_FWD-UNKNOWN</v>
      </c>
      <c r="H300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00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007" s="1">
        <f>_xlfn.NUMBERVALUE(_xlfn.TEXTAFTER(Table5[[#This Row],[rxn     kapp_old        kapp_slack_ub   kapp_slack_lb]]," ",-1))</f>
        <v>0</v>
      </c>
      <c r="K3007" s="1">
        <f>_xlfn.XLOOKUP(SUBSTITUTE(Table5[[#This Row],[rxn]],"RXN-","ENZLOAD-"),ENZLOAD[name],ENZLOAD[flux],0)</f>
        <v>0</v>
      </c>
      <c r="L3007" s="1" t="str">
        <f>"'"&amp;Table5[[#This Row],[rxn]]&amp;"'"&amp;CHAR(9)&amp;IF(AND(Table5[[#This Row],[kapp_slack_ub]]&lt;&gt;0,Table5[[#This Row],[kapp_old]]&lt;$F$1),$F$1,Table5[[#This Row],[kapp_old]])</f>
        <v>'RXN-DURIt_c_e_FWD-UNKNOWN'	27141.27779288</v>
      </c>
      <c r="M3007" s="1">
        <f>_xlfn.XLOOKUP(Table5[[#This Row],[rxn]],Table3[name],Table3[flux],$F$1)</f>
        <v>27141.277792879999</v>
      </c>
      <c r="N3007" s="1" t="str">
        <f>IFERROR(Table5[[#This Row],[min flux]]/Table5[[#This Row],[associated enzload]],"")</f>
        <v/>
      </c>
      <c r="O3007" s="1">
        <f>_xlfn.NUMBERVALUE(IF(Table5[[#This Row],[flux/enzload]]="","",ABS($N$1-Table5[[#This Row],[flux/enzload]])))</f>
        <v>0</v>
      </c>
      <c r="P3007" s="1">
        <f>Table5[[#This Row],[kapp_old]]+IFERROR(((Table5[[#This Row],[kapp_slack_ub]]-Table5[[#This Row],[kapp_slack_lb]])/Table5[[#This Row],[associated enzload]]),0)</f>
        <v>27141.277792879999</v>
      </c>
      <c r="Q3007" s="1" t="str">
        <f>"'"&amp;Table5[[#This Row],[rxn]]&amp;"'"&amp;CHAR(9)&amp;Table5[[#This Row],[kapp + (slack_ub - slack_lb)/enzload]]</f>
        <v>'RXN-DURIt_c_e_FWD-UNKNOWN'	27141.27779288</v>
      </c>
      <c r="R3007" s="1">
        <f>_xlfn.XLOOKUP(Table5[[#This Row],[rxn]],Table38[name],Table38[flux],0)</f>
        <v>0</v>
      </c>
      <c r="S3007" s="1">
        <f>_xlfn.XLOOKUP(SUBSTITUTE(Table5[[#This Row],[rxn]],"RXN-","ENZLOAD-"),Table38[name],Table38[flux],0)</f>
        <v>0</v>
      </c>
      <c r="T3007" s="1" t="b">
        <f>AND(Table5[[#This Row],[ENZLOAD flux in kapp-slack.gms]]=0,Table5[[#This Row],[flux in kapp-slack.gms]]&lt;&gt;0,NOT(Table5[[#This Row],[spont or unknown?]]))</f>
        <v>0</v>
      </c>
      <c r="U3007" s="1" t="b">
        <f>OR(_xlfn.TEXTAFTER(Table5[[#This Row],[rxn]],"-",-1)="SPONT",_xlfn.TEXTAFTER(Table5[[#This Row],[rxn]],"-",-1)="UNKNOWN")</f>
        <v>1</v>
      </c>
      <c r="V3007" s="1">
        <f>_xlfn.XLOOKUP(SUBSTITUTE(Table5[[#This Row],[rxn]],"RXN-","ENZLOAD-"),Table4[rxn],Table4[ub],0)</f>
        <v>0</v>
      </c>
      <c r="W3007" s="1" t="b">
        <f>AND(Table5[[#This Row],[FVA ENZLOAD flux UB]]=0,Table5[[#This Row],[ENZ not made when it should be?]])</f>
        <v>0</v>
      </c>
    </row>
    <row r="3008" spans="6:23" hidden="1">
      <c r="F3008" s="1" t="s">
        <v>7689</v>
      </c>
      <c r="G3008" s="1" t="str">
        <f>_xlfn.TEXTBEFORE(Table5[[#This Row],[rxn     kapp_old        kapp_slack_ub   kapp_slack_lb]]," ")</f>
        <v>RXN-E4HGLUt_c_m_FWD-SPONT</v>
      </c>
      <c r="H300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00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008" s="1">
        <f>_xlfn.NUMBERVALUE(_xlfn.TEXTAFTER(Table5[[#This Row],[rxn     kapp_old        kapp_slack_ub   kapp_slack_lb]]," ",-1))</f>
        <v>0</v>
      </c>
      <c r="K3008" s="1">
        <f>_xlfn.XLOOKUP(SUBSTITUTE(Table5[[#This Row],[rxn]],"RXN-","ENZLOAD-"),ENZLOAD[name],ENZLOAD[flux],0)</f>
        <v>0</v>
      </c>
      <c r="L3008" s="1" t="str">
        <f>"'"&amp;Table5[[#This Row],[rxn]]&amp;"'"&amp;CHAR(9)&amp;IF(AND(Table5[[#This Row],[kapp_slack_ub]]&lt;&gt;0,Table5[[#This Row],[kapp_old]]&lt;$F$1),$F$1,Table5[[#This Row],[kapp_old]])</f>
        <v>'RXN-E4HGLUt_c_m_FWD-SPONT'	27141.27779288</v>
      </c>
      <c r="M3008" s="1">
        <f>_xlfn.XLOOKUP(Table5[[#This Row],[rxn]],Table3[name],Table3[flux],$F$1)</f>
        <v>27141.277792879999</v>
      </c>
      <c r="N3008" s="1" t="str">
        <f>IFERROR(Table5[[#This Row],[min flux]]/Table5[[#This Row],[associated enzload]],"")</f>
        <v/>
      </c>
      <c r="O3008" s="1">
        <f>_xlfn.NUMBERVALUE(IF(Table5[[#This Row],[flux/enzload]]="","",ABS($N$1-Table5[[#This Row],[flux/enzload]])))</f>
        <v>0</v>
      </c>
      <c r="P3008" s="1">
        <f>Table5[[#This Row],[kapp_old]]+IFERROR(((Table5[[#This Row],[kapp_slack_ub]]-Table5[[#This Row],[kapp_slack_lb]])/Table5[[#This Row],[associated enzload]]),0)</f>
        <v>27141.277792879999</v>
      </c>
      <c r="Q3008" s="1" t="str">
        <f>"'"&amp;Table5[[#This Row],[rxn]]&amp;"'"&amp;CHAR(9)&amp;Table5[[#This Row],[kapp + (slack_ub - slack_lb)/enzload]]</f>
        <v>'RXN-E4HGLUt_c_m_FWD-SPONT'	27141.27779288</v>
      </c>
      <c r="R3008" s="1">
        <f>_xlfn.XLOOKUP(Table5[[#This Row],[rxn]],Table38[name],Table38[flux],0)</f>
        <v>0</v>
      </c>
      <c r="S3008" s="1">
        <f>_xlfn.XLOOKUP(SUBSTITUTE(Table5[[#This Row],[rxn]],"RXN-","ENZLOAD-"),Table38[name],Table38[flux],0)</f>
        <v>0</v>
      </c>
      <c r="T3008" s="1" t="b">
        <f>AND(Table5[[#This Row],[ENZLOAD flux in kapp-slack.gms]]=0,Table5[[#This Row],[flux in kapp-slack.gms]]&lt;&gt;0,NOT(Table5[[#This Row],[spont or unknown?]]))</f>
        <v>0</v>
      </c>
      <c r="U3008" s="1" t="b">
        <f>OR(_xlfn.TEXTAFTER(Table5[[#This Row],[rxn]],"-",-1)="SPONT",_xlfn.TEXTAFTER(Table5[[#This Row],[rxn]],"-",-1)="UNKNOWN")</f>
        <v>1</v>
      </c>
      <c r="V3008" s="1">
        <f>_xlfn.XLOOKUP(SUBSTITUTE(Table5[[#This Row],[rxn]],"RXN-","ENZLOAD-"),Table4[rxn],Table4[ub],0)</f>
        <v>0</v>
      </c>
      <c r="W3008" s="1" t="b">
        <f>AND(Table5[[#This Row],[FVA ENZLOAD flux UB]]=0,Table5[[#This Row],[ENZ not made when it should be?]])</f>
        <v>0</v>
      </c>
    </row>
    <row r="3009" spans="6:23" hidden="1">
      <c r="F3009" s="1" t="s">
        <v>7690</v>
      </c>
      <c r="G3009" s="1" t="str">
        <f>_xlfn.TEXTBEFORE(Table5[[#This Row],[rxn     kapp_old        kapp_slack_ub   kapp_slack_lb]]," ")</f>
        <v>RXN-E4HGLUt_c_m_REV-SPONT</v>
      </c>
      <c r="H300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00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009" s="1">
        <f>_xlfn.NUMBERVALUE(_xlfn.TEXTAFTER(Table5[[#This Row],[rxn     kapp_old        kapp_slack_ub   kapp_slack_lb]]," ",-1))</f>
        <v>0</v>
      </c>
      <c r="K3009" s="1">
        <f>_xlfn.XLOOKUP(SUBSTITUTE(Table5[[#This Row],[rxn]],"RXN-","ENZLOAD-"),ENZLOAD[name],ENZLOAD[flux],0)</f>
        <v>0</v>
      </c>
      <c r="L3009" s="1" t="str">
        <f>"'"&amp;Table5[[#This Row],[rxn]]&amp;"'"&amp;CHAR(9)&amp;IF(AND(Table5[[#This Row],[kapp_slack_ub]]&lt;&gt;0,Table5[[#This Row],[kapp_old]]&lt;$F$1),$F$1,Table5[[#This Row],[kapp_old]])</f>
        <v>'RXN-E4HGLUt_c_m_REV-SPONT'	27141.27779288</v>
      </c>
      <c r="M3009" s="1">
        <f>_xlfn.XLOOKUP(Table5[[#This Row],[rxn]],Table3[name],Table3[flux],$F$1)</f>
        <v>27141.277792879999</v>
      </c>
      <c r="N3009" s="1" t="str">
        <f>IFERROR(Table5[[#This Row],[min flux]]/Table5[[#This Row],[associated enzload]],"")</f>
        <v/>
      </c>
      <c r="O3009" s="1">
        <f>_xlfn.NUMBERVALUE(IF(Table5[[#This Row],[flux/enzload]]="","",ABS($N$1-Table5[[#This Row],[flux/enzload]])))</f>
        <v>0</v>
      </c>
      <c r="P3009" s="1">
        <f>Table5[[#This Row],[kapp_old]]+IFERROR(((Table5[[#This Row],[kapp_slack_ub]]-Table5[[#This Row],[kapp_slack_lb]])/Table5[[#This Row],[associated enzload]]),0)</f>
        <v>27141.277792879999</v>
      </c>
      <c r="Q3009" s="1" t="str">
        <f>"'"&amp;Table5[[#This Row],[rxn]]&amp;"'"&amp;CHAR(9)&amp;Table5[[#This Row],[kapp + (slack_ub - slack_lb)/enzload]]</f>
        <v>'RXN-E4HGLUt_c_m_REV-SPONT'	27141.27779288</v>
      </c>
      <c r="R3009" s="1">
        <f>_xlfn.XLOOKUP(Table5[[#This Row],[rxn]],Table38[name],Table38[flux],0)</f>
        <v>0</v>
      </c>
      <c r="S3009" s="1">
        <f>_xlfn.XLOOKUP(SUBSTITUTE(Table5[[#This Row],[rxn]],"RXN-","ENZLOAD-"),Table38[name],Table38[flux],0)</f>
        <v>0</v>
      </c>
      <c r="T3009" s="1" t="b">
        <f>AND(Table5[[#This Row],[ENZLOAD flux in kapp-slack.gms]]=0,Table5[[#This Row],[flux in kapp-slack.gms]]&lt;&gt;0,NOT(Table5[[#This Row],[spont or unknown?]]))</f>
        <v>0</v>
      </c>
      <c r="U3009" s="1" t="b">
        <f>OR(_xlfn.TEXTAFTER(Table5[[#This Row],[rxn]],"-",-1)="SPONT",_xlfn.TEXTAFTER(Table5[[#This Row],[rxn]],"-",-1)="UNKNOWN")</f>
        <v>1</v>
      </c>
      <c r="V3009" s="1">
        <f>_xlfn.XLOOKUP(SUBSTITUTE(Table5[[#This Row],[rxn]],"RXN-","ENZLOAD-"),Table4[rxn],Table4[ub],0)</f>
        <v>0</v>
      </c>
      <c r="W3009" s="1" t="b">
        <f>AND(Table5[[#This Row],[FVA ENZLOAD flux UB]]=0,Table5[[#This Row],[ENZ not made when it should be?]])</f>
        <v>0</v>
      </c>
    </row>
    <row r="3010" spans="6:23" hidden="1">
      <c r="F3010" s="1" t="s">
        <v>7691</v>
      </c>
      <c r="G3010" s="1" t="str">
        <f>_xlfn.TEXTBEFORE(Table5[[#This Row],[rxn     kapp_old        kapp_slack_ub   kapp_slack_lb]]," ")</f>
        <v>RXN-E4HGLUt_c_x_FWD-SPONT</v>
      </c>
      <c r="H301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01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010" s="1">
        <f>_xlfn.NUMBERVALUE(_xlfn.TEXTAFTER(Table5[[#This Row],[rxn     kapp_old        kapp_slack_ub   kapp_slack_lb]]," ",-1))</f>
        <v>0</v>
      </c>
      <c r="K3010" s="1">
        <f>_xlfn.XLOOKUP(SUBSTITUTE(Table5[[#This Row],[rxn]],"RXN-","ENZLOAD-"),ENZLOAD[name],ENZLOAD[flux],0)</f>
        <v>0</v>
      </c>
      <c r="L3010" s="1" t="str">
        <f>"'"&amp;Table5[[#This Row],[rxn]]&amp;"'"&amp;CHAR(9)&amp;IF(AND(Table5[[#This Row],[kapp_slack_ub]]&lt;&gt;0,Table5[[#This Row],[kapp_old]]&lt;$F$1),$F$1,Table5[[#This Row],[kapp_old]])</f>
        <v>'RXN-E4HGLUt_c_x_FWD-SPONT'	27141.27779288</v>
      </c>
      <c r="M3010" s="1">
        <f>_xlfn.XLOOKUP(Table5[[#This Row],[rxn]],Table3[name],Table3[flux],$F$1)</f>
        <v>27141.277792879999</v>
      </c>
      <c r="N3010" s="1" t="str">
        <f>IFERROR(Table5[[#This Row],[min flux]]/Table5[[#This Row],[associated enzload]],"")</f>
        <v/>
      </c>
      <c r="O3010" s="1">
        <f>_xlfn.NUMBERVALUE(IF(Table5[[#This Row],[flux/enzload]]="","",ABS($N$1-Table5[[#This Row],[flux/enzload]])))</f>
        <v>0</v>
      </c>
      <c r="P3010" s="1">
        <f>Table5[[#This Row],[kapp_old]]+IFERROR(((Table5[[#This Row],[kapp_slack_ub]]-Table5[[#This Row],[kapp_slack_lb]])/Table5[[#This Row],[associated enzload]]),0)</f>
        <v>27141.277792879999</v>
      </c>
      <c r="Q3010" s="1" t="str">
        <f>"'"&amp;Table5[[#This Row],[rxn]]&amp;"'"&amp;CHAR(9)&amp;Table5[[#This Row],[kapp + (slack_ub - slack_lb)/enzload]]</f>
        <v>'RXN-E4HGLUt_c_x_FWD-SPONT'	27141.27779288</v>
      </c>
      <c r="R3010" s="1">
        <f>_xlfn.XLOOKUP(Table5[[#This Row],[rxn]],Table38[name],Table38[flux],0)</f>
        <v>0</v>
      </c>
      <c r="S3010" s="1">
        <f>_xlfn.XLOOKUP(SUBSTITUTE(Table5[[#This Row],[rxn]],"RXN-","ENZLOAD-"),Table38[name],Table38[flux],0)</f>
        <v>0</v>
      </c>
      <c r="T3010" s="1" t="b">
        <f>AND(Table5[[#This Row],[ENZLOAD flux in kapp-slack.gms]]=0,Table5[[#This Row],[flux in kapp-slack.gms]]&lt;&gt;0,NOT(Table5[[#This Row],[spont or unknown?]]))</f>
        <v>0</v>
      </c>
      <c r="U3010" s="1" t="b">
        <f>OR(_xlfn.TEXTAFTER(Table5[[#This Row],[rxn]],"-",-1)="SPONT",_xlfn.TEXTAFTER(Table5[[#This Row],[rxn]],"-",-1)="UNKNOWN")</f>
        <v>1</v>
      </c>
      <c r="V3010" s="1">
        <f>_xlfn.XLOOKUP(SUBSTITUTE(Table5[[#This Row],[rxn]],"RXN-","ENZLOAD-"),Table4[rxn],Table4[ub],0)</f>
        <v>0</v>
      </c>
      <c r="W3010" s="1" t="b">
        <f>AND(Table5[[#This Row],[FVA ENZLOAD flux UB]]=0,Table5[[#This Row],[ENZ not made when it should be?]])</f>
        <v>0</v>
      </c>
    </row>
    <row r="3011" spans="6:23" hidden="1">
      <c r="F3011" s="1" t="s">
        <v>7692</v>
      </c>
      <c r="G3011" s="1" t="str">
        <f>_xlfn.TEXTBEFORE(Table5[[#This Row],[rxn     kapp_old        kapp_slack_ub   kapp_slack_lb]]," ")</f>
        <v>RXN-E4HGLUt_c_x_REV-SPONT</v>
      </c>
      <c r="H301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01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011" s="1">
        <f>_xlfn.NUMBERVALUE(_xlfn.TEXTAFTER(Table5[[#This Row],[rxn     kapp_old        kapp_slack_ub   kapp_slack_lb]]," ",-1))</f>
        <v>0</v>
      </c>
      <c r="K3011" s="1">
        <f>_xlfn.XLOOKUP(SUBSTITUTE(Table5[[#This Row],[rxn]],"RXN-","ENZLOAD-"),ENZLOAD[name],ENZLOAD[flux],0)</f>
        <v>0</v>
      </c>
      <c r="L3011" s="1" t="str">
        <f>"'"&amp;Table5[[#This Row],[rxn]]&amp;"'"&amp;CHAR(9)&amp;IF(AND(Table5[[#This Row],[kapp_slack_ub]]&lt;&gt;0,Table5[[#This Row],[kapp_old]]&lt;$F$1),$F$1,Table5[[#This Row],[kapp_old]])</f>
        <v>'RXN-E4HGLUt_c_x_REV-SPONT'	27141.27779288</v>
      </c>
      <c r="M3011" s="1">
        <f>_xlfn.XLOOKUP(Table5[[#This Row],[rxn]],Table3[name],Table3[flux],$F$1)</f>
        <v>27141.277792879999</v>
      </c>
      <c r="N3011" s="1" t="str">
        <f>IFERROR(Table5[[#This Row],[min flux]]/Table5[[#This Row],[associated enzload]],"")</f>
        <v/>
      </c>
      <c r="O3011" s="1">
        <f>_xlfn.NUMBERVALUE(IF(Table5[[#This Row],[flux/enzload]]="","",ABS($N$1-Table5[[#This Row],[flux/enzload]])))</f>
        <v>0</v>
      </c>
      <c r="P3011" s="1">
        <f>Table5[[#This Row],[kapp_old]]+IFERROR(((Table5[[#This Row],[kapp_slack_ub]]-Table5[[#This Row],[kapp_slack_lb]])/Table5[[#This Row],[associated enzload]]),0)</f>
        <v>27141.277792879999</v>
      </c>
      <c r="Q3011" s="1" t="str">
        <f>"'"&amp;Table5[[#This Row],[rxn]]&amp;"'"&amp;CHAR(9)&amp;Table5[[#This Row],[kapp + (slack_ub - slack_lb)/enzload]]</f>
        <v>'RXN-E4HGLUt_c_x_REV-SPONT'	27141.27779288</v>
      </c>
      <c r="R3011" s="1">
        <f>_xlfn.XLOOKUP(Table5[[#This Row],[rxn]],Table38[name],Table38[flux],0)</f>
        <v>0</v>
      </c>
      <c r="S3011" s="1">
        <f>_xlfn.XLOOKUP(SUBSTITUTE(Table5[[#This Row],[rxn]],"RXN-","ENZLOAD-"),Table38[name],Table38[flux],0)</f>
        <v>0</v>
      </c>
      <c r="T3011" s="1" t="b">
        <f>AND(Table5[[#This Row],[ENZLOAD flux in kapp-slack.gms]]=0,Table5[[#This Row],[flux in kapp-slack.gms]]&lt;&gt;0,NOT(Table5[[#This Row],[spont or unknown?]]))</f>
        <v>0</v>
      </c>
      <c r="U3011" s="1" t="b">
        <f>OR(_xlfn.TEXTAFTER(Table5[[#This Row],[rxn]],"-",-1)="SPONT",_xlfn.TEXTAFTER(Table5[[#This Row],[rxn]],"-",-1)="UNKNOWN")</f>
        <v>1</v>
      </c>
      <c r="V3011" s="1">
        <f>_xlfn.XLOOKUP(SUBSTITUTE(Table5[[#This Row],[rxn]],"RXN-","ENZLOAD-"),Table4[rxn],Table4[ub],0)</f>
        <v>0</v>
      </c>
      <c r="W3011" s="1" t="b">
        <f>AND(Table5[[#This Row],[FVA ENZLOAD flux UB]]=0,Table5[[#This Row],[ENZ not made when it should be?]])</f>
        <v>0</v>
      </c>
    </row>
    <row r="3012" spans="6:23" hidden="1">
      <c r="F3012" s="1" t="s">
        <v>7693</v>
      </c>
      <c r="G3012" s="1" t="str">
        <f>_xlfn.TEXTBEFORE(Table5[[#This Row],[rxn     kapp_old        kapp_slack_ub   kapp_slack_lb]]," ")</f>
        <v>RXN-E4Pt_c_m_FWD-SPONT</v>
      </c>
      <c r="H301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01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012" s="1">
        <f>_xlfn.NUMBERVALUE(_xlfn.TEXTAFTER(Table5[[#This Row],[rxn     kapp_old        kapp_slack_ub   kapp_slack_lb]]," ",-1))</f>
        <v>0</v>
      </c>
      <c r="K3012" s="1">
        <f>_xlfn.XLOOKUP(SUBSTITUTE(Table5[[#This Row],[rxn]],"RXN-","ENZLOAD-"),ENZLOAD[name],ENZLOAD[flux],0)</f>
        <v>0</v>
      </c>
      <c r="L3012" s="1" t="str">
        <f>"'"&amp;Table5[[#This Row],[rxn]]&amp;"'"&amp;CHAR(9)&amp;IF(AND(Table5[[#This Row],[kapp_slack_ub]]&lt;&gt;0,Table5[[#This Row],[kapp_old]]&lt;$F$1),$F$1,Table5[[#This Row],[kapp_old]])</f>
        <v>'RXN-E4Pt_c_m_FWD-SPONT'	27141.27779288</v>
      </c>
      <c r="M3012" s="1">
        <f>_xlfn.XLOOKUP(Table5[[#This Row],[rxn]],Table3[name],Table3[flux],$F$1)</f>
        <v>5.7531169369345001E-5</v>
      </c>
      <c r="N3012" s="1" t="str">
        <f>IFERROR(Table5[[#This Row],[min flux]]/Table5[[#This Row],[associated enzload]],"")</f>
        <v/>
      </c>
      <c r="O3012" s="1">
        <f>_xlfn.NUMBERVALUE(IF(Table5[[#This Row],[flux/enzload]]="","",ABS($N$1-Table5[[#This Row],[flux/enzload]])))</f>
        <v>0</v>
      </c>
      <c r="P3012" s="1">
        <f>Table5[[#This Row],[kapp_old]]+IFERROR(((Table5[[#This Row],[kapp_slack_ub]]-Table5[[#This Row],[kapp_slack_lb]])/Table5[[#This Row],[associated enzload]]),0)</f>
        <v>27141.277792879999</v>
      </c>
      <c r="Q3012" s="1" t="str">
        <f>"'"&amp;Table5[[#This Row],[rxn]]&amp;"'"&amp;CHAR(9)&amp;Table5[[#This Row],[kapp + (slack_ub - slack_lb)/enzload]]</f>
        <v>'RXN-E4Pt_c_m_FWD-SPONT'	27141.27779288</v>
      </c>
      <c r="R3012" s="1">
        <f>_xlfn.XLOOKUP(Table5[[#This Row],[rxn]],Table38[name],Table38[flux],0)</f>
        <v>0</v>
      </c>
      <c r="S3012" s="1">
        <f>_xlfn.XLOOKUP(SUBSTITUTE(Table5[[#This Row],[rxn]],"RXN-","ENZLOAD-"),Table38[name],Table38[flux],0)</f>
        <v>0</v>
      </c>
      <c r="T3012" s="1" t="b">
        <f>AND(Table5[[#This Row],[ENZLOAD flux in kapp-slack.gms]]=0,Table5[[#This Row],[flux in kapp-slack.gms]]&lt;&gt;0,NOT(Table5[[#This Row],[spont or unknown?]]))</f>
        <v>0</v>
      </c>
      <c r="U3012" s="1" t="b">
        <f>OR(_xlfn.TEXTAFTER(Table5[[#This Row],[rxn]],"-",-1)="SPONT",_xlfn.TEXTAFTER(Table5[[#This Row],[rxn]],"-",-1)="UNKNOWN")</f>
        <v>1</v>
      </c>
      <c r="V3012" s="1">
        <f>_xlfn.XLOOKUP(SUBSTITUTE(Table5[[#This Row],[rxn]],"RXN-","ENZLOAD-"),Table4[rxn],Table4[ub],0)</f>
        <v>0</v>
      </c>
      <c r="W3012" s="1" t="b">
        <f>AND(Table5[[#This Row],[FVA ENZLOAD flux UB]]=0,Table5[[#This Row],[ENZ not made when it should be?]])</f>
        <v>0</v>
      </c>
    </row>
    <row r="3013" spans="6:23" hidden="1">
      <c r="F3013" s="1" t="s">
        <v>7694</v>
      </c>
      <c r="G3013" s="1" t="str">
        <f>_xlfn.TEXTBEFORE(Table5[[#This Row],[rxn     kapp_old        kapp_slack_ub   kapp_slack_lb]]," ")</f>
        <v>RXN-E4Pt_c_m_REV-SPONT</v>
      </c>
      <c r="H301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01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013" s="1">
        <f>_xlfn.NUMBERVALUE(_xlfn.TEXTAFTER(Table5[[#This Row],[rxn     kapp_old        kapp_slack_ub   kapp_slack_lb]]," ",-1))</f>
        <v>0</v>
      </c>
      <c r="K3013" s="1">
        <f>_xlfn.XLOOKUP(SUBSTITUTE(Table5[[#This Row],[rxn]],"RXN-","ENZLOAD-"),ENZLOAD[name],ENZLOAD[flux],0)</f>
        <v>0</v>
      </c>
      <c r="L3013" s="1" t="str">
        <f>"'"&amp;Table5[[#This Row],[rxn]]&amp;"'"&amp;CHAR(9)&amp;IF(AND(Table5[[#This Row],[kapp_slack_ub]]&lt;&gt;0,Table5[[#This Row],[kapp_old]]&lt;$F$1),$F$1,Table5[[#This Row],[kapp_old]])</f>
        <v>'RXN-E4Pt_c_m_REV-SPONT'	27141.27779288</v>
      </c>
      <c r="M3013" s="1">
        <f>_xlfn.XLOOKUP(Table5[[#This Row],[rxn]],Table3[name],Table3[flux],$F$1)</f>
        <v>27141.277792879999</v>
      </c>
      <c r="N3013" s="1" t="str">
        <f>IFERROR(Table5[[#This Row],[min flux]]/Table5[[#This Row],[associated enzload]],"")</f>
        <v/>
      </c>
      <c r="O3013" s="1">
        <f>_xlfn.NUMBERVALUE(IF(Table5[[#This Row],[flux/enzload]]="","",ABS($N$1-Table5[[#This Row],[flux/enzload]])))</f>
        <v>0</v>
      </c>
      <c r="P3013" s="1">
        <f>Table5[[#This Row],[kapp_old]]+IFERROR(((Table5[[#This Row],[kapp_slack_ub]]-Table5[[#This Row],[kapp_slack_lb]])/Table5[[#This Row],[associated enzload]]),0)</f>
        <v>27141.277792879999</v>
      </c>
      <c r="Q3013" s="1" t="str">
        <f>"'"&amp;Table5[[#This Row],[rxn]]&amp;"'"&amp;CHAR(9)&amp;Table5[[#This Row],[kapp + (slack_ub - slack_lb)/enzload]]</f>
        <v>'RXN-E4Pt_c_m_REV-SPONT'	27141.27779288</v>
      </c>
      <c r="R3013" s="1">
        <f>_xlfn.XLOOKUP(Table5[[#This Row],[rxn]],Table38[name],Table38[flux],0)</f>
        <v>0</v>
      </c>
      <c r="S3013" s="1">
        <f>_xlfn.XLOOKUP(SUBSTITUTE(Table5[[#This Row],[rxn]],"RXN-","ENZLOAD-"),Table38[name],Table38[flux],0)</f>
        <v>0</v>
      </c>
      <c r="T3013" s="1" t="b">
        <f>AND(Table5[[#This Row],[ENZLOAD flux in kapp-slack.gms]]=0,Table5[[#This Row],[flux in kapp-slack.gms]]&lt;&gt;0,NOT(Table5[[#This Row],[spont or unknown?]]))</f>
        <v>0</v>
      </c>
      <c r="U3013" s="1" t="b">
        <f>OR(_xlfn.TEXTAFTER(Table5[[#This Row],[rxn]],"-",-1)="SPONT",_xlfn.TEXTAFTER(Table5[[#This Row],[rxn]],"-",-1)="UNKNOWN")</f>
        <v>1</v>
      </c>
      <c r="V3013" s="1">
        <f>_xlfn.XLOOKUP(SUBSTITUTE(Table5[[#This Row],[rxn]],"RXN-","ENZLOAD-"),Table4[rxn],Table4[ub],0)</f>
        <v>0</v>
      </c>
      <c r="W3013" s="1" t="b">
        <f>AND(Table5[[#This Row],[FVA ENZLOAD flux UB]]=0,Table5[[#This Row],[ENZ not made when it should be?]])</f>
        <v>0</v>
      </c>
    </row>
    <row r="3014" spans="6:23" hidden="1">
      <c r="F3014" s="1" t="s">
        <v>7781</v>
      </c>
      <c r="G3014" s="1" t="str">
        <f>_xlfn.TEXTBEFORE(Table5[[#This Row],[rxn     kapp_old        kapp_slack_ub   kapp_slack_lb]]," ")</f>
        <v>RXN-ECOAI101a_x_FWD-rt1925</v>
      </c>
      <c r="H301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01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014" s="1">
        <f>_xlfn.NUMBERVALUE(_xlfn.TEXTAFTER(Table5[[#This Row],[rxn     kapp_old        kapp_slack_ub   kapp_slack_lb]]," ",-1))</f>
        <v>0</v>
      </c>
      <c r="K3014" s="1">
        <f>_xlfn.XLOOKUP(SUBSTITUTE(Table5[[#This Row],[rxn]],"RXN-","ENZLOAD-"),ENZLOAD[name],ENZLOAD[flux],0)</f>
        <v>0</v>
      </c>
      <c r="L3014" s="1" t="str">
        <f>"'"&amp;Table5[[#This Row],[rxn]]&amp;"'"&amp;CHAR(9)&amp;IF(AND(Table5[[#This Row],[kapp_slack_ub]]&lt;&gt;0,Table5[[#This Row],[kapp_old]]&lt;$F$1),$F$1,Table5[[#This Row],[kapp_old]])</f>
        <v>'RXN-ECOAI101a_x_FWD-rt1925'	27141.27779288</v>
      </c>
      <c r="M3014" s="1">
        <f>_xlfn.XLOOKUP(Table5[[#This Row],[rxn]],Table3[name],Table3[flux],$F$1)</f>
        <v>27141.277792879999</v>
      </c>
      <c r="N3014" s="1" t="str">
        <f>IFERROR(Table5[[#This Row],[min flux]]/Table5[[#This Row],[associated enzload]],"")</f>
        <v/>
      </c>
      <c r="O3014" s="1">
        <f>_xlfn.NUMBERVALUE(IF(Table5[[#This Row],[flux/enzload]]="","",ABS($N$1-Table5[[#This Row],[flux/enzload]])))</f>
        <v>0</v>
      </c>
      <c r="P3014" s="1">
        <f>Table5[[#This Row],[kapp_old]]+IFERROR(((Table5[[#This Row],[kapp_slack_ub]]-Table5[[#This Row],[kapp_slack_lb]])/Table5[[#This Row],[associated enzload]]),0)</f>
        <v>27141.277792879999</v>
      </c>
      <c r="Q3014" s="1" t="str">
        <f>"'"&amp;Table5[[#This Row],[rxn]]&amp;"'"&amp;CHAR(9)&amp;Table5[[#This Row],[kapp + (slack_ub - slack_lb)/enzload]]</f>
        <v>'RXN-ECOAI101a_x_FWD-rt1925'	27141.27779288</v>
      </c>
      <c r="R3014" s="1">
        <f>_xlfn.XLOOKUP(Table5[[#This Row],[rxn]],Table38[name],Table38[flux],0)</f>
        <v>0</v>
      </c>
      <c r="S3014" s="1">
        <f>_xlfn.XLOOKUP(SUBSTITUTE(Table5[[#This Row],[rxn]],"RXN-","ENZLOAD-"),Table38[name],Table38[flux],0)</f>
        <v>0</v>
      </c>
      <c r="T3014" s="1" t="b">
        <f>AND(Table5[[#This Row],[ENZLOAD flux in kapp-slack.gms]]=0,Table5[[#This Row],[flux in kapp-slack.gms]]&lt;&gt;0,NOT(Table5[[#This Row],[spont or unknown?]]))</f>
        <v>0</v>
      </c>
      <c r="U3014" s="1" t="b">
        <f>OR(_xlfn.TEXTAFTER(Table5[[#This Row],[rxn]],"-",-1)="SPONT",_xlfn.TEXTAFTER(Table5[[#This Row],[rxn]],"-",-1)="UNKNOWN")</f>
        <v>0</v>
      </c>
      <c r="V3014" s="1">
        <f>_xlfn.XLOOKUP(SUBSTITUTE(Table5[[#This Row],[rxn]],"RXN-","ENZLOAD-"),Table4[rxn],Table4[ub],0)</f>
        <v>1.4835121499999999</v>
      </c>
      <c r="W3014" s="1" t="b">
        <f>AND(Table5[[#This Row],[FVA ENZLOAD flux UB]]=0,Table5[[#This Row],[ENZ not made when it should be?]])</f>
        <v>0</v>
      </c>
    </row>
    <row r="3015" spans="6:23" hidden="1">
      <c r="F3015" s="1" t="s">
        <v>7782</v>
      </c>
      <c r="G3015" s="1" t="str">
        <f>_xlfn.TEXTBEFORE(Table5[[#This Row],[rxn     kapp_old        kapp_slack_ub   kapp_slack_lb]]," ")</f>
        <v>RXN-ECOAI101d_x_FWD-rt1925</v>
      </c>
      <c r="H301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01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015" s="1">
        <f>_xlfn.NUMBERVALUE(_xlfn.TEXTAFTER(Table5[[#This Row],[rxn     kapp_old        kapp_slack_ub   kapp_slack_lb]]," ",-1))</f>
        <v>0</v>
      </c>
      <c r="K3015" s="1">
        <f>_xlfn.XLOOKUP(SUBSTITUTE(Table5[[#This Row],[rxn]],"RXN-","ENZLOAD-"),ENZLOAD[name],ENZLOAD[flux],0)</f>
        <v>0</v>
      </c>
      <c r="L3015" s="1" t="str">
        <f>"'"&amp;Table5[[#This Row],[rxn]]&amp;"'"&amp;CHAR(9)&amp;IF(AND(Table5[[#This Row],[kapp_slack_ub]]&lt;&gt;0,Table5[[#This Row],[kapp_old]]&lt;$F$1),$F$1,Table5[[#This Row],[kapp_old]])</f>
        <v>'RXN-ECOAI101d_x_FWD-rt1925'	27141.27779288</v>
      </c>
      <c r="M3015" s="1">
        <f>_xlfn.XLOOKUP(Table5[[#This Row],[rxn]],Table3[name],Table3[flux],$F$1)</f>
        <v>27141.277792879999</v>
      </c>
      <c r="N3015" s="1" t="str">
        <f>IFERROR(Table5[[#This Row],[min flux]]/Table5[[#This Row],[associated enzload]],"")</f>
        <v/>
      </c>
      <c r="O3015" s="1">
        <f>_xlfn.NUMBERVALUE(IF(Table5[[#This Row],[flux/enzload]]="","",ABS($N$1-Table5[[#This Row],[flux/enzload]])))</f>
        <v>0</v>
      </c>
      <c r="P3015" s="1">
        <f>Table5[[#This Row],[kapp_old]]+IFERROR(((Table5[[#This Row],[kapp_slack_ub]]-Table5[[#This Row],[kapp_slack_lb]])/Table5[[#This Row],[associated enzload]]),0)</f>
        <v>27141.277792879999</v>
      </c>
      <c r="Q3015" s="1" t="str">
        <f>"'"&amp;Table5[[#This Row],[rxn]]&amp;"'"&amp;CHAR(9)&amp;Table5[[#This Row],[kapp + (slack_ub - slack_lb)/enzload]]</f>
        <v>'RXN-ECOAI101d_x_FWD-rt1925'	27141.27779288</v>
      </c>
      <c r="R3015" s="1">
        <f>_xlfn.XLOOKUP(Table5[[#This Row],[rxn]],Table38[name],Table38[flux],0)</f>
        <v>0</v>
      </c>
      <c r="S3015" s="1">
        <f>_xlfn.XLOOKUP(SUBSTITUTE(Table5[[#This Row],[rxn]],"RXN-","ENZLOAD-"),Table38[name],Table38[flux],0)</f>
        <v>0</v>
      </c>
      <c r="T3015" s="1" t="b">
        <f>AND(Table5[[#This Row],[ENZLOAD flux in kapp-slack.gms]]=0,Table5[[#This Row],[flux in kapp-slack.gms]]&lt;&gt;0,NOT(Table5[[#This Row],[spont or unknown?]]))</f>
        <v>0</v>
      </c>
      <c r="U3015" s="1" t="b">
        <f>OR(_xlfn.TEXTAFTER(Table5[[#This Row],[rxn]],"-",-1)="SPONT",_xlfn.TEXTAFTER(Table5[[#This Row],[rxn]],"-",-1)="UNKNOWN")</f>
        <v>0</v>
      </c>
      <c r="V3015" s="1">
        <f>_xlfn.XLOOKUP(SUBSTITUTE(Table5[[#This Row],[rxn]],"RXN-","ENZLOAD-"),Table4[rxn],Table4[ub],0)</f>
        <v>1.4835121499999999</v>
      </c>
      <c r="W3015" s="1" t="b">
        <f>AND(Table5[[#This Row],[FVA ENZLOAD flux UB]]=0,Table5[[#This Row],[ENZ not made when it should be?]])</f>
        <v>0</v>
      </c>
    </row>
    <row r="3016" spans="6:23" hidden="1">
      <c r="F3016" s="1" t="s">
        <v>7783</v>
      </c>
      <c r="G3016" s="1" t="str">
        <f>_xlfn.TEXTBEFORE(Table5[[#This Row],[rxn     kapp_old        kapp_slack_ub   kapp_slack_lb]]," ")</f>
        <v>RXN-ECOAI102e_x_FWD-rt1925</v>
      </c>
      <c r="H301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01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016" s="1">
        <f>_xlfn.NUMBERVALUE(_xlfn.TEXTAFTER(Table5[[#This Row],[rxn     kapp_old        kapp_slack_ub   kapp_slack_lb]]," ",-1))</f>
        <v>0</v>
      </c>
      <c r="K3016" s="1">
        <f>_xlfn.XLOOKUP(SUBSTITUTE(Table5[[#This Row],[rxn]],"RXN-","ENZLOAD-"),ENZLOAD[name],ENZLOAD[flux],0)</f>
        <v>0</v>
      </c>
      <c r="L3016" s="1" t="str">
        <f>"'"&amp;Table5[[#This Row],[rxn]]&amp;"'"&amp;CHAR(9)&amp;IF(AND(Table5[[#This Row],[kapp_slack_ub]]&lt;&gt;0,Table5[[#This Row],[kapp_old]]&lt;$F$1),$F$1,Table5[[#This Row],[kapp_old]])</f>
        <v>'RXN-ECOAI102e_x_FWD-rt1925'	27141.27779288</v>
      </c>
      <c r="M3016" s="1">
        <f>_xlfn.XLOOKUP(Table5[[#This Row],[rxn]],Table3[name],Table3[flux],$F$1)</f>
        <v>27141.277792879999</v>
      </c>
      <c r="N3016" s="1" t="str">
        <f>IFERROR(Table5[[#This Row],[min flux]]/Table5[[#This Row],[associated enzload]],"")</f>
        <v/>
      </c>
      <c r="O3016" s="1">
        <f>_xlfn.NUMBERVALUE(IF(Table5[[#This Row],[flux/enzload]]="","",ABS($N$1-Table5[[#This Row],[flux/enzload]])))</f>
        <v>0</v>
      </c>
      <c r="P3016" s="1">
        <f>Table5[[#This Row],[kapp_old]]+IFERROR(((Table5[[#This Row],[kapp_slack_ub]]-Table5[[#This Row],[kapp_slack_lb]])/Table5[[#This Row],[associated enzload]]),0)</f>
        <v>27141.277792879999</v>
      </c>
      <c r="Q3016" s="1" t="str">
        <f>"'"&amp;Table5[[#This Row],[rxn]]&amp;"'"&amp;CHAR(9)&amp;Table5[[#This Row],[kapp + (slack_ub - slack_lb)/enzload]]</f>
        <v>'RXN-ECOAI102e_x_FWD-rt1925'	27141.27779288</v>
      </c>
      <c r="R3016" s="1">
        <f>_xlfn.XLOOKUP(Table5[[#This Row],[rxn]],Table38[name],Table38[flux],0)</f>
        <v>0</v>
      </c>
      <c r="S3016" s="1">
        <f>_xlfn.XLOOKUP(SUBSTITUTE(Table5[[#This Row],[rxn]],"RXN-","ENZLOAD-"),Table38[name],Table38[flux],0)</f>
        <v>0</v>
      </c>
      <c r="T3016" s="1" t="b">
        <f>AND(Table5[[#This Row],[ENZLOAD flux in kapp-slack.gms]]=0,Table5[[#This Row],[flux in kapp-slack.gms]]&lt;&gt;0,NOT(Table5[[#This Row],[spont or unknown?]]))</f>
        <v>0</v>
      </c>
      <c r="U3016" s="1" t="b">
        <f>OR(_xlfn.TEXTAFTER(Table5[[#This Row],[rxn]],"-",-1)="SPONT",_xlfn.TEXTAFTER(Table5[[#This Row],[rxn]],"-",-1)="UNKNOWN")</f>
        <v>0</v>
      </c>
      <c r="V3016" s="1">
        <f>_xlfn.XLOOKUP(SUBSTITUTE(Table5[[#This Row],[rxn]],"RXN-","ENZLOAD-"),Table4[rxn],Table4[ub],0)</f>
        <v>1.4835121499999999</v>
      </c>
      <c r="W3016" s="1" t="b">
        <f>AND(Table5[[#This Row],[FVA ENZLOAD flux UB]]=0,Table5[[#This Row],[ENZ not made when it should be?]])</f>
        <v>0</v>
      </c>
    </row>
    <row r="3017" spans="6:23" hidden="1">
      <c r="F3017" s="1" t="s">
        <v>7784</v>
      </c>
      <c r="G3017" s="1" t="str">
        <f>_xlfn.TEXTBEFORE(Table5[[#This Row],[rxn     kapp_old        kapp_slack_ub   kapp_slack_lb]]," ")</f>
        <v>RXN-ECOAI121a_x_FWD-rt1925</v>
      </c>
      <c r="H301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01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017" s="1">
        <f>_xlfn.NUMBERVALUE(_xlfn.TEXTAFTER(Table5[[#This Row],[rxn     kapp_old        kapp_slack_ub   kapp_slack_lb]]," ",-1))</f>
        <v>0</v>
      </c>
      <c r="K3017" s="1">
        <f>_xlfn.XLOOKUP(SUBSTITUTE(Table5[[#This Row],[rxn]],"RXN-","ENZLOAD-"),ENZLOAD[name],ENZLOAD[flux],0)</f>
        <v>0</v>
      </c>
      <c r="L3017" s="1" t="str">
        <f>"'"&amp;Table5[[#This Row],[rxn]]&amp;"'"&amp;CHAR(9)&amp;IF(AND(Table5[[#This Row],[kapp_slack_ub]]&lt;&gt;0,Table5[[#This Row],[kapp_old]]&lt;$F$1),$F$1,Table5[[#This Row],[kapp_old]])</f>
        <v>'RXN-ECOAI121a_x_FWD-rt1925'	27141.27779288</v>
      </c>
      <c r="M3017" s="1">
        <f>_xlfn.XLOOKUP(Table5[[#This Row],[rxn]],Table3[name],Table3[flux],$F$1)</f>
        <v>27141.277792879999</v>
      </c>
      <c r="N3017" s="1" t="str">
        <f>IFERROR(Table5[[#This Row],[min flux]]/Table5[[#This Row],[associated enzload]],"")</f>
        <v/>
      </c>
      <c r="O3017" s="1">
        <f>_xlfn.NUMBERVALUE(IF(Table5[[#This Row],[flux/enzload]]="","",ABS($N$1-Table5[[#This Row],[flux/enzload]])))</f>
        <v>0</v>
      </c>
      <c r="P3017" s="1">
        <f>Table5[[#This Row],[kapp_old]]+IFERROR(((Table5[[#This Row],[kapp_slack_ub]]-Table5[[#This Row],[kapp_slack_lb]])/Table5[[#This Row],[associated enzload]]),0)</f>
        <v>27141.277792879999</v>
      </c>
      <c r="Q3017" s="1" t="str">
        <f>"'"&amp;Table5[[#This Row],[rxn]]&amp;"'"&amp;CHAR(9)&amp;Table5[[#This Row],[kapp + (slack_ub - slack_lb)/enzload]]</f>
        <v>'RXN-ECOAI121a_x_FWD-rt1925'	27141.27779288</v>
      </c>
      <c r="R3017" s="1">
        <f>_xlfn.XLOOKUP(Table5[[#This Row],[rxn]],Table38[name],Table38[flux],0)</f>
        <v>0</v>
      </c>
      <c r="S3017" s="1">
        <f>_xlfn.XLOOKUP(SUBSTITUTE(Table5[[#This Row],[rxn]],"RXN-","ENZLOAD-"),Table38[name],Table38[flux],0)</f>
        <v>0</v>
      </c>
      <c r="T3017" s="1" t="b">
        <f>AND(Table5[[#This Row],[ENZLOAD flux in kapp-slack.gms]]=0,Table5[[#This Row],[flux in kapp-slack.gms]]&lt;&gt;0,NOT(Table5[[#This Row],[spont or unknown?]]))</f>
        <v>0</v>
      </c>
      <c r="U3017" s="1" t="b">
        <f>OR(_xlfn.TEXTAFTER(Table5[[#This Row],[rxn]],"-",-1)="SPONT",_xlfn.TEXTAFTER(Table5[[#This Row],[rxn]],"-",-1)="UNKNOWN")</f>
        <v>0</v>
      </c>
      <c r="V3017" s="1">
        <f>_xlfn.XLOOKUP(SUBSTITUTE(Table5[[#This Row],[rxn]],"RXN-","ENZLOAD-"),Table4[rxn],Table4[ub],0)</f>
        <v>1.4835121499999999</v>
      </c>
      <c r="W3017" s="1" t="b">
        <f>AND(Table5[[#This Row],[FVA ENZLOAD flux UB]]=0,Table5[[#This Row],[ENZ not made when it should be?]])</f>
        <v>0</v>
      </c>
    </row>
    <row r="3018" spans="6:23" hidden="1">
      <c r="F3018" s="1" t="s">
        <v>7785</v>
      </c>
      <c r="G3018" s="1" t="str">
        <f>_xlfn.TEXTBEFORE(Table5[[#This Row],[rxn     kapp_old        kapp_slack_ub   kapp_slack_lb]]," ")</f>
        <v>RXN-ECOAI121b_x_FWD-rt1925</v>
      </c>
      <c r="H301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01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018" s="1">
        <f>_xlfn.NUMBERVALUE(_xlfn.TEXTAFTER(Table5[[#This Row],[rxn     kapp_old        kapp_slack_ub   kapp_slack_lb]]," ",-1))</f>
        <v>0</v>
      </c>
      <c r="K3018" s="1">
        <f>_xlfn.XLOOKUP(SUBSTITUTE(Table5[[#This Row],[rxn]],"RXN-","ENZLOAD-"),ENZLOAD[name],ENZLOAD[flux],0)</f>
        <v>0</v>
      </c>
      <c r="L3018" s="1" t="str">
        <f>"'"&amp;Table5[[#This Row],[rxn]]&amp;"'"&amp;CHAR(9)&amp;IF(AND(Table5[[#This Row],[kapp_slack_ub]]&lt;&gt;0,Table5[[#This Row],[kapp_old]]&lt;$F$1),$F$1,Table5[[#This Row],[kapp_old]])</f>
        <v>'RXN-ECOAI121b_x_FWD-rt1925'	27141.27779288</v>
      </c>
      <c r="M3018" s="1">
        <f>_xlfn.XLOOKUP(Table5[[#This Row],[rxn]],Table3[name],Table3[flux],$F$1)</f>
        <v>27141.277792879999</v>
      </c>
      <c r="N3018" s="1" t="str">
        <f>IFERROR(Table5[[#This Row],[min flux]]/Table5[[#This Row],[associated enzload]],"")</f>
        <v/>
      </c>
      <c r="O3018" s="1">
        <f>_xlfn.NUMBERVALUE(IF(Table5[[#This Row],[flux/enzload]]="","",ABS($N$1-Table5[[#This Row],[flux/enzload]])))</f>
        <v>0</v>
      </c>
      <c r="P3018" s="1">
        <f>Table5[[#This Row],[kapp_old]]+IFERROR(((Table5[[#This Row],[kapp_slack_ub]]-Table5[[#This Row],[kapp_slack_lb]])/Table5[[#This Row],[associated enzload]]),0)</f>
        <v>27141.277792879999</v>
      </c>
      <c r="Q3018" s="1" t="str">
        <f>"'"&amp;Table5[[#This Row],[rxn]]&amp;"'"&amp;CHAR(9)&amp;Table5[[#This Row],[kapp + (slack_ub - slack_lb)/enzload]]</f>
        <v>'RXN-ECOAI121b_x_FWD-rt1925'	27141.27779288</v>
      </c>
      <c r="R3018" s="1">
        <f>_xlfn.XLOOKUP(Table5[[#This Row],[rxn]],Table38[name],Table38[flux],0)</f>
        <v>0</v>
      </c>
      <c r="S3018" s="1">
        <f>_xlfn.XLOOKUP(SUBSTITUTE(Table5[[#This Row],[rxn]],"RXN-","ENZLOAD-"),Table38[name],Table38[flux],0)</f>
        <v>0</v>
      </c>
      <c r="T3018" s="1" t="b">
        <f>AND(Table5[[#This Row],[ENZLOAD flux in kapp-slack.gms]]=0,Table5[[#This Row],[flux in kapp-slack.gms]]&lt;&gt;0,NOT(Table5[[#This Row],[spont or unknown?]]))</f>
        <v>0</v>
      </c>
      <c r="U3018" s="1" t="b">
        <f>OR(_xlfn.TEXTAFTER(Table5[[#This Row],[rxn]],"-",-1)="SPONT",_xlfn.TEXTAFTER(Table5[[#This Row],[rxn]],"-",-1)="UNKNOWN")</f>
        <v>0</v>
      </c>
      <c r="V3018" s="1">
        <f>_xlfn.XLOOKUP(SUBSTITUTE(Table5[[#This Row],[rxn]],"RXN-","ENZLOAD-"),Table4[rxn],Table4[ub],0)</f>
        <v>1.4835121499999999</v>
      </c>
      <c r="W3018" s="1" t="b">
        <f>AND(Table5[[#This Row],[FVA ENZLOAD flux UB]]=0,Table5[[#This Row],[ENZ not made when it should be?]])</f>
        <v>0</v>
      </c>
    </row>
    <row r="3019" spans="6:23" hidden="1">
      <c r="F3019" s="1" t="s">
        <v>7786</v>
      </c>
      <c r="G3019" s="1" t="str">
        <f>_xlfn.TEXTBEFORE(Table5[[#This Row],[rxn     kapp_old        kapp_slack_ub   kapp_slack_lb]]," ")</f>
        <v>RXN-ECOAI122c_x_FWD-rt1925</v>
      </c>
      <c r="H301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01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019" s="1">
        <f>_xlfn.NUMBERVALUE(_xlfn.TEXTAFTER(Table5[[#This Row],[rxn     kapp_old        kapp_slack_ub   kapp_slack_lb]]," ",-1))</f>
        <v>0</v>
      </c>
      <c r="K3019" s="1">
        <f>_xlfn.XLOOKUP(SUBSTITUTE(Table5[[#This Row],[rxn]],"RXN-","ENZLOAD-"),ENZLOAD[name],ENZLOAD[flux],0)</f>
        <v>0</v>
      </c>
      <c r="L3019" s="1" t="str">
        <f>"'"&amp;Table5[[#This Row],[rxn]]&amp;"'"&amp;CHAR(9)&amp;IF(AND(Table5[[#This Row],[kapp_slack_ub]]&lt;&gt;0,Table5[[#This Row],[kapp_old]]&lt;$F$1),$F$1,Table5[[#This Row],[kapp_old]])</f>
        <v>'RXN-ECOAI122c_x_FWD-rt1925'	27141.27779288</v>
      </c>
      <c r="M3019" s="1">
        <f>_xlfn.XLOOKUP(Table5[[#This Row],[rxn]],Table3[name],Table3[flux],$F$1)</f>
        <v>27141.277792879999</v>
      </c>
      <c r="N3019" s="1" t="str">
        <f>IFERROR(Table5[[#This Row],[min flux]]/Table5[[#This Row],[associated enzload]],"")</f>
        <v/>
      </c>
      <c r="O3019" s="1">
        <f>_xlfn.NUMBERVALUE(IF(Table5[[#This Row],[flux/enzload]]="","",ABS($N$1-Table5[[#This Row],[flux/enzload]])))</f>
        <v>0</v>
      </c>
      <c r="P3019" s="1">
        <f>Table5[[#This Row],[kapp_old]]+IFERROR(((Table5[[#This Row],[kapp_slack_ub]]-Table5[[#This Row],[kapp_slack_lb]])/Table5[[#This Row],[associated enzload]]),0)</f>
        <v>27141.277792879999</v>
      </c>
      <c r="Q3019" s="1" t="str">
        <f>"'"&amp;Table5[[#This Row],[rxn]]&amp;"'"&amp;CHAR(9)&amp;Table5[[#This Row],[kapp + (slack_ub - slack_lb)/enzload]]</f>
        <v>'RXN-ECOAI122c_x_FWD-rt1925'	27141.27779288</v>
      </c>
      <c r="R3019" s="1">
        <f>_xlfn.XLOOKUP(Table5[[#This Row],[rxn]],Table38[name],Table38[flux],0)</f>
        <v>0</v>
      </c>
      <c r="S3019" s="1">
        <f>_xlfn.XLOOKUP(SUBSTITUTE(Table5[[#This Row],[rxn]],"RXN-","ENZLOAD-"),Table38[name],Table38[flux],0)</f>
        <v>0</v>
      </c>
      <c r="T3019" s="1" t="b">
        <f>AND(Table5[[#This Row],[ENZLOAD flux in kapp-slack.gms]]=0,Table5[[#This Row],[flux in kapp-slack.gms]]&lt;&gt;0,NOT(Table5[[#This Row],[spont or unknown?]]))</f>
        <v>0</v>
      </c>
      <c r="U3019" s="1" t="b">
        <f>OR(_xlfn.TEXTAFTER(Table5[[#This Row],[rxn]],"-",-1)="SPONT",_xlfn.TEXTAFTER(Table5[[#This Row],[rxn]],"-",-1)="UNKNOWN")</f>
        <v>0</v>
      </c>
      <c r="V3019" s="1">
        <f>_xlfn.XLOOKUP(SUBSTITUTE(Table5[[#This Row],[rxn]],"RXN-","ENZLOAD-"),Table4[rxn],Table4[ub],0)</f>
        <v>1.4835121499999999</v>
      </c>
      <c r="W3019" s="1" t="b">
        <f>AND(Table5[[#This Row],[FVA ENZLOAD flux UB]]=0,Table5[[#This Row],[ENZ not made when it should be?]])</f>
        <v>0</v>
      </c>
    </row>
    <row r="3020" spans="6:23" hidden="1">
      <c r="F3020" s="1" t="s">
        <v>7787</v>
      </c>
      <c r="G3020" s="1" t="str">
        <f>_xlfn.TEXTBEFORE(Table5[[#This Row],[rxn     kapp_old        kapp_slack_ub   kapp_slack_lb]]," ")</f>
        <v>RXN-ECOAI122d_x_FWD-rt1925</v>
      </c>
      <c r="H302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02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020" s="1">
        <f>_xlfn.NUMBERVALUE(_xlfn.TEXTAFTER(Table5[[#This Row],[rxn     kapp_old        kapp_slack_ub   kapp_slack_lb]]," ",-1))</f>
        <v>0</v>
      </c>
      <c r="K3020" s="1">
        <f>_xlfn.XLOOKUP(SUBSTITUTE(Table5[[#This Row],[rxn]],"RXN-","ENZLOAD-"),ENZLOAD[name],ENZLOAD[flux],0)</f>
        <v>0</v>
      </c>
      <c r="L3020" s="1" t="str">
        <f>"'"&amp;Table5[[#This Row],[rxn]]&amp;"'"&amp;CHAR(9)&amp;IF(AND(Table5[[#This Row],[kapp_slack_ub]]&lt;&gt;0,Table5[[#This Row],[kapp_old]]&lt;$F$1),$F$1,Table5[[#This Row],[kapp_old]])</f>
        <v>'RXN-ECOAI122d_x_FWD-rt1925'	27141.27779288</v>
      </c>
      <c r="M3020" s="1">
        <f>_xlfn.XLOOKUP(Table5[[#This Row],[rxn]],Table3[name],Table3[flux],$F$1)</f>
        <v>27141.277792879999</v>
      </c>
      <c r="N3020" s="1" t="str">
        <f>IFERROR(Table5[[#This Row],[min flux]]/Table5[[#This Row],[associated enzload]],"")</f>
        <v/>
      </c>
      <c r="O3020" s="1">
        <f>_xlfn.NUMBERVALUE(IF(Table5[[#This Row],[flux/enzload]]="","",ABS($N$1-Table5[[#This Row],[flux/enzload]])))</f>
        <v>0</v>
      </c>
      <c r="P3020" s="1">
        <f>Table5[[#This Row],[kapp_old]]+IFERROR(((Table5[[#This Row],[kapp_slack_ub]]-Table5[[#This Row],[kapp_slack_lb]])/Table5[[#This Row],[associated enzload]]),0)</f>
        <v>27141.277792879999</v>
      </c>
      <c r="Q3020" s="1" t="str">
        <f>"'"&amp;Table5[[#This Row],[rxn]]&amp;"'"&amp;CHAR(9)&amp;Table5[[#This Row],[kapp + (slack_ub - slack_lb)/enzload]]</f>
        <v>'RXN-ECOAI122d_x_FWD-rt1925'	27141.27779288</v>
      </c>
      <c r="R3020" s="1">
        <f>_xlfn.XLOOKUP(Table5[[#This Row],[rxn]],Table38[name],Table38[flux],0)</f>
        <v>0</v>
      </c>
      <c r="S3020" s="1">
        <f>_xlfn.XLOOKUP(SUBSTITUTE(Table5[[#This Row],[rxn]],"RXN-","ENZLOAD-"),Table38[name],Table38[flux],0)</f>
        <v>0</v>
      </c>
      <c r="T3020" s="1" t="b">
        <f>AND(Table5[[#This Row],[ENZLOAD flux in kapp-slack.gms]]=0,Table5[[#This Row],[flux in kapp-slack.gms]]&lt;&gt;0,NOT(Table5[[#This Row],[spont or unknown?]]))</f>
        <v>0</v>
      </c>
      <c r="U3020" s="1" t="b">
        <f>OR(_xlfn.TEXTAFTER(Table5[[#This Row],[rxn]],"-",-1)="SPONT",_xlfn.TEXTAFTER(Table5[[#This Row],[rxn]],"-",-1)="UNKNOWN")</f>
        <v>0</v>
      </c>
      <c r="V3020" s="1">
        <f>_xlfn.XLOOKUP(SUBSTITUTE(Table5[[#This Row],[rxn]],"RXN-","ENZLOAD-"),Table4[rxn],Table4[ub],0)</f>
        <v>1.4835121499999999</v>
      </c>
      <c r="W3020" s="1" t="b">
        <f>AND(Table5[[#This Row],[FVA ENZLOAD flux UB]]=0,Table5[[#This Row],[ENZ not made when it should be?]])</f>
        <v>0</v>
      </c>
    </row>
    <row r="3021" spans="6:23" hidden="1">
      <c r="F3021" s="1" t="s">
        <v>7788</v>
      </c>
      <c r="G3021" s="1" t="str">
        <f>_xlfn.TEXTBEFORE(Table5[[#This Row],[rxn     kapp_old        kapp_slack_ub   kapp_slack_lb]]," ")</f>
        <v>RXN-ECOAI123e_x_FWD-rt1925</v>
      </c>
      <c r="H302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02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021" s="1">
        <f>_xlfn.NUMBERVALUE(_xlfn.TEXTAFTER(Table5[[#This Row],[rxn     kapp_old        kapp_slack_ub   kapp_slack_lb]]," ",-1))</f>
        <v>0</v>
      </c>
      <c r="K3021" s="1">
        <f>_xlfn.XLOOKUP(SUBSTITUTE(Table5[[#This Row],[rxn]],"RXN-","ENZLOAD-"),ENZLOAD[name],ENZLOAD[flux],0)</f>
        <v>0</v>
      </c>
      <c r="L3021" s="1" t="str">
        <f>"'"&amp;Table5[[#This Row],[rxn]]&amp;"'"&amp;CHAR(9)&amp;IF(AND(Table5[[#This Row],[kapp_slack_ub]]&lt;&gt;0,Table5[[#This Row],[kapp_old]]&lt;$F$1),$F$1,Table5[[#This Row],[kapp_old]])</f>
        <v>'RXN-ECOAI123e_x_FWD-rt1925'	27141.27779288</v>
      </c>
      <c r="M3021" s="1">
        <f>_xlfn.XLOOKUP(Table5[[#This Row],[rxn]],Table3[name],Table3[flux],$F$1)</f>
        <v>27141.277792879999</v>
      </c>
      <c r="N3021" s="1" t="str">
        <f>IFERROR(Table5[[#This Row],[min flux]]/Table5[[#This Row],[associated enzload]],"")</f>
        <v/>
      </c>
      <c r="O3021" s="1">
        <f>_xlfn.NUMBERVALUE(IF(Table5[[#This Row],[flux/enzload]]="","",ABS($N$1-Table5[[#This Row],[flux/enzload]])))</f>
        <v>0</v>
      </c>
      <c r="P3021" s="1">
        <f>Table5[[#This Row],[kapp_old]]+IFERROR(((Table5[[#This Row],[kapp_slack_ub]]-Table5[[#This Row],[kapp_slack_lb]])/Table5[[#This Row],[associated enzload]]),0)</f>
        <v>27141.277792879999</v>
      </c>
      <c r="Q3021" s="1" t="str">
        <f>"'"&amp;Table5[[#This Row],[rxn]]&amp;"'"&amp;CHAR(9)&amp;Table5[[#This Row],[kapp + (slack_ub - slack_lb)/enzload]]</f>
        <v>'RXN-ECOAI123e_x_FWD-rt1925'	27141.27779288</v>
      </c>
      <c r="R3021" s="1">
        <f>_xlfn.XLOOKUP(Table5[[#This Row],[rxn]],Table38[name],Table38[flux],0)</f>
        <v>0</v>
      </c>
      <c r="S3021" s="1">
        <f>_xlfn.XLOOKUP(SUBSTITUTE(Table5[[#This Row],[rxn]],"RXN-","ENZLOAD-"),Table38[name],Table38[flux],0)</f>
        <v>0</v>
      </c>
      <c r="T3021" s="1" t="b">
        <f>AND(Table5[[#This Row],[ENZLOAD flux in kapp-slack.gms]]=0,Table5[[#This Row],[flux in kapp-slack.gms]]&lt;&gt;0,NOT(Table5[[#This Row],[spont or unknown?]]))</f>
        <v>0</v>
      </c>
      <c r="U3021" s="1" t="b">
        <f>OR(_xlfn.TEXTAFTER(Table5[[#This Row],[rxn]],"-",-1)="SPONT",_xlfn.TEXTAFTER(Table5[[#This Row],[rxn]],"-",-1)="UNKNOWN")</f>
        <v>0</v>
      </c>
      <c r="V3021" s="1">
        <f>_xlfn.XLOOKUP(SUBSTITUTE(Table5[[#This Row],[rxn]],"RXN-","ENZLOAD-"),Table4[rxn],Table4[ub],0)</f>
        <v>1.4835121499999999</v>
      </c>
      <c r="W3021" s="1" t="b">
        <f>AND(Table5[[#This Row],[FVA ENZLOAD flux UB]]=0,Table5[[#This Row],[ENZ not made when it should be?]])</f>
        <v>0</v>
      </c>
    </row>
    <row r="3022" spans="6:23" hidden="1">
      <c r="F3022" s="1" t="s">
        <v>7789</v>
      </c>
      <c r="G3022" s="1" t="str">
        <f>_xlfn.TEXTBEFORE(Table5[[#This Row],[rxn     kapp_old        kapp_slack_ub   kapp_slack_lb]]," ")</f>
        <v>RXN-ECOAI141a_x_FWD-rt1925</v>
      </c>
      <c r="H302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02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022" s="1">
        <f>_xlfn.NUMBERVALUE(_xlfn.TEXTAFTER(Table5[[#This Row],[rxn     kapp_old        kapp_slack_ub   kapp_slack_lb]]," ",-1))</f>
        <v>0</v>
      </c>
      <c r="K3022" s="1">
        <f>_xlfn.XLOOKUP(SUBSTITUTE(Table5[[#This Row],[rxn]],"RXN-","ENZLOAD-"),ENZLOAD[name],ENZLOAD[flux],0)</f>
        <v>0</v>
      </c>
      <c r="L3022" s="1" t="str">
        <f>"'"&amp;Table5[[#This Row],[rxn]]&amp;"'"&amp;CHAR(9)&amp;IF(AND(Table5[[#This Row],[kapp_slack_ub]]&lt;&gt;0,Table5[[#This Row],[kapp_old]]&lt;$F$1),$F$1,Table5[[#This Row],[kapp_old]])</f>
        <v>'RXN-ECOAI141a_x_FWD-rt1925'	27141.27779288</v>
      </c>
      <c r="M3022" s="1">
        <f>_xlfn.XLOOKUP(Table5[[#This Row],[rxn]],Table3[name],Table3[flux],$F$1)</f>
        <v>27141.277792879999</v>
      </c>
      <c r="N3022" s="1" t="str">
        <f>IFERROR(Table5[[#This Row],[min flux]]/Table5[[#This Row],[associated enzload]],"")</f>
        <v/>
      </c>
      <c r="O3022" s="1">
        <f>_xlfn.NUMBERVALUE(IF(Table5[[#This Row],[flux/enzload]]="","",ABS($N$1-Table5[[#This Row],[flux/enzload]])))</f>
        <v>0</v>
      </c>
      <c r="P3022" s="1">
        <f>Table5[[#This Row],[kapp_old]]+IFERROR(((Table5[[#This Row],[kapp_slack_ub]]-Table5[[#This Row],[kapp_slack_lb]])/Table5[[#This Row],[associated enzload]]),0)</f>
        <v>27141.277792879999</v>
      </c>
      <c r="Q3022" s="1" t="str">
        <f>"'"&amp;Table5[[#This Row],[rxn]]&amp;"'"&amp;CHAR(9)&amp;Table5[[#This Row],[kapp + (slack_ub - slack_lb)/enzload]]</f>
        <v>'RXN-ECOAI141a_x_FWD-rt1925'	27141.27779288</v>
      </c>
      <c r="R3022" s="1">
        <f>_xlfn.XLOOKUP(Table5[[#This Row],[rxn]],Table38[name],Table38[flux],0)</f>
        <v>0</v>
      </c>
      <c r="S3022" s="1">
        <f>_xlfn.XLOOKUP(SUBSTITUTE(Table5[[#This Row],[rxn]],"RXN-","ENZLOAD-"),Table38[name],Table38[flux],0)</f>
        <v>0</v>
      </c>
      <c r="T3022" s="1" t="b">
        <f>AND(Table5[[#This Row],[ENZLOAD flux in kapp-slack.gms]]=0,Table5[[#This Row],[flux in kapp-slack.gms]]&lt;&gt;0,NOT(Table5[[#This Row],[spont or unknown?]]))</f>
        <v>0</v>
      </c>
      <c r="U3022" s="1" t="b">
        <f>OR(_xlfn.TEXTAFTER(Table5[[#This Row],[rxn]],"-",-1)="SPONT",_xlfn.TEXTAFTER(Table5[[#This Row],[rxn]],"-",-1)="UNKNOWN")</f>
        <v>0</v>
      </c>
      <c r="V3022" s="1">
        <f>_xlfn.XLOOKUP(SUBSTITUTE(Table5[[#This Row],[rxn]],"RXN-","ENZLOAD-"),Table4[rxn],Table4[ub],0)</f>
        <v>1.4835121499999999</v>
      </c>
      <c r="W3022" s="1" t="b">
        <f>AND(Table5[[#This Row],[FVA ENZLOAD flux UB]]=0,Table5[[#This Row],[ENZ not made when it should be?]])</f>
        <v>0</v>
      </c>
    </row>
    <row r="3023" spans="6:23" hidden="1">
      <c r="F3023" s="1" t="s">
        <v>7790</v>
      </c>
      <c r="G3023" s="1" t="str">
        <f>_xlfn.TEXTBEFORE(Table5[[#This Row],[rxn     kapp_old        kapp_slack_ub   kapp_slack_lb]]," ")</f>
        <v>RXN-ECOAI142c_x_FWD-rt1925</v>
      </c>
      <c r="H302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02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023" s="1">
        <f>_xlfn.NUMBERVALUE(_xlfn.TEXTAFTER(Table5[[#This Row],[rxn     kapp_old        kapp_slack_ub   kapp_slack_lb]]," ",-1))</f>
        <v>0</v>
      </c>
      <c r="K3023" s="1">
        <f>_xlfn.XLOOKUP(SUBSTITUTE(Table5[[#This Row],[rxn]],"RXN-","ENZLOAD-"),ENZLOAD[name],ENZLOAD[flux],0)</f>
        <v>0</v>
      </c>
      <c r="L3023" s="1" t="str">
        <f>"'"&amp;Table5[[#This Row],[rxn]]&amp;"'"&amp;CHAR(9)&amp;IF(AND(Table5[[#This Row],[kapp_slack_ub]]&lt;&gt;0,Table5[[#This Row],[kapp_old]]&lt;$F$1),$F$1,Table5[[#This Row],[kapp_old]])</f>
        <v>'RXN-ECOAI142c_x_FWD-rt1925'	27141.27779288</v>
      </c>
      <c r="M3023" s="1">
        <f>_xlfn.XLOOKUP(Table5[[#This Row],[rxn]],Table3[name],Table3[flux],$F$1)</f>
        <v>27141.277792879999</v>
      </c>
      <c r="N3023" s="1" t="str">
        <f>IFERROR(Table5[[#This Row],[min flux]]/Table5[[#This Row],[associated enzload]],"")</f>
        <v/>
      </c>
      <c r="O3023" s="1">
        <f>_xlfn.NUMBERVALUE(IF(Table5[[#This Row],[flux/enzload]]="","",ABS($N$1-Table5[[#This Row],[flux/enzload]])))</f>
        <v>0</v>
      </c>
      <c r="P3023" s="1">
        <f>Table5[[#This Row],[kapp_old]]+IFERROR(((Table5[[#This Row],[kapp_slack_ub]]-Table5[[#This Row],[kapp_slack_lb]])/Table5[[#This Row],[associated enzload]]),0)</f>
        <v>27141.277792879999</v>
      </c>
      <c r="Q3023" s="1" t="str">
        <f>"'"&amp;Table5[[#This Row],[rxn]]&amp;"'"&amp;CHAR(9)&amp;Table5[[#This Row],[kapp + (slack_ub - slack_lb)/enzload]]</f>
        <v>'RXN-ECOAI142c_x_FWD-rt1925'	27141.27779288</v>
      </c>
      <c r="R3023" s="1">
        <f>_xlfn.XLOOKUP(Table5[[#This Row],[rxn]],Table38[name],Table38[flux],0)</f>
        <v>0</v>
      </c>
      <c r="S3023" s="1">
        <f>_xlfn.XLOOKUP(SUBSTITUTE(Table5[[#This Row],[rxn]],"RXN-","ENZLOAD-"),Table38[name],Table38[flux],0)</f>
        <v>0</v>
      </c>
      <c r="T3023" s="1" t="b">
        <f>AND(Table5[[#This Row],[ENZLOAD flux in kapp-slack.gms]]=0,Table5[[#This Row],[flux in kapp-slack.gms]]&lt;&gt;0,NOT(Table5[[#This Row],[spont or unknown?]]))</f>
        <v>0</v>
      </c>
      <c r="U3023" s="1" t="b">
        <f>OR(_xlfn.TEXTAFTER(Table5[[#This Row],[rxn]],"-",-1)="SPONT",_xlfn.TEXTAFTER(Table5[[#This Row],[rxn]],"-",-1)="UNKNOWN")</f>
        <v>0</v>
      </c>
      <c r="V3023" s="1">
        <f>_xlfn.XLOOKUP(SUBSTITUTE(Table5[[#This Row],[rxn]],"RXN-","ENZLOAD-"),Table4[rxn],Table4[ub],0)</f>
        <v>1.4835121499999999</v>
      </c>
      <c r="W3023" s="1" t="b">
        <f>AND(Table5[[#This Row],[FVA ENZLOAD flux UB]]=0,Table5[[#This Row],[ENZ not made when it should be?]])</f>
        <v>0</v>
      </c>
    </row>
    <row r="3024" spans="6:23" hidden="1">
      <c r="F3024" s="1" t="s">
        <v>7791</v>
      </c>
      <c r="G3024" s="1" t="str">
        <f>_xlfn.TEXTBEFORE(Table5[[#This Row],[rxn     kapp_old        kapp_slack_ub   kapp_slack_lb]]," ")</f>
        <v>RXN-ECOAI81e_x_FWD-rt1925</v>
      </c>
      <c r="H302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02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024" s="1">
        <f>_xlfn.NUMBERVALUE(_xlfn.TEXTAFTER(Table5[[#This Row],[rxn     kapp_old        kapp_slack_ub   kapp_slack_lb]]," ",-1))</f>
        <v>0</v>
      </c>
      <c r="K3024" s="1">
        <f>_xlfn.XLOOKUP(SUBSTITUTE(Table5[[#This Row],[rxn]],"RXN-","ENZLOAD-"),ENZLOAD[name],ENZLOAD[flux],0)</f>
        <v>0</v>
      </c>
      <c r="L3024" s="1" t="str">
        <f>"'"&amp;Table5[[#This Row],[rxn]]&amp;"'"&amp;CHAR(9)&amp;IF(AND(Table5[[#This Row],[kapp_slack_ub]]&lt;&gt;0,Table5[[#This Row],[kapp_old]]&lt;$F$1),$F$1,Table5[[#This Row],[kapp_old]])</f>
        <v>'RXN-ECOAI81e_x_FWD-rt1925'	27141.27779288</v>
      </c>
      <c r="M3024" s="1">
        <f>_xlfn.XLOOKUP(Table5[[#This Row],[rxn]],Table3[name],Table3[flux],$F$1)</f>
        <v>27141.277792879999</v>
      </c>
      <c r="N3024" s="1" t="str">
        <f>IFERROR(Table5[[#This Row],[min flux]]/Table5[[#This Row],[associated enzload]],"")</f>
        <v/>
      </c>
      <c r="O3024" s="1">
        <f>_xlfn.NUMBERVALUE(IF(Table5[[#This Row],[flux/enzload]]="","",ABS($N$1-Table5[[#This Row],[flux/enzload]])))</f>
        <v>0</v>
      </c>
      <c r="P3024" s="1">
        <f>Table5[[#This Row],[kapp_old]]+IFERROR(((Table5[[#This Row],[kapp_slack_ub]]-Table5[[#This Row],[kapp_slack_lb]])/Table5[[#This Row],[associated enzload]]),0)</f>
        <v>27141.277792879999</v>
      </c>
      <c r="Q3024" s="1" t="str">
        <f>"'"&amp;Table5[[#This Row],[rxn]]&amp;"'"&amp;CHAR(9)&amp;Table5[[#This Row],[kapp + (slack_ub - slack_lb)/enzload]]</f>
        <v>'RXN-ECOAI81e_x_FWD-rt1925'	27141.27779288</v>
      </c>
      <c r="R3024" s="1">
        <f>_xlfn.XLOOKUP(Table5[[#This Row],[rxn]],Table38[name],Table38[flux],0)</f>
        <v>0</v>
      </c>
      <c r="S3024" s="1">
        <f>_xlfn.XLOOKUP(SUBSTITUTE(Table5[[#This Row],[rxn]],"RXN-","ENZLOAD-"),Table38[name],Table38[flux],0)</f>
        <v>0</v>
      </c>
      <c r="T3024" s="1" t="b">
        <f>AND(Table5[[#This Row],[ENZLOAD flux in kapp-slack.gms]]=0,Table5[[#This Row],[flux in kapp-slack.gms]]&lt;&gt;0,NOT(Table5[[#This Row],[spont or unknown?]]))</f>
        <v>0</v>
      </c>
      <c r="U3024" s="1" t="b">
        <f>OR(_xlfn.TEXTAFTER(Table5[[#This Row],[rxn]],"-",-1)="SPONT",_xlfn.TEXTAFTER(Table5[[#This Row],[rxn]],"-",-1)="UNKNOWN")</f>
        <v>0</v>
      </c>
      <c r="V3024" s="1">
        <f>_xlfn.XLOOKUP(SUBSTITUTE(Table5[[#This Row],[rxn]],"RXN-","ENZLOAD-"),Table4[rxn],Table4[ub],0)</f>
        <v>1.4835121499999999</v>
      </c>
      <c r="W3024" s="1" t="b">
        <f>AND(Table5[[#This Row],[FVA ENZLOAD flux UB]]=0,Table5[[#This Row],[ENZ not made when it should be?]])</f>
        <v>0</v>
      </c>
    </row>
    <row r="3025" spans="6:23" hidden="1">
      <c r="F3025" s="1" t="s">
        <v>7792</v>
      </c>
      <c r="G3025" s="1" t="str">
        <f>_xlfn.TEXTBEFORE(Table5[[#This Row],[rxn     kapp_old        kapp_slack_ub   kapp_slack_lb]]," ")</f>
        <v>RXN-ECOAI82e_x_FWD-rt1925</v>
      </c>
      <c r="H302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02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025" s="1">
        <f>_xlfn.NUMBERVALUE(_xlfn.TEXTAFTER(Table5[[#This Row],[rxn     kapp_old        kapp_slack_ub   kapp_slack_lb]]," ",-1))</f>
        <v>0</v>
      </c>
      <c r="K3025" s="1">
        <f>_xlfn.XLOOKUP(SUBSTITUTE(Table5[[#This Row],[rxn]],"RXN-","ENZLOAD-"),ENZLOAD[name],ENZLOAD[flux],0)</f>
        <v>0</v>
      </c>
      <c r="L3025" s="1" t="str">
        <f>"'"&amp;Table5[[#This Row],[rxn]]&amp;"'"&amp;CHAR(9)&amp;IF(AND(Table5[[#This Row],[kapp_slack_ub]]&lt;&gt;0,Table5[[#This Row],[kapp_old]]&lt;$F$1),$F$1,Table5[[#This Row],[kapp_old]])</f>
        <v>'RXN-ECOAI82e_x_FWD-rt1925'	27141.27779288</v>
      </c>
      <c r="M3025" s="1">
        <f>_xlfn.XLOOKUP(Table5[[#This Row],[rxn]],Table3[name],Table3[flux],$F$1)</f>
        <v>27141.277792879999</v>
      </c>
      <c r="N3025" s="1" t="str">
        <f>IFERROR(Table5[[#This Row],[min flux]]/Table5[[#This Row],[associated enzload]],"")</f>
        <v/>
      </c>
      <c r="O3025" s="1">
        <f>_xlfn.NUMBERVALUE(IF(Table5[[#This Row],[flux/enzload]]="","",ABS($N$1-Table5[[#This Row],[flux/enzload]])))</f>
        <v>0</v>
      </c>
      <c r="P3025" s="1">
        <f>Table5[[#This Row],[kapp_old]]+IFERROR(((Table5[[#This Row],[kapp_slack_ub]]-Table5[[#This Row],[kapp_slack_lb]])/Table5[[#This Row],[associated enzload]]),0)</f>
        <v>27141.277792879999</v>
      </c>
      <c r="Q3025" s="1" t="str">
        <f>"'"&amp;Table5[[#This Row],[rxn]]&amp;"'"&amp;CHAR(9)&amp;Table5[[#This Row],[kapp + (slack_ub - slack_lb)/enzload]]</f>
        <v>'RXN-ECOAI82e_x_FWD-rt1925'	27141.27779288</v>
      </c>
      <c r="R3025" s="1">
        <f>_xlfn.XLOOKUP(Table5[[#This Row],[rxn]],Table38[name],Table38[flux],0)</f>
        <v>0</v>
      </c>
      <c r="S3025" s="1">
        <f>_xlfn.XLOOKUP(SUBSTITUTE(Table5[[#This Row],[rxn]],"RXN-","ENZLOAD-"),Table38[name],Table38[flux],0)</f>
        <v>0</v>
      </c>
      <c r="T3025" s="1" t="b">
        <f>AND(Table5[[#This Row],[ENZLOAD flux in kapp-slack.gms]]=0,Table5[[#This Row],[flux in kapp-slack.gms]]&lt;&gt;0,NOT(Table5[[#This Row],[spont or unknown?]]))</f>
        <v>0</v>
      </c>
      <c r="U3025" s="1" t="b">
        <f>OR(_xlfn.TEXTAFTER(Table5[[#This Row],[rxn]],"-",-1)="SPONT",_xlfn.TEXTAFTER(Table5[[#This Row],[rxn]],"-",-1)="UNKNOWN")</f>
        <v>0</v>
      </c>
      <c r="V3025" s="1">
        <f>_xlfn.XLOOKUP(SUBSTITUTE(Table5[[#This Row],[rxn]],"RXN-","ENZLOAD-"),Table4[rxn],Table4[ub],0)</f>
        <v>1.4835121499999999</v>
      </c>
      <c r="W3025" s="1" t="b">
        <f>AND(Table5[[#This Row],[FVA ENZLOAD flux UB]]=0,Table5[[#This Row],[ENZ not made when it should be?]])</f>
        <v>0</v>
      </c>
    </row>
    <row r="3026" spans="6:23" hidden="1">
      <c r="F3026" s="1" t="s">
        <v>7809</v>
      </c>
      <c r="G3026" s="1" t="str">
        <f>_xlfn.TEXTBEFORE(Table5[[#This Row],[rxn     kapp_old        kapp_slack_ub   kapp_slack_lb]]," ")</f>
        <v>RXN-EPISTt_c_rm_FWD-SPONT</v>
      </c>
      <c r="H302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02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026" s="1">
        <f>_xlfn.NUMBERVALUE(_xlfn.TEXTAFTER(Table5[[#This Row],[rxn     kapp_old        kapp_slack_ub   kapp_slack_lb]]," ",-1))</f>
        <v>0</v>
      </c>
      <c r="K3026" s="1">
        <f>_xlfn.XLOOKUP(SUBSTITUTE(Table5[[#This Row],[rxn]],"RXN-","ENZLOAD-"),ENZLOAD[name],ENZLOAD[flux],0)</f>
        <v>0</v>
      </c>
      <c r="L3026" s="1" t="str">
        <f>"'"&amp;Table5[[#This Row],[rxn]]&amp;"'"&amp;CHAR(9)&amp;IF(AND(Table5[[#This Row],[kapp_slack_ub]]&lt;&gt;0,Table5[[#This Row],[kapp_old]]&lt;$F$1),$F$1,Table5[[#This Row],[kapp_old]])</f>
        <v>'RXN-EPISTt_c_rm_FWD-SPONT'	27141.27779288</v>
      </c>
      <c r="M3026" s="1">
        <f>_xlfn.XLOOKUP(Table5[[#This Row],[rxn]],Table3[name],Table3[flux],$F$1)</f>
        <v>27141.277792879999</v>
      </c>
      <c r="N3026" s="1" t="str">
        <f>IFERROR(Table5[[#This Row],[min flux]]/Table5[[#This Row],[associated enzload]],"")</f>
        <v/>
      </c>
      <c r="O3026" s="1">
        <f>_xlfn.NUMBERVALUE(IF(Table5[[#This Row],[flux/enzload]]="","",ABS($N$1-Table5[[#This Row],[flux/enzload]])))</f>
        <v>0</v>
      </c>
      <c r="P3026" s="1">
        <f>Table5[[#This Row],[kapp_old]]+IFERROR(((Table5[[#This Row],[kapp_slack_ub]]-Table5[[#This Row],[kapp_slack_lb]])/Table5[[#This Row],[associated enzload]]),0)</f>
        <v>27141.277792879999</v>
      </c>
      <c r="Q3026" s="1" t="str">
        <f>"'"&amp;Table5[[#This Row],[rxn]]&amp;"'"&amp;CHAR(9)&amp;Table5[[#This Row],[kapp + (slack_ub - slack_lb)/enzload]]</f>
        <v>'RXN-EPISTt_c_rm_FWD-SPONT'	27141.27779288</v>
      </c>
      <c r="R3026" s="1">
        <f>_xlfn.XLOOKUP(Table5[[#This Row],[rxn]],Table38[name],Table38[flux],0)</f>
        <v>0</v>
      </c>
      <c r="S3026" s="1">
        <f>_xlfn.XLOOKUP(SUBSTITUTE(Table5[[#This Row],[rxn]],"RXN-","ENZLOAD-"),Table38[name],Table38[flux],0)</f>
        <v>0</v>
      </c>
      <c r="T3026" s="1" t="b">
        <f>AND(Table5[[#This Row],[ENZLOAD flux in kapp-slack.gms]]=0,Table5[[#This Row],[flux in kapp-slack.gms]]&lt;&gt;0,NOT(Table5[[#This Row],[spont or unknown?]]))</f>
        <v>0</v>
      </c>
      <c r="U3026" s="1" t="b">
        <f>OR(_xlfn.TEXTAFTER(Table5[[#This Row],[rxn]],"-",-1)="SPONT",_xlfn.TEXTAFTER(Table5[[#This Row],[rxn]],"-",-1)="UNKNOWN")</f>
        <v>1</v>
      </c>
      <c r="V3026" s="1">
        <f>_xlfn.XLOOKUP(SUBSTITUTE(Table5[[#This Row],[rxn]],"RXN-","ENZLOAD-"),Table4[rxn],Table4[ub],0)</f>
        <v>0</v>
      </c>
      <c r="W3026" s="1" t="b">
        <f>AND(Table5[[#This Row],[FVA ENZLOAD flux UB]]=0,Table5[[#This Row],[ENZ not made when it should be?]])</f>
        <v>0</v>
      </c>
    </row>
    <row r="3027" spans="6:23" hidden="1">
      <c r="F3027" s="1" t="s">
        <v>7810</v>
      </c>
      <c r="G3027" s="1" t="str">
        <f>_xlfn.TEXTBEFORE(Table5[[#This Row],[rxn     kapp_old        kapp_slack_ub   kapp_slack_lb]]," ")</f>
        <v>RXN-EPISTt_c_rm_REV-SPONT</v>
      </c>
      <c r="H302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02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027" s="1">
        <f>_xlfn.NUMBERVALUE(_xlfn.TEXTAFTER(Table5[[#This Row],[rxn     kapp_old        kapp_slack_ub   kapp_slack_lb]]," ",-1))</f>
        <v>0</v>
      </c>
      <c r="K3027" s="1">
        <f>_xlfn.XLOOKUP(SUBSTITUTE(Table5[[#This Row],[rxn]],"RXN-","ENZLOAD-"),ENZLOAD[name],ENZLOAD[flux],0)</f>
        <v>0</v>
      </c>
      <c r="L3027" s="1" t="str">
        <f>"'"&amp;Table5[[#This Row],[rxn]]&amp;"'"&amp;CHAR(9)&amp;IF(AND(Table5[[#This Row],[kapp_slack_ub]]&lt;&gt;0,Table5[[#This Row],[kapp_old]]&lt;$F$1),$F$1,Table5[[#This Row],[kapp_old]])</f>
        <v>'RXN-EPISTt_c_rm_REV-SPONT'	27141.27779288</v>
      </c>
      <c r="M3027" s="1">
        <f>_xlfn.XLOOKUP(Table5[[#This Row],[rxn]],Table3[name],Table3[flux],$F$1)</f>
        <v>27141.277792879999</v>
      </c>
      <c r="N3027" s="1" t="str">
        <f>IFERROR(Table5[[#This Row],[min flux]]/Table5[[#This Row],[associated enzload]],"")</f>
        <v/>
      </c>
      <c r="O3027" s="1">
        <f>_xlfn.NUMBERVALUE(IF(Table5[[#This Row],[flux/enzload]]="","",ABS($N$1-Table5[[#This Row],[flux/enzload]])))</f>
        <v>0</v>
      </c>
      <c r="P3027" s="1">
        <f>Table5[[#This Row],[kapp_old]]+IFERROR(((Table5[[#This Row],[kapp_slack_ub]]-Table5[[#This Row],[kapp_slack_lb]])/Table5[[#This Row],[associated enzload]]),0)</f>
        <v>27141.277792879999</v>
      </c>
      <c r="Q3027" s="1" t="str">
        <f>"'"&amp;Table5[[#This Row],[rxn]]&amp;"'"&amp;CHAR(9)&amp;Table5[[#This Row],[kapp + (slack_ub - slack_lb)/enzload]]</f>
        <v>'RXN-EPISTt_c_rm_REV-SPONT'	27141.27779288</v>
      </c>
      <c r="R3027" s="1">
        <f>_xlfn.XLOOKUP(Table5[[#This Row],[rxn]],Table38[name],Table38[flux],0)</f>
        <v>0</v>
      </c>
      <c r="S3027" s="1">
        <f>_xlfn.XLOOKUP(SUBSTITUTE(Table5[[#This Row],[rxn]],"RXN-","ENZLOAD-"),Table38[name],Table38[flux],0)</f>
        <v>0</v>
      </c>
      <c r="T3027" s="1" t="b">
        <f>AND(Table5[[#This Row],[ENZLOAD flux in kapp-slack.gms]]=0,Table5[[#This Row],[flux in kapp-slack.gms]]&lt;&gt;0,NOT(Table5[[#This Row],[spont or unknown?]]))</f>
        <v>0</v>
      </c>
      <c r="U3027" s="1" t="b">
        <f>OR(_xlfn.TEXTAFTER(Table5[[#This Row],[rxn]],"-",-1)="SPONT",_xlfn.TEXTAFTER(Table5[[#This Row],[rxn]],"-",-1)="UNKNOWN")</f>
        <v>1</v>
      </c>
      <c r="V3027" s="1">
        <f>_xlfn.XLOOKUP(SUBSTITUTE(Table5[[#This Row],[rxn]],"RXN-","ENZLOAD-"),Table4[rxn],Table4[ub],0)</f>
        <v>0</v>
      </c>
      <c r="W3027" s="1" t="b">
        <f>AND(Table5[[#This Row],[FVA ENZLOAD flux UB]]=0,Table5[[#This Row],[ENZ not made when it should be?]])</f>
        <v>0</v>
      </c>
    </row>
    <row r="3028" spans="6:23" hidden="1">
      <c r="F3028" s="1" t="s">
        <v>7811</v>
      </c>
      <c r="G3028" s="1" t="str">
        <f>_xlfn.TEXTBEFORE(Table5[[#This Row],[rxn     kapp_old        kapp_slack_ub   kapp_slack_lb]]," ")</f>
        <v>RXN-EPISTt_l_rm_FWD-SPONT</v>
      </c>
      <c r="H302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02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028" s="1">
        <f>_xlfn.NUMBERVALUE(_xlfn.TEXTAFTER(Table5[[#This Row],[rxn     kapp_old        kapp_slack_ub   kapp_slack_lb]]," ",-1))</f>
        <v>0</v>
      </c>
      <c r="K3028" s="1">
        <f>_xlfn.XLOOKUP(SUBSTITUTE(Table5[[#This Row],[rxn]],"RXN-","ENZLOAD-"),ENZLOAD[name],ENZLOAD[flux],0)</f>
        <v>0</v>
      </c>
      <c r="L3028" s="1" t="str">
        <f>"'"&amp;Table5[[#This Row],[rxn]]&amp;"'"&amp;CHAR(9)&amp;IF(AND(Table5[[#This Row],[kapp_slack_ub]]&lt;&gt;0,Table5[[#This Row],[kapp_old]]&lt;$F$1),$F$1,Table5[[#This Row],[kapp_old]])</f>
        <v>'RXN-EPISTt_l_rm_FWD-SPONT'	27141.27779288</v>
      </c>
      <c r="M3028" s="1">
        <f>_xlfn.XLOOKUP(Table5[[#This Row],[rxn]],Table3[name],Table3[flux],$F$1)</f>
        <v>27141.277792879999</v>
      </c>
      <c r="N3028" s="1" t="str">
        <f>IFERROR(Table5[[#This Row],[min flux]]/Table5[[#This Row],[associated enzload]],"")</f>
        <v/>
      </c>
      <c r="O3028" s="1">
        <f>_xlfn.NUMBERVALUE(IF(Table5[[#This Row],[flux/enzload]]="","",ABS($N$1-Table5[[#This Row],[flux/enzload]])))</f>
        <v>0</v>
      </c>
      <c r="P3028" s="1">
        <f>Table5[[#This Row],[kapp_old]]+IFERROR(((Table5[[#This Row],[kapp_slack_ub]]-Table5[[#This Row],[kapp_slack_lb]])/Table5[[#This Row],[associated enzload]]),0)</f>
        <v>27141.277792879999</v>
      </c>
      <c r="Q3028" s="1" t="str">
        <f>"'"&amp;Table5[[#This Row],[rxn]]&amp;"'"&amp;CHAR(9)&amp;Table5[[#This Row],[kapp + (slack_ub - slack_lb)/enzload]]</f>
        <v>'RXN-EPISTt_l_rm_FWD-SPONT'	27141.27779288</v>
      </c>
      <c r="R3028" s="1">
        <f>_xlfn.XLOOKUP(Table5[[#This Row],[rxn]],Table38[name],Table38[flux],0)</f>
        <v>0</v>
      </c>
      <c r="S3028" s="1">
        <f>_xlfn.XLOOKUP(SUBSTITUTE(Table5[[#This Row],[rxn]],"RXN-","ENZLOAD-"),Table38[name],Table38[flux],0)</f>
        <v>0</v>
      </c>
      <c r="T3028" s="1" t="b">
        <f>AND(Table5[[#This Row],[ENZLOAD flux in kapp-slack.gms]]=0,Table5[[#This Row],[flux in kapp-slack.gms]]&lt;&gt;0,NOT(Table5[[#This Row],[spont or unknown?]]))</f>
        <v>0</v>
      </c>
      <c r="U3028" s="1" t="b">
        <f>OR(_xlfn.TEXTAFTER(Table5[[#This Row],[rxn]],"-",-1)="SPONT",_xlfn.TEXTAFTER(Table5[[#This Row],[rxn]],"-",-1)="UNKNOWN")</f>
        <v>1</v>
      </c>
      <c r="V3028" s="1">
        <f>_xlfn.XLOOKUP(SUBSTITUTE(Table5[[#This Row],[rxn]],"RXN-","ENZLOAD-"),Table4[rxn],Table4[ub],0)</f>
        <v>0</v>
      </c>
      <c r="W3028" s="1" t="b">
        <f>AND(Table5[[#This Row],[FVA ENZLOAD flux UB]]=0,Table5[[#This Row],[ENZ not made when it should be?]])</f>
        <v>0</v>
      </c>
    </row>
    <row r="3029" spans="6:23" hidden="1">
      <c r="F3029" s="1" t="s">
        <v>7812</v>
      </c>
      <c r="G3029" s="1" t="str">
        <f>_xlfn.TEXTBEFORE(Table5[[#This Row],[rxn     kapp_old        kapp_slack_ub   kapp_slack_lb]]," ")</f>
        <v>RXN-EPISTt_l_rm_REV-SPONT</v>
      </c>
      <c r="H302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02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029" s="1">
        <f>_xlfn.NUMBERVALUE(_xlfn.TEXTAFTER(Table5[[#This Row],[rxn     kapp_old        kapp_slack_ub   kapp_slack_lb]]," ",-1))</f>
        <v>0</v>
      </c>
      <c r="K3029" s="1">
        <f>_xlfn.XLOOKUP(SUBSTITUTE(Table5[[#This Row],[rxn]],"RXN-","ENZLOAD-"),ENZLOAD[name],ENZLOAD[flux],0)</f>
        <v>0</v>
      </c>
      <c r="L3029" s="1" t="str">
        <f>"'"&amp;Table5[[#This Row],[rxn]]&amp;"'"&amp;CHAR(9)&amp;IF(AND(Table5[[#This Row],[kapp_slack_ub]]&lt;&gt;0,Table5[[#This Row],[kapp_old]]&lt;$F$1),$F$1,Table5[[#This Row],[kapp_old]])</f>
        <v>'RXN-EPISTt_l_rm_REV-SPONT'	27141.27779288</v>
      </c>
      <c r="M3029" s="1">
        <f>_xlfn.XLOOKUP(Table5[[#This Row],[rxn]],Table3[name],Table3[flux],$F$1)</f>
        <v>27141.277792879999</v>
      </c>
      <c r="N3029" s="1" t="str">
        <f>IFERROR(Table5[[#This Row],[min flux]]/Table5[[#This Row],[associated enzload]],"")</f>
        <v/>
      </c>
      <c r="O3029" s="1">
        <f>_xlfn.NUMBERVALUE(IF(Table5[[#This Row],[flux/enzload]]="","",ABS($N$1-Table5[[#This Row],[flux/enzload]])))</f>
        <v>0</v>
      </c>
      <c r="P3029" s="1">
        <f>Table5[[#This Row],[kapp_old]]+IFERROR(((Table5[[#This Row],[kapp_slack_ub]]-Table5[[#This Row],[kapp_slack_lb]])/Table5[[#This Row],[associated enzload]]),0)</f>
        <v>27141.277792879999</v>
      </c>
      <c r="Q3029" s="1" t="str">
        <f>"'"&amp;Table5[[#This Row],[rxn]]&amp;"'"&amp;CHAR(9)&amp;Table5[[#This Row],[kapp + (slack_ub - slack_lb)/enzload]]</f>
        <v>'RXN-EPISTt_l_rm_REV-SPONT'	27141.27779288</v>
      </c>
      <c r="R3029" s="1">
        <f>_xlfn.XLOOKUP(Table5[[#This Row],[rxn]],Table38[name],Table38[flux],0)</f>
        <v>0</v>
      </c>
      <c r="S3029" s="1">
        <f>_xlfn.XLOOKUP(SUBSTITUTE(Table5[[#This Row],[rxn]],"RXN-","ENZLOAD-"),Table38[name],Table38[flux],0)</f>
        <v>0</v>
      </c>
      <c r="T3029" s="1" t="b">
        <f>AND(Table5[[#This Row],[ENZLOAD flux in kapp-slack.gms]]=0,Table5[[#This Row],[flux in kapp-slack.gms]]&lt;&gt;0,NOT(Table5[[#This Row],[spont or unknown?]]))</f>
        <v>0</v>
      </c>
      <c r="U3029" s="1" t="b">
        <f>OR(_xlfn.TEXTAFTER(Table5[[#This Row],[rxn]],"-",-1)="SPONT",_xlfn.TEXTAFTER(Table5[[#This Row],[rxn]],"-",-1)="UNKNOWN")</f>
        <v>1</v>
      </c>
      <c r="V3029" s="1">
        <f>_xlfn.XLOOKUP(SUBSTITUTE(Table5[[#This Row],[rxn]],"RXN-","ENZLOAD-"),Table4[rxn],Table4[ub],0)</f>
        <v>0</v>
      </c>
      <c r="W3029" s="1" t="b">
        <f>AND(Table5[[#This Row],[FVA ENZLOAD flux UB]]=0,Table5[[#This Row],[ENZ not made when it should be?]])</f>
        <v>0</v>
      </c>
    </row>
    <row r="3030" spans="6:23" hidden="1">
      <c r="F3030" s="1" t="s">
        <v>7813</v>
      </c>
      <c r="G3030" s="1" t="str">
        <f>_xlfn.TEXTBEFORE(Table5[[#This Row],[rxn     kapp_old        kapp_slack_ub   kapp_slack_lb]]," ")</f>
        <v>RXN-ERGSTESTt_c_rm_FWD-UNKNOWN</v>
      </c>
      <c r="H303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03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030" s="1">
        <f>_xlfn.NUMBERVALUE(_xlfn.TEXTAFTER(Table5[[#This Row],[rxn     kapp_old        kapp_slack_ub   kapp_slack_lb]]," ",-1))</f>
        <v>0</v>
      </c>
      <c r="K3030" s="1">
        <f>_xlfn.XLOOKUP(SUBSTITUTE(Table5[[#This Row],[rxn]],"RXN-","ENZLOAD-"),ENZLOAD[name],ENZLOAD[flux],0)</f>
        <v>0</v>
      </c>
      <c r="L3030" s="1" t="str">
        <f>"'"&amp;Table5[[#This Row],[rxn]]&amp;"'"&amp;CHAR(9)&amp;IF(AND(Table5[[#This Row],[kapp_slack_ub]]&lt;&gt;0,Table5[[#This Row],[kapp_old]]&lt;$F$1),$F$1,Table5[[#This Row],[kapp_old]])</f>
        <v>'RXN-ERGSTESTt_c_rm_FWD-UNKNOWN'	27141.27779288</v>
      </c>
      <c r="M3030" s="1">
        <f>_xlfn.XLOOKUP(Table5[[#This Row],[rxn]],Table3[name],Table3[flux],$F$1)</f>
        <v>27141.277792879999</v>
      </c>
      <c r="N3030" s="1" t="str">
        <f>IFERROR(Table5[[#This Row],[min flux]]/Table5[[#This Row],[associated enzload]],"")</f>
        <v/>
      </c>
      <c r="O3030" s="1">
        <f>_xlfn.NUMBERVALUE(IF(Table5[[#This Row],[flux/enzload]]="","",ABS($N$1-Table5[[#This Row],[flux/enzload]])))</f>
        <v>0</v>
      </c>
      <c r="P3030" s="1">
        <f>Table5[[#This Row],[kapp_old]]+IFERROR(((Table5[[#This Row],[kapp_slack_ub]]-Table5[[#This Row],[kapp_slack_lb]])/Table5[[#This Row],[associated enzload]]),0)</f>
        <v>27141.277792879999</v>
      </c>
      <c r="Q3030" s="1" t="str">
        <f>"'"&amp;Table5[[#This Row],[rxn]]&amp;"'"&amp;CHAR(9)&amp;Table5[[#This Row],[kapp + (slack_ub - slack_lb)/enzload]]</f>
        <v>'RXN-ERGSTESTt_c_rm_FWD-UNKNOWN'	27141.27779288</v>
      </c>
      <c r="R3030" s="1">
        <f>_xlfn.XLOOKUP(Table5[[#This Row],[rxn]],Table38[name],Table38[flux],0)</f>
        <v>0</v>
      </c>
      <c r="S3030" s="1">
        <f>_xlfn.XLOOKUP(SUBSTITUTE(Table5[[#This Row],[rxn]],"RXN-","ENZLOAD-"),Table38[name],Table38[flux],0)</f>
        <v>0</v>
      </c>
      <c r="T3030" s="1" t="b">
        <f>AND(Table5[[#This Row],[ENZLOAD flux in kapp-slack.gms]]=0,Table5[[#This Row],[flux in kapp-slack.gms]]&lt;&gt;0,NOT(Table5[[#This Row],[spont or unknown?]]))</f>
        <v>0</v>
      </c>
      <c r="U3030" s="1" t="b">
        <f>OR(_xlfn.TEXTAFTER(Table5[[#This Row],[rxn]],"-",-1)="SPONT",_xlfn.TEXTAFTER(Table5[[#This Row],[rxn]],"-",-1)="UNKNOWN")</f>
        <v>1</v>
      </c>
      <c r="V3030" s="1">
        <f>_xlfn.XLOOKUP(SUBSTITUTE(Table5[[#This Row],[rxn]],"RXN-","ENZLOAD-"),Table4[rxn],Table4[ub],0)</f>
        <v>0</v>
      </c>
      <c r="W3030" s="1" t="b">
        <f>AND(Table5[[#This Row],[FVA ENZLOAD flux UB]]=0,Table5[[#This Row],[ENZ not made when it should be?]])</f>
        <v>0</v>
      </c>
    </row>
    <row r="3031" spans="6:23" hidden="1">
      <c r="F3031" s="1" t="s">
        <v>7814</v>
      </c>
      <c r="G3031" s="1" t="str">
        <f>_xlfn.TEXTBEFORE(Table5[[#This Row],[rxn     kapp_old        kapp_slack_ub   kapp_slack_lb]]," ")</f>
        <v>RXN-ERGSTESTt_c_rm_REV-UNKNOWN</v>
      </c>
      <c r="H303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03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031" s="1">
        <f>_xlfn.NUMBERVALUE(_xlfn.TEXTAFTER(Table5[[#This Row],[rxn     kapp_old        kapp_slack_ub   kapp_slack_lb]]," ",-1))</f>
        <v>0</v>
      </c>
      <c r="K3031" s="1">
        <f>_xlfn.XLOOKUP(SUBSTITUTE(Table5[[#This Row],[rxn]],"RXN-","ENZLOAD-"),ENZLOAD[name],ENZLOAD[flux],0)</f>
        <v>0</v>
      </c>
      <c r="L3031" s="1" t="str">
        <f>"'"&amp;Table5[[#This Row],[rxn]]&amp;"'"&amp;CHAR(9)&amp;IF(AND(Table5[[#This Row],[kapp_slack_ub]]&lt;&gt;0,Table5[[#This Row],[kapp_old]]&lt;$F$1),$F$1,Table5[[#This Row],[kapp_old]])</f>
        <v>'RXN-ERGSTESTt_c_rm_REV-UNKNOWN'	27141.27779288</v>
      </c>
      <c r="M3031" s="1">
        <f>_xlfn.XLOOKUP(Table5[[#This Row],[rxn]],Table3[name],Table3[flux],$F$1)</f>
        <v>27141.277792879999</v>
      </c>
      <c r="N3031" s="1" t="str">
        <f>IFERROR(Table5[[#This Row],[min flux]]/Table5[[#This Row],[associated enzload]],"")</f>
        <v/>
      </c>
      <c r="O3031" s="1">
        <f>_xlfn.NUMBERVALUE(IF(Table5[[#This Row],[flux/enzload]]="","",ABS($N$1-Table5[[#This Row],[flux/enzload]])))</f>
        <v>0</v>
      </c>
      <c r="P3031" s="1">
        <f>Table5[[#This Row],[kapp_old]]+IFERROR(((Table5[[#This Row],[kapp_slack_ub]]-Table5[[#This Row],[kapp_slack_lb]])/Table5[[#This Row],[associated enzload]]),0)</f>
        <v>27141.277792879999</v>
      </c>
      <c r="Q3031" s="1" t="str">
        <f>"'"&amp;Table5[[#This Row],[rxn]]&amp;"'"&amp;CHAR(9)&amp;Table5[[#This Row],[kapp + (slack_ub - slack_lb)/enzload]]</f>
        <v>'RXN-ERGSTESTt_c_rm_REV-UNKNOWN'	27141.27779288</v>
      </c>
      <c r="R3031" s="1">
        <f>_xlfn.XLOOKUP(Table5[[#This Row],[rxn]],Table38[name],Table38[flux],0)</f>
        <v>0</v>
      </c>
      <c r="S3031" s="1">
        <f>_xlfn.XLOOKUP(SUBSTITUTE(Table5[[#This Row],[rxn]],"RXN-","ENZLOAD-"),Table38[name],Table38[flux],0)</f>
        <v>0</v>
      </c>
      <c r="T3031" s="1" t="b">
        <f>AND(Table5[[#This Row],[ENZLOAD flux in kapp-slack.gms]]=0,Table5[[#This Row],[flux in kapp-slack.gms]]&lt;&gt;0,NOT(Table5[[#This Row],[spont or unknown?]]))</f>
        <v>0</v>
      </c>
      <c r="U3031" s="1" t="b">
        <f>OR(_xlfn.TEXTAFTER(Table5[[#This Row],[rxn]],"-",-1)="SPONT",_xlfn.TEXTAFTER(Table5[[#This Row],[rxn]],"-",-1)="UNKNOWN")</f>
        <v>1</v>
      </c>
      <c r="V3031" s="1">
        <f>_xlfn.XLOOKUP(SUBSTITUTE(Table5[[#This Row],[rxn]],"RXN-","ENZLOAD-"),Table4[rxn],Table4[ub],0)</f>
        <v>0</v>
      </c>
      <c r="W3031" s="1" t="b">
        <f>AND(Table5[[#This Row],[FVA ENZLOAD flux UB]]=0,Table5[[#This Row],[ENZ not made when it should be?]])</f>
        <v>0</v>
      </c>
    </row>
    <row r="3032" spans="6:23" hidden="1">
      <c r="F3032" s="1" t="s">
        <v>7815</v>
      </c>
      <c r="G3032" s="1" t="str">
        <f>_xlfn.TEXTBEFORE(Table5[[#This Row],[rxn     kapp_old        kapp_slack_ub   kapp_slack_lb]]," ")</f>
        <v>RXN-ERGSTESTt_l_rm_FWD-UNKNOWN</v>
      </c>
      <c r="H303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03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032" s="1">
        <f>_xlfn.NUMBERVALUE(_xlfn.TEXTAFTER(Table5[[#This Row],[rxn     kapp_old        kapp_slack_ub   kapp_slack_lb]]," ",-1))</f>
        <v>0</v>
      </c>
      <c r="K3032" s="1">
        <f>_xlfn.XLOOKUP(SUBSTITUTE(Table5[[#This Row],[rxn]],"RXN-","ENZLOAD-"),ENZLOAD[name],ENZLOAD[flux],0)</f>
        <v>0</v>
      </c>
      <c r="L3032" s="1" t="str">
        <f>"'"&amp;Table5[[#This Row],[rxn]]&amp;"'"&amp;CHAR(9)&amp;IF(AND(Table5[[#This Row],[kapp_slack_ub]]&lt;&gt;0,Table5[[#This Row],[kapp_old]]&lt;$F$1),$F$1,Table5[[#This Row],[kapp_old]])</f>
        <v>'RXN-ERGSTESTt_l_rm_FWD-UNKNOWN'	27141.27779288</v>
      </c>
      <c r="M3032" s="1">
        <f>_xlfn.XLOOKUP(Table5[[#This Row],[rxn]],Table3[name],Table3[flux],$F$1)</f>
        <v>27141.277792879999</v>
      </c>
      <c r="N3032" s="1" t="str">
        <f>IFERROR(Table5[[#This Row],[min flux]]/Table5[[#This Row],[associated enzload]],"")</f>
        <v/>
      </c>
      <c r="O3032" s="1">
        <f>_xlfn.NUMBERVALUE(IF(Table5[[#This Row],[flux/enzload]]="","",ABS($N$1-Table5[[#This Row],[flux/enzload]])))</f>
        <v>0</v>
      </c>
      <c r="P3032" s="1">
        <f>Table5[[#This Row],[kapp_old]]+IFERROR(((Table5[[#This Row],[kapp_slack_ub]]-Table5[[#This Row],[kapp_slack_lb]])/Table5[[#This Row],[associated enzload]]),0)</f>
        <v>27141.277792879999</v>
      </c>
      <c r="Q3032" s="1" t="str">
        <f>"'"&amp;Table5[[#This Row],[rxn]]&amp;"'"&amp;CHAR(9)&amp;Table5[[#This Row],[kapp + (slack_ub - slack_lb)/enzload]]</f>
        <v>'RXN-ERGSTESTt_l_rm_FWD-UNKNOWN'	27141.27779288</v>
      </c>
      <c r="R3032" s="1">
        <f>_xlfn.XLOOKUP(Table5[[#This Row],[rxn]],Table38[name],Table38[flux],0)</f>
        <v>0</v>
      </c>
      <c r="S3032" s="1">
        <f>_xlfn.XLOOKUP(SUBSTITUTE(Table5[[#This Row],[rxn]],"RXN-","ENZLOAD-"),Table38[name],Table38[flux],0)</f>
        <v>0</v>
      </c>
      <c r="T3032" s="1" t="b">
        <f>AND(Table5[[#This Row],[ENZLOAD flux in kapp-slack.gms]]=0,Table5[[#This Row],[flux in kapp-slack.gms]]&lt;&gt;0,NOT(Table5[[#This Row],[spont or unknown?]]))</f>
        <v>0</v>
      </c>
      <c r="U3032" s="1" t="b">
        <f>OR(_xlfn.TEXTAFTER(Table5[[#This Row],[rxn]],"-",-1)="SPONT",_xlfn.TEXTAFTER(Table5[[#This Row],[rxn]],"-",-1)="UNKNOWN")</f>
        <v>1</v>
      </c>
      <c r="V3032" s="1">
        <f>_xlfn.XLOOKUP(SUBSTITUTE(Table5[[#This Row],[rxn]],"RXN-","ENZLOAD-"),Table4[rxn],Table4[ub],0)</f>
        <v>0</v>
      </c>
      <c r="W3032" s="1" t="b">
        <f>AND(Table5[[#This Row],[FVA ENZLOAD flux UB]]=0,Table5[[#This Row],[ENZ not made when it should be?]])</f>
        <v>0</v>
      </c>
    </row>
    <row r="3033" spans="6:23" hidden="1">
      <c r="F3033" s="1" t="s">
        <v>7816</v>
      </c>
      <c r="G3033" s="1" t="str">
        <f>_xlfn.TEXTBEFORE(Table5[[#This Row],[rxn     kapp_old        kapp_slack_ub   kapp_slack_lb]]," ")</f>
        <v>RXN-ERGSTESTt_l_rm_REV-UNKNOWN</v>
      </c>
      <c r="H303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03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033" s="1">
        <f>_xlfn.NUMBERVALUE(_xlfn.TEXTAFTER(Table5[[#This Row],[rxn     kapp_old        kapp_slack_ub   kapp_slack_lb]]," ",-1))</f>
        <v>0</v>
      </c>
      <c r="K3033" s="1">
        <f>_xlfn.XLOOKUP(SUBSTITUTE(Table5[[#This Row],[rxn]],"RXN-","ENZLOAD-"),ENZLOAD[name],ENZLOAD[flux],0)</f>
        <v>0</v>
      </c>
      <c r="L3033" s="1" t="str">
        <f>"'"&amp;Table5[[#This Row],[rxn]]&amp;"'"&amp;CHAR(9)&amp;IF(AND(Table5[[#This Row],[kapp_slack_ub]]&lt;&gt;0,Table5[[#This Row],[kapp_old]]&lt;$F$1),$F$1,Table5[[#This Row],[kapp_old]])</f>
        <v>'RXN-ERGSTESTt_l_rm_REV-UNKNOWN'	27141.27779288</v>
      </c>
      <c r="M3033" s="1">
        <f>_xlfn.XLOOKUP(Table5[[#This Row],[rxn]],Table3[name],Table3[flux],$F$1)</f>
        <v>27141.277792879999</v>
      </c>
      <c r="N3033" s="1" t="str">
        <f>IFERROR(Table5[[#This Row],[min flux]]/Table5[[#This Row],[associated enzload]],"")</f>
        <v/>
      </c>
      <c r="O3033" s="1">
        <f>_xlfn.NUMBERVALUE(IF(Table5[[#This Row],[flux/enzload]]="","",ABS($N$1-Table5[[#This Row],[flux/enzload]])))</f>
        <v>0</v>
      </c>
      <c r="P3033" s="1">
        <f>Table5[[#This Row],[kapp_old]]+IFERROR(((Table5[[#This Row],[kapp_slack_ub]]-Table5[[#This Row],[kapp_slack_lb]])/Table5[[#This Row],[associated enzload]]),0)</f>
        <v>27141.277792879999</v>
      </c>
      <c r="Q3033" s="1" t="str">
        <f>"'"&amp;Table5[[#This Row],[rxn]]&amp;"'"&amp;CHAR(9)&amp;Table5[[#This Row],[kapp + (slack_ub - slack_lb)/enzload]]</f>
        <v>'RXN-ERGSTESTt_l_rm_REV-UNKNOWN'	27141.27779288</v>
      </c>
      <c r="R3033" s="1">
        <f>_xlfn.XLOOKUP(Table5[[#This Row],[rxn]],Table38[name],Table38[flux],0)</f>
        <v>0</v>
      </c>
      <c r="S3033" s="1">
        <f>_xlfn.XLOOKUP(SUBSTITUTE(Table5[[#This Row],[rxn]],"RXN-","ENZLOAD-"),Table38[name],Table38[flux],0)</f>
        <v>0</v>
      </c>
      <c r="T3033" s="1" t="b">
        <f>AND(Table5[[#This Row],[ENZLOAD flux in kapp-slack.gms]]=0,Table5[[#This Row],[flux in kapp-slack.gms]]&lt;&gt;0,NOT(Table5[[#This Row],[spont or unknown?]]))</f>
        <v>0</v>
      </c>
      <c r="U3033" s="1" t="b">
        <f>OR(_xlfn.TEXTAFTER(Table5[[#This Row],[rxn]],"-",-1)="SPONT",_xlfn.TEXTAFTER(Table5[[#This Row],[rxn]],"-",-1)="UNKNOWN")</f>
        <v>1</v>
      </c>
      <c r="V3033" s="1">
        <f>_xlfn.XLOOKUP(SUBSTITUTE(Table5[[#This Row],[rxn]],"RXN-","ENZLOAD-"),Table4[rxn],Table4[ub],0)</f>
        <v>0</v>
      </c>
      <c r="W3033" s="1" t="b">
        <f>AND(Table5[[#This Row],[FVA ENZLOAD flux UB]]=0,Table5[[#This Row],[ENZ not made when it should be?]])</f>
        <v>0</v>
      </c>
    </row>
    <row r="3034" spans="6:23" hidden="1">
      <c r="F3034" s="1" t="s">
        <v>7820</v>
      </c>
      <c r="G3034" s="1" t="str">
        <f>_xlfn.TEXTBEFORE(Table5[[#This Row],[rxn     kapp_old        kapp_slack_ub   kapp_slack_lb]]," ")</f>
        <v>RXN-ERGSTt_c_en_FWD-SPONT</v>
      </c>
      <c r="H303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03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034" s="1">
        <f>_xlfn.NUMBERVALUE(_xlfn.TEXTAFTER(Table5[[#This Row],[rxn     kapp_old        kapp_slack_ub   kapp_slack_lb]]," ",-1))</f>
        <v>0</v>
      </c>
      <c r="K3034" s="1">
        <f>_xlfn.XLOOKUP(SUBSTITUTE(Table5[[#This Row],[rxn]],"RXN-","ENZLOAD-"),ENZLOAD[name],ENZLOAD[flux],0)</f>
        <v>0</v>
      </c>
      <c r="L3034" s="1" t="str">
        <f>"'"&amp;Table5[[#This Row],[rxn]]&amp;"'"&amp;CHAR(9)&amp;IF(AND(Table5[[#This Row],[kapp_slack_ub]]&lt;&gt;0,Table5[[#This Row],[kapp_old]]&lt;$F$1),$F$1,Table5[[#This Row],[kapp_old]])</f>
        <v>'RXN-ERGSTt_c_en_FWD-SPONT'	27141.27779288</v>
      </c>
      <c r="M3034" s="1">
        <f>_xlfn.XLOOKUP(Table5[[#This Row],[rxn]],Table3[name],Table3[flux],$F$1)</f>
        <v>27141.277792879999</v>
      </c>
      <c r="N3034" s="1" t="str">
        <f>IFERROR(Table5[[#This Row],[min flux]]/Table5[[#This Row],[associated enzload]],"")</f>
        <v/>
      </c>
      <c r="O3034" s="1">
        <f>_xlfn.NUMBERVALUE(IF(Table5[[#This Row],[flux/enzload]]="","",ABS($N$1-Table5[[#This Row],[flux/enzload]])))</f>
        <v>0</v>
      </c>
      <c r="P3034" s="1">
        <f>Table5[[#This Row],[kapp_old]]+IFERROR(((Table5[[#This Row],[kapp_slack_ub]]-Table5[[#This Row],[kapp_slack_lb]])/Table5[[#This Row],[associated enzload]]),0)</f>
        <v>27141.277792879999</v>
      </c>
      <c r="Q3034" s="1" t="str">
        <f>"'"&amp;Table5[[#This Row],[rxn]]&amp;"'"&amp;CHAR(9)&amp;Table5[[#This Row],[kapp + (slack_ub - slack_lb)/enzload]]</f>
        <v>'RXN-ERGSTt_c_en_FWD-SPONT'	27141.27779288</v>
      </c>
      <c r="R3034" s="1">
        <f>_xlfn.XLOOKUP(Table5[[#This Row],[rxn]],Table38[name],Table38[flux],0)</f>
        <v>0</v>
      </c>
      <c r="S3034" s="1">
        <f>_xlfn.XLOOKUP(SUBSTITUTE(Table5[[#This Row],[rxn]],"RXN-","ENZLOAD-"),Table38[name],Table38[flux],0)</f>
        <v>0</v>
      </c>
      <c r="T3034" s="1" t="b">
        <f>AND(Table5[[#This Row],[ENZLOAD flux in kapp-slack.gms]]=0,Table5[[#This Row],[flux in kapp-slack.gms]]&lt;&gt;0,NOT(Table5[[#This Row],[spont or unknown?]]))</f>
        <v>0</v>
      </c>
      <c r="U3034" s="1" t="b">
        <f>OR(_xlfn.TEXTAFTER(Table5[[#This Row],[rxn]],"-",-1)="SPONT",_xlfn.TEXTAFTER(Table5[[#This Row],[rxn]],"-",-1)="UNKNOWN")</f>
        <v>1</v>
      </c>
      <c r="V3034" s="1">
        <f>_xlfn.XLOOKUP(SUBSTITUTE(Table5[[#This Row],[rxn]],"RXN-","ENZLOAD-"),Table4[rxn],Table4[ub],0)</f>
        <v>0</v>
      </c>
      <c r="W3034" s="1" t="b">
        <f>AND(Table5[[#This Row],[FVA ENZLOAD flux UB]]=0,Table5[[#This Row],[ENZ not made when it should be?]])</f>
        <v>0</v>
      </c>
    </row>
    <row r="3035" spans="6:23" hidden="1">
      <c r="F3035" s="1" t="s">
        <v>7821</v>
      </c>
      <c r="G3035" s="1" t="str">
        <f>_xlfn.TEXTBEFORE(Table5[[#This Row],[rxn     kapp_old        kapp_slack_ub   kapp_slack_lb]]," ")</f>
        <v>RXN-ERGSTt_c_en_REV-SPONT</v>
      </c>
      <c r="H303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03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035" s="1">
        <f>_xlfn.NUMBERVALUE(_xlfn.TEXTAFTER(Table5[[#This Row],[rxn     kapp_old        kapp_slack_ub   kapp_slack_lb]]," ",-1))</f>
        <v>0</v>
      </c>
      <c r="K3035" s="1">
        <f>_xlfn.XLOOKUP(SUBSTITUTE(Table5[[#This Row],[rxn]],"RXN-","ENZLOAD-"),ENZLOAD[name],ENZLOAD[flux],0)</f>
        <v>0</v>
      </c>
      <c r="L3035" s="1" t="str">
        <f>"'"&amp;Table5[[#This Row],[rxn]]&amp;"'"&amp;CHAR(9)&amp;IF(AND(Table5[[#This Row],[kapp_slack_ub]]&lt;&gt;0,Table5[[#This Row],[kapp_old]]&lt;$F$1),$F$1,Table5[[#This Row],[kapp_old]])</f>
        <v>'RXN-ERGSTt_c_en_REV-SPONT'	27141.27779288</v>
      </c>
      <c r="M3035" s="1">
        <f>_xlfn.XLOOKUP(Table5[[#This Row],[rxn]],Table3[name],Table3[flux],$F$1)</f>
        <v>27141.277792879999</v>
      </c>
      <c r="N3035" s="1" t="str">
        <f>IFERROR(Table5[[#This Row],[min flux]]/Table5[[#This Row],[associated enzload]],"")</f>
        <v/>
      </c>
      <c r="O3035" s="1">
        <f>_xlfn.NUMBERVALUE(IF(Table5[[#This Row],[flux/enzload]]="","",ABS($N$1-Table5[[#This Row],[flux/enzload]])))</f>
        <v>0</v>
      </c>
      <c r="P3035" s="1">
        <f>Table5[[#This Row],[kapp_old]]+IFERROR(((Table5[[#This Row],[kapp_slack_ub]]-Table5[[#This Row],[kapp_slack_lb]])/Table5[[#This Row],[associated enzload]]),0)</f>
        <v>27141.277792879999</v>
      </c>
      <c r="Q3035" s="1" t="str">
        <f>"'"&amp;Table5[[#This Row],[rxn]]&amp;"'"&amp;CHAR(9)&amp;Table5[[#This Row],[kapp + (slack_ub - slack_lb)/enzload]]</f>
        <v>'RXN-ERGSTt_c_en_REV-SPONT'	27141.27779288</v>
      </c>
      <c r="R3035" s="1">
        <f>_xlfn.XLOOKUP(Table5[[#This Row],[rxn]],Table38[name],Table38[flux],0)</f>
        <v>0</v>
      </c>
      <c r="S3035" s="1">
        <f>_xlfn.XLOOKUP(SUBSTITUTE(Table5[[#This Row],[rxn]],"RXN-","ENZLOAD-"),Table38[name],Table38[flux],0)</f>
        <v>0</v>
      </c>
      <c r="T3035" s="1" t="b">
        <f>AND(Table5[[#This Row],[ENZLOAD flux in kapp-slack.gms]]=0,Table5[[#This Row],[flux in kapp-slack.gms]]&lt;&gt;0,NOT(Table5[[#This Row],[spont or unknown?]]))</f>
        <v>0</v>
      </c>
      <c r="U3035" s="1" t="b">
        <f>OR(_xlfn.TEXTAFTER(Table5[[#This Row],[rxn]],"-",-1)="SPONT",_xlfn.TEXTAFTER(Table5[[#This Row],[rxn]],"-",-1)="UNKNOWN")</f>
        <v>1</v>
      </c>
      <c r="V3035" s="1">
        <f>_xlfn.XLOOKUP(SUBSTITUTE(Table5[[#This Row],[rxn]],"RXN-","ENZLOAD-"),Table4[rxn],Table4[ub],0)</f>
        <v>0</v>
      </c>
      <c r="W3035" s="1" t="b">
        <f>AND(Table5[[#This Row],[FVA ENZLOAD flux UB]]=0,Table5[[#This Row],[ENZ not made when it should be?]])</f>
        <v>0</v>
      </c>
    </row>
    <row r="3036" spans="6:23" hidden="1">
      <c r="F3036" s="1" t="s">
        <v>7822</v>
      </c>
      <c r="G3036" s="1" t="str">
        <f>_xlfn.TEXTBEFORE(Table5[[#This Row],[rxn     kapp_old        kapp_slack_ub   kapp_slack_lb]]," ")</f>
        <v>RXN-ERGSTt_c_l_FWD-SPONT</v>
      </c>
      <c r="H303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03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036" s="1">
        <f>_xlfn.NUMBERVALUE(_xlfn.TEXTAFTER(Table5[[#This Row],[rxn     kapp_old        kapp_slack_ub   kapp_slack_lb]]," ",-1))</f>
        <v>0</v>
      </c>
      <c r="K3036" s="1">
        <f>_xlfn.XLOOKUP(SUBSTITUTE(Table5[[#This Row],[rxn]],"RXN-","ENZLOAD-"),ENZLOAD[name],ENZLOAD[flux],0)</f>
        <v>0</v>
      </c>
      <c r="L3036" s="1" t="str">
        <f>"'"&amp;Table5[[#This Row],[rxn]]&amp;"'"&amp;CHAR(9)&amp;IF(AND(Table5[[#This Row],[kapp_slack_ub]]&lt;&gt;0,Table5[[#This Row],[kapp_old]]&lt;$F$1),$F$1,Table5[[#This Row],[kapp_old]])</f>
        <v>'RXN-ERGSTt_c_l_FWD-SPONT'	27141.27779288</v>
      </c>
      <c r="M3036" s="1">
        <f>_xlfn.XLOOKUP(Table5[[#This Row],[rxn]],Table3[name],Table3[flux],$F$1)</f>
        <v>27141.277792879999</v>
      </c>
      <c r="N3036" s="1" t="str">
        <f>IFERROR(Table5[[#This Row],[min flux]]/Table5[[#This Row],[associated enzload]],"")</f>
        <v/>
      </c>
      <c r="O3036" s="1">
        <f>_xlfn.NUMBERVALUE(IF(Table5[[#This Row],[flux/enzload]]="","",ABS($N$1-Table5[[#This Row],[flux/enzload]])))</f>
        <v>0</v>
      </c>
      <c r="P3036" s="1">
        <f>Table5[[#This Row],[kapp_old]]+IFERROR(((Table5[[#This Row],[kapp_slack_ub]]-Table5[[#This Row],[kapp_slack_lb]])/Table5[[#This Row],[associated enzload]]),0)</f>
        <v>27141.277792879999</v>
      </c>
      <c r="Q3036" s="1" t="str">
        <f>"'"&amp;Table5[[#This Row],[rxn]]&amp;"'"&amp;CHAR(9)&amp;Table5[[#This Row],[kapp + (slack_ub - slack_lb)/enzload]]</f>
        <v>'RXN-ERGSTt_c_l_FWD-SPONT'	27141.27779288</v>
      </c>
      <c r="R3036" s="1">
        <f>_xlfn.XLOOKUP(Table5[[#This Row],[rxn]],Table38[name],Table38[flux],0)</f>
        <v>0</v>
      </c>
      <c r="S3036" s="1">
        <f>_xlfn.XLOOKUP(SUBSTITUTE(Table5[[#This Row],[rxn]],"RXN-","ENZLOAD-"),Table38[name],Table38[flux],0)</f>
        <v>0</v>
      </c>
      <c r="T3036" s="1" t="b">
        <f>AND(Table5[[#This Row],[ENZLOAD flux in kapp-slack.gms]]=0,Table5[[#This Row],[flux in kapp-slack.gms]]&lt;&gt;0,NOT(Table5[[#This Row],[spont or unknown?]]))</f>
        <v>0</v>
      </c>
      <c r="U3036" s="1" t="b">
        <f>OR(_xlfn.TEXTAFTER(Table5[[#This Row],[rxn]],"-",-1)="SPONT",_xlfn.TEXTAFTER(Table5[[#This Row],[rxn]],"-",-1)="UNKNOWN")</f>
        <v>1</v>
      </c>
      <c r="V3036" s="1">
        <f>_xlfn.XLOOKUP(SUBSTITUTE(Table5[[#This Row],[rxn]],"RXN-","ENZLOAD-"),Table4[rxn],Table4[ub],0)</f>
        <v>0</v>
      </c>
      <c r="W3036" s="1" t="b">
        <f>AND(Table5[[#This Row],[FVA ENZLOAD flux UB]]=0,Table5[[#This Row],[ENZ not made when it should be?]])</f>
        <v>0</v>
      </c>
    </row>
    <row r="3037" spans="6:23" hidden="1">
      <c r="F3037" s="1" t="s">
        <v>7823</v>
      </c>
      <c r="G3037" s="1" t="str">
        <f>_xlfn.TEXTBEFORE(Table5[[#This Row],[rxn     kapp_old        kapp_slack_ub   kapp_slack_lb]]," ")</f>
        <v>RXN-ERGSTt_c_l_REV-SPONT</v>
      </c>
      <c r="H303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03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037" s="1">
        <f>_xlfn.NUMBERVALUE(_xlfn.TEXTAFTER(Table5[[#This Row],[rxn     kapp_old        kapp_slack_ub   kapp_slack_lb]]," ",-1))</f>
        <v>0</v>
      </c>
      <c r="K3037" s="1">
        <f>_xlfn.XLOOKUP(SUBSTITUTE(Table5[[#This Row],[rxn]],"RXN-","ENZLOAD-"),ENZLOAD[name],ENZLOAD[flux],0)</f>
        <v>0</v>
      </c>
      <c r="L3037" s="1" t="str">
        <f>"'"&amp;Table5[[#This Row],[rxn]]&amp;"'"&amp;CHAR(9)&amp;IF(AND(Table5[[#This Row],[kapp_slack_ub]]&lt;&gt;0,Table5[[#This Row],[kapp_old]]&lt;$F$1),$F$1,Table5[[#This Row],[kapp_old]])</f>
        <v>'RXN-ERGSTt_c_l_REV-SPONT'	27141.27779288</v>
      </c>
      <c r="M3037" s="1">
        <f>_xlfn.XLOOKUP(Table5[[#This Row],[rxn]],Table3[name],Table3[flux],$F$1)</f>
        <v>27141.277792879999</v>
      </c>
      <c r="N3037" s="1" t="str">
        <f>IFERROR(Table5[[#This Row],[min flux]]/Table5[[#This Row],[associated enzload]],"")</f>
        <v/>
      </c>
      <c r="O3037" s="1">
        <f>_xlfn.NUMBERVALUE(IF(Table5[[#This Row],[flux/enzload]]="","",ABS($N$1-Table5[[#This Row],[flux/enzload]])))</f>
        <v>0</v>
      </c>
      <c r="P3037" s="1">
        <f>Table5[[#This Row],[kapp_old]]+IFERROR(((Table5[[#This Row],[kapp_slack_ub]]-Table5[[#This Row],[kapp_slack_lb]])/Table5[[#This Row],[associated enzload]]),0)</f>
        <v>27141.277792879999</v>
      </c>
      <c r="Q3037" s="1" t="str">
        <f>"'"&amp;Table5[[#This Row],[rxn]]&amp;"'"&amp;CHAR(9)&amp;Table5[[#This Row],[kapp + (slack_ub - slack_lb)/enzload]]</f>
        <v>'RXN-ERGSTt_c_l_REV-SPONT'	27141.27779288</v>
      </c>
      <c r="R3037" s="1">
        <f>_xlfn.XLOOKUP(Table5[[#This Row],[rxn]],Table38[name],Table38[flux],0)</f>
        <v>0</v>
      </c>
      <c r="S3037" s="1">
        <f>_xlfn.XLOOKUP(SUBSTITUTE(Table5[[#This Row],[rxn]],"RXN-","ENZLOAD-"),Table38[name],Table38[flux],0)</f>
        <v>0</v>
      </c>
      <c r="T3037" s="1" t="b">
        <f>AND(Table5[[#This Row],[ENZLOAD flux in kapp-slack.gms]]=0,Table5[[#This Row],[flux in kapp-slack.gms]]&lt;&gt;0,NOT(Table5[[#This Row],[spont or unknown?]]))</f>
        <v>0</v>
      </c>
      <c r="U3037" s="1" t="b">
        <f>OR(_xlfn.TEXTAFTER(Table5[[#This Row],[rxn]],"-",-1)="SPONT",_xlfn.TEXTAFTER(Table5[[#This Row],[rxn]],"-",-1)="UNKNOWN")</f>
        <v>1</v>
      </c>
      <c r="V3037" s="1">
        <f>_xlfn.XLOOKUP(SUBSTITUTE(Table5[[#This Row],[rxn]],"RXN-","ENZLOAD-"),Table4[rxn],Table4[ub],0)</f>
        <v>0</v>
      </c>
      <c r="W3037" s="1" t="b">
        <f>AND(Table5[[#This Row],[FVA ENZLOAD flux UB]]=0,Table5[[#This Row],[ENZ not made when it should be?]])</f>
        <v>0</v>
      </c>
    </row>
    <row r="3038" spans="6:23" hidden="1">
      <c r="F3038" s="1" t="s">
        <v>7824</v>
      </c>
      <c r="G3038" s="1" t="str">
        <f>_xlfn.TEXTBEFORE(Table5[[#This Row],[rxn     kapp_old        kapp_slack_ub   kapp_slack_lb]]," ")</f>
        <v>RXN-ERGSTt_c_r_FWD-SPONT</v>
      </c>
      <c r="H303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03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038" s="1">
        <f>_xlfn.NUMBERVALUE(_xlfn.TEXTAFTER(Table5[[#This Row],[rxn     kapp_old        kapp_slack_ub   kapp_slack_lb]]," ",-1))</f>
        <v>0</v>
      </c>
      <c r="K3038" s="1">
        <f>_xlfn.XLOOKUP(SUBSTITUTE(Table5[[#This Row],[rxn]],"RXN-","ENZLOAD-"),ENZLOAD[name],ENZLOAD[flux],0)</f>
        <v>0</v>
      </c>
      <c r="L3038" s="1" t="str">
        <f>"'"&amp;Table5[[#This Row],[rxn]]&amp;"'"&amp;CHAR(9)&amp;IF(AND(Table5[[#This Row],[kapp_slack_ub]]&lt;&gt;0,Table5[[#This Row],[kapp_old]]&lt;$F$1),$F$1,Table5[[#This Row],[kapp_old]])</f>
        <v>'RXN-ERGSTt_c_r_FWD-SPONT'	27141.27779288</v>
      </c>
      <c r="M3038" s="1">
        <f>_xlfn.XLOOKUP(Table5[[#This Row],[rxn]],Table3[name],Table3[flux],$F$1)</f>
        <v>27141.277792879999</v>
      </c>
      <c r="N3038" s="1" t="str">
        <f>IFERROR(Table5[[#This Row],[min flux]]/Table5[[#This Row],[associated enzload]],"")</f>
        <v/>
      </c>
      <c r="O3038" s="1">
        <f>_xlfn.NUMBERVALUE(IF(Table5[[#This Row],[flux/enzload]]="","",ABS($N$1-Table5[[#This Row],[flux/enzload]])))</f>
        <v>0</v>
      </c>
      <c r="P3038" s="1">
        <f>Table5[[#This Row],[kapp_old]]+IFERROR(((Table5[[#This Row],[kapp_slack_ub]]-Table5[[#This Row],[kapp_slack_lb]])/Table5[[#This Row],[associated enzload]]),0)</f>
        <v>27141.277792879999</v>
      </c>
      <c r="Q3038" s="1" t="str">
        <f>"'"&amp;Table5[[#This Row],[rxn]]&amp;"'"&amp;CHAR(9)&amp;Table5[[#This Row],[kapp + (slack_ub - slack_lb)/enzload]]</f>
        <v>'RXN-ERGSTt_c_r_FWD-SPONT'	27141.27779288</v>
      </c>
      <c r="R3038" s="1">
        <f>_xlfn.XLOOKUP(Table5[[#This Row],[rxn]],Table38[name],Table38[flux],0)</f>
        <v>0</v>
      </c>
      <c r="S3038" s="1">
        <f>_xlfn.XLOOKUP(SUBSTITUTE(Table5[[#This Row],[rxn]],"RXN-","ENZLOAD-"),Table38[name],Table38[flux],0)</f>
        <v>0</v>
      </c>
      <c r="T3038" s="1" t="b">
        <f>AND(Table5[[#This Row],[ENZLOAD flux in kapp-slack.gms]]=0,Table5[[#This Row],[flux in kapp-slack.gms]]&lt;&gt;0,NOT(Table5[[#This Row],[spont or unknown?]]))</f>
        <v>0</v>
      </c>
      <c r="U3038" s="1" t="b">
        <f>OR(_xlfn.TEXTAFTER(Table5[[#This Row],[rxn]],"-",-1)="SPONT",_xlfn.TEXTAFTER(Table5[[#This Row],[rxn]],"-",-1)="UNKNOWN")</f>
        <v>1</v>
      </c>
      <c r="V3038" s="1">
        <f>_xlfn.XLOOKUP(SUBSTITUTE(Table5[[#This Row],[rxn]],"RXN-","ENZLOAD-"),Table4[rxn],Table4[ub],0)</f>
        <v>0</v>
      </c>
      <c r="W3038" s="1" t="b">
        <f>AND(Table5[[#This Row],[FVA ENZLOAD flux UB]]=0,Table5[[#This Row],[ENZ not made when it should be?]])</f>
        <v>0</v>
      </c>
    </row>
    <row r="3039" spans="6:23" hidden="1">
      <c r="F3039" s="1" t="s">
        <v>7825</v>
      </c>
      <c r="G3039" s="1" t="str">
        <f>_xlfn.TEXTBEFORE(Table5[[#This Row],[rxn     kapp_old        kapp_slack_ub   kapp_slack_lb]]," ")</f>
        <v>RXN-ERGSTt_c_r_REV-SPONT</v>
      </c>
      <c r="H303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03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039" s="1">
        <f>_xlfn.NUMBERVALUE(_xlfn.TEXTAFTER(Table5[[#This Row],[rxn     kapp_old        kapp_slack_ub   kapp_slack_lb]]," ",-1))</f>
        <v>0</v>
      </c>
      <c r="K3039" s="1">
        <f>_xlfn.XLOOKUP(SUBSTITUTE(Table5[[#This Row],[rxn]],"RXN-","ENZLOAD-"),ENZLOAD[name],ENZLOAD[flux],0)</f>
        <v>0</v>
      </c>
      <c r="L3039" s="1" t="str">
        <f>"'"&amp;Table5[[#This Row],[rxn]]&amp;"'"&amp;CHAR(9)&amp;IF(AND(Table5[[#This Row],[kapp_slack_ub]]&lt;&gt;0,Table5[[#This Row],[kapp_old]]&lt;$F$1),$F$1,Table5[[#This Row],[kapp_old]])</f>
        <v>'RXN-ERGSTt_c_r_REV-SPONT'	27141.27779288</v>
      </c>
      <c r="M3039" s="1">
        <f>_xlfn.XLOOKUP(Table5[[#This Row],[rxn]],Table3[name],Table3[flux],$F$1)</f>
        <v>27141.277792879999</v>
      </c>
      <c r="N3039" s="1" t="str">
        <f>IFERROR(Table5[[#This Row],[min flux]]/Table5[[#This Row],[associated enzload]],"")</f>
        <v/>
      </c>
      <c r="O3039" s="1">
        <f>_xlfn.NUMBERVALUE(IF(Table5[[#This Row],[flux/enzload]]="","",ABS($N$1-Table5[[#This Row],[flux/enzload]])))</f>
        <v>0</v>
      </c>
      <c r="P3039" s="1">
        <f>Table5[[#This Row],[kapp_old]]+IFERROR(((Table5[[#This Row],[kapp_slack_ub]]-Table5[[#This Row],[kapp_slack_lb]])/Table5[[#This Row],[associated enzload]]),0)</f>
        <v>27141.277792879999</v>
      </c>
      <c r="Q3039" s="1" t="str">
        <f>"'"&amp;Table5[[#This Row],[rxn]]&amp;"'"&amp;CHAR(9)&amp;Table5[[#This Row],[kapp + (slack_ub - slack_lb)/enzload]]</f>
        <v>'RXN-ERGSTt_c_r_REV-SPONT'	27141.27779288</v>
      </c>
      <c r="R3039" s="1">
        <f>_xlfn.XLOOKUP(Table5[[#This Row],[rxn]],Table38[name],Table38[flux],0)</f>
        <v>0</v>
      </c>
      <c r="S3039" s="1">
        <f>_xlfn.XLOOKUP(SUBSTITUTE(Table5[[#This Row],[rxn]],"RXN-","ENZLOAD-"),Table38[name],Table38[flux],0)</f>
        <v>0</v>
      </c>
      <c r="T3039" s="1" t="b">
        <f>AND(Table5[[#This Row],[ENZLOAD flux in kapp-slack.gms]]=0,Table5[[#This Row],[flux in kapp-slack.gms]]&lt;&gt;0,NOT(Table5[[#This Row],[spont or unknown?]]))</f>
        <v>0</v>
      </c>
      <c r="U3039" s="1" t="b">
        <f>OR(_xlfn.TEXTAFTER(Table5[[#This Row],[rxn]],"-",-1)="SPONT",_xlfn.TEXTAFTER(Table5[[#This Row],[rxn]],"-",-1)="UNKNOWN")</f>
        <v>1</v>
      </c>
      <c r="V3039" s="1">
        <f>_xlfn.XLOOKUP(SUBSTITUTE(Table5[[#This Row],[rxn]],"RXN-","ENZLOAD-"),Table4[rxn],Table4[ub],0)</f>
        <v>0</v>
      </c>
      <c r="W3039" s="1" t="b">
        <f>AND(Table5[[#This Row],[FVA ENZLOAD flux UB]]=0,Table5[[#This Row],[ENZ not made when it should be?]])</f>
        <v>0</v>
      </c>
    </row>
    <row r="3040" spans="6:23" hidden="1">
      <c r="F3040" s="1" t="s">
        <v>7826</v>
      </c>
      <c r="G3040" s="1" t="str">
        <f>_xlfn.TEXTBEFORE(Table5[[#This Row],[rxn     kapp_old        kapp_slack_ub   kapp_slack_lb]]," ")</f>
        <v>RXN-ERGSTt_c_rm_FWD-SPONT</v>
      </c>
      <c r="H304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04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040" s="1">
        <f>_xlfn.NUMBERVALUE(_xlfn.TEXTAFTER(Table5[[#This Row],[rxn     kapp_old        kapp_slack_ub   kapp_slack_lb]]," ",-1))</f>
        <v>0</v>
      </c>
      <c r="K3040" s="1">
        <f>_xlfn.XLOOKUP(SUBSTITUTE(Table5[[#This Row],[rxn]],"RXN-","ENZLOAD-"),ENZLOAD[name],ENZLOAD[flux],0)</f>
        <v>0</v>
      </c>
      <c r="L3040" s="1" t="str">
        <f>"'"&amp;Table5[[#This Row],[rxn]]&amp;"'"&amp;CHAR(9)&amp;IF(AND(Table5[[#This Row],[kapp_slack_ub]]&lt;&gt;0,Table5[[#This Row],[kapp_old]]&lt;$F$1),$F$1,Table5[[#This Row],[kapp_old]])</f>
        <v>'RXN-ERGSTt_c_rm_FWD-SPONT'	27141.27779288</v>
      </c>
      <c r="M3040" s="1">
        <f>_xlfn.XLOOKUP(Table5[[#This Row],[rxn]],Table3[name],Table3[flux],$F$1)</f>
        <v>27141.277792879999</v>
      </c>
      <c r="N3040" s="1" t="str">
        <f>IFERROR(Table5[[#This Row],[min flux]]/Table5[[#This Row],[associated enzload]],"")</f>
        <v/>
      </c>
      <c r="O3040" s="1">
        <f>_xlfn.NUMBERVALUE(IF(Table5[[#This Row],[flux/enzload]]="","",ABS($N$1-Table5[[#This Row],[flux/enzload]])))</f>
        <v>0</v>
      </c>
      <c r="P3040" s="1">
        <f>Table5[[#This Row],[kapp_old]]+IFERROR(((Table5[[#This Row],[kapp_slack_ub]]-Table5[[#This Row],[kapp_slack_lb]])/Table5[[#This Row],[associated enzload]]),0)</f>
        <v>27141.277792879999</v>
      </c>
      <c r="Q3040" s="1" t="str">
        <f>"'"&amp;Table5[[#This Row],[rxn]]&amp;"'"&amp;CHAR(9)&amp;Table5[[#This Row],[kapp + (slack_ub - slack_lb)/enzload]]</f>
        <v>'RXN-ERGSTt_c_rm_FWD-SPONT'	27141.27779288</v>
      </c>
      <c r="R3040" s="1">
        <f>_xlfn.XLOOKUP(Table5[[#This Row],[rxn]],Table38[name],Table38[flux],0)</f>
        <v>0</v>
      </c>
      <c r="S3040" s="1">
        <f>_xlfn.XLOOKUP(SUBSTITUTE(Table5[[#This Row],[rxn]],"RXN-","ENZLOAD-"),Table38[name],Table38[flux],0)</f>
        <v>0</v>
      </c>
      <c r="T3040" s="1" t="b">
        <f>AND(Table5[[#This Row],[ENZLOAD flux in kapp-slack.gms]]=0,Table5[[#This Row],[flux in kapp-slack.gms]]&lt;&gt;0,NOT(Table5[[#This Row],[spont or unknown?]]))</f>
        <v>0</v>
      </c>
      <c r="U3040" s="1" t="b">
        <f>OR(_xlfn.TEXTAFTER(Table5[[#This Row],[rxn]],"-",-1)="SPONT",_xlfn.TEXTAFTER(Table5[[#This Row],[rxn]],"-",-1)="UNKNOWN")</f>
        <v>1</v>
      </c>
      <c r="V3040" s="1">
        <f>_xlfn.XLOOKUP(SUBSTITUTE(Table5[[#This Row],[rxn]],"RXN-","ENZLOAD-"),Table4[rxn],Table4[ub],0)</f>
        <v>0</v>
      </c>
      <c r="W3040" s="1" t="b">
        <f>AND(Table5[[#This Row],[FVA ENZLOAD flux UB]]=0,Table5[[#This Row],[ENZ not made when it should be?]])</f>
        <v>0</v>
      </c>
    </row>
    <row r="3041" spans="6:23" hidden="1">
      <c r="F3041" s="1" t="s">
        <v>7827</v>
      </c>
      <c r="G3041" s="1" t="str">
        <f>_xlfn.TEXTBEFORE(Table5[[#This Row],[rxn     kapp_old        kapp_slack_ub   kapp_slack_lb]]," ")</f>
        <v>RXN-ERGSTt_c_rm_REV-SPONT</v>
      </c>
      <c r="H304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04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041" s="1">
        <f>_xlfn.NUMBERVALUE(_xlfn.TEXTAFTER(Table5[[#This Row],[rxn     kapp_old        kapp_slack_ub   kapp_slack_lb]]," ",-1))</f>
        <v>0</v>
      </c>
      <c r="K3041" s="1">
        <f>_xlfn.XLOOKUP(SUBSTITUTE(Table5[[#This Row],[rxn]],"RXN-","ENZLOAD-"),ENZLOAD[name],ENZLOAD[flux],0)</f>
        <v>0</v>
      </c>
      <c r="L3041" s="1" t="str">
        <f>"'"&amp;Table5[[#This Row],[rxn]]&amp;"'"&amp;CHAR(9)&amp;IF(AND(Table5[[#This Row],[kapp_slack_ub]]&lt;&gt;0,Table5[[#This Row],[kapp_old]]&lt;$F$1),$F$1,Table5[[#This Row],[kapp_old]])</f>
        <v>'RXN-ERGSTt_c_rm_REV-SPONT'	27141.27779288</v>
      </c>
      <c r="M3041" s="1">
        <f>_xlfn.XLOOKUP(Table5[[#This Row],[rxn]],Table3[name],Table3[flux],$F$1)</f>
        <v>27141.277792879999</v>
      </c>
      <c r="N3041" s="1" t="str">
        <f>IFERROR(Table5[[#This Row],[min flux]]/Table5[[#This Row],[associated enzload]],"")</f>
        <v/>
      </c>
      <c r="O3041" s="1">
        <f>_xlfn.NUMBERVALUE(IF(Table5[[#This Row],[flux/enzload]]="","",ABS($N$1-Table5[[#This Row],[flux/enzload]])))</f>
        <v>0</v>
      </c>
      <c r="P3041" s="1">
        <f>Table5[[#This Row],[kapp_old]]+IFERROR(((Table5[[#This Row],[kapp_slack_ub]]-Table5[[#This Row],[kapp_slack_lb]])/Table5[[#This Row],[associated enzload]]),0)</f>
        <v>27141.277792879999</v>
      </c>
      <c r="Q3041" s="1" t="str">
        <f>"'"&amp;Table5[[#This Row],[rxn]]&amp;"'"&amp;CHAR(9)&amp;Table5[[#This Row],[kapp + (slack_ub - slack_lb)/enzload]]</f>
        <v>'RXN-ERGSTt_c_rm_REV-SPONT'	27141.27779288</v>
      </c>
      <c r="R3041" s="1">
        <f>_xlfn.XLOOKUP(Table5[[#This Row],[rxn]],Table38[name],Table38[flux],0)</f>
        <v>0</v>
      </c>
      <c r="S3041" s="1">
        <f>_xlfn.XLOOKUP(SUBSTITUTE(Table5[[#This Row],[rxn]],"RXN-","ENZLOAD-"),Table38[name],Table38[flux],0)</f>
        <v>0</v>
      </c>
      <c r="T3041" s="1" t="b">
        <f>AND(Table5[[#This Row],[ENZLOAD flux in kapp-slack.gms]]=0,Table5[[#This Row],[flux in kapp-slack.gms]]&lt;&gt;0,NOT(Table5[[#This Row],[spont or unknown?]]))</f>
        <v>0</v>
      </c>
      <c r="U3041" s="1" t="b">
        <f>OR(_xlfn.TEXTAFTER(Table5[[#This Row],[rxn]],"-",-1)="SPONT",_xlfn.TEXTAFTER(Table5[[#This Row],[rxn]],"-",-1)="UNKNOWN")</f>
        <v>1</v>
      </c>
      <c r="V3041" s="1">
        <f>_xlfn.XLOOKUP(SUBSTITUTE(Table5[[#This Row],[rxn]],"RXN-","ENZLOAD-"),Table4[rxn],Table4[ub],0)</f>
        <v>0</v>
      </c>
      <c r="W3041" s="1" t="b">
        <f>AND(Table5[[#This Row],[FVA ENZLOAD flux UB]]=0,Table5[[#This Row],[ENZ not made when it should be?]])</f>
        <v>0</v>
      </c>
    </row>
    <row r="3042" spans="6:23" hidden="1">
      <c r="F3042" s="1" t="s">
        <v>7828</v>
      </c>
      <c r="G3042" s="1" t="str">
        <f>_xlfn.TEXTBEFORE(Table5[[#This Row],[rxn     kapp_old        kapp_slack_ub   kapp_slack_lb]]," ")</f>
        <v>RXN-ERGTETROLt_c_e_FWD-SPONT</v>
      </c>
      <c r="H304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04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042" s="1">
        <f>_xlfn.NUMBERVALUE(_xlfn.TEXTAFTER(Table5[[#This Row],[rxn     kapp_old        kapp_slack_ub   kapp_slack_lb]]," ",-1))</f>
        <v>0</v>
      </c>
      <c r="K3042" s="1">
        <f>_xlfn.XLOOKUP(SUBSTITUTE(Table5[[#This Row],[rxn]],"RXN-","ENZLOAD-"),ENZLOAD[name],ENZLOAD[flux],0)</f>
        <v>0</v>
      </c>
      <c r="L3042" s="1" t="str">
        <f>"'"&amp;Table5[[#This Row],[rxn]]&amp;"'"&amp;CHAR(9)&amp;IF(AND(Table5[[#This Row],[kapp_slack_ub]]&lt;&gt;0,Table5[[#This Row],[kapp_old]]&lt;$F$1),$F$1,Table5[[#This Row],[kapp_old]])</f>
        <v>'RXN-ERGTETROLt_c_e_FWD-SPONT'	27141.27779288</v>
      </c>
      <c r="M3042" s="1">
        <f>_xlfn.XLOOKUP(Table5[[#This Row],[rxn]],Table3[name],Table3[flux],$F$1)</f>
        <v>27141.277792879999</v>
      </c>
      <c r="N3042" s="1" t="str">
        <f>IFERROR(Table5[[#This Row],[min flux]]/Table5[[#This Row],[associated enzload]],"")</f>
        <v/>
      </c>
      <c r="O3042" s="1">
        <f>_xlfn.NUMBERVALUE(IF(Table5[[#This Row],[flux/enzload]]="","",ABS($N$1-Table5[[#This Row],[flux/enzload]])))</f>
        <v>0</v>
      </c>
      <c r="P3042" s="1">
        <f>Table5[[#This Row],[kapp_old]]+IFERROR(((Table5[[#This Row],[kapp_slack_ub]]-Table5[[#This Row],[kapp_slack_lb]])/Table5[[#This Row],[associated enzload]]),0)</f>
        <v>27141.277792879999</v>
      </c>
      <c r="Q3042" s="1" t="str">
        <f>"'"&amp;Table5[[#This Row],[rxn]]&amp;"'"&amp;CHAR(9)&amp;Table5[[#This Row],[kapp + (slack_ub - slack_lb)/enzload]]</f>
        <v>'RXN-ERGTETROLt_c_e_FWD-SPONT'	27141.27779288</v>
      </c>
      <c r="R3042" s="1">
        <f>_xlfn.XLOOKUP(Table5[[#This Row],[rxn]],Table38[name],Table38[flux],0)</f>
        <v>0</v>
      </c>
      <c r="S3042" s="1">
        <f>_xlfn.XLOOKUP(SUBSTITUTE(Table5[[#This Row],[rxn]],"RXN-","ENZLOAD-"),Table38[name],Table38[flux],0)</f>
        <v>0</v>
      </c>
      <c r="T3042" s="1" t="b">
        <f>AND(Table5[[#This Row],[ENZLOAD flux in kapp-slack.gms]]=0,Table5[[#This Row],[flux in kapp-slack.gms]]&lt;&gt;0,NOT(Table5[[#This Row],[spont or unknown?]]))</f>
        <v>0</v>
      </c>
      <c r="U3042" s="1" t="b">
        <f>OR(_xlfn.TEXTAFTER(Table5[[#This Row],[rxn]],"-",-1)="SPONT",_xlfn.TEXTAFTER(Table5[[#This Row],[rxn]],"-",-1)="UNKNOWN")</f>
        <v>1</v>
      </c>
      <c r="V3042" s="1">
        <f>_xlfn.XLOOKUP(SUBSTITUTE(Table5[[#This Row],[rxn]],"RXN-","ENZLOAD-"),Table4[rxn],Table4[ub],0)</f>
        <v>0</v>
      </c>
      <c r="W3042" s="1" t="b">
        <f>AND(Table5[[#This Row],[FVA ENZLOAD flux UB]]=0,Table5[[#This Row],[ENZ not made when it should be?]])</f>
        <v>0</v>
      </c>
    </row>
    <row r="3043" spans="6:23" hidden="1">
      <c r="F3043" s="1" t="s">
        <v>7829</v>
      </c>
      <c r="G3043" s="1" t="str">
        <f>_xlfn.TEXTBEFORE(Table5[[#This Row],[rxn     kapp_old        kapp_slack_ub   kapp_slack_lb]]," ")</f>
        <v>RXN-ERGTETROLt_c_e_REV-SPONT</v>
      </c>
      <c r="H304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04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043" s="1">
        <f>_xlfn.NUMBERVALUE(_xlfn.TEXTAFTER(Table5[[#This Row],[rxn     kapp_old        kapp_slack_ub   kapp_slack_lb]]," ",-1))</f>
        <v>0</v>
      </c>
      <c r="K3043" s="1">
        <f>_xlfn.XLOOKUP(SUBSTITUTE(Table5[[#This Row],[rxn]],"RXN-","ENZLOAD-"),ENZLOAD[name],ENZLOAD[flux],0)</f>
        <v>0</v>
      </c>
      <c r="L3043" s="1" t="str">
        <f>"'"&amp;Table5[[#This Row],[rxn]]&amp;"'"&amp;CHAR(9)&amp;IF(AND(Table5[[#This Row],[kapp_slack_ub]]&lt;&gt;0,Table5[[#This Row],[kapp_old]]&lt;$F$1),$F$1,Table5[[#This Row],[kapp_old]])</f>
        <v>'RXN-ERGTETROLt_c_e_REV-SPONT'	27141.27779288</v>
      </c>
      <c r="M3043" s="1">
        <f>_xlfn.XLOOKUP(Table5[[#This Row],[rxn]],Table3[name],Table3[flux],$F$1)</f>
        <v>27141.277792879999</v>
      </c>
      <c r="N3043" s="1" t="str">
        <f>IFERROR(Table5[[#This Row],[min flux]]/Table5[[#This Row],[associated enzload]],"")</f>
        <v/>
      </c>
      <c r="O3043" s="1">
        <f>_xlfn.NUMBERVALUE(IF(Table5[[#This Row],[flux/enzload]]="","",ABS($N$1-Table5[[#This Row],[flux/enzload]])))</f>
        <v>0</v>
      </c>
      <c r="P3043" s="1">
        <f>Table5[[#This Row],[kapp_old]]+IFERROR(((Table5[[#This Row],[kapp_slack_ub]]-Table5[[#This Row],[kapp_slack_lb]])/Table5[[#This Row],[associated enzload]]),0)</f>
        <v>27141.277792879999</v>
      </c>
      <c r="Q3043" s="1" t="str">
        <f>"'"&amp;Table5[[#This Row],[rxn]]&amp;"'"&amp;CHAR(9)&amp;Table5[[#This Row],[kapp + (slack_ub - slack_lb)/enzload]]</f>
        <v>'RXN-ERGTETROLt_c_e_REV-SPONT'	27141.27779288</v>
      </c>
      <c r="R3043" s="1">
        <f>_xlfn.XLOOKUP(Table5[[#This Row],[rxn]],Table38[name],Table38[flux],0)</f>
        <v>0</v>
      </c>
      <c r="S3043" s="1">
        <f>_xlfn.XLOOKUP(SUBSTITUTE(Table5[[#This Row],[rxn]],"RXN-","ENZLOAD-"),Table38[name],Table38[flux],0)</f>
        <v>0</v>
      </c>
      <c r="T3043" s="1" t="b">
        <f>AND(Table5[[#This Row],[ENZLOAD flux in kapp-slack.gms]]=0,Table5[[#This Row],[flux in kapp-slack.gms]]&lt;&gt;0,NOT(Table5[[#This Row],[spont or unknown?]]))</f>
        <v>0</v>
      </c>
      <c r="U3043" s="1" t="b">
        <f>OR(_xlfn.TEXTAFTER(Table5[[#This Row],[rxn]],"-",-1)="SPONT",_xlfn.TEXTAFTER(Table5[[#This Row],[rxn]],"-",-1)="UNKNOWN")</f>
        <v>1</v>
      </c>
      <c r="V3043" s="1">
        <f>_xlfn.XLOOKUP(SUBSTITUTE(Table5[[#This Row],[rxn]],"RXN-","ENZLOAD-"),Table4[rxn],Table4[ub],0)</f>
        <v>0</v>
      </c>
      <c r="W3043" s="1" t="b">
        <f>AND(Table5[[#This Row],[FVA ENZLOAD flux UB]]=0,Table5[[#This Row],[ENZ not made when it should be?]])</f>
        <v>0</v>
      </c>
    </row>
    <row r="3044" spans="6:23" hidden="1">
      <c r="F3044" s="1" t="s">
        <v>7830</v>
      </c>
      <c r="G3044" s="1" t="str">
        <f>_xlfn.TEXTBEFORE(Table5[[#This Row],[rxn     kapp_old        kapp_slack_ub   kapp_slack_lb]]," ")</f>
        <v>RXN-ERGTETROLt_c_r_FWD-SPONT</v>
      </c>
      <c r="H304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04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044" s="1">
        <f>_xlfn.NUMBERVALUE(_xlfn.TEXTAFTER(Table5[[#This Row],[rxn     kapp_old        kapp_slack_ub   kapp_slack_lb]]," ",-1))</f>
        <v>0</v>
      </c>
      <c r="K3044" s="1">
        <f>_xlfn.XLOOKUP(SUBSTITUTE(Table5[[#This Row],[rxn]],"RXN-","ENZLOAD-"),ENZLOAD[name],ENZLOAD[flux],0)</f>
        <v>0</v>
      </c>
      <c r="L3044" s="1" t="str">
        <f>"'"&amp;Table5[[#This Row],[rxn]]&amp;"'"&amp;CHAR(9)&amp;IF(AND(Table5[[#This Row],[kapp_slack_ub]]&lt;&gt;0,Table5[[#This Row],[kapp_old]]&lt;$F$1),$F$1,Table5[[#This Row],[kapp_old]])</f>
        <v>'RXN-ERGTETROLt_c_r_FWD-SPONT'	27141.27779288</v>
      </c>
      <c r="M3044" s="1">
        <f>_xlfn.XLOOKUP(Table5[[#This Row],[rxn]],Table3[name],Table3[flux],$F$1)</f>
        <v>27141.277792879999</v>
      </c>
      <c r="N3044" s="1" t="str">
        <f>IFERROR(Table5[[#This Row],[min flux]]/Table5[[#This Row],[associated enzload]],"")</f>
        <v/>
      </c>
      <c r="O3044" s="1">
        <f>_xlfn.NUMBERVALUE(IF(Table5[[#This Row],[flux/enzload]]="","",ABS($N$1-Table5[[#This Row],[flux/enzload]])))</f>
        <v>0</v>
      </c>
      <c r="P3044" s="1">
        <f>Table5[[#This Row],[kapp_old]]+IFERROR(((Table5[[#This Row],[kapp_slack_ub]]-Table5[[#This Row],[kapp_slack_lb]])/Table5[[#This Row],[associated enzload]]),0)</f>
        <v>27141.277792879999</v>
      </c>
      <c r="Q3044" s="1" t="str">
        <f>"'"&amp;Table5[[#This Row],[rxn]]&amp;"'"&amp;CHAR(9)&amp;Table5[[#This Row],[kapp + (slack_ub - slack_lb)/enzload]]</f>
        <v>'RXN-ERGTETROLt_c_r_FWD-SPONT'	27141.27779288</v>
      </c>
      <c r="R3044" s="1">
        <f>_xlfn.XLOOKUP(Table5[[#This Row],[rxn]],Table38[name],Table38[flux],0)</f>
        <v>0</v>
      </c>
      <c r="S3044" s="1">
        <f>_xlfn.XLOOKUP(SUBSTITUTE(Table5[[#This Row],[rxn]],"RXN-","ENZLOAD-"),Table38[name],Table38[flux],0)</f>
        <v>0</v>
      </c>
      <c r="T3044" s="1" t="b">
        <f>AND(Table5[[#This Row],[ENZLOAD flux in kapp-slack.gms]]=0,Table5[[#This Row],[flux in kapp-slack.gms]]&lt;&gt;0,NOT(Table5[[#This Row],[spont or unknown?]]))</f>
        <v>0</v>
      </c>
      <c r="U3044" s="1" t="b">
        <f>OR(_xlfn.TEXTAFTER(Table5[[#This Row],[rxn]],"-",-1)="SPONT",_xlfn.TEXTAFTER(Table5[[#This Row],[rxn]],"-",-1)="UNKNOWN")</f>
        <v>1</v>
      </c>
      <c r="V3044" s="1">
        <f>_xlfn.XLOOKUP(SUBSTITUTE(Table5[[#This Row],[rxn]],"RXN-","ENZLOAD-"),Table4[rxn],Table4[ub],0)</f>
        <v>0</v>
      </c>
      <c r="W3044" s="1" t="b">
        <f>AND(Table5[[#This Row],[FVA ENZLOAD flux UB]]=0,Table5[[#This Row],[ENZ not made when it should be?]])</f>
        <v>0</v>
      </c>
    </row>
    <row r="3045" spans="6:23" hidden="1">
      <c r="F3045" s="1" t="s">
        <v>7831</v>
      </c>
      <c r="G3045" s="1" t="str">
        <f>_xlfn.TEXTBEFORE(Table5[[#This Row],[rxn     kapp_old        kapp_slack_ub   kapp_slack_lb]]," ")</f>
        <v>RXN-ERGTETROLt_c_r_REV-SPONT</v>
      </c>
      <c r="H304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04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045" s="1">
        <f>_xlfn.NUMBERVALUE(_xlfn.TEXTAFTER(Table5[[#This Row],[rxn     kapp_old        kapp_slack_ub   kapp_slack_lb]]," ",-1))</f>
        <v>0</v>
      </c>
      <c r="K3045" s="1">
        <f>_xlfn.XLOOKUP(SUBSTITUTE(Table5[[#This Row],[rxn]],"RXN-","ENZLOAD-"),ENZLOAD[name],ENZLOAD[flux],0)</f>
        <v>0</v>
      </c>
      <c r="L3045" s="1" t="str">
        <f>"'"&amp;Table5[[#This Row],[rxn]]&amp;"'"&amp;CHAR(9)&amp;IF(AND(Table5[[#This Row],[kapp_slack_ub]]&lt;&gt;0,Table5[[#This Row],[kapp_old]]&lt;$F$1),$F$1,Table5[[#This Row],[kapp_old]])</f>
        <v>'RXN-ERGTETROLt_c_r_REV-SPONT'	27141.27779288</v>
      </c>
      <c r="M3045" s="1">
        <f>_xlfn.XLOOKUP(Table5[[#This Row],[rxn]],Table3[name],Table3[flux],$F$1)</f>
        <v>27141.277792879999</v>
      </c>
      <c r="N3045" s="1" t="str">
        <f>IFERROR(Table5[[#This Row],[min flux]]/Table5[[#This Row],[associated enzload]],"")</f>
        <v/>
      </c>
      <c r="O3045" s="1">
        <f>_xlfn.NUMBERVALUE(IF(Table5[[#This Row],[flux/enzload]]="","",ABS($N$1-Table5[[#This Row],[flux/enzload]])))</f>
        <v>0</v>
      </c>
      <c r="P3045" s="1">
        <f>Table5[[#This Row],[kapp_old]]+IFERROR(((Table5[[#This Row],[kapp_slack_ub]]-Table5[[#This Row],[kapp_slack_lb]])/Table5[[#This Row],[associated enzload]]),0)</f>
        <v>27141.277792879999</v>
      </c>
      <c r="Q3045" s="1" t="str">
        <f>"'"&amp;Table5[[#This Row],[rxn]]&amp;"'"&amp;CHAR(9)&amp;Table5[[#This Row],[kapp + (slack_ub - slack_lb)/enzload]]</f>
        <v>'RXN-ERGTETROLt_c_r_REV-SPONT'	27141.27779288</v>
      </c>
      <c r="R3045" s="1">
        <f>_xlfn.XLOOKUP(Table5[[#This Row],[rxn]],Table38[name],Table38[flux],0)</f>
        <v>0</v>
      </c>
      <c r="S3045" s="1">
        <f>_xlfn.XLOOKUP(SUBSTITUTE(Table5[[#This Row],[rxn]],"RXN-","ENZLOAD-"),Table38[name],Table38[flux],0)</f>
        <v>0</v>
      </c>
      <c r="T3045" s="1" t="b">
        <f>AND(Table5[[#This Row],[ENZLOAD flux in kapp-slack.gms]]=0,Table5[[#This Row],[flux in kapp-slack.gms]]&lt;&gt;0,NOT(Table5[[#This Row],[spont or unknown?]]))</f>
        <v>0</v>
      </c>
      <c r="U3045" s="1" t="b">
        <f>OR(_xlfn.TEXTAFTER(Table5[[#This Row],[rxn]],"-",-1)="SPONT",_xlfn.TEXTAFTER(Table5[[#This Row],[rxn]],"-",-1)="UNKNOWN")</f>
        <v>1</v>
      </c>
      <c r="V3045" s="1">
        <f>_xlfn.XLOOKUP(SUBSTITUTE(Table5[[#This Row],[rxn]],"RXN-","ENZLOAD-"),Table4[rxn],Table4[ub],0)</f>
        <v>0</v>
      </c>
      <c r="W3045" s="1" t="b">
        <f>AND(Table5[[#This Row],[FVA ENZLOAD flux UB]]=0,Table5[[#This Row],[ENZ not made when it should be?]])</f>
        <v>0</v>
      </c>
    </row>
    <row r="3046" spans="6:23" hidden="1">
      <c r="F3046" s="1" t="s">
        <v>7832</v>
      </c>
      <c r="G3046" s="1" t="str">
        <f>_xlfn.TEXTBEFORE(Table5[[#This Row],[rxn     kapp_old        kapp_slack_ub   kapp_slack_lb]]," ")</f>
        <v>RXN-ETACt_c_e_FWD-SPONT</v>
      </c>
      <c r="H304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04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046" s="1">
        <f>_xlfn.NUMBERVALUE(_xlfn.TEXTAFTER(Table5[[#This Row],[rxn     kapp_old        kapp_slack_ub   kapp_slack_lb]]," ",-1))</f>
        <v>0</v>
      </c>
      <c r="K3046" s="1">
        <f>_xlfn.XLOOKUP(SUBSTITUTE(Table5[[#This Row],[rxn]],"RXN-","ENZLOAD-"),ENZLOAD[name],ENZLOAD[flux],0)</f>
        <v>0</v>
      </c>
      <c r="L3046" s="1" t="str">
        <f>"'"&amp;Table5[[#This Row],[rxn]]&amp;"'"&amp;CHAR(9)&amp;IF(AND(Table5[[#This Row],[kapp_slack_ub]]&lt;&gt;0,Table5[[#This Row],[kapp_old]]&lt;$F$1),$F$1,Table5[[#This Row],[kapp_old]])</f>
        <v>'RXN-ETACt_c_e_FWD-SPONT'	27141.27779288</v>
      </c>
      <c r="M3046" s="1">
        <f>_xlfn.XLOOKUP(Table5[[#This Row],[rxn]],Table3[name],Table3[flux],$F$1)</f>
        <v>27141.277792879999</v>
      </c>
      <c r="N3046" s="1" t="str">
        <f>IFERROR(Table5[[#This Row],[min flux]]/Table5[[#This Row],[associated enzload]],"")</f>
        <v/>
      </c>
      <c r="O3046" s="1">
        <f>_xlfn.NUMBERVALUE(IF(Table5[[#This Row],[flux/enzload]]="","",ABS($N$1-Table5[[#This Row],[flux/enzload]])))</f>
        <v>0</v>
      </c>
      <c r="P3046" s="1">
        <f>Table5[[#This Row],[kapp_old]]+IFERROR(((Table5[[#This Row],[kapp_slack_ub]]-Table5[[#This Row],[kapp_slack_lb]])/Table5[[#This Row],[associated enzload]]),0)</f>
        <v>27141.277792879999</v>
      </c>
      <c r="Q3046" s="1" t="str">
        <f>"'"&amp;Table5[[#This Row],[rxn]]&amp;"'"&amp;CHAR(9)&amp;Table5[[#This Row],[kapp + (slack_ub - slack_lb)/enzload]]</f>
        <v>'RXN-ETACt_c_e_FWD-SPONT'	27141.27779288</v>
      </c>
      <c r="R3046" s="1">
        <f>_xlfn.XLOOKUP(Table5[[#This Row],[rxn]],Table38[name],Table38[flux],0)</f>
        <v>0</v>
      </c>
      <c r="S3046" s="1">
        <f>_xlfn.XLOOKUP(SUBSTITUTE(Table5[[#This Row],[rxn]],"RXN-","ENZLOAD-"),Table38[name],Table38[flux],0)</f>
        <v>0</v>
      </c>
      <c r="T3046" s="1" t="b">
        <f>AND(Table5[[#This Row],[ENZLOAD flux in kapp-slack.gms]]=0,Table5[[#This Row],[flux in kapp-slack.gms]]&lt;&gt;0,NOT(Table5[[#This Row],[spont or unknown?]]))</f>
        <v>0</v>
      </c>
      <c r="U3046" s="1" t="b">
        <f>OR(_xlfn.TEXTAFTER(Table5[[#This Row],[rxn]],"-",-1)="SPONT",_xlfn.TEXTAFTER(Table5[[#This Row],[rxn]],"-",-1)="UNKNOWN")</f>
        <v>1</v>
      </c>
      <c r="V3046" s="1">
        <f>_xlfn.XLOOKUP(SUBSTITUTE(Table5[[#This Row],[rxn]],"RXN-","ENZLOAD-"),Table4[rxn],Table4[ub],0)</f>
        <v>0</v>
      </c>
      <c r="W3046" s="1" t="b">
        <f>AND(Table5[[#This Row],[FVA ENZLOAD flux UB]]=0,Table5[[#This Row],[ENZ not made when it should be?]])</f>
        <v>0</v>
      </c>
    </row>
    <row r="3047" spans="6:23" hidden="1">
      <c r="F3047" s="1" t="s">
        <v>7838</v>
      </c>
      <c r="G3047" s="1" t="str">
        <f>_xlfn.TEXTBEFORE(Table5[[#This Row],[rxn     kapp_old        kapp_slack_ub   kapp_slack_lb]]," ")</f>
        <v>RXN-ETHAt_c_e_FWD-UNKNOWN</v>
      </c>
      <c r="H304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04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047" s="1">
        <f>_xlfn.NUMBERVALUE(_xlfn.TEXTAFTER(Table5[[#This Row],[rxn     kapp_old        kapp_slack_ub   kapp_slack_lb]]," ",-1))</f>
        <v>0</v>
      </c>
      <c r="K3047" s="1">
        <f>_xlfn.XLOOKUP(SUBSTITUTE(Table5[[#This Row],[rxn]],"RXN-","ENZLOAD-"),ENZLOAD[name],ENZLOAD[flux],0)</f>
        <v>0</v>
      </c>
      <c r="L3047" s="1" t="str">
        <f>"'"&amp;Table5[[#This Row],[rxn]]&amp;"'"&amp;CHAR(9)&amp;IF(AND(Table5[[#This Row],[kapp_slack_ub]]&lt;&gt;0,Table5[[#This Row],[kapp_old]]&lt;$F$1),$F$1,Table5[[#This Row],[kapp_old]])</f>
        <v>'RXN-ETHAt_c_e_FWD-UNKNOWN'	27141.27779288</v>
      </c>
      <c r="M3047" s="1">
        <f>_xlfn.XLOOKUP(Table5[[#This Row],[rxn]],Table3[name],Table3[flux],$F$1)</f>
        <v>27141.277792879999</v>
      </c>
      <c r="N3047" s="1" t="str">
        <f>IFERROR(Table5[[#This Row],[min flux]]/Table5[[#This Row],[associated enzload]],"")</f>
        <v/>
      </c>
      <c r="O3047" s="1">
        <f>_xlfn.NUMBERVALUE(IF(Table5[[#This Row],[flux/enzload]]="","",ABS($N$1-Table5[[#This Row],[flux/enzload]])))</f>
        <v>0</v>
      </c>
      <c r="P3047" s="1">
        <f>Table5[[#This Row],[kapp_old]]+IFERROR(((Table5[[#This Row],[kapp_slack_ub]]-Table5[[#This Row],[kapp_slack_lb]])/Table5[[#This Row],[associated enzload]]),0)</f>
        <v>27141.277792879999</v>
      </c>
      <c r="Q3047" s="1" t="str">
        <f>"'"&amp;Table5[[#This Row],[rxn]]&amp;"'"&amp;CHAR(9)&amp;Table5[[#This Row],[kapp + (slack_ub - slack_lb)/enzload]]</f>
        <v>'RXN-ETHAt_c_e_FWD-UNKNOWN'	27141.27779288</v>
      </c>
      <c r="R3047" s="1">
        <f>_xlfn.XLOOKUP(Table5[[#This Row],[rxn]],Table38[name],Table38[flux],0)</f>
        <v>0</v>
      </c>
      <c r="S3047" s="1">
        <f>_xlfn.XLOOKUP(SUBSTITUTE(Table5[[#This Row],[rxn]],"RXN-","ENZLOAD-"),Table38[name],Table38[flux],0)</f>
        <v>0</v>
      </c>
      <c r="T3047" s="1" t="b">
        <f>AND(Table5[[#This Row],[ENZLOAD flux in kapp-slack.gms]]=0,Table5[[#This Row],[flux in kapp-slack.gms]]&lt;&gt;0,NOT(Table5[[#This Row],[spont or unknown?]]))</f>
        <v>0</v>
      </c>
      <c r="U3047" s="1" t="b">
        <f>OR(_xlfn.TEXTAFTER(Table5[[#This Row],[rxn]],"-",-1)="SPONT",_xlfn.TEXTAFTER(Table5[[#This Row],[rxn]],"-",-1)="UNKNOWN")</f>
        <v>1</v>
      </c>
      <c r="V3047" s="1">
        <f>_xlfn.XLOOKUP(SUBSTITUTE(Table5[[#This Row],[rxn]],"RXN-","ENZLOAD-"),Table4[rxn],Table4[ub],0)</f>
        <v>0</v>
      </c>
      <c r="W3047" s="1" t="b">
        <f>AND(Table5[[#This Row],[FVA ENZLOAD flux UB]]=0,Table5[[#This Row],[ENZ not made when it should be?]])</f>
        <v>0</v>
      </c>
    </row>
    <row r="3048" spans="6:23" hidden="1">
      <c r="F3048" s="1" t="s">
        <v>7839</v>
      </c>
      <c r="G3048" s="1" t="str">
        <f>_xlfn.TEXTBEFORE(Table5[[#This Row],[rxn     kapp_old        kapp_slack_ub   kapp_slack_lb]]," ")</f>
        <v>RXN-ETHAt_c_e_REV-UNKNOWN</v>
      </c>
      <c r="H304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04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048" s="1">
        <f>_xlfn.NUMBERVALUE(_xlfn.TEXTAFTER(Table5[[#This Row],[rxn     kapp_old        kapp_slack_ub   kapp_slack_lb]]," ",-1))</f>
        <v>0</v>
      </c>
      <c r="K3048" s="1">
        <f>_xlfn.XLOOKUP(SUBSTITUTE(Table5[[#This Row],[rxn]],"RXN-","ENZLOAD-"),ENZLOAD[name],ENZLOAD[flux],0)</f>
        <v>0</v>
      </c>
      <c r="L3048" s="1" t="str">
        <f>"'"&amp;Table5[[#This Row],[rxn]]&amp;"'"&amp;CHAR(9)&amp;IF(AND(Table5[[#This Row],[kapp_slack_ub]]&lt;&gt;0,Table5[[#This Row],[kapp_old]]&lt;$F$1),$F$1,Table5[[#This Row],[kapp_old]])</f>
        <v>'RXN-ETHAt_c_e_REV-UNKNOWN'	27141.27779288</v>
      </c>
      <c r="M3048" s="1">
        <f>_xlfn.XLOOKUP(Table5[[#This Row],[rxn]],Table3[name],Table3[flux],$F$1)</f>
        <v>27141.277792879999</v>
      </c>
      <c r="N3048" s="1" t="str">
        <f>IFERROR(Table5[[#This Row],[min flux]]/Table5[[#This Row],[associated enzload]],"")</f>
        <v/>
      </c>
      <c r="O3048" s="1">
        <f>_xlfn.NUMBERVALUE(IF(Table5[[#This Row],[flux/enzload]]="","",ABS($N$1-Table5[[#This Row],[flux/enzload]])))</f>
        <v>0</v>
      </c>
      <c r="P3048" s="1">
        <f>Table5[[#This Row],[kapp_old]]+IFERROR(((Table5[[#This Row],[kapp_slack_ub]]-Table5[[#This Row],[kapp_slack_lb]])/Table5[[#This Row],[associated enzload]]),0)</f>
        <v>27141.277792879999</v>
      </c>
      <c r="Q3048" s="1" t="str">
        <f>"'"&amp;Table5[[#This Row],[rxn]]&amp;"'"&amp;CHAR(9)&amp;Table5[[#This Row],[kapp + (slack_ub - slack_lb)/enzload]]</f>
        <v>'RXN-ETHAt_c_e_REV-UNKNOWN'	27141.27779288</v>
      </c>
      <c r="R3048" s="1">
        <f>_xlfn.XLOOKUP(Table5[[#This Row],[rxn]],Table38[name],Table38[flux],0)</f>
        <v>0</v>
      </c>
      <c r="S3048" s="1">
        <f>_xlfn.XLOOKUP(SUBSTITUTE(Table5[[#This Row],[rxn]],"RXN-","ENZLOAD-"),Table38[name],Table38[flux],0)</f>
        <v>0</v>
      </c>
      <c r="T3048" s="1" t="b">
        <f>AND(Table5[[#This Row],[ENZLOAD flux in kapp-slack.gms]]=0,Table5[[#This Row],[flux in kapp-slack.gms]]&lt;&gt;0,NOT(Table5[[#This Row],[spont or unknown?]]))</f>
        <v>0</v>
      </c>
      <c r="U3048" s="1" t="b">
        <f>OR(_xlfn.TEXTAFTER(Table5[[#This Row],[rxn]],"-",-1)="SPONT",_xlfn.TEXTAFTER(Table5[[#This Row],[rxn]],"-",-1)="UNKNOWN")</f>
        <v>1</v>
      </c>
      <c r="V3048" s="1">
        <f>_xlfn.XLOOKUP(SUBSTITUTE(Table5[[#This Row],[rxn]],"RXN-","ENZLOAD-"),Table4[rxn],Table4[ub],0)</f>
        <v>0</v>
      </c>
      <c r="W3048" s="1" t="b">
        <f>AND(Table5[[#This Row],[FVA ENZLOAD flux UB]]=0,Table5[[#This Row],[ENZ not made when it should be?]])</f>
        <v>0</v>
      </c>
    </row>
    <row r="3049" spans="6:23" hidden="1">
      <c r="F3049" s="1" t="s">
        <v>7841</v>
      </c>
      <c r="G3049" s="1" t="str">
        <f>_xlfn.TEXTBEFORE(Table5[[#This Row],[rxn     kapp_old        kapp_slack_ub   kapp_slack_lb]]," ")</f>
        <v>RXN-ETOHt_c_e_FWD-SPONT</v>
      </c>
      <c r="H304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04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049" s="1">
        <f>_xlfn.NUMBERVALUE(_xlfn.TEXTAFTER(Table5[[#This Row],[rxn     kapp_old        kapp_slack_ub   kapp_slack_lb]]," ",-1))</f>
        <v>0</v>
      </c>
      <c r="K3049" s="1">
        <f>_xlfn.XLOOKUP(SUBSTITUTE(Table5[[#This Row],[rxn]],"RXN-","ENZLOAD-"),ENZLOAD[name],ENZLOAD[flux],0)</f>
        <v>0</v>
      </c>
      <c r="L3049" s="1" t="str">
        <f>"'"&amp;Table5[[#This Row],[rxn]]&amp;"'"&amp;CHAR(9)&amp;IF(AND(Table5[[#This Row],[kapp_slack_ub]]&lt;&gt;0,Table5[[#This Row],[kapp_old]]&lt;$F$1),$F$1,Table5[[#This Row],[kapp_old]])</f>
        <v>'RXN-ETOHt_c_e_FWD-SPONT'	27141.27779288</v>
      </c>
      <c r="M3049" s="1">
        <f>_xlfn.XLOOKUP(Table5[[#This Row],[rxn]],Table3[name],Table3[flux],$F$1)</f>
        <v>27141.277792879999</v>
      </c>
      <c r="N3049" s="1" t="str">
        <f>IFERROR(Table5[[#This Row],[min flux]]/Table5[[#This Row],[associated enzload]],"")</f>
        <v/>
      </c>
      <c r="O3049" s="1">
        <f>_xlfn.NUMBERVALUE(IF(Table5[[#This Row],[flux/enzload]]="","",ABS($N$1-Table5[[#This Row],[flux/enzload]])))</f>
        <v>0</v>
      </c>
      <c r="P3049" s="1">
        <f>Table5[[#This Row],[kapp_old]]+IFERROR(((Table5[[#This Row],[kapp_slack_ub]]-Table5[[#This Row],[kapp_slack_lb]])/Table5[[#This Row],[associated enzload]]),0)</f>
        <v>27141.277792879999</v>
      </c>
      <c r="Q3049" s="1" t="str">
        <f>"'"&amp;Table5[[#This Row],[rxn]]&amp;"'"&amp;CHAR(9)&amp;Table5[[#This Row],[kapp + (slack_ub - slack_lb)/enzload]]</f>
        <v>'RXN-ETOHt_c_e_FWD-SPONT'	27141.27779288</v>
      </c>
      <c r="R3049" s="1">
        <f>_xlfn.XLOOKUP(Table5[[#This Row],[rxn]],Table38[name],Table38[flux],0)</f>
        <v>0</v>
      </c>
      <c r="S3049" s="1">
        <f>_xlfn.XLOOKUP(SUBSTITUTE(Table5[[#This Row],[rxn]],"RXN-","ENZLOAD-"),Table38[name],Table38[flux],0)</f>
        <v>0</v>
      </c>
      <c r="T3049" s="1" t="b">
        <f>AND(Table5[[#This Row],[ENZLOAD flux in kapp-slack.gms]]=0,Table5[[#This Row],[flux in kapp-slack.gms]]&lt;&gt;0,NOT(Table5[[#This Row],[spont or unknown?]]))</f>
        <v>0</v>
      </c>
      <c r="U3049" s="1" t="b">
        <f>OR(_xlfn.TEXTAFTER(Table5[[#This Row],[rxn]],"-",-1)="SPONT",_xlfn.TEXTAFTER(Table5[[#This Row],[rxn]],"-",-1)="UNKNOWN")</f>
        <v>1</v>
      </c>
      <c r="V3049" s="1">
        <f>_xlfn.XLOOKUP(SUBSTITUTE(Table5[[#This Row],[rxn]],"RXN-","ENZLOAD-"),Table4[rxn],Table4[ub],0)</f>
        <v>0</v>
      </c>
      <c r="W3049" s="1" t="b">
        <f>AND(Table5[[#This Row],[FVA ENZLOAD flux UB]]=0,Table5[[#This Row],[ENZ not made when it should be?]])</f>
        <v>0</v>
      </c>
    </row>
    <row r="3050" spans="6:23" hidden="1">
      <c r="F3050" s="1" t="s">
        <v>7842</v>
      </c>
      <c r="G3050" s="1" t="str">
        <f>_xlfn.TEXTBEFORE(Table5[[#This Row],[rxn     kapp_old        kapp_slack_ub   kapp_slack_lb]]," ")</f>
        <v>RXN-ETOHt_c_e_REV-SPONT</v>
      </c>
      <c r="H305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05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050" s="1">
        <f>_xlfn.NUMBERVALUE(_xlfn.TEXTAFTER(Table5[[#This Row],[rxn     kapp_old        kapp_slack_ub   kapp_slack_lb]]," ",-1))</f>
        <v>0</v>
      </c>
      <c r="K3050" s="1">
        <f>_xlfn.XLOOKUP(SUBSTITUTE(Table5[[#This Row],[rxn]],"RXN-","ENZLOAD-"),ENZLOAD[name],ENZLOAD[flux],0)</f>
        <v>0</v>
      </c>
      <c r="L3050" s="1" t="str">
        <f>"'"&amp;Table5[[#This Row],[rxn]]&amp;"'"&amp;CHAR(9)&amp;IF(AND(Table5[[#This Row],[kapp_slack_ub]]&lt;&gt;0,Table5[[#This Row],[kapp_old]]&lt;$F$1),$F$1,Table5[[#This Row],[kapp_old]])</f>
        <v>'RXN-ETOHt_c_e_REV-SPONT'	27141.27779288</v>
      </c>
      <c r="M3050" s="1">
        <f>_xlfn.XLOOKUP(Table5[[#This Row],[rxn]],Table3[name],Table3[flux],$F$1)</f>
        <v>27141.277792879999</v>
      </c>
      <c r="N3050" s="1" t="str">
        <f>IFERROR(Table5[[#This Row],[min flux]]/Table5[[#This Row],[associated enzload]],"")</f>
        <v/>
      </c>
      <c r="O3050" s="1">
        <f>_xlfn.NUMBERVALUE(IF(Table5[[#This Row],[flux/enzload]]="","",ABS($N$1-Table5[[#This Row],[flux/enzload]])))</f>
        <v>0</v>
      </c>
      <c r="P3050" s="1">
        <f>Table5[[#This Row],[kapp_old]]+IFERROR(((Table5[[#This Row],[kapp_slack_ub]]-Table5[[#This Row],[kapp_slack_lb]])/Table5[[#This Row],[associated enzload]]),0)</f>
        <v>27141.277792879999</v>
      </c>
      <c r="Q3050" s="1" t="str">
        <f>"'"&amp;Table5[[#This Row],[rxn]]&amp;"'"&amp;CHAR(9)&amp;Table5[[#This Row],[kapp + (slack_ub - slack_lb)/enzload]]</f>
        <v>'RXN-ETOHt_c_e_REV-SPONT'	27141.27779288</v>
      </c>
      <c r="R3050" s="1">
        <f>_xlfn.XLOOKUP(Table5[[#This Row],[rxn]],Table38[name],Table38[flux],0)</f>
        <v>0</v>
      </c>
      <c r="S3050" s="1">
        <f>_xlfn.XLOOKUP(SUBSTITUTE(Table5[[#This Row],[rxn]],"RXN-","ENZLOAD-"),Table38[name],Table38[flux],0)</f>
        <v>0</v>
      </c>
      <c r="T3050" s="1" t="b">
        <f>AND(Table5[[#This Row],[ENZLOAD flux in kapp-slack.gms]]=0,Table5[[#This Row],[flux in kapp-slack.gms]]&lt;&gt;0,NOT(Table5[[#This Row],[spont or unknown?]]))</f>
        <v>0</v>
      </c>
      <c r="U3050" s="1" t="b">
        <f>OR(_xlfn.TEXTAFTER(Table5[[#This Row],[rxn]],"-",-1)="SPONT",_xlfn.TEXTAFTER(Table5[[#This Row],[rxn]],"-",-1)="UNKNOWN")</f>
        <v>1</v>
      </c>
      <c r="V3050" s="1">
        <f>_xlfn.XLOOKUP(SUBSTITUTE(Table5[[#This Row],[rxn]],"RXN-","ENZLOAD-"),Table4[rxn],Table4[ub],0)</f>
        <v>0</v>
      </c>
      <c r="W3050" s="1" t="b">
        <f>AND(Table5[[#This Row],[FVA ENZLOAD flux UB]]=0,Table5[[#This Row],[ENZ not made when it should be?]])</f>
        <v>0</v>
      </c>
    </row>
    <row r="3051" spans="6:23" hidden="1">
      <c r="F3051" s="1" t="s">
        <v>7843</v>
      </c>
      <c r="G3051" s="1" t="str">
        <f>_xlfn.TEXTBEFORE(Table5[[#This Row],[rxn     kapp_old        kapp_slack_ub   kapp_slack_lb]]," ")</f>
        <v>RXN-ETOHt_c_m_FWD-SPONT</v>
      </c>
      <c r="H305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05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051" s="1">
        <f>_xlfn.NUMBERVALUE(_xlfn.TEXTAFTER(Table5[[#This Row],[rxn     kapp_old        kapp_slack_ub   kapp_slack_lb]]," ",-1))</f>
        <v>0</v>
      </c>
      <c r="K3051" s="1">
        <f>_xlfn.XLOOKUP(SUBSTITUTE(Table5[[#This Row],[rxn]],"RXN-","ENZLOAD-"),ENZLOAD[name],ENZLOAD[flux],0)</f>
        <v>0</v>
      </c>
      <c r="L3051" s="1" t="str">
        <f>"'"&amp;Table5[[#This Row],[rxn]]&amp;"'"&amp;CHAR(9)&amp;IF(AND(Table5[[#This Row],[kapp_slack_ub]]&lt;&gt;0,Table5[[#This Row],[kapp_old]]&lt;$F$1),$F$1,Table5[[#This Row],[kapp_old]])</f>
        <v>'RXN-ETOHt_c_m_FWD-SPONT'	27141.27779288</v>
      </c>
      <c r="M3051" s="1">
        <f>_xlfn.XLOOKUP(Table5[[#This Row],[rxn]],Table3[name],Table3[flux],$F$1)</f>
        <v>27141.277792879999</v>
      </c>
      <c r="N3051" s="1" t="str">
        <f>IFERROR(Table5[[#This Row],[min flux]]/Table5[[#This Row],[associated enzload]],"")</f>
        <v/>
      </c>
      <c r="O3051" s="1">
        <f>_xlfn.NUMBERVALUE(IF(Table5[[#This Row],[flux/enzload]]="","",ABS($N$1-Table5[[#This Row],[flux/enzload]])))</f>
        <v>0</v>
      </c>
      <c r="P3051" s="1">
        <f>Table5[[#This Row],[kapp_old]]+IFERROR(((Table5[[#This Row],[kapp_slack_ub]]-Table5[[#This Row],[kapp_slack_lb]])/Table5[[#This Row],[associated enzload]]),0)</f>
        <v>27141.277792879999</v>
      </c>
      <c r="Q3051" s="1" t="str">
        <f>"'"&amp;Table5[[#This Row],[rxn]]&amp;"'"&amp;CHAR(9)&amp;Table5[[#This Row],[kapp + (slack_ub - slack_lb)/enzload]]</f>
        <v>'RXN-ETOHt_c_m_FWD-SPONT'	27141.27779288</v>
      </c>
      <c r="R3051" s="1">
        <f>_xlfn.XLOOKUP(Table5[[#This Row],[rxn]],Table38[name],Table38[flux],0)</f>
        <v>0</v>
      </c>
      <c r="S3051" s="1">
        <f>_xlfn.XLOOKUP(SUBSTITUTE(Table5[[#This Row],[rxn]],"RXN-","ENZLOAD-"),Table38[name],Table38[flux],0)</f>
        <v>0</v>
      </c>
      <c r="T3051" s="1" t="b">
        <f>AND(Table5[[#This Row],[ENZLOAD flux in kapp-slack.gms]]=0,Table5[[#This Row],[flux in kapp-slack.gms]]&lt;&gt;0,NOT(Table5[[#This Row],[spont or unknown?]]))</f>
        <v>0</v>
      </c>
      <c r="U3051" s="1" t="b">
        <f>OR(_xlfn.TEXTAFTER(Table5[[#This Row],[rxn]],"-",-1)="SPONT",_xlfn.TEXTAFTER(Table5[[#This Row],[rxn]],"-",-1)="UNKNOWN")</f>
        <v>1</v>
      </c>
      <c r="V3051" s="1">
        <f>_xlfn.XLOOKUP(SUBSTITUTE(Table5[[#This Row],[rxn]],"RXN-","ENZLOAD-"),Table4[rxn],Table4[ub],0)</f>
        <v>0</v>
      </c>
      <c r="W3051" s="1" t="b">
        <f>AND(Table5[[#This Row],[FVA ENZLOAD flux UB]]=0,Table5[[#This Row],[ENZ not made when it should be?]])</f>
        <v>0</v>
      </c>
    </row>
    <row r="3052" spans="6:23" hidden="1">
      <c r="F3052" s="1" t="s">
        <v>7844</v>
      </c>
      <c r="G3052" s="1" t="str">
        <f>_xlfn.TEXTBEFORE(Table5[[#This Row],[rxn     kapp_old        kapp_slack_ub   kapp_slack_lb]]," ")</f>
        <v>RXN-ETOHt_c_m_REV-SPONT</v>
      </c>
      <c r="H305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05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052" s="1">
        <f>_xlfn.NUMBERVALUE(_xlfn.TEXTAFTER(Table5[[#This Row],[rxn     kapp_old        kapp_slack_ub   kapp_slack_lb]]," ",-1))</f>
        <v>0</v>
      </c>
      <c r="K3052" s="1">
        <f>_xlfn.XLOOKUP(SUBSTITUTE(Table5[[#This Row],[rxn]],"RXN-","ENZLOAD-"),ENZLOAD[name],ENZLOAD[flux],0)</f>
        <v>0</v>
      </c>
      <c r="L3052" s="1" t="str">
        <f>"'"&amp;Table5[[#This Row],[rxn]]&amp;"'"&amp;CHAR(9)&amp;IF(AND(Table5[[#This Row],[kapp_slack_ub]]&lt;&gt;0,Table5[[#This Row],[kapp_old]]&lt;$F$1),$F$1,Table5[[#This Row],[kapp_old]])</f>
        <v>'RXN-ETOHt_c_m_REV-SPONT'	27141.27779288</v>
      </c>
      <c r="M3052" s="1">
        <f>_xlfn.XLOOKUP(Table5[[#This Row],[rxn]],Table3[name],Table3[flux],$F$1)</f>
        <v>27141.277792879999</v>
      </c>
      <c r="N3052" s="1" t="str">
        <f>IFERROR(Table5[[#This Row],[min flux]]/Table5[[#This Row],[associated enzload]],"")</f>
        <v/>
      </c>
      <c r="O3052" s="1">
        <f>_xlfn.NUMBERVALUE(IF(Table5[[#This Row],[flux/enzload]]="","",ABS($N$1-Table5[[#This Row],[flux/enzload]])))</f>
        <v>0</v>
      </c>
      <c r="P3052" s="1">
        <f>Table5[[#This Row],[kapp_old]]+IFERROR(((Table5[[#This Row],[kapp_slack_ub]]-Table5[[#This Row],[kapp_slack_lb]])/Table5[[#This Row],[associated enzload]]),0)</f>
        <v>27141.277792879999</v>
      </c>
      <c r="Q3052" s="1" t="str">
        <f>"'"&amp;Table5[[#This Row],[rxn]]&amp;"'"&amp;CHAR(9)&amp;Table5[[#This Row],[kapp + (slack_ub - slack_lb)/enzload]]</f>
        <v>'RXN-ETOHt_c_m_REV-SPONT'	27141.27779288</v>
      </c>
      <c r="R3052" s="1">
        <f>_xlfn.XLOOKUP(Table5[[#This Row],[rxn]],Table38[name],Table38[flux],0)</f>
        <v>0</v>
      </c>
      <c r="S3052" s="1">
        <f>_xlfn.XLOOKUP(SUBSTITUTE(Table5[[#This Row],[rxn]],"RXN-","ENZLOAD-"),Table38[name],Table38[flux],0)</f>
        <v>0</v>
      </c>
      <c r="T3052" s="1" t="b">
        <f>AND(Table5[[#This Row],[ENZLOAD flux in kapp-slack.gms]]=0,Table5[[#This Row],[flux in kapp-slack.gms]]&lt;&gt;0,NOT(Table5[[#This Row],[spont or unknown?]]))</f>
        <v>0</v>
      </c>
      <c r="U3052" s="1" t="b">
        <f>OR(_xlfn.TEXTAFTER(Table5[[#This Row],[rxn]],"-",-1)="SPONT",_xlfn.TEXTAFTER(Table5[[#This Row],[rxn]],"-",-1)="UNKNOWN")</f>
        <v>1</v>
      </c>
      <c r="V3052" s="1">
        <f>_xlfn.XLOOKUP(SUBSTITUTE(Table5[[#This Row],[rxn]],"RXN-","ENZLOAD-"),Table4[rxn],Table4[ub],0)</f>
        <v>0</v>
      </c>
      <c r="W3052" s="1" t="b">
        <f>AND(Table5[[#This Row],[FVA ENZLOAD flux UB]]=0,Table5[[#This Row],[ENZ not made when it should be?]])</f>
        <v>0</v>
      </c>
    </row>
    <row r="3053" spans="6:23" hidden="1">
      <c r="F3053" s="1" t="s">
        <v>7845</v>
      </c>
      <c r="G3053" s="1" t="str">
        <f>_xlfn.TEXTBEFORE(Table5[[#This Row],[rxn     kapp_old        kapp_slack_ub   kapp_slack_lb]]," ")</f>
        <v>RXN-F1PP_c_FWD-rt0208</v>
      </c>
      <c r="H305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05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053" s="1">
        <f>_xlfn.NUMBERVALUE(_xlfn.TEXTAFTER(Table5[[#This Row],[rxn     kapp_old        kapp_slack_ub   kapp_slack_lb]]," ",-1))</f>
        <v>0</v>
      </c>
      <c r="K3053" s="1">
        <f>_xlfn.XLOOKUP(SUBSTITUTE(Table5[[#This Row],[rxn]],"RXN-","ENZLOAD-"),ENZLOAD[name],ENZLOAD[flux],0)</f>
        <v>0</v>
      </c>
      <c r="L3053" s="1" t="str">
        <f>"'"&amp;Table5[[#This Row],[rxn]]&amp;"'"&amp;CHAR(9)&amp;IF(AND(Table5[[#This Row],[kapp_slack_ub]]&lt;&gt;0,Table5[[#This Row],[kapp_old]]&lt;$F$1),$F$1,Table5[[#This Row],[kapp_old]])</f>
        <v>'RXN-F1PP_c_FWD-rt0208'	27141.27779288</v>
      </c>
      <c r="M3053" s="1">
        <f>_xlfn.XLOOKUP(Table5[[#This Row],[rxn]],Table3[name],Table3[flux],$F$1)</f>
        <v>27141.277792879999</v>
      </c>
      <c r="N3053" s="1" t="str">
        <f>IFERROR(Table5[[#This Row],[min flux]]/Table5[[#This Row],[associated enzload]],"")</f>
        <v/>
      </c>
      <c r="O3053" s="1">
        <f>_xlfn.NUMBERVALUE(IF(Table5[[#This Row],[flux/enzload]]="","",ABS($N$1-Table5[[#This Row],[flux/enzload]])))</f>
        <v>0</v>
      </c>
      <c r="P3053" s="1">
        <f>Table5[[#This Row],[kapp_old]]+IFERROR(((Table5[[#This Row],[kapp_slack_ub]]-Table5[[#This Row],[kapp_slack_lb]])/Table5[[#This Row],[associated enzload]]),0)</f>
        <v>27141.277792879999</v>
      </c>
      <c r="Q3053" s="1" t="str">
        <f>"'"&amp;Table5[[#This Row],[rxn]]&amp;"'"&amp;CHAR(9)&amp;Table5[[#This Row],[kapp + (slack_ub - slack_lb)/enzload]]</f>
        <v>'RXN-F1PP_c_FWD-rt0208'	27141.27779288</v>
      </c>
      <c r="R3053" s="1">
        <f>_xlfn.XLOOKUP(Table5[[#This Row],[rxn]],Table38[name],Table38[flux],0)</f>
        <v>0</v>
      </c>
      <c r="S3053" s="1">
        <f>_xlfn.XLOOKUP(SUBSTITUTE(Table5[[#This Row],[rxn]],"RXN-","ENZLOAD-"),Table38[name],Table38[flux],0)</f>
        <v>0</v>
      </c>
      <c r="T3053" s="1" t="b">
        <f>AND(Table5[[#This Row],[ENZLOAD flux in kapp-slack.gms]]=0,Table5[[#This Row],[flux in kapp-slack.gms]]&lt;&gt;0,NOT(Table5[[#This Row],[spont or unknown?]]))</f>
        <v>0</v>
      </c>
      <c r="U3053" s="1" t="b">
        <f>OR(_xlfn.TEXTAFTER(Table5[[#This Row],[rxn]],"-",-1)="SPONT",_xlfn.TEXTAFTER(Table5[[#This Row],[rxn]],"-",-1)="UNKNOWN")</f>
        <v>0</v>
      </c>
      <c r="V3053" s="1">
        <f>_xlfn.XLOOKUP(SUBSTITUTE(Table5[[#This Row],[rxn]],"RXN-","ENZLOAD-"),Table4[rxn],Table4[ub],0)</f>
        <v>1.6199837399999999</v>
      </c>
      <c r="W3053" s="1" t="b">
        <f>AND(Table5[[#This Row],[FVA ENZLOAD flux UB]]=0,Table5[[#This Row],[ENZ not made when it should be?]])</f>
        <v>0</v>
      </c>
    </row>
    <row r="3054" spans="6:23" hidden="1">
      <c r="F3054" s="1" t="s">
        <v>7885</v>
      </c>
      <c r="G3054" s="1" t="str">
        <f>_xlfn.TEXTBEFORE(Table5[[#This Row],[rxn     kapp_old        kapp_slack_ub   kapp_slack_lb]]," ")</f>
        <v>RXN-FACOAL100_c_FWD-rt7532_c</v>
      </c>
      <c r="H305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05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054" s="1">
        <f>_xlfn.NUMBERVALUE(_xlfn.TEXTAFTER(Table5[[#This Row],[rxn     kapp_old        kapp_slack_ub   kapp_slack_lb]]," ",-1))</f>
        <v>0</v>
      </c>
      <c r="K3054" s="1">
        <f>_xlfn.XLOOKUP(SUBSTITUTE(Table5[[#This Row],[rxn]],"RXN-","ENZLOAD-"),ENZLOAD[name],ENZLOAD[flux],0)</f>
        <v>0</v>
      </c>
      <c r="L3054" s="1" t="str">
        <f>"'"&amp;Table5[[#This Row],[rxn]]&amp;"'"&amp;CHAR(9)&amp;IF(AND(Table5[[#This Row],[kapp_slack_ub]]&lt;&gt;0,Table5[[#This Row],[kapp_old]]&lt;$F$1),$F$1,Table5[[#This Row],[kapp_old]])</f>
        <v>'RXN-FACOAL100_c_FWD-rt7532_c'	27141.27779288</v>
      </c>
      <c r="M3054" s="1">
        <f>_xlfn.XLOOKUP(Table5[[#This Row],[rxn]],Table3[name],Table3[flux],$F$1)</f>
        <v>27141.277792879999</v>
      </c>
      <c r="N3054" s="1" t="str">
        <f>IFERROR(Table5[[#This Row],[min flux]]/Table5[[#This Row],[associated enzload]],"")</f>
        <v/>
      </c>
      <c r="O3054" s="1">
        <f>_xlfn.NUMBERVALUE(IF(Table5[[#This Row],[flux/enzload]]="","",ABS($N$1-Table5[[#This Row],[flux/enzload]])))</f>
        <v>0</v>
      </c>
      <c r="P3054" s="1">
        <f>Table5[[#This Row],[kapp_old]]+IFERROR(((Table5[[#This Row],[kapp_slack_ub]]-Table5[[#This Row],[kapp_slack_lb]])/Table5[[#This Row],[associated enzload]]),0)</f>
        <v>27141.277792879999</v>
      </c>
      <c r="Q3054" s="1" t="str">
        <f>"'"&amp;Table5[[#This Row],[rxn]]&amp;"'"&amp;CHAR(9)&amp;Table5[[#This Row],[kapp + (slack_ub - slack_lb)/enzload]]</f>
        <v>'RXN-FACOAL100_c_FWD-rt7532_c'	27141.27779288</v>
      </c>
      <c r="R3054" s="1">
        <f>_xlfn.XLOOKUP(Table5[[#This Row],[rxn]],Table38[name],Table38[flux],0)</f>
        <v>0</v>
      </c>
      <c r="S3054" s="1">
        <f>_xlfn.XLOOKUP(SUBSTITUTE(Table5[[#This Row],[rxn]],"RXN-","ENZLOAD-"),Table38[name],Table38[flux],0)</f>
        <v>0</v>
      </c>
      <c r="T3054" s="1" t="b">
        <f>AND(Table5[[#This Row],[ENZLOAD flux in kapp-slack.gms]]=0,Table5[[#This Row],[flux in kapp-slack.gms]]&lt;&gt;0,NOT(Table5[[#This Row],[spont or unknown?]]))</f>
        <v>0</v>
      </c>
      <c r="U3054" s="1" t="b">
        <f>OR(_xlfn.TEXTAFTER(Table5[[#This Row],[rxn]],"-",-1)="SPONT",_xlfn.TEXTAFTER(Table5[[#This Row],[rxn]],"-",-1)="UNKNOWN")</f>
        <v>0</v>
      </c>
      <c r="V3054" s="1">
        <f>_xlfn.XLOOKUP(SUBSTITUTE(Table5[[#This Row],[rxn]],"RXN-","ENZLOAD-"),Table4[rxn],Table4[ub],0)</f>
        <v>0.67276787000000005</v>
      </c>
      <c r="W3054" s="1" t="b">
        <f>AND(Table5[[#This Row],[FVA ENZLOAD flux UB]]=0,Table5[[#This Row],[ENZ not made when it should be?]])</f>
        <v>0</v>
      </c>
    </row>
    <row r="3055" spans="6:23" hidden="1">
      <c r="F3055" s="1" t="s">
        <v>7888</v>
      </c>
      <c r="G3055" s="1" t="str">
        <f>_xlfn.TEXTBEFORE(Table5[[#This Row],[rxn     kapp_old        kapp_slack_ub   kapp_slack_lb]]," ")</f>
        <v>RXN-FACOAL120_c_FWD-rt7532_c</v>
      </c>
      <c r="H305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05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055" s="1">
        <f>_xlfn.NUMBERVALUE(_xlfn.TEXTAFTER(Table5[[#This Row],[rxn     kapp_old        kapp_slack_ub   kapp_slack_lb]]," ",-1))</f>
        <v>0</v>
      </c>
      <c r="K3055" s="1">
        <f>_xlfn.XLOOKUP(SUBSTITUTE(Table5[[#This Row],[rxn]],"RXN-","ENZLOAD-"),ENZLOAD[name],ENZLOAD[flux],0)</f>
        <v>0</v>
      </c>
      <c r="L3055" s="1" t="str">
        <f>"'"&amp;Table5[[#This Row],[rxn]]&amp;"'"&amp;CHAR(9)&amp;IF(AND(Table5[[#This Row],[kapp_slack_ub]]&lt;&gt;0,Table5[[#This Row],[kapp_old]]&lt;$F$1),$F$1,Table5[[#This Row],[kapp_old]])</f>
        <v>'RXN-FACOAL120_c_FWD-rt7532_c'	27141.27779288</v>
      </c>
      <c r="M3055" s="1">
        <f>_xlfn.XLOOKUP(Table5[[#This Row],[rxn]],Table3[name],Table3[flux],$F$1)</f>
        <v>27141.277792879999</v>
      </c>
      <c r="N3055" s="1" t="str">
        <f>IFERROR(Table5[[#This Row],[min flux]]/Table5[[#This Row],[associated enzload]],"")</f>
        <v/>
      </c>
      <c r="O3055" s="1">
        <f>_xlfn.NUMBERVALUE(IF(Table5[[#This Row],[flux/enzload]]="","",ABS($N$1-Table5[[#This Row],[flux/enzload]])))</f>
        <v>0</v>
      </c>
      <c r="P3055" s="1">
        <f>Table5[[#This Row],[kapp_old]]+IFERROR(((Table5[[#This Row],[kapp_slack_ub]]-Table5[[#This Row],[kapp_slack_lb]])/Table5[[#This Row],[associated enzload]]),0)</f>
        <v>27141.277792879999</v>
      </c>
      <c r="Q3055" s="1" t="str">
        <f>"'"&amp;Table5[[#This Row],[rxn]]&amp;"'"&amp;CHAR(9)&amp;Table5[[#This Row],[kapp + (slack_ub - slack_lb)/enzload]]</f>
        <v>'RXN-FACOAL120_c_FWD-rt7532_c'	27141.27779288</v>
      </c>
      <c r="R3055" s="1">
        <f>_xlfn.XLOOKUP(Table5[[#This Row],[rxn]],Table38[name],Table38[flux],0)</f>
        <v>0</v>
      </c>
      <c r="S3055" s="1">
        <f>_xlfn.XLOOKUP(SUBSTITUTE(Table5[[#This Row],[rxn]],"RXN-","ENZLOAD-"),Table38[name],Table38[flux],0)</f>
        <v>0</v>
      </c>
      <c r="T3055" s="1" t="b">
        <f>AND(Table5[[#This Row],[ENZLOAD flux in kapp-slack.gms]]=0,Table5[[#This Row],[flux in kapp-slack.gms]]&lt;&gt;0,NOT(Table5[[#This Row],[spont or unknown?]]))</f>
        <v>0</v>
      </c>
      <c r="U3055" s="1" t="b">
        <f>OR(_xlfn.TEXTAFTER(Table5[[#This Row],[rxn]],"-",-1)="SPONT",_xlfn.TEXTAFTER(Table5[[#This Row],[rxn]],"-",-1)="UNKNOWN")</f>
        <v>0</v>
      </c>
      <c r="V3055" s="1">
        <f>_xlfn.XLOOKUP(SUBSTITUTE(Table5[[#This Row],[rxn]],"RXN-","ENZLOAD-"),Table4[rxn],Table4[ub],0)</f>
        <v>0.67276787000000005</v>
      </c>
      <c r="W3055" s="1" t="b">
        <f>AND(Table5[[#This Row],[FVA ENZLOAD flux UB]]=0,Table5[[#This Row],[ENZ not made when it should be?]])</f>
        <v>0</v>
      </c>
    </row>
    <row r="3056" spans="6:23" hidden="1">
      <c r="F3056" s="1" t="s">
        <v>7937</v>
      </c>
      <c r="G3056" s="1" t="str">
        <f>_xlfn.TEXTBEFORE(Table5[[#This Row],[rxn     kapp_old        kapp_slack_ub   kapp_slack_lb]]," ")</f>
        <v>RXN-FACOAL40_c_FWD-rt7532_c</v>
      </c>
      <c r="H305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05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056" s="1">
        <f>_xlfn.NUMBERVALUE(_xlfn.TEXTAFTER(Table5[[#This Row],[rxn     kapp_old        kapp_slack_ub   kapp_slack_lb]]," ",-1))</f>
        <v>0</v>
      </c>
      <c r="K3056" s="1">
        <f>_xlfn.XLOOKUP(SUBSTITUTE(Table5[[#This Row],[rxn]],"RXN-","ENZLOAD-"),ENZLOAD[name],ENZLOAD[flux],0)</f>
        <v>0</v>
      </c>
      <c r="L3056" s="1" t="str">
        <f>"'"&amp;Table5[[#This Row],[rxn]]&amp;"'"&amp;CHAR(9)&amp;IF(AND(Table5[[#This Row],[kapp_slack_ub]]&lt;&gt;0,Table5[[#This Row],[kapp_old]]&lt;$F$1),$F$1,Table5[[#This Row],[kapp_old]])</f>
        <v>'RXN-FACOAL40_c_FWD-rt7532_c'	27141.27779288</v>
      </c>
      <c r="M3056" s="1">
        <f>_xlfn.XLOOKUP(Table5[[#This Row],[rxn]],Table3[name],Table3[flux],$F$1)</f>
        <v>27141.277792879999</v>
      </c>
      <c r="N3056" s="1" t="str">
        <f>IFERROR(Table5[[#This Row],[min flux]]/Table5[[#This Row],[associated enzload]],"")</f>
        <v/>
      </c>
      <c r="O3056" s="1">
        <f>_xlfn.NUMBERVALUE(IF(Table5[[#This Row],[flux/enzload]]="","",ABS($N$1-Table5[[#This Row],[flux/enzload]])))</f>
        <v>0</v>
      </c>
      <c r="P3056" s="1">
        <f>Table5[[#This Row],[kapp_old]]+IFERROR(((Table5[[#This Row],[kapp_slack_ub]]-Table5[[#This Row],[kapp_slack_lb]])/Table5[[#This Row],[associated enzload]]),0)</f>
        <v>27141.277792879999</v>
      </c>
      <c r="Q3056" s="1" t="str">
        <f>"'"&amp;Table5[[#This Row],[rxn]]&amp;"'"&amp;CHAR(9)&amp;Table5[[#This Row],[kapp + (slack_ub - slack_lb)/enzload]]</f>
        <v>'RXN-FACOAL40_c_FWD-rt7532_c'	27141.27779288</v>
      </c>
      <c r="R3056" s="1">
        <f>_xlfn.XLOOKUP(Table5[[#This Row],[rxn]],Table38[name],Table38[flux],0)</f>
        <v>0</v>
      </c>
      <c r="S3056" s="1">
        <f>_xlfn.XLOOKUP(SUBSTITUTE(Table5[[#This Row],[rxn]],"RXN-","ENZLOAD-"),Table38[name],Table38[flux],0)</f>
        <v>0</v>
      </c>
      <c r="T3056" s="1" t="b">
        <f>AND(Table5[[#This Row],[ENZLOAD flux in kapp-slack.gms]]=0,Table5[[#This Row],[flux in kapp-slack.gms]]&lt;&gt;0,NOT(Table5[[#This Row],[spont or unknown?]]))</f>
        <v>0</v>
      </c>
      <c r="U3056" s="1" t="b">
        <f>OR(_xlfn.TEXTAFTER(Table5[[#This Row],[rxn]],"-",-1)="SPONT",_xlfn.TEXTAFTER(Table5[[#This Row],[rxn]],"-",-1)="UNKNOWN")</f>
        <v>0</v>
      </c>
      <c r="V3056" s="1">
        <f>_xlfn.XLOOKUP(SUBSTITUTE(Table5[[#This Row],[rxn]],"RXN-","ENZLOAD-"),Table4[rxn],Table4[ub],0)</f>
        <v>0.67276787000000005</v>
      </c>
      <c r="W3056" s="1" t="b">
        <f>AND(Table5[[#This Row],[FVA ENZLOAD flux UB]]=0,Table5[[#This Row],[ENZ not made when it should be?]])</f>
        <v>0</v>
      </c>
    </row>
    <row r="3057" spans="6:23" hidden="1">
      <c r="F3057" s="1" t="s">
        <v>7939</v>
      </c>
      <c r="G3057" s="1" t="str">
        <f>_xlfn.TEXTBEFORE(Table5[[#This Row],[rxn     kapp_old        kapp_slack_ub   kapp_slack_lb]]," ")</f>
        <v>RXN-FACOAL60_c_FWD-rt7532_c</v>
      </c>
      <c r="H305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05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057" s="1">
        <f>_xlfn.NUMBERVALUE(_xlfn.TEXTAFTER(Table5[[#This Row],[rxn     kapp_old        kapp_slack_ub   kapp_slack_lb]]," ",-1))</f>
        <v>0</v>
      </c>
      <c r="K3057" s="1">
        <f>_xlfn.XLOOKUP(SUBSTITUTE(Table5[[#This Row],[rxn]],"RXN-","ENZLOAD-"),ENZLOAD[name],ENZLOAD[flux],0)</f>
        <v>0</v>
      </c>
      <c r="L3057" s="1" t="str">
        <f>"'"&amp;Table5[[#This Row],[rxn]]&amp;"'"&amp;CHAR(9)&amp;IF(AND(Table5[[#This Row],[kapp_slack_ub]]&lt;&gt;0,Table5[[#This Row],[kapp_old]]&lt;$F$1),$F$1,Table5[[#This Row],[kapp_old]])</f>
        <v>'RXN-FACOAL60_c_FWD-rt7532_c'	27141.27779288</v>
      </c>
      <c r="M3057" s="1">
        <f>_xlfn.XLOOKUP(Table5[[#This Row],[rxn]],Table3[name],Table3[flux],$F$1)</f>
        <v>27141.277792879999</v>
      </c>
      <c r="N3057" s="1" t="str">
        <f>IFERROR(Table5[[#This Row],[min flux]]/Table5[[#This Row],[associated enzload]],"")</f>
        <v/>
      </c>
      <c r="O3057" s="1">
        <f>_xlfn.NUMBERVALUE(IF(Table5[[#This Row],[flux/enzload]]="","",ABS($N$1-Table5[[#This Row],[flux/enzload]])))</f>
        <v>0</v>
      </c>
      <c r="P3057" s="1">
        <f>Table5[[#This Row],[kapp_old]]+IFERROR(((Table5[[#This Row],[kapp_slack_ub]]-Table5[[#This Row],[kapp_slack_lb]])/Table5[[#This Row],[associated enzload]]),0)</f>
        <v>27141.277792879999</v>
      </c>
      <c r="Q3057" s="1" t="str">
        <f>"'"&amp;Table5[[#This Row],[rxn]]&amp;"'"&amp;CHAR(9)&amp;Table5[[#This Row],[kapp + (slack_ub - slack_lb)/enzload]]</f>
        <v>'RXN-FACOAL60_c_FWD-rt7532_c'	27141.27779288</v>
      </c>
      <c r="R3057" s="1">
        <f>_xlfn.XLOOKUP(Table5[[#This Row],[rxn]],Table38[name],Table38[flux],0)</f>
        <v>0</v>
      </c>
      <c r="S3057" s="1">
        <f>_xlfn.XLOOKUP(SUBSTITUTE(Table5[[#This Row],[rxn]],"RXN-","ENZLOAD-"),Table38[name],Table38[flux],0)</f>
        <v>0</v>
      </c>
      <c r="T3057" s="1" t="b">
        <f>AND(Table5[[#This Row],[ENZLOAD flux in kapp-slack.gms]]=0,Table5[[#This Row],[flux in kapp-slack.gms]]&lt;&gt;0,NOT(Table5[[#This Row],[spont or unknown?]]))</f>
        <v>0</v>
      </c>
      <c r="U3057" s="1" t="b">
        <f>OR(_xlfn.TEXTAFTER(Table5[[#This Row],[rxn]],"-",-1)="SPONT",_xlfn.TEXTAFTER(Table5[[#This Row],[rxn]],"-",-1)="UNKNOWN")</f>
        <v>0</v>
      </c>
      <c r="V3057" s="1">
        <f>_xlfn.XLOOKUP(SUBSTITUTE(Table5[[#This Row],[rxn]],"RXN-","ENZLOAD-"),Table4[rxn],Table4[ub],0)</f>
        <v>0.67276787000000005</v>
      </c>
      <c r="W3057" s="1" t="b">
        <f>AND(Table5[[#This Row],[FVA ENZLOAD flux UB]]=0,Table5[[#This Row],[ENZ not made when it should be?]])</f>
        <v>0</v>
      </c>
    </row>
    <row r="3058" spans="6:23" hidden="1">
      <c r="F3058" s="1" t="s">
        <v>7940</v>
      </c>
      <c r="G3058" s="1" t="str">
        <f>_xlfn.TEXTBEFORE(Table5[[#This Row],[rxn     kapp_old        kapp_slack_ub   kapp_slack_lb]]," ")</f>
        <v>RXN-FACOAL80_c_FWD-rt7532_c</v>
      </c>
      <c r="H305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05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058" s="1">
        <f>_xlfn.NUMBERVALUE(_xlfn.TEXTAFTER(Table5[[#This Row],[rxn     kapp_old        kapp_slack_ub   kapp_slack_lb]]," ",-1))</f>
        <v>0</v>
      </c>
      <c r="K3058" s="1">
        <f>_xlfn.XLOOKUP(SUBSTITUTE(Table5[[#This Row],[rxn]],"RXN-","ENZLOAD-"),ENZLOAD[name],ENZLOAD[flux],0)</f>
        <v>0</v>
      </c>
      <c r="L3058" s="1" t="str">
        <f>"'"&amp;Table5[[#This Row],[rxn]]&amp;"'"&amp;CHAR(9)&amp;IF(AND(Table5[[#This Row],[kapp_slack_ub]]&lt;&gt;0,Table5[[#This Row],[kapp_old]]&lt;$F$1),$F$1,Table5[[#This Row],[kapp_old]])</f>
        <v>'RXN-FACOAL80_c_FWD-rt7532_c'	27141.27779288</v>
      </c>
      <c r="M3058" s="1">
        <f>_xlfn.XLOOKUP(Table5[[#This Row],[rxn]],Table3[name],Table3[flux],$F$1)</f>
        <v>27141.277792879999</v>
      </c>
      <c r="N3058" s="1" t="str">
        <f>IFERROR(Table5[[#This Row],[min flux]]/Table5[[#This Row],[associated enzload]],"")</f>
        <v/>
      </c>
      <c r="O3058" s="1">
        <f>_xlfn.NUMBERVALUE(IF(Table5[[#This Row],[flux/enzload]]="","",ABS($N$1-Table5[[#This Row],[flux/enzload]])))</f>
        <v>0</v>
      </c>
      <c r="P3058" s="1">
        <f>Table5[[#This Row],[kapp_old]]+IFERROR(((Table5[[#This Row],[kapp_slack_ub]]-Table5[[#This Row],[kapp_slack_lb]])/Table5[[#This Row],[associated enzload]]),0)</f>
        <v>27141.277792879999</v>
      </c>
      <c r="Q3058" s="1" t="str">
        <f>"'"&amp;Table5[[#This Row],[rxn]]&amp;"'"&amp;CHAR(9)&amp;Table5[[#This Row],[kapp + (slack_ub - slack_lb)/enzload]]</f>
        <v>'RXN-FACOAL80_c_FWD-rt7532_c'	27141.27779288</v>
      </c>
      <c r="R3058" s="1">
        <f>_xlfn.XLOOKUP(Table5[[#This Row],[rxn]],Table38[name],Table38[flux],0)</f>
        <v>0</v>
      </c>
      <c r="S3058" s="1">
        <f>_xlfn.XLOOKUP(SUBSTITUTE(Table5[[#This Row],[rxn]],"RXN-","ENZLOAD-"),Table38[name],Table38[flux],0)</f>
        <v>0</v>
      </c>
      <c r="T3058" s="1" t="b">
        <f>AND(Table5[[#This Row],[ENZLOAD flux in kapp-slack.gms]]=0,Table5[[#This Row],[flux in kapp-slack.gms]]&lt;&gt;0,NOT(Table5[[#This Row],[spont or unknown?]]))</f>
        <v>0</v>
      </c>
      <c r="U3058" s="1" t="b">
        <f>OR(_xlfn.TEXTAFTER(Table5[[#This Row],[rxn]],"-",-1)="SPONT",_xlfn.TEXTAFTER(Table5[[#This Row],[rxn]],"-",-1)="UNKNOWN")</f>
        <v>0</v>
      </c>
      <c r="V3058" s="1">
        <f>_xlfn.XLOOKUP(SUBSTITUTE(Table5[[#This Row],[rxn]],"RXN-","ENZLOAD-"),Table4[rxn],Table4[ub],0)</f>
        <v>0.67276787000000005</v>
      </c>
      <c r="W3058" s="1" t="b">
        <f>AND(Table5[[#This Row],[FVA ENZLOAD flux UB]]=0,Table5[[#This Row],[ENZ not made when it should be?]])</f>
        <v>0</v>
      </c>
    </row>
    <row r="3059" spans="6:23" hidden="1">
      <c r="F3059" s="1" t="s">
        <v>7946</v>
      </c>
      <c r="G3059" s="1" t="str">
        <f>_xlfn.TEXTBEFORE(Table5[[#This Row],[rxn     kapp_old        kapp_slack_ub   kapp_slack_lb]]," ")</f>
        <v>RXN-FALPDt_c_en_FWD-UNKNOWN</v>
      </c>
      <c r="H305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05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059" s="1">
        <f>_xlfn.NUMBERVALUE(_xlfn.TEXTAFTER(Table5[[#This Row],[rxn     kapp_old        kapp_slack_ub   kapp_slack_lb]]," ",-1))</f>
        <v>0</v>
      </c>
      <c r="K3059" s="1">
        <f>_xlfn.XLOOKUP(SUBSTITUTE(Table5[[#This Row],[rxn]],"RXN-","ENZLOAD-"),ENZLOAD[name],ENZLOAD[flux],0)</f>
        <v>0</v>
      </c>
      <c r="L3059" s="1" t="str">
        <f>"'"&amp;Table5[[#This Row],[rxn]]&amp;"'"&amp;CHAR(9)&amp;IF(AND(Table5[[#This Row],[kapp_slack_ub]]&lt;&gt;0,Table5[[#This Row],[kapp_old]]&lt;$F$1),$F$1,Table5[[#This Row],[kapp_old]])</f>
        <v>'RXN-FALPDt_c_en_FWD-UNKNOWN'	27141.27779288</v>
      </c>
      <c r="M3059" s="1">
        <f>_xlfn.XLOOKUP(Table5[[#This Row],[rxn]],Table3[name],Table3[flux],$F$1)</f>
        <v>27141.277792879999</v>
      </c>
      <c r="N3059" s="1" t="str">
        <f>IFERROR(Table5[[#This Row],[min flux]]/Table5[[#This Row],[associated enzload]],"")</f>
        <v/>
      </c>
      <c r="O3059" s="1">
        <f>_xlfn.NUMBERVALUE(IF(Table5[[#This Row],[flux/enzload]]="","",ABS($N$1-Table5[[#This Row],[flux/enzload]])))</f>
        <v>0</v>
      </c>
      <c r="P3059" s="1">
        <f>Table5[[#This Row],[kapp_old]]+IFERROR(((Table5[[#This Row],[kapp_slack_ub]]-Table5[[#This Row],[kapp_slack_lb]])/Table5[[#This Row],[associated enzload]]),0)</f>
        <v>27141.277792879999</v>
      </c>
      <c r="Q3059" s="1" t="str">
        <f>"'"&amp;Table5[[#This Row],[rxn]]&amp;"'"&amp;CHAR(9)&amp;Table5[[#This Row],[kapp + (slack_ub - slack_lb)/enzload]]</f>
        <v>'RXN-FALPDt_c_en_FWD-UNKNOWN'	27141.27779288</v>
      </c>
      <c r="R3059" s="1">
        <f>_xlfn.XLOOKUP(Table5[[#This Row],[rxn]],Table38[name],Table38[flux],0)</f>
        <v>0</v>
      </c>
      <c r="S3059" s="1">
        <f>_xlfn.XLOOKUP(SUBSTITUTE(Table5[[#This Row],[rxn]],"RXN-","ENZLOAD-"),Table38[name],Table38[flux],0)</f>
        <v>0</v>
      </c>
      <c r="T3059" s="1" t="b">
        <f>AND(Table5[[#This Row],[ENZLOAD flux in kapp-slack.gms]]=0,Table5[[#This Row],[flux in kapp-slack.gms]]&lt;&gt;0,NOT(Table5[[#This Row],[spont or unknown?]]))</f>
        <v>0</v>
      </c>
      <c r="U3059" s="1" t="b">
        <f>OR(_xlfn.TEXTAFTER(Table5[[#This Row],[rxn]],"-",-1)="SPONT",_xlfn.TEXTAFTER(Table5[[#This Row],[rxn]],"-",-1)="UNKNOWN")</f>
        <v>1</v>
      </c>
      <c r="V3059" s="1">
        <f>_xlfn.XLOOKUP(SUBSTITUTE(Table5[[#This Row],[rxn]],"RXN-","ENZLOAD-"),Table4[rxn],Table4[ub],0)</f>
        <v>0</v>
      </c>
      <c r="W3059" s="1" t="b">
        <f>AND(Table5[[#This Row],[FVA ENZLOAD flux UB]]=0,Table5[[#This Row],[ENZ not made when it should be?]])</f>
        <v>0</v>
      </c>
    </row>
    <row r="3060" spans="6:23" hidden="1">
      <c r="F3060" s="1" t="s">
        <v>7947</v>
      </c>
      <c r="G3060" s="1" t="str">
        <f>_xlfn.TEXTBEFORE(Table5[[#This Row],[rxn     kapp_old        kapp_slack_ub   kapp_slack_lb]]," ")</f>
        <v>RXN-FALPDt_c_en_REV-UNKNOWN</v>
      </c>
      <c r="H306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06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060" s="1">
        <f>_xlfn.NUMBERVALUE(_xlfn.TEXTAFTER(Table5[[#This Row],[rxn     kapp_old        kapp_slack_ub   kapp_slack_lb]]," ",-1))</f>
        <v>0</v>
      </c>
      <c r="K3060" s="1">
        <f>_xlfn.XLOOKUP(SUBSTITUTE(Table5[[#This Row],[rxn]],"RXN-","ENZLOAD-"),ENZLOAD[name],ENZLOAD[flux],0)</f>
        <v>0</v>
      </c>
      <c r="L3060" s="1" t="str">
        <f>"'"&amp;Table5[[#This Row],[rxn]]&amp;"'"&amp;CHAR(9)&amp;IF(AND(Table5[[#This Row],[kapp_slack_ub]]&lt;&gt;0,Table5[[#This Row],[kapp_old]]&lt;$F$1),$F$1,Table5[[#This Row],[kapp_old]])</f>
        <v>'RXN-FALPDt_c_en_REV-UNKNOWN'	27141.27779288</v>
      </c>
      <c r="M3060" s="1">
        <f>_xlfn.XLOOKUP(Table5[[#This Row],[rxn]],Table3[name],Table3[flux],$F$1)</f>
        <v>27141.277792879999</v>
      </c>
      <c r="N3060" s="1" t="str">
        <f>IFERROR(Table5[[#This Row],[min flux]]/Table5[[#This Row],[associated enzload]],"")</f>
        <v/>
      </c>
      <c r="O3060" s="1">
        <f>_xlfn.NUMBERVALUE(IF(Table5[[#This Row],[flux/enzload]]="","",ABS($N$1-Table5[[#This Row],[flux/enzload]])))</f>
        <v>0</v>
      </c>
      <c r="P3060" s="1">
        <f>Table5[[#This Row],[kapp_old]]+IFERROR(((Table5[[#This Row],[kapp_slack_ub]]-Table5[[#This Row],[kapp_slack_lb]])/Table5[[#This Row],[associated enzload]]),0)</f>
        <v>27141.277792879999</v>
      </c>
      <c r="Q3060" s="1" t="str">
        <f>"'"&amp;Table5[[#This Row],[rxn]]&amp;"'"&amp;CHAR(9)&amp;Table5[[#This Row],[kapp + (slack_ub - slack_lb)/enzload]]</f>
        <v>'RXN-FALPDt_c_en_REV-UNKNOWN'	27141.27779288</v>
      </c>
      <c r="R3060" s="1">
        <f>_xlfn.XLOOKUP(Table5[[#This Row],[rxn]],Table38[name],Table38[flux],0)</f>
        <v>0</v>
      </c>
      <c r="S3060" s="1">
        <f>_xlfn.XLOOKUP(SUBSTITUTE(Table5[[#This Row],[rxn]],"RXN-","ENZLOAD-"),Table38[name],Table38[flux],0)</f>
        <v>0</v>
      </c>
      <c r="T3060" s="1" t="b">
        <f>AND(Table5[[#This Row],[ENZLOAD flux in kapp-slack.gms]]=0,Table5[[#This Row],[flux in kapp-slack.gms]]&lt;&gt;0,NOT(Table5[[#This Row],[spont or unknown?]]))</f>
        <v>0</v>
      </c>
      <c r="U3060" s="1" t="b">
        <f>OR(_xlfn.TEXTAFTER(Table5[[#This Row],[rxn]],"-",-1)="SPONT",_xlfn.TEXTAFTER(Table5[[#This Row],[rxn]],"-",-1)="UNKNOWN")</f>
        <v>1</v>
      </c>
      <c r="V3060" s="1">
        <f>_xlfn.XLOOKUP(SUBSTITUTE(Table5[[#This Row],[rxn]],"RXN-","ENZLOAD-"),Table4[rxn],Table4[ub],0)</f>
        <v>0</v>
      </c>
      <c r="W3060" s="1" t="b">
        <f>AND(Table5[[#This Row],[FVA ENZLOAD flux UB]]=0,Table5[[#This Row],[ENZ not made when it should be?]])</f>
        <v>0</v>
      </c>
    </row>
    <row r="3061" spans="6:23" hidden="1">
      <c r="F3061" s="1" t="s">
        <v>7948</v>
      </c>
      <c r="G3061" s="1" t="str">
        <f>_xlfn.TEXTBEFORE(Table5[[#This Row],[rxn     kapp_old        kapp_slack_ub   kapp_slack_lb]]," ")</f>
        <v>RXN-FALPDt_c_l_FWD-UNKNOWN</v>
      </c>
      <c r="H306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06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061" s="1">
        <f>_xlfn.NUMBERVALUE(_xlfn.TEXTAFTER(Table5[[#This Row],[rxn     kapp_old        kapp_slack_ub   kapp_slack_lb]]," ",-1))</f>
        <v>0</v>
      </c>
      <c r="K3061" s="1">
        <f>_xlfn.XLOOKUP(SUBSTITUTE(Table5[[#This Row],[rxn]],"RXN-","ENZLOAD-"),ENZLOAD[name],ENZLOAD[flux],0)</f>
        <v>0</v>
      </c>
      <c r="L3061" s="1" t="str">
        <f>"'"&amp;Table5[[#This Row],[rxn]]&amp;"'"&amp;CHAR(9)&amp;IF(AND(Table5[[#This Row],[kapp_slack_ub]]&lt;&gt;0,Table5[[#This Row],[kapp_old]]&lt;$F$1),$F$1,Table5[[#This Row],[kapp_old]])</f>
        <v>'RXN-FALPDt_c_l_FWD-UNKNOWN'	27141.27779288</v>
      </c>
      <c r="M3061" s="1">
        <f>_xlfn.XLOOKUP(Table5[[#This Row],[rxn]],Table3[name],Table3[flux],$F$1)</f>
        <v>27141.277792879999</v>
      </c>
      <c r="N3061" s="1" t="str">
        <f>IFERROR(Table5[[#This Row],[min flux]]/Table5[[#This Row],[associated enzload]],"")</f>
        <v/>
      </c>
      <c r="O3061" s="1">
        <f>_xlfn.NUMBERVALUE(IF(Table5[[#This Row],[flux/enzload]]="","",ABS($N$1-Table5[[#This Row],[flux/enzload]])))</f>
        <v>0</v>
      </c>
      <c r="P3061" s="1">
        <f>Table5[[#This Row],[kapp_old]]+IFERROR(((Table5[[#This Row],[kapp_slack_ub]]-Table5[[#This Row],[kapp_slack_lb]])/Table5[[#This Row],[associated enzload]]),0)</f>
        <v>27141.277792879999</v>
      </c>
      <c r="Q3061" s="1" t="str">
        <f>"'"&amp;Table5[[#This Row],[rxn]]&amp;"'"&amp;CHAR(9)&amp;Table5[[#This Row],[kapp + (slack_ub - slack_lb)/enzload]]</f>
        <v>'RXN-FALPDt_c_l_FWD-UNKNOWN'	27141.27779288</v>
      </c>
      <c r="R3061" s="1">
        <f>_xlfn.XLOOKUP(Table5[[#This Row],[rxn]],Table38[name],Table38[flux],0)</f>
        <v>0</v>
      </c>
      <c r="S3061" s="1">
        <f>_xlfn.XLOOKUP(SUBSTITUTE(Table5[[#This Row],[rxn]],"RXN-","ENZLOAD-"),Table38[name],Table38[flux],0)</f>
        <v>0</v>
      </c>
      <c r="T3061" s="1" t="b">
        <f>AND(Table5[[#This Row],[ENZLOAD flux in kapp-slack.gms]]=0,Table5[[#This Row],[flux in kapp-slack.gms]]&lt;&gt;0,NOT(Table5[[#This Row],[spont or unknown?]]))</f>
        <v>0</v>
      </c>
      <c r="U3061" s="1" t="b">
        <f>OR(_xlfn.TEXTAFTER(Table5[[#This Row],[rxn]],"-",-1)="SPONT",_xlfn.TEXTAFTER(Table5[[#This Row],[rxn]],"-",-1)="UNKNOWN")</f>
        <v>1</v>
      </c>
      <c r="V3061" s="1">
        <f>_xlfn.XLOOKUP(SUBSTITUTE(Table5[[#This Row],[rxn]],"RXN-","ENZLOAD-"),Table4[rxn],Table4[ub],0)</f>
        <v>0</v>
      </c>
      <c r="W3061" s="1" t="b">
        <f>AND(Table5[[#This Row],[FVA ENZLOAD flux UB]]=0,Table5[[#This Row],[ENZ not made when it should be?]])</f>
        <v>0</v>
      </c>
    </row>
    <row r="3062" spans="6:23" hidden="1">
      <c r="F3062" s="1" t="s">
        <v>7949</v>
      </c>
      <c r="G3062" s="1" t="str">
        <f>_xlfn.TEXTBEFORE(Table5[[#This Row],[rxn     kapp_old        kapp_slack_ub   kapp_slack_lb]]," ")</f>
        <v>RXN-FALPDt_c_l_REV-UNKNOWN</v>
      </c>
      <c r="H306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06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062" s="1">
        <f>_xlfn.NUMBERVALUE(_xlfn.TEXTAFTER(Table5[[#This Row],[rxn     kapp_old        kapp_slack_ub   kapp_slack_lb]]," ",-1))</f>
        <v>0</v>
      </c>
      <c r="K3062" s="1">
        <f>_xlfn.XLOOKUP(SUBSTITUTE(Table5[[#This Row],[rxn]],"RXN-","ENZLOAD-"),ENZLOAD[name],ENZLOAD[flux],0)</f>
        <v>0</v>
      </c>
      <c r="L3062" s="1" t="str">
        <f>"'"&amp;Table5[[#This Row],[rxn]]&amp;"'"&amp;CHAR(9)&amp;IF(AND(Table5[[#This Row],[kapp_slack_ub]]&lt;&gt;0,Table5[[#This Row],[kapp_old]]&lt;$F$1),$F$1,Table5[[#This Row],[kapp_old]])</f>
        <v>'RXN-FALPDt_c_l_REV-UNKNOWN'	27141.27779288</v>
      </c>
      <c r="M3062" s="1">
        <f>_xlfn.XLOOKUP(Table5[[#This Row],[rxn]],Table3[name],Table3[flux],$F$1)</f>
        <v>27141.277792879999</v>
      </c>
      <c r="N3062" s="1" t="str">
        <f>IFERROR(Table5[[#This Row],[min flux]]/Table5[[#This Row],[associated enzload]],"")</f>
        <v/>
      </c>
      <c r="O3062" s="1">
        <f>_xlfn.NUMBERVALUE(IF(Table5[[#This Row],[flux/enzload]]="","",ABS($N$1-Table5[[#This Row],[flux/enzload]])))</f>
        <v>0</v>
      </c>
      <c r="P3062" s="1">
        <f>Table5[[#This Row],[kapp_old]]+IFERROR(((Table5[[#This Row],[kapp_slack_ub]]-Table5[[#This Row],[kapp_slack_lb]])/Table5[[#This Row],[associated enzload]]),0)</f>
        <v>27141.277792879999</v>
      </c>
      <c r="Q3062" s="1" t="str">
        <f>"'"&amp;Table5[[#This Row],[rxn]]&amp;"'"&amp;CHAR(9)&amp;Table5[[#This Row],[kapp + (slack_ub - slack_lb)/enzload]]</f>
        <v>'RXN-FALPDt_c_l_REV-UNKNOWN'	27141.27779288</v>
      </c>
      <c r="R3062" s="1">
        <f>_xlfn.XLOOKUP(Table5[[#This Row],[rxn]],Table38[name],Table38[flux],0)</f>
        <v>2.0002885911150001E-3</v>
      </c>
      <c r="S3062" s="1">
        <f>_xlfn.XLOOKUP(SUBSTITUTE(Table5[[#This Row],[rxn]],"RXN-","ENZLOAD-"),Table38[name],Table38[flux],0)</f>
        <v>0</v>
      </c>
      <c r="T3062" s="1" t="b">
        <f>AND(Table5[[#This Row],[ENZLOAD flux in kapp-slack.gms]]=0,Table5[[#This Row],[flux in kapp-slack.gms]]&lt;&gt;0,NOT(Table5[[#This Row],[spont or unknown?]]))</f>
        <v>0</v>
      </c>
      <c r="U3062" s="1" t="b">
        <f>OR(_xlfn.TEXTAFTER(Table5[[#This Row],[rxn]],"-",-1)="SPONT",_xlfn.TEXTAFTER(Table5[[#This Row],[rxn]],"-",-1)="UNKNOWN")</f>
        <v>1</v>
      </c>
      <c r="V3062" s="1">
        <f>_xlfn.XLOOKUP(SUBSTITUTE(Table5[[#This Row],[rxn]],"RXN-","ENZLOAD-"),Table4[rxn],Table4[ub],0)</f>
        <v>0</v>
      </c>
      <c r="W3062" s="1" t="b">
        <f>AND(Table5[[#This Row],[FVA ENZLOAD flux UB]]=0,Table5[[#This Row],[ENZ not made when it should be?]])</f>
        <v>0</v>
      </c>
    </row>
    <row r="3063" spans="6:23" hidden="1">
      <c r="F3063" s="1" t="s">
        <v>7950</v>
      </c>
      <c r="G3063" s="1" t="str">
        <f>_xlfn.TEXTBEFORE(Table5[[#This Row],[rxn     kapp_old        kapp_slack_ub   kapp_slack_lb]]," ")</f>
        <v>RXN-FALPDt_c_m_FWD-UNKNOWN</v>
      </c>
      <c r="H306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06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063" s="1">
        <f>_xlfn.NUMBERVALUE(_xlfn.TEXTAFTER(Table5[[#This Row],[rxn     kapp_old        kapp_slack_ub   kapp_slack_lb]]," ",-1))</f>
        <v>0</v>
      </c>
      <c r="K3063" s="1">
        <f>_xlfn.XLOOKUP(SUBSTITUTE(Table5[[#This Row],[rxn]],"RXN-","ENZLOAD-"),ENZLOAD[name],ENZLOAD[flux],0)</f>
        <v>0</v>
      </c>
      <c r="L3063" s="1" t="str">
        <f>"'"&amp;Table5[[#This Row],[rxn]]&amp;"'"&amp;CHAR(9)&amp;IF(AND(Table5[[#This Row],[kapp_slack_ub]]&lt;&gt;0,Table5[[#This Row],[kapp_old]]&lt;$F$1),$F$1,Table5[[#This Row],[kapp_old]])</f>
        <v>'RXN-FALPDt_c_m_FWD-UNKNOWN'	27141.27779288</v>
      </c>
      <c r="M3063" s="1">
        <f>_xlfn.XLOOKUP(Table5[[#This Row],[rxn]],Table3[name],Table3[flux],$F$1)</f>
        <v>27141.277792879999</v>
      </c>
      <c r="N3063" s="1" t="str">
        <f>IFERROR(Table5[[#This Row],[min flux]]/Table5[[#This Row],[associated enzload]],"")</f>
        <v/>
      </c>
      <c r="O3063" s="1">
        <f>_xlfn.NUMBERVALUE(IF(Table5[[#This Row],[flux/enzload]]="","",ABS($N$1-Table5[[#This Row],[flux/enzload]])))</f>
        <v>0</v>
      </c>
      <c r="P3063" s="1">
        <f>Table5[[#This Row],[kapp_old]]+IFERROR(((Table5[[#This Row],[kapp_slack_ub]]-Table5[[#This Row],[kapp_slack_lb]])/Table5[[#This Row],[associated enzload]]),0)</f>
        <v>27141.277792879999</v>
      </c>
      <c r="Q3063" s="1" t="str">
        <f>"'"&amp;Table5[[#This Row],[rxn]]&amp;"'"&amp;CHAR(9)&amp;Table5[[#This Row],[kapp + (slack_ub - slack_lb)/enzload]]</f>
        <v>'RXN-FALPDt_c_m_FWD-UNKNOWN'	27141.27779288</v>
      </c>
      <c r="R3063" s="1">
        <f>_xlfn.XLOOKUP(Table5[[#This Row],[rxn]],Table38[name],Table38[flux],0)</f>
        <v>0</v>
      </c>
      <c r="S3063" s="1">
        <f>_xlfn.XLOOKUP(SUBSTITUTE(Table5[[#This Row],[rxn]],"RXN-","ENZLOAD-"),Table38[name],Table38[flux],0)</f>
        <v>0</v>
      </c>
      <c r="T3063" s="1" t="b">
        <f>AND(Table5[[#This Row],[ENZLOAD flux in kapp-slack.gms]]=0,Table5[[#This Row],[flux in kapp-slack.gms]]&lt;&gt;0,NOT(Table5[[#This Row],[spont or unknown?]]))</f>
        <v>0</v>
      </c>
      <c r="U3063" s="1" t="b">
        <f>OR(_xlfn.TEXTAFTER(Table5[[#This Row],[rxn]],"-",-1)="SPONT",_xlfn.TEXTAFTER(Table5[[#This Row],[rxn]],"-",-1)="UNKNOWN")</f>
        <v>1</v>
      </c>
      <c r="V3063" s="1">
        <f>_xlfn.XLOOKUP(SUBSTITUTE(Table5[[#This Row],[rxn]],"RXN-","ENZLOAD-"),Table4[rxn],Table4[ub],0)</f>
        <v>0</v>
      </c>
      <c r="W3063" s="1" t="b">
        <f>AND(Table5[[#This Row],[FVA ENZLOAD flux UB]]=0,Table5[[#This Row],[ENZ not made when it should be?]])</f>
        <v>0</v>
      </c>
    </row>
    <row r="3064" spans="6:23" hidden="1">
      <c r="F3064" s="1" t="s">
        <v>7951</v>
      </c>
      <c r="G3064" s="1" t="str">
        <f>_xlfn.TEXTBEFORE(Table5[[#This Row],[rxn     kapp_old        kapp_slack_ub   kapp_slack_lb]]," ")</f>
        <v>RXN-FALPDt_c_m_REV-UNKNOWN</v>
      </c>
      <c r="H306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06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064" s="1">
        <f>_xlfn.NUMBERVALUE(_xlfn.TEXTAFTER(Table5[[#This Row],[rxn     kapp_old        kapp_slack_ub   kapp_slack_lb]]," ",-1))</f>
        <v>0</v>
      </c>
      <c r="K3064" s="1">
        <f>_xlfn.XLOOKUP(SUBSTITUTE(Table5[[#This Row],[rxn]],"RXN-","ENZLOAD-"),ENZLOAD[name],ENZLOAD[flux],0)</f>
        <v>0</v>
      </c>
      <c r="L3064" s="1" t="str">
        <f>"'"&amp;Table5[[#This Row],[rxn]]&amp;"'"&amp;CHAR(9)&amp;IF(AND(Table5[[#This Row],[kapp_slack_ub]]&lt;&gt;0,Table5[[#This Row],[kapp_old]]&lt;$F$1),$F$1,Table5[[#This Row],[kapp_old]])</f>
        <v>'RXN-FALPDt_c_m_REV-UNKNOWN'	27141.27779288</v>
      </c>
      <c r="M3064" s="1">
        <f>_xlfn.XLOOKUP(Table5[[#This Row],[rxn]],Table3[name],Table3[flux],$F$1)</f>
        <v>27141.277792879999</v>
      </c>
      <c r="N3064" s="1" t="str">
        <f>IFERROR(Table5[[#This Row],[min flux]]/Table5[[#This Row],[associated enzload]],"")</f>
        <v/>
      </c>
      <c r="O3064" s="1">
        <f>_xlfn.NUMBERVALUE(IF(Table5[[#This Row],[flux/enzload]]="","",ABS($N$1-Table5[[#This Row],[flux/enzload]])))</f>
        <v>0</v>
      </c>
      <c r="P3064" s="1">
        <f>Table5[[#This Row],[kapp_old]]+IFERROR(((Table5[[#This Row],[kapp_slack_ub]]-Table5[[#This Row],[kapp_slack_lb]])/Table5[[#This Row],[associated enzload]]),0)</f>
        <v>27141.277792879999</v>
      </c>
      <c r="Q3064" s="1" t="str">
        <f>"'"&amp;Table5[[#This Row],[rxn]]&amp;"'"&amp;CHAR(9)&amp;Table5[[#This Row],[kapp + (slack_ub - slack_lb)/enzload]]</f>
        <v>'RXN-FALPDt_c_m_REV-UNKNOWN'	27141.27779288</v>
      </c>
      <c r="R3064" s="1">
        <f>_xlfn.XLOOKUP(Table5[[#This Row],[rxn]],Table38[name],Table38[flux],0)</f>
        <v>0</v>
      </c>
      <c r="S3064" s="1">
        <f>_xlfn.XLOOKUP(SUBSTITUTE(Table5[[#This Row],[rxn]],"RXN-","ENZLOAD-"),Table38[name],Table38[flux],0)</f>
        <v>0</v>
      </c>
      <c r="T3064" s="1" t="b">
        <f>AND(Table5[[#This Row],[ENZLOAD flux in kapp-slack.gms]]=0,Table5[[#This Row],[flux in kapp-slack.gms]]&lt;&gt;0,NOT(Table5[[#This Row],[spont or unknown?]]))</f>
        <v>0</v>
      </c>
      <c r="U3064" s="1" t="b">
        <f>OR(_xlfn.TEXTAFTER(Table5[[#This Row],[rxn]],"-",-1)="SPONT",_xlfn.TEXTAFTER(Table5[[#This Row],[rxn]],"-",-1)="UNKNOWN")</f>
        <v>1</v>
      </c>
      <c r="V3064" s="1">
        <f>_xlfn.XLOOKUP(SUBSTITUTE(Table5[[#This Row],[rxn]],"RXN-","ENZLOAD-"),Table4[rxn],Table4[ub],0)</f>
        <v>0</v>
      </c>
      <c r="W3064" s="1" t="b">
        <f>AND(Table5[[#This Row],[FVA ENZLOAD flux UB]]=0,Table5[[#This Row],[ENZ not made when it should be?]])</f>
        <v>0</v>
      </c>
    </row>
    <row r="3065" spans="6:23" hidden="1">
      <c r="F3065" s="1" t="s">
        <v>7952</v>
      </c>
      <c r="G3065" s="1" t="str">
        <f>_xlfn.TEXTBEFORE(Table5[[#This Row],[rxn     kapp_old        kapp_slack_ub   kapp_slack_lb]]," ")</f>
        <v>RXN-FALPDt_c_mm_FWD-UNKNOWN</v>
      </c>
      <c r="H306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06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065" s="1">
        <f>_xlfn.NUMBERVALUE(_xlfn.TEXTAFTER(Table5[[#This Row],[rxn     kapp_old        kapp_slack_ub   kapp_slack_lb]]," ",-1))</f>
        <v>0</v>
      </c>
      <c r="K3065" s="1">
        <f>_xlfn.XLOOKUP(SUBSTITUTE(Table5[[#This Row],[rxn]],"RXN-","ENZLOAD-"),ENZLOAD[name],ENZLOAD[flux],0)</f>
        <v>0</v>
      </c>
      <c r="L3065" s="1" t="str">
        <f>"'"&amp;Table5[[#This Row],[rxn]]&amp;"'"&amp;CHAR(9)&amp;IF(AND(Table5[[#This Row],[kapp_slack_ub]]&lt;&gt;0,Table5[[#This Row],[kapp_old]]&lt;$F$1),$F$1,Table5[[#This Row],[kapp_old]])</f>
        <v>'RXN-FALPDt_c_mm_FWD-UNKNOWN'	27141.27779288</v>
      </c>
      <c r="M3065" s="1">
        <f>_xlfn.XLOOKUP(Table5[[#This Row],[rxn]],Table3[name],Table3[flux],$F$1)</f>
        <v>27141.277792879999</v>
      </c>
      <c r="N3065" s="1" t="str">
        <f>IFERROR(Table5[[#This Row],[min flux]]/Table5[[#This Row],[associated enzload]],"")</f>
        <v/>
      </c>
      <c r="O3065" s="1">
        <f>_xlfn.NUMBERVALUE(IF(Table5[[#This Row],[flux/enzload]]="","",ABS($N$1-Table5[[#This Row],[flux/enzload]])))</f>
        <v>0</v>
      </c>
      <c r="P3065" s="1">
        <f>Table5[[#This Row],[kapp_old]]+IFERROR(((Table5[[#This Row],[kapp_slack_ub]]-Table5[[#This Row],[kapp_slack_lb]])/Table5[[#This Row],[associated enzload]]),0)</f>
        <v>27141.277792879999</v>
      </c>
      <c r="Q3065" s="1" t="str">
        <f>"'"&amp;Table5[[#This Row],[rxn]]&amp;"'"&amp;CHAR(9)&amp;Table5[[#This Row],[kapp + (slack_ub - slack_lb)/enzload]]</f>
        <v>'RXN-FALPDt_c_mm_FWD-UNKNOWN'	27141.27779288</v>
      </c>
      <c r="R3065" s="1">
        <f>_xlfn.XLOOKUP(Table5[[#This Row],[rxn]],Table38[name],Table38[flux],0)</f>
        <v>0</v>
      </c>
      <c r="S3065" s="1">
        <f>_xlfn.XLOOKUP(SUBSTITUTE(Table5[[#This Row],[rxn]],"RXN-","ENZLOAD-"),Table38[name],Table38[flux],0)</f>
        <v>0</v>
      </c>
      <c r="T3065" s="1" t="b">
        <f>AND(Table5[[#This Row],[ENZLOAD flux in kapp-slack.gms]]=0,Table5[[#This Row],[flux in kapp-slack.gms]]&lt;&gt;0,NOT(Table5[[#This Row],[spont or unknown?]]))</f>
        <v>0</v>
      </c>
      <c r="U3065" s="1" t="b">
        <f>OR(_xlfn.TEXTAFTER(Table5[[#This Row],[rxn]],"-",-1)="SPONT",_xlfn.TEXTAFTER(Table5[[#This Row],[rxn]],"-",-1)="UNKNOWN")</f>
        <v>1</v>
      </c>
      <c r="V3065" s="1">
        <f>_xlfn.XLOOKUP(SUBSTITUTE(Table5[[#This Row],[rxn]],"RXN-","ENZLOAD-"),Table4[rxn],Table4[ub],0)</f>
        <v>0</v>
      </c>
      <c r="W3065" s="1" t="b">
        <f>AND(Table5[[#This Row],[FVA ENZLOAD flux UB]]=0,Table5[[#This Row],[ENZ not made when it should be?]])</f>
        <v>0</v>
      </c>
    </row>
    <row r="3066" spans="6:23" hidden="1">
      <c r="F3066" s="1" t="s">
        <v>7953</v>
      </c>
      <c r="G3066" s="1" t="str">
        <f>_xlfn.TEXTBEFORE(Table5[[#This Row],[rxn     kapp_old        kapp_slack_ub   kapp_slack_lb]]," ")</f>
        <v>RXN-FALPDt_c_mm_REV-UNKNOWN</v>
      </c>
      <c r="H306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06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066" s="1">
        <f>_xlfn.NUMBERVALUE(_xlfn.TEXTAFTER(Table5[[#This Row],[rxn     kapp_old        kapp_slack_ub   kapp_slack_lb]]," ",-1))</f>
        <v>0</v>
      </c>
      <c r="K3066" s="1">
        <f>_xlfn.XLOOKUP(SUBSTITUTE(Table5[[#This Row],[rxn]],"RXN-","ENZLOAD-"),ENZLOAD[name],ENZLOAD[flux],0)</f>
        <v>0</v>
      </c>
      <c r="L3066" s="1" t="str">
        <f>"'"&amp;Table5[[#This Row],[rxn]]&amp;"'"&amp;CHAR(9)&amp;IF(AND(Table5[[#This Row],[kapp_slack_ub]]&lt;&gt;0,Table5[[#This Row],[kapp_old]]&lt;$F$1),$F$1,Table5[[#This Row],[kapp_old]])</f>
        <v>'RXN-FALPDt_c_mm_REV-UNKNOWN'	27141.27779288</v>
      </c>
      <c r="M3066" s="1">
        <f>_xlfn.XLOOKUP(Table5[[#This Row],[rxn]],Table3[name],Table3[flux],$F$1)</f>
        <v>27141.277792879999</v>
      </c>
      <c r="N3066" s="1" t="str">
        <f>IFERROR(Table5[[#This Row],[min flux]]/Table5[[#This Row],[associated enzload]],"")</f>
        <v/>
      </c>
      <c r="O3066" s="1">
        <f>_xlfn.NUMBERVALUE(IF(Table5[[#This Row],[flux/enzload]]="","",ABS($N$1-Table5[[#This Row],[flux/enzload]])))</f>
        <v>0</v>
      </c>
      <c r="P3066" s="1">
        <f>Table5[[#This Row],[kapp_old]]+IFERROR(((Table5[[#This Row],[kapp_slack_ub]]-Table5[[#This Row],[kapp_slack_lb]])/Table5[[#This Row],[associated enzload]]),0)</f>
        <v>27141.277792879999</v>
      </c>
      <c r="Q3066" s="1" t="str">
        <f>"'"&amp;Table5[[#This Row],[rxn]]&amp;"'"&amp;CHAR(9)&amp;Table5[[#This Row],[kapp + (slack_ub - slack_lb)/enzload]]</f>
        <v>'RXN-FALPDt_c_mm_REV-UNKNOWN'	27141.27779288</v>
      </c>
      <c r="R3066" s="1">
        <f>_xlfn.XLOOKUP(Table5[[#This Row],[rxn]],Table38[name],Table38[flux],0)</f>
        <v>0</v>
      </c>
      <c r="S3066" s="1">
        <f>_xlfn.XLOOKUP(SUBSTITUTE(Table5[[#This Row],[rxn]],"RXN-","ENZLOAD-"),Table38[name],Table38[flux],0)</f>
        <v>0</v>
      </c>
      <c r="T3066" s="1" t="b">
        <f>AND(Table5[[#This Row],[ENZLOAD flux in kapp-slack.gms]]=0,Table5[[#This Row],[flux in kapp-slack.gms]]&lt;&gt;0,NOT(Table5[[#This Row],[spont or unknown?]]))</f>
        <v>0</v>
      </c>
      <c r="U3066" s="1" t="b">
        <f>OR(_xlfn.TEXTAFTER(Table5[[#This Row],[rxn]],"-",-1)="SPONT",_xlfn.TEXTAFTER(Table5[[#This Row],[rxn]],"-",-1)="UNKNOWN")</f>
        <v>1</v>
      </c>
      <c r="V3066" s="1">
        <f>_xlfn.XLOOKUP(SUBSTITUTE(Table5[[#This Row],[rxn]],"RXN-","ENZLOAD-"),Table4[rxn],Table4[ub],0)</f>
        <v>0</v>
      </c>
      <c r="W3066" s="1" t="b">
        <f>AND(Table5[[#This Row],[FVA ENZLOAD flux UB]]=0,Table5[[#This Row],[ENZ not made when it should be?]])</f>
        <v>0</v>
      </c>
    </row>
    <row r="3067" spans="6:23" hidden="1">
      <c r="F3067" s="1" t="s">
        <v>7954</v>
      </c>
      <c r="G3067" s="1" t="str">
        <f>_xlfn.TEXTBEFORE(Table5[[#This Row],[rxn     kapp_old        kapp_slack_ub   kapp_slack_lb]]," ")</f>
        <v>RXN-FALPDt_c_rm_FWD-UNKNOWN</v>
      </c>
      <c r="H306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06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067" s="1">
        <f>_xlfn.NUMBERVALUE(_xlfn.TEXTAFTER(Table5[[#This Row],[rxn     kapp_old        kapp_slack_ub   kapp_slack_lb]]," ",-1))</f>
        <v>0</v>
      </c>
      <c r="K3067" s="1">
        <f>_xlfn.XLOOKUP(SUBSTITUTE(Table5[[#This Row],[rxn]],"RXN-","ENZLOAD-"),ENZLOAD[name],ENZLOAD[flux],0)</f>
        <v>0</v>
      </c>
      <c r="L3067" s="1" t="str">
        <f>"'"&amp;Table5[[#This Row],[rxn]]&amp;"'"&amp;CHAR(9)&amp;IF(AND(Table5[[#This Row],[kapp_slack_ub]]&lt;&gt;0,Table5[[#This Row],[kapp_old]]&lt;$F$1),$F$1,Table5[[#This Row],[kapp_old]])</f>
        <v>'RXN-FALPDt_c_rm_FWD-UNKNOWN'	27141.27779288</v>
      </c>
      <c r="M3067" s="1">
        <f>_xlfn.XLOOKUP(Table5[[#This Row],[rxn]],Table3[name],Table3[flux],$F$1)</f>
        <v>27141.277792879999</v>
      </c>
      <c r="N3067" s="1" t="str">
        <f>IFERROR(Table5[[#This Row],[min flux]]/Table5[[#This Row],[associated enzload]],"")</f>
        <v/>
      </c>
      <c r="O3067" s="1">
        <f>_xlfn.NUMBERVALUE(IF(Table5[[#This Row],[flux/enzload]]="","",ABS($N$1-Table5[[#This Row],[flux/enzload]])))</f>
        <v>0</v>
      </c>
      <c r="P3067" s="1">
        <f>Table5[[#This Row],[kapp_old]]+IFERROR(((Table5[[#This Row],[kapp_slack_ub]]-Table5[[#This Row],[kapp_slack_lb]])/Table5[[#This Row],[associated enzload]]),0)</f>
        <v>27141.277792879999</v>
      </c>
      <c r="Q3067" s="1" t="str">
        <f>"'"&amp;Table5[[#This Row],[rxn]]&amp;"'"&amp;CHAR(9)&amp;Table5[[#This Row],[kapp + (slack_ub - slack_lb)/enzload]]</f>
        <v>'RXN-FALPDt_c_rm_FWD-UNKNOWN'	27141.27779288</v>
      </c>
      <c r="R3067" s="1">
        <f>_xlfn.XLOOKUP(Table5[[#This Row],[rxn]],Table38[name],Table38[flux],0)</f>
        <v>5.6002187894799995E-4</v>
      </c>
      <c r="S3067" s="1">
        <f>_xlfn.XLOOKUP(SUBSTITUTE(Table5[[#This Row],[rxn]],"RXN-","ENZLOAD-"),Table38[name],Table38[flux],0)</f>
        <v>0</v>
      </c>
      <c r="T3067" s="1" t="b">
        <f>AND(Table5[[#This Row],[ENZLOAD flux in kapp-slack.gms]]=0,Table5[[#This Row],[flux in kapp-slack.gms]]&lt;&gt;0,NOT(Table5[[#This Row],[spont or unknown?]]))</f>
        <v>0</v>
      </c>
      <c r="U3067" s="1" t="b">
        <f>OR(_xlfn.TEXTAFTER(Table5[[#This Row],[rxn]],"-",-1)="SPONT",_xlfn.TEXTAFTER(Table5[[#This Row],[rxn]],"-",-1)="UNKNOWN")</f>
        <v>1</v>
      </c>
      <c r="V3067" s="1">
        <f>_xlfn.XLOOKUP(SUBSTITUTE(Table5[[#This Row],[rxn]],"RXN-","ENZLOAD-"),Table4[rxn],Table4[ub],0)</f>
        <v>0</v>
      </c>
      <c r="W3067" s="1" t="b">
        <f>AND(Table5[[#This Row],[FVA ENZLOAD flux UB]]=0,Table5[[#This Row],[ENZ not made when it should be?]])</f>
        <v>0</v>
      </c>
    </row>
    <row r="3068" spans="6:23" hidden="1">
      <c r="F3068" s="1" t="s">
        <v>7955</v>
      </c>
      <c r="G3068" s="1" t="str">
        <f>_xlfn.TEXTBEFORE(Table5[[#This Row],[rxn     kapp_old        kapp_slack_ub   kapp_slack_lb]]," ")</f>
        <v>RXN-FALPDt_c_rm_REV-UNKNOWN</v>
      </c>
      <c r="H306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06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068" s="1">
        <f>_xlfn.NUMBERVALUE(_xlfn.TEXTAFTER(Table5[[#This Row],[rxn     kapp_old        kapp_slack_ub   kapp_slack_lb]]," ",-1))</f>
        <v>0</v>
      </c>
      <c r="K3068" s="1">
        <f>_xlfn.XLOOKUP(SUBSTITUTE(Table5[[#This Row],[rxn]],"RXN-","ENZLOAD-"),ENZLOAD[name],ENZLOAD[flux],0)</f>
        <v>0</v>
      </c>
      <c r="L3068" s="1" t="str">
        <f>"'"&amp;Table5[[#This Row],[rxn]]&amp;"'"&amp;CHAR(9)&amp;IF(AND(Table5[[#This Row],[kapp_slack_ub]]&lt;&gt;0,Table5[[#This Row],[kapp_old]]&lt;$F$1),$F$1,Table5[[#This Row],[kapp_old]])</f>
        <v>'RXN-FALPDt_c_rm_REV-UNKNOWN'	27141.27779288</v>
      </c>
      <c r="M3068" s="1">
        <f>_xlfn.XLOOKUP(Table5[[#This Row],[rxn]],Table3[name],Table3[flux],$F$1)</f>
        <v>1.2997891652129299E-3</v>
      </c>
      <c r="N3068" s="1" t="str">
        <f>IFERROR(Table5[[#This Row],[min flux]]/Table5[[#This Row],[associated enzload]],"")</f>
        <v/>
      </c>
      <c r="O3068" s="1">
        <f>_xlfn.NUMBERVALUE(IF(Table5[[#This Row],[flux/enzload]]="","",ABS($N$1-Table5[[#This Row],[flux/enzload]])))</f>
        <v>0</v>
      </c>
      <c r="P3068" s="1">
        <f>Table5[[#This Row],[kapp_old]]+IFERROR(((Table5[[#This Row],[kapp_slack_ub]]-Table5[[#This Row],[kapp_slack_lb]])/Table5[[#This Row],[associated enzload]]),0)</f>
        <v>27141.277792879999</v>
      </c>
      <c r="Q3068" s="1" t="str">
        <f>"'"&amp;Table5[[#This Row],[rxn]]&amp;"'"&amp;CHAR(9)&amp;Table5[[#This Row],[kapp + (slack_ub - slack_lb)/enzload]]</f>
        <v>'RXN-FALPDt_c_rm_REV-UNKNOWN'	27141.27779288</v>
      </c>
      <c r="R3068" s="1">
        <f>_xlfn.XLOOKUP(Table5[[#This Row],[rxn]],Table38[name],Table38[flux],0)</f>
        <v>0</v>
      </c>
      <c r="S3068" s="1">
        <f>_xlfn.XLOOKUP(SUBSTITUTE(Table5[[#This Row],[rxn]],"RXN-","ENZLOAD-"),Table38[name],Table38[flux],0)</f>
        <v>0</v>
      </c>
      <c r="T3068" s="1" t="b">
        <f>AND(Table5[[#This Row],[ENZLOAD flux in kapp-slack.gms]]=0,Table5[[#This Row],[flux in kapp-slack.gms]]&lt;&gt;0,NOT(Table5[[#This Row],[spont or unknown?]]))</f>
        <v>0</v>
      </c>
      <c r="U3068" s="1" t="b">
        <f>OR(_xlfn.TEXTAFTER(Table5[[#This Row],[rxn]],"-",-1)="SPONT",_xlfn.TEXTAFTER(Table5[[#This Row],[rxn]],"-",-1)="UNKNOWN")</f>
        <v>1</v>
      </c>
      <c r="V3068" s="1">
        <f>_xlfn.XLOOKUP(SUBSTITUTE(Table5[[#This Row],[rxn]],"RXN-","ENZLOAD-"),Table4[rxn],Table4[ub],0)</f>
        <v>0</v>
      </c>
      <c r="W3068" s="1" t="b">
        <f>AND(Table5[[#This Row],[FVA ENZLOAD flux UB]]=0,Table5[[#This Row],[ENZ not made when it should be?]])</f>
        <v>0</v>
      </c>
    </row>
    <row r="3069" spans="6:23" hidden="1">
      <c r="F3069" s="1" t="s">
        <v>7966</v>
      </c>
      <c r="G3069" s="1" t="str">
        <f>_xlfn.TEXTBEFORE(Table5[[#This Row],[rxn     kapp_old        kapp_slack_ub   kapp_slack_lb]]," ")</f>
        <v>RXN-FDH_c_FWD-rt3584</v>
      </c>
      <c r="H306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06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069" s="1">
        <f>_xlfn.NUMBERVALUE(_xlfn.TEXTAFTER(Table5[[#This Row],[rxn     kapp_old        kapp_slack_ub   kapp_slack_lb]]," ",-1))</f>
        <v>0</v>
      </c>
      <c r="K3069" s="1">
        <f>_xlfn.XLOOKUP(SUBSTITUTE(Table5[[#This Row],[rxn]],"RXN-","ENZLOAD-"),ENZLOAD[name],ENZLOAD[flux],0)</f>
        <v>0</v>
      </c>
      <c r="L3069" s="1" t="str">
        <f>"'"&amp;Table5[[#This Row],[rxn]]&amp;"'"&amp;CHAR(9)&amp;IF(AND(Table5[[#This Row],[kapp_slack_ub]]&lt;&gt;0,Table5[[#This Row],[kapp_old]]&lt;$F$1),$F$1,Table5[[#This Row],[kapp_old]])</f>
        <v>'RXN-FDH_c_FWD-rt3584'	27141.27779288</v>
      </c>
      <c r="M3069" s="1">
        <f>_xlfn.XLOOKUP(Table5[[#This Row],[rxn]],Table3[name],Table3[flux],$F$1)</f>
        <v>27141.277792879999</v>
      </c>
      <c r="N3069" s="1" t="str">
        <f>IFERROR(Table5[[#This Row],[min flux]]/Table5[[#This Row],[associated enzload]],"")</f>
        <v/>
      </c>
      <c r="O3069" s="1">
        <f>_xlfn.NUMBERVALUE(IF(Table5[[#This Row],[flux/enzload]]="","",ABS($N$1-Table5[[#This Row],[flux/enzload]])))</f>
        <v>0</v>
      </c>
      <c r="P3069" s="1">
        <f>Table5[[#This Row],[kapp_old]]+IFERROR(((Table5[[#This Row],[kapp_slack_ub]]-Table5[[#This Row],[kapp_slack_lb]])/Table5[[#This Row],[associated enzload]]),0)</f>
        <v>27141.277792879999</v>
      </c>
      <c r="Q3069" s="1" t="str">
        <f>"'"&amp;Table5[[#This Row],[rxn]]&amp;"'"&amp;CHAR(9)&amp;Table5[[#This Row],[kapp + (slack_ub - slack_lb)/enzload]]</f>
        <v>'RXN-FDH_c_FWD-rt3584'	27141.27779288</v>
      </c>
      <c r="R3069" s="1">
        <f>_xlfn.XLOOKUP(Table5[[#This Row],[rxn]],Table38[name],Table38[flux],0)</f>
        <v>6.1397142846677397</v>
      </c>
      <c r="S3069" s="1">
        <f>_xlfn.XLOOKUP(SUBSTITUTE(Table5[[#This Row],[rxn]],"RXN-","ENZLOAD-"),Table38[name],Table38[flux],0)</f>
        <v>8.7448760489E-5</v>
      </c>
      <c r="T3069" s="1" t="b">
        <f>AND(Table5[[#This Row],[ENZLOAD flux in kapp-slack.gms]]=0,Table5[[#This Row],[flux in kapp-slack.gms]]&lt;&gt;0,NOT(Table5[[#This Row],[spont or unknown?]]))</f>
        <v>0</v>
      </c>
      <c r="U3069" s="1" t="b">
        <f>OR(_xlfn.TEXTAFTER(Table5[[#This Row],[rxn]],"-",-1)="SPONT",_xlfn.TEXTAFTER(Table5[[#This Row],[rxn]],"-",-1)="UNKNOWN")</f>
        <v>0</v>
      </c>
      <c r="V3069" s="1">
        <f>_xlfn.XLOOKUP(SUBSTITUTE(Table5[[#This Row],[rxn]],"RXN-","ENZLOAD-"),Table4[rxn],Table4[ub],0)</f>
        <v>0.54717863</v>
      </c>
      <c r="W3069" s="1" t="b">
        <f>AND(Table5[[#This Row],[FVA ENZLOAD flux UB]]=0,Table5[[#This Row],[ENZ not made when it should be?]])</f>
        <v>0</v>
      </c>
    </row>
    <row r="3070" spans="6:23" hidden="1">
      <c r="F3070" s="1" t="s">
        <v>7968</v>
      </c>
      <c r="G3070" s="1" t="str">
        <f>_xlfn.TEXTBEFORE(Table5[[#This Row],[rxn     kapp_old        kapp_slack_ub   kapp_slack_lb]]," ")</f>
        <v>RXN-FE2t_c_e_FWD-rt2087</v>
      </c>
      <c r="H307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07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070" s="1">
        <f>_xlfn.NUMBERVALUE(_xlfn.TEXTAFTER(Table5[[#This Row],[rxn     kapp_old        kapp_slack_ub   kapp_slack_lb]]," ",-1))</f>
        <v>0</v>
      </c>
      <c r="K3070" s="1">
        <f>_xlfn.XLOOKUP(SUBSTITUTE(Table5[[#This Row],[rxn]],"RXN-","ENZLOAD-"),ENZLOAD[name],ENZLOAD[flux],0)</f>
        <v>0</v>
      </c>
      <c r="L3070" s="1" t="str">
        <f>"'"&amp;Table5[[#This Row],[rxn]]&amp;"'"&amp;CHAR(9)&amp;IF(AND(Table5[[#This Row],[kapp_slack_ub]]&lt;&gt;0,Table5[[#This Row],[kapp_old]]&lt;$F$1),$F$1,Table5[[#This Row],[kapp_old]])</f>
        <v>'RXN-FE2t_c_e_FWD-rt2087'	27141.27779288</v>
      </c>
      <c r="M3070" s="1">
        <f>_xlfn.XLOOKUP(Table5[[#This Row],[rxn]],Table3[name],Table3[flux],$F$1)</f>
        <v>27141.277792879999</v>
      </c>
      <c r="N3070" s="1" t="str">
        <f>IFERROR(Table5[[#This Row],[min flux]]/Table5[[#This Row],[associated enzload]],"")</f>
        <v/>
      </c>
      <c r="O3070" s="1">
        <f>_xlfn.NUMBERVALUE(IF(Table5[[#This Row],[flux/enzload]]="","",ABS($N$1-Table5[[#This Row],[flux/enzload]])))</f>
        <v>0</v>
      </c>
      <c r="P3070" s="1">
        <f>Table5[[#This Row],[kapp_old]]+IFERROR(((Table5[[#This Row],[kapp_slack_ub]]-Table5[[#This Row],[kapp_slack_lb]])/Table5[[#This Row],[associated enzload]]),0)</f>
        <v>27141.277792879999</v>
      </c>
      <c r="Q3070" s="1" t="str">
        <f>"'"&amp;Table5[[#This Row],[rxn]]&amp;"'"&amp;CHAR(9)&amp;Table5[[#This Row],[kapp + (slack_ub - slack_lb)/enzload]]</f>
        <v>'RXN-FE2t_c_e_FWD-rt2087'	27141.27779288</v>
      </c>
      <c r="R3070" s="1">
        <f>_xlfn.XLOOKUP(Table5[[#This Row],[rxn]],Table38[name],Table38[flux],0)</f>
        <v>3.0120677288599998E-4</v>
      </c>
      <c r="S3070" s="1">
        <f>_xlfn.XLOOKUP(SUBSTITUTE(Table5[[#This Row],[rxn]],"RXN-","ENZLOAD-"),Table38[name],Table38[flux],0)</f>
        <v>4.2901280000000001E-9</v>
      </c>
      <c r="T3070" s="1" t="b">
        <f>AND(Table5[[#This Row],[ENZLOAD flux in kapp-slack.gms]]=0,Table5[[#This Row],[flux in kapp-slack.gms]]&lt;&gt;0,NOT(Table5[[#This Row],[spont or unknown?]]))</f>
        <v>0</v>
      </c>
      <c r="U3070" s="1" t="b">
        <f>OR(_xlfn.TEXTAFTER(Table5[[#This Row],[rxn]],"-",-1)="SPONT",_xlfn.TEXTAFTER(Table5[[#This Row],[rxn]],"-",-1)="UNKNOWN")</f>
        <v>0</v>
      </c>
      <c r="V3070" s="1">
        <f>_xlfn.XLOOKUP(SUBSTITUTE(Table5[[#This Row],[rxn]],"RXN-","ENZLOAD-"),Table4[rxn],Table4[ub],0)</f>
        <v>0.69549483999999995</v>
      </c>
      <c r="W3070" s="1" t="b">
        <f>AND(Table5[[#This Row],[FVA ENZLOAD flux UB]]=0,Table5[[#This Row],[ENZ not made when it should be?]])</f>
        <v>0</v>
      </c>
    </row>
    <row r="3071" spans="6:23" hidden="1">
      <c r="F3071" s="1" t="s">
        <v>7969</v>
      </c>
      <c r="G3071" s="1" t="str">
        <f>_xlfn.TEXTBEFORE(Table5[[#This Row],[rxn     kapp_old        kapp_slack_ub   kapp_slack_lb]]," ")</f>
        <v>RXN-FE2t_c_m_FWD-UNKNOWN</v>
      </c>
      <c r="H307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07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071" s="1">
        <f>_xlfn.NUMBERVALUE(_xlfn.TEXTAFTER(Table5[[#This Row],[rxn     kapp_old        kapp_slack_ub   kapp_slack_lb]]," ",-1))</f>
        <v>0</v>
      </c>
      <c r="K3071" s="1">
        <f>_xlfn.XLOOKUP(SUBSTITUTE(Table5[[#This Row],[rxn]],"RXN-","ENZLOAD-"),ENZLOAD[name],ENZLOAD[flux],0)</f>
        <v>0</v>
      </c>
      <c r="L3071" s="1" t="str">
        <f>"'"&amp;Table5[[#This Row],[rxn]]&amp;"'"&amp;CHAR(9)&amp;IF(AND(Table5[[#This Row],[kapp_slack_ub]]&lt;&gt;0,Table5[[#This Row],[kapp_old]]&lt;$F$1),$F$1,Table5[[#This Row],[kapp_old]])</f>
        <v>'RXN-FE2t_c_m_FWD-UNKNOWN'	27141.27779288</v>
      </c>
      <c r="M3071" s="1">
        <f>_xlfn.XLOOKUP(Table5[[#This Row],[rxn]],Table3[name],Table3[flux],$F$1)</f>
        <v>3.797821849584E-5</v>
      </c>
      <c r="N3071" s="1" t="str">
        <f>IFERROR(Table5[[#This Row],[min flux]]/Table5[[#This Row],[associated enzload]],"")</f>
        <v/>
      </c>
      <c r="O3071" s="1">
        <f>_xlfn.NUMBERVALUE(IF(Table5[[#This Row],[flux/enzload]]="","",ABS($N$1-Table5[[#This Row],[flux/enzload]])))</f>
        <v>0</v>
      </c>
      <c r="P3071" s="1">
        <f>Table5[[#This Row],[kapp_old]]+IFERROR(((Table5[[#This Row],[kapp_slack_ub]]-Table5[[#This Row],[kapp_slack_lb]])/Table5[[#This Row],[associated enzload]]),0)</f>
        <v>27141.277792879999</v>
      </c>
      <c r="Q3071" s="1" t="str">
        <f>"'"&amp;Table5[[#This Row],[rxn]]&amp;"'"&amp;CHAR(9)&amp;Table5[[#This Row],[kapp + (slack_ub - slack_lb)/enzload]]</f>
        <v>'RXN-FE2t_c_m_FWD-UNKNOWN'	27141.27779288</v>
      </c>
      <c r="R3071" s="1">
        <f>_xlfn.XLOOKUP(Table5[[#This Row],[rxn]],Table38[name],Table38[flux],0)</f>
        <v>4.3680434851999998E-5</v>
      </c>
      <c r="S3071" s="1">
        <f>_xlfn.XLOOKUP(SUBSTITUTE(Table5[[#This Row],[rxn]],"RXN-","ENZLOAD-"),Table38[name],Table38[flux],0)</f>
        <v>0</v>
      </c>
      <c r="T3071" s="1" t="b">
        <f>AND(Table5[[#This Row],[ENZLOAD flux in kapp-slack.gms]]=0,Table5[[#This Row],[flux in kapp-slack.gms]]&lt;&gt;0,NOT(Table5[[#This Row],[spont or unknown?]]))</f>
        <v>0</v>
      </c>
      <c r="U3071" s="1" t="b">
        <f>OR(_xlfn.TEXTAFTER(Table5[[#This Row],[rxn]],"-",-1)="SPONT",_xlfn.TEXTAFTER(Table5[[#This Row],[rxn]],"-",-1)="UNKNOWN")</f>
        <v>1</v>
      </c>
      <c r="V3071" s="1">
        <f>_xlfn.XLOOKUP(SUBSTITUTE(Table5[[#This Row],[rxn]],"RXN-","ENZLOAD-"),Table4[rxn],Table4[ub],0)</f>
        <v>0</v>
      </c>
      <c r="W3071" s="1" t="b">
        <f>AND(Table5[[#This Row],[FVA ENZLOAD flux UB]]=0,Table5[[#This Row],[ENZ not made when it should be?]])</f>
        <v>0</v>
      </c>
    </row>
    <row r="3072" spans="6:23" hidden="1">
      <c r="F3072" s="1" t="s">
        <v>7971</v>
      </c>
      <c r="G3072" s="1" t="str">
        <f>_xlfn.TEXTBEFORE(Table5[[#This Row],[rxn     kapp_old        kapp_slack_ub   kapp_slack_lb]]," ")</f>
        <v>RXN-FE3t_c_m_FWD-SPONT</v>
      </c>
      <c r="H307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07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072" s="1">
        <f>_xlfn.NUMBERVALUE(_xlfn.TEXTAFTER(Table5[[#This Row],[rxn     kapp_old        kapp_slack_ub   kapp_slack_lb]]," ",-1))</f>
        <v>0</v>
      </c>
      <c r="K3072" s="1">
        <f>_xlfn.XLOOKUP(SUBSTITUTE(Table5[[#This Row],[rxn]],"RXN-","ENZLOAD-"),ENZLOAD[name],ENZLOAD[flux],0)</f>
        <v>0</v>
      </c>
      <c r="L3072" s="1" t="str">
        <f>"'"&amp;Table5[[#This Row],[rxn]]&amp;"'"&amp;CHAR(9)&amp;IF(AND(Table5[[#This Row],[kapp_slack_ub]]&lt;&gt;0,Table5[[#This Row],[kapp_old]]&lt;$F$1),$F$1,Table5[[#This Row],[kapp_old]])</f>
        <v>'RXN-FE3t_c_m_FWD-SPONT'	27141.27779288</v>
      </c>
      <c r="M3072" s="1">
        <f>_xlfn.XLOOKUP(Table5[[#This Row],[rxn]],Table3[name],Table3[flux],$F$1)</f>
        <v>27141.277792879999</v>
      </c>
      <c r="N3072" s="1" t="str">
        <f>IFERROR(Table5[[#This Row],[min flux]]/Table5[[#This Row],[associated enzload]],"")</f>
        <v/>
      </c>
      <c r="O3072" s="1">
        <f>_xlfn.NUMBERVALUE(IF(Table5[[#This Row],[flux/enzload]]="","",ABS($N$1-Table5[[#This Row],[flux/enzload]])))</f>
        <v>0</v>
      </c>
      <c r="P3072" s="1">
        <f>Table5[[#This Row],[kapp_old]]+IFERROR(((Table5[[#This Row],[kapp_slack_ub]]-Table5[[#This Row],[kapp_slack_lb]])/Table5[[#This Row],[associated enzload]]),0)</f>
        <v>27141.277792879999</v>
      </c>
      <c r="Q3072" s="1" t="str">
        <f>"'"&amp;Table5[[#This Row],[rxn]]&amp;"'"&amp;CHAR(9)&amp;Table5[[#This Row],[kapp + (slack_ub - slack_lb)/enzload]]</f>
        <v>'RXN-FE3t_c_m_FWD-SPONT'	27141.27779288</v>
      </c>
      <c r="R3072" s="1">
        <f>_xlfn.XLOOKUP(Table5[[#This Row],[rxn]],Table38[name],Table38[flux],0)</f>
        <v>0</v>
      </c>
      <c r="S3072" s="1">
        <f>_xlfn.XLOOKUP(SUBSTITUTE(Table5[[#This Row],[rxn]],"RXN-","ENZLOAD-"),Table38[name],Table38[flux],0)</f>
        <v>0</v>
      </c>
      <c r="T3072" s="1" t="b">
        <f>AND(Table5[[#This Row],[ENZLOAD flux in kapp-slack.gms]]=0,Table5[[#This Row],[flux in kapp-slack.gms]]&lt;&gt;0,NOT(Table5[[#This Row],[spont or unknown?]]))</f>
        <v>0</v>
      </c>
      <c r="U3072" s="1" t="b">
        <f>OR(_xlfn.TEXTAFTER(Table5[[#This Row],[rxn]],"-",-1)="SPONT",_xlfn.TEXTAFTER(Table5[[#This Row],[rxn]],"-",-1)="UNKNOWN")</f>
        <v>1</v>
      </c>
      <c r="V3072" s="1">
        <f>_xlfn.XLOOKUP(SUBSTITUTE(Table5[[#This Row],[rxn]],"RXN-","ENZLOAD-"),Table4[rxn],Table4[ub],0)</f>
        <v>0</v>
      </c>
      <c r="W3072" s="1" t="b">
        <f>AND(Table5[[#This Row],[FVA ENZLOAD flux UB]]=0,Table5[[#This Row],[ENZ not made when it should be?]])</f>
        <v>0</v>
      </c>
    </row>
    <row r="3073" spans="6:23" hidden="1">
      <c r="F3073" s="1" t="s">
        <v>7972</v>
      </c>
      <c r="G3073" s="1" t="str">
        <f>_xlfn.TEXTBEFORE(Table5[[#This Row],[rxn     kapp_old        kapp_slack_ub   kapp_slack_lb]]," ")</f>
        <v>RXN-FE3t_c_m_REV-SPONT</v>
      </c>
      <c r="H307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07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073" s="1">
        <f>_xlfn.NUMBERVALUE(_xlfn.TEXTAFTER(Table5[[#This Row],[rxn     kapp_old        kapp_slack_ub   kapp_slack_lb]]," ",-1))</f>
        <v>0</v>
      </c>
      <c r="K3073" s="1">
        <f>_xlfn.XLOOKUP(SUBSTITUTE(Table5[[#This Row],[rxn]],"RXN-","ENZLOAD-"),ENZLOAD[name],ENZLOAD[flux],0)</f>
        <v>0</v>
      </c>
      <c r="L3073" s="1" t="str">
        <f>"'"&amp;Table5[[#This Row],[rxn]]&amp;"'"&amp;CHAR(9)&amp;IF(AND(Table5[[#This Row],[kapp_slack_ub]]&lt;&gt;0,Table5[[#This Row],[kapp_old]]&lt;$F$1),$F$1,Table5[[#This Row],[kapp_old]])</f>
        <v>'RXN-FE3t_c_m_REV-SPONT'	27141.27779288</v>
      </c>
      <c r="M3073" s="1">
        <f>_xlfn.XLOOKUP(Table5[[#This Row],[rxn]],Table3[name],Table3[flux],$F$1)</f>
        <v>27141.277792879999</v>
      </c>
      <c r="N3073" s="1" t="str">
        <f>IFERROR(Table5[[#This Row],[min flux]]/Table5[[#This Row],[associated enzload]],"")</f>
        <v/>
      </c>
      <c r="O3073" s="1">
        <f>_xlfn.NUMBERVALUE(IF(Table5[[#This Row],[flux/enzload]]="","",ABS($N$1-Table5[[#This Row],[flux/enzload]])))</f>
        <v>0</v>
      </c>
      <c r="P3073" s="1">
        <f>Table5[[#This Row],[kapp_old]]+IFERROR(((Table5[[#This Row],[kapp_slack_ub]]-Table5[[#This Row],[kapp_slack_lb]])/Table5[[#This Row],[associated enzload]]),0)</f>
        <v>27141.277792879999</v>
      </c>
      <c r="Q3073" s="1" t="str">
        <f>"'"&amp;Table5[[#This Row],[rxn]]&amp;"'"&amp;CHAR(9)&amp;Table5[[#This Row],[kapp + (slack_ub - slack_lb)/enzload]]</f>
        <v>'RXN-FE3t_c_m_REV-SPONT'	27141.27779288</v>
      </c>
      <c r="R3073" s="1">
        <f>_xlfn.XLOOKUP(Table5[[#This Row],[rxn]],Table38[name],Table38[flux],0)</f>
        <v>0</v>
      </c>
      <c r="S3073" s="1">
        <f>_xlfn.XLOOKUP(SUBSTITUTE(Table5[[#This Row],[rxn]],"RXN-","ENZLOAD-"),Table38[name],Table38[flux],0)</f>
        <v>0</v>
      </c>
      <c r="T3073" s="1" t="b">
        <f>AND(Table5[[#This Row],[ENZLOAD flux in kapp-slack.gms]]=0,Table5[[#This Row],[flux in kapp-slack.gms]]&lt;&gt;0,NOT(Table5[[#This Row],[spont or unknown?]]))</f>
        <v>0</v>
      </c>
      <c r="U3073" s="1" t="b">
        <f>OR(_xlfn.TEXTAFTER(Table5[[#This Row],[rxn]],"-",-1)="SPONT",_xlfn.TEXTAFTER(Table5[[#This Row],[rxn]],"-",-1)="UNKNOWN")</f>
        <v>1</v>
      </c>
      <c r="V3073" s="1">
        <f>_xlfn.XLOOKUP(SUBSTITUTE(Table5[[#This Row],[rxn]],"RXN-","ENZLOAD-"),Table4[rxn],Table4[ub],0)</f>
        <v>0</v>
      </c>
      <c r="W3073" s="1" t="b">
        <f>AND(Table5[[#This Row],[FVA ENZLOAD flux UB]]=0,Table5[[#This Row],[ENZ not made when it should be?]])</f>
        <v>0</v>
      </c>
    </row>
    <row r="3074" spans="6:23" hidden="1">
      <c r="F3074" s="1" t="s">
        <v>7977</v>
      </c>
      <c r="G3074" s="1" t="str">
        <f>_xlfn.TEXTBEFORE(Table5[[#This Row],[rxn     kapp_old        kapp_slack_ub   kapp_slack_lb]]," ")</f>
        <v>RXN-FECOSTt_c_rm_FWD-SPONT</v>
      </c>
      <c r="H307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07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074" s="1">
        <f>_xlfn.NUMBERVALUE(_xlfn.TEXTAFTER(Table5[[#This Row],[rxn     kapp_old        kapp_slack_ub   kapp_slack_lb]]," ",-1))</f>
        <v>0</v>
      </c>
      <c r="K3074" s="1">
        <f>_xlfn.XLOOKUP(SUBSTITUTE(Table5[[#This Row],[rxn]],"RXN-","ENZLOAD-"),ENZLOAD[name],ENZLOAD[flux],0)</f>
        <v>0</v>
      </c>
      <c r="L3074" s="1" t="str">
        <f>"'"&amp;Table5[[#This Row],[rxn]]&amp;"'"&amp;CHAR(9)&amp;IF(AND(Table5[[#This Row],[kapp_slack_ub]]&lt;&gt;0,Table5[[#This Row],[kapp_old]]&lt;$F$1),$F$1,Table5[[#This Row],[kapp_old]])</f>
        <v>'RXN-FECOSTt_c_rm_FWD-SPONT'	27141.27779288</v>
      </c>
      <c r="M3074" s="1">
        <f>_xlfn.XLOOKUP(Table5[[#This Row],[rxn]],Table3[name],Table3[flux],$F$1)</f>
        <v>27141.277792879999</v>
      </c>
      <c r="N3074" s="1" t="str">
        <f>IFERROR(Table5[[#This Row],[min flux]]/Table5[[#This Row],[associated enzload]],"")</f>
        <v/>
      </c>
      <c r="O3074" s="1">
        <f>_xlfn.NUMBERVALUE(IF(Table5[[#This Row],[flux/enzload]]="","",ABS($N$1-Table5[[#This Row],[flux/enzload]])))</f>
        <v>0</v>
      </c>
      <c r="P3074" s="1">
        <f>Table5[[#This Row],[kapp_old]]+IFERROR(((Table5[[#This Row],[kapp_slack_ub]]-Table5[[#This Row],[kapp_slack_lb]])/Table5[[#This Row],[associated enzload]]),0)</f>
        <v>27141.277792879999</v>
      </c>
      <c r="Q3074" s="1" t="str">
        <f>"'"&amp;Table5[[#This Row],[rxn]]&amp;"'"&amp;CHAR(9)&amp;Table5[[#This Row],[kapp + (slack_ub - slack_lb)/enzload]]</f>
        <v>'RXN-FECOSTt_c_rm_FWD-SPONT'	27141.27779288</v>
      </c>
      <c r="R3074" s="1">
        <f>_xlfn.XLOOKUP(Table5[[#This Row],[rxn]],Table38[name],Table38[flux],0)</f>
        <v>0</v>
      </c>
      <c r="S3074" s="1">
        <f>_xlfn.XLOOKUP(SUBSTITUTE(Table5[[#This Row],[rxn]],"RXN-","ENZLOAD-"),Table38[name],Table38[flux],0)</f>
        <v>0</v>
      </c>
      <c r="T3074" s="1" t="b">
        <f>AND(Table5[[#This Row],[ENZLOAD flux in kapp-slack.gms]]=0,Table5[[#This Row],[flux in kapp-slack.gms]]&lt;&gt;0,NOT(Table5[[#This Row],[spont or unknown?]]))</f>
        <v>0</v>
      </c>
      <c r="U3074" s="1" t="b">
        <f>OR(_xlfn.TEXTAFTER(Table5[[#This Row],[rxn]],"-",-1)="SPONT",_xlfn.TEXTAFTER(Table5[[#This Row],[rxn]],"-",-1)="UNKNOWN")</f>
        <v>1</v>
      </c>
      <c r="V3074" s="1">
        <f>_xlfn.XLOOKUP(SUBSTITUTE(Table5[[#This Row],[rxn]],"RXN-","ENZLOAD-"),Table4[rxn],Table4[ub],0)</f>
        <v>0</v>
      </c>
      <c r="W3074" s="1" t="b">
        <f>AND(Table5[[#This Row],[FVA ENZLOAD flux UB]]=0,Table5[[#This Row],[ENZ not made when it should be?]])</f>
        <v>0</v>
      </c>
    </row>
    <row r="3075" spans="6:23" hidden="1">
      <c r="F3075" s="1" t="s">
        <v>7978</v>
      </c>
      <c r="G3075" s="1" t="str">
        <f>_xlfn.TEXTBEFORE(Table5[[#This Row],[rxn     kapp_old        kapp_slack_ub   kapp_slack_lb]]," ")</f>
        <v>RXN-FECOSTt_c_rm_REV-SPONT</v>
      </c>
      <c r="H307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07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075" s="1">
        <f>_xlfn.NUMBERVALUE(_xlfn.TEXTAFTER(Table5[[#This Row],[rxn     kapp_old        kapp_slack_ub   kapp_slack_lb]]," ",-1))</f>
        <v>0</v>
      </c>
      <c r="K3075" s="1">
        <f>_xlfn.XLOOKUP(SUBSTITUTE(Table5[[#This Row],[rxn]],"RXN-","ENZLOAD-"),ENZLOAD[name],ENZLOAD[flux],0)</f>
        <v>0</v>
      </c>
      <c r="L3075" s="1" t="str">
        <f>"'"&amp;Table5[[#This Row],[rxn]]&amp;"'"&amp;CHAR(9)&amp;IF(AND(Table5[[#This Row],[kapp_slack_ub]]&lt;&gt;0,Table5[[#This Row],[kapp_old]]&lt;$F$1),$F$1,Table5[[#This Row],[kapp_old]])</f>
        <v>'RXN-FECOSTt_c_rm_REV-SPONT'	27141.27779288</v>
      </c>
      <c r="M3075" s="1">
        <f>_xlfn.XLOOKUP(Table5[[#This Row],[rxn]],Table3[name],Table3[flux],$F$1)</f>
        <v>27141.277792879999</v>
      </c>
      <c r="N3075" s="1" t="str">
        <f>IFERROR(Table5[[#This Row],[min flux]]/Table5[[#This Row],[associated enzload]],"")</f>
        <v/>
      </c>
      <c r="O3075" s="1">
        <f>_xlfn.NUMBERVALUE(IF(Table5[[#This Row],[flux/enzload]]="","",ABS($N$1-Table5[[#This Row],[flux/enzload]])))</f>
        <v>0</v>
      </c>
      <c r="P3075" s="1">
        <f>Table5[[#This Row],[kapp_old]]+IFERROR(((Table5[[#This Row],[kapp_slack_ub]]-Table5[[#This Row],[kapp_slack_lb]])/Table5[[#This Row],[associated enzload]]),0)</f>
        <v>27141.277792879999</v>
      </c>
      <c r="Q3075" s="1" t="str">
        <f>"'"&amp;Table5[[#This Row],[rxn]]&amp;"'"&amp;CHAR(9)&amp;Table5[[#This Row],[kapp + (slack_ub - slack_lb)/enzload]]</f>
        <v>'RXN-FECOSTt_c_rm_REV-SPONT'	27141.27779288</v>
      </c>
      <c r="R3075" s="1">
        <f>_xlfn.XLOOKUP(Table5[[#This Row],[rxn]],Table38[name],Table38[flux],0)</f>
        <v>0</v>
      </c>
      <c r="S3075" s="1">
        <f>_xlfn.XLOOKUP(SUBSTITUTE(Table5[[#This Row],[rxn]],"RXN-","ENZLOAD-"),Table38[name],Table38[flux],0)</f>
        <v>0</v>
      </c>
      <c r="T3075" s="1" t="b">
        <f>AND(Table5[[#This Row],[ENZLOAD flux in kapp-slack.gms]]=0,Table5[[#This Row],[flux in kapp-slack.gms]]&lt;&gt;0,NOT(Table5[[#This Row],[spont or unknown?]]))</f>
        <v>0</v>
      </c>
      <c r="U3075" s="1" t="b">
        <f>OR(_xlfn.TEXTAFTER(Table5[[#This Row],[rxn]],"-",-1)="SPONT",_xlfn.TEXTAFTER(Table5[[#This Row],[rxn]],"-",-1)="UNKNOWN")</f>
        <v>1</v>
      </c>
      <c r="V3075" s="1">
        <f>_xlfn.XLOOKUP(SUBSTITUTE(Table5[[#This Row],[rxn]],"RXN-","ENZLOAD-"),Table4[rxn],Table4[ub],0)</f>
        <v>0</v>
      </c>
      <c r="W3075" s="1" t="b">
        <f>AND(Table5[[#This Row],[FVA ENZLOAD flux UB]]=0,Table5[[#This Row],[ENZ not made when it should be?]])</f>
        <v>0</v>
      </c>
    </row>
    <row r="3076" spans="6:23" hidden="1">
      <c r="F3076" s="1" t="s">
        <v>7979</v>
      </c>
      <c r="G3076" s="1" t="str">
        <f>_xlfn.TEXTBEFORE(Table5[[#This Row],[rxn     kapp_old        kapp_slack_ub   kapp_slack_lb]]," ")</f>
        <v>RXN-FECOSTt_l_rm_FWD-SPONT</v>
      </c>
      <c r="H307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07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076" s="1">
        <f>_xlfn.NUMBERVALUE(_xlfn.TEXTAFTER(Table5[[#This Row],[rxn     kapp_old        kapp_slack_ub   kapp_slack_lb]]," ",-1))</f>
        <v>0</v>
      </c>
      <c r="K3076" s="1">
        <f>_xlfn.XLOOKUP(SUBSTITUTE(Table5[[#This Row],[rxn]],"RXN-","ENZLOAD-"),ENZLOAD[name],ENZLOAD[flux],0)</f>
        <v>0</v>
      </c>
      <c r="L3076" s="1" t="str">
        <f>"'"&amp;Table5[[#This Row],[rxn]]&amp;"'"&amp;CHAR(9)&amp;IF(AND(Table5[[#This Row],[kapp_slack_ub]]&lt;&gt;0,Table5[[#This Row],[kapp_old]]&lt;$F$1),$F$1,Table5[[#This Row],[kapp_old]])</f>
        <v>'RXN-FECOSTt_l_rm_FWD-SPONT'	27141.27779288</v>
      </c>
      <c r="M3076" s="1">
        <f>_xlfn.XLOOKUP(Table5[[#This Row],[rxn]],Table3[name],Table3[flux],$F$1)</f>
        <v>27141.277792879999</v>
      </c>
      <c r="N3076" s="1" t="str">
        <f>IFERROR(Table5[[#This Row],[min flux]]/Table5[[#This Row],[associated enzload]],"")</f>
        <v/>
      </c>
      <c r="O3076" s="1">
        <f>_xlfn.NUMBERVALUE(IF(Table5[[#This Row],[flux/enzload]]="","",ABS($N$1-Table5[[#This Row],[flux/enzload]])))</f>
        <v>0</v>
      </c>
      <c r="P3076" s="1">
        <f>Table5[[#This Row],[kapp_old]]+IFERROR(((Table5[[#This Row],[kapp_slack_ub]]-Table5[[#This Row],[kapp_slack_lb]])/Table5[[#This Row],[associated enzload]]),0)</f>
        <v>27141.277792879999</v>
      </c>
      <c r="Q3076" s="1" t="str">
        <f>"'"&amp;Table5[[#This Row],[rxn]]&amp;"'"&amp;CHAR(9)&amp;Table5[[#This Row],[kapp + (slack_ub - slack_lb)/enzload]]</f>
        <v>'RXN-FECOSTt_l_rm_FWD-SPONT'	27141.27779288</v>
      </c>
      <c r="R3076" s="1">
        <f>_xlfn.XLOOKUP(Table5[[#This Row],[rxn]],Table38[name],Table38[flux],0)</f>
        <v>0</v>
      </c>
      <c r="S3076" s="1">
        <f>_xlfn.XLOOKUP(SUBSTITUTE(Table5[[#This Row],[rxn]],"RXN-","ENZLOAD-"),Table38[name],Table38[flux],0)</f>
        <v>0</v>
      </c>
      <c r="T3076" s="1" t="b">
        <f>AND(Table5[[#This Row],[ENZLOAD flux in kapp-slack.gms]]=0,Table5[[#This Row],[flux in kapp-slack.gms]]&lt;&gt;0,NOT(Table5[[#This Row],[spont or unknown?]]))</f>
        <v>0</v>
      </c>
      <c r="U3076" s="1" t="b">
        <f>OR(_xlfn.TEXTAFTER(Table5[[#This Row],[rxn]],"-",-1)="SPONT",_xlfn.TEXTAFTER(Table5[[#This Row],[rxn]],"-",-1)="UNKNOWN")</f>
        <v>1</v>
      </c>
      <c r="V3076" s="1">
        <f>_xlfn.XLOOKUP(SUBSTITUTE(Table5[[#This Row],[rxn]],"RXN-","ENZLOAD-"),Table4[rxn],Table4[ub],0)</f>
        <v>0</v>
      </c>
      <c r="W3076" s="1" t="b">
        <f>AND(Table5[[#This Row],[FVA ENZLOAD flux UB]]=0,Table5[[#This Row],[ENZ not made when it should be?]])</f>
        <v>0</v>
      </c>
    </row>
    <row r="3077" spans="6:23" hidden="1">
      <c r="F3077" s="1" t="s">
        <v>7980</v>
      </c>
      <c r="G3077" s="1" t="str">
        <f>_xlfn.TEXTBEFORE(Table5[[#This Row],[rxn     kapp_old        kapp_slack_ub   kapp_slack_lb]]," ")</f>
        <v>RXN-FECOSTt_l_rm_REV-SPONT</v>
      </c>
      <c r="H307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07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077" s="1">
        <f>_xlfn.NUMBERVALUE(_xlfn.TEXTAFTER(Table5[[#This Row],[rxn     kapp_old        kapp_slack_ub   kapp_slack_lb]]," ",-1))</f>
        <v>0</v>
      </c>
      <c r="K3077" s="1">
        <f>_xlfn.XLOOKUP(SUBSTITUTE(Table5[[#This Row],[rxn]],"RXN-","ENZLOAD-"),ENZLOAD[name],ENZLOAD[flux],0)</f>
        <v>0</v>
      </c>
      <c r="L3077" s="1" t="str">
        <f>"'"&amp;Table5[[#This Row],[rxn]]&amp;"'"&amp;CHAR(9)&amp;IF(AND(Table5[[#This Row],[kapp_slack_ub]]&lt;&gt;0,Table5[[#This Row],[kapp_old]]&lt;$F$1),$F$1,Table5[[#This Row],[kapp_old]])</f>
        <v>'RXN-FECOSTt_l_rm_REV-SPONT'	27141.27779288</v>
      </c>
      <c r="M3077" s="1">
        <f>_xlfn.XLOOKUP(Table5[[#This Row],[rxn]],Table3[name],Table3[flux],$F$1)</f>
        <v>27141.277792879999</v>
      </c>
      <c r="N3077" s="1" t="str">
        <f>IFERROR(Table5[[#This Row],[min flux]]/Table5[[#This Row],[associated enzload]],"")</f>
        <v/>
      </c>
      <c r="O3077" s="1">
        <f>_xlfn.NUMBERVALUE(IF(Table5[[#This Row],[flux/enzload]]="","",ABS($N$1-Table5[[#This Row],[flux/enzload]])))</f>
        <v>0</v>
      </c>
      <c r="P3077" s="1">
        <f>Table5[[#This Row],[kapp_old]]+IFERROR(((Table5[[#This Row],[kapp_slack_ub]]-Table5[[#This Row],[kapp_slack_lb]])/Table5[[#This Row],[associated enzload]]),0)</f>
        <v>27141.277792879999</v>
      </c>
      <c r="Q3077" s="1" t="str">
        <f>"'"&amp;Table5[[#This Row],[rxn]]&amp;"'"&amp;CHAR(9)&amp;Table5[[#This Row],[kapp + (slack_ub - slack_lb)/enzload]]</f>
        <v>'RXN-FECOSTt_l_rm_REV-SPONT'	27141.27779288</v>
      </c>
      <c r="R3077" s="1">
        <f>_xlfn.XLOOKUP(Table5[[#This Row],[rxn]],Table38[name],Table38[flux],0)</f>
        <v>0</v>
      </c>
      <c r="S3077" s="1">
        <f>_xlfn.XLOOKUP(SUBSTITUTE(Table5[[#This Row],[rxn]],"RXN-","ENZLOAD-"),Table38[name],Table38[flux],0)</f>
        <v>0</v>
      </c>
      <c r="T3077" s="1" t="b">
        <f>AND(Table5[[#This Row],[ENZLOAD flux in kapp-slack.gms]]=0,Table5[[#This Row],[flux in kapp-slack.gms]]&lt;&gt;0,NOT(Table5[[#This Row],[spont or unknown?]]))</f>
        <v>0</v>
      </c>
      <c r="U3077" s="1" t="b">
        <f>OR(_xlfn.TEXTAFTER(Table5[[#This Row],[rxn]],"-",-1)="SPONT",_xlfn.TEXTAFTER(Table5[[#This Row],[rxn]],"-",-1)="UNKNOWN")</f>
        <v>1</v>
      </c>
      <c r="V3077" s="1">
        <f>_xlfn.XLOOKUP(SUBSTITUTE(Table5[[#This Row],[rxn]],"RXN-","ENZLOAD-"),Table4[rxn],Table4[ub],0)</f>
        <v>0</v>
      </c>
      <c r="W3077" s="1" t="b">
        <f>AND(Table5[[#This Row],[FVA ENZLOAD flux UB]]=0,Table5[[#This Row],[ENZ not made when it should be?]])</f>
        <v>0</v>
      </c>
    </row>
    <row r="3078" spans="6:23" hidden="1">
      <c r="F3078" s="1" t="s">
        <v>7984</v>
      </c>
      <c r="G3078" s="1" t="str">
        <f>_xlfn.TEXTBEFORE(Table5[[#This Row],[rxn     kapp_old        kapp_slack_ub   kapp_slack_lb]]," ")</f>
        <v>RXN-FER_c_FWD-rt7329</v>
      </c>
      <c r="H307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07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078" s="1">
        <f>_xlfn.NUMBERVALUE(_xlfn.TEXTAFTER(Table5[[#This Row],[rxn     kapp_old        kapp_slack_ub   kapp_slack_lb]]," ",-1))</f>
        <v>0</v>
      </c>
      <c r="K3078" s="1">
        <f>_xlfn.XLOOKUP(SUBSTITUTE(Table5[[#This Row],[rxn]],"RXN-","ENZLOAD-"),ENZLOAD[name],ENZLOAD[flux],0)</f>
        <v>0</v>
      </c>
      <c r="L3078" s="1" t="str">
        <f>"'"&amp;Table5[[#This Row],[rxn]]&amp;"'"&amp;CHAR(9)&amp;IF(AND(Table5[[#This Row],[kapp_slack_ub]]&lt;&gt;0,Table5[[#This Row],[kapp_old]]&lt;$F$1),$F$1,Table5[[#This Row],[kapp_old]])</f>
        <v>'RXN-FER_c_FWD-rt7329'	27141.27779288</v>
      </c>
      <c r="M3078" s="1">
        <f>_xlfn.XLOOKUP(Table5[[#This Row],[rxn]],Table3[name],Table3[flux],$F$1)</f>
        <v>27141.277792879999</v>
      </c>
      <c r="N3078" s="1" t="str">
        <f>IFERROR(Table5[[#This Row],[min flux]]/Table5[[#This Row],[associated enzload]],"")</f>
        <v/>
      </c>
      <c r="O3078" s="1">
        <f>_xlfn.NUMBERVALUE(IF(Table5[[#This Row],[flux/enzload]]="","",ABS($N$1-Table5[[#This Row],[flux/enzload]])))</f>
        <v>0</v>
      </c>
      <c r="P3078" s="1">
        <f>Table5[[#This Row],[kapp_old]]+IFERROR(((Table5[[#This Row],[kapp_slack_ub]]-Table5[[#This Row],[kapp_slack_lb]])/Table5[[#This Row],[associated enzload]]),0)</f>
        <v>27141.277792879999</v>
      </c>
      <c r="Q3078" s="1" t="str">
        <f>"'"&amp;Table5[[#This Row],[rxn]]&amp;"'"&amp;CHAR(9)&amp;Table5[[#This Row],[kapp + (slack_ub - slack_lb)/enzload]]</f>
        <v>'RXN-FER_c_FWD-rt7329'	27141.27779288</v>
      </c>
      <c r="R3078" s="1">
        <f>_xlfn.XLOOKUP(Table5[[#This Row],[rxn]],Table38[name],Table38[flux],0)</f>
        <v>0</v>
      </c>
      <c r="S3078" s="1">
        <f>_xlfn.XLOOKUP(SUBSTITUTE(Table5[[#This Row],[rxn]],"RXN-","ENZLOAD-"),Table38[name],Table38[flux],0)</f>
        <v>0</v>
      </c>
      <c r="T3078" s="1" t="b">
        <f>AND(Table5[[#This Row],[ENZLOAD flux in kapp-slack.gms]]=0,Table5[[#This Row],[flux in kapp-slack.gms]]&lt;&gt;0,NOT(Table5[[#This Row],[spont or unknown?]]))</f>
        <v>0</v>
      </c>
      <c r="U3078" s="1" t="b">
        <f>OR(_xlfn.TEXTAFTER(Table5[[#This Row],[rxn]],"-",-1)="SPONT",_xlfn.TEXTAFTER(Table5[[#This Row],[rxn]],"-",-1)="UNKNOWN")</f>
        <v>0</v>
      </c>
      <c r="V3078" s="1">
        <f>_xlfn.XLOOKUP(SUBSTITUTE(Table5[[#This Row],[rxn]],"RXN-","ENZLOAD-"),Table4[rxn],Table4[ub],0)</f>
        <v>0.61226566000000004</v>
      </c>
      <c r="W3078" s="1" t="b">
        <f>AND(Table5[[#This Row],[FVA ENZLOAD flux UB]]=0,Table5[[#This Row],[ENZ not made when it should be?]])</f>
        <v>0</v>
      </c>
    </row>
    <row r="3079" spans="6:23" hidden="1">
      <c r="F3079" s="1" t="s">
        <v>7995</v>
      </c>
      <c r="G3079" s="1" t="str">
        <f>_xlfn.TEXTBEFORE(Table5[[#This Row],[rxn     kapp_old        kapp_slack_ub   kapp_slack_lb]]," ")</f>
        <v>RXN-FOLt_c_e_FWD-SPONT</v>
      </c>
      <c r="H307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07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079" s="1">
        <f>_xlfn.NUMBERVALUE(_xlfn.TEXTAFTER(Table5[[#This Row],[rxn     kapp_old        kapp_slack_ub   kapp_slack_lb]]," ",-1))</f>
        <v>0</v>
      </c>
      <c r="K3079" s="1">
        <f>_xlfn.XLOOKUP(SUBSTITUTE(Table5[[#This Row],[rxn]],"RXN-","ENZLOAD-"),ENZLOAD[name],ENZLOAD[flux],0)</f>
        <v>0</v>
      </c>
      <c r="L3079" s="1" t="str">
        <f>"'"&amp;Table5[[#This Row],[rxn]]&amp;"'"&amp;CHAR(9)&amp;IF(AND(Table5[[#This Row],[kapp_slack_ub]]&lt;&gt;0,Table5[[#This Row],[kapp_old]]&lt;$F$1),$F$1,Table5[[#This Row],[kapp_old]])</f>
        <v>'RXN-FOLt_c_e_FWD-SPONT'	27141.27779288</v>
      </c>
      <c r="M3079" s="1">
        <f>_xlfn.XLOOKUP(Table5[[#This Row],[rxn]],Table3[name],Table3[flux],$F$1)</f>
        <v>3.7929466527805003E-5</v>
      </c>
      <c r="N3079" s="1" t="str">
        <f>IFERROR(Table5[[#This Row],[min flux]]/Table5[[#This Row],[associated enzload]],"")</f>
        <v/>
      </c>
      <c r="O3079" s="1">
        <f>_xlfn.NUMBERVALUE(IF(Table5[[#This Row],[flux/enzload]]="","",ABS($N$1-Table5[[#This Row],[flux/enzload]])))</f>
        <v>0</v>
      </c>
      <c r="P3079" s="1">
        <f>Table5[[#This Row],[kapp_old]]+IFERROR(((Table5[[#This Row],[kapp_slack_ub]]-Table5[[#This Row],[kapp_slack_lb]])/Table5[[#This Row],[associated enzload]]),0)</f>
        <v>27141.277792879999</v>
      </c>
      <c r="Q3079" s="1" t="str">
        <f>"'"&amp;Table5[[#This Row],[rxn]]&amp;"'"&amp;CHAR(9)&amp;Table5[[#This Row],[kapp + (slack_ub - slack_lb)/enzload]]</f>
        <v>'RXN-FOLt_c_e_FWD-SPONT'	27141.27779288</v>
      </c>
      <c r="R3079" s="1">
        <f>_xlfn.XLOOKUP(Table5[[#This Row],[rxn]],Table38[name],Table38[flux],0)</f>
        <v>1000</v>
      </c>
      <c r="S3079" s="1">
        <f>_xlfn.XLOOKUP(SUBSTITUTE(Table5[[#This Row],[rxn]],"RXN-","ENZLOAD-"),Table38[name],Table38[flux],0)</f>
        <v>0</v>
      </c>
      <c r="T3079" s="1" t="b">
        <f>AND(Table5[[#This Row],[ENZLOAD flux in kapp-slack.gms]]=0,Table5[[#This Row],[flux in kapp-slack.gms]]&lt;&gt;0,NOT(Table5[[#This Row],[spont or unknown?]]))</f>
        <v>0</v>
      </c>
      <c r="U3079" s="1" t="b">
        <f>OR(_xlfn.TEXTAFTER(Table5[[#This Row],[rxn]],"-",-1)="SPONT",_xlfn.TEXTAFTER(Table5[[#This Row],[rxn]],"-",-1)="UNKNOWN")</f>
        <v>1</v>
      </c>
      <c r="V3079" s="1">
        <f>_xlfn.XLOOKUP(SUBSTITUTE(Table5[[#This Row],[rxn]],"RXN-","ENZLOAD-"),Table4[rxn],Table4[ub],0)</f>
        <v>0</v>
      </c>
      <c r="W3079" s="1" t="b">
        <f>AND(Table5[[#This Row],[FVA ENZLOAD flux UB]]=0,Table5[[#This Row],[ENZ not made when it should be?]])</f>
        <v>0</v>
      </c>
    </row>
    <row r="3080" spans="6:23" hidden="1">
      <c r="F3080" s="1" t="s">
        <v>7996</v>
      </c>
      <c r="G3080" s="1" t="str">
        <f>_xlfn.TEXTBEFORE(Table5[[#This Row],[rxn     kapp_old        kapp_slack_ub   kapp_slack_lb]]," ")</f>
        <v>RXN-FOLt_c_e_REV-SPONT</v>
      </c>
      <c r="H308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08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080" s="1">
        <f>_xlfn.NUMBERVALUE(_xlfn.TEXTAFTER(Table5[[#This Row],[rxn     kapp_old        kapp_slack_ub   kapp_slack_lb]]," ",-1))</f>
        <v>0</v>
      </c>
      <c r="K3080" s="1">
        <f>_xlfn.XLOOKUP(SUBSTITUTE(Table5[[#This Row],[rxn]],"RXN-","ENZLOAD-"),ENZLOAD[name],ENZLOAD[flux],0)</f>
        <v>0</v>
      </c>
      <c r="L3080" s="1" t="str">
        <f>"'"&amp;Table5[[#This Row],[rxn]]&amp;"'"&amp;CHAR(9)&amp;IF(AND(Table5[[#This Row],[kapp_slack_ub]]&lt;&gt;0,Table5[[#This Row],[kapp_old]]&lt;$F$1),$F$1,Table5[[#This Row],[kapp_old]])</f>
        <v>'RXN-FOLt_c_e_REV-SPONT'	27141.27779288</v>
      </c>
      <c r="M3080" s="1">
        <f>_xlfn.XLOOKUP(Table5[[#This Row],[rxn]],Table3[name],Table3[flux],$F$1)</f>
        <v>27141.277792879999</v>
      </c>
      <c r="N3080" s="1" t="str">
        <f>IFERROR(Table5[[#This Row],[min flux]]/Table5[[#This Row],[associated enzload]],"")</f>
        <v/>
      </c>
      <c r="O3080" s="1">
        <f>_xlfn.NUMBERVALUE(IF(Table5[[#This Row],[flux/enzload]]="","",ABS($N$1-Table5[[#This Row],[flux/enzload]])))</f>
        <v>0</v>
      </c>
      <c r="P3080" s="1">
        <f>Table5[[#This Row],[kapp_old]]+IFERROR(((Table5[[#This Row],[kapp_slack_ub]]-Table5[[#This Row],[kapp_slack_lb]])/Table5[[#This Row],[associated enzload]]),0)</f>
        <v>27141.277792879999</v>
      </c>
      <c r="Q3080" s="1" t="str">
        <f>"'"&amp;Table5[[#This Row],[rxn]]&amp;"'"&amp;CHAR(9)&amp;Table5[[#This Row],[kapp + (slack_ub - slack_lb)/enzload]]</f>
        <v>'RXN-FOLt_c_e_REV-SPONT'	27141.27779288</v>
      </c>
      <c r="R3080" s="1">
        <f>_xlfn.XLOOKUP(Table5[[#This Row],[rxn]],Table38[name],Table38[flux],0)</f>
        <v>999.99996141407405</v>
      </c>
      <c r="S3080" s="1">
        <f>_xlfn.XLOOKUP(SUBSTITUTE(Table5[[#This Row],[rxn]],"RXN-","ENZLOAD-"),Table38[name],Table38[flux],0)</f>
        <v>0</v>
      </c>
      <c r="T3080" s="1" t="b">
        <f>AND(Table5[[#This Row],[ENZLOAD flux in kapp-slack.gms]]=0,Table5[[#This Row],[flux in kapp-slack.gms]]&lt;&gt;0,NOT(Table5[[#This Row],[spont or unknown?]]))</f>
        <v>0</v>
      </c>
      <c r="U3080" s="1" t="b">
        <f>OR(_xlfn.TEXTAFTER(Table5[[#This Row],[rxn]],"-",-1)="SPONT",_xlfn.TEXTAFTER(Table5[[#This Row],[rxn]],"-",-1)="UNKNOWN")</f>
        <v>1</v>
      </c>
      <c r="V3080" s="1">
        <f>_xlfn.XLOOKUP(SUBSTITUTE(Table5[[#This Row],[rxn]],"RXN-","ENZLOAD-"),Table4[rxn],Table4[ub],0)</f>
        <v>0</v>
      </c>
      <c r="W3080" s="1" t="b">
        <f>AND(Table5[[#This Row],[FVA ENZLOAD flux UB]]=0,Table5[[#This Row],[ENZ not made when it should be?]])</f>
        <v>0</v>
      </c>
    </row>
    <row r="3081" spans="6:23" hidden="1">
      <c r="F3081" s="1" t="s">
        <v>7997</v>
      </c>
      <c r="G3081" s="1" t="str">
        <f>_xlfn.TEXTBEFORE(Table5[[#This Row],[rxn     kapp_old        kapp_slack_ub   kapp_slack_lb]]," ")</f>
        <v>RXN-FORt_c_e_FWD-UNKNOWN</v>
      </c>
      <c r="H308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08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081" s="1">
        <f>_xlfn.NUMBERVALUE(_xlfn.TEXTAFTER(Table5[[#This Row],[rxn     kapp_old        kapp_slack_ub   kapp_slack_lb]]," ",-1))</f>
        <v>0</v>
      </c>
      <c r="K3081" s="1">
        <f>_xlfn.XLOOKUP(SUBSTITUTE(Table5[[#This Row],[rxn]],"RXN-","ENZLOAD-"),ENZLOAD[name],ENZLOAD[flux],0)</f>
        <v>0</v>
      </c>
      <c r="L3081" s="1" t="str">
        <f>"'"&amp;Table5[[#This Row],[rxn]]&amp;"'"&amp;CHAR(9)&amp;IF(AND(Table5[[#This Row],[kapp_slack_ub]]&lt;&gt;0,Table5[[#This Row],[kapp_old]]&lt;$F$1),$F$1,Table5[[#This Row],[kapp_old]])</f>
        <v>'RXN-FORt_c_e_FWD-UNKNOWN'	27141.27779288</v>
      </c>
      <c r="M3081" s="1">
        <f>_xlfn.XLOOKUP(Table5[[#This Row],[rxn]],Table3[name],Table3[flux],$F$1)</f>
        <v>27141.277792879999</v>
      </c>
      <c r="N3081" s="1" t="str">
        <f>IFERROR(Table5[[#This Row],[min flux]]/Table5[[#This Row],[associated enzload]],"")</f>
        <v/>
      </c>
      <c r="O3081" s="1">
        <f>_xlfn.NUMBERVALUE(IF(Table5[[#This Row],[flux/enzload]]="","",ABS($N$1-Table5[[#This Row],[flux/enzload]])))</f>
        <v>0</v>
      </c>
      <c r="P3081" s="1">
        <f>Table5[[#This Row],[kapp_old]]+IFERROR(((Table5[[#This Row],[kapp_slack_ub]]-Table5[[#This Row],[kapp_slack_lb]])/Table5[[#This Row],[associated enzload]]),0)</f>
        <v>27141.277792879999</v>
      </c>
      <c r="Q3081" s="1" t="str">
        <f>"'"&amp;Table5[[#This Row],[rxn]]&amp;"'"&amp;CHAR(9)&amp;Table5[[#This Row],[kapp + (slack_ub - slack_lb)/enzload]]</f>
        <v>'RXN-FORt_c_e_FWD-UNKNOWN'	27141.27779288</v>
      </c>
      <c r="R3081" s="1">
        <f>_xlfn.XLOOKUP(Table5[[#This Row],[rxn]],Table38[name],Table38[flux],0)</f>
        <v>0</v>
      </c>
      <c r="S3081" s="1">
        <f>_xlfn.XLOOKUP(SUBSTITUTE(Table5[[#This Row],[rxn]],"RXN-","ENZLOAD-"),Table38[name],Table38[flux],0)</f>
        <v>0</v>
      </c>
      <c r="T3081" s="1" t="b">
        <f>AND(Table5[[#This Row],[ENZLOAD flux in kapp-slack.gms]]=0,Table5[[#This Row],[flux in kapp-slack.gms]]&lt;&gt;0,NOT(Table5[[#This Row],[spont or unknown?]]))</f>
        <v>0</v>
      </c>
      <c r="U3081" s="1" t="b">
        <f>OR(_xlfn.TEXTAFTER(Table5[[#This Row],[rxn]],"-",-1)="SPONT",_xlfn.TEXTAFTER(Table5[[#This Row],[rxn]],"-",-1)="UNKNOWN")</f>
        <v>1</v>
      </c>
      <c r="V3081" s="1">
        <f>_xlfn.XLOOKUP(SUBSTITUTE(Table5[[#This Row],[rxn]],"RXN-","ENZLOAD-"),Table4[rxn],Table4[ub],0)</f>
        <v>0</v>
      </c>
      <c r="W3081" s="1" t="b">
        <f>AND(Table5[[#This Row],[FVA ENZLOAD flux UB]]=0,Table5[[#This Row],[ENZ not made when it should be?]])</f>
        <v>0</v>
      </c>
    </row>
    <row r="3082" spans="6:23" hidden="1">
      <c r="F3082" s="1" t="s">
        <v>7998</v>
      </c>
      <c r="G3082" s="1" t="str">
        <f>_xlfn.TEXTBEFORE(Table5[[#This Row],[rxn     kapp_old        kapp_slack_ub   kapp_slack_lb]]," ")</f>
        <v>RXN-FORt_c_e_REV-UNKNOWN</v>
      </c>
      <c r="H308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08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082" s="1">
        <f>_xlfn.NUMBERVALUE(_xlfn.TEXTAFTER(Table5[[#This Row],[rxn     kapp_old        kapp_slack_ub   kapp_slack_lb]]," ",-1))</f>
        <v>0</v>
      </c>
      <c r="K3082" s="1">
        <f>_xlfn.XLOOKUP(SUBSTITUTE(Table5[[#This Row],[rxn]],"RXN-","ENZLOAD-"),ENZLOAD[name],ENZLOAD[flux],0)</f>
        <v>0</v>
      </c>
      <c r="L3082" s="1" t="str">
        <f>"'"&amp;Table5[[#This Row],[rxn]]&amp;"'"&amp;CHAR(9)&amp;IF(AND(Table5[[#This Row],[kapp_slack_ub]]&lt;&gt;0,Table5[[#This Row],[kapp_old]]&lt;$F$1),$F$1,Table5[[#This Row],[kapp_old]])</f>
        <v>'RXN-FORt_c_e_REV-UNKNOWN'	27141.27779288</v>
      </c>
      <c r="M3082" s="1">
        <f>_xlfn.XLOOKUP(Table5[[#This Row],[rxn]],Table3[name],Table3[flux],$F$1)</f>
        <v>27141.277792879999</v>
      </c>
      <c r="N3082" s="1" t="str">
        <f>IFERROR(Table5[[#This Row],[min flux]]/Table5[[#This Row],[associated enzload]],"")</f>
        <v/>
      </c>
      <c r="O3082" s="1">
        <f>_xlfn.NUMBERVALUE(IF(Table5[[#This Row],[flux/enzload]]="","",ABS($N$1-Table5[[#This Row],[flux/enzload]])))</f>
        <v>0</v>
      </c>
      <c r="P3082" s="1">
        <f>Table5[[#This Row],[kapp_old]]+IFERROR(((Table5[[#This Row],[kapp_slack_ub]]-Table5[[#This Row],[kapp_slack_lb]])/Table5[[#This Row],[associated enzload]]),0)</f>
        <v>27141.277792879999</v>
      </c>
      <c r="Q3082" s="1" t="str">
        <f>"'"&amp;Table5[[#This Row],[rxn]]&amp;"'"&amp;CHAR(9)&amp;Table5[[#This Row],[kapp + (slack_ub - slack_lb)/enzload]]</f>
        <v>'RXN-FORt_c_e_REV-UNKNOWN'	27141.27779288</v>
      </c>
      <c r="R3082" s="1">
        <f>_xlfn.XLOOKUP(Table5[[#This Row],[rxn]],Table38[name],Table38[flux],0)</f>
        <v>0</v>
      </c>
      <c r="S3082" s="1">
        <f>_xlfn.XLOOKUP(SUBSTITUTE(Table5[[#This Row],[rxn]],"RXN-","ENZLOAD-"),Table38[name],Table38[flux],0)</f>
        <v>0</v>
      </c>
      <c r="T3082" s="1" t="b">
        <f>AND(Table5[[#This Row],[ENZLOAD flux in kapp-slack.gms]]=0,Table5[[#This Row],[flux in kapp-slack.gms]]&lt;&gt;0,NOT(Table5[[#This Row],[spont or unknown?]]))</f>
        <v>0</v>
      </c>
      <c r="U3082" s="1" t="b">
        <f>OR(_xlfn.TEXTAFTER(Table5[[#This Row],[rxn]],"-",-1)="SPONT",_xlfn.TEXTAFTER(Table5[[#This Row],[rxn]],"-",-1)="UNKNOWN")</f>
        <v>1</v>
      </c>
      <c r="V3082" s="1">
        <f>_xlfn.XLOOKUP(SUBSTITUTE(Table5[[#This Row],[rxn]],"RXN-","ENZLOAD-"),Table4[rxn],Table4[ub],0)</f>
        <v>0</v>
      </c>
      <c r="W3082" s="1" t="b">
        <f>AND(Table5[[#This Row],[FVA ENZLOAD flux UB]]=0,Table5[[#This Row],[ENZ not made when it should be?]])</f>
        <v>0</v>
      </c>
    </row>
    <row r="3083" spans="6:23" hidden="1">
      <c r="F3083" s="1" t="s">
        <v>7999</v>
      </c>
      <c r="G3083" s="1" t="str">
        <f>_xlfn.TEXTBEFORE(Table5[[#This Row],[rxn     kapp_old        kapp_slack_ub   kapp_slack_lb]]," ")</f>
        <v>RXN-FORt_c_m_FWD-SPONT</v>
      </c>
      <c r="H308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08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083" s="1">
        <f>_xlfn.NUMBERVALUE(_xlfn.TEXTAFTER(Table5[[#This Row],[rxn     kapp_old        kapp_slack_ub   kapp_slack_lb]]," ",-1))</f>
        <v>0</v>
      </c>
      <c r="K3083" s="1">
        <f>_xlfn.XLOOKUP(SUBSTITUTE(Table5[[#This Row],[rxn]],"RXN-","ENZLOAD-"),ENZLOAD[name],ENZLOAD[flux],0)</f>
        <v>0</v>
      </c>
      <c r="L3083" s="1" t="str">
        <f>"'"&amp;Table5[[#This Row],[rxn]]&amp;"'"&amp;CHAR(9)&amp;IF(AND(Table5[[#This Row],[kapp_slack_ub]]&lt;&gt;0,Table5[[#This Row],[kapp_old]]&lt;$F$1),$F$1,Table5[[#This Row],[kapp_old]])</f>
        <v>'RXN-FORt_c_m_FWD-SPONT'	27141.27779288</v>
      </c>
      <c r="M3083" s="1">
        <f>_xlfn.XLOOKUP(Table5[[#This Row],[rxn]],Table3[name],Table3[flux],$F$1)</f>
        <v>27141.277792879999</v>
      </c>
      <c r="N3083" s="1" t="str">
        <f>IFERROR(Table5[[#This Row],[min flux]]/Table5[[#This Row],[associated enzload]],"")</f>
        <v/>
      </c>
      <c r="O3083" s="1">
        <f>_xlfn.NUMBERVALUE(IF(Table5[[#This Row],[flux/enzload]]="","",ABS($N$1-Table5[[#This Row],[flux/enzload]])))</f>
        <v>0</v>
      </c>
      <c r="P3083" s="1">
        <f>Table5[[#This Row],[kapp_old]]+IFERROR(((Table5[[#This Row],[kapp_slack_ub]]-Table5[[#This Row],[kapp_slack_lb]])/Table5[[#This Row],[associated enzload]]),0)</f>
        <v>27141.277792879999</v>
      </c>
      <c r="Q3083" s="1" t="str">
        <f>"'"&amp;Table5[[#This Row],[rxn]]&amp;"'"&amp;CHAR(9)&amp;Table5[[#This Row],[kapp + (slack_ub - slack_lb)/enzload]]</f>
        <v>'RXN-FORt_c_m_FWD-SPONT'	27141.27779288</v>
      </c>
      <c r="R3083" s="1">
        <f>_xlfn.XLOOKUP(Table5[[#This Row],[rxn]],Table38[name],Table38[flux],0)</f>
        <v>0</v>
      </c>
      <c r="S3083" s="1">
        <f>_xlfn.XLOOKUP(SUBSTITUTE(Table5[[#This Row],[rxn]],"RXN-","ENZLOAD-"),Table38[name],Table38[flux],0)</f>
        <v>0</v>
      </c>
      <c r="T3083" s="1" t="b">
        <f>AND(Table5[[#This Row],[ENZLOAD flux in kapp-slack.gms]]=0,Table5[[#This Row],[flux in kapp-slack.gms]]&lt;&gt;0,NOT(Table5[[#This Row],[spont or unknown?]]))</f>
        <v>0</v>
      </c>
      <c r="U3083" s="1" t="b">
        <f>OR(_xlfn.TEXTAFTER(Table5[[#This Row],[rxn]],"-",-1)="SPONT",_xlfn.TEXTAFTER(Table5[[#This Row],[rxn]],"-",-1)="UNKNOWN")</f>
        <v>1</v>
      </c>
      <c r="V3083" s="1">
        <f>_xlfn.XLOOKUP(SUBSTITUTE(Table5[[#This Row],[rxn]],"RXN-","ENZLOAD-"),Table4[rxn],Table4[ub],0)</f>
        <v>0</v>
      </c>
      <c r="W3083" s="1" t="b">
        <f>AND(Table5[[#This Row],[FVA ENZLOAD flux UB]]=0,Table5[[#This Row],[ENZ not made when it should be?]])</f>
        <v>0</v>
      </c>
    </row>
    <row r="3084" spans="6:23" hidden="1">
      <c r="F3084" s="1" t="s">
        <v>8001</v>
      </c>
      <c r="G3084" s="1" t="str">
        <f>_xlfn.TEXTBEFORE(Table5[[#This Row],[rxn     kapp_old        kapp_slack_ub   kapp_slack_lb]]," ")</f>
        <v>RXN-FRDPt_c_l_FWD-UNKNOWN</v>
      </c>
      <c r="H308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08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084" s="1">
        <f>_xlfn.NUMBERVALUE(_xlfn.TEXTAFTER(Table5[[#This Row],[rxn     kapp_old        kapp_slack_ub   kapp_slack_lb]]," ",-1))</f>
        <v>0</v>
      </c>
      <c r="K3084" s="1">
        <f>_xlfn.XLOOKUP(SUBSTITUTE(Table5[[#This Row],[rxn]],"RXN-","ENZLOAD-"),ENZLOAD[name],ENZLOAD[flux],0)</f>
        <v>0</v>
      </c>
      <c r="L3084" s="1" t="str">
        <f>"'"&amp;Table5[[#This Row],[rxn]]&amp;"'"&amp;CHAR(9)&amp;IF(AND(Table5[[#This Row],[kapp_slack_ub]]&lt;&gt;0,Table5[[#This Row],[kapp_old]]&lt;$F$1),$F$1,Table5[[#This Row],[kapp_old]])</f>
        <v>'RXN-FRDPt_c_l_FWD-UNKNOWN'	27141.27779288</v>
      </c>
      <c r="M3084" s="1">
        <f>_xlfn.XLOOKUP(Table5[[#This Row],[rxn]],Table3[name],Table3[flux],$F$1)</f>
        <v>27141.277792879999</v>
      </c>
      <c r="N3084" s="1" t="str">
        <f>IFERROR(Table5[[#This Row],[min flux]]/Table5[[#This Row],[associated enzload]],"")</f>
        <v/>
      </c>
      <c r="O3084" s="1">
        <f>_xlfn.NUMBERVALUE(IF(Table5[[#This Row],[flux/enzload]]="","",ABS($N$1-Table5[[#This Row],[flux/enzload]])))</f>
        <v>0</v>
      </c>
      <c r="P3084" s="1">
        <f>Table5[[#This Row],[kapp_old]]+IFERROR(((Table5[[#This Row],[kapp_slack_ub]]-Table5[[#This Row],[kapp_slack_lb]])/Table5[[#This Row],[associated enzload]]),0)</f>
        <v>27141.277792879999</v>
      </c>
      <c r="Q3084" s="1" t="str">
        <f>"'"&amp;Table5[[#This Row],[rxn]]&amp;"'"&amp;CHAR(9)&amp;Table5[[#This Row],[kapp + (slack_ub - slack_lb)/enzload]]</f>
        <v>'RXN-FRDPt_c_l_FWD-UNKNOWN'	27141.27779288</v>
      </c>
      <c r="R3084" s="1">
        <f>_xlfn.XLOOKUP(Table5[[#This Row],[rxn]],Table38[name],Table38[flux],0)</f>
        <v>0</v>
      </c>
      <c r="S3084" s="1">
        <f>_xlfn.XLOOKUP(SUBSTITUTE(Table5[[#This Row],[rxn]],"RXN-","ENZLOAD-"),Table38[name],Table38[flux],0)</f>
        <v>0</v>
      </c>
      <c r="T3084" s="1" t="b">
        <f>AND(Table5[[#This Row],[ENZLOAD flux in kapp-slack.gms]]=0,Table5[[#This Row],[flux in kapp-slack.gms]]&lt;&gt;0,NOT(Table5[[#This Row],[spont or unknown?]]))</f>
        <v>0</v>
      </c>
      <c r="U3084" s="1" t="b">
        <f>OR(_xlfn.TEXTAFTER(Table5[[#This Row],[rxn]],"-",-1)="SPONT",_xlfn.TEXTAFTER(Table5[[#This Row],[rxn]],"-",-1)="UNKNOWN")</f>
        <v>1</v>
      </c>
      <c r="V3084" s="1">
        <f>_xlfn.XLOOKUP(SUBSTITUTE(Table5[[#This Row],[rxn]],"RXN-","ENZLOAD-"),Table4[rxn],Table4[ub],0)</f>
        <v>0</v>
      </c>
      <c r="W3084" s="1" t="b">
        <f>AND(Table5[[#This Row],[FVA ENZLOAD flux UB]]=0,Table5[[#This Row],[ENZ not made when it should be?]])</f>
        <v>0</v>
      </c>
    </row>
    <row r="3085" spans="6:23" hidden="1">
      <c r="F3085" s="1" t="s">
        <v>8002</v>
      </c>
      <c r="G3085" s="1" t="str">
        <f>_xlfn.TEXTBEFORE(Table5[[#This Row],[rxn     kapp_old        kapp_slack_ub   kapp_slack_lb]]," ")</f>
        <v>RXN-FRDPt_c_l_REV-UNKNOWN</v>
      </c>
      <c r="H308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08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085" s="1">
        <f>_xlfn.NUMBERVALUE(_xlfn.TEXTAFTER(Table5[[#This Row],[rxn     kapp_old        kapp_slack_ub   kapp_slack_lb]]," ",-1))</f>
        <v>0</v>
      </c>
      <c r="K3085" s="1">
        <f>_xlfn.XLOOKUP(SUBSTITUTE(Table5[[#This Row],[rxn]],"RXN-","ENZLOAD-"),ENZLOAD[name],ENZLOAD[flux],0)</f>
        <v>0</v>
      </c>
      <c r="L3085" s="1" t="str">
        <f>"'"&amp;Table5[[#This Row],[rxn]]&amp;"'"&amp;CHAR(9)&amp;IF(AND(Table5[[#This Row],[kapp_slack_ub]]&lt;&gt;0,Table5[[#This Row],[kapp_old]]&lt;$F$1),$F$1,Table5[[#This Row],[kapp_old]])</f>
        <v>'RXN-FRDPt_c_l_REV-UNKNOWN'	27141.27779288</v>
      </c>
      <c r="M3085" s="1">
        <f>_xlfn.XLOOKUP(Table5[[#This Row],[rxn]],Table3[name],Table3[flux],$F$1)</f>
        <v>5.8801714872476598E-3</v>
      </c>
      <c r="N3085" s="1" t="str">
        <f>IFERROR(Table5[[#This Row],[min flux]]/Table5[[#This Row],[associated enzload]],"")</f>
        <v/>
      </c>
      <c r="O3085" s="1">
        <f>_xlfn.NUMBERVALUE(IF(Table5[[#This Row],[flux/enzload]]="","",ABS($N$1-Table5[[#This Row],[flux/enzload]])))</f>
        <v>0</v>
      </c>
      <c r="P3085" s="1">
        <f>Table5[[#This Row],[kapp_old]]+IFERROR(((Table5[[#This Row],[kapp_slack_ub]]-Table5[[#This Row],[kapp_slack_lb]])/Table5[[#This Row],[associated enzload]]),0)</f>
        <v>27141.277792879999</v>
      </c>
      <c r="Q3085" s="1" t="str">
        <f>"'"&amp;Table5[[#This Row],[rxn]]&amp;"'"&amp;CHAR(9)&amp;Table5[[#This Row],[kapp + (slack_ub - slack_lb)/enzload]]</f>
        <v>'RXN-FRDPt_c_l_REV-UNKNOWN'	27141.27779288</v>
      </c>
      <c r="R3085" s="1">
        <f>_xlfn.XLOOKUP(Table5[[#This Row],[rxn]],Table38[name],Table38[flux],0)</f>
        <v>5.9819417815559998E-3</v>
      </c>
      <c r="S3085" s="1">
        <f>_xlfn.XLOOKUP(SUBSTITUTE(Table5[[#This Row],[rxn]],"RXN-","ENZLOAD-"),Table38[name],Table38[flux],0)</f>
        <v>0</v>
      </c>
      <c r="T3085" s="1" t="b">
        <f>AND(Table5[[#This Row],[ENZLOAD flux in kapp-slack.gms]]=0,Table5[[#This Row],[flux in kapp-slack.gms]]&lt;&gt;0,NOT(Table5[[#This Row],[spont or unknown?]]))</f>
        <v>0</v>
      </c>
      <c r="U3085" s="1" t="b">
        <f>OR(_xlfn.TEXTAFTER(Table5[[#This Row],[rxn]],"-",-1)="SPONT",_xlfn.TEXTAFTER(Table5[[#This Row],[rxn]],"-",-1)="UNKNOWN")</f>
        <v>1</v>
      </c>
      <c r="V3085" s="1">
        <f>_xlfn.XLOOKUP(SUBSTITUTE(Table5[[#This Row],[rxn]],"RXN-","ENZLOAD-"),Table4[rxn],Table4[ub],0)</f>
        <v>0</v>
      </c>
      <c r="W3085" s="1" t="b">
        <f>AND(Table5[[#This Row],[FVA ENZLOAD flux UB]]=0,Table5[[#This Row],[ENZ not made when it should be?]])</f>
        <v>0</v>
      </c>
    </row>
    <row r="3086" spans="6:23" hidden="1">
      <c r="F3086" s="1" t="s">
        <v>8003</v>
      </c>
      <c r="G3086" s="1" t="str">
        <f>_xlfn.TEXTBEFORE(Table5[[#This Row],[rxn     kapp_old        kapp_slack_ub   kapp_slack_lb]]," ")</f>
        <v>RXN-FRDPt_c_m_FWD-SPONT</v>
      </c>
      <c r="H308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08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086" s="1">
        <f>_xlfn.NUMBERVALUE(_xlfn.TEXTAFTER(Table5[[#This Row],[rxn     kapp_old        kapp_slack_ub   kapp_slack_lb]]," ",-1))</f>
        <v>0</v>
      </c>
      <c r="K3086" s="1">
        <f>_xlfn.XLOOKUP(SUBSTITUTE(Table5[[#This Row],[rxn]],"RXN-","ENZLOAD-"),ENZLOAD[name],ENZLOAD[flux],0)</f>
        <v>0</v>
      </c>
      <c r="L3086" s="1" t="str">
        <f>"'"&amp;Table5[[#This Row],[rxn]]&amp;"'"&amp;CHAR(9)&amp;IF(AND(Table5[[#This Row],[kapp_slack_ub]]&lt;&gt;0,Table5[[#This Row],[kapp_old]]&lt;$F$1),$F$1,Table5[[#This Row],[kapp_old]])</f>
        <v>'RXN-FRDPt_c_m_FWD-SPONT'	27141.27779288</v>
      </c>
      <c r="M3086" s="1">
        <f>_xlfn.XLOOKUP(Table5[[#This Row],[rxn]],Table3[name],Table3[flux],$F$1)</f>
        <v>3.7950170785674998E-5</v>
      </c>
      <c r="N3086" s="1" t="str">
        <f>IFERROR(Table5[[#This Row],[min flux]]/Table5[[#This Row],[associated enzload]],"")</f>
        <v/>
      </c>
      <c r="O3086" s="1">
        <f>_xlfn.NUMBERVALUE(IF(Table5[[#This Row],[flux/enzload]]="","",ABS($N$1-Table5[[#This Row],[flux/enzload]])))</f>
        <v>0</v>
      </c>
      <c r="P3086" s="1">
        <f>Table5[[#This Row],[kapp_old]]+IFERROR(((Table5[[#This Row],[kapp_slack_ub]]-Table5[[#This Row],[kapp_slack_lb]])/Table5[[#This Row],[associated enzload]]),0)</f>
        <v>27141.277792879999</v>
      </c>
      <c r="Q3086" s="1" t="str">
        <f>"'"&amp;Table5[[#This Row],[rxn]]&amp;"'"&amp;CHAR(9)&amp;Table5[[#This Row],[kapp + (slack_ub - slack_lb)/enzload]]</f>
        <v>'RXN-FRDPt_c_m_FWD-SPONT'	27141.27779288</v>
      </c>
      <c r="R3086" s="1">
        <f>_xlfn.XLOOKUP(Table5[[#This Row],[rxn]],Table38[name],Table38[flux],0)</f>
        <v>3.8597350620000003E-5</v>
      </c>
      <c r="S3086" s="1">
        <f>_xlfn.XLOOKUP(SUBSTITUTE(Table5[[#This Row],[rxn]],"RXN-","ENZLOAD-"),Table38[name],Table38[flux],0)</f>
        <v>0</v>
      </c>
      <c r="T3086" s="1" t="b">
        <f>AND(Table5[[#This Row],[ENZLOAD flux in kapp-slack.gms]]=0,Table5[[#This Row],[flux in kapp-slack.gms]]&lt;&gt;0,NOT(Table5[[#This Row],[spont or unknown?]]))</f>
        <v>0</v>
      </c>
      <c r="U3086" s="1" t="b">
        <f>OR(_xlfn.TEXTAFTER(Table5[[#This Row],[rxn]],"-",-1)="SPONT",_xlfn.TEXTAFTER(Table5[[#This Row],[rxn]],"-",-1)="UNKNOWN")</f>
        <v>1</v>
      </c>
      <c r="V3086" s="1">
        <f>_xlfn.XLOOKUP(SUBSTITUTE(Table5[[#This Row],[rxn]],"RXN-","ENZLOAD-"),Table4[rxn],Table4[ub],0)</f>
        <v>0</v>
      </c>
      <c r="W3086" s="1" t="b">
        <f>AND(Table5[[#This Row],[FVA ENZLOAD flux UB]]=0,Table5[[#This Row],[ENZ not made when it should be?]])</f>
        <v>0</v>
      </c>
    </row>
    <row r="3087" spans="6:23" hidden="1">
      <c r="F3087" s="1" t="s">
        <v>8004</v>
      </c>
      <c r="G3087" s="1" t="str">
        <f>_xlfn.TEXTBEFORE(Table5[[#This Row],[rxn     kapp_old        kapp_slack_ub   kapp_slack_lb]]," ")</f>
        <v>RXN-FRDPt_c_m_REV-SPONT</v>
      </c>
      <c r="H308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08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087" s="1">
        <f>_xlfn.NUMBERVALUE(_xlfn.TEXTAFTER(Table5[[#This Row],[rxn     kapp_old        kapp_slack_ub   kapp_slack_lb]]," ",-1))</f>
        <v>0</v>
      </c>
      <c r="K3087" s="1">
        <f>_xlfn.XLOOKUP(SUBSTITUTE(Table5[[#This Row],[rxn]],"RXN-","ENZLOAD-"),ENZLOAD[name],ENZLOAD[flux],0)</f>
        <v>0</v>
      </c>
      <c r="L3087" s="1" t="str">
        <f>"'"&amp;Table5[[#This Row],[rxn]]&amp;"'"&amp;CHAR(9)&amp;IF(AND(Table5[[#This Row],[kapp_slack_ub]]&lt;&gt;0,Table5[[#This Row],[kapp_old]]&lt;$F$1),$F$1,Table5[[#This Row],[kapp_old]])</f>
        <v>'RXN-FRDPt_c_m_REV-SPONT'	27141.27779288</v>
      </c>
      <c r="M3087" s="1">
        <f>_xlfn.XLOOKUP(Table5[[#This Row],[rxn]],Table3[name],Table3[flux],$F$1)</f>
        <v>27141.277792879999</v>
      </c>
      <c r="N3087" s="1" t="str">
        <f>IFERROR(Table5[[#This Row],[min flux]]/Table5[[#This Row],[associated enzload]],"")</f>
        <v/>
      </c>
      <c r="O3087" s="1">
        <f>_xlfn.NUMBERVALUE(IF(Table5[[#This Row],[flux/enzload]]="","",ABS($N$1-Table5[[#This Row],[flux/enzload]])))</f>
        <v>0</v>
      </c>
      <c r="P3087" s="1">
        <f>Table5[[#This Row],[kapp_old]]+IFERROR(((Table5[[#This Row],[kapp_slack_ub]]-Table5[[#This Row],[kapp_slack_lb]])/Table5[[#This Row],[associated enzload]]),0)</f>
        <v>27141.277792879999</v>
      </c>
      <c r="Q3087" s="1" t="str">
        <f>"'"&amp;Table5[[#This Row],[rxn]]&amp;"'"&amp;CHAR(9)&amp;Table5[[#This Row],[kapp + (slack_ub - slack_lb)/enzload]]</f>
        <v>'RXN-FRDPt_c_m_REV-SPONT'	27141.27779288</v>
      </c>
      <c r="R3087" s="1">
        <f>_xlfn.XLOOKUP(Table5[[#This Row],[rxn]],Table38[name],Table38[flux],0)</f>
        <v>0</v>
      </c>
      <c r="S3087" s="1">
        <f>_xlfn.XLOOKUP(SUBSTITUTE(Table5[[#This Row],[rxn]],"RXN-","ENZLOAD-"),Table38[name],Table38[flux],0)</f>
        <v>0</v>
      </c>
      <c r="T3087" s="1" t="b">
        <f>AND(Table5[[#This Row],[ENZLOAD flux in kapp-slack.gms]]=0,Table5[[#This Row],[flux in kapp-slack.gms]]&lt;&gt;0,NOT(Table5[[#This Row],[spont or unknown?]]))</f>
        <v>0</v>
      </c>
      <c r="U3087" s="1" t="b">
        <f>OR(_xlfn.TEXTAFTER(Table5[[#This Row],[rxn]],"-",-1)="SPONT",_xlfn.TEXTAFTER(Table5[[#This Row],[rxn]],"-",-1)="UNKNOWN")</f>
        <v>1</v>
      </c>
      <c r="V3087" s="1">
        <f>_xlfn.XLOOKUP(SUBSTITUTE(Table5[[#This Row],[rxn]],"RXN-","ENZLOAD-"),Table4[rxn],Table4[ub],0)</f>
        <v>0</v>
      </c>
      <c r="W3087" s="1" t="b">
        <f>AND(Table5[[#This Row],[FVA ENZLOAD flux UB]]=0,Table5[[#This Row],[ENZ not made when it should be?]])</f>
        <v>0</v>
      </c>
    </row>
    <row r="3088" spans="6:23" hidden="1">
      <c r="F3088" s="1" t="s">
        <v>8010</v>
      </c>
      <c r="G3088" s="1" t="str">
        <f>_xlfn.TEXTBEFORE(Table5[[#This Row],[rxn     kapp_old        kapp_slack_ub   kapp_slack_lb]]," ")</f>
        <v>RXN-FRUK_c_FWD-UNKNOWN</v>
      </c>
      <c r="H308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08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088" s="1">
        <f>_xlfn.NUMBERVALUE(_xlfn.TEXTAFTER(Table5[[#This Row],[rxn     kapp_old        kapp_slack_ub   kapp_slack_lb]]," ",-1))</f>
        <v>0</v>
      </c>
      <c r="K3088" s="1">
        <f>_xlfn.XLOOKUP(SUBSTITUTE(Table5[[#This Row],[rxn]],"RXN-","ENZLOAD-"),ENZLOAD[name],ENZLOAD[flux],0)</f>
        <v>0</v>
      </c>
      <c r="L3088" s="1" t="str">
        <f>"'"&amp;Table5[[#This Row],[rxn]]&amp;"'"&amp;CHAR(9)&amp;IF(AND(Table5[[#This Row],[kapp_slack_ub]]&lt;&gt;0,Table5[[#This Row],[kapp_old]]&lt;$F$1),$F$1,Table5[[#This Row],[kapp_old]])</f>
        <v>'RXN-FRUK_c_FWD-UNKNOWN'	27141.27779288</v>
      </c>
      <c r="M3088" s="1">
        <f>_xlfn.XLOOKUP(Table5[[#This Row],[rxn]],Table3[name],Table3[flux],$F$1)</f>
        <v>27141.277792879999</v>
      </c>
      <c r="N3088" s="1" t="str">
        <f>IFERROR(Table5[[#This Row],[min flux]]/Table5[[#This Row],[associated enzload]],"")</f>
        <v/>
      </c>
      <c r="O3088" s="1">
        <f>_xlfn.NUMBERVALUE(IF(Table5[[#This Row],[flux/enzload]]="","",ABS($N$1-Table5[[#This Row],[flux/enzload]])))</f>
        <v>0</v>
      </c>
      <c r="P3088" s="1">
        <f>Table5[[#This Row],[kapp_old]]+IFERROR(((Table5[[#This Row],[kapp_slack_ub]]-Table5[[#This Row],[kapp_slack_lb]])/Table5[[#This Row],[associated enzload]]),0)</f>
        <v>27141.277792879999</v>
      </c>
      <c r="Q3088" s="1" t="str">
        <f>"'"&amp;Table5[[#This Row],[rxn]]&amp;"'"&amp;CHAR(9)&amp;Table5[[#This Row],[kapp + (slack_ub - slack_lb)/enzload]]</f>
        <v>'RXN-FRUK_c_FWD-UNKNOWN'	27141.27779288</v>
      </c>
      <c r="R3088" s="1">
        <f>_xlfn.XLOOKUP(Table5[[#This Row],[rxn]],Table38[name],Table38[flux],0)</f>
        <v>0</v>
      </c>
      <c r="S3088" s="1">
        <f>_xlfn.XLOOKUP(SUBSTITUTE(Table5[[#This Row],[rxn]],"RXN-","ENZLOAD-"),Table38[name],Table38[flux],0)</f>
        <v>0</v>
      </c>
      <c r="T3088" s="1" t="b">
        <f>AND(Table5[[#This Row],[ENZLOAD flux in kapp-slack.gms]]=0,Table5[[#This Row],[flux in kapp-slack.gms]]&lt;&gt;0,NOT(Table5[[#This Row],[spont or unknown?]]))</f>
        <v>0</v>
      </c>
      <c r="U3088" s="1" t="b">
        <f>OR(_xlfn.TEXTAFTER(Table5[[#This Row],[rxn]],"-",-1)="SPONT",_xlfn.TEXTAFTER(Table5[[#This Row],[rxn]],"-",-1)="UNKNOWN")</f>
        <v>1</v>
      </c>
      <c r="V3088" s="1">
        <f>_xlfn.XLOOKUP(SUBSTITUTE(Table5[[#This Row],[rxn]],"RXN-","ENZLOAD-"),Table4[rxn],Table4[ub],0)</f>
        <v>0</v>
      </c>
      <c r="W3088" s="1" t="b">
        <f>AND(Table5[[#This Row],[FVA ENZLOAD flux UB]]=0,Table5[[#This Row],[ENZ not made when it should be?]])</f>
        <v>0</v>
      </c>
    </row>
    <row r="3089" spans="6:23" hidden="1">
      <c r="F3089" s="1" t="s">
        <v>8011</v>
      </c>
      <c r="G3089" s="1" t="str">
        <f>_xlfn.TEXTBEFORE(Table5[[#This Row],[rxn     kapp_old        kapp_slack_ub   kapp_slack_lb]]," ")</f>
        <v>RXN-FRUtps_e_FWD-rt1375</v>
      </c>
      <c r="H308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08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089" s="1">
        <f>_xlfn.NUMBERVALUE(_xlfn.TEXTAFTER(Table5[[#This Row],[rxn     kapp_old        kapp_slack_ub   kapp_slack_lb]]," ",-1))</f>
        <v>0</v>
      </c>
      <c r="K3089" s="1">
        <f>_xlfn.XLOOKUP(SUBSTITUTE(Table5[[#This Row],[rxn]],"RXN-","ENZLOAD-"),ENZLOAD[name],ENZLOAD[flux],0)</f>
        <v>0</v>
      </c>
      <c r="L3089" s="1" t="str">
        <f>"'"&amp;Table5[[#This Row],[rxn]]&amp;"'"&amp;CHAR(9)&amp;IF(AND(Table5[[#This Row],[kapp_slack_ub]]&lt;&gt;0,Table5[[#This Row],[kapp_old]]&lt;$F$1),$F$1,Table5[[#This Row],[kapp_old]])</f>
        <v>'RXN-FRUtps_e_FWD-rt1375'	27141.27779288</v>
      </c>
      <c r="M3089" s="1">
        <f>_xlfn.XLOOKUP(Table5[[#This Row],[rxn]],Table3[name],Table3[flux],$F$1)</f>
        <v>27141.277792879999</v>
      </c>
      <c r="N3089" s="1" t="str">
        <f>IFERROR(Table5[[#This Row],[min flux]]/Table5[[#This Row],[associated enzload]],"")</f>
        <v/>
      </c>
      <c r="O3089" s="1">
        <f>_xlfn.NUMBERVALUE(IF(Table5[[#This Row],[flux/enzload]]="","",ABS($N$1-Table5[[#This Row],[flux/enzload]])))</f>
        <v>0</v>
      </c>
      <c r="P3089" s="1">
        <f>Table5[[#This Row],[kapp_old]]+IFERROR(((Table5[[#This Row],[kapp_slack_ub]]-Table5[[#This Row],[kapp_slack_lb]])/Table5[[#This Row],[associated enzload]]),0)</f>
        <v>27141.277792879999</v>
      </c>
      <c r="Q3089" s="1" t="str">
        <f>"'"&amp;Table5[[#This Row],[rxn]]&amp;"'"&amp;CHAR(9)&amp;Table5[[#This Row],[kapp + (slack_ub - slack_lb)/enzload]]</f>
        <v>'RXN-FRUtps_e_FWD-rt1375'	27141.27779288</v>
      </c>
      <c r="R3089" s="1">
        <f>_xlfn.XLOOKUP(Table5[[#This Row],[rxn]],Table38[name],Table38[flux],0)</f>
        <v>0</v>
      </c>
      <c r="S3089" s="1">
        <f>_xlfn.XLOOKUP(SUBSTITUTE(Table5[[#This Row],[rxn]],"RXN-","ENZLOAD-"),Table38[name],Table38[flux],0)</f>
        <v>0</v>
      </c>
      <c r="T3089" s="1" t="b">
        <f>AND(Table5[[#This Row],[ENZLOAD flux in kapp-slack.gms]]=0,Table5[[#This Row],[flux in kapp-slack.gms]]&lt;&gt;0,NOT(Table5[[#This Row],[spont or unknown?]]))</f>
        <v>0</v>
      </c>
      <c r="U3089" s="1" t="b">
        <f>OR(_xlfn.TEXTAFTER(Table5[[#This Row],[rxn]],"-",-1)="SPONT",_xlfn.TEXTAFTER(Table5[[#This Row],[rxn]],"-",-1)="UNKNOWN")</f>
        <v>0</v>
      </c>
      <c r="V3089" s="1">
        <f>_xlfn.XLOOKUP(SUBSTITUTE(Table5[[#This Row],[rxn]],"RXN-","ENZLOAD-"),Table4[rxn],Table4[ub],0)</f>
        <v>0.59567504999999998</v>
      </c>
      <c r="W3089" s="1" t="b">
        <f>AND(Table5[[#This Row],[FVA ENZLOAD flux UB]]=0,Table5[[#This Row],[ENZ not made when it should be?]])</f>
        <v>0</v>
      </c>
    </row>
    <row r="3090" spans="6:23" hidden="1">
      <c r="F3090" s="1" t="s">
        <v>8012</v>
      </c>
      <c r="G3090" s="1" t="str">
        <f>_xlfn.TEXTBEFORE(Table5[[#This Row],[rxn     kapp_old        kapp_slack_ub   kapp_slack_lb]]," ")</f>
        <v>RXN-FRUtps_e_FWD-rt1480</v>
      </c>
      <c r="H309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09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090" s="1">
        <f>_xlfn.NUMBERVALUE(_xlfn.TEXTAFTER(Table5[[#This Row],[rxn     kapp_old        kapp_slack_ub   kapp_slack_lb]]," ",-1))</f>
        <v>0</v>
      </c>
      <c r="K3090" s="1">
        <f>_xlfn.XLOOKUP(SUBSTITUTE(Table5[[#This Row],[rxn]],"RXN-","ENZLOAD-"),ENZLOAD[name],ENZLOAD[flux],0)</f>
        <v>0</v>
      </c>
      <c r="L3090" s="1" t="str">
        <f>"'"&amp;Table5[[#This Row],[rxn]]&amp;"'"&amp;CHAR(9)&amp;IF(AND(Table5[[#This Row],[kapp_slack_ub]]&lt;&gt;0,Table5[[#This Row],[kapp_old]]&lt;$F$1),$F$1,Table5[[#This Row],[kapp_old]])</f>
        <v>'RXN-FRUtps_e_FWD-rt1480'	27141.27779288</v>
      </c>
      <c r="M3090" s="1">
        <f>_xlfn.XLOOKUP(Table5[[#This Row],[rxn]],Table3[name],Table3[flux],$F$1)</f>
        <v>27141.277792879999</v>
      </c>
      <c r="N3090" s="1" t="str">
        <f>IFERROR(Table5[[#This Row],[min flux]]/Table5[[#This Row],[associated enzload]],"")</f>
        <v/>
      </c>
      <c r="O3090" s="1">
        <f>_xlfn.NUMBERVALUE(IF(Table5[[#This Row],[flux/enzload]]="","",ABS($N$1-Table5[[#This Row],[flux/enzload]])))</f>
        <v>0</v>
      </c>
      <c r="P3090" s="1">
        <f>Table5[[#This Row],[kapp_old]]+IFERROR(((Table5[[#This Row],[kapp_slack_ub]]-Table5[[#This Row],[kapp_slack_lb]])/Table5[[#This Row],[associated enzload]]),0)</f>
        <v>27141.277792879999</v>
      </c>
      <c r="Q3090" s="1" t="str">
        <f>"'"&amp;Table5[[#This Row],[rxn]]&amp;"'"&amp;CHAR(9)&amp;Table5[[#This Row],[kapp + (slack_ub - slack_lb)/enzload]]</f>
        <v>'RXN-FRUtps_e_FWD-rt1480'	27141.27779288</v>
      </c>
      <c r="R3090" s="1">
        <f>_xlfn.XLOOKUP(Table5[[#This Row],[rxn]],Table38[name],Table38[flux],0)</f>
        <v>0</v>
      </c>
      <c r="S3090" s="1">
        <f>_xlfn.XLOOKUP(SUBSTITUTE(Table5[[#This Row],[rxn]],"RXN-","ENZLOAD-"),Table38[name],Table38[flux],0)</f>
        <v>0</v>
      </c>
      <c r="T3090" s="1" t="b">
        <f>AND(Table5[[#This Row],[ENZLOAD flux in kapp-slack.gms]]=0,Table5[[#This Row],[flux in kapp-slack.gms]]&lt;&gt;0,NOT(Table5[[#This Row],[spont or unknown?]]))</f>
        <v>0</v>
      </c>
      <c r="U3090" s="1" t="b">
        <f>OR(_xlfn.TEXTAFTER(Table5[[#This Row],[rxn]],"-",-1)="SPONT",_xlfn.TEXTAFTER(Table5[[#This Row],[rxn]],"-",-1)="UNKNOWN")</f>
        <v>0</v>
      </c>
      <c r="V3090" s="1">
        <f>_xlfn.XLOOKUP(SUBSTITUTE(Table5[[#This Row],[rxn]],"RXN-","ENZLOAD-"),Table4[rxn],Table4[ub],0)</f>
        <v>2.7808452199999998</v>
      </c>
      <c r="W3090" s="1" t="b">
        <f>AND(Table5[[#This Row],[FVA ENZLOAD flux UB]]=0,Table5[[#This Row],[ENZ not made when it should be?]])</f>
        <v>0</v>
      </c>
    </row>
    <row r="3091" spans="6:23" hidden="1">
      <c r="F3091" s="1" t="s">
        <v>8013</v>
      </c>
      <c r="G3091" s="1" t="str">
        <f>_xlfn.TEXTBEFORE(Table5[[#This Row],[rxn     kapp_old        kapp_slack_ub   kapp_slack_lb]]," ")</f>
        <v>RXN-FRUtps_e_FWD-rt2496</v>
      </c>
      <c r="H309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09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091" s="1">
        <f>_xlfn.NUMBERVALUE(_xlfn.TEXTAFTER(Table5[[#This Row],[rxn     kapp_old        kapp_slack_ub   kapp_slack_lb]]," ",-1))</f>
        <v>0</v>
      </c>
      <c r="K3091" s="1">
        <f>_xlfn.XLOOKUP(SUBSTITUTE(Table5[[#This Row],[rxn]],"RXN-","ENZLOAD-"),ENZLOAD[name],ENZLOAD[flux],0)</f>
        <v>0</v>
      </c>
      <c r="L3091" s="1" t="str">
        <f>"'"&amp;Table5[[#This Row],[rxn]]&amp;"'"&amp;CHAR(9)&amp;IF(AND(Table5[[#This Row],[kapp_slack_ub]]&lt;&gt;0,Table5[[#This Row],[kapp_old]]&lt;$F$1),$F$1,Table5[[#This Row],[kapp_old]])</f>
        <v>'RXN-FRUtps_e_FWD-rt2496'	27141.27779288</v>
      </c>
      <c r="M3091" s="1">
        <f>_xlfn.XLOOKUP(Table5[[#This Row],[rxn]],Table3[name],Table3[flux],$F$1)</f>
        <v>27141.277792879999</v>
      </c>
      <c r="N3091" s="1" t="str">
        <f>IFERROR(Table5[[#This Row],[min flux]]/Table5[[#This Row],[associated enzload]],"")</f>
        <v/>
      </c>
      <c r="O3091" s="1">
        <f>_xlfn.NUMBERVALUE(IF(Table5[[#This Row],[flux/enzload]]="","",ABS($N$1-Table5[[#This Row],[flux/enzload]])))</f>
        <v>0</v>
      </c>
      <c r="P3091" s="1">
        <f>Table5[[#This Row],[kapp_old]]+IFERROR(((Table5[[#This Row],[kapp_slack_ub]]-Table5[[#This Row],[kapp_slack_lb]])/Table5[[#This Row],[associated enzload]]),0)</f>
        <v>27141.277792879999</v>
      </c>
      <c r="Q3091" s="1" t="str">
        <f>"'"&amp;Table5[[#This Row],[rxn]]&amp;"'"&amp;CHAR(9)&amp;Table5[[#This Row],[kapp + (slack_ub - slack_lb)/enzload]]</f>
        <v>'RXN-FRUtps_e_FWD-rt2496'	27141.27779288</v>
      </c>
      <c r="R3091" s="1">
        <f>_xlfn.XLOOKUP(Table5[[#This Row],[rxn]],Table38[name],Table38[flux],0)</f>
        <v>0</v>
      </c>
      <c r="S3091" s="1">
        <f>_xlfn.XLOOKUP(SUBSTITUTE(Table5[[#This Row],[rxn]],"RXN-","ENZLOAD-"),Table38[name],Table38[flux],0)</f>
        <v>0</v>
      </c>
      <c r="T3091" s="1" t="b">
        <f>AND(Table5[[#This Row],[ENZLOAD flux in kapp-slack.gms]]=0,Table5[[#This Row],[flux in kapp-slack.gms]]&lt;&gt;0,NOT(Table5[[#This Row],[spont or unknown?]]))</f>
        <v>0</v>
      </c>
      <c r="U3091" s="1" t="b">
        <f>OR(_xlfn.TEXTAFTER(Table5[[#This Row],[rxn]],"-",-1)="SPONT",_xlfn.TEXTAFTER(Table5[[#This Row],[rxn]],"-",-1)="UNKNOWN")</f>
        <v>0</v>
      </c>
      <c r="V3091" s="1">
        <f>_xlfn.XLOOKUP(SUBSTITUTE(Table5[[#This Row],[rxn]],"RXN-","ENZLOAD-"),Table4[rxn],Table4[ub],0)</f>
        <v>0.73544511000000001</v>
      </c>
      <c r="W3091" s="1" t="b">
        <f>AND(Table5[[#This Row],[FVA ENZLOAD flux UB]]=0,Table5[[#This Row],[ENZ not made when it should be?]])</f>
        <v>0</v>
      </c>
    </row>
    <row r="3092" spans="6:23" hidden="1">
      <c r="F3092" s="1" t="s">
        <v>8019</v>
      </c>
      <c r="G3092" s="1" t="str">
        <f>_xlfn.TEXTBEFORE(Table5[[#This Row],[rxn     kapp_old        kapp_slack_ub   kapp_slack_lb]]," ")</f>
        <v>RXN-FTHFL_c_FWD-UNKNOWN</v>
      </c>
      <c r="H309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09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092" s="1">
        <f>_xlfn.NUMBERVALUE(_xlfn.TEXTAFTER(Table5[[#This Row],[rxn     kapp_old        kapp_slack_ub   kapp_slack_lb]]," ",-1))</f>
        <v>0</v>
      </c>
      <c r="K3092" s="1">
        <f>_xlfn.XLOOKUP(SUBSTITUTE(Table5[[#This Row],[rxn]],"RXN-","ENZLOAD-"),ENZLOAD[name],ENZLOAD[flux],0)</f>
        <v>0</v>
      </c>
      <c r="L3092" s="1" t="str">
        <f>"'"&amp;Table5[[#This Row],[rxn]]&amp;"'"&amp;CHAR(9)&amp;IF(AND(Table5[[#This Row],[kapp_slack_ub]]&lt;&gt;0,Table5[[#This Row],[kapp_old]]&lt;$F$1),$F$1,Table5[[#This Row],[kapp_old]])</f>
        <v>'RXN-FTHFL_c_FWD-UNKNOWN'	27141.27779288</v>
      </c>
      <c r="M3092" s="1">
        <f>_xlfn.XLOOKUP(Table5[[#This Row],[rxn]],Table3[name],Table3[flux],$F$1)</f>
        <v>3.9170107773245602E-2</v>
      </c>
      <c r="N3092" s="1" t="str">
        <f>IFERROR(Table5[[#This Row],[min flux]]/Table5[[#This Row],[associated enzload]],"")</f>
        <v/>
      </c>
      <c r="O3092" s="1">
        <f>_xlfn.NUMBERVALUE(IF(Table5[[#This Row],[flux/enzload]]="","",ABS($N$1-Table5[[#This Row],[flux/enzload]])))</f>
        <v>0</v>
      </c>
      <c r="P3092" s="1">
        <f>Table5[[#This Row],[kapp_old]]+IFERROR(((Table5[[#This Row],[kapp_slack_ub]]-Table5[[#This Row],[kapp_slack_lb]])/Table5[[#This Row],[associated enzload]]),0)</f>
        <v>27141.277792879999</v>
      </c>
      <c r="Q3092" s="1" t="str">
        <f>"'"&amp;Table5[[#This Row],[rxn]]&amp;"'"&amp;CHAR(9)&amp;Table5[[#This Row],[kapp + (slack_ub - slack_lb)/enzload]]</f>
        <v>'RXN-FTHFL_c_FWD-UNKNOWN'	27141.27779288</v>
      </c>
      <c r="R3092" s="1">
        <f>_xlfn.XLOOKUP(Table5[[#This Row],[rxn]],Table38[name],Table38[flux],0)</f>
        <v>0</v>
      </c>
      <c r="S3092" s="1">
        <f>_xlfn.XLOOKUP(SUBSTITUTE(Table5[[#This Row],[rxn]],"RXN-","ENZLOAD-"),Table38[name],Table38[flux],0)</f>
        <v>0</v>
      </c>
      <c r="T3092" s="1" t="b">
        <f>AND(Table5[[#This Row],[ENZLOAD flux in kapp-slack.gms]]=0,Table5[[#This Row],[flux in kapp-slack.gms]]&lt;&gt;0,NOT(Table5[[#This Row],[spont or unknown?]]))</f>
        <v>0</v>
      </c>
      <c r="U3092" s="1" t="b">
        <f>OR(_xlfn.TEXTAFTER(Table5[[#This Row],[rxn]],"-",-1)="SPONT",_xlfn.TEXTAFTER(Table5[[#This Row],[rxn]],"-",-1)="UNKNOWN")</f>
        <v>1</v>
      </c>
      <c r="V3092" s="1">
        <f>_xlfn.XLOOKUP(SUBSTITUTE(Table5[[#This Row],[rxn]],"RXN-","ENZLOAD-"),Table4[rxn],Table4[ub],0)</f>
        <v>0</v>
      </c>
      <c r="W3092" s="1" t="b">
        <f>AND(Table5[[#This Row],[FVA ENZLOAD flux UB]]=0,Table5[[#This Row],[ENZ not made when it should be?]])</f>
        <v>0</v>
      </c>
    </row>
    <row r="3093" spans="6:23" hidden="1">
      <c r="F3093" s="1" t="s">
        <v>8020</v>
      </c>
      <c r="G3093" s="1" t="str">
        <f>_xlfn.TEXTBEFORE(Table5[[#This Row],[rxn     kapp_old        kapp_slack_ub   kapp_slack_lb]]," ")</f>
        <v>RXN-FTHFL_c_REV-UNKNOWN</v>
      </c>
      <c r="H309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09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093" s="1">
        <f>_xlfn.NUMBERVALUE(_xlfn.TEXTAFTER(Table5[[#This Row],[rxn     kapp_old        kapp_slack_ub   kapp_slack_lb]]," ",-1))</f>
        <v>0</v>
      </c>
      <c r="K3093" s="1">
        <f>_xlfn.XLOOKUP(SUBSTITUTE(Table5[[#This Row],[rxn]],"RXN-","ENZLOAD-"),ENZLOAD[name],ENZLOAD[flux],0)</f>
        <v>0</v>
      </c>
      <c r="L3093" s="1" t="str">
        <f>"'"&amp;Table5[[#This Row],[rxn]]&amp;"'"&amp;CHAR(9)&amp;IF(AND(Table5[[#This Row],[kapp_slack_ub]]&lt;&gt;0,Table5[[#This Row],[kapp_old]]&lt;$F$1),$F$1,Table5[[#This Row],[kapp_old]])</f>
        <v>'RXN-FTHFL_c_REV-UNKNOWN'	27141.27779288</v>
      </c>
      <c r="M3093" s="1">
        <f>_xlfn.XLOOKUP(Table5[[#This Row],[rxn]],Table3[name],Table3[flux],$F$1)</f>
        <v>27141.277792879999</v>
      </c>
      <c r="N3093" s="1" t="str">
        <f>IFERROR(Table5[[#This Row],[min flux]]/Table5[[#This Row],[associated enzload]],"")</f>
        <v/>
      </c>
      <c r="O3093" s="1">
        <f>_xlfn.NUMBERVALUE(IF(Table5[[#This Row],[flux/enzload]]="","",ABS($N$1-Table5[[#This Row],[flux/enzload]])))</f>
        <v>0</v>
      </c>
      <c r="P3093" s="1">
        <f>Table5[[#This Row],[kapp_old]]+IFERROR(((Table5[[#This Row],[kapp_slack_ub]]-Table5[[#This Row],[kapp_slack_lb]])/Table5[[#This Row],[associated enzload]]),0)</f>
        <v>27141.277792879999</v>
      </c>
      <c r="Q3093" s="1" t="str">
        <f>"'"&amp;Table5[[#This Row],[rxn]]&amp;"'"&amp;CHAR(9)&amp;Table5[[#This Row],[kapp + (slack_ub - slack_lb)/enzload]]</f>
        <v>'RXN-FTHFL_c_REV-UNKNOWN'	27141.27779288</v>
      </c>
      <c r="R3093" s="1">
        <f>_xlfn.XLOOKUP(Table5[[#This Row],[rxn]],Table38[name],Table38[flux],0)</f>
        <v>6.0998583362570002</v>
      </c>
      <c r="S3093" s="1">
        <f>_xlfn.XLOOKUP(SUBSTITUTE(Table5[[#This Row],[rxn]],"RXN-","ENZLOAD-"),Table38[name],Table38[flux],0)</f>
        <v>0</v>
      </c>
      <c r="T3093" s="1" t="b">
        <f>AND(Table5[[#This Row],[ENZLOAD flux in kapp-slack.gms]]=0,Table5[[#This Row],[flux in kapp-slack.gms]]&lt;&gt;0,NOT(Table5[[#This Row],[spont or unknown?]]))</f>
        <v>0</v>
      </c>
      <c r="U3093" s="1" t="b">
        <f>OR(_xlfn.TEXTAFTER(Table5[[#This Row],[rxn]],"-",-1)="SPONT",_xlfn.TEXTAFTER(Table5[[#This Row],[rxn]],"-",-1)="UNKNOWN")</f>
        <v>1</v>
      </c>
      <c r="V3093" s="1">
        <f>_xlfn.XLOOKUP(SUBSTITUTE(Table5[[#This Row],[rxn]],"RXN-","ENZLOAD-"),Table4[rxn],Table4[ub],0)</f>
        <v>0</v>
      </c>
      <c r="W3093" s="1" t="b">
        <f>AND(Table5[[#This Row],[FVA ENZLOAD flux UB]]=0,Table5[[#This Row],[ENZ not made when it should be?]])</f>
        <v>0</v>
      </c>
    </row>
    <row r="3094" spans="6:23" hidden="1">
      <c r="F3094" s="1" t="s">
        <v>8027</v>
      </c>
      <c r="G3094" s="1" t="str">
        <f>_xlfn.TEXTBEFORE(Table5[[#This Row],[rxn     kapp_old        kapp_slack_ub   kapp_slack_lb]]," ")</f>
        <v>RXN-FUMACACH_c_FWD-rt3594</v>
      </c>
      <c r="H309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09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094" s="1">
        <f>_xlfn.NUMBERVALUE(_xlfn.TEXTAFTER(Table5[[#This Row],[rxn     kapp_old        kapp_slack_ub   kapp_slack_lb]]," ",-1))</f>
        <v>0</v>
      </c>
      <c r="K3094" s="1">
        <f>_xlfn.XLOOKUP(SUBSTITUTE(Table5[[#This Row],[rxn]],"RXN-","ENZLOAD-"),ENZLOAD[name],ENZLOAD[flux],0)</f>
        <v>0</v>
      </c>
      <c r="L3094" s="1" t="str">
        <f>"'"&amp;Table5[[#This Row],[rxn]]&amp;"'"&amp;CHAR(9)&amp;IF(AND(Table5[[#This Row],[kapp_slack_ub]]&lt;&gt;0,Table5[[#This Row],[kapp_old]]&lt;$F$1),$F$1,Table5[[#This Row],[kapp_old]])</f>
        <v>'RXN-FUMACACH_c_FWD-rt3594'	27141.27779288</v>
      </c>
      <c r="M3094" s="1">
        <f>_xlfn.XLOOKUP(Table5[[#This Row],[rxn]],Table3[name],Table3[flux],$F$1)</f>
        <v>27141.277792879999</v>
      </c>
      <c r="N3094" s="1" t="str">
        <f>IFERROR(Table5[[#This Row],[min flux]]/Table5[[#This Row],[associated enzload]],"")</f>
        <v/>
      </c>
      <c r="O3094" s="1">
        <f>_xlfn.NUMBERVALUE(IF(Table5[[#This Row],[flux/enzload]]="","",ABS($N$1-Table5[[#This Row],[flux/enzload]])))</f>
        <v>0</v>
      </c>
      <c r="P3094" s="1">
        <f>Table5[[#This Row],[kapp_old]]+IFERROR(((Table5[[#This Row],[kapp_slack_ub]]-Table5[[#This Row],[kapp_slack_lb]])/Table5[[#This Row],[associated enzload]]),0)</f>
        <v>27141.277792879999</v>
      </c>
      <c r="Q3094" s="1" t="str">
        <f>"'"&amp;Table5[[#This Row],[rxn]]&amp;"'"&amp;CHAR(9)&amp;Table5[[#This Row],[kapp + (slack_ub - slack_lb)/enzload]]</f>
        <v>'RXN-FUMACACH_c_FWD-rt3594'	27141.27779288</v>
      </c>
      <c r="R3094" s="1">
        <f>_xlfn.XLOOKUP(Table5[[#This Row],[rxn]],Table38[name],Table38[flux],0)</f>
        <v>0</v>
      </c>
      <c r="S3094" s="1">
        <f>_xlfn.XLOOKUP(SUBSTITUTE(Table5[[#This Row],[rxn]],"RXN-","ENZLOAD-"),Table38[name],Table38[flux],0)</f>
        <v>0</v>
      </c>
      <c r="T3094" s="1" t="b">
        <f>AND(Table5[[#This Row],[ENZLOAD flux in kapp-slack.gms]]=0,Table5[[#This Row],[flux in kapp-slack.gms]]&lt;&gt;0,NOT(Table5[[#This Row],[spont or unknown?]]))</f>
        <v>0</v>
      </c>
      <c r="U3094" s="1" t="b">
        <f>OR(_xlfn.TEXTAFTER(Table5[[#This Row],[rxn]],"-",-1)="SPONT",_xlfn.TEXTAFTER(Table5[[#This Row],[rxn]],"-",-1)="UNKNOWN")</f>
        <v>0</v>
      </c>
      <c r="V3094" s="1">
        <f>_xlfn.XLOOKUP(SUBSTITUTE(Table5[[#This Row],[rxn]],"RXN-","ENZLOAD-"),Table4[rxn],Table4[ub],0)</f>
        <v>0.93159957000000004</v>
      </c>
      <c r="W3094" s="1" t="b">
        <f>AND(Table5[[#This Row],[FVA ENZLOAD flux UB]]=0,Table5[[#This Row],[ENZ not made when it should be?]])</f>
        <v>0</v>
      </c>
    </row>
    <row r="3095" spans="6:23" hidden="1">
      <c r="F3095" s="1" t="s">
        <v>8028</v>
      </c>
      <c r="G3095" s="1" t="str">
        <f>_xlfn.TEXTBEFORE(Table5[[#This Row],[rxn     kapp_old        kapp_slack_ub   kapp_slack_lb]]," ")</f>
        <v>RXN-FUMACACH_c_REV-rt3594</v>
      </c>
      <c r="H309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09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095" s="1">
        <f>_xlfn.NUMBERVALUE(_xlfn.TEXTAFTER(Table5[[#This Row],[rxn     kapp_old        kapp_slack_ub   kapp_slack_lb]]," ",-1))</f>
        <v>0</v>
      </c>
      <c r="K3095" s="1">
        <f>_xlfn.XLOOKUP(SUBSTITUTE(Table5[[#This Row],[rxn]],"RXN-","ENZLOAD-"),ENZLOAD[name],ENZLOAD[flux],0)</f>
        <v>0</v>
      </c>
      <c r="L3095" s="1" t="str">
        <f>"'"&amp;Table5[[#This Row],[rxn]]&amp;"'"&amp;CHAR(9)&amp;IF(AND(Table5[[#This Row],[kapp_slack_ub]]&lt;&gt;0,Table5[[#This Row],[kapp_old]]&lt;$F$1),$F$1,Table5[[#This Row],[kapp_old]])</f>
        <v>'RXN-FUMACACH_c_REV-rt3594'	27141.27779288</v>
      </c>
      <c r="M3095" s="1">
        <f>_xlfn.XLOOKUP(Table5[[#This Row],[rxn]],Table3[name],Table3[flux],$F$1)</f>
        <v>27141.277792879999</v>
      </c>
      <c r="N3095" s="1" t="str">
        <f>IFERROR(Table5[[#This Row],[min flux]]/Table5[[#This Row],[associated enzload]],"")</f>
        <v/>
      </c>
      <c r="O3095" s="1">
        <f>_xlfn.NUMBERVALUE(IF(Table5[[#This Row],[flux/enzload]]="","",ABS($N$1-Table5[[#This Row],[flux/enzload]])))</f>
        <v>0</v>
      </c>
      <c r="P3095" s="1">
        <f>Table5[[#This Row],[kapp_old]]+IFERROR(((Table5[[#This Row],[kapp_slack_ub]]-Table5[[#This Row],[kapp_slack_lb]])/Table5[[#This Row],[associated enzload]]),0)</f>
        <v>27141.277792879999</v>
      </c>
      <c r="Q3095" s="1" t="str">
        <f>"'"&amp;Table5[[#This Row],[rxn]]&amp;"'"&amp;CHAR(9)&amp;Table5[[#This Row],[kapp + (slack_ub - slack_lb)/enzload]]</f>
        <v>'RXN-FUMACACH_c_REV-rt3594'	27141.27779288</v>
      </c>
      <c r="R3095" s="1">
        <f>_xlfn.XLOOKUP(Table5[[#This Row],[rxn]],Table38[name],Table38[flux],0)</f>
        <v>0</v>
      </c>
      <c r="S3095" s="1">
        <f>_xlfn.XLOOKUP(SUBSTITUTE(Table5[[#This Row],[rxn]],"RXN-","ENZLOAD-"),Table38[name],Table38[flux],0)</f>
        <v>0</v>
      </c>
      <c r="T3095" s="1" t="b">
        <f>AND(Table5[[#This Row],[ENZLOAD flux in kapp-slack.gms]]=0,Table5[[#This Row],[flux in kapp-slack.gms]]&lt;&gt;0,NOT(Table5[[#This Row],[spont or unknown?]]))</f>
        <v>0</v>
      </c>
      <c r="U3095" s="1" t="b">
        <f>OR(_xlfn.TEXTAFTER(Table5[[#This Row],[rxn]],"-",-1)="SPONT",_xlfn.TEXTAFTER(Table5[[#This Row],[rxn]],"-",-1)="UNKNOWN")</f>
        <v>0</v>
      </c>
      <c r="V3095" s="1">
        <f>_xlfn.XLOOKUP(SUBSTITUTE(Table5[[#This Row],[rxn]],"RXN-","ENZLOAD-"),Table4[rxn],Table4[ub],0)</f>
        <v>0.93159957000000004</v>
      </c>
      <c r="W3095" s="1" t="b">
        <f>AND(Table5[[#This Row],[FVA ENZLOAD flux UB]]=0,Table5[[#This Row],[ENZ not made when it should be?]])</f>
        <v>0</v>
      </c>
    </row>
    <row r="3096" spans="6:23" hidden="1">
      <c r="F3096" s="1" t="s">
        <v>8031</v>
      </c>
      <c r="G3096" s="1" t="str">
        <f>_xlfn.TEXTBEFORE(Table5[[#This Row],[rxn     kapp_old        kapp_slack_ub   kapp_slack_lb]]," ")</f>
        <v>RXN-FUMACACH_m_FWD-rt7624</v>
      </c>
      <c r="H309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09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096" s="1">
        <f>_xlfn.NUMBERVALUE(_xlfn.TEXTAFTER(Table5[[#This Row],[rxn     kapp_old        kapp_slack_ub   kapp_slack_lb]]," ",-1))</f>
        <v>0</v>
      </c>
      <c r="K3096" s="1">
        <f>_xlfn.XLOOKUP(SUBSTITUTE(Table5[[#This Row],[rxn]],"RXN-","ENZLOAD-"),ENZLOAD[name],ENZLOAD[flux],0)</f>
        <v>0</v>
      </c>
      <c r="L3096" s="1" t="str">
        <f>"'"&amp;Table5[[#This Row],[rxn]]&amp;"'"&amp;CHAR(9)&amp;IF(AND(Table5[[#This Row],[kapp_slack_ub]]&lt;&gt;0,Table5[[#This Row],[kapp_old]]&lt;$F$1),$F$1,Table5[[#This Row],[kapp_old]])</f>
        <v>'RXN-FUMACACH_m_FWD-rt7624'	27141.27779288</v>
      </c>
      <c r="M3096" s="1">
        <f>_xlfn.XLOOKUP(Table5[[#This Row],[rxn]],Table3[name],Table3[flux],$F$1)</f>
        <v>27141.277792879999</v>
      </c>
      <c r="N3096" s="1" t="str">
        <f>IFERROR(Table5[[#This Row],[min flux]]/Table5[[#This Row],[associated enzload]],"")</f>
        <v/>
      </c>
      <c r="O3096" s="1">
        <f>_xlfn.NUMBERVALUE(IF(Table5[[#This Row],[flux/enzload]]="","",ABS($N$1-Table5[[#This Row],[flux/enzload]])))</f>
        <v>0</v>
      </c>
      <c r="P3096" s="1">
        <f>Table5[[#This Row],[kapp_old]]+IFERROR(((Table5[[#This Row],[kapp_slack_ub]]-Table5[[#This Row],[kapp_slack_lb]])/Table5[[#This Row],[associated enzload]]),0)</f>
        <v>27141.277792879999</v>
      </c>
      <c r="Q3096" s="1" t="str">
        <f>"'"&amp;Table5[[#This Row],[rxn]]&amp;"'"&amp;CHAR(9)&amp;Table5[[#This Row],[kapp + (slack_ub - slack_lb)/enzload]]</f>
        <v>'RXN-FUMACACH_m_FWD-rt7624'	27141.27779288</v>
      </c>
      <c r="R3096" s="1">
        <f>_xlfn.XLOOKUP(Table5[[#This Row],[rxn]],Table38[name],Table38[flux],0)</f>
        <v>0</v>
      </c>
      <c r="S3096" s="1">
        <f>_xlfn.XLOOKUP(SUBSTITUTE(Table5[[#This Row],[rxn]],"RXN-","ENZLOAD-"),Table38[name],Table38[flux],0)</f>
        <v>0</v>
      </c>
      <c r="T3096" s="1" t="b">
        <f>AND(Table5[[#This Row],[ENZLOAD flux in kapp-slack.gms]]=0,Table5[[#This Row],[flux in kapp-slack.gms]]&lt;&gt;0,NOT(Table5[[#This Row],[spont or unknown?]]))</f>
        <v>0</v>
      </c>
      <c r="U3096" s="1" t="b">
        <f>OR(_xlfn.TEXTAFTER(Table5[[#This Row],[rxn]],"-",-1)="SPONT",_xlfn.TEXTAFTER(Table5[[#This Row],[rxn]],"-",-1)="UNKNOWN")</f>
        <v>0</v>
      </c>
      <c r="V3096" s="1">
        <f>_xlfn.XLOOKUP(SUBSTITUTE(Table5[[#This Row],[rxn]],"RXN-","ENZLOAD-"),Table4[rxn],Table4[ub],0)</f>
        <v>1.3187805500000001</v>
      </c>
      <c r="W3096" s="1" t="b">
        <f>AND(Table5[[#This Row],[FVA ENZLOAD flux UB]]=0,Table5[[#This Row],[ENZ not made when it should be?]])</f>
        <v>0</v>
      </c>
    </row>
    <row r="3097" spans="6:23" hidden="1">
      <c r="F3097" s="1" t="s">
        <v>8032</v>
      </c>
      <c r="G3097" s="1" t="str">
        <f>_xlfn.TEXTBEFORE(Table5[[#This Row],[rxn     kapp_old        kapp_slack_ub   kapp_slack_lb]]," ")</f>
        <v>RXN-FUMt_c_e_FWD-SPONT</v>
      </c>
      <c r="H309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09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097" s="1">
        <f>_xlfn.NUMBERVALUE(_xlfn.TEXTAFTER(Table5[[#This Row],[rxn     kapp_old        kapp_slack_ub   kapp_slack_lb]]," ",-1))</f>
        <v>0</v>
      </c>
      <c r="K3097" s="1">
        <f>_xlfn.XLOOKUP(SUBSTITUTE(Table5[[#This Row],[rxn]],"RXN-","ENZLOAD-"),ENZLOAD[name],ENZLOAD[flux],0)</f>
        <v>0</v>
      </c>
      <c r="L3097" s="1" t="str">
        <f>"'"&amp;Table5[[#This Row],[rxn]]&amp;"'"&amp;CHAR(9)&amp;IF(AND(Table5[[#This Row],[kapp_slack_ub]]&lt;&gt;0,Table5[[#This Row],[kapp_old]]&lt;$F$1),$F$1,Table5[[#This Row],[kapp_old]])</f>
        <v>'RXN-FUMt_c_e_FWD-SPONT'	27141.27779288</v>
      </c>
      <c r="M3097" s="1">
        <f>_xlfn.XLOOKUP(Table5[[#This Row],[rxn]],Table3[name],Table3[flux],$F$1)</f>
        <v>27141.277792879999</v>
      </c>
      <c r="N3097" s="1" t="str">
        <f>IFERROR(Table5[[#This Row],[min flux]]/Table5[[#This Row],[associated enzload]],"")</f>
        <v/>
      </c>
      <c r="O3097" s="1">
        <f>_xlfn.NUMBERVALUE(IF(Table5[[#This Row],[flux/enzload]]="","",ABS($N$1-Table5[[#This Row],[flux/enzload]])))</f>
        <v>0</v>
      </c>
      <c r="P3097" s="1">
        <f>Table5[[#This Row],[kapp_old]]+IFERROR(((Table5[[#This Row],[kapp_slack_ub]]-Table5[[#This Row],[kapp_slack_lb]])/Table5[[#This Row],[associated enzload]]),0)</f>
        <v>27141.277792879999</v>
      </c>
      <c r="Q3097" s="1" t="str">
        <f>"'"&amp;Table5[[#This Row],[rxn]]&amp;"'"&amp;CHAR(9)&amp;Table5[[#This Row],[kapp + (slack_ub - slack_lb)/enzload]]</f>
        <v>'RXN-FUMt_c_e_FWD-SPONT'	27141.27779288</v>
      </c>
      <c r="R3097" s="1">
        <f>_xlfn.XLOOKUP(Table5[[#This Row],[rxn]],Table38[name],Table38[flux],0)</f>
        <v>0</v>
      </c>
      <c r="S3097" s="1">
        <f>_xlfn.XLOOKUP(SUBSTITUTE(Table5[[#This Row],[rxn]],"RXN-","ENZLOAD-"),Table38[name],Table38[flux],0)</f>
        <v>0</v>
      </c>
      <c r="T3097" s="1" t="b">
        <f>AND(Table5[[#This Row],[ENZLOAD flux in kapp-slack.gms]]=0,Table5[[#This Row],[flux in kapp-slack.gms]]&lt;&gt;0,NOT(Table5[[#This Row],[spont or unknown?]]))</f>
        <v>0</v>
      </c>
      <c r="U3097" s="1" t="b">
        <f>OR(_xlfn.TEXTAFTER(Table5[[#This Row],[rxn]],"-",-1)="SPONT",_xlfn.TEXTAFTER(Table5[[#This Row],[rxn]],"-",-1)="UNKNOWN")</f>
        <v>1</v>
      </c>
      <c r="V3097" s="1">
        <f>_xlfn.XLOOKUP(SUBSTITUTE(Table5[[#This Row],[rxn]],"RXN-","ENZLOAD-"),Table4[rxn],Table4[ub],0)</f>
        <v>0</v>
      </c>
      <c r="W3097" s="1" t="b">
        <f>AND(Table5[[#This Row],[FVA ENZLOAD flux UB]]=0,Table5[[#This Row],[ENZ not made when it should be?]])</f>
        <v>0</v>
      </c>
    </row>
    <row r="3098" spans="6:23" hidden="1">
      <c r="F3098" s="1" t="s">
        <v>8033</v>
      </c>
      <c r="G3098" s="1" t="str">
        <f>_xlfn.TEXTBEFORE(Table5[[#This Row],[rxn     kapp_old        kapp_slack_ub   kapp_slack_lb]]," ")</f>
        <v>RXN-FUMt_c_e_REV-SPONT</v>
      </c>
      <c r="H309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09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098" s="1">
        <f>_xlfn.NUMBERVALUE(_xlfn.TEXTAFTER(Table5[[#This Row],[rxn     kapp_old        kapp_slack_ub   kapp_slack_lb]]," ",-1))</f>
        <v>0</v>
      </c>
      <c r="K3098" s="1">
        <f>_xlfn.XLOOKUP(SUBSTITUTE(Table5[[#This Row],[rxn]],"RXN-","ENZLOAD-"),ENZLOAD[name],ENZLOAD[flux],0)</f>
        <v>0</v>
      </c>
      <c r="L3098" s="1" t="str">
        <f>"'"&amp;Table5[[#This Row],[rxn]]&amp;"'"&amp;CHAR(9)&amp;IF(AND(Table5[[#This Row],[kapp_slack_ub]]&lt;&gt;0,Table5[[#This Row],[kapp_old]]&lt;$F$1),$F$1,Table5[[#This Row],[kapp_old]])</f>
        <v>'RXN-FUMt_c_e_REV-SPONT'	27141.27779288</v>
      </c>
      <c r="M3098" s="1">
        <f>_xlfn.XLOOKUP(Table5[[#This Row],[rxn]],Table3[name],Table3[flux],$F$1)</f>
        <v>27141.277792879999</v>
      </c>
      <c r="N3098" s="1" t="str">
        <f>IFERROR(Table5[[#This Row],[min flux]]/Table5[[#This Row],[associated enzload]],"")</f>
        <v/>
      </c>
      <c r="O3098" s="1">
        <f>_xlfn.NUMBERVALUE(IF(Table5[[#This Row],[flux/enzload]]="","",ABS($N$1-Table5[[#This Row],[flux/enzload]])))</f>
        <v>0</v>
      </c>
      <c r="P3098" s="1">
        <f>Table5[[#This Row],[kapp_old]]+IFERROR(((Table5[[#This Row],[kapp_slack_ub]]-Table5[[#This Row],[kapp_slack_lb]])/Table5[[#This Row],[associated enzload]]),0)</f>
        <v>27141.277792879999</v>
      </c>
      <c r="Q3098" s="1" t="str">
        <f>"'"&amp;Table5[[#This Row],[rxn]]&amp;"'"&amp;CHAR(9)&amp;Table5[[#This Row],[kapp + (slack_ub - slack_lb)/enzload]]</f>
        <v>'RXN-FUMt_c_e_REV-SPONT'	27141.27779288</v>
      </c>
      <c r="R3098" s="1">
        <f>_xlfn.XLOOKUP(Table5[[#This Row],[rxn]],Table38[name],Table38[flux],0)</f>
        <v>0</v>
      </c>
      <c r="S3098" s="1">
        <f>_xlfn.XLOOKUP(SUBSTITUTE(Table5[[#This Row],[rxn]],"RXN-","ENZLOAD-"),Table38[name],Table38[flux],0)</f>
        <v>0</v>
      </c>
      <c r="T3098" s="1" t="b">
        <f>AND(Table5[[#This Row],[ENZLOAD flux in kapp-slack.gms]]=0,Table5[[#This Row],[flux in kapp-slack.gms]]&lt;&gt;0,NOT(Table5[[#This Row],[spont or unknown?]]))</f>
        <v>0</v>
      </c>
      <c r="U3098" s="1" t="b">
        <f>OR(_xlfn.TEXTAFTER(Table5[[#This Row],[rxn]],"-",-1)="SPONT",_xlfn.TEXTAFTER(Table5[[#This Row],[rxn]],"-",-1)="UNKNOWN")</f>
        <v>1</v>
      </c>
      <c r="V3098" s="1">
        <f>_xlfn.XLOOKUP(SUBSTITUTE(Table5[[#This Row],[rxn]],"RXN-","ENZLOAD-"),Table4[rxn],Table4[ub],0)</f>
        <v>0</v>
      </c>
      <c r="W3098" s="1" t="b">
        <f>AND(Table5[[#This Row],[FVA ENZLOAD flux UB]]=0,Table5[[#This Row],[ENZ not made when it should be?]])</f>
        <v>0</v>
      </c>
    </row>
    <row r="3099" spans="6:23" hidden="1">
      <c r="F3099" s="1" t="s">
        <v>8034</v>
      </c>
      <c r="G3099" s="1" t="str">
        <f>_xlfn.TEXTBEFORE(Table5[[#This Row],[rxn     kapp_old        kapp_slack_ub   kapp_slack_lb]]," ")</f>
        <v>RXN-G00006t_c_r_FWD-UNKNOWN</v>
      </c>
      <c r="H309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09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099" s="1">
        <f>_xlfn.NUMBERVALUE(_xlfn.TEXTAFTER(Table5[[#This Row],[rxn     kapp_old        kapp_slack_ub   kapp_slack_lb]]," ",-1))</f>
        <v>0</v>
      </c>
      <c r="K3099" s="1">
        <f>_xlfn.XLOOKUP(SUBSTITUTE(Table5[[#This Row],[rxn]],"RXN-","ENZLOAD-"),ENZLOAD[name],ENZLOAD[flux],0)</f>
        <v>0</v>
      </c>
      <c r="L3099" s="1" t="str">
        <f>"'"&amp;Table5[[#This Row],[rxn]]&amp;"'"&amp;CHAR(9)&amp;IF(AND(Table5[[#This Row],[kapp_slack_ub]]&lt;&gt;0,Table5[[#This Row],[kapp_old]]&lt;$F$1),$F$1,Table5[[#This Row],[kapp_old]])</f>
        <v>'RXN-G00006t_c_r_FWD-UNKNOWN'	27141.27779288</v>
      </c>
      <c r="M3099" s="1">
        <f>_xlfn.XLOOKUP(Table5[[#This Row],[rxn]],Table3[name],Table3[flux],$F$1)</f>
        <v>27141.277792879999</v>
      </c>
      <c r="N3099" s="1" t="str">
        <f>IFERROR(Table5[[#This Row],[min flux]]/Table5[[#This Row],[associated enzload]],"")</f>
        <v/>
      </c>
      <c r="O3099" s="1">
        <f>_xlfn.NUMBERVALUE(IF(Table5[[#This Row],[flux/enzload]]="","",ABS($N$1-Table5[[#This Row],[flux/enzload]])))</f>
        <v>0</v>
      </c>
      <c r="P3099" s="1">
        <f>Table5[[#This Row],[kapp_old]]+IFERROR(((Table5[[#This Row],[kapp_slack_ub]]-Table5[[#This Row],[kapp_slack_lb]])/Table5[[#This Row],[associated enzload]]),0)</f>
        <v>27141.277792879999</v>
      </c>
      <c r="Q3099" s="1" t="str">
        <f>"'"&amp;Table5[[#This Row],[rxn]]&amp;"'"&amp;CHAR(9)&amp;Table5[[#This Row],[kapp + (slack_ub - slack_lb)/enzload]]</f>
        <v>'RXN-G00006t_c_r_FWD-UNKNOWN'	27141.27779288</v>
      </c>
      <c r="R3099" s="1">
        <f>_xlfn.XLOOKUP(Table5[[#This Row],[rxn]],Table38[name],Table38[flux],0)</f>
        <v>0</v>
      </c>
      <c r="S3099" s="1">
        <f>_xlfn.XLOOKUP(SUBSTITUTE(Table5[[#This Row],[rxn]],"RXN-","ENZLOAD-"),Table38[name],Table38[flux],0)</f>
        <v>0</v>
      </c>
      <c r="T3099" s="1" t="b">
        <f>AND(Table5[[#This Row],[ENZLOAD flux in kapp-slack.gms]]=0,Table5[[#This Row],[flux in kapp-slack.gms]]&lt;&gt;0,NOT(Table5[[#This Row],[spont or unknown?]]))</f>
        <v>0</v>
      </c>
      <c r="U3099" s="1" t="b">
        <f>OR(_xlfn.TEXTAFTER(Table5[[#This Row],[rxn]],"-",-1)="SPONT",_xlfn.TEXTAFTER(Table5[[#This Row],[rxn]],"-",-1)="UNKNOWN")</f>
        <v>1</v>
      </c>
      <c r="V3099" s="1">
        <f>_xlfn.XLOOKUP(SUBSTITUTE(Table5[[#This Row],[rxn]],"RXN-","ENZLOAD-"),Table4[rxn],Table4[ub],0)</f>
        <v>0</v>
      </c>
      <c r="W3099" s="1" t="b">
        <f>AND(Table5[[#This Row],[FVA ENZLOAD flux UB]]=0,Table5[[#This Row],[ENZ not made when it should be?]])</f>
        <v>0</v>
      </c>
    </row>
    <row r="3100" spans="6:23" hidden="1">
      <c r="F3100" s="1" t="s">
        <v>8035</v>
      </c>
      <c r="G3100" s="1" t="str">
        <f>_xlfn.TEXTBEFORE(Table5[[#This Row],[rxn     kapp_old        kapp_slack_ub   kapp_slack_lb]]," ")</f>
        <v>RXN-G00006t_c_r_REV-UNKNOWN</v>
      </c>
      <c r="H310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10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100" s="1">
        <f>_xlfn.NUMBERVALUE(_xlfn.TEXTAFTER(Table5[[#This Row],[rxn     kapp_old        kapp_slack_ub   kapp_slack_lb]]," ",-1))</f>
        <v>0</v>
      </c>
      <c r="K3100" s="1">
        <f>_xlfn.XLOOKUP(SUBSTITUTE(Table5[[#This Row],[rxn]],"RXN-","ENZLOAD-"),ENZLOAD[name],ENZLOAD[flux],0)</f>
        <v>0</v>
      </c>
      <c r="L3100" s="1" t="str">
        <f>"'"&amp;Table5[[#This Row],[rxn]]&amp;"'"&amp;CHAR(9)&amp;IF(AND(Table5[[#This Row],[kapp_slack_ub]]&lt;&gt;0,Table5[[#This Row],[kapp_old]]&lt;$F$1),$F$1,Table5[[#This Row],[kapp_old]])</f>
        <v>'RXN-G00006t_c_r_REV-UNKNOWN'	27141.27779288</v>
      </c>
      <c r="M3100" s="1">
        <f>_xlfn.XLOOKUP(Table5[[#This Row],[rxn]],Table3[name],Table3[flux],$F$1)</f>
        <v>27141.277792879999</v>
      </c>
      <c r="N3100" s="1" t="str">
        <f>IFERROR(Table5[[#This Row],[min flux]]/Table5[[#This Row],[associated enzload]],"")</f>
        <v/>
      </c>
      <c r="O3100" s="1">
        <f>_xlfn.NUMBERVALUE(IF(Table5[[#This Row],[flux/enzload]]="","",ABS($N$1-Table5[[#This Row],[flux/enzload]])))</f>
        <v>0</v>
      </c>
      <c r="P3100" s="1">
        <f>Table5[[#This Row],[kapp_old]]+IFERROR(((Table5[[#This Row],[kapp_slack_ub]]-Table5[[#This Row],[kapp_slack_lb]])/Table5[[#This Row],[associated enzload]]),0)</f>
        <v>27141.277792879999</v>
      </c>
      <c r="Q3100" s="1" t="str">
        <f>"'"&amp;Table5[[#This Row],[rxn]]&amp;"'"&amp;CHAR(9)&amp;Table5[[#This Row],[kapp + (slack_ub - slack_lb)/enzload]]</f>
        <v>'RXN-G00006t_c_r_REV-UNKNOWN'	27141.27779288</v>
      </c>
      <c r="R3100" s="1">
        <f>_xlfn.XLOOKUP(Table5[[#This Row],[rxn]],Table38[name],Table38[flux],0)</f>
        <v>0</v>
      </c>
      <c r="S3100" s="1">
        <f>_xlfn.XLOOKUP(SUBSTITUTE(Table5[[#This Row],[rxn]],"RXN-","ENZLOAD-"),Table38[name],Table38[flux],0)</f>
        <v>0</v>
      </c>
      <c r="T3100" s="1" t="b">
        <f>AND(Table5[[#This Row],[ENZLOAD flux in kapp-slack.gms]]=0,Table5[[#This Row],[flux in kapp-slack.gms]]&lt;&gt;0,NOT(Table5[[#This Row],[spont or unknown?]]))</f>
        <v>0</v>
      </c>
      <c r="U3100" s="1" t="b">
        <f>OR(_xlfn.TEXTAFTER(Table5[[#This Row],[rxn]],"-",-1)="SPONT",_xlfn.TEXTAFTER(Table5[[#This Row],[rxn]],"-",-1)="UNKNOWN")</f>
        <v>1</v>
      </c>
      <c r="V3100" s="1">
        <f>_xlfn.XLOOKUP(SUBSTITUTE(Table5[[#This Row],[rxn]],"RXN-","ENZLOAD-"),Table4[rxn],Table4[ub],0)</f>
        <v>0</v>
      </c>
      <c r="W3100" s="1" t="b">
        <f>AND(Table5[[#This Row],[FVA ENZLOAD flux UB]]=0,Table5[[#This Row],[ENZ not made when it should be?]])</f>
        <v>0</v>
      </c>
    </row>
    <row r="3101" spans="6:23" hidden="1">
      <c r="F3101" s="1" t="s">
        <v>8036</v>
      </c>
      <c r="G3101" s="1" t="str">
        <f>_xlfn.TEXTBEFORE(Table5[[#This Row],[rxn     kapp_old        kapp_slack_ub   kapp_slack_lb]]," ")</f>
        <v>RXN-G00011t_g_r_FWD-UNKNOWN</v>
      </c>
      <c r="H310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10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101" s="1">
        <f>_xlfn.NUMBERVALUE(_xlfn.TEXTAFTER(Table5[[#This Row],[rxn     kapp_old        kapp_slack_ub   kapp_slack_lb]]," ",-1))</f>
        <v>0</v>
      </c>
      <c r="K3101" s="1">
        <f>_xlfn.XLOOKUP(SUBSTITUTE(Table5[[#This Row],[rxn]],"RXN-","ENZLOAD-"),ENZLOAD[name],ENZLOAD[flux],0)</f>
        <v>0</v>
      </c>
      <c r="L3101" s="1" t="str">
        <f>"'"&amp;Table5[[#This Row],[rxn]]&amp;"'"&amp;CHAR(9)&amp;IF(AND(Table5[[#This Row],[kapp_slack_ub]]&lt;&gt;0,Table5[[#This Row],[kapp_old]]&lt;$F$1),$F$1,Table5[[#This Row],[kapp_old]])</f>
        <v>'RXN-G00011t_g_r_FWD-UNKNOWN'	27141.27779288</v>
      </c>
      <c r="M3101" s="1">
        <f>_xlfn.XLOOKUP(Table5[[#This Row],[rxn]],Table3[name],Table3[flux],$F$1)</f>
        <v>27141.277792879999</v>
      </c>
      <c r="N3101" s="1" t="str">
        <f>IFERROR(Table5[[#This Row],[min flux]]/Table5[[#This Row],[associated enzload]],"")</f>
        <v/>
      </c>
      <c r="O3101" s="1">
        <f>_xlfn.NUMBERVALUE(IF(Table5[[#This Row],[flux/enzload]]="","",ABS($N$1-Table5[[#This Row],[flux/enzload]])))</f>
        <v>0</v>
      </c>
      <c r="P3101" s="1">
        <f>Table5[[#This Row],[kapp_old]]+IFERROR(((Table5[[#This Row],[kapp_slack_ub]]-Table5[[#This Row],[kapp_slack_lb]])/Table5[[#This Row],[associated enzload]]),0)</f>
        <v>27141.277792879999</v>
      </c>
      <c r="Q3101" s="1" t="str">
        <f>"'"&amp;Table5[[#This Row],[rxn]]&amp;"'"&amp;CHAR(9)&amp;Table5[[#This Row],[kapp + (slack_ub - slack_lb)/enzload]]</f>
        <v>'RXN-G00011t_g_r_FWD-UNKNOWN'	27141.27779288</v>
      </c>
      <c r="R3101" s="1">
        <f>_xlfn.XLOOKUP(Table5[[#This Row],[rxn]],Table38[name],Table38[flux],0)</f>
        <v>0</v>
      </c>
      <c r="S3101" s="1">
        <f>_xlfn.XLOOKUP(SUBSTITUTE(Table5[[#This Row],[rxn]],"RXN-","ENZLOAD-"),Table38[name],Table38[flux],0)</f>
        <v>0</v>
      </c>
      <c r="T3101" s="1" t="b">
        <f>AND(Table5[[#This Row],[ENZLOAD flux in kapp-slack.gms]]=0,Table5[[#This Row],[flux in kapp-slack.gms]]&lt;&gt;0,NOT(Table5[[#This Row],[spont or unknown?]]))</f>
        <v>0</v>
      </c>
      <c r="U3101" s="1" t="b">
        <f>OR(_xlfn.TEXTAFTER(Table5[[#This Row],[rxn]],"-",-1)="SPONT",_xlfn.TEXTAFTER(Table5[[#This Row],[rxn]],"-",-1)="UNKNOWN")</f>
        <v>1</v>
      </c>
      <c r="V3101" s="1">
        <f>_xlfn.XLOOKUP(SUBSTITUTE(Table5[[#This Row],[rxn]],"RXN-","ENZLOAD-"),Table4[rxn],Table4[ub],0)</f>
        <v>0</v>
      </c>
      <c r="W3101" s="1" t="b">
        <f>AND(Table5[[#This Row],[FVA ENZLOAD flux UB]]=0,Table5[[#This Row],[ENZ not made when it should be?]])</f>
        <v>0</v>
      </c>
    </row>
    <row r="3102" spans="6:23" hidden="1">
      <c r="F3102" s="1" t="s">
        <v>8037</v>
      </c>
      <c r="G3102" s="1" t="str">
        <f>_xlfn.TEXTBEFORE(Table5[[#This Row],[rxn     kapp_old        kapp_slack_ub   kapp_slack_lb]]," ")</f>
        <v>RXN-G00011t_g_r_REV-UNKNOWN</v>
      </c>
      <c r="H310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10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102" s="1">
        <f>_xlfn.NUMBERVALUE(_xlfn.TEXTAFTER(Table5[[#This Row],[rxn     kapp_old        kapp_slack_ub   kapp_slack_lb]]," ",-1))</f>
        <v>0</v>
      </c>
      <c r="K3102" s="1">
        <f>_xlfn.XLOOKUP(SUBSTITUTE(Table5[[#This Row],[rxn]],"RXN-","ENZLOAD-"),ENZLOAD[name],ENZLOAD[flux],0)</f>
        <v>0</v>
      </c>
      <c r="L3102" s="1" t="str">
        <f>"'"&amp;Table5[[#This Row],[rxn]]&amp;"'"&amp;CHAR(9)&amp;IF(AND(Table5[[#This Row],[kapp_slack_ub]]&lt;&gt;0,Table5[[#This Row],[kapp_old]]&lt;$F$1),$F$1,Table5[[#This Row],[kapp_old]])</f>
        <v>'RXN-G00011t_g_r_REV-UNKNOWN'	27141.27779288</v>
      </c>
      <c r="M3102" s="1">
        <f>_xlfn.XLOOKUP(Table5[[#This Row],[rxn]],Table3[name],Table3[flux],$F$1)</f>
        <v>27141.277792879999</v>
      </c>
      <c r="N3102" s="1" t="str">
        <f>IFERROR(Table5[[#This Row],[min flux]]/Table5[[#This Row],[associated enzload]],"")</f>
        <v/>
      </c>
      <c r="O3102" s="1">
        <f>_xlfn.NUMBERVALUE(IF(Table5[[#This Row],[flux/enzload]]="","",ABS($N$1-Table5[[#This Row],[flux/enzload]])))</f>
        <v>0</v>
      </c>
      <c r="P3102" s="1">
        <f>Table5[[#This Row],[kapp_old]]+IFERROR(((Table5[[#This Row],[kapp_slack_ub]]-Table5[[#This Row],[kapp_slack_lb]])/Table5[[#This Row],[associated enzload]]),0)</f>
        <v>27141.277792879999</v>
      </c>
      <c r="Q3102" s="1" t="str">
        <f>"'"&amp;Table5[[#This Row],[rxn]]&amp;"'"&amp;CHAR(9)&amp;Table5[[#This Row],[kapp + (slack_ub - slack_lb)/enzload]]</f>
        <v>'RXN-G00011t_g_r_REV-UNKNOWN'	27141.27779288</v>
      </c>
      <c r="R3102" s="1">
        <f>_xlfn.XLOOKUP(Table5[[#This Row],[rxn]],Table38[name],Table38[flux],0)</f>
        <v>0</v>
      </c>
      <c r="S3102" s="1">
        <f>_xlfn.XLOOKUP(SUBSTITUTE(Table5[[#This Row],[rxn]],"RXN-","ENZLOAD-"),Table38[name],Table38[flux],0)</f>
        <v>0</v>
      </c>
      <c r="T3102" s="1" t="b">
        <f>AND(Table5[[#This Row],[ENZLOAD flux in kapp-slack.gms]]=0,Table5[[#This Row],[flux in kapp-slack.gms]]&lt;&gt;0,NOT(Table5[[#This Row],[spont or unknown?]]))</f>
        <v>0</v>
      </c>
      <c r="U3102" s="1" t="b">
        <f>OR(_xlfn.TEXTAFTER(Table5[[#This Row],[rxn]],"-",-1)="SPONT",_xlfn.TEXTAFTER(Table5[[#This Row],[rxn]],"-",-1)="UNKNOWN")</f>
        <v>1</v>
      </c>
      <c r="V3102" s="1">
        <f>_xlfn.XLOOKUP(SUBSTITUTE(Table5[[#This Row],[rxn]],"RXN-","ENZLOAD-"),Table4[rxn],Table4[ub],0)</f>
        <v>0</v>
      </c>
      <c r="W3102" s="1" t="b">
        <f>AND(Table5[[#This Row],[FVA ENZLOAD flux UB]]=0,Table5[[#This Row],[ENZ not made when it should be?]])</f>
        <v>0</v>
      </c>
    </row>
    <row r="3103" spans="6:23" hidden="1">
      <c r="F3103" s="1" t="s">
        <v>8038</v>
      </c>
      <c r="G3103" s="1" t="str">
        <f>_xlfn.TEXTBEFORE(Table5[[#This Row],[rxn     kapp_old        kapp_slack_ub   kapp_slack_lb]]," ")</f>
        <v>RXN-G13027t_g_r_FWD-UNKNOWN</v>
      </c>
      <c r="H310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10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103" s="1">
        <f>_xlfn.NUMBERVALUE(_xlfn.TEXTAFTER(Table5[[#This Row],[rxn     kapp_old        kapp_slack_ub   kapp_slack_lb]]," ",-1))</f>
        <v>0</v>
      </c>
      <c r="K3103" s="1">
        <f>_xlfn.XLOOKUP(SUBSTITUTE(Table5[[#This Row],[rxn]],"RXN-","ENZLOAD-"),ENZLOAD[name],ENZLOAD[flux],0)</f>
        <v>0</v>
      </c>
      <c r="L3103" s="1" t="str">
        <f>"'"&amp;Table5[[#This Row],[rxn]]&amp;"'"&amp;CHAR(9)&amp;IF(AND(Table5[[#This Row],[kapp_slack_ub]]&lt;&gt;0,Table5[[#This Row],[kapp_old]]&lt;$F$1),$F$1,Table5[[#This Row],[kapp_old]])</f>
        <v>'RXN-G13027t_g_r_FWD-UNKNOWN'	27141.27779288</v>
      </c>
      <c r="M3103" s="1">
        <f>_xlfn.XLOOKUP(Table5[[#This Row],[rxn]],Table3[name],Table3[flux],$F$1)</f>
        <v>27141.277792879999</v>
      </c>
      <c r="N3103" s="1" t="str">
        <f>IFERROR(Table5[[#This Row],[min flux]]/Table5[[#This Row],[associated enzload]],"")</f>
        <v/>
      </c>
      <c r="O3103" s="1">
        <f>_xlfn.NUMBERVALUE(IF(Table5[[#This Row],[flux/enzload]]="","",ABS($N$1-Table5[[#This Row],[flux/enzload]])))</f>
        <v>0</v>
      </c>
      <c r="P3103" s="1">
        <f>Table5[[#This Row],[kapp_old]]+IFERROR(((Table5[[#This Row],[kapp_slack_ub]]-Table5[[#This Row],[kapp_slack_lb]])/Table5[[#This Row],[associated enzload]]),0)</f>
        <v>27141.277792879999</v>
      </c>
      <c r="Q3103" s="1" t="str">
        <f>"'"&amp;Table5[[#This Row],[rxn]]&amp;"'"&amp;CHAR(9)&amp;Table5[[#This Row],[kapp + (slack_ub - slack_lb)/enzload]]</f>
        <v>'RXN-G13027t_g_r_FWD-UNKNOWN'	27141.27779288</v>
      </c>
      <c r="R3103" s="1">
        <f>_xlfn.XLOOKUP(Table5[[#This Row],[rxn]],Table38[name],Table38[flux],0)</f>
        <v>0</v>
      </c>
      <c r="S3103" s="1">
        <f>_xlfn.XLOOKUP(SUBSTITUTE(Table5[[#This Row],[rxn]],"RXN-","ENZLOAD-"),Table38[name],Table38[flux],0)</f>
        <v>0</v>
      </c>
      <c r="T3103" s="1" t="b">
        <f>AND(Table5[[#This Row],[ENZLOAD flux in kapp-slack.gms]]=0,Table5[[#This Row],[flux in kapp-slack.gms]]&lt;&gt;0,NOT(Table5[[#This Row],[spont or unknown?]]))</f>
        <v>0</v>
      </c>
      <c r="U3103" s="1" t="b">
        <f>OR(_xlfn.TEXTAFTER(Table5[[#This Row],[rxn]],"-",-1)="SPONT",_xlfn.TEXTAFTER(Table5[[#This Row],[rxn]],"-",-1)="UNKNOWN")</f>
        <v>1</v>
      </c>
      <c r="V3103" s="1">
        <f>_xlfn.XLOOKUP(SUBSTITUTE(Table5[[#This Row],[rxn]],"RXN-","ENZLOAD-"),Table4[rxn],Table4[ub],0)</f>
        <v>0</v>
      </c>
      <c r="W3103" s="1" t="b">
        <f>AND(Table5[[#This Row],[FVA ENZLOAD flux UB]]=0,Table5[[#This Row],[ENZ not made when it should be?]])</f>
        <v>0</v>
      </c>
    </row>
    <row r="3104" spans="6:23" hidden="1">
      <c r="F3104" s="1" t="s">
        <v>8039</v>
      </c>
      <c r="G3104" s="1" t="str">
        <f>_xlfn.TEXTBEFORE(Table5[[#This Row],[rxn     kapp_old        kapp_slack_ub   kapp_slack_lb]]," ")</f>
        <v>RXN-G13027t_g_r_REV-UNKNOWN</v>
      </c>
      <c r="H310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10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104" s="1">
        <f>_xlfn.NUMBERVALUE(_xlfn.TEXTAFTER(Table5[[#This Row],[rxn     kapp_old        kapp_slack_ub   kapp_slack_lb]]," ",-1))</f>
        <v>0</v>
      </c>
      <c r="K3104" s="1">
        <f>_xlfn.XLOOKUP(SUBSTITUTE(Table5[[#This Row],[rxn]],"RXN-","ENZLOAD-"),ENZLOAD[name],ENZLOAD[flux],0)</f>
        <v>0</v>
      </c>
      <c r="L3104" s="1" t="str">
        <f>"'"&amp;Table5[[#This Row],[rxn]]&amp;"'"&amp;CHAR(9)&amp;IF(AND(Table5[[#This Row],[kapp_slack_ub]]&lt;&gt;0,Table5[[#This Row],[kapp_old]]&lt;$F$1),$F$1,Table5[[#This Row],[kapp_old]])</f>
        <v>'RXN-G13027t_g_r_REV-UNKNOWN'	27141.27779288</v>
      </c>
      <c r="M3104" s="1">
        <f>_xlfn.XLOOKUP(Table5[[#This Row],[rxn]],Table3[name],Table3[flux],$F$1)</f>
        <v>1.8125594385024299E-2</v>
      </c>
      <c r="N3104" s="1" t="str">
        <f>IFERROR(Table5[[#This Row],[min flux]]/Table5[[#This Row],[associated enzload]],"")</f>
        <v/>
      </c>
      <c r="O3104" s="1">
        <f>_xlfn.NUMBERVALUE(IF(Table5[[#This Row],[flux/enzload]]="","",ABS($N$1-Table5[[#This Row],[flux/enzload]])))</f>
        <v>0</v>
      </c>
      <c r="P3104" s="1">
        <f>Table5[[#This Row],[kapp_old]]+IFERROR(((Table5[[#This Row],[kapp_slack_ub]]-Table5[[#This Row],[kapp_slack_lb]])/Table5[[#This Row],[associated enzload]]),0)</f>
        <v>27141.277792879999</v>
      </c>
      <c r="Q3104" s="1" t="str">
        <f>"'"&amp;Table5[[#This Row],[rxn]]&amp;"'"&amp;CHAR(9)&amp;Table5[[#This Row],[kapp + (slack_ub - slack_lb)/enzload]]</f>
        <v>'RXN-G13027t_g_r_REV-UNKNOWN'	27141.27779288</v>
      </c>
      <c r="R3104" s="1">
        <f>_xlfn.XLOOKUP(Table5[[#This Row],[rxn]],Table38[name],Table38[flux],0)</f>
        <v>1.8439300724896999E-2</v>
      </c>
      <c r="S3104" s="1">
        <f>_xlfn.XLOOKUP(SUBSTITUTE(Table5[[#This Row],[rxn]],"RXN-","ENZLOAD-"),Table38[name],Table38[flux],0)</f>
        <v>0</v>
      </c>
      <c r="T3104" s="1" t="b">
        <f>AND(Table5[[#This Row],[ENZLOAD flux in kapp-slack.gms]]=0,Table5[[#This Row],[flux in kapp-slack.gms]]&lt;&gt;0,NOT(Table5[[#This Row],[spont or unknown?]]))</f>
        <v>0</v>
      </c>
      <c r="U3104" s="1" t="b">
        <f>OR(_xlfn.TEXTAFTER(Table5[[#This Row],[rxn]],"-",-1)="SPONT",_xlfn.TEXTAFTER(Table5[[#This Row],[rxn]],"-",-1)="UNKNOWN")</f>
        <v>1</v>
      </c>
      <c r="V3104" s="1">
        <f>_xlfn.XLOOKUP(SUBSTITUTE(Table5[[#This Row],[rxn]],"RXN-","ENZLOAD-"),Table4[rxn],Table4[ub],0)</f>
        <v>0</v>
      </c>
      <c r="W3104" s="1" t="b">
        <f>AND(Table5[[#This Row],[FVA ENZLOAD flux UB]]=0,Table5[[#This Row],[ENZ not made when it should be?]])</f>
        <v>0</v>
      </c>
    </row>
    <row r="3105" spans="6:23" hidden="1">
      <c r="F3105" s="1" t="s">
        <v>8045</v>
      </c>
      <c r="G3105" s="1" t="str">
        <f>_xlfn.TEXTBEFORE(Table5[[#This Row],[rxn     kapp_old        kapp_slack_ub   kapp_slack_lb]]," ")</f>
        <v>RXN-G3PCt_c_en_FWD-UNKNOWN</v>
      </c>
      <c r="H310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10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105" s="1">
        <f>_xlfn.NUMBERVALUE(_xlfn.TEXTAFTER(Table5[[#This Row],[rxn     kapp_old        kapp_slack_ub   kapp_slack_lb]]," ",-1))</f>
        <v>0</v>
      </c>
      <c r="K3105" s="1">
        <f>_xlfn.XLOOKUP(SUBSTITUTE(Table5[[#This Row],[rxn]],"RXN-","ENZLOAD-"),ENZLOAD[name],ENZLOAD[flux],0)</f>
        <v>0</v>
      </c>
      <c r="L3105" s="1" t="str">
        <f>"'"&amp;Table5[[#This Row],[rxn]]&amp;"'"&amp;CHAR(9)&amp;IF(AND(Table5[[#This Row],[kapp_slack_ub]]&lt;&gt;0,Table5[[#This Row],[kapp_old]]&lt;$F$1),$F$1,Table5[[#This Row],[kapp_old]])</f>
        <v>'RXN-G3PCt_c_en_FWD-UNKNOWN'	27141.27779288</v>
      </c>
      <c r="M3105" s="1">
        <f>_xlfn.XLOOKUP(Table5[[#This Row],[rxn]],Table3[name],Table3[flux],$F$1)</f>
        <v>27141.277792879999</v>
      </c>
      <c r="N3105" s="1" t="str">
        <f>IFERROR(Table5[[#This Row],[min flux]]/Table5[[#This Row],[associated enzload]],"")</f>
        <v/>
      </c>
      <c r="O3105" s="1">
        <f>_xlfn.NUMBERVALUE(IF(Table5[[#This Row],[flux/enzload]]="","",ABS($N$1-Table5[[#This Row],[flux/enzload]])))</f>
        <v>0</v>
      </c>
      <c r="P3105" s="1">
        <f>Table5[[#This Row],[kapp_old]]+IFERROR(((Table5[[#This Row],[kapp_slack_ub]]-Table5[[#This Row],[kapp_slack_lb]])/Table5[[#This Row],[associated enzload]]),0)</f>
        <v>27141.277792879999</v>
      </c>
      <c r="Q3105" s="1" t="str">
        <f>"'"&amp;Table5[[#This Row],[rxn]]&amp;"'"&amp;CHAR(9)&amp;Table5[[#This Row],[kapp + (slack_ub - slack_lb)/enzload]]</f>
        <v>'RXN-G3PCt_c_en_FWD-UNKNOWN'	27141.27779288</v>
      </c>
      <c r="R3105" s="1">
        <f>_xlfn.XLOOKUP(Table5[[#This Row],[rxn]],Table38[name],Table38[flux],0)</f>
        <v>0</v>
      </c>
      <c r="S3105" s="1">
        <f>_xlfn.XLOOKUP(SUBSTITUTE(Table5[[#This Row],[rxn]],"RXN-","ENZLOAD-"),Table38[name],Table38[flux],0)</f>
        <v>0</v>
      </c>
      <c r="T3105" s="1" t="b">
        <f>AND(Table5[[#This Row],[ENZLOAD flux in kapp-slack.gms]]=0,Table5[[#This Row],[flux in kapp-slack.gms]]&lt;&gt;0,NOT(Table5[[#This Row],[spont or unknown?]]))</f>
        <v>0</v>
      </c>
      <c r="U3105" s="1" t="b">
        <f>OR(_xlfn.TEXTAFTER(Table5[[#This Row],[rxn]],"-",-1)="SPONT",_xlfn.TEXTAFTER(Table5[[#This Row],[rxn]],"-",-1)="UNKNOWN")</f>
        <v>1</v>
      </c>
      <c r="V3105" s="1">
        <f>_xlfn.XLOOKUP(SUBSTITUTE(Table5[[#This Row],[rxn]],"RXN-","ENZLOAD-"),Table4[rxn],Table4[ub],0)</f>
        <v>0</v>
      </c>
      <c r="W3105" s="1" t="b">
        <f>AND(Table5[[#This Row],[FVA ENZLOAD flux UB]]=0,Table5[[#This Row],[ENZ not made when it should be?]])</f>
        <v>0</v>
      </c>
    </row>
    <row r="3106" spans="6:23" hidden="1">
      <c r="F3106" s="1" t="s">
        <v>8046</v>
      </c>
      <c r="G3106" s="1" t="str">
        <f>_xlfn.TEXTBEFORE(Table5[[#This Row],[rxn     kapp_old        kapp_slack_ub   kapp_slack_lb]]," ")</f>
        <v>RXN-G3PCt_c_en_REV-UNKNOWN</v>
      </c>
      <c r="H310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10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106" s="1">
        <f>_xlfn.NUMBERVALUE(_xlfn.TEXTAFTER(Table5[[#This Row],[rxn     kapp_old        kapp_slack_ub   kapp_slack_lb]]," ",-1))</f>
        <v>0</v>
      </c>
      <c r="K3106" s="1">
        <f>_xlfn.XLOOKUP(SUBSTITUTE(Table5[[#This Row],[rxn]],"RXN-","ENZLOAD-"),ENZLOAD[name],ENZLOAD[flux],0)</f>
        <v>0</v>
      </c>
      <c r="L3106" s="1" t="str">
        <f>"'"&amp;Table5[[#This Row],[rxn]]&amp;"'"&amp;CHAR(9)&amp;IF(AND(Table5[[#This Row],[kapp_slack_ub]]&lt;&gt;0,Table5[[#This Row],[kapp_old]]&lt;$F$1),$F$1,Table5[[#This Row],[kapp_old]])</f>
        <v>'RXN-G3PCt_c_en_REV-UNKNOWN'	27141.27779288</v>
      </c>
      <c r="M3106" s="1">
        <f>_xlfn.XLOOKUP(Table5[[#This Row],[rxn]],Table3[name],Table3[flux],$F$1)</f>
        <v>27141.277792879999</v>
      </c>
      <c r="N3106" s="1" t="str">
        <f>IFERROR(Table5[[#This Row],[min flux]]/Table5[[#This Row],[associated enzload]],"")</f>
        <v/>
      </c>
      <c r="O3106" s="1">
        <f>_xlfn.NUMBERVALUE(IF(Table5[[#This Row],[flux/enzload]]="","",ABS($N$1-Table5[[#This Row],[flux/enzload]])))</f>
        <v>0</v>
      </c>
      <c r="P3106" s="1">
        <f>Table5[[#This Row],[kapp_old]]+IFERROR(((Table5[[#This Row],[kapp_slack_ub]]-Table5[[#This Row],[kapp_slack_lb]])/Table5[[#This Row],[associated enzload]]),0)</f>
        <v>27141.277792879999</v>
      </c>
      <c r="Q3106" s="1" t="str">
        <f>"'"&amp;Table5[[#This Row],[rxn]]&amp;"'"&amp;CHAR(9)&amp;Table5[[#This Row],[kapp + (slack_ub - slack_lb)/enzload]]</f>
        <v>'RXN-G3PCt_c_en_REV-UNKNOWN'	27141.27779288</v>
      </c>
      <c r="R3106" s="1">
        <f>_xlfn.XLOOKUP(Table5[[#This Row],[rxn]],Table38[name],Table38[flux],0)</f>
        <v>0</v>
      </c>
      <c r="S3106" s="1">
        <f>_xlfn.XLOOKUP(SUBSTITUTE(Table5[[#This Row],[rxn]],"RXN-","ENZLOAD-"),Table38[name],Table38[flux],0)</f>
        <v>0</v>
      </c>
      <c r="T3106" s="1" t="b">
        <f>AND(Table5[[#This Row],[ENZLOAD flux in kapp-slack.gms]]=0,Table5[[#This Row],[flux in kapp-slack.gms]]&lt;&gt;0,NOT(Table5[[#This Row],[spont or unknown?]]))</f>
        <v>0</v>
      </c>
      <c r="U3106" s="1" t="b">
        <f>OR(_xlfn.TEXTAFTER(Table5[[#This Row],[rxn]],"-",-1)="SPONT",_xlfn.TEXTAFTER(Table5[[#This Row],[rxn]],"-",-1)="UNKNOWN")</f>
        <v>1</v>
      </c>
      <c r="V3106" s="1">
        <f>_xlfn.XLOOKUP(SUBSTITUTE(Table5[[#This Row],[rxn]],"RXN-","ENZLOAD-"),Table4[rxn],Table4[ub],0)</f>
        <v>0</v>
      </c>
      <c r="W3106" s="1" t="b">
        <f>AND(Table5[[#This Row],[FVA ENZLOAD flux UB]]=0,Table5[[#This Row],[ENZ not made when it should be?]])</f>
        <v>0</v>
      </c>
    </row>
    <row r="3107" spans="6:23" hidden="1">
      <c r="F3107" s="1" t="s">
        <v>8047</v>
      </c>
      <c r="G3107" s="1" t="str">
        <f>_xlfn.TEXTBEFORE(Table5[[#This Row],[rxn     kapp_old        kapp_slack_ub   kapp_slack_lb]]," ")</f>
        <v>RXN-G3PCt_c_rm_FWD-SPONT</v>
      </c>
      <c r="H310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10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107" s="1">
        <f>_xlfn.NUMBERVALUE(_xlfn.TEXTAFTER(Table5[[#This Row],[rxn     kapp_old        kapp_slack_ub   kapp_slack_lb]]," ",-1))</f>
        <v>0</v>
      </c>
      <c r="K3107" s="1">
        <f>_xlfn.XLOOKUP(SUBSTITUTE(Table5[[#This Row],[rxn]],"RXN-","ENZLOAD-"),ENZLOAD[name],ENZLOAD[flux],0)</f>
        <v>0</v>
      </c>
      <c r="L3107" s="1" t="str">
        <f>"'"&amp;Table5[[#This Row],[rxn]]&amp;"'"&amp;CHAR(9)&amp;IF(AND(Table5[[#This Row],[kapp_slack_ub]]&lt;&gt;0,Table5[[#This Row],[kapp_old]]&lt;$F$1),$F$1,Table5[[#This Row],[kapp_old]])</f>
        <v>'RXN-G3PCt_c_rm_FWD-SPONT'	27141.27779288</v>
      </c>
      <c r="M3107" s="1">
        <f>_xlfn.XLOOKUP(Table5[[#This Row],[rxn]],Table3[name],Table3[flux],$F$1)</f>
        <v>27141.277792879999</v>
      </c>
      <c r="N3107" s="1" t="str">
        <f>IFERROR(Table5[[#This Row],[min flux]]/Table5[[#This Row],[associated enzload]],"")</f>
        <v/>
      </c>
      <c r="O3107" s="1">
        <f>_xlfn.NUMBERVALUE(IF(Table5[[#This Row],[flux/enzload]]="","",ABS($N$1-Table5[[#This Row],[flux/enzload]])))</f>
        <v>0</v>
      </c>
      <c r="P3107" s="1">
        <f>Table5[[#This Row],[kapp_old]]+IFERROR(((Table5[[#This Row],[kapp_slack_ub]]-Table5[[#This Row],[kapp_slack_lb]])/Table5[[#This Row],[associated enzload]]),0)</f>
        <v>27141.277792879999</v>
      </c>
      <c r="Q3107" s="1" t="str">
        <f>"'"&amp;Table5[[#This Row],[rxn]]&amp;"'"&amp;CHAR(9)&amp;Table5[[#This Row],[kapp + (slack_ub - slack_lb)/enzload]]</f>
        <v>'RXN-G3PCt_c_rm_FWD-SPONT'	27141.27779288</v>
      </c>
      <c r="R3107" s="1">
        <f>_xlfn.XLOOKUP(Table5[[#This Row],[rxn]],Table38[name],Table38[flux],0)</f>
        <v>0</v>
      </c>
      <c r="S3107" s="1">
        <f>_xlfn.XLOOKUP(SUBSTITUTE(Table5[[#This Row],[rxn]],"RXN-","ENZLOAD-"),Table38[name],Table38[flux],0)</f>
        <v>0</v>
      </c>
      <c r="T3107" s="1" t="b">
        <f>AND(Table5[[#This Row],[ENZLOAD flux in kapp-slack.gms]]=0,Table5[[#This Row],[flux in kapp-slack.gms]]&lt;&gt;0,NOT(Table5[[#This Row],[spont or unknown?]]))</f>
        <v>0</v>
      </c>
      <c r="U3107" s="1" t="b">
        <f>OR(_xlfn.TEXTAFTER(Table5[[#This Row],[rxn]],"-",-1)="SPONT",_xlfn.TEXTAFTER(Table5[[#This Row],[rxn]],"-",-1)="UNKNOWN")</f>
        <v>1</v>
      </c>
      <c r="V3107" s="1">
        <f>_xlfn.XLOOKUP(SUBSTITUTE(Table5[[#This Row],[rxn]],"RXN-","ENZLOAD-"),Table4[rxn],Table4[ub],0)</f>
        <v>0</v>
      </c>
      <c r="W3107" s="1" t="b">
        <f>AND(Table5[[#This Row],[FVA ENZLOAD flux UB]]=0,Table5[[#This Row],[ENZ not made when it should be?]])</f>
        <v>0</v>
      </c>
    </row>
    <row r="3108" spans="6:23" hidden="1">
      <c r="F3108" s="1" t="s">
        <v>8048</v>
      </c>
      <c r="G3108" s="1" t="str">
        <f>_xlfn.TEXTBEFORE(Table5[[#This Row],[rxn     kapp_old        kapp_slack_ub   kapp_slack_lb]]," ")</f>
        <v>RXN-G3PCt_c_rm_REV-SPONT</v>
      </c>
      <c r="H310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10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108" s="1">
        <f>_xlfn.NUMBERVALUE(_xlfn.TEXTAFTER(Table5[[#This Row],[rxn     kapp_old        kapp_slack_ub   kapp_slack_lb]]," ",-1))</f>
        <v>0</v>
      </c>
      <c r="K3108" s="1">
        <f>_xlfn.XLOOKUP(SUBSTITUTE(Table5[[#This Row],[rxn]],"RXN-","ENZLOAD-"),ENZLOAD[name],ENZLOAD[flux],0)</f>
        <v>0</v>
      </c>
      <c r="L3108" s="1" t="str">
        <f>"'"&amp;Table5[[#This Row],[rxn]]&amp;"'"&amp;CHAR(9)&amp;IF(AND(Table5[[#This Row],[kapp_slack_ub]]&lt;&gt;0,Table5[[#This Row],[kapp_old]]&lt;$F$1),$F$1,Table5[[#This Row],[kapp_old]])</f>
        <v>'RXN-G3PCt_c_rm_REV-SPONT'	27141.27779288</v>
      </c>
      <c r="M3108" s="1">
        <f>_xlfn.XLOOKUP(Table5[[#This Row],[rxn]],Table3[name],Table3[flux],$F$1)</f>
        <v>27141.277792879999</v>
      </c>
      <c r="N3108" s="1" t="str">
        <f>IFERROR(Table5[[#This Row],[min flux]]/Table5[[#This Row],[associated enzload]],"")</f>
        <v/>
      </c>
      <c r="O3108" s="1">
        <f>_xlfn.NUMBERVALUE(IF(Table5[[#This Row],[flux/enzload]]="","",ABS($N$1-Table5[[#This Row],[flux/enzload]])))</f>
        <v>0</v>
      </c>
      <c r="P3108" s="1">
        <f>Table5[[#This Row],[kapp_old]]+IFERROR(((Table5[[#This Row],[kapp_slack_ub]]-Table5[[#This Row],[kapp_slack_lb]])/Table5[[#This Row],[associated enzload]]),0)</f>
        <v>27141.277792879999</v>
      </c>
      <c r="Q3108" s="1" t="str">
        <f>"'"&amp;Table5[[#This Row],[rxn]]&amp;"'"&amp;CHAR(9)&amp;Table5[[#This Row],[kapp + (slack_ub - slack_lb)/enzload]]</f>
        <v>'RXN-G3PCt_c_rm_REV-SPONT'	27141.27779288</v>
      </c>
      <c r="R3108" s="1">
        <f>_xlfn.XLOOKUP(Table5[[#This Row],[rxn]],Table38[name],Table38[flux],0)</f>
        <v>0</v>
      </c>
      <c r="S3108" s="1">
        <f>_xlfn.XLOOKUP(SUBSTITUTE(Table5[[#This Row],[rxn]],"RXN-","ENZLOAD-"),Table38[name],Table38[flux],0)</f>
        <v>0</v>
      </c>
      <c r="T3108" s="1" t="b">
        <f>AND(Table5[[#This Row],[ENZLOAD flux in kapp-slack.gms]]=0,Table5[[#This Row],[flux in kapp-slack.gms]]&lt;&gt;0,NOT(Table5[[#This Row],[spont or unknown?]]))</f>
        <v>0</v>
      </c>
      <c r="U3108" s="1" t="b">
        <f>OR(_xlfn.TEXTAFTER(Table5[[#This Row],[rxn]],"-",-1)="SPONT",_xlfn.TEXTAFTER(Table5[[#This Row],[rxn]],"-",-1)="UNKNOWN")</f>
        <v>1</v>
      </c>
      <c r="V3108" s="1">
        <f>_xlfn.XLOOKUP(SUBSTITUTE(Table5[[#This Row],[rxn]],"RXN-","ENZLOAD-"),Table4[rxn],Table4[ub],0)</f>
        <v>0</v>
      </c>
      <c r="W3108" s="1" t="b">
        <f>AND(Table5[[#This Row],[FVA ENZLOAD flux UB]]=0,Table5[[#This Row],[ENZ not made when it should be?]])</f>
        <v>0</v>
      </c>
    </row>
    <row r="3109" spans="6:23" hidden="1">
      <c r="F3109" s="1" t="s">
        <v>8058</v>
      </c>
      <c r="G3109" s="1" t="str">
        <f>_xlfn.TEXTBEFORE(Table5[[#This Row],[rxn     kapp_old        kapp_slack_ub   kapp_slack_lb]]," ")</f>
        <v>RXN-G3PIt_c_en_FWD-UNKNOWN</v>
      </c>
      <c r="H310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10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109" s="1">
        <f>_xlfn.NUMBERVALUE(_xlfn.TEXTAFTER(Table5[[#This Row],[rxn     kapp_old        kapp_slack_ub   kapp_slack_lb]]," ",-1))</f>
        <v>0</v>
      </c>
      <c r="K3109" s="1">
        <f>_xlfn.XLOOKUP(SUBSTITUTE(Table5[[#This Row],[rxn]],"RXN-","ENZLOAD-"),ENZLOAD[name],ENZLOAD[flux],0)</f>
        <v>0</v>
      </c>
      <c r="L3109" s="1" t="str">
        <f>"'"&amp;Table5[[#This Row],[rxn]]&amp;"'"&amp;CHAR(9)&amp;IF(AND(Table5[[#This Row],[kapp_slack_ub]]&lt;&gt;0,Table5[[#This Row],[kapp_old]]&lt;$F$1),$F$1,Table5[[#This Row],[kapp_old]])</f>
        <v>'RXN-G3PIt_c_en_FWD-UNKNOWN'	27141.27779288</v>
      </c>
      <c r="M3109" s="1">
        <f>_xlfn.XLOOKUP(Table5[[#This Row],[rxn]],Table3[name],Table3[flux],$F$1)</f>
        <v>27141.277792879999</v>
      </c>
      <c r="N3109" s="1" t="str">
        <f>IFERROR(Table5[[#This Row],[min flux]]/Table5[[#This Row],[associated enzload]],"")</f>
        <v/>
      </c>
      <c r="O3109" s="1">
        <f>_xlfn.NUMBERVALUE(IF(Table5[[#This Row],[flux/enzload]]="","",ABS($N$1-Table5[[#This Row],[flux/enzload]])))</f>
        <v>0</v>
      </c>
      <c r="P3109" s="1">
        <f>Table5[[#This Row],[kapp_old]]+IFERROR(((Table5[[#This Row],[kapp_slack_ub]]-Table5[[#This Row],[kapp_slack_lb]])/Table5[[#This Row],[associated enzload]]),0)</f>
        <v>27141.277792879999</v>
      </c>
      <c r="Q3109" s="1" t="str">
        <f>"'"&amp;Table5[[#This Row],[rxn]]&amp;"'"&amp;CHAR(9)&amp;Table5[[#This Row],[kapp + (slack_ub - slack_lb)/enzload]]</f>
        <v>'RXN-G3PIt_c_en_FWD-UNKNOWN'	27141.27779288</v>
      </c>
      <c r="R3109" s="1">
        <f>_xlfn.XLOOKUP(Table5[[#This Row],[rxn]],Table38[name],Table38[flux],0)</f>
        <v>0</v>
      </c>
      <c r="S3109" s="1">
        <f>_xlfn.XLOOKUP(SUBSTITUTE(Table5[[#This Row],[rxn]],"RXN-","ENZLOAD-"),Table38[name],Table38[flux],0)</f>
        <v>0</v>
      </c>
      <c r="T3109" s="1" t="b">
        <f>AND(Table5[[#This Row],[ENZLOAD flux in kapp-slack.gms]]=0,Table5[[#This Row],[flux in kapp-slack.gms]]&lt;&gt;0,NOT(Table5[[#This Row],[spont or unknown?]]))</f>
        <v>0</v>
      </c>
      <c r="U3109" s="1" t="b">
        <f>OR(_xlfn.TEXTAFTER(Table5[[#This Row],[rxn]],"-",-1)="SPONT",_xlfn.TEXTAFTER(Table5[[#This Row],[rxn]],"-",-1)="UNKNOWN")</f>
        <v>1</v>
      </c>
      <c r="V3109" s="1">
        <f>_xlfn.XLOOKUP(SUBSTITUTE(Table5[[#This Row],[rxn]],"RXN-","ENZLOAD-"),Table4[rxn],Table4[ub],0)</f>
        <v>0</v>
      </c>
      <c r="W3109" s="1" t="b">
        <f>AND(Table5[[#This Row],[FVA ENZLOAD flux UB]]=0,Table5[[#This Row],[ENZ not made when it should be?]])</f>
        <v>0</v>
      </c>
    </row>
    <row r="3110" spans="6:23" hidden="1">
      <c r="F3110" s="1" t="s">
        <v>8059</v>
      </c>
      <c r="G3110" s="1" t="str">
        <f>_xlfn.TEXTBEFORE(Table5[[#This Row],[rxn     kapp_old        kapp_slack_ub   kapp_slack_lb]]," ")</f>
        <v>RXN-G3PIt_c_en_REV-UNKNOWN</v>
      </c>
      <c r="H311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11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110" s="1">
        <f>_xlfn.NUMBERVALUE(_xlfn.TEXTAFTER(Table5[[#This Row],[rxn     kapp_old        kapp_slack_ub   kapp_slack_lb]]," ",-1))</f>
        <v>0</v>
      </c>
      <c r="K3110" s="1">
        <f>_xlfn.XLOOKUP(SUBSTITUTE(Table5[[#This Row],[rxn]],"RXN-","ENZLOAD-"),ENZLOAD[name],ENZLOAD[flux],0)</f>
        <v>0</v>
      </c>
      <c r="L3110" s="1" t="str">
        <f>"'"&amp;Table5[[#This Row],[rxn]]&amp;"'"&amp;CHAR(9)&amp;IF(AND(Table5[[#This Row],[kapp_slack_ub]]&lt;&gt;0,Table5[[#This Row],[kapp_old]]&lt;$F$1),$F$1,Table5[[#This Row],[kapp_old]])</f>
        <v>'RXN-G3PIt_c_en_REV-UNKNOWN'	27141.27779288</v>
      </c>
      <c r="M3110" s="1">
        <f>_xlfn.XLOOKUP(Table5[[#This Row],[rxn]],Table3[name],Table3[flux],$F$1)</f>
        <v>27141.277792879999</v>
      </c>
      <c r="N3110" s="1" t="str">
        <f>IFERROR(Table5[[#This Row],[min flux]]/Table5[[#This Row],[associated enzload]],"")</f>
        <v/>
      </c>
      <c r="O3110" s="1">
        <f>_xlfn.NUMBERVALUE(IF(Table5[[#This Row],[flux/enzload]]="","",ABS($N$1-Table5[[#This Row],[flux/enzload]])))</f>
        <v>0</v>
      </c>
      <c r="P3110" s="1">
        <f>Table5[[#This Row],[kapp_old]]+IFERROR(((Table5[[#This Row],[kapp_slack_ub]]-Table5[[#This Row],[kapp_slack_lb]])/Table5[[#This Row],[associated enzload]]),0)</f>
        <v>27141.277792879999</v>
      </c>
      <c r="Q3110" s="1" t="str">
        <f>"'"&amp;Table5[[#This Row],[rxn]]&amp;"'"&amp;CHAR(9)&amp;Table5[[#This Row],[kapp + (slack_ub - slack_lb)/enzload]]</f>
        <v>'RXN-G3PIt_c_en_REV-UNKNOWN'	27141.27779288</v>
      </c>
      <c r="R3110" s="1">
        <f>_xlfn.XLOOKUP(Table5[[#This Row],[rxn]],Table38[name],Table38[flux],0)</f>
        <v>0</v>
      </c>
      <c r="S3110" s="1">
        <f>_xlfn.XLOOKUP(SUBSTITUTE(Table5[[#This Row],[rxn]],"RXN-","ENZLOAD-"),Table38[name],Table38[flux],0)</f>
        <v>0</v>
      </c>
      <c r="T3110" s="1" t="b">
        <f>AND(Table5[[#This Row],[ENZLOAD flux in kapp-slack.gms]]=0,Table5[[#This Row],[flux in kapp-slack.gms]]&lt;&gt;0,NOT(Table5[[#This Row],[spont or unknown?]]))</f>
        <v>0</v>
      </c>
      <c r="U3110" s="1" t="b">
        <f>OR(_xlfn.TEXTAFTER(Table5[[#This Row],[rxn]],"-",-1)="SPONT",_xlfn.TEXTAFTER(Table5[[#This Row],[rxn]],"-",-1)="UNKNOWN")</f>
        <v>1</v>
      </c>
      <c r="V3110" s="1">
        <f>_xlfn.XLOOKUP(SUBSTITUTE(Table5[[#This Row],[rxn]],"RXN-","ENZLOAD-"),Table4[rxn],Table4[ub],0)</f>
        <v>0</v>
      </c>
      <c r="W3110" s="1" t="b">
        <f>AND(Table5[[#This Row],[FVA ENZLOAD flux UB]]=0,Table5[[#This Row],[ENZ not made when it should be?]])</f>
        <v>0</v>
      </c>
    </row>
    <row r="3111" spans="6:23" hidden="1">
      <c r="F3111" s="1" t="s">
        <v>8061</v>
      </c>
      <c r="G3111" s="1" t="str">
        <f>_xlfn.TEXTBEFORE(Table5[[#This Row],[rxn     kapp_old        kapp_slack_ub   kapp_slack_lb]]," ")</f>
        <v>RXN-G5SADr_c_FWD-SPONT</v>
      </c>
      <c r="H311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11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111" s="1">
        <f>_xlfn.NUMBERVALUE(_xlfn.TEXTAFTER(Table5[[#This Row],[rxn     kapp_old        kapp_slack_ub   kapp_slack_lb]]," ",-1))</f>
        <v>0</v>
      </c>
      <c r="K3111" s="1">
        <f>_xlfn.XLOOKUP(SUBSTITUTE(Table5[[#This Row],[rxn]],"RXN-","ENZLOAD-"),ENZLOAD[name],ENZLOAD[flux],0)</f>
        <v>0</v>
      </c>
      <c r="L3111" s="1" t="str">
        <f>"'"&amp;Table5[[#This Row],[rxn]]&amp;"'"&amp;CHAR(9)&amp;IF(AND(Table5[[#This Row],[kapp_slack_ub]]&lt;&gt;0,Table5[[#This Row],[kapp_old]]&lt;$F$1),$F$1,Table5[[#This Row],[kapp_old]])</f>
        <v>'RXN-G5SADr_c_FWD-SPONT'	27141.27779288</v>
      </c>
      <c r="M3111" s="1">
        <f>_xlfn.XLOOKUP(Table5[[#This Row],[rxn]],Table3[name],Table3[flux],$F$1)</f>
        <v>3.5864406194292002E-5</v>
      </c>
      <c r="N3111" s="1" t="str">
        <f>IFERROR(Table5[[#This Row],[min flux]]/Table5[[#This Row],[associated enzload]],"")</f>
        <v/>
      </c>
      <c r="O3111" s="1">
        <f>_xlfn.NUMBERVALUE(IF(Table5[[#This Row],[flux/enzload]]="","",ABS($N$1-Table5[[#This Row],[flux/enzload]])))</f>
        <v>0</v>
      </c>
      <c r="P3111" s="1">
        <f>Table5[[#This Row],[kapp_old]]+IFERROR(((Table5[[#This Row],[kapp_slack_ub]]-Table5[[#This Row],[kapp_slack_lb]])/Table5[[#This Row],[associated enzload]]),0)</f>
        <v>27141.277792879999</v>
      </c>
      <c r="Q3111" s="1" t="str">
        <f>"'"&amp;Table5[[#This Row],[rxn]]&amp;"'"&amp;CHAR(9)&amp;Table5[[#This Row],[kapp + (slack_ub - slack_lb)/enzload]]</f>
        <v>'RXN-G5SADr_c_FWD-SPONT'	27141.27779288</v>
      </c>
      <c r="R3111" s="1">
        <f>_xlfn.XLOOKUP(Table5[[#This Row],[rxn]],Table38[name],Table38[flux],0)</f>
        <v>2.6742467588584999E-2</v>
      </c>
      <c r="S3111" s="1">
        <f>_xlfn.XLOOKUP(SUBSTITUTE(Table5[[#This Row],[rxn]],"RXN-","ENZLOAD-"),Table38[name],Table38[flux],0)</f>
        <v>0</v>
      </c>
      <c r="T3111" s="1" t="b">
        <f>AND(Table5[[#This Row],[ENZLOAD flux in kapp-slack.gms]]=0,Table5[[#This Row],[flux in kapp-slack.gms]]&lt;&gt;0,NOT(Table5[[#This Row],[spont or unknown?]]))</f>
        <v>0</v>
      </c>
      <c r="U3111" s="1" t="b">
        <f>OR(_xlfn.TEXTAFTER(Table5[[#This Row],[rxn]],"-",-1)="SPONT",_xlfn.TEXTAFTER(Table5[[#This Row],[rxn]],"-",-1)="UNKNOWN")</f>
        <v>1</v>
      </c>
      <c r="V3111" s="1">
        <f>_xlfn.XLOOKUP(SUBSTITUTE(Table5[[#This Row],[rxn]],"RXN-","ENZLOAD-"),Table4[rxn],Table4[ub],0)</f>
        <v>0</v>
      </c>
      <c r="W3111" s="1" t="b">
        <f>AND(Table5[[#This Row],[FVA ENZLOAD flux UB]]=0,Table5[[#This Row],[ENZ not made when it should be?]])</f>
        <v>0</v>
      </c>
    </row>
    <row r="3112" spans="6:23" hidden="1">
      <c r="F3112" s="1" t="s">
        <v>8062</v>
      </c>
      <c r="G3112" s="1" t="str">
        <f>_xlfn.TEXTBEFORE(Table5[[#This Row],[rxn     kapp_old        kapp_slack_ub   kapp_slack_lb]]," ")</f>
        <v>RXN-G5SADr_c_REV-SPONT</v>
      </c>
      <c r="H311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11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112" s="1">
        <f>_xlfn.NUMBERVALUE(_xlfn.TEXTAFTER(Table5[[#This Row],[rxn     kapp_old        kapp_slack_ub   kapp_slack_lb]]," ",-1))</f>
        <v>0</v>
      </c>
      <c r="K3112" s="1">
        <f>_xlfn.XLOOKUP(SUBSTITUTE(Table5[[#This Row],[rxn]],"RXN-","ENZLOAD-"),ENZLOAD[name],ENZLOAD[flux],0)</f>
        <v>0</v>
      </c>
      <c r="L3112" s="1" t="str">
        <f>"'"&amp;Table5[[#This Row],[rxn]]&amp;"'"&amp;CHAR(9)&amp;IF(AND(Table5[[#This Row],[kapp_slack_ub]]&lt;&gt;0,Table5[[#This Row],[kapp_old]]&lt;$F$1),$F$1,Table5[[#This Row],[kapp_old]])</f>
        <v>'RXN-G5SADr_c_REV-SPONT'	27141.27779288</v>
      </c>
      <c r="M3112" s="1">
        <f>_xlfn.XLOOKUP(Table5[[#This Row],[rxn]],Table3[name],Table3[flux],$F$1)</f>
        <v>27141.277792879999</v>
      </c>
      <c r="N3112" s="1" t="str">
        <f>IFERROR(Table5[[#This Row],[min flux]]/Table5[[#This Row],[associated enzload]],"")</f>
        <v/>
      </c>
      <c r="O3112" s="1">
        <f>_xlfn.NUMBERVALUE(IF(Table5[[#This Row],[flux/enzload]]="","",ABS($N$1-Table5[[#This Row],[flux/enzload]])))</f>
        <v>0</v>
      </c>
      <c r="P3112" s="1">
        <f>Table5[[#This Row],[kapp_old]]+IFERROR(((Table5[[#This Row],[kapp_slack_ub]]-Table5[[#This Row],[kapp_slack_lb]])/Table5[[#This Row],[associated enzload]]),0)</f>
        <v>27141.277792879999</v>
      </c>
      <c r="Q3112" s="1" t="str">
        <f>"'"&amp;Table5[[#This Row],[rxn]]&amp;"'"&amp;CHAR(9)&amp;Table5[[#This Row],[kapp + (slack_ub - slack_lb)/enzload]]</f>
        <v>'RXN-G5SADr_c_REV-SPONT'	27141.27779288</v>
      </c>
      <c r="R3112" s="1">
        <f>_xlfn.XLOOKUP(Table5[[#This Row],[rxn]],Table38[name],Table38[flux],0)</f>
        <v>0</v>
      </c>
      <c r="S3112" s="1">
        <f>_xlfn.XLOOKUP(SUBSTITUTE(Table5[[#This Row],[rxn]],"RXN-","ENZLOAD-"),Table38[name],Table38[flux],0)</f>
        <v>0</v>
      </c>
      <c r="T3112" s="1" t="b">
        <f>AND(Table5[[#This Row],[ENZLOAD flux in kapp-slack.gms]]=0,Table5[[#This Row],[flux in kapp-slack.gms]]&lt;&gt;0,NOT(Table5[[#This Row],[spont or unknown?]]))</f>
        <v>0</v>
      </c>
      <c r="U3112" s="1" t="b">
        <f>OR(_xlfn.TEXTAFTER(Table5[[#This Row],[rxn]],"-",-1)="SPONT",_xlfn.TEXTAFTER(Table5[[#This Row],[rxn]],"-",-1)="UNKNOWN")</f>
        <v>1</v>
      </c>
      <c r="V3112" s="1">
        <f>_xlfn.XLOOKUP(SUBSTITUTE(Table5[[#This Row],[rxn]],"RXN-","ENZLOAD-"),Table4[rxn],Table4[ub],0)</f>
        <v>0</v>
      </c>
      <c r="W3112" s="1" t="b">
        <f>AND(Table5[[#This Row],[FVA ENZLOAD flux UB]]=0,Table5[[#This Row],[ENZ not made when it should be?]])</f>
        <v>0</v>
      </c>
    </row>
    <row r="3113" spans="6:23" hidden="1">
      <c r="F3113" s="1" t="s">
        <v>8063</v>
      </c>
      <c r="G3113" s="1" t="str">
        <f>_xlfn.TEXTBEFORE(Table5[[#This Row],[rxn     kapp_old        kapp_slack_ub   kapp_slack_lb]]," ")</f>
        <v>RXN-G5SADr_m_FWD-SPONT</v>
      </c>
      <c r="H311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11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113" s="1">
        <f>_xlfn.NUMBERVALUE(_xlfn.TEXTAFTER(Table5[[#This Row],[rxn     kapp_old        kapp_slack_ub   kapp_slack_lb]]," ",-1))</f>
        <v>0</v>
      </c>
      <c r="K3113" s="1">
        <f>_xlfn.XLOOKUP(SUBSTITUTE(Table5[[#This Row],[rxn]],"RXN-","ENZLOAD-"),ENZLOAD[name],ENZLOAD[flux],0)</f>
        <v>0</v>
      </c>
      <c r="L3113" s="1" t="str">
        <f>"'"&amp;Table5[[#This Row],[rxn]]&amp;"'"&amp;CHAR(9)&amp;IF(AND(Table5[[#This Row],[kapp_slack_ub]]&lt;&gt;0,Table5[[#This Row],[kapp_old]]&lt;$F$1),$F$1,Table5[[#This Row],[kapp_old]])</f>
        <v>'RXN-G5SADr_m_FWD-SPONT'	27141.27779288</v>
      </c>
      <c r="M3113" s="1">
        <f>_xlfn.XLOOKUP(Table5[[#This Row],[rxn]],Table3[name],Table3[flux],$F$1)</f>
        <v>27141.277792879999</v>
      </c>
      <c r="N3113" s="1" t="str">
        <f>IFERROR(Table5[[#This Row],[min flux]]/Table5[[#This Row],[associated enzload]],"")</f>
        <v/>
      </c>
      <c r="O3113" s="1">
        <f>_xlfn.NUMBERVALUE(IF(Table5[[#This Row],[flux/enzload]]="","",ABS($N$1-Table5[[#This Row],[flux/enzload]])))</f>
        <v>0</v>
      </c>
      <c r="P3113" s="1">
        <f>Table5[[#This Row],[kapp_old]]+IFERROR(((Table5[[#This Row],[kapp_slack_ub]]-Table5[[#This Row],[kapp_slack_lb]])/Table5[[#This Row],[associated enzload]]),0)</f>
        <v>27141.277792879999</v>
      </c>
      <c r="Q3113" s="1" t="str">
        <f>"'"&amp;Table5[[#This Row],[rxn]]&amp;"'"&amp;CHAR(9)&amp;Table5[[#This Row],[kapp + (slack_ub - slack_lb)/enzload]]</f>
        <v>'RXN-G5SADr_m_FWD-SPONT'	27141.27779288</v>
      </c>
      <c r="R3113" s="1">
        <f>_xlfn.XLOOKUP(Table5[[#This Row],[rxn]],Table38[name],Table38[flux],0)</f>
        <v>0</v>
      </c>
      <c r="S3113" s="1">
        <f>_xlfn.XLOOKUP(SUBSTITUTE(Table5[[#This Row],[rxn]],"RXN-","ENZLOAD-"),Table38[name],Table38[flux],0)</f>
        <v>0</v>
      </c>
      <c r="T3113" s="1" t="b">
        <f>AND(Table5[[#This Row],[ENZLOAD flux in kapp-slack.gms]]=0,Table5[[#This Row],[flux in kapp-slack.gms]]&lt;&gt;0,NOT(Table5[[#This Row],[spont or unknown?]]))</f>
        <v>0</v>
      </c>
      <c r="U3113" s="1" t="b">
        <f>OR(_xlfn.TEXTAFTER(Table5[[#This Row],[rxn]],"-",-1)="SPONT",_xlfn.TEXTAFTER(Table5[[#This Row],[rxn]],"-",-1)="UNKNOWN")</f>
        <v>1</v>
      </c>
      <c r="V3113" s="1">
        <f>_xlfn.XLOOKUP(SUBSTITUTE(Table5[[#This Row],[rxn]],"RXN-","ENZLOAD-"),Table4[rxn],Table4[ub],0)</f>
        <v>0</v>
      </c>
      <c r="W3113" s="1" t="b">
        <f>AND(Table5[[#This Row],[FVA ENZLOAD flux UB]]=0,Table5[[#This Row],[ENZ not made when it should be?]])</f>
        <v>0</v>
      </c>
    </row>
    <row r="3114" spans="6:23" hidden="1">
      <c r="F3114" s="1" t="s">
        <v>8064</v>
      </c>
      <c r="G3114" s="1" t="str">
        <f>_xlfn.TEXTBEFORE(Table5[[#This Row],[rxn     kapp_old        kapp_slack_ub   kapp_slack_lb]]," ")</f>
        <v>RXN-G5SADr_m_REV-SPONT</v>
      </c>
      <c r="H311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11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114" s="1">
        <f>_xlfn.NUMBERVALUE(_xlfn.TEXTAFTER(Table5[[#This Row],[rxn     kapp_old        kapp_slack_ub   kapp_slack_lb]]," ",-1))</f>
        <v>0</v>
      </c>
      <c r="K3114" s="1">
        <f>_xlfn.XLOOKUP(SUBSTITUTE(Table5[[#This Row],[rxn]],"RXN-","ENZLOAD-"),ENZLOAD[name],ENZLOAD[flux],0)</f>
        <v>0</v>
      </c>
      <c r="L3114" s="1" t="str">
        <f>"'"&amp;Table5[[#This Row],[rxn]]&amp;"'"&amp;CHAR(9)&amp;IF(AND(Table5[[#This Row],[kapp_slack_ub]]&lt;&gt;0,Table5[[#This Row],[kapp_old]]&lt;$F$1),$F$1,Table5[[#This Row],[kapp_old]])</f>
        <v>'RXN-G5SADr_m_REV-SPONT'	27141.27779288</v>
      </c>
      <c r="M3114" s="1">
        <f>_xlfn.XLOOKUP(Table5[[#This Row],[rxn]],Table3[name],Table3[flux],$F$1)</f>
        <v>27141.277792879999</v>
      </c>
      <c r="N3114" s="1" t="str">
        <f>IFERROR(Table5[[#This Row],[min flux]]/Table5[[#This Row],[associated enzload]],"")</f>
        <v/>
      </c>
      <c r="O3114" s="1">
        <f>_xlfn.NUMBERVALUE(IF(Table5[[#This Row],[flux/enzload]]="","",ABS($N$1-Table5[[#This Row],[flux/enzload]])))</f>
        <v>0</v>
      </c>
      <c r="P3114" s="1">
        <f>Table5[[#This Row],[kapp_old]]+IFERROR(((Table5[[#This Row],[kapp_slack_ub]]-Table5[[#This Row],[kapp_slack_lb]])/Table5[[#This Row],[associated enzload]]),0)</f>
        <v>27141.277792879999</v>
      </c>
      <c r="Q3114" s="1" t="str">
        <f>"'"&amp;Table5[[#This Row],[rxn]]&amp;"'"&amp;CHAR(9)&amp;Table5[[#This Row],[kapp + (slack_ub - slack_lb)/enzload]]</f>
        <v>'RXN-G5SADr_m_REV-SPONT'	27141.27779288</v>
      </c>
      <c r="R3114" s="1">
        <f>_xlfn.XLOOKUP(Table5[[#This Row],[rxn]],Table38[name],Table38[flux],0)</f>
        <v>0</v>
      </c>
      <c r="S3114" s="1">
        <f>_xlfn.XLOOKUP(SUBSTITUTE(Table5[[#This Row],[rxn]],"RXN-","ENZLOAD-"),Table38[name],Table38[flux],0)</f>
        <v>0</v>
      </c>
      <c r="T3114" s="1" t="b">
        <f>AND(Table5[[#This Row],[ENZLOAD flux in kapp-slack.gms]]=0,Table5[[#This Row],[flux in kapp-slack.gms]]&lt;&gt;0,NOT(Table5[[#This Row],[spont or unknown?]]))</f>
        <v>0</v>
      </c>
      <c r="U3114" s="1" t="b">
        <f>OR(_xlfn.TEXTAFTER(Table5[[#This Row],[rxn]],"-",-1)="SPONT",_xlfn.TEXTAFTER(Table5[[#This Row],[rxn]],"-",-1)="UNKNOWN")</f>
        <v>1</v>
      </c>
      <c r="V3114" s="1">
        <f>_xlfn.XLOOKUP(SUBSTITUTE(Table5[[#This Row],[rxn]],"RXN-","ENZLOAD-"),Table4[rxn],Table4[ub],0)</f>
        <v>0</v>
      </c>
      <c r="W3114" s="1" t="b">
        <f>AND(Table5[[#This Row],[FVA ENZLOAD flux UB]]=0,Table5[[#This Row],[ENZ not made when it should be?]])</f>
        <v>0</v>
      </c>
    </row>
    <row r="3115" spans="6:23" hidden="1">
      <c r="F3115" s="1" t="s">
        <v>8066</v>
      </c>
      <c r="G3115" s="1" t="str">
        <f>_xlfn.TEXTBEFORE(Table5[[#This Row],[rxn     kapp_old        kapp_slack_ub   kapp_slack_lb]]," ")</f>
        <v>RXN-G6PDA_c_FWD-UNKNOWN</v>
      </c>
      <c r="H311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11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115" s="1">
        <f>_xlfn.NUMBERVALUE(_xlfn.TEXTAFTER(Table5[[#This Row],[rxn     kapp_old        kapp_slack_ub   kapp_slack_lb]]," ",-1))</f>
        <v>0</v>
      </c>
      <c r="K3115" s="1">
        <f>_xlfn.XLOOKUP(SUBSTITUTE(Table5[[#This Row],[rxn]],"RXN-","ENZLOAD-"),ENZLOAD[name],ENZLOAD[flux],0)</f>
        <v>0</v>
      </c>
      <c r="L3115" s="1" t="str">
        <f>"'"&amp;Table5[[#This Row],[rxn]]&amp;"'"&amp;CHAR(9)&amp;IF(AND(Table5[[#This Row],[kapp_slack_ub]]&lt;&gt;0,Table5[[#This Row],[kapp_old]]&lt;$F$1),$F$1,Table5[[#This Row],[kapp_old]])</f>
        <v>'RXN-G6PDA_c_FWD-UNKNOWN'	27141.27779288</v>
      </c>
      <c r="M3115" s="1">
        <f>_xlfn.XLOOKUP(Table5[[#This Row],[rxn]],Table3[name],Table3[flux],$F$1)</f>
        <v>27141.277792879999</v>
      </c>
      <c r="N3115" s="1" t="str">
        <f>IFERROR(Table5[[#This Row],[min flux]]/Table5[[#This Row],[associated enzload]],"")</f>
        <v/>
      </c>
      <c r="O3115" s="1">
        <f>_xlfn.NUMBERVALUE(IF(Table5[[#This Row],[flux/enzload]]="","",ABS($N$1-Table5[[#This Row],[flux/enzload]])))</f>
        <v>0</v>
      </c>
      <c r="P3115" s="1">
        <f>Table5[[#This Row],[kapp_old]]+IFERROR(((Table5[[#This Row],[kapp_slack_ub]]-Table5[[#This Row],[kapp_slack_lb]])/Table5[[#This Row],[associated enzload]]),0)</f>
        <v>27141.277792879999</v>
      </c>
      <c r="Q3115" s="1" t="str">
        <f>"'"&amp;Table5[[#This Row],[rxn]]&amp;"'"&amp;CHAR(9)&amp;Table5[[#This Row],[kapp + (slack_ub - slack_lb)/enzload]]</f>
        <v>'RXN-G6PDA_c_FWD-UNKNOWN'	27141.27779288</v>
      </c>
      <c r="R3115" s="1">
        <f>_xlfn.XLOOKUP(Table5[[#This Row],[rxn]],Table38[name],Table38[flux],0)</f>
        <v>0</v>
      </c>
      <c r="S3115" s="1">
        <f>_xlfn.XLOOKUP(SUBSTITUTE(Table5[[#This Row],[rxn]],"RXN-","ENZLOAD-"),Table38[name],Table38[flux],0)</f>
        <v>0</v>
      </c>
      <c r="T3115" s="1" t="b">
        <f>AND(Table5[[#This Row],[ENZLOAD flux in kapp-slack.gms]]=0,Table5[[#This Row],[flux in kapp-slack.gms]]&lt;&gt;0,NOT(Table5[[#This Row],[spont or unknown?]]))</f>
        <v>0</v>
      </c>
      <c r="U3115" s="1" t="b">
        <f>OR(_xlfn.TEXTAFTER(Table5[[#This Row],[rxn]],"-",-1)="SPONT",_xlfn.TEXTAFTER(Table5[[#This Row],[rxn]],"-",-1)="UNKNOWN")</f>
        <v>1</v>
      </c>
      <c r="V3115" s="1">
        <f>_xlfn.XLOOKUP(SUBSTITUTE(Table5[[#This Row],[rxn]],"RXN-","ENZLOAD-"),Table4[rxn],Table4[ub],0)</f>
        <v>0</v>
      </c>
      <c r="W3115" s="1" t="b">
        <f>AND(Table5[[#This Row],[FVA ENZLOAD flux UB]]=0,Table5[[#This Row],[ENZ not made when it should be?]])</f>
        <v>0</v>
      </c>
    </row>
    <row r="3116" spans="6:23" hidden="1">
      <c r="F3116" s="1" t="s">
        <v>8068</v>
      </c>
      <c r="G3116" s="1" t="str">
        <f>_xlfn.TEXTBEFORE(Table5[[#This Row],[rxn     kapp_old        kapp_slack_ub   kapp_slack_lb]]," ")</f>
        <v>RXN-G6PE_c_FWD-rt8255</v>
      </c>
      <c r="H311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11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116" s="1">
        <f>_xlfn.NUMBERVALUE(_xlfn.TEXTAFTER(Table5[[#This Row],[rxn     kapp_old        kapp_slack_ub   kapp_slack_lb]]," ",-1))</f>
        <v>0</v>
      </c>
      <c r="K3116" s="1">
        <f>_xlfn.XLOOKUP(SUBSTITUTE(Table5[[#This Row],[rxn]],"RXN-","ENZLOAD-"),ENZLOAD[name],ENZLOAD[flux],0)</f>
        <v>0</v>
      </c>
      <c r="L3116" s="1" t="str">
        <f>"'"&amp;Table5[[#This Row],[rxn]]&amp;"'"&amp;CHAR(9)&amp;IF(AND(Table5[[#This Row],[kapp_slack_ub]]&lt;&gt;0,Table5[[#This Row],[kapp_old]]&lt;$F$1),$F$1,Table5[[#This Row],[kapp_old]])</f>
        <v>'RXN-G6PE_c_FWD-rt8255'	27141.27779288</v>
      </c>
      <c r="M3116" s="1">
        <f>_xlfn.XLOOKUP(Table5[[#This Row],[rxn]],Table3[name],Table3[flux],$F$1)</f>
        <v>27141.277792879999</v>
      </c>
      <c r="N3116" s="1" t="str">
        <f>IFERROR(Table5[[#This Row],[min flux]]/Table5[[#This Row],[associated enzload]],"")</f>
        <v/>
      </c>
      <c r="O3116" s="1">
        <f>_xlfn.NUMBERVALUE(IF(Table5[[#This Row],[flux/enzload]]="","",ABS($N$1-Table5[[#This Row],[flux/enzload]])))</f>
        <v>0</v>
      </c>
      <c r="P3116" s="1">
        <f>Table5[[#This Row],[kapp_old]]+IFERROR(((Table5[[#This Row],[kapp_slack_ub]]-Table5[[#This Row],[kapp_slack_lb]])/Table5[[#This Row],[associated enzload]]),0)</f>
        <v>27141.277792879999</v>
      </c>
      <c r="Q3116" s="1" t="str">
        <f>"'"&amp;Table5[[#This Row],[rxn]]&amp;"'"&amp;CHAR(9)&amp;Table5[[#This Row],[kapp + (slack_ub - slack_lb)/enzload]]</f>
        <v>'RXN-G6PE_c_FWD-rt8255'	27141.27779288</v>
      </c>
      <c r="R3116" s="1">
        <f>_xlfn.XLOOKUP(Table5[[#This Row],[rxn]],Table38[name],Table38[flux],0)</f>
        <v>0</v>
      </c>
      <c r="S3116" s="1">
        <f>_xlfn.XLOOKUP(SUBSTITUTE(Table5[[#This Row],[rxn]],"RXN-","ENZLOAD-"),Table38[name],Table38[flux],0)</f>
        <v>0</v>
      </c>
      <c r="T3116" s="1" t="b">
        <f>AND(Table5[[#This Row],[ENZLOAD flux in kapp-slack.gms]]=0,Table5[[#This Row],[flux in kapp-slack.gms]]&lt;&gt;0,NOT(Table5[[#This Row],[spont or unknown?]]))</f>
        <v>0</v>
      </c>
      <c r="U3116" s="1" t="b">
        <f>OR(_xlfn.TEXTAFTER(Table5[[#This Row],[rxn]],"-",-1)="SPONT",_xlfn.TEXTAFTER(Table5[[#This Row],[rxn]],"-",-1)="UNKNOWN")</f>
        <v>0</v>
      </c>
      <c r="V3116" s="1">
        <f>_xlfn.XLOOKUP(SUBSTITUTE(Table5[[#This Row],[rxn]],"RXN-","ENZLOAD-"),Table4[rxn],Table4[ub],0)</f>
        <v>1.32723389</v>
      </c>
      <c r="W3116" s="1" t="b">
        <f>AND(Table5[[#This Row],[FVA ENZLOAD flux UB]]=0,Table5[[#This Row],[ENZ not made when it should be?]])</f>
        <v>0</v>
      </c>
    </row>
    <row r="3117" spans="6:23" hidden="1">
      <c r="F3117" s="1" t="s">
        <v>8069</v>
      </c>
      <c r="G3117" s="1" t="str">
        <f>_xlfn.TEXTBEFORE(Table5[[#This Row],[rxn     kapp_old        kapp_slack_ub   kapp_slack_lb]]," ")</f>
        <v>RXN-G6PE_c_REV-rt8255</v>
      </c>
      <c r="H311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11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117" s="1">
        <f>_xlfn.NUMBERVALUE(_xlfn.TEXTAFTER(Table5[[#This Row],[rxn     kapp_old        kapp_slack_ub   kapp_slack_lb]]," ",-1))</f>
        <v>0</v>
      </c>
      <c r="K3117" s="1">
        <f>_xlfn.XLOOKUP(SUBSTITUTE(Table5[[#This Row],[rxn]],"RXN-","ENZLOAD-"),ENZLOAD[name],ENZLOAD[flux],0)</f>
        <v>0</v>
      </c>
      <c r="L3117" s="1" t="str">
        <f>"'"&amp;Table5[[#This Row],[rxn]]&amp;"'"&amp;CHAR(9)&amp;IF(AND(Table5[[#This Row],[kapp_slack_ub]]&lt;&gt;0,Table5[[#This Row],[kapp_old]]&lt;$F$1),$F$1,Table5[[#This Row],[kapp_old]])</f>
        <v>'RXN-G6PE_c_REV-rt8255'	27141.27779288</v>
      </c>
      <c r="M3117" s="1">
        <f>_xlfn.XLOOKUP(Table5[[#This Row],[rxn]],Table3[name],Table3[flux],$F$1)</f>
        <v>27141.277792879999</v>
      </c>
      <c r="N3117" s="1" t="str">
        <f>IFERROR(Table5[[#This Row],[min flux]]/Table5[[#This Row],[associated enzload]],"")</f>
        <v/>
      </c>
      <c r="O3117" s="1">
        <f>_xlfn.NUMBERVALUE(IF(Table5[[#This Row],[flux/enzload]]="","",ABS($N$1-Table5[[#This Row],[flux/enzload]])))</f>
        <v>0</v>
      </c>
      <c r="P3117" s="1">
        <f>Table5[[#This Row],[kapp_old]]+IFERROR(((Table5[[#This Row],[kapp_slack_ub]]-Table5[[#This Row],[kapp_slack_lb]])/Table5[[#This Row],[associated enzload]]),0)</f>
        <v>27141.277792879999</v>
      </c>
      <c r="Q3117" s="1" t="str">
        <f>"'"&amp;Table5[[#This Row],[rxn]]&amp;"'"&amp;CHAR(9)&amp;Table5[[#This Row],[kapp + (slack_ub - slack_lb)/enzload]]</f>
        <v>'RXN-G6PE_c_REV-rt8255'	27141.27779288</v>
      </c>
      <c r="R3117" s="1">
        <f>_xlfn.XLOOKUP(Table5[[#This Row],[rxn]],Table38[name],Table38[flux],0)</f>
        <v>0</v>
      </c>
      <c r="S3117" s="1">
        <f>_xlfn.XLOOKUP(SUBSTITUTE(Table5[[#This Row],[rxn]],"RXN-","ENZLOAD-"),Table38[name],Table38[flux],0)</f>
        <v>0</v>
      </c>
      <c r="T3117" s="1" t="b">
        <f>AND(Table5[[#This Row],[ENZLOAD flux in kapp-slack.gms]]=0,Table5[[#This Row],[flux in kapp-slack.gms]]&lt;&gt;0,NOT(Table5[[#This Row],[spont or unknown?]]))</f>
        <v>0</v>
      </c>
      <c r="U3117" s="1" t="b">
        <f>OR(_xlfn.TEXTAFTER(Table5[[#This Row],[rxn]],"-",-1)="SPONT",_xlfn.TEXTAFTER(Table5[[#This Row],[rxn]],"-",-1)="UNKNOWN")</f>
        <v>0</v>
      </c>
      <c r="V3117" s="1">
        <f>_xlfn.XLOOKUP(SUBSTITUTE(Table5[[#This Row],[rxn]],"RXN-","ENZLOAD-"),Table4[rxn],Table4[ub],0)</f>
        <v>1.32723389</v>
      </c>
      <c r="W3117" s="1" t="b">
        <f>AND(Table5[[#This Row],[FVA ENZLOAD flux UB]]=0,Table5[[#This Row],[ENZ not made when it should be?]])</f>
        <v>0</v>
      </c>
    </row>
    <row r="3118" spans="6:23" hidden="1">
      <c r="F3118" s="1" t="s">
        <v>8071</v>
      </c>
      <c r="G3118" s="1" t="str">
        <f>_xlfn.TEXTBEFORE(Table5[[#This Row],[rxn     kapp_old        kapp_slack_ub   kapp_slack_lb]]," ")</f>
        <v>RXN-GALOX_e_FWD-rt0174</v>
      </c>
      <c r="H311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11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118" s="1">
        <f>_xlfn.NUMBERVALUE(_xlfn.TEXTAFTER(Table5[[#This Row],[rxn     kapp_old        kapp_slack_ub   kapp_slack_lb]]," ",-1))</f>
        <v>0</v>
      </c>
      <c r="K3118" s="1">
        <f>_xlfn.XLOOKUP(SUBSTITUTE(Table5[[#This Row],[rxn]],"RXN-","ENZLOAD-"),ENZLOAD[name],ENZLOAD[flux],0)</f>
        <v>0</v>
      </c>
      <c r="L3118" s="1" t="str">
        <f>"'"&amp;Table5[[#This Row],[rxn]]&amp;"'"&amp;CHAR(9)&amp;IF(AND(Table5[[#This Row],[kapp_slack_ub]]&lt;&gt;0,Table5[[#This Row],[kapp_old]]&lt;$F$1),$F$1,Table5[[#This Row],[kapp_old]])</f>
        <v>'RXN-GALOX_e_FWD-rt0174'	27141.27779288</v>
      </c>
      <c r="M3118" s="1">
        <f>_xlfn.XLOOKUP(Table5[[#This Row],[rxn]],Table3[name],Table3[flux],$F$1)</f>
        <v>27141.277792879999</v>
      </c>
      <c r="N3118" s="1" t="str">
        <f>IFERROR(Table5[[#This Row],[min flux]]/Table5[[#This Row],[associated enzload]],"")</f>
        <v/>
      </c>
      <c r="O3118" s="1">
        <f>_xlfn.NUMBERVALUE(IF(Table5[[#This Row],[flux/enzload]]="","",ABS($N$1-Table5[[#This Row],[flux/enzload]])))</f>
        <v>0</v>
      </c>
      <c r="P3118" s="1">
        <f>Table5[[#This Row],[kapp_old]]+IFERROR(((Table5[[#This Row],[kapp_slack_ub]]-Table5[[#This Row],[kapp_slack_lb]])/Table5[[#This Row],[associated enzload]]),0)</f>
        <v>27141.277792879999</v>
      </c>
      <c r="Q3118" s="1" t="str">
        <f>"'"&amp;Table5[[#This Row],[rxn]]&amp;"'"&amp;CHAR(9)&amp;Table5[[#This Row],[kapp + (slack_ub - slack_lb)/enzload]]</f>
        <v>'RXN-GALOX_e_FWD-rt0174'	27141.27779288</v>
      </c>
      <c r="R3118" s="1">
        <f>_xlfn.XLOOKUP(Table5[[#This Row],[rxn]],Table38[name],Table38[flux],0)</f>
        <v>0</v>
      </c>
      <c r="S3118" s="1">
        <f>_xlfn.XLOOKUP(SUBSTITUTE(Table5[[#This Row],[rxn]],"RXN-","ENZLOAD-"),Table38[name],Table38[flux],0)</f>
        <v>0</v>
      </c>
      <c r="T3118" s="1" t="b">
        <f>AND(Table5[[#This Row],[ENZLOAD flux in kapp-slack.gms]]=0,Table5[[#This Row],[flux in kapp-slack.gms]]&lt;&gt;0,NOT(Table5[[#This Row],[spont or unknown?]]))</f>
        <v>0</v>
      </c>
      <c r="U3118" s="1" t="b">
        <f>OR(_xlfn.TEXTAFTER(Table5[[#This Row],[rxn]],"-",-1)="SPONT",_xlfn.TEXTAFTER(Table5[[#This Row],[rxn]],"-",-1)="UNKNOWN")</f>
        <v>0</v>
      </c>
      <c r="V3118" s="1">
        <f>_xlfn.XLOOKUP(SUBSTITUTE(Table5[[#This Row],[rxn]],"RXN-","ENZLOAD-"),Table4[rxn],Table4[ub],0)</f>
        <v>0.62232264000000004</v>
      </c>
      <c r="W3118" s="1" t="b">
        <f>AND(Table5[[#This Row],[FVA ENZLOAD flux UB]]=0,Table5[[#This Row],[ENZ not made when it should be?]])</f>
        <v>0</v>
      </c>
    </row>
    <row r="3119" spans="6:23" hidden="1">
      <c r="F3119" s="1" t="s">
        <v>8079</v>
      </c>
      <c r="G3119" s="1" t="str">
        <f>_xlfn.TEXTBEFORE(Table5[[#This Row],[rxn     kapp_old        kapp_slack_ub   kapp_slack_lb]]," ")</f>
        <v>RXN-GAM6Pt_c_FWD-SPONT</v>
      </c>
      <c r="H311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11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119" s="1">
        <f>_xlfn.NUMBERVALUE(_xlfn.TEXTAFTER(Table5[[#This Row],[rxn     kapp_old        kapp_slack_ub   kapp_slack_lb]]," ",-1))</f>
        <v>0</v>
      </c>
      <c r="K3119" s="1">
        <f>_xlfn.XLOOKUP(SUBSTITUTE(Table5[[#This Row],[rxn]],"RXN-","ENZLOAD-"),ENZLOAD[name],ENZLOAD[flux],0)</f>
        <v>0</v>
      </c>
      <c r="L3119" s="1" t="str">
        <f>"'"&amp;Table5[[#This Row],[rxn]]&amp;"'"&amp;CHAR(9)&amp;IF(AND(Table5[[#This Row],[kapp_slack_ub]]&lt;&gt;0,Table5[[#This Row],[kapp_old]]&lt;$F$1),$F$1,Table5[[#This Row],[kapp_old]])</f>
        <v>'RXN-GAM6Pt_c_FWD-SPONT'	27141.27779288</v>
      </c>
      <c r="M3119" s="1">
        <f>_xlfn.XLOOKUP(Table5[[#This Row],[rxn]],Table3[name],Table3[flux],$F$1)</f>
        <v>27141.277792879999</v>
      </c>
      <c r="N3119" s="1" t="str">
        <f>IFERROR(Table5[[#This Row],[min flux]]/Table5[[#This Row],[associated enzload]],"")</f>
        <v/>
      </c>
      <c r="O3119" s="1">
        <f>_xlfn.NUMBERVALUE(IF(Table5[[#This Row],[flux/enzload]]="","",ABS($N$1-Table5[[#This Row],[flux/enzload]])))</f>
        <v>0</v>
      </c>
      <c r="P3119" s="1">
        <f>Table5[[#This Row],[kapp_old]]+IFERROR(((Table5[[#This Row],[kapp_slack_ub]]-Table5[[#This Row],[kapp_slack_lb]])/Table5[[#This Row],[associated enzload]]),0)</f>
        <v>27141.277792879999</v>
      </c>
      <c r="Q3119" s="1" t="str">
        <f>"'"&amp;Table5[[#This Row],[rxn]]&amp;"'"&amp;CHAR(9)&amp;Table5[[#This Row],[kapp + (slack_ub - slack_lb)/enzload]]</f>
        <v>'RXN-GAM6Pt_c_FWD-SPONT'	27141.27779288</v>
      </c>
      <c r="R3119" s="1">
        <f>_xlfn.XLOOKUP(Table5[[#This Row],[rxn]],Table38[name],Table38[flux],0)</f>
        <v>0</v>
      </c>
      <c r="S3119" s="1">
        <f>_xlfn.XLOOKUP(SUBSTITUTE(Table5[[#This Row],[rxn]],"RXN-","ENZLOAD-"),Table38[name],Table38[flux],0)</f>
        <v>0</v>
      </c>
      <c r="T3119" s="1" t="b">
        <f>AND(Table5[[#This Row],[ENZLOAD flux in kapp-slack.gms]]=0,Table5[[#This Row],[flux in kapp-slack.gms]]&lt;&gt;0,NOT(Table5[[#This Row],[spont or unknown?]]))</f>
        <v>0</v>
      </c>
      <c r="U3119" s="1" t="b">
        <f>OR(_xlfn.TEXTAFTER(Table5[[#This Row],[rxn]],"-",-1)="SPONT",_xlfn.TEXTAFTER(Table5[[#This Row],[rxn]],"-",-1)="UNKNOWN")</f>
        <v>1</v>
      </c>
      <c r="V3119" s="1">
        <f>_xlfn.XLOOKUP(SUBSTITUTE(Table5[[#This Row],[rxn]],"RXN-","ENZLOAD-"),Table4[rxn],Table4[ub],0)</f>
        <v>0</v>
      </c>
      <c r="W3119" s="1" t="b">
        <f>AND(Table5[[#This Row],[FVA ENZLOAD flux UB]]=0,Table5[[#This Row],[ENZ not made when it should be?]])</f>
        <v>0</v>
      </c>
    </row>
    <row r="3120" spans="6:23" hidden="1">
      <c r="F3120" s="1" t="s">
        <v>8080</v>
      </c>
      <c r="G3120" s="1" t="str">
        <f>_xlfn.TEXTBEFORE(Table5[[#This Row],[rxn     kapp_old        kapp_slack_ub   kapp_slack_lb]]," ")</f>
        <v>RXN-GAM6Pt_c_REV-SPONT</v>
      </c>
      <c r="H312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12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120" s="1">
        <f>_xlfn.NUMBERVALUE(_xlfn.TEXTAFTER(Table5[[#This Row],[rxn     kapp_old        kapp_slack_ub   kapp_slack_lb]]," ",-1))</f>
        <v>0</v>
      </c>
      <c r="K3120" s="1">
        <f>_xlfn.XLOOKUP(SUBSTITUTE(Table5[[#This Row],[rxn]],"RXN-","ENZLOAD-"),ENZLOAD[name],ENZLOAD[flux],0)</f>
        <v>0</v>
      </c>
      <c r="L3120" s="1" t="str">
        <f>"'"&amp;Table5[[#This Row],[rxn]]&amp;"'"&amp;CHAR(9)&amp;IF(AND(Table5[[#This Row],[kapp_slack_ub]]&lt;&gt;0,Table5[[#This Row],[kapp_old]]&lt;$F$1),$F$1,Table5[[#This Row],[kapp_old]])</f>
        <v>'RXN-GAM6Pt_c_REV-SPONT'	27141.27779288</v>
      </c>
      <c r="M3120" s="1">
        <f>_xlfn.XLOOKUP(Table5[[#This Row],[rxn]],Table3[name],Table3[flux],$F$1)</f>
        <v>27141.277792879999</v>
      </c>
      <c r="N3120" s="1" t="str">
        <f>IFERROR(Table5[[#This Row],[min flux]]/Table5[[#This Row],[associated enzload]],"")</f>
        <v/>
      </c>
      <c r="O3120" s="1">
        <f>_xlfn.NUMBERVALUE(IF(Table5[[#This Row],[flux/enzload]]="","",ABS($N$1-Table5[[#This Row],[flux/enzload]])))</f>
        <v>0</v>
      </c>
      <c r="P3120" s="1">
        <f>Table5[[#This Row],[kapp_old]]+IFERROR(((Table5[[#This Row],[kapp_slack_ub]]-Table5[[#This Row],[kapp_slack_lb]])/Table5[[#This Row],[associated enzload]]),0)</f>
        <v>27141.277792879999</v>
      </c>
      <c r="Q3120" s="1" t="str">
        <f>"'"&amp;Table5[[#This Row],[rxn]]&amp;"'"&amp;CHAR(9)&amp;Table5[[#This Row],[kapp + (slack_ub - slack_lb)/enzload]]</f>
        <v>'RXN-GAM6Pt_c_REV-SPONT'	27141.27779288</v>
      </c>
      <c r="R3120" s="1">
        <f>_xlfn.XLOOKUP(Table5[[#This Row],[rxn]],Table38[name],Table38[flux],0)</f>
        <v>0</v>
      </c>
      <c r="S3120" s="1">
        <f>_xlfn.XLOOKUP(SUBSTITUTE(Table5[[#This Row],[rxn]],"RXN-","ENZLOAD-"),Table38[name],Table38[flux],0)</f>
        <v>0</v>
      </c>
      <c r="T3120" s="1" t="b">
        <f>AND(Table5[[#This Row],[ENZLOAD flux in kapp-slack.gms]]=0,Table5[[#This Row],[flux in kapp-slack.gms]]&lt;&gt;0,NOT(Table5[[#This Row],[spont or unknown?]]))</f>
        <v>0</v>
      </c>
      <c r="U3120" s="1" t="b">
        <f>OR(_xlfn.TEXTAFTER(Table5[[#This Row],[rxn]],"-",-1)="SPONT",_xlfn.TEXTAFTER(Table5[[#This Row],[rxn]],"-",-1)="UNKNOWN")</f>
        <v>1</v>
      </c>
      <c r="V3120" s="1">
        <f>_xlfn.XLOOKUP(SUBSTITUTE(Table5[[#This Row],[rxn]],"RXN-","ENZLOAD-"),Table4[rxn],Table4[ub],0)</f>
        <v>0</v>
      </c>
      <c r="W3120" s="1" t="b">
        <f>AND(Table5[[#This Row],[FVA ENZLOAD flux UB]]=0,Table5[[#This Row],[ENZ not made when it should be?]])</f>
        <v>0</v>
      </c>
    </row>
    <row r="3121" spans="6:23" hidden="1">
      <c r="F3121" s="1" t="s">
        <v>8087</v>
      </c>
      <c r="G3121" s="1" t="str">
        <f>_xlfn.TEXTBEFORE(Table5[[#This Row],[rxn     kapp_old        kapp_slack_ub   kapp_slack_lb]]," ")</f>
        <v>RXN-GCALDt_c_e_FWD-SPONT</v>
      </c>
      <c r="H312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12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121" s="1">
        <f>_xlfn.NUMBERVALUE(_xlfn.TEXTAFTER(Table5[[#This Row],[rxn     kapp_old        kapp_slack_ub   kapp_slack_lb]]," ",-1))</f>
        <v>0</v>
      </c>
      <c r="K3121" s="1">
        <f>_xlfn.XLOOKUP(SUBSTITUTE(Table5[[#This Row],[rxn]],"RXN-","ENZLOAD-"),ENZLOAD[name],ENZLOAD[flux],0)</f>
        <v>0</v>
      </c>
      <c r="L3121" s="1" t="str">
        <f>"'"&amp;Table5[[#This Row],[rxn]]&amp;"'"&amp;CHAR(9)&amp;IF(AND(Table5[[#This Row],[kapp_slack_ub]]&lt;&gt;0,Table5[[#This Row],[kapp_old]]&lt;$F$1),$F$1,Table5[[#This Row],[kapp_old]])</f>
        <v>'RXN-GCALDt_c_e_FWD-SPONT'	27141.27779288</v>
      </c>
      <c r="M3121" s="1">
        <f>_xlfn.XLOOKUP(Table5[[#This Row],[rxn]],Table3[name],Table3[flux],$F$1)</f>
        <v>27141.277792879999</v>
      </c>
      <c r="N3121" s="1" t="str">
        <f>IFERROR(Table5[[#This Row],[min flux]]/Table5[[#This Row],[associated enzload]],"")</f>
        <v/>
      </c>
      <c r="O3121" s="1">
        <f>_xlfn.NUMBERVALUE(IF(Table5[[#This Row],[flux/enzload]]="","",ABS($N$1-Table5[[#This Row],[flux/enzload]])))</f>
        <v>0</v>
      </c>
      <c r="P3121" s="1">
        <f>Table5[[#This Row],[kapp_old]]+IFERROR(((Table5[[#This Row],[kapp_slack_ub]]-Table5[[#This Row],[kapp_slack_lb]])/Table5[[#This Row],[associated enzload]]),0)</f>
        <v>27141.277792879999</v>
      </c>
      <c r="Q3121" s="1" t="str">
        <f>"'"&amp;Table5[[#This Row],[rxn]]&amp;"'"&amp;CHAR(9)&amp;Table5[[#This Row],[kapp + (slack_ub - slack_lb)/enzload]]</f>
        <v>'RXN-GCALDt_c_e_FWD-SPONT'	27141.27779288</v>
      </c>
      <c r="R3121" s="1">
        <f>_xlfn.XLOOKUP(Table5[[#This Row],[rxn]],Table38[name],Table38[flux],0)</f>
        <v>0</v>
      </c>
      <c r="S3121" s="1">
        <f>_xlfn.XLOOKUP(SUBSTITUTE(Table5[[#This Row],[rxn]],"RXN-","ENZLOAD-"),Table38[name],Table38[flux],0)</f>
        <v>0</v>
      </c>
      <c r="T3121" s="1" t="b">
        <f>AND(Table5[[#This Row],[ENZLOAD flux in kapp-slack.gms]]=0,Table5[[#This Row],[flux in kapp-slack.gms]]&lt;&gt;0,NOT(Table5[[#This Row],[spont or unknown?]]))</f>
        <v>0</v>
      </c>
      <c r="U3121" s="1" t="b">
        <f>OR(_xlfn.TEXTAFTER(Table5[[#This Row],[rxn]],"-",-1)="SPONT",_xlfn.TEXTAFTER(Table5[[#This Row],[rxn]],"-",-1)="UNKNOWN")</f>
        <v>1</v>
      </c>
      <c r="V3121" s="1">
        <f>_xlfn.XLOOKUP(SUBSTITUTE(Table5[[#This Row],[rxn]],"RXN-","ENZLOAD-"),Table4[rxn],Table4[ub],0)</f>
        <v>0</v>
      </c>
      <c r="W3121" s="1" t="b">
        <f>AND(Table5[[#This Row],[FVA ENZLOAD flux UB]]=0,Table5[[#This Row],[ENZ not made when it should be?]])</f>
        <v>0</v>
      </c>
    </row>
    <row r="3122" spans="6:23" hidden="1">
      <c r="F3122" s="1" t="s">
        <v>8088</v>
      </c>
      <c r="G3122" s="1" t="str">
        <f>_xlfn.TEXTBEFORE(Table5[[#This Row],[rxn     kapp_old        kapp_slack_ub   kapp_slack_lb]]," ")</f>
        <v>RXN-GCALDt_c_e_REV-SPONT</v>
      </c>
      <c r="H312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12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122" s="1">
        <f>_xlfn.NUMBERVALUE(_xlfn.TEXTAFTER(Table5[[#This Row],[rxn     kapp_old        kapp_slack_ub   kapp_slack_lb]]," ",-1))</f>
        <v>0</v>
      </c>
      <c r="K3122" s="1">
        <f>_xlfn.XLOOKUP(SUBSTITUTE(Table5[[#This Row],[rxn]],"RXN-","ENZLOAD-"),ENZLOAD[name],ENZLOAD[flux],0)</f>
        <v>0</v>
      </c>
      <c r="L3122" s="1" t="str">
        <f>"'"&amp;Table5[[#This Row],[rxn]]&amp;"'"&amp;CHAR(9)&amp;IF(AND(Table5[[#This Row],[kapp_slack_ub]]&lt;&gt;0,Table5[[#This Row],[kapp_old]]&lt;$F$1),$F$1,Table5[[#This Row],[kapp_old]])</f>
        <v>'RXN-GCALDt_c_e_REV-SPONT'	27141.27779288</v>
      </c>
      <c r="M3122" s="1">
        <f>_xlfn.XLOOKUP(Table5[[#This Row],[rxn]],Table3[name],Table3[flux],$F$1)</f>
        <v>27141.277792879999</v>
      </c>
      <c r="N3122" s="1" t="str">
        <f>IFERROR(Table5[[#This Row],[min flux]]/Table5[[#This Row],[associated enzload]],"")</f>
        <v/>
      </c>
      <c r="O3122" s="1">
        <f>_xlfn.NUMBERVALUE(IF(Table5[[#This Row],[flux/enzload]]="","",ABS($N$1-Table5[[#This Row],[flux/enzload]])))</f>
        <v>0</v>
      </c>
      <c r="P3122" s="1">
        <f>Table5[[#This Row],[kapp_old]]+IFERROR(((Table5[[#This Row],[kapp_slack_ub]]-Table5[[#This Row],[kapp_slack_lb]])/Table5[[#This Row],[associated enzload]]),0)</f>
        <v>27141.277792879999</v>
      </c>
      <c r="Q3122" s="1" t="str">
        <f>"'"&amp;Table5[[#This Row],[rxn]]&amp;"'"&amp;CHAR(9)&amp;Table5[[#This Row],[kapp + (slack_ub - slack_lb)/enzload]]</f>
        <v>'RXN-GCALDt_c_e_REV-SPONT'	27141.27779288</v>
      </c>
      <c r="R3122" s="1">
        <f>_xlfn.XLOOKUP(Table5[[#This Row],[rxn]],Table38[name],Table38[flux],0)</f>
        <v>0</v>
      </c>
      <c r="S3122" s="1">
        <f>_xlfn.XLOOKUP(SUBSTITUTE(Table5[[#This Row],[rxn]],"RXN-","ENZLOAD-"),Table38[name],Table38[flux],0)</f>
        <v>0</v>
      </c>
      <c r="T3122" s="1" t="b">
        <f>AND(Table5[[#This Row],[ENZLOAD flux in kapp-slack.gms]]=0,Table5[[#This Row],[flux in kapp-slack.gms]]&lt;&gt;0,NOT(Table5[[#This Row],[spont or unknown?]]))</f>
        <v>0</v>
      </c>
      <c r="U3122" s="1" t="b">
        <f>OR(_xlfn.TEXTAFTER(Table5[[#This Row],[rxn]],"-",-1)="SPONT",_xlfn.TEXTAFTER(Table5[[#This Row],[rxn]],"-",-1)="UNKNOWN")</f>
        <v>1</v>
      </c>
      <c r="V3122" s="1">
        <f>_xlfn.XLOOKUP(SUBSTITUTE(Table5[[#This Row],[rxn]],"RXN-","ENZLOAD-"),Table4[rxn],Table4[ub],0)</f>
        <v>0</v>
      </c>
      <c r="W3122" s="1" t="b">
        <f>AND(Table5[[#This Row],[FVA ENZLOAD flux UB]]=0,Table5[[#This Row],[ENZ not made when it should be?]])</f>
        <v>0</v>
      </c>
    </row>
    <row r="3123" spans="6:23" hidden="1">
      <c r="F3123" s="1" t="s">
        <v>8089</v>
      </c>
      <c r="G3123" s="1" t="str">
        <f>_xlfn.TEXTBEFORE(Table5[[#This Row],[rxn     kapp_old        kapp_slack_ub   kapp_slack_lb]]," ")</f>
        <v>RXN-GCALDt_c_m_FWD-SPONT</v>
      </c>
      <c r="H312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12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123" s="1">
        <f>_xlfn.NUMBERVALUE(_xlfn.TEXTAFTER(Table5[[#This Row],[rxn     kapp_old        kapp_slack_ub   kapp_slack_lb]]," ",-1))</f>
        <v>0</v>
      </c>
      <c r="K3123" s="1">
        <f>_xlfn.XLOOKUP(SUBSTITUTE(Table5[[#This Row],[rxn]],"RXN-","ENZLOAD-"),ENZLOAD[name],ENZLOAD[flux],0)</f>
        <v>0</v>
      </c>
      <c r="L3123" s="1" t="str">
        <f>"'"&amp;Table5[[#This Row],[rxn]]&amp;"'"&amp;CHAR(9)&amp;IF(AND(Table5[[#This Row],[kapp_slack_ub]]&lt;&gt;0,Table5[[#This Row],[kapp_old]]&lt;$F$1),$F$1,Table5[[#This Row],[kapp_old]])</f>
        <v>'RXN-GCALDt_c_m_FWD-SPONT'	27141.27779288</v>
      </c>
      <c r="M3123" s="1">
        <f>_xlfn.XLOOKUP(Table5[[#This Row],[rxn]],Table3[name],Table3[flux],$F$1)</f>
        <v>27141.277792879999</v>
      </c>
      <c r="N3123" s="1" t="str">
        <f>IFERROR(Table5[[#This Row],[min flux]]/Table5[[#This Row],[associated enzload]],"")</f>
        <v/>
      </c>
      <c r="O3123" s="1">
        <f>_xlfn.NUMBERVALUE(IF(Table5[[#This Row],[flux/enzload]]="","",ABS($N$1-Table5[[#This Row],[flux/enzload]])))</f>
        <v>0</v>
      </c>
      <c r="P3123" s="1">
        <f>Table5[[#This Row],[kapp_old]]+IFERROR(((Table5[[#This Row],[kapp_slack_ub]]-Table5[[#This Row],[kapp_slack_lb]])/Table5[[#This Row],[associated enzload]]),0)</f>
        <v>27141.277792879999</v>
      </c>
      <c r="Q3123" s="1" t="str">
        <f>"'"&amp;Table5[[#This Row],[rxn]]&amp;"'"&amp;CHAR(9)&amp;Table5[[#This Row],[kapp + (slack_ub - slack_lb)/enzload]]</f>
        <v>'RXN-GCALDt_c_m_FWD-SPONT'	27141.27779288</v>
      </c>
      <c r="R3123" s="1">
        <f>_xlfn.XLOOKUP(Table5[[#This Row],[rxn]],Table38[name],Table38[flux],0)</f>
        <v>0</v>
      </c>
      <c r="S3123" s="1">
        <f>_xlfn.XLOOKUP(SUBSTITUTE(Table5[[#This Row],[rxn]],"RXN-","ENZLOAD-"),Table38[name],Table38[flux],0)</f>
        <v>0</v>
      </c>
      <c r="T3123" s="1" t="b">
        <f>AND(Table5[[#This Row],[ENZLOAD flux in kapp-slack.gms]]=0,Table5[[#This Row],[flux in kapp-slack.gms]]&lt;&gt;0,NOT(Table5[[#This Row],[spont or unknown?]]))</f>
        <v>0</v>
      </c>
      <c r="U3123" s="1" t="b">
        <f>OR(_xlfn.TEXTAFTER(Table5[[#This Row],[rxn]],"-",-1)="SPONT",_xlfn.TEXTAFTER(Table5[[#This Row],[rxn]],"-",-1)="UNKNOWN")</f>
        <v>1</v>
      </c>
      <c r="V3123" s="1">
        <f>_xlfn.XLOOKUP(SUBSTITUTE(Table5[[#This Row],[rxn]],"RXN-","ENZLOAD-"),Table4[rxn],Table4[ub],0)</f>
        <v>0</v>
      </c>
      <c r="W3123" s="1" t="b">
        <f>AND(Table5[[#This Row],[FVA ENZLOAD flux UB]]=0,Table5[[#This Row],[ENZ not made when it should be?]])</f>
        <v>0</v>
      </c>
    </row>
    <row r="3124" spans="6:23" hidden="1">
      <c r="F3124" s="1" t="s">
        <v>8090</v>
      </c>
      <c r="G3124" s="1" t="str">
        <f>_xlfn.TEXTBEFORE(Table5[[#This Row],[rxn     kapp_old        kapp_slack_ub   kapp_slack_lb]]," ")</f>
        <v>RXN-GCALDt_c_m_REV-SPONT</v>
      </c>
      <c r="H312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12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124" s="1">
        <f>_xlfn.NUMBERVALUE(_xlfn.TEXTAFTER(Table5[[#This Row],[rxn     kapp_old        kapp_slack_ub   kapp_slack_lb]]," ",-1))</f>
        <v>0</v>
      </c>
      <c r="K3124" s="1">
        <f>_xlfn.XLOOKUP(SUBSTITUTE(Table5[[#This Row],[rxn]],"RXN-","ENZLOAD-"),ENZLOAD[name],ENZLOAD[flux],0)</f>
        <v>0</v>
      </c>
      <c r="L3124" s="1" t="str">
        <f>"'"&amp;Table5[[#This Row],[rxn]]&amp;"'"&amp;CHAR(9)&amp;IF(AND(Table5[[#This Row],[kapp_slack_ub]]&lt;&gt;0,Table5[[#This Row],[kapp_old]]&lt;$F$1),$F$1,Table5[[#This Row],[kapp_old]])</f>
        <v>'RXN-GCALDt_c_m_REV-SPONT'	27141.27779288</v>
      </c>
      <c r="M3124" s="1">
        <f>_xlfn.XLOOKUP(Table5[[#This Row],[rxn]],Table3[name],Table3[flux],$F$1)</f>
        <v>27141.277792879999</v>
      </c>
      <c r="N3124" s="1" t="str">
        <f>IFERROR(Table5[[#This Row],[min flux]]/Table5[[#This Row],[associated enzload]],"")</f>
        <v/>
      </c>
      <c r="O3124" s="1">
        <f>_xlfn.NUMBERVALUE(IF(Table5[[#This Row],[flux/enzload]]="","",ABS($N$1-Table5[[#This Row],[flux/enzload]])))</f>
        <v>0</v>
      </c>
      <c r="P3124" s="1">
        <f>Table5[[#This Row],[kapp_old]]+IFERROR(((Table5[[#This Row],[kapp_slack_ub]]-Table5[[#This Row],[kapp_slack_lb]])/Table5[[#This Row],[associated enzload]]),0)</f>
        <v>27141.277792879999</v>
      </c>
      <c r="Q3124" s="1" t="str">
        <f>"'"&amp;Table5[[#This Row],[rxn]]&amp;"'"&amp;CHAR(9)&amp;Table5[[#This Row],[kapp + (slack_ub - slack_lb)/enzload]]</f>
        <v>'RXN-GCALDt_c_m_REV-SPONT'	27141.27779288</v>
      </c>
      <c r="R3124" s="1">
        <f>_xlfn.XLOOKUP(Table5[[#This Row],[rxn]],Table38[name],Table38[flux],0)</f>
        <v>0</v>
      </c>
      <c r="S3124" s="1">
        <f>_xlfn.XLOOKUP(SUBSTITUTE(Table5[[#This Row],[rxn]],"RXN-","ENZLOAD-"),Table38[name],Table38[flux],0)</f>
        <v>0</v>
      </c>
      <c r="T3124" s="1" t="b">
        <f>AND(Table5[[#This Row],[ENZLOAD flux in kapp-slack.gms]]=0,Table5[[#This Row],[flux in kapp-slack.gms]]&lt;&gt;0,NOT(Table5[[#This Row],[spont or unknown?]]))</f>
        <v>0</v>
      </c>
      <c r="U3124" s="1" t="b">
        <f>OR(_xlfn.TEXTAFTER(Table5[[#This Row],[rxn]],"-",-1)="SPONT",_xlfn.TEXTAFTER(Table5[[#This Row],[rxn]],"-",-1)="UNKNOWN")</f>
        <v>1</v>
      </c>
      <c r="V3124" s="1">
        <f>_xlfn.XLOOKUP(SUBSTITUTE(Table5[[#This Row],[rxn]],"RXN-","ENZLOAD-"),Table4[rxn],Table4[ub],0)</f>
        <v>0</v>
      </c>
      <c r="W3124" s="1" t="b">
        <f>AND(Table5[[#This Row],[FVA ENZLOAD flux UB]]=0,Table5[[#This Row],[ENZ not made when it should be?]])</f>
        <v>0</v>
      </c>
    </row>
    <row r="3125" spans="6:23" hidden="1">
      <c r="F3125" s="1" t="s">
        <v>8091</v>
      </c>
      <c r="G3125" s="1" t="str">
        <f>_xlfn.TEXTBEFORE(Table5[[#This Row],[rxn     kapp_old        kapp_slack_ub   kapp_slack_lb]]," ")</f>
        <v>RXN-GDPMANNt_c_g_FWD-UNKNOWN</v>
      </c>
      <c r="H312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12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125" s="1">
        <f>_xlfn.NUMBERVALUE(_xlfn.TEXTAFTER(Table5[[#This Row],[rxn     kapp_old        kapp_slack_ub   kapp_slack_lb]]," ",-1))</f>
        <v>0</v>
      </c>
      <c r="K3125" s="1">
        <f>_xlfn.XLOOKUP(SUBSTITUTE(Table5[[#This Row],[rxn]],"RXN-","ENZLOAD-"),ENZLOAD[name],ENZLOAD[flux],0)</f>
        <v>0</v>
      </c>
      <c r="L3125" s="1" t="str">
        <f>"'"&amp;Table5[[#This Row],[rxn]]&amp;"'"&amp;CHAR(9)&amp;IF(AND(Table5[[#This Row],[kapp_slack_ub]]&lt;&gt;0,Table5[[#This Row],[kapp_old]]&lt;$F$1),$F$1,Table5[[#This Row],[kapp_old]])</f>
        <v>'RXN-GDPMANNt_c_g_FWD-UNKNOWN'	27141.27779288</v>
      </c>
      <c r="M3125" s="1">
        <f>_xlfn.XLOOKUP(Table5[[#This Row],[rxn]],Table3[name],Table3[flux],$F$1)</f>
        <v>7.2502377540097501E-2</v>
      </c>
      <c r="N3125" s="1" t="str">
        <f>IFERROR(Table5[[#This Row],[min flux]]/Table5[[#This Row],[associated enzload]],"")</f>
        <v/>
      </c>
      <c r="O3125" s="1">
        <f>_xlfn.NUMBERVALUE(IF(Table5[[#This Row],[flux/enzload]]="","",ABS($N$1-Table5[[#This Row],[flux/enzload]])))</f>
        <v>0</v>
      </c>
      <c r="P3125" s="1">
        <f>Table5[[#This Row],[kapp_old]]+IFERROR(((Table5[[#This Row],[kapp_slack_ub]]-Table5[[#This Row],[kapp_slack_lb]])/Table5[[#This Row],[associated enzload]]),0)</f>
        <v>27141.277792879999</v>
      </c>
      <c r="Q3125" s="1" t="str">
        <f>"'"&amp;Table5[[#This Row],[rxn]]&amp;"'"&amp;CHAR(9)&amp;Table5[[#This Row],[kapp + (slack_ub - slack_lb)/enzload]]</f>
        <v>'RXN-GDPMANNt_c_g_FWD-UNKNOWN'	27141.27779288</v>
      </c>
      <c r="R3125" s="1">
        <f>_xlfn.XLOOKUP(Table5[[#This Row],[rxn]],Table38[name],Table38[flux],0)</f>
        <v>7.3757202899585997E-2</v>
      </c>
      <c r="S3125" s="1">
        <f>_xlfn.XLOOKUP(SUBSTITUTE(Table5[[#This Row],[rxn]],"RXN-","ENZLOAD-"),Table38[name],Table38[flux],0)</f>
        <v>0</v>
      </c>
      <c r="T3125" s="1" t="b">
        <f>AND(Table5[[#This Row],[ENZLOAD flux in kapp-slack.gms]]=0,Table5[[#This Row],[flux in kapp-slack.gms]]&lt;&gt;0,NOT(Table5[[#This Row],[spont or unknown?]]))</f>
        <v>0</v>
      </c>
      <c r="U3125" s="1" t="b">
        <f>OR(_xlfn.TEXTAFTER(Table5[[#This Row],[rxn]],"-",-1)="SPONT",_xlfn.TEXTAFTER(Table5[[#This Row],[rxn]],"-",-1)="UNKNOWN")</f>
        <v>1</v>
      </c>
      <c r="V3125" s="1">
        <f>_xlfn.XLOOKUP(SUBSTITUTE(Table5[[#This Row],[rxn]],"RXN-","ENZLOAD-"),Table4[rxn],Table4[ub],0)</f>
        <v>0</v>
      </c>
      <c r="W3125" s="1" t="b">
        <f>AND(Table5[[#This Row],[FVA ENZLOAD flux UB]]=0,Table5[[#This Row],[ENZ not made when it should be?]])</f>
        <v>0</v>
      </c>
    </row>
    <row r="3126" spans="6:23" hidden="1">
      <c r="F3126" s="1" t="s">
        <v>8092</v>
      </c>
      <c r="G3126" s="1" t="str">
        <f>_xlfn.TEXTBEFORE(Table5[[#This Row],[rxn     kapp_old        kapp_slack_ub   kapp_slack_lb]]," ")</f>
        <v>RXN-GDPMANNt_c_g_REV-UNKNOWN</v>
      </c>
      <c r="H312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12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126" s="1">
        <f>_xlfn.NUMBERVALUE(_xlfn.TEXTAFTER(Table5[[#This Row],[rxn     kapp_old        kapp_slack_ub   kapp_slack_lb]]," ",-1))</f>
        <v>0</v>
      </c>
      <c r="K3126" s="1">
        <f>_xlfn.XLOOKUP(SUBSTITUTE(Table5[[#This Row],[rxn]],"RXN-","ENZLOAD-"),ENZLOAD[name],ENZLOAD[flux],0)</f>
        <v>0</v>
      </c>
      <c r="L3126" s="1" t="str">
        <f>"'"&amp;Table5[[#This Row],[rxn]]&amp;"'"&amp;CHAR(9)&amp;IF(AND(Table5[[#This Row],[kapp_slack_ub]]&lt;&gt;0,Table5[[#This Row],[kapp_old]]&lt;$F$1),$F$1,Table5[[#This Row],[kapp_old]])</f>
        <v>'RXN-GDPMANNt_c_g_REV-UNKNOWN'	27141.27779288</v>
      </c>
      <c r="M3126" s="1">
        <f>_xlfn.XLOOKUP(Table5[[#This Row],[rxn]],Table3[name],Table3[flux],$F$1)</f>
        <v>27141.277792879999</v>
      </c>
      <c r="N3126" s="1" t="str">
        <f>IFERROR(Table5[[#This Row],[min flux]]/Table5[[#This Row],[associated enzload]],"")</f>
        <v/>
      </c>
      <c r="O3126" s="1">
        <f>_xlfn.NUMBERVALUE(IF(Table5[[#This Row],[flux/enzload]]="","",ABS($N$1-Table5[[#This Row],[flux/enzload]])))</f>
        <v>0</v>
      </c>
      <c r="P3126" s="1">
        <f>Table5[[#This Row],[kapp_old]]+IFERROR(((Table5[[#This Row],[kapp_slack_ub]]-Table5[[#This Row],[kapp_slack_lb]])/Table5[[#This Row],[associated enzload]]),0)</f>
        <v>27141.277792879999</v>
      </c>
      <c r="Q3126" s="1" t="str">
        <f>"'"&amp;Table5[[#This Row],[rxn]]&amp;"'"&amp;CHAR(9)&amp;Table5[[#This Row],[kapp + (slack_ub - slack_lb)/enzload]]</f>
        <v>'RXN-GDPMANNt_c_g_REV-UNKNOWN'	27141.27779288</v>
      </c>
      <c r="R3126" s="1">
        <f>_xlfn.XLOOKUP(Table5[[#This Row],[rxn]],Table38[name],Table38[flux],0)</f>
        <v>0</v>
      </c>
      <c r="S3126" s="1">
        <f>_xlfn.XLOOKUP(SUBSTITUTE(Table5[[#This Row],[rxn]],"RXN-","ENZLOAD-"),Table38[name],Table38[flux],0)</f>
        <v>0</v>
      </c>
      <c r="T3126" s="1" t="b">
        <f>AND(Table5[[#This Row],[ENZLOAD flux in kapp-slack.gms]]=0,Table5[[#This Row],[flux in kapp-slack.gms]]&lt;&gt;0,NOT(Table5[[#This Row],[spont or unknown?]]))</f>
        <v>0</v>
      </c>
      <c r="U3126" s="1" t="b">
        <f>OR(_xlfn.TEXTAFTER(Table5[[#This Row],[rxn]],"-",-1)="SPONT",_xlfn.TEXTAFTER(Table5[[#This Row],[rxn]],"-",-1)="UNKNOWN")</f>
        <v>1</v>
      </c>
      <c r="V3126" s="1">
        <f>_xlfn.XLOOKUP(SUBSTITUTE(Table5[[#This Row],[rxn]],"RXN-","ENZLOAD-"),Table4[rxn],Table4[ub],0)</f>
        <v>0</v>
      </c>
      <c r="W3126" s="1" t="b">
        <f>AND(Table5[[#This Row],[FVA ENZLOAD flux UB]]=0,Table5[[#This Row],[ENZ not made when it should be?]])</f>
        <v>0</v>
      </c>
    </row>
    <row r="3127" spans="6:23" hidden="1">
      <c r="F3127" s="1" t="s">
        <v>8094</v>
      </c>
      <c r="G3127" s="1" t="str">
        <f>_xlfn.TEXTBEFORE(Table5[[#This Row],[rxn     kapp_old        kapp_slack_ub   kapp_slack_lb]]," ")</f>
        <v>RXN-GDPt_c_g_FWD-SPONT</v>
      </c>
      <c r="H312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12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127" s="1">
        <f>_xlfn.NUMBERVALUE(_xlfn.TEXTAFTER(Table5[[#This Row],[rxn     kapp_old        kapp_slack_ub   kapp_slack_lb]]," ",-1))</f>
        <v>0</v>
      </c>
      <c r="K3127" s="1">
        <f>_xlfn.XLOOKUP(SUBSTITUTE(Table5[[#This Row],[rxn]],"RXN-","ENZLOAD-"),ENZLOAD[name],ENZLOAD[flux],0)</f>
        <v>0</v>
      </c>
      <c r="L3127" s="1" t="str">
        <f>"'"&amp;Table5[[#This Row],[rxn]]&amp;"'"&amp;CHAR(9)&amp;IF(AND(Table5[[#This Row],[kapp_slack_ub]]&lt;&gt;0,Table5[[#This Row],[kapp_old]]&lt;$F$1),$F$1,Table5[[#This Row],[kapp_old]])</f>
        <v>'RXN-GDPt_c_g_FWD-SPONT'	27141.27779288</v>
      </c>
      <c r="M3127" s="1">
        <f>_xlfn.XLOOKUP(Table5[[#This Row],[rxn]],Table3[name],Table3[flux],$F$1)</f>
        <v>7.2502377540097501E-2</v>
      </c>
      <c r="N3127" s="1" t="str">
        <f>IFERROR(Table5[[#This Row],[min flux]]/Table5[[#This Row],[associated enzload]],"")</f>
        <v/>
      </c>
      <c r="O3127" s="1">
        <f>_xlfn.NUMBERVALUE(IF(Table5[[#This Row],[flux/enzload]]="","",ABS($N$1-Table5[[#This Row],[flux/enzload]])))</f>
        <v>0</v>
      </c>
      <c r="P3127" s="1">
        <f>Table5[[#This Row],[kapp_old]]+IFERROR(((Table5[[#This Row],[kapp_slack_ub]]-Table5[[#This Row],[kapp_slack_lb]])/Table5[[#This Row],[associated enzload]]),0)</f>
        <v>27141.277792879999</v>
      </c>
      <c r="Q3127" s="1" t="str">
        <f>"'"&amp;Table5[[#This Row],[rxn]]&amp;"'"&amp;CHAR(9)&amp;Table5[[#This Row],[kapp + (slack_ub - slack_lb)/enzload]]</f>
        <v>'RXN-GDPt_c_g_FWD-SPONT'	27141.27779288</v>
      </c>
      <c r="R3127" s="1">
        <f>_xlfn.XLOOKUP(Table5[[#This Row],[rxn]],Table38[name],Table38[flux],0)</f>
        <v>7.3757202899585997E-2</v>
      </c>
      <c r="S3127" s="1">
        <f>_xlfn.XLOOKUP(SUBSTITUTE(Table5[[#This Row],[rxn]],"RXN-","ENZLOAD-"),Table38[name],Table38[flux],0)</f>
        <v>0</v>
      </c>
      <c r="T3127" s="1" t="b">
        <f>AND(Table5[[#This Row],[ENZLOAD flux in kapp-slack.gms]]=0,Table5[[#This Row],[flux in kapp-slack.gms]]&lt;&gt;0,NOT(Table5[[#This Row],[spont or unknown?]]))</f>
        <v>0</v>
      </c>
      <c r="U3127" s="1" t="b">
        <f>OR(_xlfn.TEXTAFTER(Table5[[#This Row],[rxn]],"-",-1)="SPONT",_xlfn.TEXTAFTER(Table5[[#This Row],[rxn]],"-",-1)="UNKNOWN")</f>
        <v>1</v>
      </c>
      <c r="V3127" s="1">
        <f>_xlfn.XLOOKUP(SUBSTITUTE(Table5[[#This Row],[rxn]],"RXN-","ENZLOAD-"),Table4[rxn],Table4[ub],0)</f>
        <v>0</v>
      </c>
      <c r="W3127" s="1" t="b">
        <f>AND(Table5[[#This Row],[FVA ENZLOAD flux UB]]=0,Table5[[#This Row],[ENZ not made when it should be?]])</f>
        <v>0</v>
      </c>
    </row>
    <row r="3128" spans="6:23" hidden="1">
      <c r="F3128" s="1" t="s">
        <v>8095</v>
      </c>
      <c r="G3128" s="1" t="str">
        <f>_xlfn.TEXTBEFORE(Table5[[#This Row],[rxn     kapp_old        kapp_slack_ub   kapp_slack_lb]]," ")</f>
        <v>RXN-GDPt_c_g_REV-SPONT</v>
      </c>
      <c r="H312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12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128" s="1">
        <f>_xlfn.NUMBERVALUE(_xlfn.TEXTAFTER(Table5[[#This Row],[rxn     kapp_old        kapp_slack_ub   kapp_slack_lb]]," ",-1))</f>
        <v>0</v>
      </c>
      <c r="K3128" s="1">
        <f>_xlfn.XLOOKUP(SUBSTITUTE(Table5[[#This Row],[rxn]],"RXN-","ENZLOAD-"),ENZLOAD[name],ENZLOAD[flux],0)</f>
        <v>0</v>
      </c>
      <c r="L3128" s="1" t="str">
        <f>"'"&amp;Table5[[#This Row],[rxn]]&amp;"'"&amp;CHAR(9)&amp;IF(AND(Table5[[#This Row],[kapp_slack_ub]]&lt;&gt;0,Table5[[#This Row],[kapp_old]]&lt;$F$1),$F$1,Table5[[#This Row],[kapp_old]])</f>
        <v>'RXN-GDPt_c_g_REV-SPONT'	27141.27779288</v>
      </c>
      <c r="M3128" s="1">
        <f>_xlfn.XLOOKUP(Table5[[#This Row],[rxn]],Table3[name],Table3[flux],$F$1)</f>
        <v>27141.277792879999</v>
      </c>
      <c r="N3128" s="1" t="str">
        <f>IFERROR(Table5[[#This Row],[min flux]]/Table5[[#This Row],[associated enzload]],"")</f>
        <v/>
      </c>
      <c r="O3128" s="1">
        <f>_xlfn.NUMBERVALUE(IF(Table5[[#This Row],[flux/enzload]]="","",ABS($N$1-Table5[[#This Row],[flux/enzload]])))</f>
        <v>0</v>
      </c>
      <c r="P3128" s="1">
        <f>Table5[[#This Row],[kapp_old]]+IFERROR(((Table5[[#This Row],[kapp_slack_ub]]-Table5[[#This Row],[kapp_slack_lb]])/Table5[[#This Row],[associated enzload]]),0)</f>
        <v>27141.277792879999</v>
      </c>
      <c r="Q3128" s="1" t="str">
        <f>"'"&amp;Table5[[#This Row],[rxn]]&amp;"'"&amp;CHAR(9)&amp;Table5[[#This Row],[kapp + (slack_ub - slack_lb)/enzload]]</f>
        <v>'RXN-GDPt_c_g_REV-SPONT'	27141.27779288</v>
      </c>
      <c r="R3128" s="1">
        <f>_xlfn.XLOOKUP(Table5[[#This Row],[rxn]],Table38[name],Table38[flux],0)</f>
        <v>0</v>
      </c>
      <c r="S3128" s="1">
        <f>_xlfn.XLOOKUP(SUBSTITUTE(Table5[[#This Row],[rxn]],"RXN-","ENZLOAD-"),Table38[name],Table38[flux],0)</f>
        <v>0</v>
      </c>
      <c r="T3128" s="1" t="b">
        <f>AND(Table5[[#This Row],[ENZLOAD flux in kapp-slack.gms]]=0,Table5[[#This Row],[flux in kapp-slack.gms]]&lt;&gt;0,NOT(Table5[[#This Row],[spont or unknown?]]))</f>
        <v>0</v>
      </c>
      <c r="U3128" s="1" t="b">
        <f>OR(_xlfn.TEXTAFTER(Table5[[#This Row],[rxn]],"-",-1)="SPONT",_xlfn.TEXTAFTER(Table5[[#This Row],[rxn]],"-",-1)="UNKNOWN")</f>
        <v>1</v>
      </c>
      <c r="V3128" s="1">
        <f>_xlfn.XLOOKUP(SUBSTITUTE(Table5[[#This Row],[rxn]],"RXN-","ENZLOAD-"),Table4[rxn],Table4[ub],0)</f>
        <v>0</v>
      </c>
      <c r="W3128" s="1" t="b">
        <f>AND(Table5[[#This Row],[FVA ENZLOAD flux UB]]=0,Table5[[#This Row],[ENZ not made when it should be?]])</f>
        <v>0</v>
      </c>
    </row>
    <row r="3129" spans="6:23" hidden="1">
      <c r="F3129" s="1" t="s">
        <v>8096</v>
      </c>
      <c r="G3129" s="1" t="str">
        <f>_xlfn.TEXTBEFORE(Table5[[#This Row],[rxn     kapp_old        kapp_slack_ub   kapp_slack_lb]]," ")</f>
        <v>RXN-GDPt_c_n_FWD-SPONT</v>
      </c>
      <c r="H312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12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129" s="1">
        <f>_xlfn.NUMBERVALUE(_xlfn.TEXTAFTER(Table5[[#This Row],[rxn     kapp_old        kapp_slack_ub   kapp_slack_lb]]," ",-1))</f>
        <v>0</v>
      </c>
      <c r="K3129" s="1">
        <f>_xlfn.XLOOKUP(SUBSTITUTE(Table5[[#This Row],[rxn]],"RXN-","ENZLOAD-"),ENZLOAD[name],ENZLOAD[flux],0)</f>
        <v>0</v>
      </c>
      <c r="L3129" s="1" t="str">
        <f>"'"&amp;Table5[[#This Row],[rxn]]&amp;"'"&amp;CHAR(9)&amp;IF(AND(Table5[[#This Row],[kapp_slack_ub]]&lt;&gt;0,Table5[[#This Row],[kapp_old]]&lt;$F$1),$F$1,Table5[[#This Row],[kapp_old]])</f>
        <v>'RXN-GDPt_c_n_FWD-SPONT'	27141.27779288</v>
      </c>
      <c r="M3129" s="1">
        <f>_xlfn.XLOOKUP(Table5[[#This Row],[rxn]],Table3[name],Table3[flux],$F$1)</f>
        <v>27141.277792879999</v>
      </c>
      <c r="N3129" s="1" t="str">
        <f>IFERROR(Table5[[#This Row],[min flux]]/Table5[[#This Row],[associated enzload]],"")</f>
        <v/>
      </c>
      <c r="O3129" s="1">
        <f>_xlfn.NUMBERVALUE(IF(Table5[[#This Row],[flux/enzload]]="","",ABS($N$1-Table5[[#This Row],[flux/enzload]])))</f>
        <v>0</v>
      </c>
      <c r="P3129" s="1">
        <f>Table5[[#This Row],[kapp_old]]+IFERROR(((Table5[[#This Row],[kapp_slack_ub]]-Table5[[#This Row],[kapp_slack_lb]])/Table5[[#This Row],[associated enzload]]),0)</f>
        <v>27141.277792879999</v>
      </c>
      <c r="Q3129" s="1" t="str">
        <f>"'"&amp;Table5[[#This Row],[rxn]]&amp;"'"&amp;CHAR(9)&amp;Table5[[#This Row],[kapp + (slack_ub - slack_lb)/enzload]]</f>
        <v>'RXN-GDPt_c_n_FWD-SPONT'	27141.27779288</v>
      </c>
      <c r="R3129" s="1">
        <f>_xlfn.XLOOKUP(Table5[[#This Row],[rxn]],Table38[name],Table38[flux],0)</f>
        <v>0</v>
      </c>
      <c r="S3129" s="1">
        <f>_xlfn.XLOOKUP(SUBSTITUTE(Table5[[#This Row],[rxn]],"RXN-","ENZLOAD-"),Table38[name],Table38[flux],0)</f>
        <v>0</v>
      </c>
      <c r="T3129" s="1" t="b">
        <f>AND(Table5[[#This Row],[ENZLOAD flux in kapp-slack.gms]]=0,Table5[[#This Row],[flux in kapp-slack.gms]]&lt;&gt;0,NOT(Table5[[#This Row],[spont or unknown?]]))</f>
        <v>0</v>
      </c>
      <c r="U3129" s="1" t="b">
        <f>OR(_xlfn.TEXTAFTER(Table5[[#This Row],[rxn]],"-",-1)="SPONT",_xlfn.TEXTAFTER(Table5[[#This Row],[rxn]],"-",-1)="UNKNOWN")</f>
        <v>1</v>
      </c>
      <c r="V3129" s="1">
        <f>_xlfn.XLOOKUP(SUBSTITUTE(Table5[[#This Row],[rxn]],"RXN-","ENZLOAD-"),Table4[rxn],Table4[ub],0)</f>
        <v>0</v>
      </c>
      <c r="W3129" s="1" t="b">
        <f>AND(Table5[[#This Row],[FVA ENZLOAD flux UB]]=0,Table5[[#This Row],[ENZ not made when it should be?]])</f>
        <v>0</v>
      </c>
    </row>
    <row r="3130" spans="6:23" hidden="1">
      <c r="F3130" s="1" t="s">
        <v>8097</v>
      </c>
      <c r="G3130" s="1" t="str">
        <f>_xlfn.TEXTBEFORE(Table5[[#This Row],[rxn     kapp_old        kapp_slack_ub   kapp_slack_lb]]," ")</f>
        <v>RXN-GDPt_c_n_REV-SPONT</v>
      </c>
      <c r="H313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13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130" s="1">
        <f>_xlfn.NUMBERVALUE(_xlfn.TEXTAFTER(Table5[[#This Row],[rxn     kapp_old        kapp_slack_ub   kapp_slack_lb]]," ",-1))</f>
        <v>0</v>
      </c>
      <c r="K3130" s="1">
        <f>_xlfn.XLOOKUP(SUBSTITUTE(Table5[[#This Row],[rxn]],"RXN-","ENZLOAD-"),ENZLOAD[name],ENZLOAD[flux],0)</f>
        <v>0</v>
      </c>
      <c r="L3130" s="1" t="str">
        <f>"'"&amp;Table5[[#This Row],[rxn]]&amp;"'"&amp;CHAR(9)&amp;IF(AND(Table5[[#This Row],[kapp_slack_ub]]&lt;&gt;0,Table5[[#This Row],[kapp_old]]&lt;$F$1),$F$1,Table5[[#This Row],[kapp_old]])</f>
        <v>'RXN-GDPt_c_n_REV-SPONT'	27141.27779288</v>
      </c>
      <c r="M3130" s="1">
        <f>_xlfn.XLOOKUP(Table5[[#This Row],[rxn]],Table3[name],Table3[flux],$F$1)</f>
        <v>27141.277792879999</v>
      </c>
      <c r="N3130" s="1" t="str">
        <f>IFERROR(Table5[[#This Row],[min flux]]/Table5[[#This Row],[associated enzload]],"")</f>
        <v/>
      </c>
      <c r="O3130" s="1">
        <f>_xlfn.NUMBERVALUE(IF(Table5[[#This Row],[flux/enzload]]="","",ABS($N$1-Table5[[#This Row],[flux/enzload]])))</f>
        <v>0</v>
      </c>
      <c r="P3130" s="1">
        <f>Table5[[#This Row],[kapp_old]]+IFERROR(((Table5[[#This Row],[kapp_slack_ub]]-Table5[[#This Row],[kapp_slack_lb]])/Table5[[#This Row],[associated enzload]]),0)</f>
        <v>27141.277792879999</v>
      </c>
      <c r="Q3130" s="1" t="str">
        <f>"'"&amp;Table5[[#This Row],[rxn]]&amp;"'"&amp;CHAR(9)&amp;Table5[[#This Row],[kapp + (slack_ub - slack_lb)/enzload]]</f>
        <v>'RXN-GDPt_c_n_REV-SPONT'	27141.27779288</v>
      </c>
      <c r="R3130" s="1">
        <f>_xlfn.XLOOKUP(Table5[[#This Row],[rxn]],Table38[name],Table38[flux],0)</f>
        <v>0</v>
      </c>
      <c r="S3130" s="1">
        <f>_xlfn.XLOOKUP(SUBSTITUTE(Table5[[#This Row],[rxn]],"RXN-","ENZLOAD-"),Table38[name],Table38[flux],0)</f>
        <v>0</v>
      </c>
      <c r="T3130" s="1" t="b">
        <f>AND(Table5[[#This Row],[ENZLOAD flux in kapp-slack.gms]]=0,Table5[[#This Row],[flux in kapp-slack.gms]]&lt;&gt;0,NOT(Table5[[#This Row],[spont or unknown?]]))</f>
        <v>0</v>
      </c>
      <c r="U3130" s="1" t="b">
        <f>OR(_xlfn.TEXTAFTER(Table5[[#This Row],[rxn]],"-",-1)="SPONT",_xlfn.TEXTAFTER(Table5[[#This Row],[rxn]],"-",-1)="UNKNOWN")</f>
        <v>1</v>
      </c>
      <c r="V3130" s="1">
        <f>_xlfn.XLOOKUP(SUBSTITUTE(Table5[[#This Row],[rxn]],"RXN-","ENZLOAD-"),Table4[rxn],Table4[ub],0)</f>
        <v>0</v>
      </c>
      <c r="W3130" s="1" t="b">
        <f>AND(Table5[[#This Row],[FVA ENZLOAD flux UB]]=0,Table5[[#This Row],[ENZ not made when it should be?]])</f>
        <v>0</v>
      </c>
    </row>
    <row r="3131" spans="6:23" hidden="1">
      <c r="F3131" s="1" t="s">
        <v>8098</v>
      </c>
      <c r="G3131" s="1" t="str">
        <f>_xlfn.TEXTBEFORE(Table5[[#This Row],[rxn     kapp_old        kapp_slack_ub   kapp_slack_lb]]," ")</f>
        <v>RXN-GENERIC_ca2metal2_c_FWD-SPONT</v>
      </c>
      <c r="H313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13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131" s="1">
        <f>_xlfn.NUMBERVALUE(_xlfn.TEXTAFTER(Table5[[#This Row],[rxn     kapp_old        kapp_slack_ub   kapp_slack_lb]]," ",-1))</f>
        <v>0</v>
      </c>
      <c r="K3131" s="1">
        <f>_xlfn.XLOOKUP(SUBSTITUTE(Table5[[#This Row],[rxn]],"RXN-","ENZLOAD-"),ENZLOAD[name],ENZLOAD[flux],0)</f>
        <v>0</v>
      </c>
      <c r="L3131" s="1" t="str">
        <f>"'"&amp;Table5[[#This Row],[rxn]]&amp;"'"&amp;CHAR(9)&amp;IF(AND(Table5[[#This Row],[kapp_slack_ub]]&lt;&gt;0,Table5[[#This Row],[kapp_old]]&lt;$F$1),$F$1,Table5[[#This Row],[kapp_old]])</f>
        <v>'RXN-GENERIC_ca2metal2_c_FWD-SPONT'	27141.27779288</v>
      </c>
      <c r="M3131" s="1">
        <f>_xlfn.XLOOKUP(Table5[[#This Row],[rxn]],Table3[name],Table3[flux],$F$1)</f>
        <v>27141.277792879999</v>
      </c>
      <c r="N3131" s="1" t="str">
        <f>IFERROR(Table5[[#This Row],[min flux]]/Table5[[#This Row],[associated enzload]],"")</f>
        <v/>
      </c>
      <c r="O3131" s="1">
        <f>_xlfn.NUMBERVALUE(IF(Table5[[#This Row],[flux/enzload]]="","",ABS($N$1-Table5[[#This Row],[flux/enzload]])))</f>
        <v>0</v>
      </c>
      <c r="P3131" s="1">
        <f>Table5[[#This Row],[kapp_old]]+IFERROR(((Table5[[#This Row],[kapp_slack_ub]]-Table5[[#This Row],[kapp_slack_lb]])/Table5[[#This Row],[associated enzload]]),0)</f>
        <v>27141.277792879999</v>
      </c>
      <c r="Q3131" s="1" t="str">
        <f>"'"&amp;Table5[[#This Row],[rxn]]&amp;"'"&amp;CHAR(9)&amp;Table5[[#This Row],[kapp + (slack_ub - slack_lb)/enzload]]</f>
        <v>'RXN-GENERIC_ca2metal2_c_FWD-SPONT'	27141.27779288</v>
      </c>
      <c r="R3131" s="1">
        <f>_xlfn.XLOOKUP(Table5[[#This Row],[rxn]],Table38[name],Table38[flux],0)</f>
        <v>6.4391453450000004E-6</v>
      </c>
      <c r="S3131" s="1">
        <f>_xlfn.XLOOKUP(SUBSTITUTE(Table5[[#This Row],[rxn]],"RXN-","ENZLOAD-"),Table38[name],Table38[flux],0)</f>
        <v>0</v>
      </c>
      <c r="T3131" s="1" t="b">
        <f>AND(Table5[[#This Row],[ENZLOAD flux in kapp-slack.gms]]=0,Table5[[#This Row],[flux in kapp-slack.gms]]&lt;&gt;0,NOT(Table5[[#This Row],[spont or unknown?]]))</f>
        <v>0</v>
      </c>
      <c r="U3131" s="1" t="b">
        <f>OR(_xlfn.TEXTAFTER(Table5[[#This Row],[rxn]],"-",-1)="SPONT",_xlfn.TEXTAFTER(Table5[[#This Row],[rxn]],"-",-1)="UNKNOWN")</f>
        <v>1</v>
      </c>
      <c r="V3131" s="1">
        <f>_xlfn.XLOOKUP(SUBSTITUTE(Table5[[#This Row],[rxn]],"RXN-","ENZLOAD-"),Table4[rxn],Table4[ub],0)</f>
        <v>0</v>
      </c>
      <c r="W3131" s="1" t="b">
        <f>AND(Table5[[#This Row],[FVA ENZLOAD flux UB]]=0,Table5[[#This Row],[ENZ not made when it should be?]])</f>
        <v>0</v>
      </c>
    </row>
    <row r="3132" spans="6:23" hidden="1">
      <c r="F3132" s="1" t="s">
        <v>8099</v>
      </c>
      <c r="G3132" s="1" t="str">
        <f>_xlfn.TEXTBEFORE(Table5[[#This Row],[rxn     kapp_old        kapp_slack_ub   kapp_slack_lb]]," ")</f>
        <v>RXN-GENERIC_ca2metal2_e_FWD-SPONT</v>
      </c>
      <c r="H313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13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132" s="1">
        <f>_xlfn.NUMBERVALUE(_xlfn.TEXTAFTER(Table5[[#This Row],[rxn     kapp_old        kapp_slack_ub   kapp_slack_lb]]," ",-1))</f>
        <v>0</v>
      </c>
      <c r="K3132" s="1">
        <f>_xlfn.XLOOKUP(SUBSTITUTE(Table5[[#This Row],[rxn]],"RXN-","ENZLOAD-"),ENZLOAD[name],ENZLOAD[flux],0)</f>
        <v>0</v>
      </c>
      <c r="L3132" s="1" t="str">
        <f>"'"&amp;Table5[[#This Row],[rxn]]&amp;"'"&amp;CHAR(9)&amp;IF(AND(Table5[[#This Row],[kapp_slack_ub]]&lt;&gt;0,Table5[[#This Row],[kapp_old]]&lt;$F$1),$F$1,Table5[[#This Row],[kapp_old]])</f>
        <v>'RXN-GENERIC_ca2metal2_e_FWD-SPONT'	27141.27779288</v>
      </c>
      <c r="M3132" s="1">
        <f>_xlfn.XLOOKUP(Table5[[#This Row],[rxn]],Table3[name],Table3[flux],$F$1)</f>
        <v>27141.277792879999</v>
      </c>
      <c r="N3132" s="1" t="str">
        <f>IFERROR(Table5[[#This Row],[min flux]]/Table5[[#This Row],[associated enzload]],"")</f>
        <v/>
      </c>
      <c r="O3132" s="1">
        <f>_xlfn.NUMBERVALUE(IF(Table5[[#This Row],[flux/enzload]]="","",ABS($N$1-Table5[[#This Row],[flux/enzload]])))</f>
        <v>0</v>
      </c>
      <c r="P3132" s="1">
        <f>Table5[[#This Row],[kapp_old]]+IFERROR(((Table5[[#This Row],[kapp_slack_ub]]-Table5[[#This Row],[kapp_slack_lb]])/Table5[[#This Row],[associated enzload]]),0)</f>
        <v>27141.277792879999</v>
      </c>
      <c r="Q3132" s="1" t="str">
        <f>"'"&amp;Table5[[#This Row],[rxn]]&amp;"'"&amp;CHAR(9)&amp;Table5[[#This Row],[kapp + (slack_ub - slack_lb)/enzload]]</f>
        <v>'RXN-GENERIC_ca2metal2_e_FWD-SPONT'	27141.27779288</v>
      </c>
      <c r="R3132" s="1">
        <f>_xlfn.XLOOKUP(Table5[[#This Row],[rxn]],Table38[name],Table38[flux],0)</f>
        <v>0</v>
      </c>
      <c r="S3132" s="1">
        <f>_xlfn.XLOOKUP(SUBSTITUTE(Table5[[#This Row],[rxn]],"RXN-","ENZLOAD-"),Table38[name],Table38[flux],0)</f>
        <v>0</v>
      </c>
      <c r="T3132" s="1" t="b">
        <f>AND(Table5[[#This Row],[ENZLOAD flux in kapp-slack.gms]]=0,Table5[[#This Row],[flux in kapp-slack.gms]]&lt;&gt;0,NOT(Table5[[#This Row],[spont or unknown?]]))</f>
        <v>0</v>
      </c>
      <c r="U3132" s="1" t="b">
        <f>OR(_xlfn.TEXTAFTER(Table5[[#This Row],[rxn]],"-",-1)="SPONT",_xlfn.TEXTAFTER(Table5[[#This Row],[rxn]],"-",-1)="UNKNOWN")</f>
        <v>1</v>
      </c>
      <c r="V3132" s="1">
        <f>_xlfn.XLOOKUP(SUBSTITUTE(Table5[[#This Row],[rxn]],"RXN-","ENZLOAD-"),Table4[rxn],Table4[ub],0)</f>
        <v>0</v>
      </c>
      <c r="W3132" s="1" t="b">
        <f>AND(Table5[[#This Row],[FVA ENZLOAD flux UB]]=0,Table5[[#This Row],[ENZ not made when it should be?]])</f>
        <v>0</v>
      </c>
    </row>
    <row r="3133" spans="6:23" hidden="1">
      <c r="F3133" s="1" t="s">
        <v>8100</v>
      </c>
      <c r="G3133" s="1" t="str">
        <f>_xlfn.TEXTBEFORE(Table5[[#This Row],[rxn     kapp_old        kapp_slack_ub   kapp_slack_lb]]," ")</f>
        <v>RXN-GENERIC_cobalt2metal2_c_FWD-SPONT</v>
      </c>
      <c r="H313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13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133" s="1">
        <f>_xlfn.NUMBERVALUE(_xlfn.TEXTAFTER(Table5[[#This Row],[rxn     kapp_old        kapp_slack_ub   kapp_slack_lb]]," ",-1))</f>
        <v>0</v>
      </c>
      <c r="K3133" s="1">
        <f>_xlfn.XLOOKUP(SUBSTITUTE(Table5[[#This Row],[rxn]],"RXN-","ENZLOAD-"),ENZLOAD[name],ENZLOAD[flux],0)</f>
        <v>0</v>
      </c>
      <c r="L3133" s="1" t="str">
        <f>"'"&amp;Table5[[#This Row],[rxn]]&amp;"'"&amp;CHAR(9)&amp;IF(AND(Table5[[#This Row],[kapp_slack_ub]]&lt;&gt;0,Table5[[#This Row],[kapp_old]]&lt;$F$1),$F$1,Table5[[#This Row],[kapp_old]])</f>
        <v>'RXN-GENERIC_cobalt2metal2_c_FWD-SPONT'	27141.27779288</v>
      </c>
      <c r="M3133" s="1">
        <f>_xlfn.XLOOKUP(Table5[[#This Row],[rxn]],Table3[name],Table3[flux],$F$1)</f>
        <v>27141.277792879999</v>
      </c>
      <c r="N3133" s="1" t="str">
        <f>IFERROR(Table5[[#This Row],[min flux]]/Table5[[#This Row],[associated enzload]],"")</f>
        <v/>
      </c>
      <c r="O3133" s="1">
        <f>_xlfn.NUMBERVALUE(IF(Table5[[#This Row],[flux/enzload]]="","",ABS($N$1-Table5[[#This Row],[flux/enzload]])))</f>
        <v>0</v>
      </c>
      <c r="P3133" s="1">
        <f>Table5[[#This Row],[kapp_old]]+IFERROR(((Table5[[#This Row],[kapp_slack_ub]]-Table5[[#This Row],[kapp_slack_lb]])/Table5[[#This Row],[associated enzload]]),0)</f>
        <v>27141.277792879999</v>
      </c>
      <c r="Q3133" s="1" t="str">
        <f>"'"&amp;Table5[[#This Row],[rxn]]&amp;"'"&amp;CHAR(9)&amp;Table5[[#This Row],[kapp + (slack_ub - slack_lb)/enzload]]</f>
        <v>'RXN-GENERIC_cobalt2metal2_c_FWD-SPONT'	27141.27779288</v>
      </c>
      <c r="R3133" s="1">
        <f>_xlfn.XLOOKUP(Table5[[#This Row],[rxn]],Table38[name],Table38[flux],0)</f>
        <v>0</v>
      </c>
      <c r="S3133" s="1">
        <f>_xlfn.XLOOKUP(SUBSTITUTE(Table5[[#This Row],[rxn]],"RXN-","ENZLOAD-"),Table38[name],Table38[flux],0)</f>
        <v>0</v>
      </c>
      <c r="T3133" s="1" t="b">
        <f>AND(Table5[[#This Row],[ENZLOAD flux in kapp-slack.gms]]=0,Table5[[#This Row],[flux in kapp-slack.gms]]&lt;&gt;0,NOT(Table5[[#This Row],[spont or unknown?]]))</f>
        <v>0</v>
      </c>
      <c r="U3133" s="1" t="b">
        <f>OR(_xlfn.TEXTAFTER(Table5[[#This Row],[rxn]],"-",-1)="SPONT",_xlfn.TEXTAFTER(Table5[[#This Row],[rxn]],"-",-1)="UNKNOWN")</f>
        <v>1</v>
      </c>
      <c r="V3133" s="1">
        <f>_xlfn.XLOOKUP(SUBSTITUTE(Table5[[#This Row],[rxn]],"RXN-","ENZLOAD-"),Table4[rxn],Table4[ub],0)</f>
        <v>0</v>
      </c>
      <c r="W3133" s="1" t="b">
        <f>AND(Table5[[#This Row],[FVA ENZLOAD flux UB]]=0,Table5[[#This Row],[ENZ not made when it should be?]])</f>
        <v>0</v>
      </c>
    </row>
    <row r="3134" spans="6:23" hidden="1">
      <c r="F3134" s="1" t="s">
        <v>8101</v>
      </c>
      <c r="G3134" s="1" t="str">
        <f>_xlfn.TEXTBEFORE(Table5[[#This Row],[rxn     kapp_old        kapp_slack_ub   kapp_slack_lb]]," ")</f>
        <v>RXN-GENERIC_cobalt2metal2_e_FWD-SPONT</v>
      </c>
      <c r="H313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13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134" s="1">
        <f>_xlfn.NUMBERVALUE(_xlfn.TEXTAFTER(Table5[[#This Row],[rxn     kapp_old        kapp_slack_ub   kapp_slack_lb]]," ",-1))</f>
        <v>0</v>
      </c>
      <c r="K3134" s="1">
        <f>_xlfn.XLOOKUP(SUBSTITUTE(Table5[[#This Row],[rxn]],"RXN-","ENZLOAD-"),ENZLOAD[name],ENZLOAD[flux],0)</f>
        <v>0</v>
      </c>
      <c r="L3134" s="1" t="str">
        <f>"'"&amp;Table5[[#This Row],[rxn]]&amp;"'"&amp;CHAR(9)&amp;IF(AND(Table5[[#This Row],[kapp_slack_ub]]&lt;&gt;0,Table5[[#This Row],[kapp_old]]&lt;$F$1),$F$1,Table5[[#This Row],[kapp_old]])</f>
        <v>'RXN-GENERIC_cobalt2metal2_e_FWD-SPONT'	27141.27779288</v>
      </c>
      <c r="M3134" s="1">
        <f>_xlfn.XLOOKUP(Table5[[#This Row],[rxn]],Table3[name],Table3[flux],$F$1)</f>
        <v>27141.277792879999</v>
      </c>
      <c r="N3134" s="1" t="str">
        <f>IFERROR(Table5[[#This Row],[min flux]]/Table5[[#This Row],[associated enzload]],"")</f>
        <v/>
      </c>
      <c r="O3134" s="1">
        <f>_xlfn.NUMBERVALUE(IF(Table5[[#This Row],[flux/enzload]]="","",ABS($N$1-Table5[[#This Row],[flux/enzload]])))</f>
        <v>0</v>
      </c>
      <c r="P3134" s="1">
        <f>Table5[[#This Row],[kapp_old]]+IFERROR(((Table5[[#This Row],[kapp_slack_ub]]-Table5[[#This Row],[kapp_slack_lb]])/Table5[[#This Row],[associated enzload]]),0)</f>
        <v>27141.277792879999</v>
      </c>
      <c r="Q3134" s="1" t="str">
        <f>"'"&amp;Table5[[#This Row],[rxn]]&amp;"'"&amp;CHAR(9)&amp;Table5[[#This Row],[kapp + (slack_ub - slack_lb)/enzload]]</f>
        <v>'RXN-GENERIC_cobalt2metal2_e_FWD-SPONT'	27141.27779288</v>
      </c>
      <c r="R3134" s="1">
        <f>_xlfn.XLOOKUP(Table5[[#This Row],[rxn]],Table38[name],Table38[flux],0)</f>
        <v>0</v>
      </c>
      <c r="S3134" s="1">
        <f>_xlfn.XLOOKUP(SUBSTITUTE(Table5[[#This Row],[rxn]],"RXN-","ENZLOAD-"),Table38[name],Table38[flux],0)</f>
        <v>0</v>
      </c>
      <c r="T3134" s="1" t="b">
        <f>AND(Table5[[#This Row],[ENZLOAD flux in kapp-slack.gms]]=0,Table5[[#This Row],[flux in kapp-slack.gms]]&lt;&gt;0,NOT(Table5[[#This Row],[spont or unknown?]]))</f>
        <v>0</v>
      </c>
      <c r="U3134" s="1" t="b">
        <f>OR(_xlfn.TEXTAFTER(Table5[[#This Row],[rxn]],"-",-1)="SPONT",_xlfn.TEXTAFTER(Table5[[#This Row],[rxn]],"-",-1)="UNKNOWN")</f>
        <v>1</v>
      </c>
      <c r="V3134" s="1">
        <f>_xlfn.XLOOKUP(SUBSTITUTE(Table5[[#This Row],[rxn]],"RXN-","ENZLOAD-"),Table4[rxn],Table4[ub],0)</f>
        <v>0</v>
      </c>
      <c r="W3134" s="1" t="b">
        <f>AND(Table5[[#This Row],[FVA ENZLOAD flux UB]]=0,Table5[[#This Row],[ENZ not made when it should be?]])</f>
        <v>0</v>
      </c>
    </row>
    <row r="3135" spans="6:23" hidden="1">
      <c r="F3135" s="1" t="s">
        <v>8102</v>
      </c>
      <c r="G3135" s="1" t="str">
        <f>_xlfn.TEXTBEFORE(Table5[[#This Row],[rxn     kapp_old        kapp_slack_ub   kapp_slack_lb]]," ")</f>
        <v>RXN-GENERIC_cu2metal2_c_FWD-SPONT</v>
      </c>
      <c r="H313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13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135" s="1">
        <f>_xlfn.NUMBERVALUE(_xlfn.TEXTAFTER(Table5[[#This Row],[rxn     kapp_old        kapp_slack_ub   kapp_slack_lb]]," ",-1))</f>
        <v>0</v>
      </c>
      <c r="K3135" s="1">
        <f>_xlfn.XLOOKUP(SUBSTITUTE(Table5[[#This Row],[rxn]],"RXN-","ENZLOAD-"),ENZLOAD[name],ENZLOAD[flux],0)</f>
        <v>0</v>
      </c>
      <c r="L3135" s="1" t="str">
        <f>"'"&amp;Table5[[#This Row],[rxn]]&amp;"'"&amp;CHAR(9)&amp;IF(AND(Table5[[#This Row],[kapp_slack_ub]]&lt;&gt;0,Table5[[#This Row],[kapp_old]]&lt;$F$1),$F$1,Table5[[#This Row],[kapp_old]])</f>
        <v>'RXN-GENERIC_cu2metal2_c_FWD-SPONT'	27141.27779288</v>
      </c>
      <c r="M3135" s="1">
        <f>_xlfn.XLOOKUP(Table5[[#This Row],[rxn]],Table3[name],Table3[flux],$F$1)</f>
        <v>27141.277792879999</v>
      </c>
      <c r="N3135" s="1" t="str">
        <f>IFERROR(Table5[[#This Row],[min flux]]/Table5[[#This Row],[associated enzload]],"")</f>
        <v/>
      </c>
      <c r="O3135" s="1">
        <f>_xlfn.NUMBERVALUE(IF(Table5[[#This Row],[flux/enzload]]="","",ABS($N$1-Table5[[#This Row],[flux/enzload]])))</f>
        <v>0</v>
      </c>
      <c r="P3135" s="1">
        <f>Table5[[#This Row],[kapp_old]]+IFERROR(((Table5[[#This Row],[kapp_slack_ub]]-Table5[[#This Row],[kapp_slack_lb]])/Table5[[#This Row],[associated enzload]]),0)</f>
        <v>27141.277792879999</v>
      </c>
      <c r="Q3135" s="1" t="str">
        <f>"'"&amp;Table5[[#This Row],[rxn]]&amp;"'"&amp;CHAR(9)&amp;Table5[[#This Row],[kapp + (slack_ub - slack_lb)/enzload]]</f>
        <v>'RXN-GENERIC_cu2metal2_c_FWD-SPONT'	27141.27779288</v>
      </c>
      <c r="R3135" s="1">
        <f>_xlfn.XLOOKUP(Table5[[#This Row],[rxn]],Table38[name],Table38[flux],0)</f>
        <v>0</v>
      </c>
      <c r="S3135" s="1">
        <f>_xlfn.XLOOKUP(SUBSTITUTE(Table5[[#This Row],[rxn]],"RXN-","ENZLOAD-"),Table38[name],Table38[flux],0)</f>
        <v>0</v>
      </c>
      <c r="T3135" s="1" t="b">
        <f>AND(Table5[[#This Row],[ENZLOAD flux in kapp-slack.gms]]=0,Table5[[#This Row],[flux in kapp-slack.gms]]&lt;&gt;0,NOT(Table5[[#This Row],[spont or unknown?]]))</f>
        <v>0</v>
      </c>
      <c r="U3135" s="1" t="b">
        <f>OR(_xlfn.TEXTAFTER(Table5[[#This Row],[rxn]],"-",-1)="SPONT",_xlfn.TEXTAFTER(Table5[[#This Row],[rxn]],"-",-1)="UNKNOWN")</f>
        <v>1</v>
      </c>
      <c r="V3135" s="1">
        <f>_xlfn.XLOOKUP(SUBSTITUTE(Table5[[#This Row],[rxn]],"RXN-","ENZLOAD-"),Table4[rxn],Table4[ub],0)</f>
        <v>0</v>
      </c>
      <c r="W3135" s="1" t="b">
        <f>AND(Table5[[#This Row],[FVA ENZLOAD flux UB]]=0,Table5[[#This Row],[ENZ not made when it should be?]])</f>
        <v>0</v>
      </c>
    </row>
    <row r="3136" spans="6:23" hidden="1">
      <c r="F3136" s="1" t="s">
        <v>8103</v>
      </c>
      <c r="G3136" s="1" t="str">
        <f>_xlfn.TEXTBEFORE(Table5[[#This Row],[rxn     kapp_old        kapp_slack_ub   kapp_slack_lb]]," ")</f>
        <v>RXN-GENERIC_cu2metal2_e_FWD-SPONT</v>
      </c>
      <c r="H313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13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136" s="1">
        <f>_xlfn.NUMBERVALUE(_xlfn.TEXTAFTER(Table5[[#This Row],[rxn     kapp_old        kapp_slack_ub   kapp_slack_lb]]," ",-1))</f>
        <v>0</v>
      </c>
      <c r="K3136" s="1">
        <f>_xlfn.XLOOKUP(SUBSTITUTE(Table5[[#This Row],[rxn]],"RXN-","ENZLOAD-"),ENZLOAD[name],ENZLOAD[flux],0)</f>
        <v>0</v>
      </c>
      <c r="L3136" s="1" t="str">
        <f>"'"&amp;Table5[[#This Row],[rxn]]&amp;"'"&amp;CHAR(9)&amp;IF(AND(Table5[[#This Row],[kapp_slack_ub]]&lt;&gt;0,Table5[[#This Row],[kapp_old]]&lt;$F$1),$F$1,Table5[[#This Row],[kapp_old]])</f>
        <v>'RXN-GENERIC_cu2metal2_e_FWD-SPONT'	27141.27779288</v>
      </c>
      <c r="M3136" s="1">
        <f>_xlfn.XLOOKUP(Table5[[#This Row],[rxn]],Table3[name],Table3[flux],$F$1)</f>
        <v>27141.277792879999</v>
      </c>
      <c r="N3136" s="1" t="str">
        <f>IFERROR(Table5[[#This Row],[min flux]]/Table5[[#This Row],[associated enzload]],"")</f>
        <v/>
      </c>
      <c r="O3136" s="1">
        <f>_xlfn.NUMBERVALUE(IF(Table5[[#This Row],[flux/enzload]]="","",ABS($N$1-Table5[[#This Row],[flux/enzload]])))</f>
        <v>0</v>
      </c>
      <c r="P3136" s="1">
        <f>Table5[[#This Row],[kapp_old]]+IFERROR(((Table5[[#This Row],[kapp_slack_ub]]-Table5[[#This Row],[kapp_slack_lb]])/Table5[[#This Row],[associated enzload]]),0)</f>
        <v>27141.277792879999</v>
      </c>
      <c r="Q3136" s="1" t="str">
        <f>"'"&amp;Table5[[#This Row],[rxn]]&amp;"'"&amp;CHAR(9)&amp;Table5[[#This Row],[kapp + (slack_ub - slack_lb)/enzload]]</f>
        <v>'RXN-GENERIC_cu2metal2_e_FWD-SPONT'	27141.27779288</v>
      </c>
      <c r="R3136" s="1">
        <f>_xlfn.XLOOKUP(Table5[[#This Row],[rxn]],Table38[name],Table38[flux],0)</f>
        <v>0</v>
      </c>
      <c r="S3136" s="1">
        <f>_xlfn.XLOOKUP(SUBSTITUTE(Table5[[#This Row],[rxn]],"RXN-","ENZLOAD-"),Table38[name],Table38[flux],0)</f>
        <v>0</v>
      </c>
      <c r="T3136" s="1" t="b">
        <f>AND(Table5[[#This Row],[ENZLOAD flux in kapp-slack.gms]]=0,Table5[[#This Row],[flux in kapp-slack.gms]]&lt;&gt;0,NOT(Table5[[#This Row],[spont or unknown?]]))</f>
        <v>0</v>
      </c>
      <c r="U3136" s="1" t="b">
        <f>OR(_xlfn.TEXTAFTER(Table5[[#This Row],[rxn]],"-",-1)="SPONT",_xlfn.TEXTAFTER(Table5[[#This Row],[rxn]],"-",-1)="UNKNOWN")</f>
        <v>1</v>
      </c>
      <c r="V3136" s="1">
        <f>_xlfn.XLOOKUP(SUBSTITUTE(Table5[[#This Row],[rxn]],"RXN-","ENZLOAD-"),Table4[rxn],Table4[ub],0)</f>
        <v>0</v>
      </c>
      <c r="W3136" s="1" t="b">
        <f>AND(Table5[[#This Row],[FVA ENZLOAD flux UB]]=0,Table5[[#This Row],[ENZ not made when it should be?]])</f>
        <v>0</v>
      </c>
    </row>
    <row r="3137" spans="6:23" hidden="1">
      <c r="F3137" s="1" t="s">
        <v>8104</v>
      </c>
      <c r="G3137" s="1" t="str">
        <f>_xlfn.TEXTBEFORE(Table5[[#This Row],[rxn     kapp_old        kapp_slack_ub   kapp_slack_lb]]," ")</f>
        <v>RXN-GENERIC_fe2feCATION_c_FWD-SPONT</v>
      </c>
      <c r="H313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13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137" s="1">
        <f>_xlfn.NUMBERVALUE(_xlfn.TEXTAFTER(Table5[[#This Row],[rxn     kapp_old        kapp_slack_ub   kapp_slack_lb]]," ",-1))</f>
        <v>0</v>
      </c>
      <c r="K3137" s="1">
        <f>_xlfn.XLOOKUP(SUBSTITUTE(Table5[[#This Row],[rxn]],"RXN-","ENZLOAD-"),ENZLOAD[name],ENZLOAD[flux],0)</f>
        <v>0</v>
      </c>
      <c r="L3137" s="1" t="str">
        <f>"'"&amp;Table5[[#This Row],[rxn]]&amp;"'"&amp;CHAR(9)&amp;IF(AND(Table5[[#This Row],[kapp_slack_ub]]&lt;&gt;0,Table5[[#This Row],[kapp_old]]&lt;$F$1),$F$1,Table5[[#This Row],[kapp_old]])</f>
        <v>'RXN-GENERIC_fe2feCATION_c_FWD-SPONT'	27141.27779288</v>
      </c>
      <c r="M3137" s="1">
        <f>_xlfn.XLOOKUP(Table5[[#This Row],[rxn]],Table3[name],Table3[flux],$F$1)</f>
        <v>27141.277792879999</v>
      </c>
      <c r="N3137" s="1" t="str">
        <f>IFERROR(Table5[[#This Row],[min flux]]/Table5[[#This Row],[associated enzload]],"")</f>
        <v/>
      </c>
      <c r="O3137" s="1">
        <f>_xlfn.NUMBERVALUE(IF(Table5[[#This Row],[flux/enzload]]="","",ABS($N$1-Table5[[#This Row],[flux/enzload]])))</f>
        <v>0</v>
      </c>
      <c r="P3137" s="1">
        <f>Table5[[#This Row],[kapp_old]]+IFERROR(((Table5[[#This Row],[kapp_slack_ub]]-Table5[[#This Row],[kapp_slack_lb]])/Table5[[#This Row],[associated enzload]]),0)</f>
        <v>27141.277792879999</v>
      </c>
      <c r="Q3137" s="1" t="str">
        <f>"'"&amp;Table5[[#This Row],[rxn]]&amp;"'"&amp;CHAR(9)&amp;Table5[[#This Row],[kapp + (slack_ub - slack_lb)/enzload]]</f>
        <v>'RXN-GENERIC_fe2feCATION_c_FWD-SPONT'	27141.27779288</v>
      </c>
      <c r="R3137" s="1">
        <f>_xlfn.XLOOKUP(Table5[[#This Row],[rxn]],Table38[name],Table38[flux],0)</f>
        <v>1.59789166E-7</v>
      </c>
      <c r="S3137" s="1">
        <f>_xlfn.XLOOKUP(SUBSTITUTE(Table5[[#This Row],[rxn]],"RXN-","ENZLOAD-"),Table38[name],Table38[flux],0)</f>
        <v>0</v>
      </c>
      <c r="T3137" s="1" t="b">
        <f>AND(Table5[[#This Row],[ENZLOAD flux in kapp-slack.gms]]=0,Table5[[#This Row],[flux in kapp-slack.gms]]&lt;&gt;0,NOT(Table5[[#This Row],[spont or unknown?]]))</f>
        <v>0</v>
      </c>
      <c r="U3137" s="1" t="b">
        <f>OR(_xlfn.TEXTAFTER(Table5[[#This Row],[rxn]],"-",-1)="SPONT",_xlfn.TEXTAFTER(Table5[[#This Row],[rxn]],"-",-1)="UNKNOWN")</f>
        <v>1</v>
      </c>
      <c r="V3137" s="1">
        <f>_xlfn.XLOOKUP(SUBSTITUTE(Table5[[#This Row],[rxn]],"RXN-","ENZLOAD-"),Table4[rxn],Table4[ub],0)</f>
        <v>0</v>
      </c>
      <c r="W3137" s="1" t="b">
        <f>AND(Table5[[#This Row],[FVA ENZLOAD flux UB]]=0,Table5[[#This Row],[ENZ not made when it should be?]])</f>
        <v>0</v>
      </c>
    </row>
    <row r="3138" spans="6:23" hidden="1">
      <c r="F3138" s="1" t="s">
        <v>8105</v>
      </c>
      <c r="G3138" s="1" t="str">
        <f>_xlfn.TEXTBEFORE(Table5[[#This Row],[rxn     kapp_old        kapp_slack_ub   kapp_slack_lb]]," ")</f>
        <v>RXN-GENERIC_fe2feCATION_e_FWD-SPONT</v>
      </c>
      <c r="H313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13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138" s="1">
        <f>_xlfn.NUMBERVALUE(_xlfn.TEXTAFTER(Table5[[#This Row],[rxn     kapp_old        kapp_slack_ub   kapp_slack_lb]]," ",-1))</f>
        <v>0</v>
      </c>
      <c r="K3138" s="1">
        <f>_xlfn.XLOOKUP(SUBSTITUTE(Table5[[#This Row],[rxn]],"RXN-","ENZLOAD-"),ENZLOAD[name],ENZLOAD[flux],0)</f>
        <v>0</v>
      </c>
      <c r="L3138" s="1" t="str">
        <f>"'"&amp;Table5[[#This Row],[rxn]]&amp;"'"&amp;CHAR(9)&amp;IF(AND(Table5[[#This Row],[kapp_slack_ub]]&lt;&gt;0,Table5[[#This Row],[kapp_old]]&lt;$F$1),$F$1,Table5[[#This Row],[kapp_old]])</f>
        <v>'RXN-GENERIC_fe2feCATION_e_FWD-SPONT'	27141.27779288</v>
      </c>
      <c r="M3138" s="1">
        <f>_xlfn.XLOOKUP(Table5[[#This Row],[rxn]],Table3[name],Table3[flux],$F$1)</f>
        <v>27141.277792879999</v>
      </c>
      <c r="N3138" s="1" t="str">
        <f>IFERROR(Table5[[#This Row],[min flux]]/Table5[[#This Row],[associated enzload]],"")</f>
        <v/>
      </c>
      <c r="O3138" s="1">
        <f>_xlfn.NUMBERVALUE(IF(Table5[[#This Row],[flux/enzload]]="","",ABS($N$1-Table5[[#This Row],[flux/enzload]])))</f>
        <v>0</v>
      </c>
      <c r="P3138" s="1">
        <f>Table5[[#This Row],[kapp_old]]+IFERROR(((Table5[[#This Row],[kapp_slack_ub]]-Table5[[#This Row],[kapp_slack_lb]])/Table5[[#This Row],[associated enzload]]),0)</f>
        <v>27141.277792879999</v>
      </c>
      <c r="Q3138" s="1" t="str">
        <f>"'"&amp;Table5[[#This Row],[rxn]]&amp;"'"&amp;CHAR(9)&amp;Table5[[#This Row],[kapp + (slack_ub - slack_lb)/enzload]]</f>
        <v>'RXN-GENERIC_fe2feCATION_e_FWD-SPONT'	27141.27779288</v>
      </c>
      <c r="R3138" s="1">
        <f>_xlfn.XLOOKUP(Table5[[#This Row],[rxn]],Table38[name],Table38[flux],0)</f>
        <v>0</v>
      </c>
      <c r="S3138" s="1">
        <f>_xlfn.XLOOKUP(SUBSTITUTE(Table5[[#This Row],[rxn]],"RXN-","ENZLOAD-"),Table38[name],Table38[flux],0)</f>
        <v>0</v>
      </c>
      <c r="T3138" s="1" t="b">
        <f>AND(Table5[[#This Row],[ENZLOAD flux in kapp-slack.gms]]=0,Table5[[#This Row],[flux in kapp-slack.gms]]&lt;&gt;0,NOT(Table5[[#This Row],[spont or unknown?]]))</f>
        <v>0</v>
      </c>
      <c r="U3138" s="1" t="b">
        <f>OR(_xlfn.TEXTAFTER(Table5[[#This Row],[rxn]],"-",-1)="SPONT",_xlfn.TEXTAFTER(Table5[[#This Row],[rxn]],"-",-1)="UNKNOWN")</f>
        <v>1</v>
      </c>
      <c r="V3138" s="1">
        <f>_xlfn.XLOOKUP(SUBSTITUTE(Table5[[#This Row],[rxn]],"RXN-","ENZLOAD-"),Table4[rxn],Table4[ub],0)</f>
        <v>0</v>
      </c>
      <c r="W3138" s="1" t="b">
        <f>AND(Table5[[#This Row],[FVA ENZLOAD flux UB]]=0,Table5[[#This Row],[ENZ not made when it should be?]])</f>
        <v>0</v>
      </c>
    </row>
    <row r="3139" spans="6:23" hidden="1">
      <c r="F3139" s="1" t="s">
        <v>8106</v>
      </c>
      <c r="G3139" s="1" t="str">
        <f>_xlfn.TEXTBEFORE(Table5[[#This Row],[rxn     kapp_old        kapp_slack_ub   kapp_slack_lb]]," ")</f>
        <v>RXN-GENERIC_fe2feCATION_m_FWD-SPONT</v>
      </c>
      <c r="H313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13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139" s="1">
        <f>_xlfn.NUMBERVALUE(_xlfn.TEXTAFTER(Table5[[#This Row],[rxn     kapp_old        kapp_slack_ub   kapp_slack_lb]]," ",-1))</f>
        <v>0</v>
      </c>
      <c r="K3139" s="1">
        <f>_xlfn.XLOOKUP(SUBSTITUTE(Table5[[#This Row],[rxn]],"RXN-","ENZLOAD-"),ENZLOAD[name],ENZLOAD[flux],0)</f>
        <v>0</v>
      </c>
      <c r="L3139" s="1" t="str">
        <f>"'"&amp;Table5[[#This Row],[rxn]]&amp;"'"&amp;CHAR(9)&amp;IF(AND(Table5[[#This Row],[kapp_slack_ub]]&lt;&gt;0,Table5[[#This Row],[kapp_old]]&lt;$F$1),$F$1,Table5[[#This Row],[kapp_old]])</f>
        <v>'RXN-GENERIC_fe2feCATION_m_FWD-SPONT'	27141.27779288</v>
      </c>
      <c r="M3139" s="1">
        <f>_xlfn.XLOOKUP(Table5[[#This Row],[rxn]],Table3[name],Table3[flux],$F$1)</f>
        <v>4.3975440700000002E-10</v>
      </c>
      <c r="N3139" s="1" t="str">
        <f>IFERROR(Table5[[#This Row],[min flux]]/Table5[[#This Row],[associated enzload]],"")</f>
        <v/>
      </c>
      <c r="O3139" s="1">
        <f>_xlfn.NUMBERVALUE(IF(Table5[[#This Row],[flux/enzload]]="","",ABS($N$1-Table5[[#This Row],[flux/enzload]])))</f>
        <v>0</v>
      </c>
      <c r="P3139" s="1">
        <f>Table5[[#This Row],[kapp_old]]+IFERROR(((Table5[[#This Row],[kapp_slack_ub]]-Table5[[#This Row],[kapp_slack_lb]])/Table5[[#This Row],[associated enzload]]),0)</f>
        <v>27141.277792879999</v>
      </c>
      <c r="Q3139" s="1" t="str">
        <f>"'"&amp;Table5[[#This Row],[rxn]]&amp;"'"&amp;CHAR(9)&amp;Table5[[#This Row],[kapp + (slack_ub - slack_lb)/enzload]]</f>
        <v>'RXN-GENERIC_fe2feCATION_m_FWD-SPONT'	27141.27779288</v>
      </c>
      <c r="R3139" s="1">
        <f>_xlfn.XLOOKUP(Table5[[#This Row],[rxn]],Table38[name],Table38[flux],0)</f>
        <v>0</v>
      </c>
      <c r="S3139" s="1">
        <f>_xlfn.XLOOKUP(SUBSTITUTE(Table5[[#This Row],[rxn]],"RXN-","ENZLOAD-"),Table38[name],Table38[flux],0)</f>
        <v>0</v>
      </c>
      <c r="T3139" s="1" t="b">
        <f>AND(Table5[[#This Row],[ENZLOAD flux in kapp-slack.gms]]=0,Table5[[#This Row],[flux in kapp-slack.gms]]&lt;&gt;0,NOT(Table5[[#This Row],[spont or unknown?]]))</f>
        <v>0</v>
      </c>
      <c r="U3139" s="1" t="b">
        <f>OR(_xlfn.TEXTAFTER(Table5[[#This Row],[rxn]],"-",-1)="SPONT",_xlfn.TEXTAFTER(Table5[[#This Row],[rxn]],"-",-1)="UNKNOWN")</f>
        <v>1</v>
      </c>
      <c r="V3139" s="1">
        <f>_xlfn.XLOOKUP(SUBSTITUTE(Table5[[#This Row],[rxn]],"RXN-","ENZLOAD-"),Table4[rxn],Table4[ub],0)</f>
        <v>0</v>
      </c>
      <c r="W3139" s="1" t="b">
        <f>AND(Table5[[#This Row],[FVA ENZLOAD flux UB]]=0,Table5[[#This Row],[ENZ not made when it should be?]])</f>
        <v>0</v>
      </c>
    </row>
    <row r="3140" spans="6:23" hidden="1">
      <c r="F3140" s="1" t="s">
        <v>8107</v>
      </c>
      <c r="G3140" s="1" t="str">
        <f>_xlfn.TEXTBEFORE(Table5[[#This Row],[rxn     kapp_old        kapp_slack_ub   kapp_slack_lb]]," ")</f>
        <v>RXN-GENERIC_fe2metal2_c_FWD-SPONT</v>
      </c>
      <c r="H314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14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140" s="1">
        <f>_xlfn.NUMBERVALUE(_xlfn.TEXTAFTER(Table5[[#This Row],[rxn     kapp_old        kapp_slack_ub   kapp_slack_lb]]," ",-1))</f>
        <v>0</v>
      </c>
      <c r="K3140" s="1">
        <f>_xlfn.XLOOKUP(SUBSTITUTE(Table5[[#This Row],[rxn]],"RXN-","ENZLOAD-"),ENZLOAD[name],ENZLOAD[flux],0)</f>
        <v>0</v>
      </c>
      <c r="L3140" s="1" t="str">
        <f>"'"&amp;Table5[[#This Row],[rxn]]&amp;"'"&amp;CHAR(9)&amp;IF(AND(Table5[[#This Row],[kapp_slack_ub]]&lt;&gt;0,Table5[[#This Row],[kapp_old]]&lt;$F$1),$F$1,Table5[[#This Row],[kapp_old]])</f>
        <v>'RXN-GENERIC_fe2metal2_c_FWD-SPONT'	27141.27779288</v>
      </c>
      <c r="M3140" s="1">
        <f>_xlfn.XLOOKUP(Table5[[#This Row],[rxn]],Table3[name],Table3[flux],$F$1)</f>
        <v>27141.277792879999</v>
      </c>
      <c r="N3140" s="1" t="str">
        <f>IFERROR(Table5[[#This Row],[min flux]]/Table5[[#This Row],[associated enzload]],"")</f>
        <v/>
      </c>
      <c r="O3140" s="1">
        <f>_xlfn.NUMBERVALUE(IF(Table5[[#This Row],[flux/enzload]]="","",ABS($N$1-Table5[[#This Row],[flux/enzload]])))</f>
        <v>0</v>
      </c>
      <c r="P3140" s="1">
        <f>Table5[[#This Row],[kapp_old]]+IFERROR(((Table5[[#This Row],[kapp_slack_ub]]-Table5[[#This Row],[kapp_slack_lb]])/Table5[[#This Row],[associated enzload]]),0)</f>
        <v>27141.277792879999</v>
      </c>
      <c r="Q3140" s="1" t="str">
        <f>"'"&amp;Table5[[#This Row],[rxn]]&amp;"'"&amp;CHAR(9)&amp;Table5[[#This Row],[kapp + (slack_ub - slack_lb)/enzload]]</f>
        <v>'RXN-GENERIC_fe2metal2_c_FWD-SPONT'	27141.27779288</v>
      </c>
      <c r="R3140" s="1">
        <f>_xlfn.XLOOKUP(Table5[[#This Row],[rxn]],Table38[name],Table38[flux],0)</f>
        <v>0</v>
      </c>
      <c r="S3140" s="1">
        <f>_xlfn.XLOOKUP(SUBSTITUTE(Table5[[#This Row],[rxn]],"RXN-","ENZLOAD-"),Table38[name],Table38[flux],0)</f>
        <v>0</v>
      </c>
      <c r="T3140" s="1" t="b">
        <f>AND(Table5[[#This Row],[ENZLOAD flux in kapp-slack.gms]]=0,Table5[[#This Row],[flux in kapp-slack.gms]]&lt;&gt;0,NOT(Table5[[#This Row],[spont or unknown?]]))</f>
        <v>0</v>
      </c>
      <c r="U3140" s="1" t="b">
        <f>OR(_xlfn.TEXTAFTER(Table5[[#This Row],[rxn]],"-",-1)="SPONT",_xlfn.TEXTAFTER(Table5[[#This Row],[rxn]],"-",-1)="UNKNOWN")</f>
        <v>1</v>
      </c>
      <c r="V3140" s="1">
        <f>_xlfn.XLOOKUP(SUBSTITUTE(Table5[[#This Row],[rxn]],"RXN-","ENZLOAD-"),Table4[rxn],Table4[ub],0)</f>
        <v>0</v>
      </c>
      <c r="W3140" s="1" t="b">
        <f>AND(Table5[[#This Row],[FVA ENZLOAD flux UB]]=0,Table5[[#This Row],[ENZ not made when it should be?]])</f>
        <v>0</v>
      </c>
    </row>
    <row r="3141" spans="6:23" hidden="1">
      <c r="F3141" s="1" t="s">
        <v>8108</v>
      </c>
      <c r="G3141" s="1" t="str">
        <f>_xlfn.TEXTBEFORE(Table5[[#This Row],[rxn     kapp_old        kapp_slack_ub   kapp_slack_lb]]," ")</f>
        <v>RXN-GENERIC_fe2metal2_e_FWD-SPONT</v>
      </c>
      <c r="H314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14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141" s="1">
        <f>_xlfn.NUMBERVALUE(_xlfn.TEXTAFTER(Table5[[#This Row],[rxn     kapp_old        kapp_slack_ub   kapp_slack_lb]]," ",-1))</f>
        <v>0</v>
      </c>
      <c r="K3141" s="1">
        <f>_xlfn.XLOOKUP(SUBSTITUTE(Table5[[#This Row],[rxn]],"RXN-","ENZLOAD-"),ENZLOAD[name],ENZLOAD[flux],0)</f>
        <v>0</v>
      </c>
      <c r="L3141" s="1" t="str">
        <f>"'"&amp;Table5[[#This Row],[rxn]]&amp;"'"&amp;CHAR(9)&amp;IF(AND(Table5[[#This Row],[kapp_slack_ub]]&lt;&gt;0,Table5[[#This Row],[kapp_old]]&lt;$F$1),$F$1,Table5[[#This Row],[kapp_old]])</f>
        <v>'RXN-GENERIC_fe2metal2_e_FWD-SPONT'	27141.27779288</v>
      </c>
      <c r="M3141" s="1">
        <f>_xlfn.XLOOKUP(Table5[[#This Row],[rxn]],Table3[name],Table3[flux],$F$1)</f>
        <v>27141.277792879999</v>
      </c>
      <c r="N3141" s="1" t="str">
        <f>IFERROR(Table5[[#This Row],[min flux]]/Table5[[#This Row],[associated enzload]],"")</f>
        <v/>
      </c>
      <c r="O3141" s="1">
        <f>_xlfn.NUMBERVALUE(IF(Table5[[#This Row],[flux/enzload]]="","",ABS($N$1-Table5[[#This Row],[flux/enzload]])))</f>
        <v>0</v>
      </c>
      <c r="P3141" s="1">
        <f>Table5[[#This Row],[kapp_old]]+IFERROR(((Table5[[#This Row],[kapp_slack_ub]]-Table5[[#This Row],[kapp_slack_lb]])/Table5[[#This Row],[associated enzload]]),0)</f>
        <v>27141.277792879999</v>
      </c>
      <c r="Q3141" s="1" t="str">
        <f>"'"&amp;Table5[[#This Row],[rxn]]&amp;"'"&amp;CHAR(9)&amp;Table5[[#This Row],[kapp + (slack_ub - slack_lb)/enzload]]</f>
        <v>'RXN-GENERIC_fe2metal2_e_FWD-SPONT'	27141.27779288</v>
      </c>
      <c r="R3141" s="1">
        <f>_xlfn.XLOOKUP(Table5[[#This Row],[rxn]],Table38[name],Table38[flux],0)</f>
        <v>0</v>
      </c>
      <c r="S3141" s="1">
        <f>_xlfn.XLOOKUP(SUBSTITUTE(Table5[[#This Row],[rxn]],"RXN-","ENZLOAD-"),Table38[name],Table38[flux],0)</f>
        <v>0</v>
      </c>
      <c r="T3141" s="1" t="b">
        <f>AND(Table5[[#This Row],[ENZLOAD flux in kapp-slack.gms]]=0,Table5[[#This Row],[flux in kapp-slack.gms]]&lt;&gt;0,NOT(Table5[[#This Row],[spont or unknown?]]))</f>
        <v>0</v>
      </c>
      <c r="U3141" s="1" t="b">
        <f>OR(_xlfn.TEXTAFTER(Table5[[#This Row],[rxn]],"-",-1)="SPONT",_xlfn.TEXTAFTER(Table5[[#This Row],[rxn]],"-",-1)="UNKNOWN")</f>
        <v>1</v>
      </c>
      <c r="V3141" s="1">
        <f>_xlfn.XLOOKUP(SUBSTITUTE(Table5[[#This Row],[rxn]],"RXN-","ENZLOAD-"),Table4[rxn],Table4[ub],0)</f>
        <v>0</v>
      </c>
      <c r="W3141" s="1" t="b">
        <f>AND(Table5[[#This Row],[FVA ENZLOAD flux UB]]=0,Table5[[#This Row],[ENZ not made when it should be?]])</f>
        <v>0</v>
      </c>
    </row>
    <row r="3142" spans="6:23" hidden="1">
      <c r="F3142" s="1" t="s">
        <v>8109</v>
      </c>
      <c r="G3142" s="1" t="str">
        <f>_xlfn.TEXTBEFORE(Table5[[#This Row],[rxn     kapp_old        kapp_slack_ub   kapp_slack_lb]]," ")</f>
        <v>RXN-GENERIC_fe2metal2_m_FWD-SPONT</v>
      </c>
      <c r="H314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14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142" s="1">
        <f>_xlfn.NUMBERVALUE(_xlfn.TEXTAFTER(Table5[[#This Row],[rxn     kapp_old        kapp_slack_ub   kapp_slack_lb]]," ",-1))</f>
        <v>0</v>
      </c>
      <c r="K3142" s="1">
        <f>_xlfn.XLOOKUP(SUBSTITUTE(Table5[[#This Row],[rxn]],"RXN-","ENZLOAD-"),ENZLOAD[name],ENZLOAD[flux],0)</f>
        <v>0</v>
      </c>
      <c r="L3142" s="1" t="str">
        <f>"'"&amp;Table5[[#This Row],[rxn]]&amp;"'"&amp;CHAR(9)&amp;IF(AND(Table5[[#This Row],[kapp_slack_ub]]&lt;&gt;0,Table5[[#This Row],[kapp_old]]&lt;$F$1),$F$1,Table5[[#This Row],[kapp_old]])</f>
        <v>'RXN-GENERIC_fe2metal2_m_FWD-SPONT'	27141.27779288</v>
      </c>
      <c r="M3142" s="1">
        <f>_xlfn.XLOOKUP(Table5[[#This Row],[rxn]],Table3[name],Table3[flux],$F$1)</f>
        <v>4.8034458299999998E-10</v>
      </c>
      <c r="N3142" s="1" t="str">
        <f>IFERROR(Table5[[#This Row],[min flux]]/Table5[[#This Row],[associated enzload]],"")</f>
        <v/>
      </c>
      <c r="O3142" s="1">
        <f>_xlfn.NUMBERVALUE(IF(Table5[[#This Row],[flux/enzload]]="","",ABS($N$1-Table5[[#This Row],[flux/enzload]])))</f>
        <v>0</v>
      </c>
      <c r="P3142" s="1">
        <f>Table5[[#This Row],[kapp_old]]+IFERROR(((Table5[[#This Row],[kapp_slack_ub]]-Table5[[#This Row],[kapp_slack_lb]])/Table5[[#This Row],[associated enzload]]),0)</f>
        <v>27141.277792879999</v>
      </c>
      <c r="Q3142" s="1" t="str">
        <f>"'"&amp;Table5[[#This Row],[rxn]]&amp;"'"&amp;CHAR(9)&amp;Table5[[#This Row],[kapp + (slack_ub - slack_lb)/enzload]]</f>
        <v>'RXN-GENERIC_fe2metal2_m_FWD-SPONT'	27141.27779288</v>
      </c>
      <c r="R3142" s="1">
        <f>_xlfn.XLOOKUP(Table5[[#This Row],[rxn]],Table38[name],Table38[flux],0)</f>
        <v>1.24333598E-7</v>
      </c>
      <c r="S3142" s="1">
        <f>_xlfn.XLOOKUP(SUBSTITUTE(Table5[[#This Row],[rxn]],"RXN-","ENZLOAD-"),Table38[name],Table38[flux],0)</f>
        <v>0</v>
      </c>
      <c r="T3142" s="1" t="b">
        <f>AND(Table5[[#This Row],[ENZLOAD flux in kapp-slack.gms]]=0,Table5[[#This Row],[flux in kapp-slack.gms]]&lt;&gt;0,NOT(Table5[[#This Row],[spont or unknown?]]))</f>
        <v>0</v>
      </c>
      <c r="U3142" s="1" t="b">
        <f>OR(_xlfn.TEXTAFTER(Table5[[#This Row],[rxn]],"-",-1)="SPONT",_xlfn.TEXTAFTER(Table5[[#This Row],[rxn]],"-",-1)="UNKNOWN")</f>
        <v>1</v>
      </c>
      <c r="V3142" s="1">
        <f>_xlfn.XLOOKUP(SUBSTITUTE(Table5[[#This Row],[rxn]],"RXN-","ENZLOAD-"),Table4[rxn],Table4[ub],0)</f>
        <v>0</v>
      </c>
      <c r="W3142" s="1" t="b">
        <f>AND(Table5[[#This Row],[FVA ENZLOAD flux UB]]=0,Table5[[#This Row],[ENZ not made when it should be?]])</f>
        <v>0</v>
      </c>
    </row>
    <row r="3143" spans="6:23" hidden="1">
      <c r="F3143" s="1" t="s">
        <v>8110</v>
      </c>
      <c r="G3143" s="1" t="str">
        <f>_xlfn.TEXTBEFORE(Table5[[#This Row],[rxn     kapp_old        kapp_slack_ub   kapp_slack_lb]]," ")</f>
        <v>RXN-GENERIC_fe3feCATION_c_FWD-SPONT</v>
      </c>
      <c r="H314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14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143" s="1">
        <f>_xlfn.NUMBERVALUE(_xlfn.TEXTAFTER(Table5[[#This Row],[rxn     kapp_old        kapp_slack_ub   kapp_slack_lb]]," ",-1))</f>
        <v>0</v>
      </c>
      <c r="K3143" s="1">
        <f>_xlfn.XLOOKUP(SUBSTITUTE(Table5[[#This Row],[rxn]],"RXN-","ENZLOAD-"),ENZLOAD[name],ENZLOAD[flux],0)</f>
        <v>0</v>
      </c>
      <c r="L3143" s="1" t="str">
        <f>"'"&amp;Table5[[#This Row],[rxn]]&amp;"'"&amp;CHAR(9)&amp;IF(AND(Table5[[#This Row],[kapp_slack_ub]]&lt;&gt;0,Table5[[#This Row],[kapp_old]]&lt;$F$1),$F$1,Table5[[#This Row],[kapp_old]])</f>
        <v>'RXN-GENERIC_fe3feCATION_c_FWD-SPONT'	27141.27779288</v>
      </c>
      <c r="M3143" s="1">
        <f>_xlfn.XLOOKUP(Table5[[#This Row],[rxn]],Table3[name],Table3[flux],$F$1)</f>
        <v>3.0879691E-10</v>
      </c>
      <c r="N3143" s="1" t="str">
        <f>IFERROR(Table5[[#This Row],[min flux]]/Table5[[#This Row],[associated enzload]],"")</f>
        <v/>
      </c>
      <c r="O3143" s="1">
        <f>_xlfn.NUMBERVALUE(IF(Table5[[#This Row],[flux/enzload]]="","",ABS($N$1-Table5[[#This Row],[flux/enzload]])))</f>
        <v>0</v>
      </c>
      <c r="P3143" s="1">
        <f>Table5[[#This Row],[kapp_old]]+IFERROR(((Table5[[#This Row],[kapp_slack_ub]]-Table5[[#This Row],[kapp_slack_lb]])/Table5[[#This Row],[associated enzload]]),0)</f>
        <v>27141.277792879999</v>
      </c>
      <c r="Q3143" s="1" t="str">
        <f>"'"&amp;Table5[[#This Row],[rxn]]&amp;"'"&amp;CHAR(9)&amp;Table5[[#This Row],[kapp + (slack_ub - slack_lb)/enzload]]</f>
        <v>'RXN-GENERIC_fe3feCATION_c_FWD-SPONT'	27141.27779288</v>
      </c>
      <c r="R3143" s="1">
        <f>_xlfn.XLOOKUP(Table5[[#This Row],[rxn]],Table38[name],Table38[flux],0)</f>
        <v>0</v>
      </c>
      <c r="S3143" s="1">
        <f>_xlfn.XLOOKUP(SUBSTITUTE(Table5[[#This Row],[rxn]],"RXN-","ENZLOAD-"),Table38[name],Table38[flux],0)</f>
        <v>0</v>
      </c>
      <c r="T3143" s="1" t="b">
        <f>AND(Table5[[#This Row],[ENZLOAD flux in kapp-slack.gms]]=0,Table5[[#This Row],[flux in kapp-slack.gms]]&lt;&gt;0,NOT(Table5[[#This Row],[spont or unknown?]]))</f>
        <v>0</v>
      </c>
      <c r="U3143" s="1" t="b">
        <f>OR(_xlfn.TEXTAFTER(Table5[[#This Row],[rxn]],"-",-1)="SPONT",_xlfn.TEXTAFTER(Table5[[#This Row],[rxn]],"-",-1)="UNKNOWN")</f>
        <v>1</v>
      </c>
      <c r="V3143" s="1">
        <f>_xlfn.XLOOKUP(SUBSTITUTE(Table5[[#This Row],[rxn]],"RXN-","ENZLOAD-"),Table4[rxn],Table4[ub],0)</f>
        <v>0</v>
      </c>
      <c r="W3143" s="1" t="b">
        <f>AND(Table5[[#This Row],[FVA ENZLOAD flux UB]]=0,Table5[[#This Row],[ENZ not made when it should be?]])</f>
        <v>0</v>
      </c>
    </row>
    <row r="3144" spans="6:23" hidden="1">
      <c r="F3144" s="1" t="s">
        <v>8111</v>
      </c>
      <c r="G3144" s="1" t="str">
        <f>_xlfn.TEXTBEFORE(Table5[[#This Row],[rxn     kapp_old        kapp_slack_ub   kapp_slack_lb]]," ")</f>
        <v>RXN-GENERIC_fe3feCATION_e_FWD-SPONT</v>
      </c>
      <c r="H314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14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144" s="1">
        <f>_xlfn.NUMBERVALUE(_xlfn.TEXTAFTER(Table5[[#This Row],[rxn     kapp_old        kapp_slack_ub   kapp_slack_lb]]," ",-1))</f>
        <v>0</v>
      </c>
      <c r="K3144" s="1">
        <f>_xlfn.XLOOKUP(SUBSTITUTE(Table5[[#This Row],[rxn]],"RXN-","ENZLOAD-"),ENZLOAD[name],ENZLOAD[flux],0)</f>
        <v>0</v>
      </c>
      <c r="L3144" s="1" t="str">
        <f>"'"&amp;Table5[[#This Row],[rxn]]&amp;"'"&amp;CHAR(9)&amp;IF(AND(Table5[[#This Row],[kapp_slack_ub]]&lt;&gt;0,Table5[[#This Row],[kapp_old]]&lt;$F$1),$F$1,Table5[[#This Row],[kapp_old]])</f>
        <v>'RXN-GENERIC_fe3feCATION_e_FWD-SPONT'	27141.27779288</v>
      </c>
      <c r="M3144" s="1">
        <f>_xlfn.XLOOKUP(Table5[[#This Row],[rxn]],Table3[name],Table3[flux],$F$1)</f>
        <v>27141.277792879999</v>
      </c>
      <c r="N3144" s="1" t="str">
        <f>IFERROR(Table5[[#This Row],[min flux]]/Table5[[#This Row],[associated enzload]],"")</f>
        <v/>
      </c>
      <c r="O3144" s="1">
        <f>_xlfn.NUMBERVALUE(IF(Table5[[#This Row],[flux/enzload]]="","",ABS($N$1-Table5[[#This Row],[flux/enzload]])))</f>
        <v>0</v>
      </c>
      <c r="P3144" s="1">
        <f>Table5[[#This Row],[kapp_old]]+IFERROR(((Table5[[#This Row],[kapp_slack_ub]]-Table5[[#This Row],[kapp_slack_lb]])/Table5[[#This Row],[associated enzload]]),0)</f>
        <v>27141.277792879999</v>
      </c>
      <c r="Q3144" s="1" t="str">
        <f>"'"&amp;Table5[[#This Row],[rxn]]&amp;"'"&amp;CHAR(9)&amp;Table5[[#This Row],[kapp + (slack_ub - slack_lb)/enzload]]</f>
        <v>'RXN-GENERIC_fe3feCATION_e_FWD-SPONT'	27141.27779288</v>
      </c>
      <c r="R3144" s="1">
        <f>_xlfn.XLOOKUP(Table5[[#This Row],[rxn]],Table38[name],Table38[flux],0)</f>
        <v>0</v>
      </c>
      <c r="S3144" s="1">
        <f>_xlfn.XLOOKUP(SUBSTITUTE(Table5[[#This Row],[rxn]],"RXN-","ENZLOAD-"),Table38[name],Table38[flux],0)</f>
        <v>0</v>
      </c>
      <c r="T3144" s="1" t="b">
        <f>AND(Table5[[#This Row],[ENZLOAD flux in kapp-slack.gms]]=0,Table5[[#This Row],[flux in kapp-slack.gms]]&lt;&gt;0,NOT(Table5[[#This Row],[spont or unknown?]]))</f>
        <v>0</v>
      </c>
      <c r="U3144" s="1" t="b">
        <f>OR(_xlfn.TEXTAFTER(Table5[[#This Row],[rxn]],"-",-1)="SPONT",_xlfn.TEXTAFTER(Table5[[#This Row],[rxn]],"-",-1)="UNKNOWN")</f>
        <v>1</v>
      </c>
      <c r="V3144" s="1">
        <f>_xlfn.XLOOKUP(SUBSTITUTE(Table5[[#This Row],[rxn]],"RXN-","ENZLOAD-"),Table4[rxn],Table4[ub],0)</f>
        <v>0</v>
      </c>
      <c r="W3144" s="1" t="b">
        <f>AND(Table5[[#This Row],[FVA ENZLOAD flux UB]]=0,Table5[[#This Row],[ENZ not made when it should be?]])</f>
        <v>0</v>
      </c>
    </row>
    <row r="3145" spans="6:23" hidden="1">
      <c r="F3145" s="1" t="s">
        <v>8112</v>
      </c>
      <c r="G3145" s="1" t="str">
        <f>_xlfn.TEXTBEFORE(Table5[[#This Row],[rxn     kapp_old        kapp_slack_ub   kapp_slack_lb]]," ")</f>
        <v>RXN-GENERIC_hCATION1_c_FWD-SPONT</v>
      </c>
      <c r="H314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14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145" s="1">
        <f>_xlfn.NUMBERVALUE(_xlfn.TEXTAFTER(Table5[[#This Row],[rxn     kapp_old        kapp_slack_ub   kapp_slack_lb]]," ",-1))</f>
        <v>0</v>
      </c>
      <c r="K3145" s="1">
        <f>_xlfn.XLOOKUP(SUBSTITUTE(Table5[[#This Row],[rxn]],"RXN-","ENZLOAD-"),ENZLOAD[name],ENZLOAD[flux],0)</f>
        <v>0</v>
      </c>
      <c r="L3145" s="1" t="str">
        <f>"'"&amp;Table5[[#This Row],[rxn]]&amp;"'"&amp;CHAR(9)&amp;IF(AND(Table5[[#This Row],[kapp_slack_ub]]&lt;&gt;0,Table5[[#This Row],[kapp_old]]&lt;$F$1),$F$1,Table5[[#This Row],[kapp_old]])</f>
        <v>'RXN-GENERIC_hCATION1_c_FWD-SPONT'	27141.27779288</v>
      </c>
      <c r="M3145" s="1">
        <f>_xlfn.XLOOKUP(Table5[[#This Row],[rxn]],Table3[name],Table3[flux],$F$1)</f>
        <v>4.9363711099999996E-10</v>
      </c>
      <c r="N3145" s="1" t="str">
        <f>IFERROR(Table5[[#This Row],[min flux]]/Table5[[#This Row],[associated enzload]],"")</f>
        <v/>
      </c>
      <c r="O3145" s="1">
        <f>_xlfn.NUMBERVALUE(IF(Table5[[#This Row],[flux/enzload]]="","",ABS($N$1-Table5[[#This Row],[flux/enzload]])))</f>
        <v>0</v>
      </c>
      <c r="P3145" s="1">
        <f>Table5[[#This Row],[kapp_old]]+IFERROR(((Table5[[#This Row],[kapp_slack_ub]]-Table5[[#This Row],[kapp_slack_lb]])/Table5[[#This Row],[associated enzload]]),0)</f>
        <v>27141.277792879999</v>
      </c>
      <c r="Q3145" s="1" t="str">
        <f>"'"&amp;Table5[[#This Row],[rxn]]&amp;"'"&amp;CHAR(9)&amp;Table5[[#This Row],[kapp + (slack_ub - slack_lb)/enzload]]</f>
        <v>'RXN-GENERIC_hCATION1_c_FWD-SPONT'	27141.27779288</v>
      </c>
      <c r="R3145" s="1">
        <f>_xlfn.XLOOKUP(Table5[[#This Row],[rxn]],Table38[name],Table38[flux],0)</f>
        <v>0</v>
      </c>
      <c r="S3145" s="1">
        <f>_xlfn.XLOOKUP(SUBSTITUTE(Table5[[#This Row],[rxn]],"RXN-","ENZLOAD-"),Table38[name],Table38[flux],0)</f>
        <v>0</v>
      </c>
      <c r="T3145" s="1" t="b">
        <f>AND(Table5[[#This Row],[ENZLOAD flux in kapp-slack.gms]]=0,Table5[[#This Row],[flux in kapp-slack.gms]]&lt;&gt;0,NOT(Table5[[#This Row],[spont or unknown?]]))</f>
        <v>0</v>
      </c>
      <c r="U3145" s="1" t="b">
        <f>OR(_xlfn.TEXTAFTER(Table5[[#This Row],[rxn]],"-",-1)="SPONT",_xlfn.TEXTAFTER(Table5[[#This Row],[rxn]],"-",-1)="UNKNOWN")</f>
        <v>1</v>
      </c>
      <c r="V3145" s="1">
        <f>_xlfn.XLOOKUP(SUBSTITUTE(Table5[[#This Row],[rxn]],"RXN-","ENZLOAD-"),Table4[rxn],Table4[ub],0)</f>
        <v>0</v>
      </c>
      <c r="W3145" s="1" t="b">
        <f>AND(Table5[[#This Row],[FVA ENZLOAD flux UB]]=0,Table5[[#This Row],[ENZ not made when it should be?]])</f>
        <v>0</v>
      </c>
    </row>
    <row r="3146" spans="6:23" hidden="1">
      <c r="F3146" s="1" t="s">
        <v>8113</v>
      </c>
      <c r="G3146" s="1" t="str">
        <f>_xlfn.TEXTBEFORE(Table5[[#This Row],[rxn     kapp_old        kapp_slack_ub   kapp_slack_lb]]," ")</f>
        <v>RXN-GENERIC_hCATION1_e_FWD-SPONT</v>
      </c>
      <c r="H314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14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146" s="1">
        <f>_xlfn.NUMBERVALUE(_xlfn.TEXTAFTER(Table5[[#This Row],[rxn     kapp_old        kapp_slack_ub   kapp_slack_lb]]," ",-1))</f>
        <v>0</v>
      </c>
      <c r="K3146" s="1">
        <f>_xlfn.XLOOKUP(SUBSTITUTE(Table5[[#This Row],[rxn]],"RXN-","ENZLOAD-"),ENZLOAD[name],ENZLOAD[flux],0)</f>
        <v>0</v>
      </c>
      <c r="L3146" s="1" t="str">
        <f>"'"&amp;Table5[[#This Row],[rxn]]&amp;"'"&amp;CHAR(9)&amp;IF(AND(Table5[[#This Row],[kapp_slack_ub]]&lt;&gt;0,Table5[[#This Row],[kapp_old]]&lt;$F$1),$F$1,Table5[[#This Row],[kapp_old]])</f>
        <v>'RXN-GENERIC_hCATION1_e_FWD-SPONT'	27141.27779288</v>
      </c>
      <c r="M3146" s="1">
        <f>_xlfn.XLOOKUP(Table5[[#This Row],[rxn]],Table3[name],Table3[flux],$F$1)</f>
        <v>27141.277792879999</v>
      </c>
      <c r="N3146" s="1" t="str">
        <f>IFERROR(Table5[[#This Row],[min flux]]/Table5[[#This Row],[associated enzload]],"")</f>
        <v/>
      </c>
      <c r="O3146" s="1">
        <f>_xlfn.NUMBERVALUE(IF(Table5[[#This Row],[flux/enzload]]="","",ABS($N$1-Table5[[#This Row],[flux/enzload]])))</f>
        <v>0</v>
      </c>
      <c r="P3146" s="1">
        <f>Table5[[#This Row],[kapp_old]]+IFERROR(((Table5[[#This Row],[kapp_slack_ub]]-Table5[[#This Row],[kapp_slack_lb]])/Table5[[#This Row],[associated enzload]]),0)</f>
        <v>27141.277792879999</v>
      </c>
      <c r="Q3146" s="1" t="str">
        <f>"'"&amp;Table5[[#This Row],[rxn]]&amp;"'"&amp;CHAR(9)&amp;Table5[[#This Row],[kapp + (slack_ub - slack_lb)/enzload]]</f>
        <v>'RXN-GENERIC_hCATION1_e_FWD-SPONT'	27141.27779288</v>
      </c>
      <c r="R3146" s="1">
        <f>_xlfn.XLOOKUP(Table5[[#This Row],[rxn]],Table38[name],Table38[flux],0)</f>
        <v>0</v>
      </c>
      <c r="S3146" s="1">
        <f>_xlfn.XLOOKUP(SUBSTITUTE(Table5[[#This Row],[rxn]],"RXN-","ENZLOAD-"),Table38[name],Table38[flux],0)</f>
        <v>0</v>
      </c>
      <c r="T3146" s="1" t="b">
        <f>AND(Table5[[#This Row],[ENZLOAD flux in kapp-slack.gms]]=0,Table5[[#This Row],[flux in kapp-slack.gms]]&lt;&gt;0,NOT(Table5[[#This Row],[spont or unknown?]]))</f>
        <v>0</v>
      </c>
      <c r="U3146" s="1" t="b">
        <f>OR(_xlfn.TEXTAFTER(Table5[[#This Row],[rxn]],"-",-1)="SPONT",_xlfn.TEXTAFTER(Table5[[#This Row],[rxn]],"-",-1)="UNKNOWN")</f>
        <v>1</v>
      </c>
      <c r="V3146" s="1">
        <f>_xlfn.XLOOKUP(SUBSTITUTE(Table5[[#This Row],[rxn]],"RXN-","ENZLOAD-"),Table4[rxn],Table4[ub],0)</f>
        <v>0</v>
      </c>
      <c r="W3146" s="1" t="b">
        <f>AND(Table5[[#This Row],[FVA ENZLOAD flux UB]]=0,Table5[[#This Row],[ENZ not made when it should be?]])</f>
        <v>0</v>
      </c>
    </row>
    <row r="3147" spans="6:23" hidden="1">
      <c r="F3147" s="1" t="s">
        <v>8114</v>
      </c>
      <c r="G3147" s="1" t="str">
        <f>_xlfn.TEXTBEFORE(Table5[[#This Row],[rxn     kapp_old        kapp_slack_ub   kapp_slack_lb]]," ")</f>
        <v>RXN-GENERIC_hCATION1_en_FWD-SPONT</v>
      </c>
      <c r="H314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14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147" s="1">
        <f>_xlfn.NUMBERVALUE(_xlfn.TEXTAFTER(Table5[[#This Row],[rxn     kapp_old        kapp_slack_ub   kapp_slack_lb]]," ",-1))</f>
        <v>0</v>
      </c>
      <c r="K3147" s="1">
        <f>_xlfn.XLOOKUP(SUBSTITUTE(Table5[[#This Row],[rxn]],"RXN-","ENZLOAD-"),ENZLOAD[name],ENZLOAD[flux],0)</f>
        <v>0</v>
      </c>
      <c r="L3147" s="1" t="str">
        <f>"'"&amp;Table5[[#This Row],[rxn]]&amp;"'"&amp;CHAR(9)&amp;IF(AND(Table5[[#This Row],[kapp_slack_ub]]&lt;&gt;0,Table5[[#This Row],[kapp_old]]&lt;$F$1),$F$1,Table5[[#This Row],[kapp_old]])</f>
        <v>'RXN-GENERIC_hCATION1_en_FWD-SPONT'	27141.27779288</v>
      </c>
      <c r="M3147" s="1">
        <f>_xlfn.XLOOKUP(Table5[[#This Row],[rxn]],Table3[name],Table3[flux],$F$1)</f>
        <v>27141.277792879999</v>
      </c>
      <c r="N3147" s="1" t="str">
        <f>IFERROR(Table5[[#This Row],[min flux]]/Table5[[#This Row],[associated enzload]],"")</f>
        <v/>
      </c>
      <c r="O3147" s="1">
        <f>_xlfn.NUMBERVALUE(IF(Table5[[#This Row],[flux/enzload]]="","",ABS($N$1-Table5[[#This Row],[flux/enzload]])))</f>
        <v>0</v>
      </c>
      <c r="P3147" s="1">
        <f>Table5[[#This Row],[kapp_old]]+IFERROR(((Table5[[#This Row],[kapp_slack_ub]]-Table5[[#This Row],[kapp_slack_lb]])/Table5[[#This Row],[associated enzload]]),0)</f>
        <v>27141.277792879999</v>
      </c>
      <c r="Q3147" s="1" t="str">
        <f>"'"&amp;Table5[[#This Row],[rxn]]&amp;"'"&amp;CHAR(9)&amp;Table5[[#This Row],[kapp + (slack_ub - slack_lb)/enzload]]</f>
        <v>'RXN-GENERIC_hCATION1_en_FWD-SPONT'	27141.27779288</v>
      </c>
      <c r="R3147" s="1">
        <f>_xlfn.XLOOKUP(Table5[[#This Row],[rxn]],Table38[name],Table38[flux],0)</f>
        <v>0</v>
      </c>
      <c r="S3147" s="1">
        <f>_xlfn.XLOOKUP(SUBSTITUTE(Table5[[#This Row],[rxn]],"RXN-","ENZLOAD-"),Table38[name],Table38[flux],0)</f>
        <v>0</v>
      </c>
      <c r="T3147" s="1" t="b">
        <f>AND(Table5[[#This Row],[ENZLOAD flux in kapp-slack.gms]]=0,Table5[[#This Row],[flux in kapp-slack.gms]]&lt;&gt;0,NOT(Table5[[#This Row],[spont or unknown?]]))</f>
        <v>0</v>
      </c>
      <c r="U3147" s="1" t="b">
        <f>OR(_xlfn.TEXTAFTER(Table5[[#This Row],[rxn]],"-",-1)="SPONT",_xlfn.TEXTAFTER(Table5[[#This Row],[rxn]],"-",-1)="UNKNOWN")</f>
        <v>1</v>
      </c>
      <c r="V3147" s="1">
        <f>_xlfn.XLOOKUP(SUBSTITUTE(Table5[[#This Row],[rxn]],"RXN-","ENZLOAD-"),Table4[rxn],Table4[ub],0)</f>
        <v>0</v>
      </c>
      <c r="W3147" s="1" t="b">
        <f>AND(Table5[[#This Row],[FVA ENZLOAD flux UB]]=0,Table5[[#This Row],[ENZ not made when it should be?]])</f>
        <v>0</v>
      </c>
    </row>
    <row r="3148" spans="6:23" hidden="1">
      <c r="F3148" s="1" t="s">
        <v>8115</v>
      </c>
      <c r="G3148" s="1" t="str">
        <f>_xlfn.TEXTBEFORE(Table5[[#This Row],[rxn     kapp_old        kapp_slack_ub   kapp_slack_lb]]," ")</f>
        <v>RXN-GENERIC_hCATION1_g_FWD-SPONT</v>
      </c>
      <c r="H314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14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148" s="1">
        <f>_xlfn.NUMBERVALUE(_xlfn.TEXTAFTER(Table5[[#This Row],[rxn     kapp_old        kapp_slack_ub   kapp_slack_lb]]," ",-1))</f>
        <v>0</v>
      </c>
      <c r="K3148" s="1">
        <f>_xlfn.XLOOKUP(SUBSTITUTE(Table5[[#This Row],[rxn]],"RXN-","ENZLOAD-"),ENZLOAD[name],ENZLOAD[flux],0)</f>
        <v>0</v>
      </c>
      <c r="L3148" s="1" t="str">
        <f>"'"&amp;Table5[[#This Row],[rxn]]&amp;"'"&amp;CHAR(9)&amp;IF(AND(Table5[[#This Row],[kapp_slack_ub]]&lt;&gt;0,Table5[[#This Row],[kapp_old]]&lt;$F$1),$F$1,Table5[[#This Row],[kapp_old]])</f>
        <v>'RXN-GENERIC_hCATION1_g_FWD-SPONT'	27141.27779288</v>
      </c>
      <c r="M3148" s="1">
        <f>_xlfn.XLOOKUP(Table5[[#This Row],[rxn]],Table3[name],Table3[flux],$F$1)</f>
        <v>27141.277792879999</v>
      </c>
      <c r="N3148" s="1" t="str">
        <f>IFERROR(Table5[[#This Row],[min flux]]/Table5[[#This Row],[associated enzload]],"")</f>
        <v/>
      </c>
      <c r="O3148" s="1">
        <f>_xlfn.NUMBERVALUE(IF(Table5[[#This Row],[flux/enzload]]="","",ABS($N$1-Table5[[#This Row],[flux/enzload]])))</f>
        <v>0</v>
      </c>
      <c r="P3148" s="1">
        <f>Table5[[#This Row],[kapp_old]]+IFERROR(((Table5[[#This Row],[kapp_slack_ub]]-Table5[[#This Row],[kapp_slack_lb]])/Table5[[#This Row],[associated enzload]]),0)</f>
        <v>27141.277792879999</v>
      </c>
      <c r="Q3148" s="1" t="str">
        <f>"'"&amp;Table5[[#This Row],[rxn]]&amp;"'"&amp;CHAR(9)&amp;Table5[[#This Row],[kapp + (slack_ub - slack_lb)/enzload]]</f>
        <v>'RXN-GENERIC_hCATION1_g_FWD-SPONT'	27141.27779288</v>
      </c>
      <c r="R3148" s="1">
        <f>_xlfn.XLOOKUP(Table5[[#This Row],[rxn]],Table38[name],Table38[flux],0)</f>
        <v>0</v>
      </c>
      <c r="S3148" s="1">
        <f>_xlfn.XLOOKUP(SUBSTITUTE(Table5[[#This Row],[rxn]],"RXN-","ENZLOAD-"),Table38[name],Table38[flux],0)</f>
        <v>0</v>
      </c>
      <c r="T3148" s="1" t="b">
        <f>AND(Table5[[#This Row],[ENZLOAD flux in kapp-slack.gms]]=0,Table5[[#This Row],[flux in kapp-slack.gms]]&lt;&gt;0,NOT(Table5[[#This Row],[spont or unknown?]]))</f>
        <v>0</v>
      </c>
      <c r="U3148" s="1" t="b">
        <f>OR(_xlfn.TEXTAFTER(Table5[[#This Row],[rxn]],"-",-1)="SPONT",_xlfn.TEXTAFTER(Table5[[#This Row],[rxn]],"-",-1)="UNKNOWN")</f>
        <v>1</v>
      </c>
      <c r="V3148" s="1">
        <f>_xlfn.XLOOKUP(SUBSTITUTE(Table5[[#This Row],[rxn]],"RXN-","ENZLOAD-"),Table4[rxn],Table4[ub],0)</f>
        <v>0</v>
      </c>
      <c r="W3148" s="1" t="b">
        <f>AND(Table5[[#This Row],[FVA ENZLOAD flux UB]]=0,Table5[[#This Row],[ENZ not made when it should be?]])</f>
        <v>0</v>
      </c>
    </row>
    <row r="3149" spans="6:23" hidden="1">
      <c r="F3149" s="1" t="s">
        <v>8116</v>
      </c>
      <c r="G3149" s="1" t="str">
        <f>_xlfn.TEXTBEFORE(Table5[[#This Row],[rxn     kapp_old        kapp_slack_ub   kapp_slack_lb]]," ")</f>
        <v>RXN-GENERIC_hCATION1_gm_FWD-SPONT</v>
      </c>
      <c r="H314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14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149" s="1">
        <f>_xlfn.NUMBERVALUE(_xlfn.TEXTAFTER(Table5[[#This Row],[rxn     kapp_old        kapp_slack_ub   kapp_slack_lb]]," ",-1))</f>
        <v>0</v>
      </c>
      <c r="K3149" s="1">
        <f>_xlfn.XLOOKUP(SUBSTITUTE(Table5[[#This Row],[rxn]],"RXN-","ENZLOAD-"),ENZLOAD[name],ENZLOAD[flux],0)</f>
        <v>0</v>
      </c>
      <c r="L3149" s="1" t="str">
        <f>"'"&amp;Table5[[#This Row],[rxn]]&amp;"'"&amp;CHAR(9)&amp;IF(AND(Table5[[#This Row],[kapp_slack_ub]]&lt;&gt;0,Table5[[#This Row],[kapp_old]]&lt;$F$1),$F$1,Table5[[#This Row],[kapp_old]])</f>
        <v>'RXN-GENERIC_hCATION1_gm_FWD-SPONT'	27141.27779288</v>
      </c>
      <c r="M3149" s="1">
        <f>_xlfn.XLOOKUP(Table5[[#This Row],[rxn]],Table3[name],Table3[flux],$F$1)</f>
        <v>27141.277792879999</v>
      </c>
      <c r="N3149" s="1" t="str">
        <f>IFERROR(Table5[[#This Row],[min flux]]/Table5[[#This Row],[associated enzload]],"")</f>
        <v/>
      </c>
      <c r="O3149" s="1">
        <f>_xlfn.NUMBERVALUE(IF(Table5[[#This Row],[flux/enzload]]="","",ABS($N$1-Table5[[#This Row],[flux/enzload]])))</f>
        <v>0</v>
      </c>
      <c r="P3149" s="1">
        <f>Table5[[#This Row],[kapp_old]]+IFERROR(((Table5[[#This Row],[kapp_slack_ub]]-Table5[[#This Row],[kapp_slack_lb]])/Table5[[#This Row],[associated enzload]]),0)</f>
        <v>27141.277792879999</v>
      </c>
      <c r="Q3149" s="1" t="str">
        <f>"'"&amp;Table5[[#This Row],[rxn]]&amp;"'"&amp;CHAR(9)&amp;Table5[[#This Row],[kapp + (slack_ub - slack_lb)/enzload]]</f>
        <v>'RXN-GENERIC_hCATION1_gm_FWD-SPONT'	27141.27779288</v>
      </c>
      <c r="R3149" s="1">
        <f>_xlfn.XLOOKUP(Table5[[#This Row],[rxn]],Table38[name],Table38[flux],0)</f>
        <v>0</v>
      </c>
      <c r="S3149" s="1">
        <f>_xlfn.XLOOKUP(SUBSTITUTE(Table5[[#This Row],[rxn]],"RXN-","ENZLOAD-"),Table38[name],Table38[flux],0)</f>
        <v>0</v>
      </c>
      <c r="T3149" s="1" t="b">
        <f>AND(Table5[[#This Row],[ENZLOAD flux in kapp-slack.gms]]=0,Table5[[#This Row],[flux in kapp-slack.gms]]&lt;&gt;0,NOT(Table5[[#This Row],[spont or unknown?]]))</f>
        <v>0</v>
      </c>
      <c r="U3149" s="1" t="b">
        <f>OR(_xlfn.TEXTAFTER(Table5[[#This Row],[rxn]],"-",-1)="SPONT",_xlfn.TEXTAFTER(Table5[[#This Row],[rxn]],"-",-1)="UNKNOWN")</f>
        <v>1</v>
      </c>
      <c r="V3149" s="1">
        <f>_xlfn.XLOOKUP(SUBSTITUTE(Table5[[#This Row],[rxn]],"RXN-","ENZLOAD-"),Table4[rxn],Table4[ub],0)</f>
        <v>0</v>
      </c>
      <c r="W3149" s="1" t="b">
        <f>AND(Table5[[#This Row],[FVA ENZLOAD flux UB]]=0,Table5[[#This Row],[ENZ not made when it should be?]])</f>
        <v>0</v>
      </c>
    </row>
    <row r="3150" spans="6:23" hidden="1">
      <c r="F3150" s="1" t="s">
        <v>8117</v>
      </c>
      <c r="G3150" s="1" t="str">
        <f>_xlfn.TEXTBEFORE(Table5[[#This Row],[rxn     kapp_old        kapp_slack_ub   kapp_slack_lb]]," ")</f>
        <v>RXN-GENERIC_hCATION1_l_FWD-SPONT</v>
      </c>
      <c r="H315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15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150" s="1">
        <f>_xlfn.NUMBERVALUE(_xlfn.TEXTAFTER(Table5[[#This Row],[rxn     kapp_old        kapp_slack_ub   kapp_slack_lb]]," ",-1))</f>
        <v>0</v>
      </c>
      <c r="K3150" s="1">
        <f>_xlfn.XLOOKUP(SUBSTITUTE(Table5[[#This Row],[rxn]],"RXN-","ENZLOAD-"),ENZLOAD[name],ENZLOAD[flux],0)</f>
        <v>0</v>
      </c>
      <c r="L3150" s="1" t="str">
        <f>"'"&amp;Table5[[#This Row],[rxn]]&amp;"'"&amp;CHAR(9)&amp;IF(AND(Table5[[#This Row],[kapp_slack_ub]]&lt;&gt;0,Table5[[#This Row],[kapp_old]]&lt;$F$1),$F$1,Table5[[#This Row],[kapp_old]])</f>
        <v>'RXN-GENERIC_hCATION1_l_FWD-SPONT'	27141.27779288</v>
      </c>
      <c r="M3150" s="1">
        <f>_xlfn.XLOOKUP(Table5[[#This Row],[rxn]],Table3[name],Table3[flux],$F$1)</f>
        <v>27141.277792879999</v>
      </c>
      <c r="N3150" s="1" t="str">
        <f>IFERROR(Table5[[#This Row],[min flux]]/Table5[[#This Row],[associated enzload]],"")</f>
        <v/>
      </c>
      <c r="O3150" s="1">
        <f>_xlfn.NUMBERVALUE(IF(Table5[[#This Row],[flux/enzload]]="","",ABS($N$1-Table5[[#This Row],[flux/enzload]])))</f>
        <v>0</v>
      </c>
      <c r="P3150" s="1">
        <f>Table5[[#This Row],[kapp_old]]+IFERROR(((Table5[[#This Row],[kapp_slack_ub]]-Table5[[#This Row],[kapp_slack_lb]])/Table5[[#This Row],[associated enzload]]),0)</f>
        <v>27141.277792879999</v>
      </c>
      <c r="Q3150" s="1" t="str">
        <f>"'"&amp;Table5[[#This Row],[rxn]]&amp;"'"&amp;CHAR(9)&amp;Table5[[#This Row],[kapp + (slack_ub - slack_lb)/enzload]]</f>
        <v>'RXN-GENERIC_hCATION1_l_FWD-SPONT'	27141.27779288</v>
      </c>
      <c r="R3150" s="1">
        <f>_xlfn.XLOOKUP(Table5[[#This Row],[rxn]],Table38[name],Table38[flux],0)</f>
        <v>0</v>
      </c>
      <c r="S3150" s="1">
        <f>_xlfn.XLOOKUP(SUBSTITUTE(Table5[[#This Row],[rxn]],"RXN-","ENZLOAD-"),Table38[name],Table38[flux],0)</f>
        <v>0</v>
      </c>
      <c r="T3150" s="1" t="b">
        <f>AND(Table5[[#This Row],[ENZLOAD flux in kapp-slack.gms]]=0,Table5[[#This Row],[flux in kapp-slack.gms]]&lt;&gt;0,NOT(Table5[[#This Row],[spont or unknown?]]))</f>
        <v>0</v>
      </c>
      <c r="U3150" s="1" t="b">
        <f>OR(_xlfn.TEXTAFTER(Table5[[#This Row],[rxn]],"-",-1)="SPONT",_xlfn.TEXTAFTER(Table5[[#This Row],[rxn]],"-",-1)="UNKNOWN")</f>
        <v>1</v>
      </c>
      <c r="V3150" s="1">
        <f>_xlfn.XLOOKUP(SUBSTITUTE(Table5[[#This Row],[rxn]],"RXN-","ENZLOAD-"),Table4[rxn],Table4[ub],0)</f>
        <v>0</v>
      </c>
      <c r="W3150" s="1" t="b">
        <f>AND(Table5[[#This Row],[FVA ENZLOAD flux UB]]=0,Table5[[#This Row],[ENZ not made when it should be?]])</f>
        <v>0</v>
      </c>
    </row>
    <row r="3151" spans="6:23" hidden="1">
      <c r="F3151" s="1" t="s">
        <v>8118</v>
      </c>
      <c r="G3151" s="1" t="str">
        <f>_xlfn.TEXTBEFORE(Table5[[#This Row],[rxn     kapp_old        kapp_slack_ub   kapp_slack_lb]]," ")</f>
        <v>RXN-GENERIC_hCATION1_m_FWD-SPONT</v>
      </c>
      <c r="H315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15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151" s="1">
        <f>_xlfn.NUMBERVALUE(_xlfn.TEXTAFTER(Table5[[#This Row],[rxn     kapp_old        kapp_slack_ub   kapp_slack_lb]]," ",-1))</f>
        <v>0</v>
      </c>
      <c r="K3151" s="1">
        <f>_xlfn.XLOOKUP(SUBSTITUTE(Table5[[#This Row],[rxn]],"RXN-","ENZLOAD-"),ENZLOAD[name],ENZLOAD[flux],0)</f>
        <v>0</v>
      </c>
      <c r="L3151" s="1" t="str">
        <f>"'"&amp;Table5[[#This Row],[rxn]]&amp;"'"&amp;CHAR(9)&amp;IF(AND(Table5[[#This Row],[kapp_slack_ub]]&lt;&gt;0,Table5[[#This Row],[kapp_old]]&lt;$F$1),$F$1,Table5[[#This Row],[kapp_old]])</f>
        <v>'RXN-GENERIC_hCATION1_m_FWD-SPONT'	27141.27779288</v>
      </c>
      <c r="M3151" s="1">
        <f>_xlfn.XLOOKUP(Table5[[#This Row],[rxn]],Table3[name],Table3[flux],$F$1)</f>
        <v>27141.277792879999</v>
      </c>
      <c r="N3151" s="1" t="str">
        <f>IFERROR(Table5[[#This Row],[min flux]]/Table5[[#This Row],[associated enzload]],"")</f>
        <v/>
      </c>
      <c r="O3151" s="1">
        <f>_xlfn.NUMBERVALUE(IF(Table5[[#This Row],[flux/enzload]]="","",ABS($N$1-Table5[[#This Row],[flux/enzload]])))</f>
        <v>0</v>
      </c>
      <c r="P3151" s="1">
        <f>Table5[[#This Row],[kapp_old]]+IFERROR(((Table5[[#This Row],[kapp_slack_ub]]-Table5[[#This Row],[kapp_slack_lb]])/Table5[[#This Row],[associated enzload]]),0)</f>
        <v>27141.277792879999</v>
      </c>
      <c r="Q3151" s="1" t="str">
        <f>"'"&amp;Table5[[#This Row],[rxn]]&amp;"'"&amp;CHAR(9)&amp;Table5[[#This Row],[kapp + (slack_ub - slack_lb)/enzload]]</f>
        <v>'RXN-GENERIC_hCATION1_m_FWD-SPONT'	27141.27779288</v>
      </c>
      <c r="R3151" s="1">
        <f>_xlfn.XLOOKUP(Table5[[#This Row],[rxn]],Table38[name],Table38[flux],0)</f>
        <v>0</v>
      </c>
      <c r="S3151" s="1">
        <f>_xlfn.XLOOKUP(SUBSTITUTE(Table5[[#This Row],[rxn]],"RXN-","ENZLOAD-"),Table38[name],Table38[flux],0)</f>
        <v>0</v>
      </c>
      <c r="T3151" s="1" t="b">
        <f>AND(Table5[[#This Row],[ENZLOAD flux in kapp-slack.gms]]=0,Table5[[#This Row],[flux in kapp-slack.gms]]&lt;&gt;0,NOT(Table5[[#This Row],[spont or unknown?]]))</f>
        <v>0</v>
      </c>
      <c r="U3151" s="1" t="b">
        <f>OR(_xlfn.TEXTAFTER(Table5[[#This Row],[rxn]],"-",-1)="SPONT",_xlfn.TEXTAFTER(Table5[[#This Row],[rxn]],"-",-1)="UNKNOWN")</f>
        <v>1</v>
      </c>
      <c r="V3151" s="1">
        <f>_xlfn.XLOOKUP(SUBSTITUTE(Table5[[#This Row],[rxn]],"RXN-","ENZLOAD-"),Table4[rxn],Table4[ub],0)</f>
        <v>0</v>
      </c>
      <c r="W3151" s="1" t="b">
        <f>AND(Table5[[#This Row],[FVA ENZLOAD flux UB]]=0,Table5[[#This Row],[ENZ not made when it should be?]])</f>
        <v>0</v>
      </c>
    </row>
    <row r="3152" spans="6:23" hidden="1">
      <c r="F3152" s="1" t="s">
        <v>8119</v>
      </c>
      <c r="G3152" s="1" t="str">
        <f>_xlfn.TEXTBEFORE(Table5[[#This Row],[rxn     kapp_old        kapp_slack_ub   kapp_slack_lb]]," ")</f>
        <v>RXN-GENERIC_hCATION1_mm_FWD-SPONT</v>
      </c>
      <c r="H315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15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152" s="1">
        <f>_xlfn.NUMBERVALUE(_xlfn.TEXTAFTER(Table5[[#This Row],[rxn     kapp_old        kapp_slack_ub   kapp_slack_lb]]," ",-1))</f>
        <v>0</v>
      </c>
      <c r="K3152" s="1">
        <f>_xlfn.XLOOKUP(SUBSTITUTE(Table5[[#This Row],[rxn]],"RXN-","ENZLOAD-"),ENZLOAD[name],ENZLOAD[flux],0)</f>
        <v>0</v>
      </c>
      <c r="L3152" s="1" t="str">
        <f>"'"&amp;Table5[[#This Row],[rxn]]&amp;"'"&amp;CHAR(9)&amp;IF(AND(Table5[[#This Row],[kapp_slack_ub]]&lt;&gt;0,Table5[[#This Row],[kapp_old]]&lt;$F$1),$F$1,Table5[[#This Row],[kapp_old]])</f>
        <v>'RXN-GENERIC_hCATION1_mm_FWD-SPONT'	27141.27779288</v>
      </c>
      <c r="M3152" s="1">
        <f>_xlfn.XLOOKUP(Table5[[#This Row],[rxn]],Table3[name],Table3[flux],$F$1)</f>
        <v>27141.277792879999</v>
      </c>
      <c r="N3152" s="1" t="str">
        <f>IFERROR(Table5[[#This Row],[min flux]]/Table5[[#This Row],[associated enzload]],"")</f>
        <v/>
      </c>
      <c r="O3152" s="1">
        <f>_xlfn.NUMBERVALUE(IF(Table5[[#This Row],[flux/enzload]]="","",ABS($N$1-Table5[[#This Row],[flux/enzload]])))</f>
        <v>0</v>
      </c>
      <c r="P3152" s="1">
        <f>Table5[[#This Row],[kapp_old]]+IFERROR(((Table5[[#This Row],[kapp_slack_ub]]-Table5[[#This Row],[kapp_slack_lb]])/Table5[[#This Row],[associated enzload]]),0)</f>
        <v>27141.277792879999</v>
      </c>
      <c r="Q3152" s="1" t="str">
        <f>"'"&amp;Table5[[#This Row],[rxn]]&amp;"'"&amp;CHAR(9)&amp;Table5[[#This Row],[kapp + (slack_ub - slack_lb)/enzload]]</f>
        <v>'RXN-GENERIC_hCATION1_mm_FWD-SPONT'	27141.27779288</v>
      </c>
      <c r="R3152" s="1">
        <f>_xlfn.XLOOKUP(Table5[[#This Row],[rxn]],Table38[name],Table38[flux],0)</f>
        <v>0</v>
      </c>
      <c r="S3152" s="1">
        <f>_xlfn.XLOOKUP(SUBSTITUTE(Table5[[#This Row],[rxn]],"RXN-","ENZLOAD-"),Table38[name],Table38[flux],0)</f>
        <v>0</v>
      </c>
      <c r="T3152" s="1" t="b">
        <f>AND(Table5[[#This Row],[ENZLOAD flux in kapp-slack.gms]]=0,Table5[[#This Row],[flux in kapp-slack.gms]]&lt;&gt;0,NOT(Table5[[#This Row],[spont or unknown?]]))</f>
        <v>0</v>
      </c>
      <c r="U3152" s="1" t="b">
        <f>OR(_xlfn.TEXTAFTER(Table5[[#This Row],[rxn]],"-",-1)="SPONT",_xlfn.TEXTAFTER(Table5[[#This Row],[rxn]],"-",-1)="UNKNOWN")</f>
        <v>1</v>
      </c>
      <c r="V3152" s="1">
        <f>_xlfn.XLOOKUP(SUBSTITUTE(Table5[[#This Row],[rxn]],"RXN-","ENZLOAD-"),Table4[rxn],Table4[ub],0)</f>
        <v>0</v>
      </c>
      <c r="W3152" s="1" t="b">
        <f>AND(Table5[[#This Row],[FVA ENZLOAD flux UB]]=0,Table5[[#This Row],[ENZ not made when it should be?]])</f>
        <v>0</v>
      </c>
    </row>
    <row r="3153" spans="6:23" hidden="1">
      <c r="F3153" s="1" t="s">
        <v>8120</v>
      </c>
      <c r="G3153" s="1" t="str">
        <f>_xlfn.TEXTBEFORE(Table5[[#This Row],[rxn     kapp_old        kapp_slack_ub   kapp_slack_lb]]," ")</f>
        <v>RXN-GENERIC_hCATION1_n_FWD-SPONT</v>
      </c>
      <c r="H315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15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153" s="1">
        <f>_xlfn.NUMBERVALUE(_xlfn.TEXTAFTER(Table5[[#This Row],[rxn     kapp_old        kapp_slack_ub   kapp_slack_lb]]," ",-1))</f>
        <v>0</v>
      </c>
      <c r="K3153" s="1">
        <f>_xlfn.XLOOKUP(SUBSTITUTE(Table5[[#This Row],[rxn]],"RXN-","ENZLOAD-"),ENZLOAD[name],ENZLOAD[flux],0)</f>
        <v>0</v>
      </c>
      <c r="L3153" s="1" t="str">
        <f>"'"&amp;Table5[[#This Row],[rxn]]&amp;"'"&amp;CHAR(9)&amp;IF(AND(Table5[[#This Row],[kapp_slack_ub]]&lt;&gt;0,Table5[[#This Row],[kapp_old]]&lt;$F$1),$F$1,Table5[[#This Row],[kapp_old]])</f>
        <v>'RXN-GENERIC_hCATION1_n_FWD-SPONT'	27141.27779288</v>
      </c>
      <c r="M3153" s="1">
        <f>_xlfn.XLOOKUP(Table5[[#This Row],[rxn]],Table3[name],Table3[flux],$F$1)</f>
        <v>27141.277792879999</v>
      </c>
      <c r="N3153" s="1" t="str">
        <f>IFERROR(Table5[[#This Row],[min flux]]/Table5[[#This Row],[associated enzload]],"")</f>
        <v/>
      </c>
      <c r="O3153" s="1">
        <f>_xlfn.NUMBERVALUE(IF(Table5[[#This Row],[flux/enzload]]="","",ABS($N$1-Table5[[#This Row],[flux/enzload]])))</f>
        <v>0</v>
      </c>
      <c r="P3153" s="1">
        <f>Table5[[#This Row],[kapp_old]]+IFERROR(((Table5[[#This Row],[kapp_slack_ub]]-Table5[[#This Row],[kapp_slack_lb]])/Table5[[#This Row],[associated enzload]]),0)</f>
        <v>27141.277792879999</v>
      </c>
      <c r="Q3153" s="1" t="str">
        <f>"'"&amp;Table5[[#This Row],[rxn]]&amp;"'"&amp;CHAR(9)&amp;Table5[[#This Row],[kapp + (slack_ub - slack_lb)/enzload]]</f>
        <v>'RXN-GENERIC_hCATION1_n_FWD-SPONT'	27141.27779288</v>
      </c>
      <c r="R3153" s="1">
        <f>_xlfn.XLOOKUP(Table5[[#This Row],[rxn]],Table38[name],Table38[flux],0)</f>
        <v>0</v>
      </c>
      <c r="S3153" s="1">
        <f>_xlfn.XLOOKUP(SUBSTITUTE(Table5[[#This Row],[rxn]],"RXN-","ENZLOAD-"),Table38[name],Table38[flux],0)</f>
        <v>0</v>
      </c>
      <c r="T3153" s="1" t="b">
        <f>AND(Table5[[#This Row],[ENZLOAD flux in kapp-slack.gms]]=0,Table5[[#This Row],[flux in kapp-slack.gms]]&lt;&gt;0,NOT(Table5[[#This Row],[spont or unknown?]]))</f>
        <v>0</v>
      </c>
      <c r="U3153" s="1" t="b">
        <f>OR(_xlfn.TEXTAFTER(Table5[[#This Row],[rxn]],"-",-1)="SPONT",_xlfn.TEXTAFTER(Table5[[#This Row],[rxn]],"-",-1)="UNKNOWN")</f>
        <v>1</v>
      </c>
      <c r="V3153" s="1">
        <f>_xlfn.XLOOKUP(SUBSTITUTE(Table5[[#This Row],[rxn]],"RXN-","ENZLOAD-"),Table4[rxn],Table4[ub],0)</f>
        <v>0</v>
      </c>
      <c r="W3153" s="1" t="b">
        <f>AND(Table5[[#This Row],[FVA ENZLOAD flux UB]]=0,Table5[[#This Row],[ENZ not made when it should be?]])</f>
        <v>0</v>
      </c>
    </row>
    <row r="3154" spans="6:23" hidden="1">
      <c r="F3154" s="1" t="s">
        <v>8121</v>
      </c>
      <c r="G3154" s="1" t="str">
        <f>_xlfn.TEXTBEFORE(Table5[[#This Row],[rxn     kapp_old        kapp_slack_ub   kapp_slack_lb]]," ")</f>
        <v>RXN-GENERIC_hCATION1_r_FWD-SPONT</v>
      </c>
      <c r="H315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15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154" s="1">
        <f>_xlfn.NUMBERVALUE(_xlfn.TEXTAFTER(Table5[[#This Row],[rxn     kapp_old        kapp_slack_ub   kapp_slack_lb]]," ",-1))</f>
        <v>0</v>
      </c>
      <c r="K3154" s="1">
        <f>_xlfn.XLOOKUP(SUBSTITUTE(Table5[[#This Row],[rxn]],"RXN-","ENZLOAD-"),ENZLOAD[name],ENZLOAD[flux],0)</f>
        <v>0</v>
      </c>
      <c r="L3154" s="1" t="str">
        <f>"'"&amp;Table5[[#This Row],[rxn]]&amp;"'"&amp;CHAR(9)&amp;IF(AND(Table5[[#This Row],[kapp_slack_ub]]&lt;&gt;0,Table5[[#This Row],[kapp_old]]&lt;$F$1),$F$1,Table5[[#This Row],[kapp_old]])</f>
        <v>'RXN-GENERIC_hCATION1_r_FWD-SPONT'	27141.27779288</v>
      </c>
      <c r="M3154" s="1">
        <f>_xlfn.XLOOKUP(Table5[[#This Row],[rxn]],Table3[name],Table3[flux],$F$1)</f>
        <v>27141.277792879999</v>
      </c>
      <c r="N3154" s="1" t="str">
        <f>IFERROR(Table5[[#This Row],[min flux]]/Table5[[#This Row],[associated enzload]],"")</f>
        <v/>
      </c>
      <c r="O3154" s="1">
        <f>_xlfn.NUMBERVALUE(IF(Table5[[#This Row],[flux/enzload]]="","",ABS($N$1-Table5[[#This Row],[flux/enzload]])))</f>
        <v>0</v>
      </c>
      <c r="P3154" s="1">
        <f>Table5[[#This Row],[kapp_old]]+IFERROR(((Table5[[#This Row],[kapp_slack_ub]]-Table5[[#This Row],[kapp_slack_lb]])/Table5[[#This Row],[associated enzload]]),0)</f>
        <v>27141.277792879999</v>
      </c>
      <c r="Q3154" s="1" t="str">
        <f>"'"&amp;Table5[[#This Row],[rxn]]&amp;"'"&amp;CHAR(9)&amp;Table5[[#This Row],[kapp + (slack_ub - slack_lb)/enzload]]</f>
        <v>'RXN-GENERIC_hCATION1_r_FWD-SPONT'	27141.27779288</v>
      </c>
      <c r="R3154" s="1">
        <f>_xlfn.XLOOKUP(Table5[[#This Row],[rxn]],Table38[name],Table38[flux],0)</f>
        <v>0</v>
      </c>
      <c r="S3154" s="1">
        <f>_xlfn.XLOOKUP(SUBSTITUTE(Table5[[#This Row],[rxn]],"RXN-","ENZLOAD-"),Table38[name],Table38[flux],0)</f>
        <v>0</v>
      </c>
      <c r="T3154" s="1" t="b">
        <f>AND(Table5[[#This Row],[ENZLOAD flux in kapp-slack.gms]]=0,Table5[[#This Row],[flux in kapp-slack.gms]]&lt;&gt;0,NOT(Table5[[#This Row],[spont or unknown?]]))</f>
        <v>0</v>
      </c>
      <c r="U3154" s="1" t="b">
        <f>OR(_xlfn.TEXTAFTER(Table5[[#This Row],[rxn]],"-",-1)="SPONT",_xlfn.TEXTAFTER(Table5[[#This Row],[rxn]],"-",-1)="UNKNOWN")</f>
        <v>1</v>
      </c>
      <c r="V3154" s="1">
        <f>_xlfn.XLOOKUP(SUBSTITUTE(Table5[[#This Row],[rxn]],"RXN-","ENZLOAD-"),Table4[rxn],Table4[ub],0)</f>
        <v>0</v>
      </c>
      <c r="W3154" s="1" t="b">
        <f>AND(Table5[[#This Row],[FVA ENZLOAD flux UB]]=0,Table5[[#This Row],[ENZ not made when it should be?]])</f>
        <v>0</v>
      </c>
    </row>
    <row r="3155" spans="6:23" hidden="1">
      <c r="F3155" s="1" t="s">
        <v>8122</v>
      </c>
      <c r="G3155" s="1" t="str">
        <f>_xlfn.TEXTBEFORE(Table5[[#This Row],[rxn     kapp_old        kapp_slack_ub   kapp_slack_lb]]," ")</f>
        <v>RXN-GENERIC_hCATION1_rm_FWD-SPONT</v>
      </c>
      <c r="H315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15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155" s="1">
        <f>_xlfn.NUMBERVALUE(_xlfn.TEXTAFTER(Table5[[#This Row],[rxn     kapp_old        kapp_slack_ub   kapp_slack_lb]]," ",-1))</f>
        <v>0</v>
      </c>
      <c r="K3155" s="1">
        <f>_xlfn.XLOOKUP(SUBSTITUTE(Table5[[#This Row],[rxn]],"RXN-","ENZLOAD-"),ENZLOAD[name],ENZLOAD[flux],0)</f>
        <v>0</v>
      </c>
      <c r="L3155" s="1" t="str">
        <f>"'"&amp;Table5[[#This Row],[rxn]]&amp;"'"&amp;CHAR(9)&amp;IF(AND(Table5[[#This Row],[kapp_slack_ub]]&lt;&gt;0,Table5[[#This Row],[kapp_old]]&lt;$F$1),$F$1,Table5[[#This Row],[kapp_old]])</f>
        <v>'RXN-GENERIC_hCATION1_rm_FWD-SPONT'	27141.27779288</v>
      </c>
      <c r="M3155" s="1">
        <f>_xlfn.XLOOKUP(Table5[[#This Row],[rxn]],Table3[name],Table3[flux],$F$1)</f>
        <v>27141.277792879999</v>
      </c>
      <c r="N3155" s="1" t="str">
        <f>IFERROR(Table5[[#This Row],[min flux]]/Table5[[#This Row],[associated enzload]],"")</f>
        <v/>
      </c>
      <c r="O3155" s="1">
        <f>_xlfn.NUMBERVALUE(IF(Table5[[#This Row],[flux/enzload]]="","",ABS($N$1-Table5[[#This Row],[flux/enzload]])))</f>
        <v>0</v>
      </c>
      <c r="P3155" s="1">
        <f>Table5[[#This Row],[kapp_old]]+IFERROR(((Table5[[#This Row],[kapp_slack_ub]]-Table5[[#This Row],[kapp_slack_lb]])/Table5[[#This Row],[associated enzload]]),0)</f>
        <v>27141.277792879999</v>
      </c>
      <c r="Q3155" s="1" t="str">
        <f>"'"&amp;Table5[[#This Row],[rxn]]&amp;"'"&amp;CHAR(9)&amp;Table5[[#This Row],[kapp + (slack_ub - slack_lb)/enzload]]</f>
        <v>'RXN-GENERIC_hCATION1_rm_FWD-SPONT'	27141.27779288</v>
      </c>
      <c r="R3155" s="1">
        <f>_xlfn.XLOOKUP(Table5[[#This Row],[rxn]],Table38[name],Table38[flux],0)</f>
        <v>0</v>
      </c>
      <c r="S3155" s="1">
        <f>_xlfn.XLOOKUP(SUBSTITUTE(Table5[[#This Row],[rxn]],"RXN-","ENZLOAD-"),Table38[name],Table38[flux],0)</f>
        <v>0</v>
      </c>
      <c r="T3155" s="1" t="b">
        <f>AND(Table5[[#This Row],[ENZLOAD flux in kapp-slack.gms]]=0,Table5[[#This Row],[flux in kapp-slack.gms]]&lt;&gt;0,NOT(Table5[[#This Row],[spont or unknown?]]))</f>
        <v>0</v>
      </c>
      <c r="U3155" s="1" t="b">
        <f>OR(_xlfn.TEXTAFTER(Table5[[#This Row],[rxn]],"-",-1)="SPONT",_xlfn.TEXTAFTER(Table5[[#This Row],[rxn]],"-",-1)="UNKNOWN")</f>
        <v>1</v>
      </c>
      <c r="V3155" s="1">
        <f>_xlfn.XLOOKUP(SUBSTITUTE(Table5[[#This Row],[rxn]],"RXN-","ENZLOAD-"),Table4[rxn],Table4[ub],0)</f>
        <v>0</v>
      </c>
      <c r="W3155" s="1" t="b">
        <f>AND(Table5[[#This Row],[FVA ENZLOAD flux UB]]=0,Table5[[#This Row],[ENZ not made when it should be?]])</f>
        <v>0</v>
      </c>
    </row>
    <row r="3156" spans="6:23" hidden="1">
      <c r="F3156" s="1" t="s">
        <v>8123</v>
      </c>
      <c r="G3156" s="1" t="str">
        <f>_xlfn.TEXTBEFORE(Table5[[#This Row],[rxn     kapp_old        kapp_slack_ub   kapp_slack_lb]]," ")</f>
        <v>RXN-GENERIC_hCATION1_v_FWD-SPONT</v>
      </c>
      <c r="H315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15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156" s="1">
        <f>_xlfn.NUMBERVALUE(_xlfn.TEXTAFTER(Table5[[#This Row],[rxn     kapp_old        kapp_slack_ub   kapp_slack_lb]]," ",-1))</f>
        <v>0</v>
      </c>
      <c r="K3156" s="1">
        <f>_xlfn.XLOOKUP(SUBSTITUTE(Table5[[#This Row],[rxn]],"RXN-","ENZLOAD-"),ENZLOAD[name],ENZLOAD[flux],0)</f>
        <v>0</v>
      </c>
      <c r="L3156" s="1" t="str">
        <f>"'"&amp;Table5[[#This Row],[rxn]]&amp;"'"&amp;CHAR(9)&amp;IF(AND(Table5[[#This Row],[kapp_slack_ub]]&lt;&gt;0,Table5[[#This Row],[kapp_old]]&lt;$F$1),$F$1,Table5[[#This Row],[kapp_old]])</f>
        <v>'RXN-GENERIC_hCATION1_v_FWD-SPONT'	27141.27779288</v>
      </c>
      <c r="M3156" s="1">
        <f>_xlfn.XLOOKUP(Table5[[#This Row],[rxn]],Table3[name],Table3[flux],$F$1)</f>
        <v>27141.277792879999</v>
      </c>
      <c r="N3156" s="1" t="str">
        <f>IFERROR(Table5[[#This Row],[min flux]]/Table5[[#This Row],[associated enzload]],"")</f>
        <v/>
      </c>
      <c r="O3156" s="1">
        <f>_xlfn.NUMBERVALUE(IF(Table5[[#This Row],[flux/enzload]]="","",ABS($N$1-Table5[[#This Row],[flux/enzload]])))</f>
        <v>0</v>
      </c>
      <c r="P3156" s="1">
        <f>Table5[[#This Row],[kapp_old]]+IFERROR(((Table5[[#This Row],[kapp_slack_ub]]-Table5[[#This Row],[kapp_slack_lb]])/Table5[[#This Row],[associated enzload]]),0)</f>
        <v>27141.277792879999</v>
      </c>
      <c r="Q3156" s="1" t="str">
        <f>"'"&amp;Table5[[#This Row],[rxn]]&amp;"'"&amp;CHAR(9)&amp;Table5[[#This Row],[kapp + (slack_ub - slack_lb)/enzload]]</f>
        <v>'RXN-GENERIC_hCATION1_v_FWD-SPONT'	27141.27779288</v>
      </c>
      <c r="R3156" s="1">
        <f>_xlfn.XLOOKUP(Table5[[#This Row],[rxn]],Table38[name],Table38[flux],0)</f>
        <v>0</v>
      </c>
      <c r="S3156" s="1">
        <f>_xlfn.XLOOKUP(SUBSTITUTE(Table5[[#This Row],[rxn]],"RXN-","ENZLOAD-"),Table38[name],Table38[flux],0)</f>
        <v>0</v>
      </c>
      <c r="T3156" s="1" t="b">
        <f>AND(Table5[[#This Row],[ENZLOAD flux in kapp-slack.gms]]=0,Table5[[#This Row],[flux in kapp-slack.gms]]&lt;&gt;0,NOT(Table5[[#This Row],[spont or unknown?]]))</f>
        <v>0</v>
      </c>
      <c r="U3156" s="1" t="b">
        <f>OR(_xlfn.TEXTAFTER(Table5[[#This Row],[rxn]],"-",-1)="SPONT",_xlfn.TEXTAFTER(Table5[[#This Row],[rxn]],"-",-1)="UNKNOWN")</f>
        <v>1</v>
      </c>
      <c r="V3156" s="1">
        <f>_xlfn.XLOOKUP(SUBSTITUTE(Table5[[#This Row],[rxn]],"RXN-","ENZLOAD-"),Table4[rxn],Table4[ub],0)</f>
        <v>0</v>
      </c>
      <c r="W3156" s="1" t="b">
        <f>AND(Table5[[#This Row],[FVA ENZLOAD flux UB]]=0,Table5[[#This Row],[ENZ not made when it should be?]])</f>
        <v>0</v>
      </c>
    </row>
    <row r="3157" spans="6:23" hidden="1">
      <c r="F3157" s="1" t="s">
        <v>8124</v>
      </c>
      <c r="G3157" s="1" t="str">
        <f>_xlfn.TEXTBEFORE(Table5[[#This Row],[rxn     kapp_old        kapp_slack_ub   kapp_slack_lb]]," ")</f>
        <v>RXN-GENERIC_hCATION1_vm_FWD-SPONT</v>
      </c>
      <c r="H315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15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157" s="1">
        <f>_xlfn.NUMBERVALUE(_xlfn.TEXTAFTER(Table5[[#This Row],[rxn     kapp_old        kapp_slack_ub   kapp_slack_lb]]," ",-1))</f>
        <v>0</v>
      </c>
      <c r="K3157" s="1">
        <f>_xlfn.XLOOKUP(SUBSTITUTE(Table5[[#This Row],[rxn]],"RXN-","ENZLOAD-"),ENZLOAD[name],ENZLOAD[flux],0)</f>
        <v>0</v>
      </c>
      <c r="L3157" s="1" t="str">
        <f>"'"&amp;Table5[[#This Row],[rxn]]&amp;"'"&amp;CHAR(9)&amp;IF(AND(Table5[[#This Row],[kapp_slack_ub]]&lt;&gt;0,Table5[[#This Row],[kapp_old]]&lt;$F$1),$F$1,Table5[[#This Row],[kapp_old]])</f>
        <v>'RXN-GENERIC_hCATION1_vm_FWD-SPONT'	27141.27779288</v>
      </c>
      <c r="M3157" s="1">
        <f>_xlfn.XLOOKUP(Table5[[#This Row],[rxn]],Table3[name],Table3[flux],$F$1)</f>
        <v>27141.277792879999</v>
      </c>
      <c r="N3157" s="1" t="str">
        <f>IFERROR(Table5[[#This Row],[min flux]]/Table5[[#This Row],[associated enzload]],"")</f>
        <v/>
      </c>
      <c r="O3157" s="1">
        <f>_xlfn.NUMBERVALUE(IF(Table5[[#This Row],[flux/enzload]]="","",ABS($N$1-Table5[[#This Row],[flux/enzload]])))</f>
        <v>0</v>
      </c>
      <c r="P3157" s="1">
        <f>Table5[[#This Row],[kapp_old]]+IFERROR(((Table5[[#This Row],[kapp_slack_ub]]-Table5[[#This Row],[kapp_slack_lb]])/Table5[[#This Row],[associated enzload]]),0)</f>
        <v>27141.277792879999</v>
      </c>
      <c r="Q3157" s="1" t="str">
        <f>"'"&amp;Table5[[#This Row],[rxn]]&amp;"'"&amp;CHAR(9)&amp;Table5[[#This Row],[kapp + (slack_ub - slack_lb)/enzload]]</f>
        <v>'RXN-GENERIC_hCATION1_vm_FWD-SPONT'	27141.27779288</v>
      </c>
      <c r="R3157" s="1">
        <f>_xlfn.XLOOKUP(Table5[[#This Row],[rxn]],Table38[name],Table38[flux],0)</f>
        <v>0</v>
      </c>
      <c r="S3157" s="1">
        <f>_xlfn.XLOOKUP(SUBSTITUTE(Table5[[#This Row],[rxn]],"RXN-","ENZLOAD-"),Table38[name],Table38[flux],0)</f>
        <v>0</v>
      </c>
      <c r="T3157" s="1" t="b">
        <f>AND(Table5[[#This Row],[ENZLOAD flux in kapp-slack.gms]]=0,Table5[[#This Row],[flux in kapp-slack.gms]]&lt;&gt;0,NOT(Table5[[#This Row],[spont or unknown?]]))</f>
        <v>0</v>
      </c>
      <c r="U3157" s="1" t="b">
        <f>OR(_xlfn.TEXTAFTER(Table5[[#This Row],[rxn]],"-",-1)="SPONT",_xlfn.TEXTAFTER(Table5[[#This Row],[rxn]],"-",-1)="UNKNOWN")</f>
        <v>1</v>
      </c>
      <c r="V3157" s="1">
        <f>_xlfn.XLOOKUP(SUBSTITUTE(Table5[[#This Row],[rxn]],"RXN-","ENZLOAD-"),Table4[rxn],Table4[ub],0)</f>
        <v>0</v>
      </c>
      <c r="W3157" s="1" t="b">
        <f>AND(Table5[[#This Row],[FVA ENZLOAD flux UB]]=0,Table5[[#This Row],[ENZ not made when it should be?]])</f>
        <v>0</v>
      </c>
    </row>
    <row r="3158" spans="6:23" hidden="1">
      <c r="F3158" s="1" t="s">
        <v>8125</v>
      </c>
      <c r="G3158" s="1" t="str">
        <f>_xlfn.TEXTBEFORE(Table5[[#This Row],[rxn     kapp_old        kapp_slack_ub   kapp_slack_lb]]," ")</f>
        <v>RXN-GENERIC_hCATION1_x_FWD-SPONT</v>
      </c>
      <c r="H315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15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158" s="1">
        <f>_xlfn.NUMBERVALUE(_xlfn.TEXTAFTER(Table5[[#This Row],[rxn     kapp_old        kapp_slack_ub   kapp_slack_lb]]," ",-1))</f>
        <v>0</v>
      </c>
      <c r="K3158" s="1">
        <f>_xlfn.XLOOKUP(SUBSTITUTE(Table5[[#This Row],[rxn]],"RXN-","ENZLOAD-"),ENZLOAD[name],ENZLOAD[flux],0)</f>
        <v>0</v>
      </c>
      <c r="L3158" s="1" t="str">
        <f>"'"&amp;Table5[[#This Row],[rxn]]&amp;"'"&amp;CHAR(9)&amp;IF(AND(Table5[[#This Row],[kapp_slack_ub]]&lt;&gt;0,Table5[[#This Row],[kapp_old]]&lt;$F$1),$F$1,Table5[[#This Row],[kapp_old]])</f>
        <v>'RXN-GENERIC_hCATION1_x_FWD-SPONT'	27141.27779288</v>
      </c>
      <c r="M3158" s="1">
        <f>_xlfn.XLOOKUP(Table5[[#This Row],[rxn]],Table3[name],Table3[flux],$F$1)</f>
        <v>27141.277792879999</v>
      </c>
      <c r="N3158" s="1" t="str">
        <f>IFERROR(Table5[[#This Row],[min flux]]/Table5[[#This Row],[associated enzload]],"")</f>
        <v/>
      </c>
      <c r="O3158" s="1">
        <f>_xlfn.NUMBERVALUE(IF(Table5[[#This Row],[flux/enzload]]="","",ABS($N$1-Table5[[#This Row],[flux/enzload]])))</f>
        <v>0</v>
      </c>
      <c r="P3158" s="1">
        <f>Table5[[#This Row],[kapp_old]]+IFERROR(((Table5[[#This Row],[kapp_slack_ub]]-Table5[[#This Row],[kapp_slack_lb]])/Table5[[#This Row],[associated enzload]]),0)</f>
        <v>27141.277792879999</v>
      </c>
      <c r="Q3158" s="1" t="str">
        <f>"'"&amp;Table5[[#This Row],[rxn]]&amp;"'"&amp;CHAR(9)&amp;Table5[[#This Row],[kapp + (slack_ub - slack_lb)/enzload]]</f>
        <v>'RXN-GENERIC_hCATION1_x_FWD-SPONT'	27141.27779288</v>
      </c>
      <c r="R3158" s="1">
        <f>_xlfn.XLOOKUP(Table5[[#This Row],[rxn]],Table38[name],Table38[flux],0)</f>
        <v>0</v>
      </c>
      <c r="S3158" s="1">
        <f>_xlfn.XLOOKUP(SUBSTITUTE(Table5[[#This Row],[rxn]],"RXN-","ENZLOAD-"),Table38[name],Table38[flux],0)</f>
        <v>0</v>
      </c>
      <c r="T3158" s="1" t="b">
        <f>AND(Table5[[#This Row],[ENZLOAD flux in kapp-slack.gms]]=0,Table5[[#This Row],[flux in kapp-slack.gms]]&lt;&gt;0,NOT(Table5[[#This Row],[spont or unknown?]]))</f>
        <v>0</v>
      </c>
      <c r="U3158" s="1" t="b">
        <f>OR(_xlfn.TEXTAFTER(Table5[[#This Row],[rxn]],"-",-1)="SPONT",_xlfn.TEXTAFTER(Table5[[#This Row],[rxn]],"-",-1)="UNKNOWN")</f>
        <v>1</v>
      </c>
      <c r="V3158" s="1">
        <f>_xlfn.XLOOKUP(SUBSTITUTE(Table5[[#This Row],[rxn]],"RXN-","ENZLOAD-"),Table4[rxn],Table4[ub],0)</f>
        <v>0</v>
      </c>
      <c r="W3158" s="1" t="b">
        <f>AND(Table5[[#This Row],[FVA ENZLOAD flux UB]]=0,Table5[[#This Row],[ENZ not made when it should be?]])</f>
        <v>0</v>
      </c>
    </row>
    <row r="3159" spans="6:23" hidden="1">
      <c r="F3159" s="1" t="s">
        <v>8126</v>
      </c>
      <c r="G3159" s="1" t="str">
        <f>_xlfn.TEXTBEFORE(Table5[[#This Row],[rxn     kapp_old        kapp_slack_ub   kapp_slack_lb]]," ")</f>
        <v>RXN-GENERIC_hemeAheme_c_FWD-SPONT</v>
      </c>
      <c r="H315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15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159" s="1">
        <f>_xlfn.NUMBERVALUE(_xlfn.TEXTAFTER(Table5[[#This Row],[rxn     kapp_old        kapp_slack_ub   kapp_slack_lb]]," ",-1))</f>
        <v>0</v>
      </c>
      <c r="K3159" s="1">
        <f>_xlfn.XLOOKUP(SUBSTITUTE(Table5[[#This Row],[rxn]],"RXN-","ENZLOAD-"),ENZLOAD[name],ENZLOAD[flux],0)</f>
        <v>0</v>
      </c>
      <c r="L3159" s="1" t="str">
        <f>"'"&amp;Table5[[#This Row],[rxn]]&amp;"'"&amp;CHAR(9)&amp;IF(AND(Table5[[#This Row],[kapp_slack_ub]]&lt;&gt;0,Table5[[#This Row],[kapp_old]]&lt;$F$1),$F$1,Table5[[#This Row],[kapp_old]])</f>
        <v>'RXN-GENERIC_hemeAheme_c_FWD-SPONT'	27141.27779288</v>
      </c>
      <c r="M3159" s="1">
        <f>_xlfn.XLOOKUP(Table5[[#This Row],[rxn]],Table3[name],Table3[flux],$F$1)</f>
        <v>27141.277792879999</v>
      </c>
      <c r="N3159" s="1" t="str">
        <f>IFERROR(Table5[[#This Row],[min flux]]/Table5[[#This Row],[associated enzload]],"")</f>
        <v/>
      </c>
      <c r="O3159" s="1">
        <f>_xlfn.NUMBERVALUE(IF(Table5[[#This Row],[flux/enzload]]="","",ABS($N$1-Table5[[#This Row],[flux/enzload]])))</f>
        <v>0</v>
      </c>
      <c r="P3159" s="1">
        <f>Table5[[#This Row],[kapp_old]]+IFERROR(((Table5[[#This Row],[kapp_slack_ub]]-Table5[[#This Row],[kapp_slack_lb]])/Table5[[#This Row],[associated enzload]]),0)</f>
        <v>27141.277792879999</v>
      </c>
      <c r="Q3159" s="1" t="str">
        <f>"'"&amp;Table5[[#This Row],[rxn]]&amp;"'"&amp;CHAR(9)&amp;Table5[[#This Row],[kapp + (slack_ub - slack_lb)/enzload]]</f>
        <v>'RXN-GENERIC_hemeAheme_c_FWD-SPONT'	27141.27779288</v>
      </c>
      <c r="R3159" s="1">
        <f>_xlfn.XLOOKUP(Table5[[#This Row],[rxn]],Table38[name],Table38[flux],0)</f>
        <v>0</v>
      </c>
      <c r="S3159" s="1">
        <f>_xlfn.XLOOKUP(SUBSTITUTE(Table5[[#This Row],[rxn]],"RXN-","ENZLOAD-"),Table38[name],Table38[flux],0)</f>
        <v>0</v>
      </c>
      <c r="T3159" s="1" t="b">
        <f>AND(Table5[[#This Row],[ENZLOAD flux in kapp-slack.gms]]=0,Table5[[#This Row],[flux in kapp-slack.gms]]&lt;&gt;0,NOT(Table5[[#This Row],[spont or unknown?]]))</f>
        <v>0</v>
      </c>
      <c r="U3159" s="1" t="b">
        <f>OR(_xlfn.TEXTAFTER(Table5[[#This Row],[rxn]],"-",-1)="SPONT",_xlfn.TEXTAFTER(Table5[[#This Row],[rxn]],"-",-1)="UNKNOWN")</f>
        <v>1</v>
      </c>
      <c r="V3159" s="1">
        <f>_xlfn.XLOOKUP(SUBSTITUTE(Table5[[#This Row],[rxn]],"RXN-","ENZLOAD-"),Table4[rxn],Table4[ub],0)</f>
        <v>0</v>
      </c>
      <c r="W3159" s="1" t="b">
        <f>AND(Table5[[#This Row],[FVA ENZLOAD flux UB]]=0,Table5[[#This Row],[ENZ not made when it should be?]])</f>
        <v>0</v>
      </c>
    </row>
    <row r="3160" spans="6:23" hidden="1">
      <c r="F3160" s="1" t="s">
        <v>8127</v>
      </c>
      <c r="G3160" s="1" t="str">
        <f>_xlfn.TEXTBEFORE(Table5[[#This Row],[rxn     kapp_old        kapp_slack_ub   kapp_slack_lb]]," ")</f>
        <v>RXN-GENERIC_hemeAheme_m_FWD-SPONT</v>
      </c>
      <c r="H316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16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160" s="1">
        <f>_xlfn.NUMBERVALUE(_xlfn.TEXTAFTER(Table5[[#This Row],[rxn     kapp_old        kapp_slack_ub   kapp_slack_lb]]," ",-1))</f>
        <v>0</v>
      </c>
      <c r="K3160" s="1">
        <f>_xlfn.XLOOKUP(SUBSTITUTE(Table5[[#This Row],[rxn]],"RXN-","ENZLOAD-"),ENZLOAD[name],ENZLOAD[flux],0)</f>
        <v>0</v>
      </c>
      <c r="L3160" s="1" t="str">
        <f>"'"&amp;Table5[[#This Row],[rxn]]&amp;"'"&amp;CHAR(9)&amp;IF(AND(Table5[[#This Row],[kapp_slack_ub]]&lt;&gt;0,Table5[[#This Row],[kapp_old]]&lt;$F$1),$F$1,Table5[[#This Row],[kapp_old]])</f>
        <v>'RXN-GENERIC_hemeAheme_m_FWD-SPONT'	27141.27779288</v>
      </c>
      <c r="M3160" s="1">
        <f>_xlfn.XLOOKUP(Table5[[#This Row],[rxn]],Table3[name],Table3[flux],$F$1)</f>
        <v>27141.277792879999</v>
      </c>
      <c r="N3160" s="1" t="str">
        <f>IFERROR(Table5[[#This Row],[min flux]]/Table5[[#This Row],[associated enzload]],"")</f>
        <v/>
      </c>
      <c r="O3160" s="1">
        <f>_xlfn.NUMBERVALUE(IF(Table5[[#This Row],[flux/enzload]]="","",ABS($N$1-Table5[[#This Row],[flux/enzload]])))</f>
        <v>0</v>
      </c>
      <c r="P3160" s="1">
        <f>Table5[[#This Row],[kapp_old]]+IFERROR(((Table5[[#This Row],[kapp_slack_ub]]-Table5[[#This Row],[kapp_slack_lb]])/Table5[[#This Row],[associated enzload]]),0)</f>
        <v>27141.277792879999</v>
      </c>
      <c r="Q3160" s="1" t="str">
        <f>"'"&amp;Table5[[#This Row],[rxn]]&amp;"'"&amp;CHAR(9)&amp;Table5[[#This Row],[kapp + (slack_ub - slack_lb)/enzload]]</f>
        <v>'RXN-GENERIC_hemeAheme_m_FWD-SPONT'	27141.27779288</v>
      </c>
      <c r="R3160" s="1">
        <f>_xlfn.XLOOKUP(Table5[[#This Row],[rxn]],Table38[name],Table38[flux],0)</f>
        <v>0</v>
      </c>
      <c r="S3160" s="1">
        <f>_xlfn.XLOOKUP(SUBSTITUTE(Table5[[#This Row],[rxn]],"RXN-","ENZLOAD-"),Table38[name],Table38[flux],0)</f>
        <v>0</v>
      </c>
      <c r="T3160" s="1" t="b">
        <f>AND(Table5[[#This Row],[ENZLOAD flux in kapp-slack.gms]]=0,Table5[[#This Row],[flux in kapp-slack.gms]]&lt;&gt;0,NOT(Table5[[#This Row],[spont or unknown?]]))</f>
        <v>0</v>
      </c>
      <c r="U3160" s="1" t="b">
        <f>OR(_xlfn.TEXTAFTER(Table5[[#This Row],[rxn]],"-",-1)="SPONT",_xlfn.TEXTAFTER(Table5[[#This Row],[rxn]],"-",-1)="UNKNOWN")</f>
        <v>1</v>
      </c>
      <c r="V3160" s="1">
        <f>_xlfn.XLOOKUP(SUBSTITUTE(Table5[[#This Row],[rxn]],"RXN-","ENZLOAD-"),Table4[rxn],Table4[ub],0)</f>
        <v>0</v>
      </c>
      <c r="W3160" s="1" t="b">
        <f>AND(Table5[[#This Row],[FVA ENZLOAD flux UB]]=0,Table5[[#This Row],[ENZ not made when it should be?]])</f>
        <v>0</v>
      </c>
    </row>
    <row r="3161" spans="6:23" hidden="1">
      <c r="F3161" s="1" t="s">
        <v>8128</v>
      </c>
      <c r="G3161" s="1" t="str">
        <f>_xlfn.TEXTBEFORE(Table5[[#This Row],[rxn     kapp_old        kapp_slack_ub   kapp_slack_lb]]," ")</f>
        <v>RXN-GENERIC_hemeOheme_m_FWD-SPONT</v>
      </c>
      <c r="H316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16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161" s="1">
        <f>_xlfn.NUMBERVALUE(_xlfn.TEXTAFTER(Table5[[#This Row],[rxn     kapp_old        kapp_slack_ub   kapp_slack_lb]]," ",-1))</f>
        <v>0</v>
      </c>
      <c r="K3161" s="1">
        <f>_xlfn.XLOOKUP(SUBSTITUTE(Table5[[#This Row],[rxn]],"RXN-","ENZLOAD-"),ENZLOAD[name],ENZLOAD[flux],0)</f>
        <v>0</v>
      </c>
      <c r="L3161" s="1" t="str">
        <f>"'"&amp;Table5[[#This Row],[rxn]]&amp;"'"&amp;CHAR(9)&amp;IF(AND(Table5[[#This Row],[kapp_slack_ub]]&lt;&gt;0,Table5[[#This Row],[kapp_old]]&lt;$F$1),$F$1,Table5[[#This Row],[kapp_old]])</f>
        <v>'RXN-GENERIC_hemeOheme_m_FWD-SPONT'	27141.27779288</v>
      </c>
      <c r="M3161" s="1">
        <f>_xlfn.XLOOKUP(Table5[[#This Row],[rxn]],Table3[name],Table3[flux],$F$1)</f>
        <v>27141.277792879999</v>
      </c>
      <c r="N3161" s="1" t="str">
        <f>IFERROR(Table5[[#This Row],[min flux]]/Table5[[#This Row],[associated enzload]],"")</f>
        <v/>
      </c>
      <c r="O3161" s="1">
        <f>_xlfn.NUMBERVALUE(IF(Table5[[#This Row],[flux/enzload]]="","",ABS($N$1-Table5[[#This Row],[flux/enzload]])))</f>
        <v>0</v>
      </c>
      <c r="P3161" s="1">
        <f>Table5[[#This Row],[kapp_old]]+IFERROR(((Table5[[#This Row],[kapp_slack_ub]]-Table5[[#This Row],[kapp_slack_lb]])/Table5[[#This Row],[associated enzload]]),0)</f>
        <v>27141.277792879999</v>
      </c>
      <c r="Q3161" s="1" t="str">
        <f>"'"&amp;Table5[[#This Row],[rxn]]&amp;"'"&amp;CHAR(9)&amp;Table5[[#This Row],[kapp + (slack_ub - slack_lb)/enzload]]</f>
        <v>'RXN-GENERIC_hemeOheme_m_FWD-SPONT'	27141.27779288</v>
      </c>
      <c r="R3161" s="1">
        <f>_xlfn.XLOOKUP(Table5[[#This Row],[rxn]],Table38[name],Table38[flux],0)</f>
        <v>0</v>
      </c>
      <c r="S3161" s="1">
        <f>_xlfn.XLOOKUP(SUBSTITUTE(Table5[[#This Row],[rxn]],"RXN-","ENZLOAD-"),Table38[name],Table38[flux],0)</f>
        <v>0</v>
      </c>
      <c r="T3161" s="1" t="b">
        <f>AND(Table5[[#This Row],[ENZLOAD flux in kapp-slack.gms]]=0,Table5[[#This Row],[flux in kapp-slack.gms]]&lt;&gt;0,NOT(Table5[[#This Row],[spont or unknown?]]))</f>
        <v>0</v>
      </c>
      <c r="U3161" s="1" t="b">
        <f>OR(_xlfn.TEXTAFTER(Table5[[#This Row],[rxn]],"-",-1)="SPONT",_xlfn.TEXTAFTER(Table5[[#This Row],[rxn]],"-",-1)="UNKNOWN")</f>
        <v>1</v>
      </c>
      <c r="V3161" s="1">
        <f>_xlfn.XLOOKUP(SUBSTITUTE(Table5[[#This Row],[rxn]],"RXN-","ENZLOAD-"),Table4[rxn],Table4[ub],0)</f>
        <v>0</v>
      </c>
      <c r="W3161" s="1" t="b">
        <f>AND(Table5[[#This Row],[FVA ENZLOAD flux UB]]=0,Table5[[#This Row],[ENZ not made when it should be?]])</f>
        <v>0</v>
      </c>
    </row>
    <row r="3162" spans="6:23" hidden="1">
      <c r="F3162" s="1" t="s">
        <v>8129</v>
      </c>
      <c r="G3162" s="1" t="str">
        <f>_xlfn.TEXTBEFORE(Table5[[#This Row],[rxn     kapp_old        kapp_slack_ub   kapp_slack_lb]]," ")</f>
        <v>RXN-GENERIC_kCATION1_c_FWD-SPONT</v>
      </c>
      <c r="H316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16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162" s="1">
        <f>_xlfn.NUMBERVALUE(_xlfn.TEXTAFTER(Table5[[#This Row],[rxn     kapp_old        kapp_slack_ub   kapp_slack_lb]]," ",-1))</f>
        <v>0</v>
      </c>
      <c r="K3162" s="1">
        <f>_xlfn.XLOOKUP(SUBSTITUTE(Table5[[#This Row],[rxn]],"RXN-","ENZLOAD-"),ENZLOAD[name],ENZLOAD[flux],0)</f>
        <v>0</v>
      </c>
      <c r="L3162" s="1" t="str">
        <f>"'"&amp;Table5[[#This Row],[rxn]]&amp;"'"&amp;CHAR(9)&amp;IF(AND(Table5[[#This Row],[kapp_slack_ub]]&lt;&gt;0,Table5[[#This Row],[kapp_old]]&lt;$F$1),$F$1,Table5[[#This Row],[kapp_old]])</f>
        <v>'RXN-GENERIC_kCATION1_c_FWD-SPONT'	27141.27779288</v>
      </c>
      <c r="M3162" s="1">
        <f>_xlfn.XLOOKUP(Table5[[#This Row],[rxn]],Table3[name],Table3[flux],$F$1)</f>
        <v>27141.277792879999</v>
      </c>
      <c r="N3162" s="1" t="str">
        <f>IFERROR(Table5[[#This Row],[min flux]]/Table5[[#This Row],[associated enzload]],"")</f>
        <v/>
      </c>
      <c r="O3162" s="1">
        <f>_xlfn.NUMBERVALUE(IF(Table5[[#This Row],[flux/enzload]]="","",ABS($N$1-Table5[[#This Row],[flux/enzload]])))</f>
        <v>0</v>
      </c>
      <c r="P3162" s="1">
        <f>Table5[[#This Row],[kapp_old]]+IFERROR(((Table5[[#This Row],[kapp_slack_ub]]-Table5[[#This Row],[kapp_slack_lb]])/Table5[[#This Row],[associated enzload]]),0)</f>
        <v>27141.277792879999</v>
      </c>
      <c r="Q3162" s="1" t="str">
        <f>"'"&amp;Table5[[#This Row],[rxn]]&amp;"'"&amp;CHAR(9)&amp;Table5[[#This Row],[kapp + (slack_ub - slack_lb)/enzload]]</f>
        <v>'RXN-GENERIC_kCATION1_c_FWD-SPONT'	27141.27779288</v>
      </c>
      <c r="R3162" s="1">
        <f>_xlfn.XLOOKUP(Table5[[#This Row],[rxn]],Table38[name],Table38[flux],0)</f>
        <v>0</v>
      </c>
      <c r="S3162" s="1">
        <f>_xlfn.XLOOKUP(SUBSTITUTE(Table5[[#This Row],[rxn]],"RXN-","ENZLOAD-"),Table38[name],Table38[flux],0)</f>
        <v>0</v>
      </c>
      <c r="T3162" s="1" t="b">
        <f>AND(Table5[[#This Row],[ENZLOAD flux in kapp-slack.gms]]=0,Table5[[#This Row],[flux in kapp-slack.gms]]&lt;&gt;0,NOT(Table5[[#This Row],[spont or unknown?]]))</f>
        <v>0</v>
      </c>
      <c r="U3162" s="1" t="b">
        <f>OR(_xlfn.TEXTAFTER(Table5[[#This Row],[rxn]],"-",-1)="SPONT",_xlfn.TEXTAFTER(Table5[[#This Row],[rxn]],"-",-1)="UNKNOWN")</f>
        <v>1</v>
      </c>
      <c r="V3162" s="1">
        <f>_xlfn.XLOOKUP(SUBSTITUTE(Table5[[#This Row],[rxn]],"RXN-","ENZLOAD-"),Table4[rxn],Table4[ub],0)</f>
        <v>0</v>
      </c>
      <c r="W3162" s="1" t="b">
        <f>AND(Table5[[#This Row],[FVA ENZLOAD flux UB]]=0,Table5[[#This Row],[ENZ not made when it should be?]])</f>
        <v>0</v>
      </c>
    </row>
    <row r="3163" spans="6:23" hidden="1">
      <c r="F3163" s="1" t="s">
        <v>8130</v>
      </c>
      <c r="G3163" s="1" t="str">
        <f>_xlfn.TEXTBEFORE(Table5[[#This Row],[rxn     kapp_old        kapp_slack_ub   kapp_slack_lb]]," ")</f>
        <v>RXN-GENERIC_kCATION1_e_FWD-SPONT</v>
      </c>
      <c r="H316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16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163" s="1">
        <f>_xlfn.NUMBERVALUE(_xlfn.TEXTAFTER(Table5[[#This Row],[rxn     kapp_old        kapp_slack_ub   kapp_slack_lb]]," ",-1))</f>
        <v>0</v>
      </c>
      <c r="K3163" s="1">
        <f>_xlfn.XLOOKUP(SUBSTITUTE(Table5[[#This Row],[rxn]],"RXN-","ENZLOAD-"),ENZLOAD[name],ENZLOAD[flux],0)</f>
        <v>0</v>
      </c>
      <c r="L3163" s="1" t="str">
        <f>"'"&amp;Table5[[#This Row],[rxn]]&amp;"'"&amp;CHAR(9)&amp;IF(AND(Table5[[#This Row],[kapp_slack_ub]]&lt;&gt;0,Table5[[#This Row],[kapp_old]]&lt;$F$1),$F$1,Table5[[#This Row],[kapp_old]])</f>
        <v>'RXN-GENERIC_kCATION1_e_FWD-SPONT'	27141.27779288</v>
      </c>
      <c r="M3163" s="1">
        <f>_xlfn.XLOOKUP(Table5[[#This Row],[rxn]],Table3[name],Table3[flux],$F$1)</f>
        <v>27141.277792879999</v>
      </c>
      <c r="N3163" s="1" t="str">
        <f>IFERROR(Table5[[#This Row],[min flux]]/Table5[[#This Row],[associated enzload]],"")</f>
        <v/>
      </c>
      <c r="O3163" s="1">
        <f>_xlfn.NUMBERVALUE(IF(Table5[[#This Row],[flux/enzload]]="","",ABS($N$1-Table5[[#This Row],[flux/enzload]])))</f>
        <v>0</v>
      </c>
      <c r="P3163" s="1">
        <f>Table5[[#This Row],[kapp_old]]+IFERROR(((Table5[[#This Row],[kapp_slack_ub]]-Table5[[#This Row],[kapp_slack_lb]])/Table5[[#This Row],[associated enzload]]),0)</f>
        <v>27141.277792879999</v>
      </c>
      <c r="Q3163" s="1" t="str">
        <f>"'"&amp;Table5[[#This Row],[rxn]]&amp;"'"&amp;CHAR(9)&amp;Table5[[#This Row],[kapp + (slack_ub - slack_lb)/enzload]]</f>
        <v>'RXN-GENERIC_kCATION1_e_FWD-SPONT'	27141.27779288</v>
      </c>
      <c r="R3163" s="1">
        <f>_xlfn.XLOOKUP(Table5[[#This Row],[rxn]],Table38[name],Table38[flux],0)</f>
        <v>0</v>
      </c>
      <c r="S3163" s="1">
        <f>_xlfn.XLOOKUP(SUBSTITUTE(Table5[[#This Row],[rxn]],"RXN-","ENZLOAD-"),Table38[name],Table38[flux],0)</f>
        <v>0</v>
      </c>
      <c r="T3163" s="1" t="b">
        <f>AND(Table5[[#This Row],[ENZLOAD flux in kapp-slack.gms]]=0,Table5[[#This Row],[flux in kapp-slack.gms]]&lt;&gt;0,NOT(Table5[[#This Row],[spont or unknown?]]))</f>
        <v>0</v>
      </c>
      <c r="U3163" s="1" t="b">
        <f>OR(_xlfn.TEXTAFTER(Table5[[#This Row],[rxn]],"-",-1)="SPONT",_xlfn.TEXTAFTER(Table5[[#This Row],[rxn]],"-",-1)="UNKNOWN")</f>
        <v>1</v>
      </c>
      <c r="V3163" s="1">
        <f>_xlfn.XLOOKUP(SUBSTITUTE(Table5[[#This Row],[rxn]],"RXN-","ENZLOAD-"),Table4[rxn],Table4[ub],0)</f>
        <v>0</v>
      </c>
      <c r="W3163" s="1" t="b">
        <f>AND(Table5[[#This Row],[FVA ENZLOAD flux UB]]=0,Table5[[#This Row],[ENZ not made when it should be?]])</f>
        <v>0</v>
      </c>
    </row>
    <row r="3164" spans="6:23" hidden="1">
      <c r="F3164" s="1" t="s">
        <v>8131</v>
      </c>
      <c r="G3164" s="1" t="str">
        <f>_xlfn.TEXTBEFORE(Table5[[#This Row],[rxn     kapp_old        kapp_slack_ub   kapp_slack_lb]]," ")</f>
        <v>RXN-GENERIC_kCATION1_m_FWD-SPONT</v>
      </c>
      <c r="H316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16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164" s="1">
        <f>_xlfn.NUMBERVALUE(_xlfn.TEXTAFTER(Table5[[#This Row],[rxn     kapp_old        kapp_slack_ub   kapp_slack_lb]]," ",-1))</f>
        <v>0</v>
      </c>
      <c r="K3164" s="1">
        <f>_xlfn.XLOOKUP(SUBSTITUTE(Table5[[#This Row],[rxn]],"RXN-","ENZLOAD-"),ENZLOAD[name],ENZLOAD[flux],0)</f>
        <v>0</v>
      </c>
      <c r="L3164" s="1" t="str">
        <f>"'"&amp;Table5[[#This Row],[rxn]]&amp;"'"&amp;CHAR(9)&amp;IF(AND(Table5[[#This Row],[kapp_slack_ub]]&lt;&gt;0,Table5[[#This Row],[kapp_old]]&lt;$F$1),$F$1,Table5[[#This Row],[kapp_old]])</f>
        <v>'RXN-GENERIC_kCATION1_m_FWD-SPONT'	27141.27779288</v>
      </c>
      <c r="M3164" s="1">
        <f>_xlfn.XLOOKUP(Table5[[#This Row],[rxn]],Table3[name],Table3[flux],$F$1)</f>
        <v>27141.277792879999</v>
      </c>
      <c r="N3164" s="1" t="str">
        <f>IFERROR(Table5[[#This Row],[min flux]]/Table5[[#This Row],[associated enzload]],"")</f>
        <v/>
      </c>
      <c r="O3164" s="1">
        <f>_xlfn.NUMBERVALUE(IF(Table5[[#This Row],[flux/enzload]]="","",ABS($N$1-Table5[[#This Row],[flux/enzload]])))</f>
        <v>0</v>
      </c>
      <c r="P3164" s="1">
        <f>Table5[[#This Row],[kapp_old]]+IFERROR(((Table5[[#This Row],[kapp_slack_ub]]-Table5[[#This Row],[kapp_slack_lb]])/Table5[[#This Row],[associated enzload]]),0)</f>
        <v>27141.277792879999</v>
      </c>
      <c r="Q3164" s="1" t="str">
        <f>"'"&amp;Table5[[#This Row],[rxn]]&amp;"'"&amp;CHAR(9)&amp;Table5[[#This Row],[kapp + (slack_ub - slack_lb)/enzload]]</f>
        <v>'RXN-GENERIC_kCATION1_m_FWD-SPONT'	27141.27779288</v>
      </c>
      <c r="R3164" s="1">
        <f>_xlfn.XLOOKUP(Table5[[#This Row],[rxn]],Table38[name],Table38[flux],0)</f>
        <v>0</v>
      </c>
      <c r="S3164" s="1">
        <f>_xlfn.XLOOKUP(SUBSTITUTE(Table5[[#This Row],[rxn]],"RXN-","ENZLOAD-"),Table38[name],Table38[flux],0)</f>
        <v>0</v>
      </c>
      <c r="T3164" s="1" t="b">
        <f>AND(Table5[[#This Row],[ENZLOAD flux in kapp-slack.gms]]=0,Table5[[#This Row],[flux in kapp-slack.gms]]&lt;&gt;0,NOT(Table5[[#This Row],[spont or unknown?]]))</f>
        <v>0</v>
      </c>
      <c r="U3164" s="1" t="b">
        <f>OR(_xlfn.TEXTAFTER(Table5[[#This Row],[rxn]],"-",-1)="SPONT",_xlfn.TEXTAFTER(Table5[[#This Row],[rxn]],"-",-1)="UNKNOWN")</f>
        <v>1</v>
      </c>
      <c r="V3164" s="1">
        <f>_xlfn.XLOOKUP(SUBSTITUTE(Table5[[#This Row],[rxn]],"RXN-","ENZLOAD-"),Table4[rxn],Table4[ub],0)</f>
        <v>0</v>
      </c>
      <c r="W3164" s="1" t="b">
        <f>AND(Table5[[#This Row],[FVA ENZLOAD flux UB]]=0,Table5[[#This Row],[ENZ not made when it should be?]])</f>
        <v>0</v>
      </c>
    </row>
    <row r="3165" spans="6:23" hidden="1">
      <c r="F3165" s="1" t="s">
        <v>8132</v>
      </c>
      <c r="G3165" s="1" t="str">
        <f>_xlfn.TEXTBEFORE(Table5[[#This Row],[rxn     kapp_old        kapp_slack_ub   kapp_slack_lb]]," ")</f>
        <v>RXN-GENERIC_mg2metal2_c_FWD-SPONT</v>
      </c>
      <c r="H316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16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165" s="1">
        <f>_xlfn.NUMBERVALUE(_xlfn.TEXTAFTER(Table5[[#This Row],[rxn     kapp_old        kapp_slack_ub   kapp_slack_lb]]," ",-1))</f>
        <v>0</v>
      </c>
      <c r="K3165" s="1">
        <f>_xlfn.XLOOKUP(SUBSTITUTE(Table5[[#This Row],[rxn]],"RXN-","ENZLOAD-"),ENZLOAD[name],ENZLOAD[flux],0)</f>
        <v>0</v>
      </c>
      <c r="L3165" s="1" t="str">
        <f>"'"&amp;Table5[[#This Row],[rxn]]&amp;"'"&amp;CHAR(9)&amp;IF(AND(Table5[[#This Row],[kapp_slack_ub]]&lt;&gt;0,Table5[[#This Row],[kapp_old]]&lt;$F$1),$F$1,Table5[[#This Row],[kapp_old]])</f>
        <v>'RXN-GENERIC_mg2metal2_c_FWD-SPONT'	27141.27779288</v>
      </c>
      <c r="M3165" s="1">
        <f>_xlfn.XLOOKUP(Table5[[#This Row],[rxn]],Table3[name],Table3[flux],$F$1)</f>
        <v>27141.277792879999</v>
      </c>
      <c r="N3165" s="1" t="str">
        <f>IFERROR(Table5[[#This Row],[min flux]]/Table5[[#This Row],[associated enzload]],"")</f>
        <v/>
      </c>
      <c r="O3165" s="1">
        <f>_xlfn.NUMBERVALUE(IF(Table5[[#This Row],[flux/enzload]]="","",ABS($N$1-Table5[[#This Row],[flux/enzload]])))</f>
        <v>0</v>
      </c>
      <c r="P3165" s="1">
        <f>Table5[[#This Row],[kapp_old]]+IFERROR(((Table5[[#This Row],[kapp_slack_ub]]-Table5[[#This Row],[kapp_slack_lb]])/Table5[[#This Row],[associated enzload]]),0)</f>
        <v>27141.277792879999</v>
      </c>
      <c r="Q3165" s="1" t="str">
        <f>"'"&amp;Table5[[#This Row],[rxn]]&amp;"'"&amp;CHAR(9)&amp;Table5[[#This Row],[kapp + (slack_ub - slack_lb)/enzload]]</f>
        <v>'RXN-GENERIC_mg2metal2_c_FWD-SPONT'	27141.27779288</v>
      </c>
      <c r="R3165" s="1">
        <f>_xlfn.XLOOKUP(Table5[[#This Row],[rxn]],Table38[name],Table38[flux],0)</f>
        <v>0</v>
      </c>
      <c r="S3165" s="1">
        <f>_xlfn.XLOOKUP(SUBSTITUTE(Table5[[#This Row],[rxn]],"RXN-","ENZLOAD-"),Table38[name],Table38[flux],0)</f>
        <v>0</v>
      </c>
      <c r="T3165" s="1" t="b">
        <f>AND(Table5[[#This Row],[ENZLOAD flux in kapp-slack.gms]]=0,Table5[[#This Row],[flux in kapp-slack.gms]]&lt;&gt;0,NOT(Table5[[#This Row],[spont or unknown?]]))</f>
        <v>0</v>
      </c>
      <c r="U3165" s="1" t="b">
        <f>OR(_xlfn.TEXTAFTER(Table5[[#This Row],[rxn]],"-",-1)="SPONT",_xlfn.TEXTAFTER(Table5[[#This Row],[rxn]],"-",-1)="UNKNOWN")</f>
        <v>1</v>
      </c>
      <c r="V3165" s="1">
        <f>_xlfn.XLOOKUP(SUBSTITUTE(Table5[[#This Row],[rxn]],"RXN-","ENZLOAD-"),Table4[rxn],Table4[ub],0)</f>
        <v>0</v>
      </c>
      <c r="W3165" s="1" t="b">
        <f>AND(Table5[[#This Row],[FVA ENZLOAD flux UB]]=0,Table5[[#This Row],[ENZ not made when it should be?]])</f>
        <v>0</v>
      </c>
    </row>
    <row r="3166" spans="6:23" hidden="1">
      <c r="F3166" s="1" t="s">
        <v>8133</v>
      </c>
      <c r="G3166" s="1" t="str">
        <f>_xlfn.TEXTBEFORE(Table5[[#This Row],[rxn     kapp_old        kapp_slack_ub   kapp_slack_lb]]," ")</f>
        <v>RXN-GENERIC_mg2metal2_e_FWD-SPONT</v>
      </c>
      <c r="H316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16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166" s="1">
        <f>_xlfn.NUMBERVALUE(_xlfn.TEXTAFTER(Table5[[#This Row],[rxn     kapp_old        kapp_slack_ub   kapp_slack_lb]]," ",-1))</f>
        <v>0</v>
      </c>
      <c r="K3166" s="1">
        <f>_xlfn.XLOOKUP(SUBSTITUTE(Table5[[#This Row],[rxn]],"RXN-","ENZLOAD-"),ENZLOAD[name],ENZLOAD[flux],0)</f>
        <v>0</v>
      </c>
      <c r="L3166" s="1" t="str">
        <f>"'"&amp;Table5[[#This Row],[rxn]]&amp;"'"&amp;CHAR(9)&amp;IF(AND(Table5[[#This Row],[kapp_slack_ub]]&lt;&gt;0,Table5[[#This Row],[kapp_old]]&lt;$F$1),$F$1,Table5[[#This Row],[kapp_old]])</f>
        <v>'RXN-GENERIC_mg2metal2_e_FWD-SPONT'	27141.27779288</v>
      </c>
      <c r="M3166" s="1">
        <f>_xlfn.XLOOKUP(Table5[[#This Row],[rxn]],Table3[name],Table3[flux],$F$1)</f>
        <v>27141.277792879999</v>
      </c>
      <c r="N3166" s="1" t="str">
        <f>IFERROR(Table5[[#This Row],[min flux]]/Table5[[#This Row],[associated enzload]],"")</f>
        <v/>
      </c>
      <c r="O3166" s="1">
        <f>_xlfn.NUMBERVALUE(IF(Table5[[#This Row],[flux/enzload]]="","",ABS($N$1-Table5[[#This Row],[flux/enzload]])))</f>
        <v>0</v>
      </c>
      <c r="P3166" s="1">
        <f>Table5[[#This Row],[kapp_old]]+IFERROR(((Table5[[#This Row],[kapp_slack_ub]]-Table5[[#This Row],[kapp_slack_lb]])/Table5[[#This Row],[associated enzload]]),0)</f>
        <v>27141.277792879999</v>
      </c>
      <c r="Q3166" s="1" t="str">
        <f>"'"&amp;Table5[[#This Row],[rxn]]&amp;"'"&amp;CHAR(9)&amp;Table5[[#This Row],[kapp + (slack_ub - slack_lb)/enzload]]</f>
        <v>'RXN-GENERIC_mg2metal2_e_FWD-SPONT'	27141.27779288</v>
      </c>
      <c r="R3166" s="1">
        <f>_xlfn.XLOOKUP(Table5[[#This Row],[rxn]],Table38[name],Table38[flux],0)</f>
        <v>0</v>
      </c>
      <c r="S3166" s="1">
        <f>_xlfn.XLOOKUP(SUBSTITUTE(Table5[[#This Row],[rxn]],"RXN-","ENZLOAD-"),Table38[name],Table38[flux],0)</f>
        <v>0</v>
      </c>
      <c r="T3166" s="1" t="b">
        <f>AND(Table5[[#This Row],[ENZLOAD flux in kapp-slack.gms]]=0,Table5[[#This Row],[flux in kapp-slack.gms]]&lt;&gt;0,NOT(Table5[[#This Row],[spont or unknown?]]))</f>
        <v>0</v>
      </c>
      <c r="U3166" s="1" t="b">
        <f>OR(_xlfn.TEXTAFTER(Table5[[#This Row],[rxn]],"-",-1)="SPONT",_xlfn.TEXTAFTER(Table5[[#This Row],[rxn]],"-",-1)="UNKNOWN")</f>
        <v>1</v>
      </c>
      <c r="V3166" s="1">
        <f>_xlfn.XLOOKUP(SUBSTITUTE(Table5[[#This Row],[rxn]],"RXN-","ENZLOAD-"),Table4[rxn],Table4[ub],0)</f>
        <v>0</v>
      </c>
      <c r="W3166" s="1" t="b">
        <f>AND(Table5[[#This Row],[FVA ENZLOAD flux UB]]=0,Table5[[#This Row],[ENZ not made when it should be?]])</f>
        <v>0</v>
      </c>
    </row>
    <row r="3167" spans="6:23" hidden="1">
      <c r="F3167" s="1" t="s">
        <v>8134</v>
      </c>
      <c r="G3167" s="1" t="str">
        <f>_xlfn.TEXTBEFORE(Table5[[#This Row],[rxn     kapp_old        kapp_slack_ub   kapp_slack_lb]]," ")</f>
        <v>RXN-GENERIC_mg2mg2ormn2_c_FWD-SPONT</v>
      </c>
      <c r="H316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16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167" s="1">
        <f>_xlfn.NUMBERVALUE(_xlfn.TEXTAFTER(Table5[[#This Row],[rxn     kapp_old        kapp_slack_ub   kapp_slack_lb]]," ",-1))</f>
        <v>0</v>
      </c>
      <c r="K3167" s="1">
        <f>_xlfn.XLOOKUP(SUBSTITUTE(Table5[[#This Row],[rxn]],"RXN-","ENZLOAD-"),ENZLOAD[name],ENZLOAD[flux],0)</f>
        <v>0</v>
      </c>
      <c r="L3167" s="1" t="str">
        <f>"'"&amp;Table5[[#This Row],[rxn]]&amp;"'"&amp;CHAR(9)&amp;IF(AND(Table5[[#This Row],[kapp_slack_ub]]&lt;&gt;0,Table5[[#This Row],[kapp_old]]&lt;$F$1),$F$1,Table5[[#This Row],[kapp_old]])</f>
        <v>'RXN-GENERIC_mg2mg2ormn2_c_FWD-SPONT'	27141.27779288</v>
      </c>
      <c r="M3167" s="1">
        <f>_xlfn.XLOOKUP(Table5[[#This Row],[rxn]],Table3[name],Table3[flux],$F$1)</f>
        <v>1.8119852695000001E-8</v>
      </c>
      <c r="N3167" s="1" t="str">
        <f>IFERROR(Table5[[#This Row],[min flux]]/Table5[[#This Row],[associated enzload]],"")</f>
        <v/>
      </c>
      <c r="O3167" s="1">
        <f>_xlfn.NUMBERVALUE(IF(Table5[[#This Row],[flux/enzload]]="","",ABS($N$1-Table5[[#This Row],[flux/enzload]])))</f>
        <v>0</v>
      </c>
      <c r="P3167" s="1">
        <f>Table5[[#This Row],[kapp_old]]+IFERROR(((Table5[[#This Row],[kapp_slack_ub]]-Table5[[#This Row],[kapp_slack_lb]])/Table5[[#This Row],[associated enzload]]),0)</f>
        <v>27141.277792879999</v>
      </c>
      <c r="Q3167" s="1" t="str">
        <f>"'"&amp;Table5[[#This Row],[rxn]]&amp;"'"&amp;CHAR(9)&amp;Table5[[#This Row],[kapp + (slack_ub - slack_lb)/enzload]]</f>
        <v>'RXN-GENERIC_mg2mg2ormn2_c_FWD-SPONT'	27141.27779288</v>
      </c>
      <c r="R3167" s="1">
        <f>_xlfn.XLOOKUP(Table5[[#This Row],[rxn]],Table38[name],Table38[flux],0)</f>
        <v>0</v>
      </c>
      <c r="S3167" s="1">
        <f>_xlfn.XLOOKUP(SUBSTITUTE(Table5[[#This Row],[rxn]],"RXN-","ENZLOAD-"),Table38[name],Table38[flux],0)</f>
        <v>0</v>
      </c>
      <c r="T3167" s="1" t="b">
        <f>AND(Table5[[#This Row],[ENZLOAD flux in kapp-slack.gms]]=0,Table5[[#This Row],[flux in kapp-slack.gms]]&lt;&gt;0,NOT(Table5[[#This Row],[spont or unknown?]]))</f>
        <v>0</v>
      </c>
      <c r="U3167" s="1" t="b">
        <f>OR(_xlfn.TEXTAFTER(Table5[[#This Row],[rxn]],"-",-1)="SPONT",_xlfn.TEXTAFTER(Table5[[#This Row],[rxn]],"-",-1)="UNKNOWN")</f>
        <v>1</v>
      </c>
      <c r="V3167" s="1">
        <f>_xlfn.XLOOKUP(SUBSTITUTE(Table5[[#This Row],[rxn]],"RXN-","ENZLOAD-"),Table4[rxn],Table4[ub],0)</f>
        <v>0</v>
      </c>
      <c r="W3167" s="1" t="b">
        <f>AND(Table5[[#This Row],[FVA ENZLOAD flux UB]]=0,Table5[[#This Row],[ENZ not made when it should be?]])</f>
        <v>0</v>
      </c>
    </row>
    <row r="3168" spans="6:23" hidden="1">
      <c r="F3168" s="1" t="s">
        <v>8135</v>
      </c>
      <c r="G3168" s="1" t="str">
        <f>_xlfn.TEXTBEFORE(Table5[[#This Row],[rxn     kapp_old        kapp_slack_ub   kapp_slack_lb]]," ")</f>
        <v>RXN-GENERIC_mg2mg2ormn2_e_FWD-SPONT</v>
      </c>
      <c r="H316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16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168" s="1">
        <f>_xlfn.NUMBERVALUE(_xlfn.TEXTAFTER(Table5[[#This Row],[rxn     kapp_old        kapp_slack_ub   kapp_slack_lb]]," ",-1))</f>
        <v>0</v>
      </c>
      <c r="K3168" s="1">
        <f>_xlfn.XLOOKUP(SUBSTITUTE(Table5[[#This Row],[rxn]],"RXN-","ENZLOAD-"),ENZLOAD[name],ENZLOAD[flux],0)</f>
        <v>0</v>
      </c>
      <c r="L3168" s="1" t="str">
        <f>"'"&amp;Table5[[#This Row],[rxn]]&amp;"'"&amp;CHAR(9)&amp;IF(AND(Table5[[#This Row],[kapp_slack_ub]]&lt;&gt;0,Table5[[#This Row],[kapp_old]]&lt;$F$1),$F$1,Table5[[#This Row],[kapp_old]])</f>
        <v>'RXN-GENERIC_mg2mg2ormn2_e_FWD-SPONT'	27141.27779288</v>
      </c>
      <c r="M3168" s="1">
        <f>_xlfn.XLOOKUP(Table5[[#This Row],[rxn]],Table3[name],Table3[flux],$F$1)</f>
        <v>27141.277792879999</v>
      </c>
      <c r="N3168" s="1" t="str">
        <f>IFERROR(Table5[[#This Row],[min flux]]/Table5[[#This Row],[associated enzload]],"")</f>
        <v/>
      </c>
      <c r="O3168" s="1">
        <f>_xlfn.NUMBERVALUE(IF(Table5[[#This Row],[flux/enzload]]="","",ABS($N$1-Table5[[#This Row],[flux/enzload]])))</f>
        <v>0</v>
      </c>
      <c r="P3168" s="1">
        <f>Table5[[#This Row],[kapp_old]]+IFERROR(((Table5[[#This Row],[kapp_slack_ub]]-Table5[[#This Row],[kapp_slack_lb]])/Table5[[#This Row],[associated enzload]]),0)</f>
        <v>27141.277792879999</v>
      </c>
      <c r="Q3168" s="1" t="str">
        <f>"'"&amp;Table5[[#This Row],[rxn]]&amp;"'"&amp;CHAR(9)&amp;Table5[[#This Row],[kapp + (slack_ub - slack_lb)/enzload]]</f>
        <v>'RXN-GENERIC_mg2mg2ormn2_e_FWD-SPONT'	27141.27779288</v>
      </c>
      <c r="R3168" s="1">
        <f>_xlfn.XLOOKUP(Table5[[#This Row],[rxn]],Table38[name],Table38[flux],0)</f>
        <v>0</v>
      </c>
      <c r="S3168" s="1">
        <f>_xlfn.XLOOKUP(SUBSTITUTE(Table5[[#This Row],[rxn]],"RXN-","ENZLOAD-"),Table38[name],Table38[flux],0)</f>
        <v>0</v>
      </c>
      <c r="T3168" s="1" t="b">
        <f>AND(Table5[[#This Row],[ENZLOAD flux in kapp-slack.gms]]=0,Table5[[#This Row],[flux in kapp-slack.gms]]&lt;&gt;0,NOT(Table5[[#This Row],[spont or unknown?]]))</f>
        <v>0</v>
      </c>
      <c r="U3168" s="1" t="b">
        <f>OR(_xlfn.TEXTAFTER(Table5[[#This Row],[rxn]],"-",-1)="SPONT",_xlfn.TEXTAFTER(Table5[[#This Row],[rxn]],"-",-1)="UNKNOWN")</f>
        <v>1</v>
      </c>
      <c r="V3168" s="1">
        <f>_xlfn.XLOOKUP(SUBSTITUTE(Table5[[#This Row],[rxn]],"RXN-","ENZLOAD-"),Table4[rxn],Table4[ub],0)</f>
        <v>0</v>
      </c>
      <c r="W3168" s="1" t="b">
        <f>AND(Table5[[#This Row],[FVA ENZLOAD flux UB]]=0,Table5[[#This Row],[ENZ not made when it should be?]])</f>
        <v>0</v>
      </c>
    </row>
    <row r="3169" spans="6:23" hidden="1">
      <c r="F3169" s="1" t="s">
        <v>8136</v>
      </c>
      <c r="G3169" s="1" t="str">
        <f>_xlfn.TEXTBEFORE(Table5[[#This Row],[rxn     kapp_old        kapp_slack_ub   kapp_slack_lb]]," ")</f>
        <v>RXN-GENERIC_mn2metal2_c_FWD-SPONT</v>
      </c>
      <c r="H316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16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169" s="1">
        <f>_xlfn.NUMBERVALUE(_xlfn.TEXTAFTER(Table5[[#This Row],[rxn     kapp_old        kapp_slack_ub   kapp_slack_lb]]," ",-1))</f>
        <v>0</v>
      </c>
      <c r="K3169" s="1">
        <f>_xlfn.XLOOKUP(SUBSTITUTE(Table5[[#This Row],[rxn]],"RXN-","ENZLOAD-"),ENZLOAD[name],ENZLOAD[flux],0)</f>
        <v>0</v>
      </c>
      <c r="L3169" s="1" t="str">
        <f>"'"&amp;Table5[[#This Row],[rxn]]&amp;"'"&amp;CHAR(9)&amp;IF(AND(Table5[[#This Row],[kapp_slack_ub]]&lt;&gt;0,Table5[[#This Row],[kapp_old]]&lt;$F$1),$F$1,Table5[[#This Row],[kapp_old]])</f>
        <v>'RXN-GENERIC_mn2metal2_c_FWD-SPONT'	27141.27779288</v>
      </c>
      <c r="M3169" s="1">
        <f>_xlfn.XLOOKUP(Table5[[#This Row],[rxn]],Table3[name],Table3[flux],$F$1)</f>
        <v>27141.277792879999</v>
      </c>
      <c r="N3169" s="1" t="str">
        <f>IFERROR(Table5[[#This Row],[min flux]]/Table5[[#This Row],[associated enzload]],"")</f>
        <v/>
      </c>
      <c r="O3169" s="1">
        <f>_xlfn.NUMBERVALUE(IF(Table5[[#This Row],[flux/enzload]]="","",ABS($N$1-Table5[[#This Row],[flux/enzload]])))</f>
        <v>0</v>
      </c>
      <c r="P3169" s="1">
        <f>Table5[[#This Row],[kapp_old]]+IFERROR(((Table5[[#This Row],[kapp_slack_ub]]-Table5[[#This Row],[kapp_slack_lb]])/Table5[[#This Row],[associated enzload]]),0)</f>
        <v>27141.277792879999</v>
      </c>
      <c r="Q3169" s="1" t="str">
        <f>"'"&amp;Table5[[#This Row],[rxn]]&amp;"'"&amp;CHAR(9)&amp;Table5[[#This Row],[kapp + (slack_ub - slack_lb)/enzload]]</f>
        <v>'RXN-GENERIC_mn2metal2_c_FWD-SPONT'	27141.27779288</v>
      </c>
      <c r="R3169" s="1">
        <f>_xlfn.XLOOKUP(Table5[[#This Row],[rxn]],Table38[name],Table38[flux],0)</f>
        <v>0</v>
      </c>
      <c r="S3169" s="1">
        <f>_xlfn.XLOOKUP(SUBSTITUTE(Table5[[#This Row],[rxn]],"RXN-","ENZLOAD-"),Table38[name],Table38[flux],0)</f>
        <v>0</v>
      </c>
      <c r="T3169" s="1" t="b">
        <f>AND(Table5[[#This Row],[ENZLOAD flux in kapp-slack.gms]]=0,Table5[[#This Row],[flux in kapp-slack.gms]]&lt;&gt;0,NOT(Table5[[#This Row],[spont or unknown?]]))</f>
        <v>0</v>
      </c>
      <c r="U3169" s="1" t="b">
        <f>OR(_xlfn.TEXTAFTER(Table5[[#This Row],[rxn]],"-",-1)="SPONT",_xlfn.TEXTAFTER(Table5[[#This Row],[rxn]],"-",-1)="UNKNOWN")</f>
        <v>1</v>
      </c>
      <c r="V3169" s="1">
        <f>_xlfn.XLOOKUP(SUBSTITUTE(Table5[[#This Row],[rxn]],"RXN-","ENZLOAD-"),Table4[rxn],Table4[ub],0)</f>
        <v>0</v>
      </c>
      <c r="W3169" s="1" t="b">
        <f>AND(Table5[[#This Row],[FVA ENZLOAD flux UB]]=0,Table5[[#This Row],[ENZ not made when it should be?]])</f>
        <v>0</v>
      </c>
    </row>
    <row r="3170" spans="6:23" hidden="1">
      <c r="F3170" s="1" t="s">
        <v>8137</v>
      </c>
      <c r="G3170" s="1" t="str">
        <f>_xlfn.TEXTBEFORE(Table5[[#This Row],[rxn     kapp_old        kapp_slack_ub   kapp_slack_lb]]," ")</f>
        <v>RXN-GENERIC_mn2metal2_e_FWD-SPONT</v>
      </c>
      <c r="H317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17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170" s="1">
        <f>_xlfn.NUMBERVALUE(_xlfn.TEXTAFTER(Table5[[#This Row],[rxn     kapp_old        kapp_slack_ub   kapp_slack_lb]]," ",-1))</f>
        <v>0</v>
      </c>
      <c r="K3170" s="1">
        <f>_xlfn.XLOOKUP(SUBSTITUTE(Table5[[#This Row],[rxn]],"RXN-","ENZLOAD-"),ENZLOAD[name],ENZLOAD[flux],0)</f>
        <v>0</v>
      </c>
      <c r="L3170" s="1" t="str">
        <f>"'"&amp;Table5[[#This Row],[rxn]]&amp;"'"&amp;CHAR(9)&amp;IF(AND(Table5[[#This Row],[kapp_slack_ub]]&lt;&gt;0,Table5[[#This Row],[kapp_old]]&lt;$F$1),$F$1,Table5[[#This Row],[kapp_old]])</f>
        <v>'RXN-GENERIC_mn2metal2_e_FWD-SPONT'	27141.27779288</v>
      </c>
      <c r="M3170" s="1">
        <f>_xlfn.XLOOKUP(Table5[[#This Row],[rxn]],Table3[name],Table3[flux],$F$1)</f>
        <v>27141.277792879999</v>
      </c>
      <c r="N3170" s="1" t="str">
        <f>IFERROR(Table5[[#This Row],[min flux]]/Table5[[#This Row],[associated enzload]],"")</f>
        <v/>
      </c>
      <c r="O3170" s="1">
        <f>_xlfn.NUMBERVALUE(IF(Table5[[#This Row],[flux/enzload]]="","",ABS($N$1-Table5[[#This Row],[flux/enzload]])))</f>
        <v>0</v>
      </c>
      <c r="P3170" s="1">
        <f>Table5[[#This Row],[kapp_old]]+IFERROR(((Table5[[#This Row],[kapp_slack_ub]]-Table5[[#This Row],[kapp_slack_lb]])/Table5[[#This Row],[associated enzload]]),0)</f>
        <v>27141.277792879999</v>
      </c>
      <c r="Q3170" s="1" t="str">
        <f>"'"&amp;Table5[[#This Row],[rxn]]&amp;"'"&amp;CHAR(9)&amp;Table5[[#This Row],[kapp + (slack_ub - slack_lb)/enzload]]</f>
        <v>'RXN-GENERIC_mn2metal2_e_FWD-SPONT'	27141.27779288</v>
      </c>
      <c r="R3170" s="1">
        <f>_xlfn.XLOOKUP(Table5[[#This Row],[rxn]],Table38[name],Table38[flux],0)</f>
        <v>0</v>
      </c>
      <c r="S3170" s="1">
        <f>_xlfn.XLOOKUP(SUBSTITUTE(Table5[[#This Row],[rxn]],"RXN-","ENZLOAD-"),Table38[name],Table38[flux],0)</f>
        <v>0</v>
      </c>
      <c r="T3170" s="1" t="b">
        <f>AND(Table5[[#This Row],[ENZLOAD flux in kapp-slack.gms]]=0,Table5[[#This Row],[flux in kapp-slack.gms]]&lt;&gt;0,NOT(Table5[[#This Row],[spont or unknown?]]))</f>
        <v>0</v>
      </c>
      <c r="U3170" s="1" t="b">
        <f>OR(_xlfn.TEXTAFTER(Table5[[#This Row],[rxn]],"-",-1)="SPONT",_xlfn.TEXTAFTER(Table5[[#This Row],[rxn]],"-",-1)="UNKNOWN")</f>
        <v>1</v>
      </c>
      <c r="V3170" s="1">
        <f>_xlfn.XLOOKUP(SUBSTITUTE(Table5[[#This Row],[rxn]],"RXN-","ENZLOAD-"),Table4[rxn],Table4[ub],0)</f>
        <v>0</v>
      </c>
      <c r="W3170" s="1" t="b">
        <f>AND(Table5[[#This Row],[FVA ENZLOAD flux UB]]=0,Table5[[#This Row],[ENZ not made when it should be?]])</f>
        <v>0</v>
      </c>
    </row>
    <row r="3171" spans="6:23" hidden="1">
      <c r="F3171" s="1" t="s">
        <v>8138</v>
      </c>
      <c r="G3171" s="1" t="str">
        <f>_xlfn.TEXTBEFORE(Table5[[#This Row],[rxn     kapp_old        kapp_slack_ub   kapp_slack_lb]]," ")</f>
        <v>RXN-GENERIC_mn2mg2ormn2_c_FWD-SPONT</v>
      </c>
      <c r="H317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17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171" s="1">
        <f>_xlfn.NUMBERVALUE(_xlfn.TEXTAFTER(Table5[[#This Row],[rxn     kapp_old        kapp_slack_ub   kapp_slack_lb]]," ",-1))</f>
        <v>0</v>
      </c>
      <c r="K3171" s="1">
        <f>_xlfn.XLOOKUP(SUBSTITUTE(Table5[[#This Row],[rxn]],"RXN-","ENZLOAD-"),ENZLOAD[name],ENZLOAD[flux],0)</f>
        <v>0</v>
      </c>
      <c r="L3171" s="1" t="str">
        <f>"'"&amp;Table5[[#This Row],[rxn]]&amp;"'"&amp;CHAR(9)&amp;IF(AND(Table5[[#This Row],[kapp_slack_ub]]&lt;&gt;0,Table5[[#This Row],[kapp_old]]&lt;$F$1),$F$1,Table5[[#This Row],[kapp_old]])</f>
        <v>'RXN-GENERIC_mn2mg2ormn2_c_FWD-SPONT'	27141.27779288</v>
      </c>
      <c r="M3171" s="1">
        <f>_xlfn.XLOOKUP(Table5[[#This Row],[rxn]],Table3[name],Table3[flux],$F$1)</f>
        <v>27141.277792879999</v>
      </c>
      <c r="N3171" s="1" t="str">
        <f>IFERROR(Table5[[#This Row],[min flux]]/Table5[[#This Row],[associated enzload]],"")</f>
        <v/>
      </c>
      <c r="O3171" s="1">
        <f>_xlfn.NUMBERVALUE(IF(Table5[[#This Row],[flux/enzload]]="","",ABS($N$1-Table5[[#This Row],[flux/enzload]])))</f>
        <v>0</v>
      </c>
      <c r="P3171" s="1">
        <f>Table5[[#This Row],[kapp_old]]+IFERROR(((Table5[[#This Row],[kapp_slack_ub]]-Table5[[#This Row],[kapp_slack_lb]])/Table5[[#This Row],[associated enzload]]),0)</f>
        <v>27141.277792879999</v>
      </c>
      <c r="Q3171" s="1" t="str">
        <f>"'"&amp;Table5[[#This Row],[rxn]]&amp;"'"&amp;CHAR(9)&amp;Table5[[#This Row],[kapp + (slack_ub - slack_lb)/enzload]]</f>
        <v>'RXN-GENERIC_mn2mg2ormn2_c_FWD-SPONT'	27141.27779288</v>
      </c>
      <c r="R3171" s="1">
        <f>_xlfn.XLOOKUP(Table5[[#This Row],[rxn]],Table38[name],Table38[flux],0)</f>
        <v>0</v>
      </c>
      <c r="S3171" s="1">
        <f>_xlfn.XLOOKUP(SUBSTITUTE(Table5[[#This Row],[rxn]],"RXN-","ENZLOAD-"),Table38[name],Table38[flux],0)</f>
        <v>0</v>
      </c>
      <c r="T3171" s="1" t="b">
        <f>AND(Table5[[#This Row],[ENZLOAD flux in kapp-slack.gms]]=0,Table5[[#This Row],[flux in kapp-slack.gms]]&lt;&gt;0,NOT(Table5[[#This Row],[spont or unknown?]]))</f>
        <v>0</v>
      </c>
      <c r="U3171" s="1" t="b">
        <f>OR(_xlfn.TEXTAFTER(Table5[[#This Row],[rxn]],"-",-1)="SPONT",_xlfn.TEXTAFTER(Table5[[#This Row],[rxn]],"-",-1)="UNKNOWN")</f>
        <v>1</v>
      </c>
      <c r="V3171" s="1">
        <f>_xlfn.XLOOKUP(SUBSTITUTE(Table5[[#This Row],[rxn]],"RXN-","ENZLOAD-"),Table4[rxn],Table4[ub],0)</f>
        <v>0</v>
      </c>
      <c r="W3171" s="1" t="b">
        <f>AND(Table5[[#This Row],[FVA ENZLOAD flux UB]]=0,Table5[[#This Row],[ENZ not made when it should be?]])</f>
        <v>0</v>
      </c>
    </row>
    <row r="3172" spans="6:23" hidden="1">
      <c r="F3172" s="1" t="s">
        <v>8139</v>
      </c>
      <c r="G3172" s="1" t="str">
        <f>_xlfn.TEXTBEFORE(Table5[[#This Row],[rxn     kapp_old        kapp_slack_ub   kapp_slack_lb]]," ")</f>
        <v>RXN-GENERIC_mn2mg2ormn2_e_FWD-SPONT</v>
      </c>
      <c r="H317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17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172" s="1">
        <f>_xlfn.NUMBERVALUE(_xlfn.TEXTAFTER(Table5[[#This Row],[rxn     kapp_old        kapp_slack_ub   kapp_slack_lb]]," ",-1))</f>
        <v>0</v>
      </c>
      <c r="K3172" s="1">
        <f>_xlfn.XLOOKUP(SUBSTITUTE(Table5[[#This Row],[rxn]],"RXN-","ENZLOAD-"),ENZLOAD[name],ENZLOAD[flux],0)</f>
        <v>0</v>
      </c>
      <c r="L3172" s="1" t="str">
        <f>"'"&amp;Table5[[#This Row],[rxn]]&amp;"'"&amp;CHAR(9)&amp;IF(AND(Table5[[#This Row],[kapp_slack_ub]]&lt;&gt;0,Table5[[#This Row],[kapp_old]]&lt;$F$1),$F$1,Table5[[#This Row],[kapp_old]])</f>
        <v>'RXN-GENERIC_mn2mg2ormn2_e_FWD-SPONT'	27141.27779288</v>
      </c>
      <c r="M3172" s="1">
        <f>_xlfn.XLOOKUP(Table5[[#This Row],[rxn]],Table3[name],Table3[flux],$F$1)</f>
        <v>27141.277792879999</v>
      </c>
      <c r="N3172" s="1" t="str">
        <f>IFERROR(Table5[[#This Row],[min flux]]/Table5[[#This Row],[associated enzload]],"")</f>
        <v/>
      </c>
      <c r="O3172" s="1">
        <f>_xlfn.NUMBERVALUE(IF(Table5[[#This Row],[flux/enzload]]="","",ABS($N$1-Table5[[#This Row],[flux/enzload]])))</f>
        <v>0</v>
      </c>
      <c r="P3172" s="1">
        <f>Table5[[#This Row],[kapp_old]]+IFERROR(((Table5[[#This Row],[kapp_slack_ub]]-Table5[[#This Row],[kapp_slack_lb]])/Table5[[#This Row],[associated enzload]]),0)</f>
        <v>27141.277792879999</v>
      </c>
      <c r="Q3172" s="1" t="str">
        <f>"'"&amp;Table5[[#This Row],[rxn]]&amp;"'"&amp;CHAR(9)&amp;Table5[[#This Row],[kapp + (slack_ub - slack_lb)/enzload]]</f>
        <v>'RXN-GENERIC_mn2mg2ormn2_e_FWD-SPONT'	27141.27779288</v>
      </c>
      <c r="R3172" s="1">
        <f>_xlfn.XLOOKUP(Table5[[#This Row],[rxn]],Table38[name],Table38[flux],0)</f>
        <v>0</v>
      </c>
      <c r="S3172" s="1">
        <f>_xlfn.XLOOKUP(SUBSTITUTE(Table5[[#This Row],[rxn]],"RXN-","ENZLOAD-"),Table38[name],Table38[flux],0)</f>
        <v>0</v>
      </c>
      <c r="T3172" s="1" t="b">
        <f>AND(Table5[[#This Row],[ENZLOAD flux in kapp-slack.gms]]=0,Table5[[#This Row],[flux in kapp-slack.gms]]&lt;&gt;0,NOT(Table5[[#This Row],[spont or unknown?]]))</f>
        <v>0</v>
      </c>
      <c r="U3172" s="1" t="b">
        <f>OR(_xlfn.TEXTAFTER(Table5[[#This Row],[rxn]],"-",-1)="SPONT",_xlfn.TEXTAFTER(Table5[[#This Row],[rxn]],"-",-1)="UNKNOWN")</f>
        <v>1</v>
      </c>
      <c r="V3172" s="1">
        <f>_xlfn.XLOOKUP(SUBSTITUTE(Table5[[#This Row],[rxn]],"RXN-","ENZLOAD-"),Table4[rxn],Table4[ub],0)</f>
        <v>0</v>
      </c>
      <c r="W3172" s="1" t="b">
        <f>AND(Table5[[#This Row],[FVA ENZLOAD flux UB]]=0,Table5[[#This Row],[ENZ not made when it should be?]])</f>
        <v>0</v>
      </c>
    </row>
    <row r="3173" spans="6:23" hidden="1">
      <c r="F3173" s="1" t="s">
        <v>8140</v>
      </c>
      <c r="G3173" s="1" t="str">
        <f>_xlfn.TEXTBEFORE(Table5[[#This Row],[rxn     kapp_old        kapp_slack_ub   kapp_slack_lb]]," ")</f>
        <v>RXN-GENERIC_na1CATION1_c_FWD-SPONT</v>
      </c>
      <c r="H317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17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173" s="1">
        <f>_xlfn.NUMBERVALUE(_xlfn.TEXTAFTER(Table5[[#This Row],[rxn     kapp_old        kapp_slack_ub   kapp_slack_lb]]," ",-1))</f>
        <v>0</v>
      </c>
      <c r="K3173" s="1">
        <f>_xlfn.XLOOKUP(SUBSTITUTE(Table5[[#This Row],[rxn]],"RXN-","ENZLOAD-"),ENZLOAD[name],ENZLOAD[flux],0)</f>
        <v>0</v>
      </c>
      <c r="L3173" s="1" t="str">
        <f>"'"&amp;Table5[[#This Row],[rxn]]&amp;"'"&amp;CHAR(9)&amp;IF(AND(Table5[[#This Row],[kapp_slack_ub]]&lt;&gt;0,Table5[[#This Row],[kapp_old]]&lt;$F$1),$F$1,Table5[[#This Row],[kapp_old]])</f>
        <v>'RXN-GENERIC_na1CATION1_c_FWD-SPONT'	27141.27779288</v>
      </c>
      <c r="M3173" s="1">
        <f>_xlfn.XLOOKUP(Table5[[#This Row],[rxn]],Table3[name],Table3[flux],$F$1)</f>
        <v>27141.277792879999</v>
      </c>
      <c r="N3173" s="1" t="str">
        <f>IFERROR(Table5[[#This Row],[min flux]]/Table5[[#This Row],[associated enzload]],"")</f>
        <v/>
      </c>
      <c r="O3173" s="1">
        <f>_xlfn.NUMBERVALUE(IF(Table5[[#This Row],[flux/enzload]]="","",ABS($N$1-Table5[[#This Row],[flux/enzload]])))</f>
        <v>0</v>
      </c>
      <c r="P3173" s="1">
        <f>Table5[[#This Row],[kapp_old]]+IFERROR(((Table5[[#This Row],[kapp_slack_ub]]-Table5[[#This Row],[kapp_slack_lb]])/Table5[[#This Row],[associated enzload]]),0)</f>
        <v>27141.277792879999</v>
      </c>
      <c r="Q3173" s="1" t="str">
        <f>"'"&amp;Table5[[#This Row],[rxn]]&amp;"'"&amp;CHAR(9)&amp;Table5[[#This Row],[kapp + (slack_ub - slack_lb)/enzload]]</f>
        <v>'RXN-GENERIC_na1CATION1_c_FWD-SPONT'	27141.27779288</v>
      </c>
      <c r="R3173" s="1">
        <f>_xlfn.XLOOKUP(Table5[[#This Row],[rxn]],Table38[name],Table38[flux],0)</f>
        <v>0</v>
      </c>
      <c r="S3173" s="1">
        <f>_xlfn.XLOOKUP(SUBSTITUTE(Table5[[#This Row],[rxn]],"RXN-","ENZLOAD-"),Table38[name],Table38[flux],0)</f>
        <v>0</v>
      </c>
      <c r="T3173" s="1" t="b">
        <f>AND(Table5[[#This Row],[ENZLOAD flux in kapp-slack.gms]]=0,Table5[[#This Row],[flux in kapp-slack.gms]]&lt;&gt;0,NOT(Table5[[#This Row],[spont or unknown?]]))</f>
        <v>0</v>
      </c>
      <c r="U3173" s="1" t="b">
        <f>OR(_xlfn.TEXTAFTER(Table5[[#This Row],[rxn]],"-",-1)="SPONT",_xlfn.TEXTAFTER(Table5[[#This Row],[rxn]],"-",-1)="UNKNOWN")</f>
        <v>1</v>
      </c>
      <c r="V3173" s="1">
        <f>_xlfn.XLOOKUP(SUBSTITUTE(Table5[[#This Row],[rxn]],"RXN-","ENZLOAD-"),Table4[rxn],Table4[ub],0)</f>
        <v>0</v>
      </c>
      <c r="W3173" s="1" t="b">
        <f>AND(Table5[[#This Row],[FVA ENZLOAD flux UB]]=0,Table5[[#This Row],[ENZ not made when it should be?]])</f>
        <v>0</v>
      </c>
    </row>
    <row r="3174" spans="6:23" hidden="1">
      <c r="F3174" s="1" t="s">
        <v>8141</v>
      </c>
      <c r="G3174" s="1" t="str">
        <f>_xlfn.TEXTBEFORE(Table5[[#This Row],[rxn     kapp_old        kapp_slack_ub   kapp_slack_lb]]," ")</f>
        <v>RXN-GENERIC_na1CATION1_e_FWD-SPONT</v>
      </c>
      <c r="H317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17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174" s="1">
        <f>_xlfn.NUMBERVALUE(_xlfn.TEXTAFTER(Table5[[#This Row],[rxn     kapp_old        kapp_slack_ub   kapp_slack_lb]]," ",-1))</f>
        <v>0</v>
      </c>
      <c r="K3174" s="1">
        <f>_xlfn.XLOOKUP(SUBSTITUTE(Table5[[#This Row],[rxn]],"RXN-","ENZLOAD-"),ENZLOAD[name],ENZLOAD[flux],0)</f>
        <v>0</v>
      </c>
      <c r="L3174" s="1" t="str">
        <f>"'"&amp;Table5[[#This Row],[rxn]]&amp;"'"&amp;CHAR(9)&amp;IF(AND(Table5[[#This Row],[kapp_slack_ub]]&lt;&gt;0,Table5[[#This Row],[kapp_old]]&lt;$F$1),$F$1,Table5[[#This Row],[kapp_old]])</f>
        <v>'RXN-GENERIC_na1CATION1_e_FWD-SPONT'	27141.27779288</v>
      </c>
      <c r="M3174" s="1">
        <f>_xlfn.XLOOKUP(Table5[[#This Row],[rxn]],Table3[name],Table3[flux],$F$1)</f>
        <v>27141.277792879999</v>
      </c>
      <c r="N3174" s="1" t="str">
        <f>IFERROR(Table5[[#This Row],[min flux]]/Table5[[#This Row],[associated enzload]],"")</f>
        <v/>
      </c>
      <c r="O3174" s="1">
        <f>_xlfn.NUMBERVALUE(IF(Table5[[#This Row],[flux/enzload]]="","",ABS($N$1-Table5[[#This Row],[flux/enzload]])))</f>
        <v>0</v>
      </c>
      <c r="P3174" s="1">
        <f>Table5[[#This Row],[kapp_old]]+IFERROR(((Table5[[#This Row],[kapp_slack_ub]]-Table5[[#This Row],[kapp_slack_lb]])/Table5[[#This Row],[associated enzload]]),0)</f>
        <v>27141.277792879999</v>
      </c>
      <c r="Q3174" s="1" t="str">
        <f>"'"&amp;Table5[[#This Row],[rxn]]&amp;"'"&amp;CHAR(9)&amp;Table5[[#This Row],[kapp + (slack_ub - slack_lb)/enzload]]</f>
        <v>'RXN-GENERIC_na1CATION1_e_FWD-SPONT'	27141.27779288</v>
      </c>
      <c r="R3174" s="1">
        <f>_xlfn.XLOOKUP(Table5[[#This Row],[rxn]],Table38[name],Table38[flux],0)</f>
        <v>0</v>
      </c>
      <c r="S3174" s="1">
        <f>_xlfn.XLOOKUP(SUBSTITUTE(Table5[[#This Row],[rxn]],"RXN-","ENZLOAD-"),Table38[name],Table38[flux],0)</f>
        <v>0</v>
      </c>
      <c r="T3174" s="1" t="b">
        <f>AND(Table5[[#This Row],[ENZLOAD flux in kapp-slack.gms]]=0,Table5[[#This Row],[flux in kapp-slack.gms]]&lt;&gt;0,NOT(Table5[[#This Row],[spont or unknown?]]))</f>
        <v>0</v>
      </c>
      <c r="U3174" s="1" t="b">
        <f>OR(_xlfn.TEXTAFTER(Table5[[#This Row],[rxn]],"-",-1)="SPONT",_xlfn.TEXTAFTER(Table5[[#This Row],[rxn]],"-",-1)="UNKNOWN")</f>
        <v>1</v>
      </c>
      <c r="V3174" s="1">
        <f>_xlfn.XLOOKUP(SUBSTITUTE(Table5[[#This Row],[rxn]],"RXN-","ENZLOAD-"),Table4[rxn],Table4[ub],0)</f>
        <v>0</v>
      </c>
      <c r="W3174" s="1" t="b">
        <f>AND(Table5[[#This Row],[FVA ENZLOAD flux UB]]=0,Table5[[#This Row],[ENZ not made when it should be?]])</f>
        <v>0</v>
      </c>
    </row>
    <row r="3175" spans="6:23" hidden="1">
      <c r="F3175" s="1" t="s">
        <v>8142</v>
      </c>
      <c r="G3175" s="1" t="str">
        <f>_xlfn.TEXTBEFORE(Table5[[#This Row],[rxn     kapp_old        kapp_slack_ub   kapp_slack_lb]]," ")</f>
        <v>RXN-GENERIC_ni2metal2_c_FWD-SPONT</v>
      </c>
      <c r="H317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17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175" s="1">
        <f>_xlfn.NUMBERVALUE(_xlfn.TEXTAFTER(Table5[[#This Row],[rxn     kapp_old        kapp_slack_ub   kapp_slack_lb]]," ",-1))</f>
        <v>0</v>
      </c>
      <c r="K3175" s="1">
        <f>_xlfn.XLOOKUP(SUBSTITUTE(Table5[[#This Row],[rxn]],"RXN-","ENZLOAD-"),ENZLOAD[name],ENZLOAD[flux],0)</f>
        <v>0</v>
      </c>
      <c r="L3175" s="1" t="str">
        <f>"'"&amp;Table5[[#This Row],[rxn]]&amp;"'"&amp;CHAR(9)&amp;IF(AND(Table5[[#This Row],[kapp_slack_ub]]&lt;&gt;0,Table5[[#This Row],[kapp_old]]&lt;$F$1),$F$1,Table5[[#This Row],[kapp_old]])</f>
        <v>'RXN-GENERIC_ni2metal2_c_FWD-SPONT'	27141.27779288</v>
      </c>
      <c r="M3175" s="1">
        <f>_xlfn.XLOOKUP(Table5[[#This Row],[rxn]],Table3[name],Table3[flux],$F$1)</f>
        <v>1.06011407139999E-8</v>
      </c>
      <c r="N3175" s="1" t="str">
        <f>IFERROR(Table5[[#This Row],[min flux]]/Table5[[#This Row],[associated enzload]],"")</f>
        <v/>
      </c>
      <c r="O3175" s="1">
        <f>_xlfn.NUMBERVALUE(IF(Table5[[#This Row],[flux/enzload]]="","",ABS($N$1-Table5[[#This Row],[flux/enzload]])))</f>
        <v>0</v>
      </c>
      <c r="P3175" s="1">
        <f>Table5[[#This Row],[kapp_old]]+IFERROR(((Table5[[#This Row],[kapp_slack_ub]]-Table5[[#This Row],[kapp_slack_lb]])/Table5[[#This Row],[associated enzload]]),0)</f>
        <v>27141.277792879999</v>
      </c>
      <c r="Q3175" s="1" t="str">
        <f>"'"&amp;Table5[[#This Row],[rxn]]&amp;"'"&amp;CHAR(9)&amp;Table5[[#This Row],[kapp + (slack_ub - slack_lb)/enzload]]</f>
        <v>'RXN-GENERIC_ni2metal2_c_FWD-SPONT'	27141.27779288</v>
      </c>
      <c r="R3175" s="1">
        <f>_xlfn.XLOOKUP(Table5[[#This Row],[rxn]],Table38[name],Table38[flux],0)</f>
        <v>0</v>
      </c>
      <c r="S3175" s="1">
        <f>_xlfn.XLOOKUP(SUBSTITUTE(Table5[[#This Row],[rxn]],"RXN-","ENZLOAD-"),Table38[name],Table38[flux],0)</f>
        <v>0</v>
      </c>
      <c r="T3175" s="1" t="b">
        <f>AND(Table5[[#This Row],[ENZLOAD flux in kapp-slack.gms]]=0,Table5[[#This Row],[flux in kapp-slack.gms]]&lt;&gt;0,NOT(Table5[[#This Row],[spont or unknown?]]))</f>
        <v>0</v>
      </c>
      <c r="U3175" s="1" t="b">
        <f>OR(_xlfn.TEXTAFTER(Table5[[#This Row],[rxn]],"-",-1)="SPONT",_xlfn.TEXTAFTER(Table5[[#This Row],[rxn]],"-",-1)="UNKNOWN")</f>
        <v>1</v>
      </c>
      <c r="V3175" s="1">
        <f>_xlfn.XLOOKUP(SUBSTITUTE(Table5[[#This Row],[rxn]],"RXN-","ENZLOAD-"),Table4[rxn],Table4[ub],0)</f>
        <v>0</v>
      </c>
      <c r="W3175" s="1" t="b">
        <f>AND(Table5[[#This Row],[FVA ENZLOAD flux UB]]=0,Table5[[#This Row],[ENZ not made when it should be?]])</f>
        <v>0</v>
      </c>
    </row>
    <row r="3176" spans="6:23" hidden="1">
      <c r="F3176" s="1" t="s">
        <v>8143</v>
      </c>
      <c r="G3176" s="1" t="str">
        <f>_xlfn.TEXTBEFORE(Table5[[#This Row],[rxn     kapp_old        kapp_slack_ub   kapp_slack_lb]]," ")</f>
        <v>RXN-GENERIC_ni2metal2_e_FWD-SPONT</v>
      </c>
      <c r="H317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17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176" s="1">
        <f>_xlfn.NUMBERVALUE(_xlfn.TEXTAFTER(Table5[[#This Row],[rxn     kapp_old        kapp_slack_ub   kapp_slack_lb]]," ",-1))</f>
        <v>0</v>
      </c>
      <c r="K3176" s="1">
        <f>_xlfn.XLOOKUP(SUBSTITUTE(Table5[[#This Row],[rxn]],"RXN-","ENZLOAD-"),ENZLOAD[name],ENZLOAD[flux],0)</f>
        <v>0</v>
      </c>
      <c r="L3176" s="1" t="str">
        <f>"'"&amp;Table5[[#This Row],[rxn]]&amp;"'"&amp;CHAR(9)&amp;IF(AND(Table5[[#This Row],[kapp_slack_ub]]&lt;&gt;0,Table5[[#This Row],[kapp_old]]&lt;$F$1),$F$1,Table5[[#This Row],[kapp_old]])</f>
        <v>'RXN-GENERIC_ni2metal2_e_FWD-SPONT'	27141.27779288</v>
      </c>
      <c r="M3176" s="1">
        <f>_xlfn.XLOOKUP(Table5[[#This Row],[rxn]],Table3[name],Table3[flux],$F$1)</f>
        <v>27141.277792879999</v>
      </c>
      <c r="N3176" s="1" t="str">
        <f>IFERROR(Table5[[#This Row],[min flux]]/Table5[[#This Row],[associated enzload]],"")</f>
        <v/>
      </c>
      <c r="O3176" s="1">
        <f>_xlfn.NUMBERVALUE(IF(Table5[[#This Row],[flux/enzload]]="","",ABS($N$1-Table5[[#This Row],[flux/enzload]])))</f>
        <v>0</v>
      </c>
      <c r="P3176" s="1">
        <f>Table5[[#This Row],[kapp_old]]+IFERROR(((Table5[[#This Row],[kapp_slack_ub]]-Table5[[#This Row],[kapp_slack_lb]])/Table5[[#This Row],[associated enzload]]),0)</f>
        <v>27141.277792879999</v>
      </c>
      <c r="Q3176" s="1" t="str">
        <f>"'"&amp;Table5[[#This Row],[rxn]]&amp;"'"&amp;CHAR(9)&amp;Table5[[#This Row],[kapp + (slack_ub - slack_lb)/enzload]]</f>
        <v>'RXN-GENERIC_ni2metal2_e_FWD-SPONT'	27141.27779288</v>
      </c>
      <c r="R3176" s="1">
        <f>_xlfn.XLOOKUP(Table5[[#This Row],[rxn]],Table38[name],Table38[flux],0)</f>
        <v>0</v>
      </c>
      <c r="S3176" s="1">
        <f>_xlfn.XLOOKUP(SUBSTITUTE(Table5[[#This Row],[rxn]],"RXN-","ENZLOAD-"),Table38[name],Table38[flux],0)</f>
        <v>0</v>
      </c>
      <c r="T3176" s="1" t="b">
        <f>AND(Table5[[#This Row],[ENZLOAD flux in kapp-slack.gms]]=0,Table5[[#This Row],[flux in kapp-slack.gms]]&lt;&gt;0,NOT(Table5[[#This Row],[spont or unknown?]]))</f>
        <v>0</v>
      </c>
      <c r="U3176" s="1" t="b">
        <f>OR(_xlfn.TEXTAFTER(Table5[[#This Row],[rxn]],"-",-1)="SPONT",_xlfn.TEXTAFTER(Table5[[#This Row],[rxn]],"-",-1)="UNKNOWN")</f>
        <v>1</v>
      </c>
      <c r="V3176" s="1">
        <f>_xlfn.XLOOKUP(SUBSTITUTE(Table5[[#This Row],[rxn]],"RXN-","ENZLOAD-"),Table4[rxn],Table4[ub],0)</f>
        <v>0</v>
      </c>
      <c r="W3176" s="1" t="b">
        <f>AND(Table5[[#This Row],[FVA ENZLOAD flux UB]]=0,Table5[[#This Row],[ENZ not made when it should be?]])</f>
        <v>0</v>
      </c>
    </row>
    <row r="3177" spans="6:23" hidden="1">
      <c r="F3177" s="1" t="s">
        <v>8144</v>
      </c>
      <c r="G3177" s="1" t="str">
        <f>_xlfn.TEXTBEFORE(Table5[[#This Row],[rxn     kapp_old        kapp_slack_ub   kapp_slack_lb]]," ")</f>
        <v>RXN-GENERIC_phemeheme_m_FWD-SPONT</v>
      </c>
      <c r="H317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17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177" s="1">
        <f>_xlfn.NUMBERVALUE(_xlfn.TEXTAFTER(Table5[[#This Row],[rxn     kapp_old        kapp_slack_ub   kapp_slack_lb]]," ",-1))</f>
        <v>0</v>
      </c>
      <c r="K3177" s="1">
        <f>_xlfn.XLOOKUP(SUBSTITUTE(Table5[[#This Row],[rxn]],"RXN-","ENZLOAD-"),ENZLOAD[name],ENZLOAD[flux],0)</f>
        <v>0</v>
      </c>
      <c r="L3177" s="1" t="str">
        <f>"'"&amp;Table5[[#This Row],[rxn]]&amp;"'"&amp;CHAR(9)&amp;IF(AND(Table5[[#This Row],[kapp_slack_ub]]&lt;&gt;0,Table5[[#This Row],[kapp_old]]&lt;$F$1),$F$1,Table5[[#This Row],[kapp_old]])</f>
        <v>'RXN-GENERIC_phemeheme_m_FWD-SPONT'	27141.27779288</v>
      </c>
      <c r="M3177" s="1">
        <f>_xlfn.XLOOKUP(Table5[[#This Row],[rxn]],Table3[name],Table3[flux],$F$1)</f>
        <v>1.3534763819E-8</v>
      </c>
      <c r="N3177" s="1" t="str">
        <f>IFERROR(Table5[[#This Row],[min flux]]/Table5[[#This Row],[associated enzload]],"")</f>
        <v/>
      </c>
      <c r="O3177" s="1">
        <f>_xlfn.NUMBERVALUE(IF(Table5[[#This Row],[flux/enzload]]="","",ABS($N$1-Table5[[#This Row],[flux/enzload]])))</f>
        <v>0</v>
      </c>
      <c r="P3177" s="1">
        <f>Table5[[#This Row],[kapp_old]]+IFERROR(((Table5[[#This Row],[kapp_slack_ub]]-Table5[[#This Row],[kapp_slack_lb]])/Table5[[#This Row],[associated enzload]]),0)</f>
        <v>27141.277792879999</v>
      </c>
      <c r="Q3177" s="1" t="str">
        <f>"'"&amp;Table5[[#This Row],[rxn]]&amp;"'"&amp;CHAR(9)&amp;Table5[[#This Row],[kapp + (slack_ub - slack_lb)/enzload]]</f>
        <v>'RXN-GENERIC_phemeheme_m_FWD-SPONT'	27141.27779288</v>
      </c>
      <c r="R3177" s="1">
        <f>_xlfn.XLOOKUP(Table5[[#This Row],[rxn]],Table38[name],Table38[flux],0)</f>
        <v>2.4793753170000001E-6</v>
      </c>
      <c r="S3177" s="1">
        <f>_xlfn.XLOOKUP(SUBSTITUTE(Table5[[#This Row],[rxn]],"RXN-","ENZLOAD-"),Table38[name],Table38[flux],0)</f>
        <v>0</v>
      </c>
      <c r="T3177" s="1" t="b">
        <f>AND(Table5[[#This Row],[ENZLOAD flux in kapp-slack.gms]]=0,Table5[[#This Row],[flux in kapp-slack.gms]]&lt;&gt;0,NOT(Table5[[#This Row],[spont or unknown?]]))</f>
        <v>0</v>
      </c>
      <c r="U3177" s="1" t="b">
        <f>OR(_xlfn.TEXTAFTER(Table5[[#This Row],[rxn]],"-",-1)="SPONT",_xlfn.TEXTAFTER(Table5[[#This Row],[rxn]],"-",-1)="UNKNOWN")</f>
        <v>1</v>
      </c>
      <c r="V3177" s="1">
        <f>_xlfn.XLOOKUP(SUBSTITUTE(Table5[[#This Row],[rxn]],"RXN-","ENZLOAD-"),Table4[rxn],Table4[ub],0)</f>
        <v>0</v>
      </c>
      <c r="W3177" s="1" t="b">
        <f>AND(Table5[[#This Row],[FVA ENZLOAD flux UB]]=0,Table5[[#This Row],[ENZ not made when it should be?]])</f>
        <v>0</v>
      </c>
    </row>
    <row r="3178" spans="6:23" hidden="1">
      <c r="F3178" s="1" t="s">
        <v>8145</v>
      </c>
      <c r="G3178" s="1" t="str">
        <f>_xlfn.TEXTBEFORE(Table5[[#This Row],[rxn     kapp_old        kapp_slack_ub   kapp_slack_lb]]," ")</f>
        <v>RXN-GENERIC_shemeheme_c_FWD-SPONT</v>
      </c>
      <c r="H317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17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178" s="1">
        <f>_xlfn.NUMBERVALUE(_xlfn.TEXTAFTER(Table5[[#This Row],[rxn     kapp_old        kapp_slack_ub   kapp_slack_lb]]," ",-1))</f>
        <v>0</v>
      </c>
      <c r="K3178" s="1">
        <f>_xlfn.XLOOKUP(SUBSTITUTE(Table5[[#This Row],[rxn]],"RXN-","ENZLOAD-"),ENZLOAD[name],ENZLOAD[flux],0)</f>
        <v>0</v>
      </c>
      <c r="L3178" s="1" t="str">
        <f>"'"&amp;Table5[[#This Row],[rxn]]&amp;"'"&amp;CHAR(9)&amp;IF(AND(Table5[[#This Row],[kapp_slack_ub]]&lt;&gt;0,Table5[[#This Row],[kapp_old]]&lt;$F$1),$F$1,Table5[[#This Row],[kapp_old]])</f>
        <v>'RXN-GENERIC_shemeheme_c_FWD-SPONT'	27141.27779288</v>
      </c>
      <c r="M3178" s="1">
        <f>_xlfn.XLOOKUP(Table5[[#This Row],[rxn]],Table3[name],Table3[flux],$F$1)</f>
        <v>1.2414862669999999E-9</v>
      </c>
      <c r="N3178" s="1" t="str">
        <f>IFERROR(Table5[[#This Row],[min flux]]/Table5[[#This Row],[associated enzload]],"")</f>
        <v/>
      </c>
      <c r="O3178" s="1">
        <f>_xlfn.NUMBERVALUE(IF(Table5[[#This Row],[flux/enzload]]="","",ABS($N$1-Table5[[#This Row],[flux/enzload]])))</f>
        <v>0</v>
      </c>
      <c r="P3178" s="1">
        <f>Table5[[#This Row],[kapp_old]]+IFERROR(((Table5[[#This Row],[kapp_slack_ub]]-Table5[[#This Row],[kapp_slack_lb]])/Table5[[#This Row],[associated enzload]]),0)</f>
        <v>27141.277792879999</v>
      </c>
      <c r="Q3178" s="1" t="str">
        <f>"'"&amp;Table5[[#This Row],[rxn]]&amp;"'"&amp;CHAR(9)&amp;Table5[[#This Row],[kapp + (slack_ub - slack_lb)/enzload]]</f>
        <v>'RXN-GENERIC_shemeheme_c_FWD-SPONT'	27141.27779288</v>
      </c>
      <c r="R3178" s="1">
        <f>_xlfn.XLOOKUP(Table5[[#This Row],[rxn]],Table38[name],Table38[flux],0)</f>
        <v>0</v>
      </c>
      <c r="S3178" s="1">
        <f>_xlfn.XLOOKUP(SUBSTITUTE(Table5[[#This Row],[rxn]],"RXN-","ENZLOAD-"),Table38[name],Table38[flux],0)</f>
        <v>0</v>
      </c>
      <c r="T3178" s="1" t="b">
        <f>AND(Table5[[#This Row],[ENZLOAD flux in kapp-slack.gms]]=0,Table5[[#This Row],[flux in kapp-slack.gms]]&lt;&gt;0,NOT(Table5[[#This Row],[spont or unknown?]]))</f>
        <v>0</v>
      </c>
      <c r="U3178" s="1" t="b">
        <f>OR(_xlfn.TEXTAFTER(Table5[[#This Row],[rxn]],"-",-1)="SPONT",_xlfn.TEXTAFTER(Table5[[#This Row],[rxn]],"-",-1)="UNKNOWN")</f>
        <v>1</v>
      </c>
      <c r="V3178" s="1">
        <f>_xlfn.XLOOKUP(SUBSTITUTE(Table5[[#This Row],[rxn]],"RXN-","ENZLOAD-"),Table4[rxn],Table4[ub],0)</f>
        <v>0</v>
      </c>
      <c r="W3178" s="1" t="b">
        <f>AND(Table5[[#This Row],[FVA ENZLOAD flux UB]]=0,Table5[[#This Row],[ENZ not made when it should be?]])</f>
        <v>0</v>
      </c>
    </row>
    <row r="3179" spans="6:23" hidden="1">
      <c r="F3179" s="1" t="s">
        <v>8146</v>
      </c>
      <c r="G3179" s="1" t="str">
        <f>_xlfn.TEXTBEFORE(Table5[[#This Row],[rxn     kapp_old        kapp_slack_ub   kapp_slack_lb]]," ")</f>
        <v>RXN-GENERIC_zn2metal2_c_FWD-SPONT</v>
      </c>
      <c r="H317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17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179" s="1">
        <f>_xlfn.NUMBERVALUE(_xlfn.TEXTAFTER(Table5[[#This Row],[rxn     kapp_old        kapp_slack_ub   kapp_slack_lb]]," ",-1))</f>
        <v>0</v>
      </c>
      <c r="K3179" s="1">
        <f>_xlfn.XLOOKUP(SUBSTITUTE(Table5[[#This Row],[rxn]],"RXN-","ENZLOAD-"),ENZLOAD[name],ENZLOAD[flux],0)</f>
        <v>0</v>
      </c>
      <c r="L3179" s="1" t="str">
        <f>"'"&amp;Table5[[#This Row],[rxn]]&amp;"'"&amp;CHAR(9)&amp;IF(AND(Table5[[#This Row],[kapp_slack_ub]]&lt;&gt;0,Table5[[#This Row],[kapp_old]]&lt;$F$1),$F$1,Table5[[#This Row],[kapp_old]])</f>
        <v>'RXN-GENERIC_zn2metal2_c_FWD-SPONT'	27141.27779288</v>
      </c>
      <c r="M3179" s="1">
        <f>_xlfn.XLOOKUP(Table5[[#This Row],[rxn]],Table3[name],Table3[flux],$F$1)</f>
        <v>27141.277792879999</v>
      </c>
      <c r="N3179" s="1" t="str">
        <f>IFERROR(Table5[[#This Row],[min flux]]/Table5[[#This Row],[associated enzload]],"")</f>
        <v/>
      </c>
      <c r="O3179" s="1">
        <f>_xlfn.NUMBERVALUE(IF(Table5[[#This Row],[flux/enzload]]="","",ABS($N$1-Table5[[#This Row],[flux/enzload]])))</f>
        <v>0</v>
      </c>
      <c r="P3179" s="1">
        <f>Table5[[#This Row],[kapp_old]]+IFERROR(((Table5[[#This Row],[kapp_slack_ub]]-Table5[[#This Row],[kapp_slack_lb]])/Table5[[#This Row],[associated enzload]]),0)</f>
        <v>27141.277792879999</v>
      </c>
      <c r="Q3179" s="1" t="str">
        <f>"'"&amp;Table5[[#This Row],[rxn]]&amp;"'"&amp;CHAR(9)&amp;Table5[[#This Row],[kapp + (slack_ub - slack_lb)/enzload]]</f>
        <v>'RXN-GENERIC_zn2metal2_c_FWD-SPONT'	27141.27779288</v>
      </c>
      <c r="R3179" s="1">
        <f>_xlfn.XLOOKUP(Table5[[#This Row],[rxn]],Table38[name],Table38[flux],0)</f>
        <v>0</v>
      </c>
      <c r="S3179" s="1">
        <f>_xlfn.XLOOKUP(SUBSTITUTE(Table5[[#This Row],[rxn]],"RXN-","ENZLOAD-"),Table38[name],Table38[flux],0)</f>
        <v>0</v>
      </c>
      <c r="T3179" s="1" t="b">
        <f>AND(Table5[[#This Row],[ENZLOAD flux in kapp-slack.gms]]=0,Table5[[#This Row],[flux in kapp-slack.gms]]&lt;&gt;0,NOT(Table5[[#This Row],[spont or unknown?]]))</f>
        <v>0</v>
      </c>
      <c r="U3179" s="1" t="b">
        <f>OR(_xlfn.TEXTAFTER(Table5[[#This Row],[rxn]],"-",-1)="SPONT",_xlfn.TEXTAFTER(Table5[[#This Row],[rxn]],"-",-1)="UNKNOWN")</f>
        <v>1</v>
      </c>
      <c r="V3179" s="1">
        <f>_xlfn.XLOOKUP(SUBSTITUTE(Table5[[#This Row],[rxn]],"RXN-","ENZLOAD-"),Table4[rxn],Table4[ub],0)</f>
        <v>0</v>
      </c>
      <c r="W3179" s="1" t="b">
        <f>AND(Table5[[#This Row],[FVA ENZLOAD flux UB]]=0,Table5[[#This Row],[ENZ not made when it should be?]])</f>
        <v>0</v>
      </c>
    </row>
    <row r="3180" spans="6:23" hidden="1">
      <c r="F3180" s="1" t="s">
        <v>8147</v>
      </c>
      <c r="G3180" s="1" t="str">
        <f>_xlfn.TEXTBEFORE(Table5[[#This Row],[rxn     kapp_old        kapp_slack_ub   kapp_slack_lb]]," ")</f>
        <v>RXN-GENERIC_zn2metal2_e_FWD-SPONT</v>
      </c>
      <c r="H318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18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180" s="1">
        <f>_xlfn.NUMBERVALUE(_xlfn.TEXTAFTER(Table5[[#This Row],[rxn     kapp_old        kapp_slack_ub   kapp_slack_lb]]," ",-1))</f>
        <v>0</v>
      </c>
      <c r="K3180" s="1">
        <f>_xlfn.XLOOKUP(SUBSTITUTE(Table5[[#This Row],[rxn]],"RXN-","ENZLOAD-"),ENZLOAD[name],ENZLOAD[flux],0)</f>
        <v>0</v>
      </c>
      <c r="L3180" s="1" t="str">
        <f>"'"&amp;Table5[[#This Row],[rxn]]&amp;"'"&amp;CHAR(9)&amp;IF(AND(Table5[[#This Row],[kapp_slack_ub]]&lt;&gt;0,Table5[[#This Row],[kapp_old]]&lt;$F$1),$F$1,Table5[[#This Row],[kapp_old]])</f>
        <v>'RXN-GENERIC_zn2metal2_e_FWD-SPONT'	27141.27779288</v>
      </c>
      <c r="M3180" s="1">
        <f>_xlfn.XLOOKUP(Table5[[#This Row],[rxn]],Table3[name],Table3[flux],$F$1)</f>
        <v>27141.277792879999</v>
      </c>
      <c r="N3180" s="1" t="str">
        <f>IFERROR(Table5[[#This Row],[min flux]]/Table5[[#This Row],[associated enzload]],"")</f>
        <v/>
      </c>
      <c r="O3180" s="1">
        <f>_xlfn.NUMBERVALUE(IF(Table5[[#This Row],[flux/enzload]]="","",ABS($N$1-Table5[[#This Row],[flux/enzload]])))</f>
        <v>0</v>
      </c>
      <c r="P3180" s="1">
        <f>Table5[[#This Row],[kapp_old]]+IFERROR(((Table5[[#This Row],[kapp_slack_ub]]-Table5[[#This Row],[kapp_slack_lb]])/Table5[[#This Row],[associated enzload]]),0)</f>
        <v>27141.277792879999</v>
      </c>
      <c r="Q3180" s="1" t="str">
        <f>"'"&amp;Table5[[#This Row],[rxn]]&amp;"'"&amp;CHAR(9)&amp;Table5[[#This Row],[kapp + (slack_ub - slack_lb)/enzload]]</f>
        <v>'RXN-GENERIC_zn2metal2_e_FWD-SPONT'	27141.27779288</v>
      </c>
      <c r="R3180" s="1">
        <f>_xlfn.XLOOKUP(Table5[[#This Row],[rxn]],Table38[name],Table38[flux],0)</f>
        <v>0</v>
      </c>
      <c r="S3180" s="1">
        <f>_xlfn.XLOOKUP(SUBSTITUTE(Table5[[#This Row],[rxn]],"RXN-","ENZLOAD-"),Table38[name],Table38[flux],0)</f>
        <v>0</v>
      </c>
      <c r="T3180" s="1" t="b">
        <f>AND(Table5[[#This Row],[ENZLOAD flux in kapp-slack.gms]]=0,Table5[[#This Row],[flux in kapp-slack.gms]]&lt;&gt;0,NOT(Table5[[#This Row],[spont or unknown?]]))</f>
        <v>0</v>
      </c>
      <c r="U3180" s="1" t="b">
        <f>OR(_xlfn.TEXTAFTER(Table5[[#This Row],[rxn]],"-",-1)="SPONT",_xlfn.TEXTAFTER(Table5[[#This Row],[rxn]],"-",-1)="UNKNOWN")</f>
        <v>1</v>
      </c>
      <c r="V3180" s="1">
        <f>_xlfn.XLOOKUP(SUBSTITUTE(Table5[[#This Row],[rxn]],"RXN-","ENZLOAD-"),Table4[rxn],Table4[ub],0)</f>
        <v>0</v>
      </c>
      <c r="W3180" s="1" t="b">
        <f>AND(Table5[[#This Row],[FVA ENZLOAD flux UB]]=0,Table5[[#This Row],[ENZ not made when it should be?]])</f>
        <v>0</v>
      </c>
    </row>
    <row r="3181" spans="6:23" hidden="1">
      <c r="F3181" s="1" t="s">
        <v>8148</v>
      </c>
      <c r="G3181" s="1" t="str">
        <f>_xlfn.TEXTBEFORE(Table5[[#This Row],[rxn     kapp_old        kapp_slack_ub   kapp_slack_lb]]," ")</f>
        <v>RXN-GF6PTA_c_FWD-rt3731</v>
      </c>
      <c r="H318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18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181" s="1">
        <f>_xlfn.NUMBERVALUE(_xlfn.TEXTAFTER(Table5[[#This Row],[rxn     kapp_old        kapp_slack_ub   kapp_slack_lb]]," ",-1))</f>
        <v>0</v>
      </c>
      <c r="K3181" s="1">
        <f>_xlfn.XLOOKUP(SUBSTITUTE(Table5[[#This Row],[rxn]],"RXN-","ENZLOAD-"),ENZLOAD[name],ENZLOAD[flux],0)</f>
        <v>0</v>
      </c>
      <c r="L3181" s="1" t="str">
        <f>"'"&amp;Table5[[#This Row],[rxn]]&amp;"'"&amp;CHAR(9)&amp;IF(AND(Table5[[#This Row],[kapp_slack_ub]]&lt;&gt;0,Table5[[#This Row],[kapp_old]]&lt;$F$1),$F$1,Table5[[#This Row],[kapp_old]])</f>
        <v>'RXN-GF6PTA_c_FWD-rt3731'	27141.27779288</v>
      </c>
      <c r="M3181" s="1">
        <f>_xlfn.XLOOKUP(Table5[[#This Row],[rxn]],Table3[name],Table3[flux],$F$1)</f>
        <v>2.7181867345203E-2</v>
      </c>
      <c r="N3181" s="1" t="str">
        <f>IFERROR(Table5[[#This Row],[min flux]]/Table5[[#This Row],[associated enzload]],"")</f>
        <v/>
      </c>
      <c r="O3181" s="1">
        <f>_xlfn.NUMBERVALUE(IF(Table5[[#This Row],[flux/enzload]]="","",ABS($N$1-Table5[[#This Row],[flux/enzload]])))</f>
        <v>0</v>
      </c>
      <c r="P3181" s="1">
        <f>Table5[[#This Row],[kapp_old]]+IFERROR(((Table5[[#This Row],[kapp_slack_ub]]-Table5[[#This Row],[kapp_slack_lb]])/Table5[[#This Row],[associated enzload]]),0)</f>
        <v>27141.277792879999</v>
      </c>
      <c r="Q3181" s="1" t="str">
        <f>"'"&amp;Table5[[#This Row],[rxn]]&amp;"'"&amp;CHAR(9)&amp;Table5[[#This Row],[kapp + (slack_ub - slack_lb)/enzload]]</f>
        <v>'RXN-GF6PTA_c_FWD-rt3731'	27141.27779288</v>
      </c>
      <c r="R3181" s="1">
        <f>_xlfn.XLOOKUP(Table5[[#This Row],[rxn]],Table38[name],Table38[flux],0)</f>
        <v>2.7652313937719001E-2</v>
      </c>
      <c r="S3181" s="1">
        <f>_xlfn.XLOOKUP(SUBSTITUTE(Table5[[#This Row],[rxn]],"RXN-","ENZLOAD-"),Table38[name],Table38[flux],0)</f>
        <v>3.9385555499999998E-7</v>
      </c>
      <c r="T3181" s="1" t="b">
        <f>AND(Table5[[#This Row],[ENZLOAD flux in kapp-slack.gms]]=0,Table5[[#This Row],[flux in kapp-slack.gms]]&lt;&gt;0,NOT(Table5[[#This Row],[spont or unknown?]]))</f>
        <v>0</v>
      </c>
      <c r="U3181" s="1" t="b">
        <f>OR(_xlfn.TEXTAFTER(Table5[[#This Row],[rxn]],"-",-1)="SPONT",_xlfn.TEXTAFTER(Table5[[#This Row],[rxn]],"-",-1)="UNKNOWN")</f>
        <v>0</v>
      </c>
      <c r="V3181" s="1">
        <f>_xlfn.XLOOKUP(SUBSTITUTE(Table5[[#This Row],[rxn]],"RXN-","ENZLOAD-"),Table4[rxn],Table4[ub],0)</f>
        <v>0.53759427999999998</v>
      </c>
      <c r="W3181" s="1" t="b">
        <f>AND(Table5[[#This Row],[FVA ENZLOAD flux UB]]=0,Table5[[#This Row],[ENZ not made when it should be?]])</f>
        <v>0</v>
      </c>
    </row>
    <row r="3182" spans="6:23" hidden="1">
      <c r="F3182" s="1" t="s">
        <v>8149</v>
      </c>
      <c r="G3182" s="1" t="str">
        <f>_xlfn.TEXTBEFORE(Table5[[#This Row],[rxn     kapp_old        kapp_slack_ub   kapp_slack_lb]]," ")</f>
        <v>RXN-GGTT_c_FWD-UNKNOWN</v>
      </c>
      <c r="H318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18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182" s="1">
        <f>_xlfn.NUMBERVALUE(_xlfn.TEXTAFTER(Table5[[#This Row],[rxn     kapp_old        kapp_slack_ub   kapp_slack_lb]]," ",-1))</f>
        <v>0</v>
      </c>
      <c r="K3182" s="1">
        <f>_xlfn.XLOOKUP(SUBSTITUTE(Table5[[#This Row],[rxn]],"RXN-","ENZLOAD-"),ENZLOAD[name],ENZLOAD[flux],0)</f>
        <v>0</v>
      </c>
      <c r="L3182" s="1" t="str">
        <f>"'"&amp;Table5[[#This Row],[rxn]]&amp;"'"&amp;CHAR(9)&amp;IF(AND(Table5[[#This Row],[kapp_slack_ub]]&lt;&gt;0,Table5[[#This Row],[kapp_old]]&lt;$F$1),$F$1,Table5[[#This Row],[kapp_old]])</f>
        <v>'RXN-GGTT_c_FWD-UNKNOWN'	27141.27779288</v>
      </c>
      <c r="M3182" s="1">
        <f>_xlfn.XLOOKUP(Table5[[#This Row],[rxn]],Table3[name],Table3[flux],$F$1)</f>
        <v>27141.277792879999</v>
      </c>
      <c r="N3182" s="1" t="str">
        <f>IFERROR(Table5[[#This Row],[min flux]]/Table5[[#This Row],[associated enzload]],"")</f>
        <v/>
      </c>
      <c r="O3182" s="1">
        <f>_xlfn.NUMBERVALUE(IF(Table5[[#This Row],[flux/enzload]]="","",ABS($N$1-Table5[[#This Row],[flux/enzload]])))</f>
        <v>0</v>
      </c>
      <c r="P3182" s="1">
        <f>Table5[[#This Row],[kapp_old]]+IFERROR(((Table5[[#This Row],[kapp_slack_ub]]-Table5[[#This Row],[kapp_slack_lb]])/Table5[[#This Row],[associated enzload]]),0)</f>
        <v>27141.277792879999</v>
      </c>
      <c r="Q3182" s="1" t="str">
        <f>"'"&amp;Table5[[#This Row],[rxn]]&amp;"'"&amp;CHAR(9)&amp;Table5[[#This Row],[kapp + (slack_ub - slack_lb)/enzload]]</f>
        <v>'RXN-GGTT_c_FWD-UNKNOWN'	27141.27779288</v>
      </c>
      <c r="R3182" s="1">
        <f>_xlfn.XLOOKUP(Table5[[#This Row],[rxn]],Table38[name],Table38[flux],0)</f>
        <v>0</v>
      </c>
      <c r="S3182" s="1">
        <f>_xlfn.XLOOKUP(SUBSTITUTE(Table5[[#This Row],[rxn]],"RXN-","ENZLOAD-"),Table38[name],Table38[flux],0)</f>
        <v>0</v>
      </c>
      <c r="T3182" s="1" t="b">
        <f>AND(Table5[[#This Row],[ENZLOAD flux in kapp-slack.gms]]=0,Table5[[#This Row],[flux in kapp-slack.gms]]&lt;&gt;0,NOT(Table5[[#This Row],[spont or unknown?]]))</f>
        <v>0</v>
      </c>
      <c r="U3182" s="1" t="b">
        <f>OR(_xlfn.TEXTAFTER(Table5[[#This Row],[rxn]],"-",-1)="SPONT",_xlfn.TEXTAFTER(Table5[[#This Row],[rxn]],"-",-1)="UNKNOWN")</f>
        <v>1</v>
      </c>
      <c r="V3182" s="1">
        <f>_xlfn.XLOOKUP(SUBSTITUTE(Table5[[#This Row],[rxn]],"RXN-","ENZLOAD-"),Table4[rxn],Table4[ub],0)</f>
        <v>0</v>
      </c>
      <c r="W3182" s="1" t="b">
        <f>AND(Table5[[#This Row],[FVA ENZLOAD flux UB]]=0,Table5[[#This Row],[ENZ not made when it should be?]])</f>
        <v>0</v>
      </c>
    </row>
    <row r="3183" spans="6:23" hidden="1">
      <c r="F3183" s="1" t="s">
        <v>8153</v>
      </c>
      <c r="G3183" s="1" t="str">
        <f>_xlfn.TEXTBEFORE(Table5[[#This Row],[rxn     kapp_old        kapp_slack_ub   kapp_slack_lb]]," ")</f>
        <v>RXN-GHMT2r_m_FWD-UNKNOWN</v>
      </c>
      <c r="H318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18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183" s="1">
        <f>_xlfn.NUMBERVALUE(_xlfn.TEXTAFTER(Table5[[#This Row],[rxn     kapp_old        kapp_slack_ub   kapp_slack_lb]]," ",-1))</f>
        <v>0</v>
      </c>
      <c r="K3183" s="1">
        <f>_xlfn.XLOOKUP(SUBSTITUTE(Table5[[#This Row],[rxn]],"RXN-","ENZLOAD-"),ENZLOAD[name],ENZLOAD[flux],0)</f>
        <v>0</v>
      </c>
      <c r="L3183" s="1" t="str">
        <f>"'"&amp;Table5[[#This Row],[rxn]]&amp;"'"&amp;CHAR(9)&amp;IF(AND(Table5[[#This Row],[kapp_slack_ub]]&lt;&gt;0,Table5[[#This Row],[kapp_old]]&lt;$F$1),$F$1,Table5[[#This Row],[kapp_old]])</f>
        <v>'RXN-GHMT2r_m_FWD-UNKNOWN'	27141.27779288</v>
      </c>
      <c r="M3183" s="1">
        <f>_xlfn.XLOOKUP(Table5[[#This Row],[rxn]],Table3[name],Table3[flux],$F$1)</f>
        <v>27141.277792879999</v>
      </c>
      <c r="N3183" s="1" t="str">
        <f>IFERROR(Table5[[#This Row],[min flux]]/Table5[[#This Row],[associated enzload]],"")</f>
        <v/>
      </c>
      <c r="O3183" s="1">
        <f>_xlfn.NUMBERVALUE(IF(Table5[[#This Row],[flux/enzload]]="","",ABS($N$1-Table5[[#This Row],[flux/enzload]])))</f>
        <v>0</v>
      </c>
      <c r="P3183" s="1">
        <f>Table5[[#This Row],[kapp_old]]+IFERROR(((Table5[[#This Row],[kapp_slack_ub]]-Table5[[#This Row],[kapp_slack_lb]])/Table5[[#This Row],[associated enzload]]),0)</f>
        <v>27141.277792879999</v>
      </c>
      <c r="Q3183" s="1" t="str">
        <f>"'"&amp;Table5[[#This Row],[rxn]]&amp;"'"&amp;CHAR(9)&amp;Table5[[#This Row],[kapp + (slack_ub - slack_lb)/enzload]]</f>
        <v>'RXN-GHMT2r_m_FWD-UNKNOWN'	27141.27779288</v>
      </c>
      <c r="R3183" s="1">
        <f>_xlfn.XLOOKUP(Table5[[#This Row],[rxn]],Table38[name],Table38[flux],0)</f>
        <v>0</v>
      </c>
      <c r="S3183" s="1">
        <f>_xlfn.XLOOKUP(SUBSTITUTE(Table5[[#This Row],[rxn]],"RXN-","ENZLOAD-"),Table38[name],Table38[flux],0)</f>
        <v>0</v>
      </c>
      <c r="T3183" s="1" t="b">
        <f>AND(Table5[[#This Row],[ENZLOAD flux in kapp-slack.gms]]=0,Table5[[#This Row],[flux in kapp-slack.gms]]&lt;&gt;0,NOT(Table5[[#This Row],[spont or unknown?]]))</f>
        <v>0</v>
      </c>
      <c r="U3183" s="1" t="b">
        <f>OR(_xlfn.TEXTAFTER(Table5[[#This Row],[rxn]],"-",-1)="SPONT",_xlfn.TEXTAFTER(Table5[[#This Row],[rxn]],"-",-1)="UNKNOWN")</f>
        <v>1</v>
      </c>
      <c r="V3183" s="1">
        <f>_xlfn.XLOOKUP(SUBSTITUTE(Table5[[#This Row],[rxn]],"RXN-","ENZLOAD-"),Table4[rxn],Table4[ub],0)</f>
        <v>0</v>
      </c>
      <c r="W3183" s="1" t="b">
        <f>AND(Table5[[#This Row],[FVA ENZLOAD flux UB]]=0,Table5[[#This Row],[ENZ not made when it should be?]])</f>
        <v>0</v>
      </c>
    </row>
    <row r="3184" spans="6:23" hidden="1">
      <c r="F3184" s="1" t="s">
        <v>8154</v>
      </c>
      <c r="G3184" s="1" t="str">
        <f>_xlfn.TEXTBEFORE(Table5[[#This Row],[rxn     kapp_old        kapp_slack_ub   kapp_slack_lb]]," ")</f>
        <v>RXN-GHMT2r_m_REV-UNKNOWN</v>
      </c>
      <c r="H318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18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184" s="1">
        <f>_xlfn.NUMBERVALUE(_xlfn.TEXTAFTER(Table5[[#This Row],[rxn     kapp_old        kapp_slack_ub   kapp_slack_lb]]," ",-1))</f>
        <v>0</v>
      </c>
      <c r="K3184" s="1">
        <f>_xlfn.XLOOKUP(SUBSTITUTE(Table5[[#This Row],[rxn]],"RXN-","ENZLOAD-"),ENZLOAD[name],ENZLOAD[flux],0)</f>
        <v>0</v>
      </c>
      <c r="L3184" s="1" t="str">
        <f>"'"&amp;Table5[[#This Row],[rxn]]&amp;"'"&amp;CHAR(9)&amp;IF(AND(Table5[[#This Row],[kapp_slack_ub]]&lt;&gt;0,Table5[[#This Row],[kapp_old]]&lt;$F$1),$F$1,Table5[[#This Row],[kapp_old]])</f>
        <v>'RXN-GHMT2r_m_REV-UNKNOWN'	27141.27779288</v>
      </c>
      <c r="M3184" s="1">
        <f>_xlfn.XLOOKUP(Table5[[#This Row],[rxn]],Table3[name],Table3[flux],$F$1)</f>
        <v>4.7449741390852E-2</v>
      </c>
      <c r="N3184" s="1" t="str">
        <f>IFERROR(Table5[[#This Row],[min flux]]/Table5[[#This Row],[associated enzload]],"")</f>
        <v/>
      </c>
      <c r="O3184" s="1">
        <f>_xlfn.NUMBERVALUE(IF(Table5[[#This Row],[flux/enzload]]="","",ABS($N$1-Table5[[#This Row],[flux/enzload]])))</f>
        <v>0</v>
      </c>
      <c r="P3184" s="1">
        <f>Table5[[#This Row],[kapp_old]]+IFERROR(((Table5[[#This Row],[kapp_slack_ub]]-Table5[[#This Row],[kapp_slack_lb]])/Table5[[#This Row],[associated enzload]]),0)</f>
        <v>27141.277792879999</v>
      </c>
      <c r="Q3184" s="1" t="str">
        <f>"'"&amp;Table5[[#This Row],[rxn]]&amp;"'"&amp;CHAR(9)&amp;Table5[[#This Row],[kapp + (slack_ub - slack_lb)/enzload]]</f>
        <v>'RXN-GHMT2r_m_REV-UNKNOWN'	27141.27779288</v>
      </c>
      <c r="R3184" s="1">
        <f>_xlfn.XLOOKUP(Table5[[#This Row],[rxn]],Table38[name],Table38[flux],0)</f>
        <v>2.1951692067724999</v>
      </c>
      <c r="S3184" s="1">
        <f>_xlfn.XLOOKUP(SUBSTITUTE(Table5[[#This Row],[rxn]],"RXN-","ENZLOAD-"),Table38[name],Table38[flux],0)</f>
        <v>0</v>
      </c>
      <c r="T3184" s="1" t="b">
        <f>AND(Table5[[#This Row],[ENZLOAD flux in kapp-slack.gms]]=0,Table5[[#This Row],[flux in kapp-slack.gms]]&lt;&gt;0,NOT(Table5[[#This Row],[spont or unknown?]]))</f>
        <v>0</v>
      </c>
      <c r="U3184" s="1" t="b">
        <f>OR(_xlfn.TEXTAFTER(Table5[[#This Row],[rxn]],"-",-1)="SPONT",_xlfn.TEXTAFTER(Table5[[#This Row],[rxn]],"-",-1)="UNKNOWN")</f>
        <v>1</v>
      </c>
      <c r="V3184" s="1">
        <f>_xlfn.XLOOKUP(SUBSTITUTE(Table5[[#This Row],[rxn]],"RXN-","ENZLOAD-"),Table4[rxn],Table4[ub],0)</f>
        <v>0</v>
      </c>
      <c r="W3184" s="1" t="b">
        <f>AND(Table5[[#This Row],[FVA ENZLOAD flux UB]]=0,Table5[[#This Row],[ENZ not made when it should be?]])</f>
        <v>0</v>
      </c>
    </row>
    <row r="3185" spans="6:23" hidden="1">
      <c r="F3185" s="1" t="s">
        <v>8155</v>
      </c>
      <c r="G3185" s="1" t="str">
        <f>_xlfn.TEXTBEFORE(Table5[[#This Row],[rxn     kapp_old        kapp_slack_ub   kapp_slack_lb]]," ")</f>
        <v>RXN-GHMT3_m_FWD-UNKNOWN</v>
      </c>
      <c r="H318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18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185" s="1">
        <f>_xlfn.NUMBERVALUE(_xlfn.TEXTAFTER(Table5[[#This Row],[rxn     kapp_old        kapp_slack_ub   kapp_slack_lb]]," ",-1))</f>
        <v>0</v>
      </c>
      <c r="K3185" s="1">
        <f>_xlfn.XLOOKUP(SUBSTITUTE(Table5[[#This Row],[rxn]],"RXN-","ENZLOAD-"),ENZLOAD[name],ENZLOAD[flux],0)</f>
        <v>0</v>
      </c>
      <c r="L3185" s="1" t="str">
        <f>"'"&amp;Table5[[#This Row],[rxn]]&amp;"'"&amp;CHAR(9)&amp;IF(AND(Table5[[#This Row],[kapp_slack_ub]]&lt;&gt;0,Table5[[#This Row],[kapp_old]]&lt;$F$1),$F$1,Table5[[#This Row],[kapp_old]])</f>
        <v>'RXN-GHMT3_m_FWD-UNKNOWN'	27141.27779288</v>
      </c>
      <c r="M3185" s="1">
        <f>_xlfn.XLOOKUP(Table5[[#This Row],[rxn]],Table3[name],Table3[flux],$F$1)</f>
        <v>27141.277792879999</v>
      </c>
      <c r="N3185" s="1" t="str">
        <f>IFERROR(Table5[[#This Row],[min flux]]/Table5[[#This Row],[associated enzload]],"")</f>
        <v/>
      </c>
      <c r="O3185" s="1">
        <f>_xlfn.NUMBERVALUE(IF(Table5[[#This Row],[flux/enzload]]="","",ABS($N$1-Table5[[#This Row],[flux/enzload]])))</f>
        <v>0</v>
      </c>
      <c r="P3185" s="1">
        <f>Table5[[#This Row],[kapp_old]]+IFERROR(((Table5[[#This Row],[kapp_slack_ub]]-Table5[[#This Row],[kapp_slack_lb]])/Table5[[#This Row],[associated enzload]]),0)</f>
        <v>27141.277792879999</v>
      </c>
      <c r="Q3185" s="1" t="str">
        <f>"'"&amp;Table5[[#This Row],[rxn]]&amp;"'"&amp;CHAR(9)&amp;Table5[[#This Row],[kapp + (slack_ub - slack_lb)/enzload]]</f>
        <v>'RXN-GHMT3_m_FWD-UNKNOWN'	27141.27779288</v>
      </c>
      <c r="R3185" s="1">
        <f>_xlfn.XLOOKUP(Table5[[#This Row],[rxn]],Table38[name],Table38[flux],0)</f>
        <v>0</v>
      </c>
      <c r="S3185" s="1">
        <f>_xlfn.XLOOKUP(SUBSTITUTE(Table5[[#This Row],[rxn]],"RXN-","ENZLOAD-"),Table38[name],Table38[flux],0)</f>
        <v>0</v>
      </c>
      <c r="T3185" s="1" t="b">
        <f>AND(Table5[[#This Row],[ENZLOAD flux in kapp-slack.gms]]=0,Table5[[#This Row],[flux in kapp-slack.gms]]&lt;&gt;0,NOT(Table5[[#This Row],[spont or unknown?]]))</f>
        <v>0</v>
      </c>
      <c r="U3185" s="1" t="b">
        <f>OR(_xlfn.TEXTAFTER(Table5[[#This Row],[rxn]],"-",-1)="SPONT",_xlfn.TEXTAFTER(Table5[[#This Row],[rxn]],"-",-1)="UNKNOWN")</f>
        <v>1</v>
      </c>
      <c r="V3185" s="1">
        <f>_xlfn.XLOOKUP(SUBSTITUTE(Table5[[#This Row],[rxn]],"RXN-","ENZLOAD-"),Table4[rxn],Table4[ub],0)</f>
        <v>0</v>
      </c>
      <c r="W3185" s="1" t="b">
        <f>AND(Table5[[#This Row],[FVA ENZLOAD flux UB]]=0,Table5[[#This Row],[ENZ not made when it should be?]])</f>
        <v>0</v>
      </c>
    </row>
    <row r="3186" spans="6:23" hidden="1">
      <c r="F3186" s="1" t="s">
        <v>8160</v>
      </c>
      <c r="G3186" s="1" t="str">
        <f>_xlfn.TEXTBEFORE(Table5[[#This Row],[rxn     kapp_old        kapp_slack_ub   kapp_slack_lb]]," ")</f>
        <v>RXN-GLCDx_c_FWD-rt0298</v>
      </c>
      <c r="H318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18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186" s="1">
        <f>_xlfn.NUMBERVALUE(_xlfn.TEXTAFTER(Table5[[#This Row],[rxn     kapp_old        kapp_slack_ub   kapp_slack_lb]]," ",-1))</f>
        <v>0</v>
      </c>
      <c r="K3186" s="1">
        <f>_xlfn.XLOOKUP(SUBSTITUTE(Table5[[#This Row],[rxn]],"RXN-","ENZLOAD-"),ENZLOAD[name],ENZLOAD[flux],0)</f>
        <v>0</v>
      </c>
      <c r="L3186" s="1" t="str">
        <f>"'"&amp;Table5[[#This Row],[rxn]]&amp;"'"&amp;CHAR(9)&amp;IF(AND(Table5[[#This Row],[kapp_slack_ub]]&lt;&gt;0,Table5[[#This Row],[kapp_old]]&lt;$F$1),$F$1,Table5[[#This Row],[kapp_old]])</f>
        <v>'RXN-GLCDx_c_FWD-rt0298'	27141.27779288</v>
      </c>
      <c r="M3186" s="1">
        <f>_xlfn.XLOOKUP(Table5[[#This Row],[rxn]],Table3[name],Table3[flux],$F$1)</f>
        <v>27141.277792879999</v>
      </c>
      <c r="N3186" s="1" t="str">
        <f>IFERROR(Table5[[#This Row],[min flux]]/Table5[[#This Row],[associated enzload]],"")</f>
        <v/>
      </c>
      <c r="O3186" s="1">
        <f>_xlfn.NUMBERVALUE(IF(Table5[[#This Row],[flux/enzload]]="","",ABS($N$1-Table5[[#This Row],[flux/enzload]])))</f>
        <v>0</v>
      </c>
      <c r="P3186" s="1">
        <f>Table5[[#This Row],[kapp_old]]+IFERROR(((Table5[[#This Row],[kapp_slack_ub]]-Table5[[#This Row],[kapp_slack_lb]])/Table5[[#This Row],[associated enzload]]),0)</f>
        <v>27141.277792879999</v>
      </c>
      <c r="Q3186" s="1" t="str">
        <f>"'"&amp;Table5[[#This Row],[rxn]]&amp;"'"&amp;CHAR(9)&amp;Table5[[#This Row],[kapp + (slack_ub - slack_lb)/enzload]]</f>
        <v>'RXN-GLCDx_c_FWD-rt0298'	27141.27779288</v>
      </c>
      <c r="R3186" s="1">
        <f>_xlfn.XLOOKUP(Table5[[#This Row],[rxn]],Table38[name],Table38[flux],0)</f>
        <v>0</v>
      </c>
      <c r="S3186" s="1">
        <f>_xlfn.XLOOKUP(SUBSTITUTE(Table5[[#This Row],[rxn]],"RXN-","ENZLOAD-"),Table38[name],Table38[flux],0)</f>
        <v>0</v>
      </c>
      <c r="T3186" s="1" t="b">
        <f>AND(Table5[[#This Row],[ENZLOAD flux in kapp-slack.gms]]=0,Table5[[#This Row],[flux in kapp-slack.gms]]&lt;&gt;0,NOT(Table5[[#This Row],[spont or unknown?]]))</f>
        <v>0</v>
      </c>
      <c r="U3186" s="1" t="b">
        <f>OR(_xlfn.TEXTAFTER(Table5[[#This Row],[rxn]],"-",-1)="SPONT",_xlfn.TEXTAFTER(Table5[[#This Row],[rxn]],"-",-1)="UNKNOWN")</f>
        <v>0</v>
      </c>
      <c r="V3186" s="1">
        <f>_xlfn.XLOOKUP(SUBSTITUTE(Table5[[#This Row],[rxn]],"RXN-","ENZLOAD-"),Table4[rxn],Table4[ub],0)</f>
        <v>1.22983431</v>
      </c>
      <c r="W3186" s="1" t="b">
        <f>AND(Table5[[#This Row],[FVA ENZLOAD flux UB]]=0,Table5[[#This Row],[ENZ not made when it should be?]])</f>
        <v>0</v>
      </c>
    </row>
    <row r="3187" spans="6:23" hidden="1">
      <c r="F3187" s="1" t="s">
        <v>8161</v>
      </c>
      <c r="G3187" s="1" t="str">
        <f>_xlfn.TEXTBEFORE(Table5[[#This Row],[rxn     kapp_old        kapp_slack_ub   kapp_slack_lb]]," ")</f>
        <v>RXN-GLCDx_c_REV-rt0298</v>
      </c>
      <c r="H318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18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187" s="1">
        <f>_xlfn.NUMBERVALUE(_xlfn.TEXTAFTER(Table5[[#This Row],[rxn     kapp_old        kapp_slack_ub   kapp_slack_lb]]," ",-1))</f>
        <v>0</v>
      </c>
      <c r="K3187" s="1">
        <f>_xlfn.XLOOKUP(SUBSTITUTE(Table5[[#This Row],[rxn]],"RXN-","ENZLOAD-"),ENZLOAD[name],ENZLOAD[flux],0)</f>
        <v>0</v>
      </c>
      <c r="L3187" s="1" t="str">
        <f>"'"&amp;Table5[[#This Row],[rxn]]&amp;"'"&amp;CHAR(9)&amp;IF(AND(Table5[[#This Row],[kapp_slack_ub]]&lt;&gt;0,Table5[[#This Row],[kapp_old]]&lt;$F$1),$F$1,Table5[[#This Row],[kapp_old]])</f>
        <v>'RXN-GLCDx_c_REV-rt0298'	27141.27779288</v>
      </c>
      <c r="M3187" s="1">
        <f>_xlfn.XLOOKUP(Table5[[#This Row],[rxn]],Table3[name],Table3[flux],$F$1)</f>
        <v>27141.277792879999</v>
      </c>
      <c r="N3187" s="1" t="str">
        <f>IFERROR(Table5[[#This Row],[min flux]]/Table5[[#This Row],[associated enzload]],"")</f>
        <v/>
      </c>
      <c r="O3187" s="1">
        <f>_xlfn.NUMBERVALUE(IF(Table5[[#This Row],[flux/enzload]]="","",ABS($N$1-Table5[[#This Row],[flux/enzload]])))</f>
        <v>0</v>
      </c>
      <c r="P3187" s="1">
        <f>Table5[[#This Row],[kapp_old]]+IFERROR(((Table5[[#This Row],[kapp_slack_ub]]-Table5[[#This Row],[kapp_slack_lb]])/Table5[[#This Row],[associated enzload]]),0)</f>
        <v>27141.277792879999</v>
      </c>
      <c r="Q3187" s="1" t="str">
        <f>"'"&amp;Table5[[#This Row],[rxn]]&amp;"'"&amp;CHAR(9)&amp;Table5[[#This Row],[kapp + (slack_ub - slack_lb)/enzload]]</f>
        <v>'RXN-GLCDx_c_REV-rt0298'	27141.27779288</v>
      </c>
      <c r="R3187" s="1">
        <f>_xlfn.XLOOKUP(Table5[[#This Row],[rxn]],Table38[name],Table38[flux],0)</f>
        <v>0</v>
      </c>
      <c r="S3187" s="1">
        <f>_xlfn.XLOOKUP(SUBSTITUTE(Table5[[#This Row],[rxn]],"RXN-","ENZLOAD-"),Table38[name],Table38[flux],0)</f>
        <v>0</v>
      </c>
      <c r="T3187" s="1" t="b">
        <f>AND(Table5[[#This Row],[ENZLOAD flux in kapp-slack.gms]]=0,Table5[[#This Row],[flux in kapp-slack.gms]]&lt;&gt;0,NOT(Table5[[#This Row],[spont or unknown?]]))</f>
        <v>0</v>
      </c>
      <c r="U3187" s="1" t="b">
        <f>OR(_xlfn.TEXTAFTER(Table5[[#This Row],[rxn]],"-",-1)="SPONT",_xlfn.TEXTAFTER(Table5[[#This Row],[rxn]],"-",-1)="UNKNOWN")</f>
        <v>0</v>
      </c>
      <c r="V3187" s="1">
        <f>_xlfn.XLOOKUP(SUBSTITUTE(Table5[[#This Row],[rxn]],"RXN-","ENZLOAD-"),Table4[rxn],Table4[ub],0)</f>
        <v>1.22983431</v>
      </c>
      <c r="W3187" s="1" t="b">
        <f>AND(Table5[[#This Row],[FVA ENZLOAD flux UB]]=0,Table5[[#This Row],[ENZ not made when it should be?]])</f>
        <v>0</v>
      </c>
    </row>
    <row r="3188" spans="6:23" hidden="1">
      <c r="F3188" s="1" t="s">
        <v>8166</v>
      </c>
      <c r="G3188" s="1" t="str">
        <f>_xlfn.TEXTBEFORE(Table5[[#This Row],[rxn     kapp_old        kapp_slack_ub   kapp_slack_lb]]," ")</f>
        <v>RXN-GLCNtps_e_FWD-rt0518</v>
      </c>
      <c r="H318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18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188" s="1">
        <f>_xlfn.NUMBERVALUE(_xlfn.TEXTAFTER(Table5[[#This Row],[rxn     kapp_old        kapp_slack_ub   kapp_slack_lb]]," ",-1))</f>
        <v>0</v>
      </c>
      <c r="K3188" s="1">
        <f>_xlfn.XLOOKUP(SUBSTITUTE(Table5[[#This Row],[rxn]],"RXN-","ENZLOAD-"),ENZLOAD[name],ENZLOAD[flux],0)</f>
        <v>0</v>
      </c>
      <c r="L3188" s="1" t="str">
        <f>"'"&amp;Table5[[#This Row],[rxn]]&amp;"'"&amp;CHAR(9)&amp;IF(AND(Table5[[#This Row],[kapp_slack_ub]]&lt;&gt;0,Table5[[#This Row],[kapp_old]]&lt;$F$1),$F$1,Table5[[#This Row],[kapp_old]])</f>
        <v>'RXN-GLCNtps_e_FWD-rt0518'	27141.27779288</v>
      </c>
      <c r="M3188" s="1">
        <f>_xlfn.XLOOKUP(Table5[[#This Row],[rxn]],Table3[name],Table3[flux],$F$1)</f>
        <v>27141.277792879999</v>
      </c>
      <c r="N3188" s="1" t="str">
        <f>IFERROR(Table5[[#This Row],[min flux]]/Table5[[#This Row],[associated enzload]],"")</f>
        <v/>
      </c>
      <c r="O3188" s="1">
        <f>_xlfn.NUMBERVALUE(IF(Table5[[#This Row],[flux/enzload]]="","",ABS($N$1-Table5[[#This Row],[flux/enzload]])))</f>
        <v>0</v>
      </c>
      <c r="P3188" s="1">
        <f>Table5[[#This Row],[kapp_old]]+IFERROR(((Table5[[#This Row],[kapp_slack_ub]]-Table5[[#This Row],[kapp_slack_lb]])/Table5[[#This Row],[associated enzload]]),0)</f>
        <v>27141.277792879999</v>
      </c>
      <c r="Q3188" s="1" t="str">
        <f>"'"&amp;Table5[[#This Row],[rxn]]&amp;"'"&amp;CHAR(9)&amp;Table5[[#This Row],[kapp + (slack_ub - slack_lb)/enzload]]</f>
        <v>'RXN-GLCNtps_e_FWD-rt0518'	27141.27779288</v>
      </c>
      <c r="R3188" s="1">
        <f>_xlfn.XLOOKUP(Table5[[#This Row],[rxn]],Table38[name],Table38[flux],0)</f>
        <v>0</v>
      </c>
      <c r="S3188" s="1">
        <f>_xlfn.XLOOKUP(SUBSTITUTE(Table5[[#This Row],[rxn]],"RXN-","ENZLOAD-"),Table38[name],Table38[flux],0)</f>
        <v>0</v>
      </c>
      <c r="T3188" s="1" t="b">
        <f>AND(Table5[[#This Row],[ENZLOAD flux in kapp-slack.gms]]=0,Table5[[#This Row],[flux in kapp-slack.gms]]&lt;&gt;0,NOT(Table5[[#This Row],[spont or unknown?]]))</f>
        <v>0</v>
      </c>
      <c r="U3188" s="1" t="b">
        <f>OR(_xlfn.TEXTAFTER(Table5[[#This Row],[rxn]],"-",-1)="SPONT",_xlfn.TEXTAFTER(Table5[[#This Row],[rxn]],"-",-1)="UNKNOWN")</f>
        <v>0</v>
      </c>
      <c r="V3188" s="1">
        <f>_xlfn.XLOOKUP(SUBSTITUTE(Table5[[#This Row],[rxn]],"RXN-","ENZLOAD-"),Table4[rxn],Table4[ub],0)</f>
        <v>0.81154576</v>
      </c>
      <c r="W3188" s="1" t="b">
        <f>AND(Table5[[#This Row],[FVA ENZLOAD flux UB]]=0,Table5[[#This Row],[ENZ not made when it should be?]])</f>
        <v>0</v>
      </c>
    </row>
    <row r="3189" spans="6:23" hidden="1">
      <c r="F3189" s="1" t="s">
        <v>8167</v>
      </c>
      <c r="G3189" s="1" t="str">
        <f>_xlfn.TEXTBEFORE(Table5[[#This Row],[rxn     kapp_old        kapp_slack_ub   kapp_slack_lb]]," ")</f>
        <v>RXN-GLCNtps_e_REV-rt0518</v>
      </c>
      <c r="H318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18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189" s="1">
        <f>_xlfn.NUMBERVALUE(_xlfn.TEXTAFTER(Table5[[#This Row],[rxn     kapp_old        kapp_slack_ub   kapp_slack_lb]]," ",-1))</f>
        <v>0</v>
      </c>
      <c r="K3189" s="1">
        <f>_xlfn.XLOOKUP(SUBSTITUTE(Table5[[#This Row],[rxn]],"RXN-","ENZLOAD-"),ENZLOAD[name],ENZLOAD[flux],0)</f>
        <v>0</v>
      </c>
      <c r="L3189" s="1" t="str">
        <f>"'"&amp;Table5[[#This Row],[rxn]]&amp;"'"&amp;CHAR(9)&amp;IF(AND(Table5[[#This Row],[kapp_slack_ub]]&lt;&gt;0,Table5[[#This Row],[kapp_old]]&lt;$F$1),$F$1,Table5[[#This Row],[kapp_old]])</f>
        <v>'RXN-GLCNtps_e_REV-rt0518'	27141.27779288</v>
      </c>
      <c r="M3189" s="1">
        <f>_xlfn.XLOOKUP(Table5[[#This Row],[rxn]],Table3[name],Table3[flux],$F$1)</f>
        <v>27141.277792879999</v>
      </c>
      <c r="N3189" s="1" t="str">
        <f>IFERROR(Table5[[#This Row],[min flux]]/Table5[[#This Row],[associated enzload]],"")</f>
        <v/>
      </c>
      <c r="O3189" s="1">
        <f>_xlfn.NUMBERVALUE(IF(Table5[[#This Row],[flux/enzload]]="","",ABS($N$1-Table5[[#This Row],[flux/enzload]])))</f>
        <v>0</v>
      </c>
      <c r="P3189" s="1">
        <f>Table5[[#This Row],[kapp_old]]+IFERROR(((Table5[[#This Row],[kapp_slack_ub]]-Table5[[#This Row],[kapp_slack_lb]])/Table5[[#This Row],[associated enzload]]),0)</f>
        <v>27141.277792879999</v>
      </c>
      <c r="Q3189" s="1" t="str">
        <f>"'"&amp;Table5[[#This Row],[rxn]]&amp;"'"&amp;CHAR(9)&amp;Table5[[#This Row],[kapp + (slack_ub - slack_lb)/enzload]]</f>
        <v>'RXN-GLCNtps_e_REV-rt0518'	27141.27779288</v>
      </c>
      <c r="R3189" s="1">
        <f>_xlfn.XLOOKUP(Table5[[#This Row],[rxn]],Table38[name],Table38[flux],0)</f>
        <v>0</v>
      </c>
      <c r="S3189" s="1">
        <f>_xlfn.XLOOKUP(SUBSTITUTE(Table5[[#This Row],[rxn]],"RXN-","ENZLOAD-"),Table38[name],Table38[flux],0)</f>
        <v>0</v>
      </c>
      <c r="T3189" s="1" t="b">
        <f>AND(Table5[[#This Row],[ENZLOAD flux in kapp-slack.gms]]=0,Table5[[#This Row],[flux in kapp-slack.gms]]&lt;&gt;0,NOT(Table5[[#This Row],[spont or unknown?]]))</f>
        <v>0</v>
      </c>
      <c r="U3189" s="1" t="b">
        <f>OR(_xlfn.TEXTAFTER(Table5[[#This Row],[rxn]],"-",-1)="SPONT",_xlfn.TEXTAFTER(Table5[[#This Row],[rxn]],"-",-1)="UNKNOWN")</f>
        <v>0</v>
      </c>
      <c r="V3189" s="1">
        <f>_xlfn.XLOOKUP(SUBSTITUTE(Table5[[#This Row],[rxn]],"RXN-","ENZLOAD-"),Table4[rxn],Table4[ub],0)</f>
        <v>0.81154576</v>
      </c>
      <c r="W3189" s="1" t="b">
        <f>AND(Table5[[#This Row],[FVA ENZLOAD flux UB]]=0,Table5[[#This Row],[ENZ not made when it should be?]])</f>
        <v>0</v>
      </c>
    </row>
    <row r="3190" spans="6:23" hidden="1">
      <c r="F3190" s="1" t="s">
        <v>8169</v>
      </c>
      <c r="G3190" s="1" t="str">
        <f>_xlfn.TEXTBEFORE(Table5[[#This Row],[rxn     kapp_old        kapp_slack_ub   kapp_slack_lb]]," ")</f>
        <v>RXN-GLCt_c_e_FWD-rt1375</v>
      </c>
      <c r="H319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19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190" s="1">
        <f>_xlfn.NUMBERVALUE(_xlfn.TEXTAFTER(Table5[[#This Row],[rxn     kapp_old        kapp_slack_ub   kapp_slack_lb]]," ",-1))</f>
        <v>0</v>
      </c>
      <c r="K3190" s="1">
        <f>_xlfn.XLOOKUP(SUBSTITUTE(Table5[[#This Row],[rxn]],"RXN-","ENZLOAD-"),ENZLOAD[name],ENZLOAD[flux],0)</f>
        <v>0</v>
      </c>
      <c r="L3190" s="1" t="str">
        <f>"'"&amp;Table5[[#This Row],[rxn]]&amp;"'"&amp;CHAR(9)&amp;IF(AND(Table5[[#This Row],[kapp_slack_ub]]&lt;&gt;0,Table5[[#This Row],[kapp_old]]&lt;$F$1),$F$1,Table5[[#This Row],[kapp_old]])</f>
        <v>'RXN-GLCt_c_e_FWD-rt1375'	27141.27779288</v>
      </c>
      <c r="M3190" s="1">
        <f>_xlfn.XLOOKUP(Table5[[#This Row],[rxn]],Table3[name],Table3[flux],$F$1)</f>
        <v>27141.277792879999</v>
      </c>
      <c r="N3190" s="1" t="str">
        <f>IFERROR(Table5[[#This Row],[min flux]]/Table5[[#This Row],[associated enzload]],"")</f>
        <v/>
      </c>
      <c r="O3190" s="1">
        <f>_xlfn.NUMBERVALUE(IF(Table5[[#This Row],[flux/enzload]]="","",ABS($N$1-Table5[[#This Row],[flux/enzload]])))</f>
        <v>0</v>
      </c>
      <c r="P3190" s="1">
        <f>Table5[[#This Row],[kapp_old]]+IFERROR(((Table5[[#This Row],[kapp_slack_ub]]-Table5[[#This Row],[kapp_slack_lb]])/Table5[[#This Row],[associated enzload]]),0)</f>
        <v>27141.277792879999</v>
      </c>
      <c r="Q3190" s="1" t="str">
        <f>"'"&amp;Table5[[#This Row],[rxn]]&amp;"'"&amp;CHAR(9)&amp;Table5[[#This Row],[kapp + (slack_ub - slack_lb)/enzload]]</f>
        <v>'RXN-GLCt_c_e_FWD-rt1375'	27141.27779288</v>
      </c>
      <c r="R3190" s="1">
        <f>_xlfn.XLOOKUP(Table5[[#This Row],[rxn]],Table38[name],Table38[flux],0)</f>
        <v>0</v>
      </c>
      <c r="S3190" s="1">
        <f>_xlfn.XLOOKUP(SUBSTITUTE(Table5[[#This Row],[rxn]],"RXN-","ENZLOAD-"),Table38[name],Table38[flux],0)</f>
        <v>0</v>
      </c>
      <c r="T3190" s="1" t="b">
        <f>AND(Table5[[#This Row],[ENZLOAD flux in kapp-slack.gms]]=0,Table5[[#This Row],[flux in kapp-slack.gms]]&lt;&gt;0,NOT(Table5[[#This Row],[spont or unknown?]]))</f>
        <v>0</v>
      </c>
      <c r="U3190" s="1" t="b">
        <f>OR(_xlfn.TEXTAFTER(Table5[[#This Row],[rxn]],"-",-1)="SPONT",_xlfn.TEXTAFTER(Table5[[#This Row],[rxn]],"-",-1)="UNKNOWN")</f>
        <v>0</v>
      </c>
      <c r="V3190" s="1">
        <f>_xlfn.XLOOKUP(SUBSTITUTE(Table5[[#This Row],[rxn]],"RXN-","ENZLOAD-"),Table4[rxn],Table4[ub],0)</f>
        <v>0.59567504999999998</v>
      </c>
      <c r="W3190" s="1" t="b">
        <f>AND(Table5[[#This Row],[FVA ENZLOAD flux UB]]=0,Table5[[#This Row],[ENZ not made when it should be?]])</f>
        <v>0</v>
      </c>
    </row>
    <row r="3191" spans="6:23" hidden="1">
      <c r="F3191" s="1" t="s">
        <v>8170</v>
      </c>
      <c r="G3191" s="1" t="str">
        <f>_xlfn.TEXTBEFORE(Table5[[#This Row],[rxn     kapp_old        kapp_slack_ub   kapp_slack_lb]]," ")</f>
        <v>RXN-GLCt_c_e_FWD-rt1473</v>
      </c>
      <c r="H319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19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191" s="1">
        <f>_xlfn.NUMBERVALUE(_xlfn.TEXTAFTER(Table5[[#This Row],[rxn     kapp_old        kapp_slack_ub   kapp_slack_lb]]," ",-1))</f>
        <v>0</v>
      </c>
      <c r="K3191" s="1">
        <f>_xlfn.XLOOKUP(SUBSTITUTE(Table5[[#This Row],[rxn]],"RXN-","ENZLOAD-"),ENZLOAD[name],ENZLOAD[flux],0)</f>
        <v>0</v>
      </c>
      <c r="L3191" s="1" t="str">
        <f>"'"&amp;Table5[[#This Row],[rxn]]&amp;"'"&amp;CHAR(9)&amp;IF(AND(Table5[[#This Row],[kapp_slack_ub]]&lt;&gt;0,Table5[[#This Row],[kapp_old]]&lt;$F$1),$F$1,Table5[[#This Row],[kapp_old]])</f>
        <v>'RXN-GLCt_c_e_FWD-rt1473'	27141.27779288</v>
      </c>
      <c r="M3191" s="1">
        <f>_xlfn.XLOOKUP(Table5[[#This Row],[rxn]],Table3[name],Table3[flux],$F$1)</f>
        <v>27141.277792879999</v>
      </c>
      <c r="N3191" s="1" t="str">
        <f>IFERROR(Table5[[#This Row],[min flux]]/Table5[[#This Row],[associated enzload]],"")</f>
        <v/>
      </c>
      <c r="O3191" s="1">
        <f>_xlfn.NUMBERVALUE(IF(Table5[[#This Row],[flux/enzload]]="","",ABS($N$1-Table5[[#This Row],[flux/enzload]])))</f>
        <v>0</v>
      </c>
      <c r="P3191" s="1">
        <f>Table5[[#This Row],[kapp_old]]+IFERROR(((Table5[[#This Row],[kapp_slack_ub]]-Table5[[#This Row],[kapp_slack_lb]])/Table5[[#This Row],[associated enzload]]),0)</f>
        <v>27141.277792879999</v>
      </c>
      <c r="Q3191" s="1" t="str">
        <f>"'"&amp;Table5[[#This Row],[rxn]]&amp;"'"&amp;CHAR(9)&amp;Table5[[#This Row],[kapp + (slack_ub - slack_lb)/enzload]]</f>
        <v>'RXN-GLCt_c_e_FWD-rt1473'	27141.27779288</v>
      </c>
      <c r="R3191" s="1">
        <f>_xlfn.XLOOKUP(Table5[[#This Row],[rxn]],Table38[name],Table38[flux],0)</f>
        <v>0</v>
      </c>
      <c r="S3191" s="1">
        <f>_xlfn.XLOOKUP(SUBSTITUTE(Table5[[#This Row],[rxn]],"RXN-","ENZLOAD-"),Table38[name],Table38[flux],0)</f>
        <v>0</v>
      </c>
      <c r="T3191" s="1" t="b">
        <f>AND(Table5[[#This Row],[ENZLOAD flux in kapp-slack.gms]]=0,Table5[[#This Row],[flux in kapp-slack.gms]]&lt;&gt;0,NOT(Table5[[#This Row],[spont or unknown?]]))</f>
        <v>0</v>
      </c>
      <c r="U3191" s="1" t="b">
        <f>OR(_xlfn.TEXTAFTER(Table5[[#This Row],[rxn]],"-",-1)="SPONT",_xlfn.TEXTAFTER(Table5[[#This Row],[rxn]],"-",-1)="UNKNOWN")</f>
        <v>0</v>
      </c>
      <c r="V3191" s="1">
        <f>_xlfn.XLOOKUP(SUBSTITUTE(Table5[[#This Row],[rxn]],"RXN-","ENZLOAD-"),Table4[rxn],Table4[ub],0)</f>
        <v>0.72918872000000001</v>
      </c>
      <c r="W3191" s="1" t="b">
        <f>AND(Table5[[#This Row],[FVA ENZLOAD flux UB]]=0,Table5[[#This Row],[ENZ not made when it should be?]])</f>
        <v>0</v>
      </c>
    </row>
    <row r="3192" spans="6:23" hidden="1">
      <c r="F3192" s="1" t="s">
        <v>8171</v>
      </c>
      <c r="G3192" s="1" t="str">
        <f>_xlfn.TEXTBEFORE(Table5[[#This Row],[rxn     kapp_old        kapp_slack_ub   kapp_slack_lb]]," ")</f>
        <v>RXN-GLCt_c_e_FWD-rt1480</v>
      </c>
      <c r="H319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19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192" s="1">
        <f>_xlfn.NUMBERVALUE(_xlfn.TEXTAFTER(Table5[[#This Row],[rxn     kapp_old        kapp_slack_ub   kapp_slack_lb]]," ",-1))</f>
        <v>0</v>
      </c>
      <c r="K3192" s="1">
        <f>_xlfn.XLOOKUP(SUBSTITUTE(Table5[[#This Row],[rxn]],"RXN-","ENZLOAD-"),ENZLOAD[name],ENZLOAD[flux],0)</f>
        <v>0</v>
      </c>
      <c r="L3192" s="1" t="str">
        <f>"'"&amp;Table5[[#This Row],[rxn]]&amp;"'"&amp;CHAR(9)&amp;IF(AND(Table5[[#This Row],[kapp_slack_ub]]&lt;&gt;0,Table5[[#This Row],[kapp_old]]&lt;$F$1),$F$1,Table5[[#This Row],[kapp_old]])</f>
        <v>'RXN-GLCt_c_e_FWD-rt1480'	27141.27779288</v>
      </c>
      <c r="M3192" s="1">
        <f>_xlfn.XLOOKUP(Table5[[#This Row],[rxn]],Table3[name],Table3[flux],$F$1)</f>
        <v>27141.277792879999</v>
      </c>
      <c r="N3192" s="1" t="str">
        <f>IFERROR(Table5[[#This Row],[min flux]]/Table5[[#This Row],[associated enzload]],"")</f>
        <v/>
      </c>
      <c r="O3192" s="1">
        <f>_xlfn.NUMBERVALUE(IF(Table5[[#This Row],[flux/enzload]]="","",ABS($N$1-Table5[[#This Row],[flux/enzload]])))</f>
        <v>0</v>
      </c>
      <c r="P3192" s="1">
        <f>Table5[[#This Row],[kapp_old]]+IFERROR(((Table5[[#This Row],[kapp_slack_ub]]-Table5[[#This Row],[kapp_slack_lb]])/Table5[[#This Row],[associated enzload]]),0)</f>
        <v>27141.277792879999</v>
      </c>
      <c r="Q3192" s="1" t="str">
        <f>"'"&amp;Table5[[#This Row],[rxn]]&amp;"'"&amp;CHAR(9)&amp;Table5[[#This Row],[kapp + (slack_ub - slack_lb)/enzload]]</f>
        <v>'RXN-GLCt_c_e_FWD-rt1480'	27141.27779288</v>
      </c>
      <c r="R3192" s="1">
        <f>_xlfn.XLOOKUP(Table5[[#This Row],[rxn]],Table38[name],Table38[flux],0)</f>
        <v>0</v>
      </c>
      <c r="S3192" s="1">
        <f>_xlfn.XLOOKUP(SUBSTITUTE(Table5[[#This Row],[rxn]],"RXN-","ENZLOAD-"),Table38[name],Table38[flux],0)</f>
        <v>0</v>
      </c>
      <c r="T3192" s="1" t="b">
        <f>AND(Table5[[#This Row],[ENZLOAD flux in kapp-slack.gms]]=0,Table5[[#This Row],[flux in kapp-slack.gms]]&lt;&gt;0,NOT(Table5[[#This Row],[spont or unknown?]]))</f>
        <v>0</v>
      </c>
      <c r="U3192" s="1" t="b">
        <f>OR(_xlfn.TEXTAFTER(Table5[[#This Row],[rxn]],"-",-1)="SPONT",_xlfn.TEXTAFTER(Table5[[#This Row],[rxn]],"-",-1)="UNKNOWN")</f>
        <v>0</v>
      </c>
      <c r="V3192" s="1">
        <f>_xlfn.XLOOKUP(SUBSTITUTE(Table5[[#This Row],[rxn]],"RXN-","ENZLOAD-"),Table4[rxn],Table4[ub],0)</f>
        <v>2.7808452199999998</v>
      </c>
      <c r="W3192" s="1" t="b">
        <f>AND(Table5[[#This Row],[FVA ENZLOAD flux UB]]=0,Table5[[#This Row],[ENZ not made when it should be?]])</f>
        <v>0</v>
      </c>
    </row>
    <row r="3193" spans="6:23" hidden="1">
      <c r="F3193" s="1" t="s">
        <v>8173</v>
      </c>
      <c r="G3193" s="1" t="str">
        <f>_xlfn.TEXTBEFORE(Table5[[#This Row],[rxn     kapp_old        kapp_slack_ub   kapp_slack_lb]]," ")</f>
        <v>RXN-GLCt_c_e_FWD-rt2496</v>
      </c>
      <c r="H319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19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193" s="1">
        <f>_xlfn.NUMBERVALUE(_xlfn.TEXTAFTER(Table5[[#This Row],[rxn     kapp_old        kapp_slack_ub   kapp_slack_lb]]," ",-1))</f>
        <v>0</v>
      </c>
      <c r="K3193" s="1">
        <f>_xlfn.XLOOKUP(SUBSTITUTE(Table5[[#This Row],[rxn]],"RXN-","ENZLOAD-"),ENZLOAD[name],ENZLOAD[flux],0)</f>
        <v>0</v>
      </c>
      <c r="L3193" s="1" t="str">
        <f>"'"&amp;Table5[[#This Row],[rxn]]&amp;"'"&amp;CHAR(9)&amp;IF(AND(Table5[[#This Row],[kapp_slack_ub]]&lt;&gt;0,Table5[[#This Row],[kapp_old]]&lt;$F$1),$F$1,Table5[[#This Row],[kapp_old]])</f>
        <v>'RXN-GLCt_c_e_FWD-rt2496'	27141.27779288</v>
      </c>
      <c r="M3193" s="1">
        <f>_xlfn.XLOOKUP(Table5[[#This Row],[rxn]],Table3[name],Table3[flux],$F$1)</f>
        <v>27141.277792879999</v>
      </c>
      <c r="N3193" s="1" t="str">
        <f>IFERROR(Table5[[#This Row],[min flux]]/Table5[[#This Row],[associated enzload]],"")</f>
        <v/>
      </c>
      <c r="O3193" s="1">
        <f>_xlfn.NUMBERVALUE(IF(Table5[[#This Row],[flux/enzload]]="","",ABS($N$1-Table5[[#This Row],[flux/enzload]])))</f>
        <v>0</v>
      </c>
      <c r="P3193" s="1">
        <f>Table5[[#This Row],[kapp_old]]+IFERROR(((Table5[[#This Row],[kapp_slack_ub]]-Table5[[#This Row],[kapp_slack_lb]])/Table5[[#This Row],[associated enzload]]),0)</f>
        <v>27141.277792879999</v>
      </c>
      <c r="Q3193" s="1" t="str">
        <f>"'"&amp;Table5[[#This Row],[rxn]]&amp;"'"&amp;CHAR(9)&amp;Table5[[#This Row],[kapp + (slack_ub - slack_lb)/enzload]]</f>
        <v>'RXN-GLCt_c_e_FWD-rt2496'	27141.27779288</v>
      </c>
      <c r="R3193" s="1">
        <f>_xlfn.XLOOKUP(Table5[[#This Row],[rxn]],Table38[name],Table38[flux],0)</f>
        <v>0</v>
      </c>
      <c r="S3193" s="1">
        <f>_xlfn.XLOOKUP(SUBSTITUTE(Table5[[#This Row],[rxn]],"RXN-","ENZLOAD-"),Table38[name],Table38[flux],0)</f>
        <v>0</v>
      </c>
      <c r="T3193" s="1" t="b">
        <f>AND(Table5[[#This Row],[ENZLOAD flux in kapp-slack.gms]]=0,Table5[[#This Row],[flux in kapp-slack.gms]]&lt;&gt;0,NOT(Table5[[#This Row],[spont or unknown?]]))</f>
        <v>0</v>
      </c>
      <c r="U3193" s="1" t="b">
        <f>OR(_xlfn.TEXTAFTER(Table5[[#This Row],[rxn]],"-",-1)="SPONT",_xlfn.TEXTAFTER(Table5[[#This Row],[rxn]],"-",-1)="UNKNOWN")</f>
        <v>0</v>
      </c>
      <c r="V3193" s="1">
        <f>_xlfn.XLOOKUP(SUBSTITUTE(Table5[[#This Row],[rxn]],"RXN-","ENZLOAD-"),Table4[rxn],Table4[ub],0)</f>
        <v>0.73544511000000001</v>
      </c>
      <c r="W3193" s="1" t="b">
        <f>AND(Table5[[#This Row],[FVA ENZLOAD flux UB]]=0,Table5[[#This Row],[ENZ not made when it should be?]])</f>
        <v>0</v>
      </c>
    </row>
    <row r="3194" spans="6:23" hidden="1">
      <c r="F3194" s="1" t="s">
        <v>8179</v>
      </c>
      <c r="G3194" s="1" t="str">
        <f>_xlfn.TEXTBEFORE(Table5[[#This Row],[rxn     kapp_old        kapp_slack_ub   kapp_slack_lb]]," ")</f>
        <v>RXN-GLCt_c_r_FWD-UNKNOWN</v>
      </c>
      <c r="H319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19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194" s="1">
        <f>_xlfn.NUMBERVALUE(_xlfn.TEXTAFTER(Table5[[#This Row],[rxn     kapp_old        kapp_slack_ub   kapp_slack_lb]]," ",-1))</f>
        <v>0</v>
      </c>
      <c r="K3194" s="1">
        <f>_xlfn.XLOOKUP(SUBSTITUTE(Table5[[#This Row],[rxn]],"RXN-","ENZLOAD-"),ENZLOAD[name],ENZLOAD[flux],0)</f>
        <v>0</v>
      </c>
      <c r="L3194" s="1" t="str">
        <f>"'"&amp;Table5[[#This Row],[rxn]]&amp;"'"&amp;CHAR(9)&amp;IF(AND(Table5[[#This Row],[kapp_slack_ub]]&lt;&gt;0,Table5[[#This Row],[kapp_old]]&lt;$F$1),$F$1,Table5[[#This Row],[kapp_old]])</f>
        <v>'RXN-GLCt_c_r_FWD-UNKNOWN'	27141.27779288</v>
      </c>
      <c r="M3194" s="1">
        <f>_xlfn.XLOOKUP(Table5[[#This Row],[rxn]],Table3[name],Table3[flux],$F$1)</f>
        <v>27141.277792879999</v>
      </c>
      <c r="N3194" s="1" t="str">
        <f>IFERROR(Table5[[#This Row],[min flux]]/Table5[[#This Row],[associated enzload]],"")</f>
        <v/>
      </c>
      <c r="O3194" s="1">
        <f>_xlfn.NUMBERVALUE(IF(Table5[[#This Row],[flux/enzload]]="","",ABS($N$1-Table5[[#This Row],[flux/enzload]])))</f>
        <v>0</v>
      </c>
      <c r="P3194" s="1">
        <f>Table5[[#This Row],[kapp_old]]+IFERROR(((Table5[[#This Row],[kapp_slack_ub]]-Table5[[#This Row],[kapp_slack_lb]])/Table5[[#This Row],[associated enzload]]),0)</f>
        <v>27141.277792879999</v>
      </c>
      <c r="Q3194" s="1" t="str">
        <f>"'"&amp;Table5[[#This Row],[rxn]]&amp;"'"&amp;CHAR(9)&amp;Table5[[#This Row],[kapp + (slack_ub - slack_lb)/enzload]]</f>
        <v>'RXN-GLCt_c_r_FWD-UNKNOWN'	27141.27779288</v>
      </c>
      <c r="R3194" s="1">
        <f>_xlfn.XLOOKUP(Table5[[#This Row],[rxn]],Table38[name],Table38[flux],0)</f>
        <v>0</v>
      </c>
      <c r="S3194" s="1">
        <f>_xlfn.XLOOKUP(SUBSTITUTE(Table5[[#This Row],[rxn]],"RXN-","ENZLOAD-"),Table38[name],Table38[flux],0)</f>
        <v>0</v>
      </c>
      <c r="T3194" s="1" t="b">
        <f>AND(Table5[[#This Row],[ENZLOAD flux in kapp-slack.gms]]=0,Table5[[#This Row],[flux in kapp-slack.gms]]&lt;&gt;0,NOT(Table5[[#This Row],[spont or unknown?]]))</f>
        <v>0</v>
      </c>
      <c r="U3194" s="1" t="b">
        <f>OR(_xlfn.TEXTAFTER(Table5[[#This Row],[rxn]],"-",-1)="SPONT",_xlfn.TEXTAFTER(Table5[[#This Row],[rxn]],"-",-1)="UNKNOWN")</f>
        <v>1</v>
      </c>
      <c r="V3194" s="1">
        <f>_xlfn.XLOOKUP(SUBSTITUTE(Table5[[#This Row],[rxn]],"RXN-","ENZLOAD-"),Table4[rxn],Table4[ub],0)</f>
        <v>0</v>
      </c>
      <c r="W3194" s="1" t="b">
        <f>AND(Table5[[#This Row],[FVA ENZLOAD flux UB]]=0,Table5[[#This Row],[ENZ not made when it should be?]])</f>
        <v>0</v>
      </c>
    </row>
    <row r="3195" spans="6:23" hidden="1">
      <c r="F3195" s="1" t="s">
        <v>8180</v>
      </c>
      <c r="G3195" s="1" t="str">
        <f>_xlfn.TEXTBEFORE(Table5[[#This Row],[rxn     kapp_old        kapp_slack_ub   kapp_slack_lb]]," ")</f>
        <v>RXN-GLCt_c_r_REV-UNKNOWN</v>
      </c>
      <c r="H319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19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195" s="1">
        <f>_xlfn.NUMBERVALUE(_xlfn.TEXTAFTER(Table5[[#This Row],[rxn     kapp_old        kapp_slack_ub   kapp_slack_lb]]," ",-1))</f>
        <v>0</v>
      </c>
      <c r="K3195" s="1">
        <f>_xlfn.XLOOKUP(SUBSTITUTE(Table5[[#This Row],[rxn]],"RXN-","ENZLOAD-"),ENZLOAD[name],ENZLOAD[flux],0)</f>
        <v>0</v>
      </c>
      <c r="L3195" s="1" t="str">
        <f>"'"&amp;Table5[[#This Row],[rxn]]&amp;"'"&amp;CHAR(9)&amp;IF(AND(Table5[[#This Row],[kapp_slack_ub]]&lt;&gt;0,Table5[[#This Row],[kapp_old]]&lt;$F$1),$F$1,Table5[[#This Row],[kapp_old]])</f>
        <v>'RXN-GLCt_c_r_REV-UNKNOWN'	27141.27779288</v>
      </c>
      <c r="M3195" s="1">
        <f>_xlfn.XLOOKUP(Table5[[#This Row],[rxn]],Table3[name],Table3[flux],$F$1)</f>
        <v>27141.277792879999</v>
      </c>
      <c r="N3195" s="1" t="str">
        <f>IFERROR(Table5[[#This Row],[min flux]]/Table5[[#This Row],[associated enzload]],"")</f>
        <v/>
      </c>
      <c r="O3195" s="1">
        <f>_xlfn.NUMBERVALUE(IF(Table5[[#This Row],[flux/enzload]]="","",ABS($N$1-Table5[[#This Row],[flux/enzload]])))</f>
        <v>0</v>
      </c>
      <c r="P3195" s="1">
        <f>Table5[[#This Row],[kapp_old]]+IFERROR(((Table5[[#This Row],[kapp_slack_ub]]-Table5[[#This Row],[kapp_slack_lb]])/Table5[[#This Row],[associated enzload]]),0)</f>
        <v>27141.277792879999</v>
      </c>
      <c r="Q3195" s="1" t="str">
        <f>"'"&amp;Table5[[#This Row],[rxn]]&amp;"'"&amp;CHAR(9)&amp;Table5[[#This Row],[kapp + (slack_ub - slack_lb)/enzload]]</f>
        <v>'RXN-GLCt_c_r_REV-UNKNOWN'	27141.27779288</v>
      </c>
      <c r="R3195" s="1">
        <f>_xlfn.XLOOKUP(Table5[[#This Row],[rxn]],Table38[name],Table38[flux],0)</f>
        <v>0</v>
      </c>
      <c r="S3195" s="1">
        <f>_xlfn.XLOOKUP(SUBSTITUTE(Table5[[#This Row],[rxn]],"RXN-","ENZLOAD-"),Table38[name],Table38[flux],0)</f>
        <v>0</v>
      </c>
      <c r="T3195" s="1" t="b">
        <f>AND(Table5[[#This Row],[ENZLOAD flux in kapp-slack.gms]]=0,Table5[[#This Row],[flux in kapp-slack.gms]]&lt;&gt;0,NOT(Table5[[#This Row],[spont or unknown?]]))</f>
        <v>0</v>
      </c>
      <c r="U3195" s="1" t="b">
        <f>OR(_xlfn.TEXTAFTER(Table5[[#This Row],[rxn]],"-",-1)="SPONT",_xlfn.TEXTAFTER(Table5[[#This Row],[rxn]],"-",-1)="UNKNOWN")</f>
        <v>1</v>
      </c>
      <c r="V3195" s="1">
        <f>_xlfn.XLOOKUP(SUBSTITUTE(Table5[[#This Row],[rxn]],"RXN-","ENZLOAD-"),Table4[rxn],Table4[ub],0)</f>
        <v>0</v>
      </c>
      <c r="W3195" s="1" t="b">
        <f>AND(Table5[[#This Row],[FVA ENZLOAD flux UB]]=0,Table5[[#This Row],[ENZ not made when it should be?]])</f>
        <v>0</v>
      </c>
    </row>
    <row r="3196" spans="6:23" hidden="1">
      <c r="F3196" s="1" t="s">
        <v>8183</v>
      </c>
      <c r="G3196" s="1" t="str">
        <f>_xlfn.TEXTBEFORE(Table5[[#This Row],[rxn     kapp_old        kapp_slack_ub   kapp_slack_lb]]," ")</f>
        <v>RXN-GLCtps_e_FWD-rt3525</v>
      </c>
      <c r="H319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19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196" s="1">
        <f>_xlfn.NUMBERVALUE(_xlfn.TEXTAFTER(Table5[[#This Row],[rxn     kapp_old        kapp_slack_ub   kapp_slack_lb]]," ",-1))</f>
        <v>0</v>
      </c>
      <c r="K3196" s="1">
        <f>_xlfn.XLOOKUP(SUBSTITUTE(Table5[[#This Row],[rxn]],"RXN-","ENZLOAD-"),ENZLOAD[name],ENZLOAD[flux],0)</f>
        <v>0</v>
      </c>
      <c r="L3196" s="1" t="str">
        <f>"'"&amp;Table5[[#This Row],[rxn]]&amp;"'"&amp;CHAR(9)&amp;IF(AND(Table5[[#This Row],[kapp_slack_ub]]&lt;&gt;0,Table5[[#This Row],[kapp_old]]&lt;$F$1),$F$1,Table5[[#This Row],[kapp_old]])</f>
        <v>'RXN-GLCtps_e_FWD-rt3525'	27141.27779288</v>
      </c>
      <c r="M3196" s="1">
        <f>_xlfn.XLOOKUP(Table5[[#This Row],[rxn]],Table3[name],Table3[flux],$F$1)</f>
        <v>27141.277792879999</v>
      </c>
      <c r="N3196" s="1" t="str">
        <f>IFERROR(Table5[[#This Row],[min flux]]/Table5[[#This Row],[associated enzload]],"")</f>
        <v/>
      </c>
      <c r="O3196" s="1">
        <f>_xlfn.NUMBERVALUE(IF(Table5[[#This Row],[flux/enzload]]="","",ABS($N$1-Table5[[#This Row],[flux/enzload]])))</f>
        <v>0</v>
      </c>
      <c r="P3196" s="1">
        <f>Table5[[#This Row],[kapp_old]]+IFERROR(((Table5[[#This Row],[kapp_slack_ub]]-Table5[[#This Row],[kapp_slack_lb]])/Table5[[#This Row],[associated enzload]]),0)</f>
        <v>27141.277792879999</v>
      </c>
      <c r="Q3196" s="1" t="str">
        <f>"'"&amp;Table5[[#This Row],[rxn]]&amp;"'"&amp;CHAR(9)&amp;Table5[[#This Row],[kapp + (slack_ub - slack_lb)/enzload]]</f>
        <v>'RXN-GLCtps_e_FWD-rt3525'	27141.27779288</v>
      </c>
      <c r="R3196" s="1">
        <f>_xlfn.XLOOKUP(Table5[[#This Row],[rxn]],Table38[name],Table38[flux],0)</f>
        <v>0</v>
      </c>
      <c r="S3196" s="1">
        <f>_xlfn.XLOOKUP(SUBSTITUTE(Table5[[#This Row],[rxn]],"RXN-","ENZLOAD-"),Table38[name],Table38[flux],0)</f>
        <v>0</v>
      </c>
      <c r="T3196" s="1" t="b">
        <f>AND(Table5[[#This Row],[ENZLOAD flux in kapp-slack.gms]]=0,Table5[[#This Row],[flux in kapp-slack.gms]]&lt;&gt;0,NOT(Table5[[#This Row],[spont or unknown?]]))</f>
        <v>0</v>
      </c>
      <c r="U3196" s="1" t="b">
        <f>OR(_xlfn.TEXTAFTER(Table5[[#This Row],[rxn]],"-",-1)="SPONT",_xlfn.TEXTAFTER(Table5[[#This Row],[rxn]],"-",-1)="UNKNOWN")</f>
        <v>0</v>
      </c>
      <c r="V3196" s="1">
        <f>_xlfn.XLOOKUP(SUBSTITUTE(Table5[[#This Row],[rxn]],"RXN-","ENZLOAD-"),Table4[rxn],Table4[ub],0)</f>
        <v>0.70209085999999998</v>
      </c>
      <c r="W3196" s="1" t="b">
        <f>AND(Table5[[#This Row],[FVA ENZLOAD flux UB]]=0,Table5[[#This Row],[ENZ not made when it should be?]])</f>
        <v>0</v>
      </c>
    </row>
    <row r="3197" spans="6:23" hidden="1">
      <c r="F3197" s="1" t="s">
        <v>8184</v>
      </c>
      <c r="G3197" s="1" t="str">
        <f>_xlfn.TEXTBEFORE(Table5[[#This Row],[rxn     kapp_old        kapp_slack_ub   kapp_slack_lb]]," ")</f>
        <v>RXN-GLCtps_e_REV-rt3525</v>
      </c>
      <c r="H319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19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197" s="1">
        <f>_xlfn.NUMBERVALUE(_xlfn.TEXTAFTER(Table5[[#This Row],[rxn     kapp_old        kapp_slack_ub   kapp_slack_lb]]," ",-1))</f>
        <v>0</v>
      </c>
      <c r="K3197" s="1">
        <f>_xlfn.XLOOKUP(SUBSTITUTE(Table5[[#This Row],[rxn]],"RXN-","ENZLOAD-"),ENZLOAD[name],ENZLOAD[flux],0)</f>
        <v>0</v>
      </c>
      <c r="L3197" s="1" t="str">
        <f>"'"&amp;Table5[[#This Row],[rxn]]&amp;"'"&amp;CHAR(9)&amp;IF(AND(Table5[[#This Row],[kapp_slack_ub]]&lt;&gt;0,Table5[[#This Row],[kapp_old]]&lt;$F$1),$F$1,Table5[[#This Row],[kapp_old]])</f>
        <v>'RXN-GLCtps_e_REV-rt3525'	27141.27779288</v>
      </c>
      <c r="M3197" s="1">
        <f>_xlfn.XLOOKUP(Table5[[#This Row],[rxn]],Table3[name],Table3[flux],$F$1)</f>
        <v>27141.277792879999</v>
      </c>
      <c r="N3197" s="1" t="str">
        <f>IFERROR(Table5[[#This Row],[min flux]]/Table5[[#This Row],[associated enzload]],"")</f>
        <v/>
      </c>
      <c r="O3197" s="1">
        <f>_xlfn.NUMBERVALUE(IF(Table5[[#This Row],[flux/enzload]]="","",ABS($N$1-Table5[[#This Row],[flux/enzload]])))</f>
        <v>0</v>
      </c>
      <c r="P3197" s="1">
        <f>Table5[[#This Row],[kapp_old]]+IFERROR(((Table5[[#This Row],[kapp_slack_ub]]-Table5[[#This Row],[kapp_slack_lb]])/Table5[[#This Row],[associated enzload]]),0)</f>
        <v>27141.277792879999</v>
      </c>
      <c r="Q3197" s="1" t="str">
        <f>"'"&amp;Table5[[#This Row],[rxn]]&amp;"'"&amp;CHAR(9)&amp;Table5[[#This Row],[kapp + (slack_ub - slack_lb)/enzload]]</f>
        <v>'RXN-GLCtps_e_REV-rt3525'	27141.27779288</v>
      </c>
      <c r="R3197" s="1">
        <f>_xlfn.XLOOKUP(Table5[[#This Row],[rxn]],Table38[name],Table38[flux],0)</f>
        <v>0</v>
      </c>
      <c r="S3197" s="1">
        <f>_xlfn.XLOOKUP(SUBSTITUTE(Table5[[#This Row],[rxn]],"RXN-","ENZLOAD-"),Table38[name],Table38[flux],0)</f>
        <v>0</v>
      </c>
      <c r="T3197" s="1" t="b">
        <f>AND(Table5[[#This Row],[ENZLOAD flux in kapp-slack.gms]]=0,Table5[[#This Row],[flux in kapp-slack.gms]]&lt;&gt;0,NOT(Table5[[#This Row],[spont or unknown?]]))</f>
        <v>0</v>
      </c>
      <c r="U3197" s="1" t="b">
        <f>OR(_xlfn.TEXTAFTER(Table5[[#This Row],[rxn]],"-",-1)="SPONT",_xlfn.TEXTAFTER(Table5[[#This Row],[rxn]],"-",-1)="UNKNOWN")</f>
        <v>0</v>
      </c>
      <c r="V3197" s="1">
        <f>_xlfn.XLOOKUP(SUBSTITUTE(Table5[[#This Row],[rxn]],"RXN-","ENZLOAD-"),Table4[rxn],Table4[ub],0)</f>
        <v>0.70209085999999998</v>
      </c>
      <c r="W3197" s="1" t="b">
        <f>AND(Table5[[#This Row],[FVA ENZLOAD flux UB]]=0,Table5[[#This Row],[ENZ not made when it should be?]])</f>
        <v>0</v>
      </c>
    </row>
    <row r="3198" spans="6:23" hidden="1">
      <c r="F3198" s="1" t="s">
        <v>8186</v>
      </c>
      <c r="G3198" s="1" t="str">
        <f>_xlfn.TEXTBEFORE(Table5[[#This Row],[rxn     kapp_old        kapp_slack_ub   kapp_slack_lb]]," ")</f>
        <v>RXN-GLNt_c_n_FWD-SPONT</v>
      </c>
      <c r="H319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19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198" s="1">
        <f>_xlfn.NUMBERVALUE(_xlfn.TEXTAFTER(Table5[[#This Row],[rxn     kapp_old        kapp_slack_ub   kapp_slack_lb]]," ",-1))</f>
        <v>0</v>
      </c>
      <c r="K3198" s="1">
        <f>_xlfn.XLOOKUP(SUBSTITUTE(Table5[[#This Row],[rxn]],"RXN-","ENZLOAD-"),ENZLOAD[name],ENZLOAD[flux],0)</f>
        <v>0</v>
      </c>
      <c r="L3198" s="1" t="str">
        <f>"'"&amp;Table5[[#This Row],[rxn]]&amp;"'"&amp;CHAR(9)&amp;IF(AND(Table5[[#This Row],[kapp_slack_ub]]&lt;&gt;0,Table5[[#This Row],[kapp_old]]&lt;$F$1),$F$1,Table5[[#This Row],[kapp_old]])</f>
        <v>'RXN-GLNt_c_n_FWD-SPONT'	27141.27779288</v>
      </c>
      <c r="M3198" s="1">
        <f>_xlfn.XLOOKUP(Table5[[#This Row],[rxn]],Table3[name],Table3[flux],$F$1)</f>
        <v>27141.277792879999</v>
      </c>
      <c r="N3198" s="1" t="str">
        <f>IFERROR(Table5[[#This Row],[min flux]]/Table5[[#This Row],[associated enzload]],"")</f>
        <v/>
      </c>
      <c r="O3198" s="1">
        <f>_xlfn.NUMBERVALUE(IF(Table5[[#This Row],[flux/enzload]]="","",ABS($N$1-Table5[[#This Row],[flux/enzload]])))</f>
        <v>0</v>
      </c>
      <c r="P3198" s="1">
        <f>Table5[[#This Row],[kapp_old]]+IFERROR(((Table5[[#This Row],[kapp_slack_ub]]-Table5[[#This Row],[kapp_slack_lb]])/Table5[[#This Row],[associated enzload]]),0)</f>
        <v>27141.277792879999</v>
      </c>
      <c r="Q3198" s="1" t="str">
        <f>"'"&amp;Table5[[#This Row],[rxn]]&amp;"'"&amp;CHAR(9)&amp;Table5[[#This Row],[kapp + (slack_ub - slack_lb)/enzload]]</f>
        <v>'RXN-GLNt_c_n_FWD-SPONT'	27141.27779288</v>
      </c>
      <c r="R3198" s="1">
        <f>_xlfn.XLOOKUP(Table5[[#This Row],[rxn]],Table38[name],Table38[flux],0)</f>
        <v>0</v>
      </c>
      <c r="S3198" s="1">
        <f>_xlfn.XLOOKUP(SUBSTITUTE(Table5[[#This Row],[rxn]],"RXN-","ENZLOAD-"),Table38[name],Table38[flux],0)</f>
        <v>0</v>
      </c>
      <c r="T3198" s="1" t="b">
        <f>AND(Table5[[#This Row],[ENZLOAD flux in kapp-slack.gms]]=0,Table5[[#This Row],[flux in kapp-slack.gms]]&lt;&gt;0,NOT(Table5[[#This Row],[spont or unknown?]]))</f>
        <v>0</v>
      </c>
      <c r="U3198" s="1" t="b">
        <f>OR(_xlfn.TEXTAFTER(Table5[[#This Row],[rxn]],"-",-1)="SPONT",_xlfn.TEXTAFTER(Table5[[#This Row],[rxn]],"-",-1)="UNKNOWN")</f>
        <v>1</v>
      </c>
      <c r="V3198" s="1">
        <f>_xlfn.XLOOKUP(SUBSTITUTE(Table5[[#This Row],[rxn]],"RXN-","ENZLOAD-"),Table4[rxn],Table4[ub],0)</f>
        <v>0</v>
      </c>
      <c r="W3198" s="1" t="b">
        <f>AND(Table5[[#This Row],[FVA ENZLOAD flux UB]]=0,Table5[[#This Row],[ENZ not made when it should be?]])</f>
        <v>0</v>
      </c>
    </row>
    <row r="3199" spans="6:23" hidden="1">
      <c r="F3199" s="1" t="s">
        <v>8187</v>
      </c>
      <c r="G3199" s="1" t="str">
        <f>_xlfn.TEXTBEFORE(Table5[[#This Row],[rxn     kapp_old        kapp_slack_ub   kapp_slack_lb]]," ")</f>
        <v>RXN-GLNt_c_n_REV-SPONT</v>
      </c>
      <c r="H319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19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199" s="1">
        <f>_xlfn.NUMBERVALUE(_xlfn.TEXTAFTER(Table5[[#This Row],[rxn     kapp_old        kapp_slack_ub   kapp_slack_lb]]," ",-1))</f>
        <v>0</v>
      </c>
      <c r="K3199" s="1">
        <f>_xlfn.XLOOKUP(SUBSTITUTE(Table5[[#This Row],[rxn]],"RXN-","ENZLOAD-"),ENZLOAD[name],ENZLOAD[flux],0)</f>
        <v>0</v>
      </c>
      <c r="L3199" s="1" t="str">
        <f>"'"&amp;Table5[[#This Row],[rxn]]&amp;"'"&amp;CHAR(9)&amp;IF(AND(Table5[[#This Row],[kapp_slack_ub]]&lt;&gt;0,Table5[[#This Row],[kapp_old]]&lt;$F$1),$F$1,Table5[[#This Row],[kapp_old]])</f>
        <v>'RXN-GLNt_c_n_REV-SPONT'	27141.27779288</v>
      </c>
      <c r="M3199" s="1">
        <f>_xlfn.XLOOKUP(Table5[[#This Row],[rxn]],Table3[name],Table3[flux],$F$1)</f>
        <v>27141.277792879999</v>
      </c>
      <c r="N3199" s="1" t="str">
        <f>IFERROR(Table5[[#This Row],[min flux]]/Table5[[#This Row],[associated enzload]],"")</f>
        <v/>
      </c>
      <c r="O3199" s="1">
        <f>_xlfn.NUMBERVALUE(IF(Table5[[#This Row],[flux/enzload]]="","",ABS($N$1-Table5[[#This Row],[flux/enzload]])))</f>
        <v>0</v>
      </c>
      <c r="P3199" s="1">
        <f>Table5[[#This Row],[kapp_old]]+IFERROR(((Table5[[#This Row],[kapp_slack_ub]]-Table5[[#This Row],[kapp_slack_lb]])/Table5[[#This Row],[associated enzload]]),0)</f>
        <v>27141.277792879999</v>
      </c>
      <c r="Q3199" s="1" t="str">
        <f>"'"&amp;Table5[[#This Row],[rxn]]&amp;"'"&amp;CHAR(9)&amp;Table5[[#This Row],[kapp + (slack_ub - slack_lb)/enzload]]</f>
        <v>'RXN-GLNt_c_n_REV-SPONT'	27141.27779288</v>
      </c>
      <c r="R3199" s="1">
        <f>_xlfn.XLOOKUP(Table5[[#This Row],[rxn]],Table38[name],Table38[flux],0)</f>
        <v>0</v>
      </c>
      <c r="S3199" s="1">
        <f>_xlfn.XLOOKUP(SUBSTITUTE(Table5[[#This Row],[rxn]],"RXN-","ENZLOAD-"),Table38[name],Table38[flux],0)</f>
        <v>0</v>
      </c>
      <c r="T3199" s="1" t="b">
        <f>AND(Table5[[#This Row],[ENZLOAD flux in kapp-slack.gms]]=0,Table5[[#This Row],[flux in kapp-slack.gms]]&lt;&gt;0,NOT(Table5[[#This Row],[spont or unknown?]]))</f>
        <v>0</v>
      </c>
      <c r="U3199" s="1" t="b">
        <f>OR(_xlfn.TEXTAFTER(Table5[[#This Row],[rxn]],"-",-1)="SPONT",_xlfn.TEXTAFTER(Table5[[#This Row],[rxn]],"-",-1)="UNKNOWN")</f>
        <v>1</v>
      </c>
      <c r="V3199" s="1">
        <f>_xlfn.XLOOKUP(SUBSTITUTE(Table5[[#This Row],[rxn]],"RXN-","ENZLOAD-"),Table4[rxn],Table4[ub],0)</f>
        <v>0</v>
      </c>
      <c r="W3199" s="1" t="b">
        <f>AND(Table5[[#This Row],[FVA ENZLOAD flux UB]]=0,Table5[[#This Row],[ENZ not made when it should be?]])</f>
        <v>0</v>
      </c>
    </row>
    <row r="3200" spans="6:23" hidden="1">
      <c r="F3200" s="1" t="s">
        <v>8193</v>
      </c>
      <c r="G3200" s="1" t="str">
        <f>_xlfn.TEXTBEFORE(Table5[[#This Row],[rxn     kapp_old        kapp_slack_ub   kapp_slack_lb]]," ")</f>
        <v>RXN-GLUCYS_c_FWD-rt3654</v>
      </c>
      <c r="H320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20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200" s="1">
        <f>_xlfn.NUMBERVALUE(_xlfn.TEXTAFTER(Table5[[#This Row],[rxn     kapp_old        kapp_slack_ub   kapp_slack_lb]]," ",-1))</f>
        <v>0</v>
      </c>
      <c r="K3200" s="1">
        <f>_xlfn.XLOOKUP(SUBSTITUTE(Table5[[#This Row],[rxn]],"RXN-","ENZLOAD-"),ENZLOAD[name],ENZLOAD[flux],0)</f>
        <v>0</v>
      </c>
      <c r="L3200" s="1" t="str">
        <f>"'"&amp;Table5[[#This Row],[rxn]]&amp;"'"&amp;CHAR(9)&amp;IF(AND(Table5[[#This Row],[kapp_slack_ub]]&lt;&gt;0,Table5[[#This Row],[kapp_old]]&lt;$F$1),$F$1,Table5[[#This Row],[kapp_old]])</f>
        <v>'RXN-GLUCYS_c_FWD-rt3654'	27141.27779288</v>
      </c>
      <c r="M3200" s="1">
        <f>_xlfn.XLOOKUP(Table5[[#This Row],[rxn]],Table3[name],Table3[flux],$F$1)</f>
        <v>27141.277792879999</v>
      </c>
      <c r="N3200" s="1" t="str">
        <f>IFERROR(Table5[[#This Row],[min flux]]/Table5[[#This Row],[associated enzload]],"")</f>
        <v/>
      </c>
      <c r="O3200" s="1">
        <f>_xlfn.NUMBERVALUE(IF(Table5[[#This Row],[flux/enzload]]="","",ABS($N$1-Table5[[#This Row],[flux/enzload]])))</f>
        <v>0</v>
      </c>
      <c r="P3200" s="1">
        <f>Table5[[#This Row],[kapp_old]]+IFERROR(((Table5[[#This Row],[kapp_slack_ub]]-Table5[[#This Row],[kapp_slack_lb]])/Table5[[#This Row],[associated enzload]]),0)</f>
        <v>27141.277792879999</v>
      </c>
      <c r="Q3200" s="1" t="str">
        <f>"'"&amp;Table5[[#This Row],[rxn]]&amp;"'"&amp;CHAR(9)&amp;Table5[[#This Row],[kapp + (slack_ub - slack_lb)/enzload]]</f>
        <v>'RXN-GLUCYS_c_FWD-rt3654'	27141.27779288</v>
      </c>
      <c r="R3200" s="1">
        <f>_xlfn.XLOOKUP(Table5[[#This Row],[rxn]],Table38[name],Table38[flux],0)</f>
        <v>0</v>
      </c>
      <c r="S3200" s="1">
        <f>_xlfn.XLOOKUP(SUBSTITUTE(Table5[[#This Row],[rxn]],"RXN-","ENZLOAD-"),Table38[name],Table38[flux],0)</f>
        <v>0</v>
      </c>
      <c r="T3200" s="1" t="b">
        <f>AND(Table5[[#This Row],[ENZLOAD flux in kapp-slack.gms]]=0,Table5[[#This Row],[flux in kapp-slack.gms]]&lt;&gt;0,NOT(Table5[[#This Row],[spont or unknown?]]))</f>
        <v>0</v>
      </c>
      <c r="U3200" s="1" t="b">
        <f>OR(_xlfn.TEXTAFTER(Table5[[#This Row],[rxn]],"-",-1)="SPONT",_xlfn.TEXTAFTER(Table5[[#This Row],[rxn]],"-",-1)="UNKNOWN")</f>
        <v>0</v>
      </c>
      <c r="V3200" s="1">
        <f>_xlfn.XLOOKUP(SUBSTITUTE(Table5[[#This Row],[rxn]],"RXN-","ENZLOAD-"),Table4[rxn],Table4[ub],0)</f>
        <v>0.95191773999999996</v>
      </c>
      <c r="W3200" s="1" t="b">
        <f>AND(Table5[[#This Row],[FVA ENZLOAD flux UB]]=0,Table5[[#This Row],[ENZ not made when it should be?]])</f>
        <v>0</v>
      </c>
    </row>
    <row r="3201" spans="6:23" hidden="1">
      <c r="F3201" s="1" t="s">
        <v>8194</v>
      </c>
      <c r="G3201" s="1" t="str">
        <f>_xlfn.TEXTBEFORE(Table5[[#This Row],[rxn     kapp_old        kapp_slack_ub   kapp_slack_lb]]," ")</f>
        <v>RXN-GLUDC_c_FWD-rt1066</v>
      </c>
      <c r="H320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20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201" s="1">
        <f>_xlfn.NUMBERVALUE(_xlfn.TEXTAFTER(Table5[[#This Row],[rxn     kapp_old        kapp_slack_ub   kapp_slack_lb]]," ",-1))</f>
        <v>0</v>
      </c>
      <c r="K3201" s="1">
        <f>_xlfn.XLOOKUP(SUBSTITUTE(Table5[[#This Row],[rxn]],"RXN-","ENZLOAD-"),ENZLOAD[name],ENZLOAD[flux],0)</f>
        <v>0</v>
      </c>
      <c r="L3201" s="1" t="str">
        <f>"'"&amp;Table5[[#This Row],[rxn]]&amp;"'"&amp;CHAR(9)&amp;IF(AND(Table5[[#This Row],[kapp_slack_ub]]&lt;&gt;0,Table5[[#This Row],[kapp_old]]&lt;$F$1),$F$1,Table5[[#This Row],[kapp_old]])</f>
        <v>'RXN-GLUDC_c_FWD-rt1066'	27141.27779288</v>
      </c>
      <c r="M3201" s="1">
        <f>_xlfn.XLOOKUP(Table5[[#This Row],[rxn]],Table3[name],Table3[flux],$F$1)</f>
        <v>27141.277792879999</v>
      </c>
      <c r="N3201" s="1" t="str">
        <f>IFERROR(Table5[[#This Row],[min flux]]/Table5[[#This Row],[associated enzload]],"")</f>
        <v/>
      </c>
      <c r="O3201" s="1">
        <f>_xlfn.NUMBERVALUE(IF(Table5[[#This Row],[flux/enzload]]="","",ABS($N$1-Table5[[#This Row],[flux/enzload]])))</f>
        <v>0</v>
      </c>
      <c r="P3201" s="1">
        <f>Table5[[#This Row],[kapp_old]]+IFERROR(((Table5[[#This Row],[kapp_slack_ub]]-Table5[[#This Row],[kapp_slack_lb]])/Table5[[#This Row],[associated enzload]]),0)</f>
        <v>27141.277792879999</v>
      </c>
      <c r="Q3201" s="1" t="str">
        <f>"'"&amp;Table5[[#This Row],[rxn]]&amp;"'"&amp;CHAR(9)&amp;Table5[[#This Row],[kapp + (slack_ub - slack_lb)/enzload]]</f>
        <v>'RXN-GLUDC_c_FWD-rt1066'	27141.27779288</v>
      </c>
      <c r="R3201" s="1">
        <f>_xlfn.XLOOKUP(Table5[[#This Row],[rxn]],Table38[name],Table38[flux],0)</f>
        <v>0</v>
      </c>
      <c r="S3201" s="1">
        <f>_xlfn.XLOOKUP(SUBSTITUTE(Table5[[#This Row],[rxn]],"RXN-","ENZLOAD-"),Table38[name],Table38[flux],0)</f>
        <v>0</v>
      </c>
      <c r="T3201" s="1" t="b">
        <f>AND(Table5[[#This Row],[ENZLOAD flux in kapp-slack.gms]]=0,Table5[[#This Row],[flux in kapp-slack.gms]]&lt;&gt;0,NOT(Table5[[#This Row],[spont or unknown?]]))</f>
        <v>0</v>
      </c>
      <c r="U3201" s="1" t="b">
        <f>OR(_xlfn.TEXTAFTER(Table5[[#This Row],[rxn]],"-",-1)="SPONT",_xlfn.TEXTAFTER(Table5[[#This Row],[rxn]],"-",-1)="UNKNOWN")</f>
        <v>0</v>
      </c>
      <c r="V3201" s="1">
        <f>_xlfn.XLOOKUP(SUBSTITUTE(Table5[[#This Row],[rxn]],"RXN-","ENZLOAD-"),Table4[rxn],Table4[ub],0)</f>
        <v>0.95371267999999998</v>
      </c>
      <c r="W3201" s="1" t="b">
        <f>AND(Table5[[#This Row],[FVA ENZLOAD flux UB]]=0,Table5[[#This Row],[ENZ not made when it should be?]])</f>
        <v>0</v>
      </c>
    </row>
    <row r="3202" spans="6:23" hidden="1">
      <c r="F3202" s="1" t="s">
        <v>8203</v>
      </c>
      <c r="G3202" s="1" t="str">
        <f>_xlfn.TEXTBEFORE(Table5[[#This Row],[rxn     kapp_old        kapp_slack_ub   kapp_slack_lb]]," ")</f>
        <v>RXN-GLUR_c_FWD-rt4701</v>
      </c>
      <c r="H320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20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202" s="1">
        <f>_xlfn.NUMBERVALUE(_xlfn.TEXTAFTER(Table5[[#This Row],[rxn     kapp_old        kapp_slack_ub   kapp_slack_lb]]," ",-1))</f>
        <v>0</v>
      </c>
      <c r="K3202" s="1">
        <f>_xlfn.XLOOKUP(SUBSTITUTE(Table5[[#This Row],[rxn]],"RXN-","ENZLOAD-"),ENZLOAD[name],ENZLOAD[flux],0)</f>
        <v>0</v>
      </c>
      <c r="L3202" s="1" t="str">
        <f>"'"&amp;Table5[[#This Row],[rxn]]&amp;"'"&amp;CHAR(9)&amp;IF(AND(Table5[[#This Row],[kapp_slack_ub]]&lt;&gt;0,Table5[[#This Row],[kapp_old]]&lt;$F$1),$F$1,Table5[[#This Row],[kapp_old]])</f>
        <v>'RXN-GLUR_c_FWD-rt4701'	27141.27779288</v>
      </c>
      <c r="M3202" s="1">
        <f>_xlfn.XLOOKUP(Table5[[#This Row],[rxn]],Table3[name],Table3[flux],$F$1)</f>
        <v>27141.277792879999</v>
      </c>
      <c r="N3202" s="1" t="str">
        <f>IFERROR(Table5[[#This Row],[min flux]]/Table5[[#This Row],[associated enzload]],"")</f>
        <v/>
      </c>
      <c r="O3202" s="1">
        <f>_xlfn.NUMBERVALUE(IF(Table5[[#This Row],[flux/enzload]]="","",ABS($N$1-Table5[[#This Row],[flux/enzload]])))</f>
        <v>0</v>
      </c>
      <c r="P3202" s="1">
        <f>Table5[[#This Row],[kapp_old]]+IFERROR(((Table5[[#This Row],[kapp_slack_ub]]-Table5[[#This Row],[kapp_slack_lb]])/Table5[[#This Row],[associated enzload]]),0)</f>
        <v>27141.277792879999</v>
      </c>
      <c r="Q3202" s="1" t="str">
        <f>"'"&amp;Table5[[#This Row],[rxn]]&amp;"'"&amp;CHAR(9)&amp;Table5[[#This Row],[kapp + (slack_ub - slack_lb)/enzload]]</f>
        <v>'RXN-GLUR_c_FWD-rt4701'	27141.27779288</v>
      </c>
      <c r="R3202" s="1">
        <f>_xlfn.XLOOKUP(Table5[[#This Row],[rxn]],Table38[name],Table38[flux],0)</f>
        <v>0</v>
      </c>
      <c r="S3202" s="1">
        <f>_xlfn.XLOOKUP(SUBSTITUTE(Table5[[#This Row],[rxn]],"RXN-","ENZLOAD-"),Table38[name],Table38[flux],0)</f>
        <v>0</v>
      </c>
      <c r="T3202" s="1" t="b">
        <f>AND(Table5[[#This Row],[ENZLOAD flux in kapp-slack.gms]]=0,Table5[[#This Row],[flux in kapp-slack.gms]]&lt;&gt;0,NOT(Table5[[#This Row],[spont or unknown?]]))</f>
        <v>0</v>
      </c>
      <c r="U3202" s="1" t="b">
        <f>OR(_xlfn.TEXTAFTER(Table5[[#This Row],[rxn]],"-",-1)="SPONT",_xlfn.TEXTAFTER(Table5[[#This Row],[rxn]],"-",-1)="UNKNOWN")</f>
        <v>0</v>
      </c>
      <c r="V3202" s="1">
        <f>_xlfn.XLOOKUP(SUBSTITUTE(Table5[[#This Row],[rxn]],"RXN-","ENZLOAD-"),Table4[rxn],Table4[ub],0)</f>
        <v>1.18748831</v>
      </c>
      <c r="W3202" s="1" t="b">
        <f>AND(Table5[[#This Row],[FVA ENZLOAD flux UB]]=0,Table5[[#This Row],[ENZ not made when it should be?]])</f>
        <v>0</v>
      </c>
    </row>
    <row r="3203" spans="6:23" hidden="1">
      <c r="F3203" s="1" t="s">
        <v>8204</v>
      </c>
      <c r="G3203" s="1" t="str">
        <f>_xlfn.TEXTBEFORE(Table5[[#This Row],[rxn     kapp_old        kapp_slack_ub   kapp_slack_lb]]," ")</f>
        <v>RXN-GLUR_c_REV-rt4701</v>
      </c>
      <c r="H320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20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203" s="1">
        <f>_xlfn.NUMBERVALUE(_xlfn.TEXTAFTER(Table5[[#This Row],[rxn     kapp_old        kapp_slack_ub   kapp_slack_lb]]," ",-1))</f>
        <v>0</v>
      </c>
      <c r="K3203" s="1">
        <f>_xlfn.XLOOKUP(SUBSTITUTE(Table5[[#This Row],[rxn]],"RXN-","ENZLOAD-"),ENZLOAD[name],ENZLOAD[flux],0)</f>
        <v>0</v>
      </c>
      <c r="L3203" s="1" t="str">
        <f>"'"&amp;Table5[[#This Row],[rxn]]&amp;"'"&amp;CHAR(9)&amp;IF(AND(Table5[[#This Row],[kapp_slack_ub]]&lt;&gt;0,Table5[[#This Row],[kapp_old]]&lt;$F$1),$F$1,Table5[[#This Row],[kapp_old]])</f>
        <v>'RXN-GLUR_c_REV-rt4701'	27141.27779288</v>
      </c>
      <c r="M3203" s="1">
        <f>_xlfn.XLOOKUP(Table5[[#This Row],[rxn]],Table3[name],Table3[flux],$F$1)</f>
        <v>27141.277792879999</v>
      </c>
      <c r="N3203" s="1" t="str">
        <f>IFERROR(Table5[[#This Row],[min flux]]/Table5[[#This Row],[associated enzload]],"")</f>
        <v/>
      </c>
      <c r="O3203" s="1">
        <f>_xlfn.NUMBERVALUE(IF(Table5[[#This Row],[flux/enzload]]="","",ABS($N$1-Table5[[#This Row],[flux/enzload]])))</f>
        <v>0</v>
      </c>
      <c r="P3203" s="1">
        <f>Table5[[#This Row],[kapp_old]]+IFERROR(((Table5[[#This Row],[kapp_slack_ub]]-Table5[[#This Row],[kapp_slack_lb]])/Table5[[#This Row],[associated enzload]]),0)</f>
        <v>27141.277792879999</v>
      </c>
      <c r="Q3203" s="1" t="str">
        <f>"'"&amp;Table5[[#This Row],[rxn]]&amp;"'"&amp;CHAR(9)&amp;Table5[[#This Row],[kapp + (slack_ub - slack_lb)/enzload]]</f>
        <v>'RXN-GLUR_c_REV-rt4701'	27141.27779288</v>
      </c>
      <c r="R3203" s="1">
        <f>_xlfn.XLOOKUP(Table5[[#This Row],[rxn]],Table38[name],Table38[flux],0)</f>
        <v>0</v>
      </c>
      <c r="S3203" s="1">
        <f>_xlfn.XLOOKUP(SUBSTITUTE(Table5[[#This Row],[rxn]],"RXN-","ENZLOAD-"),Table38[name],Table38[flux],0)</f>
        <v>0</v>
      </c>
      <c r="T3203" s="1" t="b">
        <f>AND(Table5[[#This Row],[ENZLOAD flux in kapp-slack.gms]]=0,Table5[[#This Row],[flux in kapp-slack.gms]]&lt;&gt;0,NOT(Table5[[#This Row],[spont or unknown?]]))</f>
        <v>0</v>
      </c>
      <c r="U3203" s="1" t="b">
        <f>OR(_xlfn.TEXTAFTER(Table5[[#This Row],[rxn]],"-",-1)="SPONT",_xlfn.TEXTAFTER(Table5[[#This Row],[rxn]],"-",-1)="UNKNOWN")</f>
        <v>0</v>
      </c>
      <c r="V3203" s="1">
        <f>_xlfn.XLOOKUP(SUBSTITUTE(Table5[[#This Row],[rxn]],"RXN-","ENZLOAD-"),Table4[rxn],Table4[ub],0)</f>
        <v>1.18748831</v>
      </c>
      <c r="W3203" s="1" t="b">
        <f>AND(Table5[[#This Row],[FVA ENZLOAD flux UB]]=0,Table5[[#This Row],[ENZ not made when it should be?]])</f>
        <v>0</v>
      </c>
    </row>
    <row r="3204" spans="6:23" hidden="1">
      <c r="F3204" s="1" t="s">
        <v>8208</v>
      </c>
      <c r="G3204" s="1" t="str">
        <f>_xlfn.TEXTBEFORE(Table5[[#This Row],[rxn     kapp_old        kapp_slack_ub   kapp_slack_lb]]," ")</f>
        <v>RXN-GLUt_c_n_FWD-SPONT</v>
      </c>
      <c r="H320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20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204" s="1">
        <f>_xlfn.NUMBERVALUE(_xlfn.TEXTAFTER(Table5[[#This Row],[rxn     kapp_old        kapp_slack_ub   kapp_slack_lb]]," ",-1))</f>
        <v>0</v>
      </c>
      <c r="K3204" s="1">
        <f>_xlfn.XLOOKUP(SUBSTITUTE(Table5[[#This Row],[rxn]],"RXN-","ENZLOAD-"),ENZLOAD[name],ENZLOAD[flux],0)</f>
        <v>0</v>
      </c>
      <c r="L3204" s="1" t="str">
        <f>"'"&amp;Table5[[#This Row],[rxn]]&amp;"'"&amp;CHAR(9)&amp;IF(AND(Table5[[#This Row],[kapp_slack_ub]]&lt;&gt;0,Table5[[#This Row],[kapp_old]]&lt;$F$1),$F$1,Table5[[#This Row],[kapp_old]])</f>
        <v>'RXN-GLUt_c_n_FWD-SPONT'	27141.27779288</v>
      </c>
      <c r="M3204" s="1">
        <f>_xlfn.XLOOKUP(Table5[[#This Row],[rxn]],Table3[name],Table3[flux],$F$1)</f>
        <v>27141.277792879999</v>
      </c>
      <c r="N3204" s="1" t="str">
        <f>IFERROR(Table5[[#This Row],[min flux]]/Table5[[#This Row],[associated enzload]],"")</f>
        <v/>
      </c>
      <c r="O3204" s="1">
        <f>_xlfn.NUMBERVALUE(IF(Table5[[#This Row],[flux/enzload]]="","",ABS($N$1-Table5[[#This Row],[flux/enzload]])))</f>
        <v>0</v>
      </c>
      <c r="P3204" s="1">
        <f>Table5[[#This Row],[kapp_old]]+IFERROR(((Table5[[#This Row],[kapp_slack_ub]]-Table5[[#This Row],[kapp_slack_lb]])/Table5[[#This Row],[associated enzload]]),0)</f>
        <v>27141.277792879999</v>
      </c>
      <c r="Q3204" s="1" t="str">
        <f>"'"&amp;Table5[[#This Row],[rxn]]&amp;"'"&amp;CHAR(9)&amp;Table5[[#This Row],[kapp + (slack_ub - slack_lb)/enzload]]</f>
        <v>'RXN-GLUt_c_n_FWD-SPONT'	27141.27779288</v>
      </c>
      <c r="R3204" s="1">
        <f>_xlfn.XLOOKUP(Table5[[#This Row],[rxn]],Table38[name],Table38[flux],0)</f>
        <v>0</v>
      </c>
      <c r="S3204" s="1">
        <f>_xlfn.XLOOKUP(SUBSTITUTE(Table5[[#This Row],[rxn]],"RXN-","ENZLOAD-"),Table38[name],Table38[flux],0)</f>
        <v>0</v>
      </c>
      <c r="T3204" s="1" t="b">
        <f>AND(Table5[[#This Row],[ENZLOAD flux in kapp-slack.gms]]=0,Table5[[#This Row],[flux in kapp-slack.gms]]&lt;&gt;0,NOT(Table5[[#This Row],[spont or unknown?]]))</f>
        <v>0</v>
      </c>
      <c r="U3204" s="1" t="b">
        <f>OR(_xlfn.TEXTAFTER(Table5[[#This Row],[rxn]],"-",-1)="SPONT",_xlfn.TEXTAFTER(Table5[[#This Row],[rxn]],"-",-1)="UNKNOWN")</f>
        <v>1</v>
      </c>
      <c r="V3204" s="1">
        <f>_xlfn.XLOOKUP(SUBSTITUTE(Table5[[#This Row],[rxn]],"RXN-","ENZLOAD-"),Table4[rxn],Table4[ub],0)</f>
        <v>0</v>
      </c>
      <c r="W3204" s="1" t="b">
        <f>AND(Table5[[#This Row],[FVA ENZLOAD flux UB]]=0,Table5[[#This Row],[ENZ not made when it should be?]])</f>
        <v>0</v>
      </c>
    </row>
    <row r="3205" spans="6:23" hidden="1">
      <c r="F3205" s="1" t="s">
        <v>8209</v>
      </c>
      <c r="G3205" s="1" t="str">
        <f>_xlfn.TEXTBEFORE(Table5[[#This Row],[rxn     kapp_old        kapp_slack_ub   kapp_slack_lb]]," ")</f>
        <v>RXN-GLUt_c_n_REV-SPONT</v>
      </c>
      <c r="H320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20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205" s="1">
        <f>_xlfn.NUMBERVALUE(_xlfn.TEXTAFTER(Table5[[#This Row],[rxn     kapp_old        kapp_slack_ub   kapp_slack_lb]]," ",-1))</f>
        <v>0</v>
      </c>
      <c r="K3205" s="1">
        <f>_xlfn.XLOOKUP(SUBSTITUTE(Table5[[#This Row],[rxn]],"RXN-","ENZLOAD-"),ENZLOAD[name],ENZLOAD[flux],0)</f>
        <v>0</v>
      </c>
      <c r="L3205" s="1" t="str">
        <f>"'"&amp;Table5[[#This Row],[rxn]]&amp;"'"&amp;CHAR(9)&amp;IF(AND(Table5[[#This Row],[kapp_slack_ub]]&lt;&gt;0,Table5[[#This Row],[kapp_old]]&lt;$F$1),$F$1,Table5[[#This Row],[kapp_old]])</f>
        <v>'RXN-GLUt_c_n_REV-SPONT'	27141.27779288</v>
      </c>
      <c r="M3205" s="1">
        <f>_xlfn.XLOOKUP(Table5[[#This Row],[rxn]],Table3[name],Table3[flux],$F$1)</f>
        <v>27141.277792879999</v>
      </c>
      <c r="N3205" s="1" t="str">
        <f>IFERROR(Table5[[#This Row],[min flux]]/Table5[[#This Row],[associated enzload]],"")</f>
        <v/>
      </c>
      <c r="O3205" s="1">
        <f>_xlfn.NUMBERVALUE(IF(Table5[[#This Row],[flux/enzload]]="","",ABS($N$1-Table5[[#This Row],[flux/enzload]])))</f>
        <v>0</v>
      </c>
      <c r="P3205" s="1">
        <f>Table5[[#This Row],[kapp_old]]+IFERROR(((Table5[[#This Row],[kapp_slack_ub]]-Table5[[#This Row],[kapp_slack_lb]])/Table5[[#This Row],[associated enzload]]),0)</f>
        <v>27141.277792879999</v>
      </c>
      <c r="Q3205" s="1" t="str">
        <f>"'"&amp;Table5[[#This Row],[rxn]]&amp;"'"&amp;CHAR(9)&amp;Table5[[#This Row],[kapp + (slack_ub - slack_lb)/enzload]]</f>
        <v>'RXN-GLUt_c_n_REV-SPONT'	27141.27779288</v>
      </c>
      <c r="R3205" s="1">
        <f>_xlfn.XLOOKUP(Table5[[#This Row],[rxn]],Table38[name],Table38[flux],0)</f>
        <v>0</v>
      </c>
      <c r="S3205" s="1">
        <f>_xlfn.XLOOKUP(SUBSTITUTE(Table5[[#This Row],[rxn]],"RXN-","ENZLOAD-"),Table38[name],Table38[flux],0)</f>
        <v>0</v>
      </c>
      <c r="T3205" s="1" t="b">
        <f>AND(Table5[[#This Row],[ENZLOAD flux in kapp-slack.gms]]=0,Table5[[#This Row],[flux in kapp-slack.gms]]&lt;&gt;0,NOT(Table5[[#This Row],[spont or unknown?]]))</f>
        <v>0</v>
      </c>
      <c r="U3205" s="1" t="b">
        <f>OR(_xlfn.TEXTAFTER(Table5[[#This Row],[rxn]],"-",-1)="SPONT",_xlfn.TEXTAFTER(Table5[[#This Row],[rxn]],"-",-1)="UNKNOWN")</f>
        <v>1</v>
      </c>
      <c r="V3205" s="1">
        <f>_xlfn.XLOOKUP(SUBSTITUTE(Table5[[#This Row],[rxn]],"RXN-","ENZLOAD-"),Table4[rxn],Table4[ub],0)</f>
        <v>0</v>
      </c>
      <c r="W3205" s="1" t="b">
        <f>AND(Table5[[#This Row],[FVA ENZLOAD flux UB]]=0,Table5[[#This Row],[ENZ not made when it should be?]])</f>
        <v>0</v>
      </c>
    </row>
    <row r="3206" spans="6:23" hidden="1">
      <c r="F3206" s="1" t="s">
        <v>8214</v>
      </c>
      <c r="G3206" s="1" t="str">
        <f>_xlfn.TEXTBEFORE(Table5[[#This Row],[rxn     kapp_old        kapp_slack_ub   kapp_slack_lb]]," ")</f>
        <v>RXN-GLUtps_e_FWD-rt5861</v>
      </c>
      <c r="H320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20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206" s="1">
        <f>_xlfn.NUMBERVALUE(_xlfn.TEXTAFTER(Table5[[#This Row],[rxn     kapp_old        kapp_slack_ub   kapp_slack_lb]]," ",-1))</f>
        <v>0</v>
      </c>
      <c r="K3206" s="1">
        <f>_xlfn.XLOOKUP(SUBSTITUTE(Table5[[#This Row],[rxn]],"RXN-","ENZLOAD-"),ENZLOAD[name],ENZLOAD[flux],0)</f>
        <v>0</v>
      </c>
      <c r="L3206" s="1" t="str">
        <f>"'"&amp;Table5[[#This Row],[rxn]]&amp;"'"&amp;CHAR(9)&amp;IF(AND(Table5[[#This Row],[kapp_slack_ub]]&lt;&gt;0,Table5[[#This Row],[kapp_old]]&lt;$F$1),$F$1,Table5[[#This Row],[kapp_old]])</f>
        <v>'RXN-GLUtps_e_FWD-rt5861'	27141.27779288</v>
      </c>
      <c r="M3206" s="1">
        <f>_xlfn.XLOOKUP(Table5[[#This Row],[rxn]],Table3[name],Table3[flux],$F$1)</f>
        <v>27141.277792879999</v>
      </c>
      <c r="N3206" s="1" t="str">
        <f>IFERROR(Table5[[#This Row],[min flux]]/Table5[[#This Row],[associated enzload]],"")</f>
        <v/>
      </c>
      <c r="O3206" s="1">
        <f>_xlfn.NUMBERVALUE(IF(Table5[[#This Row],[flux/enzload]]="","",ABS($N$1-Table5[[#This Row],[flux/enzload]])))</f>
        <v>0</v>
      </c>
      <c r="P3206" s="1">
        <f>Table5[[#This Row],[kapp_old]]+IFERROR(((Table5[[#This Row],[kapp_slack_ub]]-Table5[[#This Row],[kapp_slack_lb]])/Table5[[#This Row],[associated enzload]]),0)</f>
        <v>27141.277792879999</v>
      </c>
      <c r="Q3206" s="1" t="str">
        <f>"'"&amp;Table5[[#This Row],[rxn]]&amp;"'"&amp;CHAR(9)&amp;Table5[[#This Row],[kapp + (slack_ub - slack_lb)/enzload]]</f>
        <v>'RXN-GLUtps_e_FWD-rt5861'	27141.27779288</v>
      </c>
      <c r="R3206" s="1">
        <f>_xlfn.XLOOKUP(Table5[[#This Row],[rxn]],Table38[name],Table38[flux],0)</f>
        <v>0</v>
      </c>
      <c r="S3206" s="1">
        <f>_xlfn.XLOOKUP(SUBSTITUTE(Table5[[#This Row],[rxn]],"RXN-","ENZLOAD-"),Table38[name],Table38[flux],0)</f>
        <v>0</v>
      </c>
      <c r="T3206" s="1" t="b">
        <f>AND(Table5[[#This Row],[ENZLOAD flux in kapp-slack.gms]]=0,Table5[[#This Row],[flux in kapp-slack.gms]]&lt;&gt;0,NOT(Table5[[#This Row],[spont or unknown?]]))</f>
        <v>0</v>
      </c>
      <c r="U3206" s="1" t="b">
        <f>OR(_xlfn.TEXTAFTER(Table5[[#This Row],[rxn]],"-",-1)="SPONT",_xlfn.TEXTAFTER(Table5[[#This Row],[rxn]],"-",-1)="UNKNOWN")</f>
        <v>0</v>
      </c>
      <c r="V3206" s="1">
        <f>_xlfn.XLOOKUP(SUBSTITUTE(Table5[[#This Row],[rxn]],"RXN-","ENZLOAD-"),Table4[rxn],Table4[ub],0)</f>
        <v>0.66013560000000004</v>
      </c>
      <c r="W3206" s="1" t="b">
        <f>AND(Table5[[#This Row],[FVA ENZLOAD flux UB]]=0,Table5[[#This Row],[ENZ not made when it should be?]])</f>
        <v>0</v>
      </c>
    </row>
    <row r="3207" spans="6:23" hidden="1">
      <c r="F3207" s="1" t="s">
        <v>8215</v>
      </c>
      <c r="G3207" s="1" t="str">
        <f>_xlfn.TEXTBEFORE(Table5[[#This Row],[rxn     kapp_old        kapp_slack_ub   kapp_slack_lb]]," ")</f>
        <v>RXN-GLUtps_e_REV-rt5861</v>
      </c>
      <c r="H320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20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207" s="1">
        <f>_xlfn.NUMBERVALUE(_xlfn.TEXTAFTER(Table5[[#This Row],[rxn     kapp_old        kapp_slack_ub   kapp_slack_lb]]," ",-1))</f>
        <v>0</v>
      </c>
      <c r="K3207" s="1">
        <f>_xlfn.XLOOKUP(SUBSTITUTE(Table5[[#This Row],[rxn]],"RXN-","ENZLOAD-"),ENZLOAD[name],ENZLOAD[flux],0)</f>
        <v>0</v>
      </c>
      <c r="L3207" s="1" t="str">
        <f>"'"&amp;Table5[[#This Row],[rxn]]&amp;"'"&amp;CHAR(9)&amp;IF(AND(Table5[[#This Row],[kapp_slack_ub]]&lt;&gt;0,Table5[[#This Row],[kapp_old]]&lt;$F$1),$F$1,Table5[[#This Row],[kapp_old]])</f>
        <v>'RXN-GLUtps_e_REV-rt5861'	27141.27779288</v>
      </c>
      <c r="M3207" s="1">
        <f>_xlfn.XLOOKUP(Table5[[#This Row],[rxn]],Table3[name],Table3[flux],$F$1)</f>
        <v>27141.277792879999</v>
      </c>
      <c r="N3207" s="1" t="str">
        <f>IFERROR(Table5[[#This Row],[min flux]]/Table5[[#This Row],[associated enzload]],"")</f>
        <v/>
      </c>
      <c r="O3207" s="1">
        <f>_xlfn.NUMBERVALUE(IF(Table5[[#This Row],[flux/enzload]]="","",ABS($N$1-Table5[[#This Row],[flux/enzload]])))</f>
        <v>0</v>
      </c>
      <c r="P3207" s="1">
        <f>Table5[[#This Row],[kapp_old]]+IFERROR(((Table5[[#This Row],[kapp_slack_ub]]-Table5[[#This Row],[kapp_slack_lb]])/Table5[[#This Row],[associated enzload]]),0)</f>
        <v>27141.277792879999</v>
      </c>
      <c r="Q3207" s="1" t="str">
        <f>"'"&amp;Table5[[#This Row],[rxn]]&amp;"'"&amp;CHAR(9)&amp;Table5[[#This Row],[kapp + (slack_ub - slack_lb)/enzload]]</f>
        <v>'RXN-GLUtps_e_REV-rt5861'	27141.27779288</v>
      </c>
      <c r="R3207" s="1">
        <f>_xlfn.XLOOKUP(Table5[[#This Row],[rxn]],Table38[name],Table38[flux],0)</f>
        <v>0</v>
      </c>
      <c r="S3207" s="1">
        <f>_xlfn.XLOOKUP(SUBSTITUTE(Table5[[#This Row],[rxn]],"RXN-","ENZLOAD-"),Table38[name],Table38[flux],0)</f>
        <v>0</v>
      </c>
      <c r="T3207" s="1" t="b">
        <f>AND(Table5[[#This Row],[ENZLOAD flux in kapp-slack.gms]]=0,Table5[[#This Row],[flux in kapp-slack.gms]]&lt;&gt;0,NOT(Table5[[#This Row],[spont or unknown?]]))</f>
        <v>0</v>
      </c>
      <c r="U3207" s="1" t="b">
        <f>OR(_xlfn.TEXTAFTER(Table5[[#This Row],[rxn]],"-",-1)="SPONT",_xlfn.TEXTAFTER(Table5[[#This Row],[rxn]],"-",-1)="UNKNOWN")</f>
        <v>0</v>
      </c>
      <c r="V3207" s="1">
        <f>_xlfn.XLOOKUP(SUBSTITUTE(Table5[[#This Row],[rxn]],"RXN-","ENZLOAD-"),Table4[rxn],Table4[ub],0)</f>
        <v>0.66013560000000004</v>
      </c>
      <c r="W3207" s="1" t="b">
        <f>AND(Table5[[#This Row],[FVA ENZLOAD flux UB]]=0,Table5[[#This Row],[ENZ not made when it should be?]])</f>
        <v>0</v>
      </c>
    </row>
    <row r="3208" spans="6:23" hidden="1">
      <c r="F3208" s="1" t="s">
        <v>8219</v>
      </c>
      <c r="G3208" s="1" t="str">
        <f>_xlfn.TEXTBEFORE(Table5[[#This Row],[rxn     kapp_old        kapp_slack_ub   kapp_slack_lb]]," ")</f>
        <v>RXN-GLXt_c_e_FWD-UNKNOWN</v>
      </c>
      <c r="H320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20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208" s="1">
        <f>_xlfn.NUMBERVALUE(_xlfn.TEXTAFTER(Table5[[#This Row],[rxn     kapp_old        kapp_slack_ub   kapp_slack_lb]]," ",-1))</f>
        <v>0</v>
      </c>
      <c r="K3208" s="1">
        <f>_xlfn.XLOOKUP(SUBSTITUTE(Table5[[#This Row],[rxn]],"RXN-","ENZLOAD-"),ENZLOAD[name],ENZLOAD[flux],0)</f>
        <v>0</v>
      </c>
      <c r="L3208" s="1" t="str">
        <f>"'"&amp;Table5[[#This Row],[rxn]]&amp;"'"&amp;CHAR(9)&amp;IF(AND(Table5[[#This Row],[kapp_slack_ub]]&lt;&gt;0,Table5[[#This Row],[kapp_old]]&lt;$F$1),$F$1,Table5[[#This Row],[kapp_old]])</f>
        <v>'RXN-GLXt_c_e_FWD-UNKNOWN'	27141.27779288</v>
      </c>
      <c r="M3208" s="1">
        <f>_xlfn.XLOOKUP(Table5[[#This Row],[rxn]],Table3[name],Table3[flux],$F$1)</f>
        <v>27141.277792879999</v>
      </c>
      <c r="N3208" s="1" t="str">
        <f>IFERROR(Table5[[#This Row],[min flux]]/Table5[[#This Row],[associated enzload]],"")</f>
        <v/>
      </c>
      <c r="O3208" s="1">
        <f>_xlfn.NUMBERVALUE(IF(Table5[[#This Row],[flux/enzload]]="","",ABS($N$1-Table5[[#This Row],[flux/enzload]])))</f>
        <v>0</v>
      </c>
      <c r="P3208" s="1">
        <f>Table5[[#This Row],[kapp_old]]+IFERROR(((Table5[[#This Row],[kapp_slack_ub]]-Table5[[#This Row],[kapp_slack_lb]])/Table5[[#This Row],[associated enzload]]),0)</f>
        <v>27141.277792879999</v>
      </c>
      <c r="Q3208" s="1" t="str">
        <f>"'"&amp;Table5[[#This Row],[rxn]]&amp;"'"&amp;CHAR(9)&amp;Table5[[#This Row],[kapp + (slack_ub - slack_lb)/enzload]]</f>
        <v>'RXN-GLXt_c_e_FWD-UNKNOWN'	27141.27779288</v>
      </c>
      <c r="R3208" s="1">
        <f>_xlfn.XLOOKUP(Table5[[#This Row],[rxn]],Table38[name],Table38[flux],0)</f>
        <v>0</v>
      </c>
      <c r="S3208" s="1">
        <f>_xlfn.XLOOKUP(SUBSTITUTE(Table5[[#This Row],[rxn]],"RXN-","ENZLOAD-"),Table38[name],Table38[flux],0)</f>
        <v>0</v>
      </c>
      <c r="T3208" s="1" t="b">
        <f>AND(Table5[[#This Row],[ENZLOAD flux in kapp-slack.gms]]=0,Table5[[#This Row],[flux in kapp-slack.gms]]&lt;&gt;0,NOT(Table5[[#This Row],[spont or unknown?]]))</f>
        <v>0</v>
      </c>
      <c r="U3208" s="1" t="b">
        <f>OR(_xlfn.TEXTAFTER(Table5[[#This Row],[rxn]],"-",-1)="SPONT",_xlfn.TEXTAFTER(Table5[[#This Row],[rxn]],"-",-1)="UNKNOWN")</f>
        <v>1</v>
      </c>
      <c r="V3208" s="1">
        <f>_xlfn.XLOOKUP(SUBSTITUTE(Table5[[#This Row],[rxn]],"RXN-","ENZLOAD-"),Table4[rxn],Table4[ub],0)</f>
        <v>0</v>
      </c>
      <c r="W3208" s="1" t="b">
        <f>AND(Table5[[#This Row],[FVA ENZLOAD flux UB]]=0,Table5[[#This Row],[ENZ not made when it should be?]])</f>
        <v>0</v>
      </c>
    </row>
    <row r="3209" spans="6:23" hidden="1">
      <c r="F3209" s="1" t="s">
        <v>8220</v>
      </c>
      <c r="G3209" s="1" t="str">
        <f>_xlfn.TEXTBEFORE(Table5[[#This Row],[rxn     kapp_old        kapp_slack_ub   kapp_slack_lb]]," ")</f>
        <v>RXN-GLXt_c_e_REV-UNKNOWN</v>
      </c>
      <c r="H320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20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209" s="1">
        <f>_xlfn.NUMBERVALUE(_xlfn.TEXTAFTER(Table5[[#This Row],[rxn     kapp_old        kapp_slack_ub   kapp_slack_lb]]," ",-1))</f>
        <v>0</v>
      </c>
      <c r="K3209" s="1">
        <f>_xlfn.XLOOKUP(SUBSTITUTE(Table5[[#This Row],[rxn]],"RXN-","ENZLOAD-"),ENZLOAD[name],ENZLOAD[flux],0)</f>
        <v>0</v>
      </c>
      <c r="L3209" s="1" t="str">
        <f>"'"&amp;Table5[[#This Row],[rxn]]&amp;"'"&amp;CHAR(9)&amp;IF(AND(Table5[[#This Row],[kapp_slack_ub]]&lt;&gt;0,Table5[[#This Row],[kapp_old]]&lt;$F$1),$F$1,Table5[[#This Row],[kapp_old]])</f>
        <v>'RXN-GLXt_c_e_REV-UNKNOWN'	27141.27779288</v>
      </c>
      <c r="M3209" s="1">
        <f>_xlfn.XLOOKUP(Table5[[#This Row],[rxn]],Table3[name],Table3[flux],$F$1)</f>
        <v>27141.277792879999</v>
      </c>
      <c r="N3209" s="1" t="str">
        <f>IFERROR(Table5[[#This Row],[min flux]]/Table5[[#This Row],[associated enzload]],"")</f>
        <v/>
      </c>
      <c r="O3209" s="1">
        <f>_xlfn.NUMBERVALUE(IF(Table5[[#This Row],[flux/enzload]]="","",ABS($N$1-Table5[[#This Row],[flux/enzload]])))</f>
        <v>0</v>
      </c>
      <c r="P3209" s="1">
        <f>Table5[[#This Row],[kapp_old]]+IFERROR(((Table5[[#This Row],[kapp_slack_ub]]-Table5[[#This Row],[kapp_slack_lb]])/Table5[[#This Row],[associated enzload]]),0)</f>
        <v>27141.277792879999</v>
      </c>
      <c r="Q3209" s="1" t="str">
        <f>"'"&amp;Table5[[#This Row],[rxn]]&amp;"'"&amp;CHAR(9)&amp;Table5[[#This Row],[kapp + (slack_ub - slack_lb)/enzload]]</f>
        <v>'RXN-GLXt_c_e_REV-UNKNOWN'	27141.27779288</v>
      </c>
      <c r="R3209" s="1">
        <f>_xlfn.XLOOKUP(Table5[[#This Row],[rxn]],Table38[name],Table38[flux],0)</f>
        <v>0</v>
      </c>
      <c r="S3209" s="1">
        <f>_xlfn.XLOOKUP(SUBSTITUTE(Table5[[#This Row],[rxn]],"RXN-","ENZLOAD-"),Table38[name],Table38[flux],0)</f>
        <v>0</v>
      </c>
      <c r="T3209" s="1" t="b">
        <f>AND(Table5[[#This Row],[ENZLOAD flux in kapp-slack.gms]]=0,Table5[[#This Row],[flux in kapp-slack.gms]]&lt;&gt;0,NOT(Table5[[#This Row],[spont or unknown?]]))</f>
        <v>0</v>
      </c>
      <c r="U3209" s="1" t="b">
        <f>OR(_xlfn.TEXTAFTER(Table5[[#This Row],[rxn]],"-",-1)="SPONT",_xlfn.TEXTAFTER(Table5[[#This Row],[rxn]],"-",-1)="UNKNOWN")</f>
        <v>1</v>
      </c>
      <c r="V3209" s="1">
        <f>_xlfn.XLOOKUP(SUBSTITUTE(Table5[[#This Row],[rxn]],"RXN-","ENZLOAD-"),Table4[rxn],Table4[ub],0)</f>
        <v>0</v>
      </c>
      <c r="W3209" s="1" t="b">
        <f>AND(Table5[[#This Row],[FVA ENZLOAD flux UB]]=0,Table5[[#This Row],[ENZ not made when it should be?]])</f>
        <v>0</v>
      </c>
    </row>
    <row r="3210" spans="6:23" hidden="1">
      <c r="F3210" s="1" t="s">
        <v>8221</v>
      </c>
      <c r="G3210" s="1" t="str">
        <f>_xlfn.TEXTBEFORE(Table5[[#This Row],[rxn     kapp_old        kapp_slack_ub   kapp_slack_lb]]," ")</f>
        <v>RXN-GLXt_c_x_FWD-SPONT</v>
      </c>
      <c r="H321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21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210" s="1">
        <f>_xlfn.NUMBERVALUE(_xlfn.TEXTAFTER(Table5[[#This Row],[rxn     kapp_old        kapp_slack_ub   kapp_slack_lb]]," ",-1))</f>
        <v>0</v>
      </c>
      <c r="K3210" s="1">
        <f>_xlfn.XLOOKUP(SUBSTITUTE(Table5[[#This Row],[rxn]],"RXN-","ENZLOAD-"),ENZLOAD[name],ENZLOAD[flux],0)</f>
        <v>0</v>
      </c>
      <c r="L3210" s="1" t="str">
        <f>"'"&amp;Table5[[#This Row],[rxn]]&amp;"'"&amp;CHAR(9)&amp;IF(AND(Table5[[#This Row],[kapp_slack_ub]]&lt;&gt;0,Table5[[#This Row],[kapp_old]]&lt;$F$1),$F$1,Table5[[#This Row],[kapp_old]])</f>
        <v>'RXN-GLXt_c_x_FWD-SPONT'	27141.27779288</v>
      </c>
      <c r="M3210" s="1">
        <f>_xlfn.XLOOKUP(Table5[[#This Row],[rxn]],Table3[name],Table3[flux],$F$1)</f>
        <v>27141.277792879999</v>
      </c>
      <c r="N3210" s="1" t="str">
        <f>IFERROR(Table5[[#This Row],[min flux]]/Table5[[#This Row],[associated enzload]],"")</f>
        <v/>
      </c>
      <c r="O3210" s="1">
        <f>_xlfn.NUMBERVALUE(IF(Table5[[#This Row],[flux/enzload]]="","",ABS($N$1-Table5[[#This Row],[flux/enzload]])))</f>
        <v>0</v>
      </c>
      <c r="P3210" s="1">
        <f>Table5[[#This Row],[kapp_old]]+IFERROR(((Table5[[#This Row],[kapp_slack_ub]]-Table5[[#This Row],[kapp_slack_lb]])/Table5[[#This Row],[associated enzload]]),0)</f>
        <v>27141.277792879999</v>
      </c>
      <c r="Q3210" s="1" t="str">
        <f>"'"&amp;Table5[[#This Row],[rxn]]&amp;"'"&amp;CHAR(9)&amp;Table5[[#This Row],[kapp + (slack_ub - slack_lb)/enzload]]</f>
        <v>'RXN-GLXt_c_x_FWD-SPONT'	27141.27779288</v>
      </c>
      <c r="R3210" s="1">
        <f>_xlfn.XLOOKUP(Table5[[#This Row],[rxn]],Table38[name],Table38[flux],0)</f>
        <v>0</v>
      </c>
      <c r="S3210" s="1">
        <f>_xlfn.XLOOKUP(SUBSTITUTE(Table5[[#This Row],[rxn]],"RXN-","ENZLOAD-"),Table38[name],Table38[flux],0)</f>
        <v>0</v>
      </c>
      <c r="T3210" s="1" t="b">
        <f>AND(Table5[[#This Row],[ENZLOAD flux in kapp-slack.gms]]=0,Table5[[#This Row],[flux in kapp-slack.gms]]&lt;&gt;0,NOT(Table5[[#This Row],[spont or unknown?]]))</f>
        <v>0</v>
      </c>
      <c r="U3210" s="1" t="b">
        <f>OR(_xlfn.TEXTAFTER(Table5[[#This Row],[rxn]],"-",-1)="SPONT",_xlfn.TEXTAFTER(Table5[[#This Row],[rxn]],"-",-1)="UNKNOWN")</f>
        <v>1</v>
      </c>
      <c r="V3210" s="1">
        <f>_xlfn.XLOOKUP(SUBSTITUTE(Table5[[#This Row],[rxn]],"RXN-","ENZLOAD-"),Table4[rxn],Table4[ub],0)</f>
        <v>0</v>
      </c>
      <c r="W3210" s="1" t="b">
        <f>AND(Table5[[#This Row],[FVA ENZLOAD flux UB]]=0,Table5[[#This Row],[ENZ not made when it should be?]])</f>
        <v>0</v>
      </c>
    </row>
    <row r="3211" spans="6:23" hidden="1">
      <c r="F3211" s="1" t="s">
        <v>8222</v>
      </c>
      <c r="G3211" s="1" t="str">
        <f>_xlfn.TEXTBEFORE(Table5[[#This Row],[rxn     kapp_old        kapp_slack_ub   kapp_slack_lb]]," ")</f>
        <v>RXN-GLXt_c_x_REV-SPONT</v>
      </c>
      <c r="H321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21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211" s="1">
        <f>_xlfn.NUMBERVALUE(_xlfn.TEXTAFTER(Table5[[#This Row],[rxn     kapp_old        kapp_slack_ub   kapp_slack_lb]]," ",-1))</f>
        <v>0</v>
      </c>
      <c r="K3211" s="1">
        <f>_xlfn.XLOOKUP(SUBSTITUTE(Table5[[#This Row],[rxn]],"RXN-","ENZLOAD-"),ENZLOAD[name],ENZLOAD[flux],0)</f>
        <v>0</v>
      </c>
      <c r="L3211" s="1" t="str">
        <f>"'"&amp;Table5[[#This Row],[rxn]]&amp;"'"&amp;CHAR(9)&amp;IF(AND(Table5[[#This Row],[kapp_slack_ub]]&lt;&gt;0,Table5[[#This Row],[kapp_old]]&lt;$F$1),$F$1,Table5[[#This Row],[kapp_old]])</f>
        <v>'RXN-GLXt_c_x_REV-SPONT'	27141.27779288</v>
      </c>
      <c r="M3211" s="1">
        <f>_xlfn.XLOOKUP(Table5[[#This Row],[rxn]],Table3[name],Table3[flux],$F$1)</f>
        <v>27141.277792879999</v>
      </c>
      <c r="N3211" s="1" t="str">
        <f>IFERROR(Table5[[#This Row],[min flux]]/Table5[[#This Row],[associated enzload]],"")</f>
        <v/>
      </c>
      <c r="O3211" s="1">
        <f>_xlfn.NUMBERVALUE(IF(Table5[[#This Row],[flux/enzload]]="","",ABS($N$1-Table5[[#This Row],[flux/enzload]])))</f>
        <v>0</v>
      </c>
      <c r="P3211" s="1">
        <f>Table5[[#This Row],[kapp_old]]+IFERROR(((Table5[[#This Row],[kapp_slack_ub]]-Table5[[#This Row],[kapp_slack_lb]])/Table5[[#This Row],[associated enzload]]),0)</f>
        <v>27141.277792879999</v>
      </c>
      <c r="Q3211" s="1" t="str">
        <f>"'"&amp;Table5[[#This Row],[rxn]]&amp;"'"&amp;CHAR(9)&amp;Table5[[#This Row],[kapp + (slack_ub - slack_lb)/enzload]]</f>
        <v>'RXN-GLXt_c_x_REV-SPONT'	27141.27779288</v>
      </c>
      <c r="R3211" s="1">
        <f>_xlfn.XLOOKUP(Table5[[#This Row],[rxn]],Table38[name],Table38[flux],0)</f>
        <v>0</v>
      </c>
      <c r="S3211" s="1">
        <f>_xlfn.XLOOKUP(SUBSTITUTE(Table5[[#This Row],[rxn]],"RXN-","ENZLOAD-"),Table38[name],Table38[flux],0)</f>
        <v>0</v>
      </c>
      <c r="T3211" s="1" t="b">
        <f>AND(Table5[[#This Row],[ENZLOAD flux in kapp-slack.gms]]=0,Table5[[#This Row],[flux in kapp-slack.gms]]&lt;&gt;0,NOT(Table5[[#This Row],[spont or unknown?]]))</f>
        <v>0</v>
      </c>
      <c r="U3211" s="1" t="b">
        <f>OR(_xlfn.TEXTAFTER(Table5[[#This Row],[rxn]],"-",-1)="SPONT",_xlfn.TEXTAFTER(Table5[[#This Row],[rxn]],"-",-1)="UNKNOWN")</f>
        <v>1</v>
      </c>
      <c r="V3211" s="1">
        <f>_xlfn.XLOOKUP(SUBSTITUTE(Table5[[#This Row],[rxn]],"RXN-","ENZLOAD-"),Table4[rxn],Table4[ub],0)</f>
        <v>0</v>
      </c>
      <c r="W3211" s="1" t="b">
        <f>AND(Table5[[#This Row],[FVA ENZLOAD flux UB]]=0,Table5[[#This Row],[ENZ not made when it should be?]])</f>
        <v>0</v>
      </c>
    </row>
    <row r="3212" spans="6:23" hidden="1">
      <c r="F3212" s="1" t="s">
        <v>8223</v>
      </c>
      <c r="G3212" s="1" t="str">
        <f>_xlfn.TEXTBEFORE(Table5[[#This Row],[rxn     kapp_old        kapp_slack_ub   kapp_slack_lb]]," ")</f>
        <v>RXN-GLYAT_c_FWD-UNKNOWN</v>
      </c>
      <c r="H321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21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212" s="1">
        <f>_xlfn.NUMBERVALUE(_xlfn.TEXTAFTER(Table5[[#This Row],[rxn     kapp_old        kapp_slack_ub   kapp_slack_lb]]," ",-1))</f>
        <v>0</v>
      </c>
      <c r="K3212" s="1">
        <f>_xlfn.XLOOKUP(SUBSTITUTE(Table5[[#This Row],[rxn]],"RXN-","ENZLOAD-"),ENZLOAD[name],ENZLOAD[flux],0)</f>
        <v>0</v>
      </c>
      <c r="L3212" s="1" t="str">
        <f>"'"&amp;Table5[[#This Row],[rxn]]&amp;"'"&amp;CHAR(9)&amp;IF(AND(Table5[[#This Row],[kapp_slack_ub]]&lt;&gt;0,Table5[[#This Row],[kapp_old]]&lt;$F$1),$F$1,Table5[[#This Row],[kapp_old]])</f>
        <v>'RXN-GLYAT_c_FWD-UNKNOWN'	27141.27779288</v>
      </c>
      <c r="M3212" s="1">
        <f>_xlfn.XLOOKUP(Table5[[#This Row],[rxn]],Table3[name],Table3[flux],$F$1)</f>
        <v>27141.277792879999</v>
      </c>
      <c r="N3212" s="1" t="str">
        <f>IFERROR(Table5[[#This Row],[min flux]]/Table5[[#This Row],[associated enzload]],"")</f>
        <v/>
      </c>
      <c r="O3212" s="1">
        <f>_xlfn.NUMBERVALUE(IF(Table5[[#This Row],[flux/enzload]]="","",ABS($N$1-Table5[[#This Row],[flux/enzload]])))</f>
        <v>0</v>
      </c>
      <c r="P3212" s="1">
        <f>Table5[[#This Row],[kapp_old]]+IFERROR(((Table5[[#This Row],[kapp_slack_ub]]-Table5[[#This Row],[kapp_slack_lb]])/Table5[[#This Row],[associated enzload]]),0)</f>
        <v>27141.277792879999</v>
      </c>
      <c r="Q3212" s="1" t="str">
        <f>"'"&amp;Table5[[#This Row],[rxn]]&amp;"'"&amp;CHAR(9)&amp;Table5[[#This Row],[kapp + (slack_ub - slack_lb)/enzload]]</f>
        <v>'RXN-GLYAT_c_FWD-UNKNOWN'	27141.27779288</v>
      </c>
      <c r="R3212" s="1">
        <f>_xlfn.XLOOKUP(Table5[[#This Row],[rxn]],Table38[name],Table38[flux],0)</f>
        <v>0</v>
      </c>
      <c r="S3212" s="1">
        <f>_xlfn.XLOOKUP(SUBSTITUTE(Table5[[#This Row],[rxn]],"RXN-","ENZLOAD-"),Table38[name],Table38[flux],0)</f>
        <v>0</v>
      </c>
      <c r="T3212" s="1" t="b">
        <f>AND(Table5[[#This Row],[ENZLOAD flux in kapp-slack.gms]]=0,Table5[[#This Row],[flux in kapp-slack.gms]]&lt;&gt;0,NOT(Table5[[#This Row],[spont or unknown?]]))</f>
        <v>0</v>
      </c>
      <c r="U3212" s="1" t="b">
        <f>OR(_xlfn.TEXTAFTER(Table5[[#This Row],[rxn]],"-",-1)="SPONT",_xlfn.TEXTAFTER(Table5[[#This Row],[rxn]],"-",-1)="UNKNOWN")</f>
        <v>1</v>
      </c>
      <c r="V3212" s="1">
        <f>_xlfn.XLOOKUP(SUBSTITUTE(Table5[[#This Row],[rxn]],"RXN-","ENZLOAD-"),Table4[rxn],Table4[ub],0)</f>
        <v>0</v>
      </c>
      <c r="W3212" s="1" t="b">
        <f>AND(Table5[[#This Row],[FVA ENZLOAD flux UB]]=0,Table5[[#This Row],[ENZ not made when it should be?]])</f>
        <v>0</v>
      </c>
    </row>
    <row r="3213" spans="6:23" hidden="1">
      <c r="F3213" s="1" t="s">
        <v>8224</v>
      </c>
      <c r="G3213" s="1" t="str">
        <f>_xlfn.TEXTBEFORE(Table5[[#This Row],[rxn     kapp_old        kapp_slack_ub   kapp_slack_lb]]," ")</f>
        <v>RXN-GLYC3Pt_c_l_FWD-SPONT</v>
      </c>
      <c r="H321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21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213" s="1">
        <f>_xlfn.NUMBERVALUE(_xlfn.TEXTAFTER(Table5[[#This Row],[rxn     kapp_old        kapp_slack_ub   kapp_slack_lb]]," ",-1))</f>
        <v>0</v>
      </c>
      <c r="K3213" s="1">
        <f>_xlfn.XLOOKUP(SUBSTITUTE(Table5[[#This Row],[rxn]],"RXN-","ENZLOAD-"),ENZLOAD[name],ENZLOAD[flux],0)</f>
        <v>0</v>
      </c>
      <c r="L3213" s="1" t="str">
        <f>"'"&amp;Table5[[#This Row],[rxn]]&amp;"'"&amp;CHAR(9)&amp;IF(AND(Table5[[#This Row],[kapp_slack_ub]]&lt;&gt;0,Table5[[#This Row],[kapp_old]]&lt;$F$1),$F$1,Table5[[#This Row],[kapp_old]])</f>
        <v>'RXN-GLYC3Pt_c_l_FWD-SPONT'	27141.27779288</v>
      </c>
      <c r="M3213" s="1">
        <f>_xlfn.XLOOKUP(Table5[[#This Row],[rxn]],Table3[name],Table3[flux],$F$1)</f>
        <v>27141.277792879999</v>
      </c>
      <c r="N3213" s="1" t="str">
        <f>IFERROR(Table5[[#This Row],[min flux]]/Table5[[#This Row],[associated enzload]],"")</f>
        <v/>
      </c>
      <c r="O3213" s="1">
        <f>_xlfn.NUMBERVALUE(IF(Table5[[#This Row],[flux/enzload]]="","",ABS($N$1-Table5[[#This Row],[flux/enzload]])))</f>
        <v>0</v>
      </c>
      <c r="P3213" s="1">
        <f>Table5[[#This Row],[kapp_old]]+IFERROR(((Table5[[#This Row],[kapp_slack_ub]]-Table5[[#This Row],[kapp_slack_lb]])/Table5[[#This Row],[associated enzload]]),0)</f>
        <v>27141.277792879999</v>
      </c>
      <c r="Q3213" s="1" t="str">
        <f>"'"&amp;Table5[[#This Row],[rxn]]&amp;"'"&amp;CHAR(9)&amp;Table5[[#This Row],[kapp + (slack_ub - slack_lb)/enzload]]</f>
        <v>'RXN-GLYC3Pt_c_l_FWD-SPONT'	27141.27779288</v>
      </c>
      <c r="R3213" s="1">
        <f>_xlfn.XLOOKUP(Table5[[#This Row],[rxn]],Table38[name],Table38[flux],0)</f>
        <v>0</v>
      </c>
      <c r="S3213" s="1">
        <f>_xlfn.XLOOKUP(SUBSTITUTE(Table5[[#This Row],[rxn]],"RXN-","ENZLOAD-"),Table38[name],Table38[flux],0)</f>
        <v>0</v>
      </c>
      <c r="T3213" s="1" t="b">
        <f>AND(Table5[[#This Row],[ENZLOAD flux in kapp-slack.gms]]=0,Table5[[#This Row],[flux in kapp-slack.gms]]&lt;&gt;0,NOT(Table5[[#This Row],[spont or unknown?]]))</f>
        <v>0</v>
      </c>
      <c r="U3213" s="1" t="b">
        <f>OR(_xlfn.TEXTAFTER(Table5[[#This Row],[rxn]],"-",-1)="SPONT",_xlfn.TEXTAFTER(Table5[[#This Row],[rxn]],"-",-1)="UNKNOWN")</f>
        <v>1</v>
      </c>
      <c r="V3213" s="1">
        <f>_xlfn.XLOOKUP(SUBSTITUTE(Table5[[#This Row],[rxn]],"RXN-","ENZLOAD-"),Table4[rxn],Table4[ub],0)</f>
        <v>0</v>
      </c>
      <c r="W3213" s="1" t="b">
        <f>AND(Table5[[#This Row],[FVA ENZLOAD flux UB]]=0,Table5[[#This Row],[ENZ not made when it should be?]])</f>
        <v>0</v>
      </c>
    </row>
    <row r="3214" spans="6:23" hidden="1">
      <c r="F3214" s="1" t="s">
        <v>8225</v>
      </c>
      <c r="G3214" s="1" t="str">
        <f>_xlfn.TEXTBEFORE(Table5[[#This Row],[rxn     kapp_old        kapp_slack_ub   kapp_slack_lb]]," ")</f>
        <v>RXN-GLYC3Pt_c_l_REV-SPONT</v>
      </c>
      <c r="H321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21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214" s="1">
        <f>_xlfn.NUMBERVALUE(_xlfn.TEXTAFTER(Table5[[#This Row],[rxn     kapp_old        kapp_slack_ub   kapp_slack_lb]]," ",-1))</f>
        <v>0</v>
      </c>
      <c r="K3214" s="1">
        <f>_xlfn.XLOOKUP(SUBSTITUTE(Table5[[#This Row],[rxn]],"RXN-","ENZLOAD-"),ENZLOAD[name],ENZLOAD[flux],0)</f>
        <v>0</v>
      </c>
      <c r="L3214" s="1" t="str">
        <f>"'"&amp;Table5[[#This Row],[rxn]]&amp;"'"&amp;CHAR(9)&amp;IF(AND(Table5[[#This Row],[kapp_slack_ub]]&lt;&gt;0,Table5[[#This Row],[kapp_old]]&lt;$F$1),$F$1,Table5[[#This Row],[kapp_old]])</f>
        <v>'RXN-GLYC3Pt_c_l_REV-SPONT'	27141.27779288</v>
      </c>
      <c r="M3214" s="1">
        <f>_xlfn.XLOOKUP(Table5[[#This Row],[rxn]],Table3[name],Table3[flux],$F$1)</f>
        <v>27141.277792879999</v>
      </c>
      <c r="N3214" s="1" t="str">
        <f>IFERROR(Table5[[#This Row],[min flux]]/Table5[[#This Row],[associated enzload]],"")</f>
        <v/>
      </c>
      <c r="O3214" s="1">
        <f>_xlfn.NUMBERVALUE(IF(Table5[[#This Row],[flux/enzload]]="","",ABS($N$1-Table5[[#This Row],[flux/enzload]])))</f>
        <v>0</v>
      </c>
      <c r="P3214" s="1">
        <f>Table5[[#This Row],[kapp_old]]+IFERROR(((Table5[[#This Row],[kapp_slack_ub]]-Table5[[#This Row],[kapp_slack_lb]])/Table5[[#This Row],[associated enzload]]),0)</f>
        <v>27141.277792879999</v>
      </c>
      <c r="Q3214" s="1" t="str">
        <f>"'"&amp;Table5[[#This Row],[rxn]]&amp;"'"&amp;CHAR(9)&amp;Table5[[#This Row],[kapp + (slack_ub - slack_lb)/enzload]]</f>
        <v>'RXN-GLYC3Pt_c_l_REV-SPONT'	27141.27779288</v>
      </c>
      <c r="R3214" s="1">
        <f>_xlfn.XLOOKUP(Table5[[#This Row],[rxn]],Table38[name],Table38[flux],0)</f>
        <v>0</v>
      </c>
      <c r="S3214" s="1">
        <f>_xlfn.XLOOKUP(SUBSTITUTE(Table5[[#This Row],[rxn]],"RXN-","ENZLOAD-"),Table38[name],Table38[flux],0)</f>
        <v>0</v>
      </c>
      <c r="T3214" s="1" t="b">
        <f>AND(Table5[[#This Row],[ENZLOAD flux in kapp-slack.gms]]=0,Table5[[#This Row],[flux in kapp-slack.gms]]&lt;&gt;0,NOT(Table5[[#This Row],[spont or unknown?]]))</f>
        <v>0</v>
      </c>
      <c r="U3214" s="1" t="b">
        <f>OR(_xlfn.TEXTAFTER(Table5[[#This Row],[rxn]],"-",-1)="SPONT",_xlfn.TEXTAFTER(Table5[[#This Row],[rxn]],"-",-1)="UNKNOWN")</f>
        <v>1</v>
      </c>
      <c r="V3214" s="1">
        <f>_xlfn.XLOOKUP(SUBSTITUTE(Table5[[#This Row],[rxn]],"RXN-","ENZLOAD-"),Table4[rxn],Table4[ub],0)</f>
        <v>0</v>
      </c>
      <c r="W3214" s="1" t="b">
        <f>AND(Table5[[#This Row],[FVA ENZLOAD flux UB]]=0,Table5[[#This Row],[ENZ not made when it should be?]])</f>
        <v>0</v>
      </c>
    </row>
    <row r="3215" spans="6:23" hidden="1">
      <c r="F3215" s="1" t="s">
        <v>8226</v>
      </c>
      <c r="G3215" s="1" t="str">
        <f>_xlfn.TEXTBEFORE(Table5[[#This Row],[rxn     kapp_old        kapp_slack_ub   kapp_slack_lb]]," ")</f>
        <v>RXN-GLYC3Pt_c_m_FWD-SPONT</v>
      </c>
      <c r="H321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21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215" s="1">
        <f>_xlfn.NUMBERVALUE(_xlfn.TEXTAFTER(Table5[[#This Row],[rxn     kapp_old        kapp_slack_ub   kapp_slack_lb]]," ",-1))</f>
        <v>0</v>
      </c>
      <c r="K3215" s="1">
        <f>_xlfn.XLOOKUP(SUBSTITUTE(Table5[[#This Row],[rxn]],"RXN-","ENZLOAD-"),ENZLOAD[name],ENZLOAD[flux],0)</f>
        <v>0</v>
      </c>
      <c r="L3215" s="1" t="str">
        <f>"'"&amp;Table5[[#This Row],[rxn]]&amp;"'"&amp;CHAR(9)&amp;IF(AND(Table5[[#This Row],[kapp_slack_ub]]&lt;&gt;0,Table5[[#This Row],[kapp_old]]&lt;$F$1),$F$1,Table5[[#This Row],[kapp_old]])</f>
        <v>'RXN-GLYC3Pt_c_m_FWD-SPONT'	27141.27779288</v>
      </c>
      <c r="M3215" s="1">
        <f>_xlfn.XLOOKUP(Table5[[#This Row],[rxn]],Table3[name],Table3[flux],$F$1)</f>
        <v>27141.277792879999</v>
      </c>
      <c r="N3215" s="1" t="str">
        <f>IFERROR(Table5[[#This Row],[min flux]]/Table5[[#This Row],[associated enzload]],"")</f>
        <v/>
      </c>
      <c r="O3215" s="1">
        <f>_xlfn.NUMBERVALUE(IF(Table5[[#This Row],[flux/enzload]]="","",ABS($N$1-Table5[[#This Row],[flux/enzload]])))</f>
        <v>0</v>
      </c>
      <c r="P3215" s="1">
        <f>Table5[[#This Row],[kapp_old]]+IFERROR(((Table5[[#This Row],[kapp_slack_ub]]-Table5[[#This Row],[kapp_slack_lb]])/Table5[[#This Row],[associated enzload]]),0)</f>
        <v>27141.277792879999</v>
      </c>
      <c r="Q3215" s="1" t="str">
        <f>"'"&amp;Table5[[#This Row],[rxn]]&amp;"'"&amp;CHAR(9)&amp;Table5[[#This Row],[kapp + (slack_ub - slack_lb)/enzload]]</f>
        <v>'RXN-GLYC3Pt_c_m_FWD-SPONT'	27141.27779288</v>
      </c>
      <c r="R3215" s="1">
        <f>_xlfn.XLOOKUP(Table5[[#This Row],[rxn]],Table38[name],Table38[flux],0)</f>
        <v>0</v>
      </c>
      <c r="S3215" s="1">
        <f>_xlfn.XLOOKUP(SUBSTITUTE(Table5[[#This Row],[rxn]],"RXN-","ENZLOAD-"),Table38[name],Table38[flux],0)</f>
        <v>0</v>
      </c>
      <c r="T3215" s="1" t="b">
        <f>AND(Table5[[#This Row],[ENZLOAD flux in kapp-slack.gms]]=0,Table5[[#This Row],[flux in kapp-slack.gms]]&lt;&gt;0,NOT(Table5[[#This Row],[spont or unknown?]]))</f>
        <v>0</v>
      </c>
      <c r="U3215" s="1" t="b">
        <f>OR(_xlfn.TEXTAFTER(Table5[[#This Row],[rxn]],"-",-1)="SPONT",_xlfn.TEXTAFTER(Table5[[#This Row],[rxn]],"-",-1)="UNKNOWN")</f>
        <v>1</v>
      </c>
      <c r="V3215" s="1">
        <f>_xlfn.XLOOKUP(SUBSTITUTE(Table5[[#This Row],[rxn]],"RXN-","ENZLOAD-"),Table4[rxn],Table4[ub],0)</f>
        <v>0</v>
      </c>
      <c r="W3215" s="1" t="b">
        <f>AND(Table5[[#This Row],[FVA ENZLOAD flux UB]]=0,Table5[[#This Row],[ENZ not made when it should be?]])</f>
        <v>0</v>
      </c>
    </row>
    <row r="3216" spans="6:23" hidden="1">
      <c r="F3216" s="1" t="s">
        <v>8227</v>
      </c>
      <c r="G3216" s="1" t="str">
        <f>_xlfn.TEXTBEFORE(Table5[[#This Row],[rxn     kapp_old        kapp_slack_ub   kapp_slack_lb]]," ")</f>
        <v>RXN-GLYC3Pt_c_m_REV-SPONT</v>
      </c>
      <c r="H321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21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216" s="1">
        <f>_xlfn.NUMBERVALUE(_xlfn.TEXTAFTER(Table5[[#This Row],[rxn     kapp_old        kapp_slack_ub   kapp_slack_lb]]," ",-1))</f>
        <v>0</v>
      </c>
      <c r="K3216" s="1">
        <f>_xlfn.XLOOKUP(SUBSTITUTE(Table5[[#This Row],[rxn]],"RXN-","ENZLOAD-"),ENZLOAD[name],ENZLOAD[flux],0)</f>
        <v>0</v>
      </c>
      <c r="L3216" s="1" t="str">
        <f>"'"&amp;Table5[[#This Row],[rxn]]&amp;"'"&amp;CHAR(9)&amp;IF(AND(Table5[[#This Row],[kapp_slack_ub]]&lt;&gt;0,Table5[[#This Row],[kapp_old]]&lt;$F$1),$F$1,Table5[[#This Row],[kapp_old]])</f>
        <v>'RXN-GLYC3Pt_c_m_REV-SPONT'	27141.27779288</v>
      </c>
      <c r="M3216" s="1">
        <f>_xlfn.XLOOKUP(Table5[[#This Row],[rxn]],Table3[name],Table3[flux],$F$1)</f>
        <v>27141.277792879999</v>
      </c>
      <c r="N3216" s="1" t="str">
        <f>IFERROR(Table5[[#This Row],[min flux]]/Table5[[#This Row],[associated enzload]],"")</f>
        <v/>
      </c>
      <c r="O3216" s="1">
        <f>_xlfn.NUMBERVALUE(IF(Table5[[#This Row],[flux/enzload]]="","",ABS($N$1-Table5[[#This Row],[flux/enzload]])))</f>
        <v>0</v>
      </c>
      <c r="P3216" s="1">
        <f>Table5[[#This Row],[kapp_old]]+IFERROR(((Table5[[#This Row],[kapp_slack_ub]]-Table5[[#This Row],[kapp_slack_lb]])/Table5[[#This Row],[associated enzload]]),0)</f>
        <v>27141.277792879999</v>
      </c>
      <c r="Q3216" s="1" t="str">
        <f>"'"&amp;Table5[[#This Row],[rxn]]&amp;"'"&amp;CHAR(9)&amp;Table5[[#This Row],[kapp + (slack_ub - slack_lb)/enzload]]</f>
        <v>'RXN-GLYC3Pt_c_m_REV-SPONT'	27141.27779288</v>
      </c>
      <c r="R3216" s="1">
        <f>_xlfn.XLOOKUP(Table5[[#This Row],[rxn]],Table38[name],Table38[flux],0)</f>
        <v>4.2677270503386003E-2</v>
      </c>
      <c r="S3216" s="1">
        <f>_xlfn.XLOOKUP(SUBSTITUTE(Table5[[#This Row],[rxn]],"RXN-","ENZLOAD-"),Table38[name],Table38[flux],0)</f>
        <v>0</v>
      </c>
      <c r="T3216" s="1" t="b">
        <f>AND(Table5[[#This Row],[ENZLOAD flux in kapp-slack.gms]]=0,Table5[[#This Row],[flux in kapp-slack.gms]]&lt;&gt;0,NOT(Table5[[#This Row],[spont or unknown?]]))</f>
        <v>0</v>
      </c>
      <c r="U3216" s="1" t="b">
        <f>OR(_xlfn.TEXTAFTER(Table5[[#This Row],[rxn]],"-",-1)="SPONT",_xlfn.TEXTAFTER(Table5[[#This Row],[rxn]],"-",-1)="UNKNOWN")</f>
        <v>1</v>
      </c>
      <c r="V3216" s="1">
        <f>_xlfn.XLOOKUP(SUBSTITUTE(Table5[[#This Row],[rxn]],"RXN-","ENZLOAD-"),Table4[rxn],Table4[ub],0)</f>
        <v>0</v>
      </c>
      <c r="W3216" s="1" t="b">
        <f>AND(Table5[[#This Row],[FVA ENZLOAD flux UB]]=0,Table5[[#This Row],[ENZ not made when it should be?]])</f>
        <v>0</v>
      </c>
    </row>
    <row r="3217" spans="6:23" hidden="1">
      <c r="F3217" s="1" t="s">
        <v>8228</v>
      </c>
      <c r="G3217" s="1" t="str">
        <f>_xlfn.TEXTBEFORE(Table5[[#This Row],[rxn     kapp_old        kapp_slack_ub   kapp_slack_lb]]," ")</f>
        <v>RXN-GLYC3Pt_c_rm_FWD-SPONT</v>
      </c>
      <c r="H321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21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217" s="1">
        <f>_xlfn.NUMBERVALUE(_xlfn.TEXTAFTER(Table5[[#This Row],[rxn     kapp_old        kapp_slack_ub   kapp_slack_lb]]," ",-1))</f>
        <v>0</v>
      </c>
      <c r="K3217" s="1">
        <f>_xlfn.XLOOKUP(SUBSTITUTE(Table5[[#This Row],[rxn]],"RXN-","ENZLOAD-"),ENZLOAD[name],ENZLOAD[flux],0)</f>
        <v>0</v>
      </c>
      <c r="L3217" s="1" t="str">
        <f>"'"&amp;Table5[[#This Row],[rxn]]&amp;"'"&amp;CHAR(9)&amp;IF(AND(Table5[[#This Row],[kapp_slack_ub]]&lt;&gt;0,Table5[[#This Row],[kapp_old]]&lt;$F$1),$F$1,Table5[[#This Row],[kapp_old]])</f>
        <v>'RXN-GLYC3Pt_c_rm_FWD-SPONT'	27141.27779288</v>
      </c>
      <c r="M3217" s="1">
        <f>_xlfn.XLOOKUP(Table5[[#This Row],[rxn]],Table3[name],Table3[flux],$F$1)</f>
        <v>4.0968076612395397E-2</v>
      </c>
      <c r="N3217" s="1" t="str">
        <f>IFERROR(Table5[[#This Row],[min flux]]/Table5[[#This Row],[associated enzload]],"")</f>
        <v/>
      </c>
      <c r="O3217" s="1">
        <f>_xlfn.NUMBERVALUE(IF(Table5[[#This Row],[flux/enzload]]="","",ABS($N$1-Table5[[#This Row],[flux/enzload]])))</f>
        <v>0</v>
      </c>
      <c r="P3217" s="1">
        <f>Table5[[#This Row],[kapp_old]]+IFERROR(((Table5[[#This Row],[kapp_slack_ub]]-Table5[[#This Row],[kapp_slack_lb]])/Table5[[#This Row],[associated enzload]]),0)</f>
        <v>27141.277792879999</v>
      </c>
      <c r="Q3217" s="1" t="str">
        <f>"'"&amp;Table5[[#This Row],[rxn]]&amp;"'"&amp;CHAR(9)&amp;Table5[[#This Row],[kapp + (slack_ub - slack_lb)/enzload]]</f>
        <v>'RXN-GLYC3Pt_c_rm_FWD-SPONT'	27141.27779288</v>
      </c>
      <c r="R3217" s="1">
        <f>_xlfn.XLOOKUP(Table5[[#This Row],[rxn]],Table38[name],Table38[flux],0)</f>
        <v>4.2677270503386003E-2</v>
      </c>
      <c r="S3217" s="1">
        <f>_xlfn.XLOOKUP(SUBSTITUTE(Table5[[#This Row],[rxn]],"RXN-","ENZLOAD-"),Table38[name],Table38[flux],0)</f>
        <v>0</v>
      </c>
      <c r="T3217" s="1" t="b">
        <f>AND(Table5[[#This Row],[ENZLOAD flux in kapp-slack.gms]]=0,Table5[[#This Row],[flux in kapp-slack.gms]]&lt;&gt;0,NOT(Table5[[#This Row],[spont or unknown?]]))</f>
        <v>0</v>
      </c>
      <c r="U3217" s="1" t="b">
        <f>OR(_xlfn.TEXTAFTER(Table5[[#This Row],[rxn]],"-",-1)="SPONT",_xlfn.TEXTAFTER(Table5[[#This Row],[rxn]],"-",-1)="UNKNOWN")</f>
        <v>1</v>
      </c>
      <c r="V3217" s="1">
        <f>_xlfn.XLOOKUP(SUBSTITUTE(Table5[[#This Row],[rxn]],"RXN-","ENZLOAD-"),Table4[rxn],Table4[ub],0)</f>
        <v>0</v>
      </c>
      <c r="W3217" s="1" t="b">
        <f>AND(Table5[[#This Row],[FVA ENZLOAD flux UB]]=0,Table5[[#This Row],[ENZ not made when it should be?]])</f>
        <v>0</v>
      </c>
    </row>
    <row r="3218" spans="6:23" hidden="1">
      <c r="F3218" s="1" t="s">
        <v>8229</v>
      </c>
      <c r="G3218" s="1" t="str">
        <f>_xlfn.TEXTBEFORE(Table5[[#This Row],[rxn     kapp_old        kapp_slack_ub   kapp_slack_lb]]," ")</f>
        <v>RXN-GLYC3Pt_c_rm_REV-SPONT</v>
      </c>
      <c r="H321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21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218" s="1">
        <f>_xlfn.NUMBERVALUE(_xlfn.TEXTAFTER(Table5[[#This Row],[rxn     kapp_old        kapp_slack_ub   kapp_slack_lb]]," ",-1))</f>
        <v>0</v>
      </c>
      <c r="K3218" s="1">
        <f>_xlfn.XLOOKUP(SUBSTITUTE(Table5[[#This Row],[rxn]],"RXN-","ENZLOAD-"),ENZLOAD[name],ENZLOAD[flux],0)</f>
        <v>0</v>
      </c>
      <c r="L3218" s="1" t="str">
        <f>"'"&amp;Table5[[#This Row],[rxn]]&amp;"'"&amp;CHAR(9)&amp;IF(AND(Table5[[#This Row],[kapp_slack_ub]]&lt;&gt;0,Table5[[#This Row],[kapp_old]]&lt;$F$1),$F$1,Table5[[#This Row],[kapp_old]])</f>
        <v>'RXN-GLYC3Pt_c_rm_REV-SPONT'	27141.27779288</v>
      </c>
      <c r="M3218" s="1">
        <f>_xlfn.XLOOKUP(Table5[[#This Row],[rxn]],Table3[name],Table3[flux],$F$1)</f>
        <v>27141.277792879999</v>
      </c>
      <c r="N3218" s="1" t="str">
        <f>IFERROR(Table5[[#This Row],[min flux]]/Table5[[#This Row],[associated enzload]],"")</f>
        <v/>
      </c>
      <c r="O3218" s="1">
        <f>_xlfn.NUMBERVALUE(IF(Table5[[#This Row],[flux/enzload]]="","",ABS($N$1-Table5[[#This Row],[flux/enzload]])))</f>
        <v>0</v>
      </c>
      <c r="P3218" s="1">
        <f>Table5[[#This Row],[kapp_old]]+IFERROR(((Table5[[#This Row],[kapp_slack_ub]]-Table5[[#This Row],[kapp_slack_lb]])/Table5[[#This Row],[associated enzload]]),0)</f>
        <v>27141.277792879999</v>
      </c>
      <c r="Q3218" s="1" t="str">
        <f>"'"&amp;Table5[[#This Row],[rxn]]&amp;"'"&amp;CHAR(9)&amp;Table5[[#This Row],[kapp + (slack_ub - slack_lb)/enzload]]</f>
        <v>'RXN-GLYC3Pt_c_rm_REV-SPONT'	27141.27779288</v>
      </c>
      <c r="R3218" s="1">
        <f>_xlfn.XLOOKUP(Table5[[#This Row],[rxn]],Table38[name],Table38[flux],0)</f>
        <v>0</v>
      </c>
      <c r="S3218" s="1">
        <f>_xlfn.XLOOKUP(SUBSTITUTE(Table5[[#This Row],[rxn]],"RXN-","ENZLOAD-"),Table38[name],Table38[flux],0)</f>
        <v>0</v>
      </c>
      <c r="T3218" s="1" t="b">
        <f>AND(Table5[[#This Row],[ENZLOAD flux in kapp-slack.gms]]=0,Table5[[#This Row],[flux in kapp-slack.gms]]&lt;&gt;0,NOT(Table5[[#This Row],[spont or unknown?]]))</f>
        <v>0</v>
      </c>
      <c r="U3218" s="1" t="b">
        <f>OR(_xlfn.TEXTAFTER(Table5[[#This Row],[rxn]],"-",-1)="SPONT",_xlfn.TEXTAFTER(Table5[[#This Row],[rxn]],"-",-1)="UNKNOWN")</f>
        <v>1</v>
      </c>
      <c r="V3218" s="1">
        <f>_xlfn.XLOOKUP(SUBSTITUTE(Table5[[#This Row],[rxn]],"RXN-","ENZLOAD-"),Table4[rxn],Table4[ub],0)</f>
        <v>0</v>
      </c>
      <c r="W3218" s="1" t="b">
        <f>AND(Table5[[#This Row],[FVA ENZLOAD flux UB]]=0,Table5[[#This Row],[ENZ not made when it should be?]])</f>
        <v>0</v>
      </c>
    </row>
    <row r="3219" spans="6:23" hidden="1">
      <c r="F3219" s="1" t="s">
        <v>8230</v>
      </c>
      <c r="G3219" s="1" t="str">
        <f>_xlfn.TEXTBEFORE(Table5[[#This Row],[rxn     kapp_old        kapp_slack_ub   kapp_slack_lb]]," ")</f>
        <v>RXN-GLYC3Pt_c_x_FWD-UNKNOWN</v>
      </c>
      <c r="H321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21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219" s="1">
        <f>_xlfn.NUMBERVALUE(_xlfn.TEXTAFTER(Table5[[#This Row],[rxn     kapp_old        kapp_slack_ub   kapp_slack_lb]]," ",-1))</f>
        <v>0</v>
      </c>
      <c r="K3219" s="1">
        <f>_xlfn.XLOOKUP(SUBSTITUTE(Table5[[#This Row],[rxn]],"RXN-","ENZLOAD-"),ENZLOAD[name],ENZLOAD[flux],0)</f>
        <v>0</v>
      </c>
      <c r="L3219" s="1" t="str">
        <f>"'"&amp;Table5[[#This Row],[rxn]]&amp;"'"&amp;CHAR(9)&amp;IF(AND(Table5[[#This Row],[kapp_slack_ub]]&lt;&gt;0,Table5[[#This Row],[kapp_old]]&lt;$F$1),$F$1,Table5[[#This Row],[kapp_old]])</f>
        <v>'RXN-GLYC3Pt_c_x_FWD-UNKNOWN'	27141.27779288</v>
      </c>
      <c r="M3219" s="1">
        <f>_xlfn.XLOOKUP(Table5[[#This Row],[rxn]],Table3[name],Table3[flux],$F$1)</f>
        <v>27141.277792879999</v>
      </c>
      <c r="N3219" s="1" t="str">
        <f>IFERROR(Table5[[#This Row],[min flux]]/Table5[[#This Row],[associated enzload]],"")</f>
        <v/>
      </c>
      <c r="O3219" s="1">
        <f>_xlfn.NUMBERVALUE(IF(Table5[[#This Row],[flux/enzload]]="","",ABS($N$1-Table5[[#This Row],[flux/enzload]])))</f>
        <v>0</v>
      </c>
      <c r="P3219" s="1">
        <f>Table5[[#This Row],[kapp_old]]+IFERROR(((Table5[[#This Row],[kapp_slack_ub]]-Table5[[#This Row],[kapp_slack_lb]])/Table5[[#This Row],[associated enzload]]),0)</f>
        <v>27141.277792879999</v>
      </c>
      <c r="Q3219" s="1" t="str">
        <f>"'"&amp;Table5[[#This Row],[rxn]]&amp;"'"&amp;CHAR(9)&amp;Table5[[#This Row],[kapp + (slack_ub - slack_lb)/enzload]]</f>
        <v>'RXN-GLYC3Pt_c_x_FWD-UNKNOWN'	27141.27779288</v>
      </c>
      <c r="R3219" s="1">
        <f>_xlfn.XLOOKUP(Table5[[#This Row],[rxn]],Table38[name],Table38[flux],0)</f>
        <v>0</v>
      </c>
      <c r="S3219" s="1">
        <f>_xlfn.XLOOKUP(SUBSTITUTE(Table5[[#This Row],[rxn]],"RXN-","ENZLOAD-"),Table38[name],Table38[flux],0)</f>
        <v>0</v>
      </c>
      <c r="T3219" s="1" t="b">
        <f>AND(Table5[[#This Row],[ENZLOAD flux in kapp-slack.gms]]=0,Table5[[#This Row],[flux in kapp-slack.gms]]&lt;&gt;0,NOT(Table5[[#This Row],[spont or unknown?]]))</f>
        <v>0</v>
      </c>
      <c r="U3219" s="1" t="b">
        <f>OR(_xlfn.TEXTAFTER(Table5[[#This Row],[rxn]],"-",-1)="SPONT",_xlfn.TEXTAFTER(Table5[[#This Row],[rxn]],"-",-1)="UNKNOWN")</f>
        <v>1</v>
      </c>
      <c r="V3219" s="1">
        <f>_xlfn.XLOOKUP(SUBSTITUTE(Table5[[#This Row],[rxn]],"RXN-","ENZLOAD-"),Table4[rxn],Table4[ub],0)</f>
        <v>0</v>
      </c>
      <c r="W3219" s="1" t="b">
        <f>AND(Table5[[#This Row],[FVA ENZLOAD flux UB]]=0,Table5[[#This Row],[ENZ not made when it should be?]])</f>
        <v>0</v>
      </c>
    </row>
    <row r="3220" spans="6:23" hidden="1">
      <c r="F3220" s="1" t="s">
        <v>8231</v>
      </c>
      <c r="G3220" s="1" t="str">
        <f>_xlfn.TEXTBEFORE(Table5[[#This Row],[rxn     kapp_old        kapp_slack_ub   kapp_slack_lb]]," ")</f>
        <v>RXN-GLYC3Pt_c_x_REV-UNKNOWN</v>
      </c>
      <c r="H322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22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220" s="1">
        <f>_xlfn.NUMBERVALUE(_xlfn.TEXTAFTER(Table5[[#This Row],[rxn     kapp_old        kapp_slack_ub   kapp_slack_lb]]," ",-1))</f>
        <v>0</v>
      </c>
      <c r="K3220" s="1">
        <f>_xlfn.XLOOKUP(SUBSTITUTE(Table5[[#This Row],[rxn]],"RXN-","ENZLOAD-"),ENZLOAD[name],ENZLOAD[flux],0)</f>
        <v>0</v>
      </c>
      <c r="L3220" s="1" t="str">
        <f>"'"&amp;Table5[[#This Row],[rxn]]&amp;"'"&amp;CHAR(9)&amp;IF(AND(Table5[[#This Row],[kapp_slack_ub]]&lt;&gt;0,Table5[[#This Row],[kapp_old]]&lt;$F$1),$F$1,Table5[[#This Row],[kapp_old]])</f>
        <v>'RXN-GLYC3Pt_c_x_REV-UNKNOWN'	27141.27779288</v>
      </c>
      <c r="M3220" s="1">
        <f>_xlfn.XLOOKUP(Table5[[#This Row],[rxn]],Table3[name],Table3[flux],$F$1)</f>
        <v>27141.277792879999</v>
      </c>
      <c r="N3220" s="1" t="str">
        <f>IFERROR(Table5[[#This Row],[min flux]]/Table5[[#This Row],[associated enzload]],"")</f>
        <v/>
      </c>
      <c r="O3220" s="1">
        <f>_xlfn.NUMBERVALUE(IF(Table5[[#This Row],[flux/enzload]]="","",ABS($N$1-Table5[[#This Row],[flux/enzload]])))</f>
        <v>0</v>
      </c>
      <c r="P3220" s="1">
        <f>Table5[[#This Row],[kapp_old]]+IFERROR(((Table5[[#This Row],[kapp_slack_ub]]-Table5[[#This Row],[kapp_slack_lb]])/Table5[[#This Row],[associated enzload]]),0)</f>
        <v>27141.277792879999</v>
      </c>
      <c r="Q3220" s="1" t="str">
        <f>"'"&amp;Table5[[#This Row],[rxn]]&amp;"'"&amp;CHAR(9)&amp;Table5[[#This Row],[kapp + (slack_ub - slack_lb)/enzload]]</f>
        <v>'RXN-GLYC3Pt_c_x_REV-UNKNOWN'	27141.27779288</v>
      </c>
      <c r="R3220" s="1">
        <f>_xlfn.XLOOKUP(Table5[[#This Row],[rxn]],Table38[name],Table38[flux],0)</f>
        <v>0</v>
      </c>
      <c r="S3220" s="1">
        <f>_xlfn.XLOOKUP(SUBSTITUTE(Table5[[#This Row],[rxn]],"RXN-","ENZLOAD-"),Table38[name],Table38[flux],0)</f>
        <v>0</v>
      </c>
      <c r="T3220" s="1" t="b">
        <f>AND(Table5[[#This Row],[ENZLOAD flux in kapp-slack.gms]]=0,Table5[[#This Row],[flux in kapp-slack.gms]]&lt;&gt;0,NOT(Table5[[#This Row],[spont or unknown?]]))</f>
        <v>0</v>
      </c>
      <c r="U3220" s="1" t="b">
        <f>OR(_xlfn.TEXTAFTER(Table5[[#This Row],[rxn]],"-",-1)="SPONT",_xlfn.TEXTAFTER(Table5[[#This Row],[rxn]],"-",-1)="UNKNOWN")</f>
        <v>1</v>
      </c>
      <c r="V3220" s="1">
        <f>_xlfn.XLOOKUP(SUBSTITUTE(Table5[[#This Row],[rxn]],"RXN-","ENZLOAD-"),Table4[rxn],Table4[ub],0)</f>
        <v>0</v>
      </c>
      <c r="W3220" s="1" t="b">
        <f>AND(Table5[[#This Row],[FVA ENZLOAD flux UB]]=0,Table5[[#This Row],[ENZ not made when it should be?]])</f>
        <v>0</v>
      </c>
    </row>
    <row r="3221" spans="6:23" hidden="1">
      <c r="F3221" s="1" t="s">
        <v>8232</v>
      </c>
      <c r="G3221" s="1" t="str">
        <f>_xlfn.TEXTBEFORE(Table5[[#This Row],[rxn     kapp_old        kapp_slack_ub   kapp_slack_lb]]," ")</f>
        <v>RXN-GLYC3Pt_m_mm_FWD-SPONT</v>
      </c>
      <c r="H322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22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221" s="1">
        <f>_xlfn.NUMBERVALUE(_xlfn.TEXTAFTER(Table5[[#This Row],[rxn     kapp_old        kapp_slack_ub   kapp_slack_lb]]," ",-1))</f>
        <v>0</v>
      </c>
      <c r="K3221" s="1">
        <f>_xlfn.XLOOKUP(SUBSTITUTE(Table5[[#This Row],[rxn]],"RXN-","ENZLOAD-"),ENZLOAD[name],ENZLOAD[flux],0)</f>
        <v>0</v>
      </c>
      <c r="L3221" s="1" t="str">
        <f>"'"&amp;Table5[[#This Row],[rxn]]&amp;"'"&amp;CHAR(9)&amp;IF(AND(Table5[[#This Row],[kapp_slack_ub]]&lt;&gt;0,Table5[[#This Row],[kapp_old]]&lt;$F$1),$F$1,Table5[[#This Row],[kapp_old]])</f>
        <v>'RXN-GLYC3Pt_m_mm_FWD-SPONT'	27141.27779288</v>
      </c>
      <c r="M3221" s="1">
        <f>_xlfn.XLOOKUP(Table5[[#This Row],[rxn]],Table3[name],Table3[flux],$F$1)</f>
        <v>27141.277792879999</v>
      </c>
      <c r="N3221" s="1" t="str">
        <f>IFERROR(Table5[[#This Row],[min flux]]/Table5[[#This Row],[associated enzload]],"")</f>
        <v/>
      </c>
      <c r="O3221" s="1">
        <f>_xlfn.NUMBERVALUE(IF(Table5[[#This Row],[flux/enzload]]="","",ABS($N$1-Table5[[#This Row],[flux/enzload]])))</f>
        <v>0</v>
      </c>
      <c r="P3221" s="1">
        <f>Table5[[#This Row],[kapp_old]]+IFERROR(((Table5[[#This Row],[kapp_slack_ub]]-Table5[[#This Row],[kapp_slack_lb]])/Table5[[#This Row],[associated enzload]]),0)</f>
        <v>27141.277792879999</v>
      </c>
      <c r="Q3221" s="1" t="str">
        <f>"'"&amp;Table5[[#This Row],[rxn]]&amp;"'"&amp;CHAR(9)&amp;Table5[[#This Row],[kapp + (slack_ub - slack_lb)/enzload]]</f>
        <v>'RXN-GLYC3Pt_m_mm_FWD-SPONT'	27141.27779288</v>
      </c>
      <c r="R3221" s="1">
        <f>_xlfn.XLOOKUP(Table5[[#This Row],[rxn]],Table38[name],Table38[flux],0)</f>
        <v>0</v>
      </c>
      <c r="S3221" s="1">
        <f>_xlfn.XLOOKUP(SUBSTITUTE(Table5[[#This Row],[rxn]],"RXN-","ENZLOAD-"),Table38[name],Table38[flux],0)</f>
        <v>0</v>
      </c>
      <c r="T3221" s="1" t="b">
        <f>AND(Table5[[#This Row],[ENZLOAD flux in kapp-slack.gms]]=0,Table5[[#This Row],[flux in kapp-slack.gms]]&lt;&gt;0,NOT(Table5[[#This Row],[spont or unknown?]]))</f>
        <v>0</v>
      </c>
      <c r="U3221" s="1" t="b">
        <f>OR(_xlfn.TEXTAFTER(Table5[[#This Row],[rxn]],"-",-1)="SPONT",_xlfn.TEXTAFTER(Table5[[#This Row],[rxn]],"-",-1)="UNKNOWN")</f>
        <v>1</v>
      </c>
      <c r="V3221" s="1">
        <f>_xlfn.XLOOKUP(SUBSTITUTE(Table5[[#This Row],[rxn]],"RXN-","ENZLOAD-"),Table4[rxn],Table4[ub],0)</f>
        <v>0</v>
      </c>
      <c r="W3221" s="1" t="b">
        <f>AND(Table5[[#This Row],[FVA ENZLOAD flux UB]]=0,Table5[[#This Row],[ENZ not made when it should be?]])</f>
        <v>0</v>
      </c>
    </row>
    <row r="3222" spans="6:23" hidden="1">
      <c r="F3222" s="1" t="s">
        <v>8233</v>
      </c>
      <c r="G3222" s="1" t="str">
        <f>_xlfn.TEXTBEFORE(Table5[[#This Row],[rxn     kapp_old        kapp_slack_ub   kapp_slack_lb]]," ")</f>
        <v>RXN-GLYC3Pt_m_mm_REV-SPONT</v>
      </c>
      <c r="H322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22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222" s="1">
        <f>_xlfn.NUMBERVALUE(_xlfn.TEXTAFTER(Table5[[#This Row],[rxn     kapp_old        kapp_slack_ub   kapp_slack_lb]]," ",-1))</f>
        <v>0</v>
      </c>
      <c r="K3222" s="1">
        <f>_xlfn.XLOOKUP(SUBSTITUTE(Table5[[#This Row],[rxn]],"RXN-","ENZLOAD-"),ENZLOAD[name],ENZLOAD[flux],0)</f>
        <v>0</v>
      </c>
      <c r="L3222" s="1" t="str">
        <f>"'"&amp;Table5[[#This Row],[rxn]]&amp;"'"&amp;CHAR(9)&amp;IF(AND(Table5[[#This Row],[kapp_slack_ub]]&lt;&gt;0,Table5[[#This Row],[kapp_old]]&lt;$F$1),$F$1,Table5[[#This Row],[kapp_old]])</f>
        <v>'RXN-GLYC3Pt_m_mm_REV-SPONT'	27141.27779288</v>
      </c>
      <c r="M3222" s="1">
        <f>_xlfn.XLOOKUP(Table5[[#This Row],[rxn]],Table3[name],Table3[flux],$F$1)</f>
        <v>27141.277792879999</v>
      </c>
      <c r="N3222" s="1" t="str">
        <f>IFERROR(Table5[[#This Row],[min flux]]/Table5[[#This Row],[associated enzload]],"")</f>
        <v/>
      </c>
      <c r="O3222" s="1">
        <f>_xlfn.NUMBERVALUE(IF(Table5[[#This Row],[flux/enzload]]="","",ABS($N$1-Table5[[#This Row],[flux/enzload]])))</f>
        <v>0</v>
      </c>
      <c r="P3222" s="1">
        <f>Table5[[#This Row],[kapp_old]]+IFERROR(((Table5[[#This Row],[kapp_slack_ub]]-Table5[[#This Row],[kapp_slack_lb]])/Table5[[#This Row],[associated enzload]]),0)</f>
        <v>27141.277792879999</v>
      </c>
      <c r="Q3222" s="1" t="str">
        <f>"'"&amp;Table5[[#This Row],[rxn]]&amp;"'"&amp;CHAR(9)&amp;Table5[[#This Row],[kapp + (slack_ub - slack_lb)/enzload]]</f>
        <v>'RXN-GLYC3Pt_m_mm_REV-SPONT'	27141.27779288</v>
      </c>
      <c r="R3222" s="1">
        <f>_xlfn.XLOOKUP(Table5[[#This Row],[rxn]],Table38[name],Table38[flux],0)</f>
        <v>0</v>
      </c>
      <c r="S3222" s="1">
        <f>_xlfn.XLOOKUP(SUBSTITUTE(Table5[[#This Row],[rxn]],"RXN-","ENZLOAD-"),Table38[name],Table38[flux],0)</f>
        <v>0</v>
      </c>
      <c r="T3222" s="1" t="b">
        <f>AND(Table5[[#This Row],[ENZLOAD flux in kapp-slack.gms]]=0,Table5[[#This Row],[flux in kapp-slack.gms]]&lt;&gt;0,NOT(Table5[[#This Row],[spont or unknown?]]))</f>
        <v>0</v>
      </c>
      <c r="U3222" s="1" t="b">
        <f>OR(_xlfn.TEXTAFTER(Table5[[#This Row],[rxn]],"-",-1)="SPONT",_xlfn.TEXTAFTER(Table5[[#This Row],[rxn]],"-",-1)="UNKNOWN")</f>
        <v>1</v>
      </c>
      <c r="V3222" s="1">
        <f>_xlfn.XLOOKUP(SUBSTITUTE(Table5[[#This Row],[rxn]],"RXN-","ENZLOAD-"),Table4[rxn],Table4[ub],0)</f>
        <v>0</v>
      </c>
      <c r="W3222" s="1" t="b">
        <f>AND(Table5[[#This Row],[FVA ENZLOAD flux UB]]=0,Table5[[#This Row],[ENZ not made when it should be?]])</f>
        <v>0</v>
      </c>
    </row>
    <row r="3223" spans="6:23" hidden="1">
      <c r="F3223" s="1" t="s">
        <v>8235</v>
      </c>
      <c r="G3223" s="1" t="str">
        <f>_xlfn.TEXTBEFORE(Table5[[#This Row],[rxn     kapp_old        kapp_slack_ub   kapp_slack_lb]]," ")</f>
        <v>RXN-GLYCK_c_FWD-rt1670</v>
      </c>
      <c r="H322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22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223" s="1">
        <f>_xlfn.NUMBERVALUE(_xlfn.TEXTAFTER(Table5[[#This Row],[rxn     kapp_old        kapp_slack_ub   kapp_slack_lb]]," ",-1))</f>
        <v>0</v>
      </c>
      <c r="K3223" s="1">
        <f>_xlfn.XLOOKUP(SUBSTITUTE(Table5[[#This Row],[rxn]],"RXN-","ENZLOAD-"),ENZLOAD[name],ENZLOAD[flux],0)</f>
        <v>0</v>
      </c>
      <c r="L3223" s="1" t="str">
        <f>"'"&amp;Table5[[#This Row],[rxn]]&amp;"'"&amp;CHAR(9)&amp;IF(AND(Table5[[#This Row],[kapp_slack_ub]]&lt;&gt;0,Table5[[#This Row],[kapp_old]]&lt;$F$1),$F$1,Table5[[#This Row],[kapp_old]])</f>
        <v>'RXN-GLYCK_c_FWD-rt1670'	27141.27779288</v>
      </c>
      <c r="M3223" s="1">
        <f>_xlfn.XLOOKUP(Table5[[#This Row],[rxn]],Table3[name],Table3[flux],$F$1)</f>
        <v>27141.277792879999</v>
      </c>
      <c r="N3223" s="1" t="str">
        <f>IFERROR(Table5[[#This Row],[min flux]]/Table5[[#This Row],[associated enzload]],"")</f>
        <v/>
      </c>
      <c r="O3223" s="1">
        <f>_xlfn.NUMBERVALUE(IF(Table5[[#This Row],[flux/enzload]]="","",ABS($N$1-Table5[[#This Row],[flux/enzload]])))</f>
        <v>0</v>
      </c>
      <c r="P3223" s="1">
        <f>Table5[[#This Row],[kapp_old]]+IFERROR(((Table5[[#This Row],[kapp_slack_ub]]-Table5[[#This Row],[kapp_slack_lb]])/Table5[[#This Row],[associated enzload]]),0)</f>
        <v>27141.277792879999</v>
      </c>
      <c r="Q3223" s="1" t="str">
        <f>"'"&amp;Table5[[#This Row],[rxn]]&amp;"'"&amp;CHAR(9)&amp;Table5[[#This Row],[kapp + (slack_ub - slack_lb)/enzload]]</f>
        <v>'RXN-GLYCK_c_FWD-rt1670'	27141.27779288</v>
      </c>
      <c r="R3223" s="1">
        <f>_xlfn.XLOOKUP(Table5[[#This Row],[rxn]],Table38[name],Table38[flux],0)</f>
        <v>0</v>
      </c>
      <c r="S3223" s="1">
        <f>_xlfn.XLOOKUP(SUBSTITUTE(Table5[[#This Row],[rxn]],"RXN-","ENZLOAD-"),Table38[name],Table38[flux],0)</f>
        <v>0</v>
      </c>
      <c r="T3223" s="1" t="b">
        <f>AND(Table5[[#This Row],[ENZLOAD flux in kapp-slack.gms]]=0,Table5[[#This Row],[flux in kapp-slack.gms]]&lt;&gt;0,NOT(Table5[[#This Row],[spont or unknown?]]))</f>
        <v>0</v>
      </c>
      <c r="U3223" s="1" t="b">
        <f>OR(_xlfn.TEXTAFTER(Table5[[#This Row],[rxn]],"-",-1)="SPONT",_xlfn.TEXTAFTER(Table5[[#This Row],[rxn]],"-",-1)="UNKNOWN")</f>
        <v>0</v>
      </c>
      <c r="V3223" s="1">
        <f>_xlfn.XLOOKUP(SUBSTITUTE(Table5[[#This Row],[rxn]],"RXN-","ENZLOAD-"),Table4[rxn],Table4[ub],0)</f>
        <v>1.1928492900000001</v>
      </c>
      <c r="W3223" s="1" t="b">
        <f>AND(Table5[[#This Row],[FVA ENZLOAD flux UB]]=0,Table5[[#This Row],[ENZ not made when it should be?]])</f>
        <v>0</v>
      </c>
    </row>
    <row r="3224" spans="6:23" hidden="1">
      <c r="F3224" s="1" t="s">
        <v>8238</v>
      </c>
      <c r="G3224" s="1" t="str">
        <f>_xlfn.TEXTBEFORE(Table5[[#This Row],[rxn     kapp_old        kapp_slack_ub   kapp_slack_lb]]," ")</f>
        <v>RXN-GLYCOGENt_c_v_FWD-SPONT</v>
      </c>
      <c r="H322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22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224" s="1">
        <f>_xlfn.NUMBERVALUE(_xlfn.TEXTAFTER(Table5[[#This Row],[rxn     kapp_old        kapp_slack_ub   kapp_slack_lb]]," ",-1))</f>
        <v>0</v>
      </c>
      <c r="K3224" s="1">
        <f>_xlfn.XLOOKUP(SUBSTITUTE(Table5[[#This Row],[rxn]],"RXN-","ENZLOAD-"),ENZLOAD[name],ENZLOAD[flux],0)</f>
        <v>0</v>
      </c>
      <c r="L3224" s="1" t="str">
        <f>"'"&amp;Table5[[#This Row],[rxn]]&amp;"'"&amp;CHAR(9)&amp;IF(AND(Table5[[#This Row],[kapp_slack_ub]]&lt;&gt;0,Table5[[#This Row],[kapp_old]]&lt;$F$1),$F$1,Table5[[#This Row],[kapp_old]])</f>
        <v>'RXN-GLYCOGENt_c_v_FWD-SPONT'	27141.27779288</v>
      </c>
      <c r="M3224" s="1">
        <f>_xlfn.XLOOKUP(Table5[[#This Row],[rxn]],Table3[name],Table3[flux],$F$1)</f>
        <v>27141.277792879999</v>
      </c>
      <c r="N3224" s="1" t="str">
        <f>IFERROR(Table5[[#This Row],[min flux]]/Table5[[#This Row],[associated enzload]],"")</f>
        <v/>
      </c>
      <c r="O3224" s="1">
        <f>_xlfn.NUMBERVALUE(IF(Table5[[#This Row],[flux/enzload]]="","",ABS($N$1-Table5[[#This Row],[flux/enzload]])))</f>
        <v>0</v>
      </c>
      <c r="P3224" s="1">
        <f>Table5[[#This Row],[kapp_old]]+IFERROR(((Table5[[#This Row],[kapp_slack_ub]]-Table5[[#This Row],[kapp_slack_lb]])/Table5[[#This Row],[associated enzload]]),0)</f>
        <v>27141.277792879999</v>
      </c>
      <c r="Q3224" s="1" t="str">
        <f>"'"&amp;Table5[[#This Row],[rxn]]&amp;"'"&amp;CHAR(9)&amp;Table5[[#This Row],[kapp + (slack_ub - slack_lb)/enzload]]</f>
        <v>'RXN-GLYCOGENt_c_v_FWD-SPONT'	27141.27779288</v>
      </c>
      <c r="R3224" s="1">
        <f>_xlfn.XLOOKUP(Table5[[#This Row],[rxn]],Table38[name],Table38[flux],0)</f>
        <v>0</v>
      </c>
      <c r="S3224" s="1">
        <f>_xlfn.XLOOKUP(SUBSTITUTE(Table5[[#This Row],[rxn]],"RXN-","ENZLOAD-"),Table38[name],Table38[flux],0)</f>
        <v>0</v>
      </c>
      <c r="T3224" s="1" t="b">
        <f>AND(Table5[[#This Row],[ENZLOAD flux in kapp-slack.gms]]=0,Table5[[#This Row],[flux in kapp-slack.gms]]&lt;&gt;0,NOT(Table5[[#This Row],[spont or unknown?]]))</f>
        <v>0</v>
      </c>
      <c r="U3224" s="1" t="b">
        <f>OR(_xlfn.TEXTAFTER(Table5[[#This Row],[rxn]],"-",-1)="SPONT",_xlfn.TEXTAFTER(Table5[[#This Row],[rxn]],"-",-1)="UNKNOWN")</f>
        <v>1</v>
      </c>
      <c r="V3224" s="1">
        <f>_xlfn.XLOOKUP(SUBSTITUTE(Table5[[#This Row],[rxn]],"RXN-","ENZLOAD-"),Table4[rxn],Table4[ub],0)</f>
        <v>0</v>
      </c>
      <c r="W3224" s="1" t="b">
        <f>AND(Table5[[#This Row],[FVA ENZLOAD flux UB]]=0,Table5[[#This Row],[ENZ not made when it should be?]])</f>
        <v>0</v>
      </c>
    </row>
    <row r="3225" spans="6:23" hidden="1">
      <c r="F3225" s="1" t="s">
        <v>8239</v>
      </c>
      <c r="G3225" s="1" t="str">
        <f>_xlfn.TEXTBEFORE(Table5[[#This Row],[rxn     kapp_old        kapp_slack_ub   kapp_slack_lb]]," ")</f>
        <v>RXN-GLYCt_c_l_FWD-SPONT</v>
      </c>
      <c r="H322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22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225" s="1">
        <f>_xlfn.NUMBERVALUE(_xlfn.TEXTAFTER(Table5[[#This Row],[rxn     kapp_old        kapp_slack_ub   kapp_slack_lb]]," ",-1))</f>
        <v>0</v>
      </c>
      <c r="K3225" s="1">
        <f>_xlfn.XLOOKUP(SUBSTITUTE(Table5[[#This Row],[rxn]],"RXN-","ENZLOAD-"),ENZLOAD[name],ENZLOAD[flux],0)</f>
        <v>0</v>
      </c>
      <c r="L3225" s="1" t="str">
        <f>"'"&amp;Table5[[#This Row],[rxn]]&amp;"'"&amp;CHAR(9)&amp;IF(AND(Table5[[#This Row],[kapp_slack_ub]]&lt;&gt;0,Table5[[#This Row],[kapp_old]]&lt;$F$1),$F$1,Table5[[#This Row],[kapp_old]])</f>
        <v>'RXN-GLYCt_c_l_FWD-SPONT'	27141.27779288</v>
      </c>
      <c r="M3225" s="1">
        <f>_xlfn.XLOOKUP(Table5[[#This Row],[rxn]],Table3[name],Table3[flux],$F$1)</f>
        <v>27141.277792879999</v>
      </c>
      <c r="N3225" s="1" t="str">
        <f>IFERROR(Table5[[#This Row],[min flux]]/Table5[[#This Row],[associated enzload]],"")</f>
        <v/>
      </c>
      <c r="O3225" s="1">
        <f>_xlfn.NUMBERVALUE(IF(Table5[[#This Row],[flux/enzload]]="","",ABS($N$1-Table5[[#This Row],[flux/enzload]])))</f>
        <v>0</v>
      </c>
      <c r="P3225" s="1">
        <f>Table5[[#This Row],[kapp_old]]+IFERROR(((Table5[[#This Row],[kapp_slack_ub]]-Table5[[#This Row],[kapp_slack_lb]])/Table5[[#This Row],[associated enzload]]),0)</f>
        <v>27141.277792879999</v>
      </c>
      <c r="Q3225" s="1" t="str">
        <f>"'"&amp;Table5[[#This Row],[rxn]]&amp;"'"&amp;CHAR(9)&amp;Table5[[#This Row],[kapp + (slack_ub - slack_lb)/enzload]]</f>
        <v>'RXN-GLYCt_c_l_FWD-SPONT'	27141.27779288</v>
      </c>
      <c r="R3225" s="1">
        <f>_xlfn.XLOOKUP(Table5[[#This Row],[rxn]],Table38[name],Table38[flux],0)</f>
        <v>1.0001442955580001E-3</v>
      </c>
      <c r="S3225" s="1">
        <f>_xlfn.XLOOKUP(SUBSTITUTE(Table5[[#This Row],[rxn]],"RXN-","ENZLOAD-"),Table38[name],Table38[flux],0)</f>
        <v>0</v>
      </c>
      <c r="T3225" s="1" t="b">
        <f>AND(Table5[[#This Row],[ENZLOAD flux in kapp-slack.gms]]=0,Table5[[#This Row],[flux in kapp-slack.gms]]&lt;&gt;0,NOT(Table5[[#This Row],[spont or unknown?]]))</f>
        <v>0</v>
      </c>
      <c r="U3225" s="1" t="b">
        <f>OR(_xlfn.TEXTAFTER(Table5[[#This Row],[rxn]],"-",-1)="SPONT",_xlfn.TEXTAFTER(Table5[[#This Row],[rxn]],"-",-1)="UNKNOWN")</f>
        <v>1</v>
      </c>
      <c r="V3225" s="1">
        <f>_xlfn.XLOOKUP(SUBSTITUTE(Table5[[#This Row],[rxn]],"RXN-","ENZLOAD-"),Table4[rxn],Table4[ub],0)</f>
        <v>0</v>
      </c>
      <c r="W3225" s="1" t="b">
        <f>AND(Table5[[#This Row],[FVA ENZLOAD flux UB]]=0,Table5[[#This Row],[ENZ not made when it should be?]])</f>
        <v>0</v>
      </c>
    </row>
    <row r="3226" spans="6:23" hidden="1">
      <c r="F3226" s="1" t="s">
        <v>8240</v>
      </c>
      <c r="G3226" s="1" t="str">
        <f>_xlfn.TEXTBEFORE(Table5[[#This Row],[rxn     kapp_old        kapp_slack_ub   kapp_slack_lb]]," ")</f>
        <v>RXN-GLYCt_c_l_REV-SPONT</v>
      </c>
      <c r="H322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22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226" s="1">
        <f>_xlfn.NUMBERVALUE(_xlfn.TEXTAFTER(Table5[[#This Row],[rxn     kapp_old        kapp_slack_ub   kapp_slack_lb]]," ",-1))</f>
        <v>0</v>
      </c>
      <c r="K3226" s="1">
        <f>_xlfn.XLOOKUP(SUBSTITUTE(Table5[[#This Row],[rxn]],"RXN-","ENZLOAD-"),ENZLOAD[name],ENZLOAD[flux],0)</f>
        <v>0</v>
      </c>
      <c r="L3226" s="1" t="str">
        <f>"'"&amp;Table5[[#This Row],[rxn]]&amp;"'"&amp;CHAR(9)&amp;IF(AND(Table5[[#This Row],[kapp_slack_ub]]&lt;&gt;0,Table5[[#This Row],[kapp_old]]&lt;$F$1),$F$1,Table5[[#This Row],[kapp_old]])</f>
        <v>'RXN-GLYCt_c_l_REV-SPONT'	27141.27779288</v>
      </c>
      <c r="M3226" s="1">
        <f>_xlfn.XLOOKUP(Table5[[#This Row],[rxn]],Table3[name],Table3[flux],$F$1)</f>
        <v>27141.277792879999</v>
      </c>
      <c r="N3226" s="1" t="str">
        <f>IFERROR(Table5[[#This Row],[min flux]]/Table5[[#This Row],[associated enzload]],"")</f>
        <v/>
      </c>
      <c r="O3226" s="1">
        <f>_xlfn.NUMBERVALUE(IF(Table5[[#This Row],[flux/enzload]]="","",ABS($N$1-Table5[[#This Row],[flux/enzload]])))</f>
        <v>0</v>
      </c>
      <c r="P3226" s="1">
        <f>Table5[[#This Row],[kapp_old]]+IFERROR(((Table5[[#This Row],[kapp_slack_ub]]-Table5[[#This Row],[kapp_slack_lb]])/Table5[[#This Row],[associated enzload]]),0)</f>
        <v>27141.277792879999</v>
      </c>
      <c r="Q3226" s="1" t="str">
        <f>"'"&amp;Table5[[#This Row],[rxn]]&amp;"'"&amp;CHAR(9)&amp;Table5[[#This Row],[kapp + (slack_ub - slack_lb)/enzload]]</f>
        <v>'RXN-GLYCt_c_l_REV-SPONT'	27141.27779288</v>
      </c>
      <c r="R3226" s="1">
        <f>_xlfn.XLOOKUP(Table5[[#This Row],[rxn]],Table38[name],Table38[flux],0)</f>
        <v>0</v>
      </c>
      <c r="S3226" s="1">
        <f>_xlfn.XLOOKUP(SUBSTITUTE(Table5[[#This Row],[rxn]],"RXN-","ENZLOAD-"),Table38[name],Table38[flux],0)</f>
        <v>0</v>
      </c>
      <c r="T3226" s="1" t="b">
        <f>AND(Table5[[#This Row],[ENZLOAD flux in kapp-slack.gms]]=0,Table5[[#This Row],[flux in kapp-slack.gms]]&lt;&gt;0,NOT(Table5[[#This Row],[spont or unknown?]]))</f>
        <v>0</v>
      </c>
      <c r="U3226" s="1" t="b">
        <f>OR(_xlfn.TEXTAFTER(Table5[[#This Row],[rxn]],"-",-1)="SPONT",_xlfn.TEXTAFTER(Table5[[#This Row],[rxn]],"-",-1)="UNKNOWN")</f>
        <v>1</v>
      </c>
      <c r="V3226" s="1">
        <f>_xlfn.XLOOKUP(SUBSTITUTE(Table5[[#This Row],[rxn]],"RXN-","ENZLOAD-"),Table4[rxn],Table4[ub],0)</f>
        <v>0</v>
      </c>
      <c r="W3226" s="1" t="b">
        <f>AND(Table5[[#This Row],[FVA ENZLOAD flux UB]]=0,Table5[[#This Row],[ENZ not made when it should be?]])</f>
        <v>0</v>
      </c>
    </row>
    <row r="3227" spans="6:23" hidden="1">
      <c r="F3227" s="1" t="s">
        <v>8241</v>
      </c>
      <c r="G3227" s="1" t="str">
        <f>_xlfn.TEXTBEFORE(Table5[[#This Row],[rxn     kapp_old        kapp_slack_ub   kapp_slack_lb]]," ")</f>
        <v>RXN-GLYCt_c_m_FWD-UNKNOWN</v>
      </c>
      <c r="H322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22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227" s="1">
        <f>_xlfn.NUMBERVALUE(_xlfn.TEXTAFTER(Table5[[#This Row],[rxn     kapp_old        kapp_slack_ub   kapp_slack_lb]]," ",-1))</f>
        <v>0</v>
      </c>
      <c r="K3227" s="1">
        <f>_xlfn.XLOOKUP(SUBSTITUTE(Table5[[#This Row],[rxn]],"RXN-","ENZLOAD-"),ENZLOAD[name],ENZLOAD[flux],0)</f>
        <v>0</v>
      </c>
      <c r="L3227" s="1" t="str">
        <f>"'"&amp;Table5[[#This Row],[rxn]]&amp;"'"&amp;CHAR(9)&amp;IF(AND(Table5[[#This Row],[kapp_slack_ub]]&lt;&gt;0,Table5[[#This Row],[kapp_old]]&lt;$F$1),$F$1,Table5[[#This Row],[kapp_old]])</f>
        <v>'RXN-GLYCt_c_m_FWD-UNKNOWN'	27141.27779288</v>
      </c>
      <c r="M3227" s="1">
        <f>_xlfn.XLOOKUP(Table5[[#This Row],[rxn]],Table3[name],Table3[flux],$F$1)</f>
        <v>27141.277792879999</v>
      </c>
      <c r="N3227" s="1" t="str">
        <f>IFERROR(Table5[[#This Row],[min flux]]/Table5[[#This Row],[associated enzload]],"")</f>
        <v/>
      </c>
      <c r="O3227" s="1">
        <f>_xlfn.NUMBERVALUE(IF(Table5[[#This Row],[flux/enzload]]="","",ABS($N$1-Table5[[#This Row],[flux/enzload]])))</f>
        <v>0</v>
      </c>
      <c r="P3227" s="1">
        <f>Table5[[#This Row],[kapp_old]]+IFERROR(((Table5[[#This Row],[kapp_slack_ub]]-Table5[[#This Row],[kapp_slack_lb]])/Table5[[#This Row],[associated enzload]]),0)</f>
        <v>27141.277792879999</v>
      </c>
      <c r="Q3227" s="1" t="str">
        <f>"'"&amp;Table5[[#This Row],[rxn]]&amp;"'"&amp;CHAR(9)&amp;Table5[[#This Row],[kapp + (slack_ub - slack_lb)/enzload]]</f>
        <v>'RXN-GLYCt_c_m_FWD-UNKNOWN'	27141.27779288</v>
      </c>
      <c r="R3227" s="1">
        <f>_xlfn.XLOOKUP(Table5[[#This Row],[rxn]],Table38[name],Table38[flux],0)</f>
        <v>0</v>
      </c>
      <c r="S3227" s="1">
        <f>_xlfn.XLOOKUP(SUBSTITUTE(Table5[[#This Row],[rxn]],"RXN-","ENZLOAD-"),Table38[name],Table38[flux],0)</f>
        <v>0</v>
      </c>
      <c r="T3227" s="1" t="b">
        <f>AND(Table5[[#This Row],[ENZLOAD flux in kapp-slack.gms]]=0,Table5[[#This Row],[flux in kapp-slack.gms]]&lt;&gt;0,NOT(Table5[[#This Row],[spont or unknown?]]))</f>
        <v>0</v>
      </c>
      <c r="U3227" s="1" t="b">
        <f>OR(_xlfn.TEXTAFTER(Table5[[#This Row],[rxn]],"-",-1)="SPONT",_xlfn.TEXTAFTER(Table5[[#This Row],[rxn]],"-",-1)="UNKNOWN")</f>
        <v>1</v>
      </c>
      <c r="V3227" s="1">
        <f>_xlfn.XLOOKUP(SUBSTITUTE(Table5[[#This Row],[rxn]],"RXN-","ENZLOAD-"),Table4[rxn],Table4[ub],0)</f>
        <v>0</v>
      </c>
      <c r="W3227" s="1" t="b">
        <f>AND(Table5[[#This Row],[FVA ENZLOAD flux UB]]=0,Table5[[#This Row],[ENZ not made when it should be?]])</f>
        <v>0</v>
      </c>
    </row>
    <row r="3228" spans="6:23" hidden="1">
      <c r="F3228" s="1" t="s">
        <v>8256</v>
      </c>
      <c r="G3228" s="1" t="str">
        <f>_xlfn.TEXTBEFORE(Table5[[#This Row],[rxn     kapp_old        kapp_slack_ub   kapp_slack_lb]]," ")</f>
        <v>RXN-GLYtps_e_FWD-rt5861</v>
      </c>
      <c r="H322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22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228" s="1">
        <f>_xlfn.NUMBERVALUE(_xlfn.TEXTAFTER(Table5[[#This Row],[rxn     kapp_old        kapp_slack_ub   kapp_slack_lb]]," ",-1))</f>
        <v>0</v>
      </c>
      <c r="K3228" s="1">
        <f>_xlfn.XLOOKUP(SUBSTITUTE(Table5[[#This Row],[rxn]],"RXN-","ENZLOAD-"),ENZLOAD[name],ENZLOAD[flux],0)</f>
        <v>0</v>
      </c>
      <c r="L3228" s="1" t="str">
        <f>"'"&amp;Table5[[#This Row],[rxn]]&amp;"'"&amp;CHAR(9)&amp;IF(AND(Table5[[#This Row],[kapp_slack_ub]]&lt;&gt;0,Table5[[#This Row],[kapp_old]]&lt;$F$1),$F$1,Table5[[#This Row],[kapp_old]])</f>
        <v>'RXN-GLYtps_e_FWD-rt5861'	27141.27779288</v>
      </c>
      <c r="M3228" s="1">
        <f>_xlfn.XLOOKUP(Table5[[#This Row],[rxn]],Table3[name],Table3[flux],$F$1)</f>
        <v>27141.277792879999</v>
      </c>
      <c r="N3228" s="1" t="str">
        <f>IFERROR(Table5[[#This Row],[min flux]]/Table5[[#This Row],[associated enzload]],"")</f>
        <v/>
      </c>
      <c r="O3228" s="1">
        <f>_xlfn.NUMBERVALUE(IF(Table5[[#This Row],[flux/enzload]]="","",ABS($N$1-Table5[[#This Row],[flux/enzload]])))</f>
        <v>0</v>
      </c>
      <c r="P3228" s="1">
        <f>Table5[[#This Row],[kapp_old]]+IFERROR(((Table5[[#This Row],[kapp_slack_ub]]-Table5[[#This Row],[kapp_slack_lb]])/Table5[[#This Row],[associated enzload]]),0)</f>
        <v>27141.277792879999</v>
      </c>
      <c r="Q3228" s="1" t="str">
        <f>"'"&amp;Table5[[#This Row],[rxn]]&amp;"'"&amp;CHAR(9)&amp;Table5[[#This Row],[kapp + (slack_ub - slack_lb)/enzload]]</f>
        <v>'RXN-GLYtps_e_FWD-rt5861'	27141.27779288</v>
      </c>
      <c r="R3228" s="1">
        <f>_xlfn.XLOOKUP(Table5[[#This Row],[rxn]],Table38[name],Table38[flux],0)</f>
        <v>0</v>
      </c>
      <c r="S3228" s="1">
        <f>_xlfn.XLOOKUP(SUBSTITUTE(Table5[[#This Row],[rxn]],"RXN-","ENZLOAD-"),Table38[name],Table38[flux],0)</f>
        <v>0</v>
      </c>
      <c r="T3228" s="1" t="b">
        <f>AND(Table5[[#This Row],[ENZLOAD flux in kapp-slack.gms]]=0,Table5[[#This Row],[flux in kapp-slack.gms]]&lt;&gt;0,NOT(Table5[[#This Row],[spont or unknown?]]))</f>
        <v>0</v>
      </c>
      <c r="U3228" s="1" t="b">
        <f>OR(_xlfn.TEXTAFTER(Table5[[#This Row],[rxn]],"-",-1)="SPONT",_xlfn.TEXTAFTER(Table5[[#This Row],[rxn]],"-",-1)="UNKNOWN")</f>
        <v>0</v>
      </c>
      <c r="V3228" s="1">
        <f>_xlfn.XLOOKUP(SUBSTITUTE(Table5[[#This Row],[rxn]],"RXN-","ENZLOAD-"),Table4[rxn],Table4[ub],0)</f>
        <v>0.66013560000000004</v>
      </c>
      <c r="W3228" s="1" t="b">
        <f>AND(Table5[[#This Row],[FVA ENZLOAD flux UB]]=0,Table5[[#This Row],[ENZ not made when it should be?]])</f>
        <v>0</v>
      </c>
    </row>
    <row r="3229" spans="6:23" hidden="1">
      <c r="F3229" s="1" t="s">
        <v>8257</v>
      </c>
      <c r="G3229" s="1" t="str">
        <f>_xlfn.TEXTBEFORE(Table5[[#This Row],[rxn     kapp_old        kapp_slack_ub   kapp_slack_lb]]," ")</f>
        <v>RXN-GLYtps_e_REV-rt5861</v>
      </c>
      <c r="H322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22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229" s="1">
        <f>_xlfn.NUMBERVALUE(_xlfn.TEXTAFTER(Table5[[#This Row],[rxn     kapp_old        kapp_slack_ub   kapp_slack_lb]]," ",-1))</f>
        <v>0</v>
      </c>
      <c r="K3229" s="1">
        <f>_xlfn.XLOOKUP(SUBSTITUTE(Table5[[#This Row],[rxn]],"RXN-","ENZLOAD-"),ENZLOAD[name],ENZLOAD[flux],0)</f>
        <v>0</v>
      </c>
      <c r="L3229" s="1" t="str">
        <f>"'"&amp;Table5[[#This Row],[rxn]]&amp;"'"&amp;CHAR(9)&amp;IF(AND(Table5[[#This Row],[kapp_slack_ub]]&lt;&gt;0,Table5[[#This Row],[kapp_old]]&lt;$F$1),$F$1,Table5[[#This Row],[kapp_old]])</f>
        <v>'RXN-GLYtps_e_REV-rt5861'	27141.27779288</v>
      </c>
      <c r="M3229" s="1">
        <f>_xlfn.XLOOKUP(Table5[[#This Row],[rxn]],Table3[name],Table3[flux],$F$1)</f>
        <v>27141.277792879999</v>
      </c>
      <c r="N3229" s="1" t="str">
        <f>IFERROR(Table5[[#This Row],[min flux]]/Table5[[#This Row],[associated enzload]],"")</f>
        <v/>
      </c>
      <c r="O3229" s="1">
        <f>_xlfn.NUMBERVALUE(IF(Table5[[#This Row],[flux/enzload]]="","",ABS($N$1-Table5[[#This Row],[flux/enzload]])))</f>
        <v>0</v>
      </c>
      <c r="P3229" s="1">
        <f>Table5[[#This Row],[kapp_old]]+IFERROR(((Table5[[#This Row],[kapp_slack_ub]]-Table5[[#This Row],[kapp_slack_lb]])/Table5[[#This Row],[associated enzload]]),0)</f>
        <v>27141.277792879999</v>
      </c>
      <c r="Q3229" s="1" t="str">
        <f>"'"&amp;Table5[[#This Row],[rxn]]&amp;"'"&amp;CHAR(9)&amp;Table5[[#This Row],[kapp + (slack_ub - slack_lb)/enzload]]</f>
        <v>'RXN-GLYtps_e_REV-rt5861'	27141.27779288</v>
      </c>
      <c r="R3229" s="1">
        <f>_xlfn.XLOOKUP(Table5[[#This Row],[rxn]],Table38[name],Table38[flux],0)</f>
        <v>0</v>
      </c>
      <c r="S3229" s="1">
        <f>_xlfn.XLOOKUP(SUBSTITUTE(Table5[[#This Row],[rxn]],"RXN-","ENZLOAD-"),Table38[name],Table38[flux],0)</f>
        <v>0</v>
      </c>
      <c r="T3229" s="1" t="b">
        <f>AND(Table5[[#This Row],[ENZLOAD flux in kapp-slack.gms]]=0,Table5[[#This Row],[flux in kapp-slack.gms]]&lt;&gt;0,NOT(Table5[[#This Row],[spont or unknown?]]))</f>
        <v>0</v>
      </c>
      <c r="U3229" s="1" t="b">
        <f>OR(_xlfn.TEXTAFTER(Table5[[#This Row],[rxn]],"-",-1)="SPONT",_xlfn.TEXTAFTER(Table5[[#This Row],[rxn]],"-",-1)="UNKNOWN")</f>
        <v>0</v>
      </c>
      <c r="V3229" s="1">
        <f>_xlfn.XLOOKUP(SUBSTITUTE(Table5[[#This Row],[rxn]],"RXN-","ENZLOAD-"),Table4[rxn],Table4[ub],0)</f>
        <v>0.66013560000000004</v>
      </c>
      <c r="W3229" s="1" t="b">
        <f>AND(Table5[[#This Row],[FVA ENZLOAD flux UB]]=0,Table5[[#This Row],[ENZ not made when it should be?]])</f>
        <v>0</v>
      </c>
    </row>
    <row r="3230" spans="6:23">
      <c r="F3230" s="1" t="s">
        <v>8265</v>
      </c>
      <c r="G3230" s="1" t="str">
        <f>_xlfn.TEXTBEFORE(Table5[[#This Row],[rxn     kapp_old        kapp_slack_ub   kapp_slack_lb]]," ")</f>
        <v>RXN-GPIA1_c_FWD-GPIA1CPLX1</v>
      </c>
      <c r="H323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23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2.5341277576407299</v>
      </c>
      <c r="J3230" s="1">
        <f>_xlfn.NUMBERVALUE(_xlfn.TEXTAFTER(Table5[[#This Row],[rxn     kapp_old        kapp_slack_ub   kapp_slack_lb]]," ",-1))</f>
        <v>0</v>
      </c>
      <c r="K3230" s="1">
        <f>_xlfn.XLOOKUP(SUBSTITUTE(Table5[[#This Row],[rxn]],"RXN-","ENZLOAD-"),ENZLOAD[name],ENZLOAD[flux],0)</f>
        <v>0</v>
      </c>
      <c r="L3230" s="1" t="str">
        <f>"'"&amp;Table5[[#This Row],[rxn]]&amp;"'"&amp;CHAR(9)&amp;IF(AND(Table5[[#This Row],[kapp_slack_ub]]&lt;&gt;0,Table5[[#This Row],[kapp_old]]&lt;$F$1),$F$1,Table5[[#This Row],[kapp_old]])</f>
        <v>'RXN-GPIA1_c_FWD-GPIA1CPLX1'	27141.27779288</v>
      </c>
      <c r="M3230" s="1">
        <f>_xlfn.XLOOKUP(Table5[[#This Row],[rxn]],Table3[name],Table3[flux],$F$1)</f>
        <v>27141.277792879999</v>
      </c>
      <c r="N3230" s="1" t="str">
        <f>IFERROR(Table5[[#This Row],[min flux]]/Table5[[#This Row],[associated enzload]],"")</f>
        <v/>
      </c>
      <c r="O3230" s="1">
        <f>_xlfn.NUMBERVALUE(IF(Table5[[#This Row],[flux/enzload]]="","",ABS($N$1-Table5[[#This Row],[flux/enzload]])))</f>
        <v>0</v>
      </c>
      <c r="P3230" s="1">
        <f>Table5[[#This Row],[kapp_old]]+IFERROR(((Table5[[#This Row],[kapp_slack_ub]]-Table5[[#This Row],[kapp_slack_lb]])/Table5[[#This Row],[associated enzload]]),0)</f>
        <v>27141.277792879999</v>
      </c>
      <c r="Q3230" s="1" t="str">
        <f>"'"&amp;Table5[[#This Row],[rxn]]&amp;"'"&amp;CHAR(9)&amp;Table5[[#This Row],[kapp + (slack_ub - slack_lb)/enzload]]</f>
        <v>'RXN-GPIA1_c_FWD-GPIA1CPLX1'	27141.27779288</v>
      </c>
      <c r="R3230" s="1">
        <f>_xlfn.XLOOKUP(Table5[[#This Row],[rxn]],Table38[name],Table38[flux],0)</f>
        <v>6.5553022262090001E-3</v>
      </c>
      <c r="S3230" s="1">
        <f>_xlfn.XLOOKUP(SUBSTITUTE(Table5[[#This Row],[rxn]],"RXN-","ENZLOAD-"),Table38[name],Table38[flux],0)</f>
        <v>0</v>
      </c>
      <c r="T3230" s="1" t="b">
        <f>AND(Table5[[#This Row],[ENZLOAD flux in kapp-slack.gms]]=0,Table5[[#This Row],[flux in kapp-slack.gms]]&lt;&gt;0,NOT(Table5[[#This Row],[spont or unknown?]]))</f>
        <v>1</v>
      </c>
      <c r="U3230" s="1" t="b">
        <f>OR(_xlfn.TEXTAFTER(Table5[[#This Row],[rxn]],"-",-1)="SPONT",_xlfn.TEXTAFTER(Table5[[#This Row],[rxn]],"-",-1)="UNKNOWN")</f>
        <v>0</v>
      </c>
      <c r="V3230" s="1">
        <f>_xlfn.XLOOKUP(SUBSTITUTE(Table5[[#This Row],[rxn]],"RXN-","ENZLOAD-"),Table4[rxn],Table4[ub],0)</f>
        <v>0.27031812</v>
      </c>
      <c r="W3230" s="1" t="b">
        <f>AND(Table5[[#This Row],[FVA ENZLOAD flux UB]]=0,Table5[[#This Row],[ENZ not made when it should be?]])</f>
        <v>0</v>
      </c>
    </row>
    <row r="3231" spans="6:23" hidden="1">
      <c r="F3231" s="1" t="s">
        <v>8266</v>
      </c>
      <c r="G3231" s="1" t="str">
        <f>_xlfn.TEXTBEFORE(Table5[[#This Row],[rxn     kapp_old        kapp_slack_ub   kapp_slack_lb]]," ")</f>
        <v>RXN-GPIA1_c_FWD-GPIA1CPLX2</v>
      </c>
      <c r="H323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23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231" s="1">
        <f>_xlfn.NUMBERVALUE(_xlfn.TEXTAFTER(Table5[[#This Row],[rxn     kapp_old        kapp_slack_ub   kapp_slack_lb]]," ",-1))</f>
        <v>0</v>
      </c>
      <c r="K3231" s="1">
        <f>_xlfn.XLOOKUP(SUBSTITUTE(Table5[[#This Row],[rxn]],"RXN-","ENZLOAD-"),ENZLOAD[name],ENZLOAD[flux],0)</f>
        <v>0</v>
      </c>
      <c r="L3231" s="1" t="str">
        <f>"'"&amp;Table5[[#This Row],[rxn]]&amp;"'"&amp;CHAR(9)&amp;IF(AND(Table5[[#This Row],[kapp_slack_ub]]&lt;&gt;0,Table5[[#This Row],[kapp_old]]&lt;$F$1),$F$1,Table5[[#This Row],[kapp_old]])</f>
        <v>'RXN-GPIA1_c_FWD-GPIA1CPLX2'	27141.27779288</v>
      </c>
      <c r="M3231" s="1">
        <f>_xlfn.XLOOKUP(Table5[[#This Row],[rxn]],Table3[name],Table3[flux],$F$1)</f>
        <v>6.4437773967796303E-3</v>
      </c>
      <c r="N3231" s="1" t="str">
        <f>IFERROR(Table5[[#This Row],[min flux]]/Table5[[#This Row],[associated enzload]],"")</f>
        <v/>
      </c>
      <c r="O3231" s="1">
        <f>_xlfn.NUMBERVALUE(IF(Table5[[#This Row],[flux/enzload]]="","",ABS($N$1-Table5[[#This Row],[flux/enzload]])))</f>
        <v>0</v>
      </c>
      <c r="P3231" s="1">
        <f>Table5[[#This Row],[kapp_old]]+IFERROR(((Table5[[#This Row],[kapp_slack_ub]]-Table5[[#This Row],[kapp_slack_lb]])/Table5[[#This Row],[associated enzload]]),0)</f>
        <v>27141.277792879999</v>
      </c>
      <c r="Q3231" s="1" t="str">
        <f>"'"&amp;Table5[[#This Row],[rxn]]&amp;"'"&amp;CHAR(9)&amp;Table5[[#This Row],[kapp + (slack_ub - slack_lb)/enzload]]</f>
        <v>'RXN-GPIA1_c_FWD-GPIA1CPLX2'	27141.27779288</v>
      </c>
      <c r="R3231" s="1">
        <f>_xlfn.XLOOKUP(Table5[[#This Row],[rxn]],Table38[name],Table38[flux],0)</f>
        <v>0</v>
      </c>
      <c r="S3231" s="1">
        <f>_xlfn.XLOOKUP(SUBSTITUTE(Table5[[#This Row],[rxn]],"RXN-","ENZLOAD-"),Table38[name],Table38[flux],0)</f>
        <v>0</v>
      </c>
      <c r="T3231" s="1" t="b">
        <f>AND(Table5[[#This Row],[ENZLOAD flux in kapp-slack.gms]]=0,Table5[[#This Row],[flux in kapp-slack.gms]]&lt;&gt;0,NOT(Table5[[#This Row],[spont or unknown?]]))</f>
        <v>0</v>
      </c>
      <c r="U3231" s="1" t="b">
        <f>OR(_xlfn.TEXTAFTER(Table5[[#This Row],[rxn]],"-",-1)="SPONT",_xlfn.TEXTAFTER(Table5[[#This Row],[rxn]],"-",-1)="UNKNOWN")</f>
        <v>0</v>
      </c>
      <c r="V3231" s="1">
        <f>_xlfn.XLOOKUP(SUBSTITUTE(Table5[[#This Row],[rxn]],"RXN-","ENZLOAD-"),Table4[rxn],Table4[ub],0)</f>
        <v>0.24030689</v>
      </c>
      <c r="W3231" s="1" t="b">
        <f>AND(Table5[[#This Row],[FVA ENZLOAD flux UB]]=0,Table5[[#This Row],[ENZ not made when it should be?]])</f>
        <v>0</v>
      </c>
    </row>
    <row r="3232" spans="6:23" hidden="1">
      <c r="F3232" s="1" t="s">
        <v>8268</v>
      </c>
      <c r="G3232" s="1" t="str">
        <f>_xlfn.TEXTBEFORE(Table5[[#This Row],[rxn     kapp_old        kapp_slack_ub   kapp_slack_lb]]," ")</f>
        <v>RXN-GPIA10a_r_FWD-rt5724</v>
      </c>
      <c r="H323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23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232" s="1">
        <f>_xlfn.NUMBERVALUE(_xlfn.TEXTAFTER(Table5[[#This Row],[rxn     kapp_old        kapp_slack_ub   kapp_slack_lb]]," ",-1))</f>
        <v>0</v>
      </c>
      <c r="K3232" s="1">
        <f>_xlfn.XLOOKUP(SUBSTITUTE(Table5[[#This Row],[rxn]],"RXN-","ENZLOAD-"),ENZLOAD[name],ENZLOAD[flux],0)</f>
        <v>0</v>
      </c>
      <c r="L3232" s="1" t="str">
        <f>"'"&amp;Table5[[#This Row],[rxn]]&amp;"'"&amp;CHAR(9)&amp;IF(AND(Table5[[#This Row],[kapp_slack_ub]]&lt;&gt;0,Table5[[#This Row],[kapp_old]]&lt;$F$1),$F$1,Table5[[#This Row],[kapp_old]])</f>
        <v>'RXN-GPIA10a_r_FWD-rt5724'	27141.27779288</v>
      </c>
      <c r="M3232" s="1">
        <f>_xlfn.XLOOKUP(Table5[[#This Row],[rxn]],Table3[name],Table3[flux],$F$1)</f>
        <v>27141.277792879999</v>
      </c>
      <c r="N3232" s="1" t="str">
        <f>IFERROR(Table5[[#This Row],[min flux]]/Table5[[#This Row],[associated enzload]],"")</f>
        <v/>
      </c>
      <c r="O3232" s="1">
        <f>_xlfn.NUMBERVALUE(IF(Table5[[#This Row],[flux/enzload]]="","",ABS($N$1-Table5[[#This Row],[flux/enzload]])))</f>
        <v>0</v>
      </c>
      <c r="P3232" s="1">
        <f>Table5[[#This Row],[kapp_old]]+IFERROR(((Table5[[#This Row],[kapp_slack_ub]]-Table5[[#This Row],[kapp_slack_lb]])/Table5[[#This Row],[associated enzload]]),0)</f>
        <v>27141.277792879999</v>
      </c>
      <c r="Q3232" s="1" t="str">
        <f>"'"&amp;Table5[[#This Row],[rxn]]&amp;"'"&amp;CHAR(9)&amp;Table5[[#This Row],[kapp + (slack_ub - slack_lb)/enzload]]</f>
        <v>'RXN-GPIA10a_r_FWD-rt5724'	27141.27779288</v>
      </c>
      <c r="R3232" s="1">
        <f>_xlfn.XLOOKUP(Table5[[#This Row],[rxn]],Table38[name],Table38[flux],0)</f>
        <v>0</v>
      </c>
      <c r="S3232" s="1">
        <f>_xlfn.XLOOKUP(SUBSTITUTE(Table5[[#This Row],[rxn]],"RXN-","ENZLOAD-"),Table38[name],Table38[flux],0)</f>
        <v>0</v>
      </c>
      <c r="T3232" s="1" t="b">
        <f>AND(Table5[[#This Row],[ENZLOAD flux in kapp-slack.gms]]=0,Table5[[#This Row],[flux in kapp-slack.gms]]&lt;&gt;0,NOT(Table5[[#This Row],[spont or unknown?]]))</f>
        <v>0</v>
      </c>
      <c r="U3232" s="1" t="b">
        <f>OR(_xlfn.TEXTAFTER(Table5[[#This Row],[rxn]],"-",-1)="SPONT",_xlfn.TEXTAFTER(Table5[[#This Row],[rxn]],"-",-1)="UNKNOWN")</f>
        <v>0</v>
      </c>
      <c r="V3232" s="1">
        <f>_xlfn.XLOOKUP(SUBSTITUTE(Table5[[#This Row],[rxn]],"RXN-","ENZLOAD-"),Table4[rxn],Table4[ub],0)</f>
        <v>0.45851558999999997</v>
      </c>
      <c r="W3232" s="1" t="b">
        <f>AND(Table5[[#This Row],[FVA ENZLOAD flux UB]]=0,Table5[[#This Row],[ENZ not made when it should be?]])</f>
        <v>0</v>
      </c>
    </row>
    <row r="3233" spans="6:23" hidden="1">
      <c r="F3233" s="1" t="s">
        <v>8270</v>
      </c>
      <c r="G3233" s="1" t="str">
        <f>_xlfn.TEXTBEFORE(Table5[[#This Row],[rxn     kapp_old        kapp_slack_ub   kapp_slack_lb]]," ")</f>
        <v>RXN-GPIA3_c_r_FWD-rt3333</v>
      </c>
      <c r="H323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23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233" s="1">
        <f>_xlfn.NUMBERVALUE(_xlfn.TEXTAFTER(Table5[[#This Row],[rxn     kapp_old        kapp_slack_ub   kapp_slack_lb]]," ",-1))</f>
        <v>0</v>
      </c>
      <c r="K3233" s="1">
        <f>_xlfn.XLOOKUP(SUBSTITUTE(Table5[[#This Row],[rxn]],"RXN-","ENZLOAD-"),ENZLOAD[name],ENZLOAD[flux],0)</f>
        <v>0</v>
      </c>
      <c r="L3233" s="1" t="str">
        <f>"'"&amp;Table5[[#This Row],[rxn]]&amp;"'"&amp;CHAR(9)&amp;IF(AND(Table5[[#This Row],[kapp_slack_ub]]&lt;&gt;0,Table5[[#This Row],[kapp_old]]&lt;$F$1),$F$1,Table5[[#This Row],[kapp_old]])</f>
        <v>'RXN-GPIA3_c_r_FWD-rt3333'	27141.27779288</v>
      </c>
      <c r="M3233" s="1">
        <f>_xlfn.XLOOKUP(Table5[[#This Row],[rxn]],Table3[name],Table3[flux],$F$1)</f>
        <v>6.4437773967796303E-3</v>
      </c>
      <c r="N3233" s="1" t="str">
        <f>IFERROR(Table5[[#This Row],[min flux]]/Table5[[#This Row],[associated enzload]],"")</f>
        <v/>
      </c>
      <c r="O3233" s="1">
        <f>_xlfn.NUMBERVALUE(IF(Table5[[#This Row],[flux/enzload]]="","",ABS($N$1-Table5[[#This Row],[flux/enzload]])))</f>
        <v>0</v>
      </c>
      <c r="P3233" s="1">
        <f>Table5[[#This Row],[kapp_old]]+IFERROR(((Table5[[#This Row],[kapp_slack_ub]]-Table5[[#This Row],[kapp_slack_lb]])/Table5[[#This Row],[associated enzload]]),0)</f>
        <v>27141.277792879999</v>
      </c>
      <c r="Q3233" s="1" t="str">
        <f>"'"&amp;Table5[[#This Row],[rxn]]&amp;"'"&amp;CHAR(9)&amp;Table5[[#This Row],[kapp + (slack_ub - slack_lb)/enzload]]</f>
        <v>'RXN-GPIA3_c_r_FWD-rt3333'	27141.27779288</v>
      </c>
      <c r="R3233" s="1">
        <f>_xlfn.XLOOKUP(Table5[[#This Row],[rxn]],Table38[name],Table38[flux],0)</f>
        <v>6.5553022262090001E-3</v>
      </c>
      <c r="S3233" s="1">
        <f>_xlfn.XLOOKUP(SUBSTITUTE(Table5[[#This Row],[rxn]],"RXN-","ENZLOAD-"),Table38[name],Table38[flux],0)</f>
        <v>9.3368033999999997E-8</v>
      </c>
      <c r="T3233" s="1" t="b">
        <f>AND(Table5[[#This Row],[ENZLOAD flux in kapp-slack.gms]]=0,Table5[[#This Row],[flux in kapp-slack.gms]]&lt;&gt;0,NOT(Table5[[#This Row],[spont or unknown?]]))</f>
        <v>0</v>
      </c>
      <c r="U3233" s="1" t="b">
        <f>OR(_xlfn.TEXTAFTER(Table5[[#This Row],[rxn]],"-",-1)="SPONT",_xlfn.TEXTAFTER(Table5[[#This Row],[rxn]],"-",-1)="UNKNOWN")</f>
        <v>0</v>
      </c>
      <c r="V3233" s="1">
        <f>_xlfn.XLOOKUP(SUBSTITUTE(Table5[[#This Row],[rxn]],"RXN-","ENZLOAD-"),Table4[rxn],Table4[ub],0)</f>
        <v>0.75305513000000002</v>
      </c>
      <c r="W3233" s="1" t="b">
        <f>AND(Table5[[#This Row],[FVA ENZLOAD flux UB]]=0,Table5[[#This Row],[ENZ not made when it should be?]])</f>
        <v>0</v>
      </c>
    </row>
    <row r="3234" spans="6:23" hidden="1">
      <c r="F3234" s="1" t="s">
        <v>8271</v>
      </c>
      <c r="G3234" s="1" t="str">
        <f>_xlfn.TEXTBEFORE(Table5[[#This Row],[rxn     kapp_old        kapp_slack_ub   kapp_slack_lb]]," ")</f>
        <v>RXN-GPIA4_r_FWD-rt3077</v>
      </c>
      <c r="H323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23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234" s="1">
        <f>_xlfn.NUMBERVALUE(_xlfn.TEXTAFTER(Table5[[#This Row],[rxn     kapp_old        kapp_slack_ub   kapp_slack_lb]]," ",-1))</f>
        <v>0</v>
      </c>
      <c r="K3234" s="1">
        <f>_xlfn.XLOOKUP(SUBSTITUTE(Table5[[#This Row],[rxn]],"RXN-","ENZLOAD-"),ENZLOAD[name],ENZLOAD[flux],0)</f>
        <v>0</v>
      </c>
      <c r="L3234" s="1" t="str">
        <f>"'"&amp;Table5[[#This Row],[rxn]]&amp;"'"&amp;CHAR(9)&amp;IF(AND(Table5[[#This Row],[kapp_slack_ub]]&lt;&gt;0,Table5[[#This Row],[kapp_old]]&lt;$F$1),$F$1,Table5[[#This Row],[kapp_old]])</f>
        <v>'RXN-GPIA4_r_FWD-rt3077'	27141.27779288</v>
      </c>
      <c r="M3234" s="1">
        <f>_xlfn.XLOOKUP(Table5[[#This Row],[rxn]],Table3[name],Table3[flux],$F$1)</f>
        <v>6.4437773967796303E-3</v>
      </c>
      <c r="N3234" s="1" t="str">
        <f>IFERROR(Table5[[#This Row],[min flux]]/Table5[[#This Row],[associated enzload]],"")</f>
        <v/>
      </c>
      <c r="O3234" s="1">
        <f>_xlfn.NUMBERVALUE(IF(Table5[[#This Row],[flux/enzload]]="","",ABS($N$1-Table5[[#This Row],[flux/enzload]])))</f>
        <v>0</v>
      </c>
      <c r="P3234" s="1">
        <f>Table5[[#This Row],[kapp_old]]+IFERROR(((Table5[[#This Row],[kapp_slack_ub]]-Table5[[#This Row],[kapp_slack_lb]])/Table5[[#This Row],[associated enzload]]),0)</f>
        <v>27141.277792879999</v>
      </c>
      <c r="Q3234" s="1" t="str">
        <f>"'"&amp;Table5[[#This Row],[rxn]]&amp;"'"&amp;CHAR(9)&amp;Table5[[#This Row],[kapp + (slack_ub - slack_lb)/enzload]]</f>
        <v>'RXN-GPIA4_r_FWD-rt3077'	27141.27779288</v>
      </c>
      <c r="R3234" s="1">
        <f>_xlfn.XLOOKUP(Table5[[#This Row],[rxn]],Table38[name],Table38[flux],0)</f>
        <v>6.5553022262090001E-3</v>
      </c>
      <c r="S3234" s="1">
        <f>_xlfn.XLOOKUP(SUBSTITUTE(Table5[[#This Row],[rxn]],"RXN-","ENZLOAD-"),Table38[name],Table38[flux],0)</f>
        <v>9.3368033999999997E-8</v>
      </c>
      <c r="T3234" s="1" t="b">
        <f>AND(Table5[[#This Row],[ENZLOAD flux in kapp-slack.gms]]=0,Table5[[#This Row],[flux in kapp-slack.gms]]&lt;&gt;0,NOT(Table5[[#This Row],[spont or unknown?]]))</f>
        <v>0</v>
      </c>
      <c r="U3234" s="1" t="b">
        <f>OR(_xlfn.TEXTAFTER(Table5[[#This Row],[rxn]],"-",-1)="SPONT",_xlfn.TEXTAFTER(Table5[[#This Row],[rxn]],"-",-1)="UNKNOWN")</f>
        <v>0</v>
      </c>
      <c r="V3234" s="1">
        <f>_xlfn.XLOOKUP(SUBSTITUTE(Table5[[#This Row],[rxn]],"RXN-","ENZLOAD-"),Table4[rxn],Table4[ub],0)</f>
        <v>0.87316349999999998</v>
      </c>
      <c r="W3234" s="1" t="b">
        <f>AND(Table5[[#This Row],[FVA ENZLOAD flux UB]]=0,Table5[[#This Row],[ENZ not made when it should be?]])</f>
        <v>0</v>
      </c>
    </row>
    <row r="3235" spans="6:23" hidden="1">
      <c r="F3235" s="1" t="s">
        <v>8272</v>
      </c>
      <c r="G3235" s="1" t="str">
        <f>_xlfn.TEXTBEFORE(Table5[[#This Row],[rxn     kapp_old        kapp_slack_ub   kapp_slack_lb]]," ")</f>
        <v>RXN-GPIA5_r_FWD-GPI14</v>
      </c>
      <c r="H323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23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235" s="1">
        <f>_xlfn.NUMBERVALUE(_xlfn.TEXTAFTER(Table5[[#This Row],[rxn     kapp_old        kapp_slack_ub   kapp_slack_lb]]," ",-1))</f>
        <v>0</v>
      </c>
      <c r="K3235" s="1">
        <f>_xlfn.XLOOKUP(SUBSTITUTE(Table5[[#This Row],[rxn]],"RXN-","ENZLOAD-"),ENZLOAD[name],ENZLOAD[flux],0)</f>
        <v>0</v>
      </c>
      <c r="L3235" s="1" t="str">
        <f>"'"&amp;Table5[[#This Row],[rxn]]&amp;"'"&amp;CHAR(9)&amp;IF(AND(Table5[[#This Row],[kapp_slack_ub]]&lt;&gt;0,Table5[[#This Row],[kapp_old]]&lt;$F$1),$F$1,Table5[[#This Row],[kapp_old]])</f>
        <v>'RXN-GPIA5_r_FWD-GPI14'	27141.27779288</v>
      </c>
      <c r="M3235" s="1">
        <f>_xlfn.XLOOKUP(Table5[[#This Row],[rxn]],Table3[name],Table3[flux],$F$1)</f>
        <v>27141.277792879999</v>
      </c>
      <c r="N3235" s="1" t="str">
        <f>IFERROR(Table5[[#This Row],[min flux]]/Table5[[#This Row],[associated enzload]],"")</f>
        <v/>
      </c>
      <c r="O3235" s="1">
        <f>_xlfn.NUMBERVALUE(IF(Table5[[#This Row],[flux/enzload]]="","",ABS($N$1-Table5[[#This Row],[flux/enzload]])))</f>
        <v>0</v>
      </c>
      <c r="P3235" s="1">
        <f>Table5[[#This Row],[kapp_old]]+IFERROR(((Table5[[#This Row],[kapp_slack_ub]]-Table5[[#This Row],[kapp_slack_lb]])/Table5[[#This Row],[associated enzload]]),0)</f>
        <v>27141.277792879999</v>
      </c>
      <c r="Q3235" s="1" t="str">
        <f>"'"&amp;Table5[[#This Row],[rxn]]&amp;"'"&amp;CHAR(9)&amp;Table5[[#This Row],[kapp + (slack_ub - slack_lb)/enzload]]</f>
        <v>'RXN-GPIA5_r_FWD-GPI14'	27141.27779288</v>
      </c>
      <c r="R3235" s="1">
        <f>_xlfn.XLOOKUP(Table5[[#This Row],[rxn]],Table38[name],Table38[flux],0)</f>
        <v>6.5553022262090001E-3</v>
      </c>
      <c r="S3235" s="1">
        <f>_xlfn.XLOOKUP(SUBSTITUTE(Table5[[#This Row],[rxn]],"RXN-","ENZLOAD-"),Table38[name],Table38[flux],0)</f>
        <v>9.3368033999999997E-8</v>
      </c>
      <c r="T3235" s="1" t="b">
        <f>AND(Table5[[#This Row],[ENZLOAD flux in kapp-slack.gms]]=0,Table5[[#This Row],[flux in kapp-slack.gms]]&lt;&gt;0,NOT(Table5[[#This Row],[spont or unknown?]]))</f>
        <v>0</v>
      </c>
      <c r="U3235" s="1" t="b">
        <f>OR(_xlfn.TEXTAFTER(Table5[[#This Row],[rxn]],"-",-1)="SPONT",_xlfn.TEXTAFTER(Table5[[#This Row],[rxn]],"-",-1)="UNKNOWN")</f>
        <v>0</v>
      </c>
      <c r="V3235" s="1">
        <f>_xlfn.XLOOKUP(SUBSTITUTE(Table5[[#This Row],[rxn]],"RXN-","ENZLOAD-"),Table4[rxn],Table4[ub],0)</f>
        <v>0.45591389999999998</v>
      </c>
      <c r="W3235" s="1" t="b">
        <f>AND(Table5[[#This Row],[FVA ENZLOAD flux UB]]=0,Table5[[#This Row],[ENZ not made when it should be?]])</f>
        <v>0</v>
      </c>
    </row>
    <row r="3236" spans="6:23" hidden="1">
      <c r="F3236" s="1" t="s">
        <v>8273</v>
      </c>
      <c r="G3236" s="1" t="str">
        <f>_xlfn.TEXTBEFORE(Table5[[#This Row],[rxn     kapp_old        kapp_slack_ub   kapp_slack_lb]]," ")</f>
        <v>RXN-GPIA5_r_FWD-MCD4GPI14</v>
      </c>
      <c r="H323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23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236" s="1">
        <f>_xlfn.NUMBERVALUE(_xlfn.TEXTAFTER(Table5[[#This Row],[rxn     kapp_old        kapp_slack_ub   kapp_slack_lb]]," ",-1))</f>
        <v>0</v>
      </c>
      <c r="K3236" s="1">
        <f>_xlfn.XLOOKUP(SUBSTITUTE(Table5[[#This Row],[rxn]],"RXN-","ENZLOAD-"),ENZLOAD[name],ENZLOAD[flux],0)</f>
        <v>0</v>
      </c>
      <c r="L3236" s="1" t="str">
        <f>"'"&amp;Table5[[#This Row],[rxn]]&amp;"'"&amp;CHAR(9)&amp;IF(AND(Table5[[#This Row],[kapp_slack_ub]]&lt;&gt;0,Table5[[#This Row],[kapp_old]]&lt;$F$1),$F$1,Table5[[#This Row],[kapp_old]])</f>
        <v>'RXN-GPIA5_r_FWD-MCD4GPI14'	27141.27779288</v>
      </c>
      <c r="M3236" s="1">
        <f>_xlfn.XLOOKUP(Table5[[#This Row],[rxn]],Table3[name],Table3[flux],$F$1)</f>
        <v>6.4437773967796303E-3</v>
      </c>
      <c r="N3236" s="1" t="str">
        <f>IFERROR(Table5[[#This Row],[min flux]]/Table5[[#This Row],[associated enzload]],"")</f>
        <v/>
      </c>
      <c r="O3236" s="1">
        <f>_xlfn.NUMBERVALUE(IF(Table5[[#This Row],[flux/enzload]]="","",ABS($N$1-Table5[[#This Row],[flux/enzload]])))</f>
        <v>0</v>
      </c>
      <c r="P3236" s="1">
        <f>Table5[[#This Row],[kapp_old]]+IFERROR(((Table5[[#This Row],[kapp_slack_ub]]-Table5[[#This Row],[kapp_slack_lb]])/Table5[[#This Row],[associated enzload]]),0)</f>
        <v>27141.277792879999</v>
      </c>
      <c r="Q3236" s="1" t="str">
        <f>"'"&amp;Table5[[#This Row],[rxn]]&amp;"'"&amp;CHAR(9)&amp;Table5[[#This Row],[kapp + (slack_ub - slack_lb)/enzload]]</f>
        <v>'RXN-GPIA5_r_FWD-MCD4GPI14'	27141.27779288</v>
      </c>
      <c r="R3236" s="1">
        <f>_xlfn.XLOOKUP(Table5[[#This Row],[rxn]],Table38[name],Table38[flux],0)</f>
        <v>0</v>
      </c>
      <c r="S3236" s="1">
        <f>_xlfn.XLOOKUP(SUBSTITUTE(Table5[[#This Row],[rxn]],"RXN-","ENZLOAD-"),Table38[name],Table38[flux],0)</f>
        <v>0</v>
      </c>
      <c r="T3236" s="1" t="b">
        <f>AND(Table5[[#This Row],[ENZLOAD flux in kapp-slack.gms]]=0,Table5[[#This Row],[flux in kapp-slack.gms]]&lt;&gt;0,NOT(Table5[[#This Row],[spont or unknown?]]))</f>
        <v>0</v>
      </c>
      <c r="U3236" s="1" t="b">
        <f>OR(_xlfn.TEXTAFTER(Table5[[#This Row],[rxn]],"-",-1)="SPONT",_xlfn.TEXTAFTER(Table5[[#This Row],[rxn]],"-",-1)="UNKNOWN")</f>
        <v>0</v>
      </c>
      <c r="V3236" s="1">
        <f>_xlfn.XLOOKUP(SUBSTITUTE(Table5[[#This Row],[rxn]],"RXN-","ENZLOAD-"),Table4[rxn],Table4[ub],0)</f>
        <v>0.28013875999999999</v>
      </c>
      <c r="W3236" s="1" t="b">
        <f>AND(Table5[[#This Row],[FVA ENZLOAD flux UB]]=0,Table5[[#This Row],[ENZ not made when it should be?]])</f>
        <v>0</v>
      </c>
    </row>
    <row r="3237" spans="6:23" hidden="1">
      <c r="F3237" s="1" t="s">
        <v>8274</v>
      </c>
      <c r="G3237" s="1" t="str">
        <f>_xlfn.TEXTBEFORE(Table5[[#This Row],[rxn     kapp_old        kapp_slack_ub   kapp_slack_lb]]," ")</f>
        <v>RXN-GPIA6_r_FWD-rt3077</v>
      </c>
      <c r="H323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23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237" s="1">
        <f>_xlfn.NUMBERVALUE(_xlfn.TEXTAFTER(Table5[[#This Row],[rxn     kapp_old        kapp_slack_ub   kapp_slack_lb]]," ",-1))</f>
        <v>0</v>
      </c>
      <c r="K3237" s="1">
        <f>_xlfn.XLOOKUP(SUBSTITUTE(Table5[[#This Row],[rxn]],"RXN-","ENZLOAD-"),ENZLOAD[name],ENZLOAD[flux],0)</f>
        <v>0</v>
      </c>
      <c r="L3237" s="1" t="str">
        <f>"'"&amp;Table5[[#This Row],[rxn]]&amp;"'"&amp;CHAR(9)&amp;IF(AND(Table5[[#This Row],[kapp_slack_ub]]&lt;&gt;0,Table5[[#This Row],[kapp_old]]&lt;$F$1),$F$1,Table5[[#This Row],[kapp_old]])</f>
        <v>'RXN-GPIA6_r_FWD-rt3077'	27141.27779288</v>
      </c>
      <c r="M3237" s="1">
        <f>_xlfn.XLOOKUP(Table5[[#This Row],[rxn]],Table3[name],Table3[flux],$F$1)</f>
        <v>6.4437773967796303E-3</v>
      </c>
      <c r="N3237" s="1" t="str">
        <f>IFERROR(Table5[[#This Row],[min flux]]/Table5[[#This Row],[associated enzload]],"")</f>
        <v/>
      </c>
      <c r="O3237" s="1">
        <f>_xlfn.NUMBERVALUE(IF(Table5[[#This Row],[flux/enzload]]="","",ABS($N$1-Table5[[#This Row],[flux/enzload]])))</f>
        <v>0</v>
      </c>
      <c r="P3237" s="1">
        <f>Table5[[#This Row],[kapp_old]]+IFERROR(((Table5[[#This Row],[kapp_slack_ub]]-Table5[[#This Row],[kapp_slack_lb]])/Table5[[#This Row],[associated enzload]]),0)</f>
        <v>27141.277792879999</v>
      </c>
      <c r="Q3237" s="1" t="str">
        <f>"'"&amp;Table5[[#This Row],[rxn]]&amp;"'"&amp;CHAR(9)&amp;Table5[[#This Row],[kapp + (slack_ub - slack_lb)/enzload]]</f>
        <v>'RXN-GPIA6_r_FWD-rt3077'	27141.27779288</v>
      </c>
      <c r="R3237" s="1">
        <f>_xlfn.XLOOKUP(Table5[[#This Row],[rxn]],Table38[name],Table38[flux],0)</f>
        <v>6.5553022262090001E-3</v>
      </c>
      <c r="S3237" s="1">
        <f>_xlfn.XLOOKUP(SUBSTITUTE(Table5[[#This Row],[rxn]],"RXN-","ENZLOAD-"),Table38[name],Table38[flux],0)</f>
        <v>9.3368033999999997E-8</v>
      </c>
      <c r="T3237" s="1" t="b">
        <f>AND(Table5[[#This Row],[ENZLOAD flux in kapp-slack.gms]]=0,Table5[[#This Row],[flux in kapp-slack.gms]]&lt;&gt;0,NOT(Table5[[#This Row],[spont or unknown?]]))</f>
        <v>0</v>
      </c>
      <c r="U3237" s="1" t="b">
        <f>OR(_xlfn.TEXTAFTER(Table5[[#This Row],[rxn]],"-",-1)="SPONT",_xlfn.TEXTAFTER(Table5[[#This Row],[rxn]],"-",-1)="UNKNOWN")</f>
        <v>0</v>
      </c>
      <c r="V3237" s="1">
        <f>_xlfn.XLOOKUP(SUBSTITUTE(Table5[[#This Row],[rxn]],"RXN-","ENZLOAD-"),Table4[rxn],Table4[ub],0)</f>
        <v>0.87316349999999998</v>
      </c>
      <c r="W3237" s="1" t="b">
        <f>AND(Table5[[#This Row],[FVA ENZLOAD flux UB]]=0,Table5[[#This Row],[ENZ not made when it should be?]])</f>
        <v>0</v>
      </c>
    </row>
    <row r="3238" spans="6:23" hidden="1">
      <c r="F3238" s="1" t="s">
        <v>8275</v>
      </c>
      <c r="G3238" s="1" t="str">
        <f>_xlfn.TEXTBEFORE(Table5[[#This Row],[rxn     kapp_old        kapp_slack_ub   kapp_slack_lb]]," ")</f>
        <v>RXN-GPIA7_r_FWD-rt4593</v>
      </c>
      <c r="H323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23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238" s="1">
        <f>_xlfn.NUMBERVALUE(_xlfn.TEXTAFTER(Table5[[#This Row],[rxn     kapp_old        kapp_slack_ub   kapp_slack_lb]]," ",-1))</f>
        <v>0</v>
      </c>
      <c r="K3238" s="1">
        <f>_xlfn.XLOOKUP(SUBSTITUTE(Table5[[#This Row],[rxn]],"RXN-","ENZLOAD-"),ENZLOAD[name],ENZLOAD[flux],0)</f>
        <v>0</v>
      </c>
      <c r="L3238" s="1" t="str">
        <f>"'"&amp;Table5[[#This Row],[rxn]]&amp;"'"&amp;CHAR(9)&amp;IF(AND(Table5[[#This Row],[kapp_slack_ub]]&lt;&gt;0,Table5[[#This Row],[kapp_old]]&lt;$F$1),$F$1,Table5[[#This Row],[kapp_old]])</f>
        <v>'RXN-GPIA7_r_FWD-rt4593'	27141.27779288</v>
      </c>
      <c r="M3238" s="1">
        <f>_xlfn.XLOOKUP(Table5[[#This Row],[rxn]],Table3[name],Table3[flux],$F$1)</f>
        <v>6.4437773967796303E-3</v>
      </c>
      <c r="N3238" s="1" t="str">
        <f>IFERROR(Table5[[#This Row],[min flux]]/Table5[[#This Row],[associated enzload]],"")</f>
        <v/>
      </c>
      <c r="O3238" s="1">
        <f>_xlfn.NUMBERVALUE(IF(Table5[[#This Row],[flux/enzload]]="","",ABS($N$1-Table5[[#This Row],[flux/enzload]])))</f>
        <v>0</v>
      </c>
      <c r="P3238" s="1">
        <f>Table5[[#This Row],[kapp_old]]+IFERROR(((Table5[[#This Row],[kapp_slack_ub]]-Table5[[#This Row],[kapp_slack_lb]])/Table5[[#This Row],[associated enzload]]),0)</f>
        <v>27141.277792879999</v>
      </c>
      <c r="Q3238" s="1" t="str">
        <f>"'"&amp;Table5[[#This Row],[rxn]]&amp;"'"&amp;CHAR(9)&amp;Table5[[#This Row],[kapp + (slack_ub - slack_lb)/enzload]]</f>
        <v>'RXN-GPIA7_r_FWD-rt4593'	27141.27779288</v>
      </c>
      <c r="R3238" s="1">
        <f>_xlfn.XLOOKUP(Table5[[#This Row],[rxn]],Table38[name],Table38[flux],0)</f>
        <v>6.5553022262090001E-3</v>
      </c>
      <c r="S3238" s="1">
        <f>_xlfn.XLOOKUP(SUBSTITUTE(Table5[[#This Row],[rxn]],"RXN-","ENZLOAD-"),Table38[name],Table38[flux],0)</f>
        <v>9.3368033999999997E-8</v>
      </c>
      <c r="T3238" s="1" t="b">
        <f>AND(Table5[[#This Row],[ENZLOAD flux in kapp-slack.gms]]=0,Table5[[#This Row],[flux in kapp-slack.gms]]&lt;&gt;0,NOT(Table5[[#This Row],[spont or unknown?]]))</f>
        <v>0</v>
      </c>
      <c r="U3238" s="1" t="b">
        <f>OR(_xlfn.TEXTAFTER(Table5[[#This Row],[rxn]],"-",-1)="SPONT",_xlfn.TEXTAFTER(Table5[[#This Row],[rxn]],"-",-1)="UNKNOWN")</f>
        <v>0</v>
      </c>
      <c r="V3238" s="1">
        <f>_xlfn.XLOOKUP(SUBSTITUTE(Table5[[#This Row],[rxn]],"RXN-","ENZLOAD-"),Table4[rxn],Table4[ub],0)</f>
        <v>0.63302961999999996</v>
      </c>
      <c r="W3238" s="1" t="b">
        <f>AND(Table5[[#This Row],[FVA ENZLOAD flux UB]]=0,Table5[[#This Row],[ENZ not made when it should be?]])</f>
        <v>0</v>
      </c>
    </row>
    <row r="3239" spans="6:23" hidden="1">
      <c r="F3239" s="1" t="s">
        <v>8276</v>
      </c>
      <c r="G3239" s="1" t="str">
        <f>_xlfn.TEXTBEFORE(Table5[[#This Row],[rxn     kapp_old        kapp_slack_ub   kapp_slack_lb]]," ")</f>
        <v>RXN-GPIA8a_r_FWD-rt0237</v>
      </c>
      <c r="H323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23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239" s="1">
        <f>_xlfn.NUMBERVALUE(_xlfn.TEXTAFTER(Table5[[#This Row],[rxn     kapp_old        kapp_slack_ub   kapp_slack_lb]]," ",-1))</f>
        <v>0</v>
      </c>
      <c r="K3239" s="1">
        <f>_xlfn.XLOOKUP(SUBSTITUTE(Table5[[#This Row],[rxn]],"RXN-","ENZLOAD-"),ENZLOAD[name],ENZLOAD[flux],0)</f>
        <v>0</v>
      </c>
      <c r="L3239" s="1" t="str">
        <f>"'"&amp;Table5[[#This Row],[rxn]]&amp;"'"&amp;CHAR(9)&amp;IF(AND(Table5[[#This Row],[kapp_slack_ub]]&lt;&gt;0,Table5[[#This Row],[kapp_old]]&lt;$F$1),$F$1,Table5[[#This Row],[kapp_old]])</f>
        <v>'RXN-GPIA8a_r_FWD-rt0237'	27141.27779288</v>
      </c>
      <c r="M3239" s="1">
        <f>_xlfn.XLOOKUP(Table5[[#This Row],[rxn]],Table3[name],Table3[flux],$F$1)</f>
        <v>6.4437773967796303E-3</v>
      </c>
      <c r="N3239" s="1" t="str">
        <f>IFERROR(Table5[[#This Row],[min flux]]/Table5[[#This Row],[associated enzload]],"")</f>
        <v/>
      </c>
      <c r="O3239" s="1">
        <f>_xlfn.NUMBERVALUE(IF(Table5[[#This Row],[flux/enzload]]="","",ABS($N$1-Table5[[#This Row],[flux/enzload]])))</f>
        <v>0</v>
      </c>
      <c r="P3239" s="1">
        <f>Table5[[#This Row],[kapp_old]]+IFERROR(((Table5[[#This Row],[kapp_slack_ub]]-Table5[[#This Row],[kapp_slack_lb]])/Table5[[#This Row],[associated enzload]]),0)</f>
        <v>27141.277792879999</v>
      </c>
      <c r="Q3239" s="1" t="str">
        <f>"'"&amp;Table5[[#This Row],[rxn]]&amp;"'"&amp;CHAR(9)&amp;Table5[[#This Row],[kapp + (slack_ub - slack_lb)/enzload]]</f>
        <v>'RXN-GPIA8a_r_FWD-rt0237'	27141.27779288</v>
      </c>
      <c r="R3239" s="1">
        <f>_xlfn.XLOOKUP(Table5[[#This Row],[rxn]],Table38[name],Table38[flux],0)</f>
        <v>6.5553022262090001E-3</v>
      </c>
      <c r="S3239" s="1">
        <f>_xlfn.XLOOKUP(SUBSTITUTE(Table5[[#This Row],[rxn]],"RXN-","ENZLOAD-"),Table38[name],Table38[flux],0)</f>
        <v>9.3368033999999997E-8</v>
      </c>
      <c r="T3239" s="1" t="b">
        <f>AND(Table5[[#This Row],[ENZLOAD flux in kapp-slack.gms]]=0,Table5[[#This Row],[flux in kapp-slack.gms]]&lt;&gt;0,NOT(Table5[[#This Row],[spont or unknown?]]))</f>
        <v>0</v>
      </c>
      <c r="U3239" s="1" t="b">
        <f>OR(_xlfn.TEXTAFTER(Table5[[#This Row],[rxn]],"-",-1)="SPONT",_xlfn.TEXTAFTER(Table5[[#This Row],[rxn]],"-",-1)="UNKNOWN")</f>
        <v>0</v>
      </c>
      <c r="V3239" s="1">
        <f>_xlfn.XLOOKUP(SUBSTITUTE(Table5[[#This Row],[rxn]],"RXN-","ENZLOAD-"),Table4[rxn],Table4[ub],0)</f>
        <v>0.68947424999999996</v>
      </c>
      <c r="W3239" s="1" t="b">
        <f>AND(Table5[[#This Row],[FVA ENZLOAD flux UB]]=0,Table5[[#This Row],[ENZ not made when it should be?]])</f>
        <v>0</v>
      </c>
    </row>
    <row r="3240" spans="6:23" hidden="1">
      <c r="F3240" s="1" t="s">
        <v>8281</v>
      </c>
      <c r="G3240" s="1" t="str">
        <f>_xlfn.TEXTBEFORE(Table5[[#This Row],[rxn     kapp_old        kapp_slack_ub   kapp_slack_lb]]," ")</f>
        <v>RXN-GSNK_c_FWD-UNKNOWN</v>
      </c>
      <c r="H324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24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240" s="1">
        <f>_xlfn.NUMBERVALUE(_xlfn.TEXTAFTER(Table5[[#This Row],[rxn     kapp_old        kapp_slack_ub   kapp_slack_lb]]," ",-1))</f>
        <v>0</v>
      </c>
      <c r="K3240" s="1">
        <f>_xlfn.XLOOKUP(SUBSTITUTE(Table5[[#This Row],[rxn]],"RXN-","ENZLOAD-"),ENZLOAD[name],ENZLOAD[flux],0)</f>
        <v>0</v>
      </c>
      <c r="L3240" s="1" t="str">
        <f>"'"&amp;Table5[[#This Row],[rxn]]&amp;"'"&amp;CHAR(9)&amp;IF(AND(Table5[[#This Row],[kapp_slack_ub]]&lt;&gt;0,Table5[[#This Row],[kapp_old]]&lt;$F$1),$F$1,Table5[[#This Row],[kapp_old]])</f>
        <v>'RXN-GSNK_c_FWD-UNKNOWN'	27141.27779288</v>
      </c>
      <c r="M3240" s="1">
        <f>_xlfn.XLOOKUP(Table5[[#This Row],[rxn]],Table3[name],Table3[flux],$F$1)</f>
        <v>27141.277792879999</v>
      </c>
      <c r="N3240" s="1" t="str">
        <f>IFERROR(Table5[[#This Row],[min flux]]/Table5[[#This Row],[associated enzload]],"")</f>
        <v/>
      </c>
      <c r="O3240" s="1">
        <f>_xlfn.NUMBERVALUE(IF(Table5[[#This Row],[flux/enzload]]="","",ABS($N$1-Table5[[#This Row],[flux/enzload]])))</f>
        <v>0</v>
      </c>
      <c r="P3240" s="1">
        <f>Table5[[#This Row],[kapp_old]]+IFERROR(((Table5[[#This Row],[kapp_slack_ub]]-Table5[[#This Row],[kapp_slack_lb]])/Table5[[#This Row],[associated enzload]]),0)</f>
        <v>27141.277792879999</v>
      </c>
      <c r="Q3240" s="1" t="str">
        <f>"'"&amp;Table5[[#This Row],[rxn]]&amp;"'"&amp;CHAR(9)&amp;Table5[[#This Row],[kapp + (slack_ub - slack_lb)/enzload]]</f>
        <v>'RXN-GSNK_c_FWD-UNKNOWN'	27141.27779288</v>
      </c>
      <c r="R3240" s="1">
        <f>_xlfn.XLOOKUP(Table5[[#This Row],[rxn]],Table38[name],Table38[flux],0)</f>
        <v>0</v>
      </c>
      <c r="S3240" s="1">
        <f>_xlfn.XLOOKUP(SUBSTITUTE(Table5[[#This Row],[rxn]],"RXN-","ENZLOAD-"),Table38[name],Table38[flux],0)</f>
        <v>0</v>
      </c>
      <c r="T3240" s="1" t="b">
        <f>AND(Table5[[#This Row],[ENZLOAD flux in kapp-slack.gms]]=0,Table5[[#This Row],[flux in kapp-slack.gms]]&lt;&gt;0,NOT(Table5[[#This Row],[spont or unknown?]]))</f>
        <v>0</v>
      </c>
      <c r="U3240" s="1" t="b">
        <f>OR(_xlfn.TEXTAFTER(Table5[[#This Row],[rxn]],"-",-1)="SPONT",_xlfn.TEXTAFTER(Table5[[#This Row],[rxn]],"-",-1)="UNKNOWN")</f>
        <v>1</v>
      </c>
      <c r="V3240" s="1">
        <f>_xlfn.XLOOKUP(SUBSTITUTE(Table5[[#This Row],[rxn]],"RXN-","ENZLOAD-"),Table4[rxn],Table4[ub],0)</f>
        <v>0</v>
      </c>
      <c r="W3240" s="1" t="b">
        <f>AND(Table5[[#This Row],[FVA ENZLOAD flux UB]]=0,Table5[[#This Row],[ENZ not made when it should be?]])</f>
        <v>0</v>
      </c>
    </row>
    <row r="3241" spans="6:23" hidden="1">
      <c r="F3241" s="1" t="s">
        <v>8282</v>
      </c>
      <c r="G3241" s="1" t="str">
        <f>_xlfn.TEXTBEFORE(Table5[[#This Row],[rxn     kapp_old        kapp_slack_ub   kapp_slack_lb]]," ")</f>
        <v>RXN-GSNt_c_e_FWD-SPONT</v>
      </c>
      <c r="H324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24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241" s="1">
        <f>_xlfn.NUMBERVALUE(_xlfn.TEXTAFTER(Table5[[#This Row],[rxn     kapp_old        kapp_slack_ub   kapp_slack_lb]]," ",-1))</f>
        <v>0</v>
      </c>
      <c r="K3241" s="1">
        <f>_xlfn.XLOOKUP(SUBSTITUTE(Table5[[#This Row],[rxn]],"RXN-","ENZLOAD-"),ENZLOAD[name],ENZLOAD[flux],0)</f>
        <v>0</v>
      </c>
      <c r="L3241" s="1" t="str">
        <f>"'"&amp;Table5[[#This Row],[rxn]]&amp;"'"&amp;CHAR(9)&amp;IF(AND(Table5[[#This Row],[kapp_slack_ub]]&lt;&gt;0,Table5[[#This Row],[kapp_old]]&lt;$F$1),$F$1,Table5[[#This Row],[kapp_old]])</f>
        <v>'RXN-GSNt_c_e_FWD-SPONT'	27141.27779288</v>
      </c>
      <c r="M3241" s="1">
        <f>_xlfn.XLOOKUP(Table5[[#This Row],[rxn]],Table3[name],Table3[flux],$F$1)</f>
        <v>27141.277792879999</v>
      </c>
      <c r="N3241" s="1" t="str">
        <f>IFERROR(Table5[[#This Row],[min flux]]/Table5[[#This Row],[associated enzload]],"")</f>
        <v/>
      </c>
      <c r="O3241" s="1">
        <f>_xlfn.NUMBERVALUE(IF(Table5[[#This Row],[flux/enzload]]="","",ABS($N$1-Table5[[#This Row],[flux/enzload]])))</f>
        <v>0</v>
      </c>
      <c r="P3241" s="1">
        <f>Table5[[#This Row],[kapp_old]]+IFERROR(((Table5[[#This Row],[kapp_slack_ub]]-Table5[[#This Row],[kapp_slack_lb]])/Table5[[#This Row],[associated enzload]]),0)</f>
        <v>27141.277792879999</v>
      </c>
      <c r="Q3241" s="1" t="str">
        <f>"'"&amp;Table5[[#This Row],[rxn]]&amp;"'"&amp;CHAR(9)&amp;Table5[[#This Row],[kapp + (slack_ub - slack_lb)/enzload]]</f>
        <v>'RXN-GSNt_c_e_FWD-SPONT'	27141.27779288</v>
      </c>
      <c r="R3241" s="1">
        <f>_xlfn.XLOOKUP(Table5[[#This Row],[rxn]],Table38[name],Table38[flux],0)</f>
        <v>0</v>
      </c>
      <c r="S3241" s="1">
        <f>_xlfn.XLOOKUP(SUBSTITUTE(Table5[[#This Row],[rxn]],"RXN-","ENZLOAD-"),Table38[name],Table38[flux],0)</f>
        <v>0</v>
      </c>
      <c r="T3241" s="1" t="b">
        <f>AND(Table5[[#This Row],[ENZLOAD flux in kapp-slack.gms]]=0,Table5[[#This Row],[flux in kapp-slack.gms]]&lt;&gt;0,NOT(Table5[[#This Row],[spont or unknown?]]))</f>
        <v>0</v>
      </c>
      <c r="U3241" s="1" t="b">
        <f>OR(_xlfn.TEXTAFTER(Table5[[#This Row],[rxn]],"-",-1)="SPONT",_xlfn.TEXTAFTER(Table5[[#This Row],[rxn]],"-",-1)="UNKNOWN")</f>
        <v>1</v>
      </c>
      <c r="V3241" s="1">
        <f>_xlfn.XLOOKUP(SUBSTITUTE(Table5[[#This Row],[rxn]],"RXN-","ENZLOAD-"),Table4[rxn],Table4[ub],0)</f>
        <v>0</v>
      </c>
      <c r="W3241" s="1" t="b">
        <f>AND(Table5[[#This Row],[FVA ENZLOAD flux UB]]=0,Table5[[#This Row],[ENZ not made when it should be?]])</f>
        <v>0</v>
      </c>
    </row>
    <row r="3242" spans="6:23" hidden="1">
      <c r="F3242" s="1" t="s">
        <v>8283</v>
      </c>
      <c r="G3242" s="1" t="str">
        <f>_xlfn.TEXTBEFORE(Table5[[#This Row],[rxn     kapp_old        kapp_slack_ub   kapp_slack_lb]]," ")</f>
        <v>RXN-GSNt_c_m_FWD-SPONT</v>
      </c>
      <c r="H324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24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242" s="1">
        <f>_xlfn.NUMBERVALUE(_xlfn.TEXTAFTER(Table5[[#This Row],[rxn     kapp_old        kapp_slack_ub   kapp_slack_lb]]," ",-1))</f>
        <v>0</v>
      </c>
      <c r="K3242" s="1">
        <f>_xlfn.XLOOKUP(SUBSTITUTE(Table5[[#This Row],[rxn]],"RXN-","ENZLOAD-"),ENZLOAD[name],ENZLOAD[flux],0)</f>
        <v>0</v>
      </c>
      <c r="L3242" s="1" t="str">
        <f>"'"&amp;Table5[[#This Row],[rxn]]&amp;"'"&amp;CHAR(9)&amp;IF(AND(Table5[[#This Row],[kapp_slack_ub]]&lt;&gt;0,Table5[[#This Row],[kapp_old]]&lt;$F$1),$F$1,Table5[[#This Row],[kapp_old]])</f>
        <v>'RXN-GSNt_c_m_FWD-SPONT'	27141.27779288</v>
      </c>
      <c r="M3242" s="1">
        <f>_xlfn.XLOOKUP(Table5[[#This Row],[rxn]],Table3[name],Table3[flux],$F$1)</f>
        <v>27141.277792879999</v>
      </c>
      <c r="N3242" s="1" t="str">
        <f>IFERROR(Table5[[#This Row],[min flux]]/Table5[[#This Row],[associated enzload]],"")</f>
        <v/>
      </c>
      <c r="O3242" s="1">
        <f>_xlfn.NUMBERVALUE(IF(Table5[[#This Row],[flux/enzload]]="","",ABS($N$1-Table5[[#This Row],[flux/enzload]])))</f>
        <v>0</v>
      </c>
      <c r="P3242" s="1">
        <f>Table5[[#This Row],[kapp_old]]+IFERROR(((Table5[[#This Row],[kapp_slack_ub]]-Table5[[#This Row],[kapp_slack_lb]])/Table5[[#This Row],[associated enzload]]),0)</f>
        <v>27141.277792879999</v>
      </c>
      <c r="Q3242" s="1" t="str">
        <f>"'"&amp;Table5[[#This Row],[rxn]]&amp;"'"&amp;CHAR(9)&amp;Table5[[#This Row],[kapp + (slack_ub - slack_lb)/enzload]]</f>
        <v>'RXN-GSNt_c_m_FWD-SPONT'	27141.27779288</v>
      </c>
      <c r="R3242" s="1">
        <f>_xlfn.XLOOKUP(Table5[[#This Row],[rxn]],Table38[name],Table38[flux],0)</f>
        <v>0</v>
      </c>
      <c r="S3242" s="1">
        <f>_xlfn.XLOOKUP(SUBSTITUTE(Table5[[#This Row],[rxn]],"RXN-","ENZLOAD-"),Table38[name],Table38[flux],0)</f>
        <v>0</v>
      </c>
      <c r="T3242" s="1" t="b">
        <f>AND(Table5[[#This Row],[ENZLOAD flux in kapp-slack.gms]]=0,Table5[[#This Row],[flux in kapp-slack.gms]]&lt;&gt;0,NOT(Table5[[#This Row],[spont or unknown?]]))</f>
        <v>0</v>
      </c>
      <c r="U3242" s="1" t="b">
        <f>OR(_xlfn.TEXTAFTER(Table5[[#This Row],[rxn]],"-",-1)="SPONT",_xlfn.TEXTAFTER(Table5[[#This Row],[rxn]],"-",-1)="UNKNOWN")</f>
        <v>1</v>
      </c>
      <c r="V3242" s="1">
        <f>_xlfn.XLOOKUP(SUBSTITUTE(Table5[[#This Row],[rxn]],"RXN-","ENZLOAD-"),Table4[rxn],Table4[ub],0)</f>
        <v>0</v>
      </c>
      <c r="W3242" s="1" t="b">
        <f>AND(Table5[[#This Row],[FVA ENZLOAD flux UB]]=0,Table5[[#This Row],[ENZ not made when it should be?]])</f>
        <v>0</v>
      </c>
    </row>
    <row r="3243" spans="6:23" hidden="1">
      <c r="F3243" s="1" t="s">
        <v>8288</v>
      </c>
      <c r="G3243" s="1" t="str">
        <f>_xlfn.TEXTBEFORE(Table5[[#This Row],[rxn     kapp_old        kapp_slack_ub   kapp_slack_lb]]," ")</f>
        <v>RXN-GTHOXt_c_FWD-UNKNOWN</v>
      </c>
      <c r="H324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24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243" s="1">
        <f>_xlfn.NUMBERVALUE(_xlfn.TEXTAFTER(Table5[[#This Row],[rxn     kapp_old        kapp_slack_ub   kapp_slack_lb]]," ",-1))</f>
        <v>0</v>
      </c>
      <c r="K3243" s="1">
        <f>_xlfn.XLOOKUP(SUBSTITUTE(Table5[[#This Row],[rxn]],"RXN-","ENZLOAD-"),ENZLOAD[name],ENZLOAD[flux],0)</f>
        <v>0</v>
      </c>
      <c r="L3243" s="1" t="str">
        <f>"'"&amp;Table5[[#This Row],[rxn]]&amp;"'"&amp;CHAR(9)&amp;IF(AND(Table5[[#This Row],[kapp_slack_ub]]&lt;&gt;0,Table5[[#This Row],[kapp_old]]&lt;$F$1),$F$1,Table5[[#This Row],[kapp_old]])</f>
        <v>'RXN-GTHOXt_c_FWD-UNKNOWN'	27141.27779288</v>
      </c>
      <c r="M3243" s="1">
        <f>_xlfn.XLOOKUP(Table5[[#This Row],[rxn]],Table3[name],Table3[flux],$F$1)</f>
        <v>27141.277792879999</v>
      </c>
      <c r="N3243" s="1" t="str">
        <f>IFERROR(Table5[[#This Row],[min flux]]/Table5[[#This Row],[associated enzload]],"")</f>
        <v/>
      </c>
      <c r="O3243" s="1">
        <f>_xlfn.NUMBERVALUE(IF(Table5[[#This Row],[flux/enzload]]="","",ABS($N$1-Table5[[#This Row],[flux/enzload]])))</f>
        <v>0</v>
      </c>
      <c r="P3243" s="1">
        <f>Table5[[#This Row],[kapp_old]]+IFERROR(((Table5[[#This Row],[kapp_slack_ub]]-Table5[[#This Row],[kapp_slack_lb]])/Table5[[#This Row],[associated enzload]]),0)</f>
        <v>27141.277792879999</v>
      </c>
      <c r="Q3243" s="1" t="str">
        <f>"'"&amp;Table5[[#This Row],[rxn]]&amp;"'"&amp;CHAR(9)&amp;Table5[[#This Row],[kapp + (slack_ub - slack_lb)/enzload]]</f>
        <v>'RXN-GTHOXt_c_FWD-UNKNOWN'	27141.27779288</v>
      </c>
      <c r="R3243" s="1">
        <f>_xlfn.XLOOKUP(Table5[[#This Row],[rxn]],Table38[name],Table38[flux],0)</f>
        <v>0</v>
      </c>
      <c r="S3243" s="1">
        <f>_xlfn.XLOOKUP(SUBSTITUTE(Table5[[#This Row],[rxn]],"RXN-","ENZLOAD-"),Table38[name],Table38[flux],0)</f>
        <v>0</v>
      </c>
      <c r="T3243" s="1" t="b">
        <f>AND(Table5[[#This Row],[ENZLOAD flux in kapp-slack.gms]]=0,Table5[[#This Row],[flux in kapp-slack.gms]]&lt;&gt;0,NOT(Table5[[#This Row],[spont or unknown?]]))</f>
        <v>0</v>
      </c>
      <c r="U3243" s="1" t="b">
        <f>OR(_xlfn.TEXTAFTER(Table5[[#This Row],[rxn]],"-",-1)="SPONT",_xlfn.TEXTAFTER(Table5[[#This Row],[rxn]],"-",-1)="UNKNOWN")</f>
        <v>1</v>
      </c>
      <c r="V3243" s="1">
        <f>_xlfn.XLOOKUP(SUBSTITUTE(Table5[[#This Row],[rxn]],"RXN-","ENZLOAD-"),Table4[rxn],Table4[ub],0)</f>
        <v>0</v>
      </c>
      <c r="W3243" s="1" t="b">
        <f>AND(Table5[[#This Row],[FVA ENZLOAD flux UB]]=0,Table5[[#This Row],[ENZ not made when it should be?]])</f>
        <v>0</v>
      </c>
    </row>
    <row r="3244" spans="6:23" hidden="1">
      <c r="F3244" s="1" t="s">
        <v>8289</v>
      </c>
      <c r="G3244" s="1" t="str">
        <f>_xlfn.TEXTBEFORE(Table5[[#This Row],[rxn     kapp_old        kapp_slack_ub   kapp_slack_lb]]," ")</f>
        <v>RXN-GTHP_c_FWD-rt0211</v>
      </c>
      <c r="H324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24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244" s="1">
        <f>_xlfn.NUMBERVALUE(_xlfn.TEXTAFTER(Table5[[#This Row],[rxn     kapp_old        kapp_slack_ub   kapp_slack_lb]]," ",-1))</f>
        <v>0</v>
      </c>
      <c r="K3244" s="1">
        <f>_xlfn.XLOOKUP(SUBSTITUTE(Table5[[#This Row],[rxn]],"RXN-","ENZLOAD-"),ENZLOAD[name],ENZLOAD[flux],0)</f>
        <v>0</v>
      </c>
      <c r="L3244" s="1" t="str">
        <f>"'"&amp;Table5[[#This Row],[rxn]]&amp;"'"&amp;CHAR(9)&amp;IF(AND(Table5[[#This Row],[kapp_slack_ub]]&lt;&gt;0,Table5[[#This Row],[kapp_old]]&lt;$F$1),$F$1,Table5[[#This Row],[kapp_old]])</f>
        <v>'RXN-GTHP_c_FWD-rt0211'	27141.27779288</v>
      </c>
      <c r="M3244" s="1">
        <f>_xlfn.XLOOKUP(Table5[[#This Row],[rxn]],Table3[name],Table3[flux],$F$1)</f>
        <v>27141.277792879999</v>
      </c>
      <c r="N3244" s="1" t="str">
        <f>IFERROR(Table5[[#This Row],[min flux]]/Table5[[#This Row],[associated enzload]],"")</f>
        <v/>
      </c>
      <c r="O3244" s="1">
        <f>_xlfn.NUMBERVALUE(IF(Table5[[#This Row],[flux/enzload]]="","",ABS($N$1-Table5[[#This Row],[flux/enzload]])))</f>
        <v>0</v>
      </c>
      <c r="P3244" s="1">
        <f>Table5[[#This Row],[kapp_old]]+IFERROR(((Table5[[#This Row],[kapp_slack_ub]]-Table5[[#This Row],[kapp_slack_lb]])/Table5[[#This Row],[associated enzload]]),0)</f>
        <v>27141.277792879999</v>
      </c>
      <c r="Q3244" s="1" t="str">
        <f>"'"&amp;Table5[[#This Row],[rxn]]&amp;"'"&amp;CHAR(9)&amp;Table5[[#This Row],[kapp + (slack_ub - slack_lb)/enzload]]</f>
        <v>'RXN-GTHP_c_FWD-rt0211'	27141.27779288</v>
      </c>
      <c r="R3244" s="1">
        <f>_xlfn.XLOOKUP(Table5[[#This Row],[rxn]],Table38[name],Table38[flux],0)</f>
        <v>0</v>
      </c>
      <c r="S3244" s="1">
        <f>_xlfn.XLOOKUP(SUBSTITUTE(Table5[[#This Row],[rxn]],"RXN-","ENZLOAD-"),Table38[name],Table38[flux],0)</f>
        <v>0</v>
      </c>
      <c r="T3244" s="1" t="b">
        <f>AND(Table5[[#This Row],[ENZLOAD flux in kapp-slack.gms]]=0,Table5[[#This Row],[flux in kapp-slack.gms]]&lt;&gt;0,NOT(Table5[[#This Row],[spont or unknown?]]))</f>
        <v>0</v>
      </c>
      <c r="U3244" s="1" t="b">
        <f>OR(_xlfn.TEXTAFTER(Table5[[#This Row],[rxn]],"-",-1)="SPONT",_xlfn.TEXTAFTER(Table5[[#This Row],[rxn]],"-",-1)="UNKNOWN")</f>
        <v>0</v>
      </c>
      <c r="V3244" s="1">
        <f>_xlfn.XLOOKUP(SUBSTITUTE(Table5[[#This Row],[rxn]],"RXN-","ENZLOAD-"),Table4[rxn],Table4[ub],0)</f>
        <v>2.3537135400000002</v>
      </c>
      <c r="W3244" s="1" t="b">
        <f>AND(Table5[[#This Row],[FVA ENZLOAD flux UB]]=0,Table5[[#This Row],[ENZ not made when it should be?]])</f>
        <v>0</v>
      </c>
    </row>
    <row r="3245" spans="6:23" hidden="1">
      <c r="F3245" s="1" t="s">
        <v>8290</v>
      </c>
      <c r="G3245" s="1" t="str">
        <f>_xlfn.TEXTBEFORE(Table5[[#This Row],[rxn     kapp_old        kapp_slack_ub   kapp_slack_lb]]," ")</f>
        <v>RXN-GTHP_c_REV-rt0211</v>
      </c>
      <c r="H324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24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245" s="1">
        <f>_xlfn.NUMBERVALUE(_xlfn.TEXTAFTER(Table5[[#This Row],[rxn     kapp_old        kapp_slack_ub   kapp_slack_lb]]," ",-1))</f>
        <v>0</v>
      </c>
      <c r="K3245" s="1">
        <f>_xlfn.XLOOKUP(SUBSTITUTE(Table5[[#This Row],[rxn]],"RXN-","ENZLOAD-"),ENZLOAD[name],ENZLOAD[flux],0)</f>
        <v>0</v>
      </c>
      <c r="L3245" s="1" t="str">
        <f>"'"&amp;Table5[[#This Row],[rxn]]&amp;"'"&amp;CHAR(9)&amp;IF(AND(Table5[[#This Row],[kapp_slack_ub]]&lt;&gt;0,Table5[[#This Row],[kapp_old]]&lt;$F$1),$F$1,Table5[[#This Row],[kapp_old]])</f>
        <v>'RXN-GTHP_c_REV-rt0211'	27141.27779288</v>
      </c>
      <c r="M3245" s="1">
        <f>_xlfn.XLOOKUP(Table5[[#This Row],[rxn]],Table3[name],Table3[flux],$F$1)</f>
        <v>27141.277792879999</v>
      </c>
      <c r="N3245" s="1" t="str">
        <f>IFERROR(Table5[[#This Row],[min flux]]/Table5[[#This Row],[associated enzload]],"")</f>
        <v/>
      </c>
      <c r="O3245" s="1">
        <f>_xlfn.NUMBERVALUE(IF(Table5[[#This Row],[flux/enzload]]="","",ABS($N$1-Table5[[#This Row],[flux/enzload]])))</f>
        <v>0</v>
      </c>
      <c r="P3245" s="1">
        <f>Table5[[#This Row],[kapp_old]]+IFERROR(((Table5[[#This Row],[kapp_slack_ub]]-Table5[[#This Row],[kapp_slack_lb]])/Table5[[#This Row],[associated enzload]]),0)</f>
        <v>27141.277792879999</v>
      </c>
      <c r="Q3245" s="1" t="str">
        <f>"'"&amp;Table5[[#This Row],[rxn]]&amp;"'"&amp;CHAR(9)&amp;Table5[[#This Row],[kapp + (slack_ub - slack_lb)/enzload]]</f>
        <v>'RXN-GTHP_c_REV-rt0211'	27141.27779288</v>
      </c>
      <c r="R3245" s="1">
        <f>_xlfn.XLOOKUP(Table5[[#This Row],[rxn]],Table38[name],Table38[flux],0)</f>
        <v>0</v>
      </c>
      <c r="S3245" s="1">
        <f>_xlfn.XLOOKUP(SUBSTITUTE(Table5[[#This Row],[rxn]],"RXN-","ENZLOAD-"),Table38[name],Table38[flux],0)</f>
        <v>0</v>
      </c>
      <c r="T3245" s="1" t="b">
        <f>AND(Table5[[#This Row],[ENZLOAD flux in kapp-slack.gms]]=0,Table5[[#This Row],[flux in kapp-slack.gms]]&lt;&gt;0,NOT(Table5[[#This Row],[spont or unknown?]]))</f>
        <v>0</v>
      </c>
      <c r="U3245" s="1" t="b">
        <f>OR(_xlfn.TEXTAFTER(Table5[[#This Row],[rxn]],"-",-1)="SPONT",_xlfn.TEXTAFTER(Table5[[#This Row],[rxn]],"-",-1)="UNKNOWN")</f>
        <v>0</v>
      </c>
      <c r="V3245" s="1">
        <f>_xlfn.XLOOKUP(SUBSTITUTE(Table5[[#This Row],[rxn]],"RXN-","ENZLOAD-"),Table4[rxn],Table4[ub],0)</f>
        <v>2.3537135400000002</v>
      </c>
      <c r="W3245" s="1" t="b">
        <f>AND(Table5[[#This Row],[FVA ENZLOAD flux UB]]=0,Table5[[#This Row],[ENZ not made when it should be?]])</f>
        <v>0</v>
      </c>
    </row>
    <row r="3246" spans="6:23" hidden="1">
      <c r="F3246" s="1" t="s">
        <v>8291</v>
      </c>
      <c r="G3246" s="1" t="str">
        <f>_xlfn.TEXTBEFORE(Table5[[#This Row],[rxn     kapp_old        kapp_slack_ub   kapp_slack_lb]]," ")</f>
        <v>RXN-GTHP_c_FWD-rt2565</v>
      </c>
      <c r="H324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24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246" s="1">
        <f>_xlfn.NUMBERVALUE(_xlfn.TEXTAFTER(Table5[[#This Row],[rxn     kapp_old        kapp_slack_ub   kapp_slack_lb]]," ",-1))</f>
        <v>0</v>
      </c>
      <c r="K3246" s="1">
        <f>_xlfn.XLOOKUP(SUBSTITUTE(Table5[[#This Row],[rxn]],"RXN-","ENZLOAD-"),ENZLOAD[name],ENZLOAD[flux],0)</f>
        <v>0</v>
      </c>
      <c r="L3246" s="1" t="str">
        <f>"'"&amp;Table5[[#This Row],[rxn]]&amp;"'"&amp;CHAR(9)&amp;IF(AND(Table5[[#This Row],[kapp_slack_ub]]&lt;&gt;0,Table5[[#This Row],[kapp_old]]&lt;$F$1),$F$1,Table5[[#This Row],[kapp_old]])</f>
        <v>'RXN-GTHP_c_FWD-rt2565'	27141.27779288</v>
      </c>
      <c r="M3246" s="1">
        <f>_xlfn.XLOOKUP(Table5[[#This Row],[rxn]],Table3[name],Table3[flux],$F$1)</f>
        <v>27141.277792879999</v>
      </c>
      <c r="N3246" s="1" t="str">
        <f>IFERROR(Table5[[#This Row],[min flux]]/Table5[[#This Row],[associated enzload]],"")</f>
        <v/>
      </c>
      <c r="O3246" s="1">
        <f>_xlfn.NUMBERVALUE(IF(Table5[[#This Row],[flux/enzload]]="","",ABS($N$1-Table5[[#This Row],[flux/enzload]])))</f>
        <v>0</v>
      </c>
      <c r="P3246" s="1">
        <f>Table5[[#This Row],[kapp_old]]+IFERROR(((Table5[[#This Row],[kapp_slack_ub]]-Table5[[#This Row],[kapp_slack_lb]])/Table5[[#This Row],[associated enzload]]),0)</f>
        <v>27141.277792879999</v>
      </c>
      <c r="Q3246" s="1" t="str">
        <f>"'"&amp;Table5[[#This Row],[rxn]]&amp;"'"&amp;CHAR(9)&amp;Table5[[#This Row],[kapp + (slack_ub - slack_lb)/enzload]]</f>
        <v>'RXN-GTHP_c_FWD-rt2565'	27141.27779288</v>
      </c>
      <c r="R3246" s="1">
        <f>_xlfn.XLOOKUP(Table5[[#This Row],[rxn]],Table38[name],Table38[flux],0)</f>
        <v>0</v>
      </c>
      <c r="S3246" s="1">
        <f>_xlfn.XLOOKUP(SUBSTITUTE(Table5[[#This Row],[rxn]],"RXN-","ENZLOAD-"),Table38[name],Table38[flux],0)</f>
        <v>0</v>
      </c>
      <c r="T3246" s="1" t="b">
        <f>AND(Table5[[#This Row],[ENZLOAD flux in kapp-slack.gms]]=0,Table5[[#This Row],[flux in kapp-slack.gms]]&lt;&gt;0,NOT(Table5[[#This Row],[spont or unknown?]]))</f>
        <v>0</v>
      </c>
      <c r="U3246" s="1" t="b">
        <f>OR(_xlfn.TEXTAFTER(Table5[[#This Row],[rxn]],"-",-1)="SPONT",_xlfn.TEXTAFTER(Table5[[#This Row],[rxn]],"-",-1)="UNKNOWN")</f>
        <v>0</v>
      </c>
      <c r="V3246" s="1">
        <f>_xlfn.XLOOKUP(SUBSTITUTE(Table5[[#This Row],[rxn]],"RXN-","ENZLOAD-"),Table4[rxn],Table4[ub],0)</f>
        <v>1.71619002</v>
      </c>
      <c r="W3246" s="1" t="b">
        <f>AND(Table5[[#This Row],[FVA ENZLOAD flux UB]]=0,Table5[[#This Row],[ENZ not made when it should be?]])</f>
        <v>0</v>
      </c>
    </row>
    <row r="3247" spans="6:23" hidden="1">
      <c r="F3247" s="1" t="s">
        <v>8292</v>
      </c>
      <c r="G3247" s="1" t="str">
        <f>_xlfn.TEXTBEFORE(Table5[[#This Row],[rxn     kapp_old        kapp_slack_ub   kapp_slack_lb]]," ")</f>
        <v>RXN-GTHP_c_REV-rt2565</v>
      </c>
      <c r="H324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24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247" s="1">
        <f>_xlfn.NUMBERVALUE(_xlfn.TEXTAFTER(Table5[[#This Row],[rxn     kapp_old        kapp_slack_ub   kapp_slack_lb]]," ",-1))</f>
        <v>0</v>
      </c>
      <c r="K3247" s="1">
        <f>_xlfn.XLOOKUP(SUBSTITUTE(Table5[[#This Row],[rxn]],"RXN-","ENZLOAD-"),ENZLOAD[name],ENZLOAD[flux],0)</f>
        <v>0</v>
      </c>
      <c r="L3247" s="1" t="str">
        <f>"'"&amp;Table5[[#This Row],[rxn]]&amp;"'"&amp;CHAR(9)&amp;IF(AND(Table5[[#This Row],[kapp_slack_ub]]&lt;&gt;0,Table5[[#This Row],[kapp_old]]&lt;$F$1),$F$1,Table5[[#This Row],[kapp_old]])</f>
        <v>'RXN-GTHP_c_REV-rt2565'	27141.27779288</v>
      </c>
      <c r="M3247" s="1">
        <f>_xlfn.XLOOKUP(Table5[[#This Row],[rxn]],Table3[name],Table3[flux],$F$1)</f>
        <v>27141.277792879999</v>
      </c>
      <c r="N3247" s="1" t="str">
        <f>IFERROR(Table5[[#This Row],[min flux]]/Table5[[#This Row],[associated enzload]],"")</f>
        <v/>
      </c>
      <c r="O3247" s="1">
        <f>_xlfn.NUMBERVALUE(IF(Table5[[#This Row],[flux/enzload]]="","",ABS($N$1-Table5[[#This Row],[flux/enzload]])))</f>
        <v>0</v>
      </c>
      <c r="P3247" s="1">
        <f>Table5[[#This Row],[kapp_old]]+IFERROR(((Table5[[#This Row],[kapp_slack_ub]]-Table5[[#This Row],[kapp_slack_lb]])/Table5[[#This Row],[associated enzload]]),0)</f>
        <v>27141.277792879999</v>
      </c>
      <c r="Q3247" s="1" t="str">
        <f>"'"&amp;Table5[[#This Row],[rxn]]&amp;"'"&amp;CHAR(9)&amp;Table5[[#This Row],[kapp + (slack_ub - slack_lb)/enzload]]</f>
        <v>'RXN-GTHP_c_REV-rt2565'	27141.27779288</v>
      </c>
      <c r="R3247" s="1">
        <f>_xlfn.XLOOKUP(Table5[[#This Row],[rxn]],Table38[name],Table38[flux],0)</f>
        <v>0</v>
      </c>
      <c r="S3247" s="1">
        <f>_xlfn.XLOOKUP(SUBSTITUTE(Table5[[#This Row],[rxn]],"RXN-","ENZLOAD-"),Table38[name],Table38[flux],0)</f>
        <v>0</v>
      </c>
      <c r="T3247" s="1" t="b">
        <f>AND(Table5[[#This Row],[ENZLOAD flux in kapp-slack.gms]]=0,Table5[[#This Row],[flux in kapp-slack.gms]]&lt;&gt;0,NOT(Table5[[#This Row],[spont or unknown?]]))</f>
        <v>0</v>
      </c>
      <c r="U3247" s="1" t="b">
        <f>OR(_xlfn.TEXTAFTER(Table5[[#This Row],[rxn]],"-",-1)="SPONT",_xlfn.TEXTAFTER(Table5[[#This Row],[rxn]],"-",-1)="UNKNOWN")</f>
        <v>0</v>
      </c>
      <c r="V3247" s="1">
        <f>_xlfn.XLOOKUP(SUBSTITUTE(Table5[[#This Row],[rxn]],"RXN-","ENZLOAD-"),Table4[rxn],Table4[ub],0)</f>
        <v>1.71619002</v>
      </c>
      <c r="W3247" s="1" t="b">
        <f>AND(Table5[[#This Row],[FVA ENZLOAD flux UB]]=0,Table5[[#This Row],[ENZ not made when it should be?]])</f>
        <v>0</v>
      </c>
    </row>
    <row r="3248" spans="6:23" hidden="1">
      <c r="F3248" s="1" t="s">
        <v>8299</v>
      </c>
      <c r="G3248" s="1" t="str">
        <f>_xlfn.TEXTBEFORE(Table5[[#This Row],[rxn     kapp_old        kapp_slack_ub   kapp_slack_lb]]," ")</f>
        <v>RXN-GTHRDt_c_e_FWD-rt5171</v>
      </c>
      <c r="H324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24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248" s="1">
        <f>_xlfn.NUMBERVALUE(_xlfn.TEXTAFTER(Table5[[#This Row],[rxn     kapp_old        kapp_slack_ub   kapp_slack_lb]]," ",-1))</f>
        <v>0</v>
      </c>
      <c r="K3248" s="1">
        <f>_xlfn.XLOOKUP(SUBSTITUTE(Table5[[#This Row],[rxn]],"RXN-","ENZLOAD-"),ENZLOAD[name],ENZLOAD[flux],0)</f>
        <v>0</v>
      </c>
      <c r="L3248" s="1" t="str">
        <f>"'"&amp;Table5[[#This Row],[rxn]]&amp;"'"&amp;CHAR(9)&amp;IF(AND(Table5[[#This Row],[kapp_slack_ub]]&lt;&gt;0,Table5[[#This Row],[kapp_old]]&lt;$F$1),$F$1,Table5[[#This Row],[kapp_old]])</f>
        <v>'RXN-GTHRDt_c_e_FWD-rt5171'	27141.27779288</v>
      </c>
      <c r="M3248" s="1">
        <f>_xlfn.XLOOKUP(Table5[[#This Row],[rxn]],Table3[name],Table3[flux],$F$1)</f>
        <v>27141.277792879999</v>
      </c>
      <c r="N3248" s="1" t="str">
        <f>IFERROR(Table5[[#This Row],[min flux]]/Table5[[#This Row],[associated enzload]],"")</f>
        <v/>
      </c>
      <c r="O3248" s="1">
        <f>_xlfn.NUMBERVALUE(IF(Table5[[#This Row],[flux/enzload]]="","",ABS($N$1-Table5[[#This Row],[flux/enzload]])))</f>
        <v>0</v>
      </c>
      <c r="P3248" s="1">
        <f>Table5[[#This Row],[kapp_old]]+IFERROR(((Table5[[#This Row],[kapp_slack_ub]]-Table5[[#This Row],[kapp_slack_lb]])/Table5[[#This Row],[associated enzload]]),0)</f>
        <v>27141.277792879999</v>
      </c>
      <c r="Q3248" s="1" t="str">
        <f>"'"&amp;Table5[[#This Row],[rxn]]&amp;"'"&amp;CHAR(9)&amp;Table5[[#This Row],[kapp + (slack_ub - slack_lb)/enzload]]</f>
        <v>'RXN-GTHRDt_c_e_FWD-rt5171'	27141.27779288</v>
      </c>
      <c r="R3248" s="1">
        <f>_xlfn.XLOOKUP(Table5[[#This Row],[rxn]],Table38[name],Table38[flux],0)</f>
        <v>0</v>
      </c>
      <c r="S3248" s="1">
        <f>_xlfn.XLOOKUP(SUBSTITUTE(Table5[[#This Row],[rxn]],"RXN-","ENZLOAD-"),Table38[name],Table38[flux],0)</f>
        <v>0</v>
      </c>
      <c r="T3248" s="1" t="b">
        <f>AND(Table5[[#This Row],[ENZLOAD flux in kapp-slack.gms]]=0,Table5[[#This Row],[flux in kapp-slack.gms]]&lt;&gt;0,NOT(Table5[[#This Row],[spont or unknown?]]))</f>
        <v>0</v>
      </c>
      <c r="U3248" s="1" t="b">
        <f>OR(_xlfn.TEXTAFTER(Table5[[#This Row],[rxn]],"-",-1)="SPONT",_xlfn.TEXTAFTER(Table5[[#This Row],[rxn]],"-",-1)="UNKNOWN")</f>
        <v>0</v>
      </c>
      <c r="V3248" s="1">
        <f>_xlfn.XLOOKUP(SUBSTITUTE(Table5[[#This Row],[rxn]],"RXN-","ENZLOAD-"),Table4[rxn],Table4[ub],0)</f>
        <v>0.50899795999999997</v>
      </c>
      <c r="W3248" s="1" t="b">
        <f>AND(Table5[[#This Row],[FVA ENZLOAD flux UB]]=0,Table5[[#This Row],[ENZ not made when it should be?]])</f>
        <v>0</v>
      </c>
    </row>
    <row r="3249" spans="6:23" hidden="1">
      <c r="F3249" s="1" t="s">
        <v>8315</v>
      </c>
      <c r="G3249" s="1" t="str">
        <f>_xlfn.TEXTBEFORE(Table5[[#This Row],[rxn     kapp_old        kapp_slack_ub   kapp_slack_lb]]," ")</f>
        <v>RXN-GUAt_c_m_FWD-SPONT</v>
      </c>
      <c r="H324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24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249" s="1">
        <f>_xlfn.NUMBERVALUE(_xlfn.TEXTAFTER(Table5[[#This Row],[rxn     kapp_old        kapp_slack_ub   kapp_slack_lb]]," ",-1))</f>
        <v>0</v>
      </c>
      <c r="K3249" s="1">
        <f>_xlfn.XLOOKUP(SUBSTITUTE(Table5[[#This Row],[rxn]],"RXN-","ENZLOAD-"),ENZLOAD[name],ENZLOAD[flux],0)</f>
        <v>0</v>
      </c>
      <c r="L3249" s="1" t="str">
        <f>"'"&amp;Table5[[#This Row],[rxn]]&amp;"'"&amp;CHAR(9)&amp;IF(AND(Table5[[#This Row],[kapp_slack_ub]]&lt;&gt;0,Table5[[#This Row],[kapp_old]]&lt;$F$1),$F$1,Table5[[#This Row],[kapp_old]])</f>
        <v>'RXN-GUAt_c_m_FWD-SPONT'	27141.27779288</v>
      </c>
      <c r="M3249" s="1">
        <f>_xlfn.XLOOKUP(Table5[[#This Row],[rxn]],Table3[name],Table3[flux],$F$1)</f>
        <v>27141.277792879999</v>
      </c>
      <c r="N3249" s="1" t="str">
        <f>IFERROR(Table5[[#This Row],[min flux]]/Table5[[#This Row],[associated enzload]],"")</f>
        <v/>
      </c>
      <c r="O3249" s="1">
        <f>_xlfn.NUMBERVALUE(IF(Table5[[#This Row],[flux/enzload]]="","",ABS($N$1-Table5[[#This Row],[flux/enzload]])))</f>
        <v>0</v>
      </c>
      <c r="P3249" s="1">
        <f>Table5[[#This Row],[kapp_old]]+IFERROR(((Table5[[#This Row],[kapp_slack_ub]]-Table5[[#This Row],[kapp_slack_lb]])/Table5[[#This Row],[associated enzload]]),0)</f>
        <v>27141.277792879999</v>
      </c>
      <c r="Q3249" s="1" t="str">
        <f>"'"&amp;Table5[[#This Row],[rxn]]&amp;"'"&amp;CHAR(9)&amp;Table5[[#This Row],[kapp + (slack_ub - slack_lb)/enzload]]</f>
        <v>'RXN-GUAt_c_m_FWD-SPONT'	27141.27779288</v>
      </c>
      <c r="R3249" s="1">
        <f>_xlfn.XLOOKUP(Table5[[#This Row],[rxn]],Table38[name],Table38[flux],0)</f>
        <v>0</v>
      </c>
      <c r="S3249" s="1">
        <f>_xlfn.XLOOKUP(SUBSTITUTE(Table5[[#This Row],[rxn]],"RXN-","ENZLOAD-"),Table38[name],Table38[flux],0)</f>
        <v>0</v>
      </c>
      <c r="T3249" s="1" t="b">
        <f>AND(Table5[[#This Row],[ENZLOAD flux in kapp-slack.gms]]=0,Table5[[#This Row],[flux in kapp-slack.gms]]&lt;&gt;0,NOT(Table5[[#This Row],[spont or unknown?]]))</f>
        <v>0</v>
      </c>
      <c r="U3249" s="1" t="b">
        <f>OR(_xlfn.TEXTAFTER(Table5[[#This Row],[rxn]],"-",-1)="SPONT",_xlfn.TEXTAFTER(Table5[[#This Row],[rxn]],"-",-1)="UNKNOWN")</f>
        <v>1</v>
      </c>
      <c r="V3249" s="1">
        <f>_xlfn.XLOOKUP(SUBSTITUTE(Table5[[#This Row],[rxn]],"RXN-","ENZLOAD-"),Table4[rxn],Table4[ub],0)</f>
        <v>0</v>
      </c>
      <c r="W3249" s="1" t="b">
        <f>AND(Table5[[#This Row],[FVA ENZLOAD flux UB]]=0,Table5[[#This Row],[ENZ not made when it should be?]])</f>
        <v>0</v>
      </c>
    </row>
    <row r="3250" spans="6:23" hidden="1">
      <c r="F3250" s="1" t="s">
        <v>8316</v>
      </c>
      <c r="G3250" s="1" t="str">
        <f>_xlfn.TEXTBEFORE(Table5[[#This Row],[rxn     kapp_old        kapp_slack_ub   kapp_slack_lb]]," ")</f>
        <v>RXN-GUAt_c_m_REV-SPONT</v>
      </c>
      <c r="H325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25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250" s="1">
        <f>_xlfn.NUMBERVALUE(_xlfn.TEXTAFTER(Table5[[#This Row],[rxn     kapp_old        kapp_slack_ub   kapp_slack_lb]]," ",-1))</f>
        <v>0</v>
      </c>
      <c r="K3250" s="1">
        <f>_xlfn.XLOOKUP(SUBSTITUTE(Table5[[#This Row],[rxn]],"RXN-","ENZLOAD-"),ENZLOAD[name],ENZLOAD[flux],0)</f>
        <v>0</v>
      </c>
      <c r="L3250" s="1" t="str">
        <f>"'"&amp;Table5[[#This Row],[rxn]]&amp;"'"&amp;CHAR(9)&amp;IF(AND(Table5[[#This Row],[kapp_slack_ub]]&lt;&gt;0,Table5[[#This Row],[kapp_old]]&lt;$F$1),$F$1,Table5[[#This Row],[kapp_old]])</f>
        <v>'RXN-GUAt_c_m_REV-SPONT'	27141.27779288</v>
      </c>
      <c r="M3250" s="1">
        <f>_xlfn.XLOOKUP(Table5[[#This Row],[rxn]],Table3[name],Table3[flux],$F$1)</f>
        <v>27141.277792879999</v>
      </c>
      <c r="N3250" s="1" t="str">
        <f>IFERROR(Table5[[#This Row],[min flux]]/Table5[[#This Row],[associated enzload]],"")</f>
        <v/>
      </c>
      <c r="O3250" s="1">
        <f>_xlfn.NUMBERVALUE(IF(Table5[[#This Row],[flux/enzload]]="","",ABS($N$1-Table5[[#This Row],[flux/enzload]])))</f>
        <v>0</v>
      </c>
      <c r="P3250" s="1">
        <f>Table5[[#This Row],[kapp_old]]+IFERROR(((Table5[[#This Row],[kapp_slack_ub]]-Table5[[#This Row],[kapp_slack_lb]])/Table5[[#This Row],[associated enzload]]),0)</f>
        <v>27141.277792879999</v>
      </c>
      <c r="Q3250" s="1" t="str">
        <f>"'"&amp;Table5[[#This Row],[rxn]]&amp;"'"&amp;CHAR(9)&amp;Table5[[#This Row],[kapp + (slack_ub - slack_lb)/enzload]]</f>
        <v>'RXN-GUAt_c_m_REV-SPONT'	27141.27779288</v>
      </c>
      <c r="R3250" s="1">
        <f>_xlfn.XLOOKUP(Table5[[#This Row],[rxn]],Table38[name],Table38[flux],0)</f>
        <v>0</v>
      </c>
      <c r="S3250" s="1">
        <f>_xlfn.XLOOKUP(SUBSTITUTE(Table5[[#This Row],[rxn]],"RXN-","ENZLOAD-"),Table38[name],Table38[flux],0)</f>
        <v>0</v>
      </c>
      <c r="T3250" s="1" t="b">
        <f>AND(Table5[[#This Row],[ENZLOAD flux in kapp-slack.gms]]=0,Table5[[#This Row],[flux in kapp-slack.gms]]&lt;&gt;0,NOT(Table5[[#This Row],[spont or unknown?]]))</f>
        <v>0</v>
      </c>
      <c r="U3250" s="1" t="b">
        <f>OR(_xlfn.TEXTAFTER(Table5[[#This Row],[rxn]],"-",-1)="SPONT",_xlfn.TEXTAFTER(Table5[[#This Row],[rxn]],"-",-1)="UNKNOWN")</f>
        <v>1</v>
      </c>
      <c r="V3250" s="1">
        <f>_xlfn.XLOOKUP(SUBSTITUTE(Table5[[#This Row],[rxn]],"RXN-","ENZLOAD-"),Table4[rxn],Table4[ub],0)</f>
        <v>0</v>
      </c>
      <c r="W3250" s="1" t="b">
        <f>AND(Table5[[#This Row],[FVA ENZLOAD flux UB]]=0,Table5[[#This Row],[ENZ not made when it should be?]])</f>
        <v>0</v>
      </c>
    </row>
    <row r="3251" spans="6:23" hidden="1">
      <c r="F3251" s="1" t="s">
        <v>8319</v>
      </c>
      <c r="G3251" s="1" t="str">
        <f>_xlfn.TEXTBEFORE(Table5[[#This Row],[rxn     kapp_old        kapp_slack_ub   kapp_slack_lb]]," ")</f>
        <v>RXN-H2O2t_c_n_FWD-SPONT</v>
      </c>
      <c r="H325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25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251" s="1">
        <f>_xlfn.NUMBERVALUE(_xlfn.TEXTAFTER(Table5[[#This Row],[rxn     kapp_old        kapp_slack_ub   kapp_slack_lb]]," ",-1))</f>
        <v>0</v>
      </c>
      <c r="K3251" s="1">
        <f>_xlfn.XLOOKUP(SUBSTITUTE(Table5[[#This Row],[rxn]],"RXN-","ENZLOAD-"),ENZLOAD[name],ENZLOAD[flux],0)</f>
        <v>0</v>
      </c>
      <c r="L3251" s="1" t="str">
        <f>"'"&amp;Table5[[#This Row],[rxn]]&amp;"'"&amp;CHAR(9)&amp;IF(AND(Table5[[#This Row],[kapp_slack_ub]]&lt;&gt;0,Table5[[#This Row],[kapp_old]]&lt;$F$1),$F$1,Table5[[#This Row],[kapp_old]])</f>
        <v>'RXN-H2O2t_c_n_FWD-SPONT'	27141.27779288</v>
      </c>
      <c r="M3251" s="1">
        <f>_xlfn.XLOOKUP(Table5[[#This Row],[rxn]],Table3[name],Table3[flux],$F$1)</f>
        <v>27141.277792879999</v>
      </c>
      <c r="N3251" s="1" t="str">
        <f>IFERROR(Table5[[#This Row],[min flux]]/Table5[[#This Row],[associated enzload]],"")</f>
        <v/>
      </c>
      <c r="O3251" s="1">
        <f>_xlfn.NUMBERVALUE(IF(Table5[[#This Row],[flux/enzload]]="","",ABS($N$1-Table5[[#This Row],[flux/enzload]])))</f>
        <v>0</v>
      </c>
      <c r="P3251" s="1">
        <f>Table5[[#This Row],[kapp_old]]+IFERROR(((Table5[[#This Row],[kapp_slack_ub]]-Table5[[#This Row],[kapp_slack_lb]])/Table5[[#This Row],[associated enzload]]),0)</f>
        <v>27141.277792879999</v>
      </c>
      <c r="Q3251" s="1" t="str">
        <f>"'"&amp;Table5[[#This Row],[rxn]]&amp;"'"&amp;CHAR(9)&amp;Table5[[#This Row],[kapp + (slack_ub - slack_lb)/enzload]]</f>
        <v>'RXN-H2O2t_c_n_FWD-SPONT'	27141.27779288</v>
      </c>
      <c r="R3251" s="1">
        <f>_xlfn.XLOOKUP(Table5[[#This Row],[rxn]],Table38[name],Table38[flux],0)</f>
        <v>0</v>
      </c>
      <c r="S3251" s="1">
        <f>_xlfn.XLOOKUP(SUBSTITUTE(Table5[[#This Row],[rxn]],"RXN-","ENZLOAD-"),Table38[name],Table38[flux],0)</f>
        <v>0</v>
      </c>
      <c r="T3251" s="1" t="b">
        <f>AND(Table5[[#This Row],[ENZLOAD flux in kapp-slack.gms]]=0,Table5[[#This Row],[flux in kapp-slack.gms]]&lt;&gt;0,NOT(Table5[[#This Row],[spont or unknown?]]))</f>
        <v>0</v>
      </c>
      <c r="U3251" s="1" t="b">
        <f>OR(_xlfn.TEXTAFTER(Table5[[#This Row],[rxn]],"-",-1)="SPONT",_xlfn.TEXTAFTER(Table5[[#This Row],[rxn]],"-",-1)="UNKNOWN")</f>
        <v>1</v>
      </c>
      <c r="V3251" s="1">
        <f>_xlfn.XLOOKUP(SUBSTITUTE(Table5[[#This Row],[rxn]],"RXN-","ENZLOAD-"),Table4[rxn],Table4[ub],0)</f>
        <v>0</v>
      </c>
      <c r="W3251" s="1" t="b">
        <f>AND(Table5[[#This Row],[FVA ENZLOAD flux UB]]=0,Table5[[#This Row],[ENZ not made when it should be?]])</f>
        <v>0</v>
      </c>
    </row>
    <row r="3252" spans="6:23" hidden="1">
      <c r="F3252" s="1" t="s">
        <v>8320</v>
      </c>
      <c r="G3252" s="1" t="str">
        <f>_xlfn.TEXTBEFORE(Table5[[#This Row],[rxn     kapp_old        kapp_slack_ub   kapp_slack_lb]]," ")</f>
        <v>RXN-H2O2t_c_n_REV-SPONT</v>
      </c>
      <c r="H325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25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252" s="1">
        <f>_xlfn.NUMBERVALUE(_xlfn.TEXTAFTER(Table5[[#This Row],[rxn     kapp_old        kapp_slack_ub   kapp_slack_lb]]," ",-1))</f>
        <v>0</v>
      </c>
      <c r="K3252" s="1">
        <f>_xlfn.XLOOKUP(SUBSTITUTE(Table5[[#This Row],[rxn]],"RXN-","ENZLOAD-"),ENZLOAD[name],ENZLOAD[flux],0)</f>
        <v>0</v>
      </c>
      <c r="L3252" s="1" t="str">
        <f>"'"&amp;Table5[[#This Row],[rxn]]&amp;"'"&amp;CHAR(9)&amp;IF(AND(Table5[[#This Row],[kapp_slack_ub]]&lt;&gt;0,Table5[[#This Row],[kapp_old]]&lt;$F$1),$F$1,Table5[[#This Row],[kapp_old]])</f>
        <v>'RXN-H2O2t_c_n_REV-SPONT'	27141.27779288</v>
      </c>
      <c r="M3252" s="1">
        <f>_xlfn.XLOOKUP(Table5[[#This Row],[rxn]],Table3[name],Table3[flux],$F$1)</f>
        <v>27141.277792879999</v>
      </c>
      <c r="N3252" s="1" t="str">
        <f>IFERROR(Table5[[#This Row],[min flux]]/Table5[[#This Row],[associated enzload]],"")</f>
        <v/>
      </c>
      <c r="O3252" s="1">
        <f>_xlfn.NUMBERVALUE(IF(Table5[[#This Row],[flux/enzload]]="","",ABS($N$1-Table5[[#This Row],[flux/enzload]])))</f>
        <v>0</v>
      </c>
      <c r="P3252" s="1">
        <f>Table5[[#This Row],[kapp_old]]+IFERROR(((Table5[[#This Row],[kapp_slack_ub]]-Table5[[#This Row],[kapp_slack_lb]])/Table5[[#This Row],[associated enzload]]),0)</f>
        <v>27141.277792879999</v>
      </c>
      <c r="Q3252" s="1" t="str">
        <f>"'"&amp;Table5[[#This Row],[rxn]]&amp;"'"&amp;CHAR(9)&amp;Table5[[#This Row],[kapp + (slack_ub - slack_lb)/enzload]]</f>
        <v>'RXN-H2O2t_c_n_REV-SPONT'	27141.27779288</v>
      </c>
      <c r="R3252" s="1">
        <f>_xlfn.XLOOKUP(Table5[[#This Row],[rxn]],Table38[name],Table38[flux],0)</f>
        <v>0</v>
      </c>
      <c r="S3252" s="1">
        <f>_xlfn.XLOOKUP(SUBSTITUTE(Table5[[#This Row],[rxn]],"RXN-","ENZLOAD-"),Table38[name],Table38[flux],0)</f>
        <v>0</v>
      </c>
      <c r="T3252" s="1" t="b">
        <f>AND(Table5[[#This Row],[ENZLOAD flux in kapp-slack.gms]]=0,Table5[[#This Row],[flux in kapp-slack.gms]]&lt;&gt;0,NOT(Table5[[#This Row],[spont or unknown?]]))</f>
        <v>0</v>
      </c>
      <c r="U3252" s="1" t="b">
        <f>OR(_xlfn.TEXTAFTER(Table5[[#This Row],[rxn]],"-",-1)="SPONT",_xlfn.TEXTAFTER(Table5[[#This Row],[rxn]],"-",-1)="UNKNOWN")</f>
        <v>1</v>
      </c>
      <c r="V3252" s="1">
        <f>_xlfn.XLOOKUP(SUBSTITUTE(Table5[[#This Row],[rxn]],"RXN-","ENZLOAD-"),Table4[rxn],Table4[ub],0)</f>
        <v>0</v>
      </c>
      <c r="W3252" s="1" t="b">
        <f>AND(Table5[[#This Row],[FVA ENZLOAD flux UB]]=0,Table5[[#This Row],[ENZ not made when it should be?]])</f>
        <v>0</v>
      </c>
    </row>
    <row r="3253" spans="6:23" hidden="1">
      <c r="F3253" s="1" t="s">
        <v>8321</v>
      </c>
      <c r="G3253" s="1" t="str">
        <f>_xlfn.TEXTBEFORE(Table5[[#This Row],[rxn     kapp_old        kapp_slack_ub   kapp_slack_lb]]," ")</f>
        <v>RXN-H2Ot_c_e_FWD-rt0646</v>
      </c>
      <c r="H325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25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253" s="1">
        <f>_xlfn.NUMBERVALUE(_xlfn.TEXTAFTER(Table5[[#This Row],[rxn     kapp_old        kapp_slack_ub   kapp_slack_lb]]," ",-1))</f>
        <v>0</v>
      </c>
      <c r="K3253" s="1">
        <f>_xlfn.XLOOKUP(SUBSTITUTE(Table5[[#This Row],[rxn]],"RXN-","ENZLOAD-"),ENZLOAD[name],ENZLOAD[flux],0)</f>
        <v>0</v>
      </c>
      <c r="L3253" s="1" t="str">
        <f>"'"&amp;Table5[[#This Row],[rxn]]&amp;"'"&amp;CHAR(9)&amp;IF(AND(Table5[[#This Row],[kapp_slack_ub]]&lt;&gt;0,Table5[[#This Row],[kapp_old]]&lt;$F$1),$F$1,Table5[[#This Row],[kapp_old]])</f>
        <v>'RXN-H2Ot_c_e_FWD-rt0646'	27141.27779288</v>
      </c>
      <c r="M3253" s="1">
        <f>_xlfn.XLOOKUP(Table5[[#This Row],[rxn]],Table3[name],Table3[flux],$F$1)</f>
        <v>27141.277792879999</v>
      </c>
      <c r="N3253" s="1" t="str">
        <f>IFERROR(Table5[[#This Row],[min flux]]/Table5[[#This Row],[associated enzload]],"")</f>
        <v/>
      </c>
      <c r="O3253" s="1">
        <f>_xlfn.NUMBERVALUE(IF(Table5[[#This Row],[flux/enzload]]="","",ABS($N$1-Table5[[#This Row],[flux/enzload]])))</f>
        <v>0</v>
      </c>
      <c r="P3253" s="1">
        <f>Table5[[#This Row],[kapp_old]]+IFERROR(((Table5[[#This Row],[kapp_slack_ub]]-Table5[[#This Row],[kapp_slack_lb]])/Table5[[#This Row],[associated enzload]]),0)</f>
        <v>27141.277792879999</v>
      </c>
      <c r="Q3253" s="1" t="str">
        <f>"'"&amp;Table5[[#This Row],[rxn]]&amp;"'"&amp;CHAR(9)&amp;Table5[[#This Row],[kapp + (slack_ub - slack_lb)/enzload]]</f>
        <v>'RXN-H2Ot_c_e_FWD-rt0646'	27141.27779288</v>
      </c>
      <c r="R3253" s="1">
        <f>_xlfn.XLOOKUP(Table5[[#This Row],[rxn]],Table38[name],Table38[flux],0)</f>
        <v>0</v>
      </c>
      <c r="S3253" s="1">
        <f>_xlfn.XLOOKUP(SUBSTITUTE(Table5[[#This Row],[rxn]],"RXN-","ENZLOAD-"),Table38[name],Table38[flux],0)</f>
        <v>0</v>
      </c>
      <c r="T3253" s="1" t="b">
        <f>AND(Table5[[#This Row],[ENZLOAD flux in kapp-slack.gms]]=0,Table5[[#This Row],[flux in kapp-slack.gms]]&lt;&gt;0,NOT(Table5[[#This Row],[spont or unknown?]]))</f>
        <v>0</v>
      </c>
      <c r="U3253" s="1" t="b">
        <f>OR(_xlfn.TEXTAFTER(Table5[[#This Row],[rxn]],"-",-1)="SPONT",_xlfn.TEXTAFTER(Table5[[#This Row],[rxn]],"-",-1)="UNKNOWN")</f>
        <v>0</v>
      </c>
      <c r="V3253" s="1">
        <f>_xlfn.XLOOKUP(SUBSTITUTE(Table5[[#This Row],[rxn]],"RXN-","ENZLOAD-"),Table4[rxn],Table4[ub],0)</f>
        <v>0.89239345999999997</v>
      </c>
      <c r="W3253" s="1" t="b">
        <f>AND(Table5[[#This Row],[FVA ENZLOAD flux UB]]=0,Table5[[#This Row],[ENZ not made when it should be?]])</f>
        <v>0</v>
      </c>
    </row>
    <row r="3254" spans="6:23" hidden="1">
      <c r="F3254" s="1" t="s">
        <v>8322</v>
      </c>
      <c r="G3254" s="1" t="str">
        <f>_xlfn.TEXTBEFORE(Table5[[#This Row],[rxn     kapp_old        kapp_slack_ub   kapp_slack_lb]]," ")</f>
        <v>RXN-H2Ot_c_e_REV-rt0646</v>
      </c>
      <c r="H325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25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254" s="1">
        <f>_xlfn.NUMBERVALUE(_xlfn.TEXTAFTER(Table5[[#This Row],[rxn     kapp_old        kapp_slack_ub   kapp_slack_lb]]," ",-1))</f>
        <v>0</v>
      </c>
      <c r="K3254" s="1">
        <f>_xlfn.XLOOKUP(SUBSTITUTE(Table5[[#This Row],[rxn]],"RXN-","ENZLOAD-"),ENZLOAD[name],ENZLOAD[flux],0)</f>
        <v>0</v>
      </c>
      <c r="L3254" s="1" t="str">
        <f>"'"&amp;Table5[[#This Row],[rxn]]&amp;"'"&amp;CHAR(9)&amp;IF(AND(Table5[[#This Row],[kapp_slack_ub]]&lt;&gt;0,Table5[[#This Row],[kapp_old]]&lt;$F$1),$F$1,Table5[[#This Row],[kapp_old]])</f>
        <v>'RXN-H2Ot_c_e_REV-rt0646'	27141.27779288</v>
      </c>
      <c r="M3254" s="1">
        <f>_xlfn.XLOOKUP(Table5[[#This Row],[rxn]],Table3[name],Table3[flux],$F$1)</f>
        <v>15.008281791997801</v>
      </c>
      <c r="N3254" s="1" t="str">
        <f>IFERROR(Table5[[#This Row],[min flux]]/Table5[[#This Row],[associated enzload]],"")</f>
        <v/>
      </c>
      <c r="O3254" s="1">
        <f>_xlfn.NUMBERVALUE(IF(Table5[[#This Row],[flux/enzload]]="","",ABS($N$1-Table5[[#This Row],[flux/enzload]])))</f>
        <v>0</v>
      </c>
      <c r="P3254" s="1">
        <f>Table5[[#This Row],[kapp_old]]+IFERROR(((Table5[[#This Row],[kapp_slack_ub]]-Table5[[#This Row],[kapp_slack_lb]])/Table5[[#This Row],[associated enzload]]),0)</f>
        <v>27141.277792879999</v>
      </c>
      <c r="Q3254" s="1" t="str">
        <f>"'"&amp;Table5[[#This Row],[rxn]]&amp;"'"&amp;CHAR(9)&amp;Table5[[#This Row],[kapp + (slack_ub - slack_lb)/enzload]]</f>
        <v>'RXN-H2Ot_c_e_REV-rt0646'	27141.27779288</v>
      </c>
      <c r="R3254" s="1">
        <f>_xlfn.XLOOKUP(Table5[[#This Row],[rxn]],Table38[name],Table38[flux],0)</f>
        <v>0</v>
      </c>
      <c r="S3254" s="1">
        <f>_xlfn.XLOOKUP(SUBSTITUTE(Table5[[#This Row],[rxn]],"RXN-","ENZLOAD-"),Table38[name],Table38[flux],0)</f>
        <v>0</v>
      </c>
      <c r="T3254" s="1" t="b">
        <f>AND(Table5[[#This Row],[ENZLOAD flux in kapp-slack.gms]]=0,Table5[[#This Row],[flux in kapp-slack.gms]]&lt;&gt;0,NOT(Table5[[#This Row],[spont or unknown?]]))</f>
        <v>0</v>
      </c>
      <c r="U3254" s="1" t="b">
        <f>OR(_xlfn.TEXTAFTER(Table5[[#This Row],[rxn]],"-",-1)="SPONT",_xlfn.TEXTAFTER(Table5[[#This Row],[rxn]],"-",-1)="UNKNOWN")</f>
        <v>0</v>
      </c>
      <c r="V3254" s="1">
        <f>_xlfn.XLOOKUP(SUBSTITUTE(Table5[[#This Row],[rxn]],"RXN-","ENZLOAD-"),Table4[rxn],Table4[ub],0)</f>
        <v>0.89239345999999997</v>
      </c>
      <c r="W3254" s="1" t="b">
        <f>AND(Table5[[#This Row],[FVA ENZLOAD flux UB]]=0,Table5[[#This Row],[ENZ not made when it should be?]])</f>
        <v>0</v>
      </c>
    </row>
    <row r="3255" spans="6:23" hidden="1">
      <c r="F3255" s="1" t="s">
        <v>8323</v>
      </c>
      <c r="G3255" s="1" t="str">
        <f>_xlfn.TEXTBEFORE(Table5[[#This Row],[rxn     kapp_old        kapp_slack_ub   kapp_slack_lb]]," ")</f>
        <v>RXN-H2Ot_c_e_FWD-rt5618</v>
      </c>
      <c r="H325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25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255" s="1">
        <f>_xlfn.NUMBERVALUE(_xlfn.TEXTAFTER(Table5[[#This Row],[rxn     kapp_old        kapp_slack_ub   kapp_slack_lb]]," ",-1))</f>
        <v>0</v>
      </c>
      <c r="K3255" s="1">
        <f>_xlfn.XLOOKUP(SUBSTITUTE(Table5[[#This Row],[rxn]],"RXN-","ENZLOAD-"),ENZLOAD[name],ENZLOAD[flux],0)</f>
        <v>0</v>
      </c>
      <c r="L3255" s="1" t="str">
        <f>"'"&amp;Table5[[#This Row],[rxn]]&amp;"'"&amp;CHAR(9)&amp;IF(AND(Table5[[#This Row],[kapp_slack_ub]]&lt;&gt;0,Table5[[#This Row],[kapp_old]]&lt;$F$1),$F$1,Table5[[#This Row],[kapp_old]])</f>
        <v>'RXN-H2Ot_c_e_FWD-rt5618'	27141.27779288</v>
      </c>
      <c r="M3255" s="1">
        <f>_xlfn.XLOOKUP(Table5[[#This Row],[rxn]],Table3[name],Table3[flux],$F$1)</f>
        <v>27141.277792879999</v>
      </c>
      <c r="N3255" s="1" t="str">
        <f>IFERROR(Table5[[#This Row],[min flux]]/Table5[[#This Row],[associated enzload]],"")</f>
        <v/>
      </c>
      <c r="O3255" s="1">
        <f>_xlfn.NUMBERVALUE(IF(Table5[[#This Row],[flux/enzload]]="","",ABS($N$1-Table5[[#This Row],[flux/enzload]])))</f>
        <v>0</v>
      </c>
      <c r="P3255" s="1">
        <f>Table5[[#This Row],[kapp_old]]+IFERROR(((Table5[[#This Row],[kapp_slack_ub]]-Table5[[#This Row],[kapp_slack_lb]])/Table5[[#This Row],[associated enzload]]),0)</f>
        <v>27141.277792879999</v>
      </c>
      <c r="Q3255" s="1" t="str">
        <f>"'"&amp;Table5[[#This Row],[rxn]]&amp;"'"&amp;CHAR(9)&amp;Table5[[#This Row],[kapp + (slack_ub - slack_lb)/enzload]]</f>
        <v>'RXN-H2Ot_c_e_FWD-rt5618'	27141.27779288</v>
      </c>
      <c r="R3255" s="1">
        <f>_xlfn.XLOOKUP(Table5[[#This Row],[rxn]],Table38[name],Table38[flux],0)</f>
        <v>0</v>
      </c>
      <c r="S3255" s="1">
        <f>_xlfn.XLOOKUP(SUBSTITUTE(Table5[[#This Row],[rxn]],"RXN-","ENZLOAD-"),Table38[name],Table38[flux],0)</f>
        <v>0</v>
      </c>
      <c r="T3255" s="1" t="b">
        <f>AND(Table5[[#This Row],[ENZLOAD flux in kapp-slack.gms]]=0,Table5[[#This Row],[flux in kapp-slack.gms]]&lt;&gt;0,NOT(Table5[[#This Row],[spont or unknown?]]))</f>
        <v>0</v>
      </c>
      <c r="U3255" s="1" t="b">
        <f>OR(_xlfn.TEXTAFTER(Table5[[#This Row],[rxn]],"-",-1)="SPONT",_xlfn.TEXTAFTER(Table5[[#This Row],[rxn]],"-",-1)="UNKNOWN")</f>
        <v>0</v>
      </c>
      <c r="V3255" s="1">
        <f>_xlfn.XLOOKUP(SUBSTITUTE(Table5[[#This Row],[rxn]],"RXN-","ENZLOAD-"),Table4[rxn],Table4[ub],0)</f>
        <v>0.97368379000000005</v>
      </c>
      <c r="W3255" s="1" t="b">
        <f>AND(Table5[[#This Row],[FVA ENZLOAD flux UB]]=0,Table5[[#This Row],[ENZ not made when it should be?]])</f>
        <v>0</v>
      </c>
    </row>
    <row r="3256" spans="6:23" hidden="1">
      <c r="F3256" s="1" t="s">
        <v>8324</v>
      </c>
      <c r="G3256" s="1" t="str">
        <f>_xlfn.TEXTBEFORE(Table5[[#This Row],[rxn     kapp_old        kapp_slack_ub   kapp_slack_lb]]," ")</f>
        <v>RXN-H2Ot_c_e_REV-rt5618</v>
      </c>
      <c r="H325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25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256" s="1">
        <f>_xlfn.NUMBERVALUE(_xlfn.TEXTAFTER(Table5[[#This Row],[rxn     kapp_old        kapp_slack_ub   kapp_slack_lb]]," ",-1))</f>
        <v>0</v>
      </c>
      <c r="K3256" s="1">
        <f>_xlfn.XLOOKUP(SUBSTITUTE(Table5[[#This Row],[rxn]],"RXN-","ENZLOAD-"),ENZLOAD[name],ENZLOAD[flux],0)</f>
        <v>0</v>
      </c>
      <c r="L3256" s="1" t="str">
        <f>"'"&amp;Table5[[#This Row],[rxn]]&amp;"'"&amp;CHAR(9)&amp;IF(AND(Table5[[#This Row],[kapp_slack_ub]]&lt;&gt;0,Table5[[#This Row],[kapp_old]]&lt;$F$1),$F$1,Table5[[#This Row],[kapp_old]])</f>
        <v>'RXN-H2Ot_c_e_REV-rt5618'	27141.27779288</v>
      </c>
      <c r="M3256" s="1">
        <f>_xlfn.XLOOKUP(Table5[[#This Row],[rxn]],Table3[name],Table3[flux],$F$1)</f>
        <v>27141.277792879999</v>
      </c>
      <c r="N3256" s="1" t="str">
        <f>IFERROR(Table5[[#This Row],[min flux]]/Table5[[#This Row],[associated enzload]],"")</f>
        <v/>
      </c>
      <c r="O3256" s="1">
        <f>_xlfn.NUMBERVALUE(IF(Table5[[#This Row],[flux/enzload]]="","",ABS($N$1-Table5[[#This Row],[flux/enzload]])))</f>
        <v>0</v>
      </c>
      <c r="P3256" s="1">
        <f>Table5[[#This Row],[kapp_old]]+IFERROR(((Table5[[#This Row],[kapp_slack_ub]]-Table5[[#This Row],[kapp_slack_lb]])/Table5[[#This Row],[associated enzload]]),0)</f>
        <v>27141.277792879999</v>
      </c>
      <c r="Q3256" s="1" t="str">
        <f>"'"&amp;Table5[[#This Row],[rxn]]&amp;"'"&amp;CHAR(9)&amp;Table5[[#This Row],[kapp + (slack_ub - slack_lb)/enzload]]</f>
        <v>'RXN-H2Ot_c_e_REV-rt5618'	27141.27779288</v>
      </c>
      <c r="R3256" s="1">
        <f>_xlfn.XLOOKUP(Table5[[#This Row],[rxn]],Table38[name],Table38[flux],0)</f>
        <v>21.990419550365001</v>
      </c>
      <c r="S3256" s="1">
        <f>_xlfn.XLOOKUP(SUBSTITUTE(Table5[[#This Row],[rxn]],"RXN-","ENZLOAD-"),Table38[name],Table38[flux],0)</f>
        <v>3.1321244656599999E-4</v>
      </c>
      <c r="T3256" s="1" t="b">
        <f>AND(Table5[[#This Row],[ENZLOAD flux in kapp-slack.gms]]=0,Table5[[#This Row],[flux in kapp-slack.gms]]&lt;&gt;0,NOT(Table5[[#This Row],[spont or unknown?]]))</f>
        <v>0</v>
      </c>
      <c r="U3256" s="1" t="b">
        <f>OR(_xlfn.TEXTAFTER(Table5[[#This Row],[rxn]],"-",-1)="SPONT",_xlfn.TEXTAFTER(Table5[[#This Row],[rxn]],"-",-1)="UNKNOWN")</f>
        <v>0</v>
      </c>
      <c r="V3256" s="1">
        <f>_xlfn.XLOOKUP(SUBSTITUTE(Table5[[#This Row],[rxn]],"RXN-","ENZLOAD-"),Table4[rxn],Table4[ub],0)</f>
        <v>0.97368379000000005</v>
      </c>
      <c r="W3256" s="1" t="b">
        <f>AND(Table5[[#This Row],[FVA ENZLOAD flux UB]]=0,Table5[[#This Row],[ENZ not made when it should be?]])</f>
        <v>0</v>
      </c>
    </row>
    <row r="3257" spans="6:23" hidden="1">
      <c r="F3257" s="1" t="s">
        <v>8325</v>
      </c>
      <c r="G3257" s="1" t="str">
        <f>_xlfn.TEXTBEFORE(Table5[[#This Row],[rxn     kapp_old        kapp_slack_ub   kapp_slack_lb]]," ")</f>
        <v>RXN-H2Ot_c_en_FWD-SPONT</v>
      </c>
      <c r="H325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25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257" s="1">
        <f>_xlfn.NUMBERVALUE(_xlfn.TEXTAFTER(Table5[[#This Row],[rxn     kapp_old        kapp_slack_ub   kapp_slack_lb]]," ",-1))</f>
        <v>0</v>
      </c>
      <c r="K3257" s="1">
        <f>_xlfn.XLOOKUP(SUBSTITUTE(Table5[[#This Row],[rxn]],"RXN-","ENZLOAD-"),ENZLOAD[name],ENZLOAD[flux],0)</f>
        <v>0</v>
      </c>
      <c r="L3257" s="1" t="str">
        <f>"'"&amp;Table5[[#This Row],[rxn]]&amp;"'"&amp;CHAR(9)&amp;IF(AND(Table5[[#This Row],[kapp_slack_ub]]&lt;&gt;0,Table5[[#This Row],[kapp_old]]&lt;$F$1),$F$1,Table5[[#This Row],[kapp_old]])</f>
        <v>'RXN-H2Ot_c_en_FWD-SPONT'	27141.27779288</v>
      </c>
      <c r="M3257" s="1">
        <f>_xlfn.XLOOKUP(Table5[[#This Row],[rxn]],Table3[name],Table3[flux],$F$1)</f>
        <v>27141.277792879999</v>
      </c>
      <c r="N3257" s="1" t="str">
        <f>IFERROR(Table5[[#This Row],[min flux]]/Table5[[#This Row],[associated enzload]],"")</f>
        <v/>
      </c>
      <c r="O3257" s="1">
        <f>_xlfn.NUMBERVALUE(IF(Table5[[#This Row],[flux/enzload]]="","",ABS($N$1-Table5[[#This Row],[flux/enzload]])))</f>
        <v>0</v>
      </c>
      <c r="P3257" s="1">
        <f>Table5[[#This Row],[kapp_old]]+IFERROR(((Table5[[#This Row],[kapp_slack_ub]]-Table5[[#This Row],[kapp_slack_lb]])/Table5[[#This Row],[associated enzload]]),0)</f>
        <v>27141.277792879999</v>
      </c>
      <c r="Q3257" s="1" t="str">
        <f>"'"&amp;Table5[[#This Row],[rxn]]&amp;"'"&amp;CHAR(9)&amp;Table5[[#This Row],[kapp + (slack_ub - slack_lb)/enzload]]</f>
        <v>'RXN-H2Ot_c_en_FWD-SPONT'	27141.27779288</v>
      </c>
      <c r="R3257" s="1">
        <f>_xlfn.XLOOKUP(Table5[[#This Row],[rxn]],Table38[name],Table38[flux],0)</f>
        <v>0</v>
      </c>
      <c r="S3257" s="1">
        <f>_xlfn.XLOOKUP(SUBSTITUTE(Table5[[#This Row],[rxn]],"RXN-","ENZLOAD-"),Table38[name],Table38[flux],0)</f>
        <v>0</v>
      </c>
      <c r="T3257" s="1" t="b">
        <f>AND(Table5[[#This Row],[ENZLOAD flux in kapp-slack.gms]]=0,Table5[[#This Row],[flux in kapp-slack.gms]]&lt;&gt;0,NOT(Table5[[#This Row],[spont or unknown?]]))</f>
        <v>0</v>
      </c>
      <c r="U3257" s="1" t="b">
        <f>OR(_xlfn.TEXTAFTER(Table5[[#This Row],[rxn]],"-",-1)="SPONT",_xlfn.TEXTAFTER(Table5[[#This Row],[rxn]],"-",-1)="UNKNOWN")</f>
        <v>1</v>
      </c>
      <c r="V3257" s="1">
        <f>_xlfn.XLOOKUP(SUBSTITUTE(Table5[[#This Row],[rxn]],"RXN-","ENZLOAD-"),Table4[rxn],Table4[ub],0)</f>
        <v>0</v>
      </c>
      <c r="W3257" s="1" t="b">
        <f>AND(Table5[[#This Row],[FVA ENZLOAD flux UB]]=0,Table5[[#This Row],[ENZ not made when it should be?]])</f>
        <v>0</v>
      </c>
    </row>
    <row r="3258" spans="6:23" hidden="1">
      <c r="F3258" s="1" t="s">
        <v>8326</v>
      </c>
      <c r="G3258" s="1" t="str">
        <f>_xlfn.TEXTBEFORE(Table5[[#This Row],[rxn     kapp_old        kapp_slack_ub   kapp_slack_lb]]," ")</f>
        <v>RXN-H2Ot_c_en_REV-SPONT</v>
      </c>
      <c r="H325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25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258" s="1">
        <f>_xlfn.NUMBERVALUE(_xlfn.TEXTAFTER(Table5[[#This Row],[rxn     kapp_old        kapp_slack_ub   kapp_slack_lb]]," ",-1))</f>
        <v>0</v>
      </c>
      <c r="K3258" s="1">
        <f>_xlfn.XLOOKUP(SUBSTITUTE(Table5[[#This Row],[rxn]],"RXN-","ENZLOAD-"),ENZLOAD[name],ENZLOAD[flux],0)</f>
        <v>0</v>
      </c>
      <c r="L3258" s="1" t="str">
        <f>"'"&amp;Table5[[#This Row],[rxn]]&amp;"'"&amp;CHAR(9)&amp;IF(AND(Table5[[#This Row],[kapp_slack_ub]]&lt;&gt;0,Table5[[#This Row],[kapp_old]]&lt;$F$1),$F$1,Table5[[#This Row],[kapp_old]])</f>
        <v>'RXN-H2Ot_c_en_REV-SPONT'	27141.27779288</v>
      </c>
      <c r="M3258" s="1">
        <f>_xlfn.XLOOKUP(Table5[[#This Row],[rxn]],Table3[name],Table3[flux],$F$1)</f>
        <v>27141.277792879999</v>
      </c>
      <c r="N3258" s="1" t="str">
        <f>IFERROR(Table5[[#This Row],[min flux]]/Table5[[#This Row],[associated enzload]],"")</f>
        <v/>
      </c>
      <c r="O3258" s="1">
        <f>_xlfn.NUMBERVALUE(IF(Table5[[#This Row],[flux/enzload]]="","",ABS($N$1-Table5[[#This Row],[flux/enzload]])))</f>
        <v>0</v>
      </c>
      <c r="P3258" s="1">
        <f>Table5[[#This Row],[kapp_old]]+IFERROR(((Table5[[#This Row],[kapp_slack_ub]]-Table5[[#This Row],[kapp_slack_lb]])/Table5[[#This Row],[associated enzload]]),0)</f>
        <v>27141.277792879999</v>
      </c>
      <c r="Q3258" s="1" t="str">
        <f>"'"&amp;Table5[[#This Row],[rxn]]&amp;"'"&amp;CHAR(9)&amp;Table5[[#This Row],[kapp + (slack_ub - slack_lb)/enzload]]</f>
        <v>'RXN-H2Ot_c_en_REV-SPONT'	27141.27779288</v>
      </c>
      <c r="R3258" s="1">
        <f>_xlfn.XLOOKUP(Table5[[#This Row],[rxn]],Table38[name],Table38[flux],0)</f>
        <v>0</v>
      </c>
      <c r="S3258" s="1">
        <f>_xlfn.XLOOKUP(SUBSTITUTE(Table5[[#This Row],[rxn]],"RXN-","ENZLOAD-"),Table38[name],Table38[flux],0)</f>
        <v>0</v>
      </c>
      <c r="T3258" s="1" t="b">
        <f>AND(Table5[[#This Row],[ENZLOAD flux in kapp-slack.gms]]=0,Table5[[#This Row],[flux in kapp-slack.gms]]&lt;&gt;0,NOT(Table5[[#This Row],[spont or unknown?]]))</f>
        <v>0</v>
      </c>
      <c r="U3258" s="1" t="b">
        <f>OR(_xlfn.TEXTAFTER(Table5[[#This Row],[rxn]],"-",-1)="SPONT",_xlfn.TEXTAFTER(Table5[[#This Row],[rxn]],"-",-1)="UNKNOWN")</f>
        <v>1</v>
      </c>
      <c r="V3258" s="1">
        <f>_xlfn.XLOOKUP(SUBSTITUTE(Table5[[#This Row],[rxn]],"RXN-","ENZLOAD-"),Table4[rxn],Table4[ub],0)</f>
        <v>0</v>
      </c>
      <c r="W3258" s="1" t="b">
        <f>AND(Table5[[#This Row],[FVA ENZLOAD flux UB]]=0,Table5[[#This Row],[ENZ not made when it should be?]])</f>
        <v>0</v>
      </c>
    </row>
    <row r="3259" spans="6:23" hidden="1">
      <c r="F3259" s="1" t="s">
        <v>8327</v>
      </c>
      <c r="G3259" s="1" t="str">
        <f>_xlfn.TEXTBEFORE(Table5[[#This Row],[rxn     kapp_old        kapp_slack_ub   kapp_slack_lb]]," ")</f>
        <v>RXN-H2Ot_c_g_FWD-SPONT</v>
      </c>
      <c r="H325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25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259" s="1">
        <f>_xlfn.NUMBERVALUE(_xlfn.TEXTAFTER(Table5[[#This Row],[rxn     kapp_old        kapp_slack_ub   kapp_slack_lb]]," ",-1))</f>
        <v>0</v>
      </c>
      <c r="K3259" s="1">
        <f>_xlfn.XLOOKUP(SUBSTITUTE(Table5[[#This Row],[rxn]],"RXN-","ENZLOAD-"),ENZLOAD[name],ENZLOAD[flux],0)</f>
        <v>0</v>
      </c>
      <c r="L3259" s="1" t="str">
        <f>"'"&amp;Table5[[#This Row],[rxn]]&amp;"'"&amp;CHAR(9)&amp;IF(AND(Table5[[#This Row],[kapp_slack_ub]]&lt;&gt;0,Table5[[#This Row],[kapp_old]]&lt;$F$1),$F$1,Table5[[#This Row],[kapp_old]])</f>
        <v>'RXN-H2Ot_c_g_FWD-SPONT'	27141.27779288</v>
      </c>
      <c r="M3259" s="1">
        <f>_xlfn.XLOOKUP(Table5[[#This Row],[rxn]],Table3[name],Table3[flux],$F$1)</f>
        <v>27141.277792879999</v>
      </c>
      <c r="N3259" s="1" t="str">
        <f>IFERROR(Table5[[#This Row],[min flux]]/Table5[[#This Row],[associated enzload]],"")</f>
        <v/>
      </c>
      <c r="O3259" s="1">
        <f>_xlfn.NUMBERVALUE(IF(Table5[[#This Row],[flux/enzload]]="","",ABS($N$1-Table5[[#This Row],[flux/enzload]])))</f>
        <v>0</v>
      </c>
      <c r="P3259" s="1">
        <f>Table5[[#This Row],[kapp_old]]+IFERROR(((Table5[[#This Row],[kapp_slack_ub]]-Table5[[#This Row],[kapp_slack_lb]])/Table5[[#This Row],[associated enzload]]),0)</f>
        <v>27141.277792879999</v>
      </c>
      <c r="Q3259" s="1" t="str">
        <f>"'"&amp;Table5[[#This Row],[rxn]]&amp;"'"&amp;CHAR(9)&amp;Table5[[#This Row],[kapp + (slack_ub - slack_lb)/enzload]]</f>
        <v>'RXN-H2Ot_c_g_FWD-SPONT'	27141.27779288</v>
      </c>
      <c r="R3259" s="1">
        <f>_xlfn.XLOOKUP(Table5[[#This Row],[rxn]],Table38[name],Table38[flux],0)</f>
        <v>0</v>
      </c>
      <c r="S3259" s="1">
        <f>_xlfn.XLOOKUP(SUBSTITUTE(Table5[[#This Row],[rxn]],"RXN-","ENZLOAD-"),Table38[name],Table38[flux],0)</f>
        <v>0</v>
      </c>
      <c r="T3259" s="1" t="b">
        <f>AND(Table5[[#This Row],[ENZLOAD flux in kapp-slack.gms]]=0,Table5[[#This Row],[flux in kapp-slack.gms]]&lt;&gt;0,NOT(Table5[[#This Row],[spont or unknown?]]))</f>
        <v>0</v>
      </c>
      <c r="U3259" s="1" t="b">
        <f>OR(_xlfn.TEXTAFTER(Table5[[#This Row],[rxn]],"-",-1)="SPONT",_xlfn.TEXTAFTER(Table5[[#This Row],[rxn]],"-",-1)="UNKNOWN")</f>
        <v>1</v>
      </c>
      <c r="V3259" s="1">
        <f>_xlfn.XLOOKUP(SUBSTITUTE(Table5[[#This Row],[rxn]],"RXN-","ENZLOAD-"),Table4[rxn],Table4[ub],0)</f>
        <v>0</v>
      </c>
      <c r="W3259" s="1" t="b">
        <f>AND(Table5[[#This Row],[FVA ENZLOAD flux UB]]=0,Table5[[#This Row],[ENZ not made when it should be?]])</f>
        <v>0</v>
      </c>
    </row>
    <row r="3260" spans="6:23" hidden="1">
      <c r="F3260" s="1" t="s">
        <v>8328</v>
      </c>
      <c r="G3260" s="1" t="str">
        <f>_xlfn.TEXTBEFORE(Table5[[#This Row],[rxn     kapp_old        kapp_slack_ub   kapp_slack_lb]]," ")</f>
        <v>RXN-H2Ot_c_g_REV-SPONT</v>
      </c>
      <c r="H326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26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260" s="1">
        <f>_xlfn.NUMBERVALUE(_xlfn.TEXTAFTER(Table5[[#This Row],[rxn     kapp_old        kapp_slack_ub   kapp_slack_lb]]," ",-1))</f>
        <v>0</v>
      </c>
      <c r="K3260" s="1">
        <f>_xlfn.XLOOKUP(SUBSTITUTE(Table5[[#This Row],[rxn]],"RXN-","ENZLOAD-"),ENZLOAD[name],ENZLOAD[flux],0)</f>
        <v>0</v>
      </c>
      <c r="L3260" s="1" t="str">
        <f>"'"&amp;Table5[[#This Row],[rxn]]&amp;"'"&amp;CHAR(9)&amp;IF(AND(Table5[[#This Row],[kapp_slack_ub]]&lt;&gt;0,Table5[[#This Row],[kapp_old]]&lt;$F$1),$F$1,Table5[[#This Row],[kapp_old]])</f>
        <v>'RXN-H2Ot_c_g_REV-SPONT'	27141.27779288</v>
      </c>
      <c r="M3260" s="1">
        <f>_xlfn.XLOOKUP(Table5[[#This Row],[rxn]],Table3[name],Table3[flux],$F$1)</f>
        <v>27141.277792879999</v>
      </c>
      <c r="N3260" s="1" t="str">
        <f>IFERROR(Table5[[#This Row],[min flux]]/Table5[[#This Row],[associated enzload]],"")</f>
        <v/>
      </c>
      <c r="O3260" s="1">
        <f>_xlfn.NUMBERVALUE(IF(Table5[[#This Row],[flux/enzload]]="","",ABS($N$1-Table5[[#This Row],[flux/enzload]])))</f>
        <v>0</v>
      </c>
      <c r="P3260" s="1">
        <f>Table5[[#This Row],[kapp_old]]+IFERROR(((Table5[[#This Row],[kapp_slack_ub]]-Table5[[#This Row],[kapp_slack_lb]])/Table5[[#This Row],[associated enzload]]),0)</f>
        <v>27141.277792879999</v>
      </c>
      <c r="Q3260" s="1" t="str">
        <f>"'"&amp;Table5[[#This Row],[rxn]]&amp;"'"&amp;CHAR(9)&amp;Table5[[#This Row],[kapp + (slack_ub - slack_lb)/enzload]]</f>
        <v>'RXN-H2Ot_c_g_REV-SPONT'	27141.27779288</v>
      </c>
      <c r="R3260" s="1">
        <f>_xlfn.XLOOKUP(Table5[[#This Row],[rxn]],Table38[name],Table38[flux],0)</f>
        <v>0</v>
      </c>
      <c r="S3260" s="1">
        <f>_xlfn.XLOOKUP(SUBSTITUTE(Table5[[#This Row],[rxn]],"RXN-","ENZLOAD-"),Table38[name],Table38[flux],0)</f>
        <v>0</v>
      </c>
      <c r="T3260" s="1" t="b">
        <f>AND(Table5[[#This Row],[ENZLOAD flux in kapp-slack.gms]]=0,Table5[[#This Row],[flux in kapp-slack.gms]]&lt;&gt;0,NOT(Table5[[#This Row],[spont or unknown?]]))</f>
        <v>0</v>
      </c>
      <c r="U3260" s="1" t="b">
        <f>OR(_xlfn.TEXTAFTER(Table5[[#This Row],[rxn]],"-",-1)="SPONT",_xlfn.TEXTAFTER(Table5[[#This Row],[rxn]],"-",-1)="UNKNOWN")</f>
        <v>1</v>
      </c>
      <c r="V3260" s="1">
        <f>_xlfn.XLOOKUP(SUBSTITUTE(Table5[[#This Row],[rxn]],"RXN-","ENZLOAD-"),Table4[rxn],Table4[ub],0)</f>
        <v>0</v>
      </c>
      <c r="W3260" s="1" t="b">
        <f>AND(Table5[[#This Row],[FVA ENZLOAD flux UB]]=0,Table5[[#This Row],[ENZ not made when it should be?]])</f>
        <v>0</v>
      </c>
    </row>
    <row r="3261" spans="6:23" hidden="1">
      <c r="F3261" s="1" t="s">
        <v>8329</v>
      </c>
      <c r="G3261" s="1" t="str">
        <f>_xlfn.TEXTBEFORE(Table5[[#This Row],[rxn     kapp_old        kapp_slack_ub   kapp_slack_lb]]," ")</f>
        <v>RXN-H2Ot_c_gm_FWD-SPONT</v>
      </c>
      <c r="H326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26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261" s="1">
        <f>_xlfn.NUMBERVALUE(_xlfn.TEXTAFTER(Table5[[#This Row],[rxn     kapp_old        kapp_slack_ub   kapp_slack_lb]]," ",-1))</f>
        <v>0</v>
      </c>
      <c r="K3261" s="1">
        <f>_xlfn.XLOOKUP(SUBSTITUTE(Table5[[#This Row],[rxn]],"RXN-","ENZLOAD-"),ENZLOAD[name],ENZLOAD[flux],0)</f>
        <v>0</v>
      </c>
      <c r="L3261" s="1" t="str">
        <f>"'"&amp;Table5[[#This Row],[rxn]]&amp;"'"&amp;CHAR(9)&amp;IF(AND(Table5[[#This Row],[kapp_slack_ub]]&lt;&gt;0,Table5[[#This Row],[kapp_old]]&lt;$F$1),$F$1,Table5[[#This Row],[kapp_old]])</f>
        <v>'RXN-H2Ot_c_gm_FWD-SPONT'	27141.27779288</v>
      </c>
      <c r="M3261" s="1">
        <f>_xlfn.XLOOKUP(Table5[[#This Row],[rxn]],Table3[name],Table3[flux],$F$1)</f>
        <v>27141.277792879999</v>
      </c>
      <c r="N3261" s="1" t="str">
        <f>IFERROR(Table5[[#This Row],[min flux]]/Table5[[#This Row],[associated enzload]],"")</f>
        <v/>
      </c>
      <c r="O3261" s="1">
        <f>_xlfn.NUMBERVALUE(IF(Table5[[#This Row],[flux/enzload]]="","",ABS($N$1-Table5[[#This Row],[flux/enzload]])))</f>
        <v>0</v>
      </c>
      <c r="P3261" s="1">
        <f>Table5[[#This Row],[kapp_old]]+IFERROR(((Table5[[#This Row],[kapp_slack_ub]]-Table5[[#This Row],[kapp_slack_lb]])/Table5[[#This Row],[associated enzload]]),0)</f>
        <v>27141.277792879999</v>
      </c>
      <c r="Q3261" s="1" t="str">
        <f>"'"&amp;Table5[[#This Row],[rxn]]&amp;"'"&amp;CHAR(9)&amp;Table5[[#This Row],[kapp + (slack_ub - slack_lb)/enzload]]</f>
        <v>'RXN-H2Ot_c_gm_FWD-SPONT'	27141.27779288</v>
      </c>
      <c r="R3261" s="1">
        <f>_xlfn.XLOOKUP(Table5[[#This Row],[rxn]],Table38[name],Table38[flux],0)</f>
        <v>0</v>
      </c>
      <c r="S3261" s="1">
        <f>_xlfn.XLOOKUP(SUBSTITUTE(Table5[[#This Row],[rxn]],"RXN-","ENZLOAD-"),Table38[name],Table38[flux],0)</f>
        <v>0</v>
      </c>
      <c r="T3261" s="1" t="b">
        <f>AND(Table5[[#This Row],[ENZLOAD flux in kapp-slack.gms]]=0,Table5[[#This Row],[flux in kapp-slack.gms]]&lt;&gt;0,NOT(Table5[[#This Row],[spont or unknown?]]))</f>
        <v>0</v>
      </c>
      <c r="U3261" s="1" t="b">
        <f>OR(_xlfn.TEXTAFTER(Table5[[#This Row],[rxn]],"-",-1)="SPONT",_xlfn.TEXTAFTER(Table5[[#This Row],[rxn]],"-",-1)="UNKNOWN")</f>
        <v>1</v>
      </c>
      <c r="V3261" s="1">
        <f>_xlfn.XLOOKUP(SUBSTITUTE(Table5[[#This Row],[rxn]],"RXN-","ENZLOAD-"),Table4[rxn],Table4[ub],0)</f>
        <v>0</v>
      </c>
      <c r="W3261" s="1" t="b">
        <f>AND(Table5[[#This Row],[FVA ENZLOAD flux UB]]=0,Table5[[#This Row],[ENZ not made when it should be?]])</f>
        <v>0</v>
      </c>
    </row>
    <row r="3262" spans="6:23" hidden="1">
      <c r="F3262" s="1" t="s">
        <v>8330</v>
      </c>
      <c r="G3262" s="1" t="str">
        <f>_xlfn.TEXTBEFORE(Table5[[#This Row],[rxn     kapp_old        kapp_slack_ub   kapp_slack_lb]]," ")</f>
        <v>RXN-H2Ot_c_gm_REV-SPONT</v>
      </c>
      <c r="H326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26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262" s="1">
        <f>_xlfn.NUMBERVALUE(_xlfn.TEXTAFTER(Table5[[#This Row],[rxn     kapp_old        kapp_slack_ub   kapp_slack_lb]]," ",-1))</f>
        <v>0</v>
      </c>
      <c r="K3262" s="1">
        <f>_xlfn.XLOOKUP(SUBSTITUTE(Table5[[#This Row],[rxn]],"RXN-","ENZLOAD-"),ENZLOAD[name],ENZLOAD[flux],0)</f>
        <v>0</v>
      </c>
      <c r="L3262" s="1" t="str">
        <f>"'"&amp;Table5[[#This Row],[rxn]]&amp;"'"&amp;CHAR(9)&amp;IF(AND(Table5[[#This Row],[kapp_slack_ub]]&lt;&gt;0,Table5[[#This Row],[kapp_old]]&lt;$F$1),$F$1,Table5[[#This Row],[kapp_old]])</f>
        <v>'RXN-H2Ot_c_gm_REV-SPONT'	27141.27779288</v>
      </c>
      <c r="M3262" s="1">
        <f>_xlfn.XLOOKUP(Table5[[#This Row],[rxn]],Table3[name],Table3[flux],$F$1)</f>
        <v>27141.277792879999</v>
      </c>
      <c r="N3262" s="1" t="str">
        <f>IFERROR(Table5[[#This Row],[min flux]]/Table5[[#This Row],[associated enzload]],"")</f>
        <v/>
      </c>
      <c r="O3262" s="1">
        <f>_xlfn.NUMBERVALUE(IF(Table5[[#This Row],[flux/enzload]]="","",ABS($N$1-Table5[[#This Row],[flux/enzload]])))</f>
        <v>0</v>
      </c>
      <c r="P3262" s="1">
        <f>Table5[[#This Row],[kapp_old]]+IFERROR(((Table5[[#This Row],[kapp_slack_ub]]-Table5[[#This Row],[kapp_slack_lb]])/Table5[[#This Row],[associated enzload]]),0)</f>
        <v>27141.277792879999</v>
      </c>
      <c r="Q3262" s="1" t="str">
        <f>"'"&amp;Table5[[#This Row],[rxn]]&amp;"'"&amp;CHAR(9)&amp;Table5[[#This Row],[kapp + (slack_ub - slack_lb)/enzload]]</f>
        <v>'RXN-H2Ot_c_gm_REV-SPONT'	27141.27779288</v>
      </c>
      <c r="R3262" s="1">
        <f>_xlfn.XLOOKUP(Table5[[#This Row],[rxn]],Table38[name],Table38[flux],0)</f>
        <v>0</v>
      </c>
      <c r="S3262" s="1">
        <f>_xlfn.XLOOKUP(SUBSTITUTE(Table5[[#This Row],[rxn]],"RXN-","ENZLOAD-"),Table38[name],Table38[flux],0)</f>
        <v>0</v>
      </c>
      <c r="T3262" s="1" t="b">
        <f>AND(Table5[[#This Row],[ENZLOAD flux in kapp-slack.gms]]=0,Table5[[#This Row],[flux in kapp-slack.gms]]&lt;&gt;0,NOT(Table5[[#This Row],[spont or unknown?]]))</f>
        <v>0</v>
      </c>
      <c r="U3262" s="1" t="b">
        <f>OR(_xlfn.TEXTAFTER(Table5[[#This Row],[rxn]],"-",-1)="SPONT",_xlfn.TEXTAFTER(Table5[[#This Row],[rxn]],"-",-1)="UNKNOWN")</f>
        <v>1</v>
      </c>
      <c r="V3262" s="1">
        <f>_xlfn.XLOOKUP(SUBSTITUTE(Table5[[#This Row],[rxn]],"RXN-","ENZLOAD-"),Table4[rxn],Table4[ub],0)</f>
        <v>0</v>
      </c>
      <c r="W3262" s="1" t="b">
        <f>AND(Table5[[#This Row],[FVA ENZLOAD flux UB]]=0,Table5[[#This Row],[ENZ not made when it should be?]])</f>
        <v>0</v>
      </c>
    </row>
    <row r="3263" spans="6:23" hidden="1">
      <c r="F3263" s="1" t="s">
        <v>8331</v>
      </c>
      <c r="G3263" s="1" t="str">
        <f>_xlfn.TEXTBEFORE(Table5[[#This Row],[rxn     kapp_old        kapp_slack_ub   kapp_slack_lb]]," ")</f>
        <v>RXN-H2Ot_c_l_FWD-SPONT</v>
      </c>
      <c r="H326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26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263" s="1">
        <f>_xlfn.NUMBERVALUE(_xlfn.TEXTAFTER(Table5[[#This Row],[rxn     kapp_old        kapp_slack_ub   kapp_slack_lb]]," ",-1))</f>
        <v>0</v>
      </c>
      <c r="K3263" s="1">
        <f>_xlfn.XLOOKUP(SUBSTITUTE(Table5[[#This Row],[rxn]],"RXN-","ENZLOAD-"),ENZLOAD[name],ENZLOAD[flux],0)</f>
        <v>0</v>
      </c>
      <c r="L3263" s="1" t="str">
        <f>"'"&amp;Table5[[#This Row],[rxn]]&amp;"'"&amp;CHAR(9)&amp;IF(AND(Table5[[#This Row],[kapp_slack_ub]]&lt;&gt;0,Table5[[#This Row],[kapp_old]]&lt;$F$1),$F$1,Table5[[#This Row],[kapp_old]])</f>
        <v>'RXN-H2Ot_c_l_FWD-SPONT'	27141.27779288</v>
      </c>
      <c r="M3263" s="1">
        <f>_xlfn.XLOOKUP(Table5[[#This Row],[rxn]],Table3[name],Table3[flux],$F$1)</f>
        <v>27141.277792879999</v>
      </c>
      <c r="N3263" s="1" t="str">
        <f>IFERROR(Table5[[#This Row],[min flux]]/Table5[[#This Row],[associated enzload]],"")</f>
        <v/>
      </c>
      <c r="O3263" s="1">
        <f>_xlfn.NUMBERVALUE(IF(Table5[[#This Row],[flux/enzload]]="","",ABS($N$1-Table5[[#This Row],[flux/enzload]])))</f>
        <v>0</v>
      </c>
      <c r="P3263" s="1">
        <f>Table5[[#This Row],[kapp_old]]+IFERROR(((Table5[[#This Row],[kapp_slack_ub]]-Table5[[#This Row],[kapp_slack_lb]])/Table5[[#This Row],[associated enzload]]),0)</f>
        <v>27141.277792879999</v>
      </c>
      <c r="Q3263" s="1" t="str">
        <f>"'"&amp;Table5[[#This Row],[rxn]]&amp;"'"&amp;CHAR(9)&amp;Table5[[#This Row],[kapp + (slack_ub - slack_lb)/enzload]]</f>
        <v>'RXN-H2Ot_c_l_FWD-SPONT'	27141.27779288</v>
      </c>
      <c r="R3263" s="1">
        <f>_xlfn.XLOOKUP(Table5[[#This Row],[rxn]],Table38[name],Table38[flux],0)</f>
        <v>2.0002885911150001E-3</v>
      </c>
      <c r="S3263" s="1">
        <f>_xlfn.XLOOKUP(SUBSTITUTE(Table5[[#This Row],[rxn]],"RXN-","ENZLOAD-"),Table38[name],Table38[flux],0)</f>
        <v>0</v>
      </c>
      <c r="T3263" s="1" t="b">
        <f>AND(Table5[[#This Row],[ENZLOAD flux in kapp-slack.gms]]=0,Table5[[#This Row],[flux in kapp-slack.gms]]&lt;&gt;0,NOT(Table5[[#This Row],[spont or unknown?]]))</f>
        <v>0</v>
      </c>
      <c r="U3263" s="1" t="b">
        <f>OR(_xlfn.TEXTAFTER(Table5[[#This Row],[rxn]],"-",-1)="SPONT",_xlfn.TEXTAFTER(Table5[[#This Row],[rxn]],"-",-1)="UNKNOWN")</f>
        <v>1</v>
      </c>
      <c r="V3263" s="1">
        <f>_xlfn.XLOOKUP(SUBSTITUTE(Table5[[#This Row],[rxn]],"RXN-","ENZLOAD-"),Table4[rxn],Table4[ub],0)</f>
        <v>0</v>
      </c>
      <c r="W3263" s="1" t="b">
        <f>AND(Table5[[#This Row],[FVA ENZLOAD flux UB]]=0,Table5[[#This Row],[ENZ not made when it should be?]])</f>
        <v>0</v>
      </c>
    </row>
    <row r="3264" spans="6:23" hidden="1">
      <c r="F3264" s="1" t="s">
        <v>8332</v>
      </c>
      <c r="G3264" s="1" t="str">
        <f>_xlfn.TEXTBEFORE(Table5[[#This Row],[rxn     kapp_old        kapp_slack_ub   kapp_slack_lb]]," ")</f>
        <v>RXN-H2Ot_c_l_REV-SPONT</v>
      </c>
      <c r="H326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26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264" s="1">
        <f>_xlfn.NUMBERVALUE(_xlfn.TEXTAFTER(Table5[[#This Row],[rxn     kapp_old        kapp_slack_ub   kapp_slack_lb]]," ",-1))</f>
        <v>0</v>
      </c>
      <c r="K3264" s="1">
        <f>_xlfn.XLOOKUP(SUBSTITUTE(Table5[[#This Row],[rxn]],"RXN-","ENZLOAD-"),ENZLOAD[name],ENZLOAD[flux],0)</f>
        <v>0</v>
      </c>
      <c r="L3264" s="1" t="str">
        <f>"'"&amp;Table5[[#This Row],[rxn]]&amp;"'"&amp;CHAR(9)&amp;IF(AND(Table5[[#This Row],[kapp_slack_ub]]&lt;&gt;0,Table5[[#This Row],[kapp_old]]&lt;$F$1),$F$1,Table5[[#This Row],[kapp_old]])</f>
        <v>'RXN-H2Ot_c_l_REV-SPONT'	27141.27779288</v>
      </c>
      <c r="M3264" s="1">
        <f>_xlfn.XLOOKUP(Table5[[#This Row],[rxn]],Table3[name],Table3[flux],$F$1)</f>
        <v>27141.277792879999</v>
      </c>
      <c r="N3264" s="1" t="str">
        <f>IFERROR(Table5[[#This Row],[min flux]]/Table5[[#This Row],[associated enzload]],"")</f>
        <v/>
      </c>
      <c r="O3264" s="1">
        <f>_xlfn.NUMBERVALUE(IF(Table5[[#This Row],[flux/enzload]]="","",ABS($N$1-Table5[[#This Row],[flux/enzload]])))</f>
        <v>0</v>
      </c>
      <c r="P3264" s="1">
        <f>Table5[[#This Row],[kapp_old]]+IFERROR(((Table5[[#This Row],[kapp_slack_ub]]-Table5[[#This Row],[kapp_slack_lb]])/Table5[[#This Row],[associated enzload]]),0)</f>
        <v>27141.277792879999</v>
      </c>
      <c r="Q3264" s="1" t="str">
        <f>"'"&amp;Table5[[#This Row],[rxn]]&amp;"'"&amp;CHAR(9)&amp;Table5[[#This Row],[kapp + (slack_ub - slack_lb)/enzload]]</f>
        <v>'RXN-H2Ot_c_l_REV-SPONT'	27141.27779288</v>
      </c>
      <c r="R3264" s="1">
        <f>_xlfn.XLOOKUP(Table5[[#This Row],[rxn]],Table38[name],Table38[flux],0)</f>
        <v>0</v>
      </c>
      <c r="S3264" s="1">
        <f>_xlfn.XLOOKUP(SUBSTITUTE(Table5[[#This Row],[rxn]],"RXN-","ENZLOAD-"),Table38[name],Table38[flux],0)</f>
        <v>0</v>
      </c>
      <c r="T3264" s="1" t="b">
        <f>AND(Table5[[#This Row],[ENZLOAD flux in kapp-slack.gms]]=0,Table5[[#This Row],[flux in kapp-slack.gms]]&lt;&gt;0,NOT(Table5[[#This Row],[spont or unknown?]]))</f>
        <v>0</v>
      </c>
      <c r="U3264" s="1" t="b">
        <f>OR(_xlfn.TEXTAFTER(Table5[[#This Row],[rxn]],"-",-1)="SPONT",_xlfn.TEXTAFTER(Table5[[#This Row],[rxn]],"-",-1)="UNKNOWN")</f>
        <v>1</v>
      </c>
      <c r="V3264" s="1">
        <f>_xlfn.XLOOKUP(SUBSTITUTE(Table5[[#This Row],[rxn]],"RXN-","ENZLOAD-"),Table4[rxn],Table4[ub],0)</f>
        <v>0</v>
      </c>
      <c r="W3264" s="1" t="b">
        <f>AND(Table5[[#This Row],[FVA ENZLOAD flux UB]]=0,Table5[[#This Row],[ENZ not made when it should be?]])</f>
        <v>0</v>
      </c>
    </row>
    <row r="3265" spans="6:23" hidden="1">
      <c r="F3265" s="1" t="s">
        <v>8333</v>
      </c>
      <c r="G3265" s="1" t="str">
        <f>_xlfn.TEXTBEFORE(Table5[[#This Row],[rxn     kapp_old        kapp_slack_ub   kapp_slack_lb]]," ")</f>
        <v>RXN-H2Ot_c_m_FWD-SPONT</v>
      </c>
      <c r="H326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26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265" s="1">
        <f>_xlfn.NUMBERVALUE(_xlfn.TEXTAFTER(Table5[[#This Row],[rxn     kapp_old        kapp_slack_ub   kapp_slack_lb]]," ",-1))</f>
        <v>0</v>
      </c>
      <c r="K3265" s="1">
        <f>_xlfn.XLOOKUP(SUBSTITUTE(Table5[[#This Row],[rxn]],"RXN-","ENZLOAD-"),ENZLOAD[name],ENZLOAD[flux],0)</f>
        <v>0</v>
      </c>
      <c r="L3265" s="1" t="str">
        <f>"'"&amp;Table5[[#This Row],[rxn]]&amp;"'"&amp;CHAR(9)&amp;IF(AND(Table5[[#This Row],[kapp_slack_ub]]&lt;&gt;0,Table5[[#This Row],[kapp_old]]&lt;$F$1),$F$1,Table5[[#This Row],[kapp_old]])</f>
        <v>'RXN-H2Ot_c_m_FWD-SPONT'	27141.27779288</v>
      </c>
      <c r="M3265" s="1">
        <f>_xlfn.XLOOKUP(Table5[[#This Row],[rxn]],Table3[name],Table3[flux],$F$1)</f>
        <v>27141.277792879999</v>
      </c>
      <c r="N3265" s="1" t="str">
        <f>IFERROR(Table5[[#This Row],[min flux]]/Table5[[#This Row],[associated enzload]],"")</f>
        <v/>
      </c>
      <c r="O3265" s="1">
        <f>_xlfn.NUMBERVALUE(IF(Table5[[#This Row],[flux/enzload]]="","",ABS($N$1-Table5[[#This Row],[flux/enzload]])))</f>
        <v>0</v>
      </c>
      <c r="P3265" s="1">
        <f>Table5[[#This Row],[kapp_old]]+IFERROR(((Table5[[#This Row],[kapp_slack_ub]]-Table5[[#This Row],[kapp_slack_lb]])/Table5[[#This Row],[associated enzload]]),0)</f>
        <v>27141.277792879999</v>
      </c>
      <c r="Q3265" s="1" t="str">
        <f>"'"&amp;Table5[[#This Row],[rxn]]&amp;"'"&amp;CHAR(9)&amp;Table5[[#This Row],[kapp + (slack_ub - slack_lb)/enzload]]</f>
        <v>'RXN-H2Ot_c_m_FWD-SPONT'	27141.27779288</v>
      </c>
      <c r="R3265" s="1">
        <f>_xlfn.XLOOKUP(Table5[[#This Row],[rxn]],Table38[name],Table38[flux],0)</f>
        <v>0</v>
      </c>
      <c r="S3265" s="1">
        <f>_xlfn.XLOOKUP(SUBSTITUTE(Table5[[#This Row],[rxn]],"RXN-","ENZLOAD-"),Table38[name],Table38[flux],0)</f>
        <v>0</v>
      </c>
      <c r="T3265" s="1" t="b">
        <f>AND(Table5[[#This Row],[ENZLOAD flux in kapp-slack.gms]]=0,Table5[[#This Row],[flux in kapp-slack.gms]]&lt;&gt;0,NOT(Table5[[#This Row],[spont or unknown?]]))</f>
        <v>0</v>
      </c>
      <c r="U3265" s="1" t="b">
        <f>OR(_xlfn.TEXTAFTER(Table5[[#This Row],[rxn]],"-",-1)="SPONT",_xlfn.TEXTAFTER(Table5[[#This Row],[rxn]],"-",-1)="UNKNOWN")</f>
        <v>1</v>
      </c>
      <c r="V3265" s="1">
        <f>_xlfn.XLOOKUP(SUBSTITUTE(Table5[[#This Row],[rxn]],"RXN-","ENZLOAD-"),Table4[rxn],Table4[ub],0)</f>
        <v>0</v>
      </c>
      <c r="W3265" s="1" t="b">
        <f>AND(Table5[[#This Row],[FVA ENZLOAD flux UB]]=0,Table5[[#This Row],[ENZ not made when it should be?]])</f>
        <v>0</v>
      </c>
    </row>
    <row r="3266" spans="6:23" hidden="1">
      <c r="F3266" s="1" t="s">
        <v>8334</v>
      </c>
      <c r="G3266" s="1" t="str">
        <f>_xlfn.TEXTBEFORE(Table5[[#This Row],[rxn     kapp_old        kapp_slack_ub   kapp_slack_lb]]," ")</f>
        <v>RXN-H2Ot_c_m_REV-SPONT</v>
      </c>
      <c r="H326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26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266" s="1">
        <f>_xlfn.NUMBERVALUE(_xlfn.TEXTAFTER(Table5[[#This Row],[rxn     kapp_old        kapp_slack_ub   kapp_slack_lb]]," ",-1))</f>
        <v>0</v>
      </c>
      <c r="K3266" s="1">
        <f>_xlfn.XLOOKUP(SUBSTITUTE(Table5[[#This Row],[rxn]],"RXN-","ENZLOAD-"),ENZLOAD[name],ENZLOAD[flux],0)</f>
        <v>0</v>
      </c>
      <c r="L3266" s="1" t="str">
        <f>"'"&amp;Table5[[#This Row],[rxn]]&amp;"'"&amp;CHAR(9)&amp;IF(AND(Table5[[#This Row],[kapp_slack_ub]]&lt;&gt;0,Table5[[#This Row],[kapp_old]]&lt;$F$1),$F$1,Table5[[#This Row],[kapp_old]])</f>
        <v>'RXN-H2Ot_c_m_REV-SPONT'	27141.27779288</v>
      </c>
      <c r="M3266" s="1">
        <f>_xlfn.XLOOKUP(Table5[[#This Row],[rxn]],Table3[name],Table3[flux],$F$1)</f>
        <v>73.307880983656204</v>
      </c>
      <c r="N3266" s="1" t="str">
        <f>IFERROR(Table5[[#This Row],[min flux]]/Table5[[#This Row],[associated enzload]],"")</f>
        <v/>
      </c>
      <c r="O3266" s="1">
        <f>_xlfn.NUMBERVALUE(IF(Table5[[#This Row],[flux/enzload]]="","",ABS($N$1-Table5[[#This Row],[flux/enzload]])))</f>
        <v>0</v>
      </c>
      <c r="P3266" s="1">
        <f>Table5[[#This Row],[kapp_old]]+IFERROR(((Table5[[#This Row],[kapp_slack_ub]]-Table5[[#This Row],[kapp_slack_lb]])/Table5[[#This Row],[associated enzload]]),0)</f>
        <v>27141.277792879999</v>
      </c>
      <c r="Q3266" s="1" t="str">
        <f>"'"&amp;Table5[[#This Row],[rxn]]&amp;"'"&amp;CHAR(9)&amp;Table5[[#This Row],[kapp + (slack_ub - slack_lb)/enzload]]</f>
        <v>'RXN-H2Ot_c_m_REV-SPONT'	27141.27779288</v>
      </c>
      <c r="R3266" s="1">
        <f>_xlfn.XLOOKUP(Table5[[#This Row],[rxn]],Table38[name],Table38[flux],0)</f>
        <v>94.222548229450297</v>
      </c>
      <c r="S3266" s="1">
        <f>_xlfn.XLOOKUP(SUBSTITUTE(Table5[[#This Row],[rxn]],"RXN-","ENZLOAD-"),Table38[name],Table38[flux],0)</f>
        <v>0</v>
      </c>
      <c r="T3266" s="1" t="b">
        <f>AND(Table5[[#This Row],[ENZLOAD flux in kapp-slack.gms]]=0,Table5[[#This Row],[flux in kapp-slack.gms]]&lt;&gt;0,NOT(Table5[[#This Row],[spont or unknown?]]))</f>
        <v>0</v>
      </c>
      <c r="U3266" s="1" t="b">
        <f>OR(_xlfn.TEXTAFTER(Table5[[#This Row],[rxn]],"-",-1)="SPONT",_xlfn.TEXTAFTER(Table5[[#This Row],[rxn]],"-",-1)="UNKNOWN")</f>
        <v>1</v>
      </c>
      <c r="V3266" s="1">
        <f>_xlfn.XLOOKUP(SUBSTITUTE(Table5[[#This Row],[rxn]],"RXN-","ENZLOAD-"),Table4[rxn],Table4[ub],0)</f>
        <v>0</v>
      </c>
      <c r="W3266" s="1" t="b">
        <f>AND(Table5[[#This Row],[FVA ENZLOAD flux UB]]=0,Table5[[#This Row],[ENZ not made when it should be?]])</f>
        <v>0</v>
      </c>
    </row>
    <row r="3267" spans="6:23" hidden="1">
      <c r="F3267" s="1" t="s">
        <v>8335</v>
      </c>
      <c r="G3267" s="1" t="str">
        <f>_xlfn.TEXTBEFORE(Table5[[#This Row],[rxn     kapp_old        kapp_slack_ub   kapp_slack_lb]]," ")</f>
        <v>RXN-H2Ot_c_mm_FWD-SPONT</v>
      </c>
      <c r="H326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26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267" s="1">
        <f>_xlfn.NUMBERVALUE(_xlfn.TEXTAFTER(Table5[[#This Row],[rxn     kapp_old        kapp_slack_ub   kapp_slack_lb]]," ",-1))</f>
        <v>0</v>
      </c>
      <c r="K3267" s="1">
        <f>_xlfn.XLOOKUP(SUBSTITUTE(Table5[[#This Row],[rxn]],"RXN-","ENZLOAD-"),ENZLOAD[name],ENZLOAD[flux],0)</f>
        <v>0</v>
      </c>
      <c r="L3267" s="1" t="str">
        <f>"'"&amp;Table5[[#This Row],[rxn]]&amp;"'"&amp;CHAR(9)&amp;IF(AND(Table5[[#This Row],[kapp_slack_ub]]&lt;&gt;0,Table5[[#This Row],[kapp_old]]&lt;$F$1),$F$1,Table5[[#This Row],[kapp_old]])</f>
        <v>'RXN-H2Ot_c_mm_FWD-SPONT'	27141.27779288</v>
      </c>
      <c r="M3267" s="1">
        <f>_xlfn.XLOOKUP(Table5[[#This Row],[rxn]],Table3[name],Table3[flux],$F$1)</f>
        <v>27141.277792879999</v>
      </c>
      <c r="N3267" s="1" t="str">
        <f>IFERROR(Table5[[#This Row],[min flux]]/Table5[[#This Row],[associated enzload]],"")</f>
        <v/>
      </c>
      <c r="O3267" s="1">
        <f>_xlfn.NUMBERVALUE(IF(Table5[[#This Row],[flux/enzload]]="","",ABS($N$1-Table5[[#This Row],[flux/enzload]])))</f>
        <v>0</v>
      </c>
      <c r="P3267" s="1">
        <f>Table5[[#This Row],[kapp_old]]+IFERROR(((Table5[[#This Row],[kapp_slack_ub]]-Table5[[#This Row],[kapp_slack_lb]])/Table5[[#This Row],[associated enzload]]),0)</f>
        <v>27141.277792879999</v>
      </c>
      <c r="Q3267" s="1" t="str">
        <f>"'"&amp;Table5[[#This Row],[rxn]]&amp;"'"&amp;CHAR(9)&amp;Table5[[#This Row],[kapp + (slack_ub - slack_lb)/enzload]]</f>
        <v>'RXN-H2Ot_c_mm_FWD-SPONT'	27141.27779288</v>
      </c>
      <c r="R3267" s="1">
        <f>_xlfn.XLOOKUP(Table5[[#This Row],[rxn]],Table38[name],Table38[flux],0)</f>
        <v>0</v>
      </c>
      <c r="S3267" s="1">
        <f>_xlfn.XLOOKUP(SUBSTITUTE(Table5[[#This Row],[rxn]],"RXN-","ENZLOAD-"),Table38[name],Table38[flux],0)</f>
        <v>0</v>
      </c>
      <c r="T3267" s="1" t="b">
        <f>AND(Table5[[#This Row],[ENZLOAD flux in kapp-slack.gms]]=0,Table5[[#This Row],[flux in kapp-slack.gms]]&lt;&gt;0,NOT(Table5[[#This Row],[spont or unknown?]]))</f>
        <v>0</v>
      </c>
      <c r="U3267" s="1" t="b">
        <f>OR(_xlfn.TEXTAFTER(Table5[[#This Row],[rxn]],"-",-1)="SPONT",_xlfn.TEXTAFTER(Table5[[#This Row],[rxn]],"-",-1)="UNKNOWN")</f>
        <v>1</v>
      </c>
      <c r="V3267" s="1">
        <f>_xlfn.XLOOKUP(SUBSTITUTE(Table5[[#This Row],[rxn]],"RXN-","ENZLOAD-"),Table4[rxn],Table4[ub],0)</f>
        <v>0</v>
      </c>
      <c r="W3267" s="1" t="b">
        <f>AND(Table5[[#This Row],[FVA ENZLOAD flux UB]]=0,Table5[[#This Row],[ENZ not made when it should be?]])</f>
        <v>0</v>
      </c>
    </row>
    <row r="3268" spans="6:23" hidden="1">
      <c r="F3268" s="1" t="s">
        <v>8336</v>
      </c>
      <c r="G3268" s="1" t="str">
        <f>_xlfn.TEXTBEFORE(Table5[[#This Row],[rxn     kapp_old        kapp_slack_ub   kapp_slack_lb]]," ")</f>
        <v>RXN-H2Ot_c_mm_REV-SPONT</v>
      </c>
      <c r="H326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26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268" s="1">
        <f>_xlfn.NUMBERVALUE(_xlfn.TEXTAFTER(Table5[[#This Row],[rxn     kapp_old        kapp_slack_ub   kapp_slack_lb]]," ",-1))</f>
        <v>0</v>
      </c>
      <c r="K3268" s="1">
        <f>_xlfn.XLOOKUP(SUBSTITUTE(Table5[[#This Row],[rxn]],"RXN-","ENZLOAD-"),ENZLOAD[name],ENZLOAD[flux],0)</f>
        <v>0</v>
      </c>
      <c r="L3268" s="1" t="str">
        <f>"'"&amp;Table5[[#This Row],[rxn]]&amp;"'"&amp;CHAR(9)&amp;IF(AND(Table5[[#This Row],[kapp_slack_ub]]&lt;&gt;0,Table5[[#This Row],[kapp_old]]&lt;$F$1),$F$1,Table5[[#This Row],[kapp_old]])</f>
        <v>'RXN-H2Ot_c_mm_REV-SPONT'	27141.27779288</v>
      </c>
      <c r="M3268" s="1">
        <f>_xlfn.XLOOKUP(Table5[[#This Row],[rxn]],Table3[name],Table3[flux],$F$1)</f>
        <v>27141.277792879999</v>
      </c>
      <c r="N3268" s="1" t="str">
        <f>IFERROR(Table5[[#This Row],[min flux]]/Table5[[#This Row],[associated enzload]],"")</f>
        <v/>
      </c>
      <c r="O3268" s="1">
        <f>_xlfn.NUMBERVALUE(IF(Table5[[#This Row],[flux/enzload]]="","",ABS($N$1-Table5[[#This Row],[flux/enzload]])))</f>
        <v>0</v>
      </c>
      <c r="P3268" s="1">
        <f>Table5[[#This Row],[kapp_old]]+IFERROR(((Table5[[#This Row],[kapp_slack_ub]]-Table5[[#This Row],[kapp_slack_lb]])/Table5[[#This Row],[associated enzload]]),0)</f>
        <v>27141.277792879999</v>
      </c>
      <c r="Q3268" s="1" t="str">
        <f>"'"&amp;Table5[[#This Row],[rxn]]&amp;"'"&amp;CHAR(9)&amp;Table5[[#This Row],[kapp + (slack_ub - slack_lb)/enzload]]</f>
        <v>'RXN-H2Ot_c_mm_REV-SPONT'	27141.27779288</v>
      </c>
      <c r="R3268" s="1">
        <f>_xlfn.XLOOKUP(Table5[[#This Row],[rxn]],Table38[name],Table38[flux],0)</f>
        <v>0</v>
      </c>
      <c r="S3268" s="1">
        <f>_xlfn.XLOOKUP(SUBSTITUTE(Table5[[#This Row],[rxn]],"RXN-","ENZLOAD-"),Table38[name],Table38[flux],0)</f>
        <v>0</v>
      </c>
      <c r="T3268" s="1" t="b">
        <f>AND(Table5[[#This Row],[ENZLOAD flux in kapp-slack.gms]]=0,Table5[[#This Row],[flux in kapp-slack.gms]]&lt;&gt;0,NOT(Table5[[#This Row],[spont or unknown?]]))</f>
        <v>0</v>
      </c>
      <c r="U3268" s="1" t="b">
        <f>OR(_xlfn.TEXTAFTER(Table5[[#This Row],[rxn]],"-",-1)="SPONT",_xlfn.TEXTAFTER(Table5[[#This Row],[rxn]],"-",-1)="UNKNOWN")</f>
        <v>1</v>
      </c>
      <c r="V3268" s="1">
        <f>_xlfn.XLOOKUP(SUBSTITUTE(Table5[[#This Row],[rxn]],"RXN-","ENZLOAD-"),Table4[rxn],Table4[ub],0)</f>
        <v>0</v>
      </c>
      <c r="W3268" s="1" t="b">
        <f>AND(Table5[[#This Row],[FVA ENZLOAD flux UB]]=0,Table5[[#This Row],[ENZ not made when it should be?]])</f>
        <v>0</v>
      </c>
    </row>
    <row r="3269" spans="6:23" hidden="1">
      <c r="F3269" s="1" t="s">
        <v>8337</v>
      </c>
      <c r="G3269" s="1" t="str">
        <f>_xlfn.TEXTBEFORE(Table5[[#This Row],[rxn     kapp_old        kapp_slack_ub   kapp_slack_lb]]," ")</f>
        <v>RXN-H2Ot_c_n_FWD-SPONT</v>
      </c>
      <c r="H326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26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269" s="1">
        <f>_xlfn.NUMBERVALUE(_xlfn.TEXTAFTER(Table5[[#This Row],[rxn     kapp_old        kapp_slack_ub   kapp_slack_lb]]," ",-1))</f>
        <v>0</v>
      </c>
      <c r="K3269" s="1">
        <f>_xlfn.XLOOKUP(SUBSTITUTE(Table5[[#This Row],[rxn]],"RXN-","ENZLOAD-"),ENZLOAD[name],ENZLOAD[flux],0)</f>
        <v>0</v>
      </c>
      <c r="L3269" s="1" t="str">
        <f>"'"&amp;Table5[[#This Row],[rxn]]&amp;"'"&amp;CHAR(9)&amp;IF(AND(Table5[[#This Row],[kapp_slack_ub]]&lt;&gt;0,Table5[[#This Row],[kapp_old]]&lt;$F$1),$F$1,Table5[[#This Row],[kapp_old]])</f>
        <v>'RXN-H2Ot_c_n_FWD-SPONT'	27141.27779288</v>
      </c>
      <c r="M3269" s="1">
        <f>_xlfn.XLOOKUP(Table5[[#This Row],[rxn]],Table3[name],Table3[flux],$F$1)</f>
        <v>27141.277792879999</v>
      </c>
      <c r="N3269" s="1" t="str">
        <f>IFERROR(Table5[[#This Row],[min flux]]/Table5[[#This Row],[associated enzload]],"")</f>
        <v/>
      </c>
      <c r="O3269" s="1">
        <f>_xlfn.NUMBERVALUE(IF(Table5[[#This Row],[flux/enzload]]="","",ABS($N$1-Table5[[#This Row],[flux/enzload]])))</f>
        <v>0</v>
      </c>
      <c r="P3269" s="1">
        <f>Table5[[#This Row],[kapp_old]]+IFERROR(((Table5[[#This Row],[kapp_slack_ub]]-Table5[[#This Row],[kapp_slack_lb]])/Table5[[#This Row],[associated enzload]]),0)</f>
        <v>27141.277792879999</v>
      </c>
      <c r="Q3269" s="1" t="str">
        <f>"'"&amp;Table5[[#This Row],[rxn]]&amp;"'"&amp;CHAR(9)&amp;Table5[[#This Row],[kapp + (slack_ub - slack_lb)/enzload]]</f>
        <v>'RXN-H2Ot_c_n_FWD-SPONT'	27141.27779288</v>
      </c>
      <c r="R3269" s="1">
        <f>_xlfn.XLOOKUP(Table5[[#This Row],[rxn]],Table38[name],Table38[flux],0)</f>
        <v>1.3651506048422699</v>
      </c>
      <c r="S3269" s="1">
        <f>_xlfn.XLOOKUP(SUBSTITUTE(Table5[[#This Row],[rxn]],"RXN-","ENZLOAD-"),Table38[name],Table38[flux],0)</f>
        <v>0</v>
      </c>
      <c r="T3269" s="1" t="b">
        <f>AND(Table5[[#This Row],[ENZLOAD flux in kapp-slack.gms]]=0,Table5[[#This Row],[flux in kapp-slack.gms]]&lt;&gt;0,NOT(Table5[[#This Row],[spont or unknown?]]))</f>
        <v>0</v>
      </c>
      <c r="U3269" s="1" t="b">
        <f>OR(_xlfn.TEXTAFTER(Table5[[#This Row],[rxn]],"-",-1)="SPONT",_xlfn.TEXTAFTER(Table5[[#This Row],[rxn]],"-",-1)="UNKNOWN")</f>
        <v>1</v>
      </c>
      <c r="V3269" s="1">
        <f>_xlfn.XLOOKUP(SUBSTITUTE(Table5[[#This Row],[rxn]],"RXN-","ENZLOAD-"),Table4[rxn],Table4[ub],0)</f>
        <v>0</v>
      </c>
      <c r="W3269" s="1" t="b">
        <f>AND(Table5[[#This Row],[FVA ENZLOAD flux UB]]=0,Table5[[#This Row],[ENZ not made when it should be?]])</f>
        <v>0</v>
      </c>
    </row>
    <row r="3270" spans="6:23" hidden="1">
      <c r="F3270" s="1" t="s">
        <v>8338</v>
      </c>
      <c r="G3270" s="1" t="str">
        <f>_xlfn.TEXTBEFORE(Table5[[#This Row],[rxn     kapp_old        kapp_slack_ub   kapp_slack_lb]]," ")</f>
        <v>RXN-H2Ot_c_n_REV-SPONT</v>
      </c>
      <c r="H327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27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270" s="1">
        <f>_xlfn.NUMBERVALUE(_xlfn.TEXTAFTER(Table5[[#This Row],[rxn     kapp_old        kapp_slack_ub   kapp_slack_lb]]," ",-1))</f>
        <v>0</v>
      </c>
      <c r="K3270" s="1">
        <f>_xlfn.XLOOKUP(SUBSTITUTE(Table5[[#This Row],[rxn]],"RXN-","ENZLOAD-"),ENZLOAD[name],ENZLOAD[flux],0)</f>
        <v>0</v>
      </c>
      <c r="L3270" s="1" t="str">
        <f>"'"&amp;Table5[[#This Row],[rxn]]&amp;"'"&amp;CHAR(9)&amp;IF(AND(Table5[[#This Row],[kapp_slack_ub]]&lt;&gt;0,Table5[[#This Row],[kapp_old]]&lt;$F$1),$F$1,Table5[[#This Row],[kapp_old]])</f>
        <v>'RXN-H2Ot_c_n_REV-SPONT'	27141.27779288</v>
      </c>
      <c r="M3270" s="1">
        <f>_xlfn.XLOOKUP(Table5[[#This Row],[rxn]],Table3[name],Table3[flux],$F$1)</f>
        <v>27141.277792879999</v>
      </c>
      <c r="N3270" s="1" t="str">
        <f>IFERROR(Table5[[#This Row],[min flux]]/Table5[[#This Row],[associated enzload]],"")</f>
        <v/>
      </c>
      <c r="O3270" s="1">
        <f>_xlfn.NUMBERVALUE(IF(Table5[[#This Row],[flux/enzload]]="","",ABS($N$1-Table5[[#This Row],[flux/enzload]])))</f>
        <v>0</v>
      </c>
      <c r="P3270" s="1">
        <f>Table5[[#This Row],[kapp_old]]+IFERROR(((Table5[[#This Row],[kapp_slack_ub]]-Table5[[#This Row],[kapp_slack_lb]])/Table5[[#This Row],[associated enzload]]),0)</f>
        <v>27141.277792879999</v>
      </c>
      <c r="Q3270" s="1" t="str">
        <f>"'"&amp;Table5[[#This Row],[rxn]]&amp;"'"&amp;CHAR(9)&amp;Table5[[#This Row],[kapp + (slack_ub - slack_lb)/enzload]]</f>
        <v>'RXN-H2Ot_c_n_REV-SPONT'	27141.27779288</v>
      </c>
      <c r="R3270" s="1">
        <f>_xlfn.XLOOKUP(Table5[[#This Row],[rxn]],Table38[name],Table38[flux],0)</f>
        <v>0</v>
      </c>
      <c r="S3270" s="1">
        <f>_xlfn.XLOOKUP(SUBSTITUTE(Table5[[#This Row],[rxn]],"RXN-","ENZLOAD-"),Table38[name],Table38[flux],0)</f>
        <v>0</v>
      </c>
      <c r="T3270" s="1" t="b">
        <f>AND(Table5[[#This Row],[ENZLOAD flux in kapp-slack.gms]]=0,Table5[[#This Row],[flux in kapp-slack.gms]]&lt;&gt;0,NOT(Table5[[#This Row],[spont or unknown?]]))</f>
        <v>0</v>
      </c>
      <c r="U3270" s="1" t="b">
        <f>OR(_xlfn.TEXTAFTER(Table5[[#This Row],[rxn]],"-",-1)="SPONT",_xlfn.TEXTAFTER(Table5[[#This Row],[rxn]],"-",-1)="UNKNOWN")</f>
        <v>1</v>
      </c>
      <c r="V3270" s="1">
        <f>_xlfn.XLOOKUP(SUBSTITUTE(Table5[[#This Row],[rxn]],"RXN-","ENZLOAD-"),Table4[rxn],Table4[ub],0)</f>
        <v>0</v>
      </c>
      <c r="W3270" s="1" t="b">
        <f>AND(Table5[[#This Row],[FVA ENZLOAD flux UB]]=0,Table5[[#This Row],[ENZ not made when it should be?]])</f>
        <v>0</v>
      </c>
    </row>
    <row r="3271" spans="6:23" hidden="1">
      <c r="F3271" s="1" t="s">
        <v>8339</v>
      </c>
      <c r="G3271" s="1" t="str">
        <f>_xlfn.TEXTBEFORE(Table5[[#This Row],[rxn     kapp_old        kapp_slack_ub   kapp_slack_lb]]," ")</f>
        <v>RXN-H2Ot_c_r_FWD-SPONT</v>
      </c>
      <c r="H327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27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271" s="1">
        <f>_xlfn.NUMBERVALUE(_xlfn.TEXTAFTER(Table5[[#This Row],[rxn     kapp_old        kapp_slack_ub   kapp_slack_lb]]," ",-1))</f>
        <v>0</v>
      </c>
      <c r="K3271" s="1">
        <f>_xlfn.XLOOKUP(SUBSTITUTE(Table5[[#This Row],[rxn]],"RXN-","ENZLOAD-"),ENZLOAD[name],ENZLOAD[flux],0)</f>
        <v>0</v>
      </c>
      <c r="L3271" s="1" t="str">
        <f>"'"&amp;Table5[[#This Row],[rxn]]&amp;"'"&amp;CHAR(9)&amp;IF(AND(Table5[[#This Row],[kapp_slack_ub]]&lt;&gt;0,Table5[[#This Row],[kapp_old]]&lt;$F$1),$F$1,Table5[[#This Row],[kapp_old]])</f>
        <v>'RXN-H2Ot_c_r_FWD-SPONT'	27141.27779288</v>
      </c>
      <c r="M3271" s="1">
        <f>_xlfn.XLOOKUP(Table5[[#This Row],[rxn]],Table3[name],Table3[flux],$F$1)</f>
        <v>27141.277792879999</v>
      </c>
      <c r="N3271" s="1" t="str">
        <f>IFERROR(Table5[[#This Row],[min flux]]/Table5[[#This Row],[associated enzload]],"")</f>
        <v/>
      </c>
      <c r="O3271" s="1">
        <f>_xlfn.NUMBERVALUE(IF(Table5[[#This Row],[flux/enzload]]="","",ABS($N$1-Table5[[#This Row],[flux/enzload]])))</f>
        <v>0</v>
      </c>
      <c r="P3271" s="1">
        <f>Table5[[#This Row],[kapp_old]]+IFERROR(((Table5[[#This Row],[kapp_slack_ub]]-Table5[[#This Row],[kapp_slack_lb]])/Table5[[#This Row],[associated enzload]]),0)</f>
        <v>27141.277792879999</v>
      </c>
      <c r="Q3271" s="1" t="str">
        <f>"'"&amp;Table5[[#This Row],[rxn]]&amp;"'"&amp;CHAR(9)&amp;Table5[[#This Row],[kapp + (slack_ub - slack_lb)/enzload]]</f>
        <v>'RXN-H2Ot_c_r_FWD-SPONT'	27141.27779288</v>
      </c>
      <c r="R3271" s="1">
        <f>_xlfn.XLOOKUP(Table5[[#This Row],[rxn]],Table38[name],Table38[flux],0)</f>
        <v>0</v>
      </c>
      <c r="S3271" s="1">
        <f>_xlfn.XLOOKUP(SUBSTITUTE(Table5[[#This Row],[rxn]],"RXN-","ENZLOAD-"),Table38[name],Table38[flux],0)</f>
        <v>0</v>
      </c>
      <c r="T3271" s="1" t="b">
        <f>AND(Table5[[#This Row],[ENZLOAD flux in kapp-slack.gms]]=0,Table5[[#This Row],[flux in kapp-slack.gms]]&lt;&gt;0,NOT(Table5[[#This Row],[spont or unknown?]]))</f>
        <v>0</v>
      </c>
      <c r="U3271" s="1" t="b">
        <f>OR(_xlfn.TEXTAFTER(Table5[[#This Row],[rxn]],"-",-1)="SPONT",_xlfn.TEXTAFTER(Table5[[#This Row],[rxn]],"-",-1)="UNKNOWN")</f>
        <v>1</v>
      </c>
      <c r="V3271" s="1">
        <f>_xlfn.XLOOKUP(SUBSTITUTE(Table5[[#This Row],[rxn]],"RXN-","ENZLOAD-"),Table4[rxn],Table4[ub],0)</f>
        <v>0</v>
      </c>
      <c r="W3271" s="1" t="b">
        <f>AND(Table5[[#This Row],[FVA ENZLOAD flux UB]]=0,Table5[[#This Row],[ENZ not made when it should be?]])</f>
        <v>0</v>
      </c>
    </row>
    <row r="3272" spans="6:23" hidden="1">
      <c r="F3272" s="1" t="s">
        <v>8340</v>
      </c>
      <c r="G3272" s="1" t="str">
        <f>_xlfn.TEXTBEFORE(Table5[[#This Row],[rxn     kapp_old        kapp_slack_ub   kapp_slack_lb]]," ")</f>
        <v>RXN-H2Ot_c_r_REV-SPONT</v>
      </c>
      <c r="H327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27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272" s="1">
        <f>_xlfn.NUMBERVALUE(_xlfn.TEXTAFTER(Table5[[#This Row],[rxn     kapp_old        kapp_slack_ub   kapp_slack_lb]]," ",-1))</f>
        <v>0</v>
      </c>
      <c r="K3272" s="1">
        <f>_xlfn.XLOOKUP(SUBSTITUTE(Table5[[#This Row],[rxn]],"RXN-","ENZLOAD-"),ENZLOAD[name],ENZLOAD[flux],0)</f>
        <v>0</v>
      </c>
      <c r="L3272" s="1" t="str">
        <f>"'"&amp;Table5[[#This Row],[rxn]]&amp;"'"&amp;CHAR(9)&amp;IF(AND(Table5[[#This Row],[kapp_slack_ub]]&lt;&gt;0,Table5[[#This Row],[kapp_old]]&lt;$F$1),$F$1,Table5[[#This Row],[kapp_old]])</f>
        <v>'RXN-H2Ot_c_r_REV-SPONT'	27141.27779288</v>
      </c>
      <c r="M3272" s="1">
        <f>_xlfn.XLOOKUP(Table5[[#This Row],[rxn]],Table3[name],Table3[flux],$F$1)</f>
        <v>4.0436951891163302E-2</v>
      </c>
      <c r="N3272" s="1" t="str">
        <f>IFERROR(Table5[[#This Row],[min flux]]/Table5[[#This Row],[associated enzload]],"")</f>
        <v/>
      </c>
      <c r="O3272" s="1">
        <f>_xlfn.NUMBERVALUE(IF(Table5[[#This Row],[flux/enzload]]="","",ABS($N$1-Table5[[#This Row],[flux/enzload]])))</f>
        <v>0</v>
      </c>
      <c r="P3272" s="1">
        <f>Table5[[#This Row],[kapp_old]]+IFERROR(((Table5[[#This Row],[kapp_slack_ub]]-Table5[[#This Row],[kapp_slack_lb]])/Table5[[#This Row],[associated enzload]]),0)</f>
        <v>27141.277792879999</v>
      </c>
      <c r="Q3272" s="1" t="str">
        <f>"'"&amp;Table5[[#This Row],[rxn]]&amp;"'"&amp;CHAR(9)&amp;Table5[[#This Row],[kapp + (slack_ub - slack_lb)/enzload]]</f>
        <v>'RXN-H2Ot_c_r_REV-SPONT'	27141.27779288</v>
      </c>
      <c r="R3272" s="1">
        <f>_xlfn.XLOOKUP(Table5[[#This Row],[rxn]],Table38[name],Table38[flux],0)</f>
        <v>4.1136809115368003E-2</v>
      </c>
      <c r="S3272" s="1">
        <f>_xlfn.XLOOKUP(SUBSTITUTE(Table5[[#This Row],[rxn]],"RXN-","ENZLOAD-"),Table38[name],Table38[flux],0)</f>
        <v>0</v>
      </c>
      <c r="T3272" s="1" t="b">
        <f>AND(Table5[[#This Row],[ENZLOAD flux in kapp-slack.gms]]=0,Table5[[#This Row],[flux in kapp-slack.gms]]&lt;&gt;0,NOT(Table5[[#This Row],[spont or unknown?]]))</f>
        <v>0</v>
      </c>
      <c r="U3272" s="1" t="b">
        <f>OR(_xlfn.TEXTAFTER(Table5[[#This Row],[rxn]],"-",-1)="SPONT",_xlfn.TEXTAFTER(Table5[[#This Row],[rxn]],"-",-1)="UNKNOWN")</f>
        <v>1</v>
      </c>
      <c r="V3272" s="1">
        <f>_xlfn.XLOOKUP(SUBSTITUTE(Table5[[#This Row],[rxn]],"RXN-","ENZLOAD-"),Table4[rxn],Table4[ub],0)</f>
        <v>0</v>
      </c>
      <c r="W3272" s="1" t="b">
        <f>AND(Table5[[#This Row],[FVA ENZLOAD flux UB]]=0,Table5[[#This Row],[ENZ not made when it should be?]])</f>
        <v>0</v>
      </c>
    </row>
    <row r="3273" spans="6:23" hidden="1">
      <c r="F3273" s="1" t="s">
        <v>8341</v>
      </c>
      <c r="G3273" s="1" t="str">
        <f>_xlfn.TEXTBEFORE(Table5[[#This Row],[rxn     kapp_old        kapp_slack_ub   kapp_slack_lb]]," ")</f>
        <v>RXN-H2Ot_c_rm_FWD-SPONT</v>
      </c>
      <c r="H327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27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273" s="1">
        <f>_xlfn.NUMBERVALUE(_xlfn.TEXTAFTER(Table5[[#This Row],[rxn     kapp_old        kapp_slack_ub   kapp_slack_lb]]," ",-1))</f>
        <v>0</v>
      </c>
      <c r="K3273" s="1">
        <f>_xlfn.XLOOKUP(SUBSTITUTE(Table5[[#This Row],[rxn]],"RXN-","ENZLOAD-"),ENZLOAD[name],ENZLOAD[flux],0)</f>
        <v>0</v>
      </c>
      <c r="L3273" s="1" t="str">
        <f>"'"&amp;Table5[[#This Row],[rxn]]&amp;"'"&amp;CHAR(9)&amp;IF(AND(Table5[[#This Row],[kapp_slack_ub]]&lt;&gt;0,Table5[[#This Row],[kapp_old]]&lt;$F$1),$F$1,Table5[[#This Row],[kapp_old]])</f>
        <v>'RXN-H2Ot_c_rm_FWD-SPONT'	27141.27779288</v>
      </c>
      <c r="M3273" s="1">
        <f>_xlfn.XLOOKUP(Table5[[#This Row],[rxn]],Table3[name],Table3[flux],$F$1)</f>
        <v>27141.277792879999</v>
      </c>
      <c r="N3273" s="1" t="str">
        <f>IFERROR(Table5[[#This Row],[min flux]]/Table5[[#This Row],[associated enzload]],"")</f>
        <v/>
      </c>
      <c r="O3273" s="1">
        <f>_xlfn.NUMBERVALUE(IF(Table5[[#This Row],[flux/enzload]]="","",ABS($N$1-Table5[[#This Row],[flux/enzload]])))</f>
        <v>0</v>
      </c>
      <c r="P3273" s="1">
        <f>Table5[[#This Row],[kapp_old]]+IFERROR(((Table5[[#This Row],[kapp_slack_ub]]-Table5[[#This Row],[kapp_slack_lb]])/Table5[[#This Row],[associated enzload]]),0)</f>
        <v>27141.277792879999</v>
      </c>
      <c r="Q3273" s="1" t="str">
        <f>"'"&amp;Table5[[#This Row],[rxn]]&amp;"'"&amp;CHAR(9)&amp;Table5[[#This Row],[kapp + (slack_ub - slack_lb)/enzload]]</f>
        <v>'RXN-H2Ot_c_rm_FWD-SPONT'	27141.27779288</v>
      </c>
      <c r="R3273" s="1">
        <f>_xlfn.XLOOKUP(Table5[[#This Row],[rxn]],Table38[name],Table38[flux],0)</f>
        <v>0</v>
      </c>
      <c r="S3273" s="1">
        <f>_xlfn.XLOOKUP(SUBSTITUTE(Table5[[#This Row],[rxn]],"RXN-","ENZLOAD-"),Table38[name],Table38[flux],0)</f>
        <v>0</v>
      </c>
      <c r="T3273" s="1" t="b">
        <f>AND(Table5[[#This Row],[ENZLOAD flux in kapp-slack.gms]]=0,Table5[[#This Row],[flux in kapp-slack.gms]]&lt;&gt;0,NOT(Table5[[#This Row],[spont or unknown?]]))</f>
        <v>0</v>
      </c>
      <c r="U3273" s="1" t="b">
        <f>OR(_xlfn.TEXTAFTER(Table5[[#This Row],[rxn]],"-",-1)="SPONT",_xlfn.TEXTAFTER(Table5[[#This Row],[rxn]],"-",-1)="UNKNOWN")</f>
        <v>1</v>
      </c>
      <c r="V3273" s="1">
        <f>_xlfn.XLOOKUP(SUBSTITUTE(Table5[[#This Row],[rxn]],"RXN-","ENZLOAD-"),Table4[rxn],Table4[ub],0)</f>
        <v>0</v>
      </c>
      <c r="W3273" s="1" t="b">
        <f>AND(Table5[[#This Row],[FVA ENZLOAD flux UB]]=0,Table5[[#This Row],[ENZ not made when it should be?]])</f>
        <v>0</v>
      </c>
    </row>
    <row r="3274" spans="6:23" hidden="1">
      <c r="F3274" s="1" t="s">
        <v>8342</v>
      </c>
      <c r="G3274" s="1" t="str">
        <f>_xlfn.TEXTBEFORE(Table5[[#This Row],[rxn     kapp_old        kapp_slack_ub   kapp_slack_lb]]," ")</f>
        <v>RXN-H2Ot_c_rm_REV-SPONT</v>
      </c>
      <c r="H327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27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274" s="1">
        <f>_xlfn.NUMBERVALUE(_xlfn.TEXTAFTER(Table5[[#This Row],[rxn     kapp_old        kapp_slack_ub   kapp_slack_lb]]," ",-1))</f>
        <v>0</v>
      </c>
      <c r="K3274" s="1">
        <f>_xlfn.XLOOKUP(SUBSTITUTE(Table5[[#This Row],[rxn]],"RXN-","ENZLOAD-"),ENZLOAD[name],ENZLOAD[flux],0)</f>
        <v>0</v>
      </c>
      <c r="L3274" s="1" t="str">
        <f>"'"&amp;Table5[[#This Row],[rxn]]&amp;"'"&amp;CHAR(9)&amp;IF(AND(Table5[[#This Row],[kapp_slack_ub]]&lt;&gt;0,Table5[[#This Row],[kapp_old]]&lt;$F$1),$F$1,Table5[[#This Row],[kapp_old]])</f>
        <v>'RXN-H2Ot_c_rm_REV-SPONT'	27141.27779288</v>
      </c>
      <c r="M3274" s="1">
        <f>_xlfn.XLOOKUP(Table5[[#This Row],[rxn]],Table3[name],Table3[flux],$F$1)</f>
        <v>0.23293747875006501</v>
      </c>
      <c r="N3274" s="1" t="str">
        <f>IFERROR(Table5[[#This Row],[min flux]]/Table5[[#This Row],[associated enzload]],"")</f>
        <v/>
      </c>
      <c r="O3274" s="1">
        <f>_xlfn.NUMBERVALUE(IF(Table5[[#This Row],[flux/enzload]]="","",ABS($N$1-Table5[[#This Row],[flux/enzload]])))</f>
        <v>0</v>
      </c>
      <c r="P3274" s="1">
        <f>Table5[[#This Row],[kapp_old]]+IFERROR(((Table5[[#This Row],[kapp_slack_ub]]-Table5[[#This Row],[kapp_slack_lb]])/Table5[[#This Row],[associated enzload]]),0)</f>
        <v>27141.277792879999</v>
      </c>
      <c r="Q3274" s="1" t="str">
        <f>"'"&amp;Table5[[#This Row],[rxn]]&amp;"'"&amp;CHAR(9)&amp;Table5[[#This Row],[kapp + (slack_ub - slack_lb)/enzload]]</f>
        <v>'RXN-H2Ot_c_rm_REV-SPONT'	27141.27779288</v>
      </c>
      <c r="R3274" s="1">
        <f>_xlfn.XLOOKUP(Table5[[#This Row],[rxn]],Table38[name],Table38[flux],0)</f>
        <v>0.23896930210497899</v>
      </c>
      <c r="S3274" s="1">
        <f>_xlfn.XLOOKUP(SUBSTITUTE(Table5[[#This Row],[rxn]],"RXN-","ENZLOAD-"),Table38[name],Table38[flux],0)</f>
        <v>0</v>
      </c>
      <c r="T3274" s="1" t="b">
        <f>AND(Table5[[#This Row],[ENZLOAD flux in kapp-slack.gms]]=0,Table5[[#This Row],[flux in kapp-slack.gms]]&lt;&gt;0,NOT(Table5[[#This Row],[spont or unknown?]]))</f>
        <v>0</v>
      </c>
      <c r="U3274" s="1" t="b">
        <f>OR(_xlfn.TEXTAFTER(Table5[[#This Row],[rxn]],"-",-1)="SPONT",_xlfn.TEXTAFTER(Table5[[#This Row],[rxn]],"-",-1)="UNKNOWN")</f>
        <v>1</v>
      </c>
      <c r="V3274" s="1">
        <f>_xlfn.XLOOKUP(SUBSTITUTE(Table5[[#This Row],[rxn]],"RXN-","ENZLOAD-"),Table4[rxn],Table4[ub],0)</f>
        <v>0</v>
      </c>
      <c r="W3274" s="1" t="b">
        <f>AND(Table5[[#This Row],[FVA ENZLOAD flux UB]]=0,Table5[[#This Row],[ENZ not made when it should be?]])</f>
        <v>0</v>
      </c>
    </row>
    <row r="3275" spans="6:23" hidden="1">
      <c r="F3275" s="1" t="s">
        <v>8343</v>
      </c>
      <c r="G3275" s="1" t="str">
        <f>_xlfn.TEXTBEFORE(Table5[[#This Row],[rxn     kapp_old        kapp_slack_ub   kapp_slack_lb]]," ")</f>
        <v>RXN-H2Ot_c_v_FWD-SPONT</v>
      </c>
      <c r="H327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27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275" s="1">
        <f>_xlfn.NUMBERVALUE(_xlfn.TEXTAFTER(Table5[[#This Row],[rxn     kapp_old        kapp_slack_ub   kapp_slack_lb]]," ",-1))</f>
        <v>0</v>
      </c>
      <c r="K3275" s="1">
        <f>_xlfn.XLOOKUP(SUBSTITUTE(Table5[[#This Row],[rxn]],"RXN-","ENZLOAD-"),ENZLOAD[name],ENZLOAD[flux],0)</f>
        <v>0</v>
      </c>
      <c r="L3275" s="1" t="str">
        <f>"'"&amp;Table5[[#This Row],[rxn]]&amp;"'"&amp;CHAR(9)&amp;IF(AND(Table5[[#This Row],[kapp_slack_ub]]&lt;&gt;0,Table5[[#This Row],[kapp_old]]&lt;$F$1),$F$1,Table5[[#This Row],[kapp_old]])</f>
        <v>'RXN-H2Ot_c_v_FWD-SPONT'	27141.27779288</v>
      </c>
      <c r="M3275" s="1">
        <f>_xlfn.XLOOKUP(Table5[[#This Row],[rxn]],Table3[name],Table3[flux],$F$1)</f>
        <v>27141.277792879999</v>
      </c>
      <c r="N3275" s="1" t="str">
        <f>IFERROR(Table5[[#This Row],[min flux]]/Table5[[#This Row],[associated enzload]],"")</f>
        <v/>
      </c>
      <c r="O3275" s="1">
        <f>_xlfn.NUMBERVALUE(IF(Table5[[#This Row],[flux/enzload]]="","",ABS($N$1-Table5[[#This Row],[flux/enzload]])))</f>
        <v>0</v>
      </c>
      <c r="P3275" s="1">
        <f>Table5[[#This Row],[kapp_old]]+IFERROR(((Table5[[#This Row],[kapp_slack_ub]]-Table5[[#This Row],[kapp_slack_lb]])/Table5[[#This Row],[associated enzload]]),0)</f>
        <v>27141.277792879999</v>
      </c>
      <c r="Q3275" s="1" t="str">
        <f>"'"&amp;Table5[[#This Row],[rxn]]&amp;"'"&amp;CHAR(9)&amp;Table5[[#This Row],[kapp + (slack_ub - slack_lb)/enzload]]</f>
        <v>'RXN-H2Ot_c_v_FWD-SPONT'	27141.27779288</v>
      </c>
      <c r="R3275" s="1">
        <f>_xlfn.XLOOKUP(Table5[[#This Row],[rxn]],Table38[name],Table38[flux],0)</f>
        <v>0</v>
      </c>
      <c r="S3275" s="1">
        <f>_xlfn.XLOOKUP(SUBSTITUTE(Table5[[#This Row],[rxn]],"RXN-","ENZLOAD-"),Table38[name],Table38[flux],0)</f>
        <v>0</v>
      </c>
      <c r="T3275" s="1" t="b">
        <f>AND(Table5[[#This Row],[ENZLOAD flux in kapp-slack.gms]]=0,Table5[[#This Row],[flux in kapp-slack.gms]]&lt;&gt;0,NOT(Table5[[#This Row],[spont or unknown?]]))</f>
        <v>0</v>
      </c>
      <c r="U3275" s="1" t="b">
        <f>OR(_xlfn.TEXTAFTER(Table5[[#This Row],[rxn]],"-",-1)="SPONT",_xlfn.TEXTAFTER(Table5[[#This Row],[rxn]],"-",-1)="UNKNOWN")</f>
        <v>1</v>
      </c>
      <c r="V3275" s="1">
        <f>_xlfn.XLOOKUP(SUBSTITUTE(Table5[[#This Row],[rxn]],"RXN-","ENZLOAD-"),Table4[rxn],Table4[ub],0)</f>
        <v>0</v>
      </c>
      <c r="W3275" s="1" t="b">
        <f>AND(Table5[[#This Row],[FVA ENZLOAD flux UB]]=0,Table5[[#This Row],[ENZ not made when it should be?]])</f>
        <v>0</v>
      </c>
    </row>
    <row r="3276" spans="6:23" hidden="1">
      <c r="F3276" s="1" t="s">
        <v>8344</v>
      </c>
      <c r="G3276" s="1" t="str">
        <f>_xlfn.TEXTBEFORE(Table5[[#This Row],[rxn     kapp_old        kapp_slack_ub   kapp_slack_lb]]," ")</f>
        <v>RXN-H2Ot_c_v_REV-SPONT</v>
      </c>
      <c r="H327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27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276" s="1">
        <f>_xlfn.NUMBERVALUE(_xlfn.TEXTAFTER(Table5[[#This Row],[rxn     kapp_old        kapp_slack_ub   kapp_slack_lb]]," ",-1))</f>
        <v>0</v>
      </c>
      <c r="K3276" s="1">
        <f>_xlfn.XLOOKUP(SUBSTITUTE(Table5[[#This Row],[rxn]],"RXN-","ENZLOAD-"),ENZLOAD[name],ENZLOAD[flux],0)</f>
        <v>0</v>
      </c>
      <c r="L3276" s="1" t="str">
        <f>"'"&amp;Table5[[#This Row],[rxn]]&amp;"'"&amp;CHAR(9)&amp;IF(AND(Table5[[#This Row],[kapp_slack_ub]]&lt;&gt;0,Table5[[#This Row],[kapp_old]]&lt;$F$1),$F$1,Table5[[#This Row],[kapp_old]])</f>
        <v>'RXN-H2Ot_c_v_REV-SPONT'	27141.27779288</v>
      </c>
      <c r="M3276" s="1">
        <f>_xlfn.XLOOKUP(Table5[[#This Row],[rxn]],Table3[name],Table3[flux],$F$1)</f>
        <v>27141.277792879999</v>
      </c>
      <c r="N3276" s="1" t="str">
        <f>IFERROR(Table5[[#This Row],[min flux]]/Table5[[#This Row],[associated enzload]],"")</f>
        <v/>
      </c>
      <c r="O3276" s="1">
        <f>_xlfn.NUMBERVALUE(IF(Table5[[#This Row],[flux/enzload]]="","",ABS($N$1-Table5[[#This Row],[flux/enzload]])))</f>
        <v>0</v>
      </c>
      <c r="P3276" s="1">
        <f>Table5[[#This Row],[kapp_old]]+IFERROR(((Table5[[#This Row],[kapp_slack_ub]]-Table5[[#This Row],[kapp_slack_lb]])/Table5[[#This Row],[associated enzload]]),0)</f>
        <v>27141.277792879999</v>
      </c>
      <c r="Q3276" s="1" t="str">
        <f>"'"&amp;Table5[[#This Row],[rxn]]&amp;"'"&amp;CHAR(9)&amp;Table5[[#This Row],[kapp + (slack_ub - slack_lb)/enzload]]</f>
        <v>'RXN-H2Ot_c_v_REV-SPONT'	27141.27779288</v>
      </c>
      <c r="R3276" s="1">
        <f>_xlfn.XLOOKUP(Table5[[#This Row],[rxn]],Table38[name],Table38[flux],0)</f>
        <v>0</v>
      </c>
      <c r="S3276" s="1">
        <f>_xlfn.XLOOKUP(SUBSTITUTE(Table5[[#This Row],[rxn]],"RXN-","ENZLOAD-"),Table38[name],Table38[flux],0)</f>
        <v>0</v>
      </c>
      <c r="T3276" s="1" t="b">
        <f>AND(Table5[[#This Row],[ENZLOAD flux in kapp-slack.gms]]=0,Table5[[#This Row],[flux in kapp-slack.gms]]&lt;&gt;0,NOT(Table5[[#This Row],[spont or unknown?]]))</f>
        <v>0</v>
      </c>
      <c r="U3276" s="1" t="b">
        <f>OR(_xlfn.TEXTAFTER(Table5[[#This Row],[rxn]],"-",-1)="SPONT",_xlfn.TEXTAFTER(Table5[[#This Row],[rxn]],"-",-1)="UNKNOWN")</f>
        <v>1</v>
      </c>
      <c r="V3276" s="1">
        <f>_xlfn.XLOOKUP(SUBSTITUTE(Table5[[#This Row],[rxn]],"RXN-","ENZLOAD-"),Table4[rxn],Table4[ub],0)</f>
        <v>0</v>
      </c>
      <c r="W3276" s="1" t="b">
        <f>AND(Table5[[#This Row],[FVA ENZLOAD flux UB]]=0,Table5[[#This Row],[ENZ not made when it should be?]])</f>
        <v>0</v>
      </c>
    </row>
    <row r="3277" spans="6:23" hidden="1">
      <c r="F3277" s="1" t="s">
        <v>8345</v>
      </c>
      <c r="G3277" s="1" t="str">
        <f>_xlfn.TEXTBEFORE(Table5[[#This Row],[rxn     kapp_old        kapp_slack_ub   kapp_slack_lb]]," ")</f>
        <v>RXN-H2Ot_c_vm_FWD-SPONT</v>
      </c>
      <c r="H327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27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277" s="1">
        <f>_xlfn.NUMBERVALUE(_xlfn.TEXTAFTER(Table5[[#This Row],[rxn     kapp_old        kapp_slack_ub   kapp_slack_lb]]," ",-1))</f>
        <v>0</v>
      </c>
      <c r="K3277" s="1">
        <f>_xlfn.XLOOKUP(SUBSTITUTE(Table5[[#This Row],[rxn]],"RXN-","ENZLOAD-"),ENZLOAD[name],ENZLOAD[flux],0)</f>
        <v>0</v>
      </c>
      <c r="L3277" s="1" t="str">
        <f>"'"&amp;Table5[[#This Row],[rxn]]&amp;"'"&amp;CHAR(9)&amp;IF(AND(Table5[[#This Row],[kapp_slack_ub]]&lt;&gt;0,Table5[[#This Row],[kapp_old]]&lt;$F$1),$F$1,Table5[[#This Row],[kapp_old]])</f>
        <v>'RXN-H2Ot_c_vm_FWD-SPONT'	27141.27779288</v>
      </c>
      <c r="M3277" s="1">
        <f>_xlfn.XLOOKUP(Table5[[#This Row],[rxn]],Table3[name],Table3[flux],$F$1)</f>
        <v>27141.277792879999</v>
      </c>
      <c r="N3277" s="1" t="str">
        <f>IFERROR(Table5[[#This Row],[min flux]]/Table5[[#This Row],[associated enzload]],"")</f>
        <v/>
      </c>
      <c r="O3277" s="1">
        <f>_xlfn.NUMBERVALUE(IF(Table5[[#This Row],[flux/enzload]]="","",ABS($N$1-Table5[[#This Row],[flux/enzload]])))</f>
        <v>0</v>
      </c>
      <c r="P3277" s="1">
        <f>Table5[[#This Row],[kapp_old]]+IFERROR(((Table5[[#This Row],[kapp_slack_ub]]-Table5[[#This Row],[kapp_slack_lb]])/Table5[[#This Row],[associated enzload]]),0)</f>
        <v>27141.277792879999</v>
      </c>
      <c r="Q3277" s="1" t="str">
        <f>"'"&amp;Table5[[#This Row],[rxn]]&amp;"'"&amp;CHAR(9)&amp;Table5[[#This Row],[kapp + (slack_ub - slack_lb)/enzload]]</f>
        <v>'RXN-H2Ot_c_vm_FWD-SPONT'	27141.27779288</v>
      </c>
      <c r="R3277" s="1">
        <f>_xlfn.XLOOKUP(Table5[[#This Row],[rxn]],Table38[name],Table38[flux],0)</f>
        <v>0</v>
      </c>
      <c r="S3277" s="1">
        <f>_xlfn.XLOOKUP(SUBSTITUTE(Table5[[#This Row],[rxn]],"RXN-","ENZLOAD-"),Table38[name],Table38[flux],0)</f>
        <v>0</v>
      </c>
      <c r="T3277" s="1" t="b">
        <f>AND(Table5[[#This Row],[ENZLOAD flux in kapp-slack.gms]]=0,Table5[[#This Row],[flux in kapp-slack.gms]]&lt;&gt;0,NOT(Table5[[#This Row],[spont or unknown?]]))</f>
        <v>0</v>
      </c>
      <c r="U3277" s="1" t="b">
        <f>OR(_xlfn.TEXTAFTER(Table5[[#This Row],[rxn]],"-",-1)="SPONT",_xlfn.TEXTAFTER(Table5[[#This Row],[rxn]],"-",-1)="UNKNOWN")</f>
        <v>1</v>
      </c>
      <c r="V3277" s="1">
        <f>_xlfn.XLOOKUP(SUBSTITUTE(Table5[[#This Row],[rxn]],"RXN-","ENZLOAD-"),Table4[rxn],Table4[ub],0)</f>
        <v>0</v>
      </c>
      <c r="W3277" s="1" t="b">
        <f>AND(Table5[[#This Row],[FVA ENZLOAD flux UB]]=0,Table5[[#This Row],[ENZ not made when it should be?]])</f>
        <v>0</v>
      </c>
    </row>
    <row r="3278" spans="6:23" hidden="1">
      <c r="F3278" s="1" t="s">
        <v>8346</v>
      </c>
      <c r="G3278" s="1" t="str">
        <f>_xlfn.TEXTBEFORE(Table5[[#This Row],[rxn     kapp_old        kapp_slack_ub   kapp_slack_lb]]," ")</f>
        <v>RXN-H2Ot_c_vm_REV-SPONT</v>
      </c>
      <c r="H327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27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278" s="1">
        <f>_xlfn.NUMBERVALUE(_xlfn.TEXTAFTER(Table5[[#This Row],[rxn     kapp_old        kapp_slack_ub   kapp_slack_lb]]," ",-1))</f>
        <v>0</v>
      </c>
      <c r="K3278" s="1">
        <f>_xlfn.XLOOKUP(SUBSTITUTE(Table5[[#This Row],[rxn]],"RXN-","ENZLOAD-"),ENZLOAD[name],ENZLOAD[flux],0)</f>
        <v>0</v>
      </c>
      <c r="L3278" s="1" t="str">
        <f>"'"&amp;Table5[[#This Row],[rxn]]&amp;"'"&amp;CHAR(9)&amp;IF(AND(Table5[[#This Row],[kapp_slack_ub]]&lt;&gt;0,Table5[[#This Row],[kapp_old]]&lt;$F$1),$F$1,Table5[[#This Row],[kapp_old]])</f>
        <v>'RXN-H2Ot_c_vm_REV-SPONT'	27141.27779288</v>
      </c>
      <c r="M3278" s="1">
        <f>_xlfn.XLOOKUP(Table5[[#This Row],[rxn]],Table3[name],Table3[flux],$F$1)</f>
        <v>27141.277792879999</v>
      </c>
      <c r="N3278" s="1" t="str">
        <f>IFERROR(Table5[[#This Row],[min flux]]/Table5[[#This Row],[associated enzload]],"")</f>
        <v/>
      </c>
      <c r="O3278" s="1">
        <f>_xlfn.NUMBERVALUE(IF(Table5[[#This Row],[flux/enzload]]="","",ABS($N$1-Table5[[#This Row],[flux/enzload]])))</f>
        <v>0</v>
      </c>
      <c r="P3278" s="1">
        <f>Table5[[#This Row],[kapp_old]]+IFERROR(((Table5[[#This Row],[kapp_slack_ub]]-Table5[[#This Row],[kapp_slack_lb]])/Table5[[#This Row],[associated enzload]]),0)</f>
        <v>27141.277792879999</v>
      </c>
      <c r="Q3278" s="1" t="str">
        <f>"'"&amp;Table5[[#This Row],[rxn]]&amp;"'"&amp;CHAR(9)&amp;Table5[[#This Row],[kapp + (slack_ub - slack_lb)/enzload]]</f>
        <v>'RXN-H2Ot_c_vm_REV-SPONT'	27141.27779288</v>
      </c>
      <c r="R3278" s="1">
        <f>_xlfn.XLOOKUP(Table5[[#This Row],[rxn]],Table38[name],Table38[flux],0)</f>
        <v>0</v>
      </c>
      <c r="S3278" s="1">
        <f>_xlfn.XLOOKUP(SUBSTITUTE(Table5[[#This Row],[rxn]],"RXN-","ENZLOAD-"),Table38[name],Table38[flux],0)</f>
        <v>0</v>
      </c>
      <c r="T3278" s="1" t="b">
        <f>AND(Table5[[#This Row],[ENZLOAD flux in kapp-slack.gms]]=0,Table5[[#This Row],[flux in kapp-slack.gms]]&lt;&gt;0,NOT(Table5[[#This Row],[spont or unknown?]]))</f>
        <v>0</v>
      </c>
      <c r="U3278" s="1" t="b">
        <f>OR(_xlfn.TEXTAFTER(Table5[[#This Row],[rxn]],"-",-1)="SPONT",_xlfn.TEXTAFTER(Table5[[#This Row],[rxn]],"-",-1)="UNKNOWN")</f>
        <v>1</v>
      </c>
      <c r="V3278" s="1">
        <f>_xlfn.XLOOKUP(SUBSTITUTE(Table5[[#This Row],[rxn]],"RXN-","ENZLOAD-"),Table4[rxn],Table4[ub],0)</f>
        <v>0</v>
      </c>
      <c r="W3278" s="1" t="b">
        <f>AND(Table5[[#This Row],[FVA ENZLOAD flux UB]]=0,Table5[[#This Row],[ENZ not made when it should be?]])</f>
        <v>0</v>
      </c>
    </row>
    <row r="3279" spans="6:23" hidden="1">
      <c r="F3279" s="1" t="s">
        <v>8347</v>
      </c>
      <c r="G3279" s="1" t="str">
        <f>_xlfn.TEXTBEFORE(Table5[[#This Row],[rxn     kapp_old        kapp_slack_ub   kapp_slack_lb]]," ")</f>
        <v>RXN-H2Ot_c_x_FWD-SPONT</v>
      </c>
      <c r="H327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27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279" s="1">
        <f>_xlfn.NUMBERVALUE(_xlfn.TEXTAFTER(Table5[[#This Row],[rxn     kapp_old        kapp_slack_ub   kapp_slack_lb]]," ",-1))</f>
        <v>0</v>
      </c>
      <c r="K3279" s="1">
        <f>_xlfn.XLOOKUP(SUBSTITUTE(Table5[[#This Row],[rxn]],"RXN-","ENZLOAD-"),ENZLOAD[name],ENZLOAD[flux],0)</f>
        <v>0</v>
      </c>
      <c r="L3279" s="1" t="str">
        <f>"'"&amp;Table5[[#This Row],[rxn]]&amp;"'"&amp;CHAR(9)&amp;IF(AND(Table5[[#This Row],[kapp_slack_ub]]&lt;&gt;0,Table5[[#This Row],[kapp_old]]&lt;$F$1),$F$1,Table5[[#This Row],[kapp_old]])</f>
        <v>'RXN-H2Ot_c_x_FWD-SPONT'	27141.27779288</v>
      </c>
      <c r="M3279" s="1">
        <f>_xlfn.XLOOKUP(Table5[[#This Row],[rxn]],Table3[name],Table3[flux],$F$1)</f>
        <v>27141.277792879999</v>
      </c>
      <c r="N3279" s="1" t="str">
        <f>IFERROR(Table5[[#This Row],[min flux]]/Table5[[#This Row],[associated enzload]],"")</f>
        <v/>
      </c>
      <c r="O3279" s="1">
        <f>_xlfn.NUMBERVALUE(IF(Table5[[#This Row],[flux/enzload]]="","",ABS($N$1-Table5[[#This Row],[flux/enzload]])))</f>
        <v>0</v>
      </c>
      <c r="P3279" s="1">
        <f>Table5[[#This Row],[kapp_old]]+IFERROR(((Table5[[#This Row],[kapp_slack_ub]]-Table5[[#This Row],[kapp_slack_lb]])/Table5[[#This Row],[associated enzload]]),0)</f>
        <v>27141.277792879999</v>
      </c>
      <c r="Q3279" s="1" t="str">
        <f>"'"&amp;Table5[[#This Row],[rxn]]&amp;"'"&amp;CHAR(9)&amp;Table5[[#This Row],[kapp + (slack_ub - slack_lb)/enzload]]</f>
        <v>'RXN-H2Ot_c_x_FWD-SPONT'	27141.27779288</v>
      </c>
      <c r="R3279" s="1">
        <f>_xlfn.XLOOKUP(Table5[[#This Row],[rxn]],Table38[name],Table38[flux],0)</f>
        <v>0</v>
      </c>
      <c r="S3279" s="1">
        <f>_xlfn.XLOOKUP(SUBSTITUTE(Table5[[#This Row],[rxn]],"RXN-","ENZLOAD-"),Table38[name],Table38[flux],0)</f>
        <v>0</v>
      </c>
      <c r="T3279" s="1" t="b">
        <f>AND(Table5[[#This Row],[ENZLOAD flux in kapp-slack.gms]]=0,Table5[[#This Row],[flux in kapp-slack.gms]]&lt;&gt;0,NOT(Table5[[#This Row],[spont or unknown?]]))</f>
        <v>0</v>
      </c>
      <c r="U3279" s="1" t="b">
        <f>OR(_xlfn.TEXTAFTER(Table5[[#This Row],[rxn]],"-",-1)="SPONT",_xlfn.TEXTAFTER(Table5[[#This Row],[rxn]],"-",-1)="UNKNOWN")</f>
        <v>1</v>
      </c>
      <c r="V3279" s="1">
        <f>_xlfn.XLOOKUP(SUBSTITUTE(Table5[[#This Row],[rxn]],"RXN-","ENZLOAD-"),Table4[rxn],Table4[ub],0)</f>
        <v>0</v>
      </c>
      <c r="W3279" s="1" t="b">
        <f>AND(Table5[[#This Row],[FVA ENZLOAD flux UB]]=0,Table5[[#This Row],[ENZ not made when it should be?]])</f>
        <v>0</v>
      </c>
    </row>
    <row r="3280" spans="6:23" hidden="1">
      <c r="F3280" s="1" t="s">
        <v>8348</v>
      </c>
      <c r="G3280" s="1" t="str">
        <f>_xlfn.TEXTBEFORE(Table5[[#This Row],[rxn     kapp_old        kapp_slack_ub   kapp_slack_lb]]," ")</f>
        <v>RXN-H2Ot_c_x_REV-SPONT</v>
      </c>
      <c r="H328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28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280" s="1">
        <f>_xlfn.NUMBERVALUE(_xlfn.TEXTAFTER(Table5[[#This Row],[rxn     kapp_old        kapp_slack_ub   kapp_slack_lb]]," ",-1))</f>
        <v>0</v>
      </c>
      <c r="K3280" s="1">
        <f>_xlfn.XLOOKUP(SUBSTITUTE(Table5[[#This Row],[rxn]],"RXN-","ENZLOAD-"),ENZLOAD[name],ENZLOAD[flux],0)</f>
        <v>0</v>
      </c>
      <c r="L3280" s="1" t="str">
        <f>"'"&amp;Table5[[#This Row],[rxn]]&amp;"'"&amp;CHAR(9)&amp;IF(AND(Table5[[#This Row],[kapp_slack_ub]]&lt;&gt;0,Table5[[#This Row],[kapp_old]]&lt;$F$1),$F$1,Table5[[#This Row],[kapp_old]])</f>
        <v>'RXN-H2Ot_c_x_REV-SPONT'	27141.27779288</v>
      </c>
      <c r="M3280" s="1">
        <f>_xlfn.XLOOKUP(Table5[[#This Row],[rxn]],Table3[name],Table3[flux],$F$1)</f>
        <v>27141.277792879999</v>
      </c>
      <c r="N3280" s="1" t="str">
        <f>IFERROR(Table5[[#This Row],[min flux]]/Table5[[#This Row],[associated enzload]],"")</f>
        <v/>
      </c>
      <c r="O3280" s="1">
        <f>_xlfn.NUMBERVALUE(IF(Table5[[#This Row],[flux/enzload]]="","",ABS($N$1-Table5[[#This Row],[flux/enzload]])))</f>
        <v>0</v>
      </c>
      <c r="P3280" s="1">
        <f>Table5[[#This Row],[kapp_old]]+IFERROR(((Table5[[#This Row],[kapp_slack_ub]]-Table5[[#This Row],[kapp_slack_lb]])/Table5[[#This Row],[associated enzload]]),0)</f>
        <v>27141.277792879999</v>
      </c>
      <c r="Q3280" s="1" t="str">
        <f>"'"&amp;Table5[[#This Row],[rxn]]&amp;"'"&amp;CHAR(9)&amp;Table5[[#This Row],[kapp + (slack_ub - slack_lb)/enzload]]</f>
        <v>'RXN-H2Ot_c_x_REV-SPONT'	27141.27779288</v>
      </c>
      <c r="R3280" s="1">
        <f>_xlfn.XLOOKUP(Table5[[#This Row],[rxn]],Table38[name],Table38[flux],0)</f>
        <v>0</v>
      </c>
      <c r="S3280" s="1">
        <f>_xlfn.XLOOKUP(SUBSTITUTE(Table5[[#This Row],[rxn]],"RXN-","ENZLOAD-"),Table38[name],Table38[flux],0)</f>
        <v>0</v>
      </c>
      <c r="T3280" s="1" t="b">
        <f>AND(Table5[[#This Row],[ENZLOAD flux in kapp-slack.gms]]=0,Table5[[#This Row],[flux in kapp-slack.gms]]&lt;&gt;0,NOT(Table5[[#This Row],[spont or unknown?]]))</f>
        <v>0</v>
      </c>
      <c r="U3280" s="1" t="b">
        <f>OR(_xlfn.TEXTAFTER(Table5[[#This Row],[rxn]],"-",-1)="SPONT",_xlfn.TEXTAFTER(Table5[[#This Row],[rxn]],"-",-1)="UNKNOWN")</f>
        <v>1</v>
      </c>
      <c r="V3280" s="1">
        <f>_xlfn.XLOOKUP(SUBSTITUTE(Table5[[#This Row],[rxn]],"RXN-","ENZLOAD-"),Table4[rxn],Table4[ub],0)</f>
        <v>0</v>
      </c>
      <c r="W3280" s="1" t="b">
        <f>AND(Table5[[#This Row],[FVA ENZLOAD flux UB]]=0,Table5[[#This Row],[ENZ not made when it should be?]])</f>
        <v>0</v>
      </c>
    </row>
    <row r="3281" spans="6:23" hidden="1">
      <c r="F3281" s="1" t="s">
        <v>8433</v>
      </c>
      <c r="G3281" s="1" t="str">
        <f>_xlfn.TEXTBEFORE(Table5[[#This Row],[rxn     kapp_old        kapp_slack_ub   kapp_slack_lb]]," ")</f>
        <v>RXN-HCO3E_e_FWD-UNKNOWN</v>
      </c>
      <c r="H328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28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281" s="1">
        <f>_xlfn.NUMBERVALUE(_xlfn.TEXTAFTER(Table5[[#This Row],[rxn     kapp_old        kapp_slack_ub   kapp_slack_lb]]," ",-1))</f>
        <v>0</v>
      </c>
      <c r="K3281" s="1">
        <f>_xlfn.XLOOKUP(SUBSTITUTE(Table5[[#This Row],[rxn]],"RXN-","ENZLOAD-"),ENZLOAD[name],ENZLOAD[flux],0)</f>
        <v>0</v>
      </c>
      <c r="L3281" s="1" t="str">
        <f>"'"&amp;Table5[[#This Row],[rxn]]&amp;"'"&amp;CHAR(9)&amp;IF(AND(Table5[[#This Row],[kapp_slack_ub]]&lt;&gt;0,Table5[[#This Row],[kapp_old]]&lt;$F$1),$F$1,Table5[[#This Row],[kapp_old]])</f>
        <v>'RXN-HCO3E_e_FWD-UNKNOWN'	27141.27779288</v>
      </c>
      <c r="M3281" s="1">
        <f>_xlfn.XLOOKUP(Table5[[#This Row],[rxn]],Table3[name],Table3[flux],$F$1)</f>
        <v>27141.277792879999</v>
      </c>
      <c r="N3281" s="1" t="str">
        <f>IFERROR(Table5[[#This Row],[min flux]]/Table5[[#This Row],[associated enzload]],"")</f>
        <v/>
      </c>
      <c r="O3281" s="1">
        <f>_xlfn.NUMBERVALUE(IF(Table5[[#This Row],[flux/enzload]]="","",ABS($N$1-Table5[[#This Row],[flux/enzload]])))</f>
        <v>0</v>
      </c>
      <c r="P3281" s="1">
        <f>Table5[[#This Row],[kapp_old]]+IFERROR(((Table5[[#This Row],[kapp_slack_ub]]-Table5[[#This Row],[kapp_slack_lb]])/Table5[[#This Row],[associated enzload]]),0)</f>
        <v>27141.277792879999</v>
      </c>
      <c r="Q3281" s="1" t="str">
        <f>"'"&amp;Table5[[#This Row],[rxn]]&amp;"'"&amp;CHAR(9)&amp;Table5[[#This Row],[kapp + (slack_ub - slack_lb)/enzload]]</f>
        <v>'RXN-HCO3E_e_FWD-UNKNOWN'	27141.27779288</v>
      </c>
      <c r="R3281" s="1">
        <f>_xlfn.XLOOKUP(Table5[[#This Row],[rxn]],Table38[name],Table38[flux],0)</f>
        <v>0</v>
      </c>
      <c r="S3281" s="1">
        <f>_xlfn.XLOOKUP(SUBSTITUTE(Table5[[#This Row],[rxn]],"RXN-","ENZLOAD-"),Table38[name],Table38[flux],0)</f>
        <v>0</v>
      </c>
      <c r="T3281" s="1" t="b">
        <f>AND(Table5[[#This Row],[ENZLOAD flux in kapp-slack.gms]]=0,Table5[[#This Row],[flux in kapp-slack.gms]]&lt;&gt;0,NOT(Table5[[#This Row],[spont or unknown?]]))</f>
        <v>0</v>
      </c>
      <c r="U3281" s="1" t="b">
        <f>OR(_xlfn.TEXTAFTER(Table5[[#This Row],[rxn]],"-",-1)="SPONT",_xlfn.TEXTAFTER(Table5[[#This Row],[rxn]],"-",-1)="UNKNOWN")</f>
        <v>1</v>
      </c>
      <c r="V3281" s="1">
        <f>_xlfn.XLOOKUP(SUBSTITUTE(Table5[[#This Row],[rxn]],"RXN-","ENZLOAD-"),Table4[rxn],Table4[ub],0)</f>
        <v>0</v>
      </c>
      <c r="W3281" s="1" t="b">
        <f>AND(Table5[[#This Row],[FVA ENZLOAD flux UB]]=0,Table5[[#This Row],[ENZ not made when it should be?]])</f>
        <v>0</v>
      </c>
    </row>
    <row r="3282" spans="6:23" hidden="1">
      <c r="F3282" s="1" t="s">
        <v>8434</v>
      </c>
      <c r="G3282" s="1" t="str">
        <f>_xlfn.TEXTBEFORE(Table5[[#This Row],[rxn     kapp_old        kapp_slack_ub   kapp_slack_lb]]," ")</f>
        <v>RXN-HCO3E_e_REV-UNKNOWN</v>
      </c>
      <c r="H328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28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282" s="1">
        <f>_xlfn.NUMBERVALUE(_xlfn.TEXTAFTER(Table5[[#This Row],[rxn     kapp_old        kapp_slack_ub   kapp_slack_lb]]," ",-1))</f>
        <v>0</v>
      </c>
      <c r="K3282" s="1">
        <f>_xlfn.XLOOKUP(SUBSTITUTE(Table5[[#This Row],[rxn]],"RXN-","ENZLOAD-"),ENZLOAD[name],ENZLOAD[flux],0)</f>
        <v>0</v>
      </c>
      <c r="L3282" s="1" t="str">
        <f>"'"&amp;Table5[[#This Row],[rxn]]&amp;"'"&amp;CHAR(9)&amp;IF(AND(Table5[[#This Row],[kapp_slack_ub]]&lt;&gt;0,Table5[[#This Row],[kapp_old]]&lt;$F$1),$F$1,Table5[[#This Row],[kapp_old]])</f>
        <v>'RXN-HCO3E_e_REV-UNKNOWN'	27141.27779288</v>
      </c>
      <c r="M3282" s="1">
        <f>_xlfn.XLOOKUP(Table5[[#This Row],[rxn]],Table3[name],Table3[flux],$F$1)</f>
        <v>27141.277792879999</v>
      </c>
      <c r="N3282" s="1" t="str">
        <f>IFERROR(Table5[[#This Row],[min flux]]/Table5[[#This Row],[associated enzload]],"")</f>
        <v/>
      </c>
      <c r="O3282" s="1">
        <f>_xlfn.NUMBERVALUE(IF(Table5[[#This Row],[flux/enzload]]="","",ABS($N$1-Table5[[#This Row],[flux/enzload]])))</f>
        <v>0</v>
      </c>
      <c r="P3282" s="1">
        <f>Table5[[#This Row],[kapp_old]]+IFERROR(((Table5[[#This Row],[kapp_slack_ub]]-Table5[[#This Row],[kapp_slack_lb]])/Table5[[#This Row],[associated enzload]]),0)</f>
        <v>27141.277792879999</v>
      </c>
      <c r="Q3282" s="1" t="str">
        <f>"'"&amp;Table5[[#This Row],[rxn]]&amp;"'"&amp;CHAR(9)&amp;Table5[[#This Row],[kapp + (slack_ub - slack_lb)/enzload]]</f>
        <v>'RXN-HCO3E_e_REV-UNKNOWN'	27141.27779288</v>
      </c>
      <c r="R3282" s="1">
        <f>_xlfn.XLOOKUP(Table5[[#This Row],[rxn]],Table38[name],Table38[flux],0)</f>
        <v>0</v>
      </c>
      <c r="S3282" s="1">
        <f>_xlfn.XLOOKUP(SUBSTITUTE(Table5[[#This Row],[rxn]],"RXN-","ENZLOAD-"),Table38[name],Table38[flux],0)</f>
        <v>0</v>
      </c>
      <c r="T3282" s="1" t="b">
        <f>AND(Table5[[#This Row],[ENZLOAD flux in kapp-slack.gms]]=0,Table5[[#This Row],[flux in kapp-slack.gms]]&lt;&gt;0,NOT(Table5[[#This Row],[spont or unknown?]]))</f>
        <v>0</v>
      </c>
      <c r="U3282" s="1" t="b">
        <f>OR(_xlfn.TEXTAFTER(Table5[[#This Row],[rxn]],"-",-1)="SPONT",_xlfn.TEXTAFTER(Table5[[#This Row],[rxn]],"-",-1)="UNKNOWN")</f>
        <v>1</v>
      </c>
      <c r="V3282" s="1">
        <f>_xlfn.XLOOKUP(SUBSTITUTE(Table5[[#This Row],[rxn]],"RXN-","ENZLOAD-"),Table4[rxn],Table4[ub],0)</f>
        <v>0</v>
      </c>
      <c r="W3282" s="1" t="b">
        <f>AND(Table5[[#This Row],[FVA ENZLOAD flux UB]]=0,Table5[[#This Row],[ENZ not made when it should be?]])</f>
        <v>0</v>
      </c>
    </row>
    <row r="3283" spans="6:23" hidden="1">
      <c r="F3283" s="1" t="s">
        <v>8435</v>
      </c>
      <c r="G3283" s="1" t="str">
        <f>_xlfn.TEXTBEFORE(Table5[[#This Row],[rxn     kapp_old        kapp_slack_ub   kapp_slack_lb]]," ")</f>
        <v>RXN-HCO3E_m_FWD-UNKNOWN</v>
      </c>
      <c r="H328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28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283" s="1">
        <f>_xlfn.NUMBERVALUE(_xlfn.TEXTAFTER(Table5[[#This Row],[rxn     kapp_old        kapp_slack_ub   kapp_slack_lb]]," ",-1))</f>
        <v>0</v>
      </c>
      <c r="K3283" s="1">
        <f>_xlfn.XLOOKUP(SUBSTITUTE(Table5[[#This Row],[rxn]],"RXN-","ENZLOAD-"),ENZLOAD[name],ENZLOAD[flux],0)</f>
        <v>0</v>
      </c>
      <c r="L3283" s="1" t="str">
        <f>"'"&amp;Table5[[#This Row],[rxn]]&amp;"'"&amp;CHAR(9)&amp;IF(AND(Table5[[#This Row],[kapp_slack_ub]]&lt;&gt;0,Table5[[#This Row],[kapp_old]]&lt;$F$1),$F$1,Table5[[#This Row],[kapp_old]])</f>
        <v>'RXN-HCO3E_m_FWD-UNKNOWN'	27141.27779288</v>
      </c>
      <c r="M3283" s="1">
        <f>_xlfn.XLOOKUP(Table5[[#This Row],[rxn]],Table3[name],Table3[flux],$F$1)</f>
        <v>27141.277792879999</v>
      </c>
      <c r="N3283" s="1" t="str">
        <f>IFERROR(Table5[[#This Row],[min flux]]/Table5[[#This Row],[associated enzload]],"")</f>
        <v/>
      </c>
      <c r="O3283" s="1">
        <f>_xlfn.NUMBERVALUE(IF(Table5[[#This Row],[flux/enzload]]="","",ABS($N$1-Table5[[#This Row],[flux/enzload]])))</f>
        <v>0</v>
      </c>
      <c r="P3283" s="1">
        <f>Table5[[#This Row],[kapp_old]]+IFERROR(((Table5[[#This Row],[kapp_slack_ub]]-Table5[[#This Row],[kapp_slack_lb]])/Table5[[#This Row],[associated enzload]]),0)</f>
        <v>27141.277792879999</v>
      </c>
      <c r="Q3283" s="1" t="str">
        <f>"'"&amp;Table5[[#This Row],[rxn]]&amp;"'"&amp;CHAR(9)&amp;Table5[[#This Row],[kapp + (slack_ub - slack_lb)/enzload]]</f>
        <v>'RXN-HCO3E_m_FWD-UNKNOWN'	27141.27779288</v>
      </c>
      <c r="R3283" s="1">
        <f>_xlfn.XLOOKUP(Table5[[#This Row],[rxn]],Table38[name],Table38[flux],0)</f>
        <v>0</v>
      </c>
      <c r="S3283" s="1">
        <f>_xlfn.XLOOKUP(SUBSTITUTE(Table5[[#This Row],[rxn]],"RXN-","ENZLOAD-"),Table38[name],Table38[flux],0)</f>
        <v>0</v>
      </c>
      <c r="T3283" s="1" t="b">
        <f>AND(Table5[[#This Row],[ENZLOAD flux in kapp-slack.gms]]=0,Table5[[#This Row],[flux in kapp-slack.gms]]&lt;&gt;0,NOT(Table5[[#This Row],[spont or unknown?]]))</f>
        <v>0</v>
      </c>
      <c r="U3283" s="1" t="b">
        <f>OR(_xlfn.TEXTAFTER(Table5[[#This Row],[rxn]],"-",-1)="SPONT",_xlfn.TEXTAFTER(Table5[[#This Row],[rxn]],"-",-1)="UNKNOWN")</f>
        <v>1</v>
      </c>
      <c r="V3283" s="1">
        <f>_xlfn.XLOOKUP(SUBSTITUTE(Table5[[#This Row],[rxn]],"RXN-","ENZLOAD-"),Table4[rxn],Table4[ub],0)</f>
        <v>0</v>
      </c>
      <c r="W3283" s="1" t="b">
        <f>AND(Table5[[#This Row],[FVA ENZLOAD flux UB]]=0,Table5[[#This Row],[ENZ not made when it should be?]])</f>
        <v>0</v>
      </c>
    </row>
    <row r="3284" spans="6:23" hidden="1">
      <c r="F3284" s="1" t="s">
        <v>8436</v>
      </c>
      <c r="G3284" s="1" t="str">
        <f>_xlfn.TEXTBEFORE(Table5[[#This Row],[rxn     kapp_old        kapp_slack_ub   kapp_slack_lb]]," ")</f>
        <v>RXN-HCO3E_m_REV-UNKNOWN</v>
      </c>
      <c r="H328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28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284" s="1">
        <f>_xlfn.NUMBERVALUE(_xlfn.TEXTAFTER(Table5[[#This Row],[rxn     kapp_old        kapp_slack_ub   kapp_slack_lb]]," ",-1))</f>
        <v>0</v>
      </c>
      <c r="K3284" s="1">
        <f>_xlfn.XLOOKUP(SUBSTITUTE(Table5[[#This Row],[rxn]],"RXN-","ENZLOAD-"),ENZLOAD[name],ENZLOAD[flux],0)</f>
        <v>0</v>
      </c>
      <c r="L3284" s="1" t="str">
        <f>"'"&amp;Table5[[#This Row],[rxn]]&amp;"'"&amp;CHAR(9)&amp;IF(AND(Table5[[#This Row],[kapp_slack_ub]]&lt;&gt;0,Table5[[#This Row],[kapp_old]]&lt;$F$1),$F$1,Table5[[#This Row],[kapp_old]])</f>
        <v>'RXN-HCO3E_m_REV-UNKNOWN'	27141.27779288</v>
      </c>
      <c r="M3284" s="1">
        <f>_xlfn.XLOOKUP(Table5[[#This Row],[rxn]],Table3[name],Table3[flux],$F$1)</f>
        <v>27141.277792879999</v>
      </c>
      <c r="N3284" s="1" t="str">
        <f>IFERROR(Table5[[#This Row],[min flux]]/Table5[[#This Row],[associated enzload]],"")</f>
        <v/>
      </c>
      <c r="O3284" s="1">
        <f>_xlfn.NUMBERVALUE(IF(Table5[[#This Row],[flux/enzload]]="","",ABS($N$1-Table5[[#This Row],[flux/enzload]])))</f>
        <v>0</v>
      </c>
      <c r="P3284" s="1">
        <f>Table5[[#This Row],[kapp_old]]+IFERROR(((Table5[[#This Row],[kapp_slack_ub]]-Table5[[#This Row],[kapp_slack_lb]])/Table5[[#This Row],[associated enzload]]),0)</f>
        <v>27141.277792879999</v>
      </c>
      <c r="Q3284" s="1" t="str">
        <f>"'"&amp;Table5[[#This Row],[rxn]]&amp;"'"&amp;CHAR(9)&amp;Table5[[#This Row],[kapp + (slack_ub - slack_lb)/enzload]]</f>
        <v>'RXN-HCO3E_m_REV-UNKNOWN'	27141.27779288</v>
      </c>
      <c r="R3284" s="1">
        <f>_xlfn.XLOOKUP(Table5[[#This Row],[rxn]],Table38[name],Table38[flux],0)</f>
        <v>0</v>
      </c>
      <c r="S3284" s="1">
        <f>_xlfn.XLOOKUP(SUBSTITUTE(Table5[[#This Row],[rxn]],"RXN-","ENZLOAD-"),Table38[name],Table38[flux],0)</f>
        <v>0</v>
      </c>
      <c r="T3284" s="1" t="b">
        <f>AND(Table5[[#This Row],[ENZLOAD flux in kapp-slack.gms]]=0,Table5[[#This Row],[flux in kapp-slack.gms]]&lt;&gt;0,NOT(Table5[[#This Row],[spont or unknown?]]))</f>
        <v>0</v>
      </c>
      <c r="U3284" s="1" t="b">
        <f>OR(_xlfn.TEXTAFTER(Table5[[#This Row],[rxn]],"-",-1)="SPONT",_xlfn.TEXTAFTER(Table5[[#This Row],[rxn]],"-",-1)="UNKNOWN")</f>
        <v>1</v>
      </c>
      <c r="V3284" s="1">
        <f>_xlfn.XLOOKUP(SUBSTITUTE(Table5[[#This Row],[rxn]],"RXN-","ENZLOAD-"),Table4[rxn],Table4[ub],0)</f>
        <v>0</v>
      </c>
      <c r="W3284" s="1" t="b">
        <f>AND(Table5[[#This Row],[FVA ENZLOAD flux UB]]=0,Table5[[#This Row],[ENZ not made when it should be?]])</f>
        <v>0</v>
      </c>
    </row>
    <row r="3285" spans="6:23" hidden="1">
      <c r="F3285" s="1" t="s">
        <v>8437</v>
      </c>
      <c r="G3285" s="1" t="str">
        <f>_xlfn.TEXTBEFORE(Table5[[#This Row],[rxn     kapp_old        kapp_slack_ub   kapp_slack_lb]]," ")</f>
        <v>RXN-HCO3E_n_FWD-UNKNOWN</v>
      </c>
      <c r="H328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28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285" s="1">
        <f>_xlfn.NUMBERVALUE(_xlfn.TEXTAFTER(Table5[[#This Row],[rxn     kapp_old        kapp_slack_ub   kapp_slack_lb]]," ",-1))</f>
        <v>0</v>
      </c>
      <c r="K3285" s="1">
        <f>_xlfn.XLOOKUP(SUBSTITUTE(Table5[[#This Row],[rxn]],"RXN-","ENZLOAD-"),ENZLOAD[name],ENZLOAD[flux],0)</f>
        <v>0</v>
      </c>
      <c r="L3285" s="1" t="str">
        <f>"'"&amp;Table5[[#This Row],[rxn]]&amp;"'"&amp;CHAR(9)&amp;IF(AND(Table5[[#This Row],[kapp_slack_ub]]&lt;&gt;0,Table5[[#This Row],[kapp_old]]&lt;$F$1),$F$1,Table5[[#This Row],[kapp_old]])</f>
        <v>'RXN-HCO3E_n_FWD-UNKNOWN'	27141.27779288</v>
      </c>
      <c r="M3285" s="1">
        <f>_xlfn.XLOOKUP(Table5[[#This Row],[rxn]],Table3[name],Table3[flux],$F$1)</f>
        <v>27141.277792879999</v>
      </c>
      <c r="N3285" s="1" t="str">
        <f>IFERROR(Table5[[#This Row],[min flux]]/Table5[[#This Row],[associated enzload]],"")</f>
        <v/>
      </c>
      <c r="O3285" s="1">
        <f>_xlfn.NUMBERVALUE(IF(Table5[[#This Row],[flux/enzload]]="","",ABS($N$1-Table5[[#This Row],[flux/enzload]])))</f>
        <v>0</v>
      </c>
      <c r="P3285" s="1">
        <f>Table5[[#This Row],[kapp_old]]+IFERROR(((Table5[[#This Row],[kapp_slack_ub]]-Table5[[#This Row],[kapp_slack_lb]])/Table5[[#This Row],[associated enzload]]),0)</f>
        <v>27141.277792879999</v>
      </c>
      <c r="Q3285" s="1" t="str">
        <f>"'"&amp;Table5[[#This Row],[rxn]]&amp;"'"&amp;CHAR(9)&amp;Table5[[#This Row],[kapp + (slack_ub - slack_lb)/enzload]]</f>
        <v>'RXN-HCO3E_n_FWD-UNKNOWN'	27141.27779288</v>
      </c>
      <c r="R3285" s="1">
        <f>_xlfn.XLOOKUP(Table5[[#This Row],[rxn]],Table38[name],Table38[flux],0)</f>
        <v>1.3651506048422699</v>
      </c>
      <c r="S3285" s="1">
        <f>_xlfn.XLOOKUP(SUBSTITUTE(Table5[[#This Row],[rxn]],"RXN-","ENZLOAD-"),Table38[name],Table38[flux],0)</f>
        <v>0</v>
      </c>
      <c r="T3285" s="1" t="b">
        <f>AND(Table5[[#This Row],[ENZLOAD flux in kapp-slack.gms]]=0,Table5[[#This Row],[flux in kapp-slack.gms]]&lt;&gt;0,NOT(Table5[[#This Row],[spont or unknown?]]))</f>
        <v>0</v>
      </c>
      <c r="U3285" s="1" t="b">
        <f>OR(_xlfn.TEXTAFTER(Table5[[#This Row],[rxn]],"-",-1)="SPONT",_xlfn.TEXTAFTER(Table5[[#This Row],[rxn]],"-",-1)="UNKNOWN")</f>
        <v>1</v>
      </c>
      <c r="V3285" s="1">
        <f>_xlfn.XLOOKUP(SUBSTITUTE(Table5[[#This Row],[rxn]],"RXN-","ENZLOAD-"),Table4[rxn],Table4[ub],0)</f>
        <v>0</v>
      </c>
      <c r="W3285" s="1" t="b">
        <f>AND(Table5[[#This Row],[FVA ENZLOAD flux UB]]=0,Table5[[#This Row],[ENZ not made when it should be?]])</f>
        <v>0</v>
      </c>
    </row>
    <row r="3286" spans="6:23" hidden="1">
      <c r="F3286" s="1" t="s">
        <v>8438</v>
      </c>
      <c r="G3286" s="1" t="str">
        <f>_xlfn.TEXTBEFORE(Table5[[#This Row],[rxn     kapp_old        kapp_slack_ub   kapp_slack_lb]]," ")</f>
        <v>RXN-HCO3E_n_REV-UNKNOWN</v>
      </c>
      <c r="H328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28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286" s="1">
        <f>_xlfn.NUMBERVALUE(_xlfn.TEXTAFTER(Table5[[#This Row],[rxn     kapp_old        kapp_slack_ub   kapp_slack_lb]]," ",-1))</f>
        <v>0</v>
      </c>
      <c r="K3286" s="1">
        <f>_xlfn.XLOOKUP(SUBSTITUTE(Table5[[#This Row],[rxn]],"RXN-","ENZLOAD-"),ENZLOAD[name],ENZLOAD[flux],0)</f>
        <v>0</v>
      </c>
      <c r="L3286" s="1" t="str">
        <f>"'"&amp;Table5[[#This Row],[rxn]]&amp;"'"&amp;CHAR(9)&amp;IF(AND(Table5[[#This Row],[kapp_slack_ub]]&lt;&gt;0,Table5[[#This Row],[kapp_old]]&lt;$F$1),$F$1,Table5[[#This Row],[kapp_old]])</f>
        <v>'RXN-HCO3E_n_REV-UNKNOWN'	27141.27779288</v>
      </c>
      <c r="M3286" s="1">
        <f>_xlfn.XLOOKUP(Table5[[#This Row],[rxn]],Table3[name],Table3[flux],$F$1)</f>
        <v>27141.277792879999</v>
      </c>
      <c r="N3286" s="1" t="str">
        <f>IFERROR(Table5[[#This Row],[min flux]]/Table5[[#This Row],[associated enzload]],"")</f>
        <v/>
      </c>
      <c r="O3286" s="1">
        <f>_xlfn.NUMBERVALUE(IF(Table5[[#This Row],[flux/enzload]]="","",ABS($N$1-Table5[[#This Row],[flux/enzload]])))</f>
        <v>0</v>
      </c>
      <c r="P3286" s="1">
        <f>Table5[[#This Row],[kapp_old]]+IFERROR(((Table5[[#This Row],[kapp_slack_ub]]-Table5[[#This Row],[kapp_slack_lb]])/Table5[[#This Row],[associated enzload]]),0)</f>
        <v>27141.277792879999</v>
      </c>
      <c r="Q3286" s="1" t="str">
        <f>"'"&amp;Table5[[#This Row],[rxn]]&amp;"'"&amp;CHAR(9)&amp;Table5[[#This Row],[kapp + (slack_ub - slack_lb)/enzload]]</f>
        <v>'RXN-HCO3E_n_REV-UNKNOWN'	27141.27779288</v>
      </c>
      <c r="R3286" s="1">
        <f>_xlfn.XLOOKUP(Table5[[#This Row],[rxn]],Table38[name],Table38[flux],0)</f>
        <v>0</v>
      </c>
      <c r="S3286" s="1">
        <f>_xlfn.XLOOKUP(SUBSTITUTE(Table5[[#This Row],[rxn]],"RXN-","ENZLOAD-"),Table38[name],Table38[flux],0)</f>
        <v>0</v>
      </c>
      <c r="T3286" s="1" t="b">
        <f>AND(Table5[[#This Row],[ENZLOAD flux in kapp-slack.gms]]=0,Table5[[#This Row],[flux in kapp-slack.gms]]&lt;&gt;0,NOT(Table5[[#This Row],[spont or unknown?]]))</f>
        <v>0</v>
      </c>
      <c r="U3286" s="1" t="b">
        <f>OR(_xlfn.TEXTAFTER(Table5[[#This Row],[rxn]],"-",-1)="SPONT",_xlfn.TEXTAFTER(Table5[[#This Row],[rxn]],"-",-1)="UNKNOWN")</f>
        <v>1</v>
      </c>
      <c r="V3286" s="1">
        <f>_xlfn.XLOOKUP(SUBSTITUTE(Table5[[#This Row],[rxn]],"RXN-","ENZLOAD-"),Table4[rxn],Table4[ub],0)</f>
        <v>0</v>
      </c>
      <c r="W3286" s="1" t="b">
        <f>AND(Table5[[#This Row],[FVA ENZLOAD flux UB]]=0,Table5[[#This Row],[ENZ not made when it should be?]])</f>
        <v>0</v>
      </c>
    </row>
    <row r="3287" spans="6:23" hidden="1">
      <c r="F3287" s="1" t="s">
        <v>8439</v>
      </c>
      <c r="G3287" s="1" t="str">
        <f>_xlfn.TEXTBEFORE(Table5[[#This Row],[rxn     kapp_old        kapp_slack_ub   kapp_slack_lb]]," ")</f>
        <v>RXN-HCO3t_c_n_FWD-SPONT</v>
      </c>
      <c r="H328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28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287" s="1">
        <f>_xlfn.NUMBERVALUE(_xlfn.TEXTAFTER(Table5[[#This Row],[rxn     kapp_old        kapp_slack_ub   kapp_slack_lb]]," ",-1))</f>
        <v>0</v>
      </c>
      <c r="K3287" s="1">
        <f>_xlfn.XLOOKUP(SUBSTITUTE(Table5[[#This Row],[rxn]],"RXN-","ENZLOAD-"),ENZLOAD[name],ENZLOAD[flux],0)</f>
        <v>0</v>
      </c>
      <c r="L3287" s="1" t="str">
        <f>"'"&amp;Table5[[#This Row],[rxn]]&amp;"'"&amp;CHAR(9)&amp;IF(AND(Table5[[#This Row],[kapp_slack_ub]]&lt;&gt;0,Table5[[#This Row],[kapp_old]]&lt;$F$1),$F$1,Table5[[#This Row],[kapp_old]])</f>
        <v>'RXN-HCO3t_c_n_FWD-SPONT'	27141.27779288</v>
      </c>
      <c r="M3287" s="1">
        <f>_xlfn.XLOOKUP(Table5[[#This Row],[rxn]],Table3[name],Table3[flux],$F$1)</f>
        <v>27141.277792879999</v>
      </c>
      <c r="N3287" s="1" t="str">
        <f>IFERROR(Table5[[#This Row],[min flux]]/Table5[[#This Row],[associated enzload]],"")</f>
        <v/>
      </c>
      <c r="O3287" s="1">
        <f>_xlfn.NUMBERVALUE(IF(Table5[[#This Row],[flux/enzload]]="","",ABS($N$1-Table5[[#This Row],[flux/enzload]])))</f>
        <v>0</v>
      </c>
      <c r="P3287" s="1">
        <f>Table5[[#This Row],[kapp_old]]+IFERROR(((Table5[[#This Row],[kapp_slack_ub]]-Table5[[#This Row],[kapp_slack_lb]])/Table5[[#This Row],[associated enzload]]),0)</f>
        <v>27141.277792879999</v>
      </c>
      <c r="Q3287" s="1" t="str">
        <f>"'"&amp;Table5[[#This Row],[rxn]]&amp;"'"&amp;CHAR(9)&amp;Table5[[#This Row],[kapp + (slack_ub - slack_lb)/enzload]]</f>
        <v>'RXN-HCO3t_c_n_FWD-SPONT'	27141.27779288</v>
      </c>
      <c r="R3287" s="1">
        <f>_xlfn.XLOOKUP(Table5[[#This Row],[rxn]],Table38[name],Table38[flux],0)</f>
        <v>0</v>
      </c>
      <c r="S3287" s="1">
        <f>_xlfn.XLOOKUP(SUBSTITUTE(Table5[[#This Row],[rxn]],"RXN-","ENZLOAD-"),Table38[name],Table38[flux],0)</f>
        <v>0</v>
      </c>
      <c r="T3287" s="1" t="b">
        <f>AND(Table5[[#This Row],[ENZLOAD flux in kapp-slack.gms]]=0,Table5[[#This Row],[flux in kapp-slack.gms]]&lt;&gt;0,NOT(Table5[[#This Row],[spont or unknown?]]))</f>
        <v>0</v>
      </c>
      <c r="U3287" s="1" t="b">
        <f>OR(_xlfn.TEXTAFTER(Table5[[#This Row],[rxn]],"-",-1)="SPONT",_xlfn.TEXTAFTER(Table5[[#This Row],[rxn]],"-",-1)="UNKNOWN")</f>
        <v>1</v>
      </c>
      <c r="V3287" s="1">
        <f>_xlfn.XLOOKUP(SUBSTITUTE(Table5[[#This Row],[rxn]],"RXN-","ENZLOAD-"),Table4[rxn],Table4[ub],0)</f>
        <v>0</v>
      </c>
      <c r="W3287" s="1" t="b">
        <f>AND(Table5[[#This Row],[FVA ENZLOAD flux UB]]=0,Table5[[#This Row],[ENZ not made when it should be?]])</f>
        <v>0</v>
      </c>
    </row>
    <row r="3288" spans="6:23" hidden="1">
      <c r="F3288" s="1" t="s">
        <v>8440</v>
      </c>
      <c r="G3288" s="1" t="str">
        <f>_xlfn.TEXTBEFORE(Table5[[#This Row],[rxn     kapp_old        kapp_slack_ub   kapp_slack_lb]]," ")</f>
        <v>RXN-HCO3t_c_n_REV-SPONT</v>
      </c>
      <c r="H328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28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288" s="1">
        <f>_xlfn.NUMBERVALUE(_xlfn.TEXTAFTER(Table5[[#This Row],[rxn     kapp_old        kapp_slack_ub   kapp_slack_lb]]," ",-1))</f>
        <v>0</v>
      </c>
      <c r="K3288" s="1">
        <f>_xlfn.XLOOKUP(SUBSTITUTE(Table5[[#This Row],[rxn]],"RXN-","ENZLOAD-"),ENZLOAD[name],ENZLOAD[flux],0)</f>
        <v>0</v>
      </c>
      <c r="L3288" s="1" t="str">
        <f>"'"&amp;Table5[[#This Row],[rxn]]&amp;"'"&amp;CHAR(9)&amp;IF(AND(Table5[[#This Row],[kapp_slack_ub]]&lt;&gt;0,Table5[[#This Row],[kapp_old]]&lt;$F$1),$F$1,Table5[[#This Row],[kapp_old]])</f>
        <v>'RXN-HCO3t_c_n_REV-SPONT'	27141.27779288</v>
      </c>
      <c r="M3288" s="1">
        <f>_xlfn.XLOOKUP(Table5[[#This Row],[rxn]],Table3[name],Table3[flux],$F$1)</f>
        <v>27141.277792879999</v>
      </c>
      <c r="N3288" s="1" t="str">
        <f>IFERROR(Table5[[#This Row],[min flux]]/Table5[[#This Row],[associated enzload]],"")</f>
        <v/>
      </c>
      <c r="O3288" s="1">
        <f>_xlfn.NUMBERVALUE(IF(Table5[[#This Row],[flux/enzload]]="","",ABS($N$1-Table5[[#This Row],[flux/enzload]])))</f>
        <v>0</v>
      </c>
      <c r="P3288" s="1">
        <f>Table5[[#This Row],[kapp_old]]+IFERROR(((Table5[[#This Row],[kapp_slack_ub]]-Table5[[#This Row],[kapp_slack_lb]])/Table5[[#This Row],[associated enzload]]),0)</f>
        <v>27141.277792879999</v>
      </c>
      <c r="Q3288" s="1" t="str">
        <f>"'"&amp;Table5[[#This Row],[rxn]]&amp;"'"&amp;CHAR(9)&amp;Table5[[#This Row],[kapp + (slack_ub - slack_lb)/enzload]]</f>
        <v>'RXN-HCO3t_c_n_REV-SPONT'	27141.27779288</v>
      </c>
      <c r="R3288" s="1">
        <f>_xlfn.XLOOKUP(Table5[[#This Row],[rxn]],Table38[name],Table38[flux],0)</f>
        <v>1.3651506048422699</v>
      </c>
      <c r="S3288" s="1">
        <f>_xlfn.XLOOKUP(SUBSTITUTE(Table5[[#This Row],[rxn]],"RXN-","ENZLOAD-"),Table38[name],Table38[flux],0)</f>
        <v>0</v>
      </c>
      <c r="T3288" s="1" t="b">
        <f>AND(Table5[[#This Row],[ENZLOAD flux in kapp-slack.gms]]=0,Table5[[#This Row],[flux in kapp-slack.gms]]&lt;&gt;0,NOT(Table5[[#This Row],[spont or unknown?]]))</f>
        <v>0</v>
      </c>
      <c r="U3288" s="1" t="b">
        <f>OR(_xlfn.TEXTAFTER(Table5[[#This Row],[rxn]],"-",-1)="SPONT",_xlfn.TEXTAFTER(Table5[[#This Row],[rxn]],"-",-1)="UNKNOWN")</f>
        <v>1</v>
      </c>
      <c r="V3288" s="1">
        <f>_xlfn.XLOOKUP(SUBSTITUTE(Table5[[#This Row],[rxn]],"RXN-","ENZLOAD-"),Table4[rxn],Table4[ub],0)</f>
        <v>0</v>
      </c>
      <c r="W3288" s="1" t="b">
        <f>AND(Table5[[#This Row],[FVA ENZLOAD flux UB]]=0,Table5[[#This Row],[ENZ not made when it should be?]])</f>
        <v>0</v>
      </c>
    </row>
    <row r="3289" spans="6:23" hidden="1">
      <c r="F3289" s="1" t="s">
        <v>8444</v>
      </c>
      <c r="G3289" s="1" t="str">
        <f>_xlfn.TEXTBEFORE(Table5[[#This Row],[rxn     kapp_old        kapp_slack_ub   kapp_slack_lb]]," ")</f>
        <v>RXN-HDCAt_c_en_FWD-SPONT</v>
      </c>
      <c r="H328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28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289" s="1">
        <f>_xlfn.NUMBERVALUE(_xlfn.TEXTAFTER(Table5[[#This Row],[rxn     kapp_old        kapp_slack_ub   kapp_slack_lb]]," ",-1))</f>
        <v>0</v>
      </c>
      <c r="K3289" s="1">
        <f>_xlfn.XLOOKUP(SUBSTITUTE(Table5[[#This Row],[rxn]],"RXN-","ENZLOAD-"),ENZLOAD[name],ENZLOAD[flux],0)</f>
        <v>0</v>
      </c>
      <c r="L3289" s="1" t="str">
        <f>"'"&amp;Table5[[#This Row],[rxn]]&amp;"'"&amp;CHAR(9)&amp;IF(AND(Table5[[#This Row],[kapp_slack_ub]]&lt;&gt;0,Table5[[#This Row],[kapp_old]]&lt;$F$1),$F$1,Table5[[#This Row],[kapp_old]])</f>
        <v>'RXN-HDCAt_c_en_FWD-SPONT'	27141.27779288</v>
      </c>
      <c r="M3289" s="1">
        <f>_xlfn.XLOOKUP(Table5[[#This Row],[rxn]],Table3[name],Table3[flux],$F$1)</f>
        <v>27141.277792879999</v>
      </c>
      <c r="N3289" s="1" t="str">
        <f>IFERROR(Table5[[#This Row],[min flux]]/Table5[[#This Row],[associated enzload]],"")</f>
        <v/>
      </c>
      <c r="O3289" s="1">
        <f>_xlfn.NUMBERVALUE(IF(Table5[[#This Row],[flux/enzload]]="","",ABS($N$1-Table5[[#This Row],[flux/enzload]])))</f>
        <v>0</v>
      </c>
      <c r="P3289" s="1">
        <f>Table5[[#This Row],[kapp_old]]+IFERROR(((Table5[[#This Row],[kapp_slack_ub]]-Table5[[#This Row],[kapp_slack_lb]])/Table5[[#This Row],[associated enzload]]),0)</f>
        <v>27141.277792879999</v>
      </c>
      <c r="Q3289" s="1" t="str">
        <f>"'"&amp;Table5[[#This Row],[rxn]]&amp;"'"&amp;CHAR(9)&amp;Table5[[#This Row],[kapp + (slack_ub - slack_lb)/enzload]]</f>
        <v>'RXN-HDCAt_c_en_FWD-SPONT'	27141.27779288</v>
      </c>
      <c r="R3289" s="1">
        <f>_xlfn.XLOOKUP(Table5[[#This Row],[rxn]],Table38[name],Table38[flux],0)</f>
        <v>0</v>
      </c>
      <c r="S3289" s="1">
        <f>_xlfn.XLOOKUP(SUBSTITUTE(Table5[[#This Row],[rxn]],"RXN-","ENZLOAD-"),Table38[name],Table38[flux],0)</f>
        <v>0</v>
      </c>
      <c r="T3289" s="1" t="b">
        <f>AND(Table5[[#This Row],[ENZLOAD flux in kapp-slack.gms]]=0,Table5[[#This Row],[flux in kapp-slack.gms]]&lt;&gt;0,NOT(Table5[[#This Row],[spont or unknown?]]))</f>
        <v>0</v>
      </c>
      <c r="U3289" s="1" t="b">
        <f>OR(_xlfn.TEXTAFTER(Table5[[#This Row],[rxn]],"-",-1)="SPONT",_xlfn.TEXTAFTER(Table5[[#This Row],[rxn]],"-",-1)="UNKNOWN")</f>
        <v>1</v>
      </c>
      <c r="V3289" s="1">
        <f>_xlfn.XLOOKUP(SUBSTITUTE(Table5[[#This Row],[rxn]],"RXN-","ENZLOAD-"),Table4[rxn],Table4[ub],0)</f>
        <v>0</v>
      </c>
      <c r="W3289" s="1" t="b">
        <f>AND(Table5[[#This Row],[FVA ENZLOAD flux UB]]=0,Table5[[#This Row],[ENZ not made when it should be?]])</f>
        <v>0</v>
      </c>
    </row>
    <row r="3290" spans="6:23" hidden="1">
      <c r="F3290" s="1" t="s">
        <v>8445</v>
      </c>
      <c r="G3290" s="1" t="str">
        <f>_xlfn.TEXTBEFORE(Table5[[#This Row],[rxn     kapp_old        kapp_slack_ub   kapp_slack_lb]]," ")</f>
        <v>RXN-HDCAt_c_en_REV-SPONT</v>
      </c>
      <c r="H329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29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290" s="1">
        <f>_xlfn.NUMBERVALUE(_xlfn.TEXTAFTER(Table5[[#This Row],[rxn     kapp_old        kapp_slack_ub   kapp_slack_lb]]," ",-1))</f>
        <v>0</v>
      </c>
      <c r="K3290" s="1">
        <f>_xlfn.XLOOKUP(SUBSTITUTE(Table5[[#This Row],[rxn]],"RXN-","ENZLOAD-"),ENZLOAD[name],ENZLOAD[flux],0)</f>
        <v>0</v>
      </c>
      <c r="L3290" s="1" t="str">
        <f>"'"&amp;Table5[[#This Row],[rxn]]&amp;"'"&amp;CHAR(9)&amp;IF(AND(Table5[[#This Row],[kapp_slack_ub]]&lt;&gt;0,Table5[[#This Row],[kapp_old]]&lt;$F$1),$F$1,Table5[[#This Row],[kapp_old]])</f>
        <v>'RXN-HDCAt_c_en_REV-SPONT'	27141.27779288</v>
      </c>
      <c r="M3290" s="1">
        <f>_xlfn.XLOOKUP(Table5[[#This Row],[rxn]],Table3[name],Table3[flux],$F$1)</f>
        <v>27141.277792879999</v>
      </c>
      <c r="N3290" s="1" t="str">
        <f>IFERROR(Table5[[#This Row],[min flux]]/Table5[[#This Row],[associated enzload]],"")</f>
        <v/>
      </c>
      <c r="O3290" s="1">
        <f>_xlfn.NUMBERVALUE(IF(Table5[[#This Row],[flux/enzload]]="","",ABS($N$1-Table5[[#This Row],[flux/enzload]])))</f>
        <v>0</v>
      </c>
      <c r="P3290" s="1">
        <f>Table5[[#This Row],[kapp_old]]+IFERROR(((Table5[[#This Row],[kapp_slack_ub]]-Table5[[#This Row],[kapp_slack_lb]])/Table5[[#This Row],[associated enzload]]),0)</f>
        <v>27141.277792879999</v>
      </c>
      <c r="Q3290" s="1" t="str">
        <f>"'"&amp;Table5[[#This Row],[rxn]]&amp;"'"&amp;CHAR(9)&amp;Table5[[#This Row],[kapp + (slack_ub - slack_lb)/enzload]]</f>
        <v>'RXN-HDCAt_c_en_REV-SPONT'	27141.27779288</v>
      </c>
      <c r="R3290" s="1">
        <f>_xlfn.XLOOKUP(Table5[[#This Row],[rxn]],Table38[name],Table38[flux],0)</f>
        <v>0</v>
      </c>
      <c r="S3290" s="1">
        <f>_xlfn.XLOOKUP(SUBSTITUTE(Table5[[#This Row],[rxn]],"RXN-","ENZLOAD-"),Table38[name],Table38[flux],0)</f>
        <v>0</v>
      </c>
      <c r="T3290" s="1" t="b">
        <f>AND(Table5[[#This Row],[ENZLOAD flux in kapp-slack.gms]]=0,Table5[[#This Row],[flux in kapp-slack.gms]]&lt;&gt;0,NOT(Table5[[#This Row],[spont or unknown?]]))</f>
        <v>0</v>
      </c>
      <c r="U3290" s="1" t="b">
        <f>OR(_xlfn.TEXTAFTER(Table5[[#This Row],[rxn]],"-",-1)="SPONT",_xlfn.TEXTAFTER(Table5[[#This Row],[rxn]],"-",-1)="UNKNOWN")</f>
        <v>1</v>
      </c>
      <c r="V3290" s="1">
        <f>_xlfn.XLOOKUP(SUBSTITUTE(Table5[[#This Row],[rxn]],"RXN-","ENZLOAD-"),Table4[rxn],Table4[ub],0)</f>
        <v>0</v>
      </c>
      <c r="W3290" s="1" t="b">
        <f>AND(Table5[[#This Row],[FVA ENZLOAD flux UB]]=0,Table5[[#This Row],[ENZ not made when it should be?]])</f>
        <v>0</v>
      </c>
    </row>
    <row r="3291" spans="6:23" hidden="1">
      <c r="F3291" s="1" t="s">
        <v>8446</v>
      </c>
      <c r="G3291" s="1" t="str">
        <f>_xlfn.TEXTBEFORE(Table5[[#This Row],[rxn     kapp_old        kapp_slack_ub   kapp_slack_lb]]," ")</f>
        <v>RXN-HDCAt_c_l_FWD-SPONT</v>
      </c>
      <c r="H329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29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291" s="1">
        <f>_xlfn.NUMBERVALUE(_xlfn.TEXTAFTER(Table5[[#This Row],[rxn     kapp_old        kapp_slack_ub   kapp_slack_lb]]," ",-1))</f>
        <v>0</v>
      </c>
      <c r="K3291" s="1">
        <f>_xlfn.XLOOKUP(SUBSTITUTE(Table5[[#This Row],[rxn]],"RXN-","ENZLOAD-"),ENZLOAD[name],ENZLOAD[flux],0)</f>
        <v>0</v>
      </c>
      <c r="L3291" s="1" t="str">
        <f>"'"&amp;Table5[[#This Row],[rxn]]&amp;"'"&amp;CHAR(9)&amp;IF(AND(Table5[[#This Row],[kapp_slack_ub]]&lt;&gt;0,Table5[[#This Row],[kapp_old]]&lt;$F$1),$F$1,Table5[[#This Row],[kapp_old]])</f>
        <v>'RXN-HDCAt_c_l_FWD-SPONT'	27141.27779288</v>
      </c>
      <c r="M3291" s="1">
        <f>_xlfn.XLOOKUP(Table5[[#This Row],[rxn]],Table3[name],Table3[flux],$F$1)</f>
        <v>27141.277792879999</v>
      </c>
      <c r="N3291" s="1" t="str">
        <f>IFERROR(Table5[[#This Row],[min flux]]/Table5[[#This Row],[associated enzload]],"")</f>
        <v/>
      </c>
      <c r="O3291" s="1">
        <f>_xlfn.NUMBERVALUE(IF(Table5[[#This Row],[flux/enzload]]="","",ABS($N$1-Table5[[#This Row],[flux/enzload]])))</f>
        <v>0</v>
      </c>
      <c r="P3291" s="1">
        <f>Table5[[#This Row],[kapp_old]]+IFERROR(((Table5[[#This Row],[kapp_slack_ub]]-Table5[[#This Row],[kapp_slack_lb]])/Table5[[#This Row],[associated enzload]]),0)</f>
        <v>27141.277792879999</v>
      </c>
      <c r="Q3291" s="1" t="str">
        <f>"'"&amp;Table5[[#This Row],[rxn]]&amp;"'"&amp;CHAR(9)&amp;Table5[[#This Row],[kapp + (slack_ub - slack_lb)/enzload]]</f>
        <v>'RXN-HDCAt_c_l_FWD-SPONT'	27141.27779288</v>
      </c>
      <c r="R3291" s="1">
        <f>_xlfn.XLOOKUP(Table5[[#This Row],[rxn]],Table38[name],Table38[flux],0)</f>
        <v>1.5449307607099999E-4</v>
      </c>
      <c r="S3291" s="1">
        <f>_xlfn.XLOOKUP(SUBSTITUTE(Table5[[#This Row],[rxn]],"RXN-","ENZLOAD-"),Table38[name],Table38[flux],0)</f>
        <v>0</v>
      </c>
      <c r="T3291" s="1" t="b">
        <f>AND(Table5[[#This Row],[ENZLOAD flux in kapp-slack.gms]]=0,Table5[[#This Row],[flux in kapp-slack.gms]]&lt;&gt;0,NOT(Table5[[#This Row],[spont or unknown?]]))</f>
        <v>0</v>
      </c>
      <c r="U3291" s="1" t="b">
        <f>OR(_xlfn.TEXTAFTER(Table5[[#This Row],[rxn]],"-",-1)="SPONT",_xlfn.TEXTAFTER(Table5[[#This Row],[rxn]],"-",-1)="UNKNOWN")</f>
        <v>1</v>
      </c>
      <c r="V3291" s="1">
        <f>_xlfn.XLOOKUP(SUBSTITUTE(Table5[[#This Row],[rxn]],"RXN-","ENZLOAD-"),Table4[rxn],Table4[ub],0)</f>
        <v>0</v>
      </c>
      <c r="W3291" s="1" t="b">
        <f>AND(Table5[[#This Row],[FVA ENZLOAD flux UB]]=0,Table5[[#This Row],[ENZ not made when it should be?]])</f>
        <v>0</v>
      </c>
    </row>
    <row r="3292" spans="6:23" hidden="1">
      <c r="F3292" s="1" t="s">
        <v>8447</v>
      </c>
      <c r="G3292" s="1" t="str">
        <f>_xlfn.TEXTBEFORE(Table5[[#This Row],[rxn     kapp_old        kapp_slack_ub   kapp_slack_lb]]," ")</f>
        <v>RXN-HDCAt_c_l_REV-SPONT</v>
      </c>
      <c r="H329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29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292" s="1">
        <f>_xlfn.NUMBERVALUE(_xlfn.TEXTAFTER(Table5[[#This Row],[rxn     kapp_old        kapp_slack_ub   kapp_slack_lb]]," ",-1))</f>
        <v>0</v>
      </c>
      <c r="K3292" s="1">
        <f>_xlfn.XLOOKUP(SUBSTITUTE(Table5[[#This Row],[rxn]],"RXN-","ENZLOAD-"),ENZLOAD[name],ENZLOAD[flux],0)</f>
        <v>0</v>
      </c>
      <c r="L3292" s="1" t="str">
        <f>"'"&amp;Table5[[#This Row],[rxn]]&amp;"'"&amp;CHAR(9)&amp;IF(AND(Table5[[#This Row],[kapp_slack_ub]]&lt;&gt;0,Table5[[#This Row],[kapp_old]]&lt;$F$1),$F$1,Table5[[#This Row],[kapp_old]])</f>
        <v>'RXN-HDCAt_c_l_REV-SPONT'	27141.27779288</v>
      </c>
      <c r="M3292" s="1">
        <f>_xlfn.XLOOKUP(Table5[[#This Row],[rxn]],Table3[name],Table3[flux],$F$1)</f>
        <v>27141.277792879999</v>
      </c>
      <c r="N3292" s="1" t="str">
        <f>IFERROR(Table5[[#This Row],[min flux]]/Table5[[#This Row],[associated enzload]],"")</f>
        <v/>
      </c>
      <c r="O3292" s="1">
        <f>_xlfn.NUMBERVALUE(IF(Table5[[#This Row],[flux/enzload]]="","",ABS($N$1-Table5[[#This Row],[flux/enzload]])))</f>
        <v>0</v>
      </c>
      <c r="P3292" s="1">
        <f>Table5[[#This Row],[kapp_old]]+IFERROR(((Table5[[#This Row],[kapp_slack_ub]]-Table5[[#This Row],[kapp_slack_lb]])/Table5[[#This Row],[associated enzload]]),0)</f>
        <v>27141.277792879999</v>
      </c>
      <c r="Q3292" s="1" t="str">
        <f>"'"&amp;Table5[[#This Row],[rxn]]&amp;"'"&amp;CHAR(9)&amp;Table5[[#This Row],[kapp + (slack_ub - slack_lb)/enzload]]</f>
        <v>'RXN-HDCAt_c_l_REV-SPONT'	27141.27779288</v>
      </c>
      <c r="R3292" s="1">
        <f>_xlfn.XLOOKUP(Table5[[#This Row],[rxn]],Table38[name],Table38[flux],0)</f>
        <v>0</v>
      </c>
      <c r="S3292" s="1">
        <f>_xlfn.XLOOKUP(SUBSTITUTE(Table5[[#This Row],[rxn]],"RXN-","ENZLOAD-"),Table38[name],Table38[flux],0)</f>
        <v>0</v>
      </c>
      <c r="T3292" s="1" t="b">
        <f>AND(Table5[[#This Row],[ENZLOAD flux in kapp-slack.gms]]=0,Table5[[#This Row],[flux in kapp-slack.gms]]&lt;&gt;0,NOT(Table5[[#This Row],[spont or unknown?]]))</f>
        <v>0</v>
      </c>
      <c r="U3292" s="1" t="b">
        <f>OR(_xlfn.TEXTAFTER(Table5[[#This Row],[rxn]],"-",-1)="SPONT",_xlfn.TEXTAFTER(Table5[[#This Row],[rxn]],"-",-1)="UNKNOWN")</f>
        <v>1</v>
      </c>
      <c r="V3292" s="1">
        <f>_xlfn.XLOOKUP(SUBSTITUTE(Table5[[#This Row],[rxn]],"RXN-","ENZLOAD-"),Table4[rxn],Table4[ub],0)</f>
        <v>0</v>
      </c>
      <c r="W3292" s="1" t="b">
        <f>AND(Table5[[#This Row],[FVA ENZLOAD flux UB]]=0,Table5[[#This Row],[ENZ not made when it should be?]])</f>
        <v>0</v>
      </c>
    </row>
    <row r="3293" spans="6:23" hidden="1">
      <c r="F3293" s="1" t="s">
        <v>8448</v>
      </c>
      <c r="G3293" s="1" t="str">
        <f>_xlfn.TEXTBEFORE(Table5[[#This Row],[rxn     kapp_old        kapp_slack_ub   kapp_slack_lb]]," ")</f>
        <v>RXN-HDCAt_c_mm_FWD-SPONT</v>
      </c>
      <c r="H329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29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293" s="1">
        <f>_xlfn.NUMBERVALUE(_xlfn.TEXTAFTER(Table5[[#This Row],[rxn     kapp_old        kapp_slack_ub   kapp_slack_lb]]," ",-1))</f>
        <v>0</v>
      </c>
      <c r="K3293" s="1">
        <f>_xlfn.XLOOKUP(SUBSTITUTE(Table5[[#This Row],[rxn]],"RXN-","ENZLOAD-"),ENZLOAD[name],ENZLOAD[flux],0)</f>
        <v>0</v>
      </c>
      <c r="L3293" s="1" t="str">
        <f>"'"&amp;Table5[[#This Row],[rxn]]&amp;"'"&amp;CHAR(9)&amp;IF(AND(Table5[[#This Row],[kapp_slack_ub]]&lt;&gt;0,Table5[[#This Row],[kapp_old]]&lt;$F$1),$F$1,Table5[[#This Row],[kapp_old]])</f>
        <v>'RXN-HDCAt_c_mm_FWD-SPONT'	27141.27779288</v>
      </c>
      <c r="M3293" s="1">
        <f>_xlfn.XLOOKUP(Table5[[#This Row],[rxn]],Table3[name],Table3[flux],$F$1)</f>
        <v>27141.277792879999</v>
      </c>
      <c r="N3293" s="1" t="str">
        <f>IFERROR(Table5[[#This Row],[min flux]]/Table5[[#This Row],[associated enzload]],"")</f>
        <v/>
      </c>
      <c r="O3293" s="1">
        <f>_xlfn.NUMBERVALUE(IF(Table5[[#This Row],[flux/enzload]]="","",ABS($N$1-Table5[[#This Row],[flux/enzload]])))</f>
        <v>0</v>
      </c>
      <c r="P3293" s="1">
        <f>Table5[[#This Row],[kapp_old]]+IFERROR(((Table5[[#This Row],[kapp_slack_ub]]-Table5[[#This Row],[kapp_slack_lb]])/Table5[[#This Row],[associated enzload]]),0)</f>
        <v>27141.277792879999</v>
      </c>
      <c r="Q3293" s="1" t="str">
        <f>"'"&amp;Table5[[#This Row],[rxn]]&amp;"'"&amp;CHAR(9)&amp;Table5[[#This Row],[kapp + (slack_ub - slack_lb)/enzload]]</f>
        <v>'RXN-HDCAt_c_mm_FWD-SPONT'	27141.27779288</v>
      </c>
      <c r="R3293" s="1">
        <f>_xlfn.XLOOKUP(Table5[[#This Row],[rxn]],Table38[name],Table38[flux],0)</f>
        <v>0</v>
      </c>
      <c r="S3293" s="1">
        <f>_xlfn.XLOOKUP(SUBSTITUTE(Table5[[#This Row],[rxn]],"RXN-","ENZLOAD-"),Table38[name],Table38[flux],0)</f>
        <v>0</v>
      </c>
      <c r="T3293" s="1" t="b">
        <f>AND(Table5[[#This Row],[ENZLOAD flux in kapp-slack.gms]]=0,Table5[[#This Row],[flux in kapp-slack.gms]]&lt;&gt;0,NOT(Table5[[#This Row],[spont or unknown?]]))</f>
        <v>0</v>
      </c>
      <c r="U3293" s="1" t="b">
        <f>OR(_xlfn.TEXTAFTER(Table5[[#This Row],[rxn]],"-",-1)="SPONT",_xlfn.TEXTAFTER(Table5[[#This Row],[rxn]],"-",-1)="UNKNOWN")</f>
        <v>1</v>
      </c>
      <c r="V3293" s="1">
        <f>_xlfn.XLOOKUP(SUBSTITUTE(Table5[[#This Row],[rxn]],"RXN-","ENZLOAD-"),Table4[rxn],Table4[ub],0)</f>
        <v>0</v>
      </c>
      <c r="W3293" s="1" t="b">
        <f>AND(Table5[[#This Row],[FVA ENZLOAD flux UB]]=0,Table5[[#This Row],[ENZ not made when it should be?]])</f>
        <v>0</v>
      </c>
    </row>
    <row r="3294" spans="6:23" hidden="1">
      <c r="F3294" s="1" t="s">
        <v>8449</v>
      </c>
      <c r="G3294" s="1" t="str">
        <f>_xlfn.TEXTBEFORE(Table5[[#This Row],[rxn     kapp_old        kapp_slack_ub   kapp_slack_lb]]," ")</f>
        <v>RXN-HDCAt_c_mm_REV-SPONT</v>
      </c>
      <c r="H329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29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294" s="1">
        <f>_xlfn.NUMBERVALUE(_xlfn.TEXTAFTER(Table5[[#This Row],[rxn     kapp_old        kapp_slack_ub   kapp_slack_lb]]," ",-1))</f>
        <v>0</v>
      </c>
      <c r="K3294" s="1">
        <f>_xlfn.XLOOKUP(SUBSTITUTE(Table5[[#This Row],[rxn]],"RXN-","ENZLOAD-"),ENZLOAD[name],ENZLOAD[flux],0)</f>
        <v>0</v>
      </c>
      <c r="L3294" s="1" t="str">
        <f>"'"&amp;Table5[[#This Row],[rxn]]&amp;"'"&amp;CHAR(9)&amp;IF(AND(Table5[[#This Row],[kapp_slack_ub]]&lt;&gt;0,Table5[[#This Row],[kapp_old]]&lt;$F$1),$F$1,Table5[[#This Row],[kapp_old]])</f>
        <v>'RXN-HDCAt_c_mm_REV-SPONT'	27141.27779288</v>
      </c>
      <c r="M3294" s="1">
        <f>_xlfn.XLOOKUP(Table5[[#This Row],[rxn]],Table3[name],Table3[flux],$F$1)</f>
        <v>27141.277792879999</v>
      </c>
      <c r="N3294" s="1" t="str">
        <f>IFERROR(Table5[[#This Row],[min flux]]/Table5[[#This Row],[associated enzload]],"")</f>
        <v/>
      </c>
      <c r="O3294" s="1">
        <f>_xlfn.NUMBERVALUE(IF(Table5[[#This Row],[flux/enzload]]="","",ABS($N$1-Table5[[#This Row],[flux/enzload]])))</f>
        <v>0</v>
      </c>
      <c r="P3294" s="1">
        <f>Table5[[#This Row],[kapp_old]]+IFERROR(((Table5[[#This Row],[kapp_slack_ub]]-Table5[[#This Row],[kapp_slack_lb]])/Table5[[#This Row],[associated enzload]]),0)</f>
        <v>27141.277792879999</v>
      </c>
      <c r="Q3294" s="1" t="str">
        <f>"'"&amp;Table5[[#This Row],[rxn]]&amp;"'"&amp;CHAR(9)&amp;Table5[[#This Row],[kapp + (slack_ub - slack_lb)/enzload]]</f>
        <v>'RXN-HDCAt_c_mm_REV-SPONT'	27141.27779288</v>
      </c>
      <c r="R3294" s="1">
        <f>_xlfn.XLOOKUP(Table5[[#This Row],[rxn]],Table38[name],Table38[flux],0)</f>
        <v>0</v>
      </c>
      <c r="S3294" s="1">
        <f>_xlfn.XLOOKUP(SUBSTITUTE(Table5[[#This Row],[rxn]],"RXN-","ENZLOAD-"),Table38[name],Table38[flux],0)</f>
        <v>0</v>
      </c>
      <c r="T3294" s="1" t="b">
        <f>AND(Table5[[#This Row],[ENZLOAD flux in kapp-slack.gms]]=0,Table5[[#This Row],[flux in kapp-slack.gms]]&lt;&gt;0,NOT(Table5[[#This Row],[spont or unknown?]]))</f>
        <v>0</v>
      </c>
      <c r="U3294" s="1" t="b">
        <f>OR(_xlfn.TEXTAFTER(Table5[[#This Row],[rxn]],"-",-1)="SPONT",_xlfn.TEXTAFTER(Table5[[#This Row],[rxn]],"-",-1)="UNKNOWN")</f>
        <v>1</v>
      </c>
      <c r="V3294" s="1">
        <f>_xlfn.XLOOKUP(SUBSTITUTE(Table5[[#This Row],[rxn]],"RXN-","ENZLOAD-"),Table4[rxn],Table4[ub],0)</f>
        <v>0</v>
      </c>
      <c r="W3294" s="1" t="b">
        <f>AND(Table5[[#This Row],[FVA ENZLOAD flux UB]]=0,Table5[[#This Row],[ENZ not made when it should be?]])</f>
        <v>0</v>
      </c>
    </row>
    <row r="3295" spans="6:23" hidden="1">
      <c r="F3295" s="1" t="s">
        <v>8450</v>
      </c>
      <c r="G3295" s="1" t="str">
        <f>_xlfn.TEXTBEFORE(Table5[[#This Row],[rxn     kapp_old        kapp_slack_ub   kapp_slack_lb]]," ")</f>
        <v>RXN-HDCAt_c_rm_FWD-SPONT</v>
      </c>
      <c r="H329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29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295" s="1">
        <f>_xlfn.NUMBERVALUE(_xlfn.TEXTAFTER(Table5[[#This Row],[rxn     kapp_old        kapp_slack_ub   kapp_slack_lb]]," ",-1))</f>
        <v>0</v>
      </c>
      <c r="K3295" s="1">
        <f>_xlfn.XLOOKUP(SUBSTITUTE(Table5[[#This Row],[rxn]],"RXN-","ENZLOAD-"),ENZLOAD[name],ENZLOAD[flux],0)</f>
        <v>0</v>
      </c>
      <c r="L3295" s="1" t="str">
        <f>"'"&amp;Table5[[#This Row],[rxn]]&amp;"'"&amp;CHAR(9)&amp;IF(AND(Table5[[#This Row],[kapp_slack_ub]]&lt;&gt;0,Table5[[#This Row],[kapp_old]]&lt;$F$1),$F$1,Table5[[#This Row],[kapp_old]])</f>
        <v>'RXN-HDCAt_c_rm_FWD-SPONT'	27141.27779288</v>
      </c>
      <c r="M3295" s="1">
        <f>_xlfn.XLOOKUP(Table5[[#This Row],[rxn]],Table3[name],Table3[flux],$F$1)</f>
        <v>3.8964903909459003E-5</v>
      </c>
      <c r="N3295" s="1" t="str">
        <f>IFERROR(Table5[[#This Row],[min flux]]/Table5[[#This Row],[associated enzload]],"")</f>
        <v/>
      </c>
      <c r="O3295" s="1">
        <f>_xlfn.NUMBERVALUE(IF(Table5[[#This Row],[flux/enzload]]="","",ABS($N$1-Table5[[#This Row],[flux/enzload]])))</f>
        <v>0</v>
      </c>
      <c r="P3295" s="1">
        <f>Table5[[#This Row],[kapp_old]]+IFERROR(((Table5[[#This Row],[kapp_slack_ub]]-Table5[[#This Row],[kapp_slack_lb]])/Table5[[#This Row],[associated enzload]]),0)</f>
        <v>27141.277792879999</v>
      </c>
      <c r="Q3295" s="1" t="str">
        <f>"'"&amp;Table5[[#This Row],[rxn]]&amp;"'"&amp;CHAR(9)&amp;Table5[[#This Row],[kapp + (slack_ub - slack_lb)/enzload]]</f>
        <v>'RXN-HDCAt_c_rm_FWD-SPONT'	27141.27779288</v>
      </c>
      <c r="R3295" s="1">
        <f>_xlfn.XLOOKUP(Table5[[#This Row],[rxn]],Table38[name],Table38[flux],0)</f>
        <v>0</v>
      </c>
      <c r="S3295" s="1">
        <f>_xlfn.XLOOKUP(SUBSTITUTE(Table5[[#This Row],[rxn]],"RXN-","ENZLOAD-"),Table38[name],Table38[flux],0)</f>
        <v>0</v>
      </c>
      <c r="T3295" s="1" t="b">
        <f>AND(Table5[[#This Row],[ENZLOAD flux in kapp-slack.gms]]=0,Table5[[#This Row],[flux in kapp-slack.gms]]&lt;&gt;0,NOT(Table5[[#This Row],[spont or unknown?]]))</f>
        <v>0</v>
      </c>
      <c r="U3295" s="1" t="b">
        <f>OR(_xlfn.TEXTAFTER(Table5[[#This Row],[rxn]],"-",-1)="SPONT",_xlfn.TEXTAFTER(Table5[[#This Row],[rxn]],"-",-1)="UNKNOWN")</f>
        <v>1</v>
      </c>
      <c r="V3295" s="1">
        <f>_xlfn.XLOOKUP(SUBSTITUTE(Table5[[#This Row],[rxn]],"RXN-","ENZLOAD-"),Table4[rxn],Table4[ub],0)</f>
        <v>0</v>
      </c>
      <c r="W3295" s="1" t="b">
        <f>AND(Table5[[#This Row],[FVA ENZLOAD flux UB]]=0,Table5[[#This Row],[ENZ not made when it should be?]])</f>
        <v>0</v>
      </c>
    </row>
    <row r="3296" spans="6:23" hidden="1">
      <c r="F3296" s="1" t="s">
        <v>8451</v>
      </c>
      <c r="G3296" s="1" t="str">
        <f>_xlfn.TEXTBEFORE(Table5[[#This Row],[rxn     kapp_old        kapp_slack_ub   kapp_slack_lb]]," ")</f>
        <v>RXN-HDCAt_c_rm_REV-SPONT</v>
      </c>
      <c r="H329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29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296" s="1">
        <f>_xlfn.NUMBERVALUE(_xlfn.TEXTAFTER(Table5[[#This Row],[rxn     kapp_old        kapp_slack_ub   kapp_slack_lb]]," ",-1))</f>
        <v>0</v>
      </c>
      <c r="K3296" s="1">
        <f>_xlfn.XLOOKUP(SUBSTITUTE(Table5[[#This Row],[rxn]],"RXN-","ENZLOAD-"),ENZLOAD[name],ENZLOAD[flux],0)</f>
        <v>0</v>
      </c>
      <c r="L3296" s="1" t="str">
        <f>"'"&amp;Table5[[#This Row],[rxn]]&amp;"'"&amp;CHAR(9)&amp;IF(AND(Table5[[#This Row],[kapp_slack_ub]]&lt;&gt;0,Table5[[#This Row],[kapp_old]]&lt;$F$1),$F$1,Table5[[#This Row],[kapp_old]])</f>
        <v>'RXN-HDCAt_c_rm_REV-SPONT'	27141.27779288</v>
      </c>
      <c r="M3296" s="1">
        <f>_xlfn.XLOOKUP(Table5[[#This Row],[rxn]],Table3[name],Table3[flux],$F$1)</f>
        <v>27141.277792879999</v>
      </c>
      <c r="N3296" s="1" t="str">
        <f>IFERROR(Table5[[#This Row],[min flux]]/Table5[[#This Row],[associated enzload]],"")</f>
        <v/>
      </c>
      <c r="O3296" s="1">
        <f>_xlfn.NUMBERVALUE(IF(Table5[[#This Row],[flux/enzload]]="","",ABS($N$1-Table5[[#This Row],[flux/enzload]])))</f>
        <v>0</v>
      </c>
      <c r="P3296" s="1">
        <f>Table5[[#This Row],[kapp_old]]+IFERROR(((Table5[[#This Row],[kapp_slack_ub]]-Table5[[#This Row],[kapp_slack_lb]])/Table5[[#This Row],[associated enzload]]),0)</f>
        <v>27141.277792879999</v>
      </c>
      <c r="Q3296" s="1" t="str">
        <f>"'"&amp;Table5[[#This Row],[rxn]]&amp;"'"&amp;CHAR(9)&amp;Table5[[#This Row],[kapp + (slack_ub - slack_lb)/enzload]]</f>
        <v>'RXN-HDCAt_c_rm_REV-SPONT'	27141.27779288</v>
      </c>
      <c r="R3296" s="1">
        <f>_xlfn.XLOOKUP(Table5[[#This Row],[rxn]],Table38[name],Table38[flux],0)</f>
        <v>9.4867706293999996E-5</v>
      </c>
      <c r="S3296" s="1">
        <f>_xlfn.XLOOKUP(SUBSTITUTE(Table5[[#This Row],[rxn]],"RXN-","ENZLOAD-"),Table38[name],Table38[flux],0)</f>
        <v>0</v>
      </c>
      <c r="T3296" s="1" t="b">
        <f>AND(Table5[[#This Row],[ENZLOAD flux in kapp-slack.gms]]=0,Table5[[#This Row],[flux in kapp-slack.gms]]&lt;&gt;0,NOT(Table5[[#This Row],[spont or unknown?]]))</f>
        <v>0</v>
      </c>
      <c r="U3296" s="1" t="b">
        <f>OR(_xlfn.TEXTAFTER(Table5[[#This Row],[rxn]],"-",-1)="SPONT",_xlfn.TEXTAFTER(Table5[[#This Row],[rxn]],"-",-1)="UNKNOWN")</f>
        <v>1</v>
      </c>
      <c r="V3296" s="1">
        <f>_xlfn.XLOOKUP(SUBSTITUTE(Table5[[#This Row],[rxn]],"RXN-","ENZLOAD-"),Table4[rxn],Table4[ub],0)</f>
        <v>0</v>
      </c>
      <c r="W3296" s="1" t="b">
        <f>AND(Table5[[#This Row],[FVA ENZLOAD flux UB]]=0,Table5[[#This Row],[ENZ not made when it should be?]])</f>
        <v>0</v>
      </c>
    </row>
    <row r="3297" spans="6:23" hidden="1">
      <c r="F3297" s="1" t="s">
        <v>8454</v>
      </c>
      <c r="G3297" s="1" t="str">
        <f>_xlfn.TEXTBEFORE(Table5[[#This Row],[rxn     kapp_old        kapp_slack_ub   kapp_slack_lb]]," ")</f>
        <v>RXN-HDCEAt_c_en_FWD-SPONT</v>
      </c>
      <c r="H329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29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297" s="1">
        <f>_xlfn.NUMBERVALUE(_xlfn.TEXTAFTER(Table5[[#This Row],[rxn     kapp_old        kapp_slack_ub   kapp_slack_lb]]," ",-1))</f>
        <v>0</v>
      </c>
      <c r="K3297" s="1">
        <f>_xlfn.XLOOKUP(SUBSTITUTE(Table5[[#This Row],[rxn]],"RXN-","ENZLOAD-"),ENZLOAD[name],ENZLOAD[flux],0)</f>
        <v>0</v>
      </c>
      <c r="L3297" s="1" t="str">
        <f>"'"&amp;Table5[[#This Row],[rxn]]&amp;"'"&amp;CHAR(9)&amp;IF(AND(Table5[[#This Row],[kapp_slack_ub]]&lt;&gt;0,Table5[[#This Row],[kapp_old]]&lt;$F$1),$F$1,Table5[[#This Row],[kapp_old]])</f>
        <v>'RXN-HDCEAt_c_en_FWD-SPONT'	27141.27779288</v>
      </c>
      <c r="M3297" s="1">
        <f>_xlfn.XLOOKUP(Table5[[#This Row],[rxn]],Table3[name],Table3[flux],$F$1)</f>
        <v>27141.277792879999</v>
      </c>
      <c r="N3297" s="1" t="str">
        <f>IFERROR(Table5[[#This Row],[min flux]]/Table5[[#This Row],[associated enzload]],"")</f>
        <v/>
      </c>
      <c r="O3297" s="1">
        <f>_xlfn.NUMBERVALUE(IF(Table5[[#This Row],[flux/enzload]]="","",ABS($N$1-Table5[[#This Row],[flux/enzload]])))</f>
        <v>0</v>
      </c>
      <c r="P3297" s="1">
        <f>Table5[[#This Row],[kapp_old]]+IFERROR(((Table5[[#This Row],[kapp_slack_ub]]-Table5[[#This Row],[kapp_slack_lb]])/Table5[[#This Row],[associated enzload]]),0)</f>
        <v>27141.277792879999</v>
      </c>
      <c r="Q3297" s="1" t="str">
        <f>"'"&amp;Table5[[#This Row],[rxn]]&amp;"'"&amp;CHAR(9)&amp;Table5[[#This Row],[kapp + (slack_ub - slack_lb)/enzload]]</f>
        <v>'RXN-HDCEAt_c_en_FWD-SPONT'	27141.27779288</v>
      </c>
      <c r="R3297" s="1">
        <f>_xlfn.XLOOKUP(Table5[[#This Row],[rxn]],Table38[name],Table38[flux],0)</f>
        <v>0</v>
      </c>
      <c r="S3297" s="1">
        <f>_xlfn.XLOOKUP(SUBSTITUTE(Table5[[#This Row],[rxn]],"RXN-","ENZLOAD-"),Table38[name],Table38[flux],0)</f>
        <v>0</v>
      </c>
      <c r="T3297" s="1" t="b">
        <f>AND(Table5[[#This Row],[ENZLOAD flux in kapp-slack.gms]]=0,Table5[[#This Row],[flux in kapp-slack.gms]]&lt;&gt;0,NOT(Table5[[#This Row],[spont or unknown?]]))</f>
        <v>0</v>
      </c>
      <c r="U3297" s="1" t="b">
        <f>OR(_xlfn.TEXTAFTER(Table5[[#This Row],[rxn]],"-",-1)="SPONT",_xlfn.TEXTAFTER(Table5[[#This Row],[rxn]],"-",-1)="UNKNOWN")</f>
        <v>1</v>
      </c>
      <c r="V3297" s="1">
        <f>_xlfn.XLOOKUP(SUBSTITUTE(Table5[[#This Row],[rxn]],"RXN-","ENZLOAD-"),Table4[rxn],Table4[ub],0)</f>
        <v>0</v>
      </c>
      <c r="W3297" s="1" t="b">
        <f>AND(Table5[[#This Row],[FVA ENZLOAD flux UB]]=0,Table5[[#This Row],[ENZ not made when it should be?]])</f>
        <v>0</v>
      </c>
    </row>
    <row r="3298" spans="6:23" hidden="1">
      <c r="F3298" s="1" t="s">
        <v>8455</v>
      </c>
      <c r="G3298" s="1" t="str">
        <f>_xlfn.TEXTBEFORE(Table5[[#This Row],[rxn     kapp_old        kapp_slack_ub   kapp_slack_lb]]," ")</f>
        <v>RXN-HDCEAt_c_en_REV-SPONT</v>
      </c>
      <c r="H329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29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298" s="1">
        <f>_xlfn.NUMBERVALUE(_xlfn.TEXTAFTER(Table5[[#This Row],[rxn     kapp_old        kapp_slack_ub   kapp_slack_lb]]," ",-1))</f>
        <v>0</v>
      </c>
      <c r="K3298" s="1">
        <f>_xlfn.XLOOKUP(SUBSTITUTE(Table5[[#This Row],[rxn]],"RXN-","ENZLOAD-"),ENZLOAD[name],ENZLOAD[flux],0)</f>
        <v>0</v>
      </c>
      <c r="L3298" s="1" t="str">
        <f>"'"&amp;Table5[[#This Row],[rxn]]&amp;"'"&amp;CHAR(9)&amp;IF(AND(Table5[[#This Row],[kapp_slack_ub]]&lt;&gt;0,Table5[[#This Row],[kapp_old]]&lt;$F$1),$F$1,Table5[[#This Row],[kapp_old]])</f>
        <v>'RXN-HDCEAt_c_en_REV-SPONT'	27141.27779288</v>
      </c>
      <c r="M3298" s="1">
        <f>_xlfn.XLOOKUP(Table5[[#This Row],[rxn]],Table3[name],Table3[flux],$F$1)</f>
        <v>27141.277792879999</v>
      </c>
      <c r="N3298" s="1" t="str">
        <f>IFERROR(Table5[[#This Row],[min flux]]/Table5[[#This Row],[associated enzload]],"")</f>
        <v/>
      </c>
      <c r="O3298" s="1">
        <f>_xlfn.NUMBERVALUE(IF(Table5[[#This Row],[flux/enzload]]="","",ABS($N$1-Table5[[#This Row],[flux/enzload]])))</f>
        <v>0</v>
      </c>
      <c r="P3298" s="1">
        <f>Table5[[#This Row],[kapp_old]]+IFERROR(((Table5[[#This Row],[kapp_slack_ub]]-Table5[[#This Row],[kapp_slack_lb]])/Table5[[#This Row],[associated enzload]]),0)</f>
        <v>27141.277792879999</v>
      </c>
      <c r="Q3298" s="1" t="str">
        <f>"'"&amp;Table5[[#This Row],[rxn]]&amp;"'"&amp;CHAR(9)&amp;Table5[[#This Row],[kapp + (slack_ub - slack_lb)/enzload]]</f>
        <v>'RXN-HDCEAt_c_en_REV-SPONT'	27141.27779288</v>
      </c>
      <c r="R3298" s="1">
        <f>_xlfn.XLOOKUP(Table5[[#This Row],[rxn]],Table38[name],Table38[flux],0)</f>
        <v>0</v>
      </c>
      <c r="S3298" s="1">
        <f>_xlfn.XLOOKUP(SUBSTITUTE(Table5[[#This Row],[rxn]],"RXN-","ENZLOAD-"),Table38[name],Table38[flux],0)</f>
        <v>0</v>
      </c>
      <c r="T3298" s="1" t="b">
        <f>AND(Table5[[#This Row],[ENZLOAD flux in kapp-slack.gms]]=0,Table5[[#This Row],[flux in kapp-slack.gms]]&lt;&gt;0,NOT(Table5[[#This Row],[spont or unknown?]]))</f>
        <v>0</v>
      </c>
      <c r="U3298" s="1" t="b">
        <f>OR(_xlfn.TEXTAFTER(Table5[[#This Row],[rxn]],"-",-1)="SPONT",_xlfn.TEXTAFTER(Table5[[#This Row],[rxn]],"-",-1)="UNKNOWN")</f>
        <v>1</v>
      </c>
      <c r="V3298" s="1">
        <f>_xlfn.XLOOKUP(SUBSTITUTE(Table5[[#This Row],[rxn]],"RXN-","ENZLOAD-"),Table4[rxn],Table4[ub],0)</f>
        <v>0</v>
      </c>
      <c r="W3298" s="1" t="b">
        <f>AND(Table5[[#This Row],[FVA ENZLOAD flux UB]]=0,Table5[[#This Row],[ENZ not made when it should be?]])</f>
        <v>0</v>
      </c>
    </row>
    <row r="3299" spans="6:23" hidden="1">
      <c r="F3299" s="1" t="s">
        <v>8456</v>
      </c>
      <c r="G3299" s="1" t="str">
        <f>_xlfn.TEXTBEFORE(Table5[[#This Row],[rxn     kapp_old        kapp_slack_ub   kapp_slack_lb]]," ")</f>
        <v>RXN-HDCEAt_c_l_FWD-SPONT</v>
      </c>
      <c r="H329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29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299" s="1">
        <f>_xlfn.NUMBERVALUE(_xlfn.TEXTAFTER(Table5[[#This Row],[rxn     kapp_old        kapp_slack_ub   kapp_slack_lb]]," ",-1))</f>
        <v>0</v>
      </c>
      <c r="K3299" s="1">
        <f>_xlfn.XLOOKUP(SUBSTITUTE(Table5[[#This Row],[rxn]],"RXN-","ENZLOAD-"),ENZLOAD[name],ENZLOAD[flux],0)</f>
        <v>0</v>
      </c>
      <c r="L3299" s="1" t="str">
        <f>"'"&amp;Table5[[#This Row],[rxn]]&amp;"'"&amp;CHAR(9)&amp;IF(AND(Table5[[#This Row],[kapp_slack_ub]]&lt;&gt;0,Table5[[#This Row],[kapp_old]]&lt;$F$1),$F$1,Table5[[#This Row],[kapp_old]])</f>
        <v>'RXN-HDCEAt_c_l_FWD-SPONT'	27141.27779288</v>
      </c>
      <c r="M3299" s="1">
        <f>_xlfn.XLOOKUP(Table5[[#This Row],[rxn]],Table3[name],Table3[flux],$F$1)</f>
        <v>27141.277792879999</v>
      </c>
      <c r="N3299" s="1" t="str">
        <f>IFERROR(Table5[[#This Row],[min flux]]/Table5[[#This Row],[associated enzload]],"")</f>
        <v/>
      </c>
      <c r="O3299" s="1">
        <f>_xlfn.NUMBERVALUE(IF(Table5[[#This Row],[flux/enzload]]="","",ABS($N$1-Table5[[#This Row],[flux/enzload]])))</f>
        <v>0</v>
      </c>
      <c r="P3299" s="1">
        <f>Table5[[#This Row],[kapp_old]]+IFERROR(((Table5[[#This Row],[kapp_slack_ub]]-Table5[[#This Row],[kapp_slack_lb]])/Table5[[#This Row],[associated enzload]]),0)</f>
        <v>27141.277792879999</v>
      </c>
      <c r="Q3299" s="1" t="str">
        <f>"'"&amp;Table5[[#This Row],[rxn]]&amp;"'"&amp;CHAR(9)&amp;Table5[[#This Row],[kapp + (slack_ub - slack_lb)/enzload]]</f>
        <v>'RXN-HDCEAt_c_l_FWD-SPONT'	27141.27779288</v>
      </c>
      <c r="R3299" s="1">
        <f>_xlfn.XLOOKUP(Table5[[#This Row],[rxn]],Table38[name],Table38[flux],0)</f>
        <v>0</v>
      </c>
      <c r="S3299" s="1">
        <f>_xlfn.XLOOKUP(SUBSTITUTE(Table5[[#This Row],[rxn]],"RXN-","ENZLOAD-"),Table38[name],Table38[flux],0)</f>
        <v>0</v>
      </c>
      <c r="T3299" s="1" t="b">
        <f>AND(Table5[[#This Row],[ENZLOAD flux in kapp-slack.gms]]=0,Table5[[#This Row],[flux in kapp-slack.gms]]&lt;&gt;0,NOT(Table5[[#This Row],[spont or unknown?]]))</f>
        <v>0</v>
      </c>
      <c r="U3299" s="1" t="b">
        <f>OR(_xlfn.TEXTAFTER(Table5[[#This Row],[rxn]],"-",-1)="SPONT",_xlfn.TEXTAFTER(Table5[[#This Row],[rxn]],"-",-1)="UNKNOWN")</f>
        <v>1</v>
      </c>
      <c r="V3299" s="1">
        <f>_xlfn.XLOOKUP(SUBSTITUTE(Table5[[#This Row],[rxn]],"RXN-","ENZLOAD-"),Table4[rxn],Table4[ub],0)</f>
        <v>0</v>
      </c>
      <c r="W3299" s="1" t="b">
        <f>AND(Table5[[#This Row],[FVA ENZLOAD flux UB]]=0,Table5[[#This Row],[ENZ not made when it should be?]])</f>
        <v>0</v>
      </c>
    </row>
    <row r="3300" spans="6:23" hidden="1">
      <c r="F3300" s="1" t="s">
        <v>8457</v>
      </c>
      <c r="G3300" s="1" t="str">
        <f>_xlfn.TEXTBEFORE(Table5[[#This Row],[rxn     kapp_old        kapp_slack_ub   kapp_slack_lb]]," ")</f>
        <v>RXN-HDCEAt_c_l_REV-SPONT</v>
      </c>
      <c r="H330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30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300" s="1">
        <f>_xlfn.NUMBERVALUE(_xlfn.TEXTAFTER(Table5[[#This Row],[rxn     kapp_old        kapp_slack_ub   kapp_slack_lb]]," ",-1))</f>
        <v>0</v>
      </c>
      <c r="K3300" s="1">
        <f>_xlfn.XLOOKUP(SUBSTITUTE(Table5[[#This Row],[rxn]],"RXN-","ENZLOAD-"),ENZLOAD[name],ENZLOAD[flux],0)</f>
        <v>0</v>
      </c>
      <c r="L3300" s="1" t="str">
        <f>"'"&amp;Table5[[#This Row],[rxn]]&amp;"'"&amp;CHAR(9)&amp;IF(AND(Table5[[#This Row],[kapp_slack_ub]]&lt;&gt;0,Table5[[#This Row],[kapp_old]]&lt;$F$1),$F$1,Table5[[#This Row],[kapp_old]])</f>
        <v>'RXN-HDCEAt_c_l_REV-SPONT'	27141.27779288</v>
      </c>
      <c r="M3300" s="1">
        <f>_xlfn.XLOOKUP(Table5[[#This Row],[rxn]],Table3[name],Table3[flux],$F$1)</f>
        <v>27141.277792879999</v>
      </c>
      <c r="N3300" s="1" t="str">
        <f>IFERROR(Table5[[#This Row],[min flux]]/Table5[[#This Row],[associated enzload]],"")</f>
        <v/>
      </c>
      <c r="O3300" s="1">
        <f>_xlfn.NUMBERVALUE(IF(Table5[[#This Row],[flux/enzload]]="","",ABS($N$1-Table5[[#This Row],[flux/enzload]])))</f>
        <v>0</v>
      </c>
      <c r="P3300" s="1">
        <f>Table5[[#This Row],[kapp_old]]+IFERROR(((Table5[[#This Row],[kapp_slack_ub]]-Table5[[#This Row],[kapp_slack_lb]])/Table5[[#This Row],[associated enzload]]),0)</f>
        <v>27141.277792879999</v>
      </c>
      <c r="Q3300" s="1" t="str">
        <f>"'"&amp;Table5[[#This Row],[rxn]]&amp;"'"&amp;CHAR(9)&amp;Table5[[#This Row],[kapp + (slack_ub - slack_lb)/enzload]]</f>
        <v>'RXN-HDCEAt_c_l_REV-SPONT'	27141.27779288</v>
      </c>
      <c r="R3300" s="1">
        <f>_xlfn.XLOOKUP(Table5[[#This Row],[rxn]],Table38[name],Table38[flux],0)</f>
        <v>0</v>
      </c>
      <c r="S3300" s="1">
        <f>_xlfn.XLOOKUP(SUBSTITUTE(Table5[[#This Row],[rxn]],"RXN-","ENZLOAD-"),Table38[name],Table38[flux],0)</f>
        <v>0</v>
      </c>
      <c r="T3300" s="1" t="b">
        <f>AND(Table5[[#This Row],[ENZLOAD flux in kapp-slack.gms]]=0,Table5[[#This Row],[flux in kapp-slack.gms]]&lt;&gt;0,NOT(Table5[[#This Row],[spont or unknown?]]))</f>
        <v>0</v>
      </c>
      <c r="U3300" s="1" t="b">
        <f>OR(_xlfn.TEXTAFTER(Table5[[#This Row],[rxn]],"-",-1)="SPONT",_xlfn.TEXTAFTER(Table5[[#This Row],[rxn]],"-",-1)="UNKNOWN")</f>
        <v>1</v>
      </c>
      <c r="V3300" s="1">
        <f>_xlfn.XLOOKUP(SUBSTITUTE(Table5[[#This Row],[rxn]],"RXN-","ENZLOAD-"),Table4[rxn],Table4[ub],0)</f>
        <v>0</v>
      </c>
      <c r="W3300" s="1" t="b">
        <f>AND(Table5[[#This Row],[FVA ENZLOAD flux UB]]=0,Table5[[#This Row],[ENZ not made when it should be?]])</f>
        <v>0</v>
      </c>
    </row>
    <row r="3301" spans="6:23" hidden="1">
      <c r="F3301" s="1" t="s">
        <v>8458</v>
      </c>
      <c r="G3301" s="1" t="str">
        <f>_xlfn.TEXTBEFORE(Table5[[#This Row],[rxn     kapp_old        kapp_slack_ub   kapp_slack_lb]]," ")</f>
        <v>RXN-HDCEAt_c_rm_FWD-SPONT</v>
      </c>
      <c r="H330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30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301" s="1">
        <f>_xlfn.NUMBERVALUE(_xlfn.TEXTAFTER(Table5[[#This Row],[rxn     kapp_old        kapp_slack_ub   kapp_slack_lb]]," ",-1))</f>
        <v>0</v>
      </c>
      <c r="K3301" s="1">
        <f>_xlfn.XLOOKUP(SUBSTITUTE(Table5[[#This Row],[rxn]],"RXN-","ENZLOAD-"),ENZLOAD[name],ENZLOAD[flux],0)</f>
        <v>0</v>
      </c>
      <c r="L3301" s="1" t="str">
        <f>"'"&amp;Table5[[#This Row],[rxn]]&amp;"'"&amp;CHAR(9)&amp;IF(AND(Table5[[#This Row],[kapp_slack_ub]]&lt;&gt;0,Table5[[#This Row],[kapp_old]]&lt;$F$1),$F$1,Table5[[#This Row],[kapp_old]])</f>
        <v>'RXN-HDCEAt_c_rm_FWD-SPONT'	27141.27779288</v>
      </c>
      <c r="M3301" s="1">
        <f>_xlfn.XLOOKUP(Table5[[#This Row],[rxn]],Table3[name],Table3[flux],$F$1)</f>
        <v>27141.277792879999</v>
      </c>
      <c r="N3301" s="1" t="str">
        <f>IFERROR(Table5[[#This Row],[min flux]]/Table5[[#This Row],[associated enzload]],"")</f>
        <v/>
      </c>
      <c r="O3301" s="1">
        <f>_xlfn.NUMBERVALUE(IF(Table5[[#This Row],[flux/enzload]]="","",ABS($N$1-Table5[[#This Row],[flux/enzload]])))</f>
        <v>0</v>
      </c>
      <c r="P3301" s="1">
        <f>Table5[[#This Row],[kapp_old]]+IFERROR(((Table5[[#This Row],[kapp_slack_ub]]-Table5[[#This Row],[kapp_slack_lb]])/Table5[[#This Row],[associated enzload]]),0)</f>
        <v>27141.277792879999</v>
      </c>
      <c r="Q3301" s="1" t="str">
        <f>"'"&amp;Table5[[#This Row],[rxn]]&amp;"'"&amp;CHAR(9)&amp;Table5[[#This Row],[kapp + (slack_ub - slack_lb)/enzload]]</f>
        <v>'RXN-HDCEAt_c_rm_FWD-SPONT'	27141.27779288</v>
      </c>
      <c r="R3301" s="1">
        <f>_xlfn.XLOOKUP(Table5[[#This Row],[rxn]],Table38[name],Table38[flux],0)</f>
        <v>0</v>
      </c>
      <c r="S3301" s="1">
        <f>_xlfn.XLOOKUP(SUBSTITUTE(Table5[[#This Row],[rxn]],"RXN-","ENZLOAD-"),Table38[name],Table38[flux],0)</f>
        <v>0</v>
      </c>
      <c r="T3301" s="1" t="b">
        <f>AND(Table5[[#This Row],[ENZLOAD flux in kapp-slack.gms]]=0,Table5[[#This Row],[flux in kapp-slack.gms]]&lt;&gt;0,NOT(Table5[[#This Row],[spont or unknown?]]))</f>
        <v>0</v>
      </c>
      <c r="U3301" s="1" t="b">
        <f>OR(_xlfn.TEXTAFTER(Table5[[#This Row],[rxn]],"-",-1)="SPONT",_xlfn.TEXTAFTER(Table5[[#This Row],[rxn]],"-",-1)="UNKNOWN")</f>
        <v>1</v>
      </c>
      <c r="V3301" s="1">
        <f>_xlfn.XLOOKUP(SUBSTITUTE(Table5[[#This Row],[rxn]],"RXN-","ENZLOAD-"),Table4[rxn],Table4[ub],0)</f>
        <v>0</v>
      </c>
      <c r="W3301" s="1" t="b">
        <f>AND(Table5[[#This Row],[FVA ENZLOAD flux UB]]=0,Table5[[#This Row],[ENZ not made when it should be?]])</f>
        <v>0</v>
      </c>
    </row>
    <row r="3302" spans="6:23" hidden="1">
      <c r="F3302" s="1" t="s">
        <v>8459</v>
      </c>
      <c r="G3302" s="1" t="str">
        <f>_xlfn.TEXTBEFORE(Table5[[#This Row],[rxn     kapp_old        kapp_slack_ub   kapp_slack_lb]]," ")</f>
        <v>RXN-HDCEAt_c_rm_REV-SPONT</v>
      </c>
      <c r="H330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30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302" s="1">
        <f>_xlfn.NUMBERVALUE(_xlfn.TEXTAFTER(Table5[[#This Row],[rxn     kapp_old        kapp_slack_ub   kapp_slack_lb]]," ",-1))</f>
        <v>0</v>
      </c>
      <c r="K3302" s="1">
        <f>_xlfn.XLOOKUP(SUBSTITUTE(Table5[[#This Row],[rxn]],"RXN-","ENZLOAD-"),ENZLOAD[name],ENZLOAD[flux],0)</f>
        <v>0</v>
      </c>
      <c r="L3302" s="1" t="str">
        <f>"'"&amp;Table5[[#This Row],[rxn]]&amp;"'"&amp;CHAR(9)&amp;IF(AND(Table5[[#This Row],[kapp_slack_ub]]&lt;&gt;0,Table5[[#This Row],[kapp_old]]&lt;$F$1),$F$1,Table5[[#This Row],[kapp_old]])</f>
        <v>'RXN-HDCEAt_c_rm_REV-SPONT'	27141.27779288</v>
      </c>
      <c r="M3302" s="1">
        <f>_xlfn.XLOOKUP(Table5[[#This Row],[rxn]],Table3[name],Table3[flux],$F$1)</f>
        <v>27141.277792879999</v>
      </c>
      <c r="N3302" s="1" t="str">
        <f>IFERROR(Table5[[#This Row],[min flux]]/Table5[[#This Row],[associated enzload]],"")</f>
        <v/>
      </c>
      <c r="O3302" s="1">
        <f>_xlfn.NUMBERVALUE(IF(Table5[[#This Row],[flux/enzload]]="","",ABS($N$1-Table5[[#This Row],[flux/enzload]])))</f>
        <v>0</v>
      </c>
      <c r="P3302" s="1">
        <f>Table5[[#This Row],[kapp_old]]+IFERROR(((Table5[[#This Row],[kapp_slack_ub]]-Table5[[#This Row],[kapp_slack_lb]])/Table5[[#This Row],[associated enzload]]),0)</f>
        <v>27141.277792879999</v>
      </c>
      <c r="Q3302" s="1" t="str">
        <f>"'"&amp;Table5[[#This Row],[rxn]]&amp;"'"&amp;CHAR(9)&amp;Table5[[#This Row],[kapp + (slack_ub - slack_lb)/enzload]]</f>
        <v>'RXN-HDCEAt_c_rm_REV-SPONT'	27141.27779288</v>
      </c>
      <c r="R3302" s="1">
        <f>_xlfn.XLOOKUP(Table5[[#This Row],[rxn]],Table38[name],Table38[flux],0)</f>
        <v>0</v>
      </c>
      <c r="S3302" s="1">
        <f>_xlfn.XLOOKUP(SUBSTITUTE(Table5[[#This Row],[rxn]],"RXN-","ENZLOAD-"),Table38[name],Table38[flux],0)</f>
        <v>0</v>
      </c>
      <c r="T3302" s="1" t="b">
        <f>AND(Table5[[#This Row],[ENZLOAD flux in kapp-slack.gms]]=0,Table5[[#This Row],[flux in kapp-slack.gms]]&lt;&gt;0,NOT(Table5[[#This Row],[spont or unknown?]]))</f>
        <v>0</v>
      </c>
      <c r="U3302" s="1" t="b">
        <f>OR(_xlfn.TEXTAFTER(Table5[[#This Row],[rxn]],"-",-1)="SPONT",_xlfn.TEXTAFTER(Table5[[#This Row],[rxn]],"-",-1)="UNKNOWN")</f>
        <v>1</v>
      </c>
      <c r="V3302" s="1">
        <f>_xlfn.XLOOKUP(SUBSTITUTE(Table5[[#This Row],[rxn]],"RXN-","ENZLOAD-"),Table4[rxn],Table4[ub],0)</f>
        <v>0</v>
      </c>
      <c r="W3302" s="1" t="b">
        <f>AND(Table5[[#This Row],[FVA ENZLOAD flux UB]]=0,Table5[[#This Row],[ENZ not made when it should be?]])</f>
        <v>0</v>
      </c>
    </row>
    <row r="3303" spans="6:23" hidden="1">
      <c r="F3303" s="1" t="s">
        <v>8460</v>
      </c>
      <c r="G3303" s="1" t="str">
        <f>_xlfn.TEXTBEFORE(Table5[[#This Row],[rxn     kapp_old        kapp_slack_ub   kapp_slack_lb]]," ")</f>
        <v>RXN-HDCOAt_c_l_FWD-SPONT</v>
      </c>
      <c r="H330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30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303" s="1">
        <f>_xlfn.NUMBERVALUE(_xlfn.TEXTAFTER(Table5[[#This Row],[rxn     kapp_old        kapp_slack_ub   kapp_slack_lb]]," ",-1))</f>
        <v>0</v>
      </c>
      <c r="K3303" s="1">
        <f>_xlfn.XLOOKUP(SUBSTITUTE(Table5[[#This Row],[rxn]],"RXN-","ENZLOAD-"),ENZLOAD[name],ENZLOAD[flux],0)</f>
        <v>0</v>
      </c>
      <c r="L3303" s="1" t="str">
        <f>"'"&amp;Table5[[#This Row],[rxn]]&amp;"'"&amp;CHAR(9)&amp;IF(AND(Table5[[#This Row],[kapp_slack_ub]]&lt;&gt;0,Table5[[#This Row],[kapp_old]]&lt;$F$1),$F$1,Table5[[#This Row],[kapp_old]])</f>
        <v>'RXN-HDCOAt_c_l_FWD-SPONT'	27141.27779288</v>
      </c>
      <c r="M3303" s="1">
        <f>_xlfn.XLOOKUP(Table5[[#This Row],[rxn]],Table3[name],Table3[flux],$F$1)</f>
        <v>27141.277792879999</v>
      </c>
      <c r="N3303" s="1" t="str">
        <f>IFERROR(Table5[[#This Row],[min flux]]/Table5[[#This Row],[associated enzload]],"")</f>
        <v/>
      </c>
      <c r="O3303" s="1">
        <f>_xlfn.NUMBERVALUE(IF(Table5[[#This Row],[flux/enzload]]="","",ABS($N$1-Table5[[#This Row],[flux/enzload]])))</f>
        <v>0</v>
      </c>
      <c r="P3303" s="1">
        <f>Table5[[#This Row],[kapp_old]]+IFERROR(((Table5[[#This Row],[kapp_slack_ub]]-Table5[[#This Row],[kapp_slack_lb]])/Table5[[#This Row],[associated enzload]]),0)</f>
        <v>27141.277792879999</v>
      </c>
      <c r="Q3303" s="1" t="str">
        <f>"'"&amp;Table5[[#This Row],[rxn]]&amp;"'"&amp;CHAR(9)&amp;Table5[[#This Row],[kapp + (slack_ub - slack_lb)/enzload]]</f>
        <v>'RXN-HDCOAt_c_l_FWD-SPONT'	27141.27779288</v>
      </c>
      <c r="R3303" s="1">
        <f>_xlfn.XLOOKUP(Table5[[#This Row],[rxn]],Table38[name],Table38[flux],0)</f>
        <v>0</v>
      </c>
      <c r="S3303" s="1">
        <f>_xlfn.XLOOKUP(SUBSTITUTE(Table5[[#This Row],[rxn]],"RXN-","ENZLOAD-"),Table38[name],Table38[flux],0)</f>
        <v>0</v>
      </c>
      <c r="T3303" s="1" t="b">
        <f>AND(Table5[[#This Row],[ENZLOAD flux in kapp-slack.gms]]=0,Table5[[#This Row],[flux in kapp-slack.gms]]&lt;&gt;0,NOT(Table5[[#This Row],[spont or unknown?]]))</f>
        <v>0</v>
      </c>
      <c r="U3303" s="1" t="b">
        <f>OR(_xlfn.TEXTAFTER(Table5[[#This Row],[rxn]],"-",-1)="SPONT",_xlfn.TEXTAFTER(Table5[[#This Row],[rxn]],"-",-1)="UNKNOWN")</f>
        <v>1</v>
      </c>
      <c r="V3303" s="1">
        <f>_xlfn.XLOOKUP(SUBSTITUTE(Table5[[#This Row],[rxn]],"RXN-","ENZLOAD-"),Table4[rxn],Table4[ub],0)</f>
        <v>0</v>
      </c>
      <c r="W3303" s="1" t="b">
        <f>AND(Table5[[#This Row],[FVA ENZLOAD flux UB]]=0,Table5[[#This Row],[ENZ not made when it should be?]])</f>
        <v>0</v>
      </c>
    </row>
    <row r="3304" spans="6:23" hidden="1">
      <c r="F3304" s="1" t="s">
        <v>8461</v>
      </c>
      <c r="G3304" s="1" t="str">
        <f>_xlfn.TEXTBEFORE(Table5[[#This Row],[rxn     kapp_old        kapp_slack_ub   kapp_slack_lb]]," ")</f>
        <v>RXN-HDCOAt_c_l_REV-SPONT</v>
      </c>
      <c r="H330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30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304" s="1">
        <f>_xlfn.NUMBERVALUE(_xlfn.TEXTAFTER(Table5[[#This Row],[rxn     kapp_old        kapp_slack_ub   kapp_slack_lb]]," ",-1))</f>
        <v>0</v>
      </c>
      <c r="K3304" s="1">
        <f>_xlfn.XLOOKUP(SUBSTITUTE(Table5[[#This Row],[rxn]],"RXN-","ENZLOAD-"),ENZLOAD[name],ENZLOAD[flux],0)</f>
        <v>0</v>
      </c>
      <c r="L3304" s="1" t="str">
        <f>"'"&amp;Table5[[#This Row],[rxn]]&amp;"'"&amp;CHAR(9)&amp;IF(AND(Table5[[#This Row],[kapp_slack_ub]]&lt;&gt;0,Table5[[#This Row],[kapp_old]]&lt;$F$1),$F$1,Table5[[#This Row],[kapp_old]])</f>
        <v>'RXN-HDCOAt_c_l_REV-SPONT'	27141.27779288</v>
      </c>
      <c r="M3304" s="1">
        <f>_xlfn.XLOOKUP(Table5[[#This Row],[rxn]],Table3[name],Table3[flux],$F$1)</f>
        <v>27141.277792879999</v>
      </c>
      <c r="N3304" s="1" t="str">
        <f>IFERROR(Table5[[#This Row],[min flux]]/Table5[[#This Row],[associated enzload]],"")</f>
        <v/>
      </c>
      <c r="O3304" s="1">
        <f>_xlfn.NUMBERVALUE(IF(Table5[[#This Row],[flux/enzload]]="","",ABS($N$1-Table5[[#This Row],[flux/enzload]])))</f>
        <v>0</v>
      </c>
      <c r="P3304" s="1">
        <f>Table5[[#This Row],[kapp_old]]+IFERROR(((Table5[[#This Row],[kapp_slack_ub]]-Table5[[#This Row],[kapp_slack_lb]])/Table5[[#This Row],[associated enzload]]),0)</f>
        <v>27141.277792879999</v>
      </c>
      <c r="Q3304" s="1" t="str">
        <f>"'"&amp;Table5[[#This Row],[rxn]]&amp;"'"&amp;CHAR(9)&amp;Table5[[#This Row],[kapp + (slack_ub - slack_lb)/enzload]]</f>
        <v>'RXN-HDCOAt_c_l_REV-SPONT'	27141.27779288</v>
      </c>
      <c r="R3304" s="1">
        <f>_xlfn.XLOOKUP(Table5[[#This Row],[rxn]],Table38[name],Table38[flux],0)</f>
        <v>0</v>
      </c>
      <c r="S3304" s="1">
        <f>_xlfn.XLOOKUP(SUBSTITUTE(Table5[[#This Row],[rxn]],"RXN-","ENZLOAD-"),Table38[name],Table38[flux],0)</f>
        <v>0</v>
      </c>
      <c r="T3304" s="1" t="b">
        <f>AND(Table5[[#This Row],[ENZLOAD flux in kapp-slack.gms]]=0,Table5[[#This Row],[flux in kapp-slack.gms]]&lt;&gt;0,NOT(Table5[[#This Row],[spont or unknown?]]))</f>
        <v>0</v>
      </c>
      <c r="U3304" s="1" t="b">
        <f>OR(_xlfn.TEXTAFTER(Table5[[#This Row],[rxn]],"-",-1)="SPONT",_xlfn.TEXTAFTER(Table5[[#This Row],[rxn]],"-",-1)="UNKNOWN")</f>
        <v>1</v>
      </c>
      <c r="V3304" s="1">
        <f>_xlfn.XLOOKUP(SUBSTITUTE(Table5[[#This Row],[rxn]],"RXN-","ENZLOAD-"),Table4[rxn],Table4[ub],0)</f>
        <v>0</v>
      </c>
      <c r="W3304" s="1" t="b">
        <f>AND(Table5[[#This Row],[FVA ENZLOAD flux UB]]=0,Table5[[#This Row],[ENZ not made when it should be?]])</f>
        <v>0</v>
      </c>
    </row>
    <row r="3305" spans="6:23" hidden="1">
      <c r="F3305" s="1" t="s">
        <v>8462</v>
      </c>
      <c r="G3305" s="1" t="str">
        <f>_xlfn.TEXTBEFORE(Table5[[#This Row],[rxn     kapp_old        kapp_slack_ub   kapp_slack_lb]]," ")</f>
        <v>RXN-HDCOAt_c_mm_FWD-SPONT</v>
      </c>
      <c r="H330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30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305" s="1">
        <f>_xlfn.NUMBERVALUE(_xlfn.TEXTAFTER(Table5[[#This Row],[rxn     kapp_old        kapp_slack_ub   kapp_slack_lb]]," ",-1))</f>
        <v>0</v>
      </c>
      <c r="K3305" s="1">
        <f>_xlfn.XLOOKUP(SUBSTITUTE(Table5[[#This Row],[rxn]],"RXN-","ENZLOAD-"),ENZLOAD[name],ENZLOAD[flux],0)</f>
        <v>0</v>
      </c>
      <c r="L3305" s="1" t="str">
        <f>"'"&amp;Table5[[#This Row],[rxn]]&amp;"'"&amp;CHAR(9)&amp;IF(AND(Table5[[#This Row],[kapp_slack_ub]]&lt;&gt;0,Table5[[#This Row],[kapp_old]]&lt;$F$1),$F$1,Table5[[#This Row],[kapp_old]])</f>
        <v>'RXN-HDCOAt_c_mm_FWD-SPONT'	27141.27779288</v>
      </c>
      <c r="M3305" s="1">
        <f>_xlfn.XLOOKUP(Table5[[#This Row],[rxn]],Table3[name],Table3[flux],$F$1)</f>
        <v>27141.277792879999</v>
      </c>
      <c r="N3305" s="1" t="str">
        <f>IFERROR(Table5[[#This Row],[min flux]]/Table5[[#This Row],[associated enzload]],"")</f>
        <v/>
      </c>
      <c r="O3305" s="1">
        <f>_xlfn.NUMBERVALUE(IF(Table5[[#This Row],[flux/enzload]]="","",ABS($N$1-Table5[[#This Row],[flux/enzload]])))</f>
        <v>0</v>
      </c>
      <c r="P3305" s="1">
        <f>Table5[[#This Row],[kapp_old]]+IFERROR(((Table5[[#This Row],[kapp_slack_ub]]-Table5[[#This Row],[kapp_slack_lb]])/Table5[[#This Row],[associated enzload]]),0)</f>
        <v>27141.277792879999</v>
      </c>
      <c r="Q3305" s="1" t="str">
        <f>"'"&amp;Table5[[#This Row],[rxn]]&amp;"'"&amp;CHAR(9)&amp;Table5[[#This Row],[kapp + (slack_ub - slack_lb)/enzload]]</f>
        <v>'RXN-HDCOAt_c_mm_FWD-SPONT'	27141.27779288</v>
      </c>
      <c r="R3305" s="1">
        <f>_xlfn.XLOOKUP(Table5[[#This Row],[rxn]],Table38[name],Table38[flux],0)</f>
        <v>0</v>
      </c>
      <c r="S3305" s="1">
        <f>_xlfn.XLOOKUP(SUBSTITUTE(Table5[[#This Row],[rxn]],"RXN-","ENZLOAD-"),Table38[name],Table38[flux],0)</f>
        <v>0</v>
      </c>
      <c r="T3305" s="1" t="b">
        <f>AND(Table5[[#This Row],[ENZLOAD flux in kapp-slack.gms]]=0,Table5[[#This Row],[flux in kapp-slack.gms]]&lt;&gt;0,NOT(Table5[[#This Row],[spont or unknown?]]))</f>
        <v>0</v>
      </c>
      <c r="U3305" s="1" t="b">
        <f>OR(_xlfn.TEXTAFTER(Table5[[#This Row],[rxn]],"-",-1)="SPONT",_xlfn.TEXTAFTER(Table5[[#This Row],[rxn]],"-",-1)="UNKNOWN")</f>
        <v>1</v>
      </c>
      <c r="V3305" s="1">
        <f>_xlfn.XLOOKUP(SUBSTITUTE(Table5[[#This Row],[rxn]],"RXN-","ENZLOAD-"),Table4[rxn],Table4[ub],0)</f>
        <v>0</v>
      </c>
      <c r="W3305" s="1" t="b">
        <f>AND(Table5[[#This Row],[FVA ENZLOAD flux UB]]=0,Table5[[#This Row],[ENZ not made when it should be?]])</f>
        <v>0</v>
      </c>
    </row>
    <row r="3306" spans="6:23" hidden="1">
      <c r="F3306" s="1" t="s">
        <v>8463</v>
      </c>
      <c r="G3306" s="1" t="str">
        <f>_xlfn.TEXTBEFORE(Table5[[#This Row],[rxn     kapp_old        kapp_slack_ub   kapp_slack_lb]]," ")</f>
        <v>RXN-HDCOAt_c_mm_REV-SPONT</v>
      </c>
      <c r="H330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30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306" s="1">
        <f>_xlfn.NUMBERVALUE(_xlfn.TEXTAFTER(Table5[[#This Row],[rxn     kapp_old        kapp_slack_ub   kapp_slack_lb]]," ",-1))</f>
        <v>0</v>
      </c>
      <c r="K3306" s="1">
        <f>_xlfn.XLOOKUP(SUBSTITUTE(Table5[[#This Row],[rxn]],"RXN-","ENZLOAD-"),ENZLOAD[name],ENZLOAD[flux],0)</f>
        <v>0</v>
      </c>
      <c r="L3306" s="1" t="str">
        <f>"'"&amp;Table5[[#This Row],[rxn]]&amp;"'"&amp;CHAR(9)&amp;IF(AND(Table5[[#This Row],[kapp_slack_ub]]&lt;&gt;0,Table5[[#This Row],[kapp_old]]&lt;$F$1),$F$1,Table5[[#This Row],[kapp_old]])</f>
        <v>'RXN-HDCOAt_c_mm_REV-SPONT'	27141.27779288</v>
      </c>
      <c r="M3306" s="1">
        <f>_xlfn.XLOOKUP(Table5[[#This Row],[rxn]],Table3[name],Table3[flux],$F$1)</f>
        <v>27141.277792879999</v>
      </c>
      <c r="N3306" s="1" t="str">
        <f>IFERROR(Table5[[#This Row],[min flux]]/Table5[[#This Row],[associated enzload]],"")</f>
        <v/>
      </c>
      <c r="O3306" s="1">
        <f>_xlfn.NUMBERVALUE(IF(Table5[[#This Row],[flux/enzload]]="","",ABS($N$1-Table5[[#This Row],[flux/enzload]])))</f>
        <v>0</v>
      </c>
      <c r="P3306" s="1">
        <f>Table5[[#This Row],[kapp_old]]+IFERROR(((Table5[[#This Row],[kapp_slack_ub]]-Table5[[#This Row],[kapp_slack_lb]])/Table5[[#This Row],[associated enzload]]),0)</f>
        <v>27141.277792879999</v>
      </c>
      <c r="Q3306" s="1" t="str">
        <f>"'"&amp;Table5[[#This Row],[rxn]]&amp;"'"&amp;CHAR(9)&amp;Table5[[#This Row],[kapp + (slack_ub - slack_lb)/enzload]]</f>
        <v>'RXN-HDCOAt_c_mm_REV-SPONT'	27141.27779288</v>
      </c>
      <c r="R3306" s="1">
        <f>_xlfn.XLOOKUP(Table5[[#This Row],[rxn]],Table38[name],Table38[flux],0)</f>
        <v>0</v>
      </c>
      <c r="S3306" s="1">
        <f>_xlfn.XLOOKUP(SUBSTITUTE(Table5[[#This Row],[rxn]],"RXN-","ENZLOAD-"),Table38[name],Table38[flux],0)</f>
        <v>0</v>
      </c>
      <c r="T3306" s="1" t="b">
        <f>AND(Table5[[#This Row],[ENZLOAD flux in kapp-slack.gms]]=0,Table5[[#This Row],[flux in kapp-slack.gms]]&lt;&gt;0,NOT(Table5[[#This Row],[spont or unknown?]]))</f>
        <v>0</v>
      </c>
      <c r="U3306" s="1" t="b">
        <f>OR(_xlfn.TEXTAFTER(Table5[[#This Row],[rxn]],"-",-1)="SPONT",_xlfn.TEXTAFTER(Table5[[#This Row],[rxn]],"-",-1)="UNKNOWN")</f>
        <v>1</v>
      </c>
      <c r="V3306" s="1">
        <f>_xlfn.XLOOKUP(SUBSTITUTE(Table5[[#This Row],[rxn]],"RXN-","ENZLOAD-"),Table4[rxn],Table4[ub],0)</f>
        <v>0</v>
      </c>
      <c r="W3306" s="1" t="b">
        <f>AND(Table5[[#This Row],[FVA ENZLOAD flux UB]]=0,Table5[[#This Row],[ENZ not made when it should be?]])</f>
        <v>0</v>
      </c>
    </row>
    <row r="3307" spans="6:23" hidden="1">
      <c r="F3307" s="1" t="s">
        <v>8464</v>
      </c>
      <c r="G3307" s="1" t="str">
        <f>_xlfn.TEXTBEFORE(Table5[[#This Row],[rxn     kapp_old        kapp_slack_ub   kapp_slack_lb]]," ")</f>
        <v>RXN-HDCOAt_c_rm_FWD-SPONT</v>
      </c>
      <c r="H330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30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307" s="1">
        <f>_xlfn.NUMBERVALUE(_xlfn.TEXTAFTER(Table5[[#This Row],[rxn     kapp_old        kapp_slack_ub   kapp_slack_lb]]," ",-1))</f>
        <v>0</v>
      </c>
      <c r="K3307" s="1">
        <f>_xlfn.XLOOKUP(SUBSTITUTE(Table5[[#This Row],[rxn]],"RXN-","ENZLOAD-"),ENZLOAD[name],ENZLOAD[flux],0)</f>
        <v>0</v>
      </c>
      <c r="L3307" s="1" t="str">
        <f>"'"&amp;Table5[[#This Row],[rxn]]&amp;"'"&amp;CHAR(9)&amp;IF(AND(Table5[[#This Row],[kapp_slack_ub]]&lt;&gt;0,Table5[[#This Row],[kapp_old]]&lt;$F$1),$F$1,Table5[[#This Row],[kapp_old]])</f>
        <v>'RXN-HDCOAt_c_rm_FWD-SPONT'	27141.27779288</v>
      </c>
      <c r="M3307" s="1">
        <f>_xlfn.XLOOKUP(Table5[[#This Row],[rxn]],Table3[name],Table3[flux],$F$1)</f>
        <v>27141.277792879999</v>
      </c>
      <c r="N3307" s="1" t="str">
        <f>IFERROR(Table5[[#This Row],[min flux]]/Table5[[#This Row],[associated enzload]],"")</f>
        <v/>
      </c>
      <c r="O3307" s="1">
        <f>_xlfn.NUMBERVALUE(IF(Table5[[#This Row],[flux/enzload]]="","",ABS($N$1-Table5[[#This Row],[flux/enzload]])))</f>
        <v>0</v>
      </c>
      <c r="P3307" s="1">
        <f>Table5[[#This Row],[kapp_old]]+IFERROR(((Table5[[#This Row],[kapp_slack_ub]]-Table5[[#This Row],[kapp_slack_lb]])/Table5[[#This Row],[associated enzload]]),0)</f>
        <v>27141.277792879999</v>
      </c>
      <c r="Q3307" s="1" t="str">
        <f>"'"&amp;Table5[[#This Row],[rxn]]&amp;"'"&amp;CHAR(9)&amp;Table5[[#This Row],[kapp + (slack_ub - slack_lb)/enzload]]</f>
        <v>'RXN-HDCOAt_c_rm_FWD-SPONT'	27141.27779288</v>
      </c>
      <c r="R3307" s="1">
        <f>_xlfn.XLOOKUP(Table5[[#This Row],[rxn]],Table38[name],Table38[flux],0)</f>
        <v>0</v>
      </c>
      <c r="S3307" s="1">
        <f>_xlfn.XLOOKUP(SUBSTITUTE(Table5[[#This Row],[rxn]],"RXN-","ENZLOAD-"),Table38[name],Table38[flux],0)</f>
        <v>0</v>
      </c>
      <c r="T3307" s="1" t="b">
        <f>AND(Table5[[#This Row],[ENZLOAD flux in kapp-slack.gms]]=0,Table5[[#This Row],[flux in kapp-slack.gms]]&lt;&gt;0,NOT(Table5[[#This Row],[spont or unknown?]]))</f>
        <v>0</v>
      </c>
      <c r="U3307" s="1" t="b">
        <f>OR(_xlfn.TEXTAFTER(Table5[[#This Row],[rxn]],"-",-1)="SPONT",_xlfn.TEXTAFTER(Table5[[#This Row],[rxn]],"-",-1)="UNKNOWN")</f>
        <v>1</v>
      </c>
      <c r="V3307" s="1">
        <f>_xlfn.XLOOKUP(SUBSTITUTE(Table5[[#This Row],[rxn]],"RXN-","ENZLOAD-"),Table4[rxn],Table4[ub],0)</f>
        <v>0</v>
      </c>
      <c r="W3307" s="1" t="b">
        <f>AND(Table5[[#This Row],[FVA ENZLOAD flux UB]]=0,Table5[[#This Row],[ENZ not made when it should be?]])</f>
        <v>0</v>
      </c>
    </row>
    <row r="3308" spans="6:23" hidden="1">
      <c r="F3308" s="1" t="s">
        <v>8465</v>
      </c>
      <c r="G3308" s="1" t="str">
        <f>_xlfn.TEXTBEFORE(Table5[[#This Row],[rxn     kapp_old        kapp_slack_ub   kapp_slack_lb]]," ")</f>
        <v>RXN-HDCOAt_c_rm_REV-SPONT</v>
      </c>
      <c r="H330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30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308" s="1">
        <f>_xlfn.NUMBERVALUE(_xlfn.TEXTAFTER(Table5[[#This Row],[rxn     kapp_old        kapp_slack_ub   kapp_slack_lb]]," ",-1))</f>
        <v>0</v>
      </c>
      <c r="K3308" s="1">
        <f>_xlfn.XLOOKUP(SUBSTITUTE(Table5[[#This Row],[rxn]],"RXN-","ENZLOAD-"),ENZLOAD[name],ENZLOAD[flux],0)</f>
        <v>0</v>
      </c>
      <c r="L3308" s="1" t="str">
        <f>"'"&amp;Table5[[#This Row],[rxn]]&amp;"'"&amp;CHAR(9)&amp;IF(AND(Table5[[#This Row],[kapp_slack_ub]]&lt;&gt;0,Table5[[#This Row],[kapp_old]]&lt;$F$1),$F$1,Table5[[#This Row],[kapp_old]])</f>
        <v>'RXN-HDCOAt_c_rm_REV-SPONT'	27141.27779288</v>
      </c>
      <c r="M3308" s="1">
        <f>_xlfn.XLOOKUP(Table5[[#This Row],[rxn]],Table3[name],Table3[flux],$F$1)</f>
        <v>27141.277792879999</v>
      </c>
      <c r="N3308" s="1" t="str">
        <f>IFERROR(Table5[[#This Row],[min flux]]/Table5[[#This Row],[associated enzload]],"")</f>
        <v/>
      </c>
      <c r="O3308" s="1">
        <f>_xlfn.NUMBERVALUE(IF(Table5[[#This Row],[flux/enzload]]="","",ABS($N$1-Table5[[#This Row],[flux/enzload]])))</f>
        <v>0</v>
      </c>
      <c r="P3308" s="1">
        <f>Table5[[#This Row],[kapp_old]]+IFERROR(((Table5[[#This Row],[kapp_slack_ub]]-Table5[[#This Row],[kapp_slack_lb]])/Table5[[#This Row],[associated enzload]]),0)</f>
        <v>27141.277792879999</v>
      </c>
      <c r="Q3308" s="1" t="str">
        <f>"'"&amp;Table5[[#This Row],[rxn]]&amp;"'"&amp;CHAR(9)&amp;Table5[[#This Row],[kapp + (slack_ub - slack_lb)/enzload]]</f>
        <v>'RXN-HDCOAt_c_rm_REV-SPONT'	27141.27779288</v>
      </c>
      <c r="R3308" s="1">
        <f>_xlfn.XLOOKUP(Table5[[#This Row],[rxn]],Table38[name],Table38[flux],0)</f>
        <v>0</v>
      </c>
      <c r="S3308" s="1">
        <f>_xlfn.XLOOKUP(SUBSTITUTE(Table5[[#This Row],[rxn]],"RXN-","ENZLOAD-"),Table38[name],Table38[flux],0)</f>
        <v>0</v>
      </c>
      <c r="T3308" s="1" t="b">
        <f>AND(Table5[[#This Row],[ENZLOAD flux in kapp-slack.gms]]=0,Table5[[#This Row],[flux in kapp-slack.gms]]&lt;&gt;0,NOT(Table5[[#This Row],[spont or unknown?]]))</f>
        <v>0</v>
      </c>
      <c r="U3308" s="1" t="b">
        <f>OR(_xlfn.TEXTAFTER(Table5[[#This Row],[rxn]],"-",-1)="SPONT",_xlfn.TEXTAFTER(Table5[[#This Row],[rxn]],"-",-1)="UNKNOWN")</f>
        <v>1</v>
      </c>
      <c r="V3308" s="1">
        <f>_xlfn.XLOOKUP(SUBSTITUTE(Table5[[#This Row],[rxn]],"RXN-","ENZLOAD-"),Table4[rxn],Table4[ub],0)</f>
        <v>0</v>
      </c>
      <c r="W3308" s="1" t="b">
        <f>AND(Table5[[#This Row],[FVA ENZLOAD flux UB]]=0,Table5[[#This Row],[ENZ not made when it should be?]])</f>
        <v>0</v>
      </c>
    </row>
    <row r="3309" spans="6:23" hidden="1">
      <c r="F3309" s="1" t="s">
        <v>8466</v>
      </c>
      <c r="G3309" s="1" t="str">
        <f>_xlfn.TEXTBEFORE(Table5[[#This Row],[rxn     kapp_old        kapp_slack_ub   kapp_slack_lb]]," ")</f>
        <v>RXN-HEMEAt_c_m_FWD-SPONT</v>
      </c>
      <c r="H330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30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309" s="1">
        <f>_xlfn.NUMBERVALUE(_xlfn.TEXTAFTER(Table5[[#This Row],[rxn     kapp_old        kapp_slack_ub   kapp_slack_lb]]," ",-1))</f>
        <v>0</v>
      </c>
      <c r="K3309" s="1">
        <f>_xlfn.XLOOKUP(SUBSTITUTE(Table5[[#This Row],[rxn]],"RXN-","ENZLOAD-"),ENZLOAD[name],ENZLOAD[flux],0)</f>
        <v>0</v>
      </c>
      <c r="L3309" s="1" t="str">
        <f>"'"&amp;Table5[[#This Row],[rxn]]&amp;"'"&amp;CHAR(9)&amp;IF(AND(Table5[[#This Row],[kapp_slack_ub]]&lt;&gt;0,Table5[[#This Row],[kapp_old]]&lt;$F$1),$F$1,Table5[[#This Row],[kapp_old]])</f>
        <v>'RXN-HEMEAt_c_m_FWD-SPONT'	27141.27779288</v>
      </c>
      <c r="M3309" s="1">
        <f>_xlfn.XLOOKUP(Table5[[#This Row],[rxn]],Table3[name],Table3[flux],$F$1)</f>
        <v>3.7929190012789E-5</v>
      </c>
      <c r="N3309" s="1" t="str">
        <f>IFERROR(Table5[[#This Row],[min flux]]/Table5[[#This Row],[associated enzload]],"")</f>
        <v/>
      </c>
      <c r="O3309" s="1">
        <f>_xlfn.NUMBERVALUE(IF(Table5[[#This Row],[flux/enzload]]="","",ABS($N$1-Table5[[#This Row],[flux/enzload]])))</f>
        <v>0</v>
      </c>
      <c r="P3309" s="1">
        <f>Table5[[#This Row],[kapp_old]]+IFERROR(((Table5[[#This Row],[kapp_slack_ub]]-Table5[[#This Row],[kapp_slack_lb]])/Table5[[#This Row],[associated enzload]]),0)</f>
        <v>27141.277792879999</v>
      </c>
      <c r="Q3309" s="1" t="str">
        <f>"'"&amp;Table5[[#This Row],[rxn]]&amp;"'"&amp;CHAR(9)&amp;Table5[[#This Row],[kapp + (slack_ub - slack_lb)/enzload]]</f>
        <v>'RXN-HEMEAt_c_m_FWD-SPONT'	27141.27779288</v>
      </c>
      <c r="R3309" s="1">
        <f>_xlfn.XLOOKUP(Table5[[#This Row],[rxn]],Table38[name],Table38[flux],0)</f>
        <v>3.8585644477999997E-5</v>
      </c>
      <c r="S3309" s="1">
        <f>_xlfn.XLOOKUP(SUBSTITUTE(Table5[[#This Row],[rxn]],"RXN-","ENZLOAD-"),Table38[name],Table38[flux],0)</f>
        <v>0</v>
      </c>
      <c r="T3309" s="1" t="b">
        <f>AND(Table5[[#This Row],[ENZLOAD flux in kapp-slack.gms]]=0,Table5[[#This Row],[flux in kapp-slack.gms]]&lt;&gt;0,NOT(Table5[[#This Row],[spont or unknown?]]))</f>
        <v>0</v>
      </c>
      <c r="U3309" s="1" t="b">
        <f>OR(_xlfn.TEXTAFTER(Table5[[#This Row],[rxn]],"-",-1)="SPONT",_xlfn.TEXTAFTER(Table5[[#This Row],[rxn]],"-",-1)="UNKNOWN")</f>
        <v>1</v>
      </c>
      <c r="V3309" s="1">
        <f>_xlfn.XLOOKUP(SUBSTITUTE(Table5[[#This Row],[rxn]],"RXN-","ENZLOAD-"),Table4[rxn],Table4[ub],0)</f>
        <v>0</v>
      </c>
      <c r="W3309" s="1" t="b">
        <f>AND(Table5[[#This Row],[FVA ENZLOAD flux UB]]=0,Table5[[#This Row],[ENZ not made when it should be?]])</f>
        <v>0</v>
      </c>
    </row>
    <row r="3310" spans="6:23" hidden="1">
      <c r="F3310" s="1" t="s">
        <v>8467</v>
      </c>
      <c r="G3310" s="1" t="str">
        <f>_xlfn.TEXTBEFORE(Table5[[#This Row],[rxn     kapp_old        kapp_slack_ub   kapp_slack_lb]]," ")</f>
        <v>RXN-HEMEAt_c_m_REV-SPONT</v>
      </c>
      <c r="H331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31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310" s="1">
        <f>_xlfn.NUMBERVALUE(_xlfn.TEXTAFTER(Table5[[#This Row],[rxn     kapp_old        kapp_slack_ub   kapp_slack_lb]]," ",-1))</f>
        <v>0</v>
      </c>
      <c r="K3310" s="1">
        <f>_xlfn.XLOOKUP(SUBSTITUTE(Table5[[#This Row],[rxn]],"RXN-","ENZLOAD-"),ENZLOAD[name],ENZLOAD[flux],0)</f>
        <v>0</v>
      </c>
      <c r="L3310" s="1" t="str">
        <f>"'"&amp;Table5[[#This Row],[rxn]]&amp;"'"&amp;CHAR(9)&amp;IF(AND(Table5[[#This Row],[kapp_slack_ub]]&lt;&gt;0,Table5[[#This Row],[kapp_old]]&lt;$F$1),$F$1,Table5[[#This Row],[kapp_old]])</f>
        <v>'RXN-HEMEAt_c_m_REV-SPONT'	27141.27779288</v>
      </c>
      <c r="M3310" s="1">
        <f>_xlfn.XLOOKUP(Table5[[#This Row],[rxn]],Table3[name],Table3[flux],$F$1)</f>
        <v>27141.277792879999</v>
      </c>
      <c r="N3310" s="1" t="str">
        <f>IFERROR(Table5[[#This Row],[min flux]]/Table5[[#This Row],[associated enzload]],"")</f>
        <v/>
      </c>
      <c r="O3310" s="1">
        <f>_xlfn.NUMBERVALUE(IF(Table5[[#This Row],[flux/enzload]]="","",ABS($N$1-Table5[[#This Row],[flux/enzload]])))</f>
        <v>0</v>
      </c>
      <c r="P3310" s="1">
        <f>Table5[[#This Row],[kapp_old]]+IFERROR(((Table5[[#This Row],[kapp_slack_ub]]-Table5[[#This Row],[kapp_slack_lb]])/Table5[[#This Row],[associated enzload]]),0)</f>
        <v>27141.277792879999</v>
      </c>
      <c r="Q3310" s="1" t="str">
        <f>"'"&amp;Table5[[#This Row],[rxn]]&amp;"'"&amp;CHAR(9)&amp;Table5[[#This Row],[kapp + (slack_ub - slack_lb)/enzload]]</f>
        <v>'RXN-HEMEAt_c_m_REV-SPONT'	27141.27779288</v>
      </c>
      <c r="R3310" s="1">
        <f>_xlfn.XLOOKUP(Table5[[#This Row],[rxn]],Table38[name],Table38[flux],0)</f>
        <v>0</v>
      </c>
      <c r="S3310" s="1">
        <f>_xlfn.XLOOKUP(SUBSTITUTE(Table5[[#This Row],[rxn]],"RXN-","ENZLOAD-"),Table38[name],Table38[flux],0)</f>
        <v>0</v>
      </c>
      <c r="T3310" s="1" t="b">
        <f>AND(Table5[[#This Row],[ENZLOAD flux in kapp-slack.gms]]=0,Table5[[#This Row],[flux in kapp-slack.gms]]&lt;&gt;0,NOT(Table5[[#This Row],[spont or unknown?]]))</f>
        <v>0</v>
      </c>
      <c r="U3310" s="1" t="b">
        <f>OR(_xlfn.TEXTAFTER(Table5[[#This Row],[rxn]],"-",-1)="SPONT",_xlfn.TEXTAFTER(Table5[[#This Row],[rxn]],"-",-1)="UNKNOWN")</f>
        <v>1</v>
      </c>
      <c r="V3310" s="1">
        <f>_xlfn.XLOOKUP(SUBSTITUTE(Table5[[#This Row],[rxn]],"RXN-","ENZLOAD-"),Table4[rxn],Table4[ub],0)</f>
        <v>0</v>
      </c>
      <c r="W3310" s="1" t="b">
        <f>AND(Table5[[#This Row],[FVA ENZLOAD flux UB]]=0,Table5[[#This Row],[ENZ not made when it should be?]])</f>
        <v>0</v>
      </c>
    </row>
    <row r="3311" spans="6:23">
      <c r="F3311" s="1" t="s">
        <v>8468</v>
      </c>
      <c r="G3311" s="1" t="str">
        <f>_xlfn.TEXTBEFORE(Table5[[#This Row],[rxn     kapp_old        kapp_slack_ub   kapp_slack_lb]]," ")</f>
        <v>RXN-HEMEOS_m_FWD-rt2735</v>
      </c>
      <c r="H331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31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1.4920840291299E-2</v>
      </c>
      <c r="J3311" s="1">
        <f>_xlfn.NUMBERVALUE(_xlfn.TEXTAFTER(Table5[[#This Row],[rxn     kapp_old        kapp_slack_ub   kapp_slack_lb]]," ",-1))</f>
        <v>0</v>
      </c>
      <c r="K3311" s="1">
        <f>_xlfn.XLOOKUP(SUBSTITUTE(Table5[[#This Row],[rxn]],"RXN-","ENZLOAD-"),ENZLOAD[name],ENZLOAD[flux],0)</f>
        <v>0</v>
      </c>
      <c r="L3311" s="1" t="str">
        <f>"'"&amp;Table5[[#This Row],[rxn]]&amp;"'"&amp;CHAR(9)&amp;IF(AND(Table5[[#This Row],[kapp_slack_ub]]&lt;&gt;0,Table5[[#This Row],[kapp_old]]&lt;$F$1),$F$1,Table5[[#This Row],[kapp_old]])</f>
        <v>'RXN-HEMEOS_m_FWD-rt2735'	27141.27779288</v>
      </c>
      <c r="M3311" s="1">
        <f>_xlfn.XLOOKUP(Table5[[#This Row],[rxn]],Table3[name],Table3[flux],$F$1)</f>
        <v>3.7950170785674998E-5</v>
      </c>
      <c r="N3311" s="1" t="str">
        <f>IFERROR(Table5[[#This Row],[min flux]]/Table5[[#This Row],[associated enzload]],"")</f>
        <v/>
      </c>
      <c r="O3311" s="1">
        <f>_xlfn.NUMBERVALUE(IF(Table5[[#This Row],[flux/enzload]]="","",ABS($N$1-Table5[[#This Row],[flux/enzload]])))</f>
        <v>0</v>
      </c>
      <c r="P3311" s="1">
        <f>Table5[[#This Row],[kapp_old]]+IFERROR(((Table5[[#This Row],[kapp_slack_ub]]-Table5[[#This Row],[kapp_slack_lb]])/Table5[[#This Row],[associated enzload]]),0)</f>
        <v>27141.277792879999</v>
      </c>
      <c r="Q3311" s="1" t="str">
        <f>"'"&amp;Table5[[#This Row],[rxn]]&amp;"'"&amp;CHAR(9)&amp;Table5[[#This Row],[kapp + (slack_ub - slack_lb)/enzload]]</f>
        <v>'RXN-HEMEOS_m_FWD-rt2735'	27141.27779288</v>
      </c>
      <c r="R3311" s="1">
        <f>_xlfn.XLOOKUP(Table5[[#This Row],[rxn]],Table38[name],Table38[flux],0)</f>
        <v>3.8597350620000003E-5</v>
      </c>
      <c r="S3311" s="1">
        <f>_xlfn.XLOOKUP(SUBSTITUTE(Table5[[#This Row],[rxn]],"RXN-","ENZLOAD-"),Table38[name],Table38[flux],0)</f>
        <v>0</v>
      </c>
      <c r="T3311" s="1" t="b">
        <f>AND(Table5[[#This Row],[ENZLOAD flux in kapp-slack.gms]]=0,Table5[[#This Row],[flux in kapp-slack.gms]]&lt;&gt;0,NOT(Table5[[#This Row],[spont or unknown?]]))</f>
        <v>1</v>
      </c>
      <c r="U3311" s="1" t="b">
        <f>OR(_xlfn.TEXTAFTER(Table5[[#This Row],[rxn]],"-",-1)="SPONT",_xlfn.TEXTAFTER(Table5[[#This Row],[rxn]],"-",-1)="UNKNOWN")</f>
        <v>0</v>
      </c>
      <c r="V3311" s="1">
        <f>_xlfn.XLOOKUP(SUBSTITUTE(Table5[[#This Row],[rxn]],"RXN-","ENZLOAD-"),Table4[rxn],Table4[ub],0)</f>
        <v>0.74721725000000006</v>
      </c>
      <c r="W3311" s="1" t="b">
        <f>AND(Table5[[#This Row],[FVA ENZLOAD flux UB]]=0,Table5[[#This Row],[ENZ not made when it should be?]])</f>
        <v>0</v>
      </c>
    </row>
    <row r="3312" spans="6:23" hidden="1">
      <c r="F3312" s="1" t="s">
        <v>8476</v>
      </c>
      <c r="G3312" s="1" t="str">
        <f>_xlfn.TEXTBEFORE(Table5[[#This Row],[rxn     kapp_old        kapp_slack_ub   kapp_slack_lb]]," ")</f>
        <v>RXN-HGENDO_c_FWD-rt7338</v>
      </c>
      <c r="H331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31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312" s="1">
        <f>_xlfn.NUMBERVALUE(_xlfn.TEXTAFTER(Table5[[#This Row],[rxn     kapp_old        kapp_slack_ub   kapp_slack_lb]]," ",-1))</f>
        <v>0</v>
      </c>
      <c r="K3312" s="1">
        <f>_xlfn.XLOOKUP(SUBSTITUTE(Table5[[#This Row],[rxn]],"RXN-","ENZLOAD-"),ENZLOAD[name],ENZLOAD[flux],0)</f>
        <v>0</v>
      </c>
      <c r="L3312" s="1" t="str">
        <f>"'"&amp;Table5[[#This Row],[rxn]]&amp;"'"&amp;CHAR(9)&amp;IF(AND(Table5[[#This Row],[kapp_slack_ub]]&lt;&gt;0,Table5[[#This Row],[kapp_old]]&lt;$F$1),$F$1,Table5[[#This Row],[kapp_old]])</f>
        <v>'RXN-HGENDO_c_FWD-rt7338'	27141.27779288</v>
      </c>
      <c r="M3312" s="1">
        <f>_xlfn.XLOOKUP(Table5[[#This Row],[rxn]],Table3[name],Table3[flux],$F$1)</f>
        <v>27141.277792879999</v>
      </c>
      <c r="N3312" s="1" t="str">
        <f>IFERROR(Table5[[#This Row],[min flux]]/Table5[[#This Row],[associated enzload]],"")</f>
        <v/>
      </c>
      <c r="O3312" s="1">
        <f>_xlfn.NUMBERVALUE(IF(Table5[[#This Row],[flux/enzload]]="","",ABS($N$1-Table5[[#This Row],[flux/enzload]])))</f>
        <v>0</v>
      </c>
      <c r="P3312" s="1">
        <f>Table5[[#This Row],[kapp_old]]+IFERROR(((Table5[[#This Row],[kapp_slack_ub]]-Table5[[#This Row],[kapp_slack_lb]])/Table5[[#This Row],[associated enzload]]),0)</f>
        <v>27141.277792879999</v>
      </c>
      <c r="Q3312" s="1" t="str">
        <f>"'"&amp;Table5[[#This Row],[rxn]]&amp;"'"&amp;CHAR(9)&amp;Table5[[#This Row],[kapp + (slack_ub - slack_lb)/enzload]]</f>
        <v>'RXN-HGENDO_c_FWD-rt7338'	27141.27779288</v>
      </c>
      <c r="R3312" s="1">
        <f>_xlfn.XLOOKUP(Table5[[#This Row],[rxn]],Table38[name],Table38[flux],0)</f>
        <v>0</v>
      </c>
      <c r="S3312" s="1">
        <f>_xlfn.XLOOKUP(SUBSTITUTE(Table5[[#This Row],[rxn]],"RXN-","ENZLOAD-"),Table38[name],Table38[flux],0)</f>
        <v>0</v>
      </c>
      <c r="T3312" s="1" t="b">
        <f>AND(Table5[[#This Row],[ENZLOAD flux in kapp-slack.gms]]=0,Table5[[#This Row],[flux in kapp-slack.gms]]&lt;&gt;0,NOT(Table5[[#This Row],[spont or unknown?]]))</f>
        <v>0</v>
      </c>
      <c r="U3312" s="1" t="b">
        <f>OR(_xlfn.TEXTAFTER(Table5[[#This Row],[rxn]],"-",-1)="SPONT",_xlfn.TEXTAFTER(Table5[[#This Row],[rxn]],"-",-1)="UNKNOWN")</f>
        <v>0</v>
      </c>
      <c r="V3312" s="1">
        <f>_xlfn.XLOOKUP(SUBSTITUTE(Table5[[#This Row],[rxn]],"RXN-","ENZLOAD-"),Table4[rxn],Table4[ub],0)</f>
        <v>0.76332093000000001</v>
      </c>
      <c r="W3312" s="1" t="b">
        <f>AND(Table5[[#This Row],[FVA ENZLOAD flux UB]]=0,Table5[[#This Row],[ENZ not made when it should be?]])</f>
        <v>0</v>
      </c>
    </row>
    <row r="3313" spans="6:23" hidden="1">
      <c r="F3313" s="1" t="s">
        <v>8477</v>
      </c>
      <c r="G3313" s="1" t="str">
        <f>_xlfn.TEXTBEFORE(Table5[[#This Row],[rxn     kapp_old        kapp_slack_ub   kapp_slack_lb]]," ")</f>
        <v>RXN-HIBH_m_FWD-rt6850</v>
      </c>
      <c r="H331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31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313" s="1">
        <f>_xlfn.NUMBERVALUE(_xlfn.TEXTAFTER(Table5[[#This Row],[rxn     kapp_old        kapp_slack_ub   kapp_slack_lb]]," ",-1))</f>
        <v>0</v>
      </c>
      <c r="K3313" s="1">
        <f>_xlfn.XLOOKUP(SUBSTITUTE(Table5[[#This Row],[rxn]],"RXN-","ENZLOAD-"),ENZLOAD[name],ENZLOAD[flux],0)</f>
        <v>0</v>
      </c>
      <c r="L3313" s="1" t="str">
        <f>"'"&amp;Table5[[#This Row],[rxn]]&amp;"'"&amp;CHAR(9)&amp;IF(AND(Table5[[#This Row],[kapp_slack_ub]]&lt;&gt;0,Table5[[#This Row],[kapp_old]]&lt;$F$1),$F$1,Table5[[#This Row],[kapp_old]])</f>
        <v>'RXN-HIBH_m_FWD-rt6850'	27141.27779288</v>
      </c>
      <c r="M3313" s="1">
        <f>_xlfn.XLOOKUP(Table5[[#This Row],[rxn]],Table3[name],Table3[flux],$F$1)</f>
        <v>27141.277792879999</v>
      </c>
      <c r="N3313" s="1" t="str">
        <f>IFERROR(Table5[[#This Row],[min flux]]/Table5[[#This Row],[associated enzload]],"")</f>
        <v/>
      </c>
      <c r="O3313" s="1">
        <f>_xlfn.NUMBERVALUE(IF(Table5[[#This Row],[flux/enzload]]="","",ABS($N$1-Table5[[#This Row],[flux/enzload]])))</f>
        <v>0</v>
      </c>
      <c r="P3313" s="1">
        <f>Table5[[#This Row],[kapp_old]]+IFERROR(((Table5[[#This Row],[kapp_slack_ub]]-Table5[[#This Row],[kapp_slack_lb]])/Table5[[#This Row],[associated enzload]]),0)</f>
        <v>27141.277792879999</v>
      </c>
      <c r="Q3313" s="1" t="str">
        <f>"'"&amp;Table5[[#This Row],[rxn]]&amp;"'"&amp;CHAR(9)&amp;Table5[[#This Row],[kapp + (slack_ub - slack_lb)/enzload]]</f>
        <v>'RXN-HIBH_m_FWD-rt6850'	27141.27779288</v>
      </c>
      <c r="R3313" s="1">
        <f>_xlfn.XLOOKUP(Table5[[#This Row],[rxn]],Table38[name],Table38[flux],0)</f>
        <v>0</v>
      </c>
      <c r="S3313" s="1">
        <f>_xlfn.XLOOKUP(SUBSTITUTE(Table5[[#This Row],[rxn]],"RXN-","ENZLOAD-"),Table38[name],Table38[flux],0)</f>
        <v>0</v>
      </c>
      <c r="T3313" s="1" t="b">
        <f>AND(Table5[[#This Row],[ENZLOAD flux in kapp-slack.gms]]=0,Table5[[#This Row],[flux in kapp-slack.gms]]&lt;&gt;0,NOT(Table5[[#This Row],[spont or unknown?]]))</f>
        <v>0</v>
      </c>
      <c r="U3313" s="1" t="b">
        <f>OR(_xlfn.TEXTAFTER(Table5[[#This Row],[rxn]],"-",-1)="SPONT",_xlfn.TEXTAFTER(Table5[[#This Row],[rxn]],"-",-1)="UNKNOWN")</f>
        <v>0</v>
      </c>
      <c r="V3313" s="1">
        <f>_xlfn.XLOOKUP(SUBSTITUTE(Table5[[#This Row],[rxn]],"RXN-","ENZLOAD-"),Table4[rxn],Table4[ub],0)</f>
        <v>0.71199217999999997</v>
      </c>
      <c r="W3313" s="1" t="b">
        <f>AND(Table5[[#This Row],[FVA ENZLOAD flux UB]]=0,Table5[[#This Row],[ENZ not made when it should be?]])</f>
        <v>0</v>
      </c>
    </row>
    <row r="3314" spans="6:23" hidden="1">
      <c r="F3314" s="1" t="s">
        <v>8478</v>
      </c>
      <c r="G3314" s="1" t="str">
        <f>_xlfn.TEXTBEFORE(Table5[[#This Row],[rxn     kapp_old        kapp_slack_ub   kapp_slack_lb]]," ")</f>
        <v>RXN-HIBH_m_REV-rt6850</v>
      </c>
      <c r="H331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31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314" s="1">
        <f>_xlfn.NUMBERVALUE(_xlfn.TEXTAFTER(Table5[[#This Row],[rxn     kapp_old        kapp_slack_ub   kapp_slack_lb]]," ",-1))</f>
        <v>0</v>
      </c>
      <c r="K3314" s="1">
        <f>_xlfn.XLOOKUP(SUBSTITUTE(Table5[[#This Row],[rxn]],"RXN-","ENZLOAD-"),ENZLOAD[name],ENZLOAD[flux],0)</f>
        <v>0</v>
      </c>
      <c r="L3314" s="1" t="str">
        <f>"'"&amp;Table5[[#This Row],[rxn]]&amp;"'"&amp;CHAR(9)&amp;IF(AND(Table5[[#This Row],[kapp_slack_ub]]&lt;&gt;0,Table5[[#This Row],[kapp_old]]&lt;$F$1),$F$1,Table5[[#This Row],[kapp_old]])</f>
        <v>'RXN-HIBH_m_REV-rt6850'	27141.27779288</v>
      </c>
      <c r="M3314" s="1">
        <f>_xlfn.XLOOKUP(Table5[[#This Row],[rxn]],Table3[name],Table3[flux],$F$1)</f>
        <v>27141.277792879999</v>
      </c>
      <c r="N3314" s="1" t="str">
        <f>IFERROR(Table5[[#This Row],[min flux]]/Table5[[#This Row],[associated enzload]],"")</f>
        <v/>
      </c>
      <c r="O3314" s="1">
        <f>_xlfn.NUMBERVALUE(IF(Table5[[#This Row],[flux/enzload]]="","",ABS($N$1-Table5[[#This Row],[flux/enzload]])))</f>
        <v>0</v>
      </c>
      <c r="P3314" s="1">
        <f>Table5[[#This Row],[kapp_old]]+IFERROR(((Table5[[#This Row],[kapp_slack_ub]]-Table5[[#This Row],[kapp_slack_lb]])/Table5[[#This Row],[associated enzload]]),0)</f>
        <v>27141.277792879999</v>
      </c>
      <c r="Q3314" s="1" t="str">
        <f>"'"&amp;Table5[[#This Row],[rxn]]&amp;"'"&amp;CHAR(9)&amp;Table5[[#This Row],[kapp + (slack_ub - slack_lb)/enzload]]</f>
        <v>'RXN-HIBH_m_REV-rt6850'	27141.27779288</v>
      </c>
      <c r="R3314" s="1">
        <f>_xlfn.XLOOKUP(Table5[[#This Row],[rxn]],Table38[name],Table38[flux],0)</f>
        <v>0</v>
      </c>
      <c r="S3314" s="1">
        <f>_xlfn.XLOOKUP(SUBSTITUTE(Table5[[#This Row],[rxn]],"RXN-","ENZLOAD-"),Table38[name],Table38[flux],0)</f>
        <v>0</v>
      </c>
      <c r="T3314" s="1" t="b">
        <f>AND(Table5[[#This Row],[ENZLOAD flux in kapp-slack.gms]]=0,Table5[[#This Row],[flux in kapp-slack.gms]]&lt;&gt;0,NOT(Table5[[#This Row],[spont or unknown?]]))</f>
        <v>0</v>
      </c>
      <c r="U3314" s="1" t="b">
        <f>OR(_xlfn.TEXTAFTER(Table5[[#This Row],[rxn]],"-",-1)="SPONT",_xlfn.TEXTAFTER(Table5[[#This Row],[rxn]],"-",-1)="UNKNOWN")</f>
        <v>0</v>
      </c>
      <c r="V3314" s="1">
        <f>_xlfn.XLOOKUP(SUBSTITUTE(Table5[[#This Row],[rxn]],"RXN-","ENZLOAD-"),Table4[rxn],Table4[ub],0)</f>
        <v>0.71199217999999997</v>
      </c>
      <c r="W3314" s="1" t="b">
        <f>AND(Table5[[#This Row],[FVA ENZLOAD flux UB]]=0,Table5[[#This Row],[ENZ not made when it should be?]])</f>
        <v>0</v>
      </c>
    </row>
    <row r="3315" spans="6:23" hidden="1">
      <c r="F3315" s="1" t="s">
        <v>8482</v>
      </c>
      <c r="G3315" s="1" t="str">
        <f>_xlfn.TEXTBEFORE(Table5[[#This Row],[rxn     kapp_old        kapp_slack_ub   kapp_slack_lb]]," ")</f>
        <v>RXN-HISt_c_m_FWD-UNKNOWN</v>
      </c>
      <c r="H331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31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315" s="1">
        <f>_xlfn.NUMBERVALUE(_xlfn.TEXTAFTER(Table5[[#This Row],[rxn     kapp_old        kapp_slack_ub   kapp_slack_lb]]," ",-1))</f>
        <v>0</v>
      </c>
      <c r="K3315" s="1">
        <f>_xlfn.XLOOKUP(SUBSTITUTE(Table5[[#This Row],[rxn]],"RXN-","ENZLOAD-"),ENZLOAD[name],ENZLOAD[flux],0)</f>
        <v>0</v>
      </c>
      <c r="L3315" s="1" t="str">
        <f>"'"&amp;Table5[[#This Row],[rxn]]&amp;"'"&amp;CHAR(9)&amp;IF(AND(Table5[[#This Row],[kapp_slack_ub]]&lt;&gt;0,Table5[[#This Row],[kapp_old]]&lt;$F$1),$F$1,Table5[[#This Row],[kapp_old]])</f>
        <v>'RXN-HISt_c_m_FWD-UNKNOWN'	27141.27779288</v>
      </c>
      <c r="M3315" s="1">
        <f>_xlfn.XLOOKUP(Table5[[#This Row],[rxn]],Table3[name],Table3[flux],$F$1)</f>
        <v>27141.277792879999</v>
      </c>
      <c r="N3315" s="1" t="str">
        <f>IFERROR(Table5[[#This Row],[min flux]]/Table5[[#This Row],[associated enzload]],"")</f>
        <v/>
      </c>
      <c r="O3315" s="1">
        <f>_xlfn.NUMBERVALUE(IF(Table5[[#This Row],[flux/enzload]]="","",ABS($N$1-Table5[[#This Row],[flux/enzload]])))</f>
        <v>0</v>
      </c>
      <c r="P3315" s="1">
        <f>Table5[[#This Row],[kapp_old]]+IFERROR(((Table5[[#This Row],[kapp_slack_ub]]-Table5[[#This Row],[kapp_slack_lb]])/Table5[[#This Row],[associated enzload]]),0)</f>
        <v>27141.277792879999</v>
      </c>
      <c r="Q3315" s="1" t="str">
        <f>"'"&amp;Table5[[#This Row],[rxn]]&amp;"'"&amp;CHAR(9)&amp;Table5[[#This Row],[kapp + (slack_ub - slack_lb)/enzload]]</f>
        <v>'RXN-HISt_c_m_FWD-UNKNOWN'	27141.27779288</v>
      </c>
      <c r="R3315" s="1">
        <f>_xlfn.XLOOKUP(Table5[[#This Row],[rxn]],Table38[name],Table38[flux],0)</f>
        <v>0</v>
      </c>
      <c r="S3315" s="1">
        <f>_xlfn.XLOOKUP(SUBSTITUTE(Table5[[#This Row],[rxn]],"RXN-","ENZLOAD-"),Table38[name],Table38[flux],0)</f>
        <v>0</v>
      </c>
      <c r="T3315" s="1" t="b">
        <f>AND(Table5[[#This Row],[ENZLOAD flux in kapp-slack.gms]]=0,Table5[[#This Row],[flux in kapp-slack.gms]]&lt;&gt;0,NOT(Table5[[#This Row],[spont or unknown?]]))</f>
        <v>0</v>
      </c>
      <c r="U3315" s="1" t="b">
        <f>OR(_xlfn.TEXTAFTER(Table5[[#This Row],[rxn]],"-",-1)="SPONT",_xlfn.TEXTAFTER(Table5[[#This Row],[rxn]],"-",-1)="UNKNOWN")</f>
        <v>1</v>
      </c>
      <c r="V3315" s="1">
        <f>_xlfn.XLOOKUP(SUBSTITUTE(Table5[[#This Row],[rxn]],"RXN-","ENZLOAD-"),Table4[rxn],Table4[ub],0)</f>
        <v>0</v>
      </c>
      <c r="W3315" s="1" t="b">
        <f>AND(Table5[[#This Row],[FVA ENZLOAD flux UB]]=0,Table5[[#This Row],[ENZ not made when it should be?]])</f>
        <v>0</v>
      </c>
    </row>
    <row r="3316" spans="6:23" hidden="1">
      <c r="F3316" s="1" t="s">
        <v>8485</v>
      </c>
      <c r="G3316" s="1" t="str">
        <f>_xlfn.TEXTBEFORE(Table5[[#This Row],[rxn     kapp_old        kapp_slack_ub   kapp_slack_lb]]," ")</f>
        <v>RXN-HIStpa_v_FWD-rt0111</v>
      </c>
      <c r="H331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31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316" s="1">
        <f>_xlfn.NUMBERVALUE(_xlfn.TEXTAFTER(Table5[[#This Row],[rxn     kapp_old        kapp_slack_ub   kapp_slack_lb]]," ",-1))</f>
        <v>0</v>
      </c>
      <c r="K3316" s="1">
        <f>_xlfn.XLOOKUP(SUBSTITUTE(Table5[[#This Row],[rxn]],"RXN-","ENZLOAD-"),ENZLOAD[name],ENZLOAD[flux],0)</f>
        <v>0</v>
      </c>
      <c r="L3316" s="1" t="str">
        <f>"'"&amp;Table5[[#This Row],[rxn]]&amp;"'"&amp;CHAR(9)&amp;IF(AND(Table5[[#This Row],[kapp_slack_ub]]&lt;&gt;0,Table5[[#This Row],[kapp_old]]&lt;$F$1),$F$1,Table5[[#This Row],[kapp_old]])</f>
        <v>'RXN-HIStpa_v_FWD-rt0111'	27141.27779288</v>
      </c>
      <c r="M3316" s="1">
        <f>_xlfn.XLOOKUP(Table5[[#This Row],[rxn]],Table3[name],Table3[flux],$F$1)</f>
        <v>27141.277792879999</v>
      </c>
      <c r="N3316" s="1" t="str">
        <f>IFERROR(Table5[[#This Row],[min flux]]/Table5[[#This Row],[associated enzload]],"")</f>
        <v/>
      </c>
      <c r="O3316" s="1">
        <f>_xlfn.NUMBERVALUE(IF(Table5[[#This Row],[flux/enzload]]="","",ABS($N$1-Table5[[#This Row],[flux/enzload]])))</f>
        <v>0</v>
      </c>
      <c r="P3316" s="1">
        <f>Table5[[#This Row],[kapp_old]]+IFERROR(((Table5[[#This Row],[kapp_slack_ub]]-Table5[[#This Row],[kapp_slack_lb]])/Table5[[#This Row],[associated enzload]]),0)</f>
        <v>27141.277792879999</v>
      </c>
      <c r="Q3316" s="1" t="str">
        <f>"'"&amp;Table5[[#This Row],[rxn]]&amp;"'"&amp;CHAR(9)&amp;Table5[[#This Row],[kapp + (slack_ub - slack_lb)/enzload]]</f>
        <v>'RXN-HIStpa_v_FWD-rt0111'	27141.27779288</v>
      </c>
      <c r="R3316" s="1">
        <f>_xlfn.XLOOKUP(Table5[[#This Row],[rxn]],Table38[name],Table38[flux],0)</f>
        <v>0</v>
      </c>
      <c r="S3316" s="1">
        <f>_xlfn.XLOOKUP(SUBSTITUTE(Table5[[#This Row],[rxn]],"RXN-","ENZLOAD-"),Table38[name],Table38[flux],0)</f>
        <v>0</v>
      </c>
      <c r="T3316" s="1" t="b">
        <f>AND(Table5[[#This Row],[ENZLOAD flux in kapp-slack.gms]]=0,Table5[[#This Row],[flux in kapp-slack.gms]]&lt;&gt;0,NOT(Table5[[#This Row],[spont or unknown?]]))</f>
        <v>0</v>
      </c>
      <c r="U3316" s="1" t="b">
        <f>OR(_xlfn.TEXTAFTER(Table5[[#This Row],[rxn]],"-",-1)="SPONT",_xlfn.TEXTAFTER(Table5[[#This Row],[rxn]],"-",-1)="UNKNOWN")</f>
        <v>0</v>
      </c>
      <c r="V3316" s="1">
        <f>_xlfn.XLOOKUP(SUBSTITUTE(Table5[[#This Row],[rxn]],"RXN-","ENZLOAD-"),Table4[rxn],Table4[ub],0)</f>
        <v>0.6014254</v>
      </c>
      <c r="W3316" s="1" t="b">
        <f>AND(Table5[[#This Row],[FVA ENZLOAD flux UB]]=0,Table5[[#This Row],[ENZ not made when it should be?]])</f>
        <v>0</v>
      </c>
    </row>
    <row r="3317" spans="6:23" hidden="1">
      <c r="F3317" s="1" t="s">
        <v>8486</v>
      </c>
      <c r="G3317" s="1" t="str">
        <f>_xlfn.TEXTBEFORE(Table5[[#This Row],[rxn     kapp_old        kapp_slack_ub   kapp_slack_lb]]," ")</f>
        <v>RXN-HIStpa_v_FWD-rt1949</v>
      </c>
      <c r="H331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31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317" s="1">
        <f>_xlfn.NUMBERVALUE(_xlfn.TEXTAFTER(Table5[[#This Row],[rxn     kapp_old        kapp_slack_ub   kapp_slack_lb]]," ",-1))</f>
        <v>0</v>
      </c>
      <c r="K3317" s="1">
        <f>_xlfn.XLOOKUP(SUBSTITUTE(Table5[[#This Row],[rxn]],"RXN-","ENZLOAD-"),ENZLOAD[name],ENZLOAD[flux],0)</f>
        <v>0</v>
      </c>
      <c r="L3317" s="1" t="str">
        <f>"'"&amp;Table5[[#This Row],[rxn]]&amp;"'"&amp;CHAR(9)&amp;IF(AND(Table5[[#This Row],[kapp_slack_ub]]&lt;&gt;0,Table5[[#This Row],[kapp_old]]&lt;$F$1),$F$1,Table5[[#This Row],[kapp_old]])</f>
        <v>'RXN-HIStpa_v_FWD-rt1949'	27141.27779288</v>
      </c>
      <c r="M3317" s="1">
        <f>_xlfn.XLOOKUP(Table5[[#This Row],[rxn]],Table3[name],Table3[flux],$F$1)</f>
        <v>27141.277792879999</v>
      </c>
      <c r="N3317" s="1" t="str">
        <f>IFERROR(Table5[[#This Row],[min flux]]/Table5[[#This Row],[associated enzload]],"")</f>
        <v/>
      </c>
      <c r="O3317" s="1">
        <f>_xlfn.NUMBERVALUE(IF(Table5[[#This Row],[flux/enzload]]="","",ABS($N$1-Table5[[#This Row],[flux/enzload]])))</f>
        <v>0</v>
      </c>
      <c r="P3317" s="1">
        <f>Table5[[#This Row],[kapp_old]]+IFERROR(((Table5[[#This Row],[kapp_slack_ub]]-Table5[[#This Row],[kapp_slack_lb]])/Table5[[#This Row],[associated enzload]]),0)</f>
        <v>27141.277792879999</v>
      </c>
      <c r="Q3317" s="1" t="str">
        <f>"'"&amp;Table5[[#This Row],[rxn]]&amp;"'"&amp;CHAR(9)&amp;Table5[[#This Row],[kapp + (slack_ub - slack_lb)/enzload]]</f>
        <v>'RXN-HIStpa_v_FWD-rt1949'	27141.27779288</v>
      </c>
      <c r="R3317" s="1">
        <f>_xlfn.XLOOKUP(Table5[[#This Row],[rxn]],Table38[name],Table38[flux],0)</f>
        <v>0</v>
      </c>
      <c r="S3317" s="1">
        <f>_xlfn.XLOOKUP(SUBSTITUTE(Table5[[#This Row],[rxn]],"RXN-","ENZLOAD-"),Table38[name],Table38[flux],0)</f>
        <v>0</v>
      </c>
      <c r="T3317" s="1" t="b">
        <f>AND(Table5[[#This Row],[ENZLOAD flux in kapp-slack.gms]]=0,Table5[[#This Row],[flux in kapp-slack.gms]]&lt;&gt;0,NOT(Table5[[#This Row],[spont or unknown?]]))</f>
        <v>0</v>
      </c>
      <c r="U3317" s="1" t="b">
        <f>OR(_xlfn.TEXTAFTER(Table5[[#This Row],[rxn]],"-",-1)="SPONT",_xlfn.TEXTAFTER(Table5[[#This Row],[rxn]],"-",-1)="UNKNOWN")</f>
        <v>0</v>
      </c>
      <c r="V3317" s="1">
        <f>_xlfn.XLOOKUP(SUBSTITUTE(Table5[[#This Row],[rxn]],"RXN-","ENZLOAD-"),Table4[rxn],Table4[ub],0)</f>
        <v>0.72387592999999995</v>
      </c>
      <c r="W3317" s="1" t="b">
        <f>AND(Table5[[#This Row],[FVA ENZLOAD flux UB]]=0,Table5[[#This Row],[ENZ not made when it should be?]])</f>
        <v>0</v>
      </c>
    </row>
    <row r="3318" spans="6:23" hidden="1">
      <c r="F3318" s="1" t="s">
        <v>8492</v>
      </c>
      <c r="G3318" s="1" t="str">
        <f>_xlfn.TEXTBEFORE(Table5[[#This Row],[rxn     kapp_old        kapp_slack_ub   kapp_slack_lb]]," ")</f>
        <v>RXN-HLYSMT_m_FWD-rt2181</v>
      </c>
      <c r="H331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31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318" s="1">
        <f>_xlfn.NUMBERVALUE(_xlfn.TEXTAFTER(Table5[[#This Row],[rxn     kapp_old        kapp_slack_ub   kapp_slack_lb]]," ",-1))</f>
        <v>0</v>
      </c>
      <c r="K3318" s="1">
        <f>_xlfn.XLOOKUP(SUBSTITUTE(Table5[[#This Row],[rxn]],"RXN-","ENZLOAD-"),ENZLOAD[name],ENZLOAD[flux],0)</f>
        <v>0</v>
      </c>
      <c r="L3318" s="1" t="str">
        <f>"'"&amp;Table5[[#This Row],[rxn]]&amp;"'"&amp;CHAR(9)&amp;IF(AND(Table5[[#This Row],[kapp_slack_ub]]&lt;&gt;0,Table5[[#This Row],[kapp_old]]&lt;$F$1),$F$1,Table5[[#This Row],[kapp_old]])</f>
        <v>'RXN-HLYSMT_m_FWD-rt2181'	27141.27779288</v>
      </c>
      <c r="M3318" s="1">
        <f>_xlfn.XLOOKUP(Table5[[#This Row],[rxn]],Table3[name],Table3[flux],$F$1)</f>
        <v>27141.277792879999</v>
      </c>
      <c r="N3318" s="1" t="str">
        <f>IFERROR(Table5[[#This Row],[min flux]]/Table5[[#This Row],[associated enzload]],"")</f>
        <v/>
      </c>
      <c r="O3318" s="1">
        <f>_xlfn.NUMBERVALUE(IF(Table5[[#This Row],[flux/enzload]]="","",ABS($N$1-Table5[[#This Row],[flux/enzload]])))</f>
        <v>0</v>
      </c>
      <c r="P3318" s="1">
        <f>Table5[[#This Row],[kapp_old]]+IFERROR(((Table5[[#This Row],[kapp_slack_ub]]-Table5[[#This Row],[kapp_slack_lb]])/Table5[[#This Row],[associated enzload]]),0)</f>
        <v>27141.277792879999</v>
      </c>
      <c r="Q3318" s="1" t="str">
        <f>"'"&amp;Table5[[#This Row],[rxn]]&amp;"'"&amp;CHAR(9)&amp;Table5[[#This Row],[kapp + (slack_ub - slack_lb)/enzload]]</f>
        <v>'RXN-HLYSMT_m_FWD-rt2181'	27141.27779288</v>
      </c>
      <c r="R3318" s="1">
        <f>_xlfn.XLOOKUP(Table5[[#This Row],[rxn]],Table38[name],Table38[flux],0)</f>
        <v>0</v>
      </c>
      <c r="S3318" s="1">
        <f>_xlfn.XLOOKUP(SUBSTITUTE(Table5[[#This Row],[rxn]],"RXN-","ENZLOAD-"),Table38[name],Table38[flux],0)</f>
        <v>0</v>
      </c>
      <c r="T3318" s="1" t="b">
        <f>AND(Table5[[#This Row],[ENZLOAD flux in kapp-slack.gms]]=0,Table5[[#This Row],[flux in kapp-slack.gms]]&lt;&gt;0,NOT(Table5[[#This Row],[spont or unknown?]]))</f>
        <v>0</v>
      </c>
      <c r="U3318" s="1" t="b">
        <f>OR(_xlfn.TEXTAFTER(Table5[[#This Row],[rxn]],"-",-1)="SPONT",_xlfn.TEXTAFTER(Table5[[#This Row],[rxn]],"-",-1)="UNKNOWN")</f>
        <v>0</v>
      </c>
      <c r="V3318" s="1">
        <f>_xlfn.XLOOKUP(SUBSTITUTE(Table5[[#This Row],[rxn]],"RXN-","ENZLOAD-"),Table4[rxn],Table4[ub],0)</f>
        <v>0.58180714</v>
      </c>
      <c r="W3318" s="1" t="b">
        <f>AND(Table5[[#This Row],[FVA ENZLOAD flux UB]]=0,Table5[[#This Row],[ENZ not made when it should be?]])</f>
        <v>0</v>
      </c>
    </row>
    <row r="3319" spans="6:23" hidden="1">
      <c r="F3319" s="1" t="s">
        <v>8500</v>
      </c>
      <c r="G3319" s="1" t="str">
        <f>_xlfn.TEXTBEFORE(Table5[[#This Row],[rxn     kapp_old        kapp_slack_ub   kapp_slack_lb]]," ")</f>
        <v>RXN-HMGCOAt_c_m_FWD-SPONT</v>
      </c>
      <c r="H331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31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319" s="1">
        <f>_xlfn.NUMBERVALUE(_xlfn.TEXTAFTER(Table5[[#This Row],[rxn     kapp_old        kapp_slack_ub   kapp_slack_lb]]," ",-1))</f>
        <v>0</v>
      </c>
      <c r="K3319" s="1">
        <f>_xlfn.XLOOKUP(SUBSTITUTE(Table5[[#This Row],[rxn]],"RXN-","ENZLOAD-"),ENZLOAD[name],ENZLOAD[flux],0)</f>
        <v>0</v>
      </c>
      <c r="L3319" s="1" t="str">
        <f>"'"&amp;Table5[[#This Row],[rxn]]&amp;"'"&amp;CHAR(9)&amp;IF(AND(Table5[[#This Row],[kapp_slack_ub]]&lt;&gt;0,Table5[[#This Row],[kapp_old]]&lt;$F$1),$F$1,Table5[[#This Row],[kapp_old]])</f>
        <v>'RXN-HMGCOAt_c_m_FWD-SPONT'	27141.27779288</v>
      </c>
      <c r="M3319" s="1">
        <f>_xlfn.XLOOKUP(Table5[[#This Row],[rxn]],Table3[name],Table3[flux],$F$1)</f>
        <v>27141.277792879999</v>
      </c>
      <c r="N3319" s="1" t="str">
        <f>IFERROR(Table5[[#This Row],[min flux]]/Table5[[#This Row],[associated enzload]],"")</f>
        <v/>
      </c>
      <c r="O3319" s="1">
        <f>_xlfn.NUMBERVALUE(IF(Table5[[#This Row],[flux/enzload]]="","",ABS($N$1-Table5[[#This Row],[flux/enzload]])))</f>
        <v>0</v>
      </c>
      <c r="P3319" s="1">
        <f>Table5[[#This Row],[kapp_old]]+IFERROR(((Table5[[#This Row],[kapp_slack_ub]]-Table5[[#This Row],[kapp_slack_lb]])/Table5[[#This Row],[associated enzload]]),0)</f>
        <v>27141.277792879999</v>
      </c>
      <c r="Q3319" s="1" t="str">
        <f>"'"&amp;Table5[[#This Row],[rxn]]&amp;"'"&amp;CHAR(9)&amp;Table5[[#This Row],[kapp + (slack_ub - slack_lb)/enzload]]</f>
        <v>'RXN-HMGCOAt_c_m_FWD-SPONT'	27141.27779288</v>
      </c>
      <c r="R3319" s="1">
        <f>_xlfn.XLOOKUP(Table5[[#This Row],[rxn]],Table38[name],Table38[flux],0)</f>
        <v>0</v>
      </c>
      <c r="S3319" s="1">
        <f>_xlfn.XLOOKUP(SUBSTITUTE(Table5[[#This Row],[rxn]],"RXN-","ENZLOAD-"),Table38[name],Table38[flux],0)</f>
        <v>0</v>
      </c>
      <c r="T3319" s="1" t="b">
        <f>AND(Table5[[#This Row],[ENZLOAD flux in kapp-slack.gms]]=0,Table5[[#This Row],[flux in kapp-slack.gms]]&lt;&gt;0,NOT(Table5[[#This Row],[spont or unknown?]]))</f>
        <v>0</v>
      </c>
      <c r="U3319" s="1" t="b">
        <f>OR(_xlfn.TEXTAFTER(Table5[[#This Row],[rxn]],"-",-1)="SPONT",_xlfn.TEXTAFTER(Table5[[#This Row],[rxn]],"-",-1)="UNKNOWN")</f>
        <v>1</v>
      </c>
      <c r="V3319" s="1">
        <f>_xlfn.XLOOKUP(SUBSTITUTE(Table5[[#This Row],[rxn]],"RXN-","ENZLOAD-"),Table4[rxn],Table4[ub],0)</f>
        <v>0</v>
      </c>
      <c r="W3319" s="1" t="b">
        <f>AND(Table5[[#This Row],[FVA ENZLOAD flux UB]]=0,Table5[[#This Row],[ENZ not made when it should be?]])</f>
        <v>0</v>
      </c>
    </row>
    <row r="3320" spans="6:23" hidden="1">
      <c r="F3320" s="1" t="s">
        <v>8501</v>
      </c>
      <c r="G3320" s="1" t="str">
        <f>_xlfn.TEXTBEFORE(Table5[[#This Row],[rxn     kapp_old        kapp_slack_ub   kapp_slack_lb]]," ")</f>
        <v>RXN-HMGCOAt_c_m_REV-SPONT</v>
      </c>
      <c r="H332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32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320" s="1">
        <f>_xlfn.NUMBERVALUE(_xlfn.TEXTAFTER(Table5[[#This Row],[rxn     kapp_old        kapp_slack_ub   kapp_slack_lb]]," ",-1))</f>
        <v>0</v>
      </c>
      <c r="K3320" s="1">
        <f>_xlfn.XLOOKUP(SUBSTITUTE(Table5[[#This Row],[rxn]],"RXN-","ENZLOAD-"),ENZLOAD[name],ENZLOAD[flux],0)</f>
        <v>0</v>
      </c>
      <c r="L3320" s="1" t="str">
        <f>"'"&amp;Table5[[#This Row],[rxn]]&amp;"'"&amp;CHAR(9)&amp;IF(AND(Table5[[#This Row],[kapp_slack_ub]]&lt;&gt;0,Table5[[#This Row],[kapp_old]]&lt;$F$1),$F$1,Table5[[#This Row],[kapp_old]])</f>
        <v>'RXN-HMGCOAt_c_m_REV-SPONT'	27141.27779288</v>
      </c>
      <c r="M3320" s="1">
        <f>_xlfn.XLOOKUP(Table5[[#This Row],[rxn]],Table3[name],Table3[flux],$F$1)</f>
        <v>27141.277792879999</v>
      </c>
      <c r="N3320" s="1" t="str">
        <f>IFERROR(Table5[[#This Row],[min flux]]/Table5[[#This Row],[associated enzload]],"")</f>
        <v/>
      </c>
      <c r="O3320" s="1">
        <f>_xlfn.NUMBERVALUE(IF(Table5[[#This Row],[flux/enzload]]="","",ABS($N$1-Table5[[#This Row],[flux/enzload]])))</f>
        <v>0</v>
      </c>
      <c r="P3320" s="1">
        <f>Table5[[#This Row],[kapp_old]]+IFERROR(((Table5[[#This Row],[kapp_slack_ub]]-Table5[[#This Row],[kapp_slack_lb]])/Table5[[#This Row],[associated enzload]]),0)</f>
        <v>27141.277792879999</v>
      </c>
      <c r="Q3320" s="1" t="str">
        <f>"'"&amp;Table5[[#This Row],[rxn]]&amp;"'"&amp;CHAR(9)&amp;Table5[[#This Row],[kapp + (slack_ub - slack_lb)/enzload]]</f>
        <v>'RXN-HMGCOAt_c_m_REV-SPONT'	27141.27779288</v>
      </c>
      <c r="R3320" s="1">
        <f>_xlfn.XLOOKUP(Table5[[#This Row],[rxn]],Table38[name],Table38[flux],0)</f>
        <v>0</v>
      </c>
      <c r="S3320" s="1">
        <f>_xlfn.XLOOKUP(SUBSTITUTE(Table5[[#This Row],[rxn]],"RXN-","ENZLOAD-"),Table38[name],Table38[flux],0)</f>
        <v>0</v>
      </c>
      <c r="T3320" s="1" t="b">
        <f>AND(Table5[[#This Row],[ENZLOAD flux in kapp-slack.gms]]=0,Table5[[#This Row],[flux in kapp-slack.gms]]&lt;&gt;0,NOT(Table5[[#This Row],[spont or unknown?]]))</f>
        <v>0</v>
      </c>
      <c r="U3320" s="1" t="b">
        <f>OR(_xlfn.TEXTAFTER(Table5[[#This Row],[rxn]],"-",-1)="SPONT",_xlfn.TEXTAFTER(Table5[[#This Row],[rxn]],"-",-1)="UNKNOWN")</f>
        <v>1</v>
      </c>
      <c r="V3320" s="1">
        <f>_xlfn.XLOOKUP(SUBSTITUTE(Table5[[#This Row],[rxn]],"RXN-","ENZLOAD-"),Table4[rxn],Table4[ub],0)</f>
        <v>0</v>
      </c>
      <c r="W3320" s="1" t="b">
        <f>AND(Table5[[#This Row],[FVA ENZLOAD flux UB]]=0,Table5[[#This Row],[ENZ not made when it should be?]])</f>
        <v>0</v>
      </c>
    </row>
    <row r="3321" spans="6:23" hidden="1">
      <c r="F3321" s="1" t="s">
        <v>8504</v>
      </c>
      <c r="G3321" s="1" t="str">
        <f>_xlfn.TEXTBEFORE(Table5[[#This Row],[rxn     kapp_old        kapp_slack_ub   kapp_slack_lb]]," ")</f>
        <v>RXN-HOMt_c_e_FWD-SPONT</v>
      </c>
      <c r="H332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32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321" s="1">
        <f>_xlfn.NUMBERVALUE(_xlfn.TEXTAFTER(Table5[[#This Row],[rxn     kapp_old        kapp_slack_ub   kapp_slack_lb]]," ",-1))</f>
        <v>0</v>
      </c>
      <c r="K3321" s="1">
        <f>_xlfn.XLOOKUP(SUBSTITUTE(Table5[[#This Row],[rxn]],"RXN-","ENZLOAD-"),ENZLOAD[name],ENZLOAD[flux],0)</f>
        <v>0</v>
      </c>
      <c r="L3321" s="1" t="str">
        <f>"'"&amp;Table5[[#This Row],[rxn]]&amp;"'"&amp;CHAR(9)&amp;IF(AND(Table5[[#This Row],[kapp_slack_ub]]&lt;&gt;0,Table5[[#This Row],[kapp_old]]&lt;$F$1),$F$1,Table5[[#This Row],[kapp_old]])</f>
        <v>'RXN-HOMt_c_e_FWD-SPONT'	27141.27779288</v>
      </c>
      <c r="M3321" s="1">
        <f>_xlfn.XLOOKUP(Table5[[#This Row],[rxn]],Table3[name],Table3[flux],$F$1)</f>
        <v>27141.277792879999</v>
      </c>
      <c r="N3321" s="1" t="str">
        <f>IFERROR(Table5[[#This Row],[min flux]]/Table5[[#This Row],[associated enzload]],"")</f>
        <v/>
      </c>
      <c r="O3321" s="1">
        <f>_xlfn.NUMBERVALUE(IF(Table5[[#This Row],[flux/enzload]]="","",ABS($N$1-Table5[[#This Row],[flux/enzload]])))</f>
        <v>0</v>
      </c>
      <c r="P3321" s="1">
        <f>Table5[[#This Row],[kapp_old]]+IFERROR(((Table5[[#This Row],[kapp_slack_ub]]-Table5[[#This Row],[kapp_slack_lb]])/Table5[[#This Row],[associated enzload]]),0)</f>
        <v>27141.277792879999</v>
      </c>
      <c r="Q3321" s="1" t="str">
        <f>"'"&amp;Table5[[#This Row],[rxn]]&amp;"'"&amp;CHAR(9)&amp;Table5[[#This Row],[kapp + (slack_ub - slack_lb)/enzload]]</f>
        <v>'RXN-HOMt_c_e_FWD-SPONT'	27141.27779288</v>
      </c>
      <c r="R3321" s="1">
        <f>_xlfn.XLOOKUP(Table5[[#This Row],[rxn]],Table38[name],Table38[flux],0)</f>
        <v>0</v>
      </c>
      <c r="S3321" s="1">
        <f>_xlfn.XLOOKUP(SUBSTITUTE(Table5[[#This Row],[rxn]],"RXN-","ENZLOAD-"),Table38[name],Table38[flux],0)</f>
        <v>0</v>
      </c>
      <c r="T3321" s="1" t="b">
        <f>AND(Table5[[#This Row],[ENZLOAD flux in kapp-slack.gms]]=0,Table5[[#This Row],[flux in kapp-slack.gms]]&lt;&gt;0,NOT(Table5[[#This Row],[spont or unknown?]]))</f>
        <v>0</v>
      </c>
      <c r="U3321" s="1" t="b">
        <f>OR(_xlfn.TEXTAFTER(Table5[[#This Row],[rxn]],"-",-1)="SPONT",_xlfn.TEXTAFTER(Table5[[#This Row],[rxn]],"-",-1)="UNKNOWN")</f>
        <v>1</v>
      </c>
      <c r="V3321" s="1">
        <f>_xlfn.XLOOKUP(SUBSTITUTE(Table5[[#This Row],[rxn]],"RXN-","ENZLOAD-"),Table4[rxn],Table4[ub],0)</f>
        <v>0</v>
      </c>
      <c r="W3321" s="1" t="b">
        <f>AND(Table5[[#This Row],[FVA ENZLOAD flux UB]]=0,Table5[[#This Row],[ENZ not made when it should be?]])</f>
        <v>0</v>
      </c>
    </row>
    <row r="3322" spans="6:23" hidden="1">
      <c r="F3322" s="1" t="s">
        <v>8505</v>
      </c>
      <c r="G3322" s="1" t="str">
        <f>_xlfn.TEXTBEFORE(Table5[[#This Row],[rxn     kapp_old        kapp_slack_ub   kapp_slack_lb]]," ")</f>
        <v>RXN-HOMt_c_e_REV-SPONT</v>
      </c>
      <c r="H332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32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322" s="1">
        <f>_xlfn.NUMBERVALUE(_xlfn.TEXTAFTER(Table5[[#This Row],[rxn     kapp_old        kapp_slack_ub   kapp_slack_lb]]," ",-1))</f>
        <v>0</v>
      </c>
      <c r="K3322" s="1">
        <f>_xlfn.XLOOKUP(SUBSTITUTE(Table5[[#This Row],[rxn]],"RXN-","ENZLOAD-"),ENZLOAD[name],ENZLOAD[flux],0)</f>
        <v>0</v>
      </c>
      <c r="L3322" s="1" t="str">
        <f>"'"&amp;Table5[[#This Row],[rxn]]&amp;"'"&amp;CHAR(9)&amp;IF(AND(Table5[[#This Row],[kapp_slack_ub]]&lt;&gt;0,Table5[[#This Row],[kapp_old]]&lt;$F$1),$F$1,Table5[[#This Row],[kapp_old]])</f>
        <v>'RXN-HOMt_c_e_REV-SPONT'	27141.27779288</v>
      </c>
      <c r="M3322" s="1">
        <f>_xlfn.XLOOKUP(Table5[[#This Row],[rxn]],Table3[name],Table3[flux],$F$1)</f>
        <v>27141.277792879999</v>
      </c>
      <c r="N3322" s="1" t="str">
        <f>IFERROR(Table5[[#This Row],[min flux]]/Table5[[#This Row],[associated enzload]],"")</f>
        <v/>
      </c>
      <c r="O3322" s="1">
        <f>_xlfn.NUMBERVALUE(IF(Table5[[#This Row],[flux/enzload]]="","",ABS($N$1-Table5[[#This Row],[flux/enzload]])))</f>
        <v>0</v>
      </c>
      <c r="P3322" s="1">
        <f>Table5[[#This Row],[kapp_old]]+IFERROR(((Table5[[#This Row],[kapp_slack_ub]]-Table5[[#This Row],[kapp_slack_lb]])/Table5[[#This Row],[associated enzload]]),0)</f>
        <v>27141.277792879999</v>
      </c>
      <c r="Q3322" s="1" t="str">
        <f>"'"&amp;Table5[[#This Row],[rxn]]&amp;"'"&amp;CHAR(9)&amp;Table5[[#This Row],[kapp + (slack_ub - slack_lb)/enzload]]</f>
        <v>'RXN-HOMt_c_e_REV-SPONT'	27141.27779288</v>
      </c>
      <c r="R3322" s="1">
        <f>_xlfn.XLOOKUP(Table5[[#This Row],[rxn]],Table38[name],Table38[flux],0)</f>
        <v>0</v>
      </c>
      <c r="S3322" s="1">
        <f>_xlfn.XLOOKUP(SUBSTITUTE(Table5[[#This Row],[rxn]],"RXN-","ENZLOAD-"),Table38[name],Table38[flux],0)</f>
        <v>0</v>
      </c>
      <c r="T3322" s="1" t="b">
        <f>AND(Table5[[#This Row],[ENZLOAD flux in kapp-slack.gms]]=0,Table5[[#This Row],[flux in kapp-slack.gms]]&lt;&gt;0,NOT(Table5[[#This Row],[spont or unknown?]]))</f>
        <v>0</v>
      </c>
      <c r="U3322" s="1" t="b">
        <f>OR(_xlfn.TEXTAFTER(Table5[[#This Row],[rxn]],"-",-1)="SPONT",_xlfn.TEXTAFTER(Table5[[#This Row],[rxn]],"-",-1)="UNKNOWN")</f>
        <v>1</v>
      </c>
      <c r="V3322" s="1">
        <f>_xlfn.XLOOKUP(SUBSTITUTE(Table5[[#This Row],[rxn]],"RXN-","ENZLOAD-"),Table4[rxn],Table4[ub],0)</f>
        <v>0</v>
      </c>
      <c r="W3322" s="1" t="b">
        <f>AND(Table5[[#This Row],[FVA ENZLOAD flux UB]]=0,Table5[[#This Row],[ENZ not made when it should be?]])</f>
        <v>0</v>
      </c>
    </row>
    <row r="3323" spans="6:23" hidden="1">
      <c r="F3323" s="1" t="s">
        <v>8510</v>
      </c>
      <c r="G3323" s="1" t="str">
        <f>_xlfn.TEXTBEFORE(Table5[[#This Row],[rxn     kapp_old        kapp_slack_ub   kapp_slack_lb]]," ")</f>
        <v>RXN-HSDx_c_FWD-rt8370</v>
      </c>
      <c r="H332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32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323" s="1">
        <f>_xlfn.NUMBERVALUE(_xlfn.TEXTAFTER(Table5[[#This Row],[rxn     kapp_old        kapp_slack_ub   kapp_slack_lb]]," ",-1))</f>
        <v>0</v>
      </c>
      <c r="K3323" s="1">
        <f>_xlfn.XLOOKUP(SUBSTITUTE(Table5[[#This Row],[rxn]],"RXN-","ENZLOAD-"),ENZLOAD[name],ENZLOAD[flux],0)</f>
        <v>0</v>
      </c>
      <c r="L3323" s="1" t="str">
        <f>"'"&amp;Table5[[#This Row],[rxn]]&amp;"'"&amp;CHAR(9)&amp;IF(AND(Table5[[#This Row],[kapp_slack_ub]]&lt;&gt;0,Table5[[#This Row],[kapp_old]]&lt;$F$1),$F$1,Table5[[#This Row],[kapp_old]])</f>
        <v>'RXN-HSDx_c_FWD-rt8370'	27141.27779288</v>
      </c>
      <c r="M3323" s="1">
        <f>_xlfn.XLOOKUP(Table5[[#This Row],[rxn]],Table3[name],Table3[flux],$F$1)</f>
        <v>27141.277792879999</v>
      </c>
      <c r="N3323" s="1" t="str">
        <f>IFERROR(Table5[[#This Row],[min flux]]/Table5[[#This Row],[associated enzload]],"")</f>
        <v/>
      </c>
      <c r="O3323" s="1">
        <f>_xlfn.NUMBERVALUE(IF(Table5[[#This Row],[flux/enzload]]="","",ABS($N$1-Table5[[#This Row],[flux/enzload]])))</f>
        <v>0</v>
      </c>
      <c r="P3323" s="1">
        <f>Table5[[#This Row],[kapp_old]]+IFERROR(((Table5[[#This Row],[kapp_slack_ub]]-Table5[[#This Row],[kapp_slack_lb]])/Table5[[#This Row],[associated enzload]]),0)</f>
        <v>27141.277792879999</v>
      </c>
      <c r="Q3323" s="1" t="str">
        <f>"'"&amp;Table5[[#This Row],[rxn]]&amp;"'"&amp;CHAR(9)&amp;Table5[[#This Row],[kapp + (slack_ub - slack_lb)/enzload]]</f>
        <v>'RXN-HSDx_c_FWD-rt8370'	27141.27779288</v>
      </c>
      <c r="R3323" s="1">
        <f>_xlfn.XLOOKUP(Table5[[#This Row],[rxn]],Table38[name],Table38[flux],0)</f>
        <v>0</v>
      </c>
      <c r="S3323" s="1">
        <f>_xlfn.XLOOKUP(SUBSTITUTE(Table5[[#This Row],[rxn]],"RXN-","ENZLOAD-"),Table38[name],Table38[flux],0)</f>
        <v>0</v>
      </c>
      <c r="T3323" s="1" t="b">
        <f>AND(Table5[[#This Row],[ENZLOAD flux in kapp-slack.gms]]=0,Table5[[#This Row],[flux in kapp-slack.gms]]&lt;&gt;0,NOT(Table5[[#This Row],[spont or unknown?]]))</f>
        <v>0</v>
      </c>
      <c r="U3323" s="1" t="b">
        <f>OR(_xlfn.TEXTAFTER(Table5[[#This Row],[rxn]],"-",-1)="SPONT",_xlfn.TEXTAFTER(Table5[[#This Row],[rxn]],"-",-1)="UNKNOWN")</f>
        <v>0</v>
      </c>
      <c r="V3323" s="1">
        <f>_xlfn.XLOOKUP(SUBSTITUTE(Table5[[#This Row],[rxn]],"RXN-","ENZLOAD-"),Table4[rxn],Table4[ub],0)</f>
        <v>0.51835737000000004</v>
      </c>
      <c r="W3323" s="1" t="b">
        <f>AND(Table5[[#This Row],[FVA ENZLOAD flux UB]]=0,Table5[[#This Row],[ENZ not made when it should be?]])</f>
        <v>0</v>
      </c>
    </row>
    <row r="3324" spans="6:23" hidden="1">
      <c r="F3324" s="1" t="s">
        <v>8512</v>
      </c>
      <c r="G3324" s="1" t="str">
        <f>_xlfn.TEXTBEFORE(Table5[[#This Row],[rxn     kapp_old        kapp_slack_ub   kapp_slack_lb]]," ")</f>
        <v>RXN-HSDy_c_FWD-rt8370</v>
      </c>
      <c r="H332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32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324" s="1">
        <f>_xlfn.NUMBERVALUE(_xlfn.TEXTAFTER(Table5[[#This Row],[rxn     kapp_old        kapp_slack_ub   kapp_slack_lb]]," ",-1))</f>
        <v>0</v>
      </c>
      <c r="K3324" s="1">
        <f>_xlfn.XLOOKUP(SUBSTITUTE(Table5[[#This Row],[rxn]],"RXN-","ENZLOAD-"),ENZLOAD[name],ENZLOAD[flux],0)</f>
        <v>0</v>
      </c>
      <c r="L3324" s="1" t="str">
        <f>"'"&amp;Table5[[#This Row],[rxn]]&amp;"'"&amp;CHAR(9)&amp;IF(AND(Table5[[#This Row],[kapp_slack_ub]]&lt;&gt;0,Table5[[#This Row],[kapp_old]]&lt;$F$1),$F$1,Table5[[#This Row],[kapp_old]])</f>
        <v>'RXN-HSDy_c_FWD-rt8370'	27141.27779288</v>
      </c>
      <c r="M3324" s="1">
        <f>_xlfn.XLOOKUP(Table5[[#This Row],[rxn]],Table3[name],Table3[flux],$F$1)</f>
        <v>27141.277792879999</v>
      </c>
      <c r="N3324" s="1" t="str">
        <f>IFERROR(Table5[[#This Row],[min flux]]/Table5[[#This Row],[associated enzload]],"")</f>
        <v/>
      </c>
      <c r="O3324" s="1">
        <f>_xlfn.NUMBERVALUE(IF(Table5[[#This Row],[flux/enzload]]="","",ABS($N$1-Table5[[#This Row],[flux/enzload]])))</f>
        <v>0</v>
      </c>
      <c r="P3324" s="1">
        <f>Table5[[#This Row],[kapp_old]]+IFERROR(((Table5[[#This Row],[kapp_slack_ub]]-Table5[[#This Row],[kapp_slack_lb]])/Table5[[#This Row],[associated enzload]]),0)</f>
        <v>27141.277792879999</v>
      </c>
      <c r="Q3324" s="1" t="str">
        <f>"'"&amp;Table5[[#This Row],[rxn]]&amp;"'"&amp;CHAR(9)&amp;Table5[[#This Row],[kapp + (slack_ub - slack_lb)/enzload]]</f>
        <v>'RXN-HSDy_c_FWD-rt8370'	27141.27779288</v>
      </c>
      <c r="R3324" s="1">
        <f>_xlfn.XLOOKUP(Table5[[#This Row],[rxn]],Table38[name],Table38[flux],0)</f>
        <v>6.5399426097954003E-2</v>
      </c>
      <c r="S3324" s="1">
        <f>_xlfn.XLOOKUP(SUBSTITUTE(Table5[[#This Row],[rxn]],"RXN-","ENZLOAD-"),Table38[name],Table38[flux],0)</f>
        <v>9.3149265300000003E-7</v>
      </c>
      <c r="T3324" s="1" t="b">
        <f>AND(Table5[[#This Row],[ENZLOAD flux in kapp-slack.gms]]=0,Table5[[#This Row],[flux in kapp-slack.gms]]&lt;&gt;0,NOT(Table5[[#This Row],[spont or unknown?]]))</f>
        <v>0</v>
      </c>
      <c r="U3324" s="1" t="b">
        <f>OR(_xlfn.TEXTAFTER(Table5[[#This Row],[rxn]],"-",-1)="SPONT",_xlfn.TEXTAFTER(Table5[[#This Row],[rxn]],"-",-1)="UNKNOWN")</f>
        <v>0</v>
      </c>
      <c r="V3324" s="1">
        <f>_xlfn.XLOOKUP(SUBSTITUTE(Table5[[#This Row],[rxn]],"RXN-","ENZLOAD-"),Table4[rxn],Table4[ub],0)</f>
        <v>0.51835737000000004</v>
      </c>
      <c r="W3324" s="1" t="b">
        <f>AND(Table5[[#This Row],[FVA ENZLOAD flux UB]]=0,Table5[[#This Row],[ENZ not made when it should be?]])</f>
        <v>0</v>
      </c>
    </row>
    <row r="3325" spans="6:23" hidden="1">
      <c r="F3325" s="1" t="s">
        <v>8516</v>
      </c>
      <c r="G3325" s="1" t="str">
        <f>_xlfn.TEXTBEFORE(Table5[[#This Row],[rxn     kapp_old        kapp_slack_ub   kapp_slack_lb]]," ")</f>
        <v>RXN-Ht_c_e_FWD-SPONT</v>
      </c>
      <c r="H332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32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325" s="1">
        <f>_xlfn.NUMBERVALUE(_xlfn.TEXTAFTER(Table5[[#This Row],[rxn     kapp_old        kapp_slack_ub   kapp_slack_lb]]," ",-1))</f>
        <v>0</v>
      </c>
      <c r="K3325" s="1">
        <f>_xlfn.XLOOKUP(SUBSTITUTE(Table5[[#This Row],[rxn]],"RXN-","ENZLOAD-"),ENZLOAD[name],ENZLOAD[flux],0)</f>
        <v>0</v>
      </c>
      <c r="L3325" s="1" t="str">
        <f>"'"&amp;Table5[[#This Row],[rxn]]&amp;"'"&amp;CHAR(9)&amp;IF(AND(Table5[[#This Row],[kapp_slack_ub]]&lt;&gt;0,Table5[[#This Row],[kapp_old]]&lt;$F$1),$F$1,Table5[[#This Row],[kapp_old]])</f>
        <v>'RXN-Ht_c_e_FWD-SPONT'	27141.27779288</v>
      </c>
      <c r="M3325" s="1">
        <f>_xlfn.XLOOKUP(Table5[[#This Row],[rxn]],Table3[name],Table3[flux],$F$1)</f>
        <v>27141.277792879999</v>
      </c>
      <c r="N3325" s="1" t="str">
        <f>IFERROR(Table5[[#This Row],[min flux]]/Table5[[#This Row],[associated enzload]],"")</f>
        <v/>
      </c>
      <c r="O3325" s="1">
        <f>_xlfn.NUMBERVALUE(IF(Table5[[#This Row],[flux/enzload]]="","",ABS($N$1-Table5[[#This Row],[flux/enzload]])))</f>
        <v>0</v>
      </c>
      <c r="P3325" s="1">
        <f>Table5[[#This Row],[kapp_old]]+IFERROR(((Table5[[#This Row],[kapp_slack_ub]]-Table5[[#This Row],[kapp_slack_lb]])/Table5[[#This Row],[associated enzload]]),0)</f>
        <v>27141.277792879999</v>
      </c>
      <c r="Q3325" s="1" t="str">
        <f>"'"&amp;Table5[[#This Row],[rxn]]&amp;"'"&amp;CHAR(9)&amp;Table5[[#This Row],[kapp + (slack_ub - slack_lb)/enzload]]</f>
        <v>'RXN-Ht_c_e_FWD-SPONT'	27141.27779288</v>
      </c>
      <c r="R3325" s="1">
        <f>_xlfn.XLOOKUP(Table5[[#This Row],[rxn]],Table38[name],Table38[flux],0)</f>
        <v>0</v>
      </c>
      <c r="S3325" s="1">
        <f>_xlfn.XLOOKUP(SUBSTITUTE(Table5[[#This Row],[rxn]],"RXN-","ENZLOAD-"),Table38[name],Table38[flux],0)</f>
        <v>0</v>
      </c>
      <c r="T3325" s="1" t="b">
        <f>AND(Table5[[#This Row],[ENZLOAD flux in kapp-slack.gms]]=0,Table5[[#This Row],[flux in kapp-slack.gms]]&lt;&gt;0,NOT(Table5[[#This Row],[spont or unknown?]]))</f>
        <v>0</v>
      </c>
      <c r="U3325" s="1" t="b">
        <f>OR(_xlfn.TEXTAFTER(Table5[[#This Row],[rxn]],"-",-1)="SPONT",_xlfn.TEXTAFTER(Table5[[#This Row],[rxn]],"-",-1)="UNKNOWN")</f>
        <v>1</v>
      </c>
      <c r="V3325" s="1">
        <f>_xlfn.XLOOKUP(SUBSTITUTE(Table5[[#This Row],[rxn]],"RXN-","ENZLOAD-"),Table4[rxn],Table4[ub],0)</f>
        <v>0</v>
      </c>
      <c r="W3325" s="1" t="b">
        <f>AND(Table5[[#This Row],[FVA ENZLOAD flux UB]]=0,Table5[[#This Row],[ENZ not made when it should be?]])</f>
        <v>0</v>
      </c>
    </row>
    <row r="3326" spans="6:23" hidden="1">
      <c r="F3326" s="1" t="s">
        <v>8517</v>
      </c>
      <c r="G3326" s="1" t="str">
        <f>_xlfn.TEXTBEFORE(Table5[[#This Row],[rxn     kapp_old        kapp_slack_ub   kapp_slack_lb]]," ")</f>
        <v>RXN-Ht_c_en_FWD-SPONT</v>
      </c>
      <c r="H332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32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326" s="1">
        <f>_xlfn.NUMBERVALUE(_xlfn.TEXTAFTER(Table5[[#This Row],[rxn     kapp_old        kapp_slack_ub   kapp_slack_lb]]," ",-1))</f>
        <v>0</v>
      </c>
      <c r="K3326" s="1">
        <f>_xlfn.XLOOKUP(SUBSTITUTE(Table5[[#This Row],[rxn]],"RXN-","ENZLOAD-"),ENZLOAD[name],ENZLOAD[flux],0)</f>
        <v>0</v>
      </c>
      <c r="L3326" s="1" t="str">
        <f>"'"&amp;Table5[[#This Row],[rxn]]&amp;"'"&amp;CHAR(9)&amp;IF(AND(Table5[[#This Row],[kapp_slack_ub]]&lt;&gt;0,Table5[[#This Row],[kapp_old]]&lt;$F$1),$F$1,Table5[[#This Row],[kapp_old]])</f>
        <v>'RXN-Ht_c_en_FWD-SPONT'	27141.27779288</v>
      </c>
      <c r="M3326" s="1">
        <f>_xlfn.XLOOKUP(Table5[[#This Row],[rxn]],Table3[name],Table3[flux],$F$1)</f>
        <v>27141.277792879999</v>
      </c>
      <c r="N3326" s="1" t="str">
        <f>IFERROR(Table5[[#This Row],[min flux]]/Table5[[#This Row],[associated enzload]],"")</f>
        <v/>
      </c>
      <c r="O3326" s="1">
        <f>_xlfn.NUMBERVALUE(IF(Table5[[#This Row],[flux/enzload]]="","",ABS($N$1-Table5[[#This Row],[flux/enzload]])))</f>
        <v>0</v>
      </c>
      <c r="P3326" s="1">
        <f>Table5[[#This Row],[kapp_old]]+IFERROR(((Table5[[#This Row],[kapp_slack_ub]]-Table5[[#This Row],[kapp_slack_lb]])/Table5[[#This Row],[associated enzload]]),0)</f>
        <v>27141.277792879999</v>
      </c>
      <c r="Q3326" s="1" t="str">
        <f>"'"&amp;Table5[[#This Row],[rxn]]&amp;"'"&amp;CHAR(9)&amp;Table5[[#This Row],[kapp + (slack_ub - slack_lb)/enzload]]</f>
        <v>'RXN-Ht_c_en_FWD-SPONT'	27141.27779288</v>
      </c>
      <c r="R3326" s="1">
        <f>_xlfn.XLOOKUP(Table5[[#This Row],[rxn]],Table38[name],Table38[flux],0)</f>
        <v>0</v>
      </c>
      <c r="S3326" s="1">
        <f>_xlfn.XLOOKUP(SUBSTITUTE(Table5[[#This Row],[rxn]],"RXN-","ENZLOAD-"),Table38[name],Table38[flux],0)</f>
        <v>0</v>
      </c>
      <c r="T3326" s="1" t="b">
        <f>AND(Table5[[#This Row],[ENZLOAD flux in kapp-slack.gms]]=0,Table5[[#This Row],[flux in kapp-slack.gms]]&lt;&gt;0,NOT(Table5[[#This Row],[spont or unknown?]]))</f>
        <v>0</v>
      </c>
      <c r="U3326" s="1" t="b">
        <f>OR(_xlfn.TEXTAFTER(Table5[[#This Row],[rxn]],"-",-1)="SPONT",_xlfn.TEXTAFTER(Table5[[#This Row],[rxn]],"-",-1)="UNKNOWN")</f>
        <v>1</v>
      </c>
      <c r="V3326" s="1">
        <f>_xlfn.XLOOKUP(SUBSTITUTE(Table5[[#This Row],[rxn]],"RXN-","ENZLOAD-"),Table4[rxn],Table4[ub],0)</f>
        <v>0</v>
      </c>
      <c r="W3326" s="1" t="b">
        <f>AND(Table5[[#This Row],[FVA ENZLOAD flux UB]]=0,Table5[[#This Row],[ENZ not made when it should be?]])</f>
        <v>0</v>
      </c>
    </row>
    <row r="3327" spans="6:23" hidden="1">
      <c r="F3327" s="1" t="s">
        <v>8518</v>
      </c>
      <c r="G3327" s="1" t="str">
        <f>_xlfn.TEXTBEFORE(Table5[[#This Row],[rxn     kapp_old        kapp_slack_ub   kapp_slack_lb]]," ")</f>
        <v>RXN-Ht_c_en_REV-SPONT</v>
      </c>
      <c r="H332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32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327" s="1">
        <f>_xlfn.NUMBERVALUE(_xlfn.TEXTAFTER(Table5[[#This Row],[rxn     kapp_old        kapp_slack_ub   kapp_slack_lb]]," ",-1))</f>
        <v>0</v>
      </c>
      <c r="K3327" s="1">
        <f>_xlfn.XLOOKUP(SUBSTITUTE(Table5[[#This Row],[rxn]],"RXN-","ENZLOAD-"),ENZLOAD[name],ENZLOAD[flux],0)</f>
        <v>0</v>
      </c>
      <c r="L3327" s="1" t="str">
        <f>"'"&amp;Table5[[#This Row],[rxn]]&amp;"'"&amp;CHAR(9)&amp;IF(AND(Table5[[#This Row],[kapp_slack_ub]]&lt;&gt;0,Table5[[#This Row],[kapp_old]]&lt;$F$1),$F$1,Table5[[#This Row],[kapp_old]])</f>
        <v>'RXN-Ht_c_en_REV-SPONT'	27141.27779288</v>
      </c>
      <c r="M3327" s="1">
        <f>_xlfn.XLOOKUP(Table5[[#This Row],[rxn]],Table3[name],Table3[flux],$F$1)</f>
        <v>27141.277792879999</v>
      </c>
      <c r="N3327" s="1" t="str">
        <f>IFERROR(Table5[[#This Row],[min flux]]/Table5[[#This Row],[associated enzload]],"")</f>
        <v/>
      </c>
      <c r="O3327" s="1">
        <f>_xlfn.NUMBERVALUE(IF(Table5[[#This Row],[flux/enzload]]="","",ABS($N$1-Table5[[#This Row],[flux/enzload]])))</f>
        <v>0</v>
      </c>
      <c r="P3327" s="1">
        <f>Table5[[#This Row],[kapp_old]]+IFERROR(((Table5[[#This Row],[kapp_slack_ub]]-Table5[[#This Row],[kapp_slack_lb]])/Table5[[#This Row],[associated enzload]]),0)</f>
        <v>27141.277792879999</v>
      </c>
      <c r="Q3327" s="1" t="str">
        <f>"'"&amp;Table5[[#This Row],[rxn]]&amp;"'"&amp;CHAR(9)&amp;Table5[[#This Row],[kapp + (slack_ub - slack_lb)/enzload]]</f>
        <v>'RXN-Ht_c_en_REV-SPONT'	27141.27779288</v>
      </c>
      <c r="R3327" s="1">
        <f>_xlfn.XLOOKUP(Table5[[#This Row],[rxn]],Table38[name],Table38[flux],0)</f>
        <v>0</v>
      </c>
      <c r="S3327" s="1">
        <f>_xlfn.XLOOKUP(SUBSTITUTE(Table5[[#This Row],[rxn]],"RXN-","ENZLOAD-"),Table38[name],Table38[flux],0)</f>
        <v>0</v>
      </c>
      <c r="T3327" s="1" t="b">
        <f>AND(Table5[[#This Row],[ENZLOAD flux in kapp-slack.gms]]=0,Table5[[#This Row],[flux in kapp-slack.gms]]&lt;&gt;0,NOT(Table5[[#This Row],[spont or unknown?]]))</f>
        <v>0</v>
      </c>
      <c r="U3327" s="1" t="b">
        <f>OR(_xlfn.TEXTAFTER(Table5[[#This Row],[rxn]],"-",-1)="SPONT",_xlfn.TEXTAFTER(Table5[[#This Row],[rxn]],"-",-1)="UNKNOWN")</f>
        <v>1</v>
      </c>
      <c r="V3327" s="1">
        <f>_xlfn.XLOOKUP(SUBSTITUTE(Table5[[#This Row],[rxn]],"RXN-","ENZLOAD-"),Table4[rxn],Table4[ub],0)</f>
        <v>0</v>
      </c>
      <c r="W3327" s="1" t="b">
        <f>AND(Table5[[#This Row],[FVA ENZLOAD flux UB]]=0,Table5[[#This Row],[ENZ not made when it should be?]])</f>
        <v>0</v>
      </c>
    </row>
    <row r="3328" spans="6:23" hidden="1">
      <c r="F3328" s="1" t="s">
        <v>8519</v>
      </c>
      <c r="G3328" s="1" t="str">
        <f>_xlfn.TEXTBEFORE(Table5[[#This Row],[rxn     kapp_old        kapp_slack_ub   kapp_slack_lb]]," ")</f>
        <v>RXN-Ht_c_g_FWD-SPONT</v>
      </c>
      <c r="H332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32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328" s="1">
        <f>_xlfn.NUMBERVALUE(_xlfn.TEXTAFTER(Table5[[#This Row],[rxn     kapp_old        kapp_slack_ub   kapp_slack_lb]]," ",-1))</f>
        <v>0</v>
      </c>
      <c r="K3328" s="1">
        <f>_xlfn.XLOOKUP(SUBSTITUTE(Table5[[#This Row],[rxn]],"RXN-","ENZLOAD-"),ENZLOAD[name],ENZLOAD[flux],0)</f>
        <v>0</v>
      </c>
      <c r="L3328" s="1" t="str">
        <f>"'"&amp;Table5[[#This Row],[rxn]]&amp;"'"&amp;CHAR(9)&amp;IF(AND(Table5[[#This Row],[kapp_slack_ub]]&lt;&gt;0,Table5[[#This Row],[kapp_old]]&lt;$F$1),$F$1,Table5[[#This Row],[kapp_old]])</f>
        <v>'RXN-Ht_c_g_FWD-SPONT'	27141.27779288</v>
      </c>
      <c r="M3328" s="1">
        <f>_xlfn.XLOOKUP(Table5[[#This Row],[rxn]],Table3[name],Table3[flux],$F$1)</f>
        <v>27141.277792879999</v>
      </c>
      <c r="N3328" s="1" t="str">
        <f>IFERROR(Table5[[#This Row],[min flux]]/Table5[[#This Row],[associated enzload]],"")</f>
        <v/>
      </c>
      <c r="O3328" s="1">
        <f>_xlfn.NUMBERVALUE(IF(Table5[[#This Row],[flux/enzload]]="","",ABS($N$1-Table5[[#This Row],[flux/enzload]])))</f>
        <v>0</v>
      </c>
      <c r="P3328" s="1">
        <f>Table5[[#This Row],[kapp_old]]+IFERROR(((Table5[[#This Row],[kapp_slack_ub]]-Table5[[#This Row],[kapp_slack_lb]])/Table5[[#This Row],[associated enzload]]),0)</f>
        <v>27141.277792879999</v>
      </c>
      <c r="Q3328" s="1" t="str">
        <f>"'"&amp;Table5[[#This Row],[rxn]]&amp;"'"&amp;CHAR(9)&amp;Table5[[#This Row],[kapp + (slack_ub - slack_lb)/enzload]]</f>
        <v>'RXN-Ht_c_g_FWD-SPONT'	27141.27779288</v>
      </c>
      <c r="R3328" s="1">
        <f>_xlfn.XLOOKUP(Table5[[#This Row],[rxn]],Table38[name],Table38[flux],0)</f>
        <v>999.92624279710003</v>
      </c>
      <c r="S3328" s="1">
        <f>_xlfn.XLOOKUP(SUBSTITUTE(Table5[[#This Row],[rxn]],"RXN-","ENZLOAD-"),Table38[name],Table38[flux],0)</f>
        <v>0</v>
      </c>
      <c r="T3328" s="1" t="b">
        <f>AND(Table5[[#This Row],[ENZLOAD flux in kapp-slack.gms]]=0,Table5[[#This Row],[flux in kapp-slack.gms]]&lt;&gt;0,NOT(Table5[[#This Row],[spont or unknown?]]))</f>
        <v>0</v>
      </c>
      <c r="U3328" s="1" t="b">
        <f>OR(_xlfn.TEXTAFTER(Table5[[#This Row],[rxn]],"-",-1)="SPONT",_xlfn.TEXTAFTER(Table5[[#This Row],[rxn]],"-",-1)="UNKNOWN")</f>
        <v>1</v>
      </c>
      <c r="V3328" s="1">
        <f>_xlfn.XLOOKUP(SUBSTITUTE(Table5[[#This Row],[rxn]],"RXN-","ENZLOAD-"),Table4[rxn],Table4[ub],0)</f>
        <v>0</v>
      </c>
      <c r="W3328" s="1" t="b">
        <f>AND(Table5[[#This Row],[FVA ENZLOAD flux UB]]=0,Table5[[#This Row],[ENZ not made when it should be?]])</f>
        <v>0</v>
      </c>
    </row>
    <row r="3329" spans="6:23" hidden="1">
      <c r="F3329" s="1" t="s">
        <v>8520</v>
      </c>
      <c r="G3329" s="1" t="str">
        <f>_xlfn.TEXTBEFORE(Table5[[#This Row],[rxn     kapp_old        kapp_slack_ub   kapp_slack_lb]]," ")</f>
        <v>RXN-Ht_c_g_REV-SPONT</v>
      </c>
      <c r="H332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32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329" s="1">
        <f>_xlfn.NUMBERVALUE(_xlfn.TEXTAFTER(Table5[[#This Row],[rxn     kapp_old        kapp_slack_ub   kapp_slack_lb]]," ",-1))</f>
        <v>0</v>
      </c>
      <c r="K3329" s="1">
        <f>_xlfn.XLOOKUP(SUBSTITUTE(Table5[[#This Row],[rxn]],"RXN-","ENZLOAD-"),ENZLOAD[name],ENZLOAD[flux],0)</f>
        <v>0</v>
      </c>
      <c r="L3329" s="1" t="str">
        <f>"'"&amp;Table5[[#This Row],[rxn]]&amp;"'"&amp;CHAR(9)&amp;IF(AND(Table5[[#This Row],[kapp_slack_ub]]&lt;&gt;0,Table5[[#This Row],[kapp_old]]&lt;$F$1),$F$1,Table5[[#This Row],[kapp_old]])</f>
        <v>'RXN-Ht_c_g_REV-SPONT'	27141.27779288</v>
      </c>
      <c r="M3329" s="1">
        <f>_xlfn.XLOOKUP(Table5[[#This Row],[rxn]],Table3[name],Table3[flux],$F$1)</f>
        <v>7.2502377540097501E-2</v>
      </c>
      <c r="N3329" s="1" t="str">
        <f>IFERROR(Table5[[#This Row],[min flux]]/Table5[[#This Row],[associated enzload]],"")</f>
        <v/>
      </c>
      <c r="O3329" s="1">
        <f>_xlfn.NUMBERVALUE(IF(Table5[[#This Row],[flux/enzload]]="","",ABS($N$1-Table5[[#This Row],[flux/enzload]])))</f>
        <v>0</v>
      </c>
      <c r="P3329" s="1">
        <f>Table5[[#This Row],[kapp_old]]+IFERROR(((Table5[[#This Row],[kapp_slack_ub]]-Table5[[#This Row],[kapp_slack_lb]])/Table5[[#This Row],[associated enzload]]),0)</f>
        <v>27141.277792879999</v>
      </c>
      <c r="Q3329" s="1" t="str">
        <f>"'"&amp;Table5[[#This Row],[rxn]]&amp;"'"&amp;CHAR(9)&amp;Table5[[#This Row],[kapp + (slack_ub - slack_lb)/enzload]]</f>
        <v>'RXN-Ht_c_g_REV-SPONT'	27141.27779288</v>
      </c>
      <c r="R3329" s="1">
        <f>_xlfn.XLOOKUP(Table5[[#This Row],[rxn]],Table38[name],Table38[flux],0)</f>
        <v>1000</v>
      </c>
      <c r="S3329" s="1">
        <f>_xlfn.XLOOKUP(SUBSTITUTE(Table5[[#This Row],[rxn]],"RXN-","ENZLOAD-"),Table38[name],Table38[flux],0)</f>
        <v>0</v>
      </c>
      <c r="T3329" s="1" t="b">
        <f>AND(Table5[[#This Row],[ENZLOAD flux in kapp-slack.gms]]=0,Table5[[#This Row],[flux in kapp-slack.gms]]&lt;&gt;0,NOT(Table5[[#This Row],[spont or unknown?]]))</f>
        <v>0</v>
      </c>
      <c r="U3329" s="1" t="b">
        <f>OR(_xlfn.TEXTAFTER(Table5[[#This Row],[rxn]],"-",-1)="SPONT",_xlfn.TEXTAFTER(Table5[[#This Row],[rxn]],"-",-1)="UNKNOWN")</f>
        <v>1</v>
      </c>
      <c r="V3329" s="1">
        <f>_xlfn.XLOOKUP(SUBSTITUTE(Table5[[#This Row],[rxn]],"RXN-","ENZLOAD-"),Table4[rxn],Table4[ub],0)</f>
        <v>0</v>
      </c>
      <c r="W3329" s="1" t="b">
        <f>AND(Table5[[#This Row],[FVA ENZLOAD flux UB]]=0,Table5[[#This Row],[ENZ not made when it should be?]])</f>
        <v>0</v>
      </c>
    </row>
    <row r="3330" spans="6:23" hidden="1">
      <c r="F3330" s="1" t="s">
        <v>8521</v>
      </c>
      <c r="G3330" s="1" t="str">
        <f>_xlfn.TEXTBEFORE(Table5[[#This Row],[rxn     kapp_old        kapp_slack_ub   kapp_slack_lb]]," ")</f>
        <v>RXN-Ht_c_gm_FWD-SPONT</v>
      </c>
      <c r="H333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33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330" s="1">
        <f>_xlfn.NUMBERVALUE(_xlfn.TEXTAFTER(Table5[[#This Row],[rxn     kapp_old        kapp_slack_ub   kapp_slack_lb]]," ",-1))</f>
        <v>0</v>
      </c>
      <c r="K3330" s="1">
        <f>_xlfn.XLOOKUP(SUBSTITUTE(Table5[[#This Row],[rxn]],"RXN-","ENZLOAD-"),ENZLOAD[name],ENZLOAD[flux],0)</f>
        <v>0</v>
      </c>
      <c r="L3330" s="1" t="str">
        <f>"'"&amp;Table5[[#This Row],[rxn]]&amp;"'"&amp;CHAR(9)&amp;IF(AND(Table5[[#This Row],[kapp_slack_ub]]&lt;&gt;0,Table5[[#This Row],[kapp_old]]&lt;$F$1),$F$1,Table5[[#This Row],[kapp_old]])</f>
        <v>'RXN-Ht_c_gm_FWD-SPONT'	27141.27779288</v>
      </c>
      <c r="M3330" s="1">
        <f>_xlfn.XLOOKUP(Table5[[#This Row],[rxn]],Table3[name],Table3[flux],$F$1)</f>
        <v>27141.277792879999</v>
      </c>
      <c r="N3330" s="1" t="str">
        <f>IFERROR(Table5[[#This Row],[min flux]]/Table5[[#This Row],[associated enzload]],"")</f>
        <v/>
      </c>
      <c r="O3330" s="1">
        <f>_xlfn.NUMBERVALUE(IF(Table5[[#This Row],[flux/enzload]]="","",ABS($N$1-Table5[[#This Row],[flux/enzload]])))</f>
        <v>0</v>
      </c>
      <c r="P3330" s="1">
        <f>Table5[[#This Row],[kapp_old]]+IFERROR(((Table5[[#This Row],[kapp_slack_ub]]-Table5[[#This Row],[kapp_slack_lb]])/Table5[[#This Row],[associated enzload]]),0)</f>
        <v>27141.277792879999</v>
      </c>
      <c r="Q3330" s="1" t="str">
        <f>"'"&amp;Table5[[#This Row],[rxn]]&amp;"'"&amp;CHAR(9)&amp;Table5[[#This Row],[kapp + (slack_ub - slack_lb)/enzload]]</f>
        <v>'RXN-Ht_c_gm_FWD-SPONT'	27141.27779288</v>
      </c>
      <c r="R3330" s="1">
        <f>_xlfn.XLOOKUP(Table5[[#This Row],[rxn]],Table38[name],Table38[flux],0)</f>
        <v>0</v>
      </c>
      <c r="S3330" s="1">
        <f>_xlfn.XLOOKUP(SUBSTITUTE(Table5[[#This Row],[rxn]],"RXN-","ENZLOAD-"),Table38[name],Table38[flux],0)</f>
        <v>0</v>
      </c>
      <c r="T3330" s="1" t="b">
        <f>AND(Table5[[#This Row],[ENZLOAD flux in kapp-slack.gms]]=0,Table5[[#This Row],[flux in kapp-slack.gms]]&lt;&gt;0,NOT(Table5[[#This Row],[spont or unknown?]]))</f>
        <v>0</v>
      </c>
      <c r="U3330" s="1" t="b">
        <f>OR(_xlfn.TEXTAFTER(Table5[[#This Row],[rxn]],"-",-1)="SPONT",_xlfn.TEXTAFTER(Table5[[#This Row],[rxn]],"-",-1)="UNKNOWN")</f>
        <v>1</v>
      </c>
      <c r="V3330" s="1">
        <f>_xlfn.XLOOKUP(SUBSTITUTE(Table5[[#This Row],[rxn]],"RXN-","ENZLOAD-"),Table4[rxn],Table4[ub],0)</f>
        <v>0</v>
      </c>
      <c r="W3330" s="1" t="b">
        <f>AND(Table5[[#This Row],[FVA ENZLOAD flux UB]]=0,Table5[[#This Row],[ENZ not made when it should be?]])</f>
        <v>0</v>
      </c>
    </row>
    <row r="3331" spans="6:23" hidden="1">
      <c r="F3331" s="1" t="s">
        <v>8522</v>
      </c>
      <c r="G3331" s="1" t="str">
        <f>_xlfn.TEXTBEFORE(Table5[[#This Row],[rxn     kapp_old        kapp_slack_ub   kapp_slack_lb]]," ")</f>
        <v>RXN-Ht_c_gm_REV-SPONT</v>
      </c>
      <c r="H333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33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331" s="1">
        <f>_xlfn.NUMBERVALUE(_xlfn.TEXTAFTER(Table5[[#This Row],[rxn     kapp_old        kapp_slack_ub   kapp_slack_lb]]," ",-1))</f>
        <v>0</v>
      </c>
      <c r="K3331" s="1">
        <f>_xlfn.XLOOKUP(SUBSTITUTE(Table5[[#This Row],[rxn]],"RXN-","ENZLOAD-"),ENZLOAD[name],ENZLOAD[flux],0)</f>
        <v>0</v>
      </c>
      <c r="L3331" s="1" t="str">
        <f>"'"&amp;Table5[[#This Row],[rxn]]&amp;"'"&amp;CHAR(9)&amp;IF(AND(Table5[[#This Row],[kapp_slack_ub]]&lt;&gt;0,Table5[[#This Row],[kapp_old]]&lt;$F$1),$F$1,Table5[[#This Row],[kapp_old]])</f>
        <v>'RXN-Ht_c_gm_REV-SPONT'	27141.27779288</v>
      </c>
      <c r="M3331" s="1">
        <f>_xlfn.XLOOKUP(Table5[[#This Row],[rxn]],Table3[name],Table3[flux],$F$1)</f>
        <v>27141.277792879999</v>
      </c>
      <c r="N3331" s="1" t="str">
        <f>IFERROR(Table5[[#This Row],[min flux]]/Table5[[#This Row],[associated enzload]],"")</f>
        <v/>
      </c>
      <c r="O3331" s="1">
        <f>_xlfn.NUMBERVALUE(IF(Table5[[#This Row],[flux/enzload]]="","",ABS($N$1-Table5[[#This Row],[flux/enzload]])))</f>
        <v>0</v>
      </c>
      <c r="P3331" s="1">
        <f>Table5[[#This Row],[kapp_old]]+IFERROR(((Table5[[#This Row],[kapp_slack_ub]]-Table5[[#This Row],[kapp_slack_lb]])/Table5[[#This Row],[associated enzload]]),0)</f>
        <v>27141.277792879999</v>
      </c>
      <c r="Q3331" s="1" t="str">
        <f>"'"&amp;Table5[[#This Row],[rxn]]&amp;"'"&amp;CHAR(9)&amp;Table5[[#This Row],[kapp + (slack_ub - slack_lb)/enzload]]</f>
        <v>'RXN-Ht_c_gm_REV-SPONT'	27141.27779288</v>
      </c>
      <c r="R3331" s="1">
        <f>_xlfn.XLOOKUP(Table5[[#This Row],[rxn]],Table38[name],Table38[flux],0)</f>
        <v>0</v>
      </c>
      <c r="S3331" s="1">
        <f>_xlfn.XLOOKUP(SUBSTITUTE(Table5[[#This Row],[rxn]],"RXN-","ENZLOAD-"),Table38[name],Table38[flux],0)</f>
        <v>0</v>
      </c>
      <c r="T3331" s="1" t="b">
        <f>AND(Table5[[#This Row],[ENZLOAD flux in kapp-slack.gms]]=0,Table5[[#This Row],[flux in kapp-slack.gms]]&lt;&gt;0,NOT(Table5[[#This Row],[spont or unknown?]]))</f>
        <v>0</v>
      </c>
      <c r="U3331" s="1" t="b">
        <f>OR(_xlfn.TEXTAFTER(Table5[[#This Row],[rxn]],"-",-1)="SPONT",_xlfn.TEXTAFTER(Table5[[#This Row],[rxn]],"-",-1)="UNKNOWN")</f>
        <v>1</v>
      </c>
      <c r="V3331" s="1">
        <f>_xlfn.XLOOKUP(SUBSTITUTE(Table5[[#This Row],[rxn]],"RXN-","ENZLOAD-"),Table4[rxn],Table4[ub],0)</f>
        <v>0</v>
      </c>
      <c r="W3331" s="1" t="b">
        <f>AND(Table5[[#This Row],[FVA ENZLOAD flux UB]]=0,Table5[[#This Row],[ENZ not made when it should be?]])</f>
        <v>0</v>
      </c>
    </row>
    <row r="3332" spans="6:23" hidden="1">
      <c r="F3332" s="1" t="s">
        <v>8523</v>
      </c>
      <c r="G3332" s="1" t="str">
        <f>_xlfn.TEXTBEFORE(Table5[[#This Row],[rxn     kapp_old        kapp_slack_ub   kapp_slack_lb]]," ")</f>
        <v>RXN-Ht_c_l_FWD-SPONT</v>
      </c>
      <c r="H333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33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332" s="1">
        <f>_xlfn.NUMBERVALUE(_xlfn.TEXTAFTER(Table5[[#This Row],[rxn     kapp_old        kapp_slack_ub   kapp_slack_lb]]," ",-1))</f>
        <v>0</v>
      </c>
      <c r="K3332" s="1">
        <f>_xlfn.XLOOKUP(SUBSTITUTE(Table5[[#This Row],[rxn]],"RXN-","ENZLOAD-"),ENZLOAD[name],ENZLOAD[flux],0)</f>
        <v>0</v>
      </c>
      <c r="L3332" s="1" t="str">
        <f>"'"&amp;Table5[[#This Row],[rxn]]&amp;"'"&amp;CHAR(9)&amp;IF(AND(Table5[[#This Row],[kapp_slack_ub]]&lt;&gt;0,Table5[[#This Row],[kapp_old]]&lt;$F$1),$F$1,Table5[[#This Row],[kapp_old]])</f>
        <v>'RXN-Ht_c_l_FWD-SPONT'	27141.27779288</v>
      </c>
      <c r="M3332" s="1">
        <f>_xlfn.XLOOKUP(Table5[[#This Row],[rxn]],Table3[name],Table3[flux],$F$1)</f>
        <v>27141.277792879999</v>
      </c>
      <c r="N3332" s="1" t="str">
        <f>IFERROR(Table5[[#This Row],[min flux]]/Table5[[#This Row],[associated enzload]],"")</f>
        <v/>
      </c>
      <c r="O3332" s="1">
        <f>_xlfn.NUMBERVALUE(IF(Table5[[#This Row],[flux/enzload]]="","",ABS($N$1-Table5[[#This Row],[flux/enzload]])))</f>
        <v>0</v>
      </c>
      <c r="P3332" s="1">
        <f>Table5[[#This Row],[kapp_old]]+IFERROR(((Table5[[#This Row],[kapp_slack_ub]]-Table5[[#This Row],[kapp_slack_lb]])/Table5[[#This Row],[associated enzload]]),0)</f>
        <v>27141.277792879999</v>
      </c>
      <c r="Q3332" s="1" t="str">
        <f>"'"&amp;Table5[[#This Row],[rxn]]&amp;"'"&amp;CHAR(9)&amp;Table5[[#This Row],[kapp + (slack_ub - slack_lb)/enzload]]</f>
        <v>'RXN-Ht_c_l_FWD-SPONT'	27141.27779288</v>
      </c>
      <c r="R3332" s="1">
        <f>_xlfn.XLOOKUP(Table5[[#This Row],[rxn]],Table38[name],Table38[flux],0)</f>
        <v>0</v>
      </c>
      <c r="S3332" s="1">
        <f>_xlfn.XLOOKUP(SUBSTITUTE(Table5[[#This Row],[rxn]],"RXN-","ENZLOAD-"),Table38[name],Table38[flux],0)</f>
        <v>0</v>
      </c>
      <c r="T3332" s="1" t="b">
        <f>AND(Table5[[#This Row],[ENZLOAD flux in kapp-slack.gms]]=0,Table5[[#This Row],[flux in kapp-slack.gms]]&lt;&gt;0,NOT(Table5[[#This Row],[spont or unknown?]]))</f>
        <v>0</v>
      </c>
      <c r="U3332" s="1" t="b">
        <f>OR(_xlfn.TEXTAFTER(Table5[[#This Row],[rxn]],"-",-1)="SPONT",_xlfn.TEXTAFTER(Table5[[#This Row],[rxn]],"-",-1)="UNKNOWN")</f>
        <v>1</v>
      </c>
      <c r="V3332" s="1">
        <f>_xlfn.XLOOKUP(SUBSTITUTE(Table5[[#This Row],[rxn]],"RXN-","ENZLOAD-"),Table4[rxn],Table4[ub],0)</f>
        <v>0</v>
      </c>
      <c r="W3332" s="1" t="b">
        <f>AND(Table5[[#This Row],[FVA ENZLOAD flux UB]]=0,Table5[[#This Row],[ENZ not made when it should be?]])</f>
        <v>0</v>
      </c>
    </row>
    <row r="3333" spans="6:23" hidden="1">
      <c r="F3333" s="1" t="s">
        <v>8524</v>
      </c>
      <c r="G3333" s="1" t="str">
        <f>_xlfn.TEXTBEFORE(Table5[[#This Row],[rxn     kapp_old        kapp_slack_ub   kapp_slack_lb]]," ")</f>
        <v>RXN-Ht_c_l_REV-SPONT</v>
      </c>
      <c r="H333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33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333" s="1">
        <f>_xlfn.NUMBERVALUE(_xlfn.TEXTAFTER(Table5[[#This Row],[rxn     kapp_old        kapp_slack_ub   kapp_slack_lb]]," ",-1))</f>
        <v>0</v>
      </c>
      <c r="K3333" s="1">
        <f>_xlfn.XLOOKUP(SUBSTITUTE(Table5[[#This Row],[rxn]],"RXN-","ENZLOAD-"),ENZLOAD[name],ENZLOAD[flux],0)</f>
        <v>0</v>
      </c>
      <c r="L3333" s="1" t="str">
        <f>"'"&amp;Table5[[#This Row],[rxn]]&amp;"'"&amp;CHAR(9)&amp;IF(AND(Table5[[#This Row],[kapp_slack_ub]]&lt;&gt;0,Table5[[#This Row],[kapp_old]]&lt;$F$1),$F$1,Table5[[#This Row],[kapp_old]])</f>
        <v>'RXN-Ht_c_l_REV-SPONT'	27141.27779288</v>
      </c>
      <c r="M3333" s="1">
        <f>_xlfn.XLOOKUP(Table5[[#This Row],[rxn]],Table3[name],Table3[flux],$F$1)</f>
        <v>27141.277792879999</v>
      </c>
      <c r="N3333" s="1" t="str">
        <f>IFERROR(Table5[[#This Row],[min flux]]/Table5[[#This Row],[associated enzload]],"")</f>
        <v/>
      </c>
      <c r="O3333" s="1">
        <f>_xlfn.NUMBERVALUE(IF(Table5[[#This Row],[flux/enzload]]="","",ABS($N$1-Table5[[#This Row],[flux/enzload]])))</f>
        <v>0</v>
      </c>
      <c r="P3333" s="1">
        <f>Table5[[#This Row],[kapp_old]]+IFERROR(((Table5[[#This Row],[kapp_slack_ub]]-Table5[[#This Row],[kapp_slack_lb]])/Table5[[#This Row],[associated enzload]]),0)</f>
        <v>27141.277792879999</v>
      </c>
      <c r="Q3333" s="1" t="str">
        <f>"'"&amp;Table5[[#This Row],[rxn]]&amp;"'"&amp;CHAR(9)&amp;Table5[[#This Row],[kapp + (slack_ub - slack_lb)/enzload]]</f>
        <v>'RXN-Ht_c_l_REV-SPONT'	27141.27779288</v>
      </c>
      <c r="R3333" s="1">
        <f>_xlfn.XLOOKUP(Table5[[#This Row],[rxn]],Table38[name],Table38[flux],0)</f>
        <v>2.0002885911150001E-3</v>
      </c>
      <c r="S3333" s="1">
        <f>_xlfn.XLOOKUP(SUBSTITUTE(Table5[[#This Row],[rxn]],"RXN-","ENZLOAD-"),Table38[name],Table38[flux],0)</f>
        <v>0</v>
      </c>
      <c r="T3333" s="1" t="b">
        <f>AND(Table5[[#This Row],[ENZLOAD flux in kapp-slack.gms]]=0,Table5[[#This Row],[flux in kapp-slack.gms]]&lt;&gt;0,NOT(Table5[[#This Row],[spont or unknown?]]))</f>
        <v>0</v>
      </c>
      <c r="U3333" s="1" t="b">
        <f>OR(_xlfn.TEXTAFTER(Table5[[#This Row],[rxn]],"-",-1)="SPONT",_xlfn.TEXTAFTER(Table5[[#This Row],[rxn]],"-",-1)="UNKNOWN")</f>
        <v>1</v>
      </c>
      <c r="V3333" s="1">
        <f>_xlfn.XLOOKUP(SUBSTITUTE(Table5[[#This Row],[rxn]],"RXN-","ENZLOAD-"),Table4[rxn],Table4[ub],0)</f>
        <v>0</v>
      </c>
      <c r="W3333" s="1" t="b">
        <f>AND(Table5[[#This Row],[FVA ENZLOAD flux UB]]=0,Table5[[#This Row],[ENZ not made when it should be?]])</f>
        <v>0</v>
      </c>
    </row>
    <row r="3334" spans="6:23" hidden="1">
      <c r="F3334" s="1" t="s">
        <v>8525</v>
      </c>
      <c r="G3334" s="1" t="str">
        <f>_xlfn.TEXTBEFORE(Table5[[#This Row],[rxn     kapp_old        kapp_slack_ub   kapp_slack_lb]]," ")</f>
        <v>RXN-Ht_c_m_FWD-SPONT</v>
      </c>
      <c r="H333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33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334" s="1">
        <f>_xlfn.NUMBERVALUE(_xlfn.TEXTAFTER(Table5[[#This Row],[rxn     kapp_old        kapp_slack_ub   kapp_slack_lb]]," ",-1))</f>
        <v>0</v>
      </c>
      <c r="K3334" s="1">
        <f>_xlfn.XLOOKUP(SUBSTITUTE(Table5[[#This Row],[rxn]],"RXN-","ENZLOAD-"),ENZLOAD[name],ENZLOAD[flux],0)</f>
        <v>0</v>
      </c>
      <c r="L3334" s="1" t="str">
        <f>"'"&amp;Table5[[#This Row],[rxn]]&amp;"'"&amp;CHAR(9)&amp;IF(AND(Table5[[#This Row],[kapp_slack_ub]]&lt;&gt;0,Table5[[#This Row],[kapp_old]]&lt;$F$1),$F$1,Table5[[#This Row],[kapp_old]])</f>
        <v>'RXN-Ht_c_m_FWD-SPONT'	27141.27779288</v>
      </c>
      <c r="M3334" s="1">
        <f>_xlfn.XLOOKUP(Table5[[#This Row],[rxn]],Table3[name],Table3[flux],$F$1)</f>
        <v>27141.277792879999</v>
      </c>
      <c r="N3334" s="1" t="str">
        <f>IFERROR(Table5[[#This Row],[min flux]]/Table5[[#This Row],[associated enzload]],"")</f>
        <v/>
      </c>
      <c r="O3334" s="1">
        <f>_xlfn.NUMBERVALUE(IF(Table5[[#This Row],[flux/enzload]]="","",ABS($N$1-Table5[[#This Row],[flux/enzload]])))</f>
        <v>0</v>
      </c>
      <c r="P3334" s="1">
        <f>Table5[[#This Row],[kapp_old]]+IFERROR(((Table5[[#This Row],[kapp_slack_ub]]-Table5[[#This Row],[kapp_slack_lb]])/Table5[[#This Row],[associated enzload]]),0)</f>
        <v>27141.277792879999</v>
      </c>
      <c r="Q3334" s="1" t="str">
        <f>"'"&amp;Table5[[#This Row],[rxn]]&amp;"'"&amp;CHAR(9)&amp;Table5[[#This Row],[kapp + (slack_ub - slack_lb)/enzload]]</f>
        <v>'RXN-Ht_c_m_FWD-SPONT'	27141.27779288</v>
      </c>
      <c r="R3334" s="1">
        <f>_xlfn.XLOOKUP(Table5[[#This Row],[rxn]],Table38[name],Table38[flux],0)</f>
        <v>0</v>
      </c>
      <c r="S3334" s="1">
        <f>_xlfn.XLOOKUP(SUBSTITUTE(Table5[[#This Row],[rxn]],"RXN-","ENZLOAD-"),Table38[name],Table38[flux],0)</f>
        <v>0</v>
      </c>
      <c r="T3334" s="1" t="b">
        <f>AND(Table5[[#This Row],[ENZLOAD flux in kapp-slack.gms]]=0,Table5[[#This Row],[flux in kapp-slack.gms]]&lt;&gt;0,NOT(Table5[[#This Row],[spont or unknown?]]))</f>
        <v>0</v>
      </c>
      <c r="U3334" s="1" t="b">
        <f>OR(_xlfn.TEXTAFTER(Table5[[#This Row],[rxn]],"-",-1)="SPONT",_xlfn.TEXTAFTER(Table5[[#This Row],[rxn]],"-",-1)="UNKNOWN")</f>
        <v>1</v>
      </c>
      <c r="V3334" s="1">
        <f>_xlfn.XLOOKUP(SUBSTITUTE(Table5[[#This Row],[rxn]],"RXN-","ENZLOAD-"),Table4[rxn],Table4[ub],0)</f>
        <v>0</v>
      </c>
      <c r="W3334" s="1" t="b">
        <f>AND(Table5[[#This Row],[FVA ENZLOAD flux UB]]=0,Table5[[#This Row],[ENZ not made when it should be?]])</f>
        <v>0</v>
      </c>
    </row>
    <row r="3335" spans="6:23" hidden="1">
      <c r="F3335" s="1" t="s">
        <v>8526</v>
      </c>
      <c r="G3335" s="1" t="str">
        <f>_xlfn.TEXTBEFORE(Table5[[#This Row],[rxn     kapp_old        kapp_slack_ub   kapp_slack_lb]]," ")</f>
        <v>RXN-Ht_c_n_FWD-SPONT</v>
      </c>
      <c r="H333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33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335" s="1">
        <f>_xlfn.NUMBERVALUE(_xlfn.TEXTAFTER(Table5[[#This Row],[rxn     kapp_old        kapp_slack_ub   kapp_slack_lb]]," ",-1))</f>
        <v>0</v>
      </c>
      <c r="K3335" s="1">
        <f>_xlfn.XLOOKUP(SUBSTITUTE(Table5[[#This Row],[rxn]],"RXN-","ENZLOAD-"),ENZLOAD[name],ENZLOAD[flux],0)</f>
        <v>0</v>
      </c>
      <c r="L3335" s="1" t="str">
        <f>"'"&amp;Table5[[#This Row],[rxn]]&amp;"'"&amp;CHAR(9)&amp;IF(AND(Table5[[#This Row],[kapp_slack_ub]]&lt;&gt;0,Table5[[#This Row],[kapp_old]]&lt;$F$1),$F$1,Table5[[#This Row],[kapp_old]])</f>
        <v>'RXN-Ht_c_n_FWD-SPONT'	27141.27779288</v>
      </c>
      <c r="M3335" s="1">
        <f>_xlfn.XLOOKUP(Table5[[#This Row],[rxn]],Table3[name],Table3[flux],$F$1)</f>
        <v>27141.277792879999</v>
      </c>
      <c r="N3335" s="1" t="str">
        <f>IFERROR(Table5[[#This Row],[min flux]]/Table5[[#This Row],[associated enzload]],"")</f>
        <v/>
      </c>
      <c r="O3335" s="1">
        <f>_xlfn.NUMBERVALUE(IF(Table5[[#This Row],[flux/enzload]]="","",ABS($N$1-Table5[[#This Row],[flux/enzload]])))</f>
        <v>0</v>
      </c>
      <c r="P3335" s="1">
        <f>Table5[[#This Row],[kapp_old]]+IFERROR(((Table5[[#This Row],[kapp_slack_ub]]-Table5[[#This Row],[kapp_slack_lb]])/Table5[[#This Row],[associated enzload]]),0)</f>
        <v>27141.277792879999</v>
      </c>
      <c r="Q3335" s="1" t="str">
        <f>"'"&amp;Table5[[#This Row],[rxn]]&amp;"'"&amp;CHAR(9)&amp;Table5[[#This Row],[kapp + (slack_ub - slack_lb)/enzload]]</f>
        <v>'RXN-Ht_c_n_FWD-SPONT'	27141.27779288</v>
      </c>
      <c r="R3335" s="1">
        <f>_xlfn.XLOOKUP(Table5[[#This Row],[rxn]],Table38[name],Table38[flux],0)</f>
        <v>0</v>
      </c>
      <c r="S3335" s="1">
        <f>_xlfn.XLOOKUP(SUBSTITUTE(Table5[[#This Row],[rxn]],"RXN-","ENZLOAD-"),Table38[name],Table38[flux],0)</f>
        <v>0</v>
      </c>
      <c r="T3335" s="1" t="b">
        <f>AND(Table5[[#This Row],[ENZLOAD flux in kapp-slack.gms]]=0,Table5[[#This Row],[flux in kapp-slack.gms]]&lt;&gt;0,NOT(Table5[[#This Row],[spont or unknown?]]))</f>
        <v>0</v>
      </c>
      <c r="U3335" s="1" t="b">
        <f>OR(_xlfn.TEXTAFTER(Table5[[#This Row],[rxn]],"-",-1)="SPONT",_xlfn.TEXTAFTER(Table5[[#This Row],[rxn]],"-",-1)="UNKNOWN")</f>
        <v>1</v>
      </c>
      <c r="V3335" s="1">
        <f>_xlfn.XLOOKUP(SUBSTITUTE(Table5[[#This Row],[rxn]],"RXN-","ENZLOAD-"),Table4[rxn],Table4[ub],0)</f>
        <v>0</v>
      </c>
      <c r="W3335" s="1" t="b">
        <f>AND(Table5[[#This Row],[FVA ENZLOAD flux UB]]=0,Table5[[#This Row],[ENZ not made when it should be?]])</f>
        <v>0</v>
      </c>
    </row>
    <row r="3336" spans="6:23" hidden="1">
      <c r="F3336" s="1" t="s">
        <v>8527</v>
      </c>
      <c r="G3336" s="1" t="str">
        <f>_xlfn.TEXTBEFORE(Table5[[#This Row],[rxn     kapp_old        kapp_slack_ub   kapp_slack_lb]]," ")</f>
        <v>RXN-Ht_c_n_REV-SPONT</v>
      </c>
      <c r="H333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33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336" s="1">
        <f>_xlfn.NUMBERVALUE(_xlfn.TEXTAFTER(Table5[[#This Row],[rxn     kapp_old        kapp_slack_ub   kapp_slack_lb]]," ",-1))</f>
        <v>0</v>
      </c>
      <c r="K3336" s="1">
        <f>_xlfn.XLOOKUP(SUBSTITUTE(Table5[[#This Row],[rxn]],"RXN-","ENZLOAD-"),ENZLOAD[name],ENZLOAD[flux],0)</f>
        <v>0</v>
      </c>
      <c r="L3336" s="1" t="str">
        <f>"'"&amp;Table5[[#This Row],[rxn]]&amp;"'"&amp;CHAR(9)&amp;IF(AND(Table5[[#This Row],[kapp_slack_ub]]&lt;&gt;0,Table5[[#This Row],[kapp_old]]&lt;$F$1),$F$1,Table5[[#This Row],[kapp_old]])</f>
        <v>'RXN-Ht_c_n_REV-SPONT'	27141.27779288</v>
      </c>
      <c r="M3336" s="1">
        <f>_xlfn.XLOOKUP(Table5[[#This Row],[rxn]],Table3[name],Table3[flux],$F$1)</f>
        <v>27141.277792879999</v>
      </c>
      <c r="N3336" s="1" t="str">
        <f>IFERROR(Table5[[#This Row],[min flux]]/Table5[[#This Row],[associated enzload]],"")</f>
        <v/>
      </c>
      <c r="O3336" s="1">
        <f>_xlfn.NUMBERVALUE(IF(Table5[[#This Row],[flux/enzload]]="","",ABS($N$1-Table5[[#This Row],[flux/enzload]])))</f>
        <v>0</v>
      </c>
      <c r="P3336" s="1">
        <f>Table5[[#This Row],[kapp_old]]+IFERROR(((Table5[[#This Row],[kapp_slack_ub]]-Table5[[#This Row],[kapp_slack_lb]])/Table5[[#This Row],[associated enzload]]),0)</f>
        <v>27141.277792879999</v>
      </c>
      <c r="Q3336" s="1" t="str">
        <f>"'"&amp;Table5[[#This Row],[rxn]]&amp;"'"&amp;CHAR(9)&amp;Table5[[#This Row],[kapp + (slack_ub - slack_lb)/enzload]]</f>
        <v>'RXN-Ht_c_n_REV-SPONT'	27141.27779288</v>
      </c>
      <c r="R3336" s="1">
        <f>_xlfn.XLOOKUP(Table5[[#This Row],[rxn]],Table38[name],Table38[flux],0)</f>
        <v>1.3651506048422699</v>
      </c>
      <c r="S3336" s="1">
        <f>_xlfn.XLOOKUP(SUBSTITUTE(Table5[[#This Row],[rxn]],"RXN-","ENZLOAD-"),Table38[name],Table38[flux],0)</f>
        <v>0</v>
      </c>
      <c r="T3336" s="1" t="b">
        <f>AND(Table5[[#This Row],[ENZLOAD flux in kapp-slack.gms]]=0,Table5[[#This Row],[flux in kapp-slack.gms]]&lt;&gt;0,NOT(Table5[[#This Row],[spont or unknown?]]))</f>
        <v>0</v>
      </c>
      <c r="U3336" s="1" t="b">
        <f>OR(_xlfn.TEXTAFTER(Table5[[#This Row],[rxn]],"-",-1)="SPONT",_xlfn.TEXTAFTER(Table5[[#This Row],[rxn]],"-",-1)="UNKNOWN")</f>
        <v>1</v>
      </c>
      <c r="V3336" s="1">
        <f>_xlfn.XLOOKUP(SUBSTITUTE(Table5[[#This Row],[rxn]],"RXN-","ENZLOAD-"),Table4[rxn],Table4[ub],0)</f>
        <v>0</v>
      </c>
      <c r="W3336" s="1" t="b">
        <f>AND(Table5[[#This Row],[FVA ENZLOAD flux UB]]=0,Table5[[#This Row],[ENZ not made when it should be?]])</f>
        <v>0</v>
      </c>
    </row>
    <row r="3337" spans="6:23" hidden="1">
      <c r="F3337" s="1" t="s">
        <v>8528</v>
      </c>
      <c r="G3337" s="1" t="str">
        <f>_xlfn.TEXTBEFORE(Table5[[#This Row],[rxn     kapp_old        kapp_slack_ub   kapp_slack_lb]]," ")</f>
        <v>RXN-Ht_c_r_FWD-SPONT</v>
      </c>
      <c r="H333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33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337" s="1">
        <f>_xlfn.NUMBERVALUE(_xlfn.TEXTAFTER(Table5[[#This Row],[rxn     kapp_old        kapp_slack_ub   kapp_slack_lb]]," ",-1))</f>
        <v>0</v>
      </c>
      <c r="K3337" s="1">
        <f>_xlfn.XLOOKUP(SUBSTITUTE(Table5[[#This Row],[rxn]],"RXN-","ENZLOAD-"),ENZLOAD[name],ENZLOAD[flux],0)</f>
        <v>0</v>
      </c>
      <c r="L3337" s="1" t="str">
        <f>"'"&amp;Table5[[#This Row],[rxn]]&amp;"'"&amp;CHAR(9)&amp;IF(AND(Table5[[#This Row],[kapp_slack_ub]]&lt;&gt;0,Table5[[#This Row],[kapp_old]]&lt;$F$1),$F$1,Table5[[#This Row],[kapp_old]])</f>
        <v>'RXN-Ht_c_r_FWD-SPONT'	27141.27779288</v>
      </c>
      <c r="M3337" s="1">
        <f>_xlfn.XLOOKUP(Table5[[#This Row],[rxn]],Table3[name],Table3[flux],$F$1)</f>
        <v>27141.277792879999</v>
      </c>
      <c r="N3337" s="1" t="str">
        <f>IFERROR(Table5[[#This Row],[min flux]]/Table5[[#This Row],[associated enzload]],"")</f>
        <v/>
      </c>
      <c r="O3337" s="1">
        <f>_xlfn.NUMBERVALUE(IF(Table5[[#This Row],[flux/enzload]]="","",ABS($N$1-Table5[[#This Row],[flux/enzload]])))</f>
        <v>0</v>
      </c>
      <c r="P3337" s="1">
        <f>Table5[[#This Row],[kapp_old]]+IFERROR(((Table5[[#This Row],[kapp_slack_ub]]-Table5[[#This Row],[kapp_slack_lb]])/Table5[[#This Row],[associated enzload]]),0)</f>
        <v>27141.277792879999</v>
      </c>
      <c r="Q3337" s="1" t="str">
        <f>"'"&amp;Table5[[#This Row],[rxn]]&amp;"'"&amp;CHAR(9)&amp;Table5[[#This Row],[kapp + (slack_ub - slack_lb)/enzload]]</f>
        <v>'RXN-Ht_c_r_FWD-SPONT'	27141.27779288</v>
      </c>
      <c r="R3337" s="1">
        <f>_xlfn.XLOOKUP(Table5[[#This Row],[rxn]],Table38[name],Table38[flux],0)</f>
        <v>0</v>
      </c>
      <c r="S3337" s="1">
        <f>_xlfn.XLOOKUP(SUBSTITUTE(Table5[[#This Row],[rxn]],"RXN-","ENZLOAD-"),Table38[name],Table38[flux],0)</f>
        <v>0</v>
      </c>
      <c r="T3337" s="1" t="b">
        <f>AND(Table5[[#This Row],[ENZLOAD flux in kapp-slack.gms]]=0,Table5[[#This Row],[flux in kapp-slack.gms]]&lt;&gt;0,NOT(Table5[[#This Row],[spont or unknown?]]))</f>
        <v>0</v>
      </c>
      <c r="U3337" s="1" t="b">
        <f>OR(_xlfn.TEXTAFTER(Table5[[#This Row],[rxn]],"-",-1)="SPONT",_xlfn.TEXTAFTER(Table5[[#This Row],[rxn]],"-",-1)="UNKNOWN")</f>
        <v>1</v>
      </c>
      <c r="V3337" s="1">
        <f>_xlfn.XLOOKUP(SUBSTITUTE(Table5[[#This Row],[rxn]],"RXN-","ENZLOAD-"),Table4[rxn],Table4[ub],0)</f>
        <v>0</v>
      </c>
      <c r="W3337" s="1" t="b">
        <f>AND(Table5[[#This Row],[FVA ENZLOAD flux UB]]=0,Table5[[#This Row],[ENZ not made when it should be?]])</f>
        <v>0</v>
      </c>
    </row>
    <row r="3338" spans="6:23" hidden="1">
      <c r="F3338" s="1" t="s">
        <v>8529</v>
      </c>
      <c r="G3338" s="1" t="str">
        <f>_xlfn.TEXTBEFORE(Table5[[#This Row],[rxn     kapp_old        kapp_slack_ub   kapp_slack_lb]]," ")</f>
        <v>RXN-Ht_c_r_REV-SPONT</v>
      </c>
      <c r="H333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33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338" s="1">
        <f>_xlfn.NUMBERVALUE(_xlfn.TEXTAFTER(Table5[[#This Row],[rxn     kapp_old        kapp_slack_ub   kapp_slack_lb]]," ",-1))</f>
        <v>0</v>
      </c>
      <c r="K3338" s="1">
        <f>_xlfn.XLOOKUP(SUBSTITUTE(Table5[[#This Row],[rxn]],"RXN-","ENZLOAD-"),ENZLOAD[name],ENZLOAD[flux],0)</f>
        <v>0</v>
      </c>
      <c r="L3338" s="1" t="str">
        <f>"'"&amp;Table5[[#This Row],[rxn]]&amp;"'"&amp;CHAR(9)&amp;IF(AND(Table5[[#This Row],[kapp_slack_ub]]&lt;&gt;0,Table5[[#This Row],[kapp_old]]&lt;$F$1),$F$1,Table5[[#This Row],[kapp_old]])</f>
        <v>'RXN-Ht_c_r_REV-SPONT'	27141.27779288</v>
      </c>
      <c r="M3338" s="1">
        <f>_xlfn.XLOOKUP(Table5[[#This Row],[rxn]],Table3[name],Table3[flux],$F$1)</f>
        <v>8.5062379190868002E-5</v>
      </c>
      <c r="N3338" s="1" t="str">
        <f>IFERROR(Table5[[#This Row],[min flux]]/Table5[[#This Row],[associated enzload]],"")</f>
        <v/>
      </c>
      <c r="O3338" s="1">
        <f>_xlfn.NUMBERVALUE(IF(Table5[[#This Row],[flux/enzload]]="","",ABS($N$1-Table5[[#This Row],[flux/enzload]])))</f>
        <v>0</v>
      </c>
      <c r="P3338" s="1">
        <f>Table5[[#This Row],[kapp_old]]+IFERROR(((Table5[[#This Row],[kapp_slack_ub]]-Table5[[#This Row],[kapp_slack_lb]])/Table5[[#This Row],[associated enzload]]),0)</f>
        <v>27141.277792879999</v>
      </c>
      <c r="Q3338" s="1" t="str">
        <f>"'"&amp;Table5[[#This Row],[rxn]]&amp;"'"&amp;CHAR(9)&amp;Table5[[#This Row],[kapp + (slack_ub - slack_lb)/enzload]]</f>
        <v>'RXN-Ht_c_r_REV-SPONT'	27141.27779288</v>
      </c>
      <c r="R3338" s="1">
        <f>_xlfn.XLOOKUP(Table5[[#This Row],[rxn]],Table38[name],Table38[flux],0)</f>
        <v>8.6534585126000002E-5</v>
      </c>
      <c r="S3338" s="1">
        <f>_xlfn.XLOOKUP(SUBSTITUTE(Table5[[#This Row],[rxn]],"RXN-","ENZLOAD-"),Table38[name],Table38[flux],0)</f>
        <v>0</v>
      </c>
      <c r="T3338" s="1" t="b">
        <f>AND(Table5[[#This Row],[ENZLOAD flux in kapp-slack.gms]]=0,Table5[[#This Row],[flux in kapp-slack.gms]]&lt;&gt;0,NOT(Table5[[#This Row],[spont or unknown?]]))</f>
        <v>0</v>
      </c>
      <c r="U3338" s="1" t="b">
        <f>OR(_xlfn.TEXTAFTER(Table5[[#This Row],[rxn]],"-",-1)="SPONT",_xlfn.TEXTAFTER(Table5[[#This Row],[rxn]],"-",-1)="UNKNOWN")</f>
        <v>1</v>
      </c>
      <c r="V3338" s="1">
        <f>_xlfn.XLOOKUP(SUBSTITUTE(Table5[[#This Row],[rxn]],"RXN-","ENZLOAD-"),Table4[rxn],Table4[ub],0)</f>
        <v>0</v>
      </c>
      <c r="W3338" s="1" t="b">
        <f>AND(Table5[[#This Row],[FVA ENZLOAD flux UB]]=0,Table5[[#This Row],[ENZ not made when it should be?]])</f>
        <v>0</v>
      </c>
    </row>
    <row r="3339" spans="6:23" hidden="1">
      <c r="F3339" s="1" t="s">
        <v>8530</v>
      </c>
      <c r="G3339" s="1" t="str">
        <f>_xlfn.TEXTBEFORE(Table5[[#This Row],[rxn     kapp_old        kapp_slack_ub   kapp_slack_lb]]," ")</f>
        <v>RXN-Ht_c_rm_FWD-SPONT</v>
      </c>
      <c r="H333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33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339" s="1">
        <f>_xlfn.NUMBERVALUE(_xlfn.TEXTAFTER(Table5[[#This Row],[rxn     kapp_old        kapp_slack_ub   kapp_slack_lb]]," ",-1))</f>
        <v>0</v>
      </c>
      <c r="K3339" s="1">
        <f>_xlfn.XLOOKUP(SUBSTITUTE(Table5[[#This Row],[rxn]],"RXN-","ENZLOAD-"),ENZLOAD[name],ENZLOAD[flux],0)</f>
        <v>0</v>
      </c>
      <c r="L3339" s="1" t="str">
        <f>"'"&amp;Table5[[#This Row],[rxn]]&amp;"'"&amp;CHAR(9)&amp;IF(AND(Table5[[#This Row],[kapp_slack_ub]]&lt;&gt;0,Table5[[#This Row],[kapp_old]]&lt;$F$1),$F$1,Table5[[#This Row],[kapp_old]])</f>
        <v>'RXN-Ht_c_rm_FWD-SPONT'	27141.27779288</v>
      </c>
      <c r="M3339" s="1">
        <f>_xlfn.XLOOKUP(Table5[[#This Row],[rxn]],Table3[name],Table3[flux],$F$1)</f>
        <v>8.3820402613793699E-2</v>
      </c>
      <c r="N3339" s="1" t="str">
        <f>IFERROR(Table5[[#This Row],[min flux]]/Table5[[#This Row],[associated enzload]],"")</f>
        <v/>
      </c>
      <c r="O3339" s="1">
        <f>_xlfn.NUMBERVALUE(IF(Table5[[#This Row],[flux/enzload]]="","",ABS($N$1-Table5[[#This Row],[flux/enzload]])))</f>
        <v>0</v>
      </c>
      <c r="P3339" s="1">
        <f>Table5[[#This Row],[kapp_old]]+IFERROR(((Table5[[#This Row],[kapp_slack_ub]]-Table5[[#This Row],[kapp_slack_lb]])/Table5[[#This Row],[associated enzload]]),0)</f>
        <v>27141.277792879999</v>
      </c>
      <c r="Q3339" s="1" t="str">
        <f>"'"&amp;Table5[[#This Row],[rxn]]&amp;"'"&amp;CHAR(9)&amp;Table5[[#This Row],[kapp + (slack_ub - slack_lb)/enzload]]</f>
        <v>'RXN-Ht_c_rm_FWD-SPONT'	27141.27779288</v>
      </c>
      <c r="R3339" s="1">
        <f>_xlfn.XLOOKUP(Table5[[#This Row],[rxn]],Table38[name],Table38[flux],0)</f>
        <v>8.8271546089705E-2</v>
      </c>
      <c r="S3339" s="1">
        <f>_xlfn.XLOOKUP(SUBSTITUTE(Table5[[#This Row],[rxn]],"RXN-","ENZLOAD-"),Table38[name],Table38[flux],0)</f>
        <v>0</v>
      </c>
      <c r="T3339" s="1" t="b">
        <f>AND(Table5[[#This Row],[ENZLOAD flux in kapp-slack.gms]]=0,Table5[[#This Row],[flux in kapp-slack.gms]]&lt;&gt;0,NOT(Table5[[#This Row],[spont or unknown?]]))</f>
        <v>0</v>
      </c>
      <c r="U3339" s="1" t="b">
        <f>OR(_xlfn.TEXTAFTER(Table5[[#This Row],[rxn]],"-",-1)="SPONT",_xlfn.TEXTAFTER(Table5[[#This Row],[rxn]],"-",-1)="UNKNOWN")</f>
        <v>1</v>
      </c>
      <c r="V3339" s="1">
        <f>_xlfn.XLOOKUP(SUBSTITUTE(Table5[[#This Row],[rxn]],"RXN-","ENZLOAD-"),Table4[rxn],Table4[ub],0)</f>
        <v>0</v>
      </c>
      <c r="W3339" s="1" t="b">
        <f>AND(Table5[[#This Row],[FVA ENZLOAD flux UB]]=0,Table5[[#This Row],[ENZ not made when it should be?]])</f>
        <v>0</v>
      </c>
    </row>
    <row r="3340" spans="6:23" hidden="1">
      <c r="F3340" s="1" t="s">
        <v>8531</v>
      </c>
      <c r="G3340" s="1" t="str">
        <f>_xlfn.TEXTBEFORE(Table5[[#This Row],[rxn     kapp_old        kapp_slack_ub   kapp_slack_lb]]," ")</f>
        <v>RXN-Ht_c_rm_REV-SPONT</v>
      </c>
      <c r="H334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34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340" s="1">
        <f>_xlfn.NUMBERVALUE(_xlfn.TEXTAFTER(Table5[[#This Row],[rxn     kapp_old        kapp_slack_ub   kapp_slack_lb]]," ",-1))</f>
        <v>0</v>
      </c>
      <c r="K3340" s="1">
        <f>_xlfn.XLOOKUP(SUBSTITUTE(Table5[[#This Row],[rxn]],"RXN-","ENZLOAD-"),ENZLOAD[name],ENZLOAD[flux],0)</f>
        <v>0</v>
      </c>
      <c r="L3340" s="1" t="str">
        <f>"'"&amp;Table5[[#This Row],[rxn]]&amp;"'"&amp;CHAR(9)&amp;IF(AND(Table5[[#This Row],[kapp_slack_ub]]&lt;&gt;0,Table5[[#This Row],[kapp_old]]&lt;$F$1),$F$1,Table5[[#This Row],[kapp_old]])</f>
        <v>'RXN-Ht_c_rm_REV-SPONT'	27141.27779288</v>
      </c>
      <c r="M3340" s="1">
        <f>_xlfn.XLOOKUP(Table5[[#This Row],[rxn]],Table3[name],Table3[flux],$F$1)</f>
        <v>27141.277792879999</v>
      </c>
      <c r="N3340" s="1" t="str">
        <f>IFERROR(Table5[[#This Row],[min flux]]/Table5[[#This Row],[associated enzload]],"")</f>
        <v/>
      </c>
      <c r="O3340" s="1">
        <f>_xlfn.NUMBERVALUE(IF(Table5[[#This Row],[flux/enzload]]="","",ABS($N$1-Table5[[#This Row],[flux/enzload]])))</f>
        <v>0</v>
      </c>
      <c r="P3340" s="1">
        <f>Table5[[#This Row],[kapp_old]]+IFERROR(((Table5[[#This Row],[kapp_slack_ub]]-Table5[[#This Row],[kapp_slack_lb]])/Table5[[#This Row],[associated enzload]]),0)</f>
        <v>27141.277792879999</v>
      </c>
      <c r="Q3340" s="1" t="str">
        <f>"'"&amp;Table5[[#This Row],[rxn]]&amp;"'"&amp;CHAR(9)&amp;Table5[[#This Row],[kapp + (slack_ub - slack_lb)/enzload]]</f>
        <v>'RXN-Ht_c_rm_REV-SPONT'	27141.27779288</v>
      </c>
      <c r="R3340" s="1">
        <f>_xlfn.XLOOKUP(Table5[[#This Row],[rxn]],Table38[name],Table38[flux],0)</f>
        <v>0</v>
      </c>
      <c r="S3340" s="1">
        <f>_xlfn.XLOOKUP(SUBSTITUTE(Table5[[#This Row],[rxn]],"RXN-","ENZLOAD-"),Table38[name],Table38[flux],0)</f>
        <v>0</v>
      </c>
      <c r="T3340" s="1" t="b">
        <f>AND(Table5[[#This Row],[ENZLOAD flux in kapp-slack.gms]]=0,Table5[[#This Row],[flux in kapp-slack.gms]]&lt;&gt;0,NOT(Table5[[#This Row],[spont or unknown?]]))</f>
        <v>0</v>
      </c>
      <c r="U3340" s="1" t="b">
        <f>OR(_xlfn.TEXTAFTER(Table5[[#This Row],[rxn]],"-",-1)="SPONT",_xlfn.TEXTAFTER(Table5[[#This Row],[rxn]],"-",-1)="UNKNOWN")</f>
        <v>1</v>
      </c>
      <c r="V3340" s="1">
        <f>_xlfn.XLOOKUP(SUBSTITUTE(Table5[[#This Row],[rxn]],"RXN-","ENZLOAD-"),Table4[rxn],Table4[ub],0)</f>
        <v>0</v>
      </c>
      <c r="W3340" s="1" t="b">
        <f>AND(Table5[[#This Row],[FVA ENZLOAD flux UB]]=0,Table5[[#This Row],[ENZ not made when it should be?]])</f>
        <v>0</v>
      </c>
    </row>
    <row r="3341" spans="6:23" hidden="1">
      <c r="F3341" s="1" t="s">
        <v>8532</v>
      </c>
      <c r="G3341" s="1" t="str">
        <f>_xlfn.TEXTBEFORE(Table5[[#This Row],[rxn     kapp_old        kapp_slack_ub   kapp_slack_lb]]," ")</f>
        <v>RXN-Ht_c_v_FWD-SPONT</v>
      </c>
      <c r="H334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34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341" s="1">
        <f>_xlfn.NUMBERVALUE(_xlfn.TEXTAFTER(Table5[[#This Row],[rxn     kapp_old        kapp_slack_ub   kapp_slack_lb]]," ",-1))</f>
        <v>0</v>
      </c>
      <c r="K3341" s="1">
        <f>_xlfn.XLOOKUP(SUBSTITUTE(Table5[[#This Row],[rxn]],"RXN-","ENZLOAD-"),ENZLOAD[name],ENZLOAD[flux],0)</f>
        <v>0</v>
      </c>
      <c r="L3341" s="1" t="str">
        <f>"'"&amp;Table5[[#This Row],[rxn]]&amp;"'"&amp;CHAR(9)&amp;IF(AND(Table5[[#This Row],[kapp_slack_ub]]&lt;&gt;0,Table5[[#This Row],[kapp_old]]&lt;$F$1),$F$1,Table5[[#This Row],[kapp_old]])</f>
        <v>'RXN-Ht_c_v_FWD-SPONT'	27141.27779288</v>
      </c>
      <c r="M3341" s="1">
        <f>_xlfn.XLOOKUP(Table5[[#This Row],[rxn]],Table3[name],Table3[flux],$F$1)</f>
        <v>27141.277792879999</v>
      </c>
      <c r="N3341" s="1" t="str">
        <f>IFERROR(Table5[[#This Row],[min flux]]/Table5[[#This Row],[associated enzload]],"")</f>
        <v/>
      </c>
      <c r="O3341" s="1">
        <f>_xlfn.NUMBERVALUE(IF(Table5[[#This Row],[flux/enzload]]="","",ABS($N$1-Table5[[#This Row],[flux/enzload]])))</f>
        <v>0</v>
      </c>
      <c r="P3341" s="1">
        <f>Table5[[#This Row],[kapp_old]]+IFERROR(((Table5[[#This Row],[kapp_slack_ub]]-Table5[[#This Row],[kapp_slack_lb]])/Table5[[#This Row],[associated enzload]]),0)</f>
        <v>27141.277792879999</v>
      </c>
      <c r="Q3341" s="1" t="str">
        <f>"'"&amp;Table5[[#This Row],[rxn]]&amp;"'"&amp;CHAR(9)&amp;Table5[[#This Row],[kapp + (slack_ub - slack_lb)/enzload]]</f>
        <v>'RXN-Ht_c_v_FWD-SPONT'	27141.27779288</v>
      </c>
      <c r="R3341" s="1">
        <f>_xlfn.XLOOKUP(Table5[[#This Row],[rxn]],Table38[name],Table38[flux],0)</f>
        <v>0</v>
      </c>
      <c r="S3341" s="1">
        <f>_xlfn.XLOOKUP(SUBSTITUTE(Table5[[#This Row],[rxn]],"RXN-","ENZLOAD-"),Table38[name],Table38[flux],0)</f>
        <v>0</v>
      </c>
      <c r="T3341" s="1" t="b">
        <f>AND(Table5[[#This Row],[ENZLOAD flux in kapp-slack.gms]]=0,Table5[[#This Row],[flux in kapp-slack.gms]]&lt;&gt;0,NOT(Table5[[#This Row],[spont or unknown?]]))</f>
        <v>0</v>
      </c>
      <c r="U3341" s="1" t="b">
        <f>OR(_xlfn.TEXTAFTER(Table5[[#This Row],[rxn]],"-",-1)="SPONT",_xlfn.TEXTAFTER(Table5[[#This Row],[rxn]],"-",-1)="UNKNOWN")</f>
        <v>1</v>
      </c>
      <c r="V3341" s="1">
        <f>_xlfn.XLOOKUP(SUBSTITUTE(Table5[[#This Row],[rxn]],"RXN-","ENZLOAD-"),Table4[rxn],Table4[ub],0)</f>
        <v>0</v>
      </c>
      <c r="W3341" s="1" t="b">
        <f>AND(Table5[[#This Row],[FVA ENZLOAD flux UB]]=0,Table5[[#This Row],[ENZ not made when it should be?]])</f>
        <v>0</v>
      </c>
    </row>
    <row r="3342" spans="6:23" hidden="1">
      <c r="F3342" s="1" t="s">
        <v>8533</v>
      </c>
      <c r="G3342" s="1" t="str">
        <f>_xlfn.TEXTBEFORE(Table5[[#This Row],[rxn     kapp_old        kapp_slack_ub   kapp_slack_lb]]," ")</f>
        <v>RXN-Ht_c_v_REV-SPONT</v>
      </c>
      <c r="H334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34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342" s="1">
        <f>_xlfn.NUMBERVALUE(_xlfn.TEXTAFTER(Table5[[#This Row],[rxn     kapp_old        kapp_slack_ub   kapp_slack_lb]]," ",-1))</f>
        <v>0</v>
      </c>
      <c r="K3342" s="1">
        <f>_xlfn.XLOOKUP(SUBSTITUTE(Table5[[#This Row],[rxn]],"RXN-","ENZLOAD-"),ENZLOAD[name],ENZLOAD[flux],0)</f>
        <v>0</v>
      </c>
      <c r="L3342" s="1" t="str">
        <f>"'"&amp;Table5[[#This Row],[rxn]]&amp;"'"&amp;CHAR(9)&amp;IF(AND(Table5[[#This Row],[kapp_slack_ub]]&lt;&gt;0,Table5[[#This Row],[kapp_old]]&lt;$F$1),$F$1,Table5[[#This Row],[kapp_old]])</f>
        <v>'RXN-Ht_c_v_REV-SPONT'	27141.27779288</v>
      </c>
      <c r="M3342" s="1">
        <f>_xlfn.XLOOKUP(Table5[[#This Row],[rxn]],Table3[name],Table3[flux],$F$1)</f>
        <v>27141.277792879999</v>
      </c>
      <c r="N3342" s="1" t="str">
        <f>IFERROR(Table5[[#This Row],[min flux]]/Table5[[#This Row],[associated enzload]],"")</f>
        <v/>
      </c>
      <c r="O3342" s="1">
        <f>_xlfn.NUMBERVALUE(IF(Table5[[#This Row],[flux/enzload]]="","",ABS($N$1-Table5[[#This Row],[flux/enzload]])))</f>
        <v>0</v>
      </c>
      <c r="P3342" s="1">
        <f>Table5[[#This Row],[kapp_old]]+IFERROR(((Table5[[#This Row],[kapp_slack_ub]]-Table5[[#This Row],[kapp_slack_lb]])/Table5[[#This Row],[associated enzload]]),0)</f>
        <v>27141.277792879999</v>
      </c>
      <c r="Q3342" s="1" t="str">
        <f>"'"&amp;Table5[[#This Row],[rxn]]&amp;"'"&amp;CHAR(9)&amp;Table5[[#This Row],[kapp + (slack_ub - slack_lb)/enzload]]</f>
        <v>'RXN-Ht_c_v_REV-SPONT'	27141.27779288</v>
      </c>
      <c r="R3342" s="1">
        <f>_xlfn.XLOOKUP(Table5[[#This Row],[rxn]],Table38[name],Table38[flux],0)</f>
        <v>0</v>
      </c>
      <c r="S3342" s="1">
        <f>_xlfn.XLOOKUP(SUBSTITUTE(Table5[[#This Row],[rxn]],"RXN-","ENZLOAD-"),Table38[name],Table38[flux],0)</f>
        <v>0</v>
      </c>
      <c r="T3342" s="1" t="b">
        <f>AND(Table5[[#This Row],[ENZLOAD flux in kapp-slack.gms]]=0,Table5[[#This Row],[flux in kapp-slack.gms]]&lt;&gt;0,NOT(Table5[[#This Row],[spont or unknown?]]))</f>
        <v>0</v>
      </c>
      <c r="U3342" s="1" t="b">
        <f>OR(_xlfn.TEXTAFTER(Table5[[#This Row],[rxn]],"-",-1)="SPONT",_xlfn.TEXTAFTER(Table5[[#This Row],[rxn]],"-",-1)="UNKNOWN")</f>
        <v>1</v>
      </c>
      <c r="V3342" s="1">
        <f>_xlfn.XLOOKUP(SUBSTITUTE(Table5[[#This Row],[rxn]],"RXN-","ENZLOAD-"),Table4[rxn],Table4[ub],0)</f>
        <v>0</v>
      </c>
      <c r="W3342" s="1" t="b">
        <f>AND(Table5[[#This Row],[FVA ENZLOAD flux UB]]=0,Table5[[#This Row],[ENZ not made when it should be?]])</f>
        <v>0</v>
      </c>
    </row>
    <row r="3343" spans="6:23" hidden="1">
      <c r="F3343" s="1" t="s">
        <v>8534</v>
      </c>
      <c r="G3343" s="1" t="str">
        <f>_xlfn.TEXTBEFORE(Table5[[#This Row],[rxn     kapp_old        kapp_slack_ub   kapp_slack_lb]]," ")</f>
        <v>RXN-Ht_c_vm_FWD-SPONT</v>
      </c>
      <c r="H334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34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343" s="1">
        <f>_xlfn.NUMBERVALUE(_xlfn.TEXTAFTER(Table5[[#This Row],[rxn     kapp_old        kapp_slack_ub   kapp_slack_lb]]," ",-1))</f>
        <v>0</v>
      </c>
      <c r="K3343" s="1">
        <f>_xlfn.XLOOKUP(SUBSTITUTE(Table5[[#This Row],[rxn]],"RXN-","ENZLOAD-"),ENZLOAD[name],ENZLOAD[flux],0)</f>
        <v>0</v>
      </c>
      <c r="L3343" s="1" t="str">
        <f>"'"&amp;Table5[[#This Row],[rxn]]&amp;"'"&amp;CHAR(9)&amp;IF(AND(Table5[[#This Row],[kapp_slack_ub]]&lt;&gt;0,Table5[[#This Row],[kapp_old]]&lt;$F$1),$F$1,Table5[[#This Row],[kapp_old]])</f>
        <v>'RXN-Ht_c_vm_FWD-SPONT'	27141.27779288</v>
      </c>
      <c r="M3343" s="1">
        <f>_xlfn.XLOOKUP(Table5[[#This Row],[rxn]],Table3[name],Table3[flux],$F$1)</f>
        <v>27141.277792879999</v>
      </c>
      <c r="N3343" s="1" t="str">
        <f>IFERROR(Table5[[#This Row],[min flux]]/Table5[[#This Row],[associated enzload]],"")</f>
        <v/>
      </c>
      <c r="O3343" s="1">
        <f>_xlfn.NUMBERVALUE(IF(Table5[[#This Row],[flux/enzload]]="","",ABS($N$1-Table5[[#This Row],[flux/enzload]])))</f>
        <v>0</v>
      </c>
      <c r="P3343" s="1">
        <f>Table5[[#This Row],[kapp_old]]+IFERROR(((Table5[[#This Row],[kapp_slack_ub]]-Table5[[#This Row],[kapp_slack_lb]])/Table5[[#This Row],[associated enzload]]),0)</f>
        <v>27141.277792879999</v>
      </c>
      <c r="Q3343" s="1" t="str">
        <f>"'"&amp;Table5[[#This Row],[rxn]]&amp;"'"&amp;CHAR(9)&amp;Table5[[#This Row],[kapp + (slack_ub - slack_lb)/enzload]]</f>
        <v>'RXN-Ht_c_vm_FWD-SPONT'	27141.27779288</v>
      </c>
      <c r="R3343" s="1">
        <f>_xlfn.XLOOKUP(Table5[[#This Row],[rxn]],Table38[name],Table38[flux],0)</f>
        <v>7.8773226171668001E-2</v>
      </c>
      <c r="S3343" s="1">
        <f>_xlfn.XLOOKUP(SUBSTITUTE(Table5[[#This Row],[rxn]],"RXN-","ENZLOAD-"),Table38[name],Table38[flux],0)</f>
        <v>0</v>
      </c>
      <c r="T3343" s="1" t="b">
        <f>AND(Table5[[#This Row],[ENZLOAD flux in kapp-slack.gms]]=0,Table5[[#This Row],[flux in kapp-slack.gms]]&lt;&gt;0,NOT(Table5[[#This Row],[spont or unknown?]]))</f>
        <v>0</v>
      </c>
      <c r="U3343" s="1" t="b">
        <f>OR(_xlfn.TEXTAFTER(Table5[[#This Row],[rxn]],"-",-1)="SPONT",_xlfn.TEXTAFTER(Table5[[#This Row],[rxn]],"-",-1)="UNKNOWN")</f>
        <v>1</v>
      </c>
      <c r="V3343" s="1">
        <f>_xlfn.XLOOKUP(SUBSTITUTE(Table5[[#This Row],[rxn]],"RXN-","ENZLOAD-"),Table4[rxn],Table4[ub],0)</f>
        <v>0</v>
      </c>
      <c r="W3343" s="1" t="b">
        <f>AND(Table5[[#This Row],[FVA ENZLOAD flux UB]]=0,Table5[[#This Row],[ENZ not made when it should be?]])</f>
        <v>0</v>
      </c>
    </row>
    <row r="3344" spans="6:23" hidden="1">
      <c r="F3344" s="1" t="s">
        <v>8535</v>
      </c>
      <c r="G3344" s="1" t="str">
        <f>_xlfn.TEXTBEFORE(Table5[[#This Row],[rxn     kapp_old        kapp_slack_ub   kapp_slack_lb]]," ")</f>
        <v>RXN-Ht_c_vm_REV-SPONT</v>
      </c>
      <c r="H334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34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344" s="1">
        <f>_xlfn.NUMBERVALUE(_xlfn.TEXTAFTER(Table5[[#This Row],[rxn     kapp_old        kapp_slack_ub   kapp_slack_lb]]," ",-1))</f>
        <v>0</v>
      </c>
      <c r="K3344" s="1">
        <f>_xlfn.XLOOKUP(SUBSTITUTE(Table5[[#This Row],[rxn]],"RXN-","ENZLOAD-"),ENZLOAD[name],ENZLOAD[flux],0)</f>
        <v>0</v>
      </c>
      <c r="L3344" s="1" t="str">
        <f>"'"&amp;Table5[[#This Row],[rxn]]&amp;"'"&amp;CHAR(9)&amp;IF(AND(Table5[[#This Row],[kapp_slack_ub]]&lt;&gt;0,Table5[[#This Row],[kapp_old]]&lt;$F$1),$F$1,Table5[[#This Row],[kapp_old]])</f>
        <v>'RXN-Ht_c_vm_REV-SPONT'	27141.27779288</v>
      </c>
      <c r="M3344" s="1">
        <f>_xlfn.XLOOKUP(Table5[[#This Row],[rxn]],Table3[name],Table3[flux],$F$1)</f>
        <v>27141.277792879999</v>
      </c>
      <c r="N3344" s="1" t="str">
        <f>IFERROR(Table5[[#This Row],[min flux]]/Table5[[#This Row],[associated enzload]],"")</f>
        <v/>
      </c>
      <c r="O3344" s="1">
        <f>_xlfn.NUMBERVALUE(IF(Table5[[#This Row],[flux/enzload]]="","",ABS($N$1-Table5[[#This Row],[flux/enzload]])))</f>
        <v>0</v>
      </c>
      <c r="P3344" s="1">
        <f>Table5[[#This Row],[kapp_old]]+IFERROR(((Table5[[#This Row],[kapp_slack_ub]]-Table5[[#This Row],[kapp_slack_lb]])/Table5[[#This Row],[associated enzload]]),0)</f>
        <v>27141.277792879999</v>
      </c>
      <c r="Q3344" s="1" t="str">
        <f>"'"&amp;Table5[[#This Row],[rxn]]&amp;"'"&amp;CHAR(9)&amp;Table5[[#This Row],[kapp + (slack_ub - slack_lb)/enzload]]</f>
        <v>'RXN-Ht_c_vm_REV-SPONT'	27141.27779288</v>
      </c>
      <c r="R3344" s="1">
        <f>_xlfn.XLOOKUP(Table5[[#This Row],[rxn]],Table38[name],Table38[flux],0)</f>
        <v>0</v>
      </c>
      <c r="S3344" s="1">
        <f>_xlfn.XLOOKUP(SUBSTITUTE(Table5[[#This Row],[rxn]],"RXN-","ENZLOAD-"),Table38[name],Table38[flux],0)</f>
        <v>0</v>
      </c>
      <c r="T3344" s="1" t="b">
        <f>AND(Table5[[#This Row],[ENZLOAD flux in kapp-slack.gms]]=0,Table5[[#This Row],[flux in kapp-slack.gms]]&lt;&gt;0,NOT(Table5[[#This Row],[spont or unknown?]]))</f>
        <v>0</v>
      </c>
      <c r="U3344" s="1" t="b">
        <f>OR(_xlfn.TEXTAFTER(Table5[[#This Row],[rxn]],"-",-1)="SPONT",_xlfn.TEXTAFTER(Table5[[#This Row],[rxn]],"-",-1)="UNKNOWN")</f>
        <v>1</v>
      </c>
      <c r="V3344" s="1">
        <f>_xlfn.XLOOKUP(SUBSTITUTE(Table5[[#This Row],[rxn]],"RXN-","ENZLOAD-"),Table4[rxn],Table4[ub],0)</f>
        <v>0</v>
      </c>
      <c r="W3344" s="1" t="b">
        <f>AND(Table5[[#This Row],[FVA ENZLOAD flux UB]]=0,Table5[[#This Row],[ENZ not made when it should be?]])</f>
        <v>0</v>
      </c>
    </row>
    <row r="3345" spans="6:23" hidden="1">
      <c r="F3345" s="1" t="s">
        <v>8536</v>
      </c>
      <c r="G3345" s="1" t="str">
        <f>_xlfn.TEXTBEFORE(Table5[[#This Row],[rxn     kapp_old        kapp_slack_ub   kapp_slack_lb]]," ")</f>
        <v>RXN-Ht_c_x_FWD-SPONT</v>
      </c>
      <c r="H334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34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345" s="1">
        <f>_xlfn.NUMBERVALUE(_xlfn.TEXTAFTER(Table5[[#This Row],[rxn     kapp_old        kapp_slack_ub   kapp_slack_lb]]," ",-1))</f>
        <v>0</v>
      </c>
      <c r="K3345" s="1">
        <f>_xlfn.XLOOKUP(SUBSTITUTE(Table5[[#This Row],[rxn]],"RXN-","ENZLOAD-"),ENZLOAD[name],ENZLOAD[flux],0)</f>
        <v>0</v>
      </c>
      <c r="L3345" s="1" t="str">
        <f>"'"&amp;Table5[[#This Row],[rxn]]&amp;"'"&amp;CHAR(9)&amp;IF(AND(Table5[[#This Row],[kapp_slack_ub]]&lt;&gt;0,Table5[[#This Row],[kapp_old]]&lt;$F$1),$F$1,Table5[[#This Row],[kapp_old]])</f>
        <v>'RXN-Ht_c_x_FWD-SPONT'	27141.27779288</v>
      </c>
      <c r="M3345" s="1">
        <f>_xlfn.XLOOKUP(Table5[[#This Row],[rxn]],Table3[name],Table3[flux],$F$1)</f>
        <v>27141.277792879999</v>
      </c>
      <c r="N3345" s="1" t="str">
        <f>IFERROR(Table5[[#This Row],[min flux]]/Table5[[#This Row],[associated enzload]],"")</f>
        <v/>
      </c>
      <c r="O3345" s="1">
        <f>_xlfn.NUMBERVALUE(IF(Table5[[#This Row],[flux/enzload]]="","",ABS($N$1-Table5[[#This Row],[flux/enzload]])))</f>
        <v>0</v>
      </c>
      <c r="P3345" s="1">
        <f>Table5[[#This Row],[kapp_old]]+IFERROR(((Table5[[#This Row],[kapp_slack_ub]]-Table5[[#This Row],[kapp_slack_lb]])/Table5[[#This Row],[associated enzload]]),0)</f>
        <v>27141.277792879999</v>
      </c>
      <c r="Q3345" s="1" t="str">
        <f>"'"&amp;Table5[[#This Row],[rxn]]&amp;"'"&amp;CHAR(9)&amp;Table5[[#This Row],[kapp + (slack_ub - slack_lb)/enzload]]</f>
        <v>'RXN-Ht_c_x_FWD-SPONT'	27141.27779288</v>
      </c>
      <c r="R3345" s="1">
        <f>_xlfn.XLOOKUP(Table5[[#This Row],[rxn]],Table38[name],Table38[flux],0)</f>
        <v>0</v>
      </c>
      <c r="S3345" s="1">
        <f>_xlfn.XLOOKUP(SUBSTITUTE(Table5[[#This Row],[rxn]],"RXN-","ENZLOAD-"),Table38[name],Table38[flux],0)</f>
        <v>0</v>
      </c>
      <c r="T3345" s="1" t="b">
        <f>AND(Table5[[#This Row],[ENZLOAD flux in kapp-slack.gms]]=0,Table5[[#This Row],[flux in kapp-slack.gms]]&lt;&gt;0,NOT(Table5[[#This Row],[spont or unknown?]]))</f>
        <v>0</v>
      </c>
      <c r="U3345" s="1" t="b">
        <f>OR(_xlfn.TEXTAFTER(Table5[[#This Row],[rxn]],"-",-1)="SPONT",_xlfn.TEXTAFTER(Table5[[#This Row],[rxn]],"-",-1)="UNKNOWN")</f>
        <v>1</v>
      </c>
      <c r="V3345" s="1">
        <f>_xlfn.XLOOKUP(SUBSTITUTE(Table5[[#This Row],[rxn]],"RXN-","ENZLOAD-"),Table4[rxn],Table4[ub],0)</f>
        <v>0</v>
      </c>
      <c r="W3345" s="1" t="b">
        <f>AND(Table5[[#This Row],[FVA ENZLOAD flux UB]]=0,Table5[[#This Row],[ENZ not made when it should be?]])</f>
        <v>0</v>
      </c>
    </row>
    <row r="3346" spans="6:23" hidden="1">
      <c r="F3346" s="1" t="s">
        <v>8537</v>
      </c>
      <c r="G3346" s="1" t="str">
        <f>_xlfn.TEXTBEFORE(Table5[[#This Row],[rxn     kapp_old        kapp_slack_ub   kapp_slack_lb]]," ")</f>
        <v>RXN-Ht_c_x_REV-SPONT</v>
      </c>
      <c r="H334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34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346" s="1">
        <f>_xlfn.NUMBERVALUE(_xlfn.TEXTAFTER(Table5[[#This Row],[rxn     kapp_old        kapp_slack_ub   kapp_slack_lb]]," ",-1))</f>
        <v>0</v>
      </c>
      <c r="K3346" s="1">
        <f>_xlfn.XLOOKUP(SUBSTITUTE(Table5[[#This Row],[rxn]],"RXN-","ENZLOAD-"),ENZLOAD[name],ENZLOAD[flux],0)</f>
        <v>0</v>
      </c>
      <c r="L3346" s="1" t="str">
        <f>"'"&amp;Table5[[#This Row],[rxn]]&amp;"'"&amp;CHAR(9)&amp;IF(AND(Table5[[#This Row],[kapp_slack_ub]]&lt;&gt;0,Table5[[#This Row],[kapp_old]]&lt;$F$1),$F$1,Table5[[#This Row],[kapp_old]])</f>
        <v>'RXN-Ht_c_x_REV-SPONT'	27141.27779288</v>
      </c>
      <c r="M3346" s="1">
        <f>_xlfn.XLOOKUP(Table5[[#This Row],[rxn]],Table3[name],Table3[flux],$F$1)</f>
        <v>27141.277792879999</v>
      </c>
      <c r="N3346" s="1" t="str">
        <f>IFERROR(Table5[[#This Row],[min flux]]/Table5[[#This Row],[associated enzload]],"")</f>
        <v/>
      </c>
      <c r="O3346" s="1">
        <f>_xlfn.NUMBERVALUE(IF(Table5[[#This Row],[flux/enzload]]="","",ABS($N$1-Table5[[#This Row],[flux/enzload]])))</f>
        <v>0</v>
      </c>
      <c r="P3346" s="1">
        <f>Table5[[#This Row],[kapp_old]]+IFERROR(((Table5[[#This Row],[kapp_slack_ub]]-Table5[[#This Row],[kapp_slack_lb]])/Table5[[#This Row],[associated enzload]]),0)</f>
        <v>27141.277792879999</v>
      </c>
      <c r="Q3346" s="1" t="str">
        <f>"'"&amp;Table5[[#This Row],[rxn]]&amp;"'"&amp;CHAR(9)&amp;Table5[[#This Row],[kapp + (slack_ub - slack_lb)/enzload]]</f>
        <v>'RXN-Ht_c_x_REV-SPONT'	27141.27779288</v>
      </c>
      <c r="R3346" s="1">
        <f>_xlfn.XLOOKUP(Table5[[#This Row],[rxn]],Table38[name],Table38[flux],0)</f>
        <v>0</v>
      </c>
      <c r="S3346" s="1">
        <f>_xlfn.XLOOKUP(SUBSTITUTE(Table5[[#This Row],[rxn]],"RXN-","ENZLOAD-"),Table38[name],Table38[flux],0)</f>
        <v>0</v>
      </c>
      <c r="T3346" s="1" t="b">
        <f>AND(Table5[[#This Row],[ENZLOAD flux in kapp-slack.gms]]=0,Table5[[#This Row],[flux in kapp-slack.gms]]&lt;&gt;0,NOT(Table5[[#This Row],[spont or unknown?]]))</f>
        <v>0</v>
      </c>
      <c r="U3346" s="1" t="b">
        <f>OR(_xlfn.TEXTAFTER(Table5[[#This Row],[rxn]],"-",-1)="SPONT",_xlfn.TEXTAFTER(Table5[[#This Row],[rxn]],"-",-1)="UNKNOWN")</f>
        <v>1</v>
      </c>
      <c r="V3346" s="1">
        <f>_xlfn.XLOOKUP(SUBSTITUTE(Table5[[#This Row],[rxn]],"RXN-","ENZLOAD-"),Table4[rxn],Table4[ub],0)</f>
        <v>0</v>
      </c>
      <c r="W3346" s="1" t="b">
        <f>AND(Table5[[#This Row],[FVA ENZLOAD flux UB]]=0,Table5[[#This Row],[ENZ not made when it should be?]])</f>
        <v>0</v>
      </c>
    </row>
    <row r="3347" spans="6:23" hidden="1">
      <c r="F3347" s="1" t="s">
        <v>8538</v>
      </c>
      <c r="G3347" s="1" t="str">
        <f>_xlfn.TEXTBEFORE(Table5[[#This Row],[rxn     kapp_old        kapp_slack_ub   kapp_slack_lb]]," ")</f>
        <v>RXN-Ht_m_mm_FWD-SPONT</v>
      </c>
      <c r="H334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34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347" s="1">
        <f>_xlfn.NUMBERVALUE(_xlfn.TEXTAFTER(Table5[[#This Row],[rxn     kapp_old        kapp_slack_ub   kapp_slack_lb]]," ",-1))</f>
        <v>0</v>
      </c>
      <c r="K3347" s="1">
        <f>_xlfn.XLOOKUP(SUBSTITUTE(Table5[[#This Row],[rxn]],"RXN-","ENZLOAD-"),ENZLOAD[name],ENZLOAD[flux],0)</f>
        <v>0</v>
      </c>
      <c r="L3347" s="1" t="str">
        <f>"'"&amp;Table5[[#This Row],[rxn]]&amp;"'"&amp;CHAR(9)&amp;IF(AND(Table5[[#This Row],[kapp_slack_ub]]&lt;&gt;0,Table5[[#This Row],[kapp_old]]&lt;$F$1),$F$1,Table5[[#This Row],[kapp_old]])</f>
        <v>'RXN-Ht_m_mm_FWD-SPONT'	27141.27779288</v>
      </c>
      <c r="M3347" s="1">
        <f>_xlfn.XLOOKUP(Table5[[#This Row],[rxn]],Table3[name],Table3[flux],$F$1)</f>
        <v>7.7433063611768396E-2</v>
      </c>
      <c r="N3347" s="1" t="str">
        <f>IFERROR(Table5[[#This Row],[min flux]]/Table5[[#This Row],[associated enzload]],"")</f>
        <v/>
      </c>
      <c r="O3347" s="1">
        <f>_xlfn.NUMBERVALUE(IF(Table5[[#This Row],[flux/enzload]]="","",ABS($N$1-Table5[[#This Row],[flux/enzload]])))</f>
        <v>0</v>
      </c>
      <c r="P3347" s="1">
        <f>Table5[[#This Row],[kapp_old]]+IFERROR(((Table5[[#This Row],[kapp_slack_ub]]-Table5[[#This Row],[kapp_slack_lb]])/Table5[[#This Row],[associated enzload]]),0)</f>
        <v>27141.277792879999</v>
      </c>
      <c r="Q3347" s="1" t="str">
        <f>"'"&amp;Table5[[#This Row],[rxn]]&amp;"'"&amp;CHAR(9)&amp;Table5[[#This Row],[kapp + (slack_ub - slack_lb)/enzload]]</f>
        <v>'RXN-Ht_m_mm_FWD-SPONT'	27141.27779288</v>
      </c>
      <c r="R3347" s="1">
        <f>_xlfn.XLOOKUP(Table5[[#This Row],[rxn]],Table38[name],Table38[flux],0)</f>
        <v>0</v>
      </c>
      <c r="S3347" s="1">
        <f>_xlfn.XLOOKUP(SUBSTITUTE(Table5[[#This Row],[rxn]],"RXN-","ENZLOAD-"),Table38[name],Table38[flux],0)</f>
        <v>0</v>
      </c>
      <c r="T3347" s="1" t="b">
        <f>AND(Table5[[#This Row],[ENZLOAD flux in kapp-slack.gms]]=0,Table5[[#This Row],[flux in kapp-slack.gms]]&lt;&gt;0,NOT(Table5[[#This Row],[spont or unknown?]]))</f>
        <v>0</v>
      </c>
      <c r="U3347" s="1" t="b">
        <f>OR(_xlfn.TEXTAFTER(Table5[[#This Row],[rxn]],"-",-1)="SPONT",_xlfn.TEXTAFTER(Table5[[#This Row],[rxn]],"-",-1)="UNKNOWN")</f>
        <v>1</v>
      </c>
      <c r="V3347" s="1">
        <f>_xlfn.XLOOKUP(SUBSTITUTE(Table5[[#This Row],[rxn]],"RXN-","ENZLOAD-"),Table4[rxn],Table4[ub],0)</f>
        <v>0</v>
      </c>
      <c r="W3347" s="1" t="b">
        <f>AND(Table5[[#This Row],[FVA ENZLOAD flux UB]]=0,Table5[[#This Row],[ENZ not made when it should be?]])</f>
        <v>0</v>
      </c>
    </row>
    <row r="3348" spans="6:23" hidden="1">
      <c r="F3348" s="1" t="s">
        <v>8539</v>
      </c>
      <c r="G3348" s="1" t="str">
        <f>_xlfn.TEXTBEFORE(Table5[[#This Row],[rxn     kapp_old        kapp_slack_ub   kapp_slack_lb]]," ")</f>
        <v>RXN-Ht_m_mm_REV-SPONT</v>
      </c>
      <c r="H334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34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348" s="1">
        <f>_xlfn.NUMBERVALUE(_xlfn.TEXTAFTER(Table5[[#This Row],[rxn     kapp_old        kapp_slack_ub   kapp_slack_lb]]," ",-1))</f>
        <v>0</v>
      </c>
      <c r="K3348" s="1">
        <f>_xlfn.XLOOKUP(SUBSTITUTE(Table5[[#This Row],[rxn]],"RXN-","ENZLOAD-"),ENZLOAD[name],ENZLOAD[flux],0)</f>
        <v>0</v>
      </c>
      <c r="L3348" s="1" t="str">
        <f>"'"&amp;Table5[[#This Row],[rxn]]&amp;"'"&amp;CHAR(9)&amp;IF(AND(Table5[[#This Row],[kapp_slack_ub]]&lt;&gt;0,Table5[[#This Row],[kapp_old]]&lt;$F$1),$F$1,Table5[[#This Row],[kapp_old]])</f>
        <v>'RXN-Ht_m_mm_REV-SPONT'	27141.27779288</v>
      </c>
      <c r="M3348" s="1">
        <f>_xlfn.XLOOKUP(Table5[[#This Row],[rxn]],Table3[name],Table3[flux],$F$1)</f>
        <v>27141.277792879999</v>
      </c>
      <c r="N3348" s="1" t="str">
        <f>IFERROR(Table5[[#This Row],[min flux]]/Table5[[#This Row],[associated enzload]],"")</f>
        <v/>
      </c>
      <c r="O3348" s="1">
        <f>_xlfn.NUMBERVALUE(IF(Table5[[#This Row],[flux/enzload]]="","",ABS($N$1-Table5[[#This Row],[flux/enzload]])))</f>
        <v>0</v>
      </c>
      <c r="P3348" s="1">
        <f>Table5[[#This Row],[kapp_old]]+IFERROR(((Table5[[#This Row],[kapp_slack_ub]]-Table5[[#This Row],[kapp_slack_lb]])/Table5[[#This Row],[associated enzload]]),0)</f>
        <v>27141.277792879999</v>
      </c>
      <c r="Q3348" s="1" t="str">
        <f>"'"&amp;Table5[[#This Row],[rxn]]&amp;"'"&amp;CHAR(9)&amp;Table5[[#This Row],[kapp + (slack_ub - slack_lb)/enzload]]</f>
        <v>'RXN-Ht_m_mm_REV-SPONT'	27141.27779288</v>
      </c>
      <c r="R3348" s="1">
        <f>_xlfn.XLOOKUP(Table5[[#This Row],[rxn]],Table38[name],Table38[flux],0)</f>
        <v>0</v>
      </c>
      <c r="S3348" s="1">
        <f>_xlfn.XLOOKUP(SUBSTITUTE(Table5[[#This Row],[rxn]],"RXN-","ENZLOAD-"),Table38[name],Table38[flux],0)</f>
        <v>0</v>
      </c>
      <c r="T3348" s="1" t="b">
        <f>AND(Table5[[#This Row],[ENZLOAD flux in kapp-slack.gms]]=0,Table5[[#This Row],[flux in kapp-slack.gms]]&lt;&gt;0,NOT(Table5[[#This Row],[spont or unknown?]]))</f>
        <v>0</v>
      </c>
      <c r="U3348" s="1" t="b">
        <f>OR(_xlfn.TEXTAFTER(Table5[[#This Row],[rxn]],"-",-1)="SPONT",_xlfn.TEXTAFTER(Table5[[#This Row],[rxn]],"-",-1)="UNKNOWN")</f>
        <v>1</v>
      </c>
      <c r="V3348" s="1">
        <f>_xlfn.XLOOKUP(SUBSTITUTE(Table5[[#This Row],[rxn]],"RXN-","ENZLOAD-"),Table4[rxn],Table4[ub],0)</f>
        <v>0</v>
      </c>
      <c r="W3348" s="1" t="b">
        <f>AND(Table5[[#This Row],[FVA ENZLOAD flux UB]]=0,Table5[[#This Row],[ENZ not made when it should be?]])</f>
        <v>0</v>
      </c>
    </row>
    <row r="3349" spans="6:23" hidden="1">
      <c r="F3349" s="1" t="s">
        <v>8542</v>
      </c>
      <c r="G3349" s="1" t="str">
        <f>_xlfn.TEXTBEFORE(Table5[[#This Row],[rxn     kapp_old        kapp_slack_ub   kapp_slack_lb]]," ")</f>
        <v>RXN-HXANt_c_e_FWD-SPONT</v>
      </c>
      <c r="H334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34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349" s="1">
        <f>_xlfn.NUMBERVALUE(_xlfn.TEXTAFTER(Table5[[#This Row],[rxn     kapp_old        kapp_slack_ub   kapp_slack_lb]]," ",-1))</f>
        <v>0</v>
      </c>
      <c r="K3349" s="1">
        <f>_xlfn.XLOOKUP(SUBSTITUTE(Table5[[#This Row],[rxn]],"RXN-","ENZLOAD-"),ENZLOAD[name],ENZLOAD[flux],0)</f>
        <v>0</v>
      </c>
      <c r="L3349" s="1" t="str">
        <f>"'"&amp;Table5[[#This Row],[rxn]]&amp;"'"&amp;CHAR(9)&amp;IF(AND(Table5[[#This Row],[kapp_slack_ub]]&lt;&gt;0,Table5[[#This Row],[kapp_old]]&lt;$F$1),$F$1,Table5[[#This Row],[kapp_old]])</f>
        <v>'RXN-HXANt_c_e_FWD-SPONT'	27141.27779288</v>
      </c>
      <c r="M3349" s="1">
        <f>_xlfn.XLOOKUP(Table5[[#This Row],[rxn]],Table3[name],Table3[flux],$F$1)</f>
        <v>27141.277792879999</v>
      </c>
      <c r="N3349" s="1" t="str">
        <f>IFERROR(Table5[[#This Row],[min flux]]/Table5[[#This Row],[associated enzload]],"")</f>
        <v/>
      </c>
      <c r="O3349" s="1">
        <f>_xlfn.NUMBERVALUE(IF(Table5[[#This Row],[flux/enzload]]="","",ABS($N$1-Table5[[#This Row],[flux/enzload]])))</f>
        <v>0</v>
      </c>
      <c r="P3349" s="1">
        <f>Table5[[#This Row],[kapp_old]]+IFERROR(((Table5[[#This Row],[kapp_slack_ub]]-Table5[[#This Row],[kapp_slack_lb]])/Table5[[#This Row],[associated enzload]]),0)</f>
        <v>27141.277792879999</v>
      </c>
      <c r="Q3349" s="1" t="str">
        <f>"'"&amp;Table5[[#This Row],[rxn]]&amp;"'"&amp;CHAR(9)&amp;Table5[[#This Row],[kapp + (slack_ub - slack_lb)/enzload]]</f>
        <v>'RXN-HXANt_c_e_FWD-SPONT'	27141.27779288</v>
      </c>
      <c r="R3349" s="1">
        <f>_xlfn.XLOOKUP(Table5[[#This Row],[rxn]],Table38[name],Table38[flux],0)</f>
        <v>0</v>
      </c>
      <c r="S3349" s="1">
        <f>_xlfn.XLOOKUP(SUBSTITUTE(Table5[[#This Row],[rxn]],"RXN-","ENZLOAD-"),Table38[name],Table38[flux],0)</f>
        <v>0</v>
      </c>
      <c r="T3349" s="1" t="b">
        <f>AND(Table5[[#This Row],[ENZLOAD flux in kapp-slack.gms]]=0,Table5[[#This Row],[flux in kapp-slack.gms]]&lt;&gt;0,NOT(Table5[[#This Row],[spont or unknown?]]))</f>
        <v>0</v>
      </c>
      <c r="U3349" s="1" t="b">
        <f>OR(_xlfn.TEXTAFTER(Table5[[#This Row],[rxn]],"-",-1)="SPONT",_xlfn.TEXTAFTER(Table5[[#This Row],[rxn]],"-",-1)="UNKNOWN")</f>
        <v>1</v>
      </c>
      <c r="V3349" s="1">
        <f>_xlfn.XLOOKUP(SUBSTITUTE(Table5[[#This Row],[rxn]],"RXN-","ENZLOAD-"),Table4[rxn],Table4[ub],0)</f>
        <v>0</v>
      </c>
      <c r="W3349" s="1" t="b">
        <f>AND(Table5[[#This Row],[FVA ENZLOAD flux UB]]=0,Table5[[#This Row],[ENZ not made when it should be?]])</f>
        <v>0</v>
      </c>
    </row>
    <row r="3350" spans="6:23" hidden="1">
      <c r="F3350" s="1" t="s">
        <v>8543</v>
      </c>
      <c r="G3350" s="1" t="str">
        <f>_xlfn.TEXTBEFORE(Table5[[#This Row],[rxn     kapp_old        kapp_slack_ub   kapp_slack_lb]]," ")</f>
        <v>RXN-HXANt_c_e_REV-SPONT</v>
      </c>
      <c r="H335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35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350" s="1">
        <f>_xlfn.NUMBERVALUE(_xlfn.TEXTAFTER(Table5[[#This Row],[rxn     kapp_old        kapp_slack_ub   kapp_slack_lb]]," ",-1))</f>
        <v>0</v>
      </c>
      <c r="K3350" s="1">
        <f>_xlfn.XLOOKUP(SUBSTITUTE(Table5[[#This Row],[rxn]],"RXN-","ENZLOAD-"),ENZLOAD[name],ENZLOAD[flux],0)</f>
        <v>0</v>
      </c>
      <c r="L3350" s="1" t="str">
        <f>"'"&amp;Table5[[#This Row],[rxn]]&amp;"'"&amp;CHAR(9)&amp;IF(AND(Table5[[#This Row],[kapp_slack_ub]]&lt;&gt;0,Table5[[#This Row],[kapp_old]]&lt;$F$1),$F$1,Table5[[#This Row],[kapp_old]])</f>
        <v>'RXN-HXANt_c_e_REV-SPONT'	27141.27779288</v>
      </c>
      <c r="M3350" s="1">
        <f>_xlfn.XLOOKUP(Table5[[#This Row],[rxn]],Table3[name],Table3[flux],$F$1)</f>
        <v>27141.277792879999</v>
      </c>
      <c r="N3350" s="1" t="str">
        <f>IFERROR(Table5[[#This Row],[min flux]]/Table5[[#This Row],[associated enzload]],"")</f>
        <v/>
      </c>
      <c r="O3350" s="1">
        <f>_xlfn.NUMBERVALUE(IF(Table5[[#This Row],[flux/enzload]]="","",ABS($N$1-Table5[[#This Row],[flux/enzload]])))</f>
        <v>0</v>
      </c>
      <c r="P3350" s="1">
        <f>Table5[[#This Row],[kapp_old]]+IFERROR(((Table5[[#This Row],[kapp_slack_ub]]-Table5[[#This Row],[kapp_slack_lb]])/Table5[[#This Row],[associated enzload]]),0)</f>
        <v>27141.277792879999</v>
      </c>
      <c r="Q3350" s="1" t="str">
        <f>"'"&amp;Table5[[#This Row],[rxn]]&amp;"'"&amp;CHAR(9)&amp;Table5[[#This Row],[kapp + (slack_ub - slack_lb)/enzload]]</f>
        <v>'RXN-HXANt_c_e_REV-SPONT'	27141.27779288</v>
      </c>
      <c r="R3350" s="1">
        <f>_xlfn.XLOOKUP(Table5[[#This Row],[rxn]],Table38[name],Table38[flux],0)</f>
        <v>0</v>
      </c>
      <c r="S3350" s="1">
        <f>_xlfn.XLOOKUP(SUBSTITUTE(Table5[[#This Row],[rxn]],"RXN-","ENZLOAD-"),Table38[name],Table38[flux],0)</f>
        <v>0</v>
      </c>
      <c r="T3350" s="1" t="b">
        <f>AND(Table5[[#This Row],[ENZLOAD flux in kapp-slack.gms]]=0,Table5[[#This Row],[flux in kapp-slack.gms]]&lt;&gt;0,NOT(Table5[[#This Row],[spont or unknown?]]))</f>
        <v>0</v>
      </c>
      <c r="U3350" s="1" t="b">
        <f>OR(_xlfn.TEXTAFTER(Table5[[#This Row],[rxn]],"-",-1)="SPONT",_xlfn.TEXTAFTER(Table5[[#This Row],[rxn]],"-",-1)="UNKNOWN")</f>
        <v>1</v>
      </c>
      <c r="V3350" s="1">
        <f>_xlfn.XLOOKUP(SUBSTITUTE(Table5[[#This Row],[rxn]],"RXN-","ENZLOAD-"),Table4[rxn],Table4[ub],0)</f>
        <v>0</v>
      </c>
      <c r="W3350" s="1" t="b">
        <f>AND(Table5[[#This Row],[FVA ENZLOAD flux UB]]=0,Table5[[#This Row],[ENZ not made when it should be?]])</f>
        <v>0</v>
      </c>
    </row>
    <row r="3351" spans="6:23" hidden="1">
      <c r="F3351" s="1" t="s">
        <v>8544</v>
      </c>
      <c r="G3351" s="1" t="str">
        <f>_xlfn.TEXTBEFORE(Table5[[#This Row],[rxn     kapp_old        kapp_slack_ub   kapp_slack_lb]]," ")</f>
        <v>RXN-HXAt_c_e_FWD-UNKNOWN</v>
      </c>
      <c r="H335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35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351" s="1">
        <f>_xlfn.NUMBERVALUE(_xlfn.TEXTAFTER(Table5[[#This Row],[rxn     kapp_old        kapp_slack_ub   kapp_slack_lb]]," ",-1))</f>
        <v>0</v>
      </c>
      <c r="K3351" s="1">
        <f>_xlfn.XLOOKUP(SUBSTITUTE(Table5[[#This Row],[rxn]],"RXN-","ENZLOAD-"),ENZLOAD[name],ENZLOAD[flux],0)</f>
        <v>0</v>
      </c>
      <c r="L3351" s="1" t="str">
        <f>"'"&amp;Table5[[#This Row],[rxn]]&amp;"'"&amp;CHAR(9)&amp;IF(AND(Table5[[#This Row],[kapp_slack_ub]]&lt;&gt;0,Table5[[#This Row],[kapp_old]]&lt;$F$1),$F$1,Table5[[#This Row],[kapp_old]])</f>
        <v>'RXN-HXAt_c_e_FWD-UNKNOWN'	27141.27779288</v>
      </c>
      <c r="M3351" s="1">
        <f>_xlfn.XLOOKUP(Table5[[#This Row],[rxn]],Table3[name],Table3[flux],$F$1)</f>
        <v>27141.277792879999</v>
      </c>
      <c r="N3351" s="1" t="str">
        <f>IFERROR(Table5[[#This Row],[min flux]]/Table5[[#This Row],[associated enzload]],"")</f>
        <v/>
      </c>
      <c r="O3351" s="1">
        <f>_xlfn.NUMBERVALUE(IF(Table5[[#This Row],[flux/enzload]]="","",ABS($N$1-Table5[[#This Row],[flux/enzload]])))</f>
        <v>0</v>
      </c>
      <c r="P3351" s="1">
        <f>Table5[[#This Row],[kapp_old]]+IFERROR(((Table5[[#This Row],[kapp_slack_ub]]-Table5[[#This Row],[kapp_slack_lb]])/Table5[[#This Row],[associated enzload]]),0)</f>
        <v>27141.277792879999</v>
      </c>
      <c r="Q3351" s="1" t="str">
        <f>"'"&amp;Table5[[#This Row],[rxn]]&amp;"'"&amp;CHAR(9)&amp;Table5[[#This Row],[kapp + (slack_ub - slack_lb)/enzload]]</f>
        <v>'RXN-HXAt_c_e_FWD-UNKNOWN'	27141.27779288</v>
      </c>
      <c r="R3351" s="1">
        <f>_xlfn.XLOOKUP(Table5[[#This Row],[rxn]],Table38[name],Table38[flux],0)</f>
        <v>0</v>
      </c>
      <c r="S3351" s="1">
        <f>_xlfn.XLOOKUP(SUBSTITUTE(Table5[[#This Row],[rxn]],"RXN-","ENZLOAD-"),Table38[name],Table38[flux],0)</f>
        <v>0</v>
      </c>
      <c r="T3351" s="1" t="b">
        <f>AND(Table5[[#This Row],[ENZLOAD flux in kapp-slack.gms]]=0,Table5[[#This Row],[flux in kapp-slack.gms]]&lt;&gt;0,NOT(Table5[[#This Row],[spont or unknown?]]))</f>
        <v>0</v>
      </c>
      <c r="U3351" s="1" t="b">
        <f>OR(_xlfn.TEXTAFTER(Table5[[#This Row],[rxn]],"-",-1)="SPONT",_xlfn.TEXTAFTER(Table5[[#This Row],[rxn]],"-",-1)="UNKNOWN")</f>
        <v>1</v>
      </c>
      <c r="V3351" s="1">
        <f>_xlfn.XLOOKUP(SUBSTITUTE(Table5[[#This Row],[rxn]],"RXN-","ENZLOAD-"),Table4[rxn],Table4[ub],0)</f>
        <v>0</v>
      </c>
      <c r="W3351" s="1" t="b">
        <f>AND(Table5[[#This Row],[FVA ENZLOAD flux UB]]=0,Table5[[#This Row],[ENZ not made when it should be?]])</f>
        <v>0</v>
      </c>
    </row>
    <row r="3352" spans="6:23" hidden="1">
      <c r="F3352" s="1" t="s">
        <v>8545</v>
      </c>
      <c r="G3352" s="1" t="str">
        <f>_xlfn.TEXTBEFORE(Table5[[#This Row],[rxn     kapp_old        kapp_slack_ub   kapp_slack_lb]]," ")</f>
        <v>RXN-HXAt_c_e_REV-UNKNOWN</v>
      </c>
      <c r="H335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35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352" s="1">
        <f>_xlfn.NUMBERVALUE(_xlfn.TEXTAFTER(Table5[[#This Row],[rxn     kapp_old        kapp_slack_ub   kapp_slack_lb]]," ",-1))</f>
        <v>0</v>
      </c>
      <c r="K3352" s="1">
        <f>_xlfn.XLOOKUP(SUBSTITUTE(Table5[[#This Row],[rxn]],"RXN-","ENZLOAD-"),ENZLOAD[name],ENZLOAD[flux],0)</f>
        <v>0</v>
      </c>
      <c r="L3352" s="1" t="str">
        <f>"'"&amp;Table5[[#This Row],[rxn]]&amp;"'"&amp;CHAR(9)&amp;IF(AND(Table5[[#This Row],[kapp_slack_ub]]&lt;&gt;0,Table5[[#This Row],[kapp_old]]&lt;$F$1),$F$1,Table5[[#This Row],[kapp_old]])</f>
        <v>'RXN-HXAt_c_e_REV-UNKNOWN'	27141.27779288</v>
      </c>
      <c r="M3352" s="1">
        <f>_xlfn.XLOOKUP(Table5[[#This Row],[rxn]],Table3[name],Table3[flux],$F$1)</f>
        <v>27141.277792879999</v>
      </c>
      <c r="N3352" s="1" t="str">
        <f>IFERROR(Table5[[#This Row],[min flux]]/Table5[[#This Row],[associated enzload]],"")</f>
        <v/>
      </c>
      <c r="O3352" s="1">
        <f>_xlfn.NUMBERVALUE(IF(Table5[[#This Row],[flux/enzload]]="","",ABS($N$1-Table5[[#This Row],[flux/enzload]])))</f>
        <v>0</v>
      </c>
      <c r="P3352" s="1">
        <f>Table5[[#This Row],[kapp_old]]+IFERROR(((Table5[[#This Row],[kapp_slack_ub]]-Table5[[#This Row],[kapp_slack_lb]])/Table5[[#This Row],[associated enzload]]),0)</f>
        <v>27141.277792879999</v>
      </c>
      <c r="Q3352" s="1" t="str">
        <f>"'"&amp;Table5[[#This Row],[rxn]]&amp;"'"&amp;CHAR(9)&amp;Table5[[#This Row],[kapp + (slack_ub - slack_lb)/enzload]]</f>
        <v>'RXN-HXAt_c_e_REV-UNKNOWN'	27141.27779288</v>
      </c>
      <c r="R3352" s="1">
        <f>_xlfn.XLOOKUP(Table5[[#This Row],[rxn]],Table38[name],Table38[flux],0)</f>
        <v>0</v>
      </c>
      <c r="S3352" s="1">
        <f>_xlfn.XLOOKUP(SUBSTITUTE(Table5[[#This Row],[rxn]],"RXN-","ENZLOAD-"),Table38[name],Table38[flux],0)</f>
        <v>0</v>
      </c>
      <c r="T3352" s="1" t="b">
        <f>AND(Table5[[#This Row],[ENZLOAD flux in kapp-slack.gms]]=0,Table5[[#This Row],[flux in kapp-slack.gms]]&lt;&gt;0,NOT(Table5[[#This Row],[spont or unknown?]]))</f>
        <v>0</v>
      </c>
      <c r="U3352" s="1" t="b">
        <f>OR(_xlfn.TEXTAFTER(Table5[[#This Row],[rxn]],"-",-1)="SPONT",_xlfn.TEXTAFTER(Table5[[#This Row],[rxn]],"-",-1)="UNKNOWN")</f>
        <v>1</v>
      </c>
      <c r="V3352" s="1">
        <f>_xlfn.XLOOKUP(SUBSTITUTE(Table5[[#This Row],[rxn]],"RXN-","ENZLOAD-"),Table4[rxn],Table4[ub],0)</f>
        <v>0</v>
      </c>
      <c r="W3352" s="1" t="b">
        <f>AND(Table5[[#This Row],[FVA ENZLOAD flux UB]]=0,Table5[[#This Row],[ENZ not made when it should be?]])</f>
        <v>0</v>
      </c>
    </row>
    <row r="3353" spans="6:23" hidden="1">
      <c r="F3353" s="1" t="s">
        <v>8546</v>
      </c>
      <c r="G3353" s="1" t="str">
        <f>_xlfn.TEXTBEFORE(Table5[[#This Row],[rxn     kapp_old        kapp_slack_ub   kapp_slack_lb]]," ")</f>
        <v>RXN-HXAt_c_x_FWD-SPONT</v>
      </c>
      <c r="H335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35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353" s="1">
        <f>_xlfn.NUMBERVALUE(_xlfn.TEXTAFTER(Table5[[#This Row],[rxn     kapp_old        kapp_slack_ub   kapp_slack_lb]]," ",-1))</f>
        <v>0</v>
      </c>
      <c r="K3353" s="1">
        <f>_xlfn.XLOOKUP(SUBSTITUTE(Table5[[#This Row],[rxn]],"RXN-","ENZLOAD-"),ENZLOAD[name],ENZLOAD[flux],0)</f>
        <v>0</v>
      </c>
      <c r="L3353" s="1" t="str">
        <f>"'"&amp;Table5[[#This Row],[rxn]]&amp;"'"&amp;CHAR(9)&amp;IF(AND(Table5[[#This Row],[kapp_slack_ub]]&lt;&gt;0,Table5[[#This Row],[kapp_old]]&lt;$F$1),$F$1,Table5[[#This Row],[kapp_old]])</f>
        <v>'RXN-HXAt_c_x_FWD-SPONT'	27141.27779288</v>
      </c>
      <c r="M3353" s="1">
        <f>_xlfn.XLOOKUP(Table5[[#This Row],[rxn]],Table3[name],Table3[flux],$F$1)</f>
        <v>27141.277792879999</v>
      </c>
      <c r="N3353" s="1" t="str">
        <f>IFERROR(Table5[[#This Row],[min flux]]/Table5[[#This Row],[associated enzload]],"")</f>
        <v/>
      </c>
      <c r="O3353" s="1">
        <f>_xlfn.NUMBERVALUE(IF(Table5[[#This Row],[flux/enzload]]="","",ABS($N$1-Table5[[#This Row],[flux/enzload]])))</f>
        <v>0</v>
      </c>
      <c r="P3353" s="1">
        <f>Table5[[#This Row],[kapp_old]]+IFERROR(((Table5[[#This Row],[kapp_slack_ub]]-Table5[[#This Row],[kapp_slack_lb]])/Table5[[#This Row],[associated enzload]]),0)</f>
        <v>27141.277792879999</v>
      </c>
      <c r="Q3353" s="1" t="str">
        <f>"'"&amp;Table5[[#This Row],[rxn]]&amp;"'"&amp;CHAR(9)&amp;Table5[[#This Row],[kapp + (slack_ub - slack_lb)/enzload]]</f>
        <v>'RXN-HXAt_c_x_FWD-SPONT'	27141.27779288</v>
      </c>
      <c r="R3353" s="1">
        <f>_xlfn.XLOOKUP(Table5[[#This Row],[rxn]],Table38[name],Table38[flux],0)</f>
        <v>0</v>
      </c>
      <c r="S3353" s="1">
        <f>_xlfn.XLOOKUP(SUBSTITUTE(Table5[[#This Row],[rxn]],"RXN-","ENZLOAD-"),Table38[name],Table38[flux],0)</f>
        <v>0</v>
      </c>
      <c r="T3353" s="1" t="b">
        <f>AND(Table5[[#This Row],[ENZLOAD flux in kapp-slack.gms]]=0,Table5[[#This Row],[flux in kapp-slack.gms]]&lt;&gt;0,NOT(Table5[[#This Row],[spont or unknown?]]))</f>
        <v>0</v>
      </c>
      <c r="U3353" s="1" t="b">
        <f>OR(_xlfn.TEXTAFTER(Table5[[#This Row],[rxn]],"-",-1)="SPONT",_xlfn.TEXTAFTER(Table5[[#This Row],[rxn]],"-",-1)="UNKNOWN")</f>
        <v>1</v>
      </c>
      <c r="V3353" s="1">
        <f>_xlfn.XLOOKUP(SUBSTITUTE(Table5[[#This Row],[rxn]],"RXN-","ENZLOAD-"),Table4[rxn],Table4[ub],0)</f>
        <v>0</v>
      </c>
      <c r="W3353" s="1" t="b">
        <f>AND(Table5[[#This Row],[FVA ENZLOAD flux UB]]=0,Table5[[#This Row],[ENZ not made when it should be?]])</f>
        <v>0</v>
      </c>
    </row>
    <row r="3354" spans="6:23" hidden="1">
      <c r="F3354" s="1" t="s">
        <v>8547</v>
      </c>
      <c r="G3354" s="1" t="str">
        <f>_xlfn.TEXTBEFORE(Table5[[#This Row],[rxn     kapp_old        kapp_slack_ub   kapp_slack_lb]]," ")</f>
        <v>RXN-HXAt_c_x_REV-SPONT</v>
      </c>
      <c r="H335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35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354" s="1">
        <f>_xlfn.NUMBERVALUE(_xlfn.TEXTAFTER(Table5[[#This Row],[rxn     kapp_old        kapp_slack_ub   kapp_slack_lb]]," ",-1))</f>
        <v>0</v>
      </c>
      <c r="K3354" s="1">
        <f>_xlfn.XLOOKUP(SUBSTITUTE(Table5[[#This Row],[rxn]],"RXN-","ENZLOAD-"),ENZLOAD[name],ENZLOAD[flux],0)</f>
        <v>0</v>
      </c>
      <c r="L3354" s="1" t="str">
        <f>"'"&amp;Table5[[#This Row],[rxn]]&amp;"'"&amp;CHAR(9)&amp;IF(AND(Table5[[#This Row],[kapp_slack_ub]]&lt;&gt;0,Table5[[#This Row],[kapp_old]]&lt;$F$1),$F$1,Table5[[#This Row],[kapp_old]])</f>
        <v>'RXN-HXAt_c_x_REV-SPONT'	27141.27779288</v>
      </c>
      <c r="M3354" s="1">
        <f>_xlfn.XLOOKUP(Table5[[#This Row],[rxn]],Table3[name],Table3[flux],$F$1)</f>
        <v>27141.277792879999</v>
      </c>
      <c r="N3354" s="1" t="str">
        <f>IFERROR(Table5[[#This Row],[min flux]]/Table5[[#This Row],[associated enzload]],"")</f>
        <v/>
      </c>
      <c r="O3354" s="1">
        <f>_xlfn.NUMBERVALUE(IF(Table5[[#This Row],[flux/enzload]]="","",ABS($N$1-Table5[[#This Row],[flux/enzload]])))</f>
        <v>0</v>
      </c>
      <c r="P3354" s="1">
        <f>Table5[[#This Row],[kapp_old]]+IFERROR(((Table5[[#This Row],[kapp_slack_ub]]-Table5[[#This Row],[kapp_slack_lb]])/Table5[[#This Row],[associated enzload]]),0)</f>
        <v>27141.277792879999</v>
      </c>
      <c r="Q3354" s="1" t="str">
        <f>"'"&amp;Table5[[#This Row],[rxn]]&amp;"'"&amp;CHAR(9)&amp;Table5[[#This Row],[kapp + (slack_ub - slack_lb)/enzload]]</f>
        <v>'RXN-HXAt_c_x_REV-SPONT'	27141.27779288</v>
      </c>
      <c r="R3354" s="1">
        <f>_xlfn.XLOOKUP(Table5[[#This Row],[rxn]],Table38[name],Table38[flux],0)</f>
        <v>0</v>
      </c>
      <c r="S3354" s="1">
        <f>_xlfn.XLOOKUP(SUBSTITUTE(Table5[[#This Row],[rxn]],"RXN-","ENZLOAD-"),Table38[name],Table38[flux],0)</f>
        <v>0</v>
      </c>
      <c r="T3354" s="1" t="b">
        <f>AND(Table5[[#This Row],[ENZLOAD flux in kapp-slack.gms]]=0,Table5[[#This Row],[flux in kapp-slack.gms]]&lt;&gt;0,NOT(Table5[[#This Row],[spont or unknown?]]))</f>
        <v>0</v>
      </c>
      <c r="U3354" s="1" t="b">
        <f>OR(_xlfn.TEXTAFTER(Table5[[#This Row],[rxn]],"-",-1)="SPONT",_xlfn.TEXTAFTER(Table5[[#This Row],[rxn]],"-",-1)="UNKNOWN")</f>
        <v>1</v>
      </c>
      <c r="V3354" s="1">
        <f>_xlfn.XLOOKUP(SUBSTITUTE(Table5[[#This Row],[rxn]],"RXN-","ENZLOAD-"),Table4[rxn],Table4[ub],0)</f>
        <v>0</v>
      </c>
      <c r="W3354" s="1" t="b">
        <f>AND(Table5[[#This Row],[FVA ENZLOAD flux UB]]=0,Table5[[#This Row],[ENZ not made when it should be?]])</f>
        <v>0</v>
      </c>
    </row>
    <row r="3355" spans="6:23" hidden="1">
      <c r="F3355" s="1" t="s">
        <v>8548</v>
      </c>
      <c r="G3355" s="1" t="str">
        <f>_xlfn.TEXTBEFORE(Table5[[#This Row],[rxn     kapp_old        kapp_slack_ub   kapp_slack_lb]]," ")</f>
        <v>RXN-HXCAt_c_e_FWD-UNKNOWN</v>
      </c>
      <c r="H335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35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355" s="1">
        <f>_xlfn.NUMBERVALUE(_xlfn.TEXTAFTER(Table5[[#This Row],[rxn     kapp_old        kapp_slack_ub   kapp_slack_lb]]," ",-1))</f>
        <v>0</v>
      </c>
      <c r="K3355" s="1">
        <f>_xlfn.XLOOKUP(SUBSTITUTE(Table5[[#This Row],[rxn]],"RXN-","ENZLOAD-"),ENZLOAD[name],ENZLOAD[flux],0)</f>
        <v>0</v>
      </c>
      <c r="L3355" s="1" t="str">
        <f>"'"&amp;Table5[[#This Row],[rxn]]&amp;"'"&amp;CHAR(9)&amp;IF(AND(Table5[[#This Row],[kapp_slack_ub]]&lt;&gt;0,Table5[[#This Row],[kapp_old]]&lt;$F$1),$F$1,Table5[[#This Row],[kapp_old]])</f>
        <v>'RXN-HXCAt_c_e_FWD-UNKNOWN'	27141.27779288</v>
      </c>
      <c r="M3355" s="1">
        <f>_xlfn.XLOOKUP(Table5[[#This Row],[rxn]],Table3[name],Table3[flux],$F$1)</f>
        <v>27141.277792879999</v>
      </c>
      <c r="N3355" s="1" t="str">
        <f>IFERROR(Table5[[#This Row],[min flux]]/Table5[[#This Row],[associated enzload]],"")</f>
        <v/>
      </c>
      <c r="O3355" s="1">
        <f>_xlfn.NUMBERVALUE(IF(Table5[[#This Row],[flux/enzload]]="","",ABS($N$1-Table5[[#This Row],[flux/enzload]])))</f>
        <v>0</v>
      </c>
      <c r="P3355" s="1">
        <f>Table5[[#This Row],[kapp_old]]+IFERROR(((Table5[[#This Row],[kapp_slack_ub]]-Table5[[#This Row],[kapp_slack_lb]])/Table5[[#This Row],[associated enzload]]),0)</f>
        <v>27141.277792879999</v>
      </c>
      <c r="Q3355" s="1" t="str">
        <f>"'"&amp;Table5[[#This Row],[rxn]]&amp;"'"&amp;CHAR(9)&amp;Table5[[#This Row],[kapp + (slack_ub - slack_lb)/enzload]]</f>
        <v>'RXN-HXCAt_c_e_FWD-UNKNOWN'	27141.27779288</v>
      </c>
      <c r="R3355" s="1">
        <f>_xlfn.XLOOKUP(Table5[[#This Row],[rxn]],Table38[name],Table38[flux],0)</f>
        <v>0</v>
      </c>
      <c r="S3355" s="1">
        <f>_xlfn.XLOOKUP(SUBSTITUTE(Table5[[#This Row],[rxn]],"RXN-","ENZLOAD-"),Table38[name],Table38[flux],0)</f>
        <v>0</v>
      </c>
      <c r="T3355" s="1" t="b">
        <f>AND(Table5[[#This Row],[ENZLOAD flux in kapp-slack.gms]]=0,Table5[[#This Row],[flux in kapp-slack.gms]]&lt;&gt;0,NOT(Table5[[#This Row],[spont or unknown?]]))</f>
        <v>0</v>
      </c>
      <c r="U3355" s="1" t="b">
        <f>OR(_xlfn.TEXTAFTER(Table5[[#This Row],[rxn]],"-",-1)="SPONT",_xlfn.TEXTAFTER(Table5[[#This Row],[rxn]],"-",-1)="UNKNOWN")</f>
        <v>1</v>
      </c>
      <c r="V3355" s="1">
        <f>_xlfn.XLOOKUP(SUBSTITUTE(Table5[[#This Row],[rxn]],"RXN-","ENZLOAD-"),Table4[rxn],Table4[ub],0)</f>
        <v>0</v>
      </c>
      <c r="W3355" s="1" t="b">
        <f>AND(Table5[[#This Row],[FVA ENZLOAD flux UB]]=0,Table5[[#This Row],[ENZ not made when it should be?]])</f>
        <v>0</v>
      </c>
    </row>
    <row r="3356" spans="6:23" hidden="1">
      <c r="F3356" s="1" t="s">
        <v>8549</v>
      </c>
      <c r="G3356" s="1" t="str">
        <f>_xlfn.TEXTBEFORE(Table5[[#This Row],[rxn     kapp_old        kapp_slack_ub   kapp_slack_lb]]," ")</f>
        <v>RXN-HXCAt_c_e_REV-UNKNOWN</v>
      </c>
      <c r="H335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35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356" s="1">
        <f>_xlfn.NUMBERVALUE(_xlfn.TEXTAFTER(Table5[[#This Row],[rxn     kapp_old        kapp_slack_ub   kapp_slack_lb]]," ",-1))</f>
        <v>0</v>
      </c>
      <c r="K3356" s="1">
        <f>_xlfn.XLOOKUP(SUBSTITUTE(Table5[[#This Row],[rxn]],"RXN-","ENZLOAD-"),ENZLOAD[name],ENZLOAD[flux],0)</f>
        <v>0</v>
      </c>
      <c r="L3356" s="1" t="str">
        <f>"'"&amp;Table5[[#This Row],[rxn]]&amp;"'"&amp;CHAR(9)&amp;IF(AND(Table5[[#This Row],[kapp_slack_ub]]&lt;&gt;0,Table5[[#This Row],[kapp_old]]&lt;$F$1),$F$1,Table5[[#This Row],[kapp_old]])</f>
        <v>'RXN-HXCAt_c_e_REV-UNKNOWN'	27141.27779288</v>
      </c>
      <c r="M3356" s="1">
        <f>_xlfn.XLOOKUP(Table5[[#This Row],[rxn]],Table3[name],Table3[flux],$F$1)</f>
        <v>27141.277792879999</v>
      </c>
      <c r="N3356" s="1" t="str">
        <f>IFERROR(Table5[[#This Row],[min flux]]/Table5[[#This Row],[associated enzload]],"")</f>
        <v/>
      </c>
      <c r="O3356" s="1">
        <f>_xlfn.NUMBERVALUE(IF(Table5[[#This Row],[flux/enzload]]="","",ABS($N$1-Table5[[#This Row],[flux/enzload]])))</f>
        <v>0</v>
      </c>
      <c r="P3356" s="1">
        <f>Table5[[#This Row],[kapp_old]]+IFERROR(((Table5[[#This Row],[kapp_slack_ub]]-Table5[[#This Row],[kapp_slack_lb]])/Table5[[#This Row],[associated enzload]]),0)</f>
        <v>27141.277792879999</v>
      </c>
      <c r="Q3356" s="1" t="str">
        <f>"'"&amp;Table5[[#This Row],[rxn]]&amp;"'"&amp;CHAR(9)&amp;Table5[[#This Row],[kapp + (slack_ub - slack_lb)/enzload]]</f>
        <v>'RXN-HXCAt_c_e_REV-UNKNOWN'	27141.27779288</v>
      </c>
      <c r="R3356" s="1">
        <f>_xlfn.XLOOKUP(Table5[[#This Row],[rxn]],Table38[name],Table38[flux],0)</f>
        <v>0</v>
      </c>
      <c r="S3356" s="1">
        <f>_xlfn.XLOOKUP(SUBSTITUTE(Table5[[#This Row],[rxn]],"RXN-","ENZLOAD-"),Table38[name],Table38[flux],0)</f>
        <v>0</v>
      </c>
      <c r="T3356" s="1" t="b">
        <f>AND(Table5[[#This Row],[ENZLOAD flux in kapp-slack.gms]]=0,Table5[[#This Row],[flux in kapp-slack.gms]]&lt;&gt;0,NOT(Table5[[#This Row],[spont or unknown?]]))</f>
        <v>0</v>
      </c>
      <c r="U3356" s="1" t="b">
        <f>OR(_xlfn.TEXTAFTER(Table5[[#This Row],[rxn]],"-",-1)="SPONT",_xlfn.TEXTAFTER(Table5[[#This Row],[rxn]],"-",-1)="UNKNOWN")</f>
        <v>1</v>
      </c>
      <c r="V3356" s="1">
        <f>_xlfn.XLOOKUP(SUBSTITUTE(Table5[[#This Row],[rxn]],"RXN-","ENZLOAD-"),Table4[rxn],Table4[ub],0)</f>
        <v>0</v>
      </c>
      <c r="W3356" s="1" t="b">
        <f>AND(Table5[[#This Row],[FVA ENZLOAD flux UB]]=0,Table5[[#This Row],[ENZ not made when it should be?]])</f>
        <v>0</v>
      </c>
    </row>
    <row r="3357" spans="6:23" hidden="1">
      <c r="F3357" s="1" t="s">
        <v>8550</v>
      </c>
      <c r="G3357" s="1" t="str">
        <f>_xlfn.TEXTBEFORE(Table5[[#This Row],[rxn     kapp_old        kapp_slack_ub   kapp_slack_lb]]," ")</f>
        <v>RXN-HXCAt_c_rm_FWD-UNKNOWN</v>
      </c>
      <c r="H335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35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357" s="1">
        <f>_xlfn.NUMBERVALUE(_xlfn.TEXTAFTER(Table5[[#This Row],[rxn     kapp_old        kapp_slack_ub   kapp_slack_lb]]," ",-1))</f>
        <v>0</v>
      </c>
      <c r="K3357" s="1">
        <f>_xlfn.XLOOKUP(SUBSTITUTE(Table5[[#This Row],[rxn]],"RXN-","ENZLOAD-"),ENZLOAD[name],ENZLOAD[flux],0)</f>
        <v>0</v>
      </c>
      <c r="L3357" s="1" t="str">
        <f>"'"&amp;Table5[[#This Row],[rxn]]&amp;"'"&amp;CHAR(9)&amp;IF(AND(Table5[[#This Row],[kapp_slack_ub]]&lt;&gt;0,Table5[[#This Row],[kapp_old]]&lt;$F$1),$F$1,Table5[[#This Row],[kapp_old]])</f>
        <v>'RXN-HXCAt_c_rm_FWD-UNKNOWN'	27141.27779288</v>
      </c>
      <c r="M3357" s="1">
        <f>_xlfn.XLOOKUP(Table5[[#This Row],[rxn]],Table3[name],Table3[flux],$F$1)</f>
        <v>27141.277792879999</v>
      </c>
      <c r="N3357" s="1" t="str">
        <f>IFERROR(Table5[[#This Row],[min flux]]/Table5[[#This Row],[associated enzload]],"")</f>
        <v/>
      </c>
      <c r="O3357" s="1">
        <f>_xlfn.NUMBERVALUE(IF(Table5[[#This Row],[flux/enzload]]="","",ABS($N$1-Table5[[#This Row],[flux/enzload]])))</f>
        <v>0</v>
      </c>
      <c r="P3357" s="1">
        <f>Table5[[#This Row],[kapp_old]]+IFERROR(((Table5[[#This Row],[kapp_slack_ub]]-Table5[[#This Row],[kapp_slack_lb]])/Table5[[#This Row],[associated enzload]]),0)</f>
        <v>27141.277792879999</v>
      </c>
      <c r="Q3357" s="1" t="str">
        <f>"'"&amp;Table5[[#This Row],[rxn]]&amp;"'"&amp;CHAR(9)&amp;Table5[[#This Row],[kapp + (slack_ub - slack_lb)/enzload]]</f>
        <v>'RXN-HXCAt_c_rm_FWD-UNKNOWN'	27141.27779288</v>
      </c>
      <c r="R3357" s="1">
        <f>_xlfn.XLOOKUP(Table5[[#This Row],[rxn]],Table38[name],Table38[flux],0)</f>
        <v>0</v>
      </c>
      <c r="S3357" s="1">
        <f>_xlfn.XLOOKUP(SUBSTITUTE(Table5[[#This Row],[rxn]],"RXN-","ENZLOAD-"),Table38[name],Table38[flux],0)</f>
        <v>0</v>
      </c>
      <c r="T3357" s="1" t="b">
        <f>AND(Table5[[#This Row],[ENZLOAD flux in kapp-slack.gms]]=0,Table5[[#This Row],[flux in kapp-slack.gms]]&lt;&gt;0,NOT(Table5[[#This Row],[spont or unknown?]]))</f>
        <v>0</v>
      </c>
      <c r="U3357" s="1" t="b">
        <f>OR(_xlfn.TEXTAFTER(Table5[[#This Row],[rxn]],"-",-1)="SPONT",_xlfn.TEXTAFTER(Table5[[#This Row],[rxn]],"-",-1)="UNKNOWN")</f>
        <v>1</v>
      </c>
      <c r="V3357" s="1">
        <f>_xlfn.XLOOKUP(SUBSTITUTE(Table5[[#This Row],[rxn]],"RXN-","ENZLOAD-"),Table4[rxn],Table4[ub],0)</f>
        <v>0</v>
      </c>
      <c r="W3357" s="1" t="b">
        <f>AND(Table5[[#This Row],[FVA ENZLOAD flux UB]]=0,Table5[[#This Row],[ENZ not made when it should be?]])</f>
        <v>0</v>
      </c>
    </row>
    <row r="3358" spans="6:23" hidden="1">
      <c r="F3358" s="1" t="s">
        <v>8551</v>
      </c>
      <c r="G3358" s="1" t="str">
        <f>_xlfn.TEXTBEFORE(Table5[[#This Row],[rxn     kapp_old        kapp_slack_ub   kapp_slack_lb]]," ")</f>
        <v>RXN-HXCAt_c_rm_REV-UNKNOWN</v>
      </c>
      <c r="H335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35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358" s="1">
        <f>_xlfn.NUMBERVALUE(_xlfn.TEXTAFTER(Table5[[#This Row],[rxn     kapp_old        kapp_slack_ub   kapp_slack_lb]]," ",-1))</f>
        <v>0</v>
      </c>
      <c r="K3358" s="1">
        <f>_xlfn.XLOOKUP(SUBSTITUTE(Table5[[#This Row],[rxn]],"RXN-","ENZLOAD-"),ENZLOAD[name],ENZLOAD[flux],0)</f>
        <v>0</v>
      </c>
      <c r="L3358" s="1" t="str">
        <f>"'"&amp;Table5[[#This Row],[rxn]]&amp;"'"&amp;CHAR(9)&amp;IF(AND(Table5[[#This Row],[kapp_slack_ub]]&lt;&gt;0,Table5[[#This Row],[kapp_old]]&lt;$F$1),$F$1,Table5[[#This Row],[kapp_old]])</f>
        <v>'RXN-HXCAt_c_rm_REV-UNKNOWN'	27141.27779288</v>
      </c>
      <c r="M3358" s="1">
        <f>_xlfn.XLOOKUP(Table5[[#This Row],[rxn]],Table3[name],Table3[flux],$F$1)</f>
        <v>27141.277792879999</v>
      </c>
      <c r="N3358" s="1" t="str">
        <f>IFERROR(Table5[[#This Row],[min flux]]/Table5[[#This Row],[associated enzload]],"")</f>
        <v/>
      </c>
      <c r="O3358" s="1">
        <f>_xlfn.NUMBERVALUE(IF(Table5[[#This Row],[flux/enzload]]="","",ABS($N$1-Table5[[#This Row],[flux/enzload]])))</f>
        <v>0</v>
      </c>
      <c r="P3358" s="1">
        <f>Table5[[#This Row],[kapp_old]]+IFERROR(((Table5[[#This Row],[kapp_slack_ub]]-Table5[[#This Row],[kapp_slack_lb]])/Table5[[#This Row],[associated enzload]]),0)</f>
        <v>27141.277792879999</v>
      </c>
      <c r="Q3358" s="1" t="str">
        <f>"'"&amp;Table5[[#This Row],[rxn]]&amp;"'"&amp;CHAR(9)&amp;Table5[[#This Row],[kapp + (slack_ub - slack_lb)/enzload]]</f>
        <v>'RXN-HXCAt_c_rm_REV-UNKNOWN'	27141.27779288</v>
      </c>
      <c r="R3358" s="1">
        <f>_xlfn.XLOOKUP(Table5[[#This Row],[rxn]],Table38[name],Table38[flux],0)</f>
        <v>0</v>
      </c>
      <c r="S3358" s="1">
        <f>_xlfn.XLOOKUP(SUBSTITUTE(Table5[[#This Row],[rxn]],"RXN-","ENZLOAD-"),Table38[name],Table38[flux],0)</f>
        <v>0</v>
      </c>
      <c r="T3358" s="1" t="b">
        <f>AND(Table5[[#This Row],[ENZLOAD flux in kapp-slack.gms]]=0,Table5[[#This Row],[flux in kapp-slack.gms]]&lt;&gt;0,NOT(Table5[[#This Row],[spont or unknown?]]))</f>
        <v>0</v>
      </c>
      <c r="U3358" s="1" t="b">
        <f>OR(_xlfn.TEXTAFTER(Table5[[#This Row],[rxn]],"-",-1)="SPONT",_xlfn.TEXTAFTER(Table5[[#This Row],[rxn]],"-",-1)="UNKNOWN")</f>
        <v>1</v>
      </c>
      <c r="V3358" s="1">
        <f>_xlfn.XLOOKUP(SUBSTITUTE(Table5[[#This Row],[rxn]],"RXN-","ENZLOAD-"),Table4[rxn],Table4[ub],0)</f>
        <v>0</v>
      </c>
      <c r="W3358" s="1" t="b">
        <f>AND(Table5[[#This Row],[FVA ENZLOAD flux UB]]=0,Table5[[#This Row],[ENZ not made when it should be?]])</f>
        <v>0</v>
      </c>
    </row>
    <row r="3359" spans="6:23" hidden="1">
      <c r="F3359" s="1" t="s">
        <v>8552</v>
      </c>
      <c r="G3359" s="1" t="str">
        <f>_xlfn.TEXTBEFORE(Table5[[#This Row],[rxn     kapp_old        kapp_slack_ub   kapp_slack_lb]]," ")</f>
        <v>RXN-HXCAt_en_rm_FWD-SPONT</v>
      </c>
      <c r="H335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35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359" s="1">
        <f>_xlfn.NUMBERVALUE(_xlfn.TEXTAFTER(Table5[[#This Row],[rxn     kapp_old        kapp_slack_ub   kapp_slack_lb]]," ",-1))</f>
        <v>0</v>
      </c>
      <c r="K3359" s="1">
        <f>_xlfn.XLOOKUP(SUBSTITUTE(Table5[[#This Row],[rxn]],"RXN-","ENZLOAD-"),ENZLOAD[name],ENZLOAD[flux],0)</f>
        <v>0</v>
      </c>
      <c r="L3359" s="1" t="str">
        <f>"'"&amp;Table5[[#This Row],[rxn]]&amp;"'"&amp;CHAR(9)&amp;IF(AND(Table5[[#This Row],[kapp_slack_ub]]&lt;&gt;0,Table5[[#This Row],[kapp_old]]&lt;$F$1),$F$1,Table5[[#This Row],[kapp_old]])</f>
        <v>'RXN-HXCAt_en_rm_FWD-SPONT'	27141.27779288</v>
      </c>
      <c r="M3359" s="1">
        <f>_xlfn.XLOOKUP(Table5[[#This Row],[rxn]],Table3[name],Table3[flux],$F$1)</f>
        <v>27141.277792879999</v>
      </c>
      <c r="N3359" s="1" t="str">
        <f>IFERROR(Table5[[#This Row],[min flux]]/Table5[[#This Row],[associated enzload]],"")</f>
        <v/>
      </c>
      <c r="O3359" s="1">
        <f>_xlfn.NUMBERVALUE(IF(Table5[[#This Row],[flux/enzload]]="","",ABS($N$1-Table5[[#This Row],[flux/enzload]])))</f>
        <v>0</v>
      </c>
      <c r="P3359" s="1">
        <f>Table5[[#This Row],[kapp_old]]+IFERROR(((Table5[[#This Row],[kapp_slack_ub]]-Table5[[#This Row],[kapp_slack_lb]])/Table5[[#This Row],[associated enzload]]),0)</f>
        <v>27141.277792879999</v>
      </c>
      <c r="Q3359" s="1" t="str">
        <f>"'"&amp;Table5[[#This Row],[rxn]]&amp;"'"&amp;CHAR(9)&amp;Table5[[#This Row],[kapp + (slack_ub - slack_lb)/enzload]]</f>
        <v>'RXN-HXCAt_en_rm_FWD-SPONT'	27141.27779288</v>
      </c>
      <c r="R3359" s="1">
        <f>_xlfn.XLOOKUP(Table5[[#This Row],[rxn]],Table38[name],Table38[flux],0)</f>
        <v>0</v>
      </c>
      <c r="S3359" s="1">
        <f>_xlfn.XLOOKUP(SUBSTITUTE(Table5[[#This Row],[rxn]],"RXN-","ENZLOAD-"),Table38[name],Table38[flux],0)</f>
        <v>0</v>
      </c>
      <c r="T3359" s="1" t="b">
        <f>AND(Table5[[#This Row],[ENZLOAD flux in kapp-slack.gms]]=0,Table5[[#This Row],[flux in kapp-slack.gms]]&lt;&gt;0,NOT(Table5[[#This Row],[spont or unknown?]]))</f>
        <v>0</v>
      </c>
      <c r="U3359" s="1" t="b">
        <f>OR(_xlfn.TEXTAFTER(Table5[[#This Row],[rxn]],"-",-1)="SPONT",_xlfn.TEXTAFTER(Table5[[#This Row],[rxn]],"-",-1)="UNKNOWN")</f>
        <v>1</v>
      </c>
      <c r="V3359" s="1">
        <f>_xlfn.XLOOKUP(SUBSTITUTE(Table5[[#This Row],[rxn]],"RXN-","ENZLOAD-"),Table4[rxn],Table4[ub],0)</f>
        <v>0</v>
      </c>
      <c r="W3359" s="1" t="b">
        <f>AND(Table5[[#This Row],[FVA ENZLOAD flux UB]]=0,Table5[[#This Row],[ENZ not made when it should be?]])</f>
        <v>0</v>
      </c>
    </row>
    <row r="3360" spans="6:23" hidden="1">
      <c r="F3360" s="1" t="s">
        <v>8553</v>
      </c>
      <c r="G3360" s="1" t="str">
        <f>_xlfn.TEXTBEFORE(Table5[[#This Row],[rxn     kapp_old        kapp_slack_ub   kapp_slack_lb]]," ")</f>
        <v>RXN-HXCAt_en_rm_REV-SPONT</v>
      </c>
      <c r="H336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36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360" s="1">
        <f>_xlfn.NUMBERVALUE(_xlfn.TEXTAFTER(Table5[[#This Row],[rxn     kapp_old        kapp_slack_ub   kapp_slack_lb]]," ",-1))</f>
        <v>0</v>
      </c>
      <c r="K3360" s="1">
        <f>_xlfn.XLOOKUP(SUBSTITUTE(Table5[[#This Row],[rxn]],"RXN-","ENZLOAD-"),ENZLOAD[name],ENZLOAD[flux],0)</f>
        <v>0</v>
      </c>
      <c r="L3360" s="1" t="str">
        <f>"'"&amp;Table5[[#This Row],[rxn]]&amp;"'"&amp;CHAR(9)&amp;IF(AND(Table5[[#This Row],[kapp_slack_ub]]&lt;&gt;0,Table5[[#This Row],[kapp_old]]&lt;$F$1),$F$1,Table5[[#This Row],[kapp_old]])</f>
        <v>'RXN-HXCAt_en_rm_REV-SPONT'	27141.27779288</v>
      </c>
      <c r="M3360" s="1">
        <f>_xlfn.XLOOKUP(Table5[[#This Row],[rxn]],Table3[name],Table3[flux],$F$1)</f>
        <v>27141.277792879999</v>
      </c>
      <c r="N3360" s="1" t="str">
        <f>IFERROR(Table5[[#This Row],[min flux]]/Table5[[#This Row],[associated enzload]],"")</f>
        <v/>
      </c>
      <c r="O3360" s="1">
        <f>_xlfn.NUMBERVALUE(IF(Table5[[#This Row],[flux/enzload]]="","",ABS($N$1-Table5[[#This Row],[flux/enzload]])))</f>
        <v>0</v>
      </c>
      <c r="P3360" s="1">
        <f>Table5[[#This Row],[kapp_old]]+IFERROR(((Table5[[#This Row],[kapp_slack_ub]]-Table5[[#This Row],[kapp_slack_lb]])/Table5[[#This Row],[associated enzload]]),0)</f>
        <v>27141.277792879999</v>
      </c>
      <c r="Q3360" s="1" t="str">
        <f>"'"&amp;Table5[[#This Row],[rxn]]&amp;"'"&amp;CHAR(9)&amp;Table5[[#This Row],[kapp + (slack_ub - slack_lb)/enzload]]</f>
        <v>'RXN-HXCAt_en_rm_REV-SPONT'	27141.27779288</v>
      </c>
      <c r="R3360" s="1">
        <f>_xlfn.XLOOKUP(Table5[[#This Row],[rxn]],Table38[name],Table38[flux],0)</f>
        <v>0</v>
      </c>
      <c r="S3360" s="1">
        <f>_xlfn.XLOOKUP(SUBSTITUTE(Table5[[#This Row],[rxn]],"RXN-","ENZLOAD-"),Table38[name],Table38[flux],0)</f>
        <v>0</v>
      </c>
      <c r="T3360" s="1" t="b">
        <f>AND(Table5[[#This Row],[ENZLOAD flux in kapp-slack.gms]]=0,Table5[[#This Row],[flux in kapp-slack.gms]]&lt;&gt;0,NOT(Table5[[#This Row],[spont or unknown?]]))</f>
        <v>0</v>
      </c>
      <c r="U3360" s="1" t="b">
        <f>OR(_xlfn.TEXTAFTER(Table5[[#This Row],[rxn]],"-",-1)="SPONT",_xlfn.TEXTAFTER(Table5[[#This Row],[rxn]],"-",-1)="UNKNOWN")</f>
        <v>1</v>
      </c>
      <c r="V3360" s="1">
        <f>_xlfn.XLOOKUP(SUBSTITUTE(Table5[[#This Row],[rxn]],"RXN-","ENZLOAD-"),Table4[rxn],Table4[ub],0)</f>
        <v>0</v>
      </c>
      <c r="W3360" s="1" t="b">
        <f>AND(Table5[[#This Row],[FVA ENZLOAD flux UB]]=0,Table5[[#This Row],[ENZ not made when it should be?]])</f>
        <v>0</v>
      </c>
    </row>
    <row r="3361" spans="6:23" hidden="1">
      <c r="F3361" s="1" t="s">
        <v>8554</v>
      </c>
      <c r="G3361" s="1" t="str">
        <f>_xlfn.TEXTBEFORE(Table5[[#This Row],[rxn     kapp_old        kapp_slack_ub   kapp_slack_lb]]," ")</f>
        <v>RXN-HXCAt_l_rm_FWD-SPONT</v>
      </c>
      <c r="H336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36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361" s="1">
        <f>_xlfn.NUMBERVALUE(_xlfn.TEXTAFTER(Table5[[#This Row],[rxn     kapp_old        kapp_slack_ub   kapp_slack_lb]]," ",-1))</f>
        <v>0</v>
      </c>
      <c r="K3361" s="1">
        <f>_xlfn.XLOOKUP(SUBSTITUTE(Table5[[#This Row],[rxn]],"RXN-","ENZLOAD-"),ENZLOAD[name],ENZLOAD[flux],0)</f>
        <v>0</v>
      </c>
      <c r="L3361" s="1" t="str">
        <f>"'"&amp;Table5[[#This Row],[rxn]]&amp;"'"&amp;CHAR(9)&amp;IF(AND(Table5[[#This Row],[kapp_slack_ub]]&lt;&gt;0,Table5[[#This Row],[kapp_old]]&lt;$F$1),$F$1,Table5[[#This Row],[kapp_old]])</f>
        <v>'RXN-HXCAt_l_rm_FWD-SPONT'	27141.27779288</v>
      </c>
      <c r="M3361" s="1">
        <f>_xlfn.XLOOKUP(Table5[[#This Row],[rxn]],Table3[name],Table3[flux],$F$1)</f>
        <v>27141.277792879999</v>
      </c>
      <c r="N3361" s="1" t="str">
        <f>IFERROR(Table5[[#This Row],[min flux]]/Table5[[#This Row],[associated enzload]],"")</f>
        <v/>
      </c>
      <c r="O3361" s="1">
        <f>_xlfn.NUMBERVALUE(IF(Table5[[#This Row],[flux/enzload]]="","",ABS($N$1-Table5[[#This Row],[flux/enzload]])))</f>
        <v>0</v>
      </c>
      <c r="P3361" s="1">
        <f>Table5[[#This Row],[kapp_old]]+IFERROR(((Table5[[#This Row],[kapp_slack_ub]]-Table5[[#This Row],[kapp_slack_lb]])/Table5[[#This Row],[associated enzload]]),0)</f>
        <v>27141.277792879999</v>
      </c>
      <c r="Q3361" s="1" t="str">
        <f>"'"&amp;Table5[[#This Row],[rxn]]&amp;"'"&amp;CHAR(9)&amp;Table5[[#This Row],[kapp + (slack_ub - slack_lb)/enzload]]</f>
        <v>'RXN-HXCAt_l_rm_FWD-SPONT'	27141.27779288</v>
      </c>
      <c r="R3361" s="1">
        <f>_xlfn.XLOOKUP(Table5[[#This Row],[rxn]],Table38[name],Table38[flux],0)</f>
        <v>0</v>
      </c>
      <c r="S3361" s="1">
        <f>_xlfn.XLOOKUP(SUBSTITUTE(Table5[[#This Row],[rxn]],"RXN-","ENZLOAD-"),Table38[name],Table38[flux],0)</f>
        <v>0</v>
      </c>
      <c r="T3361" s="1" t="b">
        <f>AND(Table5[[#This Row],[ENZLOAD flux in kapp-slack.gms]]=0,Table5[[#This Row],[flux in kapp-slack.gms]]&lt;&gt;0,NOT(Table5[[#This Row],[spont or unknown?]]))</f>
        <v>0</v>
      </c>
      <c r="U3361" s="1" t="b">
        <f>OR(_xlfn.TEXTAFTER(Table5[[#This Row],[rxn]],"-",-1)="SPONT",_xlfn.TEXTAFTER(Table5[[#This Row],[rxn]],"-",-1)="UNKNOWN")</f>
        <v>1</v>
      </c>
      <c r="V3361" s="1">
        <f>_xlfn.XLOOKUP(SUBSTITUTE(Table5[[#This Row],[rxn]],"RXN-","ENZLOAD-"),Table4[rxn],Table4[ub],0)</f>
        <v>0</v>
      </c>
      <c r="W3361" s="1" t="b">
        <f>AND(Table5[[#This Row],[FVA ENZLOAD flux UB]]=0,Table5[[#This Row],[ENZ not made when it should be?]])</f>
        <v>0</v>
      </c>
    </row>
    <row r="3362" spans="6:23" hidden="1">
      <c r="F3362" s="1" t="s">
        <v>8555</v>
      </c>
      <c r="G3362" s="1" t="str">
        <f>_xlfn.TEXTBEFORE(Table5[[#This Row],[rxn     kapp_old        kapp_slack_ub   kapp_slack_lb]]," ")</f>
        <v>RXN-HXCAt_l_rm_REV-SPONT</v>
      </c>
      <c r="H336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36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362" s="1">
        <f>_xlfn.NUMBERVALUE(_xlfn.TEXTAFTER(Table5[[#This Row],[rxn     kapp_old        kapp_slack_ub   kapp_slack_lb]]," ",-1))</f>
        <v>0</v>
      </c>
      <c r="K3362" s="1">
        <f>_xlfn.XLOOKUP(SUBSTITUTE(Table5[[#This Row],[rxn]],"RXN-","ENZLOAD-"),ENZLOAD[name],ENZLOAD[flux],0)</f>
        <v>0</v>
      </c>
      <c r="L3362" s="1" t="str">
        <f>"'"&amp;Table5[[#This Row],[rxn]]&amp;"'"&amp;CHAR(9)&amp;IF(AND(Table5[[#This Row],[kapp_slack_ub]]&lt;&gt;0,Table5[[#This Row],[kapp_old]]&lt;$F$1),$F$1,Table5[[#This Row],[kapp_old]])</f>
        <v>'RXN-HXCAt_l_rm_REV-SPONT'	27141.27779288</v>
      </c>
      <c r="M3362" s="1">
        <f>_xlfn.XLOOKUP(Table5[[#This Row],[rxn]],Table3[name],Table3[flux],$F$1)</f>
        <v>27141.277792879999</v>
      </c>
      <c r="N3362" s="1" t="str">
        <f>IFERROR(Table5[[#This Row],[min flux]]/Table5[[#This Row],[associated enzload]],"")</f>
        <v/>
      </c>
      <c r="O3362" s="1">
        <f>_xlfn.NUMBERVALUE(IF(Table5[[#This Row],[flux/enzload]]="","",ABS($N$1-Table5[[#This Row],[flux/enzload]])))</f>
        <v>0</v>
      </c>
      <c r="P3362" s="1">
        <f>Table5[[#This Row],[kapp_old]]+IFERROR(((Table5[[#This Row],[kapp_slack_ub]]-Table5[[#This Row],[kapp_slack_lb]])/Table5[[#This Row],[associated enzload]]),0)</f>
        <v>27141.277792879999</v>
      </c>
      <c r="Q3362" s="1" t="str">
        <f>"'"&amp;Table5[[#This Row],[rxn]]&amp;"'"&amp;CHAR(9)&amp;Table5[[#This Row],[kapp + (slack_ub - slack_lb)/enzload]]</f>
        <v>'RXN-HXCAt_l_rm_REV-SPONT'	27141.27779288</v>
      </c>
      <c r="R3362" s="1">
        <f>_xlfn.XLOOKUP(Table5[[#This Row],[rxn]],Table38[name],Table38[flux],0)</f>
        <v>0</v>
      </c>
      <c r="S3362" s="1">
        <f>_xlfn.XLOOKUP(SUBSTITUTE(Table5[[#This Row],[rxn]],"RXN-","ENZLOAD-"),Table38[name],Table38[flux],0)</f>
        <v>0</v>
      </c>
      <c r="T3362" s="1" t="b">
        <f>AND(Table5[[#This Row],[ENZLOAD flux in kapp-slack.gms]]=0,Table5[[#This Row],[flux in kapp-slack.gms]]&lt;&gt;0,NOT(Table5[[#This Row],[spont or unknown?]]))</f>
        <v>0</v>
      </c>
      <c r="U3362" s="1" t="b">
        <f>OR(_xlfn.TEXTAFTER(Table5[[#This Row],[rxn]],"-",-1)="SPONT",_xlfn.TEXTAFTER(Table5[[#This Row],[rxn]],"-",-1)="UNKNOWN")</f>
        <v>1</v>
      </c>
      <c r="V3362" s="1">
        <f>_xlfn.XLOOKUP(SUBSTITUTE(Table5[[#This Row],[rxn]],"RXN-","ENZLOAD-"),Table4[rxn],Table4[ub],0)</f>
        <v>0</v>
      </c>
      <c r="W3362" s="1" t="b">
        <f>AND(Table5[[#This Row],[FVA ENZLOAD flux UB]]=0,Table5[[#This Row],[ENZ not made when it should be?]])</f>
        <v>0</v>
      </c>
    </row>
    <row r="3363" spans="6:23" hidden="1">
      <c r="F3363" s="1" t="s">
        <v>8556</v>
      </c>
      <c r="G3363" s="1" t="str">
        <f>_xlfn.TEXTBEFORE(Table5[[#This Row],[rxn     kapp_old        kapp_slack_ub   kapp_slack_lb]]," ")</f>
        <v>RXN-HXCAt_r_rm_FWD-SPONT</v>
      </c>
      <c r="H336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36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363" s="1">
        <f>_xlfn.NUMBERVALUE(_xlfn.TEXTAFTER(Table5[[#This Row],[rxn     kapp_old        kapp_slack_ub   kapp_slack_lb]]," ",-1))</f>
        <v>0</v>
      </c>
      <c r="K3363" s="1">
        <f>_xlfn.XLOOKUP(SUBSTITUTE(Table5[[#This Row],[rxn]],"RXN-","ENZLOAD-"),ENZLOAD[name],ENZLOAD[flux],0)</f>
        <v>0</v>
      </c>
      <c r="L3363" s="1" t="str">
        <f>"'"&amp;Table5[[#This Row],[rxn]]&amp;"'"&amp;CHAR(9)&amp;IF(AND(Table5[[#This Row],[kapp_slack_ub]]&lt;&gt;0,Table5[[#This Row],[kapp_old]]&lt;$F$1),$F$1,Table5[[#This Row],[kapp_old]])</f>
        <v>'RXN-HXCAt_r_rm_FWD-SPONT'	27141.27779288</v>
      </c>
      <c r="M3363" s="1">
        <f>_xlfn.XLOOKUP(Table5[[#This Row],[rxn]],Table3[name],Table3[flux],$F$1)</f>
        <v>27141.277792879999</v>
      </c>
      <c r="N3363" s="1" t="str">
        <f>IFERROR(Table5[[#This Row],[min flux]]/Table5[[#This Row],[associated enzload]],"")</f>
        <v/>
      </c>
      <c r="O3363" s="1">
        <f>_xlfn.NUMBERVALUE(IF(Table5[[#This Row],[flux/enzload]]="","",ABS($N$1-Table5[[#This Row],[flux/enzload]])))</f>
        <v>0</v>
      </c>
      <c r="P3363" s="1">
        <f>Table5[[#This Row],[kapp_old]]+IFERROR(((Table5[[#This Row],[kapp_slack_ub]]-Table5[[#This Row],[kapp_slack_lb]])/Table5[[#This Row],[associated enzload]]),0)</f>
        <v>27141.277792879999</v>
      </c>
      <c r="Q3363" s="1" t="str">
        <f>"'"&amp;Table5[[#This Row],[rxn]]&amp;"'"&amp;CHAR(9)&amp;Table5[[#This Row],[kapp + (slack_ub - slack_lb)/enzload]]</f>
        <v>'RXN-HXCAt_r_rm_FWD-SPONT'	27141.27779288</v>
      </c>
      <c r="R3363" s="1">
        <f>_xlfn.XLOOKUP(Table5[[#This Row],[rxn]],Table38[name],Table38[flux],0)</f>
        <v>0</v>
      </c>
      <c r="S3363" s="1">
        <f>_xlfn.XLOOKUP(SUBSTITUTE(Table5[[#This Row],[rxn]],"RXN-","ENZLOAD-"),Table38[name],Table38[flux],0)</f>
        <v>0</v>
      </c>
      <c r="T3363" s="1" t="b">
        <f>AND(Table5[[#This Row],[ENZLOAD flux in kapp-slack.gms]]=0,Table5[[#This Row],[flux in kapp-slack.gms]]&lt;&gt;0,NOT(Table5[[#This Row],[spont or unknown?]]))</f>
        <v>0</v>
      </c>
      <c r="U3363" s="1" t="b">
        <f>OR(_xlfn.TEXTAFTER(Table5[[#This Row],[rxn]],"-",-1)="SPONT",_xlfn.TEXTAFTER(Table5[[#This Row],[rxn]],"-",-1)="UNKNOWN")</f>
        <v>1</v>
      </c>
      <c r="V3363" s="1">
        <f>_xlfn.XLOOKUP(SUBSTITUTE(Table5[[#This Row],[rxn]],"RXN-","ENZLOAD-"),Table4[rxn],Table4[ub],0)</f>
        <v>0</v>
      </c>
      <c r="W3363" s="1" t="b">
        <f>AND(Table5[[#This Row],[FVA ENZLOAD flux UB]]=0,Table5[[#This Row],[ENZ not made when it should be?]])</f>
        <v>0</v>
      </c>
    </row>
    <row r="3364" spans="6:23" hidden="1">
      <c r="F3364" s="1" t="s">
        <v>8557</v>
      </c>
      <c r="G3364" s="1" t="str">
        <f>_xlfn.TEXTBEFORE(Table5[[#This Row],[rxn     kapp_old        kapp_slack_ub   kapp_slack_lb]]," ")</f>
        <v>RXN-HXCAt_r_rm_REV-SPONT</v>
      </c>
      <c r="H336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36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364" s="1">
        <f>_xlfn.NUMBERVALUE(_xlfn.TEXTAFTER(Table5[[#This Row],[rxn     kapp_old        kapp_slack_ub   kapp_slack_lb]]," ",-1))</f>
        <v>0</v>
      </c>
      <c r="K3364" s="1">
        <f>_xlfn.XLOOKUP(SUBSTITUTE(Table5[[#This Row],[rxn]],"RXN-","ENZLOAD-"),ENZLOAD[name],ENZLOAD[flux],0)</f>
        <v>0</v>
      </c>
      <c r="L3364" s="1" t="str">
        <f>"'"&amp;Table5[[#This Row],[rxn]]&amp;"'"&amp;CHAR(9)&amp;IF(AND(Table5[[#This Row],[kapp_slack_ub]]&lt;&gt;0,Table5[[#This Row],[kapp_old]]&lt;$F$1),$F$1,Table5[[#This Row],[kapp_old]])</f>
        <v>'RXN-HXCAt_r_rm_REV-SPONT'	27141.27779288</v>
      </c>
      <c r="M3364" s="1">
        <f>_xlfn.XLOOKUP(Table5[[#This Row],[rxn]],Table3[name],Table3[flux],$F$1)</f>
        <v>27141.277792879999</v>
      </c>
      <c r="N3364" s="1" t="str">
        <f>IFERROR(Table5[[#This Row],[min flux]]/Table5[[#This Row],[associated enzload]],"")</f>
        <v/>
      </c>
      <c r="O3364" s="1">
        <f>_xlfn.NUMBERVALUE(IF(Table5[[#This Row],[flux/enzload]]="","",ABS($N$1-Table5[[#This Row],[flux/enzload]])))</f>
        <v>0</v>
      </c>
      <c r="P3364" s="1">
        <f>Table5[[#This Row],[kapp_old]]+IFERROR(((Table5[[#This Row],[kapp_slack_ub]]-Table5[[#This Row],[kapp_slack_lb]])/Table5[[#This Row],[associated enzload]]),0)</f>
        <v>27141.277792879999</v>
      </c>
      <c r="Q3364" s="1" t="str">
        <f>"'"&amp;Table5[[#This Row],[rxn]]&amp;"'"&amp;CHAR(9)&amp;Table5[[#This Row],[kapp + (slack_ub - slack_lb)/enzload]]</f>
        <v>'RXN-HXCAt_r_rm_REV-SPONT'	27141.27779288</v>
      </c>
      <c r="R3364" s="1">
        <f>_xlfn.XLOOKUP(Table5[[#This Row],[rxn]],Table38[name],Table38[flux],0)</f>
        <v>0</v>
      </c>
      <c r="S3364" s="1">
        <f>_xlfn.XLOOKUP(SUBSTITUTE(Table5[[#This Row],[rxn]],"RXN-","ENZLOAD-"),Table38[name],Table38[flux],0)</f>
        <v>0</v>
      </c>
      <c r="T3364" s="1" t="b">
        <f>AND(Table5[[#This Row],[ENZLOAD flux in kapp-slack.gms]]=0,Table5[[#This Row],[flux in kapp-slack.gms]]&lt;&gt;0,NOT(Table5[[#This Row],[spont or unknown?]]))</f>
        <v>0</v>
      </c>
      <c r="U3364" s="1" t="b">
        <f>OR(_xlfn.TEXTAFTER(Table5[[#This Row],[rxn]],"-",-1)="SPONT",_xlfn.TEXTAFTER(Table5[[#This Row],[rxn]],"-",-1)="UNKNOWN")</f>
        <v>1</v>
      </c>
      <c r="V3364" s="1">
        <f>_xlfn.XLOOKUP(SUBSTITUTE(Table5[[#This Row],[rxn]],"RXN-","ENZLOAD-"),Table4[rxn],Table4[ub],0)</f>
        <v>0</v>
      </c>
      <c r="W3364" s="1" t="b">
        <f>AND(Table5[[#This Row],[FVA ENZLOAD flux UB]]=0,Table5[[#This Row],[ENZ not made when it should be?]])</f>
        <v>0</v>
      </c>
    </row>
    <row r="3365" spans="6:23" hidden="1">
      <c r="F3365" s="1" t="s">
        <v>8558</v>
      </c>
      <c r="G3365" s="1" t="str">
        <f>_xlfn.TEXTBEFORE(Table5[[#This Row],[rxn     kapp_old        kapp_slack_ub   kapp_slack_lb]]," ")</f>
        <v>RXN-HXCCOAt_c_en_FWD-SPONT</v>
      </c>
      <c r="H336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36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365" s="1">
        <f>_xlfn.NUMBERVALUE(_xlfn.TEXTAFTER(Table5[[#This Row],[rxn     kapp_old        kapp_slack_ub   kapp_slack_lb]]," ",-1))</f>
        <v>0</v>
      </c>
      <c r="K3365" s="1">
        <f>_xlfn.XLOOKUP(SUBSTITUTE(Table5[[#This Row],[rxn]],"RXN-","ENZLOAD-"),ENZLOAD[name],ENZLOAD[flux],0)</f>
        <v>0</v>
      </c>
      <c r="L3365" s="1" t="str">
        <f>"'"&amp;Table5[[#This Row],[rxn]]&amp;"'"&amp;CHAR(9)&amp;IF(AND(Table5[[#This Row],[kapp_slack_ub]]&lt;&gt;0,Table5[[#This Row],[kapp_old]]&lt;$F$1),$F$1,Table5[[#This Row],[kapp_old]])</f>
        <v>'RXN-HXCCOAt_c_en_FWD-SPONT'	27141.27779288</v>
      </c>
      <c r="M3365" s="1">
        <f>_xlfn.XLOOKUP(Table5[[#This Row],[rxn]],Table3[name],Table3[flux],$F$1)</f>
        <v>27141.277792879999</v>
      </c>
      <c r="N3365" s="1" t="str">
        <f>IFERROR(Table5[[#This Row],[min flux]]/Table5[[#This Row],[associated enzload]],"")</f>
        <v/>
      </c>
      <c r="O3365" s="1">
        <f>_xlfn.NUMBERVALUE(IF(Table5[[#This Row],[flux/enzload]]="","",ABS($N$1-Table5[[#This Row],[flux/enzload]])))</f>
        <v>0</v>
      </c>
      <c r="P3365" s="1">
        <f>Table5[[#This Row],[kapp_old]]+IFERROR(((Table5[[#This Row],[kapp_slack_ub]]-Table5[[#This Row],[kapp_slack_lb]])/Table5[[#This Row],[associated enzload]]),0)</f>
        <v>27141.277792879999</v>
      </c>
      <c r="Q3365" s="1" t="str">
        <f>"'"&amp;Table5[[#This Row],[rxn]]&amp;"'"&amp;CHAR(9)&amp;Table5[[#This Row],[kapp + (slack_ub - slack_lb)/enzload]]</f>
        <v>'RXN-HXCCOAt_c_en_FWD-SPONT'	27141.27779288</v>
      </c>
      <c r="R3365" s="1">
        <f>_xlfn.XLOOKUP(Table5[[#This Row],[rxn]],Table38[name],Table38[flux],0)</f>
        <v>0</v>
      </c>
      <c r="S3365" s="1">
        <f>_xlfn.XLOOKUP(SUBSTITUTE(Table5[[#This Row],[rxn]],"RXN-","ENZLOAD-"),Table38[name],Table38[flux],0)</f>
        <v>0</v>
      </c>
      <c r="T3365" s="1" t="b">
        <f>AND(Table5[[#This Row],[ENZLOAD flux in kapp-slack.gms]]=0,Table5[[#This Row],[flux in kapp-slack.gms]]&lt;&gt;0,NOT(Table5[[#This Row],[spont or unknown?]]))</f>
        <v>0</v>
      </c>
      <c r="U3365" s="1" t="b">
        <f>OR(_xlfn.TEXTAFTER(Table5[[#This Row],[rxn]],"-",-1)="SPONT",_xlfn.TEXTAFTER(Table5[[#This Row],[rxn]],"-",-1)="UNKNOWN")</f>
        <v>1</v>
      </c>
      <c r="V3365" s="1">
        <f>_xlfn.XLOOKUP(SUBSTITUTE(Table5[[#This Row],[rxn]],"RXN-","ENZLOAD-"),Table4[rxn],Table4[ub],0)</f>
        <v>0</v>
      </c>
      <c r="W3365" s="1" t="b">
        <f>AND(Table5[[#This Row],[FVA ENZLOAD flux UB]]=0,Table5[[#This Row],[ENZ not made when it should be?]])</f>
        <v>0</v>
      </c>
    </row>
    <row r="3366" spans="6:23" hidden="1">
      <c r="F3366" s="1" t="s">
        <v>8559</v>
      </c>
      <c r="G3366" s="1" t="str">
        <f>_xlfn.TEXTBEFORE(Table5[[#This Row],[rxn     kapp_old        kapp_slack_ub   kapp_slack_lb]]," ")</f>
        <v>RXN-HXCCOAt_c_en_REV-SPONT</v>
      </c>
      <c r="H336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36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366" s="1">
        <f>_xlfn.NUMBERVALUE(_xlfn.TEXTAFTER(Table5[[#This Row],[rxn     kapp_old        kapp_slack_ub   kapp_slack_lb]]," ",-1))</f>
        <v>0</v>
      </c>
      <c r="K3366" s="1">
        <f>_xlfn.XLOOKUP(SUBSTITUTE(Table5[[#This Row],[rxn]],"RXN-","ENZLOAD-"),ENZLOAD[name],ENZLOAD[flux],0)</f>
        <v>0</v>
      </c>
      <c r="L3366" s="1" t="str">
        <f>"'"&amp;Table5[[#This Row],[rxn]]&amp;"'"&amp;CHAR(9)&amp;IF(AND(Table5[[#This Row],[kapp_slack_ub]]&lt;&gt;0,Table5[[#This Row],[kapp_old]]&lt;$F$1),$F$1,Table5[[#This Row],[kapp_old]])</f>
        <v>'RXN-HXCCOAt_c_en_REV-SPONT'	27141.27779288</v>
      </c>
      <c r="M3366" s="1">
        <f>_xlfn.XLOOKUP(Table5[[#This Row],[rxn]],Table3[name],Table3[flux],$F$1)</f>
        <v>27141.277792879999</v>
      </c>
      <c r="N3366" s="1" t="str">
        <f>IFERROR(Table5[[#This Row],[min flux]]/Table5[[#This Row],[associated enzload]],"")</f>
        <v/>
      </c>
      <c r="O3366" s="1">
        <f>_xlfn.NUMBERVALUE(IF(Table5[[#This Row],[flux/enzload]]="","",ABS($N$1-Table5[[#This Row],[flux/enzload]])))</f>
        <v>0</v>
      </c>
      <c r="P3366" s="1">
        <f>Table5[[#This Row],[kapp_old]]+IFERROR(((Table5[[#This Row],[kapp_slack_ub]]-Table5[[#This Row],[kapp_slack_lb]])/Table5[[#This Row],[associated enzload]]),0)</f>
        <v>27141.277792879999</v>
      </c>
      <c r="Q3366" s="1" t="str">
        <f>"'"&amp;Table5[[#This Row],[rxn]]&amp;"'"&amp;CHAR(9)&amp;Table5[[#This Row],[kapp + (slack_ub - slack_lb)/enzload]]</f>
        <v>'RXN-HXCCOAt_c_en_REV-SPONT'	27141.27779288</v>
      </c>
      <c r="R3366" s="1">
        <f>_xlfn.XLOOKUP(Table5[[#This Row],[rxn]],Table38[name],Table38[flux],0)</f>
        <v>0</v>
      </c>
      <c r="S3366" s="1">
        <f>_xlfn.XLOOKUP(SUBSTITUTE(Table5[[#This Row],[rxn]],"RXN-","ENZLOAD-"),Table38[name],Table38[flux],0)</f>
        <v>0</v>
      </c>
      <c r="T3366" s="1" t="b">
        <f>AND(Table5[[#This Row],[ENZLOAD flux in kapp-slack.gms]]=0,Table5[[#This Row],[flux in kapp-slack.gms]]&lt;&gt;0,NOT(Table5[[#This Row],[spont or unknown?]]))</f>
        <v>0</v>
      </c>
      <c r="U3366" s="1" t="b">
        <f>OR(_xlfn.TEXTAFTER(Table5[[#This Row],[rxn]],"-",-1)="SPONT",_xlfn.TEXTAFTER(Table5[[#This Row],[rxn]],"-",-1)="UNKNOWN")</f>
        <v>1</v>
      </c>
      <c r="V3366" s="1">
        <f>_xlfn.XLOOKUP(SUBSTITUTE(Table5[[#This Row],[rxn]],"RXN-","ENZLOAD-"),Table4[rxn],Table4[ub],0)</f>
        <v>0</v>
      </c>
      <c r="W3366" s="1" t="b">
        <f>AND(Table5[[#This Row],[FVA ENZLOAD flux UB]]=0,Table5[[#This Row],[ENZ not made when it should be?]])</f>
        <v>0</v>
      </c>
    </row>
    <row r="3367" spans="6:23" hidden="1">
      <c r="F3367" s="1" t="s">
        <v>8560</v>
      </c>
      <c r="G3367" s="1" t="str">
        <f>_xlfn.TEXTBEFORE(Table5[[#This Row],[rxn     kapp_old        kapp_slack_ub   kapp_slack_lb]]," ")</f>
        <v>RXN-HXCCOAt_c_l_FWD-SPONT</v>
      </c>
      <c r="H336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36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367" s="1">
        <f>_xlfn.NUMBERVALUE(_xlfn.TEXTAFTER(Table5[[#This Row],[rxn     kapp_old        kapp_slack_ub   kapp_slack_lb]]," ",-1))</f>
        <v>0</v>
      </c>
      <c r="K3367" s="1">
        <f>_xlfn.XLOOKUP(SUBSTITUTE(Table5[[#This Row],[rxn]],"RXN-","ENZLOAD-"),ENZLOAD[name],ENZLOAD[flux],0)</f>
        <v>0</v>
      </c>
      <c r="L3367" s="1" t="str">
        <f>"'"&amp;Table5[[#This Row],[rxn]]&amp;"'"&amp;CHAR(9)&amp;IF(AND(Table5[[#This Row],[kapp_slack_ub]]&lt;&gt;0,Table5[[#This Row],[kapp_old]]&lt;$F$1),$F$1,Table5[[#This Row],[kapp_old]])</f>
        <v>'RXN-HXCCOAt_c_l_FWD-SPONT'	27141.27779288</v>
      </c>
      <c r="M3367" s="1">
        <f>_xlfn.XLOOKUP(Table5[[#This Row],[rxn]],Table3[name],Table3[flux],$F$1)</f>
        <v>27141.277792879999</v>
      </c>
      <c r="N3367" s="1" t="str">
        <f>IFERROR(Table5[[#This Row],[min flux]]/Table5[[#This Row],[associated enzload]],"")</f>
        <v/>
      </c>
      <c r="O3367" s="1">
        <f>_xlfn.NUMBERVALUE(IF(Table5[[#This Row],[flux/enzload]]="","",ABS($N$1-Table5[[#This Row],[flux/enzload]])))</f>
        <v>0</v>
      </c>
      <c r="P3367" s="1">
        <f>Table5[[#This Row],[kapp_old]]+IFERROR(((Table5[[#This Row],[kapp_slack_ub]]-Table5[[#This Row],[kapp_slack_lb]])/Table5[[#This Row],[associated enzload]]),0)</f>
        <v>27141.277792879999</v>
      </c>
      <c r="Q3367" s="1" t="str">
        <f>"'"&amp;Table5[[#This Row],[rxn]]&amp;"'"&amp;CHAR(9)&amp;Table5[[#This Row],[kapp + (slack_ub - slack_lb)/enzload]]</f>
        <v>'RXN-HXCCOAt_c_l_FWD-SPONT'	27141.27779288</v>
      </c>
      <c r="R3367" s="1">
        <f>_xlfn.XLOOKUP(Table5[[#This Row],[rxn]],Table38[name],Table38[flux],0)</f>
        <v>0</v>
      </c>
      <c r="S3367" s="1">
        <f>_xlfn.XLOOKUP(SUBSTITUTE(Table5[[#This Row],[rxn]],"RXN-","ENZLOAD-"),Table38[name],Table38[flux],0)</f>
        <v>0</v>
      </c>
      <c r="T3367" s="1" t="b">
        <f>AND(Table5[[#This Row],[ENZLOAD flux in kapp-slack.gms]]=0,Table5[[#This Row],[flux in kapp-slack.gms]]&lt;&gt;0,NOT(Table5[[#This Row],[spont or unknown?]]))</f>
        <v>0</v>
      </c>
      <c r="U3367" s="1" t="b">
        <f>OR(_xlfn.TEXTAFTER(Table5[[#This Row],[rxn]],"-",-1)="SPONT",_xlfn.TEXTAFTER(Table5[[#This Row],[rxn]],"-",-1)="UNKNOWN")</f>
        <v>1</v>
      </c>
      <c r="V3367" s="1">
        <f>_xlfn.XLOOKUP(SUBSTITUTE(Table5[[#This Row],[rxn]],"RXN-","ENZLOAD-"),Table4[rxn],Table4[ub],0)</f>
        <v>0</v>
      </c>
      <c r="W3367" s="1" t="b">
        <f>AND(Table5[[#This Row],[FVA ENZLOAD flux UB]]=0,Table5[[#This Row],[ENZ not made when it should be?]])</f>
        <v>0</v>
      </c>
    </row>
    <row r="3368" spans="6:23" hidden="1">
      <c r="F3368" s="1" t="s">
        <v>8561</v>
      </c>
      <c r="G3368" s="1" t="str">
        <f>_xlfn.TEXTBEFORE(Table5[[#This Row],[rxn     kapp_old        kapp_slack_ub   kapp_slack_lb]]," ")</f>
        <v>RXN-HXCCOAt_c_l_REV-SPONT</v>
      </c>
      <c r="H336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36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368" s="1">
        <f>_xlfn.NUMBERVALUE(_xlfn.TEXTAFTER(Table5[[#This Row],[rxn     kapp_old        kapp_slack_ub   kapp_slack_lb]]," ",-1))</f>
        <v>0</v>
      </c>
      <c r="K3368" s="1">
        <f>_xlfn.XLOOKUP(SUBSTITUTE(Table5[[#This Row],[rxn]],"RXN-","ENZLOAD-"),ENZLOAD[name],ENZLOAD[flux],0)</f>
        <v>0</v>
      </c>
      <c r="L3368" s="1" t="str">
        <f>"'"&amp;Table5[[#This Row],[rxn]]&amp;"'"&amp;CHAR(9)&amp;IF(AND(Table5[[#This Row],[kapp_slack_ub]]&lt;&gt;0,Table5[[#This Row],[kapp_old]]&lt;$F$1),$F$1,Table5[[#This Row],[kapp_old]])</f>
        <v>'RXN-HXCCOAt_c_l_REV-SPONT'	27141.27779288</v>
      </c>
      <c r="M3368" s="1">
        <f>_xlfn.XLOOKUP(Table5[[#This Row],[rxn]],Table3[name],Table3[flux],$F$1)</f>
        <v>27141.277792879999</v>
      </c>
      <c r="N3368" s="1" t="str">
        <f>IFERROR(Table5[[#This Row],[min flux]]/Table5[[#This Row],[associated enzload]],"")</f>
        <v/>
      </c>
      <c r="O3368" s="1">
        <f>_xlfn.NUMBERVALUE(IF(Table5[[#This Row],[flux/enzload]]="","",ABS($N$1-Table5[[#This Row],[flux/enzload]])))</f>
        <v>0</v>
      </c>
      <c r="P3368" s="1">
        <f>Table5[[#This Row],[kapp_old]]+IFERROR(((Table5[[#This Row],[kapp_slack_ub]]-Table5[[#This Row],[kapp_slack_lb]])/Table5[[#This Row],[associated enzload]]),0)</f>
        <v>27141.277792879999</v>
      </c>
      <c r="Q3368" s="1" t="str">
        <f>"'"&amp;Table5[[#This Row],[rxn]]&amp;"'"&amp;CHAR(9)&amp;Table5[[#This Row],[kapp + (slack_ub - slack_lb)/enzload]]</f>
        <v>'RXN-HXCCOAt_c_l_REV-SPONT'	27141.27779288</v>
      </c>
      <c r="R3368" s="1">
        <f>_xlfn.XLOOKUP(Table5[[#This Row],[rxn]],Table38[name],Table38[flux],0)</f>
        <v>0</v>
      </c>
      <c r="S3368" s="1">
        <f>_xlfn.XLOOKUP(SUBSTITUTE(Table5[[#This Row],[rxn]],"RXN-","ENZLOAD-"),Table38[name],Table38[flux],0)</f>
        <v>0</v>
      </c>
      <c r="T3368" s="1" t="b">
        <f>AND(Table5[[#This Row],[ENZLOAD flux in kapp-slack.gms]]=0,Table5[[#This Row],[flux in kapp-slack.gms]]&lt;&gt;0,NOT(Table5[[#This Row],[spont or unknown?]]))</f>
        <v>0</v>
      </c>
      <c r="U3368" s="1" t="b">
        <f>OR(_xlfn.TEXTAFTER(Table5[[#This Row],[rxn]],"-",-1)="SPONT",_xlfn.TEXTAFTER(Table5[[#This Row],[rxn]],"-",-1)="UNKNOWN")</f>
        <v>1</v>
      </c>
      <c r="V3368" s="1">
        <f>_xlfn.XLOOKUP(SUBSTITUTE(Table5[[#This Row],[rxn]],"RXN-","ENZLOAD-"),Table4[rxn],Table4[ub],0)</f>
        <v>0</v>
      </c>
      <c r="W3368" s="1" t="b">
        <f>AND(Table5[[#This Row],[FVA ENZLOAD flux UB]]=0,Table5[[#This Row],[ENZ not made when it should be?]])</f>
        <v>0</v>
      </c>
    </row>
    <row r="3369" spans="6:23" hidden="1">
      <c r="F3369" s="1" t="s">
        <v>8562</v>
      </c>
      <c r="G3369" s="1" t="str">
        <f>_xlfn.TEXTBEFORE(Table5[[#This Row],[rxn     kapp_old        kapp_slack_ub   kapp_slack_lb]]," ")</f>
        <v>RXN-HXCCOAt_c_r_FWD-SPONT</v>
      </c>
      <c r="H336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36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369" s="1">
        <f>_xlfn.NUMBERVALUE(_xlfn.TEXTAFTER(Table5[[#This Row],[rxn     kapp_old        kapp_slack_ub   kapp_slack_lb]]," ",-1))</f>
        <v>0</v>
      </c>
      <c r="K3369" s="1">
        <f>_xlfn.XLOOKUP(SUBSTITUTE(Table5[[#This Row],[rxn]],"RXN-","ENZLOAD-"),ENZLOAD[name],ENZLOAD[flux],0)</f>
        <v>0</v>
      </c>
      <c r="L3369" s="1" t="str">
        <f>"'"&amp;Table5[[#This Row],[rxn]]&amp;"'"&amp;CHAR(9)&amp;IF(AND(Table5[[#This Row],[kapp_slack_ub]]&lt;&gt;0,Table5[[#This Row],[kapp_old]]&lt;$F$1),$F$1,Table5[[#This Row],[kapp_old]])</f>
        <v>'RXN-HXCCOAt_c_r_FWD-SPONT'	27141.27779288</v>
      </c>
      <c r="M3369" s="1">
        <f>_xlfn.XLOOKUP(Table5[[#This Row],[rxn]],Table3[name],Table3[flux],$F$1)</f>
        <v>1.53254384749546E-3</v>
      </c>
      <c r="N3369" s="1" t="str">
        <f>IFERROR(Table5[[#This Row],[min flux]]/Table5[[#This Row],[associated enzload]],"")</f>
        <v/>
      </c>
      <c r="O3369" s="1">
        <f>_xlfn.NUMBERVALUE(IF(Table5[[#This Row],[flux/enzload]]="","",ABS($N$1-Table5[[#This Row],[flux/enzload]])))</f>
        <v>0</v>
      </c>
      <c r="P3369" s="1">
        <f>Table5[[#This Row],[kapp_old]]+IFERROR(((Table5[[#This Row],[kapp_slack_ub]]-Table5[[#This Row],[kapp_slack_lb]])/Table5[[#This Row],[associated enzload]]),0)</f>
        <v>27141.277792879999</v>
      </c>
      <c r="Q3369" s="1" t="str">
        <f>"'"&amp;Table5[[#This Row],[rxn]]&amp;"'"&amp;CHAR(9)&amp;Table5[[#This Row],[kapp + (slack_ub - slack_lb)/enzload]]</f>
        <v>'RXN-HXCCOAt_c_r_FWD-SPONT'	27141.27779288</v>
      </c>
      <c r="R3369" s="1">
        <f>_xlfn.XLOOKUP(Table5[[#This Row],[rxn]],Table38[name],Table38[flux],0)</f>
        <v>1.5590681484849999E-3</v>
      </c>
      <c r="S3369" s="1">
        <f>_xlfn.XLOOKUP(SUBSTITUTE(Table5[[#This Row],[rxn]],"RXN-","ENZLOAD-"),Table38[name],Table38[flux],0)</f>
        <v>0</v>
      </c>
      <c r="T3369" s="1" t="b">
        <f>AND(Table5[[#This Row],[ENZLOAD flux in kapp-slack.gms]]=0,Table5[[#This Row],[flux in kapp-slack.gms]]&lt;&gt;0,NOT(Table5[[#This Row],[spont or unknown?]]))</f>
        <v>0</v>
      </c>
      <c r="U3369" s="1" t="b">
        <f>OR(_xlfn.TEXTAFTER(Table5[[#This Row],[rxn]],"-",-1)="SPONT",_xlfn.TEXTAFTER(Table5[[#This Row],[rxn]],"-",-1)="UNKNOWN")</f>
        <v>1</v>
      </c>
      <c r="V3369" s="1">
        <f>_xlfn.XLOOKUP(SUBSTITUTE(Table5[[#This Row],[rxn]],"RXN-","ENZLOAD-"),Table4[rxn],Table4[ub],0)</f>
        <v>0</v>
      </c>
      <c r="W3369" s="1" t="b">
        <f>AND(Table5[[#This Row],[FVA ENZLOAD flux UB]]=0,Table5[[#This Row],[ENZ not made when it should be?]])</f>
        <v>0</v>
      </c>
    </row>
    <row r="3370" spans="6:23" hidden="1">
      <c r="F3370" s="1" t="s">
        <v>8563</v>
      </c>
      <c r="G3370" s="1" t="str">
        <f>_xlfn.TEXTBEFORE(Table5[[#This Row],[rxn     kapp_old        kapp_slack_ub   kapp_slack_lb]]," ")</f>
        <v>RXN-HXCCOAt_c_r_REV-SPONT</v>
      </c>
      <c r="H337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37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370" s="1">
        <f>_xlfn.NUMBERVALUE(_xlfn.TEXTAFTER(Table5[[#This Row],[rxn     kapp_old        kapp_slack_ub   kapp_slack_lb]]," ",-1))</f>
        <v>0</v>
      </c>
      <c r="K3370" s="1">
        <f>_xlfn.XLOOKUP(SUBSTITUTE(Table5[[#This Row],[rxn]],"RXN-","ENZLOAD-"),ENZLOAD[name],ENZLOAD[flux],0)</f>
        <v>0</v>
      </c>
      <c r="L3370" s="1" t="str">
        <f>"'"&amp;Table5[[#This Row],[rxn]]&amp;"'"&amp;CHAR(9)&amp;IF(AND(Table5[[#This Row],[kapp_slack_ub]]&lt;&gt;0,Table5[[#This Row],[kapp_old]]&lt;$F$1),$F$1,Table5[[#This Row],[kapp_old]])</f>
        <v>'RXN-HXCCOAt_c_r_REV-SPONT'	27141.27779288</v>
      </c>
      <c r="M3370" s="1">
        <f>_xlfn.XLOOKUP(Table5[[#This Row],[rxn]],Table3[name],Table3[flux],$F$1)</f>
        <v>27141.277792879999</v>
      </c>
      <c r="N3370" s="1" t="str">
        <f>IFERROR(Table5[[#This Row],[min flux]]/Table5[[#This Row],[associated enzload]],"")</f>
        <v/>
      </c>
      <c r="O3370" s="1">
        <f>_xlfn.NUMBERVALUE(IF(Table5[[#This Row],[flux/enzload]]="","",ABS($N$1-Table5[[#This Row],[flux/enzload]])))</f>
        <v>0</v>
      </c>
      <c r="P3370" s="1">
        <f>Table5[[#This Row],[kapp_old]]+IFERROR(((Table5[[#This Row],[kapp_slack_ub]]-Table5[[#This Row],[kapp_slack_lb]])/Table5[[#This Row],[associated enzload]]),0)</f>
        <v>27141.277792879999</v>
      </c>
      <c r="Q3370" s="1" t="str">
        <f>"'"&amp;Table5[[#This Row],[rxn]]&amp;"'"&amp;CHAR(9)&amp;Table5[[#This Row],[kapp + (slack_ub - slack_lb)/enzload]]</f>
        <v>'RXN-HXCCOAt_c_r_REV-SPONT'	27141.27779288</v>
      </c>
      <c r="R3370" s="1">
        <f>_xlfn.XLOOKUP(Table5[[#This Row],[rxn]],Table38[name],Table38[flux],0)</f>
        <v>0</v>
      </c>
      <c r="S3370" s="1">
        <f>_xlfn.XLOOKUP(SUBSTITUTE(Table5[[#This Row],[rxn]],"RXN-","ENZLOAD-"),Table38[name],Table38[flux],0)</f>
        <v>0</v>
      </c>
      <c r="T3370" s="1" t="b">
        <f>AND(Table5[[#This Row],[ENZLOAD flux in kapp-slack.gms]]=0,Table5[[#This Row],[flux in kapp-slack.gms]]&lt;&gt;0,NOT(Table5[[#This Row],[spont or unknown?]]))</f>
        <v>0</v>
      </c>
      <c r="U3370" s="1" t="b">
        <f>OR(_xlfn.TEXTAFTER(Table5[[#This Row],[rxn]],"-",-1)="SPONT",_xlfn.TEXTAFTER(Table5[[#This Row],[rxn]],"-",-1)="UNKNOWN")</f>
        <v>1</v>
      </c>
      <c r="V3370" s="1">
        <f>_xlfn.XLOOKUP(SUBSTITUTE(Table5[[#This Row],[rxn]],"RXN-","ENZLOAD-"),Table4[rxn],Table4[ub],0)</f>
        <v>0</v>
      </c>
      <c r="W3370" s="1" t="b">
        <f>AND(Table5[[#This Row],[FVA ENZLOAD flux UB]]=0,Table5[[#This Row],[ENZ not made when it should be?]])</f>
        <v>0</v>
      </c>
    </row>
    <row r="3371" spans="6:23" hidden="1">
      <c r="F3371" s="1" t="s">
        <v>8564</v>
      </c>
      <c r="G3371" s="1" t="str">
        <f>_xlfn.TEXTBEFORE(Table5[[#This Row],[rxn     kapp_old        kapp_slack_ub   kapp_slack_lb]]," ")</f>
        <v>RXN-HXCCOAt_c_rm_FWD-SPONT</v>
      </c>
      <c r="H337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37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371" s="1">
        <f>_xlfn.NUMBERVALUE(_xlfn.TEXTAFTER(Table5[[#This Row],[rxn     kapp_old        kapp_slack_ub   kapp_slack_lb]]," ",-1))</f>
        <v>0</v>
      </c>
      <c r="K3371" s="1">
        <f>_xlfn.XLOOKUP(SUBSTITUTE(Table5[[#This Row],[rxn]],"RXN-","ENZLOAD-"),ENZLOAD[name],ENZLOAD[flux],0)</f>
        <v>0</v>
      </c>
      <c r="L3371" s="1" t="str">
        <f>"'"&amp;Table5[[#This Row],[rxn]]&amp;"'"&amp;CHAR(9)&amp;IF(AND(Table5[[#This Row],[kapp_slack_ub]]&lt;&gt;0,Table5[[#This Row],[kapp_old]]&lt;$F$1),$F$1,Table5[[#This Row],[kapp_old]])</f>
        <v>'RXN-HXCCOAt_c_rm_FWD-SPONT'	27141.27779288</v>
      </c>
      <c r="M3371" s="1">
        <f>_xlfn.XLOOKUP(Table5[[#This Row],[rxn]],Table3[name],Table3[flux],$F$1)</f>
        <v>27141.277792879999</v>
      </c>
      <c r="N3371" s="1" t="str">
        <f>IFERROR(Table5[[#This Row],[min flux]]/Table5[[#This Row],[associated enzload]],"")</f>
        <v/>
      </c>
      <c r="O3371" s="1">
        <f>_xlfn.NUMBERVALUE(IF(Table5[[#This Row],[flux/enzload]]="","",ABS($N$1-Table5[[#This Row],[flux/enzload]])))</f>
        <v>0</v>
      </c>
      <c r="P3371" s="1">
        <f>Table5[[#This Row],[kapp_old]]+IFERROR(((Table5[[#This Row],[kapp_slack_ub]]-Table5[[#This Row],[kapp_slack_lb]])/Table5[[#This Row],[associated enzload]]),0)</f>
        <v>27141.277792879999</v>
      </c>
      <c r="Q3371" s="1" t="str">
        <f>"'"&amp;Table5[[#This Row],[rxn]]&amp;"'"&amp;CHAR(9)&amp;Table5[[#This Row],[kapp + (slack_ub - slack_lb)/enzload]]</f>
        <v>'RXN-HXCCOAt_c_rm_FWD-SPONT'	27141.27779288</v>
      </c>
      <c r="R3371" s="1">
        <f>_xlfn.XLOOKUP(Table5[[#This Row],[rxn]],Table38[name],Table38[flux],0)</f>
        <v>0</v>
      </c>
      <c r="S3371" s="1">
        <f>_xlfn.XLOOKUP(SUBSTITUTE(Table5[[#This Row],[rxn]],"RXN-","ENZLOAD-"),Table38[name],Table38[flux],0)</f>
        <v>0</v>
      </c>
      <c r="T3371" s="1" t="b">
        <f>AND(Table5[[#This Row],[ENZLOAD flux in kapp-slack.gms]]=0,Table5[[#This Row],[flux in kapp-slack.gms]]&lt;&gt;0,NOT(Table5[[#This Row],[spont or unknown?]]))</f>
        <v>0</v>
      </c>
      <c r="U3371" s="1" t="b">
        <f>OR(_xlfn.TEXTAFTER(Table5[[#This Row],[rxn]],"-",-1)="SPONT",_xlfn.TEXTAFTER(Table5[[#This Row],[rxn]],"-",-1)="UNKNOWN")</f>
        <v>1</v>
      </c>
      <c r="V3371" s="1">
        <f>_xlfn.XLOOKUP(SUBSTITUTE(Table5[[#This Row],[rxn]],"RXN-","ENZLOAD-"),Table4[rxn],Table4[ub],0)</f>
        <v>0</v>
      </c>
      <c r="W3371" s="1" t="b">
        <f>AND(Table5[[#This Row],[FVA ENZLOAD flux UB]]=0,Table5[[#This Row],[ENZ not made when it should be?]])</f>
        <v>0</v>
      </c>
    </row>
    <row r="3372" spans="6:23" hidden="1">
      <c r="F3372" s="1" t="s">
        <v>8565</v>
      </c>
      <c r="G3372" s="1" t="str">
        <f>_xlfn.TEXTBEFORE(Table5[[#This Row],[rxn     kapp_old        kapp_slack_ub   kapp_slack_lb]]," ")</f>
        <v>RXN-HXCCOAt_c_rm_REV-SPONT</v>
      </c>
      <c r="H337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37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372" s="1">
        <f>_xlfn.NUMBERVALUE(_xlfn.TEXTAFTER(Table5[[#This Row],[rxn     kapp_old        kapp_slack_ub   kapp_slack_lb]]," ",-1))</f>
        <v>0</v>
      </c>
      <c r="K3372" s="1">
        <f>_xlfn.XLOOKUP(SUBSTITUTE(Table5[[#This Row],[rxn]],"RXN-","ENZLOAD-"),ENZLOAD[name],ENZLOAD[flux],0)</f>
        <v>0</v>
      </c>
      <c r="L3372" s="1" t="str">
        <f>"'"&amp;Table5[[#This Row],[rxn]]&amp;"'"&amp;CHAR(9)&amp;IF(AND(Table5[[#This Row],[kapp_slack_ub]]&lt;&gt;0,Table5[[#This Row],[kapp_old]]&lt;$F$1),$F$1,Table5[[#This Row],[kapp_old]])</f>
        <v>'RXN-HXCCOAt_c_rm_REV-SPONT'	27141.27779288</v>
      </c>
      <c r="M3372" s="1">
        <f>_xlfn.XLOOKUP(Table5[[#This Row],[rxn]],Table3[name],Table3[flux],$F$1)</f>
        <v>1.53254384749546E-3</v>
      </c>
      <c r="N3372" s="1" t="str">
        <f>IFERROR(Table5[[#This Row],[min flux]]/Table5[[#This Row],[associated enzload]],"")</f>
        <v/>
      </c>
      <c r="O3372" s="1">
        <f>_xlfn.NUMBERVALUE(IF(Table5[[#This Row],[flux/enzload]]="","",ABS($N$1-Table5[[#This Row],[flux/enzload]])))</f>
        <v>0</v>
      </c>
      <c r="P3372" s="1">
        <f>Table5[[#This Row],[kapp_old]]+IFERROR(((Table5[[#This Row],[kapp_slack_ub]]-Table5[[#This Row],[kapp_slack_lb]])/Table5[[#This Row],[associated enzload]]),0)</f>
        <v>27141.277792879999</v>
      </c>
      <c r="Q3372" s="1" t="str">
        <f>"'"&amp;Table5[[#This Row],[rxn]]&amp;"'"&amp;CHAR(9)&amp;Table5[[#This Row],[kapp + (slack_ub - slack_lb)/enzload]]</f>
        <v>'RXN-HXCCOAt_c_rm_REV-SPONT'	27141.27779288</v>
      </c>
      <c r="R3372" s="1">
        <f>_xlfn.XLOOKUP(Table5[[#This Row],[rxn]],Table38[name],Table38[flux],0)</f>
        <v>1.5590681484849999E-3</v>
      </c>
      <c r="S3372" s="1">
        <f>_xlfn.XLOOKUP(SUBSTITUTE(Table5[[#This Row],[rxn]],"RXN-","ENZLOAD-"),Table38[name],Table38[flux],0)</f>
        <v>0</v>
      </c>
      <c r="T3372" s="1" t="b">
        <f>AND(Table5[[#This Row],[ENZLOAD flux in kapp-slack.gms]]=0,Table5[[#This Row],[flux in kapp-slack.gms]]&lt;&gt;0,NOT(Table5[[#This Row],[spont or unknown?]]))</f>
        <v>0</v>
      </c>
      <c r="U3372" s="1" t="b">
        <f>OR(_xlfn.TEXTAFTER(Table5[[#This Row],[rxn]],"-",-1)="SPONT",_xlfn.TEXTAFTER(Table5[[#This Row],[rxn]],"-",-1)="UNKNOWN")</f>
        <v>1</v>
      </c>
      <c r="V3372" s="1">
        <f>_xlfn.XLOOKUP(SUBSTITUTE(Table5[[#This Row],[rxn]],"RXN-","ENZLOAD-"),Table4[rxn],Table4[ub],0)</f>
        <v>0</v>
      </c>
      <c r="W3372" s="1" t="b">
        <f>AND(Table5[[#This Row],[FVA ENZLOAD flux UB]]=0,Table5[[#This Row],[ENZ not made when it should be?]])</f>
        <v>0</v>
      </c>
    </row>
    <row r="3373" spans="6:23" hidden="1">
      <c r="F3373" s="1" t="s">
        <v>8566</v>
      </c>
      <c r="G3373" s="1" t="str">
        <f>_xlfn.TEXTBEFORE(Table5[[#This Row],[rxn     kapp_old        kapp_slack_ub   kapp_slack_lb]]," ")</f>
        <v>RXN-HYPOE_c_FWD-UNKNOWN</v>
      </c>
      <c r="H337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37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373" s="1">
        <f>_xlfn.NUMBERVALUE(_xlfn.TEXTAFTER(Table5[[#This Row],[rxn     kapp_old        kapp_slack_ub   kapp_slack_lb]]," ",-1))</f>
        <v>0</v>
      </c>
      <c r="K3373" s="1">
        <f>_xlfn.XLOOKUP(SUBSTITUTE(Table5[[#This Row],[rxn]],"RXN-","ENZLOAD-"),ENZLOAD[name],ENZLOAD[flux],0)</f>
        <v>0</v>
      </c>
      <c r="L3373" s="1" t="str">
        <f>"'"&amp;Table5[[#This Row],[rxn]]&amp;"'"&amp;CHAR(9)&amp;IF(AND(Table5[[#This Row],[kapp_slack_ub]]&lt;&gt;0,Table5[[#This Row],[kapp_old]]&lt;$F$1),$F$1,Table5[[#This Row],[kapp_old]])</f>
        <v>'RXN-HYPOE_c_FWD-UNKNOWN'	27141.27779288</v>
      </c>
      <c r="M3373" s="1">
        <f>_xlfn.XLOOKUP(Table5[[#This Row],[rxn]],Table3[name],Table3[flux],$F$1)</f>
        <v>27141.277792879999</v>
      </c>
      <c r="N3373" s="1" t="str">
        <f>IFERROR(Table5[[#This Row],[min flux]]/Table5[[#This Row],[associated enzload]],"")</f>
        <v/>
      </c>
      <c r="O3373" s="1">
        <f>_xlfn.NUMBERVALUE(IF(Table5[[#This Row],[flux/enzload]]="","",ABS($N$1-Table5[[#This Row],[flux/enzload]])))</f>
        <v>0</v>
      </c>
      <c r="P3373" s="1">
        <f>Table5[[#This Row],[kapp_old]]+IFERROR(((Table5[[#This Row],[kapp_slack_ub]]-Table5[[#This Row],[kapp_slack_lb]])/Table5[[#This Row],[associated enzload]]),0)</f>
        <v>27141.277792879999</v>
      </c>
      <c r="Q3373" s="1" t="str">
        <f>"'"&amp;Table5[[#This Row],[rxn]]&amp;"'"&amp;CHAR(9)&amp;Table5[[#This Row],[kapp + (slack_ub - slack_lb)/enzload]]</f>
        <v>'RXN-HYPOE_c_FWD-UNKNOWN'	27141.27779288</v>
      </c>
      <c r="R3373" s="1">
        <f>_xlfn.XLOOKUP(Table5[[#This Row],[rxn]],Table38[name],Table38[flux],0)</f>
        <v>0</v>
      </c>
      <c r="S3373" s="1">
        <f>_xlfn.XLOOKUP(SUBSTITUTE(Table5[[#This Row],[rxn]],"RXN-","ENZLOAD-"),Table38[name],Table38[flux],0)</f>
        <v>0</v>
      </c>
      <c r="T3373" s="1" t="b">
        <f>AND(Table5[[#This Row],[ENZLOAD flux in kapp-slack.gms]]=0,Table5[[#This Row],[flux in kapp-slack.gms]]&lt;&gt;0,NOT(Table5[[#This Row],[spont or unknown?]]))</f>
        <v>0</v>
      </c>
      <c r="U3373" s="1" t="b">
        <f>OR(_xlfn.TEXTAFTER(Table5[[#This Row],[rxn]],"-",-1)="SPONT",_xlfn.TEXTAFTER(Table5[[#This Row],[rxn]],"-",-1)="UNKNOWN")</f>
        <v>1</v>
      </c>
      <c r="V3373" s="1">
        <f>_xlfn.XLOOKUP(SUBSTITUTE(Table5[[#This Row],[rxn]],"RXN-","ENZLOAD-"),Table4[rxn],Table4[ub],0)</f>
        <v>0</v>
      </c>
      <c r="W3373" s="1" t="b">
        <f>AND(Table5[[#This Row],[FVA ENZLOAD flux UB]]=0,Table5[[#This Row],[ENZ not made when it should be?]])</f>
        <v>0</v>
      </c>
    </row>
    <row r="3374" spans="6:23" hidden="1">
      <c r="F3374" s="1" t="s">
        <v>8567</v>
      </c>
      <c r="G3374" s="1" t="str">
        <f>_xlfn.TEXTBEFORE(Table5[[#This Row],[rxn     kapp_old        kapp_slack_ub   kapp_slack_lb]]," ")</f>
        <v>RXN-IAMACt_c_e_FWD-SPONT</v>
      </c>
      <c r="H337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37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374" s="1">
        <f>_xlfn.NUMBERVALUE(_xlfn.TEXTAFTER(Table5[[#This Row],[rxn     kapp_old        kapp_slack_ub   kapp_slack_lb]]," ",-1))</f>
        <v>0</v>
      </c>
      <c r="K3374" s="1">
        <f>_xlfn.XLOOKUP(SUBSTITUTE(Table5[[#This Row],[rxn]],"RXN-","ENZLOAD-"),ENZLOAD[name],ENZLOAD[flux],0)</f>
        <v>0</v>
      </c>
      <c r="L3374" s="1" t="str">
        <f>"'"&amp;Table5[[#This Row],[rxn]]&amp;"'"&amp;CHAR(9)&amp;IF(AND(Table5[[#This Row],[kapp_slack_ub]]&lt;&gt;0,Table5[[#This Row],[kapp_old]]&lt;$F$1),$F$1,Table5[[#This Row],[kapp_old]])</f>
        <v>'RXN-IAMACt_c_e_FWD-SPONT'	27141.27779288</v>
      </c>
      <c r="M3374" s="1">
        <f>_xlfn.XLOOKUP(Table5[[#This Row],[rxn]],Table3[name],Table3[flux],$F$1)</f>
        <v>27141.277792879999</v>
      </c>
      <c r="N3374" s="1" t="str">
        <f>IFERROR(Table5[[#This Row],[min flux]]/Table5[[#This Row],[associated enzload]],"")</f>
        <v/>
      </c>
      <c r="O3374" s="1">
        <f>_xlfn.NUMBERVALUE(IF(Table5[[#This Row],[flux/enzload]]="","",ABS($N$1-Table5[[#This Row],[flux/enzload]])))</f>
        <v>0</v>
      </c>
      <c r="P3374" s="1">
        <f>Table5[[#This Row],[kapp_old]]+IFERROR(((Table5[[#This Row],[kapp_slack_ub]]-Table5[[#This Row],[kapp_slack_lb]])/Table5[[#This Row],[associated enzload]]),0)</f>
        <v>27141.277792879999</v>
      </c>
      <c r="Q3374" s="1" t="str">
        <f>"'"&amp;Table5[[#This Row],[rxn]]&amp;"'"&amp;CHAR(9)&amp;Table5[[#This Row],[kapp + (slack_ub - slack_lb)/enzload]]</f>
        <v>'RXN-IAMACt_c_e_FWD-SPONT'	27141.27779288</v>
      </c>
      <c r="R3374" s="1">
        <f>_xlfn.XLOOKUP(Table5[[#This Row],[rxn]],Table38[name],Table38[flux],0)</f>
        <v>0</v>
      </c>
      <c r="S3374" s="1">
        <f>_xlfn.XLOOKUP(SUBSTITUTE(Table5[[#This Row],[rxn]],"RXN-","ENZLOAD-"),Table38[name],Table38[flux],0)</f>
        <v>0</v>
      </c>
      <c r="T3374" s="1" t="b">
        <f>AND(Table5[[#This Row],[ENZLOAD flux in kapp-slack.gms]]=0,Table5[[#This Row],[flux in kapp-slack.gms]]&lt;&gt;0,NOT(Table5[[#This Row],[spont or unknown?]]))</f>
        <v>0</v>
      </c>
      <c r="U3374" s="1" t="b">
        <f>OR(_xlfn.TEXTAFTER(Table5[[#This Row],[rxn]],"-",-1)="SPONT",_xlfn.TEXTAFTER(Table5[[#This Row],[rxn]],"-",-1)="UNKNOWN")</f>
        <v>1</v>
      </c>
      <c r="V3374" s="1">
        <f>_xlfn.XLOOKUP(SUBSTITUTE(Table5[[#This Row],[rxn]],"RXN-","ENZLOAD-"),Table4[rxn],Table4[ub],0)</f>
        <v>0</v>
      </c>
      <c r="W3374" s="1" t="b">
        <f>AND(Table5[[#This Row],[FVA ENZLOAD flux UB]]=0,Table5[[#This Row],[ENZ not made when it should be?]])</f>
        <v>0</v>
      </c>
    </row>
    <row r="3375" spans="6:23" hidden="1">
      <c r="F3375" s="1" t="s">
        <v>8568</v>
      </c>
      <c r="G3375" s="1" t="str">
        <f>_xlfn.TEXTBEFORE(Table5[[#This Row],[rxn     kapp_old        kapp_slack_ub   kapp_slack_lb]]," ")</f>
        <v>RXN-IAMOHt_c_e_FWD-SPONT</v>
      </c>
      <c r="H337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37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375" s="1">
        <f>_xlfn.NUMBERVALUE(_xlfn.TEXTAFTER(Table5[[#This Row],[rxn     kapp_old        kapp_slack_ub   kapp_slack_lb]]," ",-1))</f>
        <v>0</v>
      </c>
      <c r="K3375" s="1">
        <f>_xlfn.XLOOKUP(SUBSTITUTE(Table5[[#This Row],[rxn]],"RXN-","ENZLOAD-"),ENZLOAD[name],ENZLOAD[flux],0)</f>
        <v>0</v>
      </c>
      <c r="L3375" s="1" t="str">
        <f>"'"&amp;Table5[[#This Row],[rxn]]&amp;"'"&amp;CHAR(9)&amp;IF(AND(Table5[[#This Row],[kapp_slack_ub]]&lt;&gt;0,Table5[[#This Row],[kapp_old]]&lt;$F$1),$F$1,Table5[[#This Row],[kapp_old]])</f>
        <v>'RXN-IAMOHt_c_e_FWD-SPONT'	27141.27779288</v>
      </c>
      <c r="M3375" s="1">
        <f>_xlfn.XLOOKUP(Table5[[#This Row],[rxn]],Table3[name],Table3[flux],$F$1)</f>
        <v>27141.277792879999</v>
      </c>
      <c r="N3375" s="1" t="str">
        <f>IFERROR(Table5[[#This Row],[min flux]]/Table5[[#This Row],[associated enzload]],"")</f>
        <v/>
      </c>
      <c r="O3375" s="1">
        <f>_xlfn.NUMBERVALUE(IF(Table5[[#This Row],[flux/enzload]]="","",ABS($N$1-Table5[[#This Row],[flux/enzload]])))</f>
        <v>0</v>
      </c>
      <c r="P3375" s="1">
        <f>Table5[[#This Row],[kapp_old]]+IFERROR(((Table5[[#This Row],[kapp_slack_ub]]-Table5[[#This Row],[kapp_slack_lb]])/Table5[[#This Row],[associated enzload]]),0)</f>
        <v>27141.277792879999</v>
      </c>
      <c r="Q3375" s="1" t="str">
        <f>"'"&amp;Table5[[#This Row],[rxn]]&amp;"'"&amp;CHAR(9)&amp;Table5[[#This Row],[kapp + (slack_ub - slack_lb)/enzload]]</f>
        <v>'RXN-IAMOHt_c_e_FWD-SPONT'	27141.27779288</v>
      </c>
      <c r="R3375" s="1">
        <f>_xlfn.XLOOKUP(Table5[[#This Row],[rxn]],Table38[name],Table38[flux],0)</f>
        <v>0</v>
      </c>
      <c r="S3375" s="1">
        <f>_xlfn.XLOOKUP(SUBSTITUTE(Table5[[#This Row],[rxn]],"RXN-","ENZLOAD-"),Table38[name],Table38[flux],0)</f>
        <v>0</v>
      </c>
      <c r="T3375" s="1" t="b">
        <f>AND(Table5[[#This Row],[ENZLOAD flux in kapp-slack.gms]]=0,Table5[[#This Row],[flux in kapp-slack.gms]]&lt;&gt;0,NOT(Table5[[#This Row],[spont or unknown?]]))</f>
        <v>0</v>
      </c>
      <c r="U3375" s="1" t="b">
        <f>OR(_xlfn.TEXTAFTER(Table5[[#This Row],[rxn]],"-",-1)="SPONT",_xlfn.TEXTAFTER(Table5[[#This Row],[rxn]],"-",-1)="UNKNOWN")</f>
        <v>1</v>
      </c>
      <c r="V3375" s="1">
        <f>_xlfn.XLOOKUP(SUBSTITUTE(Table5[[#This Row],[rxn]],"RXN-","ENZLOAD-"),Table4[rxn],Table4[ub],0)</f>
        <v>0</v>
      </c>
      <c r="W3375" s="1" t="b">
        <f>AND(Table5[[#This Row],[FVA ENZLOAD flux UB]]=0,Table5[[#This Row],[ENZ not made when it should be?]])</f>
        <v>0</v>
      </c>
    </row>
    <row r="3376" spans="6:23" hidden="1">
      <c r="F3376" s="1" t="s">
        <v>8569</v>
      </c>
      <c r="G3376" s="1" t="str">
        <f>_xlfn.TEXTBEFORE(Table5[[#This Row],[rxn     kapp_old        kapp_slack_ub   kapp_slack_lb]]," ")</f>
        <v>RXN-IAMOHt_c_e_REV-SPONT</v>
      </c>
      <c r="H337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37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376" s="1">
        <f>_xlfn.NUMBERVALUE(_xlfn.TEXTAFTER(Table5[[#This Row],[rxn     kapp_old        kapp_slack_ub   kapp_slack_lb]]," ",-1))</f>
        <v>0</v>
      </c>
      <c r="K3376" s="1">
        <f>_xlfn.XLOOKUP(SUBSTITUTE(Table5[[#This Row],[rxn]],"RXN-","ENZLOAD-"),ENZLOAD[name],ENZLOAD[flux],0)</f>
        <v>0</v>
      </c>
      <c r="L3376" s="1" t="str">
        <f>"'"&amp;Table5[[#This Row],[rxn]]&amp;"'"&amp;CHAR(9)&amp;IF(AND(Table5[[#This Row],[kapp_slack_ub]]&lt;&gt;0,Table5[[#This Row],[kapp_old]]&lt;$F$1),$F$1,Table5[[#This Row],[kapp_old]])</f>
        <v>'RXN-IAMOHt_c_e_REV-SPONT'	27141.27779288</v>
      </c>
      <c r="M3376" s="1">
        <f>_xlfn.XLOOKUP(Table5[[#This Row],[rxn]],Table3[name],Table3[flux],$F$1)</f>
        <v>27141.277792879999</v>
      </c>
      <c r="N3376" s="1" t="str">
        <f>IFERROR(Table5[[#This Row],[min flux]]/Table5[[#This Row],[associated enzload]],"")</f>
        <v/>
      </c>
      <c r="O3376" s="1">
        <f>_xlfn.NUMBERVALUE(IF(Table5[[#This Row],[flux/enzload]]="","",ABS($N$1-Table5[[#This Row],[flux/enzload]])))</f>
        <v>0</v>
      </c>
      <c r="P3376" s="1">
        <f>Table5[[#This Row],[kapp_old]]+IFERROR(((Table5[[#This Row],[kapp_slack_ub]]-Table5[[#This Row],[kapp_slack_lb]])/Table5[[#This Row],[associated enzload]]),0)</f>
        <v>27141.277792879999</v>
      </c>
      <c r="Q3376" s="1" t="str">
        <f>"'"&amp;Table5[[#This Row],[rxn]]&amp;"'"&amp;CHAR(9)&amp;Table5[[#This Row],[kapp + (slack_ub - slack_lb)/enzload]]</f>
        <v>'RXN-IAMOHt_c_e_REV-SPONT'	27141.27779288</v>
      </c>
      <c r="R3376" s="1">
        <f>_xlfn.XLOOKUP(Table5[[#This Row],[rxn]],Table38[name],Table38[flux],0)</f>
        <v>0</v>
      </c>
      <c r="S3376" s="1">
        <f>_xlfn.XLOOKUP(SUBSTITUTE(Table5[[#This Row],[rxn]],"RXN-","ENZLOAD-"),Table38[name],Table38[flux],0)</f>
        <v>0</v>
      </c>
      <c r="T3376" s="1" t="b">
        <f>AND(Table5[[#This Row],[ENZLOAD flux in kapp-slack.gms]]=0,Table5[[#This Row],[flux in kapp-slack.gms]]&lt;&gt;0,NOT(Table5[[#This Row],[spont or unknown?]]))</f>
        <v>0</v>
      </c>
      <c r="U3376" s="1" t="b">
        <f>OR(_xlfn.TEXTAFTER(Table5[[#This Row],[rxn]],"-",-1)="SPONT",_xlfn.TEXTAFTER(Table5[[#This Row],[rxn]],"-",-1)="UNKNOWN")</f>
        <v>1</v>
      </c>
      <c r="V3376" s="1">
        <f>_xlfn.XLOOKUP(SUBSTITUTE(Table5[[#This Row],[rxn]],"RXN-","ENZLOAD-"),Table4[rxn],Table4[ub],0)</f>
        <v>0</v>
      </c>
      <c r="W3376" s="1" t="b">
        <f>AND(Table5[[#This Row],[FVA ENZLOAD flux UB]]=0,Table5[[#This Row],[ENZ not made when it should be?]])</f>
        <v>0</v>
      </c>
    </row>
    <row r="3377" spans="6:23" hidden="1">
      <c r="F3377" s="1" t="s">
        <v>8570</v>
      </c>
      <c r="G3377" s="1" t="str">
        <f>_xlfn.TEXTBEFORE(Table5[[#This Row],[rxn     kapp_old        kapp_slack_ub   kapp_slack_lb]]," ")</f>
        <v>RXN-IAMOHt_c_m_FWD-SPONT</v>
      </c>
      <c r="H337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37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377" s="1">
        <f>_xlfn.NUMBERVALUE(_xlfn.TEXTAFTER(Table5[[#This Row],[rxn     kapp_old        kapp_slack_ub   kapp_slack_lb]]," ",-1))</f>
        <v>0</v>
      </c>
      <c r="K3377" s="1">
        <f>_xlfn.XLOOKUP(SUBSTITUTE(Table5[[#This Row],[rxn]],"RXN-","ENZLOAD-"),ENZLOAD[name],ENZLOAD[flux],0)</f>
        <v>0</v>
      </c>
      <c r="L3377" s="1" t="str">
        <f>"'"&amp;Table5[[#This Row],[rxn]]&amp;"'"&amp;CHAR(9)&amp;IF(AND(Table5[[#This Row],[kapp_slack_ub]]&lt;&gt;0,Table5[[#This Row],[kapp_old]]&lt;$F$1),$F$1,Table5[[#This Row],[kapp_old]])</f>
        <v>'RXN-IAMOHt_c_m_FWD-SPONT'	27141.27779288</v>
      </c>
      <c r="M3377" s="1">
        <f>_xlfn.XLOOKUP(Table5[[#This Row],[rxn]],Table3[name],Table3[flux],$F$1)</f>
        <v>27141.277792879999</v>
      </c>
      <c r="N3377" s="1" t="str">
        <f>IFERROR(Table5[[#This Row],[min flux]]/Table5[[#This Row],[associated enzload]],"")</f>
        <v/>
      </c>
      <c r="O3377" s="1">
        <f>_xlfn.NUMBERVALUE(IF(Table5[[#This Row],[flux/enzload]]="","",ABS($N$1-Table5[[#This Row],[flux/enzload]])))</f>
        <v>0</v>
      </c>
      <c r="P3377" s="1">
        <f>Table5[[#This Row],[kapp_old]]+IFERROR(((Table5[[#This Row],[kapp_slack_ub]]-Table5[[#This Row],[kapp_slack_lb]])/Table5[[#This Row],[associated enzload]]),0)</f>
        <v>27141.277792879999</v>
      </c>
      <c r="Q3377" s="1" t="str">
        <f>"'"&amp;Table5[[#This Row],[rxn]]&amp;"'"&amp;CHAR(9)&amp;Table5[[#This Row],[kapp + (slack_ub - slack_lb)/enzload]]</f>
        <v>'RXN-IAMOHt_c_m_FWD-SPONT'	27141.27779288</v>
      </c>
      <c r="R3377" s="1">
        <f>_xlfn.XLOOKUP(Table5[[#This Row],[rxn]],Table38[name],Table38[flux],0)</f>
        <v>0</v>
      </c>
      <c r="S3377" s="1">
        <f>_xlfn.XLOOKUP(SUBSTITUTE(Table5[[#This Row],[rxn]],"RXN-","ENZLOAD-"),Table38[name],Table38[flux],0)</f>
        <v>0</v>
      </c>
      <c r="T3377" s="1" t="b">
        <f>AND(Table5[[#This Row],[ENZLOAD flux in kapp-slack.gms]]=0,Table5[[#This Row],[flux in kapp-slack.gms]]&lt;&gt;0,NOT(Table5[[#This Row],[spont or unknown?]]))</f>
        <v>0</v>
      </c>
      <c r="U3377" s="1" t="b">
        <f>OR(_xlfn.TEXTAFTER(Table5[[#This Row],[rxn]],"-",-1)="SPONT",_xlfn.TEXTAFTER(Table5[[#This Row],[rxn]],"-",-1)="UNKNOWN")</f>
        <v>1</v>
      </c>
      <c r="V3377" s="1">
        <f>_xlfn.XLOOKUP(SUBSTITUTE(Table5[[#This Row],[rxn]],"RXN-","ENZLOAD-"),Table4[rxn],Table4[ub],0)</f>
        <v>0</v>
      </c>
      <c r="W3377" s="1" t="b">
        <f>AND(Table5[[#This Row],[FVA ENZLOAD flux UB]]=0,Table5[[#This Row],[ENZ not made when it should be?]])</f>
        <v>0</v>
      </c>
    </row>
    <row r="3378" spans="6:23" hidden="1">
      <c r="F3378" s="1" t="s">
        <v>8571</v>
      </c>
      <c r="G3378" s="1" t="str">
        <f>_xlfn.TEXTBEFORE(Table5[[#This Row],[rxn     kapp_old        kapp_slack_ub   kapp_slack_lb]]," ")</f>
        <v>RXN-IAMOHt_c_m_REV-SPONT</v>
      </c>
      <c r="H337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37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378" s="1">
        <f>_xlfn.NUMBERVALUE(_xlfn.TEXTAFTER(Table5[[#This Row],[rxn     kapp_old        kapp_slack_ub   kapp_slack_lb]]," ",-1))</f>
        <v>0</v>
      </c>
      <c r="K3378" s="1">
        <f>_xlfn.XLOOKUP(SUBSTITUTE(Table5[[#This Row],[rxn]],"RXN-","ENZLOAD-"),ENZLOAD[name],ENZLOAD[flux],0)</f>
        <v>0</v>
      </c>
      <c r="L3378" s="1" t="str">
        <f>"'"&amp;Table5[[#This Row],[rxn]]&amp;"'"&amp;CHAR(9)&amp;IF(AND(Table5[[#This Row],[kapp_slack_ub]]&lt;&gt;0,Table5[[#This Row],[kapp_old]]&lt;$F$1),$F$1,Table5[[#This Row],[kapp_old]])</f>
        <v>'RXN-IAMOHt_c_m_REV-SPONT'	27141.27779288</v>
      </c>
      <c r="M3378" s="1">
        <f>_xlfn.XLOOKUP(Table5[[#This Row],[rxn]],Table3[name],Table3[flux],$F$1)</f>
        <v>27141.277792879999</v>
      </c>
      <c r="N3378" s="1" t="str">
        <f>IFERROR(Table5[[#This Row],[min flux]]/Table5[[#This Row],[associated enzload]],"")</f>
        <v/>
      </c>
      <c r="O3378" s="1">
        <f>_xlfn.NUMBERVALUE(IF(Table5[[#This Row],[flux/enzload]]="","",ABS($N$1-Table5[[#This Row],[flux/enzload]])))</f>
        <v>0</v>
      </c>
      <c r="P3378" s="1">
        <f>Table5[[#This Row],[kapp_old]]+IFERROR(((Table5[[#This Row],[kapp_slack_ub]]-Table5[[#This Row],[kapp_slack_lb]])/Table5[[#This Row],[associated enzload]]),0)</f>
        <v>27141.277792879999</v>
      </c>
      <c r="Q3378" s="1" t="str">
        <f>"'"&amp;Table5[[#This Row],[rxn]]&amp;"'"&amp;CHAR(9)&amp;Table5[[#This Row],[kapp + (slack_ub - slack_lb)/enzload]]</f>
        <v>'RXN-IAMOHt_c_m_REV-SPONT'	27141.27779288</v>
      </c>
      <c r="R3378" s="1">
        <f>_xlfn.XLOOKUP(Table5[[#This Row],[rxn]],Table38[name],Table38[flux],0)</f>
        <v>0</v>
      </c>
      <c r="S3378" s="1">
        <f>_xlfn.XLOOKUP(SUBSTITUTE(Table5[[#This Row],[rxn]],"RXN-","ENZLOAD-"),Table38[name],Table38[flux],0)</f>
        <v>0</v>
      </c>
      <c r="T3378" s="1" t="b">
        <f>AND(Table5[[#This Row],[ENZLOAD flux in kapp-slack.gms]]=0,Table5[[#This Row],[flux in kapp-slack.gms]]&lt;&gt;0,NOT(Table5[[#This Row],[spont or unknown?]]))</f>
        <v>0</v>
      </c>
      <c r="U3378" s="1" t="b">
        <f>OR(_xlfn.TEXTAFTER(Table5[[#This Row],[rxn]],"-",-1)="SPONT",_xlfn.TEXTAFTER(Table5[[#This Row],[rxn]],"-",-1)="UNKNOWN")</f>
        <v>1</v>
      </c>
      <c r="V3378" s="1">
        <f>_xlfn.XLOOKUP(SUBSTITUTE(Table5[[#This Row],[rxn]],"RXN-","ENZLOAD-"),Table4[rxn],Table4[ub],0)</f>
        <v>0</v>
      </c>
      <c r="W3378" s="1" t="b">
        <f>AND(Table5[[#This Row],[FVA ENZLOAD flux UB]]=0,Table5[[#This Row],[ENZ not made when it should be?]])</f>
        <v>0</v>
      </c>
    </row>
    <row r="3379" spans="6:23" hidden="1">
      <c r="F3379" s="1" t="s">
        <v>8572</v>
      </c>
      <c r="G3379" s="1" t="str">
        <f>_xlfn.TEXTBEFORE(Table5[[#This Row],[rxn     kapp_old        kapp_slack_ub   kapp_slack_lb]]," ")</f>
        <v>RXN-IBTALDt_c_e_FWD-SPONT</v>
      </c>
      <c r="H337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37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379" s="1">
        <f>_xlfn.NUMBERVALUE(_xlfn.TEXTAFTER(Table5[[#This Row],[rxn     kapp_old        kapp_slack_ub   kapp_slack_lb]]," ",-1))</f>
        <v>0</v>
      </c>
      <c r="K3379" s="1">
        <f>_xlfn.XLOOKUP(SUBSTITUTE(Table5[[#This Row],[rxn]],"RXN-","ENZLOAD-"),ENZLOAD[name],ENZLOAD[flux],0)</f>
        <v>0</v>
      </c>
      <c r="L3379" s="1" t="str">
        <f>"'"&amp;Table5[[#This Row],[rxn]]&amp;"'"&amp;CHAR(9)&amp;IF(AND(Table5[[#This Row],[kapp_slack_ub]]&lt;&gt;0,Table5[[#This Row],[kapp_old]]&lt;$F$1),$F$1,Table5[[#This Row],[kapp_old]])</f>
        <v>'RXN-IBTALDt_c_e_FWD-SPONT'	27141.27779288</v>
      </c>
      <c r="M3379" s="1">
        <f>_xlfn.XLOOKUP(Table5[[#This Row],[rxn]],Table3[name],Table3[flux],$F$1)</f>
        <v>27141.277792879999</v>
      </c>
      <c r="N3379" s="1" t="str">
        <f>IFERROR(Table5[[#This Row],[min flux]]/Table5[[#This Row],[associated enzload]],"")</f>
        <v/>
      </c>
      <c r="O3379" s="1">
        <f>_xlfn.NUMBERVALUE(IF(Table5[[#This Row],[flux/enzload]]="","",ABS($N$1-Table5[[#This Row],[flux/enzload]])))</f>
        <v>0</v>
      </c>
      <c r="P3379" s="1">
        <f>Table5[[#This Row],[kapp_old]]+IFERROR(((Table5[[#This Row],[kapp_slack_ub]]-Table5[[#This Row],[kapp_slack_lb]])/Table5[[#This Row],[associated enzload]]),0)</f>
        <v>27141.277792879999</v>
      </c>
      <c r="Q3379" s="1" t="str">
        <f>"'"&amp;Table5[[#This Row],[rxn]]&amp;"'"&amp;CHAR(9)&amp;Table5[[#This Row],[kapp + (slack_ub - slack_lb)/enzload]]</f>
        <v>'RXN-IBTALDt_c_e_FWD-SPONT'	27141.27779288</v>
      </c>
      <c r="R3379" s="1">
        <f>_xlfn.XLOOKUP(Table5[[#This Row],[rxn]],Table38[name],Table38[flux],0)</f>
        <v>0</v>
      </c>
      <c r="S3379" s="1">
        <f>_xlfn.XLOOKUP(SUBSTITUTE(Table5[[#This Row],[rxn]],"RXN-","ENZLOAD-"),Table38[name],Table38[flux],0)</f>
        <v>0</v>
      </c>
      <c r="T3379" s="1" t="b">
        <f>AND(Table5[[#This Row],[ENZLOAD flux in kapp-slack.gms]]=0,Table5[[#This Row],[flux in kapp-slack.gms]]&lt;&gt;0,NOT(Table5[[#This Row],[spont or unknown?]]))</f>
        <v>0</v>
      </c>
      <c r="U3379" s="1" t="b">
        <f>OR(_xlfn.TEXTAFTER(Table5[[#This Row],[rxn]],"-",-1)="SPONT",_xlfn.TEXTAFTER(Table5[[#This Row],[rxn]],"-",-1)="UNKNOWN")</f>
        <v>1</v>
      </c>
      <c r="V3379" s="1">
        <f>_xlfn.XLOOKUP(SUBSTITUTE(Table5[[#This Row],[rxn]],"RXN-","ENZLOAD-"),Table4[rxn],Table4[ub],0)</f>
        <v>0</v>
      </c>
      <c r="W3379" s="1" t="b">
        <f>AND(Table5[[#This Row],[FVA ENZLOAD flux UB]]=0,Table5[[#This Row],[ENZ not made when it should be?]])</f>
        <v>0</v>
      </c>
    </row>
    <row r="3380" spans="6:23" hidden="1">
      <c r="F3380" s="1" t="s">
        <v>8573</v>
      </c>
      <c r="G3380" s="1" t="str">
        <f>_xlfn.TEXTBEFORE(Table5[[#This Row],[rxn     kapp_old        kapp_slack_ub   kapp_slack_lb]]," ")</f>
        <v>RXN-IBTALDt_c_e_REV-SPONT</v>
      </c>
      <c r="H338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38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380" s="1">
        <f>_xlfn.NUMBERVALUE(_xlfn.TEXTAFTER(Table5[[#This Row],[rxn     kapp_old        kapp_slack_ub   kapp_slack_lb]]," ",-1))</f>
        <v>0</v>
      </c>
      <c r="K3380" s="1">
        <f>_xlfn.XLOOKUP(SUBSTITUTE(Table5[[#This Row],[rxn]],"RXN-","ENZLOAD-"),ENZLOAD[name],ENZLOAD[flux],0)</f>
        <v>0</v>
      </c>
      <c r="L3380" s="1" t="str">
        <f>"'"&amp;Table5[[#This Row],[rxn]]&amp;"'"&amp;CHAR(9)&amp;IF(AND(Table5[[#This Row],[kapp_slack_ub]]&lt;&gt;0,Table5[[#This Row],[kapp_old]]&lt;$F$1),$F$1,Table5[[#This Row],[kapp_old]])</f>
        <v>'RXN-IBTALDt_c_e_REV-SPONT'	27141.27779288</v>
      </c>
      <c r="M3380" s="1">
        <f>_xlfn.XLOOKUP(Table5[[#This Row],[rxn]],Table3[name],Table3[flux],$F$1)</f>
        <v>27141.277792879999</v>
      </c>
      <c r="N3380" s="1" t="str">
        <f>IFERROR(Table5[[#This Row],[min flux]]/Table5[[#This Row],[associated enzload]],"")</f>
        <v/>
      </c>
      <c r="O3380" s="1">
        <f>_xlfn.NUMBERVALUE(IF(Table5[[#This Row],[flux/enzload]]="","",ABS($N$1-Table5[[#This Row],[flux/enzload]])))</f>
        <v>0</v>
      </c>
      <c r="P3380" s="1">
        <f>Table5[[#This Row],[kapp_old]]+IFERROR(((Table5[[#This Row],[kapp_slack_ub]]-Table5[[#This Row],[kapp_slack_lb]])/Table5[[#This Row],[associated enzload]]),0)</f>
        <v>27141.277792879999</v>
      </c>
      <c r="Q3380" s="1" t="str">
        <f>"'"&amp;Table5[[#This Row],[rxn]]&amp;"'"&amp;CHAR(9)&amp;Table5[[#This Row],[kapp + (slack_ub - slack_lb)/enzload]]</f>
        <v>'RXN-IBTALDt_c_e_REV-SPONT'	27141.27779288</v>
      </c>
      <c r="R3380" s="1">
        <f>_xlfn.XLOOKUP(Table5[[#This Row],[rxn]],Table38[name],Table38[flux],0)</f>
        <v>0</v>
      </c>
      <c r="S3380" s="1">
        <f>_xlfn.XLOOKUP(SUBSTITUTE(Table5[[#This Row],[rxn]],"RXN-","ENZLOAD-"),Table38[name],Table38[flux],0)</f>
        <v>0</v>
      </c>
      <c r="T3380" s="1" t="b">
        <f>AND(Table5[[#This Row],[ENZLOAD flux in kapp-slack.gms]]=0,Table5[[#This Row],[flux in kapp-slack.gms]]&lt;&gt;0,NOT(Table5[[#This Row],[spont or unknown?]]))</f>
        <v>0</v>
      </c>
      <c r="U3380" s="1" t="b">
        <f>OR(_xlfn.TEXTAFTER(Table5[[#This Row],[rxn]],"-",-1)="SPONT",_xlfn.TEXTAFTER(Table5[[#This Row],[rxn]],"-",-1)="UNKNOWN")</f>
        <v>1</v>
      </c>
      <c r="V3380" s="1">
        <f>_xlfn.XLOOKUP(SUBSTITUTE(Table5[[#This Row],[rxn]],"RXN-","ENZLOAD-"),Table4[rxn],Table4[ub],0)</f>
        <v>0</v>
      </c>
      <c r="W3380" s="1" t="b">
        <f>AND(Table5[[#This Row],[FVA ENZLOAD flux UB]]=0,Table5[[#This Row],[ENZ not made when it should be?]])</f>
        <v>0</v>
      </c>
    </row>
    <row r="3381" spans="6:23" hidden="1">
      <c r="F3381" s="1" t="s">
        <v>8574</v>
      </c>
      <c r="G3381" s="1" t="str">
        <f>_xlfn.TEXTBEFORE(Table5[[#This Row],[rxn     kapp_old        kapp_slack_ub   kapp_slack_lb]]," ")</f>
        <v>RXN-IBTALDt_c_m_FWD-SPONT</v>
      </c>
      <c r="H338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38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381" s="1">
        <f>_xlfn.NUMBERVALUE(_xlfn.TEXTAFTER(Table5[[#This Row],[rxn     kapp_old        kapp_slack_ub   kapp_slack_lb]]," ",-1))</f>
        <v>0</v>
      </c>
      <c r="K3381" s="1">
        <f>_xlfn.XLOOKUP(SUBSTITUTE(Table5[[#This Row],[rxn]],"RXN-","ENZLOAD-"),ENZLOAD[name],ENZLOAD[flux],0)</f>
        <v>0</v>
      </c>
      <c r="L3381" s="1" t="str">
        <f>"'"&amp;Table5[[#This Row],[rxn]]&amp;"'"&amp;CHAR(9)&amp;IF(AND(Table5[[#This Row],[kapp_slack_ub]]&lt;&gt;0,Table5[[#This Row],[kapp_old]]&lt;$F$1),$F$1,Table5[[#This Row],[kapp_old]])</f>
        <v>'RXN-IBTALDt_c_m_FWD-SPONT'	27141.27779288</v>
      </c>
      <c r="M3381" s="1">
        <f>_xlfn.XLOOKUP(Table5[[#This Row],[rxn]],Table3[name],Table3[flux],$F$1)</f>
        <v>27141.277792879999</v>
      </c>
      <c r="N3381" s="1" t="str">
        <f>IFERROR(Table5[[#This Row],[min flux]]/Table5[[#This Row],[associated enzload]],"")</f>
        <v/>
      </c>
      <c r="O3381" s="1">
        <f>_xlfn.NUMBERVALUE(IF(Table5[[#This Row],[flux/enzload]]="","",ABS($N$1-Table5[[#This Row],[flux/enzload]])))</f>
        <v>0</v>
      </c>
      <c r="P3381" s="1">
        <f>Table5[[#This Row],[kapp_old]]+IFERROR(((Table5[[#This Row],[kapp_slack_ub]]-Table5[[#This Row],[kapp_slack_lb]])/Table5[[#This Row],[associated enzload]]),0)</f>
        <v>27141.277792879999</v>
      </c>
      <c r="Q3381" s="1" t="str">
        <f>"'"&amp;Table5[[#This Row],[rxn]]&amp;"'"&amp;CHAR(9)&amp;Table5[[#This Row],[kapp + (slack_ub - slack_lb)/enzload]]</f>
        <v>'RXN-IBTALDt_c_m_FWD-SPONT'	27141.27779288</v>
      </c>
      <c r="R3381" s="1">
        <f>_xlfn.XLOOKUP(Table5[[#This Row],[rxn]],Table38[name],Table38[flux],0)</f>
        <v>0</v>
      </c>
      <c r="S3381" s="1">
        <f>_xlfn.XLOOKUP(SUBSTITUTE(Table5[[#This Row],[rxn]],"RXN-","ENZLOAD-"),Table38[name],Table38[flux],0)</f>
        <v>0</v>
      </c>
      <c r="T3381" s="1" t="b">
        <f>AND(Table5[[#This Row],[ENZLOAD flux in kapp-slack.gms]]=0,Table5[[#This Row],[flux in kapp-slack.gms]]&lt;&gt;0,NOT(Table5[[#This Row],[spont or unknown?]]))</f>
        <v>0</v>
      </c>
      <c r="U3381" s="1" t="b">
        <f>OR(_xlfn.TEXTAFTER(Table5[[#This Row],[rxn]],"-",-1)="SPONT",_xlfn.TEXTAFTER(Table5[[#This Row],[rxn]],"-",-1)="UNKNOWN")</f>
        <v>1</v>
      </c>
      <c r="V3381" s="1">
        <f>_xlfn.XLOOKUP(SUBSTITUTE(Table5[[#This Row],[rxn]],"RXN-","ENZLOAD-"),Table4[rxn],Table4[ub],0)</f>
        <v>0</v>
      </c>
      <c r="W3381" s="1" t="b">
        <f>AND(Table5[[#This Row],[FVA ENZLOAD flux UB]]=0,Table5[[#This Row],[ENZ not made when it should be?]])</f>
        <v>0</v>
      </c>
    </row>
    <row r="3382" spans="6:23" hidden="1">
      <c r="F3382" s="1" t="s">
        <v>8575</v>
      </c>
      <c r="G3382" s="1" t="str">
        <f>_xlfn.TEXTBEFORE(Table5[[#This Row],[rxn     kapp_old        kapp_slack_ub   kapp_slack_lb]]," ")</f>
        <v>RXN-IBTALDt_c_m_REV-SPONT</v>
      </c>
      <c r="H338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38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382" s="1">
        <f>_xlfn.NUMBERVALUE(_xlfn.TEXTAFTER(Table5[[#This Row],[rxn     kapp_old        kapp_slack_ub   kapp_slack_lb]]," ",-1))</f>
        <v>0</v>
      </c>
      <c r="K3382" s="1">
        <f>_xlfn.XLOOKUP(SUBSTITUTE(Table5[[#This Row],[rxn]],"RXN-","ENZLOAD-"),ENZLOAD[name],ENZLOAD[flux],0)</f>
        <v>0</v>
      </c>
      <c r="L3382" s="1" t="str">
        <f>"'"&amp;Table5[[#This Row],[rxn]]&amp;"'"&amp;CHAR(9)&amp;IF(AND(Table5[[#This Row],[kapp_slack_ub]]&lt;&gt;0,Table5[[#This Row],[kapp_old]]&lt;$F$1),$F$1,Table5[[#This Row],[kapp_old]])</f>
        <v>'RXN-IBTALDt_c_m_REV-SPONT'	27141.27779288</v>
      </c>
      <c r="M3382" s="1">
        <f>_xlfn.XLOOKUP(Table5[[#This Row],[rxn]],Table3[name],Table3[flux],$F$1)</f>
        <v>27141.277792879999</v>
      </c>
      <c r="N3382" s="1" t="str">
        <f>IFERROR(Table5[[#This Row],[min flux]]/Table5[[#This Row],[associated enzload]],"")</f>
        <v/>
      </c>
      <c r="O3382" s="1">
        <f>_xlfn.NUMBERVALUE(IF(Table5[[#This Row],[flux/enzload]]="","",ABS($N$1-Table5[[#This Row],[flux/enzload]])))</f>
        <v>0</v>
      </c>
      <c r="P3382" s="1">
        <f>Table5[[#This Row],[kapp_old]]+IFERROR(((Table5[[#This Row],[kapp_slack_ub]]-Table5[[#This Row],[kapp_slack_lb]])/Table5[[#This Row],[associated enzload]]),0)</f>
        <v>27141.277792879999</v>
      </c>
      <c r="Q3382" s="1" t="str">
        <f>"'"&amp;Table5[[#This Row],[rxn]]&amp;"'"&amp;CHAR(9)&amp;Table5[[#This Row],[kapp + (slack_ub - slack_lb)/enzload]]</f>
        <v>'RXN-IBTALDt_c_m_REV-SPONT'	27141.27779288</v>
      </c>
      <c r="R3382" s="1">
        <f>_xlfn.XLOOKUP(Table5[[#This Row],[rxn]],Table38[name],Table38[flux],0)</f>
        <v>0</v>
      </c>
      <c r="S3382" s="1">
        <f>_xlfn.XLOOKUP(SUBSTITUTE(Table5[[#This Row],[rxn]],"RXN-","ENZLOAD-"),Table38[name],Table38[flux],0)</f>
        <v>0</v>
      </c>
      <c r="T3382" s="1" t="b">
        <f>AND(Table5[[#This Row],[ENZLOAD flux in kapp-slack.gms]]=0,Table5[[#This Row],[flux in kapp-slack.gms]]&lt;&gt;0,NOT(Table5[[#This Row],[spont or unknown?]]))</f>
        <v>0</v>
      </c>
      <c r="U3382" s="1" t="b">
        <f>OR(_xlfn.TEXTAFTER(Table5[[#This Row],[rxn]],"-",-1)="SPONT",_xlfn.TEXTAFTER(Table5[[#This Row],[rxn]],"-",-1)="UNKNOWN")</f>
        <v>1</v>
      </c>
      <c r="V3382" s="1">
        <f>_xlfn.XLOOKUP(SUBSTITUTE(Table5[[#This Row],[rxn]],"RXN-","ENZLOAD-"),Table4[rxn],Table4[ub],0)</f>
        <v>0</v>
      </c>
      <c r="W3382" s="1" t="b">
        <f>AND(Table5[[#This Row],[FVA ENZLOAD flux UB]]=0,Table5[[#This Row],[ENZ not made when it should be?]])</f>
        <v>0</v>
      </c>
    </row>
    <row r="3383" spans="6:23" hidden="1">
      <c r="F3383" s="1" t="s">
        <v>8576</v>
      </c>
      <c r="G3383" s="1" t="str">
        <f>_xlfn.TEXTBEFORE(Table5[[#This Row],[rxn     kapp_old        kapp_slack_ub   kapp_slack_lb]]," ")</f>
        <v>RXN-IBUTACt_c_e_FWD-SPONT</v>
      </c>
      <c r="H338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38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383" s="1">
        <f>_xlfn.NUMBERVALUE(_xlfn.TEXTAFTER(Table5[[#This Row],[rxn     kapp_old        kapp_slack_ub   kapp_slack_lb]]," ",-1))</f>
        <v>0</v>
      </c>
      <c r="K3383" s="1">
        <f>_xlfn.XLOOKUP(SUBSTITUTE(Table5[[#This Row],[rxn]],"RXN-","ENZLOAD-"),ENZLOAD[name],ENZLOAD[flux],0)</f>
        <v>0</v>
      </c>
      <c r="L3383" s="1" t="str">
        <f>"'"&amp;Table5[[#This Row],[rxn]]&amp;"'"&amp;CHAR(9)&amp;IF(AND(Table5[[#This Row],[kapp_slack_ub]]&lt;&gt;0,Table5[[#This Row],[kapp_old]]&lt;$F$1),$F$1,Table5[[#This Row],[kapp_old]])</f>
        <v>'RXN-IBUTACt_c_e_FWD-SPONT'	27141.27779288</v>
      </c>
      <c r="M3383" s="1">
        <f>_xlfn.XLOOKUP(Table5[[#This Row],[rxn]],Table3[name],Table3[flux],$F$1)</f>
        <v>27141.277792879999</v>
      </c>
      <c r="N3383" s="1" t="str">
        <f>IFERROR(Table5[[#This Row],[min flux]]/Table5[[#This Row],[associated enzload]],"")</f>
        <v/>
      </c>
      <c r="O3383" s="1">
        <f>_xlfn.NUMBERVALUE(IF(Table5[[#This Row],[flux/enzload]]="","",ABS($N$1-Table5[[#This Row],[flux/enzload]])))</f>
        <v>0</v>
      </c>
      <c r="P3383" s="1">
        <f>Table5[[#This Row],[kapp_old]]+IFERROR(((Table5[[#This Row],[kapp_slack_ub]]-Table5[[#This Row],[kapp_slack_lb]])/Table5[[#This Row],[associated enzload]]),0)</f>
        <v>27141.277792879999</v>
      </c>
      <c r="Q3383" s="1" t="str">
        <f>"'"&amp;Table5[[#This Row],[rxn]]&amp;"'"&amp;CHAR(9)&amp;Table5[[#This Row],[kapp + (slack_ub - slack_lb)/enzload]]</f>
        <v>'RXN-IBUTACt_c_e_FWD-SPONT'	27141.27779288</v>
      </c>
      <c r="R3383" s="1">
        <f>_xlfn.XLOOKUP(Table5[[#This Row],[rxn]],Table38[name],Table38[flux],0)</f>
        <v>0</v>
      </c>
      <c r="S3383" s="1">
        <f>_xlfn.XLOOKUP(SUBSTITUTE(Table5[[#This Row],[rxn]],"RXN-","ENZLOAD-"),Table38[name],Table38[flux],0)</f>
        <v>0</v>
      </c>
      <c r="T3383" s="1" t="b">
        <f>AND(Table5[[#This Row],[ENZLOAD flux in kapp-slack.gms]]=0,Table5[[#This Row],[flux in kapp-slack.gms]]&lt;&gt;0,NOT(Table5[[#This Row],[spont or unknown?]]))</f>
        <v>0</v>
      </c>
      <c r="U3383" s="1" t="b">
        <f>OR(_xlfn.TEXTAFTER(Table5[[#This Row],[rxn]],"-",-1)="SPONT",_xlfn.TEXTAFTER(Table5[[#This Row],[rxn]],"-",-1)="UNKNOWN")</f>
        <v>1</v>
      </c>
      <c r="V3383" s="1">
        <f>_xlfn.XLOOKUP(SUBSTITUTE(Table5[[#This Row],[rxn]],"RXN-","ENZLOAD-"),Table4[rxn],Table4[ub],0)</f>
        <v>0</v>
      </c>
      <c r="W3383" s="1" t="b">
        <f>AND(Table5[[#This Row],[FVA ENZLOAD flux UB]]=0,Table5[[#This Row],[ENZ not made when it should be?]])</f>
        <v>0</v>
      </c>
    </row>
    <row r="3384" spans="6:23" hidden="1">
      <c r="F3384" s="1" t="s">
        <v>8577</v>
      </c>
      <c r="G3384" s="1" t="str">
        <f>_xlfn.TEXTBEFORE(Table5[[#This Row],[rxn     kapp_old        kapp_slack_ub   kapp_slack_lb]]," ")</f>
        <v>RXN-IBUTOHt_c_e_FWD-SPONT</v>
      </c>
      <c r="H338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38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384" s="1">
        <f>_xlfn.NUMBERVALUE(_xlfn.TEXTAFTER(Table5[[#This Row],[rxn     kapp_old        kapp_slack_ub   kapp_slack_lb]]," ",-1))</f>
        <v>0</v>
      </c>
      <c r="K3384" s="1">
        <f>_xlfn.XLOOKUP(SUBSTITUTE(Table5[[#This Row],[rxn]],"RXN-","ENZLOAD-"),ENZLOAD[name],ENZLOAD[flux],0)</f>
        <v>0</v>
      </c>
      <c r="L3384" s="1" t="str">
        <f>"'"&amp;Table5[[#This Row],[rxn]]&amp;"'"&amp;CHAR(9)&amp;IF(AND(Table5[[#This Row],[kapp_slack_ub]]&lt;&gt;0,Table5[[#This Row],[kapp_old]]&lt;$F$1),$F$1,Table5[[#This Row],[kapp_old]])</f>
        <v>'RXN-IBUTOHt_c_e_FWD-SPONT'	27141.27779288</v>
      </c>
      <c r="M3384" s="1">
        <f>_xlfn.XLOOKUP(Table5[[#This Row],[rxn]],Table3[name],Table3[flux],$F$1)</f>
        <v>27141.277792879999</v>
      </c>
      <c r="N3384" s="1" t="str">
        <f>IFERROR(Table5[[#This Row],[min flux]]/Table5[[#This Row],[associated enzload]],"")</f>
        <v/>
      </c>
      <c r="O3384" s="1">
        <f>_xlfn.NUMBERVALUE(IF(Table5[[#This Row],[flux/enzload]]="","",ABS($N$1-Table5[[#This Row],[flux/enzload]])))</f>
        <v>0</v>
      </c>
      <c r="P3384" s="1">
        <f>Table5[[#This Row],[kapp_old]]+IFERROR(((Table5[[#This Row],[kapp_slack_ub]]-Table5[[#This Row],[kapp_slack_lb]])/Table5[[#This Row],[associated enzload]]),0)</f>
        <v>27141.277792879999</v>
      </c>
      <c r="Q3384" s="1" t="str">
        <f>"'"&amp;Table5[[#This Row],[rxn]]&amp;"'"&amp;CHAR(9)&amp;Table5[[#This Row],[kapp + (slack_ub - slack_lb)/enzload]]</f>
        <v>'RXN-IBUTOHt_c_e_FWD-SPONT'	27141.27779288</v>
      </c>
      <c r="R3384" s="1">
        <f>_xlfn.XLOOKUP(Table5[[#This Row],[rxn]],Table38[name],Table38[flux],0)</f>
        <v>0</v>
      </c>
      <c r="S3384" s="1">
        <f>_xlfn.XLOOKUP(SUBSTITUTE(Table5[[#This Row],[rxn]],"RXN-","ENZLOAD-"),Table38[name],Table38[flux],0)</f>
        <v>0</v>
      </c>
      <c r="T3384" s="1" t="b">
        <f>AND(Table5[[#This Row],[ENZLOAD flux in kapp-slack.gms]]=0,Table5[[#This Row],[flux in kapp-slack.gms]]&lt;&gt;0,NOT(Table5[[#This Row],[spont or unknown?]]))</f>
        <v>0</v>
      </c>
      <c r="U3384" s="1" t="b">
        <f>OR(_xlfn.TEXTAFTER(Table5[[#This Row],[rxn]],"-",-1)="SPONT",_xlfn.TEXTAFTER(Table5[[#This Row],[rxn]],"-",-1)="UNKNOWN")</f>
        <v>1</v>
      </c>
      <c r="V3384" s="1">
        <f>_xlfn.XLOOKUP(SUBSTITUTE(Table5[[#This Row],[rxn]],"RXN-","ENZLOAD-"),Table4[rxn],Table4[ub],0)</f>
        <v>0</v>
      </c>
      <c r="W3384" s="1" t="b">
        <f>AND(Table5[[#This Row],[FVA ENZLOAD flux UB]]=0,Table5[[#This Row],[ENZ not made when it should be?]])</f>
        <v>0</v>
      </c>
    </row>
    <row r="3385" spans="6:23" hidden="1">
      <c r="F3385" s="1" t="s">
        <v>8578</v>
      </c>
      <c r="G3385" s="1" t="str">
        <f>_xlfn.TEXTBEFORE(Table5[[#This Row],[rxn     kapp_old        kapp_slack_ub   kapp_slack_lb]]," ")</f>
        <v>RXN-IBUTOHt_c_e_REV-SPONT</v>
      </c>
      <c r="H338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38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385" s="1">
        <f>_xlfn.NUMBERVALUE(_xlfn.TEXTAFTER(Table5[[#This Row],[rxn     kapp_old        kapp_slack_ub   kapp_slack_lb]]," ",-1))</f>
        <v>0</v>
      </c>
      <c r="K3385" s="1">
        <f>_xlfn.XLOOKUP(SUBSTITUTE(Table5[[#This Row],[rxn]],"RXN-","ENZLOAD-"),ENZLOAD[name],ENZLOAD[flux],0)</f>
        <v>0</v>
      </c>
      <c r="L3385" s="1" t="str">
        <f>"'"&amp;Table5[[#This Row],[rxn]]&amp;"'"&amp;CHAR(9)&amp;IF(AND(Table5[[#This Row],[kapp_slack_ub]]&lt;&gt;0,Table5[[#This Row],[kapp_old]]&lt;$F$1),$F$1,Table5[[#This Row],[kapp_old]])</f>
        <v>'RXN-IBUTOHt_c_e_REV-SPONT'	27141.27779288</v>
      </c>
      <c r="M3385" s="1">
        <f>_xlfn.XLOOKUP(Table5[[#This Row],[rxn]],Table3[name],Table3[flux],$F$1)</f>
        <v>27141.277792879999</v>
      </c>
      <c r="N3385" s="1" t="str">
        <f>IFERROR(Table5[[#This Row],[min flux]]/Table5[[#This Row],[associated enzload]],"")</f>
        <v/>
      </c>
      <c r="O3385" s="1">
        <f>_xlfn.NUMBERVALUE(IF(Table5[[#This Row],[flux/enzload]]="","",ABS($N$1-Table5[[#This Row],[flux/enzload]])))</f>
        <v>0</v>
      </c>
      <c r="P3385" s="1">
        <f>Table5[[#This Row],[kapp_old]]+IFERROR(((Table5[[#This Row],[kapp_slack_ub]]-Table5[[#This Row],[kapp_slack_lb]])/Table5[[#This Row],[associated enzload]]),0)</f>
        <v>27141.277792879999</v>
      </c>
      <c r="Q3385" s="1" t="str">
        <f>"'"&amp;Table5[[#This Row],[rxn]]&amp;"'"&amp;CHAR(9)&amp;Table5[[#This Row],[kapp + (slack_ub - slack_lb)/enzload]]</f>
        <v>'RXN-IBUTOHt_c_e_REV-SPONT'	27141.27779288</v>
      </c>
      <c r="R3385" s="1">
        <f>_xlfn.XLOOKUP(Table5[[#This Row],[rxn]],Table38[name],Table38[flux],0)</f>
        <v>0</v>
      </c>
      <c r="S3385" s="1">
        <f>_xlfn.XLOOKUP(SUBSTITUTE(Table5[[#This Row],[rxn]],"RXN-","ENZLOAD-"),Table38[name],Table38[flux],0)</f>
        <v>0</v>
      </c>
      <c r="T3385" s="1" t="b">
        <f>AND(Table5[[#This Row],[ENZLOAD flux in kapp-slack.gms]]=0,Table5[[#This Row],[flux in kapp-slack.gms]]&lt;&gt;0,NOT(Table5[[#This Row],[spont or unknown?]]))</f>
        <v>0</v>
      </c>
      <c r="U3385" s="1" t="b">
        <f>OR(_xlfn.TEXTAFTER(Table5[[#This Row],[rxn]],"-",-1)="SPONT",_xlfn.TEXTAFTER(Table5[[#This Row],[rxn]],"-",-1)="UNKNOWN")</f>
        <v>1</v>
      </c>
      <c r="V3385" s="1">
        <f>_xlfn.XLOOKUP(SUBSTITUTE(Table5[[#This Row],[rxn]],"RXN-","ENZLOAD-"),Table4[rxn],Table4[ub],0)</f>
        <v>0</v>
      </c>
      <c r="W3385" s="1" t="b">
        <f>AND(Table5[[#This Row],[FVA ENZLOAD flux UB]]=0,Table5[[#This Row],[ENZ not made when it should be?]])</f>
        <v>0</v>
      </c>
    </row>
    <row r="3386" spans="6:23" hidden="1">
      <c r="F3386" s="1" t="s">
        <v>8579</v>
      </c>
      <c r="G3386" s="1" t="str">
        <f>_xlfn.TEXTBEFORE(Table5[[#This Row],[rxn     kapp_old        kapp_slack_ub   kapp_slack_lb]]," ")</f>
        <v>RXN-IBUTOHt_c_m_FWD-SPONT</v>
      </c>
      <c r="H338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38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386" s="1">
        <f>_xlfn.NUMBERVALUE(_xlfn.TEXTAFTER(Table5[[#This Row],[rxn     kapp_old        kapp_slack_ub   kapp_slack_lb]]," ",-1))</f>
        <v>0</v>
      </c>
      <c r="K3386" s="1">
        <f>_xlfn.XLOOKUP(SUBSTITUTE(Table5[[#This Row],[rxn]],"RXN-","ENZLOAD-"),ENZLOAD[name],ENZLOAD[flux],0)</f>
        <v>0</v>
      </c>
      <c r="L3386" s="1" t="str">
        <f>"'"&amp;Table5[[#This Row],[rxn]]&amp;"'"&amp;CHAR(9)&amp;IF(AND(Table5[[#This Row],[kapp_slack_ub]]&lt;&gt;0,Table5[[#This Row],[kapp_old]]&lt;$F$1),$F$1,Table5[[#This Row],[kapp_old]])</f>
        <v>'RXN-IBUTOHt_c_m_FWD-SPONT'	27141.27779288</v>
      </c>
      <c r="M3386" s="1">
        <f>_xlfn.XLOOKUP(Table5[[#This Row],[rxn]],Table3[name],Table3[flux],$F$1)</f>
        <v>27141.277792879999</v>
      </c>
      <c r="N3386" s="1" t="str">
        <f>IFERROR(Table5[[#This Row],[min flux]]/Table5[[#This Row],[associated enzload]],"")</f>
        <v/>
      </c>
      <c r="O3386" s="1">
        <f>_xlfn.NUMBERVALUE(IF(Table5[[#This Row],[flux/enzload]]="","",ABS($N$1-Table5[[#This Row],[flux/enzload]])))</f>
        <v>0</v>
      </c>
      <c r="P3386" s="1">
        <f>Table5[[#This Row],[kapp_old]]+IFERROR(((Table5[[#This Row],[kapp_slack_ub]]-Table5[[#This Row],[kapp_slack_lb]])/Table5[[#This Row],[associated enzload]]),0)</f>
        <v>27141.277792879999</v>
      </c>
      <c r="Q3386" s="1" t="str">
        <f>"'"&amp;Table5[[#This Row],[rxn]]&amp;"'"&amp;CHAR(9)&amp;Table5[[#This Row],[kapp + (slack_ub - slack_lb)/enzload]]</f>
        <v>'RXN-IBUTOHt_c_m_FWD-SPONT'	27141.27779288</v>
      </c>
      <c r="R3386" s="1">
        <f>_xlfn.XLOOKUP(Table5[[#This Row],[rxn]],Table38[name],Table38[flux],0)</f>
        <v>0</v>
      </c>
      <c r="S3386" s="1">
        <f>_xlfn.XLOOKUP(SUBSTITUTE(Table5[[#This Row],[rxn]],"RXN-","ENZLOAD-"),Table38[name],Table38[flux],0)</f>
        <v>0</v>
      </c>
      <c r="T3386" s="1" t="b">
        <f>AND(Table5[[#This Row],[ENZLOAD flux in kapp-slack.gms]]=0,Table5[[#This Row],[flux in kapp-slack.gms]]&lt;&gt;0,NOT(Table5[[#This Row],[spont or unknown?]]))</f>
        <v>0</v>
      </c>
      <c r="U3386" s="1" t="b">
        <f>OR(_xlfn.TEXTAFTER(Table5[[#This Row],[rxn]],"-",-1)="SPONT",_xlfn.TEXTAFTER(Table5[[#This Row],[rxn]],"-",-1)="UNKNOWN")</f>
        <v>1</v>
      </c>
      <c r="V3386" s="1">
        <f>_xlfn.XLOOKUP(SUBSTITUTE(Table5[[#This Row],[rxn]],"RXN-","ENZLOAD-"),Table4[rxn],Table4[ub],0)</f>
        <v>0</v>
      </c>
      <c r="W3386" s="1" t="b">
        <f>AND(Table5[[#This Row],[FVA ENZLOAD flux UB]]=0,Table5[[#This Row],[ENZ not made when it should be?]])</f>
        <v>0</v>
      </c>
    </row>
    <row r="3387" spans="6:23" hidden="1">
      <c r="F3387" s="1" t="s">
        <v>8580</v>
      </c>
      <c r="G3387" s="1" t="str">
        <f>_xlfn.TEXTBEFORE(Table5[[#This Row],[rxn     kapp_old        kapp_slack_ub   kapp_slack_lb]]," ")</f>
        <v>RXN-IBUTOHt_c_m_REV-SPONT</v>
      </c>
      <c r="H338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38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387" s="1">
        <f>_xlfn.NUMBERVALUE(_xlfn.TEXTAFTER(Table5[[#This Row],[rxn     kapp_old        kapp_slack_ub   kapp_slack_lb]]," ",-1))</f>
        <v>0</v>
      </c>
      <c r="K3387" s="1">
        <f>_xlfn.XLOOKUP(SUBSTITUTE(Table5[[#This Row],[rxn]],"RXN-","ENZLOAD-"),ENZLOAD[name],ENZLOAD[flux],0)</f>
        <v>0</v>
      </c>
      <c r="L3387" s="1" t="str">
        <f>"'"&amp;Table5[[#This Row],[rxn]]&amp;"'"&amp;CHAR(9)&amp;IF(AND(Table5[[#This Row],[kapp_slack_ub]]&lt;&gt;0,Table5[[#This Row],[kapp_old]]&lt;$F$1),$F$1,Table5[[#This Row],[kapp_old]])</f>
        <v>'RXN-IBUTOHt_c_m_REV-SPONT'	27141.27779288</v>
      </c>
      <c r="M3387" s="1">
        <f>_xlfn.XLOOKUP(Table5[[#This Row],[rxn]],Table3[name],Table3[flux],$F$1)</f>
        <v>27141.277792879999</v>
      </c>
      <c r="N3387" s="1" t="str">
        <f>IFERROR(Table5[[#This Row],[min flux]]/Table5[[#This Row],[associated enzload]],"")</f>
        <v/>
      </c>
      <c r="O3387" s="1">
        <f>_xlfn.NUMBERVALUE(IF(Table5[[#This Row],[flux/enzload]]="","",ABS($N$1-Table5[[#This Row],[flux/enzload]])))</f>
        <v>0</v>
      </c>
      <c r="P3387" s="1">
        <f>Table5[[#This Row],[kapp_old]]+IFERROR(((Table5[[#This Row],[kapp_slack_ub]]-Table5[[#This Row],[kapp_slack_lb]])/Table5[[#This Row],[associated enzload]]),0)</f>
        <v>27141.277792879999</v>
      </c>
      <c r="Q3387" s="1" t="str">
        <f>"'"&amp;Table5[[#This Row],[rxn]]&amp;"'"&amp;CHAR(9)&amp;Table5[[#This Row],[kapp + (slack_ub - slack_lb)/enzload]]</f>
        <v>'RXN-IBUTOHt_c_m_REV-SPONT'	27141.27779288</v>
      </c>
      <c r="R3387" s="1">
        <f>_xlfn.XLOOKUP(Table5[[#This Row],[rxn]],Table38[name],Table38[flux],0)</f>
        <v>0</v>
      </c>
      <c r="S3387" s="1">
        <f>_xlfn.XLOOKUP(SUBSTITUTE(Table5[[#This Row],[rxn]],"RXN-","ENZLOAD-"),Table38[name],Table38[flux],0)</f>
        <v>0</v>
      </c>
      <c r="T3387" s="1" t="b">
        <f>AND(Table5[[#This Row],[ENZLOAD flux in kapp-slack.gms]]=0,Table5[[#This Row],[flux in kapp-slack.gms]]&lt;&gt;0,NOT(Table5[[#This Row],[spont or unknown?]]))</f>
        <v>0</v>
      </c>
      <c r="U3387" s="1" t="b">
        <f>OR(_xlfn.TEXTAFTER(Table5[[#This Row],[rxn]],"-",-1)="SPONT",_xlfn.TEXTAFTER(Table5[[#This Row],[rxn]],"-",-1)="UNKNOWN")</f>
        <v>1</v>
      </c>
      <c r="V3387" s="1">
        <f>_xlfn.XLOOKUP(SUBSTITUTE(Table5[[#This Row],[rxn]],"RXN-","ENZLOAD-"),Table4[rxn],Table4[ub],0)</f>
        <v>0</v>
      </c>
      <c r="W3387" s="1" t="b">
        <f>AND(Table5[[#This Row],[FVA ENZLOAD flux UB]]=0,Table5[[#This Row],[ENZ not made when it should be?]])</f>
        <v>0</v>
      </c>
    </row>
    <row r="3388" spans="6:23" hidden="1">
      <c r="F3388" s="1" t="s">
        <v>8584</v>
      </c>
      <c r="G3388" s="1" t="str">
        <f>_xlfn.TEXTBEFORE(Table5[[#This Row],[rxn     kapp_old        kapp_slack_ub   kapp_slack_lb]]," ")</f>
        <v>RXN-ICOSCOAt_c_en_FWD-SPONT</v>
      </c>
      <c r="H338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38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388" s="1">
        <f>_xlfn.NUMBERVALUE(_xlfn.TEXTAFTER(Table5[[#This Row],[rxn     kapp_old        kapp_slack_ub   kapp_slack_lb]]," ",-1))</f>
        <v>0</v>
      </c>
      <c r="K3388" s="1">
        <f>_xlfn.XLOOKUP(SUBSTITUTE(Table5[[#This Row],[rxn]],"RXN-","ENZLOAD-"),ENZLOAD[name],ENZLOAD[flux],0)</f>
        <v>0</v>
      </c>
      <c r="L3388" s="1" t="str">
        <f>"'"&amp;Table5[[#This Row],[rxn]]&amp;"'"&amp;CHAR(9)&amp;IF(AND(Table5[[#This Row],[kapp_slack_ub]]&lt;&gt;0,Table5[[#This Row],[kapp_old]]&lt;$F$1),$F$1,Table5[[#This Row],[kapp_old]])</f>
        <v>'RXN-ICOSCOAt_c_en_FWD-SPONT'	27141.27779288</v>
      </c>
      <c r="M3388" s="1">
        <f>_xlfn.XLOOKUP(Table5[[#This Row],[rxn]],Table3[name],Table3[flux],$F$1)</f>
        <v>27141.277792879999</v>
      </c>
      <c r="N3388" s="1" t="str">
        <f>IFERROR(Table5[[#This Row],[min flux]]/Table5[[#This Row],[associated enzload]],"")</f>
        <v/>
      </c>
      <c r="O3388" s="1">
        <f>_xlfn.NUMBERVALUE(IF(Table5[[#This Row],[flux/enzload]]="","",ABS($N$1-Table5[[#This Row],[flux/enzload]])))</f>
        <v>0</v>
      </c>
      <c r="P3388" s="1">
        <f>Table5[[#This Row],[kapp_old]]+IFERROR(((Table5[[#This Row],[kapp_slack_ub]]-Table5[[#This Row],[kapp_slack_lb]])/Table5[[#This Row],[associated enzload]]),0)</f>
        <v>27141.277792879999</v>
      </c>
      <c r="Q3388" s="1" t="str">
        <f>"'"&amp;Table5[[#This Row],[rxn]]&amp;"'"&amp;CHAR(9)&amp;Table5[[#This Row],[kapp + (slack_ub - slack_lb)/enzload]]</f>
        <v>'RXN-ICOSCOAt_c_en_FWD-SPONT'	27141.27779288</v>
      </c>
      <c r="R3388" s="1">
        <f>_xlfn.XLOOKUP(Table5[[#This Row],[rxn]],Table38[name],Table38[flux],0)</f>
        <v>0</v>
      </c>
      <c r="S3388" s="1">
        <f>_xlfn.XLOOKUP(SUBSTITUTE(Table5[[#This Row],[rxn]],"RXN-","ENZLOAD-"),Table38[name],Table38[flux],0)</f>
        <v>0</v>
      </c>
      <c r="T3388" s="1" t="b">
        <f>AND(Table5[[#This Row],[ENZLOAD flux in kapp-slack.gms]]=0,Table5[[#This Row],[flux in kapp-slack.gms]]&lt;&gt;0,NOT(Table5[[#This Row],[spont or unknown?]]))</f>
        <v>0</v>
      </c>
      <c r="U3388" s="1" t="b">
        <f>OR(_xlfn.TEXTAFTER(Table5[[#This Row],[rxn]],"-",-1)="SPONT",_xlfn.TEXTAFTER(Table5[[#This Row],[rxn]],"-",-1)="UNKNOWN")</f>
        <v>1</v>
      </c>
      <c r="V3388" s="1">
        <f>_xlfn.XLOOKUP(SUBSTITUTE(Table5[[#This Row],[rxn]],"RXN-","ENZLOAD-"),Table4[rxn],Table4[ub],0)</f>
        <v>0</v>
      </c>
      <c r="W3388" s="1" t="b">
        <f>AND(Table5[[#This Row],[FVA ENZLOAD flux UB]]=0,Table5[[#This Row],[ENZ not made when it should be?]])</f>
        <v>0</v>
      </c>
    </row>
    <row r="3389" spans="6:23" hidden="1">
      <c r="F3389" s="1" t="s">
        <v>8585</v>
      </c>
      <c r="G3389" s="1" t="str">
        <f>_xlfn.TEXTBEFORE(Table5[[#This Row],[rxn     kapp_old        kapp_slack_ub   kapp_slack_lb]]," ")</f>
        <v>RXN-ICOSCOAt_c_en_REV-SPONT</v>
      </c>
      <c r="H338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38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389" s="1">
        <f>_xlfn.NUMBERVALUE(_xlfn.TEXTAFTER(Table5[[#This Row],[rxn     kapp_old        kapp_slack_ub   kapp_slack_lb]]," ",-1))</f>
        <v>0</v>
      </c>
      <c r="K3389" s="1">
        <f>_xlfn.XLOOKUP(SUBSTITUTE(Table5[[#This Row],[rxn]],"RXN-","ENZLOAD-"),ENZLOAD[name],ENZLOAD[flux],0)</f>
        <v>0</v>
      </c>
      <c r="L3389" s="1" t="str">
        <f>"'"&amp;Table5[[#This Row],[rxn]]&amp;"'"&amp;CHAR(9)&amp;IF(AND(Table5[[#This Row],[kapp_slack_ub]]&lt;&gt;0,Table5[[#This Row],[kapp_old]]&lt;$F$1),$F$1,Table5[[#This Row],[kapp_old]])</f>
        <v>'RXN-ICOSCOAt_c_en_REV-SPONT'	27141.27779288</v>
      </c>
      <c r="M3389" s="1">
        <f>_xlfn.XLOOKUP(Table5[[#This Row],[rxn]],Table3[name],Table3[flux],$F$1)</f>
        <v>27141.277792879999</v>
      </c>
      <c r="N3389" s="1" t="str">
        <f>IFERROR(Table5[[#This Row],[min flux]]/Table5[[#This Row],[associated enzload]],"")</f>
        <v/>
      </c>
      <c r="O3389" s="1">
        <f>_xlfn.NUMBERVALUE(IF(Table5[[#This Row],[flux/enzload]]="","",ABS($N$1-Table5[[#This Row],[flux/enzload]])))</f>
        <v>0</v>
      </c>
      <c r="P3389" s="1">
        <f>Table5[[#This Row],[kapp_old]]+IFERROR(((Table5[[#This Row],[kapp_slack_ub]]-Table5[[#This Row],[kapp_slack_lb]])/Table5[[#This Row],[associated enzload]]),0)</f>
        <v>27141.277792879999</v>
      </c>
      <c r="Q3389" s="1" t="str">
        <f>"'"&amp;Table5[[#This Row],[rxn]]&amp;"'"&amp;CHAR(9)&amp;Table5[[#This Row],[kapp + (slack_ub - slack_lb)/enzload]]</f>
        <v>'RXN-ICOSCOAt_c_en_REV-SPONT'	27141.27779288</v>
      </c>
      <c r="R3389" s="1">
        <f>_xlfn.XLOOKUP(Table5[[#This Row],[rxn]],Table38[name],Table38[flux],0)</f>
        <v>0</v>
      </c>
      <c r="S3389" s="1">
        <f>_xlfn.XLOOKUP(SUBSTITUTE(Table5[[#This Row],[rxn]],"RXN-","ENZLOAD-"),Table38[name],Table38[flux],0)</f>
        <v>0</v>
      </c>
      <c r="T3389" s="1" t="b">
        <f>AND(Table5[[#This Row],[ENZLOAD flux in kapp-slack.gms]]=0,Table5[[#This Row],[flux in kapp-slack.gms]]&lt;&gt;0,NOT(Table5[[#This Row],[spont or unknown?]]))</f>
        <v>0</v>
      </c>
      <c r="U3389" s="1" t="b">
        <f>OR(_xlfn.TEXTAFTER(Table5[[#This Row],[rxn]],"-",-1)="SPONT",_xlfn.TEXTAFTER(Table5[[#This Row],[rxn]],"-",-1)="UNKNOWN")</f>
        <v>1</v>
      </c>
      <c r="V3389" s="1">
        <f>_xlfn.XLOOKUP(SUBSTITUTE(Table5[[#This Row],[rxn]],"RXN-","ENZLOAD-"),Table4[rxn],Table4[ub],0)</f>
        <v>0</v>
      </c>
      <c r="W3389" s="1" t="b">
        <f>AND(Table5[[#This Row],[FVA ENZLOAD flux UB]]=0,Table5[[#This Row],[ENZ not made when it should be?]])</f>
        <v>0</v>
      </c>
    </row>
    <row r="3390" spans="6:23" hidden="1">
      <c r="F3390" s="1" t="s">
        <v>8586</v>
      </c>
      <c r="G3390" s="1" t="str">
        <f>_xlfn.TEXTBEFORE(Table5[[#This Row],[rxn     kapp_old        kapp_slack_ub   kapp_slack_lb]]," ")</f>
        <v>RXN-ICOSCOAt_c_rm_FWD-SPONT</v>
      </c>
      <c r="H339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39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390" s="1">
        <f>_xlfn.NUMBERVALUE(_xlfn.TEXTAFTER(Table5[[#This Row],[rxn     kapp_old        kapp_slack_ub   kapp_slack_lb]]," ",-1))</f>
        <v>0</v>
      </c>
      <c r="K3390" s="1">
        <f>_xlfn.XLOOKUP(SUBSTITUTE(Table5[[#This Row],[rxn]],"RXN-","ENZLOAD-"),ENZLOAD[name],ENZLOAD[flux],0)</f>
        <v>0</v>
      </c>
      <c r="L3390" s="1" t="str">
        <f>"'"&amp;Table5[[#This Row],[rxn]]&amp;"'"&amp;CHAR(9)&amp;IF(AND(Table5[[#This Row],[kapp_slack_ub]]&lt;&gt;0,Table5[[#This Row],[kapp_old]]&lt;$F$1),$F$1,Table5[[#This Row],[kapp_old]])</f>
        <v>'RXN-ICOSCOAt_c_rm_FWD-SPONT'	27141.27779288</v>
      </c>
      <c r="M3390" s="1">
        <f>_xlfn.XLOOKUP(Table5[[#This Row],[rxn]],Table3[name],Table3[flux],$F$1)</f>
        <v>27141.277792879999</v>
      </c>
      <c r="N3390" s="1" t="str">
        <f>IFERROR(Table5[[#This Row],[min flux]]/Table5[[#This Row],[associated enzload]],"")</f>
        <v/>
      </c>
      <c r="O3390" s="1">
        <f>_xlfn.NUMBERVALUE(IF(Table5[[#This Row],[flux/enzload]]="","",ABS($N$1-Table5[[#This Row],[flux/enzload]])))</f>
        <v>0</v>
      </c>
      <c r="P3390" s="1">
        <f>Table5[[#This Row],[kapp_old]]+IFERROR(((Table5[[#This Row],[kapp_slack_ub]]-Table5[[#This Row],[kapp_slack_lb]])/Table5[[#This Row],[associated enzload]]),0)</f>
        <v>27141.277792879999</v>
      </c>
      <c r="Q3390" s="1" t="str">
        <f>"'"&amp;Table5[[#This Row],[rxn]]&amp;"'"&amp;CHAR(9)&amp;Table5[[#This Row],[kapp + (slack_ub - slack_lb)/enzload]]</f>
        <v>'RXN-ICOSCOAt_c_rm_FWD-SPONT'	27141.27779288</v>
      </c>
      <c r="R3390" s="1">
        <f>_xlfn.XLOOKUP(Table5[[#This Row],[rxn]],Table38[name],Table38[flux],0)</f>
        <v>0</v>
      </c>
      <c r="S3390" s="1">
        <f>_xlfn.XLOOKUP(SUBSTITUTE(Table5[[#This Row],[rxn]],"RXN-","ENZLOAD-"),Table38[name],Table38[flux],0)</f>
        <v>0</v>
      </c>
      <c r="T3390" s="1" t="b">
        <f>AND(Table5[[#This Row],[ENZLOAD flux in kapp-slack.gms]]=0,Table5[[#This Row],[flux in kapp-slack.gms]]&lt;&gt;0,NOT(Table5[[#This Row],[spont or unknown?]]))</f>
        <v>0</v>
      </c>
      <c r="U3390" s="1" t="b">
        <f>OR(_xlfn.TEXTAFTER(Table5[[#This Row],[rxn]],"-",-1)="SPONT",_xlfn.TEXTAFTER(Table5[[#This Row],[rxn]],"-",-1)="UNKNOWN")</f>
        <v>1</v>
      </c>
      <c r="V3390" s="1">
        <f>_xlfn.XLOOKUP(SUBSTITUTE(Table5[[#This Row],[rxn]],"RXN-","ENZLOAD-"),Table4[rxn],Table4[ub],0)</f>
        <v>0</v>
      </c>
      <c r="W3390" s="1" t="b">
        <f>AND(Table5[[#This Row],[FVA ENZLOAD flux UB]]=0,Table5[[#This Row],[ENZ not made when it should be?]])</f>
        <v>0</v>
      </c>
    </row>
    <row r="3391" spans="6:23" hidden="1">
      <c r="F3391" s="1" t="s">
        <v>8587</v>
      </c>
      <c r="G3391" s="1" t="str">
        <f>_xlfn.TEXTBEFORE(Table5[[#This Row],[rxn     kapp_old        kapp_slack_ub   kapp_slack_lb]]," ")</f>
        <v>RXN-ICOSCOAt_c_rm_REV-SPONT</v>
      </c>
      <c r="H339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39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391" s="1">
        <f>_xlfn.NUMBERVALUE(_xlfn.TEXTAFTER(Table5[[#This Row],[rxn     kapp_old        kapp_slack_ub   kapp_slack_lb]]," ",-1))</f>
        <v>0</v>
      </c>
      <c r="K3391" s="1">
        <f>_xlfn.XLOOKUP(SUBSTITUTE(Table5[[#This Row],[rxn]],"RXN-","ENZLOAD-"),ENZLOAD[name],ENZLOAD[flux],0)</f>
        <v>0</v>
      </c>
      <c r="L3391" s="1" t="str">
        <f>"'"&amp;Table5[[#This Row],[rxn]]&amp;"'"&amp;CHAR(9)&amp;IF(AND(Table5[[#This Row],[kapp_slack_ub]]&lt;&gt;0,Table5[[#This Row],[kapp_old]]&lt;$F$1),$F$1,Table5[[#This Row],[kapp_old]])</f>
        <v>'RXN-ICOSCOAt_c_rm_REV-SPONT'	27141.27779288</v>
      </c>
      <c r="M3391" s="1">
        <f>_xlfn.XLOOKUP(Table5[[#This Row],[rxn]],Table3[name],Table3[flux],$F$1)</f>
        <v>27141.277792879999</v>
      </c>
      <c r="N3391" s="1" t="str">
        <f>IFERROR(Table5[[#This Row],[min flux]]/Table5[[#This Row],[associated enzload]],"")</f>
        <v/>
      </c>
      <c r="O3391" s="1">
        <f>_xlfn.NUMBERVALUE(IF(Table5[[#This Row],[flux/enzload]]="","",ABS($N$1-Table5[[#This Row],[flux/enzload]])))</f>
        <v>0</v>
      </c>
      <c r="P3391" s="1">
        <f>Table5[[#This Row],[kapp_old]]+IFERROR(((Table5[[#This Row],[kapp_slack_ub]]-Table5[[#This Row],[kapp_slack_lb]])/Table5[[#This Row],[associated enzload]]),0)</f>
        <v>27141.277792879999</v>
      </c>
      <c r="Q3391" s="1" t="str">
        <f>"'"&amp;Table5[[#This Row],[rxn]]&amp;"'"&amp;CHAR(9)&amp;Table5[[#This Row],[kapp + (slack_ub - slack_lb)/enzload]]</f>
        <v>'RXN-ICOSCOAt_c_rm_REV-SPONT'	27141.27779288</v>
      </c>
      <c r="R3391" s="1">
        <f>_xlfn.XLOOKUP(Table5[[#This Row],[rxn]],Table38[name],Table38[flux],0)</f>
        <v>0</v>
      </c>
      <c r="S3391" s="1">
        <f>_xlfn.XLOOKUP(SUBSTITUTE(Table5[[#This Row],[rxn]],"RXN-","ENZLOAD-"),Table38[name],Table38[flux],0)</f>
        <v>0</v>
      </c>
      <c r="T3391" s="1" t="b">
        <f>AND(Table5[[#This Row],[ENZLOAD flux in kapp-slack.gms]]=0,Table5[[#This Row],[flux in kapp-slack.gms]]&lt;&gt;0,NOT(Table5[[#This Row],[spont or unknown?]]))</f>
        <v>0</v>
      </c>
      <c r="U3391" s="1" t="b">
        <f>OR(_xlfn.TEXTAFTER(Table5[[#This Row],[rxn]],"-",-1)="SPONT",_xlfn.TEXTAFTER(Table5[[#This Row],[rxn]],"-",-1)="UNKNOWN")</f>
        <v>1</v>
      </c>
      <c r="V3391" s="1">
        <f>_xlfn.XLOOKUP(SUBSTITUTE(Table5[[#This Row],[rxn]],"RXN-","ENZLOAD-"),Table4[rxn],Table4[ub],0)</f>
        <v>0</v>
      </c>
      <c r="W3391" s="1" t="b">
        <f>AND(Table5[[#This Row],[FVA ENZLOAD flux UB]]=0,Table5[[#This Row],[ENZ not made when it should be?]])</f>
        <v>0</v>
      </c>
    </row>
    <row r="3392" spans="6:23" hidden="1">
      <c r="F3392" s="1" t="s">
        <v>8588</v>
      </c>
      <c r="G3392" s="1" t="str">
        <f>_xlfn.TEXTBEFORE(Table5[[#This Row],[rxn     kapp_old        kapp_slack_ub   kapp_slack_lb]]," ")</f>
        <v>RXN-ID3ACALDt_c_e_FWD-SPONT</v>
      </c>
      <c r="H339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39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392" s="1">
        <f>_xlfn.NUMBERVALUE(_xlfn.TEXTAFTER(Table5[[#This Row],[rxn     kapp_old        kapp_slack_ub   kapp_slack_lb]]," ",-1))</f>
        <v>0</v>
      </c>
      <c r="K3392" s="1">
        <f>_xlfn.XLOOKUP(SUBSTITUTE(Table5[[#This Row],[rxn]],"RXN-","ENZLOAD-"),ENZLOAD[name],ENZLOAD[flux],0)</f>
        <v>0</v>
      </c>
      <c r="L3392" s="1" t="str">
        <f>"'"&amp;Table5[[#This Row],[rxn]]&amp;"'"&amp;CHAR(9)&amp;IF(AND(Table5[[#This Row],[kapp_slack_ub]]&lt;&gt;0,Table5[[#This Row],[kapp_old]]&lt;$F$1),$F$1,Table5[[#This Row],[kapp_old]])</f>
        <v>'RXN-ID3ACALDt_c_e_FWD-SPONT'	27141.27779288</v>
      </c>
      <c r="M3392" s="1">
        <f>_xlfn.XLOOKUP(Table5[[#This Row],[rxn]],Table3[name],Table3[flux],$F$1)</f>
        <v>27141.277792879999</v>
      </c>
      <c r="N3392" s="1" t="str">
        <f>IFERROR(Table5[[#This Row],[min flux]]/Table5[[#This Row],[associated enzload]],"")</f>
        <v/>
      </c>
      <c r="O3392" s="1">
        <f>_xlfn.NUMBERVALUE(IF(Table5[[#This Row],[flux/enzload]]="","",ABS($N$1-Table5[[#This Row],[flux/enzload]])))</f>
        <v>0</v>
      </c>
      <c r="P3392" s="1">
        <f>Table5[[#This Row],[kapp_old]]+IFERROR(((Table5[[#This Row],[kapp_slack_ub]]-Table5[[#This Row],[kapp_slack_lb]])/Table5[[#This Row],[associated enzload]]),0)</f>
        <v>27141.277792879999</v>
      </c>
      <c r="Q3392" s="1" t="str">
        <f>"'"&amp;Table5[[#This Row],[rxn]]&amp;"'"&amp;CHAR(9)&amp;Table5[[#This Row],[kapp + (slack_ub - slack_lb)/enzload]]</f>
        <v>'RXN-ID3ACALDt_c_e_FWD-SPONT'	27141.27779288</v>
      </c>
      <c r="R3392" s="1">
        <f>_xlfn.XLOOKUP(Table5[[#This Row],[rxn]],Table38[name],Table38[flux],0)</f>
        <v>0</v>
      </c>
      <c r="S3392" s="1">
        <f>_xlfn.XLOOKUP(SUBSTITUTE(Table5[[#This Row],[rxn]],"RXN-","ENZLOAD-"),Table38[name],Table38[flux],0)</f>
        <v>0</v>
      </c>
      <c r="T3392" s="1" t="b">
        <f>AND(Table5[[#This Row],[ENZLOAD flux in kapp-slack.gms]]=0,Table5[[#This Row],[flux in kapp-slack.gms]]&lt;&gt;0,NOT(Table5[[#This Row],[spont or unknown?]]))</f>
        <v>0</v>
      </c>
      <c r="U3392" s="1" t="b">
        <f>OR(_xlfn.TEXTAFTER(Table5[[#This Row],[rxn]],"-",-1)="SPONT",_xlfn.TEXTAFTER(Table5[[#This Row],[rxn]],"-",-1)="UNKNOWN")</f>
        <v>1</v>
      </c>
      <c r="V3392" s="1">
        <f>_xlfn.XLOOKUP(SUBSTITUTE(Table5[[#This Row],[rxn]],"RXN-","ENZLOAD-"),Table4[rxn],Table4[ub],0)</f>
        <v>0</v>
      </c>
      <c r="W3392" s="1" t="b">
        <f>AND(Table5[[#This Row],[FVA ENZLOAD flux UB]]=0,Table5[[#This Row],[ENZ not made when it should be?]])</f>
        <v>0</v>
      </c>
    </row>
    <row r="3393" spans="6:23" hidden="1">
      <c r="F3393" s="1" t="s">
        <v>8589</v>
      </c>
      <c r="G3393" s="1" t="str">
        <f>_xlfn.TEXTBEFORE(Table5[[#This Row],[rxn     kapp_old        kapp_slack_ub   kapp_slack_lb]]," ")</f>
        <v>RXN-ID3ACALDt_c_e_REV-SPONT</v>
      </c>
      <c r="H339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39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393" s="1">
        <f>_xlfn.NUMBERVALUE(_xlfn.TEXTAFTER(Table5[[#This Row],[rxn     kapp_old        kapp_slack_ub   kapp_slack_lb]]," ",-1))</f>
        <v>0</v>
      </c>
      <c r="K3393" s="1">
        <f>_xlfn.XLOOKUP(SUBSTITUTE(Table5[[#This Row],[rxn]],"RXN-","ENZLOAD-"),ENZLOAD[name],ENZLOAD[flux],0)</f>
        <v>0</v>
      </c>
      <c r="L3393" s="1" t="str">
        <f>"'"&amp;Table5[[#This Row],[rxn]]&amp;"'"&amp;CHAR(9)&amp;IF(AND(Table5[[#This Row],[kapp_slack_ub]]&lt;&gt;0,Table5[[#This Row],[kapp_old]]&lt;$F$1),$F$1,Table5[[#This Row],[kapp_old]])</f>
        <v>'RXN-ID3ACALDt_c_e_REV-SPONT'	27141.27779288</v>
      </c>
      <c r="M3393" s="1">
        <f>_xlfn.XLOOKUP(Table5[[#This Row],[rxn]],Table3[name],Table3[flux],$F$1)</f>
        <v>27141.277792879999</v>
      </c>
      <c r="N3393" s="1" t="str">
        <f>IFERROR(Table5[[#This Row],[min flux]]/Table5[[#This Row],[associated enzload]],"")</f>
        <v/>
      </c>
      <c r="O3393" s="1">
        <f>_xlfn.NUMBERVALUE(IF(Table5[[#This Row],[flux/enzload]]="","",ABS($N$1-Table5[[#This Row],[flux/enzload]])))</f>
        <v>0</v>
      </c>
      <c r="P3393" s="1">
        <f>Table5[[#This Row],[kapp_old]]+IFERROR(((Table5[[#This Row],[kapp_slack_ub]]-Table5[[#This Row],[kapp_slack_lb]])/Table5[[#This Row],[associated enzload]]),0)</f>
        <v>27141.277792879999</v>
      </c>
      <c r="Q3393" s="1" t="str">
        <f>"'"&amp;Table5[[#This Row],[rxn]]&amp;"'"&amp;CHAR(9)&amp;Table5[[#This Row],[kapp + (slack_ub - slack_lb)/enzload]]</f>
        <v>'RXN-ID3ACALDt_c_e_REV-SPONT'	27141.27779288</v>
      </c>
      <c r="R3393" s="1">
        <f>_xlfn.XLOOKUP(Table5[[#This Row],[rxn]],Table38[name],Table38[flux],0)</f>
        <v>0</v>
      </c>
      <c r="S3393" s="1">
        <f>_xlfn.XLOOKUP(SUBSTITUTE(Table5[[#This Row],[rxn]],"RXN-","ENZLOAD-"),Table38[name],Table38[flux],0)</f>
        <v>0</v>
      </c>
      <c r="T3393" s="1" t="b">
        <f>AND(Table5[[#This Row],[ENZLOAD flux in kapp-slack.gms]]=0,Table5[[#This Row],[flux in kapp-slack.gms]]&lt;&gt;0,NOT(Table5[[#This Row],[spont or unknown?]]))</f>
        <v>0</v>
      </c>
      <c r="U3393" s="1" t="b">
        <f>OR(_xlfn.TEXTAFTER(Table5[[#This Row],[rxn]],"-",-1)="SPONT",_xlfn.TEXTAFTER(Table5[[#This Row],[rxn]],"-",-1)="UNKNOWN")</f>
        <v>1</v>
      </c>
      <c r="V3393" s="1">
        <f>_xlfn.XLOOKUP(SUBSTITUTE(Table5[[#This Row],[rxn]],"RXN-","ENZLOAD-"),Table4[rxn],Table4[ub],0)</f>
        <v>0</v>
      </c>
      <c r="W3393" s="1" t="b">
        <f>AND(Table5[[#This Row],[FVA ENZLOAD flux UB]]=0,Table5[[#This Row],[ENZ not made when it should be?]])</f>
        <v>0</v>
      </c>
    </row>
    <row r="3394" spans="6:23" hidden="1">
      <c r="F3394" s="1" t="s">
        <v>8590</v>
      </c>
      <c r="G3394" s="1" t="str">
        <f>_xlfn.TEXTBEFORE(Table5[[#This Row],[rxn     kapp_old        kapp_slack_ub   kapp_slack_lb]]," ")</f>
        <v>RXN-ID3ACALDt_c_m_FWD-SPONT</v>
      </c>
      <c r="H339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39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394" s="1">
        <f>_xlfn.NUMBERVALUE(_xlfn.TEXTAFTER(Table5[[#This Row],[rxn     kapp_old        kapp_slack_ub   kapp_slack_lb]]," ",-1))</f>
        <v>0</v>
      </c>
      <c r="K3394" s="1">
        <f>_xlfn.XLOOKUP(SUBSTITUTE(Table5[[#This Row],[rxn]],"RXN-","ENZLOAD-"),ENZLOAD[name],ENZLOAD[flux],0)</f>
        <v>0</v>
      </c>
      <c r="L3394" s="1" t="str">
        <f>"'"&amp;Table5[[#This Row],[rxn]]&amp;"'"&amp;CHAR(9)&amp;IF(AND(Table5[[#This Row],[kapp_slack_ub]]&lt;&gt;0,Table5[[#This Row],[kapp_old]]&lt;$F$1),$F$1,Table5[[#This Row],[kapp_old]])</f>
        <v>'RXN-ID3ACALDt_c_m_FWD-SPONT'	27141.27779288</v>
      </c>
      <c r="M3394" s="1">
        <f>_xlfn.XLOOKUP(Table5[[#This Row],[rxn]],Table3[name],Table3[flux],$F$1)</f>
        <v>27141.277792879999</v>
      </c>
      <c r="N3394" s="1" t="str">
        <f>IFERROR(Table5[[#This Row],[min flux]]/Table5[[#This Row],[associated enzload]],"")</f>
        <v/>
      </c>
      <c r="O3394" s="1">
        <f>_xlfn.NUMBERVALUE(IF(Table5[[#This Row],[flux/enzload]]="","",ABS($N$1-Table5[[#This Row],[flux/enzload]])))</f>
        <v>0</v>
      </c>
      <c r="P3394" s="1">
        <f>Table5[[#This Row],[kapp_old]]+IFERROR(((Table5[[#This Row],[kapp_slack_ub]]-Table5[[#This Row],[kapp_slack_lb]])/Table5[[#This Row],[associated enzload]]),0)</f>
        <v>27141.277792879999</v>
      </c>
      <c r="Q3394" s="1" t="str">
        <f>"'"&amp;Table5[[#This Row],[rxn]]&amp;"'"&amp;CHAR(9)&amp;Table5[[#This Row],[kapp + (slack_ub - slack_lb)/enzload]]</f>
        <v>'RXN-ID3ACALDt_c_m_FWD-SPONT'	27141.27779288</v>
      </c>
      <c r="R3394" s="1">
        <f>_xlfn.XLOOKUP(Table5[[#This Row],[rxn]],Table38[name],Table38[flux],0)</f>
        <v>0</v>
      </c>
      <c r="S3394" s="1">
        <f>_xlfn.XLOOKUP(SUBSTITUTE(Table5[[#This Row],[rxn]],"RXN-","ENZLOAD-"),Table38[name],Table38[flux],0)</f>
        <v>0</v>
      </c>
      <c r="T3394" s="1" t="b">
        <f>AND(Table5[[#This Row],[ENZLOAD flux in kapp-slack.gms]]=0,Table5[[#This Row],[flux in kapp-slack.gms]]&lt;&gt;0,NOT(Table5[[#This Row],[spont or unknown?]]))</f>
        <v>0</v>
      </c>
      <c r="U3394" s="1" t="b">
        <f>OR(_xlfn.TEXTAFTER(Table5[[#This Row],[rxn]],"-",-1)="SPONT",_xlfn.TEXTAFTER(Table5[[#This Row],[rxn]],"-",-1)="UNKNOWN")</f>
        <v>1</v>
      </c>
      <c r="V3394" s="1">
        <f>_xlfn.XLOOKUP(SUBSTITUTE(Table5[[#This Row],[rxn]],"RXN-","ENZLOAD-"),Table4[rxn],Table4[ub],0)</f>
        <v>0</v>
      </c>
      <c r="W3394" s="1" t="b">
        <f>AND(Table5[[#This Row],[FVA ENZLOAD flux UB]]=0,Table5[[#This Row],[ENZ not made when it should be?]])</f>
        <v>0</v>
      </c>
    </row>
    <row r="3395" spans="6:23" hidden="1">
      <c r="F3395" s="1" t="s">
        <v>8591</v>
      </c>
      <c r="G3395" s="1" t="str">
        <f>_xlfn.TEXTBEFORE(Table5[[#This Row],[rxn     kapp_old        kapp_slack_ub   kapp_slack_lb]]," ")</f>
        <v>RXN-ID3ACALDt_c_m_REV-SPONT</v>
      </c>
      <c r="H339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39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395" s="1">
        <f>_xlfn.NUMBERVALUE(_xlfn.TEXTAFTER(Table5[[#This Row],[rxn     kapp_old        kapp_slack_ub   kapp_slack_lb]]," ",-1))</f>
        <v>0</v>
      </c>
      <c r="K3395" s="1">
        <f>_xlfn.XLOOKUP(SUBSTITUTE(Table5[[#This Row],[rxn]],"RXN-","ENZLOAD-"),ENZLOAD[name],ENZLOAD[flux],0)</f>
        <v>0</v>
      </c>
      <c r="L3395" s="1" t="str">
        <f>"'"&amp;Table5[[#This Row],[rxn]]&amp;"'"&amp;CHAR(9)&amp;IF(AND(Table5[[#This Row],[kapp_slack_ub]]&lt;&gt;0,Table5[[#This Row],[kapp_old]]&lt;$F$1),$F$1,Table5[[#This Row],[kapp_old]])</f>
        <v>'RXN-ID3ACALDt_c_m_REV-SPONT'	27141.27779288</v>
      </c>
      <c r="M3395" s="1">
        <f>_xlfn.XLOOKUP(Table5[[#This Row],[rxn]],Table3[name],Table3[flux],$F$1)</f>
        <v>27141.277792879999</v>
      </c>
      <c r="N3395" s="1" t="str">
        <f>IFERROR(Table5[[#This Row],[min flux]]/Table5[[#This Row],[associated enzload]],"")</f>
        <v/>
      </c>
      <c r="O3395" s="1">
        <f>_xlfn.NUMBERVALUE(IF(Table5[[#This Row],[flux/enzload]]="","",ABS($N$1-Table5[[#This Row],[flux/enzload]])))</f>
        <v>0</v>
      </c>
      <c r="P3395" s="1">
        <f>Table5[[#This Row],[kapp_old]]+IFERROR(((Table5[[#This Row],[kapp_slack_ub]]-Table5[[#This Row],[kapp_slack_lb]])/Table5[[#This Row],[associated enzload]]),0)</f>
        <v>27141.277792879999</v>
      </c>
      <c r="Q3395" s="1" t="str">
        <f>"'"&amp;Table5[[#This Row],[rxn]]&amp;"'"&amp;CHAR(9)&amp;Table5[[#This Row],[kapp + (slack_ub - slack_lb)/enzload]]</f>
        <v>'RXN-ID3ACALDt_c_m_REV-SPONT'	27141.27779288</v>
      </c>
      <c r="R3395" s="1">
        <f>_xlfn.XLOOKUP(Table5[[#This Row],[rxn]],Table38[name],Table38[flux],0)</f>
        <v>0</v>
      </c>
      <c r="S3395" s="1">
        <f>_xlfn.XLOOKUP(SUBSTITUTE(Table5[[#This Row],[rxn]],"RXN-","ENZLOAD-"),Table38[name],Table38[flux],0)</f>
        <v>0</v>
      </c>
      <c r="T3395" s="1" t="b">
        <f>AND(Table5[[#This Row],[ENZLOAD flux in kapp-slack.gms]]=0,Table5[[#This Row],[flux in kapp-slack.gms]]&lt;&gt;0,NOT(Table5[[#This Row],[spont or unknown?]]))</f>
        <v>0</v>
      </c>
      <c r="U3395" s="1" t="b">
        <f>OR(_xlfn.TEXTAFTER(Table5[[#This Row],[rxn]],"-",-1)="SPONT",_xlfn.TEXTAFTER(Table5[[#This Row],[rxn]],"-",-1)="UNKNOWN")</f>
        <v>1</v>
      </c>
      <c r="V3395" s="1">
        <f>_xlfn.XLOOKUP(SUBSTITUTE(Table5[[#This Row],[rxn]],"RXN-","ENZLOAD-"),Table4[rxn],Table4[ub],0)</f>
        <v>0</v>
      </c>
      <c r="W3395" s="1" t="b">
        <f>AND(Table5[[#This Row],[FVA ENZLOAD flux UB]]=0,Table5[[#This Row],[ENZ not made when it should be?]])</f>
        <v>0</v>
      </c>
    </row>
    <row r="3396" spans="6:23" hidden="1">
      <c r="F3396" s="1" t="s">
        <v>8595</v>
      </c>
      <c r="G3396" s="1" t="str">
        <f>_xlfn.TEXTBEFORE(Table5[[#This Row],[rxn     kapp_old        kapp_slack_ub   kapp_slack_lb]]," ")</f>
        <v>RXN-ILEt_c_m_FWD-SPONT</v>
      </c>
      <c r="H339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39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396" s="1">
        <f>_xlfn.NUMBERVALUE(_xlfn.TEXTAFTER(Table5[[#This Row],[rxn     kapp_old        kapp_slack_ub   kapp_slack_lb]]," ",-1))</f>
        <v>0</v>
      </c>
      <c r="K3396" s="1">
        <f>_xlfn.XLOOKUP(SUBSTITUTE(Table5[[#This Row],[rxn]],"RXN-","ENZLOAD-"),ENZLOAD[name],ENZLOAD[flux],0)</f>
        <v>0</v>
      </c>
      <c r="L3396" s="1" t="str">
        <f>"'"&amp;Table5[[#This Row],[rxn]]&amp;"'"&amp;CHAR(9)&amp;IF(AND(Table5[[#This Row],[kapp_slack_ub]]&lt;&gt;0,Table5[[#This Row],[kapp_old]]&lt;$F$1),$F$1,Table5[[#This Row],[kapp_old]])</f>
        <v>'RXN-ILEt_c_m_FWD-SPONT'	27141.27779288</v>
      </c>
      <c r="M3396" s="1">
        <f>_xlfn.XLOOKUP(Table5[[#This Row],[rxn]],Table3[name],Table3[flux],$F$1)</f>
        <v>3.7754770037863997E-5</v>
      </c>
      <c r="N3396" s="1" t="str">
        <f>IFERROR(Table5[[#This Row],[min flux]]/Table5[[#This Row],[associated enzload]],"")</f>
        <v/>
      </c>
      <c r="O3396" s="1">
        <f>_xlfn.NUMBERVALUE(IF(Table5[[#This Row],[flux/enzload]]="","",ABS($N$1-Table5[[#This Row],[flux/enzload]])))</f>
        <v>0</v>
      </c>
      <c r="P3396" s="1">
        <f>Table5[[#This Row],[kapp_old]]+IFERROR(((Table5[[#This Row],[kapp_slack_ub]]-Table5[[#This Row],[kapp_slack_lb]])/Table5[[#This Row],[associated enzload]]),0)</f>
        <v>27141.277792879999</v>
      </c>
      <c r="Q3396" s="1" t="str">
        <f>"'"&amp;Table5[[#This Row],[rxn]]&amp;"'"&amp;CHAR(9)&amp;Table5[[#This Row],[kapp + (slack_ub - slack_lb)/enzload]]</f>
        <v>'RXN-ILEt_c_m_FWD-SPONT'	27141.27779288</v>
      </c>
      <c r="R3396" s="1">
        <f>_xlfn.XLOOKUP(Table5[[#This Row],[rxn]],Table38[name],Table38[flux],0)</f>
        <v>2.3771305714608001E-2</v>
      </c>
      <c r="S3396" s="1">
        <f>_xlfn.XLOOKUP(SUBSTITUTE(Table5[[#This Row],[rxn]],"RXN-","ENZLOAD-"),Table38[name],Table38[flux],0)</f>
        <v>0</v>
      </c>
      <c r="T3396" s="1" t="b">
        <f>AND(Table5[[#This Row],[ENZLOAD flux in kapp-slack.gms]]=0,Table5[[#This Row],[flux in kapp-slack.gms]]&lt;&gt;0,NOT(Table5[[#This Row],[spont or unknown?]]))</f>
        <v>0</v>
      </c>
      <c r="U3396" s="1" t="b">
        <f>OR(_xlfn.TEXTAFTER(Table5[[#This Row],[rxn]],"-",-1)="SPONT",_xlfn.TEXTAFTER(Table5[[#This Row],[rxn]],"-",-1)="UNKNOWN")</f>
        <v>1</v>
      </c>
      <c r="V3396" s="1">
        <f>_xlfn.XLOOKUP(SUBSTITUTE(Table5[[#This Row],[rxn]],"RXN-","ENZLOAD-"),Table4[rxn],Table4[ub],0)</f>
        <v>0</v>
      </c>
      <c r="W3396" s="1" t="b">
        <f>AND(Table5[[#This Row],[FVA ENZLOAD flux UB]]=0,Table5[[#This Row],[ENZ not made when it should be?]])</f>
        <v>0</v>
      </c>
    </row>
    <row r="3397" spans="6:23" hidden="1">
      <c r="F3397" s="1" t="s">
        <v>8599</v>
      </c>
      <c r="G3397" s="1" t="str">
        <f>_xlfn.TEXTBEFORE(Table5[[#This Row],[rxn     kapp_old        kapp_slack_ub   kapp_slack_lb]]," ")</f>
        <v>RXN-ILETA_c_FWD-rt6485</v>
      </c>
      <c r="H339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39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397" s="1">
        <f>_xlfn.NUMBERVALUE(_xlfn.TEXTAFTER(Table5[[#This Row],[rxn     kapp_old        kapp_slack_ub   kapp_slack_lb]]," ",-1))</f>
        <v>0</v>
      </c>
      <c r="K3397" s="1">
        <f>_xlfn.XLOOKUP(SUBSTITUTE(Table5[[#This Row],[rxn]],"RXN-","ENZLOAD-"),ENZLOAD[name],ENZLOAD[flux],0)</f>
        <v>0</v>
      </c>
      <c r="L3397" s="1" t="str">
        <f>"'"&amp;Table5[[#This Row],[rxn]]&amp;"'"&amp;CHAR(9)&amp;IF(AND(Table5[[#This Row],[kapp_slack_ub]]&lt;&gt;0,Table5[[#This Row],[kapp_old]]&lt;$F$1),$F$1,Table5[[#This Row],[kapp_old]])</f>
        <v>'RXN-ILETA_c_FWD-rt6485'	27141.27779288</v>
      </c>
      <c r="M3397" s="1">
        <f>_xlfn.XLOOKUP(Table5[[#This Row],[rxn]],Table3[name],Table3[flux],$F$1)</f>
        <v>27141.277792879999</v>
      </c>
      <c r="N3397" s="1" t="str">
        <f>IFERROR(Table5[[#This Row],[min flux]]/Table5[[#This Row],[associated enzload]],"")</f>
        <v/>
      </c>
      <c r="O3397" s="1">
        <f>_xlfn.NUMBERVALUE(IF(Table5[[#This Row],[flux/enzload]]="","",ABS($N$1-Table5[[#This Row],[flux/enzload]])))</f>
        <v>0</v>
      </c>
      <c r="P3397" s="1">
        <f>Table5[[#This Row],[kapp_old]]+IFERROR(((Table5[[#This Row],[kapp_slack_ub]]-Table5[[#This Row],[kapp_slack_lb]])/Table5[[#This Row],[associated enzload]]),0)</f>
        <v>27141.277792879999</v>
      </c>
      <c r="Q3397" s="1" t="str">
        <f>"'"&amp;Table5[[#This Row],[rxn]]&amp;"'"&amp;CHAR(9)&amp;Table5[[#This Row],[kapp + (slack_ub - slack_lb)/enzload]]</f>
        <v>'RXN-ILETA_c_FWD-rt6485'	27141.27779288</v>
      </c>
      <c r="R3397" s="1">
        <f>_xlfn.XLOOKUP(Table5[[#This Row],[rxn]],Table38[name],Table38[flux],0)</f>
        <v>0</v>
      </c>
      <c r="S3397" s="1">
        <f>_xlfn.XLOOKUP(SUBSTITUTE(Table5[[#This Row],[rxn]],"RXN-","ENZLOAD-"),Table38[name],Table38[flux],0)</f>
        <v>0</v>
      </c>
      <c r="T3397" s="1" t="b">
        <f>AND(Table5[[#This Row],[ENZLOAD flux in kapp-slack.gms]]=0,Table5[[#This Row],[flux in kapp-slack.gms]]&lt;&gt;0,NOT(Table5[[#This Row],[spont or unknown?]]))</f>
        <v>0</v>
      </c>
      <c r="U3397" s="1" t="b">
        <f>OR(_xlfn.TEXTAFTER(Table5[[#This Row],[rxn]],"-",-1)="SPONT",_xlfn.TEXTAFTER(Table5[[#This Row],[rxn]],"-",-1)="UNKNOWN")</f>
        <v>0</v>
      </c>
      <c r="V3397" s="1">
        <f>_xlfn.XLOOKUP(SUBSTITUTE(Table5[[#This Row],[rxn]],"RXN-","ENZLOAD-"),Table4[rxn],Table4[ub],0)</f>
        <v>1.2234014099999999</v>
      </c>
      <c r="W3397" s="1" t="b">
        <f>AND(Table5[[#This Row],[FVA ENZLOAD flux UB]]=0,Table5[[#This Row],[ENZ not made when it should be?]])</f>
        <v>0</v>
      </c>
    </row>
    <row r="3398" spans="6:23" hidden="1">
      <c r="F3398" s="1" t="s">
        <v>8600</v>
      </c>
      <c r="G3398" s="1" t="str">
        <f>_xlfn.TEXTBEFORE(Table5[[#This Row],[rxn     kapp_old        kapp_slack_ub   kapp_slack_lb]]," ")</f>
        <v>RXN-ILETA_c_REV-rt6485</v>
      </c>
      <c r="H339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39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398" s="1">
        <f>_xlfn.NUMBERVALUE(_xlfn.TEXTAFTER(Table5[[#This Row],[rxn     kapp_old        kapp_slack_ub   kapp_slack_lb]]," ",-1))</f>
        <v>0</v>
      </c>
      <c r="K3398" s="1">
        <f>_xlfn.XLOOKUP(SUBSTITUTE(Table5[[#This Row],[rxn]],"RXN-","ENZLOAD-"),ENZLOAD[name],ENZLOAD[flux],0)</f>
        <v>0</v>
      </c>
      <c r="L3398" s="1" t="str">
        <f>"'"&amp;Table5[[#This Row],[rxn]]&amp;"'"&amp;CHAR(9)&amp;IF(AND(Table5[[#This Row],[kapp_slack_ub]]&lt;&gt;0,Table5[[#This Row],[kapp_old]]&lt;$F$1),$F$1,Table5[[#This Row],[kapp_old]])</f>
        <v>'RXN-ILETA_c_REV-rt6485'	27141.27779288</v>
      </c>
      <c r="M3398" s="1">
        <f>_xlfn.XLOOKUP(Table5[[#This Row],[rxn]],Table3[name],Table3[flux],$F$1)</f>
        <v>27141.277792879999</v>
      </c>
      <c r="N3398" s="1" t="str">
        <f>IFERROR(Table5[[#This Row],[min flux]]/Table5[[#This Row],[associated enzload]],"")</f>
        <v/>
      </c>
      <c r="O3398" s="1">
        <f>_xlfn.NUMBERVALUE(IF(Table5[[#This Row],[flux/enzload]]="","",ABS($N$1-Table5[[#This Row],[flux/enzload]])))</f>
        <v>0</v>
      </c>
      <c r="P3398" s="1">
        <f>Table5[[#This Row],[kapp_old]]+IFERROR(((Table5[[#This Row],[kapp_slack_ub]]-Table5[[#This Row],[kapp_slack_lb]])/Table5[[#This Row],[associated enzload]]),0)</f>
        <v>27141.277792879999</v>
      </c>
      <c r="Q3398" s="1" t="str">
        <f>"'"&amp;Table5[[#This Row],[rxn]]&amp;"'"&amp;CHAR(9)&amp;Table5[[#This Row],[kapp + (slack_ub - slack_lb)/enzload]]</f>
        <v>'RXN-ILETA_c_REV-rt6485'	27141.27779288</v>
      </c>
      <c r="R3398" s="1">
        <f>_xlfn.XLOOKUP(Table5[[#This Row],[rxn]],Table38[name],Table38[flux],0)</f>
        <v>0</v>
      </c>
      <c r="S3398" s="1">
        <f>_xlfn.XLOOKUP(SUBSTITUTE(Table5[[#This Row],[rxn]],"RXN-","ENZLOAD-"),Table38[name],Table38[flux],0)</f>
        <v>0</v>
      </c>
      <c r="T3398" s="1" t="b">
        <f>AND(Table5[[#This Row],[ENZLOAD flux in kapp-slack.gms]]=0,Table5[[#This Row],[flux in kapp-slack.gms]]&lt;&gt;0,NOT(Table5[[#This Row],[spont or unknown?]]))</f>
        <v>0</v>
      </c>
      <c r="U3398" s="1" t="b">
        <f>OR(_xlfn.TEXTAFTER(Table5[[#This Row],[rxn]],"-",-1)="SPONT",_xlfn.TEXTAFTER(Table5[[#This Row],[rxn]],"-",-1)="UNKNOWN")</f>
        <v>0</v>
      </c>
      <c r="V3398" s="1">
        <f>_xlfn.XLOOKUP(SUBSTITUTE(Table5[[#This Row],[rxn]],"RXN-","ENZLOAD-"),Table4[rxn],Table4[ub],0)</f>
        <v>1.2234014099999999</v>
      </c>
      <c r="W3398" s="1" t="b">
        <f>AND(Table5[[#This Row],[FVA ENZLOAD flux UB]]=0,Table5[[#This Row],[ENZ not made when it should be?]])</f>
        <v>0</v>
      </c>
    </row>
    <row r="3399" spans="6:23" hidden="1">
      <c r="F3399" s="1" t="s">
        <v>8610</v>
      </c>
      <c r="G3399" s="1" t="str">
        <f>_xlfn.TEXTBEFORE(Table5[[#This Row],[rxn     kapp_old        kapp_slack_ub   kapp_slack_lb]]," ")</f>
        <v>RXN-IND3ACt_c_m_FWD-SPONT</v>
      </c>
      <c r="H339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39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399" s="1">
        <f>_xlfn.NUMBERVALUE(_xlfn.TEXTAFTER(Table5[[#This Row],[rxn     kapp_old        kapp_slack_ub   kapp_slack_lb]]," ",-1))</f>
        <v>0</v>
      </c>
      <c r="K3399" s="1">
        <f>_xlfn.XLOOKUP(SUBSTITUTE(Table5[[#This Row],[rxn]],"RXN-","ENZLOAD-"),ENZLOAD[name],ENZLOAD[flux],0)</f>
        <v>0</v>
      </c>
      <c r="L3399" s="1" t="str">
        <f>"'"&amp;Table5[[#This Row],[rxn]]&amp;"'"&amp;CHAR(9)&amp;IF(AND(Table5[[#This Row],[kapp_slack_ub]]&lt;&gt;0,Table5[[#This Row],[kapp_old]]&lt;$F$1),$F$1,Table5[[#This Row],[kapp_old]])</f>
        <v>'RXN-IND3ACt_c_m_FWD-SPONT'	27141.27779288</v>
      </c>
      <c r="M3399" s="1">
        <f>_xlfn.XLOOKUP(Table5[[#This Row],[rxn]],Table3[name],Table3[flux],$F$1)</f>
        <v>27141.277792879999</v>
      </c>
      <c r="N3399" s="1" t="str">
        <f>IFERROR(Table5[[#This Row],[min flux]]/Table5[[#This Row],[associated enzload]],"")</f>
        <v/>
      </c>
      <c r="O3399" s="1">
        <f>_xlfn.NUMBERVALUE(IF(Table5[[#This Row],[flux/enzload]]="","",ABS($N$1-Table5[[#This Row],[flux/enzload]])))</f>
        <v>0</v>
      </c>
      <c r="P3399" s="1">
        <f>Table5[[#This Row],[kapp_old]]+IFERROR(((Table5[[#This Row],[kapp_slack_ub]]-Table5[[#This Row],[kapp_slack_lb]])/Table5[[#This Row],[associated enzload]]),0)</f>
        <v>27141.277792879999</v>
      </c>
      <c r="Q3399" s="1" t="str">
        <f>"'"&amp;Table5[[#This Row],[rxn]]&amp;"'"&amp;CHAR(9)&amp;Table5[[#This Row],[kapp + (slack_ub - slack_lb)/enzload]]</f>
        <v>'RXN-IND3ACt_c_m_FWD-SPONT'	27141.27779288</v>
      </c>
      <c r="R3399" s="1">
        <f>_xlfn.XLOOKUP(Table5[[#This Row],[rxn]],Table38[name],Table38[flux],0)</f>
        <v>0</v>
      </c>
      <c r="S3399" s="1">
        <f>_xlfn.XLOOKUP(SUBSTITUTE(Table5[[#This Row],[rxn]],"RXN-","ENZLOAD-"),Table38[name],Table38[flux],0)</f>
        <v>0</v>
      </c>
      <c r="T3399" s="1" t="b">
        <f>AND(Table5[[#This Row],[ENZLOAD flux in kapp-slack.gms]]=0,Table5[[#This Row],[flux in kapp-slack.gms]]&lt;&gt;0,NOT(Table5[[#This Row],[spont or unknown?]]))</f>
        <v>0</v>
      </c>
      <c r="U3399" s="1" t="b">
        <f>OR(_xlfn.TEXTAFTER(Table5[[#This Row],[rxn]],"-",-1)="SPONT",_xlfn.TEXTAFTER(Table5[[#This Row],[rxn]],"-",-1)="UNKNOWN")</f>
        <v>1</v>
      </c>
      <c r="V3399" s="1">
        <f>_xlfn.XLOOKUP(SUBSTITUTE(Table5[[#This Row],[rxn]],"RXN-","ENZLOAD-"),Table4[rxn],Table4[ub],0)</f>
        <v>0</v>
      </c>
      <c r="W3399" s="1" t="b">
        <f>AND(Table5[[#This Row],[FVA ENZLOAD flux UB]]=0,Table5[[#This Row],[ENZ not made when it should be?]])</f>
        <v>0</v>
      </c>
    </row>
    <row r="3400" spans="6:23" hidden="1">
      <c r="F3400" s="1" t="s">
        <v>8611</v>
      </c>
      <c r="G3400" s="1" t="str">
        <f>_xlfn.TEXTBEFORE(Table5[[#This Row],[rxn     kapp_old        kapp_slack_ub   kapp_slack_lb]]," ")</f>
        <v>RXN-IND3ACt_c_m_REV-SPONT</v>
      </c>
      <c r="H340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40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400" s="1">
        <f>_xlfn.NUMBERVALUE(_xlfn.TEXTAFTER(Table5[[#This Row],[rxn     kapp_old        kapp_slack_ub   kapp_slack_lb]]," ",-1))</f>
        <v>0</v>
      </c>
      <c r="K3400" s="1">
        <f>_xlfn.XLOOKUP(SUBSTITUTE(Table5[[#This Row],[rxn]],"RXN-","ENZLOAD-"),ENZLOAD[name],ENZLOAD[flux],0)</f>
        <v>0</v>
      </c>
      <c r="L3400" s="1" t="str">
        <f>"'"&amp;Table5[[#This Row],[rxn]]&amp;"'"&amp;CHAR(9)&amp;IF(AND(Table5[[#This Row],[kapp_slack_ub]]&lt;&gt;0,Table5[[#This Row],[kapp_old]]&lt;$F$1),$F$1,Table5[[#This Row],[kapp_old]])</f>
        <v>'RXN-IND3ACt_c_m_REV-SPONT'	27141.27779288</v>
      </c>
      <c r="M3400" s="1">
        <f>_xlfn.XLOOKUP(Table5[[#This Row],[rxn]],Table3[name],Table3[flux],$F$1)</f>
        <v>27141.277792879999</v>
      </c>
      <c r="N3400" s="1" t="str">
        <f>IFERROR(Table5[[#This Row],[min flux]]/Table5[[#This Row],[associated enzload]],"")</f>
        <v/>
      </c>
      <c r="O3400" s="1">
        <f>_xlfn.NUMBERVALUE(IF(Table5[[#This Row],[flux/enzload]]="","",ABS($N$1-Table5[[#This Row],[flux/enzload]])))</f>
        <v>0</v>
      </c>
      <c r="P3400" s="1">
        <f>Table5[[#This Row],[kapp_old]]+IFERROR(((Table5[[#This Row],[kapp_slack_ub]]-Table5[[#This Row],[kapp_slack_lb]])/Table5[[#This Row],[associated enzload]]),0)</f>
        <v>27141.277792879999</v>
      </c>
      <c r="Q3400" s="1" t="str">
        <f>"'"&amp;Table5[[#This Row],[rxn]]&amp;"'"&amp;CHAR(9)&amp;Table5[[#This Row],[kapp + (slack_ub - slack_lb)/enzload]]</f>
        <v>'RXN-IND3ACt_c_m_REV-SPONT'	27141.27779288</v>
      </c>
      <c r="R3400" s="1">
        <f>_xlfn.XLOOKUP(Table5[[#This Row],[rxn]],Table38[name],Table38[flux],0)</f>
        <v>0</v>
      </c>
      <c r="S3400" s="1">
        <f>_xlfn.XLOOKUP(SUBSTITUTE(Table5[[#This Row],[rxn]],"RXN-","ENZLOAD-"),Table38[name],Table38[flux],0)</f>
        <v>0</v>
      </c>
      <c r="T3400" s="1" t="b">
        <f>AND(Table5[[#This Row],[ENZLOAD flux in kapp-slack.gms]]=0,Table5[[#This Row],[flux in kapp-slack.gms]]&lt;&gt;0,NOT(Table5[[#This Row],[spont or unknown?]]))</f>
        <v>0</v>
      </c>
      <c r="U3400" s="1" t="b">
        <f>OR(_xlfn.TEXTAFTER(Table5[[#This Row],[rxn]],"-",-1)="SPONT",_xlfn.TEXTAFTER(Table5[[#This Row],[rxn]],"-",-1)="UNKNOWN")</f>
        <v>1</v>
      </c>
      <c r="V3400" s="1">
        <f>_xlfn.XLOOKUP(SUBSTITUTE(Table5[[#This Row],[rxn]],"RXN-","ENZLOAD-"),Table4[rxn],Table4[ub],0)</f>
        <v>0</v>
      </c>
      <c r="W3400" s="1" t="b">
        <f>AND(Table5[[#This Row],[FVA ENZLOAD flux UB]]=0,Table5[[#This Row],[ENZ not made when it should be?]])</f>
        <v>0</v>
      </c>
    </row>
    <row r="3401" spans="6:23" hidden="1">
      <c r="F3401" s="1" t="s">
        <v>8612</v>
      </c>
      <c r="G3401" s="1" t="str">
        <f>_xlfn.TEXTBEFORE(Table5[[#This Row],[rxn     kapp_old        kapp_slack_ub   kapp_slack_lb]]," ")</f>
        <v>RXN-IND3ETHt_c_e_FWD-SPONT</v>
      </c>
      <c r="H340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40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401" s="1">
        <f>_xlfn.NUMBERVALUE(_xlfn.TEXTAFTER(Table5[[#This Row],[rxn     kapp_old        kapp_slack_ub   kapp_slack_lb]]," ",-1))</f>
        <v>0</v>
      </c>
      <c r="K3401" s="1">
        <f>_xlfn.XLOOKUP(SUBSTITUTE(Table5[[#This Row],[rxn]],"RXN-","ENZLOAD-"),ENZLOAD[name],ENZLOAD[flux],0)</f>
        <v>0</v>
      </c>
      <c r="L3401" s="1" t="str">
        <f>"'"&amp;Table5[[#This Row],[rxn]]&amp;"'"&amp;CHAR(9)&amp;IF(AND(Table5[[#This Row],[kapp_slack_ub]]&lt;&gt;0,Table5[[#This Row],[kapp_old]]&lt;$F$1),$F$1,Table5[[#This Row],[kapp_old]])</f>
        <v>'RXN-IND3ETHt_c_e_FWD-SPONT'	27141.27779288</v>
      </c>
      <c r="M3401" s="1">
        <f>_xlfn.XLOOKUP(Table5[[#This Row],[rxn]],Table3[name],Table3[flux],$F$1)</f>
        <v>27141.277792879999</v>
      </c>
      <c r="N3401" s="1" t="str">
        <f>IFERROR(Table5[[#This Row],[min flux]]/Table5[[#This Row],[associated enzload]],"")</f>
        <v/>
      </c>
      <c r="O3401" s="1">
        <f>_xlfn.NUMBERVALUE(IF(Table5[[#This Row],[flux/enzload]]="","",ABS($N$1-Table5[[#This Row],[flux/enzload]])))</f>
        <v>0</v>
      </c>
      <c r="P3401" s="1">
        <f>Table5[[#This Row],[kapp_old]]+IFERROR(((Table5[[#This Row],[kapp_slack_ub]]-Table5[[#This Row],[kapp_slack_lb]])/Table5[[#This Row],[associated enzload]]),0)</f>
        <v>27141.277792879999</v>
      </c>
      <c r="Q3401" s="1" t="str">
        <f>"'"&amp;Table5[[#This Row],[rxn]]&amp;"'"&amp;CHAR(9)&amp;Table5[[#This Row],[kapp + (slack_ub - slack_lb)/enzload]]</f>
        <v>'RXN-IND3ETHt_c_e_FWD-SPONT'	27141.27779288</v>
      </c>
      <c r="R3401" s="1">
        <f>_xlfn.XLOOKUP(Table5[[#This Row],[rxn]],Table38[name],Table38[flux],0)</f>
        <v>0</v>
      </c>
      <c r="S3401" s="1">
        <f>_xlfn.XLOOKUP(SUBSTITUTE(Table5[[#This Row],[rxn]],"RXN-","ENZLOAD-"),Table38[name],Table38[flux],0)</f>
        <v>0</v>
      </c>
      <c r="T3401" s="1" t="b">
        <f>AND(Table5[[#This Row],[ENZLOAD flux in kapp-slack.gms]]=0,Table5[[#This Row],[flux in kapp-slack.gms]]&lt;&gt;0,NOT(Table5[[#This Row],[spont or unknown?]]))</f>
        <v>0</v>
      </c>
      <c r="U3401" s="1" t="b">
        <f>OR(_xlfn.TEXTAFTER(Table5[[#This Row],[rxn]],"-",-1)="SPONT",_xlfn.TEXTAFTER(Table5[[#This Row],[rxn]],"-",-1)="UNKNOWN")</f>
        <v>1</v>
      </c>
      <c r="V3401" s="1">
        <f>_xlfn.XLOOKUP(SUBSTITUTE(Table5[[#This Row],[rxn]],"RXN-","ENZLOAD-"),Table4[rxn],Table4[ub],0)</f>
        <v>0</v>
      </c>
      <c r="W3401" s="1" t="b">
        <f>AND(Table5[[#This Row],[FVA ENZLOAD flux UB]]=0,Table5[[#This Row],[ENZ not made when it should be?]])</f>
        <v>0</v>
      </c>
    </row>
    <row r="3402" spans="6:23" hidden="1">
      <c r="F3402" s="1" t="s">
        <v>8613</v>
      </c>
      <c r="G3402" s="1" t="str">
        <f>_xlfn.TEXTBEFORE(Table5[[#This Row],[rxn     kapp_old        kapp_slack_ub   kapp_slack_lb]]," ")</f>
        <v>RXN-IND3ETHt_c_e_REV-SPONT</v>
      </c>
      <c r="H340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40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402" s="1">
        <f>_xlfn.NUMBERVALUE(_xlfn.TEXTAFTER(Table5[[#This Row],[rxn     kapp_old        kapp_slack_ub   kapp_slack_lb]]," ",-1))</f>
        <v>0</v>
      </c>
      <c r="K3402" s="1">
        <f>_xlfn.XLOOKUP(SUBSTITUTE(Table5[[#This Row],[rxn]],"RXN-","ENZLOAD-"),ENZLOAD[name],ENZLOAD[flux],0)</f>
        <v>0</v>
      </c>
      <c r="L3402" s="1" t="str">
        <f>"'"&amp;Table5[[#This Row],[rxn]]&amp;"'"&amp;CHAR(9)&amp;IF(AND(Table5[[#This Row],[kapp_slack_ub]]&lt;&gt;0,Table5[[#This Row],[kapp_old]]&lt;$F$1),$F$1,Table5[[#This Row],[kapp_old]])</f>
        <v>'RXN-IND3ETHt_c_e_REV-SPONT'	27141.27779288</v>
      </c>
      <c r="M3402" s="1">
        <f>_xlfn.XLOOKUP(Table5[[#This Row],[rxn]],Table3[name],Table3[flux],$F$1)</f>
        <v>27141.277792879999</v>
      </c>
      <c r="N3402" s="1" t="str">
        <f>IFERROR(Table5[[#This Row],[min flux]]/Table5[[#This Row],[associated enzload]],"")</f>
        <v/>
      </c>
      <c r="O3402" s="1">
        <f>_xlfn.NUMBERVALUE(IF(Table5[[#This Row],[flux/enzload]]="","",ABS($N$1-Table5[[#This Row],[flux/enzload]])))</f>
        <v>0</v>
      </c>
      <c r="P3402" s="1">
        <f>Table5[[#This Row],[kapp_old]]+IFERROR(((Table5[[#This Row],[kapp_slack_ub]]-Table5[[#This Row],[kapp_slack_lb]])/Table5[[#This Row],[associated enzload]]),0)</f>
        <v>27141.277792879999</v>
      </c>
      <c r="Q3402" s="1" t="str">
        <f>"'"&amp;Table5[[#This Row],[rxn]]&amp;"'"&amp;CHAR(9)&amp;Table5[[#This Row],[kapp + (slack_ub - slack_lb)/enzload]]</f>
        <v>'RXN-IND3ETHt_c_e_REV-SPONT'	27141.27779288</v>
      </c>
      <c r="R3402" s="1">
        <f>_xlfn.XLOOKUP(Table5[[#This Row],[rxn]],Table38[name],Table38[flux],0)</f>
        <v>0</v>
      </c>
      <c r="S3402" s="1">
        <f>_xlfn.XLOOKUP(SUBSTITUTE(Table5[[#This Row],[rxn]],"RXN-","ENZLOAD-"),Table38[name],Table38[flux],0)</f>
        <v>0</v>
      </c>
      <c r="T3402" s="1" t="b">
        <f>AND(Table5[[#This Row],[ENZLOAD flux in kapp-slack.gms]]=0,Table5[[#This Row],[flux in kapp-slack.gms]]&lt;&gt;0,NOT(Table5[[#This Row],[spont or unknown?]]))</f>
        <v>0</v>
      </c>
      <c r="U3402" s="1" t="b">
        <f>OR(_xlfn.TEXTAFTER(Table5[[#This Row],[rxn]],"-",-1)="SPONT",_xlfn.TEXTAFTER(Table5[[#This Row],[rxn]],"-",-1)="UNKNOWN")</f>
        <v>1</v>
      </c>
      <c r="V3402" s="1">
        <f>_xlfn.XLOOKUP(SUBSTITUTE(Table5[[#This Row],[rxn]],"RXN-","ENZLOAD-"),Table4[rxn],Table4[ub],0)</f>
        <v>0</v>
      </c>
      <c r="W3402" s="1" t="b">
        <f>AND(Table5[[#This Row],[FVA ENZLOAD flux UB]]=0,Table5[[#This Row],[ENZ not made when it should be?]])</f>
        <v>0</v>
      </c>
    </row>
    <row r="3403" spans="6:23" hidden="1">
      <c r="F3403" s="1" t="s">
        <v>8614</v>
      </c>
      <c r="G3403" s="1" t="str">
        <f>_xlfn.TEXTBEFORE(Table5[[#This Row],[rxn     kapp_old        kapp_slack_ub   kapp_slack_lb]]," ")</f>
        <v>RXN-IND3ETHt_c_m_FWD-SPONT</v>
      </c>
      <c r="H340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40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403" s="1">
        <f>_xlfn.NUMBERVALUE(_xlfn.TEXTAFTER(Table5[[#This Row],[rxn     kapp_old        kapp_slack_ub   kapp_slack_lb]]," ",-1))</f>
        <v>0</v>
      </c>
      <c r="K3403" s="1">
        <f>_xlfn.XLOOKUP(SUBSTITUTE(Table5[[#This Row],[rxn]],"RXN-","ENZLOAD-"),ENZLOAD[name],ENZLOAD[flux],0)</f>
        <v>0</v>
      </c>
      <c r="L3403" s="1" t="str">
        <f>"'"&amp;Table5[[#This Row],[rxn]]&amp;"'"&amp;CHAR(9)&amp;IF(AND(Table5[[#This Row],[kapp_slack_ub]]&lt;&gt;0,Table5[[#This Row],[kapp_old]]&lt;$F$1),$F$1,Table5[[#This Row],[kapp_old]])</f>
        <v>'RXN-IND3ETHt_c_m_FWD-SPONT'	27141.27779288</v>
      </c>
      <c r="M3403" s="1">
        <f>_xlfn.XLOOKUP(Table5[[#This Row],[rxn]],Table3[name],Table3[flux],$F$1)</f>
        <v>27141.277792879999</v>
      </c>
      <c r="N3403" s="1" t="str">
        <f>IFERROR(Table5[[#This Row],[min flux]]/Table5[[#This Row],[associated enzload]],"")</f>
        <v/>
      </c>
      <c r="O3403" s="1">
        <f>_xlfn.NUMBERVALUE(IF(Table5[[#This Row],[flux/enzload]]="","",ABS($N$1-Table5[[#This Row],[flux/enzload]])))</f>
        <v>0</v>
      </c>
      <c r="P3403" s="1">
        <f>Table5[[#This Row],[kapp_old]]+IFERROR(((Table5[[#This Row],[kapp_slack_ub]]-Table5[[#This Row],[kapp_slack_lb]])/Table5[[#This Row],[associated enzload]]),0)</f>
        <v>27141.277792879999</v>
      </c>
      <c r="Q3403" s="1" t="str">
        <f>"'"&amp;Table5[[#This Row],[rxn]]&amp;"'"&amp;CHAR(9)&amp;Table5[[#This Row],[kapp + (slack_ub - slack_lb)/enzload]]</f>
        <v>'RXN-IND3ETHt_c_m_FWD-SPONT'	27141.27779288</v>
      </c>
      <c r="R3403" s="1">
        <f>_xlfn.XLOOKUP(Table5[[#This Row],[rxn]],Table38[name],Table38[flux],0)</f>
        <v>0</v>
      </c>
      <c r="S3403" s="1">
        <f>_xlfn.XLOOKUP(SUBSTITUTE(Table5[[#This Row],[rxn]],"RXN-","ENZLOAD-"),Table38[name],Table38[flux],0)</f>
        <v>0</v>
      </c>
      <c r="T3403" s="1" t="b">
        <f>AND(Table5[[#This Row],[ENZLOAD flux in kapp-slack.gms]]=0,Table5[[#This Row],[flux in kapp-slack.gms]]&lt;&gt;0,NOT(Table5[[#This Row],[spont or unknown?]]))</f>
        <v>0</v>
      </c>
      <c r="U3403" s="1" t="b">
        <f>OR(_xlfn.TEXTAFTER(Table5[[#This Row],[rxn]],"-",-1)="SPONT",_xlfn.TEXTAFTER(Table5[[#This Row],[rxn]],"-",-1)="UNKNOWN")</f>
        <v>1</v>
      </c>
      <c r="V3403" s="1">
        <f>_xlfn.XLOOKUP(SUBSTITUTE(Table5[[#This Row],[rxn]],"RXN-","ENZLOAD-"),Table4[rxn],Table4[ub],0)</f>
        <v>0</v>
      </c>
      <c r="W3403" s="1" t="b">
        <f>AND(Table5[[#This Row],[FVA ENZLOAD flux UB]]=0,Table5[[#This Row],[ENZ not made when it should be?]])</f>
        <v>0</v>
      </c>
    </row>
    <row r="3404" spans="6:23" hidden="1">
      <c r="F3404" s="1" t="s">
        <v>8615</v>
      </c>
      <c r="G3404" s="1" t="str">
        <f>_xlfn.TEXTBEFORE(Table5[[#This Row],[rxn     kapp_old        kapp_slack_ub   kapp_slack_lb]]," ")</f>
        <v>RXN-IND3ETHt_c_m_REV-SPONT</v>
      </c>
      <c r="H340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40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404" s="1">
        <f>_xlfn.NUMBERVALUE(_xlfn.TEXTAFTER(Table5[[#This Row],[rxn     kapp_old        kapp_slack_ub   kapp_slack_lb]]," ",-1))</f>
        <v>0</v>
      </c>
      <c r="K3404" s="1">
        <f>_xlfn.XLOOKUP(SUBSTITUTE(Table5[[#This Row],[rxn]],"RXN-","ENZLOAD-"),ENZLOAD[name],ENZLOAD[flux],0)</f>
        <v>0</v>
      </c>
      <c r="L3404" s="1" t="str">
        <f>"'"&amp;Table5[[#This Row],[rxn]]&amp;"'"&amp;CHAR(9)&amp;IF(AND(Table5[[#This Row],[kapp_slack_ub]]&lt;&gt;0,Table5[[#This Row],[kapp_old]]&lt;$F$1),$F$1,Table5[[#This Row],[kapp_old]])</f>
        <v>'RXN-IND3ETHt_c_m_REV-SPONT'	27141.27779288</v>
      </c>
      <c r="M3404" s="1">
        <f>_xlfn.XLOOKUP(Table5[[#This Row],[rxn]],Table3[name],Table3[flux],$F$1)</f>
        <v>27141.277792879999</v>
      </c>
      <c r="N3404" s="1" t="str">
        <f>IFERROR(Table5[[#This Row],[min flux]]/Table5[[#This Row],[associated enzload]],"")</f>
        <v/>
      </c>
      <c r="O3404" s="1">
        <f>_xlfn.NUMBERVALUE(IF(Table5[[#This Row],[flux/enzload]]="","",ABS($N$1-Table5[[#This Row],[flux/enzload]])))</f>
        <v>0</v>
      </c>
      <c r="P3404" s="1">
        <f>Table5[[#This Row],[kapp_old]]+IFERROR(((Table5[[#This Row],[kapp_slack_ub]]-Table5[[#This Row],[kapp_slack_lb]])/Table5[[#This Row],[associated enzload]]),0)</f>
        <v>27141.277792879999</v>
      </c>
      <c r="Q3404" s="1" t="str">
        <f>"'"&amp;Table5[[#This Row],[rxn]]&amp;"'"&amp;CHAR(9)&amp;Table5[[#This Row],[kapp + (slack_ub - slack_lb)/enzload]]</f>
        <v>'RXN-IND3ETHt_c_m_REV-SPONT'	27141.27779288</v>
      </c>
      <c r="R3404" s="1">
        <f>_xlfn.XLOOKUP(Table5[[#This Row],[rxn]],Table38[name],Table38[flux],0)</f>
        <v>0</v>
      </c>
      <c r="S3404" s="1">
        <f>_xlfn.XLOOKUP(SUBSTITUTE(Table5[[#This Row],[rxn]],"RXN-","ENZLOAD-"),Table38[name],Table38[flux],0)</f>
        <v>0</v>
      </c>
      <c r="T3404" s="1" t="b">
        <f>AND(Table5[[#This Row],[ENZLOAD flux in kapp-slack.gms]]=0,Table5[[#This Row],[flux in kapp-slack.gms]]&lt;&gt;0,NOT(Table5[[#This Row],[spont or unknown?]]))</f>
        <v>0</v>
      </c>
      <c r="U3404" s="1" t="b">
        <f>OR(_xlfn.TEXTAFTER(Table5[[#This Row],[rxn]],"-",-1)="SPONT",_xlfn.TEXTAFTER(Table5[[#This Row],[rxn]],"-",-1)="UNKNOWN")</f>
        <v>1</v>
      </c>
      <c r="V3404" s="1">
        <f>_xlfn.XLOOKUP(SUBSTITUTE(Table5[[#This Row],[rxn]],"RXN-","ENZLOAD-"),Table4[rxn],Table4[ub],0)</f>
        <v>0</v>
      </c>
      <c r="W3404" s="1" t="b">
        <f>AND(Table5[[#This Row],[FVA ENZLOAD flux UB]]=0,Table5[[#This Row],[ENZ not made when it should be?]])</f>
        <v>0</v>
      </c>
    </row>
    <row r="3405" spans="6:23" hidden="1">
      <c r="F3405" s="1" t="s">
        <v>8622</v>
      </c>
      <c r="G3405" s="1" t="str">
        <f>_xlfn.TEXTBEFORE(Table5[[#This Row],[rxn     kapp_old        kapp_slack_ub   kapp_slack_lb]]," ")</f>
        <v>RXN-INOSHPt_c_n_FWD-SPONT</v>
      </c>
      <c r="H340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40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405" s="1">
        <f>_xlfn.NUMBERVALUE(_xlfn.TEXTAFTER(Table5[[#This Row],[rxn     kapp_old        kapp_slack_ub   kapp_slack_lb]]," ",-1))</f>
        <v>0</v>
      </c>
      <c r="K3405" s="1">
        <f>_xlfn.XLOOKUP(SUBSTITUTE(Table5[[#This Row],[rxn]],"RXN-","ENZLOAD-"),ENZLOAD[name],ENZLOAD[flux],0)</f>
        <v>0</v>
      </c>
      <c r="L3405" s="1" t="str">
        <f>"'"&amp;Table5[[#This Row],[rxn]]&amp;"'"&amp;CHAR(9)&amp;IF(AND(Table5[[#This Row],[kapp_slack_ub]]&lt;&gt;0,Table5[[#This Row],[kapp_old]]&lt;$F$1),$F$1,Table5[[#This Row],[kapp_old]])</f>
        <v>'RXN-INOSHPt_c_n_FWD-SPONT'	27141.27779288</v>
      </c>
      <c r="M3405" s="1">
        <f>_xlfn.XLOOKUP(Table5[[#This Row],[rxn]],Table3[name],Table3[flux],$F$1)</f>
        <v>27141.277792879999</v>
      </c>
      <c r="N3405" s="1" t="str">
        <f>IFERROR(Table5[[#This Row],[min flux]]/Table5[[#This Row],[associated enzload]],"")</f>
        <v/>
      </c>
      <c r="O3405" s="1">
        <f>_xlfn.NUMBERVALUE(IF(Table5[[#This Row],[flux/enzload]]="","",ABS($N$1-Table5[[#This Row],[flux/enzload]])))</f>
        <v>0</v>
      </c>
      <c r="P3405" s="1">
        <f>Table5[[#This Row],[kapp_old]]+IFERROR(((Table5[[#This Row],[kapp_slack_ub]]-Table5[[#This Row],[kapp_slack_lb]])/Table5[[#This Row],[associated enzload]]),0)</f>
        <v>27141.277792879999</v>
      </c>
      <c r="Q3405" s="1" t="str">
        <f>"'"&amp;Table5[[#This Row],[rxn]]&amp;"'"&amp;CHAR(9)&amp;Table5[[#This Row],[kapp + (slack_ub - slack_lb)/enzload]]</f>
        <v>'RXN-INOSHPt_c_n_FWD-SPONT'	27141.27779288</v>
      </c>
      <c r="R3405" s="1">
        <f>_xlfn.XLOOKUP(Table5[[#This Row],[rxn]],Table38[name],Table38[flux],0)</f>
        <v>0</v>
      </c>
      <c r="S3405" s="1">
        <f>_xlfn.XLOOKUP(SUBSTITUTE(Table5[[#This Row],[rxn]],"RXN-","ENZLOAD-"),Table38[name],Table38[flux],0)</f>
        <v>0</v>
      </c>
      <c r="T3405" s="1" t="b">
        <f>AND(Table5[[#This Row],[ENZLOAD flux in kapp-slack.gms]]=0,Table5[[#This Row],[flux in kapp-slack.gms]]&lt;&gt;0,NOT(Table5[[#This Row],[spont or unknown?]]))</f>
        <v>0</v>
      </c>
      <c r="U3405" s="1" t="b">
        <f>OR(_xlfn.TEXTAFTER(Table5[[#This Row],[rxn]],"-",-1)="SPONT",_xlfn.TEXTAFTER(Table5[[#This Row],[rxn]],"-",-1)="UNKNOWN")</f>
        <v>1</v>
      </c>
      <c r="V3405" s="1">
        <f>_xlfn.XLOOKUP(SUBSTITUTE(Table5[[#This Row],[rxn]],"RXN-","ENZLOAD-"),Table4[rxn],Table4[ub],0)</f>
        <v>0</v>
      </c>
      <c r="W3405" s="1" t="b">
        <f>AND(Table5[[#This Row],[FVA ENZLOAD flux UB]]=0,Table5[[#This Row],[ENZ not made when it should be?]])</f>
        <v>0</v>
      </c>
    </row>
    <row r="3406" spans="6:23" hidden="1">
      <c r="F3406" s="1" t="s">
        <v>8623</v>
      </c>
      <c r="G3406" s="1" t="str">
        <f>_xlfn.TEXTBEFORE(Table5[[#This Row],[rxn     kapp_old        kapp_slack_ub   kapp_slack_lb]]," ")</f>
        <v>RXN-INOSHPt_c_n_REV-SPONT</v>
      </c>
      <c r="H340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40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406" s="1">
        <f>_xlfn.NUMBERVALUE(_xlfn.TEXTAFTER(Table5[[#This Row],[rxn     kapp_old        kapp_slack_ub   kapp_slack_lb]]," ",-1))</f>
        <v>0</v>
      </c>
      <c r="K3406" s="1">
        <f>_xlfn.XLOOKUP(SUBSTITUTE(Table5[[#This Row],[rxn]],"RXN-","ENZLOAD-"),ENZLOAD[name],ENZLOAD[flux],0)</f>
        <v>0</v>
      </c>
      <c r="L3406" s="1" t="str">
        <f>"'"&amp;Table5[[#This Row],[rxn]]&amp;"'"&amp;CHAR(9)&amp;IF(AND(Table5[[#This Row],[kapp_slack_ub]]&lt;&gt;0,Table5[[#This Row],[kapp_old]]&lt;$F$1),$F$1,Table5[[#This Row],[kapp_old]])</f>
        <v>'RXN-INOSHPt_c_n_REV-SPONT'	27141.27779288</v>
      </c>
      <c r="M3406" s="1">
        <f>_xlfn.XLOOKUP(Table5[[#This Row],[rxn]],Table3[name],Table3[flux],$F$1)</f>
        <v>27141.277792879999</v>
      </c>
      <c r="N3406" s="1" t="str">
        <f>IFERROR(Table5[[#This Row],[min flux]]/Table5[[#This Row],[associated enzload]],"")</f>
        <v/>
      </c>
      <c r="O3406" s="1">
        <f>_xlfn.NUMBERVALUE(IF(Table5[[#This Row],[flux/enzload]]="","",ABS($N$1-Table5[[#This Row],[flux/enzload]])))</f>
        <v>0</v>
      </c>
      <c r="P3406" s="1">
        <f>Table5[[#This Row],[kapp_old]]+IFERROR(((Table5[[#This Row],[kapp_slack_ub]]-Table5[[#This Row],[kapp_slack_lb]])/Table5[[#This Row],[associated enzload]]),0)</f>
        <v>27141.277792879999</v>
      </c>
      <c r="Q3406" s="1" t="str">
        <f>"'"&amp;Table5[[#This Row],[rxn]]&amp;"'"&amp;CHAR(9)&amp;Table5[[#This Row],[kapp + (slack_ub - slack_lb)/enzload]]</f>
        <v>'RXN-INOSHPt_c_n_REV-SPONT'	27141.27779288</v>
      </c>
      <c r="R3406" s="1">
        <f>_xlfn.XLOOKUP(Table5[[#This Row],[rxn]],Table38[name],Table38[flux],0)</f>
        <v>0</v>
      </c>
      <c r="S3406" s="1">
        <f>_xlfn.XLOOKUP(SUBSTITUTE(Table5[[#This Row],[rxn]],"RXN-","ENZLOAD-"),Table38[name],Table38[flux],0)</f>
        <v>0</v>
      </c>
      <c r="T3406" s="1" t="b">
        <f>AND(Table5[[#This Row],[ENZLOAD flux in kapp-slack.gms]]=0,Table5[[#This Row],[flux in kapp-slack.gms]]&lt;&gt;0,NOT(Table5[[#This Row],[spont or unknown?]]))</f>
        <v>0</v>
      </c>
      <c r="U3406" s="1" t="b">
        <f>OR(_xlfn.TEXTAFTER(Table5[[#This Row],[rxn]],"-",-1)="SPONT",_xlfn.TEXTAFTER(Table5[[#This Row],[rxn]],"-",-1)="UNKNOWN")</f>
        <v>1</v>
      </c>
      <c r="V3406" s="1">
        <f>_xlfn.XLOOKUP(SUBSTITUTE(Table5[[#This Row],[rxn]],"RXN-","ENZLOAD-"),Table4[rxn],Table4[ub],0)</f>
        <v>0</v>
      </c>
      <c r="W3406" s="1" t="b">
        <f>AND(Table5[[#This Row],[FVA ENZLOAD flux UB]]=0,Table5[[#This Row],[ENZ not made when it should be?]])</f>
        <v>0</v>
      </c>
    </row>
    <row r="3407" spans="6:23" hidden="1">
      <c r="F3407" s="1" t="s">
        <v>8624</v>
      </c>
      <c r="G3407" s="1" t="str">
        <f>_xlfn.TEXTBEFORE(Table5[[#This Row],[rxn     kapp_old        kapp_slack_ub   kapp_slack_lb]]," ")</f>
        <v>RXN-INOSTt_c_rm_FWD-SPONT</v>
      </c>
      <c r="H340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40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407" s="1">
        <f>_xlfn.NUMBERVALUE(_xlfn.TEXTAFTER(Table5[[#This Row],[rxn     kapp_old        kapp_slack_ub   kapp_slack_lb]]," ",-1))</f>
        <v>0</v>
      </c>
      <c r="K3407" s="1">
        <f>_xlfn.XLOOKUP(SUBSTITUTE(Table5[[#This Row],[rxn]],"RXN-","ENZLOAD-"),ENZLOAD[name],ENZLOAD[flux],0)</f>
        <v>0</v>
      </c>
      <c r="L3407" s="1" t="str">
        <f>"'"&amp;Table5[[#This Row],[rxn]]&amp;"'"&amp;CHAR(9)&amp;IF(AND(Table5[[#This Row],[kapp_slack_ub]]&lt;&gt;0,Table5[[#This Row],[kapp_old]]&lt;$F$1),$F$1,Table5[[#This Row],[kapp_old]])</f>
        <v>'RXN-INOSTt_c_rm_FWD-SPONT'	27141.27779288</v>
      </c>
      <c r="M3407" s="1">
        <f>_xlfn.XLOOKUP(Table5[[#This Row],[rxn]],Table3[name],Table3[flux],$F$1)</f>
        <v>1.7829040455316199E-2</v>
      </c>
      <c r="N3407" s="1" t="str">
        <f>IFERROR(Table5[[#This Row],[min flux]]/Table5[[#This Row],[associated enzload]],"")</f>
        <v/>
      </c>
      <c r="O3407" s="1">
        <f>_xlfn.NUMBERVALUE(IF(Table5[[#This Row],[flux/enzload]]="","",ABS($N$1-Table5[[#This Row],[flux/enzload]])))</f>
        <v>0</v>
      </c>
      <c r="P3407" s="1">
        <f>Table5[[#This Row],[kapp_old]]+IFERROR(((Table5[[#This Row],[kapp_slack_ub]]-Table5[[#This Row],[kapp_slack_lb]])/Table5[[#This Row],[associated enzload]]),0)</f>
        <v>27141.277792879999</v>
      </c>
      <c r="Q3407" s="1" t="str">
        <f>"'"&amp;Table5[[#This Row],[rxn]]&amp;"'"&amp;CHAR(9)&amp;Table5[[#This Row],[kapp + (slack_ub - slack_lb)/enzload]]</f>
        <v>'RXN-INOSTt_c_rm_FWD-SPONT'	27141.27779288</v>
      </c>
      <c r="R3407" s="1">
        <f>_xlfn.XLOOKUP(Table5[[#This Row],[rxn]],Table38[name],Table38[flux],0)</f>
        <v>1.8137614227070002E-2</v>
      </c>
      <c r="S3407" s="1">
        <f>_xlfn.XLOOKUP(SUBSTITUTE(Table5[[#This Row],[rxn]],"RXN-","ENZLOAD-"),Table38[name],Table38[flux],0)</f>
        <v>0</v>
      </c>
      <c r="T3407" s="1" t="b">
        <f>AND(Table5[[#This Row],[ENZLOAD flux in kapp-slack.gms]]=0,Table5[[#This Row],[flux in kapp-slack.gms]]&lt;&gt;0,NOT(Table5[[#This Row],[spont or unknown?]]))</f>
        <v>0</v>
      </c>
      <c r="U3407" s="1" t="b">
        <f>OR(_xlfn.TEXTAFTER(Table5[[#This Row],[rxn]],"-",-1)="SPONT",_xlfn.TEXTAFTER(Table5[[#This Row],[rxn]],"-",-1)="UNKNOWN")</f>
        <v>1</v>
      </c>
      <c r="V3407" s="1">
        <f>_xlfn.XLOOKUP(SUBSTITUTE(Table5[[#This Row],[rxn]],"RXN-","ENZLOAD-"),Table4[rxn],Table4[ub],0)</f>
        <v>0</v>
      </c>
      <c r="W3407" s="1" t="b">
        <f>AND(Table5[[#This Row],[FVA ENZLOAD flux UB]]=0,Table5[[#This Row],[ENZ not made when it should be?]])</f>
        <v>0</v>
      </c>
    </row>
    <row r="3408" spans="6:23" hidden="1">
      <c r="F3408" s="1" t="s">
        <v>8625</v>
      </c>
      <c r="G3408" s="1" t="str">
        <f>_xlfn.TEXTBEFORE(Table5[[#This Row],[rxn     kapp_old        kapp_slack_ub   kapp_slack_lb]]," ")</f>
        <v>RXN-INOSTt_c_rm_REV-SPONT</v>
      </c>
      <c r="H340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40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408" s="1">
        <f>_xlfn.NUMBERVALUE(_xlfn.TEXTAFTER(Table5[[#This Row],[rxn     kapp_old        kapp_slack_ub   kapp_slack_lb]]," ",-1))</f>
        <v>0</v>
      </c>
      <c r="K3408" s="1">
        <f>_xlfn.XLOOKUP(SUBSTITUTE(Table5[[#This Row],[rxn]],"RXN-","ENZLOAD-"),ENZLOAD[name],ENZLOAD[flux],0)</f>
        <v>0</v>
      </c>
      <c r="L3408" s="1" t="str">
        <f>"'"&amp;Table5[[#This Row],[rxn]]&amp;"'"&amp;CHAR(9)&amp;IF(AND(Table5[[#This Row],[kapp_slack_ub]]&lt;&gt;0,Table5[[#This Row],[kapp_old]]&lt;$F$1),$F$1,Table5[[#This Row],[kapp_old]])</f>
        <v>'RXN-INOSTt_c_rm_REV-SPONT'	27141.27779288</v>
      </c>
      <c r="M3408" s="1">
        <f>_xlfn.XLOOKUP(Table5[[#This Row],[rxn]],Table3[name],Table3[flux],$F$1)</f>
        <v>27141.277792879999</v>
      </c>
      <c r="N3408" s="1" t="str">
        <f>IFERROR(Table5[[#This Row],[min flux]]/Table5[[#This Row],[associated enzload]],"")</f>
        <v/>
      </c>
      <c r="O3408" s="1">
        <f>_xlfn.NUMBERVALUE(IF(Table5[[#This Row],[flux/enzload]]="","",ABS($N$1-Table5[[#This Row],[flux/enzload]])))</f>
        <v>0</v>
      </c>
      <c r="P3408" s="1">
        <f>Table5[[#This Row],[kapp_old]]+IFERROR(((Table5[[#This Row],[kapp_slack_ub]]-Table5[[#This Row],[kapp_slack_lb]])/Table5[[#This Row],[associated enzload]]),0)</f>
        <v>27141.277792879999</v>
      </c>
      <c r="Q3408" s="1" t="str">
        <f>"'"&amp;Table5[[#This Row],[rxn]]&amp;"'"&amp;CHAR(9)&amp;Table5[[#This Row],[kapp + (slack_ub - slack_lb)/enzload]]</f>
        <v>'RXN-INOSTt_c_rm_REV-SPONT'	27141.27779288</v>
      </c>
      <c r="R3408" s="1">
        <f>_xlfn.XLOOKUP(Table5[[#This Row],[rxn]],Table38[name],Table38[flux],0)</f>
        <v>0</v>
      </c>
      <c r="S3408" s="1">
        <f>_xlfn.XLOOKUP(SUBSTITUTE(Table5[[#This Row],[rxn]],"RXN-","ENZLOAD-"),Table38[name],Table38[flux],0)</f>
        <v>0</v>
      </c>
      <c r="T3408" s="1" t="b">
        <f>AND(Table5[[#This Row],[ENZLOAD flux in kapp-slack.gms]]=0,Table5[[#This Row],[flux in kapp-slack.gms]]&lt;&gt;0,NOT(Table5[[#This Row],[spont or unknown?]]))</f>
        <v>0</v>
      </c>
      <c r="U3408" s="1" t="b">
        <f>OR(_xlfn.TEXTAFTER(Table5[[#This Row],[rxn]],"-",-1)="SPONT",_xlfn.TEXTAFTER(Table5[[#This Row],[rxn]],"-",-1)="UNKNOWN")</f>
        <v>1</v>
      </c>
      <c r="V3408" s="1">
        <f>_xlfn.XLOOKUP(SUBSTITUTE(Table5[[#This Row],[rxn]],"RXN-","ENZLOAD-"),Table4[rxn],Table4[ub],0)</f>
        <v>0</v>
      </c>
      <c r="W3408" s="1" t="b">
        <f>AND(Table5[[#This Row],[FVA ENZLOAD flux UB]]=0,Table5[[#This Row],[ENZ not made when it should be?]])</f>
        <v>0</v>
      </c>
    </row>
    <row r="3409" spans="6:23" hidden="1">
      <c r="F3409" s="1" t="s">
        <v>8626</v>
      </c>
      <c r="G3409" s="1" t="str">
        <f>_xlfn.TEXTBEFORE(Table5[[#This Row],[rxn     kapp_old        kapp_slack_ub   kapp_slack_lb]]," ")</f>
        <v>RXN-INOSTtps_e_FWD-rt0734</v>
      </c>
      <c r="H340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40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409" s="1">
        <f>_xlfn.NUMBERVALUE(_xlfn.TEXTAFTER(Table5[[#This Row],[rxn     kapp_old        kapp_slack_ub   kapp_slack_lb]]," ",-1))</f>
        <v>0</v>
      </c>
      <c r="K3409" s="1">
        <f>_xlfn.XLOOKUP(SUBSTITUTE(Table5[[#This Row],[rxn]],"RXN-","ENZLOAD-"),ENZLOAD[name],ENZLOAD[flux],0)</f>
        <v>0</v>
      </c>
      <c r="L3409" s="1" t="str">
        <f>"'"&amp;Table5[[#This Row],[rxn]]&amp;"'"&amp;CHAR(9)&amp;IF(AND(Table5[[#This Row],[kapp_slack_ub]]&lt;&gt;0,Table5[[#This Row],[kapp_old]]&lt;$F$1),$F$1,Table5[[#This Row],[kapp_old]])</f>
        <v>'RXN-INOSTtps_e_FWD-rt0734'	27141.27779288</v>
      </c>
      <c r="M3409" s="1">
        <f>_xlfn.XLOOKUP(Table5[[#This Row],[rxn]],Table3[name],Table3[flux],$F$1)</f>
        <v>27141.277792879999</v>
      </c>
      <c r="N3409" s="1" t="str">
        <f>IFERROR(Table5[[#This Row],[min flux]]/Table5[[#This Row],[associated enzload]],"")</f>
        <v/>
      </c>
      <c r="O3409" s="1">
        <f>_xlfn.NUMBERVALUE(IF(Table5[[#This Row],[flux/enzload]]="","",ABS($N$1-Table5[[#This Row],[flux/enzload]])))</f>
        <v>0</v>
      </c>
      <c r="P3409" s="1">
        <f>Table5[[#This Row],[kapp_old]]+IFERROR(((Table5[[#This Row],[kapp_slack_ub]]-Table5[[#This Row],[kapp_slack_lb]])/Table5[[#This Row],[associated enzload]]),0)</f>
        <v>27141.277792879999</v>
      </c>
      <c r="Q3409" s="1" t="str">
        <f>"'"&amp;Table5[[#This Row],[rxn]]&amp;"'"&amp;CHAR(9)&amp;Table5[[#This Row],[kapp + (slack_ub - slack_lb)/enzload]]</f>
        <v>'RXN-INOSTtps_e_FWD-rt0734'	27141.27779288</v>
      </c>
      <c r="R3409" s="1">
        <f>_xlfn.XLOOKUP(Table5[[#This Row],[rxn]],Table38[name],Table38[flux],0)</f>
        <v>1.8137614227070002E-2</v>
      </c>
      <c r="S3409" s="1">
        <f>_xlfn.XLOOKUP(SUBSTITUTE(Table5[[#This Row],[rxn]],"RXN-","ENZLOAD-"),Table38[name],Table38[flux],0)</f>
        <v>2.58336432E-7</v>
      </c>
      <c r="T3409" s="1" t="b">
        <f>AND(Table5[[#This Row],[ENZLOAD flux in kapp-slack.gms]]=0,Table5[[#This Row],[flux in kapp-slack.gms]]&lt;&gt;0,NOT(Table5[[#This Row],[spont or unknown?]]))</f>
        <v>0</v>
      </c>
      <c r="U3409" s="1" t="b">
        <f>OR(_xlfn.TEXTAFTER(Table5[[#This Row],[rxn]],"-",-1)="SPONT",_xlfn.TEXTAFTER(Table5[[#This Row],[rxn]],"-",-1)="UNKNOWN")</f>
        <v>0</v>
      </c>
      <c r="V3409" s="1">
        <f>_xlfn.XLOOKUP(SUBSTITUTE(Table5[[#This Row],[rxn]],"RXN-","ENZLOAD-"),Table4[rxn],Table4[ub],0)</f>
        <v>0.74530406999999999</v>
      </c>
      <c r="W3409" s="1" t="b">
        <f>AND(Table5[[#This Row],[FVA ENZLOAD flux UB]]=0,Table5[[#This Row],[ENZ not made when it should be?]])</f>
        <v>0</v>
      </c>
    </row>
    <row r="3410" spans="6:23" hidden="1">
      <c r="F3410" s="1" t="s">
        <v>8628</v>
      </c>
      <c r="G3410" s="1" t="str">
        <f>_xlfn.TEXTBEFORE(Table5[[#This Row],[rxn     kapp_old        kapp_slack_ub   kapp_slack_lb]]," ")</f>
        <v>RXN-INSK_c_FWD-UNKNOWN</v>
      </c>
      <c r="H341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41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410" s="1">
        <f>_xlfn.NUMBERVALUE(_xlfn.TEXTAFTER(Table5[[#This Row],[rxn     kapp_old        kapp_slack_ub   kapp_slack_lb]]," ",-1))</f>
        <v>0</v>
      </c>
      <c r="K3410" s="1">
        <f>_xlfn.XLOOKUP(SUBSTITUTE(Table5[[#This Row],[rxn]],"RXN-","ENZLOAD-"),ENZLOAD[name],ENZLOAD[flux],0)</f>
        <v>0</v>
      </c>
      <c r="L3410" s="1" t="str">
        <f>"'"&amp;Table5[[#This Row],[rxn]]&amp;"'"&amp;CHAR(9)&amp;IF(AND(Table5[[#This Row],[kapp_slack_ub]]&lt;&gt;0,Table5[[#This Row],[kapp_old]]&lt;$F$1),$F$1,Table5[[#This Row],[kapp_old]])</f>
        <v>'RXN-INSK_c_FWD-UNKNOWN'	27141.27779288</v>
      </c>
      <c r="M3410" s="1">
        <f>_xlfn.XLOOKUP(Table5[[#This Row],[rxn]],Table3[name],Table3[flux],$F$1)</f>
        <v>27141.277792879999</v>
      </c>
      <c r="N3410" s="1" t="str">
        <f>IFERROR(Table5[[#This Row],[min flux]]/Table5[[#This Row],[associated enzload]],"")</f>
        <v/>
      </c>
      <c r="O3410" s="1">
        <f>_xlfn.NUMBERVALUE(IF(Table5[[#This Row],[flux/enzload]]="","",ABS($N$1-Table5[[#This Row],[flux/enzload]])))</f>
        <v>0</v>
      </c>
      <c r="P3410" s="1">
        <f>Table5[[#This Row],[kapp_old]]+IFERROR(((Table5[[#This Row],[kapp_slack_ub]]-Table5[[#This Row],[kapp_slack_lb]])/Table5[[#This Row],[associated enzload]]),0)</f>
        <v>27141.277792879999</v>
      </c>
      <c r="Q3410" s="1" t="str">
        <f>"'"&amp;Table5[[#This Row],[rxn]]&amp;"'"&amp;CHAR(9)&amp;Table5[[#This Row],[kapp + (slack_ub - slack_lb)/enzload]]</f>
        <v>'RXN-INSK_c_FWD-UNKNOWN'	27141.27779288</v>
      </c>
      <c r="R3410" s="1">
        <f>_xlfn.XLOOKUP(Table5[[#This Row],[rxn]],Table38[name],Table38[flux],0)</f>
        <v>0</v>
      </c>
      <c r="S3410" s="1">
        <f>_xlfn.XLOOKUP(SUBSTITUTE(Table5[[#This Row],[rxn]],"RXN-","ENZLOAD-"),Table38[name],Table38[flux],0)</f>
        <v>0</v>
      </c>
      <c r="T3410" s="1" t="b">
        <f>AND(Table5[[#This Row],[ENZLOAD flux in kapp-slack.gms]]=0,Table5[[#This Row],[flux in kapp-slack.gms]]&lt;&gt;0,NOT(Table5[[#This Row],[spont or unknown?]]))</f>
        <v>0</v>
      </c>
      <c r="U3410" s="1" t="b">
        <f>OR(_xlfn.TEXTAFTER(Table5[[#This Row],[rxn]],"-",-1)="SPONT",_xlfn.TEXTAFTER(Table5[[#This Row],[rxn]],"-",-1)="UNKNOWN")</f>
        <v>1</v>
      </c>
      <c r="V3410" s="1">
        <f>_xlfn.XLOOKUP(SUBSTITUTE(Table5[[#This Row],[rxn]],"RXN-","ENZLOAD-"),Table4[rxn],Table4[ub],0)</f>
        <v>0</v>
      </c>
      <c r="W3410" s="1" t="b">
        <f>AND(Table5[[#This Row],[FVA ENZLOAD flux UB]]=0,Table5[[#This Row],[ENZ not made when it should be?]])</f>
        <v>0</v>
      </c>
    </row>
    <row r="3411" spans="6:23" hidden="1">
      <c r="F3411" s="1" t="s">
        <v>8629</v>
      </c>
      <c r="G3411" s="1" t="str">
        <f>_xlfn.TEXTBEFORE(Table5[[#This Row],[rxn     kapp_old        kapp_slack_ub   kapp_slack_lb]]," ")</f>
        <v>RXN-INSt_c_e_FWD-SPONT</v>
      </c>
      <c r="H341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41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411" s="1">
        <f>_xlfn.NUMBERVALUE(_xlfn.TEXTAFTER(Table5[[#This Row],[rxn     kapp_old        kapp_slack_ub   kapp_slack_lb]]," ",-1))</f>
        <v>0</v>
      </c>
      <c r="K3411" s="1">
        <f>_xlfn.XLOOKUP(SUBSTITUTE(Table5[[#This Row],[rxn]],"RXN-","ENZLOAD-"),ENZLOAD[name],ENZLOAD[flux],0)</f>
        <v>0</v>
      </c>
      <c r="L3411" s="1" t="str">
        <f>"'"&amp;Table5[[#This Row],[rxn]]&amp;"'"&amp;CHAR(9)&amp;IF(AND(Table5[[#This Row],[kapp_slack_ub]]&lt;&gt;0,Table5[[#This Row],[kapp_old]]&lt;$F$1),$F$1,Table5[[#This Row],[kapp_old]])</f>
        <v>'RXN-INSt_c_e_FWD-SPONT'	27141.27779288</v>
      </c>
      <c r="M3411" s="1">
        <f>_xlfn.XLOOKUP(Table5[[#This Row],[rxn]],Table3[name],Table3[flux],$F$1)</f>
        <v>27141.277792879999</v>
      </c>
      <c r="N3411" s="1" t="str">
        <f>IFERROR(Table5[[#This Row],[min flux]]/Table5[[#This Row],[associated enzload]],"")</f>
        <v/>
      </c>
      <c r="O3411" s="1">
        <f>_xlfn.NUMBERVALUE(IF(Table5[[#This Row],[flux/enzload]]="","",ABS($N$1-Table5[[#This Row],[flux/enzload]])))</f>
        <v>0</v>
      </c>
      <c r="P3411" s="1">
        <f>Table5[[#This Row],[kapp_old]]+IFERROR(((Table5[[#This Row],[kapp_slack_ub]]-Table5[[#This Row],[kapp_slack_lb]])/Table5[[#This Row],[associated enzload]]),0)</f>
        <v>27141.277792879999</v>
      </c>
      <c r="Q3411" s="1" t="str">
        <f>"'"&amp;Table5[[#This Row],[rxn]]&amp;"'"&amp;CHAR(9)&amp;Table5[[#This Row],[kapp + (slack_ub - slack_lb)/enzload]]</f>
        <v>'RXN-INSt_c_e_FWD-SPONT'	27141.27779288</v>
      </c>
      <c r="R3411" s="1">
        <f>_xlfn.XLOOKUP(Table5[[#This Row],[rxn]],Table38[name],Table38[flux],0)</f>
        <v>0</v>
      </c>
      <c r="S3411" s="1">
        <f>_xlfn.XLOOKUP(SUBSTITUTE(Table5[[#This Row],[rxn]],"RXN-","ENZLOAD-"),Table38[name],Table38[flux],0)</f>
        <v>0</v>
      </c>
      <c r="T3411" s="1" t="b">
        <f>AND(Table5[[#This Row],[ENZLOAD flux in kapp-slack.gms]]=0,Table5[[#This Row],[flux in kapp-slack.gms]]&lt;&gt;0,NOT(Table5[[#This Row],[spont or unknown?]]))</f>
        <v>0</v>
      </c>
      <c r="U3411" s="1" t="b">
        <f>OR(_xlfn.TEXTAFTER(Table5[[#This Row],[rxn]],"-",-1)="SPONT",_xlfn.TEXTAFTER(Table5[[#This Row],[rxn]],"-",-1)="UNKNOWN")</f>
        <v>1</v>
      </c>
      <c r="V3411" s="1">
        <f>_xlfn.XLOOKUP(SUBSTITUTE(Table5[[#This Row],[rxn]],"RXN-","ENZLOAD-"),Table4[rxn],Table4[ub],0)</f>
        <v>0</v>
      </c>
      <c r="W3411" s="1" t="b">
        <f>AND(Table5[[#This Row],[FVA ENZLOAD flux UB]]=0,Table5[[#This Row],[ENZ not made when it should be?]])</f>
        <v>0</v>
      </c>
    </row>
    <row r="3412" spans="6:23" hidden="1">
      <c r="F3412" s="1" t="s">
        <v>8631</v>
      </c>
      <c r="G3412" s="1" t="str">
        <f>_xlfn.TEXTBEFORE(Table5[[#This Row],[rxn     kapp_old        kapp_slack_ub   kapp_slack_lb]]," ")</f>
        <v>RXN-IPCt_g_r_FWD-SPONT</v>
      </c>
      <c r="H341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41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412" s="1">
        <f>_xlfn.NUMBERVALUE(_xlfn.TEXTAFTER(Table5[[#This Row],[rxn     kapp_old        kapp_slack_ub   kapp_slack_lb]]," ",-1))</f>
        <v>0</v>
      </c>
      <c r="K3412" s="1">
        <f>_xlfn.XLOOKUP(SUBSTITUTE(Table5[[#This Row],[rxn]],"RXN-","ENZLOAD-"),ENZLOAD[name],ENZLOAD[flux],0)</f>
        <v>0</v>
      </c>
      <c r="L3412" s="1" t="str">
        <f>"'"&amp;Table5[[#This Row],[rxn]]&amp;"'"&amp;CHAR(9)&amp;IF(AND(Table5[[#This Row],[kapp_slack_ub]]&lt;&gt;0,Table5[[#This Row],[kapp_old]]&lt;$F$1),$F$1,Table5[[#This Row],[kapp_old]])</f>
        <v>'RXN-IPCt_g_r_FWD-SPONT'	27141.27779288</v>
      </c>
      <c r="M3412" s="1">
        <f>_xlfn.XLOOKUP(Table5[[#This Row],[rxn]],Table3[name],Table3[flux],$F$1)</f>
        <v>27141.277792879999</v>
      </c>
      <c r="N3412" s="1" t="str">
        <f>IFERROR(Table5[[#This Row],[min flux]]/Table5[[#This Row],[associated enzload]],"")</f>
        <v/>
      </c>
      <c r="O3412" s="1">
        <f>_xlfn.NUMBERVALUE(IF(Table5[[#This Row],[flux/enzload]]="","",ABS($N$1-Table5[[#This Row],[flux/enzload]])))</f>
        <v>0</v>
      </c>
      <c r="P3412" s="1">
        <f>Table5[[#This Row],[kapp_old]]+IFERROR(((Table5[[#This Row],[kapp_slack_ub]]-Table5[[#This Row],[kapp_slack_lb]])/Table5[[#This Row],[associated enzload]]),0)</f>
        <v>27141.277792879999</v>
      </c>
      <c r="Q3412" s="1" t="str">
        <f>"'"&amp;Table5[[#This Row],[rxn]]&amp;"'"&amp;CHAR(9)&amp;Table5[[#This Row],[kapp + (slack_ub - slack_lb)/enzload]]</f>
        <v>'RXN-IPCt_g_r_FWD-SPONT'	27141.27779288</v>
      </c>
      <c r="R3412" s="1">
        <f>_xlfn.XLOOKUP(Table5[[#This Row],[rxn]],Table38[name],Table38[flux],0)</f>
        <v>0</v>
      </c>
      <c r="S3412" s="1">
        <f>_xlfn.XLOOKUP(SUBSTITUTE(Table5[[#This Row],[rxn]],"RXN-","ENZLOAD-"),Table38[name],Table38[flux],0)</f>
        <v>0</v>
      </c>
      <c r="T3412" s="1" t="b">
        <f>AND(Table5[[#This Row],[ENZLOAD flux in kapp-slack.gms]]=0,Table5[[#This Row],[flux in kapp-slack.gms]]&lt;&gt;0,NOT(Table5[[#This Row],[spont or unknown?]]))</f>
        <v>0</v>
      </c>
      <c r="U3412" s="1" t="b">
        <f>OR(_xlfn.TEXTAFTER(Table5[[#This Row],[rxn]],"-",-1)="SPONT",_xlfn.TEXTAFTER(Table5[[#This Row],[rxn]],"-",-1)="UNKNOWN")</f>
        <v>1</v>
      </c>
      <c r="V3412" s="1">
        <f>_xlfn.XLOOKUP(SUBSTITUTE(Table5[[#This Row],[rxn]],"RXN-","ENZLOAD-"),Table4[rxn],Table4[ub],0)</f>
        <v>0</v>
      </c>
      <c r="W3412" s="1" t="b">
        <f>AND(Table5[[#This Row],[FVA ENZLOAD flux UB]]=0,Table5[[#This Row],[ENZ not made when it should be?]])</f>
        <v>0</v>
      </c>
    </row>
    <row r="3413" spans="6:23" hidden="1">
      <c r="F3413" s="1" t="s">
        <v>8632</v>
      </c>
      <c r="G3413" s="1" t="str">
        <f>_xlfn.TEXTBEFORE(Table5[[#This Row],[rxn     kapp_old        kapp_slack_ub   kapp_slack_lb]]," ")</f>
        <v>RXN-IPCt_g_r_REV-SPONT</v>
      </c>
      <c r="H341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41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413" s="1">
        <f>_xlfn.NUMBERVALUE(_xlfn.TEXTAFTER(Table5[[#This Row],[rxn     kapp_old        kapp_slack_ub   kapp_slack_lb]]," ",-1))</f>
        <v>0</v>
      </c>
      <c r="K3413" s="1">
        <f>_xlfn.XLOOKUP(SUBSTITUTE(Table5[[#This Row],[rxn]],"RXN-","ENZLOAD-"),ENZLOAD[name],ENZLOAD[flux],0)</f>
        <v>0</v>
      </c>
      <c r="L3413" s="1" t="str">
        <f>"'"&amp;Table5[[#This Row],[rxn]]&amp;"'"&amp;CHAR(9)&amp;IF(AND(Table5[[#This Row],[kapp_slack_ub]]&lt;&gt;0,Table5[[#This Row],[kapp_old]]&lt;$F$1),$F$1,Table5[[#This Row],[kapp_old]])</f>
        <v>'RXN-IPCt_g_r_REV-SPONT'	27141.27779288</v>
      </c>
      <c r="M3413" s="1">
        <f>_xlfn.XLOOKUP(Table5[[#This Row],[rxn]],Table3[name],Table3[flux],$F$1)</f>
        <v>27141.277792879999</v>
      </c>
      <c r="N3413" s="1" t="str">
        <f>IFERROR(Table5[[#This Row],[min flux]]/Table5[[#This Row],[associated enzload]],"")</f>
        <v/>
      </c>
      <c r="O3413" s="1">
        <f>_xlfn.NUMBERVALUE(IF(Table5[[#This Row],[flux/enzload]]="","",ABS($N$1-Table5[[#This Row],[flux/enzload]])))</f>
        <v>0</v>
      </c>
      <c r="P3413" s="1">
        <f>Table5[[#This Row],[kapp_old]]+IFERROR(((Table5[[#This Row],[kapp_slack_ub]]-Table5[[#This Row],[kapp_slack_lb]])/Table5[[#This Row],[associated enzload]]),0)</f>
        <v>27141.277792879999</v>
      </c>
      <c r="Q3413" s="1" t="str">
        <f>"'"&amp;Table5[[#This Row],[rxn]]&amp;"'"&amp;CHAR(9)&amp;Table5[[#This Row],[kapp + (slack_ub - slack_lb)/enzload]]</f>
        <v>'RXN-IPCt_g_r_REV-SPONT'	27141.27779288</v>
      </c>
      <c r="R3413" s="1">
        <f>_xlfn.XLOOKUP(Table5[[#This Row],[rxn]],Table38[name],Table38[flux],0)</f>
        <v>0</v>
      </c>
      <c r="S3413" s="1">
        <f>_xlfn.XLOOKUP(SUBSTITUTE(Table5[[#This Row],[rxn]],"RXN-","ENZLOAD-"),Table38[name],Table38[flux],0)</f>
        <v>0</v>
      </c>
      <c r="T3413" s="1" t="b">
        <f>AND(Table5[[#This Row],[ENZLOAD flux in kapp-slack.gms]]=0,Table5[[#This Row],[flux in kapp-slack.gms]]&lt;&gt;0,NOT(Table5[[#This Row],[spont or unknown?]]))</f>
        <v>0</v>
      </c>
      <c r="U3413" s="1" t="b">
        <f>OR(_xlfn.TEXTAFTER(Table5[[#This Row],[rxn]],"-",-1)="SPONT",_xlfn.TEXTAFTER(Table5[[#This Row],[rxn]],"-",-1)="UNKNOWN")</f>
        <v>1</v>
      </c>
      <c r="V3413" s="1">
        <f>_xlfn.XLOOKUP(SUBSTITUTE(Table5[[#This Row],[rxn]],"RXN-","ENZLOAD-"),Table4[rxn],Table4[ub],0)</f>
        <v>0</v>
      </c>
      <c r="W3413" s="1" t="b">
        <f>AND(Table5[[#This Row],[FVA ENZLOAD flux UB]]=0,Table5[[#This Row],[ENZ not made when it should be?]])</f>
        <v>0</v>
      </c>
    </row>
    <row r="3414" spans="6:23" hidden="1">
      <c r="F3414" s="1" t="s">
        <v>8635</v>
      </c>
      <c r="G3414" s="1" t="str">
        <f>_xlfn.TEXTBEFORE(Table5[[#This Row],[rxn     kapp_old        kapp_slack_ub   kapp_slack_lb]]," ")</f>
        <v>RXN-IPDPt_c_l_FWD-UNKNOWN</v>
      </c>
      <c r="H341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41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414" s="1">
        <f>_xlfn.NUMBERVALUE(_xlfn.TEXTAFTER(Table5[[#This Row],[rxn     kapp_old        kapp_slack_ub   kapp_slack_lb]]," ",-1))</f>
        <v>0</v>
      </c>
      <c r="K3414" s="1">
        <f>_xlfn.XLOOKUP(SUBSTITUTE(Table5[[#This Row],[rxn]],"RXN-","ENZLOAD-"),ENZLOAD[name],ENZLOAD[flux],0)</f>
        <v>0</v>
      </c>
      <c r="L3414" s="1" t="str">
        <f>"'"&amp;Table5[[#This Row],[rxn]]&amp;"'"&amp;CHAR(9)&amp;IF(AND(Table5[[#This Row],[kapp_slack_ub]]&lt;&gt;0,Table5[[#This Row],[kapp_old]]&lt;$F$1),$F$1,Table5[[#This Row],[kapp_old]])</f>
        <v>'RXN-IPDPt_c_l_FWD-UNKNOWN'	27141.27779288</v>
      </c>
      <c r="M3414" s="1">
        <f>_xlfn.XLOOKUP(Table5[[#This Row],[rxn]],Table3[name],Table3[flux],$F$1)</f>
        <v>27141.277792879999</v>
      </c>
      <c r="N3414" s="1" t="str">
        <f>IFERROR(Table5[[#This Row],[min flux]]/Table5[[#This Row],[associated enzload]],"")</f>
        <v/>
      </c>
      <c r="O3414" s="1">
        <f>_xlfn.NUMBERVALUE(IF(Table5[[#This Row],[flux/enzload]]="","",ABS($N$1-Table5[[#This Row],[flux/enzload]])))</f>
        <v>0</v>
      </c>
      <c r="P3414" s="1">
        <f>Table5[[#This Row],[kapp_old]]+IFERROR(((Table5[[#This Row],[kapp_slack_ub]]-Table5[[#This Row],[kapp_slack_lb]])/Table5[[#This Row],[associated enzload]]),0)</f>
        <v>27141.277792879999</v>
      </c>
      <c r="Q3414" s="1" t="str">
        <f>"'"&amp;Table5[[#This Row],[rxn]]&amp;"'"&amp;CHAR(9)&amp;Table5[[#This Row],[kapp + (slack_ub - slack_lb)/enzload]]</f>
        <v>'RXN-IPDPt_c_l_FWD-UNKNOWN'	27141.27779288</v>
      </c>
      <c r="R3414" s="1">
        <f>_xlfn.XLOOKUP(Table5[[#This Row],[rxn]],Table38[name],Table38[flux],0)</f>
        <v>0</v>
      </c>
      <c r="S3414" s="1">
        <f>_xlfn.XLOOKUP(SUBSTITUTE(Table5[[#This Row],[rxn]],"RXN-","ENZLOAD-"),Table38[name],Table38[flux],0)</f>
        <v>0</v>
      </c>
      <c r="T3414" s="1" t="b">
        <f>AND(Table5[[#This Row],[ENZLOAD flux in kapp-slack.gms]]=0,Table5[[#This Row],[flux in kapp-slack.gms]]&lt;&gt;0,NOT(Table5[[#This Row],[spont or unknown?]]))</f>
        <v>0</v>
      </c>
      <c r="U3414" s="1" t="b">
        <f>OR(_xlfn.TEXTAFTER(Table5[[#This Row],[rxn]],"-",-1)="SPONT",_xlfn.TEXTAFTER(Table5[[#This Row],[rxn]],"-",-1)="UNKNOWN")</f>
        <v>1</v>
      </c>
      <c r="V3414" s="1">
        <f>_xlfn.XLOOKUP(SUBSTITUTE(Table5[[#This Row],[rxn]],"RXN-","ENZLOAD-"),Table4[rxn],Table4[ub],0)</f>
        <v>0</v>
      </c>
      <c r="W3414" s="1" t="b">
        <f>AND(Table5[[#This Row],[FVA ENZLOAD flux UB]]=0,Table5[[#This Row],[ENZ not made when it should be?]])</f>
        <v>0</v>
      </c>
    </row>
    <row r="3415" spans="6:23" hidden="1">
      <c r="F3415" s="1" t="s">
        <v>8636</v>
      </c>
      <c r="G3415" s="1" t="str">
        <f>_xlfn.TEXTBEFORE(Table5[[#This Row],[rxn     kapp_old        kapp_slack_ub   kapp_slack_lb]]," ")</f>
        <v>RXN-IPDPt_c_l_REV-UNKNOWN</v>
      </c>
      <c r="H341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41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415" s="1">
        <f>_xlfn.NUMBERVALUE(_xlfn.TEXTAFTER(Table5[[#This Row],[rxn     kapp_old        kapp_slack_ub   kapp_slack_lb]]," ",-1))</f>
        <v>0</v>
      </c>
      <c r="K3415" s="1">
        <f>_xlfn.XLOOKUP(SUBSTITUTE(Table5[[#This Row],[rxn]],"RXN-","ENZLOAD-"),ENZLOAD[name],ENZLOAD[flux],0)</f>
        <v>0</v>
      </c>
      <c r="L3415" s="1" t="str">
        <f>"'"&amp;Table5[[#This Row],[rxn]]&amp;"'"&amp;CHAR(9)&amp;IF(AND(Table5[[#This Row],[kapp_slack_ub]]&lt;&gt;0,Table5[[#This Row],[kapp_old]]&lt;$F$1),$F$1,Table5[[#This Row],[kapp_old]])</f>
        <v>'RXN-IPDPt_c_l_REV-UNKNOWN'	27141.27779288</v>
      </c>
      <c r="M3415" s="1">
        <f>_xlfn.XLOOKUP(Table5[[#This Row],[rxn]],Table3[name],Table3[flux],$F$1)</f>
        <v>8.8202572308714894E-2</v>
      </c>
      <c r="N3415" s="1" t="str">
        <f>IFERROR(Table5[[#This Row],[min flux]]/Table5[[#This Row],[associated enzload]],"")</f>
        <v/>
      </c>
      <c r="O3415" s="1">
        <f>_xlfn.NUMBERVALUE(IF(Table5[[#This Row],[flux/enzload]]="","",ABS($N$1-Table5[[#This Row],[flux/enzload]])))</f>
        <v>0</v>
      </c>
      <c r="P3415" s="1">
        <f>Table5[[#This Row],[kapp_old]]+IFERROR(((Table5[[#This Row],[kapp_slack_ub]]-Table5[[#This Row],[kapp_slack_lb]])/Table5[[#This Row],[associated enzload]]),0)</f>
        <v>27141.277792879999</v>
      </c>
      <c r="Q3415" s="1" t="str">
        <f>"'"&amp;Table5[[#This Row],[rxn]]&amp;"'"&amp;CHAR(9)&amp;Table5[[#This Row],[kapp + (slack_ub - slack_lb)/enzload]]</f>
        <v>'RXN-IPDPt_c_l_REV-UNKNOWN'	27141.27779288</v>
      </c>
      <c r="R3415" s="1">
        <f>_xlfn.XLOOKUP(Table5[[#This Row],[rxn]],Table38[name],Table38[flux],0)</f>
        <v>8.9729126723346E-2</v>
      </c>
      <c r="S3415" s="1">
        <f>_xlfn.XLOOKUP(SUBSTITUTE(Table5[[#This Row],[rxn]],"RXN-","ENZLOAD-"),Table38[name],Table38[flux],0)</f>
        <v>0</v>
      </c>
      <c r="T3415" s="1" t="b">
        <f>AND(Table5[[#This Row],[ENZLOAD flux in kapp-slack.gms]]=0,Table5[[#This Row],[flux in kapp-slack.gms]]&lt;&gt;0,NOT(Table5[[#This Row],[spont or unknown?]]))</f>
        <v>0</v>
      </c>
      <c r="U3415" s="1" t="b">
        <f>OR(_xlfn.TEXTAFTER(Table5[[#This Row],[rxn]],"-",-1)="SPONT",_xlfn.TEXTAFTER(Table5[[#This Row],[rxn]],"-",-1)="UNKNOWN")</f>
        <v>1</v>
      </c>
      <c r="V3415" s="1">
        <f>_xlfn.XLOOKUP(SUBSTITUTE(Table5[[#This Row],[rxn]],"RXN-","ENZLOAD-"),Table4[rxn],Table4[ub],0)</f>
        <v>0</v>
      </c>
      <c r="W3415" s="1" t="b">
        <f>AND(Table5[[#This Row],[FVA ENZLOAD flux UB]]=0,Table5[[#This Row],[ENZ not made when it should be?]])</f>
        <v>0</v>
      </c>
    </row>
    <row r="3416" spans="6:23" hidden="1">
      <c r="F3416" s="1" t="s">
        <v>8637</v>
      </c>
      <c r="G3416" s="1" t="str">
        <f>_xlfn.TEXTBEFORE(Table5[[#This Row],[rxn     kapp_old        kapp_slack_ub   kapp_slack_lb]]," ")</f>
        <v>RXN-IPDPt_c_m_FWD-SPONT</v>
      </c>
      <c r="H341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41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416" s="1">
        <f>_xlfn.NUMBERVALUE(_xlfn.TEXTAFTER(Table5[[#This Row],[rxn     kapp_old        kapp_slack_ub   kapp_slack_lb]]," ",-1))</f>
        <v>0</v>
      </c>
      <c r="K3416" s="1">
        <f>_xlfn.XLOOKUP(SUBSTITUTE(Table5[[#This Row],[rxn]],"RXN-","ENZLOAD-"),ENZLOAD[name],ENZLOAD[flux],0)</f>
        <v>0</v>
      </c>
      <c r="L3416" s="1" t="str">
        <f>"'"&amp;Table5[[#This Row],[rxn]]&amp;"'"&amp;CHAR(9)&amp;IF(AND(Table5[[#This Row],[kapp_slack_ub]]&lt;&gt;0,Table5[[#This Row],[kapp_old]]&lt;$F$1),$F$1,Table5[[#This Row],[kapp_old]])</f>
        <v>'RXN-IPDPt_c_m_FWD-SPONT'	27141.27779288</v>
      </c>
      <c r="M3416" s="1">
        <f>_xlfn.XLOOKUP(Table5[[#This Row],[rxn]],Table3[name],Table3[flux],$F$1)</f>
        <v>27141.277792879999</v>
      </c>
      <c r="N3416" s="1" t="str">
        <f>IFERROR(Table5[[#This Row],[min flux]]/Table5[[#This Row],[associated enzload]],"")</f>
        <v/>
      </c>
      <c r="O3416" s="1">
        <f>_xlfn.NUMBERVALUE(IF(Table5[[#This Row],[flux/enzload]]="","",ABS($N$1-Table5[[#This Row],[flux/enzload]])))</f>
        <v>0</v>
      </c>
      <c r="P3416" s="1">
        <f>Table5[[#This Row],[kapp_old]]+IFERROR(((Table5[[#This Row],[kapp_slack_ub]]-Table5[[#This Row],[kapp_slack_lb]])/Table5[[#This Row],[associated enzload]]),0)</f>
        <v>27141.277792879999</v>
      </c>
      <c r="Q3416" s="1" t="str">
        <f>"'"&amp;Table5[[#This Row],[rxn]]&amp;"'"&amp;CHAR(9)&amp;Table5[[#This Row],[kapp + (slack_ub - slack_lb)/enzload]]</f>
        <v>'RXN-IPDPt_c_m_FWD-SPONT'	27141.27779288</v>
      </c>
      <c r="R3416" s="1">
        <f>_xlfn.XLOOKUP(Table5[[#This Row],[rxn]],Table38[name],Table38[flux],0)</f>
        <v>0</v>
      </c>
      <c r="S3416" s="1">
        <f>_xlfn.XLOOKUP(SUBSTITUTE(Table5[[#This Row],[rxn]],"RXN-","ENZLOAD-"),Table38[name],Table38[flux],0)</f>
        <v>0</v>
      </c>
      <c r="T3416" s="1" t="b">
        <f>AND(Table5[[#This Row],[ENZLOAD flux in kapp-slack.gms]]=0,Table5[[#This Row],[flux in kapp-slack.gms]]&lt;&gt;0,NOT(Table5[[#This Row],[spont or unknown?]]))</f>
        <v>0</v>
      </c>
      <c r="U3416" s="1" t="b">
        <f>OR(_xlfn.TEXTAFTER(Table5[[#This Row],[rxn]],"-",-1)="SPONT",_xlfn.TEXTAFTER(Table5[[#This Row],[rxn]],"-",-1)="UNKNOWN")</f>
        <v>1</v>
      </c>
      <c r="V3416" s="1">
        <f>_xlfn.XLOOKUP(SUBSTITUTE(Table5[[#This Row],[rxn]],"RXN-","ENZLOAD-"),Table4[rxn],Table4[ub],0)</f>
        <v>0</v>
      </c>
      <c r="W3416" s="1" t="b">
        <f>AND(Table5[[#This Row],[FVA ENZLOAD flux UB]]=0,Table5[[#This Row],[ENZ not made when it should be?]])</f>
        <v>0</v>
      </c>
    </row>
    <row r="3417" spans="6:23" hidden="1">
      <c r="F3417" s="1" t="s">
        <v>8638</v>
      </c>
      <c r="G3417" s="1" t="str">
        <f>_xlfn.TEXTBEFORE(Table5[[#This Row],[rxn     kapp_old        kapp_slack_ub   kapp_slack_lb]]," ")</f>
        <v>RXN-IPDPt_c_m_REV-SPONT</v>
      </c>
      <c r="H341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41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417" s="1">
        <f>_xlfn.NUMBERVALUE(_xlfn.TEXTAFTER(Table5[[#This Row],[rxn     kapp_old        kapp_slack_ub   kapp_slack_lb]]," ",-1))</f>
        <v>0</v>
      </c>
      <c r="K3417" s="1">
        <f>_xlfn.XLOOKUP(SUBSTITUTE(Table5[[#This Row],[rxn]],"RXN-","ENZLOAD-"),ENZLOAD[name],ENZLOAD[flux],0)</f>
        <v>0</v>
      </c>
      <c r="L3417" s="1" t="str">
        <f>"'"&amp;Table5[[#This Row],[rxn]]&amp;"'"&amp;CHAR(9)&amp;IF(AND(Table5[[#This Row],[kapp_slack_ub]]&lt;&gt;0,Table5[[#This Row],[kapp_old]]&lt;$F$1),$F$1,Table5[[#This Row],[kapp_old]])</f>
        <v>'RXN-IPDPt_c_m_REV-SPONT'	27141.27779288</v>
      </c>
      <c r="M3417" s="1">
        <f>_xlfn.XLOOKUP(Table5[[#This Row],[rxn]],Table3[name],Table3[flux],$F$1)</f>
        <v>27141.277792879999</v>
      </c>
      <c r="N3417" s="1" t="str">
        <f>IFERROR(Table5[[#This Row],[min flux]]/Table5[[#This Row],[associated enzload]],"")</f>
        <v/>
      </c>
      <c r="O3417" s="1">
        <f>_xlfn.NUMBERVALUE(IF(Table5[[#This Row],[flux/enzload]]="","",ABS($N$1-Table5[[#This Row],[flux/enzload]])))</f>
        <v>0</v>
      </c>
      <c r="P3417" s="1">
        <f>Table5[[#This Row],[kapp_old]]+IFERROR(((Table5[[#This Row],[kapp_slack_ub]]-Table5[[#This Row],[kapp_slack_lb]])/Table5[[#This Row],[associated enzload]]),0)</f>
        <v>27141.277792879999</v>
      </c>
      <c r="Q3417" s="1" t="str">
        <f>"'"&amp;Table5[[#This Row],[rxn]]&amp;"'"&amp;CHAR(9)&amp;Table5[[#This Row],[kapp + (slack_ub - slack_lb)/enzload]]</f>
        <v>'RXN-IPDPt_c_m_REV-SPONT'	27141.27779288</v>
      </c>
      <c r="R3417" s="1">
        <f>_xlfn.XLOOKUP(Table5[[#This Row],[rxn]],Table38[name],Table38[flux],0)</f>
        <v>0</v>
      </c>
      <c r="S3417" s="1">
        <f>_xlfn.XLOOKUP(SUBSTITUTE(Table5[[#This Row],[rxn]],"RXN-","ENZLOAD-"),Table38[name],Table38[flux],0)</f>
        <v>0</v>
      </c>
      <c r="T3417" s="1" t="b">
        <f>AND(Table5[[#This Row],[ENZLOAD flux in kapp-slack.gms]]=0,Table5[[#This Row],[flux in kapp-slack.gms]]&lt;&gt;0,NOT(Table5[[#This Row],[spont or unknown?]]))</f>
        <v>0</v>
      </c>
      <c r="U3417" s="1" t="b">
        <f>OR(_xlfn.TEXTAFTER(Table5[[#This Row],[rxn]],"-",-1)="SPONT",_xlfn.TEXTAFTER(Table5[[#This Row],[rxn]],"-",-1)="UNKNOWN")</f>
        <v>1</v>
      </c>
      <c r="V3417" s="1">
        <f>_xlfn.XLOOKUP(SUBSTITUTE(Table5[[#This Row],[rxn]],"RXN-","ENZLOAD-"),Table4[rxn],Table4[ub],0)</f>
        <v>0</v>
      </c>
      <c r="W3417" s="1" t="b">
        <f>AND(Table5[[#This Row],[FVA ENZLOAD flux UB]]=0,Table5[[#This Row],[ENZ not made when it should be?]])</f>
        <v>0</v>
      </c>
    </row>
    <row r="3418" spans="6:23" hidden="1">
      <c r="F3418" s="1" t="s">
        <v>8653</v>
      </c>
      <c r="G3418" s="1" t="str">
        <f>_xlfn.TEXTBEFORE(Table5[[#This Row],[rxn     kapp_old        kapp_slack_ub   kapp_slack_lb]]," ")</f>
        <v>RXN-IPT_g_FWD-rt4804</v>
      </c>
      <c r="H341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41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418" s="1">
        <f>_xlfn.NUMBERVALUE(_xlfn.TEXTAFTER(Table5[[#This Row],[rxn     kapp_old        kapp_slack_ub   kapp_slack_lb]]," ",-1))</f>
        <v>0</v>
      </c>
      <c r="K3418" s="1">
        <f>_xlfn.XLOOKUP(SUBSTITUTE(Table5[[#This Row],[rxn]],"RXN-","ENZLOAD-"),ENZLOAD[name],ENZLOAD[flux],0)</f>
        <v>0</v>
      </c>
      <c r="L3418" s="1" t="str">
        <f>"'"&amp;Table5[[#This Row],[rxn]]&amp;"'"&amp;CHAR(9)&amp;IF(AND(Table5[[#This Row],[kapp_slack_ub]]&lt;&gt;0,Table5[[#This Row],[kapp_old]]&lt;$F$1),$F$1,Table5[[#This Row],[kapp_old]])</f>
        <v>'RXN-IPT_g_FWD-rt4804'	27141.27779288</v>
      </c>
      <c r="M3418" s="1">
        <f>_xlfn.XLOOKUP(Table5[[#This Row],[rxn]],Table3[name],Table3[flux],$F$1)</f>
        <v>27141.277792879999</v>
      </c>
      <c r="N3418" s="1" t="str">
        <f>IFERROR(Table5[[#This Row],[min flux]]/Table5[[#This Row],[associated enzload]],"")</f>
        <v/>
      </c>
      <c r="O3418" s="1">
        <f>_xlfn.NUMBERVALUE(IF(Table5[[#This Row],[flux/enzload]]="","",ABS($N$1-Table5[[#This Row],[flux/enzload]])))</f>
        <v>0</v>
      </c>
      <c r="P3418" s="1">
        <f>Table5[[#This Row],[kapp_old]]+IFERROR(((Table5[[#This Row],[kapp_slack_ub]]-Table5[[#This Row],[kapp_slack_lb]])/Table5[[#This Row],[associated enzload]]),0)</f>
        <v>27141.277792879999</v>
      </c>
      <c r="Q3418" s="1" t="str">
        <f>"'"&amp;Table5[[#This Row],[rxn]]&amp;"'"&amp;CHAR(9)&amp;Table5[[#This Row],[kapp + (slack_ub - slack_lb)/enzload]]</f>
        <v>'RXN-IPT_g_FWD-rt4804'	27141.27779288</v>
      </c>
      <c r="R3418" s="1">
        <f>_xlfn.XLOOKUP(Table5[[#This Row],[rxn]],Table38[name],Table38[flux],0)</f>
        <v>0</v>
      </c>
      <c r="S3418" s="1">
        <f>_xlfn.XLOOKUP(SUBSTITUTE(Table5[[#This Row],[rxn]],"RXN-","ENZLOAD-"),Table38[name],Table38[flux],0)</f>
        <v>0</v>
      </c>
      <c r="T3418" s="1" t="b">
        <f>AND(Table5[[#This Row],[ENZLOAD flux in kapp-slack.gms]]=0,Table5[[#This Row],[flux in kapp-slack.gms]]&lt;&gt;0,NOT(Table5[[#This Row],[spont or unknown?]]))</f>
        <v>0</v>
      </c>
      <c r="U3418" s="1" t="b">
        <f>OR(_xlfn.TEXTAFTER(Table5[[#This Row],[rxn]],"-",-1)="SPONT",_xlfn.TEXTAFTER(Table5[[#This Row],[rxn]],"-",-1)="UNKNOWN")</f>
        <v>0</v>
      </c>
      <c r="V3418" s="1">
        <f>_xlfn.XLOOKUP(SUBSTITUTE(Table5[[#This Row],[rxn]],"RXN-","ENZLOAD-"),Table4[rxn],Table4[ub],0)</f>
        <v>0.94619056999999995</v>
      </c>
      <c r="W3418" s="1" t="b">
        <f>AND(Table5[[#This Row],[FVA ENZLOAD flux UB]]=0,Table5[[#This Row],[ENZ not made when it should be?]])</f>
        <v>0</v>
      </c>
    </row>
    <row r="3419" spans="6:23" hidden="1">
      <c r="F3419" s="1" t="s">
        <v>8658</v>
      </c>
      <c r="G3419" s="1" t="str">
        <f>_xlfn.TEXTBEFORE(Table5[[#This Row],[rxn     kapp_old        kapp_slack_ub   kapp_slack_lb]]," ")</f>
        <v>RXN-Kt_c_e_FWD-UNKNOWN</v>
      </c>
      <c r="H341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41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419" s="1">
        <f>_xlfn.NUMBERVALUE(_xlfn.TEXTAFTER(Table5[[#This Row],[rxn     kapp_old        kapp_slack_ub   kapp_slack_lb]]," ",-1))</f>
        <v>0</v>
      </c>
      <c r="K3419" s="1">
        <f>_xlfn.XLOOKUP(SUBSTITUTE(Table5[[#This Row],[rxn]],"RXN-","ENZLOAD-"),ENZLOAD[name],ENZLOAD[flux],0)</f>
        <v>0</v>
      </c>
      <c r="L3419" s="1" t="str">
        <f>"'"&amp;Table5[[#This Row],[rxn]]&amp;"'"&amp;CHAR(9)&amp;IF(AND(Table5[[#This Row],[kapp_slack_ub]]&lt;&gt;0,Table5[[#This Row],[kapp_old]]&lt;$F$1),$F$1,Table5[[#This Row],[kapp_old]])</f>
        <v>'RXN-Kt_c_e_FWD-UNKNOWN'	27141.27779288</v>
      </c>
      <c r="M3419" s="1">
        <f>_xlfn.XLOOKUP(Table5[[#This Row],[rxn]],Table3[name],Table3[flux],$F$1)</f>
        <v>0.22896169414534401</v>
      </c>
      <c r="N3419" s="1" t="str">
        <f>IFERROR(Table5[[#This Row],[min flux]]/Table5[[#This Row],[associated enzload]],"")</f>
        <v/>
      </c>
      <c r="O3419" s="1">
        <f>_xlfn.NUMBERVALUE(IF(Table5[[#This Row],[flux/enzload]]="","",ABS($N$1-Table5[[#This Row],[flux/enzload]])))</f>
        <v>0</v>
      </c>
      <c r="P3419" s="1">
        <f>Table5[[#This Row],[kapp_old]]+IFERROR(((Table5[[#This Row],[kapp_slack_ub]]-Table5[[#This Row],[kapp_slack_lb]])/Table5[[#This Row],[associated enzload]]),0)</f>
        <v>27141.277792879999</v>
      </c>
      <c r="Q3419" s="1" t="str">
        <f>"'"&amp;Table5[[#This Row],[rxn]]&amp;"'"&amp;CHAR(9)&amp;Table5[[#This Row],[kapp + (slack_ub - slack_lb)/enzload]]</f>
        <v>'RXN-Kt_c_e_FWD-UNKNOWN'	27141.27779288</v>
      </c>
      <c r="R3419" s="1">
        <f>_xlfn.XLOOKUP(Table5[[#This Row],[rxn]],Table38[name],Table38[flux],0)</f>
        <v>0.23293768805110299</v>
      </c>
      <c r="S3419" s="1">
        <f>_xlfn.XLOOKUP(SUBSTITUTE(Table5[[#This Row],[rxn]],"RXN-","ENZLOAD-"),Table38[name],Table38[flux],0)</f>
        <v>0</v>
      </c>
      <c r="T3419" s="1" t="b">
        <f>AND(Table5[[#This Row],[ENZLOAD flux in kapp-slack.gms]]=0,Table5[[#This Row],[flux in kapp-slack.gms]]&lt;&gt;0,NOT(Table5[[#This Row],[spont or unknown?]]))</f>
        <v>0</v>
      </c>
      <c r="U3419" s="1" t="b">
        <f>OR(_xlfn.TEXTAFTER(Table5[[#This Row],[rxn]],"-",-1)="SPONT",_xlfn.TEXTAFTER(Table5[[#This Row],[rxn]],"-",-1)="UNKNOWN")</f>
        <v>1</v>
      </c>
      <c r="V3419" s="1">
        <f>_xlfn.XLOOKUP(SUBSTITUTE(Table5[[#This Row],[rxn]],"RXN-","ENZLOAD-"),Table4[rxn],Table4[ub],0)</f>
        <v>0</v>
      </c>
      <c r="W3419" s="1" t="b">
        <f>AND(Table5[[#This Row],[FVA ENZLOAD flux UB]]=0,Table5[[#This Row],[ENZ not made when it should be?]])</f>
        <v>0</v>
      </c>
    </row>
    <row r="3420" spans="6:23" hidden="1">
      <c r="F3420" s="1" t="s">
        <v>8668</v>
      </c>
      <c r="G3420" s="1" t="str">
        <f>_xlfn.TEXTBEFORE(Table5[[#This Row],[rxn     kapp_old        kapp_slack_ub   kapp_slack_lb]]," ")</f>
        <v>RXN-LACDtps_c_FWD-rt1816_c</v>
      </c>
      <c r="H342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42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420" s="1">
        <f>_xlfn.NUMBERVALUE(_xlfn.TEXTAFTER(Table5[[#This Row],[rxn     kapp_old        kapp_slack_ub   kapp_slack_lb]]," ",-1))</f>
        <v>0</v>
      </c>
      <c r="K3420" s="1">
        <f>_xlfn.XLOOKUP(SUBSTITUTE(Table5[[#This Row],[rxn]],"RXN-","ENZLOAD-"),ENZLOAD[name],ENZLOAD[flux],0)</f>
        <v>0</v>
      </c>
      <c r="L3420" s="1" t="str">
        <f>"'"&amp;Table5[[#This Row],[rxn]]&amp;"'"&amp;CHAR(9)&amp;IF(AND(Table5[[#This Row],[kapp_slack_ub]]&lt;&gt;0,Table5[[#This Row],[kapp_old]]&lt;$F$1),$F$1,Table5[[#This Row],[kapp_old]])</f>
        <v>'RXN-LACDtps_c_FWD-rt1816_c'	27141.27779288</v>
      </c>
      <c r="M3420" s="1">
        <f>_xlfn.XLOOKUP(Table5[[#This Row],[rxn]],Table3[name],Table3[flux],$F$1)</f>
        <v>27141.277792879999</v>
      </c>
      <c r="N3420" s="1" t="str">
        <f>IFERROR(Table5[[#This Row],[min flux]]/Table5[[#This Row],[associated enzload]],"")</f>
        <v/>
      </c>
      <c r="O3420" s="1">
        <f>_xlfn.NUMBERVALUE(IF(Table5[[#This Row],[flux/enzload]]="","",ABS($N$1-Table5[[#This Row],[flux/enzload]])))</f>
        <v>0</v>
      </c>
      <c r="P3420" s="1">
        <f>Table5[[#This Row],[kapp_old]]+IFERROR(((Table5[[#This Row],[kapp_slack_ub]]-Table5[[#This Row],[kapp_slack_lb]])/Table5[[#This Row],[associated enzload]]),0)</f>
        <v>27141.277792879999</v>
      </c>
      <c r="Q3420" s="1" t="str">
        <f>"'"&amp;Table5[[#This Row],[rxn]]&amp;"'"&amp;CHAR(9)&amp;Table5[[#This Row],[kapp + (slack_ub - slack_lb)/enzload]]</f>
        <v>'RXN-LACDtps_c_FWD-rt1816_c'	27141.27779288</v>
      </c>
      <c r="R3420" s="1">
        <f>_xlfn.XLOOKUP(Table5[[#This Row],[rxn]],Table38[name],Table38[flux],0)</f>
        <v>0</v>
      </c>
      <c r="S3420" s="1">
        <f>_xlfn.XLOOKUP(SUBSTITUTE(Table5[[#This Row],[rxn]],"RXN-","ENZLOAD-"),Table38[name],Table38[flux],0)</f>
        <v>0</v>
      </c>
      <c r="T3420" s="1" t="b">
        <f>AND(Table5[[#This Row],[ENZLOAD flux in kapp-slack.gms]]=0,Table5[[#This Row],[flux in kapp-slack.gms]]&lt;&gt;0,NOT(Table5[[#This Row],[spont or unknown?]]))</f>
        <v>0</v>
      </c>
      <c r="U3420" s="1" t="b">
        <f>OR(_xlfn.TEXTAFTER(Table5[[#This Row],[rxn]],"-",-1)="SPONT",_xlfn.TEXTAFTER(Table5[[#This Row],[rxn]],"-",-1)="UNKNOWN")</f>
        <v>0</v>
      </c>
      <c r="V3420" s="1">
        <f>_xlfn.XLOOKUP(SUBSTITUTE(Table5[[#This Row],[rxn]],"RXN-","ENZLOAD-"),Table4[rxn],Table4[ub],0)</f>
        <v>0.81102901000000005</v>
      </c>
      <c r="W3420" s="1" t="b">
        <f>AND(Table5[[#This Row],[FVA ENZLOAD flux UB]]=0,Table5[[#This Row],[ENZ not made when it should be?]])</f>
        <v>0</v>
      </c>
    </row>
    <row r="3421" spans="6:23" hidden="1">
      <c r="F3421" s="1" t="s">
        <v>8669</v>
      </c>
      <c r="G3421" s="1" t="str">
        <f>_xlfn.TEXTBEFORE(Table5[[#This Row],[rxn     kapp_old        kapp_slack_ub   kapp_slack_lb]]," ")</f>
        <v>RXN-LACDtps_c_REV-rt1816_c</v>
      </c>
      <c r="H342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42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421" s="1">
        <f>_xlfn.NUMBERVALUE(_xlfn.TEXTAFTER(Table5[[#This Row],[rxn     kapp_old        kapp_slack_ub   kapp_slack_lb]]," ",-1))</f>
        <v>0</v>
      </c>
      <c r="K3421" s="1">
        <f>_xlfn.XLOOKUP(SUBSTITUTE(Table5[[#This Row],[rxn]],"RXN-","ENZLOAD-"),ENZLOAD[name],ENZLOAD[flux],0)</f>
        <v>0</v>
      </c>
      <c r="L3421" s="1" t="str">
        <f>"'"&amp;Table5[[#This Row],[rxn]]&amp;"'"&amp;CHAR(9)&amp;IF(AND(Table5[[#This Row],[kapp_slack_ub]]&lt;&gt;0,Table5[[#This Row],[kapp_old]]&lt;$F$1),$F$1,Table5[[#This Row],[kapp_old]])</f>
        <v>'RXN-LACDtps_c_REV-rt1816_c'	27141.27779288</v>
      </c>
      <c r="M3421" s="1">
        <f>_xlfn.XLOOKUP(Table5[[#This Row],[rxn]],Table3[name],Table3[flux],$F$1)</f>
        <v>27141.277792879999</v>
      </c>
      <c r="N3421" s="1" t="str">
        <f>IFERROR(Table5[[#This Row],[min flux]]/Table5[[#This Row],[associated enzload]],"")</f>
        <v/>
      </c>
      <c r="O3421" s="1">
        <f>_xlfn.NUMBERVALUE(IF(Table5[[#This Row],[flux/enzload]]="","",ABS($N$1-Table5[[#This Row],[flux/enzload]])))</f>
        <v>0</v>
      </c>
      <c r="P3421" s="1">
        <f>Table5[[#This Row],[kapp_old]]+IFERROR(((Table5[[#This Row],[kapp_slack_ub]]-Table5[[#This Row],[kapp_slack_lb]])/Table5[[#This Row],[associated enzload]]),0)</f>
        <v>27141.277792879999</v>
      </c>
      <c r="Q3421" s="1" t="str">
        <f>"'"&amp;Table5[[#This Row],[rxn]]&amp;"'"&amp;CHAR(9)&amp;Table5[[#This Row],[kapp + (slack_ub - slack_lb)/enzload]]</f>
        <v>'RXN-LACDtps_c_REV-rt1816_c'	27141.27779288</v>
      </c>
      <c r="R3421" s="1">
        <f>_xlfn.XLOOKUP(Table5[[#This Row],[rxn]],Table38[name],Table38[flux],0)</f>
        <v>0</v>
      </c>
      <c r="S3421" s="1">
        <f>_xlfn.XLOOKUP(SUBSTITUTE(Table5[[#This Row],[rxn]],"RXN-","ENZLOAD-"),Table38[name],Table38[flux],0)</f>
        <v>0</v>
      </c>
      <c r="T3421" s="1" t="b">
        <f>AND(Table5[[#This Row],[ENZLOAD flux in kapp-slack.gms]]=0,Table5[[#This Row],[flux in kapp-slack.gms]]&lt;&gt;0,NOT(Table5[[#This Row],[spont or unknown?]]))</f>
        <v>0</v>
      </c>
      <c r="U3421" s="1" t="b">
        <f>OR(_xlfn.TEXTAFTER(Table5[[#This Row],[rxn]],"-",-1)="SPONT",_xlfn.TEXTAFTER(Table5[[#This Row],[rxn]],"-",-1)="UNKNOWN")</f>
        <v>0</v>
      </c>
      <c r="V3421" s="1">
        <f>_xlfn.XLOOKUP(SUBSTITUTE(Table5[[#This Row],[rxn]],"RXN-","ENZLOAD-"),Table4[rxn],Table4[ub],0)</f>
        <v>0.81102901000000005</v>
      </c>
      <c r="W3421" s="1" t="b">
        <f>AND(Table5[[#This Row],[FVA ENZLOAD flux UB]]=0,Table5[[#This Row],[ENZ not made when it should be?]])</f>
        <v>0</v>
      </c>
    </row>
    <row r="3422" spans="6:23" hidden="1">
      <c r="F3422" s="1" t="s">
        <v>8670</v>
      </c>
      <c r="G3422" s="1" t="str">
        <f>_xlfn.TEXTBEFORE(Table5[[#This Row],[rxn     kapp_old        kapp_slack_ub   kapp_slack_lb]]," ")</f>
        <v>RXN-LACLtps_c_FWD-rt1816_c</v>
      </c>
      <c r="H342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42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422" s="1">
        <f>_xlfn.NUMBERVALUE(_xlfn.TEXTAFTER(Table5[[#This Row],[rxn     kapp_old        kapp_slack_ub   kapp_slack_lb]]," ",-1))</f>
        <v>0</v>
      </c>
      <c r="K3422" s="1">
        <f>_xlfn.XLOOKUP(SUBSTITUTE(Table5[[#This Row],[rxn]],"RXN-","ENZLOAD-"),ENZLOAD[name],ENZLOAD[flux],0)</f>
        <v>0</v>
      </c>
      <c r="L3422" s="1" t="str">
        <f>"'"&amp;Table5[[#This Row],[rxn]]&amp;"'"&amp;CHAR(9)&amp;IF(AND(Table5[[#This Row],[kapp_slack_ub]]&lt;&gt;0,Table5[[#This Row],[kapp_old]]&lt;$F$1),$F$1,Table5[[#This Row],[kapp_old]])</f>
        <v>'RXN-LACLtps_c_FWD-rt1816_c'	27141.27779288</v>
      </c>
      <c r="M3422" s="1">
        <f>_xlfn.XLOOKUP(Table5[[#This Row],[rxn]],Table3[name],Table3[flux],$F$1)</f>
        <v>27141.277792879999</v>
      </c>
      <c r="N3422" s="1" t="str">
        <f>IFERROR(Table5[[#This Row],[min flux]]/Table5[[#This Row],[associated enzload]],"")</f>
        <v/>
      </c>
      <c r="O3422" s="1">
        <f>_xlfn.NUMBERVALUE(IF(Table5[[#This Row],[flux/enzload]]="","",ABS($N$1-Table5[[#This Row],[flux/enzload]])))</f>
        <v>0</v>
      </c>
      <c r="P3422" s="1">
        <f>Table5[[#This Row],[kapp_old]]+IFERROR(((Table5[[#This Row],[kapp_slack_ub]]-Table5[[#This Row],[kapp_slack_lb]])/Table5[[#This Row],[associated enzload]]),0)</f>
        <v>27141.277792879999</v>
      </c>
      <c r="Q3422" s="1" t="str">
        <f>"'"&amp;Table5[[#This Row],[rxn]]&amp;"'"&amp;CHAR(9)&amp;Table5[[#This Row],[kapp + (slack_ub - slack_lb)/enzload]]</f>
        <v>'RXN-LACLtps_c_FWD-rt1816_c'	27141.27779288</v>
      </c>
      <c r="R3422" s="1">
        <f>_xlfn.XLOOKUP(Table5[[#This Row],[rxn]],Table38[name],Table38[flux],0)</f>
        <v>0</v>
      </c>
      <c r="S3422" s="1">
        <f>_xlfn.XLOOKUP(SUBSTITUTE(Table5[[#This Row],[rxn]],"RXN-","ENZLOAD-"),Table38[name],Table38[flux],0)</f>
        <v>0</v>
      </c>
      <c r="T3422" s="1" t="b">
        <f>AND(Table5[[#This Row],[ENZLOAD flux in kapp-slack.gms]]=0,Table5[[#This Row],[flux in kapp-slack.gms]]&lt;&gt;0,NOT(Table5[[#This Row],[spont or unknown?]]))</f>
        <v>0</v>
      </c>
      <c r="U3422" s="1" t="b">
        <f>OR(_xlfn.TEXTAFTER(Table5[[#This Row],[rxn]],"-",-1)="SPONT",_xlfn.TEXTAFTER(Table5[[#This Row],[rxn]],"-",-1)="UNKNOWN")</f>
        <v>0</v>
      </c>
      <c r="V3422" s="1">
        <f>_xlfn.XLOOKUP(SUBSTITUTE(Table5[[#This Row],[rxn]],"RXN-","ENZLOAD-"),Table4[rxn],Table4[ub],0)</f>
        <v>0.81102901000000005</v>
      </c>
      <c r="W3422" s="1" t="b">
        <f>AND(Table5[[#This Row],[FVA ENZLOAD flux UB]]=0,Table5[[#This Row],[ENZ not made when it should be?]])</f>
        <v>0</v>
      </c>
    </row>
    <row r="3423" spans="6:23" hidden="1">
      <c r="F3423" s="1" t="s">
        <v>8671</v>
      </c>
      <c r="G3423" s="1" t="str">
        <f>_xlfn.TEXTBEFORE(Table5[[#This Row],[rxn     kapp_old        kapp_slack_ub   kapp_slack_lb]]," ")</f>
        <v>RXN-LACPYRt_c_m_FWD-SPONT</v>
      </c>
      <c r="H342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42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423" s="1">
        <f>_xlfn.NUMBERVALUE(_xlfn.TEXTAFTER(Table5[[#This Row],[rxn     kapp_old        kapp_slack_ub   kapp_slack_lb]]," ",-1))</f>
        <v>0</v>
      </c>
      <c r="K3423" s="1">
        <f>_xlfn.XLOOKUP(SUBSTITUTE(Table5[[#This Row],[rxn]],"RXN-","ENZLOAD-"),ENZLOAD[name],ENZLOAD[flux],0)</f>
        <v>0</v>
      </c>
      <c r="L3423" s="1" t="str">
        <f>"'"&amp;Table5[[#This Row],[rxn]]&amp;"'"&amp;CHAR(9)&amp;IF(AND(Table5[[#This Row],[kapp_slack_ub]]&lt;&gt;0,Table5[[#This Row],[kapp_old]]&lt;$F$1),$F$1,Table5[[#This Row],[kapp_old]])</f>
        <v>'RXN-LACPYRt_c_m_FWD-SPONT'	27141.27779288</v>
      </c>
      <c r="M3423" s="1">
        <f>_xlfn.XLOOKUP(Table5[[#This Row],[rxn]],Table3[name],Table3[flux],$F$1)</f>
        <v>27141.277792879999</v>
      </c>
      <c r="N3423" s="1" t="str">
        <f>IFERROR(Table5[[#This Row],[min flux]]/Table5[[#This Row],[associated enzload]],"")</f>
        <v/>
      </c>
      <c r="O3423" s="1">
        <f>_xlfn.NUMBERVALUE(IF(Table5[[#This Row],[flux/enzload]]="","",ABS($N$1-Table5[[#This Row],[flux/enzload]])))</f>
        <v>0</v>
      </c>
      <c r="P3423" s="1">
        <f>Table5[[#This Row],[kapp_old]]+IFERROR(((Table5[[#This Row],[kapp_slack_ub]]-Table5[[#This Row],[kapp_slack_lb]])/Table5[[#This Row],[associated enzload]]),0)</f>
        <v>27141.277792879999</v>
      </c>
      <c r="Q3423" s="1" t="str">
        <f>"'"&amp;Table5[[#This Row],[rxn]]&amp;"'"&amp;CHAR(9)&amp;Table5[[#This Row],[kapp + (slack_ub - slack_lb)/enzload]]</f>
        <v>'RXN-LACPYRt_c_m_FWD-SPONT'	27141.27779288</v>
      </c>
      <c r="R3423" s="1">
        <f>_xlfn.XLOOKUP(Table5[[#This Row],[rxn]],Table38[name],Table38[flux],0)</f>
        <v>0</v>
      </c>
      <c r="S3423" s="1">
        <f>_xlfn.XLOOKUP(SUBSTITUTE(Table5[[#This Row],[rxn]],"RXN-","ENZLOAD-"),Table38[name],Table38[flux],0)</f>
        <v>0</v>
      </c>
      <c r="T3423" s="1" t="b">
        <f>AND(Table5[[#This Row],[ENZLOAD flux in kapp-slack.gms]]=0,Table5[[#This Row],[flux in kapp-slack.gms]]&lt;&gt;0,NOT(Table5[[#This Row],[spont or unknown?]]))</f>
        <v>0</v>
      </c>
      <c r="U3423" s="1" t="b">
        <f>OR(_xlfn.TEXTAFTER(Table5[[#This Row],[rxn]],"-",-1)="SPONT",_xlfn.TEXTAFTER(Table5[[#This Row],[rxn]],"-",-1)="UNKNOWN")</f>
        <v>1</v>
      </c>
      <c r="V3423" s="1">
        <f>_xlfn.XLOOKUP(SUBSTITUTE(Table5[[#This Row],[rxn]],"RXN-","ENZLOAD-"),Table4[rxn],Table4[ub],0)</f>
        <v>0</v>
      </c>
      <c r="W3423" s="1" t="b">
        <f>AND(Table5[[#This Row],[FVA ENZLOAD flux UB]]=0,Table5[[#This Row],[ENZ not made when it should be?]])</f>
        <v>0</v>
      </c>
    </row>
    <row r="3424" spans="6:23" hidden="1">
      <c r="F3424" s="1" t="s">
        <v>8672</v>
      </c>
      <c r="G3424" s="1" t="str">
        <f>_xlfn.TEXTBEFORE(Table5[[#This Row],[rxn     kapp_old        kapp_slack_ub   kapp_slack_lb]]," ")</f>
        <v>RXN-LACPYRt_c_m_REV-SPONT</v>
      </c>
      <c r="H342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42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424" s="1">
        <f>_xlfn.NUMBERVALUE(_xlfn.TEXTAFTER(Table5[[#This Row],[rxn     kapp_old        kapp_slack_ub   kapp_slack_lb]]," ",-1))</f>
        <v>0</v>
      </c>
      <c r="K3424" s="1">
        <f>_xlfn.XLOOKUP(SUBSTITUTE(Table5[[#This Row],[rxn]],"RXN-","ENZLOAD-"),ENZLOAD[name],ENZLOAD[flux],0)</f>
        <v>0</v>
      </c>
      <c r="L3424" s="1" t="str">
        <f>"'"&amp;Table5[[#This Row],[rxn]]&amp;"'"&amp;CHAR(9)&amp;IF(AND(Table5[[#This Row],[kapp_slack_ub]]&lt;&gt;0,Table5[[#This Row],[kapp_old]]&lt;$F$1),$F$1,Table5[[#This Row],[kapp_old]])</f>
        <v>'RXN-LACPYRt_c_m_REV-SPONT'	27141.27779288</v>
      </c>
      <c r="M3424" s="1">
        <f>_xlfn.XLOOKUP(Table5[[#This Row],[rxn]],Table3[name],Table3[flux],$F$1)</f>
        <v>27141.277792879999</v>
      </c>
      <c r="N3424" s="1" t="str">
        <f>IFERROR(Table5[[#This Row],[min flux]]/Table5[[#This Row],[associated enzload]],"")</f>
        <v/>
      </c>
      <c r="O3424" s="1">
        <f>_xlfn.NUMBERVALUE(IF(Table5[[#This Row],[flux/enzload]]="","",ABS($N$1-Table5[[#This Row],[flux/enzload]])))</f>
        <v>0</v>
      </c>
      <c r="P3424" s="1">
        <f>Table5[[#This Row],[kapp_old]]+IFERROR(((Table5[[#This Row],[kapp_slack_ub]]-Table5[[#This Row],[kapp_slack_lb]])/Table5[[#This Row],[associated enzload]]),0)</f>
        <v>27141.277792879999</v>
      </c>
      <c r="Q3424" s="1" t="str">
        <f>"'"&amp;Table5[[#This Row],[rxn]]&amp;"'"&amp;CHAR(9)&amp;Table5[[#This Row],[kapp + (slack_ub - slack_lb)/enzload]]</f>
        <v>'RXN-LACPYRt_c_m_REV-SPONT'	27141.27779288</v>
      </c>
      <c r="R3424" s="1">
        <f>_xlfn.XLOOKUP(Table5[[#This Row],[rxn]],Table38[name],Table38[flux],0)</f>
        <v>0.22041659392448701</v>
      </c>
      <c r="S3424" s="1">
        <f>_xlfn.XLOOKUP(SUBSTITUTE(Table5[[#This Row],[rxn]],"RXN-","ENZLOAD-"),Table38[name],Table38[flux],0)</f>
        <v>0</v>
      </c>
      <c r="T3424" s="1" t="b">
        <f>AND(Table5[[#This Row],[ENZLOAD flux in kapp-slack.gms]]=0,Table5[[#This Row],[flux in kapp-slack.gms]]&lt;&gt;0,NOT(Table5[[#This Row],[spont or unknown?]]))</f>
        <v>0</v>
      </c>
      <c r="U3424" s="1" t="b">
        <f>OR(_xlfn.TEXTAFTER(Table5[[#This Row],[rxn]],"-",-1)="SPONT",_xlfn.TEXTAFTER(Table5[[#This Row],[rxn]],"-",-1)="UNKNOWN")</f>
        <v>1</v>
      </c>
      <c r="V3424" s="1">
        <f>_xlfn.XLOOKUP(SUBSTITUTE(Table5[[#This Row],[rxn]],"RXN-","ENZLOAD-"),Table4[rxn],Table4[ub],0)</f>
        <v>0</v>
      </c>
      <c r="W3424" s="1" t="b">
        <f>AND(Table5[[#This Row],[FVA ENZLOAD flux UB]]=0,Table5[[#This Row],[ENZ not made when it should be?]])</f>
        <v>0</v>
      </c>
    </row>
    <row r="3425" spans="6:23" hidden="1">
      <c r="F3425" s="1" t="s">
        <v>8673</v>
      </c>
      <c r="G3425" s="1" t="str">
        <f>_xlfn.TEXTBEFORE(Table5[[#This Row],[rxn     kapp_old        kapp_slack_ub   kapp_slack_lb]]," ")</f>
        <v>RXN-LACt_c_m_FWD-rt1816_m</v>
      </c>
      <c r="H342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42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425" s="1">
        <f>_xlfn.NUMBERVALUE(_xlfn.TEXTAFTER(Table5[[#This Row],[rxn     kapp_old        kapp_slack_ub   kapp_slack_lb]]," ",-1))</f>
        <v>0</v>
      </c>
      <c r="K3425" s="1">
        <f>_xlfn.XLOOKUP(SUBSTITUTE(Table5[[#This Row],[rxn]],"RXN-","ENZLOAD-"),ENZLOAD[name],ENZLOAD[flux],0)</f>
        <v>0</v>
      </c>
      <c r="L3425" s="1" t="str">
        <f>"'"&amp;Table5[[#This Row],[rxn]]&amp;"'"&amp;CHAR(9)&amp;IF(AND(Table5[[#This Row],[kapp_slack_ub]]&lt;&gt;0,Table5[[#This Row],[kapp_old]]&lt;$F$1),$F$1,Table5[[#This Row],[kapp_old]])</f>
        <v>'RXN-LACt_c_m_FWD-rt1816_m'	27141.27779288</v>
      </c>
      <c r="M3425" s="1">
        <f>_xlfn.XLOOKUP(Table5[[#This Row],[rxn]],Table3[name],Table3[flux],$F$1)</f>
        <v>27141.277792879999</v>
      </c>
      <c r="N3425" s="1" t="str">
        <f>IFERROR(Table5[[#This Row],[min flux]]/Table5[[#This Row],[associated enzload]],"")</f>
        <v/>
      </c>
      <c r="O3425" s="1">
        <f>_xlfn.NUMBERVALUE(IF(Table5[[#This Row],[flux/enzload]]="","",ABS($N$1-Table5[[#This Row],[flux/enzload]])))</f>
        <v>0</v>
      </c>
      <c r="P3425" s="1">
        <f>Table5[[#This Row],[kapp_old]]+IFERROR(((Table5[[#This Row],[kapp_slack_ub]]-Table5[[#This Row],[kapp_slack_lb]])/Table5[[#This Row],[associated enzload]]),0)</f>
        <v>27141.277792879999</v>
      </c>
      <c r="Q3425" s="1" t="str">
        <f>"'"&amp;Table5[[#This Row],[rxn]]&amp;"'"&amp;CHAR(9)&amp;Table5[[#This Row],[kapp + (slack_ub - slack_lb)/enzload]]</f>
        <v>'RXN-LACt_c_m_FWD-rt1816_m'	27141.27779288</v>
      </c>
      <c r="R3425" s="1">
        <f>_xlfn.XLOOKUP(Table5[[#This Row],[rxn]],Table38[name],Table38[flux],0)</f>
        <v>0</v>
      </c>
      <c r="S3425" s="1">
        <f>_xlfn.XLOOKUP(SUBSTITUTE(Table5[[#This Row],[rxn]],"RXN-","ENZLOAD-"),Table38[name],Table38[flux],0)</f>
        <v>0</v>
      </c>
      <c r="T3425" s="1" t="b">
        <f>AND(Table5[[#This Row],[ENZLOAD flux in kapp-slack.gms]]=0,Table5[[#This Row],[flux in kapp-slack.gms]]&lt;&gt;0,NOT(Table5[[#This Row],[spont or unknown?]]))</f>
        <v>0</v>
      </c>
      <c r="U3425" s="1" t="b">
        <f>OR(_xlfn.TEXTAFTER(Table5[[#This Row],[rxn]],"-",-1)="SPONT",_xlfn.TEXTAFTER(Table5[[#This Row],[rxn]],"-",-1)="UNKNOWN")</f>
        <v>0</v>
      </c>
      <c r="V3425" s="1">
        <f>_xlfn.XLOOKUP(SUBSTITUTE(Table5[[#This Row],[rxn]],"RXN-","ENZLOAD-"),Table4[rxn],Table4[ub],0)</f>
        <v>0.81102901000000005</v>
      </c>
      <c r="W3425" s="1" t="b">
        <f>AND(Table5[[#This Row],[FVA ENZLOAD flux UB]]=0,Table5[[#This Row],[ENZ not made when it should be?]])</f>
        <v>0</v>
      </c>
    </row>
    <row r="3426" spans="6:23" hidden="1">
      <c r="F3426" s="1" t="s">
        <v>8674</v>
      </c>
      <c r="G3426" s="1" t="str">
        <f>_xlfn.TEXTBEFORE(Table5[[#This Row],[rxn     kapp_old        kapp_slack_ub   kapp_slack_lb]]," ")</f>
        <v>RXN-LACt_c_m_REV-rt1816_m</v>
      </c>
      <c r="H342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42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426" s="1">
        <f>_xlfn.NUMBERVALUE(_xlfn.TEXTAFTER(Table5[[#This Row],[rxn     kapp_old        kapp_slack_ub   kapp_slack_lb]]," ",-1))</f>
        <v>0</v>
      </c>
      <c r="K3426" s="1">
        <f>_xlfn.XLOOKUP(SUBSTITUTE(Table5[[#This Row],[rxn]],"RXN-","ENZLOAD-"),ENZLOAD[name],ENZLOAD[flux],0)</f>
        <v>0</v>
      </c>
      <c r="L3426" s="1" t="str">
        <f>"'"&amp;Table5[[#This Row],[rxn]]&amp;"'"&amp;CHAR(9)&amp;IF(AND(Table5[[#This Row],[kapp_slack_ub]]&lt;&gt;0,Table5[[#This Row],[kapp_old]]&lt;$F$1),$F$1,Table5[[#This Row],[kapp_old]])</f>
        <v>'RXN-LACt_c_m_REV-rt1816_m'	27141.27779288</v>
      </c>
      <c r="M3426" s="1">
        <f>_xlfn.XLOOKUP(Table5[[#This Row],[rxn]],Table3[name],Table3[flux],$F$1)</f>
        <v>27141.277792879999</v>
      </c>
      <c r="N3426" s="1" t="str">
        <f>IFERROR(Table5[[#This Row],[min flux]]/Table5[[#This Row],[associated enzload]],"")</f>
        <v/>
      </c>
      <c r="O3426" s="1">
        <f>_xlfn.NUMBERVALUE(IF(Table5[[#This Row],[flux/enzload]]="","",ABS($N$1-Table5[[#This Row],[flux/enzload]])))</f>
        <v>0</v>
      </c>
      <c r="P3426" s="1">
        <f>Table5[[#This Row],[kapp_old]]+IFERROR(((Table5[[#This Row],[kapp_slack_ub]]-Table5[[#This Row],[kapp_slack_lb]])/Table5[[#This Row],[associated enzload]]),0)</f>
        <v>27141.277792879999</v>
      </c>
      <c r="Q3426" s="1" t="str">
        <f>"'"&amp;Table5[[#This Row],[rxn]]&amp;"'"&amp;CHAR(9)&amp;Table5[[#This Row],[kapp + (slack_ub - slack_lb)/enzload]]</f>
        <v>'RXN-LACt_c_m_REV-rt1816_m'	27141.27779288</v>
      </c>
      <c r="R3426" s="1">
        <f>_xlfn.XLOOKUP(Table5[[#This Row],[rxn]],Table38[name],Table38[flux],0)</f>
        <v>0</v>
      </c>
      <c r="S3426" s="1">
        <f>_xlfn.XLOOKUP(SUBSTITUTE(Table5[[#This Row],[rxn]],"RXN-","ENZLOAD-"),Table38[name],Table38[flux],0)</f>
        <v>0</v>
      </c>
      <c r="T3426" s="1" t="b">
        <f>AND(Table5[[#This Row],[ENZLOAD flux in kapp-slack.gms]]=0,Table5[[#This Row],[flux in kapp-slack.gms]]&lt;&gt;0,NOT(Table5[[#This Row],[spont or unknown?]]))</f>
        <v>0</v>
      </c>
      <c r="U3426" s="1" t="b">
        <f>OR(_xlfn.TEXTAFTER(Table5[[#This Row],[rxn]],"-",-1)="SPONT",_xlfn.TEXTAFTER(Table5[[#This Row],[rxn]],"-",-1)="UNKNOWN")</f>
        <v>0</v>
      </c>
      <c r="V3426" s="1">
        <f>_xlfn.XLOOKUP(SUBSTITUTE(Table5[[#This Row],[rxn]],"RXN-","ENZLOAD-"),Table4[rxn],Table4[ub],0)</f>
        <v>0.81102901000000005</v>
      </c>
      <c r="W3426" s="1" t="b">
        <f>AND(Table5[[#This Row],[FVA ENZLOAD flux UB]]=0,Table5[[#This Row],[ENZ not made when it should be?]])</f>
        <v>0</v>
      </c>
    </row>
    <row r="3427" spans="6:23" hidden="1">
      <c r="F3427" s="1" t="s">
        <v>8675</v>
      </c>
      <c r="G3427" s="1" t="str">
        <f>_xlfn.TEXTBEFORE(Table5[[#This Row],[rxn     kapp_old        kapp_slack_ub   kapp_slack_lb]]," ")</f>
        <v>RXN-LACtps_m_FWD-SPONT</v>
      </c>
      <c r="H342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42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427" s="1">
        <f>_xlfn.NUMBERVALUE(_xlfn.TEXTAFTER(Table5[[#This Row],[rxn     kapp_old        kapp_slack_ub   kapp_slack_lb]]," ",-1))</f>
        <v>0</v>
      </c>
      <c r="K3427" s="1">
        <f>_xlfn.XLOOKUP(SUBSTITUTE(Table5[[#This Row],[rxn]],"RXN-","ENZLOAD-"),ENZLOAD[name],ENZLOAD[flux],0)</f>
        <v>0</v>
      </c>
      <c r="L3427" s="1" t="str">
        <f>"'"&amp;Table5[[#This Row],[rxn]]&amp;"'"&amp;CHAR(9)&amp;IF(AND(Table5[[#This Row],[kapp_slack_ub]]&lt;&gt;0,Table5[[#This Row],[kapp_old]]&lt;$F$1),$F$1,Table5[[#This Row],[kapp_old]])</f>
        <v>'RXN-LACtps_m_FWD-SPONT'	27141.27779288</v>
      </c>
      <c r="M3427" s="1">
        <f>_xlfn.XLOOKUP(Table5[[#This Row],[rxn]],Table3[name],Table3[flux],$F$1)</f>
        <v>27141.277792879999</v>
      </c>
      <c r="N3427" s="1" t="str">
        <f>IFERROR(Table5[[#This Row],[min flux]]/Table5[[#This Row],[associated enzload]],"")</f>
        <v/>
      </c>
      <c r="O3427" s="1">
        <f>_xlfn.NUMBERVALUE(IF(Table5[[#This Row],[flux/enzload]]="","",ABS($N$1-Table5[[#This Row],[flux/enzload]])))</f>
        <v>0</v>
      </c>
      <c r="P3427" s="1">
        <f>Table5[[#This Row],[kapp_old]]+IFERROR(((Table5[[#This Row],[kapp_slack_ub]]-Table5[[#This Row],[kapp_slack_lb]])/Table5[[#This Row],[associated enzload]]),0)</f>
        <v>27141.277792879999</v>
      </c>
      <c r="Q3427" s="1" t="str">
        <f>"'"&amp;Table5[[#This Row],[rxn]]&amp;"'"&amp;CHAR(9)&amp;Table5[[#This Row],[kapp + (slack_ub - slack_lb)/enzload]]</f>
        <v>'RXN-LACtps_m_FWD-SPONT'	27141.27779288</v>
      </c>
      <c r="R3427" s="1">
        <f>_xlfn.XLOOKUP(Table5[[#This Row],[rxn]],Table38[name],Table38[flux],0)</f>
        <v>0.22041659392448701</v>
      </c>
      <c r="S3427" s="1">
        <f>_xlfn.XLOOKUP(SUBSTITUTE(Table5[[#This Row],[rxn]],"RXN-","ENZLOAD-"),Table38[name],Table38[flux],0)</f>
        <v>0</v>
      </c>
      <c r="T3427" s="1" t="b">
        <f>AND(Table5[[#This Row],[ENZLOAD flux in kapp-slack.gms]]=0,Table5[[#This Row],[flux in kapp-slack.gms]]&lt;&gt;0,NOT(Table5[[#This Row],[spont or unknown?]]))</f>
        <v>0</v>
      </c>
      <c r="U3427" s="1" t="b">
        <f>OR(_xlfn.TEXTAFTER(Table5[[#This Row],[rxn]],"-",-1)="SPONT",_xlfn.TEXTAFTER(Table5[[#This Row],[rxn]],"-",-1)="UNKNOWN")</f>
        <v>1</v>
      </c>
      <c r="V3427" s="1">
        <f>_xlfn.XLOOKUP(SUBSTITUTE(Table5[[#This Row],[rxn]],"RXN-","ENZLOAD-"),Table4[rxn],Table4[ub],0)</f>
        <v>0</v>
      </c>
      <c r="W3427" s="1" t="b">
        <f>AND(Table5[[#This Row],[FVA ENZLOAD flux UB]]=0,Table5[[#This Row],[ENZ not made when it should be?]])</f>
        <v>0</v>
      </c>
    </row>
    <row r="3428" spans="6:23" hidden="1">
      <c r="F3428" s="1" t="s">
        <v>8676</v>
      </c>
      <c r="G3428" s="1" t="str">
        <f>_xlfn.TEXTBEFORE(Table5[[#This Row],[rxn     kapp_old        kapp_slack_ub   kapp_slack_lb]]," ")</f>
        <v>RXN-LALDO3_c_FWD-rt3783</v>
      </c>
      <c r="H342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42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428" s="1">
        <f>_xlfn.NUMBERVALUE(_xlfn.TEXTAFTER(Table5[[#This Row],[rxn     kapp_old        kapp_slack_ub   kapp_slack_lb]]," ",-1))</f>
        <v>0</v>
      </c>
      <c r="K3428" s="1">
        <f>_xlfn.XLOOKUP(SUBSTITUTE(Table5[[#This Row],[rxn]],"RXN-","ENZLOAD-"),ENZLOAD[name],ENZLOAD[flux],0)</f>
        <v>0</v>
      </c>
      <c r="L3428" s="1" t="str">
        <f>"'"&amp;Table5[[#This Row],[rxn]]&amp;"'"&amp;CHAR(9)&amp;IF(AND(Table5[[#This Row],[kapp_slack_ub]]&lt;&gt;0,Table5[[#This Row],[kapp_old]]&lt;$F$1),$F$1,Table5[[#This Row],[kapp_old]])</f>
        <v>'RXN-LALDO3_c_FWD-rt3783'	27141.27779288</v>
      </c>
      <c r="M3428" s="1">
        <f>_xlfn.XLOOKUP(Table5[[#This Row],[rxn]],Table3[name],Table3[flux],$F$1)</f>
        <v>27141.277792879999</v>
      </c>
      <c r="N3428" s="1" t="str">
        <f>IFERROR(Table5[[#This Row],[min flux]]/Table5[[#This Row],[associated enzload]],"")</f>
        <v/>
      </c>
      <c r="O3428" s="1">
        <f>_xlfn.NUMBERVALUE(IF(Table5[[#This Row],[flux/enzload]]="","",ABS($N$1-Table5[[#This Row],[flux/enzload]])))</f>
        <v>0</v>
      </c>
      <c r="P3428" s="1">
        <f>Table5[[#This Row],[kapp_old]]+IFERROR(((Table5[[#This Row],[kapp_slack_ub]]-Table5[[#This Row],[kapp_slack_lb]])/Table5[[#This Row],[associated enzload]]),0)</f>
        <v>27141.277792879999</v>
      </c>
      <c r="Q3428" s="1" t="str">
        <f>"'"&amp;Table5[[#This Row],[rxn]]&amp;"'"&amp;CHAR(9)&amp;Table5[[#This Row],[kapp + (slack_ub - slack_lb)/enzload]]</f>
        <v>'RXN-LALDO3_c_FWD-rt3783'	27141.27779288</v>
      </c>
      <c r="R3428" s="1">
        <f>_xlfn.XLOOKUP(Table5[[#This Row],[rxn]],Table38[name],Table38[flux],0)</f>
        <v>0</v>
      </c>
      <c r="S3428" s="1">
        <f>_xlfn.XLOOKUP(SUBSTITUTE(Table5[[#This Row],[rxn]],"RXN-","ENZLOAD-"),Table38[name],Table38[flux],0)</f>
        <v>0</v>
      </c>
      <c r="T3428" s="1" t="b">
        <f>AND(Table5[[#This Row],[ENZLOAD flux in kapp-slack.gms]]=0,Table5[[#This Row],[flux in kapp-slack.gms]]&lt;&gt;0,NOT(Table5[[#This Row],[spont or unknown?]]))</f>
        <v>0</v>
      </c>
      <c r="U3428" s="1" t="b">
        <f>OR(_xlfn.TEXTAFTER(Table5[[#This Row],[rxn]],"-",-1)="SPONT",_xlfn.TEXTAFTER(Table5[[#This Row],[rxn]],"-",-1)="UNKNOWN")</f>
        <v>0</v>
      </c>
      <c r="V3428" s="1">
        <f>_xlfn.XLOOKUP(SUBSTITUTE(Table5[[#This Row],[rxn]],"RXN-","ENZLOAD-"),Table4[rxn],Table4[ub],0)</f>
        <v>1.10221265</v>
      </c>
      <c r="W3428" s="1" t="b">
        <f>AND(Table5[[#This Row],[FVA ENZLOAD flux UB]]=0,Table5[[#This Row],[ENZ not made when it should be?]])</f>
        <v>0</v>
      </c>
    </row>
    <row r="3429" spans="6:23" hidden="1">
      <c r="F3429" s="1" t="s">
        <v>8679</v>
      </c>
      <c r="G3429" s="1" t="str">
        <f>_xlfn.TEXTBEFORE(Table5[[#This Row],[rxn     kapp_old        kapp_slack_ub   kapp_slack_lb]]," ")</f>
        <v>RXN-LANOSTt_c_rm_FWD-SPONT</v>
      </c>
      <c r="H342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42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429" s="1">
        <f>_xlfn.NUMBERVALUE(_xlfn.TEXTAFTER(Table5[[#This Row],[rxn     kapp_old        kapp_slack_ub   kapp_slack_lb]]," ",-1))</f>
        <v>0</v>
      </c>
      <c r="K3429" s="1">
        <f>_xlfn.XLOOKUP(SUBSTITUTE(Table5[[#This Row],[rxn]],"RXN-","ENZLOAD-"),ENZLOAD[name],ENZLOAD[flux],0)</f>
        <v>0</v>
      </c>
      <c r="L3429" s="1" t="str">
        <f>"'"&amp;Table5[[#This Row],[rxn]]&amp;"'"&amp;CHAR(9)&amp;IF(AND(Table5[[#This Row],[kapp_slack_ub]]&lt;&gt;0,Table5[[#This Row],[kapp_old]]&lt;$F$1),$F$1,Table5[[#This Row],[kapp_old]])</f>
        <v>'RXN-LANOSTt_c_rm_FWD-SPONT'	27141.27779288</v>
      </c>
      <c r="M3429" s="1">
        <f>_xlfn.XLOOKUP(Table5[[#This Row],[rxn]],Table3[name],Table3[flux],$F$1)</f>
        <v>27141.277792879999</v>
      </c>
      <c r="N3429" s="1" t="str">
        <f>IFERROR(Table5[[#This Row],[min flux]]/Table5[[#This Row],[associated enzload]],"")</f>
        <v/>
      </c>
      <c r="O3429" s="1">
        <f>_xlfn.NUMBERVALUE(IF(Table5[[#This Row],[flux/enzload]]="","",ABS($N$1-Table5[[#This Row],[flux/enzload]])))</f>
        <v>0</v>
      </c>
      <c r="P3429" s="1">
        <f>Table5[[#This Row],[kapp_old]]+IFERROR(((Table5[[#This Row],[kapp_slack_ub]]-Table5[[#This Row],[kapp_slack_lb]])/Table5[[#This Row],[associated enzload]]),0)</f>
        <v>27141.277792879999</v>
      </c>
      <c r="Q3429" s="1" t="str">
        <f>"'"&amp;Table5[[#This Row],[rxn]]&amp;"'"&amp;CHAR(9)&amp;Table5[[#This Row],[kapp + (slack_ub - slack_lb)/enzload]]</f>
        <v>'RXN-LANOSTt_c_rm_FWD-SPONT'	27141.27779288</v>
      </c>
      <c r="R3429" s="1">
        <f>_xlfn.XLOOKUP(Table5[[#This Row],[rxn]],Table38[name],Table38[flux],0)</f>
        <v>0</v>
      </c>
      <c r="S3429" s="1">
        <f>_xlfn.XLOOKUP(SUBSTITUTE(Table5[[#This Row],[rxn]],"RXN-","ENZLOAD-"),Table38[name],Table38[flux],0)</f>
        <v>0</v>
      </c>
      <c r="T3429" s="1" t="b">
        <f>AND(Table5[[#This Row],[ENZLOAD flux in kapp-slack.gms]]=0,Table5[[#This Row],[flux in kapp-slack.gms]]&lt;&gt;0,NOT(Table5[[#This Row],[spont or unknown?]]))</f>
        <v>0</v>
      </c>
      <c r="U3429" s="1" t="b">
        <f>OR(_xlfn.TEXTAFTER(Table5[[#This Row],[rxn]],"-",-1)="SPONT",_xlfn.TEXTAFTER(Table5[[#This Row],[rxn]],"-",-1)="UNKNOWN")</f>
        <v>1</v>
      </c>
      <c r="V3429" s="1">
        <f>_xlfn.XLOOKUP(SUBSTITUTE(Table5[[#This Row],[rxn]],"RXN-","ENZLOAD-"),Table4[rxn],Table4[ub],0)</f>
        <v>0</v>
      </c>
      <c r="W3429" s="1" t="b">
        <f>AND(Table5[[#This Row],[FVA ENZLOAD flux UB]]=0,Table5[[#This Row],[ENZ not made when it should be?]])</f>
        <v>0</v>
      </c>
    </row>
    <row r="3430" spans="6:23" hidden="1">
      <c r="F3430" s="1" t="s">
        <v>8680</v>
      </c>
      <c r="G3430" s="1" t="str">
        <f>_xlfn.TEXTBEFORE(Table5[[#This Row],[rxn     kapp_old        kapp_slack_ub   kapp_slack_lb]]," ")</f>
        <v>RXN-LANOSTt_c_rm_REV-SPONT</v>
      </c>
      <c r="H343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43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430" s="1">
        <f>_xlfn.NUMBERVALUE(_xlfn.TEXTAFTER(Table5[[#This Row],[rxn     kapp_old        kapp_slack_ub   kapp_slack_lb]]," ",-1))</f>
        <v>0</v>
      </c>
      <c r="K3430" s="1">
        <f>_xlfn.XLOOKUP(SUBSTITUTE(Table5[[#This Row],[rxn]],"RXN-","ENZLOAD-"),ENZLOAD[name],ENZLOAD[flux],0)</f>
        <v>0</v>
      </c>
      <c r="L3430" s="1" t="str">
        <f>"'"&amp;Table5[[#This Row],[rxn]]&amp;"'"&amp;CHAR(9)&amp;IF(AND(Table5[[#This Row],[kapp_slack_ub]]&lt;&gt;0,Table5[[#This Row],[kapp_old]]&lt;$F$1),$F$1,Table5[[#This Row],[kapp_old]])</f>
        <v>'RXN-LANOSTt_c_rm_REV-SPONT'	27141.27779288</v>
      </c>
      <c r="M3430" s="1">
        <f>_xlfn.XLOOKUP(Table5[[#This Row],[rxn]],Table3[name],Table3[flux],$F$1)</f>
        <v>27141.277792879999</v>
      </c>
      <c r="N3430" s="1" t="str">
        <f>IFERROR(Table5[[#This Row],[min flux]]/Table5[[#This Row],[associated enzload]],"")</f>
        <v/>
      </c>
      <c r="O3430" s="1">
        <f>_xlfn.NUMBERVALUE(IF(Table5[[#This Row],[flux/enzload]]="","",ABS($N$1-Table5[[#This Row],[flux/enzload]])))</f>
        <v>0</v>
      </c>
      <c r="P3430" s="1">
        <f>Table5[[#This Row],[kapp_old]]+IFERROR(((Table5[[#This Row],[kapp_slack_ub]]-Table5[[#This Row],[kapp_slack_lb]])/Table5[[#This Row],[associated enzload]]),0)</f>
        <v>27141.277792879999</v>
      </c>
      <c r="Q3430" s="1" t="str">
        <f>"'"&amp;Table5[[#This Row],[rxn]]&amp;"'"&amp;CHAR(9)&amp;Table5[[#This Row],[kapp + (slack_ub - slack_lb)/enzload]]</f>
        <v>'RXN-LANOSTt_c_rm_REV-SPONT'	27141.27779288</v>
      </c>
      <c r="R3430" s="1">
        <f>_xlfn.XLOOKUP(Table5[[#This Row],[rxn]],Table38[name],Table38[flux],0)</f>
        <v>0</v>
      </c>
      <c r="S3430" s="1">
        <f>_xlfn.XLOOKUP(SUBSTITUTE(Table5[[#This Row],[rxn]],"RXN-","ENZLOAD-"),Table38[name],Table38[flux],0)</f>
        <v>0</v>
      </c>
      <c r="T3430" s="1" t="b">
        <f>AND(Table5[[#This Row],[ENZLOAD flux in kapp-slack.gms]]=0,Table5[[#This Row],[flux in kapp-slack.gms]]&lt;&gt;0,NOT(Table5[[#This Row],[spont or unknown?]]))</f>
        <v>0</v>
      </c>
      <c r="U3430" s="1" t="b">
        <f>OR(_xlfn.TEXTAFTER(Table5[[#This Row],[rxn]],"-",-1)="SPONT",_xlfn.TEXTAFTER(Table5[[#This Row],[rxn]],"-",-1)="UNKNOWN")</f>
        <v>1</v>
      </c>
      <c r="V3430" s="1">
        <f>_xlfn.XLOOKUP(SUBSTITUTE(Table5[[#This Row],[rxn]],"RXN-","ENZLOAD-"),Table4[rxn],Table4[ub],0)</f>
        <v>0</v>
      </c>
      <c r="W3430" s="1" t="b">
        <f>AND(Table5[[#This Row],[FVA ENZLOAD flux UB]]=0,Table5[[#This Row],[ENZ not made when it should be?]])</f>
        <v>0</v>
      </c>
    </row>
    <row r="3431" spans="6:23" hidden="1">
      <c r="F3431" s="1" t="s">
        <v>8681</v>
      </c>
      <c r="G3431" s="1" t="str">
        <f>_xlfn.TEXTBEFORE(Table5[[#This Row],[rxn     kapp_old        kapp_slack_ub   kapp_slack_lb]]," ")</f>
        <v>RXN-LANOSTt_l_rm_FWD-SPONT</v>
      </c>
      <c r="H343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43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431" s="1">
        <f>_xlfn.NUMBERVALUE(_xlfn.TEXTAFTER(Table5[[#This Row],[rxn     kapp_old        kapp_slack_ub   kapp_slack_lb]]," ",-1))</f>
        <v>0</v>
      </c>
      <c r="K3431" s="1">
        <f>_xlfn.XLOOKUP(SUBSTITUTE(Table5[[#This Row],[rxn]],"RXN-","ENZLOAD-"),ENZLOAD[name],ENZLOAD[flux],0)</f>
        <v>0</v>
      </c>
      <c r="L3431" s="1" t="str">
        <f>"'"&amp;Table5[[#This Row],[rxn]]&amp;"'"&amp;CHAR(9)&amp;IF(AND(Table5[[#This Row],[kapp_slack_ub]]&lt;&gt;0,Table5[[#This Row],[kapp_old]]&lt;$F$1),$F$1,Table5[[#This Row],[kapp_old]])</f>
        <v>'RXN-LANOSTt_l_rm_FWD-SPONT'	27141.27779288</v>
      </c>
      <c r="M3431" s="1">
        <f>_xlfn.XLOOKUP(Table5[[#This Row],[rxn]],Table3[name],Table3[flux],$F$1)</f>
        <v>27141.277792879999</v>
      </c>
      <c r="N3431" s="1" t="str">
        <f>IFERROR(Table5[[#This Row],[min flux]]/Table5[[#This Row],[associated enzload]],"")</f>
        <v/>
      </c>
      <c r="O3431" s="1">
        <f>_xlfn.NUMBERVALUE(IF(Table5[[#This Row],[flux/enzload]]="","",ABS($N$1-Table5[[#This Row],[flux/enzload]])))</f>
        <v>0</v>
      </c>
      <c r="P3431" s="1">
        <f>Table5[[#This Row],[kapp_old]]+IFERROR(((Table5[[#This Row],[kapp_slack_ub]]-Table5[[#This Row],[kapp_slack_lb]])/Table5[[#This Row],[associated enzload]]),0)</f>
        <v>27141.277792879999</v>
      </c>
      <c r="Q3431" s="1" t="str">
        <f>"'"&amp;Table5[[#This Row],[rxn]]&amp;"'"&amp;CHAR(9)&amp;Table5[[#This Row],[kapp + (slack_ub - slack_lb)/enzload]]</f>
        <v>'RXN-LANOSTt_l_rm_FWD-SPONT'	27141.27779288</v>
      </c>
      <c r="R3431" s="1">
        <f>_xlfn.XLOOKUP(Table5[[#This Row],[rxn]],Table38[name],Table38[flux],0)</f>
        <v>0</v>
      </c>
      <c r="S3431" s="1">
        <f>_xlfn.XLOOKUP(SUBSTITUTE(Table5[[#This Row],[rxn]],"RXN-","ENZLOAD-"),Table38[name],Table38[flux],0)</f>
        <v>0</v>
      </c>
      <c r="T3431" s="1" t="b">
        <f>AND(Table5[[#This Row],[ENZLOAD flux in kapp-slack.gms]]=0,Table5[[#This Row],[flux in kapp-slack.gms]]&lt;&gt;0,NOT(Table5[[#This Row],[spont or unknown?]]))</f>
        <v>0</v>
      </c>
      <c r="U3431" s="1" t="b">
        <f>OR(_xlfn.TEXTAFTER(Table5[[#This Row],[rxn]],"-",-1)="SPONT",_xlfn.TEXTAFTER(Table5[[#This Row],[rxn]],"-",-1)="UNKNOWN")</f>
        <v>1</v>
      </c>
      <c r="V3431" s="1">
        <f>_xlfn.XLOOKUP(SUBSTITUTE(Table5[[#This Row],[rxn]],"RXN-","ENZLOAD-"),Table4[rxn],Table4[ub],0)</f>
        <v>0</v>
      </c>
      <c r="W3431" s="1" t="b">
        <f>AND(Table5[[#This Row],[FVA ENZLOAD flux UB]]=0,Table5[[#This Row],[ENZ not made when it should be?]])</f>
        <v>0</v>
      </c>
    </row>
    <row r="3432" spans="6:23" hidden="1">
      <c r="F3432" s="1" t="s">
        <v>8682</v>
      </c>
      <c r="G3432" s="1" t="str">
        <f>_xlfn.TEXTBEFORE(Table5[[#This Row],[rxn     kapp_old        kapp_slack_ub   kapp_slack_lb]]," ")</f>
        <v>RXN-LANOSTt_l_rm_REV-SPONT</v>
      </c>
      <c r="H343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43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432" s="1">
        <f>_xlfn.NUMBERVALUE(_xlfn.TEXTAFTER(Table5[[#This Row],[rxn     kapp_old        kapp_slack_ub   kapp_slack_lb]]," ",-1))</f>
        <v>0</v>
      </c>
      <c r="K3432" s="1">
        <f>_xlfn.XLOOKUP(SUBSTITUTE(Table5[[#This Row],[rxn]],"RXN-","ENZLOAD-"),ENZLOAD[name],ENZLOAD[flux],0)</f>
        <v>0</v>
      </c>
      <c r="L3432" s="1" t="str">
        <f>"'"&amp;Table5[[#This Row],[rxn]]&amp;"'"&amp;CHAR(9)&amp;IF(AND(Table5[[#This Row],[kapp_slack_ub]]&lt;&gt;0,Table5[[#This Row],[kapp_old]]&lt;$F$1),$F$1,Table5[[#This Row],[kapp_old]])</f>
        <v>'RXN-LANOSTt_l_rm_REV-SPONT'	27141.27779288</v>
      </c>
      <c r="M3432" s="1">
        <f>_xlfn.XLOOKUP(Table5[[#This Row],[rxn]],Table3[name],Table3[flux],$F$1)</f>
        <v>27141.277792879999</v>
      </c>
      <c r="N3432" s="1" t="str">
        <f>IFERROR(Table5[[#This Row],[min flux]]/Table5[[#This Row],[associated enzload]],"")</f>
        <v/>
      </c>
      <c r="O3432" s="1">
        <f>_xlfn.NUMBERVALUE(IF(Table5[[#This Row],[flux/enzload]]="","",ABS($N$1-Table5[[#This Row],[flux/enzload]])))</f>
        <v>0</v>
      </c>
      <c r="P3432" s="1">
        <f>Table5[[#This Row],[kapp_old]]+IFERROR(((Table5[[#This Row],[kapp_slack_ub]]-Table5[[#This Row],[kapp_slack_lb]])/Table5[[#This Row],[associated enzload]]),0)</f>
        <v>27141.277792879999</v>
      </c>
      <c r="Q3432" s="1" t="str">
        <f>"'"&amp;Table5[[#This Row],[rxn]]&amp;"'"&amp;CHAR(9)&amp;Table5[[#This Row],[kapp + (slack_ub - slack_lb)/enzload]]</f>
        <v>'RXN-LANOSTt_l_rm_REV-SPONT'	27141.27779288</v>
      </c>
      <c r="R3432" s="1">
        <f>_xlfn.XLOOKUP(Table5[[#This Row],[rxn]],Table38[name],Table38[flux],0)</f>
        <v>0</v>
      </c>
      <c r="S3432" s="1">
        <f>_xlfn.XLOOKUP(SUBSTITUTE(Table5[[#This Row],[rxn]],"RXN-","ENZLOAD-"),Table38[name],Table38[flux],0)</f>
        <v>0</v>
      </c>
      <c r="T3432" s="1" t="b">
        <f>AND(Table5[[#This Row],[ENZLOAD flux in kapp-slack.gms]]=0,Table5[[#This Row],[flux in kapp-slack.gms]]&lt;&gt;0,NOT(Table5[[#This Row],[spont or unknown?]]))</f>
        <v>0</v>
      </c>
      <c r="U3432" s="1" t="b">
        <f>OR(_xlfn.TEXTAFTER(Table5[[#This Row],[rxn]],"-",-1)="SPONT",_xlfn.TEXTAFTER(Table5[[#This Row],[rxn]],"-",-1)="UNKNOWN")</f>
        <v>1</v>
      </c>
      <c r="V3432" s="1">
        <f>_xlfn.XLOOKUP(SUBSTITUTE(Table5[[#This Row],[rxn]],"RXN-","ENZLOAD-"),Table4[rxn],Table4[ub],0)</f>
        <v>0</v>
      </c>
      <c r="W3432" s="1" t="b">
        <f>AND(Table5[[#This Row],[FVA ENZLOAD flux UB]]=0,Table5[[#This Row],[ENZ not made when it should be?]])</f>
        <v>0</v>
      </c>
    </row>
    <row r="3433" spans="6:23" hidden="1">
      <c r="F3433" s="1" t="s">
        <v>8683</v>
      </c>
      <c r="G3433" s="1" t="str">
        <f>_xlfn.TEXTBEFORE(Table5[[#This Row],[rxn     kapp_old        kapp_slack_ub   kapp_slack_lb]]," ")</f>
        <v>RXN-LCADi_c_FWD-rt3783</v>
      </c>
      <c r="H343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43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433" s="1">
        <f>_xlfn.NUMBERVALUE(_xlfn.TEXTAFTER(Table5[[#This Row],[rxn     kapp_old        kapp_slack_ub   kapp_slack_lb]]," ",-1))</f>
        <v>0</v>
      </c>
      <c r="K3433" s="1">
        <f>_xlfn.XLOOKUP(SUBSTITUTE(Table5[[#This Row],[rxn]],"RXN-","ENZLOAD-"),ENZLOAD[name],ENZLOAD[flux],0)</f>
        <v>0</v>
      </c>
      <c r="L3433" s="1" t="str">
        <f>"'"&amp;Table5[[#This Row],[rxn]]&amp;"'"&amp;CHAR(9)&amp;IF(AND(Table5[[#This Row],[kapp_slack_ub]]&lt;&gt;0,Table5[[#This Row],[kapp_old]]&lt;$F$1),$F$1,Table5[[#This Row],[kapp_old]])</f>
        <v>'RXN-LCADi_c_FWD-rt3783'	27141.27779288</v>
      </c>
      <c r="M3433" s="1">
        <f>_xlfn.XLOOKUP(Table5[[#This Row],[rxn]],Table3[name],Table3[flux],$F$1)</f>
        <v>27141.277792879999</v>
      </c>
      <c r="N3433" s="1" t="str">
        <f>IFERROR(Table5[[#This Row],[min flux]]/Table5[[#This Row],[associated enzload]],"")</f>
        <v/>
      </c>
      <c r="O3433" s="1">
        <f>_xlfn.NUMBERVALUE(IF(Table5[[#This Row],[flux/enzload]]="","",ABS($N$1-Table5[[#This Row],[flux/enzload]])))</f>
        <v>0</v>
      </c>
      <c r="P3433" s="1">
        <f>Table5[[#This Row],[kapp_old]]+IFERROR(((Table5[[#This Row],[kapp_slack_ub]]-Table5[[#This Row],[kapp_slack_lb]])/Table5[[#This Row],[associated enzload]]),0)</f>
        <v>27141.277792879999</v>
      </c>
      <c r="Q3433" s="1" t="str">
        <f>"'"&amp;Table5[[#This Row],[rxn]]&amp;"'"&amp;CHAR(9)&amp;Table5[[#This Row],[kapp + (slack_ub - slack_lb)/enzload]]</f>
        <v>'RXN-LCADi_c_FWD-rt3783'	27141.27779288</v>
      </c>
      <c r="R3433" s="1">
        <f>_xlfn.XLOOKUP(Table5[[#This Row],[rxn]],Table38[name],Table38[flux],0)</f>
        <v>0</v>
      </c>
      <c r="S3433" s="1">
        <f>_xlfn.XLOOKUP(SUBSTITUTE(Table5[[#This Row],[rxn]],"RXN-","ENZLOAD-"),Table38[name],Table38[flux],0)</f>
        <v>0</v>
      </c>
      <c r="T3433" s="1" t="b">
        <f>AND(Table5[[#This Row],[ENZLOAD flux in kapp-slack.gms]]=0,Table5[[#This Row],[flux in kapp-slack.gms]]&lt;&gt;0,NOT(Table5[[#This Row],[spont or unknown?]]))</f>
        <v>0</v>
      </c>
      <c r="U3433" s="1" t="b">
        <f>OR(_xlfn.TEXTAFTER(Table5[[#This Row],[rxn]],"-",-1)="SPONT",_xlfn.TEXTAFTER(Table5[[#This Row],[rxn]],"-",-1)="UNKNOWN")</f>
        <v>0</v>
      </c>
      <c r="V3433" s="1">
        <f>_xlfn.XLOOKUP(SUBSTITUTE(Table5[[#This Row],[rxn]],"RXN-","ENZLOAD-"),Table4[rxn],Table4[ub],0)</f>
        <v>1.10221265</v>
      </c>
      <c r="W3433" s="1" t="b">
        <f>AND(Table5[[#This Row],[FVA ENZLOAD flux UB]]=0,Table5[[#This Row],[ENZ not made when it should be?]])</f>
        <v>0</v>
      </c>
    </row>
    <row r="3434" spans="6:23" hidden="1">
      <c r="F3434" s="1" t="s">
        <v>8686</v>
      </c>
      <c r="G3434" s="1" t="str">
        <f>_xlfn.TEXTBEFORE(Table5[[#This Row],[rxn     kapp_old        kapp_slack_ub   kapp_slack_lb]]," ")</f>
        <v>RXN-LDH_L_x_FWD-rt5258_x</v>
      </c>
      <c r="H343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43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434" s="1">
        <f>_xlfn.NUMBERVALUE(_xlfn.TEXTAFTER(Table5[[#This Row],[rxn     kapp_old        kapp_slack_ub   kapp_slack_lb]]," ",-1))</f>
        <v>0</v>
      </c>
      <c r="K3434" s="1">
        <f>_xlfn.XLOOKUP(SUBSTITUTE(Table5[[#This Row],[rxn]],"RXN-","ENZLOAD-"),ENZLOAD[name],ENZLOAD[flux],0)</f>
        <v>0</v>
      </c>
      <c r="L3434" s="1" t="str">
        <f>"'"&amp;Table5[[#This Row],[rxn]]&amp;"'"&amp;CHAR(9)&amp;IF(AND(Table5[[#This Row],[kapp_slack_ub]]&lt;&gt;0,Table5[[#This Row],[kapp_old]]&lt;$F$1),$F$1,Table5[[#This Row],[kapp_old]])</f>
        <v>'RXN-LDH_L_x_FWD-rt5258_x'	27141.27779288</v>
      </c>
      <c r="M3434" s="1">
        <f>_xlfn.XLOOKUP(Table5[[#This Row],[rxn]],Table3[name],Table3[flux],$F$1)</f>
        <v>27141.277792879999</v>
      </c>
      <c r="N3434" s="1" t="str">
        <f>IFERROR(Table5[[#This Row],[min flux]]/Table5[[#This Row],[associated enzload]],"")</f>
        <v/>
      </c>
      <c r="O3434" s="1">
        <f>_xlfn.NUMBERVALUE(IF(Table5[[#This Row],[flux/enzload]]="","",ABS($N$1-Table5[[#This Row],[flux/enzload]])))</f>
        <v>0</v>
      </c>
      <c r="P3434" s="1">
        <f>Table5[[#This Row],[kapp_old]]+IFERROR(((Table5[[#This Row],[kapp_slack_ub]]-Table5[[#This Row],[kapp_slack_lb]])/Table5[[#This Row],[associated enzload]]),0)</f>
        <v>27141.277792879999</v>
      </c>
      <c r="Q3434" s="1" t="str">
        <f>"'"&amp;Table5[[#This Row],[rxn]]&amp;"'"&amp;CHAR(9)&amp;Table5[[#This Row],[kapp + (slack_ub - slack_lb)/enzload]]</f>
        <v>'RXN-LDH_L_x_FWD-rt5258_x'	27141.27779288</v>
      </c>
      <c r="R3434" s="1">
        <f>_xlfn.XLOOKUP(Table5[[#This Row],[rxn]],Table38[name],Table38[flux],0)</f>
        <v>0</v>
      </c>
      <c r="S3434" s="1">
        <f>_xlfn.XLOOKUP(SUBSTITUTE(Table5[[#This Row],[rxn]],"RXN-","ENZLOAD-"),Table38[name],Table38[flux],0)</f>
        <v>0</v>
      </c>
      <c r="T3434" s="1" t="b">
        <f>AND(Table5[[#This Row],[ENZLOAD flux in kapp-slack.gms]]=0,Table5[[#This Row],[flux in kapp-slack.gms]]&lt;&gt;0,NOT(Table5[[#This Row],[spont or unknown?]]))</f>
        <v>0</v>
      </c>
      <c r="U3434" s="1" t="b">
        <f>OR(_xlfn.TEXTAFTER(Table5[[#This Row],[rxn]],"-",-1)="SPONT",_xlfn.TEXTAFTER(Table5[[#This Row],[rxn]],"-",-1)="UNKNOWN")</f>
        <v>0</v>
      </c>
      <c r="V3434" s="1">
        <f>_xlfn.XLOOKUP(SUBSTITUTE(Table5[[#This Row],[rxn]],"RXN-","ENZLOAD-"),Table4[rxn],Table4[ub],0)</f>
        <v>0.88716941000000005</v>
      </c>
      <c r="W3434" s="1" t="b">
        <f>AND(Table5[[#This Row],[FVA ENZLOAD flux UB]]=0,Table5[[#This Row],[ENZ not made when it should be?]])</f>
        <v>0</v>
      </c>
    </row>
    <row r="3435" spans="6:23" hidden="1">
      <c r="F3435" s="1" t="s">
        <v>8690</v>
      </c>
      <c r="G3435" s="1" t="str">
        <f>_xlfn.TEXTBEFORE(Table5[[#This Row],[rxn     kapp_old        kapp_slack_ub   kapp_slack_lb]]," ")</f>
        <v>RXN-LEUTA_c_FWD-rt6485</v>
      </c>
      <c r="H343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43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435" s="1">
        <f>_xlfn.NUMBERVALUE(_xlfn.TEXTAFTER(Table5[[#This Row],[rxn     kapp_old        kapp_slack_ub   kapp_slack_lb]]," ",-1))</f>
        <v>0</v>
      </c>
      <c r="K3435" s="1">
        <f>_xlfn.XLOOKUP(SUBSTITUTE(Table5[[#This Row],[rxn]],"RXN-","ENZLOAD-"),ENZLOAD[name],ENZLOAD[flux],0)</f>
        <v>0</v>
      </c>
      <c r="L3435" s="1" t="str">
        <f>"'"&amp;Table5[[#This Row],[rxn]]&amp;"'"&amp;CHAR(9)&amp;IF(AND(Table5[[#This Row],[kapp_slack_ub]]&lt;&gt;0,Table5[[#This Row],[kapp_old]]&lt;$F$1),$F$1,Table5[[#This Row],[kapp_old]])</f>
        <v>'RXN-LEUTA_c_FWD-rt6485'	27141.27779288</v>
      </c>
      <c r="M3435" s="1">
        <f>_xlfn.XLOOKUP(Table5[[#This Row],[rxn]],Table3[name],Table3[flux],$F$1)</f>
        <v>27141.277792879999</v>
      </c>
      <c r="N3435" s="1" t="str">
        <f>IFERROR(Table5[[#This Row],[min flux]]/Table5[[#This Row],[associated enzload]],"")</f>
        <v/>
      </c>
      <c r="O3435" s="1">
        <f>_xlfn.NUMBERVALUE(IF(Table5[[#This Row],[flux/enzload]]="","",ABS($N$1-Table5[[#This Row],[flux/enzload]])))</f>
        <v>0</v>
      </c>
      <c r="P3435" s="1">
        <f>Table5[[#This Row],[kapp_old]]+IFERROR(((Table5[[#This Row],[kapp_slack_ub]]-Table5[[#This Row],[kapp_slack_lb]])/Table5[[#This Row],[associated enzload]]),0)</f>
        <v>27141.277792879999</v>
      </c>
      <c r="Q3435" s="1" t="str">
        <f>"'"&amp;Table5[[#This Row],[rxn]]&amp;"'"&amp;CHAR(9)&amp;Table5[[#This Row],[kapp + (slack_ub - slack_lb)/enzload]]</f>
        <v>'RXN-LEUTA_c_FWD-rt6485'	27141.27779288</v>
      </c>
      <c r="R3435" s="1">
        <f>_xlfn.XLOOKUP(Table5[[#This Row],[rxn]],Table38[name],Table38[flux],0)</f>
        <v>0</v>
      </c>
      <c r="S3435" s="1">
        <f>_xlfn.XLOOKUP(SUBSTITUTE(Table5[[#This Row],[rxn]],"RXN-","ENZLOAD-"),Table38[name],Table38[flux],0)</f>
        <v>0</v>
      </c>
      <c r="T3435" s="1" t="b">
        <f>AND(Table5[[#This Row],[ENZLOAD flux in kapp-slack.gms]]=0,Table5[[#This Row],[flux in kapp-slack.gms]]&lt;&gt;0,NOT(Table5[[#This Row],[spont or unknown?]]))</f>
        <v>0</v>
      </c>
      <c r="U3435" s="1" t="b">
        <f>OR(_xlfn.TEXTAFTER(Table5[[#This Row],[rxn]],"-",-1)="SPONT",_xlfn.TEXTAFTER(Table5[[#This Row],[rxn]],"-",-1)="UNKNOWN")</f>
        <v>0</v>
      </c>
      <c r="V3435" s="1">
        <f>_xlfn.XLOOKUP(SUBSTITUTE(Table5[[#This Row],[rxn]],"RXN-","ENZLOAD-"),Table4[rxn],Table4[ub],0)</f>
        <v>1.2234014099999999</v>
      </c>
      <c r="W3435" s="1" t="b">
        <f>AND(Table5[[#This Row],[FVA ENZLOAD flux UB]]=0,Table5[[#This Row],[ENZ not made when it should be?]])</f>
        <v>0</v>
      </c>
    </row>
    <row r="3436" spans="6:23" hidden="1">
      <c r="F3436" s="1" t="s">
        <v>8691</v>
      </c>
      <c r="G3436" s="1" t="str">
        <f>_xlfn.TEXTBEFORE(Table5[[#This Row],[rxn     kapp_old        kapp_slack_ub   kapp_slack_lb]]," ")</f>
        <v>RXN-LEUTA_c_REV-rt6485</v>
      </c>
      <c r="H343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43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436" s="1">
        <f>_xlfn.NUMBERVALUE(_xlfn.TEXTAFTER(Table5[[#This Row],[rxn     kapp_old        kapp_slack_ub   kapp_slack_lb]]," ",-1))</f>
        <v>0</v>
      </c>
      <c r="K3436" s="1">
        <f>_xlfn.XLOOKUP(SUBSTITUTE(Table5[[#This Row],[rxn]],"RXN-","ENZLOAD-"),ENZLOAD[name],ENZLOAD[flux],0)</f>
        <v>0</v>
      </c>
      <c r="L3436" s="1" t="str">
        <f>"'"&amp;Table5[[#This Row],[rxn]]&amp;"'"&amp;CHAR(9)&amp;IF(AND(Table5[[#This Row],[kapp_slack_ub]]&lt;&gt;0,Table5[[#This Row],[kapp_old]]&lt;$F$1),$F$1,Table5[[#This Row],[kapp_old]])</f>
        <v>'RXN-LEUTA_c_REV-rt6485'	27141.27779288</v>
      </c>
      <c r="M3436" s="1">
        <f>_xlfn.XLOOKUP(Table5[[#This Row],[rxn]],Table3[name],Table3[flux],$F$1)</f>
        <v>27141.277792879999</v>
      </c>
      <c r="N3436" s="1" t="str">
        <f>IFERROR(Table5[[#This Row],[min flux]]/Table5[[#This Row],[associated enzload]],"")</f>
        <v/>
      </c>
      <c r="O3436" s="1">
        <f>_xlfn.NUMBERVALUE(IF(Table5[[#This Row],[flux/enzload]]="","",ABS($N$1-Table5[[#This Row],[flux/enzload]])))</f>
        <v>0</v>
      </c>
      <c r="P3436" s="1">
        <f>Table5[[#This Row],[kapp_old]]+IFERROR(((Table5[[#This Row],[kapp_slack_ub]]-Table5[[#This Row],[kapp_slack_lb]])/Table5[[#This Row],[associated enzload]]),0)</f>
        <v>27141.277792879999</v>
      </c>
      <c r="Q3436" s="1" t="str">
        <f>"'"&amp;Table5[[#This Row],[rxn]]&amp;"'"&amp;CHAR(9)&amp;Table5[[#This Row],[kapp + (slack_ub - slack_lb)/enzload]]</f>
        <v>'RXN-LEUTA_c_REV-rt6485'	27141.27779288</v>
      </c>
      <c r="R3436" s="1">
        <f>_xlfn.XLOOKUP(Table5[[#This Row],[rxn]],Table38[name],Table38[flux],0)</f>
        <v>4.9573793910789997E-2</v>
      </c>
      <c r="S3436" s="1">
        <f>_xlfn.XLOOKUP(SUBSTITUTE(Table5[[#This Row],[rxn]],"RXN-","ENZLOAD-"),Table38[name],Table38[flux],0)</f>
        <v>7.0608608600000003E-7</v>
      </c>
      <c r="T3436" s="1" t="b">
        <f>AND(Table5[[#This Row],[ENZLOAD flux in kapp-slack.gms]]=0,Table5[[#This Row],[flux in kapp-slack.gms]]&lt;&gt;0,NOT(Table5[[#This Row],[spont or unknown?]]))</f>
        <v>0</v>
      </c>
      <c r="U3436" s="1" t="b">
        <f>OR(_xlfn.TEXTAFTER(Table5[[#This Row],[rxn]],"-",-1)="SPONT",_xlfn.TEXTAFTER(Table5[[#This Row],[rxn]],"-",-1)="UNKNOWN")</f>
        <v>0</v>
      </c>
      <c r="V3436" s="1">
        <f>_xlfn.XLOOKUP(SUBSTITUTE(Table5[[#This Row],[rxn]],"RXN-","ENZLOAD-"),Table4[rxn],Table4[ub],0)</f>
        <v>1.2234014099999999</v>
      </c>
      <c r="W3436" s="1" t="b">
        <f>AND(Table5[[#This Row],[FVA ENZLOAD flux UB]]=0,Table5[[#This Row],[ENZ not made when it should be?]])</f>
        <v>0</v>
      </c>
    </row>
    <row r="3437" spans="6:23" hidden="1">
      <c r="F3437" s="1" t="s">
        <v>8698</v>
      </c>
      <c r="G3437" s="1" t="str">
        <f>_xlfn.TEXTBEFORE(Table5[[#This Row],[rxn     kapp_old        kapp_slack_ub   kapp_slack_lb]]," ")</f>
        <v>RXN-LGTHL_c_FWD-rt8152</v>
      </c>
      <c r="H343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43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437" s="1">
        <f>_xlfn.NUMBERVALUE(_xlfn.TEXTAFTER(Table5[[#This Row],[rxn     kapp_old        kapp_slack_ub   kapp_slack_lb]]," ",-1))</f>
        <v>0</v>
      </c>
      <c r="K3437" s="1">
        <f>_xlfn.XLOOKUP(SUBSTITUTE(Table5[[#This Row],[rxn]],"RXN-","ENZLOAD-"),ENZLOAD[name],ENZLOAD[flux],0)</f>
        <v>0</v>
      </c>
      <c r="L3437" s="1" t="str">
        <f>"'"&amp;Table5[[#This Row],[rxn]]&amp;"'"&amp;CHAR(9)&amp;IF(AND(Table5[[#This Row],[kapp_slack_ub]]&lt;&gt;0,Table5[[#This Row],[kapp_old]]&lt;$F$1),$F$1,Table5[[#This Row],[kapp_old]])</f>
        <v>'RXN-LGTHL_c_FWD-rt8152'	27141.27779288</v>
      </c>
      <c r="M3437" s="1">
        <f>_xlfn.XLOOKUP(Table5[[#This Row],[rxn]],Table3[name],Table3[flux],$F$1)</f>
        <v>27141.277792879999</v>
      </c>
      <c r="N3437" s="1" t="str">
        <f>IFERROR(Table5[[#This Row],[min flux]]/Table5[[#This Row],[associated enzload]],"")</f>
        <v/>
      </c>
      <c r="O3437" s="1">
        <f>_xlfn.NUMBERVALUE(IF(Table5[[#This Row],[flux/enzload]]="","",ABS($N$1-Table5[[#This Row],[flux/enzload]])))</f>
        <v>0</v>
      </c>
      <c r="P3437" s="1">
        <f>Table5[[#This Row],[kapp_old]]+IFERROR(((Table5[[#This Row],[kapp_slack_ub]]-Table5[[#This Row],[kapp_slack_lb]])/Table5[[#This Row],[associated enzload]]),0)</f>
        <v>27141.277792879999</v>
      </c>
      <c r="Q3437" s="1" t="str">
        <f>"'"&amp;Table5[[#This Row],[rxn]]&amp;"'"&amp;CHAR(9)&amp;Table5[[#This Row],[kapp + (slack_ub - slack_lb)/enzload]]</f>
        <v>'RXN-LGTHL_c_FWD-rt8152'	27141.27779288</v>
      </c>
      <c r="R3437" s="1">
        <f>_xlfn.XLOOKUP(Table5[[#This Row],[rxn]],Table38[name],Table38[flux],0)</f>
        <v>0</v>
      </c>
      <c r="S3437" s="1">
        <f>_xlfn.XLOOKUP(SUBSTITUTE(Table5[[#This Row],[rxn]],"RXN-","ENZLOAD-"),Table38[name],Table38[flux],0)</f>
        <v>0</v>
      </c>
      <c r="T3437" s="1" t="b">
        <f>AND(Table5[[#This Row],[ENZLOAD flux in kapp-slack.gms]]=0,Table5[[#This Row],[flux in kapp-slack.gms]]&lt;&gt;0,NOT(Table5[[#This Row],[spont or unknown?]]))</f>
        <v>0</v>
      </c>
      <c r="U3437" s="1" t="b">
        <f>OR(_xlfn.TEXTAFTER(Table5[[#This Row],[rxn]],"-",-1)="SPONT",_xlfn.TEXTAFTER(Table5[[#This Row],[rxn]],"-",-1)="UNKNOWN")</f>
        <v>0</v>
      </c>
      <c r="V3437" s="1">
        <f>_xlfn.XLOOKUP(SUBSTITUTE(Table5[[#This Row],[rxn]],"RXN-","ENZLOAD-"),Table4[rxn],Table4[ub],0)</f>
        <v>1.7427372699999999</v>
      </c>
      <c r="W3437" s="1" t="b">
        <f>AND(Table5[[#This Row],[FVA ENZLOAD flux UB]]=0,Table5[[#This Row],[ENZ not made when it should be?]])</f>
        <v>0</v>
      </c>
    </row>
    <row r="3438" spans="6:23" hidden="1">
      <c r="F3438" s="1" t="s">
        <v>8699</v>
      </c>
      <c r="G3438" s="1" t="str">
        <f>_xlfn.TEXTBEFORE(Table5[[#This Row],[rxn     kapp_old        kapp_slack_ub   kapp_slack_lb]]," ")</f>
        <v>RXN-LINOCOAt_c_l_FWD-UNKNOWN</v>
      </c>
      <c r="H343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43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438" s="1">
        <f>_xlfn.NUMBERVALUE(_xlfn.TEXTAFTER(Table5[[#This Row],[rxn     kapp_old        kapp_slack_ub   kapp_slack_lb]]," ",-1))</f>
        <v>0</v>
      </c>
      <c r="K3438" s="1">
        <f>_xlfn.XLOOKUP(SUBSTITUTE(Table5[[#This Row],[rxn]],"RXN-","ENZLOAD-"),ENZLOAD[name],ENZLOAD[flux],0)</f>
        <v>0</v>
      </c>
      <c r="L3438" s="1" t="str">
        <f>"'"&amp;Table5[[#This Row],[rxn]]&amp;"'"&amp;CHAR(9)&amp;IF(AND(Table5[[#This Row],[kapp_slack_ub]]&lt;&gt;0,Table5[[#This Row],[kapp_old]]&lt;$F$1),$F$1,Table5[[#This Row],[kapp_old]])</f>
        <v>'RXN-LINOCOAt_c_l_FWD-UNKNOWN'	27141.27779288</v>
      </c>
      <c r="M3438" s="1">
        <f>_xlfn.XLOOKUP(Table5[[#This Row],[rxn]],Table3[name],Table3[flux],$F$1)</f>
        <v>27141.277792879999</v>
      </c>
      <c r="N3438" s="1" t="str">
        <f>IFERROR(Table5[[#This Row],[min flux]]/Table5[[#This Row],[associated enzload]],"")</f>
        <v/>
      </c>
      <c r="O3438" s="1">
        <f>_xlfn.NUMBERVALUE(IF(Table5[[#This Row],[flux/enzload]]="","",ABS($N$1-Table5[[#This Row],[flux/enzload]])))</f>
        <v>0</v>
      </c>
      <c r="P3438" s="1">
        <f>Table5[[#This Row],[kapp_old]]+IFERROR(((Table5[[#This Row],[kapp_slack_ub]]-Table5[[#This Row],[kapp_slack_lb]])/Table5[[#This Row],[associated enzload]]),0)</f>
        <v>27141.277792879999</v>
      </c>
      <c r="Q3438" s="1" t="str">
        <f>"'"&amp;Table5[[#This Row],[rxn]]&amp;"'"&amp;CHAR(9)&amp;Table5[[#This Row],[kapp + (slack_ub - slack_lb)/enzload]]</f>
        <v>'RXN-LINOCOAt_c_l_FWD-UNKNOWN'	27141.27779288</v>
      </c>
      <c r="R3438" s="1">
        <f>_xlfn.XLOOKUP(Table5[[#This Row],[rxn]],Table38[name],Table38[flux],0)</f>
        <v>1.693514989874E-3</v>
      </c>
      <c r="S3438" s="1">
        <f>_xlfn.XLOOKUP(SUBSTITUTE(Table5[[#This Row],[rxn]],"RXN-","ENZLOAD-"),Table38[name],Table38[flux],0)</f>
        <v>0</v>
      </c>
      <c r="T3438" s="1" t="b">
        <f>AND(Table5[[#This Row],[ENZLOAD flux in kapp-slack.gms]]=0,Table5[[#This Row],[flux in kapp-slack.gms]]&lt;&gt;0,NOT(Table5[[#This Row],[spont or unknown?]]))</f>
        <v>0</v>
      </c>
      <c r="U3438" s="1" t="b">
        <f>OR(_xlfn.TEXTAFTER(Table5[[#This Row],[rxn]],"-",-1)="SPONT",_xlfn.TEXTAFTER(Table5[[#This Row],[rxn]],"-",-1)="UNKNOWN")</f>
        <v>1</v>
      </c>
      <c r="V3438" s="1">
        <f>_xlfn.XLOOKUP(SUBSTITUTE(Table5[[#This Row],[rxn]],"RXN-","ENZLOAD-"),Table4[rxn],Table4[ub],0)</f>
        <v>0</v>
      </c>
      <c r="W3438" s="1" t="b">
        <f>AND(Table5[[#This Row],[FVA ENZLOAD flux UB]]=0,Table5[[#This Row],[ENZ not made when it should be?]])</f>
        <v>0</v>
      </c>
    </row>
    <row r="3439" spans="6:23" hidden="1">
      <c r="F3439" s="1" t="s">
        <v>8700</v>
      </c>
      <c r="G3439" s="1" t="str">
        <f>_xlfn.TEXTBEFORE(Table5[[#This Row],[rxn     kapp_old        kapp_slack_ub   kapp_slack_lb]]," ")</f>
        <v>RXN-LINOCOAt_c_l_REV-UNKNOWN</v>
      </c>
      <c r="H343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43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439" s="1">
        <f>_xlfn.NUMBERVALUE(_xlfn.TEXTAFTER(Table5[[#This Row],[rxn     kapp_old        kapp_slack_ub   kapp_slack_lb]]," ",-1))</f>
        <v>0</v>
      </c>
      <c r="K3439" s="1">
        <f>_xlfn.XLOOKUP(SUBSTITUTE(Table5[[#This Row],[rxn]],"RXN-","ENZLOAD-"),ENZLOAD[name],ENZLOAD[flux],0)</f>
        <v>0</v>
      </c>
      <c r="L3439" s="1" t="str">
        <f>"'"&amp;Table5[[#This Row],[rxn]]&amp;"'"&amp;CHAR(9)&amp;IF(AND(Table5[[#This Row],[kapp_slack_ub]]&lt;&gt;0,Table5[[#This Row],[kapp_old]]&lt;$F$1),$F$1,Table5[[#This Row],[kapp_old]])</f>
        <v>'RXN-LINOCOAt_c_l_REV-UNKNOWN'	27141.27779288</v>
      </c>
      <c r="M3439" s="1">
        <f>_xlfn.XLOOKUP(Table5[[#This Row],[rxn]],Table3[name],Table3[flux],$F$1)</f>
        <v>27141.277792879999</v>
      </c>
      <c r="N3439" s="1" t="str">
        <f>IFERROR(Table5[[#This Row],[min flux]]/Table5[[#This Row],[associated enzload]],"")</f>
        <v/>
      </c>
      <c r="O3439" s="1">
        <f>_xlfn.NUMBERVALUE(IF(Table5[[#This Row],[flux/enzload]]="","",ABS($N$1-Table5[[#This Row],[flux/enzload]])))</f>
        <v>0</v>
      </c>
      <c r="P3439" s="1">
        <f>Table5[[#This Row],[kapp_old]]+IFERROR(((Table5[[#This Row],[kapp_slack_ub]]-Table5[[#This Row],[kapp_slack_lb]])/Table5[[#This Row],[associated enzload]]),0)</f>
        <v>27141.277792879999</v>
      </c>
      <c r="Q3439" s="1" t="str">
        <f>"'"&amp;Table5[[#This Row],[rxn]]&amp;"'"&amp;CHAR(9)&amp;Table5[[#This Row],[kapp + (slack_ub - slack_lb)/enzload]]</f>
        <v>'RXN-LINOCOAt_c_l_REV-UNKNOWN'	27141.27779288</v>
      </c>
      <c r="R3439" s="1">
        <f>_xlfn.XLOOKUP(Table5[[#This Row],[rxn]],Table38[name],Table38[flux],0)</f>
        <v>0</v>
      </c>
      <c r="S3439" s="1">
        <f>_xlfn.XLOOKUP(SUBSTITUTE(Table5[[#This Row],[rxn]],"RXN-","ENZLOAD-"),Table38[name],Table38[flux],0)</f>
        <v>0</v>
      </c>
      <c r="T3439" s="1" t="b">
        <f>AND(Table5[[#This Row],[ENZLOAD flux in kapp-slack.gms]]=0,Table5[[#This Row],[flux in kapp-slack.gms]]&lt;&gt;0,NOT(Table5[[#This Row],[spont or unknown?]]))</f>
        <v>0</v>
      </c>
      <c r="U3439" s="1" t="b">
        <f>OR(_xlfn.TEXTAFTER(Table5[[#This Row],[rxn]],"-",-1)="SPONT",_xlfn.TEXTAFTER(Table5[[#This Row],[rxn]],"-",-1)="UNKNOWN")</f>
        <v>1</v>
      </c>
      <c r="V3439" s="1">
        <f>_xlfn.XLOOKUP(SUBSTITUTE(Table5[[#This Row],[rxn]],"RXN-","ENZLOAD-"),Table4[rxn],Table4[ub],0)</f>
        <v>0</v>
      </c>
      <c r="W3439" s="1" t="b">
        <f>AND(Table5[[#This Row],[FVA ENZLOAD flux UB]]=0,Table5[[#This Row],[ENZ not made when it should be?]])</f>
        <v>0</v>
      </c>
    </row>
    <row r="3440" spans="6:23" hidden="1">
      <c r="F3440" s="1" t="s">
        <v>8701</v>
      </c>
      <c r="G3440" s="1" t="str">
        <f>_xlfn.TEXTBEFORE(Table5[[#This Row],[rxn     kapp_old        kapp_slack_ub   kapp_slack_lb]]," ")</f>
        <v>RXN-LINOCOAt_c_rm_FWD-UNKNOWN</v>
      </c>
      <c r="H344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44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440" s="1">
        <f>_xlfn.NUMBERVALUE(_xlfn.TEXTAFTER(Table5[[#This Row],[rxn     kapp_old        kapp_slack_ub   kapp_slack_lb]]," ",-1))</f>
        <v>0</v>
      </c>
      <c r="K3440" s="1">
        <f>_xlfn.XLOOKUP(SUBSTITUTE(Table5[[#This Row],[rxn]],"RXN-","ENZLOAD-"),ENZLOAD[name],ENZLOAD[flux],0)</f>
        <v>0</v>
      </c>
      <c r="L3440" s="1" t="str">
        <f>"'"&amp;Table5[[#This Row],[rxn]]&amp;"'"&amp;CHAR(9)&amp;IF(AND(Table5[[#This Row],[kapp_slack_ub]]&lt;&gt;0,Table5[[#This Row],[kapp_old]]&lt;$F$1),$F$1,Table5[[#This Row],[kapp_old]])</f>
        <v>'RXN-LINOCOAt_c_rm_FWD-UNKNOWN'	27141.27779288</v>
      </c>
      <c r="M3440" s="1">
        <f>_xlfn.XLOOKUP(Table5[[#This Row],[rxn]],Table3[name],Table3[flux],$F$1)</f>
        <v>27141.277792879999</v>
      </c>
      <c r="N3440" s="1" t="str">
        <f>IFERROR(Table5[[#This Row],[min flux]]/Table5[[#This Row],[associated enzload]],"")</f>
        <v/>
      </c>
      <c r="O3440" s="1">
        <f>_xlfn.NUMBERVALUE(IF(Table5[[#This Row],[flux/enzload]]="","",ABS($N$1-Table5[[#This Row],[flux/enzload]])))</f>
        <v>0</v>
      </c>
      <c r="P3440" s="1">
        <f>Table5[[#This Row],[kapp_old]]+IFERROR(((Table5[[#This Row],[kapp_slack_ub]]-Table5[[#This Row],[kapp_slack_lb]])/Table5[[#This Row],[associated enzload]]),0)</f>
        <v>27141.277792879999</v>
      </c>
      <c r="Q3440" s="1" t="str">
        <f>"'"&amp;Table5[[#This Row],[rxn]]&amp;"'"&amp;CHAR(9)&amp;Table5[[#This Row],[kapp + (slack_ub - slack_lb)/enzload]]</f>
        <v>'RXN-LINOCOAt_c_rm_FWD-UNKNOWN'	27141.27779288</v>
      </c>
      <c r="R3440" s="1">
        <f>_xlfn.XLOOKUP(Table5[[#This Row],[rxn]],Table38[name],Table38[flux],0)</f>
        <v>0</v>
      </c>
      <c r="S3440" s="1">
        <f>_xlfn.XLOOKUP(SUBSTITUTE(Table5[[#This Row],[rxn]],"RXN-","ENZLOAD-"),Table38[name],Table38[flux],0)</f>
        <v>0</v>
      </c>
      <c r="T3440" s="1" t="b">
        <f>AND(Table5[[#This Row],[ENZLOAD flux in kapp-slack.gms]]=0,Table5[[#This Row],[flux in kapp-slack.gms]]&lt;&gt;0,NOT(Table5[[#This Row],[spont or unknown?]]))</f>
        <v>0</v>
      </c>
      <c r="U3440" s="1" t="b">
        <f>OR(_xlfn.TEXTAFTER(Table5[[#This Row],[rxn]],"-",-1)="SPONT",_xlfn.TEXTAFTER(Table5[[#This Row],[rxn]],"-",-1)="UNKNOWN")</f>
        <v>1</v>
      </c>
      <c r="V3440" s="1">
        <f>_xlfn.XLOOKUP(SUBSTITUTE(Table5[[#This Row],[rxn]],"RXN-","ENZLOAD-"),Table4[rxn],Table4[ub],0)</f>
        <v>0</v>
      </c>
      <c r="W3440" s="1" t="b">
        <f>AND(Table5[[#This Row],[FVA ENZLOAD flux UB]]=0,Table5[[#This Row],[ENZ not made when it should be?]])</f>
        <v>0</v>
      </c>
    </row>
    <row r="3441" spans="6:23" hidden="1">
      <c r="F3441" s="1" t="s">
        <v>8702</v>
      </c>
      <c r="G3441" s="1" t="str">
        <f>_xlfn.TEXTBEFORE(Table5[[#This Row],[rxn     kapp_old        kapp_slack_ub   kapp_slack_lb]]," ")</f>
        <v>RXN-LINOCOAt_c_rm_REV-UNKNOWN</v>
      </c>
      <c r="H344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44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441" s="1">
        <f>_xlfn.NUMBERVALUE(_xlfn.TEXTAFTER(Table5[[#This Row],[rxn     kapp_old        kapp_slack_ub   kapp_slack_lb]]," ",-1))</f>
        <v>0</v>
      </c>
      <c r="K3441" s="1">
        <f>_xlfn.XLOOKUP(SUBSTITUTE(Table5[[#This Row],[rxn]],"RXN-","ENZLOAD-"),ENZLOAD[name],ENZLOAD[flux],0)</f>
        <v>0</v>
      </c>
      <c r="L3441" s="1" t="str">
        <f>"'"&amp;Table5[[#This Row],[rxn]]&amp;"'"&amp;CHAR(9)&amp;IF(AND(Table5[[#This Row],[kapp_slack_ub]]&lt;&gt;0,Table5[[#This Row],[kapp_old]]&lt;$F$1),$F$1,Table5[[#This Row],[kapp_old]])</f>
        <v>'RXN-LINOCOAt_c_rm_REV-UNKNOWN'	27141.27779288</v>
      </c>
      <c r="M3441" s="1">
        <f>_xlfn.XLOOKUP(Table5[[#This Row],[rxn]],Table3[name],Table3[flux],$F$1)</f>
        <v>27141.277792879999</v>
      </c>
      <c r="N3441" s="1" t="str">
        <f>IFERROR(Table5[[#This Row],[min flux]]/Table5[[#This Row],[associated enzload]],"")</f>
        <v/>
      </c>
      <c r="O3441" s="1">
        <f>_xlfn.NUMBERVALUE(IF(Table5[[#This Row],[flux/enzload]]="","",ABS($N$1-Table5[[#This Row],[flux/enzload]])))</f>
        <v>0</v>
      </c>
      <c r="P3441" s="1">
        <f>Table5[[#This Row],[kapp_old]]+IFERROR(((Table5[[#This Row],[kapp_slack_ub]]-Table5[[#This Row],[kapp_slack_lb]])/Table5[[#This Row],[associated enzload]]),0)</f>
        <v>27141.277792879999</v>
      </c>
      <c r="Q3441" s="1" t="str">
        <f>"'"&amp;Table5[[#This Row],[rxn]]&amp;"'"&amp;CHAR(9)&amp;Table5[[#This Row],[kapp + (slack_ub - slack_lb)/enzload]]</f>
        <v>'RXN-LINOCOAt_c_rm_REV-UNKNOWN'	27141.27779288</v>
      </c>
      <c r="R3441" s="1">
        <f>_xlfn.XLOOKUP(Table5[[#This Row],[rxn]],Table38[name],Table38[flux],0)</f>
        <v>1.693514989874E-3</v>
      </c>
      <c r="S3441" s="1">
        <f>_xlfn.XLOOKUP(SUBSTITUTE(Table5[[#This Row],[rxn]],"RXN-","ENZLOAD-"),Table38[name],Table38[flux],0)</f>
        <v>0</v>
      </c>
      <c r="T3441" s="1" t="b">
        <f>AND(Table5[[#This Row],[ENZLOAD flux in kapp-slack.gms]]=0,Table5[[#This Row],[flux in kapp-slack.gms]]&lt;&gt;0,NOT(Table5[[#This Row],[spont or unknown?]]))</f>
        <v>0</v>
      </c>
      <c r="U3441" s="1" t="b">
        <f>OR(_xlfn.TEXTAFTER(Table5[[#This Row],[rxn]],"-",-1)="SPONT",_xlfn.TEXTAFTER(Table5[[#This Row],[rxn]],"-",-1)="UNKNOWN")</f>
        <v>1</v>
      </c>
      <c r="V3441" s="1">
        <f>_xlfn.XLOOKUP(SUBSTITUTE(Table5[[#This Row],[rxn]],"RXN-","ENZLOAD-"),Table4[rxn],Table4[ub],0)</f>
        <v>0</v>
      </c>
      <c r="W3441" s="1" t="b">
        <f>AND(Table5[[#This Row],[FVA ENZLOAD flux UB]]=0,Table5[[#This Row],[ENZ not made when it should be?]])</f>
        <v>0</v>
      </c>
    </row>
    <row r="3442" spans="6:23" hidden="1">
      <c r="F3442" s="1" t="s">
        <v>8703</v>
      </c>
      <c r="G3442" s="1" t="str">
        <f>_xlfn.TEXTBEFORE(Table5[[#This Row],[rxn     kapp_old        kapp_slack_ub   kapp_slack_lb]]," ")</f>
        <v>RXN-LINOEAt_c_l_FWD-UNKNOWN</v>
      </c>
      <c r="H344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44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442" s="1">
        <f>_xlfn.NUMBERVALUE(_xlfn.TEXTAFTER(Table5[[#This Row],[rxn     kapp_old        kapp_slack_ub   kapp_slack_lb]]," ",-1))</f>
        <v>0</v>
      </c>
      <c r="K3442" s="1">
        <f>_xlfn.XLOOKUP(SUBSTITUTE(Table5[[#This Row],[rxn]],"RXN-","ENZLOAD-"),ENZLOAD[name],ENZLOAD[flux],0)</f>
        <v>0</v>
      </c>
      <c r="L3442" s="1" t="str">
        <f>"'"&amp;Table5[[#This Row],[rxn]]&amp;"'"&amp;CHAR(9)&amp;IF(AND(Table5[[#This Row],[kapp_slack_ub]]&lt;&gt;0,Table5[[#This Row],[kapp_old]]&lt;$F$1),$F$1,Table5[[#This Row],[kapp_old]])</f>
        <v>'RXN-LINOEAt_c_l_FWD-UNKNOWN'	27141.27779288</v>
      </c>
      <c r="M3442" s="1">
        <f>_xlfn.XLOOKUP(Table5[[#This Row],[rxn]],Table3[name],Table3[flux],$F$1)</f>
        <v>27141.277792879999</v>
      </c>
      <c r="N3442" s="1" t="str">
        <f>IFERROR(Table5[[#This Row],[min flux]]/Table5[[#This Row],[associated enzload]],"")</f>
        <v/>
      </c>
      <c r="O3442" s="1">
        <f>_xlfn.NUMBERVALUE(IF(Table5[[#This Row],[flux/enzload]]="","",ABS($N$1-Table5[[#This Row],[flux/enzload]])))</f>
        <v>0</v>
      </c>
      <c r="P3442" s="1">
        <f>Table5[[#This Row],[kapp_old]]+IFERROR(((Table5[[#This Row],[kapp_slack_ub]]-Table5[[#This Row],[kapp_slack_lb]])/Table5[[#This Row],[associated enzload]]),0)</f>
        <v>27141.277792879999</v>
      </c>
      <c r="Q3442" s="1" t="str">
        <f>"'"&amp;Table5[[#This Row],[rxn]]&amp;"'"&amp;CHAR(9)&amp;Table5[[#This Row],[kapp + (slack_ub - slack_lb)/enzload]]</f>
        <v>'RXN-LINOEAt_c_l_FWD-UNKNOWN'	27141.27779288</v>
      </c>
      <c r="R3442" s="1">
        <f>_xlfn.XLOOKUP(Table5[[#This Row],[rxn]],Table38[name],Table38[flux],0)</f>
        <v>4.1961813829E-5</v>
      </c>
      <c r="S3442" s="1">
        <f>_xlfn.XLOOKUP(SUBSTITUTE(Table5[[#This Row],[rxn]],"RXN-","ENZLOAD-"),Table38[name],Table38[flux],0)</f>
        <v>0</v>
      </c>
      <c r="T3442" s="1" t="b">
        <f>AND(Table5[[#This Row],[ENZLOAD flux in kapp-slack.gms]]=0,Table5[[#This Row],[flux in kapp-slack.gms]]&lt;&gt;0,NOT(Table5[[#This Row],[spont or unknown?]]))</f>
        <v>0</v>
      </c>
      <c r="U3442" s="1" t="b">
        <f>OR(_xlfn.TEXTAFTER(Table5[[#This Row],[rxn]],"-",-1)="SPONT",_xlfn.TEXTAFTER(Table5[[#This Row],[rxn]],"-",-1)="UNKNOWN")</f>
        <v>1</v>
      </c>
      <c r="V3442" s="1">
        <f>_xlfn.XLOOKUP(SUBSTITUTE(Table5[[#This Row],[rxn]],"RXN-","ENZLOAD-"),Table4[rxn],Table4[ub],0)</f>
        <v>0</v>
      </c>
      <c r="W3442" s="1" t="b">
        <f>AND(Table5[[#This Row],[FVA ENZLOAD flux UB]]=0,Table5[[#This Row],[ENZ not made when it should be?]])</f>
        <v>0</v>
      </c>
    </row>
    <row r="3443" spans="6:23" hidden="1">
      <c r="F3443" s="1" t="s">
        <v>8704</v>
      </c>
      <c r="G3443" s="1" t="str">
        <f>_xlfn.TEXTBEFORE(Table5[[#This Row],[rxn     kapp_old        kapp_slack_ub   kapp_slack_lb]]," ")</f>
        <v>RXN-LINOEAt_c_l_REV-UNKNOWN</v>
      </c>
      <c r="H344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44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443" s="1">
        <f>_xlfn.NUMBERVALUE(_xlfn.TEXTAFTER(Table5[[#This Row],[rxn     kapp_old        kapp_slack_ub   kapp_slack_lb]]," ",-1))</f>
        <v>0</v>
      </c>
      <c r="K3443" s="1">
        <f>_xlfn.XLOOKUP(SUBSTITUTE(Table5[[#This Row],[rxn]],"RXN-","ENZLOAD-"),ENZLOAD[name],ENZLOAD[flux],0)</f>
        <v>0</v>
      </c>
      <c r="L3443" s="1" t="str">
        <f>"'"&amp;Table5[[#This Row],[rxn]]&amp;"'"&amp;CHAR(9)&amp;IF(AND(Table5[[#This Row],[kapp_slack_ub]]&lt;&gt;0,Table5[[#This Row],[kapp_old]]&lt;$F$1),$F$1,Table5[[#This Row],[kapp_old]])</f>
        <v>'RXN-LINOEAt_c_l_REV-UNKNOWN'	27141.27779288</v>
      </c>
      <c r="M3443" s="1">
        <f>_xlfn.XLOOKUP(Table5[[#This Row],[rxn]],Table3[name],Table3[flux],$F$1)</f>
        <v>27141.277792879999</v>
      </c>
      <c r="N3443" s="1" t="str">
        <f>IFERROR(Table5[[#This Row],[min flux]]/Table5[[#This Row],[associated enzload]],"")</f>
        <v/>
      </c>
      <c r="O3443" s="1">
        <f>_xlfn.NUMBERVALUE(IF(Table5[[#This Row],[flux/enzload]]="","",ABS($N$1-Table5[[#This Row],[flux/enzload]])))</f>
        <v>0</v>
      </c>
      <c r="P3443" s="1">
        <f>Table5[[#This Row],[kapp_old]]+IFERROR(((Table5[[#This Row],[kapp_slack_ub]]-Table5[[#This Row],[kapp_slack_lb]])/Table5[[#This Row],[associated enzload]]),0)</f>
        <v>27141.277792879999</v>
      </c>
      <c r="Q3443" s="1" t="str">
        <f>"'"&amp;Table5[[#This Row],[rxn]]&amp;"'"&amp;CHAR(9)&amp;Table5[[#This Row],[kapp + (slack_ub - slack_lb)/enzload]]</f>
        <v>'RXN-LINOEAt_c_l_REV-UNKNOWN'	27141.27779288</v>
      </c>
      <c r="R3443" s="1">
        <f>_xlfn.XLOOKUP(Table5[[#This Row],[rxn]],Table38[name],Table38[flux],0)</f>
        <v>0</v>
      </c>
      <c r="S3443" s="1">
        <f>_xlfn.XLOOKUP(SUBSTITUTE(Table5[[#This Row],[rxn]],"RXN-","ENZLOAD-"),Table38[name],Table38[flux],0)</f>
        <v>0</v>
      </c>
      <c r="T3443" s="1" t="b">
        <f>AND(Table5[[#This Row],[ENZLOAD flux in kapp-slack.gms]]=0,Table5[[#This Row],[flux in kapp-slack.gms]]&lt;&gt;0,NOT(Table5[[#This Row],[spont or unknown?]]))</f>
        <v>0</v>
      </c>
      <c r="U3443" s="1" t="b">
        <f>OR(_xlfn.TEXTAFTER(Table5[[#This Row],[rxn]],"-",-1)="SPONT",_xlfn.TEXTAFTER(Table5[[#This Row],[rxn]],"-",-1)="UNKNOWN")</f>
        <v>1</v>
      </c>
      <c r="V3443" s="1">
        <f>_xlfn.XLOOKUP(SUBSTITUTE(Table5[[#This Row],[rxn]],"RXN-","ENZLOAD-"),Table4[rxn],Table4[ub],0)</f>
        <v>0</v>
      </c>
      <c r="W3443" s="1" t="b">
        <f>AND(Table5[[#This Row],[FVA ENZLOAD flux UB]]=0,Table5[[#This Row],[ENZ not made when it should be?]])</f>
        <v>0</v>
      </c>
    </row>
    <row r="3444" spans="6:23" hidden="1">
      <c r="F3444" s="1" t="s">
        <v>8705</v>
      </c>
      <c r="G3444" s="1" t="str">
        <f>_xlfn.TEXTBEFORE(Table5[[#This Row],[rxn     kapp_old        kapp_slack_ub   kapp_slack_lb]]," ")</f>
        <v>RXN-LINOLENt_c_l_FWD-UNKNOWN</v>
      </c>
      <c r="H344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44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444" s="1">
        <f>_xlfn.NUMBERVALUE(_xlfn.TEXTAFTER(Table5[[#This Row],[rxn     kapp_old        kapp_slack_ub   kapp_slack_lb]]," ",-1))</f>
        <v>0</v>
      </c>
      <c r="K3444" s="1">
        <f>_xlfn.XLOOKUP(SUBSTITUTE(Table5[[#This Row],[rxn]],"RXN-","ENZLOAD-"),ENZLOAD[name],ENZLOAD[flux],0)</f>
        <v>0</v>
      </c>
      <c r="L3444" s="1" t="str">
        <f>"'"&amp;Table5[[#This Row],[rxn]]&amp;"'"&amp;CHAR(9)&amp;IF(AND(Table5[[#This Row],[kapp_slack_ub]]&lt;&gt;0,Table5[[#This Row],[kapp_old]]&lt;$F$1),$F$1,Table5[[#This Row],[kapp_old]])</f>
        <v>'RXN-LINOLENt_c_l_FWD-UNKNOWN'	27141.27779288</v>
      </c>
      <c r="M3444" s="1">
        <f>_xlfn.XLOOKUP(Table5[[#This Row],[rxn]],Table3[name],Table3[flux],$F$1)</f>
        <v>27141.277792879999</v>
      </c>
      <c r="N3444" s="1" t="str">
        <f>IFERROR(Table5[[#This Row],[min flux]]/Table5[[#This Row],[associated enzload]],"")</f>
        <v/>
      </c>
      <c r="O3444" s="1">
        <f>_xlfn.NUMBERVALUE(IF(Table5[[#This Row],[flux/enzload]]="","",ABS($N$1-Table5[[#This Row],[flux/enzload]])))</f>
        <v>0</v>
      </c>
      <c r="P3444" s="1">
        <f>Table5[[#This Row],[kapp_old]]+IFERROR(((Table5[[#This Row],[kapp_slack_ub]]-Table5[[#This Row],[kapp_slack_lb]])/Table5[[#This Row],[associated enzload]]),0)</f>
        <v>27141.277792879999</v>
      </c>
      <c r="Q3444" s="1" t="str">
        <f>"'"&amp;Table5[[#This Row],[rxn]]&amp;"'"&amp;CHAR(9)&amp;Table5[[#This Row],[kapp + (slack_ub - slack_lb)/enzload]]</f>
        <v>'RXN-LINOLENt_c_l_FWD-UNKNOWN'	27141.27779288</v>
      </c>
      <c r="R3444" s="1">
        <f>_xlfn.XLOOKUP(Table5[[#This Row],[rxn]],Table38[name],Table38[flux],0)</f>
        <v>0</v>
      </c>
      <c r="S3444" s="1">
        <f>_xlfn.XLOOKUP(SUBSTITUTE(Table5[[#This Row],[rxn]],"RXN-","ENZLOAD-"),Table38[name],Table38[flux],0)</f>
        <v>0</v>
      </c>
      <c r="T3444" s="1" t="b">
        <f>AND(Table5[[#This Row],[ENZLOAD flux in kapp-slack.gms]]=0,Table5[[#This Row],[flux in kapp-slack.gms]]&lt;&gt;0,NOT(Table5[[#This Row],[spont or unknown?]]))</f>
        <v>0</v>
      </c>
      <c r="U3444" s="1" t="b">
        <f>OR(_xlfn.TEXTAFTER(Table5[[#This Row],[rxn]],"-",-1)="SPONT",_xlfn.TEXTAFTER(Table5[[#This Row],[rxn]],"-",-1)="UNKNOWN")</f>
        <v>1</v>
      </c>
      <c r="V3444" s="1">
        <f>_xlfn.XLOOKUP(SUBSTITUTE(Table5[[#This Row],[rxn]],"RXN-","ENZLOAD-"),Table4[rxn],Table4[ub],0)</f>
        <v>0</v>
      </c>
      <c r="W3444" s="1" t="b">
        <f>AND(Table5[[#This Row],[FVA ENZLOAD flux UB]]=0,Table5[[#This Row],[ENZ not made when it should be?]])</f>
        <v>0</v>
      </c>
    </row>
    <row r="3445" spans="6:23" hidden="1">
      <c r="F3445" s="1" t="s">
        <v>8706</v>
      </c>
      <c r="G3445" s="1" t="str">
        <f>_xlfn.TEXTBEFORE(Table5[[#This Row],[rxn     kapp_old        kapp_slack_ub   kapp_slack_lb]]," ")</f>
        <v>RXN-LINOLENt_c_l_REV-UNKNOWN</v>
      </c>
      <c r="H344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44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445" s="1">
        <f>_xlfn.NUMBERVALUE(_xlfn.TEXTAFTER(Table5[[#This Row],[rxn     kapp_old        kapp_slack_ub   kapp_slack_lb]]," ",-1))</f>
        <v>0</v>
      </c>
      <c r="K3445" s="1">
        <f>_xlfn.XLOOKUP(SUBSTITUTE(Table5[[#This Row],[rxn]],"RXN-","ENZLOAD-"),ENZLOAD[name],ENZLOAD[flux],0)</f>
        <v>0</v>
      </c>
      <c r="L3445" s="1" t="str">
        <f>"'"&amp;Table5[[#This Row],[rxn]]&amp;"'"&amp;CHAR(9)&amp;IF(AND(Table5[[#This Row],[kapp_slack_ub]]&lt;&gt;0,Table5[[#This Row],[kapp_old]]&lt;$F$1),$F$1,Table5[[#This Row],[kapp_old]])</f>
        <v>'RXN-LINOLENt_c_l_REV-UNKNOWN'	27141.27779288</v>
      </c>
      <c r="M3445" s="1">
        <f>_xlfn.XLOOKUP(Table5[[#This Row],[rxn]],Table3[name],Table3[flux],$F$1)</f>
        <v>27141.277792879999</v>
      </c>
      <c r="N3445" s="1" t="str">
        <f>IFERROR(Table5[[#This Row],[min flux]]/Table5[[#This Row],[associated enzload]],"")</f>
        <v/>
      </c>
      <c r="O3445" s="1">
        <f>_xlfn.NUMBERVALUE(IF(Table5[[#This Row],[flux/enzload]]="","",ABS($N$1-Table5[[#This Row],[flux/enzload]])))</f>
        <v>0</v>
      </c>
      <c r="P3445" s="1">
        <f>Table5[[#This Row],[kapp_old]]+IFERROR(((Table5[[#This Row],[kapp_slack_ub]]-Table5[[#This Row],[kapp_slack_lb]])/Table5[[#This Row],[associated enzload]]),0)</f>
        <v>27141.277792879999</v>
      </c>
      <c r="Q3445" s="1" t="str">
        <f>"'"&amp;Table5[[#This Row],[rxn]]&amp;"'"&amp;CHAR(9)&amp;Table5[[#This Row],[kapp + (slack_ub - slack_lb)/enzload]]</f>
        <v>'RXN-LINOLENt_c_l_REV-UNKNOWN'	27141.27779288</v>
      </c>
      <c r="R3445" s="1">
        <f>_xlfn.XLOOKUP(Table5[[#This Row],[rxn]],Table38[name],Table38[flux],0)</f>
        <v>0</v>
      </c>
      <c r="S3445" s="1">
        <f>_xlfn.XLOOKUP(SUBSTITUTE(Table5[[#This Row],[rxn]],"RXN-","ENZLOAD-"),Table38[name],Table38[flux],0)</f>
        <v>0</v>
      </c>
      <c r="T3445" s="1" t="b">
        <f>AND(Table5[[#This Row],[ENZLOAD flux in kapp-slack.gms]]=0,Table5[[#This Row],[flux in kapp-slack.gms]]&lt;&gt;0,NOT(Table5[[#This Row],[spont or unknown?]]))</f>
        <v>0</v>
      </c>
      <c r="U3445" s="1" t="b">
        <f>OR(_xlfn.TEXTAFTER(Table5[[#This Row],[rxn]],"-",-1)="SPONT",_xlfn.TEXTAFTER(Table5[[#This Row],[rxn]],"-",-1)="UNKNOWN")</f>
        <v>1</v>
      </c>
      <c r="V3445" s="1">
        <f>_xlfn.XLOOKUP(SUBSTITUTE(Table5[[#This Row],[rxn]],"RXN-","ENZLOAD-"),Table4[rxn],Table4[ub],0)</f>
        <v>0</v>
      </c>
      <c r="W3445" s="1" t="b">
        <f>AND(Table5[[#This Row],[FVA ENZLOAD flux UB]]=0,Table5[[#This Row],[ENZ not made when it should be?]])</f>
        <v>0</v>
      </c>
    </row>
    <row r="3446" spans="6:23" hidden="1">
      <c r="F3446" s="1" t="s">
        <v>8707</v>
      </c>
      <c r="G3446" s="1" t="str">
        <f>_xlfn.TEXTBEFORE(Table5[[#This Row],[rxn     kapp_old        kapp_slack_ub   kapp_slack_lb]]," ")</f>
        <v>RXN-LINOLNCOAt_c_l_FWD-UNKNOWN</v>
      </c>
      <c r="H344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44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446" s="1">
        <f>_xlfn.NUMBERVALUE(_xlfn.TEXTAFTER(Table5[[#This Row],[rxn     kapp_old        kapp_slack_ub   kapp_slack_lb]]," ",-1))</f>
        <v>0</v>
      </c>
      <c r="K3446" s="1">
        <f>_xlfn.XLOOKUP(SUBSTITUTE(Table5[[#This Row],[rxn]],"RXN-","ENZLOAD-"),ENZLOAD[name],ENZLOAD[flux],0)</f>
        <v>0</v>
      </c>
      <c r="L3446" s="1" t="str">
        <f>"'"&amp;Table5[[#This Row],[rxn]]&amp;"'"&amp;CHAR(9)&amp;IF(AND(Table5[[#This Row],[kapp_slack_ub]]&lt;&gt;0,Table5[[#This Row],[kapp_old]]&lt;$F$1),$F$1,Table5[[#This Row],[kapp_old]])</f>
        <v>'RXN-LINOLNCOAt_c_l_FWD-UNKNOWN'	27141.27779288</v>
      </c>
      <c r="M3446" s="1">
        <f>_xlfn.XLOOKUP(Table5[[#This Row],[rxn]],Table3[name],Table3[flux],$F$1)</f>
        <v>27141.277792879999</v>
      </c>
      <c r="N3446" s="1" t="str">
        <f>IFERROR(Table5[[#This Row],[min flux]]/Table5[[#This Row],[associated enzload]],"")</f>
        <v/>
      </c>
      <c r="O3446" s="1">
        <f>_xlfn.NUMBERVALUE(IF(Table5[[#This Row],[flux/enzload]]="","",ABS($N$1-Table5[[#This Row],[flux/enzload]])))</f>
        <v>0</v>
      </c>
      <c r="P3446" s="1">
        <f>Table5[[#This Row],[kapp_old]]+IFERROR(((Table5[[#This Row],[kapp_slack_ub]]-Table5[[#This Row],[kapp_slack_lb]])/Table5[[#This Row],[associated enzload]]),0)</f>
        <v>27141.277792879999</v>
      </c>
      <c r="Q3446" s="1" t="str">
        <f>"'"&amp;Table5[[#This Row],[rxn]]&amp;"'"&amp;CHAR(9)&amp;Table5[[#This Row],[kapp + (slack_ub - slack_lb)/enzload]]</f>
        <v>'RXN-LINOLNCOAt_c_l_FWD-UNKNOWN'	27141.27779288</v>
      </c>
      <c r="R3446" s="1">
        <f>_xlfn.XLOOKUP(Table5[[#This Row],[rxn]],Table38[name],Table38[flux],0)</f>
        <v>4.2750628043900001E-4</v>
      </c>
      <c r="S3446" s="1">
        <f>_xlfn.XLOOKUP(SUBSTITUTE(Table5[[#This Row],[rxn]],"RXN-","ENZLOAD-"),Table38[name],Table38[flux],0)</f>
        <v>0</v>
      </c>
      <c r="T3446" s="1" t="b">
        <f>AND(Table5[[#This Row],[ENZLOAD flux in kapp-slack.gms]]=0,Table5[[#This Row],[flux in kapp-slack.gms]]&lt;&gt;0,NOT(Table5[[#This Row],[spont or unknown?]]))</f>
        <v>0</v>
      </c>
      <c r="U3446" s="1" t="b">
        <f>OR(_xlfn.TEXTAFTER(Table5[[#This Row],[rxn]],"-",-1)="SPONT",_xlfn.TEXTAFTER(Table5[[#This Row],[rxn]],"-",-1)="UNKNOWN")</f>
        <v>1</v>
      </c>
      <c r="V3446" s="1">
        <f>_xlfn.XLOOKUP(SUBSTITUTE(Table5[[#This Row],[rxn]],"RXN-","ENZLOAD-"),Table4[rxn],Table4[ub],0)</f>
        <v>0</v>
      </c>
      <c r="W3446" s="1" t="b">
        <f>AND(Table5[[#This Row],[FVA ENZLOAD flux UB]]=0,Table5[[#This Row],[ENZ not made when it should be?]])</f>
        <v>0</v>
      </c>
    </row>
    <row r="3447" spans="6:23" hidden="1">
      <c r="F3447" s="1" t="s">
        <v>8708</v>
      </c>
      <c r="G3447" s="1" t="str">
        <f>_xlfn.TEXTBEFORE(Table5[[#This Row],[rxn     kapp_old        kapp_slack_ub   kapp_slack_lb]]," ")</f>
        <v>RXN-LINOLNCOAt_c_l_REV-UNKNOWN</v>
      </c>
      <c r="H344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44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447" s="1">
        <f>_xlfn.NUMBERVALUE(_xlfn.TEXTAFTER(Table5[[#This Row],[rxn     kapp_old        kapp_slack_ub   kapp_slack_lb]]," ",-1))</f>
        <v>0</v>
      </c>
      <c r="K3447" s="1">
        <f>_xlfn.XLOOKUP(SUBSTITUTE(Table5[[#This Row],[rxn]],"RXN-","ENZLOAD-"),ENZLOAD[name],ENZLOAD[flux],0)</f>
        <v>0</v>
      </c>
      <c r="L3447" s="1" t="str">
        <f>"'"&amp;Table5[[#This Row],[rxn]]&amp;"'"&amp;CHAR(9)&amp;IF(AND(Table5[[#This Row],[kapp_slack_ub]]&lt;&gt;0,Table5[[#This Row],[kapp_old]]&lt;$F$1),$F$1,Table5[[#This Row],[kapp_old]])</f>
        <v>'RXN-LINOLNCOAt_c_l_REV-UNKNOWN'	27141.27779288</v>
      </c>
      <c r="M3447" s="1">
        <f>_xlfn.XLOOKUP(Table5[[#This Row],[rxn]],Table3[name],Table3[flux],$F$1)</f>
        <v>27141.277792879999</v>
      </c>
      <c r="N3447" s="1" t="str">
        <f>IFERROR(Table5[[#This Row],[min flux]]/Table5[[#This Row],[associated enzload]],"")</f>
        <v/>
      </c>
      <c r="O3447" s="1">
        <f>_xlfn.NUMBERVALUE(IF(Table5[[#This Row],[flux/enzload]]="","",ABS($N$1-Table5[[#This Row],[flux/enzload]])))</f>
        <v>0</v>
      </c>
      <c r="P3447" s="1">
        <f>Table5[[#This Row],[kapp_old]]+IFERROR(((Table5[[#This Row],[kapp_slack_ub]]-Table5[[#This Row],[kapp_slack_lb]])/Table5[[#This Row],[associated enzload]]),0)</f>
        <v>27141.277792879999</v>
      </c>
      <c r="Q3447" s="1" t="str">
        <f>"'"&amp;Table5[[#This Row],[rxn]]&amp;"'"&amp;CHAR(9)&amp;Table5[[#This Row],[kapp + (slack_ub - slack_lb)/enzload]]</f>
        <v>'RXN-LINOLNCOAt_c_l_REV-UNKNOWN'	27141.27779288</v>
      </c>
      <c r="R3447" s="1">
        <f>_xlfn.XLOOKUP(Table5[[#This Row],[rxn]],Table38[name],Table38[flux],0)</f>
        <v>0</v>
      </c>
      <c r="S3447" s="1">
        <f>_xlfn.XLOOKUP(SUBSTITUTE(Table5[[#This Row],[rxn]],"RXN-","ENZLOAD-"),Table38[name],Table38[flux],0)</f>
        <v>0</v>
      </c>
      <c r="T3447" s="1" t="b">
        <f>AND(Table5[[#This Row],[ENZLOAD flux in kapp-slack.gms]]=0,Table5[[#This Row],[flux in kapp-slack.gms]]&lt;&gt;0,NOT(Table5[[#This Row],[spont or unknown?]]))</f>
        <v>0</v>
      </c>
      <c r="U3447" s="1" t="b">
        <f>OR(_xlfn.TEXTAFTER(Table5[[#This Row],[rxn]],"-",-1)="SPONT",_xlfn.TEXTAFTER(Table5[[#This Row],[rxn]],"-",-1)="UNKNOWN")</f>
        <v>1</v>
      </c>
      <c r="V3447" s="1">
        <f>_xlfn.XLOOKUP(SUBSTITUTE(Table5[[#This Row],[rxn]],"RXN-","ENZLOAD-"),Table4[rxn],Table4[ub],0)</f>
        <v>0</v>
      </c>
      <c r="W3447" s="1" t="b">
        <f>AND(Table5[[#This Row],[FVA ENZLOAD flux UB]]=0,Table5[[#This Row],[ENZ not made when it should be?]])</f>
        <v>0</v>
      </c>
    </row>
    <row r="3448" spans="6:23" hidden="1">
      <c r="F3448" s="1" t="s">
        <v>8709</v>
      </c>
      <c r="G3448" s="1" t="str">
        <f>_xlfn.TEXTBEFORE(Table5[[#This Row],[rxn     kapp_old        kapp_slack_ub   kapp_slack_lb]]," ")</f>
        <v>RXN-LINOLNCOAt_c_rm_FWD-UNKNOWN</v>
      </c>
      <c r="H344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44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448" s="1">
        <f>_xlfn.NUMBERVALUE(_xlfn.TEXTAFTER(Table5[[#This Row],[rxn     kapp_old        kapp_slack_ub   kapp_slack_lb]]," ",-1))</f>
        <v>0</v>
      </c>
      <c r="K3448" s="1">
        <f>_xlfn.XLOOKUP(SUBSTITUTE(Table5[[#This Row],[rxn]],"RXN-","ENZLOAD-"),ENZLOAD[name],ENZLOAD[flux],0)</f>
        <v>0</v>
      </c>
      <c r="L3448" s="1" t="str">
        <f>"'"&amp;Table5[[#This Row],[rxn]]&amp;"'"&amp;CHAR(9)&amp;IF(AND(Table5[[#This Row],[kapp_slack_ub]]&lt;&gt;0,Table5[[#This Row],[kapp_old]]&lt;$F$1),$F$1,Table5[[#This Row],[kapp_old]])</f>
        <v>'RXN-LINOLNCOAt_c_rm_FWD-UNKNOWN'	27141.27779288</v>
      </c>
      <c r="M3448" s="1">
        <f>_xlfn.XLOOKUP(Table5[[#This Row],[rxn]],Table3[name],Table3[flux],$F$1)</f>
        <v>27141.277792879999</v>
      </c>
      <c r="N3448" s="1" t="str">
        <f>IFERROR(Table5[[#This Row],[min flux]]/Table5[[#This Row],[associated enzload]],"")</f>
        <v/>
      </c>
      <c r="O3448" s="1">
        <f>_xlfn.NUMBERVALUE(IF(Table5[[#This Row],[flux/enzload]]="","",ABS($N$1-Table5[[#This Row],[flux/enzload]])))</f>
        <v>0</v>
      </c>
      <c r="P3448" s="1">
        <f>Table5[[#This Row],[kapp_old]]+IFERROR(((Table5[[#This Row],[kapp_slack_ub]]-Table5[[#This Row],[kapp_slack_lb]])/Table5[[#This Row],[associated enzload]]),0)</f>
        <v>27141.277792879999</v>
      </c>
      <c r="Q3448" s="1" t="str">
        <f>"'"&amp;Table5[[#This Row],[rxn]]&amp;"'"&amp;CHAR(9)&amp;Table5[[#This Row],[kapp + (slack_ub - slack_lb)/enzload]]</f>
        <v>'RXN-LINOLNCOAt_c_rm_FWD-UNKNOWN'	27141.27779288</v>
      </c>
      <c r="R3448" s="1">
        <f>_xlfn.XLOOKUP(Table5[[#This Row],[rxn]],Table38[name],Table38[flux],0)</f>
        <v>0</v>
      </c>
      <c r="S3448" s="1">
        <f>_xlfn.XLOOKUP(SUBSTITUTE(Table5[[#This Row],[rxn]],"RXN-","ENZLOAD-"),Table38[name],Table38[flux],0)</f>
        <v>0</v>
      </c>
      <c r="T3448" s="1" t="b">
        <f>AND(Table5[[#This Row],[ENZLOAD flux in kapp-slack.gms]]=0,Table5[[#This Row],[flux in kapp-slack.gms]]&lt;&gt;0,NOT(Table5[[#This Row],[spont or unknown?]]))</f>
        <v>0</v>
      </c>
      <c r="U3448" s="1" t="b">
        <f>OR(_xlfn.TEXTAFTER(Table5[[#This Row],[rxn]],"-",-1)="SPONT",_xlfn.TEXTAFTER(Table5[[#This Row],[rxn]],"-",-1)="UNKNOWN")</f>
        <v>1</v>
      </c>
      <c r="V3448" s="1">
        <f>_xlfn.XLOOKUP(SUBSTITUTE(Table5[[#This Row],[rxn]],"RXN-","ENZLOAD-"),Table4[rxn],Table4[ub],0)</f>
        <v>0</v>
      </c>
      <c r="W3448" s="1" t="b">
        <f>AND(Table5[[#This Row],[FVA ENZLOAD flux UB]]=0,Table5[[#This Row],[ENZ not made when it should be?]])</f>
        <v>0</v>
      </c>
    </row>
    <row r="3449" spans="6:23" hidden="1">
      <c r="F3449" s="1" t="s">
        <v>8710</v>
      </c>
      <c r="G3449" s="1" t="str">
        <f>_xlfn.TEXTBEFORE(Table5[[#This Row],[rxn     kapp_old        kapp_slack_ub   kapp_slack_lb]]," ")</f>
        <v>RXN-LINOLNCOAt_c_rm_REV-UNKNOWN</v>
      </c>
      <c r="H344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44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449" s="1">
        <f>_xlfn.NUMBERVALUE(_xlfn.TEXTAFTER(Table5[[#This Row],[rxn     kapp_old        kapp_slack_ub   kapp_slack_lb]]," ",-1))</f>
        <v>0</v>
      </c>
      <c r="K3449" s="1">
        <f>_xlfn.XLOOKUP(SUBSTITUTE(Table5[[#This Row],[rxn]],"RXN-","ENZLOAD-"),ENZLOAD[name],ENZLOAD[flux],0)</f>
        <v>0</v>
      </c>
      <c r="L3449" s="1" t="str">
        <f>"'"&amp;Table5[[#This Row],[rxn]]&amp;"'"&amp;CHAR(9)&amp;IF(AND(Table5[[#This Row],[kapp_slack_ub]]&lt;&gt;0,Table5[[#This Row],[kapp_old]]&lt;$F$1),$F$1,Table5[[#This Row],[kapp_old]])</f>
        <v>'RXN-LINOLNCOAt_c_rm_REV-UNKNOWN'	27141.27779288</v>
      </c>
      <c r="M3449" s="1">
        <f>_xlfn.XLOOKUP(Table5[[#This Row],[rxn]],Table3[name],Table3[flux],$F$1)</f>
        <v>1.0160749592177999E-5</v>
      </c>
      <c r="N3449" s="1" t="str">
        <f>IFERROR(Table5[[#This Row],[min flux]]/Table5[[#This Row],[associated enzload]],"")</f>
        <v/>
      </c>
      <c r="O3449" s="1">
        <f>_xlfn.NUMBERVALUE(IF(Table5[[#This Row],[flux/enzload]]="","",ABS($N$1-Table5[[#This Row],[flux/enzload]])))</f>
        <v>0</v>
      </c>
      <c r="P3449" s="1">
        <f>Table5[[#This Row],[kapp_old]]+IFERROR(((Table5[[#This Row],[kapp_slack_ub]]-Table5[[#This Row],[kapp_slack_lb]])/Table5[[#This Row],[associated enzload]]),0)</f>
        <v>27141.277792879999</v>
      </c>
      <c r="Q3449" s="1" t="str">
        <f>"'"&amp;Table5[[#This Row],[rxn]]&amp;"'"&amp;CHAR(9)&amp;Table5[[#This Row],[kapp + (slack_ub - slack_lb)/enzload]]</f>
        <v>'RXN-LINOLNCOAt_c_rm_REV-UNKNOWN'	27141.27779288</v>
      </c>
      <c r="R3449" s="1">
        <f>_xlfn.XLOOKUP(Table5[[#This Row],[rxn]],Table38[name],Table38[flux],0)</f>
        <v>4.2750628043900001E-4</v>
      </c>
      <c r="S3449" s="1">
        <f>_xlfn.XLOOKUP(SUBSTITUTE(Table5[[#This Row],[rxn]],"RXN-","ENZLOAD-"),Table38[name],Table38[flux],0)</f>
        <v>0</v>
      </c>
      <c r="T3449" s="1" t="b">
        <f>AND(Table5[[#This Row],[ENZLOAD flux in kapp-slack.gms]]=0,Table5[[#This Row],[flux in kapp-slack.gms]]&lt;&gt;0,NOT(Table5[[#This Row],[spont or unknown?]]))</f>
        <v>0</v>
      </c>
      <c r="U3449" s="1" t="b">
        <f>OR(_xlfn.TEXTAFTER(Table5[[#This Row],[rxn]],"-",-1)="SPONT",_xlfn.TEXTAFTER(Table5[[#This Row],[rxn]],"-",-1)="UNKNOWN")</f>
        <v>1</v>
      </c>
      <c r="V3449" s="1">
        <f>_xlfn.XLOOKUP(SUBSTITUTE(Table5[[#This Row],[rxn]],"RXN-","ENZLOAD-"),Table4[rxn],Table4[ub],0)</f>
        <v>0</v>
      </c>
      <c r="W3449" s="1" t="b">
        <f>AND(Table5[[#This Row],[FVA ENZLOAD flux UB]]=0,Table5[[#This Row],[ENZ not made when it should be?]])</f>
        <v>0</v>
      </c>
    </row>
    <row r="3450" spans="6:23" hidden="1">
      <c r="F3450" s="1" t="s">
        <v>8715</v>
      </c>
      <c r="G3450" s="1" t="str">
        <f>_xlfn.TEXTBEFORE(Table5[[#This Row],[rxn     kapp_old        kapp_slack_ub   kapp_slack_lb]]," ")</f>
        <v>RXN-LPAP_vm_FWD-rt4719</v>
      </c>
      <c r="H345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45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450" s="1">
        <f>_xlfn.NUMBERVALUE(_xlfn.TEXTAFTER(Table5[[#This Row],[rxn     kapp_old        kapp_slack_ub   kapp_slack_lb]]," ",-1))</f>
        <v>0</v>
      </c>
      <c r="K3450" s="1">
        <f>_xlfn.XLOOKUP(SUBSTITUTE(Table5[[#This Row],[rxn]],"RXN-","ENZLOAD-"),ENZLOAD[name],ENZLOAD[flux],0)</f>
        <v>0</v>
      </c>
      <c r="L3450" s="1" t="str">
        <f>"'"&amp;Table5[[#This Row],[rxn]]&amp;"'"&amp;CHAR(9)&amp;IF(AND(Table5[[#This Row],[kapp_slack_ub]]&lt;&gt;0,Table5[[#This Row],[kapp_old]]&lt;$F$1),$F$1,Table5[[#This Row],[kapp_old]])</f>
        <v>'RXN-LPAP_vm_FWD-rt4719'	27141.27779288</v>
      </c>
      <c r="M3450" s="1">
        <f>_xlfn.XLOOKUP(Table5[[#This Row],[rxn]],Table3[name],Table3[flux],$F$1)</f>
        <v>27141.277792879999</v>
      </c>
      <c r="N3450" s="1" t="str">
        <f>IFERROR(Table5[[#This Row],[min flux]]/Table5[[#This Row],[associated enzload]],"")</f>
        <v/>
      </c>
      <c r="O3450" s="1">
        <f>_xlfn.NUMBERVALUE(IF(Table5[[#This Row],[flux/enzload]]="","",ABS($N$1-Table5[[#This Row],[flux/enzload]])))</f>
        <v>0</v>
      </c>
      <c r="P3450" s="1">
        <f>Table5[[#This Row],[kapp_old]]+IFERROR(((Table5[[#This Row],[kapp_slack_ub]]-Table5[[#This Row],[kapp_slack_lb]])/Table5[[#This Row],[associated enzload]]),0)</f>
        <v>27141.277792879999</v>
      </c>
      <c r="Q3450" s="1" t="str">
        <f>"'"&amp;Table5[[#This Row],[rxn]]&amp;"'"&amp;CHAR(9)&amp;Table5[[#This Row],[kapp + (slack_ub - slack_lb)/enzload]]</f>
        <v>'RXN-LPAP_vm_FWD-rt4719'	27141.27779288</v>
      </c>
      <c r="R3450" s="1">
        <f>_xlfn.XLOOKUP(Table5[[#This Row],[rxn]],Table38[name],Table38[flux],0)</f>
        <v>0</v>
      </c>
      <c r="S3450" s="1">
        <f>_xlfn.XLOOKUP(SUBSTITUTE(Table5[[#This Row],[rxn]],"RXN-","ENZLOAD-"),Table38[name],Table38[flux],0)</f>
        <v>0</v>
      </c>
      <c r="T3450" s="1" t="b">
        <f>AND(Table5[[#This Row],[ENZLOAD flux in kapp-slack.gms]]=0,Table5[[#This Row],[flux in kapp-slack.gms]]&lt;&gt;0,NOT(Table5[[#This Row],[spont or unknown?]]))</f>
        <v>0</v>
      </c>
      <c r="U3450" s="1" t="b">
        <f>OR(_xlfn.TEXTAFTER(Table5[[#This Row],[rxn]],"-",-1)="SPONT",_xlfn.TEXTAFTER(Table5[[#This Row],[rxn]],"-",-1)="UNKNOWN")</f>
        <v>0</v>
      </c>
      <c r="V3450" s="1">
        <f>_xlfn.XLOOKUP(SUBSTITUTE(Table5[[#This Row],[rxn]],"RXN-","ENZLOAD-"),Table4[rxn],Table4[ub],0)</f>
        <v>1.1056663200000001</v>
      </c>
      <c r="W3450" s="1" t="b">
        <f>AND(Table5[[#This Row],[FVA ENZLOAD flux UB]]=0,Table5[[#This Row],[ENZ not made when it should be?]])</f>
        <v>0</v>
      </c>
    </row>
    <row r="3451" spans="6:23" hidden="1">
      <c r="F3451" s="1" t="s">
        <v>8732</v>
      </c>
      <c r="G3451" s="1" t="str">
        <f>_xlfn.TEXTBEFORE(Table5[[#This Row],[rxn     kapp_old        kapp_slack_ub   kapp_slack_lb]]," ")</f>
        <v>RXN-LYSt_c_m_FWD-UNKNOWN</v>
      </c>
      <c r="H345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45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451" s="1">
        <f>_xlfn.NUMBERVALUE(_xlfn.TEXTAFTER(Table5[[#This Row],[rxn     kapp_old        kapp_slack_ub   kapp_slack_lb]]," ",-1))</f>
        <v>0</v>
      </c>
      <c r="K3451" s="1">
        <f>_xlfn.XLOOKUP(SUBSTITUTE(Table5[[#This Row],[rxn]],"RXN-","ENZLOAD-"),ENZLOAD[name],ENZLOAD[flux],0)</f>
        <v>0</v>
      </c>
      <c r="L3451" s="1" t="str">
        <f>"'"&amp;Table5[[#This Row],[rxn]]&amp;"'"&amp;CHAR(9)&amp;IF(AND(Table5[[#This Row],[kapp_slack_ub]]&lt;&gt;0,Table5[[#This Row],[kapp_old]]&lt;$F$1),$F$1,Table5[[#This Row],[kapp_old]])</f>
        <v>'RXN-LYSt_c_m_FWD-UNKNOWN'	27141.27779288</v>
      </c>
      <c r="M3451" s="1">
        <f>_xlfn.XLOOKUP(Table5[[#This Row],[rxn]],Table3[name],Table3[flux],$F$1)</f>
        <v>27141.277792879999</v>
      </c>
      <c r="N3451" s="1" t="str">
        <f>IFERROR(Table5[[#This Row],[min flux]]/Table5[[#This Row],[associated enzload]],"")</f>
        <v/>
      </c>
      <c r="O3451" s="1">
        <f>_xlfn.NUMBERVALUE(IF(Table5[[#This Row],[flux/enzload]]="","",ABS($N$1-Table5[[#This Row],[flux/enzload]])))</f>
        <v>0</v>
      </c>
      <c r="P3451" s="1">
        <f>Table5[[#This Row],[kapp_old]]+IFERROR(((Table5[[#This Row],[kapp_slack_ub]]-Table5[[#This Row],[kapp_slack_lb]])/Table5[[#This Row],[associated enzload]]),0)</f>
        <v>27141.277792879999</v>
      </c>
      <c r="Q3451" s="1" t="str">
        <f>"'"&amp;Table5[[#This Row],[rxn]]&amp;"'"&amp;CHAR(9)&amp;Table5[[#This Row],[kapp + (slack_ub - slack_lb)/enzload]]</f>
        <v>'RXN-LYSt_c_m_FWD-UNKNOWN'	27141.27779288</v>
      </c>
      <c r="R3451" s="1">
        <f>_xlfn.XLOOKUP(Table5[[#This Row],[rxn]],Table38[name],Table38[flux],0)</f>
        <v>0</v>
      </c>
      <c r="S3451" s="1">
        <f>_xlfn.XLOOKUP(SUBSTITUTE(Table5[[#This Row],[rxn]],"RXN-","ENZLOAD-"),Table38[name],Table38[flux],0)</f>
        <v>0</v>
      </c>
      <c r="T3451" s="1" t="b">
        <f>AND(Table5[[#This Row],[ENZLOAD flux in kapp-slack.gms]]=0,Table5[[#This Row],[flux in kapp-slack.gms]]&lt;&gt;0,NOT(Table5[[#This Row],[spont or unknown?]]))</f>
        <v>0</v>
      </c>
      <c r="U3451" s="1" t="b">
        <f>OR(_xlfn.TEXTAFTER(Table5[[#This Row],[rxn]],"-",-1)="SPONT",_xlfn.TEXTAFTER(Table5[[#This Row],[rxn]],"-",-1)="UNKNOWN")</f>
        <v>1</v>
      </c>
      <c r="V3451" s="1">
        <f>_xlfn.XLOOKUP(SUBSTITUTE(Table5[[#This Row],[rxn]],"RXN-","ENZLOAD-"),Table4[rxn],Table4[ub],0)</f>
        <v>0</v>
      </c>
      <c r="W3451" s="1" t="b">
        <f>AND(Table5[[#This Row],[FVA ENZLOAD flux UB]]=0,Table5[[#This Row],[ENZ not made when it should be?]])</f>
        <v>0</v>
      </c>
    </row>
    <row r="3452" spans="6:23" hidden="1">
      <c r="F3452" s="1" t="s">
        <v>8733</v>
      </c>
      <c r="G3452" s="1" t="str">
        <f>_xlfn.TEXTBEFORE(Table5[[#This Row],[rxn     kapp_old        kapp_slack_ub   kapp_slack_lb]]," ")</f>
        <v>RXN-LYStpa_v_FWD-rt0111</v>
      </c>
      <c r="H345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45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452" s="1">
        <f>_xlfn.NUMBERVALUE(_xlfn.TEXTAFTER(Table5[[#This Row],[rxn     kapp_old        kapp_slack_ub   kapp_slack_lb]]," ",-1))</f>
        <v>0</v>
      </c>
      <c r="K3452" s="1">
        <f>_xlfn.XLOOKUP(SUBSTITUTE(Table5[[#This Row],[rxn]],"RXN-","ENZLOAD-"),ENZLOAD[name],ENZLOAD[flux],0)</f>
        <v>0</v>
      </c>
      <c r="L3452" s="1" t="str">
        <f>"'"&amp;Table5[[#This Row],[rxn]]&amp;"'"&amp;CHAR(9)&amp;IF(AND(Table5[[#This Row],[kapp_slack_ub]]&lt;&gt;0,Table5[[#This Row],[kapp_old]]&lt;$F$1),$F$1,Table5[[#This Row],[kapp_old]])</f>
        <v>'RXN-LYStpa_v_FWD-rt0111'	27141.27779288</v>
      </c>
      <c r="M3452" s="1">
        <f>_xlfn.XLOOKUP(Table5[[#This Row],[rxn]],Table3[name],Table3[flux],$F$1)</f>
        <v>27141.277792879999</v>
      </c>
      <c r="N3452" s="1" t="str">
        <f>IFERROR(Table5[[#This Row],[min flux]]/Table5[[#This Row],[associated enzload]],"")</f>
        <v/>
      </c>
      <c r="O3452" s="1">
        <f>_xlfn.NUMBERVALUE(IF(Table5[[#This Row],[flux/enzload]]="","",ABS($N$1-Table5[[#This Row],[flux/enzload]])))</f>
        <v>0</v>
      </c>
      <c r="P3452" s="1">
        <f>Table5[[#This Row],[kapp_old]]+IFERROR(((Table5[[#This Row],[kapp_slack_ub]]-Table5[[#This Row],[kapp_slack_lb]])/Table5[[#This Row],[associated enzload]]),0)</f>
        <v>27141.277792879999</v>
      </c>
      <c r="Q3452" s="1" t="str">
        <f>"'"&amp;Table5[[#This Row],[rxn]]&amp;"'"&amp;CHAR(9)&amp;Table5[[#This Row],[kapp + (slack_ub - slack_lb)/enzload]]</f>
        <v>'RXN-LYStpa_v_FWD-rt0111'	27141.27779288</v>
      </c>
      <c r="R3452" s="1">
        <f>_xlfn.XLOOKUP(Table5[[#This Row],[rxn]],Table38[name],Table38[flux],0)</f>
        <v>0</v>
      </c>
      <c r="S3452" s="1">
        <f>_xlfn.XLOOKUP(SUBSTITUTE(Table5[[#This Row],[rxn]],"RXN-","ENZLOAD-"),Table38[name],Table38[flux],0)</f>
        <v>0</v>
      </c>
      <c r="T3452" s="1" t="b">
        <f>AND(Table5[[#This Row],[ENZLOAD flux in kapp-slack.gms]]=0,Table5[[#This Row],[flux in kapp-slack.gms]]&lt;&gt;0,NOT(Table5[[#This Row],[spont or unknown?]]))</f>
        <v>0</v>
      </c>
      <c r="U3452" s="1" t="b">
        <f>OR(_xlfn.TEXTAFTER(Table5[[#This Row],[rxn]],"-",-1)="SPONT",_xlfn.TEXTAFTER(Table5[[#This Row],[rxn]],"-",-1)="UNKNOWN")</f>
        <v>0</v>
      </c>
      <c r="V3452" s="1">
        <f>_xlfn.XLOOKUP(SUBSTITUTE(Table5[[#This Row],[rxn]],"RXN-","ENZLOAD-"),Table4[rxn],Table4[ub],0)</f>
        <v>0.6014254</v>
      </c>
      <c r="W3452" s="1" t="b">
        <f>AND(Table5[[#This Row],[FVA ENZLOAD flux UB]]=0,Table5[[#This Row],[ENZ not made when it should be?]])</f>
        <v>0</v>
      </c>
    </row>
    <row r="3453" spans="6:23" hidden="1">
      <c r="F3453" s="1" t="s">
        <v>8734</v>
      </c>
      <c r="G3453" s="1" t="str">
        <f>_xlfn.TEXTBEFORE(Table5[[#This Row],[rxn     kapp_old        kapp_slack_ub   kapp_slack_lb]]," ")</f>
        <v>RXN-LYStpa_v_FWD-rt1949</v>
      </c>
      <c r="H345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45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453" s="1">
        <f>_xlfn.NUMBERVALUE(_xlfn.TEXTAFTER(Table5[[#This Row],[rxn     kapp_old        kapp_slack_ub   kapp_slack_lb]]," ",-1))</f>
        <v>0</v>
      </c>
      <c r="K3453" s="1">
        <f>_xlfn.XLOOKUP(SUBSTITUTE(Table5[[#This Row],[rxn]],"RXN-","ENZLOAD-"),ENZLOAD[name],ENZLOAD[flux],0)</f>
        <v>0</v>
      </c>
      <c r="L3453" s="1" t="str">
        <f>"'"&amp;Table5[[#This Row],[rxn]]&amp;"'"&amp;CHAR(9)&amp;IF(AND(Table5[[#This Row],[kapp_slack_ub]]&lt;&gt;0,Table5[[#This Row],[kapp_old]]&lt;$F$1),$F$1,Table5[[#This Row],[kapp_old]])</f>
        <v>'RXN-LYStpa_v_FWD-rt1949'	27141.27779288</v>
      </c>
      <c r="M3453" s="1">
        <f>_xlfn.XLOOKUP(Table5[[#This Row],[rxn]],Table3[name],Table3[flux],$F$1)</f>
        <v>27141.277792879999</v>
      </c>
      <c r="N3453" s="1" t="str">
        <f>IFERROR(Table5[[#This Row],[min flux]]/Table5[[#This Row],[associated enzload]],"")</f>
        <v/>
      </c>
      <c r="O3453" s="1">
        <f>_xlfn.NUMBERVALUE(IF(Table5[[#This Row],[flux/enzload]]="","",ABS($N$1-Table5[[#This Row],[flux/enzload]])))</f>
        <v>0</v>
      </c>
      <c r="P3453" s="1">
        <f>Table5[[#This Row],[kapp_old]]+IFERROR(((Table5[[#This Row],[kapp_slack_ub]]-Table5[[#This Row],[kapp_slack_lb]])/Table5[[#This Row],[associated enzload]]),0)</f>
        <v>27141.277792879999</v>
      </c>
      <c r="Q3453" s="1" t="str">
        <f>"'"&amp;Table5[[#This Row],[rxn]]&amp;"'"&amp;CHAR(9)&amp;Table5[[#This Row],[kapp + (slack_ub - slack_lb)/enzload]]</f>
        <v>'RXN-LYStpa_v_FWD-rt1949'	27141.27779288</v>
      </c>
      <c r="R3453" s="1">
        <f>_xlfn.XLOOKUP(Table5[[#This Row],[rxn]],Table38[name],Table38[flux],0)</f>
        <v>0</v>
      </c>
      <c r="S3453" s="1">
        <f>_xlfn.XLOOKUP(SUBSTITUTE(Table5[[#This Row],[rxn]],"RXN-","ENZLOAD-"),Table38[name],Table38[flux],0)</f>
        <v>0</v>
      </c>
      <c r="T3453" s="1" t="b">
        <f>AND(Table5[[#This Row],[ENZLOAD flux in kapp-slack.gms]]=0,Table5[[#This Row],[flux in kapp-slack.gms]]&lt;&gt;0,NOT(Table5[[#This Row],[spont or unknown?]]))</f>
        <v>0</v>
      </c>
      <c r="U3453" s="1" t="b">
        <f>OR(_xlfn.TEXTAFTER(Table5[[#This Row],[rxn]],"-",-1)="SPONT",_xlfn.TEXTAFTER(Table5[[#This Row],[rxn]],"-",-1)="UNKNOWN")</f>
        <v>0</v>
      </c>
      <c r="V3453" s="1">
        <f>_xlfn.XLOOKUP(SUBSTITUTE(Table5[[#This Row],[rxn]],"RXN-","ENZLOAD-"),Table4[rxn],Table4[ub],0)</f>
        <v>0.72387592999999995</v>
      </c>
      <c r="W3453" s="1" t="b">
        <f>AND(Table5[[#This Row],[FVA ENZLOAD flux UB]]=0,Table5[[#This Row],[ENZ not made when it should be?]])</f>
        <v>0</v>
      </c>
    </row>
    <row r="3454" spans="6:23" hidden="1">
      <c r="F3454" s="1" t="s">
        <v>8735</v>
      </c>
      <c r="G3454" s="1" t="str">
        <f>_xlfn.TEXTBEFORE(Table5[[#This Row],[rxn     kapp_old        kapp_slack_ub   kapp_slack_lb]]," ")</f>
        <v>RXN-LYStps_e_FWD-rt5861</v>
      </c>
      <c r="H345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45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454" s="1">
        <f>_xlfn.NUMBERVALUE(_xlfn.TEXTAFTER(Table5[[#This Row],[rxn     kapp_old        kapp_slack_ub   kapp_slack_lb]]," ",-1))</f>
        <v>0</v>
      </c>
      <c r="K3454" s="1">
        <f>_xlfn.XLOOKUP(SUBSTITUTE(Table5[[#This Row],[rxn]],"RXN-","ENZLOAD-"),ENZLOAD[name],ENZLOAD[flux],0)</f>
        <v>0</v>
      </c>
      <c r="L3454" s="1" t="str">
        <f>"'"&amp;Table5[[#This Row],[rxn]]&amp;"'"&amp;CHAR(9)&amp;IF(AND(Table5[[#This Row],[kapp_slack_ub]]&lt;&gt;0,Table5[[#This Row],[kapp_old]]&lt;$F$1),$F$1,Table5[[#This Row],[kapp_old]])</f>
        <v>'RXN-LYStps_e_FWD-rt5861'	27141.27779288</v>
      </c>
      <c r="M3454" s="1">
        <f>_xlfn.XLOOKUP(Table5[[#This Row],[rxn]],Table3[name],Table3[flux],$F$1)</f>
        <v>27141.277792879999</v>
      </c>
      <c r="N3454" s="1" t="str">
        <f>IFERROR(Table5[[#This Row],[min flux]]/Table5[[#This Row],[associated enzload]],"")</f>
        <v/>
      </c>
      <c r="O3454" s="1">
        <f>_xlfn.NUMBERVALUE(IF(Table5[[#This Row],[flux/enzload]]="","",ABS($N$1-Table5[[#This Row],[flux/enzload]])))</f>
        <v>0</v>
      </c>
      <c r="P3454" s="1">
        <f>Table5[[#This Row],[kapp_old]]+IFERROR(((Table5[[#This Row],[kapp_slack_ub]]-Table5[[#This Row],[kapp_slack_lb]])/Table5[[#This Row],[associated enzload]]),0)</f>
        <v>27141.277792879999</v>
      </c>
      <c r="Q3454" s="1" t="str">
        <f>"'"&amp;Table5[[#This Row],[rxn]]&amp;"'"&amp;CHAR(9)&amp;Table5[[#This Row],[kapp + (slack_ub - slack_lb)/enzload]]</f>
        <v>'RXN-LYStps_e_FWD-rt5861'	27141.27779288</v>
      </c>
      <c r="R3454" s="1">
        <f>_xlfn.XLOOKUP(Table5[[#This Row],[rxn]],Table38[name],Table38[flux],0)</f>
        <v>0</v>
      </c>
      <c r="S3454" s="1">
        <f>_xlfn.XLOOKUP(SUBSTITUTE(Table5[[#This Row],[rxn]],"RXN-","ENZLOAD-"),Table38[name],Table38[flux],0)</f>
        <v>0</v>
      </c>
      <c r="T3454" s="1" t="b">
        <f>AND(Table5[[#This Row],[ENZLOAD flux in kapp-slack.gms]]=0,Table5[[#This Row],[flux in kapp-slack.gms]]&lt;&gt;0,NOT(Table5[[#This Row],[spont or unknown?]]))</f>
        <v>0</v>
      </c>
      <c r="U3454" s="1" t="b">
        <f>OR(_xlfn.TEXTAFTER(Table5[[#This Row],[rxn]],"-",-1)="SPONT",_xlfn.TEXTAFTER(Table5[[#This Row],[rxn]],"-",-1)="UNKNOWN")</f>
        <v>0</v>
      </c>
      <c r="V3454" s="1">
        <f>_xlfn.XLOOKUP(SUBSTITUTE(Table5[[#This Row],[rxn]],"RXN-","ENZLOAD-"),Table4[rxn],Table4[ub],0)</f>
        <v>0.66013560000000004</v>
      </c>
      <c r="W3454" s="1" t="b">
        <f>AND(Table5[[#This Row],[FVA ENZLOAD flux UB]]=0,Table5[[#This Row],[ENZ not made when it should be?]])</f>
        <v>0</v>
      </c>
    </row>
    <row r="3455" spans="6:23" hidden="1">
      <c r="F3455" s="1" t="s">
        <v>8736</v>
      </c>
      <c r="G3455" s="1" t="str">
        <f>_xlfn.TEXTBEFORE(Table5[[#This Row],[rxn     kapp_old        kapp_slack_ub   kapp_slack_lb]]," ")</f>
        <v>RXN-LYStps_e_REV-rt5861</v>
      </c>
      <c r="H345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45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455" s="1">
        <f>_xlfn.NUMBERVALUE(_xlfn.TEXTAFTER(Table5[[#This Row],[rxn     kapp_old        kapp_slack_ub   kapp_slack_lb]]," ",-1))</f>
        <v>0</v>
      </c>
      <c r="K3455" s="1">
        <f>_xlfn.XLOOKUP(SUBSTITUTE(Table5[[#This Row],[rxn]],"RXN-","ENZLOAD-"),ENZLOAD[name],ENZLOAD[flux],0)</f>
        <v>0</v>
      </c>
      <c r="L3455" s="1" t="str">
        <f>"'"&amp;Table5[[#This Row],[rxn]]&amp;"'"&amp;CHAR(9)&amp;IF(AND(Table5[[#This Row],[kapp_slack_ub]]&lt;&gt;0,Table5[[#This Row],[kapp_old]]&lt;$F$1),$F$1,Table5[[#This Row],[kapp_old]])</f>
        <v>'RXN-LYStps_e_REV-rt5861'	27141.27779288</v>
      </c>
      <c r="M3455" s="1">
        <f>_xlfn.XLOOKUP(Table5[[#This Row],[rxn]],Table3[name],Table3[flux],$F$1)</f>
        <v>27141.277792879999</v>
      </c>
      <c r="N3455" s="1" t="str">
        <f>IFERROR(Table5[[#This Row],[min flux]]/Table5[[#This Row],[associated enzload]],"")</f>
        <v/>
      </c>
      <c r="O3455" s="1">
        <f>_xlfn.NUMBERVALUE(IF(Table5[[#This Row],[flux/enzload]]="","",ABS($N$1-Table5[[#This Row],[flux/enzload]])))</f>
        <v>0</v>
      </c>
      <c r="P3455" s="1">
        <f>Table5[[#This Row],[kapp_old]]+IFERROR(((Table5[[#This Row],[kapp_slack_ub]]-Table5[[#This Row],[kapp_slack_lb]])/Table5[[#This Row],[associated enzload]]),0)</f>
        <v>27141.277792879999</v>
      </c>
      <c r="Q3455" s="1" t="str">
        <f>"'"&amp;Table5[[#This Row],[rxn]]&amp;"'"&amp;CHAR(9)&amp;Table5[[#This Row],[kapp + (slack_ub - slack_lb)/enzload]]</f>
        <v>'RXN-LYStps_e_REV-rt5861'	27141.27779288</v>
      </c>
      <c r="R3455" s="1">
        <f>_xlfn.XLOOKUP(Table5[[#This Row],[rxn]],Table38[name],Table38[flux],0)</f>
        <v>0</v>
      </c>
      <c r="S3455" s="1">
        <f>_xlfn.XLOOKUP(SUBSTITUTE(Table5[[#This Row],[rxn]],"RXN-","ENZLOAD-"),Table38[name],Table38[flux],0)</f>
        <v>0</v>
      </c>
      <c r="T3455" s="1" t="b">
        <f>AND(Table5[[#This Row],[ENZLOAD flux in kapp-slack.gms]]=0,Table5[[#This Row],[flux in kapp-slack.gms]]&lt;&gt;0,NOT(Table5[[#This Row],[spont or unknown?]]))</f>
        <v>0</v>
      </c>
      <c r="U3455" s="1" t="b">
        <f>OR(_xlfn.TEXTAFTER(Table5[[#This Row],[rxn]],"-",-1)="SPONT",_xlfn.TEXTAFTER(Table5[[#This Row],[rxn]],"-",-1)="UNKNOWN")</f>
        <v>0</v>
      </c>
      <c r="V3455" s="1">
        <f>_xlfn.XLOOKUP(SUBSTITUTE(Table5[[#This Row],[rxn]],"RXN-","ENZLOAD-"),Table4[rxn],Table4[ub],0)</f>
        <v>0.66013560000000004</v>
      </c>
      <c r="W3455" s="1" t="b">
        <f>AND(Table5[[#This Row],[FVA ENZLOAD flux UB]]=0,Table5[[#This Row],[ENZ not made when it should be?]])</f>
        <v>0</v>
      </c>
    </row>
    <row r="3456" spans="6:23" hidden="1">
      <c r="F3456" s="1" t="s">
        <v>8744</v>
      </c>
      <c r="G3456" s="1" t="str">
        <f>_xlfn.TEXTBEFORE(Table5[[#This Row],[rxn     kapp_old        kapp_slack_ub   kapp_slack_lb]]," ")</f>
        <v>RXN-MAGL_m_FWD-UNKNOWN</v>
      </c>
      <c r="H345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45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456" s="1">
        <f>_xlfn.NUMBERVALUE(_xlfn.TEXTAFTER(Table5[[#This Row],[rxn     kapp_old        kapp_slack_ub   kapp_slack_lb]]," ",-1))</f>
        <v>0</v>
      </c>
      <c r="K3456" s="1">
        <f>_xlfn.XLOOKUP(SUBSTITUTE(Table5[[#This Row],[rxn]],"RXN-","ENZLOAD-"),ENZLOAD[name],ENZLOAD[flux],0)</f>
        <v>0</v>
      </c>
      <c r="L3456" s="1" t="str">
        <f>"'"&amp;Table5[[#This Row],[rxn]]&amp;"'"&amp;CHAR(9)&amp;IF(AND(Table5[[#This Row],[kapp_slack_ub]]&lt;&gt;0,Table5[[#This Row],[kapp_old]]&lt;$F$1),$F$1,Table5[[#This Row],[kapp_old]])</f>
        <v>'RXN-MAGL_m_FWD-UNKNOWN'	27141.27779288</v>
      </c>
      <c r="M3456" s="1">
        <f>_xlfn.XLOOKUP(Table5[[#This Row],[rxn]],Table3[name],Table3[flux],$F$1)</f>
        <v>27141.277792879999</v>
      </c>
      <c r="N3456" s="1" t="str">
        <f>IFERROR(Table5[[#This Row],[min flux]]/Table5[[#This Row],[associated enzload]],"")</f>
        <v/>
      </c>
      <c r="O3456" s="1">
        <f>_xlfn.NUMBERVALUE(IF(Table5[[#This Row],[flux/enzload]]="","",ABS($N$1-Table5[[#This Row],[flux/enzload]])))</f>
        <v>0</v>
      </c>
      <c r="P3456" s="1">
        <f>Table5[[#This Row],[kapp_old]]+IFERROR(((Table5[[#This Row],[kapp_slack_ub]]-Table5[[#This Row],[kapp_slack_lb]])/Table5[[#This Row],[associated enzload]]),0)</f>
        <v>27141.277792879999</v>
      </c>
      <c r="Q3456" s="1" t="str">
        <f>"'"&amp;Table5[[#This Row],[rxn]]&amp;"'"&amp;CHAR(9)&amp;Table5[[#This Row],[kapp + (slack_ub - slack_lb)/enzload]]</f>
        <v>'RXN-MAGL_m_FWD-UNKNOWN'	27141.27779288</v>
      </c>
      <c r="R3456" s="1">
        <f>_xlfn.XLOOKUP(Table5[[#This Row],[rxn]],Table38[name],Table38[flux],0)</f>
        <v>0</v>
      </c>
      <c r="S3456" s="1">
        <f>_xlfn.XLOOKUP(SUBSTITUTE(Table5[[#This Row],[rxn]],"RXN-","ENZLOAD-"),Table38[name],Table38[flux],0)</f>
        <v>0</v>
      </c>
      <c r="T3456" s="1" t="b">
        <f>AND(Table5[[#This Row],[ENZLOAD flux in kapp-slack.gms]]=0,Table5[[#This Row],[flux in kapp-slack.gms]]&lt;&gt;0,NOT(Table5[[#This Row],[spont or unknown?]]))</f>
        <v>0</v>
      </c>
      <c r="U3456" s="1" t="b">
        <f>OR(_xlfn.TEXTAFTER(Table5[[#This Row],[rxn]],"-",-1)="SPONT",_xlfn.TEXTAFTER(Table5[[#This Row],[rxn]],"-",-1)="UNKNOWN")</f>
        <v>1</v>
      </c>
      <c r="V3456" s="1">
        <f>_xlfn.XLOOKUP(SUBSTITUTE(Table5[[#This Row],[rxn]],"RXN-","ENZLOAD-"),Table4[rxn],Table4[ub],0)</f>
        <v>0</v>
      </c>
      <c r="W3456" s="1" t="b">
        <f>AND(Table5[[#This Row],[FVA ENZLOAD flux UB]]=0,Table5[[#This Row],[ENZ not made when it should be?]])</f>
        <v>0</v>
      </c>
    </row>
    <row r="3457" spans="6:23" hidden="1">
      <c r="F3457" s="1" t="s">
        <v>8745</v>
      </c>
      <c r="G3457" s="1" t="str">
        <f>_xlfn.TEXTBEFORE(Table5[[#This Row],[rxn     kapp_old        kapp_slack_ub   kapp_slack_lb]]," ")</f>
        <v>RXN-MALCOAt_c_rm_FWD-SPONT</v>
      </c>
      <c r="H345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45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457" s="1">
        <f>_xlfn.NUMBERVALUE(_xlfn.TEXTAFTER(Table5[[#This Row],[rxn     kapp_old        kapp_slack_ub   kapp_slack_lb]]," ",-1))</f>
        <v>0</v>
      </c>
      <c r="K3457" s="1">
        <f>_xlfn.XLOOKUP(SUBSTITUTE(Table5[[#This Row],[rxn]],"RXN-","ENZLOAD-"),ENZLOAD[name],ENZLOAD[flux],0)</f>
        <v>0</v>
      </c>
      <c r="L3457" s="1" t="str">
        <f>"'"&amp;Table5[[#This Row],[rxn]]&amp;"'"&amp;CHAR(9)&amp;IF(AND(Table5[[#This Row],[kapp_slack_ub]]&lt;&gt;0,Table5[[#This Row],[kapp_old]]&lt;$F$1),$F$1,Table5[[#This Row],[kapp_old]])</f>
        <v>'RXN-MALCOAt_c_rm_FWD-SPONT'	27141.27779288</v>
      </c>
      <c r="M3457" s="1">
        <f>_xlfn.XLOOKUP(Table5[[#This Row],[rxn]],Table3[name],Table3[flux],$F$1)</f>
        <v>2.6954081369404501E-2</v>
      </c>
      <c r="N3457" s="1" t="str">
        <f>IFERROR(Table5[[#This Row],[min flux]]/Table5[[#This Row],[associated enzload]],"")</f>
        <v/>
      </c>
      <c r="O3457" s="1">
        <f>_xlfn.NUMBERVALUE(IF(Table5[[#This Row],[flux/enzload]]="","",ABS($N$1-Table5[[#This Row],[flux/enzload]])))</f>
        <v>0</v>
      </c>
      <c r="P3457" s="1">
        <f>Table5[[#This Row],[kapp_old]]+IFERROR(((Table5[[#This Row],[kapp_slack_ub]]-Table5[[#This Row],[kapp_slack_lb]])/Table5[[#This Row],[associated enzload]]),0)</f>
        <v>27141.277792879999</v>
      </c>
      <c r="Q3457" s="1" t="str">
        <f>"'"&amp;Table5[[#This Row],[rxn]]&amp;"'"&amp;CHAR(9)&amp;Table5[[#This Row],[kapp + (slack_ub - slack_lb)/enzload]]</f>
        <v>'RXN-MALCOAt_c_rm_FWD-SPONT'	27141.27779288</v>
      </c>
      <c r="R3457" s="1">
        <f>_xlfn.XLOOKUP(Table5[[#This Row],[rxn]],Table38[name],Table38[flux],0)</f>
        <v>2.7420585586116E-2</v>
      </c>
      <c r="S3457" s="1">
        <f>_xlfn.XLOOKUP(SUBSTITUTE(Table5[[#This Row],[rxn]],"RXN-","ENZLOAD-"),Table38[name],Table38[flux],0)</f>
        <v>0</v>
      </c>
      <c r="T3457" s="1" t="b">
        <f>AND(Table5[[#This Row],[ENZLOAD flux in kapp-slack.gms]]=0,Table5[[#This Row],[flux in kapp-slack.gms]]&lt;&gt;0,NOT(Table5[[#This Row],[spont or unknown?]]))</f>
        <v>0</v>
      </c>
      <c r="U3457" s="1" t="b">
        <f>OR(_xlfn.TEXTAFTER(Table5[[#This Row],[rxn]],"-",-1)="SPONT",_xlfn.TEXTAFTER(Table5[[#This Row],[rxn]],"-",-1)="UNKNOWN")</f>
        <v>1</v>
      </c>
      <c r="V3457" s="1">
        <f>_xlfn.XLOOKUP(SUBSTITUTE(Table5[[#This Row],[rxn]],"RXN-","ENZLOAD-"),Table4[rxn],Table4[ub],0)</f>
        <v>0</v>
      </c>
      <c r="W3457" s="1" t="b">
        <f>AND(Table5[[#This Row],[FVA ENZLOAD flux UB]]=0,Table5[[#This Row],[ENZ not made when it should be?]])</f>
        <v>0</v>
      </c>
    </row>
    <row r="3458" spans="6:23" hidden="1">
      <c r="F3458" s="1" t="s">
        <v>8746</v>
      </c>
      <c r="G3458" s="1" t="str">
        <f>_xlfn.TEXTBEFORE(Table5[[#This Row],[rxn     kapp_old        kapp_slack_ub   kapp_slack_lb]]," ")</f>
        <v>RXN-MALCOAt_c_rm_REV-SPONT</v>
      </c>
      <c r="H345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45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458" s="1">
        <f>_xlfn.NUMBERVALUE(_xlfn.TEXTAFTER(Table5[[#This Row],[rxn     kapp_old        kapp_slack_ub   kapp_slack_lb]]," ",-1))</f>
        <v>0</v>
      </c>
      <c r="K3458" s="1">
        <f>_xlfn.XLOOKUP(SUBSTITUTE(Table5[[#This Row],[rxn]],"RXN-","ENZLOAD-"),ENZLOAD[name],ENZLOAD[flux],0)</f>
        <v>0</v>
      </c>
      <c r="L3458" s="1" t="str">
        <f>"'"&amp;Table5[[#This Row],[rxn]]&amp;"'"&amp;CHAR(9)&amp;IF(AND(Table5[[#This Row],[kapp_slack_ub]]&lt;&gt;0,Table5[[#This Row],[kapp_old]]&lt;$F$1),$F$1,Table5[[#This Row],[kapp_old]])</f>
        <v>'RXN-MALCOAt_c_rm_REV-SPONT'	27141.27779288</v>
      </c>
      <c r="M3458" s="1">
        <f>_xlfn.XLOOKUP(Table5[[#This Row],[rxn]],Table3[name],Table3[flux],$F$1)</f>
        <v>27141.277792879999</v>
      </c>
      <c r="N3458" s="1" t="str">
        <f>IFERROR(Table5[[#This Row],[min flux]]/Table5[[#This Row],[associated enzload]],"")</f>
        <v/>
      </c>
      <c r="O3458" s="1">
        <f>_xlfn.NUMBERVALUE(IF(Table5[[#This Row],[flux/enzload]]="","",ABS($N$1-Table5[[#This Row],[flux/enzload]])))</f>
        <v>0</v>
      </c>
      <c r="P3458" s="1">
        <f>Table5[[#This Row],[kapp_old]]+IFERROR(((Table5[[#This Row],[kapp_slack_ub]]-Table5[[#This Row],[kapp_slack_lb]])/Table5[[#This Row],[associated enzload]]),0)</f>
        <v>27141.277792879999</v>
      </c>
      <c r="Q3458" s="1" t="str">
        <f>"'"&amp;Table5[[#This Row],[rxn]]&amp;"'"&amp;CHAR(9)&amp;Table5[[#This Row],[kapp + (slack_ub - slack_lb)/enzload]]</f>
        <v>'RXN-MALCOAt_c_rm_REV-SPONT'	27141.27779288</v>
      </c>
      <c r="R3458" s="1">
        <f>_xlfn.XLOOKUP(Table5[[#This Row],[rxn]],Table38[name],Table38[flux],0)</f>
        <v>0</v>
      </c>
      <c r="S3458" s="1">
        <f>_xlfn.XLOOKUP(SUBSTITUTE(Table5[[#This Row],[rxn]],"RXN-","ENZLOAD-"),Table38[name],Table38[flux],0)</f>
        <v>0</v>
      </c>
      <c r="T3458" s="1" t="b">
        <f>AND(Table5[[#This Row],[ENZLOAD flux in kapp-slack.gms]]=0,Table5[[#This Row],[flux in kapp-slack.gms]]&lt;&gt;0,NOT(Table5[[#This Row],[spont or unknown?]]))</f>
        <v>0</v>
      </c>
      <c r="U3458" s="1" t="b">
        <f>OR(_xlfn.TEXTAFTER(Table5[[#This Row],[rxn]],"-",-1)="SPONT",_xlfn.TEXTAFTER(Table5[[#This Row],[rxn]],"-",-1)="UNKNOWN")</f>
        <v>1</v>
      </c>
      <c r="V3458" s="1">
        <f>_xlfn.XLOOKUP(SUBSTITUTE(Table5[[#This Row],[rxn]],"RXN-","ENZLOAD-"),Table4[rxn],Table4[ub],0)</f>
        <v>0</v>
      </c>
      <c r="W3458" s="1" t="b">
        <f>AND(Table5[[#This Row],[FVA ENZLOAD flux UB]]=0,Table5[[#This Row],[ENZ not made when it should be?]])</f>
        <v>0</v>
      </c>
    </row>
    <row r="3459" spans="6:23" hidden="1">
      <c r="F3459" s="1" t="s">
        <v>8747</v>
      </c>
      <c r="G3459" s="1" t="str">
        <f>_xlfn.TEXTBEFORE(Table5[[#This Row],[rxn     kapp_old        kapp_slack_ub   kapp_slack_lb]]," ")</f>
        <v>RXN-MALOAAta_x_FWD-SPONT</v>
      </c>
      <c r="H345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45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459" s="1">
        <f>_xlfn.NUMBERVALUE(_xlfn.TEXTAFTER(Table5[[#This Row],[rxn     kapp_old        kapp_slack_ub   kapp_slack_lb]]," ",-1))</f>
        <v>0</v>
      </c>
      <c r="K3459" s="1">
        <f>_xlfn.XLOOKUP(SUBSTITUTE(Table5[[#This Row],[rxn]],"RXN-","ENZLOAD-"),ENZLOAD[name],ENZLOAD[flux],0)</f>
        <v>0</v>
      </c>
      <c r="L3459" s="1" t="str">
        <f>"'"&amp;Table5[[#This Row],[rxn]]&amp;"'"&amp;CHAR(9)&amp;IF(AND(Table5[[#This Row],[kapp_slack_ub]]&lt;&gt;0,Table5[[#This Row],[kapp_old]]&lt;$F$1),$F$1,Table5[[#This Row],[kapp_old]])</f>
        <v>'RXN-MALOAAta_x_FWD-SPONT'	27141.27779288</v>
      </c>
      <c r="M3459" s="1">
        <f>_xlfn.XLOOKUP(Table5[[#This Row],[rxn]],Table3[name],Table3[flux],$F$1)</f>
        <v>27141.277792879999</v>
      </c>
      <c r="N3459" s="1" t="str">
        <f>IFERROR(Table5[[#This Row],[min flux]]/Table5[[#This Row],[associated enzload]],"")</f>
        <v/>
      </c>
      <c r="O3459" s="1">
        <f>_xlfn.NUMBERVALUE(IF(Table5[[#This Row],[flux/enzload]]="","",ABS($N$1-Table5[[#This Row],[flux/enzload]])))</f>
        <v>0</v>
      </c>
      <c r="P3459" s="1">
        <f>Table5[[#This Row],[kapp_old]]+IFERROR(((Table5[[#This Row],[kapp_slack_ub]]-Table5[[#This Row],[kapp_slack_lb]])/Table5[[#This Row],[associated enzload]]),0)</f>
        <v>27141.277792879999</v>
      </c>
      <c r="Q3459" s="1" t="str">
        <f>"'"&amp;Table5[[#This Row],[rxn]]&amp;"'"&amp;CHAR(9)&amp;Table5[[#This Row],[kapp + (slack_ub - slack_lb)/enzload]]</f>
        <v>'RXN-MALOAAta_x_FWD-SPONT'	27141.27779288</v>
      </c>
      <c r="R3459" s="1">
        <f>_xlfn.XLOOKUP(Table5[[#This Row],[rxn]],Table38[name],Table38[flux],0)</f>
        <v>0</v>
      </c>
      <c r="S3459" s="1">
        <f>_xlfn.XLOOKUP(SUBSTITUTE(Table5[[#This Row],[rxn]],"RXN-","ENZLOAD-"),Table38[name],Table38[flux],0)</f>
        <v>0</v>
      </c>
      <c r="T3459" s="1" t="b">
        <f>AND(Table5[[#This Row],[ENZLOAD flux in kapp-slack.gms]]=0,Table5[[#This Row],[flux in kapp-slack.gms]]&lt;&gt;0,NOT(Table5[[#This Row],[spont or unknown?]]))</f>
        <v>0</v>
      </c>
      <c r="U3459" s="1" t="b">
        <f>OR(_xlfn.TEXTAFTER(Table5[[#This Row],[rxn]],"-",-1)="SPONT",_xlfn.TEXTAFTER(Table5[[#This Row],[rxn]],"-",-1)="UNKNOWN")</f>
        <v>1</v>
      </c>
      <c r="V3459" s="1">
        <f>_xlfn.XLOOKUP(SUBSTITUTE(Table5[[#This Row],[rxn]],"RXN-","ENZLOAD-"),Table4[rxn],Table4[ub],0)</f>
        <v>0</v>
      </c>
      <c r="W3459" s="1" t="b">
        <f>AND(Table5[[#This Row],[FVA ENZLOAD flux UB]]=0,Table5[[#This Row],[ENZ not made when it should be?]])</f>
        <v>0</v>
      </c>
    </row>
    <row r="3460" spans="6:23" hidden="1">
      <c r="F3460" s="1" t="s">
        <v>8748</v>
      </c>
      <c r="G3460" s="1" t="str">
        <f>_xlfn.TEXTBEFORE(Table5[[#This Row],[rxn     kapp_old        kapp_slack_ub   kapp_slack_lb]]," ")</f>
        <v>RXN-MALOAAta_x_REV-SPONT</v>
      </c>
      <c r="H346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46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460" s="1">
        <f>_xlfn.NUMBERVALUE(_xlfn.TEXTAFTER(Table5[[#This Row],[rxn     kapp_old        kapp_slack_ub   kapp_slack_lb]]," ",-1))</f>
        <v>0</v>
      </c>
      <c r="K3460" s="1">
        <f>_xlfn.XLOOKUP(SUBSTITUTE(Table5[[#This Row],[rxn]],"RXN-","ENZLOAD-"),ENZLOAD[name],ENZLOAD[flux],0)</f>
        <v>0</v>
      </c>
      <c r="L3460" s="1" t="str">
        <f>"'"&amp;Table5[[#This Row],[rxn]]&amp;"'"&amp;CHAR(9)&amp;IF(AND(Table5[[#This Row],[kapp_slack_ub]]&lt;&gt;0,Table5[[#This Row],[kapp_old]]&lt;$F$1),$F$1,Table5[[#This Row],[kapp_old]])</f>
        <v>'RXN-MALOAAta_x_REV-SPONT'	27141.27779288</v>
      </c>
      <c r="M3460" s="1">
        <f>_xlfn.XLOOKUP(Table5[[#This Row],[rxn]],Table3[name],Table3[flux],$F$1)</f>
        <v>27141.277792879999</v>
      </c>
      <c r="N3460" s="1" t="str">
        <f>IFERROR(Table5[[#This Row],[min flux]]/Table5[[#This Row],[associated enzload]],"")</f>
        <v/>
      </c>
      <c r="O3460" s="1">
        <f>_xlfn.NUMBERVALUE(IF(Table5[[#This Row],[flux/enzload]]="","",ABS($N$1-Table5[[#This Row],[flux/enzload]])))</f>
        <v>0</v>
      </c>
      <c r="P3460" s="1">
        <f>Table5[[#This Row],[kapp_old]]+IFERROR(((Table5[[#This Row],[kapp_slack_ub]]-Table5[[#This Row],[kapp_slack_lb]])/Table5[[#This Row],[associated enzload]]),0)</f>
        <v>27141.277792879999</v>
      </c>
      <c r="Q3460" s="1" t="str">
        <f>"'"&amp;Table5[[#This Row],[rxn]]&amp;"'"&amp;CHAR(9)&amp;Table5[[#This Row],[kapp + (slack_ub - slack_lb)/enzload]]</f>
        <v>'RXN-MALOAAta_x_REV-SPONT'	27141.27779288</v>
      </c>
      <c r="R3460" s="1">
        <f>_xlfn.XLOOKUP(Table5[[#This Row],[rxn]],Table38[name],Table38[flux],0)</f>
        <v>0</v>
      </c>
      <c r="S3460" s="1">
        <f>_xlfn.XLOOKUP(SUBSTITUTE(Table5[[#This Row],[rxn]],"RXN-","ENZLOAD-"),Table38[name],Table38[flux],0)</f>
        <v>0</v>
      </c>
      <c r="T3460" s="1" t="b">
        <f>AND(Table5[[#This Row],[ENZLOAD flux in kapp-slack.gms]]=0,Table5[[#This Row],[flux in kapp-slack.gms]]&lt;&gt;0,NOT(Table5[[#This Row],[spont or unknown?]]))</f>
        <v>0</v>
      </c>
      <c r="U3460" s="1" t="b">
        <f>OR(_xlfn.TEXTAFTER(Table5[[#This Row],[rxn]],"-",-1)="SPONT",_xlfn.TEXTAFTER(Table5[[#This Row],[rxn]],"-",-1)="UNKNOWN")</f>
        <v>1</v>
      </c>
      <c r="V3460" s="1">
        <f>_xlfn.XLOOKUP(SUBSTITUTE(Table5[[#This Row],[rxn]],"RXN-","ENZLOAD-"),Table4[rxn],Table4[ub],0)</f>
        <v>0</v>
      </c>
      <c r="W3460" s="1" t="b">
        <f>AND(Table5[[#This Row],[FVA ENZLOAD flux UB]]=0,Table5[[#This Row],[ENZ not made when it should be?]])</f>
        <v>0</v>
      </c>
    </row>
    <row r="3461" spans="6:23" hidden="1">
      <c r="F3461" s="1" t="s">
        <v>8751</v>
      </c>
      <c r="G3461" s="1" t="str">
        <f>_xlfn.TEXTBEFORE(Table5[[#This Row],[rxn     kapp_old        kapp_slack_ub   kapp_slack_lb]]," ")</f>
        <v>RXN-MALt_c_e_FWD-SPONT</v>
      </c>
      <c r="H346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46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461" s="1">
        <f>_xlfn.NUMBERVALUE(_xlfn.TEXTAFTER(Table5[[#This Row],[rxn     kapp_old        kapp_slack_ub   kapp_slack_lb]]," ",-1))</f>
        <v>0</v>
      </c>
      <c r="K3461" s="1">
        <f>_xlfn.XLOOKUP(SUBSTITUTE(Table5[[#This Row],[rxn]],"RXN-","ENZLOAD-"),ENZLOAD[name],ENZLOAD[flux],0)</f>
        <v>0</v>
      </c>
      <c r="L3461" s="1" t="str">
        <f>"'"&amp;Table5[[#This Row],[rxn]]&amp;"'"&amp;CHAR(9)&amp;IF(AND(Table5[[#This Row],[kapp_slack_ub]]&lt;&gt;0,Table5[[#This Row],[kapp_old]]&lt;$F$1),$F$1,Table5[[#This Row],[kapp_old]])</f>
        <v>'RXN-MALt_c_e_FWD-SPONT'	27141.27779288</v>
      </c>
      <c r="M3461" s="1">
        <f>_xlfn.XLOOKUP(Table5[[#This Row],[rxn]],Table3[name],Table3[flux],$F$1)</f>
        <v>27141.277792879999</v>
      </c>
      <c r="N3461" s="1" t="str">
        <f>IFERROR(Table5[[#This Row],[min flux]]/Table5[[#This Row],[associated enzload]],"")</f>
        <v/>
      </c>
      <c r="O3461" s="1">
        <f>_xlfn.NUMBERVALUE(IF(Table5[[#This Row],[flux/enzload]]="","",ABS($N$1-Table5[[#This Row],[flux/enzload]])))</f>
        <v>0</v>
      </c>
      <c r="P3461" s="1">
        <f>Table5[[#This Row],[kapp_old]]+IFERROR(((Table5[[#This Row],[kapp_slack_ub]]-Table5[[#This Row],[kapp_slack_lb]])/Table5[[#This Row],[associated enzload]]),0)</f>
        <v>27141.277792879999</v>
      </c>
      <c r="Q3461" s="1" t="str">
        <f>"'"&amp;Table5[[#This Row],[rxn]]&amp;"'"&amp;CHAR(9)&amp;Table5[[#This Row],[kapp + (slack_ub - slack_lb)/enzload]]</f>
        <v>'RXN-MALt_c_e_FWD-SPONT'	27141.27779288</v>
      </c>
      <c r="R3461" s="1">
        <f>_xlfn.XLOOKUP(Table5[[#This Row],[rxn]],Table38[name],Table38[flux],0)</f>
        <v>0</v>
      </c>
      <c r="S3461" s="1">
        <f>_xlfn.XLOOKUP(SUBSTITUTE(Table5[[#This Row],[rxn]],"RXN-","ENZLOAD-"),Table38[name],Table38[flux],0)</f>
        <v>0</v>
      </c>
      <c r="T3461" s="1" t="b">
        <f>AND(Table5[[#This Row],[ENZLOAD flux in kapp-slack.gms]]=0,Table5[[#This Row],[flux in kapp-slack.gms]]&lt;&gt;0,NOT(Table5[[#This Row],[spont or unknown?]]))</f>
        <v>0</v>
      </c>
      <c r="U3461" s="1" t="b">
        <f>OR(_xlfn.TEXTAFTER(Table5[[#This Row],[rxn]],"-",-1)="SPONT",_xlfn.TEXTAFTER(Table5[[#This Row],[rxn]],"-",-1)="UNKNOWN")</f>
        <v>1</v>
      </c>
      <c r="V3461" s="1">
        <f>_xlfn.XLOOKUP(SUBSTITUTE(Table5[[#This Row],[rxn]],"RXN-","ENZLOAD-"),Table4[rxn],Table4[ub],0)</f>
        <v>0</v>
      </c>
      <c r="W3461" s="1" t="b">
        <f>AND(Table5[[#This Row],[FVA ENZLOAD flux UB]]=0,Table5[[#This Row],[ENZ not made when it should be?]])</f>
        <v>0</v>
      </c>
    </row>
    <row r="3462" spans="6:23" hidden="1">
      <c r="F3462" s="1" t="s">
        <v>8752</v>
      </c>
      <c r="G3462" s="1" t="str">
        <f>_xlfn.TEXTBEFORE(Table5[[#This Row],[rxn     kapp_old        kapp_slack_ub   kapp_slack_lb]]," ")</f>
        <v>RXN-MALt_c_e_REV-SPONT</v>
      </c>
      <c r="H346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46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462" s="1">
        <f>_xlfn.NUMBERVALUE(_xlfn.TEXTAFTER(Table5[[#This Row],[rxn     kapp_old        kapp_slack_ub   kapp_slack_lb]]," ",-1))</f>
        <v>0</v>
      </c>
      <c r="K3462" s="1">
        <f>_xlfn.XLOOKUP(SUBSTITUTE(Table5[[#This Row],[rxn]],"RXN-","ENZLOAD-"),ENZLOAD[name],ENZLOAD[flux],0)</f>
        <v>0</v>
      </c>
      <c r="L3462" s="1" t="str">
        <f>"'"&amp;Table5[[#This Row],[rxn]]&amp;"'"&amp;CHAR(9)&amp;IF(AND(Table5[[#This Row],[kapp_slack_ub]]&lt;&gt;0,Table5[[#This Row],[kapp_old]]&lt;$F$1),$F$1,Table5[[#This Row],[kapp_old]])</f>
        <v>'RXN-MALt_c_e_REV-SPONT'	27141.27779288</v>
      </c>
      <c r="M3462" s="1">
        <f>_xlfn.XLOOKUP(Table5[[#This Row],[rxn]],Table3[name],Table3[flux],$F$1)</f>
        <v>27141.277792879999</v>
      </c>
      <c r="N3462" s="1" t="str">
        <f>IFERROR(Table5[[#This Row],[min flux]]/Table5[[#This Row],[associated enzload]],"")</f>
        <v/>
      </c>
      <c r="O3462" s="1">
        <f>_xlfn.NUMBERVALUE(IF(Table5[[#This Row],[flux/enzload]]="","",ABS($N$1-Table5[[#This Row],[flux/enzload]])))</f>
        <v>0</v>
      </c>
      <c r="P3462" s="1">
        <f>Table5[[#This Row],[kapp_old]]+IFERROR(((Table5[[#This Row],[kapp_slack_ub]]-Table5[[#This Row],[kapp_slack_lb]])/Table5[[#This Row],[associated enzload]]),0)</f>
        <v>27141.277792879999</v>
      </c>
      <c r="Q3462" s="1" t="str">
        <f>"'"&amp;Table5[[#This Row],[rxn]]&amp;"'"&amp;CHAR(9)&amp;Table5[[#This Row],[kapp + (slack_ub - slack_lb)/enzload]]</f>
        <v>'RXN-MALt_c_e_REV-SPONT'	27141.27779288</v>
      </c>
      <c r="R3462" s="1">
        <f>_xlfn.XLOOKUP(Table5[[#This Row],[rxn]],Table38[name],Table38[flux],0)</f>
        <v>0</v>
      </c>
      <c r="S3462" s="1">
        <f>_xlfn.XLOOKUP(SUBSTITUTE(Table5[[#This Row],[rxn]],"RXN-","ENZLOAD-"),Table38[name],Table38[flux],0)</f>
        <v>0</v>
      </c>
      <c r="T3462" s="1" t="b">
        <f>AND(Table5[[#This Row],[ENZLOAD flux in kapp-slack.gms]]=0,Table5[[#This Row],[flux in kapp-slack.gms]]&lt;&gt;0,NOT(Table5[[#This Row],[spont or unknown?]]))</f>
        <v>0</v>
      </c>
      <c r="U3462" s="1" t="b">
        <f>OR(_xlfn.TEXTAFTER(Table5[[#This Row],[rxn]],"-",-1)="SPONT",_xlfn.TEXTAFTER(Table5[[#This Row],[rxn]],"-",-1)="UNKNOWN")</f>
        <v>1</v>
      </c>
      <c r="V3462" s="1">
        <f>_xlfn.XLOOKUP(SUBSTITUTE(Table5[[#This Row],[rxn]],"RXN-","ENZLOAD-"),Table4[rxn],Table4[ub],0)</f>
        <v>0</v>
      </c>
      <c r="W3462" s="1" t="b">
        <f>AND(Table5[[#This Row],[FVA ENZLOAD flux UB]]=0,Table5[[#This Row],[ENZ not made when it should be?]])</f>
        <v>0</v>
      </c>
    </row>
    <row r="3463" spans="6:23" hidden="1">
      <c r="F3463" s="1" t="s">
        <v>8759</v>
      </c>
      <c r="G3463" s="1" t="str">
        <f>_xlfn.TEXTBEFORE(Table5[[#This Row],[rxn     kapp_old        kapp_slack_ub   kapp_slack_lb]]," ")</f>
        <v>RXN-MANNANH_c_FWD-rt2404</v>
      </c>
      <c r="H346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46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463" s="1">
        <f>_xlfn.NUMBERVALUE(_xlfn.TEXTAFTER(Table5[[#This Row],[rxn     kapp_old        kapp_slack_ub   kapp_slack_lb]]," ",-1))</f>
        <v>0</v>
      </c>
      <c r="K3463" s="1">
        <f>_xlfn.XLOOKUP(SUBSTITUTE(Table5[[#This Row],[rxn]],"RXN-","ENZLOAD-"),ENZLOAD[name],ENZLOAD[flux],0)</f>
        <v>0</v>
      </c>
      <c r="L3463" s="1" t="str">
        <f>"'"&amp;Table5[[#This Row],[rxn]]&amp;"'"&amp;CHAR(9)&amp;IF(AND(Table5[[#This Row],[kapp_slack_ub]]&lt;&gt;0,Table5[[#This Row],[kapp_old]]&lt;$F$1),$F$1,Table5[[#This Row],[kapp_old]])</f>
        <v>'RXN-MANNANH_c_FWD-rt2404'	27141.27779288</v>
      </c>
      <c r="M3463" s="1">
        <f>_xlfn.XLOOKUP(Table5[[#This Row],[rxn]],Table3[name],Table3[flux],$F$1)</f>
        <v>27141.277792879999</v>
      </c>
      <c r="N3463" s="1" t="str">
        <f>IFERROR(Table5[[#This Row],[min flux]]/Table5[[#This Row],[associated enzload]],"")</f>
        <v/>
      </c>
      <c r="O3463" s="1">
        <f>_xlfn.NUMBERVALUE(IF(Table5[[#This Row],[flux/enzload]]="","",ABS($N$1-Table5[[#This Row],[flux/enzload]])))</f>
        <v>0</v>
      </c>
      <c r="P3463" s="1">
        <f>Table5[[#This Row],[kapp_old]]+IFERROR(((Table5[[#This Row],[kapp_slack_ub]]-Table5[[#This Row],[kapp_slack_lb]])/Table5[[#This Row],[associated enzload]]),0)</f>
        <v>27141.277792879999</v>
      </c>
      <c r="Q3463" s="1" t="str">
        <f>"'"&amp;Table5[[#This Row],[rxn]]&amp;"'"&amp;CHAR(9)&amp;Table5[[#This Row],[kapp + (slack_ub - slack_lb)/enzload]]</f>
        <v>'RXN-MANNANH_c_FWD-rt2404'	27141.27779288</v>
      </c>
      <c r="R3463" s="1">
        <f>_xlfn.XLOOKUP(Table5[[#This Row],[rxn]],Table38[name],Table38[flux],0)</f>
        <v>0</v>
      </c>
      <c r="S3463" s="1">
        <f>_xlfn.XLOOKUP(SUBSTITUTE(Table5[[#This Row],[rxn]],"RXN-","ENZLOAD-"),Table38[name],Table38[flux],0)</f>
        <v>0</v>
      </c>
      <c r="T3463" s="1" t="b">
        <f>AND(Table5[[#This Row],[ENZLOAD flux in kapp-slack.gms]]=0,Table5[[#This Row],[flux in kapp-slack.gms]]&lt;&gt;0,NOT(Table5[[#This Row],[spont or unknown?]]))</f>
        <v>0</v>
      </c>
      <c r="U3463" s="1" t="b">
        <f>OR(_xlfn.TEXTAFTER(Table5[[#This Row],[rxn]],"-",-1)="SPONT",_xlfn.TEXTAFTER(Table5[[#This Row],[rxn]],"-",-1)="UNKNOWN")</f>
        <v>0</v>
      </c>
      <c r="V3463" s="1">
        <f>_xlfn.XLOOKUP(SUBSTITUTE(Table5[[#This Row],[rxn]],"RXN-","ENZLOAD-"),Table4[rxn],Table4[ub],0)</f>
        <v>0.94214447999999995</v>
      </c>
      <c r="W3463" s="1" t="b">
        <f>AND(Table5[[#This Row],[FVA ENZLOAD flux UB]]=0,Table5[[#This Row],[ENZ not made when it should be?]])</f>
        <v>0</v>
      </c>
    </row>
    <row r="3464" spans="6:23" hidden="1">
      <c r="F3464" s="1" t="s">
        <v>8760</v>
      </c>
      <c r="G3464" s="1" t="str">
        <f>_xlfn.TEXTBEFORE(Table5[[#This Row],[rxn     kapp_old        kapp_slack_ub   kapp_slack_lb]]," ")</f>
        <v>RXN-MANNANH_c_REV-rt2404</v>
      </c>
      <c r="H346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46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464" s="1">
        <f>_xlfn.NUMBERVALUE(_xlfn.TEXTAFTER(Table5[[#This Row],[rxn     kapp_old        kapp_slack_ub   kapp_slack_lb]]," ",-1))</f>
        <v>0</v>
      </c>
      <c r="K3464" s="1">
        <f>_xlfn.XLOOKUP(SUBSTITUTE(Table5[[#This Row],[rxn]],"RXN-","ENZLOAD-"),ENZLOAD[name],ENZLOAD[flux],0)</f>
        <v>0</v>
      </c>
      <c r="L3464" s="1" t="str">
        <f>"'"&amp;Table5[[#This Row],[rxn]]&amp;"'"&amp;CHAR(9)&amp;IF(AND(Table5[[#This Row],[kapp_slack_ub]]&lt;&gt;0,Table5[[#This Row],[kapp_old]]&lt;$F$1),$F$1,Table5[[#This Row],[kapp_old]])</f>
        <v>'RXN-MANNANH_c_REV-rt2404'	27141.27779288</v>
      </c>
      <c r="M3464" s="1">
        <f>_xlfn.XLOOKUP(Table5[[#This Row],[rxn]],Table3[name],Table3[flux],$F$1)</f>
        <v>27141.277792879999</v>
      </c>
      <c r="N3464" s="1" t="str">
        <f>IFERROR(Table5[[#This Row],[min flux]]/Table5[[#This Row],[associated enzload]],"")</f>
        <v/>
      </c>
      <c r="O3464" s="1">
        <f>_xlfn.NUMBERVALUE(IF(Table5[[#This Row],[flux/enzload]]="","",ABS($N$1-Table5[[#This Row],[flux/enzload]])))</f>
        <v>0</v>
      </c>
      <c r="P3464" s="1">
        <f>Table5[[#This Row],[kapp_old]]+IFERROR(((Table5[[#This Row],[kapp_slack_ub]]-Table5[[#This Row],[kapp_slack_lb]])/Table5[[#This Row],[associated enzload]]),0)</f>
        <v>27141.277792879999</v>
      </c>
      <c r="Q3464" s="1" t="str">
        <f>"'"&amp;Table5[[#This Row],[rxn]]&amp;"'"&amp;CHAR(9)&amp;Table5[[#This Row],[kapp + (slack_ub - slack_lb)/enzload]]</f>
        <v>'RXN-MANNANH_c_REV-rt2404'	27141.27779288</v>
      </c>
      <c r="R3464" s="1">
        <f>_xlfn.XLOOKUP(Table5[[#This Row],[rxn]],Table38[name],Table38[flux],0)</f>
        <v>0</v>
      </c>
      <c r="S3464" s="1">
        <f>_xlfn.XLOOKUP(SUBSTITUTE(Table5[[#This Row],[rxn]],"RXN-","ENZLOAD-"),Table38[name],Table38[flux],0)</f>
        <v>0</v>
      </c>
      <c r="T3464" s="1" t="b">
        <f>AND(Table5[[#This Row],[ENZLOAD flux in kapp-slack.gms]]=0,Table5[[#This Row],[flux in kapp-slack.gms]]&lt;&gt;0,NOT(Table5[[#This Row],[spont or unknown?]]))</f>
        <v>0</v>
      </c>
      <c r="U3464" s="1" t="b">
        <f>OR(_xlfn.TEXTAFTER(Table5[[#This Row],[rxn]],"-",-1)="SPONT",_xlfn.TEXTAFTER(Table5[[#This Row],[rxn]],"-",-1)="UNKNOWN")</f>
        <v>0</v>
      </c>
      <c r="V3464" s="1">
        <f>_xlfn.XLOOKUP(SUBSTITUTE(Table5[[#This Row],[rxn]],"RXN-","ENZLOAD-"),Table4[rxn],Table4[ub],0)</f>
        <v>0.94214447999999995</v>
      </c>
      <c r="W3464" s="1" t="b">
        <f>AND(Table5[[#This Row],[FVA ENZLOAD flux UB]]=0,Table5[[#This Row],[ENZ not made when it should be?]])</f>
        <v>0</v>
      </c>
    </row>
    <row r="3465" spans="6:23" hidden="1">
      <c r="F3465" s="1" t="s">
        <v>8765</v>
      </c>
      <c r="G3465" s="1" t="str">
        <f>_xlfn.TEXTBEFORE(Table5[[#This Row],[rxn     kapp_old        kapp_slack_ub   kapp_slack_lb]]," ")</f>
        <v>RXN-MANNANH_e_FWD-rt2418</v>
      </c>
      <c r="H346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46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465" s="1">
        <f>_xlfn.NUMBERVALUE(_xlfn.TEXTAFTER(Table5[[#This Row],[rxn     kapp_old        kapp_slack_ub   kapp_slack_lb]]," ",-1))</f>
        <v>0</v>
      </c>
      <c r="K3465" s="1">
        <f>_xlfn.XLOOKUP(SUBSTITUTE(Table5[[#This Row],[rxn]],"RXN-","ENZLOAD-"),ENZLOAD[name],ENZLOAD[flux],0)</f>
        <v>0</v>
      </c>
      <c r="L3465" s="1" t="str">
        <f>"'"&amp;Table5[[#This Row],[rxn]]&amp;"'"&amp;CHAR(9)&amp;IF(AND(Table5[[#This Row],[kapp_slack_ub]]&lt;&gt;0,Table5[[#This Row],[kapp_old]]&lt;$F$1),$F$1,Table5[[#This Row],[kapp_old]])</f>
        <v>'RXN-MANNANH_e_FWD-rt2418'	27141.27779288</v>
      </c>
      <c r="M3465" s="1">
        <f>_xlfn.XLOOKUP(Table5[[#This Row],[rxn]],Table3[name],Table3[flux],$F$1)</f>
        <v>27141.277792879999</v>
      </c>
      <c r="N3465" s="1" t="str">
        <f>IFERROR(Table5[[#This Row],[min flux]]/Table5[[#This Row],[associated enzload]],"")</f>
        <v/>
      </c>
      <c r="O3465" s="1">
        <f>_xlfn.NUMBERVALUE(IF(Table5[[#This Row],[flux/enzload]]="","",ABS($N$1-Table5[[#This Row],[flux/enzload]])))</f>
        <v>0</v>
      </c>
      <c r="P3465" s="1">
        <f>Table5[[#This Row],[kapp_old]]+IFERROR(((Table5[[#This Row],[kapp_slack_ub]]-Table5[[#This Row],[kapp_slack_lb]])/Table5[[#This Row],[associated enzload]]),0)</f>
        <v>27141.277792879999</v>
      </c>
      <c r="Q3465" s="1" t="str">
        <f>"'"&amp;Table5[[#This Row],[rxn]]&amp;"'"&amp;CHAR(9)&amp;Table5[[#This Row],[kapp + (slack_ub - slack_lb)/enzload]]</f>
        <v>'RXN-MANNANH_e_FWD-rt2418'	27141.27779288</v>
      </c>
      <c r="R3465" s="1">
        <f>_xlfn.XLOOKUP(Table5[[#This Row],[rxn]],Table38[name],Table38[flux],0)</f>
        <v>0</v>
      </c>
      <c r="S3465" s="1">
        <f>_xlfn.XLOOKUP(SUBSTITUTE(Table5[[#This Row],[rxn]],"RXN-","ENZLOAD-"),Table38[name],Table38[flux],0)</f>
        <v>0</v>
      </c>
      <c r="T3465" s="1" t="b">
        <f>AND(Table5[[#This Row],[ENZLOAD flux in kapp-slack.gms]]=0,Table5[[#This Row],[flux in kapp-slack.gms]]&lt;&gt;0,NOT(Table5[[#This Row],[spont or unknown?]]))</f>
        <v>0</v>
      </c>
      <c r="U3465" s="1" t="b">
        <f>OR(_xlfn.TEXTAFTER(Table5[[#This Row],[rxn]],"-",-1)="SPONT",_xlfn.TEXTAFTER(Table5[[#This Row],[rxn]],"-",-1)="UNKNOWN")</f>
        <v>0</v>
      </c>
      <c r="V3465" s="1">
        <f>_xlfn.XLOOKUP(SUBSTITUTE(Table5[[#This Row],[rxn]],"RXN-","ENZLOAD-"),Table4[rxn],Table4[ub],0)</f>
        <v>0.90112694999999998</v>
      </c>
      <c r="W3465" s="1" t="b">
        <f>AND(Table5[[#This Row],[FVA ENZLOAD flux UB]]=0,Table5[[#This Row],[ENZ not made when it should be?]])</f>
        <v>0</v>
      </c>
    </row>
    <row r="3466" spans="6:23" hidden="1">
      <c r="F3466" s="1" t="s">
        <v>8766</v>
      </c>
      <c r="G3466" s="1" t="str">
        <f>_xlfn.TEXTBEFORE(Table5[[#This Row],[rxn     kapp_old        kapp_slack_ub   kapp_slack_lb]]," ")</f>
        <v>RXN-MANNANH_e_REV-rt2418</v>
      </c>
      <c r="H346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46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466" s="1">
        <f>_xlfn.NUMBERVALUE(_xlfn.TEXTAFTER(Table5[[#This Row],[rxn     kapp_old        kapp_slack_ub   kapp_slack_lb]]," ",-1))</f>
        <v>0</v>
      </c>
      <c r="K3466" s="1">
        <f>_xlfn.XLOOKUP(SUBSTITUTE(Table5[[#This Row],[rxn]],"RXN-","ENZLOAD-"),ENZLOAD[name],ENZLOAD[flux],0)</f>
        <v>0</v>
      </c>
      <c r="L3466" s="1" t="str">
        <f>"'"&amp;Table5[[#This Row],[rxn]]&amp;"'"&amp;CHAR(9)&amp;IF(AND(Table5[[#This Row],[kapp_slack_ub]]&lt;&gt;0,Table5[[#This Row],[kapp_old]]&lt;$F$1),$F$1,Table5[[#This Row],[kapp_old]])</f>
        <v>'RXN-MANNANH_e_REV-rt2418'	27141.27779288</v>
      </c>
      <c r="M3466" s="1">
        <f>_xlfn.XLOOKUP(Table5[[#This Row],[rxn]],Table3[name],Table3[flux],$F$1)</f>
        <v>27141.277792879999</v>
      </c>
      <c r="N3466" s="1" t="str">
        <f>IFERROR(Table5[[#This Row],[min flux]]/Table5[[#This Row],[associated enzload]],"")</f>
        <v/>
      </c>
      <c r="O3466" s="1">
        <f>_xlfn.NUMBERVALUE(IF(Table5[[#This Row],[flux/enzload]]="","",ABS($N$1-Table5[[#This Row],[flux/enzload]])))</f>
        <v>0</v>
      </c>
      <c r="P3466" s="1">
        <f>Table5[[#This Row],[kapp_old]]+IFERROR(((Table5[[#This Row],[kapp_slack_ub]]-Table5[[#This Row],[kapp_slack_lb]])/Table5[[#This Row],[associated enzload]]),0)</f>
        <v>27141.277792879999</v>
      </c>
      <c r="Q3466" s="1" t="str">
        <f>"'"&amp;Table5[[#This Row],[rxn]]&amp;"'"&amp;CHAR(9)&amp;Table5[[#This Row],[kapp + (slack_ub - slack_lb)/enzload]]</f>
        <v>'RXN-MANNANH_e_REV-rt2418'	27141.27779288</v>
      </c>
      <c r="R3466" s="1">
        <f>_xlfn.XLOOKUP(Table5[[#This Row],[rxn]],Table38[name],Table38[flux],0)</f>
        <v>0</v>
      </c>
      <c r="S3466" s="1">
        <f>_xlfn.XLOOKUP(SUBSTITUTE(Table5[[#This Row],[rxn]],"RXN-","ENZLOAD-"),Table38[name],Table38[flux],0)</f>
        <v>0</v>
      </c>
      <c r="T3466" s="1" t="b">
        <f>AND(Table5[[#This Row],[ENZLOAD flux in kapp-slack.gms]]=0,Table5[[#This Row],[flux in kapp-slack.gms]]&lt;&gt;0,NOT(Table5[[#This Row],[spont or unknown?]]))</f>
        <v>0</v>
      </c>
      <c r="U3466" s="1" t="b">
        <f>OR(_xlfn.TEXTAFTER(Table5[[#This Row],[rxn]],"-",-1)="SPONT",_xlfn.TEXTAFTER(Table5[[#This Row],[rxn]],"-",-1)="UNKNOWN")</f>
        <v>0</v>
      </c>
      <c r="V3466" s="1">
        <f>_xlfn.XLOOKUP(SUBSTITUTE(Table5[[#This Row],[rxn]],"RXN-","ENZLOAD-"),Table4[rxn],Table4[ub],0)</f>
        <v>0.90112694999999998</v>
      </c>
      <c r="W3466" s="1" t="b">
        <f>AND(Table5[[#This Row],[FVA ENZLOAD flux UB]]=0,Table5[[#This Row],[ENZ not made when it should be?]])</f>
        <v>0</v>
      </c>
    </row>
    <row r="3467" spans="6:23" hidden="1">
      <c r="F3467" s="1" t="s">
        <v>8771</v>
      </c>
      <c r="G3467" s="1" t="str">
        <f>_xlfn.TEXTBEFORE(Table5[[#This Row],[rxn     kapp_old        kapp_slack_ub   kapp_slack_lb]]," ")</f>
        <v>RXN-MANNANt_c_r_FWD-SPONT</v>
      </c>
      <c r="H346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46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467" s="1">
        <f>_xlfn.NUMBERVALUE(_xlfn.TEXTAFTER(Table5[[#This Row],[rxn     kapp_old        kapp_slack_ub   kapp_slack_lb]]," ",-1))</f>
        <v>0</v>
      </c>
      <c r="K3467" s="1">
        <f>_xlfn.XLOOKUP(SUBSTITUTE(Table5[[#This Row],[rxn]],"RXN-","ENZLOAD-"),ENZLOAD[name],ENZLOAD[flux],0)</f>
        <v>0</v>
      </c>
      <c r="L3467" s="1" t="str">
        <f>"'"&amp;Table5[[#This Row],[rxn]]&amp;"'"&amp;CHAR(9)&amp;IF(AND(Table5[[#This Row],[kapp_slack_ub]]&lt;&gt;0,Table5[[#This Row],[kapp_old]]&lt;$F$1),$F$1,Table5[[#This Row],[kapp_old]])</f>
        <v>'RXN-MANNANt_c_r_FWD-SPONT'	27141.27779288</v>
      </c>
      <c r="M3467" s="1">
        <f>_xlfn.XLOOKUP(Table5[[#This Row],[rxn]],Table3[name],Table3[flux],$F$1)</f>
        <v>27141.277792879999</v>
      </c>
      <c r="N3467" s="1" t="str">
        <f>IFERROR(Table5[[#This Row],[min flux]]/Table5[[#This Row],[associated enzload]],"")</f>
        <v/>
      </c>
      <c r="O3467" s="1">
        <f>_xlfn.NUMBERVALUE(IF(Table5[[#This Row],[flux/enzload]]="","",ABS($N$1-Table5[[#This Row],[flux/enzload]])))</f>
        <v>0</v>
      </c>
      <c r="P3467" s="1">
        <f>Table5[[#This Row],[kapp_old]]+IFERROR(((Table5[[#This Row],[kapp_slack_ub]]-Table5[[#This Row],[kapp_slack_lb]])/Table5[[#This Row],[associated enzload]]),0)</f>
        <v>27141.277792879999</v>
      </c>
      <c r="Q3467" s="1" t="str">
        <f>"'"&amp;Table5[[#This Row],[rxn]]&amp;"'"&amp;CHAR(9)&amp;Table5[[#This Row],[kapp + (slack_ub - slack_lb)/enzload]]</f>
        <v>'RXN-MANNANt_c_r_FWD-SPONT'	27141.27779288</v>
      </c>
      <c r="R3467" s="1">
        <f>_xlfn.XLOOKUP(Table5[[#This Row],[rxn]],Table38[name],Table38[flux],0)</f>
        <v>0</v>
      </c>
      <c r="S3467" s="1">
        <f>_xlfn.XLOOKUP(SUBSTITUTE(Table5[[#This Row],[rxn]],"RXN-","ENZLOAD-"),Table38[name],Table38[flux],0)</f>
        <v>0</v>
      </c>
      <c r="T3467" s="1" t="b">
        <f>AND(Table5[[#This Row],[ENZLOAD flux in kapp-slack.gms]]=0,Table5[[#This Row],[flux in kapp-slack.gms]]&lt;&gt;0,NOT(Table5[[#This Row],[spont or unknown?]]))</f>
        <v>0</v>
      </c>
      <c r="U3467" s="1" t="b">
        <f>OR(_xlfn.TEXTAFTER(Table5[[#This Row],[rxn]],"-",-1)="SPONT",_xlfn.TEXTAFTER(Table5[[#This Row],[rxn]],"-",-1)="UNKNOWN")</f>
        <v>1</v>
      </c>
      <c r="V3467" s="1">
        <f>_xlfn.XLOOKUP(SUBSTITUTE(Table5[[#This Row],[rxn]],"RXN-","ENZLOAD-"),Table4[rxn],Table4[ub],0)</f>
        <v>0</v>
      </c>
      <c r="W3467" s="1" t="b">
        <f>AND(Table5[[#This Row],[FVA ENZLOAD flux UB]]=0,Table5[[#This Row],[ENZ not made when it should be?]])</f>
        <v>0</v>
      </c>
    </row>
    <row r="3468" spans="6:23" hidden="1">
      <c r="F3468" s="1" t="s">
        <v>8772</v>
      </c>
      <c r="G3468" s="1" t="str">
        <f>_xlfn.TEXTBEFORE(Table5[[#This Row],[rxn     kapp_old        kapp_slack_ub   kapp_slack_lb]]," ")</f>
        <v>RXN-MANNANt_c_r_REV-SPONT</v>
      </c>
      <c r="H346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46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468" s="1">
        <f>_xlfn.NUMBERVALUE(_xlfn.TEXTAFTER(Table5[[#This Row],[rxn     kapp_old        kapp_slack_ub   kapp_slack_lb]]," ",-1))</f>
        <v>0</v>
      </c>
      <c r="K3468" s="1">
        <f>_xlfn.XLOOKUP(SUBSTITUTE(Table5[[#This Row],[rxn]],"RXN-","ENZLOAD-"),ENZLOAD[name],ENZLOAD[flux],0)</f>
        <v>0</v>
      </c>
      <c r="L3468" s="1" t="str">
        <f>"'"&amp;Table5[[#This Row],[rxn]]&amp;"'"&amp;CHAR(9)&amp;IF(AND(Table5[[#This Row],[kapp_slack_ub]]&lt;&gt;0,Table5[[#This Row],[kapp_old]]&lt;$F$1),$F$1,Table5[[#This Row],[kapp_old]])</f>
        <v>'RXN-MANNANt_c_r_REV-SPONT'	27141.27779288</v>
      </c>
      <c r="M3468" s="1">
        <f>_xlfn.XLOOKUP(Table5[[#This Row],[rxn]],Table3[name],Table3[flux],$F$1)</f>
        <v>27141.277792879999</v>
      </c>
      <c r="N3468" s="1" t="str">
        <f>IFERROR(Table5[[#This Row],[min flux]]/Table5[[#This Row],[associated enzload]],"")</f>
        <v/>
      </c>
      <c r="O3468" s="1">
        <f>_xlfn.NUMBERVALUE(IF(Table5[[#This Row],[flux/enzload]]="","",ABS($N$1-Table5[[#This Row],[flux/enzload]])))</f>
        <v>0</v>
      </c>
      <c r="P3468" s="1">
        <f>Table5[[#This Row],[kapp_old]]+IFERROR(((Table5[[#This Row],[kapp_slack_ub]]-Table5[[#This Row],[kapp_slack_lb]])/Table5[[#This Row],[associated enzload]]),0)</f>
        <v>27141.277792879999</v>
      </c>
      <c r="Q3468" s="1" t="str">
        <f>"'"&amp;Table5[[#This Row],[rxn]]&amp;"'"&amp;CHAR(9)&amp;Table5[[#This Row],[kapp + (slack_ub - slack_lb)/enzload]]</f>
        <v>'RXN-MANNANt_c_r_REV-SPONT'	27141.27779288</v>
      </c>
      <c r="R3468" s="1">
        <f>_xlfn.XLOOKUP(Table5[[#This Row],[rxn]],Table38[name],Table38[flux],0)</f>
        <v>0</v>
      </c>
      <c r="S3468" s="1">
        <f>_xlfn.XLOOKUP(SUBSTITUTE(Table5[[#This Row],[rxn]],"RXN-","ENZLOAD-"),Table38[name],Table38[flux],0)</f>
        <v>0</v>
      </c>
      <c r="T3468" s="1" t="b">
        <f>AND(Table5[[#This Row],[ENZLOAD flux in kapp-slack.gms]]=0,Table5[[#This Row],[flux in kapp-slack.gms]]&lt;&gt;0,NOT(Table5[[#This Row],[spont or unknown?]]))</f>
        <v>0</v>
      </c>
      <c r="U3468" s="1" t="b">
        <f>OR(_xlfn.TEXTAFTER(Table5[[#This Row],[rxn]],"-",-1)="SPONT",_xlfn.TEXTAFTER(Table5[[#This Row],[rxn]],"-",-1)="UNKNOWN")</f>
        <v>1</v>
      </c>
      <c r="V3468" s="1">
        <f>_xlfn.XLOOKUP(SUBSTITUTE(Table5[[#This Row],[rxn]],"RXN-","ENZLOAD-"),Table4[rxn],Table4[ub],0)</f>
        <v>0</v>
      </c>
      <c r="W3468" s="1" t="b">
        <f>AND(Table5[[#This Row],[FVA ENZLOAD flux UB]]=0,Table5[[#This Row],[ENZ not made when it should be?]])</f>
        <v>0</v>
      </c>
    </row>
    <row r="3469" spans="6:23" hidden="1">
      <c r="F3469" s="1" t="s">
        <v>8773</v>
      </c>
      <c r="G3469" s="1" t="str">
        <f>_xlfn.TEXTBEFORE(Table5[[#This Row],[rxn     kapp_old        kapp_slack_ub   kapp_slack_lb]]," ")</f>
        <v>RXN-MANt_c_g_FWD-UNKNOWN</v>
      </c>
      <c r="H346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46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469" s="1">
        <f>_xlfn.NUMBERVALUE(_xlfn.TEXTAFTER(Table5[[#This Row],[rxn     kapp_old        kapp_slack_ub   kapp_slack_lb]]," ",-1))</f>
        <v>0</v>
      </c>
      <c r="K3469" s="1">
        <f>_xlfn.XLOOKUP(SUBSTITUTE(Table5[[#This Row],[rxn]],"RXN-","ENZLOAD-"),ENZLOAD[name],ENZLOAD[flux],0)</f>
        <v>0</v>
      </c>
      <c r="L3469" s="1" t="str">
        <f>"'"&amp;Table5[[#This Row],[rxn]]&amp;"'"&amp;CHAR(9)&amp;IF(AND(Table5[[#This Row],[kapp_slack_ub]]&lt;&gt;0,Table5[[#This Row],[kapp_old]]&lt;$F$1),$F$1,Table5[[#This Row],[kapp_old]])</f>
        <v>'RXN-MANt_c_g_FWD-UNKNOWN'	27141.27779288</v>
      </c>
      <c r="M3469" s="1">
        <f>_xlfn.XLOOKUP(Table5[[#This Row],[rxn]],Table3[name],Table3[flux],$F$1)</f>
        <v>27141.277792879999</v>
      </c>
      <c r="N3469" s="1" t="str">
        <f>IFERROR(Table5[[#This Row],[min flux]]/Table5[[#This Row],[associated enzload]],"")</f>
        <v/>
      </c>
      <c r="O3469" s="1">
        <f>_xlfn.NUMBERVALUE(IF(Table5[[#This Row],[flux/enzload]]="","",ABS($N$1-Table5[[#This Row],[flux/enzload]])))</f>
        <v>0</v>
      </c>
      <c r="P3469" s="1">
        <f>Table5[[#This Row],[kapp_old]]+IFERROR(((Table5[[#This Row],[kapp_slack_ub]]-Table5[[#This Row],[kapp_slack_lb]])/Table5[[#This Row],[associated enzload]]),0)</f>
        <v>27141.277792879999</v>
      </c>
      <c r="Q3469" s="1" t="str">
        <f>"'"&amp;Table5[[#This Row],[rxn]]&amp;"'"&amp;CHAR(9)&amp;Table5[[#This Row],[kapp + (slack_ub - slack_lb)/enzload]]</f>
        <v>'RXN-MANt_c_g_FWD-UNKNOWN'	27141.27779288</v>
      </c>
      <c r="R3469" s="1">
        <f>_xlfn.XLOOKUP(Table5[[#This Row],[rxn]],Table38[name],Table38[flux],0)</f>
        <v>0</v>
      </c>
      <c r="S3469" s="1">
        <f>_xlfn.XLOOKUP(SUBSTITUTE(Table5[[#This Row],[rxn]],"RXN-","ENZLOAD-"),Table38[name],Table38[flux],0)</f>
        <v>0</v>
      </c>
      <c r="T3469" s="1" t="b">
        <f>AND(Table5[[#This Row],[ENZLOAD flux in kapp-slack.gms]]=0,Table5[[#This Row],[flux in kapp-slack.gms]]&lt;&gt;0,NOT(Table5[[#This Row],[spont or unknown?]]))</f>
        <v>0</v>
      </c>
      <c r="U3469" s="1" t="b">
        <f>OR(_xlfn.TEXTAFTER(Table5[[#This Row],[rxn]],"-",-1)="SPONT",_xlfn.TEXTAFTER(Table5[[#This Row],[rxn]],"-",-1)="UNKNOWN")</f>
        <v>1</v>
      </c>
      <c r="V3469" s="1">
        <f>_xlfn.XLOOKUP(SUBSTITUTE(Table5[[#This Row],[rxn]],"RXN-","ENZLOAD-"),Table4[rxn],Table4[ub],0)</f>
        <v>0</v>
      </c>
      <c r="W3469" s="1" t="b">
        <f>AND(Table5[[#This Row],[FVA ENZLOAD flux UB]]=0,Table5[[#This Row],[ENZ not made when it should be?]])</f>
        <v>0</v>
      </c>
    </row>
    <row r="3470" spans="6:23" hidden="1">
      <c r="F3470" s="1" t="s">
        <v>8774</v>
      </c>
      <c r="G3470" s="1" t="str">
        <f>_xlfn.TEXTBEFORE(Table5[[#This Row],[rxn     kapp_old        kapp_slack_ub   kapp_slack_lb]]," ")</f>
        <v>RXN-MANt_c_g_REV-UNKNOWN</v>
      </c>
      <c r="H347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47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470" s="1">
        <f>_xlfn.NUMBERVALUE(_xlfn.TEXTAFTER(Table5[[#This Row],[rxn     kapp_old        kapp_slack_ub   kapp_slack_lb]]," ",-1))</f>
        <v>0</v>
      </c>
      <c r="K3470" s="1">
        <f>_xlfn.XLOOKUP(SUBSTITUTE(Table5[[#This Row],[rxn]],"RXN-","ENZLOAD-"),ENZLOAD[name],ENZLOAD[flux],0)</f>
        <v>0</v>
      </c>
      <c r="L3470" s="1" t="str">
        <f>"'"&amp;Table5[[#This Row],[rxn]]&amp;"'"&amp;CHAR(9)&amp;IF(AND(Table5[[#This Row],[kapp_slack_ub]]&lt;&gt;0,Table5[[#This Row],[kapp_old]]&lt;$F$1),$F$1,Table5[[#This Row],[kapp_old]])</f>
        <v>'RXN-MANt_c_g_REV-UNKNOWN'	27141.27779288</v>
      </c>
      <c r="M3470" s="1">
        <f>_xlfn.XLOOKUP(Table5[[#This Row],[rxn]],Table3[name],Table3[flux],$F$1)</f>
        <v>27141.277792879999</v>
      </c>
      <c r="N3470" s="1" t="str">
        <f>IFERROR(Table5[[#This Row],[min flux]]/Table5[[#This Row],[associated enzload]],"")</f>
        <v/>
      </c>
      <c r="O3470" s="1">
        <f>_xlfn.NUMBERVALUE(IF(Table5[[#This Row],[flux/enzload]]="","",ABS($N$1-Table5[[#This Row],[flux/enzload]])))</f>
        <v>0</v>
      </c>
      <c r="P3470" s="1">
        <f>Table5[[#This Row],[kapp_old]]+IFERROR(((Table5[[#This Row],[kapp_slack_ub]]-Table5[[#This Row],[kapp_slack_lb]])/Table5[[#This Row],[associated enzload]]),0)</f>
        <v>27141.277792879999</v>
      </c>
      <c r="Q3470" s="1" t="str">
        <f>"'"&amp;Table5[[#This Row],[rxn]]&amp;"'"&amp;CHAR(9)&amp;Table5[[#This Row],[kapp + (slack_ub - slack_lb)/enzload]]</f>
        <v>'RXN-MANt_c_g_REV-UNKNOWN'	27141.27779288</v>
      </c>
      <c r="R3470" s="1">
        <f>_xlfn.XLOOKUP(Table5[[#This Row],[rxn]],Table38[name],Table38[flux],0)</f>
        <v>0</v>
      </c>
      <c r="S3470" s="1">
        <f>_xlfn.XLOOKUP(SUBSTITUTE(Table5[[#This Row],[rxn]],"RXN-","ENZLOAD-"),Table38[name],Table38[flux],0)</f>
        <v>0</v>
      </c>
      <c r="T3470" s="1" t="b">
        <f>AND(Table5[[#This Row],[ENZLOAD flux in kapp-slack.gms]]=0,Table5[[#This Row],[flux in kapp-slack.gms]]&lt;&gt;0,NOT(Table5[[#This Row],[spont or unknown?]]))</f>
        <v>0</v>
      </c>
      <c r="U3470" s="1" t="b">
        <f>OR(_xlfn.TEXTAFTER(Table5[[#This Row],[rxn]],"-",-1)="SPONT",_xlfn.TEXTAFTER(Table5[[#This Row],[rxn]],"-",-1)="UNKNOWN")</f>
        <v>1</v>
      </c>
      <c r="V3470" s="1">
        <f>_xlfn.XLOOKUP(SUBSTITUTE(Table5[[#This Row],[rxn]],"RXN-","ENZLOAD-"),Table4[rxn],Table4[ub],0)</f>
        <v>0</v>
      </c>
      <c r="W3470" s="1" t="b">
        <f>AND(Table5[[#This Row],[FVA ENZLOAD flux UB]]=0,Table5[[#This Row],[ENZ not made when it should be?]])</f>
        <v>0</v>
      </c>
    </row>
    <row r="3471" spans="6:23" hidden="1">
      <c r="F3471" s="1" t="s">
        <v>8775</v>
      </c>
      <c r="G3471" s="1" t="str">
        <f>_xlfn.TEXTBEFORE(Table5[[#This Row],[rxn     kapp_old        kapp_slack_ub   kapp_slack_lb]]," ")</f>
        <v>RXN-MANtps_e_FWD-rt1375</v>
      </c>
      <c r="H347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47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471" s="1">
        <f>_xlfn.NUMBERVALUE(_xlfn.TEXTAFTER(Table5[[#This Row],[rxn     kapp_old        kapp_slack_ub   kapp_slack_lb]]," ",-1))</f>
        <v>0</v>
      </c>
      <c r="K3471" s="1">
        <f>_xlfn.XLOOKUP(SUBSTITUTE(Table5[[#This Row],[rxn]],"RXN-","ENZLOAD-"),ENZLOAD[name],ENZLOAD[flux],0)</f>
        <v>0</v>
      </c>
      <c r="L3471" s="1" t="str">
        <f>"'"&amp;Table5[[#This Row],[rxn]]&amp;"'"&amp;CHAR(9)&amp;IF(AND(Table5[[#This Row],[kapp_slack_ub]]&lt;&gt;0,Table5[[#This Row],[kapp_old]]&lt;$F$1),$F$1,Table5[[#This Row],[kapp_old]])</f>
        <v>'RXN-MANtps_e_FWD-rt1375'	27141.27779288</v>
      </c>
      <c r="M3471" s="1">
        <f>_xlfn.XLOOKUP(Table5[[#This Row],[rxn]],Table3[name],Table3[flux],$F$1)</f>
        <v>27141.277792879999</v>
      </c>
      <c r="N3471" s="1" t="str">
        <f>IFERROR(Table5[[#This Row],[min flux]]/Table5[[#This Row],[associated enzload]],"")</f>
        <v/>
      </c>
      <c r="O3471" s="1">
        <f>_xlfn.NUMBERVALUE(IF(Table5[[#This Row],[flux/enzload]]="","",ABS($N$1-Table5[[#This Row],[flux/enzload]])))</f>
        <v>0</v>
      </c>
      <c r="P3471" s="1">
        <f>Table5[[#This Row],[kapp_old]]+IFERROR(((Table5[[#This Row],[kapp_slack_ub]]-Table5[[#This Row],[kapp_slack_lb]])/Table5[[#This Row],[associated enzload]]),0)</f>
        <v>27141.277792879999</v>
      </c>
      <c r="Q3471" s="1" t="str">
        <f>"'"&amp;Table5[[#This Row],[rxn]]&amp;"'"&amp;CHAR(9)&amp;Table5[[#This Row],[kapp + (slack_ub - slack_lb)/enzload]]</f>
        <v>'RXN-MANtps_e_FWD-rt1375'	27141.27779288</v>
      </c>
      <c r="R3471" s="1">
        <f>_xlfn.XLOOKUP(Table5[[#This Row],[rxn]],Table38[name],Table38[flux],0)</f>
        <v>0</v>
      </c>
      <c r="S3471" s="1">
        <f>_xlfn.XLOOKUP(SUBSTITUTE(Table5[[#This Row],[rxn]],"RXN-","ENZLOAD-"),Table38[name],Table38[flux],0)</f>
        <v>0</v>
      </c>
      <c r="T3471" s="1" t="b">
        <f>AND(Table5[[#This Row],[ENZLOAD flux in kapp-slack.gms]]=0,Table5[[#This Row],[flux in kapp-slack.gms]]&lt;&gt;0,NOT(Table5[[#This Row],[spont or unknown?]]))</f>
        <v>0</v>
      </c>
      <c r="U3471" s="1" t="b">
        <f>OR(_xlfn.TEXTAFTER(Table5[[#This Row],[rxn]],"-",-1)="SPONT",_xlfn.TEXTAFTER(Table5[[#This Row],[rxn]],"-",-1)="UNKNOWN")</f>
        <v>0</v>
      </c>
      <c r="V3471" s="1">
        <f>_xlfn.XLOOKUP(SUBSTITUTE(Table5[[#This Row],[rxn]],"RXN-","ENZLOAD-"),Table4[rxn],Table4[ub],0)</f>
        <v>0.59567504999999998</v>
      </c>
      <c r="W3471" s="1" t="b">
        <f>AND(Table5[[#This Row],[FVA ENZLOAD flux UB]]=0,Table5[[#This Row],[ENZ not made when it should be?]])</f>
        <v>0</v>
      </c>
    </row>
    <row r="3472" spans="6:23" hidden="1">
      <c r="F3472" s="1" t="s">
        <v>8776</v>
      </c>
      <c r="G3472" s="1" t="str">
        <f>_xlfn.TEXTBEFORE(Table5[[#This Row],[rxn     kapp_old        kapp_slack_ub   kapp_slack_lb]]," ")</f>
        <v>RXN-MANtps_e_FWD-rt1480</v>
      </c>
      <c r="H347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47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472" s="1">
        <f>_xlfn.NUMBERVALUE(_xlfn.TEXTAFTER(Table5[[#This Row],[rxn     kapp_old        kapp_slack_ub   kapp_slack_lb]]," ",-1))</f>
        <v>0</v>
      </c>
      <c r="K3472" s="1">
        <f>_xlfn.XLOOKUP(SUBSTITUTE(Table5[[#This Row],[rxn]],"RXN-","ENZLOAD-"),ENZLOAD[name],ENZLOAD[flux],0)</f>
        <v>0</v>
      </c>
      <c r="L3472" s="1" t="str">
        <f>"'"&amp;Table5[[#This Row],[rxn]]&amp;"'"&amp;CHAR(9)&amp;IF(AND(Table5[[#This Row],[kapp_slack_ub]]&lt;&gt;0,Table5[[#This Row],[kapp_old]]&lt;$F$1),$F$1,Table5[[#This Row],[kapp_old]])</f>
        <v>'RXN-MANtps_e_FWD-rt1480'	27141.27779288</v>
      </c>
      <c r="M3472" s="1">
        <f>_xlfn.XLOOKUP(Table5[[#This Row],[rxn]],Table3[name],Table3[flux],$F$1)</f>
        <v>27141.277792879999</v>
      </c>
      <c r="N3472" s="1" t="str">
        <f>IFERROR(Table5[[#This Row],[min flux]]/Table5[[#This Row],[associated enzload]],"")</f>
        <v/>
      </c>
      <c r="O3472" s="1">
        <f>_xlfn.NUMBERVALUE(IF(Table5[[#This Row],[flux/enzload]]="","",ABS($N$1-Table5[[#This Row],[flux/enzload]])))</f>
        <v>0</v>
      </c>
      <c r="P3472" s="1">
        <f>Table5[[#This Row],[kapp_old]]+IFERROR(((Table5[[#This Row],[kapp_slack_ub]]-Table5[[#This Row],[kapp_slack_lb]])/Table5[[#This Row],[associated enzload]]),0)</f>
        <v>27141.277792879999</v>
      </c>
      <c r="Q3472" s="1" t="str">
        <f>"'"&amp;Table5[[#This Row],[rxn]]&amp;"'"&amp;CHAR(9)&amp;Table5[[#This Row],[kapp + (slack_ub - slack_lb)/enzload]]</f>
        <v>'RXN-MANtps_e_FWD-rt1480'	27141.27779288</v>
      </c>
      <c r="R3472" s="1">
        <f>_xlfn.XLOOKUP(Table5[[#This Row],[rxn]],Table38[name],Table38[flux],0)</f>
        <v>0</v>
      </c>
      <c r="S3472" s="1">
        <f>_xlfn.XLOOKUP(SUBSTITUTE(Table5[[#This Row],[rxn]],"RXN-","ENZLOAD-"),Table38[name],Table38[flux],0)</f>
        <v>0</v>
      </c>
      <c r="T3472" s="1" t="b">
        <f>AND(Table5[[#This Row],[ENZLOAD flux in kapp-slack.gms]]=0,Table5[[#This Row],[flux in kapp-slack.gms]]&lt;&gt;0,NOT(Table5[[#This Row],[spont or unknown?]]))</f>
        <v>0</v>
      </c>
      <c r="U3472" s="1" t="b">
        <f>OR(_xlfn.TEXTAFTER(Table5[[#This Row],[rxn]],"-",-1)="SPONT",_xlfn.TEXTAFTER(Table5[[#This Row],[rxn]],"-",-1)="UNKNOWN")</f>
        <v>0</v>
      </c>
      <c r="V3472" s="1">
        <f>_xlfn.XLOOKUP(SUBSTITUTE(Table5[[#This Row],[rxn]],"RXN-","ENZLOAD-"),Table4[rxn],Table4[ub],0)</f>
        <v>2.7808452199999998</v>
      </c>
      <c r="W3472" s="1" t="b">
        <f>AND(Table5[[#This Row],[FVA ENZLOAD flux UB]]=0,Table5[[#This Row],[ENZ not made when it should be?]])</f>
        <v>0</v>
      </c>
    </row>
    <row r="3473" spans="6:23" hidden="1">
      <c r="F3473" s="1" t="s">
        <v>8777</v>
      </c>
      <c r="G3473" s="1" t="str">
        <f>_xlfn.TEXTBEFORE(Table5[[#This Row],[rxn     kapp_old        kapp_slack_ub   kapp_slack_lb]]," ")</f>
        <v>RXN-MANtps_e_FWD-rt2496</v>
      </c>
      <c r="H347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47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473" s="1">
        <f>_xlfn.NUMBERVALUE(_xlfn.TEXTAFTER(Table5[[#This Row],[rxn     kapp_old        kapp_slack_ub   kapp_slack_lb]]," ",-1))</f>
        <v>0</v>
      </c>
      <c r="K3473" s="1">
        <f>_xlfn.XLOOKUP(SUBSTITUTE(Table5[[#This Row],[rxn]],"RXN-","ENZLOAD-"),ENZLOAD[name],ENZLOAD[flux],0)</f>
        <v>0</v>
      </c>
      <c r="L3473" s="1" t="str">
        <f>"'"&amp;Table5[[#This Row],[rxn]]&amp;"'"&amp;CHAR(9)&amp;IF(AND(Table5[[#This Row],[kapp_slack_ub]]&lt;&gt;0,Table5[[#This Row],[kapp_old]]&lt;$F$1),$F$1,Table5[[#This Row],[kapp_old]])</f>
        <v>'RXN-MANtps_e_FWD-rt2496'	27141.27779288</v>
      </c>
      <c r="M3473" s="1">
        <f>_xlfn.XLOOKUP(Table5[[#This Row],[rxn]],Table3[name],Table3[flux],$F$1)</f>
        <v>27141.277792879999</v>
      </c>
      <c r="N3473" s="1" t="str">
        <f>IFERROR(Table5[[#This Row],[min flux]]/Table5[[#This Row],[associated enzload]],"")</f>
        <v/>
      </c>
      <c r="O3473" s="1">
        <f>_xlfn.NUMBERVALUE(IF(Table5[[#This Row],[flux/enzload]]="","",ABS($N$1-Table5[[#This Row],[flux/enzload]])))</f>
        <v>0</v>
      </c>
      <c r="P3473" s="1">
        <f>Table5[[#This Row],[kapp_old]]+IFERROR(((Table5[[#This Row],[kapp_slack_ub]]-Table5[[#This Row],[kapp_slack_lb]])/Table5[[#This Row],[associated enzload]]),0)</f>
        <v>27141.277792879999</v>
      </c>
      <c r="Q3473" s="1" t="str">
        <f>"'"&amp;Table5[[#This Row],[rxn]]&amp;"'"&amp;CHAR(9)&amp;Table5[[#This Row],[kapp + (slack_ub - slack_lb)/enzload]]</f>
        <v>'RXN-MANtps_e_FWD-rt2496'	27141.27779288</v>
      </c>
      <c r="R3473" s="1">
        <f>_xlfn.XLOOKUP(Table5[[#This Row],[rxn]],Table38[name],Table38[flux],0)</f>
        <v>0</v>
      </c>
      <c r="S3473" s="1">
        <f>_xlfn.XLOOKUP(SUBSTITUTE(Table5[[#This Row],[rxn]],"RXN-","ENZLOAD-"),Table38[name],Table38[flux],0)</f>
        <v>0</v>
      </c>
      <c r="T3473" s="1" t="b">
        <f>AND(Table5[[#This Row],[ENZLOAD flux in kapp-slack.gms]]=0,Table5[[#This Row],[flux in kapp-slack.gms]]&lt;&gt;0,NOT(Table5[[#This Row],[spont or unknown?]]))</f>
        <v>0</v>
      </c>
      <c r="U3473" s="1" t="b">
        <f>OR(_xlfn.TEXTAFTER(Table5[[#This Row],[rxn]],"-",-1)="SPONT",_xlfn.TEXTAFTER(Table5[[#This Row],[rxn]],"-",-1)="UNKNOWN")</f>
        <v>0</v>
      </c>
      <c r="V3473" s="1">
        <f>_xlfn.XLOOKUP(SUBSTITUTE(Table5[[#This Row],[rxn]],"RXN-","ENZLOAD-"),Table4[rxn],Table4[ub],0)</f>
        <v>0.73544511000000001</v>
      </c>
      <c r="W3473" s="1" t="b">
        <f>AND(Table5[[#This Row],[FVA ENZLOAD flux UB]]=0,Table5[[#This Row],[ENZ not made when it should be?]])</f>
        <v>0</v>
      </c>
    </row>
    <row r="3474" spans="6:23" hidden="1">
      <c r="F3474" s="1" t="s">
        <v>8796</v>
      </c>
      <c r="G3474" s="1" t="str">
        <f>_xlfn.TEXTBEFORE(Table5[[#This Row],[rxn     kapp_old        kapp_slack_ub   kapp_slack_lb]]," ")</f>
        <v>RXN-MDLDH_x_FWD-rt5416</v>
      </c>
      <c r="H347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47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474" s="1">
        <f>_xlfn.NUMBERVALUE(_xlfn.TEXTAFTER(Table5[[#This Row],[rxn     kapp_old        kapp_slack_ub   kapp_slack_lb]]," ",-1))</f>
        <v>0</v>
      </c>
      <c r="K3474" s="1">
        <f>_xlfn.XLOOKUP(SUBSTITUTE(Table5[[#This Row],[rxn]],"RXN-","ENZLOAD-"),ENZLOAD[name],ENZLOAD[flux],0)</f>
        <v>0</v>
      </c>
      <c r="L3474" s="1" t="str">
        <f>"'"&amp;Table5[[#This Row],[rxn]]&amp;"'"&amp;CHAR(9)&amp;IF(AND(Table5[[#This Row],[kapp_slack_ub]]&lt;&gt;0,Table5[[#This Row],[kapp_old]]&lt;$F$1),$F$1,Table5[[#This Row],[kapp_old]])</f>
        <v>'RXN-MDLDH_x_FWD-rt5416'	27141.27779288</v>
      </c>
      <c r="M3474" s="1">
        <f>_xlfn.XLOOKUP(Table5[[#This Row],[rxn]],Table3[name],Table3[flux],$F$1)</f>
        <v>27141.277792879999</v>
      </c>
      <c r="N3474" s="1" t="str">
        <f>IFERROR(Table5[[#This Row],[min flux]]/Table5[[#This Row],[associated enzload]],"")</f>
        <v/>
      </c>
      <c r="O3474" s="1">
        <f>_xlfn.NUMBERVALUE(IF(Table5[[#This Row],[flux/enzload]]="","",ABS($N$1-Table5[[#This Row],[flux/enzload]])))</f>
        <v>0</v>
      </c>
      <c r="P3474" s="1">
        <f>Table5[[#This Row],[kapp_old]]+IFERROR(((Table5[[#This Row],[kapp_slack_ub]]-Table5[[#This Row],[kapp_slack_lb]])/Table5[[#This Row],[associated enzload]]),0)</f>
        <v>27141.277792879999</v>
      </c>
      <c r="Q3474" s="1" t="str">
        <f>"'"&amp;Table5[[#This Row],[rxn]]&amp;"'"&amp;CHAR(9)&amp;Table5[[#This Row],[kapp + (slack_ub - slack_lb)/enzload]]</f>
        <v>'RXN-MDLDH_x_FWD-rt5416'	27141.27779288</v>
      </c>
      <c r="R3474" s="1">
        <f>_xlfn.XLOOKUP(Table5[[#This Row],[rxn]],Table38[name],Table38[flux],0)</f>
        <v>0</v>
      </c>
      <c r="S3474" s="1">
        <f>_xlfn.XLOOKUP(SUBSTITUTE(Table5[[#This Row],[rxn]],"RXN-","ENZLOAD-"),Table38[name],Table38[flux],0)</f>
        <v>0</v>
      </c>
      <c r="T3474" s="1" t="b">
        <f>AND(Table5[[#This Row],[ENZLOAD flux in kapp-slack.gms]]=0,Table5[[#This Row],[flux in kapp-slack.gms]]&lt;&gt;0,NOT(Table5[[#This Row],[spont or unknown?]]))</f>
        <v>0</v>
      </c>
      <c r="U3474" s="1" t="b">
        <f>OR(_xlfn.TEXTAFTER(Table5[[#This Row],[rxn]],"-",-1)="SPONT",_xlfn.TEXTAFTER(Table5[[#This Row],[rxn]],"-",-1)="UNKNOWN")</f>
        <v>0</v>
      </c>
      <c r="V3474" s="1">
        <f>_xlfn.XLOOKUP(SUBSTITUTE(Table5[[#This Row],[rxn]],"RXN-","ENZLOAD-"),Table4[rxn],Table4[ub],0)</f>
        <v>1.0951251799999999</v>
      </c>
      <c r="W3474" s="1" t="b">
        <f>AND(Table5[[#This Row],[FVA ENZLOAD flux UB]]=0,Table5[[#This Row],[ENZ not made when it should be?]])</f>
        <v>0</v>
      </c>
    </row>
    <row r="3475" spans="6:23" hidden="1">
      <c r="F3475" s="1" t="s">
        <v>8797</v>
      </c>
      <c r="G3475" s="1" t="str">
        <f>_xlfn.TEXTBEFORE(Table5[[#This Row],[rxn     kapp_old        kapp_slack_ub   kapp_slack_lb]]," ")</f>
        <v>RXN-MDLDH_x_REV-rt5416</v>
      </c>
      <c r="H347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47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475" s="1">
        <f>_xlfn.NUMBERVALUE(_xlfn.TEXTAFTER(Table5[[#This Row],[rxn     kapp_old        kapp_slack_ub   kapp_slack_lb]]," ",-1))</f>
        <v>0</v>
      </c>
      <c r="K3475" s="1">
        <f>_xlfn.XLOOKUP(SUBSTITUTE(Table5[[#This Row],[rxn]],"RXN-","ENZLOAD-"),ENZLOAD[name],ENZLOAD[flux],0)</f>
        <v>0</v>
      </c>
      <c r="L3475" s="1" t="str">
        <f>"'"&amp;Table5[[#This Row],[rxn]]&amp;"'"&amp;CHAR(9)&amp;IF(AND(Table5[[#This Row],[kapp_slack_ub]]&lt;&gt;0,Table5[[#This Row],[kapp_old]]&lt;$F$1),$F$1,Table5[[#This Row],[kapp_old]])</f>
        <v>'RXN-MDLDH_x_REV-rt5416'	27141.27779288</v>
      </c>
      <c r="M3475" s="1">
        <f>_xlfn.XLOOKUP(Table5[[#This Row],[rxn]],Table3[name],Table3[flux],$F$1)</f>
        <v>27141.277792879999</v>
      </c>
      <c r="N3475" s="1" t="str">
        <f>IFERROR(Table5[[#This Row],[min flux]]/Table5[[#This Row],[associated enzload]],"")</f>
        <v/>
      </c>
      <c r="O3475" s="1">
        <f>_xlfn.NUMBERVALUE(IF(Table5[[#This Row],[flux/enzload]]="","",ABS($N$1-Table5[[#This Row],[flux/enzload]])))</f>
        <v>0</v>
      </c>
      <c r="P3475" s="1">
        <f>Table5[[#This Row],[kapp_old]]+IFERROR(((Table5[[#This Row],[kapp_slack_ub]]-Table5[[#This Row],[kapp_slack_lb]])/Table5[[#This Row],[associated enzload]]),0)</f>
        <v>27141.277792879999</v>
      </c>
      <c r="Q3475" s="1" t="str">
        <f>"'"&amp;Table5[[#This Row],[rxn]]&amp;"'"&amp;CHAR(9)&amp;Table5[[#This Row],[kapp + (slack_ub - slack_lb)/enzload]]</f>
        <v>'RXN-MDLDH_x_REV-rt5416'	27141.27779288</v>
      </c>
      <c r="R3475" s="1">
        <f>_xlfn.XLOOKUP(Table5[[#This Row],[rxn]],Table38[name],Table38[flux],0)</f>
        <v>0</v>
      </c>
      <c r="S3475" s="1">
        <f>_xlfn.XLOOKUP(SUBSTITUTE(Table5[[#This Row],[rxn]],"RXN-","ENZLOAD-"),Table38[name],Table38[flux],0)</f>
        <v>0</v>
      </c>
      <c r="T3475" s="1" t="b">
        <f>AND(Table5[[#This Row],[ENZLOAD flux in kapp-slack.gms]]=0,Table5[[#This Row],[flux in kapp-slack.gms]]&lt;&gt;0,NOT(Table5[[#This Row],[spont or unknown?]]))</f>
        <v>0</v>
      </c>
      <c r="U3475" s="1" t="b">
        <f>OR(_xlfn.TEXTAFTER(Table5[[#This Row],[rxn]],"-",-1)="SPONT",_xlfn.TEXTAFTER(Table5[[#This Row],[rxn]],"-",-1)="UNKNOWN")</f>
        <v>0</v>
      </c>
      <c r="V3475" s="1">
        <f>_xlfn.XLOOKUP(SUBSTITUTE(Table5[[#This Row],[rxn]],"RXN-","ENZLOAD-"),Table4[rxn],Table4[ub],0)</f>
        <v>1.0951251799999999</v>
      </c>
      <c r="W3475" s="1" t="b">
        <f>AND(Table5[[#This Row],[FVA ENZLOAD flux UB]]=0,Table5[[#This Row],[ENZ not made when it should be?]])</f>
        <v>0</v>
      </c>
    </row>
    <row r="3476" spans="6:23" hidden="1">
      <c r="F3476" s="1" t="s">
        <v>8802</v>
      </c>
      <c r="G3476" s="1" t="str">
        <f>_xlfn.TEXTBEFORE(Table5[[#This Row],[rxn     kapp_old        kapp_slack_ub   kapp_slack_lb]]," ")</f>
        <v>RXN-MERLACOR_c_FWD-rt5258_c</v>
      </c>
      <c r="H347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47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476" s="1">
        <f>_xlfn.NUMBERVALUE(_xlfn.TEXTAFTER(Table5[[#This Row],[rxn     kapp_old        kapp_slack_ub   kapp_slack_lb]]," ",-1))</f>
        <v>0</v>
      </c>
      <c r="K3476" s="1">
        <f>_xlfn.XLOOKUP(SUBSTITUTE(Table5[[#This Row],[rxn]],"RXN-","ENZLOAD-"),ENZLOAD[name],ENZLOAD[flux],0)</f>
        <v>0</v>
      </c>
      <c r="L3476" s="1" t="str">
        <f>"'"&amp;Table5[[#This Row],[rxn]]&amp;"'"&amp;CHAR(9)&amp;IF(AND(Table5[[#This Row],[kapp_slack_ub]]&lt;&gt;0,Table5[[#This Row],[kapp_old]]&lt;$F$1),$F$1,Table5[[#This Row],[kapp_old]])</f>
        <v>'RXN-MERLACOR_c_FWD-rt5258_c'	27141.27779288</v>
      </c>
      <c r="M3476" s="1">
        <f>_xlfn.XLOOKUP(Table5[[#This Row],[rxn]],Table3[name],Table3[flux],$F$1)</f>
        <v>27141.277792879999</v>
      </c>
      <c r="N3476" s="1" t="str">
        <f>IFERROR(Table5[[#This Row],[min flux]]/Table5[[#This Row],[associated enzload]],"")</f>
        <v/>
      </c>
      <c r="O3476" s="1">
        <f>_xlfn.NUMBERVALUE(IF(Table5[[#This Row],[flux/enzload]]="","",ABS($N$1-Table5[[#This Row],[flux/enzload]])))</f>
        <v>0</v>
      </c>
      <c r="P3476" s="1">
        <f>Table5[[#This Row],[kapp_old]]+IFERROR(((Table5[[#This Row],[kapp_slack_ub]]-Table5[[#This Row],[kapp_slack_lb]])/Table5[[#This Row],[associated enzload]]),0)</f>
        <v>27141.277792879999</v>
      </c>
      <c r="Q3476" s="1" t="str">
        <f>"'"&amp;Table5[[#This Row],[rxn]]&amp;"'"&amp;CHAR(9)&amp;Table5[[#This Row],[kapp + (slack_ub - slack_lb)/enzload]]</f>
        <v>'RXN-MERLACOR_c_FWD-rt5258_c'	27141.27779288</v>
      </c>
      <c r="R3476" s="1">
        <f>_xlfn.XLOOKUP(Table5[[#This Row],[rxn]],Table38[name],Table38[flux],0)</f>
        <v>0</v>
      </c>
      <c r="S3476" s="1">
        <f>_xlfn.XLOOKUP(SUBSTITUTE(Table5[[#This Row],[rxn]],"RXN-","ENZLOAD-"),Table38[name],Table38[flux],0)</f>
        <v>0</v>
      </c>
      <c r="T3476" s="1" t="b">
        <f>AND(Table5[[#This Row],[ENZLOAD flux in kapp-slack.gms]]=0,Table5[[#This Row],[flux in kapp-slack.gms]]&lt;&gt;0,NOT(Table5[[#This Row],[spont or unknown?]]))</f>
        <v>0</v>
      </c>
      <c r="U3476" s="1" t="b">
        <f>OR(_xlfn.TEXTAFTER(Table5[[#This Row],[rxn]],"-",-1)="SPONT",_xlfn.TEXTAFTER(Table5[[#This Row],[rxn]],"-",-1)="UNKNOWN")</f>
        <v>0</v>
      </c>
      <c r="V3476" s="1">
        <f>_xlfn.XLOOKUP(SUBSTITUTE(Table5[[#This Row],[rxn]],"RXN-","ENZLOAD-"),Table4[rxn],Table4[ub],0)</f>
        <v>0.88716941000000005</v>
      </c>
      <c r="W3476" s="1" t="b">
        <f>AND(Table5[[#This Row],[FVA ENZLOAD flux UB]]=0,Table5[[#This Row],[ENZ not made when it should be?]])</f>
        <v>0</v>
      </c>
    </row>
    <row r="3477" spans="6:23" hidden="1">
      <c r="F3477" s="1" t="s">
        <v>8803</v>
      </c>
      <c r="G3477" s="1" t="str">
        <f>_xlfn.TEXTBEFORE(Table5[[#This Row],[rxn     kapp_old        kapp_slack_ub   kapp_slack_lb]]," ")</f>
        <v>RXN-MERLACOR_c_REV-rt5258_c</v>
      </c>
      <c r="H347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47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477" s="1">
        <f>_xlfn.NUMBERVALUE(_xlfn.TEXTAFTER(Table5[[#This Row],[rxn     kapp_old        kapp_slack_ub   kapp_slack_lb]]," ",-1))</f>
        <v>0</v>
      </c>
      <c r="K3477" s="1">
        <f>_xlfn.XLOOKUP(SUBSTITUTE(Table5[[#This Row],[rxn]],"RXN-","ENZLOAD-"),ENZLOAD[name],ENZLOAD[flux],0)</f>
        <v>0</v>
      </c>
      <c r="L3477" s="1" t="str">
        <f>"'"&amp;Table5[[#This Row],[rxn]]&amp;"'"&amp;CHAR(9)&amp;IF(AND(Table5[[#This Row],[kapp_slack_ub]]&lt;&gt;0,Table5[[#This Row],[kapp_old]]&lt;$F$1),$F$1,Table5[[#This Row],[kapp_old]])</f>
        <v>'RXN-MERLACOR_c_REV-rt5258_c'	27141.27779288</v>
      </c>
      <c r="M3477" s="1">
        <f>_xlfn.XLOOKUP(Table5[[#This Row],[rxn]],Table3[name],Table3[flux],$F$1)</f>
        <v>27141.277792879999</v>
      </c>
      <c r="N3477" s="1" t="str">
        <f>IFERROR(Table5[[#This Row],[min flux]]/Table5[[#This Row],[associated enzload]],"")</f>
        <v/>
      </c>
      <c r="O3477" s="1">
        <f>_xlfn.NUMBERVALUE(IF(Table5[[#This Row],[flux/enzload]]="","",ABS($N$1-Table5[[#This Row],[flux/enzload]])))</f>
        <v>0</v>
      </c>
      <c r="P3477" s="1">
        <f>Table5[[#This Row],[kapp_old]]+IFERROR(((Table5[[#This Row],[kapp_slack_ub]]-Table5[[#This Row],[kapp_slack_lb]])/Table5[[#This Row],[associated enzload]]),0)</f>
        <v>27141.277792879999</v>
      </c>
      <c r="Q3477" s="1" t="str">
        <f>"'"&amp;Table5[[#This Row],[rxn]]&amp;"'"&amp;CHAR(9)&amp;Table5[[#This Row],[kapp + (slack_ub - slack_lb)/enzload]]</f>
        <v>'RXN-MERLACOR_c_REV-rt5258_c'	27141.27779288</v>
      </c>
      <c r="R3477" s="1">
        <f>_xlfn.XLOOKUP(Table5[[#This Row],[rxn]],Table38[name],Table38[flux],0)</f>
        <v>0</v>
      </c>
      <c r="S3477" s="1">
        <f>_xlfn.XLOOKUP(SUBSTITUTE(Table5[[#This Row],[rxn]],"RXN-","ENZLOAD-"),Table38[name],Table38[flux],0)</f>
        <v>0</v>
      </c>
      <c r="T3477" s="1" t="b">
        <f>AND(Table5[[#This Row],[ENZLOAD flux in kapp-slack.gms]]=0,Table5[[#This Row],[flux in kapp-slack.gms]]&lt;&gt;0,NOT(Table5[[#This Row],[spont or unknown?]]))</f>
        <v>0</v>
      </c>
      <c r="U3477" s="1" t="b">
        <f>OR(_xlfn.TEXTAFTER(Table5[[#This Row],[rxn]],"-",-1)="SPONT",_xlfn.TEXTAFTER(Table5[[#This Row],[rxn]],"-",-1)="UNKNOWN")</f>
        <v>0</v>
      </c>
      <c r="V3477" s="1">
        <f>_xlfn.XLOOKUP(SUBSTITUTE(Table5[[#This Row],[rxn]],"RXN-","ENZLOAD-"),Table4[rxn],Table4[ub],0)</f>
        <v>0.88716941000000005</v>
      </c>
      <c r="W3477" s="1" t="b">
        <f>AND(Table5[[#This Row],[FVA ENZLOAD flux UB]]=0,Table5[[#This Row],[ENZ not made when it should be?]])</f>
        <v>0</v>
      </c>
    </row>
    <row r="3478" spans="6:23" hidden="1">
      <c r="F3478" s="1" t="s">
        <v>8809</v>
      </c>
      <c r="G3478" s="1" t="str">
        <f>_xlfn.TEXTBEFORE(Table5[[#This Row],[rxn     kapp_old        kapp_slack_ub   kapp_slack_lb]]," ")</f>
        <v>RXN-METt_c_m_FWD-UNKNOWN</v>
      </c>
      <c r="H347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47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478" s="1">
        <f>_xlfn.NUMBERVALUE(_xlfn.TEXTAFTER(Table5[[#This Row],[rxn     kapp_old        kapp_slack_ub   kapp_slack_lb]]," ",-1))</f>
        <v>0</v>
      </c>
      <c r="K3478" s="1">
        <f>_xlfn.XLOOKUP(SUBSTITUTE(Table5[[#This Row],[rxn]],"RXN-","ENZLOAD-"),ENZLOAD[name],ENZLOAD[flux],0)</f>
        <v>0</v>
      </c>
      <c r="L3478" s="1" t="str">
        <f>"'"&amp;Table5[[#This Row],[rxn]]&amp;"'"&amp;CHAR(9)&amp;IF(AND(Table5[[#This Row],[kapp_slack_ub]]&lt;&gt;0,Table5[[#This Row],[kapp_old]]&lt;$F$1),$F$1,Table5[[#This Row],[kapp_old]])</f>
        <v>'RXN-METt_c_m_FWD-UNKNOWN'	27141.27779288</v>
      </c>
      <c r="M3478" s="1">
        <f>_xlfn.XLOOKUP(Table5[[#This Row],[rxn]],Table3[name],Table3[flux],$F$1)</f>
        <v>27141.277792879999</v>
      </c>
      <c r="N3478" s="1" t="str">
        <f>IFERROR(Table5[[#This Row],[min flux]]/Table5[[#This Row],[associated enzload]],"")</f>
        <v/>
      </c>
      <c r="O3478" s="1">
        <f>_xlfn.NUMBERVALUE(IF(Table5[[#This Row],[flux/enzload]]="","",ABS($N$1-Table5[[#This Row],[flux/enzload]])))</f>
        <v>0</v>
      </c>
      <c r="P3478" s="1">
        <f>Table5[[#This Row],[kapp_old]]+IFERROR(((Table5[[#This Row],[kapp_slack_ub]]-Table5[[#This Row],[kapp_slack_lb]])/Table5[[#This Row],[associated enzload]]),0)</f>
        <v>27141.277792879999</v>
      </c>
      <c r="Q3478" s="1" t="str">
        <f>"'"&amp;Table5[[#This Row],[rxn]]&amp;"'"&amp;CHAR(9)&amp;Table5[[#This Row],[kapp + (slack_ub - slack_lb)/enzload]]</f>
        <v>'RXN-METt_c_m_FWD-UNKNOWN'	27141.27779288</v>
      </c>
      <c r="R3478" s="1">
        <f>_xlfn.XLOOKUP(Table5[[#This Row],[rxn]],Table38[name],Table38[flux],0)</f>
        <v>0</v>
      </c>
      <c r="S3478" s="1">
        <f>_xlfn.XLOOKUP(SUBSTITUTE(Table5[[#This Row],[rxn]],"RXN-","ENZLOAD-"),Table38[name],Table38[flux],0)</f>
        <v>0</v>
      </c>
      <c r="T3478" s="1" t="b">
        <f>AND(Table5[[#This Row],[ENZLOAD flux in kapp-slack.gms]]=0,Table5[[#This Row],[flux in kapp-slack.gms]]&lt;&gt;0,NOT(Table5[[#This Row],[spont or unknown?]]))</f>
        <v>0</v>
      </c>
      <c r="U3478" s="1" t="b">
        <f>OR(_xlfn.TEXTAFTER(Table5[[#This Row],[rxn]],"-",-1)="SPONT",_xlfn.TEXTAFTER(Table5[[#This Row],[rxn]],"-",-1)="UNKNOWN")</f>
        <v>1</v>
      </c>
      <c r="V3478" s="1">
        <f>_xlfn.XLOOKUP(SUBSTITUTE(Table5[[#This Row],[rxn]],"RXN-","ENZLOAD-"),Table4[rxn],Table4[ub],0)</f>
        <v>0</v>
      </c>
      <c r="W3478" s="1" t="b">
        <f>AND(Table5[[#This Row],[FVA ENZLOAD flux UB]]=0,Table5[[#This Row],[ENZ not made when it should be?]])</f>
        <v>0</v>
      </c>
    </row>
    <row r="3479" spans="6:23" hidden="1">
      <c r="F3479" s="1" t="s">
        <v>8810</v>
      </c>
      <c r="G3479" s="1" t="str">
        <f>_xlfn.TEXTBEFORE(Table5[[#This Row],[rxn     kapp_old        kapp_slack_ub   kapp_slack_lb]]," ")</f>
        <v>RXN-METtps_e_FWD-rt3257_e</v>
      </c>
      <c r="H347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47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479" s="1">
        <f>_xlfn.NUMBERVALUE(_xlfn.TEXTAFTER(Table5[[#This Row],[rxn     kapp_old        kapp_slack_ub   kapp_slack_lb]]," ",-1))</f>
        <v>0</v>
      </c>
      <c r="K3479" s="1">
        <f>_xlfn.XLOOKUP(SUBSTITUTE(Table5[[#This Row],[rxn]],"RXN-","ENZLOAD-"),ENZLOAD[name],ENZLOAD[flux],0)</f>
        <v>0</v>
      </c>
      <c r="L3479" s="1" t="str">
        <f>"'"&amp;Table5[[#This Row],[rxn]]&amp;"'"&amp;CHAR(9)&amp;IF(AND(Table5[[#This Row],[kapp_slack_ub]]&lt;&gt;0,Table5[[#This Row],[kapp_old]]&lt;$F$1),$F$1,Table5[[#This Row],[kapp_old]])</f>
        <v>'RXN-METtps_e_FWD-rt3257_e'	27141.27779288</v>
      </c>
      <c r="M3479" s="1">
        <f>_xlfn.XLOOKUP(Table5[[#This Row],[rxn]],Table3[name],Table3[flux],$F$1)</f>
        <v>27141.277792879999</v>
      </c>
      <c r="N3479" s="1" t="str">
        <f>IFERROR(Table5[[#This Row],[min flux]]/Table5[[#This Row],[associated enzload]],"")</f>
        <v/>
      </c>
      <c r="O3479" s="1">
        <f>_xlfn.NUMBERVALUE(IF(Table5[[#This Row],[flux/enzload]]="","",ABS($N$1-Table5[[#This Row],[flux/enzload]])))</f>
        <v>0</v>
      </c>
      <c r="P3479" s="1">
        <f>Table5[[#This Row],[kapp_old]]+IFERROR(((Table5[[#This Row],[kapp_slack_ub]]-Table5[[#This Row],[kapp_slack_lb]])/Table5[[#This Row],[associated enzload]]),0)</f>
        <v>27141.277792879999</v>
      </c>
      <c r="Q3479" s="1" t="str">
        <f>"'"&amp;Table5[[#This Row],[rxn]]&amp;"'"&amp;CHAR(9)&amp;Table5[[#This Row],[kapp + (slack_ub - slack_lb)/enzload]]</f>
        <v>'RXN-METtps_e_FWD-rt3257_e'	27141.27779288</v>
      </c>
      <c r="R3479" s="1">
        <f>_xlfn.XLOOKUP(Table5[[#This Row],[rxn]],Table38[name],Table38[flux],0)</f>
        <v>0</v>
      </c>
      <c r="S3479" s="1">
        <f>_xlfn.XLOOKUP(SUBSTITUTE(Table5[[#This Row],[rxn]],"RXN-","ENZLOAD-"),Table38[name],Table38[flux],0)</f>
        <v>0</v>
      </c>
      <c r="T3479" s="1" t="b">
        <f>AND(Table5[[#This Row],[ENZLOAD flux in kapp-slack.gms]]=0,Table5[[#This Row],[flux in kapp-slack.gms]]&lt;&gt;0,NOT(Table5[[#This Row],[spont or unknown?]]))</f>
        <v>0</v>
      </c>
      <c r="U3479" s="1" t="b">
        <f>OR(_xlfn.TEXTAFTER(Table5[[#This Row],[rxn]],"-",-1)="SPONT",_xlfn.TEXTAFTER(Table5[[#This Row],[rxn]],"-",-1)="UNKNOWN")</f>
        <v>0</v>
      </c>
      <c r="V3479" s="1">
        <f>_xlfn.XLOOKUP(SUBSTITUTE(Table5[[#This Row],[rxn]],"RXN-","ENZLOAD-"),Table4[rxn],Table4[ub],0)</f>
        <v>0.70180693999999999</v>
      </c>
      <c r="W3479" s="1" t="b">
        <f>AND(Table5[[#This Row],[FVA ENZLOAD flux UB]]=0,Table5[[#This Row],[ENZ not made when it should be?]])</f>
        <v>0</v>
      </c>
    </row>
    <row r="3480" spans="6:23" hidden="1">
      <c r="F3480" s="1" t="s">
        <v>8811</v>
      </c>
      <c r="G3480" s="1" t="str">
        <f>_xlfn.TEXTBEFORE(Table5[[#This Row],[rxn     kapp_old        kapp_slack_ub   kapp_slack_lb]]," ")</f>
        <v>RXN-METtps_e_REV-rt3257_e</v>
      </c>
      <c r="H348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48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480" s="1">
        <f>_xlfn.NUMBERVALUE(_xlfn.TEXTAFTER(Table5[[#This Row],[rxn     kapp_old        kapp_slack_ub   kapp_slack_lb]]," ",-1))</f>
        <v>0</v>
      </c>
      <c r="K3480" s="1">
        <f>_xlfn.XLOOKUP(SUBSTITUTE(Table5[[#This Row],[rxn]],"RXN-","ENZLOAD-"),ENZLOAD[name],ENZLOAD[flux],0)</f>
        <v>0</v>
      </c>
      <c r="L3480" s="1" t="str">
        <f>"'"&amp;Table5[[#This Row],[rxn]]&amp;"'"&amp;CHAR(9)&amp;IF(AND(Table5[[#This Row],[kapp_slack_ub]]&lt;&gt;0,Table5[[#This Row],[kapp_old]]&lt;$F$1),$F$1,Table5[[#This Row],[kapp_old]])</f>
        <v>'RXN-METtps_e_REV-rt3257_e'	27141.27779288</v>
      </c>
      <c r="M3480" s="1">
        <f>_xlfn.XLOOKUP(Table5[[#This Row],[rxn]],Table3[name],Table3[flux],$F$1)</f>
        <v>27141.277792879999</v>
      </c>
      <c r="N3480" s="1" t="str">
        <f>IFERROR(Table5[[#This Row],[min flux]]/Table5[[#This Row],[associated enzload]],"")</f>
        <v/>
      </c>
      <c r="O3480" s="1">
        <f>_xlfn.NUMBERVALUE(IF(Table5[[#This Row],[flux/enzload]]="","",ABS($N$1-Table5[[#This Row],[flux/enzload]])))</f>
        <v>0</v>
      </c>
      <c r="P3480" s="1">
        <f>Table5[[#This Row],[kapp_old]]+IFERROR(((Table5[[#This Row],[kapp_slack_ub]]-Table5[[#This Row],[kapp_slack_lb]])/Table5[[#This Row],[associated enzload]]),0)</f>
        <v>27141.277792879999</v>
      </c>
      <c r="Q3480" s="1" t="str">
        <f>"'"&amp;Table5[[#This Row],[rxn]]&amp;"'"&amp;CHAR(9)&amp;Table5[[#This Row],[kapp + (slack_ub - slack_lb)/enzload]]</f>
        <v>'RXN-METtps_e_REV-rt3257_e'	27141.27779288</v>
      </c>
      <c r="R3480" s="1">
        <f>_xlfn.XLOOKUP(Table5[[#This Row],[rxn]],Table38[name],Table38[flux],0)</f>
        <v>0</v>
      </c>
      <c r="S3480" s="1">
        <f>_xlfn.XLOOKUP(SUBSTITUTE(Table5[[#This Row],[rxn]],"RXN-","ENZLOAD-"),Table38[name],Table38[flux],0)</f>
        <v>0</v>
      </c>
      <c r="T3480" s="1" t="b">
        <f>AND(Table5[[#This Row],[ENZLOAD flux in kapp-slack.gms]]=0,Table5[[#This Row],[flux in kapp-slack.gms]]&lt;&gt;0,NOT(Table5[[#This Row],[spont or unknown?]]))</f>
        <v>0</v>
      </c>
      <c r="U3480" s="1" t="b">
        <f>OR(_xlfn.TEXTAFTER(Table5[[#This Row],[rxn]],"-",-1)="SPONT",_xlfn.TEXTAFTER(Table5[[#This Row],[rxn]],"-",-1)="UNKNOWN")</f>
        <v>0</v>
      </c>
      <c r="V3480" s="1">
        <f>_xlfn.XLOOKUP(SUBSTITUTE(Table5[[#This Row],[rxn]],"RXN-","ENZLOAD-"),Table4[rxn],Table4[ub],0)</f>
        <v>0.70180693999999999</v>
      </c>
      <c r="W3480" s="1" t="b">
        <f>AND(Table5[[#This Row],[FVA ENZLOAD flux UB]]=0,Table5[[#This Row],[ENZ not made when it should be?]])</f>
        <v>0</v>
      </c>
    </row>
    <row r="3481" spans="6:23" hidden="1">
      <c r="F3481" s="1" t="s">
        <v>8812</v>
      </c>
      <c r="G3481" s="1" t="str">
        <f>_xlfn.TEXTBEFORE(Table5[[#This Row],[rxn     kapp_old        kapp_slack_ub   kapp_slack_lb]]," ")</f>
        <v>RXN-METtps_e_FWD-rt5861</v>
      </c>
      <c r="H348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48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481" s="1">
        <f>_xlfn.NUMBERVALUE(_xlfn.TEXTAFTER(Table5[[#This Row],[rxn     kapp_old        kapp_slack_ub   kapp_slack_lb]]," ",-1))</f>
        <v>0</v>
      </c>
      <c r="K3481" s="1">
        <f>_xlfn.XLOOKUP(SUBSTITUTE(Table5[[#This Row],[rxn]],"RXN-","ENZLOAD-"),ENZLOAD[name],ENZLOAD[flux],0)</f>
        <v>0</v>
      </c>
      <c r="L3481" s="1" t="str">
        <f>"'"&amp;Table5[[#This Row],[rxn]]&amp;"'"&amp;CHAR(9)&amp;IF(AND(Table5[[#This Row],[kapp_slack_ub]]&lt;&gt;0,Table5[[#This Row],[kapp_old]]&lt;$F$1),$F$1,Table5[[#This Row],[kapp_old]])</f>
        <v>'RXN-METtps_e_FWD-rt5861'	27141.27779288</v>
      </c>
      <c r="M3481" s="1">
        <f>_xlfn.XLOOKUP(Table5[[#This Row],[rxn]],Table3[name],Table3[flux],$F$1)</f>
        <v>27141.277792879999</v>
      </c>
      <c r="N3481" s="1" t="str">
        <f>IFERROR(Table5[[#This Row],[min flux]]/Table5[[#This Row],[associated enzload]],"")</f>
        <v/>
      </c>
      <c r="O3481" s="1">
        <f>_xlfn.NUMBERVALUE(IF(Table5[[#This Row],[flux/enzload]]="","",ABS($N$1-Table5[[#This Row],[flux/enzload]])))</f>
        <v>0</v>
      </c>
      <c r="P3481" s="1">
        <f>Table5[[#This Row],[kapp_old]]+IFERROR(((Table5[[#This Row],[kapp_slack_ub]]-Table5[[#This Row],[kapp_slack_lb]])/Table5[[#This Row],[associated enzload]]),0)</f>
        <v>27141.277792879999</v>
      </c>
      <c r="Q3481" s="1" t="str">
        <f>"'"&amp;Table5[[#This Row],[rxn]]&amp;"'"&amp;CHAR(9)&amp;Table5[[#This Row],[kapp + (slack_ub - slack_lb)/enzload]]</f>
        <v>'RXN-METtps_e_FWD-rt5861'	27141.27779288</v>
      </c>
      <c r="R3481" s="1">
        <f>_xlfn.XLOOKUP(Table5[[#This Row],[rxn]],Table38[name],Table38[flux],0)</f>
        <v>0</v>
      </c>
      <c r="S3481" s="1">
        <f>_xlfn.XLOOKUP(SUBSTITUTE(Table5[[#This Row],[rxn]],"RXN-","ENZLOAD-"),Table38[name],Table38[flux],0)</f>
        <v>0</v>
      </c>
      <c r="T3481" s="1" t="b">
        <f>AND(Table5[[#This Row],[ENZLOAD flux in kapp-slack.gms]]=0,Table5[[#This Row],[flux in kapp-slack.gms]]&lt;&gt;0,NOT(Table5[[#This Row],[spont or unknown?]]))</f>
        <v>0</v>
      </c>
      <c r="U3481" s="1" t="b">
        <f>OR(_xlfn.TEXTAFTER(Table5[[#This Row],[rxn]],"-",-1)="SPONT",_xlfn.TEXTAFTER(Table5[[#This Row],[rxn]],"-",-1)="UNKNOWN")</f>
        <v>0</v>
      </c>
      <c r="V3481" s="1">
        <f>_xlfn.XLOOKUP(SUBSTITUTE(Table5[[#This Row],[rxn]],"RXN-","ENZLOAD-"),Table4[rxn],Table4[ub],0)</f>
        <v>0.66013560000000004</v>
      </c>
      <c r="W3481" s="1" t="b">
        <f>AND(Table5[[#This Row],[FVA ENZLOAD flux UB]]=0,Table5[[#This Row],[ENZ not made when it should be?]])</f>
        <v>0</v>
      </c>
    </row>
    <row r="3482" spans="6:23" hidden="1">
      <c r="F3482" s="1" t="s">
        <v>8813</v>
      </c>
      <c r="G3482" s="1" t="str">
        <f>_xlfn.TEXTBEFORE(Table5[[#This Row],[rxn     kapp_old        kapp_slack_ub   kapp_slack_lb]]," ")</f>
        <v>RXN-METtps_e_REV-rt5861</v>
      </c>
      <c r="H348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48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482" s="1">
        <f>_xlfn.NUMBERVALUE(_xlfn.TEXTAFTER(Table5[[#This Row],[rxn     kapp_old        kapp_slack_ub   kapp_slack_lb]]," ",-1))</f>
        <v>0</v>
      </c>
      <c r="K3482" s="1">
        <f>_xlfn.XLOOKUP(SUBSTITUTE(Table5[[#This Row],[rxn]],"RXN-","ENZLOAD-"),ENZLOAD[name],ENZLOAD[flux],0)</f>
        <v>0</v>
      </c>
      <c r="L3482" s="1" t="str">
        <f>"'"&amp;Table5[[#This Row],[rxn]]&amp;"'"&amp;CHAR(9)&amp;IF(AND(Table5[[#This Row],[kapp_slack_ub]]&lt;&gt;0,Table5[[#This Row],[kapp_old]]&lt;$F$1),$F$1,Table5[[#This Row],[kapp_old]])</f>
        <v>'RXN-METtps_e_REV-rt5861'	27141.27779288</v>
      </c>
      <c r="M3482" s="1">
        <f>_xlfn.XLOOKUP(Table5[[#This Row],[rxn]],Table3[name],Table3[flux],$F$1)</f>
        <v>27141.277792879999</v>
      </c>
      <c r="N3482" s="1" t="str">
        <f>IFERROR(Table5[[#This Row],[min flux]]/Table5[[#This Row],[associated enzload]],"")</f>
        <v/>
      </c>
      <c r="O3482" s="1">
        <f>_xlfn.NUMBERVALUE(IF(Table5[[#This Row],[flux/enzload]]="","",ABS($N$1-Table5[[#This Row],[flux/enzload]])))</f>
        <v>0</v>
      </c>
      <c r="P3482" s="1">
        <f>Table5[[#This Row],[kapp_old]]+IFERROR(((Table5[[#This Row],[kapp_slack_ub]]-Table5[[#This Row],[kapp_slack_lb]])/Table5[[#This Row],[associated enzload]]),0)</f>
        <v>27141.277792879999</v>
      </c>
      <c r="Q3482" s="1" t="str">
        <f>"'"&amp;Table5[[#This Row],[rxn]]&amp;"'"&amp;CHAR(9)&amp;Table5[[#This Row],[kapp + (slack_ub - slack_lb)/enzload]]</f>
        <v>'RXN-METtps_e_REV-rt5861'	27141.27779288</v>
      </c>
      <c r="R3482" s="1">
        <f>_xlfn.XLOOKUP(Table5[[#This Row],[rxn]],Table38[name],Table38[flux],0)</f>
        <v>0</v>
      </c>
      <c r="S3482" s="1">
        <f>_xlfn.XLOOKUP(SUBSTITUTE(Table5[[#This Row],[rxn]],"RXN-","ENZLOAD-"),Table38[name],Table38[flux],0)</f>
        <v>0</v>
      </c>
      <c r="T3482" s="1" t="b">
        <f>AND(Table5[[#This Row],[ENZLOAD flux in kapp-slack.gms]]=0,Table5[[#This Row],[flux in kapp-slack.gms]]&lt;&gt;0,NOT(Table5[[#This Row],[spont or unknown?]]))</f>
        <v>0</v>
      </c>
      <c r="U3482" s="1" t="b">
        <f>OR(_xlfn.TEXTAFTER(Table5[[#This Row],[rxn]],"-",-1)="SPONT",_xlfn.TEXTAFTER(Table5[[#This Row],[rxn]],"-",-1)="UNKNOWN")</f>
        <v>0</v>
      </c>
      <c r="V3482" s="1">
        <f>_xlfn.XLOOKUP(SUBSTITUTE(Table5[[#This Row],[rxn]],"RXN-","ENZLOAD-"),Table4[rxn],Table4[ub],0)</f>
        <v>0.66013560000000004</v>
      </c>
      <c r="W3482" s="1" t="b">
        <f>AND(Table5[[#This Row],[FVA ENZLOAD flux UB]]=0,Table5[[#This Row],[ENZ not made when it should be?]])</f>
        <v>0</v>
      </c>
    </row>
    <row r="3483" spans="6:23" hidden="1">
      <c r="F3483" s="1" t="s">
        <v>8820</v>
      </c>
      <c r="G3483" s="1" t="str">
        <f>_xlfn.TEXTBEFORE(Table5[[#This Row],[rxn     kapp_old        kapp_slack_ub   kapp_slack_lb]]," ")</f>
        <v>RXN-MEVt_c_e_FWD-SPONT</v>
      </c>
      <c r="H348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48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483" s="1">
        <f>_xlfn.NUMBERVALUE(_xlfn.TEXTAFTER(Table5[[#This Row],[rxn     kapp_old        kapp_slack_ub   kapp_slack_lb]]," ",-1))</f>
        <v>0</v>
      </c>
      <c r="K3483" s="1">
        <f>_xlfn.XLOOKUP(SUBSTITUTE(Table5[[#This Row],[rxn]],"RXN-","ENZLOAD-"),ENZLOAD[name],ENZLOAD[flux],0)</f>
        <v>0</v>
      </c>
      <c r="L3483" s="1" t="str">
        <f>"'"&amp;Table5[[#This Row],[rxn]]&amp;"'"&amp;CHAR(9)&amp;IF(AND(Table5[[#This Row],[kapp_slack_ub]]&lt;&gt;0,Table5[[#This Row],[kapp_old]]&lt;$F$1),$F$1,Table5[[#This Row],[kapp_old]])</f>
        <v>'RXN-MEVt_c_e_FWD-SPONT'	27141.27779288</v>
      </c>
      <c r="M3483" s="1">
        <f>_xlfn.XLOOKUP(Table5[[#This Row],[rxn]],Table3[name],Table3[flux],$F$1)</f>
        <v>27141.277792879999</v>
      </c>
      <c r="N3483" s="1" t="str">
        <f>IFERROR(Table5[[#This Row],[min flux]]/Table5[[#This Row],[associated enzload]],"")</f>
        <v/>
      </c>
      <c r="O3483" s="1">
        <f>_xlfn.NUMBERVALUE(IF(Table5[[#This Row],[flux/enzload]]="","",ABS($N$1-Table5[[#This Row],[flux/enzload]])))</f>
        <v>0</v>
      </c>
      <c r="P3483" s="1">
        <f>Table5[[#This Row],[kapp_old]]+IFERROR(((Table5[[#This Row],[kapp_slack_ub]]-Table5[[#This Row],[kapp_slack_lb]])/Table5[[#This Row],[associated enzload]]),0)</f>
        <v>27141.277792879999</v>
      </c>
      <c r="Q3483" s="1" t="str">
        <f>"'"&amp;Table5[[#This Row],[rxn]]&amp;"'"&amp;CHAR(9)&amp;Table5[[#This Row],[kapp + (slack_ub - slack_lb)/enzload]]</f>
        <v>'RXN-MEVt_c_e_FWD-SPONT'	27141.27779288</v>
      </c>
      <c r="R3483" s="1">
        <f>_xlfn.XLOOKUP(Table5[[#This Row],[rxn]],Table38[name],Table38[flux],0)</f>
        <v>0</v>
      </c>
      <c r="S3483" s="1">
        <f>_xlfn.XLOOKUP(SUBSTITUTE(Table5[[#This Row],[rxn]],"RXN-","ENZLOAD-"),Table38[name],Table38[flux],0)</f>
        <v>0</v>
      </c>
      <c r="T3483" s="1" t="b">
        <f>AND(Table5[[#This Row],[ENZLOAD flux in kapp-slack.gms]]=0,Table5[[#This Row],[flux in kapp-slack.gms]]&lt;&gt;0,NOT(Table5[[#This Row],[spont or unknown?]]))</f>
        <v>0</v>
      </c>
      <c r="U3483" s="1" t="b">
        <f>OR(_xlfn.TEXTAFTER(Table5[[#This Row],[rxn]],"-",-1)="SPONT",_xlfn.TEXTAFTER(Table5[[#This Row],[rxn]],"-",-1)="UNKNOWN")</f>
        <v>1</v>
      </c>
      <c r="V3483" s="1">
        <f>_xlfn.XLOOKUP(SUBSTITUTE(Table5[[#This Row],[rxn]],"RXN-","ENZLOAD-"),Table4[rxn],Table4[ub],0)</f>
        <v>0</v>
      </c>
      <c r="W3483" s="1" t="b">
        <f>AND(Table5[[#This Row],[FVA ENZLOAD flux UB]]=0,Table5[[#This Row],[ENZ not made when it should be?]])</f>
        <v>0</v>
      </c>
    </row>
    <row r="3484" spans="6:23" hidden="1">
      <c r="F3484" s="1" t="s">
        <v>8821</v>
      </c>
      <c r="G3484" s="1" t="str">
        <f>_xlfn.TEXTBEFORE(Table5[[#This Row],[rxn     kapp_old        kapp_slack_ub   kapp_slack_lb]]," ")</f>
        <v>RXN-MEVt_c_e_REV-SPONT</v>
      </c>
      <c r="H348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48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484" s="1">
        <f>_xlfn.NUMBERVALUE(_xlfn.TEXTAFTER(Table5[[#This Row],[rxn     kapp_old        kapp_slack_ub   kapp_slack_lb]]," ",-1))</f>
        <v>0</v>
      </c>
      <c r="K3484" s="1">
        <f>_xlfn.XLOOKUP(SUBSTITUTE(Table5[[#This Row],[rxn]],"RXN-","ENZLOAD-"),ENZLOAD[name],ENZLOAD[flux],0)</f>
        <v>0</v>
      </c>
      <c r="L3484" s="1" t="str">
        <f>"'"&amp;Table5[[#This Row],[rxn]]&amp;"'"&amp;CHAR(9)&amp;IF(AND(Table5[[#This Row],[kapp_slack_ub]]&lt;&gt;0,Table5[[#This Row],[kapp_old]]&lt;$F$1),$F$1,Table5[[#This Row],[kapp_old]])</f>
        <v>'RXN-MEVt_c_e_REV-SPONT'	27141.27779288</v>
      </c>
      <c r="M3484" s="1">
        <f>_xlfn.XLOOKUP(Table5[[#This Row],[rxn]],Table3[name],Table3[flux],$F$1)</f>
        <v>27141.277792879999</v>
      </c>
      <c r="N3484" s="1" t="str">
        <f>IFERROR(Table5[[#This Row],[min flux]]/Table5[[#This Row],[associated enzload]],"")</f>
        <v/>
      </c>
      <c r="O3484" s="1">
        <f>_xlfn.NUMBERVALUE(IF(Table5[[#This Row],[flux/enzload]]="","",ABS($N$1-Table5[[#This Row],[flux/enzload]])))</f>
        <v>0</v>
      </c>
      <c r="P3484" s="1">
        <f>Table5[[#This Row],[kapp_old]]+IFERROR(((Table5[[#This Row],[kapp_slack_ub]]-Table5[[#This Row],[kapp_slack_lb]])/Table5[[#This Row],[associated enzload]]),0)</f>
        <v>27141.277792879999</v>
      </c>
      <c r="Q3484" s="1" t="str">
        <f>"'"&amp;Table5[[#This Row],[rxn]]&amp;"'"&amp;CHAR(9)&amp;Table5[[#This Row],[kapp + (slack_ub - slack_lb)/enzload]]</f>
        <v>'RXN-MEVt_c_e_REV-SPONT'	27141.27779288</v>
      </c>
      <c r="R3484" s="1">
        <f>_xlfn.XLOOKUP(Table5[[#This Row],[rxn]],Table38[name],Table38[flux],0)</f>
        <v>0</v>
      </c>
      <c r="S3484" s="1">
        <f>_xlfn.XLOOKUP(SUBSTITUTE(Table5[[#This Row],[rxn]],"RXN-","ENZLOAD-"),Table38[name],Table38[flux],0)</f>
        <v>0</v>
      </c>
      <c r="T3484" s="1" t="b">
        <f>AND(Table5[[#This Row],[ENZLOAD flux in kapp-slack.gms]]=0,Table5[[#This Row],[flux in kapp-slack.gms]]&lt;&gt;0,NOT(Table5[[#This Row],[spont or unknown?]]))</f>
        <v>0</v>
      </c>
      <c r="U3484" s="1" t="b">
        <f>OR(_xlfn.TEXTAFTER(Table5[[#This Row],[rxn]],"-",-1)="SPONT",_xlfn.TEXTAFTER(Table5[[#This Row],[rxn]],"-",-1)="UNKNOWN")</f>
        <v>1</v>
      </c>
      <c r="V3484" s="1">
        <f>_xlfn.XLOOKUP(SUBSTITUTE(Table5[[#This Row],[rxn]],"RXN-","ENZLOAD-"),Table4[rxn],Table4[ub],0)</f>
        <v>0</v>
      </c>
      <c r="W3484" s="1" t="b">
        <f>AND(Table5[[#This Row],[FVA ENZLOAD flux UB]]=0,Table5[[#This Row],[ENZ not made when it should be?]])</f>
        <v>0</v>
      </c>
    </row>
    <row r="3485" spans="6:23" hidden="1">
      <c r="F3485" s="1" t="s">
        <v>8822</v>
      </c>
      <c r="G3485" s="1" t="str">
        <f>_xlfn.TEXTBEFORE(Table5[[#This Row],[rxn     kapp_old        kapp_slack_ub   kapp_slack_lb]]," ")</f>
        <v>RXN-MG2t_c_e_FWD-UNKNOWN</v>
      </c>
      <c r="H348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48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485" s="1">
        <f>_xlfn.NUMBERVALUE(_xlfn.TEXTAFTER(Table5[[#This Row],[rxn     kapp_old        kapp_slack_ub   kapp_slack_lb]]," ",-1))</f>
        <v>0</v>
      </c>
      <c r="K3485" s="1">
        <f>_xlfn.XLOOKUP(SUBSTITUTE(Table5[[#This Row],[rxn]],"RXN-","ENZLOAD-"),ENZLOAD[name],ENZLOAD[flux],0)</f>
        <v>0</v>
      </c>
      <c r="L3485" s="1" t="str">
        <f>"'"&amp;Table5[[#This Row],[rxn]]&amp;"'"&amp;CHAR(9)&amp;IF(AND(Table5[[#This Row],[kapp_slack_ub]]&lt;&gt;0,Table5[[#This Row],[kapp_old]]&lt;$F$1),$F$1,Table5[[#This Row],[kapp_old]])</f>
        <v>'RXN-MG2t_c_e_FWD-UNKNOWN'	27141.27779288</v>
      </c>
      <c r="M3485" s="1">
        <f>_xlfn.XLOOKUP(Table5[[#This Row],[rxn]],Table3[name],Table3[flux],$F$1)</f>
        <v>2.4125898607121998E-2</v>
      </c>
      <c r="N3485" s="1" t="str">
        <f>IFERROR(Table5[[#This Row],[min flux]]/Table5[[#This Row],[associated enzload]],"")</f>
        <v/>
      </c>
      <c r="O3485" s="1">
        <f>_xlfn.NUMBERVALUE(IF(Table5[[#This Row],[flux/enzload]]="","",ABS($N$1-Table5[[#This Row],[flux/enzload]])))</f>
        <v>0</v>
      </c>
      <c r="P3485" s="1">
        <f>Table5[[#This Row],[kapp_old]]+IFERROR(((Table5[[#This Row],[kapp_slack_ub]]-Table5[[#This Row],[kapp_slack_lb]])/Table5[[#This Row],[associated enzload]]),0)</f>
        <v>27141.277792879999</v>
      </c>
      <c r="Q3485" s="1" t="str">
        <f>"'"&amp;Table5[[#This Row],[rxn]]&amp;"'"&amp;CHAR(9)&amp;Table5[[#This Row],[kapp + (slack_ub - slack_lb)/enzload]]</f>
        <v>'RXN-MG2t_c_e_FWD-UNKNOWN'	27141.27779288</v>
      </c>
      <c r="R3485" s="1">
        <f>_xlfn.XLOOKUP(Table5[[#This Row],[rxn]],Table38[name],Table38[flux],0)</f>
        <v>2.4605063666545E-2</v>
      </c>
      <c r="S3485" s="1">
        <f>_xlfn.XLOOKUP(SUBSTITUTE(Table5[[#This Row],[rxn]],"RXN-","ENZLOAD-"),Table38[name],Table38[flux],0)</f>
        <v>0</v>
      </c>
      <c r="T3485" s="1" t="b">
        <f>AND(Table5[[#This Row],[ENZLOAD flux in kapp-slack.gms]]=0,Table5[[#This Row],[flux in kapp-slack.gms]]&lt;&gt;0,NOT(Table5[[#This Row],[spont or unknown?]]))</f>
        <v>0</v>
      </c>
      <c r="U3485" s="1" t="b">
        <f>OR(_xlfn.TEXTAFTER(Table5[[#This Row],[rxn]],"-",-1)="SPONT",_xlfn.TEXTAFTER(Table5[[#This Row],[rxn]],"-",-1)="UNKNOWN")</f>
        <v>1</v>
      </c>
      <c r="V3485" s="1">
        <f>_xlfn.XLOOKUP(SUBSTITUTE(Table5[[#This Row],[rxn]],"RXN-","ENZLOAD-"),Table4[rxn],Table4[ub],0)</f>
        <v>0</v>
      </c>
      <c r="W3485" s="1" t="b">
        <f>AND(Table5[[#This Row],[FVA ENZLOAD flux UB]]=0,Table5[[#This Row],[ENZ not made when it should be?]])</f>
        <v>0</v>
      </c>
    </row>
    <row r="3486" spans="6:23" hidden="1">
      <c r="F3486" s="1" t="s">
        <v>8825</v>
      </c>
      <c r="G3486" s="1" t="str">
        <f>_xlfn.TEXTBEFORE(Table5[[#This Row],[rxn     kapp_old        kapp_slack_ub   kapp_slack_lb]]," ")</f>
        <v>RXN-MGSA_c_FWD-UNKNOWN</v>
      </c>
      <c r="H348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48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486" s="1">
        <f>_xlfn.NUMBERVALUE(_xlfn.TEXTAFTER(Table5[[#This Row],[rxn     kapp_old        kapp_slack_ub   kapp_slack_lb]]," ",-1))</f>
        <v>0</v>
      </c>
      <c r="K3486" s="1">
        <f>_xlfn.XLOOKUP(SUBSTITUTE(Table5[[#This Row],[rxn]],"RXN-","ENZLOAD-"),ENZLOAD[name],ENZLOAD[flux],0)</f>
        <v>0</v>
      </c>
      <c r="L3486" s="1" t="str">
        <f>"'"&amp;Table5[[#This Row],[rxn]]&amp;"'"&amp;CHAR(9)&amp;IF(AND(Table5[[#This Row],[kapp_slack_ub]]&lt;&gt;0,Table5[[#This Row],[kapp_old]]&lt;$F$1),$F$1,Table5[[#This Row],[kapp_old]])</f>
        <v>'RXN-MGSA_c_FWD-UNKNOWN'	27141.27779288</v>
      </c>
      <c r="M3486" s="1">
        <f>_xlfn.XLOOKUP(Table5[[#This Row],[rxn]],Table3[name],Table3[flux],$F$1)</f>
        <v>27141.277792879999</v>
      </c>
      <c r="N3486" s="1" t="str">
        <f>IFERROR(Table5[[#This Row],[min flux]]/Table5[[#This Row],[associated enzload]],"")</f>
        <v/>
      </c>
      <c r="O3486" s="1">
        <f>_xlfn.NUMBERVALUE(IF(Table5[[#This Row],[flux/enzload]]="","",ABS($N$1-Table5[[#This Row],[flux/enzload]])))</f>
        <v>0</v>
      </c>
      <c r="P3486" s="1">
        <f>Table5[[#This Row],[kapp_old]]+IFERROR(((Table5[[#This Row],[kapp_slack_ub]]-Table5[[#This Row],[kapp_slack_lb]])/Table5[[#This Row],[associated enzload]]),0)</f>
        <v>27141.277792879999</v>
      </c>
      <c r="Q3486" s="1" t="str">
        <f>"'"&amp;Table5[[#This Row],[rxn]]&amp;"'"&amp;CHAR(9)&amp;Table5[[#This Row],[kapp + (slack_ub - slack_lb)/enzload]]</f>
        <v>'RXN-MGSA_c_FWD-UNKNOWN'	27141.27779288</v>
      </c>
      <c r="R3486" s="1">
        <f>_xlfn.XLOOKUP(Table5[[#This Row],[rxn]],Table38[name],Table38[flux],0)</f>
        <v>0</v>
      </c>
      <c r="S3486" s="1">
        <f>_xlfn.XLOOKUP(SUBSTITUTE(Table5[[#This Row],[rxn]],"RXN-","ENZLOAD-"),Table38[name],Table38[flux],0)</f>
        <v>0</v>
      </c>
      <c r="T3486" s="1" t="b">
        <f>AND(Table5[[#This Row],[ENZLOAD flux in kapp-slack.gms]]=0,Table5[[#This Row],[flux in kapp-slack.gms]]&lt;&gt;0,NOT(Table5[[#This Row],[spont or unknown?]]))</f>
        <v>0</v>
      </c>
      <c r="U3486" s="1" t="b">
        <f>OR(_xlfn.TEXTAFTER(Table5[[#This Row],[rxn]],"-",-1)="SPONT",_xlfn.TEXTAFTER(Table5[[#This Row],[rxn]],"-",-1)="UNKNOWN")</f>
        <v>1</v>
      </c>
      <c r="V3486" s="1">
        <f>_xlfn.XLOOKUP(SUBSTITUTE(Table5[[#This Row],[rxn]],"RXN-","ENZLOAD-"),Table4[rxn],Table4[ub],0)</f>
        <v>0</v>
      </c>
      <c r="W3486" s="1" t="b">
        <f>AND(Table5[[#This Row],[FVA ENZLOAD flux UB]]=0,Table5[[#This Row],[ENZ not made when it should be?]])</f>
        <v>0</v>
      </c>
    </row>
    <row r="3487" spans="6:23" hidden="1">
      <c r="F3487" s="1" t="s">
        <v>8827</v>
      </c>
      <c r="G3487" s="1" t="str">
        <f>_xlfn.TEXTBEFORE(Table5[[#This Row],[rxn     kapp_old        kapp_slack_ub   kapp_slack_lb]]," ")</f>
        <v>RXN-MI13456Pt_c_n_FWD-SPONT</v>
      </c>
      <c r="H348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48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487" s="1">
        <f>_xlfn.NUMBERVALUE(_xlfn.TEXTAFTER(Table5[[#This Row],[rxn     kapp_old        kapp_slack_ub   kapp_slack_lb]]," ",-1))</f>
        <v>0</v>
      </c>
      <c r="K3487" s="1">
        <f>_xlfn.XLOOKUP(SUBSTITUTE(Table5[[#This Row],[rxn]],"RXN-","ENZLOAD-"),ENZLOAD[name],ENZLOAD[flux],0)</f>
        <v>0</v>
      </c>
      <c r="L3487" s="1" t="str">
        <f>"'"&amp;Table5[[#This Row],[rxn]]&amp;"'"&amp;CHAR(9)&amp;IF(AND(Table5[[#This Row],[kapp_slack_ub]]&lt;&gt;0,Table5[[#This Row],[kapp_old]]&lt;$F$1),$F$1,Table5[[#This Row],[kapp_old]])</f>
        <v>'RXN-MI13456Pt_c_n_FWD-SPONT'	27141.27779288</v>
      </c>
      <c r="M3487" s="1">
        <f>_xlfn.XLOOKUP(Table5[[#This Row],[rxn]],Table3[name],Table3[flux],$F$1)</f>
        <v>27141.277792879999</v>
      </c>
      <c r="N3487" s="1" t="str">
        <f>IFERROR(Table5[[#This Row],[min flux]]/Table5[[#This Row],[associated enzload]],"")</f>
        <v/>
      </c>
      <c r="O3487" s="1">
        <f>_xlfn.NUMBERVALUE(IF(Table5[[#This Row],[flux/enzload]]="","",ABS($N$1-Table5[[#This Row],[flux/enzload]])))</f>
        <v>0</v>
      </c>
      <c r="P3487" s="1">
        <f>Table5[[#This Row],[kapp_old]]+IFERROR(((Table5[[#This Row],[kapp_slack_ub]]-Table5[[#This Row],[kapp_slack_lb]])/Table5[[#This Row],[associated enzload]]),0)</f>
        <v>27141.277792879999</v>
      </c>
      <c r="Q3487" s="1" t="str">
        <f>"'"&amp;Table5[[#This Row],[rxn]]&amp;"'"&amp;CHAR(9)&amp;Table5[[#This Row],[kapp + (slack_ub - slack_lb)/enzload]]</f>
        <v>'RXN-MI13456Pt_c_n_FWD-SPONT'	27141.27779288</v>
      </c>
      <c r="R3487" s="1">
        <f>_xlfn.XLOOKUP(Table5[[#This Row],[rxn]],Table38[name],Table38[flux],0)</f>
        <v>0</v>
      </c>
      <c r="S3487" s="1">
        <f>_xlfn.XLOOKUP(SUBSTITUTE(Table5[[#This Row],[rxn]],"RXN-","ENZLOAD-"),Table38[name],Table38[flux],0)</f>
        <v>0</v>
      </c>
      <c r="T3487" s="1" t="b">
        <f>AND(Table5[[#This Row],[ENZLOAD flux in kapp-slack.gms]]=0,Table5[[#This Row],[flux in kapp-slack.gms]]&lt;&gt;0,NOT(Table5[[#This Row],[spont or unknown?]]))</f>
        <v>0</v>
      </c>
      <c r="U3487" s="1" t="b">
        <f>OR(_xlfn.TEXTAFTER(Table5[[#This Row],[rxn]],"-",-1)="SPONT",_xlfn.TEXTAFTER(Table5[[#This Row],[rxn]],"-",-1)="UNKNOWN")</f>
        <v>1</v>
      </c>
      <c r="V3487" s="1">
        <f>_xlfn.XLOOKUP(SUBSTITUTE(Table5[[#This Row],[rxn]],"RXN-","ENZLOAD-"),Table4[rxn],Table4[ub],0)</f>
        <v>0</v>
      </c>
      <c r="W3487" s="1" t="b">
        <f>AND(Table5[[#This Row],[FVA ENZLOAD flux UB]]=0,Table5[[#This Row],[ENZ not made when it should be?]])</f>
        <v>0</v>
      </c>
    </row>
    <row r="3488" spans="6:23" hidden="1">
      <c r="F3488" s="1" t="s">
        <v>8828</v>
      </c>
      <c r="G3488" s="1" t="str">
        <f>_xlfn.TEXTBEFORE(Table5[[#This Row],[rxn     kapp_old        kapp_slack_ub   kapp_slack_lb]]," ")</f>
        <v>RXN-MI13456Pt_c_n_REV-SPONT</v>
      </c>
      <c r="H348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48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488" s="1">
        <f>_xlfn.NUMBERVALUE(_xlfn.TEXTAFTER(Table5[[#This Row],[rxn     kapp_old        kapp_slack_ub   kapp_slack_lb]]," ",-1))</f>
        <v>0</v>
      </c>
      <c r="K3488" s="1">
        <f>_xlfn.XLOOKUP(SUBSTITUTE(Table5[[#This Row],[rxn]],"RXN-","ENZLOAD-"),ENZLOAD[name],ENZLOAD[flux],0)</f>
        <v>0</v>
      </c>
      <c r="L3488" s="1" t="str">
        <f>"'"&amp;Table5[[#This Row],[rxn]]&amp;"'"&amp;CHAR(9)&amp;IF(AND(Table5[[#This Row],[kapp_slack_ub]]&lt;&gt;0,Table5[[#This Row],[kapp_old]]&lt;$F$1),$F$1,Table5[[#This Row],[kapp_old]])</f>
        <v>'RXN-MI13456Pt_c_n_REV-SPONT'	27141.27779288</v>
      </c>
      <c r="M3488" s="1">
        <f>_xlfn.XLOOKUP(Table5[[#This Row],[rxn]],Table3[name],Table3[flux],$F$1)</f>
        <v>27141.277792879999</v>
      </c>
      <c r="N3488" s="1" t="str">
        <f>IFERROR(Table5[[#This Row],[min flux]]/Table5[[#This Row],[associated enzload]],"")</f>
        <v/>
      </c>
      <c r="O3488" s="1">
        <f>_xlfn.NUMBERVALUE(IF(Table5[[#This Row],[flux/enzload]]="","",ABS($N$1-Table5[[#This Row],[flux/enzload]])))</f>
        <v>0</v>
      </c>
      <c r="P3488" s="1">
        <f>Table5[[#This Row],[kapp_old]]+IFERROR(((Table5[[#This Row],[kapp_slack_ub]]-Table5[[#This Row],[kapp_slack_lb]])/Table5[[#This Row],[associated enzload]]),0)</f>
        <v>27141.277792879999</v>
      </c>
      <c r="Q3488" s="1" t="str">
        <f>"'"&amp;Table5[[#This Row],[rxn]]&amp;"'"&amp;CHAR(9)&amp;Table5[[#This Row],[kapp + (slack_ub - slack_lb)/enzload]]</f>
        <v>'RXN-MI13456Pt_c_n_REV-SPONT'	27141.27779288</v>
      </c>
      <c r="R3488" s="1">
        <f>_xlfn.XLOOKUP(Table5[[#This Row],[rxn]],Table38[name],Table38[flux],0)</f>
        <v>0</v>
      </c>
      <c r="S3488" s="1">
        <f>_xlfn.XLOOKUP(SUBSTITUTE(Table5[[#This Row],[rxn]],"RXN-","ENZLOAD-"),Table38[name],Table38[flux],0)</f>
        <v>0</v>
      </c>
      <c r="T3488" s="1" t="b">
        <f>AND(Table5[[#This Row],[ENZLOAD flux in kapp-slack.gms]]=0,Table5[[#This Row],[flux in kapp-slack.gms]]&lt;&gt;0,NOT(Table5[[#This Row],[spont or unknown?]]))</f>
        <v>0</v>
      </c>
      <c r="U3488" s="1" t="b">
        <f>OR(_xlfn.TEXTAFTER(Table5[[#This Row],[rxn]],"-",-1)="SPONT",_xlfn.TEXTAFTER(Table5[[#This Row],[rxn]],"-",-1)="UNKNOWN")</f>
        <v>1</v>
      </c>
      <c r="V3488" s="1">
        <f>_xlfn.XLOOKUP(SUBSTITUTE(Table5[[#This Row],[rxn]],"RXN-","ENZLOAD-"),Table4[rxn],Table4[ub],0)</f>
        <v>0</v>
      </c>
      <c r="W3488" s="1" t="b">
        <f>AND(Table5[[#This Row],[FVA ENZLOAD flux UB]]=0,Table5[[#This Row],[ENZ not made when it should be?]])</f>
        <v>0</v>
      </c>
    </row>
    <row r="3489" spans="6:23" hidden="1">
      <c r="F3489" s="1" t="s">
        <v>8833</v>
      </c>
      <c r="G3489" s="1" t="str">
        <f>_xlfn.TEXTBEFORE(Table5[[#This Row],[rxn     kapp_old        kapp_slack_ub   kapp_slack_lb]]," ")</f>
        <v>RXN-MI1Pt_c_r_FWD-SPONT</v>
      </c>
      <c r="H348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48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489" s="1">
        <f>_xlfn.NUMBERVALUE(_xlfn.TEXTAFTER(Table5[[#This Row],[rxn     kapp_old        kapp_slack_ub   kapp_slack_lb]]," ",-1))</f>
        <v>0</v>
      </c>
      <c r="K3489" s="1">
        <f>_xlfn.XLOOKUP(SUBSTITUTE(Table5[[#This Row],[rxn]],"RXN-","ENZLOAD-"),ENZLOAD[name],ENZLOAD[flux],0)</f>
        <v>0</v>
      </c>
      <c r="L3489" s="1" t="str">
        <f>"'"&amp;Table5[[#This Row],[rxn]]&amp;"'"&amp;CHAR(9)&amp;IF(AND(Table5[[#This Row],[kapp_slack_ub]]&lt;&gt;0,Table5[[#This Row],[kapp_old]]&lt;$F$1),$F$1,Table5[[#This Row],[kapp_old]])</f>
        <v>'RXN-MI1Pt_c_r_FWD-SPONT'	27141.27779288</v>
      </c>
      <c r="M3489" s="1">
        <f>_xlfn.XLOOKUP(Table5[[#This Row],[rxn]],Table3[name],Table3[flux],$F$1)</f>
        <v>27141.277792879999</v>
      </c>
      <c r="N3489" s="1" t="str">
        <f>IFERROR(Table5[[#This Row],[min flux]]/Table5[[#This Row],[associated enzload]],"")</f>
        <v/>
      </c>
      <c r="O3489" s="1">
        <f>_xlfn.NUMBERVALUE(IF(Table5[[#This Row],[flux/enzload]]="","",ABS($N$1-Table5[[#This Row],[flux/enzload]])))</f>
        <v>0</v>
      </c>
      <c r="P3489" s="1">
        <f>Table5[[#This Row],[kapp_old]]+IFERROR(((Table5[[#This Row],[kapp_slack_ub]]-Table5[[#This Row],[kapp_slack_lb]])/Table5[[#This Row],[associated enzload]]),0)</f>
        <v>27141.277792879999</v>
      </c>
      <c r="Q3489" s="1" t="str">
        <f>"'"&amp;Table5[[#This Row],[rxn]]&amp;"'"&amp;CHAR(9)&amp;Table5[[#This Row],[kapp + (slack_ub - slack_lb)/enzload]]</f>
        <v>'RXN-MI1Pt_c_r_FWD-SPONT'	27141.27779288</v>
      </c>
      <c r="R3489" s="1">
        <f>_xlfn.XLOOKUP(Table5[[#This Row],[rxn]],Table38[name],Table38[flux],0)</f>
        <v>0</v>
      </c>
      <c r="S3489" s="1">
        <f>_xlfn.XLOOKUP(SUBSTITUTE(Table5[[#This Row],[rxn]],"RXN-","ENZLOAD-"),Table38[name],Table38[flux],0)</f>
        <v>0</v>
      </c>
      <c r="T3489" s="1" t="b">
        <f>AND(Table5[[#This Row],[ENZLOAD flux in kapp-slack.gms]]=0,Table5[[#This Row],[flux in kapp-slack.gms]]&lt;&gt;0,NOT(Table5[[#This Row],[spont or unknown?]]))</f>
        <v>0</v>
      </c>
      <c r="U3489" s="1" t="b">
        <f>OR(_xlfn.TEXTAFTER(Table5[[#This Row],[rxn]],"-",-1)="SPONT",_xlfn.TEXTAFTER(Table5[[#This Row],[rxn]],"-",-1)="UNKNOWN")</f>
        <v>1</v>
      </c>
      <c r="V3489" s="1">
        <f>_xlfn.XLOOKUP(SUBSTITUTE(Table5[[#This Row],[rxn]],"RXN-","ENZLOAD-"),Table4[rxn],Table4[ub],0)</f>
        <v>0</v>
      </c>
      <c r="W3489" s="1" t="b">
        <f>AND(Table5[[#This Row],[FVA ENZLOAD flux UB]]=0,Table5[[#This Row],[ENZ not made when it should be?]])</f>
        <v>0</v>
      </c>
    </row>
    <row r="3490" spans="6:23" hidden="1">
      <c r="F3490" s="1" t="s">
        <v>8834</v>
      </c>
      <c r="G3490" s="1" t="str">
        <f>_xlfn.TEXTBEFORE(Table5[[#This Row],[rxn     kapp_old        kapp_slack_ub   kapp_slack_lb]]," ")</f>
        <v>RXN-MI1Pt_c_r_REV-SPONT</v>
      </c>
      <c r="H349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49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490" s="1">
        <f>_xlfn.NUMBERVALUE(_xlfn.TEXTAFTER(Table5[[#This Row],[rxn     kapp_old        kapp_slack_ub   kapp_slack_lb]]," ",-1))</f>
        <v>0</v>
      </c>
      <c r="K3490" s="1">
        <f>_xlfn.XLOOKUP(SUBSTITUTE(Table5[[#This Row],[rxn]],"RXN-","ENZLOAD-"),ENZLOAD[name],ENZLOAD[flux],0)</f>
        <v>0</v>
      </c>
      <c r="L3490" s="1" t="str">
        <f>"'"&amp;Table5[[#This Row],[rxn]]&amp;"'"&amp;CHAR(9)&amp;IF(AND(Table5[[#This Row],[kapp_slack_ub]]&lt;&gt;0,Table5[[#This Row],[kapp_old]]&lt;$F$1),$F$1,Table5[[#This Row],[kapp_old]])</f>
        <v>'RXN-MI1Pt_c_r_REV-SPONT'	27141.27779288</v>
      </c>
      <c r="M3490" s="1">
        <f>_xlfn.XLOOKUP(Table5[[#This Row],[rxn]],Table3[name],Table3[flux],$F$1)</f>
        <v>27141.277792879999</v>
      </c>
      <c r="N3490" s="1" t="str">
        <f>IFERROR(Table5[[#This Row],[min flux]]/Table5[[#This Row],[associated enzload]],"")</f>
        <v/>
      </c>
      <c r="O3490" s="1">
        <f>_xlfn.NUMBERVALUE(IF(Table5[[#This Row],[flux/enzload]]="","",ABS($N$1-Table5[[#This Row],[flux/enzload]])))</f>
        <v>0</v>
      </c>
      <c r="P3490" s="1">
        <f>Table5[[#This Row],[kapp_old]]+IFERROR(((Table5[[#This Row],[kapp_slack_ub]]-Table5[[#This Row],[kapp_slack_lb]])/Table5[[#This Row],[associated enzload]]),0)</f>
        <v>27141.277792879999</v>
      </c>
      <c r="Q3490" s="1" t="str">
        <f>"'"&amp;Table5[[#This Row],[rxn]]&amp;"'"&amp;CHAR(9)&amp;Table5[[#This Row],[kapp + (slack_ub - slack_lb)/enzload]]</f>
        <v>'RXN-MI1Pt_c_r_REV-SPONT'	27141.27779288</v>
      </c>
      <c r="R3490" s="1">
        <f>_xlfn.XLOOKUP(Table5[[#This Row],[rxn]],Table38[name],Table38[flux],0)</f>
        <v>0</v>
      </c>
      <c r="S3490" s="1">
        <f>_xlfn.XLOOKUP(SUBSTITUTE(Table5[[#This Row],[rxn]],"RXN-","ENZLOAD-"),Table38[name],Table38[flux],0)</f>
        <v>0</v>
      </c>
      <c r="T3490" s="1" t="b">
        <f>AND(Table5[[#This Row],[ENZLOAD flux in kapp-slack.gms]]=0,Table5[[#This Row],[flux in kapp-slack.gms]]&lt;&gt;0,NOT(Table5[[#This Row],[spont or unknown?]]))</f>
        <v>0</v>
      </c>
      <c r="U3490" s="1" t="b">
        <f>OR(_xlfn.TEXTAFTER(Table5[[#This Row],[rxn]],"-",-1)="SPONT",_xlfn.TEXTAFTER(Table5[[#This Row],[rxn]],"-",-1)="UNKNOWN")</f>
        <v>1</v>
      </c>
      <c r="V3490" s="1">
        <f>_xlfn.XLOOKUP(SUBSTITUTE(Table5[[#This Row],[rxn]],"RXN-","ENZLOAD-"),Table4[rxn],Table4[ub],0)</f>
        <v>0</v>
      </c>
      <c r="W3490" s="1" t="b">
        <f>AND(Table5[[#This Row],[FVA ENZLOAD flux UB]]=0,Table5[[#This Row],[ENZ not made when it should be?]])</f>
        <v>0</v>
      </c>
    </row>
    <row r="3491" spans="6:23" hidden="1">
      <c r="F3491" s="1" t="s">
        <v>8835</v>
      </c>
      <c r="G3491" s="1" t="str">
        <f>_xlfn.TEXTBEFORE(Table5[[#This Row],[rxn     kapp_old        kapp_slack_ub   kapp_slack_lb]]," ")</f>
        <v>RXN-MIP2Ct_g_r_FWD-SPONT</v>
      </c>
      <c r="H349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49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491" s="1">
        <f>_xlfn.NUMBERVALUE(_xlfn.TEXTAFTER(Table5[[#This Row],[rxn     kapp_old        kapp_slack_ub   kapp_slack_lb]]," ",-1))</f>
        <v>0</v>
      </c>
      <c r="K3491" s="1">
        <f>_xlfn.XLOOKUP(SUBSTITUTE(Table5[[#This Row],[rxn]],"RXN-","ENZLOAD-"),ENZLOAD[name],ENZLOAD[flux],0)</f>
        <v>0</v>
      </c>
      <c r="L3491" s="1" t="str">
        <f>"'"&amp;Table5[[#This Row],[rxn]]&amp;"'"&amp;CHAR(9)&amp;IF(AND(Table5[[#This Row],[kapp_slack_ub]]&lt;&gt;0,Table5[[#This Row],[kapp_old]]&lt;$F$1),$F$1,Table5[[#This Row],[kapp_old]])</f>
        <v>'RXN-MIP2Ct_g_r_FWD-SPONT'	27141.27779288</v>
      </c>
      <c r="M3491" s="1">
        <f>_xlfn.XLOOKUP(Table5[[#This Row],[rxn]],Table3[name],Table3[flux],$F$1)</f>
        <v>27141.277792879999</v>
      </c>
      <c r="N3491" s="1" t="str">
        <f>IFERROR(Table5[[#This Row],[min flux]]/Table5[[#This Row],[associated enzload]],"")</f>
        <v/>
      </c>
      <c r="O3491" s="1">
        <f>_xlfn.NUMBERVALUE(IF(Table5[[#This Row],[flux/enzload]]="","",ABS($N$1-Table5[[#This Row],[flux/enzload]])))</f>
        <v>0</v>
      </c>
      <c r="P3491" s="1">
        <f>Table5[[#This Row],[kapp_old]]+IFERROR(((Table5[[#This Row],[kapp_slack_ub]]-Table5[[#This Row],[kapp_slack_lb]])/Table5[[#This Row],[associated enzload]]),0)</f>
        <v>27141.277792879999</v>
      </c>
      <c r="Q3491" s="1" t="str">
        <f>"'"&amp;Table5[[#This Row],[rxn]]&amp;"'"&amp;CHAR(9)&amp;Table5[[#This Row],[kapp + (slack_ub - slack_lb)/enzload]]</f>
        <v>'RXN-MIP2Ct_g_r_FWD-SPONT'	27141.27779288</v>
      </c>
      <c r="R3491" s="1">
        <f>_xlfn.XLOOKUP(Table5[[#This Row],[rxn]],Table38[name],Table38[flux],0)</f>
        <v>0</v>
      </c>
      <c r="S3491" s="1">
        <f>_xlfn.XLOOKUP(SUBSTITUTE(Table5[[#This Row],[rxn]],"RXN-","ENZLOAD-"),Table38[name],Table38[flux],0)</f>
        <v>0</v>
      </c>
      <c r="T3491" s="1" t="b">
        <f>AND(Table5[[#This Row],[ENZLOAD flux in kapp-slack.gms]]=0,Table5[[#This Row],[flux in kapp-slack.gms]]&lt;&gt;0,NOT(Table5[[#This Row],[spont or unknown?]]))</f>
        <v>0</v>
      </c>
      <c r="U3491" s="1" t="b">
        <f>OR(_xlfn.TEXTAFTER(Table5[[#This Row],[rxn]],"-",-1)="SPONT",_xlfn.TEXTAFTER(Table5[[#This Row],[rxn]],"-",-1)="UNKNOWN")</f>
        <v>1</v>
      </c>
      <c r="V3491" s="1">
        <f>_xlfn.XLOOKUP(SUBSTITUTE(Table5[[#This Row],[rxn]],"RXN-","ENZLOAD-"),Table4[rxn],Table4[ub],0)</f>
        <v>0</v>
      </c>
      <c r="W3491" s="1" t="b">
        <f>AND(Table5[[#This Row],[FVA ENZLOAD flux UB]]=0,Table5[[#This Row],[ENZ not made when it should be?]])</f>
        <v>0</v>
      </c>
    </row>
    <row r="3492" spans="6:23" hidden="1">
      <c r="F3492" s="1" t="s">
        <v>8836</v>
      </c>
      <c r="G3492" s="1" t="str">
        <f>_xlfn.TEXTBEFORE(Table5[[#This Row],[rxn     kapp_old        kapp_slack_ub   kapp_slack_lb]]," ")</f>
        <v>RXN-MIP2Ct_g_r_REV-SPONT</v>
      </c>
      <c r="H349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49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492" s="1">
        <f>_xlfn.NUMBERVALUE(_xlfn.TEXTAFTER(Table5[[#This Row],[rxn     kapp_old        kapp_slack_ub   kapp_slack_lb]]," ",-1))</f>
        <v>0</v>
      </c>
      <c r="K3492" s="1">
        <f>_xlfn.XLOOKUP(SUBSTITUTE(Table5[[#This Row],[rxn]],"RXN-","ENZLOAD-"),ENZLOAD[name],ENZLOAD[flux],0)</f>
        <v>0</v>
      </c>
      <c r="L3492" s="1" t="str">
        <f>"'"&amp;Table5[[#This Row],[rxn]]&amp;"'"&amp;CHAR(9)&amp;IF(AND(Table5[[#This Row],[kapp_slack_ub]]&lt;&gt;0,Table5[[#This Row],[kapp_old]]&lt;$F$1),$F$1,Table5[[#This Row],[kapp_old]])</f>
        <v>'RXN-MIP2Ct_g_r_REV-SPONT'	27141.27779288</v>
      </c>
      <c r="M3492" s="1">
        <f>_xlfn.XLOOKUP(Table5[[#This Row],[rxn]],Table3[name],Table3[flux],$F$1)</f>
        <v>27141.277792879999</v>
      </c>
      <c r="N3492" s="1" t="str">
        <f>IFERROR(Table5[[#This Row],[min flux]]/Table5[[#This Row],[associated enzload]],"")</f>
        <v/>
      </c>
      <c r="O3492" s="1">
        <f>_xlfn.NUMBERVALUE(IF(Table5[[#This Row],[flux/enzload]]="","",ABS($N$1-Table5[[#This Row],[flux/enzload]])))</f>
        <v>0</v>
      </c>
      <c r="P3492" s="1">
        <f>Table5[[#This Row],[kapp_old]]+IFERROR(((Table5[[#This Row],[kapp_slack_ub]]-Table5[[#This Row],[kapp_slack_lb]])/Table5[[#This Row],[associated enzload]]),0)</f>
        <v>27141.277792879999</v>
      </c>
      <c r="Q3492" s="1" t="str">
        <f>"'"&amp;Table5[[#This Row],[rxn]]&amp;"'"&amp;CHAR(9)&amp;Table5[[#This Row],[kapp + (slack_ub - slack_lb)/enzload]]</f>
        <v>'RXN-MIP2Ct_g_r_REV-SPONT'	27141.27779288</v>
      </c>
      <c r="R3492" s="1">
        <f>_xlfn.XLOOKUP(Table5[[#This Row],[rxn]],Table38[name],Table38[flux],0)</f>
        <v>0</v>
      </c>
      <c r="S3492" s="1">
        <f>_xlfn.XLOOKUP(SUBSTITUTE(Table5[[#This Row],[rxn]],"RXN-","ENZLOAD-"),Table38[name],Table38[flux],0)</f>
        <v>0</v>
      </c>
      <c r="T3492" s="1" t="b">
        <f>AND(Table5[[#This Row],[ENZLOAD flux in kapp-slack.gms]]=0,Table5[[#This Row],[flux in kapp-slack.gms]]&lt;&gt;0,NOT(Table5[[#This Row],[spont or unknown?]]))</f>
        <v>0</v>
      </c>
      <c r="U3492" s="1" t="b">
        <f>OR(_xlfn.TEXTAFTER(Table5[[#This Row],[rxn]],"-",-1)="SPONT",_xlfn.TEXTAFTER(Table5[[#This Row],[rxn]],"-",-1)="UNKNOWN")</f>
        <v>1</v>
      </c>
      <c r="V3492" s="1">
        <f>_xlfn.XLOOKUP(SUBSTITUTE(Table5[[#This Row],[rxn]],"RXN-","ENZLOAD-"),Table4[rxn],Table4[ub],0)</f>
        <v>0</v>
      </c>
      <c r="W3492" s="1" t="b">
        <f>AND(Table5[[#This Row],[FVA ENZLOAD flux UB]]=0,Table5[[#This Row],[ENZ not made when it should be?]])</f>
        <v>0</v>
      </c>
    </row>
    <row r="3493" spans="6:23" hidden="1">
      <c r="F3493" s="1" t="s">
        <v>8838</v>
      </c>
      <c r="G3493" s="1" t="str">
        <f>_xlfn.TEXTBEFORE(Table5[[#This Row],[rxn     kapp_old        kapp_slack_ub   kapp_slack_lb]]," ")</f>
        <v>RXN-MIPCt_g_r_FWD-SPONT</v>
      </c>
      <c r="H349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49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493" s="1">
        <f>_xlfn.NUMBERVALUE(_xlfn.TEXTAFTER(Table5[[#This Row],[rxn     kapp_old        kapp_slack_ub   kapp_slack_lb]]," ",-1))</f>
        <v>0</v>
      </c>
      <c r="K3493" s="1">
        <f>_xlfn.XLOOKUP(SUBSTITUTE(Table5[[#This Row],[rxn]],"RXN-","ENZLOAD-"),ENZLOAD[name],ENZLOAD[flux],0)</f>
        <v>0</v>
      </c>
      <c r="L3493" s="1" t="str">
        <f>"'"&amp;Table5[[#This Row],[rxn]]&amp;"'"&amp;CHAR(9)&amp;IF(AND(Table5[[#This Row],[kapp_slack_ub]]&lt;&gt;0,Table5[[#This Row],[kapp_old]]&lt;$F$1),$F$1,Table5[[#This Row],[kapp_old]])</f>
        <v>'RXN-MIPCt_g_r_FWD-SPONT'	27141.27779288</v>
      </c>
      <c r="M3493" s="1">
        <f>_xlfn.XLOOKUP(Table5[[#This Row],[rxn]],Table3[name],Table3[flux],$F$1)</f>
        <v>27141.277792879999</v>
      </c>
      <c r="N3493" s="1" t="str">
        <f>IFERROR(Table5[[#This Row],[min flux]]/Table5[[#This Row],[associated enzload]],"")</f>
        <v/>
      </c>
      <c r="O3493" s="1">
        <f>_xlfn.NUMBERVALUE(IF(Table5[[#This Row],[flux/enzload]]="","",ABS($N$1-Table5[[#This Row],[flux/enzload]])))</f>
        <v>0</v>
      </c>
      <c r="P3493" s="1">
        <f>Table5[[#This Row],[kapp_old]]+IFERROR(((Table5[[#This Row],[kapp_slack_ub]]-Table5[[#This Row],[kapp_slack_lb]])/Table5[[#This Row],[associated enzload]]),0)</f>
        <v>27141.277792879999</v>
      </c>
      <c r="Q3493" s="1" t="str">
        <f>"'"&amp;Table5[[#This Row],[rxn]]&amp;"'"&amp;CHAR(9)&amp;Table5[[#This Row],[kapp + (slack_ub - slack_lb)/enzload]]</f>
        <v>'RXN-MIPCt_g_r_FWD-SPONT'	27141.27779288</v>
      </c>
      <c r="R3493" s="1">
        <f>_xlfn.XLOOKUP(Table5[[#This Row],[rxn]],Table38[name],Table38[flux],0)</f>
        <v>0</v>
      </c>
      <c r="S3493" s="1">
        <f>_xlfn.XLOOKUP(SUBSTITUTE(Table5[[#This Row],[rxn]],"RXN-","ENZLOAD-"),Table38[name],Table38[flux],0)</f>
        <v>0</v>
      </c>
      <c r="T3493" s="1" t="b">
        <f>AND(Table5[[#This Row],[ENZLOAD flux in kapp-slack.gms]]=0,Table5[[#This Row],[flux in kapp-slack.gms]]&lt;&gt;0,NOT(Table5[[#This Row],[spont or unknown?]]))</f>
        <v>0</v>
      </c>
      <c r="U3493" s="1" t="b">
        <f>OR(_xlfn.TEXTAFTER(Table5[[#This Row],[rxn]],"-",-1)="SPONT",_xlfn.TEXTAFTER(Table5[[#This Row],[rxn]],"-",-1)="UNKNOWN")</f>
        <v>1</v>
      </c>
      <c r="V3493" s="1">
        <f>_xlfn.XLOOKUP(SUBSTITUTE(Table5[[#This Row],[rxn]],"RXN-","ENZLOAD-"),Table4[rxn],Table4[ub],0)</f>
        <v>0</v>
      </c>
      <c r="W3493" s="1" t="b">
        <f>AND(Table5[[#This Row],[FVA ENZLOAD flux UB]]=0,Table5[[#This Row],[ENZ not made when it should be?]])</f>
        <v>0</v>
      </c>
    </row>
    <row r="3494" spans="6:23" hidden="1">
      <c r="F3494" s="1" t="s">
        <v>8839</v>
      </c>
      <c r="G3494" s="1" t="str">
        <f>_xlfn.TEXTBEFORE(Table5[[#This Row],[rxn     kapp_old        kapp_slack_ub   kapp_slack_lb]]," ")</f>
        <v>RXN-MIPCt_g_r_REV-SPONT</v>
      </c>
      <c r="H349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49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494" s="1">
        <f>_xlfn.NUMBERVALUE(_xlfn.TEXTAFTER(Table5[[#This Row],[rxn     kapp_old        kapp_slack_ub   kapp_slack_lb]]," ",-1))</f>
        <v>0</v>
      </c>
      <c r="K3494" s="1">
        <f>_xlfn.XLOOKUP(SUBSTITUTE(Table5[[#This Row],[rxn]],"RXN-","ENZLOAD-"),ENZLOAD[name],ENZLOAD[flux],0)</f>
        <v>0</v>
      </c>
      <c r="L3494" s="1" t="str">
        <f>"'"&amp;Table5[[#This Row],[rxn]]&amp;"'"&amp;CHAR(9)&amp;IF(AND(Table5[[#This Row],[kapp_slack_ub]]&lt;&gt;0,Table5[[#This Row],[kapp_old]]&lt;$F$1),$F$1,Table5[[#This Row],[kapp_old]])</f>
        <v>'RXN-MIPCt_g_r_REV-SPONT'	27141.27779288</v>
      </c>
      <c r="M3494" s="1">
        <f>_xlfn.XLOOKUP(Table5[[#This Row],[rxn]],Table3[name],Table3[flux],$F$1)</f>
        <v>27141.277792879999</v>
      </c>
      <c r="N3494" s="1" t="str">
        <f>IFERROR(Table5[[#This Row],[min flux]]/Table5[[#This Row],[associated enzload]],"")</f>
        <v/>
      </c>
      <c r="O3494" s="1">
        <f>_xlfn.NUMBERVALUE(IF(Table5[[#This Row],[flux/enzload]]="","",ABS($N$1-Table5[[#This Row],[flux/enzload]])))</f>
        <v>0</v>
      </c>
      <c r="P3494" s="1">
        <f>Table5[[#This Row],[kapp_old]]+IFERROR(((Table5[[#This Row],[kapp_slack_ub]]-Table5[[#This Row],[kapp_slack_lb]])/Table5[[#This Row],[associated enzload]]),0)</f>
        <v>27141.277792879999</v>
      </c>
      <c r="Q3494" s="1" t="str">
        <f>"'"&amp;Table5[[#This Row],[rxn]]&amp;"'"&amp;CHAR(9)&amp;Table5[[#This Row],[kapp + (slack_ub - slack_lb)/enzload]]</f>
        <v>'RXN-MIPCt_g_r_REV-SPONT'	27141.27779288</v>
      </c>
      <c r="R3494" s="1">
        <f>_xlfn.XLOOKUP(Table5[[#This Row],[rxn]],Table38[name],Table38[flux],0)</f>
        <v>0</v>
      </c>
      <c r="S3494" s="1">
        <f>_xlfn.XLOOKUP(SUBSTITUTE(Table5[[#This Row],[rxn]],"RXN-","ENZLOAD-"),Table38[name],Table38[flux],0)</f>
        <v>0</v>
      </c>
      <c r="T3494" s="1" t="b">
        <f>AND(Table5[[#This Row],[ENZLOAD flux in kapp-slack.gms]]=0,Table5[[#This Row],[flux in kapp-slack.gms]]&lt;&gt;0,NOT(Table5[[#This Row],[spont or unknown?]]))</f>
        <v>0</v>
      </c>
      <c r="U3494" s="1" t="b">
        <f>OR(_xlfn.TEXTAFTER(Table5[[#This Row],[rxn]],"-",-1)="SPONT",_xlfn.TEXTAFTER(Table5[[#This Row],[rxn]],"-",-1)="UNKNOWN")</f>
        <v>1</v>
      </c>
      <c r="V3494" s="1">
        <f>_xlfn.XLOOKUP(SUBSTITUTE(Table5[[#This Row],[rxn]],"RXN-","ENZLOAD-"),Table4[rxn],Table4[ub],0)</f>
        <v>0</v>
      </c>
      <c r="W3494" s="1" t="b">
        <f>AND(Table5[[#This Row],[FVA ENZLOAD flux UB]]=0,Table5[[#This Row],[ENZ not made when it should be?]])</f>
        <v>0</v>
      </c>
    </row>
    <row r="3495" spans="6:23" hidden="1">
      <c r="F3495" s="1" t="s">
        <v>8840</v>
      </c>
      <c r="G3495" s="1" t="str">
        <f>_xlfn.TEXTBEFORE(Table5[[#This Row],[rxn     kapp_old        kapp_slack_ub   kapp_slack_lb]]," ")</f>
        <v>RXN-MN2t_c_e_FWD-UNKNOWN</v>
      </c>
      <c r="H349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49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495" s="1">
        <f>_xlfn.NUMBERVALUE(_xlfn.TEXTAFTER(Table5[[#This Row],[rxn     kapp_old        kapp_slack_ub   kapp_slack_lb]]," ",-1))</f>
        <v>0</v>
      </c>
      <c r="K3495" s="1">
        <f>_xlfn.XLOOKUP(SUBSTITUTE(Table5[[#This Row],[rxn]],"RXN-","ENZLOAD-"),ENZLOAD[name],ENZLOAD[flux],0)</f>
        <v>0</v>
      </c>
      <c r="L3495" s="1" t="str">
        <f>"'"&amp;Table5[[#This Row],[rxn]]&amp;"'"&amp;CHAR(9)&amp;IF(AND(Table5[[#This Row],[kapp_slack_ub]]&lt;&gt;0,Table5[[#This Row],[kapp_old]]&lt;$F$1),$F$1,Table5[[#This Row],[kapp_old]])</f>
        <v>'RXN-MN2t_c_e_FWD-UNKNOWN'	27141.27779288</v>
      </c>
      <c r="M3495" s="1">
        <f>_xlfn.XLOOKUP(Table5[[#This Row],[rxn]],Table3[name],Table3[flux],$F$1)</f>
        <v>3.5724100626323997E-5</v>
      </c>
      <c r="N3495" s="1" t="str">
        <f>IFERROR(Table5[[#This Row],[min flux]]/Table5[[#This Row],[associated enzload]],"")</f>
        <v/>
      </c>
      <c r="O3495" s="1">
        <f>_xlfn.NUMBERVALUE(IF(Table5[[#This Row],[flux/enzload]]="","",ABS($N$1-Table5[[#This Row],[flux/enzload]])))</f>
        <v>0</v>
      </c>
      <c r="P3495" s="1">
        <f>Table5[[#This Row],[kapp_old]]+IFERROR(((Table5[[#This Row],[kapp_slack_ub]]-Table5[[#This Row],[kapp_slack_lb]])/Table5[[#This Row],[associated enzload]]),0)</f>
        <v>27141.277792879999</v>
      </c>
      <c r="Q3495" s="1" t="str">
        <f>"'"&amp;Table5[[#This Row],[rxn]]&amp;"'"&amp;CHAR(9)&amp;Table5[[#This Row],[kapp + (slack_ub - slack_lb)/enzload]]</f>
        <v>'RXN-MN2t_c_e_FWD-UNKNOWN'	27141.27779288</v>
      </c>
      <c r="R3495" s="1">
        <f>_xlfn.XLOOKUP(Table5[[#This Row],[rxn]],Table38[name],Table38[flux],0)</f>
        <v>3.8003769370000002E-5</v>
      </c>
      <c r="S3495" s="1">
        <f>_xlfn.XLOOKUP(SUBSTITUTE(Table5[[#This Row],[rxn]],"RXN-","ENZLOAD-"),Table38[name],Table38[flux],0)</f>
        <v>0</v>
      </c>
      <c r="T3495" s="1" t="b">
        <f>AND(Table5[[#This Row],[ENZLOAD flux in kapp-slack.gms]]=0,Table5[[#This Row],[flux in kapp-slack.gms]]&lt;&gt;0,NOT(Table5[[#This Row],[spont or unknown?]]))</f>
        <v>0</v>
      </c>
      <c r="U3495" s="1" t="b">
        <f>OR(_xlfn.TEXTAFTER(Table5[[#This Row],[rxn]],"-",-1)="SPONT",_xlfn.TEXTAFTER(Table5[[#This Row],[rxn]],"-",-1)="UNKNOWN")</f>
        <v>1</v>
      </c>
      <c r="V3495" s="1">
        <f>_xlfn.XLOOKUP(SUBSTITUTE(Table5[[#This Row],[rxn]],"RXN-","ENZLOAD-"),Table4[rxn],Table4[ub],0)</f>
        <v>0</v>
      </c>
      <c r="W3495" s="1" t="b">
        <f>AND(Table5[[#This Row],[FVA ENZLOAD flux UB]]=0,Table5[[#This Row],[ENZ not made when it should be?]])</f>
        <v>0</v>
      </c>
    </row>
    <row r="3496" spans="6:23" hidden="1">
      <c r="F3496" s="1" t="s">
        <v>8841</v>
      </c>
      <c r="G3496" s="1" t="str">
        <f>_xlfn.TEXTBEFORE(Table5[[#This Row],[rxn     kapp_old        kapp_slack_ub   kapp_slack_lb]]," ")</f>
        <v>RXN-MOBDt_c_e_FWD-UNKNOWN</v>
      </c>
      <c r="H349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49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496" s="1">
        <f>_xlfn.NUMBERVALUE(_xlfn.TEXTAFTER(Table5[[#This Row],[rxn     kapp_old        kapp_slack_ub   kapp_slack_lb]]," ",-1))</f>
        <v>0</v>
      </c>
      <c r="K3496" s="1">
        <f>_xlfn.XLOOKUP(SUBSTITUTE(Table5[[#This Row],[rxn]],"RXN-","ENZLOAD-"),ENZLOAD[name],ENZLOAD[flux],0)</f>
        <v>0</v>
      </c>
      <c r="L3496" s="1" t="str">
        <f>"'"&amp;Table5[[#This Row],[rxn]]&amp;"'"&amp;CHAR(9)&amp;IF(AND(Table5[[#This Row],[kapp_slack_ub]]&lt;&gt;0,Table5[[#This Row],[kapp_old]]&lt;$F$1),$F$1,Table5[[#This Row],[kapp_old]])</f>
        <v>'RXN-MOBDt_c_e_FWD-UNKNOWN'	27141.27779288</v>
      </c>
      <c r="M3496" s="1">
        <f>_xlfn.XLOOKUP(Table5[[#This Row],[rxn]],Table3[name],Table3[flux],$F$1)</f>
        <v>27141.277792879999</v>
      </c>
      <c r="N3496" s="1" t="str">
        <f>IFERROR(Table5[[#This Row],[min flux]]/Table5[[#This Row],[associated enzload]],"")</f>
        <v/>
      </c>
      <c r="O3496" s="1">
        <f>_xlfn.NUMBERVALUE(IF(Table5[[#This Row],[flux/enzload]]="","",ABS($N$1-Table5[[#This Row],[flux/enzload]])))</f>
        <v>0</v>
      </c>
      <c r="P3496" s="1">
        <f>Table5[[#This Row],[kapp_old]]+IFERROR(((Table5[[#This Row],[kapp_slack_ub]]-Table5[[#This Row],[kapp_slack_lb]])/Table5[[#This Row],[associated enzload]]),0)</f>
        <v>27141.277792879999</v>
      </c>
      <c r="Q3496" s="1" t="str">
        <f>"'"&amp;Table5[[#This Row],[rxn]]&amp;"'"&amp;CHAR(9)&amp;Table5[[#This Row],[kapp + (slack_ub - slack_lb)/enzload]]</f>
        <v>'RXN-MOBDt_c_e_FWD-UNKNOWN'	27141.27779288</v>
      </c>
      <c r="R3496" s="1">
        <f>_xlfn.XLOOKUP(Table5[[#This Row],[rxn]],Table38[name],Table38[flux],0)</f>
        <v>0</v>
      </c>
      <c r="S3496" s="1">
        <f>_xlfn.XLOOKUP(SUBSTITUTE(Table5[[#This Row],[rxn]],"RXN-","ENZLOAD-"),Table38[name],Table38[flux],0)</f>
        <v>0</v>
      </c>
      <c r="T3496" s="1" t="b">
        <f>AND(Table5[[#This Row],[ENZLOAD flux in kapp-slack.gms]]=0,Table5[[#This Row],[flux in kapp-slack.gms]]&lt;&gt;0,NOT(Table5[[#This Row],[spont or unknown?]]))</f>
        <v>0</v>
      </c>
      <c r="U3496" s="1" t="b">
        <f>OR(_xlfn.TEXTAFTER(Table5[[#This Row],[rxn]],"-",-1)="SPONT",_xlfn.TEXTAFTER(Table5[[#This Row],[rxn]],"-",-1)="UNKNOWN")</f>
        <v>1</v>
      </c>
      <c r="V3496" s="1">
        <f>_xlfn.XLOOKUP(SUBSTITUTE(Table5[[#This Row],[rxn]],"RXN-","ENZLOAD-"),Table4[rxn],Table4[ub],0)</f>
        <v>0</v>
      </c>
      <c r="W3496" s="1" t="b">
        <f>AND(Table5[[#This Row],[FVA ENZLOAD flux UB]]=0,Table5[[#This Row],[ENZ not made when it should be?]])</f>
        <v>0</v>
      </c>
    </row>
    <row r="3497" spans="6:23" hidden="1">
      <c r="F3497" s="1" t="s">
        <v>8845</v>
      </c>
      <c r="G3497" s="1" t="str">
        <f>_xlfn.TEXTBEFORE(Table5[[#This Row],[rxn     kapp_old        kapp_slack_ub   kapp_slack_lb]]," ")</f>
        <v>RXN-MTHFC_c_FWD-UNKNOWN</v>
      </c>
      <c r="H349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49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497" s="1">
        <f>_xlfn.NUMBERVALUE(_xlfn.TEXTAFTER(Table5[[#This Row],[rxn     kapp_old        kapp_slack_ub   kapp_slack_lb]]," ",-1))</f>
        <v>0</v>
      </c>
      <c r="K3497" s="1">
        <f>_xlfn.XLOOKUP(SUBSTITUTE(Table5[[#This Row],[rxn]],"RXN-","ENZLOAD-"),ENZLOAD[name],ENZLOAD[flux],0)</f>
        <v>0</v>
      </c>
      <c r="L3497" s="1" t="str">
        <f>"'"&amp;Table5[[#This Row],[rxn]]&amp;"'"&amp;CHAR(9)&amp;IF(AND(Table5[[#This Row],[kapp_slack_ub]]&lt;&gt;0,Table5[[#This Row],[kapp_old]]&lt;$F$1),$F$1,Table5[[#This Row],[kapp_old]])</f>
        <v>'RXN-MTHFC_c_FWD-UNKNOWN'	27141.27779288</v>
      </c>
      <c r="M3497" s="1">
        <f>_xlfn.XLOOKUP(Table5[[#This Row],[rxn]],Table3[name],Table3[flux],$F$1)</f>
        <v>5.2698399284398602E-2</v>
      </c>
      <c r="N3497" s="1" t="str">
        <f>IFERROR(Table5[[#This Row],[min flux]]/Table5[[#This Row],[associated enzload]],"")</f>
        <v/>
      </c>
      <c r="O3497" s="1">
        <f>_xlfn.NUMBERVALUE(IF(Table5[[#This Row],[flux/enzload]]="","",ABS($N$1-Table5[[#This Row],[flux/enzload]])))</f>
        <v>0</v>
      </c>
      <c r="P3497" s="1">
        <f>Table5[[#This Row],[kapp_old]]+IFERROR(((Table5[[#This Row],[kapp_slack_ub]]-Table5[[#This Row],[kapp_slack_lb]])/Table5[[#This Row],[associated enzload]]),0)</f>
        <v>27141.277792879999</v>
      </c>
      <c r="Q3497" s="1" t="str">
        <f>"'"&amp;Table5[[#This Row],[rxn]]&amp;"'"&amp;CHAR(9)&amp;Table5[[#This Row],[kapp + (slack_ub - slack_lb)/enzload]]</f>
        <v>'RXN-MTHFC_c_FWD-UNKNOWN'	27141.27779288</v>
      </c>
      <c r="R3497" s="1">
        <f>_xlfn.XLOOKUP(Table5[[#This Row],[rxn]],Table38[name],Table38[flux],0)</f>
        <v>6.20891237842799</v>
      </c>
      <c r="S3497" s="1">
        <f>_xlfn.XLOOKUP(SUBSTITUTE(Table5[[#This Row],[rxn]],"RXN-","ENZLOAD-"),Table38[name],Table38[flux],0)</f>
        <v>0</v>
      </c>
      <c r="T3497" s="1" t="b">
        <f>AND(Table5[[#This Row],[ENZLOAD flux in kapp-slack.gms]]=0,Table5[[#This Row],[flux in kapp-slack.gms]]&lt;&gt;0,NOT(Table5[[#This Row],[spont or unknown?]]))</f>
        <v>0</v>
      </c>
      <c r="U3497" s="1" t="b">
        <f>OR(_xlfn.TEXTAFTER(Table5[[#This Row],[rxn]],"-",-1)="SPONT",_xlfn.TEXTAFTER(Table5[[#This Row],[rxn]],"-",-1)="UNKNOWN")</f>
        <v>1</v>
      </c>
      <c r="V3497" s="1">
        <f>_xlfn.XLOOKUP(SUBSTITUTE(Table5[[#This Row],[rxn]],"RXN-","ENZLOAD-"),Table4[rxn],Table4[ub],0)</f>
        <v>0</v>
      </c>
      <c r="W3497" s="1" t="b">
        <f>AND(Table5[[#This Row],[FVA ENZLOAD flux UB]]=0,Table5[[#This Row],[ENZ not made when it should be?]])</f>
        <v>0</v>
      </c>
    </row>
    <row r="3498" spans="6:23" hidden="1">
      <c r="F3498" s="1" t="s">
        <v>8846</v>
      </c>
      <c r="G3498" s="1" t="str">
        <f>_xlfn.TEXTBEFORE(Table5[[#This Row],[rxn     kapp_old        kapp_slack_ub   kapp_slack_lb]]," ")</f>
        <v>RXN-MTHFC_c_REV-UNKNOWN</v>
      </c>
      <c r="H349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49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498" s="1">
        <f>_xlfn.NUMBERVALUE(_xlfn.TEXTAFTER(Table5[[#This Row],[rxn     kapp_old        kapp_slack_ub   kapp_slack_lb]]," ",-1))</f>
        <v>0</v>
      </c>
      <c r="K3498" s="1">
        <f>_xlfn.XLOOKUP(SUBSTITUTE(Table5[[#This Row],[rxn]],"RXN-","ENZLOAD-"),ENZLOAD[name],ENZLOAD[flux],0)</f>
        <v>0</v>
      </c>
      <c r="L3498" s="1" t="str">
        <f>"'"&amp;Table5[[#This Row],[rxn]]&amp;"'"&amp;CHAR(9)&amp;IF(AND(Table5[[#This Row],[kapp_slack_ub]]&lt;&gt;0,Table5[[#This Row],[kapp_old]]&lt;$F$1),$F$1,Table5[[#This Row],[kapp_old]])</f>
        <v>'RXN-MTHFC_c_REV-UNKNOWN'	27141.27779288</v>
      </c>
      <c r="M3498" s="1">
        <f>_xlfn.XLOOKUP(Table5[[#This Row],[rxn]],Table3[name],Table3[flux],$F$1)</f>
        <v>27141.277792879999</v>
      </c>
      <c r="N3498" s="1" t="str">
        <f>IFERROR(Table5[[#This Row],[min flux]]/Table5[[#This Row],[associated enzload]],"")</f>
        <v/>
      </c>
      <c r="O3498" s="1">
        <f>_xlfn.NUMBERVALUE(IF(Table5[[#This Row],[flux/enzload]]="","",ABS($N$1-Table5[[#This Row],[flux/enzload]])))</f>
        <v>0</v>
      </c>
      <c r="P3498" s="1">
        <f>Table5[[#This Row],[kapp_old]]+IFERROR(((Table5[[#This Row],[kapp_slack_ub]]-Table5[[#This Row],[kapp_slack_lb]])/Table5[[#This Row],[associated enzload]]),0)</f>
        <v>27141.277792879999</v>
      </c>
      <c r="Q3498" s="1" t="str">
        <f>"'"&amp;Table5[[#This Row],[rxn]]&amp;"'"&amp;CHAR(9)&amp;Table5[[#This Row],[kapp + (slack_ub - slack_lb)/enzload]]</f>
        <v>'RXN-MTHFC_c_REV-UNKNOWN'	27141.27779288</v>
      </c>
      <c r="R3498" s="1">
        <f>_xlfn.XLOOKUP(Table5[[#This Row],[rxn]],Table38[name],Table38[flux],0)</f>
        <v>0</v>
      </c>
      <c r="S3498" s="1">
        <f>_xlfn.XLOOKUP(SUBSTITUTE(Table5[[#This Row],[rxn]],"RXN-","ENZLOAD-"),Table38[name],Table38[flux],0)</f>
        <v>0</v>
      </c>
      <c r="T3498" s="1" t="b">
        <f>AND(Table5[[#This Row],[ENZLOAD flux in kapp-slack.gms]]=0,Table5[[#This Row],[flux in kapp-slack.gms]]&lt;&gt;0,NOT(Table5[[#This Row],[spont or unknown?]]))</f>
        <v>0</v>
      </c>
      <c r="U3498" s="1" t="b">
        <f>OR(_xlfn.TEXTAFTER(Table5[[#This Row],[rxn]],"-",-1)="SPONT",_xlfn.TEXTAFTER(Table5[[#This Row],[rxn]],"-",-1)="UNKNOWN")</f>
        <v>1</v>
      </c>
      <c r="V3498" s="1">
        <f>_xlfn.XLOOKUP(SUBSTITUTE(Table5[[#This Row],[rxn]],"RXN-","ENZLOAD-"),Table4[rxn],Table4[ub],0)</f>
        <v>0</v>
      </c>
      <c r="W3498" s="1" t="b">
        <f>AND(Table5[[#This Row],[FVA ENZLOAD flux UB]]=0,Table5[[#This Row],[ENZ not made when it should be?]])</f>
        <v>0</v>
      </c>
    </row>
    <row r="3499" spans="6:23" hidden="1">
      <c r="F3499" s="1" t="s">
        <v>8877</v>
      </c>
      <c r="G3499" s="1" t="str">
        <f>_xlfn.TEXTBEFORE(Table5[[#This Row],[rxn     kapp_old        kapp_slack_ub   kapp_slack_lb]]," ")</f>
        <v>RXN-NADHq9_c_FWD-rt1441</v>
      </c>
      <c r="H349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49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499" s="1">
        <f>_xlfn.NUMBERVALUE(_xlfn.TEXTAFTER(Table5[[#This Row],[rxn     kapp_old        kapp_slack_ub   kapp_slack_lb]]," ",-1))</f>
        <v>0</v>
      </c>
      <c r="K3499" s="1">
        <f>_xlfn.XLOOKUP(SUBSTITUTE(Table5[[#This Row],[rxn]],"RXN-","ENZLOAD-"),ENZLOAD[name],ENZLOAD[flux],0)</f>
        <v>0</v>
      </c>
      <c r="L3499" s="1" t="str">
        <f>"'"&amp;Table5[[#This Row],[rxn]]&amp;"'"&amp;CHAR(9)&amp;IF(AND(Table5[[#This Row],[kapp_slack_ub]]&lt;&gt;0,Table5[[#This Row],[kapp_old]]&lt;$F$1),$F$1,Table5[[#This Row],[kapp_old]])</f>
        <v>'RXN-NADHq9_c_FWD-rt1441'	27141.27779288</v>
      </c>
      <c r="M3499" s="1">
        <f>_xlfn.XLOOKUP(Table5[[#This Row],[rxn]],Table3[name],Table3[flux],$F$1)</f>
        <v>27141.277792879999</v>
      </c>
      <c r="N3499" s="1" t="str">
        <f>IFERROR(Table5[[#This Row],[min flux]]/Table5[[#This Row],[associated enzload]],"")</f>
        <v/>
      </c>
      <c r="O3499" s="1">
        <f>_xlfn.NUMBERVALUE(IF(Table5[[#This Row],[flux/enzload]]="","",ABS($N$1-Table5[[#This Row],[flux/enzload]])))</f>
        <v>0</v>
      </c>
      <c r="P3499" s="1">
        <f>Table5[[#This Row],[kapp_old]]+IFERROR(((Table5[[#This Row],[kapp_slack_ub]]-Table5[[#This Row],[kapp_slack_lb]])/Table5[[#This Row],[associated enzload]]),0)</f>
        <v>27141.277792879999</v>
      </c>
      <c r="Q3499" s="1" t="str">
        <f>"'"&amp;Table5[[#This Row],[rxn]]&amp;"'"&amp;CHAR(9)&amp;Table5[[#This Row],[kapp + (slack_ub - slack_lb)/enzload]]</f>
        <v>'RXN-NADHq9_c_FWD-rt1441'	27141.27779288</v>
      </c>
      <c r="R3499" s="1">
        <f>_xlfn.XLOOKUP(Table5[[#This Row],[rxn]],Table38[name],Table38[flux],0)</f>
        <v>0</v>
      </c>
      <c r="S3499" s="1">
        <f>_xlfn.XLOOKUP(SUBSTITUTE(Table5[[#This Row],[rxn]],"RXN-","ENZLOAD-"),Table38[name],Table38[flux],0)</f>
        <v>0</v>
      </c>
      <c r="T3499" s="1" t="b">
        <f>AND(Table5[[#This Row],[ENZLOAD flux in kapp-slack.gms]]=0,Table5[[#This Row],[flux in kapp-slack.gms]]&lt;&gt;0,NOT(Table5[[#This Row],[spont or unknown?]]))</f>
        <v>0</v>
      </c>
      <c r="U3499" s="1" t="b">
        <f>OR(_xlfn.TEXTAFTER(Table5[[#This Row],[rxn]],"-",-1)="SPONT",_xlfn.TEXTAFTER(Table5[[#This Row],[rxn]],"-",-1)="UNKNOWN")</f>
        <v>0</v>
      </c>
      <c r="V3499" s="1">
        <f>_xlfn.XLOOKUP(SUBSTITUTE(Table5[[#This Row],[rxn]],"RXN-","ENZLOAD-"),Table4[rxn],Table4[ub],0)</f>
        <v>0.79022946000000005</v>
      </c>
      <c r="W3499" s="1" t="b">
        <f>AND(Table5[[#This Row],[FVA ENZLOAD flux UB]]=0,Table5[[#This Row],[ENZ not made when it should be?]])</f>
        <v>0</v>
      </c>
    </row>
    <row r="3500" spans="6:23" hidden="1">
      <c r="F3500" s="1" t="s">
        <v>8878</v>
      </c>
      <c r="G3500" s="1" t="str">
        <f>_xlfn.TEXTBEFORE(Table5[[#This Row],[rxn     kapp_old        kapp_slack_ub   kapp_slack_lb]]," ")</f>
        <v>RXN-NADHt_c_rm_FWD-SPONT</v>
      </c>
      <c r="H350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50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500" s="1">
        <f>_xlfn.NUMBERVALUE(_xlfn.TEXTAFTER(Table5[[#This Row],[rxn     kapp_old        kapp_slack_ub   kapp_slack_lb]]," ",-1))</f>
        <v>0</v>
      </c>
      <c r="K3500" s="1">
        <f>_xlfn.XLOOKUP(SUBSTITUTE(Table5[[#This Row],[rxn]],"RXN-","ENZLOAD-"),ENZLOAD[name],ENZLOAD[flux],0)</f>
        <v>0</v>
      </c>
      <c r="L3500" s="1" t="str">
        <f>"'"&amp;Table5[[#This Row],[rxn]]&amp;"'"&amp;CHAR(9)&amp;IF(AND(Table5[[#This Row],[kapp_slack_ub]]&lt;&gt;0,Table5[[#This Row],[kapp_old]]&lt;$F$1),$F$1,Table5[[#This Row],[kapp_old]])</f>
        <v>'RXN-NADHt_c_rm_FWD-SPONT'	27141.27779288</v>
      </c>
      <c r="M3500" s="1">
        <f>_xlfn.XLOOKUP(Table5[[#This Row],[rxn]],Table3[name],Table3[flux],$F$1)</f>
        <v>0.103974827611445</v>
      </c>
      <c r="N3500" s="1" t="str">
        <f>IFERROR(Table5[[#This Row],[min flux]]/Table5[[#This Row],[associated enzload]],"")</f>
        <v/>
      </c>
      <c r="O3500" s="1">
        <f>_xlfn.NUMBERVALUE(IF(Table5[[#This Row],[flux/enzload]]="","",ABS($N$1-Table5[[#This Row],[flux/enzload]])))</f>
        <v>0</v>
      </c>
      <c r="P3500" s="1">
        <f>Table5[[#This Row],[kapp_old]]+IFERROR(((Table5[[#This Row],[kapp_slack_ub]]-Table5[[#This Row],[kapp_slack_lb]])/Table5[[#This Row],[associated enzload]]),0)</f>
        <v>27141.277792879999</v>
      </c>
      <c r="Q3500" s="1" t="str">
        <f>"'"&amp;Table5[[#This Row],[rxn]]&amp;"'"&amp;CHAR(9)&amp;Table5[[#This Row],[kapp + (slack_ub - slack_lb)/enzload]]</f>
        <v>'RXN-NADHt_c_rm_FWD-SPONT'	27141.27779288</v>
      </c>
      <c r="R3500" s="1">
        <f>_xlfn.XLOOKUP(Table5[[#This Row],[rxn]],Table38[name],Table38[flux],0)</f>
        <v>0.105774358259432</v>
      </c>
      <c r="S3500" s="1">
        <f>_xlfn.XLOOKUP(SUBSTITUTE(Table5[[#This Row],[rxn]],"RXN-","ENZLOAD-"),Table38[name],Table38[flux],0)</f>
        <v>0</v>
      </c>
      <c r="T3500" s="1" t="b">
        <f>AND(Table5[[#This Row],[ENZLOAD flux in kapp-slack.gms]]=0,Table5[[#This Row],[flux in kapp-slack.gms]]&lt;&gt;0,NOT(Table5[[#This Row],[spont or unknown?]]))</f>
        <v>0</v>
      </c>
      <c r="U3500" s="1" t="b">
        <f>OR(_xlfn.TEXTAFTER(Table5[[#This Row],[rxn]],"-",-1)="SPONT",_xlfn.TEXTAFTER(Table5[[#This Row],[rxn]],"-",-1)="UNKNOWN")</f>
        <v>1</v>
      </c>
      <c r="V3500" s="1">
        <f>_xlfn.XLOOKUP(SUBSTITUTE(Table5[[#This Row],[rxn]],"RXN-","ENZLOAD-"),Table4[rxn],Table4[ub],0)</f>
        <v>0</v>
      </c>
      <c r="W3500" s="1" t="b">
        <f>AND(Table5[[#This Row],[FVA ENZLOAD flux UB]]=0,Table5[[#This Row],[ENZ not made when it should be?]])</f>
        <v>0</v>
      </c>
    </row>
    <row r="3501" spans="6:23" hidden="1">
      <c r="F3501" s="1" t="s">
        <v>8879</v>
      </c>
      <c r="G3501" s="1" t="str">
        <f>_xlfn.TEXTBEFORE(Table5[[#This Row],[rxn     kapp_old        kapp_slack_ub   kapp_slack_lb]]," ")</f>
        <v>RXN-NADHt_c_rm_REV-SPONT</v>
      </c>
      <c r="H350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50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501" s="1">
        <f>_xlfn.NUMBERVALUE(_xlfn.TEXTAFTER(Table5[[#This Row],[rxn     kapp_old        kapp_slack_ub   kapp_slack_lb]]," ",-1))</f>
        <v>0</v>
      </c>
      <c r="K3501" s="1">
        <f>_xlfn.XLOOKUP(SUBSTITUTE(Table5[[#This Row],[rxn]],"RXN-","ENZLOAD-"),ENZLOAD[name],ENZLOAD[flux],0)</f>
        <v>0</v>
      </c>
      <c r="L3501" s="1" t="str">
        <f>"'"&amp;Table5[[#This Row],[rxn]]&amp;"'"&amp;CHAR(9)&amp;IF(AND(Table5[[#This Row],[kapp_slack_ub]]&lt;&gt;0,Table5[[#This Row],[kapp_old]]&lt;$F$1),$F$1,Table5[[#This Row],[kapp_old]])</f>
        <v>'RXN-NADHt_c_rm_REV-SPONT'	27141.27779288</v>
      </c>
      <c r="M3501" s="1">
        <f>_xlfn.XLOOKUP(Table5[[#This Row],[rxn]],Table3[name],Table3[flux],$F$1)</f>
        <v>27141.277792879999</v>
      </c>
      <c r="N3501" s="1" t="str">
        <f>IFERROR(Table5[[#This Row],[min flux]]/Table5[[#This Row],[associated enzload]],"")</f>
        <v/>
      </c>
      <c r="O3501" s="1">
        <f>_xlfn.NUMBERVALUE(IF(Table5[[#This Row],[flux/enzload]]="","",ABS($N$1-Table5[[#This Row],[flux/enzload]])))</f>
        <v>0</v>
      </c>
      <c r="P3501" s="1">
        <f>Table5[[#This Row],[kapp_old]]+IFERROR(((Table5[[#This Row],[kapp_slack_ub]]-Table5[[#This Row],[kapp_slack_lb]])/Table5[[#This Row],[associated enzload]]),0)</f>
        <v>27141.277792879999</v>
      </c>
      <c r="Q3501" s="1" t="str">
        <f>"'"&amp;Table5[[#This Row],[rxn]]&amp;"'"&amp;CHAR(9)&amp;Table5[[#This Row],[kapp + (slack_ub - slack_lb)/enzload]]</f>
        <v>'RXN-NADHt_c_rm_REV-SPONT'	27141.27779288</v>
      </c>
      <c r="R3501" s="1">
        <f>_xlfn.XLOOKUP(Table5[[#This Row],[rxn]],Table38[name],Table38[flux],0)</f>
        <v>0</v>
      </c>
      <c r="S3501" s="1">
        <f>_xlfn.XLOOKUP(SUBSTITUTE(Table5[[#This Row],[rxn]],"RXN-","ENZLOAD-"),Table38[name],Table38[flux],0)</f>
        <v>0</v>
      </c>
      <c r="T3501" s="1" t="b">
        <f>AND(Table5[[#This Row],[ENZLOAD flux in kapp-slack.gms]]=0,Table5[[#This Row],[flux in kapp-slack.gms]]&lt;&gt;0,NOT(Table5[[#This Row],[spont or unknown?]]))</f>
        <v>0</v>
      </c>
      <c r="U3501" s="1" t="b">
        <f>OR(_xlfn.TEXTAFTER(Table5[[#This Row],[rxn]],"-",-1)="SPONT",_xlfn.TEXTAFTER(Table5[[#This Row],[rxn]],"-",-1)="UNKNOWN")</f>
        <v>1</v>
      </c>
      <c r="V3501" s="1">
        <f>_xlfn.XLOOKUP(SUBSTITUTE(Table5[[#This Row],[rxn]],"RXN-","ENZLOAD-"),Table4[rxn],Table4[ub],0)</f>
        <v>0</v>
      </c>
      <c r="W3501" s="1" t="b">
        <f>AND(Table5[[#This Row],[FVA ENZLOAD flux UB]]=0,Table5[[#This Row],[ENZ not made when it should be?]])</f>
        <v>0</v>
      </c>
    </row>
    <row r="3502" spans="6:23" hidden="1">
      <c r="F3502" s="1" t="s">
        <v>8885</v>
      </c>
      <c r="G3502" s="1" t="str">
        <f>_xlfn.TEXTBEFORE(Table5[[#This Row],[rxn     kapp_old        kapp_slack_ub   kapp_slack_lb]]," ")</f>
        <v>RXN-NADPHt_c_l_FWD-SPONT</v>
      </c>
      <c r="H350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50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502" s="1">
        <f>_xlfn.NUMBERVALUE(_xlfn.TEXTAFTER(Table5[[#This Row],[rxn     kapp_old        kapp_slack_ub   kapp_slack_lb]]," ",-1))</f>
        <v>0</v>
      </c>
      <c r="K3502" s="1">
        <f>_xlfn.XLOOKUP(SUBSTITUTE(Table5[[#This Row],[rxn]],"RXN-","ENZLOAD-"),ENZLOAD[name],ENZLOAD[flux],0)</f>
        <v>0</v>
      </c>
      <c r="L3502" s="1" t="str">
        <f>"'"&amp;Table5[[#This Row],[rxn]]&amp;"'"&amp;CHAR(9)&amp;IF(AND(Table5[[#This Row],[kapp_slack_ub]]&lt;&gt;0,Table5[[#This Row],[kapp_old]]&lt;$F$1),$F$1,Table5[[#This Row],[kapp_old]])</f>
        <v>'RXN-NADPHt_c_l_FWD-SPONT'	27141.27779288</v>
      </c>
      <c r="M3502" s="1">
        <f>_xlfn.XLOOKUP(Table5[[#This Row],[rxn]],Table3[name],Table3[flux],$F$1)</f>
        <v>27141.277792879999</v>
      </c>
      <c r="N3502" s="1" t="str">
        <f>IFERROR(Table5[[#This Row],[min flux]]/Table5[[#This Row],[associated enzload]],"")</f>
        <v/>
      </c>
      <c r="O3502" s="1">
        <f>_xlfn.NUMBERVALUE(IF(Table5[[#This Row],[flux/enzload]]="","",ABS($N$1-Table5[[#This Row],[flux/enzload]])))</f>
        <v>0</v>
      </c>
      <c r="P3502" s="1">
        <f>Table5[[#This Row],[kapp_old]]+IFERROR(((Table5[[#This Row],[kapp_slack_ub]]-Table5[[#This Row],[kapp_slack_lb]])/Table5[[#This Row],[associated enzload]]),0)</f>
        <v>27141.277792879999</v>
      </c>
      <c r="Q3502" s="1" t="str">
        <f>"'"&amp;Table5[[#This Row],[rxn]]&amp;"'"&amp;CHAR(9)&amp;Table5[[#This Row],[kapp + (slack_ub - slack_lb)/enzload]]</f>
        <v>'RXN-NADPHt_c_l_FWD-SPONT'	27141.27779288</v>
      </c>
      <c r="R3502" s="1">
        <f>_xlfn.XLOOKUP(Table5[[#This Row],[rxn]],Table38[name],Table38[flux],0)</f>
        <v>0</v>
      </c>
      <c r="S3502" s="1">
        <f>_xlfn.XLOOKUP(SUBSTITUTE(Table5[[#This Row],[rxn]],"RXN-","ENZLOAD-"),Table38[name],Table38[flux],0)</f>
        <v>0</v>
      </c>
      <c r="T3502" s="1" t="b">
        <f>AND(Table5[[#This Row],[ENZLOAD flux in kapp-slack.gms]]=0,Table5[[#This Row],[flux in kapp-slack.gms]]&lt;&gt;0,NOT(Table5[[#This Row],[spont or unknown?]]))</f>
        <v>0</v>
      </c>
      <c r="U3502" s="1" t="b">
        <f>OR(_xlfn.TEXTAFTER(Table5[[#This Row],[rxn]],"-",-1)="SPONT",_xlfn.TEXTAFTER(Table5[[#This Row],[rxn]],"-",-1)="UNKNOWN")</f>
        <v>1</v>
      </c>
      <c r="V3502" s="1">
        <f>_xlfn.XLOOKUP(SUBSTITUTE(Table5[[#This Row],[rxn]],"RXN-","ENZLOAD-"),Table4[rxn],Table4[ub],0)</f>
        <v>0</v>
      </c>
      <c r="W3502" s="1" t="b">
        <f>AND(Table5[[#This Row],[FVA ENZLOAD flux UB]]=0,Table5[[#This Row],[ENZ not made when it should be?]])</f>
        <v>0</v>
      </c>
    </row>
    <row r="3503" spans="6:23" hidden="1">
      <c r="F3503" s="1" t="s">
        <v>8886</v>
      </c>
      <c r="G3503" s="1" t="str">
        <f>_xlfn.TEXTBEFORE(Table5[[#This Row],[rxn     kapp_old        kapp_slack_ub   kapp_slack_lb]]," ")</f>
        <v>RXN-NADPHt_c_l_REV-SPONT</v>
      </c>
      <c r="H350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50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503" s="1">
        <f>_xlfn.NUMBERVALUE(_xlfn.TEXTAFTER(Table5[[#This Row],[rxn     kapp_old        kapp_slack_ub   kapp_slack_lb]]," ",-1))</f>
        <v>0</v>
      </c>
      <c r="K3503" s="1">
        <f>_xlfn.XLOOKUP(SUBSTITUTE(Table5[[#This Row],[rxn]],"RXN-","ENZLOAD-"),ENZLOAD[name],ENZLOAD[flux],0)</f>
        <v>0</v>
      </c>
      <c r="L3503" s="1" t="str">
        <f>"'"&amp;Table5[[#This Row],[rxn]]&amp;"'"&amp;CHAR(9)&amp;IF(AND(Table5[[#This Row],[kapp_slack_ub]]&lt;&gt;0,Table5[[#This Row],[kapp_old]]&lt;$F$1),$F$1,Table5[[#This Row],[kapp_old]])</f>
        <v>'RXN-NADPHt_c_l_REV-SPONT'	27141.27779288</v>
      </c>
      <c r="M3503" s="1">
        <f>_xlfn.XLOOKUP(Table5[[#This Row],[rxn]],Table3[name],Table3[flux],$F$1)</f>
        <v>27141.277792879999</v>
      </c>
      <c r="N3503" s="1" t="str">
        <f>IFERROR(Table5[[#This Row],[min flux]]/Table5[[#This Row],[associated enzload]],"")</f>
        <v/>
      </c>
      <c r="O3503" s="1">
        <f>_xlfn.NUMBERVALUE(IF(Table5[[#This Row],[flux/enzload]]="","",ABS($N$1-Table5[[#This Row],[flux/enzload]])))</f>
        <v>0</v>
      </c>
      <c r="P3503" s="1">
        <f>Table5[[#This Row],[kapp_old]]+IFERROR(((Table5[[#This Row],[kapp_slack_ub]]-Table5[[#This Row],[kapp_slack_lb]])/Table5[[#This Row],[associated enzload]]),0)</f>
        <v>27141.277792879999</v>
      </c>
      <c r="Q3503" s="1" t="str">
        <f>"'"&amp;Table5[[#This Row],[rxn]]&amp;"'"&amp;CHAR(9)&amp;Table5[[#This Row],[kapp + (slack_ub - slack_lb)/enzload]]</f>
        <v>'RXN-NADPHt_c_l_REV-SPONT'	27141.27779288</v>
      </c>
      <c r="R3503" s="1">
        <f>_xlfn.XLOOKUP(Table5[[#This Row],[rxn]],Table38[name],Table38[flux],0)</f>
        <v>0</v>
      </c>
      <c r="S3503" s="1">
        <f>_xlfn.XLOOKUP(SUBSTITUTE(Table5[[#This Row],[rxn]],"RXN-","ENZLOAD-"),Table38[name],Table38[flux],0)</f>
        <v>0</v>
      </c>
      <c r="T3503" s="1" t="b">
        <f>AND(Table5[[#This Row],[ENZLOAD flux in kapp-slack.gms]]=0,Table5[[#This Row],[flux in kapp-slack.gms]]&lt;&gt;0,NOT(Table5[[#This Row],[spont or unknown?]]))</f>
        <v>0</v>
      </c>
      <c r="U3503" s="1" t="b">
        <f>OR(_xlfn.TEXTAFTER(Table5[[#This Row],[rxn]],"-",-1)="SPONT",_xlfn.TEXTAFTER(Table5[[#This Row],[rxn]],"-",-1)="UNKNOWN")</f>
        <v>1</v>
      </c>
      <c r="V3503" s="1">
        <f>_xlfn.XLOOKUP(SUBSTITUTE(Table5[[#This Row],[rxn]],"RXN-","ENZLOAD-"),Table4[rxn],Table4[ub],0)</f>
        <v>0</v>
      </c>
      <c r="W3503" s="1" t="b">
        <f>AND(Table5[[#This Row],[FVA ENZLOAD flux UB]]=0,Table5[[#This Row],[ENZ not made when it should be?]])</f>
        <v>0</v>
      </c>
    </row>
    <row r="3504" spans="6:23" hidden="1">
      <c r="F3504" s="1" t="s">
        <v>8887</v>
      </c>
      <c r="G3504" s="1" t="str">
        <f>_xlfn.TEXTBEFORE(Table5[[#This Row],[rxn     kapp_old        kapp_slack_ub   kapp_slack_lb]]," ")</f>
        <v>RXN-NADPHt_c_r_FWD-SPONT</v>
      </c>
      <c r="H350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50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504" s="1">
        <f>_xlfn.NUMBERVALUE(_xlfn.TEXTAFTER(Table5[[#This Row],[rxn     kapp_old        kapp_slack_ub   kapp_slack_lb]]," ",-1))</f>
        <v>0</v>
      </c>
      <c r="K3504" s="1">
        <f>_xlfn.XLOOKUP(SUBSTITUTE(Table5[[#This Row],[rxn]],"RXN-","ENZLOAD-"),ENZLOAD[name],ENZLOAD[flux],0)</f>
        <v>0</v>
      </c>
      <c r="L3504" s="1" t="str">
        <f>"'"&amp;Table5[[#This Row],[rxn]]&amp;"'"&amp;CHAR(9)&amp;IF(AND(Table5[[#This Row],[kapp_slack_ub]]&lt;&gt;0,Table5[[#This Row],[kapp_old]]&lt;$F$1),$F$1,Table5[[#This Row],[kapp_old]])</f>
        <v>'RXN-NADPHt_c_r_FWD-SPONT'	27141.27779288</v>
      </c>
      <c r="M3504" s="1">
        <f>_xlfn.XLOOKUP(Table5[[#This Row],[rxn]],Table3[name],Table3[flux],$F$1)</f>
        <v>4.3502039586154201E-2</v>
      </c>
      <c r="N3504" s="1" t="str">
        <f>IFERROR(Table5[[#This Row],[min flux]]/Table5[[#This Row],[associated enzload]],"")</f>
        <v/>
      </c>
      <c r="O3504" s="1">
        <f>_xlfn.NUMBERVALUE(IF(Table5[[#This Row],[flux/enzload]]="","",ABS($N$1-Table5[[#This Row],[flux/enzload]])))</f>
        <v>0</v>
      </c>
      <c r="P3504" s="1">
        <f>Table5[[#This Row],[kapp_old]]+IFERROR(((Table5[[#This Row],[kapp_slack_ub]]-Table5[[#This Row],[kapp_slack_lb]])/Table5[[#This Row],[associated enzload]]),0)</f>
        <v>27141.277792879999</v>
      </c>
      <c r="Q3504" s="1" t="str">
        <f>"'"&amp;Table5[[#This Row],[rxn]]&amp;"'"&amp;CHAR(9)&amp;Table5[[#This Row],[kapp + (slack_ub - slack_lb)/enzload]]</f>
        <v>'RXN-NADPHt_c_r_FWD-SPONT'	27141.27779288</v>
      </c>
      <c r="R3504" s="1">
        <f>_xlfn.XLOOKUP(Table5[[#This Row],[rxn]],Table38[name],Table38[flux],0)</f>
        <v>4.4254945412339E-2</v>
      </c>
      <c r="S3504" s="1">
        <f>_xlfn.XLOOKUP(SUBSTITUTE(Table5[[#This Row],[rxn]],"RXN-","ENZLOAD-"),Table38[name],Table38[flux],0)</f>
        <v>0</v>
      </c>
      <c r="T3504" s="1" t="b">
        <f>AND(Table5[[#This Row],[ENZLOAD flux in kapp-slack.gms]]=0,Table5[[#This Row],[flux in kapp-slack.gms]]&lt;&gt;0,NOT(Table5[[#This Row],[spont or unknown?]]))</f>
        <v>0</v>
      </c>
      <c r="U3504" s="1" t="b">
        <f>OR(_xlfn.TEXTAFTER(Table5[[#This Row],[rxn]],"-",-1)="SPONT",_xlfn.TEXTAFTER(Table5[[#This Row],[rxn]],"-",-1)="UNKNOWN")</f>
        <v>1</v>
      </c>
      <c r="V3504" s="1">
        <f>_xlfn.XLOOKUP(SUBSTITUTE(Table5[[#This Row],[rxn]],"RXN-","ENZLOAD-"),Table4[rxn],Table4[ub],0)</f>
        <v>0</v>
      </c>
      <c r="W3504" s="1" t="b">
        <f>AND(Table5[[#This Row],[FVA ENZLOAD flux UB]]=0,Table5[[#This Row],[ENZ not made when it should be?]])</f>
        <v>0</v>
      </c>
    </row>
    <row r="3505" spans="6:23" hidden="1">
      <c r="F3505" s="1" t="s">
        <v>8888</v>
      </c>
      <c r="G3505" s="1" t="str">
        <f>_xlfn.TEXTBEFORE(Table5[[#This Row],[rxn     kapp_old        kapp_slack_ub   kapp_slack_lb]]," ")</f>
        <v>RXN-NADPHt_c_r_REV-SPONT</v>
      </c>
      <c r="H350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50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505" s="1">
        <f>_xlfn.NUMBERVALUE(_xlfn.TEXTAFTER(Table5[[#This Row],[rxn     kapp_old        kapp_slack_ub   kapp_slack_lb]]," ",-1))</f>
        <v>0</v>
      </c>
      <c r="K3505" s="1">
        <f>_xlfn.XLOOKUP(SUBSTITUTE(Table5[[#This Row],[rxn]],"RXN-","ENZLOAD-"),ENZLOAD[name],ENZLOAD[flux],0)</f>
        <v>0</v>
      </c>
      <c r="L3505" s="1" t="str">
        <f>"'"&amp;Table5[[#This Row],[rxn]]&amp;"'"&amp;CHAR(9)&amp;IF(AND(Table5[[#This Row],[kapp_slack_ub]]&lt;&gt;0,Table5[[#This Row],[kapp_old]]&lt;$F$1),$F$1,Table5[[#This Row],[kapp_old]])</f>
        <v>'RXN-NADPHt_c_r_REV-SPONT'	27141.27779288</v>
      </c>
      <c r="M3505" s="1">
        <f>_xlfn.XLOOKUP(Table5[[#This Row],[rxn]],Table3[name],Table3[flux],$F$1)</f>
        <v>27141.277792879999</v>
      </c>
      <c r="N3505" s="1" t="str">
        <f>IFERROR(Table5[[#This Row],[min flux]]/Table5[[#This Row],[associated enzload]],"")</f>
        <v/>
      </c>
      <c r="O3505" s="1">
        <f>_xlfn.NUMBERVALUE(IF(Table5[[#This Row],[flux/enzload]]="","",ABS($N$1-Table5[[#This Row],[flux/enzload]])))</f>
        <v>0</v>
      </c>
      <c r="P3505" s="1">
        <f>Table5[[#This Row],[kapp_old]]+IFERROR(((Table5[[#This Row],[kapp_slack_ub]]-Table5[[#This Row],[kapp_slack_lb]])/Table5[[#This Row],[associated enzload]]),0)</f>
        <v>27141.277792879999</v>
      </c>
      <c r="Q3505" s="1" t="str">
        <f>"'"&amp;Table5[[#This Row],[rxn]]&amp;"'"&amp;CHAR(9)&amp;Table5[[#This Row],[kapp + (slack_ub - slack_lb)/enzload]]</f>
        <v>'RXN-NADPHt_c_r_REV-SPONT'	27141.27779288</v>
      </c>
      <c r="R3505" s="1">
        <f>_xlfn.XLOOKUP(Table5[[#This Row],[rxn]],Table38[name],Table38[flux],0)</f>
        <v>0</v>
      </c>
      <c r="S3505" s="1">
        <f>_xlfn.XLOOKUP(SUBSTITUTE(Table5[[#This Row],[rxn]],"RXN-","ENZLOAD-"),Table38[name],Table38[flux],0)</f>
        <v>0</v>
      </c>
      <c r="T3505" s="1" t="b">
        <f>AND(Table5[[#This Row],[ENZLOAD flux in kapp-slack.gms]]=0,Table5[[#This Row],[flux in kapp-slack.gms]]&lt;&gt;0,NOT(Table5[[#This Row],[spont or unknown?]]))</f>
        <v>0</v>
      </c>
      <c r="U3505" s="1" t="b">
        <f>OR(_xlfn.TEXTAFTER(Table5[[#This Row],[rxn]],"-",-1)="SPONT",_xlfn.TEXTAFTER(Table5[[#This Row],[rxn]],"-",-1)="UNKNOWN")</f>
        <v>1</v>
      </c>
      <c r="V3505" s="1">
        <f>_xlfn.XLOOKUP(SUBSTITUTE(Table5[[#This Row],[rxn]],"RXN-","ENZLOAD-"),Table4[rxn],Table4[ub],0)</f>
        <v>0</v>
      </c>
      <c r="W3505" s="1" t="b">
        <f>AND(Table5[[#This Row],[FVA ENZLOAD flux UB]]=0,Table5[[#This Row],[ENZ not made when it should be?]])</f>
        <v>0</v>
      </c>
    </row>
    <row r="3506" spans="6:23" hidden="1">
      <c r="F3506" s="1" t="s">
        <v>8889</v>
      </c>
      <c r="G3506" s="1" t="str">
        <f>_xlfn.TEXTBEFORE(Table5[[#This Row],[rxn     kapp_old        kapp_slack_ub   kapp_slack_lb]]," ")</f>
        <v>RXN-NADPHt_c_rm_FWD-SPONT</v>
      </c>
      <c r="H350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50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506" s="1">
        <f>_xlfn.NUMBERVALUE(_xlfn.TEXTAFTER(Table5[[#This Row],[rxn     kapp_old        kapp_slack_ub   kapp_slack_lb]]," ",-1))</f>
        <v>0</v>
      </c>
      <c r="K3506" s="1">
        <f>_xlfn.XLOOKUP(SUBSTITUTE(Table5[[#This Row],[rxn]],"RXN-","ENZLOAD-"),ENZLOAD[name],ENZLOAD[flux],0)</f>
        <v>0</v>
      </c>
      <c r="L3506" s="1" t="str">
        <f>"'"&amp;Table5[[#This Row],[rxn]]&amp;"'"&amp;CHAR(9)&amp;IF(AND(Table5[[#This Row],[kapp_slack_ub]]&lt;&gt;0,Table5[[#This Row],[kapp_old]]&lt;$F$1),$F$1,Table5[[#This Row],[kapp_old]])</f>
        <v>'RXN-NADPHt_c_rm_FWD-SPONT'	27141.27779288</v>
      </c>
      <c r="M3506" s="1">
        <f>_xlfn.XLOOKUP(Table5[[#This Row],[rxn]],Table3[name],Table3[flux],$F$1)</f>
        <v>5.39081627388091E-2</v>
      </c>
      <c r="N3506" s="1" t="str">
        <f>IFERROR(Table5[[#This Row],[min flux]]/Table5[[#This Row],[associated enzload]],"")</f>
        <v/>
      </c>
      <c r="O3506" s="1">
        <f>_xlfn.NUMBERVALUE(IF(Table5[[#This Row],[flux/enzload]]="","",ABS($N$1-Table5[[#This Row],[flux/enzload]])))</f>
        <v>0</v>
      </c>
      <c r="P3506" s="1">
        <f>Table5[[#This Row],[kapp_old]]+IFERROR(((Table5[[#This Row],[kapp_slack_ub]]-Table5[[#This Row],[kapp_slack_lb]])/Table5[[#This Row],[associated enzload]]),0)</f>
        <v>27141.277792879999</v>
      </c>
      <c r="Q3506" s="1" t="str">
        <f>"'"&amp;Table5[[#This Row],[rxn]]&amp;"'"&amp;CHAR(9)&amp;Table5[[#This Row],[kapp + (slack_ub - slack_lb)/enzload]]</f>
        <v>'RXN-NADPHt_c_rm_FWD-SPONT'	27141.27779288</v>
      </c>
      <c r="R3506" s="1">
        <f>_xlfn.XLOOKUP(Table5[[#This Row],[rxn]],Table38[name],Table38[flux],0)</f>
        <v>5.4841171172232001E-2</v>
      </c>
      <c r="S3506" s="1">
        <f>_xlfn.XLOOKUP(SUBSTITUTE(Table5[[#This Row],[rxn]],"RXN-","ENZLOAD-"),Table38[name],Table38[flux],0)</f>
        <v>0</v>
      </c>
      <c r="T3506" s="1" t="b">
        <f>AND(Table5[[#This Row],[ENZLOAD flux in kapp-slack.gms]]=0,Table5[[#This Row],[flux in kapp-slack.gms]]&lt;&gt;0,NOT(Table5[[#This Row],[spont or unknown?]]))</f>
        <v>0</v>
      </c>
      <c r="U3506" s="1" t="b">
        <f>OR(_xlfn.TEXTAFTER(Table5[[#This Row],[rxn]],"-",-1)="SPONT",_xlfn.TEXTAFTER(Table5[[#This Row],[rxn]],"-",-1)="UNKNOWN")</f>
        <v>1</v>
      </c>
      <c r="V3506" s="1">
        <f>_xlfn.XLOOKUP(SUBSTITUTE(Table5[[#This Row],[rxn]],"RXN-","ENZLOAD-"),Table4[rxn],Table4[ub],0)</f>
        <v>0</v>
      </c>
      <c r="W3506" s="1" t="b">
        <f>AND(Table5[[#This Row],[FVA ENZLOAD flux UB]]=0,Table5[[#This Row],[ENZ not made when it should be?]])</f>
        <v>0</v>
      </c>
    </row>
    <row r="3507" spans="6:23" hidden="1">
      <c r="F3507" s="1" t="s">
        <v>8890</v>
      </c>
      <c r="G3507" s="1" t="str">
        <f>_xlfn.TEXTBEFORE(Table5[[#This Row],[rxn     kapp_old        kapp_slack_ub   kapp_slack_lb]]," ")</f>
        <v>RXN-NADPHt_c_rm_REV-SPONT</v>
      </c>
      <c r="H350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50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507" s="1">
        <f>_xlfn.NUMBERVALUE(_xlfn.TEXTAFTER(Table5[[#This Row],[rxn     kapp_old        kapp_slack_ub   kapp_slack_lb]]," ",-1))</f>
        <v>0</v>
      </c>
      <c r="K3507" s="1">
        <f>_xlfn.XLOOKUP(SUBSTITUTE(Table5[[#This Row],[rxn]],"RXN-","ENZLOAD-"),ENZLOAD[name],ENZLOAD[flux],0)</f>
        <v>0</v>
      </c>
      <c r="L3507" s="1" t="str">
        <f>"'"&amp;Table5[[#This Row],[rxn]]&amp;"'"&amp;CHAR(9)&amp;IF(AND(Table5[[#This Row],[kapp_slack_ub]]&lt;&gt;0,Table5[[#This Row],[kapp_old]]&lt;$F$1),$F$1,Table5[[#This Row],[kapp_old]])</f>
        <v>'RXN-NADPHt_c_rm_REV-SPONT'	27141.27779288</v>
      </c>
      <c r="M3507" s="1">
        <f>_xlfn.XLOOKUP(Table5[[#This Row],[rxn]],Table3[name],Table3[flux],$F$1)</f>
        <v>27141.277792879999</v>
      </c>
      <c r="N3507" s="1" t="str">
        <f>IFERROR(Table5[[#This Row],[min flux]]/Table5[[#This Row],[associated enzload]],"")</f>
        <v/>
      </c>
      <c r="O3507" s="1">
        <f>_xlfn.NUMBERVALUE(IF(Table5[[#This Row],[flux/enzload]]="","",ABS($N$1-Table5[[#This Row],[flux/enzload]])))</f>
        <v>0</v>
      </c>
      <c r="P3507" s="1">
        <f>Table5[[#This Row],[kapp_old]]+IFERROR(((Table5[[#This Row],[kapp_slack_ub]]-Table5[[#This Row],[kapp_slack_lb]])/Table5[[#This Row],[associated enzload]]),0)</f>
        <v>27141.277792879999</v>
      </c>
      <c r="Q3507" s="1" t="str">
        <f>"'"&amp;Table5[[#This Row],[rxn]]&amp;"'"&amp;CHAR(9)&amp;Table5[[#This Row],[kapp + (slack_ub - slack_lb)/enzload]]</f>
        <v>'RXN-NADPHt_c_rm_REV-SPONT'	27141.27779288</v>
      </c>
      <c r="R3507" s="1">
        <f>_xlfn.XLOOKUP(Table5[[#This Row],[rxn]],Table38[name],Table38[flux],0)</f>
        <v>0</v>
      </c>
      <c r="S3507" s="1">
        <f>_xlfn.XLOOKUP(SUBSTITUTE(Table5[[#This Row],[rxn]],"RXN-","ENZLOAD-"),Table38[name],Table38[flux],0)</f>
        <v>0</v>
      </c>
      <c r="T3507" s="1" t="b">
        <f>AND(Table5[[#This Row],[ENZLOAD flux in kapp-slack.gms]]=0,Table5[[#This Row],[flux in kapp-slack.gms]]&lt;&gt;0,NOT(Table5[[#This Row],[spont or unknown?]]))</f>
        <v>0</v>
      </c>
      <c r="U3507" s="1" t="b">
        <f>OR(_xlfn.TEXTAFTER(Table5[[#This Row],[rxn]],"-",-1)="SPONT",_xlfn.TEXTAFTER(Table5[[#This Row],[rxn]],"-",-1)="UNKNOWN")</f>
        <v>1</v>
      </c>
      <c r="V3507" s="1">
        <f>_xlfn.XLOOKUP(SUBSTITUTE(Table5[[#This Row],[rxn]],"RXN-","ENZLOAD-"),Table4[rxn],Table4[ub],0)</f>
        <v>0</v>
      </c>
      <c r="W3507" s="1" t="b">
        <f>AND(Table5[[#This Row],[FVA ENZLOAD flux UB]]=0,Table5[[#This Row],[ENZ not made when it should be?]])</f>
        <v>0</v>
      </c>
    </row>
    <row r="3508" spans="6:23" hidden="1">
      <c r="F3508" s="1" t="s">
        <v>8891</v>
      </c>
      <c r="G3508" s="1" t="str">
        <f>_xlfn.TEXTBEFORE(Table5[[#This Row],[rxn     kapp_old        kapp_slack_ub   kapp_slack_lb]]," ")</f>
        <v>RXN-NADPHt_c_x_FWD-UNKNOWN</v>
      </c>
      <c r="H350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50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508" s="1">
        <f>_xlfn.NUMBERVALUE(_xlfn.TEXTAFTER(Table5[[#This Row],[rxn     kapp_old        kapp_slack_ub   kapp_slack_lb]]," ",-1))</f>
        <v>0</v>
      </c>
      <c r="K3508" s="1">
        <f>_xlfn.XLOOKUP(SUBSTITUTE(Table5[[#This Row],[rxn]],"RXN-","ENZLOAD-"),ENZLOAD[name],ENZLOAD[flux],0)</f>
        <v>0</v>
      </c>
      <c r="L3508" s="1" t="str">
        <f>"'"&amp;Table5[[#This Row],[rxn]]&amp;"'"&amp;CHAR(9)&amp;IF(AND(Table5[[#This Row],[kapp_slack_ub]]&lt;&gt;0,Table5[[#This Row],[kapp_old]]&lt;$F$1),$F$1,Table5[[#This Row],[kapp_old]])</f>
        <v>'RXN-NADPHt_c_x_FWD-UNKNOWN'	27141.27779288</v>
      </c>
      <c r="M3508" s="1">
        <f>_xlfn.XLOOKUP(Table5[[#This Row],[rxn]],Table3[name],Table3[flux],$F$1)</f>
        <v>27141.277792879999</v>
      </c>
      <c r="N3508" s="1" t="str">
        <f>IFERROR(Table5[[#This Row],[min flux]]/Table5[[#This Row],[associated enzload]],"")</f>
        <v/>
      </c>
      <c r="O3508" s="1">
        <f>_xlfn.NUMBERVALUE(IF(Table5[[#This Row],[flux/enzload]]="","",ABS($N$1-Table5[[#This Row],[flux/enzload]])))</f>
        <v>0</v>
      </c>
      <c r="P3508" s="1">
        <f>Table5[[#This Row],[kapp_old]]+IFERROR(((Table5[[#This Row],[kapp_slack_ub]]-Table5[[#This Row],[kapp_slack_lb]])/Table5[[#This Row],[associated enzload]]),0)</f>
        <v>27141.277792879999</v>
      </c>
      <c r="Q3508" s="1" t="str">
        <f>"'"&amp;Table5[[#This Row],[rxn]]&amp;"'"&amp;CHAR(9)&amp;Table5[[#This Row],[kapp + (slack_ub - slack_lb)/enzload]]</f>
        <v>'RXN-NADPHt_c_x_FWD-UNKNOWN'	27141.27779288</v>
      </c>
      <c r="R3508" s="1">
        <f>_xlfn.XLOOKUP(Table5[[#This Row],[rxn]],Table38[name],Table38[flux],0)</f>
        <v>0</v>
      </c>
      <c r="S3508" s="1">
        <f>_xlfn.XLOOKUP(SUBSTITUTE(Table5[[#This Row],[rxn]],"RXN-","ENZLOAD-"),Table38[name],Table38[flux],0)</f>
        <v>0</v>
      </c>
      <c r="T3508" s="1" t="b">
        <f>AND(Table5[[#This Row],[ENZLOAD flux in kapp-slack.gms]]=0,Table5[[#This Row],[flux in kapp-slack.gms]]&lt;&gt;0,NOT(Table5[[#This Row],[spont or unknown?]]))</f>
        <v>0</v>
      </c>
      <c r="U3508" s="1" t="b">
        <f>OR(_xlfn.TEXTAFTER(Table5[[#This Row],[rxn]],"-",-1)="SPONT",_xlfn.TEXTAFTER(Table5[[#This Row],[rxn]],"-",-1)="UNKNOWN")</f>
        <v>1</v>
      </c>
      <c r="V3508" s="1">
        <f>_xlfn.XLOOKUP(SUBSTITUTE(Table5[[#This Row],[rxn]],"RXN-","ENZLOAD-"),Table4[rxn],Table4[ub],0)</f>
        <v>0</v>
      </c>
      <c r="W3508" s="1" t="b">
        <f>AND(Table5[[#This Row],[FVA ENZLOAD flux UB]]=0,Table5[[#This Row],[ENZ not made when it should be?]])</f>
        <v>0</v>
      </c>
    </row>
    <row r="3509" spans="6:23" hidden="1">
      <c r="F3509" s="1" t="s">
        <v>8892</v>
      </c>
      <c r="G3509" s="1" t="str">
        <f>_xlfn.TEXTBEFORE(Table5[[#This Row],[rxn     kapp_old        kapp_slack_ub   kapp_slack_lb]]," ")</f>
        <v>RXN-NADPHt_c_x_REV-UNKNOWN</v>
      </c>
      <c r="H350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50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509" s="1">
        <f>_xlfn.NUMBERVALUE(_xlfn.TEXTAFTER(Table5[[#This Row],[rxn     kapp_old        kapp_slack_ub   kapp_slack_lb]]," ",-1))</f>
        <v>0</v>
      </c>
      <c r="K3509" s="1">
        <f>_xlfn.XLOOKUP(SUBSTITUTE(Table5[[#This Row],[rxn]],"RXN-","ENZLOAD-"),ENZLOAD[name],ENZLOAD[flux],0)</f>
        <v>0</v>
      </c>
      <c r="L3509" s="1" t="str">
        <f>"'"&amp;Table5[[#This Row],[rxn]]&amp;"'"&amp;CHAR(9)&amp;IF(AND(Table5[[#This Row],[kapp_slack_ub]]&lt;&gt;0,Table5[[#This Row],[kapp_old]]&lt;$F$1),$F$1,Table5[[#This Row],[kapp_old]])</f>
        <v>'RXN-NADPHt_c_x_REV-UNKNOWN'	27141.27779288</v>
      </c>
      <c r="M3509" s="1">
        <f>_xlfn.XLOOKUP(Table5[[#This Row],[rxn]],Table3[name],Table3[flux],$F$1)</f>
        <v>27141.277792879999</v>
      </c>
      <c r="N3509" s="1" t="str">
        <f>IFERROR(Table5[[#This Row],[min flux]]/Table5[[#This Row],[associated enzload]],"")</f>
        <v/>
      </c>
      <c r="O3509" s="1">
        <f>_xlfn.NUMBERVALUE(IF(Table5[[#This Row],[flux/enzload]]="","",ABS($N$1-Table5[[#This Row],[flux/enzload]])))</f>
        <v>0</v>
      </c>
      <c r="P3509" s="1">
        <f>Table5[[#This Row],[kapp_old]]+IFERROR(((Table5[[#This Row],[kapp_slack_ub]]-Table5[[#This Row],[kapp_slack_lb]])/Table5[[#This Row],[associated enzload]]),0)</f>
        <v>27141.277792879999</v>
      </c>
      <c r="Q3509" s="1" t="str">
        <f>"'"&amp;Table5[[#This Row],[rxn]]&amp;"'"&amp;CHAR(9)&amp;Table5[[#This Row],[kapp + (slack_ub - slack_lb)/enzload]]</f>
        <v>'RXN-NADPHt_c_x_REV-UNKNOWN'	27141.27779288</v>
      </c>
      <c r="R3509" s="1">
        <f>_xlfn.XLOOKUP(Table5[[#This Row],[rxn]],Table38[name],Table38[flux],0)</f>
        <v>0</v>
      </c>
      <c r="S3509" s="1">
        <f>_xlfn.XLOOKUP(SUBSTITUTE(Table5[[#This Row],[rxn]],"RXN-","ENZLOAD-"),Table38[name],Table38[flux],0)</f>
        <v>0</v>
      </c>
      <c r="T3509" s="1" t="b">
        <f>AND(Table5[[#This Row],[ENZLOAD flux in kapp-slack.gms]]=0,Table5[[#This Row],[flux in kapp-slack.gms]]&lt;&gt;0,NOT(Table5[[#This Row],[spont or unknown?]]))</f>
        <v>0</v>
      </c>
      <c r="U3509" s="1" t="b">
        <f>OR(_xlfn.TEXTAFTER(Table5[[#This Row],[rxn]],"-",-1)="SPONT",_xlfn.TEXTAFTER(Table5[[#This Row],[rxn]],"-",-1)="UNKNOWN")</f>
        <v>1</v>
      </c>
      <c r="V3509" s="1">
        <f>_xlfn.XLOOKUP(SUBSTITUTE(Table5[[#This Row],[rxn]],"RXN-","ENZLOAD-"),Table4[rxn],Table4[ub],0)</f>
        <v>0</v>
      </c>
      <c r="W3509" s="1" t="b">
        <f>AND(Table5[[#This Row],[FVA ENZLOAD flux UB]]=0,Table5[[#This Row],[ENZ not made when it should be?]])</f>
        <v>0</v>
      </c>
    </row>
    <row r="3510" spans="6:23" hidden="1">
      <c r="F3510" s="1" t="s">
        <v>8893</v>
      </c>
      <c r="G3510" s="1" t="str">
        <f>_xlfn.TEXTBEFORE(Table5[[#This Row],[rxn     kapp_old        kapp_slack_ub   kapp_slack_lb]]," ")</f>
        <v>RXN-NADPt_c_e_FWD-UNKNOWN</v>
      </c>
      <c r="H351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51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510" s="1">
        <f>_xlfn.NUMBERVALUE(_xlfn.TEXTAFTER(Table5[[#This Row],[rxn     kapp_old        kapp_slack_ub   kapp_slack_lb]]," ",-1))</f>
        <v>0</v>
      </c>
      <c r="K3510" s="1">
        <f>_xlfn.XLOOKUP(SUBSTITUTE(Table5[[#This Row],[rxn]],"RXN-","ENZLOAD-"),ENZLOAD[name],ENZLOAD[flux],0)</f>
        <v>0</v>
      </c>
      <c r="L3510" s="1" t="str">
        <f>"'"&amp;Table5[[#This Row],[rxn]]&amp;"'"&amp;CHAR(9)&amp;IF(AND(Table5[[#This Row],[kapp_slack_ub]]&lt;&gt;0,Table5[[#This Row],[kapp_old]]&lt;$F$1),$F$1,Table5[[#This Row],[kapp_old]])</f>
        <v>'RXN-NADPt_c_e_FWD-UNKNOWN'	27141.27779288</v>
      </c>
      <c r="M3510" s="1">
        <f>_xlfn.XLOOKUP(Table5[[#This Row],[rxn]],Table3[name],Table3[flux],$F$1)</f>
        <v>27141.277792879999</v>
      </c>
      <c r="N3510" s="1" t="str">
        <f>IFERROR(Table5[[#This Row],[min flux]]/Table5[[#This Row],[associated enzload]],"")</f>
        <v/>
      </c>
      <c r="O3510" s="1">
        <f>_xlfn.NUMBERVALUE(IF(Table5[[#This Row],[flux/enzload]]="","",ABS($N$1-Table5[[#This Row],[flux/enzload]])))</f>
        <v>0</v>
      </c>
      <c r="P3510" s="1">
        <f>Table5[[#This Row],[kapp_old]]+IFERROR(((Table5[[#This Row],[kapp_slack_ub]]-Table5[[#This Row],[kapp_slack_lb]])/Table5[[#This Row],[associated enzload]]),0)</f>
        <v>27141.277792879999</v>
      </c>
      <c r="Q3510" s="1" t="str">
        <f>"'"&amp;Table5[[#This Row],[rxn]]&amp;"'"&amp;CHAR(9)&amp;Table5[[#This Row],[kapp + (slack_ub - slack_lb)/enzload]]</f>
        <v>'RXN-NADPt_c_e_FWD-UNKNOWN'	27141.27779288</v>
      </c>
      <c r="R3510" s="1">
        <f>_xlfn.XLOOKUP(Table5[[#This Row],[rxn]],Table38[name],Table38[flux],0)</f>
        <v>0</v>
      </c>
      <c r="S3510" s="1">
        <f>_xlfn.XLOOKUP(SUBSTITUTE(Table5[[#This Row],[rxn]],"RXN-","ENZLOAD-"),Table38[name],Table38[flux],0)</f>
        <v>0</v>
      </c>
      <c r="T3510" s="1" t="b">
        <f>AND(Table5[[#This Row],[ENZLOAD flux in kapp-slack.gms]]=0,Table5[[#This Row],[flux in kapp-slack.gms]]&lt;&gt;0,NOT(Table5[[#This Row],[spont or unknown?]]))</f>
        <v>0</v>
      </c>
      <c r="U3510" s="1" t="b">
        <f>OR(_xlfn.TEXTAFTER(Table5[[#This Row],[rxn]],"-",-1)="SPONT",_xlfn.TEXTAFTER(Table5[[#This Row],[rxn]],"-",-1)="UNKNOWN")</f>
        <v>1</v>
      </c>
      <c r="V3510" s="1">
        <f>_xlfn.XLOOKUP(SUBSTITUTE(Table5[[#This Row],[rxn]],"RXN-","ENZLOAD-"),Table4[rxn],Table4[ub],0)</f>
        <v>0</v>
      </c>
      <c r="W3510" s="1" t="b">
        <f>AND(Table5[[#This Row],[FVA ENZLOAD flux UB]]=0,Table5[[#This Row],[ENZ not made when it should be?]])</f>
        <v>0</v>
      </c>
    </row>
    <row r="3511" spans="6:23" hidden="1">
      <c r="F3511" s="1" t="s">
        <v>8894</v>
      </c>
      <c r="G3511" s="1" t="str">
        <f>_xlfn.TEXTBEFORE(Table5[[#This Row],[rxn     kapp_old        kapp_slack_ub   kapp_slack_lb]]," ")</f>
        <v>RXN-NADPt_c_l_FWD-SPONT</v>
      </c>
      <c r="H351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51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511" s="1">
        <f>_xlfn.NUMBERVALUE(_xlfn.TEXTAFTER(Table5[[#This Row],[rxn     kapp_old        kapp_slack_ub   kapp_slack_lb]]," ",-1))</f>
        <v>0</v>
      </c>
      <c r="K3511" s="1">
        <f>_xlfn.XLOOKUP(SUBSTITUTE(Table5[[#This Row],[rxn]],"RXN-","ENZLOAD-"),ENZLOAD[name],ENZLOAD[flux],0)</f>
        <v>0</v>
      </c>
      <c r="L3511" s="1" t="str">
        <f>"'"&amp;Table5[[#This Row],[rxn]]&amp;"'"&amp;CHAR(9)&amp;IF(AND(Table5[[#This Row],[kapp_slack_ub]]&lt;&gt;0,Table5[[#This Row],[kapp_old]]&lt;$F$1),$F$1,Table5[[#This Row],[kapp_old]])</f>
        <v>'RXN-NADPt_c_l_FWD-SPONT'	27141.27779288</v>
      </c>
      <c r="M3511" s="1">
        <f>_xlfn.XLOOKUP(Table5[[#This Row],[rxn]],Table3[name],Table3[flux],$F$1)</f>
        <v>27141.277792879999</v>
      </c>
      <c r="N3511" s="1" t="str">
        <f>IFERROR(Table5[[#This Row],[min flux]]/Table5[[#This Row],[associated enzload]],"")</f>
        <v/>
      </c>
      <c r="O3511" s="1">
        <f>_xlfn.NUMBERVALUE(IF(Table5[[#This Row],[flux/enzload]]="","",ABS($N$1-Table5[[#This Row],[flux/enzload]])))</f>
        <v>0</v>
      </c>
      <c r="P3511" s="1">
        <f>Table5[[#This Row],[kapp_old]]+IFERROR(((Table5[[#This Row],[kapp_slack_ub]]-Table5[[#This Row],[kapp_slack_lb]])/Table5[[#This Row],[associated enzload]]),0)</f>
        <v>27141.277792879999</v>
      </c>
      <c r="Q3511" s="1" t="str">
        <f>"'"&amp;Table5[[#This Row],[rxn]]&amp;"'"&amp;CHAR(9)&amp;Table5[[#This Row],[kapp + (slack_ub - slack_lb)/enzload]]</f>
        <v>'RXN-NADPt_c_l_FWD-SPONT'	27141.27779288</v>
      </c>
      <c r="R3511" s="1">
        <f>_xlfn.XLOOKUP(Table5[[#This Row],[rxn]],Table38[name],Table38[flux],0)</f>
        <v>0</v>
      </c>
      <c r="S3511" s="1">
        <f>_xlfn.XLOOKUP(SUBSTITUTE(Table5[[#This Row],[rxn]],"RXN-","ENZLOAD-"),Table38[name],Table38[flux],0)</f>
        <v>0</v>
      </c>
      <c r="T3511" s="1" t="b">
        <f>AND(Table5[[#This Row],[ENZLOAD flux in kapp-slack.gms]]=0,Table5[[#This Row],[flux in kapp-slack.gms]]&lt;&gt;0,NOT(Table5[[#This Row],[spont or unknown?]]))</f>
        <v>0</v>
      </c>
      <c r="U3511" s="1" t="b">
        <f>OR(_xlfn.TEXTAFTER(Table5[[#This Row],[rxn]],"-",-1)="SPONT",_xlfn.TEXTAFTER(Table5[[#This Row],[rxn]],"-",-1)="UNKNOWN")</f>
        <v>1</v>
      </c>
      <c r="V3511" s="1">
        <f>_xlfn.XLOOKUP(SUBSTITUTE(Table5[[#This Row],[rxn]],"RXN-","ENZLOAD-"),Table4[rxn],Table4[ub],0)</f>
        <v>0</v>
      </c>
      <c r="W3511" s="1" t="b">
        <f>AND(Table5[[#This Row],[FVA ENZLOAD flux UB]]=0,Table5[[#This Row],[ENZ not made when it should be?]])</f>
        <v>0</v>
      </c>
    </row>
    <row r="3512" spans="6:23" hidden="1">
      <c r="F3512" s="1" t="s">
        <v>8895</v>
      </c>
      <c r="G3512" s="1" t="str">
        <f>_xlfn.TEXTBEFORE(Table5[[#This Row],[rxn     kapp_old        kapp_slack_ub   kapp_slack_lb]]," ")</f>
        <v>RXN-NADPt_c_l_REV-SPONT</v>
      </c>
      <c r="H351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51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512" s="1">
        <f>_xlfn.NUMBERVALUE(_xlfn.TEXTAFTER(Table5[[#This Row],[rxn     kapp_old        kapp_slack_ub   kapp_slack_lb]]," ",-1))</f>
        <v>0</v>
      </c>
      <c r="K3512" s="1">
        <f>_xlfn.XLOOKUP(SUBSTITUTE(Table5[[#This Row],[rxn]],"RXN-","ENZLOAD-"),ENZLOAD[name],ENZLOAD[flux],0)</f>
        <v>0</v>
      </c>
      <c r="L3512" s="1" t="str">
        <f>"'"&amp;Table5[[#This Row],[rxn]]&amp;"'"&amp;CHAR(9)&amp;IF(AND(Table5[[#This Row],[kapp_slack_ub]]&lt;&gt;0,Table5[[#This Row],[kapp_old]]&lt;$F$1),$F$1,Table5[[#This Row],[kapp_old]])</f>
        <v>'RXN-NADPt_c_l_REV-SPONT'	27141.27779288</v>
      </c>
      <c r="M3512" s="1">
        <f>_xlfn.XLOOKUP(Table5[[#This Row],[rxn]],Table3[name],Table3[flux],$F$1)</f>
        <v>27141.277792879999</v>
      </c>
      <c r="N3512" s="1" t="str">
        <f>IFERROR(Table5[[#This Row],[min flux]]/Table5[[#This Row],[associated enzload]],"")</f>
        <v/>
      </c>
      <c r="O3512" s="1">
        <f>_xlfn.NUMBERVALUE(IF(Table5[[#This Row],[flux/enzload]]="","",ABS($N$1-Table5[[#This Row],[flux/enzload]])))</f>
        <v>0</v>
      </c>
      <c r="P3512" s="1">
        <f>Table5[[#This Row],[kapp_old]]+IFERROR(((Table5[[#This Row],[kapp_slack_ub]]-Table5[[#This Row],[kapp_slack_lb]])/Table5[[#This Row],[associated enzload]]),0)</f>
        <v>27141.277792879999</v>
      </c>
      <c r="Q3512" s="1" t="str">
        <f>"'"&amp;Table5[[#This Row],[rxn]]&amp;"'"&amp;CHAR(9)&amp;Table5[[#This Row],[kapp + (slack_ub - slack_lb)/enzload]]</f>
        <v>'RXN-NADPt_c_l_REV-SPONT'	27141.27779288</v>
      </c>
      <c r="R3512" s="1">
        <f>_xlfn.XLOOKUP(Table5[[#This Row],[rxn]],Table38[name],Table38[flux],0)</f>
        <v>0</v>
      </c>
      <c r="S3512" s="1">
        <f>_xlfn.XLOOKUP(SUBSTITUTE(Table5[[#This Row],[rxn]],"RXN-","ENZLOAD-"),Table38[name],Table38[flux],0)</f>
        <v>0</v>
      </c>
      <c r="T3512" s="1" t="b">
        <f>AND(Table5[[#This Row],[ENZLOAD flux in kapp-slack.gms]]=0,Table5[[#This Row],[flux in kapp-slack.gms]]&lt;&gt;0,NOT(Table5[[#This Row],[spont or unknown?]]))</f>
        <v>0</v>
      </c>
      <c r="U3512" s="1" t="b">
        <f>OR(_xlfn.TEXTAFTER(Table5[[#This Row],[rxn]],"-",-1)="SPONT",_xlfn.TEXTAFTER(Table5[[#This Row],[rxn]],"-",-1)="UNKNOWN")</f>
        <v>1</v>
      </c>
      <c r="V3512" s="1">
        <f>_xlfn.XLOOKUP(SUBSTITUTE(Table5[[#This Row],[rxn]],"RXN-","ENZLOAD-"),Table4[rxn],Table4[ub],0)</f>
        <v>0</v>
      </c>
      <c r="W3512" s="1" t="b">
        <f>AND(Table5[[#This Row],[FVA ENZLOAD flux UB]]=0,Table5[[#This Row],[ENZ not made when it should be?]])</f>
        <v>0</v>
      </c>
    </row>
    <row r="3513" spans="6:23" hidden="1">
      <c r="F3513" s="1" t="s">
        <v>8896</v>
      </c>
      <c r="G3513" s="1" t="str">
        <f>_xlfn.TEXTBEFORE(Table5[[#This Row],[rxn     kapp_old        kapp_slack_ub   kapp_slack_lb]]," ")</f>
        <v>RXN-NADPt_c_r_FWD-SPONT</v>
      </c>
      <c r="H351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51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513" s="1">
        <f>_xlfn.NUMBERVALUE(_xlfn.TEXTAFTER(Table5[[#This Row],[rxn     kapp_old        kapp_slack_ub   kapp_slack_lb]]," ",-1))</f>
        <v>0</v>
      </c>
      <c r="K3513" s="1">
        <f>_xlfn.XLOOKUP(SUBSTITUTE(Table5[[#This Row],[rxn]],"RXN-","ENZLOAD-"),ENZLOAD[name],ENZLOAD[flux],0)</f>
        <v>0</v>
      </c>
      <c r="L3513" s="1" t="str">
        <f>"'"&amp;Table5[[#This Row],[rxn]]&amp;"'"&amp;CHAR(9)&amp;IF(AND(Table5[[#This Row],[kapp_slack_ub]]&lt;&gt;0,Table5[[#This Row],[kapp_old]]&lt;$F$1),$F$1,Table5[[#This Row],[kapp_old]])</f>
        <v>'RXN-NADPt_c_r_FWD-SPONT'	27141.27779288</v>
      </c>
      <c r="M3513" s="1">
        <f>_xlfn.XLOOKUP(Table5[[#This Row],[rxn]],Table3[name],Table3[flux],$F$1)</f>
        <v>27141.277792879999</v>
      </c>
      <c r="N3513" s="1" t="str">
        <f>IFERROR(Table5[[#This Row],[min flux]]/Table5[[#This Row],[associated enzload]],"")</f>
        <v/>
      </c>
      <c r="O3513" s="1">
        <f>_xlfn.NUMBERVALUE(IF(Table5[[#This Row],[flux/enzload]]="","",ABS($N$1-Table5[[#This Row],[flux/enzload]])))</f>
        <v>0</v>
      </c>
      <c r="P3513" s="1">
        <f>Table5[[#This Row],[kapp_old]]+IFERROR(((Table5[[#This Row],[kapp_slack_ub]]-Table5[[#This Row],[kapp_slack_lb]])/Table5[[#This Row],[associated enzload]]),0)</f>
        <v>27141.277792879999</v>
      </c>
      <c r="Q3513" s="1" t="str">
        <f>"'"&amp;Table5[[#This Row],[rxn]]&amp;"'"&amp;CHAR(9)&amp;Table5[[#This Row],[kapp + (slack_ub - slack_lb)/enzload]]</f>
        <v>'RXN-NADPt_c_r_FWD-SPONT'	27141.27779288</v>
      </c>
      <c r="R3513" s="1">
        <f>_xlfn.XLOOKUP(Table5[[#This Row],[rxn]],Table38[name],Table38[flux],0)</f>
        <v>0</v>
      </c>
      <c r="S3513" s="1">
        <f>_xlfn.XLOOKUP(SUBSTITUTE(Table5[[#This Row],[rxn]],"RXN-","ENZLOAD-"),Table38[name],Table38[flux],0)</f>
        <v>0</v>
      </c>
      <c r="T3513" s="1" t="b">
        <f>AND(Table5[[#This Row],[ENZLOAD flux in kapp-slack.gms]]=0,Table5[[#This Row],[flux in kapp-slack.gms]]&lt;&gt;0,NOT(Table5[[#This Row],[spont or unknown?]]))</f>
        <v>0</v>
      </c>
      <c r="U3513" s="1" t="b">
        <f>OR(_xlfn.TEXTAFTER(Table5[[#This Row],[rxn]],"-",-1)="SPONT",_xlfn.TEXTAFTER(Table5[[#This Row],[rxn]],"-",-1)="UNKNOWN")</f>
        <v>1</v>
      </c>
      <c r="V3513" s="1">
        <f>_xlfn.XLOOKUP(SUBSTITUTE(Table5[[#This Row],[rxn]],"RXN-","ENZLOAD-"),Table4[rxn],Table4[ub],0)</f>
        <v>0</v>
      </c>
      <c r="W3513" s="1" t="b">
        <f>AND(Table5[[#This Row],[FVA ENZLOAD flux UB]]=0,Table5[[#This Row],[ENZ not made when it should be?]])</f>
        <v>0</v>
      </c>
    </row>
    <row r="3514" spans="6:23" hidden="1">
      <c r="F3514" s="1" t="s">
        <v>8897</v>
      </c>
      <c r="G3514" s="1" t="str">
        <f>_xlfn.TEXTBEFORE(Table5[[#This Row],[rxn     kapp_old        kapp_slack_ub   kapp_slack_lb]]," ")</f>
        <v>RXN-NADPt_c_r_REV-SPONT</v>
      </c>
      <c r="H351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51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514" s="1">
        <f>_xlfn.NUMBERVALUE(_xlfn.TEXTAFTER(Table5[[#This Row],[rxn     kapp_old        kapp_slack_ub   kapp_slack_lb]]," ",-1))</f>
        <v>0</v>
      </c>
      <c r="K3514" s="1">
        <f>_xlfn.XLOOKUP(SUBSTITUTE(Table5[[#This Row],[rxn]],"RXN-","ENZLOAD-"),ENZLOAD[name],ENZLOAD[flux],0)</f>
        <v>0</v>
      </c>
      <c r="L3514" s="1" t="str">
        <f>"'"&amp;Table5[[#This Row],[rxn]]&amp;"'"&amp;CHAR(9)&amp;IF(AND(Table5[[#This Row],[kapp_slack_ub]]&lt;&gt;0,Table5[[#This Row],[kapp_old]]&lt;$F$1),$F$1,Table5[[#This Row],[kapp_old]])</f>
        <v>'RXN-NADPt_c_r_REV-SPONT'	27141.27779288</v>
      </c>
      <c r="M3514" s="1">
        <f>_xlfn.XLOOKUP(Table5[[#This Row],[rxn]],Table3[name],Table3[flux],$F$1)</f>
        <v>4.3502039586154201E-2</v>
      </c>
      <c r="N3514" s="1" t="str">
        <f>IFERROR(Table5[[#This Row],[min flux]]/Table5[[#This Row],[associated enzload]],"")</f>
        <v/>
      </c>
      <c r="O3514" s="1">
        <f>_xlfn.NUMBERVALUE(IF(Table5[[#This Row],[flux/enzload]]="","",ABS($N$1-Table5[[#This Row],[flux/enzload]])))</f>
        <v>0</v>
      </c>
      <c r="P3514" s="1">
        <f>Table5[[#This Row],[kapp_old]]+IFERROR(((Table5[[#This Row],[kapp_slack_ub]]-Table5[[#This Row],[kapp_slack_lb]])/Table5[[#This Row],[associated enzload]]),0)</f>
        <v>27141.277792879999</v>
      </c>
      <c r="Q3514" s="1" t="str">
        <f>"'"&amp;Table5[[#This Row],[rxn]]&amp;"'"&amp;CHAR(9)&amp;Table5[[#This Row],[kapp + (slack_ub - slack_lb)/enzload]]</f>
        <v>'RXN-NADPt_c_r_REV-SPONT'	27141.27779288</v>
      </c>
      <c r="R3514" s="1">
        <f>_xlfn.XLOOKUP(Table5[[#This Row],[rxn]],Table38[name],Table38[flux],0)</f>
        <v>4.4254945412339E-2</v>
      </c>
      <c r="S3514" s="1">
        <f>_xlfn.XLOOKUP(SUBSTITUTE(Table5[[#This Row],[rxn]],"RXN-","ENZLOAD-"),Table38[name],Table38[flux],0)</f>
        <v>0</v>
      </c>
      <c r="T3514" s="1" t="b">
        <f>AND(Table5[[#This Row],[ENZLOAD flux in kapp-slack.gms]]=0,Table5[[#This Row],[flux in kapp-slack.gms]]&lt;&gt;0,NOT(Table5[[#This Row],[spont or unknown?]]))</f>
        <v>0</v>
      </c>
      <c r="U3514" s="1" t="b">
        <f>OR(_xlfn.TEXTAFTER(Table5[[#This Row],[rxn]],"-",-1)="SPONT",_xlfn.TEXTAFTER(Table5[[#This Row],[rxn]],"-",-1)="UNKNOWN")</f>
        <v>1</v>
      </c>
      <c r="V3514" s="1">
        <f>_xlfn.XLOOKUP(SUBSTITUTE(Table5[[#This Row],[rxn]],"RXN-","ENZLOAD-"),Table4[rxn],Table4[ub],0)</f>
        <v>0</v>
      </c>
      <c r="W3514" s="1" t="b">
        <f>AND(Table5[[#This Row],[FVA ENZLOAD flux UB]]=0,Table5[[#This Row],[ENZ not made when it should be?]])</f>
        <v>0</v>
      </c>
    </row>
    <row r="3515" spans="6:23" hidden="1">
      <c r="F3515" s="1" t="s">
        <v>8898</v>
      </c>
      <c r="G3515" s="1" t="str">
        <f>_xlfn.TEXTBEFORE(Table5[[#This Row],[rxn     kapp_old        kapp_slack_ub   kapp_slack_lb]]," ")</f>
        <v>RXN-NADPt_c_rm_FWD-SPONT</v>
      </c>
      <c r="H351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51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515" s="1">
        <f>_xlfn.NUMBERVALUE(_xlfn.TEXTAFTER(Table5[[#This Row],[rxn     kapp_old        kapp_slack_ub   kapp_slack_lb]]," ",-1))</f>
        <v>0</v>
      </c>
      <c r="K3515" s="1">
        <f>_xlfn.XLOOKUP(SUBSTITUTE(Table5[[#This Row],[rxn]],"RXN-","ENZLOAD-"),ENZLOAD[name],ENZLOAD[flux],0)</f>
        <v>0</v>
      </c>
      <c r="L3515" s="1" t="str">
        <f>"'"&amp;Table5[[#This Row],[rxn]]&amp;"'"&amp;CHAR(9)&amp;IF(AND(Table5[[#This Row],[kapp_slack_ub]]&lt;&gt;0,Table5[[#This Row],[kapp_old]]&lt;$F$1),$F$1,Table5[[#This Row],[kapp_old]])</f>
        <v>'RXN-NADPt_c_rm_FWD-SPONT'	27141.27779288</v>
      </c>
      <c r="M3515" s="1">
        <f>_xlfn.XLOOKUP(Table5[[#This Row],[rxn]],Table3[name],Table3[flux],$F$1)</f>
        <v>27141.277792879999</v>
      </c>
      <c r="N3515" s="1" t="str">
        <f>IFERROR(Table5[[#This Row],[min flux]]/Table5[[#This Row],[associated enzload]],"")</f>
        <v/>
      </c>
      <c r="O3515" s="1">
        <f>_xlfn.NUMBERVALUE(IF(Table5[[#This Row],[flux/enzload]]="","",ABS($N$1-Table5[[#This Row],[flux/enzload]])))</f>
        <v>0</v>
      </c>
      <c r="P3515" s="1">
        <f>Table5[[#This Row],[kapp_old]]+IFERROR(((Table5[[#This Row],[kapp_slack_ub]]-Table5[[#This Row],[kapp_slack_lb]])/Table5[[#This Row],[associated enzload]]),0)</f>
        <v>27141.277792879999</v>
      </c>
      <c r="Q3515" s="1" t="str">
        <f>"'"&amp;Table5[[#This Row],[rxn]]&amp;"'"&amp;CHAR(9)&amp;Table5[[#This Row],[kapp + (slack_ub - slack_lb)/enzload]]</f>
        <v>'RXN-NADPt_c_rm_FWD-SPONT'	27141.27779288</v>
      </c>
      <c r="R3515" s="1">
        <f>_xlfn.XLOOKUP(Table5[[#This Row],[rxn]],Table38[name],Table38[flux],0)</f>
        <v>0</v>
      </c>
      <c r="S3515" s="1">
        <f>_xlfn.XLOOKUP(SUBSTITUTE(Table5[[#This Row],[rxn]],"RXN-","ENZLOAD-"),Table38[name],Table38[flux],0)</f>
        <v>0</v>
      </c>
      <c r="T3515" s="1" t="b">
        <f>AND(Table5[[#This Row],[ENZLOAD flux in kapp-slack.gms]]=0,Table5[[#This Row],[flux in kapp-slack.gms]]&lt;&gt;0,NOT(Table5[[#This Row],[spont or unknown?]]))</f>
        <v>0</v>
      </c>
      <c r="U3515" s="1" t="b">
        <f>OR(_xlfn.TEXTAFTER(Table5[[#This Row],[rxn]],"-",-1)="SPONT",_xlfn.TEXTAFTER(Table5[[#This Row],[rxn]],"-",-1)="UNKNOWN")</f>
        <v>1</v>
      </c>
      <c r="V3515" s="1">
        <f>_xlfn.XLOOKUP(SUBSTITUTE(Table5[[#This Row],[rxn]],"RXN-","ENZLOAD-"),Table4[rxn],Table4[ub],0)</f>
        <v>0</v>
      </c>
      <c r="W3515" s="1" t="b">
        <f>AND(Table5[[#This Row],[FVA ENZLOAD flux UB]]=0,Table5[[#This Row],[ENZ not made when it should be?]])</f>
        <v>0</v>
      </c>
    </row>
    <row r="3516" spans="6:23" hidden="1">
      <c r="F3516" s="1" t="s">
        <v>8899</v>
      </c>
      <c r="G3516" s="1" t="str">
        <f>_xlfn.TEXTBEFORE(Table5[[#This Row],[rxn     kapp_old        kapp_slack_ub   kapp_slack_lb]]," ")</f>
        <v>RXN-NADPt_c_rm_REV-SPONT</v>
      </c>
      <c r="H351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51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516" s="1">
        <f>_xlfn.NUMBERVALUE(_xlfn.TEXTAFTER(Table5[[#This Row],[rxn     kapp_old        kapp_slack_ub   kapp_slack_lb]]," ",-1))</f>
        <v>0</v>
      </c>
      <c r="K3516" s="1">
        <f>_xlfn.XLOOKUP(SUBSTITUTE(Table5[[#This Row],[rxn]],"RXN-","ENZLOAD-"),ENZLOAD[name],ENZLOAD[flux],0)</f>
        <v>0</v>
      </c>
      <c r="L3516" s="1" t="str">
        <f>"'"&amp;Table5[[#This Row],[rxn]]&amp;"'"&amp;CHAR(9)&amp;IF(AND(Table5[[#This Row],[kapp_slack_ub]]&lt;&gt;0,Table5[[#This Row],[kapp_old]]&lt;$F$1),$F$1,Table5[[#This Row],[kapp_old]])</f>
        <v>'RXN-NADPt_c_rm_REV-SPONT'	27141.27779288</v>
      </c>
      <c r="M3516" s="1">
        <f>_xlfn.XLOOKUP(Table5[[#This Row],[rxn]],Table3[name],Table3[flux],$F$1)</f>
        <v>5.39081627388091E-2</v>
      </c>
      <c r="N3516" s="1" t="str">
        <f>IFERROR(Table5[[#This Row],[min flux]]/Table5[[#This Row],[associated enzload]],"")</f>
        <v/>
      </c>
      <c r="O3516" s="1">
        <f>_xlfn.NUMBERVALUE(IF(Table5[[#This Row],[flux/enzload]]="","",ABS($N$1-Table5[[#This Row],[flux/enzload]])))</f>
        <v>0</v>
      </c>
      <c r="P3516" s="1">
        <f>Table5[[#This Row],[kapp_old]]+IFERROR(((Table5[[#This Row],[kapp_slack_ub]]-Table5[[#This Row],[kapp_slack_lb]])/Table5[[#This Row],[associated enzload]]),0)</f>
        <v>27141.277792879999</v>
      </c>
      <c r="Q3516" s="1" t="str">
        <f>"'"&amp;Table5[[#This Row],[rxn]]&amp;"'"&amp;CHAR(9)&amp;Table5[[#This Row],[kapp + (slack_ub - slack_lb)/enzload]]</f>
        <v>'RXN-NADPt_c_rm_REV-SPONT'	27141.27779288</v>
      </c>
      <c r="R3516" s="1">
        <f>_xlfn.XLOOKUP(Table5[[#This Row],[rxn]],Table38[name],Table38[flux],0)</f>
        <v>5.4841171172232001E-2</v>
      </c>
      <c r="S3516" s="1">
        <f>_xlfn.XLOOKUP(SUBSTITUTE(Table5[[#This Row],[rxn]],"RXN-","ENZLOAD-"),Table38[name],Table38[flux],0)</f>
        <v>0</v>
      </c>
      <c r="T3516" s="1" t="b">
        <f>AND(Table5[[#This Row],[ENZLOAD flux in kapp-slack.gms]]=0,Table5[[#This Row],[flux in kapp-slack.gms]]&lt;&gt;0,NOT(Table5[[#This Row],[spont or unknown?]]))</f>
        <v>0</v>
      </c>
      <c r="U3516" s="1" t="b">
        <f>OR(_xlfn.TEXTAFTER(Table5[[#This Row],[rxn]],"-",-1)="SPONT",_xlfn.TEXTAFTER(Table5[[#This Row],[rxn]],"-",-1)="UNKNOWN")</f>
        <v>1</v>
      </c>
      <c r="V3516" s="1">
        <f>_xlfn.XLOOKUP(SUBSTITUTE(Table5[[#This Row],[rxn]],"RXN-","ENZLOAD-"),Table4[rxn],Table4[ub],0)</f>
        <v>0</v>
      </c>
      <c r="W3516" s="1" t="b">
        <f>AND(Table5[[#This Row],[FVA ENZLOAD flux UB]]=0,Table5[[#This Row],[ENZ not made when it should be?]])</f>
        <v>0</v>
      </c>
    </row>
    <row r="3517" spans="6:23" hidden="1">
      <c r="F3517" s="1" t="s">
        <v>8900</v>
      </c>
      <c r="G3517" s="1" t="str">
        <f>_xlfn.TEXTBEFORE(Table5[[#This Row],[rxn     kapp_old        kapp_slack_ub   kapp_slack_lb]]," ")</f>
        <v>RXN-NADPt_c_x_FWD-UNKNOWN</v>
      </c>
      <c r="H351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51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517" s="1">
        <f>_xlfn.NUMBERVALUE(_xlfn.TEXTAFTER(Table5[[#This Row],[rxn     kapp_old        kapp_slack_ub   kapp_slack_lb]]," ",-1))</f>
        <v>0</v>
      </c>
      <c r="K3517" s="1">
        <f>_xlfn.XLOOKUP(SUBSTITUTE(Table5[[#This Row],[rxn]],"RXN-","ENZLOAD-"),ENZLOAD[name],ENZLOAD[flux],0)</f>
        <v>0</v>
      </c>
      <c r="L3517" s="1" t="str">
        <f>"'"&amp;Table5[[#This Row],[rxn]]&amp;"'"&amp;CHAR(9)&amp;IF(AND(Table5[[#This Row],[kapp_slack_ub]]&lt;&gt;0,Table5[[#This Row],[kapp_old]]&lt;$F$1),$F$1,Table5[[#This Row],[kapp_old]])</f>
        <v>'RXN-NADPt_c_x_FWD-UNKNOWN'	27141.27779288</v>
      </c>
      <c r="M3517" s="1">
        <f>_xlfn.XLOOKUP(Table5[[#This Row],[rxn]],Table3[name],Table3[flux],$F$1)</f>
        <v>27141.277792879999</v>
      </c>
      <c r="N3517" s="1" t="str">
        <f>IFERROR(Table5[[#This Row],[min flux]]/Table5[[#This Row],[associated enzload]],"")</f>
        <v/>
      </c>
      <c r="O3517" s="1">
        <f>_xlfn.NUMBERVALUE(IF(Table5[[#This Row],[flux/enzload]]="","",ABS($N$1-Table5[[#This Row],[flux/enzload]])))</f>
        <v>0</v>
      </c>
      <c r="P3517" s="1">
        <f>Table5[[#This Row],[kapp_old]]+IFERROR(((Table5[[#This Row],[kapp_slack_ub]]-Table5[[#This Row],[kapp_slack_lb]])/Table5[[#This Row],[associated enzload]]),0)</f>
        <v>27141.277792879999</v>
      </c>
      <c r="Q3517" s="1" t="str">
        <f>"'"&amp;Table5[[#This Row],[rxn]]&amp;"'"&amp;CHAR(9)&amp;Table5[[#This Row],[kapp + (slack_ub - slack_lb)/enzload]]</f>
        <v>'RXN-NADPt_c_x_FWD-UNKNOWN'	27141.27779288</v>
      </c>
      <c r="R3517" s="1">
        <f>_xlfn.XLOOKUP(Table5[[#This Row],[rxn]],Table38[name],Table38[flux],0)</f>
        <v>0</v>
      </c>
      <c r="S3517" s="1">
        <f>_xlfn.XLOOKUP(SUBSTITUTE(Table5[[#This Row],[rxn]],"RXN-","ENZLOAD-"),Table38[name],Table38[flux],0)</f>
        <v>0</v>
      </c>
      <c r="T3517" s="1" t="b">
        <f>AND(Table5[[#This Row],[ENZLOAD flux in kapp-slack.gms]]=0,Table5[[#This Row],[flux in kapp-slack.gms]]&lt;&gt;0,NOT(Table5[[#This Row],[spont or unknown?]]))</f>
        <v>0</v>
      </c>
      <c r="U3517" s="1" t="b">
        <f>OR(_xlfn.TEXTAFTER(Table5[[#This Row],[rxn]],"-",-1)="SPONT",_xlfn.TEXTAFTER(Table5[[#This Row],[rxn]],"-",-1)="UNKNOWN")</f>
        <v>1</v>
      </c>
      <c r="V3517" s="1">
        <f>_xlfn.XLOOKUP(SUBSTITUTE(Table5[[#This Row],[rxn]],"RXN-","ENZLOAD-"),Table4[rxn],Table4[ub],0)</f>
        <v>0</v>
      </c>
      <c r="W3517" s="1" t="b">
        <f>AND(Table5[[#This Row],[FVA ENZLOAD flux UB]]=0,Table5[[#This Row],[ENZ not made when it should be?]])</f>
        <v>0</v>
      </c>
    </row>
    <row r="3518" spans="6:23" hidden="1">
      <c r="F3518" s="1" t="s">
        <v>8901</v>
      </c>
      <c r="G3518" s="1" t="str">
        <f>_xlfn.TEXTBEFORE(Table5[[#This Row],[rxn     kapp_old        kapp_slack_ub   kapp_slack_lb]]," ")</f>
        <v>RXN-NADPt_c_x_REV-UNKNOWN</v>
      </c>
      <c r="H351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51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518" s="1">
        <f>_xlfn.NUMBERVALUE(_xlfn.TEXTAFTER(Table5[[#This Row],[rxn     kapp_old        kapp_slack_ub   kapp_slack_lb]]," ",-1))</f>
        <v>0</v>
      </c>
      <c r="K3518" s="1">
        <f>_xlfn.XLOOKUP(SUBSTITUTE(Table5[[#This Row],[rxn]],"RXN-","ENZLOAD-"),ENZLOAD[name],ENZLOAD[flux],0)</f>
        <v>0</v>
      </c>
      <c r="L3518" s="1" t="str">
        <f>"'"&amp;Table5[[#This Row],[rxn]]&amp;"'"&amp;CHAR(9)&amp;IF(AND(Table5[[#This Row],[kapp_slack_ub]]&lt;&gt;0,Table5[[#This Row],[kapp_old]]&lt;$F$1),$F$1,Table5[[#This Row],[kapp_old]])</f>
        <v>'RXN-NADPt_c_x_REV-UNKNOWN'	27141.27779288</v>
      </c>
      <c r="M3518" s="1">
        <f>_xlfn.XLOOKUP(Table5[[#This Row],[rxn]],Table3[name],Table3[flux],$F$1)</f>
        <v>27141.277792879999</v>
      </c>
      <c r="N3518" s="1" t="str">
        <f>IFERROR(Table5[[#This Row],[min flux]]/Table5[[#This Row],[associated enzload]],"")</f>
        <v/>
      </c>
      <c r="O3518" s="1">
        <f>_xlfn.NUMBERVALUE(IF(Table5[[#This Row],[flux/enzload]]="","",ABS($N$1-Table5[[#This Row],[flux/enzload]])))</f>
        <v>0</v>
      </c>
      <c r="P3518" s="1">
        <f>Table5[[#This Row],[kapp_old]]+IFERROR(((Table5[[#This Row],[kapp_slack_ub]]-Table5[[#This Row],[kapp_slack_lb]])/Table5[[#This Row],[associated enzload]]),0)</f>
        <v>27141.277792879999</v>
      </c>
      <c r="Q3518" s="1" t="str">
        <f>"'"&amp;Table5[[#This Row],[rxn]]&amp;"'"&amp;CHAR(9)&amp;Table5[[#This Row],[kapp + (slack_ub - slack_lb)/enzload]]</f>
        <v>'RXN-NADPt_c_x_REV-UNKNOWN'	27141.27779288</v>
      </c>
      <c r="R3518" s="1">
        <f>_xlfn.XLOOKUP(Table5[[#This Row],[rxn]],Table38[name],Table38[flux],0)</f>
        <v>0</v>
      </c>
      <c r="S3518" s="1">
        <f>_xlfn.XLOOKUP(SUBSTITUTE(Table5[[#This Row],[rxn]],"RXN-","ENZLOAD-"),Table38[name],Table38[flux],0)</f>
        <v>0</v>
      </c>
      <c r="T3518" s="1" t="b">
        <f>AND(Table5[[#This Row],[ENZLOAD flux in kapp-slack.gms]]=0,Table5[[#This Row],[flux in kapp-slack.gms]]&lt;&gt;0,NOT(Table5[[#This Row],[spont or unknown?]]))</f>
        <v>0</v>
      </c>
      <c r="U3518" s="1" t="b">
        <f>OR(_xlfn.TEXTAFTER(Table5[[#This Row],[rxn]],"-",-1)="SPONT",_xlfn.TEXTAFTER(Table5[[#This Row],[rxn]],"-",-1)="UNKNOWN")</f>
        <v>1</v>
      </c>
      <c r="V3518" s="1">
        <f>_xlfn.XLOOKUP(SUBSTITUTE(Table5[[#This Row],[rxn]],"RXN-","ENZLOAD-"),Table4[rxn],Table4[ub],0)</f>
        <v>0</v>
      </c>
      <c r="W3518" s="1" t="b">
        <f>AND(Table5[[#This Row],[FVA ENZLOAD flux UB]]=0,Table5[[#This Row],[ENZ not made when it should be?]])</f>
        <v>0</v>
      </c>
    </row>
    <row r="3519" spans="6:23" hidden="1">
      <c r="F3519" s="1" t="s">
        <v>8905</v>
      </c>
      <c r="G3519" s="1" t="str">
        <f>_xlfn.TEXTBEFORE(Table5[[#This Row],[rxn     kapp_old        kapp_slack_ub   kapp_slack_lb]]," ")</f>
        <v>RXN-NADt_c_e_FWD-UNKNOWN</v>
      </c>
      <c r="H351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51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519" s="1">
        <f>_xlfn.NUMBERVALUE(_xlfn.TEXTAFTER(Table5[[#This Row],[rxn     kapp_old        kapp_slack_ub   kapp_slack_lb]]," ",-1))</f>
        <v>0</v>
      </c>
      <c r="K3519" s="1">
        <f>_xlfn.XLOOKUP(SUBSTITUTE(Table5[[#This Row],[rxn]],"RXN-","ENZLOAD-"),ENZLOAD[name],ENZLOAD[flux],0)</f>
        <v>0</v>
      </c>
      <c r="L3519" s="1" t="str">
        <f>"'"&amp;Table5[[#This Row],[rxn]]&amp;"'"&amp;CHAR(9)&amp;IF(AND(Table5[[#This Row],[kapp_slack_ub]]&lt;&gt;0,Table5[[#This Row],[kapp_old]]&lt;$F$1),$F$1,Table5[[#This Row],[kapp_old]])</f>
        <v>'RXN-NADt_c_e_FWD-UNKNOWN'	27141.27779288</v>
      </c>
      <c r="M3519" s="1">
        <f>_xlfn.XLOOKUP(Table5[[#This Row],[rxn]],Table3[name],Table3[flux],$F$1)</f>
        <v>27141.277792879999</v>
      </c>
      <c r="N3519" s="1" t="str">
        <f>IFERROR(Table5[[#This Row],[min flux]]/Table5[[#This Row],[associated enzload]],"")</f>
        <v/>
      </c>
      <c r="O3519" s="1">
        <f>_xlfn.NUMBERVALUE(IF(Table5[[#This Row],[flux/enzload]]="","",ABS($N$1-Table5[[#This Row],[flux/enzload]])))</f>
        <v>0</v>
      </c>
      <c r="P3519" s="1">
        <f>Table5[[#This Row],[kapp_old]]+IFERROR(((Table5[[#This Row],[kapp_slack_ub]]-Table5[[#This Row],[kapp_slack_lb]])/Table5[[#This Row],[associated enzload]]),0)</f>
        <v>27141.277792879999</v>
      </c>
      <c r="Q3519" s="1" t="str">
        <f>"'"&amp;Table5[[#This Row],[rxn]]&amp;"'"&amp;CHAR(9)&amp;Table5[[#This Row],[kapp + (slack_ub - slack_lb)/enzload]]</f>
        <v>'RXN-NADt_c_e_FWD-UNKNOWN'	27141.27779288</v>
      </c>
      <c r="R3519" s="1">
        <f>_xlfn.XLOOKUP(Table5[[#This Row],[rxn]],Table38[name],Table38[flux],0)</f>
        <v>0</v>
      </c>
      <c r="S3519" s="1">
        <f>_xlfn.XLOOKUP(SUBSTITUTE(Table5[[#This Row],[rxn]],"RXN-","ENZLOAD-"),Table38[name],Table38[flux],0)</f>
        <v>0</v>
      </c>
      <c r="T3519" s="1" t="b">
        <f>AND(Table5[[#This Row],[ENZLOAD flux in kapp-slack.gms]]=0,Table5[[#This Row],[flux in kapp-slack.gms]]&lt;&gt;0,NOT(Table5[[#This Row],[spont or unknown?]]))</f>
        <v>0</v>
      </c>
      <c r="U3519" s="1" t="b">
        <f>OR(_xlfn.TEXTAFTER(Table5[[#This Row],[rxn]],"-",-1)="SPONT",_xlfn.TEXTAFTER(Table5[[#This Row],[rxn]],"-",-1)="UNKNOWN")</f>
        <v>1</v>
      </c>
      <c r="V3519" s="1">
        <f>_xlfn.XLOOKUP(SUBSTITUTE(Table5[[#This Row],[rxn]],"RXN-","ENZLOAD-"),Table4[rxn],Table4[ub],0)</f>
        <v>0</v>
      </c>
      <c r="W3519" s="1" t="b">
        <f>AND(Table5[[#This Row],[FVA ENZLOAD flux UB]]=0,Table5[[#This Row],[ENZ not made when it should be?]])</f>
        <v>0</v>
      </c>
    </row>
    <row r="3520" spans="6:23" hidden="1">
      <c r="F3520" s="1" t="s">
        <v>8908</v>
      </c>
      <c r="G3520" s="1" t="str">
        <f>_xlfn.TEXTBEFORE(Table5[[#This Row],[rxn     kapp_old        kapp_slack_ub   kapp_slack_lb]]," ")</f>
        <v>RXN-NADt_c_rm_FWD-SPONT</v>
      </c>
      <c r="H352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52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520" s="1">
        <f>_xlfn.NUMBERVALUE(_xlfn.TEXTAFTER(Table5[[#This Row],[rxn     kapp_old        kapp_slack_ub   kapp_slack_lb]]," ",-1))</f>
        <v>0</v>
      </c>
      <c r="K3520" s="1">
        <f>_xlfn.XLOOKUP(SUBSTITUTE(Table5[[#This Row],[rxn]],"RXN-","ENZLOAD-"),ENZLOAD[name],ENZLOAD[flux],0)</f>
        <v>0</v>
      </c>
      <c r="L3520" s="1" t="str">
        <f>"'"&amp;Table5[[#This Row],[rxn]]&amp;"'"&amp;CHAR(9)&amp;IF(AND(Table5[[#This Row],[kapp_slack_ub]]&lt;&gt;0,Table5[[#This Row],[kapp_old]]&lt;$F$1),$F$1,Table5[[#This Row],[kapp_old]])</f>
        <v>'RXN-NADt_c_rm_FWD-SPONT'	27141.27779288</v>
      </c>
      <c r="M3520" s="1">
        <f>_xlfn.XLOOKUP(Table5[[#This Row],[rxn]],Table3[name],Table3[flux],$F$1)</f>
        <v>27141.277792879999</v>
      </c>
      <c r="N3520" s="1" t="str">
        <f>IFERROR(Table5[[#This Row],[min flux]]/Table5[[#This Row],[associated enzload]],"")</f>
        <v/>
      </c>
      <c r="O3520" s="1">
        <f>_xlfn.NUMBERVALUE(IF(Table5[[#This Row],[flux/enzload]]="","",ABS($N$1-Table5[[#This Row],[flux/enzload]])))</f>
        <v>0</v>
      </c>
      <c r="P3520" s="1">
        <f>Table5[[#This Row],[kapp_old]]+IFERROR(((Table5[[#This Row],[kapp_slack_ub]]-Table5[[#This Row],[kapp_slack_lb]])/Table5[[#This Row],[associated enzload]]),0)</f>
        <v>27141.277792879999</v>
      </c>
      <c r="Q3520" s="1" t="str">
        <f>"'"&amp;Table5[[#This Row],[rxn]]&amp;"'"&amp;CHAR(9)&amp;Table5[[#This Row],[kapp + (slack_ub - slack_lb)/enzload]]</f>
        <v>'RXN-NADt_c_rm_FWD-SPONT'	27141.27779288</v>
      </c>
      <c r="R3520" s="1">
        <f>_xlfn.XLOOKUP(Table5[[#This Row],[rxn]],Table38[name],Table38[flux],0)</f>
        <v>0</v>
      </c>
      <c r="S3520" s="1">
        <f>_xlfn.XLOOKUP(SUBSTITUTE(Table5[[#This Row],[rxn]],"RXN-","ENZLOAD-"),Table38[name],Table38[flux],0)</f>
        <v>0</v>
      </c>
      <c r="T3520" s="1" t="b">
        <f>AND(Table5[[#This Row],[ENZLOAD flux in kapp-slack.gms]]=0,Table5[[#This Row],[flux in kapp-slack.gms]]&lt;&gt;0,NOT(Table5[[#This Row],[spont or unknown?]]))</f>
        <v>0</v>
      </c>
      <c r="U3520" s="1" t="b">
        <f>OR(_xlfn.TEXTAFTER(Table5[[#This Row],[rxn]],"-",-1)="SPONT",_xlfn.TEXTAFTER(Table5[[#This Row],[rxn]],"-",-1)="UNKNOWN")</f>
        <v>1</v>
      </c>
      <c r="V3520" s="1">
        <f>_xlfn.XLOOKUP(SUBSTITUTE(Table5[[#This Row],[rxn]],"RXN-","ENZLOAD-"),Table4[rxn],Table4[ub],0)</f>
        <v>0</v>
      </c>
      <c r="W3520" s="1" t="b">
        <f>AND(Table5[[#This Row],[FVA ENZLOAD flux UB]]=0,Table5[[#This Row],[ENZ not made when it should be?]])</f>
        <v>0</v>
      </c>
    </row>
    <row r="3521" spans="6:23" hidden="1">
      <c r="F3521" s="1" t="s">
        <v>8909</v>
      </c>
      <c r="G3521" s="1" t="str">
        <f>_xlfn.TEXTBEFORE(Table5[[#This Row],[rxn     kapp_old        kapp_slack_ub   kapp_slack_lb]]," ")</f>
        <v>RXN-NADt_c_rm_REV-SPONT</v>
      </c>
      <c r="H352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52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521" s="1">
        <f>_xlfn.NUMBERVALUE(_xlfn.TEXTAFTER(Table5[[#This Row],[rxn     kapp_old        kapp_slack_ub   kapp_slack_lb]]," ",-1))</f>
        <v>0</v>
      </c>
      <c r="K3521" s="1">
        <f>_xlfn.XLOOKUP(SUBSTITUTE(Table5[[#This Row],[rxn]],"RXN-","ENZLOAD-"),ENZLOAD[name],ENZLOAD[flux],0)</f>
        <v>0</v>
      </c>
      <c r="L3521" s="1" t="str">
        <f>"'"&amp;Table5[[#This Row],[rxn]]&amp;"'"&amp;CHAR(9)&amp;IF(AND(Table5[[#This Row],[kapp_slack_ub]]&lt;&gt;0,Table5[[#This Row],[kapp_old]]&lt;$F$1),$F$1,Table5[[#This Row],[kapp_old]])</f>
        <v>'RXN-NADt_c_rm_REV-SPONT'	27141.27779288</v>
      </c>
      <c r="M3521" s="1">
        <f>_xlfn.XLOOKUP(Table5[[#This Row],[rxn]],Table3[name],Table3[flux],$F$1)</f>
        <v>0.103974827611445</v>
      </c>
      <c r="N3521" s="1" t="str">
        <f>IFERROR(Table5[[#This Row],[min flux]]/Table5[[#This Row],[associated enzload]],"")</f>
        <v/>
      </c>
      <c r="O3521" s="1">
        <f>_xlfn.NUMBERVALUE(IF(Table5[[#This Row],[flux/enzload]]="","",ABS($N$1-Table5[[#This Row],[flux/enzload]])))</f>
        <v>0</v>
      </c>
      <c r="P3521" s="1">
        <f>Table5[[#This Row],[kapp_old]]+IFERROR(((Table5[[#This Row],[kapp_slack_ub]]-Table5[[#This Row],[kapp_slack_lb]])/Table5[[#This Row],[associated enzload]]),0)</f>
        <v>27141.277792879999</v>
      </c>
      <c r="Q3521" s="1" t="str">
        <f>"'"&amp;Table5[[#This Row],[rxn]]&amp;"'"&amp;CHAR(9)&amp;Table5[[#This Row],[kapp + (slack_ub - slack_lb)/enzload]]</f>
        <v>'RXN-NADt_c_rm_REV-SPONT'	27141.27779288</v>
      </c>
      <c r="R3521" s="1">
        <f>_xlfn.XLOOKUP(Table5[[#This Row],[rxn]],Table38[name],Table38[flux],0)</f>
        <v>0.105774358259432</v>
      </c>
      <c r="S3521" s="1">
        <f>_xlfn.XLOOKUP(SUBSTITUTE(Table5[[#This Row],[rxn]],"RXN-","ENZLOAD-"),Table38[name],Table38[flux],0)</f>
        <v>0</v>
      </c>
      <c r="T3521" s="1" t="b">
        <f>AND(Table5[[#This Row],[ENZLOAD flux in kapp-slack.gms]]=0,Table5[[#This Row],[flux in kapp-slack.gms]]&lt;&gt;0,NOT(Table5[[#This Row],[spont or unknown?]]))</f>
        <v>0</v>
      </c>
      <c r="U3521" s="1" t="b">
        <f>OR(_xlfn.TEXTAFTER(Table5[[#This Row],[rxn]],"-",-1)="SPONT",_xlfn.TEXTAFTER(Table5[[#This Row],[rxn]],"-",-1)="UNKNOWN")</f>
        <v>1</v>
      </c>
      <c r="V3521" s="1">
        <f>_xlfn.XLOOKUP(SUBSTITUTE(Table5[[#This Row],[rxn]],"RXN-","ENZLOAD-"),Table4[rxn],Table4[ub],0)</f>
        <v>0</v>
      </c>
      <c r="W3521" s="1" t="b">
        <f>AND(Table5[[#This Row],[FVA ENZLOAD flux UB]]=0,Table5[[#This Row],[ENZ not made when it should be?]])</f>
        <v>0</v>
      </c>
    </row>
    <row r="3522" spans="6:23" hidden="1">
      <c r="F3522" s="1" t="s">
        <v>8919</v>
      </c>
      <c r="G3522" s="1" t="str">
        <f>_xlfn.TEXTBEFORE(Table5[[#This Row],[rxn     kapp_old        kapp_slack_ub   kapp_slack_lb]]," ")</f>
        <v>RXN-NCAMt_c_n_FWD-SPONT</v>
      </c>
      <c r="H352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52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522" s="1">
        <f>_xlfn.NUMBERVALUE(_xlfn.TEXTAFTER(Table5[[#This Row],[rxn     kapp_old        kapp_slack_ub   kapp_slack_lb]]," ",-1))</f>
        <v>0</v>
      </c>
      <c r="K3522" s="1">
        <f>_xlfn.XLOOKUP(SUBSTITUTE(Table5[[#This Row],[rxn]],"RXN-","ENZLOAD-"),ENZLOAD[name],ENZLOAD[flux],0)</f>
        <v>0</v>
      </c>
      <c r="L3522" s="1" t="str">
        <f>"'"&amp;Table5[[#This Row],[rxn]]&amp;"'"&amp;CHAR(9)&amp;IF(AND(Table5[[#This Row],[kapp_slack_ub]]&lt;&gt;0,Table5[[#This Row],[kapp_old]]&lt;$F$1),$F$1,Table5[[#This Row],[kapp_old]])</f>
        <v>'RXN-NCAMt_c_n_FWD-SPONT'	27141.27779288</v>
      </c>
      <c r="M3522" s="1">
        <f>_xlfn.XLOOKUP(Table5[[#This Row],[rxn]],Table3[name],Table3[flux],$F$1)</f>
        <v>27141.277792879999</v>
      </c>
      <c r="N3522" s="1" t="str">
        <f>IFERROR(Table5[[#This Row],[min flux]]/Table5[[#This Row],[associated enzload]],"")</f>
        <v/>
      </c>
      <c r="O3522" s="1">
        <f>_xlfn.NUMBERVALUE(IF(Table5[[#This Row],[flux/enzload]]="","",ABS($N$1-Table5[[#This Row],[flux/enzload]])))</f>
        <v>0</v>
      </c>
      <c r="P3522" s="1">
        <f>Table5[[#This Row],[kapp_old]]+IFERROR(((Table5[[#This Row],[kapp_slack_ub]]-Table5[[#This Row],[kapp_slack_lb]])/Table5[[#This Row],[associated enzload]]),0)</f>
        <v>27141.277792879999</v>
      </c>
      <c r="Q3522" s="1" t="str">
        <f>"'"&amp;Table5[[#This Row],[rxn]]&amp;"'"&amp;CHAR(9)&amp;Table5[[#This Row],[kapp + (slack_ub - slack_lb)/enzload]]</f>
        <v>'RXN-NCAMt_c_n_FWD-SPONT'	27141.27779288</v>
      </c>
      <c r="R3522" s="1">
        <f>_xlfn.XLOOKUP(Table5[[#This Row],[rxn]],Table38[name],Table38[flux],0)</f>
        <v>0</v>
      </c>
      <c r="S3522" s="1">
        <f>_xlfn.XLOOKUP(SUBSTITUTE(Table5[[#This Row],[rxn]],"RXN-","ENZLOAD-"),Table38[name],Table38[flux],0)</f>
        <v>0</v>
      </c>
      <c r="T3522" s="1" t="b">
        <f>AND(Table5[[#This Row],[ENZLOAD flux in kapp-slack.gms]]=0,Table5[[#This Row],[flux in kapp-slack.gms]]&lt;&gt;0,NOT(Table5[[#This Row],[spont or unknown?]]))</f>
        <v>0</v>
      </c>
      <c r="U3522" s="1" t="b">
        <f>OR(_xlfn.TEXTAFTER(Table5[[#This Row],[rxn]],"-",-1)="SPONT",_xlfn.TEXTAFTER(Table5[[#This Row],[rxn]],"-",-1)="UNKNOWN")</f>
        <v>1</v>
      </c>
      <c r="V3522" s="1">
        <f>_xlfn.XLOOKUP(SUBSTITUTE(Table5[[#This Row],[rxn]],"RXN-","ENZLOAD-"),Table4[rxn],Table4[ub],0)</f>
        <v>0</v>
      </c>
      <c r="W3522" s="1" t="b">
        <f>AND(Table5[[#This Row],[FVA ENZLOAD flux UB]]=0,Table5[[#This Row],[ENZ not made when it should be?]])</f>
        <v>0</v>
      </c>
    </row>
    <row r="3523" spans="6:23" hidden="1">
      <c r="F3523" s="1" t="s">
        <v>8920</v>
      </c>
      <c r="G3523" s="1" t="str">
        <f>_xlfn.TEXTBEFORE(Table5[[#This Row],[rxn     kapp_old        kapp_slack_ub   kapp_slack_lb]]," ")</f>
        <v>RXN-NCAMt_c_n_REV-SPONT</v>
      </c>
      <c r="H352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52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523" s="1">
        <f>_xlfn.NUMBERVALUE(_xlfn.TEXTAFTER(Table5[[#This Row],[rxn     kapp_old        kapp_slack_ub   kapp_slack_lb]]," ",-1))</f>
        <v>0</v>
      </c>
      <c r="K3523" s="1">
        <f>_xlfn.XLOOKUP(SUBSTITUTE(Table5[[#This Row],[rxn]],"RXN-","ENZLOAD-"),ENZLOAD[name],ENZLOAD[flux],0)</f>
        <v>0</v>
      </c>
      <c r="L3523" s="1" t="str">
        <f>"'"&amp;Table5[[#This Row],[rxn]]&amp;"'"&amp;CHAR(9)&amp;IF(AND(Table5[[#This Row],[kapp_slack_ub]]&lt;&gt;0,Table5[[#This Row],[kapp_old]]&lt;$F$1),$F$1,Table5[[#This Row],[kapp_old]])</f>
        <v>'RXN-NCAMt_c_n_REV-SPONT'	27141.27779288</v>
      </c>
      <c r="M3523" s="1">
        <f>_xlfn.XLOOKUP(Table5[[#This Row],[rxn]],Table3[name],Table3[flux],$F$1)</f>
        <v>27141.277792879999</v>
      </c>
      <c r="N3523" s="1" t="str">
        <f>IFERROR(Table5[[#This Row],[min flux]]/Table5[[#This Row],[associated enzload]],"")</f>
        <v/>
      </c>
      <c r="O3523" s="1">
        <f>_xlfn.NUMBERVALUE(IF(Table5[[#This Row],[flux/enzload]]="","",ABS($N$1-Table5[[#This Row],[flux/enzload]])))</f>
        <v>0</v>
      </c>
      <c r="P3523" s="1">
        <f>Table5[[#This Row],[kapp_old]]+IFERROR(((Table5[[#This Row],[kapp_slack_ub]]-Table5[[#This Row],[kapp_slack_lb]])/Table5[[#This Row],[associated enzload]]),0)</f>
        <v>27141.277792879999</v>
      </c>
      <c r="Q3523" s="1" t="str">
        <f>"'"&amp;Table5[[#This Row],[rxn]]&amp;"'"&amp;CHAR(9)&amp;Table5[[#This Row],[kapp + (slack_ub - slack_lb)/enzload]]</f>
        <v>'RXN-NCAMt_c_n_REV-SPONT'	27141.27779288</v>
      </c>
      <c r="R3523" s="1">
        <f>_xlfn.XLOOKUP(Table5[[#This Row],[rxn]],Table38[name],Table38[flux],0)</f>
        <v>0</v>
      </c>
      <c r="S3523" s="1">
        <f>_xlfn.XLOOKUP(SUBSTITUTE(Table5[[#This Row],[rxn]],"RXN-","ENZLOAD-"),Table38[name],Table38[flux],0)</f>
        <v>0</v>
      </c>
      <c r="T3523" s="1" t="b">
        <f>AND(Table5[[#This Row],[ENZLOAD flux in kapp-slack.gms]]=0,Table5[[#This Row],[flux in kapp-slack.gms]]&lt;&gt;0,NOT(Table5[[#This Row],[spont or unknown?]]))</f>
        <v>0</v>
      </c>
      <c r="U3523" s="1" t="b">
        <f>OR(_xlfn.TEXTAFTER(Table5[[#This Row],[rxn]],"-",-1)="SPONT",_xlfn.TEXTAFTER(Table5[[#This Row],[rxn]],"-",-1)="UNKNOWN")</f>
        <v>1</v>
      </c>
      <c r="V3523" s="1">
        <f>_xlfn.XLOOKUP(SUBSTITUTE(Table5[[#This Row],[rxn]],"RXN-","ENZLOAD-"),Table4[rxn],Table4[ub],0)</f>
        <v>0</v>
      </c>
      <c r="W3523" s="1" t="b">
        <f>AND(Table5[[#This Row],[FVA ENZLOAD flux UB]]=0,Table5[[#This Row],[ENZ not made when it should be?]])</f>
        <v>0</v>
      </c>
    </row>
    <row r="3524" spans="6:23" hidden="1">
      <c r="F3524" s="1" t="s">
        <v>8930</v>
      </c>
      <c r="G3524" s="1" t="str">
        <f>_xlfn.TEXTBEFORE(Table5[[#This Row],[rxn     kapp_old        kapp_slack_ub   kapp_slack_lb]]," ")</f>
        <v>RXN-NDPDA1_c_FWD-UNKNOWN</v>
      </c>
      <c r="H352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52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524" s="1">
        <f>_xlfn.NUMBERVALUE(_xlfn.TEXTAFTER(Table5[[#This Row],[rxn     kapp_old        kapp_slack_ub   kapp_slack_lb]]," ",-1))</f>
        <v>0</v>
      </c>
      <c r="K3524" s="1">
        <f>_xlfn.XLOOKUP(SUBSTITUTE(Table5[[#This Row],[rxn]],"RXN-","ENZLOAD-"),ENZLOAD[name],ENZLOAD[flux],0)</f>
        <v>0</v>
      </c>
      <c r="L3524" s="1" t="str">
        <f>"'"&amp;Table5[[#This Row],[rxn]]&amp;"'"&amp;CHAR(9)&amp;IF(AND(Table5[[#This Row],[kapp_slack_ub]]&lt;&gt;0,Table5[[#This Row],[kapp_old]]&lt;$F$1),$F$1,Table5[[#This Row],[kapp_old]])</f>
        <v>'RXN-NDPDA1_c_FWD-UNKNOWN'	27141.27779288</v>
      </c>
      <c r="M3524" s="1">
        <f>_xlfn.XLOOKUP(Table5[[#This Row],[rxn]],Table3[name],Table3[flux],$F$1)</f>
        <v>27141.277792879999</v>
      </c>
      <c r="N3524" s="1" t="str">
        <f>IFERROR(Table5[[#This Row],[min flux]]/Table5[[#This Row],[associated enzload]],"")</f>
        <v/>
      </c>
      <c r="O3524" s="1">
        <f>_xlfn.NUMBERVALUE(IF(Table5[[#This Row],[flux/enzload]]="","",ABS($N$1-Table5[[#This Row],[flux/enzload]])))</f>
        <v>0</v>
      </c>
      <c r="P3524" s="1">
        <f>Table5[[#This Row],[kapp_old]]+IFERROR(((Table5[[#This Row],[kapp_slack_ub]]-Table5[[#This Row],[kapp_slack_lb]])/Table5[[#This Row],[associated enzload]]),0)</f>
        <v>27141.277792879999</v>
      </c>
      <c r="Q3524" s="1" t="str">
        <f>"'"&amp;Table5[[#This Row],[rxn]]&amp;"'"&amp;CHAR(9)&amp;Table5[[#This Row],[kapp + (slack_ub - slack_lb)/enzload]]</f>
        <v>'RXN-NDPDA1_c_FWD-UNKNOWN'	27141.27779288</v>
      </c>
      <c r="R3524" s="1">
        <f>_xlfn.XLOOKUP(Table5[[#This Row],[rxn]],Table38[name],Table38[flux],0)</f>
        <v>0</v>
      </c>
      <c r="S3524" s="1">
        <f>_xlfn.XLOOKUP(SUBSTITUTE(Table5[[#This Row],[rxn]],"RXN-","ENZLOAD-"),Table38[name],Table38[flux],0)</f>
        <v>0</v>
      </c>
      <c r="T3524" s="1" t="b">
        <f>AND(Table5[[#This Row],[ENZLOAD flux in kapp-slack.gms]]=0,Table5[[#This Row],[flux in kapp-slack.gms]]&lt;&gt;0,NOT(Table5[[#This Row],[spont or unknown?]]))</f>
        <v>0</v>
      </c>
      <c r="U3524" s="1" t="b">
        <f>OR(_xlfn.TEXTAFTER(Table5[[#This Row],[rxn]],"-",-1)="SPONT",_xlfn.TEXTAFTER(Table5[[#This Row],[rxn]],"-",-1)="UNKNOWN")</f>
        <v>1</v>
      </c>
      <c r="V3524" s="1">
        <f>_xlfn.XLOOKUP(SUBSTITUTE(Table5[[#This Row],[rxn]],"RXN-","ENZLOAD-"),Table4[rxn],Table4[ub],0)</f>
        <v>0</v>
      </c>
      <c r="W3524" s="1" t="b">
        <f>AND(Table5[[#This Row],[FVA ENZLOAD flux UB]]=0,Table5[[#This Row],[ENZ not made when it should be?]])</f>
        <v>0</v>
      </c>
    </row>
    <row r="3525" spans="6:23" hidden="1">
      <c r="F3525" s="1" t="s">
        <v>8931</v>
      </c>
      <c r="G3525" s="1" t="str">
        <f>_xlfn.TEXTBEFORE(Table5[[#This Row],[rxn     kapp_old        kapp_slack_ub   kapp_slack_lb]]," ")</f>
        <v>RXN-NDPDA2_c_FWD-UNKNOWN</v>
      </c>
      <c r="H352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52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525" s="1">
        <f>_xlfn.NUMBERVALUE(_xlfn.TEXTAFTER(Table5[[#This Row],[rxn     kapp_old        kapp_slack_ub   kapp_slack_lb]]," ",-1))</f>
        <v>0</v>
      </c>
      <c r="K3525" s="1">
        <f>_xlfn.XLOOKUP(SUBSTITUTE(Table5[[#This Row],[rxn]],"RXN-","ENZLOAD-"),ENZLOAD[name],ENZLOAD[flux],0)</f>
        <v>0</v>
      </c>
      <c r="L3525" s="1" t="str">
        <f>"'"&amp;Table5[[#This Row],[rxn]]&amp;"'"&amp;CHAR(9)&amp;IF(AND(Table5[[#This Row],[kapp_slack_ub]]&lt;&gt;0,Table5[[#This Row],[kapp_old]]&lt;$F$1),$F$1,Table5[[#This Row],[kapp_old]])</f>
        <v>'RXN-NDPDA2_c_FWD-UNKNOWN'	27141.27779288</v>
      </c>
      <c r="M3525" s="1">
        <f>_xlfn.XLOOKUP(Table5[[#This Row],[rxn]],Table3[name],Table3[flux],$F$1)</f>
        <v>27141.277792879999</v>
      </c>
      <c r="N3525" s="1" t="str">
        <f>IFERROR(Table5[[#This Row],[min flux]]/Table5[[#This Row],[associated enzload]],"")</f>
        <v/>
      </c>
      <c r="O3525" s="1">
        <f>_xlfn.NUMBERVALUE(IF(Table5[[#This Row],[flux/enzload]]="","",ABS($N$1-Table5[[#This Row],[flux/enzload]])))</f>
        <v>0</v>
      </c>
      <c r="P3525" s="1">
        <f>Table5[[#This Row],[kapp_old]]+IFERROR(((Table5[[#This Row],[kapp_slack_ub]]-Table5[[#This Row],[kapp_slack_lb]])/Table5[[#This Row],[associated enzload]]),0)</f>
        <v>27141.277792879999</v>
      </c>
      <c r="Q3525" s="1" t="str">
        <f>"'"&amp;Table5[[#This Row],[rxn]]&amp;"'"&amp;CHAR(9)&amp;Table5[[#This Row],[kapp + (slack_ub - slack_lb)/enzload]]</f>
        <v>'RXN-NDPDA2_c_FWD-UNKNOWN'	27141.27779288</v>
      </c>
      <c r="R3525" s="1">
        <f>_xlfn.XLOOKUP(Table5[[#This Row],[rxn]],Table38[name],Table38[flux],0)</f>
        <v>0</v>
      </c>
      <c r="S3525" s="1">
        <f>_xlfn.XLOOKUP(SUBSTITUTE(Table5[[#This Row],[rxn]],"RXN-","ENZLOAD-"),Table38[name],Table38[flux],0)</f>
        <v>0</v>
      </c>
      <c r="T3525" s="1" t="b">
        <f>AND(Table5[[#This Row],[ENZLOAD flux in kapp-slack.gms]]=0,Table5[[#This Row],[flux in kapp-slack.gms]]&lt;&gt;0,NOT(Table5[[#This Row],[spont or unknown?]]))</f>
        <v>0</v>
      </c>
      <c r="U3525" s="1" t="b">
        <f>OR(_xlfn.TEXTAFTER(Table5[[#This Row],[rxn]],"-",-1)="SPONT",_xlfn.TEXTAFTER(Table5[[#This Row],[rxn]],"-",-1)="UNKNOWN")</f>
        <v>1</v>
      </c>
      <c r="V3525" s="1">
        <f>_xlfn.XLOOKUP(SUBSTITUTE(Table5[[#This Row],[rxn]],"RXN-","ENZLOAD-"),Table4[rxn],Table4[ub],0)</f>
        <v>0</v>
      </c>
      <c r="W3525" s="1" t="b">
        <f>AND(Table5[[#This Row],[FVA ENZLOAD flux UB]]=0,Table5[[#This Row],[ENZ not made when it should be?]])</f>
        <v>0</v>
      </c>
    </row>
    <row r="3526" spans="6:23" hidden="1">
      <c r="F3526" s="1" t="s">
        <v>8932</v>
      </c>
      <c r="G3526" s="1" t="str">
        <f>_xlfn.TEXTBEFORE(Table5[[#This Row],[rxn     kapp_old        kapp_slack_ub   kapp_slack_lb]]," ")</f>
        <v>RXN-NDPK1_c_FWD-rt0575</v>
      </c>
      <c r="H352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52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526" s="1">
        <f>_xlfn.NUMBERVALUE(_xlfn.TEXTAFTER(Table5[[#This Row],[rxn     kapp_old        kapp_slack_ub   kapp_slack_lb]]," ",-1))</f>
        <v>0</v>
      </c>
      <c r="K3526" s="1">
        <f>_xlfn.XLOOKUP(SUBSTITUTE(Table5[[#This Row],[rxn]],"RXN-","ENZLOAD-"),ENZLOAD[name],ENZLOAD[flux],0)</f>
        <v>0</v>
      </c>
      <c r="L3526" s="1" t="str">
        <f>"'"&amp;Table5[[#This Row],[rxn]]&amp;"'"&amp;CHAR(9)&amp;IF(AND(Table5[[#This Row],[kapp_slack_ub]]&lt;&gt;0,Table5[[#This Row],[kapp_old]]&lt;$F$1),$F$1,Table5[[#This Row],[kapp_old]])</f>
        <v>'RXN-NDPK1_c_FWD-rt0575'	27141.27779288</v>
      </c>
      <c r="M3526" s="1">
        <f>_xlfn.XLOOKUP(Table5[[#This Row],[rxn]],Table3[name],Table3[flux],$F$1)</f>
        <v>27141.277792879999</v>
      </c>
      <c r="N3526" s="1" t="str">
        <f>IFERROR(Table5[[#This Row],[min flux]]/Table5[[#This Row],[associated enzload]],"")</f>
        <v/>
      </c>
      <c r="O3526" s="1">
        <f>_xlfn.NUMBERVALUE(IF(Table5[[#This Row],[flux/enzload]]="","",ABS($N$1-Table5[[#This Row],[flux/enzload]])))</f>
        <v>0</v>
      </c>
      <c r="P3526" s="1">
        <f>Table5[[#This Row],[kapp_old]]+IFERROR(((Table5[[#This Row],[kapp_slack_ub]]-Table5[[#This Row],[kapp_slack_lb]])/Table5[[#This Row],[associated enzload]]),0)</f>
        <v>27141.277792879999</v>
      </c>
      <c r="Q3526" s="1" t="str">
        <f>"'"&amp;Table5[[#This Row],[rxn]]&amp;"'"&amp;CHAR(9)&amp;Table5[[#This Row],[kapp + (slack_ub - slack_lb)/enzload]]</f>
        <v>'RXN-NDPK1_c_FWD-rt0575'	27141.27779288</v>
      </c>
      <c r="R3526" s="1">
        <f>_xlfn.XLOOKUP(Table5[[#This Row],[rxn]],Table38[name],Table38[flux],0)</f>
        <v>1.22381998687291</v>
      </c>
      <c r="S3526" s="1">
        <f>_xlfn.XLOOKUP(SUBSTITUTE(Table5[[#This Row],[rxn]],"RXN-","ENZLOAD-"),Table38[name],Table38[flux],0)</f>
        <v>1.7431029515999999E-5</v>
      </c>
      <c r="T3526" s="1" t="b">
        <f>AND(Table5[[#This Row],[ENZLOAD flux in kapp-slack.gms]]=0,Table5[[#This Row],[flux in kapp-slack.gms]]&lt;&gt;0,NOT(Table5[[#This Row],[spont or unknown?]]))</f>
        <v>0</v>
      </c>
      <c r="U3526" s="1" t="b">
        <f>OR(_xlfn.TEXTAFTER(Table5[[#This Row],[rxn]],"-",-1)="SPONT",_xlfn.TEXTAFTER(Table5[[#This Row],[rxn]],"-",-1)="UNKNOWN")</f>
        <v>0</v>
      </c>
      <c r="V3526" s="1">
        <f>_xlfn.XLOOKUP(SUBSTITUTE(Table5[[#This Row],[rxn]],"RXN-","ENZLOAD-"),Table4[rxn],Table4[ub],0)</f>
        <v>2.3408396800000002</v>
      </c>
      <c r="W3526" s="1" t="b">
        <f>AND(Table5[[#This Row],[FVA ENZLOAD flux UB]]=0,Table5[[#This Row],[ENZ not made when it should be?]])</f>
        <v>0</v>
      </c>
    </row>
    <row r="3527" spans="6:23" hidden="1">
      <c r="F3527" s="1" t="s">
        <v>8934</v>
      </c>
      <c r="G3527" s="1" t="str">
        <f>_xlfn.TEXTBEFORE(Table5[[#This Row],[rxn     kapp_old        kapp_slack_ub   kapp_slack_lb]]," ")</f>
        <v>RXN-NDPK10_c_FWD-rt0575</v>
      </c>
      <c r="H352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52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527" s="1">
        <f>_xlfn.NUMBERVALUE(_xlfn.TEXTAFTER(Table5[[#This Row],[rxn     kapp_old        kapp_slack_ub   kapp_slack_lb]]," ",-1))</f>
        <v>0</v>
      </c>
      <c r="K3527" s="1">
        <f>_xlfn.XLOOKUP(SUBSTITUTE(Table5[[#This Row],[rxn]],"RXN-","ENZLOAD-"),ENZLOAD[name],ENZLOAD[flux],0)</f>
        <v>0</v>
      </c>
      <c r="L3527" s="1" t="str">
        <f>"'"&amp;Table5[[#This Row],[rxn]]&amp;"'"&amp;CHAR(9)&amp;IF(AND(Table5[[#This Row],[kapp_slack_ub]]&lt;&gt;0,Table5[[#This Row],[kapp_old]]&lt;$F$1),$F$1,Table5[[#This Row],[kapp_old]])</f>
        <v>'RXN-NDPK10_c_FWD-rt0575'	27141.27779288</v>
      </c>
      <c r="M3527" s="1">
        <f>_xlfn.XLOOKUP(Table5[[#This Row],[rxn]],Table3[name],Table3[flux],$F$1)</f>
        <v>27141.277792879999</v>
      </c>
      <c r="N3527" s="1" t="str">
        <f>IFERROR(Table5[[#This Row],[min flux]]/Table5[[#This Row],[associated enzload]],"")</f>
        <v/>
      </c>
      <c r="O3527" s="1">
        <f>_xlfn.NUMBERVALUE(IF(Table5[[#This Row],[flux/enzload]]="","",ABS($N$1-Table5[[#This Row],[flux/enzload]])))</f>
        <v>0</v>
      </c>
      <c r="P3527" s="1">
        <f>Table5[[#This Row],[kapp_old]]+IFERROR(((Table5[[#This Row],[kapp_slack_ub]]-Table5[[#This Row],[kapp_slack_lb]])/Table5[[#This Row],[associated enzload]]),0)</f>
        <v>27141.277792879999</v>
      </c>
      <c r="Q3527" s="1" t="str">
        <f>"'"&amp;Table5[[#This Row],[rxn]]&amp;"'"&amp;CHAR(9)&amp;Table5[[#This Row],[kapp + (slack_ub - slack_lb)/enzload]]</f>
        <v>'RXN-NDPK10_c_FWD-rt0575'	27141.27779288</v>
      </c>
      <c r="R3527" s="1">
        <f>_xlfn.XLOOKUP(Table5[[#This Row],[rxn]],Table38[name],Table38[flux],0)</f>
        <v>0</v>
      </c>
      <c r="S3527" s="1">
        <f>_xlfn.XLOOKUP(SUBSTITUTE(Table5[[#This Row],[rxn]],"RXN-","ENZLOAD-"),Table38[name],Table38[flux],0)</f>
        <v>0</v>
      </c>
      <c r="T3527" s="1" t="b">
        <f>AND(Table5[[#This Row],[ENZLOAD flux in kapp-slack.gms]]=0,Table5[[#This Row],[flux in kapp-slack.gms]]&lt;&gt;0,NOT(Table5[[#This Row],[spont or unknown?]]))</f>
        <v>0</v>
      </c>
      <c r="U3527" s="1" t="b">
        <f>OR(_xlfn.TEXTAFTER(Table5[[#This Row],[rxn]],"-",-1)="SPONT",_xlfn.TEXTAFTER(Table5[[#This Row],[rxn]],"-",-1)="UNKNOWN")</f>
        <v>0</v>
      </c>
      <c r="V3527" s="1">
        <f>_xlfn.XLOOKUP(SUBSTITUTE(Table5[[#This Row],[rxn]],"RXN-","ENZLOAD-"),Table4[rxn],Table4[ub],0)</f>
        <v>2.3408396800000002</v>
      </c>
      <c r="W3527" s="1" t="b">
        <f>AND(Table5[[#This Row],[FVA ENZLOAD flux UB]]=0,Table5[[#This Row],[ENZ not made when it should be?]])</f>
        <v>0</v>
      </c>
    </row>
    <row r="3528" spans="6:23" hidden="1">
      <c r="F3528" s="1" t="s">
        <v>8936</v>
      </c>
      <c r="G3528" s="1" t="str">
        <f>_xlfn.TEXTBEFORE(Table5[[#This Row],[rxn     kapp_old        kapp_slack_ub   kapp_slack_lb]]," ")</f>
        <v>RXN-NDPK2_c_FWD-rt0575</v>
      </c>
      <c r="H352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52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528" s="1">
        <f>_xlfn.NUMBERVALUE(_xlfn.TEXTAFTER(Table5[[#This Row],[rxn     kapp_old        kapp_slack_ub   kapp_slack_lb]]," ",-1))</f>
        <v>0</v>
      </c>
      <c r="K3528" s="1">
        <f>_xlfn.XLOOKUP(SUBSTITUTE(Table5[[#This Row],[rxn]],"RXN-","ENZLOAD-"),ENZLOAD[name],ENZLOAD[flux],0)</f>
        <v>0</v>
      </c>
      <c r="L3528" s="1" t="str">
        <f>"'"&amp;Table5[[#This Row],[rxn]]&amp;"'"&amp;CHAR(9)&amp;IF(AND(Table5[[#This Row],[kapp_slack_ub]]&lt;&gt;0,Table5[[#This Row],[kapp_old]]&lt;$F$1),$F$1,Table5[[#This Row],[kapp_old]])</f>
        <v>'RXN-NDPK2_c_FWD-rt0575'	27141.27779288</v>
      </c>
      <c r="M3528" s="1">
        <f>_xlfn.XLOOKUP(Table5[[#This Row],[rxn]],Table3[name],Table3[flux],$F$1)</f>
        <v>27141.277792879999</v>
      </c>
      <c r="N3528" s="1" t="str">
        <f>IFERROR(Table5[[#This Row],[min flux]]/Table5[[#This Row],[associated enzload]],"")</f>
        <v/>
      </c>
      <c r="O3528" s="1">
        <f>_xlfn.NUMBERVALUE(IF(Table5[[#This Row],[flux/enzload]]="","",ABS($N$1-Table5[[#This Row],[flux/enzload]])))</f>
        <v>0</v>
      </c>
      <c r="P3528" s="1">
        <f>Table5[[#This Row],[kapp_old]]+IFERROR(((Table5[[#This Row],[kapp_slack_ub]]-Table5[[#This Row],[kapp_slack_lb]])/Table5[[#This Row],[associated enzload]]),0)</f>
        <v>27141.277792879999</v>
      </c>
      <c r="Q3528" s="1" t="str">
        <f>"'"&amp;Table5[[#This Row],[rxn]]&amp;"'"&amp;CHAR(9)&amp;Table5[[#This Row],[kapp + (slack_ub - slack_lb)/enzload]]</f>
        <v>'RXN-NDPK2_c_FWD-rt0575'	27141.27779288</v>
      </c>
      <c r="R3528" s="1">
        <f>_xlfn.XLOOKUP(Table5[[#This Row],[rxn]],Table38[name],Table38[flux],0)</f>
        <v>0.56206322557610899</v>
      </c>
      <c r="S3528" s="1">
        <f>_xlfn.XLOOKUP(SUBSTITUTE(Table5[[#This Row],[rxn]],"RXN-","ENZLOAD-"),Table38[name],Table38[flux],0)</f>
        <v>8.0055406680000004E-6</v>
      </c>
      <c r="T3528" s="1" t="b">
        <f>AND(Table5[[#This Row],[ENZLOAD flux in kapp-slack.gms]]=0,Table5[[#This Row],[flux in kapp-slack.gms]]&lt;&gt;0,NOT(Table5[[#This Row],[spont or unknown?]]))</f>
        <v>0</v>
      </c>
      <c r="U3528" s="1" t="b">
        <f>OR(_xlfn.TEXTAFTER(Table5[[#This Row],[rxn]],"-",-1)="SPONT",_xlfn.TEXTAFTER(Table5[[#This Row],[rxn]],"-",-1)="UNKNOWN")</f>
        <v>0</v>
      </c>
      <c r="V3528" s="1">
        <f>_xlfn.XLOOKUP(SUBSTITUTE(Table5[[#This Row],[rxn]],"RXN-","ENZLOAD-"),Table4[rxn],Table4[ub],0)</f>
        <v>2.3408396800000002</v>
      </c>
      <c r="W3528" s="1" t="b">
        <f>AND(Table5[[#This Row],[FVA ENZLOAD flux UB]]=0,Table5[[#This Row],[ENZ not made when it should be?]])</f>
        <v>0</v>
      </c>
    </row>
    <row r="3529" spans="6:23" hidden="1">
      <c r="F3529" s="1" t="s">
        <v>8938</v>
      </c>
      <c r="G3529" s="1" t="str">
        <f>_xlfn.TEXTBEFORE(Table5[[#This Row],[rxn     kapp_old        kapp_slack_ub   kapp_slack_lb]]," ")</f>
        <v>RXN-NDPK3_c_FWD-rt0575</v>
      </c>
      <c r="H352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52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529" s="1">
        <f>_xlfn.NUMBERVALUE(_xlfn.TEXTAFTER(Table5[[#This Row],[rxn     kapp_old        kapp_slack_ub   kapp_slack_lb]]," ",-1))</f>
        <v>0</v>
      </c>
      <c r="K3529" s="1">
        <f>_xlfn.XLOOKUP(SUBSTITUTE(Table5[[#This Row],[rxn]],"RXN-","ENZLOAD-"),ENZLOAD[name],ENZLOAD[flux],0)</f>
        <v>0</v>
      </c>
      <c r="L3529" s="1" t="str">
        <f>"'"&amp;Table5[[#This Row],[rxn]]&amp;"'"&amp;CHAR(9)&amp;IF(AND(Table5[[#This Row],[kapp_slack_ub]]&lt;&gt;0,Table5[[#This Row],[kapp_old]]&lt;$F$1),$F$1,Table5[[#This Row],[kapp_old]])</f>
        <v>'RXN-NDPK3_c_FWD-rt0575'	27141.27779288</v>
      </c>
      <c r="M3529" s="1">
        <f>_xlfn.XLOOKUP(Table5[[#This Row],[rxn]],Table3[name],Table3[flux],$F$1)</f>
        <v>27141.277792879999</v>
      </c>
      <c r="N3529" s="1" t="str">
        <f>IFERROR(Table5[[#This Row],[min flux]]/Table5[[#This Row],[associated enzload]],"")</f>
        <v/>
      </c>
      <c r="O3529" s="1">
        <f>_xlfn.NUMBERVALUE(IF(Table5[[#This Row],[flux/enzload]]="","",ABS($N$1-Table5[[#This Row],[flux/enzload]])))</f>
        <v>0</v>
      </c>
      <c r="P3529" s="1">
        <f>Table5[[#This Row],[kapp_old]]+IFERROR(((Table5[[#This Row],[kapp_slack_ub]]-Table5[[#This Row],[kapp_slack_lb]])/Table5[[#This Row],[associated enzload]]),0)</f>
        <v>27141.277792879999</v>
      </c>
      <c r="Q3529" s="1" t="str">
        <f>"'"&amp;Table5[[#This Row],[rxn]]&amp;"'"&amp;CHAR(9)&amp;Table5[[#This Row],[kapp + (slack_ub - slack_lb)/enzload]]</f>
        <v>'RXN-NDPK3_c_FWD-rt0575'	27141.27779288</v>
      </c>
      <c r="R3529" s="1">
        <f>_xlfn.XLOOKUP(Table5[[#This Row],[rxn]],Table38[name],Table38[flux],0)</f>
        <v>6.9513948360197003E-2</v>
      </c>
      <c r="S3529" s="1">
        <f>_xlfn.XLOOKUP(SUBSTITUTE(Table5[[#This Row],[rxn]],"RXN-","ENZLOAD-"),Table38[name],Table38[flux],0)</f>
        <v>9.9009633700000001E-7</v>
      </c>
      <c r="T3529" s="1" t="b">
        <f>AND(Table5[[#This Row],[ENZLOAD flux in kapp-slack.gms]]=0,Table5[[#This Row],[flux in kapp-slack.gms]]&lt;&gt;0,NOT(Table5[[#This Row],[spont or unknown?]]))</f>
        <v>0</v>
      </c>
      <c r="U3529" s="1" t="b">
        <f>OR(_xlfn.TEXTAFTER(Table5[[#This Row],[rxn]],"-",-1)="SPONT",_xlfn.TEXTAFTER(Table5[[#This Row],[rxn]],"-",-1)="UNKNOWN")</f>
        <v>0</v>
      </c>
      <c r="V3529" s="1">
        <f>_xlfn.XLOOKUP(SUBSTITUTE(Table5[[#This Row],[rxn]],"RXN-","ENZLOAD-"),Table4[rxn],Table4[ub],0)</f>
        <v>2.3408396800000002</v>
      </c>
      <c r="W3529" s="1" t="b">
        <f>AND(Table5[[#This Row],[FVA ENZLOAD flux UB]]=0,Table5[[#This Row],[ENZ not made when it should be?]])</f>
        <v>0</v>
      </c>
    </row>
    <row r="3530" spans="6:23" hidden="1">
      <c r="F3530" s="1" t="s">
        <v>8940</v>
      </c>
      <c r="G3530" s="1" t="str">
        <f>_xlfn.TEXTBEFORE(Table5[[#This Row],[rxn     kapp_old        kapp_slack_ub   kapp_slack_lb]]," ")</f>
        <v>RXN-NDPK4_c_FWD-rt0575</v>
      </c>
      <c r="H353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53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530" s="1">
        <f>_xlfn.NUMBERVALUE(_xlfn.TEXTAFTER(Table5[[#This Row],[rxn     kapp_old        kapp_slack_ub   kapp_slack_lb]]," ",-1))</f>
        <v>0</v>
      </c>
      <c r="K3530" s="1">
        <f>_xlfn.XLOOKUP(SUBSTITUTE(Table5[[#This Row],[rxn]],"RXN-","ENZLOAD-"),ENZLOAD[name],ENZLOAD[flux],0)</f>
        <v>0</v>
      </c>
      <c r="L3530" s="1" t="str">
        <f>"'"&amp;Table5[[#This Row],[rxn]]&amp;"'"&amp;CHAR(9)&amp;IF(AND(Table5[[#This Row],[kapp_slack_ub]]&lt;&gt;0,Table5[[#This Row],[kapp_old]]&lt;$F$1),$F$1,Table5[[#This Row],[kapp_old]])</f>
        <v>'RXN-NDPK4_c_FWD-rt0575'	27141.27779288</v>
      </c>
      <c r="M3530" s="1">
        <f>_xlfn.XLOOKUP(Table5[[#This Row],[rxn]],Table3[name],Table3[flux],$F$1)</f>
        <v>27141.277792879999</v>
      </c>
      <c r="N3530" s="1" t="str">
        <f>IFERROR(Table5[[#This Row],[min flux]]/Table5[[#This Row],[associated enzload]],"")</f>
        <v/>
      </c>
      <c r="O3530" s="1">
        <f>_xlfn.NUMBERVALUE(IF(Table5[[#This Row],[flux/enzload]]="","",ABS($N$1-Table5[[#This Row],[flux/enzload]])))</f>
        <v>0</v>
      </c>
      <c r="P3530" s="1">
        <f>Table5[[#This Row],[kapp_old]]+IFERROR(((Table5[[#This Row],[kapp_slack_ub]]-Table5[[#This Row],[kapp_slack_lb]])/Table5[[#This Row],[associated enzload]]),0)</f>
        <v>27141.277792879999</v>
      </c>
      <c r="Q3530" s="1" t="str">
        <f>"'"&amp;Table5[[#This Row],[rxn]]&amp;"'"&amp;CHAR(9)&amp;Table5[[#This Row],[kapp + (slack_ub - slack_lb)/enzload]]</f>
        <v>'RXN-NDPK4_c_FWD-rt0575'	27141.27779288</v>
      </c>
      <c r="R3530" s="1">
        <f>_xlfn.XLOOKUP(Table5[[#This Row],[rxn]],Table38[name],Table38[flux],0)</f>
        <v>2.7376529168709998E-3</v>
      </c>
      <c r="S3530" s="1">
        <f>_xlfn.XLOOKUP(SUBSTITUTE(Table5[[#This Row],[rxn]],"RXN-","ENZLOAD-"),Table38[name],Table38[flux],0)</f>
        <v>3.8992751999999998E-8</v>
      </c>
      <c r="T3530" s="1" t="b">
        <f>AND(Table5[[#This Row],[ENZLOAD flux in kapp-slack.gms]]=0,Table5[[#This Row],[flux in kapp-slack.gms]]&lt;&gt;0,NOT(Table5[[#This Row],[spont or unknown?]]))</f>
        <v>0</v>
      </c>
      <c r="U3530" s="1" t="b">
        <f>OR(_xlfn.TEXTAFTER(Table5[[#This Row],[rxn]],"-",-1)="SPONT",_xlfn.TEXTAFTER(Table5[[#This Row],[rxn]],"-",-1)="UNKNOWN")</f>
        <v>0</v>
      </c>
      <c r="V3530" s="1">
        <f>_xlfn.XLOOKUP(SUBSTITUTE(Table5[[#This Row],[rxn]],"RXN-","ENZLOAD-"),Table4[rxn],Table4[ub],0)</f>
        <v>2.3408396800000002</v>
      </c>
      <c r="W3530" s="1" t="b">
        <f>AND(Table5[[#This Row],[FVA ENZLOAD flux UB]]=0,Table5[[#This Row],[ENZ not made when it should be?]])</f>
        <v>0</v>
      </c>
    </row>
    <row r="3531" spans="6:23" hidden="1">
      <c r="F3531" s="1" t="s">
        <v>8942</v>
      </c>
      <c r="G3531" s="1" t="str">
        <f>_xlfn.TEXTBEFORE(Table5[[#This Row],[rxn     kapp_old        kapp_slack_ub   kapp_slack_lb]]," ")</f>
        <v>RXN-NDPK5_c_FWD-rt0575</v>
      </c>
      <c r="H353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53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531" s="1">
        <f>_xlfn.NUMBERVALUE(_xlfn.TEXTAFTER(Table5[[#This Row],[rxn     kapp_old        kapp_slack_ub   kapp_slack_lb]]," ",-1))</f>
        <v>0</v>
      </c>
      <c r="K3531" s="1">
        <f>_xlfn.XLOOKUP(SUBSTITUTE(Table5[[#This Row],[rxn]],"RXN-","ENZLOAD-"),ENZLOAD[name],ENZLOAD[flux],0)</f>
        <v>0</v>
      </c>
      <c r="L3531" s="1" t="str">
        <f>"'"&amp;Table5[[#This Row],[rxn]]&amp;"'"&amp;CHAR(9)&amp;IF(AND(Table5[[#This Row],[kapp_slack_ub]]&lt;&gt;0,Table5[[#This Row],[kapp_old]]&lt;$F$1),$F$1,Table5[[#This Row],[kapp_old]])</f>
        <v>'RXN-NDPK5_c_FWD-rt0575'	27141.27779288</v>
      </c>
      <c r="M3531" s="1">
        <f>_xlfn.XLOOKUP(Table5[[#This Row],[rxn]],Table3[name],Table3[flux],$F$1)</f>
        <v>27141.277792879999</v>
      </c>
      <c r="N3531" s="1" t="str">
        <f>IFERROR(Table5[[#This Row],[min flux]]/Table5[[#This Row],[associated enzload]],"")</f>
        <v/>
      </c>
      <c r="O3531" s="1">
        <f>_xlfn.NUMBERVALUE(IF(Table5[[#This Row],[flux/enzload]]="","",ABS($N$1-Table5[[#This Row],[flux/enzload]])))</f>
        <v>0</v>
      </c>
      <c r="P3531" s="1">
        <f>Table5[[#This Row],[kapp_old]]+IFERROR(((Table5[[#This Row],[kapp_slack_ub]]-Table5[[#This Row],[kapp_slack_lb]])/Table5[[#This Row],[associated enzload]]),0)</f>
        <v>27141.277792879999</v>
      </c>
      <c r="Q3531" s="1" t="str">
        <f>"'"&amp;Table5[[#This Row],[rxn]]&amp;"'"&amp;CHAR(9)&amp;Table5[[#This Row],[kapp + (slack_ub - slack_lb)/enzload]]</f>
        <v>'RXN-NDPK5_c_FWD-rt0575'	27141.27779288</v>
      </c>
      <c r="R3531" s="1">
        <f>_xlfn.XLOOKUP(Table5[[#This Row],[rxn]],Table38[name],Table38[flux],0)</f>
        <v>4.272978682165E-3</v>
      </c>
      <c r="S3531" s="1">
        <f>_xlfn.XLOOKUP(SUBSTITUTE(Table5[[#This Row],[rxn]],"RXN-","ENZLOAD-"),Table38[name],Table38[flux],0)</f>
        <v>6.0860599000000006E-8</v>
      </c>
      <c r="T3531" s="1" t="b">
        <f>AND(Table5[[#This Row],[ENZLOAD flux in kapp-slack.gms]]=0,Table5[[#This Row],[flux in kapp-slack.gms]]&lt;&gt;0,NOT(Table5[[#This Row],[spont or unknown?]]))</f>
        <v>0</v>
      </c>
      <c r="U3531" s="1" t="b">
        <f>OR(_xlfn.TEXTAFTER(Table5[[#This Row],[rxn]],"-",-1)="SPONT",_xlfn.TEXTAFTER(Table5[[#This Row],[rxn]],"-",-1)="UNKNOWN")</f>
        <v>0</v>
      </c>
      <c r="V3531" s="1">
        <f>_xlfn.XLOOKUP(SUBSTITUTE(Table5[[#This Row],[rxn]],"RXN-","ENZLOAD-"),Table4[rxn],Table4[ub],0)</f>
        <v>2.3408396800000002</v>
      </c>
      <c r="W3531" s="1" t="b">
        <f>AND(Table5[[#This Row],[FVA ENZLOAD flux UB]]=0,Table5[[#This Row],[ENZ not made when it should be?]])</f>
        <v>0</v>
      </c>
    </row>
    <row r="3532" spans="6:23" hidden="1">
      <c r="F3532" s="1" t="s">
        <v>8944</v>
      </c>
      <c r="G3532" s="1" t="str">
        <f>_xlfn.TEXTBEFORE(Table5[[#This Row],[rxn     kapp_old        kapp_slack_ub   kapp_slack_lb]]," ")</f>
        <v>RXN-NDPK6_c_FWD-rt0575</v>
      </c>
      <c r="H353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53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532" s="1">
        <f>_xlfn.NUMBERVALUE(_xlfn.TEXTAFTER(Table5[[#This Row],[rxn     kapp_old        kapp_slack_ub   kapp_slack_lb]]," ",-1))</f>
        <v>0</v>
      </c>
      <c r="K3532" s="1">
        <f>_xlfn.XLOOKUP(SUBSTITUTE(Table5[[#This Row],[rxn]],"RXN-","ENZLOAD-"),ENZLOAD[name],ENZLOAD[flux],0)</f>
        <v>0</v>
      </c>
      <c r="L3532" s="1" t="str">
        <f>"'"&amp;Table5[[#This Row],[rxn]]&amp;"'"&amp;CHAR(9)&amp;IF(AND(Table5[[#This Row],[kapp_slack_ub]]&lt;&gt;0,Table5[[#This Row],[kapp_old]]&lt;$F$1),$F$1,Table5[[#This Row],[kapp_old]])</f>
        <v>'RXN-NDPK6_c_FWD-rt0575'	27141.27779288</v>
      </c>
      <c r="M3532" s="1">
        <f>_xlfn.XLOOKUP(Table5[[#This Row],[rxn]],Table3[name],Table3[flux],$F$1)</f>
        <v>27141.277792879999</v>
      </c>
      <c r="N3532" s="1" t="str">
        <f>IFERROR(Table5[[#This Row],[min flux]]/Table5[[#This Row],[associated enzload]],"")</f>
        <v/>
      </c>
      <c r="O3532" s="1">
        <f>_xlfn.NUMBERVALUE(IF(Table5[[#This Row],[flux/enzload]]="","",ABS($N$1-Table5[[#This Row],[flux/enzload]])))</f>
        <v>0</v>
      </c>
      <c r="P3532" s="1">
        <f>Table5[[#This Row],[kapp_old]]+IFERROR(((Table5[[#This Row],[kapp_slack_ub]]-Table5[[#This Row],[kapp_slack_lb]])/Table5[[#This Row],[associated enzload]]),0)</f>
        <v>27141.277792879999</v>
      </c>
      <c r="Q3532" s="1" t="str">
        <f>"'"&amp;Table5[[#This Row],[rxn]]&amp;"'"&amp;CHAR(9)&amp;Table5[[#This Row],[kapp + (slack_ub - slack_lb)/enzload]]</f>
        <v>'RXN-NDPK6_c_FWD-rt0575'	27141.27779288</v>
      </c>
      <c r="R3532" s="1">
        <f>_xlfn.XLOOKUP(Table5[[#This Row],[rxn]],Table38[name],Table38[flux],0)</f>
        <v>0</v>
      </c>
      <c r="S3532" s="1">
        <f>_xlfn.XLOOKUP(SUBSTITUTE(Table5[[#This Row],[rxn]],"RXN-","ENZLOAD-"),Table38[name],Table38[flux],0)</f>
        <v>0</v>
      </c>
      <c r="T3532" s="1" t="b">
        <f>AND(Table5[[#This Row],[ENZLOAD flux in kapp-slack.gms]]=0,Table5[[#This Row],[flux in kapp-slack.gms]]&lt;&gt;0,NOT(Table5[[#This Row],[spont or unknown?]]))</f>
        <v>0</v>
      </c>
      <c r="U3532" s="1" t="b">
        <f>OR(_xlfn.TEXTAFTER(Table5[[#This Row],[rxn]],"-",-1)="SPONT",_xlfn.TEXTAFTER(Table5[[#This Row],[rxn]],"-",-1)="UNKNOWN")</f>
        <v>0</v>
      </c>
      <c r="V3532" s="1">
        <f>_xlfn.XLOOKUP(SUBSTITUTE(Table5[[#This Row],[rxn]],"RXN-","ENZLOAD-"),Table4[rxn],Table4[ub],0)</f>
        <v>2.3408396800000002</v>
      </c>
      <c r="W3532" s="1" t="b">
        <f>AND(Table5[[#This Row],[FVA ENZLOAD flux UB]]=0,Table5[[#This Row],[ENZ not made when it should be?]])</f>
        <v>0</v>
      </c>
    </row>
    <row r="3533" spans="6:23" hidden="1">
      <c r="F3533" s="1" t="s">
        <v>8946</v>
      </c>
      <c r="G3533" s="1" t="str">
        <f>_xlfn.TEXTBEFORE(Table5[[#This Row],[rxn     kapp_old        kapp_slack_ub   kapp_slack_lb]]," ")</f>
        <v>RXN-NDPK7_c_FWD-rt0575</v>
      </c>
      <c r="H353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53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533" s="1">
        <f>_xlfn.NUMBERVALUE(_xlfn.TEXTAFTER(Table5[[#This Row],[rxn     kapp_old        kapp_slack_ub   kapp_slack_lb]]," ",-1))</f>
        <v>0</v>
      </c>
      <c r="K3533" s="1">
        <f>_xlfn.XLOOKUP(SUBSTITUTE(Table5[[#This Row],[rxn]],"RXN-","ENZLOAD-"),ENZLOAD[name],ENZLOAD[flux],0)</f>
        <v>0</v>
      </c>
      <c r="L3533" s="1" t="str">
        <f>"'"&amp;Table5[[#This Row],[rxn]]&amp;"'"&amp;CHAR(9)&amp;IF(AND(Table5[[#This Row],[kapp_slack_ub]]&lt;&gt;0,Table5[[#This Row],[kapp_old]]&lt;$F$1),$F$1,Table5[[#This Row],[kapp_old]])</f>
        <v>'RXN-NDPK7_c_FWD-rt0575'	27141.27779288</v>
      </c>
      <c r="M3533" s="1">
        <f>_xlfn.XLOOKUP(Table5[[#This Row],[rxn]],Table3[name],Table3[flux],$F$1)</f>
        <v>27141.277792879999</v>
      </c>
      <c r="N3533" s="1" t="str">
        <f>IFERROR(Table5[[#This Row],[min flux]]/Table5[[#This Row],[associated enzload]],"")</f>
        <v/>
      </c>
      <c r="O3533" s="1">
        <f>_xlfn.NUMBERVALUE(IF(Table5[[#This Row],[flux/enzload]]="","",ABS($N$1-Table5[[#This Row],[flux/enzload]])))</f>
        <v>0</v>
      </c>
      <c r="P3533" s="1">
        <f>Table5[[#This Row],[kapp_old]]+IFERROR(((Table5[[#This Row],[kapp_slack_ub]]-Table5[[#This Row],[kapp_slack_lb]])/Table5[[#This Row],[associated enzload]]),0)</f>
        <v>27141.277792879999</v>
      </c>
      <c r="Q3533" s="1" t="str">
        <f>"'"&amp;Table5[[#This Row],[rxn]]&amp;"'"&amp;CHAR(9)&amp;Table5[[#This Row],[kapp + (slack_ub - slack_lb)/enzload]]</f>
        <v>'RXN-NDPK7_c_FWD-rt0575'	27141.27779288</v>
      </c>
      <c r="R3533" s="1">
        <f>_xlfn.XLOOKUP(Table5[[#This Row],[rxn]],Table38[name],Table38[flux],0)</f>
        <v>4.2729717607229998E-3</v>
      </c>
      <c r="S3533" s="1">
        <f>_xlfn.XLOOKUP(SUBSTITUTE(Table5[[#This Row],[rxn]],"RXN-","ENZLOAD-"),Table38[name],Table38[flux],0)</f>
        <v>6.0860500000000004E-8</v>
      </c>
      <c r="T3533" s="1" t="b">
        <f>AND(Table5[[#This Row],[ENZLOAD flux in kapp-slack.gms]]=0,Table5[[#This Row],[flux in kapp-slack.gms]]&lt;&gt;0,NOT(Table5[[#This Row],[spont or unknown?]]))</f>
        <v>0</v>
      </c>
      <c r="U3533" s="1" t="b">
        <f>OR(_xlfn.TEXTAFTER(Table5[[#This Row],[rxn]],"-",-1)="SPONT",_xlfn.TEXTAFTER(Table5[[#This Row],[rxn]],"-",-1)="UNKNOWN")</f>
        <v>0</v>
      </c>
      <c r="V3533" s="1">
        <f>_xlfn.XLOOKUP(SUBSTITUTE(Table5[[#This Row],[rxn]],"RXN-","ENZLOAD-"),Table4[rxn],Table4[ub],0)</f>
        <v>2.3408396800000002</v>
      </c>
      <c r="W3533" s="1" t="b">
        <f>AND(Table5[[#This Row],[FVA ENZLOAD flux UB]]=0,Table5[[#This Row],[ENZ not made when it should be?]])</f>
        <v>0</v>
      </c>
    </row>
    <row r="3534" spans="6:23" hidden="1">
      <c r="F3534" s="1" t="s">
        <v>8948</v>
      </c>
      <c r="G3534" s="1" t="str">
        <f>_xlfn.TEXTBEFORE(Table5[[#This Row],[rxn     kapp_old        kapp_slack_ub   kapp_slack_lb]]," ")</f>
        <v>RXN-NDPK8_c_FWD-rt0575</v>
      </c>
      <c r="H353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53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534" s="1">
        <f>_xlfn.NUMBERVALUE(_xlfn.TEXTAFTER(Table5[[#This Row],[rxn     kapp_old        kapp_slack_ub   kapp_slack_lb]]," ",-1))</f>
        <v>0</v>
      </c>
      <c r="K3534" s="1">
        <f>_xlfn.XLOOKUP(SUBSTITUTE(Table5[[#This Row],[rxn]],"RXN-","ENZLOAD-"),ENZLOAD[name],ENZLOAD[flux],0)</f>
        <v>0</v>
      </c>
      <c r="L3534" s="1" t="str">
        <f>"'"&amp;Table5[[#This Row],[rxn]]&amp;"'"&amp;CHAR(9)&amp;IF(AND(Table5[[#This Row],[kapp_slack_ub]]&lt;&gt;0,Table5[[#This Row],[kapp_old]]&lt;$F$1),$F$1,Table5[[#This Row],[kapp_old]])</f>
        <v>'RXN-NDPK8_c_FWD-rt0575'	27141.27779288</v>
      </c>
      <c r="M3534" s="1">
        <f>_xlfn.XLOOKUP(Table5[[#This Row],[rxn]],Table3[name],Table3[flux],$F$1)</f>
        <v>27141.277792879999</v>
      </c>
      <c r="N3534" s="1" t="str">
        <f>IFERROR(Table5[[#This Row],[min flux]]/Table5[[#This Row],[associated enzload]],"")</f>
        <v/>
      </c>
      <c r="O3534" s="1">
        <f>_xlfn.NUMBERVALUE(IF(Table5[[#This Row],[flux/enzload]]="","",ABS($N$1-Table5[[#This Row],[flux/enzload]])))</f>
        <v>0</v>
      </c>
      <c r="P3534" s="1">
        <f>Table5[[#This Row],[kapp_old]]+IFERROR(((Table5[[#This Row],[kapp_slack_ub]]-Table5[[#This Row],[kapp_slack_lb]])/Table5[[#This Row],[associated enzload]]),0)</f>
        <v>27141.277792879999</v>
      </c>
      <c r="Q3534" s="1" t="str">
        <f>"'"&amp;Table5[[#This Row],[rxn]]&amp;"'"&amp;CHAR(9)&amp;Table5[[#This Row],[kapp + (slack_ub - slack_lb)/enzload]]</f>
        <v>'RXN-NDPK8_c_FWD-rt0575'	27141.27779288</v>
      </c>
      <c r="R3534" s="1">
        <f>_xlfn.XLOOKUP(Table5[[#This Row],[rxn]],Table38[name],Table38[flux],0)</f>
        <v>3.0253920554381E-2</v>
      </c>
      <c r="S3534" s="1">
        <f>_xlfn.XLOOKUP(SUBSTITUTE(Table5[[#This Row],[rxn]],"RXN-","ENZLOAD-"),Table38[name],Table38[flux],0)</f>
        <v>4.3091058099999998E-7</v>
      </c>
      <c r="T3534" s="1" t="b">
        <f>AND(Table5[[#This Row],[ENZLOAD flux in kapp-slack.gms]]=0,Table5[[#This Row],[flux in kapp-slack.gms]]&lt;&gt;0,NOT(Table5[[#This Row],[spont or unknown?]]))</f>
        <v>0</v>
      </c>
      <c r="U3534" s="1" t="b">
        <f>OR(_xlfn.TEXTAFTER(Table5[[#This Row],[rxn]],"-",-1)="SPONT",_xlfn.TEXTAFTER(Table5[[#This Row],[rxn]],"-",-1)="UNKNOWN")</f>
        <v>0</v>
      </c>
      <c r="V3534" s="1">
        <f>_xlfn.XLOOKUP(SUBSTITUTE(Table5[[#This Row],[rxn]],"RXN-","ENZLOAD-"),Table4[rxn],Table4[ub],0)</f>
        <v>2.3408396800000002</v>
      </c>
      <c r="W3534" s="1" t="b">
        <f>AND(Table5[[#This Row],[FVA ENZLOAD flux UB]]=0,Table5[[#This Row],[ENZ not made when it should be?]])</f>
        <v>0</v>
      </c>
    </row>
    <row r="3535" spans="6:23" hidden="1">
      <c r="F3535" s="1" t="s">
        <v>8950</v>
      </c>
      <c r="G3535" s="1" t="str">
        <f>_xlfn.TEXTBEFORE(Table5[[#This Row],[rxn     kapp_old        kapp_slack_ub   kapp_slack_lb]]," ")</f>
        <v>RXN-NDPK9_c_FWD-rt0575</v>
      </c>
      <c r="H353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53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535" s="1">
        <f>_xlfn.NUMBERVALUE(_xlfn.TEXTAFTER(Table5[[#This Row],[rxn     kapp_old        kapp_slack_ub   kapp_slack_lb]]," ",-1))</f>
        <v>0</v>
      </c>
      <c r="K3535" s="1">
        <f>_xlfn.XLOOKUP(SUBSTITUTE(Table5[[#This Row],[rxn]],"RXN-","ENZLOAD-"),ENZLOAD[name],ENZLOAD[flux],0)</f>
        <v>0</v>
      </c>
      <c r="L3535" s="1" t="str">
        <f>"'"&amp;Table5[[#This Row],[rxn]]&amp;"'"&amp;CHAR(9)&amp;IF(AND(Table5[[#This Row],[kapp_slack_ub]]&lt;&gt;0,Table5[[#This Row],[kapp_old]]&lt;$F$1),$F$1,Table5[[#This Row],[kapp_old]])</f>
        <v>'RXN-NDPK9_c_FWD-rt0575'	27141.27779288</v>
      </c>
      <c r="M3535" s="1">
        <f>_xlfn.XLOOKUP(Table5[[#This Row],[rxn]],Table3[name],Table3[flux],$F$1)</f>
        <v>27141.277792879999</v>
      </c>
      <c r="N3535" s="1" t="str">
        <f>IFERROR(Table5[[#This Row],[min flux]]/Table5[[#This Row],[associated enzload]],"")</f>
        <v/>
      </c>
      <c r="O3535" s="1">
        <f>_xlfn.NUMBERVALUE(IF(Table5[[#This Row],[flux/enzload]]="","",ABS($N$1-Table5[[#This Row],[flux/enzload]])))</f>
        <v>0</v>
      </c>
      <c r="P3535" s="1">
        <f>Table5[[#This Row],[kapp_old]]+IFERROR(((Table5[[#This Row],[kapp_slack_ub]]-Table5[[#This Row],[kapp_slack_lb]])/Table5[[#This Row],[associated enzload]]),0)</f>
        <v>27141.277792879999</v>
      </c>
      <c r="Q3535" s="1" t="str">
        <f>"'"&amp;Table5[[#This Row],[rxn]]&amp;"'"&amp;CHAR(9)&amp;Table5[[#This Row],[kapp + (slack_ub - slack_lb)/enzload]]</f>
        <v>'RXN-NDPK9_c_FWD-rt0575'	27141.27779288</v>
      </c>
      <c r="R3535" s="1">
        <f>_xlfn.XLOOKUP(Table5[[#This Row],[rxn]],Table38[name],Table38[flux],0)</f>
        <v>0</v>
      </c>
      <c r="S3535" s="1">
        <f>_xlfn.XLOOKUP(SUBSTITUTE(Table5[[#This Row],[rxn]],"RXN-","ENZLOAD-"),Table38[name],Table38[flux],0)</f>
        <v>0</v>
      </c>
      <c r="T3535" s="1" t="b">
        <f>AND(Table5[[#This Row],[ENZLOAD flux in kapp-slack.gms]]=0,Table5[[#This Row],[flux in kapp-slack.gms]]&lt;&gt;0,NOT(Table5[[#This Row],[spont or unknown?]]))</f>
        <v>0</v>
      </c>
      <c r="U3535" s="1" t="b">
        <f>OR(_xlfn.TEXTAFTER(Table5[[#This Row],[rxn]],"-",-1)="SPONT",_xlfn.TEXTAFTER(Table5[[#This Row],[rxn]],"-",-1)="UNKNOWN")</f>
        <v>0</v>
      </c>
      <c r="V3535" s="1">
        <f>_xlfn.XLOOKUP(SUBSTITUTE(Table5[[#This Row],[rxn]],"RXN-","ENZLOAD-"),Table4[rxn],Table4[ub],0)</f>
        <v>2.3408396800000002</v>
      </c>
      <c r="W3535" s="1" t="b">
        <f>AND(Table5[[#This Row],[FVA ENZLOAD flux UB]]=0,Table5[[#This Row],[ENZ not made when it should be?]])</f>
        <v>0</v>
      </c>
    </row>
    <row r="3536" spans="6:23" hidden="1">
      <c r="F3536" s="1" t="s">
        <v>8953</v>
      </c>
      <c r="G3536" s="1" t="str">
        <f>_xlfn.TEXTBEFORE(Table5[[#This Row],[rxn     kapp_old        kapp_slack_ub   kapp_slack_lb]]," ")</f>
        <v>RXN-NFTYROX_c_FWD-rt0820</v>
      </c>
      <c r="H353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53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536" s="1">
        <f>_xlfn.NUMBERVALUE(_xlfn.TEXTAFTER(Table5[[#This Row],[rxn     kapp_old        kapp_slack_ub   kapp_slack_lb]]," ",-1))</f>
        <v>0</v>
      </c>
      <c r="K3536" s="1">
        <f>_xlfn.XLOOKUP(SUBSTITUTE(Table5[[#This Row],[rxn]],"RXN-","ENZLOAD-"),ENZLOAD[name],ENZLOAD[flux],0)</f>
        <v>0</v>
      </c>
      <c r="L3536" s="1" t="str">
        <f>"'"&amp;Table5[[#This Row],[rxn]]&amp;"'"&amp;CHAR(9)&amp;IF(AND(Table5[[#This Row],[kapp_slack_ub]]&lt;&gt;0,Table5[[#This Row],[kapp_old]]&lt;$F$1),$F$1,Table5[[#This Row],[kapp_old]])</f>
        <v>'RXN-NFTYROX_c_FWD-rt0820'	27141.27779288</v>
      </c>
      <c r="M3536" s="1">
        <f>_xlfn.XLOOKUP(Table5[[#This Row],[rxn]],Table3[name],Table3[flux],$F$1)</f>
        <v>27141.277792879999</v>
      </c>
      <c r="N3536" s="1" t="str">
        <f>IFERROR(Table5[[#This Row],[min flux]]/Table5[[#This Row],[associated enzload]],"")</f>
        <v/>
      </c>
      <c r="O3536" s="1">
        <f>_xlfn.NUMBERVALUE(IF(Table5[[#This Row],[flux/enzload]]="","",ABS($N$1-Table5[[#This Row],[flux/enzload]])))</f>
        <v>0</v>
      </c>
      <c r="P3536" s="1">
        <f>Table5[[#This Row],[kapp_old]]+IFERROR(((Table5[[#This Row],[kapp_slack_ub]]-Table5[[#This Row],[kapp_slack_lb]])/Table5[[#This Row],[associated enzload]]),0)</f>
        <v>27141.277792879999</v>
      </c>
      <c r="Q3536" s="1" t="str">
        <f>"'"&amp;Table5[[#This Row],[rxn]]&amp;"'"&amp;CHAR(9)&amp;Table5[[#This Row],[kapp + (slack_ub - slack_lb)/enzload]]</f>
        <v>'RXN-NFTYROX_c_FWD-rt0820'	27141.27779288</v>
      </c>
      <c r="R3536" s="1">
        <f>_xlfn.XLOOKUP(Table5[[#This Row],[rxn]],Table38[name],Table38[flux],0)</f>
        <v>0</v>
      </c>
      <c r="S3536" s="1">
        <f>_xlfn.XLOOKUP(SUBSTITUTE(Table5[[#This Row],[rxn]],"RXN-","ENZLOAD-"),Table38[name],Table38[flux],0)</f>
        <v>0</v>
      </c>
      <c r="T3536" s="1" t="b">
        <f>AND(Table5[[#This Row],[ENZLOAD flux in kapp-slack.gms]]=0,Table5[[#This Row],[flux in kapp-slack.gms]]&lt;&gt;0,NOT(Table5[[#This Row],[spont or unknown?]]))</f>
        <v>0</v>
      </c>
      <c r="U3536" s="1" t="b">
        <f>OR(_xlfn.TEXTAFTER(Table5[[#This Row],[rxn]],"-",-1)="SPONT",_xlfn.TEXTAFTER(Table5[[#This Row],[rxn]],"-",-1)="UNKNOWN")</f>
        <v>0</v>
      </c>
      <c r="V3536" s="1">
        <f>_xlfn.XLOOKUP(SUBSTITUTE(Table5[[#This Row],[rxn]],"RXN-","ENZLOAD-"),Table4[rxn],Table4[ub],0)</f>
        <v>0.69984672000000003</v>
      </c>
      <c r="W3536" s="1" t="b">
        <f>AND(Table5[[#This Row],[FVA ENZLOAD flux UB]]=0,Table5[[#This Row],[ENZ not made when it should be?]])</f>
        <v>0</v>
      </c>
    </row>
    <row r="3537" spans="6:23" hidden="1">
      <c r="F3537" s="1" t="s">
        <v>8963</v>
      </c>
      <c r="G3537" s="1" t="str">
        <f>_xlfn.TEXTBEFORE(Table5[[#This Row],[rxn     kapp_old        kapp_slack_ub   kapp_slack_lb]]," ")</f>
        <v>RXN-NGLYCANS14_r_FWD-rt2972</v>
      </c>
      <c r="H353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53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537" s="1">
        <f>_xlfn.NUMBERVALUE(_xlfn.TEXTAFTER(Table5[[#This Row],[rxn     kapp_old        kapp_slack_ub   kapp_slack_lb]]," ",-1))</f>
        <v>0</v>
      </c>
      <c r="K3537" s="1">
        <f>_xlfn.XLOOKUP(SUBSTITUTE(Table5[[#This Row],[rxn]],"RXN-","ENZLOAD-"),ENZLOAD[name],ENZLOAD[flux],0)</f>
        <v>0</v>
      </c>
      <c r="L3537" s="1" t="str">
        <f>"'"&amp;Table5[[#This Row],[rxn]]&amp;"'"&amp;CHAR(9)&amp;IF(AND(Table5[[#This Row],[kapp_slack_ub]]&lt;&gt;0,Table5[[#This Row],[kapp_old]]&lt;$F$1),$F$1,Table5[[#This Row],[kapp_old]])</f>
        <v>'RXN-NGLYCANS14_r_FWD-rt2972'	27141.27779288</v>
      </c>
      <c r="M3537" s="1">
        <f>_xlfn.XLOOKUP(Table5[[#This Row],[rxn]],Table3[name],Table3[flux],$F$1)</f>
        <v>27141.277792879999</v>
      </c>
      <c r="N3537" s="1" t="str">
        <f>IFERROR(Table5[[#This Row],[min flux]]/Table5[[#This Row],[associated enzload]],"")</f>
        <v/>
      </c>
      <c r="O3537" s="1">
        <f>_xlfn.NUMBERVALUE(IF(Table5[[#This Row],[flux/enzload]]="","",ABS($N$1-Table5[[#This Row],[flux/enzload]])))</f>
        <v>0</v>
      </c>
      <c r="P3537" s="1">
        <f>Table5[[#This Row],[kapp_old]]+IFERROR(((Table5[[#This Row],[kapp_slack_ub]]-Table5[[#This Row],[kapp_slack_lb]])/Table5[[#This Row],[associated enzload]]),0)</f>
        <v>27141.277792879999</v>
      </c>
      <c r="Q3537" s="1" t="str">
        <f>"'"&amp;Table5[[#This Row],[rxn]]&amp;"'"&amp;CHAR(9)&amp;Table5[[#This Row],[kapp + (slack_ub - slack_lb)/enzload]]</f>
        <v>'RXN-NGLYCANS14_r_FWD-rt2972'	27141.27779288</v>
      </c>
      <c r="R3537" s="1">
        <f>_xlfn.XLOOKUP(Table5[[#This Row],[rxn]],Table38[name],Table38[flux],0)</f>
        <v>0</v>
      </c>
      <c r="S3537" s="1">
        <f>_xlfn.XLOOKUP(SUBSTITUTE(Table5[[#This Row],[rxn]],"RXN-","ENZLOAD-"),Table38[name],Table38[flux],0)</f>
        <v>0</v>
      </c>
      <c r="T3537" s="1" t="b">
        <f>AND(Table5[[#This Row],[ENZLOAD flux in kapp-slack.gms]]=0,Table5[[#This Row],[flux in kapp-slack.gms]]&lt;&gt;0,NOT(Table5[[#This Row],[spont or unknown?]]))</f>
        <v>0</v>
      </c>
      <c r="U3537" s="1" t="b">
        <f>OR(_xlfn.TEXTAFTER(Table5[[#This Row],[rxn]],"-",-1)="SPONT",_xlfn.TEXTAFTER(Table5[[#This Row],[rxn]],"-",-1)="UNKNOWN")</f>
        <v>0</v>
      </c>
      <c r="V3537" s="1">
        <f>_xlfn.XLOOKUP(SUBSTITUTE(Table5[[#This Row],[rxn]],"RXN-","ENZLOAD-"),Table4[rxn],Table4[ub],0)</f>
        <v>0.74791353000000005</v>
      </c>
      <c r="W3537" s="1" t="b">
        <f>AND(Table5[[#This Row],[FVA ENZLOAD flux UB]]=0,Table5[[#This Row],[ENZ not made when it should be?]])</f>
        <v>0</v>
      </c>
    </row>
    <row r="3538" spans="6:23" hidden="1">
      <c r="F3538" s="1" t="s">
        <v>8964</v>
      </c>
      <c r="G3538" s="1" t="str">
        <f>_xlfn.TEXTBEFORE(Table5[[#This Row],[rxn     kapp_old        kapp_slack_ub   kapp_slack_lb]]," ")</f>
        <v>RXN-NGLYCANS14_r_REV-rt2972</v>
      </c>
      <c r="H353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53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538" s="1">
        <f>_xlfn.NUMBERVALUE(_xlfn.TEXTAFTER(Table5[[#This Row],[rxn     kapp_old        kapp_slack_ub   kapp_slack_lb]]," ",-1))</f>
        <v>0</v>
      </c>
      <c r="K3538" s="1">
        <f>_xlfn.XLOOKUP(SUBSTITUTE(Table5[[#This Row],[rxn]],"RXN-","ENZLOAD-"),ENZLOAD[name],ENZLOAD[flux],0)</f>
        <v>0</v>
      </c>
      <c r="L3538" s="1" t="str">
        <f>"'"&amp;Table5[[#This Row],[rxn]]&amp;"'"&amp;CHAR(9)&amp;IF(AND(Table5[[#This Row],[kapp_slack_ub]]&lt;&gt;0,Table5[[#This Row],[kapp_old]]&lt;$F$1),$F$1,Table5[[#This Row],[kapp_old]])</f>
        <v>'RXN-NGLYCANS14_r_REV-rt2972'	27141.27779288</v>
      </c>
      <c r="M3538" s="1">
        <f>_xlfn.XLOOKUP(Table5[[#This Row],[rxn]],Table3[name],Table3[flux],$F$1)</f>
        <v>27141.277792879999</v>
      </c>
      <c r="N3538" s="1" t="str">
        <f>IFERROR(Table5[[#This Row],[min flux]]/Table5[[#This Row],[associated enzload]],"")</f>
        <v/>
      </c>
      <c r="O3538" s="1">
        <f>_xlfn.NUMBERVALUE(IF(Table5[[#This Row],[flux/enzload]]="","",ABS($N$1-Table5[[#This Row],[flux/enzload]])))</f>
        <v>0</v>
      </c>
      <c r="P3538" s="1">
        <f>Table5[[#This Row],[kapp_old]]+IFERROR(((Table5[[#This Row],[kapp_slack_ub]]-Table5[[#This Row],[kapp_slack_lb]])/Table5[[#This Row],[associated enzload]]),0)</f>
        <v>27141.277792879999</v>
      </c>
      <c r="Q3538" s="1" t="str">
        <f>"'"&amp;Table5[[#This Row],[rxn]]&amp;"'"&amp;CHAR(9)&amp;Table5[[#This Row],[kapp + (slack_ub - slack_lb)/enzload]]</f>
        <v>'RXN-NGLYCANS14_r_REV-rt2972'	27141.27779288</v>
      </c>
      <c r="R3538" s="1">
        <f>_xlfn.XLOOKUP(Table5[[#This Row],[rxn]],Table38[name],Table38[flux],0)</f>
        <v>0</v>
      </c>
      <c r="S3538" s="1">
        <f>_xlfn.XLOOKUP(SUBSTITUTE(Table5[[#This Row],[rxn]],"RXN-","ENZLOAD-"),Table38[name],Table38[flux],0)</f>
        <v>0</v>
      </c>
      <c r="T3538" s="1" t="b">
        <f>AND(Table5[[#This Row],[ENZLOAD flux in kapp-slack.gms]]=0,Table5[[#This Row],[flux in kapp-slack.gms]]&lt;&gt;0,NOT(Table5[[#This Row],[spont or unknown?]]))</f>
        <v>0</v>
      </c>
      <c r="U3538" s="1" t="b">
        <f>OR(_xlfn.TEXTAFTER(Table5[[#This Row],[rxn]],"-",-1)="SPONT",_xlfn.TEXTAFTER(Table5[[#This Row],[rxn]],"-",-1)="UNKNOWN")</f>
        <v>0</v>
      </c>
      <c r="V3538" s="1">
        <f>_xlfn.XLOOKUP(SUBSTITUTE(Table5[[#This Row],[rxn]],"RXN-","ENZLOAD-"),Table4[rxn],Table4[ub],0)</f>
        <v>0.74791353000000005</v>
      </c>
      <c r="W3538" s="1" t="b">
        <f>AND(Table5[[#This Row],[FVA ENZLOAD flux UB]]=0,Table5[[#This Row],[ENZ not made when it should be?]])</f>
        <v>0</v>
      </c>
    </row>
    <row r="3539" spans="6:23" hidden="1">
      <c r="F3539" s="1" t="s">
        <v>8995</v>
      </c>
      <c r="G3539" s="1" t="str">
        <f>_xlfn.TEXTBEFORE(Table5[[#This Row],[rxn     kapp_old        kapp_slack_ub   kapp_slack_lb]]," ")</f>
        <v>RXN-NH4t_c_m_FWD-SPONT</v>
      </c>
      <c r="H353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53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539" s="1">
        <f>_xlfn.NUMBERVALUE(_xlfn.TEXTAFTER(Table5[[#This Row],[rxn     kapp_old        kapp_slack_ub   kapp_slack_lb]]," ",-1))</f>
        <v>0</v>
      </c>
      <c r="K3539" s="1">
        <f>_xlfn.XLOOKUP(SUBSTITUTE(Table5[[#This Row],[rxn]],"RXN-","ENZLOAD-"),ENZLOAD[name],ENZLOAD[flux],0)</f>
        <v>0</v>
      </c>
      <c r="L3539" s="1" t="str">
        <f>"'"&amp;Table5[[#This Row],[rxn]]&amp;"'"&amp;CHAR(9)&amp;IF(AND(Table5[[#This Row],[kapp_slack_ub]]&lt;&gt;0,Table5[[#This Row],[kapp_old]]&lt;$F$1),$F$1,Table5[[#This Row],[kapp_old]])</f>
        <v>'RXN-NH4t_c_m_FWD-SPONT'	27141.27779288</v>
      </c>
      <c r="M3539" s="1">
        <f>_xlfn.XLOOKUP(Table5[[#This Row],[rxn]],Table3[name],Table3[flux],$F$1)</f>
        <v>27141.277792879999</v>
      </c>
      <c r="N3539" s="1" t="str">
        <f>IFERROR(Table5[[#This Row],[min flux]]/Table5[[#This Row],[associated enzload]],"")</f>
        <v/>
      </c>
      <c r="O3539" s="1">
        <f>_xlfn.NUMBERVALUE(IF(Table5[[#This Row],[flux/enzload]]="","",ABS($N$1-Table5[[#This Row],[flux/enzload]])))</f>
        <v>0</v>
      </c>
      <c r="P3539" s="1">
        <f>Table5[[#This Row],[kapp_old]]+IFERROR(((Table5[[#This Row],[kapp_slack_ub]]-Table5[[#This Row],[kapp_slack_lb]])/Table5[[#This Row],[associated enzload]]),0)</f>
        <v>27141.277792879999</v>
      </c>
      <c r="Q3539" s="1" t="str">
        <f>"'"&amp;Table5[[#This Row],[rxn]]&amp;"'"&amp;CHAR(9)&amp;Table5[[#This Row],[kapp + (slack_ub - slack_lb)/enzload]]</f>
        <v>'RXN-NH4t_c_m_FWD-SPONT'	27141.27779288</v>
      </c>
      <c r="R3539" s="1">
        <f>_xlfn.XLOOKUP(Table5[[#This Row],[rxn]],Table38[name],Table38[flux],0)</f>
        <v>0</v>
      </c>
      <c r="S3539" s="1">
        <f>_xlfn.XLOOKUP(SUBSTITUTE(Table5[[#This Row],[rxn]],"RXN-","ENZLOAD-"),Table38[name],Table38[flux],0)</f>
        <v>0</v>
      </c>
      <c r="T3539" s="1" t="b">
        <f>AND(Table5[[#This Row],[ENZLOAD flux in kapp-slack.gms]]=0,Table5[[#This Row],[flux in kapp-slack.gms]]&lt;&gt;0,NOT(Table5[[#This Row],[spont or unknown?]]))</f>
        <v>0</v>
      </c>
      <c r="U3539" s="1" t="b">
        <f>OR(_xlfn.TEXTAFTER(Table5[[#This Row],[rxn]],"-",-1)="SPONT",_xlfn.TEXTAFTER(Table5[[#This Row],[rxn]],"-",-1)="UNKNOWN")</f>
        <v>1</v>
      </c>
      <c r="V3539" s="1">
        <f>_xlfn.XLOOKUP(SUBSTITUTE(Table5[[#This Row],[rxn]],"RXN-","ENZLOAD-"),Table4[rxn],Table4[ub],0)</f>
        <v>0</v>
      </c>
      <c r="W3539" s="1" t="b">
        <f>AND(Table5[[#This Row],[FVA ENZLOAD flux UB]]=0,Table5[[#This Row],[ENZ not made when it should be?]])</f>
        <v>0</v>
      </c>
    </row>
    <row r="3540" spans="6:23" hidden="1">
      <c r="F3540" s="1" t="s">
        <v>8996</v>
      </c>
      <c r="G3540" s="1" t="str">
        <f>_xlfn.TEXTBEFORE(Table5[[#This Row],[rxn     kapp_old        kapp_slack_ub   kapp_slack_lb]]," ")</f>
        <v>RXN-NH4t_c_m_REV-SPONT</v>
      </c>
      <c r="H354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54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540" s="1">
        <f>_xlfn.NUMBERVALUE(_xlfn.TEXTAFTER(Table5[[#This Row],[rxn     kapp_old        kapp_slack_ub   kapp_slack_lb]]," ",-1))</f>
        <v>0</v>
      </c>
      <c r="K3540" s="1">
        <f>_xlfn.XLOOKUP(SUBSTITUTE(Table5[[#This Row],[rxn]],"RXN-","ENZLOAD-"),ENZLOAD[name],ENZLOAD[flux],0)</f>
        <v>0</v>
      </c>
      <c r="L3540" s="1" t="str">
        <f>"'"&amp;Table5[[#This Row],[rxn]]&amp;"'"&amp;CHAR(9)&amp;IF(AND(Table5[[#This Row],[kapp_slack_ub]]&lt;&gt;0,Table5[[#This Row],[kapp_old]]&lt;$F$1),$F$1,Table5[[#This Row],[kapp_old]])</f>
        <v>'RXN-NH4t_c_m_REV-SPONT'	27141.27779288</v>
      </c>
      <c r="M3540" s="1">
        <f>_xlfn.XLOOKUP(Table5[[#This Row],[rxn]],Table3[name],Table3[flux],$F$1)</f>
        <v>4.7449741390852E-2</v>
      </c>
      <c r="N3540" s="1" t="str">
        <f>IFERROR(Table5[[#This Row],[min flux]]/Table5[[#This Row],[associated enzload]],"")</f>
        <v/>
      </c>
      <c r="O3540" s="1">
        <f>_xlfn.NUMBERVALUE(IF(Table5[[#This Row],[flux/enzload]]="","",ABS($N$1-Table5[[#This Row],[flux/enzload]])))</f>
        <v>0</v>
      </c>
      <c r="P3540" s="1">
        <f>Table5[[#This Row],[kapp_old]]+IFERROR(((Table5[[#This Row],[kapp_slack_ub]]-Table5[[#This Row],[kapp_slack_lb]])/Table5[[#This Row],[associated enzload]]),0)</f>
        <v>27141.277792879999</v>
      </c>
      <c r="Q3540" s="1" t="str">
        <f>"'"&amp;Table5[[#This Row],[rxn]]&amp;"'"&amp;CHAR(9)&amp;Table5[[#This Row],[kapp + (slack_ub - slack_lb)/enzload]]</f>
        <v>'RXN-NH4t_c_m_REV-SPONT'	27141.27779288</v>
      </c>
      <c r="R3540" s="1">
        <f>_xlfn.XLOOKUP(Table5[[#This Row],[rxn]],Table38[name],Table38[flux],0)</f>
        <v>2.1951692067724999</v>
      </c>
      <c r="S3540" s="1">
        <f>_xlfn.XLOOKUP(SUBSTITUTE(Table5[[#This Row],[rxn]],"RXN-","ENZLOAD-"),Table38[name],Table38[flux],0)</f>
        <v>0</v>
      </c>
      <c r="T3540" s="1" t="b">
        <f>AND(Table5[[#This Row],[ENZLOAD flux in kapp-slack.gms]]=0,Table5[[#This Row],[flux in kapp-slack.gms]]&lt;&gt;0,NOT(Table5[[#This Row],[spont or unknown?]]))</f>
        <v>0</v>
      </c>
      <c r="U3540" s="1" t="b">
        <f>OR(_xlfn.TEXTAFTER(Table5[[#This Row],[rxn]],"-",-1)="SPONT",_xlfn.TEXTAFTER(Table5[[#This Row],[rxn]],"-",-1)="UNKNOWN")</f>
        <v>1</v>
      </c>
      <c r="V3540" s="1">
        <f>_xlfn.XLOOKUP(SUBSTITUTE(Table5[[#This Row],[rxn]],"RXN-","ENZLOAD-"),Table4[rxn],Table4[ub],0)</f>
        <v>0</v>
      </c>
      <c r="W3540" s="1" t="b">
        <f>AND(Table5[[#This Row],[FVA ENZLOAD flux UB]]=0,Table5[[#This Row],[ENZ not made when it should be?]])</f>
        <v>0</v>
      </c>
    </row>
    <row r="3541" spans="6:23" hidden="1">
      <c r="F3541" s="1" t="s">
        <v>8997</v>
      </c>
      <c r="G3541" s="1" t="str">
        <f>_xlfn.TEXTBEFORE(Table5[[#This Row],[rxn     kapp_old        kapp_slack_ub   kapp_slack_lb]]," ")</f>
        <v>RXN-NI2t_c_e_FWD-SPONT</v>
      </c>
      <c r="H354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54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541" s="1">
        <f>_xlfn.NUMBERVALUE(_xlfn.TEXTAFTER(Table5[[#This Row],[rxn     kapp_old        kapp_slack_ub   kapp_slack_lb]]," ",-1))</f>
        <v>0</v>
      </c>
      <c r="K3541" s="1">
        <f>_xlfn.XLOOKUP(SUBSTITUTE(Table5[[#This Row],[rxn]],"RXN-","ENZLOAD-"),ENZLOAD[name],ENZLOAD[flux],0)</f>
        <v>0</v>
      </c>
      <c r="L3541" s="1" t="str">
        <f>"'"&amp;Table5[[#This Row],[rxn]]&amp;"'"&amp;CHAR(9)&amp;IF(AND(Table5[[#This Row],[kapp_slack_ub]]&lt;&gt;0,Table5[[#This Row],[kapp_old]]&lt;$F$1),$F$1,Table5[[#This Row],[kapp_old]])</f>
        <v>'RXN-NI2t_c_e_FWD-SPONT'	27141.27779288</v>
      </c>
      <c r="M3541" s="1">
        <f>_xlfn.XLOOKUP(Table5[[#This Row],[rxn]],Table3[name],Table3[flux],$F$1)</f>
        <v>1.0924302611E-8</v>
      </c>
      <c r="N3541" s="1" t="str">
        <f>IFERROR(Table5[[#This Row],[min flux]]/Table5[[#This Row],[associated enzload]],"")</f>
        <v/>
      </c>
      <c r="O3541" s="1">
        <f>_xlfn.NUMBERVALUE(IF(Table5[[#This Row],[flux/enzload]]="","",ABS($N$1-Table5[[#This Row],[flux/enzload]])))</f>
        <v>0</v>
      </c>
      <c r="P3541" s="1">
        <f>Table5[[#This Row],[kapp_old]]+IFERROR(((Table5[[#This Row],[kapp_slack_ub]]-Table5[[#This Row],[kapp_slack_lb]])/Table5[[#This Row],[associated enzload]]),0)</f>
        <v>27141.277792879999</v>
      </c>
      <c r="Q3541" s="1" t="str">
        <f>"'"&amp;Table5[[#This Row],[rxn]]&amp;"'"&amp;CHAR(9)&amp;Table5[[#This Row],[kapp + (slack_ub - slack_lb)/enzload]]</f>
        <v>'RXN-NI2t_c_e_FWD-SPONT'	27141.27779288</v>
      </c>
      <c r="R3541" s="1">
        <f>_xlfn.XLOOKUP(Table5[[#This Row],[rxn]],Table38[name],Table38[flux],0)</f>
        <v>5.4957799999999996E-10</v>
      </c>
      <c r="S3541" s="1">
        <f>_xlfn.XLOOKUP(SUBSTITUTE(Table5[[#This Row],[rxn]],"RXN-","ENZLOAD-"),Table38[name],Table38[flux],0)</f>
        <v>0</v>
      </c>
      <c r="T3541" s="1" t="b">
        <f>AND(Table5[[#This Row],[ENZLOAD flux in kapp-slack.gms]]=0,Table5[[#This Row],[flux in kapp-slack.gms]]&lt;&gt;0,NOT(Table5[[#This Row],[spont or unknown?]]))</f>
        <v>0</v>
      </c>
      <c r="U3541" s="1" t="b">
        <f>OR(_xlfn.TEXTAFTER(Table5[[#This Row],[rxn]],"-",-1)="SPONT",_xlfn.TEXTAFTER(Table5[[#This Row],[rxn]],"-",-1)="UNKNOWN")</f>
        <v>1</v>
      </c>
      <c r="V3541" s="1">
        <f>_xlfn.XLOOKUP(SUBSTITUTE(Table5[[#This Row],[rxn]],"RXN-","ENZLOAD-"),Table4[rxn],Table4[ub],0)</f>
        <v>0</v>
      </c>
      <c r="W3541" s="1" t="b">
        <f>AND(Table5[[#This Row],[FVA ENZLOAD flux UB]]=0,Table5[[#This Row],[ENZ not made when it should be?]])</f>
        <v>0</v>
      </c>
    </row>
    <row r="3542" spans="6:23" hidden="1">
      <c r="F3542" s="1" t="s">
        <v>9005</v>
      </c>
      <c r="G3542" s="1" t="str">
        <f>_xlfn.TEXTBEFORE(Table5[[#This Row],[rxn     kapp_old        kapp_slack_ub   kapp_slack_lb]]," ")</f>
        <v>RXN-NMNt_c_e_FWD-SPONT</v>
      </c>
      <c r="H354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54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542" s="1">
        <f>_xlfn.NUMBERVALUE(_xlfn.TEXTAFTER(Table5[[#This Row],[rxn     kapp_old        kapp_slack_ub   kapp_slack_lb]]," ",-1))</f>
        <v>0</v>
      </c>
      <c r="K3542" s="1">
        <f>_xlfn.XLOOKUP(SUBSTITUTE(Table5[[#This Row],[rxn]],"RXN-","ENZLOAD-"),ENZLOAD[name],ENZLOAD[flux],0)</f>
        <v>0</v>
      </c>
      <c r="L3542" s="1" t="str">
        <f>"'"&amp;Table5[[#This Row],[rxn]]&amp;"'"&amp;CHAR(9)&amp;IF(AND(Table5[[#This Row],[kapp_slack_ub]]&lt;&gt;0,Table5[[#This Row],[kapp_old]]&lt;$F$1),$F$1,Table5[[#This Row],[kapp_old]])</f>
        <v>'RXN-NMNt_c_e_FWD-SPONT'	27141.27779288</v>
      </c>
      <c r="M3542" s="1">
        <f>_xlfn.XLOOKUP(Table5[[#This Row],[rxn]],Table3[name],Table3[flux],$F$1)</f>
        <v>27141.277792879999</v>
      </c>
      <c r="N3542" s="1" t="str">
        <f>IFERROR(Table5[[#This Row],[min flux]]/Table5[[#This Row],[associated enzload]],"")</f>
        <v/>
      </c>
      <c r="O3542" s="1">
        <f>_xlfn.NUMBERVALUE(IF(Table5[[#This Row],[flux/enzload]]="","",ABS($N$1-Table5[[#This Row],[flux/enzload]])))</f>
        <v>0</v>
      </c>
      <c r="P3542" s="1">
        <f>Table5[[#This Row],[kapp_old]]+IFERROR(((Table5[[#This Row],[kapp_slack_ub]]-Table5[[#This Row],[kapp_slack_lb]])/Table5[[#This Row],[associated enzload]]),0)</f>
        <v>27141.277792879999</v>
      </c>
      <c r="Q3542" s="1" t="str">
        <f>"'"&amp;Table5[[#This Row],[rxn]]&amp;"'"&amp;CHAR(9)&amp;Table5[[#This Row],[kapp + (slack_ub - slack_lb)/enzload]]</f>
        <v>'RXN-NMNt_c_e_FWD-SPONT'	27141.27779288</v>
      </c>
      <c r="R3542" s="1">
        <f>_xlfn.XLOOKUP(Table5[[#This Row],[rxn]],Table38[name],Table38[flux],0)</f>
        <v>0</v>
      </c>
      <c r="S3542" s="1">
        <f>_xlfn.XLOOKUP(SUBSTITUTE(Table5[[#This Row],[rxn]],"RXN-","ENZLOAD-"),Table38[name],Table38[flux],0)</f>
        <v>0</v>
      </c>
      <c r="T3542" s="1" t="b">
        <f>AND(Table5[[#This Row],[ENZLOAD flux in kapp-slack.gms]]=0,Table5[[#This Row],[flux in kapp-slack.gms]]&lt;&gt;0,NOT(Table5[[#This Row],[spont or unknown?]]))</f>
        <v>0</v>
      </c>
      <c r="U3542" s="1" t="b">
        <f>OR(_xlfn.TEXTAFTER(Table5[[#This Row],[rxn]],"-",-1)="SPONT",_xlfn.TEXTAFTER(Table5[[#This Row],[rxn]],"-",-1)="UNKNOWN")</f>
        <v>1</v>
      </c>
      <c r="V3542" s="1">
        <f>_xlfn.XLOOKUP(SUBSTITUTE(Table5[[#This Row],[rxn]],"RXN-","ENZLOAD-"),Table4[rxn],Table4[ub],0)</f>
        <v>0</v>
      </c>
      <c r="W3542" s="1" t="b">
        <f>AND(Table5[[#This Row],[FVA ENZLOAD flux UB]]=0,Table5[[#This Row],[ENZ not made when it should be?]])</f>
        <v>0</v>
      </c>
    </row>
    <row r="3543" spans="6:23" hidden="1">
      <c r="F3543" s="1" t="s">
        <v>9006</v>
      </c>
      <c r="G3543" s="1" t="str">
        <f>_xlfn.TEXTBEFORE(Table5[[#This Row],[rxn     kapp_old        kapp_slack_ub   kapp_slack_lb]]," ")</f>
        <v>RXN-NMNt_c_n_FWD-SPONT</v>
      </c>
      <c r="H354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54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543" s="1">
        <f>_xlfn.NUMBERVALUE(_xlfn.TEXTAFTER(Table5[[#This Row],[rxn     kapp_old        kapp_slack_ub   kapp_slack_lb]]," ",-1))</f>
        <v>0</v>
      </c>
      <c r="K3543" s="1">
        <f>_xlfn.XLOOKUP(SUBSTITUTE(Table5[[#This Row],[rxn]],"RXN-","ENZLOAD-"),ENZLOAD[name],ENZLOAD[flux],0)</f>
        <v>0</v>
      </c>
      <c r="L3543" s="1" t="str">
        <f>"'"&amp;Table5[[#This Row],[rxn]]&amp;"'"&amp;CHAR(9)&amp;IF(AND(Table5[[#This Row],[kapp_slack_ub]]&lt;&gt;0,Table5[[#This Row],[kapp_old]]&lt;$F$1),$F$1,Table5[[#This Row],[kapp_old]])</f>
        <v>'RXN-NMNt_c_n_FWD-SPONT'	27141.27779288</v>
      </c>
      <c r="M3543" s="1">
        <f>_xlfn.XLOOKUP(Table5[[#This Row],[rxn]],Table3[name],Table3[flux],$F$1)</f>
        <v>27141.277792879999</v>
      </c>
      <c r="N3543" s="1" t="str">
        <f>IFERROR(Table5[[#This Row],[min flux]]/Table5[[#This Row],[associated enzload]],"")</f>
        <v/>
      </c>
      <c r="O3543" s="1">
        <f>_xlfn.NUMBERVALUE(IF(Table5[[#This Row],[flux/enzload]]="","",ABS($N$1-Table5[[#This Row],[flux/enzload]])))</f>
        <v>0</v>
      </c>
      <c r="P3543" s="1">
        <f>Table5[[#This Row],[kapp_old]]+IFERROR(((Table5[[#This Row],[kapp_slack_ub]]-Table5[[#This Row],[kapp_slack_lb]])/Table5[[#This Row],[associated enzload]]),0)</f>
        <v>27141.277792879999</v>
      </c>
      <c r="Q3543" s="1" t="str">
        <f>"'"&amp;Table5[[#This Row],[rxn]]&amp;"'"&amp;CHAR(9)&amp;Table5[[#This Row],[kapp + (slack_ub - slack_lb)/enzload]]</f>
        <v>'RXN-NMNt_c_n_FWD-SPONT'	27141.27779288</v>
      </c>
      <c r="R3543" s="1">
        <f>_xlfn.XLOOKUP(Table5[[#This Row],[rxn]],Table38[name],Table38[flux],0)</f>
        <v>0</v>
      </c>
      <c r="S3543" s="1">
        <f>_xlfn.XLOOKUP(SUBSTITUTE(Table5[[#This Row],[rxn]],"RXN-","ENZLOAD-"),Table38[name],Table38[flux],0)</f>
        <v>0</v>
      </c>
      <c r="T3543" s="1" t="b">
        <f>AND(Table5[[#This Row],[ENZLOAD flux in kapp-slack.gms]]=0,Table5[[#This Row],[flux in kapp-slack.gms]]&lt;&gt;0,NOT(Table5[[#This Row],[spont or unknown?]]))</f>
        <v>0</v>
      </c>
      <c r="U3543" s="1" t="b">
        <f>OR(_xlfn.TEXTAFTER(Table5[[#This Row],[rxn]],"-",-1)="SPONT",_xlfn.TEXTAFTER(Table5[[#This Row],[rxn]],"-",-1)="UNKNOWN")</f>
        <v>1</v>
      </c>
      <c r="V3543" s="1">
        <f>_xlfn.XLOOKUP(SUBSTITUTE(Table5[[#This Row],[rxn]],"RXN-","ENZLOAD-"),Table4[rxn],Table4[ub],0)</f>
        <v>0</v>
      </c>
      <c r="W3543" s="1" t="b">
        <f>AND(Table5[[#This Row],[FVA ENZLOAD flux UB]]=0,Table5[[#This Row],[ENZ not made when it should be?]])</f>
        <v>0</v>
      </c>
    </row>
    <row r="3544" spans="6:23" hidden="1">
      <c r="F3544" s="1" t="s">
        <v>9007</v>
      </c>
      <c r="G3544" s="1" t="str">
        <f>_xlfn.TEXTBEFORE(Table5[[#This Row],[rxn     kapp_old        kapp_slack_ub   kapp_slack_lb]]," ")</f>
        <v>RXN-NMNt_c_n_REV-SPONT</v>
      </c>
      <c r="H354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54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544" s="1">
        <f>_xlfn.NUMBERVALUE(_xlfn.TEXTAFTER(Table5[[#This Row],[rxn     kapp_old        kapp_slack_ub   kapp_slack_lb]]," ",-1))</f>
        <v>0</v>
      </c>
      <c r="K3544" s="1">
        <f>_xlfn.XLOOKUP(SUBSTITUTE(Table5[[#This Row],[rxn]],"RXN-","ENZLOAD-"),ENZLOAD[name],ENZLOAD[flux],0)</f>
        <v>0</v>
      </c>
      <c r="L3544" s="1" t="str">
        <f>"'"&amp;Table5[[#This Row],[rxn]]&amp;"'"&amp;CHAR(9)&amp;IF(AND(Table5[[#This Row],[kapp_slack_ub]]&lt;&gt;0,Table5[[#This Row],[kapp_old]]&lt;$F$1),$F$1,Table5[[#This Row],[kapp_old]])</f>
        <v>'RXN-NMNt_c_n_REV-SPONT'	27141.27779288</v>
      </c>
      <c r="M3544" s="1">
        <f>_xlfn.XLOOKUP(Table5[[#This Row],[rxn]],Table3[name],Table3[flux],$F$1)</f>
        <v>27141.277792879999</v>
      </c>
      <c r="N3544" s="1" t="str">
        <f>IFERROR(Table5[[#This Row],[min flux]]/Table5[[#This Row],[associated enzload]],"")</f>
        <v/>
      </c>
      <c r="O3544" s="1">
        <f>_xlfn.NUMBERVALUE(IF(Table5[[#This Row],[flux/enzload]]="","",ABS($N$1-Table5[[#This Row],[flux/enzload]])))</f>
        <v>0</v>
      </c>
      <c r="P3544" s="1">
        <f>Table5[[#This Row],[kapp_old]]+IFERROR(((Table5[[#This Row],[kapp_slack_ub]]-Table5[[#This Row],[kapp_slack_lb]])/Table5[[#This Row],[associated enzload]]),0)</f>
        <v>27141.277792879999</v>
      </c>
      <c r="Q3544" s="1" t="str">
        <f>"'"&amp;Table5[[#This Row],[rxn]]&amp;"'"&amp;CHAR(9)&amp;Table5[[#This Row],[kapp + (slack_ub - slack_lb)/enzload]]</f>
        <v>'RXN-NMNt_c_n_REV-SPONT'	27141.27779288</v>
      </c>
      <c r="R3544" s="1">
        <f>_xlfn.XLOOKUP(Table5[[#This Row],[rxn]],Table38[name],Table38[flux],0)</f>
        <v>0</v>
      </c>
      <c r="S3544" s="1">
        <f>_xlfn.XLOOKUP(SUBSTITUTE(Table5[[#This Row],[rxn]],"RXN-","ENZLOAD-"),Table38[name],Table38[flux],0)</f>
        <v>0</v>
      </c>
      <c r="T3544" s="1" t="b">
        <f>AND(Table5[[#This Row],[ENZLOAD flux in kapp-slack.gms]]=0,Table5[[#This Row],[flux in kapp-slack.gms]]&lt;&gt;0,NOT(Table5[[#This Row],[spont or unknown?]]))</f>
        <v>0</v>
      </c>
      <c r="U3544" s="1" t="b">
        <f>OR(_xlfn.TEXTAFTER(Table5[[#This Row],[rxn]],"-",-1)="SPONT",_xlfn.TEXTAFTER(Table5[[#This Row],[rxn]],"-",-1)="UNKNOWN")</f>
        <v>1</v>
      </c>
      <c r="V3544" s="1">
        <f>_xlfn.XLOOKUP(SUBSTITUTE(Table5[[#This Row],[rxn]],"RXN-","ENZLOAD-"),Table4[rxn],Table4[ub],0)</f>
        <v>0</v>
      </c>
      <c r="W3544" s="1" t="b">
        <f>AND(Table5[[#This Row],[FVA ENZLOAD flux UB]]=0,Table5[[#This Row],[ENZ not made when it should be?]])</f>
        <v>0</v>
      </c>
    </row>
    <row r="3545" spans="6:23" hidden="1">
      <c r="F3545" s="1" t="s">
        <v>9008</v>
      </c>
      <c r="G3545" s="1" t="str">
        <f>_xlfn.TEXTBEFORE(Table5[[#This Row],[rxn     kapp_old        kapp_slack_ub   kapp_slack_lb]]," ")</f>
        <v>RXN-NMNt_c_x_FWD-SPONT</v>
      </c>
      <c r="H354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54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545" s="1">
        <f>_xlfn.NUMBERVALUE(_xlfn.TEXTAFTER(Table5[[#This Row],[rxn     kapp_old        kapp_slack_ub   kapp_slack_lb]]," ",-1))</f>
        <v>0</v>
      </c>
      <c r="K3545" s="1">
        <f>_xlfn.XLOOKUP(SUBSTITUTE(Table5[[#This Row],[rxn]],"RXN-","ENZLOAD-"),ENZLOAD[name],ENZLOAD[flux],0)</f>
        <v>0</v>
      </c>
      <c r="L3545" s="1" t="str">
        <f>"'"&amp;Table5[[#This Row],[rxn]]&amp;"'"&amp;CHAR(9)&amp;IF(AND(Table5[[#This Row],[kapp_slack_ub]]&lt;&gt;0,Table5[[#This Row],[kapp_old]]&lt;$F$1),$F$1,Table5[[#This Row],[kapp_old]])</f>
        <v>'RXN-NMNt_c_x_FWD-SPONT'	27141.27779288</v>
      </c>
      <c r="M3545" s="1">
        <f>_xlfn.XLOOKUP(Table5[[#This Row],[rxn]],Table3[name],Table3[flux],$F$1)</f>
        <v>27141.277792879999</v>
      </c>
      <c r="N3545" s="1" t="str">
        <f>IFERROR(Table5[[#This Row],[min flux]]/Table5[[#This Row],[associated enzload]],"")</f>
        <v/>
      </c>
      <c r="O3545" s="1">
        <f>_xlfn.NUMBERVALUE(IF(Table5[[#This Row],[flux/enzload]]="","",ABS($N$1-Table5[[#This Row],[flux/enzload]])))</f>
        <v>0</v>
      </c>
      <c r="P3545" s="1">
        <f>Table5[[#This Row],[kapp_old]]+IFERROR(((Table5[[#This Row],[kapp_slack_ub]]-Table5[[#This Row],[kapp_slack_lb]])/Table5[[#This Row],[associated enzload]]),0)</f>
        <v>27141.277792879999</v>
      </c>
      <c r="Q3545" s="1" t="str">
        <f>"'"&amp;Table5[[#This Row],[rxn]]&amp;"'"&amp;CHAR(9)&amp;Table5[[#This Row],[kapp + (slack_ub - slack_lb)/enzload]]</f>
        <v>'RXN-NMNt_c_x_FWD-SPONT'	27141.27779288</v>
      </c>
      <c r="R3545" s="1">
        <f>_xlfn.XLOOKUP(Table5[[#This Row],[rxn]],Table38[name],Table38[flux],0)</f>
        <v>0</v>
      </c>
      <c r="S3545" s="1">
        <f>_xlfn.XLOOKUP(SUBSTITUTE(Table5[[#This Row],[rxn]],"RXN-","ENZLOAD-"),Table38[name],Table38[flux],0)</f>
        <v>0</v>
      </c>
      <c r="T3545" s="1" t="b">
        <f>AND(Table5[[#This Row],[ENZLOAD flux in kapp-slack.gms]]=0,Table5[[#This Row],[flux in kapp-slack.gms]]&lt;&gt;0,NOT(Table5[[#This Row],[spont or unknown?]]))</f>
        <v>0</v>
      </c>
      <c r="U3545" s="1" t="b">
        <f>OR(_xlfn.TEXTAFTER(Table5[[#This Row],[rxn]],"-",-1)="SPONT",_xlfn.TEXTAFTER(Table5[[#This Row],[rxn]],"-",-1)="UNKNOWN")</f>
        <v>1</v>
      </c>
      <c r="V3545" s="1">
        <f>_xlfn.XLOOKUP(SUBSTITUTE(Table5[[#This Row],[rxn]],"RXN-","ENZLOAD-"),Table4[rxn],Table4[ub],0)</f>
        <v>0</v>
      </c>
      <c r="W3545" s="1" t="b">
        <f>AND(Table5[[#This Row],[FVA ENZLOAD flux UB]]=0,Table5[[#This Row],[ENZ not made when it should be?]])</f>
        <v>0</v>
      </c>
    </row>
    <row r="3546" spans="6:23" hidden="1">
      <c r="F3546" s="1" t="s">
        <v>9009</v>
      </c>
      <c r="G3546" s="1" t="str">
        <f>_xlfn.TEXTBEFORE(Table5[[#This Row],[rxn     kapp_old        kapp_slack_ub   kapp_slack_lb]]," ")</f>
        <v>RXN-NMNt_c_x_REV-SPONT</v>
      </c>
      <c r="H354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54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546" s="1">
        <f>_xlfn.NUMBERVALUE(_xlfn.TEXTAFTER(Table5[[#This Row],[rxn     kapp_old        kapp_slack_ub   kapp_slack_lb]]," ",-1))</f>
        <v>0</v>
      </c>
      <c r="K3546" s="1">
        <f>_xlfn.XLOOKUP(SUBSTITUTE(Table5[[#This Row],[rxn]],"RXN-","ENZLOAD-"),ENZLOAD[name],ENZLOAD[flux],0)</f>
        <v>0</v>
      </c>
      <c r="L3546" s="1" t="str">
        <f>"'"&amp;Table5[[#This Row],[rxn]]&amp;"'"&amp;CHAR(9)&amp;IF(AND(Table5[[#This Row],[kapp_slack_ub]]&lt;&gt;0,Table5[[#This Row],[kapp_old]]&lt;$F$1),$F$1,Table5[[#This Row],[kapp_old]])</f>
        <v>'RXN-NMNt_c_x_REV-SPONT'	27141.27779288</v>
      </c>
      <c r="M3546" s="1">
        <f>_xlfn.XLOOKUP(Table5[[#This Row],[rxn]],Table3[name],Table3[flux],$F$1)</f>
        <v>27141.277792879999</v>
      </c>
      <c r="N3546" s="1" t="str">
        <f>IFERROR(Table5[[#This Row],[min flux]]/Table5[[#This Row],[associated enzload]],"")</f>
        <v/>
      </c>
      <c r="O3546" s="1">
        <f>_xlfn.NUMBERVALUE(IF(Table5[[#This Row],[flux/enzload]]="","",ABS($N$1-Table5[[#This Row],[flux/enzload]])))</f>
        <v>0</v>
      </c>
      <c r="P3546" s="1">
        <f>Table5[[#This Row],[kapp_old]]+IFERROR(((Table5[[#This Row],[kapp_slack_ub]]-Table5[[#This Row],[kapp_slack_lb]])/Table5[[#This Row],[associated enzload]]),0)</f>
        <v>27141.277792879999</v>
      </c>
      <c r="Q3546" s="1" t="str">
        <f>"'"&amp;Table5[[#This Row],[rxn]]&amp;"'"&amp;CHAR(9)&amp;Table5[[#This Row],[kapp + (slack_ub - slack_lb)/enzload]]</f>
        <v>'RXN-NMNt_c_x_REV-SPONT'	27141.27779288</v>
      </c>
      <c r="R3546" s="1">
        <f>_xlfn.XLOOKUP(Table5[[#This Row],[rxn]],Table38[name],Table38[flux],0)</f>
        <v>0</v>
      </c>
      <c r="S3546" s="1">
        <f>_xlfn.XLOOKUP(SUBSTITUTE(Table5[[#This Row],[rxn]],"RXN-","ENZLOAD-"),Table38[name],Table38[flux],0)</f>
        <v>0</v>
      </c>
      <c r="T3546" s="1" t="b">
        <f>AND(Table5[[#This Row],[ENZLOAD flux in kapp-slack.gms]]=0,Table5[[#This Row],[flux in kapp-slack.gms]]&lt;&gt;0,NOT(Table5[[#This Row],[spont or unknown?]]))</f>
        <v>0</v>
      </c>
      <c r="U3546" s="1" t="b">
        <f>OR(_xlfn.TEXTAFTER(Table5[[#This Row],[rxn]],"-",-1)="SPONT",_xlfn.TEXTAFTER(Table5[[#This Row],[rxn]],"-",-1)="UNKNOWN")</f>
        <v>1</v>
      </c>
      <c r="V3546" s="1">
        <f>_xlfn.XLOOKUP(SUBSTITUTE(Table5[[#This Row],[rxn]],"RXN-","ENZLOAD-"),Table4[rxn],Table4[ub],0)</f>
        <v>0</v>
      </c>
      <c r="W3546" s="1" t="b">
        <f>AND(Table5[[#This Row],[FVA ENZLOAD flux UB]]=0,Table5[[#This Row],[ENZ not made when it should be?]])</f>
        <v>0</v>
      </c>
    </row>
    <row r="3547" spans="6:23" hidden="1">
      <c r="F3547" s="1" t="s">
        <v>9010</v>
      </c>
      <c r="G3547" s="1" t="str">
        <f>_xlfn.TEXTBEFORE(Table5[[#This Row],[rxn     kapp_old        kapp_slack_ub   kapp_slack_lb]]," ")</f>
        <v>RXN-NNAM_c_FWD-rt3293</v>
      </c>
      <c r="H354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54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547" s="1">
        <f>_xlfn.NUMBERVALUE(_xlfn.TEXTAFTER(Table5[[#This Row],[rxn     kapp_old        kapp_slack_ub   kapp_slack_lb]]," ",-1))</f>
        <v>0</v>
      </c>
      <c r="K3547" s="1">
        <f>_xlfn.XLOOKUP(SUBSTITUTE(Table5[[#This Row],[rxn]],"RXN-","ENZLOAD-"),ENZLOAD[name],ENZLOAD[flux],0)</f>
        <v>0</v>
      </c>
      <c r="L3547" s="1" t="str">
        <f>"'"&amp;Table5[[#This Row],[rxn]]&amp;"'"&amp;CHAR(9)&amp;IF(AND(Table5[[#This Row],[kapp_slack_ub]]&lt;&gt;0,Table5[[#This Row],[kapp_old]]&lt;$F$1),$F$1,Table5[[#This Row],[kapp_old]])</f>
        <v>'RXN-NNAM_c_FWD-rt3293'	27141.27779288</v>
      </c>
      <c r="M3547" s="1">
        <f>_xlfn.XLOOKUP(Table5[[#This Row],[rxn]],Table3[name],Table3[flux],$F$1)</f>
        <v>27141.277792879999</v>
      </c>
      <c r="N3547" s="1" t="str">
        <f>IFERROR(Table5[[#This Row],[min flux]]/Table5[[#This Row],[associated enzload]],"")</f>
        <v/>
      </c>
      <c r="O3547" s="1">
        <f>_xlfn.NUMBERVALUE(IF(Table5[[#This Row],[flux/enzload]]="","",ABS($N$1-Table5[[#This Row],[flux/enzload]])))</f>
        <v>0</v>
      </c>
      <c r="P3547" s="1">
        <f>Table5[[#This Row],[kapp_old]]+IFERROR(((Table5[[#This Row],[kapp_slack_ub]]-Table5[[#This Row],[kapp_slack_lb]])/Table5[[#This Row],[associated enzload]]),0)</f>
        <v>27141.277792879999</v>
      </c>
      <c r="Q3547" s="1" t="str">
        <f>"'"&amp;Table5[[#This Row],[rxn]]&amp;"'"&amp;CHAR(9)&amp;Table5[[#This Row],[kapp + (slack_ub - slack_lb)/enzload]]</f>
        <v>'RXN-NNAM_c_FWD-rt3293'	27141.27779288</v>
      </c>
      <c r="R3547" s="1">
        <f>_xlfn.XLOOKUP(Table5[[#This Row],[rxn]],Table38[name],Table38[flux],0)</f>
        <v>0</v>
      </c>
      <c r="S3547" s="1">
        <f>_xlfn.XLOOKUP(SUBSTITUTE(Table5[[#This Row],[rxn]],"RXN-","ENZLOAD-"),Table38[name],Table38[flux],0)</f>
        <v>0</v>
      </c>
      <c r="T3547" s="1" t="b">
        <f>AND(Table5[[#This Row],[ENZLOAD flux in kapp-slack.gms]]=0,Table5[[#This Row],[flux in kapp-slack.gms]]&lt;&gt;0,NOT(Table5[[#This Row],[spont or unknown?]]))</f>
        <v>0</v>
      </c>
      <c r="U3547" s="1" t="b">
        <f>OR(_xlfn.TEXTAFTER(Table5[[#This Row],[rxn]],"-",-1)="SPONT",_xlfn.TEXTAFTER(Table5[[#This Row],[rxn]],"-",-1)="UNKNOWN")</f>
        <v>0</v>
      </c>
      <c r="V3547" s="1">
        <f>_xlfn.XLOOKUP(SUBSTITUTE(Table5[[#This Row],[rxn]],"RXN-","ENZLOAD-"),Table4[rxn],Table4[ub],0)</f>
        <v>1.20225117</v>
      </c>
      <c r="W3547" s="1" t="b">
        <f>AND(Table5[[#This Row],[FVA ENZLOAD flux UB]]=0,Table5[[#This Row],[ENZ not made when it should be?]])</f>
        <v>0</v>
      </c>
    </row>
    <row r="3548" spans="6:23" hidden="1">
      <c r="F3548" s="1" t="s">
        <v>9015</v>
      </c>
      <c r="G3548" s="1" t="str">
        <f>_xlfn.TEXTBEFORE(Table5[[#This Row],[rxn     kapp_old        kapp_slack_ub   kapp_slack_lb]]," ")</f>
        <v>RXN-NNMT_c_FWD-rt5672</v>
      </c>
      <c r="H354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54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548" s="1">
        <f>_xlfn.NUMBERVALUE(_xlfn.TEXTAFTER(Table5[[#This Row],[rxn     kapp_old        kapp_slack_ub   kapp_slack_lb]]," ",-1))</f>
        <v>0</v>
      </c>
      <c r="K3548" s="1">
        <f>_xlfn.XLOOKUP(SUBSTITUTE(Table5[[#This Row],[rxn]],"RXN-","ENZLOAD-"),ENZLOAD[name],ENZLOAD[flux],0)</f>
        <v>0</v>
      </c>
      <c r="L3548" s="1" t="str">
        <f>"'"&amp;Table5[[#This Row],[rxn]]&amp;"'"&amp;CHAR(9)&amp;IF(AND(Table5[[#This Row],[kapp_slack_ub]]&lt;&gt;0,Table5[[#This Row],[kapp_old]]&lt;$F$1),$F$1,Table5[[#This Row],[kapp_old]])</f>
        <v>'RXN-NNMT_c_FWD-rt5672'	27141.27779288</v>
      </c>
      <c r="M3548" s="1">
        <f>_xlfn.XLOOKUP(Table5[[#This Row],[rxn]],Table3[name],Table3[flux],$F$1)</f>
        <v>27141.277792879999</v>
      </c>
      <c r="N3548" s="1" t="str">
        <f>IFERROR(Table5[[#This Row],[min flux]]/Table5[[#This Row],[associated enzload]],"")</f>
        <v/>
      </c>
      <c r="O3548" s="1">
        <f>_xlfn.NUMBERVALUE(IF(Table5[[#This Row],[flux/enzload]]="","",ABS($N$1-Table5[[#This Row],[flux/enzload]])))</f>
        <v>0</v>
      </c>
      <c r="P3548" s="1">
        <f>Table5[[#This Row],[kapp_old]]+IFERROR(((Table5[[#This Row],[kapp_slack_ub]]-Table5[[#This Row],[kapp_slack_lb]])/Table5[[#This Row],[associated enzload]]),0)</f>
        <v>27141.277792879999</v>
      </c>
      <c r="Q3548" s="1" t="str">
        <f>"'"&amp;Table5[[#This Row],[rxn]]&amp;"'"&amp;CHAR(9)&amp;Table5[[#This Row],[kapp + (slack_ub - slack_lb)/enzload]]</f>
        <v>'RXN-NNMT_c_FWD-rt5672'	27141.27779288</v>
      </c>
      <c r="R3548" s="1">
        <f>_xlfn.XLOOKUP(Table5[[#This Row],[rxn]],Table38[name],Table38[flux],0)</f>
        <v>0</v>
      </c>
      <c r="S3548" s="1">
        <f>_xlfn.XLOOKUP(SUBSTITUTE(Table5[[#This Row],[rxn]],"RXN-","ENZLOAD-"),Table38[name],Table38[flux],0)</f>
        <v>0</v>
      </c>
      <c r="T3548" s="1" t="b">
        <f>AND(Table5[[#This Row],[ENZLOAD flux in kapp-slack.gms]]=0,Table5[[#This Row],[flux in kapp-slack.gms]]&lt;&gt;0,NOT(Table5[[#This Row],[spont or unknown?]]))</f>
        <v>0</v>
      </c>
      <c r="U3548" s="1" t="b">
        <f>OR(_xlfn.TEXTAFTER(Table5[[#This Row],[rxn]],"-",-1)="SPONT",_xlfn.TEXTAFTER(Table5[[#This Row],[rxn]],"-",-1)="UNKNOWN")</f>
        <v>0</v>
      </c>
      <c r="V3548" s="1">
        <f>_xlfn.XLOOKUP(SUBSTITUTE(Table5[[#This Row],[rxn]],"RXN-","ENZLOAD-"),Table4[rxn],Table4[ub],0)</f>
        <v>1.4659459699999999</v>
      </c>
      <c r="W3548" s="1" t="b">
        <f>AND(Table5[[#This Row],[FVA ENZLOAD flux UB]]=0,Table5[[#This Row],[ENZ not made when it should be?]])</f>
        <v>0</v>
      </c>
    </row>
    <row r="3549" spans="6:23" hidden="1">
      <c r="F3549" s="1" t="s">
        <v>9016</v>
      </c>
      <c r="G3549" s="1" t="str">
        <f>_xlfn.TEXTBEFORE(Table5[[#This Row],[rxn     kapp_old        kapp_slack_ub   kapp_slack_lb]]," ")</f>
        <v>RXN-NNMT_c_FWD-rt8212</v>
      </c>
      <c r="H354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54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549" s="1">
        <f>_xlfn.NUMBERVALUE(_xlfn.TEXTAFTER(Table5[[#This Row],[rxn     kapp_old        kapp_slack_ub   kapp_slack_lb]]," ",-1))</f>
        <v>0</v>
      </c>
      <c r="K3549" s="1">
        <f>_xlfn.XLOOKUP(SUBSTITUTE(Table5[[#This Row],[rxn]],"RXN-","ENZLOAD-"),ENZLOAD[name],ENZLOAD[flux],0)</f>
        <v>0</v>
      </c>
      <c r="L3549" s="1" t="str">
        <f>"'"&amp;Table5[[#This Row],[rxn]]&amp;"'"&amp;CHAR(9)&amp;IF(AND(Table5[[#This Row],[kapp_slack_ub]]&lt;&gt;0,Table5[[#This Row],[kapp_old]]&lt;$F$1),$F$1,Table5[[#This Row],[kapp_old]])</f>
        <v>'RXN-NNMT_c_FWD-rt8212'	27141.27779288</v>
      </c>
      <c r="M3549" s="1">
        <f>_xlfn.XLOOKUP(Table5[[#This Row],[rxn]],Table3[name],Table3[flux],$F$1)</f>
        <v>27141.277792879999</v>
      </c>
      <c r="N3549" s="1" t="str">
        <f>IFERROR(Table5[[#This Row],[min flux]]/Table5[[#This Row],[associated enzload]],"")</f>
        <v/>
      </c>
      <c r="O3549" s="1">
        <f>_xlfn.NUMBERVALUE(IF(Table5[[#This Row],[flux/enzload]]="","",ABS($N$1-Table5[[#This Row],[flux/enzload]])))</f>
        <v>0</v>
      </c>
      <c r="P3549" s="1">
        <f>Table5[[#This Row],[kapp_old]]+IFERROR(((Table5[[#This Row],[kapp_slack_ub]]-Table5[[#This Row],[kapp_slack_lb]])/Table5[[#This Row],[associated enzload]]),0)</f>
        <v>27141.277792879999</v>
      </c>
      <c r="Q3549" s="1" t="str">
        <f>"'"&amp;Table5[[#This Row],[rxn]]&amp;"'"&amp;CHAR(9)&amp;Table5[[#This Row],[kapp + (slack_ub - slack_lb)/enzload]]</f>
        <v>'RXN-NNMT_c_FWD-rt8212'	27141.27779288</v>
      </c>
      <c r="R3549" s="1">
        <f>_xlfn.XLOOKUP(Table5[[#This Row],[rxn]],Table38[name],Table38[flux],0)</f>
        <v>0</v>
      </c>
      <c r="S3549" s="1">
        <f>_xlfn.XLOOKUP(SUBSTITUTE(Table5[[#This Row],[rxn]],"RXN-","ENZLOAD-"),Table38[name],Table38[flux],0)</f>
        <v>0</v>
      </c>
      <c r="T3549" s="1" t="b">
        <f>AND(Table5[[#This Row],[ENZLOAD flux in kapp-slack.gms]]=0,Table5[[#This Row],[flux in kapp-slack.gms]]&lt;&gt;0,NOT(Table5[[#This Row],[spont or unknown?]]))</f>
        <v>0</v>
      </c>
      <c r="U3549" s="1" t="b">
        <f>OR(_xlfn.TEXTAFTER(Table5[[#This Row],[rxn]],"-",-1)="SPONT",_xlfn.TEXTAFTER(Table5[[#This Row],[rxn]],"-",-1)="UNKNOWN")</f>
        <v>0</v>
      </c>
      <c r="V3549" s="1">
        <f>_xlfn.XLOOKUP(SUBSTITUTE(Table5[[#This Row],[rxn]],"RXN-","ENZLOAD-"),Table4[rxn],Table4[ub],0)</f>
        <v>1.3261386500000001</v>
      </c>
      <c r="W3549" s="1" t="b">
        <f>AND(Table5[[#This Row],[FVA ENZLOAD flux UB]]=0,Table5[[#This Row],[ENZ not made when it should be?]])</f>
        <v>0</v>
      </c>
    </row>
    <row r="3550" spans="6:23" hidden="1">
      <c r="F3550" s="1" t="s">
        <v>9017</v>
      </c>
      <c r="G3550" s="1" t="str">
        <f>_xlfn.TEXTBEFORE(Table5[[#This Row],[rxn     kapp_old        kapp_slack_ub   kapp_slack_lb]]," ")</f>
        <v>RXN-NO3t_c_e_FWD-rt4068</v>
      </c>
      <c r="H355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55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550" s="1">
        <f>_xlfn.NUMBERVALUE(_xlfn.TEXTAFTER(Table5[[#This Row],[rxn     kapp_old        kapp_slack_ub   kapp_slack_lb]]," ",-1))</f>
        <v>0</v>
      </c>
      <c r="K3550" s="1">
        <f>_xlfn.XLOOKUP(SUBSTITUTE(Table5[[#This Row],[rxn]],"RXN-","ENZLOAD-"),ENZLOAD[name],ENZLOAD[flux],0)</f>
        <v>0</v>
      </c>
      <c r="L3550" s="1" t="str">
        <f>"'"&amp;Table5[[#This Row],[rxn]]&amp;"'"&amp;CHAR(9)&amp;IF(AND(Table5[[#This Row],[kapp_slack_ub]]&lt;&gt;0,Table5[[#This Row],[kapp_old]]&lt;$F$1),$F$1,Table5[[#This Row],[kapp_old]])</f>
        <v>'RXN-NO3t_c_e_FWD-rt4068'	27141.27779288</v>
      </c>
      <c r="M3550" s="1">
        <f>_xlfn.XLOOKUP(Table5[[#This Row],[rxn]],Table3[name],Table3[flux],$F$1)</f>
        <v>27141.277792879999</v>
      </c>
      <c r="N3550" s="1" t="str">
        <f>IFERROR(Table5[[#This Row],[min flux]]/Table5[[#This Row],[associated enzload]],"")</f>
        <v/>
      </c>
      <c r="O3550" s="1">
        <f>_xlfn.NUMBERVALUE(IF(Table5[[#This Row],[flux/enzload]]="","",ABS($N$1-Table5[[#This Row],[flux/enzload]])))</f>
        <v>0</v>
      </c>
      <c r="P3550" s="1">
        <f>Table5[[#This Row],[kapp_old]]+IFERROR(((Table5[[#This Row],[kapp_slack_ub]]-Table5[[#This Row],[kapp_slack_lb]])/Table5[[#This Row],[associated enzload]]),0)</f>
        <v>27141.277792879999</v>
      </c>
      <c r="Q3550" s="1" t="str">
        <f>"'"&amp;Table5[[#This Row],[rxn]]&amp;"'"&amp;CHAR(9)&amp;Table5[[#This Row],[kapp + (slack_ub - slack_lb)/enzload]]</f>
        <v>'RXN-NO3t_c_e_FWD-rt4068'	27141.27779288</v>
      </c>
      <c r="R3550" s="1">
        <f>_xlfn.XLOOKUP(Table5[[#This Row],[rxn]],Table38[name],Table38[flux],0)</f>
        <v>0</v>
      </c>
      <c r="S3550" s="1">
        <f>_xlfn.XLOOKUP(SUBSTITUTE(Table5[[#This Row],[rxn]],"RXN-","ENZLOAD-"),Table38[name],Table38[flux],0)</f>
        <v>0</v>
      </c>
      <c r="T3550" s="1" t="b">
        <f>AND(Table5[[#This Row],[ENZLOAD flux in kapp-slack.gms]]=0,Table5[[#This Row],[flux in kapp-slack.gms]]&lt;&gt;0,NOT(Table5[[#This Row],[spont or unknown?]]))</f>
        <v>0</v>
      </c>
      <c r="U3550" s="1" t="b">
        <f>OR(_xlfn.TEXTAFTER(Table5[[#This Row],[rxn]],"-",-1)="SPONT",_xlfn.TEXTAFTER(Table5[[#This Row],[rxn]],"-",-1)="UNKNOWN")</f>
        <v>0</v>
      </c>
      <c r="V3550" s="1">
        <f>_xlfn.XLOOKUP(SUBSTITUTE(Table5[[#This Row],[rxn]],"RXN-","ENZLOAD-"),Table4[rxn],Table4[ub],0)</f>
        <v>0.79531200999999996</v>
      </c>
      <c r="W3550" s="1" t="b">
        <f>AND(Table5[[#This Row],[FVA ENZLOAD flux UB]]=0,Table5[[#This Row],[ENZ not made when it should be?]])</f>
        <v>0</v>
      </c>
    </row>
    <row r="3551" spans="6:23" hidden="1">
      <c r="F3551" s="1" t="s">
        <v>9018</v>
      </c>
      <c r="G3551" s="1" t="str">
        <f>_xlfn.TEXTBEFORE(Table5[[#This Row],[rxn     kapp_old        kapp_slack_ub   kapp_slack_lb]]," ")</f>
        <v>RXN-NO3t_c_e_REV-rt4068</v>
      </c>
      <c r="H355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55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551" s="1">
        <f>_xlfn.NUMBERVALUE(_xlfn.TEXTAFTER(Table5[[#This Row],[rxn     kapp_old        kapp_slack_ub   kapp_slack_lb]]," ",-1))</f>
        <v>0</v>
      </c>
      <c r="K3551" s="1">
        <f>_xlfn.XLOOKUP(SUBSTITUTE(Table5[[#This Row],[rxn]],"RXN-","ENZLOAD-"),ENZLOAD[name],ENZLOAD[flux],0)</f>
        <v>0</v>
      </c>
      <c r="L3551" s="1" t="str">
        <f>"'"&amp;Table5[[#This Row],[rxn]]&amp;"'"&amp;CHAR(9)&amp;IF(AND(Table5[[#This Row],[kapp_slack_ub]]&lt;&gt;0,Table5[[#This Row],[kapp_old]]&lt;$F$1),$F$1,Table5[[#This Row],[kapp_old]])</f>
        <v>'RXN-NO3t_c_e_REV-rt4068'	27141.27779288</v>
      </c>
      <c r="M3551" s="1">
        <f>_xlfn.XLOOKUP(Table5[[#This Row],[rxn]],Table3[name],Table3[flux],$F$1)</f>
        <v>27141.277792879999</v>
      </c>
      <c r="N3551" s="1" t="str">
        <f>IFERROR(Table5[[#This Row],[min flux]]/Table5[[#This Row],[associated enzload]],"")</f>
        <v/>
      </c>
      <c r="O3551" s="1">
        <f>_xlfn.NUMBERVALUE(IF(Table5[[#This Row],[flux/enzload]]="","",ABS($N$1-Table5[[#This Row],[flux/enzload]])))</f>
        <v>0</v>
      </c>
      <c r="P3551" s="1">
        <f>Table5[[#This Row],[kapp_old]]+IFERROR(((Table5[[#This Row],[kapp_slack_ub]]-Table5[[#This Row],[kapp_slack_lb]])/Table5[[#This Row],[associated enzload]]),0)</f>
        <v>27141.277792879999</v>
      </c>
      <c r="Q3551" s="1" t="str">
        <f>"'"&amp;Table5[[#This Row],[rxn]]&amp;"'"&amp;CHAR(9)&amp;Table5[[#This Row],[kapp + (slack_ub - slack_lb)/enzload]]</f>
        <v>'RXN-NO3t_c_e_REV-rt4068'	27141.27779288</v>
      </c>
      <c r="R3551" s="1">
        <f>_xlfn.XLOOKUP(Table5[[#This Row],[rxn]],Table38[name],Table38[flux],0)</f>
        <v>0</v>
      </c>
      <c r="S3551" s="1">
        <f>_xlfn.XLOOKUP(SUBSTITUTE(Table5[[#This Row],[rxn]],"RXN-","ENZLOAD-"),Table38[name],Table38[flux],0)</f>
        <v>0</v>
      </c>
      <c r="T3551" s="1" t="b">
        <f>AND(Table5[[#This Row],[ENZLOAD flux in kapp-slack.gms]]=0,Table5[[#This Row],[flux in kapp-slack.gms]]&lt;&gt;0,NOT(Table5[[#This Row],[spont or unknown?]]))</f>
        <v>0</v>
      </c>
      <c r="U3551" s="1" t="b">
        <f>OR(_xlfn.TEXTAFTER(Table5[[#This Row],[rxn]],"-",-1)="SPONT",_xlfn.TEXTAFTER(Table5[[#This Row],[rxn]],"-",-1)="UNKNOWN")</f>
        <v>0</v>
      </c>
      <c r="V3551" s="1">
        <f>_xlfn.XLOOKUP(SUBSTITUTE(Table5[[#This Row],[rxn]],"RXN-","ENZLOAD-"),Table4[rxn],Table4[ub],0)</f>
        <v>0.79531200999999996</v>
      </c>
      <c r="W3551" s="1" t="b">
        <f>AND(Table5[[#This Row],[FVA ENZLOAD flux UB]]=0,Table5[[#This Row],[ENZ not made when it should be?]])</f>
        <v>0</v>
      </c>
    </row>
    <row r="3552" spans="6:23" hidden="1">
      <c r="F3552" s="1" t="s">
        <v>9019</v>
      </c>
      <c r="G3552" s="1" t="str">
        <f>_xlfn.TEXTBEFORE(Table5[[#This Row],[rxn     kapp_old        kapp_slack_ub   kapp_slack_lb]]," ")</f>
        <v>RXN-NOX_c_FWD-rt4914</v>
      </c>
      <c r="H355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55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552" s="1">
        <f>_xlfn.NUMBERVALUE(_xlfn.TEXTAFTER(Table5[[#This Row],[rxn     kapp_old        kapp_slack_ub   kapp_slack_lb]]," ",-1))</f>
        <v>0</v>
      </c>
      <c r="K3552" s="1">
        <f>_xlfn.XLOOKUP(SUBSTITUTE(Table5[[#This Row],[rxn]],"RXN-","ENZLOAD-"),ENZLOAD[name],ENZLOAD[flux],0)</f>
        <v>0</v>
      </c>
      <c r="L3552" s="1" t="str">
        <f>"'"&amp;Table5[[#This Row],[rxn]]&amp;"'"&amp;CHAR(9)&amp;IF(AND(Table5[[#This Row],[kapp_slack_ub]]&lt;&gt;0,Table5[[#This Row],[kapp_old]]&lt;$F$1),$F$1,Table5[[#This Row],[kapp_old]])</f>
        <v>'RXN-NOX_c_FWD-rt4914'	27141.27779288</v>
      </c>
      <c r="M3552" s="1">
        <f>_xlfn.XLOOKUP(Table5[[#This Row],[rxn]],Table3[name],Table3[flux],$F$1)</f>
        <v>27141.277792879999</v>
      </c>
      <c r="N3552" s="1" t="str">
        <f>IFERROR(Table5[[#This Row],[min flux]]/Table5[[#This Row],[associated enzload]],"")</f>
        <v/>
      </c>
      <c r="O3552" s="1">
        <f>_xlfn.NUMBERVALUE(IF(Table5[[#This Row],[flux/enzload]]="","",ABS($N$1-Table5[[#This Row],[flux/enzload]])))</f>
        <v>0</v>
      </c>
      <c r="P3552" s="1">
        <f>Table5[[#This Row],[kapp_old]]+IFERROR(((Table5[[#This Row],[kapp_slack_ub]]-Table5[[#This Row],[kapp_slack_lb]])/Table5[[#This Row],[associated enzload]]),0)</f>
        <v>27141.277792879999</v>
      </c>
      <c r="Q3552" s="1" t="str">
        <f>"'"&amp;Table5[[#This Row],[rxn]]&amp;"'"&amp;CHAR(9)&amp;Table5[[#This Row],[kapp + (slack_ub - slack_lb)/enzload]]</f>
        <v>'RXN-NOX_c_FWD-rt4914'	27141.27779288</v>
      </c>
      <c r="R3552" s="1">
        <f>_xlfn.XLOOKUP(Table5[[#This Row],[rxn]],Table38[name],Table38[flux],0)</f>
        <v>0</v>
      </c>
      <c r="S3552" s="1">
        <f>_xlfn.XLOOKUP(SUBSTITUTE(Table5[[#This Row],[rxn]],"RXN-","ENZLOAD-"),Table38[name],Table38[flux],0)</f>
        <v>0</v>
      </c>
      <c r="T3552" s="1" t="b">
        <f>AND(Table5[[#This Row],[ENZLOAD flux in kapp-slack.gms]]=0,Table5[[#This Row],[flux in kapp-slack.gms]]&lt;&gt;0,NOT(Table5[[#This Row],[spont or unknown?]]))</f>
        <v>0</v>
      </c>
      <c r="U3552" s="1" t="b">
        <f>OR(_xlfn.TEXTAFTER(Table5[[#This Row],[rxn]],"-",-1)="SPONT",_xlfn.TEXTAFTER(Table5[[#This Row],[rxn]],"-",-1)="UNKNOWN")</f>
        <v>0</v>
      </c>
      <c r="V3552" s="1">
        <f>_xlfn.XLOOKUP(SUBSTITUTE(Table5[[#This Row],[rxn]],"RXN-","ENZLOAD-"),Table4[rxn],Table4[ub],0)</f>
        <v>0.66342192</v>
      </c>
      <c r="W3552" s="1" t="b">
        <f>AND(Table5[[#This Row],[FVA ENZLOAD flux UB]]=0,Table5[[#This Row],[ENZ not made when it should be?]])</f>
        <v>0</v>
      </c>
    </row>
    <row r="3553" spans="6:23" hidden="1">
      <c r="F3553" s="1" t="s">
        <v>9020</v>
      </c>
      <c r="G3553" s="1" t="str">
        <f>_xlfn.TEXTBEFORE(Table5[[#This Row],[rxn     kapp_old        kapp_slack_ub   kapp_slack_lb]]," ")</f>
        <v>RXN-NTD10pp_c_FWD-UNKNOWN</v>
      </c>
      <c r="H355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55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553" s="1">
        <f>_xlfn.NUMBERVALUE(_xlfn.TEXTAFTER(Table5[[#This Row],[rxn     kapp_old        kapp_slack_ub   kapp_slack_lb]]," ",-1))</f>
        <v>0</v>
      </c>
      <c r="K3553" s="1">
        <f>_xlfn.XLOOKUP(SUBSTITUTE(Table5[[#This Row],[rxn]],"RXN-","ENZLOAD-"),ENZLOAD[name],ENZLOAD[flux],0)</f>
        <v>0</v>
      </c>
      <c r="L3553" s="1" t="str">
        <f>"'"&amp;Table5[[#This Row],[rxn]]&amp;"'"&amp;CHAR(9)&amp;IF(AND(Table5[[#This Row],[kapp_slack_ub]]&lt;&gt;0,Table5[[#This Row],[kapp_old]]&lt;$F$1),$F$1,Table5[[#This Row],[kapp_old]])</f>
        <v>'RXN-NTD10pp_c_FWD-UNKNOWN'	27141.27779288</v>
      </c>
      <c r="M3553" s="1">
        <f>_xlfn.XLOOKUP(Table5[[#This Row],[rxn]],Table3[name],Table3[flux],$F$1)</f>
        <v>27141.277792879999</v>
      </c>
      <c r="N3553" s="1" t="str">
        <f>IFERROR(Table5[[#This Row],[min flux]]/Table5[[#This Row],[associated enzload]],"")</f>
        <v/>
      </c>
      <c r="O3553" s="1">
        <f>_xlfn.NUMBERVALUE(IF(Table5[[#This Row],[flux/enzload]]="","",ABS($N$1-Table5[[#This Row],[flux/enzload]])))</f>
        <v>0</v>
      </c>
      <c r="P3553" s="1">
        <f>Table5[[#This Row],[kapp_old]]+IFERROR(((Table5[[#This Row],[kapp_slack_ub]]-Table5[[#This Row],[kapp_slack_lb]])/Table5[[#This Row],[associated enzload]]),0)</f>
        <v>27141.277792879999</v>
      </c>
      <c r="Q3553" s="1" t="str">
        <f>"'"&amp;Table5[[#This Row],[rxn]]&amp;"'"&amp;CHAR(9)&amp;Table5[[#This Row],[kapp + (slack_ub - slack_lb)/enzload]]</f>
        <v>'RXN-NTD10pp_c_FWD-UNKNOWN'	27141.27779288</v>
      </c>
      <c r="R3553" s="1">
        <f>_xlfn.XLOOKUP(Table5[[#This Row],[rxn]],Table38[name],Table38[flux],0)</f>
        <v>0</v>
      </c>
      <c r="S3553" s="1">
        <f>_xlfn.XLOOKUP(SUBSTITUTE(Table5[[#This Row],[rxn]],"RXN-","ENZLOAD-"),Table38[name],Table38[flux],0)</f>
        <v>0</v>
      </c>
      <c r="T3553" s="1" t="b">
        <f>AND(Table5[[#This Row],[ENZLOAD flux in kapp-slack.gms]]=0,Table5[[#This Row],[flux in kapp-slack.gms]]&lt;&gt;0,NOT(Table5[[#This Row],[spont or unknown?]]))</f>
        <v>0</v>
      </c>
      <c r="U3553" s="1" t="b">
        <f>OR(_xlfn.TEXTAFTER(Table5[[#This Row],[rxn]],"-",-1)="SPONT",_xlfn.TEXTAFTER(Table5[[#This Row],[rxn]],"-",-1)="UNKNOWN")</f>
        <v>1</v>
      </c>
      <c r="V3553" s="1">
        <f>_xlfn.XLOOKUP(SUBSTITUTE(Table5[[#This Row],[rxn]],"RXN-","ENZLOAD-"),Table4[rxn],Table4[ub],0)</f>
        <v>0</v>
      </c>
      <c r="W3553" s="1" t="b">
        <f>AND(Table5[[#This Row],[FVA ENZLOAD flux UB]]=0,Table5[[#This Row],[ENZ not made when it should be?]])</f>
        <v>0</v>
      </c>
    </row>
    <row r="3554" spans="6:23" hidden="1">
      <c r="F3554" s="1" t="s">
        <v>9021</v>
      </c>
      <c r="G3554" s="1" t="str">
        <f>_xlfn.TEXTBEFORE(Table5[[#This Row],[rxn     kapp_old        kapp_slack_ub   kapp_slack_lb]]," ")</f>
        <v>RXN-NTD1pp_c_FWD-UNKNOWN</v>
      </c>
      <c r="H355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55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554" s="1">
        <f>_xlfn.NUMBERVALUE(_xlfn.TEXTAFTER(Table5[[#This Row],[rxn     kapp_old        kapp_slack_ub   kapp_slack_lb]]," ",-1))</f>
        <v>0</v>
      </c>
      <c r="K3554" s="1">
        <f>_xlfn.XLOOKUP(SUBSTITUTE(Table5[[#This Row],[rxn]],"RXN-","ENZLOAD-"),ENZLOAD[name],ENZLOAD[flux],0)</f>
        <v>0</v>
      </c>
      <c r="L3554" s="1" t="str">
        <f>"'"&amp;Table5[[#This Row],[rxn]]&amp;"'"&amp;CHAR(9)&amp;IF(AND(Table5[[#This Row],[kapp_slack_ub]]&lt;&gt;0,Table5[[#This Row],[kapp_old]]&lt;$F$1),$F$1,Table5[[#This Row],[kapp_old]])</f>
        <v>'RXN-NTD1pp_c_FWD-UNKNOWN'	27141.27779288</v>
      </c>
      <c r="M3554" s="1">
        <f>_xlfn.XLOOKUP(Table5[[#This Row],[rxn]],Table3[name],Table3[flux],$F$1)</f>
        <v>27141.277792879999</v>
      </c>
      <c r="N3554" s="1" t="str">
        <f>IFERROR(Table5[[#This Row],[min flux]]/Table5[[#This Row],[associated enzload]],"")</f>
        <v/>
      </c>
      <c r="O3554" s="1">
        <f>_xlfn.NUMBERVALUE(IF(Table5[[#This Row],[flux/enzload]]="","",ABS($N$1-Table5[[#This Row],[flux/enzload]])))</f>
        <v>0</v>
      </c>
      <c r="P3554" s="1">
        <f>Table5[[#This Row],[kapp_old]]+IFERROR(((Table5[[#This Row],[kapp_slack_ub]]-Table5[[#This Row],[kapp_slack_lb]])/Table5[[#This Row],[associated enzload]]),0)</f>
        <v>27141.277792879999</v>
      </c>
      <c r="Q3554" s="1" t="str">
        <f>"'"&amp;Table5[[#This Row],[rxn]]&amp;"'"&amp;CHAR(9)&amp;Table5[[#This Row],[kapp + (slack_ub - slack_lb)/enzload]]</f>
        <v>'RXN-NTD1pp_c_FWD-UNKNOWN'	27141.27779288</v>
      </c>
      <c r="R3554" s="1">
        <f>_xlfn.XLOOKUP(Table5[[#This Row],[rxn]],Table38[name],Table38[flux],0)</f>
        <v>0</v>
      </c>
      <c r="S3554" s="1">
        <f>_xlfn.XLOOKUP(SUBSTITUTE(Table5[[#This Row],[rxn]],"RXN-","ENZLOAD-"),Table38[name],Table38[flux],0)</f>
        <v>0</v>
      </c>
      <c r="T3554" s="1" t="b">
        <f>AND(Table5[[#This Row],[ENZLOAD flux in kapp-slack.gms]]=0,Table5[[#This Row],[flux in kapp-slack.gms]]&lt;&gt;0,NOT(Table5[[#This Row],[spont or unknown?]]))</f>
        <v>0</v>
      </c>
      <c r="U3554" s="1" t="b">
        <f>OR(_xlfn.TEXTAFTER(Table5[[#This Row],[rxn]],"-",-1)="SPONT",_xlfn.TEXTAFTER(Table5[[#This Row],[rxn]],"-",-1)="UNKNOWN")</f>
        <v>1</v>
      </c>
      <c r="V3554" s="1">
        <f>_xlfn.XLOOKUP(SUBSTITUTE(Table5[[#This Row],[rxn]],"RXN-","ENZLOAD-"),Table4[rxn],Table4[ub],0)</f>
        <v>0</v>
      </c>
      <c r="W3554" s="1" t="b">
        <f>AND(Table5[[#This Row],[FVA ENZLOAD flux UB]]=0,Table5[[#This Row],[ENZ not made when it should be?]])</f>
        <v>0</v>
      </c>
    </row>
    <row r="3555" spans="6:23" hidden="1">
      <c r="F3555" s="1" t="s">
        <v>9023</v>
      </c>
      <c r="G3555" s="1" t="str">
        <f>_xlfn.TEXTBEFORE(Table5[[#This Row],[rxn     kapp_old        kapp_slack_ub   kapp_slack_lb]]," ")</f>
        <v>RXN-NTD3pp_c_FWD-UNKNOWN</v>
      </c>
      <c r="H355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55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555" s="1">
        <f>_xlfn.NUMBERVALUE(_xlfn.TEXTAFTER(Table5[[#This Row],[rxn     kapp_old        kapp_slack_ub   kapp_slack_lb]]," ",-1))</f>
        <v>0</v>
      </c>
      <c r="K3555" s="1">
        <f>_xlfn.XLOOKUP(SUBSTITUTE(Table5[[#This Row],[rxn]],"RXN-","ENZLOAD-"),ENZLOAD[name],ENZLOAD[flux],0)</f>
        <v>0</v>
      </c>
      <c r="L3555" s="1" t="str">
        <f>"'"&amp;Table5[[#This Row],[rxn]]&amp;"'"&amp;CHAR(9)&amp;IF(AND(Table5[[#This Row],[kapp_slack_ub]]&lt;&gt;0,Table5[[#This Row],[kapp_old]]&lt;$F$1),$F$1,Table5[[#This Row],[kapp_old]])</f>
        <v>'RXN-NTD3pp_c_FWD-UNKNOWN'	27141.27779288</v>
      </c>
      <c r="M3555" s="1">
        <f>_xlfn.XLOOKUP(Table5[[#This Row],[rxn]],Table3[name],Table3[flux],$F$1)</f>
        <v>27141.277792879999</v>
      </c>
      <c r="N3555" s="1" t="str">
        <f>IFERROR(Table5[[#This Row],[min flux]]/Table5[[#This Row],[associated enzload]],"")</f>
        <v/>
      </c>
      <c r="O3555" s="1">
        <f>_xlfn.NUMBERVALUE(IF(Table5[[#This Row],[flux/enzload]]="","",ABS($N$1-Table5[[#This Row],[flux/enzload]])))</f>
        <v>0</v>
      </c>
      <c r="P3555" s="1">
        <f>Table5[[#This Row],[kapp_old]]+IFERROR(((Table5[[#This Row],[kapp_slack_ub]]-Table5[[#This Row],[kapp_slack_lb]])/Table5[[#This Row],[associated enzload]]),0)</f>
        <v>27141.277792879999</v>
      </c>
      <c r="Q3555" s="1" t="str">
        <f>"'"&amp;Table5[[#This Row],[rxn]]&amp;"'"&amp;CHAR(9)&amp;Table5[[#This Row],[kapp + (slack_ub - slack_lb)/enzload]]</f>
        <v>'RXN-NTD3pp_c_FWD-UNKNOWN'	27141.27779288</v>
      </c>
      <c r="R3555" s="1">
        <f>_xlfn.XLOOKUP(Table5[[#This Row],[rxn]],Table38[name],Table38[flux],0)</f>
        <v>2.7376529168709998E-3</v>
      </c>
      <c r="S3555" s="1">
        <f>_xlfn.XLOOKUP(SUBSTITUTE(Table5[[#This Row],[rxn]],"RXN-","ENZLOAD-"),Table38[name],Table38[flux],0)</f>
        <v>0</v>
      </c>
      <c r="T3555" s="1" t="b">
        <f>AND(Table5[[#This Row],[ENZLOAD flux in kapp-slack.gms]]=0,Table5[[#This Row],[flux in kapp-slack.gms]]&lt;&gt;0,NOT(Table5[[#This Row],[spont or unknown?]]))</f>
        <v>0</v>
      </c>
      <c r="U3555" s="1" t="b">
        <f>OR(_xlfn.TEXTAFTER(Table5[[#This Row],[rxn]],"-",-1)="SPONT",_xlfn.TEXTAFTER(Table5[[#This Row],[rxn]],"-",-1)="UNKNOWN")</f>
        <v>1</v>
      </c>
      <c r="V3555" s="1">
        <f>_xlfn.XLOOKUP(SUBSTITUTE(Table5[[#This Row],[rxn]],"RXN-","ENZLOAD-"),Table4[rxn],Table4[ub],0)</f>
        <v>0</v>
      </c>
      <c r="W3555" s="1" t="b">
        <f>AND(Table5[[#This Row],[FVA ENZLOAD flux UB]]=0,Table5[[#This Row],[ENZ not made when it should be?]])</f>
        <v>0</v>
      </c>
    </row>
    <row r="3556" spans="6:23" hidden="1">
      <c r="F3556" s="1" t="s">
        <v>9025</v>
      </c>
      <c r="G3556" s="1" t="str">
        <f>_xlfn.TEXTBEFORE(Table5[[#This Row],[rxn     kapp_old        kapp_slack_ub   kapp_slack_lb]]," ")</f>
        <v>RXN-NTD5_c_FWD-UNKNOWN</v>
      </c>
      <c r="H355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55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556" s="1">
        <f>_xlfn.NUMBERVALUE(_xlfn.TEXTAFTER(Table5[[#This Row],[rxn     kapp_old        kapp_slack_ub   kapp_slack_lb]]," ",-1))</f>
        <v>0</v>
      </c>
      <c r="K3556" s="1">
        <f>_xlfn.XLOOKUP(SUBSTITUTE(Table5[[#This Row],[rxn]],"RXN-","ENZLOAD-"),ENZLOAD[name],ENZLOAD[flux],0)</f>
        <v>0</v>
      </c>
      <c r="L3556" s="1" t="str">
        <f>"'"&amp;Table5[[#This Row],[rxn]]&amp;"'"&amp;CHAR(9)&amp;IF(AND(Table5[[#This Row],[kapp_slack_ub]]&lt;&gt;0,Table5[[#This Row],[kapp_old]]&lt;$F$1),$F$1,Table5[[#This Row],[kapp_old]])</f>
        <v>'RXN-NTD5_c_FWD-UNKNOWN'	27141.27779288</v>
      </c>
      <c r="M3556" s="1">
        <f>_xlfn.XLOOKUP(Table5[[#This Row],[rxn]],Table3[name],Table3[flux],$F$1)</f>
        <v>27141.277792879999</v>
      </c>
      <c r="N3556" s="1" t="str">
        <f>IFERROR(Table5[[#This Row],[min flux]]/Table5[[#This Row],[associated enzload]],"")</f>
        <v/>
      </c>
      <c r="O3556" s="1">
        <f>_xlfn.NUMBERVALUE(IF(Table5[[#This Row],[flux/enzload]]="","",ABS($N$1-Table5[[#This Row],[flux/enzload]])))</f>
        <v>0</v>
      </c>
      <c r="P3556" s="1">
        <f>Table5[[#This Row],[kapp_old]]+IFERROR(((Table5[[#This Row],[kapp_slack_ub]]-Table5[[#This Row],[kapp_slack_lb]])/Table5[[#This Row],[associated enzload]]),0)</f>
        <v>27141.277792879999</v>
      </c>
      <c r="Q3556" s="1" t="str">
        <f>"'"&amp;Table5[[#This Row],[rxn]]&amp;"'"&amp;CHAR(9)&amp;Table5[[#This Row],[kapp + (slack_ub - slack_lb)/enzload]]</f>
        <v>'RXN-NTD5_c_FWD-UNKNOWN'	27141.27779288</v>
      </c>
      <c r="R3556" s="1">
        <f>_xlfn.XLOOKUP(Table5[[#This Row],[rxn]],Table38[name],Table38[flux],0)</f>
        <v>0</v>
      </c>
      <c r="S3556" s="1">
        <f>_xlfn.XLOOKUP(SUBSTITUTE(Table5[[#This Row],[rxn]],"RXN-","ENZLOAD-"),Table38[name],Table38[flux],0)</f>
        <v>0</v>
      </c>
      <c r="T3556" s="1" t="b">
        <f>AND(Table5[[#This Row],[ENZLOAD flux in kapp-slack.gms]]=0,Table5[[#This Row],[flux in kapp-slack.gms]]&lt;&gt;0,NOT(Table5[[#This Row],[spont or unknown?]]))</f>
        <v>0</v>
      </c>
      <c r="U3556" s="1" t="b">
        <f>OR(_xlfn.TEXTAFTER(Table5[[#This Row],[rxn]],"-",-1)="SPONT",_xlfn.TEXTAFTER(Table5[[#This Row],[rxn]],"-",-1)="UNKNOWN")</f>
        <v>1</v>
      </c>
      <c r="V3556" s="1">
        <f>_xlfn.XLOOKUP(SUBSTITUTE(Table5[[#This Row],[rxn]],"RXN-","ENZLOAD-"),Table4[rxn],Table4[ub],0)</f>
        <v>0</v>
      </c>
      <c r="W3556" s="1" t="b">
        <f>AND(Table5[[#This Row],[FVA ENZLOAD flux UB]]=0,Table5[[#This Row],[ENZ not made when it should be?]])</f>
        <v>0</v>
      </c>
    </row>
    <row r="3557" spans="6:23" hidden="1">
      <c r="F3557" s="1" t="s">
        <v>9026</v>
      </c>
      <c r="G3557" s="1" t="str">
        <f>_xlfn.TEXTBEFORE(Table5[[#This Row],[rxn     kapp_old        kapp_slack_ub   kapp_slack_lb]]," ")</f>
        <v>RXN-NTD6pp_c_FWD-UNKNOWN</v>
      </c>
      <c r="H355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55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557" s="1">
        <f>_xlfn.NUMBERVALUE(_xlfn.TEXTAFTER(Table5[[#This Row],[rxn     kapp_old        kapp_slack_ub   kapp_slack_lb]]," ",-1))</f>
        <v>0</v>
      </c>
      <c r="K3557" s="1">
        <f>_xlfn.XLOOKUP(SUBSTITUTE(Table5[[#This Row],[rxn]],"RXN-","ENZLOAD-"),ENZLOAD[name],ENZLOAD[flux],0)</f>
        <v>0</v>
      </c>
      <c r="L3557" s="1" t="str">
        <f>"'"&amp;Table5[[#This Row],[rxn]]&amp;"'"&amp;CHAR(9)&amp;IF(AND(Table5[[#This Row],[kapp_slack_ub]]&lt;&gt;0,Table5[[#This Row],[kapp_old]]&lt;$F$1),$F$1,Table5[[#This Row],[kapp_old]])</f>
        <v>'RXN-NTD6pp_c_FWD-UNKNOWN'	27141.27779288</v>
      </c>
      <c r="M3557" s="1">
        <f>_xlfn.XLOOKUP(Table5[[#This Row],[rxn]],Table3[name],Table3[flux],$F$1)</f>
        <v>27141.277792879999</v>
      </c>
      <c r="N3557" s="1" t="str">
        <f>IFERROR(Table5[[#This Row],[min flux]]/Table5[[#This Row],[associated enzload]],"")</f>
        <v/>
      </c>
      <c r="O3557" s="1">
        <f>_xlfn.NUMBERVALUE(IF(Table5[[#This Row],[flux/enzload]]="","",ABS($N$1-Table5[[#This Row],[flux/enzload]])))</f>
        <v>0</v>
      </c>
      <c r="P3557" s="1">
        <f>Table5[[#This Row],[kapp_old]]+IFERROR(((Table5[[#This Row],[kapp_slack_ub]]-Table5[[#This Row],[kapp_slack_lb]])/Table5[[#This Row],[associated enzload]]),0)</f>
        <v>27141.277792879999</v>
      </c>
      <c r="Q3557" s="1" t="str">
        <f>"'"&amp;Table5[[#This Row],[rxn]]&amp;"'"&amp;CHAR(9)&amp;Table5[[#This Row],[kapp + (slack_ub - slack_lb)/enzload]]</f>
        <v>'RXN-NTD6pp_c_FWD-UNKNOWN'	27141.27779288</v>
      </c>
      <c r="R3557" s="1">
        <f>_xlfn.XLOOKUP(Table5[[#This Row],[rxn]],Table38[name],Table38[flux],0)</f>
        <v>0</v>
      </c>
      <c r="S3557" s="1">
        <f>_xlfn.XLOOKUP(SUBSTITUTE(Table5[[#This Row],[rxn]],"RXN-","ENZLOAD-"),Table38[name],Table38[flux],0)</f>
        <v>0</v>
      </c>
      <c r="T3557" s="1" t="b">
        <f>AND(Table5[[#This Row],[ENZLOAD flux in kapp-slack.gms]]=0,Table5[[#This Row],[flux in kapp-slack.gms]]&lt;&gt;0,NOT(Table5[[#This Row],[spont or unknown?]]))</f>
        <v>0</v>
      </c>
      <c r="U3557" s="1" t="b">
        <f>OR(_xlfn.TEXTAFTER(Table5[[#This Row],[rxn]],"-",-1)="SPONT",_xlfn.TEXTAFTER(Table5[[#This Row],[rxn]],"-",-1)="UNKNOWN")</f>
        <v>1</v>
      </c>
      <c r="V3557" s="1">
        <f>_xlfn.XLOOKUP(SUBSTITUTE(Table5[[#This Row],[rxn]],"RXN-","ENZLOAD-"),Table4[rxn],Table4[ub],0)</f>
        <v>0</v>
      </c>
      <c r="W3557" s="1" t="b">
        <f>AND(Table5[[#This Row],[FVA ENZLOAD flux UB]]=0,Table5[[#This Row],[ENZ not made when it should be?]])</f>
        <v>0</v>
      </c>
    </row>
    <row r="3558" spans="6:23" hidden="1">
      <c r="F3558" s="1" t="s">
        <v>9027</v>
      </c>
      <c r="G3558" s="1" t="str">
        <f>_xlfn.TEXTBEFORE(Table5[[#This Row],[rxn     kapp_old        kapp_slack_ub   kapp_slack_lb]]," ")</f>
        <v>RXN-NTD7pp_c_FWD-UNKNOWN</v>
      </c>
      <c r="H355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55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558" s="1">
        <f>_xlfn.NUMBERVALUE(_xlfn.TEXTAFTER(Table5[[#This Row],[rxn     kapp_old        kapp_slack_ub   kapp_slack_lb]]," ",-1))</f>
        <v>0</v>
      </c>
      <c r="K3558" s="1">
        <f>_xlfn.XLOOKUP(SUBSTITUTE(Table5[[#This Row],[rxn]],"RXN-","ENZLOAD-"),ENZLOAD[name],ENZLOAD[flux],0)</f>
        <v>0</v>
      </c>
      <c r="L3558" s="1" t="str">
        <f>"'"&amp;Table5[[#This Row],[rxn]]&amp;"'"&amp;CHAR(9)&amp;IF(AND(Table5[[#This Row],[kapp_slack_ub]]&lt;&gt;0,Table5[[#This Row],[kapp_old]]&lt;$F$1),$F$1,Table5[[#This Row],[kapp_old]])</f>
        <v>'RXN-NTD7pp_c_FWD-UNKNOWN'	27141.27779288</v>
      </c>
      <c r="M3558" s="1">
        <f>_xlfn.XLOOKUP(Table5[[#This Row],[rxn]],Table3[name],Table3[flux],$F$1)</f>
        <v>27141.277792879999</v>
      </c>
      <c r="N3558" s="1" t="str">
        <f>IFERROR(Table5[[#This Row],[min flux]]/Table5[[#This Row],[associated enzload]],"")</f>
        <v/>
      </c>
      <c r="O3558" s="1">
        <f>_xlfn.NUMBERVALUE(IF(Table5[[#This Row],[flux/enzload]]="","",ABS($N$1-Table5[[#This Row],[flux/enzload]])))</f>
        <v>0</v>
      </c>
      <c r="P3558" s="1">
        <f>Table5[[#This Row],[kapp_old]]+IFERROR(((Table5[[#This Row],[kapp_slack_ub]]-Table5[[#This Row],[kapp_slack_lb]])/Table5[[#This Row],[associated enzload]]),0)</f>
        <v>27141.277792879999</v>
      </c>
      <c r="Q3558" s="1" t="str">
        <f>"'"&amp;Table5[[#This Row],[rxn]]&amp;"'"&amp;CHAR(9)&amp;Table5[[#This Row],[kapp + (slack_ub - slack_lb)/enzload]]</f>
        <v>'RXN-NTD7pp_c_FWD-UNKNOWN'	27141.27779288</v>
      </c>
      <c r="R3558" s="1">
        <f>_xlfn.XLOOKUP(Table5[[#This Row],[rxn]],Table38[name],Table38[flux],0)</f>
        <v>0</v>
      </c>
      <c r="S3558" s="1">
        <f>_xlfn.XLOOKUP(SUBSTITUTE(Table5[[#This Row],[rxn]],"RXN-","ENZLOAD-"),Table38[name],Table38[flux],0)</f>
        <v>0</v>
      </c>
      <c r="T3558" s="1" t="b">
        <f>AND(Table5[[#This Row],[ENZLOAD flux in kapp-slack.gms]]=0,Table5[[#This Row],[flux in kapp-slack.gms]]&lt;&gt;0,NOT(Table5[[#This Row],[spont or unknown?]]))</f>
        <v>0</v>
      </c>
      <c r="U3558" s="1" t="b">
        <f>OR(_xlfn.TEXTAFTER(Table5[[#This Row],[rxn]],"-",-1)="SPONT",_xlfn.TEXTAFTER(Table5[[#This Row],[rxn]],"-",-1)="UNKNOWN")</f>
        <v>1</v>
      </c>
      <c r="V3558" s="1">
        <f>_xlfn.XLOOKUP(SUBSTITUTE(Table5[[#This Row],[rxn]],"RXN-","ENZLOAD-"),Table4[rxn],Table4[ub],0)</f>
        <v>0</v>
      </c>
      <c r="W3558" s="1" t="b">
        <f>AND(Table5[[#This Row],[FVA ENZLOAD flux UB]]=0,Table5[[#This Row],[ENZ not made when it should be?]])</f>
        <v>0</v>
      </c>
    </row>
    <row r="3559" spans="6:23" hidden="1">
      <c r="F3559" s="1" t="s">
        <v>9028</v>
      </c>
      <c r="G3559" s="1" t="str">
        <f>_xlfn.TEXTBEFORE(Table5[[#This Row],[rxn     kapp_old        kapp_slack_ub   kapp_slack_lb]]," ")</f>
        <v>RXN-NTD8_c_FWD-UNKNOWN</v>
      </c>
      <c r="H355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55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559" s="1">
        <f>_xlfn.NUMBERVALUE(_xlfn.TEXTAFTER(Table5[[#This Row],[rxn     kapp_old        kapp_slack_ub   kapp_slack_lb]]," ",-1))</f>
        <v>0</v>
      </c>
      <c r="K3559" s="1">
        <f>_xlfn.XLOOKUP(SUBSTITUTE(Table5[[#This Row],[rxn]],"RXN-","ENZLOAD-"),ENZLOAD[name],ENZLOAD[flux],0)</f>
        <v>0</v>
      </c>
      <c r="L3559" s="1" t="str">
        <f>"'"&amp;Table5[[#This Row],[rxn]]&amp;"'"&amp;CHAR(9)&amp;IF(AND(Table5[[#This Row],[kapp_slack_ub]]&lt;&gt;0,Table5[[#This Row],[kapp_old]]&lt;$F$1),$F$1,Table5[[#This Row],[kapp_old]])</f>
        <v>'RXN-NTD8_c_FWD-UNKNOWN'	27141.27779288</v>
      </c>
      <c r="M3559" s="1">
        <f>_xlfn.XLOOKUP(Table5[[#This Row],[rxn]],Table3[name],Table3[flux],$F$1)</f>
        <v>27141.277792879999</v>
      </c>
      <c r="N3559" s="1" t="str">
        <f>IFERROR(Table5[[#This Row],[min flux]]/Table5[[#This Row],[associated enzload]],"")</f>
        <v/>
      </c>
      <c r="O3559" s="1">
        <f>_xlfn.NUMBERVALUE(IF(Table5[[#This Row],[flux/enzload]]="","",ABS($N$1-Table5[[#This Row],[flux/enzload]])))</f>
        <v>0</v>
      </c>
      <c r="P3559" s="1">
        <f>Table5[[#This Row],[kapp_old]]+IFERROR(((Table5[[#This Row],[kapp_slack_ub]]-Table5[[#This Row],[kapp_slack_lb]])/Table5[[#This Row],[associated enzload]]),0)</f>
        <v>27141.277792879999</v>
      </c>
      <c r="Q3559" s="1" t="str">
        <f>"'"&amp;Table5[[#This Row],[rxn]]&amp;"'"&amp;CHAR(9)&amp;Table5[[#This Row],[kapp + (slack_ub - slack_lb)/enzload]]</f>
        <v>'RXN-NTD8_c_FWD-UNKNOWN'	27141.27779288</v>
      </c>
      <c r="R3559" s="1">
        <f>_xlfn.XLOOKUP(Table5[[#This Row],[rxn]],Table38[name],Table38[flux],0)</f>
        <v>0</v>
      </c>
      <c r="S3559" s="1">
        <f>_xlfn.XLOOKUP(SUBSTITUTE(Table5[[#This Row],[rxn]],"RXN-","ENZLOAD-"),Table38[name],Table38[flux],0)</f>
        <v>0</v>
      </c>
      <c r="T3559" s="1" t="b">
        <f>AND(Table5[[#This Row],[ENZLOAD flux in kapp-slack.gms]]=0,Table5[[#This Row],[flux in kapp-slack.gms]]&lt;&gt;0,NOT(Table5[[#This Row],[spont or unknown?]]))</f>
        <v>0</v>
      </c>
      <c r="U3559" s="1" t="b">
        <f>OR(_xlfn.TEXTAFTER(Table5[[#This Row],[rxn]],"-",-1)="SPONT",_xlfn.TEXTAFTER(Table5[[#This Row],[rxn]],"-",-1)="UNKNOWN")</f>
        <v>1</v>
      </c>
      <c r="V3559" s="1">
        <f>_xlfn.XLOOKUP(SUBSTITUTE(Table5[[#This Row],[rxn]],"RXN-","ENZLOAD-"),Table4[rxn],Table4[ub],0)</f>
        <v>0</v>
      </c>
      <c r="W3559" s="1" t="b">
        <f>AND(Table5[[#This Row],[FVA ENZLOAD flux UB]]=0,Table5[[#This Row],[ENZ not made when it should be?]])</f>
        <v>0</v>
      </c>
    </row>
    <row r="3560" spans="6:23" hidden="1">
      <c r="F3560" s="1" t="s">
        <v>9036</v>
      </c>
      <c r="G3560" s="1" t="str">
        <f>_xlfn.TEXTBEFORE(Table5[[#This Row],[rxn     kapp_old        kapp_slack_ub   kapp_slack_lb]]," ")</f>
        <v>RXN-NTPDA2_c_FWD-UNKNOWN</v>
      </c>
      <c r="H356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56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560" s="1">
        <f>_xlfn.NUMBERVALUE(_xlfn.TEXTAFTER(Table5[[#This Row],[rxn     kapp_old        kapp_slack_ub   kapp_slack_lb]]," ",-1))</f>
        <v>0</v>
      </c>
      <c r="K3560" s="1">
        <f>_xlfn.XLOOKUP(SUBSTITUTE(Table5[[#This Row],[rxn]],"RXN-","ENZLOAD-"),ENZLOAD[name],ENZLOAD[flux],0)</f>
        <v>0</v>
      </c>
      <c r="L3560" s="1" t="str">
        <f>"'"&amp;Table5[[#This Row],[rxn]]&amp;"'"&amp;CHAR(9)&amp;IF(AND(Table5[[#This Row],[kapp_slack_ub]]&lt;&gt;0,Table5[[#This Row],[kapp_old]]&lt;$F$1),$F$1,Table5[[#This Row],[kapp_old]])</f>
        <v>'RXN-NTPDA2_c_FWD-UNKNOWN'	27141.27779288</v>
      </c>
      <c r="M3560" s="1">
        <f>_xlfn.XLOOKUP(Table5[[#This Row],[rxn]],Table3[name],Table3[flux],$F$1)</f>
        <v>27141.277792879999</v>
      </c>
      <c r="N3560" s="1" t="str">
        <f>IFERROR(Table5[[#This Row],[min flux]]/Table5[[#This Row],[associated enzload]],"")</f>
        <v/>
      </c>
      <c r="O3560" s="1">
        <f>_xlfn.NUMBERVALUE(IF(Table5[[#This Row],[flux/enzload]]="","",ABS($N$1-Table5[[#This Row],[flux/enzload]])))</f>
        <v>0</v>
      </c>
      <c r="P3560" s="1">
        <f>Table5[[#This Row],[kapp_old]]+IFERROR(((Table5[[#This Row],[kapp_slack_ub]]-Table5[[#This Row],[kapp_slack_lb]])/Table5[[#This Row],[associated enzload]]),0)</f>
        <v>27141.277792879999</v>
      </c>
      <c r="Q3560" s="1" t="str">
        <f>"'"&amp;Table5[[#This Row],[rxn]]&amp;"'"&amp;CHAR(9)&amp;Table5[[#This Row],[kapp + (slack_ub - slack_lb)/enzload]]</f>
        <v>'RXN-NTPDA2_c_FWD-UNKNOWN'	27141.27779288</v>
      </c>
      <c r="R3560" s="1">
        <f>_xlfn.XLOOKUP(Table5[[#This Row],[rxn]],Table38[name],Table38[flux],0)</f>
        <v>0</v>
      </c>
      <c r="S3560" s="1">
        <f>_xlfn.XLOOKUP(SUBSTITUTE(Table5[[#This Row],[rxn]],"RXN-","ENZLOAD-"),Table38[name],Table38[flux],0)</f>
        <v>0</v>
      </c>
      <c r="T3560" s="1" t="b">
        <f>AND(Table5[[#This Row],[ENZLOAD flux in kapp-slack.gms]]=0,Table5[[#This Row],[flux in kapp-slack.gms]]&lt;&gt;0,NOT(Table5[[#This Row],[spont or unknown?]]))</f>
        <v>0</v>
      </c>
      <c r="U3560" s="1" t="b">
        <f>OR(_xlfn.TEXTAFTER(Table5[[#This Row],[rxn]],"-",-1)="SPONT",_xlfn.TEXTAFTER(Table5[[#This Row],[rxn]],"-",-1)="UNKNOWN")</f>
        <v>1</v>
      </c>
      <c r="V3560" s="1">
        <f>_xlfn.XLOOKUP(SUBSTITUTE(Table5[[#This Row],[rxn]],"RXN-","ENZLOAD-"),Table4[rxn],Table4[ub],0)</f>
        <v>0</v>
      </c>
      <c r="W3560" s="1" t="b">
        <f>AND(Table5[[#This Row],[FVA ENZLOAD flux UB]]=0,Table5[[#This Row],[ENZ not made when it should be?]])</f>
        <v>0</v>
      </c>
    </row>
    <row r="3561" spans="6:23" hidden="1">
      <c r="F3561" s="1" t="s">
        <v>9037</v>
      </c>
      <c r="G3561" s="1" t="str">
        <f>_xlfn.TEXTBEFORE(Table5[[#This Row],[rxn     kapp_old        kapp_slack_ub   kapp_slack_lb]]," ")</f>
        <v>RXN-O2t_c_e_FWD-SPONT</v>
      </c>
      <c r="H356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56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561" s="1">
        <f>_xlfn.NUMBERVALUE(_xlfn.TEXTAFTER(Table5[[#This Row],[rxn     kapp_old        kapp_slack_ub   kapp_slack_lb]]," ",-1))</f>
        <v>0</v>
      </c>
      <c r="K3561" s="1">
        <f>_xlfn.XLOOKUP(SUBSTITUTE(Table5[[#This Row],[rxn]],"RXN-","ENZLOAD-"),ENZLOAD[name],ENZLOAD[flux],0)</f>
        <v>0</v>
      </c>
      <c r="L3561" s="1" t="str">
        <f>"'"&amp;Table5[[#This Row],[rxn]]&amp;"'"&amp;CHAR(9)&amp;IF(AND(Table5[[#This Row],[kapp_slack_ub]]&lt;&gt;0,Table5[[#This Row],[kapp_old]]&lt;$F$1),$F$1,Table5[[#This Row],[kapp_old]])</f>
        <v>'RXN-O2t_c_e_FWD-SPONT'	27141.27779288</v>
      </c>
      <c r="M3561" s="1">
        <f>_xlfn.XLOOKUP(Table5[[#This Row],[rxn]],Table3[name],Table3[flux],$F$1)</f>
        <v>11.4417228147211</v>
      </c>
      <c r="N3561" s="1" t="str">
        <f>IFERROR(Table5[[#This Row],[min flux]]/Table5[[#This Row],[associated enzload]],"")</f>
        <v/>
      </c>
      <c r="O3561" s="1">
        <f>_xlfn.NUMBERVALUE(IF(Table5[[#This Row],[flux/enzload]]="","",ABS($N$1-Table5[[#This Row],[flux/enzload]])))</f>
        <v>0</v>
      </c>
      <c r="P3561" s="1">
        <f>Table5[[#This Row],[kapp_old]]+IFERROR(((Table5[[#This Row],[kapp_slack_ub]]-Table5[[#This Row],[kapp_slack_lb]])/Table5[[#This Row],[associated enzload]]),0)</f>
        <v>27141.277792879999</v>
      </c>
      <c r="Q3561" s="1" t="str">
        <f>"'"&amp;Table5[[#This Row],[rxn]]&amp;"'"&amp;CHAR(9)&amp;Table5[[#This Row],[kapp + (slack_ub - slack_lb)/enzload]]</f>
        <v>'RXN-O2t_c_e_FWD-SPONT'	27141.27779288</v>
      </c>
      <c r="R3561" s="1">
        <f>_xlfn.XLOOKUP(Table5[[#This Row],[rxn]],Table38[name],Table38[flux],0)</f>
        <v>15.561686013711</v>
      </c>
      <c r="S3561" s="1">
        <f>_xlfn.XLOOKUP(SUBSTITUTE(Table5[[#This Row],[rxn]],"RXN-","ENZLOAD-"),Table38[name],Table38[flux],0)</f>
        <v>0</v>
      </c>
      <c r="T3561" s="1" t="b">
        <f>AND(Table5[[#This Row],[ENZLOAD flux in kapp-slack.gms]]=0,Table5[[#This Row],[flux in kapp-slack.gms]]&lt;&gt;0,NOT(Table5[[#This Row],[spont or unknown?]]))</f>
        <v>0</v>
      </c>
      <c r="U3561" s="1" t="b">
        <f>OR(_xlfn.TEXTAFTER(Table5[[#This Row],[rxn]],"-",-1)="SPONT",_xlfn.TEXTAFTER(Table5[[#This Row],[rxn]],"-",-1)="UNKNOWN")</f>
        <v>1</v>
      </c>
      <c r="V3561" s="1">
        <f>_xlfn.XLOOKUP(SUBSTITUTE(Table5[[#This Row],[rxn]],"RXN-","ENZLOAD-"),Table4[rxn],Table4[ub],0)</f>
        <v>0</v>
      </c>
      <c r="W3561" s="1" t="b">
        <f>AND(Table5[[#This Row],[FVA ENZLOAD flux UB]]=0,Table5[[#This Row],[ENZ not made when it should be?]])</f>
        <v>0</v>
      </c>
    </row>
    <row r="3562" spans="6:23" hidden="1">
      <c r="F3562" s="1" t="s">
        <v>9038</v>
      </c>
      <c r="G3562" s="1" t="str">
        <f>_xlfn.TEXTBEFORE(Table5[[#This Row],[rxn     kapp_old        kapp_slack_ub   kapp_slack_lb]]," ")</f>
        <v>RXN-O2t_c_e_REV-SPONT</v>
      </c>
      <c r="H356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56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562" s="1">
        <f>_xlfn.NUMBERVALUE(_xlfn.TEXTAFTER(Table5[[#This Row],[rxn     kapp_old        kapp_slack_ub   kapp_slack_lb]]," ",-1))</f>
        <v>0</v>
      </c>
      <c r="K3562" s="1">
        <f>_xlfn.XLOOKUP(SUBSTITUTE(Table5[[#This Row],[rxn]],"RXN-","ENZLOAD-"),ENZLOAD[name],ENZLOAD[flux],0)</f>
        <v>0</v>
      </c>
      <c r="L3562" s="1" t="str">
        <f>"'"&amp;Table5[[#This Row],[rxn]]&amp;"'"&amp;CHAR(9)&amp;IF(AND(Table5[[#This Row],[kapp_slack_ub]]&lt;&gt;0,Table5[[#This Row],[kapp_old]]&lt;$F$1),$F$1,Table5[[#This Row],[kapp_old]])</f>
        <v>'RXN-O2t_c_e_REV-SPONT'	27141.27779288</v>
      </c>
      <c r="M3562" s="1">
        <f>_xlfn.XLOOKUP(Table5[[#This Row],[rxn]],Table3[name],Table3[flux],$F$1)</f>
        <v>27141.277792879999</v>
      </c>
      <c r="N3562" s="1" t="str">
        <f>IFERROR(Table5[[#This Row],[min flux]]/Table5[[#This Row],[associated enzload]],"")</f>
        <v/>
      </c>
      <c r="O3562" s="1">
        <f>_xlfn.NUMBERVALUE(IF(Table5[[#This Row],[flux/enzload]]="","",ABS($N$1-Table5[[#This Row],[flux/enzload]])))</f>
        <v>0</v>
      </c>
      <c r="P3562" s="1">
        <f>Table5[[#This Row],[kapp_old]]+IFERROR(((Table5[[#This Row],[kapp_slack_ub]]-Table5[[#This Row],[kapp_slack_lb]])/Table5[[#This Row],[associated enzload]]),0)</f>
        <v>27141.277792879999</v>
      </c>
      <c r="Q3562" s="1" t="str">
        <f>"'"&amp;Table5[[#This Row],[rxn]]&amp;"'"&amp;CHAR(9)&amp;Table5[[#This Row],[kapp + (slack_ub - slack_lb)/enzload]]</f>
        <v>'RXN-O2t_c_e_REV-SPONT'	27141.27779288</v>
      </c>
      <c r="R3562" s="1">
        <f>_xlfn.XLOOKUP(Table5[[#This Row],[rxn]],Table38[name],Table38[flux],0)</f>
        <v>0</v>
      </c>
      <c r="S3562" s="1">
        <f>_xlfn.XLOOKUP(SUBSTITUTE(Table5[[#This Row],[rxn]],"RXN-","ENZLOAD-"),Table38[name],Table38[flux],0)</f>
        <v>0</v>
      </c>
      <c r="T3562" s="1" t="b">
        <f>AND(Table5[[#This Row],[ENZLOAD flux in kapp-slack.gms]]=0,Table5[[#This Row],[flux in kapp-slack.gms]]&lt;&gt;0,NOT(Table5[[#This Row],[spont or unknown?]]))</f>
        <v>0</v>
      </c>
      <c r="U3562" s="1" t="b">
        <f>OR(_xlfn.TEXTAFTER(Table5[[#This Row],[rxn]],"-",-1)="SPONT",_xlfn.TEXTAFTER(Table5[[#This Row],[rxn]],"-",-1)="UNKNOWN")</f>
        <v>1</v>
      </c>
      <c r="V3562" s="1">
        <f>_xlfn.XLOOKUP(SUBSTITUTE(Table5[[#This Row],[rxn]],"RXN-","ENZLOAD-"),Table4[rxn],Table4[ub],0)</f>
        <v>0</v>
      </c>
      <c r="W3562" s="1" t="b">
        <f>AND(Table5[[#This Row],[FVA ENZLOAD flux UB]]=0,Table5[[#This Row],[ENZ not made when it should be?]])</f>
        <v>0</v>
      </c>
    </row>
    <row r="3563" spans="6:23" hidden="1">
      <c r="F3563" s="1" t="s">
        <v>9039</v>
      </c>
      <c r="G3563" s="1" t="str">
        <f>_xlfn.TEXTBEFORE(Table5[[#This Row],[rxn     kapp_old        kapp_slack_ub   kapp_slack_lb]]," ")</f>
        <v>RXN-O2t_c_m_FWD-SPONT</v>
      </c>
      <c r="H356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56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563" s="1">
        <f>_xlfn.NUMBERVALUE(_xlfn.TEXTAFTER(Table5[[#This Row],[rxn     kapp_old        kapp_slack_ub   kapp_slack_lb]]," ",-1))</f>
        <v>0</v>
      </c>
      <c r="K3563" s="1">
        <f>_xlfn.XLOOKUP(SUBSTITUTE(Table5[[#This Row],[rxn]],"RXN-","ENZLOAD-"),ENZLOAD[name],ENZLOAD[flux],0)</f>
        <v>0</v>
      </c>
      <c r="L3563" s="1" t="str">
        <f>"'"&amp;Table5[[#This Row],[rxn]]&amp;"'"&amp;CHAR(9)&amp;IF(AND(Table5[[#This Row],[kapp_slack_ub]]&lt;&gt;0,Table5[[#This Row],[kapp_old]]&lt;$F$1),$F$1,Table5[[#This Row],[kapp_old]])</f>
        <v>'RXN-O2t_c_m_FWD-SPONT'	27141.27779288</v>
      </c>
      <c r="M3563" s="1">
        <f>_xlfn.XLOOKUP(Table5[[#This Row],[rxn]],Table3[name],Table3[flux],$F$1)</f>
        <v>10.9470954565799</v>
      </c>
      <c r="N3563" s="1" t="str">
        <f>IFERROR(Table5[[#This Row],[min flux]]/Table5[[#This Row],[associated enzload]],"")</f>
        <v/>
      </c>
      <c r="O3563" s="1">
        <f>_xlfn.NUMBERVALUE(IF(Table5[[#This Row],[flux/enzload]]="","",ABS($N$1-Table5[[#This Row],[flux/enzload]])))</f>
        <v>0</v>
      </c>
      <c r="P3563" s="1">
        <f>Table5[[#This Row],[kapp_old]]+IFERROR(((Table5[[#This Row],[kapp_slack_ub]]-Table5[[#This Row],[kapp_slack_lb]])/Table5[[#This Row],[associated enzload]]),0)</f>
        <v>27141.277792879999</v>
      </c>
      <c r="Q3563" s="1" t="str">
        <f>"'"&amp;Table5[[#This Row],[rxn]]&amp;"'"&amp;CHAR(9)&amp;Table5[[#This Row],[kapp + (slack_ub - slack_lb)/enzload]]</f>
        <v>'RXN-O2t_c_m_FWD-SPONT'	27141.27779288</v>
      </c>
      <c r="R3563" s="1">
        <f>_xlfn.XLOOKUP(Table5[[#This Row],[rxn]],Table38[name],Table38[flux],0)</f>
        <v>15.0584930360765</v>
      </c>
      <c r="S3563" s="1">
        <f>_xlfn.XLOOKUP(SUBSTITUTE(Table5[[#This Row],[rxn]],"RXN-","ENZLOAD-"),Table38[name],Table38[flux],0)</f>
        <v>0</v>
      </c>
      <c r="T3563" s="1" t="b">
        <f>AND(Table5[[#This Row],[ENZLOAD flux in kapp-slack.gms]]=0,Table5[[#This Row],[flux in kapp-slack.gms]]&lt;&gt;0,NOT(Table5[[#This Row],[spont or unknown?]]))</f>
        <v>0</v>
      </c>
      <c r="U3563" s="1" t="b">
        <f>OR(_xlfn.TEXTAFTER(Table5[[#This Row],[rxn]],"-",-1)="SPONT",_xlfn.TEXTAFTER(Table5[[#This Row],[rxn]],"-",-1)="UNKNOWN")</f>
        <v>1</v>
      </c>
      <c r="V3563" s="1">
        <f>_xlfn.XLOOKUP(SUBSTITUTE(Table5[[#This Row],[rxn]],"RXN-","ENZLOAD-"),Table4[rxn],Table4[ub],0)</f>
        <v>0</v>
      </c>
      <c r="W3563" s="1" t="b">
        <f>AND(Table5[[#This Row],[FVA ENZLOAD flux UB]]=0,Table5[[#This Row],[ENZ not made when it should be?]])</f>
        <v>0</v>
      </c>
    </row>
    <row r="3564" spans="6:23" hidden="1">
      <c r="F3564" s="1" t="s">
        <v>9040</v>
      </c>
      <c r="G3564" s="1" t="str">
        <f>_xlfn.TEXTBEFORE(Table5[[#This Row],[rxn     kapp_old        kapp_slack_ub   kapp_slack_lb]]," ")</f>
        <v>RXN-O2t_c_m_REV-SPONT</v>
      </c>
      <c r="H356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56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564" s="1">
        <f>_xlfn.NUMBERVALUE(_xlfn.TEXTAFTER(Table5[[#This Row],[rxn     kapp_old        kapp_slack_ub   kapp_slack_lb]]," ",-1))</f>
        <v>0</v>
      </c>
      <c r="K3564" s="1">
        <f>_xlfn.XLOOKUP(SUBSTITUTE(Table5[[#This Row],[rxn]],"RXN-","ENZLOAD-"),ENZLOAD[name],ENZLOAD[flux],0)</f>
        <v>0</v>
      </c>
      <c r="L3564" s="1" t="str">
        <f>"'"&amp;Table5[[#This Row],[rxn]]&amp;"'"&amp;CHAR(9)&amp;IF(AND(Table5[[#This Row],[kapp_slack_ub]]&lt;&gt;0,Table5[[#This Row],[kapp_old]]&lt;$F$1),$F$1,Table5[[#This Row],[kapp_old]])</f>
        <v>'RXN-O2t_c_m_REV-SPONT'	27141.27779288</v>
      </c>
      <c r="M3564" s="1">
        <f>_xlfn.XLOOKUP(Table5[[#This Row],[rxn]],Table3[name],Table3[flux],$F$1)</f>
        <v>27141.277792879999</v>
      </c>
      <c r="N3564" s="1" t="str">
        <f>IFERROR(Table5[[#This Row],[min flux]]/Table5[[#This Row],[associated enzload]],"")</f>
        <v/>
      </c>
      <c r="O3564" s="1">
        <f>_xlfn.NUMBERVALUE(IF(Table5[[#This Row],[flux/enzload]]="","",ABS($N$1-Table5[[#This Row],[flux/enzload]])))</f>
        <v>0</v>
      </c>
      <c r="P3564" s="1">
        <f>Table5[[#This Row],[kapp_old]]+IFERROR(((Table5[[#This Row],[kapp_slack_ub]]-Table5[[#This Row],[kapp_slack_lb]])/Table5[[#This Row],[associated enzload]]),0)</f>
        <v>27141.277792879999</v>
      </c>
      <c r="Q3564" s="1" t="str">
        <f>"'"&amp;Table5[[#This Row],[rxn]]&amp;"'"&amp;CHAR(9)&amp;Table5[[#This Row],[kapp + (slack_ub - slack_lb)/enzload]]</f>
        <v>'RXN-O2t_c_m_REV-SPONT'	27141.27779288</v>
      </c>
      <c r="R3564" s="1">
        <f>_xlfn.XLOOKUP(Table5[[#This Row],[rxn]],Table38[name],Table38[flux],0)</f>
        <v>0</v>
      </c>
      <c r="S3564" s="1">
        <f>_xlfn.XLOOKUP(SUBSTITUTE(Table5[[#This Row],[rxn]],"RXN-","ENZLOAD-"),Table38[name],Table38[flux],0)</f>
        <v>0</v>
      </c>
      <c r="T3564" s="1" t="b">
        <f>AND(Table5[[#This Row],[ENZLOAD flux in kapp-slack.gms]]=0,Table5[[#This Row],[flux in kapp-slack.gms]]&lt;&gt;0,NOT(Table5[[#This Row],[spont or unknown?]]))</f>
        <v>0</v>
      </c>
      <c r="U3564" s="1" t="b">
        <f>OR(_xlfn.TEXTAFTER(Table5[[#This Row],[rxn]],"-",-1)="SPONT",_xlfn.TEXTAFTER(Table5[[#This Row],[rxn]],"-",-1)="UNKNOWN")</f>
        <v>1</v>
      </c>
      <c r="V3564" s="1">
        <f>_xlfn.XLOOKUP(SUBSTITUTE(Table5[[#This Row],[rxn]],"RXN-","ENZLOAD-"),Table4[rxn],Table4[ub],0)</f>
        <v>0</v>
      </c>
      <c r="W3564" s="1" t="b">
        <f>AND(Table5[[#This Row],[FVA ENZLOAD flux UB]]=0,Table5[[#This Row],[ENZ not made when it should be?]])</f>
        <v>0</v>
      </c>
    </row>
    <row r="3565" spans="6:23" hidden="1">
      <c r="F3565" s="1" t="s">
        <v>9041</v>
      </c>
      <c r="G3565" s="1" t="str">
        <f>_xlfn.TEXTBEFORE(Table5[[#This Row],[rxn     kapp_old        kapp_slack_ub   kapp_slack_lb]]," ")</f>
        <v>RXN-O2t_c_r_FWD-SPONT</v>
      </c>
      <c r="H356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56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565" s="1">
        <f>_xlfn.NUMBERVALUE(_xlfn.TEXTAFTER(Table5[[#This Row],[rxn     kapp_old        kapp_slack_ub   kapp_slack_lb]]," ",-1))</f>
        <v>0</v>
      </c>
      <c r="K3565" s="1">
        <f>_xlfn.XLOOKUP(SUBSTITUTE(Table5[[#This Row],[rxn]],"RXN-","ENZLOAD-"),ENZLOAD[name],ENZLOAD[flux],0)</f>
        <v>0</v>
      </c>
      <c r="L3565" s="1" t="str">
        <f>"'"&amp;Table5[[#This Row],[rxn]]&amp;"'"&amp;CHAR(9)&amp;IF(AND(Table5[[#This Row],[kapp_slack_ub]]&lt;&gt;0,Table5[[#This Row],[kapp_old]]&lt;$F$1),$F$1,Table5[[#This Row],[kapp_old]])</f>
        <v>'RXN-O2t_c_r_FWD-SPONT'	27141.27779288</v>
      </c>
      <c r="M3565" s="1">
        <f>_xlfn.XLOOKUP(Table5[[#This Row],[rxn]],Table3[name],Table3[flux],$F$1)</f>
        <v>4.0436951891163302E-2</v>
      </c>
      <c r="N3565" s="1" t="str">
        <f>IFERROR(Table5[[#This Row],[min flux]]/Table5[[#This Row],[associated enzload]],"")</f>
        <v/>
      </c>
      <c r="O3565" s="1">
        <f>_xlfn.NUMBERVALUE(IF(Table5[[#This Row],[flux/enzload]]="","",ABS($N$1-Table5[[#This Row],[flux/enzload]])))</f>
        <v>0</v>
      </c>
      <c r="P3565" s="1">
        <f>Table5[[#This Row],[kapp_old]]+IFERROR(((Table5[[#This Row],[kapp_slack_ub]]-Table5[[#This Row],[kapp_slack_lb]])/Table5[[#This Row],[associated enzload]]),0)</f>
        <v>27141.277792879999</v>
      </c>
      <c r="Q3565" s="1" t="str">
        <f>"'"&amp;Table5[[#This Row],[rxn]]&amp;"'"&amp;CHAR(9)&amp;Table5[[#This Row],[kapp + (slack_ub - slack_lb)/enzload]]</f>
        <v>'RXN-O2t_c_r_FWD-SPONT'	27141.27779288</v>
      </c>
      <c r="R3565" s="1">
        <f>_xlfn.XLOOKUP(Table5[[#This Row],[rxn]],Table38[name],Table38[flux],0)</f>
        <v>4.1136809115368003E-2</v>
      </c>
      <c r="S3565" s="1">
        <f>_xlfn.XLOOKUP(SUBSTITUTE(Table5[[#This Row],[rxn]],"RXN-","ENZLOAD-"),Table38[name],Table38[flux],0)</f>
        <v>0</v>
      </c>
      <c r="T3565" s="1" t="b">
        <f>AND(Table5[[#This Row],[ENZLOAD flux in kapp-slack.gms]]=0,Table5[[#This Row],[flux in kapp-slack.gms]]&lt;&gt;0,NOT(Table5[[#This Row],[spont or unknown?]]))</f>
        <v>0</v>
      </c>
      <c r="U3565" s="1" t="b">
        <f>OR(_xlfn.TEXTAFTER(Table5[[#This Row],[rxn]],"-",-1)="SPONT",_xlfn.TEXTAFTER(Table5[[#This Row],[rxn]],"-",-1)="UNKNOWN")</f>
        <v>1</v>
      </c>
      <c r="V3565" s="1">
        <f>_xlfn.XLOOKUP(SUBSTITUTE(Table5[[#This Row],[rxn]],"RXN-","ENZLOAD-"),Table4[rxn],Table4[ub],0)</f>
        <v>0</v>
      </c>
      <c r="W3565" s="1" t="b">
        <f>AND(Table5[[#This Row],[FVA ENZLOAD flux UB]]=0,Table5[[#This Row],[ENZ not made when it should be?]])</f>
        <v>0</v>
      </c>
    </row>
    <row r="3566" spans="6:23" hidden="1">
      <c r="F3566" s="1" t="s">
        <v>9042</v>
      </c>
      <c r="G3566" s="1" t="str">
        <f>_xlfn.TEXTBEFORE(Table5[[#This Row],[rxn     kapp_old        kapp_slack_ub   kapp_slack_lb]]," ")</f>
        <v>RXN-O2t_c_r_REV-SPONT</v>
      </c>
      <c r="H356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56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566" s="1">
        <f>_xlfn.NUMBERVALUE(_xlfn.TEXTAFTER(Table5[[#This Row],[rxn     kapp_old        kapp_slack_ub   kapp_slack_lb]]," ",-1))</f>
        <v>0</v>
      </c>
      <c r="K3566" s="1">
        <f>_xlfn.XLOOKUP(SUBSTITUTE(Table5[[#This Row],[rxn]],"RXN-","ENZLOAD-"),ENZLOAD[name],ENZLOAD[flux],0)</f>
        <v>0</v>
      </c>
      <c r="L3566" s="1" t="str">
        <f>"'"&amp;Table5[[#This Row],[rxn]]&amp;"'"&amp;CHAR(9)&amp;IF(AND(Table5[[#This Row],[kapp_slack_ub]]&lt;&gt;0,Table5[[#This Row],[kapp_old]]&lt;$F$1),$F$1,Table5[[#This Row],[kapp_old]])</f>
        <v>'RXN-O2t_c_r_REV-SPONT'	27141.27779288</v>
      </c>
      <c r="M3566" s="1">
        <f>_xlfn.XLOOKUP(Table5[[#This Row],[rxn]],Table3[name],Table3[flux],$F$1)</f>
        <v>27141.277792879999</v>
      </c>
      <c r="N3566" s="1" t="str">
        <f>IFERROR(Table5[[#This Row],[min flux]]/Table5[[#This Row],[associated enzload]],"")</f>
        <v/>
      </c>
      <c r="O3566" s="1">
        <f>_xlfn.NUMBERVALUE(IF(Table5[[#This Row],[flux/enzload]]="","",ABS($N$1-Table5[[#This Row],[flux/enzload]])))</f>
        <v>0</v>
      </c>
      <c r="P3566" s="1">
        <f>Table5[[#This Row],[kapp_old]]+IFERROR(((Table5[[#This Row],[kapp_slack_ub]]-Table5[[#This Row],[kapp_slack_lb]])/Table5[[#This Row],[associated enzload]]),0)</f>
        <v>27141.277792879999</v>
      </c>
      <c r="Q3566" s="1" t="str">
        <f>"'"&amp;Table5[[#This Row],[rxn]]&amp;"'"&amp;CHAR(9)&amp;Table5[[#This Row],[kapp + (slack_ub - slack_lb)/enzload]]</f>
        <v>'RXN-O2t_c_r_REV-SPONT'	27141.27779288</v>
      </c>
      <c r="R3566" s="1">
        <f>_xlfn.XLOOKUP(Table5[[#This Row],[rxn]],Table38[name],Table38[flux],0)</f>
        <v>0</v>
      </c>
      <c r="S3566" s="1">
        <f>_xlfn.XLOOKUP(SUBSTITUTE(Table5[[#This Row],[rxn]],"RXN-","ENZLOAD-"),Table38[name],Table38[flux],0)</f>
        <v>0</v>
      </c>
      <c r="T3566" s="1" t="b">
        <f>AND(Table5[[#This Row],[ENZLOAD flux in kapp-slack.gms]]=0,Table5[[#This Row],[flux in kapp-slack.gms]]&lt;&gt;0,NOT(Table5[[#This Row],[spont or unknown?]]))</f>
        <v>0</v>
      </c>
      <c r="U3566" s="1" t="b">
        <f>OR(_xlfn.TEXTAFTER(Table5[[#This Row],[rxn]],"-",-1)="SPONT",_xlfn.TEXTAFTER(Table5[[#This Row],[rxn]],"-",-1)="UNKNOWN")</f>
        <v>1</v>
      </c>
      <c r="V3566" s="1">
        <f>_xlfn.XLOOKUP(SUBSTITUTE(Table5[[#This Row],[rxn]],"RXN-","ENZLOAD-"),Table4[rxn],Table4[ub],0)</f>
        <v>0</v>
      </c>
      <c r="W3566" s="1" t="b">
        <f>AND(Table5[[#This Row],[FVA ENZLOAD flux UB]]=0,Table5[[#This Row],[ENZ not made when it should be?]])</f>
        <v>0</v>
      </c>
    </row>
    <row r="3567" spans="6:23" hidden="1">
      <c r="F3567" s="1" t="s">
        <v>9043</v>
      </c>
      <c r="G3567" s="1" t="str">
        <f>_xlfn.TEXTBEFORE(Table5[[#This Row],[rxn     kapp_old        kapp_slack_ub   kapp_slack_lb]]," ")</f>
        <v>RXN-O2t_c_rm_FWD-SPONT</v>
      </c>
      <c r="H356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56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567" s="1">
        <f>_xlfn.NUMBERVALUE(_xlfn.TEXTAFTER(Table5[[#This Row],[rxn     kapp_old        kapp_slack_ub   kapp_slack_lb]]," ",-1))</f>
        <v>0</v>
      </c>
      <c r="K3567" s="1">
        <f>_xlfn.XLOOKUP(SUBSTITUTE(Table5[[#This Row],[rxn]],"RXN-","ENZLOAD-"),ENZLOAD[name],ENZLOAD[flux],0)</f>
        <v>0</v>
      </c>
      <c r="L3567" s="1" t="str">
        <f>"'"&amp;Table5[[#This Row],[rxn]]&amp;"'"&amp;CHAR(9)&amp;IF(AND(Table5[[#This Row],[kapp_slack_ub]]&lt;&gt;0,Table5[[#This Row],[kapp_old]]&lt;$F$1),$F$1,Table5[[#This Row],[kapp_old]])</f>
        <v>'RXN-O2t_c_rm_FWD-SPONT'	27141.27779288</v>
      </c>
      <c r="M3567" s="1">
        <f>_xlfn.XLOOKUP(Table5[[#This Row],[rxn]],Table3[name],Table3[flux],$F$1)</f>
        <v>0.103974827611445</v>
      </c>
      <c r="N3567" s="1" t="str">
        <f>IFERROR(Table5[[#This Row],[min flux]]/Table5[[#This Row],[associated enzload]],"")</f>
        <v/>
      </c>
      <c r="O3567" s="1">
        <f>_xlfn.NUMBERVALUE(IF(Table5[[#This Row],[flux/enzload]]="","",ABS($N$1-Table5[[#This Row],[flux/enzload]])))</f>
        <v>0</v>
      </c>
      <c r="P3567" s="1">
        <f>Table5[[#This Row],[kapp_old]]+IFERROR(((Table5[[#This Row],[kapp_slack_ub]]-Table5[[#This Row],[kapp_slack_lb]])/Table5[[#This Row],[associated enzload]]),0)</f>
        <v>27141.277792879999</v>
      </c>
      <c r="Q3567" s="1" t="str">
        <f>"'"&amp;Table5[[#This Row],[rxn]]&amp;"'"&amp;CHAR(9)&amp;Table5[[#This Row],[kapp + (slack_ub - slack_lb)/enzload]]</f>
        <v>'RXN-O2t_c_rm_FWD-SPONT'	27141.27779288</v>
      </c>
      <c r="R3567" s="1">
        <f>_xlfn.XLOOKUP(Table5[[#This Row],[rxn]],Table38[name],Table38[flux],0)</f>
        <v>0.105774358259432</v>
      </c>
      <c r="S3567" s="1">
        <f>_xlfn.XLOOKUP(SUBSTITUTE(Table5[[#This Row],[rxn]],"RXN-","ENZLOAD-"),Table38[name],Table38[flux],0)</f>
        <v>0</v>
      </c>
      <c r="T3567" s="1" t="b">
        <f>AND(Table5[[#This Row],[ENZLOAD flux in kapp-slack.gms]]=0,Table5[[#This Row],[flux in kapp-slack.gms]]&lt;&gt;0,NOT(Table5[[#This Row],[spont or unknown?]]))</f>
        <v>0</v>
      </c>
      <c r="U3567" s="1" t="b">
        <f>OR(_xlfn.TEXTAFTER(Table5[[#This Row],[rxn]],"-",-1)="SPONT",_xlfn.TEXTAFTER(Table5[[#This Row],[rxn]],"-",-1)="UNKNOWN")</f>
        <v>1</v>
      </c>
      <c r="V3567" s="1">
        <f>_xlfn.XLOOKUP(SUBSTITUTE(Table5[[#This Row],[rxn]],"RXN-","ENZLOAD-"),Table4[rxn],Table4[ub],0)</f>
        <v>0</v>
      </c>
      <c r="W3567" s="1" t="b">
        <f>AND(Table5[[#This Row],[FVA ENZLOAD flux UB]]=0,Table5[[#This Row],[ENZ not made when it should be?]])</f>
        <v>0</v>
      </c>
    </row>
    <row r="3568" spans="6:23" hidden="1">
      <c r="F3568" s="1" t="s">
        <v>9044</v>
      </c>
      <c r="G3568" s="1" t="str">
        <f>_xlfn.TEXTBEFORE(Table5[[#This Row],[rxn     kapp_old        kapp_slack_ub   kapp_slack_lb]]," ")</f>
        <v>RXN-O2t_c_rm_REV-SPONT</v>
      </c>
      <c r="H356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56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568" s="1">
        <f>_xlfn.NUMBERVALUE(_xlfn.TEXTAFTER(Table5[[#This Row],[rxn     kapp_old        kapp_slack_ub   kapp_slack_lb]]," ",-1))</f>
        <v>0</v>
      </c>
      <c r="K3568" s="1">
        <f>_xlfn.XLOOKUP(SUBSTITUTE(Table5[[#This Row],[rxn]],"RXN-","ENZLOAD-"),ENZLOAD[name],ENZLOAD[flux],0)</f>
        <v>0</v>
      </c>
      <c r="L3568" s="1" t="str">
        <f>"'"&amp;Table5[[#This Row],[rxn]]&amp;"'"&amp;CHAR(9)&amp;IF(AND(Table5[[#This Row],[kapp_slack_ub]]&lt;&gt;0,Table5[[#This Row],[kapp_old]]&lt;$F$1),$F$1,Table5[[#This Row],[kapp_old]])</f>
        <v>'RXN-O2t_c_rm_REV-SPONT'	27141.27779288</v>
      </c>
      <c r="M3568" s="1">
        <f>_xlfn.XLOOKUP(Table5[[#This Row],[rxn]],Table3[name],Table3[flux],$F$1)</f>
        <v>27141.277792879999</v>
      </c>
      <c r="N3568" s="1" t="str">
        <f>IFERROR(Table5[[#This Row],[min flux]]/Table5[[#This Row],[associated enzload]],"")</f>
        <v/>
      </c>
      <c r="O3568" s="1">
        <f>_xlfn.NUMBERVALUE(IF(Table5[[#This Row],[flux/enzload]]="","",ABS($N$1-Table5[[#This Row],[flux/enzload]])))</f>
        <v>0</v>
      </c>
      <c r="P3568" s="1">
        <f>Table5[[#This Row],[kapp_old]]+IFERROR(((Table5[[#This Row],[kapp_slack_ub]]-Table5[[#This Row],[kapp_slack_lb]])/Table5[[#This Row],[associated enzload]]),0)</f>
        <v>27141.277792879999</v>
      </c>
      <c r="Q3568" s="1" t="str">
        <f>"'"&amp;Table5[[#This Row],[rxn]]&amp;"'"&amp;CHAR(9)&amp;Table5[[#This Row],[kapp + (slack_ub - slack_lb)/enzload]]</f>
        <v>'RXN-O2t_c_rm_REV-SPONT'	27141.27779288</v>
      </c>
      <c r="R3568" s="1">
        <f>_xlfn.XLOOKUP(Table5[[#This Row],[rxn]],Table38[name],Table38[flux],0)</f>
        <v>0</v>
      </c>
      <c r="S3568" s="1">
        <f>_xlfn.XLOOKUP(SUBSTITUTE(Table5[[#This Row],[rxn]],"RXN-","ENZLOAD-"),Table38[name],Table38[flux],0)</f>
        <v>0</v>
      </c>
      <c r="T3568" s="1" t="b">
        <f>AND(Table5[[#This Row],[ENZLOAD flux in kapp-slack.gms]]=0,Table5[[#This Row],[flux in kapp-slack.gms]]&lt;&gt;0,NOT(Table5[[#This Row],[spont or unknown?]]))</f>
        <v>0</v>
      </c>
      <c r="U3568" s="1" t="b">
        <f>OR(_xlfn.TEXTAFTER(Table5[[#This Row],[rxn]],"-",-1)="SPONT",_xlfn.TEXTAFTER(Table5[[#This Row],[rxn]],"-",-1)="UNKNOWN")</f>
        <v>1</v>
      </c>
      <c r="V3568" s="1">
        <f>_xlfn.XLOOKUP(SUBSTITUTE(Table5[[#This Row],[rxn]],"RXN-","ENZLOAD-"),Table4[rxn],Table4[ub],0)</f>
        <v>0</v>
      </c>
      <c r="W3568" s="1" t="b">
        <f>AND(Table5[[#This Row],[FVA ENZLOAD flux UB]]=0,Table5[[#This Row],[ENZ not made when it should be?]])</f>
        <v>0</v>
      </c>
    </row>
    <row r="3569" spans="6:23" hidden="1">
      <c r="F3569" s="1" t="s">
        <v>9045</v>
      </c>
      <c r="G3569" s="1" t="str">
        <f>_xlfn.TEXTBEFORE(Table5[[#This Row],[rxn     kapp_old        kapp_slack_ub   kapp_slack_lb]]," ")</f>
        <v>RXN-O2t_c_x_FWD-SPONT</v>
      </c>
      <c r="H356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56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569" s="1">
        <f>_xlfn.NUMBERVALUE(_xlfn.TEXTAFTER(Table5[[#This Row],[rxn     kapp_old        kapp_slack_ub   kapp_slack_lb]]," ",-1))</f>
        <v>0</v>
      </c>
      <c r="K3569" s="1">
        <f>_xlfn.XLOOKUP(SUBSTITUTE(Table5[[#This Row],[rxn]],"RXN-","ENZLOAD-"),ENZLOAD[name],ENZLOAD[flux],0)</f>
        <v>0</v>
      </c>
      <c r="L3569" s="1" t="str">
        <f>"'"&amp;Table5[[#This Row],[rxn]]&amp;"'"&amp;CHAR(9)&amp;IF(AND(Table5[[#This Row],[kapp_slack_ub]]&lt;&gt;0,Table5[[#This Row],[kapp_old]]&lt;$F$1),$F$1,Table5[[#This Row],[kapp_old]])</f>
        <v>'RXN-O2t_c_x_FWD-SPONT'	27141.27779288</v>
      </c>
      <c r="M3569" s="1">
        <f>_xlfn.XLOOKUP(Table5[[#This Row],[rxn]],Table3[name],Table3[flux],$F$1)</f>
        <v>27141.277792879999</v>
      </c>
      <c r="N3569" s="1" t="str">
        <f>IFERROR(Table5[[#This Row],[min flux]]/Table5[[#This Row],[associated enzload]],"")</f>
        <v/>
      </c>
      <c r="O3569" s="1">
        <f>_xlfn.NUMBERVALUE(IF(Table5[[#This Row],[flux/enzload]]="","",ABS($N$1-Table5[[#This Row],[flux/enzload]])))</f>
        <v>0</v>
      </c>
      <c r="P3569" s="1">
        <f>Table5[[#This Row],[kapp_old]]+IFERROR(((Table5[[#This Row],[kapp_slack_ub]]-Table5[[#This Row],[kapp_slack_lb]])/Table5[[#This Row],[associated enzload]]),0)</f>
        <v>27141.277792879999</v>
      </c>
      <c r="Q3569" s="1" t="str">
        <f>"'"&amp;Table5[[#This Row],[rxn]]&amp;"'"&amp;CHAR(9)&amp;Table5[[#This Row],[kapp + (slack_ub - slack_lb)/enzload]]</f>
        <v>'RXN-O2t_c_x_FWD-SPONT'	27141.27779288</v>
      </c>
      <c r="R3569" s="1">
        <f>_xlfn.XLOOKUP(Table5[[#This Row],[rxn]],Table38[name],Table38[flux],0)</f>
        <v>0</v>
      </c>
      <c r="S3569" s="1">
        <f>_xlfn.XLOOKUP(SUBSTITUTE(Table5[[#This Row],[rxn]],"RXN-","ENZLOAD-"),Table38[name],Table38[flux],0)</f>
        <v>0</v>
      </c>
      <c r="T3569" s="1" t="b">
        <f>AND(Table5[[#This Row],[ENZLOAD flux in kapp-slack.gms]]=0,Table5[[#This Row],[flux in kapp-slack.gms]]&lt;&gt;0,NOT(Table5[[#This Row],[spont or unknown?]]))</f>
        <v>0</v>
      </c>
      <c r="U3569" s="1" t="b">
        <f>OR(_xlfn.TEXTAFTER(Table5[[#This Row],[rxn]],"-",-1)="SPONT",_xlfn.TEXTAFTER(Table5[[#This Row],[rxn]],"-",-1)="UNKNOWN")</f>
        <v>1</v>
      </c>
      <c r="V3569" s="1">
        <f>_xlfn.XLOOKUP(SUBSTITUTE(Table5[[#This Row],[rxn]],"RXN-","ENZLOAD-"),Table4[rxn],Table4[ub],0)</f>
        <v>0</v>
      </c>
      <c r="W3569" s="1" t="b">
        <f>AND(Table5[[#This Row],[FVA ENZLOAD flux UB]]=0,Table5[[#This Row],[ENZ not made when it should be?]])</f>
        <v>0</v>
      </c>
    </row>
    <row r="3570" spans="6:23" hidden="1">
      <c r="F3570" s="1" t="s">
        <v>9046</v>
      </c>
      <c r="G3570" s="1" t="str">
        <f>_xlfn.TEXTBEFORE(Table5[[#This Row],[rxn     kapp_old        kapp_slack_ub   kapp_slack_lb]]," ")</f>
        <v>RXN-O2t_c_x_REV-SPONT</v>
      </c>
      <c r="H357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57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570" s="1">
        <f>_xlfn.NUMBERVALUE(_xlfn.TEXTAFTER(Table5[[#This Row],[rxn     kapp_old        kapp_slack_ub   kapp_slack_lb]]," ",-1))</f>
        <v>0</v>
      </c>
      <c r="K3570" s="1">
        <f>_xlfn.XLOOKUP(SUBSTITUTE(Table5[[#This Row],[rxn]],"RXN-","ENZLOAD-"),ENZLOAD[name],ENZLOAD[flux],0)</f>
        <v>0</v>
      </c>
      <c r="L3570" s="1" t="str">
        <f>"'"&amp;Table5[[#This Row],[rxn]]&amp;"'"&amp;CHAR(9)&amp;IF(AND(Table5[[#This Row],[kapp_slack_ub]]&lt;&gt;0,Table5[[#This Row],[kapp_old]]&lt;$F$1),$F$1,Table5[[#This Row],[kapp_old]])</f>
        <v>'RXN-O2t_c_x_REV-SPONT'	27141.27779288</v>
      </c>
      <c r="M3570" s="1">
        <f>_xlfn.XLOOKUP(Table5[[#This Row],[rxn]],Table3[name],Table3[flux],$F$1)</f>
        <v>27141.277792879999</v>
      </c>
      <c r="N3570" s="1" t="str">
        <f>IFERROR(Table5[[#This Row],[min flux]]/Table5[[#This Row],[associated enzload]],"")</f>
        <v/>
      </c>
      <c r="O3570" s="1">
        <f>_xlfn.NUMBERVALUE(IF(Table5[[#This Row],[flux/enzload]]="","",ABS($N$1-Table5[[#This Row],[flux/enzload]])))</f>
        <v>0</v>
      </c>
      <c r="P3570" s="1">
        <f>Table5[[#This Row],[kapp_old]]+IFERROR(((Table5[[#This Row],[kapp_slack_ub]]-Table5[[#This Row],[kapp_slack_lb]])/Table5[[#This Row],[associated enzload]]),0)</f>
        <v>27141.277792879999</v>
      </c>
      <c r="Q3570" s="1" t="str">
        <f>"'"&amp;Table5[[#This Row],[rxn]]&amp;"'"&amp;CHAR(9)&amp;Table5[[#This Row],[kapp + (slack_ub - slack_lb)/enzload]]</f>
        <v>'RXN-O2t_c_x_REV-SPONT'	27141.27779288</v>
      </c>
      <c r="R3570" s="1">
        <f>_xlfn.XLOOKUP(Table5[[#This Row],[rxn]],Table38[name],Table38[flux],0)</f>
        <v>0</v>
      </c>
      <c r="S3570" s="1">
        <f>_xlfn.XLOOKUP(SUBSTITUTE(Table5[[#This Row],[rxn]],"RXN-","ENZLOAD-"),Table38[name],Table38[flux],0)</f>
        <v>0</v>
      </c>
      <c r="T3570" s="1" t="b">
        <f>AND(Table5[[#This Row],[ENZLOAD flux in kapp-slack.gms]]=0,Table5[[#This Row],[flux in kapp-slack.gms]]&lt;&gt;0,NOT(Table5[[#This Row],[spont or unknown?]]))</f>
        <v>0</v>
      </c>
      <c r="U3570" s="1" t="b">
        <f>OR(_xlfn.TEXTAFTER(Table5[[#This Row],[rxn]],"-",-1)="SPONT",_xlfn.TEXTAFTER(Table5[[#This Row],[rxn]],"-",-1)="UNKNOWN")</f>
        <v>1</v>
      </c>
      <c r="V3570" s="1">
        <f>_xlfn.XLOOKUP(SUBSTITUTE(Table5[[#This Row],[rxn]],"RXN-","ENZLOAD-"),Table4[rxn],Table4[ub],0)</f>
        <v>0</v>
      </c>
      <c r="W3570" s="1" t="b">
        <f>AND(Table5[[#This Row],[FVA ENZLOAD flux UB]]=0,Table5[[#This Row],[ENZ not made when it should be?]])</f>
        <v>0</v>
      </c>
    </row>
    <row r="3571" spans="6:23" hidden="1">
      <c r="F3571" s="1" t="s">
        <v>9048</v>
      </c>
      <c r="G3571" s="1" t="str">
        <f>_xlfn.TEXTBEFORE(Table5[[#This Row],[rxn     kapp_old        kapp_slack_ub   kapp_slack_lb]]," ")</f>
        <v>RXN-OAAt_c_e_FWD-SPONT</v>
      </c>
      <c r="H357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57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571" s="1">
        <f>_xlfn.NUMBERVALUE(_xlfn.TEXTAFTER(Table5[[#This Row],[rxn     kapp_old        kapp_slack_ub   kapp_slack_lb]]," ",-1))</f>
        <v>0</v>
      </c>
      <c r="K3571" s="1">
        <f>_xlfn.XLOOKUP(SUBSTITUTE(Table5[[#This Row],[rxn]],"RXN-","ENZLOAD-"),ENZLOAD[name],ENZLOAD[flux],0)</f>
        <v>0</v>
      </c>
      <c r="L3571" s="1" t="str">
        <f>"'"&amp;Table5[[#This Row],[rxn]]&amp;"'"&amp;CHAR(9)&amp;IF(AND(Table5[[#This Row],[kapp_slack_ub]]&lt;&gt;0,Table5[[#This Row],[kapp_old]]&lt;$F$1),$F$1,Table5[[#This Row],[kapp_old]])</f>
        <v>'RXN-OAAt_c_e_FWD-SPONT'	27141.27779288</v>
      </c>
      <c r="M3571" s="1">
        <f>_xlfn.XLOOKUP(Table5[[#This Row],[rxn]],Table3[name],Table3[flux],$F$1)</f>
        <v>27141.277792879999</v>
      </c>
      <c r="N3571" s="1" t="str">
        <f>IFERROR(Table5[[#This Row],[min flux]]/Table5[[#This Row],[associated enzload]],"")</f>
        <v/>
      </c>
      <c r="O3571" s="1">
        <f>_xlfn.NUMBERVALUE(IF(Table5[[#This Row],[flux/enzload]]="","",ABS($N$1-Table5[[#This Row],[flux/enzload]])))</f>
        <v>0</v>
      </c>
      <c r="P3571" s="1">
        <f>Table5[[#This Row],[kapp_old]]+IFERROR(((Table5[[#This Row],[kapp_slack_ub]]-Table5[[#This Row],[kapp_slack_lb]])/Table5[[#This Row],[associated enzload]]),0)</f>
        <v>27141.277792879999</v>
      </c>
      <c r="Q3571" s="1" t="str">
        <f>"'"&amp;Table5[[#This Row],[rxn]]&amp;"'"&amp;CHAR(9)&amp;Table5[[#This Row],[kapp + (slack_ub - slack_lb)/enzload]]</f>
        <v>'RXN-OAAt_c_e_FWD-SPONT'	27141.27779288</v>
      </c>
      <c r="R3571" s="1">
        <f>_xlfn.XLOOKUP(Table5[[#This Row],[rxn]],Table38[name],Table38[flux],0)</f>
        <v>0</v>
      </c>
      <c r="S3571" s="1">
        <f>_xlfn.XLOOKUP(SUBSTITUTE(Table5[[#This Row],[rxn]],"RXN-","ENZLOAD-"),Table38[name],Table38[flux],0)</f>
        <v>0</v>
      </c>
      <c r="T3571" s="1" t="b">
        <f>AND(Table5[[#This Row],[ENZLOAD flux in kapp-slack.gms]]=0,Table5[[#This Row],[flux in kapp-slack.gms]]&lt;&gt;0,NOT(Table5[[#This Row],[spont or unknown?]]))</f>
        <v>0</v>
      </c>
      <c r="U3571" s="1" t="b">
        <f>OR(_xlfn.TEXTAFTER(Table5[[#This Row],[rxn]],"-",-1)="SPONT",_xlfn.TEXTAFTER(Table5[[#This Row],[rxn]],"-",-1)="UNKNOWN")</f>
        <v>1</v>
      </c>
      <c r="V3571" s="1">
        <f>_xlfn.XLOOKUP(SUBSTITUTE(Table5[[#This Row],[rxn]],"RXN-","ENZLOAD-"),Table4[rxn],Table4[ub],0)</f>
        <v>0</v>
      </c>
      <c r="W3571" s="1" t="b">
        <f>AND(Table5[[#This Row],[FVA ENZLOAD flux UB]]=0,Table5[[#This Row],[ENZ not made when it should be?]])</f>
        <v>0</v>
      </c>
    </row>
    <row r="3572" spans="6:23" hidden="1">
      <c r="F3572" s="1" t="s">
        <v>9049</v>
      </c>
      <c r="G3572" s="1" t="str">
        <f>_xlfn.TEXTBEFORE(Table5[[#This Row],[rxn     kapp_old        kapp_slack_ub   kapp_slack_lb]]," ")</f>
        <v>RXN-OAAt_c_e_REV-SPONT</v>
      </c>
      <c r="H357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57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572" s="1">
        <f>_xlfn.NUMBERVALUE(_xlfn.TEXTAFTER(Table5[[#This Row],[rxn     kapp_old        kapp_slack_ub   kapp_slack_lb]]," ",-1))</f>
        <v>0</v>
      </c>
      <c r="K3572" s="1">
        <f>_xlfn.XLOOKUP(SUBSTITUTE(Table5[[#This Row],[rxn]],"RXN-","ENZLOAD-"),ENZLOAD[name],ENZLOAD[flux],0)</f>
        <v>0</v>
      </c>
      <c r="L3572" s="1" t="str">
        <f>"'"&amp;Table5[[#This Row],[rxn]]&amp;"'"&amp;CHAR(9)&amp;IF(AND(Table5[[#This Row],[kapp_slack_ub]]&lt;&gt;0,Table5[[#This Row],[kapp_old]]&lt;$F$1),$F$1,Table5[[#This Row],[kapp_old]])</f>
        <v>'RXN-OAAt_c_e_REV-SPONT'	27141.27779288</v>
      </c>
      <c r="M3572" s="1">
        <f>_xlfn.XLOOKUP(Table5[[#This Row],[rxn]],Table3[name],Table3[flux],$F$1)</f>
        <v>27141.277792879999</v>
      </c>
      <c r="N3572" s="1" t="str">
        <f>IFERROR(Table5[[#This Row],[min flux]]/Table5[[#This Row],[associated enzload]],"")</f>
        <v/>
      </c>
      <c r="O3572" s="1">
        <f>_xlfn.NUMBERVALUE(IF(Table5[[#This Row],[flux/enzload]]="","",ABS($N$1-Table5[[#This Row],[flux/enzload]])))</f>
        <v>0</v>
      </c>
      <c r="P3572" s="1">
        <f>Table5[[#This Row],[kapp_old]]+IFERROR(((Table5[[#This Row],[kapp_slack_ub]]-Table5[[#This Row],[kapp_slack_lb]])/Table5[[#This Row],[associated enzload]]),0)</f>
        <v>27141.277792879999</v>
      </c>
      <c r="Q3572" s="1" t="str">
        <f>"'"&amp;Table5[[#This Row],[rxn]]&amp;"'"&amp;CHAR(9)&amp;Table5[[#This Row],[kapp + (slack_ub - slack_lb)/enzload]]</f>
        <v>'RXN-OAAt_c_e_REV-SPONT'	27141.27779288</v>
      </c>
      <c r="R3572" s="1">
        <f>_xlfn.XLOOKUP(Table5[[#This Row],[rxn]],Table38[name],Table38[flux],0)</f>
        <v>0</v>
      </c>
      <c r="S3572" s="1">
        <f>_xlfn.XLOOKUP(SUBSTITUTE(Table5[[#This Row],[rxn]],"RXN-","ENZLOAD-"),Table38[name],Table38[flux],0)</f>
        <v>0</v>
      </c>
      <c r="T3572" s="1" t="b">
        <f>AND(Table5[[#This Row],[ENZLOAD flux in kapp-slack.gms]]=0,Table5[[#This Row],[flux in kapp-slack.gms]]&lt;&gt;0,NOT(Table5[[#This Row],[spont or unknown?]]))</f>
        <v>0</v>
      </c>
      <c r="U3572" s="1" t="b">
        <f>OR(_xlfn.TEXTAFTER(Table5[[#This Row],[rxn]],"-",-1)="SPONT",_xlfn.TEXTAFTER(Table5[[#This Row],[rxn]],"-",-1)="UNKNOWN")</f>
        <v>1</v>
      </c>
      <c r="V3572" s="1">
        <f>_xlfn.XLOOKUP(SUBSTITUTE(Table5[[#This Row],[rxn]],"RXN-","ENZLOAD-"),Table4[rxn],Table4[ub],0)</f>
        <v>0</v>
      </c>
      <c r="W3572" s="1" t="b">
        <f>AND(Table5[[#This Row],[FVA ENZLOAD flux UB]]=0,Table5[[#This Row],[ENZ not made when it should be?]])</f>
        <v>0</v>
      </c>
    </row>
    <row r="3573" spans="6:23" hidden="1">
      <c r="F3573" s="1" t="s">
        <v>9060</v>
      </c>
      <c r="G3573" s="1" t="str">
        <f>_xlfn.TEXTBEFORE(Table5[[#This Row],[rxn     kapp_old        kapp_slack_ub   kapp_slack_lb]]," ")</f>
        <v>RXN-OCDCAt_c_en_FWD-SPONT</v>
      </c>
      <c r="H357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57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573" s="1">
        <f>_xlfn.NUMBERVALUE(_xlfn.TEXTAFTER(Table5[[#This Row],[rxn     kapp_old        kapp_slack_ub   kapp_slack_lb]]," ",-1))</f>
        <v>0</v>
      </c>
      <c r="K3573" s="1">
        <f>_xlfn.XLOOKUP(SUBSTITUTE(Table5[[#This Row],[rxn]],"RXN-","ENZLOAD-"),ENZLOAD[name],ENZLOAD[flux],0)</f>
        <v>0</v>
      </c>
      <c r="L3573" s="1" t="str">
        <f>"'"&amp;Table5[[#This Row],[rxn]]&amp;"'"&amp;CHAR(9)&amp;IF(AND(Table5[[#This Row],[kapp_slack_ub]]&lt;&gt;0,Table5[[#This Row],[kapp_old]]&lt;$F$1),$F$1,Table5[[#This Row],[kapp_old]])</f>
        <v>'RXN-OCDCAt_c_en_FWD-SPONT'	27141.27779288</v>
      </c>
      <c r="M3573" s="1">
        <f>_xlfn.XLOOKUP(Table5[[#This Row],[rxn]],Table3[name],Table3[flux],$F$1)</f>
        <v>27141.277792879999</v>
      </c>
      <c r="N3573" s="1" t="str">
        <f>IFERROR(Table5[[#This Row],[min flux]]/Table5[[#This Row],[associated enzload]],"")</f>
        <v/>
      </c>
      <c r="O3573" s="1">
        <f>_xlfn.NUMBERVALUE(IF(Table5[[#This Row],[flux/enzload]]="","",ABS($N$1-Table5[[#This Row],[flux/enzload]])))</f>
        <v>0</v>
      </c>
      <c r="P3573" s="1">
        <f>Table5[[#This Row],[kapp_old]]+IFERROR(((Table5[[#This Row],[kapp_slack_ub]]-Table5[[#This Row],[kapp_slack_lb]])/Table5[[#This Row],[associated enzload]]),0)</f>
        <v>27141.277792879999</v>
      </c>
      <c r="Q3573" s="1" t="str">
        <f>"'"&amp;Table5[[#This Row],[rxn]]&amp;"'"&amp;CHAR(9)&amp;Table5[[#This Row],[kapp + (slack_ub - slack_lb)/enzload]]</f>
        <v>'RXN-OCDCAt_c_en_FWD-SPONT'	27141.27779288</v>
      </c>
      <c r="R3573" s="1">
        <f>_xlfn.XLOOKUP(Table5[[#This Row],[rxn]],Table38[name],Table38[flux],0)</f>
        <v>0</v>
      </c>
      <c r="S3573" s="1">
        <f>_xlfn.XLOOKUP(SUBSTITUTE(Table5[[#This Row],[rxn]],"RXN-","ENZLOAD-"),Table38[name],Table38[flux],0)</f>
        <v>0</v>
      </c>
      <c r="T3573" s="1" t="b">
        <f>AND(Table5[[#This Row],[ENZLOAD flux in kapp-slack.gms]]=0,Table5[[#This Row],[flux in kapp-slack.gms]]&lt;&gt;0,NOT(Table5[[#This Row],[spont or unknown?]]))</f>
        <v>0</v>
      </c>
      <c r="U3573" s="1" t="b">
        <f>OR(_xlfn.TEXTAFTER(Table5[[#This Row],[rxn]],"-",-1)="SPONT",_xlfn.TEXTAFTER(Table5[[#This Row],[rxn]],"-",-1)="UNKNOWN")</f>
        <v>1</v>
      </c>
      <c r="V3573" s="1">
        <f>_xlfn.XLOOKUP(SUBSTITUTE(Table5[[#This Row],[rxn]],"RXN-","ENZLOAD-"),Table4[rxn],Table4[ub],0)</f>
        <v>0</v>
      </c>
      <c r="W3573" s="1" t="b">
        <f>AND(Table5[[#This Row],[FVA ENZLOAD flux UB]]=0,Table5[[#This Row],[ENZ not made when it should be?]])</f>
        <v>0</v>
      </c>
    </row>
    <row r="3574" spans="6:23" hidden="1">
      <c r="F3574" s="1" t="s">
        <v>9061</v>
      </c>
      <c r="G3574" s="1" t="str">
        <f>_xlfn.TEXTBEFORE(Table5[[#This Row],[rxn     kapp_old        kapp_slack_ub   kapp_slack_lb]]," ")</f>
        <v>RXN-OCDCAt_c_en_REV-SPONT</v>
      </c>
      <c r="H357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57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574" s="1">
        <f>_xlfn.NUMBERVALUE(_xlfn.TEXTAFTER(Table5[[#This Row],[rxn     kapp_old        kapp_slack_ub   kapp_slack_lb]]," ",-1))</f>
        <v>0</v>
      </c>
      <c r="K3574" s="1">
        <f>_xlfn.XLOOKUP(SUBSTITUTE(Table5[[#This Row],[rxn]],"RXN-","ENZLOAD-"),ENZLOAD[name],ENZLOAD[flux],0)</f>
        <v>0</v>
      </c>
      <c r="L3574" s="1" t="str">
        <f>"'"&amp;Table5[[#This Row],[rxn]]&amp;"'"&amp;CHAR(9)&amp;IF(AND(Table5[[#This Row],[kapp_slack_ub]]&lt;&gt;0,Table5[[#This Row],[kapp_old]]&lt;$F$1),$F$1,Table5[[#This Row],[kapp_old]])</f>
        <v>'RXN-OCDCAt_c_en_REV-SPONT'	27141.27779288</v>
      </c>
      <c r="M3574" s="1">
        <f>_xlfn.XLOOKUP(Table5[[#This Row],[rxn]],Table3[name],Table3[flux],$F$1)</f>
        <v>27141.277792879999</v>
      </c>
      <c r="N3574" s="1" t="str">
        <f>IFERROR(Table5[[#This Row],[min flux]]/Table5[[#This Row],[associated enzload]],"")</f>
        <v/>
      </c>
      <c r="O3574" s="1">
        <f>_xlfn.NUMBERVALUE(IF(Table5[[#This Row],[flux/enzload]]="","",ABS($N$1-Table5[[#This Row],[flux/enzload]])))</f>
        <v>0</v>
      </c>
      <c r="P3574" s="1">
        <f>Table5[[#This Row],[kapp_old]]+IFERROR(((Table5[[#This Row],[kapp_slack_ub]]-Table5[[#This Row],[kapp_slack_lb]])/Table5[[#This Row],[associated enzload]]),0)</f>
        <v>27141.277792879999</v>
      </c>
      <c r="Q3574" s="1" t="str">
        <f>"'"&amp;Table5[[#This Row],[rxn]]&amp;"'"&amp;CHAR(9)&amp;Table5[[#This Row],[kapp + (slack_ub - slack_lb)/enzload]]</f>
        <v>'RXN-OCDCAt_c_en_REV-SPONT'	27141.27779288</v>
      </c>
      <c r="R3574" s="1">
        <f>_xlfn.XLOOKUP(Table5[[#This Row],[rxn]],Table38[name],Table38[flux],0)</f>
        <v>0</v>
      </c>
      <c r="S3574" s="1">
        <f>_xlfn.XLOOKUP(SUBSTITUTE(Table5[[#This Row],[rxn]],"RXN-","ENZLOAD-"),Table38[name],Table38[flux],0)</f>
        <v>0</v>
      </c>
      <c r="T3574" s="1" t="b">
        <f>AND(Table5[[#This Row],[ENZLOAD flux in kapp-slack.gms]]=0,Table5[[#This Row],[flux in kapp-slack.gms]]&lt;&gt;0,NOT(Table5[[#This Row],[spont or unknown?]]))</f>
        <v>0</v>
      </c>
      <c r="U3574" s="1" t="b">
        <f>OR(_xlfn.TEXTAFTER(Table5[[#This Row],[rxn]],"-",-1)="SPONT",_xlfn.TEXTAFTER(Table5[[#This Row],[rxn]],"-",-1)="UNKNOWN")</f>
        <v>1</v>
      </c>
      <c r="V3574" s="1">
        <f>_xlfn.XLOOKUP(SUBSTITUTE(Table5[[#This Row],[rxn]],"RXN-","ENZLOAD-"),Table4[rxn],Table4[ub],0)</f>
        <v>0</v>
      </c>
      <c r="W3574" s="1" t="b">
        <f>AND(Table5[[#This Row],[FVA ENZLOAD flux UB]]=0,Table5[[#This Row],[ENZ not made when it should be?]])</f>
        <v>0</v>
      </c>
    </row>
    <row r="3575" spans="6:23" hidden="1">
      <c r="F3575" s="1" t="s">
        <v>9062</v>
      </c>
      <c r="G3575" s="1" t="str">
        <f>_xlfn.TEXTBEFORE(Table5[[#This Row],[rxn     kapp_old        kapp_slack_ub   kapp_slack_lb]]," ")</f>
        <v>RXN-OCDCAt_c_l_FWD-SPONT</v>
      </c>
      <c r="H357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57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575" s="1">
        <f>_xlfn.NUMBERVALUE(_xlfn.TEXTAFTER(Table5[[#This Row],[rxn     kapp_old        kapp_slack_ub   kapp_slack_lb]]," ",-1))</f>
        <v>0</v>
      </c>
      <c r="K3575" s="1">
        <f>_xlfn.XLOOKUP(SUBSTITUTE(Table5[[#This Row],[rxn]],"RXN-","ENZLOAD-"),ENZLOAD[name],ENZLOAD[flux],0)</f>
        <v>0</v>
      </c>
      <c r="L3575" s="1" t="str">
        <f>"'"&amp;Table5[[#This Row],[rxn]]&amp;"'"&amp;CHAR(9)&amp;IF(AND(Table5[[#This Row],[kapp_slack_ub]]&lt;&gt;0,Table5[[#This Row],[kapp_old]]&lt;$F$1),$F$1,Table5[[#This Row],[kapp_old]])</f>
        <v>'RXN-OCDCAt_c_l_FWD-SPONT'	27141.27779288</v>
      </c>
      <c r="M3575" s="1">
        <f>_xlfn.XLOOKUP(Table5[[#This Row],[rxn]],Table3[name],Table3[flux],$F$1)</f>
        <v>27141.277792879999</v>
      </c>
      <c r="N3575" s="1" t="str">
        <f>IFERROR(Table5[[#This Row],[min flux]]/Table5[[#This Row],[associated enzload]],"")</f>
        <v/>
      </c>
      <c r="O3575" s="1">
        <f>_xlfn.NUMBERVALUE(IF(Table5[[#This Row],[flux/enzload]]="","",ABS($N$1-Table5[[#This Row],[flux/enzload]])))</f>
        <v>0</v>
      </c>
      <c r="P3575" s="1">
        <f>Table5[[#This Row],[kapp_old]]+IFERROR(((Table5[[#This Row],[kapp_slack_ub]]-Table5[[#This Row],[kapp_slack_lb]])/Table5[[#This Row],[associated enzload]]),0)</f>
        <v>27141.277792879999</v>
      </c>
      <c r="Q3575" s="1" t="str">
        <f>"'"&amp;Table5[[#This Row],[rxn]]&amp;"'"&amp;CHAR(9)&amp;Table5[[#This Row],[kapp + (slack_ub - slack_lb)/enzload]]</f>
        <v>'RXN-OCDCAt_c_l_FWD-SPONT'	27141.27779288</v>
      </c>
      <c r="R3575" s="1">
        <f>_xlfn.XLOOKUP(Table5[[#This Row],[rxn]],Table38[name],Table38[flux],0)</f>
        <v>0</v>
      </c>
      <c r="S3575" s="1">
        <f>_xlfn.XLOOKUP(SUBSTITUTE(Table5[[#This Row],[rxn]],"RXN-","ENZLOAD-"),Table38[name],Table38[flux],0)</f>
        <v>0</v>
      </c>
      <c r="T3575" s="1" t="b">
        <f>AND(Table5[[#This Row],[ENZLOAD flux in kapp-slack.gms]]=0,Table5[[#This Row],[flux in kapp-slack.gms]]&lt;&gt;0,NOT(Table5[[#This Row],[spont or unknown?]]))</f>
        <v>0</v>
      </c>
      <c r="U3575" s="1" t="b">
        <f>OR(_xlfn.TEXTAFTER(Table5[[#This Row],[rxn]],"-",-1)="SPONT",_xlfn.TEXTAFTER(Table5[[#This Row],[rxn]],"-",-1)="UNKNOWN")</f>
        <v>1</v>
      </c>
      <c r="V3575" s="1">
        <f>_xlfn.XLOOKUP(SUBSTITUTE(Table5[[#This Row],[rxn]],"RXN-","ENZLOAD-"),Table4[rxn],Table4[ub],0)</f>
        <v>0</v>
      </c>
      <c r="W3575" s="1" t="b">
        <f>AND(Table5[[#This Row],[FVA ENZLOAD flux UB]]=0,Table5[[#This Row],[ENZ not made when it should be?]])</f>
        <v>0</v>
      </c>
    </row>
    <row r="3576" spans="6:23" hidden="1">
      <c r="F3576" s="1" t="s">
        <v>9063</v>
      </c>
      <c r="G3576" s="1" t="str">
        <f>_xlfn.TEXTBEFORE(Table5[[#This Row],[rxn     kapp_old        kapp_slack_ub   kapp_slack_lb]]," ")</f>
        <v>RXN-OCDCAt_c_l_REV-SPONT</v>
      </c>
      <c r="H357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57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576" s="1">
        <f>_xlfn.NUMBERVALUE(_xlfn.TEXTAFTER(Table5[[#This Row],[rxn     kapp_old        kapp_slack_ub   kapp_slack_lb]]," ",-1))</f>
        <v>0</v>
      </c>
      <c r="K3576" s="1">
        <f>_xlfn.XLOOKUP(SUBSTITUTE(Table5[[#This Row],[rxn]],"RXN-","ENZLOAD-"),ENZLOAD[name],ENZLOAD[flux],0)</f>
        <v>0</v>
      </c>
      <c r="L3576" s="1" t="str">
        <f>"'"&amp;Table5[[#This Row],[rxn]]&amp;"'"&amp;CHAR(9)&amp;IF(AND(Table5[[#This Row],[kapp_slack_ub]]&lt;&gt;0,Table5[[#This Row],[kapp_old]]&lt;$F$1),$F$1,Table5[[#This Row],[kapp_old]])</f>
        <v>'RXN-OCDCAt_c_l_REV-SPONT'	27141.27779288</v>
      </c>
      <c r="M3576" s="1">
        <f>_xlfn.XLOOKUP(Table5[[#This Row],[rxn]],Table3[name],Table3[flux],$F$1)</f>
        <v>27141.277792879999</v>
      </c>
      <c r="N3576" s="1" t="str">
        <f>IFERROR(Table5[[#This Row],[min flux]]/Table5[[#This Row],[associated enzload]],"")</f>
        <v/>
      </c>
      <c r="O3576" s="1">
        <f>_xlfn.NUMBERVALUE(IF(Table5[[#This Row],[flux/enzload]]="","",ABS($N$1-Table5[[#This Row],[flux/enzload]])))</f>
        <v>0</v>
      </c>
      <c r="P3576" s="1">
        <f>Table5[[#This Row],[kapp_old]]+IFERROR(((Table5[[#This Row],[kapp_slack_ub]]-Table5[[#This Row],[kapp_slack_lb]])/Table5[[#This Row],[associated enzload]]),0)</f>
        <v>27141.277792879999</v>
      </c>
      <c r="Q3576" s="1" t="str">
        <f>"'"&amp;Table5[[#This Row],[rxn]]&amp;"'"&amp;CHAR(9)&amp;Table5[[#This Row],[kapp + (slack_ub - slack_lb)/enzload]]</f>
        <v>'RXN-OCDCAt_c_l_REV-SPONT'	27141.27779288</v>
      </c>
      <c r="R3576" s="1">
        <f>_xlfn.XLOOKUP(Table5[[#This Row],[rxn]],Table38[name],Table38[flux],0)</f>
        <v>0</v>
      </c>
      <c r="S3576" s="1">
        <f>_xlfn.XLOOKUP(SUBSTITUTE(Table5[[#This Row],[rxn]],"RXN-","ENZLOAD-"),Table38[name],Table38[flux],0)</f>
        <v>0</v>
      </c>
      <c r="T3576" s="1" t="b">
        <f>AND(Table5[[#This Row],[ENZLOAD flux in kapp-slack.gms]]=0,Table5[[#This Row],[flux in kapp-slack.gms]]&lt;&gt;0,NOT(Table5[[#This Row],[spont or unknown?]]))</f>
        <v>0</v>
      </c>
      <c r="U3576" s="1" t="b">
        <f>OR(_xlfn.TEXTAFTER(Table5[[#This Row],[rxn]],"-",-1)="SPONT",_xlfn.TEXTAFTER(Table5[[#This Row],[rxn]],"-",-1)="UNKNOWN")</f>
        <v>1</v>
      </c>
      <c r="V3576" s="1">
        <f>_xlfn.XLOOKUP(SUBSTITUTE(Table5[[#This Row],[rxn]],"RXN-","ENZLOAD-"),Table4[rxn],Table4[ub],0)</f>
        <v>0</v>
      </c>
      <c r="W3576" s="1" t="b">
        <f>AND(Table5[[#This Row],[FVA ENZLOAD flux UB]]=0,Table5[[#This Row],[ENZ not made when it should be?]])</f>
        <v>0</v>
      </c>
    </row>
    <row r="3577" spans="6:23" hidden="1">
      <c r="F3577" s="1" t="s">
        <v>9064</v>
      </c>
      <c r="G3577" s="1" t="str">
        <f>_xlfn.TEXTBEFORE(Table5[[#This Row],[rxn     kapp_old        kapp_slack_ub   kapp_slack_lb]]," ")</f>
        <v>RXN-OCDCAt_c_mm_FWD-SPONT</v>
      </c>
      <c r="H357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57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577" s="1">
        <f>_xlfn.NUMBERVALUE(_xlfn.TEXTAFTER(Table5[[#This Row],[rxn     kapp_old        kapp_slack_ub   kapp_slack_lb]]," ",-1))</f>
        <v>0</v>
      </c>
      <c r="K3577" s="1">
        <f>_xlfn.XLOOKUP(SUBSTITUTE(Table5[[#This Row],[rxn]],"RXN-","ENZLOAD-"),ENZLOAD[name],ENZLOAD[flux],0)</f>
        <v>0</v>
      </c>
      <c r="L3577" s="1" t="str">
        <f>"'"&amp;Table5[[#This Row],[rxn]]&amp;"'"&amp;CHAR(9)&amp;IF(AND(Table5[[#This Row],[kapp_slack_ub]]&lt;&gt;0,Table5[[#This Row],[kapp_old]]&lt;$F$1),$F$1,Table5[[#This Row],[kapp_old]])</f>
        <v>'RXN-OCDCAt_c_mm_FWD-SPONT'	27141.27779288</v>
      </c>
      <c r="M3577" s="1">
        <f>_xlfn.XLOOKUP(Table5[[#This Row],[rxn]],Table3[name],Table3[flux],$F$1)</f>
        <v>27141.277792879999</v>
      </c>
      <c r="N3577" s="1" t="str">
        <f>IFERROR(Table5[[#This Row],[min flux]]/Table5[[#This Row],[associated enzload]],"")</f>
        <v/>
      </c>
      <c r="O3577" s="1">
        <f>_xlfn.NUMBERVALUE(IF(Table5[[#This Row],[flux/enzload]]="","",ABS($N$1-Table5[[#This Row],[flux/enzload]])))</f>
        <v>0</v>
      </c>
      <c r="P3577" s="1">
        <f>Table5[[#This Row],[kapp_old]]+IFERROR(((Table5[[#This Row],[kapp_slack_ub]]-Table5[[#This Row],[kapp_slack_lb]])/Table5[[#This Row],[associated enzload]]),0)</f>
        <v>27141.277792879999</v>
      </c>
      <c r="Q3577" s="1" t="str">
        <f>"'"&amp;Table5[[#This Row],[rxn]]&amp;"'"&amp;CHAR(9)&amp;Table5[[#This Row],[kapp + (slack_ub - slack_lb)/enzload]]</f>
        <v>'RXN-OCDCAt_c_mm_FWD-SPONT'	27141.27779288</v>
      </c>
      <c r="R3577" s="1">
        <f>_xlfn.XLOOKUP(Table5[[#This Row],[rxn]],Table38[name],Table38[flux],0)</f>
        <v>0</v>
      </c>
      <c r="S3577" s="1">
        <f>_xlfn.XLOOKUP(SUBSTITUTE(Table5[[#This Row],[rxn]],"RXN-","ENZLOAD-"),Table38[name],Table38[flux],0)</f>
        <v>0</v>
      </c>
      <c r="T3577" s="1" t="b">
        <f>AND(Table5[[#This Row],[ENZLOAD flux in kapp-slack.gms]]=0,Table5[[#This Row],[flux in kapp-slack.gms]]&lt;&gt;0,NOT(Table5[[#This Row],[spont or unknown?]]))</f>
        <v>0</v>
      </c>
      <c r="U3577" s="1" t="b">
        <f>OR(_xlfn.TEXTAFTER(Table5[[#This Row],[rxn]],"-",-1)="SPONT",_xlfn.TEXTAFTER(Table5[[#This Row],[rxn]],"-",-1)="UNKNOWN")</f>
        <v>1</v>
      </c>
      <c r="V3577" s="1">
        <f>_xlfn.XLOOKUP(SUBSTITUTE(Table5[[#This Row],[rxn]],"RXN-","ENZLOAD-"),Table4[rxn],Table4[ub],0)</f>
        <v>0</v>
      </c>
      <c r="W3577" s="1" t="b">
        <f>AND(Table5[[#This Row],[FVA ENZLOAD flux UB]]=0,Table5[[#This Row],[ENZ not made when it should be?]])</f>
        <v>0</v>
      </c>
    </row>
    <row r="3578" spans="6:23" hidden="1">
      <c r="F3578" s="1" t="s">
        <v>9065</v>
      </c>
      <c r="G3578" s="1" t="str">
        <f>_xlfn.TEXTBEFORE(Table5[[#This Row],[rxn     kapp_old        kapp_slack_ub   kapp_slack_lb]]," ")</f>
        <v>RXN-OCDCAt_c_mm_REV-SPONT</v>
      </c>
      <c r="H357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57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578" s="1">
        <f>_xlfn.NUMBERVALUE(_xlfn.TEXTAFTER(Table5[[#This Row],[rxn     kapp_old        kapp_slack_ub   kapp_slack_lb]]," ",-1))</f>
        <v>0</v>
      </c>
      <c r="K3578" s="1">
        <f>_xlfn.XLOOKUP(SUBSTITUTE(Table5[[#This Row],[rxn]],"RXN-","ENZLOAD-"),ENZLOAD[name],ENZLOAD[flux],0)</f>
        <v>0</v>
      </c>
      <c r="L3578" s="1" t="str">
        <f>"'"&amp;Table5[[#This Row],[rxn]]&amp;"'"&amp;CHAR(9)&amp;IF(AND(Table5[[#This Row],[kapp_slack_ub]]&lt;&gt;0,Table5[[#This Row],[kapp_old]]&lt;$F$1),$F$1,Table5[[#This Row],[kapp_old]])</f>
        <v>'RXN-OCDCAt_c_mm_REV-SPONT'	27141.27779288</v>
      </c>
      <c r="M3578" s="1">
        <f>_xlfn.XLOOKUP(Table5[[#This Row],[rxn]],Table3[name],Table3[flux],$F$1)</f>
        <v>27141.277792879999</v>
      </c>
      <c r="N3578" s="1" t="str">
        <f>IFERROR(Table5[[#This Row],[min flux]]/Table5[[#This Row],[associated enzload]],"")</f>
        <v/>
      </c>
      <c r="O3578" s="1">
        <f>_xlfn.NUMBERVALUE(IF(Table5[[#This Row],[flux/enzload]]="","",ABS($N$1-Table5[[#This Row],[flux/enzload]])))</f>
        <v>0</v>
      </c>
      <c r="P3578" s="1">
        <f>Table5[[#This Row],[kapp_old]]+IFERROR(((Table5[[#This Row],[kapp_slack_ub]]-Table5[[#This Row],[kapp_slack_lb]])/Table5[[#This Row],[associated enzload]]),0)</f>
        <v>27141.277792879999</v>
      </c>
      <c r="Q3578" s="1" t="str">
        <f>"'"&amp;Table5[[#This Row],[rxn]]&amp;"'"&amp;CHAR(9)&amp;Table5[[#This Row],[kapp + (slack_ub - slack_lb)/enzload]]</f>
        <v>'RXN-OCDCAt_c_mm_REV-SPONT'	27141.27779288</v>
      </c>
      <c r="R3578" s="1">
        <f>_xlfn.XLOOKUP(Table5[[#This Row],[rxn]],Table38[name],Table38[flux],0)</f>
        <v>0</v>
      </c>
      <c r="S3578" s="1">
        <f>_xlfn.XLOOKUP(SUBSTITUTE(Table5[[#This Row],[rxn]],"RXN-","ENZLOAD-"),Table38[name],Table38[flux],0)</f>
        <v>0</v>
      </c>
      <c r="T3578" s="1" t="b">
        <f>AND(Table5[[#This Row],[ENZLOAD flux in kapp-slack.gms]]=0,Table5[[#This Row],[flux in kapp-slack.gms]]&lt;&gt;0,NOT(Table5[[#This Row],[spont or unknown?]]))</f>
        <v>0</v>
      </c>
      <c r="U3578" s="1" t="b">
        <f>OR(_xlfn.TEXTAFTER(Table5[[#This Row],[rxn]],"-",-1)="SPONT",_xlfn.TEXTAFTER(Table5[[#This Row],[rxn]],"-",-1)="UNKNOWN")</f>
        <v>1</v>
      </c>
      <c r="V3578" s="1">
        <f>_xlfn.XLOOKUP(SUBSTITUTE(Table5[[#This Row],[rxn]],"RXN-","ENZLOAD-"),Table4[rxn],Table4[ub],0)</f>
        <v>0</v>
      </c>
      <c r="W3578" s="1" t="b">
        <f>AND(Table5[[#This Row],[FVA ENZLOAD flux UB]]=0,Table5[[#This Row],[ENZ not made when it should be?]])</f>
        <v>0</v>
      </c>
    </row>
    <row r="3579" spans="6:23" hidden="1">
      <c r="F3579" s="1" t="s">
        <v>9066</v>
      </c>
      <c r="G3579" s="1" t="str">
        <f>_xlfn.TEXTBEFORE(Table5[[#This Row],[rxn     kapp_old        kapp_slack_ub   kapp_slack_lb]]," ")</f>
        <v>RXN-OCDCAt_c_rm_FWD-SPONT</v>
      </c>
      <c r="H357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57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579" s="1">
        <f>_xlfn.NUMBERVALUE(_xlfn.TEXTAFTER(Table5[[#This Row],[rxn     kapp_old        kapp_slack_ub   kapp_slack_lb]]," ",-1))</f>
        <v>0</v>
      </c>
      <c r="K3579" s="1">
        <f>_xlfn.XLOOKUP(SUBSTITUTE(Table5[[#This Row],[rxn]],"RXN-","ENZLOAD-"),ENZLOAD[name],ENZLOAD[flux],0)</f>
        <v>0</v>
      </c>
      <c r="L3579" s="1" t="str">
        <f>"'"&amp;Table5[[#This Row],[rxn]]&amp;"'"&amp;CHAR(9)&amp;IF(AND(Table5[[#This Row],[kapp_slack_ub]]&lt;&gt;0,Table5[[#This Row],[kapp_old]]&lt;$F$1),$F$1,Table5[[#This Row],[kapp_old]])</f>
        <v>'RXN-OCDCAt_c_rm_FWD-SPONT'	27141.27779288</v>
      </c>
      <c r="M3579" s="1">
        <f>_xlfn.XLOOKUP(Table5[[#This Row],[rxn]],Table3[name],Table3[flux],$F$1)</f>
        <v>2.6057239569903E-5</v>
      </c>
      <c r="N3579" s="1" t="str">
        <f>IFERROR(Table5[[#This Row],[min flux]]/Table5[[#This Row],[associated enzload]],"")</f>
        <v/>
      </c>
      <c r="O3579" s="1">
        <f>_xlfn.NUMBERVALUE(IF(Table5[[#This Row],[flux/enzload]]="","",ABS($N$1-Table5[[#This Row],[flux/enzload]])))</f>
        <v>0</v>
      </c>
      <c r="P3579" s="1">
        <f>Table5[[#This Row],[kapp_old]]+IFERROR(((Table5[[#This Row],[kapp_slack_ub]]-Table5[[#This Row],[kapp_slack_lb]])/Table5[[#This Row],[associated enzload]]),0)</f>
        <v>27141.277792879999</v>
      </c>
      <c r="Q3579" s="1" t="str">
        <f>"'"&amp;Table5[[#This Row],[rxn]]&amp;"'"&amp;CHAR(9)&amp;Table5[[#This Row],[kapp + (slack_ub - slack_lb)/enzload]]</f>
        <v>'RXN-OCDCAt_c_rm_FWD-SPONT'	27141.27779288</v>
      </c>
      <c r="R3579" s="1">
        <f>_xlfn.XLOOKUP(Table5[[#This Row],[rxn]],Table38[name],Table38[flux],0)</f>
        <v>3.9817256103000001E-5</v>
      </c>
      <c r="S3579" s="1">
        <f>_xlfn.XLOOKUP(SUBSTITUTE(Table5[[#This Row],[rxn]],"RXN-","ENZLOAD-"),Table38[name],Table38[flux],0)</f>
        <v>0</v>
      </c>
      <c r="T3579" s="1" t="b">
        <f>AND(Table5[[#This Row],[ENZLOAD flux in kapp-slack.gms]]=0,Table5[[#This Row],[flux in kapp-slack.gms]]&lt;&gt;0,NOT(Table5[[#This Row],[spont or unknown?]]))</f>
        <v>0</v>
      </c>
      <c r="U3579" s="1" t="b">
        <f>OR(_xlfn.TEXTAFTER(Table5[[#This Row],[rxn]],"-",-1)="SPONT",_xlfn.TEXTAFTER(Table5[[#This Row],[rxn]],"-",-1)="UNKNOWN")</f>
        <v>1</v>
      </c>
      <c r="V3579" s="1">
        <f>_xlfn.XLOOKUP(SUBSTITUTE(Table5[[#This Row],[rxn]],"RXN-","ENZLOAD-"),Table4[rxn],Table4[ub],0)</f>
        <v>0</v>
      </c>
      <c r="W3579" s="1" t="b">
        <f>AND(Table5[[#This Row],[FVA ENZLOAD flux UB]]=0,Table5[[#This Row],[ENZ not made when it should be?]])</f>
        <v>0</v>
      </c>
    </row>
    <row r="3580" spans="6:23" hidden="1">
      <c r="F3580" s="1" t="s">
        <v>9067</v>
      </c>
      <c r="G3580" s="1" t="str">
        <f>_xlfn.TEXTBEFORE(Table5[[#This Row],[rxn     kapp_old        kapp_slack_ub   kapp_slack_lb]]," ")</f>
        <v>RXN-OCDCAt_c_rm_REV-SPONT</v>
      </c>
      <c r="H358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58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580" s="1">
        <f>_xlfn.NUMBERVALUE(_xlfn.TEXTAFTER(Table5[[#This Row],[rxn     kapp_old        kapp_slack_ub   kapp_slack_lb]]," ",-1))</f>
        <v>0</v>
      </c>
      <c r="K3580" s="1">
        <f>_xlfn.XLOOKUP(SUBSTITUTE(Table5[[#This Row],[rxn]],"RXN-","ENZLOAD-"),ENZLOAD[name],ENZLOAD[flux],0)</f>
        <v>0</v>
      </c>
      <c r="L3580" s="1" t="str">
        <f>"'"&amp;Table5[[#This Row],[rxn]]&amp;"'"&amp;CHAR(9)&amp;IF(AND(Table5[[#This Row],[kapp_slack_ub]]&lt;&gt;0,Table5[[#This Row],[kapp_old]]&lt;$F$1),$F$1,Table5[[#This Row],[kapp_old]])</f>
        <v>'RXN-OCDCAt_c_rm_REV-SPONT'	27141.27779288</v>
      </c>
      <c r="M3580" s="1">
        <f>_xlfn.XLOOKUP(Table5[[#This Row],[rxn]],Table3[name],Table3[flux],$F$1)</f>
        <v>27141.277792879999</v>
      </c>
      <c r="N3580" s="1" t="str">
        <f>IFERROR(Table5[[#This Row],[min flux]]/Table5[[#This Row],[associated enzload]],"")</f>
        <v/>
      </c>
      <c r="O3580" s="1">
        <f>_xlfn.NUMBERVALUE(IF(Table5[[#This Row],[flux/enzload]]="","",ABS($N$1-Table5[[#This Row],[flux/enzload]])))</f>
        <v>0</v>
      </c>
      <c r="P3580" s="1">
        <f>Table5[[#This Row],[kapp_old]]+IFERROR(((Table5[[#This Row],[kapp_slack_ub]]-Table5[[#This Row],[kapp_slack_lb]])/Table5[[#This Row],[associated enzload]]),0)</f>
        <v>27141.277792879999</v>
      </c>
      <c r="Q3580" s="1" t="str">
        <f>"'"&amp;Table5[[#This Row],[rxn]]&amp;"'"&amp;CHAR(9)&amp;Table5[[#This Row],[kapp + (slack_ub - slack_lb)/enzload]]</f>
        <v>'RXN-OCDCAt_c_rm_REV-SPONT'	27141.27779288</v>
      </c>
      <c r="R3580" s="1">
        <f>_xlfn.XLOOKUP(Table5[[#This Row],[rxn]],Table38[name],Table38[flux],0)</f>
        <v>0</v>
      </c>
      <c r="S3580" s="1">
        <f>_xlfn.XLOOKUP(SUBSTITUTE(Table5[[#This Row],[rxn]],"RXN-","ENZLOAD-"),Table38[name],Table38[flux],0)</f>
        <v>0</v>
      </c>
      <c r="T3580" s="1" t="b">
        <f>AND(Table5[[#This Row],[ENZLOAD flux in kapp-slack.gms]]=0,Table5[[#This Row],[flux in kapp-slack.gms]]&lt;&gt;0,NOT(Table5[[#This Row],[spont or unknown?]]))</f>
        <v>0</v>
      </c>
      <c r="U3580" s="1" t="b">
        <f>OR(_xlfn.TEXTAFTER(Table5[[#This Row],[rxn]],"-",-1)="SPONT",_xlfn.TEXTAFTER(Table5[[#This Row],[rxn]],"-",-1)="UNKNOWN")</f>
        <v>1</v>
      </c>
      <c r="V3580" s="1">
        <f>_xlfn.XLOOKUP(SUBSTITUTE(Table5[[#This Row],[rxn]],"RXN-","ENZLOAD-"),Table4[rxn],Table4[ub],0)</f>
        <v>0</v>
      </c>
      <c r="W3580" s="1" t="b">
        <f>AND(Table5[[#This Row],[FVA ENZLOAD flux UB]]=0,Table5[[#This Row],[ENZ not made when it should be?]])</f>
        <v>0</v>
      </c>
    </row>
    <row r="3581" spans="6:23" hidden="1">
      <c r="F3581" s="1" t="s">
        <v>9070</v>
      </c>
      <c r="G3581" s="1" t="str">
        <f>_xlfn.TEXTBEFORE(Table5[[#This Row],[rxn     kapp_old        kapp_slack_ub   kapp_slack_lb]]," ")</f>
        <v>RXN-OCDCEAt_c_en_FWD-SPONT</v>
      </c>
      <c r="H358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58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581" s="1">
        <f>_xlfn.NUMBERVALUE(_xlfn.TEXTAFTER(Table5[[#This Row],[rxn     kapp_old        kapp_slack_ub   kapp_slack_lb]]," ",-1))</f>
        <v>0</v>
      </c>
      <c r="K3581" s="1">
        <f>_xlfn.XLOOKUP(SUBSTITUTE(Table5[[#This Row],[rxn]],"RXN-","ENZLOAD-"),ENZLOAD[name],ENZLOAD[flux],0)</f>
        <v>0</v>
      </c>
      <c r="L3581" s="1" t="str">
        <f>"'"&amp;Table5[[#This Row],[rxn]]&amp;"'"&amp;CHAR(9)&amp;IF(AND(Table5[[#This Row],[kapp_slack_ub]]&lt;&gt;0,Table5[[#This Row],[kapp_old]]&lt;$F$1),$F$1,Table5[[#This Row],[kapp_old]])</f>
        <v>'RXN-OCDCEAt_c_en_FWD-SPONT'	27141.27779288</v>
      </c>
      <c r="M3581" s="1">
        <f>_xlfn.XLOOKUP(Table5[[#This Row],[rxn]],Table3[name],Table3[flux],$F$1)</f>
        <v>27141.277792879999</v>
      </c>
      <c r="N3581" s="1" t="str">
        <f>IFERROR(Table5[[#This Row],[min flux]]/Table5[[#This Row],[associated enzload]],"")</f>
        <v/>
      </c>
      <c r="O3581" s="1">
        <f>_xlfn.NUMBERVALUE(IF(Table5[[#This Row],[flux/enzload]]="","",ABS($N$1-Table5[[#This Row],[flux/enzload]])))</f>
        <v>0</v>
      </c>
      <c r="P3581" s="1">
        <f>Table5[[#This Row],[kapp_old]]+IFERROR(((Table5[[#This Row],[kapp_slack_ub]]-Table5[[#This Row],[kapp_slack_lb]])/Table5[[#This Row],[associated enzload]]),0)</f>
        <v>27141.277792879999</v>
      </c>
      <c r="Q3581" s="1" t="str">
        <f>"'"&amp;Table5[[#This Row],[rxn]]&amp;"'"&amp;CHAR(9)&amp;Table5[[#This Row],[kapp + (slack_ub - slack_lb)/enzload]]</f>
        <v>'RXN-OCDCEAt_c_en_FWD-SPONT'	27141.27779288</v>
      </c>
      <c r="R3581" s="1">
        <f>_xlfn.XLOOKUP(Table5[[#This Row],[rxn]],Table38[name],Table38[flux],0)</f>
        <v>0</v>
      </c>
      <c r="S3581" s="1">
        <f>_xlfn.XLOOKUP(SUBSTITUTE(Table5[[#This Row],[rxn]],"RXN-","ENZLOAD-"),Table38[name],Table38[flux],0)</f>
        <v>0</v>
      </c>
      <c r="T3581" s="1" t="b">
        <f>AND(Table5[[#This Row],[ENZLOAD flux in kapp-slack.gms]]=0,Table5[[#This Row],[flux in kapp-slack.gms]]&lt;&gt;0,NOT(Table5[[#This Row],[spont or unknown?]]))</f>
        <v>0</v>
      </c>
      <c r="U3581" s="1" t="b">
        <f>OR(_xlfn.TEXTAFTER(Table5[[#This Row],[rxn]],"-",-1)="SPONT",_xlfn.TEXTAFTER(Table5[[#This Row],[rxn]],"-",-1)="UNKNOWN")</f>
        <v>1</v>
      </c>
      <c r="V3581" s="1">
        <f>_xlfn.XLOOKUP(SUBSTITUTE(Table5[[#This Row],[rxn]],"RXN-","ENZLOAD-"),Table4[rxn],Table4[ub],0)</f>
        <v>0</v>
      </c>
      <c r="W3581" s="1" t="b">
        <f>AND(Table5[[#This Row],[FVA ENZLOAD flux UB]]=0,Table5[[#This Row],[ENZ not made when it should be?]])</f>
        <v>0</v>
      </c>
    </row>
    <row r="3582" spans="6:23" hidden="1">
      <c r="F3582" s="1" t="s">
        <v>9071</v>
      </c>
      <c r="G3582" s="1" t="str">
        <f>_xlfn.TEXTBEFORE(Table5[[#This Row],[rxn     kapp_old        kapp_slack_ub   kapp_slack_lb]]," ")</f>
        <v>RXN-OCDCEAt_c_en_REV-SPONT</v>
      </c>
      <c r="H358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58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582" s="1">
        <f>_xlfn.NUMBERVALUE(_xlfn.TEXTAFTER(Table5[[#This Row],[rxn     kapp_old        kapp_slack_ub   kapp_slack_lb]]," ",-1))</f>
        <v>0</v>
      </c>
      <c r="K3582" s="1">
        <f>_xlfn.XLOOKUP(SUBSTITUTE(Table5[[#This Row],[rxn]],"RXN-","ENZLOAD-"),ENZLOAD[name],ENZLOAD[flux],0)</f>
        <v>0</v>
      </c>
      <c r="L3582" s="1" t="str">
        <f>"'"&amp;Table5[[#This Row],[rxn]]&amp;"'"&amp;CHAR(9)&amp;IF(AND(Table5[[#This Row],[kapp_slack_ub]]&lt;&gt;0,Table5[[#This Row],[kapp_old]]&lt;$F$1),$F$1,Table5[[#This Row],[kapp_old]])</f>
        <v>'RXN-OCDCEAt_c_en_REV-SPONT'	27141.27779288</v>
      </c>
      <c r="M3582" s="1">
        <f>_xlfn.XLOOKUP(Table5[[#This Row],[rxn]],Table3[name],Table3[flux],$F$1)</f>
        <v>27141.277792879999</v>
      </c>
      <c r="N3582" s="1" t="str">
        <f>IFERROR(Table5[[#This Row],[min flux]]/Table5[[#This Row],[associated enzload]],"")</f>
        <v/>
      </c>
      <c r="O3582" s="1">
        <f>_xlfn.NUMBERVALUE(IF(Table5[[#This Row],[flux/enzload]]="","",ABS($N$1-Table5[[#This Row],[flux/enzload]])))</f>
        <v>0</v>
      </c>
      <c r="P3582" s="1">
        <f>Table5[[#This Row],[kapp_old]]+IFERROR(((Table5[[#This Row],[kapp_slack_ub]]-Table5[[#This Row],[kapp_slack_lb]])/Table5[[#This Row],[associated enzload]]),0)</f>
        <v>27141.277792879999</v>
      </c>
      <c r="Q3582" s="1" t="str">
        <f>"'"&amp;Table5[[#This Row],[rxn]]&amp;"'"&amp;CHAR(9)&amp;Table5[[#This Row],[kapp + (slack_ub - slack_lb)/enzload]]</f>
        <v>'RXN-OCDCEAt_c_en_REV-SPONT'	27141.27779288</v>
      </c>
      <c r="R3582" s="1">
        <f>_xlfn.XLOOKUP(Table5[[#This Row],[rxn]],Table38[name],Table38[flux],0)</f>
        <v>0</v>
      </c>
      <c r="S3582" s="1">
        <f>_xlfn.XLOOKUP(SUBSTITUTE(Table5[[#This Row],[rxn]],"RXN-","ENZLOAD-"),Table38[name],Table38[flux],0)</f>
        <v>0</v>
      </c>
      <c r="T3582" s="1" t="b">
        <f>AND(Table5[[#This Row],[ENZLOAD flux in kapp-slack.gms]]=0,Table5[[#This Row],[flux in kapp-slack.gms]]&lt;&gt;0,NOT(Table5[[#This Row],[spont or unknown?]]))</f>
        <v>0</v>
      </c>
      <c r="U3582" s="1" t="b">
        <f>OR(_xlfn.TEXTAFTER(Table5[[#This Row],[rxn]],"-",-1)="SPONT",_xlfn.TEXTAFTER(Table5[[#This Row],[rxn]],"-",-1)="UNKNOWN")</f>
        <v>1</v>
      </c>
      <c r="V3582" s="1">
        <f>_xlfn.XLOOKUP(SUBSTITUTE(Table5[[#This Row],[rxn]],"RXN-","ENZLOAD-"),Table4[rxn],Table4[ub],0)</f>
        <v>0</v>
      </c>
      <c r="W3582" s="1" t="b">
        <f>AND(Table5[[#This Row],[FVA ENZLOAD flux UB]]=0,Table5[[#This Row],[ENZ not made when it should be?]])</f>
        <v>0</v>
      </c>
    </row>
    <row r="3583" spans="6:23" hidden="1">
      <c r="F3583" s="1" t="s">
        <v>9072</v>
      </c>
      <c r="G3583" s="1" t="str">
        <f>_xlfn.TEXTBEFORE(Table5[[#This Row],[rxn     kapp_old        kapp_slack_ub   kapp_slack_lb]]," ")</f>
        <v>RXN-OCDCEAt_c_l_FWD-SPONT</v>
      </c>
      <c r="H358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58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583" s="1">
        <f>_xlfn.NUMBERVALUE(_xlfn.TEXTAFTER(Table5[[#This Row],[rxn     kapp_old        kapp_slack_ub   kapp_slack_lb]]," ",-1))</f>
        <v>0</v>
      </c>
      <c r="K3583" s="1">
        <f>_xlfn.XLOOKUP(SUBSTITUTE(Table5[[#This Row],[rxn]],"RXN-","ENZLOAD-"),ENZLOAD[name],ENZLOAD[flux],0)</f>
        <v>0</v>
      </c>
      <c r="L3583" s="1" t="str">
        <f>"'"&amp;Table5[[#This Row],[rxn]]&amp;"'"&amp;CHAR(9)&amp;IF(AND(Table5[[#This Row],[kapp_slack_ub]]&lt;&gt;0,Table5[[#This Row],[kapp_old]]&lt;$F$1),$F$1,Table5[[#This Row],[kapp_old]])</f>
        <v>'RXN-OCDCEAt_c_l_FWD-SPONT'	27141.27779288</v>
      </c>
      <c r="M3583" s="1">
        <f>_xlfn.XLOOKUP(Table5[[#This Row],[rxn]],Table3[name],Table3[flux],$F$1)</f>
        <v>27141.277792879999</v>
      </c>
      <c r="N3583" s="1" t="str">
        <f>IFERROR(Table5[[#This Row],[min flux]]/Table5[[#This Row],[associated enzload]],"")</f>
        <v/>
      </c>
      <c r="O3583" s="1">
        <f>_xlfn.NUMBERVALUE(IF(Table5[[#This Row],[flux/enzload]]="","",ABS($N$1-Table5[[#This Row],[flux/enzload]])))</f>
        <v>0</v>
      </c>
      <c r="P3583" s="1">
        <f>Table5[[#This Row],[kapp_old]]+IFERROR(((Table5[[#This Row],[kapp_slack_ub]]-Table5[[#This Row],[kapp_slack_lb]])/Table5[[#This Row],[associated enzload]]),0)</f>
        <v>27141.277792879999</v>
      </c>
      <c r="Q3583" s="1" t="str">
        <f>"'"&amp;Table5[[#This Row],[rxn]]&amp;"'"&amp;CHAR(9)&amp;Table5[[#This Row],[kapp + (slack_ub - slack_lb)/enzload]]</f>
        <v>'RXN-OCDCEAt_c_l_FWD-SPONT'	27141.27779288</v>
      </c>
      <c r="R3583" s="1">
        <f>_xlfn.XLOOKUP(Table5[[#This Row],[rxn]],Table38[name],Table38[flux],0)</f>
        <v>0</v>
      </c>
      <c r="S3583" s="1">
        <f>_xlfn.XLOOKUP(SUBSTITUTE(Table5[[#This Row],[rxn]],"RXN-","ENZLOAD-"),Table38[name],Table38[flux],0)</f>
        <v>0</v>
      </c>
      <c r="T3583" s="1" t="b">
        <f>AND(Table5[[#This Row],[ENZLOAD flux in kapp-slack.gms]]=0,Table5[[#This Row],[flux in kapp-slack.gms]]&lt;&gt;0,NOT(Table5[[#This Row],[spont or unknown?]]))</f>
        <v>0</v>
      </c>
      <c r="U3583" s="1" t="b">
        <f>OR(_xlfn.TEXTAFTER(Table5[[#This Row],[rxn]],"-",-1)="SPONT",_xlfn.TEXTAFTER(Table5[[#This Row],[rxn]],"-",-1)="UNKNOWN")</f>
        <v>1</v>
      </c>
      <c r="V3583" s="1">
        <f>_xlfn.XLOOKUP(SUBSTITUTE(Table5[[#This Row],[rxn]],"RXN-","ENZLOAD-"),Table4[rxn],Table4[ub],0)</f>
        <v>0</v>
      </c>
      <c r="W3583" s="1" t="b">
        <f>AND(Table5[[#This Row],[FVA ENZLOAD flux UB]]=0,Table5[[#This Row],[ENZ not made when it should be?]])</f>
        <v>0</v>
      </c>
    </row>
    <row r="3584" spans="6:23" hidden="1">
      <c r="F3584" s="1" t="s">
        <v>9073</v>
      </c>
      <c r="G3584" s="1" t="str">
        <f>_xlfn.TEXTBEFORE(Table5[[#This Row],[rxn     kapp_old        kapp_slack_ub   kapp_slack_lb]]," ")</f>
        <v>RXN-OCDCEAt_c_l_REV-SPONT</v>
      </c>
      <c r="H358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58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584" s="1">
        <f>_xlfn.NUMBERVALUE(_xlfn.TEXTAFTER(Table5[[#This Row],[rxn     kapp_old        kapp_slack_ub   kapp_slack_lb]]," ",-1))</f>
        <v>0</v>
      </c>
      <c r="K3584" s="1">
        <f>_xlfn.XLOOKUP(SUBSTITUTE(Table5[[#This Row],[rxn]],"RXN-","ENZLOAD-"),ENZLOAD[name],ENZLOAD[flux],0)</f>
        <v>0</v>
      </c>
      <c r="L3584" s="1" t="str">
        <f>"'"&amp;Table5[[#This Row],[rxn]]&amp;"'"&amp;CHAR(9)&amp;IF(AND(Table5[[#This Row],[kapp_slack_ub]]&lt;&gt;0,Table5[[#This Row],[kapp_old]]&lt;$F$1),$F$1,Table5[[#This Row],[kapp_old]])</f>
        <v>'RXN-OCDCEAt_c_l_REV-SPONT'	27141.27779288</v>
      </c>
      <c r="M3584" s="1">
        <f>_xlfn.XLOOKUP(Table5[[#This Row],[rxn]],Table3[name],Table3[flux],$F$1)</f>
        <v>27141.277792879999</v>
      </c>
      <c r="N3584" s="1" t="str">
        <f>IFERROR(Table5[[#This Row],[min flux]]/Table5[[#This Row],[associated enzload]],"")</f>
        <v/>
      </c>
      <c r="O3584" s="1">
        <f>_xlfn.NUMBERVALUE(IF(Table5[[#This Row],[flux/enzload]]="","",ABS($N$1-Table5[[#This Row],[flux/enzload]])))</f>
        <v>0</v>
      </c>
      <c r="P3584" s="1">
        <f>Table5[[#This Row],[kapp_old]]+IFERROR(((Table5[[#This Row],[kapp_slack_ub]]-Table5[[#This Row],[kapp_slack_lb]])/Table5[[#This Row],[associated enzload]]),0)</f>
        <v>27141.277792879999</v>
      </c>
      <c r="Q3584" s="1" t="str">
        <f>"'"&amp;Table5[[#This Row],[rxn]]&amp;"'"&amp;CHAR(9)&amp;Table5[[#This Row],[kapp + (slack_ub - slack_lb)/enzload]]</f>
        <v>'RXN-OCDCEAt_c_l_REV-SPONT'	27141.27779288</v>
      </c>
      <c r="R3584" s="1">
        <f>_xlfn.XLOOKUP(Table5[[#This Row],[rxn]],Table38[name],Table38[flux],0)</f>
        <v>0</v>
      </c>
      <c r="S3584" s="1">
        <f>_xlfn.XLOOKUP(SUBSTITUTE(Table5[[#This Row],[rxn]],"RXN-","ENZLOAD-"),Table38[name],Table38[flux],0)</f>
        <v>0</v>
      </c>
      <c r="T3584" s="1" t="b">
        <f>AND(Table5[[#This Row],[ENZLOAD flux in kapp-slack.gms]]=0,Table5[[#This Row],[flux in kapp-slack.gms]]&lt;&gt;0,NOT(Table5[[#This Row],[spont or unknown?]]))</f>
        <v>0</v>
      </c>
      <c r="U3584" s="1" t="b">
        <f>OR(_xlfn.TEXTAFTER(Table5[[#This Row],[rxn]],"-",-1)="SPONT",_xlfn.TEXTAFTER(Table5[[#This Row],[rxn]],"-",-1)="UNKNOWN")</f>
        <v>1</v>
      </c>
      <c r="V3584" s="1">
        <f>_xlfn.XLOOKUP(SUBSTITUTE(Table5[[#This Row],[rxn]],"RXN-","ENZLOAD-"),Table4[rxn],Table4[ub],0)</f>
        <v>0</v>
      </c>
      <c r="W3584" s="1" t="b">
        <f>AND(Table5[[#This Row],[FVA ENZLOAD flux UB]]=0,Table5[[#This Row],[ENZ not made when it should be?]])</f>
        <v>0</v>
      </c>
    </row>
    <row r="3585" spans="6:23" hidden="1">
      <c r="F3585" s="1" t="s">
        <v>9074</v>
      </c>
      <c r="G3585" s="1" t="str">
        <f>_xlfn.TEXTBEFORE(Table5[[#This Row],[rxn     kapp_old        kapp_slack_ub   kapp_slack_lb]]," ")</f>
        <v>RXN-OCDCEAt_c_rm_FWD-SPONT</v>
      </c>
      <c r="H358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58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585" s="1">
        <f>_xlfn.NUMBERVALUE(_xlfn.TEXTAFTER(Table5[[#This Row],[rxn     kapp_old        kapp_slack_ub   kapp_slack_lb]]," ",-1))</f>
        <v>0</v>
      </c>
      <c r="K3585" s="1">
        <f>_xlfn.XLOOKUP(SUBSTITUTE(Table5[[#This Row],[rxn]],"RXN-","ENZLOAD-"),ENZLOAD[name],ENZLOAD[flux],0)</f>
        <v>0</v>
      </c>
      <c r="L3585" s="1" t="str">
        <f>"'"&amp;Table5[[#This Row],[rxn]]&amp;"'"&amp;CHAR(9)&amp;IF(AND(Table5[[#This Row],[kapp_slack_ub]]&lt;&gt;0,Table5[[#This Row],[kapp_old]]&lt;$F$1),$F$1,Table5[[#This Row],[kapp_old]])</f>
        <v>'RXN-OCDCEAt_c_rm_FWD-SPONT'	27141.27779288</v>
      </c>
      <c r="M3585" s="1">
        <f>_xlfn.XLOOKUP(Table5[[#This Row],[rxn]],Table3[name],Table3[flux],$F$1)</f>
        <v>4.7792167278612998E-5</v>
      </c>
      <c r="N3585" s="1" t="str">
        <f>IFERROR(Table5[[#This Row],[min flux]]/Table5[[#This Row],[associated enzload]],"")</f>
        <v/>
      </c>
      <c r="O3585" s="1">
        <f>_xlfn.NUMBERVALUE(IF(Table5[[#This Row],[flux/enzload]]="","",ABS($N$1-Table5[[#This Row],[flux/enzload]])))</f>
        <v>0</v>
      </c>
      <c r="P3585" s="1">
        <f>Table5[[#This Row],[kapp_old]]+IFERROR(((Table5[[#This Row],[kapp_slack_ub]]-Table5[[#This Row],[kapp_slack_lb]])/Table5[[#This Row],[associated enzload]]),0)</f>
        <v>27141.277792879999</v>
      </c>
      <c r="Q3585" s="1" t="str">
        <f>"'"&amp;Table5[[#This Row],[rxn]]&amp;"'"&amp;CHAR(9)&amp;Table5[[#This Row],[kapp + (slack_ub - slack_lb)/enzload]]</f>
        <v>'RXN-OCDCEAt_c_rm_FWD-SPONT'	27141.27779288</v>
      </c>
      <c r="R3585" s="1">
        <f>_xlfn.XLOOKUP(Table5[[#This Row],[rxn]],Table38[name],Table38[flux],0)</f>
        <v>7.3056738272999998E-5</v>
      </c>
      <c r="S3585" s="1">
        <f>_xlfn.XLOOKUP(SUBSTITUTE(Table5[[#This Row],[rxn]],"RXN-","ENZLOAD-"),Table38[name],Table38[flux],0)</f>
        <v>0</v>
      </c>
      <c r="T3585" s="1" t="b">
        <f>AND(Table5[[#This Row],[ENZLOAD flux in kapp-slack.gms]]=0,Table5[[#This Row],[flux in kapp-slack.gms]]&lt;&gt;0,NOT(Table5[[#This Row],[spont or unknown?]]))</f>
        <v>0</v>
      </c>
      <c r="U3585" s="1" t="b">
        <f>OR(_xlfn.TEXTAFTER(Table5[[#This Row],[rxn]],"-",-1)="SPONT",_xlfn.TEXTAFTER(Table5[[#This Row],[rxn]],"-",-1)="UNKNOWN")</f>
        <v>1</v>
      </c>
      <c r="V3585" s="1">
        <f>_xlfn.XLOOKUP(SUBSTITUTE(Table5[[#This Row],[rxn]],"RXN-","ENZLOAD-"),Table4[rxn],Table4[ub],0)</f>
        <v>0</v>
      </c>
      <c r="W3585" s="1" t="b">
        <f>AND(Table5[[#This Row],[FVA ENZLOAD flux UB]]=0,Table5[[#This Row],[ENZ not made when it should be?]])</f>
        <v>0</v>
      </c>
    </row>
    <row r="3586" spans="6:23" hidden="1">
      <c r="F3586" s="1" t="s">
        <v>9075</v>
      </c>
      <c r="G3586" s="1" t="str">
        <f>_xlfn.TEXTBEFORE(Table5[[#This Row],[rxn     kapp_old        kapp_slack_ub   kapp_slack_lb]]," ")</f>
        <v>RXN-OCDCEAt_c_rm_REV-SPONT</v>
      </c>
      <c r="H358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58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586" s="1">
        <f>_xlfn.NUMBERVALUE(_xlfn.TEXTAFTER(Table5[[#This Row],[rxn     kapp_old        kapp_slack_ub   kapp_slack_lb]]," ",-1))</f>
        <v>0</v>
      </c>
      <c r="K3586" s="1">
        <f>_xlfn.XLOOKUP(SUBSTITUTE(Table5[[#This Row],[rxn]],"RXN-","ENZLOAD-"),ENZLOAD[name],ENZLOAD[flux],0)</f>
        <v>0</v>
      </c>
      <c r="L3586" s="1" t="str">
        <f>"'"&amp;Table5[[#This Row],[rxn]]&amp;"'"&amp;CHAR(9)&amp;IF(AND(Table5[[#This Row],[kapp_slack_ub]]&lt;&gt;0,Table5[[#This Row],[kapp_old]]&lt;$F$1),$F$1,Table5[[#This Row],[kapp_old]])</f>
        <v>'RXN-OCDCEAt_c_rm_REV-SPONT'	27141.27779288</v>
      </c>
      <c r="M3586" s="1">
        <f>_xlfn.XLOOKUP(Table5[[#This Row],[rxn]],Table3[name],Table3[flux],$F$1)</f>
        <v>27141.277792879999</v>
      </c>
      <c r="N3586" s="1" t="str">
        <f>IFERROR(Table5[[#This Row],[min flux]]/Table5[[#This Row],[associated enzload]],"")</f>
        <v/>
      </c>
      <c r="O3586" s="1">
        <f>_xlfn.NUMBERVALUE(IF(Table5[[#This Row],[flux/enzload]]="","",ABS($N$1-Table5[[#This Row],[flux/enzload]])))</f>
        <v>0</v>
      </c>
      <c r="P3586" s="1">
        <f>Table5[[#This Row],[kapp_old]]+IFERROR(((Table5[[#This Row],[kapp_slack_ub]]-Table5[[#This Row],[kapp_slack_lb]])/Table5[[#This Row],[associated enzload]]),0)</f>
        <v>27141.277792879999</v>
      </c>
      <c r="Q3586" s="1" t="str">
        <f>"'"&amp;Table5[[#This Row],[rxn]]&amp;"'"&amp;CHAR(9)&amp;Table5[[#This Row],[kapp + (slack_ub - slack_lb)/enzload]]</f>
        <v>'RXN-OCDCEAt_c_rm_REV-SPONT'	27141.27779288</v>
      </c>
      <c r="R3586" s="1">
        <f>_xlfn.XLOOKUP(Table5[[#This Row],[rxn]],Table38[name],Table38[flux],0)</f>
        <v>0</v>
      </c>
      <c r="S3586" s="1">
        <f>_xlfn.XLOOKUP(SUBSTITUTE(Table5[[#This Row],[rxn]],"RXN-","ENZLOAD-"),Table38[name],Table38[flux],0)</f>
        <v>0</v>
      </c>
      <c r="T3586" s="1" t="b">
        <f>AND(Table5[[#This Row],[ENZLOAD flux in kapp-slack.gms]]=0,Table5[[#This Row],[flux in kapp-slack.gms]]&lt;&gt;0,NOT(Table5[[#This Row],[spont or unknown?]]))</f>
        <v>0</v>
      </c>
      <c r="U3586" s="1" t="b">
        <f>OR(_xlfn.TEXTAFTER(Table5[[#This Row],[rxn]],"-",-1)="SPONT",_xlfn.TEXTAFTER(Table5[[#This Row],[rxn]],"-",-1)="UNKNOWN")</f>
        <v>1</v>
      </c>
      <c r="V3586" s="1">
        <f>_xlfn.XLOOKUP(SUBSTITUTE(Table5[[#This Row],[rxn]],"RXN-","ENZLOAD-"),Table4[rxn],Table4[ub],0)</f>
        <v>0</v>
      </c>
      <c r="W3586" s="1" t="b">
        <f>AND(Table5[[#This Row],[FVA ENZLOAD flux UB]]=0,Table5[[#This Row],[ENZ not made when it should be?]])</f>
        <v>0</v>
      </c>
    </row>
    <row r="3587" spans="6:23" hidden="1">
      <c r="F3587" s="1" t="s">
        <v>9081</v>
      </c>
      <c r="G3587" s="1" t="str">
        <f>_xlfn.TEXTBEFORE(Table5[[#This Row],[rxn     kapp_old        kapp_slack_ub   kapp_slack_lb]]," ")</f>
        <v>RXN-OCTAt_c_x_FWD-SPONT</v>
      </c>
      <c r="H358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58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587" s="1">
        <f>_xlfn.NUMBERVALUE(_xlfn.TEXTAFTER(Table5[[#This Row],[rxn     kapp_old        kapp_slack_ub   kapp_slack_lb]]," ",-1))</f>
        <v>0</v>
      </c>
      <c r="K3587" s="1">
        <f>_xlfn.XLOOKUP(SUBSTITUTE(Table5[[#This Row],[rxn]],"RXN-","ENZLOAD-"),ENZLOAD[name],ENZLOAD[flux],0)</f>
        <v>0</v>
      </c>
      <c r="L3587" s="1" t="str">
        <f>"'"&amp;Table5[[#This Row],[rxn]]&amp;"'"&amp;CHAR(9)&amp;IF(AND(Table5[[#This Row],[kapp_slack_ub]]&lt;&gt;0,Table5[[#This Row],[kapp_old]]&lt;$F$1),$F$1,Table5[[#This Row],[kapp_old]])</f>
        <v>'RXN-OCTAt_c_x_FWD-SPONT'	27141.27779288</v>
      </c>
      <c r="M3587" s="1">
        <f>_xlfn.XLOOKUP(Table5[[#This Row],[rxn]],Table3[name],Table3[flux],$F$1)</f>
        <v>27141.277792879999</v>
      </c>
      <c r="N3587" s="1" t="str">
        <f>IFERROR(Table5[[#This Row],[min flux]]/Table5[[#This Row],[associated enzload]],"")</f>
        <v/>
      </c>
      <c r="O3587" s="1">
        <f>_xlfn.NUMBERVALUE(IF(Table5[[#This Row],[flux/enzload]]="","",ABS($N$1-Table5[[#This Row],[flux/enzload]])))</f>
        <v>0</v>
      </c>
      <c r="P3587" s="1">
        <f>Table5[[#This Row],[kapp_old]]+IFERROR(((Table5[[#This Row],[kapp_slack_ub]]-Table5[[#This Row],[kapp_slack_lb]])/Table5[[#This Row],[associated enzload]]),0)</f>
        <v>27141.277792879999</v>
      </c>
      <c r="Q3587" s="1" t="str">
        <f>"'"&amp;Table5[[#This Row],[rxn]]&amp;"'"&amp;CHAR(9)&amp;Table5[[#This Row],[kapp + (slack_ub - slack_lb)/enzload]]</f>
        <v>'RXN-OCTAt_c_x_FWD-SPONT'	27141.27779288</v>
      </c>
      <c r="R3587" s="1">
        <f>_xlfn.XLOOKUP(Table5[[#This Row],[rxn]],Table38[name],Table38[flux],0)</f>
        <v>0</v>
      </c>
      <c r="S3587" s="1">
        <f>_xlfn.XLOOKUP(SUBSTITUTE(Table5[[#This Row],[rxn]],"RXN-","ENZLOAD-"),Table38[name],Table38[flux],0)</f>
        <v>0</v>
      </c>
      <c r="T3587" s="1" t="b">
        <f>AND(Table5[[#This Row],[ENZLOAD flux in kapp-slack.gms]]=0,Table5[[#This Row],[flux in kapp-slack.gms]]&lt;&gt;0,NOT(Table5[[#This Row],[spont or unknown?]]))</f>
        <v>0</v>
      </c>
      <c r="U3587" s="1" t="b">
        <f>OR(_xlfn.TEXTAFTER(Table5[[#This Row],[rxn]],"-",-1)="SPONT",_xlfn.TEXTAFTER(Table5[[#This Row],[rxn]],"-",-1)="UNKNOWN")</f>
        <v>1</v>
      </c>
      <c r="V3587" s="1">
        <f>_xlfn.XLOOKUP(SUBSTITUTE(Table5[[#This Row],[rxn]],"RXN-","ENZLOAD-"),Table4[rxn],Table4[ub],0)</f>
        <v>0</v>
      </c>
      <c r="W3587" s="1" t="b">
        <f>AND(Table5[[#This Row],[FVA ENZLOAD flux UB]]=0,Table5[[#This Row],[ENZ not made when it should be?]])</f>
        <v>0</v>
      </c>
    </row>
    <row r="3588" spans="6:23" hidden="1">
      <c r="F3588" s="1" t="s">
        <v>9082</v>
      </c>
      <c r="G3588" s="1" t="str">
        <f>_xlfn.TEXTBEFORE(Table5[[#This Row],[rxn     kapp_old        kapp_slack_ub   kapp_slack_lb]]," ")</f>
        <v>RXN-OCTAt_c_x_REV-SPONT</v>
      </c>
      <c r="H358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58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588" s="1">
        <f>_xlfn.NUMBERVALUE(_xlfn.TEXTAFTER(Table5[[#This Row],[rxn     kapp_old        kapp_slack_ub   kapp_slack_lb]]," ",-1))</f>
        <v>0</v>
      </c>
      <c r="K3588" s="1">
        <f>_xlfn.XLOOKUP(SUBSTITUTE(Table5[[#This Row],[rxn]],"RXN-","ENZLOAD-"),ENZLOAD[name],ENZLOAD[flux],0)</f>
        <v>0</v>
      </c>
      <c r="L3588" s="1" t="str">
        <f>"'"&amp;Table5[[#This Row],[rxn]]&amp;"'"&amp;CHAR(9)&amp;IF(AND(Table5[[#This Row],[kapp_slack_ub]]&lt;&gt;0,Table5[[#This Row],[kapp_old]]&lt;$F$1),$F$1,Table5[[#This Row],[kapp_old]])</f>
        <v>'RXN-OCTAt_c_x_REV-SPONT'	27141.27779288</v>
      </c>
      <c r="M3588" s="1">
        <f>_xlfn.XLOOKUP(Table5[[#This Row],[rxn]],Table3[name],Table3[flux],$F$1)</f>
        <v>27141.277792879999</v>
      </c>
      <c r="N3588" s="1" t="str">
        <f>IFERROR(Table5[[#This Row],[min flux]]/Table5[[#This Row],[associated enzload]],"")</f>
        <v/>
      </c>
      <c r="O3588" s="1">
        <f>_xlfn.NUMBERVALUE(IF(Table5[[#This Row],[flux/enzload]]="","",ABS($N$1-Table5[[#This Row],[flux/enzload]])))</f>
        <v>0</v>
      </c>
      <c r="P3588" s="1">
        <f>Table5[[#This Row],[kapp_old]]+IFERROR(((Table5[[#This Row],[kapp_slack_ub]]-Table5[[#This Row],[kapp_slack_lb]])/Table5[[#This Row],[associated enzload]]),0)</f>
        <v>27141.277792879999</v>
      </c>
      <c r="Q3588" s="1" t="str">
        <f>"'"&amp;Table5[[#This Row],[rxn]]&amp;"'"&amp;CHAR(9)&amp;Table5[[#This Row],[kapp + (slack_ub - slack_lb)/enzload]]</f>
        <v>'RXN-OCTAt_c_x_REV-SPONT'	27141.27779288</v>
      </c>
      <c r="R3588" s="1">
        <f>_xlfn.XLOOKUP(Table5[[#This Row],[rxn]],Table38[name],Table38[flux],0)</f>
        <v>0</v>
      </c>
      <c r="S3588" s="1">
        <f>_xlfn.XLOOKUP(SUBSTITUTE(Table5[[#This Row],[rxn]],"RXN-","ENZLOAD-"),Table38[name],Table38[flux],0)</f>
        <v>0</v>
      </c>
      <c r="T3588" s="1" t="b">
        <f>AND(Table5[[#This Row],[ENZLOAD flux in kapp-slack.gms]]=0,Table5[[#This Row],[flux in kapp-slack.gms]]&lt;&gt;0,NOT(Table5[[#This Row],[spont or unknown?]]))</f>
        <v>0</v>
      </c>
      <c r="U3588" s="1" t="b">
        <f>OR(_xlfn.TEXTAFTER(Table5[[#This Row],[rxn]],"-",-1)="SPONT",_xlfn.TEXTAFTER(Table5[[#This Row],[rxn]],"-",-1)="UNKNOWN")</f>
        <v>1</v>
      </c>
      <c r="V3588" s="1">
        <f>_xlfn.XLOOKUP(SUBSTITUTE(Table5[[#This Row],[rxn]],"RXN-","ENZLOAD-"),Table4[rxn],Table4[ub],0)</f>
        <v>0</v>
      </c>
      <c r="W3588" s="1" t="b">
        <f>AND(Table5[[#This Row],[FVA ENZLOAD flux UB]]=0,Table5[[#This Row],[ENZ not made when it should be?]])</f>
        <v>0</v>
      </c>
    </row>
    <row r="3589" spans="6:23" hidden="1">
      <c r="F3589" s="1" t="s">
        <v>9083</v>
      </c>
      <c r="G3589" s="1" t="str">
        <f>_xlfn.TEXTBEFORE(Table5[[#This Row],[rxn     kapp_old        kapp_slack_ub   kapp_slack_lb]]," ")</f>
        <v>RXN-ODECOAt_c_l_FWD-SPONT</v>
      </c>
      <c r="H358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58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589" s="1">
        <f>_xlfn.NUMBERVALUE(_xlfn.TEXTAFTER(Table5[[#This Row],[rxn     kapp_old        kapp_slack_ub   kapp_slack_lb]]," ",-1))</f>
        <v>0</v>
      </c>
      <c r="K3589" s="1">
        <f>_xlfn.XLOOKUP(SUBSTITUTE(Table5[[#This Row],[rxn]],"RXN-","ENZLOAD-"),ENZLOAD[name],ENZLOAD[flux],0)</f>
        <v>0</v>
      </c>
      <c r="L3589" s="1" t="str">
        <f>"'"&amp;Table5[[#This Row],[rxn]]&amp;"'"&amp;CHAR(9)&amp;IF(AND(Table5[[#This Row],[kapp_slack_ub]]&lt;&gt;0,Table5[[#This Row],[kapp_old]]&lt;$F$1),$F$1,Table5[[#This Row],[kapp_old]])</f>
        <v>'RXN-ODECOAt_c_l_FWD-SPONT'	27141.27779288</v>
      </c>
      <c r="M3589" s="1">
        <f>_xlfn.XLOOKUP(Table5[[#This Row],[rxn]],Table3[name],Table3[flux],$F$1)</f>
        <v>27141.277792879999</v>
      </c>
      <c r="N3589" s="1" t="str">
        <f>IFERROR(Table5[[#This Row],[min flux]]/Table5[[#This Row],[associated enzload]],"")</f>
        <v/>
      </c>
      <c r="O3589" s="1">
        <f>_xlfn.NUMBERVALUE(IF(Table5[[#This Row],[flux/enzload]]="","",ABS($N$1-Table5[[#This Row],[flux/enzload]])))</f>
        <v>0</v>
      </c>
      <c r="P3589" s="1">
        <f>Table5[[#This Row],[kapp_old]]+IFERROR(((Table5[[#This Row],[kapp_slack_ub]]-Table5[[#This Row],[kapp_slack_lb]])/Table5[[#This Row],[associated enzload]]),0)</f>
        <v>27141.277792879999</v>
      </c>
      <c r="Q3589" s="1" t="str">
        <f>"'"&amp;Table5[[#This Row],[rxn]]&amp;"'"&amp;CHAR(9)&amp;Table5[[#This Row],[kapp + (slack_ub - slack_lb)/enzload]]</f>
        <v>'RXN-ODECOAt_c_l_FWD-SPONT'	27141.27779288</v>
      </c>
      <c r="R3589" s="1">
        <f>_xlfn.XLOOKUP(Table5[[#This Row],[rxn]],Table38[name],Table38[flux],0)</f>
        <v>1.0106942925749999E-3</v>
      </c>
      <c r="S3589" s="1">
        <f>_xlfn.XLOOKUP(SUBSTITUTE(Table5[[#This Row],[rxn]],"RXN-","ENZLOAD-"),Table38[name],Table38[flux],0)</f>
        <v>0</v>
      </c>
      <c r="T3589" s="1" t="b">
        <f>AND(Table5[[#This Row],[ENZLOAD flux in kapp-slack.gms]]=0,Table5[[#This Row],[flux in kapp-slack.gms]]&lt;&gt;0,NOT(Table5[[#This Row],[spont or unknown?]]))</f>
        <v>0</v>
      </c>
      <c r="U3589" s="1" t="b">
        <f>OR(_xlfn.TEXTAFTER(Table5[[#This Row],[rxn]],"-",-1)="SPONT",_xlfn.TEXTAFTER(Table5[[#This Row],[rxn]],"-",-1)="UNKNOWN")</f>
        <v>1</v>
      </c>
      <c r="V3589" s="1">
        <f>_xlfn.XLOOKUP(SUBSTITUTE(Table5[[#This Row],[rxn]],"RXN-","ENZLOAD-"),Table4[rxn],Table4[ub],0)</f>
        <v>0</v>
      </c>
      <c r="W3589" s="1" t="b">
        <f>AND(Table5[[#This Row],[FVA ENZLOAD flux UB]]=0,Table5[[#This Row],[ENZ not made when it should be?]])</f>
        <v>0</v>
      </c>
    </row>
    <row r="3590" spans="6:23" hidden="1">
      <c r="F3590" s="1" t="s">
        <v>9084</v>
      </c>
      <c r="G3590" s="1" t="str">
        <f>_xlfn.TEXTBEFORE(Table5[[#This Row],[rxn     kapp_old        kapp_slack_ub   kapp_slack_lb]]," ")</f>
        <v>RXN-ODECOAt_c_l_REV-SPONT</v>
      </c>
      <c r="H359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59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590" s="1">
        <f>_xlfn.NUMBERVALUE(_xlfn.TEXTAFTER(Table5[[#This Row],[rxn     kapp_old        kapp_slack_ub   kapp_slack_lb]]," ",-1))</f>
        <v>0</v>
      </c>
      <c r="K3590" s="1">
        <f>_xlfn.XLOOKUP(SUBSTITUTE(Table5[[#This Row],[rxn]],"RXN-","ENZLOAD-"),ENZLOAD[name],ENZLOAD[flux],0)</f>
        <v>0</v>
      </c>
      <c r="L3590" s="1" t="str">
        <f>"'"&amp;Table5[[#This Row],[rxn]]&amp;"'"&amp;CHAR(9)&amp;IF(AND(Table5[[#This Row],[kapp_slack_ub]]&lt;&gt;0,Table5[[#This Row],[kapp_old]]&lt;$F$1),$F$1,Table5[[#This Row],[kapp_old]])</f>
        <v>'RXN-ODECOAt_c_l_REV-SPONT'	27141.27779288</v>
      </c>
      <c r="M3590" s="1">
        <f>_xlfn.XLOOKUP(Table5[[#This Row],[rxn]],Table3[name],Table3[flux],$F$1)</f>
        <v>27141.277792879999</v>
      </c>
      <c r="N3590" s="1" t="str">
        <f>IFERROR(Table5[[#This Row],[min flux]]/Table5[[#This Row],[associated enzload]],"")</f>
        <v/>
      </c>
      <c r="O3590" s="1">
        <f>_xlfn.NUMBERVALUE(IF(Table5[[#This Row],[flux/enzload]]="","",ABS($N$1-Table5[[#This Row],[flux/enzload]])))</f>
        <v>0</v>
      </c>
      <c r="P3590" s="1">
        <f>Table5[[#This Row],[kapp_old]]+IFERROR(((Table5[[#This Row],[kapp_slack_ub]]-Table5[[#This Row],[kapp_slack_lb]])/Table5[[#This Row],[associated enzload]]),0)</f>
        <v>27141.277792879999</v>
      </c>
      <c r="Q3590" s="1" t="str">
        <f>"'"&amp;Table5[[#This Row],[rxn]]&amp;"'"&amp;CHAR(9)&amp;Table5[[#This Row],[kapp + (slack_ub - slack_lb)/enzload]]</f>
        <v>'RXN-ODECOAt_c_l_REV-SPONT'	27141.27779288</v>
      </c>
      <c r="R3590" s="1">
        <f>_xlfn.XLOOKUP(Table5[[#This Row],[rxn]],Table38[name],Table38[flux],0)</f>
        <v>0</v>
      </c>
      <c r="S3590" s="1">
        <f>_xlfn.XLOOKUP(SUBSTITUTE(Table5[[#This Row],[rxn]],"RXN-","ENZLOAD-"),Table38[name],Table38[flux],0)</f>
        <v>0</v>
      </c>
      <c r="T3590" s="1" t="b">
        <f>AND(Table5[[#This Row],[ENZLOAD flux in kapp-slack.gms]]=0,Table5[[#This Row],[flux in kapp-slack.gms]]&lt;&gt;0,NOT(Table5[[#This Row],[spont or unknown?]]))</f>
        <v>0</v>
      </c>
      <c r="U3590" s="1" t="b">
        <f>OR(_xlfn.TEXTAFTER(Table5[[#This Row],[rxn]],"-",-1)="SPONT",_xlfn.TEXTAFTER(Table5[[#This Row],[rxn]],"-",-1)="UNKNOWN")</f>
        <v>1</v>
      </c>
      <c r="V3590" s="1">
        <f>_xlfn.XLOOKUP(SUBSTITUTE(Table5[[#This Row],[rxn]],"RXN-","ENZLOAD-"),Table4[rxn],Table4[ub],0)</f>
        <v>0</v>
      </c>
      <c r="W3590" s="1" t="b">
        <f>AND(Table5[[#This Row],[FVA ENZLOAD flux UB]]=0,Table5[[#This Row],[ENZ not made when it should be?]])</f>
        <v>0</v>
      </c>
    </row>
    <row r="3591" spans="6:23" hidden="1">
      <c r="F3591" s="1" t="s">
        <v>9085</v>
      </c>
      <c r="G3591" s="1" t="str">
        <f>_xlfn.TEXTBEFORE(Table5[[#This Row],[rxn     kapp_old        kapp_slack_ub   kapp_slack_lb]]," ")</f>
        <v>RXN-ODECOAt_c_mm_FWD-SPONT</v>
      </c>
      <c r="H359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59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591" s="1">
        <f>_xlfn.NUMBERVALUE(_xlfn.TEXTAFTER(Table5[[#This Row],[rxn     kapp_old        kapp_slack_ub   kapp_slack_lb]]," ",-1))</f>
        <v>0</v>
      </c>
      <c r="K3591" s="1">
        <f>_xlfn.XLOOKUP(SUBSTITUTE(Table5[[#This Row],[rxn]],"RXN-","ENZLOAD-"),ENZLOAD[name],ENZLOAD[flux],0)</f>
        <v>0</v>
      </c>
      <c r="L3591" s="1" t="str">
        <f>"'"&amp;Table5[[#This Row],[rxn]]&amp;"'"&amp;CHAR(9)&amp;IF(AND(Table5[[#This Row],[kapp_slack_ub]]&lt;&gt;0,Table5[[#This Row],[kapp_old]]&lt;$F$1),$F$1,Table5[[#This Row],[kapp_old]])</f>
        <v>'RXN-ODECOAt_c_mm_FWD-SPONT'	27141.27779288</v>
      </c>
      <c r="M3591" s="1">
        <f>_xlfn.XLOOKUP(Table5[[#This Row],[rxn]],Table3[name],Table3[flux],$F$1)</f>
        <v>27141.277792879999</v>
      </c>
      <c r="N3591" s="1" t="str">
        <f>IFERROR(Table5[[#This Row],[min flux]]/Table5[[#This Row],[associated enzload]],"")</f>
        <v/>
      </c>
      <c r="O3591" s="1">
        <f>_xlfn.NUMBERVALUE(IF(Table5[[#This Row],[flux/enzload]]="","",ABS($N$1-Table5[[#This Row],[flux/enzload]])))</f>
        <v>0</v>
      </c>
      <c r="P3591" s="1">
        <f>Table5[[#This Row],[kapp_old]]+IFERROR(((Table5[[#This Row],[kapp_slack_ub]]-Table5[[#This Row],[kapp_slack_lb]])/Table5[[#This Row],[associated enzload]]),0)</f>
        <v>27141.277792879999</v>
      </c>
      <c r="Q3591" s="1" t="str">
        <f>"'"&amp;Table5[[#This Row],[rxn]]&amp;"'"&amp;CHAR(9)&amp;Table5[[#This Row],[kapp + (slack_ub - slack_lb)/enzload]]</f>
        <v>'RXN-ODECOAt_c_mm_FWD-SPONT'	27141.27779288</v>
      </c>
      <c r="R3591" s="1">
        <f>_xlfn.XLOOKUP(Table5[[#This Row],[rxn]],Table38[name],Table38[flux],0)</f>
        <v>0</v>
      </c>
      <c r="S3591" s="1">
        <f>_xlfn.XLOOKUP(SUBSTITUTE(Table5[[#This Row],[rxn]],"RXN-","ENZLOAD-"),Table38[name],Table38[flux],0)</f>
        <v>0</v>
      </c>
      <c r="T3591" s="1" t="b">
        <f>AND(Table5[[#This Row],[ENZLOAD flux in kapp-slack.gms]]=0,Table5[[#This Row],[flux in kapp-slack.gms]]&lt;&gt;0,NOT(Table5[[#This Row],[spont or unknown?]]))</f>
        <v>0</v>
      </c>
      <c r="U3591" s="1" t="b">
        <f>OR(_xlfn.TEXTAFTER(Table5[[#This Row],[rxn]],"-",-1)="SPONT",_xlfn.TEXTAFTER(Table5[[#This Row],[rxn]],"-",-1)="UNKNOWN")</f>
        <v>1</v>
      </c>
      <c r="V3591" s="1">
        <f>_xlfn.XLOOKUP(SUBSTITUTE(Table5[[#This Row],[rxn]],"RXN-","ENZLOAD-"),Table4[rxn],Table4[ub],0)</f>
        <v>0</v>
      </c>
      <c r="W3591" s="1" t="b">
        <f>AND(Table5[[#This Row],[FVA ENZLOAD flux UB]]=0,Table5[[#This Row],[ENZ not made when it should be?]])</f>
        <v>0</v>
      </c>
    </row>
    <row r="3592" spans="6:23" hidden="1">
      <c r="F3592" s="1" t="s">
        <v>9086</v>
      </c>
      <c r="G3592" s="1" t="str">
        <f>_xlfn.TEXTBEFORE(Table5[[#This Row],[rxn     kapp_old        kapp_slack_ub   kapp_slack_lb]]," ")</f>
        <v>RXN-ODECOAt_c_mm_REV-SPONT</v>
      </c>
      <c r="H359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59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592" s="1">
        <f>_xlfn.NUMBERVALUE(_xlfn.TEXTAFTER(Table5[[#This Row],[rxn     kapp_old        kapp_slack_ub   kapp_slack_lb]]," ",-1))</f>
        <v>0</v>
      </c>
      <c r="K3592" s="1">
        <f>_xlfn.XLOOKUP(SUBSTITUTE(Table5[[#This Row],[rxn]],"RXN-","ENZLOAD-"),ENZLOAD[name],ENZLOAD[flux],0)</f>
        <v>0</v>
      </c>
      <c r="L3592" s="1" t="str">
        <f>"'"&amp;Table5[[#This Row],[rxn]]&amp;"'"&amp;CHAR(9)&amp;IF(AND(Table5[[#This Row],[kapp_slack_ub]]&lt;&gt;0,Table5[[#This Row],[kapp_old]]&lt;$F$1),$F$1,Table5[[#This Row],[kapp_old]])</f>
        <v>'RXN-ODECOAt_c_mm_REV-SPONT'	27141.27779288</v>
      </c>
      <c r="M3592" s="1">
        <f>_xlfn.XLOOKUP(Table5[[#This Row],[rxn]],Table3[name],Table3[flux],$F$1)</f>
        <v>27141.277792879999</v>
      </c>
      <c r="N3592" s="1" t="str">
        <f>IFERROR(Table5[[#This Row],[min flux]]/Table5[[#This Row],[associated enzload]],"")</f>
        <v/>
      </c>
      <c r="O3592" s="1">
        <f>_xlfn.NUMBERVALUE(IF(Table5[[#This Row],[flux/enzload]]="","",ABS($N$1-Table5[[#This Row],[flux/enzload]])))</f>
        <v>0</v>
      </c>
      <c r="P3592" s="1">
        <f>Table5[[#This Row],[kapp_old]]+IFERROR(((Table5[[#This Row],[kapp_slack_ub]]-Table5[[#This Row],[kapp_slack_lb]])/Table5[[#This Row],[associated enzload]]),0)</f>
        <v>27141.277792879999</v>
      </c>
      <c r="Q3592" s="1" t="str">
        <f>"'"&amp;Table5[[#This Row],[rxn]]&amp;"'"&amp;CHAR(9)&amp;Table5[[#This Row],[kapp + (slack_ub - slack_lb)/enzload]]</f>
        <v>'RXN-ODECOAt_c_mm_REV-SPONT'	27141.27779288</v>
      </c>
      <c r="R3592" s="1">
        <f>_xlfn.XLOOKUP(Table5[[#This Row],[rxn]],Table38[name],Table38[flux],0)</f>
        <v>0</v>
      </c>
      <c r="S3592" s="1">
        <f>_xlfn.XLOOKUP(SUBSTITUTE(Table5[[#This Row],[rxn]],"RXN-","ENZLOAD-"),Table38[name],Table38[flux],0)</f>
        <v>0</v>
      </c>
      <c r="T3592" s="1" t="b">
        <f>AND(Table5[[#This Row],[ENZLOAD flux in kapp-slack.gms]]=0,Table5[[#This Row],[flux in kapp-slack.gms]]&lt;&gt;0,NOT(Table5[[#This Row],[spont or unknown?]]))</f>
        <v>0</v>
      </c>
      <c r="U3592" s="1" t="b">
        <f>OR(_xlfn.TEXTAFTER(Table5[[#This Row],[rxn]],"-",-1)="SPONT",_xlfn.TEXTAFTER(Table5[[#This Row],[rxn]],"-",-1)="UNKNOWN")</f>
        <v>1</v>
      </c>
      <c r="V3592" s="1">
        <f>_xlfn.XLOOKUP(SUBSTITUTE(Table5[[#This Row],[rxn]],"RXN-","ENZLOAD-"),Table4[rxn],Table4[ub],0)</f>
        <v>0</v>
      </c>
      <c r="W3592" s="1" t="b">
        <f>AND(Table5[[#This Row],[FVA ENZLOAD flux UB]]=0,Table5[[#This Row],[ENZ not made when it should be?]])</f>
        <v>0</v>
      </c>
    </row>
    <row r="3593" spans="6:23" hidden="1">
      <c r="F3593" s="1" t="s">
        <v>9087</v>
      </c>
      <c r="G3593" s="1" t="str">
        <f>_xlfn.TEXTBEFORE(Table5[[#This Row],[rxn     kapp_old        kapp_slack_ub   kapp_slack_lb]]," ")</f>
        <v>RXN-ODECOAt_c_rm_FWD-SPONT</v>
      </c>
      <c r="H359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59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593" s="1">
        <f>_xlfn.NUMBERVALUE(_xlfn.TEXTAFTER(Table5[[#This Row],[rxn     kapp_old        kapp_slack_ub   kapp_slack_lb]]," ",-1))</f>
        <v>0</v>
      </c>
      <c r="K3593" s="1">
        <f>_xlfn.XLOOKUP(SUBSTITUTE(Table5[[#This Row],[rxn]],"RXN-","ENZLOAD-"),ENZLOAD[name],ENZLOAD[flux],0)</f>
        <v>0</v>
      </c>
      <c r="L3593" s="1" t="str">
        <f>"'"&amp;Table5[[#This Row],[rxn]]&amp;"'"&amp;CHAR(9)&amp;IF(AND(Table5[[#This Row],[kapp_slack_ub]]&lt;&gt;0,Table5[[#This Row],[kapp_old]]&lt;$F$1),$F$1,Table5[[#This Row],[kapp_old]])</f>
        <v>'RXN-ODECOAt_c_rm_FWD-SPONT'	27141.27779288</v>
      </c>
      <c r="M3593" s="1">
        <f>_xlfn.XLOOKUP(Table5[[#This Row],[rxn]],Table3[name],Table3[flux],$F$1)</f>
        <v>27141.277792879999</v>
      </c>
      <c r="N3593" s="1" t="str">
        <f>IFERROR(Table5[[#This Row],[min flux]]/Table5[[#This Row],[associated enzload]],"")</f>
        <v/>
      </c>
      <c r="O3593" s="1">
        <f>_xlfn.NUMBERVALUE(IF(Table5[[#This Row],[flux/enzload]]="","",ABS($N$1-Table5[[#This Row],[flux/enzload]])))</f>
        <v>0</v>
      </c>
      <c r="P3593" s="1">
        <f>Table5[[#This Row],[kapp_old]]+IFERROR(((Table5[[#This Row],[kapp_slack_ub]]-Table5[[#This Row],[kapp_slack_lb]])/Table5[[#This Row],[associated enzload]]),0)</f>
        <v>27141.277792879999</v>
      </c>
      <c r="Q3593" s="1" t="str">
        <f>"'"&amp;Table5[[#This Row],[rxn]]&amp;"'"&amp;CHAR(9)&amp;Table5[[#This Row],[kapp + (slack_ub - slack_lb)/enzload]]</f>
        <v>'RXN-ODECOAt_c_rm_FWD-SPONT'	27141.27779288</v>
      </c>
      <c r="R3593" s="1">
        <f>_xlfn.XLOOKUP(Table5[[#This Row],[rxn]],Table38[name],Table38[flux],0)</f>
        <v>0</v>
      </c>
      <c r="S3593" s="1">
        <f>_xlfn.XLOOKUP(SUBSTITUTE(Table5[[#This Row],[rxn]],"RXN-","ENZLOAD-"),Table38[name],Table38[flux],0)</f>
        <v>0</v>
      </c>
      <c r="T3593" s="1" t="b">
        <f>AND(Table5[[#This Row],[ENZLOAD flux in kapp-slack.gms]]=0,Table5[[#This Row],[flux in kapp-slack.gms]]&lt;&gt;0,NOT(Table5[[#This Row],[spont or unknown?]]))</f>
        <v>0</v>
      </c>
      <c r="U3593" s="1" t="b">
        <f>OR(_xlfn.TEXTAFTER(Table5[[#This Row],[rxn]],"-",-1)="SPONT",_xlfn.TEXTAFTER(Table5[[#This Row],[rxn]],"-",-1)="UNKNOWN")</f>
        <v>1</v>
      </c>
      <c r="V3593" s="1">
        <f>_xlfn.XLOOKUP(SUBSTITUTE(Table5[[#This Row],[rxn]],"RXN-","ENZLOAD-"),Table4[rxn],Table4[ub],0)</f>
        <v>0</v>
      </c>
      <c r="W3593" s="1" t="b">
        <f>AND(Table5[[#This Row],[FVA ENZLOAD flux UB]]=0,Table5[[#This Row],[ENZ not made when it should be?]])</f>
        <v>0</v>
      </c>
    </row>
    <row r="3594" spans="6:23" hidden="1">
      <c r="F3594" s="1" t="s">
        <v>9088</v>
      </c>
      <c r="G3594" s="1" t="str">
        <f>_xlfn.TEXTBEFORE(Table5[[#This Row],[rxn     kapp_old        kapp_slack_ub   kapp_slack_lb]]," ")</f>
        <v>RXN-ODECOAt_c_rm_REV-SPONT</v>
      </c>
      <c r="H359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59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594" s="1">
        <f>_xlfn.NUMBERVALUE(_xlfn.TEXTAFTER(Table5[[#This Row],[rxn     kapp_old        kapp_slack_ub   kapp_slack_lb]]," ",-1))</f>
        <v>0</v>
      </c>
      <c r="K3594" s="1">
        <f>_xlfn.XLOOKUP(SUBSTITUTE(Table5[[#This Row],[rxn]],"RXN-","ENZLOAD-"),ENZLOAD[name],ENZLOAD[flux],0)</f>
        <v>0</v>
      </c>
      <c r="L3594" s="1" t="str">
        <f>"'"&amp;Table5[[#This Row],[rxn]]&amp;"'"&amp;CHAR(9)&amp;IF(AND(Table5[[#This Row],[kapp_slack_ub]]&lt;&gt;0,Table5[[#This Row],[kapp_old]]&lt;$F$1),$F$1,Table5[[#This Row],[kapp_old]])</f>
        <v>'RXN-ODECOAt_c_rm_REV-SPONT'	27141.27779288</v>
      </c>
      <c r="M3594" s="1">
        <f>_xlfn.XLOOKUP(Table5[[#This Row],[rxn]],Table3[name],Table3[flux],$F$1)</f>
        <v>27141.277792879999</v>
      </c>
      <c r="N3594" s="1" t="str">
        <f>IFERROR(Table5[[#This Row],[min flux]]/Table5[[#This Row],[associated enzload]],"")</f>
        <v/>
      </c>
      <c r="O3594" s="1">
        <f>_xlfn.NUMBERVALUE(IF(Table5[[#This Row],[flux/enzload]]="","",ABS($N$1-Table5[[#This Row],[flux/enzload]])))</f>
        <v>0</v>
      </c>
      <c r="P3594" s="1">
        <f>Table5[[#This Row],[kapp_old]]+IFERROR(((Table5[[#This Row],[kapp_slack_ub]]-Table5[[#This Row],[kapp_slack_lb]])/Table5[[#This Row],[associated enzload]]),0)</f>
        <v>27141.277792879999</v>
      </c>
      <c r="Q3594" s="1" t="str">
        <f>"'"&amp;Table5[[#This Row],[rxn]]&amp;"'"&amp;CHAR(9)&amp;Table5[[#This Row],[kapp + (slack_ub - slack_lb)/enzload]]</f>
        <v>'RXN-ODECOAt_c_rm_REV-SPONT'	27141.27779288</v>
      </c>
      <c r="R3594" s="1">
        <f>_xlfn.XLOOKUP(Table5[[#This Row],[rxn]],Table38[name],Table38[flux],0)</f>
        <v>1.0106942925749999E-3</v>
      </c>
      <c r="S3594" s="1">
        <f>_xlfn.XLOOKUP(SUBSTITUTE(Table5[[#This Row],[rxn]],"RXN-","ENZLOAD-"),Table38[name],Table38[flux],0)</f>
        <v>0</v>
      </c>
      <c r="T3594" s="1" t="b">
        <f>AND(Table5[[#This Row],[ENZLOAD flux in kapp-slack.gms]]=0,Table5[[#This Row],[flux in kapp-slack.gms]]&lt;&gt;0,NOT(Table5[[#This Row],[spont or unknown?]]))</f>
        <v>0</v>
      </c>
      <c r="U3594" s="1" t="b">
        <f>OR(_xlfn.TEXTAFTER(Table5[[#This Row],[rxn]],"-",-1)="SPONT",_xlfn.TEXTAFTER(Table5[[#This Row],[rxn]],"-",-1)="UNKNOWN")</f>
        <v>1</v>
      </c>
      <c r="V3594" s="1">
        <f>_xlfn.XLOOKUP(SUBSTITUTE(Table5[[#This Row],[rxn]],"RXN-","ENZLOAD-"),Table4[rxn],Table4[ub],0)</f>
        <v>0</v>
      </c>
      <c r="W3594" s="1" t="b">
        <f>AND(Table5[[#This Row],[FVA ENZLOAD flux UB]]=0,Table5[[#This Row],[ENZ not made when it should be?]])</f>
        <v>0</v>
      </c>
    </row>
    <row r="3595" spans="6:23" hidden="1">
      <c r="F3595" s="1" t="s">
        <v>9101</v>
      </c>
      <c r="G3595" s="1" t="str">
        <f>_xlfn.TEXTBEFORE(Table5[[#This Row],[rxn     kapp_old        kapp_slack_ub   kapp_slack_lb]]," ")</f>
        <v>RXN-OGLYCANS4_g_FWD-rt3226</v>
      </c>
      <c r="H359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59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595" s="1">
        <f>_xlfn.NUMBERVALUE(_xlfn.TEXTAFTER(Table5[[#This Row],[rxn     kapp_old        kapp_slack_ub   kapp_slack_lb]]," ",-1))</f>
        <v>0</v>
      </c>
      <c r="K3595" s="1">
        <f>_xlfn.XLOOKUP(SUBSTITUTE(Table5[[#This Row],[rxn]],"RXN-","ENZLOAD-"),ENZLOAD[name],ENZLOAD[flux],0)</f>
        <v>0</v>
      </c>
      <c r="L3595" s="1" t="str">
        <f>"'"&amp;Table5[[#This Row],[rxn]]&amp;"'"&amp;CHAR(9)&amp;IF(AND(Table5[[#This Row],[kapp_slack_ub]]&lt;&gt;0,Table5[[#This Row],[kapp_old]]&lt;$F$1),$F$1,Table5[[#This Row],[kapp_old]])</f>
        <v>'RXN-OGLYCANS4_g_FWD-rt3226'	27141.27779288</v>
      </c>
      <c r="M3595" s="1">
        <f>_xlfn.XLOOKUP(Table5[[#This Row],[rxn]],Table3[name],Table3[flux],$F$1)</f>
        <v>27141.277792879999</v>
      </c>
      <c r="N3595" s="1" t="str">
        <f>IFERROR(Table5[[#This Row],[min flux]]/Table5[[#This Row],[associated enzload]],"")</f>
        <v/>
      </c>
      <c r="O3595" s="1">
        <f>_xlfn.NUMBERVALUE(IF(Table5[[#This Row],[flux/enzload]]="","",ABS($N$1-Table5[[#This Row],[flux/enzload]])))</f>
        <v>0</v>
      </c>
      <c r="P3595" s="1">
        <f>Table5[[#This Row],[kapp_old]]+IFERROR(((Table5[[#This Row],[kapp_slack_ub]]-Table5[[#This Row],[kapp_slack_lb]])/Table5[[#This Row],[associated enzload]]),0)</f>
        <v>27141.277792879999</v>
      </c>
      <c r="Q3595" s="1" t="str">
        <f>"'"&amp;Table5[[#This Row],[rxn]]&amp;"'"&amp;CHAR(9)&amp;Table5[[#This Row],[kapp + (slack_ub - slack_lb)/enzload]]</f>
        <v>'RXN-OGLYCANS4_g_FWD-rt3226'	27141.27779288</v>
      </c>
      <c r="R3595" s="1">
        <f>_xlfn.XLOOKUP(Table5[[#This Row],[rxn]],Table38[name],Table38[flux],0)</f>
        <v>0</v>
      </c>
      <c r="S3595" s="1">
        <f>_xlfn.XLOOKUP(SUBSTITUTE(Table5[[#This Row],[rxn]],"RXN-","ENZLOAD-"),Table38[name],Table38[flux],0)</f>
        <v>0</v>
      </c>
      <c r="T3595" s="1" t="b">
        <f>AND(Table5[[#This Row],[ENZLOAD flux in kapp-slack.gms]]=0,Table5[[#This Row],[flux in kapp-slack.gms]]&lt;&gt;0,NOT(Table5[[#This Row],[spont or unknown?]]))</f>
        <v>0</v>
      </c>
      <c r="U3595" s="1" t="b">
        <f>OR(_xlfn.TEXTAFTER(Table5[[#This Row],[rxn]],"-",-1)="SPONT",_xlfn.TEXTAFTER(Table5[[#This Row],[rxn]],"-",-1)="UNKNOWN")</f>
        <v>0</v>
      </c>
      <c r="V3595" s="1">
        <f>_xlfn.XLOOKUP(SUBSTITUTE(Table5[[#This Row],[rxn]],"RXN-","ENZLOAD-"),Table4[rxn],Table4[ub],0)</f>
        <v>0.7960277</v>
      </c>
      <c r="W3595" s="1" t="b">
        <f>AND(Table5[[#This Row],[FVA ENZLOAD flux UB]]=0,Table5[[#This Row],[ENZ not made when it should be?]])</f>
        <v>0</v>
      </c>
    </row>
    <row r="3596" spans="6:23" hidden="1">
      <c r="F3596" s="1" t="s">
        <v>9103</v>
      </c>
      <c r="G3596" s="1" t="str">
        <f>_xlfn.TEXTBEFORE(Table5[[#This Row],[rxn     kapp_old        kapp_slack_ub   kapp_slack_lb]]," ")</f>
        <v>RXN-OGLYCANS5_g_FWD-rt3226</v>
      </c>
      <c r="H359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59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596" s="1">
        <f>_xlfn.NUMBERVALUE(_xlfn.TEXTAFTER(Table5[[#This Row],[rxn     kapp_old        kapp_slack_ub   kapp_slack_lb]]," ",-1))</f>
        <v>0</v>
      </c>
      <c r="K3596" s="1">
        <f>_xlfn.XLOOKUP(SUBSTITUTE(Table5[[#This Row],[rxn]],"RXN-","ENZLOAD-"),ENZLOAD[name],ENZLOAD[flux],0)</f>
        <v>0</v>
      </c>
      <c r="L3596" s="1" t="str">
        <f>"'"&amp;Table5[[#This Row],[rxn]]&amp;"'"&amp;CHAR(9)&amp;IF(AND(Table5[[#This Row],[kapp_slack_ub]]&lt;&gt;0,Table5[[#This Row],[kapp_old]]&lt;$F$1),$F$1,Table5[[#This Row],[kapp_old]])</f>
        <v>'RXN-OGLYCANS5_g_FWD-rt3226'	27141.27779288</v>
      </c>
      <c r="M3596" s="1">
        <f>_xlfn.XLOOKUP(Table5[[#This Row],[rxn]],Table3[name],Table3[flux],$F$1)</f>
        <v>27141.277792879999</v>
      </c>
      <c r="N3596" s="1" t="str">
        <f>IFERROR(Table5[[#This Row],[min flux]]/Table5[[#This Row],[associated enzload]],"")</f>
        <v/>
      </c>
      <c r="O3596" s="1">
        <f>_xlfn.NUMBERVALUE(IF(Table5[[#This Row],[flux/enzload]]="","",ABS($N$1-Table5[[#This Row],[flux/enzload]])))</f>
        <v>0</v>
      </c>
      <c r="P3596" s="1">
        <f>Table5[[#This Row],[kapp_old]]+IFERROR(((Table5[[#This Row],[kapp_slack_ub]]-Table5[[#This Row],[kapp_slack_lb]])/Table5[[#This Row],[associated enzload]]),0)</f>
        <v>27141.277792879999</v>
      </c>
      <c r="Q3596" s="1" t="str">
        <f>"'"&amp;Table5[[#This Row],[rxn]]&amp;"'"&amp;CHAR(9)&amp;Table5[[#This Row],[kapp + (slack_ub - slack_lb)/enzload]]</f>
        <v>'RXN-OGLYCANS5_g_FWD-rt3226'	27141.27779288</v>
      </c>
      <c r="R3596" s="1">
        <f>_xlfn.XLOOKUP(Table5[[#This Row],[rxn]],Table38[name],Table38[flux],0)</f>
        <v>0</v>
      </c>
      <c r="S3596" s="1">
        <f>_xlfn.XLOOKUP(SUBSTITUTE(Table5[[#This Row],[rxn]],"RXN-","ENZLOAD-"),Table38[name],Table38[flux],0)</f>
        <v>0</v>
      </c>
      <c r="T3596" s="1" t="b">
        <f>AND(Table5[[#This Row],[ENZLOAD flux in kapp-slack.gms]]=0,Table5[[#This Row],[flux in kapp-slack.gms]]&lt;&gt;0,NOT(Table5[[#This Row],[spont or unknown?]]))</f>
        <v>0</v>
      </c>
      <c r="U3596" s="1" t="b">
        <f>OR(_xlfn.TEXTAFTER(Table5[[#This Row],[rxn]],"-",-1)="SPONT",_xlfn.TEXTAFTER(Table5[[#This Row],[rxn]],"-",-1)="UNKNOWN")</f>
        <v>0</v>
      </c>
      <c r="V3596" s="1">
        <f>_xlfn.XLOOKUP(SUBSTITUTE(Table5[[#This Row],[rxn]],"RXN-","ENZLOAD-"),Table4[rxn],Table4[ub],0)</f>
        <v>0.7960277</v>
      </c>
      <c r="W3596" s="1" t="b">
        <f>AND(Table5[[#This Row],[FVA ENZLOAD flux UB]]=0,Table5[[#This Row],[ENZ not made when it should be?]])</f>
        <v>0</v>
      </c>
    </row>
    <row r="3597" spans="6:23" hidden="1">
      <c r="F3597" s="1" t="s">
        <v>9122</v>
      </c>
      <c r="G3597" s="1" t="str">
        <f>_xlfn.TEXTBEFORE(Table5[[#This Row],[rxn     kapp_old        kapp_slack_ub   kapp_slack_lb]]," ")</f>
        <v>RXN-ORNtps_e_FWD-rt1689</v>
      </c>
      <c r="H359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59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597" s="1">
        <f>_xlfn.NUMBERVALUE(_xlfn.TEXTAFTER(Table5[[#This Row],[rxn     kapp_old        kapp_slack_ub   kapp_slack_lb]]," ",-1))</f>
        <v>0</v>
      </c>
      <c r="K3597" s="1">
        <f>_xlfn.XLOOKUP(SUBSTITUTE(Table5[[#This Row],[rxn]],"RXN-","ENZLOAD-"),ENZLOAD[name],ENZLOAD[flux],0)</f>
        <v>0</v>
      </c>
      <c r="L3597" s="1" t="str">
        <f>"'"&amp;Table5[[#This Row],[rxn]]&amp;"'"&amp;CHAR(9)&amp;IF(AND(Table5[[#This Row],[kapp_slack_ub]]&lt;&gt;0,Table5[[#This Row],[kapp_old]]&lt;$F$1),$F$1,Table5[[#This Row],[kapp_old]])</f>
        <v>'RXN-ORNtps_e_FWD-rt1689'	27141.27779288</v>
      </c>
      <c r="M3597" s="1">
        <f>_xlfn.XLOOKUP(Table5[[#This Row],[rxn]],Table3[name],Table3[flux],$F$1)</f>
        <v>27141.277792879999</v>
      </c>
      <c r="N3597" s="1" t="str">
        <f>IFERROR(Table5[[#This Row],[min flux]]/Table5[[#This Row],[associated enzload]],"")</f>
        <v/>
      </c>
      <c r="O3597" s="1">
        <f>_xlfn.NUMBERVALUE(IF(Table5[[#This Row],[flux/enzload]]="","",ABS($N$1-Table5[[#This Row],[flux/enzload]])))</f>
        <v>0</v>
      </c>
      <c r="P3597" s="1">
        <f>Table5[[#This Row],[kapp_old]]+IFERROR(((Table5[[#This Row],[kapp_slack_ub]]-Table5[[#This Row],[kapp_slack_lb]])/Table5[[#This Row],[associated enzload]]),0)</f>
        <v>27141.277792879999</v>
      </c>
      <c r="Q3597" s="1" t="str">
        <f>"'"&amp;Table5[[#This Row],[rxn]]&amp;"'"&amp;CHAR(9)&amp;Table5[[#This Row],[kapp + (slack_ub - slack_lb)/enzload]]</f>
        <v>'RXN-ORNtps_e_FWD-rt1689'	27141.27779288</v>
      </c>
      <c r="R3597" s="1">
        <f>_xlfn.XLOOKUP(Table5[[#This Row],[rxn]],Table38[name],Table38[flux],0)</f>
        <v>0</v>
      </c>
      <c r="S3597" s="1">
        <f>_xlfn.XLOOKUP(SUBSTITUTE(Table5[[#This Row],[rxn]],"RXN-","ENZLOAD-"),Table38[name],Table38[flux],0)</f>
        <v>0</v>
      </c>
      <c r="T3597" s="1" t="b">
        <f>AND(Table5[[#This Row],[ENZLOAD flux in kapp-slack.gms]]=0,Table5[[#This Row],[flux in kapp-slack.gms]]&lt;&gt;0,NOT(Table5[[#This Row],[spont or unknown?]]))</f>
        <v>0</v>
      </c>
      <c r="U3597" s="1" t="b">
        <f>OR(_xlfn.TEXTAFTER(Table5[[#This Row],[rxn]],"-",-1)="SPONT",_xlfn.TEXTAFTER(Table5[[#This Row],[rxn]],"-",-1)="UNKNOWN")</f>
        <v>0</v>
      </c>
      <c r="V3597" s="1">
        <f>_xlfn.XLOOKUP(SUBSTITUTE(Table5[[#This Row],[rxn]],"RXN-","ENZLOAD-"),Table4[rxn],Table4[ub],0)</f>
        <v>0.69318632000000002</v>
      </c>
      <c r="W3597" s="1" t="b">
        <f>AND(Table5[[#This Row],[FVA ENZLOAD flux UB]]=0,Table5[[#This Row],[ENZ not made when it should be?]])</f>
        <v>0</v>
      </c>
    </row>
    <row r="3598" spans="6:23" hidden="1">
      <c r="F3598" s="1" t="s">
        <v>9123</v>
      </c>
      <c r="G3598" s="1" t="str">
        <f>_xlfn.TEXTBEFORE(Table5[[#This Row],[rxn     kapp_old        kapp_slack_ub   kapp_slack_lb]]," ")</f>
        <v>RXN-ORNtps_e_REV-rt1689</v>
      </c>
      <c r="H359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59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598" s="1">
        <f>_xlfn.NUMBERVALUE(_xlfn.TEXTAFTER(Table5[[#This Row],[rxn     kapp_old        kapp_slack_ub   kapp_slack_lb]]," ",-1))</f>
        <v>0</v>
      </c>
      <c r="K3598" s="1">
        <f>_xlfn.XLOOKUP(SUBSTITUTE(Table5[[#This Row],[rxn]],"RXN-","ENZLOAD-"),ENZLOAD[name],ENZLOAD[flux],0)</f>
        <v>0</v>
      </c>
      <c r="L3598" s="1" t="str">
        <f>"'"&amp;Table5[[#This Row],[rxn]]&amp;"'"&amp;CHAR(9)&amp;IF(AND(Table5[[#This Row],[kapp_slack_ub]]&lt;&gt;0,Table5[[#This Row],[kapp_old]]&lt;$F$1),$F$1,Table5[[#This Row],[kapp_old]])</f>
        <v>'RXN-ORNtps_e_REV-rt1689'	27141.27779288</v>
      </c>
      <c r="M3598" s="1">
        <f>_xlfn.XLOOKUP(Table5[[#This Row],[rxn]],Table3[name],Table3[flux],$F$1)</f>
        <v>27141.277792879999</v>
      </c>
      <c r="N3598" s="1" t="str">
        <f>IFERROR(Table5[[#This Row],[min flux]]/Table5[[#This Row],[associated enzload]],"")</f>
        <v/>
      </c>
      <c r="O3598" s="1">
        <f>_xlfn.NUMBERVALUE(IF(Table5[[#This Row],[flux/enzload]]="","",ABS($N$1-Table5[[#This Row],[flux/enzload]])))</f>
        <v>0</v>
      </c>
      <c r="P3598" s="1">
        <f>Table5[[#This Row],[kapp_old]]+IFERROR(((Table5[[#This Row],[kapp_slack_ub]]-Table5[[#This Row],[kapp_slack_lb]])/Table5[[#This Row],[associated enzload]]),0)</f>
        <v>27141.277792879999</v>
      </c>
      <c r="Q3598" s="1" t="str">
        <f>"'"&amp;Table5[[#This Row],[rxn]]&amp;"'"&amp;CHAR(9)&amp;Table5[[#This Row],[kapp + (slack_ub - slack_lb)/enzload]]</f>
        <v>'RXN-ORNtps_e_REV-rt1689'	27141.27779288</v>
      </c>
      <c r="R3598" s="1">
        <f>_xlfn.XLOOKUP(Table5[[#This Row],[rxn]],Table38[name],Table38[flux],0)</f>
        <v>0</v>
      </c>
      <c r="S3598" s="1">
        <f>_xlfn.XLOOKUP(SUBSTITUTE(Table5[[#This Row],[rxn]],"RXN-","ENZLOAD-"),Table38[name],Table38[flux],0)</f>
        <v>0</v>
      </c>
      <c r="T3598" s="1" t="b">
        <f>AND(Table5[[#This Row],[ENZLOAD flux in kapp-slack.gms]]=0,Table5[[#This Row],[flux in kapp-slack.gms]]&lt;&gt;0,NOT(Table5[[#This Row],[spont or unknown?]]))</f>
        <v>0</v>
      </c>
      <c r="U3598" s="1" t="b">
        <f>OR(_xlfn.TEXTAFTER(Table5[[#This Row],[rxn]],"-",-1)="SPONT",_xlfn.TEXTAFTER(Table5[[#This Row],[rxn]],"-",-1)="UNKNOWN")</f>
        <v>0</v>
      </c>
      <c r="V3598" s="1">
        <f>_xlfn.XLOOKUP(SUBSTITUTE(Table5[[#This Row],[rxn]],"RXN-","ENZLOAD-"),Table4[rxn],Table4[ub],0)</f>
        <v>0.69318632000000002</v>
      </c>
      <c r="W3598" s="1" t="b">
        <f>AND(Table5[[#This Row],[FVA ENZLOAD flux UB]]=0,Table5[[#This Row],[ENZ not made when it should be?]])</f>
        <v>0</v>
      </c>
    </row>
    <row r="3599" spans="6:23" hidden="1">
      <c r="F3599" s="1" t="s">
        <v>9124</v>
      </c>
      <c r="G3599" s="1" t="str">
        <f>_xlfn.TEXTBEFORE(Table5[[#This Row],[rxn     kapp_old        kapp_slack_ub   kapp_slack_lb]]," ")</f>
        <v>RXN-ORNtps_e_FWD-rt5861</v>
      </c>
      <c r="H359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59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599" s="1">
        <f>_xlfn.NUMBERVALUE(_xlfn.TEXTAFTER(Table5[[#This Row],[rxn     kapp_old        kapp_slack_ub   kapp_slack_lb]]," ",-1))</f>
        <v>0</v>
      </c>
      <c r="K3599" s="1">
        <f>_xlfn.XLOOKUP(SUBSTITUTE(Table5[[#This Row],[rxn]],"RXN-","ENZLOAD-"),ENZLOAD[name],ENZLOAD[flux],0)</f>
        <v>0</v>
      </c>
      <c r="L3599" s="1" t="str">
        <f>"'"&amp;Table5[[#This Row],[rxn]]&amp;"'"&amp;CHAR(9)&amp;IF(AND(Table5[[#This Row],[kapp_slack_ub]]&lt;&gt;0,Table5[[#This Row],[kapp_old]]&lt;$F$1),$F$1,Table5[[#This Row],[kapp_old]])</f>
        <v>'RXN-ORNtps_e_FWD-rt5861'	27141.27779288</v>
      </c>
      <c r="M3599" s="1">
        <f>_xlfn.XLOOKUP(Table5[[#This Row],[rxn]],Table3[name],Table3[flux],$F$1)</f>
        <v>27141.277792879999</v>
      </c>
      <c r="N3599" s="1" t="str">
        <f>IFERROR(Table5[[#This Row],[min flux]]/Table5[[#This Row],[associated enzload]],"")</f>
        <v/>
      </c>
      <c r="O3599" s="1">
        <f>_xlfn.NUMBERVALUE(IF(Table5[[#This Row],[flux/enzload]]="","",ABS($N$1-Table5[[#This Row],[flux/enzload]])))</f>
        <v>0</v>
      </c>
      <c r="P3599" s="1">
        <f>Table5[[#This Row],[kapp_old]]+IFERROR(((Table5[[#This Row],[kapp_slack_ub]]-Table5[[#This Row],[kapp_slack_lb]])/Table5[[#This Row],[associated enzload]]),0)</f>
        <v>27141.277792879999</v>
      </c>
      <c r="Q3599" s="1" t="str">
        <f>"'"&amp;Table5[[#This Row],[rxn]]&amp;"'"&amp;CHAR(9)&amp;Table5[[#This Row],[kapp + (slack_ub - slack_lb)/enzload]]</f>
        <v>'RXN-ORNtps_e_FWD-rt5861'	27141.27779288</v>
      </c>
      <c r="R3599" s="1">
        <f>_xlfn.XLOOKUP(Table5[[#This Row],[rxn]],Table38[name],Table38[flux],0)</f>
        <v>0</v>
      </c>
      <c r="S3599" s="1">
        <f>_xlfn.XLOOKUP(SUBSTITUTE(Table5[[#This Row],[rxn]],"RXN-","ENZLOAD-"),Table38[name],Table38[flux],0)</f>
        <v>0</v>
      </c>
      <c r="T3599" s="1" t="b">
        <f>AND(Table5[[#This Row],[ENZLOAD flux in kapp-slack.gms]]=0,Table5[[#This Row],[flux in kapp-slack.gms]]&lt;&gt;0,NOT(Table5[[#This Row],[spont or unknown?]]))</f>
        <v>0</v>
      </c>
      <c r="U3599" s="1" t="b">
        <f>OR(_xlfn.TEXTAFTER(Table5[[#This Row],[rxn]],"-",-1)="SPONT",_xlfn.TEXTAFTER(Table5[[#This Row],[rxn]],"-",-1)="UNKNOWN")</f>
        <v>0</v>
      </c>
      <c r="V3599" s="1">
        <f>_xlfn.XLOOKUP(SUBSTITUTE(Table5[[#This Row],[rxn]],"RXN-","ENZLOAD-"),Table4[rxn],Table4[ub],0)</f>
        <v>0.66013560000000004</v>
      </c>
      <c r="W3599" s="1" t="b">
        <f>AND(Table5[[#This Row],[FVA ENZLOAD flux UB]]=0,Table5[[#This Row],[ENZ not made when it should be?]])</f>
        <v>0</v>
      </c>
    </row>
    <row r="3600" spans="6:23" hidden="1">
      <c r="F3600" s="1" t="s">
        <v>9125</v>
      </c>
      <c r="G3600" s="1" t="str">
        <f>_xlfn.TEXTBEFORE(Table5[[#This Row],[rxn     kapp_old        kapp_slack_ub   kapp_slack_lb]]," ")</f>
        <v>RXN-ORNtps_e_REV-rt5861</v>
      </c>
      <c r="H360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60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600" s="1">
        <f>_xlfn.NUMBERVALUE(_xlfn.TEXTAFTER(Table5[[#This Row],[rxn     kapp_old        kapp_slack_ub   kapp_slack_lb]]," ",-1))</f>
        <v>0</v>
      </c>
      <c r="K3600" s="1">
        <f>_xlfn.XLOOKUP(SUBSTITUTE(Table5[[#This Row],[rxn]],"RXN-","ENZLOAD-"),ENZLOAD[name],ENZLOAD[flux],0)</f>
        <v>0</v>
      </c>
      <c r="L3600" s="1" t="str">
        <f>"'"&amp;Table5[[#This Row],[rxn]]&amp;"'"&amp;CHAR(9)&amp;IF(AND(Table5[[#This Row],[kapp_slack_ub]]&lt;&gt;0,Table5[[#This Row],[kapp_old]]&lt;$F$1),$F$1,Table5[[#This Row],[kapp_old]])</f>
        <v>'RXN-ORNtps_e_REV-rt5861'	27141.27779288</v>
      </c>
      <c r="M3600" s="1">
        <f>_xlfn.XLOOKUP(Table5[[#This Row],[rxn]],Table3[name],Table3[flux],$F$1)</f>
        <v>27141.277792879999</v>
      </c>
      <c r="N3600" s="1" t="str">
        <f>IFERROR(Table5[[#This Row],[min flux]]/Table5[[#This Row],[associated enzload]],"")</f>
        <v/>
      </c>
      <c r="O3600" s="1">
        <f>_xlfn.NUMBERVALUE(IF(Table5[[#This Row],[flux/enzload]]="","",ABS($N$1-Table5[[#This Row],[flux/enzload]])))</f>
        <v>0</v>
      </c>
      <c r="P3600" s="1">
        <f>Table5[[#This Row],[kapp_old]]+IFERROR(((Table5[[#This Row],[kapp_slack_ub]]-Table5[[#This Row],[kapp_slack_lb]])/Table5[[#This Row],[associated enzload]]),0)</f>
        <v>27141.277792879999</v>
      </c>
      <c r="Q3600" s="1" t="str">
        <f>"'"&amp;Table5[[#This Row],[rxn]]&amp;"'"&amp;CHAR(9)&amp;Table5[[#This Row],[kapp + (slack_ub - slack_lb)/enzload]]</f>
        <v>'RXN-ORNtps_e_REV-rt5861'	27141.27779288</v>
      </c>
      <c r="R3600" s="1">
        <f>_xlfn.XLOOKUP(Table5[[#This Row],[rxn]],Table38[name],Table38[flux],0)</f>
        <v>0</v>
      </c>
      <c r="S3600" s="1">
        <f>_xlfn.XLOOKUP(SUBSTITUTE(Table5[[#This Row],[rxn]],"RXN-","ENZLOAD-"),Table38[name],Table38[flux],0)</f>
        <v>0</v>
      </c>
      <c r="T3600" s="1" t="b">
        <f>AND(Table5[[#This Row],[ENZLOAD flux in kapp-slack.gms]]=0,Table5[[#This Row],[flux in kapp-slack.gms]]&lt;&gt;0,NOT(Table5[[#This Row],[spont or unknown?]]))</f>
        <v>0</v>
      </c>
      <c r="U3600" s="1" t="b">
        <f>OR(_xlfn.TEXTAFTER(Table5[[#This Row],[rxn]],"-",-1)="SPONT",_xlfn.TEXTAFTER(Table5[[#This Row],[rxn]],"-",-1)="UNKNOWN")</f>
        <v>0</v>
      </c>
      <c r="V3600" s="1">
        <f>_xlfn.XLOOKUP(SUBSTITUTE(Table5[[#This Row],[rxn]],"RXN-","ENZLOAD-"),Table4[rxn],Table4[ub],0)</f>
        <v>0.66013560000000004</v>
      </c>
      <c r="W3600" s="1" t="b">
        <f>AND(Table5[[#This Row],[FVA ENZLOAD flux UB]]=0,Table5[[#This Row],[ENZ not made when it should be?]])</f>
        <v>0</v>
      </c>
    </row>
    <row r="3601" spans="6:23" hidden="1">
      <c r="F3601" s="1" t="s">
        <v>9130</v>
      </c>
      <c r="G3601" s="1" t="str">
        <f>_xlfn.TEXTBEFORE(Table5[[#This Row],[rxn     kapp_old        kapp_slack_ub   kapp_slack_lb]]," ")</f>
        <v>RXN-PACALDt_c_e_FWD-SPONT</v>
      </c>
      <c r="H360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60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601" s="1">
        <f>_xlfn.NUMBERVALUE(_xlfn.TEXTAFTER(Table5[[#This Row],[rxn     kapp_old        kapp_slack_ub   kapp_slack_lb]]," ",-1))</f>
        <v>0</v>
      </c>
      <c r="K3601" s="1">
        <f>_xlfn.XLOOKUP(SUBSTITUTE(Table5[[#This Row],[rxn]],"RXN-","ENZLOAD-"),ENZLOAD[name],ENZLOAD[flux],0)</f>
        <v>0</v>
      </c>
      <c r="L3601" s="1" t="str">
        <f>"'"&amp;Table5[[#This Row],[rxn]]&amp;"'"&amp;CHAR(9)&amp;IF(AND(Table5[[#This Row],[kapp_slack_ub]]&lt;&gt;0,Table5[[#This Row],[kapp_old]]&lt;$F$1),$F$1,Table5[[#This Row],[kapp_old]])</f>
        <v>'RXN-PACALDt_c_e_FWD-SPONT'	27141.27779288</v>
      </c>
      <c r="M3601" s="1">
        <f>_xlfn.XLOOKUP(Table5[[#This Row],[rxn]],Table3[name],Table3[flux],$F$1)</f>
        <v>27141.277792879999</v>
      </c>
      <c r="N3601" s="1" t="str">
        <f>IFERROR(Table5[[#This Row],[min flux]]/Table5[[#This Row],[associated enzload]],"")</f>
        <v/>
      </c>
      <c r="O3601" s="1">
        <f>_xlfn.NUMBERVALUE(IF(Table5[[#This Row],[flux/enzload]]="","",ABS($N$1-Table5[[#This Row],[flux/enzload]])))</f>
        <v>0</v>
      </c>
      <c r="P3601" s="1">
        <f>Table5[[#This Row],[kapp_old]]+IFERROR(((Table5[[#This Row],[kapp_slack_ub]]-Table5[[#This Row],[kapp_slack_lb]])/Table5[[#This Row],[associated enzload]]),0)</f>
        <v>27141.277792879999</v>
      </c>
      <c r="Q3601" s="1" t="str">
        <f>"'"&amp;Table5[[#This Row],[rxn]]&amp;"'"&amp;CHAR(9)&amp;Table5[[#This Row],[kapp + (slack_ub - slack_lb)/enzload]]</f>
        <v>'RXN-PACALDt_c_e_FWD-SPONT'	27141.27779288</v>
      </c>
      <c r="R3601" s="1">
        <f>_xlfn.XLOOKUP(Table5[[#This Row],[rxn]],Table38[name],Table38[flux],0)</f>
        <v>0</v>
      </c>
      <c r="S3601" s="1">
        <f>_xlfn.XLOOKUP(SUBSTITUTE(Table5[[#This Row],[rxn]],"RXN-","ENZLOAD-"),Table38[name],Table38[flux],0)</f>
        <v>0</v>
      </c>
      <c r="T3601" s="1" t="b">
        <f>AND(Table5[[#This Row],[ENZLOAD flux in kapp-slack.gms]]=0,Table5[[#This Row],[flux in kapp-slack.gms]]&lt;&gt;0,NOT(Table5[[#This Row],[spont or unknown?]]))</f>
        <v>0</v>
      </c>
      <c r="U3601" s="1" t="b">
        <f>OR(_xlfn.TEXTAFTER(Table5[[#This Row],[rxn]],"-",-1)="SPONT",_xlfn.TEXTAFTER(Table5[[#This Row],[rxn]],"-",-1)="UNKNOWN")</f>
        <v>1</v>
      </c>
      <c r="V3601" s="1">
        <f>_xlfn.XLOOKUP(SUBSTITUTE(Table5[[#This Row],[rxn]],"RXN-","ENZLOAD-"),Table4[rxn],Table4[ub],0)</f>
        <v>0</v>
      </c>
      <c r="W3601" s="1" t="b">
        <f>AND(Table5[[#This Row],[FVA ENZLOAD flux UB]]=0,Table5[[#This Row],[ENZ not made when it should be?]])</f>
        <v>0</v>
      </c>
    </row>
    <row r="3602" spans="6:23" hidden="1">
      <c r="F3602" s="1" t="s">
        <v>9131</v>
      </c>
      <c r="G3602" s="1" t="str">
        <f>_xlfn.TEXTBEFORE(Table5[[#This Row],[rxn     kapp_old        kapp_slack_ub   kapp_slack_lb]]," ")</f>
        <v>RXN-PACALDt_c_e_REV-SPONT</v>
      </c>
      <c r="H360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60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602" s="1">
        <f>_xlfn.NUMBERVALUE(_xlfn.TEXTAFTER(Table5[[#This Row],[rxn     kapp_old        kapp_slack_ub   kapp_slack_lb]]," ",-1))</f>
        <v>0</v>
      </c>
      <c r="K3602" s="1">
        <f>_xlfn.XLOOKUP(SUBSTITUTE(Table5[[#This Row],[rxn]],"RXN-","ENZLOAD-"),ENZLOAD[name],ENZLOAD[flux],0)</f>
        <v>0</v>
      </c>
      <c r="L3602" s="1" t="str">
        <f>"'"&amp;Table5[[#This Row],[rxn]]&amp;"'"&amp;CHAR(9)&amp;IF(AND(Table5[[#This Row],[kapp_slack_ub]]&lt;&gt;0,Table5[[#This Row],[kapp_old]]&lt;$F$1),$F$1,Table5[[#This Row],[kapp_old]])</f>
        <v>'RXN-PACALDt_c_e_REV-SPONT'	27141.27779288</v>
      </c>
      <c r="M3602" s="1">
        <f>_xlfn.XLOOKUP(Table5[[#This Row],[rxn]],Table3[name],Table3[flux],$F$1)</f>
        <v>27141.277792879999</v>
      </c>
      <c r="N3602" s="1" t="str">
        <f>IFERROR(Table5[[#This Row],[min flux]]/Table5[[#This Row],[associated enzload]],"")</f>
        <v/>
      </c>
      <c r="O3602" s="1">
        <f>_xlfn.NUMBERVALUE(IF(Table5[[#This Row],[flux/enzload]]="","",ABS($N$1-Table5[[#This Row],[flux/enzload]])))</f>
        <v>0</v>
      </c>
      <c r="P3602" s="1">
        <f>Table5[[#This Row],[kapp_old]]+IFERROR(((Table5[[#This Row],[kapp_slack_ub]]-Table5[[#This Row],[kapp_slack_lb]])/Table5[[#This Row],[associated enzload]]),0)</f>
        <v>27141.277792879999</v>
      </c>
      <c r="Q3602" s="1" t="str">
        <f>"'"&amp;Table5[[#This Row],[rxn]]&amp;"'"&amp;CHAR(9)&amp;Table5[[#This Row],[kapp + (slack_ub - slack_lb)/enzload]]</f>
        <v>'RXN-PACALDt_c_e_REV-SPONT'	27141.27779288</v>
      </c>
      <c r="R3602" s="1">
        <f>_xlfn.XLOOKUP(Table5[[#This Row],[rxn]],Table38[name],Table38[flux],0)</f>
        <v>0</v>
      </c>
      <c r="S3602" s="1">
        <f>_xlfn.XLOOKUP(SUBSTITUTE(Table5[[#This Row],[rxn]],"RXN-","ENZLOAD-"),Table38[name],Table38[flux],0)</f>
        <v>0</v>
      </c>
      <c r="T3602" s="1" t="b">
        <f>AND(Table5[[#This Row],[ENZLOAD flux in kapp-slack.gms]]=0,Table5[[#This Row],[flux in kapp-slack.gms]]&lt;&gt;0,NOT(Table5[[#This Row],[spont or unknown?]]))</f>
        <v>0</v>
      </c>
      <c r="U3602" s="1" t="b">
        <f>OR(_xlfn.TEXTAFTER(Table5[[#This Row],[rxn]],"-",-1)="SPONT",_xlfn.TEXTAFTER(Table5[[#This Row],[rxn]],"-",-1)="UNKNOWN")</f>
        <v>1</v>
      </c>
      <c r="V3602" s="1">
        <f>_xlfn.XLOOKUP(SUBSTITUTE(Table5[[#This Row],[rxn]],"RXN-","ENZLOAD-"),Table4[rxn],Table4[ub],0)</f>
        <v>0</v>
      </c>
      <c r="W3602" s="1" t="b">
        <f>AND(Table5[[#This Row],[FVA ENZLOAD flux UB]]=0,Table5[[#This Row],[ENZ not made when it should be?]])</f>
        <v>0</v>
      </c>
    </row>
    <row r="3603" spans="6:23" hidden="1">
      <c r="F3603" s="1" t="s">
        <v>9132</v>
      </c>
      <c r="G3603" s="1" t="str">
        <f>_xlfn.TEXTBEFORE(Table5[[#This Row],[rxn     kapp_old        kapp_slack_ub   kapp_slack_lb]]," ")</f>
        <v>RXN-PACALDt_c_m_FWD-SPONT</v>
      </c>
      <c r="H360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60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603" s="1">
        <f>_xlfn.NUMBERVALUE(_xlfn.TEXTAFTER(Table5[[#This Row],[rxn     kapp_old        kapp_slack_ub   kapp_slack_lb]]," ",-1))</f>
        <v>0</v>
      </c>
      <c r="K3603" s="1">
        <f>_xlfn.XLOOKUP(SUBSTITUTE(Table5[[#This Row],[rxn]],"RXN-","ENZLOAD-"),ENZLOAD[name],ENZLOAD[flux],0)</f>
        <v>0</v>
      </c>
      <c r="L3603" s="1" t="str">
        <f>"'"&amp;Table5[[#This Row],[rxn]]&amp;"'"&amp;CHAR(9)&amp;IF(AND(Table5[[#This Row],[kapp_slack_ub]]&lt;&gt;0,Table5[[#This Row],[kapp_old]]&lt;$F$1),$F$1,Table5[[#This Row],[kapp_old]])</f>
        <v>'RXN-PACALDt_c_m_FWD-SPONT'	27141.27779288</v>
      </c>
      <c r="M3603" s="1">
        <f>_xlfn.XLOOKUP(Table5[[#This Row],[rxn]],Table3[name],Table3[flux],$F$1)</f>
        <v>27141.277792879999</v>
      </c>
      <c r="N3603" s="1" t="str">
        <f>IFERROR(Table5[[#This Row],[min flux]]/Table5[[#This Row],[associated enzload]],"")</f>
        <v/>
      </c>
      <c r="O3603" s="1">
        <f>_xlfn.NUMBERVALUE(IF(Table5[[#This Row],[flux/enzload]]="","",ABS($N$1-Table5[[#This Row],[flux/enzload]])))</f>
        <v>0</v>
      </c>
      <c r="P3603" s="1">
        <f>Table5[[#This Row],[kapp_old]]+IFERROR(((Table5[[#This Row],[kapp_slack_ub]]-Table5[[#This Row],[kapp_slack_lb]])/Table5[[#This Row],[associated enzload]]),0)</f>
        <v>27141.277792879999</v>
      </c>
      <c r="Q3603" s="1" t="str">
        <f>"'"&amp;Table5[[#This Row],[rxn]]&amp;"'"&amp;CHAR(9)&amp;Table5[[#This Row],[kapp + (slack_ub - slack_lb)/enzload]]</f>
        <v>'RXN-PACALDt_c_m_FWD-SPONT'	27141.27779288</v>
      </c>
      <c r="R3603" s="1">
        <f>_xlfn.XLOOKUP(Table5[[#This Row],[rxn]],Table38[name],Table38[flux],0)</f>
        <v>0</v>
      </c>
      <c r="S3603" s="1">
        <f>_xlfn.XLOOKUP(SUBSTITUTE(Table5[[#This Row],[rxn]],"RXN-","ENZLOAD-"),Table38[name],Table38[flux],0)</f>
        <v>0</v>
      </c>
      <c r="T3603" s="1" t="b">
        <f>AND(Table5[[#This Row],[ENZLOAD flux in kapp-slack.gms]]=0,Table5[[#This Row],[flux in kapp-slack.gms]]&lt;&gt;0,NOT(Table5[[#This Row],[spont or unknown?]]))</f>
        <v>0</v>
      </c>
      <c r="U3603" s="1" t="b">
        <f>OR(_xlfn.TEXTAFTER(Table5[[#This Row],[rxn]],"-",-1)="SPONT",_xlfn.TEXTAFTER(Table5[[#This Row],[rxn]],"-",-1)="UNKNOWN")</f>
        <v>1</v>
      </c>
      <c r="V3603" s="1">
        <f>_xlfn.XLOOKUP(SUBSTITUTE(Table5[[#This Row],[rxn]],"RXN-","ENZLOAD-"),Table4[rxn],Table4[ub],0)</f>
        <v>0</v>
      </c>
      <c r="W3603" s="1" t="b">
        <f>AND(Table5[[#This Row],[FVA ENZLOAD flux UB]]=0,Table5[[#This Row],[ENZ not made when it should be?]])</f>
        <v>0</v>
      </c>
    </row>
    <row r="3604" spans="6:23" hidden="1">
      <c r="F3604" s="1" t="s">
        <v>9133</v>
      </c>
      <c r="G3604" s="1" t="str">
        <f>_xlfn.TEXTBEFORE(Table5[[#This Row],[rxn     kapp_old        kapp_slack_ub   kapp_slack_lb]]," ")</f>
        <v>RXN-PACALDt_c_m_REV-SPONT</v>
      </c>
      <c r="H360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60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604" s="1">
        <f>_xlfn.NUMBERVALUE(_xlfn.TEXTAFTER(Table5[[#This Row],[rxn     kapp_old        kapp_slack_ub   kapp_slack_lb]]," ",-1))</f>
        <v>0</v>
      </c>
      <c r="K3604" s="1">
        <f>_xlfn.XLOOKUP(SUBSTITUTE(Table5[[#This Row],[rxn]],"RXN-","ENZLOAD-"),ENZLOAD[name],ENZLOAD[flux],0)</f>
        <v>0</v>
      </c>
      <c r="L3604" s="1" t="str">
        <f>"'"&amp;Table5[[#This Row],[rxn]]&amp;"'"&amp;CHAR(9)&amp;IF(AND(Table5[[#This Row],[kapp_slack_ub]]&lt;&gt;0,Table5[[#This Row],[kapp_old]]&lt;$F$1),$F$1,Table5[[#This Row],[kapp_old]])</f>
        <v>'RXN-PACALDt_c_m_REV-SPONT'	27141.27779288</v>
      </c>
      <c r="M3604" s="1">
        <f>_xlfn.XLOOKUP(Table5[[#This Row],[rxn]],Table3[name],Table3[flux],$F$1)</f>
        <v>27141.277792879999</v>
      </c>
      <c r="N3604" s="1" t="str">
        <f>IFERROR(Table5[[#This Row],[min flux]]/Table5[[#This Row],[associated enzload]],"")</f>
        <v/>
      </c>
      <c r="O3604" s="1">
        <f>_xlfn.NUMBERVALUE(IF(Table5[[#This Row],[flux/enzload]]="","",ABS($N$1-Table5[[#This Row],[flux/enzload]])))</f>
        <v>0</v>
      </c>
      <c r="P3604" s="1">
        <f>Table5[[#This Row],[kapp_old]]+IFERROR(((Table5[[#This Row],[kapp_slack_ub]]-Table5[[#This Row],[kapp_slack_lb]])/Table5[[#This Row],[associated enzload]]),0)</f>
        <v>27141.277792879999</v>
      </c>
      <c r="Q3604" s="1" t="str">
        <f>"'"&amp;Table5[[#This Row],[rxn]]&amp;"'"&amp;CHAR(9)&amp;Table5[[#This Row],[kapp + (slack_ub - slack_lb)/enzload]]</f>
        <v>'RXN-PACALDt_c_m_REV-SPONT'	27141.27779288</v>
      </c>
      <c r="R3604" s="1">
        <f>_xlfn.XLOOKUP(Table5[[#This Row],[rxn]],Table38[name],Table38[flux],0)</f>
        <v>0</v>
      </c>
      <c r="S3604" s="1">
        <f>_xlfn.XLOOKUP(SUBSTITUTE(Table5[[#This Row],[rxn]],"RXN-","ENZLOAD-"),Table38[name],Table38[flux],0)</f>
        <v>0</v>
      </c>
      <c r="T3604" s="1" t="b">
        <f>AND(Table5[[#This Row],[ENZLOAD flux in kapp-slack.gms]]=0,Table5[[#This Row],[flux in kapp-slack.gms]]&lt;&gt;0,NOT(Table5[[#This Row],[spont or unknown?]]))</f>
        <v>0</v>
      </c>
      <c r="U3604" s="1" t="b">
        <f>OR(_xlfn.TEXTAFTER(Table5[[#This Row],[rxn]],"-",-1)="SPONT",_xlfn.TEXTAFTER(Table5[[#This Row],[rxn]],"-",-1)="UNKNOWN")</f>
        <v>1</v>
      </c>
      <c r="V3604" s="1">
        <f>_xlfn.XLOOKUP(SUBSTITUTE(Table5[[#This Row],[rxn]],"RXN-","ENZLOAD-"),Table4[rxn],Table4[ub],0)</f>
        <v>0</v>
      </c>
      <c r="W3604" s="1" t="b">
        <f>AND(Table5[[#This Row],[FVA ENZLOAD flux UB]]=0,Table5[[#This Row],[ENZ not made when it should be?]])</f>
        <v>0</v>
      </c>
    </row>
    <row r="3605" spans="6:23" hidden="1">
      <c r="F3605" s="1" t="s">
        <v>9137</v>
      </c>
      <c r="G3605" s="1" t="str">
        <f>_xlfn.TEXTBEFORE(Table5[[#This Row],[rxn     kapp_old        kapp_slack_ub   kapp_slack_lb]]," ")</f>
        <v>RXN-PACt_c_x_FWD-UNKNOWN</v>
      </c>
      <c r="H360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60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605" s="1">
        <f>_xlfn.NUMBERVALUE(_xlfn.TEXTAFTER(Table5[[#This Row],[rxn     kapp_old        kapp_slack_ub   kapp_slack_lb]]," ",-1))</f>
        <v>0</v>
      </c>
      <c r="K3605" s="1">
        <f>_xlfn.XLOOKUP(SUBSTITUTE(Table5[[#This Row],[rxn]],"RXN-","ENZLOAD-"),ENZLOAD[name],ENZLOAD[flux],0)</f>
        <v>0</v>
      </c>
      <c r="L3605" s="1" t="str">
        <f>"'"&amp;Table5[[#This Row],[rxn]]&amp;"'"&amp;CHAR(9)&amp;IF(AND(Table5[[#This Row],[kapp_slack_ub]]&lt;&gt;0,Table5[[#This Row],[kapp_old]]&lt;$F$1),$F$1,Table5[[#This Row],[kapp_old]])</f>
        <v>'RXN-PACt_c_x_FWD-UNKNOWN'	27141.27779288</v>
      </c>
      <c r="M3605" s="1">
        <f>_xlfn.XLOOKUP(Table5[[#This Row],[rxn]],Table3[name],Table3[flux],$F$1)</f>
        <v>27141.277792879999</v>
      </c>
      <c r="N3605" s="1" t="str">
        <f>IFERROR(Table5[[#This Row],[min flux]]/Table5[[#This Row],[associated enzload]],"")</f>
        <v/>
      </c>
      <c r="O3605" s="1">
        <f>_xlfn.NUMBERVALUE(IF(Table5[[#This Row],[flux/enzload]]="","",ABS($N$1-Table5[[#This Row],[flux/enzload]])))</f>
        <v>0</v>
      </c>
      <c r="P3605" s="1">
        <f>Table5[[#This Row],[kapp_old]]+IFERROR(((Table5[[#This Row],[kapp_slack_ub]]-Table5[[#This Row],[kapp_slack_lb]])/Table5[[#This Row],[associated enzload]]),0)</f>
        <v>27141.277792879999</v>
      </c>
      <c r="Q3605" s="1" t="str">
        <f>"'"&amp;Table5[[#This Row],[rxn]]&amp;"'"&amp;CHAR(9)&amp;Table5[[#This Row],[kapp + (slack_ub - slack_lb)/enzload]]</f>
        <v>'RXN-PACt_c_x_FWD-UNKNOWN'	27141.27779288</v>
      </c>
      <c r="R3605" s="1">
        <f>_xlfn.XLOOKUP(Table5[[#This Row],[rxn]],Table38[name],Table38[flux],0)</f>
        <v>0</v>
      </c>
      <c r="S3605" s="1">
        <f>_xlfn.XLOOKUP(SUBSTITUTE(Table5[[#This Row],[rxn]],"RXN-","ENZLOAD-"),Table38[name],Table38[flux],0)</f>
        <v>0</v>
      </c>
      <c r="T3605" s="1" t="b">
        <f>AND(Table5[[#This Row],[ENZLOAD flux in kapp-slack.gms]]=0,Table5[[#This Row],[flux in kapp-slack.gms]]&lt;&gt;0,NOT(Table5[[#This Row],[spont or unknown?]]))</f>
        <v>0</v>
      </c>
      <c r="U3605" s="1" t="b">
        <f>OR(_xlfn.TEXTAFTER(Table5[[#This Row],[rxn]],"-",-1)="SPONT",_xlfn.TEXTAFTER(Table5[[#This Row],[rxn]],"-",-1)="UNKNOWN")</f>
        <v>1</v>
      </c>
      <c r="V3605" s="1">
        <f>_xlfn.XLOOKUP(SUBSTITUTE(Table5[[#This Row],[rxn]],"RXN-","ENZLOAD-"),Table4[rxn],Table4[ub],0)</f>
        <v>0</v>
      </c>
      <c r="W3605" s="1" t="b">
        <f>AND(Table5[[#This Row],[FVA ENZLOAD flux UB]]=0,Table5[[#This Row],[ENZ not made when it should be?]])</f>
        <v>0</v>
      </c>
    </row>
    <row r="3606" spans="6:23" hidden="1">
      <c r="F3606" s="1" t="s">
        <v>9138</v>
      </c>
      <c r="G3606" s="1" t="str">
        <f>_xlfn.TEXTBEFORE(Table5[[#This Row],[rxn     kapp_old        kapp_slack_ub   kapp_slack_lb]]," ")</f>
        <v>RXN-PACt_c_x_REV-UNKNOWN</v>
      </c>
      <c r="H360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60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606" s="1">
        <f>_xlfn.NUMBERVALUE(_xlfn.TEXTAFTER(Table5[[#This Row],[rxn     kapp_old        kapp_slack_ub   kapp_slack_lb]]," ",-1))</f>
        <v>0</v>
      </c>
      <c r="K3606" s="1">
        <f>_xlfn.XLOOKUP(SUBSTITUTE(Table5[[#This Row],[rxn]],"RXN-","ENZLOAD-"),ENZLOAD[name],ENZLOAD[flux],0)</f>
        <v>0</v>
      </c>
      <c r="L3606" s="1" t="str">
        <f>"'"&amp;Table5[[#This Row],[rxn]]&amp;"'"&amp;CHAR(9)&amp;IF(AND(Table5[[#This Row],[kapp_slack_ub]]&lt;&gt;0,Table5[[#This Row],[kapp_old]]&lt;$F$1),$F$1,Table5[[#This Row],[kapp_old]])</f>
        <v>'RXN-PACt_c_x_REV-UNKNOWN'	27141.27779288</v>
      </c>
      <c r="M3606" s="1">
        <f>_xlfn.XLOOKUP(Table5[[#This Row],[rxn]],Table3[name],Table3[flux],$F$1)</f>
        <v>27141.277792879999</v>
      </c>
      <c r="N3606" s="1" t="str">
        <f>IFERROR(Table5[[#This Row],[min flux]]/Table5[[#This Row],[associated enzload]],"")</f>
        <v/>
      </c>
      <c r="O3606" s="1">
        <f>_xlfn.NUMBERVALUE(IF(Table5[[#This Row],[flux/enzload]]="","",ABS($N$1-Table5[[#This Row],[flux/enzload]])))</f>
        <v>0</v>
      </c>
      <c r="P3606" s="1">
        <f>Table5[[#This Row],[kapp_old]]+IFERROR(((Table5[[#This Row],[kapp_slack_ub]]-Table5[[#This Row],[kapp_slack_lb]])/Table5[[#This Row],[associated enzload]]),0)</f>
        <v>27141.277792879999</v>
      </c>
      <c r="Q3606" s="1" t="str">
        <f>"'"&amp;Table5[[#This Row],[rxn]]&amp;"'"&amp;CHAR(9)&amp;Table5[[#This Row],[kapp + (slack_ub - slack_lb)/enzload]]</f>
        <v>'RXN-PACt_c_x_REV-UNKNOWN'	27141.27779288</v>
      </c>
      <c r="R3606" s="1">
        <f>_xlfn.XLOOKUP(Table5[[#This Row],[rxn]],Table38[name],Table38[flux],0)</f>
        <v>0</v>
      </c>
      <c r="S3606" s="1">
        <f>_xlfn.XLOOKUP(SUBSTITUTE(Table5[[#This Row],[rxn]],"RXN-","ENZLOAD-"),Table38[name],Table38[flux],0)</f>
        <v>0</v>
      </c>
      <c r="T3606" s="1" t="b">
        <f>AND(Table5[[#This Row],[ENZLOAD flux in kapp-slack.gms]]=0,Table5[[#This Row],[flux in kapp-slack.gms]]&lt;&gt;0,NOT(Table5[[#This Row],[spont or unknown?]]))</f>
        <v>0</v>
      </c>
      <c r="U3606" s="1" t="b">
        <f>OR(_xlfn.TEXTAFTER(Table5[[#This Row],[rxn]],"-",-1)="SPONT",_xlfn.TEXTAFTER(Table5[[#This Row],[rxn]],"-",-1)="UNKNOWN")</f>
        <v>1</v>
      </c>
      <c r="V3606" s="1">
        <f>_xlfn.XLOOKUP(SUBSTITUTE(Table5[[#This Row],[rxn]],"RXN-","ENZLOAD-"),Table4[rxn],Table4[ub],0)</f>
        <v>0</v>
      </c>
      <c r="W3606" s="1" t="b">
        <f>AND(Table5[[#This Row],[FVA ENZLOAD flux UB]]=0,Table5[[#This Row],[ENZ not made when it should be?]])</f>
        <v>0</v>
      </c>
    </row>
    <row r="3607" spans="6:23" hidden="1">
      <c r="F3607" s="1" t="s">
        <v>9142</v>
      </c>
      <c r="G3607" s="1" t="str">
        <f>_xlfn.TEXTBEFORE(Table5[[#This Row],[rxn     kapp_old        kapp_slack_ub   kapp_slack_lb]]," ")</f>
        <v>RXN-PAIL35Pt_c_vm_FWD-SPONT</v>
      </c>
      <c r="H360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60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607" s="1">
        <f>_xlfn.NUMBERVALUE(_xlfn.TEXTAFTER(Table5[[#This Row],[rxn     kapp_old        kapp_slack_ub   kapp_slack_lb]]," ",-1))</f>
        <v>0</v>
      </c>
      <c r="K3607" s="1">
        <f>_xlfn.XLOOKUP(SUBSTITUTE(Table5[[#This Row],[rxn]],"RXN-","ENZLOAD-"),ENZLOAD[name],ENZLOAD[flux],0)</f>
        <v>0</v>
      </c>
      <c r="L3607" s="1" t="str">
        <f>"'"&amp;Table5[[#This Row],[rxn]]&amp;"'"&amp;CHAR(9)&amp;IF(AND(Table5[[#This Row],[kapp_slack_ub]]&lt;&gt;0,Table5[[#This Row],[kapp_old]]&lt;$F$1),$F$1,Table5[[#This Row],[kapp_old]])</f>
        <v>'RXN-PAIL35Pt_c_vm_FWD-SPONT'	27141.27779288</v>
      </c>
      <c r="M3607" s="1">
        <f>_xlfn.XLOOKUP(Table5[[#This Row],[rxn]],Table3[name],Table3[flux],$F$1)</f>
        <v>27141.277792879999</v>
      </c>
      <c r="N3607" s="1" t="str">
        <f>IFERROR(Table5[[#This Row],[min flux]]/Table5[[#This Row],[associated enzload]],"")</f>
        <v/>
      </c>
      <c r="O3607" s="1">
        <f>_xlfn.NUMBERVALUE(IF(Table5[[#This Row],[flux/enzload]]="","",ABS($N$1-Table5[[#This Row],[flux/enzload]])))</f>
        <v>0</v>
      </c>
      <c r="P3607" s="1">
        <f>Table5[[#This Row],[kapp_old]]+IFERROR(((Table5[[#This Row],[kapp_slack_ub]]-Table5[[#This Row],[kapp_slack_lb]])/Table5[[#This Row],[associated enzload]]),0)</f>
        <v>27141.277792879999</v>
      </c>
      <c r="Q3607" s="1" t="str">
        <f>"'"&amp;Table5[[#This Row],[rxn]]&amp;"'"&amp;CHAR(9)&amp;Table5[[#This Row],[kapp + (slack_ub - slack_lb)/enzload]]</f>
        <v>'RXN-PAIL35Pt_c_vm_FWD-SPONT'	27141.27779288</v>
      </c>
      <c r="R3607" s="1">
        <f>_xlfn.XLOOKUP(Table5[[#This Row],[rxn]],Table38[name],Table38[flux],0)</f>
        <v>0</v>
      </c>
      <c r="S3607" s="1">
        <f>_xlfn.XLOOKUP(SUBSTITUTE(Table5[[#This Row],[rxn]],"RXN-","ENZLOAD-"),Table38[name],Table38[flux],0)</f>
        <v>0</v>
      </c>
      <c r="T3607" s="1" t="b">
        <f>AND(Table5[[#This Row],[ENZLOAD flux in kapp-slack.gms]]=0,Table5[[#This Row],[flux in kapp-slack.gms]]&lt;&gt;0,NOT(Table5[[#This Row],[spont or unknown?]]))</f>
        <v>0</v>
      </c>
      <c r="U3607" s="1" t="b">
        <f>OR(_xlfn.TEXTAFTER(Table5[[#This Row],[rxn]],"-",-1)="SPONT",_xlfn.TEXTAFTER(Table5[[#This Row],[rxn]],"-",-1)="UNKNOWN")</f>
        <v>1</v>
      </c>
      <c r="V3607" s="1">
        <f>_xlfn.XLOOKUP(SUBSTITUTE(Table5[[#This Row],[rxn]],"RXN-","ENZLOAD-"),Table4[rxn],Table4[ub],0)</f>
        <v>0</v>
      </c>
      <c r="W3607" s="1" t="b">
        <f>AND(Table5[[#This Row],[FVA ENZLOAD flux UB]]=0,Table5[[#This Row],[ENZ not made when it should be?]])</f>
        <v>0</v>
      </c>
    </row>
    <row r="3608" spans="6:23" hidden="1">
      <c r="F3608" s="1" t="s">
        <v>9143</v>
      </c>
      <c r="G3608" s="1" t="str">
        <f>_xlfn.TEXTBEFORE(Table5[[#This Row],[rxn     kapp_old        kapp_slack_ub   kapp_slack_lb]]," ")</f>
        <v>RXN-PAIL35Pt_c_vm_REV-SPONT</v>
      </c>
      <c r="H360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60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608" s="1">
        <f>_xlfn.NUMBERVALUE(_xlfn.TEXTAFTER(Table5[[#This Row],[rxn     kapp_old        kapp_slack_ub   kapp_slack_lb]]," ",-1))</f>
        <v>0</v>
      </c>
      <c r="K3608" s="1">
        <f>_xlfn.XLOOKUP(SUBSTITUTE(Table5[[#This Row],[rxn]],"RXN-","ENZLOAD-"),ENZLOAD[name],ENZLOAD[flux],0)</f>
        <v>0</v>
      </c>
      <c r="L3608" s="1" t="str">
        <f>"'"&amp;Table5[[#This Row],[rxn]]&amp;"'"&amp;CHAR(9)&amp;IF(AND(Table5[[#This Row],[kapp_slack_ub]]&lt;&gt;0,Table5[[#This Row],[kapp_old]]&lt;$F$1),$F$1,Table5[[#This Row],[kapp_old]])</f>
        <v>'RXN-PAIL35Pt_c_vm_REV-SPONT'	27141.27779288</v>
      </c>
      <c r="M3608" s="1">
        <f>_xlfn.XLOOKUP(Table5[[#This Row],[rxn]],Table3[name],Table3[flux],$F$1)</f>
        <v>27141.277792879999</v>
      </c>
      <c r="N3608" s="1" t="str">
        <f>IFERROR(Table5[[#This Row],[min flux]]/Table5[[#This Row],[associated enzload]],"")</f>
        <v/>
      </c>
      <c r="O3608" s="1">
        <f>_xlfn.NUMBERVALUE(IF(Table5[[#This Row],[flux/enzload]]="","",ABS($N$1-Table5[[#This Row],[flux/enzload]])))</f>
        <v>0</v>
      </c>
      <c r="P3608" s="1">
        <f>Table5[[#This Row],[kapp_old]]+IFERROR(((Table5[[#This Row],[kapp_slack_ub]]-Table5[[#This Row],[kapp_slack_lb]])/Table5[[#This Row],[associated enzload]]),0)</f>
        <v>27141.277792879999</v>
      </c>
      <c r="Q3608" s="1" t="str">
        <f>"'"&amp;Table5[[#This Row],[rxn]]&amp;"'"&amp;CHAR(9)&amp;Table5[[#This Row],[kapp + (slack_ub - slack_lb)/enzload]]</f>
        <v>'RXN-PAIL35Pt_c_vm_REV-SPONT'	27141.27779288</v>
      </c>
      <c r="R3608" s="1">
        <f>_xlfn.XLOOKUP(Table5[[#This Row],[rxn]],Table38[name],Table38[flux],0)</f>
        <v>0</v>
      </c>
      <c r="S3608" s="1">
        <f>_xlfn.XLOOKUP(SUBSTITUTE(Table5[[#This Row],[rxn]],"RXN-","ENZLOAD-"),Table38[name],Table38[flux],0)</f>
        <v>0</v>
      </c>
      <c r="T3608" s="1" t="b">
        <f>AND(Table5[[#This Row],[ENZLOAD flux in kapp-slack.gms]]=0,Table5[[#This Row],[flux in kapp-slack.gms]]&lt;&gt;0,NOT(Table5[[#This Row],[spont or unknown?]]))</f>
        <v>0</v>
      </c>
      <c r="U3608" s="1" t="b">
        <f>OR(_xlfn.TEXTAFTER(Table5[[#This Row],[rxn]],"-",-1)="SPONT",_xlfn.TEXTAFTER(Table5[[#This Row],[rxn]],"-",-1)="UNKNOWN")</f>
        <v>1</v>
      </c>
      <c r="V3608" s="1">
        <f>_xlfn.XLOOKUP(SUBSTITUTE(Table5[[#This Row],[rxn]],"RXN-","ENZLOAD-"),Table4[rxn],Table4[ub],0)</f>
        <v>0</v>
      </c>
      <c r="W3608" s="1" t="b">
        <f>AND(Table5[[#This Row],[FVA ENZLOAD flux UB]]=0,Table5[[#This Row],[ENZ not made when it should be?]])</f>
        <v>0</v>
      </c>
    </row>
    <row r="3609" spans="6:23" hidden="1">
      <c r="F3609" s="1" t="s">
        <v>9144</v>
      </c>
      <c r="G3609" s="1" t="str">
        <f>_xlfn.TEXTBEFORE(Table5[[#This Row],[rxn     kapp_old        kapp_slack_ub   kapp_slack_lb]]," ")</f>
        <v>RXN-PAIL35Pt_en_vm_FWD-SPONT</v>
      </c>
      <c r="H360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60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609" s="1">
        <f>_xlfn.NUMBERVALUE(_xlfn.TEXTAFTER(Table5[[#This Row],[rxn     kapp_old        kapp_slack_ub   kapp_slack_lb]]," ",-1))</f>
        <v>0</v>
      </c>
      <c r="K3609" s="1">
        <f>_xlfn.XLOOKUP(SUBSTITUTE(Table5[[#This Row],[rxn]],"RXN-","ENZLOAD-"),ENZLOAD[name],ENZLOAD[flux],0)</f>
        <v>0</v>
      </c>
      <c r="L3609" s="1" t="str">
        <f>"'"&amp;Table5[[#This Row],[rxn]]&amp;"'"&amp;CHAR(9)&amp;IF(AND(Table5[[#This Row],[kapp_slack_ub]]&lt;&gt;0,Table5[[#This Row],[kapp_old]]&lt;$F$1),$F$1,Table5[[#This Row],[kapp_old]])</f>
        <v>'RXN-PAIL35Pt_en_vm_FWD-SPONT'	27141.27779288</v>
      </c>
      <c r="M3609" s="1">
        <f>_xlfn.XLOOKUP(Table5[[#This Row],[rxn]],Table3[name],Table3[flux],$F$1)</f>
        <v>27141.277792879999</v>
      </c>
      <c r="N3609" s="1" t="str">
        <f>IFERROR(Table5[[#This Row],[min flux]]/Table5[[#This Row],[associated enzload]],"")</f>
        <v/>
      </c>
      <c r="O3609" s="1">
        <f>_xlfn.NUMBERVALUE(IF(Table5[[#This Row],[flux/enzload]]="","",ABS($N$1-Table5[[#This Row],[flux/enzload]])))</f>
        <v>0</v>
      </c>
      <c r="P3609" s="1">
        <f>Table5[[#This Row],[kapp_old]]+IFERROR(((Table5[[#This Row],[kapp_slack_ub]]-Table5[[#This Row],[kapp_slack_lb]])/Table5[[#This Row],[associated enzload]]),0)</f>
        <v>27141.277792879999</v>
      </c>
      <c r="Q3609" s="1" t="str">
        <f>"'"&amp;Table5[[#This Row],[rxn]]&amp;"'"&amp;CHAR(9)&amp;Table5[[#This Row],[kapp + (slack_ub - slack_lb)/enzload]]</f>
        <v>'RXN-PAIL35Pt_en_vm_FWD-SPONT'	27141.27779288</v>
      </c>
      <c r="R3609" s="1">
        <f>_xlfn.XLOOKUP(Table5[[#This Row],[rxn]],Table38[name],Table38[flux],0)</f>
        <v>0</v>
      </c>
      <c r="S3609" s="1">
        <f>_xlfn.XLOOKUP(SUBSTITUTE(Table5[[#This Row],[rxn]],"RXN-","ENZLOAD-"),Table38[name],Table38[flux],0)</f>
        <v>0</v>
      </c>
      <c r="T3609" s="1" t="b">
        <f>AND(Table5[[#This Row],[ENZLOAD flux in kapp-slack.gms]]=0,Table5[[#This Row],[flux in kapp-slack.gms]]&lt;&gt;0,NOT(Table5[[#This Row],[spont or unknown?]]))</f>
        <v>0</v>
      </c>
      <c r="U3609" s="1" t="b">
        <f>OR(_xlfn.TEXTAFTER(Table5[[#This Row],[rxn]],"-",-1)="SPONT",_xlfn.TEXTAFTER(Table5[[#This Row],[rxn]],"-",-1)="UNKNOWN")</f>
        <v>1</v>
      </c>
      <c r="V3609" s="1">
        <f>_xlfn.XLOOKUP(SUBSTITUTE(Table5[[#This Row],[rxn]],"RXN-","ENZLOAD-"),Table4[rxn],Table4[ub],0)</f>
        <v>0</v>
      </c>
      <c r="W3609" s="1" t="b">
        <f>AND(Table5[[#This Row],[FVA ENZLOAD flux UB]]=0,Table5[[#This Row],[ENZ not made when it should be?]])</f>
        <v>0</v>
      </c>
    </row>
    <row r="3610" spans="6:23" hidden="1">
      <c r="F3610" s="1" t="s">
        <v>9145</v>
      </c>
      <c r="G3610" s="1" t="str">
        <f>_xlfn.TEXTBEFORE(Table5[[#This Row],[rxn     kapp_old        kapp_slack_ub   kapp_slack_lb]]," ")</f>
        <v>RXN-PAIL35Pt_en_vm_REV-SPONT</v>
      </c>
      <c r="H361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61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610" s="1">
        <f>_xlfn.NUMBERVALUE(_xlfn.TEXTAFTER(Table5[[#This Row],[rxn     kapp_old        kapp_slack_ub   kapp_slack_lb]]," ",-1))</f>
        <v>0</v>
      </c>
      <c r="K3610" s="1">
        <f>_xlfn.XLOOKUP(SUBSTITUTE(Table5[[#This Row],[rxn]],"RXN-","ENZLOAD-"),ENZLOAD[name],ENZLOAD[flux],0)</f>
        <v>0</v>
      </c>
      <c r="L3610" s="1" t="str">
        <f>"'"&amp;Table5[[#This Row],[rxn]]&amp;"'"&amp;CHAR(9)&amp;IF(AND(Table5[[#This Row],[kapp_slack_ub]]&lt;&gt;0,Table5[[#This Row],[kapp_old]]&lt;$F$1),$F$1,Table5[[#This Row],[kapp_old]])</f>
        <v>'RXN-PAIL35Pt_en_vm_REV-SPONT'	27141.27779288</v>
      </c>
      <c r="M3610" s="1">
        <f>_xlfn.XLOOKUP(Table5[[#This Row],[rxn]],Table3[name],Table3[flux],$F$1)</f>
        <v>27141.277792879999</v>
      </c>
      <c r="N3610" s="1" t="str">
        <f>IFERROR(Table5[[#This Row],[min flux]]/Table5[[#This Row],[associated enzload]],"")</f>
        <v/>
      </c>
      <c r="O3610" s="1">
        <f>_xlfn.NUMBERVALUE(IF(Table5[[#This Row],[flux/enzload]]="","",ABS($N$1-Table5[[#This Row],[flux/enzload]])))</f>
        <v>0</v>
      </c>
      <c r="P3610" s="1">
        <f>Table5[[#This Row],[kapp_old]]+IFERROR(((Table5[[#This Row],[kapp_slack_ub]]-Table5[[#This Row],[kapp_slack_lb]])/Table5[[#This Row],[associated enzload]]),0)</f>
        <v>27141.277792879999</v>
      </c>
      <c r="Q3610" s="1" t="str">
        <f>"'"&amp;Table5[[#This Row],[rxn]]&amp;"'"&amp;CHAR(9)&amp;Table5[[#This Row],[kapp + (slack_ub - slack_lb)/enzload]]</f>
        <v>'RXN-PAIL35Pt_en_vm_REV-SPONT'	27141.27779288</v>
      </c>
      <c r="R3610" s="1">
        <f>_xlfn.XLOOKUP(Table5[[#This Row],[rxn]],Table38[name],Table38[flux],0)</f>
        <v>0</v>
      </c>
      <c r="S3610" s="1">
        <f>_xlfn.XLOOKUP(SUBSTITUTE(Table5[[#This Row],[rxn]],"RXN-","ENZLOAD-"),Table38[name],Table38[flux],0)</f>
        <v>0</v>
      </c>
      <c r="T3610" s="1" t="b">
        <f>AND(Table5[[#This Row],[ENZLOAD flux in kapp-slack.gms]]=0,Table5[[#This Row],[flux in kapp-slack.gms]]&lt;&gt;0,NOT(Table5[[#This Row],[spont or unknown?]]))</f>
        <v>0</v>
      </c>
      <c r="U3610" s="1" t="b">
        <f>OR(_xlfn.TEXTAFTER(Table5[[#This Row],[rxn]],"-",-1)="SPONT",_xlfn.TEXTAFTER(Table5[[#This Row],[rxn]],"-",-1)="UNKNOWN")</f>
        <v>1</v>
      </c>
      <c r="V3610" s="1">
        <f>_xlfn.XLOOKUP(SUBSTITUTE(Table5[[#This Row],[rxn]],"RXN-","ENZLOAD-"),Table4[rxn],Table4[ub],0)</f>
        <v>0</v>
      </c>
      <c r="W3610" s="1" t="b">
        <f>AND(Table5[[#This Row],[FVA ENZLOAD flux UB]]=0,Table5[[#This Row],[ENZ not made when it should be?]])</f>
        <v>0</v>
      </c>
    </row>
    <row r="3611" spans="6:23" hidden="1">
      <c r="F3611" s="1" t="s">
        <v>9148</v>
      </c>
      <c r="G3611" s="1" t="str">
        <f>_xlfn.TEXTBEFORE(Table5[[#This Row],[rxn     kapp_old        kapp_slack_ub   kapp_slack_lb]]," ")</f>
        <v>RXN-PAIL3Pt_gm_vm_FWD-SPONT</v>
      </c>
      <c r="H361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61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611" s="1">
        <f>_xlfn.NUMBERVALUE(_xlfn.TEXTAFTER(Table5[[#This Row],[rxn     kapp_old        kapp_slack_ub   kapp_slack_lb]]," ",-1))</f>
        <v>0</v>
      </c>
      <c r="K3611" s="1">
        <f>_xlfn.XLOOKUP(SUBSTITUTE(Table5[[#This Row],[rxn]],"RXN-","ENZLOAD-"),ENZLOAD[name],ENZLOAD[flux],0)</f>
        <v>0</v>
      </c>
      <c r="L3611" s="1" t="str">
        <f>"'"&amp;Table5[[#This Row],[rxn]]&amp;"'"&amp;CHAR(9)&amp;IF(AND(Table5[[#This Row],[kapp_slack_ub]]&lt;&gt;0,Table5[[#This Row],[kapp_old]]&lt;$F$1),$F$1,Table5[[#This Row],[kapp_old]])</f>
        <v>'RXN-PAIL3Pt_gm_vm_FWD-SPONT'	27141.27779288</v>
      </c>
      <c r="M3611" s="1">
        <f>_xlfn.XLOOKUP(Table5[[#This Row],[rxn]],Table3[name],Table3[flux],$F$1)</f>
        <v>27141.277792879999</v>
      </c>
      <c r="N3611" s="1" t="str">
        <f>IFERROR(Table5[[#This Row],[min flux]]/Table5[[#This Row],[associated enzload]],"")</f>
        <v/>
      </c>
      <c r="O3611" s="1">
        <f>_xlfn.NUMBERVALUE(IF(Table5[[#This Row],[flux/enzload]]="","",ABS($N$1-Table5[[#This Row],[flux/enzload]])))</f>
        <v>0</v>
      </c>
      <c r="P3611" s="1">
        <f>Table5[[#This Row],[kapp_old]]+IFERROR(((Table5[[#This Row],[kapp_slack_ub]]-Table5[[#This Row],[kapp_slack_lb]])/Table5[[#This Row],[associated enzload]]),0)</f>
        <v>27141.277792879999</v>
      </c>
      <c r="Q3611" s="1" t="str">
        <f>"'"&amp;Table5[[#This Row],[rxn]]&amp;"'"&amp;CHAR(9)&amp;Table5[[#This Row],[kapp + (slack_ub - slack_lb)/enzload]]</f>
        <v>'RXN-PAIL3Pt_gm_vm_FWD-SPONT'	27141.27779288</v>
      </c>
      <c r="R3611" s="1">
        <f>_xlfn.XLOOKUP(Table5[[#This Row],[rxn]],Table38[name],Table38[flux],0)</f>
        <v>0</v>
      </c>
      <c r="S3611" s="1">
        <f>_xlfn.XLOOKUP(SUBSTITUTE(Table5[[#This Row],[rxn]],"RXN-","ENZLOAD-"),Table38[name],Table38[flux],0)</f>
        <v>0</v>
      </c>
      <c r="T3611" s="1" t="b">
        <f>AND(Table5[[#This Row],[ENZLOAD flux in kapp-slack.gms]]=0,Table5[[#This Row],[flux in kapp-slack.gms]]&lt;&gt;0,NOT(Table5[[#This Row],[spont or unknown?]]))</f>
        <v>0</v>
      </c>
      <c r="U3611" s="1" t="b">
        <f>OR(_xlfn.TEXTAFTER(Table5[[#This Row],[rxn]],"-",-1)="SPONT",_xlfn.TEXTAFTER(Table5[[#This Row],[rxn]],"-",-1)="UNKNOWN")</f>
        <v>1</v>
      </c>
      <c r="V3611" s="1">
        <f>_xlfn.XLOOKUP(SUBSTITUTE(Table5[[#This Row],[rxn]],"RXN-","ENZLOAD-"),Table4[rxn],Table4[ub],0)</f>
        <v>0</v>
      </c>
      <c r="W3611" s="1" t="b">
        <f>AND(Table5[[#This Row],[FVA ENZLOAD flux UB]]=0,Table5[[#This Row],[ENZ not made when it should be?]])</f>
        <v>0</v>
      </c>
    </row>
    <row r="3612" spans="6:23" hidden="1">
      <c r="F3612" s="1" t="s">
        <v>9149</v>
      </c>
      <c r="G3612" s="1" t="str">
        <f>_xlfn.TEXTBEFORE(Table5[[#This Row],[rxn     kapp_old        kapp_slack_ub   kapp_slack_lb]]," ")</f>
        <v>RXN-PAIL3Pt_gm_vm_REV-SPONT</v>
      </c>
      <c r="H361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61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612" s="1">
        <f>_xlfn.NUMBERVALUE(_xlfn.TEXTAFTER(Table5[[#This Row],[rxn     kapp_old        kapp_slack_ub   kapp_slack_lb]]," ",-1))</f>
        <v>0</v>
      </c>
      <c r="K3612" s="1">
        <f>_xlfn.XLOOKUP(SUBSTITUTE(Table5[[#This Row],[rxn]],"RXN-","ENZLOAD-"),ENZLOAD[name],ENZLOAD[flux],0)</f>
        <v>0</v>
      </c>
      <c r="L3612" s="1" t="str">
        <f>"'"&amp;Table5[[#This Row],[rxn]]&amp;"'"&amp;CHAR(9)&amp;IF(AND(Table5[[#This Row],[kapp_slack_ub]]&lt;&gt;0,Table5[[#This Row],[kapp_old]]&lt;$F$1),$F$1,Table5[[#This Row],[kapp_old]])</f>
        <v>'RXN-PAIL3Pt_gm_vm_REV-SPONT'	27141.27779288</v>
      </c>
      <c r="M3612" s="1">
        <f>_xlfn.XLOOKUP(Table5[[#This Row],[rxn]],Table3[name],Table3[flux],$F$1)</f>
        <v>27141.277792879999</v>
      </c>
      <c r="N3612" s="1" t="str">
        <f>IFERROR(Table5[[#This Row],[min flux]]/Table5[[#This Row],[associated enzload]],"")</f>
        <v/>
      </c>
      <c r="O3612" s="1">
        <f>_xlfn.NUMBERVALUE(IF(Table5[[#This Row],[flux/enzload]]="","",ABS($N$1-Table5[[#This Row],[flux/enzload]])))</f>
        <v>0</v>
      </c>
      <c r="P3612" s="1">
        <f>Table5[[#This Row],[kapp_old]]+IFERROR(((Table5[[#This Row],[kapp_slack_ub]]-Table5[[#This Row],[kapp_slack_lb]])/Table5[[#This Row],[associated enzload]]),0)</f>
        <v>27141.277792879999</v>
      </c>
      <c r="Q3612" s="1" t="str">
        <f>"'"&amp;Table5[[#This Row],[rxn]]&amp;"'"&amp;CHAR(9)&amp;Table5[[#This Row],[kapp + (slack_ub - slack_lb)/enzload]]</f>
        <v>'RXN-PAIL3Pt_gm_vm_REV-SPONT'	27141.27779288</v>
      </c>
      <c r="R3612" s="1">
        <f>_xlfn.XLOOKUP(Table5[[#This Row],[rxn]],Table38[name],Table38[flux],0)</f>
        <v>0</v>
      </c>
      <c r="S3612" s="1">
        <f>_xlfn.XLOOKUP(SUBSTITUTE(Table5[[#This Row],[rxn]],"RXN-","ENZLOAD-"),Table38[name],Table38[flux],0)</f>
        <v>0</v>
      </c>
      <c r="T3612" s="1" t="b">
        <f>AND(Table5[[#This Row],[ENZLOAD flux in kapp-slack.gms]]=0,Table5[[#This Row],[flux in kapp-slack.gms]]&lt;&gt;0,NOT(Table5[[#This Row],[spont or unknown?]]))</f>
        <v>0</v>
      </c>
      <c r="U3612" s="1" t="b">
        <f>OR(_xlfn.TEXTAFTER(Table5[[#This Row],[rxn]],"-",-1)="SPONT",_xlfn.TEXTAFTER(Table5[[#This Row],[rxn]],"-",-1)="UNKNOWN")</f>
        <v>1</v>
      </c>
      <c r="V3612" s="1">
        <f>_xlfn.XLOOKUP(SUBSTITUTE(Table5[[#This Row],[rxn]],"RXN-","ENZLOAD-"),Table4[rxn],Table4[ub],0)</f>
        <v>0</v>
      </c>
      <c r="W3612" s="1" t="b">
        <f>AND(Table5[[#This Row],[FVA ENZLOAD flux UB]]=0,Table5[[#This Row],[ENZ not made when it should be?]])</f>
        <v>0</v>
      </c>
    </row>
    <row r="3613" spans="6:23" hidden="1">
      <c r="F3613" s="1" t="s">
        <v>9150</v>
      </c>
      <c r="G3613" s="1" t="str">
        <f>_xlfn.TEXTBEFORE(Table5[[#This Row],[rxn     kapp_old        kapp_slack_ub   kapp_slack_lb]]," ")</f>
        <v>RXN-PAIL3Pt_rm_vm_FWD-SPONT</v>
      </c>
      <c r="H361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61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613" s="1">
        <f>_xlfn.NUMBERVALUE(_xlfn.TEXTAFTER(Table5[[#This Row],[rxn     kapp_old        kapp_slack_ub   kapp_slack_lb]]," ",-1))</f>
        <v>0</v>
      </c>
      <c r="K3613" s="1">
        <f>_xlfn.XLOOKUP(SUBSTITUTE(Table5[[#This Row],[rxn]],"RXN-","ENZLOAD-"),ENZLOAD[name],ENZLOAD[flux],0)</f>
        <v>0</v>
      </c>
      <c r="L3613" s="1" t="str">
        <f>"'"&amp;Table5[[#This Row],[rxn]]&amp;"'"&amp;CHAR(9)&amp;IF(AND(Table5[[#This Row],[kapp_slack_ub]]&lt;&gt;0,Table5[[#This Row],[kapp_old]]&lt;$F$1),$F$1,Table5[[#This Row],[kapp_old]])</f>
        <v>'RXN-PAIL3Pt_rm_vm_FWD-SPONT'	27141.27779288</v>
      </c>
      <c r="M3613" s="1">
        <f>_xlfn.XLOOKUP(Table5[[#This Row],[rxn]],Table3[name],Table3[flux],$F$1)</f>
        <v>27141.277792879999</v>
      </c>
      <c r="N3613" s="1" t="str">
        <f>IFERROR(Table5[[#This Row],[min flux]]/Table5[[#This Row],[associated enzload]],"")</f>
        <v/>
      </c>
      <c r="O3613" s="1">
        <f>_xlfn.NUMBERVALUE(IF(Table5[[#This Row],[flux/enzload]]="","",ABS($N$1-Table5[[#This Row],[flux/enzload]])))</f>
        <v>0</v>
      </c>
      <c r="P3613" s="1">
        <f>Table5[[#This Row],[kapp_old]]+IFERROR(((Table5[[#This Row],[kapp_slack_ub]]-Table5[[#This Row],[kapp_slack_lb]])/Table5[[#This Row],[associated enzload]]),0)</f>
        <v>27141.277792879999</v>
      </c>
      <c r="Q3613" s="1" t="str">
        <f>"'"&amp;Table5[[#This Row],[rxn]]&amp;"'"&amp;CHAR(9)&amp;Table5[[#This Row],[kapp + (slack_ub - slack_lb)/enzload]]</f>
        <v>'RXN-PAIL3Pt_rm_vm_FWD-SPONT'	27141.27779288</v>
      </c>
      <c r="R3613" s="1">
        <f>_xlfn.XLOOKUP(Table5[[#This Row],[rxn]],Table38[name],Table38[flux],0)</f>
        <v>0</v>
      </c>
      <c r="S3613" s="1">
        <f>_xlfn.XLOOKUP(SUBSTITUTE(Table5[[#This Row],[rxn]],"RXN-","ENZLOAD-"),Table38[name],Table38[flux],0)</f>
        <v>0</v>
      </c>
      <c r="T3613" s="1" t="b">
        <f>AND(Table5[[#This Row],[ENZLOAD flux in kapp-slack.gms]]=0,Table5[[#This Row],[flux in kapp-slack.gms]]&lt;&gt;0,NOT(Table5[[#This Row],[spont or unknown?]]))</f>
        <v>0</v>
      </c>
      <c r="U3613" s="1" t="b">
        <f>OR(_xlfn.TEXTAFTER(Table5[[#This Row],[rxn]],"-",-1)="SPONT",_xlfn.TEXTAFTER(Table5[[#This Row],[rxn]],"-",-1)="UNKNOWN")</f>
        <v>1</v>
      </c>
      <c r="V3613" s="1">
        <f>_xlfn.XLOOKUP(SUBSTITUTE(Table5[[#This Row],[rxn]],"RXN-","ENZLOAD-"),Table4[rxn],Table4[ub],0)</f>
        <v>0</v>
      </c>
      <c r="W3613" s="1" t="b">
        <f>AND(Table5[[#This Row],[FVA ENZLOAD flux UB]]=0,Table5[[#This Row],[ENZ not made when it should be?]])</f>
        <v>0</v>
      </c>
    </row>
    <row r="3614" spans="6:23" hidden="1">
      <c r="F3614" s="1" t="s">
        <v>9151</v>
      </c>
      <c r="G3614" s="1" t="str">
        <f>_xlfn.TEXTBEFORE(Table5[[#This Row],[rxn     kapp_old        kapp_slack_ub   kapp_slack_lb]]," ")</f>
        <v>RXN-PAIL3Pt_rm_vm_REV-SPONT</v>
      </c>
      <c r="H361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61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614" s="1">
        <f>_xlfn.NUMBERVALUE(_xlfn.TEXTAFTER(Table5[[#This Row],[rxn     kapp_old        kapp_slack_ub   kapp_slack_lb]]," ",-1))</f>
        <v>0</v>
      </c>
      <c r="K3614" s="1">
        <f>_xlfn.XLOOKUP(SUBSTITUTE(Table5[[#This Row],[rxn]],"RXN-","ENZLOAD-"),ENZLOAD[name],ENZLOAD[flux],0)</f>
        <v>0</v>
      </c>
      <c r="L3614" s="1" t="str">
        <f>"'"&amp;Table5[[#This Row],[rxn]]&amp;"'"&amp;CHAR(9)&amp;IF(AND(Table5[[#This Row],[kapp_slack_ub]]&lt;&gt;0,Table5[[#This Row],[kapp_old]]&lt;$F$1),$F$1,Table5[[#This Row],[kapp_old]])</f>
        <v>'RXN-PAIL3Pt_rm_vm_REV-SPONT'	27141.27779288</v>
      </c>
      <c r="M3614" s="1">
        <f>_xlfn.XLOOKUP(Table5[[#This Row],[rxn]],Table3[name],Table3[flux],$F$1)</f>
        <v>27141.277792879999</v>
      </c>
      <c r="N3614" s="1" t="str">
        <f>IFERROR(Table5[[#This Row],[min flux]]/Table5[[#This Row],[associated enzload]],"")</f>
        <v/>
      </c>
      <c r="O3614" s="1">
        <f>_xlfn.NUMBERVALUE(IF(Table5[[#This Row],[flux/enzload]]="","",ABS($N$1-Table5[[#This Row],[flux/enzload]])))</f>
        <v>0</v>
      </c>
      <c r="P3614" s="1">
        <f>Table5[[#This Row],[kapp_old]]+IFERROR(((Table5[[#This Row],[kapp_slack_ub]]-Table5[[#This Row],[kapp_slack_lb]])/Table5[[#This Row],[associated enzload]]),0)</f>
        <v>27141.277792879999</v>
      </c>
      <c r="Q3614" s="1" t="str">
        <f>"'"&amp;Table5[[#This Row],[rxn]]&amp;"'"&amp;CHAR(9)&amp;Table5[[#This Row],[kapp + (slack_ub - slack_lb)/enzload]]</f>
        <v>'RXN-PAIL3Pt_rm_vm_REV-SPONT'	27141.27779288</v>
      </c>
      <c r="R3614" s="1">
        <f>_xlfn.XLOOKUP(Table5[[#This Row],[rxn]],Table38[name],Table38[flux],0)</f>
        <v>0</v>
      </c>
      <c r="S3614" s="1">
        <f>_xlfn.XLOOKUP(SUBSTITUTE(Table5[[#This Row],[rxn]],"RXN-","ENZLOAD-"),Table38[name],Table38[flux],0)</f>
        <v>0</v>
      </c>
      <c r="T3614" s="1" t="b">
        <f>AND(Table5[[#This Row],[ENZLOAD flux in kapp-slack.gms]]=0,Table5[[#This Row],[flux in kapp-slack.gms]]&lt;&gt;0,NOT(Table5[[#This Row],[spont or unknown?]]))</f>
        <v>0</v>
      </c>
      <c r="U3614" s="1" t="b">
        <f>OR(_xlfn.TEXTAFTER(Table5[[#This Row],[rxn]],"-",-1)="SPONT",_xlfn.TEXTAFTER(Table5[[#This Row],[rxn]],"-",-1)="UNKNOWN")</f>
        <v>1</v>
      </c>
      <c r="V3614" s="1">
        <f>_xlfn.XLOOKUP(SUBSTITUTE(Table5[[#This Row],[rxn]],"RXN-","ENZLOAD-"),Table4[rxn],Table4[ub],0)</f>
        <v>0</v>
      </c>
      <c r="W3614" s="1" t="b">
        <f>AND(Table5[[#This Row],[FVA ENZLOAD flux UB]]=0,Table5[[#This Row],[ENZ not made when it should be?]])</f>
        <v>0</v>
      </c>
    </row>
    <row r="3615" spans="6:23" hidden="1">
      <c r="F3615" s="1" t="s">
        <v>9152</v>
      </c>
      <c r="G3615" s="1" t="str">
        <f>_xlfn.TEXTBEFORE(Table5[[#This Row],[rxn     kapp_old        kapp_slack_ub   kapp_slack_lb]]," ")</f>
        <v>RXN-PAIL45Pt_c_en_FWD-SPONT</v>
      </c>
      <c r="H361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61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615" s="1">
        <f>_xlfn.NUMBERVALUE(_xlfn.TEXTAFTER(Table5[[#This Row],[rxn     kapp_old        kapp_slack_ub   kapp_slack_lb]]," ",-1))</f>
        <v>0</v>
      </c>
      <c r="K3615" s="1">
        <f>_xlfn.XLOOKUP(SUBSTITUTE(Table5[[#This Row],[rxn]],"RXN-","ENZLOAD-"),ENZLOAD[name],ENZLOAD[flux],0)</f>
        <v>0</v>
      </c>
      <c r="L3615" s="1" t="str">
        <f>"'"&amp;Table5[[#This Row],[rxn]]&amp;"'"&amp;CHAR(9)&amp;IF(AND(Table5[[#This Row],[kapp_slack_ub]]&lt;&gt;0,Table5[[#This Row],[kapp_old]]&lt;$F$1),$F$1,Table5[[#This Row],[kapp_old]])</f>
        <v>'RXN-PAIL45Pt_c_en_FWD-SPONT'	27141.27779288</v>
      </c>
      <c r="M3615" s="1">
        <f>_xlfn.XLOOKUP(Table5[[#This Row],[rxn]],Table3[name],Table3[flux],$F$1)</f>
        <v>27141.277792879999</v>
      </c>
      <c r="N3615" s="1" t="str">
        <f>IFERROR(Table5[[#This Row],[min flux]]/Table5[[#This Row],[associated enzload]],"")</f>
        <v/>
      </c>
      <c r="O3615" s="1">
        <f>_xlfn.NUMBERVALUE(IF(Table5[[#This Row],[flux/enzload]]="","",ABS($N$1-Table5[[#This Row],[flux/enzload]])))</f>
        <v>0</v>
      </c>
      <c r="P3615" s="1">
        <f>Table5[[#This Row],[kapp_old]]+IFERROR(((Table5[[#This Row],[kapp_slack_ub]]-Table5[[#This Row],[kapp_slack_lb]])/Table5[[#This Row],[associated enzload]]),0)</f>
        <v>27141.277792879999</v>
      </c>
      <c r="Q3615" s="1" t="str">
        <f>"'"&amp;Table5[[#This Row],[rxn]]&amp;"'"&amp;CHAR(9)&amp;Table5[[#This Row],[kapp + (slack_ub - slack_lb)/enzload]]</f>
        <v>'RXN-PAIL45Pt_c_en_FWD-SPONT'	27141.27779288</v>
      </c>
      <c r="R3615" s="1">
        <f>_xlfn.XLOOKUP(Table5[[#This Row],[rxn]],Table38[name],Table38[flux],0)</f>
        <v>0</v>
      </c>
      <c r="S3615" s="1">
        <f>_xlfn.XLOOKUP(SUBSTITUTE(Table5[[#This Row],[rxn]],"RXN-","ENZLOAD-"),Table38[name],Table38[flux],0)</f>
        <v>0</v>
      </c>
      <c r="T3615" s="1" t="b">
        <f>AND(Table5[[#This Row],[ENZLOAD flux in kapp-slack.gms]]=0,Table5[[#This Row],[flux in kapp-slack.gms]]&lt;&gt;0,NOT(Table5[[#This Row],[spont or unknown?]]))</f>
        <v>0</v>
      </c>
      <c r="U3615" s="1" t="b">
        <f>OR(_xlfn.TEXTAFTER(Table5[[#This Row],[rxn]],"-",-1)="SPONT",_xlfn.TEXTAFTER(Table5[[#This Row],[rxn]],"-",-1)="UNKNOWN")</f>
        <v>1</v>
      </c>
      <c r="V3615" s="1">
        <f>_xlfn.XLOOKUP(SUBSTITUTE(Table5[[#This Row],[rxn]],"RXN-","ENZLOAD-"),Table4[rxn],Table4[ub],0)</f>
        <v>0</v>
      </c>
      <c r="W3615" s="1" t="b">
        <f>AND(Table5[[#This Row],[FVA ENZLOAD flux UB]]=0,Table5[[#This Row],[ENZ not made when it should be?]])</f>
        <v>0</v>
      </c>
    </row>
    <row r="3616" spans="6:23" hidden="1">
      <c r="F3616" s="1" t="s">
        <v>9153</v>
      </c>
      <c r="G3616" s="1" t="str">
        <f>_xlfn.TEXTBEFORE(Table5[[#This Row],[rxn     kapp_old        kapp_slack_ub   kapp_slack_lb]]," ")</f>
        <v>RXN-PAIL45Pt_c_en_REV-SPONT</v>
      </c>
      <c r="H361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61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616" s="1">
        <f>_xlfn.NUMBERVALUE(_xlfn.TEXTAFTER(Table5[[#This Row],[rxn     kapp_old        kapp_slack_ub   kapp_slack_lb]]," ",-1))</f>
        <v>0</v>
      </c>
      <c r="K3616" s="1">
        <f>_xlfn.XLOOKUP(SUBSTITUTE(Table5[[#This Row],[rxn]],"RXN-","ENZLOAD-"),ENZLOAD[name],ENZLOAD[flux],0)</f>
        <v>0</v>
      </c>
      <c r="L3616" s="1" t="str">
        <f>"'"&amp;Table5[[#This Row],[rxn]]&amp;"'"&amp;CHAR(9)&amp;IF(AND(Table5[[#This Row],[kapp_slack_ub]]&lt;&gt;0,Table5[[#This Row],[kapp_old]]&lt;$F$1),$F$1,Table5[[#This Row],[kapp_old]])</f>
        <v>'RXN-PAIL45Pt_c_en_REV-SPONT'	27141.27779288</v>
      </c>
      <c r="M3616" s="1">
        <f>_xlfn.XLOOKUP(Table5[[#This Row],[rxn]],Table3[name],Table3[flux],$F$1)</f>
        <v>27141.277792879999</v>
      </c>
      <c r="N3616" s="1" t="str">
        <f>IFERROR(Table5[[#This Row],[min flux]]/Table5[[#This Row],[associated enzload]],"")</f>
        <v/>
      </c>
      <c r="O3616" s="1">
        <f>_xlfn.NUMBERVALUE(IF(Table5[[#This Row],[flux/enzload]]="","",ABS($N$1-Table5[[#This Row],[flux/enzload]])))</f>
        <v>0</v>
      </c>
      <c r="P3616" s="1">
        <f>Table5[[#This Row],[kapp_old]]+IFERROR(((Table5[[#This Row],[kapp_slack_ub]]-Table5[[#This Row],[kapp_slack_lb]])/Table5[[#This Row],[associated enzload]]),0)</f>
        <v>27141.277792879999</v>
      </c>
      <c r="Q3616" s="1" t="str">
        <f>"'"&amp;Table5[[#This Row],[rxn]]&amp;"'"&amp;CHAR(9)&amp;Table5[[#This Row],[kapp + (slack_ub - slack_lb)/enzload]]</f>
        <v>'RXN-PAIL45Pt_c_en_REV-SPONT'	27141.27779288</v>
      </c>
      <c r="R3616" s="1">
        <f>_xlfn.XLOOKUP(Table5[[#This Row],[rxn]],Table38[name],Table38[flux],0)</f>
        <v>0</v>
      </c>
      <c r="S3616" s="1">
        <f>_xlfn.XLOOKUP(SUBSTITUTE(Table5[[#This Row],[rxn]],"RXN-","ENZLOAD-"),Table38[name],Table38[flux],0)</f>
        <v>0</v>
      </c>
      <c r="T3616" s="1" t="b">
        <f>AND(Table5[[#This Row],[ENZLOAD flux in kapp-slack.gms]]=0,Table5[[#This Row],[flux in kapp-slack.gms]]&lt;&gt;0,NOT(Table5[[#This Row],[spont or unknown?]]))</f>
        <v>0</v>
      </c>
      <c r="U3616" s="1" t="b">
        <f>OR(_xlfn.TEXTAFTER(Table5[[#This Row],[rxn]],"-",-1)="SPONT",_xlfn.TEXTAFTER(Table5[[#This Row],[rxn]],"-",-1)="UNKNOWN")</f>
        <v>1</v>
      </c>
      <c r="V3616" s="1">
        <f>_xlfn.XLOOKUP(SUBSTITUTE(Table5[[#This Row],[rxn]],"RXN-","ENZLOAD-"),Table4[rxn],Table4[ub],0)</f>
        <v>0</v>
      </c>
      <c r="W3616" s="1" t="b">
        <f>AND(Table5[[#This Row],[FVA ENZLOAD flux UB]]=0,Table5[[#This Row],[ENZ not made when it should be?]])</f>
        <v>0</v>
      </c>
    </row>
    <row r="3617" spans="6:23" hidden="1">
      <c r="F3617" s="1" t="s">
        <v>9154</v>
      </c>
      <c r="G3617" s="1" t="str">
        <f>_xlfn.TEXTBEFORE(Table5[[#This Row],[rxn     kapp_old        kapp_slack_ub   kapp_slack_lb]]," ")</f>
        <v>RXN-PAIL45Pt_c_n_FWD-SPONT</v>
      </c>
      <c r="H361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61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617" s="1">
        <f>_xlfn.NUMBERVALUE(_xlfn.TEXTAFTER(Table5[[#This Row],[rxn     kapp_old        kapp_slack_ub   kapp_slack_lb]]," ",-1))</f>
        <v>0</v>
      </c>
      <c r="K3617" s="1">
        <f>_xlfn.XLOOKUP(SUBSTITUTE(Table5[[#This Row],[rxn]],"RXN-","ENZLOAD-"),ENZLOAD[name],ENZLOAD[flux],0)</f>
        <v>0</v>
      </c>
      <c r="L3617" s="1" t="str">
        <f>"'"&amp;Table5[[#This Row],[rxn]]&amp;"'"&amp;CHAR(9)&amp;IF(AND(Table5[[#This Row],[kapp_slack_ub]]&lt;&gt;0,Table5[[#This Row],[kapp_old]]&lt;$F$1),$F$1,Table5[[#This Row],[kapp_old]])</f>
        <v>'RXN-PAIL45Pt_c_n_FWD-SPONT'	27141.27779288</v>
      </c>
      <c r="M3617" s="1">
        <f>_xlfn.XLOOKUP(Table5[[#This Row],[rxn]],Table3[name],Table3[flux],$F$1)</f>
        <v>27141.277792879999</v>
      </c>
      <c r="N3617" s="1" t="str">
        <f>IFERROR(Table5[[#This Row],[min flux]]/Table5[[#This Row],[associated enzload]],"")</f>
        <v/>
      </c>
      <c r="O3617" s="1">
        <f>_xlfn.NUMBERVALUE(IF(Table5[[#This Row],[flux/enzload]]="","",ABS($N$1-Table5[[#This Row],[flux/enzload]])))</f>
        <v>0</v>
      </c>
      <c r="P3617" s="1">
        <f>Table5[[#This Row],[kapp_old]]+IFERROR(((Table5[[#This Row],[kapp_slack_ub]]-Table5[[#This Row],[kapp_slack_lb]])/Table5[[#This Row],[associated enzload]]),0)</f>
        <v>27141.277792879999</v>
      </c>
      <c r="Q3617" s="1" t="str">
        <f>"'"&amp;Table5[[#This Row],[rxn]]&amp;"'"&amp;CHAR(9)&amp;Table5[[#This Row],[kapp + (slack_ub - slack_lb)/enzload]]</f>
        <v>'RXN-PAIL45Pt_c_n_FWD-SPONT'	27141.27779288</v>
      </c>
      <c r="R3617" s="1">
        <f>_xlfn.XLOOKUP(Table5[[#This Row],[rxn]],Table38[name],Table38[flux],0)</f>
        <v>0</v>
      </c>
      <c r="S3617" s="1">
        <f>_xlfn.XLOOKUP(SUBSTITUTE(Table5[[#This Row],[rxn]],"RXN-","ENZLOAD-"),Table38[name],Table38[flux],0)</f>
        <v>0</v>
      </c>
      <c r="T3617" s="1" t="b">
        <f>AND(Table5[[#This Row],[ENZLOAD flux in kapp-slack.gms]]=0,Table5[[#This Row],[flux in kapp-slack.gms]]&lt;&gt;0,NOT(Table5[[#This Row],[spont or unknown?]]))</f>
        <v>0</v>
      </c>
      <c r="U3617" s="1" t="b">
        <f>OR(_xlfn.TEXTAFTER(Table5[[#This Row],[rxn]],"-",-1)="SPONT",_xlfn.TEXTAFTER(Table5[[#This Row],[rxn]],"-",-1)="UNKNOWN")</f>
        <v>1</v>
      </c>
      <c r="V3617" s="1">
        <f>_xlfn.XLOOKUP(SUBSTITUTE(Table5[[#This Row],[rxn]],"RXN-","ENZLOAD-"),Table4[rxn],Table4[ub],0)</f>
        <v>0</v>
      </c>
      <c r="W3617" s="1" t="b">
        <f>AND(Table5[[#This Row],[FVA ENZLOAD flux UB]]=0,Table5[[#This Row],[ENZ not made when it should be?]])</f>
        <v>0</v>
      </c>
    </row>
    <row r="3618" spans="6:23" hidden="1">
      <c r="F3618" s="1" t="s">
        <v>9155</v>
      </c>
      <c r="G3618" s="1" t="str">
        <f>_xlfn.TEXTBEFORE(Table5[[#This Row],[rxn     kapp_old        kapp_slack_ub   kapp_slack_lb]]," ")</f>
        <v>RXN-PAIL45Pt_c_n_REV-SPONT</v>
      </c>
      <c r="H361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61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618" s="1">
        <f>_xlfn.NUMBERVALUE(_xlfn.TEXTAFTER(Table5[[#This Row],[rxn     kapp_old        kapp_slack_ub   kapp_slack_lb]]," ",-1))</f>
        <v>0</v>
      </c>
      <c r="K3618" s="1">
        <f>_xlfn.XLOOKUP(SUBSTITUTE(Table5[[#This Row],[rxn]],"RXN-","ENZLOAD-"),ENZLOAD[name],ENZLOAD[flux],0)</f>
        <v>0</v>
      </c>
      <c r="L3618" s="1" t="str">
        <f>"'"&amp;Table5[[#This Row],[rxn]]&amp;"'"&amp;CHAR(9)&amp;IF(AND(Table5[[#This Row],[kapp_slack_ub]]&lt;&gt;0,Table5[[#This Row],[kapp_old]]&lt;$F$1),$F$1,Table5[[#This Row],[kapp_old]])</f>
        <v>'RXN-PAIL45Pt_c_n_REV-SPONT'	27141.27779288</v>
      </c>
      <c r="M3618" s="1">
        <f>_xlfn.XLOOKUP(Table5[[#This Row],[rxn]],Table3[name],Table3[flux],$F$1)</f>
        <v>27141.277792879999</v>
      </c>
      <c r="N3618" s="1" t="str">
        <f>IFERROR(Table5[[#This Row],[min flux]]/Table5[[#This Row],[associated enzload]],"")</f>
        <v/>
      </c>
      <c r="O3618" s="1">
        <f>_xlfn.NUMBERVALUE(IF(Table5[[#This Row],[flux/enzload]]="","",ABS($N$1-Table5[[#This Row],[flux/enzload]])))</f>
        <v>0</v>
      </c>
      <c r="P3618" s="1">
        <f>Table5[[#This Row],[kapp_old]]+IFERROR(((Table5[[#This Row],[kapp_slack_ub]]-Table5[[#This Row],[kapp_slack_lb]])/Table5[[#This Row],[associated enzload]]),0)</f>
        <v>27141.277792879999</v>
      </c>
      <c r="Q3618" s="1" t="str">
        <f>"'"&amp;Table5[[#This Row],[rxn]]&amp;"'"&amp;CHAR(9)&amp;Table5[[#This Row],[kapp + (slack_ub - slack_lb)/enzload]]</f>
        <v>'RXN-PAIL45Pt_c_n_REV-SPONT'	27141.27779288</v>
      </c>
      <c r="R3618" s="1">
        <f>_xlfn.XLOOKUP(Table5[[#This Row],[rxn]],Table38[name],Table38[flux],0)</f>
        <v>0</v>
      </c>
      <c r="S3618" s="1">
        <f>_xlfn.XLOOKUP(SUBSTITUTE(Table5[[#This Row],[rxn]],"RXN-","ENZLOAD-"),Table38[name],Table38[flux],0)</f>
        <v>0</v>
      </c>
      <c r="T3618" s="1" t="b">
        <f>AND(Table5[[#This Row],[ENZLOAD flux in kapp-slack.gms]]=0,Table5[[#This Row],[flux in kapp-slack.gms]]&lt;&gt;0,NOT(Table5[[#This Row],[spont or unknown?]]))</f>
        <v>0</v>
      </c>
      <c r="U3618" s="1" t="b">
        <f>OR(_xlfn.TEXTAFTER(Table5[[#This Row],[rxn]],"-",-1)="SPONT",_xlfn.TEXTAFTER(Table5[[#This Row],[rxn]],"-",-1)="UNKNOWN")</f>
        <v>1</v>
      </c>
      <c r="V3618" s="1">
        <f>_xlfn.XLOOKUP(SUBSTITUTE(Table5[[#This Row],[rxn]],"RXN-","ENZLOAD-"),Table4[rxn],Table4[ub],0)</f>
        <v>0</v>
      </c>
      <c r="W3618" s="1" t="b">
        <f>AND(Table5[[#This Row],[FVA ENZLOAD flux UB]]=0,Table5[[#This Row],[ENZ not made when it should be?]])</f>
        <v>0</v>
      </c>
    </row>
    <row r="3619" spans="6:23" hidden="1">
      <c r="F3619" s="1" t="s">
        <v>9156</v>
      </c>
      <c r="G3619" s="1" t="str">
        <f>_xlfn.TEXTBEFORE(Table5[[#This Row],[rxn     kapp_old        kapp_slack_ub   kapp_slack_lb]]," ")</f>
        <v>RXN-PAIL45Pt_en_rm_FWD-SPONT</v>
      </c>
      <c r="H361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61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619" s="1">
        <f>_xlfn.NUMBERVALUE(_xlfn.TEXTAFTER(Table5[[#This Row],[rxn     kapp_old        kapp_slack_ub   kapp_slack_lb]]," ",-1))</f>
        <v>0</v>
      </c>
      <c r="K3619" s="1">
        <f>_xlfn.XLOOKUP(SUBSTITUTE(Table5[[#This Row],[rxn]],"RXN-","ENZLOAD-"),ENZLOAD[name],ENZLOAD[flux],0)</f>
        <v>0</v>
      </c>
      <c r="L3619" s="1" t="str">
        <f>"'"&amp;Table5[[#This Row],[rxn]]&amp;"'"&amp;CHAR(9)&amp;IF(AND(Table5[[#This Row],[kapp_slack_ub]]&lt;&gt;0,Table5[[#This Row],[kapp_old]]&lt;$F$1),$F$1,Table5[[#This Row],[kapp_old]])</f>
        <v>'RXN-PAIL45Pt_en_rm_FWD-SPONT'	27141.27779288</v>
      </c>
      <c r="M3619" s="1">
        <f>_xlfn.XLOOKUP(Table5[[#This Row],[rxn]],Table3[name],Table3[flux],$F$1)</f>
        <v>27141.277792879999</v>
      </c>
      <c r="N3619" s="1" t="str">
        <f>IFERROR(Table5[[#This Row],[min flux]]/Table5[[#This Row],[associated enzload]],"")</f>
        <v/>
      </c>
      <c r="O3619" s="1">
        <f>_xlfn.NUMBERVALUE(IF(Table5[[#This Row],[flux/enzload]]="","",ABS($N$1-Table5[[#This Row],[flux/enzload]])))</f>
        <v>0</v>
      </c>
      <c r="P3619" s="1">
        <f>Table5[[#This Row],[kapp_old]]+IFERROR(((Table5[[#This Row],[kapp_slack_ub]]-Table5[[#This Row],[kapp_slack_lb]])/Table5[[#This Row],[associated enzload]]),0)</f>
        <v>27141.277792879999</v>
      </c>
      <c r="Q3619" s="1" t="str">
        <f>"'"&amp;Table5[[#This Row],[rxn]]&amp;"'"&amp;CHAR(9)&amp;Table5[[#This Row],[kapp + (slack_ub - slack_lb)/enzload]]</f>
        <v>'RXN-PAIL45Pt_en_rm_FWD-SPONT'	27141.27779288</v>
      </c>
      <c r="R3619" s="1">
        <f>_xlfn.XLOOKUP(Table5[[#This Row],[rxn]],Table38[name],Table38[flux],0)</f>
        <v>0</v>
      </c>
      <c r="S3619" s="1">
        <f>_xlfn.XLOOKUP(SUBSTITUTE(Table5[[#This Row],[rxn]],"RXN-","ENZLOAD-"),Table38[name],Table38[flux],0)</f>
        <v>0</v>
      </c>
      <c r="T3619" s="1" t="b">
        <f>AND(Table5[[#This Row],[ENZLOAD flux in kapp-slack.gms]]=0,Table5[[#This Row],[flux in kapp-slack.gms]]&lt;&gt;0,NOT(Table5[[#This Row],[spont or unknown?]]))</f>
        <v>0</v>
      </c>
      <c r="U3619" s="1" t="b">
        <f>OR(_xlfn.TEXTAFTER(Table5[[#This Row],[rxn]],"-",-1)="SPONT",_xlfn.TEXTAFTER(Table5[[#This Row],[rxn]],"-",-1)="UNKNOWN")</f>
        <v>1</v>
      </c>
      <c r="V3619" s="1">
        <f>_xlfn.XLOOKUP(SUBSTITUTE(Table5[[#This Row],[rxn]],"RXN-","ENZLOAD-"),Table4[rxn],Table4[ub],0)</f>
        <v>0</v>
      </c>
      <c r="W3619" s="1" t="b">
        <f>AND(Table5[[#This Row],[FVA ENZLOAD flux UB]]=0,Table5[[#This Row],[ENZ not made when it should be?]])</f>
        <v>0</v>
      </c>
    </row>
    <row r="3620" spans="6:23" hidden="1">
      <c r="F3620" s="1" t="s">
        <v>9157</v>
      </c>
      <c r="G3620" s="1" t="str">
        <f>_xlfn.TEXTBEFORE(Table5[[#This Row],[rxn     kapp_old        kapp_slack_ub   kapp_slack_lb]]," ")</f>
        <v>RXN-PAIL45Pt_en_rm_REV-SPONT</v>
      </c>
      <c r="H362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62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620" s="1">
        <f>_xlfn.NUMBERVALUE(_xlfn.TEXTAFTER(Table5[[#This Row],[rxn     kapp_old        kapp_slack_ub   kapp_slack_lb]]," ",-1))</f>
        <v>0</v>
      </c>
      <c r="K3620" s="1">
        <f>_xlfn.XLOOKUP(SUBSTITUTE(Table5[[#This Row],[rxn]],"RXN-","ENZLOAD-"),ENZLOAD[name],ENZLOAD[flux],0)</f>
        <v>0</v>
      </c>
      <c r="L3620" s="1" t="str">
        <f>"'"&amp;Table5[[#This Row],[rxn]]&amp;"'"&amp;CHAR(9)&amp;IF(AND(Table5[[#This Row],[kapp_slack_ub]]&lt;&gt;0,Table5[[#This Row],[kapp_old]]&lt;$F$1),$F$1,Table5[[#This Row],[kapp_old]])</f>
        <v>'RXN-PAIL45Pt_en_rm_REV-SPONT'	27141.27779288</v>
      </c>
      <c r="M3620" s="1">
        <f>_xlfn.XLOOKUP(Table5[[#This Row],[rxn]],Table3[name],Table3[flux],$F$1)</f>
        <v>27141.277792879999</v>
      </c>
      <c r="N3620" s="1" t="str">
        <f>IFERROR(Table5[[#This Row],[min flux]]/Table5[[#This Row],[associated enzload]],"")</f>
        <v/>
      </c>
      <c r="O3620" s="1">
        <f>_xlfn.NUMBERVALUE(IF(Table5[[#This Row],[flux/enzload]]="","",ABS($N$1-Table5[[#This Row],[flux/enzload]])))</f>
        <v>0</v>
      </c>
      <c r="P3620" s="1">
        <f>Table5[[#This Row],[kapp_old]]+IFERROR(((Table5[[#This Row],[kapp_slack_ub]]-Table5[[#This Row],[kapp_slack_lb]])/Table5[[#This Row],[associated enzload]]),0)</f>
        <v>27141.277792879999</v>
      </c>
      <c r="Q3620" s="1" t="str">
        <f>"'"&amp;Table5[[#This Row],[rxn]]&amp;"'"&amp;CHAR(9)&amp;Table5[[#This Row],[kapp + (slack_ub - slack_lb)/enzload]]</f>
        <v>'RXN-PAIL45Pt_en_rm_REV-SPONT'	27141.27779288</v>
      </c>
      <c r="R3620" s="1">
        <f>_xlfn.XLOOKUP(Table5[[#This Row],[rxn]],Table38[name],Table38[flux],0)</f>
        <v>0</v>
      </c>
      <c r="S3620" s="1">
        <f>_xlfn.XLOOKUP(SUBSTITUTE(Table5[[#This Row],[rxn]],"RXN-","ENZLOAD-"),Table38[name],Table38[flux],0)</f>
        <v>0</v>
      </c>
      <c r="T3620" s="1" t="b">
        <f>AND(Table5[[#This Row],[ENZLOAD flux in kapp-slack.gms]]=0,Table5[[#This Row],[flux in kapp-slack.gms]]&lt;&gt;0,NOT(Table5[[#This Row],[spont or unknown?]]))</f>
        <v>0</v>
      </c>
      <c r="U3620" s="1" t="b">
        <f>OR(_xlfn.TEXTAFTER(Table5[[#This Row],[rxn]],"-",-1)="SPONT",_xlfn.TEXTAFTER(Table5[[#This Row],[rxn]],"-",-1)="UNKNOWN")</f>
        <v>1</v>
      </c>
      <c r="V3620" s="1">
        <f>_xlfn.XLOOKUP(SUBSTITUTE(Table5[[#This Row],[rxn]],"RXN-","ENZLOAD-"),Table4[rxn],Table4[ub],0)</f>
        <v>0</v>
      </c>
      <c r="W3620" s="1" t="b">
        <f>AND(Table5[[#This Row],[FVA ENZLOAD flux UB]]=0,Table5[[#This Row],[ENZ not made when it should be?]])</f>
        <v>0</v>
      </c>
    </row>
    <row r="3621" spans="6:23" hidden="1">
      <c r="F3621" s="1" t="s">
        <v>9163</v>
      </c>
      <c r="G3621" s="1" t="str">
        <f>_xlfn.TEXTBEFORE(Table5[[#This Row],[rxn     kapp_old        kapp_slack_ub   kapp_slack_lb]]," ")</f>
        <v>RXN-PAIL4Pt_c_en_FWD-SPONT</v>
      </c>
      <c r="H362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62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621" s="1">
        <f>_xlfn.NUMBERVALUE(_xlfn.TEXTAFTER(Table5[[#This Row],[rxn     kapp_old        kapp_slack_ub   kapp_slack_lb]]," ",-1))</f>
        <v>0</v>
      </c>
      <c r="K3621" s="1">
        <f>_xlfn.XLOOKUP(SUBSTITUTE(Table5[[#This Row],[rxn]],"RXN-","ENZLOAD-"),ENZLOAD[name],ENZLOAD[flux],0)</f>
        <v>0</v>
      </c>
      <c r="L3621" s="1" t="str">
        <f>"'"&amp;Table5[[#This Row],[rxn]]&amp;"'"&amp;CHAR(9)&amp;IF(AND(Table5[[#This Row],[kapp_slack_ub]]&lt;&gt;0,Table5[[#This Row],[kapp_old]]&lt;$F$1),$F$1,Table5[[#This Row],[kapp_old]])</f>
        <v>'RXN-PAIL4Pt_c_en_FWD-SPONT'	27141.27779288</v>
      </c>
      <c r="M3621" s="1">
        <f>_xlfn.XLOOKUP(Table5[[#This Row],[rxn]],Table3[name],Table3[flux],$F$1)</f>
        <v>27141.277792879999</v>
      </c>
      <c r="N3621" s="1" t="str">
        <f>IFERROR(Table5[[#This Row],[min flux]]/Table5[[#This Row],[associated enzload]],"")</f>
        <v/>
      </c>
      <c r="O3621" s="1">
        <f>_xlfn.NUMBERVALUE(IF(Table5[[#This Row],[flux/enzload]]="","",ABS($N$1-Table5[[#This Row],[flux/enzload]])))</f>
        <v>0</v>
      </c>
      <c r="P3621" s="1">
        <f>Table5[[#This Row],[kapp_old]]+IFERROR(((Table5[[#This Row],[kapp_slack_ub]]-Table5[[#This Row],[kapp_slack_lb]])/Table5[[#This Row],[associated enzload]]),0)</f>
        <v>27141.277792879999</v>
      </c>
      <c r="Q3621" s="1" t="str">
        <f>"'"&amp;Table5[[#This Row],[rxn]]&amp;"'"&amp;CHAR(9)&amp;Table5[[#This Row],[kapp + (slack_ub - slack_lb)/enzload]]</f>
        <v>'RXN-PAIL4Pt_c_en_FWD-SPONT'	27141.27779288</v>
      </c>
      <c r="R3621" s="1">
        <f>_xlfn.XLOOKUP(Table5[[#This Row],[rxn]],Table38[name],Table38[flux],0)</f>
        <v>0</v>
      </c>
      <c r="S3621" s="1">
        <f>_xlfn.XLOOKUP(SUBSTITUTE(Table5[[#This Row],[rxn]],"RXN-","ENZLOAD-"),Table38[name],Table38[flux],0)</f>
        <v>0</v>
      </c>
      <c r="T3621" s="1" t="b">
        <f>AND(Table5[[#This Row],[ENZLOAD flux in kapp-slack.gms]]=0,Table5[[#This Row],[flux in kapp-slack.gms]]&lt;&gt;0,NOT(Table5[[#This Row],[spont or unknown?]]))</f>
        <v>0</v>
      </c>
      <c r="U3621" s="1" t="b">
        <f>OR(_xlfn.TEXTAFTER(Table5[[#This Row],[rxn]],"-",-1)="SPONT",_xlfn.TEXTAFTER(Table5[[#This Row],[rxn]],"-",-1)="UNKNOWN")</f>
        <v>1</v>
      </c>
      <c r="V3621" s="1">
        <f>_xlfn.XLOOKUP(SUBSTITUTE(Table5[[#This Row],[rxn]],"RXN-","ENZLOAD-"),Table4[rxn],Table4[ub],0)</f>
        <v>0</v>
      </c>
      <c r="W3621" s="1" t="b">
        <f>AND(Table5[[#This Row],[FVA ENZLOAD flux UB]]=0,Table5[[#This Row],[ENZ not made when it should be?]])</f>
        <v>0</v>
      </c>
    </row>
    <row r="3622" spans="6:23" hidden="1">
      <c r="F3622" s="1" t="s">
        <v>9164</v>
      </c>
      <c r="G3622" s="1" t="str">
        <f>_xlfn.TEXTBEFORE(Table5[[#This Row],[rxn     kapp_old        kapp_slack_ub   kapp_slack_lb]]," ")</f>
        <v>RXN-PAIL4Pt_c_en_REV-SPONT</v>
      </c>
      <c r="H362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62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622" s="1">
        <f>_xlfn.NUMBERVALUE(_xlfn.TEXTAFTER(Table5[[#This Row],[rxn     kapp_old        kapp_slack_ub   kapp_slack_lb]]," ",-1))</f>
        <v>0</v>
      </c>
      <c r="K3622" s="1">
        <f>_xlfn.XLOOKUP(SUBSTITUTE(Table5[[#This Row],[rxn]],"RXN-","ENZLOAD-"),ENZLOAD[name],ENZLOAD[flux],0)</f>
        <v>0</v>
      </c>
      <c r="L3622" s="1" t="str">
        <f>"'"&amp;Table5[[#This Row],[rxn]]&amp;"'"&amp;CHAR(9)&amp;IF(AND(Table5[[#This Row],[kapp_slack_ub]]&lt;&gt;0,Table5[[#This Row],[kapp_old]]&lt;$F$1),$F$1,Table5[[#This Row],[kapp_old]])</f>
        <v>'RXN-PAIL4Pt_c_en_REV-SPONT'	27141.27779288</v>
      </c>
      <c r="M3622" s="1">
        <f>_xlfn.XLOOKUP(Table5[[#This Row],[rxn]],Table3[name],Table3[flux],$F$1)</f>
        <v>27141.277792879999</v>
      </c>
      <c r="N3622" s="1" t="str">
        <f>IFERROR(Table5[[#This Row],[min flux]]/Table5[[#This Row],[associated enzload]],"")</f>
        <v/>
      </c>
      <c r="O3622" s="1">
        <f>_xlfn.NUMBERVALUE(IF(Table5[[#This Row],[flux/enzload]]="","",ABS($N$1-Table5[[#This Row],[flux/enzload]])))</f>
        <v>0</v>
      </c>
      <c r="P3622" s="1">
        <f>Table5[[#This Row],[kapp_old]]+IFERROR(((Table5[[#This Row],[kapp_slack_ub]]-Table5[[#This Row],[kapp_slack_lb]])/Table5[[#This Row],[associated enzload]]),0)</f>
        <v>27141.277792879999</v>
      </c>
      <c r="Q3622" s="1" t="str">
        <f>"'"&amp;Table5[[#This Row],[rxn]]&amp;"'"&amp;CHAR(9)&amp;Table5[[#This Row],[kapp + (slack_ub - slack_lb)/enzload]]</f>
        <v>'RXN-PAIL4Pt_c_en_REV-SPONT'	27141.27779288</v>
      </c>
      <c r="R3622" s="1">
        <f>_xlfn.XLOOKUP(Table5[[#This Row],[rxn]],Table38[name],Table38[flux],0)</f>
        <v>0</v>
      </c>
      <c r="S3622" s="1">
        <f>_xlfn.XLOOKUP(SUBSTITUTE(Table5[[#This Row],[rxn]],"RXN-","ENZLOAD-"),Table38[name],Table38[flux],0)</f>
        <v>0</v>
      </c>
      <c r="T3622" s="1" t="b">
        <f>AND(Table5[[#This Row],[ENZLOAD flux in kapp-slack.gms]]=0,Table5[[#This Row],[flux in kapp-slack.gms]]&lt;&gt;0,NOT(Table5[[#This Row],[spont or unknown?]]))</f>
        <v>0</v>
      </c>
      <c r="U3622" s="1" t="b">
        <f>OR(_xlfn.TEXTAFTER(Table5[[#This Row],[rxn]],"-",-1)="SPONT",_xlfn.TEXTAFTER(Table5[[#This Row],[rxn]],"-",-1)="UNKNOWN")</f>
        <v>1</v>
      </c>
      <c r="V3622" s="1">
        <f>_xlfn.XLOOKUP(SUBSTITUTE(Table5[[#This Row],[rxn]],"RXN-","ENZLOAD-"),Table4[rxn],Table4[ub],0)</f>
        <v>0</v>
      </c>
      <c r="W3622" s="1" t="b">
        <f>AND(Table5[[#This Row],[FVA ENZLOAD flux UB]]=0,Table5[[#This Row],[ENZ not made when it should be?]])</f>
        <v>0</v>
      </c>
    </row>
    <row r="3623" spans="6:23" hidden="1">
      <c r="F3623" s="1" t="s">
        <v>9165</v>
      </c>
      <c r="G3623" s="1" t="str">
        <f>_xlfn.TEXTBEFORE(Table5[[#This Row],[rxn     kapp_old        kapp_slack_ub   kapp_slack_lb]]," ")</f>
        <v>RXN-PAIL4Pt_en_rm_FWD-SPONT</v>
      </c>
      <c r="H362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62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623" s="1">
        <f>_xlfn.NUMBERVALUE(_xlfn.TEXTAFTER(Table5[[#This Row],[rxn     kapp_old        kapp_slack_ub   kapp_slack_lb]]," ",-1))</f>
        <v>0</v>
      </c>
      <c r="K3623" s="1">
        <f>_xlfn.XLOOKUP(SUBSTITUTE(Table5[[#This Row],[rxn]],"RXN-","ENZLOAD-"),ENZLOAD[name],ENZLOAD[flux],0)</f>
        <v>0</v>
      </c>
      <c r="L3623" s="1" t="str">
        <f>"'"&amp;Table5[[#This Row],[rxn]]&amp;"'"&amp;CHAR(9)&amp;IF(AND(Table5[[#This Row],[kapp_slack_ub]]&lt;&gt;0,Table5[[#This Row],[kapp_old]]&lt;$F$1),$F$1,Table5[[#This Row],[kapp_old]])</f>
        <v>'RXN-PAIL4Pt_en_rm_FWD-SPONT'	27141.27779288</v>
      </c>
      <c r="M3623" s="1">
        <f>_xlfn.XLOOKUP(Table5[[#This Row],[rxn]],Table3[name],Table3[flux],$F$1)</f>
        <v>27141.277792879999</v>
      </c>
      <c r="N3623" s="1" t="str">
        <f>IFERROR(Table5[[#This Row],[min flux]]/Table5[[#This Row],[associated enzload]],"")</f>
        <v/>
      </c>
      <c r="O3623" s="1">
        <f>_xlfn.NUMBERVALUE(IF(Table5[[#This Row],[flux/enzload]]="","",ABS($N$1-Table5[[#This Row],[flux/enzload]])))</f>
        <v>0</v>
      </c>
      <c r="P3623" s="1">
        <f>Table5[[#This Row],[kapp_old]]+IFERROR(((Table5[[#This Row],[kapp_slack_ub]]-Table5[[#This Row],[kapp_slack_lb]])/Table5[[#This Row],[associated enzload]]),0)</f>
        <v>27141.277792879999</v>
      </c>
      <c r="Q3623" s="1" t="str">
        <f>"'"&amp;Table5[[#This Row],[rxn]]&amp;"'"&amp;CHAR(9)&amp;Table5[[#This Row],[kapp + (slack_ub - slack_lb)/enzload]]</f>
        <v>'RXN-PAIL4Pt_en_rm_FWD-SPONT'	27141.27779288</v>
      </c>
      <c r="R3623" s="1">
        <f>_xlfn.XLOOKUP(Table5[[#This Row],[rxn]],Table38[name],Table38[flux],0)</f>
        <v>0</v>
      </c>
      <c r="S3623" s="1">
        <f>_xlfn.XLOOKUP(SUBSTITUTE(Table5[[#This Row],[rxn]],"RXN-","ENZLOAD-"),Table38[name],Table38[flux],0)</f>
        <v>0</v>
      </c>
      <c r="T3623" s="1" t="b">
        <f>AND(Table5[[#This Row],[ENZLOAD flux in kapp-slack.gms]]=0,Table5[[#This Row],[flux in kapp-slack.gms]]&lt;&gt;0,NOT(Table5[[#This Row],[spont or unknown?]]))</f>
        <v>0</v>
      </c>
      <c r="U3623" s="1" t="b">
        <f>OR(_xlfn.TEXTAFTER(Table5[[#This Row],[rxn]],"-",-1)="SPONT",_xlfn.TEXTAFTER(Table5[[#This Row],[rxn]],"-",-1)="UNKNOWN")</f>
        <v>1</v>
      </c>
      <c r="V3623" s="1">
        <f>_xlfn.XLOOKUP(SUBSTITUTE(Table5[[#This Row],[rxn]],"RXN-","ENZLOAD-"),Table4[rxn],Table4[ub],0)</f>
        <v>0</v>
      </c>
      <c r="W3623" s="1" t="b">
        <f>AND(Table5[[#This Row],[FVA ENZLOAD flux UB]]=0,Table5[[#This Row],[ENZ not made when it should be?]])</f>
        <v>0</v>
      </c>
    </row>
    <row r="3624" spans="6:23" hidden="1">
      <c r="F3624" s="1" t="s">
        <v>9166</v>
      </c>
      <c r="G3624" s="1" t="str">
        <f>_xlfn.TEXTBEFORE(Table5[[#This Row],[rxn     kapp_old        kapp_slack_ub   kapp_slack_lb]]," ")</f>
        <v>RXN-PAIL4Pt_en_rm_REV-SPONT</v>
      </c>
      <c r="H362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62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624" s="1">
        <f>_xlfn.NUMBERVALUE(_xlfn.TEXTAFTER(Table5[[#This Row],[rxn     kapp_old        kapp_slack_ub   kapp_slack_lb]]," ",-1))</f>
        <v>0</v>
      </c>
      <c r="K3624" s="1">
        <f>_xlfn.XLOOKUP(SUBSTITUTE(Table5[[#This Row],[rxn]],"RXN-","ENZLOAD-"),ENZLOAD[name],ENZLOAD[flux],0)</f>
        <v>0</v>
      </c>
      <c r="L3624" s="1" t="str">
        <f>"'"&amp;Table5[[#This Row],[rxn]]&amp;"'"&amp;CHAR(9)&amp;IF(AND(Table5[[#This Row],[kapp_slack_ub]]&lt;&gt;0,Table5[[#This Row],[kapp_old]]&lt;$F$1),$F$1,Table5[[#This Row],[kapp_old]])</f>
        <v>'RXN-PAIL4Pt_en_rm_REV-SPONT'	27141.27779288</v>
      </c>
      <c r="M3624" s="1">
        <f>_xlfn.XLOOKUP(Table5[[#This Row],[rxn]],Table3[name],Table3[flux],$F$1)</f>
        <v>27141.277792879999</v>
      </c>
      <c r="N3624" s="1" t="str">
        <f>IFERROR(Table5[[#This Row],[min flux]]/Table5[[#This Row],[associated enzload]],"")</f>
        <v/>
      </c>
      <c r="O3624" s="1">
        <f>_xlfn.NUMBERVALUE(IF(Table5[[#This Row],[flux/enzload]]="","",ABS($N$1-Table5[[#This Row],[flux/enzload]])))</f>
        <v>0</v>
      </c>
      <c r="P3624" s="1">
        <f>Table5[[#This Row],[kapp_old]]+IFERROR(((Table5[[#This Row],[kapp_slack_ub]]-Table5[[#This Row],[kapp_slack_lb]])/Table5[[#This Row],[associated enzload]]),0)</f>
        <v>27141.277792879999</v>
      </c>
      <c r="Q3624" s="1" t="str">
        <f>"'"&amp;Table5[[#This Row],[rxn]]&amp;"'"&amp;CHAR(9)&amp;Table5[[#This Row],[kapp + (slack_ub - slack_lb)/enzload]]</f>
        <v>'RXN-PAIL4Pt_en_rm_REV-SPONT'	27141.27779288</v>
      </c>
      <c r="R3624" s="1">
        <f>_xlfn.XLOOKUP(Table5[[#This Row],[rxn]],Table38[name],Table38[flux],0)</f>
        <v>0</v>
      </c>
      <c r="S3624" s="1">
        <f>_xlfn.XLOOKUP(SUBSTITUTE(Table5[[#This Row],[rxn]],"RXN-","ENZLOAD-"),Table38[name],Table38[flux],0)</f>
        <v>0</v>
      </c>
      <c r="T3624" s="1" t="b">
        <f>AND(Table5[[#This Row],[ENZLOAD flux in kapp-slack.gms]]=0,Table5[[#This Row],[flux in kapp-slack.gms]]&lt;&gt;0,NOT(Table5[[#This Row],[spont or unknown?]]))</f>
        <v>0</v>
      </c>
      <c r="U3624" s="1" t="b">
        <f>OR(_xlfn.TEXTAFTER(Table5[[#This Row],[rxn]],"-",-1)="SPONT",_xlfn.TEXTAFTER(Table5[[#This Row],[rxn]],"-",-1)="UNKNOWN")</f>
        <v>1</v>
      </c>
      <c r="V3624" s="1">
        <f>_xlfn.XLOOKUP(SUBSTITUTE(Table5[[#This Row],[rxn]],"RXN-","ENZLOAD-"),Table4[rxn],Table4[ub],0)</f>
        <v>0</v>
      </c>
      <c r="W3624" s="1" t="b">
        <f>AND(Table5[[#This Row],[FVA ENZLOAD flux UB]]=0,Table5[[#This Row],[ENZ not made when it should be?]])</f>
        <v>0</v>
      </c>
    </row>
    <row r="3625" spans="6:23" hidden="1">
      <c r="F3625" s="1" t="s">
        <v>9168</v>
      </c>
      <c r="G3625" s="1" t="str">
        <f>_xlfn.TEXTBEFORE(Table5[[#This Row],[rxn     kapp_old        kapp_slack_ub   kapp_slack_lb]]," ")</f>
        <v>RXN-PAILt_c_rm_FWD-SPONT</v>
      </c>
      <c r="H362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62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625" s="1">
        <f>_xlfn.NUMBERVALUE(_xlfn.TEXTAFTER(Table5[[#This Row],[rxn     kapp_old        kapp_slack_ub   kapp_slack_lb]]," ",-1))</f>
        <v>0</v>
      </c>
      <c r="K3625" s="1">
        <f>_xlfn.XLOOKUP(SUBSTITUTE(Table5[[#This Row],[rxn]],"RXN-","ENZLOAD-"),ENZLOAD[name],ENZLOAD[flux],0)</f>
        <v>0</v>
      </c>
      <c r="L3625" s="1" t="str">
        <f>"'"&amp;Table5[[#This Row],[rxn]]&amp;"'"&amp;CHAR(9)&amp;IF(AND(Table5[[#This Row],[kapp_slack_ub]]&lt;&gt;0,Table5[[#This Row],[kapp_old]]&lt;$F$1),$F$1,Table5[[#This Row],[kapp_old]])</f>
        <v>'RXN-PAILt_c_rm_FWD-SPONT'	27141.27779288</v>
      </c>
      <c r="M3625" s="1">
        <f>_xlfn.XLOOKUP(Table5[[#This Row],[rxn]],Table3[name],Table3[flux],$F$1)</f>
        <v>27141.277792879999</v>
      </c>
      <c r="N3625" s="1" t="str">
        <f>IFERROR(Table5[[#This Row],[min flux]]/Table5[[#This Row],[associated enzload]],"")</f>
        <v/>
      </c>
      <c r="O3625" s="1">
        <f>_xlfn.NUMBERVALUE(IF(Table5[[#This Row],[flux/enzload]]="","",ABS($N$1-Table5[[#This Row],[flux/enzload]])))</f>
        <v>0</v>
      </c>
      <c r="P3625" s="1">
        <f>Table5[[#This Row],[kapp_old]]+IFERROR(((Table5[[#This Row],[kapp_slack_ub]]-Table5[[#This Row],[kapp_slack_lb]])/Table5[[#This Row],[associated enzload]]),0)</f>
        <v>27141.277792879999</v>
      </c>
      <c r="Q3625" s="1" t="str">
        <f>"'"&amp;Table5[[#This Row],[rxn]]&amp;"'"&amp;CHAR(9)&amp;Table5[[#This Row],[kapp + (slack_ub - slack_lb)/enzload]]</f>
        <v>'RXN-PAILt_c_rm_FWD-SPONT'	27141.27779288</v>
      </c>
      <c r="R3625" s="1">
        <f>_xlfn.XLOOKUP(Table5[[#This Row],[rxn]],Table38[name],Table38[flux],0)</f>
        <v>0</v>
      </c>
      <c r="S3625" s="1">
        <f>_xlfn.XLOOKUP(SUBSTITUTE(Table5[[#This Row],[rxn]],"RXN-","ENZLOAD-"),Table38[name],Table38[flux],0)</f>
        <v>0</v>
      </c>
      <c r="T3625" s="1" t="b">
        <f>AND(Table5[[#This Row],[ENZLOAD flux in kapp-slack.gms]]=0,Table5[[#This Row],[flux in kapp-slack.gms]]&lt;&gt;0,NOT(Table5[[#This Row],[spont or unknown?]]))</f>
        <v>0</v>
      </c>
      <c r="U3625" s="1" t="b">
        <f>OR(_xlfn.TEXTAFTER(Table5[[#This Row],[rxn]],"-",-1)="SPONT",_xlfn.TEXTAFTER(Table5[[#This Row],[rxn]],"-",-1)="UNKNOWN")</f>
        <v>1</v>
      </c>
      <c r="V3625" s="1">
        <f>_xlfn.XLOOKUP(SUBSTITUTE(Table5[[#This Row],[rxn]],"RXN-","ENZLOAD-"),Table4[rxn],Table4[ub],0)</f>
        <v>0</v>
      </c>
      <c r="W3625" s="1" t="b">
        <f>AND(Table5[[#This Row],[FVA ENZLOAD flux UB]]=0,Table5[[#This Row],[ENZ not made when it should be?]])</f>
        <v>0</v>
      </c>
    </row>
    <row r="3626" spans="6:23" hidden="1">
      <c r="F3626" s="1" t="s">
        <v>9169</v>
      </c>
      <c r="G3626" s="1" t="str">
        <f>_xlfn.TEXTBEFORE(Table5[[#This Row],[rxn     kapp_old        kapp_slack_ub   kapp_slack_lb]]," ")</f>
        <v>RXN-PAILt_c_rm_REV-SPONT</v>
      </c>
      <c r="H362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62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626" s="1">
        <f>_xlfn.NUMBERVALUE(_xlfn.TEXTAFTER(Table5[[#This Row],[rxn     kapp_old        kapp_slack_ub   kapp_slack_lb]]," ",-1))</f>
        <v>0</v>
      </c>
      <c r="K3626" s="1">
        <f>_xlfn.XLOOKUP(SUBSTITUTE(Table5[[#This Row],[rxn]],"RXN-","ENZLOAD-"),ENZLOAD[name],ENZLOAD[flux],0)</f>
        <v>0</v>
      </c>
      <c r="L3626" s="1" t="str">
        <f>"'"&amp;Table5[[#This Row],[rxn]]&amp;"'"&amp;CHAR(9)&amp;IF(AND(Table5[[#This Row],[kapp_slack_ub]]&lt;&gt;0,Table5[[#This Row],[kapp_old]]&lt;$F$1),$F$1,Table5[[#This Row],[kapp_old]])</f>
        <v>'RXN-PAILt_c_rm_REV-SPONT'	27141.27779288</v>
      </c>
      <c r="M3626" s="1">
        <f>_xlfn.XLOOKUP(Table5[[#This Row],[rxn]],Table3[name],Table3[flux],$F$1)</f>
        <v>1.47639527603253E-2</v>
      </c>
      <c r="N3626" s="1" t="str">
        <f>IFERROR(Table5[[#This Row],[min flux]]/Table5[[#This Row],[associated enzload]],"")</f>
        <v/>
      </c>
      <c r="O3626" s="1">
        <f>_xlfn.NUMBERVALUE(IF(Table5[[#This Row],[flux/enzload]]="","",ABS($N$1-Table5[[#This Row],[flux/enzload]])))</f>
        <v>0</v>
      </c>
      <c r="P3626" s="1">
        <f>Table5[[#This Row],[kapp_old]]+IFERROR(((Table5[[#This Row],[kapp_slack_ub]]-Table5[[#This Row],[kapp_slack_lb]])/Table5[[#This Row],[associated enzload]]),0)</f>
        <v>27141.277792879999</v>
      </c>
      <c r="Q3626" s="1" t="str">
        <f>"'"&amp;Table5[[#This Row],[rxn]]&amp;"'"&amp;CHAR(9)&amp;Table5[[#This Row],[kapp + (slack_ub - slack_lb)/enzload]]</f>
        <v>'RXN-PAILt_c_rm_REV-SPONT'	27141.27779288</v>
      </c>
      <c r="R3626" s="1">
        <f>_xlfn.XLOOKUP(Table5[[#This Row],[rxn]],Table38[name],Table38[flux],0)</f>
        <v>1.5019477930098999E-2</v>
      </c>
      <c r="S3626" s="1">
        <f>_xlfn.XLOOKUP(SUBSTITUTE(Table5[[#This Row],[rxn]],"RXN-","ENZLOAD-"),Table38[name],Table38[flux],0)</f>
        <v>0</v>
      </c>
      <c r="T3626" s="1" t="b">
        <f>AND(Table5[[#This Row],[ENZLOAD flux in kapp-slack.gms]]=0,Table5[[#This Row],[flux in kapp-slack.gms]]&lt;&gt;0,NOT(Table5[[#This Row],[spont or unknown?]]))</f>
        <v>0</v>
      </c>
      <c r="U3626" s="1" t="b">
        <f>OR(_xlfn.TEXTAFTER(Table5[[#This Row],[rxn]],"-",-1)="SPONT",_xlfn.TEXTAFTER(Table5[[#This Row],[rxn]],"-",-1)="UNKNOWN")</f>
        <v>1</v>
      </c>
      <c r="V3626" s="1">
        <f>_xlfn.XLOOKUP(SUBSTITUTE(Table5[[#This Row],[rxn]],"RXN-","ENZLOAD-"),Table4[rxn],Table4[ub],0)</f>
        <v>0</v>
      </c>
      <c r="W3626" s="1" t="b">
        <f>AND(Table5[[#This Row],[FVA ENZLOAD flux UB]]=0,Table5[[#This Row],[ENZ not made when it should be?]])</f>
        <v>0</v>
      </c>
    </row>
    <row r="3627" spans="6:23" hidden="1">
      <c r="F3627" s="1" t="s">
        <v>9170</v>
      </c>
      <c r="G3627" s="1" t="str">
        <f>_xlfn.TEXTBEFORE(Table5[[#This Row],[rxn     kapp_old        kapp_slack_ub   kapp_slack_lb]]," ")</f>
        <v>RXN-PAILt_en_rm_FWD-SPONT</v>
      </c>
      <c r="H362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62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627" s="1">
        <f>_xlfn.NUMBERVALUE(_xlfn.TEXTAFTER(Table5[[#This Row],[rxn     kapp_old        kapp_slack_ub   kapp_slack_lb]]," ",-1))</f>
        <v>0</v>
      </c>
      <c r="K3627" s="1">
        <f>_xlfn.XLOOKUP(SUBSTITUTE(Table5[[#This Row],[rxn]],"RXN-","ENZLOAD-"),ENZLOAD[name],ENZLOAD[flux],0)</f>
        <v>0</v>
      </c>
      <c r="L3627" s="1" t="str">
        <f>"'"&amp;Table5[[#This Row],[rxn]]&amp;"'"&amp;CHAR(9)&amp;IF(AND(Table5[[#This Row],[kapp_slack_ub]]&lt;&gt;0,Table5[[#This Row],[kapp_old]]&lt;$F$1),$F$1,Table5[[#This Row],[kapp_old]])</f>
        <v>'RXN-PAILt_en_rm_FWD-SPONT'	27141.27779288</v>
      </c>
      <c r="M3627" s="1">
        <f>_xlfn.XLOOKUP(Table5[[#This Row],[rxn]],Table3[name],Table3[flux],$F$1)</f>
        <v>27141.277792879999</v>
      </c>
      <c r="N3627" s="1" t="str">
        <f>IFERROR(Table5[[#This Row],[min flux]]/Table5[[#This Row],[associated enzload]],"")</f>
        <v/>
      </c>
      <c r="O3627" s="1">
        <f>_xlfn.NUMBERVALUE(IF(Table5[[#This Row],[flux/enzload]]="","",ABS($N$1-Table5[[#This Row],[flux/enzload]])))</f>
        <v>0</v>
      </c>
      <c r="P3627" s="1">
        <f>Table5[[#This Row],[kapp_old]]+IFERROR(((Table5[[#This Row],[kapp_slack_ub]]-Table5[[#This Row],[kapp_slack_lb]])/Table5[[#This Row],[associated enzload]]),0)</f>
        <v>27141.277792879999</v>
      </c>
      <c r="Q3627" s="1" t="str">
        <f>"'"&amp;Table5[[#This Row],[rxn]]&amp;"'"&amp;CHAR(9)&amp;Table5[[#This Row],[kapp + (slack_ub - slack_lb)/enzload]]</f>
        <v>'RXN-PAILt_en_rm_FWD-SPONT'	27141.27779288</v>
      </c>
      <c r="R3627" s="1">
        <f>_xlfn.XLOOKUP(Table5[[#This Row],[rxn]],Table38[name],Table38[flux],0)</f>
        <v>0</v>
      </c>
      <c r="S3627" s="1">
        <f>_xlfn.XLOOKUP(SUBSTITUTE(Table5[[#This Row],[rxn]],"RXN-","ENZLOAD-"),Table38[name],Table38[flux],0)</f>
        <v>0</v>
      </c>
      <c r="T3627" s="1" t="b">
        <f>AND(Table5[[#This Row],[ENZLOAD flux in kapp-slack.gms]]=0,Table5[[#This Row],[flux in kapp-slack.gms]]&lt;&gt;0,NOT(Table5[[#This Row],[spont or unknown?]]))</f>
        <v>0</v>
      </c>
      <c r="U3627" s="1" t="b">
        <f>OR(_xlfn.TEXTAFTER(Table5[[#This Row],[rxn]],"-",-1)="SPONT",_xlfn.TEXTAFTER(Table5[[#This Row],[rxn]],"-",-1)="UNKNOWN")</f>
        <v>1</v>
      </c>
      <c r="V3627" s="1">
        <f>_xlfn.XLOOKUP(SUBSTITUTE(Table5[[#This Row],[rxn]],"RXN-","ENZLOAD-"),Table4[rxn],Table4[ub],0)</f>
        <v>0</v>
      </c>
      <c r="W3627" s="1" t="b">
        <f>AND(Table5[[#This Row],[FVA ENZLOAD flux UB]]=0,Table5[[#This Row],[ENZ not made when it should be?]])</f>
        <v>0</v>
      </c>
    </row>
    <row r="3628" spans="6:23" hidden="1">
      <c r="F3628" s="1" t="s">
        <v>9171</v>
      </c>
      <c r="G3628" s="1" t="str">
        <f>_xlfn.TEXTBEFORE(Table5[[#This Row],[rxn     kapp_old        kapp_slack_ub   kapp_slack_lb]]," ")</f>
        <v>RXN-PAILt_en_rm_REV-SPONT</v>
      </c>
      <c r="H362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62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628" s="1">
        <f>_xlfn.NUMBERVALUE(_xlfn.TEXTAFTER(Table5[[#This Row],[rxn     kapp_old        kapp_slack_ub   kapp_slack_lb]]," ",-1))</f>
        <v>0</v>
      </c>
      <c r="K3628" s="1">
        <f>_xlfn.XLOOKUP(SUBSTITUTE(Table5[[#This Row],[rxn]],"RXN-","ENZLOAD-"),ENZLOAD[name],ENZLOAD[flux],0)</f>
        <v>0</v>
      </c>
      <c r="L3628" s="1" t="str">
        <f>"'"&amp;Table5[[#This Row],[rxn]]&amp;"'"&amp;CHAR(9)&amp;IF(AND(Table5[[#This Row],[kapp_slack_ub]]&lt;&gt;0,Table5[[#This Row],[kapp_old]]&lt;$F$1),$F$1,Table5[[#This Row],[kapp_old]])</f>
        <v>'RXN-PAILt_en_rm_REV-SPONT'	27141.27779288</v>
      </c>
      <c r="M3628" s="1">
        <f>_xlfn.XLOOKUP(Table5[[#This Row],[rxn]],Table3[name],Table3[flux],$F$1)</f>
        <v>27141.277792879999</v>
      </c>
      <c r="N3628" s="1" t="str">
        <f>IFERROR(Table5[[#This Row],[min flux]]/Table5[[#This Row],[associated enzload]],"")</f>
        <v/>
      </c>
      <c r="O3628" s="1">
        <f>_xlfn.NUMBERVALUE(IF(Table5[[#This Row],[flux/enzload]]="","",ABS($N$1-Table5[[#This Row],[flux/enzload]])))</f>
        <v>0</v>
      </c>
      <c r="P3628" s="1">
        <f>Table5[[#This Row],[kapp_old]]+IFERROR(((Table5[[#This Row],[kapp_slack_ub]]-Table5[[#This Row],[kapp_slack_lb]])/Table5[[#This Row],[associated enzload]]),0)</f>
        <v>27141.277792879999</v>
      </c>
      <c r="Q3628" s="1" t="str">
        <f>"'"&amp;Table5[[#This Row],[rxn]]&amp;"'"&amp;CHAR(9)&amp;Table5[[#This Row],[kapp + (slack_ub - slack_lb)/enzload]]</f>
        <v>'RXN-PAILt_en_rm_REV-SPONT'	27141.27779288</v>
      </c>
      <c r="R3628" s="1">
        <f>_xlfn.XLOOKUP(Table5[[#This Row],[rxn]],Table38[name],Table38[flux],0)</f>
        <v>0</v>
      </c>
      <c r="S3628" s="1">
        <f>_xlfn.XLOOKUP(SUBSTITUTE(Table5[[#This Row],[rxn]],"RXN-","ENZLOAD-"),Table38[name],Table38[flux],0)</f>
        <v>0</v>
      </c>
      <c r="T3628" s="1" t="b">
        <f>AND(Table5[[#This Row],[ENZLOAD flux in kapp-slack.gms]]=0,Table5[[#This Row],[flux in kapp-slack.gms]]&lt;&gt;0,NOT(Table5[[#This Row],[spont or unknown?]]))</f>
        <v>0</v>
      </c>
      <c r="U3628" s="1" t="b">
        <f>OR(_xlfn.TEXTAFTER(Table5[[#This Row],[rxn]],"-",-1)="SPONT",_xlfn.TEXTAFTER(Table5[[#This Row],[rxn]],"-",-1)="UNKNOWN")</f>
        <v>1</v>
      </c>
      <c r="V3628" s="1">
        <f>_xlfn.XLOOKUP(SUBSTITUTE(Table5[[#This Row],[rxn]],"RXN-","ENZLOAD-"),Table4[rxn],Table4[ub],0)</f>
        <v>0</v>
      </c>
      <c r="W3628" s="1" t="b">
        <f>AND(Table5[[#This Row],[FVA ENZLOAD flux UB]]=0,Table5[[#This Row],[ENZ not made when it should be?]])</f>
        <v>0</v>
      </c>
    </row>
    <row r="3629" spans="6:23" hidden="1">
      <c r="F3629" s="1" t="s">
        <v>9172</v>
      </c>
      <c r="G3629" s="1" t="str">
        <f>_xlfn.TEXTBEFORE(Table5[[#This Row],[rxn     kapp_old        kapp_slack_ub   kapp_slack_lb]]," ")</f>
        <v>RXN-PAILt_gm_rm_FWD-SPONT</v>
      </c>
      <c r="H362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62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629" s="1">
        <f>_xlfn.NUMBERVALUE(_xlfn.TEXTAFTER(Table5[[#This Row],[rxn     kapp_old        kapp_slack_ub   kapp_slack_lb]]," ",-1))</f>
        <v>0</v>
      </c>
      <c r="K3629" s="1">
        <f>_xlfn.XLOOKUP(SUBSTITUTE(Table5[[#This Row],[rxn]],"RXN-","ENZLOAD-"),ENZLOAD[name],ENZLOAD[flux],0)</f>
        <v>0</v>
      </c>
      <c r="L3629" s="1" t="str">
        <f>"'"&amp;Table5[[#This Row],[rxn]]&amp;"'"&amp;CHAR(9)&amp;IF(AND(Table5[[#This Row],[kapp_slack_ub]]&lt;&gt;0,Table5[[#This Row],[kapp_old]]&lt;$F$1),$F$1,Table5[[#This Row],[kapp_old]])</f>
        <v>'RXN-PAILt_gm_rm_FWD-SPONT'	27141.27779288</v>
      </c>
      <c r="M3629" s="1">
        <f>_xlfn.XLOOKUP(Table5[[#This Row],[rxn]],Table3[name],Table3[flux],$F$1)</f>
        <v>27141.277792879999</v>
      </c>
      <c r="N3629" s="1" t="str">
        <f>IFERROR(Table5[[#This Row],[min flux]]/Table5[[#This Row],[associated enzload]],"")</f>
        <v/>
      </c>
      <c r="O3629" s="1">
        <f>_xlfn.NUMBERVALUE(IF(Table5[[#This Row],[flux/enzload]]="","",ABS($N$1-Table5[[#This Row],[flux/enzload]])))</f>
        <v>0</v>
      </c>
      <c r="P3629" s="1">
        <f>Table5[[#This Row],[kapp_old]]+IFERROR(((Table5[[#This Row],[kapp_slack_ub]]-Table5[[#This Row],[kapp_slack_lb]])/Table5[[#This Row],[associated enzload]]),0)</f>
        <v>27141.277792879999</v>
      </c>
      <c r="Q3629" s="1" t="str">
        <f>"'"&amp;Table5[[#This Row],[rxn]]&amp;"'"&amp;CHAR(9)&amp;Table5[[#This Row],[kapp + (slack_ub - slack_lb)/enzload]]</f>
        <v>'RXN-PAILt_gm_rm_FWD-SPONT'	27141.27779288</v>
      </c>
      <c r="R3629" s="1">
        <f>_xlfn.XLOOKUP(Table5[[#This Row],[rxn]],Table38[name],Table38[flux],0)</f>
        <v>0</v>
      </c>
      <c r="S3629" s="1">
        <f>_xlfn.XLOOKUP(SUBSTITUTE(Table5[[#This Row],[rxn]],"RXN-","ENZLOAD-"),Table38[name],Table38[flux],0)</f>
        <v>0</v>
      </c>
      <c r="T3629" s="1" t="b">
        <f>AND(Table5[[#This Row],[ENZLOAD flux in kapp-slack.gms]]=0,Table5[[#This Row],[flux in kapp-slack.gms]]&lt;&gt;0,NOT(Table5[[#This Row],[spont or unknown?]]))</f>
        <v>0</v>
      </c>
      <c r="U3629" s="1" t="b">
        <f>OR(_xlfn.TEXTAFTER(Table5[[#This Row],[rxn]],"-",-1)="SPONT",_xlfn.TEXTAFTER(Table5[[#This Row],[rxn]],"-",-1)="UNKNOWN")</f>
        <v>1</v>
      </c>
      <c r="V3629" s="1">
        <f>_xlfn.XLOOKUP(SUBSTITUTE(Table5[[#This Row],[rxn]],"RXN-","ENZLOAD-"),Table4[rxn],Table4[ub],0)</f>
        <v>0</v>
      </c>
      <c r="W3629" s="1" t="b">
        <f>AND(Table5[[#This Row],[FVA ENZLOAD flux UB]]=0,Table5[[#This Row],[ENZ not made when it should be?]])</f>
        <v>0</v>
      </c>
    </row>
    <row r="3630" spans="6:23" hidden="1">
      <c r="F3630" s="1" t="s">
        <v>9173</v>
      </c>
      <c r="G3630" s="1" t="str">
        <f>_xlfn.TEXTBEFORE(Table5[[#This Row],[rxn     kapp_old        kapp_slack_ub   kapp_slack_lb]]," ")</f>
        <v>RXN-PAILt_gm_rm_REV-SPONT</v>
      </c>
      <c r="H363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63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630" s="1">
        <f>_xlfn.NUMBERVALUE(_xlfn.TEXTAFTER(Table5[[#This Row],[rxn     kapp_old        kapp_slack_ub   kapp_slack_lb]]," ",-1))</f>
        <v>0</v>
      </c>
      <c r="K3630" s="1">
        <f>_xlfn.XLOOKUP(SUBSTITUTE(Table5[[#This Row],[rxn]],"RXN-","ENZLOAD-"),ENZLOAD[name],ENZLOAD[flux],0)</f>
        <v>0</v>
      </c>
      <c r="L3630" s="1" t="str">
        <f>"'"&amp;Table5[[#This Row],[rxn]]&amp;"'"&amp;CHAR(9)&amp;IF(AND(Table5[[#This Row],[kapp_slack_ub]]&lt;&gt;0,Table5[[#This Row],[kapp_old]]&lt;$F$1),$F$1,Table5[[#This Row],[kapp_old]])</f>
        <v>'RXN-PAILt_gm_rm_REV-SPONT'	27141.27779288</v>
      </c>
      <c r="M3630" s="1">
        <f>_xlfn.XLOOKUP(Table5[[#This Row],[rxn]],Table3[name],Table3[flux],$F$1)</f>
        <v>3.06508769499093E-3</v>
      </c>
      <c r="N3630" s="1" t="str">
        <f>IFERROR(Table5[[#This Row],[min flux]]/Table5[[#This Row],[associated enzload]],"")</f>
        <v/>
      </c>
      <c r="O3630" s="1">
        <f>_xlfn.NUMBERVALUE(IF(Table5[[#This Row],[flux/enzload]]="","",ABS($N$1-Table5[[#This Row],[flux/enzload]])))</f>
        <v>0</v>
      </c>
      <c r="P3630" s="1">
        <f>Table5[[#This Row],[kapp_old]]+IFERROR(((Table5[[#This Row],[kapp_slack_ub]]-Table5[[#This Row],[kapp_slack_lb]])/Table5[[#This Row],[associated enzload]]),0)</f>
        <v>27141.277792879999</v>
      </c>
      <c r="Q3630" s="1" t="str">
        <f>"'"&amp;Table5[[#This Row],[rxn]]&amp;"'"&amp;CHAR(9)&amp;Table5[[#This Row],[kapp + (slack_ub - slack_lb)/enzload]]</f>
        <v>'RXN-PAILt_gm_rm_REV-SPONT'	27141.27779288</v>
      </c>
      <c r="R3630" s="1">
        <f>_xlfn.XLOOKUP(Table5[[#This Row],[rxn]],Table38[name],Table38[flux],0)</f>
        <v>3.118136296971E-3</v>
      </c>
      <c r="S3630" s="1">
        <f>_xlfn.XLOOKUP(SUBSTITUTE(Table5[[#This Row],[rxn]],"RXN-","ENZLOAD-"),Table38[name],Table38[flux],0)</f>
        <v>0</v>
      </c>
      <c r="T3630" s="1" t="b">
        <f>AND(Table5[[#This Row],[ENZLOAD flux in kapp-slack.gms]]=0,Table5[[#This Row],[flux in kapp-slack.gms]]&lt;&gt;0,NOT(Table5[[#This Row],[spont or unknown?]]))</f>
        <v>0</v>
      </c>
      <c r="U3630" s="1" t="b">
        <f>OR(_xlfn.TEXTAFTER(Table5[[#This Row],[rxn]],"-",-1)="SPONT",_xlfn.TEXTAFTER(Table5[[#This Row],[rxn]],"-",-1)="UNKNOWN")</f>
        <v>1</v>
      </c>
      <c r="V3630" s="1">
        <f>_xlfn.XLOOKUP(SUBSTITUTE(Table5[[#This Row],[rxn]],"RXN-","ENZLOAD-"),Table4[rxn],Table4[ub],0)</f>
        <v>0</v>
      </c>
      <c r="W3630" s="1" t="b">
        <f>AND(Table5[[#This Row],[FVA ENZLOAD flux UB]]=0,Table5[[#This Row],[ENZ not made when it should be?]])</f>
        <v>0</v>
      </c>
    </row>
    <row r="3631" spans="6:23" hidden="1">
      <c r="F3631" s="1" t="s">
        <v>9174</v>
      </c>
      <c r="G3631" s="1" t="str">
        <f>_xlfn.TEXTBEFORE(Table5[[#This Row],[rxn     kapp_old        kapp_slack_ub   kapp_slack_lb]]," ")</f>
        <v>RXN-PAILt_n_rm_FWD-SPONT</v>
      </c>
      <c r="H363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63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631" s="1">
        <f>_xlfn.NUMBERVALUE(_xlfn.TEXTAFTER(Table5[[#This Row],[rxn     kapp_old        kapp_slack_ub   kapp_slack_lb]]," ",-1))</f>
        <v>0</v>
      </c>
      <c r="K3631" s="1">
        <f>_xlfn.XLOOKUP(SUBSTITUTE(Table5[[#This Row],[rxn]],"RXN-","ENZLOAD-"),ENZLOAD[name],ENZLOAD[flux],0)</f>
        <v>0</v>
      </c>
      <c r="L3631" s="1" t="str">
        <f>"'"&amp;Table5[[#This Row],[rxn]]&amp;"'"&amp;CHAR(9)&amp;IF(AND(Table5[[#This Row],[kapp_slack_ub]]&lt;&gt;0,Table5[[#This Row],[kapp_old]]&lt;$F$1),$F$1,Table5[[#This Row],[kapp_old]])</f>
        <v>'RXN-PAILt_n_rm_FWD-SPONT'	27141.27779288</v>
      </c>
      <c r="M3631" s="1">
        <f>_xlfn.XLOOKUP(Table5[[#This Row],[rxn]],Table3[name],Table3[flux],$F$1)</f>
        <v>27141.277792879999</v>
      </c>
      <c r="N3631" s="1" t="str">
        <f>IFERROR(Table5[[#This Row],[min flux]]/Table5[[#This Row],[associated enzload]],"")</f>
        <v/>
      </c>
      <c r="O3631" s="1">
        <f>_xlfn.NUMBERVALUE(IF(Table5[[#This Row],[flux/enzload]]="","",ABS($N$1-Table5[[#This Row],[flux/enzload]])))</f>
        <v>0</v>
      </c>
      <c r="P3631" s="1">
        <f>Table5[[#This Row],[kapp_old]]+IFERROR(((Table5[[#This Row],[kapp_slack_ub]]-Table5[[#This Row],[kapp_slack_lb]])/Table5[[#This Row],[associated enzload]]),0)</f>
        <v>27141.277792879999</v>
      </c>
      <c r="Q3631" s="1" t="str">
        <f>"'"&amp;Table5[[#This Row],[rxn]]&amp;"'"&amp;CHAR(9)&amp;Table5[[#This Row],[kapp + (slack_ub - slack_lb)/enzload]]</f>
        <v>'RXN-PAILt_n_rm_FWD-SPONT'	27141.27779288</v>
      </c>
      <c r="R3631" s="1">
        <f>_xlfn.XLOOKUP(Table5[[#This Row],[rxn]],Table38[name],Table38[flux],0)</f>
        <v>0</v>
      </c>
      <c r="S3631" s="1">
        <f>_xlfn.XLOOKUP(SUBSTITUTE(Table5[[#This Row],[rxn]],"RXN-","ENZLOAD-"),Table38[name],Table38[flux],0)</f>
        <v>0</v>
      </c>
      <c r="T3631" s="1" t="b">
        <f>AND(Table5[[#This Row],[ENZLOAD flux in kapp-slack.gms]]=0,Table5[[#This Row],[flux in kapp-slack.gms]]&lt;&gt;0,NOT(Table5[[#This Row],[spont or unknown?]]))</f>
        <v>0</v>
      </c>
      <c r="U3631" s="1" t="b">
        <f>OR(_xlfn.TEXTAFTER(Table5[[#This Row],[rxn]],"-",-1)="SPONT",_xlfn.TEXTAFTER(Table5[[#This Row],[rxn]],"-",-1)="UNKNOWN")</f>
        <v>1</v>
      </c>
      <c r="V3631" s="1">
        <f>_xlfn.XLOOKUP(SUBSTITUTE(Table5[[#This Row],[rxn]],"RXN-","ENZLOAD-"),Table4[rxn],Table4[ub],0)</f>
        <v>0</v>
      </c>
      <c r="W3631" s="1" t="b">
        <f>AND(Table5[[#This Row],[FVA ENZLOAD flux UB]]=0,Table5[[#This Row],[ENZ not made when it should be?]])</f>
        <v>0</v>
      </c>
    </row>
    <row r="3632" spans="6:23" hidden="1">
      <c r="F3632" s="1" t="s">
        <v>9175</v>
      </c>
      <c r="G3632" s="1" t="str">
        <f>_xlfn.TEXTBEFORE(Table5[[#This Row],[rxn     kapp_old        kapp_slack_ub   kapp_slack_lb]]," ")</f>
        <v>RXN-PAILt_n_rm_REV-SPONT</v>
      </c>
      <c r="H363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63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632" s="1">
        <f>_xlfn.NUMBERVALUE(_xlfn.TEXTAFTER(Table5[[#This Row],[rxn     kapp_old        kapp_slack_ub   kapp_slack_lb]]," ",-1))</f>
        <v>0</v>
      </c>
      <c r="K3632" s="1">
        <f>_xlfn.XLOOKUP(SUBSTITUTE(Table5[[#This Row],[rxn]],"RXN-","ENZLOAD-"),ENZLOAD[name],ENZLOAD[flux],0)</f>
        <v>0</v>
      </c>
      <c r="L3632" s="1" t="str">
        <f>"'"&amp;Table5[[#This Row],[rxn]]&amp;"'"&amp;CHAR(9)&amp;IF(AND(Table5[[#This Row],[kapp_slack_ub]]&lt;&gt;0,Table5[[#This Row],[kapp_old]]&lt;$F$1),$F$1,Table5[[#This Row],[kapp_old]])</f>
        <v>'RXN-PAILt_n_rm_REV-SPONT'	27141.27779288</v>
      </c>
      <c r="M3632" s="1">
        <f>_xlfn.XLOOKUP(Table5[[#This Row],[rxn]],Table3[name],Table3[flux],$F$1)</f>
        <v>27141.277792879999</v>
      </c>
      <c r="N3632" s="1" t="str">
        <f>IFERROR(Table5[[#This Row],[min flux]]/Table5[[#This Row],[associated enzload]],"")</f>
        <v/>
      </c>
      <c r="O3632" s="1">
        <f>_xlfn.NUMBERVALUE(IF(Table5[[#This Row],[flux/enzload]]="","",ABS($N$1-Table5[[#This Row],[flux/enzload]])))</f>
        <v>0</v>
      </c>
      <c r="P3632" s="1">
        <f>Table5[[#This Row],[kapp_old]]+IFERROR(((Table5[[#This Row],[kapp_slack_ub]]-Table5[[#This Row],[kapp_slack_lb]])/Table5[[#This Row],[associated enzload]]),0)</f>
        <v>27141.277792879999</v>
      </c>
      <c r="Q3632" s="1" t="str">
        <f>"'"&amp;Table5[[#This Row],[rxn]]&amp;"'"&amp;CHAR(9)&amp;Table5[[#This Row],[kapp + (slack_ub - slack_lb)/enzload]]</f>
        <v>'RXN-PAILt_n_rm_REV-SPONT'	27141.27779288</v>
      </c>
      <c r="R3632" s="1">
        <f>_xlfn.XLOOKUP(Table5[[#This Row],[rxn]],Table38[name],Table38[flux],0)</f>
        <v>0</v>
      </c>
      <c r="S3632" s="1">
        <f>_xlfn.XLOOKUP(SUBSTITUTE(Table5[[#This Row],[rxn]],"RXN-","ENZLOAD-"),Table38[name],Table38[flux],0)</f>
        <v>0</v>
      </c>
      <c r="T3632" s="1" t="b">
        <f>AND(Table5[[#This Row],[ENZLOAD flux in kapp-slack.gms]]=0,Table5[[#This Row],[flux in kapp-slack.gms]]&lt;&gt;0,NOT(Table5[[#This Row],[spont or unknown?]]))</f>
        <v>0</v>
      </c>
      <c r="U3632" s="1" t="b">
        <f>OR(_xlfn.TEXTAFTER(Table5[[#This Row],[rxn]],"-",-1)="SPONT",_xlfn.TEXTAFTER(Table5[[#This Row],[rxn]],"-",-1)="UNKNOWN")</f>
        <v>1</v>
      </c>
      <c r="V3632" s="1">
        <f>_xlfn.XLOOKUP(SUBSTITUTE(Table5[[#This Row],[rxn]],"RXN-","ENZLOAD-"),Table4[rxn],Table4[ub],0)</f>
        <v>0</v>
      </c>
      <c r="W3632" s="1" t="b">
        <f>AND(Table5[[#This Row],[FVA ENZLOAD flux UB]]=0,Table5[[#This Row],[ENZ not made when it should be?]])</f>
        <v>0</v>
      </c>
    </row>
    <row r="3633" spans="6:23" hidden="1">
      <c r="F3633" s="1" t="s">
        <v>9176</v>
      </c>
      <c r="G3633" s="1" t="str">
        <f>_xlfn.TEXTBEFORE(Table5[[#This Row],[rxn     kapp_old        kapp_slack_ub   kapp_slack_lb]]," ")</f>
        <v>RXN-PAILt_rm_vm_FWD-SPONT</v>
      </c>
      <c r="H363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63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633" s="1">
        <f>_xlfn.NUMBERVALUE(_xlfn.TEXTAFTER(Table5[[#This Row],[rxn     kapp_old        kapp_slack_ub   kapp_slack_lb]]," ",-1))</f>
        <v>0</v>
      </c>
      <c r="K3633" s="1">
        <f>_xlfn.XLOOKUP(SUBSTITUTE(Table5[[#This Row],[rxn]],"RXN-","ENZLOAD-"),ENZLOAD[name],ENZLOAD[flux],0)</f>
        <v>0</v>
      </c>
      <c r="L3633" s="1" t="str">
        <f>"'"&amp;Table5[[#This Row],[rxn]]&amp;"'"&amp;CHAR(9)&amp;IF(AND(Table5[[#This Row],[kapp_slack_ub]]&lt;&gt;0,Table5[[#This Row],[kapp_old]]&lt;$F$1),$F$1,Table5[[#This Row],[kapp_old]])</f>
        <v>'RXN-PAILt_rm_vm_FWD-SPONT'	27141.27779288</v>
      </c>
      <c r="M3633" s="1">
        <f>_xlfn.XLOOKUP(Table5[[#This Row],[rxn]],Table3[name],Table3[flux],$F$1)</f>
        <v>27141.277792879999</v>
      </c>
      <c r="N3633" s="1" t="str">
        <f>IFERROR(Table5[[#This Row],[min flux]]/Table5[[#This Row],[associated enzload]],"")</f>
        <v/>
      </c>
      <c r="O3633" s="1">
        <f>_xlfn.NUMBERVALUE(IF(Table5[[#This Row],[flux/enzload]]="","",ABS($N$1-Table5[[#This Row],[flux/enzload]])))</f>
        <v>0</v>
      </c>
      <c r="P3633" s="1">
        <f>Table5[[#This Row],[kapp_old]]+IFERROR(((Table5[[#This Row],[kapp_slack_ub]]-Table5[[#This Row],[kapp_slack_lb]])/Table5[[#This Row],[associated enzload]]),0)</f>
        <v>27141.277792879999</v>
      </c>
      <c r="Q3633" s="1" t="str">
        <f>"'"&amp;Table5[[#This Row],[rxn]]&amp;"'"&amp;CHAR(9)&amp;Table5[[#This Row],[kapp + (slack_ub - slack_lb)/enzload]]</f>
        <v>'RXN-PAILt_rm_vm_FWD-SPONT'	27141.27779288</v>
      </c>
      <c r="R3633" s="1">
        <f>_xlfn.XLOOKUP(Table5[[#This Row],[rxn]],Table38[name],Table38[flux],0)</f>
        <v>0</v>
      </c>
      <c r="S3633" s="1">
        <f>_xlfn.XLOOKUP(SUBSTITUTE(Table5[[#This Row],[rxn]],"RXN-","ENZLOAD-"),Table38[name],Table38[flux],0)</f>
        <v>0</v>
      </c>
      <c r="T3633" s="1" t="b">
        <f>AND(Table5[[#This Row],[ENZLOAD flux in kapp-slack.gms]]=0,Table5[[#This Row],[flux in kapp-slack.gms]]&lt;&gt;0,NOT(Table5[[#This Row],[spont or unknown?]]))</f>
        <v>0</v>
      </c>
      <c r="U3633" s="1" t="b">
        <f>OR(_xlfn.TEXTAFTER(Table5[[#This Row],[rxn]],"-",-1)="SPONT",_xlfn.TEXTAFTER(Table5[[#This Row],[rxn]],"-",-1)="UNKNOWN")</f>
        <v>1</v>
      </c>
      <c r="V3633" s="1">
        <f>_xlfn.XLOOKUP(SUBSTITUTE(Table5[[#This Row],[rxn]],"RXN-","ENZLOAD-"),Table4[rxn],Table4[ub],0)</f>
        <v>0</v>
      </c>
      <c r="W3633" s="1" t="b">
        <f>AND(Table5[[#This Row],[FVA ENZLOAD flux UB]]=0,Table5[[#This Row],[ENZ not made when it should be?]])</f>
        <v>0</v>
      </c>
    </row>
    <row r="3634" spans="6:23" hidden="1">
      <c r="F3634" s="1" t="s">
        <v>9177</v>
      </c>
      <c r="G3634" s="1" t="str">
        <f>_xlfn.TEXTBEFORE(Table5[[#This Row],[rxn     kapp_old        kapp_slack_ub   kapp_slack_lb]]," ")</f>
        <v>RXN-PAILt_rm_vm_REV-SPONT</v>
      </c>
      <c r="H363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63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634" s="1">
        <f>_xlfn.NUMBERVALUE(_xlfn.TEXTAFTER(Table5[[#This Row],[rxn     kapp_old        kapp_slack_ub   kapp_slack_lb]]," ",-1))</f>
        <v>0</v>
      </c>
      <c r="K3634" s="1">
        <f>_xlfn.XLOOKUP(SUBSTITUTE(Table5[[#This Row],[rxn]],"RXN-","ENZLOAD-"),ENZLOAD[name],ENZLOAD[flux],0)</f>
        <v>0</v>
      </c>
      <c r="L3634" s="1" t="str">
        <f>"'"&amp;Table5[[#This Row],[rxn]]&amp;"'"&amp;CHAR(9)&amp;IF(AND(Table5[[#This Row],[kapp_slack_ub]]&lt;&gt;0,Table5[[#This Row],[kapp_old]]&lt;$F$1),$F$1,Table5[[#This Row],[kapp_old]])</f>
        <v>'RXN-PAILt_rm_vm_REV-SPONT'	27141.27779288</v>
      </c>
      <c r="M3634" s="1">
        <f>_xlfn.XLOOKUP(Table5[[#This Row],[rxn]],Table3[name],Table3[flux],$F$1)</f>
        <v>27141.277792879999</v>
      </c>
      <c r="N3634" s="1" t="str">
        <f>IFERROR(Table5[[#This Row],[min flux]]/Table5[[#This Row],[associated enzload]],"")</f>
        <v/>
      </c>
      <c r="O3634" s="1">
        <f>_xlfn.NUMBERVALUE(IF(Table5[[#This Row],[flux/enzload]]="","",ABS($N$1-Table5[[#This Row],[flux/enzload]])))</f>
        <v>0</v>
      </c>
      <c r="P3634" s="1">
        <f>Table5[[#This Row],[kapp_old]]+IFERROR(((Table5[[#This Row],[kapp_slack_ub]]-Table5[[#This Row],[kapp_slack_lb]])/Table5[[#This Row],[associated enzload]]),0)</f>
        <v>27141.277792879999</v>
      </c>
      <c r="Q3634" s="1" t="str">
        <f>"'"&amp;Table5[[#This Row],[rxn]]&amp;"'"&amp;CHAR(9)&amp;Table5[[#This Row],[kapp + (slack_ub - slack_lb)/enzload]]</f>
        <v>'RXN-PAILt_rm_vm_REV-SPONT'	27141.27779288</v>
      </c>
      <c r="R3634" s="1">
        <f>_xlfn.XLOOKUP(Table5[[#This Row],[rxn]],Table38[name],Table38[flux],0)</f>
        <v>0</v>
      </c>
      <c r="S3634" s="1">
        <f>_xlfn.XLOOKUP(SUBSTITUTE(Table5[[#This Row],[rxn]],"RXN-","ENZLOAD-"),Table38[name],Table38[flux],0)</f>
        <v>0</v>
      </c>
      <c r="T3634" s="1" t="b">
        <f>AND(Table5[[#This Row],[ENZLOAD flux in kapp-slack.gms]]=0,Table5[[#This Row],[flux in kapp-slack.gms]]&lt;&gt;0,NOT(Table5[[#This Row],[spont or unknown?]]))</f>
        <v>0</v>
      </c>
      <c r="U3634" s="1" t="b">
        <f>OR(_xlfn.TEXTAFTER(Table5[[#This Row],[rxn]],"-",-1)="SPONT",_xlfn.TEXTAFTER(Table5[[#This Row],[rxn]],"-",-1)="UNKNOWN")</f>
        <v>1</v>
      </c>
      <c r="V3634" s="1">
        <f>_xlfn.XLOOKUP(SUBSTITUTE(Table5[[#This Row],[rxn]],"RXN-","ENZLOAD-"),Table4[rxn],Table4[ub],0)</f>
        <v>0</v>
      </c>
      <c r="W3634" s="1" t="b">
        <f>AND(Table5[[#This Row],[FVA ENZLOAD flux UB]]=0,Table5[[#This Row],[ENZ not made when it should be?]])</f>
        <v>0</v>
      </c>
    </row>
    <row r="3635" spans="6:23" hidden="1">
      <c r="F3635" s="1" t="s">
        <v>9178</v>
      </c>
      <c r="G3635" s="1" t="str">
        <f>_xlfn.TEXTBEFORE(Table5[[#This Row],[rxn     kapp_old        kapp_slack_ub   kapp_slack_lb]]," ")</f>
        <v>RXN-PAN4Pt_c_m_FWD-SPONT</v>
      </c>
      <c r="H363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63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635" s="1">
        <f>_xlfn.NUMBERVALUE(_xlfn.TEXTAFTER(Table5[[#This Row],[rxn     kapp_old        kapp_slack_ub   kapp_slack_lb]]," ",-1))</f>
        <v>0</v>
      </c>
      <c r="K3635" s="1">
        <f>_xlfn.XLOOKUP(SUBSTITUTE(Table5[[#This Row],[rxn]],"RXN-","ENZLOAD-"),ENZLOAD[name],ENZLOAD[flux],0)</f>
        <v>0</v>
      </c>
      <c r="L3635" s="1" t="str">
        <f>"'"&amp;Table5[[#This Row],[rxn]]&amp;"'"&amp;CHAR(9)&amp;IF(AND(Table5[[#This Row],[kapp_slack_ub]]&lt;&gt;0,Table5[[#This Row],[kapp_old]]&lt;$F$1),$F$1,Table5[[#This Row],[kapp_old]])</f>
        <v>'RXN-PAN4Pt_c_m_FWD-SPONT'	27141.27779288</v>
      </c>
      <c r="M3635" s="1">
        <f>_xlfn.XLOOKUP(Table5[[#This Row],[rxn]],Table3[name],Table3[flux],$F$1)</f>
        <v>27141.277792879999</v>
      </c>
      <c r="N3635" s="1" t="str">
        <f>IFERROR(Table5[[#This Row],[min flux]]/Table5[[#This Row],[associated enzload]],"")</f>
        <v/>
      </c>
      <c r="O3635" s="1">
        <f>_xlfn.NUMBERVALUE(IF(Table5[[#This Row],[flux/enzload]]="","",ABS($N$1-Table5[[#This Row],[flux/enzload]])))</f>
        <v>0</v>
      </c>
      <c r="P3635" s="1">
        <f>Table5[[#This Row],[kapp_old]]+IFERROR(((Table5[[#This Row],[kapp_slack_ub]]-Table5[[#This Row],[kapp_slack_lb]])/Table5[[#This Row],[associated enzload]]),0)</f>
        <v>27141.277792879999</v>
      </c>
      <c r="Q3635" s="1" t="str">
        <f>"'"&amp;Table5[[#This Row],[rxn]]&amp;"'"&amp;CHAR(9)&amp;Table5[[#This Row],[kapp + (slack_ub - slack_lb)/enzload]]</f>
        <v>'RXN-PAN4Pt_c_m_FWD-SPONT'	27141.27779288</v>
      </c>
      <c r="R3635" s="1">
        <f>_xlfn.XLOOKUP(Table5[[#This Row],[rxn]],Table38[name],Table38[flux],0)</f>
        <v>0</v>
      </c>
      <c r="S3635" s="1">
        <f>_xlfn.XLOOKUP(SUBSTITUTE(Table5[[#This Row],[rxn]],"RXN-","ENZLOAD-"),Table38[name],Table38[flux],0)</f>
        <v>0</v>
      </c>
      <c r="T3635" s="1" t="b">
        <f>AND(Table5[[#This Row],[ENZLOAD flux in kapp-slack.gms]]=0,Table5[[#This Row],[flux in kapp-slack.gms]]&lt;&gt;0,NOT(Table5[[#This Row],[spont or unknown?]]))</f>
        <v>0</v>
      </c>
      <c r="U3635" s="1" t="b">
        <f>OR(_xlfn.TEXTAFTER(Table5[[#This Row],[rxn]],"-",-1)="SPONT",_xlfn.TEXTAFTER(Table5[[#This Row],[rxn]],"-",-1)="UNKNOWN")</f>
        <v>1</v>
      </c>
      <c r="V3635" s="1">
        <f>_xlfn.XLOOKUP(SUBSTITUTE(Table5[[#This Row],[rxn]],"RXN-","ENZLOAD-"),Table4[rxn],Table4[ub],0)</f>
        <v>0</v>
      </c>
      <c r="W3635" s="1" t="b">
        <f>AND(Table5[[#This Row],[FVA ENZLOAD flux UB]]=0,Table5[[#This Row],[ENZ not made when it should be?]])</f>
        <v>0</v>
      </c>
    </row>
    <row r="3636" spans="6:23" hidden="1">
      <c r="F3636" s="1" t="s">
        <v>9179</v>
      </c>
      <c r="G3636" s="1" t="str">
        <f>_xlfn.TEXTBEFORE(Table5[[#This Row],[rxn     kapp_old        kapp_slack_ub   kapp_slack_lb]]," ")</f>
        <v>RXN-PAN4Pt_c_m_REV-SPONT</v>
      </c>
      <c r="H363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63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636" s="1">
        <f>_xlfn.NUMBERVALUE(_xlfn.TEXTAFTER(Table5[[#This Row],[rxn     kapp_old        kapp_slack_ub   kapp_slack_lb]]," ",-1))</f>
        <v>0</v>
      </c>
      <c r="K3636" s="1">
        <f>_xlfn.XLOOKUP(SUBSTITUTE(Table5[[#This Row],[rxn]],"RXN-","ENZLOAD-"),ENZLOAD[name],ENZLOAD[flux],0)</f>
        <v>0</v>
      </c>
      <c r="L3636" s="1" t="str">
        <f>"'"&amp;Table5[[#This Row],[rxn]]&amp;"'"&amp;CHAR(9)&amp;IF(AND(Table5[[#This Row],[kapp_slack_ub]]&lt;&gt;0,Table5[[#This Row],[kapp_old]]&lt;$F$1),$F$1,Table5[[#This Row],[kapp_old]])</f>
        <v>'RXN-PAN4Pt_c_m_REV-SPONT'	27141.27779288</v>
      </c>
      <c r="M3636" s="1">
        <f>_xlfn.XLOOKUP(Table5[[#This Row],[rxn]],Table3[name],Table3[flux],$F$1)</f>
        <v>27141.277792879999</v>
      </c>
      <c r="N3636" s="1" t="str">
        <f>IFERROR(Table5[[#This Row],[min flux]]/Table5[[#This Row],[associated enzload]],"")</f>
        <v/>
      </c>
      <c r="O3636" s="1">
        <f>_xlfn.NUMBERVALUE(IF(Table5[[#This Row],[flux/enzload]]="","",ABS($N$1-Table5[[#This Row],[flux/enzload]])))</f>
        <v>0</v>
      </c>
      <c r="P3636" s="1">
        <f>Table5[[#This Row],[kapp_old]]+IFERROR(((Table5[[#This Row],[kapp_slack_ub]]-Table5[[#This Row],[kapp_slack_lb]])/Table5[[#This Row],[associated enzload]]),0)</f>
        <v>27141.277792879999</v>
      </c>
      <c r="Q3636" s="1" t="str">
        <f>"'"&amp;Table5[[#This Row],[rxn]]&amp;"'"&amp;CHAR(9)&amp;Table5[[#This Row],[kapp + (slack_ub - slack_lb)/enzload]]</f>
        <v>'RXN-PAN4Pt_c_m_REV-SPONT'	27141.27779288</v>
      </c>
      <c r="R3636" s="1">
        <f>_xlfn.XLOOKUP(Table5[[#This Row],[rxn]],Table38[name],Table38[flux],0)</f>
        <v>0</v>
      </c>
      <c r="S3636" s="1">
        <f>_xlfn.XLOOKUP(SUBSTITUTE(Table5[[#This Row],[rxn]],"RXN-","ENZLOAD-"),Table38[name],Table38[flux],0)</f>
        <v>0</v>
      </c>
      <c r="T3636" s="1" t="b">
        <f>AND(Table5[[#This Row],[ENZLOAD flux in kapp-slack.gms]]=0,Table5[[#This Row],[flux in kapp-slack.gms]]&lt;&gt;0,NOT(Table5[[#This Row],[spont or unknown?]]))</f>
        <v>0</v>
      </c>
      <c r="U3636" s="1" t="b">
        <f>OR(_xlfn.TEXTAFTER(Table5[[#This Row],[rxn]],"-",-1)="SPONT",_xlfn.TEXTAFTER(Table5[[#This Row],[rxn]],"-",-1)="UNKNOWN")</f>
        <v>1</v>
      </c>
      <c r="V3636" s="1">
        <f>_xlfn.XLOOKUP(SUBSTITUTE(Table5[[#This Row],[rxn]],"RXN-","ENZLOAD-"),Table4[rxn],Table4[ub],0)</f>
        <v>0</v>
      </c>
      <c r="W3636" s="1" t="b">
        <f>AND(Table5[[#This Row],[FVA ENZLOAD flux UB]]=0,Table5[[#This Row],[ENZ not made when it should be?]])</f>
        <v>0</v>
      </c>
    </row>
    <row r="3637" spans="6:23" hidden="1">
      <c r="F3637" s="1" t="s">
        <v>9181</v>
      </c>
      <c r="G3637" s="1" t="str">
        <f>_xlfn.TEXTBEFORE(Table5[[#This Row],[rxn     kapp_old        kapp_slack_ub   kapp_slack_lb]]," ")</f>
        <v>RXN-PAP_vm_FWD-rt4719</v>
      </c>
      <c r="H363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63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637" s="1">
        <f>_xlfn.NUMBERVALUE(_xlfn.TEXTAFTER(Table5[[#This Row],[rxn     kapp_old        kapp_slack_ub   kapp_slack_lb]]," ",-1))</f>
        <v>0</v>
      </c>
      <c r="K3637" s="1">
        <f>_xlfn.XLOOKUP(SUBSTITUTE(Table5[[#This Row],[rxn]],"RXN-","ENZLOAD-"),ENZLOAD[name],ENZLOAD[flux],0)</f>
        <v>0</v>
      </c>
      <c r="L3637" s="1" t="str">
        <f>"'"&amp;Table5[[#This Row],[rxn]]&amp;"'"&amp;CHAR(9)&amp;IF(AND(Table5[[#This Row],[kapp_slack_ub]]&lt;&gt;0,Table5[[#This Row],[kapp_old]]&lt;$F$1),$F$1,Table5[[#This Row],[kapp_old]])</f>
        <v>'RXN-PAP_vm_FWD-rt4719'	27141.27779288</v>
      </c>
      <c r="M3637" s="1">
        <f>_xlfn.XLOOKUP(Table5[[#This Row],[rxn]],Table3[name],Table3[flux],$F$1)</f>
        <v>27141.277792879999</v>
      </c>
      <c r="N3637" s="1" t="str">
        <f>IFERROR(Table5[[#This Row],[min flux]]/Table5[[#This Row],[associated enzload]],"")</f>
        <v/>
      </c>
      <c r="O3637" s="1">
        <f>_xlfn.NUMBERVALUE(IF(Table5[[#This Row],[flux/enzload]]="","",ABS($N$1-Table5[[#This Row],[flux/enzload]])))</f>
        <v>0</v>
      </c>
      <c r="P3637" s="1">
        <f>Table5[[#This Row],[kapp_old]]+IFERROR(((Table5[[#This Row],[kapp_slack_ub]]-Table5[[#This Row],[kapp_slack_lb]])/Table5[[#This Row],[associated enzload]]),0)</f>
        <v>27141.277792879999</v>
      </c>
      <c r="Q3637" s="1" t="str">
        <f>"'"&amp;Table5[[#This Row],[rxn]]&amp;"'"&amp;CHAR(9)&amp;Table5[[#This Row],[kapp + (slack_ub - slack_lb)/enzload]]</f>
        <v>'RXN-PAP_vm_FWD-rt4719'	27141.27779288</v>
      </c>
      <c r="R3637" s="1">
        <f>_xlfn.XLOOKUP(Table5[[#This Row],[rxn]],Table38[name],Table38[flux],0)</f>
        <v>0</v>
      </c>
      <c r="S3637" s="1">
        <f>_xlfn.XLOOKUP(SUBSTITUTE(Table5[[#This Row],[rxn]],"RXN-","ENZLOAD-"),Table38[name],Table38[flux],0)</f>
        <v>0</v>
      </c>
      <c r="T3637" s="1" t="b">
        <f>AND(Table5[[#This Row],[ENZLOAD flux in kapp-slack.gms]]=0,Table5[[#This Row],[flux in kapp-slack.gms]]&lt;&gt;0,NOT(Table5[[#This Row],[spont or unknown?]]))</f>
        <v>0</v>
      </c>
      <c r="U3637" s="1" t="b">
        <f>OR(_xlfn.TEXTAFTER(Table5[[#This Row],[rxn]],"-",-1)="SPONT",_xlfn.TEXTAFTER(Table5[[#This Row],[rxn]],"-",-1)="UNKNOWN")</f>
        <v>0</v>
      </c>
      <c r="V3637" s="1">
        <f>_xlfn.XLOOKUP(SUBSTITUTE(Table5[[#This Row],[rxn]],"RXN-","ENZLOAD-"),Table4[rxn],Table4[ub],0)</f>
        <v>1.1056663200000001</v>
      </c>
      <c r="W3637" s="1" t="b">
        <f>AND(Table5[[#This Row],[FVA ENZLOAD flux UB]]=0,Table5[[#This Row],[ENZ not made when it should be?]])</f>
        <v>0</v>
      </c>
    </row>
    <row r="3638" spans="6:23" hidden="1">
      <c r="F3638" s="1" t="s">
        <v>9184</v>
      </c>
      <c r="G3638" s="1" t="str">
        <f>_xlfn.TEXTBEFORE(Table5[[#This Row],[rxn     kapp_old        kapp_slack_ub   kapp_slack_lb]]," ")</f>
        <v>RXN-PAPt_c_FWD-SPONT</v>
      </c>
      <c r="H363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63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638" s="1">
        <f>_xlfn.NUMBERVALUE(_xlfn.TEXTAFTER(Table5[[#This Row],[rxn     kapp_old        kapp_slack_ub   kapp_slack_lb]]," ",-1))</f>
        <v>0</v>
      </c>
      <c r="K3638" s="1">
        <f>_xlfn.XLOOKUP(SUBSTITUTE(Table5[[#This Row],[rxn]],"RXN-","ENZLOAD-"),ENZLOAD[name],ENZLOAD[flux],0)</f>
        <v>0</v>
      </c>
      <c r="L3638" s="1" t="str">
        <f>"'"&amp;Table5[[#This Row],[rxn]]&amp;"'"&amp;CHAR(9)&amp;IF(AND(Table5[[#This Row],[kapp_slack_ub]]&lt;&gt;0,Table5[[#This Row],[kapp_old]]&lt;$F$1),$F$1,Table5[[#This Row],[kapp_old]])</f>
        <v>'RXN-PAPt_c_FWD-SPONT'	27141.27779288</v>
      </c>
      <c r="M3638" s="1">
        <f>_xlfn.XLOOKUP(Table5[[#This Row],[rxn]],Table3[name],Table3[flux],$F$1)</f>
        <v>27141.277792879999</v>
      </c>
      <c r="N3638" s="1" t="str">
        <f>IFERROR(Table5[[#This Row],[min flux]]/Table5[[#This Row],[associated enzload]],"")</f>
        <v/>
      </c>
      <c r="O3638" s="1">
        <f>_xlfn.NUMBERVALUE(IF(Table5[[#This Row],[flux/enzload]]="","",ABS($N$1-Table5[[#This Row],[flux/enzload]])))</f>
        <v>0</v>
      </c>
      <c r="P3638" s="1">
        <f>Table5[[#This Row],[kapp_old]]+IFERROR(((Table5[[#This Row],[kapp_slack_ub]]-Table5[[#This Row],[kapp_slack_lb]])/Table5[[#This Row],[associated enzload]]),0)</f>
        <v>27141.277792879999</v>
      </c>
      <c r="Q3638" s="1" t="str">
        <f>"'"&amp;Table5[[#This Row],[rxn]]&amp;"'"&amp;CHAR(9)&amp;Table5[[#This Row],[kapp + (slack_ub - slack_lb)/enzload]]</f>
        <v>'RXN-PAPt_c_FWD-SPONT'	27141.27779288</v>
      </c>
      <c r="R3638" s="1">
        <f>_xlfn.XLOOKUP(Table5[[#This Row],[rxn]],Table38[name],Table38[flux],0)</f>
        <v>0</v>
      </c>
      <c r="S3638" s="1">
        <f>_xlfn.XLOOKUP(SUBSTITUTE(Table5[[#This Row],[rxn]],"RXN-","ENZLOAD-"),Table38[name],Table38[flux],0)</f>
        <v>0</v>
      </c>
      <c r="T3638" s="1" t="b">
        <f>AND(Table5[[#This Row],[ENZLOAD flux in kapp-slack.gms]]=0,Table5[[#This Row],[flux in kapp-slack.gms]]&lt;&gt;0,NOT(Table5[[#This Row],[spont or unknown?]]))</f>
        <v>0</v>
      </c>
      <c r="U3638" s="1" t="b">
        <f>OR(_xlfn.TEXTAFTER(Table5[[#This Row],[rxn]],"-",-1)="SPONT",_xlfn.TEXTAFTER(Table5[[#This Row],[rxn]],"-",-1)="UNKNOWN")</f>
        <v>1</v>
      </c>
      <c r="V3638" s="1">
        <f>_xlfn.XLOOKUP(SUBSTITUTE(Table5[[#This Row],[rxn]],"RXN-","ENZLOAD-"),Table4[rxn],Table4[ub],0)</f>
        <v>0</v>
      </c>
      <c r="W3638" s="1" t="b">
        <f>AND(Table5[[#This Row],[FVA ENZLOAD flux UB]]=0,Table5[[#This Row],[ENZ not made when it should be?]])</f>
        <v>0</v>
      </c>
    </row>
    <row r="3639" spans="6:23" hidden="1">
      <c r="F3639" s="1" t="s">
        <v>9185</v>
      </c>
      <c r="G3639" s="1" t="str">
        <f>_xlfn.TEXTBEFORE(Table5[[#This Row],[rxn     kapp_old        kapp_slack_ub   kapp_slack_lb]]," ")</f>
        <v>RXN-PAPt_c_REV-SPONT</v>
      </c>
      <c r="H363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63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639" s="1">
        <f>_xlfn.NUMBERVALUE(_xlfn.TEXTAFTER(Table5[[#This Row],[rxn     kapp_old        kapp_slack_ub   kapp_slack_lb]]," ",-1))</f>
        <v>0</v>
      </c>
      <c r="K3639" s="1">
        <f>_xlfn.XLOOKUP(SUBSTITUTE(Table5[[#This Row],[rxn]],"RXN-","ENZLOAD-"),ENZLOAD[name],ENZLOAD[flux],0)</f>
        <v>0</v>
      </c>
      <c r="L3639" s="1" t="str">
        <f>"'"&amp;Table5[[#This Row],[rxn]]&amp;"'"&amp;CHAR(9)&amp;IF(AND(Table5[[#This Row],[kapp_slack_ub]]&lt;&gt;0,Table5[[#This Row],[kapp_old]]&lt;$F$1),$F$1,Table5[[#This Row],[kapp_old]])</f>
        <v>'RXN-PAPt_c_REV-SPONT'	27141.27779288</v>
      </c>
      <c r="M3639" s="1">
        <f>_xlfn.XLOOKUP(Table5[[#This Row],[rxn]],Table3[name],Table3[flux],$F$1)</f>
        <v>27141.277792879999</v>
      </c>
      <c r="N3639" s="1" t="str">
        <f>IFERROR(Table5[[#This Row],[min flux]]/Table5[[#This Row],[associated enzload]],"")</f>
        <v/>
      </c>
      <c r="O3639" s="1">
        <f>_xlfn.NUMBERVALUE(IF(Table5[[#This Row],[flux/enzload]]="","",ABS($N$1-Table5[[#This Row],[flux/enzload]])))</f>
        <v>0</v>
      </c>
      <c r="P3639" s="1">
        <f>Table5[[#This Row],[kapp_old]]+IFERROR(((Table5[[#This Row],[kapp_slack_ub]]-Table5[[#This Row],[kapp_slack_lb]])/Table5[[#This Row],[associated enzload]]),0)</f>
        <v>27141.277792879999</v>
      </c>
      <c r="Q3639" s="1" t="str">
        <f>"'"&amp;Table5[[#This Row],[rxn]]&amp;"'"&amp;CHAR(9)&amp;Table5[[#This Row],[kapp + (slack_ub - slack_lb)/enzload]]</f>
        <v>'RXN-PAPt_c_REV-SPONT'	27141.27779288</v>
      </c>
      <c r="R3639" s="1">
        <f>_xlfn.XLOOKUP(Table5[[#This Row],[rxn]],Table38[name],Table38[flux],0)</f>
        <v>0</v>
      </c>
      <c r="S3639" s="1">
        <f>_xlfn.XLOOKUP(SUBSTITUTE(Table5[[#This Row],[rxn]],"RXN-","ENZLOAD-"),Table38[name],Table38[flux],0)</f>
        <v>0</v>
      </c>
      <c r="T3639" s="1" t="b">
        <f>AND(Table5[[#This Row],[ENZLOAD flux in kapp-slack.gms]]=0,Table5[[#This Row],[flux in kapp-slack.gms]]&lt;&gt;0,NOT(Table5[[#This Row],[spont or unknown?]]))</f>
        <v>0</v>
      </c>
      <c r="U3639" s="1" t="b">
        <f>OR(_xlfn.TEXTAFTER(Table5[[#This Row],[rxn]],"-",-1)="SPONT",_xlfn.TEXTAFTER(Table5[[#This Row],[rxn]],"-",-1)="UNKNOWN")</f>
        <v>1</v>
      </c>
      <c r="V3639" s="1">
        <f>_xlfn.XLOOKUP(SUBSTITUTE(Table5[[#This Row],[rxn]],"RXN-","ENZLOAD-"),Table4[rxn],Table4[ub],0)</f>
        <v>0</v>
      </c>
      <c r="W3639" s="1" t="b">
        <f>AND(Table5[[#This Row],[FVA ENZLOAD flux UB]]=0,Table5[[#This Row],[ENZ not made when it should be?]])</f>
        <v>0</v>
      </c>
    </row>
    <row r="3640" spans="6:23" hidden="1">
      <c r="F3640" s="1" t="s">
        <v>9186</v>
      </c>
      <c r="G3640" s="1" t="str">
        <f>_xlfn.TEXTBEFORE(Table5[[#This Row],[rxn     kapp_old        kapp_slack_ub   kapp_slack_lb]]," ")</f>
        <v>RXN-PAPt_c_m_FWD-UNKNOWN</v>
      </c>
      <c r="H364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64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640" s="1">
        <f>_xlfn.NUMBERVALUE(_xlfn.TEXTAFTER(Table5[[#This Row],[rxn     kapp_old        kapp_slack_ub   kapp_slack_lb]]," ",-1))</f>
        <v>0</v>
      </c>
      <c r="K3640" s="1">
        <f>_xlfn.XLOOKUP(SUBSTITUTE(Table5[[#This Row],[rxn]],"RXN-","ENZLOAD-"),ENZLOAD[name],ENZLOAD[flux],0)</f>
        <v>0</v>
      </c>
      <c r="L3640" s="1" t="str">
        <f>"'"&amp;Table5[[#This Row],[rxn]]&amp;"'"&amp;CHAR(9)&amp;IF(AND(Table5[[#This Row],[kapp_slack_ub]]&lt;&gt;0,Table5[[#This Row],[kapp_old]]&lt;$F$1),$F$1,Table5[[#This Row],[kapp_old]])</f>
        <v>'RXN-PAPt_c_m_FWD-UNKNOWN'	27141.27779288</v>
      </c>
      <c r="M3640" s="1">
        <f>_xlfn.XLOOKUP(Table5[[#This Row],[rxn]],Table3[name],Table3[flux],$F$1)</f>
        <v>27141.277792879999</v>
      </c>
      <c r="N3640" s="1" t="str">
        <f>IFERROR(Table5[[#This Row],[min flux]]/Table5[[#This Row],[associated enzload]],"")</f>
        <v/>
      </c>
      <c r="O3640" s="1">
        <f>_xlfn.NUMBERVALUE(IF(Table5[[#This Row],[flux/enzload]]="","",ABS($N$1-Table5[[#This Row],[flux/enzload]])))</f>
        <v>0</v>
      </c>
      <c r="P3640" s="1">
        <f>Table5[[#This Row],[kapp_old]]+IFERROR(((Table5[[#This Row],[kapp_slack_ub]]-Table5[[#This Row],[kapp_slack_lb]])/Table5[[#This Row],[associated enzload]]),0)</f>
        <v>27141.277792879999</v>
      </c>
      <c r="Q3640" s="1" t="str">
        <f>"'"&amp;Table5[[#This Row],[rxn]]&amp;"'"&amp;CHAR(9)&amp;Table5[[#This Row],[kapp + (slack_ub - slack_lb)/enzload]]</f>
        <v>'RXN-PAPt_c_m_FWD-UNKNOWN'	27141.27779288</v>
      </c>
      <c r="R3640" s="1">
        <f>_xlfn.XLOOKUP(Table5[[#This Row],[rxn]],Table38[name],Table38[flux],0)</f>
        <v>0</v>
      </c>
      <c r="S3640" s="1">
        <f>_xlfn.XLOOKUP(SUBSTITUTE(Table5[[#This Row],[rxn]],"RXN-","ENZLOAD-"),Table38[name],Table38[flux],0)</f>
        <v>0</v>
      </c>
      <c r="T3640" s="1" t="b">
        <f>AND(Table5[[#This Row],[ENZLOAD flux in kapp-slack.gms]]=0,Table5[[#This Row],[flux in kapp-slack.gms]]&lt;&gt;0,NOT(Table5[[#This Row],[spont or unknown?]]))</f>
        <v>0</v>
      </c>
      <c r="U3640" s="1" t="b">
        <f>OR(_xlfn.TEXTAFTER(Table5[[#This Row],[rxn]],"-",-1)="SPONT",_xlfn.TEXTAFTER(Table5[[#This Row],[rxn]],"-",-1)="UNKNOWN")</f>
        <v>1</v>
      </c>
      <c r="V3640" s="1">
        <f>_xlfn.XLOOKUP(SUBSTITUTE(Table5[[#This Row],[rxn]],"RXN-","ENZLOAD-"),Table4[rxn],Table4[ub],0)</f>
        <v>0</v>
      </c>
      <c r="W3640" s="1" t="b">
        <f>AND(Table5[[#This Row],[FVA ENZLOAD flux UB]]=0,Table5[[#This Row],[ENZ not made when it should be?]])</f>
        <v>0</v>
      </c>
    </row>
    <row r="3641" spans="6:23" hidden="1">
      <c r="F3641" s="1" t="s">
        <v>9187</v>
      </c>
      <c r="G3641" s="1" t="str">
        <f>_xlfn.TEXTBEFORE(Table5[[#This Row],[rxn     kapp_old        kapp_slack_ub   kapp_slack_lb]]," ")</f>
        <v>RXN-PAPt_c_m_REV-UNKNOWN</v>
      </c>
      <c r="H364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64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641" s="1">
        <f>_xlfn.NUMBERVALUE(_xlfn.TEXTAFTER(Table5[[#This Row],[rxn     kapp_old        kapp_slack_ub   kapp_slack_lb]]," ",-1))</f>
        <v>0</v>
      </c>
      <c r="K3641" s="1">
        <f>_xlfn.XLOOKUP(SUBSTITUTE(Table5[[#This Row],[rxn]],"RXN-","ENZLOAD-"),ENZLOAD[name],ENZLOAD[flux],0)</f>
        <v>0</v>
      </c>
      <c r="L3641" s="1" t="str">
        <f>"'"&amp;Table5[[#This Row],[rxn]]&amp;"'"&amp;CHAR(9)&amp;IF(AND(Table5[[#This Row],[kapp_slack_ub]]&lt;&gt;0,Table5[[#This Row],[kapp_old]]&lt;$F$1),$F$1,Table5[[#This Row],[kapp_old]])</f>
        <v>'RXN-PAPt_c_m_REV-UNKNOWN'	27141.27779288</v>
      </c>
      <c r="M3641" s="1">
        <f>_xlfn.XLOOKUP(Table5[[#This Row],[rxn]],Table3[name],Table3[flux],$F$1)</f>
        <v>27141.277792879999</v>
      </c>
      <c r="N3641" s="1" t="str">
        <f>IFERROR(Table5[[#This Row],[min flux]]/Table5[[#This Row],[associated enzload]],"")</f>
        <v/>
      </c>
      <c r="O3641" s="1">
        <f>_xlfn.NUMBERVALUE(IF(Table5[[#This Row],[flux/enzload]]="","",ABS($N$1-Table5[[#This Row],[flux/enzload]])))</f>
        <v>0</v>
      </c>
      <c r="P3641" s="1">
        <f>Table5[[#This Row],[kapp_old]]+IFERROR(((Table5[[#This Row],[kapp_slack_ub]]-Table5[[#This Row],[kapp_slack_lb]])/Table5[[#This Row],[associated enzload]]),0)</f>
        <v>27141.277792879999</v>
      </c>
      <c r="Q3641" s="1" t="str">
        <f>"'"&amp;Table5[[#This Row],[rxn]]&amp;"'"&amp;CHAR(9)&amp;Table5[[#This Row],[kapp + (slack_ub - slack_lb)/enzload]]</f>
        <v>'RXN-PAPt_c_m_REV-UNKNOWN'	27141.27779288</v>
      </c>
      <c r="R3641" s="1">
        <f>_xlfn.XLOOKUP(Table5[[#This Row],[rxn]],Table38[name],Table38[flux],0)</f>
        <v>0</v>
      </c>
      <c r="S3641" s="1">
        <f>_xlfn.XLOOKUP(SUBSTITUTE(Table5[[#This Row],[rxn]],"RXN-","ENZLOAD-"),Table38[name],Table38[flux],0)</f>
        <v>0</v>
      </c>
      <c r="T3641" s="1" t="b">
        <f>AND(Table5[[#This Row],[ENZLOAD flux in kapp-slack.gms]]=0,Table5[[#This Row],[flux in kapp-slack.gms]]&lt;&gt;0,NOT(Table5[[#This Row],[spont or unknown?]]))</f>
        <v>0</v>
      </c>
      <c r="U3641" s="1" t="b">
        <f>OR(_xlfn.TEXTAFTER(Table5[[#This Row],[rxn]],"-",-1)="SPONT",_xlfn.TEXTAFTER(Table5[[#This Row],[rxn]],"-",-1)="UNKNOWN")</f>
        <v>1</v>
      </c>
      <c r="V3641" s="1">
        <f>_xlfn.XLOOKUP(SUBSTITUTE(Table5[[#This Row],[rxn]],"RXN-","ENZLOAD-"),Table4[rxn],Table4[ub],0)</f>
        <v>0</v>
      </c>
      <c r="W3641" s="1" t="b">
        <f>AND(Table5[[#This Row],[FVA ENZLOAD flux UB]]=0,Table5[[#This Row],[ENZ not made when it should be?]])</f>
        <v>0</v>
      </c>
    </row>
    <row r="3642" spans="6:23" hidden="1">
      <c r="F3642" s="1" t="s">
        <v>9188</v>
      </c>
      <c r="G3642" s="1" t="str">
        <f>_xlfn.TEXTBEFORE(Table5[[#This Row],[rxn     kapp_old        kapp_slack_ub   kapp_slack_lb]]," ")</f>
        <v>RXN-PAt_en_rm_FWD-SPONT</v>
      </c>
      <c r="H364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64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642" s="1">
        <f>_xlfn.NUMBERVALUE(_xlfn.TEXTAFTER(Table5[[#This Row],[rxn     kapp_old        kapp_slack_ub   kapp_slack_lb]]," ",-1))</f>
        <v>0</v>
      </c>
      <c r="K3642" s="1">
        <f>_xlfn.XLOOKUP(SUBSTITUTE(Table5[[#This Row],[rxn]],"RXN-","ENZLOAD-"),ENZLOAD[name],ENZLOAD[flux],0)</f>
        <v>0</v>
      </c>
      <c r="L3642" s="1" t="str">
        <f>"'"&amp;Table5[[#This Row],[rxn]]&amp;"'"&amp;CHAR(9)&amp;IF(AND(Table5[[#This Row],[kapp_slack_ub]]&lt;&gt;0,Table5[[#This Row],[kapp_old]]&lt;$F$1),$F$1,Table5[[#This Row],[kapp_old]])</f>
        <v>'RXN-PAt_en_rm_FWD-SPONT'	27141.27779288</v>
      </c>
      <c r="M3642" s="1">
        <f>_xlfn.XLOOKUP(Table5[[#This Row],[rxn]],Table3[name],Table3[flux],$F$1)</f>
        <v>27141.277792879999</v>
      </c>
      <c r="N3642" s="1" t="str">
        <f>IFERROR(Table5[[#This Row],[min flux]]/Table5[[#This Row],[associated enzload]],"")</f>
        <v/>
      </c>
      <c r="O3642" s="1">
        <f>_xlfn.NUMBERVALUE(IF(Table5[[#This Row],[flux/enzload]]="","",ABS($N$1-Table5[[#This Row],[flux/enzload]])))</f>
        <v>0</v>
      </c>
      <c r="P3642" s="1">
        <f>Table5[[#This Row],[kapp_old]]+IFERROR(((Table5[[#This Row],[kapp_slack_ub]]-Table5[[#This Row],[kapp_slack_lb]])/Table5[[#This Row],[associated enzload]]),0)</f>
        <v>27141.277792879999</v>
      </c>
      <c r="Q3642" s="1" t="str">
        <f>"'"&amp;Table5[[#This Row],[rxn]]&amp;"'"&amp;CHAR(9)&amp;Table5[[#This Row],[kapp + (slack_ub - slack_lb)/enzload]]</f>
        <v>'RXN-PAt_en_rm_FWD-SPONT'	27141.27779288</v>
      </c>
      <c r="R3642" s="1">
        <f>_xlfn.XLOOKUP(Table5[[#This Row],[rxn]],Table38[name],Table38[flux],0)</f>
        <v>0</v>
      </c>
      <c r="S3642" s="1">
        <f>_xlfn.XLOOKUP(SUBSTITUTE(Table5[[#This Row],[rxn]],"RXN-","ENZLOAD-"),Table38[name],Table38[flux],0)</f>
        <v>0</v>
      </c>
      <c r="T3642" s="1" t="b">
        <f>AND(Table5[[#This Row],[ENZLOAD flux in kapp-slack.gms]]=0,Table5[[#This Row],[flux in kapp-slack.gms]]&lt;&gt;0,NOT(Table5[[#This Row],[spont or unknown?]]))</f>
        <v>0</v>
      </c>
      <c r="U3642" s="1" t="b">
        <f>OR(_xlfn.TEXTAFTER(Table5[[#This Row],[rxn]],"-",-1)="SPONT",_xlfn.TEXTAFTER(Table5[[#This Row],[rxn]],"-",-1)="UNKNOWN")</f>
        <v>1</v>
      </c>
      <c r="V3642" s="1">
        <f>_xlfn.XLOOKUP(SUBSTITUTE(Table5[[#This Row],[rxn]],"RXN-","ENZLOAD-"),Table4[rxn],Table4[ub],0)</f>
        <v>0</v>
      </c>
      <c r="W3642" s="1" t="b">
        <f>AND(Table5[[#This Row],[FVA ENZLOAD flux UB]]=0,Table5[[#This Row],[ENZ not made when it should be?]])</f>
        <v>0</v>
      </c>
    </row>
    <row r="3643" spans="6:23" hidden="1">
      <c r="F3643" s="1" t="s">
        <v>9189</v>
      </c>
      <c r="G3643" s="1" t="str">
        <f>_xlfn.TEXTBEFORE(Table5[[#This Row],[rxn     kapp_old        kapp_slack_ub   kapp_slack_lb]]," ")</f>
        <v>RXN-PAt_en_rm_REV-SPONT</v>
      </c>
      <c r="H364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64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643" s="1">
        <f>_xlfn.NUMBERVALUE(_xlfn.TEXTAFTER(Table5[[#This Row],[rxn     kapp_old        kapp_slack_ub   kapp_slack_lb]]," ",-1))</f>
        <v>0</v>
      </c>
      <c r="K3643" s="1">
        <f>_xlfn.XLOOKUP(SUBSTITUTE(Table5[[#This Row],[rxn]],"RXN-","ENZLOAD-"),ENZLOAD[name],ENZLOAD[flux],0)</f>
        <v>0</v>
      </c>
      <c r="L3643" s="1" t="str">
        <f>"'"&amp;Table5[[#This Row],[rxn]]&amp;"'"&amp;CHAR(9)&amp;IF(AND(Table5[[#This Row],[kapp_slack_ub]]&lt;&gt;0,Table5[[#This Row],[kapp_old]]&lt;$F$1),$F$1,Table5[[#This Row],[kapp_old]])</f>
        <v>'RXN-PAt_en_rm_REV-SPONT'	27141.27779288</v>
      </c>
      <c r="M3643" s="1">
        <f>_xlfn.XLOOKUP(Table5[[#This Row],[rxn]],Table3[name],Table3[flux],$F$1)</f>
        <v>27141.277792879999</v>
      </c>
      <c r="N3643" s="1" t="str">
        <f>IFERROR(Table5[[#This Row],[min flux]]/Table5[[#This Row],[associated enzload]],"")</f>
        <v/>
      </c>
      <c r="O3643" s="1">
        <f>_xlfn.NUMBERVALUE(IF(Table5[[#This Row],[flux/enzload]]="","",ABS($N$1-Table5[[#This Row],[flux/enzload]])))</f>
        <v>0</v>
      </c>
      <c r="P3643" s="1">
        <f>Table5[[#This Row],[kapp_old]]+IFERROR(((Table5[[#This Row],[kapp_slack_ub]]-Table5[[#This Row],[kapp_slack_lb]])/Table5[[#This Row],[associated enzload]]),0)</f>
        <v>27141.277792879999</v>
      </c>
      <c r="Q3643" s="1" t="str">
        <f>"'"&amp;Table5[[#This Row],[rxn]]&amp;"'"&amp;CHAR(9)&amp;Table5[[#This Row],[kapp + (slack_ub - slack_lb)/enzload]]</f>
        <v>'RXN-PAt_en_rm_REV-SPONT'	27141.27779288</v>
      </c>
      <c r="R3643" s="1">
        <f>_xlfn.XLOOKUP(Table5[[#This Row],[rxn]],Table38[name],Table38[flux],0)</f>
        <v>0</v>
      </c>
      <c r="S3643" s="1">
        <f>_xlfn.XLOOKUP(SUBSTITUTE(Table5[[#This Row],[rxn]],"RXN-","ENZLOAD-"),Table38[name],Table38[flux],0)</f>
        <v>0</v>
      </c>
      <c r="T3643" s="1" t="b">
        <f>AND(Table5[[#This Row],[ENZLOAD flux in kapp-slack.gms]]=0,Table5[[#This Row],[flux in kapp-slack.gms]]&lt;&gt;0,NOT(Table5[[#This Row],[spont or unknown?]]))</f>
        <v>0</v>
      </c>
      <c r="U3643" s="1" t="b">
        <f>OR(_xlfn.TEXTAFTER(Table5[[#This Row],[rxn]],"-",-1)="SPONT",_xlfn.TEXTAFTER(Table5[[#This Row],[rxn]],"-",-1)="UNKNOWN")</f>
        <v>1</v>
      </c>
      <c r="V3643" s="1">
        <f>_xlfn.XLOOKUP(SUBSTITUTE(Table5[[#This Row],[rxn]],"RXN-","ENZLOAD-"),Table4[rxn],Table4[ub],0)</f>
        <v>0</v>
      </c>
      <c r="W3643" s="1" t="b">
        <f>AND(Table5[[#This Row],[FVA ENZLOAD flux UB]]=0,Table5[[#This Row],[ENZ not made when it should be?]])</f>
        <v>0</v>
      </c>
    </row>
    <row r="3644" spans="6:23" hidden="1">
      <c r="F3644" s="1" t="s">
        <v>9190</v>
      </c>
      <c r="G3644" s="1" t="str">
        <f>_xlfn.TEXTBEFORE(Table5[[#This Row],[rxn     kapp_old        kapp_slack_ub   kapp_slack_lb]]," ")</f>
        <v>RXN-PAt_gm_rm_FWD-SPONT</v>
      </c>
      <c r="H364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64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644" s="1">
        <f>_xlfn.NUMBERVALUE(_xlfn.TEXTAFTER(Table5[[#This Row],[rxn     kapp_old        kapp_slack_ub   kapp_slack_lb]]," ",-1))</f>
        <v>0</v>
      </c>
      <c r="K3644" s="1">
        <f>_xlfn.XLOOKUP(SUBSTITUTE(Table5[[#This Row],[rxn]],"RXN-","ENZLOAD-"),ENZLOAD[name],ENZLOAD[flux],0)</f>
        <v>0</v>
      </c>
      <c r="L3644" s="1" t="str">
        <f>"'"&amp;Table5[[#This Row],[rxn]]&amp;"'"&amp;CHAR(9)&amp;IF(AND(Table5[[#This Row],[kapp_slack_ub]]&lt;&gt;0,Table5[[#This Row],[kapp_old]]&lt;$F$1),$F$1,Table5[[#This Row],[kapp_old]])</f>
        <v>'RXN-PAt_gm_rm_FWD-SPONT'	27141.27779288</v>
      </c>
      <c r="M3644" s="1">
        <f>_xlfn.XLOOKUP(Table5[[#This Row],[rxn]],Table3[name],Table3[flux],$F$1)</f>
        <v>27141.277792879999</v>
      </c>
      <c r="N3644" s="1" t="str">
        <f>IFERROR(Table5[[#This Row],[min flux]]/Table5[[#This Row],[associated enzload]],"")</f>
        <v/>
      </c>
      <c r="O3644" s="1">
        <f>_xlfn.NUMBERVALUE(IF(Table5[[#This Row],[flux/enzload]]="","",ABS($N$1-Table5[[#This Row],[flux/enzload]])))</f>
        <v>0</v>
      </c>
      <c r="P3644" s="1">
        <f>Table5[[#This Row],[kapp_old]]+IFERROR(((Table5[[#This Row],[kapp_slack_ub]]-Table5[[#This Row],[kapp_slack_lb]])/Table5[[#This Row],[associated enzload]]),0)</f>
        <v>27141.277792879999</v>
      </c>
      <c r="Q3644" s="1" t="str">
        <f>"'"&amp;Table5[[#This Row],[rxn]]&amp;"'"&amp;CHAR(9)&amp;Table5[[#This Row],[kapp + (slack_ub - slack_lb)/enzload]]</f>
        <v>'RXN-PAt_gm_rm_FWD-SPONT'	27141.27779288</v>
      </c>
      <c r="R3644" s="1">
        <f>_xlfn.XLOOKUP(Table5[[#This Row],[rxn]],Table38[name],Table38[flux],0)</f>
        <v>0</v>
      </c>
      <c r="S3644" s="1">
        <f>_xlfn.XLOOKUP(SUBSTITUTE(Table5[[#This Row],[rxn]],"RXN-","ENZLOAD-"),Table38[name],Table38[flux],0)</f>
        <v>0</v>
      </c>
      <c r="T3644" s="1" t="b">
        <f>AND(Table5[[#This Row],[ENZLOAD flux in kapp-slack.gms]]=0,Table5[[#This Row],[flux in kapp-slack.gms]]&lt;&gt;0,NOT(Table5[[#This Row],[spont or unknown?]]))</f>
        <v>0</v>
      </c>
      <c r="U3644" s="1" t="b">
        <f>OR(_xlfn.TEXTAFTER(Table5[[#This Row],[rxn]],"-",-1)="SPONT",_xlfn.TEXTAFTER(Table5[[#This Row],[rxn]],"-",-1)="UNKNOWN")</f>
        <v>1</v>
      </c>
      <c r="V3644" s="1">
        <f>_xlfn.XLOOKUP(SUBSTITUTE(Table5[[#This Row],[rxn]],"RXN-","ENZLOAD-"),Table4[rxn],Table4[ub],0)</f>
        <v>0</v>
      </c>
      <c r="W3644" s="1" t="b">
        <f>AND(Table5[[#This Row],[FVA ENZLOAD flux UB]]=0,Table5[[#This Row],[ENZ not made when it should be?]])</f>
        <v>0</v>
      </c>
    </row>
    <row r="3645" spans="6:23" hidden="1">
      <c r="F3645" s="1" t="s">
        <v>9191</v>
      </c>
      <c r="G3645" s="1" t="str">
        <f>_xlfn.TEXTBEFORE(Table5[[#This Row],[rxn     kapp_old        kapp_slack_ub   kapp_slack_lb]]," ")</f>
        <v>RXN-PAt_gm_rm_REV-SPONT</v>
      </c>
      <c r="H364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64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645" s="1">
        <f>_xlfn.NUMBERVALUE(_xlfn.TEXTAFTER(Table5[[#This Row],[rxn     kapp_old        kapp_slack_ub   kapp_slack_lb]]," ",-1))</f>
        <v>0</v>
      </c>
      <c r="K3645" s="1">
        <f>_xlfn.XLOOKUP(SUBSTITUTE(Table5[[#This Row],[rxn]],"RXN-","ENZLOAD-"),ENZLOAD[name],ENZLOAD[flux],0)</f>
        <v>0</v>
      </c>
      <c r="L3645" s="1" t="str">
        <f>"'"&amp;Table5[[#This Row],[rxn]]&amp;"'"&amp;CHAR(9)&amp;IF(AND(Table5[[#This Row],[kapp_slack_ub]]&lt;&gt;0,Table5[[#This Row],[kapp_old]]&lt;$F$1),$F$1,Table5[[#This Row],[kapp_old]])</f>
        <v>'RXN-PAt_gm_rm_REV-SPONT'	27141.27779288</v>
      </c>
      <c r="M3645" s="1">
        <f>_xlfn.XLOOKUP(Table5[[#This Row],[rxn]],Table3[name],Table3[flux],$F$1)</f>
        <v>27141.277792879999</v>
      </c>
      <c r="N3645" s="1" t="str">
        <f>IFERROR(Table5[[#This Row],[min flux]]/Table5[[#This Row],[associated enzload]],"")</f>
        <v/>
      </c>
      <c r="O3645" s="1">
        <f>_xlfn.NUMBERVALUE(IF(Table5[[#This Row],[flux/enzload]]="","",ABS($N$1-Table5[[#This Row],[flux/enzload]])))</f>
        <v>0</v>
      </c>
      <c r="P3645" s="1">
        <f>Table5[[#This Row],[kapp_old]]+IFERROR(((Table5[[#This Row],[kapp_slack_ub]]-Table5[[#This Row],[kapp_slack_lb]])/Table5[[#This Row],[associated enzload]]),0)</f>
        <v>27141.277792879999</v>
      </c>
      <c r="Q3645" s="1" t="str">
        <f>"'"&amp;Table5[[#This Row],[rxn]]&amp;"'"&amp;CHAR(9)&amp;Table5[[#This Row],[kapp + (slack_ub - slack_lb)/enzload]]</f>
        <v>'RXN-PAt_gm_rm_REV-SPONT'	27141.27779288</v>
      </c>
      <c r="R3645" s="1">
        <f>_xlfn.XLOOKUP(Table5[[#This Row],[rxn]],Table38[name],Table38[flux],0)</f>
        <v>0</v>
      </c>
      <c r="S3645" s="1">
        <f>_xlfn.XLOOKUP(SUBSTITUTE(Table5[[#This Row],[rxn]],"RXN-","ENZLOAD-"),Table38[name],Table38[flux],0)</f>
        <v>0</v>
      </c>
      <c r="T3645" s="1" t="b">
        <f>AND(Table5[[#This Row],[ENZLOAD flux in kapp-slack.gms]]=0,Table5[[#This Row],[flux in kapp-slack.gms]]&lt;&gt;0,NOT(Table5[[#This Row],[spont or unknown?]]))</f>
        <v>0</v>
      </c>
      <c r="U3645" s="1" t="b">
        <f>OR(_xlfn.TEXTAFTER(Table5[[#This Row],[rxn]],"-",-1)="SPONT",_xlfn.TEXTAFTER(Table5[[#This Row],[rxn]],"-",-1)="UNKNOWN")</f>
        <v>1</v>
      </c>
      <c r="V3645" s="1">
        <f>_xlfn.XLOOKUP(SUBSTITUTE(Table5[[#This Row],[rxn]],"RXN-","ENZLOAD-"),Table4[rxn],Table4[ub],0)</f>
        <v>0</v>
      </c>
      <c r="W3645" s="1" t="b">
        <f>AND(Table5[[#This Row],[FVA ENZLOAD flux UB]]=0,Table5[[#This Row],[ENZ not made when it should be?]])</f>
        <v>0</v>
      </c>
    </row>
    <row r="3646" spans="6:23" hidden="1">
      <c r="F3646" s="1" t="s">
        <v>9192</v>
      </c>
      <c r="G3646" s="1" t="str">
        <f>_xlfn.TEXTBEFORE(Table5[[#This Row],[rxn     kapp_old        kapp_slack_ub   kapp_slack_lb]]," ")</f>
        <v>RXN-PAt_l_rm_FWD-SPONT</v>
      </c>
      <c r="H364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64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646" s="1">
        <f>_xlfn.NUMBERVALUE(_xlfn.TEXTAFTER(Table5[[#This Row],[rxn     kapp_old        kapp_slack_ub   kapp_slack_lb]]," ",-1))</f>
        <v>0</v>
      </c>
      <c r="K3646" s="1">
        <f>_xlfn.XLOOKUP(SUBSTITUTE(Table5[[#This Row],[rxn]],"RXN-","ENZLOAD-"),ENZLOAD[name],ENZLOAD[flux],0)</f>
        <v>0</v>
      </c>
      <c r="L3646" s="1" t="str">
        <f>"'"&amp;Table5[[#This Row],[rxn]]&amp;"'"&amp;CHAR(9)&amp;IF(AND(Table5[[#This Row],[kapp_slack_ub]]&lt;&gt;0,Table5[[#This Row],[kapp_old]]&lt;$F$1),$F$1,Table5[[#This Row],[kapp_old]])</f>
        <v>'RXN-PAt_l_rm_FWD-SPONT'	27141.27779288</v>
      </c>
      <c r="M3646" s="1">
        <f>_xlfn.XLOOKUP(Table5[[#This Row],[rxn]],Table3[name],Table3[flux],$F$1)</f>
        <v>27141.277792879999</v>
      </c>
      <c r="N3646" s="1" t="str">
        <f>IFERROR(Table5[[#This Row],[min flux]]/Table5[[#This Row],[associated enzload]],"")</f>
        <v/>
      </c>
      <c r="O3646" s="1">
        <f>_xlfn.NUMBERVALUE(IF(Table5[[#This Row],[flux/enzload]]="","",ABS($N$1-Table5[[#This Row],[flux/enzload]])))</f>
        <v>0</v>
      </c>
      <c r="P3646" s="1">
        <f>Table5[[#This Row],[kapp_old]]+IFERROR(((Table5[[#This Row],[kapp_slack_ub]]-Table5[[#This Row],[kapp_slack_lb]])/Table5[[#This Row],[associated enzload]]),0)</f>
        <v>27141.277792879999</v>
      </c>
      <c r="Q3646" s="1" t="str">
        <f>"'"&amp;Table5[[#This Row],[rxn]]&amp;"'"&amp;CHAR(9)&amp;Table5[[#This Row],[kapp + (slack_ub - slack_lb)/enzload]]</f>
        <v>'RXN-PAt_l_rm_FWD-SPONT'	27141.27779288</v>
      </c>
      <c r="R3646" s="1">
        <f>_xlfn.XLOOKUP(Table5[[#This Row],[rxn]],Table38[name],Table38[flux],0)</f>
        <v>0</v>
      </c>
      <c r="S3646" s="1">
        <f>_xlfn.XLOOKUP(SUBSTITUTE(Table5[[#This Row],[rxn]],"RXN-","ENZLOAD-"),Table38[name],Table38[flux],0)</f>
        <v>0</v>
      </c>
      <c r="T3646" s="1" t="b">
        <f>AND(Table5[[#This Row],[ENZLOAD flux in kapp-slack.gms]]=0,Table5[[#This Row],[flux in kapp-slack.gms]]&lt;&gt;0,NOT(Table5[[#This Row],[spont or unknown?]]))</f>
        <v>0</v>
      </c>
      <c r="U3646" s="1" t="b">
        <f>OR(_xlfn.TEXTAFTER(Table5[[#This Row],[rxn]],"-",-1)="SPONT",_xlfn.TEXTAFTER(Table5[[#This Row],[rxn]],"-",-1)="UNKNOWN")</f>
        <v>1</v>
      </c>
      <c r="V3646" s="1">
        <f>_xlfn.XLOOKUP(SUBSTITUTE(Table5[[#This Row],[rxn]],"RXN-","ENZLOAD-"),Table4[rxn],Table4[ub],0)</f>
        <v>0</v>
      </c>
      <c r="W3646" s="1" t="b">
        <f>AND(Table5[[#This Row],[FVA ENZLOAD flux UB]]=0,Table5[[#This Row],[ENZ not made when it should be?]])</f>
        <v>0</v>
      </c>
    </row>
    <row r="3647" spans="6:23" hidden="1">
      <c r="F3647" s="1" t="s">
        <v>9193</v>
      </c>
      <c r="G3647" s="1" t="str">
        <f>_xlfn.TEXTBEFORE(Table5[[#This Row],[rxn     kapp_old        kapp_slack_ub   kapp_slack_lb]]," ")</f>
        <v>RXN-PAt_l_rm_REV-SPONT</v>
      </c>
      <c r="H364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64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647" s="1">
        <f>_xlfn.NUMBERVALUE(_xlfn.TEXTAFTER(Table5[[#This Row],[rxn     kapp_old        kapp_slack_ub   kapp_slack_lb]]," ",-1))</f>
        <v>0</v>
      </c>
      <c r="K3647" s="1">
        <f>_xlfn.XLOOKUP(SUBSTITUTE(Table5[[#This Row],[rxn]],"RXN-","ENZLOAD-"),ENZLOAD[name],ENZLOAD[flux],0)</f>
        <v>0</v>
      </c>
      <c r="L3647" s="1" t="str">
        <f>"'"&amp;Table5[[#This Row],[rxn]]&amp;"'"&amp;CHAR(9)&amp;IF(AND(Table5[[#This Row],[kapp_slack_ub]]&lt;&gt;0,Table5[[#This Row],[kapp_old]]&lt;$F$1),$F$1,Table5[[#This Row],[kapp_old]])</f>
        <v>'RXN-PAt_l_rm_REV-SPONT'	27141.27779288</v>
      </c>
      <c r="M3647" s="1">
        <f>_xlfn.XLOOKUP(Table5[[#This Row],[rxn]],Table3[name],Table3[flux],$F$1)</f>
        <v>27141.277792879999</v>
      </c>
      <c r="N3647" s="1" t="str">
        <f>IFERROR(Table5[[#This Row],[min flux]]/Table5[[#This Row],[associated enzload]],"")</f>
        <v/>
      </c>
      <c r="O3647" s="1">
        <f>_xlfn.NUMBERVALUE(IF(Table5[[#This Row],[flux/enzload]]="","",ABS($N$1-Table5[[#This Row],[flux/enzload]])))</f>
        <v>0</v>
      </c>
      <c r="P3647" s="1">
        <f>Table5[[#This Row],[kapp_old]]+IFERROR(((Table5[[#This Row],[kapp_slack_ub]]-Table5[[#This Row],[kapp_slack_lb]])/Table5[[#This Row],[associated enzload]]),0)</f>
        <v>27141.277792879999</v>
      </c>
      <c r="Q3647" s="1" t="str">
        <f>"'"&amp;Table5[[#This Row],[rxn]]&amp;"'"&amp;CHAR(9)&amp;Table5[[#This Row],[kapp + (slack_ub - slack_lb)/enzload]]</f>
        <v>'RXN-PAt_l_rm_REV-SPONT'	27141.27779288</v>
      </c>
      <c r="R3647" s="1">
        <f>_xlfn.XLOOKUP(Table5[[#This Row],[rxn]],Table38[name],Table38[flux],0)</f>
        <v>0</v>
      </c>
      <c r="S3647" s="1">
        <f>_xlfn.XLOOKUP(SUBSTITUTE(Table5[[#This Row],[rxn]],"RXN-","ENZLOAD-"),Table38[name],Table38[flux],0)</f>
        <v>0</v>
      </c>
      <c r="T3647" s="1" t="b">
        <f>AND(Table5[[#This Row],[ENZLOAD flux in kapp-slack.gms]]=0,Table5[[#This Row],[flux in kapp-slack.gms]]&lt;&gt;0,NOT(Table5[[#This Row],[spont or unknown?]]))</f>
        <v>0</v>
      </c>
      <c r="U3647" s="1" t="b">
        <f>OR(_xlfn.TEXTAFTER(Table5[[#This Row],[rxn]],"-",-1)="SPONT",_xlfn.TEXTAFTER(Table5[[#This Row],[rxn]],"-",-1)="UNKNOWN")</f>
        <v>1</v>
      </c>
      <c r="V3647" s="1">
        <f>_xlfn.XLOOKUP(SUBSTITUTE(Table5[[#This Row],[rxn]],"RXN-","ENZLOAD-"),Table4[rxn],Table4[ub],0)</f>
        <v>0</v>
      </c>
      <c r="W3647" s="1" t="b">
        <f>AND(Table5[[#This Row],[FVA ENZLOAD flux UB]]=0,Table5[[#This Row],[ENZ not made when it should be?]])</f>
        <v>0</v>
      </c>
    </row>
    <row r="3648" spans="6:23" hidden="1">
      <c r="F3648" s="1" t="s">
        <v>9194</v>
      </c>
      <c r="G3648" s="1" t="str">
        <f>_xlfn.TEXTBEFORE(Table5[[#This Row],[rxn     kapp_old        kapp_slack_ub   kapp_slack_lb]]," ")</f>
        <v>RXN-PAt_mm_rm_FWD-SPONT</v>
      </c>
      <c r="H364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64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648" s="1">
        <f>_xlfn.NUMBERVALUE(_xlfn.TEXTAFTER(Table5[[#This Row],[rxn     kapp_old        kapp_slack_ub   kapp_slack_lb]]," ",-1))</f>
        <v>0</v>
      </c>
      <c r="K3648" s="1">
        <f>_xlfn.XLOOKUP(SUBSTITUTE(Table5[[#This Row],[rxn]],"RXN-","ENZLOAD-"),ENZLOAD[name],ENZLOAD[flux],0)</f>
        <v>0</v>
      </c>
      <c r="L3648" s="1" t="str">
        <f>"'"&amp;Table5[[#This Row],[rxn]]&amp;"'"&amp;CHAR(9)&amp;IF(AND(Table5[[#This Row],[kapp_slack_ub]]&lt;&gt;0,Table5[[#This Row],[kapp_old]]&lt;$F$1),$F$1,Table5[[#This Row],[kapp_old]])</f>
        <v>'RXN-PAt_mm_rm_FWD-SPONT'	27141.27779288</v>
      </c>
      <c r="M3648" s="1">
        <f>_xlfn.XLOOKUP(Table5[[#This Row],[rxn]],Table3[name],Table3[flux],$F$1)</f>
        <v>27141.277792879999</v>
      </c>
      <c r="N3648" s="1" t="str">
        <f>IFERROR(Table5[[#This Row],[min flux]]/Table5[[#This Row],[associated enzload]],"")</f>
        <v/>
      </c>
      <c r="O3648" s="1">
        <f>_xlfn.NUMBERVALUE(IF(Table5[[#This Row],[flux/enzload]]="","",ABS($N$1-Table5[[#This Row],[flux/enzload]])))</f>
        <v>0</v>
      </c>
      <c r="P3648" s="1">
        <f>Table5[[#This Row],[kapp_old]]+IFERROR(((Table5[[#This Row],[kapp_slack_ub]]-Table5[[#This Row],[kapp_slack_lb]])/Table5[[#This Row],[associated enzload]]),0)</f>
        <v>27141.277792879999</v>
      </c>
      <c r="Q3648" s="1" t="str">
        <f>"'"&amp;Table5[[#This Row],[rxn]]&amp;"'"&amp;CHAR(9)&amp;Table5[[#This Row],[kapp + (slack_ub - slack_lb)/enzload]]</f>
        <v>'RXN-PAt_mm_rm_FWD-SPONT'	27141.27779288</v>
      </c>
      <c r="R3648" s="1">
        <f>_xlfn.XLOOKUP(Table5[[#This Row],[rxn]],Table38[name],Table38[flux],0)</f>
        <v>0</v>
      </c>
      <c r="S3648" s="1">
        <f>_xlfn.XLOOKUP(SUBSTITUTE(Table5[[#This Row],[rxn]],"RXN-","ENZLOAD-"),Table38[name],Table38[flux],0)</f>
        <v>0</v>
      </c>
      <c r="T3648" s="1" t="b">
        <f>AND(Table5[[#This Row],[ENZLOAD flux in kapp-slack.gms]]=0,Table5[[#This Row],[flux in kapp-slack.gms]]&lt;&gt;0,NOT(Table5[[#This Row],[spont or unknown?]]))</f>
        <v>0</v>
      </c>
      <c r="U3648" s="1" t="b">
        <f>OR(_xlfn.TEXTAFTER(Table5[[#This Row],[rxn]],"-",-1)="SPONT",_xlfn.TEXTAFTER(Table5[[#This Row],[rxn]],"-",-1)="UNKNOWN")</f>
        <v>1</v>
      </c>
      <c r="V3648" s="1">
        <f>_xlfn.XLOOKUP(SUBSTITUTE(Table5[[#This Row],[rxn]],"RXN-","ENZLOAD-"),Table4[rxn],Table4[ub],0)</f>
        <v>0</v>
      </c>
      <c r="W3648" s="1" t="b">
        <f>AND(Table5[[#This Row],[FVA ENZLOAD flux UB]]=0,Table5[[#This Row],[ENZ not made when it should be?]])</f>
        <v>0</v>
      </c>
    </row>
    <row r="3649" spans="6:23" hidden="1">
      <c r="F3649" s="1" t="s">
        <v>9195</v>
      </c>
      <c r="G3649" s="1" t="str">
        <f>_xlfn.TEXTBEFORE(Table5[[#This Row],[rxn     kapp_old        kapp_slack_ub   kapp_slack_lb]]," ")</f>
        <v>RXN-PAt_mm_rm_REV-SPONT</v>
      </c>
      <c r="H364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64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649" s="1">
        <f>_xlfn.NUMBERVALUE(_xlfn.TEXTAFTER(Table5[[#This Row],[rxn     kapp_old        kapp_slack_ub   kapp_slack_lb]]," ",-1))</f>
        <v>0</v>
      </c>
      <c r="K3649" s="1">
        <f>_xlfn.XLOOKUP(SUBSTITUTE(Table5[[#This Row],[rxn]],"RXN-","ENZLOAD-"),ENZLOAD[name],ENZLOAD[flux],0)</f>
        <v>0</v>
      </c>
      <c r="L3649" s="1" t="str">
        <f>"'"&amp;Table5[[#This Row],[rxn]]&amp;"'"&amp;CHAR(9)&amp;IF(AND(Table5[[#This Row],[kapp_slack_ub]]&lt;&gt;0,Table5[[#This Row],[kapp_old]]&lt;$F$1),$F$1,Table5[[#This Row],[kapp_old]])</f>
        <v>'RXN-PAt_mm_rm_REV-SPONT'	27141.27779288</v>
      </c>
      <c r="M3649" s="1">
        <f>_xlfn.XLOOKUP(Table5[[#This Row],[rxn]],Table3[name],Table3[flux],$F$1)</f>
        <v>27141.277792879999</v>
      </c>
      <c r="N3649" s="1" t="str">
        <f>IFERROR(Table5[[#This Row],[min flux]]/Table5[[#This Row],[associated enzload]],"")</f>
        <v/>
      </c>
      <c r="O3649" s="1">
        <f>_xlfn.NUMBERVALUE(IF(Table5[[#This Row],[flux/enzload]]="","",ABS($N$1-Table5[[#This Row],[flux/enzload]])))</f>
        <v>0</v>
      </c>
      <c r="P3649" s="1">
        <f>Table5[[#This Row],[kapp_old]]+IFERROR(((Table5[[#This Row],[kapp_slack_ub]]-Table5[[#This Row],[kapp_slack_lb]])/Table5[[#This Row],[associated enzload]]),0)</f>
        <v>27141.277792879999</v>
      </c>
      <c r="Q3649" s="1" t="str">
        <f>"'"&amp;Table5[[#This Row],[rxn]]&amp;"'"&amp;CHAR(9)&amp;Table5[[#This Row],[kapp + (slack_ub - slack_lb)/enzload]]</f>
        <v>'RXN-PAt_mm_rm_REV-SPONT'	27141.27779288</v>
      </c>
      <c r="R3649" s="1">
        <f>_xlfn.XLOOKUP(Table5[[#This Row],[rxn]],Table38[name],Table38[flux],0)</f>
        <v>0</v>
      </c>
      <c r="S3649" s="1">
        <f>_xlfn.XLOOKUP(SUBSTITUTE(Table5[[#This Row],[rxn]],"RXN-","ENZLOAD-"),Table38[name],Table38[flux],0)</f>
        <v>0</v>
      </c>
      <c r="T3649" s="1" t="b">
        <f>AND(Table5[[#This Row],[ENZLOAD flux in kapp-slack.gms]]=0,Table5[[#This Row],[flux in kapp-slack.gms]]&lt;&gt;0,NOT(Table5[[#This Row],[spont or unknown?]]))</f>
        <v>0</v>
      </c>
      <c r="U3649" s="1" t="b">
        <f>OR(_xlfn.TEXTAFTER(Table5[[#This Row],[rxn]],"-",-1)="SPONT",_xlfn.TEXTAFTER(Table5[[#This Row],[rxn]],"-",-1)="UNKNOWN")</f>
        <v>1</v>
      </c>
      <c r="V3649" s="1">
        <f>_xlfn.XLOOKUP(SUBSTITUTE(Table5[[#This Row],[rxn]],"RXN-","ENZLOAD-"),Table4[rxn],Table4[ub],0)</f>
        <v>0</v>
      </c>
      <c r="W3649" s="1" t="b">
        <f>AND(Table5[[#This Row],[FVA ENZLOAD flux UB]]=0,Table5[[#This Row],[ENZ not made when it should be?]])</f>
        <v>0</v>
      </c>
    </row>
    <row r="3650" spans="6:23" hidden="1">
      <c r="F3650" s="1" t="s">
        <v>9196</v>
      </c>
      <c r="G3650" s="1" t="str">
        <f>_xlfn.TEXTBEFORE(Table5[[#This Row],[rxn     kapp_old        kapp_slack_ub   kapp_slack_lb]]," ")</f>
        <v>RXN-PAt_rm_vm_FWD-SPONT</v>
      </c>
      <c r="H365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65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650" s="1">
        <f>_xlfn.NUMBERVALUE(_xlfn.TEXTAFTER(Table5[[#This Row],[rxn     kapp_old        kapp_slack_ub   kapp_slack_lb]]," ",-1))</f>
        <v>0</v>
      </c>
      <c r="K3650" s="1">
        <f>_xlfn.XLOOKUP(SUBSTITUTE(Table5[[#This Row],[rxn]],"RXN-","ENZLOAD-"),ENZLOAD[name],ENZLOAD[flux],0)</f>
        <v>0</v>
      </c>
      <c r="L3650" s="1" t="str">
        <f>"'"&amp;Table5[[#This Row],[rxn]]&amp;"'"&amp;CHAR(9)&amp;IF(AND(Table5[[#This Row],[kapp_slack_ub]]&lt;&gt;0,Table5[[#This Row],[kapp_old]]&lt;$F$1),$F$1,Table5[[#This Row],[kapp_old]])</f>
        <v>'RXN-PAt_rm_vm_FWD-SPONT'	27141.27779288</v>
      </c>
      <c r="M3650" s="1">
        <f>_xlfn.XLOOKUP(Table5[[#This Row],[rxn]],Table3[name],Table3[flux],$F$1)</f>
        <v>27141.277792879999</v>
      </c>
      <c r="N3650" s="1" t="str">
        <f>IFERROR(Table5[[#This Row],[min flux]]/Table5[[#This Row],[associated enzload]],"")</f>
        <v/>
      </c>
      <c r="O3650" s="1">
        <f>_xlfn.NUMBERVALUE(IF(Table5[[#This Row],[flux/enzload]]="","",ABS($N$1-Table5[[#This Row],[flux/enzload]])))</f>
        <v>0</v>
      </c>
      <c r="P3650" s="1">
        <f>Table5[[#This Row],[kapp_old]]+IFERROR(((Table5[[#This Row],[kapp_slack_ub]]-Table5[[#This Row],[kapp_slack_lb]])/Table5[[#This Row],[associated enzload]]),0)</f>
        <v>27141.277792879999</v>
      </c>
      <c r="Q3650" s="1" t="str">
        <f>"'"&amp;Table5[[#This Row],[rxn]]&amp;"'"&amp;CHAR(9)&amp;Table5[[#This Row],[kapp + (slack_ub - slack_lb)/enzload]]</f>
        <v>'RXN-PAt_rm_vm_FWD-SPONT'	27141.27779288</v>
      </c>
      <c r="R3650" s="1">
        <f>_xlfn.XLOOKUP(Table5[[#This Row],[rxn]],Table38[name],Table38[flux],0)</f>
        <v>0</v>
      </c>
      <c r="S3650" s="1">
        <f>_xlfn.XLOOKUP(SUBSTITUTE(Table5[[#This Row],[rxn]],"RXN-","ENZLOAD-"),Table38[name],Table38[flux],0)</f>
        <v>0</v>
      </c>
      <c r="T3650" s="1" t="b">
        <f>AND(Table5[[#This Row],[ENZLOAD flux in kapp-slack.gms]]=0,Table5[[#This Row],[flux in kapp-slack.gms]]&lt;&gt;0,NOT(Table5[[#This Row],[spont or unknown?]]))</f>
        <v>0</v>
      </c>
      <c r="U3650" s="1" t="b">
        <f>OR(_xlfn.TEXTAFTER(Table5[[#This Row],[rxn]],"-",-1)="SPONT",_xlfn.TEXTAFTER(Table5[[#This Row],[rxn]],"-",-1)="UNKNOWN")</f>
        <v>1</v>
      </c>
      <c r="V3650" s="1">
        <f>_xlfn.XLOOKUP(SUBSTITUTE(Table5[[#This Row],[rxn]],"RXN-","ENZLOAD-"),Table4[rxn],Table4[ub],0)</f>
        <v>0</v>
      </c>
      <c r="W3650" s="1" t="b">
        <f>AND(Table5[[#This Row],[FVA ENZLOAD flux UB]]=0,Table5[[#This Row],[ENZ not made when it should be?]])</f>
        <v>0</v>
      </c>
    </row>
    <row r="3651" spans="6:23" hidden="1">
      <c r="F3651" s="1" t="s">
        <v>9197</v>
      </c>
      <c r="G3651" s="1" t="str">
        <f>_xlfn.TEXTBEFORE(Table5[[#This Row],[rxn     kapp_old        kapp_slack_ub   kapp_slack_lb]]," ")</f>
        <v>RXN-PAt_rm_vm_REV-SPONT</v>
      </c>
      <c r="H365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65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651" s="1">
        <f>_xlfn.NUMBERVALUE(_xlfn.TEXTAFTER(Table5[[#This Row],[rxn     kapp_old        kapp_slack_ub   kapp_slack_lb]]," ",-1))</f>
        <v>0</v>
      </c>
      <c r="K3651" s="1">
        <f>_xlfn.XLOOKUP(SUBSTITUTE(Table5[[#This Row],[rxn]],"RXN-","ENZLOAD-"),ENZLOAD[name],ENZLOAD[flux],0)</f>
        <v>0</v>
      </c>
      <c r="L3651" s="1" t="str">
        <f>"'"&amp;Table5[[#This Row],[rxn]]&amp;"'"&amp;CHAR(9)&amp;IF(AND(Table5[[#This Row],[kapp_slack_ub]]&lt;&gt;0,Table5[[#This Row],[kapp_old]]&lt;$F$1),$F$1,Table5[[#This Row],[kapp_old]])</f>
        <v>'RXN-PAt_rm_vm_REV-SPONT'	27141.27779288</v>
      </c>
      <c r="M3651" s="1">
        <f>_xlfn.XLOOKUP(Table5[[#This Row],[rxn]],Table3[name],Table3[flux],$F$1)</f>
        <v>27141.277792879999</v>
      </c>
      <c r="N3651" s="1" t="str">
        <f>IFERROR(Table5[[#This Row],[min flux]]/Table5[[#This Row],[associated enzload]],"")</f>
        <v/>
      </c>
      <c r="O3651" s="1">
        <f>_xlfn.NUMBERVALUE(IF(Table5[[#This Row],[flux/enzload]]="","",ABS($N$1-Table5[[#This Row],[flux/enzload]])))</f>
        <v>0</v>
      </c>
      <c r="P3651" s="1">
        <f>Table5[[#This Row],[kapp_old]]+IFERROR(((Table5[[#This Row],[kapp_slack_ub]]-Table5[[#This Row],[kapp_slack_lb]])/Table5[[#This Row],[associated enzload]]),0)</f>
        <v>27141.277792879999</v>
      </c>
      <c r="Q3651" s="1" t="str">
        <f>"'"&amp;Table5[[#This Row],[rxn]]&amp;"'"&amp;CHAR(9)&amp;Table5[[#This Row],[kapp + (slack_ub - slack_lb)/enzload]]</f>
        <v>'RXN-PAt_rm_vm_REV-SPONT'	27141.27779288</v>
      </c>
      <c r="R3651" s="1">
        <f>_xlfn.XLOOKUP(Table5[[#This Row],[rxn]],Table38[name],Table38[flux],0)</f>
        <v>0</v>
      </c>
      <c r="S3651" s="1">
        <f>_xlfn.XLOOKUP(SUBSTITUTE(Table5[[#This Row],[rxn]],"RXN-","ENZLOAD-"),Table38[name],Table38[flux],0)</f>
        <v>0</v>
      </c>
      <c r="T3651" s="1" t="b">
        <f>AND(Table5[[#This Row],[ENZLOAD flux in kapp-slack.gms]]=0,Table5[[#This Row],[flux in kapp-slack.gms]]&lt;&gt;0,NOT(Table5[[#This Row],[spont or unknown?]]))</f>
        <v>0</v>
      </c>
      <c r="U3651" s="1" t="b">
        <f>OR(_xlfn.TEXTAFTER(Table5[[#This Row],[rxn]],"-",-1)="SPONT",_xlfn.TEXTAFTER(Table5[[#This Row],[rxn]],"-",-1)="UNKNOWN")</f>
        <v>1</v>
      </c>
      <c r="V3651" s="1">
        <f>_xlfn.XLOOKUP(SUBSTITUTE(Table5[[#This Row],[rxn]],"RXN-","ENZLOAD-"),Table4[rxn],Table4[ub],0)</f>
        <v>0</v>
      </c>
      <c r="W3651" s="1" t="b">
        <f>AND(Table5[[#This Row],[FVA ENZLOAD flux UB]]=0,Table5[[#This Row],[ENZ not made when it should be?]])</f>
        <v>0</v>
      </c>
    </row>
    <row r="3652" spans="6:23" hidden="1">
      <c r="F3652" s="1" t="s">
        <v>9203</v>
      </c>
      <c r="G3652" s="1" t="str">
        <f>_xlfn.TEXTBEFORE(Table5[[#This Row],[rxn     kapp_old        kapp_slack_ub   kapp_slack_lb]]," ")</f>
        <v>RXN-PCOATA140_c_FWD-UNKNOWN</v>
      </c>
      <c r="H365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65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652" s="1">
        <f>_xlfn.NUMBERVALUE(_xlfn.TEXTAFTER(Table5[[#This Row],[rxn     kapp_old        kapp_slack_ub   kapp_slack_lb]]," ",-1))</f>
        <v>0</v>
      </c>
      <c r="K3652" s="1">
        <f>_xlfn.XLOOKUP(SUBSTITUTE(Table5[[#This Row],[rxn]],"RXN-","ENZLOAD-"),ENZLOAD[name],ENZLOAD[flux],0)</f>
        <v>0</v>
      </c>
      <c r="L3652" s="1" t="str">
        <f>"'"&amp;Table5[[#This Row],[rxn]]&amp;"'"&amp;CHAR(9)&amp;IF(AND(Table5[[#This Row],[kapp_slack_ub]]&lt;&gt;0,Table5[[#This Row],[kapp_old]]&lt;$F$1),$F$1,Table5[[#This Row],[kapp_old]])</f>
        <v>'RXN-PCOATA140_c_FWD-UNKNOWN'	27141.27779288</v>
      </c>
      <c r="M3652" s="1">
        <f>_xlfn.XLOOKUP(Table5[[#This Row],[rxn]],Table3[name],Table3[flux],$F$1)</f>
        <v>27141.277792879999</v>
      </c>
      <c r="N3652" s="1" t="str">
        <f>IFERROR(Table5[[#This Row],[min flux]]/Table5[[#This Row],[associated enzload]],"")</f>
        <v/>
      </c>
      <c r="O3652" s="1">
        <f>_xlfn.NUMBERVALUE(IF(Table5[[#This Row],[flux/enzload]]="","",ABS($N$1-Table5[[#This Row],[flux/enzload]])))</f>
        <v>0</v>
      </c>
      <c r="P3652" s="1">
        <f>Table5[[#This Row],[kapp_old]]+IFERROR(((Table5[[#This Row],[kapp_slack_ub]]-Table5[[#This Row],[kapp_slack_lb]])/Table5[[#This Row],[associated enzload]]),0)</f>
        <v>27141.277792879999</v>
      </c>
      <c r="Q3652" s="1" t="str">
        <f>"'"&amp;Table5[[#This Row],[rxn]]&amp;"'"&amp;CHAR(9)&amp;Table5[[#This Row],[kapp + (slack_ub - slack_lb)/enzload]]</f>
        <v>'RXN-PCOATA140_c_FWD-UNKNOWN'	27141.27779288</v>
      </c>
      <c r="R3652" s="1">
        <f>_xlfn.XLOOKUP(Table5[[#This Row],[rxn]],Table38[name],Table38[flux],0)</f>
        <v>0</v>
      </c>
      <c r="S3652" s="1">
        <f>_xlfn.XLOOKUP(SUBSTITUTE(Table5[[#This Row],[rxn]],"RXN-","ENZLOAD-"),Table38[name],Table38[flux],0)</f>
        <v>0</v>
      </c>
      <c r="T3652" s="1" t="b">
        <f>AND(Table5[[#This Row],[ENZLOAD flux in kapp-slack.gms]]=0,Table5[[#This Row],[flux in kapp-slack.gms]]&lt;&gt;0,NOT(Table5[[#This Row],[spont or unknown?]]))</f>
        <v>0</v>
      </c>
      <c r="U3652" s="1" t="b">
        <f>OR(_xlfn.TEXTAFTER(Table5[[#This Row],[rxn]],"-",-1)="SPONT",_xlfn.TEXTAFTER(Table5[[#This Row],[rxn]],"-",-1)="UNKNOWN")</f>
        <v>1</v>
      </c>
      <c r="V3652" s="1">
        <f>_xlfn.XLOOKUP(SUBSTITUTE(Table5[[#This Row],[rxn]],"RXN-","ENZLOAD-"),Table4[rxn],Table4[ub],0)</f>
        <v>0</v>
      </c>
      <c r="W3652" s="1" t="b">
        <f>AND(Table5[[#This Row],[FVA ENZLOAD flux UB]]=0,Table5[[#This Row],[ENZ not made when it should be?]])</f>
        <v>0</v>
      </c>
    </row>
    <row r="3653" spans="6:23" hidden="1">
      <c r="F3653" s="1" t="s">
        <v>9204</v>
      </c>
      <c r="G3653" s="1" t="str">
        <f>_xlfn.TEXTBEFORE(Table5[[#This Row],[rxn     kapp_old        kapp_slack_ub   kapp_slack_lb]]," ")</f>
        <v>RXN-PCOATA140_c_REV-UNKNOWN</v>
      </c>
      <c r="H365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65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653" s="1">
        <f>_xlfn.NUMBERVALUE(_xlfn.TEXTAFTER(Table5[[#This Row],[rxn     kapp_old        kapp_slack_ub   kapp_slack_lb]]," ",-1))</f>
        <v>0</v>
      </c>
      <c r="K3653" s="1">
        <f>_xlfn.XLOOKUP(SUBSTITUTE(Table5[[#This Row],[rxn]],"RXN-","ENZLOAD-"),ENZLOAD[name],ENZLOAD[flux],0)</f>
        <v>0</v>
      </c>
      <c r="L3653" s="1" t="str">
        <f>"'"&amp;Table5[[#This Row],[rxn]]&amp;"'"&amp;CHAR(9)&amp;IF(AND(Table5[[#This Row],[kapp_slack_ub]]&lt;&gt;0,Table5[[#This Row],[kapp_old]]&lt;$F$1),$F$1,Table5[[#This Row],[kapp_old]])</f>
        <v>'RXN-PCOATA140_c_REV-UNKNOWN'	27141.27779288</v>
      </c>
      <c r="M3653" s="1">
        <f>_xlfn.XLOOKUP(Table5[[#This Row],[rxn]],Table3[name],Table3[flux],$F$1)</f>
        <v>27141.277792879999</v>
      </c>
      <c r="N3653" s="1" t="str">
        <f>IFERROR(Table5[[#This Row],[min flux]]/Table5[[#This Row],[associated enzload]],"")</f>
        <v/>
      </c>
      <c r="O3653" s="1">
        <f>_xlfn.NUMBERVALUE(IF(Table5[[#This Row],[flux/enzload]]="","",ABS($N$1-Table5[[#This Row],[flux/enzload]])))</f>
        <v>0</v>
      </c>
      <c r="P3653" s="1">
        <f>Table5[[#This Row],[kapp_old]]+IFERROR(((Table5[[#This Row],[kapp_slack_ub]]-Table5[[#This Row],[kapp_slack_lb]])/Table5[[#This Row],[associated enzload]]),0)</f>
        <v>27141.277792879999</v>
      </c>
      <c r="Q3653" s="1" t="str">
        <f>"'"&amp;Table5[[#This Row],[rxn]]&amp;"'"&amp;CHAR(9)&amp;Table5[[#This Row],[kapp + (slack_ub - slack_lb)/enzload]]</f>
        <v>'RXN-PCOATA140_c_REV-UNKNOWN'	27141.27779288</v>
      </c>
      <c r="R3653" s="1">
        <f>_xlfn.XLOOKUP(Table5[[#This Row],[rxn]],Table38[name],Table38[flux],0)</f>
        <v>0</v>
      </c>
      <c r="S3653" s="1">
        <f>_xlfn.XLOOKUP(SUBSTITUTE(Table5[[#This Row],[rxn]],"RXN-","ENZLOAD-"),Table38[name],Table38[flux],0)</f>
        <v>0</v>
      </c>
      <c r="T3653" s="1" t="b">
        <f>AND(Table5[[#This Row],[ENZLOAD flux in kapp-slack.gms]]=0,Table5[[#This Row],[flux in kapp-slack.gms]]&lt;&gt;0,NOT(Table5[[#This Row],[spont or unknown?]]))</f>
        <v>0</v>
      </c>
      <c r="U3653" s="1" t="b">
        <f>OR(_xlfn.TEXTAFTER(Table5[[#This Row],[rxn]],"-",-1)="SPONT",_xlfn.TEXTAFTER(Table5[[#This Row],[rxn]],"-",-1)="UNKNOWN")</f>
        <v>1</v>
      </c>
      <c r="V3653" s="1">
        <f>_xlfn.XLOOKUP(SUBSTITUTE(Table5[[#This Row],[rxn]],"RXN-","ENZLOAD-"),Table4[rxn],Table4[ub],0)</f>
        <v>0</v>
      </c>
      <c r="W3653" s="1" t="b">
        <f>AND(Table5[[#This Row],[FVA ENZLOAD flux UB]]=0,Table5[[#This Row],[ENZ not made when it should be?]])</f>
        <v>0</v>
      </c>
    </row>
    <row r="3654" spans="6:23" hidden="1">
      <c r="F3654" s="1" t="s">
        <v>9209</v>
      </c>
      <c r="G3654" s="1" t="str">
        <f>_xlfn.TEXTBEFORE(Table5[[#This Row],[rxn     kapp_old        kapp_slack_ub   kapp_slack_lb]]," ")</f>
        <v>RXN-PCt_c_rm_FWD-SPONT</v>
      </c>
      <c r="H365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65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654" s="1">
        <f>_xlfn.NUMBERVALUE(_xlfn.TEXTAFTER(Table5[[#This Row],[rxn     kapp_old        kapp_slack_ub   kapp_slack_lb]]," ",-1))</f>
        <v>0</v>
      </c>
      <c r="K3654" s="1">
        <f>_xlfn.XLOOKUP(SUBSTITUTE(Table5[[#This Row],[rxn]],"RXN-","ENZLOAD-"),ENZLOAD[name],ENZLOAD[flux],0)</f>
        <v>0</v>
      </c>
      <c r="L3654" s="1" t="str">
        <f>"'"&amp;Table5[[#This Row],[rxn]]&amp;"'"&amp;CHAR(9)&amp;IF(AND(Table5[[#This Row],[kapp_slack_ub]]&lt;&gt;0,Table5[[#This Row],[kapp_old]]&lt;$F$1),$F$1,Table5[[#This Row],[kapp_old]])</f>
        <v>'RXN-PCt_c_rm_FWD-SPONT'	27141.27779288</v>
      </c>
      <c r="M3654" s="1">
        <f>_xlfn.XLOOKUP(Table5[[#This Row],[rxn]],Table3[name],Table3[flux],$F$1)</f>
        <v>27141.277792879999</v>
      </c>
      <c r="N3654" s="1" t="str">
        <f>IFERROR(Table5[[#This Row],[min flux]]/Table5[[#This Row],[associated enzload]],"")</f>
        <v/>
      </c>
      <c r="O3654" s="1">
        <f>_xlfn.NUMBERVALUE(IF(Table5[[#This Row],[flux/enzload]]="","",ABS($N$1-Table5[[#This Row],[flux/enzload]])))</f>
        <v>0</v>
      </c>
      <c r="P3654" s="1">
        <f>Table5[[#This Row],[kapp_old]]+IFERROR(((Table5[[#This Row],[kapp_slack_ub]]-Table5[[#This Row],[kapp_slack_lb]])/Table5[[#This Row],[associated enzload]]),0)</f>
        <v>27141.277792879999</v>
      </c>
      <c r="Q3654" s="1" t="str">
        <f>"'"&amp;Table5[[#This Row],[rxn]]&amp;"'"&amp;CHAR(9)&amp;Table5[[#This Row],[kapp + (slack_ub - slack_lb)/enzload]]</f>
        <v>'RXN-PCt_c_rm_FWD-SPONT'	27141.27779288</v>
      </c>
      <c r="R3654" s="1">
        <f>_xlfn.XLOOKUP(Table5[[#This Row],[rxn]],Table38[name],Table38[flux],0)</f>
        <v>0</v>
      </c>
      <c r="S3654" s="1">
        <f>_xlfn.XLOOKUP(SUBSTITUTE(Table5[[#This Row],[rxn]],"RXN-","ENZLOAD-"),Table38[name],Table38[flux],0)</f>
        <v>0</v>
      </c>
      <c r="T3654" s="1" t="b">
        <f>AND(Table5[[#This Row],[ENZLOAD flux in kapp-slack.gms]]=0,Table5[[#This Row],[flux in kapp-slack.gms]]&lt;&gt;0,NOT(Table5[[#This Row],[spont or unknown?]]))</f>
        <v>0</v>
      </c>
      <c r="U3654" s="1" t="b">
        <f>OR(_xlfn.TEXTAFTER(Table5[[#This Row],[rxn]],"-",-1)="SPONT",_xlfn.TEXTAFTER(Table5[[#This Row],[rxn]],"-",-1)="UNKNOWN")</f>
        <v>1</v>
      </c>
      <c r="V3654" s="1">
        <f>_xlfn.XLOOKUP(SUBSTITUTE(Table5[[#This Row],[rxn]],"RXN-","ENZLOAD-"),Table4[rxn],Table4[ub],0)</f>
        <v>0</v>
      </c>
      <c r="W3654" s="1" t="b">
        <f>AND(Table5[[#This Row],[FVA ENZLOAD flux UB]]=0,Table5[[#This Row],[ENZ not made when it should be?]])</f>
        <v>0</v>
      </c>
    </row>
    <row r="3655" spans="6:23" hidden="1">
      <c r="F3655" s="1" t="s">
        <v>9210</v>
      </c>
      <c r="G3655" s="1" t="str">
        <f>_xlfn.TEXTBEFORE(Table5[[#This Row],[rxn     kapp_old        kapp_slack_ub   kapp_slack_lb]]," ")</f>
        <v>RXN-PCt_c_rm_REV-SPONT</v>
      </c>
      <c r="H365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65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655" s="1">
        <f>_xlfn.NUMBERVALUE(_xlfn.TEXTAFTER(Table5[[#This Row],[rxn     kapp_old        kapp_slack_ub   kapp_slack_lb]]," ",-1))</f>
        <v>0</v>
      </c>
      <c r="K3655" s="1">
        <f>_xlfn.XLOOKUP(SUBSTITUTE(Table5[[#This Row],[rxn]],"RXN-","ENZLOAD-"),ENZLOAD[name],ENZLOAD[flux],0)</f>
        <v>0</v>
      </c>
      <c r="L3655" s="1" t="str">
        <f>"'"&amp;Table5[[#This Row],[rxn]]&amp;"'"&amp;CHAR(9)&amp;IF(AND(Table5[[#This Row],[kapp_slack_ub]]&lt;&gt;0,Table5[[#This Row],[kapp_old]]&lt;$F$1),$F$1,Table5[[#This Row],[kapp_old]])</f>
        <v>'RXN-PCt_c_rm_REV-SPONT'	27141.27779288</v>
      </c>
      <c r="M3655" s="1">
        <f>_xlfn.XLOOKUP(Table5[[#This Row],[rxn]],Table3[name],Table3[flux],$F$1)</f>
        <v>1.5613920258555699E-2</v>
      </c>
      <c r="N3655" s="1" t="str">
        <f>IFERROR(Table5[[#This Row],[min flux]]/Table5[[#This Row],[associated enzload]],"")</f>
        <v/>
      </c>
      <c r="O3655" s="1">
        <f>_xlfn.NUMBERVALUE(IF(Table5[[#This Row],[flux/enzload]]="","",ABS($N$1-Table5[[#This Row],[flux/enzload]])))</f>
        <v>0</v>
      </c>
      <c r="P3655" s="1">
        <f>Table5[[#This Row],[kapp_old]]+IFERROR(((Table5[[#This Row],[kapp_slack_ub]]-Table5[[#This Row],[kapp_slack_lb]])/Table5[[#This Row],[associated enzload]]),0)</f>
        <v>27141.277792879999</v>
      </c>
      <c r="Q3655" s="1" t="str">
        <f>"'"&amp;Table5[[#This Row],[rxn]]&amp;"'"&amp;CHAR(9)&amp;Table5[[#This Row],[kapp + (slack_ub - slack_lb)/enzload]]</f>
        <v>'RXN-PCt_c_rm_REV-SPONT'	27141.27779288</v>
      </c>
      <c r="R3655" s="1">
        <f>_xlfn.XLOOKUP(Table5[[#This Row],[rxn]],Table38[name],Table38[flux],0)</f>
        <v>1.5884156128967999E-2</v>
      </c>
      <c r="S3655" s="1">
        <f>_xlfn.XLOOKUP(SUBSTITUTE(Table5[[#This Row],[rxn]],"RXN-","ENZLOAD-"),Table38[name],Table38[flux],0)</f>
        <v>0</v>
      </c>
      <c r="T3655" s="1" t="b">
        <f>AND(Table5[[#This Row],[ENZLOAD flux in kapp-slack.gms]]=0,Table5[[#This Row],[flux in kapp-slack.gms]]&lt;&gt;0,NOT(Table5[[#This Row],[spont or unknown?]]))</f>
        <v>0</v>
      </c>
      <c r="U3655" s="1" t="b">
        <f>OR(_xlfn.TEXTAFTER(Table5[[#This Row],[rxn]],"-",-1)="SPONT",_xlfn.TEXTAFTER(Table5[[#This Row],[rxn]],"-",-1)="UNKNOWN")</f>
        <v>1</v>
      </c>
      <c r="V3655" s="1">
        <f>_xlfn.XLOOKUP(SUBSTITUTE(Table5[[#This Row],[rxn]],"RXN-","ENZLOAD-"),Table4[rxn],Table4[ub],0)</f>
        <v>0</v>
      </c>
      <c r="W3655" s="1" t="b">
        <f>AND(Table5[[#This Row],[FVA ENZLOAD flux UB]]=0,Table5[[#This Row],[ENZ not made when it should be?]])</f>
        <v>0</v>
      </c>
    </row>
    <row r="3656" spans="6:23" hidden="1">
      <c r="F3656" s="1" t="s">
        <v>9211</v>
      </c>
      <c r="G3656" s="1" t="str">
        <f>_xlfn.TEXTBEFORE(Table5[[#This Row],[rxn     kapp_old        kapp_slack_ub   kapp_slack_lb]]," ")</f>
        <v>RXN-PCt_en_rm_FWD-SPONT</v>
      </c>
      <c r="H365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65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656" s="1">
        <f>_xlfn.NUMBERVALUE(_xlfn.TEXTAFTER(Table5[[#This Row],[rxn     kapp_old        kapp_slack_ub   kapp_slack_lb]]," ",-1))</f>
        <v>0</v>
      </c>
      <c r="K3656" s="1">
        <f>_xlfn.XLOOKUP(SUBSTITUTE(Table5[[#This Row],[rxn]],"RXN-","ENZLOAD-"),ENZLOAD[name],ENZLOAD[flux],0)</f>
        <v>0</v>
      </c>
      <c r="L3656" s="1" t="str">
        <f>"'"&amp;Table5[[#This Row],[rxn]]&amp;"'"&amp;CHAR(9)&amp;IF(AND(Table5[[#This Row],[kapp_slack_ub]]&lt;&gt;0,Table5[[#This Row],[kapp_old]]&lt;$F$1),$F$1,Table5[[#This Row],[kapp_old]])</f>
        <v>'RXN-PCt_en_rm_FWD-SPONT'	27141.27779288</v>
      </c>
      <c r="M3656" s="1">
        <f>_xlfn.XLOOKUP(Table5[[#This Row],[rxn]],Table3[name],Table3[flux],$F$1)</f>
        <v>27141.277792879999</v>
      </c>
      <c r="N3656" s="1" t="str">
        <f>IFERROR(Table5[[#This Row],[min flux]]/Table5[[#This Row],[associated enzload]],"")</f>
        <v/>
      </c>
      <c r="O3656" s="1">
        <f>_xlfn.NUMBERVALUE(IF(Table5[[#This Row],[flux/enzload]]="","",ABS($N$1-Table5[[#This Row],[flux/enzload]])))</f>
        <v>0</v>
      </c>
      <c r="P3656" s="1">
        <f>Table5[[#This Row],[kapp_old]]+IFERROR(((Table5[[#This Row],[kapp_slack_ub]]-Table5[[#This Row],[kapp_slack_lb]])/Table5[[#This Row],[associated enzload]]),0)</f>
        <v>27141.277792879999</v>
      </c>
      <c r="Q3656" s="1" t="str">
        <f>"'"&amp;Table5[[#This Row],[rxn]]&amp;"'"&amp;CHAR(9)&amp;Table5[[#This Row],[kapp + (slack_ub - slack_lb)/enzload]]</f>
        <v>'RXN-PCt_en_rm_FWD-SPONT'	27141.27779288</v>
      </c>
      <c r="R3656" s="1">
        <f>_xlfn.XLOOKUP(Table5[[#This Row],[rxn]],Table38[name],Table38[flux],0)</f>
        <v>0</v>
      </c>
      <c r="S3656" s="1">
        <f>_xlfn.XLOOKUP(SUBSTITUTE(Table5[[#This Row],[rxn]],"RXN-","ENZLOAD-"),Table38[name],Table38[flux],0)</f>
        <v>0</v>
      </c>
      <c r="T3656" s="1" t="b">
        <f>AND(Table5[[#This Row],[ENZLOAD flux in kapp-slack.gms]]=0,Table5[[#This Row],[flux in kapp-slack.gms]]&lt;&gt;0,NOT(Table5[[#This Row],[spont or unknown?]]))</f>
        <v>0</v>
      </c>
      <c r="U3656" s="1" t="b">
        <f>OR(_xlfn.TEXTAFTER(Table5[[#This Row],[rxn]],"-",-1)="SPONT",_xlfn.TEXTAFTER(Table5[[#This Row],[rxn]],"-",-1)="UNKNOWN")</f>
        <v>1</v>
      </c>
      <c r="V3656" s="1">
        <f>_xlfn.XLOOKUP(SUBSTITUTE(Table5[[#This Row],[rxn]],"RXN-","ENZLOAD-"),Table4[rxn],Table4[ub],0)</f>
        <v>0</v>
      </c>
      <c r="W3656" s="1" t="b">
        <f>AND(Table5[[#This Row],[FVA ENZLOAD flux UB]]=0,Table5[[#This Row],[ENZ not made when it should be?]])</f>
        <v>0</v>
      </c>
    </row>
    <row r="3657" spans="6:23" hidden="1">
      <c r="F3657" s="1" t="s">
        <v>9212</v>
      </c>
      <c r="G3657" s="1" t="str">
        <f>_xlfn.TEXTBEFORE(Table5[[#This Row],[rxn     kapp_old        kapp_slack_ub   kapp_slack_lb]]," ")</f>
        <v>RXN-PCt_en_rm_REV-SPONT</v>
      </c>
      <c r="H365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65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657" s="1">
        <f>_xlfn.NUMBERVALUE(_xlfn.TEXTAFTER(Table5[[#This Row],[rxn     kapp_old        kapp_slack_ub   kapp_slack_lb]]," ",-1))</f>
        <v>0</v>
      </c>
      <c r="K3657" s="1">
        <f>_xlfn.XLOOKUP(SUBSTITUTE(Table5[[#This Row],[rxn]],"RXN-","ENZLOAD-"),ENZLOAD[name],ENZLOAD[flux],0)</f>
        <v>0</v>
      </c>
      <c r="L3657" s="1" t="str">
        <f>"'"&amp;Table5[[#This Row],[rxn]]&amp;"'"&amp;CHAR(9)&amp;IF(AND(Table5[[#This Row],[kapp_slack_ub]]&lt;&gt;0,Table5[[#This Row],[kapp_old]]&lt;$F$1),$F$1,Table5[[#This Row],[kapp_old]])</f>
        <v>'RXN-PCt_en_rm_REV-SPONT'	27141.27779288</v>
      </c>
      <c r="M3657" s="1">
        <f>_xlfn.XLOOKUP(Table5[[#This Row],[rxn]],Table3[name],Table3[flux],$F$1)</f>
        <v>27141.277792879999</v>
      </c>
      <c r="N3657" s="1" t="str">
        <f>IFERROR(Table5[[#This Row],[min flux]]/Table5[[#This Row],[associated enzload]],"")</f>
        <v/>
      </c>
      <c r="O3657" s="1">
        <f>_xlfn.NUMBERVALUE(IF(Table5[[#This Row],[flux/enzload]]="","",ABS($N$1-Table5[[#This Row],[flux/enzload]])))</f>
        <v>0</v>
      </c>
      <c r="P3657" s="1">
        <f>Table5[[#This Row],[kapp_old]]+IFERROR(((Table5[[#This Row],[kapp_slack_ub]]-Table5[[#This Row],[kapp_slack_lb]])/Table5[[#This Row],[associated enzload]]),0)</f>
        <v>27141.277792879999</v>
      </c>
      <c r="Q3657" s="1" t="str">
        <f>"'"&amp;Table5[[#This Row],[rxn]]&amp;"'"&amp;CHAR(9)&amp;Table5[[#This Row],[kapp + (slack_ub - slack_lb)/enzload]]</f>
        <v>'RXN-PCt_en_rm_REV-SPONT'	27141.27779288</v>
      </c>
      <c r="R3657" s="1">
        <f>_xlfn.XLOOKUP(Table5[[#This Row],[rxn]],Table38[name],Table38[flux],0)</f>
        <v>0</v>
      </c>
      <c r="S3657" s="1">
        <f>_xlfn.XLOOKUP(SUBSTITUTE(Table5[[#This Row],[rxn]],"RXN-","ENZLOAD-"),Table38[name],Table38[flux],0)</f>
        <v>0</v>
      </c>
      <c r="T3657" s="1" t="b">
        <f>AND(Table5[[#This Row],[ENZLOAD flux in kapp-slack.gms]]=0,Table5[[#This Row],[flux in kapp-slack.gms]]&lt;&gt;0,NOT(Table5[[#This Row],[spont or unknown?]]))</f>
        <v>0</v>
      </c>
      <c r="U3657" s="1" t="b">
        <f>OR(_xlfn.TEXTAFTER(Table5[[#This Row],[rxn]],"-",-1)="SPONT",_xlfn.TEXTAFTER(Table5[[#This Row],[rxn]],"-",-1)="UNKNOWN")</f>
        <v>1</v>
      </c>
      <c r="V3657" s="1">
        <f>_xlfn.XLOOKUP(SUBSTITUTE(Table5[[#This Row],[rxn]],"RXN-","ENZLOAD-"),Table4[rxn],Table4[ub],0)</f>
        <v>0</v>
      </c>
      <c r="W3657" s="1" t="b">
        <f>AND(Table5[[#This Row],[FVA ENZLOAD flux UB]]=0,Table5[[#This Row],[ENZ not made when it should be?]])</f>
        <v>0</v>
      </c>
    </row>
    <row r="3658" spans="6:23" hidden="1">
      <c r="F3658" s="1" t="s">
        <v>9213</v>
      </c>
      <c r="G3658" s="1" t="str">
        <f>_xlfn.TEXTBEFORE(Table5[[#This Row],[rxn     kapp_old        kapp_slack_ub   kapp_slack_lb]]," ")</f>
        <v>RXN-PCt_l_rm_FWD-SPONT</v>
      </c>
      <c r="H365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65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658" s="1">
        <f>_xlfn.NUMBERVALUE(_xlfn.TEXTAFTER(Table5[[#This Row],[rxn     kapp_old        kapp_slack_ub   kapp_slack_lb]]," ",-1))</f>
        <v>0</v>
      </c>
      <c r="K3658" s="1">
        <f>_xlfn.XLOOKUP(SUBSTITUTE(Table5[[#This Row],[rxn]],"RXN-","ENZLOAD-"),ENZLOAD[name],ENZLOAD[flux],0)</f>
        <v>0</v>
      </c>
      <c r="L3658" s="1" t="str">
        <f>"'"&amp;Table5[[#This Row],[rxn]]&amp;"'"&amp;CHAR(9)&amp;IF(AND(Table5[[#This Row],[kapp_slack_ub]]&lt;&gt;0,Table5[[#This Row],[kapp_old]]&lt;$F$1),$F$1,Table5[[#This Row],[kapp_old]])</f>
        <v>'RXN-PCt_l_rm_FWD-SPONT'	27141.27779288</v>
      </c>
      <c r="M3658" s="1">
        <f>_xlfn.XLOOKUP(Table5[[#This Row],[rxn]],Table3[name],Table3[flux],$F$1)</f>
        <v>27141.277792879999</v>
      </c>
      <c r="N3658" s="1" t="str">
        <f>IFERROR(Table5[[#This Row],[min flux]]/Table5[[#This Row],[associated enzload]],"")</f>
        <v/>
      </c>
      <c r="O3658" s="1">
        <f>_xlfn.NUMBERVALUE(IF(Table5[[#This Row],[flux/enzload]]="","",ABS($N$1-Table5[[#This Row],[flux/enzload]])))</f>
        <v>0</v>
      </c>
      <c r="P3658" s="1">
        <f>Table5[[#This Row],[kapp_old]]+IFERROR(((Table5[[#This Row],[kapp_slack_ub]]-Table5[[#This Row],[kapp_slack_lb]])/Table5[[#This Row],[associated enzload]]),0)</f>
        <v>27141.277792879999</v>
      </c>
      <c r="Q3658" s="1" t="str">
        <f>"'"&amp;Table5[[#This Row],[rxn]]&amp;"'"&amp;CHAR(9)&amp;Table5[[#This Row],[kapp + (slack_ub - slack_lb)/enzload]]</f>
        <v>'RXN-PCt_l_rm_FWD-SPONT'	27141.27779288</v>
      </c>
      <c r="R3658" s="1">
        <f>_xlfn.XLOOKUP(Table5[[#This Row],[rxn]],Table38[name],Table38[flux],0)</f>
        <v>0</v>
      </c>
      <c r="S3658" s="1">
        <f>_xlfn.XLOOKUP(SUBSTITUTE(Table5[[#This Row],[rxn]],"RXN-","ENZLOAD-"),Table38[name],Table38[flux],0)</f>
        <v>0</v>
      </c>
      <c r="T3658" s="1" t="b">
        <f>AND(Table5[[#This Row],[ENZLOAD flux in kapp-slack.gms]]=0,Table5[[#This Row],[flux in kapp-slack.gms]]&lt;&gt;0,NOT(Table5[[#This Row],[spont or unknown?]]))</f>
        <v>0</v>
      </c>
      <c r="U3658" s="1" t="b">
        <f>OR(_xlfn.TEXTAFTER(Table5[[#This Row],[rxn]],"-",-1)="SPONT",_xlfn.TEXTAFTER(Table5[[#This Row],[rxn]],"-",-1)="UNKNOWN")</f>
        <v>1</v>
      </c>
      <c r="V3658" s="1">
        <f>_xlfn.XLOOKUP(SUBSTITUTE(Table5[[#This Row],[rxn]],"RXN-","ENZLOAD-"),Table4[rxn],Table4[ub],0)</f>
        <v>0</v>
      </c>
      <c r="W3658" s="1" t="b">
        <f>AND(Table5[[#This Row],[FVA ENZLOAD flux UB]]=0,Table5[[#This Row],[ENZ not made when it should be?]])</f>
        <v>0</v>
      </c>
    </row>
    <row r="3659" spans="6:23" hidden="1">
      <c r="F3659" s="1" t="s">
        <v>9214</v>
      </c>
      <c r="G3659" s="1" t="str">
        <f>_xlfn.TEXTBEFORE(Table5[[#This Row],[rxn     kapp_old        kapp_slack_ub   kapp_slack_lb]]," ")</f>
        <v>RXN-PCt_l_rm_REV-SPONT</v>
      </c>
      <c r="H365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65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659" s="1">
        <f>_xlfn.NUMBERVALUE(_xlfn.TEXTAFTER(Table5[[#This Row],[rxn     kapp_old        kapp_slack_ub   kapp_slack_lb]]," ",-1))</f>
        <v>0</v>
      </c>
      <c r="K3659" s="1">
        <f>_xlfn.XLOOKUP(SUBSTITUTE(Table5[[#This Row],[rxn]],"RXN-","ENZLOAD-"),ENZLOAD[name],ENZLOAD[flux],0)</f>
        <v>0</v>
      </c>
      <c r="L3659" s="1" t="str">
        <f>"'"&amp;Table5[[#This Row],[rxn]]&amp;"'"&amp;CHAR(9)&amp;IF(AND(Table5[[#This Row],[kapp_slack_ub]]&lt;&gt;0,Table5[[#This Row],[kapp_old]]&lt;$F$1),$F$1,Table5[[#This Row],[kapp_old]])</f>
        <v>'RXN-PCt_l_rm_REV-SPONT'	27141.27779288</v>
      </c>
      <c r="M3659" s="1">
        <f>_xlfn.XLOOKUP(Table5[[#This Row],[rxn]],Table3[name],Table3[flux],$F$1)</f>
        <v>27141.277792879999</v>
      </c>
      <c r="N3659" s="1" t="str">
        <f>IFERROR(Table5[[#This Row],[min flux]]/Table5[[#This Row],[associated enzload]],"")</f>
        <v/>
      </c>
      <c r="O3659" s="1">
        <f>_xlfn.NUMBERVALUE(IF(Table5[[#This Row],[flux/enzload]]="","",ABS($N$1-Table5[[#This Row],[flux/enzload]])))</f>
        <v>0</v>
      </c>
      <c r="P3659" s="1">
        <f>Table5[[#This Row],[kapp_old]]+IFERROR(((Table5[[#This Row],[kapp_slack_ub]]-Table5[[#This Row],[kapp_slack_lb]])/Table5[[#This Row],[associated enzload]]),0)</f>
        <v>27141.277792879999</v>
      </c>
      <c r="Q3659" s="1" t="str">
        <f>"'"&amp;Table5[[#This Row],[rxn]]&amp;"'"&amp;CHAR(9)&amp;Table5[[#This Row],[kapp + (slack_ub - slack_lb)/enzload]]</f>
        <v>'RXN-PCt_l_rm_REV-SPONT'	27141.27779288</v>
      </c>
      <c r="R3659" s="1">
        <f>_xlfn.XLOOKUP(Table5[[#This Row],[rxn]],Table38[name],Table38[flux],0)</f>
        <v>0</v>
      </c>
      <c r="S3659" s="1">
        <f>_xlfn.XLOOKUP(SUBSTITUTE(Table5[[#This Row],[rxn]],"RXN-","ENZLOAD-"),Table38[name],Table38[flux],0)</f>
        <v>0</v>
      </c>
      <c r="T3659" s="1" t="b">
        <f>AND(Table5[[#This Row],[ENZLOAD flux in kapp-slack.gms]]=0,Table5[[#This Row],[flux in kapp-slack.gms]]&lt;&gt;0,NOT(Table5[[#This Row],[spont or unknown?]]))</f>
        <v>0</v>
      </c>
      <c r="U3659" s="1" t="b">
        <f>OR(_xlfn.TEXTAFTER(Table5[[#This Row],[rxn]],"-",-1)="SPONT",_xlfn.TEXTAFTER(Table5[[#This Row],[rxn]],"-",-1)="UNKNOWN")</f>
        <v>1</v>
      </c>
      <c r="V3659" s="1">
        <f>_xlfn.XLOOKUP(SUBSTITUTE(Table5[[#This Row],[rxn]],"RXN-","ENZLOAD-"),Table4[rxn],Table4[ub],0)</f>
        <v>0</v>
      </c>
      <c r="W3659" s="1" t="b">
        <f>AND(Table5[[#This Row],[FVA ENZLOAD flux UB]]=0,Table5[[#This Row],[ENZ not made when it should be?]])</f>
        <v>0</v>
      </c>
    </row>
    <row r="3660" spans="6:23" hidden="1">
      <c r="F3660" s="1" t="s">
        <v>9215</v>
      </c>
      <c r="G3660" s="1" t="str">
        <f>_xlfn.TEXTBEFORE(Table5[[#This Row],[rxn     kapp_old        kapp_slack_ub   kapp_slack_lb]]," ")</f>
        <v>RXN-PCt_mm_rm_FWD-SPONT</v>
      </c>
      <c r="H366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66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660" s="1">
        <f>_xlfn.NUMBERVALUE(_xlfn.TEXTAFTER(Table5[[#This Row],[rxn     kapp_old        kapp_slack_ub   kapp_slack_lb]]," ",-1))</f>
        <v>0</v>
      </c>
      <c r="K3660" s="1">
        <f>_xlfn.XLOOKUP(SUBSTITUTE(Table5[[#This Row],[rxn]],"RXN-","ENZLOAD-"),ENZLOAD[name],ENZLOAD[flux],0)</f>
        <v>0</v>
      </c>
      <c r="L3660" s="1" t="str">
        <f>"'"&amp;Table5[[#This Row],[rxn]]&amp;"'"&amp;CHAR(9)&amp;IF(AND(Table5[[#This Row],[kapp_slack_ub]]&lt;&gt;0,Table5[[#This Row],[kapp_old]]&lt;$F$1),$F$1,Table5[[#This Row],[kapp_old]])</f>
        <v>'RXN-PCt_mm_rm_FWD-SPONT'	27141.27779288</v>
      </c>
      <c r="M3660" s="1">
        <f>_xlfn.XLOOKUP(Table5[[#This Row],[rxn]],Table3[name],Table3[flux],$F$1)</f>
        <v>27141.277792879999</v>
      </c>
      <c r="N3660" s="1" t="str">
        <f>IFERROR(Table5[[#This Row],[min flux]]/Table5[[#This Row],[associated enzload]],"")</f>
        <v/>
      </c>
      <c r="O3660" s="1">
        <f>_xlfn.NUMBERVALUE(IF(Table5[[#This Row],[flux/enzload]]="","",ABS($N$1-Table5[[#This Row],[flux/enzload]])))</f>
        <v>0</v>
      </c>
      <c r="P3660" s="1">
        <f>Table5[[#This Row],[kapp_old]]+IFERROR(((Table5[[#This Row],[kapp_slack_ub]]-Table5[[#This Row],[kapp_slack_lb]])/Table5[[#This Row],[associated enzload]]),0)</f>
        <v>27141.277792879999</v>
      </c>
      <c r="Q3660" s="1" t="str">
        <f>"'"&amp;Table5[[#This Row],[rxn]]&amp;"'"&amp;CHAR(9)&amp;Table5[[#This Row],[kapp + (slack_ub - slack_lb)/enzload]]</f>
        <v>'RXN-PCt_mm_rm_FWD-SPONT'	27141.27779288</v>
      </c>
      <c r="R3660" s="1">
        <f>_xlfn.XLOOKUP(Table5[[#This Row],[rxn]],Table38[name],Table38[flux],0)</f>
        <v>0</v>
      </c>
      <c r="S3660" s="1">
        <f>_xlfn.XLOOKUP(SUBSTITUTE(Table5[[#This Row],[rxn]],"RXN-","ENZLOAD-"),Table38[name],Table38[flux],0)</f>
        <v>0</v>
      </c>
      <c r="T3660" s="1" t="b">
        <f>AND(Table5[[#This Row],[ENZLOAD flux in kapp-slack.gms]]=0,Table5[[#This Row],[flux in kapp-slack.gms]]&lt;&gt;0,NOT(Table5[[#This Row],[spont or unknown?]]))</f>
        <v>0</v>
      </c>
      <c r="U3660" s="1" t="b">
        <f>OR(_xlfn.TEXTAFTER(Table5[[#This Row],[rxn]],"-",-1)="SPONT",_xlfn.TEXTAFTER(Table5[[#This Row],[rxn]],"-",-1)="UNKNOWN")</f>
        <v>1</v>
      </c>
      <c r="V3660" s="1">
        <f>_xlfn.XLOOKUP(SUBSTITUTE(Table5[[#This Row],[rxn]],"RXN-","ENZLOAD-"),Table4[rxn],Table4[ub],0)</f>
        <v>0</v>
      </c>
      <c r="W3660" s="1" t="b">
        <f>AND(Table5[[#This Row],[FVA ENZLOAD flux UB]]=0,Table5[[#This Row],[ENZ not made when it should be?]])</f>
        <v>0</v>
      </c>
    </row>
    <row r="3661" spans="6:23" hidden="1">
      <c r="F3661" s="1" t="s">
        <v>9216</v>
      </c>
      <c r="G3661" s="1" t="str">
        <f>_xlfn.TEXTBEFORE(Table5[[#This Row],[rxn     kapp_old        kapp_slack_ub   kapp_slack_lb]]," ")</f>
        <v>RXN-PCt_mm_rm_REV-SPONT</v>
      </c>
      <c r="H366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66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661" s="1">
        <f>_xlfn.NUMBERVALUE(_xlfn.TEXTAFTER(Table5[[#This Row],[rxn     kapp_old        kapp_slack_ub   kapp_slack_lb]]," ",-1))</f>
        <v>0</v>
      </c>
      <c r="K3661" s="1">
        <f>_xlfn.XLOOKUP(SUBSTITUTE(Table5[[#This Row],[rxn]],"RXN-","ENZLOAD-"),ENZLOAD[name],ENZLOAD[flux],0)</f>
        <v>0</v>
      </c>
      <c r="L3661" s="1" t="str">
        <f>"'"&amp;Table5[[#This Row],[rxn]]&amp;"'"&amp;CHAR(9)&amp;IF(AND(Table5[[#This Row],[kapp_slack_ub]]&lt;&gt;0,Table5[[#This Row],[kapp_old]]&lt;$F$1),$F$1,Table5[[#This Row],[kapp_old]])</f>
        <v>'RXN-PCt_mm_rm_REV-SPONT'	27141.27779288</v>
      </c>
      <c r="M3661" s="1">
        <f>_xlfn.XLOOKUP(Table5[[#This Row],[rxn]],Table3[name],Table3[flux],$F$1)</f>
        <v>27141.277792879999</v>
      </c>
      <c r="N3661" s="1" t="str">
        <f>IFERROR(Table5[[#This Row],[min flux]]/Table5[[#This Row],[associated enzload]],"")</f>
        <v/>
      </c>
      <c r="O3661" s="1">
        <f>_xlfn.NUMBERVALUE(IF(Table5[[#This Row],[flux/enzload]]="","",ABS($N$1-Table5[[#This Row],[flux/enzload]])))</f>
        <v>0</v>
      </c>
      <c r="P3661" s="1">
        <f>Table5[[#This Row],[kapp_old]]+IFERROR(((Table5[[#This Row],[kapp_slack_ub]]-Table5[[#This Row],[kapp_slack_lb]])/Table5[[#This Row],[associated enzload]]),0)</f>
        <v>27141.277792879999</v>
      </c>
      <c r="Q3661" s="1" t="str">
        <f>"'"&amp;Table5[[#This Row],[rxn]]&amp;"'"&amp;CHAR(9)&amp;Table5[[#This Row],[kapp + (slack_ub - slack_lb)/enzload]]</f>
        <v>'RXN-PCt_mm_rm_REV-SPONT'	27141.27779288</v>
      </c>
      <c r="R3661" s="1">
        <f>_xlfn.XLOOKUP(Table5[[#This Row],[rxn]],Table38[name],Table38[flux],0)</f>
        <v>0</v>
      </c>
      <c r="S3661" s="1">
        <f>_xlfn.XLOOKUP(SUBSTITUTE(Table5[[#This Row],[rxn]],"RXN-","ENZLOAD-"),Table38[name],Table38[flux],0)</f>
        <v>0</v>
      </c>
      <c r="T3661" s="1" t="b">
        <f>AND(Table5[[#This Row],[ENZLOAD flux in kapp-slack.gms]]=0,Table5[[#This Row],[flux in kapp-slack.gms]]&lt;&gt;0,NOT(Table5[[#This Row],[spont or unknown?]]))</f>
        <v>0</v>
      </c>
      <c r="U3661" s="1" t="b">
        <f>OR(_xlfn.TEXTAFTER(Table5[[#This Row],[rxn]],"-",-1)="SPONT",_xlfn.TEXTAFTER(Table5[[#This Row],[rxn]],"-",-1)="UNKNOWN")</f>
        <v>1</v>
      </c>
      <c r="V3661" s="1">
        <f>_xlfn.XLOOKUP(SUBSTITUTE(Table5[[#This Row],[rxn]],"RXN-","ENZLOAD-"),Table4[rxn],Table4[ub],0)</f>
        <v>0</v>
      </c>
      <c r="W3661" s="1" t="b">
        <f>AND(Table5[[#This Row],[FVA ENZLOAD flux UB]]=0,Table5[[#This Row],[ENZ not made when it should be?]])</f>
        <v>0</v>
      </c>
    </row>
    <row r="3662" spans="6:23" hidden="1">
      <c r="F3662" s="1" t="s">
        <v>9233</v>
      </c>
      <c r="G3662" s="1" t="str">
        <f>_xlfn.TEXTBEFORE(Table5[[#This Row],[rxn     kapp_old        kapp_slack_ub   kapp_slack_lb]]," ")</f>
        <v>RXN-PENDPt_c_m_FWD-SPONT</v>
      </c>
      <c r="H366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66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662" s="1">
        <f>_xlfn.NUMBERVALUE(_xlfn.TEXTAFTER(Table5[[#This Row],[rxn     kapp_old        kapp_slack_ub   kapp_slack_lb]]," ",-1))</f>
        <v>0</v>
      </c>
      <c r="K3662" s="1">
        <f>_xlfn.XLOOKUP(SUBSTITUTE(Table5[[#This Row],[rxn]],"RXN-","ENZLOAD-"),ENZLOAD[name],ENZLOAD[flux],0)</f>
        <v>0</v>
      </c>
      <c r="L3662" s="1" t="str">
        <f>"'"&amp;Table5[[#This Row],[rxn]]&amp;"'"&amp;CHAR(9)&amp;IF(AND(Table5[[#This Row],[kapp_slack_ub]]&lt;&gt;0,Table5[[#This Row],[kapp_old]]&lt;$F$1),$F$1,Table5[[#This Row],[kapp_old]])</f>
        <v>'RXN-PENDPt_c_m_FWD-SPONT'	27141.27779288</v>
      </c>
      <c r="M3662" s="1">
        <f>_xlfn.XLOOKUP(Table5[[#This Row],[rxn]],Table3[name],Table3[flux],$F$1)</f>
        <v>27141.277792879999</v>
      </c>
      <c r="N3662" s="1" t="str">
        <f>IFERROR(Table5[[#This Row],[min flux]]/Table5[[#This Row],[associated enzload]],"")</f>
        <v/>
      </c>
      <c r="O3662" s="1">
        <f>_xlfn.NUMBERVALUE(IF(Table5[[#This Row],[flux/enzload]]="","",ABS($N$1-Table5[[#This Row],[flux/enzload]])))</f>
        <v>0</v>
      </c>
      <c r="P3662" s="1">
        <f>Table5[[#This Row],[kapp_old]]+IFERROR(((Table5[[#This Row],[kapp_slack_ub]]-Table5[[#This Row],[kapp_slack_lb]])/Table5[[#This Row],[associated enzload]]),0)</f>
        <v>27141.277792879999</v>
      </c>
      <c r="Q3662" s="1" t="str">
        <f>"'"&amp;Table5[[#This Row],[rxn]]&amp;"'"&amp;CHAR(9)&amp;Table5[[#This Row],[kapp + (slack_ub - slack_lb)/enzload]]</f>
        <v>'RXN-PENDPt_c_m_FWD-SPONT'	27141.27779288</v>
      </c>
      <c r="R3662" s="1">
        <f>_xlfn.XLOOKUP(Table5[[#This Row],[rxn]],Table38[name],Table38[flux],0)</f>
        <v>0</v>
      </c>
      <c r="S3662" s="1">
        <f>_xlfn.XLOOKUP(SUBSTITUTE(Table5[[#This Row],[rxn]],"RXN-","ENZLOAD-"),Table38[name],Table38[flux],0)</f>
        <v>0</v>
      </c>
      <c r="T3662" s="1" t="b">
        <f>AND(Table5[[#This Row],[ENZLOAD flux in kapp-slack.gms]]=0,Table5[[#This Row],[flux in kapp-slack.gms]]&lt;&gt;0,NOT(Table5[[#This Row],[spont or unknown?]]))</f>
        <v>0</v>
      </c>
      <c r="U3662" s="1" t="b">
        <f>OR(_xlfn.TEXTAFTER(Table5[[#This Row],[rxn]],"-",-1)="SPONT",_xlfn.TEXTAFTER(Table5[[#This Row],[rxn]],"-",-1)="UNKNOWN")</f>
        <v>1</v>
      </c>
      <c r="V3662" s="1">
        <f>_xlfn.XLOOKUP(SUBSTITUTE(Table5[[#This Row],[rxn]],"RXN-","ENZLOAD-"),Table4[rxn],Table4[ub],0)</f>
        <v>0</v>
      </c>
      <c r="W3662" s="1" t="b">
        <f>AND(Table5[[#This Row],[FVA ENZLOAD flux UB]]=0,Table5[[#This Row],[ENZ not made when it should be?]])</f>
        <v>0</v>
      </c>
    </row>
    <row r="3663" spans="6:23" hidden="1">
      <c r="F3663" s="1" t="s">
        <v>9234</v>
      </c>
      <c r="G3663" s="1" t="str">
        <f>_xlfn.TEXTBEFORE(Table5[[#This Row],[rxn     kapp_old        kapp_slack_ub   kapp_slack_lb]]," ")</f>
        <v>RXN-PENDPt_c_m_REV-SPONT</v>
      </c>
      <c r="H366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66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663" s="1">
        <f>_xlfn.NUMBERVALUE(_xlfn.TEXTAFTER(Table5[[#This Row],[rxn     kapp_old        kapp_slack_ub   kapp_slack_lb]]," ",-1))</f>
        <v>0</v>
      </c>
      <c r="K3663" s="1">
        <f>_xlfn.XLOOKUP(SUBSTITUTE(Table5[[#This Row],[rxn]],"RXN-","ENZLOAD-"),ENZLOAD[name],ENZLOAD[flux],0)</f>
        <v>0</v>
      </c>
      <c r="L3663" s="1" t="str">
        <f>"'"&amp;Table5[[#This Row],[rxn]]&amp;"'"&amp;CHAR(9)&amp;IF(AND(Table5[[#This Row],[kapp_slack_ub]]&lt;&gt;0,Table5[[#This Row],[kapp_old]]&lt;$F$1),$F$1,Table5[[#This Row],[kapp_old]])</f>
        <v>'RXN-PENDPt_c_m_REV-SPONT'	27141.27779288</v>
      </c>
      <c r="M3663" s="1">
        <f>_xlfn.XLOOKUP(Table5[[#This Row],[rxn]],Table3[name],Table3[flux],$F$1)</f>
        <v>27141.277792879999</v>
      </c>
      <c r="N3663" s="1" t="str">
        <f>IFERROR(Table5[[#This Row],[min flux]]/Table5[[#This Row],[associated enzload]],"")</f>
        <v/>
      </c>
      <c r="O3663" s="1">
        <f>_xlfn.NUMBERVALUE(IF(Table5[[#This Row],[flux/enzload]]="","",ABS($N$1-Table5[[#This Row],[flux/enzload]])))</f>
        <v>0</v>
      </c>
      <c r="P3663" s="1">
        <f>Table5[[#This Row],[kapp_old]]+IFERROR(((Table5[[#This Row],[kapp_slack_ub]]-Table5[[#This Row],[kapp_slack_lb]])/Table5[[#This Row],[associated enzload]]),0)</f>
        <v>27141.277792879999</v>
      </c>
      <c r="Q3663" s="1" t="str">
        <f>"'"&amp;Table5[[#This Row],[rxn]]&amp;"'"&amp;CHAR(9)&amp;Table5[[#This Row],[kapp + (slack_ub - slack_lb)/enzload]]</f>
        <v>'RXN-PENDPt_c_m_REV-SPONT'	27141.27779288</v>
      </c>
      <c r="R3663" s="1">
        <f>_xlfn.XLOOKUP(Table5[[#This Row],[rxn]],Table38[name],Table38[flux],0)</f>
        <v>0</v>
      </c>
      <c r="S3663" s="1">
        <f>_xlfn.XLOOKUP(SUBSTITUTE(Table5[[#This Row],[rxn]],"RXN-","ENZLOAD-"),Table38[name],Table38[flux],0)</f>
        <v>0</v>
      </c>
      <c r="T3663" s="1" t="b">
        <f>AND(Table5[[#This Row],[ENZLOAD flux in kapp-slack.gms]]=0,Table5[[#This Row],[flux in kapp-slack.gms]]&lt;&gt;0,NOT(Table5[[#This Row],[spont or unknown?]]))</f>
        <v>0</v>
      </c>
      <c r="U3663" s="1" t="b">
        <f>OR(_xlfn.TEXTAFTER(Table5[[#This Row],[rxn]],"-",-1)="SPONT",_xlfn.TEXTAFTER(Table5[[#This Row],[rxn]],"-",-1)="UNKNOWN")</f>
        <v>1</v>
      </c>
      <c r="V3663" s="1">
        <f>_xlfn.XLOOKUP(SUBSTITUTE(Table5[[#This Row],[rxn]],"RXN-","ENZLOAD-"),Table4[rxn],Table4[ub],0)</f>
        <v>0</v>
      </c>
      <c r="W3663" s="1" t="b">
        <f>AND(Table5[[#This Row],[FVA ENZLOAD flux UB]]=0,Table5[[#This Row],[ENZ not made when it should be?]])</f>
        <v>0</v>
      </c>
    </row>
    <row r="3664" spans="6:23" hidden="1">
      <c r="F3664" s="1" t="s">
        <v>9235</v>
      </c>
      <c r="G3664" s="1" t="str">
        <f>_xlfn.TEXTBEFORE(Table5[[#This Row],[rxn     kapp_old        kapp_slack_ub   kapp_slack_lb]]," ")</f>
        <v>RXN-PEt_c_r_FWD-UNKNOWN</v>
      </c>
      <c r="H366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66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664" s="1">
        <f>_xlfn.NUMBERVALUE(_xlfn.TEXTAFTER(Table5[[#This Row],[rxn     kapp_old        kapp_slack_ub   kapp_slack_lb]]," ",-1))</f>
        <v>0</v>
      </c>
      <c r="K3664" s="1">
        <f>_xlfn.XLOOKUP(SUBSTITUTE(Table5[[#This Row],[rxn]],"RXN-","ENZLOAD-"),ENZLOAD[name],ENZLOAD[flux],0)</f>
        <v>0</v>
      </c>
      <c r="L3664" s="1" t="str">
        <f>"'"&amp;Table5[[#This Row],[rxn]]&amp;"'"&amp;CHAR(9)&amp;IF(AND(Table5[[#This Row],[kapp_slack_ub]]&lt;&gt;0,Table5[[#This Row],[kapp_old]]&lt;$F$1),$F$1,Table5[[#This Row],[kapp_old]])</f>
        <v>'RXN-PEt_c_r_FWD-UNKNOWN'	27141.27779288</v>
      </c>
      <c r="M3664" s="1">
        <f>_xlfn.XLOOKUP(Table5[[#This Row],[rxn]],Table3[name],Table3[flux],$F$1)</f>
        <v>1.93313321903388E-2</v>
      </c>
      <c r="N3664" s="1" t="str">
        <f>IFERROR(Table5[[#This Row],[min flux]]/Table5[[#This Row],[associated enzload]],"")</f>
        <v/>
      </c>
      <c r="O3664" s="1">
        <f>_xlfn.NUMBERVALUE(IF(Table5[[#This Row],[flux/enzload]]="","",ABS($N$1-Table5[[#This Row],[flux/enzload]])))</f>
        <v>0</v>
      </c>
      <c r="P3664" s="1">
        <f>Table5[[#This Row],[kapp_old]]+IFERROR(((Table5[[#This Row],[kapp_slack_ub]]-Table5[[#This Row],[kapp_slack_lb]])/Table5[[#This Row],[associated enzload]]),0)</f>
        <v>27141.277792879999</v>
      </c>
      <c r="Q3664" s="1" t="str">
        <f>"'"&amp;Table5[[#This Row],[rxn]]&amp;"'"&amp;CHAR(9)&amp;Table5[[#This Row],[kapp + (slack_ub - slack_lb)/enzload]]</f>
        <v>'RXN-PEt_c_r_FWD-UNKNOWN'	27141.27779288</v>
      </c>
      <c r="R3664" s="1">
        <f>_xlfn.XLOOKUP(Table5[[#This Row],[rxn]],Table38[name],Table38[flux],0)</f>
        <v>1.9665906678626999E-2</v>
      </c>
      <c r="S3664" s="1">
        <f>_xlfn.XLOOKUP(SUBSTITUTE(Table5[[#This Row],[rxn]],"RXN-","ENZLOAD-"),Table38[name],Table38[flux],0)</f>
        <v>0</v>
      </c>
      <c r="T3664" s="1" t="b">
        <f>AND(Table5[[#This Row],[ENZLOAD flux in kapp-slack.gms]]=0,Table5[[#This Row],[flux in kapp-slack.gms]]&lt;&gt;0,NOT(Table5[[#This Row],[spont or unknown?]]))</f>
        <v>0</v>
      </c>
      <c r="U3664" s="1" t="b">
        <f>OR(_xlfn.TEXTAFTER(Table5[[#This Row],[rxn]],"-",-1)="SPONT",_xlfn.TEXTAFTER(Table5[[#This Row],[rxn]],"-",-1)="UNKNOWN")</f>
        <v>1</v>
      </c>
      <c r="V3664" s="1">
        <f>_xlfn.XLOOKUP(SUBSTITUTE(Table5[[#This Row],[rxn]],"RXN-","ENZLOAD-"),Table4[rxn],Table4[ub],0)</f>
        <v>0</v>
      </c>
      <c r="W3664" s="1" t="b">
        <f>AND(Table5[[#This Row],[FVA ENZLOAD flux UB]]=0,Table5[[#This Row],[ENZ not made when it should be?]])</f>
        <v>0</v>
      </c>
    </row>
    <row r="3665" spans="6:23" hidden="1">
      <c r="F3665" s="1" t="s">
        <v>9236</v>
      </c>
      <c r="G3665" s="1" t="str">
        <f>_xlfn.TEXTBEFORE(Table5[[#This Row],[rxn     kapp_old        kapp_slack_ub   kapp_slack_lb]]," ")</f>
        <v>RXN-PEt_c_r_REV-UNKNOWN</v>
      </c>
      <c r="H366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66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665" s="1">
        <f>_xlfn.NUMBERVALUE(_xlfn.TEXTAFTER(Table5[[#This Row],[rxn     kapp_old        kapp_slack_ub   kapp_slack_lb]]," ",-1))</f>
        <v>0</v>
      </c>
      <c r="K3665" s="1">
        <f>_xlfn.XLOOKUP(SUBSTITUTE(Table5[[#This Row],[rxn]],"RXN-","ENZLOAD-"),ENZLOAD[name],ENZLOAD[flux],0)</f>
        <v>0</v>
      </c>
      <c r="L3665" s="1" t="str">
        <f>"'"&amp;Table5[[#This Row],[rxn]]&amp;"'"&amp;CHAR(9)&amp;IF(AND(Table5[[#This Row],[kapp_slack_ub]]&lt;&gt;0,Table5[[#This Row],[kapp_old]]&lt;$F$1),$F$1,Table5[[#This Row],[kapp_old]])</f>
        <v>'RXN-PEt_c_r_REV-UNKNOWN'	27141.27779288</v>
      </c>
      <c r="M3665" s="1">
        <f>_xlfn.XLOOKUP(Table5[[#This Row],[rxn]],Table3[name],Table3[flux],$F$1)</f>
        <v>27141.277792879999</v>
      </c>
      <c r="N3665" s="1" t="str">
        <f>IFERROR(Table5[[#This Row],[min flux]]/Table5[[#This Row],[associated enzload]],"")</f>
        <v/>
      </c>
      <c r="O3665" s="1">
        <f>_xlfn.NUMBERVALUE(IF(Table5[[#This Row],[flux/enzload]]="","",ABS($N$1-Table5[[#This Row],[flux/enzload]])))</f>
        <v>0</v>
      </c>
      <c r="P3665" s="1">
        <f>Table5[[#This Row],[kapp_old]]+IFERROR(((Table5[[#This Row],[kapp_slack_ub]]-Table5[[#This Row],[kapp_slack_lb]])/Table5[[#This Row],[associated enzload]]),0)</f>
        <v>27141.277792879999</v>
      </c>
      <c r="Q3665" s="1" t="str">
        <f>"'"&amp;Table5[[#This Row],[rxn]]&amp;"'"&amp;CHAR(9)&amp;Table5[[#This Row],[kapp + (slack_ub - slack_lb)/enzload]]</f>
        <v>'RXN-PEt_c_r_REV-UNKNOWN'	27141.27779288</v>
      </c>
      <c r="R3665" s="1">
        <f>_xlfn.XLOOKUP(Table5[[#This Row],[rxn]],Table38[name],Table38[flux],0)</f>
        <v>0</v>
      </c>
      <c r="S3665" s="1">
        <f>_xlfn.XLOOKUP(SUBSTITUTE(Table5[[#This Row],[rxn]],"RXN-","ENZLOAD-"),Table38[name],Table38[flux],0)</f>
        <v>0</v>
      </c>
      <c r="T3665" s="1" t="b">
        <f>AND(Table5[[#This Row],[ENZLOAD flux in kapp-slack.gms]]=0,Table5[[#This Row],[flux in kapp-slack.gms]]&lt;&gt;0,NOT(Table5[[#This Row],[spont or unknown?]]))</f>
        <v>0</v>
      </c>
      <c r="U3665" s="1" t="b">
        <f>OR(_xlfn.TEXTAFTER(Table5[[#This Row],[rxn]],"-",-1)="SPONT",_xlfn.TEXTAFTER(Table5[[#This Row],[rxn]],"-",-1)="UNKNOWN")</f>
        <v>1</v>
      </c>
      <c r="V3665" s="1">
        <f>_xlfn.XLOOKUP(SUBSTITUTE(Table5[[#This Row],[rxn]],"RXN-","ENZLOAD-"),Table4[rxn],Table4[ub],0)</f>
        <v>0</v>
      </c>
      <c r="W3665" s="1" t="b">
        <f>AND(Table5[[#This Row],[FVA ENZLOAD flux UB]]=0,Table5[[#This Row],[ENZ not made when it should be?]])</f>
        <v>0</v>
      </c>
    </row>
    <row r="3666" spans="6:23" hidden="1">
      <c r="F3666" s="1" t="s">
        <v>9237</v>
      </c>
      <c r="G3666" s="1" t="str">
        <f>_xlfn.TEXTBEFORE(Table5[[#This Row],[rxn     kapp_old        kapp_slack_ub   kapp_slack_lb]]," ")</f>
        <v>RXN-PEt_c_rm_FWD-SPONT</v>
      </c>
      <c r="H366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66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666" s="1">
        <f>_xlfn.NUMBERVALUE(_xlfn.TEXTAFTER(Table5[[#This Row],[rxn     kapp_old        kapp_slack_ub   kapp_slack_lb]]," ",-1))</f>
        <v>0</v>
      </c>
      <c r="K3666" s="1">
        <f>_xlfn.XLOOKUP(SUBSTITUTE(Table5[[#This Row],[rxn]],"RXN-","ENZLOAD-"),ENZLOAD[name],ENZLOAD[flux],0)</f>
        <v>0</v>
      </c>
      <c r="L3666" s="1" t="str">
        <f>"'"&amp;Table5[[#This Row],[rxn]]&amp;"'"&amp;CHAR(9)&amp;IF(AND(Table5[[#This Row],[kapp_slack_ub]]&lt;&gt;0,Table5[[#This Row],[kapp_old]]&lt;$F$1),$F$1,Table5[[#This Row],[kapp_old]])</f>
        <v>'RXN-PEt_c_rm_FWD-SPONT'	27141.27779288</v>
      </c>
      <c r="M3666" s="1">
        <f>_xlfn.XLOOKUP(Table5[[#This Row],[rxn]],Table3[name],Table3[flux],$F$1)</f>
        <v>27141.277792879999</v>
      </c>
      <c r="N3666" s="1" t="str">
        <f>IFERROR(Table5[[#This Row],[min flux]]/Table5[[#This Row],[associated enzload]],"")</f>
        <v/>
      </c>
      <c r="O3666" s="1">
        <f>_xlfn.NUMBERVALUE(IF(Table5[[#This Row],[flux/enzload]]="","",ABS($N$1-Table5[[#This Row],[flux/enzload]])))</f>
        <v>0</v>
      </c>
      <c r="P3666" s="1">
        <f>Table5[[#This Row],[kapp_old]]+IFERROR(((Table5[[#This Row],[kapp_slack_ub]]-Table5[[#This Row],[kapp_slack_lb]])/Table5[[#This Row],[associated enzload]]),0)</f>
        <v>27141.277792879999</v>
      </c>
      <c r="Q3666" s="1" t="str">
        <f>"'"&amp;Table5[[#This Row],[rxn]]&amp;"'"&amp;CHAR(9)&amp;Table5[[#This Row],[kapp + (slack_ub - slack_lb)/enzload]]</f>
        <v>'RXN-PEt_c_rm_FWD-SPONT'	27141.27779288</v>
      </c>
      <c r="R3666" s="1">
        <f>_xlfn.XLOOKUP(Table5[[#This Row],[rxn]],Table38[name],Table38[flux],0)</f>
        <v>0</v>
      </c>
      <c r="S3666" s="1">
        <f>_xlfn.XLOOKUP(SUBSTITUTE(Table5[[#This Row],[rxn]],"RXN-","ENZLOAD-"),Table38[name],Table38[flux],0)</f>
        <v>0</v>
      </c>
      <c r="T3666" s="1" t="b">
        <f>AND(Table5[[#This Row],[ENZLOAD flux in kapp-slack.gms]]=0,Table5[[#This Row],[flux in kapp-slack.gms]]&lt;&gt;0,NOT(Table5[[#This Row],[spont or unknown?]]))</f>
        <v>0</v>
      </c>
      <c r="U3666" s="1" t="b">
        <f>OR(_xlfn.TEXTAFTER(Table5[[#This Row],[rxn]],"-",-1)="SPONT",_xlfn.TEXTAFTER(Table5[[#This Row],[rxn]],"-",-1)="UNKNOWN")</f>
        <v>1</v>
      </c>
      <c r="V3666" s="1">
        <f>_xlfn.XLOOKUP(SUBSTITUTE(Table5[[#This Row],[rxn]],"RXN-","ENZLOAD-"),Table4[rxn],Table4[ub],0)</f>
        <v>0</v>
      </c>
      <c r="W3666" s="1" t="b">
        <f>AND(Table5[[#This Row],[FVA ENZLOAD flux UB]]=0,Table5[[#This Row],[ENZ not made when it should be?]])</f>
        <v>0</v>
      </c>
    </row>
    <row r="3667" spans="6:23" hidden="1">
      <c r="F3667" s="1" t="s">
        <v>9238</v>
      </c>
      <c r="G3667" s="1" t="str">
        <f>_xlfn.TEXTBEFORE(Table5[[#This Row],[rxn     kapp_old        kapp_slack_ub   kapp_slack_lb]]," ")</f>
        <v>RXN-PEt_c_rm_REV-SPONT</v>
      </c>
      <c r="H366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66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667" s="1">
        <f>_xlfn.NUMBERVALUE(_xlfn.TEXTAFTER(Table5[[#This Row],[rxn     kapp_old        kapp_slack_ub   kapp_slack_lb]]," ",-1))</f>
        <v>0</v>
      </c>
      <c r="K3667" s="1">
        <f>_xlfn.XLOOKUP(SUBSTITUTE(Table5[[#This Row],[rxn]],"RXN-","ENZLOAD-"),ENZLOAD[name],ENZLOAD[flux],0)</f>
        <v>0</v>
      </c>
      <c r="L3667" s="1" t="str">
        <f>"'"&amp;Table5[[#This Row],[rxn]]&amp;"'"&amp;CHAR(9)&amp;IF(AND(Table5[[#This Row],[kapp_slack_ub]]&lt;&gt;0,Table5[[#This Row],[kapp_old]]&lt;$F$1),$F$1,Table5[[#This Row],[kapp_old]])</f>
        <v>'RXN-PEt_c_rm_REV-SPONT'	27141.27779288</v>
      </c>
      <c r="M3667" s="1">
        <f>_xlfn.XLOOKUP(Table5[[#This Row],[rxn]],Table3[name],Table3[flux],$F$1)</f>
        <v>2.31026115473284E-2</v>
      </c>
      <c r="N3667" s="1" t="str">
        <f>IFERROR(Table5[[#This Row],[min flux]]/Table5[[#This Row],[associated enzload]],"")</f>
        <v/>
      </c>
      <c r="O3667" s="1">
        <f>_xlfn.NUMBERVALUE(IF(Table5[[#This Row],[flux/enzload]]="","",ABS($N$1-Table5[[#This Row],[flux/enzload]])))</f>
        <v>0</v>
      </c>
      <c r="P3667" s="1">
        <f>Table5[[#This Row],[kapp_old]]+IFERROR(((Table5[[#This Row],[kapp_slack_ub]]-Table5[[#This Row],[kapp_slack_lb]])/Table5[[#This Row],[associated enzload]]),0)</f>
        <v>27141.277792879999</v>
      </c>
      <c r="Q3667" s="1" t="str">
        <f>"'"&amp;Table5[[#This Row],[rxn]]&amp;"'"&amp;CHAR(9)&amp;Table5[[#This Row],[kapp + (slack_ub - slack_lb)/enzload]]</f>
        <v>'RXN-PEt_c_rm_REV-SPONT'	27141.27779288</v>
      </c>
      <c r="R3667" s="1">
        <f>_xlfn.XLOOKUP(Table5[[#This Row],[rxn]],Table38[name],Table38[flux],0)</f>
        <v>2.3502456956866001E-2</v>
      </c>
      <c r="S3667" s="1">
        <f>_xlfn.XLOOKUP(SUBSTITUTE(Table5[[#This Row],[rxn]],"RXN-","ENZLOAD-"),Table38[name],Table38[flux],0)</f>
        <v>0</v>
      </c>
      <c r="T3667" s="1" t="b">
        <f>AND(Table5[[#This Row],[ENZLOAD flux in kapp-slack.gms]]=0,Table5[[#This Row],[flux in kapp-slack.gms]]&lt;&gt;0,NOT(Table5[[#This Row],[spont or unknown?]]))</f>
        <v>0</v>
      </c>
      <c r="U3667" s="1" t="b">
        <f>OR(_xlfn.TEXTAFTER(Table5[[#This Row],[rxn]],"-",-1)="SPONT",_xlfn.TEXTAFTER(Table5[[#This Row],[rxn]],"-",-1)="UNKNOWN")</f>
        <v>1</v>
      </c>
      <c r="V3667" s="1">
        <f>_xlfn.XLOOKUP(SUBSTITUTE(Table5[[#This Row],[rxn]],"RXN-","ENZLOAD-"),Table4[rxn],Table4[ub],0)</f>
        <v>0</v>
      </c>
      <c r="W3667" s="1" t="b">
        <f>AND(Table5[[#This Row],[FVA ENZLOAD flux UB]]=0,Table5[[#This Row],[ENZ not made when it should be?]])</f>
        <v>0</v>
      </c>
    </row>
    <row r="3668" spans="6:23" hidden="1">
      <c r="F3668" s="1" t="s">
        <v>9239</v>
      </c>
      <c r="G3668" s="1" t="str">
        <f>_xlfn.TEXTBEFORE(Table5[[#This Row],[rxn     kapp_old        kapp_slack_ub   kapp_slack_lb]]," ")</f>
        <v>RXN-PEt_en_rm_FWD-SPONT</v>
      </c>
      <c r="H366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66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668" s="1">
        <f>_xlfn.NUMBERVALUE(_xlfn.TEXTAFTER(Table5[[#This Row],[rxn     kapp_old        kapp_slack_ub   kapp_slack_lb]]," ",-1))</f>
        <v>0</v>
      </c>
      <c r="K3668" s="1">
        <f>_xlfn.XLOOKUP(SUBSTITUTE(Table5[[#This Row],[rxn]],"RXN-","ENZLOAD-"),ENZLOAD[name],ENZLOAD[flux],0)</f>
        <v>0</v>
      </c>
      <c r="L3668" s="1" t="str">
        <f>"'"&amp;Table5[[#This Row],[rxn]]&amp;"'"&amp;CHAR(9)&amp;IF(AND(Table5[[#This Row],[kapp_slack_ub]]&lt;&gt;0,Table5[[#This Row],[kapp_old]]&lt;$F$1),$F$1,Table5[[#This Row],[kapp_old]])</f>
        <v>'RXN-PEt_en_rm_FWD-SPONT'	27141.27779288</v>
      </c>
      <c r="M3668" s="1">
        <f>_xlfn.XLOOKUP(Table5[[#This Row],[rxn]],Table3[name],Table3[flux],$F$1)</f>
        <v>27141.277792879999</v>
      </c>
      <c r="N3668" s="1" t="str">
        <f>IFERROR(Table5[[#This Row],[min flux]]/Table5[[#This Row],[associated enzload]],"")</f>
        <v/>
      </c>
      <c r="O3668" s="1">
        <f>_xlfn.NUMBERVALUE(IF(Table5[[#This Row],[flux/enzload]]="","",ABS($N$1-Table5[[#This Row],[flux/enzload]])))</f>
        <v>0</v>
      </c>
      <c r="P3668" s="1">
        <f>Table5[[#This Row],[kapp_old]]+IFERROR(((Table5[[#This Row],[kapp_slack_ub]]-Table5[[#This Row],[kapp_slack_lb]])/Table5[[#This Row],[associated enzload]]),0)</f>
        <v>27141.277792879999</v>
      </c>
      <c r="Q3668" s="1" t="str">
        <f>"'"&amp;Table5[[#This Row],[rxn]]&amp;"'"&amp;CHAR(9)&amp;Table5[[#This Row],[kapp + (slack_ub - slack_lb)/enzload]]</f>
        <v>'RXN-PEt_en_rm_FWD-SPONT'	27141.27779288</v>
      </c>
      <c r="R3668" s="1">
        <f>_xlfn.XLOOKUP(Table5[[#This Row],[rxn]],Table38[name],Table38[flux],0)</f>
        <v>0</v>
      </c>
      <c r="S3668" s="1">
        <f>_xlfn.XLOOKUP(SUBSTITUTE(Table5[[#This Row],[rxn]],"RXN-","ENZLOAD-"),Table38[name],Table38[flux],0)</f>
        <v>0</v>
      </c>
      <c r="T3668" s="1" t="b">
        <f>AND(Table5[[#This Row],[ENZLOAD flux in kapp-slack.gms]]=0,Table5[[#This Row],[flux in kapp-slack.gms]]&lt;&gt;0,NOT(Table5[[#This Row],[spont or unknown?]]))</f>
        <v>0</v>
      </c>
      <c r="U3668" s="1" t="b">
        <f>OR(_xlfn.TEXTAFTER(Table5[[#This Row],[rxn]],"-",-1)="SPONT",_xlfn.TEXTAFTER(Table5[[#This Row],[rxn]],"-",-1)="UNKNOWN")</f>
        <v>1</v>
      </c>
      <c r="V3668" s="1">
        <f>_xlfn.XLOOKUP(SUBSTITUTE(Table5[[#This Row],[rxn]],"RXN-","ENZLOAD-"),Table4[rxn],Table4[ub],0)</f>
        <v>0</v>
      </c>
      <c r="W3668" s="1" t="b">
        <f>AND(Table5[[#This Row],[FVA ENZLOAD flux UB]]=0,Table5[[#This Row],[ENZ not made when it should be?]])</f>
        <v>0</v>
      </c>
    </row>
    <row r="3669" spans="6:23" hidden="1">
      <c r="F3669" s="1" t="s">
        <v>9240</v>
      </c>
      <c r="G3669" s="1" t="str">
        <f>_xlfn.TEXTBEFORE(Table5[[#This Row],[rxn     kapp_old        kapp_slack_ub   kapp_slack_lb]]," ")</f>
        <v>RXN-PEt_en_rm_REV-SPONT</v>
      </c>
      <c r="H366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66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669" s="1">
        <f>_xlfn.NUMBERVALUE(_xlfn.TEXTAFTER(Table5[[#This Row],[rxn     kapp_old        kapp_slack_ub   kapp_slack_lb]]," ",-1))</f>
        <v>0</v>
      </c>
      <c r="K3669" s="1">
        <f>_xlfn.XLOOKUP(SUBSTITUTE(Table5[[#This Row],[rxn]],"RXN-","ENZLOAD-"),ENZLOAD[name],ENZLOAD[flux],0)</f>
        <v>0</v>
      </c>
      <c r="L3669" s="1" t="str">
        <f>"'"&amp;Table5[[#This Row],[rxn]]&amp;"'"&amp;CHAR(9)&amp;IF(AND(Table5[[#This Row],[kapp_slack_ub]]&lt;&gt;0,Table5[[#This Row],[kapp_old]]&lt;$F$1),$F$1,Table5[[#This Row],[kapp_old]])</f>
        <v>'RXN-PEt_en_rm_REV-SPONT'	27141.27779288</v>
      </c>
      <c r="M3669" s="1">
        <f>_xlfn.XLOOKUP(Table5[[#This Row],[rxn]],Table3[name],Table3[flux],$F$1)</f>
        <v>27141.277792879999</v>
      </c>
      <c r="N3669" s="1" t="str">
        <f>IFERROR(Table5[[#This Row],[min flux]]/Table5[[#This Row],[associated enzload]],"")</f>
        <v/>
      </c>
      <c r="O3669" s="1">
        <f>_xlfn.NUMBERVALUE(IF(Table5[[#This Row],[flux/enzload]]="","",ABS($N$1-Table5[[#This Row],[flux/enzload]])))</f>
        <v>0</v>
      </c>
      <c r="P3669" s="1">
        <f>Table5[[#This Row],[kapp_old]]+IFERROR(((Table5[[#This Row],[kapp_slack_ub]]-Table5[[#This Row],[kapp_slack_lb]])/Table5[[#This Row],[associated enzload]]),0)</f>
        <v>27141.277792879999</v>
      </c>
      <c r="Q3669" s="1" t="str">
        <f>"'"&amp;Table5[[#This Row],[rxn]]&amp;"'"&amp;CHAR(9)&amp;Table5[[#This Row],[kapp + (slack_ub - slack_lb)/enzload]]</f>
        <v>'RXN-PEt_en_rm_REV-SPONT'	27141.27779288</v>
      </c>
      <c r="R3669" s="1">
        <f>_xlfn.XLOOKUP(Table5[[#This Row],[rxn]],Table38[name],Table38[flux],0)</f>
        <v>0</v>
      </c>
      <c r="S3669" s="1">
        <f>_xlfn.XLOOKUP(SUBSTITUTE(Table5[[#This Row],[rxn]],"RXN-","ENZLOAD-"),Table38[name],Table38[flux],0)</f>
        <v>0</v>
      </c>
      <c r="T3669" s="1" t="b">
        <f>AND(Table5[[#This Row],[ENZLOAD flux in kapp-slack.gms]]=0,Table5[[#This Row],[flux in kapp-slack.gms]]&lt;&gt;0,NOT(Table5[[#This Row],[spont or unknown?]]))</f>
        <v>0</v>
      </c>
      <c r="U3669" s="1" t="b">
        <f>OR(_xlfn.TEXTAFTER(Table5[[#This Row],[rxn]],"-",-1)="SPONT",_xlfn.TEXTAFTER(Table5[[#This Row],[rxn]],"-",-1)="UNKNOWN")</f>
        <v>1</v>
      </c>
      <c r="V3669" s="1">
        <f>_xlfn.XLOOKUP(SUBSTITUTE(Table5[[#This Row],[rxn]],"RXN-","ENZLOAD-"),Table4[rxn],Table4[ub],0)</f>
        <v>0</v>
      </c>
      <c r="W3669" s="1" t="b">
        <f>AND(Table5[[#This Row],[FVA ENZLOAD flux UB]]=0,Table5[[#This Row],[ENZ not made when it should be?]])</f>
        <v>0</v>
      </c>
    </row>
    <row r="3670" spans="6:23" hidden="1">
      <c r="F3670" s="1" t="s">
        <v>9241</v>
      </c>
      <c r="G3670" s="1" t="str">
        <f>_xlfn.TEXTBEFORE(Table5[[#This Row],[rxn     kapp_old        kapp_slack_ub   kapp_slack_lb]]," ")</f>
        <v>RXN-PEt_gm_rm_FWD-UNKNOWN</v>
      </c>
      <c r="H367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67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670" s="1">
        <f>_xlfn.NUMBERVALUE(_xlfn.TEXTAFTER(Table5[[#This Row],[rxn     kapp_old        kapp_slack_ub   kapp_slack_lb]]," ",-1))</f>
        <v>0</v>
      </c>
      <c r="K3670" s="1">
        <f>_xlfn.XLOOKUP(SUBSTITUTE(Table5[[#This Row],[rxn]],"RXN-","ENZLOAD-"),ENZLOAD[name],ENZLOAD[flux],0)</f>
        <v>0</v>
      </c>
      <c r="L3670" s="1" t="str">
        <f>"'"&amp;Table5[[#This Row],[rxn]]&amp;"'"&amp;CHAR(9)&amp;IF(AND(Table5[[#This Row],[kapp_slack_ub]]&lt;&gt;0,Table5[[#This Row],[kapp_old]]&lt;$F$1),$F$1,Table5[[#This Row],[kapp_old]])</f>
        <v>'RXN-PEt_gm_rm_FWD-UNKNOWN'	27141.27779288</v>
      </c>
      <c r="M3670" s="1">
        <f>_xlfn.XLOOKUP(Table5[[#This Row],[rxn]],Table3[name],Table3[flux],$F$1)</f>
        <v>27141.277792879999</v>
      </c>
      <c r="N3670" s="1" t="str">
        <f>IFERROR(Table5[[#This Row],[min flux]]/Table5[[#This Row],[associated enzload]],"")</f>
        <v/>
      </c>
      <c r="O3670" s="1">
        <f>_xlfn.NUMBERVALUE(IF(Table5[[#This Row],[flux/enzload]]="","",ABS($N$1-Table5[[#This Row],[flux/enzload]])))</f>
        <v>0</v>
      </c>
      <c r="P3670" s="1">
        <f>Table5[[#This Row],[kapp_old]]+IFERROR(((Table5[[#This Row],[kapp_slack_ub]]-Table5[[#This Row],[kapp_slack_lb]])/Table5[[#This Row],[associated enzload]]),0)</f>
        <v>27141.277792879999</v>
      </c>
      <c r="Q3670" s="1" t="str">
        <f>"'"&amp;Table5[[#This Row],[rxn]]&amp;"'"&amp;CHAR(9)&amp;Table5[[#This Row],[kapp + (slack_ub - slack_lb)/enzload]]</f>
        <v>'RXN-PEt_gm_rm_FWD-UNKNOWN'	27141.27779288</v>
      </c>
      <c r="R3670" s="1">
        <f>_xlfn.XLOOKUP(Table5[[#This Row],[rxn]],Table38[name],Table38[flux],0)</f>
        <v>0</v>
      </c>
      <c r="S3670" s="1">
        <f>_xlfn.XLOOKUP(SUBSTITUTE(Table5[[#This Row],[rxn]],"RXN-","ENZLOAD-"),Table38[name],Table38[flux],0)</f>
        <v>0</v>
      </c>
      <c r="T3670" s="1" t="b">
        <f>AND(Table5[[#This Row],[ENZLOAD flux in kapp-slack.gms]]=0,Table5[[#This Row],[flux in kapp-slack.gms]]&lt;&gt;0,NOT(Table5[[#This Row],[spont or unknown?]]))</f>
        <v>0</v>
      </c>
      <c r="U3670" s="1" t="b">
        <f>OR(_xlfn.TEXTAFTER(Table5[[#This Row],[rxn]],"-",-1)="SPONT",_xlfn.TEXTAFTER(Table5[[#This Row],[rxn]],"-",-1)="UNKNOWN")</f>
        <v>1</v>
      </c>
      <c r="V3670" s="1">
        <f>_xlfn.XLOOKUP(SUBSTITUTE(Table5[[#This Row],[rxn]],"RXN-","ENZLOAD-"),Table4[rxn],Table4[ub],0)</f>
        <v>0</v>
      </c>
      <c r="W3670" s="1" t="b">
        <f>AND(Table5[[#This Row],[FVA ENZLOAD flux UB]]=0,Table5[[#This Row],[ENZ not made when it should be?]])</f>
        <v>0</v>
      </c>
    </row>
    <row r="3671" spans="6:23" hidden="1">
      <c r="F3671" s="1" t="s">
        <v>9242</v>
      </c>
      <c r="G3671" s="1" t="str">
        <f>_xlfn.TEXTBEFORE(Table5[[#This Row],[rxn     kapp_old        kapp_slack_ub   kapp_slack_lb]]," ")</f>
        <v>RXN-PEt_gm_rm_REV-UNKNOWN</v>
      </c>
      <c r="H367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67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671" s="1">
        <f>_xlfn.NUMBERVALUE(_xlfn.TEXTAFTER(Table5[[#This Row],[rxn     kapp_old        kapp_slack_ub   kapp_slack_lb]]," ",-1))</f>
        <v>0</v>
      </c>
      <c r="K3671" s="1">
        <f>_xlfn.XLOOKUP(SUBSTITUTE(Table5[[#This Row],[rxn]],"RXN-","ENZLOAD-"),ENZLOAD[name],ENZLOAD[flux],0)</f>
        <v>0</v>
      </c>
      <c r="L3671" s="1" t="str">
        <f>"'"&amp;Table5[[#This Row],[rxn]]&amp;"'"&amp;CHAR(9)&amp;IF(AND(Table5[[#This Row],[kapp_slack_ub]]&lt;&gt;0,Table5[[#This Row],[kapp_old]]&lt;$F$1),$F$1,Table5[[#This Row],[kapp_old]])</f>
        <v>'RXN-PEt_gm_rm_REV-UNKNOWN'	27141.27779288</v>
      </c>
      <c r="M3671" s="1">
        <f>_xlfn.XLOOKUP(Table5[[#This Row],[rxn]],Table3[name],Table3[flux],$F$1)</f>
        <v>27141.277792879999</v>
      </c>
      <c r="N3671" s="1" t="str">
        <f>IFERROR(Table5[[#This Row],[min flux]]/Table5[[#This Row],[associated enzload]],"")</f>
        <v/>
      </c>
      <c r="O3671" s="1">
        <f>_xlfn.NUMBERVALUE(IF(Table5[[#This Row],[flux/enzload]]="","",ABS($N$1-Table5[[#This Row],[flux/enzload]])))</f>
        <v>0</v>
      </c>
      <c r="P3671" s="1">
        <f>Table5[[#This Row],[kapp_old]]+IFERROR(((Table5[[#This Row],[kapp_slack_ub]]-Table5[[#This Row],[kapp_slack_lb]])/Table5[[#This Row],[associated enzload]]),0)</f>
        <v>27141.277792879999</v>
      </c>
      <c r="Q3671" s="1" t="str">
        <f>"'"&amp;Table5[[#This Row],[rxn]]&amp;"'"&amp;CHAR(9)&amp;Table5[[#This Row],[kapp + (slack_ub - slack_lb)/enzload]]</f>
        <v>'RXN-PEt_gm_rm_REV-UNKNOWN'	27141.27779288</v>
      </c>
      <c r="R3671" s="1">
        <f>_xlfn.XLOOKUP(Table5[[#This Row],[rxn]],Table38[name],Table38[flux],0)</f>
        <v>0</v>
      </c>
      <c r="S3671" s="1">
        <f>_xlfn.XLOOKUP(SUBSTITUTE(Table5[[#This Row],[rxn]],"RXN-","ENZLOAD-"),Table38[name],Table38[flux],0)</f>
        <v>0</v>
      </c>
      <c r="T3671" s="1" t="b">
        <f>AND(Table5[[#This Row],[ENZLOAD flux in kapp-slack.gms]]=0,Table5[[#This Row],[flux in kapp-slack.gms]]&lt;&gt;0,NOT(Table5[[#This Row],[spont or unknown?]]))</f>
        <v>0</v>
      </c>
      <c r="U3671" s="1" t="b">
        <f>OR(_xlfn.TEXTAFTER(Table5[[#This Row],[rxn]],"-",-1)="SPONT",_xlfn.TEXTAFTER(Table5[[#This Row],[rxn]],"-",-1)="UNKNOWN")</f>
        <v>1</v>
      </c>
      <c r="V3671" s="1">
        <f>_xlfn.XLOOKUP(SUBSTITUTE(Table5[[#This Row],[rxn]],"RXN-","ENZLOAD-"),Table4[rxn],Table4[ub],0)</f>
        <v>0</v>
      </c>
      <c r="W3671" s="1" t="b">
        <f>AND(Table5[[#This Row],[FVA ENZLOAD flux UB]]=0,Table5[[#This Row],[ENZ not made when it should be?]])</f>
        <v>0</v>
      </c>
    </row>
    <row r="3672" spans="6:23" hidden="1">
      <c r="F3672" s="1" t="s">
        <v>9243</v>
      </c>
      <c r="G3672" s="1" t="str">
        <f>_xlfn.TEXTBEFORE(Table5[[#This Row],[rxn     kapp_old        kapp_slack_ub   kapp_slack_lb]]," ")</f>
        <v>RXN-PEt_l_rm_FWD-SPONT</v>
      </c>
      <c r="H367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67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672" s="1">
        <f>_xlfn.NUMBERVALUE(_xlfn.TEXTAFTER(Table5[[#This Row],[rxn     kapp_old        kapp_slack_ub   kapp_slack_lb]]," ",-1))</f>
        <v>0</v>
      </c>
      <c r="K3672" s="1">
        <f>_xlfn.XLOOKUP(SUBSTITUTE(Table5[[#This Row],[rxn]],"RXN-","ENZLOAD-"),ENZLOAD[name],ENZLOAD[flux],0)</f>
        <v>0</v>
      </c>
      <c r="L3672" s="1" t="str">
        <f>"'"&amp;Table5[[#This Row],[rxn]]&amp;"'"&amp;CHAR(9)&amp;IF(AND(Table5[[#This Row],[kapp_slack_ub]]&lt;&gt;0,Table5[[#This Row],[kapp_old]]&lt;$F$1),$F$1,Table5[[#This Row],[kapp_old]])</f>
        <v>'RXN-PEt_l_rm_FWD-SPONT'	27141.27779288</v>
      </c>
      <c r="M3672" s="1">
        <f>_xlfn.XLOOKUP(Table5[[#This Row],[rxn]],Table3[name],Table3[flux],$F$1)</f>
        <v>27141.277792879999</v>
      </c>
      <c r="N3672" s="1" t="str">
        <f>IFERROR(Table5[[#This Row],[min flux]]/Table5[[#This Row],[associated enzload]],"")</f>
        <v/>
      </c>
      <c r="O3672" s="1">
        <f>_xlfn.NUMBERVALUE(IF(Table5[[#This Row],[flux/enzload]]="","",ABS($N$1-Table5[[#This Row],[flux/enzload]])))</f>
        <v>0</v>
      </c>
      <c r="P3672" s="1">
        <f>Table5[[#This Row],[kapp_old]]+IFERROR(((Table5[[#This Row],[kapp_slack_ub]]-Table5[[#This Row],[kapp_slack_lb]])/Table5[[#This Row],[associated enzload]]),0)</f>
        <v>27141.277792879999</v>
      </c>
      <c r="Q3672" s="1" t="str">
        <f>"'"&amp;Table5[[#This Row],[rxn]]&amp;"'"&amp;CHAR(9)&amp;Table5[[#This Row],[kapp + (slack_ub - slack_lb)/enzload]]</f>
        <v>'RXN-PEt_l_rm_FWD-SPONT'	27141.27779288</v>
      </c>
      <c r="R3672" s="1">
        <f>_xlfn.XLOOKUP(Table5[[#This Row],[rxn]],Table38[name],Table38[flux],0)</f>
        <v>0</v>
      </c>
      <c r="S3672" s="1">
        <f>_xlfn.XLOOKUP(SUBSTITUTE(Table5[[#This Row],[rxn]],"RXN-","ENZLOAD-"),Table38[name],Table38[flux],0)</f>
        <v>0</v>
      </c>
      <c r="T3672" s="1" t="b">
        <f>AND(Table5[[#This Row],[ENZLOAD flux in kapp-slack.gms]]=0,Table5[[#This Row],[flux in kapp-slack.gms]]&lt;&gt;0,NOT(Table5[[#This Row],[spont or unknown?]]))</f>
        <v>0</v>
      </c>
      <c r="U3672" s="1" t="b">
        <f>OR(_xlfn.TEXTAFTER(Table5[[#This Row],[rxn]],"-",-1)="SPONT",_xlfn.TEXTAFTER(Table5[[#This Row],[rxn]],"-",-1)="UNKNOWN")</f>
        <v>1</v>
      </c>
      <c r="V3672" s="1">
        <f>_xlfn.XLOOKUP(SUBSTITUTE(Table5[[#This Row],[rxn]],"RXN-","ENZLOAD-"),Table4[rxn],Table4[ub],0)</f>
        <v>0</v>
      </c>
      <c r="W3672" s="1" t="b">
        <f>AND(Table5[[#This Row],[FVA ENZLOAD flux UB]]=0,Table5[[#This Row],[ENZ not made when it should be?]])</f>
        <v>0</v>
      </c>
    </row>
    <row r="3673" spans="6:23" hidden="1">
      <c r="F3673" s="1" t="s">
        <v>9244</v>
      </c>
      <c r="G3673" s="1" t="str">
        <f>_xlfn.TEXTBEFORE(Table5[[#This Row],[rxn     kapp_old        kapp_slack_ub   kapp_slack_lb]]," ")</f>
        <v>RXN-PEt_l_rm_REV-SPONT</v>
      </c>
      <c r="H367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67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673" s="1">
        <f>_xlfn.NUMBERVALUE(_xlfn.TEXTAFTER(Table5[[#This Row],[rxn     kapp_old        kapp_slack_ub   kapp_slack_lb]]," ",-1))</f>
        <v>0</v>
      </c>
      <c r="K3673" s="1">
        <f>_xlfn.XLOOKUP(SUBSTITUTE(Table5[[#This Row],[rxn]],"RXN-","ENZLOAD-"),ENZLOAD[name],ENZLOAD[flux],0)</f>
        <v>0</v>
      </c>
      <c r="L3673" s="1" t="str">
        <f>"'"&amp;Table5[[#This Row],[rxn]]&amp;"'"&amp;CHAR(9)&amp;IF(AND(Table5[[#This Row],[kapp_slack_ub]]&lt;&gt;0,Table5[[#This Row],[kapp_old]]&lt;$F$1),$F$1,Table5[[#This Row],[kapp_old]])</f>
        <v>'RXN-PEt_l_rm_REV-SPONT'	27141.27779288</v>
      </c>
      <c r="M3673" s="1">
        <f>_xlfn.XLOOKUP(Table5[[#This Row],[rxn]],Table3[name],Table3[flux],$F$1)</f>
        <v>27141.277792879999</v>
      </c>
      <c r="N3673" s="1" t="str">
        <f>IFERROR(Table5[[#This Row],[min flux]]/Table5[[#This Row],[associated enzload]],"")</f>
        <v/>
      </c>
      <c r="O3673" s="1">
        <f>_xlfn.NUMBERVALUE(IF(Table5[[#This Row],[flux/enzload]]="","",ABS($N$1-Table5[[#This Row],[flux/enzload]])))</f>
        <v>0</v>
      </c>
      <c r="P3673" s="1">
        <f>Table5[[#This Row],[kapp_old]]+IFERROR(((Table5[[#This Row],[kapp_slack_ub]]-Table5[[#This Row],[kapp_slack_lb]])/Table5[[#This Row],[associated enzload]]),0)</f>
        <v>27141.277792879999</v>
      </c>
      <c r="Q3673" s="1" t="str">
        <f>"'"&amp;Table5[[#This Row],[rxn]]&amp;"'"&amp;CHAR(9)&amp;Table5[[#This Row],[kapp + (slack_ub - slack_lb)/enzload]]</f>
        <v>'RXN-PEt_l_rm_REV-SPONT'	27141.27779288</v>
      </c>
      <c r="R3673" s="1">
        <f>_xlfn.XLOOKUP(Table5[[#This Row],[rxn]],Table38[name],Table38[flux],0)</f>
        <v>0</v>
      </c>
      <c r="S3673" s="1">
        <f>_xlfn.XLOOKUP(SUBSTITUTE(Table5[[#This Row],[rxn]],"RXN-","ENZLOAD-"),Table38[name],Table38[flux],0)</f>
        <v>0</v>
      </c>
      <c r="T3673" s="1" t="b">
        <f>AND(Table5[[#This Row],[ENZLOAD flux in kapp-slack.gms]]=0,Table5[[#This Row],[flux in kapp-slack.gms]]&lt;&gt;0,NOT(Table5[[#This Row],[spont or unknown?]]))</f>
        <v>0</v>
      </c>
      <c r="U3673" s="1" t="b">
        <f>OR(_xlfn.TEXTAFTER(Table5[[#This Row],[rxn]],"-",-1)="SPONT",_xlfn.TEXTAFTER(Table5[[#This Row],[rxn]],"-",-1)="UNKNOWN")</f>
        <v>1</v>
      </c>
      <c r="V3673" s="1">
        <f>_xlfn.XLOOKUP(SUBSTITUTE(Table5[[#This Row],[rxn]],"RXN-","ENZLOAD-"),Table4[rxn],Table4[ub],0)</f>
        <v>0</v>
      </c>
      <c r="W3673" s="1" t="b">
        <f>AND(Table5[[#This Row],[FVA ENZLOAD flux UB]]=0,Table5[[#This Row],[ENZ not made when it should be?]])</f>
        <v>0</v>
      </c>
    </row>
    <row r="3674" spans="6:23" hidden="1">
      <c r="F3674" s="1" t="s">
        <v>9245</v>
      </c>
      <c r="G3674" s="1" t="str">
        <f>_xlfn.TEXTBEFORE(Table5[[#This Row],[rxn     kapp_old        kapp_slack_ub   kapp_slack_lb]]," ")</f>
        <v>RXN-PEt_mm_rm_FWD-SPONT</v>
      </c>
      <c r="H367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67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674" s="1">
        <f>_xlfn.NUMBERVALUE(_xlfn.TEXTAFTER(Table5[[#This Row],[rxn     kapp_old        kapp_slack_ub   kapp_slack_lb]]," ",-1))</f>
        <v>0</v>
      </c>
      <c r="K3674" s="1">
        <f>_xlfn.XLOOKUP(SUBSTITUTE(Table5[[#This Row],[rxn]],"RXN-","ENZLOAD-"),ENZLOAD[name],ENZLOAD[flux],0)</f>
        <v>0</v>
      </c>
      <c r="L3674" s="1" t="str">
        <f>"'"&amp;Table5[[#This Row],[rxn]]&amp;"'"&amp;CHAR(9)&amp;IF(AND(Table5[[#This Row],[kapp_slack_ub]]&lt;&gt;0,Table5[[#This Row],[kapp_old]]&lt;$F$1),$F$1,Table5[[#This Row],[kapp_old]])</f>
        <v>'RXN-PEt_mm_rm_FWD-SPONT'	27141.27779288</v>
      </c>
      <c r="M3674" s="1">
        <f>_xlfn.XLOOKUP(Table5[[#This Row],[rxn]],Table3[name],Table3[flux],$F$1)</f>
        <v>3.8716531805884198E-2</v>
      </c>
      <c r="N3674" s="1" t="str">
        <f>IFERROR(Table5[[#This Row],[min flux]]/Table5[[#This Row],[associated enzload]],"")</f>
        <v/>
      </c>
      <c r="O3674" s="1">
        <f>_xlfn.NUMBERVALUE(IF(Table5[[#This Row],[flux/enzload]]="","",ABS($N$1-Table5[[#This Row],[flux/enzload]])))</f>
        <v>0</v>
      </c>
      <c r="P3674" s="1">
        <f>Table5[[#This Row],[kapp_old]]+IFERROR(((Table5[[#This Row],[kapp_slack_ub]]-Table5[[#This Row],[kapp_slack_lb]])/Table5[[#This Row],[associated enzload]]),0)</f>
        <v>27141.277792879999</v>
      </c>
      <c r="Q3674" s="1" t="str">
        <f>"'"&amp;Table5[[#This Row],[rxn]]&amp;"'"&amp;CHAR(9)&amp;Table5[[#This Row],[kapp + (slack_ub - slack_lb)/enzload]]</f>
        <v>'RXN-PEt_mm_rm_FWD-SPONT'	27141.27779288</v>
      </c>
      <c r="R3674" s="1">
        <f>_xlfn.XLOOKUP(Table5[[#This Row],[rxn]],Table38[name],Table38[flux],0)</f>
        <v>0</v>
      </c>
      <c r="S3674" s="1">
        <f>_xlfn.XLOOKUP(SUBSTITUTE(Table5[[#This Row],[rxn]],"RXN-","ENZLOAD-"),Table38[name],Table38[flux],0)</f>
        <v>0</v>
      </c>
      <c r="T3674" s="1" t="b">
        <f>AND(Table5[[#This Row],[ENZLOAD flux in kapp-slack.gms]]=0,Table5[[#This Row],[flux in kapp-slack.gms]]&lt;&gt;0,NOT(Table5[[#This Row],[spont or unknown?]]))</f>
        <v>0</v>
      </c>
      <c r="U3674" s="1" t="b">
        <f>OR(_xlfn.TEXTAFTER(Table5[[#This Row],[rxn]],"-",-1)="SPONT",_xlfn.TEXTAFTER(Table5[[#This Row],[rxn]],"-",-1)="UNKNOWN")</f>
        <v>1</v>
      </c>
      <c r="V3674" s="1">
        <f>_xlfn.XLOOKUP(SUBSTITUTE(Table5[[#This Row],[rxn]],"RXN-","ENZLOAD-"),Table4[rxn],Table4[ub],0)</f>
        <v>0</v>
      </c>
      <c r="W3674" s="1" t="b">
        <f>AND(Table5[[#This Row],[FVA ENZLOAD flux UB]]=0,Table5[[#This Row],[ENZ not made when it should be?]])</f>
        <v>0</v>
      </c>
    </row>
    <row r="3675" spans="6:23" hidden="1">
      <c r="F3675" s="1" t="s">
        <v>9246</v>
      </c>
      <c r="G3675" s="1" t="str">
        <f>_xlfn.TEXTBEFORE(Table5[[#This Row],[rxn     kapp_old        kapp_slack_ub   kapp_slack_lb]]," ")</f>
        <v>RXN-PEt_mm_rm_REV-SPONT</v>
      </c>
      <c r="H367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67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675" s="1">
        <f>_xlfn.NUMBERVALUE(_xlfn.TEXTAFTER(Table5[[#This Row],[rxn     kapp_old        kapp_slack_ub   kapp_slack_lb]]," ",-1))</f>
        <v>0</v>
      </c>
      <c r="K3675" s="1">
        <f>_xlfn.XLOOKUP(SUBSTITUTE(Table5[[#This Row],[rxn]],"RXN-","ENZLOAD-"),ENZLOAD[name],ENZLOAD[flux],0)</f>
        <v>0</v>
      </c>
      <c r="L3675" s="1" t="str">
        <f>"'"&amp;Table5[[#This Row],[rxn]]&amp;"'"&amp;CHAR(9)&amp;IF(AND(Table5[[#This Row],[kapp_slack_ub]]&lt;&gt;0,Table5[[#This Row],[kapp_old]]&lt;$F$1),$F$1,Table5[[#This Row],[kapp_old]])</f>
        <v>'RXN-PEt_mm_rm_REV-SPONT'	27141.27779288</v>
      </c>
      <c r="M3675" s="1">
        <f>_xlfn.XLOOKUP(Table5[[#This Row],[rxn]],Table3[name],Table3[flux],$F$1)</f>
        <v>27141.277792879999</v>
      </c>
      <c r="N3675" s="1" t="str">
        <f>IFERROR(Table5[[#This Row],[min flux]]/Table5[[#This Row],[associated enzload]],"")</f>
        <v/>
      </c>
      <c r="O3675" s="1">
        <f>_xlfn.NUMBERVALUE(IF(Table5[[#This Row],[flux/enzload]]="","",ABS($N$1-Table5[[#This Row],[flux/enzload]])))</f>
        <v>0</v>
      </c>
      <c r="P3675" s="1">
        <f>Table5[[#This Row],[kapp_old]]+IFERROR(((Table5[[#This Row],[kapp_slack_ub]]-Table5[[#This Row],[kapp_slack_lb]])/Table5[[#This Row],[associated enzload]]),0)</f>
        <v>27141.277792879999</v>
      </c>
      <c r="Q3675" s="1" t="str">
        <f>"'"&amp;Table5[[#This Row],[rxn]]&amp;"'"&amp;CHAR(9)&amp;Table5[[#This Row],[kapp + (slack_ub - slack_lb)/enzload]]</f>
        <v>'RXN-PEt_mm_rm_REV-SPONT'	27141.27779288</v>
      </c>
      <c r="R3675" s="1">
        <f>_xlfn.XLOOKUP(Table5[[#This Row],[rxn]],Table38[name],Table38[flux],0)</f>
        <v>0</v>
      </c>
      <c r="S3675" s="1">
        <f>_xlfn.XLOOKUP(SUBSTITUTE(Table5[[#This Row],[rxn]],"RXN-","ENZLOAD-"),Table38[name],Table38[flux],0)</f>
        <v>0</v>
      </c>
      <c r="T3675" s="1" t="b">
        <f>AND(Table5[[#This Row],[ENZLOAD flux in kapp-slack.gms]]=0,Table5[[#This Row],[flux in kapp-slack.gms]]&lt;&gt;0,NOT(Table5[[#This Row],[spont or unknown?]]))</f>
        <v>0</v>
      </c>
      <c r="U3675" s="1" t="b">
        <f>OR(_xlfn.TEXTAFTER(Table5[[#This Row],[rxn]],"-",-1)="SPONT",_xlfn.TEXTAFTER(Table5[[#This Row],[rxn]],"-",-1)="UNKNOWN")</f>
        <v>1</v>
      </c>
      <c r="V3675" s="1">
        <f>_xlfn.XLOOKUP(SUBSTITUTE(Table5[[#This Row],[rxn]],"RXN-","ENZLOAD-"),Table4[rxn],Table4[ub],0)</f>
        <v>0</v>
      </c>
      <c r="W3675" s="1" t="b">
        <f>AND(Table5[[#This Row],[FVA ENZLOAD flux UB]]=0,Table5[[#This Row],[ENZ not made when it should be?]])</f>
        <v>0</v>
      </c>
    </row>
    <row r="3676" spans="6:23" hidden="1">
      <c r="F3676" s="1" t="s">
        <v>9247</v>
      </c>
      <c r="G3676" s="1" t="str">
        <f>_xlfn.TEXTBEFORE(Table5[[#This Row],[rxn     kapp_old        kapp_slack_ub   kapp_slack_lb]]," ")</f>
        <v>RXN-PEt_rm_vm_FWD-SPONT</v>
      </c>
      <c r="H367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67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676" s="1">
        <f>_xlfn.NUMBERVALUE(_xlfn.TEXTAFTER(Table5[[#This Row],[rxn     kapp_old        kapp_slack_ub   kapp_slack_lb]]," ",-1))</f>
        <v>0</v>
      </c>
      <c r="K3676" s="1">
        <f>_xlfn.XLOOKUP(SUBSTITUTE(Table5[[#This Row],[rxn]],"RXN-","ENZLOAD-"),ENZLOAD[name],ENZLOAD[flux],0)</f>
        <v>0</v>
      </c>
      <c r="L3676" s="1" t="str">
        <f>"'"&amp;Table5[[#This Row],[rxn]]&amp;"'"&amp;CHAR(9)&amp;IF(AND(Table5[[#This Row],[kapp_slack_ub]]&lt;&gt;0,Table5[[#This Row],[kapp_old]]&lt;$F$1),$F$1,Table5[[#This Row],[kapp_old]])</f>
        <v>'RXN-PEt_rm_vm_FWD-SPONT'	27141.27779288</v>
      </c>
      <c r="M3676" s="1">
        <f>_xlfn.XLOOKUP(Table5[[#This Row],[rxn]],Table3[name],Table3[flux],$F$1)</f>
        <v>27141.277792879999</v>
      </c>
      <c r="N3676" s="1" t="str">
        <f>IFERROR(Table5[[#This Row],[min flux]]/Table5[[#This Row],[associated enzload]],"")</f>
        <v/>
      </c>
      <c r="O3676" s="1">
        <f>_xlfn.NUMBERVALUE(IF(Table5[[#This Row],[flux/enzload]]="","",ABS($N$1-Table5[[#This Row],[flux/enzload]])))</f>
        <v>0</v>
      </c>
      <c r="P3676" s="1">
        <f>Table5[[#This Row],[kapp_old]]+IFERROR(((Table5[[#This Row],[kapp_slack_ub]]-Table5[[#This Row],[kapp_slack_lb]])/Table5[[#This Row],[associated enzload]]),0)</f>
        <v>27141.277792879999</v>
      </c>
      <c r="Q3676" s="1" t="str">
        <f>"'"&amp;Table5[[#This Row],[rxn]]&amp;"'"&amp;CHAR(9)&amp;Table5[[#This Row],[kapp + (slack_ub - slack_lb)/enzload]]</f>
        <v>'RXN-PEt_rm_vm_FWD-SPONT'	27141.27779288</v>
      </c>
      <c r="R3676" s="1">
        <f>_xlfn.XLOOKUP(Table5[[#This Row],[rxn]],Table38[name],Table38[flux],0)</f>
        <v>0</v>
      </c>
      <c r="S3676" s="1">
        <f>_xlfn.XLOOKUP(SUBSTITUTE(Table5[[#This Row],[rxn]],"RXN-","ENZLOAD-"),Table38[name],Table38[flux],0)</f>
        <v>0</v>
      </c>
      <c r="T3676" s="1" t="b">
        <f>AND(Table5[[#This Row],[ENZLOAD flux in kapp-slack.gms]]=0,Table5[[#This Row],[flux in kapp-slack.gms]]&lt;&gt;0,NOT(Table5[[#This Row],[spont or unknown?]]))</f>
        <v>0</v>
      </c>
      <c r="U3676" s="1" t="b">
        <f>OR(_xlfn.TEXTAFTER(Table5[[#This Row],[rxn]],"-",-1)="SPONT",_xlfn.TEXTAFTER(Table5[[#This Row],[rxn]],"-",-1)="UNKNOWN")</f>
        <v>1</v>
      </c>
      <c r="V3676" s="1">
        <f>_xlfn.XLOOKUP(SUBSTITUTE(Table5[[#This Row],[rxn]],"RXN-","ENZLOAD-"),Table4[rxn],Table4[ub],0)</f>
        <v>0</v>
      </c>
      <c r="W3676" s="1" t="b">
        <f>AND(Table5[[#This Row],[FVA ENZLOAD flux UB]]=0,Table5[[#This Row],[ENZ not made when it should be?]])</f>
        <v>0</v>
      </c>
    </row>
    <row r="3677" spans="6:23" hidden="1">
      <c r="F3677" s="1" t="s">
        <v>9248</v>
      </c>
      <c r="G3677" s="1" t="str">
        <f>_xlfn.TEXTBEFORE(Table5[[#This Row],[rxn     kapp_old        kapp_slack_ub   kapp_slack_lb]]," ")</f>
        <v>RXN-PEt_rm_vm_REV-SPONT</v>
      </c>
      <c r="H367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67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677" s="1">
        <f>_xlfn.NUMBERVALUE(_xlfn.TEXTAFTER(Table5[[#This Row],[rxn     kapp_old        kapp_slack_ub   kapp_slack_lb]]," ",-1))</f>
        <v>0</v>
      </c>
      <c r="K3677" s="1">
        <f>_xlfn.XLOOKUP(SUBSTITUTE(Table5[[#This Row],[rxn]],"RXN-","ENZLOAD-"),ENZLOAD[name],ENZLOAD[flux],0)</f>
        <v>0</v>
      </c>
      <c r="L3677" s="1" t="str">
        <f>"'"&amp;Table5[[#This Row],[rxn]]&amp;"'"&amp;CHAR(9)&amp;IF(AND(Table5[[#This Row],[kapp_slack_ub]]&lt;&gt;0,Table5[[#This Row],[kapp_old]]&lt;$F$1),$F$1,Table5[[#This Row],[kapp_old]])</f>
        <v>'RXN-PEt_rm_vm_REV-SPONT'	27141.27779288</v>
      </c>
      <c r="M3677" s="1">
        <f>_xlfn.XLOOKUP(Table5[[#This Row],[rxn]],Table3[name],Table3[flux],$F$1)</f>
        <v>27141.277792879999</v>
      </c>
      <c r="N3677" s="1" t="str">
        <f>IFERROR(Table5[[#This Row],[min flux]]/Table5[[#This Row],[associated enzload]],"")</f>
        <v/>
      </c>
      <c r="O3677" s="1">
        <f>_xlfn.NUMBERVALUE(IF(Table5[[#This Row],[flux/enzload]]="","",ABS($N$1-Table5[[#This Row],[flux/enzload]])))</f>
        <v>0</v>
      </c>
      <c r="P3677" s="1">
        <f>Table5[[#This Row],[kapp_old]]+IFERROR(((Table5[[#This Row],[kapp_slack_ub]]-Table5[[#This Row],[kapp_slack_lb]])/Table5[[#This Row],[associated enzload]]),0)</f>
        <v>27141.277792879999</v>
      </c>
      <c r="Q3677" s="1" t="str">
        <f>"'"&amp;Table5[[#This Row],[rxn]]&amp;"'"&amp;CHAR(9)&amp;Table5[[#This Row],[kapp + (slack_ub - slack_lb)/enzload]]</f>
        <v>'RXN-PEt_rm_vm_REV-SPONT'	27141.27779288</v>
      </c>
      <c r="R3677" s="1">
        <f>_xlfn.XLOOKUP(Table5[[#This Row],[rxn]],Table38[name],Table38[flux],0)</f>
        <v>3.9386613085834001E-2</v>
      </c>
      <c r="S3677" s="1">
        <f>_xlfn.XLOOKUP(SUBSTITUTE(Table5[[#This Row],[rxn]],"RXN-","ENZLOAD-"),Table38[name],Table38[flux],0)</f>
        <v>0</v>
      </c>
      <c r="T3677" s="1" t="b">
        <f>AND(Table5[[#This Row],[ENZLOAD flux in kapp-slack.gms]]=0,Table5[[#This Row],[flux in kapp-slack.gms]]&lt;&gt;0,NOT(Table5[[#This Row],[spont or unknown?]]))</f>
        <v>0</v>
      </c>
      <c r="U3677" s="1" t="b">
        <f>OR(_xlfn.TEXTAFTER(Table5[[#This Row],[rxn]],"-",-1)="SPONT",_xlfn.TEXTAFTER(Table5[[#This Row],[rxn]],"-",-1)="UNKNOWN")</f>
        <v>1</v>
      </c>
      <c r="V3677" s="1">
        <f>_xlfn.XLOOKUP(SUBSTITUTE(Table5[[#This Row],[rxn]],"RXN-","ENZLOAD-"),Table4[rxn],Table4[ub],0)</f>
        <v>0</v>
      </c>
      <c r="W3677" s="1" t="b">
        <f>AND(Table5[[#This Row],[FVA ENZLOAD flux UB]]=0,Table5[[#This Row],[ENZ not made when it should be?]])</f>
        <v>0</v>
      </c>
    </row>
    <row r="3678" spans="6:23" hidden="1">
      <c r="F3678" s="1" t="s">
        <v>9253</v>
      </c>
      <c r="G3678" s="1" t="str">
        <f>_xlfn.TEXTBEFORE(Table5[[#This Row],[rxn     kapp_old        kapp_slack_ub   kapp_slack_lb]]," ")</f>
        <v>RXN-PFK_c_FWD-rt0491</v>
      </c>
      <c r="H367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67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678" s="1">
        <f>_xlfn.NUMBERVALUE(_xlfn.TEXTAFTER(Table5[[#This Row],[rxn     kapp_old        kapp_slack_ub   kapp_slack_lb]]," ",-1))</f>
        <v>0</v>
      </c>
      <c r="K3678" s="1">
        <f>_xlfn.XLOOKUP(SUBSTITUTE(Table5[[#This Row],[rxn]],"RXN-","ENZLOAD-"),ENZLOAD[name],ENZLOAD[flux],0)</f>
        <v>0</v>
      </c>
      <c r="L3678" s="1" t="str">
        <f>"'"&amp;Table5[[#This Row],[rxn]]&amp;"'"&amp;CHAR(9)&amp;IF(AND(Table5[[#This Row],[kapp_slack_ub]]&lt;&gt;0,Table5[[#This Row],[kapp_old]]&lt;$F$1),$F$1,Table5[[#This Row],[kapp_old]])</f>
        <v>'RXN-PFK_c_FWD-rt0491'	27141.27779288</v>
      </c>
      <c r="M3678" s="1">
        <f>_xlfn.XLOOKUP(Table5[[#This Row],[rxn]],Table3[name],Table3[flux],$F$1)</f>
        <v>27141.277792879999</v>
      </c>
      <c r="N3678" s="1" t="str">
        <f>IFERROR(Table5[[#This Row],[min flux]]/Table5[[#This Row],[associated enzload]],"")</f>
        <v/>
      </c>
      <c r="O3678" s="1">
        <f>_xlfn.NUMBERVALUE(IF(Table5[[#This Row],[flux/enzload]]="","",ABS($N$1-Table5[[#This Row],[flux/enzload]])))</f>
        <v>0</v>
      </c>
      <c r="P3678" s="1">
        <f>Table5[[#This Row],[kapp_old]]+IFERROR(((Table5[[#This Row],[kapp_slack_ub]]-Table5[[#This Row],[kapp_slack_lb]])/Table5[[#This Row],[associated enzload]]),0)</f>
        <v>27141.277792879999</v>
      </c>
      <c r="Q3678" s="1" t="str">
        <f>"'"&amp;Table5[[#This Row],[rxn]]&amp;"'"&amp;CHAR(9)&amp;Table5[[#This Row],[kapp + (slack_ub - slack_lb)/enzload]]</f>
        <v>'RXN-PFK_c_FWD-rt0491'	27141.27779288</v>
      </c>
      <c r="R3678" s="1">
        <f>_xlfn.XLOOKUP(Table5[[#This Row],[rxn]],Table38[name],Table38[flux],0)</f>
        <v>0</v>
      </c>
      <c r="S3678" s="1">
        <f>_xlfn.XLOOKUP(SUBSTITUTE(Table5[[#This Row],[rxn]],"RXN-","ENZLOAD-"),Table38[name],Table38[flux],0)</f>
        <v>0</v>
      </c>
      <c r="T3678" s="1" t="b">
        <f>AND(Table5[[#This Row],[ENZLOAD flux in kapp-slack.gms]]=0,Table5[[#This Row],[flux in kapp-slack.gms]]&lt;&gt;0,NOT(Table5[[#This Row],[spont or unknown?]]))</f>
        <v>0</v>
      </c>
      <c r="U3678" s="1" t="b">
        <f>OR(_xlfn.TEXTAFTER(Table5[[#This Row],[rxn]],"-",-1)="SPONT",_xlfn.TEXTAFTER(Table5[[#This Row],[rxn]],"-",-1)="UNKNOWN")</f>
        <v>0</v>
      </c>
      <c r="V3678" s="1">
        <f>_xlfn.XLOOKUP(SUBSTITUTE(Table5[[#This Row],[rxn]],"RXN-","ENZLOAD-"),Table4[rxn],Table4[ub],0)</f>
        <v>0.76189638000000004</v>
      </c>
      <c r="W3678" s="1" t="b">
        <f>AND(Table5[[#This Row],[FVA ENZLOAD flux UB]]=0,Table5[[#This Row],[ENZ not made when it should be?]])</f>
        <v>0</v>
      </c>
    </row>
    <row r="3679" spans="6:23" hidden="1">
      <c r="F3679" s="1" t="s">
        <v>9254</v>
      </c>
      <c r="G3679" s="1" t="str">
        <f>_xlfn.TEXTBEFORE(Table5[[#This Row],[rxn     kapp_old        kapp_slack_ub   kapp_slack_lb]]," ")</f>
        <v>RXN-PFK_c_FWD-rt0495</v>
      </c>
      <c r="H367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67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679" s="1">
        <f>_xlfn.NUMBERVALUE(_xlfn.TEXTAFTER(Table5[[#This Row],[rxn     kapp_old        kapp_slack_ub   kapp_slack_lb]]," ",-1))</f>
        <v>0</v>
      </c>
      <c r="K3679" s="1">
        <f>_xlfn.XLOOKUP(SUBSTITUTE(Table5[[#This Row],[rxn]],"RXN-","ENZLOAD-"),ENZLOAD[name],ENZLOAD[flux],0)</f>
        <v>0</v>
      </c>
      <c r="L3679" s="1" t="str">
        <f>"'"&amp;Table5[[#This Row],[rxn]]&amp;"'"&amp;CHAR(9)&amp;IF(AND(Table5[[#This Row],[kapp_slack_ub]]&lt;&gt;0,Table5[[#This Row],[kapp_old]]&lt;$F$1),$F$1,Table5[[#This Row],[kapp_old]])</f>
        <v>'RXN-PFK_c_FWD-rt0495'	27141.27779288</v>
      </c>
      <c r="M3679" s="1">
        <f>_xlfn.XLOOKUP(Table5[[#This Row],[rxn]],Table3[name],Table3[flux],$F$1)</f>
        <v>27141.277792879999</v>
      </c>
      <c r="N3679" s="1" t="str">
        <f>IFERROR(Table5[[#This Row],[min flux]]/Table5[[#This Row],[associated enzload]],"")</f>
        <v/>
      </c>
      <c r="O3679" s="1">
        <f>_xlfn.NUMBERVALUE(IF(Table5[[#This Row],[flux/enzload]]="","",ABS($N$1-Table5[[#This Row],[flux/enzload]])))</f>
        <v>0</v>
      </c>
      <c r="P3679" s="1">
        <f>Table5[[#This Row],[kapp_old]]+IFERROR(((Table5[[#This Row],[kapp_slack_ub]]-Table5[[#This Row],[kapp_slack_lb]])/Table5[[#This Row],[associated enzload]]),0)</f>
        <v>27141.277792879999</v>
      </c>
      <c r="Q3679" s="1" t="str">
        <f>"'"&amp;Table5[[#This Row],[rxn]]&amp;"'"&amp;CHAR(9)&amp;Table5[[#This Row],[kapp + (slack_ub - slack_lb)/enzload]]</f>
        <v>'RXN-PFK_c_FWD-rt0495'	27141.27779288</v>
      </c>
      <c r="R3679" s="1">
        <f>_xlfn.XLOOKUP(Table5[[#This Row],[rxn]],Table38[name],Table38[flux],0)</f>
        <v>0</v>
      </c>
      <c r="S3679" s="1">
        <f>_xlfn.XLOOKUP(SUBSTITUTE(Table5[[#This Row],[rxn]],"RXN-","ENZLOAD-"),Table38[name],Table38[flux],0)</f>
        <v>0</v>
      </c>
      <c r="T3679" s="1" t="b">
        <f>AND(Table5[[#This Row],[ENZLOAD flux in kapp-slack.gms]]=0,Table5[[#This Row],[flux in kapp-slack.gms]]&lt;&gt;0,NOT(Table5[[#This Row],[spont or unknown?]]))</f>
        <v>0</v>
      </c>
      <c r="U3679" s="1" t="b">
        <f>OR(_xlfn.TEXTAFTER(Table5[[#This Row],[rxn]],"-",-1)="SPONT",_xlfn.TEXTAFTER(Table5[[#This Row],[rxn]],"-",-1)="UNKNOWN")</f>
        <v>0</v>
      </c>
      <c r="V3679" s="1">
        <f>_xlfn.XLOOKUP(SUBSTITUTE(Table5[[#This Row],[rxn]],"RXN-","ENZLOAD-"),Table4[rxn],Table4[ub],0)</f>
        <v>0.73925114999999997</v>
      </c>
      <c r="W3679" s="1" t="b">
        <f>AND(Table5[[#This Row],[FVA ENZLOAD flux UB]]=0,Table5[[#This Row],[ENZ not made when it should be?]])</f>
        <v>0</v>
      </c>
    </row>
    <row r="3680" spans="6:23" hidden="1">
      <c r="F3680" s="1" t="s">
        <v>9277</v>
      </c>
      <c r="G3680" s="1" t="str">
        <f>_xlfn.TEXTBEFORE(Table5[[#This Row],[rxn     kapp_old        kapp_slack_ub   kapp_slack_lb]]," ")</f>
        <v>RXN-PGS_x_FWD-rt5040</v>
      </c>
      <c r="H368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68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680" s="1">
        <f>_xlfn.NUMBERVALUE(_xlfn.TEXTAFTER(Table5[[#This Row],[rxn     kapp_old        kapp_slack_ub   kapp_slack_lb]]," ",-1))</f>
        <v>0</v>
      </c>
      <c r="K3680" s="1">
        <f>_xlfn.XLOOKUP(SUBSTITUTE(Table5[[#This Row],[rxn]],"RXN-","ENZLOAD-"),ENZLOAD[name],ENZLOAD[flux],0)</f>
        <v>0</v>
      </c>
      <c r="L3680" s="1" t="str">
        <f>"'"&amp;Table5[[#This Row],[rxn]]&amp;"'"&amp;CHAR(9)&amp;IF(AND(Table5[[#This Row],[kapp_slack_ub]]&lt;&gt;0,Table5[[#This Row],[kapp_old]]&lt;$F$1),$F$1,Table5[[#This Row],[kapp_old]])</f>
        <v>'RXN-PGS_x_FWD-rt5040'	27141.27779288</v>
      </c>
      <c r="M3680" s="1">
        <f>_xlfn.XLOOKUP(Table5[[#This Row],[rxn]],Table3[name],Table3[flux],$F$1)</f>
        <v>27141.277792879999</v>
      </c>
      <c r="N3680" s="1" t="str">
        <f>IFERROR(Table5[[#This Row],[min flux]]/Table5[[#This Row],[associated enzload]],"")</f>
        <v/>
      </c>
      <c r="O3680" s="1">
        <f>_xlfn.NUMBERVALUE(IF(Table5[[#This Row],[flux/enzload]]="","",ABS($N$1-Table5[[#This Row],[flux/enzload]])))</f>
        <v>0</v>
      </c>
      <c r="P3680" s="1">
        <f>Table5[[#This Row],[kapp_old]]+IFERROR(((Table5[[#This Row],[kapp_slack_ub]]-Table5[[#This Row],[kapp_slack_lb]])/Table5[[#This Row],[associated enzload]]),0)</f>
        <v>27141.277792879999</v>
      </c>
      <c r="Q3680" s="1" t="str">
        <f>"'"&amp;Table5[[#This Row],[rxn]]&amp;"'"&amp;CHAR(9)&amp;Table5[[#This Row],[kapp + (slack_ub - slack_lb)/enzload]]</f>
        <v>'RXN-PGS_x_FWD-rt5040'	27141.27779288</v>
      </c>
      <c r="R3680" s="1">
        <f>_xlfn.XLOOKUP(Table5[[#This Row],[rxn]],Table38[name],Table38[flux],0)</f>
        <v>0</v>
      </c>
      <c r="S3680" s="1">
        <f>_xlfn.XLOOKUP(SUBSTITUTE(Table5[[#This Row],[rxn]],"RXN-","ENZLOAD-"),Table38[name],Table38[flux],0)</f>
        <v>0</v>
      </c>
      <c r="T3680" s="1" t="b">
        <f>AND(Table5[[#This Row],[ENZLOAD flux in kapp-slack.gms]]=0,Table5[[#This Row],[flux in kapp-slack.gms]]&lt;&gt;0,NOT(Table5[[#This Row],[spont or unknown?]]))</f>
        <v>0</v>
      </c>
      <c r="U3680" s="1" t="b">
        <f>OR(_xlfn.TEXTAFTER(Table5[[#This Row],[rxn]],"-",-1)="SPONT",_xlfn.TEXTAFTER(Table5[[#This Row],[rxn]],"-",-1)="UNKNOWN")</f>
        <v>0</v>
      </c>
      <c r="V3680" s="1">
        <f>_xlfn.XLOOKUP(SUBSTITUTE(Table5[[#This Row],[rxn]],"RXN-","ENZLOAD-"),Table4[rxn],Table4[ub],0)</f>
        <v>0.71178105000000003</v>
      </c>
      <c r="W3680" s="1" t="b">
        <f>AND(Table5[[#This Row],[FVA ENZLOAD flux UB]]=0,Table5[[#This Row],[ENZ not made when it should be?]])</f>
        <v>0</v>
      </c>
    </row>
    <row r="3681" spans="6:23" hidden="1">
      <c r="F3681" s="1" t="s">
        <v>9282</v>
      </c>
      <c r="G3681" s="1" t="str">
        <f>_xlfn.TEXTBEFORE(Table5[[#This Row],[rxn     kapp_old        kapp_slack_ub   kapp_slack_lb]]," ")</f>
        <v>RXN-PHACRDC1_c_FWD-rt4099</v>
      </c>
      <c r="H368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68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681" s="1">
        <f>_xlfn.NUMBERVALUE(_xlfn.TEXTAFTER(Table5[[#This Row],[rxn     kapp_old        kapp_slack_ub   kapp_slack_lb]]," ",-1))</f>
        <v>0</v>
      </c>
      <c r="K3681" s="1">
        <f>_xlfn.XLOOKUP(SUBSTITUTE(Table5[[#This Row],[rxn]],"RXN-","ENZLOAD-"),ENZLOAD[name],ENZLOAD[flux],0)</f>
        <v>0</v>
      </c>
      <c r="L3681" s="1" t="str">
        <f>"'"&amp;Table5[[#This Row],[rxn]]&amp;"'"&amp;CHAR(9)&amp;IF(AND(Table5[[#This Row],[kapp_slack_ub]]&lt;&gt;0,Table5[[#This Row],[kapp_old]]&lt;$F$1),$F$1,Table5[[#This Row],[kapp_old]])</f>
        <v>'RXN-PHACRDC1_c_FWD-rt4099'	27141.27779288</v>
      </c>
      <c r="M3681" s="1">
        <f>_xlfn.XLOOKUP(Table5[[#This Row],[rxn]],Table3[name],Table3[flux],$F$1)</f>
        <v>27141.277792879999</v>
      </c>
      <c r="N3681" s="1" t="str">
        <f>IFERROR(Table5[[#This Row],[min flux]]/Table5[[#This Row],[associated enzload]],"")</f>
        <v/>
      </c>
      <c r="O3681" s="1">
        <f>_xlfn.NUMBERVALUE(IF(Table5[[#This Row],[flux/enzload]]="","",ABS($N$1-Table5[[#This Row],[flux/enzload]])))</f>
        <v>0</v>
      </c>
      <c r="P3681" s="1">
        <f>Table5[[#This Row],[kapp_old]]+IFERROR(((Table5[[#This Row],[kapp_slack_ub]]-Table5[[#This Row],[kapp_slack_lb]])/Table5[[#This Row],[associated enzload]]),0)</f>
        <v>27141.277792879999</v>
      </c>
      <c r="Q3681" s="1" t="str">
        <f>"'"&amp;Table5[[#This Row],[rxn]]&amp;"'"&amp;CHAR(9)&amp;Table5[[#This Row],[kapp + (slack_ub - slack_lb)/enzload]]</f>
        <v>'RXN-PHACRDC1_c_FWD-rt4099'	27141.27779288</v>
      </c>
      <c r="R3681" s="1">
        <f>_xlfn.XLOOKUP(Table5[[#This Row],[rxn]],Table38[name],Table38[flux],0)</f>
        <v>0</v>
      </c>
      <c r="S3681" s="1">
        <f>_xlfn.XLOOKUP(SUBSTITUTE(Table5[[#This Row],[rxn]],"RXN-","ENZLOAD-"),Table38[name],Table38[flux],0)</f>
        <v>0</v>
      </c>
      <c r="T3681" s="1" t="b">
        <f>AND(Table5[[#This Row],[ENZLOAD flux in kapp-slack.gms]]=0,Table5[[#This Row],[flux in kapp-slack.gms]]&lt;&gt;0,NOT(Table5[[#This Row],[spont or unknown?]]))</f>
        <v>0</v>
      </c>
      <c r="U3681" s="1" t="b">
        <f>OR(_xlfn.TEXTAFTER(Table5[[#This Row],[rxn]],"-",-1)="SPONT",_xlfn.TEXTAFTER(Table5[[#This Row],[rxn]],"-",-1)="UNKNOWN")</f>
        <v>0</v>
      </c>
      <c r="V3681" s="1">
        <f>_xlfn.XLOOKUP(SUBSTITUTE(Table5[[#This Row],[rxn]],"RXN-","ENZLOAD-"),Table4[rxn],Table4[ub],0)</f>
        <v>2.1843300600000002</v>
      </c>
      <c r="W3681" s="1" t="b">
        <f>AND(Table5[[#This Row],[FVA ENZLOAD flux UB]]=0,Table5[[#This Row],[ENZ not made when it should be?]])</f>
        <v>0</v>
      </c>
    </row>
    <row r="3682" spans="6:23" hidden="1">
      <c r="F3682" s="1" t="s">
        <v>9283</v>
      </c>
      <c r="G3682" s="1" t="str">
        <f>_xlfn.TEXTBEFORE(Table5[[#This Row],[rxn     kapp_old        kapp_slack_ub   kapp_slack_lb]]," ")</f>
        <v>RXN-PHACRDC1_c_REV-rt4099</v>
      </c>
      <c r="H368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68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682" s="1">
        <f>_xlfn.NUMBERVALUE(_xlfn.TEXTAFTER(Table5[[#This Row],[rxn     kapp_old        kapp_slack_ub   kapp_slack_lb]]," ",-1))</f>
        <v>0</v>
      </c>
      <c r="K3682" s="1">
        <f>_xlfn.XLOOKUP(SUBSTITUTE(Table5[[#This Row],[rxn]],"RXN-","ENZLOAD-"),ENZLOAD[name],ENZLOAD[flux],0)</f>
        <v>0</v>
      </c>
      <c r="L3682" s="1" t="str">
        <f>"'"&amp;Table5[[#This Row],[rxn]]&amp;"'"&amp;CHAR(9)&amp;IF(AND(Table5[[#This Row],[kapp_slack_ub]]&lt;&gt;0,Table5[[#This Row],[kapp_old]]&lt;$F$1),$F$1,Table5[[#This Row],[kapp_old]])</f>
        <v>'RXN-PHACRDC1_c_REV-rt4099'	27141.27779288</v>
      </c>
      <c r="M3682" s="1">
        <f>_xlfn.XLOOKUP(Table5[[#This Row],[rxn]],Table3[name],Table3[flux],$F$1)</f>
        <v>27141.277792879999</v>
      </c>
      <c r="N3682" s="1" t="str">
        <f>IFERROR(Table5[[#This Row],[min flux]]/Table5[[#This Row],[associated enzload]],"")</f>
        <v/>
      </c>
      <c r="O3682" s="1">
        <f>_xlfn.NUMBERVALUE(IF(Table5[[#This Row],[flux/enzload]]="","",ABS($N$1-Table5[[#This Row],[flux/enzload]])))</f>
        <v>0</v>
      </c>
      <c r="P3682" s="1">
        <f>Table5[[#This Row],[kapp_old]]+IFERROR(((Table5[[#This Row],[kapp_slack_ub]]-Table5[[#This Row],[kapp_slack_lb]])/Table5[[#This Row],[associated enzload]]),0)</f>
        <v>27141.277792879999</v>
      </c>
      <c r="Q3682" s="1" t="str">
        <f>"'"&amp;Table5[[#This Row],[rxn]]&amp;"'"&amp;CHAR(9)&amp;Table5[[#This Row],[kapp + (slack_ub - slack_lb)/enzload]]</f>
        <v>'RXN-PHACRDC1_c_REV-rt4099'	27141.27779288</v>
      </c>
      <c r="R3682" s="1">
        <f>_xlfn.XLOOKUP(Table5[[#This Row],[rxn]],Table38[name],Table38[flux],0)</f>
        <v>0</v>
      </c>
      <c r="S3682" s="1">
        <f>_xlfn.XLOOKUP(SUBSTITUTE(Table5[[#This Row],[rxn]],"RXN-","ENZLOAD-"),Table38[name],Table38[flux],0)</f>
        <v>0</v>
      </c>
      <c r="T3682" s="1" t="b">
        <f>AND(Table5[[#This Row],[ENZLOAD flux in kapp-slack.gms]]=0,Table5[[#This Row],[flux in kapp-slack.gms]]&lt;&gt;0,NOT(Table5[[#This Row],[spont or unknown?]]))</f>
        <v>0</v>
      </c>
      <c r="U3682" s="1" t="b">
        <f>OR(_xlfn.TEXTAFTER(Table5[[#This Row],[rxn]],"-",-1)="SPONT",_xlfn.TEXTAFTER(Table5[[#This Row],[rxn]],"-",-1)="UNKNOWN")</f>
        <v>0</v>
      </c>
      <c r="V3682" s="1">
        <f>_xlfn.XLOOKUP(SUBSTITUTE(Table5[[#This Row],[rxn]],"RXN-","ENZLOAD-"),Table4[rxn],Table4[ub],0)</f>
        <v>2.1843300600000002</v>
      </c>
      <c r="W3682" s="1" t="b">
        <f>AND(Table5[[#This Row],[FVA ENZLOAD flux UB]]=0,Table5[[#This Row],[ENZ not made when it should be?]])</f>
        <v>0</v>
      </c>
    </row>
    <row r="3683" spans="6:23" hidden="1">
      <c r="F3683" s="1" t="s">
        <v>9284</v>
      </c>
      <c r="G3683" s="1" t="str">
        <f>_xlfn.TEXTBEFORE(Table5[[#This Row],[rxn     kapp_old        kapp_slack_ub   kapp_slack_lb]]," ")</f>
        <v>RXN-PHACRDC2_c_FWD-rt4099</v>
      </c>
      <c r="H368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68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683" s="1">
        <f>_xlfn.NUMBERVALUE(_xlfn.TEXTAFTER(Table5[[#This Row],[rxn     kapp_old        kapp_slack_ub   kapp_slack_lb]]," ",-1))</f>
        <v>0</v>
      </c>
      <c r="K3683" s="1">
        <f>_xlfn.XLOOKUP(SUBSTITUTE(Table5[[#This Row],[rxn]],"RXN-","ENZLOAD-"),ENZLOAD[name],ENZLOAD[flux],0)</f>
        <v>0</v>
      </c>
      <c r="L3683" s="1" t="str">
        <f>"'"&amp;Table5[[#This Row],[rxn]]&amp;"'"&amp;CHAR(9)&amp;IF(AND(Table5[[#This Row],[kapp_slack_ub]]&lt;&gt;0,Table5[[#This Row],[kapp_old]]&lt;$F$1),$F$1,Table5[[#This Row],[kapp_old]])</f>
        <v>'RXN-PHACRDC2_c_FWD-rt4099'	27141.27779288</v>
      </c>
      <c r="M3683" s="1">
        <f>_xlfn.XLOOKUP(Table5[[#This Row],[rxn]],Table3[name],Table3[flux],$F$1)</f>
        <v>27141.277792879999</v>
      </c>
      <c r="N3683" s="1" t="str">
        <f>IFERROR(Table5[[#This Row],[min flux]]/Table5[[#This Row],[associated enzload]],"")</f>
        <v/>
      </c>
      <c r="O3683" s="1">
        <f>_xlfn.NUMBERVALUE(IF(Table5[[#This Row],[flux/enzload]]="","",ABS($N$1-Table5[[#This Row],[flux/enzload]])))</f>
        <v>0</v>
      </c>
      <c r="P3683" s="1">
        <f>Table5[[#This Row],[kapp_old]]+IFERROR(((Table5[[#This Row],[kapp_slack_ub]]-Table5[[#This Row],[kapp_slack_lb]])/Table5[[#This Row],[associated enzload]]),0)</f>
        <v>27141.277792879999</v>
      </c>
      <c r="Q3683" s="1" t="str">
        <f>"'"&amp;Table5[[#This Row],[rxn]]&amp;"'"&amp;CHAR(9)&amp;Table5[[#This Row],[kapp + (slack_ub - slack_lb)/enzload]]</f>
        <v>'RXN-PHACRDC2_c_FWD-rt4099'	27141.27779288</v>
      </c>
      <c r="R3683" s="1">
        <f>_xlfn.XLOOKUP(Table5[[#This Row],[rxn]],Table38[name],Table38[flux],0)</f>
        <v>0</v>
      </c>
      <c r="S3683" s="1">
        <f>_xlfn.XLOOKUP(SUBSTITUTE(Table5[[#This Row],[rxn]],"RXN-","ENZLOAD-"),Table38[name],Table38[flux],0)</f>
        <v>0</v>
      </c>
      <c r="T3683" s="1" t="b">
        <f>AND(Table5[[#This Row],[ENZLOAD flux in kapp-slack.gms]]=0,Table5[[#This Row],[flux in kapp-slack.gms]]&lt;&gt;0,NOT(Table5[[#This Row],[spont or unknown?]]))</f>
        <v>0</v>
      </c>
      <c r="U3683" s="1" t="b">
        <f>OR(_xlfn.TEXTAFTER(Table5[[#This Row],[rxn]],"-",-1)="SPONT",_xlfn.TEXTAFTER(Table5[[#This Row],[rxn]],"-",-1)="UNKNOWN")</f>
        <v>0</v>
      </c>
      <c r="V3683" s="1">
        <f>_xlfn.XLOOKUP(SUBSTITUTE(Table5[[#This Row],[rxn]],"RXN-","ENZLOAD-"),Table4[rxn],Table4[ub],0)</f>
        <v>2.1843300600000002</v>
      </c>
      <c r="W3683" s="1" t="b">
        <f>AND(Table5[[#This Row],[FVA ENZLOAD flux UB]]=0,Table5[[#This Row],[ENZ not made when it should be?]])</f>
        <v>0</v>
      </c>
    </row>
    <row r="3684" spans="6:23" hidden="1">
      <c r="F3684" s="1" t="s">
        <v>9285</v>
      </c>
      <c r="G3684" s="1" t="str">
        <f>_xlfn.TEXTBEFORE(Table5[[#This Row],[rxn     kapp_old        kapp_slack_ub   kapp_slack_lb]]," ")</f>
        <v>RXN-PHACRDC2_c_REV-rt4099</v>
      </c>
      <c r="H368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68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684" s="1">
        <f>_xlfn.NUMBERVALUE(_xlfn.TEXTAFTER(Table5[[#This Row],[rxn     kapp_old        kapp_slack_ub   kapp_slack_lb]]," ",-1))</f>
        <v>0</v>
      </c>
      <c r="K3684" s="1">
        <f>_xlfn.XLOOKUP(SUBSTITUTE(Table5[[#This Row],[rxn]],"RXN-","ENZLOAD-"),ENZLOAD[name],ENZLOAD[flux],0)</f>
        <v>0</v>
      </c>
      <c r="L3684" s="1" t="str">
        <f>"'"&amp;Table5[[#This Row],[rxn]]&amp;"'"&amp;CHAR(9)&amp;IF(AND(Table5[[#This Row],[kapp_slack_ub]]&lt;&gt;0,Table5[[#This Row],[kapp_old]]&lt;$F$1),$F$1,Table5[[#This Row],[kapp_old]])</f>
        <v>'RXN-PHACRDC2_c_REV-rt4099'	27141.27779288</v>
      </c>
      <c r="M3684" s="1">
        <f>_xlfn.XLOOKUP(Table5[[#This Row],[rxn]],Table3[name],Table3[flux],$F$1)</f>
        <v>27141.277792879999</v>
      </c>
      <c r="N3684" s="1" t="str">
        <f>IFERROR(Table5[[#This Row],[min flux]]/Table5[[#This Row],[associated enzload]],"")</f>
        <v/>
      </c>
      <c r="O3684" s="1">
        <f>_xlfn.NUMBERVALUE(IF(Table5[[#This Row],[flux/enzload]]="","",ABS($N$1-Table5[[#This Row],[flux/enzload]])))</f>
        <v>0</v>
      </c>
      <c r="P3684" s="1">
        <f>Table5[[#This Row],[kapp_old]]+IFERROR(((Table5[[#This Row],[kapp_slack_ub]]-Table5[[#This Row],[kapp_slack_lb]])/Table5[[#This Row],[associated enzload]]),0)</f>
        <v>27141.277792879999</v>
      </c>
      <c r="Q3684" s="1" t="str">
        <f>"'"&amp;Table5[[#This Row],[rxn]]&amp;"'"&amp;CHAR(9)&amp;Table5[[#This Row],[kapp + (slack_ub - slack_lb)/enzload]]</f>
        <v>'RXN-PHACRDC2_c_REV-rt4099'	27141.27779288</v>
      </c>
      <c r="R3684" s="1">
        <f>_xlfn.XLOOKUP(Table5[[#This Row],[rxn]],Table38[name],Table38[flux],0)</f>
        <v>0</v>
      </c>
      <c r="S3684" s="1">
        <f>_xlfn.XLOOKUP(SUBSTITUTE(Table5[[#This Row],[rxn]],"RXN-","ENZLOAD-"),Table38[name],Table38[flux],0)</f>
        <v>0</v>
      </c>
      <c r="T3684" s="1" t="b">
        <f>AND(Table5[[#This Row],[ENZLOAD flux in kapp-slack.gms]]=0,Table5[[#This Row],[flux in kapp-slack.gms]]&lt;&gt;0,NOT(Table5[[#This Row],[spont or unknown?]]))</f>
        <v>0</v>
      </c>
      <c r="U3684" s="1" t="b">
        <f>OR(_xlfn.TEXTAFTER(Table5[[#This Row],[rxn]],"-",-1)="SPONT",_xlfn.TEXTAFTER(Table5[[#This Row],[rxn]],"-",-1)="UNKNOWN")</f>
        <v>0</v>
      </c>
      <c r="V3684" s="1">
        <f>_xlfn.XLOOKUP(SUBSTITUTE(Table5[[#This Row],[rxn]],"RXN-","ENZLOAD-"),Table4[rxn],Table4[ub],0)</f>
        <v>2.1843300600000002</v>
      </c>
      <c r="W3684" s="1" t="b">
        <f>AND(Table5[[#This Row],[FVA ENZLOAD flux UB]]=0,Table5[[#This Row],[ENZ not made when it should be?]])</f>
        <v>0</v>
      </c>
    </row>
    <row r="3685" spans="6:23" hidden="1">
      <c r="F3685" s="1" t="s">
        <v>9286</v>
      </c>
      <c r="G3685" s="1" t="str">
        <f>_xlfn.TEXTBEFORE(Table5[[#This Row],[rxn     kapp_old        kapp_slack_ub   kapp_slack_lb]]," ")</f>
        <v>RXN-PHACRDC3_c_FWD-rt4099</v>
      </c>
      <c r="H368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68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685" s="1">
        <f>_xlfn.NUMBERVALUE(_xlfn.TEXTAFTER(Table5[[#This Row],[rxn     kapp_old        kapp_slack_ub   kapp_slack_lb]]," ",-1))</f>
        <v>0</v>
      </c>
      <c r="K3685" s="1">
        <f>_xlfn.XLOOKUP(SUBSTITUTE(Table5[[#This Row],[rxn]],"RXN-","ENZLOAD-"),ENZLOAD[name],ENZLOAD[flux],0)</f>
        <v>0</v>
      </c>
      <c r="L3685" s="1" t="str">
        <f>"'"&amp;Table5[[#This Row],[rxn]]&amp;"'"&amp;CHAR(9)&amp;IF(AND(Table5[[#This Row],[kapp_slack_ub]]&lt;&gt;0,Table5[[#This Row],[kapp_old]]&lt;$F$1),$F$1,Table5[[#This Row],[kapp_old]])</f>
        <v>'RXN-PHACRDC3_c_FWD-rt4099'	27141.27779288</v>
      </c>
      <c r="M3685" s="1">
        <f>_xlfn.XLOOKUP(Table5[[#This Row],[rxn]],Table3[name],Table3[flux],$F$1)</f>
        <v>27141.277792879999</v>
      </c>
      <c r="N3685" s="1" t="str">
        <f>IFERROR(Table5[[#This Row],[min flux]]/Table5[[#This Row],[associated enzload]],"")</f>
        <v/>
      </c>
      <c r="O3685" s="1">
        <f>_xlfn.NUMBERVALUE(IF(Table5[[#This Row],[flux/enzload]]="","",ABS($N$1-Table5[[#This Row],[flux/enzload]])))</f>
        <v>0</v>
      </c>
      <c r="P3685" s="1">
        <f>Table5[[#This Row],[kapp_old]]+IFERROR(((Table5[[#This Row],[kapp_slack_ub]]-Table5[[#This Row],[kapp_slack_lb]])/Table5[[#This Row],[associated enzload]]),0)</f>
        <v>27141.277792879999</v>
      </c>
      <c r="Q3685" s="1" t="str">
        <f>"'"&amp;Table5[[#This Row],[rxn]]&amp;"'"&amp;CHAR(9)&amp;Table5[[#This Row],[kapp + (slack_ub - slack_lb)/enzload]]</f>
        <v>'RXN-PHACRDC3_c_FWD-rt4099'	27141.27779288</v>
      </c>
      <c r="R3685" s="1">
        <f>_xlfn.XLOOKUP(Table5[[#This Row],[rxn]],Table38[name],Table38[flux],0)</f>
        <v>0</v>
      </c>
      <c r="S3685" s="1">
        <f>_xlfn.XLOOKUP(SUBSTITUTE(Table5[[#This Row],[rxn]],"RXN-","ENZLOAD-"),Table38[name],Table38[flux],0)</f>
        <v>0</v>
      </c>
      <c r="T3685" s="1" t="b">
        <f>AND(Table5[[#This Row],[ENZLOAD flux in kapp-slack.gms]]=0,Table5[[#This Row],[flux in kapp-slack.gms]]&lt;&gt;0,NOT(Table5[[#This Row],[spont or unknown?]]))</f>
        <v>0</v>
      </c>
      <c r="U3685" s="1" t="b">
        <f>OR(_xlfn.TEXTAFTER(Table5[[#This Row],[rxn]],"-",-1)="SPONT",_xlfn.TEXTAFTER(Table5[[#This Row],[rxn]],"-",-1)="UNKNOWN")</f>
        <v>0</v>
      </c>
      <c r="V3685" s="1">
        <f>_xlfn.XLOOKUP(SUBSTITUTE(Table5[[#This Row],[rxn]],"RXN-","ENZLOAD-"),Table4[rxn],Table4[ub],0)</f>
        <v>2.1843300600000002</v>
      </c>
      <c r="W3685" s="1" t="b">
        <f>AND(Table5[[#This Row],[FVA ENZLOAD flux UB]]=0,Table5[[#This Row],[ENZ not made when it should be?]])</f>
        <v>0</v>
      </c>
    </row>
    <row r="3686" spans="6:23" hidden="1">
      <c r="F3686" s="1" t="s">
        <v>9287</v>
      </c>
      <c r="G3686" s="1" t="str">
        <f>_xlfn.TEXTBEFORE(Table5[[#This Row],[rxn     kapp_old        kapp_slack_ub   kapp_slack_lb]]," ")</f>
        <v>RXN-PHACRDC3_c_REV-rt4099</v>
      </c>
      <c r="H368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68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686" s="1">
        <f>_xlfn.NUMBERVALUE(_xlfn.TEXTAFTER(Table5[[#This Row],[rxn     kapp_old        kapp_slack_ub   kapp_slack_lb]]," ",-1))</f>
        <v>0</v>
      </c>
      <c r="K3686" s="1">
        <f>_xlfn.XLOOKUP(SUBSTITUTE(Table5[[#This Row],[rxn]],"RXN-","ENZLOAD-"),ENZLOAD[name],ENZLOAD[flux],0)</f>
        <v>0</v>
      </c>
      <c r="L3686" s="1" t="str">
        <f>"'"&amp;Table5[[#This Row],[rxn]]&amp;"'"&amp;CHAR(9)&amp;IF(AND(Table5[[#This Row],[kapp_slack_ub]]&lt;&gt;0,Table5[[#This Row],[kapp_old]]&lt;$F$1),$F$1,Table5[[#This Row],[kapp_old]])</f>
        <v>'RXN-PHACRDC3_c_REV-rt4099'	27141.27779288</v>
      </c>
      <c r="M3686" s="1">
        <f>_xlfn.XLOOKUP(Table5[[#This Row],[rxn]],Table3[name],Table3[flux],$F$1)</f>
        <v>27141.277792879999</v>
      </c>
      <c r="N3686" s="1" t="str">
        <f>IFERROR(Table5[[#This Row],[min flux]]/Table5[[#This Row],[associated enzload]],"")</f>
        <v/>
      </c>
      <c r="O3686" s="1">
        <f>_xlfn.NUMBERVALUE(IF(Table5[[#This Row],[flux/enzload]]="","",ABS($N$1-Table5[[#This Row],[flux/enzload]])))</f>
        <v>0</v>
      </c>
      <c r="P3686" s="1">
        <f>Table5[[#This Row],[kapp_old]]+IFERROR(((Table5[[#This Row],[kapp_slack_ub]]-Table5[[#This Row],[kapp_slack_lb]])/Table5[[#This Row],[associated enzload]]),0)</f>
        <v>27141.277792879999</v>
      </c>
      <c r="Q3686" s="1" t="str">
        <f>"'"&amp;Table5[[#This Row],[rxn]]&amp;"'"&amp;CHAR(9)&amp;Table5[[#This Row],[kapp + (slack_ub - slack_lb)/enzload]]</f>
        <v>'RXN-PHACRDC3_c_REV-rt4099'	27141.27779288</v>
      </c>
      <c r="R3686" s="1">
        <f>_xlfn.XLOOKUP(Table5[[#This Row],[rxn]],Table38[name],Table38[flux],0)</f>
        <v>0</v>
      </c>
      <c r="S3686" s="1">
        <f>_xlfn.XLOOKUP(SUBSTITUTE(Table5[[#This Row],[rxn]],"RXN-","ENZLOAD-"),Table38[name],Table38[flux],0)</f>
        <v>0</v>
      </c>
      <c r="T3686" s="1" t="b">
        <f>AND(Table5[[#This Row],[ENZLOAD flux in kapp-slack.gms]]=0,Table5[[#This Row],[flux in kapp-slack.gms]]&lt;&gt;0,NOT(Table5[[#This Row],[spont or unknown?]]))</f>
        <v>0</v>
      </c>
      <c r="U3686" s="1" t="b">
        <f>OR(_xlfn.TEXTAFTER(Table5[[#This Row],[rxn]],"-",-1)="SPONT",_xlfn.TEXTAFTER(Table5[[#This Row],[rxn]],"-",-1)="UNKNOWN")</f>
        <v>0</v>
      </c>
      <c r="V3686" s="1">
        <f>_xlfn.XLOOKUP(SUBSTITUTE(Table5[[#This Row],[rxn]],"RXN-","ENZLOAD-"),Table4[rxn],Table4[ub],0)</f>
        <v>2.1843300600000002</v>
      </c>
      <c r="W3686" s="1" t="b">
        <f>AND(Table5[[#This Row],[FVA ENZLOAD flux UB]]=0,Table5[[#This Row],[ENZ not made when it should be?]])</f>
        <v>0</v>
      </c>
    </row>
    <row r="3687" spans="6:23" hidden="1">
      <c r="F3687" s="1" t="s">
        <v>9288</v>
      </c>
      <c r="G3687" s="1" t="str">
        <f>_xlfn.TEXTBEFORE(Table5[[#This Row],[rxn     kapp_old        kapp_slack_ub   kapp_slack_lb]]," ")</f>
        <v>RXN-PHACRDC4_c_FWD-rt4099</v>
      </c>
      <c r="H368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68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687" s="1">
        <f>_xlfn.NUMBERVALUE(_xlfn.TEXTAFTER(Table5[[#This Row],[rxn     kapp_old        kapp_slack_ub   kapp_slack_lb]]," ",-1))</f>
        <v>0</v>
      </c>
      <c r="K3687" s="1">
        <f>_xlfn.XLOOKUP(SUBSTITUTE(Table5[[#This Row],[rxn]],"RXN-","ENZLOAD-"),ENZLOAD[name],ENZLOAD[flux],0)</f>
        <v>0</v>
      </c>
      <c r="L3687" s="1" t="str">
        <f>"'"&amp;Table5[[#This Row],[rxn]]&amp;"'"&amp;CHAR(9)&amp;IF(AND(Table5[[#This Row],[kapp_slack_ub]]&lt;&gt;0,Table5[[#This Row],[kapp_old]]&lt;$F$1),$F$1,Table5[[#This Row],[kapp_old]])</f>
        <v>'RXN-PHACRDC4_c_FWD-rt4099'	27141.27779288</v>
      </c>
      <c r="M3687" s="1">
        <f>_xlfn.XLOOKUP(Table5[[#This Row],[rxn]],Table3[name],Table3[flux],$F$1)</f>
        <v>27141.277792879999</v>
      </c>
      <c r="N3687" s="1" t="str">
        <f>IFERROR(Table5[[#This Row],[min flux]]/Table5[[#This Row],[associated enzload]],"")</f>
        <v/>
      </c>
      <c r="O3687" s="1">
        <f>_xlfn.NUMBERVALUE(IF(Table5[[#This Row],[flux/enzload]]="","",ABS($N$1-Table5[[#This Row],[flux/enzload]])))</f>
        <v>0</v>
      </c>
      <c r="P3687" s="1">
        <f>Table5[[#This Row],[kapp_old]]+IFERROR(((Table5[[#This Row],[kapp_slack_ub]]-Table5[[#This Row],[kapp_slack_lb]])/Table5[[#This Row],[associated enzload]]),0)</f>
        <v>27141.277792879999</v>
      </c>
      <c r="Q3687" s="1" t="str">
        <f>"'"&amp;Table5[[#This Row],[rxn]]&amp;"'"&amp;CHAR(9)&amp;Table5[[#This Row],[kapp + (slack_ub - slack_lb)/enzload]]</f>
        <v>'RXN-PHACRDC4_c_FWD-rt4099'	27141.27779288</v>
      </c>
      <c r="R3687" s="1">
        <f>_xlfn.XLOOKUP(Table5[[#This Row],[rxn]],Table38[name],Table38[flux],0)</f>
        <v>0</v>
      </c>
      <c r="S3687" s="1">
        <f>_xlfn.XLOOKUP(SUBSTITUTE(Table5[[#This Row],[rxn]],"RXN-","ENZLOAD-"),Table38[name],Table38[flux],0)</f>
        <v>0</v>
      </c>
      <c r="T3687" s="1" t="b">
        <f>AND(Table5[[#This Row],[ENZLOAD flux in kapp-slack.gms]]=0,Table5[[#This Row],[flux in kapp-slack.gms]]&lt;&gt;0,NOT(Table5[[#This Row],[spont or unknown?]]))</f>
        <v>0</v>
      </c>
      <c r="U3687" s="1" t="b">
        <f>OR(_xlfn.TEXTAFTER(Table5[[#This Row],[rxn]],"-",-1)="SPONT",_xlfn.TEXTAFTER(Table5[[#This Row],[rxn]],"-",-1)="UNKNOWN")</f>
        <v>0</v>
      </c>
      <c r="V3687" s="1">
        <f>_xlfn.XLOOKUP(SUBSTITUTE(Table5[[#This Row],[rxn]],"RXN-","ENZLOAD-"),Table4[rxn],Table4[ub],0)</f>
        <v>2.1843300600000002</v>
      </c>
      <c r="W3687" s="1" t="b">
        <f>AND(Table5[[#This Row],[FVA ENZLOAD flux UB]]=0,Table5[[#This Row],[ENZ not made when it should be?]])</f>
        <v>0</v>
      </c>
    </row>
    <row r="3688" spans="6:23" hidden="1">
      <c r="F3688" s="1" t="s">
        <v>9289</v>
      </c>
      <c r="G3688" s="1" t="str">
        <f>_xlfn.TEXTBEFORE(Table5[[#This Row],[rxn     kapp_old        kapp_slack_ub   kapp_slack_lb]]," ")</f>
        <v>RXN-PHACRDC4_c_REV-rt4099</v>
      </c>
      <c r="H368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68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688" s="1">
        <f>_xlfn.NUMBERVALUE(_xlfn.TEXTAFTER(Table5[[#This Row],[rxn     kapp_old        kapp_slack_ub   kapp_slack_lb]]," ",-1))</f>
        <v>0</v>
      </c>
      <c r="K3688" s="1">
        <f>_xlfn.XLOOKUP(SUBSTITUTE(Table5[[#This Row],[rxn]],"RXN-","ENZLOAD-"),ENZLOAD[name],ENZLOAD[flux],0)</f>
        <v>0</v>
      </c>
      <c r="L3688" s="1" t="str">
        <f>"'"&amp;Table5[[#This Row],[rxn]]&amp;"'"&amp;CHAR(9)&amp;IF(AND(Table5[[#This Row],[kapp_slack_ub]]&lt;&gt;0,Table5[[#This Row],[kapp_old]]&lt;$F$1),$F$1,Table5[[#This Row],[kapp_old]])</f>
        <v>'RXN-PHACRDC4_c_REV-rt4099'	27141.27779288</v>
      </c>
      <c r="M3688" s="1">
        <f>_xlfn.XLOOKUP(Table5[[#This Row],[rxn]],Table3[name],Table3[flux],$F$1)</f>
        <v>27141.277792879999</v>
      </c>
      <c r="N3688" s="1" t="str">
        <f>IFERROR(Table5[[#This Row],[min flux]]/Table5[[#This Row],[associated enzload]],"")</f>
        <v/>
      </c>
      <c r="O3688" s="1">
        <f>_xlfn.NUMBERVALUE(IF(Table5[[#This Row],[flux/enzload]]="","",ABS($N$1-Table5[[#This Row],[flux/enzload]])))</f>
        <v>0</v>
      </c>
      <c r="P3688" s="1">
        <f>Table5[[#This Row],[kapp_old]]+IFERROR(((Table5[[#This Row],[kapp_slack_ub]]-Table5[[#This Row],[kapp_slack_lb]])/Table5[[#This Row],[associated enzload]]),0)</f>
        <v>27141.277792879999</v>
      </c>
      <c r="Q3688" s="1" t="str">
        <f>"'"&amp;Table5[[#This Row],[rxn]]&amp;"'"&amp;CHAR(9)&amp;Table5[[#This Row],[kapp + (slack_ub - slack_lb)/enzload]]</f>
        <v>'RXN-PHACRDC4_c_REV-rt4099'	27141.27779288</v>
      </c>
      <c r="R3688" s="1">
        <f>_xlfn.XLOOKUP(Table5[[#This Row],[rxn]],Table38[name],Table38[flux],0)</f>
        <v>0</v>
      </c>
      <c r="S3688" s="1">
        <f>_xlfn.XLOOKUP(SUBSTITUTE(Table5[[#This Row],[rxn]],"RXN-","ENZLOAD-"),Table38[name],Table38[flux],0)</f>
        <v>0</v>
      </c>
      <c r="T3688" s="1" t="b">
        <f>AND(Table5[[#This Row],[ENZLOAD flux in kapp-slack.gms]]=0,Table5[[#This Row],[flux in kapp-slack.gms]]&lt;&gt;0,NOT(Table5[[#This Row],[spont or unknown?]]))</f>
        <v>0</v>
      </c>
      <c r="U3688" s="1" t="b">
        <f>OR(_xlfn.TEXTAFTER(Table5[[#This Row],[rxn]],"-",-1)="SPONT",_xlfn.TEXTAFTER(Table5[[#This Row],[rxn]],"-",-1)="UNKNOWN")</f>
        <v>0</v>
      </c>
      <c r="V3688" s="1">
        <f>_xlfn.XLOOKUP(SUBSTITUTE(Table5[[#This Row],[rxn]],"RXN-","ENZLOAD-"),Table4[rxn],Table4[ub],0)</f>
        <v>2.1843300600000002</v>
      </c>
      <c r="W3688" s="1" t="b">
        <f>AND(Table5[[#This Row],[FVA ENZLOAD flux UB]]=0,Table5[[#This Row],[ENZ not made when it should be?]])</f>
        <v>0</v>
      </c>
    </row>
    <row r="3689" spans="6:23" hidden="1">
      <c r="F3689" s="1" t="s">
        <v>9291</v>
      </c>
      <c r="G3689" s="1" t="str">
        <f>_xlfn.TEXTBEFORE(Table5[[#This Row],[rxn     kapp_old        kapp_slack_ub   kapp_slack_lb]]," ")</f>
        <v>RXN-PHCHGS_m_FWD-SPONT</v>
      </c>
      <c r="H368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68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689" s="1">
        <f>_xlfn.NUMBERVALUE(_xlfn.TEXTAFTER(Table5[[#This Row],[rxn     kapp_old        kapp_slack_ub   kapp_slack_lb]]," ",-1))</f>
        <v>0</v>
      </c>
      <c r="K3689" s="1">
        <f>_xlfn.XLOOKUP(SUBSTITUTE(Table5[[#This Row],[rxn]],"RXN-","ENZLOAD-"),ENZLOAD[name],ENZLOAD[flux],0)</f>
        <v>0</v>
      </c>
      <c r="L3689" s="1" t="str">
        <f>"'"&amp;Table5[[#This Row],[rxn]]&amp;"'"&amp;CHAR(9)&amp;IF(AND(Table5[[#This Row],[kapp_slack_ub]]&lt;&gt;0,Table5[[#This Row],[kapp_old]]&lt;$F$1),$F$1,Table5[[#This Row],[kapp_old]])</f>
        <v>'RXN-PHCHGS_m_FWD-SPONT'	27141.27779288</v>
      </c>
      <c r="M3689" s="1">
        <f>_xlfn.XLOOKUP(Table5[[#This Row],[rxn]],Table3[name],Table3[flux],$F$1)</f>
        <v>27141.277792879999</v>
      </c>
      <c r="N3689" s="1" t="str">
        <f>IFERROR(Table5[[#This Row],[min flux]]/Table5[[#This Row],[associated enzload]],"")</f>
        <v/>
      </c>
      <c r="O3689" s="1">
        <f>_xlfn.NUMBERVALUE(IF(Table5[[#This Row],[flux/enzload]]="","",ABS($N$1-Table5[[#This Row],[flux/enzload]])))</f>
        <v>0</v>
      </c>
      <c r="P3689" s="1">
        <f>Table5[[#This Row],[kapp_old]]+IFERROR(((Table5[[#This Row],[kapp_slack_ub]]-Table5[[#This Row],[kapp_slack_lb]])/Table5[[#This Row],[associated enzload]]),0)</f>
        <v>27141.277792879999</v>
      </c>
      <c r="Q3689" s="1" t="str">
        <f>"'"&amp;Table5[[#This Row],[rxn]]&amp;"'"&amp;CHAR(9)&amp;Table5[[#This Row],[kapp + (slack_ub - slack_lb)/enzload]]</f>
        <v>'RXN-PHCHGS_m_FWD-SPONT'	27141.27779288</v>
      </c>
      <c r="R3689" s="1">
        <f>_xlfn.XLOOKUP(Table5[[#This Row],[rxn]],Table38[name],Table38[flux],0)</f>
        <v>0</v>
      </c>
      <c r="S3689" s="1">
        <f>_xlfn.XLOOKUP(SUBSTITUTE(Table5[[#This Row],[rxn]],"RXN-","ENZLOAD-"),Table38[name],Table38[flux],0)</f>
        <v>0</v>
      </c>
      <c r="T3689" s="1" t="b">
        <f>AND(Table5[[#This Row],[ENZLOAD flux in kapp-slack.gms]]=0,Table5[[#This Row],[flux in kapp-slack.gms]]&lt;&gt;0,NOT(Table5[[#This Row],[spont or unknown?]]))</f>
        <v>0</v>
      </c>
      <c r="U3689" s="1" t="b">
        <f>OR(_xlfn.TEXTAFTER(Table5[[#This Row],[rxn]],"-",-1)="SPONT",_xlfn.TEXTAFTER(Table5[[#This Row],[rxn]],"-",-1)="UNKNOWN")</f>
        <v>1</v>
      </c>
      <c r="V3689" s="1">
        <f>_xlfn.XLOOKUP(SUBSTITUTE(Table5[[#This Row],[rxn]],"RXN-","ENZLOAD-"),Table4[rxn],Table4[ub],0)</f>
        <v>0</v>
      </c>
      <c r="W3689" s="1" t="b">
        <f>AND(Table5[[#This Row],[FVA ENZLOAD flux UB]]=0,Table5[[#This Row],[ENZ not made when it should be?]])</f>
        <v>0</v>
      </c>
    </row>
    <row r="3690" spans="6:23" hidden="1">
      <c r="F3690" s="1" t="s">
        <v>9292</v>
      </c>
      <c r="G3690" s="1" t="str">
        <f>_xlfn.TEXTBEFORE(Table5[[#This Row],[rxn     kapp_old        kapp_slack_ub   kapp_slack_lb]]," ")</f>
        <v>RXN-PHEACt_c_e_FWD-SPONT</v>
      </c>
      <c r="H369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69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690" s="1">
        <f>_xlfn.NUMBERVALUE(_xlfn.TEXTAFTER(Table5[[#This Row],[rxn     kapp_old        kapp_slack_ub   kapp_slack_lb]]," ",-1))</f>
        <v>0</v>
      </c>
      <c r="K3690" s="1">
        <f>_xlfn.XLOOKUP(SUBSTITUTE(Table5[[#This Row],[rxn]],"RXN-","ENZLOAD-"),ENZLOAD[name],ENZLOAD[flux],0)</f>
        <v>0</v>
      </c>
      <c r="L3690" s="1" t="str">
        <f>"'"&amp;Table5[[#This Row],[rxn]]&amp;"'"&amp;CHAR(9)&amp;IF(AND(Table5[[#This Row],[kapp_slack_ub]]&lt;&gt;0,Table5[[#This Row],[kapp_old]]&lt;$F$1),$F$1,Table5[[#This Row],[kapp_old]])</f>
        <v>'RXN-PHEACt_c_e_FWD-SPONT'	27141.27779288</v>
      </c>
      <c r="M3690" s="1">
        <f>_xlfn.XLOOKUP(Table5[[#This Row],[rxn]],Table3[name],Table3[flux],$F$1)</f>
        <v>27141.277792879999</v>
      </c>
      <c r="N3690" s="1" t="str">
        <f>IFERROR(Table5[[#This Row],[min flux]]/Table5[[#This Row],[associated enzload]],"")</f>
        <v/>
      </c>
      <c r="O3690" s="1">
        <f>_xlfn.NUMBERVALUE(IF(Table5[[#This Row],[flux/enzload]]="","",ABS($N$1-Table5[[#This Row],[flux/enzload]])))</f>
        <v>0</v>
      </c>
      <c r="P3690" s="1">
        <f>Table5[[#This Row],[kapp_old]]+IFERROR(((Table5[[#This Row],[kapp_slack_ub]]-Table5[[#This Row],[kapp_slack_lb]])/Table5[[#This Row],[associated enzload]]),0)</f>
        <v>27141.277792879999</v>
      </c>
      <c r="Q3690" s="1" t="str">
        <f>"'"&amp;Table5[[#This Row],[rxn]]&amp;"'"&amp;CHAR(9)&amp;Table5[[#This Row],[kapp + (slack_ub - slack_lb)/enzload]]</f>
        <v>'RXN-PHEACt_c_e_FWD-SPONT'	27141.27779288</v>
      </c>
      <c r="R3690" s="1">
        <f>_xlfn.XLOOKUP(Table5[[#This Row],[rxn]],Table38[name],Table38[flux],0)</f>
        <v>0</v>
      </c>
      <c r="S3690" s="1">
        <f>_xlfn.XLOOKUP(SUBSTITUTE(Table5[[#This Row],[rxn]],"RXN-","ENZLOAD-"),Table38[name],Table38[flux],0)</f>
        <v>0</v>
      </c>
      <c r="T3690" s="1" t="b">
        <f>AND(Table5[[#This Row],[ENZLOAD flux in kapp-slack.gms]]=0,Table5[[#This Row],[flux in kapp-slack.gms]]&lt;&gt;0,NOT(Table5[[#This Row],[spont or unknown?]]))</f>
        <v>0</v>
      </c>
      <c r="U3690" s="1" t="b">
        <f>OR(_xlfn.TEXTAFTER(Table5[[#This Row],[rxn]],"-",-1)="SPONT",_xlfn.TEXTAFTER(Table5[[#This Row],[rxn]],"-",-1)="UNKNOWN")</f>
        <v>1</v>
      </c>
      <c r="V3690" s="1">
        <f>_xlfn.XLOOKUP(SUBSTITUTE(Table5[[#This Row],[rxn]],"RXN-","ENZLOAD-"),Table4[rxn],Table4[ub],0)</f>
        <v>0</v>
      </c>
      <c r="W3690" s="1" t="b">
        <f>AND(Table5[[#This Row],[FVA ENZLOAD flux UB]]=0,Table5[[#This Row],[ENZ not made when it should be?]])</f>
        <v>0</v>
      </c>
    </row>
    <row r="3691" spans="6:23" hidden="1">
      <c r="F3691" s="1" t="s">
        <v>9293</v>
      </c>
      <c r="G3691" s="1" t="str">
        <f>_xlfn.TEXTBEFORE(Table5[[#This Row],[rxn     kapp_old        kapp_slack_ub   kapp_slack_lb]]," ")</f>
        <v>RXN-PHEN2MOXy_c_FWD-rt4453</v>
      </c>
      <c r="H369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69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691" s="1">
        <f>_xlfn.NUMBERVALUE(_xlfn.TEXTAFTER(Table5[[#This Row],[rxn     kapp_old        kapp_slack_ub   kapp_slack_lb]]," ",-1))</f>
        <v>0</v>
      </c>
      <c r="K3691" s="1">
        <f>_xlfn.XLOOKUP(SUBSTITUTE(Table5[[#This Row],[rxn]],"RXN-","ENZLOAD-"),ENZLOAD[name],ENZLOAD[flux],0)</f>
        <v>0</v>
      </c>
      <c r="L3691" s="1" t="str">
        <f>"'"&amp;Table5[[#This Row],[rxn]]&amp;"'"&amp;CHAR(9)&amp;IF(AND(Table5[[#This Row],[kapp_slack_ub]]&lt;&gt;0,Table5[[#This Row],[kapp_old]]&lt;$F$1),$F$1,Table5[[#This Row],[kapp_old]])</f>
        <v>'RXN-PHEN2MOXy_c_FWD-rt4453'	27141.27779288</v>
      </c>
      <c r="M3691" s="1">
        <f>_xlfn.XLOOKUP(Table5[[#This Row],[rxn]],Table3[name],Table3[flux],$F$1)</f>
        <v>27141.277792879999</v>
      </c>
      <c r="N3691" s="1" t="str">
        <f>IFERROR(Table5[[#This Row],[min flux]]/Table5[[#This Row],[associated enzload]],"")</f>
        <v/>
      </c>
      <c r="O3691" s="1">
        <f>_xlfn.NUMBERVALUE(IF(Table5[[#This Row],[flux/enzload]]="","",ABS($N$1-Table5[[#This Row],[flux/enzload]])))</f>
        <v>0</v>
      </c>
      <c r="P3691" s="1">
        <f>Table5[[#This Row],[kapp_old]]+IFERROR(((Table5[[#This Row],[kapp_slack_ub]]-Table5[[#This Row],[kapp_slack_lb]])/Table5[[#This Row],[associated enzload]]),0)</f>
        <v>27141.277792879999</v>
      </c>
      <c r="Q3691" s="1" t="str">
        <f>"'"&amp;Table5[[#This Row],[rxn]]&amp;"'"&amp;CHAR(9)&amp;Table5[[#This Row],[kapp + (slack_ub - slack_lb)/enzload]]</f>
        <v>'RXN-PHEN2MOXy_c_FWD-rt4453'	27141.27779288</v>
      </c>
      <c r="R3691" s="1">
        <f>_xlfn.XLOOKUP(Table5[[#This Row],[rxn]],Table38[name],Table38[flux],0)</f>
        <v>0</v>
      </c>
      <c r="S3691" s="1">
        <f>_xlfn.XLOOKUP(SUBSTITUTE(Table5[[#This Row],[rxn]],"RXN-","ENZLOAD-"),Table38[name],Table38[flux],0)</f>
        <v>0</v>
      </c>
      <c r="T3691" s="1" t="b">
        <f>AND(Table5[[#This Row],[ENZLOAD flux in kapp-slack.gms]]=0,Table5[[#This Row],[flux in kapp-slack.gms]]&lt;&gt;0,NOT(Table5[[#This Row],[spont or unknown?]]))</f>
        <v>0</v>
      </c>
      <c r="U3691" s="1" t="b">
        <f>OR(_xlfn.TEXTAFTER(Table5[[#This Row],[rxn]],"-",-1)="SPONT",_xlfn.TEXTAFTER(Table5[[#This Row],[rxn]],"-",-1)="UNKNOWN")</f>
        <v>0</v>
      </c>
      <c r="V3691" s="1">
        <f>_xlfn.XLOOKUP(SUBSTITUTE(Table5[[#This Row],[rxn]],"RXN-","ENZLOAD-"),Table4[rxn],Table4[ub],0)</f>
        <v>0.54303352000000005</v>
      </c>
      <c r="W3691" s="1" t="b">
        <f>AND(Table5[[#This Row],[FVA ENZLOAD flux UB]]=0,Table5[[#This Row],[ENZ not made when it should be?]])</f>
        <v>0</v>
      </c>
    </row>
    <row r="3692" spans="6:23" hidden="1">
      <c r="F3692" s="1" t="s">
        <v>9296</v>
      </c>
      <c r="G3692" s="1" t="str">
        <f>_xlfn.TEXTBEFORE(Table5[[#This Row],[rxn     kapp_old        kapp_slack_ub   kapp_slack_lb]]," ")</f>
        <v>RXN-PHEt_c_m_FWD-SPONT</v>
      </c>
      <c r="H369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69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692" s="1">
        <f>_xlfn.NUMBERVALUE(_xlfn.TEXTAFTER(Table5[[#This Row],[rxn     kapp_old        kapp_slack_ub   kapp_slack_lb]]," ",-1))</f>
        <v>0</v>
      </c>
      <c r="K3692" s="1">
        <f>_xlfn.XLOOKUP(SUBSTITUTE(Table5[[#This Row],[rxn]],"RXN-","ENZLOAD-"),ENZLOAD[name],ENZLOAD[flux],0)</f>
        <v>0</v>
      </c>
      <c r="L3692" s="1" t="str">
        <f>"'"&amp;Table5[[#This Row],[rxn]]&amp;"'"&amp;CHAR(9)&amp;IF(AND(Table5[[#This Row],[kapp_slack_ub]]&lt;&gt;0,Table5[[#This Row],[kapp_old]]&lt;$F$1),$F$1,Table5[[#This Row],[kapp_old]])</f>
        <v>'RXN-PHEt_c_m_FWD-SPONT'	27141.27779288</v>
      </c>
      <c r="M3692" s="1">
        <f>_xlfn.XLOOKUP(Table5[[#This Row],[rxn]],Table3[name],Table3[flux],$F$1)</f>
        <v>27141.277792879999</v>
      </c>
      <c r="N3692" s="1" t="str">
        <f>IFERROR(Table5[[#This Row],[min flux]]/Table5[[#This Row],[associated enzload]],"")</f>
        <v/>
      </c>
      <c r="O3692" s="1">
        <f>_xlfn.NUMBERVALUE(IF(Table5[[#This Row],[flux/enzload]]="","",ABS($N$1-Table5[[#This Row],[flux/enzload]])))</f>
        <v>0</v>
      </c>
      <c r="P3692" s="1">
        <f>Table5[[#This Row],[kapp_old]]+IFERROR(((Table5[[#This Row],[kapp_slack_ub]]-Table5[[#This Row],[kapp_slack_lb]])/Table5[[#This Row],[associated enzload]]),0)</f>
        <v>27141.277792879999</v>
      </c>
      <c r="Q3692" s="1" t="str">
        <f>"'"&amp;Table5[[#This Row],[rxn]]&amp;"'"&amp;CHAR(9)&amp;Table5[[#This Row],[kapp + (slack_ub - slack_lb)/enzload]]</f>
        <v>'RXN-PHEt_c_m_FWD-SPONT'	27141.27779288</v>
      </c>
      <c r="R3692" s="1">
        <f>_xlfn.XLOOKUP(Table5[[#This Row],[rxn]],Table38[name],Table38[flux],0)</f>
        <v>0</v>
      </c>
      <c r="S3692" s="1">
        <f>_xlfn.XLOOKUP(SUBSTITUTE(Table5[[#This Row],[rxn]],"RXN-","ENZLOAD-"),Table38[name],Table38[flux],0)</f>
        <v>0</v>
      </c>
      <c r="T3692" s="1" t="b">
        <f>AND(Table5[[#This Row],[ENZLOAD flux in kapp-slack.gms]]=0,Table5[[#This Row],[flux in kapp-slack.gms]]&lt;&gt;0,NOT(Table5[[#This Row],[spont or unknown?]]))</f>
        <v>0</v>
      </c>
      <c r="U3692" s="1" t="b">
        <f>OR(_xlfn.TEXTAFTER(Table5[[#This Row],[rxn]],"-",-1)="SPONT",_xlfn.TEXTAFTER(Table5[[#This Row],[rxn]],"-",-1)="UNKNOWN")</f>
        <v>1</v>
      </c>
      <c r="V3692" s="1">
        <f>_xlfn.XLOOKUP(SUBSTITUTE(Table5[[#This Row],[rxn]],"RXN-","ENZLOAD-"),Table4[rxn],Table4[ub],0)</f>
        <v>0</v>
      </c>
      <c r="W3692" s="1" t="b">
        <f>AND(Table5[[#This Row],[FVA ENZLOAD flux UB]]=0,Table5[[#This Row],[ENZ not made when it should be?]])</f>
        <v>0</v>
      </c>
    </row>
    <row r="3693" spans="6:23" hidden="1">
      <c r="F3693" s="1" t="s">
        <v>9304</v>
      </c>
      <c r="G3693" s="1" t="str">
        <f>_xlfn.TEXTBEFORE(Table5[[#This Row],[rxn     kapp_old        kapp_slack_ub   kapp_slack_lb]]," ")</f>
        <v>RXN-PHEtps_e_FWD-rt5861</v>
      </c>
      <c r="H369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69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693" s="1">
        <f>_xlfn.NUMBERVALUE(_xlfn.TEXTAFTER(Table5[[#This Row],[rxn     kapp_old        kapp_slack_ub   kapp_slack_lb]]," ",-1))</f>
        <v>0</v>
      </c>
      <c r="K3693" s="1">
        <f>_xlfn.XLOOKUP(SUBSTITUTE(Table5[[#This Row],[rxn]],"RXN-","ENZLOAD-"),ENZLOAD[name],ENZLOAD[flux],0)</f>
        <v>0</v>
      </c>
      <c r="L3693" s="1" t="str">
        <f>"'"&amp;Table5[[#This Row],[rxn]]&amp;"'"&amp;CHAR(9)&amp;IF(AND(Table5[[#This Row],[kapp_slack_ub]]&lt;&gt;0,Table5[[#This Row],[kapp_old]]&lt;$F$1),$F$1,Table5[[#This Row],[kapp_old]])</f>
        <v>'RXN-PHEtps_e_FWD-rt5861'	27141.27779288</v>
      </c>
      <c r="M3693" s="1">
        <f>_xlfn.XLOOKUP(Table5[[#This Row],[rxn]],Table3[name],Table3[flux],$F$1)</f>
        <v>27141.277792879999</v>
      </c>
      <c r="N3693" s="1" t="str">
        <f>IFERROR(Table5[[#This Row],[min flux]]/Table5[[#This Row],[associated enzload]],"")</f>
        <v/>
      </c>
      <c r="O3693" s="1">
        <f>_xlfn.NUMBERVALUE(IF(Table5[[#This Row],[flux/enzload]]="","",ABS($N$1-Table5[[#This Row],[flux/enzload]])))</f>
        <v>0</v>
      </c>
      <c r="P3693" s="1">
        <f>Table5[[#This Row],[kapp_old]]+IFERROR(((Table5[[#This Row],[kapp_slack_ub]]-Table5[[#This Row],[kapp_slack_lb]])/Table5[[#This Row],[associated enzload]]),0)</f>
        <v>27141.277792879999</v>
      </c>
      <c r="Q3693" s="1" t="str">
        <f>"'"&amp;Table5[[#This Row],[rxn]]&amp;"'"&amp;CHAR(9)&amp;Table5[[#This Row],[kapp + (slack_ub - slack_lb)/enzload]]</f>
        <v>'RXN-PHEtps_e_FWD-rt5861'	27141.27779288</v>
      </c>
      <c r="R3693" s="1">
        <f>_xlfn.XLOOKUP(Table5[[#This Row],[rxn]],Table38[name],Table38[flux],0)</f>
        <v>0</v>
      </c>
      <c r="S3693" s="1">
        <f>_xlfn.XLOOKUP(SUBSTITUTE(Table5[[#This Row],[rxn]],"RXN-","ENZLOAD-"),Table38[name],Table38[flux],0)</f>
        <v>0</v>
      </c>
      <c r="T3693" s="1" t="b">
        <f>AND(Table5[[#This Row],[ENZLOAD flux in kapp-slack.gms]]=0,Table5[[#This Row],[flux in kapp-slack.gms]]&lt;&gt;0,NOT(Table5[[#This Row],[spont or unknown?]]))</f>
        <v>0</v>
      </c>
      <c r="U3693" s="1" t="b">
        <f>OR(_xlfn.TEXTAFTER(Table5[[#This Row],[rxn]],"-",-1)="SPONT",_xlfn.TEXTAFTER(Table5[[#This Row],[rxn]],"-",-1)="UNKNOWN")</f>
        <v>0</v>
      </c>
      <c r="V3693" s="1">
        <f>_xlfn.XLOOKUP(SUBSTITUTE(Table5[[#This Row],[rxn]],"RXN-","ENZLOAD-"),Table4[rxn],Table4[ub],0)</f>
        <v>0.66013560000000004</v>
      </c>
      <c r="W3693" s="1" t="b">
        <f>AND(Table5[[#This Row],[FVA ENZLOAD flux UB]]=0,Table5[[#This Row],[ENZ not made when it should be?]])</f>
        <v>0</v>
      </c>
    </row>
    <row r="3694" spans="6:23" hidden="1">
      <c r="F3694" s="1" t="s">
        <v>9305</v>
      </c>
      <c r="G3694" s="1" t="str">
        <f>_xlfn.TEXTBEFORE(Table5[[#This Row],[rxn     kapp_old        kapp_slack_ub   kapp_slack_lb]]," ")</f>
        <v>RXN-PHEtps_e_REV-rt5861</v>
      </c>
      <c r="H369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69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694" s="1">
        <f>_xlfn.NUMBERVALUE(_xlfn.TEXTAFTER(Table5[[#This Row],[rxn     kapp_old        kapp_slack_ub   kapp_slack_lb]]," ",-1))</f>
        <v>0</v>
      </c>
      <c r="K3694" s="1">
        <f>_xlfn.XLOOKUP(SUBSTITUTE(Table5[[#This Row],[rxn]],"RXN-","ENZLOAD-"),ENZLOAD[name],ENZLOAD[flux],0)</f>
        <v>0</v>
      </c>
      <c r="L3694" s="1" t="str">
        <f>"'"&amp;Table5[[#This Row],[rxn]]&amp;"'"&amp;CHAR(9)&amp;IF(AND(Table5[[#This Row],[kapp_slack_ub]]&lt;&gt;0,Table5[[#This Row],[kapp_old]]&lt;$F$1),$F$1,Table5[[#This Row],[kapp_old]])</f>
        <v>'RXN-PHEtps_e_REV-rt5861'	27141.27779288</v>
      </c>
      <c r="M3694" s="1">
        <f>_xlfn.XLOOKUP(Table5[[#This Row],[rxn]],Table3[name],Table3[flux],$F$1)</f>
        <v>27141.277792879999</v>
      </c>
      <c r="N3694" s="1" t="str">
        <f>IFERROR(Table5[[#This Row],[min flux]]/Table5[[#This Row],[associated enzload]],"")</f>
        <v/>
      </c>
      <c r="O3694" s="1">
        <f>_xlfn.NUMBERVALUE(IF(Table5[[#This Row],[flux/enzload]]="","",ABS($N$1-Table5[[#This Row],[flux/enzload]])))</f>
        <v>0</v>
      </c>
      <c r="P3694" s="1">
        <f>Table5[[#This Row],[kapp_old]]+IFERROR(((Table5[[#This Row],[kapp_slack_ub]]-Table5[[#This Row],[kapp_slack_lb]])/Table5[[#This Row],[associated enzload]]),0)</f>
        <v>27141.277792879999</v>
      </c>
      <c r="Q3694" s="1" t="str">
        <f>"'"&amp;Table5[[#This Row],[rxn]]&amp;"'"&amp;CHAR(9)&amp;Table5[[#This Row],[kapp + (slack_ub - slack_lb)/enzload]]</f>
        <v>'RXN-PHEtps_e_REV-rt5861'	27141.27779288</v>
      </c>
      <c r="R3694" s="1">
        <f>_xlfn.XLOOKUP(Table5[[#This Row],[rxn]],Table38[name],Table38[flux],0)</f>
        <v>0</v>
      </c>
      <c r="S3694" s="1">
        <f>_xlfn.XLOOKUP(SUBSTITUTE(Table5[[#This Row],[rxn]],"RXN-","ENZLOAD-"),Table38[name],Table38[flux],0)</f>
        <v>0</v>
      </c>
      <c r="T3694" s="1" t="b">
        <f>AND(Table5[[#This Row],[ENZLOAD flux in kapp-slack.gms]]=0,Table5[[#This Row],[flux in kapp-slack.gms]]&lt;&gt;0,NOT(Table5[[#This Row],[spont or unknown?]]))</f>
        <v>0</v>
      </c>
      <c r="U3694" s="1" t="b">
        <f>OR(_xlfn.TEXTAFTER(Table5[[#This Row],[rxn]],"-",-1)="SPONT",_xlfn.TEXTAFTER(Table5[[#This Row],[rxn]],"-",-1)="UNKNOWN")</f>
        <v>0</v>
      </c>
      <c r="V3694" s="1">
        <f>_xlfn.XLOOKUP(SUBSTITUTE(Table5[[#This Row],[rxn]],"RXN-","ENZLOAD-"),Table4[rxn],Table4[ub],0)</f>
        <v>0.66013560000000004</v>
      </c>
      <c r="W3694" s="1" t="b">
        <f>AND(Table5[[#This Row],[FVA ENZLOAD flux UB]]=0,Table5[[#This Row],[ENZ not made when it should be?]])</f>
        <v>0</v>
      </c>
    </row>
    <row r="3695" spans="6:23" hidden="1">
      <c r="F3695" s="1" t="s">
        <v>9317</v>
      </c>
      <c r="G3695" s="1" t="str">
        <f>_xlfn.TEXTBEFORE(Table5[[#This Row],[rxn     kapp_old        kapp_slack_ub   kapp_slack_lb]]," ")</f>
        <v>RXN-PI35P5P_c_FWD-rt7001_c</v>
      </c>
      <c r="H369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69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695" s="1">
        <f>_xlfn.NUMBERVALUE(_xlfn.TEXTAFTER(Table5[[#This Row],[rxn     kapp_old        kapp_slack_ub   kapp_slack_lb]]," ",-1))</f>
        <v>0</v>
      </c>
      <c r="K3695" s="1">
        <f>_xlfn.XLOOKUP(SUBSTITUTE(Table5[[#This Row],[rxn]],"RXN-","ENZLOAD-"),ENZLOAD[name],ENZLOAD[flux],0)</f>
        <v>0</v>
      </c>
      <c r="L3695" s="1" t="str">
        <f>"'"&amp;Table5[[#This Row],[rxn]]&amp;"'"&amp;CHAR(9)&amp;IF(AND(Table5[[#This Row],[kapp_slack_ub]]&lt;&gt;0,Table5[[#This Row],[kapp_old]]&lt;$F$1),$F$1,Table5[[#This Row],[kapp_old]])</f>
        <v>'RXN-PI35P5P_c_FWD-rt7001_c'	27141.27779288</v>
      </c>
      <c r="M3695" s="1">
        <f>_xlfn.XLOOKUP(Table5[[#This Row],[rxn]],Table3[name],Table3[flux],$F$1)</f>
        <v>27141.277792879999</v>
      </c>
      <c r="N3695" s="1" t="str">
        <f>IFERROR(Table5[[#This Row],[min flux]]/Table5[[#This Row],[associated enzload]],"")</f>
        <v/>
      </c>
      <c r="O3695" s="1">
        <f>_xlfn.NUMBERVALUE(IF(Table5[[#This Row],[flux/enzload]]="","",ABS($N$1-Table5[[#This Row],[flux/enzload]])))</f>
        <v>0</v>
      </c>
      <c r="P3695" s="1">
        <f>Table5[[#This Row],[kapp_old]]+IFERROR(((Table5[[#This Row],[kapp_slack_ub]]-Table5[[#This Row],[kapp_slack_lb]])/Table5[[#This Row],[associated enzload]]),0)</f>
        <v>27141.277792879999</v>
      </c>
      <c r="Q3695" s="1" t="str">
        <f>"'"&amp;Table5[[#This Row],[rxn]]&amp;"'"&amp;CHAR(9)&amp;Table5[[#This Row],[kapp + (slack_ub - slack_lb)/enzload]]</f>
        <v>'RXN-PI35P5P_c_FWD-rt7001_c'	27141.27779288</v>
      </c>
      <c r="R3695" s="1">
        <f>_xlfn.XLOOKUP(Table5[[#This Row],[rxn]],Table38[name],Table38[flux],0)</f>
        <v>0</v>
      </c>
      <c r="S3695" s="1">
        <f>_xlfn.XLOOKUP(SUBSTITUTE(Table5[[#This Row],[rxn]],"RXN-","ENZLOAD-"),Table38[name],Table38[flux],0)</f>
        <v>0</v>
      </c>
      <c r="T3695" s="1" t="b">
        <f>AND(Table5[[#This Row],[ENZLOAD flux in kapp-slack.gms]]=0,Table5[[#This Row],[flux in kapp-slack.gms]]&lt;&gt;0,NOT(Table5[[#This Row],[spont or unknown?]]))</f>
        <v>0</v>
      </c>
      <c r="U3695" s="1" t="b">
        <f>OR(_xlfn.TEXTAFTER(Table5[[#This Row],[rxn]],"-",-1)="SPONT",_xlfn.TEXTAFTER(Table5[[#This Row],[rxn]],"-",-1)="UNKNOWN")</f>
        <v>0</v>
      </c>
      <c r="V3695" s="1">
        <f>_xlfn.XLOOKUP(SUBSTITUTE(Table5[[#This Row],[rxn]],"RXN-","ENZLOAD-"),Table4[rxn],Table4[ub],0)</f>
        <v>0.69153730999999996</v>
      </c>
      <c r="W3695" s="1" t="b">
        <f>AND(Table5[[#This Row],[FVA ENZLOAD flux UB]]=0,Table5[[#This Row],[ENZ not made when it should be?]])</f>
        <v>0</v>
      </c>
    </row>
    <row r="3696" spans="6:23" hidden="1">
      <c r="F3696" s="1" t="s">
        <v>9318</v>
      </c>
      <c r="G3696" s="1" t="str">
        <f>_xlfn.TEXTBEFORE(Table5[[#This Row],[rxn     kapp_old        kapp_slack_ub   kapp_slack_lb]]," ")</f>
        <v>RXN-PI35P5P_c_FWD-rt7049_c</v>
      </c>
      <c r="H369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69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696" s="1">
        <f>_xlfn.NUMBERVALUE(_xlfn.TEXTAFTER(Table5[[#This Row],[rxn     kapp_old        kapp_slack_ub   kapp_slack_lb]]," ",-1))</f>
        <v>0</v>
      </c>
      <c r="K3696" s="1">
        <f>_xlfn.XLOOKUP(SUBSTITUTE(Table5[[#This Row],[rxn]],"RXN-","ENZLOAD-"),ENZLOAD[name],ENZLOAD[flux],0)</f>
        <v>0</v>
      </c>
      <c r="L3696" s="1" t="str">
        <f>"'"&amp;Table5[[#This Row],[rxn]]&amp;"'"&amp;CHAR(9)&amp;IF(AND(Table5[[#This Row],[kapp_slack_ub]]&lt;&gt;0,Table5[[#This Row],[kapp_old]]&lt;$F$1),$F$1,Table5[[#This Row],[kapp_old]])</f>
        <v>'RXN-PI35P5P_c_FWD-rt7049_c'	27141.27779288</v>
      </c>
      <c r="M3696" s="1">
        <f>_xlfn.XLOOKUP(Table5[[#This Row],[rxn]],Table3[name],Table3[flux],$F$1)</f>
        <v>27141.277792879999</v>
      </c>
      <c r="N3696" s="1" t="str">
        <f>IFERROR(Table5[[#This Row],[min flux]]/Table5[[#This Row],[associated enzload]],"")</f>
        <v/>
      </c>
      <c r="O3696" s="1">
        <f>_xlfn.NUMBERVALUE(IF(Table5[[#This Row],[flux/enzload]]="","",ABS($N$1-Table5[[#This Row],[flux/enzload]])))</f>
        <v>0</v>
      </c>
      <c r="P3696" s="1">
        <f>Table5[[#This Row],[kapp_old]]+IFERROR(((Table5[[#This Row],[kapp_slack_ub]]-Table5[[#This Row],[kapp_slack_lb]])/Table5[[#This Row],[associated enzload]]),0)</f>
        <v>27141.277792879999</v>
      </c>
      <c r="Q3696" s="1" t="str">
        <f>"'"&amp;Table5[[#This Row],[rxn]]&amp;"'"&amp;CHAR(9)&amp;Table5[[#This Row],[kapp + (slack_ub - slack_lb)/enzload]]</f>
        <v>'RXN-PI35P5P_c_FWD-rt7049_c'	27141.27779288</v>
      </c>
      <c r="R3696" s="1">
        <f>_xlfn.XLOOKUP(Table5[[#This Row],[rxn]],Table38[name],Table38[flux],0)</f>
        <v>0</v>
      </c>
      <c r="S3696" s="1">
        <f>_xlfn.XLOOKUP(SUBSTITUTE(Table5[[#This Row],[rxn]],"RXN-","ENZLOAD-"),Table38[name],Table38[flux],0)</f>
        <v>0</v>
      </c>
      <c r="T3696" s="1" t="b">
        <f>AND(Table5[[#This Row],[ENZLOAD flux in kapp-slack.gms]]=0,Table5[[#This Row],[flux in kapp-slack.gms]]&lt;&gt;0,NOT(Table5[[#This Row],[spont or unknown?]]))</f>
        <v>0</v>
      </c>
      <c r="U3696" s="1" t="b">
        <f>OR(_xlfn.TEXTAFTER(Table5[[#This Row],[rxn]],"-",-1)="SPONT",_xlfn.TEXTAFTER(Table5[[#This Row],[rxn]],"-",-1)="UNKNOWN")</f>
        <v>0</v>
      </c>
      <c r="V3696" s="1">
        <f>_xlfn.XLOOKUP(SUBSTITUTE(Table5[[#This Row],[rxn]],"RXN-","ENZLOAD-"),Table4[rxn],Table4[ub],0)</f>
        <v>0.62877724999999995</v>
      </c>
      <c r="W3696" s="1" t="b">
        <f>AND(Table5[[#This Row],[FVA ENZLOAD flux UB]]=0,Table5[[#This Row],[ENZ not made when it should be?]])</f>
        <v>0</v>
      </c>
    </row>
    <row r="3697" spans="6:23" hidden="1">
      <c r="F3697" s="1" t="s">
        <v>9319</v>
      </c>
      <c r="G3697" s="1" t="str">
        <f>_xlfn.TEXTBEFORE(Table5[[#This Row],[rxn     kapp_old        kapp_slack_ub   kapp_slack_lb]]," ")</f>
        <v>RXN-PI35P5P_en_FWD-rt7001_en</v>
      </c>
      <c r="H369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69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697" s="1">
        <f>_xlfn.NUMBERVALUE(_xlfn.TEXTAFTER(Table5[[#This Row],[rxn     kapp_old        kapp_slack_ub   kapp_slack_lb]]," ",-1))</f>
        <v>0</v>
      </c>
      <c r="K3697" s="1">
        <f>_xlfn.XLOOKUP(SUBSTITUTE(Table5[[#This Row],[rxn]],"RXN-","ENZLOAD-"),ENZLOAD[name],ENZLOAD[flux],0)</f>
        <v>0</v>
      </c>
      <c r="L3697" s="1" t="str">
        <f>"'"&amp;Table5[[#This Row],[rxn]]&amp;"'"&amp;CHAR(9)&amp;IF(AND(Table5[[#This Row],[kapp_slack_ub]]&lt;&gt;0,Table5[[#This Row],[kapp_old]]&lt;$F$1),$F$1,Table5[[#This Row],[kapp_old]])</f>
        <v>'RXN-PI35P5P_en_FWD-rt7001_en'	27141.27779288</v>
      </c>
      <c r="M3697" s="1">
        <f>_xlfn.XLOOKUP(Table5[[#This Row],[rxn]],Table3[name],Table3[flux],$F$1)</f>
        <v>27141.277792879999</v>
      </c>
      <c r="N3697" s="1" t="str">
        <f>IFERROR(Table5[[#This Row],[min flux]]/Table5[[#This Row],[associated enzload]],"")</f>
        <v/>
      </c>
      <c r="O3697" s="1">
        <f>_xlfn.NUMBERVALUE(IF(Table5[[#This Row],[flux/enzload]]="","",ABS($N$1-Table5[[#This Row],[flux/enzload]])))</f>
        <v>0</v>
      </c>
      <c r="P3697" s="1">
        <f>Table5[[#This Row],[kapp_old]]+IFERROR(((Table5[[#This Row],[kapp_slack_ub]]-Table5[[#This Row],[kapp_slack_lb]])/Table5[[#This Row],[associated enzload]]),0)</f>
        <v>27141.277792879999</v>
      </c>
      <c r="Q3697" s="1" t="str">
        <f>"'"&amp;Table5[[#This Row],[rxn]]&amp;"'"&amp;CHAR(9)&amp;Table5[[#This Row],[kapp + (slack_ub - slack_lb)/enzload]]</f>
        <v>'RXN-PI35P5P_en_FWD-rt7001_en'	27141.27779288</v>
      </c>
      <c r="R3697" s="1">
        <f>_xlfn.XLOOKUP(Table5[[#This Row],[rxn]],Table38[name],Table38[flux],0)</f>
        <v>0</v>
      </c>
      <c r="S3697" s="1">
        <f>_xlfn.XLOOKUP(SUBSTITUTE(Table5[[#This Row],[rxn]],"RXN-","ENZLOAD-"),Table38[name],Table38[flux],0)</f>
        <v>0</v>
      </c>
      <c r="T3697" s="1" t="b">
        <f>AND(Table5[[#This Row],[ENZLOAD flux in kapp-slack.gms]]=0,Table5[[#This Row],[flux in kapp-slack.gms]]&lt;&gt;0,NOT(Table5[[#This Row],[spont or unknown?]]))</f>
        <v>0</v>
      </c>
      <c r="U3697" s="1" t="b">
        <f>OR(_xlfn.TEXTAFTER(Table5[[#This Row],[rxn]],"-",-1)="SPONT",_xlfn.TEXTAFTER(Table5[[#This Row],[rxn]],"-",-1)="UNKNOWN")</f>
        <v>0</v>
      </c>
      <c r="V3697" s="1">
        <f>_xlfn.XLOOKUP(SUBSTITUTE(Table5[[#This Row],[rxn]],"RXN-","ENZLOAD-"),Table4[rxn],Table4[ub],0)</f>
        <v>0.69153730999999996</v>
      </c>
      <c r="W3697" s="1" t="b">
        <f>AND(Table5[[#This Row],[FVA ENZLOAD flux UB]]=0,Table5[[#This Row],[ENZ not made when it should be?]])</f>
        <v>0</v>
      </c>
    </row>
    <row r="3698" spans="6:23" hidden="1">
      <c r="F3698" s="1" t="s">
        <v>9320</v>
      </c>
      <c r="G3698" s="1" t="str">
        <f>_xlfn.TEXTBEFORE(Table5[[#This Row],[rxn     kapp_old        kapp_slack_ub   kapp_slack_lb]]," ")</f>
        <v>RXN-PI35P5P_en_FWD-rt7049_en</v>
      </c>
      <c r="H369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69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698" s="1">
        <f>_xlfn.NUMBERVALUE(_xlfn.TEXTAFTER(Table5[[#This Row],[rxn     kapp_old        kapp_slack_ub   kapp_slack_lb]]," ",-1))</f>
        <v>0</v>
      </c>
      <c r="K3698" s="1">
        <f>_xlfn.XLOOKUP(SUBSTITUTE(Table5[[#This Row],[rxn]],"RXN-","ENZLOAD-"),ENZLOAD[name],ENZLOAD[flux],0)</f>
        <v>0</v>
      </c>
      <c r="L3698" s="1" t="str">
        <f>"'"&amp;Table5[[#This Row],[rxn]]&amp;"'"&amp;CHAR(9)&amp;IF(AND(Table5[[#This Row],[kapp_slack_ub]]&lt;&gt;0,Table5[[#This Row],[kapp_old]]&lt;$F$1),$F$1,Table5[[#This Row],[kapp_old]])</f>
        <v>'RXN-PI35P5P_en_FWD-rt7049_en'	27141.27779288</v>
      </c>
      <c r="M3698" s="1">
        <f>_xlfn.XLOOKUP(Table5[[#This Row],[rxn]],Table3[name],Table3[flux],$F$1)</f>
        <v>27141.277792879999</v>
      </c>
      <c r="N3698" s="1" t="str">
        <f>IFERROR(Table5[[#This Row],[min flux]]/Table5[[#This Row],[associated enzload]],"")</f>
        <v/>
      </c>
      <c r="O3698" s="1">
        <f>_xlfn.NUMBERVALUE(IF(Table5[[#This Row],[flux/enzload]]="","",ABS($N$1-Table5[[#This Row],[flux/enzload]])))</f>
        <v>0</v>
      </c>
      <c r="P3698" s="1">
        <f>Table5[[#This Row],[kapp_old]]+IFERROR(((Table5[[#This Row],[kapp_slack_ub]]-Table5[[#This Row],[kapp_slack_lb]])/Table5[[#This Row],[associated enzload]]),0)</f>
        <v>27141.277792879999</v>
      </c>
      <c r="Q3698" s="1" t="str">
        <f>"'"&amp;Table5[[#This Row],[rxn]]&amp;"'"&amp;CHAR(9)&amp;Table5[[#This Row],[kapp + (slack_ub - slack_lb)/enzload]]</f>
        <v>'RXN-PI35P5P_en_FWD-rt7049_en'	27141.27779288</v>
      </c>
      <c r="R3698" s="1">
        <f>_xlfn.XLOOKUP(Table5[[#This Row],[rxn]],Table38[name],Table38[flux],0)</f>
        <v>0</v>
      </c>
      <c r="S3698" s="1">
        <f>_xlfn.XLOOKUP(SUBSTITUTE(Table5[[#This Row],[rxn]],"RXN-","ENZLOAD-"),Table38[name],Table38[flux],0)</f>
        <v>0</v>
      </c>
      <c r="T3698" s="1" t="b">
        <f>AND(Table5[[#This Row],[ENZLOAD flux in kapp-slack.gms]]=0,Table5[[#This Row],[flux in kapp-slack.gms]]&lt;&gt;0,NOT(Table5[[#This Row],[spont or unknown?]]))</f>
        <v>0</v>
      </c>
      <c r="U3698" s="1" t="b">
        <f>OR(_xlfn.TEXTAFTER(Table5[[#This Row],[rxn]],"-",-1)="SPONT",_xlfn.TEXTAFTER(Table5[[#This Row],[rxn]],"-",-1)="UNKNOWN")</f>
        <v>0</v>
      </c>
      <c r="V3698" s="1">
        <f>_xlfn.XLOOKUP(SUBSTITUTE(Table5[[#This Row],[rxn]],"RXN-","ENZLOAD-"),Table4[rxn],Table4[ub],0)</f>
        <v>0.62877724999999995</v>
      </c>
      <c r="W3698" s="1" t="b">
        <f>AND(Table5[[#This Row],[FVA ENZLOAD flux UB]]=0,Table5[[#This Row],[ENZ not made when it should be?]])</f>
        <v>0</v>
      </c>
    </row>
    <row r="3699" spans="6:23" hidden="1">
      <c r="F3699" s="1" t="s">
        <v>9324</v>
      </c>
      <c r="G3699" s="1" t="str">
        <f>_xlfn.TEXTBEFORE(Table5[[#This Row],[rxn     kapp_old        kapp_slack_ub   kapp_slack_lb]]," ")</f>
        <v>RXN-PI3PP_c_FWD-rt7001_c</v>
      </c>
      <c r="H369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69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699" s="1">
        <f>_xlfn.NUMBERVALUE(_xlfn.TEXTAFTER(Table5[[#This Row],[rxn     kapp_old        kapp_slack_ub   kapp_slack_lb]]," ",-1))</f>
        <v>0</v>
      </c>
      <c r="K3699" s="1">
        <f>_xlfn.XLOOKUP(SUBSTITUTE(Table5[[#This Row],[rxn]],"RXN-","ENZLOAD-"),ENZLOAD[name],ENZLOAD[flux],0)</f>
        <v>0</v>
      </c>
      <c r="L3699" s="1" t="str">
        <f>"'"&amp;Table5[[#This Row],[rxn]]&amp;"'"&amp;CHAR(9)&amp;IF(AND(Table5[[#This Row],[kapp_slack_ub]]&lt;&gt;0,Table5[[#This Row],[kapp_old]]&lt;$F$1),$F$1,Table5[[#This Row],[kapp_old]])</f>
        <v>'RXN-PI3PP_c_FWD-rt7001_c'	27141.27779288</v>
      </c>
      <c r="M3699" s="1">
        <f>_xlfn.XLOOKUP(Table5[[#This Row],[rxn]],Table3[name],Table3[flux],$F$1)</f>
        <v>27141.277792879999</v>
      </c>
      <c r="N3699" s="1" t="str">
        <f>IFERROR(Table5[[#This Row],[min flux]]/Table5[[#This Row],[associated enzload]],"")</f>
        <v/>
      </c>
      <c r="O3699" s="1">
        <f>_xlfn.NUMBERVALUE(IF(Table5[[#This Row],[flux/enzload]]="","",ABS($N$1-Table5[[#This Row],[flux/enzload]])))</f>
        <v>0</v>
      </c>
      <c r="P3699" s="1">
        <f>Table5[[#This Row],[kapp_old]]+IFERROR(((Table5[[#This Row],[kapp_slack_ub]]-Table5[[#This Row],[kapp_slack_lb]])/Table5[[#This Row],[associated enzload]]),0)</f>
        <v>27141.277792879999</v>
      </c>
      <c r="Q3699" s="1" t="str">
        <f>"'"&amp;Table5[[#This Row],[rxn]]&amp;"'"&amp;CHAR(9)&amp;Table5[[#This Row],[kapp + (slack_ub - slack_lb)/enzload]]</f>
        <v>'RXN-PI3PP_c_FWD-rt7001_c'	27141.27779288</v>
      </c>
      <c r="R3699" s="1">
        <f>_xlfn.XLOOKUP(Table5[[#This Row],[rxn]],Table38[name],Table38[flux],0)</f>
        <v>0</v>
      </c>
      <c r="S3699" s="1">
        <f>_xlfn.XLOOKUP(SUBSTITUTE(Table5[[#This Row],[rxn]],"RXN-","ENZLOAD-"),Table38[name],Table38[flux],0)</f>
        <v>0</v>
      </c>
      <c r="T3699" s="1" t="b">
        <f>AND(Table5[[#This Row],[ENZLOAD flux in kapp-slack.gms]]=0,Table5[[#This Row],[flux in kapp-slack.gms]]&lt;&gt;0,NOT(Table5[[#This Row],[spont or unknown?]]))</f>
        <v>0</v>
      </c>
      <c r="U3699" s="1" t="b">
        <f>OR(_xlfn.TEXTAFTER(Table5[[#This Row],[rxn]],"-",-1)="SPONT",_xlfn.TEXTAFTER(Table5[[#This Row],[rxn]],"-",-1)="UNKNOWN")</f>
        <v>0</v>
      </c>
      <c r="V3699" s="1">
        <f>_xlfn.XLOOKUP(SUBSTITUTE(Table5[[#This Row],[rxn]],"RXN-","ENZLOAD-"),Table4[rxn],Table4[ub],0)</f>
        <v>0.69153730999999996</v>
      </c>
      <c r="W3699" s="1" t="b">
        <f>AND(Table5[[#This Row],[FVA ENZLOAD flux UB]]=0,Table5[[#This Row],[ENZ not made when it should be?]])</f>
        <v>0</v>
      </c>
    </row>
    <row r="3700" spans="6:23" hidden="1">
      <c r="F3700" s="1" t="s">
        <v>9325</v>
      </c>
      <c r="G3700" s="1" t="str">
        <f>_xlfn.TEXTBEFORE(Table5[[#This Row],[rxn     kapp_old        kapp_slack_ub   kapp_slack_lb]]," ")</f>
        <v>RXN-PI3PP_c_FWD-rt7049_c</v>
      </c>
      <c r="H370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70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700" s="1">
        <f>_xlfn.NUMBERVALUE(_xlfn.TEXTAFTER(Table5[[#This Row],[rxn     kapp_old        kapp_slack_ub   kapp_slack_lb]]," ",-1))</f>
        <v>0</v>
      </c>
      <c r="K3700" s="1">
        <f>_xlfn.XLOOKUP(SUBSTITUTE(Table5[[#This Row],[rxn]],"RXN-","ENZLOAD-"),ENZLOAD[name],ENZLOAD[flux],0)</f>
        <v>0</v>
      </c>
      <c r="L3700" s="1" t="str">
        <f>"'"&amp;Table5[[#This Row],[rxn]]&amp;"'"&amp;CHAR(9)&amp;IF(AND(Table5[[#This Row],[kapp_slack_ub]]&lt;&gt;0,Table5[[#This Row],[kapp_old]]&lt;$F$1),$F$1,Table5[[#This Row],[kapp_old]])</f>
        <v>'RXN-PI3PP_c_FWD-rt7049_c'	27141.27779288</v>
      </c>
      <c r="M3700" s="1">
        <f>_xlfn.XLOOKUP(Table5[[#This Row],[rxn]],Table3[name],Table3[flux],$F$1)</f>
        <v>27141.277792879999</v>
      </c>
      <c r="N3700" s="1" t="str">
        <f>IFERROR(Table5[[#This Row],[min flux]]/Table5[[#This Row],[associated enzload]],"")</f>
        <v/>
      </c>
      <c r="O3700" s="1">
        <f>_xlfn.NUMBERVALUE(IF(Table5[[#This Row],[flux/enzload]]="","",ABS($N$1-Table5[[#This Row],[flux/enzload]])))</f>
        <v>0</v>
      </c>
      <c r="P3700" s="1">
        <f>Table5[[#This Row],[kapp_old]]+IFERROR(((Table5[[#This Row],[kapp_slack_ub]]-Table5[[#This Row],[kapp_slack_lb]])/Table5[[#This Row],[associated enzload]]),0)</f>
        <v>27141.277792879999</v>
      </c>
      <c r="Q3700" s="1" t="str">
        <f>"'"&amp;Table5[[#This Row],[rxn]]&amp;"'"&amp;CHAR(9)&amp;Table5[[#This Row],[kapp + (slack_ub - slack_lb)/enzload]]</f>
        <v>'RXN-PI3PP_c_FWD-rt7049_c'	27141.27779288</v>
      </c>
      <c r="R3700" s="1">
        <f>_xlfn.XLOOKUP(Table5[[#This Row],[rxn]],Table38[name],Table38[flux],0)</f>
        <v>0</v>
      </c>
      <c r="S3700" s="1">
        <f>_xlfn.XLOOKUP(SUBSTITUTE(Table5[[#This Row],[rxn]],"RXN-","ENZLOAD-"),Table38[name],Table38[flux],0)</f>
        <v>0</v>
      </c>
      <c r="T3700" s="1" t="b">
        <f>AND(Table5[[#This Row],[ENZLOAD flux in kapp-slack.gms]]=0,Table5[[#This Row],[flux in kapp-slack.gms]]&lt;&gt;0,NOT(Table5[[#This Row],[spont or unknown?]]))</f>
        <v>0</v>
      </c>
      <c r="U3700" s="1" t="b">
        <f>OR(_xlfn.TEXTAFTER(Table5[[#This Row],[rxn]],"-",-1)="SPONT",_xlfn.TEXTAFTER(Table5[[#This Row],[rxn]],"-",-1)="UNKNOWN")</f>
        <v>0</v>
      </c>
      <c r="V3700" s="1">
        <f>_xlfn.XLOOKUP(SUBSTITUTE(Table5[[#This Row],[rxn]],"RXN-","ENZLOAD-"),Table4[rxn],Table4[ub],0)</f>
        <v>0.62877724999999995</v>
      </c>
      <c r="W3700" s="1" t="b">
        <f>AND(Table5[[#This Row],[FVA ENZLOAD flux UB]]=0,Table5[[#This Row],[ENZ not made when it should be?]])</f>
        <v>0</v>
      </c>
    </row>
    <row r="3701" spans="6:23" hidden="1">
      <c r="F3701" s="1" t="s">
        <v>9326</v>
      </c>
      <c r="G3701" s="1" t="str">
        <f>_xlfn.TEXTBEFORE(Table5[[#This Row],[rxn     kapp_old        kapp_slack_ub   kapp_slack_lb]]," ")</f>
        <v>RXN-PI3PP_en_FWD-rt7001_en</v>
      </c>
      <c r="H370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70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701" s="1">
        <f>_xlfn.NUMBERVALUE(_xlfn.TEXTAFTER(Table5[[#This Row],[rxn     kapp_old        kapp_slack_ub   kapp_slack_lb]]," ",-1))</f>
        <v>0</v>
      </c>
      <c r="K3701" s="1">
        <f>_xlfn.XLOOKUP(SUBSTITUTE(Table5[[#This Row],[rxn]],"RXN-","ENZLOAD-"),ENZLOAD[name],ENZLOAD[flux],0)</f>
        <v>0</v>
      </c>
      <c r="L3701" s="1" t="str">
        <f>"'"&amp;Table5[[#This Row],[rxn]]&amp;"'"&amp;CHAR(9)&amp;IF(AND(Table5[[#This Row],[kapp_slack_ub]]&lt;&gt;0,Table5[[#This Row],[kapp_old]]&lt;$F$1),$F$1,Table5[[#This Row],[kapp_old]])</f>
        <v>'RXN-PI3PP_en_FWD-rt7001_en'	27141.27779288</v>
      </c>
      <c r="M3701" s="1">
        <f>_xlfn.XLOOKUP(Table5[[#This Row],[rxn]],Table3[name],Table3[flux],$F$1)</f>
        <v>27141.277792879999</v>
      </c>
      <c r="N3701" s="1" t="str">
        <f>IFERROR(Table5[[#This Row],[min flux]]/Table5[[#This Row],[associated enzload]],"")</f>
        <v/>
      </c>
      <c r="O3701" s="1">
        <f>_xlfn.NUMBERVALUE(IF(Table5[[#This Row],[flux/enzload]]="","",ABS($N$1-Table5[[#This Row],[flux/enzload]])))</f>
        <v>0</v>
      </c>
      <c r="P3701" s="1">
        <f>Table5[[#This Row],[kapp_old]]+IFERROR(((Table5[[#This Row],[kapp_slack_ub]]-Table5[[#This Row],[kapp_slack_lb]])/Table5[[#This Row],[associated enzload]]),0)</f>
        <v>27141.277792879999</v>
      </c>
      <c r="Q3701" s="1" t="str">
        <f>"'"&amp;Table5[[#This Row],[rxn]]&amp;"'"&amp;CHAR(9)&amp;Table5[[#This Row],[kapp + (slack_ub - slack_lb)/enzload]]</f>
        <v>'RXN-PI3PP_en_FWD-rt7001_en'	27141.27779288</v>
      </c>
      <c r="R3701" s="1">
        <f>_xlfn.XLOOKUP(Table5[[#This Row],[rxn]],Table38[name],Table38[flux],0)</f>
        <v>0</v>
      </c>
      <c r="S3701" s="1">
        <f>_xlfn.XLOOKUP(SUBSTITUTE(Table5[[#This Row],[rxn]],"RXN-","ENZLOAD-"),Table38[name],Table38[flux],0)</f>
        <v>0</v>
      </c>
      <c r="T3701" s="1" t="b">
        <f>AND(Table5[[#This Row],[ENZLOAD flux in kapp-slack.gms]]=0,Table5[[#This Row],[flux in kapp-slack.gms]]&lt;&gt;0,NOT(Table5[[#This Row],[spont or unknown?]]))</f>
        <v>0</v>
      </c>
      <c r="U3701" s="1" t="b">
        <f>OR(_xlfn.TEXTAFTER(Table5[[#This Row],[rxn]],"-",-1)="SPONT",_xlfn.TEXTAFTER(Table5[[#This Row],[rxn]],"-",-1)="UNKNOWN")</f>
        <v>0</v>
      </c>
      <c r="V3701" s="1">
        <f>_xlfn.XLOOKUP(SUBSTITUTE(Table5[[#This Row],[rxn]],"RXN-","ENZLOAD-"),Table4[rxn],Table4[ub],0)</f>
        <v>0.69153730999999996</v>
      </c>
      <c r="W3701" s="1" t="b">
        <f>AND(Table5[[#This Row],[FVA ENZLOAD flux UB]]=0,Table5[[#This Row],[ENZ not made when it should be?]])</f>
        <v>0</v>
      </c>
    </row>
    <row r="3702" spans="6:23" hidden="1">
      <c r="F3702" s="1" t="s">
        <v>9327</v>
      </c>
      <c r="G3702" s="1" t="str">
        <f>_xlfn.TEXTBEFORE(Table5[[#This Row],[rxn     kapp_old        kapp_slack_ub   kapp_slack_lb]]," ")</f>
        <v>RXN-PI3PP_en_FWD-rt7049_en</v>
      </c>
      <c r="H370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70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702" s="1">
        <f>_xlfn.NUMBERVALUE(_xlfn.TEXTAFTER(Table5[[#This Row],[rxn     kapp_old        kapp_slack_ub   kapp_slack_lb]]," ",-1))</f>
        <v>0</v>
      </c>
      <c r="K3702" s="1">
        <f>_xlfn.XLOOKUP(SUBSTITUTE(Table5[[#This Row],[rxn]],"RXN-","ENZLOAD-"),ENZLOAD[name],ENZLOAD[flux],0)</f>
        <v>0</v>
      </c>
      <c r="L3702" s="1" t="str">
        <f>"'"&amp;Table5[[#This Row],[rxn]]&amp;"'"&amp;CHAR(9)&amp;IF(AND(Table5[[#This Row],[kapp_slack_ub]]&lt;&gt;0,Table5[[#This Row],[kapp_old]]&lt;$F$1),$F$1,Table5[[#This Row],[kapp_old]])</f>
        <v>'RXN-PI3PP_en_FWD-rt7049_en'	27141.27779288</v>
      </c>
      <c r="M3702" s="1">
        <f>_xlfn.XLOOKUP(Table5[[#This Row],[rxn]],Table3[name],Table3[flux],$F$1)</f>
        <v>27141.277792879999</v>
      </c>
      <c r="N3702" s="1" t="str">
        <f>IFERROR(Table5[[#This Row],[min flux]]/Table5[[#This Row],[associated enzload]],"")</f>
        <v/>
      </c>
      <c r="O3702" s="1">
        <f>_xlfn.NUMBERVALUE(IF(Table5[[#This Row],[flux/enzload]]="","",ABS($N$1-Table5[[#This Row],[flux/enzload]])))</f>
        <v>0</v>
      </c>
      <c r="P3702" s="1">
        <f>Table5[[#This Row],[kapp_old]]+IFERROR(((Table5[[#This Row],[kapp_slack_ub]]-Table5[[#This Row],[kapp_slack_lb]])/Table5[[#This Row],[associated enzload]]),0)</f>
        <v>27141.277792879999</v>
      </c>
      <c r="Q3702" s="1" t="str">
        <f>"'"&amp;Table5[[#This Row],[rxn]]&amp;"'"&amp;CHAR(9)&amp;Table5[[#This Row],[kapp + (slack_ub - slack_lb)/enzload]]</f>
        <v>'RXN-PI3PP_en_FWD-rt7049_en'	27141.27779288</v>
      </c>
      <c r="R3702" s="1">
        <f>_xlfn.XLOOKUP(Table5[[#This Row],[rxn]],Table38[name],Table38[flux],0)</f>
        <v>0</v>
      </c>
      <c r="S3702" s="1">
        <f>_xlfn.XLOOKUP(SUBSTITUTE(Table5[[#This Row],[rxn]],"RXN-","ENZLOAD-"),Table38[name],Table38[flux],0)</f>
        <v>0</v>
      </c>
      <c r="T3702" s="1" t="b">
        <f>AND(Table5[[#This Row],[ENZLOAD flux in kapp-slack.gms]]=0,Table5[[#This Row],[flux in kapp-slack.gms]]&lt;&gt;0,NOT(Table5[[#This Row],[spont or unknown?]]))</f>
        <v>0</v>
      </c>
      <c r="U3702" s="1" t="b">
        <f>OR(_xlfn.TEXTAFTER(Table5[[#This Row],[rxn]],"-",-1)="SPONT",_xlfn.TEXTAFTER(Table5[[#This Row],[rxn]],"-",-1)="UNKNOWN")</f>
        <v>0</v>
      </c>
      <c r="V3702" s="1">
        <f>_xlfn.XLOOKUP(SUBSTITUTE(Table5[[#This Row],[rxn]],"RXN-","ENZLOAD-"),Table4[rxn],Table4[ub],0)</f>
        <v>0.62877724999999995</v>
      </c>
      <c r="W3702" s="1" t="b">
        <f>AND(Table5[[#This Row],[FVA ENZLOAD flux UB]]=0,Table5[[#This Row],[ENZ not made when it should be?]])</f>
        <v>0</v>
      </c>
    </row>
    <row r="3703" spans="6:23" hidden="1">
      <c r="F3703" s="1" t="s">
        <v>9331</v>
      </c>
      <c r="G3703" s="1" t="str">
        <f>_xlfn.TEXTBEFORE(Table5[[#This Row],[rxn     kapp_old        kapp_slack_ub   kapp_slack_lb]]," ")</f>
        <v>RXN-PI45P5P_c_FWD-rt7001_c</v>
      </c>
      <c r="H370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70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703" s="1">
        <f>_xlfn.NUMBERVALUE(_xlfn.TEXTAFTER(Table5[[#This Row],[rxn     kapp_old        kapp_slack_ub   kapp_slack_lb]]," ",-1))</f>
        <v>0</v>
      </c>
      <c r="K3703" s="1">
        <f>_xlfn.XLOOKUP(SUBSTITUTE(Table5[[#This Row],[rxn]],"RXN-","ENZLOAD-"),ENZLOAD[name],ENZLOAD[flux],0)</f>
        <v>0</v>
      </c>
      <c r="L3703" s="1" t="str">
        <f>"'"&amp;Table5[[#This Row],[rxn]]&amp;"'"&amp;CHAR(9)&amp;IF(AND(Table5[[#This Row],[kapp_slack_ub]]&lt;&gt;0,Table5[[#This Row],[kapp_old]]&lt;$F$1),$F$1,Table5[[#This Row],[kapp_old]])</f>
        <v>'RXN-PI45P5P_c_FWD-rt7001_c'	27141.27779288</v>
      </c>
      <c r="M3703" s="1">
        <f>_xlfn.XLOOKUP(Table5[[#This Row],[rxn]],Table3[name],Table3[flux],$F$1)</f>
        <v>27141.277792879999</v>
      </c>
      <c r="N3703" s="1" t="str">
        <f>IFERROR(Table5[[#This Row],[min flux]]/Table5[[#This Row],[associated enzload]],"")</f>
        <v/>
      </c>
      <c r="O3703" s="1">
        <f>_xlfn.NUMBERVALUE(IF(Table5[[#This Row],[flux/enzload]]="","",ABS($N$1-Table5[[#This Row],[flux/enzload]])))</f>
        <v>0</v>
      </c>
      <c r="P3703" s="1">
        <f>Table5[[#This Row],[kapp_old]]+IFERROR(((Table5[[#This Row],[kapp_slack_ub]]-Table5[[#This Row],[kapp_slack_lb]])/Table5[[#This Row],[associated enzload]]),0)</f>
        <v>27141.277792879999</v>
      </c>
      <c r="Q3703" s="1" t="str">
        <f>"'"&amp;Table5[[#This Row],[rxn]]&amp;"'"&amp;CHAR(9)&amp;Table5[[#This Row],[kapp + (slack_ub - slack_lb)/enzload]]</f>
        <v>'RXN-PI45P5P_c_FWD-rt7001_c'	27141.27779288</v>
      </c>
      <c r="R3703" s="1">
        <f>_xlfn.XLOOKUP(Table5[[#This Row],[rxn]],Table38[name],Table38[flux],0)</f>
        <v>0</v>
      </c>
      <c r="S3703" s="1">
        <f>_xlfn.XLOOKUP(SUBSTITUTE(Table5[[#This Row],[rxn]],"RXN-","ENZLOAD-"),Table38[name],Table38[flux],0)</f>
        <v>0</v>
      </c>
      <c r="T3703" s="1" t="b">
        <f>AND(Table5[[#This Row],[ENZLOAD flux in kapp-slack.gms]]=0,Table5[[#This Row],[flux in kapp-slack.gms]]&lt;&gt;0,NOT(Table5[[#This Row],[spont or unknown?]]))</f>
        <v>0</v>
      </c>
      <c r="U3703" s="1" t="b">
        <f>OR(_xlfn.TEXTAFTER(Table5[[#This Row],[rxn]],"-",-1)="SPONT",_xlfn.TEXTAFTER(Table5[[#This Row],[rxn]],"-",-1)="UNKNOWN")</f>
        <v>0</v>
      </c>
      <c r="V3703" s="1">
        <f>_xlfn.XLOOKUP(SUBSTITUTE(Table5[[#This Row],[rxn]],"RXN-","ENZLOAD-"),Table4[rxn],Table4[ub],0)</f>
        <v>0.69153730999999996</v>
      </c>
      <c r="W3703" s="1" t="b">
        <f>AND(Table5[[#This Row],[FVA ENZLOAD flux UB]]=0,Table5[[#This Row],[ENZ not made when it should be?]])</f>
        <v>0</v>
      </c>
    </row>
    <row r="3704" spans="6:23" hidden="1">
      <c r="F3704" s="1" t="s">
        <v>9332</v>
      </c>
      <c r="G3704" s="1" t="str">
        <f>_xlfn.TEXTBEFORE(Table5[[#This Row],[rxn     kapp_old        kapp_slack_ub   kapp_slack_lb]]," ")</f>
        <v>RXN-PI45P5P_c_FWD-rt7049_c</v>
      </c>
      <c r="H370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70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704" s="1">
        <f>_xlfn.NUMBERVALUE(_xlfn.TEXTAFTER(Table5[[#This Row],[rxn     kapp_old        kapp_slack_ub   kapp_slack_lb]]," ",-1))</f>
        <v>0</v>
      </c>
      <c r="K3704" s="1">
        <f>_xlfn.XLOOKUP(SUBSTITUTE(Table5[[#This Row],[rxn]],"RXN-","ENZLOAD-"),ENZLOAD[name],ENZLOAD[flux],0)</f>
        <v>0</v>
      </c>
      <c r="L3704" s="1" t="str">
        <f>"'"&amp;Table5[[#This Row],[rxn]]&amp;"'"&amp;CHAR(9)&amp;IF(AND(Table5[[#This Row],[kapp_slack_ub]]&lt;&gt;0,Table5[[#This Row],[kapp_old]]&lt;$F$1),$F$1,Table5[[#This Row],[kapp_old]])</f>
        <v>'RXN-PI45P5P_c_FWD-rt7049_c'	27141.27779288</v>
      </c>
      <c r="M3704" s="1">
        <f>_xlfn.XLOOKUP(Table5[[#This Row],[rxn]],Table3[name],Table3[flux],$F$1)</f>
        <v>27141.277792879999</v>
      </c>
      <c r="N3704" s="1" t="str">
        <f>IFERROR(Table5[[#This Row],[min flux]]/Table5[[#This Row],[associated enzload]],"")</f>
        <v/>
      </c>
      <c r="O3704" s="1">
        <f>_xlfn.NUMBERVALUE(IF(Table5[[#This Row],[flux/enzload]]="","",ABS($N$1-Table5[[#This Row],[flux/enzload]])))</f>
        <v>0</v>
      </c>
      <c r="P3704" s="1">
        <f>Table5[[#This Row],[kapp_old]]+IFERROR(((Table5[[#This Row],[kapp_slack_ub]]-Table5[[#This Row],[kapp_slack_lb]])/Table5[[#This Row],[associated enzload]]),0)</f>
        <v>27141.277792879999</v>
      </c>
      <c r="Q3704" s="1" t="str">
        <f>"'"&amp;Table5[[#This Row],[rxn]]&amp;"'"&amp;CHAR(9)&amp;Table5[[#This Row],[kapp + (slack_ub - slack_lb)/enzload]]</f>
        <v>'RXN-PI45P5P_c_FWD-rt7049_c'	27141.27779288</v>
      </c>
      <c r="R3704" s="1">
        <f>_xlfn.XLOOKUP(Table5[[#This Row],[rxn]],Table38[name],Table38[flux],0)</f>
        <v>0</v>
      </c>
      <c r="S3704" s="1">
        <f>_xlfn.XLOOKUP(SUBSTITUTE(Table5[[#This Row],[rxn]],"RXN-","ENZLOAD-"),Table38[name],Table38[flux],0)</f>
        <v>0</v>
      </c>
      <c r="T3704" s="1" t="b">
        <f>AND(Table5[[#This Row],[ENZLOAD flux in kapp-slack.gms]]=0,Table5[[#This Row],[flux in kapp-slack.gms]]&lt;&gt;0,NOT(Table5[[#This Row],[spont or unknown?]]))</f>
        <v>0</v>
      </c>
      <c r="U3704" s="1" t="b">
        <f>OR(_xlfn.TEXTAFTER(Table5[[#This Row],[rxn]],"-",-1)="SPONT",_xlfn.TEXTAFTER(Table5[[#This Row],[rxn]],"-",-1)="UNKNOWN")</f>
        <v>0</v>
      </c>
      <c r="V3704" s="1">
        <f>_xlfn.XLOOKUP(SUBSTITUTE(Table5[[#This Row],[rxn]],"RXN-","ENZLOAD-"),Table4[rxn],Table4[ub],0)</f>
        <v>0.62877724999999995</v>
      </c>
      <c r="W3704" s="1" t="b">
        <f>AND(Table5[[#This Row],[FVA ENZLOAD flux UB]]=0,Table5[[#This Row],[ENZ not made when it should be?]])</f>
        <v>0</v>
      </c>
    </row>
    <row r="3705" spans="6:23" hidden="1">
      <c r="F3705" s="1" t="s">
        <v>9335</v>
      </c>
      <c r="G3705" s="1" t="str">
        <f>_xlfn.TEXTBEFORE(Table5[[#This Row],[rxn     kapp_old        kapp_slack_ub   kapp_slack_lb]]," ")</f>
        <v>RXN-PI45P5P_en_FWD-rt7001_en</v>
      </c>
      <c r="H370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70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705" s="1">
        <f>_xlfn.NUMBERVALUE(_xlfn.TEXTAFTER(Table5[[#This Row],[rxn     kapp_old        kapp_slack_ub   kapp_slack_lb]]," ",-1))</f>
        <v>0</v>
      </c>
      <c r="K3705" s="1">
        <f>_xlfn.XLOOKUP(SUBSTITUTE(Table5[[#This Row],[rxn]],"RXN-","ENZLOAD-"),ENZLOAD[name],ENZLOAD[flux],0)</f>
        <v>0</v>
      </c>
      <c r="L3705" s="1" t="str">
        <f>"'"&amp;Table5[[#This Row],[rxn]]&amp;"'"&amp;CHAR(9)&amp;IF(AND(Table5[[#This Row],[kapp_slack_ub]]&lt;&gt;0,Table5[[#This Row],[kapp_old]]&lt;$F$1),$F$1,Table5[[#This Row],[kapp_old]])</f>
        <v>'RXN-PI45P5P_en_FWD-rt7001_en'	27141.27779288</v>
      </c>
      <c r="M3705" s="1">
        <f>_xlfn.XLOOKUP(Table5[[#This Row],[rxn]],Table3[name],Table3[flux],$F$1)</f>
        <v>27141.277792879999</v>
      </c>
      <c r="N3705" s="1" t="str">
        <f>IFERROR(Table5[[#This Row],[min flux]]/Table5[[#This Row],[associated enzload]],"")</f>
        <v/>
      </c>
      <c r="O3705" s="1">
        <f>_xlfn.NUMBERVALUE(IF(Table5[[#This Row],[flux/enzload]]="","",ABS($N$1-Table5[[#This Row],[flux/enzload]])))</f>
        <v>0</v>
      </c>
      <c r="P3705" s="1">
        <f>Table5[[#This Row],[kapp_old]]+IFERROR(((Table5[[#This Row],[kapp_slack_ub]]-Table5[[#This Row],[kapp_slack_lb]])/Table5[[#This Row],[associated enzload]]),0)</f>
        <v>27141.277792879999</v>
      </c>
      <c r="Q3705" s="1" t="str">
        <f>"'"&amp;Table5[[#This Row],[rxn]]&amp;"'"&amp;CHAR(9)&amp;Table5[[#This Row],[kapp + (slack_ub - slack_lb)/enzload]]</f>
        <v>'RXN-PI45P5P_en_FWD-rt7001_en'	27141.27779288</v>
      </c>
      <c r="R3705" s="1">
        <f>_xlfn.XLOOKUP(Table5[[#This Row],[rxn]],Table38[name],Table38[flux],0)</f>
        <v>0</v>
      </c>
      <c r="S3705" s="1">
        <f>_xlfn.XLOOKUP(SUBSTITUTE(Table5[[#This Row],[rxn]],"RXN-","ENZLOAD-"),Table38[name],Table38[flux],0)</f>
        <v>0</v>
      </c>
      <c r="T3705" s="1" t="b">
        <f>AND(Table5[[#This Row],[ENZLOAD flux in kapp-slack.gms]]=0,Table5[[#This Row],[flux in kapp-slack.gms]]&lt;&gt;0,NOT(Table5[[#This Row],[spont or unknown?]]))</f>
        <v>0</v>
      </c>
      <c r="U3705" s="1" t="b">
        <f>OR(_xlfn.TEXTAFTER(Table5[[#This Row],[rxn]],"-",-1)="SPONT",_xlfn.TEXTAFTER(Table5[[#This Row],[rxn]],"-",-1)="UNKNOWN")</f>
        <v>0</v>
      </c>
      <c r="V3705" s="1">
        <f>_xlfn.XLOOKUP(SUBSTITUTE(Table5[[#This Row],[rxn]],"RXN-","ENZLOAD-"),Table4[rxn],Table4[ub],0)</f>
        <v>0.69153730999999996</v>
      </c>
      <c r="W3705" s="1" t="b">
        <f>AND(Table5[[#This Row],[FVA ENZLOAD flux UB]]=0,Table5[[#This Row],[ENZ not made when it should be?]])</f>
        <v>0</v>
      </c>
    </row>
    <row r="3706" spans="6:23" hidden="1">
      <c r="F3706" s="1" t="s">
        <v>9336</v>
      </c>
      <c r="G3706" s="1" t="str">
        <f>_xlfn.TEXTBEFORE(Table5[[#This Row],[rxn     kapp_old        kapp_slack_ub   kapp_slack_lb]]," ")</f>
        <v>RXN-PI45P5P_en_FWD-rt7049_en</v>
      </c>
      <c r="H370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70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706" s="1">
        <f>_xlfn.NUMBERVALUE(_xlfn.TEXTAFTER(Table5[[#This Row],[rxn     kapp_old        kapp_slack_ub   kapp_slack_lb]]," ",-1))</f>
        <v>0</v>
      </c>
      <c r="K3706" s="1">
        <f>_xlfn.XLOOKUP(SUBSTITUTE(Table5[[#This Row],[rxn]],"RXN-","ENZLOAD-"),ENZLOAD[name],ENZLOAD[flux],0)</f>
        <v>0</v>
      </c>
      <c r="L3706" s="1" t="str">
        <f>"'"&amp;Table5[[#This Row],[rxn]]&amp;"'"&amp;CHAR(9)&amp;IF(AND(Table5[[#This Row],[kapp_slack_ub]]&lt;&gt;0,Table5[[#This Row],[kapp_old]]&lt;$F$1),$F$1,Table5[[#This Row],[kapp_old]])</f>
        <v>'RXN-PI45P5P_en_FWD-rt7049_en'	27141.27779288</v>
      </c>
      <c r="M3706" s="1">
        <f>_xlfn.XLOOKUP(Table5[[#This Row],[rxn]],Table3[name],Table3[flux],$F$1)</f>
        <v>27141.277792879999</v>
      </c>
      <c r="N3706" s="1" t="str">
        <f>IFERROR(Table5[[#This Row],[min flux]]/Table5[[#This Row],[associated enzload]],"")</f>
        <v/>
      </c>
      <c r="O3706" s="1">
        <f>_xlfn.NUMBERVALUE(IF(Table5[[#This Row],[flux/enzload]]="","",ABS($N$1-Table5[[#This Row],[flux/enzload]])))</f>
        <v>0</v>
      </c>
      <c r="P3706" s="1">
        <f>Table5[[#This Row],[kapp_old]]+IFERROR(((Table5[[#This Row],[kapp_slack_ub]]-Table5[[#This Row],[kapp_slack_lb]])/Table5[[#This Row],[associated enzload]]),0)</f>
        <v>27141.277792879999</v>
      </c>
      <c r="Q3706" s="1" t="str">
        <f>"'"&amp;Table5[[#This Row],[rxn]]&amp;"'"&amp;CHAR(9)&amp;Table5[[#This Row],[kapp + (slack_ub - slack_lb)/enzload]]</f>
        <v>'RXN-PI45P5P_en_FWD-rt7049_en'	27141.27779288</v>
      </c>
      <c r="R3706" s="1">
        <f>_xlfn.XLOOKUP(Table5[[#This Row],[rxn]],Table38[name],Table38[flux],0)</f>
        <v>0</v>
      </c>
      <c r="S3706" s="1">
        <f>_xlfn.XLOOKUP(SUBSTITUTE(Table5[[#This Row],[rxn]],"RXN-","ENZLOAD-"),Table38[name],Table38[flux],0)</f>
        <v>0</v>
      </c>
      <c r="T3706" s="1" t="b">
        <f>AND(Table5[[#This Row],[ENZLOAD flux in kapp-slack.gms]]=0,Table5[[#This Row],[flux in kapp-slack.gms]]&lt;&gt;0,NOT(Table5[[#This Row],[spont or unknown?]]))</f>
        <v>0</v>
      </c>
      <c r="U3706" s="1" t="b">
        <f>OR(_xlfn.TEXTAFTER(Table5[[#This Row],[rxn]],"-",-1)="SPONT",_xlfn.TEXTAFTER(Table5[[#This Row],[rxn]],"-",-1)="UNKNOWN")</f>
        <v>0</v>
      </c>
      <c r="V3706" s="1">
        <f>_xlfn.XLOOKUP(SUBSTITUTE(Table5[[#This Row],[rxn]],"RXN-","ENZLOAD-"),Table4[rxn],Table4[ub],0)</f>
        <v>0.62877724999999995</v>
      </c>
      <c r="W3706" s="1" t="b">
        <f>AND(Table5[[#This Row],[FVA ENZLOAD flux UB]]=0,Table5[[#This Row],[ENZ not made when it should be?]])</f>
        <v>0</v>
      </c>
    </row>
    <row r="3707" spans="6:23" hidden="1">
      <c r="F3707" s="1" t="s">
        <v>9340</v>
      </c>
      <c r="G3707" s="1" t="str">
        <f>_xlfn.TEXTBEFORE(Table5[[#This Row],[rxn     kapp_old        kapp_slack_ub   kapp_slack_lb]]," ")</f>
        <v>RXN-PI4PP_c_FWD-rt7001_c</v>
      </c>
      <c r="H370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70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707" s="1">
        <f>_xlfn.NUMBERVALUE(_xlfn.TEXTAFTER(Table5[[#This Row],[rxn     kapp_old        kapp_slack_ub   kapp_slack_lb]]," ",-1))</f>
        <v>0</v>
      </c>
      <c r="K3707" s="1">
        <f>_xlfn.XLOOKUP(SUBSTITUTE(Table5[[#This Row],[rxn]],"RXN-","ENZLOAD-"),ENZLOAD[name],ENZLOAD[flux],0)</f>
        <v>0</v>
      </c>
      <c r="L3707" s="1" t="str">
        <f>"'"&amp;Table5[[#This Row],[rxn]]&amp;"'"&amp;CHAR(9)&amp;IF(AND(Table5[[#This Row],[kapp_slack_ub]]&lt;&gt;0,Table5[[#This Row],[kapp_old]]&lt;$F$1),$F$1,Table5[[#This Row],[kapp_old]])</f>
        <v>'RXN-PI4PP_c_FWD-rt7001_c'	27141.27779288</v>
      </c>
      <c r="M3707" s="1">
        <f>_xlfn.XLOOKUP(Table5[[#This Row],[rxn]],Table3[name],Table3[flux],$F$1)</f>
        <v>27141.277792879999</v>
      </c>
      <c r="N3707" s="1" t="str">
        <f>IFERROR(Table5[[#This Row],[min flux]]/Table5[[#This Row],[associated enzload]],"")</f>
        <v/>
      </c>
      <c r="O3707" s="1">
        <f>_xlfn.NUMBERVALUE(IF(Table5[[#This Row],[flux/enzload]]="","",ABS($N$1-Table5[[#This Row],[flux/enzload]])))</f>
        <v>0</v>
      </c>
      <c r="P3707" s="1">
        <f>Table5[[#This Row],[kapp_old]]+IFERROR(((Table5[[#This Row],[kapp_slack_ub]]-Table5[[#This Row],[kapp_slack_lb]])/Table5[[#This Row],[associated enzload]]),0)</f>
        <v>27141.277792879999</v>
      </c>
      <c r="Q3707" s="1" t="str">
        <f>"'"&amp;Table5[[#This Row],[rxn]]&amp;"'"&amp;CHAR(9)&amp;Table5[[#This Row],[kapp + (slack_ub - slack_lb)/enzload]]</f>
        <v>'RXN-PI4PP_c_FWD-rt7001_c'	27141.27779288</v>
      </c>
      <c r="R3707" s="1">
        <f>_xlfn.XLOOKUP(Table5[[#This Row],[rxn]],Table38[name],Table38[flux],0)</f>
        <v>0</v>
      </c>
      <c r="S3707" s="1">
        <f>_xlfn.XLOOKUP(SUBSTITUTE(Table5[[#This Row],[rxn]],"RXN-","ENZLOAD-"),Table38[name],Table38[flux],0)</f>
        <v>0</v>
      </c>
      <c r="T3707" s="1" t="b">
        <f>AND(Table5[[#This Row],[ENZLOAD flux in kapp-slack.gms]]=0,Table5[[#This Row],[flux in kapp-slack.gms]]&lt;&gt;0,NOT(Table5[[#This Row],[spont or unknown?]]))</f>
        <v>0</v>
      </c>
      <c r="U3707" s="1" t="b">
        <f>OR(_xlfn.TEXTAFTER(Table5[[#This Row],[rxn]],"-",-1)="SPONT",_xlfn.TEXTAFTER(Table5[[#This Row],[rxn]],"-",-1)="UNKNOWN")</f>
        <v>0</v>
      </c>
      <c r="V3707" s="1">
        <f>_xlfn.XLOOKUP(SUBSTITUTE(Table5[[#This Row],[rxn]],"RXN-","ENZLOAD-"),Table4[rxn],Table4[ub],0)</f>
        <v>0.69153730999999996</v>
      </c>
      <c r="W3707" s="1" t="b">
        <f>AND(Table5[[#This Row],[FVA ENZLOAD flux UB]]=0,Table5[[#This Row],[ENZ not made when it should be?]])</f>
        <v>0</v>
      </c>
    </row>
    <row r="3708" spans="6:23" hidden="1">
      <c r="F3708" s="1" t="s">
        <v>9341</v>
      </c>
      <c r="G3708" s="1" t="str">
        <f>_xlfn.TEXTBEFORE(Table5[[#This Row],[rxn     kapp_old        kapp_slack_ub   kapp_slack_lb]]," ")</f>
        <v>RXN-PI4PP_c_FWD-rt7049_c</v>
      </c>
      <c r="H370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70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708" s="1">
        <f>_xlfn.NUMBERVALUE(_xlfn.TEXTAFTER(Table5[[#This Row],[rxn     kapp_old        kapp_slack_ub   kapp_slack_lb]]," ",-1))</f>
        <v>0</v>
      </c>
      <c r="K3708" s="1">
        <f>_xlfn.XLOOKUP(SUBSTITUTE(Table5[[#This Row],[rxn]],"RXN-","ENZLOAD-"),ENZLOAD[name],ENZLOAD[flux],0)</f>
        <v>0</v>
      </c>
      <c r="L3708" s="1" t="str">
        <f>"'"&amp;Table5[[#This Row],[rxn]]&amp;"'"&amp;CHAR(9)&amp;IF(AND(Table5[[#This Row],[kapp_slack_ub]]&lt;&gt;0,Table5[[#This Row],[kapp_old]]&lt;$F$1),$F$1,Table5[[#This Row],[kapp_old]])</f>
        <v>'RXN-PI4PP_c_FWD-rt7049_c'	27141.27779288</v>
      </c>
      <c r="M3708" s="1">
        <f>_xlfn.XLOOKUP(Table5[[#This Row],[rxn]],Table3[name],Table3[flux],$F$1)</f>
        <v>27141.277792879999</v>
      </c>
      <c r="N3708" s="1" t="str">
        <f>IFERROR(Table5[[#This Row],[min flux]]/Table5[[#This Row],[associated enzload]],"")</f>
        <v/>
      </c>
      <c r="O3708" s="1">
        <f>_xlfn.NUMBERVALUE(IF(Table5[[#This Row],[flux/enzload]]="","",ABS($N$1-Table5[[#This Row],[flux/enzload]])))</f>
        <v>0</v>
      </c>
      <c r="P3708" s="1">
        <f>Table5[[#This Row],[kapp_old]]+IFERROR(((Table5[[#This Row],[kapp_slack_ub]]-Table5[[#This Row],[kapp_slack_lb]])/Table5[[#This Row],[associated enzload]]),0)</f>
        <v>27141.277792879999</v>
      </c>
      <c r="Q3708" s="1" t="str">
        <f>"'"&amp;Table5[[#This Row],[rxn]]&amp;"'"&amp;CHAR(9)&amp;Table5[[#This Row],[kapp + (slack_ub - slack_lb)/enzload]]</f>
        <v>'RXN-PI4PP_c_FWD-rt7049_c'	27141.27779288</v>
      </c>
      <c r="R3708" s="1">
        <f>_xlfn.XLOOKUP(Table5[[#This Row],[rxn]],Table38[name],Table38[flux],0)</f>
        <v>0</v>
      </c>
      <c r="S3708" s="1">
        <f>_xlfn.XLOOKUP(SUBSTITUTE(Table5[[#This Row],[rxn]],"RXN-","ENZLOAD-"),Table38[name],Table38[flux],0)</f>
        <v>0</v>
      </c>
      <c r="T3708" s="1" t="b">
        <f>AND(Table5[[#This Row],[ENZLOAD flux in kapp-slack.gms]]=0,Table5[[#This Row],[flux in kapp-slack.gms]]&lt;&gt;0,NOT(Table5[[#This Row],[spont or unknown?]]))</f>
        <v>0</v>
      </c>
      <c r="U3708" s="1" t="b">
        <f>OR(_xlfn.TEXTAFTER(Table5[[#This Row],[rxn]],"-",-1)="SPONT",_xlfn.TEXTAFTER(Table5[[#This Row],[rxn]],"-",-1)="UNKNOWN")</f>
        <v>0</v>
      </c>
      <c r="V3708" s="1">
        <f>_xlfn.XLOOKUP(SUBSTITUTE(Table5[[#This Row],[rxn]],"RXN-","ENZLOAD-"),Table4[rxn],Table4[ub],0)</f>
        <v>0.62877724999999995</v>
      </c>
      <c r="W3708" s="1" t="b">
        <f>AND(Table5[[#This Row],[FVA ENZLOAD flux UB]]=0,Table5[[#This Row],[ENZ not made when it should be?]])</f>
        <v>0</v>
      </c>
    </row>
    <row r="3709" spans="6:23" hidden="1">
      <c r="F3709" s="1" t="s">
        <v>9342</v>
      </c>
      <c r="G3709" s="1" t="str">
        <f>_xlfn.TEXTBEFORE(Table5[[#This Row],[rxn     kapp_old        kapp_slack_ub   kapp_slack_lb]]," ")</f>
        <v>RXN-PI4PP_en_FWD-rt7001_en</v>
      </c>
      <c r="H370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70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709" s="1">
        <f>_xlfn.NUMBERVALUE(_xlfn.TEXTAFTER(Table5[[#This Row],[rxn     kapp_old        kapp_slack_ub   kapp_slack_lb]]," ",-1))</f>
        <v>0</v>
      </c>
      <c r="K3709" s="1">
        <f>_xlfn.XLOOKUP(SUBSTITUTE(Table5[[#This Row],[rxn]],"RXN-","ENZLOAD-"),ENZLOAD[name],ENZLOAD[flux],0)</f>
        <v>0</v>
      </c>
      <c r="L3709" s="1" t="str">
        <f>"'"&amp;Table5[[#This Row],[rxn]]&amp;"'"&amp;CHAR(9)&amp;IF(AND(Table5[[#This Row],[kapp_slack_ub]]&lt;&gt;0,Table5[[#This Row],[kapp_old]]&lt;$F$1),$F$1,Table5[[#This Row],[kapp_old]])</f>
        <v>'RXN-PI4PP_en_FWD-rt7001_en'	27141.27779288</v>
      </c>
      <c r="M3709" s="1">
        <f>_xlfn.XLOOKUP(Table5[[#This Row],[rxn]],Table3[name],Table3[flux],$F$1)</f>
        <v>27141.277792879999</v>
      </c>
      <c r="N3709" s="1" t="str">
        <f>IFERROR(Table5[[#This Row],[min flux]]/Table5[[#This Row],[associated enzload]],"")</f>
        <v/>
      </c>
      <c r="O3709" s="1">
        <f>_xlfn.NUMBERVALUE(IF(Table5[[#This Row],[flux/enzload]]="","",ABS($N$1-Table5[[#This Row],[flux/enzload]])))</f>
        <v>0</v>
      </c>
      <c r="P3709" s="1">
        <f>Table5[[#This Row],[kapp_old]]+IFERROR(((Table5[[#This Row],[kapp_slack_ub]]-Table5[[#This Row],[kapp_slack_lb]])/Table5[[#This Row],[associated enzload]]),0)</f>
        <v>27141.277792879999</v>
      </c>
      <c r="Q3709" s="1" t="str">
        <f>"'"&amp;Table5[[#This Row],[rxn]]&amp;"'"&amp;CHAR(9)&amp;Table5[[#This Row],[kapp + (slack_ub - slack_lb)/enzload]]</f>
        <v>'RXN-PI4PP_en_FWD-rt7001_en'	27141.27779288</v>
      </c>
      <c r="R3709" s="1">
        <f>_xlfn.XLOOKUP(Table5[[#This Row],[rxn]],Table38[name],Table38[flux],0)</f>
        <v>0</v>
      </c>
      <c r="S3709" s="1">
        <f>_xlfn.XLOOKUP(SUBSTITUTE(Table5[[#This Row],[rxn]],"RXN-","ENZLOAD-"),Table38[name],Table38[flux],0)</f>
        <v>0</v>
      </c>
      <c r="T3709" s="1" t="b">
        <f>AND(Table5[[#This Row],[ENZLOAD flux in kapp-slack.gms]]=0,Table5[[#This Row],[flux in kapp-slack.gms]]&lt;&gt;0,NOT(Table5[[#This Row],[spont or unknown?]]))</f>
        <v>0</v>
      </c>
      <c r="U3709" s="1" t="b">
        <f>OR(_xlfn.TEXTAFTER(Table5[[#This Row],[rxn]],"-",-1)="SPONT",_xlfn.TEXTAFTER(Table5[[#This Row],[rxn]],"-",-1)="UNKNOWN")</f>
        <v>0</v>
      </c>
      <c r="V3709" s="1">
        <f>_xlfn.XLOOKUP(SUBSTITUTE(Table5[[#This Row],[rxn]],"RXN-","ENZLOAD-"),Table4[rxn],Table4[ub],0)</f>
        <v>0.69153730999999996</v>
      </c>
      <c r="W3709" s="1" t="b">
        <f>AND(Table5[[#This Row],[FVA ENZLOAD flux UB]]=0,Table5[[#This Row],[ENZ not made when it should be?]])</f>
        <v>0</v>
      </c>
    </row>
    <row r="3710" spans="6:23" hidden="1">
      <c r="F3710" s="1" t="s">
        <v>9343</v>
      </c>
      <c r="G3710" s="1" t="str">
        <f>_xlfn.TEXTBEFORE(Table5[[#This Row],[rxn     kapp_old        kapp_slack_ub   kapp_slack_lb]]," ")</f>
        <v>RXN-PI4PP_en_FWD-rt7049_en</v>
      </c>
      <c r="H371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71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710" s="1">
        <f>_xlfn.NUMBERVALUE(_xlfn.TEXTAFTER(Table5[[#This Row],[rxn     kapp_old        kapp_slack_ub   kapp_slack_lb]]," ",-1))</f>
        <v>0</v>
      </c>
      <c r="K3710" s="1">
        <f>_xlfn.XLOOKUP(SUBSTITUTE(Table5[[#This Row],[rxn]],"RXN-","ENZLOAD-"),ENZLOAD[name],ENZLOAD[flux],0)</f>
        <v>0</v>
      </c>
      <c r="L3710" s="1" t="str">
        <f>"'"&amp;Table5[[#This Row],[rxn]]&amp;"'"&amp;CHAR(9)&amp;IF(AND(Table5[[#This Row],[kapp_slack_ub]]&lt;&gt;0,Table5[[#This Row],[kapp_old]]&lt;$F$1),$F$1,Table5[[#This Row],[kapp_old]])</f>
        <v>'RXN-PI4PP_en_FWD-rt7049_en'	27141.27779288</v>
      </c>
      <c r="M3710" s="1">
        <f>_xlfn.XLOOKUP(Table5[[#This Row],[rxn]],Table3[name],Table3[flux],$F$1)</f>
        <v>27141.277792879999</v>
      </c>
      <c r="N3710" s="1" t="str">
        <f>IFERROR(Table5[[#This Row],[min flux]]/Table5[[#This Row],[associated enzload]],"")</f>
        <v/>
      </c>
      <c r="O3710" s="1">
        <f>_xlfn.NUMBERVALUE(IF(Table5[[#This Row],[flux/enzload]]="","",ABS($N$1-Table5[[#This Row],[flux/enzload]])))</f>
        <v>0</v>
      </c>
      <c r="P3710" s="1">
        <f>Table5[[#This Row],[kapp_old]]+IFERROR(((Table5[[#This Row],[kapp_slack_ub]]-Table5[[#This Row],[kapp_slack_lb]])/Table5[[#This Row],[associated enzload]]),0)</f>
        <v>27141.277792879999</v>
      </c>
      <c r="Q3710" s="1" t="str">
        <f>"'"&amp;Table5[[#This Row],[rxn]]&amp;"'"&amp;CHAR(9)&amp;Table5[[#This Row],[kapp + (slack_ub - slack_lb)/enzload]]</f>
        <v>'RXN-PI4PP_en_FWD-rt7049_en'	27141.27779288</v>
      </c>
      <c r="R3710" s="1">
        <f>_xlfn.XLOOKUP(Table5[[#This Row],[rxn]],Table38[name],Table38[flux],0)</f>
        <v>0</v>
      </c>
      <c r="S3710" s="1">
        <f>_xlfn.XLOOKUP(SUBSTITUTE(Table5[[#This Row],[rxn]],"RXN-","ENZLOAD-"),Table38[name],Table38[flux],0)</f>
        <v>0</v>
      </c>
      <c r="T3710" s="1" t="b">
        <f>AND(Table5[[#This Row],[ENZLOAD flux in kapp-slack.gms]]=0,Table5[[#This Row],[flux in kapp-slack.gms]]&lt;&gt;0,NOT(Table5[[#This Row],[spont or unknown?]]))</f>
        <v>0</v>
      </c>
      <c r="U3710" s="1" t="b">
        <f>OR(_xlfn.TEXTAFTER(Table5[[#This Row],[rxn]],"-",-1)="SPONT",_xlfn.TEXTAFTER(Table5[[#This Row],[rxn]],"-",-1)="UNKNOWN")</f>
        <v>0</v>
      </c>
      <c r="V3710" s="1">
        <f>_xlfn.XLOOKUP(SUBSTITUTE(Table5[[#This Row],[rxn]],"RXN-","ENZLOAD-"),Table4[rxn],Table4[ub],0)</f>
        <v>0.62877724999999995</v>
      </c>
      <c r="W3710" s="1" t="b">
        <f>AND(Table5[[#This Row],[FVA ENZLOAD flux UB]]=0,Table5[[#This Row],[ENZ not made when it should be?]])</f>
        <v>0</v>
      </c>
    </row>
    <row r="3711" spans="6:23" hidden="1">
      <c r="F3711" s="1" t="s">
        <v>9346</v>
      </c>
      <c r="G3711" s="1" t="str">
        <f>_xlfn.TEXTBEFORE(Table5[[#This Row],[rxn     kapp_old        kapp_slack_ub   kapp_slack_lb]]," ")</f>
        <v>RXN-PIt_c_en_FWD-UNKNOWN</v>
      </c>
      <c r="H371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71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711" s="1">
        <f>_xlfn.NUMBERVALUE(_xlfn.TEXTAFTER(Table5[[#This Row],[rxn     kapp_old        kapp_slack_ub   kapp_slack_lb]]," ",-1))</f>
        <v>0</v>
      </c>
      <c r="K3711" s="1">
        <f>_xlfn.XLOOKUP(SUBSTITUTE(Table5[[#This Row],[rxn]],"RXN-","ENZLOAD-"),ENZLOAD[name],ENZLOAD[flux],0)</f>
        <v>0</v>
      </c>
      <c r="L3711" s="1" t="str">
        <f>"'"&amp;Table5[[#This Row],[rxn]]&amp;"'"&amp;CHAR(9)&amp;IF(AND(Table5[[#This Row],[kapp_slack_ub]]&lt;&gt;0,Table5[[#This Row],[kapp_old]]&lt;$F$1),$F$1,Table5[[#This Row],[kapp_old]])</f>
        <v>'RXN-PIt_c_en_FWD-UNKNOWN'	27141.27779288</v>
      </c>
      <c r="M3711" s="1">
        <f>_xlfn.XLOOKUP(Table5[[#This Row],[rxn]],Table3[name],Table3[flux],$F$1)</f>
        <v>27141.277792879999</v>
      </c>
      <c r="N3711" s="1" t="str">
        <f>IFERROR(Table5[[#This Row],[min flux]]/Table5[[#This Row],[associated enzload]],"")</f>
        <v/>
      </c>
      <c r="O3711" s="1">
        <f>_xlfn.NUMBERVALUE(IF(Table5[[#This Row],[flux/enzload]]="","",ABS($N$1-Table5[[#This Row],[flux/enzload]])))</f>
        <v>0</v>
      </c>
      <c r="P3711" s="1">
        <f>Table5[[#This Row],[kapp_old]]+IFERROR(((Table5[[#This Row],[kapp_slack_ub]]-Table5[[#This Row],[kapp_slack_lb]])/Table5[[#This Row],[associated enzload]]),0)</f>
        <v>27141.277792879999</v>
      </c>
      <c r="Q3711" s="1" t="str">
        <f>"'"&amp;Table5[[#This Row],[rxn]]&amp;"'"&amp;CHAR(9)&amp;Table5[[#This Row],[kapp + (slack_ub - slack_lb)/enzload]]</f>
        <v>'RXN-PIt_c_en_FWD-UNKNOWN'	27141.27779288</v>
      </c>
      <c r="R3711" s="1">
        <f>_xlfn.XLOOKUP(Table5[[#This Row],[rxn]],Table38[name],Table38[flux],0)</f>
        <v>0</v>
      </c>
      <c r="S3711" s="1">
        <f>_xlfn.XLOOKUP(SUBSTITUTE(Table5[[#This Row],[rxn]],"RXN-","ENZLOAD-"),Table38[name],Table38[flux],0)</f>
        <v>0</v>
      </c>
      <c r="T3711" s="1" t="b">
        <f>AND(Table5[[#This Row],[ENZLOAD flux in kapp-slack.gms]]=0,Table5[[#This Row],[flux in kapp-slack.gms]]&lt;&gt;0,NOT(Table5[[#This Row],[spont or unknown?]]))</f>
        <v>0</v>
      </c>
      <c r="U3711" s="1" t="b">
        <f>OR(_xlfn.TEXTAFTER(Table5[[#This Row],[rxn]],"-",-1)="SPONT",_xlfn.TEXTAFTER(Table5[[#This Row],[rxn]],"-",-1)="UNKNOWN")</f>
        <v>1</v>
      </c>
      <c r="V3711" s="1">
        <f>_xlfn.XLOOKUP(SUBSTITUTE(Table5[[#This Row],[rxn]],"RXN-","ENZLOAD-"),Table4[rxn],Table4[ub],0)</f>
        <v>0</v>
      </c>
      <c r="W3711" s="1" t="b">
        <f>AND(Table5[[#This Row],[FVA ENZLOAD flux UB]]=0,Table5[[#This Row],[ENZ not made when it should be?]])</f>
        <v>0</v>
      </c>
    </row>
    <row r="3712" spans="6:23" hidden="1">
      <c r="F3712" s="1" t="s">
        <v>9347</v>
      </c>
      <c r="G3712" s="1" t="str">
        <f>_xlfn.TEXTBEFORE(Table5[[#This Row],[rxn     kapp_old        kapp_slack_ub   kapp_slack_lb]]," ")</f>
        <v>RXN-PIt_c_en_REV-UNKNOWN</v>
      </c>
      <c r="H371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71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712" s="1">
        <f>_xlfn.NUMBERVALUE(_xlfn.TEXTAFTER(Table5[[#This Row],[rxn     kapp_old        kapp_slack_ub   kapp_slack_lb]]," ",-1))</f>
        <v>0</v>
      </c>
      <c r="K3712" s="1">
        <f>_xlfn.XLOOKUP(SUBSTITUTE(Table5[[#This Row],[rxn]],"RXN-","ENZLOAD-"),ENZLOAD[name],ENZLOAD[flux],0)</f>
        <v>0</v>
      </c>
      <c r="L3712" s="1" t="str">
        <f>"'"&amp;Table5[[#This Row],[rxn]]&amp;"'"&amp;CHAR(9)&amp;IF(AND(Table5[[#This Row],[kapp_slack_ub]]&lt;&gt;0,Table5[[#This Row],[kapp_old]]&lt;$F$1),$F$1,Table5[[#This Row],[kapp_old]])</f>
        <v>'RXN-PIt_c_en_REV-UNKNOWN'	27141.27779288</v>
      </c>
      <c r="M3712" s="1">
        <f>_xlfn.XLOOKUP(Table5[[#This Row],[rxn]],Table3[name],Table3[flux],$F$1)</f>
        <v>27141.277792879999</v>
      </c>
      <c r="N3712" s="1" t="str">
        <f>IFERROR(Table5[[#This Row],[min flux]]/Table5[[#This Row],[associated enzload]],"")</f>
        <v/>
      </c>
      <c r="O3712" s="1">
        <f>_xlfn.NUMBERVALUE(IF(Table5[[#This Row],[flux/enzload]]="","",ABS($N$1-Table5[[#This Row],[flux/enzload]])))</f>
        <v>0</v>
      </c>
      <c r="P3712" s="1">
        <f>Table5[[#This Row],[kapp_old]]+IFERROR(((Table5[[#This Row],[kapp_slack_ub]]-Table5[[#This Row],[kapp_slack_lb]])/Table5[[#This Row],[associated enzload]]),0)</f>
        <v>27141.277792879999</v>
      </c>
      <c r="Q3712" s="1" t="str">
        <f>"'"&amp;Table5[[#This Row],[rxn]]&amp;"'"&amp;CHAR(9)&amp;Table5[[#This Row],[kapp + (slack_ub - slack_lb)/enzload]]</f>
        <v>'RXN-PIt_c_en_REV-UNKNOWN'	27141.27779288</v>
      </c>
      <c r="R3712" s="1">
        <f>_xlfn.XLOOKUP(Table5[[#This Row],[rxn]],Table38[name],Table38[flux],0)</f>
        <v>0</v>
      </c>
      <c r="S3712" s="1">
        <f>_xlfn.XLOOKUP(SUBSTITUTE(Table5[[#This Row],[rxn]],"RXN-","ENZLOAD-"),Table38[name],Table38[flux],0)</f>
        <v>0</v>
      </c>
      <c r="T3712" s="1" t="b">
        <f>AND(Table5[[#This Row],[ENZLOAD flux in kapp-slack.gms]]=0,Table5[[#This Row],[flux in kapp-slack.gms]]&lt;&gt;0,NOT(Table5[[#This Row],[spont or unknown?]]))</f>
        <v>0</v>
      </c>
      <c r="U3712" s="1" t="b">
        <f>OR(_xlfn.TEXTAFTER(Table5[[#This Row],[rxn]],"-",-1)="SPONT",_xlfn.TEXTAFTER(Table5[[#This Row],[rxn]],"-",-1)="UNKNOWN")</f>
        <v>1</v>
      </c>
      <c r="V3712" s="1">
        <f>_xlfn.XLOOKUP(SUBSTITUTE(Table5[[#This Row],[rxn]],"RXN-","ENZLOAD-"),Table4[rxn],Table4[ub],0)</f>
        <v>0</v>
      </c>
      <c r="W3712" s="1" t="b">
        <f>AND(Table5[[#This Row],[FVA ENZLOAD flux UB]]=0,Table5[[#This Row],[ENZ not made when it should be?]])</f>
        <v>0</v>
      </c>
    </row>
    <row r="3713" spans="6:23" hidden="1">
      <c r="F3713" s="1" t="s">
        <v>9348</v>
      </c>
      <c r="G3713" s="1" t="str">
        <f>_xlfn.TEXTBEFORE(Table5[[#This Row],[rxn     kapp_old        kapp_slack_ub   kapp_slack_lb]]," ")</f>
        <v>RXN-PIt_c_gm_FWD-SPONT</v>
      </c>
      <c r="H371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71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713" s="1">
        <f>_xlfn.NUMBERVALUE(_xlfn.TEXTAFTER(Table5[[#This Row],[rxn     kapp_old        kapp_slack_ub   kapp_slack_lb]]," ",-1))</f>
        <v>0</v>
      </c>
      <c r="K3713" s="1">
        <f>_xlfn.XLOOKUP(SUBSTITUTE(Table5[[#This Row],[rxn]],"RXN-","ENZLOAD-"),ENZLOAD[name],ENZLOAD[flux],0)</f>
        <v>0</v>
      </c>
      <c r="L3713" s="1" t="str">
        <f>"'"&amp;Table5[[#This Row],[rxn]]&amp;"'"&amp;CHAR(9)&amp;IF(AND(Table5[[#This Row],[kapp_slack_ub]]&lt;&gt;0,Table5[[#This Row],[kapp_old]]&lt;$F$1),$F$1,Table5[[#This Row],[kapp_old]])</f>
        <v>'RXN-PIt_c_gm_FWD-SPONT'	27141.27779288</v>
      </c>
      <c r="M3713" s="1">
        <f>_xlfn.XLOOKUP(Table5[[#This Row],[rxn]],Table3[name],Table3[flux],$F$1)</f>
        <v>27141.277792879999</v>
      </c>
      <c r="N3713" s="1" t="str">
        <f>IFERROR(Table5[[#This Row],[min flux]]/Table5[[#This Row],[associated enzload]],"")</f>
        <v/>
      </c>
      <c r="O3713" s="1">
        <f>_xlfn.NUMBERVALUE(IF(Table5[[#This Row],[flux/enzload]]="","",ABS($N$1-Table5[[#This Row],[flux/enzload]])))</f>
        <v>0</v>
      </c>
      <c r="P3713" s="1">
        <f>Table5[[#This Row],[kapp_old]]+IFERROR(((Table5[[#This Row],[kapp_slack_ub]]-Table5[[#This Row],[kapp_slack_lb]])/Table5[[#This Row],[associated enzload]]),0)</f>
        <v>27141.277792879999</v>
      </c>
      <c r="Q3713" s="1" t="str">
        <f>"'"&amp;Table5[[#This Row],[rxn]]&amp;"'"&amp;CHAR(9)&amp;Table5[[#This Row],[kapp + (slack_ub - slack_lb)/enzload]]</f>
        <v>'RXN-PIt_c_gm_FWD-SPONT'	27141.27779288</v>
      </c>
      <c r="R3713" s="1">
        <f>_xlfn.XLOOKUP(Table5[[#This Row],[rxn]],Table38[name],Table38[flux],0)</f>
        <v>0</v>
      </c>
      <c r="S3713" s="1">
        <f>_xlfn.XLOOKUP(SUBSTITUTE(Table5[[#This Row],[rxn]],"RXN-","ENZLOAD-"),Table38[name],Table38[flux],0)</f>
        <v>0</v>
      </c>
      <c r="T3713" s="1" t="b">
        <f>AND(Table5[[#This Row],[ENZLOAD flux in kapp-slack.gms]]=0,Table5[[#This Row],[flux in kapp-slack.gms]]&lt;&gt;0,NOT(Table5[[#This Row],[spont or unknown?]]))</f>
        <v>0</v>
      </c>
      <c r="U3713" s="1" t="b">
        <f>OR(_xlfn.TEXTAFTER(Table5[[#This Row],[rxn]],"-",-1)="SPONT",_xlfn.TEXTAFTER(Table5[[#This Row],[rxn]],"-",-1)="UNKNOWN")</f>
        <v>1</v>
      </c>
      <c r="V3713" s="1">
        <f>_xlfn.XLOOKUP(SUBSTITUTE(Table5[[#This Row],[rxn]],"RXN-","ENZLOAD-"),Table4[rxn],Table4[ub],0)</f>
        <v>0</v>
      </c>
      <c r="W3713" s="1" t="b">
        <f>AND(Table5[[#This Row],[FVA ENZLOAD flux UB]]=0,Table5[[#This Row],[ENZ not made when it should be?]])</f>
        <v>0</v>
      </c>
    </row>
    <row r="3714" spans="6:23" hidden="1">
      <c r="F3714" s="1" t="s">
        <v>9349</v>
      </c>
      <c r="G3714" s="1" t="str">
        <f>_xlfn.TEXTBEFORE(Table5[[#This Row],[rxn     kapp_old        kapp_slack_ub   kapp_slack_lb]]," ")</f>
        <v>RXN-PIt_c_gm_REV-SPONT</v>
      </c>
      <c r="H371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71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714" s="1">
        <f>_xlfn.NUMBERVALUE(_xlfn.TEXTAFTER(Table5[[#This Row],[rxn     kapp_old        kapp_slack_ub   kapp_slack_lb]]," ",-1))</f>
        <v>0</v>
      </c>
      <c r="K3714" s="1">
        <f>_xlfn.XLOOKUP(SUBSTITUTE(Table5[[#This Row],[rxn]],"RXN-","ENZLOAD-"),ENZLOAD[name],ENZLOAD[flux],0)</f>
        <v>0</v>
      </c>
      <c r="L3714" s="1" t="str">
        <f>"'"&amp;Table5[[#This Row],[rxn]]&amp;"'"&amp;CHAR(9)&amp;IF(AND(Table5[[#This Row],[kapp_slack_ub]]&lt;&gt;0,Table5[[#This Row],[kapp_old]]&lt;$F$1),$F$1,Table5[[#This Row],[kapp_old]])</f>
        <v>'RXN-PIt_c_gm_REV-SPONT'	27141.27779288</v>
      </c>
      <c r="M3714" s="1">
        <f>_xlfn.XLOOKUP(Table5[[#This Row],[rxn]],Table3[name],Table3[flux],$F$1)</f>
        <v>27141.277792879999</v>
      </c>
      <c r="N3714" s="1" t="str">
        <f>IFERROR(Table5[[#This Row],[min flux]]/Table5[[#This Row],[associated enzload]],"")</f>
        <v/>
      </c>
      <c r="O3714" s="1">
        <f>_xlfn.NUMBERVALUE(IF(Table5[[#This Row],[flux/enzload]]="","",ABS($N$1-Table5[[#This Row],[flux/enzload]])))</f>
        <v>0</v>
      </c>
      <c r="P3714" s="1">
        <f>Table5[[#This Row],[kapp_old]]+IFERROR(((Table5[[#This Row],[kapp_slack_ub]]-Table5[[#This Row],[kapp_slack_lb]])/Table5[[#This Row],[associated enzload]]),0)</f>
        <v>27141.277792879999</v>
      </c>
      <c r="Q3714" s="1" t="str">
        <f>"'"&amp;Table5[[#This Row],[rxn]]&amp;"'"&amp;CHAR(9)&amp;Table5[[#This Row],[kapp + (slack_ub - slack_lb)/enzload]]</f>
        <v>'RXN-PIt_c_gm_REV-SPONT'	27141.27779288</v>
      </c>
      <c r="R3714" s="1">
        <f>_xlfn.XLOOKUP(Table5[[#This Row],[rxn]],Table38[name],Table38[flux],0)</f>
        <v>0</v>
      </c>
      <c r="S3714" s="1">
        <f>_xlfn.XLOOKUP(SUBSTITUTE(Table5[[#This Row],[rxn]],"RXN-","ENZLOAD-"),Table38[name],Table38[flux],0)</f>
        <v>0</v>
      </c>
      <c r="T3714" s="1" t="b">
        <f>AND(Table5[[#This Row],[ENZLOAD flux in kapp-slack.gms]]=0,Table5[[#This Row],[flux in kapp-slack.gms]]&lt;&gt;0,NOT(Table5[[#This Row],[spont or unknown?]]))</f>
        <v>0</v>
      </c>
      <c r="U3714" s="1" t="b">
        <f>OR(_xlfn.TEXTAFTER(Table5[[#This Row],[rxn]],"-",-1)="SPONT",_xlfn.TEXTAFTER(Table5[[#This Row],[rxn]],"-",-1)="UNKNOWN")</f>
        <v>1</v>
      </c>
      <c r="V3714" s="1">
        <f>_xlfn.XLOOKUP(SUBSTITUTE(Table5[[#This Row],[rxn]],"RXN-","ENZLOAD-"),Table4[rxn],Table4[ub],0)</f>
        <v>0</v>
      </c>
      <c r="W3714" s="1" t="b">
        <f>AND(Table5[[#This Row],[FVA ENZLOAD flux UB]]=0,Table5[[#This Row],[ENZ not made when it should be?]])</f>
        <v>0</v>
      </c>
    </row>
    <row r="3715" spans="6:23" hidden="1">
      <c r="F3715" s="1" t="s">
        <v>9350</v>
      </c>
      <c r="G3715" s="1" t="str">
        <f>_xlfn.TEXTBEFORE(Table5[[#This Row],[rxn     kapp_old        kapp_slack_ub   kapp_slack_lb]]," ")</f>
        <v>RXN-PIt_c_rm_FWD-SPONT</v>
      </c>
      <c r="H371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71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715" s="1">
        <f>_xlfn.NUMBERVALUE(_xlfn.TEXTAFTER(Table5[[#This Row],[rxn     kapp_old        kapp_slack_ub   kapp_slack_lb]]," ",-1))</f>
        <v>0</v>
      </c>
      <c r="K3715" s="1">
        <f>_xlfn.XLOOKUP(SUBSTITUTE(Table5[[#This Row],[rxn]],"RXN-","ENZLOAD-"),ENZLOAD[name],ENZLOAD[flux],0)</f>
        <v>0</v>
      </c>
      <c r="L3715" s="1" t="str">
        <f>"'"&amp;Table5[[#This Row],[rxn]]&amp;"'"&amp;CHAR(9)&amp;IF(AND(Table5[[#This Row],[kapp_slack_ub]]&lt;&gt;0,Table5[[#This Row],[kapp_old]]&lt;$F$1),$F$1,Table5[[#This Row],[kapp_old]])</f>
        <v>'RXN-PIt_c_rm_FWD-SPONT'	27141.27779288</v>
      </c>
      <c r="M3715" s="1">
        <f>_xlfn.XLOOKUP(Table5[[#This Row],[rxn]],Table3[name],Table3[flux],$F$1)</f>
        <v>27141.277792879999</v>
      </c>
      <c r="N3715" s="1" t="str">
        <f>IFERROR(Table5[[#This Row],[min flux]]/Table5[[#This Row],[associated enzload]],"")</f>
        <v/>
      </c>
      <c r="O3715" s="1">
        <f>_xlfn.NUMBERVALUE(IF(Table5[[#This Row],[flux/enzload]]="","",ABS($N$1-Table5[[#This Row],[flux/enzload]])))</f>
        <v>0</v>
      </c>
      <c r="P3715" s="1">
        <f>Table5[[#This Row],[kapp_old]]+IFERROR(((Table5[[#This Row],[kapp_slack_ub]]-Table5[[#This Row],[kapp_slack_lb]])/Table5[[#This Row],[associated enzload]]),0)</f>
        <v>27141.277792879999</v>
      </c>
      <c r="Q3715" s="1" t="str">
        <f>"'"&amp;Table5[[#This Row],[rxn]]&amp;"'"&amp;CHAR(9)&amp;Table5[[#This Row],[kapp + (slack_ub - slack_lb)/enzload]]</f>
        <v>'RXN-PIt_c_rm_FWD-SPONT'	27141.27779288</v>
      </c>
      <c r="R3715" s="1">
        <f>_xlfn.XLOOKUP(Table5[[#This Row],[rxn]],Table38[name],Table38[flux],0)</f>
        <v>0</v>
      </c>
      <c r="S3715" s="1">
        <f>_xlfn.XLOOKUP(SUBSTITUTE(Table5[[#This Row],[rxn]],"RXN-","ENZLOAD-"),Table38[name],Table38[flux],0)</f>
        <v>0</v>
      </c>
      <c r="T3715" s="1" t="b">
        <f>AND(Table5[[#This Row],[ENZLOAD flux in kapp-slack.gms]]=0,Table5[[#This Row],[flux in kapp-slack.gms]]&lt;&gt;0,NOT(Table5[[#This Row],[spont or unknown?]]))</f>
        <v>0</v>
      </c>
      <c r="U3715" s="1" t="b">
        <f>OR(_xlfn.TEXTAFTER(Table5[[#This Row],[rxn]],"-",-1)="SPONT",_xlfn.TEXTAFTER(Table5[[#This Row],[rxn]],"-",-1)="UNKNOWN")</f>
        <v>1</v>
      </c>
      <c r="V3715" s="1">
        <f>_xlfn.XLOOKUP(SUBSTITUTE(Table5[[#This Row],[rxn]],"RXN-","ENZLOAD-"),Table4[rxn],Table4[ub],0)</f>
        <v>0</v>
      </c>
      <c r="W3715" s="1" t="b">
        <f>AND(Table5[[#This Row],[FVA ENZLOAD flux UB]]=0,Table5[[#This Row],[ENZ not made when it should be?]])</f>
        <v>0</v>
      </c>
    </row>
    <row r="3716" spans="6:23" hidden="1">
      <c r="F3716" s="1" t="s">
        <v>9351</v>
      </c>
      <c r="G3716" s="1" t="str">
        <f>_xlfn.TEXTBEFORE(Table5[[#This Row],[rxn     kapp_old        kapp_slack_ub   kapp_slack_lb]]," ")</f>
        <v>RXN-PIt_c_rm_REV-SPONT</v>
      </c>
      <c r="H371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71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716" s="1">
        <f>_xlfn.NUMBERVALUE(_xlfn.TEXTAFTER(Table5[[#This Row],[rxn     kapp_old        kapp_slack_ub   kapp_slack_lb]]," ",-1))</f>
        <v>0</v>
      </c>
      <c r="K3716" s="1">
        <f>_xlfn.XLOOKUP(SUBSTITUTE(Table5[[#This Row],[rxn]],"RXN-","ENZLOAD-"),ENZLOAD[name],ENZLOAD[flux],0)</f>
        <v>0</v>
      </c>
      <c r="L3716" s="1" t="str">
        <f>"'"&amp;Table5[[#This Row],[rxn]]&amp;"'"&amp;CHAR(9)&amp;IF(AND(Table5[[#This Row],[kapp_slack_ub]]&lt;&gt;0,Table5[[#This Row],[kapp_old]]&lt;$F$1),$F$1,Table5[[#This Row],[kapp_old]])</f>
        <v>'RXN-PIt_c_rm_REV-SPONT'	27141.27779288</v>
      </c>
      <c r="M3716" s="1">
        <f>_xlfn.XLOOKUP(Table5[[#This Row],[rxn]],Table3[name],Table3[flux],$F$1)</f>
        <v>27141.277792879999</v>
      </c>
      <c r="N3716" s="1" t="str">
        <f>IFERROR(Table5[[#This Row],[min flux]]/Table5[[#This Row],[associated enzload]],"")</f>
        <v/>
      </c>
      <c r="O3716" s="1">
        <f>_xlfn.NUMBERVALUE(IF(Table5[[#This Row],[flux/enzload]]="","",ABS($N$1-Table5[[#This Row],[flux/enzload]])))</f>
        <v>0</v>
      </c>
      <c r="P3716" s="1">
        <f>Table5[[#This Row],[kapp_old]]+IFERROR(((Table5[[#This Row],[kapp_slack_ub]]-Table5[[#This Row],[kapp_slack_lb]])/Table5[[#This Row],[associated enzload]]),0)</f>
        <v>27141.277792879999</v>
      </c>
      <c r="Q3716" s="1" t="str">
        <f>"'"&amp;Table5[[#This Row],[rxn]]&amp;"'"&amp;CHAR(9)&amp;Table5[[#This Row],[kapp + (slack_ub - slack_lb)/enzload]]</f>
        <v>'RXN-PIt_c_rm_REV-SPONT'	27141.27779288</v>
      </c>
      <c r="R3716" s="1">
        <f>_xlfn.XLOOKUP(Table5[[#This Row],[rxn]],Table38[name],Table38[flux],0)</f>
        <v>0</v>
      </c>
      <c r="S3716" s="1">
        <f>_xlfn.XLOOKUP(SUBSTITUTE(Table5[[#This Row],[rxn]],"RXN-","ENZLOAD-"),Table38[name],Table38[flux],0)</f>
        <v>0</v>
      </c>
      <c r="T3716" s="1" t="b">
        <f>AND(Table5[[#This Row],[ENZLOAD flux in kapp-slack.gms]]=0,Table5[[#This Row],[flux in kapp-slack.gms]]&lt;&gt;0,NOT(Table5[[#This Row],[spont or unknown?]]))</f>
        <v>0</v>
      </c>
      <c r="U3716" s="1" t="b">
        <f>OR(_xlfn.TEXTAFTER(Table5[[#This Row],[rxn]],"-",-1)="SPONT",_xlfn.TEXTAFTER(Table5[[#This Row],[rxn]],"-",-1)="UNKNOWN")</f>
        <v>1</v>
      </c>
      <c r="V3716" s="1">
        <f>_xlfn.XLOOKUP(SUBSTITUTE(Table5[[#This Row],[rxn]],"RXN-","ENZLOAD-"),Table4[rxn],Table4[ub],0)</f>
        <v>0</v>
      </c>
      <c r="W3716" s="1" t="b">
        <f>AND(Table5[[#This Row],[FVA ENZLOAD flux UB]]=0,Table5[[#This Row],[ENZ not made when it should be?]])</f>
        <v>0</v>
      </c>
    </row>
    <row r="3717" spans="6:23" hidden="1">
      <c r="F3717" s="1" t="s">
        <v>9352</v>
      </c>
      <c r="G3717" s="1" t="str">
        <f>_xlfn.TEXTBEFORE(Table5[[#This Row],[rxn     kapp_old        kapp_slack_ub   kapp_slack_lb]]," ")</f>
        <v>RXN-PIt_c_v_FWD-rt3050_v</v>
      </c>
      <c r="H371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71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717" s="1">
        <f>_xlfn.NUMBERVALUE(_xlfn.TEXTAFTER(Table5[[#This Row],[rxn     kapp_old        kapp_slack_ub   kapp_slack_lb]]," ",-1))</f>
        <v>0</v>
      </c>
      <c r="K3717" s="1">
        <f>_xlfn.XLOOKUP(SUBSTITUTE(Table5[[#This Row],[rxn]],"RXN-","ENZLOAD-"),ENZLOAD[name],ENZLOAD[flux],0)</f>
        <v>0</v>
      </c>
      <c r="L3717" s="1" t="str">
        <f>"'"&amp;Table5[[#This Row],[rxn]]&amp;"'"&amp;CHAR(9)&amp;IF(AND(Table5[[#This Row],[kapp_slack_ub]]&lt;&gt;0,Table5[[#This Row],[kapp_old]]&lt;$F$1),$F$1,Table5[[#This Row],[kapp_old]])</f>
        <v>'RXN-PIt_c_v_FWD-rt3050_v'	27141.27779288</v>
      </c>
      <c r="M3717" s="1">
        <f>_xlfn.XLOOKUP(Table5[[#This Row],[rxn]],Table3[name],Table3[flux],$F$1)</f>
        <v>27141.277792879999</v>
      </c>
      <c r="N3717" s="1" t="str">
        <f>IFERROR(Table5[[#This Row],[min flux]]/Table5[[#This Row],[associated enzload]],"")</f>
        <v/>
      </c>
      <c r="O3717" s="1">
        <f>_xlfn.NUMBERVALUE(IF(Table5[[#This Row],[flux/enzload]]="","",ABS($N$1-Table5[[#This Row],[flux/enzload]])))</f>
        <v>0</v>
      </c>
      <c r="P3717" s="1">
        <f>Table5[[#This Row],[kapp_old]]+IFERROR(((Table5[[#This Row],[kapp_slack_ub]]-Table5[[#This Row],[kapp_slack_lb]])/Table5[[#This Row],[associated enzload]]),0)</f>
        <v>27141.277792879999</v>
      </c>
      <c r="Q3717" s="1" t="str">
        <f>"'"&amp;Table5[[#This Row],[rxn]]&amp;"'"&amp;CHAR(9)&amp;Table5[[#This Row],[kapp + (slack_ub - slack_lb)/enzload]]</f>
        <v>'RXN-PIt_c_v_FWD-rt3050_v'	27141.27779288</v>
      </c>
      <c r="R3717" s="1">
        <f>_xlfn.XLOOKUP(Table5[[#This Row],[rxn]],Table38[name],Table38[flux],0)</f>
        <v>0</v>
      </c>
      <c r="S3717" s="1">
        <f>_xlfn.XLOOKUP(SUBSTITUTE(Table5[[#This Row],[rxn]],"RXN-","ENZLOAD-"),Table38[name],Table38[flux],0)</f>
        <v>0</v>
      </c>
      <c r="T3717" s="1" t="b">
        <f>AND(Table5[[#This Row],[ENZLOAD flux in kapp-slack.gms]]=0,Table5[[#This Row],[flux in kapp-slack.gms]]&lt;&gt;0,NOT(Table5[[#This Row],[spont or unknown?]]))</f>
        <v>0</v>
      </c>
      <c r="U3717" s="1" t="b">
        <f>OR(_xlfn.TEXTAFTER(Table5[[#This Row],[rxn]],"-",-1)="SPONT",_xlfn.TEXTAFTER(Table5[[#This Row],[rxn]],"-",-1)="UNKNOWN")</f>
        <v>0</v>
      </c>
      <c r="V3717" s="1">
        <f>_xlfn.XLOOKUP(SUBSTITUTE(Table5[[#This Row],[rxn]],"RXN-","ENZLOAD-"),Table4[rxn],Table4[ub],0)</f>
        <v>0.37809324</v>
      </c>
      <c r="W3717" s="1" t="b">
        <f>AND(Table5[[#This Row],[FVA ENZLOAD flux UB]]=0,Table5[[#This Row],[ENZ not made when it should be?]])</f>
        <v>0</v>
      </c>
    </row>
    <row r="3718" spans="6:23" hidden="1">
      <c r="F3718" s="1" t="s">
        <v>9353</v>
      </c>
      <c r="G3718" s="1" t="str">
        <f>_xlfn.TEXTBEFORE(Table5[[#This Row],[rxn     kapp_old        kapp_slack_ub   kapp_slack_lb]]," ")</f>
        <v>RXN-PIt_c_v_REV-rt3050_v</v>
      </c>
      <c r="H371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71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718" s="1">
        <f>_xlfn.NUMBERVALUE(_xlfn.TEXTAFTER(Table5[[#This Row],[rxn     kapp_old        kapp_slack_ub   kapp_slack_lb]]," ",-1))</f>
        <v>0</v>
      </c>
      <c r="K3718" s="1">
        <f>_xlfn.XLOOKUP(SUBSTITUTE(Table5[[#This Row],[rxn]],"RXN-","ENZLOAD-"),ENZLOAD[name],ENZLOAD[flux],0)</f>
        <v>0</v>
      </c>
      <c r="L3718" s="1" t="str">
        <f>"'"&amp;Table5[[#This Row],[rxn]]&amp;"'"&amp;CHAR(9)&amp;IF(AND(Table5[[#This Row],[kapp_slack_ub]]&lt;&gt;0,Table5[[#This Row],[kapp_old]]&lt;$F$1),$F$1,Table5[[#This Row],[kapp_old]])</f>
        <v>'RXN-PIt_c_v_REV-rt3050_v'	27141.27779288</v>
      </c>
      <c r="M3718" s="1">
        <f>_xlfn.XLOOKUP(Table5[[#This Row],[rxn]],Table3[name],Table3[flux],$F$1)</f>
        <v>27141.277792879999</v>
      </c>
      <c r="N3718" s="1" t="str">
        <f>IFERROR(Table5[[#This Row],[min flux]]/Table5[[#This Row],[associated enzload]],"")</f>
        <v/>
      </c>
      <c r="O3718" s="1">
        <f>_xlfn.NUMBERVALUE(IF(Table5[[#This Row],[flux/enzload]]="","",ABS($N$1-Table5[[#This Row],[flux/enzload]])))</f>
        <v>0</v>
      </c>
      <c r="P3718" s="1">
        <f>Table5[[#This Row],[kapp_old]]+IFERROR(((Table5[[#This Row],[kapp_slack_ub]]-Table5[[#This Row],[kapp_slack_lb]])/Table5[[#This Row],[associated enzload]]),0)</f>
        <v>27141.277792879999</v>
      </c>
      <c r="Q3718" s="1" t="str">
        <f>"'"&amp;Table5[[#This Row],[rxn]]&amp;"'"&amp;CHAR(9)&amp;Table5[[#This Row],[kapp + (slack_ub - slack_lb)/enzload]]</f>
        <v>'RXN-PIt_c_v_REV-rt3050_v'	27141.27779288</v>
      </c>
      <c r="R3718" s="1">
        <f>_xlfn.XLOOKUP(Table5[[#This Row],[rxn]],Table38[name],Table38[flux],0)</f>
        <v>0</v>
      </c>
      <c r="S3718" s="1">
        <f>_xlfn.XLOOKUP(SUBSTITUTE(Table5[[#This Row],[rxn]],"RXN-","ENZLOAD-"),Table38[name],Table38[flux],0)</f>
        <v>0</v>
      </c>
      <c r="T3718" s="1" t="b">
        <f>AND(Table5[[#This Row],[ENZLOAD flux in kapp-slack.gms]]=0,Table5[[#This Row],[flux in kapp-slack.gms]]&lt;&gt;0,NOT(Table5[[#This Row],[spont or unknown?]]))</f>
        <v>0</v>
      </c>
      <c r="U3718" s="1" t="b">
        <f>OR(_xlfn.TEXTAFTER(Table5[[#This Row],[rxn]],"-",-1)="SPONT",_xlfn.TEXTAFTER(Table5[[#This Row],[rxn]],"-",-1)="UNKNOWN")</f>
        <v>0</v>
      </c>
      <c r="V3718" s="1">
        <f>_xlfn.XLOOKUP(SUBSTITUTE(Table5[[#This Row],[rxn]],"RXN-","ENZLOAD-"),Table4[rxn],Table4[ub],0)</f>
        <v>0.37809324</v>
      </c>
      <c r="W3718" s="1" t="b">
        <f>AND(Table5[[#This Row],[FVA ENZLOAD flux UB]]=0,Table5[[#This Row],[ENZ not made when it should be?]])</f>
        <v>0</v>
      </c>
    </row>
    <row r="3719" spans="6:23" hidden="1">
      <c r="F3719" s="1" t="s">
        <v>9354</v>
      </c>
      <c r="G3719" s="1" t="str">
        <f>_xlfn.TEXTBEFORE(Table5[[#This Row],[rxn     kapp_old        kapp_slack_ub   kapp_slack_lb]]," ")</f>
        <v>RXN-PIt_c_v_FWD-rt3166_v</v>
      </c>
      <c r="H371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71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719" s="1">
        <f>_xlfn.NUMBERVALUE(_xlfn.TEXTAFTER(Table5[[#This Row],[rxn     kapp_old        kapp_slack_ub   kapp_slack_lb]]," ",-1))</f>
        <v>0</v>
      </c>
      <c r="K3719" s="1">
        <f>_xlfn.XLOOKUP(SUBSTITUTE(Table5[[#This Row],[rxn]],"RXN-","ENZLOAD-"),ENZLOAD[name],ENZLOAD[flux],0)</f>
        <v>0</v>
      </c>
      <c r="L3719" s="1" t="str">
        <f>"'"&amp;Table5[[#This Row],[rxn]]&amp;"'"&amp;CHAR(9)&amp;IF(AND(Table5[[#This Row],[kapp_slack_ub]]&lt;&gt;0,Table5[[#This Row],[kapp_old]]&lt;$F$1),$F$1,Table5[[#This Row],[kapp_old]])</f>
        <v>'RXN-PIt_c_v_FWD-rt3166_v'	27141.27779288</v>
      </c>
      <c r="M3719" s="1">
        <f>_xlfn.XLOOKUP(Table5[[#This Row],[rxn]],Table3[name],Table3[flux],$F$1)</f>
        <v>27141.277792879999</v>
      </c>
      <c r="N3719" s="1" t="str">
        <f>IFERROR(Table5[[#This Row],[min flux]]/Table5[[#This Row],[associated enzload]],"")</f>
        <v/>
      </c>
      <c r="O3719" s="1">
        <f>_xlfn.NUMBERVALUE(IF(Table5[[#This Row],[flux/enzload]]="","",ABS($N$1-Table5[[#This Row],[flux/enzload]])))</f>
        <v>0</v>
      </c>
      <c r="P3719" s="1">
        <f>Table5[[#This Row],[kapp_old]]+IFERROR(((Table5[[#This Row],[kapp_slack_ub]]-Table5[[#This Row],[kapp_slack_lb]])/Table5[[#This Row],[associated enzload]]),0)</f>
        <v>27141.277792879999</v>
      </c>
      <c r="Q3719" s="1" t="str">
        <f>"'"&amp;Table5[[#This Row],[rxn]]&amp;"'"&amp;CHAR(9)&amp;Table5[[#This Row],[kapp + (slack_ub - slack_lb)/enzload]]</f>
        <v>'RXN-PIt_c_v_FWD-rt3166_v'	27141.27779288</v>
      </c>
      <c r="R3719" s="1">
        <f>_xlfn.XLOOKUP(Table5[[#This Row],[rxn]],Table38[name],Table38[flux],0)</f>
        <v>0</v>
      </c>
      <c r="S3719" s="1">
        <f>_xlfn.XLOOKUP(SUBSTITUTE(Table5[[#This Row],[rxn]],"RXN-","ENZLOAD-"),Table38[name],Table38[flux],0)</f>
        <v>0</v>
      </c>
      <c r="T3719" s="1" t="b">
        <f>AND(Table5[[#This Row],[ENZLOAD flux in kapp-slack.gms]]=0,Table5[[#This Row],[flux in kapp-slack.gms]]&lt;&gt;0,NOT(Table5[[#This Row],[spont or unknown?]]))</f>
        <v>0</v>
      </c>
      <c r="U3719" s="1" t="b">
        <f>OR(_xlfn.TEXTAFTER(Table5[[#This Row],[rxn]],"-",-1)="SPONT",_xlfn.TEXTAFTER(Table5[[#This Row],[rxn]],"-",-1)="UNKNOWN")</f>
        <v>0</v>
      </c>
      <c r="V3719" s="1">
        <f>_xlfn.XLOOKUP(SUBSTITUTE(Table5[[#This Row],[rxn]],"RXN-","ENZLOAD-"),Table4[rxn],Table4[ub],0)</f>
        <v>0.37809324</v>
      </c>
      <c r="W3719" s="1" t="b">
        <f>AND(Table5[[#This Row],[FVA ENZLOAD flux UB]]=0,Table5[[#This Row],[ENZ not made when it should be?]])</f>
        <v>0</v>
      </c>
    </row>
    <row r="3720" spans="6:23" hidden="1">
      <c r="F3720" s="1" t="s">
        <v>9355</v>
      </c>
      <c r="G3720" s="1" t="str">
        <f>_xlfn.TEXTBEFORE(Table5[[#This Row],[rxn     kapp_old        kapp_slack_ub   kapp_slack_lb]]," ")</f>
        <v>RXN-PIt_c_v_REV-rt3166_v</v>
      </c>
      <c r="H372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72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720" s="1">
        <f>_xlfn.NUMBERVALUE(_xlfn.TEXTAFTER(Table5[[#This Row],[rxn     kapp_old        kapp_slack_ub   kapp_slack_lb]]," ",-1))</f>
        <v>0</v>
      </c>
      <c r="K3720" s="1">
        <f>_xlfn.XLOOKUP(SUBSTITUTE(Table5[[#This Row],[rxn]],"RXN-","ENZLOAD-"),ENZLOAD[name],ENZLOAD[flux],0)</f>
        <v>0</v>
      </c>
      <c r="L3720" s="1" t="str">
        <f>"'"&amp;Table5[[#This Row],[rxn]]&amp;"'"&amp;CHAR(9)&amp;IF(AND(Table5[[#This Row],[kapp_slack_ub]]&lt;&gt;0,Table5[[#This Row],[kapp_old]]&lt;$F$1),$F$1,Table5[[#This Row],[kapp_old]])</f>
        <v>'RXN-PIt_c_v_REV-rt3166_v'	27141.27779288</v>
      </c>
      <c r="M3720" s="1">
        <f>_xlfn.XLOOKUP(Table5[[#This Row],[rxn]],Table3[name],Table3[flux],$F$1)</f>
        <v>27141.277792879999</v>
      </c>
      <c r="N3720" s="1" t="str">
        <f>IFERROR(Table5[[#This Row],[min flux]]/Table5[[#This Row],[associated enzload]],"")</f>
        <v/>
      </c>
      <c r="O3720" s="1">
        <f>_xlfn.NUMBERVALUE(IF(Table5[[#This Row],[flux/enzload]]="","",ABS($N$1-Table5[[#This Row],[flux/enzload]])))</f>
        <v>0</v>
      </c>
      <c r="P3720" s="1">
        <f>Table5[[#This Row],[kapp_old]]+IFERROR(((Table5[[#This Row],[kapp_slack_ub]]-Table5[[#This Row],[kapp_slack_lb]])/Table5[[#This Row],[associated enzload]]),0)</f>
        <v>27141.277792879999</v>
      </c>
      <c r="Q3720" s="1" t="str">
        <f>"'"&amp;Table5[[#This Row],[rxn]]&amp;"'"&amp;CHAR(9)&amp;Table5[[#This Row],[kapp + (slack_ub - slack_lb)/enzload]]</f>
        <v>'RXN-PIt_c_v_REV-rt3166_v'	27141.27779288</v>
      </c>
      <c r="R3720" s="1">
        <f>_xlfn.XLOOKUP(Table5[[#This Row],[rxn]],Table38[name],Table38[flux],0)</f>
        <v>0</v>
      </c>
      <c r="S3720" s="1">
        <f>_xlfn.XLOOKUP(SUBSTITUTE(Table5[[#This Row],[rxn]],"RXN-","ENZLOAD-"),Table38[name],Table38[flux],0)</f>
        <v>0</v>
      </c>
      <c r="T3720" s="1" t="b">
        <f>AND(Table5[[#This Row],[ENZLOAD flux in kapp-slack.gms]]=0,Table5[[#This Row],[flux in kapp-slack.gms]]&lt;&gt;0,NOT(Table5[[#This Row],[spont or unknown?]]))</f>
        <v>0</v>
      </c>
      <c r="U3720" s="1" t="b">
        <f>OR(_xlfn.TEXTAFTER(Table5[[#This Row],[rxn]],"-",-1)="SPONT",_xlfn.TEXTAFTER(Table5[[#This Row],[rxn]],"-",-1)="UNKNOWN")</f>
        <v>0</v>
      </c>
      <c r="V3720" s="1">
        <f>_xlfn.XLOOKUP(SUBSTITUTE(Table5[[#This Row],[rxn]],"RXN-","ENZLOAD-"),Table4[rxn],Table4[ub],0)</f>
        <v>0.37809324</v>
      </c>
      <c r="W3720" s="1" t="b">
        <f>AND(Table5[[#This Row],[FVA ENZLOAD flux UB]]=0,Table5[[#This Row],[ENZ not made when it should be?]])</f>
        <v>0</v>
      </c>
    </row>
    <row r="3721" spans="6:23" hidden="1">
      <c r="F3721" s="1" t="s">
        <v>9356</v>
      </c>
      <c r="G3721" s="1" t="str">
        <f>_xlfn.TEXTBEFORE(Table5[[#This Row],[rxn     kapp_old        kapp_slack_ub   kapp_slack_lb]]," ")</f>
        <v>RXN-PIt_c_v_FWD-SPONT</v>
      </c>
      <c r="H372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72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721" s="1">
        <f>_xlfn.NUMBERVALUE(_xlfn.TEXTAFTER(Table5[[#This Row],[rxn     kapp_old        kapp_slack_ub   kapp_slack_lb]]," ",-1))</f>
        <v>0</v>
      </c>
      <c r="K3721" s="1">
        <f>_xlfn.XLOOKUP(SUBSTITUTE(Table5[[#This Row],[rxn]],"RXN-","ENZLOAD-"),ENZLOAD[name],ENZLOAD[flux],0)</f>
        <v>0</v>
      </c>
      <c r="L3721" s="1" t="str">
        <f>"'"&amp;Table5[[#This Row],[rxn]]&amp;"'"&amp;CHAR(9)&amp;IF(AND(Table5[[#This Row],[kapp_slack_ub]]&lt;&gt;0,Table5[[#This Row],[kapp_old]]&lt;$F$1),$F$1,Table5[[#This Row],[kapp_old]])</f>
        <v>'RXN-PIt_c_v_FWD-SPONT'	27141.27779288</v>
      </c>
      <c r="M3721" s="1">
        <f>_xlfn.XLOOKUP(Table5[[#This Row],[rxn]],Table3[name],Table3[flux],$F$1)</f>
        <v>27141.277792879999</v>
      </c>
      <c r="N3721" s="1" t="str">
        <f>IFERROR(Table5[[#This Row],[min flux]]/Table5[[#This Row],[associated enzload]],"")</f>
        <v/>
      </c>
      <c r="O3721" s="1">
        <f>_xlfn.NUMBERVALUE(IF(Table5[[#This Row],[flux/enzload]]="","",ABS($N$1-Table5[[#This Row],[flux/enzload]])))</f>
        <v>0</v>
      </c>
      <c r="P3721" s="1">
        <f>Table5[[#This Row],[kapp_old]]+IFERROR(((Table5[[#This Row],[kapp_slack_ub]]-Table5[[#This Row],[kapp_slack_lb]])/Table5[[#This Row],[associated enzload]]),0)</f>
        <v>27141.277792879999</v>
      </c>
      <c r="Q3721" s="1" t="str">
        <f>"'"&amp;Table5[[#This Row],[rxn]]&amp;"'"&amp;CHAR(9)&amp;Table5[[#This Row],[kapp + (slack_ub - slack_lb)/enzload]]</f>
        <v>'RXN-PIt_c_v_FWD-SPONT'	27141.27779288</v>
      </c>
      <c r="R3721" s="1">
        <f>_xlfn.XLOOKUP(Table5[[#This Row],[rxn]],Table38[name],Table38[flux],0)</f>
        <v>0</v>
      </c>
      <c r="S3721" s="1">
        <f>_xlfn.XLOOKUP(SUBSTITUTE(Table5[[#This Row],[rxn]],"RXN-","ENZLOAD-"),Table38[name],Table38[flux],0)</f>
        <v>0</v>
      </c>
      <c r="T3721" s="1" t="b">
        <f>AND(Table5[[#This Row],[ENZLOAD flux in kapp-slack.gms]]=0,Table5[[#This Row],[flux in kapp-slack.gms]]&lt;&gt;0,NOT(Table5[[#This Row],[spont or unknown?]]))</f>
        <v>0</v>
      </c>
      <c r="U3721" s="1" t="b">
        <f>OR(_xlfn.TEXTAFTER(Table5[[#This Row],[rxn]],"-",-1)="SPONT",_xlfn.TEXTAFTER(Table5[[#This Row],[rxn]],"-",-1)="UNKNOWN")</f>
        <v>1</v>
      </c>
      <c r="V3721" s="1">
        <f>_xlfn.XLOOKUP(SUBSTITUTE(Table5[[#This Row],[rxn]],"RXN-","ENZLOAD-"),Table4[rxn],Table4[ub],0)</f>
        <v>0</v>
      </c>
      <c r="W3721" s="1" t="b">
        <f>AND(Table5[[#This Row],[FVA ENZLOAD flux UB]]=0,Table5[[#This Row],[ENZ not made when it should be?]])</f>
        <v>0</v>
      </c>
    </row>
    <row r="3722" spans="6:23" hidden="1">
      <c r="F3722" s="1" t="s">
        <v>9357</v>
      </c>
      <c r="G3722" s="1" t="str">
        <f>_xlfn.TEXTBEFORE(Table5[[#This Row],[rxn     kapp_old        kapp_slack_ub   kapp_slack_lb]]," ")</f>
        <v>RXN-PIt_c_v_REV-SPONT</v>
      </c>
      <c r="H372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72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722" s="1">
        <f>_xlfn.NUMBERVALUE(_xlfn.TEXTAFTER(Table5[[#This Row],[rxn     kapp_old        kapp_slack_ub   kapp_slack_lb]]," ",-1))</f>
        <v>0</v>
      </c>
      <c r="K3722" s="1">
        <f>_xlfn.XLOOKUP(SUBSTITUTE(Table5[[#This Row],[rxn]],"RXN-","ENZLOAD-"),ENZLOAD[name],ENZLOAD[flux],0)</f>
        <v>0</v>
      </c>
      <c r="L3722" s="1" t="str">
        <f>"'"&amp;Table5[[#This Row],[rxn]]&amp;"'"&amp;CHAR(9)&amp;IF(AND(Table5[[#This Row],[kapp_slack_ub]]&lt;&gt;0,Table5[[#This Row],[kapp_old]]&lt;$F$1),$F$1,Table5[[#This Row],[kapp_old]])</f>
        <v>'RXN-PIt_c_v_REV-SPONT'	27141.27779288</v>
      </c>
      <c r="M3722" s="1">
        <f>_xlfn.XLOOKUP(Table5[[#This Row],[rxn]],Table3[name],Table3[flux],$F$1)</f>
        <v>27141.277792879999</v>
      </c>
      <c r="N3722" s="1" t="str">
        <f>IFERROR(Table5[[#This Row],[min flux]]/Table5[[#This Row],[associated enzload]],"")</f>
        <v/>
      </c>
      <c r="O3722" s="1">
        <f>_xlfn.NUMBERVALUE(IF(Table5[[#This Row],[flux/enzload]]="","",ABS($N$1-Table5[[#This Row],[flux/enzload]])))</f>
        <v>0</v>
      </c>
      <c r="P3722" s="1">
        <f>Table5[[#This Row],[kapp_old]]+IFERROR(((Table5[[#This Row],[kapp_slack_ub]]-Table5[[#This Row],[kapp_slack_lb]])/Table5[[#This Row],[associated enzload]]),0)</f>
        <v>27141.277792879999</v>
      </c>
      <c r="Q3722" s="1" t="str">
        <f>"'"&amp;Table5[[#This Row],[rxn]]&amp;"'"&amp;CHAR(9)&amp;Table5[[#This Row],[kapp + (slack_ub - slack_lb)/enzload]]</f>
        <v>'RXN-PIt_c_v_REV-SPONT'	27141.27779288</v>
      </c>
      <c r="R3722" s="1">
        <f>_xlfn.XLOOKUP(Table5[[#This Row],[rxn]],Table38[name],Table38[flux],0)</f>
        <v>0</v>
      </c>
      <c r="S3722" s="1">
        <f>_xlfn.XLOOKUP(SUBSTITUTE(Table5[[#This Row],[rxn]],"RXN-","ENZLOAD-"),Table38[name],Table38[flux],0)</f>
        <v>0</v>
      </c>
      <c r="T3722" s="1" t="b">
        <f>AND(Table5[[#This Row],[ENZLOAD flux in kapp-slack.gms]]=0,Table5[[#This Row],[flux in kapp-slack.gms]]&lt;&gt;0,NOT(Table5[[#This Row],[spont or unknown?]]))</f>
        <v>0</v>
      </c>
      <c r="U3722" s="1" t="b">
        <f>OR(_xlfn.TEXTAFTER(Table5[[#This Row],[rxn]],"-",-1)="SPONT",_xlfn.TEXTAFTER(Table5[[#This Row],[rxn]],"-",-1)="UNKNOWN")</f>
        <v>1</v>
      </c>
      <c r="V3722" s="1">
        <f>_xlfn.XLOOKUP(SUBSTITUTE(Table5[[#This Row],[rxn]],"RXN-","ENZLOAD-"),Table4[rxn],Table4[ub],0)</f>
        <v>0</v>
      </c>
      <c r="W3722" s="1" t="b">
        <f>AND(Table5[[#This Row],[FVA ENZLOAD flux UB]]=0,Table5[[#This Row],[ENZ not made when it should be?]])</f>
        <v>0</v>
      </c>
    </row>
    <row r="3723" spans="6:23" hidden="1">
      <c r="F3723" s="1" t="s">
        <v>9358</v>
      </c>
      <c r="G3723" s="1" t="str">
        <f>_xlfn.TEXTBEFORE(Table5[[#This Row],[rxn     kapp_old        kapp_slack_ub   kapp_slack_lb]]," ")</f>
        <v>RXN-PIt_c_vm_FWD-rt3050_vm</v>
      </c>
      <c r="H372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72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723" s="1">
        <f>_xlfn.NUMBERVALUE(_xlfn.TEXTAFTER(Table5[[#This Row],[rxn     kapp_old        kapp_slack_ub   kapp_slack_lb]]," ",-1))</f>
        <v>0</v>
      </c>
      <c r="K3723" s="1">
        <f>_xlfn.XLOOKUP(SUBSTITUTE(Table5[[#This Row],[rxn]],"RXN-","ENZLOAD-"),ENZLOAD[name],ENZLOAD[flux],0)</f>
        <v>0</v>
      </c>
      <c r="L3723" s="1" t="str">
        <f>"'"&amp;Table5[[#This Row],[rxn]]&amp;"'"&amp;CHAR(9)&amp;IF(AND(Table5[[#This Row],[kapp_slack_ub]]&lt;&gt;0,Table5[[#This Row],[kapp_old]]&lt;$F$1),$F$1,Table5[[#This Row],[kapp_old]])</f>
        <v>'RXN-PIt_c_vm_FWD-rt3050_vm'	27141.27779288</v>
      </c>
      <c r="M3723" s="1">
        <f>_xlfn.XLOOKUP(Table5[[#This Row],[rxn]],Table3[name],Table3[flux],$F$1)</f>
        <v>27141.277792879999</v>
      </c>
      <c r="N3723" s="1" t="str">
        <f>IFERROR(Table5[[#This Row],[min flux]]/Table5[[#This Row],[associated enzload]],"")</f>
        <v/>
      </c>
      <c r="O3723" s="1">
        <f>_xlfn.NUMBERVALUE(IF(Table5[[#This Row],[flux/enzload]]="","",ABS($N$1-Table5[[#This Row],[flux/enzload]])))</f>
        <v>0</v>
      </c>
      <c r="P3723" s="1">
        <f>Table5[[#This Row],[kapp_old]]+IFERROR(((Table5[[#This Row],[kapp_slack_ub]]-Table5[[#This Row],[kapp_slack_lb]])/Table5[[#This Row],[associated enzload]]),0)</f>
        <v>27141.277792879999</v>
      </c>
      <c r="Q3723" s="1" t="str">
        <f>"'"&amp;Table5[[#This Row],[rxn]]&amp;"'"&amp;CHAR(9)&amp;Table5[[#This Row],[kapp + (slack_ub - slack_lb)/enzload]]</f>
        <v>'RXN-PIt_c_vm_FWD-rt3050_vm'	27141.27779288</v>
      </c>
      <c r="R3723" s="1">
        <f>_xlfn.XLOOKUP(Table5[[#This Row],[rxn]],Table38[name],Table38[flux],0)</f>
        <v>0</v>
      </c>
      <c r="S3723" s="1">
        <f>_xlfn.XLOOKUP(SUBSTITUTE(Table5[[#This Row],[rxn]],"RXN-","ENZLOAD-"),Table38[name],Table38[flux],0)</f>
        <v>0</v>
      </c>
      <c r="T3723" s="1" t="b">
        <f>AND(Table5[[#This Row],[ENZLOAD flux in kapp-slack.gms]]=0,Table5[[#This Row],[flux in kapp-slack.gms]]&lt;&gt;0,NOT(Table5[[#This Row],[spont or unknown?]]))</f>
        <v>0</v>
      </c>
      <c r="U3723" s="1" t="b">
        <f>OR(_xlfn.TEXTAFTER(Table5[[#This Row],[rxn]],"-",-1)="SPONT",_xlfn.TEXTAFTER(Table5[[#This Row],[rxn]],"-",-1)="UNKNOWN")</f>
        <v>0</v>
      </c>
      <c r="V3723" s="1">
        <f>_xlfn.XLOOKUP(SUBSTITUTE(Table5[[#This Row],[rxn]],"RXN-","ENZLOAD-"),Table4[rxn],Table4[ub],0)</f>
        <v>0.37809324</v>
      </c>
      <c r="W3723" s="1" t="b">
        <f>AND(Table5[[#This Row],[FVA ENZLOAD flux UB]]=0,Table5[[#This Row],[ENZ not made when it should be?]])</f>
        <v>0</v>
      </c>
    </row>
    <row r="3724" spans="6:23" hidden="1">
      <c r="F3724" s="1" t="s">
        <v>9359</v>
      </c>
      <c r="G3724" s="1" t="str">
        <f>_xlfn.TEXTBEFORE(Table5[[#This Row],[rxn     kapp_old        kapp_slack_ub   kapp_slack_lb]]," ")</f>
        <v>RXN-PIt_c_vm_REV-rt3050_vm</v>
      </c>
      <c r="H372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72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724" s="1">
        <f>_xlfn.NUMBERVALUE(_xlfn.TEXTAFTER(Table5[[#This Row],[rxn     kapp_old        kapp_slack_ub   kapp_slack_lb]]," ",-1))</f>
        <v>0</v>
      </c>
      <c r="K3724" s="1">
        <f>_xlfn.XLOOKUP(SUBSTITUTE(Table5[[#This Row],[rxn]],"RXN-","ENZLOAD-"),ENZLOAD[name],ENZLOAD[flux],0)</f>
        <v>0</v>
      </c>
      <c r="L3724" s="1" t="str">
        <f>"'"&amp;Table5[[#This Row],[rxn]]&amp;"'"&amp;CHAR(9)&amp;IF(AND(Table5[[#This Row],[kapp_slack_ub]]&lt;&gt;0,Table5[[#This Row],[kapp_old]]&lt;$F$1),$F$1,Table5[[#This Row],[kapp_old]])</f>
        <v>'RXN-PIt_c_vm_REV-rt3050_vm'	27141.27779288</v>
      </c>
      <c r="M3724" s="1">
        <f>_xlfn.XLOOKUP(Table5[[#This Row],[rxn]],Table3[name],Table3[flux],$F$1)</f>
        <v>27141.277792879999</v>
      </c>
      <c r="N3724" s="1" t="str">
        <f>IFERROR(Table5[[#This Row],[min flux]]/Table5[[#This Row],[associated enzload]],"")</f>
        <v/>
      </c>
      <c r="O3724" s="1">
        <f>_xlfn.NUMBERVALUE(IF(Table5[[#This Row],[flux/enzload]]="","",ABS($N$1-Table5[[#This Row],[flux/enzload]])))</f>
        <v>0</v>
      </c>
      <c r="P3724" s="1">
        <f>Table5[[#This Row],[kapp_old]]+IFERROR(((Table5[[#This Row],[kapp_slack_ub]]-Table5[[#This Row],[kapp_slack_lb]])/Table5[[#This Row],[associated enzload]]),0)</f>
        <v>27141.277792879999</v>
      </c>
      <c r="Q3724" s="1" t="str">
        <f>"'"&amp;Table5[[#This Row],[rxn]]&amp;"'"&amp;CHAR(9)&amp;Table5[[#This Row],[kapp + (slack_ub - slack_lb)/enzload]]</f>
        <v>'RXN-PIt_c_vm_REV-rt3050_vm'	27141.27779288</v>
      </c>
      <c r="R3724" s="1">
        <f>_xlfn.XLOOKUP(Table5[[#This Row],[rxn]],Table38[name],Table38[flux],0)</f>
        <v>0</v>
      </c>
      <c r="S3724" s="1">
        <f>_xlfn.XLOOKUP(SUBSTITUTE(Table5[[#This Row],[rxn]],"RXN-","ENZLOAD-"),Table38[name],Table38[flux],0)</f>
        <v>0</v>
      </c>
      <c r="T3724" s="1" t="b">
        <f>AND(Table5[[#This Row],[ENZLOAD flux in kapp-slack.gms]]=0,Table5[[#This Row],[flux in kapp-slack.gms]]&lt;&gt;0,NOT(Table5[[#This Row],[spont or unknown?]]))</f>
        <v>0</v>
      </c>
      <c r="U3724" s="1" t="b">
        <f>OR(_xlfn.TEXTAFTER(Table5[[#This Row],[rxn]],"-",-1)="SPONT",_xlfn.TEXTAFTER(Table5[[#This Row],[rxn]],"-",-1)="UNKNOWN")</f>
        <v>0</v>
      </c>
      <c r="V3724" s="1">
        <f>_xlfn.XLOOKUP(SUBSTITUTE(Table5[[#This Row],[rxn]],"RXN-","ENZLOAD-"),Table4[rxn],Table4[ub],0)</f>
        <v>0.37809324</v>
      </c>
      <c r="W3724" s="1" t="b">
        <f>AND(Table5[[#This Row],[FVA ENZLOAD flux UB]]=0,Table5[[#This Row],[ENZ not made when it should be?]])</f>
        <v>0</v>
      </c>
    </row>
    <row r="3725" spans="6:23" hidden="1">
      <c r="F3725" s="1" t="s">
        <v>9360</v>
      </c>
      <c r="G3725" s="1" t="str">
        <f>_xlfn.TEXTBEFORE(Table5[[#This Row],[rxn     kapp_old        kapp_slack_ub   kapp_slack_lb]]," ")</f>
        <v>RXN-PIt_c_vm_FWD-rt3166_vm</v>
      </c>
      <c r="H372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72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725" s="1">
        <f>_xlfn.NUMBERVALUE(_xlfn.TEXTAFTER(Table5[[#This Row],[rxn     kapp_old        kapp_slack_ub   kapp_slack_lb]]," ",-1))</f>
        <v>0</v>
      </c>
      <c r="K3725" s="1">
        <f>_xlfn.XLOOKUP(SUBSTITUTE(Table5[[#This Row],[rxn]],"RXN-","ENZLOAD-"),ENZLOAD[name],ENZLOAD[flux],0)</f>
        <v>0</v>
      </c>
      <c r="L3725" s="1" t="str">
        <f>"'"&amp;Table5[[#This Row],[rxn]]&amp;"'"&amp;CHAR(9)&amp;IF(AND(Table5[[#This Row],[kapp_slack_ub]]&lt;&gt;0,Table5[[#This Row],[kapp_old]]&lt;$F$1),$F$1,Table5[[#This Row],[kapp_old]])</f>
        <v>'RXN-PIt_c_vm_FWD-rt3166_vm'	27141.27779288</v>
      </c>
      <c r="M3725" s="1">
        <f>_xlfn.XLOOKUP(Table5[[#This Row],[rxn]],Table3[name],Table3[flux],$F$1)</f>
        <v>27141.277792879999</v>
      </c>
      <c r="N3725" s="1" t="str">
        <f>IFERROR(Table5[[#This Row],[min flux]]/Table5[[#This Row],[associated enzload]],"")</f>
        <v/>
      </c>
      <c r="O3725" s="1">
        <f>_xlfn.NUMBERVALUE(IF(Table5[[#This Row],[flux/enzload]]="","",ABS($N$1-Table5[[#This Row],[flux/enzload]])))</f>
        <v>0</v>
      </c>
      <c r="P3725" s="1">
        <f>Table5[[#This Row],[kapp_old]]+IFERROR(((Table5[[#This Row],[kapp_slack_ub]]-Table5[[#This Row],[kapp_slack_lb]])/Table5[[#This Row],[associated enzload]]),0)</f>
        <v>27141.277792879999</v>
      </c>
      <c r="Q3725" s="1" t="str">
        <f>"'"&amp;Table5[[#This Row],[rxn]]&amp;"'"&amp;CHAR(9)&amp;Table5[[#This Row],[kapp + (slack_ub - slack_lb)/enzload]]</f>
        <v>'RXN-PIt_c_vm_FWD-rt3166_vm'	27141.27779288</v>
      </c>
      <c r="R3725" s="1">
        <f>_xlfn.XLOOKUP(Table5[[#This Row],[rxn]],Table38[name],Table38[flux],0)</f>
        <v>0</v>
      </c>
      <c r="S3725" s="1">
        <f>_xlfn.XLOOKUP(SUBSTITUTE(Table5[[#This Row],[rxn]],"RXN-","ENZLOAD-"),Table38[name],Table38[flux],0)</f>
        <v>0</v>
      </c>
      <c r="T3725" s="1" t="b">
        <f>AND(Table5[[#This Row],[ENZLOAD flux in kapp-slack.gms]]=0,Table5[[#This Row],[flux in kapp-slack.gms]]&lt;&gt;0,NOT(Table5[[#This Row],[spont or unknown?]]))</f>
        <v>0</v>
      </c>
      <c r="U3725" s="1" t="b">
        <f>OR(_xlfn.TEXTAFTER(Table5[[#This Row],[rxn]],"-",-1)="SPONT",_xlfn.TEXTAFTER(Table5[[#This Row],[rxn]],"-",-1)="UNKNOWN")</f>
        <v>0</v>
      </c>
      <c r="V3725" s="1">
        <f>_xlfn.XLOOKUP(SUBSTITUTE(Table5[[#This Row],[rxn]],"RXN-","ENZLOAD-"),Table4[rxn],Table4[ub],0)</f>
        <v>0.37809324</v>
      </c>
      <c r="W3725" s="1" t="b">
        <f>AND(Table5[[#This Row],[FVA ENZLOAD flux UB]]=0,Table5[[#This Row],[ENZ not made when it should be?]])</f>
        <v>0</v>
      </c>
    </row>
    <row r="3726" spans="6:23" hidden="1">
      <c r="F3726" s="1" t="s">
        <v>9361</v>
      </c>
      <c r="G3726" s="1" t="str">
        <f>_xlfn.TEXTBEFORE(Table5[[#This Row],[rxn     kapp_old        kapp_slack_ub   kapp_slack_lb]]," ")</f>
        <v>RXN-PIt_c_vm_REV-rt3166_vm</v>
      </c>
      <c r="H372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72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726" s="1">
        <f>_xlfn.NUMBERVALUE(_xlfn.TEXTAFTER(Table5[[#This Row],[rxn     kapp_old        kapp_slack_ub   kapp_slack_lb]]," ",-1))</f>
        <v>0</v>
      </c>
      <c r="K3726" s="1">
        <f>_xlfn.XLOOKUP(SUBSTITUTE(Table5[[#This Row],[rxn]],"RXN-","ENZLOAD-"),ENZLOAD[name],ENZLOAD[flux],0)</f>
        <v>0</v>
      </c>
      <c r="L3726" s="1" t="str">
        <f>"'"&amp;Table5[[#This Row],[rxn]]&amp;"'"&amp;CHAR(9)&amp;IF(AND(Table5[[#This Row],[kapp_slack_ub]]&lt;&gt;0,Table5[[#This Row],[kapp_old]]&lt;$F$1),$F$1,Table5[[#This Row],[kapp_old]])</f>
        <v>'RXN-PIt_c_vm_REV-rt3166_vm'	27141.27779288</v>
      </c>
      <c r="M3726" s="1">
        <f>_xlfn.XLOOKUP(Table5[[#This Row],[rxn]],Table3[name],Table3[flux],$F$1)</f>
        <v>27141.277792879999</v>
      </c>
      <c r="N3726" s="1" t="str">
        <f>IFERROR(Table5[[#This Row],[min flux]]/Table5[[#This Row],[associated enzload]],"")</f>
        <v/>
      </c>
      <c r="O3726" s="1">
        <f>_xlfn.NUMBERVALUE(IF(Table5[[#This Row],[flux/enzload]]="","",ABS($N$1-Table5[[#This Row],[flux/enzload]])))</f>
        <v>0</v>
      </c>
      <c r="P3726" s="1">
        <f>Table5[[#This Row],[kapp_old]]+IFERROR(((Table5[[#This Row],[kapp_slack_ub]]-Table5[[#This Row],[kapp_slack_lb]])/Table5[[#This Row],[associated enzload]]),0)</f>
        <v>27141.277792879999</v>
      </c>
      <c r="Q3726" s="1" t="str">
        <f>"'"&amp;Table5[[#This Row],[rxn]]&amp;"'"&amp;CHAR(9)&amp;Table5[[#This Row],[kapp + (slack_ub - slack_lb)/enzload]]</f>
        <v>'RXN-PIt_c_vm_REV-rt3166_vm'	27141.27779288</v>
      </c>
      <c r="R3726" s="1">
        <f>_xlfn.XLOOKUP(Table5[[#This Row],[rxn]],Table38[name],Table38[flux],0)</f>
        <v>0</v>
      </c>
      <c r="S3726" s="1">
        <f>_xlfn.XLOOKUP(SUBSTITUTE(Table5[[#This Row],[rxn]],"RXN-","ENZLOAD-"),Table38[name],Table38[flux],0)</f>
        <v>0</v>
      </c>
      <c r="T3726" s="1" t="b">
        <f>AND(Table5[[#This Row],[ENZLOAD flux in kapp-slack.gms]]=0,Table5[[#This Row],[flux in kapp-slack.gms]]&lt;&gt;0,NOT(Table5[[#This Row],[spont or unknown?]]))</f>
        <v>0</v>
      </c>
      <c r="U3726" s="1" t="b">
        <f>OR(_xlfn.TEXTAFTER(Table5[[#This Row],[rxn]],"-",-1)="SPONT",_xlfn.TEXTAFTER(Table5[[#This Row],[rxn]],"-",-1)="UNKNOWN")</f>
        <v>0</v>
      </c>
      <c r="V3726" s="1">
        <f>_xlfn.XLOOKUP(SUBSTITUTE(Table5[[#This Row],[rxn]],"RXN-","ENZLOAD-"),Table4[rxn],Table4[ub],0)</f>
        <v>0.37809324</v>
      </c>
      <c r="W3726" s="1" t="b">
        <f>AND(Table5[[#This Row],[FVA ENZLOAD flux UB]]=0,Table5[[#This Row],[ENZ not made when it should be?]])</f>
        <v>0</v>
      </c>
    </row>
    <row r="3727" spans="6:23" hidden="1">
      <c r="F3727" s="1" t="s">
        <v>9362</v>
      </c>
      <c r="G3727" s="1" t="str">
        <f>_xlfn.TEXTBEFORE(Table5[[#This Row],[rxn     kapp_old        kapp_slack_ub   kapp_slack_lb]]," ")</f>
        <v>RXN-PIt_c_vm_FWD-SPONT</v>
      </c>
      <c r="H372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72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727" s="1">
        <f>_xlfn.NUMBERVALUE(_xlfn.TEXTAFTER(Table5[[#This Row],[rxn     kapp_old        kapp_slack_ub   kapp_slack_lb]]," ",-1))</f>
        <v>0</v>
      </c>
      <c r="K3727" s="1">
        <f>_xlfn.XLOOKUP(SUBSTITUTE(Table5[[#This Row],[rxn]],"RXN-","ENZLOAD-"),ENZLOAD[name],ENZLOAD[flux],0)</f>
        <v>0</v>
      </c>
      <c r="L3727" s="1" t="str">
        <f>"'"&amp;Table5[[#This Row],[rxn]]&amp;"'"&amp;CHAR(9)&amp;IF(AND(Table5[[#This Row],[kapp_slack_ub]]&lt;&gt;0,Table5[[#This Row],[kapp_old]]&lt;$F$1),$F$1,Table5[[#This Row],[kapp_old]])</f>
        <v>'RXN-PIt_c_vm_FWD-SPONT'	27141.27779288</v>
      </c>
      <c r="M3727" s="1">
        <f>_xlfn.XLOOKUP(Table5[[#This Row],[rxn]],Table3[name],Table3[flux],$F$1)</f>
        <v>27141.277792879999</v>
      </c>
      <c r="N3727" s="1" t="str">
        <f>IFERROR(Table5[[#This Row],[min flux]]/Table5[[#This Row],[associated enzload]],"")</f>
        <v/>
      </c>
      <c r="O3727" s="1">
        <f>_xlfn.NUMBERVALUE(IF(Table5[[#This Row],[flux/enzload]]="","",ABS($N$1-Table5[[#This Row],[flux/enzload]])))</f>
        <v>0</v>
      </c>
      <c r="P3727" s="1">
        <f>Table5[[#This Row],[kapp_old]]+IFERROR(((Table5[[#This Row],[kapp_slack_ub]]-Table5[[#This Row],[kapp_slack_lb]])/Table5[[#This Row],[associated enzload]]),0)</f>
        <v>27141.277792879999</v>
      </c>
      <c r="Q3727" s="1" t="str">
        <f>"'"&amp;Table5[[#This Row],[rxn]]&amp;"'"&amp;CHAR(9)&amp;Table5[[#This Row],[kapp + (slack_ub - slack_lb)/enzload]]</f>
        <v>'RXN-PIt_c_vm_FWD-SPONT'	27141.27779288</v>
      </c>
      <c r="R3727" s="1">
        <f>_xlfn.XLOOKUP(Table5[[#This Row],[rxn]],Table38[name],Table38[flux],0)</f>
        <v>0</v>
      </c>
      <c r="S3727" s="1">
        <f>_xlfn.XLOOKUP(SUBSTITUTE(Table5[[#This Row],[rxn]],"RXN-","ENZLOAD-"),Table38[name],Table38[flux],0)</f>
        <v>0</v>
      </c>
      <c r="T3727" s="1" t="b">
        <f>AND(Table5[[#This Row],[ENZLOAD flux in kapp-slack.gms]]=0,Table5[[#This Row],[flux in kapp-slack.gms]]&lt;&gt;0,NOT(Table5[[#This Row],[spont or unknown?]]))</f>
        <v>0</v>
      </c>
      <c r="U3727" s="1" t="b">
        <f>OR(_xlfn.TEXTAFTER(Table5[[#This Row],[rxn]],"-",-1)="SPONT",_xlfn.TEXTAFTER(Table5[[#This Row],[rxn]],"-",-1)="UNKNOWN")</f>
        <v>1</v>
      </c>
      <c r="V3727" s="1">
        <f>_xlfn.XLOOKUP(SUBSTITUTE(Table5[[#This Row],[rxn]],"RXN-","ENZLOAD-"),Table4[rxn],Table4[ub],0)</f>
        <v>0</v>
      </c>
      <c r="W3727" s="1" t="b">
        <f>AND(Table5[[#This Row],[FVA ENZLOAD flux UB]]=0,Table5[[#This Row],[ENZ not made when it should be?]])</f>
        <v>0</v>
      </c>
    </row>
    <row r="3728" spans="6:23" hidden="1">
      <c r="F3728" s="1" t="s">
        <v>9363</v>
      </c>
      <c r="G3728" s="1" t="str">
        <f>_xlfn.TEXTBEFORE(Table5[[#This Row],[rxn     kapp_old        kapp_slack_ub   kapp_slack_lb]]," ")</f>
        <v>RXN-PIt_c_vm_REV-SPONT</v>
      </c>
      <c r="H372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72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728" s="1">
        <f>_xlfn.NUMBERVALUE(_xlfn.TEXTAFTER(Table5[[#This Row],[rxn     kapp_old        kapp_slack_ub   kapp_slack_lb]]," ",-1))</f>
        <v>0</v>
      </c>
      <c r="K3728" s="1">
        <f>_xlfn.XLOOKUP(SUBSTITUTE(Table5[[#This Row],[rxn]],"RXN-","ENZLOAD-"),ENZLOAD[name],ENZLOAD[flux],0)</f>
        <v>0</v>
      </c>
      <c r="L3728" s="1" t="str">
        <f>"'"&amp;Table5[[#This Row],[rxn]]&amp;"'"&amp;CHAR(9)&amp;IF(AND(Table5[[#This Row],[kapp_slack_ub]]&lt;&gt;0,Table5[[#This Row],[kapp_old]]&lt;$F$1),$F$1,Table5[[#This Row],[kapp_old]])</f>
        <v>'RXN-PIt_c_vm_REV-SPONT'	27141.27779288</v>
      </c>
      <c r="M3728" s="1">
        <f>_xlfn.XLOOKUP(Table5[[#This Row],[rxn]],Table3[name],Table3[flux],$F$1)</f>
        <v>27141.277792879999</v>
      </c>
      <c r="N3728" s="1" t="str">
        <f>IFERROR(Table5[[#This Row],[min flux]]/Table5[[#This Row],[associated enzload]],"")</f>
        <v/>
      </c>
      <c r="O3728" s="1">
        <f>_xlfn.NUMBERVALUE(IF(Table5[[#This Row],[flux/enzload]]="","",ABS($N$1-Table5[[#This Row],[flux/enzload]])))</f>
        <v>0</v>
      </c>
      <c r="P3728" s="1">
        <f>Table5[[#This Row],[kapp_old]]+IFERROR(((Table5[[#This Row],[kapp_slack_ub]]-Table5[[#This Row],[kapp_slack_lb]])/Table5[[#This Row],[associated enzload]]),0)</f>
        <v>27141.277792879999</v>
      </c>
      <c r="Q3728" s="1" t="str">
        <f>"'"&amp;Table5[[#This Row],[rxn]]&amp;"'"&amp;CHAR(9)&amp;Table5[[#This Row],[kapp + (slack_ub - slack_lb)/enzload]]</f>
        <v>'RXN-PIt_c_vm_REV-SPONT'	27141.27779288</v>
      </c>
      <c r="R3728" s="1">
        <f>_xlfn.XLOOKUP(Table5[[#This Row],[rxn]],Table38[name],Table38[flux],0)</f>
        <v>0</v>
      </c>
      <c r="S3728" s="1">
        <f>_xlfn.XLOOKUP(SUBSTITUTE(Table5[[#This Row],[rxn]],"RXN-","ENZLOAD-"),Table38[name],Table38[flux],0)</f>
        <v>0</v>
      </c>
      <c r="T3728" s="1" t="b">
        <f>AND(Table5[[#This Row],[ENZLOAD flux in kapp-slack.gms]]=0,Table5[[#This Row],[flux in kapp-slack.gms]]&lt;&gt;0,NOT(Table5[[#This Row],[spont or unknown?]]))</f>
        <v>0</v>
      </c>
      <c r="U3728" s="1" t="b">
        <f>OR(_xlfn.TEXTAFTER(Table5[[#This Row],[rxn]],"-",-1)="SPONT",_xlfn.TEXTAFTER(Table5[[#This Row],[rxn]],"-",-1)="UNKNOWN")</f>
        <v>1</v>
      </c>
      <c r="V3728" s="1">
        <f>_xlfn.XLOOKUP(SUBSTITUTE(Table5[[#This Row],[rxn]],"RXN-","ENZLOAD-"),Table4[rxn],Table4[ub],0)</f>
        <v>0</v>
      </c>
      <c r="W3728" s="1" t="b">
        <f>AND(Table5[[#This Row],[FVA ENZLOAD flux UB]]=0,Table5[[#This Row],[ENZ not made when it should be?]])</f>
        <v>0</v>
      </c>
    </row>
    <row r="3729" spans="6:23" hidden="1">
      <c r="F3729" s="1" t="s">
        <v>9364</v>
      </c>
      <c r="G3729" s="1" t="str">
        <f>_xlfn.TEXTBEFORE(Table5[[#This Row],[rxn     kapp_old        kapp_slack_ub   kapp_slack_lb]]," ")</f>
        <v>RXN-PIt_m_mm_FWD-UNKNOWN</v>
      </c>
      <c r="H372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72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729" s="1">
        <f>_xlfn.NUMBERVALUE(_xlfn.TEXTAFTER(Table5[[#This Row],[rxn     kapp_old        kapp_slack_ub   kapp_slack_lb]]," ",-1))</f>
        <v>0</v>
      </c>
      <c r="K3729" s="1">
        <f>_xlfn.XLOOKUP(SUBSTITUTE(Table5[[#This Row],[rxn]],"RXN-","ENZLOAD-"),ENZLOAD[name],ENZLOAD[flux],0)</f>
        <v>0</v>
      </c>
      <c r="L3729" s="1" t="str">
        <f>"'"&amp;Table5[[#This Row],[rxn]]&amp;"'"&amp;CHAR(9)&amp;IF(AND(Table5[[#This Row],[kapp_slack_ub]]&lt;&gt;0,Table5[[#This Row],[kapp_old]]&lt;$F$1),$F$1,Table5[[#This Row],[kapp_old]])</f>
        <v>'RXN-PIt_m_mm_FWD-UNKNOWN'	27141.27779288</v>
      </c>
      <c r="M3729" s="1">
        <f>_xlfn.XLOOKUP(Table5[[#This Row],[rxn]],Table3[name],Table3[flux],$F$1)</f>
        <v>27141.277792879999</v>
      </c>
      <c r="N3729" s="1" t="str">
        <f>IFERROR(Table5[[#This Row],[min flux]]/Table5[[#This Row],[associated enzload]],"")</f>
        <v/>
      </c>
      <c r="O3729" s="1">
        <f>_xlfn.NUMBERVALUE(IF(Table5[[#This Row],[flux/enzload]]="","",ABS($N$1-Table5[[#This Row],[flux/enzload]])))</f>
        <v>0</v>
      </c>
      <c r="P3729" s="1">
        <f>Table5[[#This Row],[kapp_old]]+IFERROR(((Table5[[#This Row],[kapp_slack_ub]]-Table5[[#This Row],[kapp_slack_lb]])/Table5[[#This Row],[associated enzload]]),0)</f>
        <v>27141.277792879999</v>
      </c>
      <c r="Q3729" s="1" t="str">
        <f>"'"&amp;Table5[[#This Row],[rxn]]&amp;"'"&amp;CHAR(9)&amp;Table5[[#This Row],[kapp + (slack_ub - slack_lb)/enzload]]</f>
        <v>'RXN-PIt_m_mm_FWD-UNKNOWN'	27141.27779288</v>
      </c>
      <c r="R3729" s="1">
        <f>_xlfn.XLOOKUP(Table5[[#This Row],[rxn]],Table38[name],Table38[flux],0)</f>
        <v>0</v>
      </c>
      <c r="S3729" s="1">
        <f>_xlfn.XLOOKUP(SUBSTITUTE(Table5[[#This Row],[rxn]],"RXN-","ENZLOAD-"),Table38[name],Table38[flux],0)</f>
        <v>0</v>
      </c>
      <c r="T3729" s="1" t="b">
        <f>AND(Table5[[#This Row],[ENZLOAD flux in kapp-slack.gms]]=0,Table5[[#This Row],[flux in kapp-slack.gms]]&lt;&gt;0,NOT(Table5[[#This Row],[spont or unknown?]]))</f>
        <v>0</v>
      </c>
      <c r="U3729" s="1" t="b">
        <f>OR(_xlfn.TEXTAFTER(Table5[[#This Row],[rxn]],"-",-1)="SPONT",_xlfn.TEXTAFTER(Table5[[#This Row],[rxn]],"-",-1)="UNKNOWN")</f>
        <v>1</v>
      </c>
      <c r="V3729" s="1">
        <f>_xlfn.XLOOKUP(SUBSTITUTE(Table5[[#This Row],[rxn]],"RXN-","ENZLOAD-"),Table4[rxn],Table4[ub],0)</f>
        <v>0</v>
      </c>
      <c r="W3729" s="1" t="b">
        <f>AND(Table5[[#This Row],[FVA ENZLOAD flux UB]]=0,Table5[[#This Row],[ENZ not made when it should be?]])</f>
        <v>0</v>
      </c>
    </row>
    <row r="3730" spans="6:23" hidden="1">
      <c r="F3730" s="1" t="s">
        <v>9365</v>
      </c>
      <c r="G3730" s="1" t="str">
        <f>_xlfn.TEXTBEFORE(Table5[[#This Row],[rxn     kapp_old        kapp_slack_ub   kapp_slack_lb]]," ")</f>
        <v>RXN-PIt_m_mm_REV-UNKNOWN</v>
      </c>
      <c r="H373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73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730" s="1">
        <f>_xlfn.NUMBERVALUE(_xlfn.TEXTAFTER(Table5[[#This Row],[rxn     kapp_old        kapp_slack_ub   kapp_slack_lb]]," ",-1))</f>
        <v>0</v>
      </c>
      <c r="K3730" s="1">
        <f>_xlfn.XLOOKUP(SUBSTITUTE(Table5[[#This Row],[rxn]],"RXN-","ENZLOAD-"),ENZLOAD[name],ENZLOAD[flux],0)</f>
        <v>0</v>
      </c>
      <c r="L3730" s="1" t="str">
        <f>"'"&amp;Table5[[#This Row],[rxn]]&amp;"'"&amp;CHAR(9)&amp;IF(AND(Table5[[#This Row],[kapp_slack_ub]]&lt;&gt;0,Table5[[#This Row],[kapp_old]]&lt;$F$1),$F$1,Table5[[#This Row],[kapp_old]])</f>
        <v>'RXN-PIt_m_mm_REV-UNKNOWN'	27141.27779288</v>
      </c>
      <c r="M3730" s="1">
        <f>_xlfn.XLOOKUP(Table5[[#This Row],[rxn]],Table3[name],Table3[flux],$F$1)</f>
        <v>27141.277792879999</v>
      </c>
      <c r="N3730" s="1" t="str">
        <f>IFERROR(Table5[[#This Row],[min flux]]/Table5[[#This Row],[associated enzload]],"")</f>
        <v/>
      </c>
      <c r="O3730" s="1">
        <f>_xlfn.NUMBERVALUE(IF(Table5[[#This Row],[flux/enzload]]="","",ABS($N$1-Table5[[#This Row],[flux/enzload]])))</f>
        <v>0</v>
      </c>
      <c r="P3730" s="1">
        <f>Table5[[#This Row],[kapp_old]]+IFERROR(((Table5[[#This Row],[kapp_slack_ub]]-Table5[[#This Row],[kapp_slack_lb]])/Table5[[#This Row],[associated enzload]]),0)</f>
        <v>27141.277792879999</v>
      </c>
      <c r="Q3730" s="1" t="str">
        <f>"'"&amp;Table5[[#This Row],[rxn]]&amp;"'"&amp;CHAR(9)&amp;Table5[[#This Row],[kapp + (slack_ub - slack_lb)/enzload]]</f>
        <v>'RXN-PIt_m_mm_REV-UNKNOWN'	27141.27779288</v>
      </c>
      <c r="R3730" s="1">
        <f>_xlfn.XLOOKUP(Table5[[#This Row],[rxn]],Table38[name],Table38[flux],0)</f>
        <v>0</v>
      </c>
      <c r="S3730" s="1">
        <f>_xlfn.XLOOKUP(SUBSTITUTE(Table5[[#This Row],[rxn]],"RXN-","ENZLOAD-"),Table38[name],Table38[flux],0)</f>
        <v>0</v>
      </c>
      <c r="T3730" s="1" t="b">
        <f>AND(Table5[[#This Row],[ENZLOAD flux in kapp-slack.gms]]=0,Table5[[#This Row],[flux in kapp-slack.gms]]&lt;&gt;0,NOT(Table5[[#This Row],[spont or unknown?]]))</f>
        <v>0</v>
      </c>
      <c r="U3730" s="1" t="b">
        <f>OR(_xlfn.TEXTAFTER(Table5[[#This Row],[rxn]],"-",-1)="SPONT",_xlfn.TEXTAFTER(Table5[[#This Row],[rxn]],"-",-1)="UNKNOWN")</f>
        <v>1</v>
      </c>
      <c r="V3730" s="1">
        <f>_xlfn.XLOOKUP(SUBSTITUTE(Table5[[#This Row],[rxn]],"RXN-","ENZLOAD-"),Table4[rxn],Table4[ub],0)</f>
        <v>0</v>
      </c>
      <c r="W3730" s="1" t="b">
        <f>AND(Table5[[#This Row],[FVA ENZLOAD flux UB]]=0,Table5[[#This Row],[ENZ not made when it should be?]])</f>
        <v>0</v>
      </c>
    </row>
    <row r="3731" spans="6:23" hidden="1">
      <c r="F3731" s="1" t="s">
        <v>9366</v>
      </c>
      <c r="G3731" s="1" t="str">
        <f>_xlfn.TEXTBEFORE(Table5[[#This Row],[rxn     kapp_old        kapp_slack_ub   kapp_slack_lb]]," ")</f>
        <v>RXN-PIt_r_rm_FWD-SPONT</v>
      </c>
      <c r="H373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73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731" s="1">
        <f>_xlfn.NUMBERVALUE(_xlfn.TEXTAFTER(Table5[[#This Row],[rxn     kapp_old        kapp_slack_ub   kapp_slack_lb]]," ",-1))</f>
        <v>0</v>
      </c>
      <c r="K3731" s="1">
        <f>_xlfn.XLOOKUP(SUBSTITUTE(Table5[[#This Row],[rxn]],"RXN-","ENZLOAD-"),ENZLOAD[name],ENZLOAD[flux],0)</f>
        <v>0</v>
      </c>
      <c r="L3731" s="1" t="str">
        <f>"'"&amp;Table5[[#This Row],[rxn]]&amp;"'"&amp;CHAR(9)&amp;IF(AND(Table5[[#This Row],[kapp_slack_ub]]&lt;&gt;0,Table5[[#This Row],[kapp_old]]&lt;$F$1),$F$1,Table5[[#This Row],[kapp_old]])</f>
        <v>'RXN-PIt_r_rm_FWD-SPONT'	27141.27779288</v>
      </c>
      <c r="M3731" s="1">
        <f>_xlfn.XLOOKUP(Table5[[#This Row],[rxn]],Table3[name],Table3[flux],$F$1)</f>
        <v>27141.277792879999</v>
      </c>
      <c r="N3731" s="1" t="str">
        <f>IFERROR(Table5[[#This Row],[min flux]]/Table5[[#This Row],[associated enzload]],"")</f>
        <v/>
      </c>
      <c r="O3731" s="1">
        <f>_xlfn.NUMBERVALUE(IF(Table5[[#This Row],[flux/enzload]]="","",ABS($N$1-Table5[[#This Row],[flux/enzload]])))</f>
        <v>0</v>
      </c>
      <c r="P3731" s="1">
        <f>Table5[[#This Row],[kapp_old]]+IFERROR(((Table5[[#This Row],[kapp_slack_ub]]-Table5[[#This Row],[kapp_slack_lb]])/Table5[[#This Row],[associated enzload]]),0)</f>
        <v>27141.277792879999</v>
      </c>
      <c r="Q3731" s="1" t="str">
        <f>"'"&amp;Table5[[#This Row],[rxn]]&amp;"'"&amp;CHAR(9)&amp;Table5[[#This Row],[kapp + (slack_ub - slack_lb)/enzload]]</f>
        <v>'RXN-PIt_r_rm_FWD-SPONT'	27141.27779288</v>
      </c>
      <c r="R3731" s="1">
        <f>_xlfn.XLOOKUP(Table5[[#This Row],[rxn]],Table38[name],Table38[flux],0)</f>
        <v>0</v>
      </c>
      <c r="S3731" s="1">
        <f>_xlfn.XLOOKUP(SUBSTITUTE(Table5[[#This Row],[rxn]],"RXN-","ENZLOAD-"),Table38[name],Table38[flux],0)</f>
        <v>0</v>
      </c>
      <c r="T3731" s="1" t="b">
        <f>AND(Table5[[#This Row],[ENZLOAD flux in kapp-slack.gms]]=0,Table5[[#This Row],[flux in kapp-slack.gms]]&lt;&gt;0,NOT(Table5[[#This Row],[spont or unknown?]]))</f>
        <v>0</v>
      </c>
      <c r="U3731" s="1" t="b">
        <f>OR(_xlfn.TEXTAFTER(Table5[[#This Row],[rxn]],"-",-1)="SPONT",_xlfn.TEXTAFTER(Table5[[#This Row],[rxn]],"-",-1)="UNKNOWN")</f>
        <v>1</v>
      </c>
      <c r="V3731" s="1">
        <f>_xlfn.XLOOKUP(SUBSTITUTE(Table5[[#This Row],[rxn]],"RXN-","ENZLOAD-"),Table4[rxn],Table4[ub],0)</f>
        <v>0</v>
      </c>
      <c r="W3731" s="1" t="b">
        <f>AND(Table5[[#This Row],[FVA ENZLOAD flux UB]]=0,Table5[[#This Row],[ENZ not made when it should be?]])</f>
        <v>0</v>
      </c>
    </row>
    <row r="3732" spans="6:23" hidden="1">
      <c r="F3732" s="1" t="s">
        <v>9369</v>
      </c>
      <c r="G3732" s="1" t="str">
        <f>_xlfn.TEXTBEFORE(Table5[[#This Row],[rxn     kapp_old        kapp_slack_ub   kapp_slack_lb]]," ")</f>
        <v>RXN-PItps_e_FWD-rt3318</v>
      </c>
      <c r="H373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73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732" s="1">
        <f>_xlfn.NUMBERVALUE(_xlfn.TEXTAFTER(Table5[[#This Row],[rxn     kapp_old        kapp_slack_ub   kapp_slack_lb]]," ",-1))</f>
        <v>0</v>
      </c>
      <c r="K3732" s="1">
        <f>_xlfn.XLOOKUP(SUBSTITUTE(Table5[[#This Row],[rxn]],"RXN-","ENZLOAD-"),ENZLOAD[name],ENZLOAD[flux],0)</f>
        <v>0</v>
      </c>
      <c r="L3732" s="1" t="str">
        <f>"'"&amp;Table5[[#This Row],[rxn]]&amp;"'"&amp;CHAR(9)&amp;IF(AND(Table5[[#This Row],[kapp_slack_ub]]&lt;&gt;0,Table5[[#This Row],[kapp_old]]&lt;$F$1),$F$1,Table5[[#This Row],[kapp_old]])</f>
        <v>'RXN-PItps_e_FWD-rt3318'	27141.27779288</v>
      </c>
      <c r="M3732" s="1">
        <f>_xlfn.XLOOKUP(Table5[[#This Row],[rxn]],Table3[name],Table3[flux],$F$1)</f>
        <v>27141.277792879999</v>
      </c>
      <c r="N3732" s="1" t="str">
        <f>IFERROR(Table5[[#This Row],[min flux]]/Table5[[#This Row],[associated enzload]],"")</f>
        <v/>
      </c>
      <c r="O3732" s="1">
        <f>_xlfn.NUMBERVALUE(IF(Table5[[#This Row],[flux/enzload]]="","",ABS($N$1-Table5[[#This Row],[flux/enzload]])))</f>
        <v>0</v>
      </c>
      <c r="P3732" s="1">
        <f>Table5[[#This Row],[kapp_old]]+IFERROR(((Table5[[#This Row],[kapp_slack_ub]]-Table5[[#This Row],[kapp_slack_lb]])/Table5[[#This Row],[associated enzload]]),0)</f>
        <v>27141.277792879999</v>
      </c>
      <c r="Q3732" s="1" t="str">
        <f>"'"&amp;Table5[[#This Row],[rxn]]&amp;"'"&amp;CHAR(9)&amp;Table5[[#This Row],[kapp + (slack_ub - slack_lb)/enzload]]</f>
        <v>'RXN-PItps_e_FWD-rt3318'	27141.27779288</v>
      </c>
      <c r="R3732" s="1">
        <f>_xlfn.XLOOKUP(Table5[[#This Row],[rxn]],Table38[name],Table38[flux],0)</f>
        <v>0</v>
      </c>
      <c r="S3732" s="1">
        <f>_xlfn.XLOOKUP(SUBSTITUTE(Table5[[#This Row],[rxn]],"RXN-","ENZLOAD-"),Table38[name],Table38[flux],0)</f>
        <v>0</v>
      </c>
      <c r="T3732" s="1" t="b">
        <f>AND(Table5[[#This Row],[ENZLOAD flux in kapp-slack.gms]]=0,Table5[[#This Row],[flux in kapp-slack.gms]]&lt;&gt;0,NOT(Table5[[#This Row],[spont or unknown?]]))</f>
        <v>0</v>
      </c>
      <c r="U3732" s="1" t="b">
        <f>OR(_xlfn.TEXTAFTER(Table5[[#This Row],[rxn]],"-",-1)="SPONT",_xlfn.TEXTAFTER(Table5[[#This Row],[rxn]],"-",-1)="UNKNOWN")</f>
        <v>0</v>
      </c>
      <c r="V3732" s="1">
        <f>_xlfn.XLOOKUP(SUBSTITUTE(Table5[[#This Row],[rxn]],"RXN-","ENZLOAD-"),Table4[rxn],Table4[ub],0)</f>
        <v>0.68586287999999995</v>
      </c>
      <c r="W3732" s="1" t="b">
        <f>AND(Table5[[#This Row],[FVA ENZLOAD flux UB]]=0,Table5[[#This Row],[ENZ not made when it should be?]])</f>
        <v>0</v>
      </c>
    </row>
    <row r="3733" spans="6:23" hidden="1">
      <c r="F3733" s="1" t="s">
        <v>9370</v>
      </c>
      <c r="G3733" s="1" t="str">
        <f>_xlfn.TEXTBEFORE(Table5[[#This Row],[rxn     kapp_old        kapp_slack_ub   kapp_slack_lb]]," ")</f>
        <v>RXN-PItps_e_REV-rt3318</v>
      </c>
      <c r="H373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73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733" s="1">
        <f>_xlfn.NUMBERVALUE(_xlfn.TEXTAFTER(Table5[[#This Row],[rxn     kapp_old        kapp_slack_ub   kapp_slack_lb]]," ",-1))</f>
        <v>0</v>
      </c>
      <c r="K3733" s="1">
        <f>_xlfn.XLOOKUP(SUBSTITUTE(Table5[[#This Row],[rxn]],"RXN-","ENZLOAD-"),ENZLOAD[name],ENZLOAD[flux],0)</f>
        <v>0</v>
      </c>
      <c r="L3733" s="1" t="str">
        <f>"'"&amp;Table5[[#This Row],[rxn]]&amp;"'"&amp;CHAR(9)&amp;IF(AND(Table5[[#This Row],[kapp_slack_ub]]&lt;&gt;0,Table5[[#This Row],[kapp_old]]&lt;$F$1),$F$1,Table5[[#This Row],[kapp_old]])</f>
        <v>'RXN-PItps_e_REV-rt3318'	27141.27779288</v>
      </c>
      <c r="M3733" s="1">
        <f>_xlfn.XLOOKUP(Table5[[#This Row],[rxn]],Table3[name],Table3[flux],$F$1)</f>
        <v>27141.277792879999</v>
      </c>
      <c r="N3733" s="1" t="str">
        <f>IFERROR(Table5[[#This Row],[min flux]]/Table5[[#This Row],[associated enzload]],"")</f>
        <v/>
      </c>
      <c r="O3733" s="1">
        <f>_xlfn.NUMBERVALUE(IF(Table5[[#This Row],[flux/enzload]]="","",ABS($N$1-Table5[[#This Row],[flux/enzload]])))</f>
        <v>0</v>
      </c>
      <c r="P3733" s="1">
        <f>Table5[[#This Row],[kapp_old]]+IFERROR(((Table5[[#This Row],[kapp_slack_ub]]-Table5[[#This Row],[kapp_slack_lb]])/Table5[[#This Row],[associated enzload]]),0)</f>
        <v>27141.277792879999</v>
      </c>
      <c r="Q3733" s="1" t="str">
        <f>"'"&amp;Table5[[#This Row],[rxn]]&amp;"'"&amp;CHAR(9)&amp;Table5[[#This Row],[kapp + (slack_ub - slack_lb)/enzload]]</f>
        <v>'RXN-PItps_e_REV-rt3318'	27141.27779288</v>
      </c>
      <c r="R3733" s="1">
        <f>_xlfn.XLOOKUP(Table5[[#This Row],[rxn]],Table38[name],Table38[flux],0)</f>
        <v>0</v>
      </c>
      <c r="S3733" s="1">
        <f>_xlfn.XLOOKUP(SUBSTITUTE(Table5[[#This Row],[rxn]],"RXN-","ENZLOAD-"),Table38[name],Table38[flux],0)</f>
        <v>0</v>
      </c>
      <c r="T3733" s="1" t="b">
        <f>AND(Table5[[#This Row],[ENZLOAD flux in kapp-slack.gms]]=0,Table5[[#This Row],[flux in kapp-slack.gms]]&lt;&gt;0,NOT(Table5[[#This Row],[spont or unknown?]]))</f>
        <v>0</v>
      </c>
      <c r="U3733" s="1" t="b">
        <f>OR(_xlfn.TEXTAFTER(Table5[[#This Row],[rxn]],"-",-1)="SPONT",_xlfn.TEXTAFTER(Table5[[#This Row],[rxn]],"-",-1)="UNKNOWN")</f>
        <v>0</v>
      </c>
      <c r="V3733" s="1">
        <f>_xlfn.XLOOKUP(SUBSTITUTE(Table5[[#This Row],[rxn]],"RXN-","ENZLOAD-"),Table4[rxn],Table4[ub],0)</f>
        <v>0.68586287999999995</v>
      </c>
      <c r="W3733" s="1" t="b">
        <f>AND(Table5[[#This Row],[FVA ENZLOAD flux UB]]=0,Table5[[#This Row],[ENZ not made when it should be?]])</f>
        <v>0</v>
      </c>
    </row>
    <row r="3734" spans="6:23" hidden="1">
      <c r="F3734" s="1" t="s">
        <v>9375</v>
      </c>
      <c r="G3734" s="1" t="str">
        <f>_xlfn.TEXTBEFORE(Table5[[#This Row],[rxn     kapp_old        kapp_slack_ub   kapp_slack_lb]]," ")</f>
        <v>RXN-PLAA1lpc_en_FWD-rt4017</v>
      </c>
      <c r="H373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73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734" s="1">
        <f>_xlfn.NUMBERVALUE(_xlfn.TEXTAFTER(Table5[[#This Row],[rxn     kapp_old        kapp_slack_ub   kapp_slack_lb]]," ",-1))</f>
        <v>0</v>
      </c>
      <c r="K3734" s="1">
        <f>_xlfn.XLOOKUP(SUBSTITUTE(Table5[[#This Row],[rxn]],"RXN-","ENZLOAD-"),ENZLOAD[name],ENZLOAD[flux],0)</f>
        <v>0</v>
      </c>
      <c r="L3734" s="1" t="str">
        <f>"'"&amp;Table5[[#This Row],[rxn]]&amp;"'"&amp;CHAR(9)&amp;IF(AND(Table5[[#This Row],[kapp_slack_ub]]&lt;&gt;0,Table5[[#This Row],[kapp_old]]&lt;$F$1),$F$1,Table5[[#This Row],[kapp_old]])</f>
        <v>'RXN-PLAA1lpc_en_FWD-rt4017'	27141.27779288</v>
      </c>
      <c r="M3734" s="1">
        <f>_xlfn.XLOOKUP(Table5[[#This Row],[rxn]],Table3[name],Table3[flux],$F$1)</f>
        <v>27141.277792879999</v>
      </c>
      <c r="N3734" s="1" t="str">
        <f>IFERROR(Table5[[#This Row],[min flux]]/Table5[[#This Row],[associated enzload]],"")</f>
        <v/>
      </c>
      <c r="O3734" s="1">
        <f>_xlfn.NUMBERVALUE(IF(Table5[[#This Row],[flux/enzload]]="","",ABS($N$1-Table5[[#This Row],[flux/enzload]])))</f>
        <v>0</v>
      </c>
      <c r="P3734" s="1">
        <f>Table5[[#This Row],[kapp_old]]+IFERROR(((Table5[[#This Row],[kapp_slack_ub]]-Table5[[#This Row],[kapp_slack_lb]])/Table5[[#This Row],[associated enzload]]),0)</f>
        <v>27141.277792879999</v>
      </c>
      <c r="Q3734" s="1" t="str">
        <f>"'"&amp;Table5[[#This Row],[rxn]]&amp;"'"&amp;CHAR(9)&amp;Table5[[#This Row],[kapp + (slack_ub - slack_lb)/enzload]]</f>
        <v>'RXN-PLAA1lpc_en_FWD-rt4017'	27141.27779288</v>
      </c>
      <c r="R3734" s="1">
        <f>_xlfn.XLOOKUP(Table5[[#This Row],[rxn]],Table38[name],Table38[flux],0)</f>
        <v>0</v>
      </c>
      <c r="S3734" s="1">
        <f>_xlfn.XLOOKUP(SUBSTITUTE(Table5[[#This Row],[rxn]],"RXN-","ENZLOAD-"),Table38[name],Table38[flux],0)</f>
        <v>0</v>
      </c>
      <c r="T3734" s="1" t="b">
        <f>AND(Table5[[#This Row],[ENZLOAD flux in kapp-slack.gms]]=0,Table5[[#This Row],[flux in kapp-slack.gms]]&lt;&gt;0,NOT(Table5[[#This Row],[spont or unknown?]]))</f>
        <v>0</v>
      </c>
      <c r="U3734" s="1" t="b">
        <f>OR(_xlfn.TEXTAFTER(Table5[[#This Row],[rxn]],"-",-1)="SPONT",_xlfn.TEXTAFTER(Table5[[#This Row],[rxn]],"-",-1)="UNKNOWN")</f>
        <v>0</v>
      </c>
      <c r="V3734" s="1">
        <f>_xlfn.XLOOKUP(SUBSTITUTE(Table5[[#This Row],[rxn]],"RXN-","ENZLOAD-"),Table4[rxn],Table4[ub],0)</f>
        <v>0.62497910999999995</v>
      </c>
      <c r="W3734" s="1" t="b">
        <f>AND(Table5[[#This Row],[FVA ENZLOAD flux UB]]=0,Table5[[#This Row],[ENZ not made when it should be?]])</f>
        <v>0</v>
      </c>
    </row>
    <row r="3735" spans="6:23" hidden="1">
      <c r="F3735" s="1" t="s">
        <v>9378</v>
      </c>
      <c r="G3735" s="1" t="str">
        <f>_xlfn.TEXTBEFORE(Table5[[#This Row],[rxn     kapp_old        kapp_slack_ub   kapp_slack_lb]]," ")</f>
        <v>RXN-PLAA1lpe_en_FWD-rt4017</v>
      </c>
      <c r="H373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73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735" s="1">
        <f>_xlfn.NUMBERVALUE(_xlfn.TEXTAFTER(Table5[[#This Row],[rxn     kapp_old        kapp_slack_ub   kapp_slack_lb]]," ",-1))</f>
        <v>0</v>
      </c>
      <c r="K3735" s="1">
        <f>_xlfn.XLOOKUP(SUBSTITUTE(Table5[[#This Row],[rxn]],"RXN-","ENZLOAD-"),ENZLOAD[name],ENZLOAD[flux],0)</f>
        <v>0</v>
      </c>
      <c r="L3735" s="1" t="str">
        <f>"'"&amp;Table5[[#This Row],[rxn]]&amp;"'"&amp;CHAR(9)&amp;IF(AND(Table5[[#This Row],[kapp_slack_ub]]&lt;&gt;0,Table5[[#This Row],[kapp_old]]&lt;$F$1),$F$1,Table5[[#This Row],[kapp_old]])</f>
        <v>'RXN-PLAA1lpe_en_FWD-rt4017'	27141.27779288</v>
      </c>
      <c r="M3735" s="1">
        <f>_xlfn.XLOOKUP(Table5[[#This Row],[rxn]],Table3[name],Table3[flux],$F$1)</f>
        <v>27141.277792879999</v>
      </c>
      <c r="N3735" s="1" t="str">
        <f>IFERROR(Table5[[#This Row],[min flux]]/Table5[[#This Row],[associated enzload]],"")</f>
        <v/>
      </c>
      <c r="O3735" s="1">
        <f>_xlfn.NUMBERVALUE(IF(Table5[[#This Row],[flux/enzload]]="","",ABS($N$1-Table5[[#This Row],[flux/enzload]])))</f>
        <v>0</v>
      </c>
      <c r="P3735" s="1">
        <f>Table5[[#This Row],[kapp_old]]+IFERROR(((Table5[[#This Row],[kapp_slack_ub]]-Table5[[#This Row],[kapp_slack_lb]])/Table5[[#This Row],[associated enzload]]),0)</f>
        <v>27141.277792879999</v>
      </c>
      <c r="Q3735" s="1" t="str">
        <f>"'"&amp;Table5[[#This Row],[rxn]]&amp;"'"&amp;CHAR(9)&amp;Table5[[#This Row],[kapp + (slack_ub - slack_lb)/enzload]]</f>
        <v>'RXN-PLAA1lpe_en_FWD-rt4017'	27141.27779288</v>
      </c>
      <c r="R3735" s="1">
        <f>_xlfn.XLOOKUP(Table5[[#This Row],[rxn]],Table38[name],Table38[flux],0)</f>
        <v>0</v>
      </c>
      <c r="S3735" s="1">
        <f>_xlfn.XLOOKUP(SUBSTITUTE(Table5[[#This Row],[rxn]],"RXN-","ENZLOAD-"),Table38[name],Table38[flux],0)</f>
        <v>0</v>
      </c>
      <c r="T3735" s="1" t="b">
        <f>AND(Table5[[#This Row],[ENZLOAD flux in kapp-slack.gms]]=0,Table5[[#This Row],[flux in kapp-slack.gms]]&lt;&gt;0,NOT(Table5[[#This Row],[spont or unknown?]]))</f>
        <v>0</v>
      </c>
      <c r="U3735" s="1" t="b">
        <f>OR(_xlfn.TEXTAFTER(Table5[[#This Row],[rxn]],"-",-1)="SPONT",_xlfn.TEXTAFTER(Table5[[#This Row],[rxn]],"-",-1)="UNKNOWN")</f>
        <v>0</v>
      </c>
      <c r="V3735" s="1">
        <f>_xlfn.XLOOKUP(SUBSTITUTE(Table5[[#This Row],[rxn]],"RXN-","ENZLOAD-"),Table4[rxn],Table4[ub],0)</f>
        <v>0.62497910999999995</v>
      </c>
      <c r="W3735" s="1" t="b">
        <f>AND(Table5[[#This Row],[FVA ENZLOAD flux UB]]=0,Table5[[#This Row],[ENZ not made when it should be?]])</f>
        <v>0</v>
      </c>
    </row>
    <row r="3736" spans="6:23" hidden="1">
      <c r="F3736" s="1" t="s">
        <v>9380</v>
      </c>
      <c r="G3736" s="1" t="str">
        <f>_xlfn.TEXTBEFORE(Table5[[#This Row],[rxn     kapp_old        kapp_slack_ub   kapp_slack_lb]]," ")</f>
        <v>RXN-PLAA2pc_en_FWD-rt4017</v>
      </c>
      <c r="H373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73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736" s="1">
        <f>_xlfn.NUMBERVALUE(_xlfn.TEXTAFTER(Table5[[#This Row],[rxn     kapp_old        kapp_slack_ub   kapp_slack_lb]]," ",-1))</f>
        <v>0</v>
      </c>
      <c r="K3736" s="1">
        <f>_xlfn.XLOOKUP(SUBSTITUTE(Table5[[#This Row],[rxn]],"RXN-","ENZLOAD-"),ENZLOAD[name],ENZLOAD[flux],0)</f>
        <v>0</v>
      </c>
      <c r="L3736" s="1" t="str">
        <f>"'"&amp;Table5[[#This Row],[rxn]]&amp;"'"&amp;CHAR(9)&amp;IF(AND(Table5[[#This Row],[kapp_slack_ub]]&lt;&gt;0,Table5[[#This Row],[kapp_old]]&lt;$F$1),$F$1,Table5[[#This Row],[kapp_old]])</f>
        <v>'RXN-PLAA2pc_en_FWD-rt4017'	27141.27779288</v>
      </c>
      <c r="M3736" s="1">
        <f>_xlfn.XLOOKUP(Table5[[#This Row],[rxn]],Table3[name],Table3[flux],$F$1)</f>
        <v>27141.277792879999</v>
      </c>
      <c r="N3736" s="1" t="str">
        <f>IFERROR(Table5[[#This Row],[min flux]]/Table5[[#This Row],[associated enzload]],"")</f>
        <v/>
      </c>
      <c r="O3736" s="1">
        <f>_xlfn.NUMBERVALUE(IF(Table5[[#This Row],[flux/enzload]]="","",ABS($N$1-Table5[[#This Row],[flux/enzload]])))</f>
        <v>0</v>
      </c>
      <c r="P3736" s="1">
        <f>Table5[[#This Row],[kapp_old]]+IFERROR(((Table5[[#This Row],[kapp_slack_ub]]-Table5[[#This Row],[kapp_slack_lb]])/Table5[[#This Row],[associated enzload]]),0)</f>
        <v>27141.277792879999</v>
      </c>
      <c r="Q3736" s="1" t="str">
        <f>"'"&amp;Table5[[#This Row],[rxn]]&amp;"'"&amp;CHAR(9)&amp;Table5[[#This Row],[kapp + (slack_ub - slack_lb)/enzload]]</f>
        <v>'RXN-PLAA2pc_en_FWD-rt4017'	27141.27779288</v>
      </c>
      <c r="R3736" s="1">
        <f>_xlfn.XLOOKUP(Table5[[#This Row],[rxn]],Table38[name],Table38[flux],0)</f>
        <v>0</v>
      </c>
      <c r="S3736" s="1">
        <f>_xlfn.XLOOKUP(SUBSTITUTE(Table5[[#This Row],[rxn]],"RXN-","ENZLOAD-"),Table38[name],Table38[flux],0)</f>
        <v>0</v>
      </c>
      <c r="T3736" s="1" t="b">
        <f>AND(Table5[[#This Row],[ENZLOAD flux in kapp-slack.gms]]=0,Table5[[#This Row],[flux in kapp-slack.gms]]&lt;&gt;0,NOT(Table5[[#This Row],[spont or unknown?]]))</f>
        <v>0</v>
      </c>
      <c r="U3736" s="1" t="b">
        <f>OR(_xlfn.TEXTAFTER(Table5[[#This Row],[rxn]],"-",-1)="SPONT",_xlfn.TEXTAFTER(Table5[[#This Row],[rxn]],"-",-1)="UNKNOWN")</f>
        <v>0</v>
      </c>
      <c r="V3736" s="1">
        <f>_xlfn.XLOOKUP(SUBSTITUTE(Table5[[#This Row],[rxn]],"RXN-","ENZLOAD-"),Table4[rxn],Table4[ub],0)</f>
        <v>0.62497910999999995</v>
      </c>
      <c r="W3736" s="1" t="b">
        <f>AND(Table5[[#This Row],[FVA ENZLOAD flux UB]]=0,Table5[[#This Row],[ENZ not made when it should be?]])</f>
        <v>0</v>
      </c>
    </row>
    <row r="3737" spans="6:23" hidden="1">
      <c r="F3737" s="1" t="s">
        <v>9383</v>
      </c>
      <c r="G3737" s="1" t="str">
        <f>_xlfn.TEXTBEFORE(Table5[[#This Row],[rxn     kapp_old        kapp_slack_ub   kapp_slack_lb]]," ")</f>
        <v>RXN-PLAA2pe_en_FWD-rt4017</v>
      </c>
      <c r="H373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73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737" s="1">
        <f>_xlfn.NUMBERVALUE(_xlfn.TEXTAFTER(Table5[[#This Row],[rxn     kapp_old        kapp_slack_ub   kapp_slack_lb]]," ",-1))</f>
        <v>0</v>
      </c>
      <c r="K3737" s="1">
        <f>_xlfn.XLOOKUP(SUBSTITUTE(Table5[[#This Row],[rxn]],"RXN-","ENZLOAD-"),ENZLOAD[name],ENZLOAD[flux],0)</f>
        <v>0</v>
      </c>
      <c r="L3737" s="1" t="str">
        <f>"'"&amp;Table5[[#This Row],[rxn]]&amp;"'"&amp;CHAR(9)&amp;IF(AND(Table5[[#This Row],[kapp_slack_ub]]&lt;&gt;0,Table5[[#This Row],[kapp_old]]&lt;$F$1),$F$1,Table5[[#This Row],[kapp_old]])</f>
        <v>'RXN-PLAA2pe_en_FWD-rt4017'	27141.27779288</v>
      </c>
      <c r="M3737" s="1">
        <f>_xlfn.XLOOKUP(Table5[[#This Row],[rxn]],Table3[name],Table3[flux],$F$1)</f>
        <v>27141.277792879999</v>
      </c>
      <c r="N3737" s="1" t="str">
        <f>IFERROR(Table5[[#This Row],[min flux]]/Table5[[#This Row],[associated enzload]],"")</f>
        <v/>
      </c>
      <c r="O3737" s="1">
        <f>_xlfn.NUMBERVALUE(IF(Table5[[#This Row],[flux/enzload]]="","",ABS($N$1-Table5[[#This Row],[flux/enzload]])))</f>
        <v>0</v>
      </c>
      <c r="P3737" s="1">
        <f>Table5[[#This Row],[kapp_old]]+IFERROR(((Table5[[#This Row],[kapp_slack_ub]]-Table5[[#This Row],[kapp_slack_lb]])/Table5[[#This Row],[associated enzload]]),0)</f>
        <v>27141.277792879999</v>
      </c>
      <c r="Q3737" s="1" t="str">
        <f>"'"&amp;Table5[[#This Row],[rxn]]&amp;"'"&amp;CHAR(9)&amp;Table5[[#This Row],[kapp + (slack_ub - slack_lb)/enzload]]</f>
        <v>'RXN-PLAA2pe_en_FWD-rt4017'	27141.27779288</v>
      </c>
      <c r="R3737" s="1">
        <f>_xlfn.XLOOKUP(Table5[[#This Row],[rxn]],Table38[name],Table38[flux],0)</f>
        <v>0</v>
      </c>
      <c r="S3737" s="1">
        <f>_xlfn.XLOOKUP(SUBSTITUTE(Table5[[#This Row],[rxn]],"RXN-","ENZLOAD-"),Table38[name],Table38[flux],0)</f>
        <v>0</v>
      </c>
      <c r="T3737" s="1" t="b">
        <f>AND(Table5[[#This Row],[ENZLOAD flux in kapp-slack.gms]]=0,Table5[[#This Row],[flux in kapp-slack.gms]]&lt;&gt;0,NOT(Table5[[#This Row],[spont or unknown?]]))</f>
        <v>0</v>
      </c>
      <c r="U3737" s="1" t="b">
        <f>OR(_xlfn.TEXTAFTER(Table5[[#This Row],[rxn]],"-",-1)="SPONT",_xlfn.TEXTAFTER(Table5[[#This Row],[rxn]],"-",-1)="UNKNOWN")</f>
        <v>0</v>
      </c>
      <c r="V3737" s="1">
        <f>_xlfn.XLOOKUP(SUBSTITUTE(Table5[[#This Row],[rxn]],"RXN-","ENZLOAD-"),Table4[rxn],Table4[ub],0)</f>
        <v>0.62497910999999995</v>
      </c>
      <c r="W3737" s="1" t="b">
        <f>AND(Table5[[#This Row],[FVA ENZLOAD flux UB]]=0,Table5[[#This Row],[ENZ not made when it should be?]])</f>
        <v>0</v>
      </c>
    </row>
    <row r="3738" spans="6:23" hidden="1">
      <c r="F3738" s="1" t="s">
        <v>9391</v>
      </c>
      <c r="G3738" s="1" t="str">
        <f>_xlfn.TEXTBEFORE(Table5[[#This Row],[rxn     kapp_old        kapp_slack_ub   kapp_slack_lb]]," ")</f>
        <v>RXN-PLACpail_c_FWD-rt3387</v>
      </c>
      <c r="H373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73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738" s="1">
        <f>_xlfn.NUMBERVALUE(_xlfn.TEXTAFTER(Table5[[#This Row],[rxn     kapp_old        kapp_slack_ub   kapp_slack_lb]]," ",-1))</f>
        <v>0</v>
      </c>
      <c r="K3738" s="1">
        <f>_xlfn.XLOOKUP(SUBSTITUTE(Table5[[#This Row],[rxn]],"RXN-","ENZLOAD-"),ENZLOAD[name],ENZLOAD[flux],0)</f>
        <v>0</v>
      </c>
      <c r="L3738" s="1" t="str">
        <f>"'"&amp;Table5[[#This Row],[rxn]]&amp;"'"&amp;CHAR(9)&amp;IF(AND(Table5[[#This Row],[kapp_slack_ub]]&lt;&gt;0,Table5[[#This Row],[kapp_old]]&lt;$F$1),$F$1,Table5[[#This Row],[kapp_old]])</f>
        <v>'RXN-PLACpail_c_FWD-rt3387'	27141.27779288</v>
      </c>
      <c r="M3738" s="1">
        <f>_xlfn.XLOOKUP(Table5[[#This Row],[rxn]],Table3[name],Table3[flux],$F$1)</f>
        <v>27141.277792879999</v>
      </c>
      <c r="N3738" s="1" t="str">
        <f>IFERROR(Table5[[#This Row],[min flux]]/Table5[[#This Row],[associated enzload]],"")</f>
        <v/>
      </c>
      <c r="O3738" s="1">
        <f>_xlfn.NUMBERVALUE(IF(Table5[[#This Row],[flux/enzload]]="","",ABS($N$1-Table5[[#This Row],[flux/enzload]])))</f>
        <v>0</v>
      </c>
      <c r="P3738" s="1">
        <f>Table5[[#This Row],[kapp_old]]+IFERROR(((Table5[[#This Row],[kapp_slack_ub]]-Table5[[#This Row],[kapp_slack_lb]])/Table5[[#This Row],[associated enzload]]),0)</f>
        <v>27141.277792879999</v>
      </c>
      <c r="Q3738" s="1" t="str">
        <f>"'"&amp;Table5[[#This Row],[rxn]]&amp;"'"&amp;CHAR(9)&amp;Table5[[#This Row],[kapp + (slack_ub - slack_lb)/enzload]]</f>
        <v>'RXN-PLACpail_c_FWD-rt3387'	27141.27779288</v>
      </c>
      <c r="R3738" s="1">
        <f>_xlfn.XLOOKUP(Table5[[#This Row],[rxn]],Table38[name],Table38[flux],0)</f>
        <v>0</v>
      </c>
      <c r="S3738" s="1">
        <f>_xlfn.XLOOKUP(SUBSTITUTE(Table5[[#This Row],[rxn]],"RXN-","ENZLOAD-"),Table38[name],Table38[flux],0)</f>
        <v>0</v>
      </c>
      <c r="T3738" s="1" t="b">
        <f>AND(Table5[[#This Row],[ENZLOAD flux in kapp-slack.gms]]=0,Table5[[#This Row],[flux in kapp-slack.gms]]&lt;&gt;0,NOT(Table5[[#This Row],[spont or unknown?]]))</f>
        <v>0</v>
      </c>
      <c r="U3738" s="1" t="b">
        <f>OR(_xlfn.TEXTAFTER(Table5[[#This Row],[rxn]],"-",-1)="SPONT",_xlfn.TEXTAFTER(Table5[[#This Row],[rxn]],"-",-1)="UNKNOWN")</f>
        <v>0</v>
      </c>
      <c r="V3738" s="1">
        <f>_xlfn.XLOOKUP(SUBSTITUTE(Table5[[#This Row],[rxn]],"RXN-","ENZLOAD-"),Table4[rxn],Table4[ub],0)</f>
        <v>1.1292428699999999</v>
      </c>
      <c r="W3738" s="1" t="b">
        <f>AND(Table5[[#This Row],[FVA ENZLOAD flux UB]]=0,Table5[[#This Row],[ENZ not made when it should be?]])</f>
        <v>0</v>
      </c>
    </row>
    <row r="3739" spans="6:23" hidden="1">
      <c r="F3739" s="1" t="s">
        <v>9399</v>
      </c>
      <c r="G3739" s="1" t="str">
        <f>_xlfn.TEXTBEFORE(Table5[[#This Row],[rxn     kapp_old        kapp_slack_ub   kapp_slack_lb]]," ")</f>
        <v>RXN-PMDPHT_c_FWD-UNKNOWN</v>
      </c>
      <c r="H373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73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739" s="1">
        <f>_xlfn.NUMBERVALUE(_xlfn.TEXTAFTER(Table5[[#This Row],[rxn     kapp_old        kapp_slack_ub   kapp_slack_lb]]," ",-1))</f>
        <v>0</v>
      </c>
      <c r="K3739" s="1">
        <f>_xlfn.XLOOKUP(SUBSTITUTE(Table5[[#This Row],[rxn]],"RXN-","ENZLOAD-"),ENZLOAD[name],ENZLOAD[flux],0)</f>
        <v>0</v>
      </c>
      <c r="L3739" s="1" t="str">
        <f>"'"&amp;Table5[[#This Row],[rxn]]&amp;"'"&amp;CHAR(9)&amp;IF(AND(Table5[[#This Row],[kapp_slack_ub]]&lt;&gt;0,Table5[[#This Row],[kapp_old]]&lt;$F$1),$F$1,Table5[[#This Row],[kapp_old]])</f>
        <v>'RXN-PMDPHT_c_FWD-UNKNOWN'	27141.27779288</v>
      </c>
      <c r="M3739" s="1">
        <f>_xlfn.XLOOKUP(Table5[[#This Row],[rxn]],Table3[name],Table3[flux],$F$1)</f>
        <v>7.5923574774219998E-5</v>
      </c>
      <c r="N3739" s="1" t="str">
        <f>IFERROR(Table5[[#This Row],[min flux]]/Table5[[#This Row],[associated enzload]],"")</f>
        <v/>
      </c>
      <c r="O3739" s="1">
        <f>_xlfn.NUMBERVALUE(IF(Table5[[#This Row],[flux/enzload]]="","",ABS($N$1-Table5[[#This Row],[flux/enzload]])))</f>
        <v>0</v>
      </c>
      <c r="P3739" s="1">
        <f>Table5[[#This Row],[kapp_old]]+IFERROR(((Table5[[#This Row],[kapp_slack_ub]]-Table5[[#This Row],[kapp_slack_lb]])/Table5[[#This Row],[associated enzload]]),0)</f>
        <v>27141.277792879999</v>
      </c>
      <c r="Q3739" s="1" t="str">
        <f>"'"&amp;Table5[[#This Row],[rxn]]&amp;"'"&amp;CHAR(9)&amp;Table5[[#This Row],[kapp + (slack_ub - slack_lb)/enzload]]</f>
        <v>'RXN-PMDPHT_c_FWD-UNKNOWN'	27141.27779288</v>
      </c>
      <c r="R3739" s="1">
        <f>_xlfn.XLOOKUP(Table5[[#This Row],[rxn]],Table38[name],Table38[flux],0)</f>
        <v>7.9873995779000001E-5</v>
      </c>
      <c r="S3739" s="1">
        <f>_xlfn.XLOOKUP(SUBSTITUTE(Table5[[#This Row],[rxn]],"RXN-","ENZLOAD-"),Table38[name],Table38[flux],0)</f>
        <v>0</v>
      </c>
      <c r="T3739" s="1" t="b">
        <f>AND(Table5[[#This Row],[ENZLOAD flux in kapp-slack.gms]]=0,Table5[[#This Row],[flux in kapp-slack.gms]]&lt;&gt;0,NOT(Table5[[#This Row],[spont or unknown?]]))</f>
        <v>0</v>
      </c>
      <c r="U3739" s="1" t="b">
        <f>OR(_xlfn.TEXTAFTER(Table5[[#This Row],[rxn]],"-",-1)="SPONT",_xlfn.TEXTAFTER(Table5[[#This Row],[rxn]],"-",-1)="UNKNOWN")</f>
        <v>1</v>
      </c>
      <c r="V3739" s="1">
        <f>_xlfn.XLOOKUP(SUBSTITUTE(Table5[[#This Row],[rxn]],"RXN-","ENZLOAD-"),Table4[rxn],Table4[ub],0)</f>
        <v>0</v>
      </c>
      <c r="W3739" s="1" t="b">
        <f>AND(Table5[[#This Row],[FVA ENZLOAD flux UB]]=0,Table5[[#This Row],[ENZ not made when it should be?]])</f>
        <v>0</v>
      </c>
    </row>
    <row r="3740" spans="6:23" hidden="1">
      <c r="F3740" s="1" t="s">
        <v>9405</v>
      </c>
      <c r="G3740" s="1" t="str">
        <f>_xlfn.TEXTBEFORE(Table5[[#This Row],[rxn     kapp_old        kapp_slack_ub   kapp_slack_lb]]," ")</f>
        <v>RXN-PMTCOAt_c_l_FWD-SPONT</v>
      </c>
      <c r="H374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74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740" s="1">
        <f>_xlfn.NUMBERVALUE(_xlfn.TEXTAFTER(Table5[[#This Row],[rxn     kapp_old        kapp_slack_ub   kapp_slack_lb]]," ",-1))</f>
        <v>0</v>
      </c>
      <c r="K3740" s="1">
        <f>_xlfn.XLOOKUP(SUBSTITUTE(Table5[[#This Row],[rxn]],"RXN-","ENZLOAD-"),ENZLOAD[name],ENZLOAD[flux],0)</f>
        <v>0</v>
      </c>
      <c r="L3740" s="1" t="str">
        <f>"'"&amp;Table5[[#This Row],[rxn]]&amp;"'"&amp;CHAR(9)&amp;IF(AND(Table5[[#This Row],[kapp_slack_ub]]&lt;&gt;0,Table5[[#This Row],[kapp_old]]&lt;$F$1),$F$1,Table5[[#This Row],[kapp_old]])</f>
        <v>'RXN-PMTCOAt_c_l_FWD-SPONT'	27141.27779288</v>
      </c>
      <c r="M3740" s="1">
        <f>_xlfn.XLOOKUP(Table5[[#This Row],[rxn]],Table3[name],Table3[flux],$F$1)</f>
        <v>27141.277792879999</v>
      </c>
      <c r="N3740" s="1" t="str">
        <f>IFERROR(Table5[[#This Row],[min flux]]/Table5[[#This Row],[associated enzload]],"")</f>
        <v/>
      </c>
      <c r="O3740" s="1">
        <f>_xlfn.NUMBERVALUE(IF(Table5[[#This Row],[flux/enzload]]="","",ABS($N$1-Table5[[#This Row],[flux/enzload]])))</f>
        <v>0</v>
      </c>
      <c r="P3740" s="1">
        <f>Table5[[#This Row],[kapp_old]]+IFERROR(((Table5[[#This Row],[kapp_slack_ub]]-Table5[[#This Row],[kapp_slack_lb]])/Table5[[#This Row],[associated enzload]]),0)</f>
        <v>27141.277792879999</v>
      </c>
      <c r="Q3740" s="1" t="str">
        <f>"'"&amp;Table5[[#This Row],[rxn]]&amp;"'"&amp;CHAR(9)&amp;Table5[[#This Row],[kapp + (slack_ub - slack_lb)/enzload]]</f>
        <v>'RXN-PMTCOAt_c_l_FWD-SPONT'	27141.27779288</v>
      </c>
      <c r="R3740" s="1">
        <f>_xlfn.XLOOKUP(Table5[[#This Row],[rxn]],Table38[name],Table38[flux],0)</f>
        <v>6.7210104238800005E-4</v>
      </c>
      <c r="S3740" s="1">
        <f>_xlfn.XLOOKUP(SUBSTITUTE(Table5[[#This Row],[rxn]],"RXN-","ENZLOAD-"),Table38[name],Table38[flux],0)</f>
        <v>0</v>
      </c>
      <c r="T3740" s="1" t="b">
        <f>AND(Table5[[#This Row],[ENZLOAD flux in kapp-slack.gms]]=0,Table5[[#This Row],[flux in kapp-slack.gms]]&lt;&gt;0,NOT(Table5[[#This Row],[spont or unknown?]]))</f>
        <v>0</v>
      </c>
      <c r="U3740" s="1" t="b">
        <f>OR(_xlfn.TEXTAFTER(Table5[[#This Row],[rxn]],"-",-1)="SPONT",_xlfn.TEXTAFTER(Table5[[#This Row],[rxn]],"-",-1)="UNKNOWN")</f>
        <v>1</v>
      </c>
      <c r="V3740" s="1">
        <f>_xlfn.XLOOKUP(SUBSTITUTE(Table5[[#This Row],[rxn]],"RXN-","ENZLOAD-"),Table4[rxn],Table4[ub],0)</f>
        <v>0</v>
      </c>
      <c r="W3740" s="1" t="b">
        <f>AND(Table5[[#This Row],[FVA ENZLOAD flux UB]]=0,Table5[[#This Row],[ENZ not made when it should be?]])</f>
        <v>0</v>
      </c>
    </row>
    <row r="3741" spans="6:23" hidden="1">
      <c r="F3741" s="1" t="s">
        <v>9406</v>
      </c>
      <c r="G3741" s="1" t="str">
        <f>_xlfn.TEXTBEFORE(Table5[[#This Row],[rxn     kapp_old        kapp_slack_ub   kapp_slack_lb]]," ")</f>
        <v>RXN-PMTCOAt_c_l_REV-SPONT</v>
      </c>
      <c r="H374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74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741" s="1">
        <f>_xlfn.NUMBERVALUE(_xlfn.TEXTAFTER(Table5[[#This Row],[rxn     kapp_old        kapp_slack_ub   kapp_slack_lb]]," ",-1))</f>
        <v>0</v>
      </c>
      <c r="K3741" s="1">
        <f>_xlfn.XLOOKUP(SUBSTITUTE(Table5[[#This Row],[rxn]],"RXN-","ENZLOAD-"),ENZLOAD[name],ENZLOAD[flux],0)</f>
        <v>0</v>
      </c>
      <c r="L3741" s="1" t="str">
        <f>"'"&amp;Table5[[#This Row],[rxn]]&amp;"'"&amp;CHAR(9)&amp;IF(AND(Table5[[#This Row],[kapp_slack_ub]]&lt;&gt;0,Table5[[#This Row],[kapp_old]]&lt;$F$1),$F$1,Table5[[#This Row],[kapp_old]])</f>
        <v>'RXN-PMTCOAt_c_l_REV-SPONT'	27141.27779288</v>
      </c>
      <c r="M3741" s="1">
        <f>_xlfn.XLOOKUP(Table5[[#This Row],[rxn]],Table3[name],Table3[flux],$F$1)</f>
        <v>27141.277792879999</v>
      </c>
      <c r="N3741" s="1" t="str">
        <f>IFERROR(Table5[[#This Row],[min flux]]/Table5[[#This Row],[associated enzload]],"")</f>
        <v/>
      </c>
      <c r="O3741" s="1">
        <f>_xlfn.NUMBERVALUE(IF(Table5[[#This Row],[flux/enzload]]="","",ABS($N$1-Table5[[#This Row],[flux/enzload]])))</f>
        <v>0</v>
      </c>
      <c r="P3741" s="1">
        <f>Table5[[#This Row],[kapp_old]]+IFERROR(((Table5[[#This Row],[kapp_slack_ub]]-Table5[[#This Row],[kapp_slack_lb]])/Table5[[#This Row],[associated enzload]]),0)</f>
        <v>27141.277792879999</v>
      </c>
      <c r="Q3741" s="1" t="str">
        <f>"'"&amp;Table5[[#This Row],[rxn]]&amp;"'"&amp;CHAR(9)&amp;Table5[[#This Row],[kapp + (slack_ub - slack_lb)/enzload]]</f>
        <v>'RXN-PMTCOAt_c_l_REV-SPONT'	27141.27779288</v>
      </c>
      <c r="R3741" s="1">
        <f>_xlfn.XLOOKUP(Table5[[#This Row],[rxn]],Table38[name],Table38[flux],0)</f>
        <v>0</v>
      </c>
      <c r="S3741" s="1">
        <f>_xlfn.XLOOKUP(SUBSTITUTE(Table5[[#This Row],[rxn]],"RXN-","ENZLOAD-"),Table38[name],Table38[flux],0)</f>
        <v>0</v>
      </c>
      <c r="T3741" s="1" t="b">
        <f>AND(Table5[[#This Row],[ENZLOAD flux in kapp-slack.gms]]=0,Table5[[#This Row],[flux in kapp-slack.gms]]&lt;&gt;0,NOT(Table5[[#This Row],[spont or unknown?]]))</f>
        <v>0</v>
      </c>
      <c r="U3741" s="1" t="b">
        <f>OR(_xlfn.TEXTAFTER(Table5[[#This Row],[rxn]],"-",-1)="SPONT",_xlfn.TEXTAFTER(Table5[[#This Row],[rxn]],"-",-1)="UNKNOWN")</f>
        <v>1</v>
      </c>
      <c r="V3741" s="1">
        <f>_xlfn.XLOOKUP(SUBSTITUTE(Table5[[#This Row],[rxn]],"RXN-","ENZLOAD-"),Table4[rxn],Table4[ub],0)</f>
        <v>0</v>
      </c>
      <c r="W3741" s="1" t="b">
        <f>AND(Table5[[#This Row],[FVA ENZLOAD flux UB]]=0,Table5[[#This Row],[ENZ not made when it should be?]])</f>
        <v>0</v>
      </c>
    </row>
    <row r="3742" spans="6:23" hidden="1">
      <c r="F3742" s="1" t="s">
        <v>9407</v>
      </c>
      <c r="G3742" s="1" t="str">
        <f>_xlfn.TEXTBEFORE(Table5[[#This Row],[rxn     kapp_old        kapp_slack_ub   kapp_slack_lb]]," ")</f>
        <v>RXN-PMTCOAt_c_r_FWD-SPONT</v>
      </c>
      <c r="H374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74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742" s="1">
        <f>_xlfn.NUMBERVALUE(_xlfn.TEXTAFTER(Table5[[#This Row],[rxn     kapp_old        kapp_slack_ub   kapp_slack_lb]]," ",-1))</f>
        <v>0</v>
      </c>
      <c r="K3742" s="1">
        <f>_xlfn.XLOOKUP(SUBSTITUTE(Table5[[#This Row],[rxn]],"RXN-","ENZLOAD-"),ENZLOAD[name],ENZLOAD[flux],0)</f>
        <v>0</v>
      </c>
      <c r="L3742" s="1" t="str">
        <f>"'"&amp;Table5[[#This Row],[rxn]]&amp;"'"&amp;CHAR(9)&amp;IF(AND(Table5[[#This Row],[kapp_slack_ub]]&lt;&gt;0,Table5[[#This Row],[kapp_old]]&lt;$F$1),$F$1,Table5[[#This Row],[kapp_old]])</f>
        <v>'RXN-PMTCOAt_c_r_FWD-SPONT'	27141.27779288</v>
      </c>
      <c r="M3742" s="1">
        <f>_xlfn.XLOOKUP(Table5[[#This Row],[rxn]],Table3[name],Table3[flux],$F$1)</f>
        <v>9.5088650917705599E-3</v>
      </c>
      <c r="N3742" s="1" t="str">
        <f>IFERROR(Table5[[#This Row],[min flux]]/Table5[[#This Row],[associated enzload]],"")</f>
        <v/>
      </c>
      <c r="O3742" s="1">
        <f>_xlfn.NUMBERVALUE(IF(Table5[[#This Row],[flux/enzload]]="","",ABS($N$1-Table5[[#This Row],[flux/enzload]])))</f>
        <v>0</v>
      </c>
      <c r="P3742" s="1">
        <f>Table5[[#This Row],[kapp_old]]+IFERROR(((Table5[[#This Row],[kapp_slack_ub]]-Table5[[#This Row],[kapp_slack_lb]])/Table5[[#This Row],[associated enzload]]),0)</f>
        <v>27141.277792879999</v>
      </c>
      <c r="Q3742" s="1" t="str">
        <f>"'"&amp;Table5[[#This Row],[rxn]]&amp;"'"&amp;CHAR(9)&amp;Table5[[#This Row],[kapp + (slack_ub - slack_lb)/enzload]]</f>
        <v>'RXN-PMTCOAt_c_r_FWD-SPONT'	27141.27779288</v>
      </c>
      <c r="R3742" s="1">
        <f>_xlfn.XLOOKUP(Table5[[#This Row],[rxn]],Table38[name],Table38[flux],0)</f>
        <v>9.6734385231800005E-3</v>
      </c>
      <c r="S3742" s="1">
        <f>_xlfn.XLOOKUP(SUBSTITUTE(Table5[[#This Row],[rxn]],"RXN-","ENZLOAD-"),Table38[name],Table38[flux],0)</f>
        <v>0</v>
      </c>
      <c r="T3742" s="1" t="b">
        <f>AND(Table5[[#This Row],[ENZLOAD flux in kapp-slack.gms]]=0,Table5[[#This Row],[flux in kapp-slack.gms]]&lt;&gt;0,NOT(Table5[[#This Row],[spont or unknown?]]))</f>
        <v>0</v>
      </c>
      <c r="U3742" s="1" t="b">
        <f>OR(_xlfn.TEXTAFTER(Table5[[#This Row],[rxn]],"-",-1)="SPONT",_xlfn.TEXTAFTER(Table5[[#This Row],[rxn]],"-",-1)="UNKNOWN")</f>
        <v>1</v>
      </c>
      <c r="V3742" s="1">
        <f>_xlfn.XLOOKUP(SUBSTITUTE(Table5[[#This Row],[rxn]],"RXN-","ENZLOAD-"),Table4[rxn],Table4[ub],0)</f>
        <v>0</v>
      </c>
      <c r="W3742" s="1" t="b">
        <f>AND(Table5[[#This Row],[FVA ENZLOAD flux UB]]=0,Table5[[#This Row],[ENZ not made when it should be?]])</f>
        <v>0</v>
      </c>
    </row>
    <row r="3743" spans="6:23" hidden="1">
      <c r="F3743" s="1" t="s">
        <v>9408</v>
      </c>
      <c r="G3743" s="1" t="str">
        <f>_xlfn.TEXTBEFORE(Table5[[#This Row],[rxn     kapp_old        kapp_slack_ub   kapp_slack_lb]]," ")</f>
        <v>RXN-PMTCOAt_c_r_REV-SPONT</v>
      </c>
      <c r="H374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74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743" s="1">
        <f>_xlfn.NUMBERVALUE(_xlfn.TEXTAFTER(Table5[[#This Row],[rxn     kapp_old        kapp_slack_ub   kapp_slack_lb]]," ",-1))</f>
        <v>0</v>
      </c>
      <c r="K3743" s="1">
        <f>_xlfn.XLOOKUP(SUBSTITUTE(Table5[[#This Row],[rxn]],"RXN-","ENZLOAD-"),ENZLOAD[name],ENZLOAD[flux],0)</f>
        <v>0</v>
      </c>
      <c r="L3743" s="1" t="str">
        <f>"'"&amp;Table5[[#This Row],[rxn]]&amp;"'"&amp;CHAR(9)&amp;IF(AND(Table5[[#This Row],[kapp_slack_ub]]&lt;&gt;0,Table5[[#This Row],[kapp_old]]&lt;$F$1),$F$1,Table5[[#This Row],[kapp_old]])</f>
        <v>'RXN-PMTCOAt_c_r_REV-SPONT'	27141.27779288</v>
      </c>
      <c r="M3743" s="1">
        <f>_xlfn.XLOOKUP(Table5[[#This Row],[rxn]],Table3[name],Table3[flux],$F$1)</f>
        <v>27141.277792879999</v>
      </c>
      <c r="N3743" s="1" t="str">
        <f>IFERROR(Table5[[#This Row],[min flux]]/Table5[[#This Row],[associated enzload]],"")</f>
        <v/>
      </c>
      <c r="O3743" s="1">
        <f>_xlfn.NUMBERVALUE(IF(Table5[[#This Row],[flux/enzload]]="","",ABS($N$1-Table5[[#This Row],[flux/enzload]])))</f>
        <v>0</v>
      </c>
      <c r="P3743" s="1">
        <f>Table5[[#This Row],[kapp_old]]+IFERROR(((Table5[[#This Row],[kapp_slack_ub]]-Table5[[#This Row],[kapp_slack_lb]])/Table5[[#This Row],[associated enzload]]),0)</f>
        <v>27141.277792879999</v>
      </c>
      <c r="Q3743" s="1" t="str">
        <f>"'"&amp;Table5[[#This Row],[rxn]]&amp;"'"&amp;CHAR(9)&amp;Table5[[#This Row],[kapp + (slack_ub - slack_lb)/enzload]]</f>
        <v>'RXN-PMTCOAt_c_r_REV-SPONT'	27141.27779288</v>
      </c>
      <c r="R3743" s="1">
        <f>_xlfn.XLOOKUP(Table5[[#This Row],[rxn]],Table38[name],Table38[flux],0)</f>
        <v>0</v>
      </c>
      <c r="S3743" s="1">
        <f>_xlfn.XLOOKUP(SUBSTITUTE(Table5[[#This Row],[rxn]],"RXN-","ENZLOAD-"),Table38[name],Table38[flux],0)</f>
        <v>0</v>
      </c>
      <c r="T3743" s="1" t="b">
        <f>AND(Table5[[#This Row],[ENZLOAD flux in kapp-slack.gms]]=0,Table5[[#This Row],[flux in kapp-slack.gms]]&lt;&gt;0,NOT(Table5[[#This Row],[spont or unknown?]]))</f>
        <v>0</v>
      </c>
      <c r="U3743" s="1" t="b">
        <f>OR(_xlfn.TEXTAFTER(Table5[[#This Row],[rxn]],"-",-1)="SPONT",_xlfn.TEXTAFTER(Table5[[#This Row],[rxn]],"-",-1)="UNKNOWN")</f>
        <v>1</v>
      </c>
      <c r="V3743" s="1">
        <f>_xlfn.XLOOKUP(SUBSTITUTE(Table5[[#This Row],[rxn]],"RXN-","ENZLOAD-"),Table4[rxn],Table4[ub],0)</f>
        <v>0</v>
      </c>
      <c r="W3743" s="1" t="b">
        <f>AND(Table5[[#This Row],[FVA ENZLOAD flux UB]]=0,Table5[[#This Row],[ENZ not made when it should be?]])</f>
        <v>0</v>
      </c>
    </row>
    <row r="3744" spans="6:23" hidden="1">
      <c r="F3744" s="1" t="s">
        <v>9409</v>
      </c>
      <c r="G3744" s="1" t="str">
        <f>_xlfn.TEXTBEFORE(Table5[[#This Row],[rxn     kapp_old        kapp_slack_ub   kapp_slack_lb]]," ")</f>
        <v>RXN-PMTCOAt_c_rm_FWD-SPONT</v>
      </c>
      <c r="H374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74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744" s="1">
        <f>_xlfn.NUMBERVALUE(_xlfn.TEXTAFTER(Table5[[#This Row],[rxn     kapp_old        kapp_slack_ub   kapp_slack_lb]]," ",-1))</f>
        <v>0</v>
      </c>
      <c r="K3744" s="1">
        <f>_xlfn.XLOOKUP(SUBSTITUTE(Table5[[#This Row],[rxn]],"RXN-","ENZLOAD-"),ENZLOAD[name],ENZLOAD[flux],0)</f>
        <v>0</v>
      </c>
      <c r="L3744" s="1" t="str">
        <f>"'"&amp;Table5[[#This Row],[rxn]]&amp;"'"&amp;CHAR(9)&amp;IF(AND(Table5[[#This Row],[kapp_slack_ub]]&lt;&gt;0,Table5[[#This Row],[kapp_old]]&lt;$F$1),$F$1,Table5[[#This Row],[kapp_old]])</f>
        <v>'RXN-PMTCOAt_c_rm_FWD-SPONT'	27141.27779288</v>
      </c>
      <c r="M3744" s="1">
        <f>_xlfn.XLOOKUP(Table5[[#This Row],[rxn]],Table3[name],Table3[flux],$F$1)</f>
        <v>1.48737350761742E-2</v>
      </c>
      <c r="N3744" s="1" t="str">
        <f>IFERROR(Table5[[#This Row],[min flux]]/Table5[[#This Row],[associated enzload]],"")</f>
        <v/>
      </c>
      <c r="O3744" s="1">
        <f>_xlfn.NUMBERVALUE(IF(Table5[[#This Row],[flux/enzload]]="","",ABS($N$1-Table5[[#This Row],[flux/enzload]])))</f>
        <v>0</v>
      </c>
      <c r="P3744" s="1">
        <f>Table5[[#This Row],[kapp_old]]+IFERROR(((Table5[[#This Row],[kapp_slack_ub]]-Table5[[#This Row],[kapp_slack_lb]])/Table5[[#This Row],[associated enzload]]),0)</f>
        <v>27141.277792879999</v>
      </c>
      <c r="Q3744" s="1" t="str">
        <f>"'"&amp;Table5[[#This Row],[rxn]]&amp;"'"&amp;CHAR(9)&amp;Table5[[#This Row],[kapp + (slack_ub - slack_lb)/enzload]]</f>
        <v>'RXN-PMTCOAt_c_rm_FWD-SPONT'	27141.27779288</v>
      </c>
      <c r="R3744" s="1">
        <f>_xlfn.XLOOKUP(Table5[[#This Row],[rxn]],Table38[name],Table38[flux],0)</f>
        <v>1.4459059246547E-2</v>
      </c>
      <c r="S3744" s="1">
        <f>_xlfn.XLOOKUP(SUBSTITUTE(Table5[[#This Row],[rxn]],"RXN-","ENZLOAD-"),Table38[name],Table38[flux],0)</f>
        <v>0</v>
      </c>
      <c r="T3744" s="1" t="b">
        <f>AND(Table5[[#This Row],[ENZLOAD flux in kapp-slack.gms]]=0,Table5[[#This Row],[flux in kapp-slack.gms]]&lt;&gt;0,NOT(Table5[[#This Row],[spont or unknown?]]))</f>
        <v>0</v>
      </c>
      <c r="U3744" s="1" t="b">
        <f>OR(_xlfn.TEXTAFTER(Table5[[#This Row],[rxn]],"-",-1)="SPONT",_xlfn.TEXTAFTER(Table5[[#This Row],[rxn]],"-",-1)="UNKNOWN")</f>
        <v>1</v>
      </c>
      <c r="V3744" s="1">
        <f>_xlfn.XLOOKUP(SUBSTITUTE(Table5[[#This Row],[rxn]],"RXN-","ENZLOAD-"),Table4[rxn],Table4[ub],0)</f>
        <v>0</v>
      </c>
      <c r="W3744" s="1" t="b">
        <f>AND(Table5[[#This Row],[FVA ENZLOAD flux UB]]=0,Table5[[#This Row],[ENZ not made when it should be?]])</f>
        <v>0</v>
      </c>
    </row>
    <row r="3745" spans="6:23" hidden="1">
      <c r="F3745" s="1" t="s">
        <v>9410</v>
      </c>
      <c r="G3745" s="1" t="str">
        <f>_xlfn.TEXTBEFORE(Table5[[#This Row],[rxn     kapp_old        kapp_slack_ub   kapp_slack_lb]]," ")</f>
        <v>RXN-PMTCOAt_c_rm_REV-SPONT</v>
      </c>
      <c r="H374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74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745" s="1">
        <f>_xlfn.NUMBERVALUE(_xlfn.TEXTAFTER(Table5[[#This Row],[rxn     kapp_old        kapp_slack_ub   kapp_slack_lb]]," ",-1))</f>
        <v>0</v>
      </c>
      <c r="K3745" s="1">
        <f>_xlfn.XLOOKUP(SUBSTITUTE(Table5[[#This Row],[rxn]],"RXN-","ENZLOAD-"),ENZLOAD[name],ENZLOAD[flux],0)</f>
        <v>0</v>
      </c>
      <c r="L3745" s="1" t="str">
        <f>"'"&amp;Table5[[#This Row],[rxn]]&amp;"'"&amp;CHAR(9)&amp;IF(AND(Table5[[#This Row],[kapp_slack_ub]]&lt;&gt;0,Table5[[#This Row],[kapp_old]]&lt;$F$1),$F$1,Table5[[#This Row],[kapp_old]])</f>
        <v>'RXN-PMTCOAt_c_rm_REV-SPONT'	27141.27779288</v>
      </c>
      <c r="M3745" s="1">
        <f>_xlfn.XLOOKUP(Table5[[#This Row],[rxn]],Table3[name],Table3[flux],$F$1)</f>
        <v>27141.277792879999</v>
      </c>
      <c r="N3745" s="1" t="str">
        <f>IFERROR(Table5[[#This Row],[min flux]]/Table5[[#This Row],[associated enzload]],"")</f>
        <v/>
      </c>
      <c r="O3745" s="1">
        <f>_xlfn.NUMBERVALUE(IF(Table5[[#This Row],[flux/enzload]]="","",ABS($N$1-Table5[[#This Row],[flux/enzload]])))</f>
        <v>0</v>
      </c>
      <c r="P3745" s="1">
        <f>Table5[[#This Row],[kapp_old]]+IFERROR(((Table5[[#This Row],[kapp_slack_ub]]-Table5[[#This Row],[kapp_slack_lb]])/Table5[[#This Row],[associated enzload]]),0)</f>
        <v>27141.277792879999</v>
      </c>
      <c r="Q3745" s="1" t="str">
        <f>"'"&amp;Table5[[#This Row],[rxn]]&amp;"'"&amp;CHAR(9)&amp;Table5[[#This Row],[kapp + (slack_ub - slack_lb)/enzload]]</f>
        <v>'RXN-PMTCOAt_c_rm_REV-SPONT'	27141.27779288</v>
      </c>
      <c r="R3745" s="1">
        <f>_xlfn.XLOOKUP(Table5[[#This Row],[rxn]],Table38[name],Table38[flux],0)</f>
        <v>0</v>
      </c>
      <c r="S3745" s="1">
        <f>_xlfn.XLOOKUP(SUBSTITUTE(Table5[[#This Row],[rxn]],"RXN-","ENZLOAD-"),Table38[name],Table38[flux],0)</f>
        <v>0</v>
      </c>
      <c r="T3745" s="1" t="b">
        <f>AND(Table5[[#This Row],[ENZLOAD flux in kapp-slack.gms]]=0,Table5[[#This Row],[flux in kapp-slack.gms]]&lt;&gt;0,NOT(Table5[[#This Row],[spont or unknown?]]))</f>
        <v>0</v>
      </c>
      <c r="U3745" s="1" t="b">
        <f>OR(_xlfn.TEXTAFTER(Table5[[#This Row],[rxn]],"-",-1)="SPONT",_xlfn.TEXTAFTER(Table5[[#This Row],[rxn]],"-",-1)="UNKNOWN")</f>
        <v>1</v>
      </c>
      <c r="V3745" s="1">
        <f>_xlfn.XLOOKUP(SUBSTITUTE(Table5[[#This Row],[rxn]],"RXN-","ENZLOAD-"),Table4[rxn],Table4[ub],0)</f>
        <v>0</v>
      </c>
      <c r="W3745" s="1" t="b">
        <f>AND(Table5[[#This Row],[FVA ENZLOAD flux UB]]=0,Table5[[#This Row],[ENZ not made when it should be?]])</f>
        <v>0</v>
      </c>
    </row>
    <row r="3746" spans="6:23" hidden="1">
      <c r="F3746" s="1" t="s">
        <v>9419</v>
      </c>
      <c r="G3746" s="1" t="str">
        <f>_xlfn.TEXTBEFORE(Table5[[#This Row],[rxn     kapp_old        kapp_slack_ub   kapp_slack_lb]]," ")</f>
        <v>RXN-PPAt_c_e_FWD-UNKNOWN</v>
      </c>
      <c r="H374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74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746" s="1">
        <f>_xlfn.NUMBERVALUE(_xlfn.TEXTAFTER(Table5[[#This Row],[rxn     kapp_old        kapp_slack_ub   kapp_slack_lb]]," ",-1))</f>
        <v>0</v>
      </c>
      <c r="K3746" s="1">
        <f>_xlfn.XLOOKUP(SUBSTITUTE(Table5[[#This Row],[rxn]],"RXN-","ENZLOAD-"),ENZLOAD[name],ENZLOAD[flux],0)</f>
        <v>0</v>
      </c>
      <c r="L3746" s="1" t="str">
        <f>"'"&amp;Table5[[#This Row],[rxn]]&amp;"'"&amp;CHAR(9)&amp;IF(AND(Table5[[#This Row],[kapp_slack_ub]]&lt;&gt;0,Table5[[#This Row],[kapp_old]]&lt;$F$1),$F$1,Table5[[#This Row],[kapp_old]])</f>
        <v>'RXN-PPAt_c_e_FWD-UNKNOWN'	27141.27779288</v>
      </c>
      <c r="M3746" s="1">
        <f>_xlfn.XLOOKUP(Table5[[#This Row],[rxn]],Table3[name],Table3[flux],$F$1)</f>
        <v>27141.277792879999</v>
      </c>
      <c r="N3746" s="1" t="str">
        <f>IFERROR(Table5[[#This Row],[min flux]]/Table5[[#This Row],[associated enzload]],"")</f>
        <v/>
      </c>
      <c r="O3746" s="1">
        <f>_xlfn.NUMBERVALUE(IF(Table5[[#This Row],[flux/enzload]]="","",ABS($N$1-Table5[[#This Row],[flux/enzload]])))</f>
        <v>0</v>
      </c>
      <c r="P3746" s="1">
        <f>Table5[[#This Row],[kapp_old]]+IFERROR(((Table5[[#This Row],[kapp_slack_ub]]-Table5[[#This Row],[kapp_slack_lb]])/Table5[[#This Row],[associated enzload]]),0)</f>
        <v>27141.277792879999</v>
      </c>
      <c r="Q3746" s="1" t="str">
        <f>"'"&amp;Table5[[#This Row],[rxn]]&amp;"'"&amp;CHAR(9)&amp;Table5[[#This Row],[kapp + (slack_ub - slack_lb)/enzload]]</f>
        <v>'RXN-PPAt_c_e_FWD-UNKNOWN'	27141.27779288</v>
      </c>
      <c r="R3746" s="1">
        <f>_xlfn.XLOOKUP(Table5[[#This Row],[rxn]],Table38[name],Table38[flux],0)</f>
        <v>0</v>
      </c>
      <c r="S3746" s="1">
        <f>_xlfn.XLOOKUP(SUBSTITUTE(Table5[[#This Row],[rxn]],"RXN-","ENZLOAD-"),Table38[name],Table38[flux],0)</f>
        <v>0</v>
      </c>
      <c r="T3746" s="1" t="b">
        <f>AND(Table5[[#This Row],[ENZLOAD flux in kapp-slack.gms]]=0,Table5[[#This Row],[flux in kapp-slack.gms]]&lt;&gt;0,NOT(Table5[[#This Row],[spont or unknown?]]))</f>
        <v>0</v>
      </c>
      <c r="U3746" s="1" t="b">
        <f>OR(_xlfn.TEXTAFTER(Table5[[#This Row],[rxn]],"-",-1)="SPONT",_xlfn.TEXTAFTER(Table5[[#This Row],[rxn]],"-",-1)="UNKNOWN")</f>
        <v>1</v>
      </c>
      <c r="V3746" s="1">
        <f>_xlfn.XLOOKUP(SUBSTITUTE(Table5[[#This Row],[rxn]],"RXN-","ENZLOAD-"),Table4[rxn],Table4[ub],0)</f>
        <v>0</v>
      </c>
      <c r="W3746" s="1" t="b">
        <f>AND(Table5[[#This Row],[FVA ENZLOAD flux UB]]=0,Table5[[#This Row],[ENZ not made when it should be?]])</f>
        <v>0</v>
      </c>
    </row>
    <row r="3747" spans="6:23" hidden="1">
      <c r="F3747" s="1" t="s">
        <v>9420</v>
      </c>
      <c r="G3747" s="1" t="str">
        <f>_xlfn.TEXTBEFORE(Table5[[#This Row],[rxn     kapp_old        kapp_slack_ub   kapp_slack_lb]]," ")</f>
        <v>RXN-PPAt_c_e_REV-UNKNOWN</v>
      </c>
      <c r="H374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74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747" s="1">
        <f>_xlfn.NUMBERVALUE(_xlfn.TEXTAFTER(Table5[[#This Row],[rxn     kapp_old        kapp_slack_ub   kapp_slack_lb]]," ",-1))</f>
        <v>0</v>
      </c>
      <c r="K3747" s="1">
        <f>_xlfn.XLOOKUP(SUBSTITUTE(Table5[[#This Row],[rxn]],"RXN-","ENZLOAD-"),ENZLOAD[name],ENZLOAD[flux],0)</f>
        <v>0</v>
      </c>
      <c r="L3747" s="1" t="str">
        <f>"'"&amp;Table5[[#This Row],[rxn]]&amp;"'"&amp;CHAR(9)&amp;IF(AND(Table5[[#This Row],[kapp_slack_ub]]&lt;&gt;0,Table5[[#This Row],[kapp_old]]&lt;$F$1),$F$1,Table5[[#This Row],[kapp_old]])</f>
        <v>'RXN-PPAt_c_e_REV-UNKNOWN'	27141.27779288</v>
      </c>
      <c r="M3747" s="1">
        <f>_xlfn.XLOOKUP(Table5[[#This Row],[rxn]],Table3[name],Table3[flux],$F$1)</f>
        <v>27141.277792879999</v>
      </c>
      <c r="N3747" s="1" t="str">
        <f>IFERROR(Table5[[#This Row],[min flux]]/Table5[[#This Row],[associated enzload]],"")</f>
        <v/>
      </c>
      <c r="O3747" s="1">
        <f>_xlfn.NUMBERVALUE(IF(Table5[[#This Row],[flux/enzload]]="","",ABS($N$1-Table5[[#This Row],[flux/enzload]])))</f>
        <v>0</v>
      </c>
      <c r="P3747" s="1">
        <f>Table5[[#This Row],[kapp_old]]+IFERROR(((Table5[[#This Row],[kapp_slack_ub]]-Table5[[#This Row],[kapp_slack_lb]])/Table5[[#This Row],[associated enzload]]),0)</f>
        <v>27141.277792879999</v>
      </c>
      <c r="Q3747" s="1" t="str">
        <f>"'"&amp;Table5[[#This Row],[rxn]]&amp;"'"&amp;CHAR(9)&amp;Table5[[#This Row],[kapp + (slack_ub - slack_lb)/enzload]]</f>
        <v>'RXN-PPAt_c_e_REV-UNKNOWN'	27141.27779288</v>
      </c>
      <c r="R3747" s="1">
        <f>_xlfn.XLOOKUP(Table5[[#This Row],[rxn]],Table38[name],Table38[flux],0)</f>
        <v>0</v>
      </c>
      <c r="S3747" s="1">
        <f>_xlfn.XLOOKUP(SUBSTITUTE(Table5[[#This Row],[rxn]],"RXN-","ENZLOAD-"),Table38[name],Table38[flux],0)</f>
        <v>0</v>
      </c>
      <c r="T3747" s="1" t="b">
        <f>AND(Table5[[#This Row],[ENZLOAD flux in kapp-slack.gms]]=0,Table5[[#This Row],[flux in kapp-slack.gms]]&lt;&gt;0,NOT(Table5[[#This Row],[spont or unknown?]]))</f>
        <v>0</v>
      </c>
      <c r="U3747" s="1" t="b">
        <f>OR(_xlfn.TEXTAFTER(Table5[[#This Row],[rxn]],"-",-1)="SPONT",_xlfn.TEXTAFTER(Table5[[#This Row],[rxn]],"-",-1)="UNKNOWN")</f>
        <v>1</v>
      </c>
      <c r="V3747" s="1">
        <f>_xlfn.XLOOKUP(SUBSTITUTE(Table5[[#This Row],[rxn]],"RXN-","ENZLOAD-"),Table4[rxn],Table4[ub],0)</f>
        <v>0</v>
      </c>
      <c r="W3747" s="1" t="b">
        <f>AND(Table5[[#This Row],[FVA ENZLOAD flux UB]]=0,Table5[[#This Row],[ENZ not made when it should be?]])</f>
        <v>0</v>
      </c>
    </row>
    <row r="3748" spans="6:23" hidden="1">
      <c r="F3748" s="1" t="s">
        <v>9421</v>
      </c>
      <c r="G3748" s="1" t="str">
        <f>_xlfn.TEXTBEFORE(Table5[[#This Row],[rxn     kapp_old        kapp_slack_ub   kapp_slack_lb]]," ")</f>
        <v>RXN-PPAt_c_m_FWD-UNKNOWN</v>
      </c>
      <c r="H374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74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748" s="1">
        <f>_xlfn.NUMBERVALUE(_xlfn.TEXTAFTER(Table5[[#This Row],[rxn     kapp_old        kapp_slack_ub   kapp_slack_lb]]," ",-1))</f>
        <v>0</v>
      </c>
      <c r="K3748" s="1">
        <f>_xlfn.XLOOKUP(SUBSTITUTE(Table5[[#This Row],[rxn]],"RXN-","ENZLOAD-"),ENZLOAD[name],ENZLOAD[flux],0)</f>
        <v>0</v>
      </c>
      <c r="L3748" s="1" t="str">
        <f>"'"&amp;Table5[[#This Row],[rxn]]&amp;"'"&amp;CHAR(9)&amp;IF(AND(Table5[[#This Row],[kapp_slack_ub]]&lt;&gt;0,Table5[[#This Row],[kapp_old]]&lt;$F$1),$F$1,Table5[[#This Row],[kapp_old]])</f>
        <v>'RXN-PPAt_c_m_FWD-UNKNOWN'	27141.27779288</v>
      </c>
      <c r="M3748" s="1">
        <f>_xlfn.XLOOKUP(Table5[[#This Row],[rxn]],Table3[name],Table3[flux],$F$1)</f>
        <v>27141.277792879999</v>
      </c>
      <c r="N3748" s="1" t="str">
        <f>IFERROR(Table5[[#This Row],[min flux]]/Table5[[#This Row],[associated enzload]],"")</f>
        <v/>
      </c>
      <c r="O3748" s="1">
        <f>_xlfn.NUMBERVALUE(IF(Table5[[#This Row],[flux/enzload]]="","",ABS($N$1-Table5[[#This Row],[flux/enzload]])))</f>
        <v>0</v>
      </c>
      <c r="P3748" s="1">
        <f>Table5[[#This Row],[kapp_old]]+IFERROR(((Table5[[#This Row],[kapp_slack_ub]]-Table5[[#This Row],[kapp_slack_lb]])/Table5[[#This Row],[associated enzload]]),0)</f>
        <v>27141.277792879999</v>
      </c>
      <c r="Q3748" s="1" t="str">
        <f>"'"&amp;Table5[[#This Row],[rxn]]&amp;"'"&amp;CHAR(9)&amp;Table5[[#This Row],[kapp + (slack_ub - slack_lb)/enzload]]</f>
        <v>'RXN-PPAt_c_m_FWD-UNKNOWN'	27141.27779288</v>
      </c>
      <c r="R3748" s="1">
        <f>_xlfn.XLOOKUP(Table5[[#This Row],[rxn]],Table38[name],Table38[flux],0)</f>
        <v>0</v>
      </c>
      <c r="S3748" s="1">
        <f>_xlfn.XLOOKUP(SUBSTITUTE(Table5[[#This Row],[rxn]],"RXN-","ENZLOAD-"),Table38[name],Table38[flux],0)</f>
        <v>0</v>
      </c>
      <c r="T3748" s="1" t="b">
        <f>AND(Table5[[#This Row],[ENZLOAD flux in kapp-slack.gms]]=0,Table5[[#This Row],[flux in kapp-slack.gms]]&lt;&gt;0,NOT(Table5[[#This Row],[spont or unknown?]]))</f>
        <v>0</v>
      </c>
      <c r="U3748" s="1" t="b">
        <f>OR(_xlfn.TEXTAFTER(Table5[[#This Row],[rxn]],"-",-1)="SPONT",_xlfn.TEXTAFTER(Table5[[#This Row],[rxn]],"-",-1)="UNKNOWN")</f>
        <v>1</v>
      </c>
      <c r="V3748" s="1">
        <f>_xlfn.XLOOKUP(SUBSTITUTE(Table5[[#This Row],[rxn]],"RXN-","ENZLOAD-"),Table4[rxn],Table4[ub],0)</f>
        <v>0</v>
      </c>
      <c r="W3748" s="1" t="b">
        <f>AND(Table5[[#This Row],[FVA ENZLOAD flux UB]]=0,Table5[[#This Row],[ENZ not made when it should be?]])</f>
        <v>0</v>
      </c>
    </row>
    <row r="3749" spans="6:23" hidden="1">
      <c r="F3749" s="1" t="s">
        <v>9422</v>
      </c>
      <c r="G3749" s="1" t="str">
        <f>_xlfn.TEXTBEFORE(Table5[[#This Row],[rxn     kapp_old        kapp_slack_ub   kapp_slack_lb]]," ")</f>
        <v>RXN-PPAt_c_m_REV-UNKNOWN</v>
      </c>
      <c r="H374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74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749" s="1">
        <f>_xlfn.NUMBERVALUE(_xlfn.TEXTAFTER(Table5[[#This Row],[rxn     kapp_old        kapp_slack_ub   kapp_slack_lb]]," ",-1))</f>
        <v>0</v>
      </c>
      <c r="K3749" s="1">
        <f>_xlfn.XLOOKUP(SUBSTITUTE(Table5[[#This Row],[rxn]],"RXN-","ENZLOAD-"),ENZLOAD[name],ENZLOAD[flux],0)</f>
        <v>0</v>
      </c>
      <c r="L3749" s="1" t="str">
        <f>"'"&amp;Table5[[#This Row],[rxn]]&amp;"'"&amp;CHAR(9)&amp;IF(AND(Table5[[#This Row],[kapp_slack_ub]]&lt;&gt;0,Table5[[#This Row],[kapp_old]]&lt;$F$1),$F$1,Table5[[#This Row],[kapp_old]])</f>
        <v>'RXN-PPAt_c_m_REV-UNKNOWN'	27141.27779288</v>
      </c>
      <c r="M3749" s="1">
        <f>_xlfn.XLOOKUP(Table5[[#This Row],[rxn]],Table3[name],Table3[flux],$F$1)</f>
        <v>27141.277792879999</v>
      </c>
      <c r="N3749" s="1" t="str">
        <f>IFERROR(Table5[[#This Row],[min flux]]/Table5[[#This Row],[associated enzload]],"")</f>
        <v/>
      </c>
      <c r="O3749" s="1">
        <f>_xlfn.NUMBERVALUE(IF(Table5[[#This Row],[flux/enzload]]="","",ABS($N$1-Table5[[#This Row],[flux/enzload]])))</f>
        <v>0</v>
      </c>
      <c r="P3749" s="1">
        <f>Table5[[#This Row],[kapp_old]]+IFERROR(((Table5[[#This Row],[kapp_slack_ub]]-Table5[[#This Row],[kapp_slack_lb]])/Table5[[#This Row],[associated enzload]]),0)</f>
        <v>27141.277792879999</v>
      </c>
      <c r="Q3749" s="1" t="str">
        <f>"'"&amp;Table5[[#This Row],[rxn]]&amp;"'"&amp;CHAR(9)&amp;Table5[[#This Row],[kapp + (slack_ub - slack_lb)/enzload]]</f>
        <v>'RXN-PPAt_c_m_REV-UNKNOWN'	27141.27779288</v>
      </c>
      <c r="R3749" s="1">
        <f>_xlfn.XLOOKUP(Table5[[#This Row],[rxn]],Table38[name],Table38[flux],0)</f>
        <v>0</v>
      </c>
      <c r="S3749" s="1">
        <f>_xlfn.XLOOKUP(SUBSTITUTE(Table5[[#This Row],[rxn]],"RXN-","ENZLOAD-"),Table38[name],Table38[flux],0)</f>
        <v>0</v>
      </c>
      <c r="T3749" s="1" t="b">
        <f>AND(Table5[[#This Row],[ENZLOAD flux in kapp-slack.gms]]=0,Table5[[#This Row],[flux in kapp-slack.gms]]&lt;&gt;0,NOT(Table5[[#This Row],[spont or unknown?]]))</f>
        <v>0</v>
      </c>
      <c r="U3749" s="1" t="b">
        <f>OR(_xlfn.TEXTAFTER(Table5[[#This Row],[rxn]],"-",-1)="SPONT",_xlfn.TEXTAFTER(Table5[[#This Row],[rxn]],"-",-1)="UNKNOWN")</f>
        <v>1</v>
      </c>
      <c r="V3749" s="1">
        <f>_xlfn.XLOOKUP(SUBSTITUTE(Table5[[#This Row],[rxn]],"RXN-","ENZLOAD-"),Table4[rxn],Table4[ub],0)</f>
        <v>0</v>
      </c>
      <c r="W3749" s="1" t="b">
        <f>AND(Table5[[#This Row],[FVA ENZLOAD flux UB]]=0,Table5[[#This Row],[ENZ not made when it should be?]])</f>
        <v>0</v>
      </c>
    </row>
    <row r="3750" spans="6:23" hidden="1">
      <c r="F3750" s="1" t="s">
        <v>9425</v>
      </c>
      <c r="G3750" s="1" t="str">
        <f>_xlfn.TEXTBEFORE(Table5[[#This Row],[rxn     kapp_old        kapp_slack_ub   kapp_slack_lb]]," ")</f>
        <v>RXN-PPCDC_c_FWD-rt0168</v>
      </c>
      <c r="H375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75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750" s="1">
        <f>_xlfn.NUMBERVALUE(_xlfn.TEXTAFTER(Table5[[#This Row],[rxn     kapp_old        kapp_slack_ub   kapp_slack_lb]]," ",-1))</f>
        <v>0</v>
      </c>
      <c r="K3750" s="1">
        <f>_xlfn.XLOOKUP(SUBSTITUTE(Table5[[#This Row],[rxn]],"RXN-","ENZLOAD-"),ENZLOAD[name],ENZLOAD[flux],0)</f>
        <v>0</v>
      </c>
      <c r="L3750" s="1" t="str">
        <f>"'"&amp;Table5[[#This Row],[rxn]]&amp;"'"&amp;CHAR(9)&amp;IF(AND(Table5[[#This Row],[kapp_slack_ub]]&lt;&gt;0,Table5[[#This Row],[kapp_old]]&lt;$F$1),$F$1,Table5[[#This Row],[kapp_old]])</f>
        <v>'RXN-PPCDC_c_FWD-rt0168'	27141.27779288</v>
      </c>
      <c r="M3750" s="1">
        <f>_xlfn.XLOOKUP(Table5[[#This Row],[rxn]],Table3[name],Table3[flux],$F$1)</f>
        <v>3.7929994776142999E-5</v>
      </c>
      <c r="N3750" s="1" t="str">
        <f>IFERROR(Table5[[#This Row],[min flux]]/Table5[[#This Row],[associated enzload]],"")</f>
        <v/>
      </c>
      <c r="O3750" s="1">
        <f>_xlfn.NUMBERVALUE(IF(Table5[[#This Row],[flux/enzload]]="","",ABS($N$1-Table5[[#This Row],[flux/enzload]])))</f>
        <v>0</v>
      </c>
      <c r="P3750" s="1">
        <f>Table5[[#This Row],[kapp_old]]+IFERROR(((Table5[[#This Row],[kapp_slack_ub]]-Table5[[#This Row],[kapp_slack_lb]])/Table5[[#This Row],[associated enzload]]),0)</f>
        <v>27141.277792879999</v>
      </c>
      <c r="Q3750" s="1" t="str">
        <f>"'"&amp;Table5[[#This Row],[rxn]]&amp;"'"&amp;CHAR(9)&amp;Table5[[#This Row],[kapp + (slack_ub - slack_lb)/enzload]]</f>
        <v>'RXN-PPCDC_c_FWD-rt0168'	27141.27779288</v>
      </c>
      <c r="R3750" s="1">
        <f>_xlfn.XLOOKUP(Table5[[#This Row],[rxn]],Table38[name],Table38[flux],0)</f>
        <v>3.8585675608000003E-5</v>
      </c>
      <c r="S3750" s="1">
        <f>_xlfn.XLOOKUP(SUBSTITUTE(Table5[[#This Row],[rxn]],"RXN-","ENZLOAD-"),Table38[name],Table38[flux],0)</f>
        <v>5.4958099999999999E-10</v>
      </c>
      <c r="T3750" s="1" t="b">
        <f>AND(Table5[[#This Row],[ENZLOAD flux in kapp-slack.gms]]=0,Table5[[#This Row],[flux in kapp-slack.gms]]&lt;&gt;0,NOT(Table5[[#This Row],[spont or unknown?]]))</f>
        <v>0</v>
      </c>
      <c r="U3750" s="1" t="b">
        <f>OR(_xlfn.TEXTAFTER(Table5[[#This Row],[rxn]],"-",-1)="SPONT",_xlfn.TEXTAFTER(Table5[[#This Row],[rxn]],"-",-1)="UNKNOWN")</f>
        <v>0</v>
      </c>
      <c r="V3750" s="1">
        <f>_xlfn.XLOOKUP(SUBSTITUTE(Table5[[#This Row],[rxn]],"RXN-","ENZLOAD-"),Table4[rxn],Table4[ub],0)</f>
        <v>1.68450056</v>
      </c>
      <c r="W3750" s="1" t="b">
        <f>AND(Table5[[#This Row],[FVA ENZLOAD flux UB]]=0,Table5[[#This Row],[ENZ not made when it should be?]])</f>
        <v>0</v>
      </c>
    </row>
    <row r="3751" spans="6:23" hidden="1">
      <c r="F3751" s="1" t="s">
        <v>9428</v>
      </c>
      <c r="G3751" s="1" t="str">
        <f>_xlfn.TEXTBEFORE(Table5[[#This Row],[rxn     kapp_old        kapp_slack_ub   kapp_slack_lb]]," ")</f>
        <v>RXN-PPIt_c_l_FWD-SPONT</v>
      </c>
      <c r="H375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75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751" s="1">
        <f>_xlfn.NUMBERVALUE(_xlfn.TEXTAFTER(Table5[[#This Row],[rxn     kapp_old        kapp_slack_ub   kapp_slack_lb]]," ",-1))</f>
        <v>0</v>
      </c>
      <c r="K3751" s="1">
        <f>_xlfn.XLOOKUP(SUBSTITUTE(Table5[[#This Row],[rxn]],"RXN-","ENZLOAD-"),ENZLOAD[name],ENZLOAD[flux],0)</f>
        <v>0</v>
      </c>
      <c r="L3751" s="1" t="str">
        <f>"'"&amp;Table5[[#This Row],[rxn]]&amp;"'"&amp;CHAR(9)&amp;IF(AND(Table5[[#This Row],[kapp_slack_ub]]&lt;&gt;0,Table5[[#This Row],[kapp_old]]&lt;$F$1),$F$1,Table5[[#This Row],[kapp_old]])</f>
        <v>'RXN-PPIt_c_l_FWD-SPONT'	27141.27779288</v>
      </c>
      <c r="M3751" s="1">
        <f>_xlfn.XLOOKUP(Table5[[#This Row],[rxn]],Table3[name],Table3[flux],$F$1)</f>
        <v>27141.277792879999</v>
      </c>
      <c r="N3751" s="1" t="str">
        <f>IFERROR(Table5[[#This Row],[min flux]]/Table5[[#This Row],[associated enzload]],"")</f>
        <v/>
      </c>
      <c r="O3751" s="1">
        <f>_xlfn.NUMBERVALUE(IF(Table5[[#This Row],[flux/enzload]]="","",ABS($N$1-Table5[[#This Row],[flux/enzload]])))</f>
        <v>0</v>
      </c>
      <c r="P3751" s="1">
        <f>Table5[[#This Row],[kapp_old]]+IFERROR(((Table5[[#This Row],[kapp_slack_ub]]-Table5[[#This Row],[kapp_slack_lb]])/Table5[[#This Row],[associated enzload]]),0)</f>
        <v>27141.277792879999</v>
      </c>
      <c r="Q3751" s="1" t="str">
        <f>"'"&amp;Table5[[#This Row],[rxn]]&amp;"'"&amp;CHAR(9)&amp;Table5[[#This Row],[kapp + (slack_ub - slack_lb)/enzload]]</f>
        <v>'RXN-PPIt_c_l_FWD-SPONT'	27141.27779288</v>
      </c>
      <c r="R3751" s="1">
        <f>_xlfn.XLOOKUP(Table5[[#This Row],[rxn]],Table38[name],Table38[flux],0)</f>
        <v>0</v>
      </c>
      <c r="S3751" s="1">
        <f>_xlfn.XLOOKUP(SUBSTITUTE(Table5[[#This Row],[rxn]],"RXN-","ENZLOAD-"),Table38[name],Table38[flux],0)</f>
        <v>0</v>
      </c>
      <c r="T3751" s="1" t="b">
        <f>AND(Table5[[#This Row],[ENZLOAD flux in kapp-slack.gms]]=0,Table5[[#This Row],[flux in kapp-slack.gms]]&lt;&gt;0,NOT(Table5[[#This Row],[spont or unknown?]]))</f>
        <v>0</v>
      </c>
      <c r="U3751" s="1" t="b">
        <f>OR(_xlfn.TEXTAFTER(Table5[[#This Row],[rxn]],"-",-1)="SPONT",_xlfn.TEXTAFTER(Table5[[#This Row],[rxn]],"-",-1)="UNKNOWN")</f>
        <v>1</v>
      </c>
      <c r="V3751" s="1">
        <f>_xlfn.XLOOKUP(SUBSTITUTE(Table5[[#This Row],[rxn]],"RXN-","ENZLOAD-"),Table4[rxn],Table4[ub],0)</f>
        <v>0</v>
      </c>
      <c r="W3751" s="1" t="b">
        <f>AND(Table5[[#This Row],[FVA ENZLOAD flux UB]]=0,Table5[[#This Row],[ENZ not made when it should be?]])</f>
        <v>0</v>
      </c>
    </row>
    <row r="3752" spans="6:23" hidden="1">
      <c r="F3752" s="1" t="s">
        <v>9429</v>
      </c>
      <c r="G3752" s="1" t="str">
        <f>_xlfn.TEXTBEFORE(Table5[[#This Row],[rxn     kapp_old        kapp_slack_ub   kapp_slack_lb]]," ")</f>
        <v>RXN-PPIt_c_l_REV-SPONT</v>
      </c>
      <c r="H375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75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752" s="1">
        <f>_xlfn.NUMBERVALUE(_xlfn.TEXTAFTER(Table5[[#This Row],[rxn     kapp_old        kapp_slack_ub   kapp_slack_lb]]," ",-1))</f>
        <v>0</v>
      </c>
      <c r="K3752" s="1">
        <f>_xlfn.XLOOKUP(SUBSTITUTE(Table5[[#This Row],[rxn]],"RXN-","ENZLOAD-"),ENZLOAD[name],ENZLOAD[flux],0)</f>
        <v>0</v>
      </c>
      <c r="L3752" s="1" t="str">
        <f>"'"&amp;Table5[[#This Row],[rxn]]&amp;"'"&amp;CHAR(9)&amp;IF(AND(Table5[[#This Row],[kapp_slack_ub]]&lt;&gt;0,Table5[[#This Row],[kapp_old]]&lt;$F$1),$F$1,Table5[[#This Row],[kapp_old]])</f>
        <v>'RXN-PPIt_c_l_REV-SPONT'	27141.27779288</v>
      </c>
      <c r="M3752" s="1">
        <f>_xlfn.XLOOKUP(Table5[[#This Row],[rxn]],Table3[name],Table3[flux],$F$1)</f>
        <v>8.8202572308714894E-2</v>
      </c>
      <c r="N3752" s="1" t="str">
        <f>IFERROR(Table5[[#This Row],[min flux]]/Table5[[#This Row],[associated enzload]],"")</f>
        <v/>
      </c>
      <c r="O3752" s="1">
        <f>_xlfn.NUMBERVALUE(IF(Table5[[#This Row],[flux/enzload]]="","",ABS($N$1-Table5[[#This Row],[flux/enzload]])))</f>
        <v>0</v>
      </c>
      <c r="P3752" s="1">
        <f>Table5[[#This Row],[kapp_old]]+IFERROR(((Table5[[#This Row],[kapp_slack_ub]]-Table5[[#This Row],[kapp_slack_lb]])/Table5[[#This Row],[associated enzload]]),0)</f>
        <v>27141.277792879999</v>
      </c>
      <c r="Q3752" s="1" t="str">
        <f>"'"&amp;Table5[[#This Row],[rxn]]&amp;"'"&amp;CHAR(9)&amp;Table5[[#This Row],[kapp + (slack_ub - slack_lb)/enzload]]</f>
        <v>'RXN-PPIt_c_l_REV-SPONT'	27141.27779288</v>
      </c>
      <c r="R3752" s="1">
        <f>_xlfn.XLOOKUP(Table5[[#This Row],[rxn]],Table38[name],Table38[flux],0)</f>
        <v>8.9925581613246999E-2</v>
      </c>
      <c r="S3752" s="1">
        <f>_xlfn.XLOOKUP(SUBSTITUTE(Table5[[#This Row],[rxn]],"RXN-","ENZLOAD-"),Table38[name],Table38[flux],0)</f>
        <v>0</v>
      </c>
      <c r="T3752" s="1" t="b">
        <f>AND(Table5[[#This Row],[ENZLOAD flux in kapp-slack.gms]]=0,Table5[[#This Row],[flux in kapp-slack.gms]]&lt;&gt;0,NOT(Table5[[#This Row],[spont or unknown?]]))</f>
        <v>0</v>
      </c>
      <c r="U3752" s="1" t="b">
        <f>OR(_xlfn.TEXTAFTER(Table5[[#This Row],[rxn]],"-",-1)="SPONT",_xlfn.TEXTAFTER(Table5[[#This Row],[rxn]],"-",-1)="UNKNOWN")</f>
        <v>1</v>
      </c>
      <c r="V3752" s="1">
        <f>_xlfn.XLOOKUP(SUBSTITUTE(Table5[[#This Row],[rxn]],"RXN-","ENZLOAD-"),Table4[rxn],Table4[ub],0)</f>
        <v>0</v>
      </c>
      <c r="W3752" s="1" t="b">
        <f>AND(Table5[[#This Row],[FVA ENZLOAD flux UB]]=0,Table5[[#This Row],[ENZ not made when it should be?]])</f>
        <v>0</v>
      </c>
    </row>
    <row r="3753" spans="6:23" hidden="1">
      <c r="F3753" s="1" t="s">
        <v>9430</v>
      </c>
      <c r="G3753" s="1" t="str">
        <f>_xlfn.TEXTBEFORE(Table5[[#This Row],[rxn     kapp_old        kapp_slack_ub   kapp_slack_lb]]," ")</f>
        <v>RXN-PPIt_c_m_FWD-SPONT</v>
      </c>
      <c r="H375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75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753" s="1">
        <f>_xlfn.NUMBERVALUE(_xlfn.TEXTAFTER(Table5[[#This Row],[rxn     kapp_old        kapp_slack_ub   kapp_slack_lb]]," ",-1))</f>
        <v>0</v>
      </c>
      <c r="K3753" s="1">
        <f>_xlfn.XLOOKUP(SUBSTITUTE(Table5[[#This Row],[rxn]],"RXN-","ENZLOAD-"),ENZLOAD[name],ENZLOAD[flux],0)</f>
        <v>0</v>
      </c>
      <c r="L3753" s="1" t="str">
        <f>"'"&amp;Table5[[#This Row],[rxn]]&amp;"'"&amp;CHAR(9)&amp;IF(AND(Table5[[#This Row],[kapp_slack_ub]]&lt;&gt;0,Table5[[#This Row],[kapp_old]]&lt;$F$1),$F$1,Table5[[#This Row],[kapp_old]])</f>
        <v>'RXN-PPIt_c_m_FWD-SPONT'	27141.27779288</v>
      </c>
      <c r="M3753" s="1">
        <f>_xlfn.XLOOKUP(Table5[[#This Row],[rxn]],Table3[name],Table3[flux],$F$1)</f>
        <v>27141.277792879999</v>
      </c>
      <c r="N3753" s="1" t="str">
        <f>IFERROR(Table5[[#This Row],[min flux]]/Table5[[#This Row],[associated enzload]],"")</f>
        <v/>
      </c>
      <c r="O3753" s="1">
        <f>_xlfn.NUMBERVALUE(IF(Table5[[#This Row],[flux/enzload]]="","",ABS($N$1-Table5[[#This Row],[flux/enzload]])))</f>
        <v>0</v>
      </c>
      <c r="P3753" s="1">
        <f>Table5[[#This Row],[kapp_old]]+IFERROR(((Table5[[#This Row],[kapp_slack_ub]]-Table5[[#This Row],[kapp_slack_lb]])/Table5[[#This Row],[associated enzload]]),0)</f>
        <v>27141.277792879999</v>
      </c>
      <c r="Q3753" s="1" t="str">
        <f>"'"&amp;Table5[[#This Row],[rxn]]&amp;"'"&amp;CHAR(9)&amp;Table5[[#This Row],[kapp + (slack_ub - slack_lb)/enzload]]</f>
        <v>'RXN-PPIt_c_m_FWD-SPONT'	27141.27779288</v>
      </c>
      <c r="R3753" s="1">
        <f>_xlfn.XLOOKUP(Table5[[#This Row],[rxn]],Table38[name],Table38[flux],0)</f>
        <v>0</v>
      </c>
      <c r="S3753" s="1">
        <f>_xlfn.XLOOKUP(SUBSTITUTE(Table5[[#This Row],[rxn]],"RXN-","ENZLOAD-"),Table38[name],Table38[flux],0)</f>
        <v>0</v>
      </c>
      <c r="T3753" s="1" t="b">
        <f>AND(Table5[[#This Row],[ENZLOAD flux in kapp-slack.gms]]=0,Table5[[#This Row],[flux in kapp-slack.gms]]&lt;&gt;0,NOT(Table5[[#This Row],[spont or unknown?]]))</f>
        <v>0</v>
      </c>
      <c r="U3753" s="1" t="b">
        <f>OR(_xlfn.TEXTAFTER(Table5[[#This Row],[rxn]],"-",-1)="SPONT",_xlfn.TEXTAFTER(Table5[[#This Row],[rxn]],"-",-1)="UNKNOWN")</f>
        <v>1</v>
      </c>
      <c r="V3753" s="1">
        <f>_xlfn.XLOOKUP(SUBSTITUTE(Table5[[#This Row],[rxn]],"RXN-","ENZLOAD-"),Table4[rxn],Table4[ub],0)</f>
        <v>0</v>
      </c>
      <c r="W3753" s="1" t="b">
        <f>AND(Table5[[#This Row],[FVA ENZLOAD flux UB]]=0,Table5[[#This Row],[ENZ not made when it should be?]])</f>
        <v>0</v>
      </c>
    </row>
    <row r="3754" spans="6:23" hidden="1">
      <c r="F3754" s="1" t="s">
        <v>9431</v>
      </c>
      <c r="G3754" s="1" t="str">
        <f>_xlfn.TEXTBEFORE(Table5[[#This Row],[rxn     kapp_old        kapp_slack_ub   kapp_slack_lb]]," ")</f>
        <v>RXN-PPIt_c_m_REV-SPONT</v>
      </c>
      <c r="H375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75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754" s="1">
        <f>_xlfn.NUMBERVALUE(_xlfn.TEXTAFTER(Table5[[#This Row],[rxn     kapp_old        kapp_slack_ub   kapp_slack_lb]]," ",-1))</f>
        <v>0</v>
      </c>
      <c r="K3754" s="1">
        <f>_xlfn.XLOOKUP(SUBSTITUTE(Table5[[#This Row],[rxn]],"RXN-","ENZLOAD-"),ENZLOAD[name],ENZLOAD[flux],0)</f>
        <v>0</v>
      </c>
      <c r="L3754" s="1" t="str">
        <f>"'"&amp;Table5[[#This Row],[rxn]]&amp;"'"&amp;CHAR(9)&amp;IF(AND(Table5[[#This Row],[kapp_slack_ub]]&lt;&gt;0,Table5[[#This Row],[kapp_old]]&lt;$F$1),$F$1,Table5[[#This Row],[kapp_old]])</f>
        <v>'RXN-PPIt_c_m_REV-SPONT'	27141.27779288</v>
      </c>
      <c r="M3754" s="1">
        <f>_xlfn.XLOOKUP(Table5[[#This Row],[rxn]],Table3[name],Table3[flux],$F$1)</f>
        <v>3.7979722334208998E-5</v>
      </c>
      <c r="N3754" s="1" t="str">
        <f>IFERROR(Table5[[#This Row],[min flux]]/Table5[[#This Row],[associated enzload]],"")</f>
        <v/>
      </c>
      <c r="O3754" s="1">
        <f>_xlfn.NUMBERVALUE(IF(Table5[[#This Row],[flux/enzload]]="","",ABS($N$1-Table5[[#This Row],[flux/enzload]])))</f>
        <v>0</v>
      </c>
      <c r="P3754" s="1">
        <f>Table5[[#This Row],[kapp_old]]+IFERROR(((Table5[[#This Row],[kapp_slack_ub]]-Table5[[#This Row],[kapp_slack_lb]])/Table5[[#This Row],[associated enzload]]),0)</f>
        <v>27141.277792879999</v>
      </c>
      <c r="Q3754" s="1" t="str">
        <f>"'"&amp;Table5[[#This Row],[rxn]]&amp;"'"&amp;CHAR(9)&amp;Table5[[#This Row],[kapp + (slack_ub - slack_lb)/enzload]]</f>
        <v>'RXN-PPIt_c_m_REV-SPONT'	27141.27779288</v>
      </c>
      <c r="R3754" s="1">
        <f>_xlfn.XLOOKUP(Table5[[#This Row],[rxn]],Table38[name],Table38[flux],0)</f>
        <v>3.9708893426999998E-5</v>
      </c>
      <c r="S3754" s="1">
        <f>_xlfn.XLOOKUP(SUBSTITUTE(Table5[[#This Row],[rxn]],"RXN-","ENZLOAD-"),Table38[name],Table38[flux],0)</f>
        <v>0</v>
      </c>
      <c r="T3754" s="1" t="b">
        <f>AND(Table5[[#This Row],[ENZLOAD flux in kapp-slack.gms]]=0,Table5[[#This Row],[flux in kapp-slack.gms]]&lt;&gt;0,NOT(Table5[[#This Row],[spont or unknown?]]))</f>
        <v>0</v>
      </c>
      <c r="U3754" s="1" t="b">
        <f>OR(_xlfn.TEXTAFTER(Table5[[#This Row],[rxn]],"-",-1)="SPONT",_xlfn.TEXTAFTER(Table5[[#This Row],[rxn]],"-",-1)="UNKNOWN")</f>
        <v>1</v>
      </c>
      <c r="V3754" s="1">
        <f>_xlfn.XLOOKUP(SUBSTITUTE(Table5[[#This Row],[rxn]],"RXN-","ENZLOAD-"),Table4[rxn],Table4[ub],0)</f>
        <v>0</v>
      </c>
      <c r="W3754" s="1" t="b">
        <f>AND(Table5[[#This Row],[FVA ENZLOAD flux UB]]=0,Table5[[#This Row],[ENZ not made when it should be?]])</f>
        <v>0</v>
      </c>
    </row>
    <row r="3755" spans="6:23" hidden="1">
      <c r="F3755" s="1" t="s">
        <v>9432</v>
      </c>
      <c r="G3755" s="1" t="str">
        <f>_xlfn.TEXTBEFORE(Table5[[#This Row],[rxn     kapp_old        kapp_slack_ub   kapp_slack_lb]]," ")</f>
        <v>RXN-PPIt_c_rm_FWD-SPONT</v>
      </c>
      <c r="H375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75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755" s="1">
        <f>_xlfn.NUMBERVALUE(_xlfn.TEXTAFTER(Table5[[#This Row],[rxn     kapp_old        kapp_slack_ub   kapp_slack_lb]]," ",-1))</f>
        <v>0</v>
      </c>
      <c r="K3755" s="1">
        <f>_xlfn.XLOOKUP(SUBSTITUTE(Table5[[#This Row],[rxn]],"RXN-","ENZLOAD-"),ENZLOAD[name],ENZLOAD[flux],0)</f>
        <v>0</v>
      </c>
      <c r="L3755" s="1" t="str">
        <f>"'"&amp;Table5[[#This Row],[rxn]]&amp;"'"&amp;CHAR(9)&amp;IF(AND(Table5[[#This Row],[kapp_slack_ub]]&lt;&gt;0,Table5[[#This Row],[kapp_old]]&lt;$F$1),$F$1,Table5[[#This Row],[kapp_old]])</f>
        <v>'RXN-PPIt_c_rm_FWD-SPONT'	27141.27779288</v>
      </c>
      <c r="M3755" s="1">
        <f>_xlfn.XLOOKUP(Table5[[#This Row],[rxn]],Table3[name],Table3[flux],$F$1)</f>
        <v>27141.277792879999</v>
      </c>
      <c r="N3755" s="1" t="str">
        <f>IFERROR(Table5[[#This Row],[min flux]]/Table5[[#This Row],[associated enzload]],"")</f>
        <v/>
      </c>
      <c r="O3755" s="1">
        <f>_xlfn.NUMBERVALUE(IF(Table5[[#This Row],[flux/enzload]]="","",ABS($N$1-Table5[[#This Row],[flux/enzload]])))</f>
        <v>0</v>
      </c>
      <c r="P3755" s="1">
        <f>Table5[[#This Row],[kapp_old]]+IFERROR(((Table5[[#This Row],[kapp_slack_ub]]-Table5[[#This Row],[kapp_slack_lb]])/Table5[[#This Row],[associated enzload]]),0)</f>
        <v>27141.277792879999</v>
      </c>
      <c r="Q3755" s="1" t="str">
        <f>"'"&amp;Table5[[#This Row],[rxn]]&amp;"'"&amp;CHAR(9)&amp;Table5[[#This Row],[kapp + (slack_ub - slack_lb)/enzload]]</f>
        <v>'RXN-PPIt_c_rm_FWD-SPONT'	27141.27779288</v>
      </c>
      <c r="R3755" s="1">
        <f>_xlfn.XLOOKUP(Table5[[#This Row],[rxn]],Table38[name],Table38[flux],0)</f>
        <v>0</v>
      </c>
      <c r="S3755" s="1">
        <f>_xlfn.XLOOKUP(SUBSTITUTE(Table5[[#This Row],[rxn]],"RXN-","ENZLOAD-"),Table38[name],Table38[flux],0)</f>
        <v>0</v>
      </c>
      <c r="T3755" s="1" t="b">
        <f>AND(Table5[[#This Row],[ENZLOAD flux in kapp-slack.gms]]=0,Table5[[#This Row],[flux in kapp-slack.gms]]&lt;&gt;0,NOT(Table5[[#This Row],[spont or unknown?]]))</f>
        <v>0</v>
      </c>
      <c r="U3755" s="1" t="b">
        <f>OR(_xlfn.TEXTAFTER(Table5[[#This Row],[rxn]],"-",-1)="SPONT",_xlfn.TEXTAFTER(Table5[[#This Row],[rxn]],"-",-1)="UNKNOWN")</f>
        <v>1</v>
      </c>
      <c r="V3755" s="1">
        <f>_xlfn.XLOOKUP(SUBSTITUTE(Table5[[#This Row],[rxn]],"RXN-","ENZLOAD-"),Table4[rxn],Table4[ub],0)</f>
        <v>0</v>
      </c>
      <c r="W3755" s="1" t="b">
        <f>AND(Table5[[#This Row],[FVA ENZLOAD flux UB]]=0,Table5[[#This Row],[ENZ not made when it should be?]])</f>
        <v>0</v>
      </c>
    </row>
    <row r="3756" spans="6:23" hidden="1">
      <c r="F3756" s="1" t="s">
        <v>9433</v>
      </c>
      <c r="G3756" s="1" t="str">
        <f>_xlfn.TEXTBEFORE(Table5[[#This Row],[rxn     kapp_old        kapp_slack_ub   kapp_slack_lb]]," ")</f>
        <v>RXN-PPIt_c_rm_REV-SPONT</v>
      </c>
      <c r="H375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75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756" s="1">
        <f>_xlfn.NUMBERVALUE(_xlfn.TEXTAFTER(Table5[[#This Row],[rxn     kapp_old        kapp_slack_ub   kapp_slack_lb]]," ",-1))</f>
        <v>0</v>
      </c>
      <c r="K3756" s="1">
        <f>_xlfn.XLOOKUP(SUBSTITUTE(Table5[[#This Row],[rxn]],"RXN-","ENZLOAD-"),ENZLOAD[name],ENZLOAD[flux],0)</f>
        <v>0</v>
      </c>
      <c r="L3756" s="1" t="str">
        <f>"'"&amp;Table5[[#This Row],[rxn]]&amp;"'"&amp;CHAR(9)&amp;IF(AND(Table5[[#This Row],[kapp_slack_ub]]&lt;&gt;0,Table5[[#This Row],[kapp_old]]&lt;$F$1),$F$1,Table5[[#This Row],[kapp_old]])</f>
        <v>'RXN-PPIt_c_rm_REV-SPONT'	27141.27779288</v>
      </c>
      <c r="M3756" s="1">
        <f>_xlfn.XLOOKUP(Table5[[#This Row],[rxn]],Table3[name],Table3[flux],$F$1)</f>
        <v>5.9323650965046902E-2</v>
      </c>
      <c r="N3756" s="1" t="str">
        <f>IFERROR(Table5[[#This Row],[min flux]]/Table5[[#This Row],[associated enzload]],"")</f>
        <v/>
      </c>
      <c r="O3756" s="1">
        <f>_xlfn.NUMBERVALUE(IF(Table5[[#This Row],[flux/enzload]]="","",ABS($N$1-Table5[[#This Row],[flux/enzload]])))</f>
        <v>0</v>
      </c>
      <c r="P3756" s="1">
        <f>Table5[[#This Row],[kapp_old]]+IFERROR(((Table5[[#This Row],[kapp_slack_ub]]-Table5[[#This Row],[kapp_slack_lb]])/Table5[[#This Row],[associated enzload]]),0)</f>
        <v>27141.277792879999</v>
      </c>
      <c r="Q3756" s="1" t="str">
        <f>"'"&amp;Table5[[#This Row],[rxn]]&amp;"'"&amp;CHAR(9)&amp;Table5[[#This Row],[kapp + (slack_ub - slack_lb)/enzload]]</f>
        <v>'RXN-PPIt_c_rm_REV-SPONT'	27141.27779288</v>
      </c>
      <c r="R3756" s="1">
        <f>_xlfn.XLOOKUP(Table5[[#This Row],[rxn]],Table38[name],Table38[flux],0)</f>
        <v>6.0143595753051997E-2</v>
      </c>
      <c r="S3756" s="1">
        <f>_xlfn.XLOOKUP(SUBSTITUTE(Table5[[#This Row],[rxn]],"RXN-","ENZLOAD-"),Table38[name],Table38[flux],0)</f>
        <v>0</v>
      </c>
      <c r="T3756" s="1" t="b">
        <f>AND(Table5[[#This Row],[ENZLOAD flux in kapp-slack.gms]]=0,Table5[[#This Row],[flux in kapp-slack.gms]]&lt;&gt;0,NOT(Table5[[#This Row],[spont or unknown?]]))</f>
        <v>0</v>
      </c>
      <c r="U3756" s="1" t="b">
        <f>OR(_xlfn.TEXTAFTER(Table5[[#This Row],[rxn]],"-",-1)="SPONT",_xlfn.TEXTAFTER(Table5[[#This Row],[rxn]],"-",-1)="UNKNOWN")</f>
        <v>1</v>
      </c>
      <c r="V3756" s="1">
        <f>_xlfn.XLOOKUP(SUBSTITUTE(Table5[[#This Row],[rxn]],"RXN-","ENZLOAD-"),Table4[rxn],Table4[ub],0)</f>
        <v>0</v>
      </c>
      <c r="W3756" s="1" t="b">
        <f>AND(Table5[[#This Row],[FVA ENZLOAD flux UB]]=0,Table5[[#This Row],[ENZ not made when it should be?]])</f>
        <v>0</v>
      </c>
    </row>
    <row r="3757" spans="6:23" hidden="1">
      <c r="F3757" s="1" t="s">
        <v>9434</v>
      </c>
      <c r="G3757" s="1" t="str">
        <f>_xlfn.TEXTBEFORE(Table5[[#This Row],[rxn     kapp_old        kapp_slack_ub   kapp_slack_lb]]," ")</f>
        <v>RXN-PPIt_c_x_FWD-SPONT</v>
      </c>
      <c r="H375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75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757" s="1">
        <f>_xlfn.NUMBERVALUE(_xlfn.TEXTAFTER(Table5[[#This Row],[rxn     kapp_old        kapp_slack_ub   kapp_slack_lb]]," ",-1))</f>
        <v>0</v>
      </c>
      <c r="K3757" s="1">
        <f>_xlfn.XLOOKUP(SUBSTITUTE(Table5[[#This Row],[rxn]],"RXN-","ENZLOAD-"),ENZLOAD[name],ENZLOAD[flux],0)</f>
        <v>0</v>
      </c>
      <c r="L3757" s="1" t="str">
        <f>"'"&amp;Table5[[#This Row],[rxn]]&amp;"'"&amp;CHAR(9)&amp;IF(AND(Table5[[#This Row],[kapp_slack_ub]]&lt;&gt;0,Table5[[#This Row],[kapp_old]]&lt;$F$1),$F$1,Table5[[#This Row],[kapp_old]])</f>
        <v>'RXN-PPIt_c_x_FWD-SPONT'	27141.27779288</v>
      </c>
      <c r="M3757" s="1">
        <f>_xlfn.XLOOKUP(Table5[[#This Row],[rxn]],Table3[name],Table3[flux],$F$1)</f>
        <v>27141.277792879999</v>
      </c>
      <c r="N3757" s="1" t="str">
        <f>IFERROR(Table5[[#This Row],[min flux]]/Table5[[#This Row],[associated enzload]],"")</f>
        <v/>
      </c>
      <c r="O3757" s="1">
        <f>_xlfn.NUMBERVALUE(IF(Table5[[#This Row],[flux/enzload]]="","",ABS($N$1-Table5[[#This Row],[flux/enzload]])))</f>
        <v>0</v>
      </c>
      <c r="P3757" s="1">
        <f>Table5[[#This Row],[kapp_old]]+IFERROR(((Table5[[#This Row],[kapp_slack_ub]]-Table5[[#This Row],[kapp_slack_lb]])/Table5[[#This Row],[associated enzload]]),0)</f>
        <v>27141.277792879999</v>
      </c>
      <c r="Q3757" s="1" t="str">
        <f>"'"&amp;Table5[[#This Row],[rxn]]&amp;"'"&amp;CHAR(9)&amp;Table5[[#This Row],[kapp + (slack_ub - slack_lb)/enzload]]</f>
        <v>'RXN-PPIt_c_x_FWD-SPONT'	27141.27779288</v>
      </c>
      <c r="R3757" s="1">
        <f>_xlfn.XLOOKUP(Table5[[#This Row],[rxn]],Table38[name],Table38[flux],0)</f>
        <v>0</v>
      </c>
      <c r="S3757" s="1">
        <f>_xlfn.XLOOKUP(SUBSTITUTE(Table5[[#This Row],[rxn]],"RXN-","ENZLOAD-"),Table38[name],Table38[flux],0)</f>
        <v>0</v>
      </c>
      <c r="T3757" s="1" t="b">
        <f>AND(Table5[[#This Row],[ENZLOAD flux in kapp-slack.gms]]=0,Table5[[#This Row],[flux in kapp-slack.gms]]&lt;&gt;0,NOT(Table5[[#This Row],[spont or unknown?]]))</f>
        <v>0</v>
      </c>
      <c r="U3757" s="1" t="b">
        <f>OR(_xlfn.TEXTAFTER(Table5[[#This Row],[rxn]],"-",-1)="SPONT",_xlfn.TEXTAFTER(Table5[[#This Row],[rxn]],"-",-1)="UNKNOWN")</f>
        <v>1</v>
      </c>
      <c r="V3757" s="1">
        <f>_xlfn.XLOOKUP(SUBSTITUTE(Table5[[#This Row],[rxn]],"RXN-","ENZLOAD-"),Table4[rxn],Table4[ub],0)</f>
        <v>0</v>
      </c>
      <c r="W3757" s="1" t="b">
        <f>AND(Table5[[#This Row],[FVA ENZLOAD flux UB]]=0,Table5[[#This Row],[ENZ not made when it should be?]])</f>
        <v>0</v>
      </c>
    </row>
    <row r="3758" spans="6:23" hidden="1">
      <c r="F3758" s="1" t="s">
        <v>9435</v>
      </c>
      <c r="G3758" s="1" t="str">
        <f>_xlfn.TEXTBEFORE(Table5[[#This Row],[rxn     kapp_old        kapp_slack_ub   kapp_slack_lb]]," ")</f>
        <v>RXN-PPIt_c_x_REV-SPONT</v>
      </c>
      <c r="H375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75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758" s="1">
        <f>_xlfn.NUMBERVALUE(_xlfn.TEXTAFTER(Table5[[#This Row],[rxn     kapp_old        kapp_slack_ub   kapp_slack_lb]]," ",-1))</f>
        <v>0</v>
      </c>
      <c r="K3758" s="1">
        <f>_xlfn.XLOOKUP(SUBSTITUTE(Table5[[#This Row],[rxn]],"RXN-","ENZLOAD-"),ENZLOAD[name],ENZLOAD[flux],0)</f>
        <v>0</v>
      </c>
      <c r="L3758" s="1" t="str">
        <f>"'"&amp;Table5[[#This Row],[rxn]]&amp;"'"&amp;CHAR(9)&amp;IF(AND(Table5[[#This Row],[kapp_slack_ub]]&lt;&gt;0,Table5[[#This Row],[kapp_old]]&lt;$F$1),$F$1,Table5[[#This Row],[kapp_old]])</f>
        <v>'RXN-PPIt_c_x_REV-SPONT'	27141.27779288</v>
      </c>
      <c r="M3758" s="1">
        <f>_xlfn.XLOOKUP(Table5[[#This Row],[rxn]],Table3[name],Table3[flux],$F$1)</f>
        <v>27141.277792879999</v>
      </c>
      <c r="N3758" s="1" t="str">
        <f>IFERROR(Table5[[#This Row],[min flux]]/Table5[[#This Row],[associated enzload]],"")</f>
        <v/>
      </c>
      <c r="O3758" s="1">
        <f>_xlfn.NUMBERVALUE(IF(Table5[[#This Row],[flux/enzload]]="","",ABS($N$1-Table5[[#This Row],[flux/enzload]])))</f>
        <v>0</v>
      </c>
      <c r="P3758" s="1">
        <f>Table5[[#This Row],[kapp_old]]+IFERROR(((Table5[[#This Row],[kapp_slack_ub]]-Table5[[#This Row],[kapp_slack_lb]])/Table5[[#This Row],[associated enzload]]),0)</f>
        <v>27141.277792879999</v>
      </c>
      <c r="Q3758" s="1" t="str">
        <f>"'"&amp;Table5[[#This Row],[rxn]]&amp;"'"&amp;CHAR(9)&amp;Table5[[#This Row],[kapp + (slack_ub - slack_lb)/enzload]]</f>
        <v>'RXN-PPIt_c_x_REV-SPONT'	27141.27779288</v>
      </c>
      <c r="R3758" s="1">
        <f>_xlfn.XLOOKUP(Table5[[#This Row],[rxn]],Table38[name],Table38[flux],0)</f>
        <v>0</v>
      </c>
      <c r="S3758" s="1">
        <f>_xlfn.XLOOKUP(SUBSTITUTE(Table5[[#This Row],[rxn]],"RXN-","ENZLOAD-"),Table38[name],Table38[flux],0)</f>
        <v>0</v>
      </c>
      <c r="T3758" s="1" t="b">
        <f>AND(Table5[[#This Row],[ENZLOAD flux in kapp-slack.gms]]=0,Table5[[#This Row],[flux in kapp-slack.gms]]&lt;&gt;0,NOT(Table5[[#This Row],[spont or unknown?]]))</f>
        <v>0</v>
      </c>
      <c r="U3758" s="1" t="b">
        <f>OR(_xlfn.TEXTAFTER(Table5[[#This Row],[rxn]],"-",-1)="SPONT",_xlfn.TEXTAFTER(Table5[[#This Row],[rxn]],"-",-1)="UNKNOWN")</f>
        <v>1</v>
      </c>
      <c r="V3758" s="1">
        <f>_xlfn.XLOOKUP(SUBSTITUTE(Table5[[#This Row],[rxn]],"RXN-","ENZLOAD-"),Table4[rxn],Table4[ub],0)</f>
        <v>0</v>
      </c>
      <c r="W3758" s="1" t="b">
        <f>AND(Table5[[#This Row],[FVA ENZLOAD flux UB]]=0,Table5[[#This Row],[ENZ not made when it should be?]])</f>
        <v>0</v>
      </c>
    </row>
    <row r="3759" spans="6:23" hidden="1">
      <c r="F3759" s="1" t="s">
        <v>9436</v>
      </c>
      <c r="G3759" s="1" t="str">
        <f>_xlfn.TEXTBEFORE(Table5[[#This Row],[rxn     kapp_old        kapp_slack_ub   kapp_slack_lb]]," ")</f>
        <v>RXN-PPIt_m_mm_FWD-SPONT</v>
      </c>
      <c r="H375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75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759" s="1">
        <f>_xlfn.NUMBERVALUE(_xlfn.TEXTAFTER(Table5[[#This Row],[rxn     kapp_old        kapp_slack_ub   kapp_slack_lb]]," ",-1))</f>
        <v>0</v>
      </c>
      <c r="K3759" s="1">
        <f>_xlfn.XLOOKUP(SUBSTITUTE(Table5[[#This Row],[rxn]],"RXN-","ENZLOAD-"),ENZLOAD[name],ENZLOAD[flux],0)</f>
        <v>0</v>
      </c>
      <c r="L3759" s="1" t="str">
        <f>"'"&amp;Table5[[#This Row],[rxn]]&amp;"'"&amp;CHAR(9)&amp;IF(AND(Table5[[#This Row],[kapp_slack_ub]]&lt;&gt;0,Table5[[#This Row],[kapp_old]]&lt;$F$1),$F$1,Table5[[#This Row],[kapp_old]])</f>
        <v>'RXN-PPIt_m_mm_FWD-SPONT'	27141.27779288</v>
      </c>
      <c r="M3759" s="1">
        <f>_xlfn.XLOOKUP(Table5[[#This Row],[rxn]],Table3[name],Table3[flux],$F$1)</f>
        <v>27141.277792879999</v>
      </c>
      <c r="N3759" s="1" t="str">
        <f>IFERROR(Table5[[#This Row],[min flux]]/Table5[[#This Row],[associated enzload]],"")</f>
        <v/>
      </c>
      <c r="O3759" s="1">
        <f>_xlfn.NUMBERVALUE(IF(Table5[[#This Row],[flux/enzload]]="","",ABS($N$1-Table5[[#This Row],[flux/enzload]])))</f>
        <v>0</v>
      </c>
      <c r="P3759" s="1">
        <f>Table5[[#This Row],[kapp_old]]+IFERROR(((Table5[[#This Row],[kapp_slack_ub]]-Table5[[#This Row],[kapp_slack_lb]])/Table5[[#This Row],[associated enzload]]),0)</f>
        <v>27141.277792879999</v>
      </c>
      <c r="Q3759" s="1" t="str">
        <f>"'"&amp;Table5[[#This Row],[rxn]]&amp;"'"&amp;CHAR(9)&amp;Table5[[#This Row],[kapp + (slack_ub - slack_lb)/enzload]]</f>
        <v>'RXN-PPIt_m_mm_FWD-SPONT'	27141.27779288</v>
      </c>
      <c r="R3759" s="1">
        <f>_xlfn.XLOOKUP(Table5[[#This Row],[rxn]],Table38[name],Table38[flux],0)</f>
        <v>0</v>
      </c>
      <c r="S3759" s="1">
        <f>_xlfn.XLOOKUP(SUBSTITUTE(Table5[[#This Row],[rxn]],"RXN-","ENZLOAD-"),Table38[name],Table38[flux],0)</f>
        <v>0</v>
      </c>
      <c r="T3759" s="1" t="b">
        <f>AND(Table5[[#This Row],[ENZLOAD flux in kapp-slack.gms]]=0,Table5[[#This Row],[flux in kapp-slack.gms]]&lt;&gt;0,NOT(Table5[[#This Row],[spont or unknown?]]))</f>
        <v>0</v>
      </c>
      <c r="U3759" s="1" t="b">
        <f>OR(_xlfn.TEXTAFTER(Table5[[#This Row],[rxn]],"-",-1)="SPONT",_xlfn.TEXTAFTER(Table5[[#This Row],[rxn]],"-",-1)="UNKNOWN")</f>
        <v>1</v>
      </c>
      <c r="V3759" s="1">
        <f>_xlfn.XLOOKUP(SUBSTITUTE(Table5[[#This Row],[rxn]],"RXN-","ENZLOAD-"),Table4[rxn],Table4[ub],0)</f>
        <v>0</v>
      </c>
      <c r="W3759" s="1" t="b">
        <f>AND(Table5[[#This Row],[FVA ENZLOAD flux UB]]=0,Table5[[#This Row],[ENZ not made when it should be?]])</f>
        <v>0</v>
      </c>
    </row>
    <row r="3760" spans="6:23" hidden="1">
      <c r="F3760" s="1" t="s">
        <v>9437</v>
      </c>
      <c r="G3760" s="1" t="str">
        <f>_xlfn.TEXTBEFORE(Table5[[#This Row],[rxn     kapp_old        kapp_slack_ub   kapp_slack_lb]]," ")</f>
        <v>RXN-PPIt_m_mm_REV-SPONT</v>
      </c>
      <c r="H376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76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760" s="1">
        <f>_xlfn.NUMBERVALUE(_xlfn.TEXTAFTER(Table5[[#This Row],[rxn     kapp_old        kapp_slack_ub   kapp_slack_lb]]," ",-1))</f>
        <v>0</v>
      </c>
      <c r="K3760" s="1">
        <f>_xlfn.XLOOKUP(SUBSTITUTE(Table5[[#This Row],[rxn]],"RXN-","ENZLOAD-"),ENZLOAD[name],ENZLOAD[flux],0)</f>
        <v>0</v>
      </c>
      <c r="L3760" s="1" t="str">
        <f>"'"&amp;Table5[[#This Row],[rxn]]&amp;"'"&amp;CHAR(9)&amp;IF(AND(Table5[[#This Row],[kapp_slack_ub]]&lt;&gt;0,Table5[[#This Row],[kapp_old]]&lt;$F$1),$F$1,Table5[[#This Row],[kapp_old]])</f>
        <v>'RXN-PPIt_m_mm_REV-SPONT'	27141.27779288</v>
      </c>
      <c r="M3760" s="1">
        <f>_xlfn.XLOOKUP(Table5[[#This Row],[rxn]],Table3[name],Table3[flux],$F$1)</f>
        <v>27141.277792879999</v>
      </c>
      <c r="N3760" s="1" t="str">
        <f>IFERROR(Table5[[#This Row],[min flux]]/Table5[[#This Row],[associated enzload]],"")</f>
        <v/>
      </c>
      <c r="O3760" s="1">
        <f>_xlfn.NUMBERVALUE(IF(Table5[[#This Row],[flux/enzload]]="","",ABS($N$1-Table5[[#This Row],[flux/enzload]])))</f>
        <v>0</v>
      </c>
      <c r="P3760" s="1">
        <f>Table5[[#This Row],[kapp_old]]+IFERROR(((Table5[[#This Row],[kapp_slack_ub]]-Table5[[#This Row],[kapp_slack_lb]])/Table5[[#This Row],[associated enzload]]),0)</f>
        <v>27141.277792879999</v>
      </c>
      <c r="Q3760" s="1" t="str">
        <f>"'"&amp;Table5[[#This Row],[rxn]]&amp;"'"&amp;CHAR(9)&amp;Table5[[#This Row],[kapp + (slack_ub - slack_lb)/enzload]]</f>
        <v>'RXN-PPIt_m_mm_REV-SPONT'	27141.27779288</v>
      </c>
      <c r="R3760" s="1">
        <f>_xlfn.XLOOKUP(Table5[[#This Row],[rxn]],Table38[name],Table38[flux],0)</f>
        <v>0</v>
      </c>
      <c r="S3760" s="1">
        <f>_xlfn.XLOOKUP(SUBSTITUTE(Table5[[#This Row],[rxn]],"RXN-","ENZLOAD-"),Table38[name],Table38[flux],0)</f>
        <v>0</v>
      </c>
      <c r="T3760" s="1" t="b">
        <f>AND(Table5[[#This Row],[ENZLOAD flux in kapp-slack.gms]]=0,Table5[[#This Row],[flux in kapp-slack.gms]]&lt;&gt;0,NOT(Table5[[#This Row],[spont or unknown?]]))</f>
        <v>0</v>
      </c>
      <c r="U3760" s="1" t="b">
        <f>OR(_xlfn.TEXTAFTER(Table5[[#This Row],[rxn]],"-",-1)="SPONT",_xlfn.TEXTAFTER(Table5[[#This Row],[rxn]],"-",-1)="UNKNOWN")</f>
        <v>1</v>
      </c>
      <c r="V3760" s="1">
        <f>_xlfn.XLOOKUP(SUBSTITUTE(Table5[[#This Row],[rxn]],"RXN-","ENZLOAD-"),Table4[rxn],Table4[ub],0)</f>
        <v>0</v>
      </c>
      <c r="W3760" s="1" t="b">
        <f>AND(Table5[[#This Row],[FVA ENZLOAD flux UB]]=0,Table5[[#This Row],[ENZ not made when it should be?]])</f>
        <v>0</v>
      </c>
    </row>
    <row r="3761" spans="6:23" hidden="1">
      <c r="F3761" s="1" t="s">
        <v>9445</v>
      </c>
      <c r="G3761" s="1" t="str">
        <f>_xlfn.TEXTBEFORE(Table5[[#This Row],[rxn     kapp_old        kapp_slack_ub   kapp_slack_lb]]," ")</f>
        <v>RXN-PPPG9t_c_m_FWD-SPONT</v>
      </c>
      <c r="H376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76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761" s="1">
        <f>_xlfn.NUMBERVALUE(_xlfn.TEXTAFTER(Table5[[#This Row],[rxn     kapp_old        kapp_slack_ub   kapp_slack_lb]]," ",-1))</f>
        <v>0</v>
      </c>
      <c r="K3761" s="1">
        <f>_xlfn.XLOOKUP(SUBSTITUTE(Table5[[#This Row],[rxn]],"RXN-","ENZLOAD-"),ENZLOAD[name],ENZLOAD[flux],0)</f>
        <v>0</v>
      </c>
      <c r="L3761" s="1" t="str">
        <f>"'"&amp;Table5[[#This Row],[rxn]]&amp;"'"&amp;CHAR(9)&amp;IF(AND(Table5[[#This Row],[kapp_slack_ub]]&lt;&gt;0,Table5[[#This Row],[kapp_old]]&lt;$F$1),$F$1,Table5[[#This Row],[kapp_old]])</f>
        <v>'RXN-PPPG9t_c_m_FWD-SPONT'	27141.27779288</v>
      </c>
      <c r="M3761" s="1">
        <f>_xlfn.XLOOKUP(Table5[[#This Row],[rxn]],Table3[name],Table3[flux],$F$1)</f>
        <v>3.7977240313311899E-5</v>
      </c>
      <c r="N3761" s="1" t="str">
        <f>IFERROR(Table5[[#This Row],[min flux]]/Table5[[#This Row],[associated enzload]],"")</f>
        <v/>
      </c>
      <c r="O3761" s="1">
        <f>_xlfn.NUMBERVALUE(IF(Table5[[#This Row],[flux/enzload]]="","",ABS($N$1-Table5[[#This Row],[flux/enzload]])))</f>
        <v>0</v>
      </c>
      <c r="P3761" s="1">
        <f>Table5[[#This Row],[kapp_old]]+IFERROR(((Table5[[#This Row],[kapp_slack_ub]]-Table5[[#This Row],[kapp_slack_lb]])/Table5[[#This Row],[associated enzload]]),0)</f>
        <v>27141.277792879999</v>
      </c>
      <c r="Q3761" s="1" t="str">
        <f>"'"&amp;Table5[[#This Row],[rxn]]&amp;"'"&amp;CHAR(9)&amp;Table5[[#This Row],[kapp + (slack_ub - slack_lb)/enzload]]</f>
        <v>'RXN-PPPG9t_c_m_FWD-SPONT'	27141.27779288</v>
      </c>
      <c r="R3761" s="1">
        <f>_xlfn.XLOOKUP(Table5[[#This Row],[rxn]],Table38[name],Table38[flux],0)</f>
        <v>4.3556101253999998E-5</v>
      </c>
      <c r="S3761" s="1">
        <f>_xlfn.XLOOKUP(SUBSTITUTE(Table5[[#This Row],[rxn]],"RXN-","ENZLOAD-"),Table38[name],Table38[flux],0)</f>
        <v>0</v>
      </c>
      <c r="T3761" s="1" t="b">
        <f>AND(Table5[[#This Row],[ENZLOAD flux in kapp-slack.gms]]=0,Table5[[#This Row],[flux in kapp-slack.gms]]&lt;&gt;0,NOT(Table5[[#This Row],[spont or unknown?]]))</f>
        <v>0</v>
      </c>
      <c r="U3761" s="1" t="b">
        <f>OR(_xlfn.TEXTAFTER(Table5[[#This Row],[rxn]],"-",-1)="SPONT",_xlfn.TEXTAFTER(Table5[[#This Row],[rxn]],"-",-1)="UNKNOWN")</f>
        <v>1</v>
      </c>
      <c r="V3761" s="1">
        <f>_xlfn.XLOOKUP(SUBSTITUTE(Table5[[#This Row],[rxn]],"RXN-","ENZLOAD-"),Table4[rxn],Table4[ub],0)</f>
        <v>0</v>
      </c>
      <c r="W3761" s="1" t="b">
        <f>AND(Table5[[#This Row],[FVA ENZLOAD flux UB]]=0,Table5[[#This Row],[ENZ not made when it should be?]])</f>
        <v>0</v>
      </c>
    </row>
    <row r="3762" spans="6:23" hidden="1">
      <c r="F3762" s="1" t="s">
        <v>9446</v>
      </c>
      <c r="G3762" s="1" t="str">
        <f>_xlfn.TEXTBEFORE(Table5[[#This Row],[rxn     kapp_old        kapp_slack_ub   kapp_slack_lb]]," ")</f>
        <v>RXN-PPPG9t_c_m_REV-SPONT</v>
      </c>
      <c r="H376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76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762" s="1">
        <f>_xlfn.NUMBERVALUE(_xlfn.TEXTAFTER(Table5[[#This Row],[rxn     kapp_old        kapp_slack_ub   kapp_slack_lb]]," ",-1))</f>
        <v>0</v>
      </c>
      <c r="K3762" s="1">
        <f>_xlfn.XLOOKUP(SUBSTITUTE(Table5[[#This Row],[rxn]],"RXN-","ENZLOAD-"),ENZLOAD[name],ENZLOAD[flux],0)</f>
        <v>0</v>
      </c>
      <c r="L3762" s="1" t="str">
        <f>"'"&amp;Table5[[#This Row],[rxn]]&amp;"'"&amp;CHAR(9)&amp;IF(AND(Table5[[#This Row],[kapp_slack_ub]]&lt;&gt;0,Table5[[#This Row],[kapp_old]]&lt;$F$1),$F$1,Table5[[#This Row],[kapp_old]])</f>
        <v>'RXN-PPPG9t_c_m_REV-SPONT'	27141.27779288</v>
      </c>
      <c r="M3762" s="1">
        <f>_xlfn.XLOOKUP(Table5[[#This Row],[rxn]],Table3[name],Table3[flux],$F$1)</f>
        <v>27141.277792879999</v>
      </c>
      <c r="N3762" s="1" t="str">
        <f>IFERROR(Table5[[#This Row],[min flux]]/Table5[[#This Row],[associated enzload]],"")</f>
        <v/>
      </c>
      <c r="O3762" s="1">
        <f>_xlfn.NUMBERVALUE(IF(Table5[[#This Row],[flux/enzload]]="","",ABS($N$1-Table5[[#This Row],[flux/enzload]])))</f>
        <v>0</v>
      </c>
      <c r="P3762" s="1">
        <f>Table5[[#This Row],[kapp_old]]+IFERROR(((Table5[[#This Row],[kapp_slack_ub]]-Table5[[#This Row],[kapp_slack_lb]])/Table5[[#This Row],[associated enzload]]),0)</f>
        <v>27141.277792879999</v>
      </c>
      <c r="Q3762" s="1" t="str">
        <f>"'"&amp;Table5[[#This Row],[rxn]]&amp;"'"&amp;CHAR(9)&amp;Table5[[#This Row],[kapp + (slack_ub - slack_lb)/enzload]]</f>
        <v>'RXN-PPPG9t_c_m_REV-SPONT'	27141.27779288</v>
      </c>
      <c r="R3762" s="1">
        <f>_xlfn.XLOOKUP(Table5[[#This Row],[rxn]],Table38[name],Table38[flux],0)</f>
        <v>0</v>
      </c>
      <c r="S3762" s="1">
        <f>_xlfn.XLOOKUP(SUBSTITUTE(Table5[[#This Row],[rxn]],"RXN-","ENZLOAD-"),Table38[name],Table38[flux],0)</f>
        <v>0</v>
      </c>
      <c r="T3762" s="1" t="b">
        <f>AND(Table5[[#This Row],[ENZLOAD flux in kapp-slack.gms]]=0,Table5[[#This Row],[flux in kapp-slack.gms]]&lt;&gt;0,NOT(Table5[[#This Row],[spont or unknown?]]))</f>
        <v>0</v>
      </c>
      <c r="U3762" s="1" t="b">
        <f>OR(_xlfn.TEXTAFTER(Table5[[#This Row],[rxn]],"-",-1)="SPONT",_xlfn.TEXTAFTER(Table5[[#This Row],[rxn]],"-",-1)="UNKNOWN")</f>
        <v>1</v>
      </c>
      <c r="V3762" s="1">
        <f>_xlfn.XLOOKUP(SUBSTITUTE(Table5[[#This Row],[rxn]],"RXN-","ENZLOAD-"),Table4[rxn],Table4[ub],0)</f>
        <v>0</v>
      </c>
      <c r="W3762" s="1" t="b">
        <f>AND(Table5[[#This Row],[FVA ENZLOAD flux UB]]=0,Table5[[#This Row],[ENZ not made when it should be?]])</f>
        <v>0</v>
      </c>
    </row>
    <row r="3763" spans="6:23" hidden="1">
      <c r="F3763" s="1" t="s">
        <v>9456</v>
      </c>
      <c r="G3763" s="1" t="str">
        <f>_xlfn.TEXTBEFORE(Table5[[#This Row],[rxn     kapp_old        kapp_slack_ub   kapp_slack_lb]]," ")</f>
        <v>RXN-PREN9DPt_c_l_FWD-UNKNOWN</v>
      </c>
      <c r="H376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76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763" s="1">
        <f>_xlfn.NUMBERVALUE(_xlfn.TEXTAFTER(Table5[[#This Row],[rxn     kapp_old        kapp_slack_ub   kapp_slack_lb]]," ",-1))</f>
        <v>0</v>
      </c>
      <c r="K3763" s="1">
        <f>_xlfn.XLOOKUP(SUBSTITUTE(Table5[[#This Row],[rxn]],"RXN-","ENZLOAD-"),ENZLOAD[name],ENZLOAD[flux],0)</f>
        <v>0</v>
      </c>
      <c r="L3763" s="1" t="str">
        <f>"'"&amp;Table5[[#This Row],[rxn]]&amp;"'"&amp;CHAR(9)&amp;IF(AND(Table5[[#This Row],[kapp_slack_ub]]&lt;&gt;0,Table5[[#This Row],[kapp_old]]&lt;$F$1),$F$1,Table5[[#This Row],[kapp_old]])</f>
        <v>'RXN-PREN9DPt_c_l_FWD-UNKNOWN'	27141.27779288</v>
      </c>
      <c r="M3763" s="1">
        <f>_xlfn.XLOOKUP(Table5[[#This Row],[rxn]],Table3[name],Table3[flux],$F$1)</f>
        <v>27141.277792879999</v>
      </c>
      <c r="N3763" s="1" t="str">
        <f>IFERROR(Table5[[#This Row],[min flux]]/Table5[[#This Row],[associated enzload]],"")</f>
        <v/>
      </c>
      <c r="O3763" s="1">
        <f>_xlfn.NUMBERVALUE(IF(Table5[[#This Row],[flux/enzload]]="","",ABS($N$1-Table5[[#This Row],[flux/enzload]])))</f>
        <v>0</v>
      </c>
      <c r="P3763" s="1">
        <f>Table5[[#This Row],[kapp_old]]+IFERROR(((Table5[[#This Row],[kapp_slack_ub]]-Table5[[#This Row],[kapp_slack_lb]])/Table5[[#This Row],[associated enzload]]),0)</f>
        <v>27141.277792879999</v>
      </c>
      <c r="Q3763" s="1" t="str">
        <f>"'"&amp;Table5[[#This Row],[rxn]]&amp;"'"&amp;CHAR(9)&amp;Table5[[#This Row],[kapp + (slack_ub - slack_lb)/enzload]]</f>
        <v>'RXN-PREN9DPt_c_l_FWD-UNKNOWN'	27141.27779288</v>
      </c>
      <c r="R3763" s="1">
        <f>_xlfn.XLOOKUP(Table5[[#This Row],[rxn]],Table38[name],Table38[flux],0)</f>
        <v>0</v>
      </c>
      <c r="S3763" s="1">
        <f>_xlfn.XLOOKUP(SUBSTITUTE(Table5[[#This Row],[rxn]],"RXN-","ENZLOAD-"),Table38[name],Table38[flux],0)</f>
        <v>0</v>
      </c>
      <c r="T3763" s="1" t="b">
        <f>AND(Table5[[#This Row],[ENZLOAD flux in kapp-slack.gms]]=0,Table5[[#This Row],[flux in kapp-slack.gms]]&lt;&gt;0,NOT(Table5[[#This Row],[spont or unknown?]]))</f>
        <v>0</v>
      </c>
      <c r="U3763" s="1" t="b">
        <f>OR(_xlfn.TEXTAFTER(Table5[[#This Row],[rxn]],"-",-1)="SPONT",_xlfn.TEXTAFTER(Table5[[#This Row],[rxn]],"-",-1)="UNKNOWN")</f>
        <v>1</v>
      </c>
      <c r="V3763" s="1">
        <f>_xlfn.XLOOKUP(SUBSTITUTE(Table5[[#This Row],[rxn]],"RXN-","ENZLOAD-"),Table4[rxn],Table4[ub],0)</f>
        <v>0</v>
      </c>
      <c r="W3763" s="1" t="b">
        <f>AND(Table5[[#This Row],[FVA ENZLOAD flux UB]]=0,Table5[[#This Row],[ENZ not made when it should be?]])</f>
        <v>0</v>
      </c>
    </row>
    <row r="3764" spans="6:23" hidden="1">
      <c r="F3764" s="1" t="s">
        <v>9457</v>
      </c>
      <c r="G3764" s="1" t="str">
        <f>_xlfn.TEXTBEFORE(Table5[[#This Row],[rxn     kapp_old        kapp_slack_ub   kapp_slack_lb]]," ")</f>
        <v>RXN-PREN9DPt_c_l_REV-UNKNOWN</v>
      </c>
      <c r="H376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76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764" s="1">
        <f>_xlfn.NUMBERVALUE(_xlfn.TEXTAFTER(Table5[[#This Row],[rxn     kapp_old        kapp_slack_ub   kapp_slack_lb]]," ",-1))</f>
        <v>0</v>
      </c>
      <c r="K3764" s="1">
        <f>_xlfn.XLOOKUP(SUBSTITUTE(Table5[[#This Row],[rxn]],"RXN-","ENZLOAD-"),ENZLOAD[name],ENZLOAD[flux],0)</f>
        <v>0</v>
      </c>
      <c r="L3764" s="1" t="str">
        <f>"'"&amp;Table5[[#This Row],[rxn]]&amp;"'"&amp;CHAR(9)&amp;IF(AND(Table5[[#This Row],[kapp_slack_ub]]&lt;&gt;0,Table5[[#This Row],[kapp_old]]&lt;$F$1),$F$1,Table5[[#This Row],[kapp_old]])</f>
        <v>'RXN-PREN9DPt_c_l_REV-UNKNOWN'	27141.27779288</v>
      </c>
      <c r="M3764" s="1">
        <f>_xlfn.XLOOKUP(Table5[[#This Row],[rxn]],Table3[name],Table3[flux],$F$1)</f>
        <v>27141.277792879999</v>
      </c>
      <c r="N3764" s="1" t="str">
        <f>IFERROR(Table5[[#This Row],[min flux]]/Table5[[#This Row],[associated enzload]],"")</f>
        <v/>
      </c>
      <c r="O3764" s="1">
        <f>_xlfn.NUMBERVALUE(IF(Table5[[#This Row],[flux/enzload]]="","",ABS($N$1-Table5[[#This Row],[flux/enzload]])))</f>
        <v>0</v>
      </c>
      <c r="P3764" s="1">
        <f>Table5[[#This Row],[kapp_old]]+IFERROR(((Table5[[#This Row],[kapp_slack_ub]]-Table5[[#This Row],[kapp_slack_lb]])/Table5[[#This Row],[associated enzload]]),0)</f>
        <v>27141.277792879999</v>
      </c>
      <c r="Q3764" s="1" t="str">
        <f>"'"&amp;Table5[[#This Row],[rxn]]&amp;"'"&amp;CHAR(9)&amp;Table5[[#This Row],[kapp + (slack_ub - slack_lb)/enzload]]</f>
        <v>'RXN-PREN9DPt_c_l_REV-UNKNOWN'	27141.27779288</v>
      </c>
      <c r="R3764" s="1">
        <f>_xlfn.XLOOKUP(Table5[[#This Row],[rxn]],Table38[name],Table38[flux],0)</f>
        <v>0</v>
      </c>
      <c r="S3764" s="1">
        <f>_xlfn.XLOOKUP(SUBSTITUTE(Table5[[#This Row],[rxn]],"RXN-","ENZLOAD-"),Table38[name],Table38[flux],0)</f>
        <v>0</v>
      </c>
      <c r="T3764" s="1" t="b">
        <f>AND(Table5[[#This Row],[ENZLOAD flux in kapp-slack.gms]]=0,Table5[[#This Row],[flux in kapp-slack.gms]]&lt;&gt;0,NOT(Table5[[#This Row],[spont or unknown?]]))</f>
        <v>0</v>
      </c>
      <c r="U3764" s="1" t="b">
        <f>OR(_xlfn.TEXTAFTER(Table5[[#This Row],[rxn]],"-",-1)="SPONT",_xlfn.TEXTAFTER(Table5[[#This Row],[rxn]],"-",-1)="UNKNOWN")</f>
        <v>1</v>
      </c>
      <c r="V3764" s="1">
        <f>_xlfn.XLOOKUP(SUBSTITUTE(Table5[[#This Row],[rxn]],"RXN-","ENZLOAD-"),Table4[rxn],Table4[ub],0)</f>
        <v>0</v>
      </c>
      <c r="W3764" s="1" t="b">
        <f>AND(Table5[[#This Row],[FVA ENZLOAD flux UB]]=0,Table5[[#This Row],[ENZ not made when it should be?]])</f>
        <v>0</v>
      </c>
    </row>
    <row r="3765" spans="6:23" hidden="1">
      <c r="F3765" s="1" t="s">
        <v>9458</v>
      </c>
      <c r="G3765" s="1" t="str">
        <f>_xlfn.TEXTBEFORE(Table5[[#This Row],[rxn     kapp_old        kapp_slack_ub   kapp_slack_lb]]," ")</f>
        <v>RXN-PREN9DPt_c_m_FWD-UNKNOWN</v>
      </c>
      <c r="H376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76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765" s="1">
        <f>_xlfn.NUMBERVALUE(_xlfn.TEXTAFTER(Table5[[#This Row],[rxn     kapp_old        kapp_slack_ub   kapp_slack_lb]]," ",-1))</f>
        <v>0</v>
      </c>
      <c r="K3765" s="1">
        <f>_xlfn.XLOOKUP(SUBSTITUTE(Table5[[#This Row],[rxn]],"RXN-","ENZLOAD-"),ENZLOAD[name],ENZLOAD[flux],0)</f>
        <v>0</v>
      </c>
      <c r="L3765" s="1" t="str">
        <f>"'"&amp;Table5[[#This Row],[rxn]]&amp;"'"&amp;CHAR(9)&amp;IF(AND(Table5[[#This Row],[kapp_slack_ub]]&lt;&gt;0,Table5[[#This Row],[kapp_old]]&lt;$F$1),$F$1,Table5[[#This Row],[kapp_old]])</f>
        <v>'RXN-PREN9DPt_c_m_FWD-UNKNOWN'	27141.27779288</v>
      </c>
      <c r="M3765" s="1">
        <f>_xlfn.XLOOKUP(Table5[[#This Row],[rxn]],Table3[name],Table3[flux],$F$1)</f>
        <v>27141.277792879999</v>
      </c>
      <c r="N3765" s="1" t="str">
        <f>IFERROR(Table5[[#This Row],[min flux]]/Table5[[#This Row],[associated enzload]],"")</f>
        <v/>
      </c>
      <c r="O3765" s="1">
        <f>_xlfn.NUMBERVALUE(IF(Table5[[#This Row],[flux/enzload]]="","",ABS($N$1-Table5[[#This Row],[flux/enzload]])))</f>
        <v>0</v>
      </c>
      <c r="P3765" s="1">
        <f>Table5[[#This Row],[kapp_old]]+IFERROR(((Table5[[#This Row],[kapp_slack_ub]]-Table5[[#This Row],[kapp_slack_lb]])/Table5[[#This Row],[associated enzload]]),0)</f>
        <v>27141.277792879999</v>
      </c>
      <c r="Q3765" s="1" t="str">
        <f>"'"&amp;Table5[[#This Row],[rxn]]&amp;"'"&amp;CHAR(9)&amp;Table5[[#This Row],[kapp + (slack_ub - slack_lb)/enzload]]</f>
        <v>'RXN-PREN9DPt_c_m_FWD-UNKNOWN'	27141.27779288</v>
      </c>
      <c r="R3765" s="1">
        <f>_xlfn.XLOOKUP(Table5[[#This Row],[rxn]],Table38[name],Table38[flux],0)</f>
        <v>0</v>
      </c>
      <c r="S3765" s="1">
        <f>_xlfn.XLOOKUP(SUBSTITUTE(Table5[[#This Row],[rxn]],"RXN-","ENZLOAD-"),Table38[name],Table38[flux],0)</f>
        <v>0</v>
      </c>
      <c r="T3765" s="1" t="b">
        <f>AND(Table5[[#This Row],[ENZLOAD flux in kapp-slack.gms]]=0,Table5[[#This Row],[flux in kapp-slack.gms]]&lt;&gt;0,NOT(Table5[[#This Row],[spont or unknown?]]))</f>
        <v>0</v>
      </c>
      <c r="U3765" s="1" t="b">
        <f>OR(_xlfn.TEXTAFTER(Table5[[#This Row],[rxn]],"-",-1)="SPONT",_xlfn.TEXTAFTER(Table5[[#This Row],[rxn]],"-",-1)="UNKNOWN")</f>
        <v>1</v>
      </c>
      <c r="V3765" s="1">
        <f>_xlfn.XLOOKUP(SUBSTITUTE(Table5[[#This Row],[rxn]],"RXN-","ENZLOAD-"),Table4[rxn],Table4[ub],0)</f>
        <v>0</v>
      </c>
      <c r="W3765" s="1" t="b">
        <f>AND(Table5[[#This Row],[FVA ENZLOAD flux UB]]=0,Table5[[#This Row],[ENZ not made when it should be?]])</f>
        <v>0</v>
      </c>
    </row>
    <row r="3766" spans="6:23" hidden="1">
      <c r="F3766" s="1" t="s">
        <v>9459</v>
      </c>
      <c r="G3766" s="1" t="str">
        <f>_xlfn.TEXTBEFORE(Table5[[#This Row],[rxn     kapp_old        kapp_slack_ub   kapp_slack_lb]]," ")</f>
        <v>RXN-PREN9DPt_c_m_REV-UNKNOWN</v>
      </c>
      <c r="H376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76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766" s="1">
        <f>_xlfn.NUMBERVALUE(_xlfn.TEXTAFTER(Table5[[#This Row],[rxn     kapp_old        kapp_slack_ub   kapp_slack_lb]]," ",-1))</f>
        <v>0</v>
      </c>
      <c r="K3766" s="1">
        <f>_xlfn.XLOOKUP(SUBSTITUTE(Table5[[#This Row],[rxn]],"RXN-","ENZLOAD-"),ENZLOAD[name],ENZLOAD[flux],0)</f>
        <v>0</v>
      </c>
      <c r="L3766" s="1" t="str">
        <f>"'"&amp;Table5[[#This Row],[rxn]]&amp;"'"&amp;CHAR(9)&amp;IF(AND(Table5[[#This Row],[kapp_slack_ub]]&lt;&gt;0,Table5[[#This Row],[kapp_old]]&lt;$F$1),$F$1,Table5[[#This Row],[kapp_old]])</f>
        <v>'RXN-PREN9DPt_c_m_REV-UNKNOWN'	27141.27779288</v>
      </c>
      <c r="M3766" s="1">
        <f>_xlfn.XLOOKUP(Table5[[#This Row],[rxn]],Table3[name],Table3[flux],$F$1)</f>
        <v>27141.277792879999</v>
      </c>
      <c r="N3766" s="1" t="str">
        <f>IFERROR(Table5[[#This Row],[min flux]]/Table5[[#This Row],[associated enzload]],"")</f>
        <v/>
      </c>
      <c r="O3766" s="1">
        <f>_xlfn.NUMBERVALUE(IF(Table5[[#This Row],[flux/enzload]]="","",ABS($N$1-Table5[[#This Row],[flux/enzload]])))</f>
        <v>0</v>
      </c>
      <c r="P3766" s="1">
        <f>Table5[[#This Row],[kapp_old]]+IFERROR(((Table5[[#This Row],[kapp_slack_ub]]-Table5[[#This Row],[kapp_slack_lb]])/Table5[[#This Row],[associated enzload]]),0)</f>
        <v>27141.277792879999</v>
      </c>
      <c r="Q3766" s="1" t="str">
        <f>"'"&amp;Table5[[#This Row],[rxn]]&amp;"'"&amp;CHAR(9)&amp;Table5[[#This Row],[kapp + (slack_ub - slack_lb)/enzload]]</f>
        <v>'RXN-PREN9DPt_c_m_REV-UNKNOWN'	27141.27779288</v>
      </c>
      <c r="R3766" s="1">
        <f>_xlfn.XLOOKUP(Table5[[#This Row],[rxn]],Table38[name],Table38[flux],0)</f>
        <v>0</v>
      </c>
      <c r="S3766" s="1">
        <f>_xlfn.XLOOKUP(SUBSTITUTE(Table5[[#This Row],[rxn]],"RXN-","ENZLOAD-"),Table38[name],Table38[flux],0)</f>
        <v>0</v>
      </c>
      <c r="T3766" s="1" t="b">
        <f>AND(Table5[[#This Row],[ENZLOAD flux in kapp-slack.gms]]=0,Table5[[#This Row],[flux in kapp-slack.gms]]&lt;&gt;0,NOT(Table5[[#This Row],[spont or unknown?]]))</f>
        <v>0</v>
      </c>
      <c r="U3766" s="1" t="b">
        <f>OR(_xlfn.TEXTAFTER(Table5[[#This Row],[rxn]],"-",-1)="SPONT",_xlfn.TEXTAFTER(Table5[[#This Row],[rxn]],"-",-1)="UNKNOWN")</f>
        <v>1</v>
      </c>
      <c r="V3766" s="1">
        <f>_xlfn.XLOOKUP(SUBSTITUTE(Table5[[#This Row],[rxn]],"RXN-","ENZLOAD-"),Table4[rxn],Table4[ub],0)</f>
        <v>0</v>
      </c>
      <c r="W3766" s="1" t="b">
        <f>AND(Table5[[#This Row],[FVA ENZLOAD flux UB]]=0,Table5[[#This Row],[ENZ not made when it should be?]])</f>
        <v>0</v>
      </c>
    </row>
    <row r="3767" spans="6:23" hidden="1">
      <c r="F3767" s="1" t="s">
        <v>9481</v>
      </c>
      <c r="G3767" s="1" t="str">
        <f>_xlfn.TEXTBEFORE(Table5[[#This Row],[rxn     kapp_old        kapp_slack_ub   kapp_slack_lb]]," ")</f>
        <v>RXN-PROt_c_m_FWD-SPONT</v>
      </c>
      <c r="H376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76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767" s="1">
        <f>_xlfn.NUMBERVALUE(_xlfn.TEXTAFTER(Table5[[#This Row],[rxn     kapp_old        kapp_slack_ub   kapp_slack_lb]]," ",-1))</f>
        <v>0</v>
      </c>
      <c r="K3767" s="1">
        <f>_xlfn.XLOOKUP(SUBSTITUTE(Table5[[#This Row],[rxn]],"RXN-","ENZLOAD-"),ENZLOAD[name],ENZLOAD[flux],0)</f>
        <v>0</v>
      </c>
      <c r="L3767" s="1" t="str">
        <f>"'"&amp;Table5[[#This Row],[rxn]]&amp;"'"&amp;CHAR(9)&amp;IF(AND(Table5[[#This Row],[kapp_slack_ub]]&lt;&gt;0,Table5[[#This Row],[kapp_old]]&lt;$F$1),$F$1,Table5[[#This Row],[kapp_old]])</f>
        <v>'RXN-PROt_c_m_FWD-SPONT'	27141.27779288</v>
      </c>
      <c r="M3767" s="1">
        <f>_xlfn.XLOOKUP(Table5[[#This Row],[rxn]],Table3[name],Table3[flux],$F$1)</f>
        <v>27141.277792879999</v>
      </c>
      <c r="N3767" s="1" t="str">
        <f>IFERROR(Table5[[#This Row],[min flux]]/Table5[[#This Row],[associated enzload]],"")</f>
        <v/>
      </c>
      <c r="O3767" s="1">
        <f>_xlfn.NUMBERVALUE(IF(Table5[[#This Row],[flux/enzload]]="","",ABS($N$1-Table5[[#This Row],[flux/enzload]])))</f>
        <v>0</v>
      </c>
      <c r="P3767" s="1">
        <f>Table5[[#This Row],[kapp_old]]+IFERROR(((Table5[[#This Row],[kapp_slack_ub]]-Table5[[#This Row],[kapp_slack_lb]])/Table5[[#This Row],[associated enzload]]),0)</f>
        <v>27141.277792879999</v>
      </c>
      <c r="Q3767" s="1" t="str">
        <f>"'"&amp;Table5[[#This Row],[rxn]]&amp;"'"&amp;CHAR(9)&amp;Table5[[#This Row],[kapp + (slack_ub - slack_lb)/enzload]]</f>
        <v>'RXN-PROt_c_m_FWD-SPONT'	27141.27779288</v>
      </c>
      <c r="R3767" s="1">
        <f>_xlfn.XLOOKUP(Table5[[#This Row],[rxn]],Table38[name],Table38[flux],0)</f>
        <v>0</v>
      </c>
      <c r="S3767" s="1">
        <f>_xlfn.XLOOKUP(SUBSTITUTE(Table5[[#This Row],[rxn]],"RXN-","ENZLOAD-"),Table38[name],Table38[flux],0)</f>
        <v>0</v>
      </c>
      <c r="T3767" s="1" t="b">
        <f>AND(Table5[[#This Row],[ENZLOAD flux in kapp-slack.gms]]=0,Table5[[#This Row],[flux in kapp-slack.gms]]&lt;&gt;0,NOT(Table5[[#This Row],[spont or unknown?]]))</f>
        <v>0</v>
      </c>
      <c r="U3767" s="1" t="b">
        <f>OR(_xlfn.TEXTAFTER(Table5[[#This Row],[rxn]],"-",-1)="SPONT",_xlfn.TEXTAFTER(Table5[[#This Row],[rxn]],"-",-1)="UNKNOWN")</f>
        <v>1</v>
      </c>
      <c r="V3767" s="1">
        <f>_xlfn.XLOOKUP(SUBSTITUTE(Table5[[#This Row],[rxn]],"RXN-","ENZLOAD-"),Table4[rxn],Table4[ub],0)</f>
        <v>0</v>
      </c>
      <c r="W3767" s="1" t="b">
        <f>AND(Table5[[#This Row],[FVA ENZLOAD flux UB]]=0,Table5[[#This Row],[ENZ not made when it should be?]])</f>
        <v>0</v>
      </c>
    </row>
    <row r="3768" spans="6:23" hidden="1">
      <c r="F3768" s="1" t="s">
        <v>9482</v>
      </c>
      <c r="G3768" s="1" t="str">
        <f>_xlfn.TEXTBEFORE(Table5[[#This Row],[rxn     kapp_old        kapp_slack_ub   kapp_slack_lb]]," ")</f>
        <v>RXN-PROt_c_m_REV-SPONT</v>
      </c>
      <c r="H376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76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768" s="1">
        <f>_xlfn.NUMBERVALUE(_xlfn.TEXTAFTER(Table5[[#This Row],[rxn     kapp_old        kapp_slack_ub   kapp_slack_lb]]," ",-1))</f>
        <v>0</v>
      </c>
      <c r="K3768" s="1">
        <f>_xlfn.XLOOKUP(SUBSTITUTE(Table5[[#This Row],[rxn]],"RXN-","ENZLOAD-"),ENZLOAD[name],ENZLOAD[flux],0)</f>
        <v>0</v>
      </c>
      <c r="L3768" s="1" t="str">
        <f>"'"&amp;Table5[[#This Row],[rxn]]&amp;"'"&amp;CHAR(9)&amp;IF(AND(Table5[[#This Row],[kapp_slack_ub]]&lt;&gt;0,Table5[[#This Row],[kapp_old]]&lt;$F$1),$F$1,Table5[[#This Row],[kapp_old]])</f>
        <v>'RXN-PROt_c_m_REV-SPONT'	27141.27779288</v>
      </c>
      <c r="M3768" s="1">
        <f>_xlfn.XLOOKUP(Table5[[#This Row],[rxn]],Table3[name],Table3[flux],$F$1)</f>
        <v>27141.277792879999</v>
      </c>
      <c r="N3768" s="1" t="str">
        <f>IFERROR(Table5[[#This Row],[min flux]]/Table5[[#This Row],[associated enzload]],"")</f>
        <v/>
      </c>
      <c r="O3768" s="1">
        <f>_xlfn.NUMBERVALUE(IF(Table5[[#This Row],[flux/enzload]]="","",ABS($N$1-Table5[[#This Row],[flux/enzload]])))</f>
        <v>0</v>
      </c>
      <c r="P3768" s="1">
        <f>Table5[[#This Row],[kapp_old]]+IFERROR(((Table5[[#This Row],[kapp_slack_ub]]-Table5[[#This Row],[kapp_slack_lb]])/Table5[[#This Row],[associated enzload]]),0)</f>
        <v>27141.277792879999</v>
      </c>
      <c r="Q3768" s="1" t="str">
        <f>"'"&amp;Table5[[#This Row],[rxn]]&amp;"'"&amp;CHAR(9)&amp;Table5[[#This Row],[kapp + (slack_ub - slack_lb)/enzload]]</f>
        <v>'RXN-PROt_c_m_REV-SPONT'	27141.27779288</v>
      </c>
      <c r="R3768" s="1">
        <f>_xlfn.XLOOKUP(Table5[[#This Row],[rxn]],Table38[name],Table38[flux],0)</f>
        <v>0</v>
      </c>
      <c r="S3768" s="1">
        <f>_xlfn.XLOOKUP(SUBSTITUTE(Table5[[#This Row],[rxn]],"RXN-","ENZLOAD-"),Table38[name],Table38[flux],0)</f>
        <v>0</v>
      </c>
      <c r="T3768" s="1" t="b">
        <f>AND(Table5[[#This Row],[ENZLOAD flux in kapp-slack.gms]]=0,Table5[[#This Row],[flux in kapp-slack.gms]]&lt;&gt;0,NOT(Table5[[#This Row],[spont or unknown?]]))</f>
        <v>0</v>
      </c>
      <c r="U3768" s="1" t="b">
        <f>OR(_xlfn.TEXTAFTER(Table5[[#This Row],[rxn]],"-",-1)="SPONT",_xlfn.TEXTAFTER(Table5[[#This Row],[rxn]],"-",-1)="UNKNOWN")</f>
        <v>1</v>
      </c>
      <c r="V3768" s="1">
        <f>_xlfn.XLOOKUP(SUBSTITUTE(Table5[[#This Row],[rxn]],"RXN-","ENZLOAD-"),Table4[rxn],Table4[ub],0)</f>
        <v>0</v>
      </c>
      <c r="W3768" s="1" t="b">
        <f>AND(Table5[[#This Row],[FVA ENZLOAD flux UB]]=0,Table5[[#This Row],[ENZ not made when it should be?]])</f>
        <v>0</v>
      </c>
    </row>
    <row r="3769" spans="6:23" hidden="1">
      <c r="F3769" s="1" t="s">
        <v>9485</v>
      </c>
      <c r="G3769" s="1" t="str">
        <f>_xlfn.TEXTBEFORE(Table5[[#This Row],[rxn     kapp_old        kapp_slack_ub   kapp_slack_lb]]," ")</f>
        <v>RXN-PROtps_e_FWD-rt5861</v>
      </c>
      <c r="H376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76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769" s="1">
        <f>_xlfn.NUMBERVALUE(_xlfn.TEXTAFTER(Table5[[#This Row],[rxn     kapp_old        kapp_slack_ub   kapp_slack_lb]]," ",-1))</f>
        <v>0</v>
      </c>
      <c r="K3769" s="1">
        <f>_xlfn.XLOOKUP(SUBSTITUTE(Table5[[#This Row],[rxn]],"RXN-","ENZLOAD-"),ENZLOAD[name],ENZLOAD[flux],0)</f>
        <v>0</v>
      </c>
      <c r="L3769" s="1" t="str">
        <f>"'"&amp;Table5[[#This Row],[rxn]]&amp;"'"&amp;CHAR(9)&amp;IF(AND(Table5[[#This Row],[kapp_slack_ub]]&lt;&gt;0,Table5[[#This Row],[kapp_old]]&lt;$F$1),$F$1,Table5[[#This Row],[kapp_old]])</f>
        <v>'RXN-PROtps_e_FWD-rt5861'	27141.27779288</v>
      </c>
      <c r="M3769" s="1">
        <f>_xlfn.XLOOKUP(Table5[[#This Row],[rxn]],Table3[name],Table3[flux],$F$1)</f>
        <v>27141.277792879999</v>
      </c>
      <c r="N3769" s="1" t="str">
        <f>IFERROR(Table5[[#This Row],[min flux]]/Table5[[#This Row],[associated enzload]],"")</f>
        <v/>
      </c>
      <c r="O3769" s="1">
        <f>_xlfn.NUMBERVALUE(IF(Table5[[#This Row],[flux/enzload]]="","",ABS($N$1-Table5[[#This Row],[flux/enzload]])))</f>
        <v>0</v>
      </c>
      <c r="P3769" s="1">
        <f>Table5[[#This Row],[kapp_old]]+IFERROR(((Table5[[#This Row],[kapp_slack_ub]]-Table5[[#This Row],[kapp_slack_lb]])/Table5[[#This Row],[associated enzload]]),0)</f>
        <v>27141.277792879999</v>
      </c>
      <c r="Q3769" s="1" t="str">
        <f>"'"&amp;Table5[[#This Row],[rxn]]&amp;"'"&amp;CHAR(9)&amp;Table5[[#This Row],[kapp + (slack_ub - slack_lb)/enzload]]</f>
        <v>'RXN-PROtps_e_FWD-rt5861'	27141.27779288</v>
      </c>
      <c r="R3769" s="1">
        <f>_xlfn.XLOOKUP(Table5[[#This Row],[rxn]],Table38[name],Table38[flux],0)</f>
        <v>0</v>
      </c>
      <c r="S3769" s="1">
        <f>_xlfn.XLOOKUP(SUBSTITUTE(Table5[[#This Row],[rxn]],"RXN-","ENZLOAD-"),Table38[name],Table38[flux],0)</f>
        <v>0</v>
      </c>
      <c r="T3769" s="1" t="b">
        <f>AND(Table5[[#This Row],[ENZLOAD flux in kapp-slack.gms]]=0,Table5[[#This Row],[flux in kapp-slack.gms]]&lt;&gt;0,NOT(Table5[[#This Row],[spont or unknown?]]))</f>
        <v>0</v>
      </c>
      <c r="U3769" s="1" t="b">
        <f>OR(_xlfn.TEXTAFTER(Table5[[#This Row],[rxn]],"-",-1)="SPONT",_xlfn.TEXTAFTER(Table5[[#This Row],[rxn]],"-",-1)="UNKNOWN")</f>
        <v>0</v>
      </c>
      <c r="V3769" s="1">
        <f>_xlfn.XLOOKUP(SUBSTITUTE(Table5[[#This Row],[rxn]],"RXN-","ENZLOAD-"),Table4[rxn],Table4[ub],0)</f>
        <v>0.66013560000000004</v>
      </c>
      <c r="W3769" s="1" t="b">
        <f>AND(Table5[[#This Row],[FVA ENZLOAD flux UB]]=0,Table5[[#This Row],[ENZ not made when it should be?]])</f>
        <v>0</v>
      </c>
    </row>
    <row r="3770" spans="6:23" hidden="1">
      <c r="F3770" s="1" t="s">
        <v>9486</v>
      </c>
      <c r="G3770" s="1" t="str">
        <f>_xlfn.TEXTBEFORE(Table5[[#This Row],[rxn     kapp_old        kapp_slack_ub   kapp_slack_lb]]," ")</f>
        <v>RXN-PROtps_e_REV-rt5861</v>
      </c>
      <c r="H377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77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770" s="1">
        <f>_xlfn.NUMBERVALUE(_xlfn.TEXTAFTER(Table5[[#This Row],[rxn     kapp_old        kapp_slack_ub   kapp_slack_lb]]," ",-1))</f>
        <v>0</v>
      </c>
      <c r="K3770" s="1">
        <f>_xlfn.XLOOKUP(SUBSTITUTE(Table5[[#This Row],[rxn]],"RXN-","ENZLOAD-"),ENZLOAD[name],ENZLOAD[flux],0)</f>
        <v>0</v>
      </c>
      <c r="L3770" s="1" t="str">
        <f>"'"&amp;Table5[[#This Row],[rxn]]&amp;"'"&amp;CHAR(9)&amp;IF(AND(Table5[[#This Row],[kapp_slack_ub]]&lt;&gt;0,Table5[[#This Row],[kapp_old]]&lt;$F$1),$F$1,Table5[[#This Row],[kapp_old]])</f>
        <v>'RXN-PROtps_e_REV-rt5861'	27141.27779288</v>
      </c>
      <c r="M3770" s="1">
        <f>_xlfn.XLOOKUP(Table5[[#This Row],[rxn]],Table3[name],Table3[flux],$F$1)</f>
        <v>27141.277792879999</v>
      </c>
      <c r="N3770" s="1" t="str">
        <f>IFERROR(Table5[[#This Row],[min flux]]/Table5[[#This Row],[associated enzload]],"")</f>
        <v/>
      </c>
      <c r="O3770" s="1">
        <f>_xlfn.NUMBERVALUE(IF(Table5[[#This Row],[flux/enzload]]="","",ABS($N$1-Table5[[#This Row],[flux/enzload]])))</f>
        <v>0</v>
      </c>
      <c r="P3770" s="1">
        <f>Table5[[#This Row],[kapp_old]]+IFERROR(((Table5[[#This Row],[kapp_slack_ub]]-Table5[[#This Row],[kapp_slack_lb]])/Table5[[#This Row],[associated enzload]]),0)</f>
        <v>27141.277792879999</v>
      </c>
      <c r="Q3770" s="1" t="str">
        <f>"'"&amp;Table5[[#This Row],[rxn]]&amp;"'"&amp;CHAR(9)&amp;Table5[[#This Row],[kapp + (slack_ub - slack_lb)/enzload]]</f>
        <v>'RXN-PROtps_e_REV-rt5861'	27141.27779288</v>
      </c>
      <c r="R3770" s="1">
        <f>_xlfn.XLOOKUP(Table5[[#This Row],[rxn]],Table38[name],Table38[flux],0)</f>
        <v>0</v>
      </c>
      <c r="S3770" s="1">
        <f>_xlfn.XLOOKUP(SUBSTITUTE(Table5[[#This Row],[rxn]],"RXN-","ENZLOAD-"),Table38[name],Table38[flux],0)</f>
        <v>0</v>
      </c>
      <c r="T3770" s="1" t="b">
        <f>AND(Table5[[#This Row],[ENZLOAD flux in kapp-slack.gms]]=0,Table5[[#This Row],[flux in kapp-slack.gms]]&lt;&gt;0,NOT(Table5[[#This Row],[spont or unknown?]]))</f>
        <v>0</v>
      </c>
      <c r="U3770" s="1" t="b">
        <f>OR(_xlfn.TEXTAFTER(Table5[[#This Row],[rxn]],"-",-1)="SPONT",_xlfn.TEXTAFTER(Table5[[#This Row],[rxn]],"-",-1)="UNKNOWN")</f>
        <v>0</v>
      </c>
      <c r="V3770" s="1">
        <f>_xlfn.XLOOKUP(SUBSTITUTE(Table5[[#This Row],[rxn]],"RXN-","ENZLOAD-"),Table4[rxn],Table4[ub],0)</f>
        <v>0.66013560000000004</v>
      </c>
      <c r="W3770" s="1" t="b">
        <f>AND(Table5[[#This Row],[FVA ENZLOAD flux UB]]=0,Table5[[#This Row],[ENZ not made when it should be?]])</f>
        <v>0</v>
      </c>
    </row>
    <row r="3771" spans="6:23" hidden="1">
      <c r="F3771" s="1" t="s">
        <v>9489</v>
      </c>
      <c r="G3771" s="1" t="str">
        <f>_xlfn.TEXTBEFORE(Table5[[#This Row],[rxn     kapp_old        kapp_slack_ub   kapp_slack_lb]]," ")</f>
        <v>RXN-PRPPt_c_m_FWD-SPONT</v>
      </c>
      <c r="H377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77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771" s="1">
        <f>_xlfn.NUMBERVALUE(_xlfn.TEXTAFTER(Table5[[#This Row],[rxn     kapp_old        kapp_slack_ub   kapp_slack_lb]]," ",-1))</f>
        <v>0</v>
      </c>
      <c r="K3771" s="1">
        <f>_xlfn.XLOOKUP(SUBSTITUTE(Table5[[#This Row],[rxn]],"RXN-","ENZLOAD-"),ENZLOAD[name],ENZLOAD[flux],0)</f>
        <v>0</v>
      </c>
      <c r="L3771" s="1" t="str">
        <f>"'"&amp;Table5[[#This Row],[rxn]]&amp;"'"&amp;CHAR(9)&amp;IF(AND(Table5[[#This Row],[kapp_slack_ub]]&lt;&gt;0,Table5[[#This Row],[kapp_old]]&lt;$F$1),$F$1,Table5[[#This Row],[kapp_old]])</f>
        <v>'RXN-PRPPt_c_m_FWD-SPONT'	27141.27779288</v>
      </c>
      <c r="M3771" s="1">
        <f>_xlfn.XLOOKUP(Table5[[#This Row],[rxn]],Table3[name],Table3[flux],$F$1)</f>
        <v>27141.277792879999</v>
      </c>
      <c r="N3771" s="1" t="str">
        <f>IFERROR(Table5[[#This Row],[min flux]]/Table5[[#This Row],[associated enzload]],"")</f>
        <v/>
      </c>
      <c r="O3771" s="1">
        <f>_xlfn.NUMBERVALUE(IF(Table5[[#This Row],[flux/enzload]]="","",ABS($N$1-Table5[[#This Row],[flux/enzload]])))</f>
        <v>0</v>
      </c>
      <c r="P3771" s="1">
        <f>Table5[[#This Row],[kapp_old]]+IFERROR(((Table5[[#This Row],[kapp_slack_ub]]-Table5[[#This Row],[kapp_slack_lb]])/Table5[[#This Row],[associated enzload]]),0)</f>
        <v>27141.277792879999</v>
      </c>
      <c r="Q3771" s="1" t="str">
        <f>"'"&amp;Table5[[#This Row],[rxn]]&amp;"'"&amp;CHAR(9)&amp;Table5[[#This Row],[kapp + (slack_ub - slack_lb)/enzload]]</f>
        <v>'RXN-PRPPt_c_m_FWD-SPONT'	27141.27779288</v>
      </c>
      <c r="R3771" s="1">
        <f>_xlfn.XLOOKUP(Table5[[#This Row],[rxn]],Table38[name],Table38[flux],0)</f>
        <v>0</v>
      </c>
      <c r="S3771" s="1">
        <f>_xlfn.XLOOKUP(SUBSTITUTE(Table5[[#This Row],[rxn]],"RXN-","ENZLOAD-"),Table38[name],Table38[flux],0)</f>
        <v>0</v>
      </c>
      <c r="T3771" s="1" t="b">
        <f>AND(Table5[[#This Row],[ENZLOAD flux in kapp-slack.gms]]=0,Table5[[#This Row],[flux in kapp-slack.gms]]&lt;&gt;0,NOT(Table5[[#This Row],[spont or unknown?]]))</f>
        <v>0</v>
      </c>
      <c r="U3771" s="1" t="b">
        <f>OR(_xlfn.TEXTAFTER(Table5[[#This Row],[rxn]],"-",-1)="SPONT",_xlfn.TEXTAFTER(Table5[[#This Row],[rxn]],"-",-1)="UNKNOWN")</f>
        <v>1</v>
      </c>
      <c r="V3771" s="1">
        <f>_xlfn.XLOOKUP(SUBSTITUTE(Table5[[#This Row],[rxn]],"RXN-","ENZLOAD-"),Table4[rxn],Table4[ub],0)</f>
        <v>0</v>
      </c>
      <c r="W3771" s="1" t="b">
        <f>AND(Table5[[#This Row],[FVA ENZLOAD flux UB]]=0,Table5[[#This Row],[ENZ not made when it should be?]])</f>
        <v>0</v>
      </c>
    </row>
    <row r="3772" spans="6:23" hidden="1">
      <c r="F3772" s="1" t="s">
        <v>9490</v>
      </c>
      <c r="G3772" s="1" t="str">
        <f>_xlfn.TEXTBEFORE(Table5[[#This Row],[rxn     kapp_old        kapp_slack_ub   kapp_slack_lb]]," ")</f>
        <v>RXN-PRPPt_c_m_REV-SPONT</v>
      </c>
      <c r="H377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77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772" s="1">
        <f>_xlfn.NUMBERVALUE(_xlfn.TEXTAFTER(Table5[[#This Row],[rxn     kapp_old        kapp_slack_ub   kapp_slack_lb]]," ",-1))</f>
        <v>0</v>
      </c>
      <c r="K3772" s="1">
        <f>_xlfn.XLOOKUP(SUBSTITUTE(Table5[[#This Row],[rxn]],"RXN-","ENZLOAD-"),ENZLOAD[name],ENZLOAD[flux],0)</f>
        <v>0</v>
      </c>
      <c r="L3772" s="1" t="str">
        <f>"'"&amp;Table5[[#This Row],[rxn]]&amp;"'"&amp;CHAR(9)&amp;IF(AND(Table5[[#This Row],[kapp_slack_ub]]&lt;&gt;0,Table5[[#This Row],[kapp_old]]&lt;$F$1),$F$1,Table5[[#This Row],[kapp_old]])</f>
        <v>'RXN-PRPPt_c_m_REV-SPONT'	27141.27779288</v>
      </c>
      <c r="M3772" s="1">
        <f>_xlfn.XLOOKUP(Table5[[#This Row],[rxn]],Table3[name],Table3[flux],$F$1)</f>
        <v>27141.277792879999</v>
      </c>
      <c r="N3772" s="1" t="str">
        <f>IFERROR(Table5[[#This Row],[min flux]]/Table5[[#This Row],[associated enzload]],"")</f>
        <v/>
      </c>
      <c r="O3772" s="1">
        <f>_xlfn.NUMBERVALUE(IF(Table5[[#This Row],[flux/enzload]]="","",ABS($N$1-Table5[[#This Row],[flux/enzload]])))</f>
        <v>0</v>
      </c>
      <c r="P3772" s="1">
        <f>Table5[[#This Row],[kapp_old]]+IFERROR(((Table5[[#This Row],[kapp_slack_ub]]-Table5[[#This Row],[kapp_slack_lb]])/Table5[[#This Row],[associated enzload]]),0)</f>
        <v>27141.277792879999</v>
      </c>
      <c r="Q3772" s="1" t="str">
        <f>"'"&amp;Table5[[#This Row],[rxn]]&amp;"'"&amp;CHAR(9)&amp;Table5[[#This Row],[kapp + (slack_ub - slack_lb)/enzload]]</f>
        <v>'RXN-PRPPt_c_m_REV-SPONT'	27141.27779288</v>
      </c>
      <c r="R3772" s="1">
        <f>_xlfn.XLOOKUP(Table5[[#This Row],[rxn]],Table38[name],Table38[flux],0)</f>
        <v>0</v>
      </c>
      <c r="S3772" s="1">
        <f>_xlfn.XLOOKUP(SUBSTITUTE(Table5[[#This Row],[rxn]],"RXN-","ENZLOAD-"),Table38[name],Table38[flux],0)</f>
        <v>0</v>
      </c>
      <c r="T3772" s="1" t="b">
        <f>AND(Table5[[#This Row],[ENZLOAD flux in kapp-slack.gms]]=0,Table5[[#This Row],[flux in kapp-slack.gms]]&lt;&gt;0,NOT(Table5[[#This Row],[spont or unknown?]]))</f>
        <v>0</v>
      </c>
      <c r="U3772" s="1" t="b">
        <f>OR(_xlfn.TEXTAFTER(Table5[[#This Row],[rxn]],"-",-1)="SPONT",_xlfn.TEXTAFTER(Table5[[#This Row],[rxn]],"-",-1)="UNKNOWN")</f>
        <v>1</v>
      </c>
      <c r="V3772" s="1">
        <f>_xlfn.XLOOKUP(SUBSTITUTE(Table5[[#This Row],[rxn]],"RXN-","ENZLOAD-"),Table4[rxn],Table4[ub],0)</f>
        <v>0</v>
      </c>
      <c r="W3772" s="1" t="b">
        <f>AND(Table5[[#This Row],[FVA ENZLOAD flux UB]]=0,Table5[[#This Row],[ENZ not made when it should be?]])</f>
        <v>0</v>
      </c>
    </row>
    <row r="3773" spans="6:23" hidden="1">
      <c r="F3773" s="1" t="s">
        <v>9492</v>
      </c>
      <c r="G3773" s="1" t="str">
        <f>_xlfn.TEXTBEFORE(Table5[[#This Row],[rxn     kapp_old        kapp_slack_ub   kapp_slack_lb]]," ")</f>
        <v>RXN-PSD_gm_FWD-rt0683_gm</v>
      </c>
      <c r="H377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77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773" s="1">
        <f>_xlfn.NUMBERVALUE(_xlfn.TEXTAFTER(Table5[[#This Row],[rxn     kapp_old        kapp_slack_ub   kapp_slack_lb]]," ",-1))</f>
        <v>0</v>
      </c>
      <c r="K3773" s="1">
        <f>_xlfn.XLOOKUP(SUBSTITUTE(Table5[[#This Row],[rxn]],"RXN-","ENZLOAD-"),ENZLOAD[name],ENZLOAD[flux],0)</f>
        <v>0</v>
      </c>
      <c r="L3773" s="1" t="str">
        <f>"'"&amp;Table5[[#This Row],[rxn]]&amp;"'"&amp;CHAR(9)&amp;IF(AND(Table5[[#This Row],[kapp_slack_ub]]&lt;&gt;0,Table5[[#This Row],[kapp_old]]&lt;$F$1),$F$1,Table5[[#This Row],[kapp_old]])</f>
        <v>'RXN-PSD_gm_FWD-rt0683_gm'	27141.27779288</v>
      </c>
      <c r="M3773" s="1">
        <f>_xlfn.XLOOKUP(Table5[[#This Row],[rxn]],Table3[name],Table3[flux],$F$1)</f>
        <v>27141.277792879999</v>
      </c>
      <c r="N3773" s="1" t="str">
        <f>IFERROR(Table5[[#This Row],[min flux]]/Table5[[#This Row],[associated enzload]],"")</f>
        <v/>
      </c>
      <c r="O3773" s="1">
        <f>_xlfn.NUMBERVALUE(IF(Table5[[#This Row],[flux/enzload]]="","",ABS($N$1-Table5[[#This Row],[flux/enzload]])))</f>
        <v>0</v>
      </c>
      <c r="P3773" s="1">
        <f>Table5[[#This Row],[kapp_old]]+IFERROR(((Table5[[#This Row],[kapp_slack_ub]]-Table5[[#This Row],[kapp_slack_lb]])/Table5[[#This Row],[associated enzload]]),0)</f>
        <v>27141.277792879999</v>
      </c>
      <c r="Q3773" s="1" t="str">
        <f>"'"&amp;Table5[[#This Row],[rxn]]&amp;"'"&amp;CHAR(9)&amp;Table5[[#This Row],[kapp + (slack_ub - slack_lb)/enzload]]</f>
        <v>'RXN-PSD_gm_FWD-rt0683_gm'	27141.27779288</v>
      </c>
      <c r="R3773" s="1">
        <f>_xlfn.XLOOKUP(Table5[[#This Row],[rxn]],Table38[name],Table38[flux],0)</f>
        <v>0</v>
      </c>
      <c r="S3773" s="1">
        <f>_xlfn.XLOOKUP(SUBSTITUTE(Table5[[#This Row],[rxn]],"RXN-","ENZLOAD-"),Table38[name],Table38[flux],0)</f>
        <v>0</v>
      </c>
      <c r="T3773" s="1" t="b">
        <f>AND(Table5[[#This Row],[ENZLOAD flux in kapp-slack.gms]]=0,Table5[[#This Row],[flux in kapp-slack.gms]]&lt;&gt;0,NOT(Table5[[#This Row],[spont or unknown?]]))</f>
        <v>0</v>
      </c>
      <c r="U3773" s="1" t="b">
        <f>OR(_xlfn.TEXTAFTER(Table5[[#This Row],[rxn]],"-",-1)="SPONT",_xlfn.TEXTAFTER(Table5[[#This Row],[rxn]],"-",-1)="UNKNOWN")</f>
        <v>0</v>
      </c>
      <c r="V3773" s="1">
        <f>_xlfn.XLOOKUP(SUBSTITUTE(Table5[[#This Row],[rxn]],"RXN-","ENZLOAD-"),Table4[rxn],Table4[ub],0)</f>
        <v>1.0275290100000001</v>
      </c>
      <c r="W3773" s="1" t="b">
        <f>AND(Table5[[#This Row],[FVA ENZLOAD flux UB]]=0,Table5[[#This Row],[ENZ not made when it should be?]])</f>
        <v>0</v>
      </c>
    </row>
    <row r="3774" spans="6:23" hidden="1">
      <c r="F3774" s="1" t="s">
        <v>9493</v>
      </c>
      <c r="G3774" s="1" t="str">
        <f>_xlfn.TEXTBEFORE(Table5[[#This Row],[rxn     kapp_old        kapp_slack_ub   kapp_slack_lb]]," ")</f>
        <v>RXN-PSD_gm_FWD-rt2529_gm</v>
      </c>
      <c r="H377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77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774" s="1">
        <f>_xlfn.NUMBERVALUE(_xlfn.TEXTAFTER(Table5[[#This Row],[rxn     kapp_old        kapp_slack_ub   kapp_slack_lb]]," ",-1))</f>
        <v>0</v>
      </c>
      <c r="K3774" s="1">
        <f>_xlfn.XLOOKUP(SUBSTITUTE(Table5[[#This Row],[rxn]],"RXN-","ENZLOAD-"),ENZLOAD[name],ENZLOAD[flux],0)</f>
        <v>0</v>
      </c>
      <c r="L3774" s="1" t="str">
        <f>"'"&amp;Table5[[#This Row],[rxn]]&amp;"'"&amp;CHAR(9)&amp;IF(AND(Table5[[#This Row],[kapp_slack_ub]]&lt;&gt;0,Table5[[#This Row],[kapp_old]]&lt;$F$1),$F$1,Table5[[#This Row],[kapp_old]])</f>
        <v>'RXN-PSD_gm_FWD-rt2529_gm'	27141.27779288</v>
      </c>
      <c r="M3774" s="1">
        <f>_xlfn.XLOOKUP(Table5[[#This Row],[rxn]],Table3[name],Table3[flux],$F$1)</f>
        <v>27141.277792879999</v>
      </c>
      <c r="N3774" s="1" t="str">
        <f>IFERROR(Table5[[#This Row],[min flux]]/Table5[[#This Row],[associated enzload]],"")</f>
        <v/>
      </c>
      <c r="O3774" s="1">
        <f>_xlfn.NUMBERVALUE(IF(Table5[[#This Row],[flux/enzload]]="","",ABS($N$1-Table5[[#This Row],[flux/enzload]])))</f>
        <v>0</v>
      </c>
      <c r="P3774" s="1">
        <f>Table5[[#This Row],[kapp_old]]+IFERROR(((Table5[[#This Row],[kapp_slack_ub]]-Table5[[#This Row],[kapp_slack_lb]])/Table5[[#This Row],[associated enzload]]),0)</f>
        <v>27141.277792879999</v>
      </c>
      <c r="Q3774" s="1" t="str">
        <f>"'"&amp;Table5[[#This Row],[rxn]]&amp;"'"&amp;CHAR(9)&amp;Table5[[#This Row],[kapp + (slack_ub - slack_lb)/enzload]]</f>
        <v>'RXN-PSD_gm_FWD-rt2529_gm'	27141.27779288</v>
      </c>
      <c r="R3774" s="1">
        <f>_xlfn.XLOOKUP(Table5[[#This Row],[rxn]],Table38[name],Table38[flux],0)</f>
        <v>0</v>
      </c>
      <c r="S3774" s="1">
        <f>_xlfn.XLOOKUP(SUBSTITUTE(Table5[[#This Row],[rxn]],"RXN-","ENZLOAD-"),Table38[name],Table38[flux],0)</f>
        <v>0</v>
      </c>
      <c r="T3774" s="1" t="b">
        <f>AND(Table5[[#This Row],[ENZLOAD flux in kapp-slack.gms]]=0,Table5[[#This Row],[flux in kapp-slack.gms]]&lt;&gt;0,NOT(Table5[[#This Row],[spont or unknown?]]))</f>
        <v>0</v>
      </c>
      <c r="U3774" s="1" t="b">
        <f>OR(_xlfn.TEXTAFTER(Table5[[#This Row],[rxn]],"-",-1)="SPONT",_xlfn.TEXTAFTER(Table5[[#This Row],[rxn]],"-",-1)="UNKNOWN")</f>
        <v>0</v>
      </c>
      <c r="V3774" s="1">
        <f>_xlfn.XLOOKUP(SUBSTITUTE(Table5[[#This Row],[rxn]],"RXN-","ENZLOAD-"),Table4[rxn],Table4[ub],0)</f>
        <v>0.84441469000000002</v>
      </c>
      <c r="W3774" s="1" t="b">
        <f>AND(Table5[[#This Row],[FVA ENZLOAD flux UB]]=0,Table5[[#This Row],[ENZ not made when it should be?]])</f>
        <v>0</v>
      </c>
    </row>
    <row r="3775" spans="6:23" hidden="1">
      <c r="F3775" s="1" t="s">
        <v>9496</v>
      </c>
      <c r="G3775" s="1" t="str">
        <f>_xlfn.TEXTBEFORE(Table5[[#This Row],[rxn     kapp_old        kapp_slack_ub   kapp_slack_lb]]," ")</f>
        <v>RXN-PSD_mm_FWD-rt2529_mm</v>
      </c>
      <c r="H377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77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775" s="1">
        <f>_xlfn.NUMBERVALUE(_xlfn.TEXTAFTER(Table5[[#This Row],[rxn     kapp_old        kapp_slack_ub   kapp_slack_lb]]," ",-1))</f>
        <v>0</v>
      </c>
      <c r="K3775" s="1">
        <f>_xlfn.XLOOKUP(SUBSTITUTE(Table5[[#This Row],[rxn]],"RXN-","ENZLOAD-"),ENZLOAD[name],ENZLOAD[flux],0)</f>
        <v>0</v>
      </c>
      <c r="L3775" s="1" t="str">
        <f>"'"&amp;Table5[[#This Row],[rxn]]&amp;"'"&amp;CHAR(9)&amp;IF(AND(Table5[[#This Row],[kapp_slack_ub]]&lt;&gt;0,Table5[[#This Row],[kapp_old]]&lt;$F$1),$F$1,Table5[[#This Row],[kapp_old]])</f>
        <v>'RXN-PSD_mm_FWD-rt2529_mm'	27141.27779288</v>
      </c>
      <c r="M3775" s="1">
        <f>_xlfn.XLOOKUP(Table5[[#This Row],[rxn]],Table3[name],Table3[flux],$F$1)</f>
        <v>27141.277792879999</v>
      </c>
      <c r="N3775" s="1" t="str">
        <f>IFERROR(Table5[[#This Row],[min flux]]/Table5[[#This Row],[associated enzload]],"")</f>
        <v/>
      </c>
      <c r="O3775" s="1">
        <f>_xlfn.NUMBERVALUE(IF(Table5[[#This Row],[flux/enzload]]="","",ABS($N$1-Table5[[#This Row],[flux/enzload]])))</f>
        <v>0</v>
      </c>
      <c r="P3775" s="1">
        <f>Table5[[#This Row],[kapp_old]]+IFERROR(((Table5[[#This Row],[kapp_slack_ub]]-Table5[[#This Row],[kapp_slack_lb]])/Table5[[#This Row],[associated enzload]]),0)</f>
        <v>27141.277792879999</v>
      </c>
      <c r="Q3775" s="1" t="str">
        <f>"'"&amp;Table5[[#This Row],[rxn]]&amp;"'"&amp;CHAR(9)&amp;Table5[[#This Row],[kapp + (slack_ub - slack_lb)/enzload]]</f>
        <v>'RXN-PSD_mm_FWD-rt2529_mm'	27141.27779288</v>
      </c>
      <c r="R3775" s="1">
        <f>_xlfn.XLOOKUP(Table5[[#This Row],[rxn]],Table38[name],Table38[flux],0)</f>
        <v>0</v>
      </c>
      <c r="S3775" s="1">
        <f>_xlfn.XLOOKUP(SUBSTITUTE(Table5[[#This Row],[rxn]],"RXN-","ENZLOAD-"),Table38[name],Table38[flux],0)</f>
        <v>0</v>
      </c>
      <c r="T3775" s="1" t="b">
        <f>AND(Table5[[#This Row],[ENZLOAD flux in kapp-slack.gms]]=0,Table5[[#This Row],[flux in kapp-slack.gms]]&lt;&gt;0,NOT(Table5[[#This Row],[spont or unknown?]]))</f>
        <v>0</v>
      </c>
      <c r="U3775" s="1" t="b">
        <f>OR(_xlfn.TEXTAFTER(Table5[[#This Row],[rxn]],"-",-1)="SPONT",_xlfn.TEXTAFTER(Table5[[#This Row],[rxn]],"-",-1)="UNKNOWN")</f>
        <v>0</v>
      </c>
      <c r="V3775" s="1">
        <f>_xlfn.XLOOKUP(SUBSTITUTE(Table5[[#This Row],[rxn]],"RXN-","ENZLOAD-"),Table4[rxn],Table4[ub],0)</f>
        <v>0.84441469000000002</v>
      </c>
      <c r="W3775" s="1" t="b">
        <f>AND(Table5[[#This Row],[FVA ENZLOAD flux UB]]=0,Table5[[#This Row],[ENZ not made when it should be?]])</f>
        <v>0</v>
      </c>
    </row>
    <row r="3776" spans="6:23" hidden="1">
      <c r="F3776" s="1" t="s">
        <v>9498</v>
      </c>
      <c r="G3776" s="1" t="str">
        <f>_xlfn.TEXTBEFORE(Table5[[#This Row],[rxn     kapp_old        kapp_slack_ub   kapp_slack_lb]]," ")</f>
        <v>RXN-PSD_vm_FWD-rt0683_vm</v>
      </c>
      <c r="H377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77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776" s="1">
        <f>_xlfn.NUMBERVALUE(_xlfn.TEXTAFTER(Table5[[#This Row],[rxn     kapp_old        kapp_slack_ub   kapp_slack_lb]]," ",-1))</f>
        <v>0</v>
      </c>
      <c r="K3776" s="1">
        <f>_xlfn.XLOOKUP(SUBSTITUTE(Table5[[#This Row],[rxn]],"RXN-","ENZLOAD-"),ENZLOAD[name],ENZLOAD[flux],0)</f>
        <v>0</v>
      </c>
      <c r="L3776" s="1" t="str">
        <f>"'"&amp;Table5[[#This Row],[rxn]]&amp;"'"&amp;CHAR(9)&amp;IF(AND(Table5[[#This Row],[kapp_slack_ub]]&lt;&gt;0,Table5[[#This Row],[kapp_old]]&lt;$F$1),$F$1,Table5[[#This Row],[kapp_old]])</f>
        <v>'RXN-PSD_vm_FWD-rt0683_vm'	27141.27779288</v>
      </c>
      <c r="M3776" s="1">
        <f>_xlfn.XLOOKUP(Table5[[#This Row],[rxn]],Table3[name],Table3[flux],$F$1)</f>
        <v>27141.277792879999</v>
      </c>
      <c r="N3776" s="1" t="str">
        <f>IFERROR(Table5[[#This Row],[min flux]]/Table5[[#This Row],[associated enzload]],"")</f>
        <v/>
      </c>
      <c r="O3776" s="1">
        <f>_xlfn.NUMBERVALUE(IF(Table5[[#This Row],[flux/enzload]]="","",ABS($N$1-Table5[[#This Row],[flux/enzload]])))</f>
        <v>0</v>
      </c>
      <c r="P3776" s="1">
        <f>Table5[[#This Row],[kapp_old]]+IFERROR(((Table5[[#This Row],[kapp_slack_ub]]-Table5[[#This Row],[kapp_slack_lb]])/Table5[[#This Row],[associated enzload]]),0)</f>
        <v>27141.277792879999</v>
      </c>
      <c r="Q3776" s="1" t="str">
        <f>"'"&amp;Table5[[#This Row],[rxn]]&amp;"'"&amp;CHAR(9)&amp;Table5[[#This Row],[kapp + (slack_ub - slack_lb)/enzload]]</f>
        <v>'RXN-PSD_vm_FWD-rt0683_vm'	27141.27779288</v>
      </c>
      <c r="R3776" s="1">
        <f>_xlfn.XLOOKUP(Table5[[#This Row],[rxn]],Table38[name],Table38[flux],0)</f>
        <v>0</v>
      </c>
      <c r="S3776" s="1">
        <f>_xlfn.XLOOKUP(SUBSTITUTE(Table5[[#This Row],[rxn]],"RXN-","ENZLOAD-"),Table38[name],Table38[flux],0)</f>
        <v>0</v>
      </c>
      <c r="T3776" s="1" t="b">
        <f>AND(Table5[[#This Row],[ENZLOAD flux in kapp-slack.gms]]=0,Table5[[#This Row],[flux in kapp-slack.gms]]&lt;&gt;0,NOT(Table5[[#This Row],[spont or unknown?]]))</f>
        <v>0</v>
      </c>
      <c r="U3776" s="1" t="b">
        <f>OR(_xlfn.TEXTAFTER(Table5[[#This Row],[rxn]],"-",-1)="SPONT",_xlfn.TEXTAFTER(Table5[[#This Row],[rxn]],"-",-1)="UNKNOWN")</f>
        <v>0</v>
      </c>
      <c r="V3776" s="1">
        <f>_xlfn.XLOOKUP(SUBSTITUTE(Table5[[#This Row],[rxn]],"RXN-","ENZLOAD-"),Table4[rxn],Table4[ub],0)</f>
        <v>1.0275290100000001</v>
      </c>
      <c r="W3776" s="1" t="b">
        <f>AND(Table5[[#This Row],[FVA ENZLOAD flux UB]]=0,Table5[[#This Row],[ENZ not made when it should be?]])</f>
        <v>0</v>
      </c>
    </row>
    <row r="3777" spans="6:23" hidden="1">
      <c r="F3777" s="1" t="s">
        <v>9499</v>
      </c>
      <c r="G3777" s="1" t="str">
        <f>_xlfn.TEXTBEFORE(Table5[[#This Row],[rxn     kapp_old        kapp_slack_ub   kapp_slack_lb]]," ")</f>
        <v>RXN-PSD_vm_FWD-rt2529_vm</v>
      </c>
      <c r="H377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77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777" s="1">
        <f>_xlfn.NUMBERVALUE(_xlfn.TEXTAFTER(Table5[[#This Row],[rxn     kapp_old        kapp_slack_ub   kapp_slack_lb]]," ",-1))</f>
        <v>0</v>
      </c>
      <c r="K3777" s="1">
        <f>_xlfn.XLOOKUP(SUBSTITUTE(Table5[[#This Row],[rxn]],"RXN-","ENZLOAD-"),ENZLOAD[name],ENZLOAD[flux],0)</f>
        <v>0</v>
      </c>
      <c r="L3777" s="1" t="str">
        <f>"'"&amp;Table5[[#This Row],[rxn]]&amp;"'"&amp;CHAR(9)&amp;IF(AND(Table5[[#This Row],[kapp_slack_ub]]&lt;&gt;0,Table5[[#This Row],[kapp_old]]&lt;$F$1),$F$1,Table5[[#This Row],[kapp_old]])</f>
        <v>'RXN-PSD_vm_FWD-rt2529_vm'	27141.27779288</v>
      </c>
      <c r="M3777" s="1">
        <f>_xlfn.XLOOKUP(Table5[[#This Row],[rxn]],Table3[name],Table3[flux],$F$1)</f>
        <v>27141.277792879999</v>
      </c>
      <c r="N3777" s="1" t="str">
        <f>IFERROR(Table5[[#This Row],[min flux]]/Table5[[#This Row],[associated enzload]],"")</f>
        <v/>
      </c>
      <c r="O3777" s="1">
        <f>_xlfn.NUMBERVALUE(IF(Table5[[#This Row],[flux/enzload]]="","",ABS($N$1-Table5[[#This Row],[flux/enzload]])))</f>
        <v>0</v>
      </c>
      <c r="P3777" s="1">
        <f>Table5[[#This Row],[kapp_old]]+IFERROR(((Table5[[#This Row],[kapp_slack_ub]]-Table5[[#This Row],[kapp_slack_lb]])/Table5[[#This Row],[associated enzload]]),0)</f>
        <v>27141.277792879999</v>
      </c>
      <c r="Q3777" s="1" t="str">
        <f>"'"&amp;Table5[[#This Row],[rxn]]&amp;"'"&amp;CHAR(9)&amp;Table5[[#This Row],[kapp + (slack_ub - slack_lb)/enzload]]</f>
        <v>'RXN-PSD_vm_FWD-rt2529_vm'	27141.27779288</v>
      </c>
      <c r="R3777" s="1">
        <f>_xlfn.XLOOKUP(Table5[[#This Row],[rxn]],Table38[name],Table38[flux],0)</f>
        <v>0</v>
      </c>
      <c r="S3777" s="1">
        <f>_xlfn.XLOOKUP(SUBSTITUTE(Table5[[#This Row],[rxn]],"RXN-","ENZLOAD-"),Table38[name],Table38[flux],0)</f>
        <v>0</v>
      </c>
      <c r="T3777" s="1" t="b">
        <f>AND(Table5[[#This Row],[ENZLOAD flux in kapp-slack.gms]]=0,Table5[[#This Row],[flux in kapp-slack.gms]]&lt;&gt;0,NOT(Table5[[#This Row],[spont or unknown?]]))</f>
        <v>0</v>
      </c>
      <c r="U3777" s="1" t="b">
        <f>OR(_xlfn.TEXTAFTER(Table5[[#This Row],[rxn]],"-",-1)="SPONT",_xlfn.TEXTAFTER(Table5[[#This Row],[rxn]],"-",-1)="UNKNOWN")</f>
        <v>0</v>
      </c>
      <c r="V3777" s="1">
        <f>_xlfn.XLOOKUP(SUBSTITUTE(Table5[[#This Row],[rxn]],"RXN-","ENZLOAD-"),Table4[rxn],Table4[ub],0)</f>
        <v>0.84441469000000002</v>
      </c>
      <c r="W3777" s="1" t="b">
        <f>AND(Table5[[#This Row],[FVA ENZLOAD flux UB]]=0,Table5[[#This Row],[ENZ not made when it should be?]])</f>
        <v>0</v>
      </c>
    </row>
    <row r="3778" spans="6:23" hidden="1">
      <c r="F3778" s="1" t="s">
        <v>9510</v>
      </c>
      <c r="G3778" s="1" t="str">
        <f>_xlfn.TEXTBEFORE(Table5[[#This Row],[rxn     kapp_old        kapp_slack_ub   kapp_slack_lb]]," ")</f>
        <v>RXN-PSt_c_rm_FWD-SPONT</v>
      </c>
      <c r="H377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77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778" s="1">
        <f>_xlfn.NUMBERVALUE(_xlfn.TEXTAFTER(Table5[[#This Row],[rxn     kapp_old        kapp_slack_ub   kapp_slack_lb]]," ",-1))</f>
        <v>0</v>
      </c>
      <c r="K3778" s="1">
        <f>_xlfn.XLOOKUP(SUBSTITUTE(Table5[[#This Row],[rxn]],"RXN-","ENZLOAD-"),ENZLOAD[name],ENZLOAD[flux],0)</f>
        <v>0</v>
      </c>
      <c r="L3778" s="1" t="str">
        <f>"'"&amp;Table5[[#This Row],[rxn]]&amp;"'"&amp;CHAR(9)&amp;IF(AND(Table5[[#This Row],[kapp_slack_ub]]&lt;&gt;0,Table5[[#This Row],[kapp_old]]&lt;$F$1),$F$1,Table5[[#This Row],[kapp_old]])</f>
        <v>'RXN-PSt_c_rm_FWD-SPONT'	27141.27779288</v>
      </c>
      <c r="M3778" s="1">
        <f>_xlfn.XLOOKUP(Table5[[#This Row],[rxn]],Table3[name],Table3[flux],$F$1)</f>
        <v>27141.277792879999</v>
      </c>
      <c r="N3778" s="1" t="str">
        <f>IFERROR(Table5[[#This Row],[min flux]]/Table5[[#This Row],[associated enzload]],"")</f>
        <v/>
      </c>
      <c r="O3778" s="1">
        <f>_xlfn.NUMBERVALUE(IF(Table5[[#This Row],[flux/enzload]]="","",ABS($N$1-Table5[[#This Row],[flux/enzload]])))</f>
        <v>0</v>
      </c>
      <c r="P3778" s="1">
        <f>Table5[[#This Row],[kapp_old]]+IFERROR(((Table5[[#This Row],[kapp_slack_ub]]-Table5[[#This Row],[kapp_slack_lb]])/Table5[[#This Row],[associated enzload]]),0)</f>
        <v>27141.277792879999</v>
      </c>
      <c r="Q3778" s="1" t="str">
        <f>"'"&amp;Table5[[#This Row],[rxn]]&amp;"'"&amp;CHAR(9)&amp;Table5[[#This Row],[kapp + (slack_ub - slack_lb)/enzload]]</f>
        <v>'RXN-PSt_c_rm_FWD-SPONT'	27141.27779288</v>
      </c>
      <c r="R3778" s="1">
        <f>_xlfn.XLOOKUP(Table5[[#This Row],[rxn]],Table38[name],Table38[flux],0)</f>
        <v>0</v>
      </c>
      <c r="S3778" s="1">
        <f>_xlfn.XLOOKUP(SUBSTITUTE(Table5[[#This Row],[rxn]],"RXN-","ENZLOAD-"),Table38[name],Table38[flux],0)</f>
        <v>0</v>
      </c>
      <c r="T3778" s="1" t="b">
        <f>AND(Table5[[#This Row],[ENZLOAD flux in kapp-slack.gms]]=0,Table5[[#This Row],[flux in kapp-slack.gms]]&lt;&gt;0,NOT(Table5[[#This Row],[spont or unknown?]]))</f>
        <v>0</v>
      </c>
      <c r="U3778" s="1" t="b">
        <f>OR(_xlfn.TEXTAFTER(Table5[[#This Row],[rxn]],"-",-1)="SPONT",_xlfn.TEXTAFTER(Table5[[#This Row],[rxn]],"-",-1)="UNKNOWN")</f>
        <v>1</v>
      </c>
      <c r="V3778" s="1">
        <f>_xlfn.XLOOKUP(SUBSTITUTE(Table5[[#This Row],[rxn]],"RXN-","ENZLOAD-"),Table4[rxn],Table4[ub],0)</f>
        <v>0</v>
      </c>
      <c r="W3778" s="1" t="b">
        <f>AND(Table5[[#This Row],[FVA ENZLOAD flux UB]]=0,Table5[[#This Row],[ENZ not made when it should be?]])</f>
        <v>0</v>
      </c>
    </row>
    <row r="3779" spans="6:23" hidden="1">
      <c r="F3779" s="1" t="s">
        <v>9511</v>
      </c>
      <c r="G3779" s="1" t="str">
        <f>_xlfn.TEXTBEFORE(Table5[[#This Row],[rxn     kapp_old        kapp_slack_ub   kapp_slack_lb]]," ")</f>
        <v>RXN-PSt_c_rm_REV-SPONT</v>
      </c>
      <c r="H377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77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779" s="1">
        <f>_xlfn.NUMBERVALUE(_xlfn.TEXTAFTER(Table5[[#This Row],[rxn     kapp_old        kapp_slack_ub   kapp_slack_lb]]," ",-1))</f>
        <v>0</v>
      </c>
      <c r="K3779" s="1">
        <f>_xlfn.XLOOKUP(SUBSTITUTE(Table5[[#This Row],[rxn]],"RXN-","ENZLOAD-"),ENZLOAD[name],ENZLOAD[flux],0)</f>
        <v>0</v>
      </c>
      <c r="L3779" s="1" t="str">
        <f>"'"&amp;Table5[[#This Row],[rxn]]&amp;"'"&amp;CHAR(9)&amp;IF(AND(Table5[[#This Row],[kapp_slack_ub]]&lt;&gt;0,Table5[[#This Row],[kapp_old]]&lt;$F$1),$F$1,Table5[[#This Row],[kapp_old]])</f>
        <v>'RXN-PSt_c_rm_REV-SPONT'	27141.27779288</v>
      </c>
      <c r="M3779" s="1">
        <f>_xlfn.XLOOKUP(Table5[[#This Row],[rxn]],Table3[name],Table3[flux],$F$1)</f>
        <v>2.0223992116306299E-3</v>
      </c>
      <c r="N3779" s="1" t="str">
        <f>IFERROR(Table5[[#This Row],[min flux]]/Table5[[#This Row],[associated enzload]],"")</f>
        <v/>
      </c>
      <c r="O3779" s="1">
        <f>_xlfn.NUMBERVALUE(IF(Table5[[#This Row],[flux/enzload]]="","",ABS($N$1-Table5[[#This Row],[flux/enzload]])))</f>
        <v>0</v>
      </c>
      <c r="P3779" s="1">
        <f>Table5[[#This Row],[kapp_old]]+IFERROR(((Table5[[#This Row],[kapp_slack_ub]]-Table5[[#This Row],[kapp_slack_lb]])/Table5[[#This Row],[associated enzload]]),0)</f>
        <v>27141.277792879999</v>
      </c>
      <c r="Q3779" s="1" t="str">
        <f>"'"&amp;Table5[[#This Row],[rxn]]&amp;"'"&amp;CHAR(9)&amp;Table5[[#This Row],[kapp + (slack_ub - slack_lb)/enzload]]</f>
        <v>'RXN-PSt_c_rm_REV-SPONT'	27141.27779288</v>
      </c>
      <c r="R3779" s="1">
        <f>_xlfn.XLOOKUP(Table5[[#This Row],[rxn]],Table38[name],Table38[flux],0)</f>
        <v>2.0574016198810002E-3</v>
      </c>
      <c r="S3779" s="1">
        <f>_xlfn.XLOOKUP(SUBSTITUTE(Table5[[#This Row],[rxn]],"RXN-","ENZLOAD-"),Table38[name],Table38[flux],0)</f>
        <v>0</v>
      </c>
      <c r="T3779" s="1" t="b">
        <f>AND(Table5[[#This Row],[ENZLOAD flux in kapp-slack.gms]]=0,Table5[[#This Row],[flux in kapp-slack.gms]]&lt;&gt;0,NOT(Table5[[#This Row],[spont or unknown?]]))</f>
        <v>0</v>
      </c>
      <c r="U3779" s="1" t="b">
        <f>OR(_xlfn.TEXTAFTER(Table5[[#This Row],[rxn]],"-",-1)="SPONT",_xlfn.TEXTAFTER(Table5[[#This Row],[rxn]],"-",-1)="UNKNOWN")</f>
        <v>1</v>
      </c>
      <c r="V3779" s="1">
        <f>_xlfn.XLOOKUP(SUBSTITUTE(Table5[[#This Row],[rxn]],"RXN-","ENZLOAD-"),Table4[rxn],Table4[ub],0)</f>
        <v>0</v>
      </c>
      <c r="W3779" s="1" t="b">
        <f>AND(Table5[[#This Row],[FVA ENZLOAD flux UB]]=0,Table5[[#This Row],[ENZ not made when it should be?]])</f>
        <v>0</v>
      </c>
    </row>
    <row r="3780" spans="6:23" hidden="1">
      <c r="F3780" s="1" t="s">
        <v>9512</v>
      </c>
      <c r="G3780" s="1" t="str">
        <f>_xlfn.TEXTBEFORE(Table5[[#This Row],[rxn     kapp_old        kapp_slack_ub   kapp_slack_lb]]," ")</f>
        <v>RXN-PSt_en_rm_FWD-SPONT</v>
      </c>
      <c r="H378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78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780" s="1">
        <f>_xlfn.NUMBERVALUE(_xlfn.TEXTAFTER(Table5[[#This Row],[rxn     kapp_old        kapp_slack_ub   kapp_slack_lb]]," ",-1))</f>
        <v>0</v>
      </c>
      <c r="K3780" s="1">
        <f>_xlfn.XLOOKUP(SUBSTITUTE(Table5[[#This Row],[rxn]],"RXN-","ENZLOAD-"),ENZLOAD[name],ENZLOAD[flux],0)</f>
        <v>0</v>
      </c>
      <c r="L3780" s="1" t="str">
        <f>"'"&amp;Table5[[#This Row],[rxn]]&amp;"'"&amp;CHAR(9)&amp;IF(AND(Table5[[#This Row],[kapp_slack_ub]]&lt;&gt;0,Table5[[#This Row],[kapp_old]]&lt;$F$1),$F$1,Table5[[#This Row],[kapp_old]])</f>
        <v>'RXN-PSt_en_rm_FWD-SPONT'	27141.27779288</v>
      </c>
      <c r="M3780" s="1">
        <f>_xlfn.XLOOKUP(Table5[[#This Row],[rxn]],Table3[name],Table3[flux],$F$1)</f>
        <v>27141.277792879999</v>
      </c>
      <c r="N3780" s="1" t="str">
        <f>IFERROR(Table5[[#This Row],[min flux]]/Table5[[#This Row],[associated enzload]],"")</f>
        <v/>
      </c>
      <c r="O3780" s="1">
        <f>_xlfn.NUMBERVALUE(IF(Table5[[#This Row],[flux/enzload]]="","",ABS($N$1-Table5[[#This Row],[flux/enzload]])))</f>
        <v>0</v>
      </c>
      <c r="P3780" s="1">
        <f>Table5[[#This Row],[kapp_old]]+IFERROR(((Table5[[#This Row],[kapp_slack_ub]]-Table5[[#This Row],[kapp_slack_lb]])/Table5[[#This Row],[associated enzload]]),0)</f>
        <v>27141.277792879999</v>
      </c>
      <c r="Q3780" s="1" t="str">
        <f>"'"&amp;Table5[[#This Row],[rxn]]&amp;"'"&amp;CHAR(9)&amp;Table5[[#This Row],[kapp + (slack_ub - slack_lb)/enzload]]</f>
        <v>'RXN-PSt_en_rm_FWD-SPONT'	27141.27779288</v>
      </c>
      <c r="R3780" s="1">
        <f>_xlfn.XLOOKUP(Table5[[#This Row],[rxn]],Table38[name],Table38[flux],0)</f>
        <v>0</v>
      </c>
      <c r="S3780" s="1">
        <f>_xlfn.XLOOKUP(SUBSTITUTE(Table5[[#This Row],[rxn]],"RXN-","ENZLOAD-"),Table38[name],Table38[flux],0)</f>
        <v>0</v>
      </c>
      <c r="T3780" s="1" t="b">
        <f>AND(Table5[[#This Row],[ENZLOAD flux in kapp-slack.gms]]=0,Table5[[#This Row],[flux in kapp-slack.gms]]&lt;&gt;0,NOT(Table5[[#This Row],[spont or unknown?]]))</f>
        <v>0</v>
      </c>
      <c r="U3780" s="1" t="b">
        <f>OR(_xlfn.TEXTAFTER(Table5[[#This Row],[rxn]],"-",-1)="SPONT",_xlfn.TEXTAFTER(Table5[[#This Row],[rxn]],"-",-1)="UNKNOWN")</f>
        <v>1</v>
      </c>
      <c r="V3780" s="1">
        <f>_xlfn.XLOOKUP(SUBSTITUTE(Table5[[#This Row],[rxn]],"RXN-","ENZLOAD-"),Table4[rxn],Table4[ub],0)</f>
        <v>0</v>
      </c>
      <c r="W3780" s="1" t="b">
        <f>AND(Table5[[#This Row],[FVA ENZLOAD flux UB]]=0,Table5[[#This Row],[ENZ not made when it should be?]])</f>
        <v>0</v>
      </c>
    </row>
    <row r="3781" spans="6:23" hidden="1">
      <c r="F3781" s="1" t="s">
        <v>9513</v>
      </c>
      <c r="G3781" s="1" t="str">
        <f>_xlfn.TEXTBEFORE(Table5[[#This Row],[rxn     kapp_old        kapp_slack_ub   kapp_slack_lb]]," ")</f>
        <v>RXN-PSt_en_rm_REV-SPONT</v>
      </c>
      <c r="H378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78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781" s="1">
        <f>_xlfn.NUMBERVALUE(_xlfn.TEXTAFTER(Table5[[#This Row],[rxn     kapp_old        kapp_slack_ub   kapp_slack_lb]]," ",-1))</f>
        <v>0</v>
      </c>
      <c r="K3781" s="1">
        <f>_xlfn.XLOOKUP(SUBSTITUTE(Table5[[#This Row],[rxn]],"RXN-","ENZLOAD-"),ENZLOAD[name],ENZLOAD[flux],0)</f>
        <v>0</v>
      </c>
      <c r="L3781" s="1" t="str">
        <f>"'"&amp;Table5[[#This Row],[rxn]]&amp;"'"&amp;CHAR(9)&amp;IF(AND(Table5[[#This Row],[kapp_slack_ub]]&lt;&gt;0,Table5[[#This Row],[kapp_old]]&lt;$F$1),$F$1,Table5[[#This Row],[kapp_old]])</f>
        <v>'RXN-PSt_en_rm_REV-SPONT'	27141.27779288</v>
      </c>
      <c r="M3781" s="1">
        <f>_xlfn.XLOOKUP(Table5[[#This Row],[rxn]],Table3[name],Table3[flux],$F$1)</f>
        <v>27141.277792879999</v>
      </c>
      <c r="N3781" s="1" t="str">
        <f>IFERROR(Table5[[#This Row],[min flux]]/Table5[[#This Row],[associated enzload]],"")</f>
        <v/>
      </c>
      <c r="O3781" s="1">
        <f>_xlfn.NUMBERVALUE(IF(Table5[[#This Row],[flux/enzload]]="","",ABS($N$1-Table5[[#This Row],[flux/enzload]])))</f>
        <v>0</v>
      </c>
      <c r="P3781" s="1">
        <f>Table5[[#This Row],[kapp_old]]+IFERROR(((Table5[[#This Row],[kapp_slack_ub]]-Table5[[#This Row],[kapp_slack_lb]])/Table5[[#This Row],[associated enzload]]),0)</f>
        <v>27141.277792879999</v>
      </c>
      <c r="Q3781" s="1" t="str">
        <f>"'"&amp;Table5[[#This Row],[rxn]]&amp;"'"&amp;CHAR(9)&amp;Table5[[#This Row],[kapp + (slack_ub - slack_lb)/enzload]]</f>
        <v>'RXN-PSt_en_rm_REV-SPONT'	27141.27779288</v>
      </c>
      <c r="R3781" s="1">
        <f>_xlfn.XLOOKUP(Table5[[#This Row],[rxn]],Table38[name],Table38[flux],0)</f>
        <v>0</v>
      </c>
      <c r="S3781" s="1">
        <f>_xlfn.XLOOKUP(SUBSTITUTE(Table5[[#This Row],[rxn]],"RXN-","ENZLOAD-"),Table38[name],Table38[flux],0)</f>
        <v>0</v>
      </c>
      <c r="T3781" s="1" t="b">
        <f>AND(Table5[[#This Row],[ENZLOAD flux in kapp-slack.gms]]=0,Table5[[#This Row],[flux in kapp-slack.gms]]&lt;&gt;0,NOT(Table5[[#This Row],[spont or unknown?]]))</f>
        <v>0</v>
      </c>
      <c r="U3781" s="1" t="b">
        <f>OR(_xlfn.TEXTAFTER(Table5[[#This Row],[rxn]],"-",-1)="SPONT",_xlfn.TEXTAFTER(Table5[[#This Row],[rxn]],"-",-1)="UNKNOWN")</f>
        <v>1</v>
      </c>
      <c r="V3781" s="1">
        <f>_xlfn.XLOOKUP(SUBSTITUTE(Table5[[#This Row],[rxn]],"RXN-","ENZLOAD-"),Table4[rxn],Table4[ub],0)</f>
        <v>0</v>
      </c>
      <c r="W3781" s="1" t="b">
        <f>AND(Table5[[#This Row],[FVA ENZLOAD flux UB]]=0,Table5[[#This Row],[ENZ not made when it should be?]])</f>
        <v>0</v>
      </c>
    </row>
    <row r="3782" spans="6:23" hidden="1">
      <c r="F3782" s="1" t="s">
        <v>9514</v>
      </c>
      <c r="G3782" s="1" t="str">
        <f>_xlfn.TEXTBEFORE(Table5[[#This Row],[rxn     kapp_old        kapp_slack_ub   kapp_slack_lb]]," ")</f>
        <v>RXN-PSt_gm_rm_FWD-UNKNOWN</v>
      </c>
      <c r="H378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78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782" s="1">
        <f>_xlfn.NUMBERVALUE(_xlfn.TEXTAFTER(Table5[[#This Row],[rxn     kapp_old        kapp_slack_ub   kapp_slack_lb]]," ",-1))</f>
        <v>0</v>
      </c>
      <c r="K3782" s="1">
        <f>_xlfn.XLOOKUP(SUBSTITUTE(Table5[[#This Row],[rxn]],"RXN-","ENZLOAD-"),ENZLOAD[name],ENZLOAD[flux],0)</f>
        <v>0</v>
      </c>
      <c r="L3782" s="1" t="str">
        <f>"'"&amp;Table5[[#This Row],[rxn]]&amp;"'"&amp;CHAR(9)&amp;IF(AND(Table5[[#This Row],[kapp_slack_ub]]&lt;&gt;0,Table5[[#This Row],[kapp_old]]&lt;$F$1),$F$1,Table5[[#This Row],[kapp_old]])</f>
        <v>'RXN-PSt_gm_rm_FWD-UNKNOWN'	27141.27779288</v>
      </c>
      <c r="M3782" s="1">
        <f>_xlfn.XLOOKUP(Table5[[#This Row],[rxn]],Table3[name],Table3[flux],$F$1)</f>
        <v>27141.277792879999</v>
      </c>
      <c r="N3782" s="1" t="str">
        <f>IFERROR(Table5[[#This Row],[min flux]]/Table5[[#This Row],[associated enzload]],"")</f>
        <v/>
      </c>
      <c r="O3782" s="1">
        <f>_xlfn.NUMBERVALUE(IF(Table5[[#This Row],[flux/enzload]]="","",ABS($N$1-Table5[[#This Row],[flux/enzload]])))</f>
        <v>0</v>
      </c>
      <c r="P3782" s="1">
        <f>Table5[[#This Row],[kapp_old]]+IFERROR(((Table5[[#This Row],[kapp_slack_ub]]-Table5[[#This Row],[kapp_slack_lb]])/Table5[[#This Row],[associated enzload]]),0)</f>
        <v>27141.277792879999</v>
      </c>
      <c r="Q3782" s="1" t="str">
        <f>"'"&amp;Table5[[#This Row],[rxn]]&amp;"'"&amp;CHAR(9)&amp;Table5[[#This Row],[kapp + (slack_ub - slack_lb)/enzload]]</f>
        <v>'RXN-PSt_gm_rm_FWD-UNKNOWN'	27141.27779288</v>
      </c>
      <c r="R3782" s="1">
        <f>_xlfn.XLOOKUP(Table5[[#This Row],[rxn]],Table38[name],Table38[flux],0)</f>
        <v>0</v>
      </c>
      <c r="S3782" s="1">
        <f>_xlfn.XLOOKUP(SUBSTITUTE(Table5[[#This Row],[rxn]],"RXN-","ENZLOAD-"),Table38[name],Table38[flux],0)</f>
        <v>0</v>
      </c>
      <c r="T3782" s="1" t="b">
        <f>AND(Table5[[#This Row],[ENZLOAD flux in kapp-slack.gms]]=0,Table5[[#This Row],[flux in kapp-slack.gms]]&lt;&gt;0,NOT(Table5[[#This Row],[spont or unknown?]]))</f>
        <v>0</v>
      </c>
      <c r="U3782" s="1" t="b">
        <f>OR(_xlfn.TEXTAFTER(Table5[[#This Row],[rxn]],"-",-1)="SPONT",_xlfn.TEXTAFTER(Table5[[#This Row],[rxn]],"-",-1)="UNKNOWN")</f>
        <v>1</v>
      </c>
      <c r="V3782" s="1">
        <f>_xlfn.XLOOKUP(SUBSTITUTE(Table5[[#This Row],[rxn]],"RXN-","ENZLOAD-"),Table4[rxn],Table4[ub],0)</f>
        <v>0</v>
      </c>
      <c r="W3782" s="1" t="b">
        <f>AND(Table5[[#This Row],[FVA ENZLOAD flux UB]]=0,Table5[[#This Row],[ENZ not made when it should be?]])</f>
        <v>0</v>
      </c>
    </row>
    <row r="3783" spans="6:23" hidden="1">
      <c r="F3783" s="1" t="s">
        <v>9515</v>
      </c>
      <c r="G3783" s="1" t="str">
        <f>_xlfn.TEXTBEFORE(Table5[[#This Row],[rxn     kapp_old        kapp_slack_ub   kapp_slack_lb]]," ")</f>
        <v>RXN-PSt_gm_rm_REV-UNKNOWN</v>
      </c>
      <c r="H378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78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783" s="1">
        <f>_xlfn.NUMBERVALUE(_xlfn.TEXTAFTER(Table5[[#This Row],[rxn     kapp_old        kapp_slack_ub   kapp_slack_lb]]," ",-1))</f>
        <v>0</v>
      </c>
      <c r="K3783" s="1">
        <f>_xlfn.XLOOKUP(SUBSTITUTE(Table5[[#This Row],[rxn]],"RXN-","ENZLOAD-"),ENZLOAD[name],ENZLOAD[flux],0)</f>
        <v>0</v>
      </c>
      <c r="L3783" s="1" t="str">
        <f>"'"&amp;Table5[[#This Row],[rxn]]&amp;"'"&amp;CHAR(9)&amp;IF(AND(Table5[[#This Row],[kapp_slack_ub]]&lt;&gt;0,Table5[[#This Row],[kapp_old]]&lt;$F$1),$F$1,Table5[[#This Row],[kapp_old]])</f>
        <v>'RXN-PSt_gm_rm_REV-UNKNOWN'	27141.27779288</v>
      </c>
      <c r="M3783" s="1">
        <f>_xlfn.XLOOKUP(Table5[[#This Row],[rxn]],Table3[name],Table3[flux],$F$1)</f>
        <v>27141.277792879999</v>
      </c>
      <c r="N3783" s="1" t="str">
        <f>IFERROR(Table5[[#This Row],[min flux]]/Table5[[#This Row],[associated enzload]],"")</f>
        <v/>
      </c>
      <c r="O3783" s="1">
        <f>_xlfn.NUMBERVALUE(IF(Table5[[#This Row],[flux/enzload]]="","",ABS($N$1-Table5[[#This Row],[flux/enzload]])))</f>
        <v>0</v>
      </c>
      <c r="P3783" s="1">
        <f>Table5[[#This Row],[kapp_old]]+IFERROR(((Table5[[#This Row],[kapp_slack_ub]]-Table5[[#This Row],[kapp_slack_lb]])/Table5[[#This Row],[associated enzload]]),0)</f>
        <v>27141.277792879999</v>
      </c>
      <c r="Q3783" s="1" t="str">
        <f>"'"&amp;Table5[[#This Row],[rxn]]&amp;"'"&amp;CHAR(9)&amp;Table5[[#This Row],[kapp + (slack_ub - slack_lb)/enzload]]</f>
        <v>'RXN-PSt_gm_rm_REV-UNKNOWN'	27141.27779288</v>
      </c>
      <c r="R3783" s="1">
        <f>_xlfn.XLOOKUP(Table5[[#This Row],[rxn]],Table38[name],Table38[flux],0)</f>
        <v>0</v>
      </c>
      <c r="S3783" s="1">
        <f>_xlfn.XLOOKUP(SUBSTITUTE(Table5[[#This Row],[rxn]],"RXN-","ENZLOAD-"),Table38[name],Table38[flux],0)</f>
        <v>0</v>
      </c>
      <c r="T3783" s="1" t="b">
        <f>AND(Table5[[#This Row],[ENZLOAD flux in kapp-slack.gms]]=0,Table5[[#This Row],[flux in kapp-slack.gms]]&lt;&gt;0,NOT(Table5[[#This Row],[spont or unknown?]]))</f>
        <v>0</v>
      </c>
      <c r="U3783" s="1" t="b">
        <f>OR(_xlfn.TEXTAFTER(Table5[[#This Row],[rxn]],"-",-1)="SPONT",_xlfn.TEXTAFTER(Table5[[#This Row],[rxn]],"-",-1)="UNKNOWN")</f>
        <v>1</v>
      </c>
      <c r="V3783" s="1">
        <f>_xlfn.XLOOKUP(SUBSTITUTE(Table5[[#This Row],[rxn]],"RXN-","ENZLOAD-"),Table4[rxn],Table4[ub],0)</f>
        <v>0</v>
      </c>
      <c r="W3783" s="1" t="b">
        <f>AND(Table5[[#This Row],[FVA ENZLOAD flux UB]]=0,Table5[[#This Row],[ENZ not made when it should be?]])</f>
        <v>0</v>
      </c>
    </row>
    <row r="3784" spans="6:23" hidden="1">
      <c r="F3784" s="1" t="s">
        <v>9516</v>
      </c>
      <c r="G3784" s="1" t="str">
        <f>_xlfn.TEXTBEFORE(Table5[[#This Row],[rxn     kapp_old        kapp_slack_ub   kapp_slack_lb]]," ")</f>
        <v>RXN-PSt_mm_rm_FWD-SPONT</v>
      </c>
      <c r="H378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78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784" s="1">
        <f>_xlfn.NUMBERVALUE(_xlfn.TEXTAFTER(Table5[[#This Row],[rxn     kapp_old        kapp_slack_ub   kapp_slack_lb]]," ",-1))</f>
        <v>0</v>
      </c>
      <c r="K3784" s="1">
        <f>_xlfn.XLOOKUP(SUBSTITUTE(Table5[[#This Row],[rxn]],"RXN-","ENZLOAD-"),ENZLOAD[name],ENZLOAD[flux],0)</f>
        <v>0</v>
      </c>
      <c r="L3784" s="1" t="str">
        <f>"'"&amp;Table5[[#This Row],[rxn]]&amp;"'"&amp;CHAR(9)&amp;IF(AND(Table5[[#This Row],[kapp_slack_ub]]&lt;&gt;0,Table5[[#This Row],[kapp_old]]&lt;$F$1),$F$1,Table5[[#This Row],[kapp_old]])</f>
        <v>'RXN-PSt_mm_rm_FWD-SPONT'	27141.27779288</v>
      </c>
      <c r="M3784" s="1">
        <f>_xlfn.XLOOKUP(Table5[[#This Row],[rxn]],Table3[name],Table3[flux],$F$1)</f>
        <v>27141.277792879999</v>
      </c>
      <c r="N3784" s="1" t="str">
        <f>IFERROR(Table5[[#This Row],[min flux]]/Table5[[#This Row],[associated enzload]],"")</f>
        <v/>
      </c>
      <c r="O3784" s="1">
        <f>_xlfn.NUMBERVALUE(IF(Table5[[#This Row],[flux/enzload]]="","",ABS($N$1-Table5[[#This Row],[flux/enzload]])))</f>
        <v>0</v>
      </c>
      <c r="P3784" s="1">
        <f>Table5[[#This Row],[kapp_old]]+IFERROR(((Table5[[#This Row],[kapp_slack_ub]]-Table5[[#This Row],[kapp_slack_lb]])/Table5[[#This Row],[associated enzload]]),0)</f>
        <v>27141.277792879999</v>
      </c>
      <c r="Q3784" s="1" t="str">
        <f>"'"&amp;Table5[[#This Row],[rxn]]&amp;"'"&amp;CHAR(9)&amp;Table5[[#This Row],[kapp + (slack_ub - slack_lb)/enzload]]</f>
        <v>'RXN-PSt_mm_rm_FWD-SPONT'	27141.27779288</v>
      </c>
      <c r="R3784" s="1">
        <f>_xlfn.XLOOKUP(Table5[[#This Row],[rxn]],Table38[name],Table38[flux],0)</f>
        <v>0</v>
      </c>
      <c r="S3784" s="1">
        <f>_xlfn.XLOOKUP(SUBSTITUTE(Table5[[#This Row],[rxn]],"RXN-","ENZLOAD-"),Table38[name],Table38[flux],0)</f>
        <v>0</v>
      </c>
      <c r="T3784" s="1" t="b">
        <f>AND(Table5[[#This Row],[ENZLOAD flux in kapp-slack.gms]]=0,Table5[[#This Row],[flux in kapp-slack.gms]]&lt;&gt;0,NOT(Table5[[#This Row],[spont or unknown?]]))</f>
        <v>0</v>
      </c>
      <c r="U3784" s="1" t="b">
        <f>OR(_xlfn.TEXTAFTER(Table5[[#This Row],[rxn]],"-",-1)="SPONT",_xlfn.TEXTAFTER(Table5[[#This Row],[rxn]],"-",-1)="UNKNOWN")</f>
        <v>1</v>
      </c>
      <c r="V3784" s="1">
        <f>_xlfn.XLOOKUP(SUBSTITUTE(Table5[[#This Row],[rxn]],"RXN-","ENZLOAD-"),Table4[rxn],Table4[ub],0)</f>
        <v>0</v>
      </c>
      <c r="W3784" s="1" t="b">
        <f>AND(Table5[[#This Row],[FVA ENZLOAD flux UB]]=0,Table5[[#This Row],[ENZ not made when it should be?]])</f>
        <v>0</v>
      </c>
    </row>
    <row r="3785" spans="6:23" hidden="1">
      <c r="F3785" s="1" t="s">
        <v>9517</v>
      </c>
      <c r="G3785" s="1" t="str">
        <f>_xlfn.TEXTBEFORE(Table5[[#This Row],[rxn     kapp_old        kapp_slack_ub   kapp_slack_lb]]," ")</f>
        <v>RXN-PSt_mm_rm_REV-SPONT</v>
      </c>
      <c r="H378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78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785" s="1">
        <f>_xlfn.NUMBERVALUE(_xlfn.TEXTAFTER(Table5[[#This Row],[rxn     kapp_old        kapp_slack_ub   kapp_slack_lb]]," ",-1))</f>
        <v>0</v>
      </c>
      <c r="K3785" s="1">
        <f>_xlfn.XLOOKUP(SUBSTITUTE(Table5[[#This Row],[rxn]],"RXN-","ENZLOAD-"),ENZLOAD[name],ENZLOAD[flux],0)</f>
        <v>0</v>
      </c>
      <c r="L3785" s="1" t="str">
        <f>"'"&amp;Table5[[#This Row],[rxn]]&amp;"'"&amp;CHAR(9)&amp;IF(AND(Table5[[#This Row],[kapp_slack_ub]]&lt;&gt;0,Table5[[#This Row],[kapp_old]]&lt;$F$1),$F$1,Table5[[#This Row],[kapp_old]])</f>
        <v>'RXN-PSt_mm_rm_REV-SPONT'	27141.27779288</v>
      </c>
      <c r="M3785" s="1">
        <f>_xlfn.XLOOKUP(Table5[[#This Row],[rxn]],Table3[name],Table3[flux],$F$1)</f>
        <v>3.8716531805884198E-2</v>
      </c>
      <c r="N3785" s="1" t="str">
        <f>IFERROR(Table5[[#This Row],[min flux]]/Table5[[#This Row],[associated enzload]],"")</f>
        <v/>
      </c>
      <c r="O3785" s="1">
        <f>_xlfn.NUMBERVALUE(IF(Table5[[#This Row],[flux/enzload]]="","",ABS($N$1-Table5[[#This Row],[flux/enzload]])))</f>
        <v>0</v>
      </c>
      <c r="P3785" s="1">
        <f>Table5[[#This Row],[kapp_old]]+IFERROR(((Table5[[#This Row],[kapp_slack_ub]]-Table5[[#This Row],[kapp_slack_lb]])/Table5[[#This Row],[associated enzload]]),0)</f>
        <v>27141.277792879999</v>
      </c>
      <c r="Q3785" s="1" t="str">
        <f>"'"&amp;Table5[[#This Row],[rxn]]&amp;"'"&amp;CHAR(9)&amp;Table5[[#This Row],[kapp + (slack_ub - slack_lb)/enzload]]</f>
        <v>'RXN-PSt_mm_rm_REV-SPONT'	27141.27779288</v>
      </c>
      <c r="R3785" s="1">
        <f>_xlfn.XLOOKUP(Table5[[#This Row],[rxn]],Table38[name],Table38[flux],0)</f>
        <v>0</v>
      </c>
      <c r="S3785" s="1">
        <f>_xlfn.XLOOKUP(SUBSTITUTE(Table5[[#This Row],[rxn]],"RXN-","ENZLOAD-"),Table38[name],Table38[flux],0)</f>
        <v>0</v>
      </c>
      <c r="T3785" s="1" t="b">
        <f>AND(Table5[[#This Row],[ENZLOAD flux in kapp-slack.gms]]=0,Table5[[#This Row],[flux in kapp-slack.gms]]&lt;&gt;0,NOT(Table5[[#This Row],[spont or unknown?]]))</f>
        <v>0</v>
      </c>
      <c r="U3785" s="1" t="b">
        <f>OR(_xlfn.TEXTAFTER(Table5[[#This Row],[rxn]],"-",-1)="SPONT",_xlfn.TEXTAFTER(Table5[[#This Row],[rxn]],"-",-1)="UNKNOWN")</f>
        <v>1</v>
      </c>
      <c r="V3785" s="1">
        <f>_xlfn.XLOOKUP(SUBSTITUTE(Table5[[#This Row],[rxn]],"RXN-","ENZLOAD-"),Table4[rxn],Table4[ub],0)</f>
        <v>0</v>
      </c>
      <c r="W3785" s="1" t="b">
        <f>AND(Table5[[#This Row],[FVA ENZLOAD flux UB]]=0,Table5[[#This Row],[ENZ not made when it should be?]])</f>
        <v>0</v>
      </c>
    </row>
    <row r="3786" spans="6:23" hidden="1">
      <c r="F3786" s="1" t="s">
        <v>9518</v>
      </c>
      <c r="G3786" s="1" t="str">
        <f>_xlfn.TEXTBEFORE(Table5[[#This Row],[rxn     kapp_old        kapp_slack_ub   kapp_slack_lb]]," ")</f>
        <v>RXN-PSt_rm_vm_FWD-SPONT</v>
      </c>
      <c r="H378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78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786" s="1">
        <f>_xlfn.NUMBERVALUE(_xlfn.TEXTAFTER(Table5[[#This Row],[rxn     kapp_old        kapp_slack_ub   kapp_slack_lb]]," ",-1))</f>
        <v>0</v>
      </c>
      <c r="K3786" s="1">
        <f>_xlfn.XLOOKUP(SUBSTITUTE(Table5[[#This Row],[rxn]],"RXN-","ENZLOAD-"),ENZLOAD[name],ENZLOAD[flux],0)</f>
        <v>0</v>
      </c>
      <c r="L3786" s="1" t="str">
        <f>"'"&amp;Table5[[#This Row],[rxn]]&amp;"'"&amp;CHAR(9)&amp;IF(AND(Table5[[#This Row],[kapp_slack_ub]]&lt;&gt;0,Table5[[#This Row],[kapp_old]]&lt;$F$1),$F$1,Table5[[#This Row],[kapp_old]])</f>
        <v>'RXN-PSt_rm_vm_FWD-SPONT'	27141.27779288</v>
      </c>
      <c r="M3786" s="1">
        <f>_xlfn.XLOOKUP(Table5[[#This Row],[rxn]],Table3[name],Table3[flux],$F$1)</f>
        <v>27141.277792879999</v>
      </c>
      <c r="N3786" s="1" t="str">
        <f>IFERROR(Table5[[#This Row],[min flux]]/Table5[[#This Row],[associated enzload]],"")</f>
        <v/>
      </c>
      <c r="O3786" s="1">
        <f>_xlfn.NUMBERVALUE(IF(Table5[[#This Row],[flux/enzload]]="","",ABS($N$1-Table5[[#This Row],[flux/enzload]])))</f>
        <v>0</v>
      </c>
      <c r="P3786" s="1">
        <f>Table5[[#This Row],[kapp_old]]+IFERROR(((Table5[[#This Row],[kapp_slack_ub]]-Table5[[#This Row],[kapp_slack_lb]])/Table5[[#This Row],[associated enzload]]),0)</f>
        <v>27141.277792879999</v>
      </c>
      <c r="Q3786" s="1" t="str">
        <f>"'"&amp;Table5[[#This Row],[rxn]]&amp;"'"&amp;CHAR(9)&amp;Table5[[#This Row],[kapp + (slack_ub - slack_lb)/enzload]]</f>
        <v>'RXN-PSt_rm_vm_FWD-SPONT'	27141.27779288</v>
      </c>
      <c r="R3786" s="1">
        <f>_xlfn.XLOOKUP(Table5[[#This Row],[rxn]],Table38[name],Table38[flux],0)</f>
        <v>3.9386613085834001E-2</v>
      </c>
      <c r="S3786" s="1">
        <f>_xlfn.XLOOKUP(SUBSTITUTE(Table5[[#This Row],[rxn]],"RXN-","ENZLOAD-"),Table38[name],Table38[flux],0)</f>
        <v>0</v>
      </c>
      <c r="T3786" s="1" t="b">
        <f>AND(Table5[[#This Row],[ENZLOAD flux in kapp-slack.gms]]=0,Table5[[#This Row],[flux in kapp-slack.gms]]&lt;&gt;0,NOT(Table5[[#This Row],[spont or unknown?]]))</f>
        <v>0</v>
      </c>
      <c r="U3786" s="1" t="b">
        <f>OR(_xlfn.TEXTAFTER(Table5[[#This Row],[rxn]],"-",-1)="SPONT",_xlfn.TEXTAFTER(Table5[[#This Row],[rxn]],"-",-1)="UNKNOWN")</f>
        <v>1</v>
      </c>
      <c r="V3786" s="1">
        <f>_xlfn.XLOOKUP(SUBSTITUTE(Table5[[#This Row],[rxn]],"RXN-","ENZLOAD-"),Table4[rxn],Table4[ub],0)</f>
        <v>0</v>
      </c>
      <c r="W3786" s="1" t="b">
        <f>AND(Table5[[#This Row],[FVA ENZLOAD flux UB]]=0,Table5[[#This Row],[ENZ not made when it should be?]])</f>
        <v>0</v>
      </c>
    </row>
    <row r="3787" spans="6:23" hidden="1">
      <c r="F3787" s="1" t="s">
        <v>9519</v>
      </c>
      <c r="G3787" s="1" t="str">
        <f>_xlfn.TEXTBEFORE(Table5[[#This Row],[rxn     kapp_old        kapp_slack_ub   kapp_slack_lb]]," ")</f>
        <v>RXN-PSt_rm_vm_REV-SPONT</v>
      </c>
      <c r="H378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78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787" s="1">
        <f>_xlfn.NUMBERVALUE(_xlfn.TEXTAFTER(Table5[[#This Row],[rxn     kapp_old        kapp_slack_ub   kapp_slack_lb]]," ",-1))</f>
        <v>0</v>
      </c>
      <c r="K3787" s="1">
        <f>_xlfn.XLOOKUP(SUBSTITUTE(Table5[[#This Row],[rxn]],"RXN-","ENZLOAD-"),ENZLOAD[name],ENZLOAD[flux],0)</f>
        <v>0</v>
      </c>
      <c r="L3787" s="1" t="str">
        <f>"'"&amp;Table5[[#This Row],[rxn]]&amp;"'"&amp;CHAR(9)&amp;IF(AND(Table5[[#This Row],[kapp_slack_ub]]&lt;&gt;0,Table5[[#This Row],[kapp_old]]&lt;$F$1),$F$1,Table5[[#This Row],[kapp_old]])</f>
        <v>'RXN-PSt_rm_vm_REV-SPONT'	27141.27779288</v>
      </c>
      <c r="M3787" s="1">
        <f>_xlfn.XLOOKUP(Table5[[#This Row],[rxn]],Table3[name],Table3[flux],$F$1)</f>
        <v>27141.277792879999</v>
      </c>
      <c r="N3787" s="1" t="str">
        <f>IFERROR(Table5[[#This Row],[min flux]]/Table5[[#This Row],[associated enzload]],"")</f>
        <v/>
      </c>
      <c r="O3787" s="1">
        <f>_xlfn.NUMBERVALUE(IF(Table5[[#This Row],[flux/enzload]]="","",ABS($N$1-Table5[[#This Row],[flux/enzload]])))</f>
        <v>0</v>
      </c>
      <c r="P3787" s="1">
        <f>Table5[[#This Row],[kapp_old]]+IFERROR(((Table5[[#This Row],[kapp_slack_ub]]-Table5[[#This Row],[kapp_slack_lb]])/Table5[[#This Row],[associated enzload]]),0)</f>
        <v>27141.277792879999</v>
      </c>
      <c r="Q3787" s="1" t="str">
        <f>"'"&amp;Table5[[#This Row],[rxn]]&amp;"'"&amp;CHAR(9)&amp;Table5[[#This Row],[kapp + (slack_ub - slack_lb)/enzload]]</f>
        <v>'RXN-PSt_rm_vm_REV-SPONT'	27141.27779288</v>
      </c>
      <c r="R3787" s="1">
        <f>_xlfn.XLOOKUP(Table5[[#This Row],[rxn]],Table38[name],Table38[flux],0)</f>
        <v>0</v>
      </c>
      <c r="S3787" s="1">
        <f>_xlfn.XLOOKUP(SUBSTITUTE(Table5[[#This Row],[rxn]],"RXN-","ENZLOAD-"),Table38[name],Table38[flux],0)</f>
        <v>0</v>
      </c>
      <c r="T3787" s="1" t="b">
        <f>AND(Table5[[#This Row],[ENZLOAD flux in kapp-slack.gms]]=0,Table5[[#This Row],[flux in kapp-slack.gms]]&lt;&gt;0,NOT(Table5[[#This Row],[spont or unknown?]]))</f>
        <v>0</v>
      </c>
      <c r="U3787" s="1" t="b">
        <f>OR(_xlfn.TEXTAFTER(Table5[[#This Row],[rxn]],"-",-1)="SPONT",_xlfn.TEXTAFTER(Table5[[#This Row],[rxn]],"-",-1)="UNKNOWN")</f>
        <v>1</v>
      </c>
      <c r="V3787" s="1">
        <f>_xlfn.XLOOKUP(SUBSTITUTE(Table5[[#This Row],[rxn]],"RXN-","ENZLOAD-"),Table4[rxn],Table4[ub],0)</f>
        <v>0</v>
      </c>
      <c r="W3787" s="1" t="b">
        <f>AND(Table5[[#This Row],[FVA ENZLOAD flux UB]]=0,Table5[[#This Row],[ENZ not made when it should be?]])</f>
        <v>0</v>
      </c>
    </row>
    <row r="3788" spans="6:23" hidden="1">
      <c r="F3788" s="1" t="s">
        <v>9523</v>
      </c>
      <c r="G3788" s="1" t="str">
        <f>_xlfn.TEXTBEFORE(Table5[[#This Row],[rxn     kapp_old        kapp_slack_ub   kapp_slack_lb]]," ")</f>
        <v>RXN-PTRCtpa_e_FWD-rt1939_e</v>
      </c>
      <c r="H378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78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788" s="1">
        <f>_xlfn.NUMBERVALUE(_xlfn.TEXTAFTER(Table5[[#This Row],[rxn     kapp_old        kapp_slack_ub   kapp_slack_lb]]," ",-1))</f>
        <v>0</v>
      </c>
      <c r="K3788" s="1">
        <f>_xlfn.XLOOKUP(SUBSTITUTE(Table5[[#This Row],[rxn]],"RXN-","ENZLOAD-"),ENZLOAD[name],ENZLOAD[flux],0)</f>
        <v>0</v>
      </c>
      <c r="L3788" s="1" t="str">
        <f>"'"&amp;Table5[[#This Row],[rxn]]&amp;"'"&amp;CHAR(9)&amp;IF(AND(Table5[[#This Row],[kapp_slack_ub]]&lt;&gt;0,Table5[[#This Row],[kapp_old]]&lt;$F$1),$F$1,Table5[[#This Row],[kapp_old]])</f>
        <v>'RXN-PTRCtpa_e_FWD-rt1939_e'	27141.27779288</v>
      </c>
      <c r="M3788" s="1">
        <f>_xlfn.XLOOKUP(Table5[[#This Row],[rxn]],Table3[name],Table3[flux],$F$1)</f>
        <v>27141.277792879999</v>
      </c>
      <c r="N3788" s="1" t="str">
        <f>IFERROR(Table5[[#This Row],[min flux]]/Table5[[#This Row],[associated enzload]],"")</f>
        <v/>
      </c>
      <c r="O3788" s="1">
        <f>_xlfn.NUMBERVALUE(IF(Table5[[#This Row],[flux/enzload]]="","",ABS($N$1-Table5[[#This Row],[flux/enzload]])))</f>
        <v>0</v>
      </c>
      <c r="P3788" s="1">
        <f>Table5[[#This Row],[kapp_old]]+IFERROR(((Table5[[#This Row],[kapp_slack_ub]]-Table5[[#This Row],[kapp_slack_lb]])/Table5[[#This Row],[associated enzload]]),0)</f>
        <v>27141.277792879999</v>
      </c>
      <c r="Q3788" s="1" t="str">
        <f>"'"&amp;Table5[[#This Row],[rxn]]&amp;"'"&amp;CHAR(9)&amp;Table5[[#This Row],[kapp + (slack_ub - slack_lb)/enzload]]</f>
        <v>'RXN-PTRCtpa_e_FWD-rt1939_e'	27141.27779288</v>
      </c>
      <c r="R3788" s="1">
        <f>_xlfn.XLOOKUP(Table5[[#This Row],[rxn]],Table38[name],Table38[flux],0)</f>
        <v>0</v>
      </c>
      <c r="S3788" s="1">
        <f>_xlfn.XLOOKUP(SUBSTITUTE(Table5[[#This Row],[rxn]],"RXN-","ENZLOAD-"),Table38[name],Table38[flux],0)</f>
        <v>0</v>
      </c>
      <c r="T3788" s="1" t="b">
        <f>AND(Table5[[#This Row],[ENZLOAD flux in kapp-slack.gms]]=0,Table5[[#This Row],[flux in kapp-slack.gms]]&lt;&gt;0,NOT(Table5[[#This Row],[spont or unknown?]]))</f>
        <v>0</v>
      </c>
      <c r="U3788" s="1" t="b">
        <f>OR(_xlfn.TEXTAFTER(Table5[[#This Row],[rxn]],"-",-1)="SPONT",_xlfn.TEXTAFTER(Table5[[#This Row],[rxn]],"-",-1)="UNKNOWN")</f>
        <v>0</v>
      </c>
      <c r="V3788" s="1">
        <f>_xlfn.XLOOKUP(SUBSTITUTE(Table5[[#This Row],[rxn]],"RXN-","ENZLOAD-"),Table4[rxn],Table4[ub],0)</f>
        <v>0.72658982999999999</v>
      </c>
      <c r="W3788" s="1" t="b">
        <f>AND(Table5[[#This Row],[FVA ENZLOAD flux UB]]=0,Table5[[#This Row],[ENZ not made when it should be?]])</f>
        <v>0</v>
      </c>
    </row>
    <row r="3789" spans="6:23" hidden="1">
      <c r="F3789" s="1" t="s">
        <v>9524</v>
      </c>
      <c r="G3789" s="1" t="str">
        <f>_xlfn.TEXTBEFORE(Table5[[#This Row],[rxn     kapp_old        kapp_slack_ub   kapp_slack_lb]]," ")</f>
        <v>RXN-PTRCtpa_e_REV-rt1939_e</v>
      </c>
      <c r="H378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78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789" s="1">
        <f>_xlfn.NUMBERVALUE(_xlfn.TEXTAFTER(Table5[[#This Row],[rxn     kapp_old        kapp_slack_ub   kapp_slack_lb]]," ",-1))</f>
        <v>0</v>
      </c>
      <c r="K3789" s="1">
        <f>_xlfn.XLOOKUP(SUBSTITUTE(Table5[[#This Row],[rxn]],"RXN-","ENZLOAD-"),ENZLOAD[name],ENZLOAD[flux],0)</f>
        <v>0</v>
      </c>
      <c r="L3789" s="1" t="str">
        <f>"'"&amp;Table5[[#This Row],[rxn]]&amp;"'"&amp;CHAR(9)&amp;IF(AND(Table5[[#This Row],[kapp_slack_ub]]&lt;&gt;0,Table5[[#This Row],[kapp_old]]&lt;$F$1),$F$1,Table5[[#This Row],[kapp_old]])</f>
        <v>'RXN-PTRCtpa_e_REV-rt1939_e'	27141.27779288</v>
      </c>
      <c r="M3789" s="1">
        <f>_xlfn.XLOOKUP(Table5[[#This Row],[rxn]],Table3[name],Table3[flux],$F$1)</f>
        <v>27141.277792879999</v>
      </c>
      <c r="N3789" s="1" t="str">
        <f>IFERROR(Table5[[#This Row],[min flux]]/Table5[[#This Row],[associated enzload]],"")</f>
        <v/>
      </c>
      <c r="O3789" s="1">
        <f>_xlfn.NUMBERVALUE(IF(Table5[[#This Row],[flux/enzload]]="","",ABS($N$1-Table5[[#This Row],[flux/enzload]])))</f>
        <v>0</v>
      </c>
      <c r="P3789" s="1">
        <f>Table5[[#This Row],[kapp_old]]+IFERROR(((Table5[[#This Row],[kapp_slack_ub]]-Table5[[#This Row],[kapp_slack_lb]])/Table5[[#This Row],[associated enzload]]),0)</f>
        <v>27141.277792879999</v>
      </c>
      <c r="Q3789" s="1" t="str">
        <f>"'"&amp;Table5[[#This Row],[rxn]]&amp;"'"&amp;CHAR(9)&amp;Table5[[#This Row],[kapp + (slack_ub - slack_lb)/enzload]]</f>
        <v>'RXN-PTRCtpa_e_REV-rt1939_e'	27141.27779288</v>
      </c>
      <c r="R3789" s="1">
        <f>_xlfn.XLOOKUP(Table5[[#This Row],[rxn]],Table38[name],Table38[flux],0)</f>
        <v>0</v>
      </c>
      <c r="S3789" s="1">
        <f>_xlfn.XLOOKUP(SUBSTITUTE(Table5[[#This Row],[rxn]],"RXN-","ENZLOAD-"),Table38[name],Table38[flux],0)</f>
        <v>0</v>
      </c>
      <c r="T3789" s="1" t="b">
        <f>AND(Table5[[#This Row],[ENZLOAD flux in kapp-slack.gms]]=0,Table5[[#This Row],[flux in kapp-slack.gms]]&lt;&gt;0,NOT(Table5[[#This Row],[spont or unknown?]]))</f>
        <v>0</v>
      </c>
      <c r="U3789" s="1" t="b">
        <f>OR(_xlfn.TEXTAFTER(Table5[[#This Row],[rxn]],"-",-1)="SPONT",_xlfn.TEXTAFTER(Table5[[#This Row],[rxn]],"-",-1)="UNKNOWN")</f>
        <v>0</v>
      </c>
      <c r="V3789" s="1">
        <f>_xlfn.XLOOKUP(SUBSTITUTE(Table5[[#This Row],[rxn]],"RXN-","ENZLOAD-"),Table4[rxn],Table4[ub],0)</f>
        <v>0.72658982999999999</v>
      </c>
      <c r="W3789" s="1" t="b">
        <f>AND(Table5[[#This Row],[FVA ENZLOAD flux UB]]=0,Table5[[#This Row],[ENZ not made when it should be?]])</f>
        <v>0</v>
      </c>
    </row>
    <row r="3790" spans="6:23" hidden="1">
      <c r="F3790" s="1" t="s">
        <v>9525</v>
      </c>
      <c r="G3790" s="1" t="str">
        <f>_xlfn.TEXTBEFORE(Table5[[#This Row],[rxn     kapp_old        kapp_slack_ub   kapp_slack_lb]]," ")</f>
        <v>RXN-PTRCtpa_e_FWD-rt1987_e</v>
      </c>
      <c r="H379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79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790" s="1">
        <f>_xlfn.NUMBERVALUE(_xlfn.TEXTAFTER(Table5[[#This Row],[rxn     kapp_old        kapp_slack_ub   kapp_slack_lb]]," ",-1))</f>
        <v>0</v>
      </c>
      <c r="K3790" s="1">
        <f>_xlfn.XLOOKUP(SUBSTITUTE(Table5[[#This Row],[rxn]],"RXN-","ENZLOAD-"),ENZLOAD[name],ENZLOAD[flux],0)</f>
        <v>0</v>
      </c>
      <c r="L3790" s="1" t="str">
        <f>"'"&amp;Table5[[#This Row],[rxn]]&amp;"'"&amp;CHAR(9)&amp;IF(AND(Table5[[#This Row],[kapp_slack_ub]]&lt;&gt;0,Table5[[#This Row],[kapp_old]]&lt;$F$1),$F$1,Table5[[#This Row],[kapp_old]])</f>
        <v>'RXN-PTRCtpa_e_FWD-rt1987_e'	27141.27779288</v>
      </c>
      <c r="M3790" s="1">
        <f>_xlfn.XLOOKUP(Table5[[#This Row],[rxn]],Table3[name],Table3[flux],$F$1)</f>
        <v>27141.277792879999</v>
      </c>
      <c r="N3790" s="1" t="str">
        <f>IFERROR(Table5[[#This Row],[min flux]]/Table5[[#This Row],[associated enzload]],"")</f>
        <v/>
      </c>
      <c r="O3790" s="1">
        <f>_xlfn.NUMBERVALUE(IF(Table5[[#This Row],[flux/enzload]]="","",ABS($N$1-Table5[[#This Row],[flux/enzload]])))</f>
        <v>0</v>
      </c>
      <c r="P3790" s="1">
        <f>Table5[[#This Row],[kapp_old]]+IFERROR(((Table5[[#This Row],[kapp_slack_ub]]-Table5[[#This Row],[kapp_slack_lb]])/Table5[[#This Row],[associated enzload]]),0)</f>
        <v>27141.277792879999</v>
      </c>
      <c r="Q3790" s="1" t="str">
        <f>"'"&amp;Table5[[#This Row],[rxn]]&amp;"'"&amp;CHAR(9)&amp;Table5[[#This Row],[kapp + (slack_ub - slack_lb)/enzload]]</f>
        <v>'RXN-PTRCtpa_e_FWD-rt1987_e'	27141.27779288</v>
      </c>
      <c r="R3790" s="1">
        <f>_xlfn.XLOOKUP(Table5[[#This Row],[rxn]],Table38[name],Table38[flux],0)</f>
        <v>0</v>
      </c>
      <c r="S3790" s="1">
        <f>_xlfn.XLOOKUP(SUBSTITUTE(Table5[[#This Row],[rxn]],"RXN-","ENZLOAD-"),Table38[name],Table38[flux],0)</f>
        <v>0</v>
      </c>
      <c r="T3790" s="1" t="b">
        <f>AND(Table5[[#This Row],[ENZLOAD flux in kapp-slack.gms]]=0,Table5[[#This Row],[flux in kapp-slack.gms]]&lt;&gt;0,NOT(Table5[[#This Row],[spont or unknown?]]))</f>
        <v>0</v>
      </c>
      <c r="U3790" s="1" t="b">
        <f>OR(_xlfn.TEXTAFTER(Table5[[#This Row],[rxn]],"-",-1)="SPONT",_xlfn.TEXTAFTER(Table5[[#This Row],[rxn]],"-",-1)="UNKNOWN")</f>
        <v>0</v>
      </c>
      <c r="V3790" s="1">
        <f>_xlfn.XLOOKUP(SUBSTITUTE(Table5[[#This Row],[rxn]],"RXN-","ENZLOAD-"),Table4[rxn],Table4[ub],0)</f>
        <v>0.71462557999999998</v>
      </c>
      <c r="W3790" s="1" t="b">
        <f>AND(Table5[[#This Row],[FVA ENZLOAD flux UB]]=0,Table5[[#This Row],[ENZ not made when it should be?]])</f>
        <v>0</v>
      </c>
    </row>
    <row r="3791" spans="6:23" hidden="1">
      <c r="F3791" s="1" t="s">
        <v>9526</v>
      </c>
      <c r="G3791" s="1" t="str">
        <f>_xlfn.TEXTBEFORE(Table5[[#This Row],[rxn     kapp_old        kapp_slack_ub   kapp_slack_lb]]," ")</f>
        <v>RXN-PTRCtpa_e_REV-rt1987_e</v>
      </c>
      <c r="H379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79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791" s="1">
        <f>_xlfn.NUMBERVALUE(_xlfn.TEXTAFTER(Table5[[#This Row],[rxn     kapp_old        kapp_slack_ub   kapp_slack_lb]]," ",-1))</f>
        <v>0</v>
      </c>
      <c r="K3791" s="1">
        <f>_xlfn.XLOOKUP(SUBSTITUTE(Table5[[#This Row],[rxn]],"RXN-","ENZLOAD-"),ENZLOAD[name],ENZLOAD[flux],0)</f>
        <v>0</v>
      </c>
      <c r="L3791" s="1" t="str">
        <f>"'"&amp;Table5[[#This Row],[rxn]]&amp;"'"&amp;CHAR(9)&amp;IF(AND(Table5[[#This Row],[kapp_slack_ub]]&lt;&gt;0,Table5[[#This Row],[kapp_old]]&lt;$F$1),$F$1,Table5[[#This Row],[kapp_old]])</f>
        <v>'RXN-PTRCtpa_e_REV-rt1987_e'	27141.27779288</v>
      </c>
      <c r="M3791" s="1">
        <f>_xlfn.XLOOKUP(Table5[[#This Row],[rxn]],Table3[name],Table3[flux],$F$1)</f>
        <v>27141.277792879999</v>
      </c>
      <c r="N3791" s="1" t="str">
        <f>IFERROR(Table5[[#This Row],[min flux]]/Table5[[#This Row],[associated enzload]],"")</f>
        <v/>
      </c>
      <c r="O3791" s="1">
        <f>_xlfn.NUMBERVALUE(IF(Table5[[#This Row],[flux/enzload]]="","",ABS($N$1-Table5[[#This Row],[flux/enzload]])))</f>
        <v>0</v>
      </c>
      <c r="P3791" s="1">
        <f>Table5[[#This Row],[kapp_old]]+IFERROR(((Table5[[#This Row],[kapp_slack_ub]]-Table5[[#This Row],[kapp_slack_lb]])/Table5[[#This Row],[associated enzload]]),0)</f>
        <v>27141.277792879999</v>
      </c>
      <c r="Q3791" s="1" t="str">
        <f>"'"&amp;Table5[[#This Row],[rxn]]&amp;"'"&amp;CHAR(9)&amp;Table5[[#This Row],[kapp + (slack_ub - slack_lb)/enzload]]</f>
        <v>'RXN-PTRCtpa_e_REV-rt1987_e'	27141.27779288</v>
      </c>
      <c r="R3791" s="1">
        <f>_xlfn.XLOOKUP(Table5[[#This Row],[rxn]],Table38[name],Table38[flux],0)</f>
        <v>0</v>
      </c>
      <c r="S3791" s="1">
        <f>_xlfn.XLOOKUP(SUBSTITUTE(Table5[[#This Row],[rxn]],"RXN-","ENZLOAD-"),Table38[name],Table38[flux],0)</f>
        <v>0</v>
      </c>
      <c r="T3791" s="1" t="b">
        <f>AND(Table5[[#This Row],[ENZLOAD flux in kapp-slack.gms]]=0,Table5[[#This Row],[flux in kapp-slack.gms]]&lt;&gt;0,NOT(Table5[[#This Row],[spont or unknown?]]))</f>
        <v>0</v>
      </c>
      <c r="U3791" s="1" t="b">
        <f>OR(_xlfn.TEXTAFTER(Table5[[#This Row],[rxn]],"-",-1)="SPONT",_xlfn.TEXTAFTER(Table5[[#This Row],[rxn]],"-",-1)="UNKNOWN")</f>
        <v>0</v>
      </c>
      <c r="V3791" s="1">
        <f>_xlfn.XLOOKUP(SUBSTITUTE(Table5[[#This Row],[rxn]],"RXN-","ENZLOAD-"),Table4[rxn],Table4[ub],0)</f>
        <v>0.71462557999999998</v>
      </c>
      <c r="W3791" s="1" t="b">
        <f>AND(Table5[[#This Row],[FVA ENZLOAD flux UB]]=0,Table5[[#This Row],[ENZ not made when it should be?]])</f>
        <v>0</v>
      </c>
    </row>
    <row r="3792" spans="6:23" hidden="1">
      <c r="F3792" s="1" t="s">
        <v>9529</v>
      </c>
      <c r="G3792" s="1" t="str">
        <f>_xlfn.TEXTBEFORE(Table5[[#This Row],[rxn     kapp_old        kapp_slack_ub   kapp_slack_lb]]," ")</f>
        <v>RXN-PTRCtpa_e_FWD-rt2739_e</v>
      </c>
      <c r="H379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79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792" s="1">
        <f>_xlfn.NUMBERVALUE(_xlfn.TEXTAFTER(Table5[[#This Row],[rxn     kapp_old        kapp_slack_ub   kapp_slack_lb]]," ",-1))</f>
        <v>0</v>
      </c>
      <c r="K3792" s="1">
        <f>_xlfn.XLOOKUP(SUBSTITUTE(Table5[[#This Row],[rxn]],"RXN-","ENZLOAD-"),ENZLOAD[name],ENZLOAD[flux],0)</f>
        <v>0</v>
      </c>
      <c r="L3792" s="1" t="str">
        <f>"'"&amp;Table5[[#This Row],[rxn]]&amp;"'"&amp;CHAR(9)&amp;IF(AND(Table5[[#This Row],[kapp_slack_ub]]&lt;&gt;0,Table5[[#This Row],[kapp_old]]&lt;$F$1),$F$1,Table5[[#This Row],[kapp_old]])</f>
        <v>'RXN-PTRCtpa_e_FWD-rt2739_e'	27141.27779288</v>
      </c>
      <c r="M3792" s="1">
        <f>_xlfn.XLOOKUP(Table5[[#This Row],[rxn]],Table3[name],Table3[flux],$F$1)</f>
        <v>27141.277792879999</v>
      </c>
      <c r="N3792" s="1" t="str">
        <f>IFERROR(Table5[[#This Row],[min flux]]/Table5[[#This Row],[associated enzload]],"")</f>
        <v/>
      </c>
      <c r="O3792" s="1">
        <f>_xlfn.NUMBERVALUE(IF(Table5[[#This Row],[flux/enzload]]="","",ABS($N$1-Table5[[#This Row],[flux/enzload]])))</f>
        <v>0</v>
      </c>
      <c r="P3792" s="1">
        <f>Table5[[#This Row],[kapp_old]]+IFERROR(((Table5[[#This Row],[kapp_slack_ub]]-Table5[[#This Row],[kapp_slack_lb]])/Table5[[#This Row],[associated enzload]]),0)</f>
        <v>27141.277792879999</v>
      </c>
      <c r="Q3792" s="1" t="str">
        <f>"'"&amp;Table5[[#This Row],[rxn]]&amp;"'"&amp;CHAR(9)&amp;Table5[[#This Row],[kapp + (slack_ub - slack_lb)/enzload]]</f>
        <v>'RXN-PTRCtpa_e_FWD-rt2739_e'	27141.27779288</v>
      </c>
      <c r="R3792" s="1">
        <f>_xlfn.XLOOKUP(Table5[[#This Row],[rxn]],Table38[name],Table38[flux],0)</f>
        <v>0</v>
      </c>
      <c r="S3792" s="1">
        <f>_xlfn.XLOOKUP(SUBSTITUTE(Table5[[#This Row],[rxn]],"RXN-","ENZLOAD-"),Table38[name],Table38[flux],0)</f>
        <v>0</v>
      </c>
      <c r="T3792" s="1" t="b">
        <f>AND(Table5[[#This Row],[ENZLOAD flux in kapp-slack.gms]]=0,Table5[[#This Row],[flux in kapp-slack.gms]]&lt;&gt;0,NOT(Table5[[#This Row],[spont or unknown?]]))</f>
        <v>0</v>
      </c>
      <c r="U3792" s="1" t="b">
        <f>OR(_xlfn.TEXTAFTER(Table5[[#This Row],[rxn]],"-",-1)="SPONT",_xlfn.TEXTAFTER(Table5[[#This Row],[rxn]],"-",-1)="UNKNOWN")</f>
        <v>0</v>
      </c>
      <c r="V3792" s="1">
        <f>_xlfn.XLOOKUP(SUBSTITUTE(Table5[[#This Row],[rxn]],"RXN-","ENZLOAD-"),Table4[rxn],Table4[ub],0)</f>
        <v>0.77142962000000004</v>
      </c>
      <c r="W3792" s="1" t="b">
        <f>AND(Table5[[#This Row],[FVA ENZLOAD flux UB]]=0,Table5[[#This Row],[ENZ not made when it should be?]])</f>
        <v>0</v>
      </c>
    </row>
    <row r="3793" spans="6:23" hidden="1">
      <c r="F3793" s="1" t="s">
        <v>9530</v>
      </c>
      <c r="G3793" s="1" t="str">
        <f>_xlfn.TEXTBEFORE(Table5[[#This Row],[rxn     kapp_old        kapp_slack_ub   kapp_slack_lb]]," ")</f>
        <v>RXN-PTRCtpa_e_REV-rt2739_e</v>
      </c>
      <c r="H379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79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793" s="1">
        <f>_xlfn.NUMBERVALUE(_xlfn.TEXTAFTER(Table5[[#This Row],[rxn     kapp_old        kapp_slack_ub   kapp_slack_lb]]," ",-1))</f>
        <v>0</v>
      </c>
      <c r="K3793" s="1">
        <f>_xlfn.XLOOKUP(SUBSTITUTE(Table5[[#This Row],[rxn]],"RXN-","ENZLOAD-"),ENZLOAD[name],ENZLOAD[flux],0)</f>
        <v>0</v>
      </c>
      <c r="L3793" s="1" t="str">
        <f>"'"&amp;Table5[[#This Row],[rxn]]&amp;"'"&amp;CHAR(9)&amp;IF(AND(Table5[[#This Row],[kapp_slack_ub]]&lt;&gt;0,Table5[[#This Row],[kapp_old]]&lt;$F$1),$F$1,Table5[[#This Row],[kapp_old]])</f>
        <v>'RXN-PTRCtpa_e_REV-rt2739_e'	27141.27779288</v>
      </c>
      <c r="M3793" s="1">
        <f>_xlfn.XLOOKUP(Table5[[#This Row],[rxn]],Table3[name],Table3[flux],$F$1)</f>
        <v>27141.277792879999</v>
      </c>
      <c r="N3793" s="1" t="str">
        <f>IFERROR(Table5[[#This Row],[min flux]]/Table5[[#This Row],[associated enzload]],"")</f>
        <v/>
      </c>
      <c r="O3793" s="1">
        <f>_xlfn.NUMBERVALUE(IF(Table5[[#This Row],[flux/enzload]]="","",ABS($N$1-Table5[[#This Row],[flux/enzload]])))</f>
        <v>0</v>
      </c>
      <c r="P3793" s="1">
        <f>Table5[[#This Row],[kapp_old]]+IFERROR(((Table5[[#This Row],[kapp_slack_ub]]-Table5[[#This Row],[kapp_slack_lb]])/Table5[[#This Row],[associated enzload]]),0)</f>
        <v>27141.277792879999</v>
      </c>
      <c r="Q3793" s="1" t="str">
        <f>"'"&amp;Table5[[#This Row],[rxn]]&amp;"'"&amp;CHAR(9)&amp;Table5[[#This Row],[kapp + (slack_ub - slack_lb)/enzload]]</f>
        <v>'RXN-PTRCtpa_e_REV-rt2739_e'	27141.27779288</v>
      </c>
      <c r="R3793" s="1">
        <f>_xlfn.XLOOKUP(Table5[[#This Row],[rxn]],Table38[name],Table38[flux],0)</f>
        <v>0</v>
      </c>
      <c r="S3793" s="1">
        <f>_xlfn.XLOOKUP(SUBSTITUTE(Table5[[#This Row],[rxn]],"RXN-","ENZLOAD-"),Table38[name],Table38[flux],0)</f>
        <v>0</v>
      </c>
      <c r="T3793" s="1" t="b">
        <f>AND(Table5[[#This Row],[ENZLOAD flux in kapp-slack.gms]]=0,Table5[[#This Row],[flux in kapp-slack.gms]]&lt;&gt;0,NOT(Table5[[#This Row],[spont or unknown?]]))</f>
        <v>0</v>
      </c>
      <c r="U3793" s="1" t="b">
        <f>OR(_xlfn.TEXTAFTER(Table5[[#This Row],[rxn]],"-",-1)="SPONT",_xlfn.TEXTAFTER(Table5[[#This Row],[rxn]],"-",-1)="UNKNOWN")</f>
        <v>0</v>
      </c>
      <c r="V3793" s="1">
        <f>_xlfn.XLOOKUP(SUBSTITUTE(Table5[[#This Row],[rxn]],"RXN-","ENZLOAD-"),Table4[rxn],Table4[ub],0)</f>
        <v>0.77142962000000004</v>
      </c>
      <c r="W3793" s="1" t="b">
        <f>AND(Table5[[#This Row],[FVA ENZLOAD flux UB]]=0,Table5[[#This Row],[ENZ not made when it should be?]])</f>
        <v>0</v>
      </c>
    </row>
    <row r="3794" spans="6:23" hidden="1">
      <c r="F3794" s="1" t="s">
        <v>9531</v>
      </c>
      <c r="G3794" s="1" t="str">
        <f>_xlfn.TEXTBEFORE(Table5[[#This Row],[rxn     kapp_old        kapp_slack_ub   kapp_slack_lb]]," ")</f>
        <v>RXN-PTRCtpa_v_FWD-rt1939_v</v>
      </c>
      <c r="H379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79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794" s="1">
        <f>_xlfn.NUMBERVALUE(_xlfn.TEXTAFTER(Table5[[#This Row],[rxn     kapp_old        kapp_slack_ub   kapp_slack_lb]]," ",-1))</f>
        <v>0</v>
      </c>
      <c r="K3794" s="1">
        <f>_xlfn.XLOOKUP(SUBSTITUTE(Table5[[#This Row],[rxn]],"RXN-","ENZLOAD-"),ENZLOAD[name],ENZLOAD[flux],0)</f>
        <v>0</v>
      </c>
      <c r="L3794" s="1" t="str">
        <f>"'"&amp;Table5[[#This Row],[rxn]]&amp;"'"&amp;CHAR(9)&amp;IF(AND(Table5[[#This Row],[kapp_slack_ub]]&lt;&gt;0,Table5[[#This Row],[kapp_old]]&lt;$F$1),$F$1,Table5[[#This Row],[kapp_old]])</f>
        <v>'RXN-PTRCtpa_v_FWD-rt1939_v'	27141.27779288</v>
      </c>
      <c r="M3794" s="1">
        <f>_xlfn.XLOOKUP(Table5[[#This Row],[rxn]],Table3[name],Table3[flux],$F$1)</f>
        <v>27141.277792879999</v>
      </c>
      <c r="N3794" s="1" t="str">
        <f>IFERROR(Table5[[#This Row],[min flux]]/Table5[[#This Row],[associated enzload]],"")</f>
        <v/>
      </c>
      <c r="O3794" s="1">
        <f>_xlfn.NUMBERVALUE(IF(Table5[[#This Row],[flux/enzload]]="","",ABS($N$1-Table5[[#This Row],[flux/enzload]])))</f>
        <v>0</v>
      </c>
      <c r="P3794" s="1">
        <f>Table5[[#This Row],[kapp_old]]+IFERROR(((Table5[[#This Row],[kapp_slack_ub]]-Table5[[#This Row],[kapp_slack_lb]])/Table5[[#This Row],[associated enzload]]),0)</f>
        <v>27141.277792879999</v>
      </c>
      <c r="Q3794" s="1" t="str">
        <f>"'"&amp;Table5[[#This Row],[rxn]]&amp;"'"&amp;CHAR(9)&amp;Table5[[#This Row],[kapp + (slack_ub - slack_lb)/enzload]]</f>
        <v>'RXN-PTRCtpa_v_FWD-rt1939_v'	27141.27779288</v>
      </c>
      <c r="R3794" s="1">
        <f>_xlfn.XLOOKUP(Table5[[#This Row],[rxn]],Table38[name],Table38[flux],0)</f>
        <v>0</v>
      </c>
      <c r="S3794" s="1">
        <f>_xlfn.XLOOKUP(SUBSTITUTE(Table5[[#This Row],[rxn]],"RXN-","ENZLOAD-"),Table38[name],Table38[flux],0)</f>
        <v>0</v>
      </c>
      <c r="T3794" s="1" t="b">
        <f>AND(Table5[[#This Row],[ENZLOAD flux in kapp-slack.gms]]=0,Table5[[#This Row],[flux in kapp-slack.gms]]&lt;&gt;0,NOT(Table5[[#This Row],[spont or unknown?]]))</f>
        <v>0</v>
      </c>
      <c r="U3794" s="1" t="b">
        <f>OR(_xlfn.TEXTAFTER(Table5[[#This Row],[rxn]],"-",-1)="SPONT",_xlfn.TEXTAFTER(Table5[[#This Row],[rxn]],"-",-1)="UNKNOWN")</f>
        <v>0</v>
      </c>
      <c r="V3794" s="1">
        <f>_xlfn.XLOOKUP(SUBSTITUTE(Table5[[#This Row],[rxn]],"RXN-","ENZLOAD-"),Table4[rxn],Table4[ub],0)</f>
        <v>0.72658982999999999</v>
      </c>
      <c r="W3794" s="1" t="b">
        <f>AND(Table5[[#This Row],[FVA ENZLOAD flux UB]]=0,Table5[[#This Row],[ENZ not made when it should be?]])</f>
        <v>0</v>
      </c>
    </row>
    <row r="3795" spans="6:23" hidden="1">
      <c r="F3795" s="1" t="s">
        <v>9532</v>
      </c>
      <c r="G3795" s="1" t="str">
        <f>_xlfn.TEXTBEFORE(Table5[[#This Row],[rxn     kapp_old        kapp_slack_ub   kapp_slack_lb]]," ")</f>
        <v>RXN-PTRCtpa_v_REV-rt1939_v</v>
      </c>
      <c r="H379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79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795" s="1">
        <f>_xlfn.NUMBERVALUE(_xlfn.TEXTAFTER(Table5[[#This Row],[rxn     kapp_old        kapp_slack_ub   kapp_slack_lb]]," ",-1))</f>
        <v>0</v>
      </c>
      <c r="K3795" s="1">
        <f>_xlfn.XLOOKUP(SUBSTITUTE(Table5[[#This Row],[rxn]],"RXN-","ENZLOAD-"),ENZLOAD[name],ENZLOAD[flux],0)</f>
        <v>0</v>
      </c>
      <c r="L3795" s="1" t="str">
        <f>"'"&amp;Table5[[#This Row],[rxn]]&amp;"'"&amp;CHAR(9)&amp;IF(AND(Table5[[#This Row],[kapp_slack_ub]]&lt;&gt;0,Table5[[#This Row],[kapp_old]]&lt;$F$1),$F$1,Table5[[#This Row],[kapp_old]])</f>
        <v>'RXN-PTRCtpa_v_REV-rt1939_v'	27141.27779288</v>
      </c>
      <c r="M3795" s="1">
        <f>_xlfn.XLOOKUP(Table5[[#This Row],[rxn]],Table3[name],Table3[flux],$F$1)</f>
        <v>27141.277792879999</v>
      </c>
      <c r="N3795" s="1" t="str">
        <f>IFERROR(Table5[[#This Row],[min flux]]/Table5[[#This Row],[associated enzload]],"")</f>
        <v/>
      </c>
      <c r="O3795" s="1">
        <f>_xlfn.NUMBERVALUE(IF(Table5[[#This Row],[flux/enzload]]="","",ABS($N$1-Table5[[#This Row],[flux/enzload]])))</f>
        <v>0</v>
      </c>
      <c r="P3795" s="1">
        <f>Table5[[#This Row],[kapp_old]]+IFERROR(((Table5[[#This Row],[kapp_slack_ub]]-Table5[[#This Row],[kapp_slack_lb]])/Table5[[#This Row],[associated enzload]]),0)</f>
        <v>27141.277792879999</v>
      </c>
      <c r="Q3795" s="1" t="str">
        <f>"'"&amp;Table5[[#This Row],[rxn]]&amp;"'"&amp;CHAR(9)&amp;Table5[[#This Row],[kapp + (slack_ub - slack_lb)/enzload]]</f>
        <v>'RXN-PTRCtpa_v_REV-rt1939_v'	27141.27779288</v>
      </c>
      <c r="R3795" s="1">
        <f>_xlfn.XLOOKUP(Table5[[#This Row],[rxn]],Table38[name],Table38[flux],0)</f>
        <v>0</v>
      </c>
      <c r="S3795" s="1">
        <f>_xlfn.XLOOKUP(SUBSTITUTE(Table5[[#This Row],[rxn]],"RXN-","ENZLOAD-"),Table38[name],Table38[flux],0)</f>
        <v>0</v>
      </c>
      <c r="T3795" s="1" t="b">
        <f>AND(Table5[[#This Row],[ENZLOAD flux in kapp-slack.gms]]=0,Table5[[#This Row],[flux in kapp-slack.gms]]&lt;&gt;0,NOT(Table5[[#This Row],[spont or unknown?]]))</f>
        <v>0</v>
      </c>
      <c r="U3795" s="1" t="b">
        <f>OR(_xlfn.TEXTAFTER(Table5[[#This Row],[rxn]],"-",-1)="SPONT",_xlfn.TEXTAFTER(Table5[[#This Row],[rxn]],"-",-1)="UNKNOWN")</f>
        <v>0</v>
      </c>
      <c r="V3795" s="1">
        <f>_xlfn.XLOOKUP(SUBSTITUTE(Table5[[#This Row],[rxn]],"RXN-","ENZLOAD-"),Table4[rxn],Table4[ub],0)</f>
        <v>0.72658982999999999</v>
      </c>
      <c r="W3795" s="1" t="b">
        <f>AND(Table5[[#This Row],[FVA ENZLOAD flux UB]]=0,Table5[[#This Row],[ENZ not made when it should be?]])</f>
        <v>0</v>
      </c>
    </row>
    <row r="3796" spans="6:23" hidden="1">
      <c r="F3796" s="1" t="s">
        <v>9533</v>
      </c>
      <c r="G3796" s="1" t="str">
        <f>_xlfn.TEXTBEFORE(Table5[[#This Row],[rxn     kapp_old        kapp_slack_ub   kapp_slack_lb]]," ")</f>
        <v>RXN-PTRCtpa_v_FWD-rt1987_v</v>
      </c>
      <c r="H379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79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796" s="1">
        <f>_xlfn.NUMBERVALUE(_xlfn.TEXTAFTER(Table5[[#This Row],[rxn     kapp_old        kapp_slack_ub   kapp_slack_lb]]," ",-1))</f>
        <v>0</v>
      </c>
      <c r="K3796" s="1">
        <f>_xlfn.XLOOKUP(SUBSTITUTE(Table5[[#This Row],[rxn]],"RXN-","ENZLOAD-"),ENZLOAD[name],ENZLOAD[flux],0)</f>
        <v>0</v>
      </c>
      <c r="L3796" s="1" t="str">
        <f>"'"&amp;Table5[[#This Row],[rxn]]&amp;"'"&amp;CHAR(9)&amp;IF(AND(Table5[[#This Row],[kapp_slack_ub]]&lt;&gt;0,Table5[[#This Row],[kapp_old]]&lt;$F$1),$F$1,Table5[[#This Row],[kapp_old]])</f>
        <v>'RXN-PTRCtpa_v_FWD-rt1987_v'	27141.27779288</v>
      </c>
      <c r="M3796" s="1">
        <f>_xlfn.XLOOKUP(Table5[[#This Row],[rxn]],Table3[name],Table3[flux],$F$1)</f>
        <v>27141.277792879999</v>
      </c>
      <c r="N3796" s="1" t="str">
        <f>IFERROR(Table5[[#This Row],[min flux]]/Table5[[#This Row],[associated enzload]],"")</f>
        <v/>
      </c>
      <c r="O3796" s="1">
        <f>_xlfn.NUMBERVALUE(IF(Table5[[#This Row],[flux/enzload]]="","",ABS($N$1-Table5[[#This Row],[flux/enzload]])))</f>
        <v>0</v>
      </c>
      <c r="P3796" s="1">
        <f>Table5[[#This Row],[kapp_old]]+IFERROR(((Table5[[#This Row],[kapp_slack_ub]]-Table5[[#This Row],[kapp_slack_lb]])/Table5[[#This Row],[associated enzload]]),0)</f>
        <v>27141.277792879999</v>
      </c>
      <c r="Q3796" s="1" t="str">
        <f>"'"&amp;Table5[[#This Row],[rxn]]&amp;"'"&amp;CHAR(9)&amp;Table5[[#This Row],[kapp + (slack_ub - slack_lb)/enzload]]</f>
        <v>'RXN-PTRCtpa_v_FWD-rt1987_v'	27141.27779288</v>
      </c>
      <c r="R3796" s="1">
        <f>_xlfn.XLOOKUP(Table5[[#This Row],[rxn]],Table38[name],Table38[flux],0)</f>
        <v>0</v>
      </c>
      <c r="S3796" s="1">
        <f>_xlfn.XLOOKUP(SUBSTITUTE(Table5[[#This Row],[rxn]],"RXN-","ENZLOAD-"),Table38[name],Table38[flux],0)</f>
        <v>0</v>
      </c>
      <c r="T3796" s="1" t="b">
        <f>AND(Table5[[#This Row],[ENZLOAD flux in kapp-slack.gms]]=0,Table5[[#This Row],[flux in kapp-slack.gms]]&lt;&gt;0,NOT(Table5[[#This Row],[spont or unknown?]]))</f>
        <v>0</v>
      </c>
      <c r="U3796" s="1" t="b">
        <f>OR(_xlfn.TEXTAFTER(Table5[[#This Row],[rxn]],"-",-1)="SPONT",_xlfn.TEXTAFTER(Table5[[#This Row],[rxn]],"-",-1)="UNKNOWN")</f>
        <v>0</v>
      </c>
      <c r="V3796" s="1">
        <f>_xlfn.XLOOKUP(SUBSTITUTE(Table5[[#This Row],[rxn]],"RXN-","ENZLOAD-"),Table4[rxn],Table4[ub],0)</f>
        <v>0.71462557999999998</v>
      </c>
      <c r="W3796" s="1" t="b">
        <f>AND(Table5[[#This Row],[FVA ENZLOAD flux UB]]=0,Table5[[#This Row],[ENZ not made when it should be?]])</f>
        <v>0</v>
      </c>
    </row>
    <row r="3797" spans="6:23" hidden="1">
      <c r="F3797" s="1" t="s">
        <v>9534</v>
      </c>
      <c r="G3797" s="1" t="str">
        <f>_xlfn.TEXTBEFORE(Table5[[#This Row],[rxn     kapp_old        kapp_slack_ub   kapp_slack_lb]]," ")</f>
        <v>RXN-PTRCtpa_v_REV-rt1987_v</v>
      </c>
      <c r="H379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79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797" s="1">
        <f>_xlfn.NUMBERVALUE(_xlfn.TEXTAFTER(Table5[[#This Row],[rxn     kapp_old        kapp_slack_ub   kapp_slack_lb]]," ",-1))</f>
        <v>0</v>
      </c>
      <c r="K3797" s="1">
        <f>_xlfn.XLOOKUP(SUBSTITUTE(Table5[[#This Row],[rxn]],"RXN-","ENZLOAD-"),ENZLOAD[name],ENZLOAD[flux],0)</f>
        <v>0</v>
      </c>
      <c r="L3797" s="1" t="str">
        <f>"'"&amp;Table5[[#This Row],[rxn]]&amp;"'"&amp;CHAR(9)&amp;IF(AND(Table5[[#This Row],[kapp_slack_ub]]&lt;&gt;0,Table5[[#This Row],[kapp_old]]&lt;$F$1),$F$1,Table5[[#This Row],[kapp_old]])</f>
        <v>'RXN-PTRCtpa_v_REV-rt1987_v'	27141.27779288</v>
      </c>
      <c r="M3797" s="1">
        <f>_xlfn.XLOOKUP(Table5[[#This Row],[rxn]],Table3[name],Table3[flux],$F$1)</f>
        <v>27141.277792879999</v>
      </c>
      <c r="N3797" s="1" t="str">
        <f>IFERROR(Table5[[#This Row],[min flux]]/Table5[[#This Row],[associated enzload]],"")</f>
        <v/>
      </c>
      <c r="O3797" s="1">
        <f>_xlfn.NUMBERVALUE(IF(Table5[[#This Row],[flux/enzload]]="","",ABS($N$1-Table5[[#This Row],[flux/enzload]])))</f>
        <v>0</v>
      </c>
      <c r="P3797" s="1">
        <f>Table5[[#This Row],[kapp_old]]+IFERROR(((Table5[[#This Row],[kapp_slack_ub]]-Table5[[#This Row],[kapp_slack_lb]])/Table5[[#This Row],[associated enzload]]),0)</f>
        <v>27141.277792879999</v>
      </c>
      <c r="Q3797" s="1" t="str">
        <f>"'"&amp;Table5[[#This Row],[rxn]]&amp;"'"&amp;CHAR(9)&amp;Table5[[#This Row],[kapp + (slack_ub - slack_lb)/enzload]]</f>
        <v>'RXN-PTRCtpa_v_REV-rt1987_v'	27141.27779288</v>
      </c>
      <c r="R3797" s="1">
        <f>_xlfn.XLOOKUP(Table5[[#This Row],[rxn]],Table38[name],Table38[flux],0)</f>
        <v>0</v>
      </c>
      <c r="S3797" s="1">
        <f>_xlfn.XLOOKUP(SUBSTITUTE(Table5[[#This Row],[rxn]],"RXN-","ENZLOAD-"),Table38[name],Table38[flux],0)</f>
        <v>0</v>
      </c>
      <c r="T3797" s="1" t="b">
        <f>AND(Table5[[#This Row],[ENZLOAD flux in kapp-slack.gms]]=0,Table5[[#This Row],[flux in kapp-slack.gms]]&lt;&gt;0,NOT(Table5[[#This Row],[spont or unknown?]]))</f>
        <v>0</v>
      </c>
      <c r="U3797" s="1" t="b">
        <f>OR(_xlfn.TEXTAFTER(Table5[[#This Row],[rxn]],"-",-1)="SPONT",_xlfn.TEXTAFTER(Table5[[#This Row],[rxn]],"-",-1)="UNKNOWN")</f>
        <v>0</v>
      </c>
      <c r="V3797" s="1">
        <f>_xlfn.XLOOKUP(SUBSTITUTE(Table5[[#This Row],[rxn]],"RXN-","ENZLOAD-"),Table4[rxn],Table4[ub],0)</f>
        <v>0.71462557999999998</v>
      </c>
      <c r="W3797" s="1" t="b">
        <f>AND(Table5[[#This Row],[FVA ENZLOAD flux UB]]=0,Table5[[#This Row],[ENZ not made when it should be?]])</f>
        <v>0</v>
      </c>
    </row>
    <row r="3798" spans="6:23" hidden="1">
      <c r="F3798" s="1" t="s">
        <v>9537</v>
      </c>
      <c r="G3798" s="1" t="str">
        <f>_xlfn.TEXTBEFORE(Table5[[#This Row],[rxn     kapp_old        kapp_slack_ub   kapp_slack_lb]]," ")</f>
        <v>RXN-PTRCtpa_v_FWD-rt2739_v</v>
      </c>
      <c r="H379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79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798" s="1">
        <f>_xlfn.NUMBERVALUE(_xlfn.TEXTAFTER(Table5[[#This Row],[rxn     kapp_old        kapp_slack_ub   kapp_slack_lb]]," ",-1))</f>
        <v>0</v>
      </c>
      <c r="K3798" s="1">
        <f>_xlfn.XLOOKUP(SUBSTITUTE(Table5[[#This Row],[rxn]],"RXN-","ENZLOAD-"),ENZLOAD[name],ENZLOAD[flux],0)</f>
        <v>0</v>
      </c>
      <c r="L3798" s="1" t="str">
        <f>"'"&amp;Table5[[#This Row],[rxn]]&amp;"'"&amp;CHAR(9)&amp;IF(AND(Table5[[#This Row],[kapp_slack_ub]]&lt;&gt;0,Table5[[#This Row],[kapp_old]]&lt;$F$1),$F$1,Table5[[#This Row],[kapp_old]])</f>
        <v>'RXN-PTRCtpa_v_FWD-rt2739_v'	27141.27779288</v>
      </c>
      <c r="M3798" s="1">
        <f>_xlfn.XLOOKUP(Table5[[#This Row],[rxn]],Table3[name],Table3[flux],$F$1)</f>
        <v>27141.277792879999</v>
      </c>
      <c r="N3798" s="1" t="str">
        <f>IFERROR(Table5[[#This Row],[min flux]]/Table5[[#This Row],[associated enzload]],"")</f>
        <v/>
      </c>
      <c r="O3798" s="1">
        <f>_xlfn.NUMBERVALUE(IF(Table5[[#This Row],[flux/enzload]]="","",ABS($N$1-Table5[[#This Row],[flux/enzload]])))</f>
        <v>0</v>
      </c>
      <c r="P3798" s="1">
        <f>Table5[[#This Row],[kapp_old]]+IFERROR(((Table5[[#This Row],[kapp_slack_ub]]-Table5[[#This Row],[kapp_slack_lb]])/Table5[[#This Row],[associated enzload]]),0)</f>
        <v>27141.277792879999</v>
      </c>
      <c r="Q3798" s="1" t="str">
        <f>"'"&amp;Table5[[#This Row],[rxn]]&amp;"'"&amp;CHAR(9)&amp;Table5[[#This Row],[kapp + (slack_ub - slack_lb)/enzload]]</f>
        <v>'RXN-PTRCtpa_v_FWD-rt2739_v'	27141.27779288</v>
      </c>
      <c r="R3798" s="1">
        <f>_xlfn.XLOOKUP(Table5[[#This Row],[rxn]],Table38[name],Table38[flux],0)</f>
        <v>0</v>
      </c>
      <c r="S3798" s="1">
        <f>_xlfn.XLOOKUP(SUBSTITUTE(Table5[[#This Row],[rxn]],"RXN-","ENZLOAD-"),Table38[name],Table38[flux],0)</f>
        <v>0</v>
      </c>
      <c r="T3798" s="1" t="b">
        <f>AND(Table5[[#This Row],[ENZLOAD flux in kapp-slack.gms]]=0,Table5[[#This Row],[flux in kapp-slack.gms]]&lt;&gt;0,NOT(Table5[[#This Row],[spont or unknown?]]))</f>
        <v>0</v>
      </c>
      <c r="U3798" s="1" t="b">
        <f>OR(_xlfn.TEXTAFTER(Table5[[#This Row],[rxn]],"-",-1)="SPONT",_xlfn.TEXTAFTER(Table5[[#This Row],[rxn]],"-",-1)="UNKNOWN")</f>
        <v>0</v>
      </c>
      <c r="V3798" s="1">
        <f>_xlfn.XLOOKUP(SUBSTITUTE(Table5[[#This Row],[rxn]],"RXN-","ENZLOAD-"),Table4[rxn],Table4[ub],0)</f>
        <v>0.77142962000000004</v>
      </c>
      <c r="W3798" s="1" t="b">
        <f>AND(Table5[[#This Row],[FVA ENZLOAD flux UB]]=0,Table5[[#This Row],[ENZ not made when it should be?]])</f>
        <v>0</v>
      </c>
    </row>
    <row r="3799" spans="6:23" hidden="1">
      <c r="F3799" s="1" t="s">
        <v>9538</v>
      </c>
      <c r="G3799" s="1" t="str">
        <f>_xlfn.TEXTBEFORE(Table5[[#This Row],[rxn     kapp_old        kapp_slack_ub   kapp_slack_lb]]," ")</f>
        <v>RXN-PTRCtpa_v_REV-rt2739_v</v>
      </c>
      <c r="H379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79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799" s="1">
        <f>_xlfn.NUMBERVALUE(_xlfn.TEXTAFTER(Table5[[#This Row],[rxn     kapp_old        kapp_slack_ub   kapp_slack_lb]]," ",-1))</f>
        <v>0</v>
      </c>
      <c r="K3799" s="1">
        <f>_xlfn.XLOOKUP(SUBSTITUTE(Table5[[#This Row],[rxn]],"RXN-","ENZLOAD-"),ENZLOAD[name],ENZLOAD[flux],0)</f>
        <v>0</v>
      </c>
      <c r="L3799" s="1" t="str">
        <f>"'"&amp;Table5[[#This Row],[rxn]]&amp;"'"&amp;CHAR(9)&amp;IF(AND(Table5[[#This Row],[kapp_slack_ub]]&lt;&gt;0,Table5[[#This Row],[kapp_old]]&lt;$F$1),$F$1,Table5[[#This Row],[kapp_old]])</f>
        <v>'RXN-PTRCtpa_v_REV-rt2739_v'	27141.27779288</v>
      </c>
      <c r="M3799" s="1">
        <f>_xlfn.XLOOKUP(Table5[[#This Row],[rxn]],Table3[name],Table3[flux],$F$1)</f>
        <v>27141.277792879999</v>
      </c>
      <c r="N3799" s="1" t="str">
        <f>IFERROR(Table5[[#This Row],[min flux]]/Table5[[#This Row],[associated enzload]],"")</f>
        <v/>
      </c>
      <c r="O3799" s="1">
        <f>_xlfn.NUMBERVALUE(IF(Table5[[#This Row],[flux/enzload]]="","",ABS($N$1-Table5[[#This Row],[flux/enzload]])))</f>
        <v>0</v>
      </c>
      <c r="P3799" s="1">
        <f>Table5[[#This Row],[kapp_old]]+IFERROR(((Table5[[#This Row],[kapp_slack_ub]]-Table5[[#This Row],[kapp_slack_lb]])/Table5[[#This Row],[associated enzload]]),0)</f>
        <v>27141.277792879999</v>
      </c>
      <c r="Q3799" s="1" t="str">
        <f>"'"&amp;Table5[[#This Row],[rxn]]&amp;"'"&amp;CHAR(9)&amp;Table5[[#This Row],[kapp + (slack_ub - slack_lb)/enzload]]</f>
        <v>'RXN-PTRCtpa_v_REV-rt2739_v'	27141.27779288</v>
      </c>
      <c r="R3799" s="1">
        <f>_xlfn.XLOOKUP(Table5[[#This Row],[rxn]],Table38[name],Table38[flux],0)</f>
        <v>0</v>
      </c>
      <c r="S3799" s="1">
        <f>_xlfn.XLOOKUP(SUBSTITUTE(Table5[[#This Row],[rxn]],"RXN-","ENZLOAD-"),Table38[name],Table38[flux],0)</f>
        <v>0</v>
      </c>
      <c r="T3799" s="1" t="b">
        <f>AND(Table5[[#This Row],[ENZLOAD flux in kapp-slack.gms]]=0,Table5[[#This Row],[flux in kapp-slack.gms]]&lt;&gt;0,NOT(Table5[[#This Row],[spont or unknown?]]))</f>
        <v>0</v>
      </c>
      <c r="U3799" s="1" t="b">
        <f>OR(_xlfn.TEXTAFTER(Table5[[#This Row],[rxn]],"-",-1)="SPONT",_xlfn.TEXTAFTER(Table5[[#This Row],[rxn]],"-",-1)="UNKNOWN")</f>
        <v>0</v>
      </c>
      <c r="V3799" s="1">
        <f>_xlfn.XLOOKUP(SUBSTITUTE(Table5[[#This Row],[rxn]],"RXN-","ENZLOAD-"),Table4[rxn],Table4[ub],0)</f>
        <v>0.77142962000000004</v>
      </c>
      <c r="W3799" s="1" t="b">
        <f>AND(Table5[[#This Row],[FVA ENZLOAD flux UB]]=0,Table5[[#This Row],[ENZ not made when it should be?]])</f>
        <v>0</v>
      </c>
    </row>
    <row r="3800" spans="6:23" hidden="1">
      <c r="F3800" s="1" t="s">
        <v>9548</v>
      </c>
      <c r="G3800" s="1" t="str">
        <f>_xlfn.TEXTBEFORE(Table5[[#This Row],[rxn     kapp_old        kapp_slack_ub   kapp_slack_lb]]," ")</f>
        <v>RXN-PYDX5Pt_c_e_FWD-UNKNOWN</v>
      </c>
      <c r="H380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80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800" s="1">
        <f>_xlfn.NUMBERVALUE(_xlfn.TEXTAFTER(Table5[[#This Row],[rxn     kapp_old        kapp_slack_ub   kapp_slack_lb]]," ",-1))</f>
        <v>0</v>
      </c>
      <c r="K3800" s="1">
        <f>_xlfn.XLOOKUP(SUBSTITUTE(Table5[[#This Row],[rxn]],"RXN-","ENZLOAD-"),ENZLOAD[name],ENZLOAD[flux],0)</f>
        <v>0</v>
      </c>
      <c r="L3800" s="1" t="str">
        <f>"'"&amp;Table5[[#This Row],[rxn]]&amp;"'"&amp;CHAR(9)&amp;IF(AND(Table5[[#This Row],[kapp_slack_ub]]&lt;&gt;0,Table5[[#This Row],[kapp_old]]&lt;$F$1),$F$1,Table5[[#This Row],[kapp_old]])</f>
        <v>'RXN-PYDX5Pt_c_e_FWD-UNKNOWN'	27141.27779288</v>
      </c>
      <c r="M3800" s="1">
        <f>_xlfn.XLOOKUP(Table5[[#This Row],[rxn]],Table3[name],Table3[flux],$F$1)</f>
        <v>27141.277792879999</v>
      </c>
      <c r="N3800" s="1" t="str">
        <f>IFERROR(Table5[[#This Row],[min flux]]/Table5[[#This Row],[associated enzload]],"")</f>
        <v/>
      </c>
      <c r="O3800" s="1">
        <f>_xlfn.NUMBERVALUE(IF(Table5[[#This Row],[flux/enzload]]="","",ABS($N$1-Table5[[#This Row],[flux/enzload]])))</f>
        <v>0</v>
      </c>
      <c r="P3800" s="1">
        <f>Table5[[#This Row],[kapp_old]]+IFERROR(((Table5[[#This Row],[kapp_slack_ub]]-Table5[[#This Row],[kapp_slack_lb]])/Table5[[#This Row],[associated enzload]]),0)</f>
        <v>27141.277792879999</v>
      </c>
      <c r="Q3800" s="1" t="str">
        <f>"'"&amp;Table5[[#This Row],[rxn]]&amp;"'"&amp;CHAR(9)&amp;Table5[[#This Row],[kapp + (slack_ub - slack_lb)/enzload]]</f>
        <v>'RXN-PYDX5Pt_c_e_FWD-UNKNOWN'	27141.27779288</v>
      </c>
      <c r="R3800" s="1">
        <f>_xlfn.XLOOKUP(Table5[[#This Row],[rxn]],Table38[name],Table38[flux],0)</f>
        <v>0</v>
      </c>
      <c r="S3800" s="1">
        <f>_xlfn.XLOOKUP(SUBSTITUTE(Table5[[#This Row],[rxn]],"RXN-","ENZLOAD-"),Table38[name],Table38[flux],0)</f>
        <v>0</v>
      </c>
      <c r="T3800" s="1" t="b">
        <f>AND(Table5[[#This Row],[ENZLOAD flux in kapp-slack.gms]]=0,Table5[[#This Row],[flux in kapp-slack.gms]]&lt;&gt;0,NOT(Table5[[#This Row],[spont or unknown?]]))</f>
        <v>0</v>
      </c>
      <c r="U3800" s="1" t="b">
        <f>OR(_xlfn.TEXTAFTER(Table5[[#This Row],[rxn]],"-",-1)="SPONT",_xlfn.TEXTAFTER(Table5[[#This Row],[rxn]],"-",-1)="UNKNOWN")</f>
        <v>1</v>
      </c>
      <c r="V3800" s="1">
        <f>_xlfn.XLOOKUP(SUBSTITUTE(Table5[[#This Row],[rxn]],"RXN-","ENZLOAD-"),Table4[rxn],Table4[ub],0)</f>
        <v>0</v>
      </c>
      <c r="W3800" s="1" t="b">
        <f>AND(Table5[[#This Row],[FVA ENZLOAD flux UB]]=0,Table5[[#This Row],[ENZ not made when it should be?]])</f>
        <v>0</v>
      </c>
    </row>
    <row r="3801" spans="6:23" hidden="1">
      <c r="F3801" s="1" t="s">
        <v>9552</v>
      </c>
      <c r="G3801" s="1" t="str">
        <f>_xlfn.TEXTBEFORE(Table5[[#This Row],[rxn     kapp_old        kapp_slack_ub   kapp_slack_lb]]," ")</f>
        <v>RXN-PYDXNOR_c_FWD-rt3182</v>
      </c>
      <c r="H380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80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801" s="1">
        <f>_xlfn.NUMBERVALUE(_xlfn.TEXTAFTER(Table5[[#This Row],[rxn     kapp_old        kapp_slack_ub   kapp_slack_lb]]," ",-1))</f>
        <v>0</v>
      </c>
      <c r="K3801" s="1">
        <f>_xlfn.XLOOKUP(SUBSTITUTE(Table5[[#This Row],[rxn]],"RXN-","ENZLOAD-"),ENZLOAD[name],ENZLOAD[flux],0)</f>
        <v>0</v>
      </c>
      <c r="L3801" s="1" t="str">
        <f>"'"&amp;Table5[[#This Row],[rxn]]&amp;"'"&amp;CHAR(9)&amp;IF(AND(Table5[[#This Row],[kapp_slack_ub]]&lt;&gt;0,Table5[[#This Row],[kapp_old]]&lt;$F$1),$F$1,Table5[[#This Row],[kapp_old]])</f>
        <v>'RXN-PYDXNOR_c_FWD-rt3182'	27141.27779288</v>
      </c>
      <c r="M3801" s="1">
        <f>_xlfn.XLOOKUP(Table5[[#This Row],[rxn]],Table3[name],Table3[flux],$F$1)</f>
        <v>27141.277792879999</v>
      </c>
      <c r="N3801" s="1" t="str">
        <f>IFERROR(Table5[[#This Row],[min flux]]/Table5[[#This Row],[associated enzload]],"")</f>
        <v/>
      </c>
      <c r="O3801" s="1">
        <f>_xlfn.NUMBERVALUE(IF(Table5[[#This Row],[flux/enzload]]="","",ABS($N$1-Table5[[#This Row],[flux/enzload]])))</f>
        <v>0</v>
      </c>
      <c r="P3801" s="1">
        <f>Table5[[#This Row],[kapp_old]]+IFERROR(((Table5[[#This Row],[kapp_slack_ub]]-Table5[[#This Row],[kapp_slack_lb]])/Table5[[#This Row],[associated enzload]]),0)</f>
        <v>27141.277792879999</v>
      </c>
      <c r="Q3801" s="1" t="str">
        <f>"'"&amp;Table5[[#This Row],[rxn]]&amp;"'"&amp;CHAR(9)&amp;Table5[[#This Row],[kapp + (slack_ub - slack_lb)/enzload]]</f>
        <v>'RXN-PYDXNOR_c_FWD-rt3182'	27141.27779288</v>
      </c>
      <c r="R3801" s="1">
        <f>_xlfn.XLOOKUP(Table5[[#This Row],[rxn]],Table38[name],Table38[flux],0)</f>
        <v>0</v>
      </c>
      <c r="S3801" s="1">
        <f>_xlfn.XLOOKUP(SUBSTITUTE(Table5[[#This Row],[rxn]],"RXN-","ENZLOAD-"),Table38[name],Table38[flux],0)</f>
        <v>0</v>
      </c>
      <c r="T3801" s="1" t="b">
        <f>AND(Table5[[#This Row],[ENZLOAD flux in kapp-slack.gms]]=0,Table5[[#This Row],[flux in kapp-slack.gms]]&lt;&gt;0,NOT(Table5[[#This Row],[spont or unknown?]]))</f>
        <v>0</v>
      </c>
      <c r="U3801" s="1" t="b">
        <f>OR(_xlfn.TEXTAFTER(Table5[[#This Row],[rxn]],"-",-1)="SPONT",_xlfn.TEXTAFTER(Table5[[#This Row],[rxn]],"-",-1)="UNKNOWN")</f>
        <v>0</v>
      </c>
      <c r="V3801" s="1">
        <f>_xlfn.XLOOKUP(SUBSTITUTE(Table5[[#This Row],[rxn]],"RXN-","ENZLOAD-"),Table4[rxn],Table4[ub],0)</f>
        <v>0.92024866999999999</v>
      </c>
      <c r="W3801" s="1" t="b">
        <f>AND(Table5[[#This Row],[FVA ENZLOAD flux UB]]=0,Table5[[#This Row],[ENZ not made when it should be?]])</f>
        <v>0</v>
      </c>
    </row>
    <row r="3802" spans="6:23" hidden="1">
      <c r="F3802" s="1" t="s">
        <v>9553</v>
      </c>
      <c r="G3802" s="1" t="str">
        <f>_xlfn.TEXTBEFORE(Table5[[#This Row],[rxn     kapp_old        kapp_slack_ub   kapp_slack_lb]]," ")</f>
        <v>RXN-PYDXNOR_c_REV-rt3182</v>
      </c>
      <c r="H380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80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802" s="1">
        <f>_xlfn.NUMBERVALUE(_xlfn.TEXTAFTER(Table5[[#This Row],[rxn     kapp_old        kapp_slack_ub   kapp_slack_lb]]," ",-1))</f>
        <v>0</v>
      </c>
      <c r="K3802" s="1">
        <f>_xlfn.XLOOKUP(SUBSTITUTE(Table5[[#This Row],[rxn]],"RXN-","ENZLOAD-"),ENZLOAD[name],ENZLOAD[flux],0)</f>
        <v>0</v>
      </c>
      <c r="L3802" s="1" t="str">
        <f>"'"&amp;Table5[[#This Row],[rxn]]&amp;"'"&amp;CHAR(9)&amp;IF(AND(Table5[[#This Row],[kapp_slack_ub]]&lt;&gt;0,Table5[[#This Row],[kapp_old]]&lt;$F$1),$F$1,Table5[[#This Row],[kapp_old]])</f>
        <v>'RXN-PYDXNOR_c_REV-rt3182'	27141.27779288</v>
      </c>
      <c r="M3802" s="1">
        <f>_xlfn.XLOOKUP(Table5[[#This Row],[rxn]],Table3[name],Table3[flux],$F$1)</f>
        <v>27141.277792879999</v>
      </c>
      <c r="N3802" s="1" t="str">
        <f>IFERROR(Table5[[#This Row],[min flux]]/Table5[[#This Row],[associated enzload]],"")</f>
        <v/>
      </c>
      <c r="O3802" s="1">
        <f>_xlfn.NUMBERVALUE(IF(Table5[[#This Row],[flux/enzload]]="","",ABS($N$1-Table5[[#This Row],[flux/enzload]])))</f>
        <v>0</v>
      </c>
      <c r="P3802" s="1">
        <f>Table5[[#This Row],[kapp_old]]+IFERROR(((Table5[[#This Row],[kapp_slack_ub]]-Table5[[#This Row],[kapp_slack_lb]])/Table5[[#This Row],[associated enzload]]),0)</f>
        <v>27141.277792879999</v>
      </c>
      <c r="Q3802" s="1" t="str">
        <f>"'"&amp;Table5[[#This Row],[rxn]]&amp;"'"&amp;CHAR(9)&amp;Table5[[#This Row],[kapp + (slack_ub - slack_lb)/enzload]]</f>
        <v>'RXN-PYDXNOR_c_REV-rt3182'	27141.27779288</v>
      </c>
      <c r="R3802" s="1">
        <f>_xlfn.XLOOKUP(Table5[[#This Row],[rxn]],Table38[name],Table38[flux],0)</f>
        <v>0</v>
      </c>
      <c r="S3802" s="1">
        <f>_xlfn.XLOOKUP(SUBSTITUTE(Table5[[#This Row],[rxn]],"RXN-","ENZLOAD-"),Table38[name],Table38[flux],0)</f>
        <v>0</v>
      </c>
      <c r="T3802" s="1" t="b">
        <f>AND(Table5[[#This Row],[ENZLOAD flux in kapp-slack.gms]]=0,Table5[[#This Row],[flux in kapp-slack.gms]]&lt;&gt;0,NOT(Table5[[#This Row],[spont or unknown?]]))</f>
        <v>0</v>
      </c>
      <c r="U3802" s="1" t="b">
        <f>OR(_xlfn.TEXTAFTER(Table5[[#This Row],[rxn]],"-",-1)="SPONT",_xlfn.TEXTAFTER(Table5[[#This Row],[rxn]],"-",-1)="UNKNOWN")</f>
        <v>0</v>
      </c>
      <c r="V3802" s="1">
        <f>_xlfn.XLOOKUP(SUBSTITUTE(Table5[[#This Row],[rxn]],"RXN-","ENZLOAD-"),Table4[rxn],Table4[ub],0)</f>
        <v>0.92024866999999999</v>
      </c>
      <c r="W3802" s="1" t="b">
        <f>AND(Table5[[#This Row],[FVA ENZLOAD flux UB]]=0,Table5[[#This Row],[ENZ not made when it should be?]])</f>
        <v>0</v>
      </c>
    </row>
    <row r="3803" spans="6:23" hidden="1">
      <c r="F3803" s="1" t="s">
        <v>9558</v>
      </c>
      <c r="G3803" s="1" t="str">
        <f>_xlfn.TEXTBEFORE(Table5[[#This Row],[rxn     kapp_old        kapp_slack_ub   kapp_slack_lb]]," ")</f>
        <v>RXN-PYNP2r_c_FWD-UNKNOWN</v>
      </c>
      <c r="H380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80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803" s="1">
        <f>_xlfn.NUMBERVALUE(_xlfn.TEXTAFTER(Table5[[#This Row],[rxn     kapp_old        kapp_slack_ub   kapp_slack_lb]]," ",-1))</f>
        <v>0</v>
      </c>
      <c r="K3803" s="1">
        <f>_xlfn.XLOOKUP(SUBSTITUTE(Table5[[#This Row],[rxn]],"RXN-","ENZLOAD-"),ENZLOAD[name],ENZLOAD[flux],0)</f>
        <v>0</v>
      </c>
      <c r="L3803" s="1" t="str">
        <f>"'"&amp;Table5[[#This Row],[rxn]]&amp;"'"&amp;CHAR(9)&amp;IF(AND(Table5[[#This Row],[kapp_slack_ub]]&lt;&gt;0,Table5[[#This Row],[kapp_old]]&lt;$F$1),$F$1,Table5[[#This Row],[kapp_old]])</f>
        <v>'RXN-PYNP2r_c_FWD-UNKNOWN'	27141.27779288</v>
      </c>
      <c r="M3803" s="1">
        <f>_xlfn.XLOOKUP(Table5[[#This Row],[rxn]],Table3[name],Table3[flux],$F$1)</f>
        <v>27141.277792879999</v>
      </c>
      <c r="N3803" s="1" t="str">
        <f>IFERROR(Table5[[#This Row],[min flux]]/Table5[[#This Row],[associated enzload]],"")</f>
        <v/>
      </c>
      <c r="O3803" s="1">
        <f>_xlfn.NUMBERVALUE(IF(Table5[[#This Row],[flux/enzload]]="","",ABS($N$1-Table5[[#This Row],[flux/enzload]])))</f>
        <v>0</v>
      </c>
      <c r="P3803" s="1">
        <f>Table5[[#This Row],[kapp_old]]+IFERROR(((Table5[[#This Row],[kapp_slack_ub]]-Table5[[#This Row],[kapp_slack_lb]])/Table5[[#This Row],[associated enzload]]),0)</f>
        <v>27141.277792879999</v>
      </c>
      <c r="Q3803" s="1" t="str">
        <f>"'"&amp;Table5[[#This Row],[rxn]]&amp;"'"&amp;CHAR(9)&amp;Table5[[#This Row],[kapp + (slack_ub - slack_lb)/enzload]]</f>
        <v>'RXN-PYNP2r_c_FWD-UNKNOWN'	27141.27779288</v>
      </c>
      <c r="R3803" s="1">
        <f>_xlfn.XLOOKUP(Table5[[#This Row],[rxn]],Table38[name],Table38[flux],0)</f>
        <v>0</v>
      </c>
      <c r="S3803" s="1">
        <f>_xlfn.XLOOKUP(SUBSTITUTE(Table5[[#This Row],[rxn]],"RXN-","ENZLOAD-"),Table38[name],Table38[flux],0)</f>
        <v>0</v>
      </c>
      <c r="T3803" s="1" t="b">
        <f>AND(Table5[[#This Row],[ENZLOAD flux in kapp-slack.gms]]=0,Table5[[#This Row],[flux in kapp-slack.gms]]&lt;&gt;0,NOT(Table5[[#This Row],[spont or unknown?]]))</f>
        <v>0</v>
      </c>
      <c r="U3803" s="1" t="b">
        <f>OR(_xlfn.TEXTAFTER(Table5[[#This Row],[rxn]],"-",-1)="SPONT",_xlfn.TEXTAFTER(Table5[[#This Row],[rxn]],"-",-1)="UNKNOWN")</f>
        <v>1</v>
      </c>
      <c r="V3803" s="1">
        <f>_xlfn.XLOOKUP(SUBSTITUTE(Table5[[#This Row],[rxn]],"RXN-","ENZLOAD-"),Table4[rxn],Table4[ub],0)</f>
        <v>0</v>
      </c>
      <c r="W3803" s="1" t="b">
        <f>AND(Table5[[#This Row],[FVA ENZLOAD flux UB]]=0,Table5[[#This Row],[ENZ not made when it should be?]])</f>
        <v>0</v>
      </c>
    </row>
    <row r="3804" spans="6:23" hidden="1">
      <c r="F3804" s="1" t="s">
        <v>9559</v>
      </c>
      <c r="G3804" s="1" t="str">
        <f>_xlfn.TEXTBEFORE(Table5[[#This Row],[rxn     kapp_old        kapp_slack_ub   kapp_slack_lb]]," ")</f>
        <v>RXN-PYNP2r_c_REV-UNKNOWN</v>
      </c>
      <c r="H380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80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804" s="1">
        <f>_xlfn.NUMBERVALUE(_xlfn.TEXTAFTER(Table5[[#This Row],[rxn     kapp_old        kapp_slack_ub   kapp_slack_lb]]," ",-1))</f>
        <v>0</v>
      </c>
      <c r="K3804" s="1">
        <f>_xlfn.XLOOKUP(SUBSTITUTE(Table5[[#This Row],[rxn]],"RXN-","ENZLOAD-"),ENZLOAD[name],ENZLOAD[flux],0)</f>
        <v>0</v>
      </c>
      <c r="L3804" s="1" t="str">
        <f>"'"&amp;Table5[[#This Row],[rxn]]&amp;"'"&amp;CHAR(9)&amp;IF(AND(Table5[[#This Row],[kapp_slack_ub]]&lt;&gt;0,Table5[[#This Row],[kapp_old]]&lt;$F$1),$F$1,Table5[[#This Row],[kapp_old]])</f>
        <v>'RXN-PYNP2r_c_REV-UNKNOWN'	27141.27779288</v>
      </c>
      <c r="M3804" s="1">
        <f>_xlfn.XLOOKUP(Table5[[#This Row],[rxn]],Table3[name],Table3[flux],$F$1)</f>
        <v>27141.277792879999</v>
      </c>
      <c r="N3804" s="1" t="str">
        <f>IFERROR(Table5[[#This Row],[min flux]]/Table5[[#This Row],[associated enzload]],"")</f>
        <v/>
      </c>
      <c r="O3804" s="1">
        <f>_xlfn.NUMBERVALUE(IF(Table5[[#This Row],[flux/enzload]]="","",ABS($N$1-Table5[[#This Row],[flux/enzload]])))</f>
        <v>0</v>
      </c>
      <c r="P3804" s="1">
        <f>Table5[[#This Row],[kapp_old]]+IFERROR(((Table5[[#This Row],[kapp_slack_ub]]-Table5[[#This Row],[kapp_slack_lb]])/Table5[[#This Row],[associated enzload]]),0)</f>
        <v>27141.277792879999</v>
      </c>
      <c r="Q3804" s="1" t="str">
        <f>"'"&amp;Table5[[#This Row],[rxn]]&amp;"'"&amp;CHAR(9)&amp;Table5[[#This Row],[kapp + (slack_ub - slack_lb)/enzload]]</f>
        <v>'RXN-PYNP2r_c_REV-UNKNOWN'	27141.27779288</v>
      </c>
      <c r="R3804" s="1">
        <f>_xlfn.XLOOKUP(Table5[[#This Row],[rxn]],Table38[name],Table38[flux],0)</f>
        <v>0</v>
      </c>
      <c r="S3804" s="1">
        <f>_xlfn.XLOOKUP(SUBSTITUTE(Table5[[#This Row],[rxn]],"RXN-","ENZLOAD-"),Table38[name],Table38[flux],0)</f>
        <v>0</v>
      </c>
      <c r="T3804" s="1" t="b">
        <f>AND(Table5[[#This Row],[ENZLOAD flux in kapp-slack.gms]]=0,Table5[[#This Row],[flux in kapp-slack.gms]]&lt;&gt;0,NOT(Table5[[#This Row],[spont or unknown?]]))</f>
        <v>0</v>
      </c>
      <c r="U3804" s="1" t="b">
        <f>OR(_xlfn.TEXTAFTER(Table5[[#This Row],[rxn]],"-",-1)="SPONT",_xlfn.TEXTAFTER(Table5[[#This Row],[rxn]],"-",-1)="UNKNOWN")</f>
        <v>1</v>
      </c>
      <c r="V3804" s="1">
        <f>_xlfn.XLOOKUP(SUBSTITUTE(Table5[[#This Row],[rxn]],"RXN-","ENZLOAD-"),Table4[rxn],Table4[ub],0)</f>
        <v>0</v>
      </c>
      <c r="W3804" s="1" t="b">
        <f>AND(Table5[[#This Row],[FVA ENZLOAD flux UB]]=0,Table5[[#This Row],[ENZ not made when it should be?]])</f>
        <v>0</v>
      </c>
    </row>
    <row r="3805" spans="6:23" hidden="1">
      <c r="F3805" s="1" t="s">
        <v>9562</v>
      </c>
      <c r="G3805" s="1" t="str">
        <f>_xlfn.TEXTBEFORE(Table5[[#This Row],[rxn     kapp_old        kapp_slack_ub   kapp_slack_lb]]," ")</f>
        <v>RXN-PYRtps_e_FWD-rt1816_e</v>
      </c>
      <c r="H380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80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805" s="1">
        <f>_xlfn.NUMBERVALUE(_xlfn.TEXTAFTER(Table5[[#This Row],[rxn     kapp_old        kapp_slack_ub   kapp_slack_lb]]," ",-1))</f>
        <v>0</v>
      </c>
      <c r="K3805" s="1">
        <f>_xlfn.XLOOKUP(SUBSTITUTE(Table5[[#This Row],[rxn]],"RXN-","ENZLOAD-"),ENZLOAD[name],ENZLOAD[flux],0)</f>
        <v>0</v>
      </c>
      <c r="L3805" s="1" t="str">
        <f>"'"&amp;Table5[[#This Row],[rxn]]&amp;"'"&amp;CHAR(9)&amp;IF(AND(Table5[[#This Row],[kapp_slack_ub]]&lt;&gt;0,Table5[[#This Row],[kapp_old]]&lt;$F$1),$F$1,Table5[[#This Row],[kapp_old]])</f>
        <v>'RXN-PYRtps_e_FWD-rt1816_e'	27141.27779288</v>
      </c>
      <c r="M3805" s="1">
        <f>_xlfn.XLOOKUP(Table5[[#This Row],[rxn]],Table3[name],Table3[flux],$F$1)</f>
        <v>27141.277792879999</v>
      </c>
      <c r="N3805" s="1" t="str">
        <f>IFERROR(Table5[[#This Row],[min flux]]/Table5[[#This Row],[associated enzload]],"")</f>
        <v/>
      </c>
      <c r="O3805" s="1">
        <f>_xlfn.NUMBERVALUE(IF(Table5[[#This Row],[flux/enzload]]="","",ABS($N$1-Table5[[#This Row],[flux/enzload]])))</f>
        <v>0</v>
      </c>
      <c r="P3805" s="1">
        <f>Table5[[#This Row],[kapp_old]]+IFERROR(((Table5[[#This Row],[kapp_slack_ub]]-Table5[[#This Row],[kapp_slack_lb]])/Table5[[#This Row],[associated enzload]]),0)</f>
        <v>27141.277792879999</v>
      </c>
      <c r="Q3805" s="1" t="str">
        <f>"'"&amp;Table5[[#This Row],[rxn]]&amp;"'"&amp;CHAR(9)&amp;Table5[[#This Row],[kapp + (slack_ub - slack_lb)/enzload]]</f>
        <v>'RXN-PYRtps_e_FWD-rt1816_e'	27141.27779288</v>
      </c>
      <c r="R3805" s="1">
        <f>_xlfn.XLOOKUP(Table5[[#This Row],[rxn]],Table38[name],Table38[flux],0)</f>
        <v>0</v>
      </c>
      <c r="S3805" s="1">
        <f>_xlfn.XLOOKUP(SUBSTITUTE(Table5[[#This Row],[rxn]],"RXN-","ENZLOAD-"),Table38[name],Table38[flux],0)</f>
        <v>0</v>
      </c>
      <c r="T3805" s="1" t="b">
        <f>AND(Table5[[#This Row],[ENZLOAD flux in kapp-slack.gms]]=0,Table5[[#This Row],[flux in kapp-slack.gms]]&lt;&gt;0,NOT(Table5[[#This Row],[spont or unknown?]]))</f>
        <v>0</v>
      </c>
      <c r="U3805" s="1" t="b">
        <f>OR(_xlfn.TEXTAFTER(Table5[[#This Row],[rxn]],"-",-1)="SPONT",_xlfn.TEXTAFTER(Table5[[#This Row],[rxn]],"-",-1)="UNKNOWN")</f>
        <v>0</v>
      </c>
      <c r="V3805" s="1">
        <f>_xlfn.XLOOKUP(SUBSTITUTE(Table5[[#This Row],[rxn]],"RXN-","ENZLOAD-"),Table4[rxn],Table4[ub],0)</f>
        <v>0.81102901000000005</v>
      </c>
      <c r="W3805" s="1" t="b">
        <f>AND(Table5[[#This Row],[FVA ENZLOAD flux UB]]=0,Table5[[#This Row],[ENZ not made when it should be?]])</f>
        <v>0</v>
      </c>
    </row>
    <row r="3806" spans="6:23" hidden="1">
      <c r="F3806" s="1" t="s">
        <v>9563</v>
      </c>
      <c r="G3806" s="1" t="str">
        <f>_xlfn.TEXTBEFORE(Table5[[#This Row],[rxn     kapp_old        kapp_slack_ub   kapp_slack_lb]]," ")</f>
        <v>RXN-PYRtps_e_REV-rt1816_e</v>
      </c>
      <c r="H380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80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806" s="1">
        <f>_xlfn.NUMBERVALUE(_xlfn.TEXTAFTER(Table5[[#This Row],[rxn     kapp_old        kapp_slack_ub   kapp_slack_lb]]," ",-1))</f>
        <v>0</v>
      </c>
      <c r="K3806" s="1">
        <f>_xlfn.XLOOKUP(SUBSTITUTE(Table5[[#This Row],[rxn]],"RXN-","ENZLOAD-"),ENZLOAD[name],ENZLOAD[flux],0)</f>
        <v>0</v>
      </c>
      <c r="L3806" s="1" t="str">
        <f>"'"&amp;Table5[[#This Row],[rxn]]&amp;"'"&amp;CHAR(9)&amp;IF(AND(Table5[[#This Row],[kapp_slack_ub]]&lt;&gt;0,Table5[[#This Row],[kapp_old]]&lt;$F$1),$F$1,Table5[[#This Row],[kapp_old]])</f>
        <v>'RXN-PYRtps_e_REV-rt1816_e'	27141.27779288</v>
      </c>
      <c r="M3806" s="1">
        <f>_xlfn.XLOOKUP(Table5[[#This Row],[rxn]],Table3[name],Table3[flux],$F$1)</f>
        <v>27141.277792879999</v>
      </c>
      <c r="N3806" s="1" t="str">
        <f>IFERROR(Table5[[#This Row],[min flux]]/Table5[[#This Row],[associated enzload]],"")</f>
        <v/>
      </c>
      <c r="O3806" s="1">
        <f>_xlfn.NUMBERVALUE(IF(Table5[[#This Row],[flux/enzload]]="","",ABS($N$1-Table5[[#This Row],[flux/enzload]])))</f>
        <v>0</v>
      </c>
      <c r="P3806" s="1">
        <f>Table5[[#This Row],[kapp_old]]+IFERROR(((Table5[[#This Row],[kapp_slack_ub]]-Table5[[#This Row],[kapp_slack_lb]])/Table5[[#This Row],[associated enzload]]),0)</f>
        <v>27141.277792879999</v>
      </c>
      <c r="Q3806" s="1" t="str">
        <f>"'"&amp;Table5[[#This Row],[rxn]]&amp;"'"&amp;CHAR(9)&amp;Table5[[#This Row],[kapp + (slack_ub - slack_lb)/enzload]]</f>
        <v>'RXN-PYRtps_e_REV-rt1816_e'	27141.27779288</v>
      </c>
      <c r="R3806" s="1">
        <f>_xlfn.XLOOKUP(Table5[[#This Row],[rxn]],Table38[name],Table38[flux],0)</f>
        <v>0</v>
      </c>
      <c r="S3806" s="1">
        <f>_xlfn.XLOOKUP(SUBSTITUTE(Table5[[#This Row],[rxn]],"RXN-","ENZLOAD-"),Table38[name],Table38[flux],0)</f>
        <v>0</v>
      </c>
      <c r="T3806" s="1" t="b">
        <f>AND(Table5[[#This Row],[ENZLOAD flux in kapp-slack.gms]]=0,Table5[[#This Row],[flux in kapp-slack.gms]]&lt;&gt;0,NOT(Table5[[#This Row],[spont or unknown?]]))</f>
        <v>0</v>
      </c>
      <c r="U3806" s="1" t="b">
        <f>OR(_xlfn.TEXTAFTER(Table5[[#This Row],[rxn]],"-",-1)="SPONT",_xlfn.TEXTAFTER(Table5[[#This Row],[rxn]],"-",-1)="UNKNOWN")</f>
        <v>0</v>
      </c>
      <c r="V3806" s="1">
        <f>_xlfn.XLOOKUP(SUBSTITUTE(Table5[[#This Row],[rxn]],"RXN-","ENZLOAD-"),Table4[rxn],Table4[ub],0)</f>
        <v>0.81102901000000005</v>
      </c>
      <c r="W3806" s="1" t="b">
        <f>AND(Table5[[#This Row],[FVA ENZLOAD flux UB]]=0,Table5[[#This Row],[ENZ not made when it should be?]])</f>
        <v>0</v>
      </c>
    </row>
    <row r="3807" spans="6:23" hidden="1">
      <c r="F3807" s="1" t="s">
        <v>9565</v>
      </c>
      <c r="G3807" s="1" t="str">
        <f>_xlfn.TEXTBEFORE(Table5[[#This Row],[rxn     kapp_old        kapp_slack_ub   kapp_slack_lb]]," ")</f>
        <v>RXN-Q9H2t_c_e_FWD-UNKNOWN</v>
      </c>
      <c r="H380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80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807" s="1">
        <f>_xlfn.NUMBERVALUE(_xlfn.TEXTAFTER(Table5[[#This Row],[rxn     kapp_old        kapp_slack_ub   kapp_slack_lb]]," ",-1))</f>
        <v>0</v>
      </c>
      <c r="K3807" s="1">
        <f>_xlfn.XLOOKUP(SUBSTITUTE(Table5[[#This Row],[rxn]],"RXN-","ENZLOAD-"),ENZLOAD[name],ENZLOAD[flux],0)</f>
        <v>0</v>
      </c>
      <c r="L3807" s="1" t="str">
        <f>"'"&amp;Table5[[#This Row],[rxn]]&amp;"'"&amp;CHAR(9)&amp;IF(AND(Table5[[#This Row],[kapp_slack_ub]]&lt;&gt;0,Table5[[#This Row],[kapp_old]]&lt;$F$1),$F$1,Table5[[#This Row],[kapp_old]])</f>
        <v>'RXN-Q9H2t_c_e_FWD-UNKNOWN'	27141.27779288</v>
      </c>
      <c r="M3807" s="1">
        <f>_xlfn.XLOOKUP(Table5[[#This Row],[rxn]],Table3[name],Table3[flux],$F$1)</f>
        <v>27141.277792879999</v>
      </c>
      <c r="N3807" s="1" t="str">
        <f>IFERROR(Table5[[#This Row],[min flux]]/Table5[[#This Row],[associated enzload]],"")</f>
        <v/>
      </c>
      <c r="O3807" s="1">
        <f>_xlfn.NUMBERVALUE(IF(Table5[[#This Row],[flux/enzload]]="","",ABS($N$1-Table5[[#This Row],[flux/enzload]])))</f>
        <v>0</v>
      </c>
      <c r="P3807" s="1">
        <f>Table5[[#This Row],[kapp_old]]+IFERROR(((Table5[[#This Row],[kapp_slack_ub]]-Table5[[#This Row],[kapp_slack_lb]])/Table5[[#This Row],[associated enzload]]),0)</f>
        <v>27141.277792879999</v>
      </c>
      <c r="Q3807" s="1" t="str">
        <f>"'"&amp;Table5[[#This Row],[rxn]]&amp;"'"&amp;CHAR(9)&amp;Table5[[#This Row],[kapp + (slack_ub - slack_lb)/enzload]]</f>
        <v>'RXN-Q9H2t_c_e_FWD-UNKNOWN'	27141.27779288</v>
      </c>
      <c r="R3807" s="1">
        <f>_xlfn.XLOOKUP(Table5[[#This Row],[rxn]],Table38[name],Table38[flux],0)</f>
        <v>0</v>
      </c>
      <c r="S3807" s="1">
        <f>_xlfn.XLOOKUP(SUBSTITUTE(Table5[[#This Row],[rxn]],"RXN-","ENZLOAD-"),Table38[name],Table38[flux],0)</f>
        <v>0</v>
      </c>
      <c r="T3807" s="1" t="b">
        <f>AND(Table5[[#This Row],[ENZLOAD flux in kapp-slack.gms]]=0,Table5[[#This Row],[flux in kapp-slack.gms]]&lt;&gt;0,NOT(Table5[[#This Row],[spont or unknown?]]))</f>
        <v>0</v>
      </c>
      <c r="U3807" s="1" t="b">
        <f>OR(_xlfn.TEXTAFTER(Table5[[#This Row],[rxn]],"-",-1)="SPONT",_xlfn.TEXTAFTER(Table5[[#This Row],[rxn]],"-",-1)="UNKNOWN")</f>
        <v>1</v>
      </c>
      <c r="V3807" s="1">
        <f>_xlfn.XLOOKUP(SUBSTITUTE(Table5[[#This Row],[rxn]],"RXN-","ENZLOAD-"),Table4[rxn],Table4[ub],0)</f>
        <v>0</v>
      </c>
      <c r="W3807" s="1" t="b">
        <f>AND(Table5[[#This Row],[FVA ENZLOAD flux UB]]=0,Table5[[#This Row],[ENZ not made when it should be?]])</f>
        <v>0</v>
      </c>
    </row>
    <row r="3808" spans="6:23" hidden="1">
      <c r="F3808" s="1" t="s">
        <v>9566</v>
      </c>
      <c r="G3808" s="1" t="str">
        <f>_xlfn.TEXTBEFORE(Table5[[#This Row],[rxn     kapp_old        kapp_slack_ub   kapp_slack_lb]]," ")</f>
        <v>RXN-Q9H2t_c_m_FWD-UNKNOWN</v>
      </c>
      <c r="H380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80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808" s="1">
        <f>_xlfn.NUMBERVALUE(_xlfn.TEXTAFTER(Table5[[#This Row],[rxn     kapp_old        kapp_slack_ub   kapp_slack_lb]]," ",-1))</f>
        <v>0</v>
      </c>
      <c r="K3808" s="1">
        <f>_xlfn.XLOOKUP(SUBSTITUTE(Table5[[#This Row],[rxn]],"RXN-","ENZLOAD-"),ENZLOAD[name],ENZLOAD[flux],0)</f>
        <v>0</v>
      </c>
      <c r="L3808" s="1" t="str">
        <f>"'"&amp;Table5[[#This Row],[rxn]]&amp;"'"&amp;CHAR(9)&amp;IF(AND(Table5[[#This Row],[kapp_slack_ub]]&lt;&gt;0,Table5[[#This Row],[kapp_old]]&lt;$F$1),$F$1,Table5[[#This Row],[kapp_old]])</f>
        <v>'RXN-Q9H2t_c_m_FWD-UNKNOWN'	27141.27779288</v>
      </c>
      <c r="M3808" s="1">
        <f>_xlfn.XLOOKUP(Table5[[#This Row],[rxn]],Table3[name],Table3[flux],$F$1)</f>
        <v>27141.277792879999</v>
      </c>
      <c r="N3808" s="1" t="str">
        <f>IFERROR(Table5[[#This Row],[min flux]]/Table5[[#This Row],[associated enzload]],"")</f>
        <v/>
      </c>
      <c r="O3808" s="1">
        <f>_xlfn.NUMBERVALUE(IF(Table5[[#This Row],[flux/enzload]]="","",ABS($N$1-Table5[[#This Row],[flux/enzload]])))</f>
        <v>0</v>
      </c>
      <c r="P3808" s="1">
        <f>Table5[[#This Row],[kapp_old]]+IFERROR(((Table5[[#This Row],[kapp_slack_ub]]-Table5[[#This Row],[kapp_slack_lb]])/Table5[[#This Row],[associated enzload]]),0)</f>
        <v>27141.277792879999</v>
      </c>
      <c r="Q3808" s="1" t="str">
        <f>"'"&amp;Table5[[#This Row],[rxn]]&amp;"'"&amp;CHAR(9)&amp;Table5[[#This Row],[kapp + (slack_ub - slack_lb)/enzload]]</f>
        <v>'RXN-Q9H2t_c_m_FWD-UNKNOWN'	27141.27779288</v>
      </c>
      <c r="R3808" s="1">
        <f>_xlfn.XLOOKUP(Table5[[#This Row],[rxn]],Table38[name],Table38[flux],0)</f>
        <v>0</v>
      </c>
      <c r="S3808" s="1">
        <f>_xlfn.XLOOKUP(SUBSTITUTE(Table5[[#This Row],[rxn]],"RXN-","ENZLOAD-"),Table38[name],Table38[flux],0)</f>
        <v>0</v>
      </c>
      <c r="T3808" s="1" t="b">
        <f>AND(Table5[[#This Row],[ENZLOAD flux in kapp-slack.gms]]=0,Table5[[#This Row],[flux in kapp-slack.gms]]&lt;&gt;0,NOT(Table5[[#This Row],[spont or unknown?]]))</f>
        <v>0</v>
      </c>
      <c r="U3808" s="1" t="b">
        <f>OR(_xlfn.TEXTAFTER(Table5[[#This Row],[rxn]],"-",-1)="SPONT",_xlfn.TEXTAFTER(Table5[[#This Row],[rxn]],"-",-1)="UNKNOWN")</f>
        <v>1</v>
      </c>
      <c r="V3808" s="1">
        <f>_xlfn.XLOOKUP(SUBSTITUTE(Table5[[#This Row],[rxn]],"RXN-","ENZLOAD-"),Table4[rxn],Table4[ub],0)</f>
        <v>0</v>
      </c>
      <c r="W3808" s="1" t="b">
        <f>AND(Table5[[#This Row],[FVA ENZLOAD flux UB]]=0,Table5[[#This Row],[ENZ not made when it should be?]])</f>
        <v>0</v>
      </c>
    </row>
    <row r="3809" spans="6:23" hidden="1">
      <c r="F3809" s="1" t="s">
        <v>9571</v>
      </c>
      <c r="G3809" s="1" t="str">
        <f>_xlfn.TEXTBEFORE(Table5[[#This Row],[rxn     kapp_old        kapp_slack_ub   kapp_slack_lb]]," ")</f>
        <v>RXN-QUILSYN_c_FWD-SPONT</v>
      </c>
      <c r="H380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80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809" s="1">
        <f>_xlfn.NUMBERVALUE(_xlfn.TEXTAFTER(Table5[[#This Row],[rxn     kapp_old        kapp_slack_ub   kapp_slack_lb]]," ",-1))</f>
        <v>0</v>
      </c>
      <c r="K3809" s="1">
        <f>_xlfn.XLOOKUP(SUBSTITUTE(Table5[[#This Row],[rxn]],"RXN-","ENZLOAD-"),ENZLOAD[name],ENZLOAD[flux],0)</f>
        <v>0</v>
      </c>
      <c r="L3809" s="1" t="str">
        <f>"'"&amp;Table5[[#This Row],[rxn]]&amp;"'"&amp;CHAR(9)&amp;IF(AND(Table5[[#This Row],[kapp_slack_ub]]&lt;&gt;0,Table5[[#This Row],[kapp_old]]&lt;$F$1),$F$1,Table5[[#This Row],[kapp_old]])</f>
        <v>'RXN-QUILSYN_c_FWD-SPONT'	27141.27779288</v>
      </c>
      <c r="M3809" s="1">
        <f>_xlfn.XLOOKUP(Table5[[#This Row],[rxn]],Table3[name],Table3[flux],$F$1)</f>
        <v>27141.277792879999</v>
      </c>
      <c r="N3809" s="1" t="str">
        <f>IFERROR(Table5[[#This Row],[min flux]]/Table5[[#This Row],[associated enzload]],"")</f>
        <v/>
      </c>
      <c r="O3809" s="1">
        <f>_xlfn.NUMBERVALUE(IF(Table5[[#This Row],[flux/enzload]]="","",ABS($N$1-Table5[[#This Row],[flux/enzload]])))</f>
        <v>0</v>
      </c>
      <c r="P3809" s="1">
        <f>Table5[[#This Row],[kapp_old]]+IFERROR(((Table5[[#This Row],[kapp_slack_ub]]-Table5[[#This Row],[kapp_slack_lb]])/Table5[[#This Row],[associated enzload]]),0)</f>
        <v>27141.277792879999</v>
      </c>
      <c r="Q3809" s="1" t="str">
        <f>"'"&amp;Table5[[#This Row],[rxn]]&amp;"'"&amp;CHAR(9)&amp;Table5[[#This Row],[kapp + (slack_ub - slack_lb)/enzload]]</f>
        <v>'RXN-QUILSYN_c_FWD-SPONT'	27141.27779288</v>
      </c>
      <c r="R3809" s="1">
        <f>_xlfn.XLOOKUP(Table5[[#This Row],[rxn]],Table38[name],Table38[flux],0)</f>
        <v>0</v>
      </c>
      <c r="S3809" s="1">
        <f>_xlfn.XLOOKUP(SUBSTITUTE(Table5[[#This Row],[rxn]],"RXN-","ENZLOAD-"),Table38[name],Table38[flux],0)</f>
        <v>0</v>
      </c>
      <c r="T3809" s="1" t="b">
        <f>AND(Table5[[#This Row],[ENZLOAD flux in kapp-slack.gms]]=0,Table5[[#This Row],[flux in kapp-slack.gms]]&lt;&gt;0,NOT(Table5[[#This Row],[spont or unknown?]]))</f>
        <v>0</v>
      </c>
      <c r="U3809" s="1" t="b">
        <f>OR(_xlfn.TEXTAFTER(Table5[[#This Row],[rxn]],"-",-1)="SPONT",_xlfn.TEXTAFTER(Table5[[#This Row],[rxn]],"-",-1)="UNKNOWN")</f>
        <v>1</v>
      </c>
      <c r="V3809" s="1">
        <f>_xlfn.XLOOKUP(SUBSTITUTE(Table5[[#This Row],[rxn]],"RXN-","ENZLOAD-"),Table4[rxn],Table4[ub],0)</f>
        <v>0</v>
      </c>
      <c r="W3809" s="1" t="b">
        <f>AND(Table5[[#This Row],[FVA ENZLOAD flux UB]]=0,Table5[[#This Row],[ENZ not made when it should be?]])</f>
        <v>0</v>
      </c>
    </row>
    <row r="3810" spans="6:23" hidden="1">
      <c r="F3810" s="1" t="s">
        <v>9574</v>
      </c>
      <c r="G3810" s="1" t="str">
        <f>_xlfn.TEXTBEFORE(Table5[[#This Row],[rxn     kapp_old        kapp_slack_ub   kapp_slack_lb]]," ")</f>
        <v>RXN-QUINt_c_e_FWD-rt3125</v>
      </c>
      <c r="H381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81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810" s="1">
        <f>_xlfn.NUMBERVALUE(_xlfn.TEXTAFTER(Table5[[#This Row],[rxn     kapp_old        kapp_slack_ub   kapp_slack_lb]]," ",-1))</f>
        <v>0</v>
      </c>
      <c r="K3810" s="1">
        <f>_xlfn.XLOOKUP(SUBSTITUTE(Table5[[#This Row],[rxn]],"RXN-","ENZLOAD-"),ENZLOAD[name],ENZLOAD[flux],0)</f>
        <v>0</v>
      </c>
      <c r="L3810" s="1" t="str">
        <f>"'"&amp;Table5[[#This Row],[rxn]]&amp;"'"&amp;CHAR(9)&amp;IF(AND(Table5[[#This Row],[kapp_slack_ub]]&lt;&gt;0,Table5[[#This Row],[kapp_old]]&lt;$F$1),$F$1,Table5[[#This Row],[kapp_old]])</f>
        <v>'RXN-QUINt_c_e_FWD-rt3125'	27141.27779288</v>
      </c>
      <c r="M3810" s="1">
        <f>_xlfn.XLOOKUP(Table5[[#This Row],[rxn]],Table3[name],Table3[flux],$F$1)</f>
        <v>27141.277792879999</v>
      </c>
      <c r="N3810" s="1" t="str">
        <f>IFERROR(Table5[[#This Row],[min flux]]/Table5[[#This Row],[associated enzload]],"")</f>
        <v/>
      </c>
      <c r="O3810" s="1">
        <f>_xlfn.NUMBERVALUE(IF(Table5[[#This Row],[flux/enzload]]="","",ABS($N$1-Table5[[#This Row],[flux/enzload]])))</f>
        <v>0</v>
      </c>
      <c r="P3810" s="1">
        <f>Table5[[#This Row],[kapp_old]]+IFERROR(((Table5[[#This Row],[kapp_slack_ub]]-Table5[[#This Row],[kapp_slack_lb]])/Table5[[#This Row],[associated enzload]]),0)</f>
        <v>27141.277792879999</v>
      </c>
      <c r="Q3810" s="1" t="str">
        <f>"'"&amp;Table5[[#This Row],[rxn]]&amp;"'"&amp;CHAR(9)&amp;Table5[[#This Row],[kapp + (slack_ub - slack_lb)/enzload]]</f>
        <v>'RXN-QUINt_c_e_FWD-rt3125'	27141.27779288</v>
      </c>
      <c r="R3810" s="1">
        <f>_xlfn.XLOOKUP(Table5[[#This Row],[rxn]],Table38[name],Table38[flux],0)</f>
        <v>0</v>
      </c>
      <c r="S3810" s="1">
        <f>_xlfn.XLOOKUP(SUBSTITUTE(Table5[[#This Row],[rxn]],"RXN-","ENZLOAD-"),Table38[name],Table38[flux],0)</f>
        <v>0</v>
      </c>
      <c r="T3810" s="1" t="b">
        <f>AND(Table5[[#This Row],[ENZLOAD flux in kapp-slack.gms]]=0,Table5[[#This Row],[flux in kapp-slack.gms]]&lt;&gt;0,NOT(Table5[[#This Row],[spont or unknown?]]))</f>
        <v>0</v>
      </c>
      <c r="U3810" s="1" t="b">
        <f>OR(_xlfn.TEXTAFTER(Table5[[#This Row],[rxn]],"-",-1)="SPONT",_xlfn.TEXTAFTER(Table5[[#This Row],[rxn]],"-",-1)="UNKNOWN")</f>
        <v>0</v>
      </c>
      <c r="V3810" s="1">
        <f>_xlfn.XLOOKUP(SUBSTITUTE(Table5[[#This Row],[rxn]],"RXN-","ENZLOAD-"),Table4[rxn],Table4[ub],0)</f>
        <v>0.73459167000000003</v>
      </c>
      <c r="W3810" s="1" t="b">
        <f>AND(Table5[[#This Row],[FVA ENZLOAD flux UB]]=0,Table5[[#This Row],[ENZ not made when it should be?]])</f>
        <v>0</v>
      </c>
    </row>
    <row r="3811" spans="6:23" hidden="1">
      <c r="F3811" s="1" t="s">
        <v>9575</v>
      </c>
      <c r="G3811" s="1" t="str">
        <f>_xlfn.TEXTBEFORE(Table5[[#This Row],[rxn     kapp_old        kapp_slack_ub   kapp_slack_lb]]," ")</f>
        <v>RXN-QUINt_c_e_REV-rt3125</v>
      </c>
      <c r="H381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81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811" s="1">
        <f>_xlfn.NUMBERVALUE(_xlfn.TEXTAFTER(Table5[[#This Row],[rxn     kapp_old        kapp_slack_ub   kapp_slack_lb]]," ",-1))</f>
        <v>0</v>
      </c>
      <c r="K3811" s="1">
        <f>_xlfn.XLOOKUP(SUBSTITUTE(Table5[[#This Row],[rxn]],"RXN-","ENZLOAD-"),ENZLOAD[name],ENZLOAD[flux],0)</f>
        <v>0</v>
      </c>
      <c r="L3811" s="1" t="str">
        <f>"'"&amp;Table5[[#This Row],[rxn]]&amp;"'"&amp;CHAR(9)&amp;IF(AND(Table5[[#This Row],[kapp_slack_ub]]&lt;&gt;0,Table5[[#This Row],[kapp_old]]&lt;$F$1),$F$1,Table5[[#This Row],[kapp_old]])</f>
        <v>'RXN-QUINt_c_e_REV-rt3125'	27141.27779288</v>
      </c>
      <c r="M3811" s="1">
        <f>_xlfn.XLOOKUP(Table5[[#This Row],[rxn]],Table3[name],Table3[flux],$F$1)</f>
        <v>27141.277792879999</v>
      </c>
      <c r="N3811" s="1" t="str">
        <f>IFERROR(Table5[[#This Row],[min flux]]/Table5[[#This Row],[associated enzload]],"")</f>
        <v/>
      </c>
      <c r="O3811" s="1">
        <f>_xlfn.NUMBERVALUE(IF(Table5[[#This Row],[flux/enzload]]="","",ABS($N$1-Table5[[#This Row],[flux/enzload]])))</f>
        <v>0</v>
      </c>
      <c r="P3811" s="1">
        <f>Table5[[#This Row],[kapp_old]]+IFERROR(((Table5[[#This Row],[kapp_slack_ub]]-Table5[[#This Row],[kapp_slack_lb]])/Table5[[#This Row],[associated enzload]]),0)</f>
        <v>27141.277792879999</v>
      </c>
      <c r="Q3811" s="1" t="str">
        <f>"'"&amp;Table5[[#This Row],[rxn]]&amp;"'"&amp;CHAR(9)&amp;Table5[[#This Row],[kapp + (slack_ub - slack_lb)/enzload]]</f>
        <v>'RXN-QUINt_c_e_REV-rt3125'	27141.27779288</v>
      </c>
      <c r="R3811" s="1">
        <f>_xlfn.XLOOKUP(Table5[[#This Row],[rxn]],Table38[name],Table38[flux],0)</f>
        <v>0</v>
      </c>
      <c r="S3811" s="1">
        <f>_xlfn.XLOOKUP(SUBSTITUTE(Table5[[#This Row],[rxn]],"RXN-","ENZLOAD-"),Table38[name],Table38[flux],0)</f>
        <v>0</v>
      </c>
      <c r="T3811" s="1" t="b">
        <f>AND(Table5[[#This Row],[ENZLOAD flux in kapp-slack.gms]]=0,Table5[[#This Row],[flux in kapp-slack.gms]]&lt;&gt;0,NOT(Table5[[#This Row],[spont or unknown?]]))</f>
        <v>0</v>
      </c>
      <c r="U3811" s="1" t="b">
        <f>OR(_xlfn.TEXTAFTER(Table5[[#This Row],[rxn]],"-",-1)="SPONT",_xlfn.TEXTAFTER(Table5[[#This Row],[rxn]],"-",-1)="UNKNOWN")</f>
        <v>0</v>
      </c>
      <c r="V3811" s="1">
        <f>_xlfn.XLOOKUP(SUBSTITUTE(Table5[[#This Row],[rxn]],"RXN-","ENZLOAD-"),Table4[rxn],Table4[ub],0)</f>
        <v>0.73459167000000003</v>
      </c>
      <c r="W3811" s="1" t="b">
        <f>AND(Table5[[#This Row],[FVA ENZLOAD flux UB]]=0,Table5[[#This Row],[ENZ not made when it should be?]])</f>
        <v>0</v>
      </c>
    </row>
    <row r="3812" spans="6:23" hidden="1">
      <c r="F3812" s="1" t="s">
        <v>9576</v>
      </c>
      <c r="G3812" s="1" t="str">
        <f>_xlfn.TEXTBEFORE(Table5[[#This Row],[rxn     kapp_old        kapp_slack_ub   kapp_slack_lb]]," ")</f>
        <v>RXN-QUINt_c_e_FWD-rt5359</v>
      </c>
      <c r="H381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81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812" s="1">
        <f>_xlfn.NUMBERVALUE(_xlfn.TEXTAFTER(Table5[[#This Row],[rxn     kapp_old        kapp_slack_ub   kapp_slack_lb]]," ",-1))</f>
        <v>0</v>
      </c>
      <c r="K3812" s="1">
        <f>_xlfn.XLOOKUP(SUBSTITUTE(Table5[[#This Row],[rxn]],"RXN-","ENZLOAD-"),ENZLOAD[name],ENZLOAD[flux],0)</f>
        <v>0</v>
      </c>
      <c r="L3812" s="1" t="str">
        <f>"'"&amp;Table5[[#This Row],[rxn]]&amp;"'"&amp;CHAR(9)&amp;IF(AND(Table5[[#This Row],[kapp_slack_ub]]&lt;&gt;0,Table5[[#This Row],[kapp_old]]&lt;$F$1),$F$1,Table5[[#This Row],[kapp_old]])</f>
        <v>'RXN-QUINt_c_e_FWD-rt5359'	27141.27779288</v>
      </c>
      <c r="M3812" s="1">
        <f>_xlfn.XLOOKUP(Table5[[#This Row],[rxn]],Table3[name],Table3[flux],$F$1)</f>
        <v>27141.277792879999</v>
      </c>
      <c r="N3812" s="1" t="str">
        <f>IFERROR(Table5[[#This Row],[min flux]]/Table5[[#This Row],[associated enzload]],"")</f>
        <v/>
      </c>
      <c r="O3812" s="1">
        <f>_xlfn.NUMBERVALUE(IF(Table5[[#This Row],[flux/enzload]]="","",ABS($N$1-Table5[[#This Row],[flux/enzload]])))</f>
        <v>0</v>
      </c>
      <c r="P3812" s="1">
        <f>Table5[[#This Row],[kapp_old]]+IFERROR(((Table5[[#This Row],[kapp_slack_ub]]-Table5[[#This Row],[kapp_slack_lb]])/Table5[[#This Row],[associated enzload]]),0)</f>
        <v>27141.277792879999</v>
      </c>
      <c r="Q3812" s="1" t="str">
        <f>"'"&amp;Table5[[#This Row],[rxn]]&amp;"'"&amp;CHAR(9)&amp;Table5[[#This Row],[kapp + (slack_ub - slack_lb)/enzload]]</f>
        <v>'RXN-QUINt_c_e_FWD-rt5359'	27141.27779288</v>
      </c>
      <c r="R3812" s="1">
        <f>_xlfn.XLOOKUP(Table5[[#This Row],[rxn]],Table38[name],Table38[flux],0)</f>
        <v>0</v>
      </c>
      <c r="S3812" s="1">
        <f>_xlfn.XLOOKUP(SUBSTITUTE(Table5[[#This Row],[rxn]],"RXN-","ENZLOAD-"),Table38[name],Table38[flux],0)</f>
        <v>0</v>
      </c>
      <c r="T3812" s="1" t="b">
        <f>AND(Table5[[#This Row],[ENZLOAD flux in kapp-slack.gms]]=0,Table5[[#This Row],[flux in kapp-slack.gms]]&lt;&gt;0,NOT(Table5[[#This Row],[spont or unknown?]]))</f>
        <v>0</v>
      </c>
      <c r="U3812" s="1" t="b">
        <f>OR(_xlfn.TEXTAFTER(Table5[[#This Row],[rxn]],"-",-1)="SPONT",_xlfn.TEXTAFTER(Table5[[#This Row],[rxn]],"-",-1)="UNKNOWN")</f>
        <v>0</v>
      </c>
      <c r="V3812" s="1">
        <f>_xlfn.XLOOKUP(SUBSTITUTE(Table5[[#This Row],[rxn]],"RXN-","ENZLOAD-"),Table4[rxn],Table4[ub],0)</f>
        <v>0.71186333000000002</v>
      </c>
      <c r="W3812" s="1" t="b">
        <f>AND(Table5[[#This Row],[FVA ENZLOAD flux UB]]=0,Table5[[#This Row],[ENZ not made when it should be?]])</f>
        <v>0</v>
      </c>
    </row>
    <row r="3813" spans="6:23" hidden="1">
      <c r="F3813" s="1" t="s">
        <v>9577</v>
      </c>
      <c r="G3813" s="1" t="str">
        <f>_xlfn.TEXTBEFORE(Table5[[#This Row],[rxn     kapp_old        kapp_slack_ub   kapp_slack_lb]]," ")</f>
        <v>RXN-QUINt_c_e_REV-rt5359</v>
      </c>
      <c r="H381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81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813" s="1">
        <f>_xlfn.NUMBERVALUE(_xlfn.TEXTAFTER(Table5[[#This Row],[rxn     kapp_old        kapp_slack_ub   kapp_slack_lb]]," ",-1))</f>
        <v>0</v>
      </c>
      <c r="K3813" s="1">
        <f>_xlfn.XLOOKUP(SUBSTITUTE(Table5[[#This Row],[rxn]],"RXN-","ENZLOAD-"),ENZLOAD[name],ENZLOAD[flux],0)</f>
        <v>0</v>
      </c>
      <c r="L3813" s="1" t="str">
        <f>"'"&amp;Table5[[#This Row],[rxn]]&amp;"'"&amp;CHAR(9)&amp;IF(AND(Table5[[#This Row],[kapp_slack_ub]]&lt;&gt;0,Table5[[#This Row],[kapp_old]]&lt;$F$1),$F$1,Table5[[#This Row],[kapp_old]])</f>
        <v>'RXN-QUINt_c_e_REV-rt5359'	27141.27779288</v>
      </c>
      <c r="M3813" s="1">
        <f>_xlfn.XLOOKUP(Table5[[#This Row],[rxn]],Table3[name],Table3[flux],$F$1)</f>
        <v>27141.277792879999</v>
      </c>
      <c r="N3813" s="1" t="str">
        <f>IFERROR(Table5[[#This Row],[min flux]]/Table5[[#This Row],[associated enzload]],"")</f>
        <v/>
      </c>
      <c r="O3813" s="1">
        <f>_xlfn.NUMBERVALUE(IF(Table5[[#This Row],[flux/enzload]]="","",ABS($N$1-Table5[[#This Row],[flux/enzload]])))</f>
        <v>0</v>
      </c>
      <c r="P3813" s="1">
        <f>Table5[[#This Row],[kapp_old]]+IFERROR(((Table5[[#This Row],[kapp_slack_ub]]-Table5[[#This Row],[kapp_slack_lb]])/Table5[[#This Row],[associated enzload]]),0)</f>
        <v>27141.277792879999</v>
      </c>
      <c r="Q3813" s="1" t="str">
        <f>"'"&amp;Table5[[#This Row],[rxn]]&amp;"'"&amp;CHAR(9)&amp;Table5[[#This Row],[kapp + (slack_ub - slack_lb)/enzload]]</f>
        <v>'RXN-QUINt_c_e_REV-rt5359'	27141.27779288</v>
      </c>
      <c r="R3813" s="1">
        <f>_xlfn.XLOOKUP(Table5[[#This Row],[rxn]],Table38[name],Table38[flux],0)</f>
        <v>0</v>
      </c>
      <c r="S3813" s="1">
        <f>_xlfn.XLOOKUP(SUBSTITUTE(Table5[[#This Row],[rxn]],"RXN-","ENZLOAD-"),Table38[name],Table38[flux],0)</f>
        <v>0</v>
      </c>
      <c r="T3813" s="1" t="b">
        <f>AND(Table5[[#This Row],[ENZLOAD flux in kapp-slack.gms]]=0,Table5[[#This Row],[flux in kapp-slack.gms]]&lt;&gt;0,NOT(Table5[[#This Row],[spont or unknown?]]))</f>
        <v>0</v>
      </c>
      <c r="U3813" s="1" t="b">
        <f>OR(_xlfn.TEXTAFTER(Table5[[#This Row],[rxn]],"-",-1)="SPONT",_xlfn.TEXTAFTER(Table5[[#This Row],[rxn]],"-",-1)="UNKNOWN")</f>
        <v>0</v>
      </c>
      <c r="V3813" s="1">
        <f>_xlfn.XLOOKUP(SUBSTITUTE(Table5[[#This Row],[rxn]],"RXN-","ENZLOAD-"),Table4[rxn],Table4[ub],0)</f>
        <v>0.71186333000000002</v>
      </c>
      <c r="W3813" s="1" t="b">
        <f>AND(Table5[[#This Row],[FVA ENZLOAD flux UB]]=0,Table5[[#This Row],[ENZ not made when it should be?]])</f>
        <v>0</v>
      </c>
    </row>
    <row r="3814" spans="6:23" hidden="1">
      <c r="F3814" s="1" t="s">
        <v>9580</v>
      </c>
      <c r="G3814" s="1" t="str">
        <f>_xlfn.TEXTBEFORE(Table5[[#This Row],[rxn     kapp_old        kapp_slack_ub   kapp_slack_lb]]," ")</f>
        <v>RXN-QULNt_c_m_FWD-SPONT</v>
      </c>
      <c r="H381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81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814" s="1">
        <f>_xlfn.NUMBERVALUE(_xlfn.TEXTAFTER(Table5[[#This Row],[rxn     kapp_old        kapp_slack_ub   kapp_slack_lb]]," ",-1))</f>
        <v>0</v>
      </c>
      <c r="K3814" s="1">
        <f>_xlfn.XLOOKUP(SUBSTITUTE(Table5[[#This Row],[rxn]],"RXN-","ENZLOAD-"),ENZLOAD[name],ENZLOAD[flux],0)</f>
        <v>0</v>
      </c>
      <c r="L3814" s="1" t="str">
        <f>"'"&amp;Table5[[#This Row],[rxn]]&amp;"'"&amp;CHAR(9)&amp;IF(AND(Table5[[#This Row],[kapp_slack_ub]]&lt;&gt;0,Table5[[#This Row],[kapp_old]]&lt;$F$1),$F$1,Table5[[#This Row],[kapp_old]])</f>
        <v>'RXN-QULNt_c_m_FWD-SPONT'	27141.27779288</v>
      </c>
      <c r="M3814" s="1">
        <f>_xlfn.XLOOKUP(Table5[[#This Row],[rxn]],Table3[name],Table3[flux],$F$1)</f>
        <v>27141.277792879999</v>
      </c>
      <c r="N3814" s="1" t="str">
        <f>IFERROR(Table5[[#This Row],[min flux]]/Table5[[#This Row],[associated enzload]],"")</f>
        <v/>
      </c>
      <c r="O3814" s="1">
        <f>_xlfn.NUMBERVALUE(IF(Table5[[#This Row],[flux/enzload]]="","",ABS($N$1-Table5[[#This Row],[flux/enzload]])))</f>
        <v>0</v>
      </c>
      <c r="P3814" s="1">
        <f>Table5[[#This Row],[kapp_old]]+IFERROR(((Table5[[#This Row],[kapp_slack_ub]]-Table5[[#This Row],[kapp_slack_lb]])/Table5[[#This Row],[associated enzload]]),0)</f>
        <v>27141.277792879999</v>
      </c>
      <c r="Q3814" s="1" t="str">
        <f>"'"&amp;Table5[[#This Row],[rxn]]&amp;"'"&amp;CHAR(9)&amp;Table5[[#This Row],[kapp + (slack_ub - slack_lb)/enzload]]</f>
        <v>'RXN-QULNt_c_m_FWD-SPONT'	27141.27779288</v>
      </c>
      <c r="R3814" s="1">
        <f>_xlfn.XLOOKUP(Table5[[#This Row],[rxn]],Table38[name],Table38[flux],0)</f>
        <v>0</v>
      </c>
      <c r="S3814" s="1">
        <f>_xlfn.XLOOKUP(SUBSTITUTE(Table5[[#This Row],[rxn]],"RXN-","ENZLOAD-"),Table38[name],Table38[flux],0)</f>
        <v>0</v>
      </c>
      <c r="T3814" s="1" t="b">
        <f>AND(Table5[[#This Row],[ENZLOAD flux in kapp-slack.gms]]=0,Table5[[#This Row],[flux in kapp-slack.gms]]&lt;&gt;0,NOT(Table5[[#This Row],[spont or unknown?]]))</f>
        <v>0</v>
      </c>
      <c r="U3814" s="1" t="b">
        <f>OR(_xlfn.TEXTAFTER(Table5[[#This Row],[rxn]],"-",-1)="SPONT",_xlfn.TEXTAFTER(Table5[[#This Row],[rxn]],"-",-1)="UNKNOWN")</f>
        <v>1</v>
      </c>
      <c r="V3814" s="1">
        <f>_xlfn.XLOOKUP(SUBSTITUTE(Table5[[#This Row],[rxn]],"RXN-","ENZLOAD-"),Table4[rxn],Table4[ub],0)</f>
        <v>0</v>
      </c>
      <c r="W3814" s="1" t="b">
        <f>AND(Table5[[#This Row],[FVA ENZLOAD flux UB]]=0,Table5[[#This Row],[ENZ not made when it should be?]])</f>
        <v>0</v>
      </c>
    </row>
    <row r="3815" spans="6:23" hidden="1">
      <c r="F3815" s="1" t="s">
        <v>9581</v>
      </c>
      <c r="G3815" s="1" t="str">
        <f>_xlfn.TEXTBEFORE(Table5[[#This Row],[rxn     kapp_old        kapp_slack_ub   kapp_slack_lb]]," ")</f>
        <v>RXN-QULNt_c_m_REV-SPONT</v>
      </c>
      <c r="H381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81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815" s="1">
        <f>_xlfn.NUMBERVALUE(_xlfn.TEXTAFTER(Table5[[#This Row],[rxn     kapp_old        kapp_slack_ub   kapp_slack_lb]]," ",-1))</f>
        <v>0</v>
      </c>
      <c r="K3815" s="1">
        <f>_xlfn.XLOOKUP(SUBSTITUTE(Table5[[#This Row],[rxn]],"RXN-","ENZLOAD-"),ENZLOAD[name],ENZLOAD[flux],0)</f>
        <v>0</v>
      </c>
      <c r="L3815" s="1" t="str">
        <f>"'"&amp;Table5[[#This Row],[rxn]]&amp;"'"&amp;CHAR(9)&amp;IF(AND(Table5[[#This Row],[kapp_slack_ub]]&lt;&gt;0,Table5[[#This Row],[kapp_old]]&lt;$F$1),$F$1,Table5[[#This Row],[kapp_old]])</f>
        <v>'RXN-QULNt_c_m_REV-SPONT'	27141.27779288</v>
      </c>
      <c r="M3815" s="1">
        <f>_xlfn.XLOOKUP(Table5[[#This Row],[rxn]],Table3[name],Table3[flux],$F$1)</f>
        <v>27141.277792879999</v>
      </c>
      <c r="N3815" s="1" t="str">
        <f>IFERROR(Table5[[#This Row],[min flux]]/Table5[[#This Row],[associated enzload]],"")</f>
        <v/>
      </c>
      <c r="O3815" s="1">
        <f>_xlfn.NUMBERVALUE(IF(Table5[[#This Row],[flux/enzload]]="","",ABS($N$1-Table5[[#This Row],[flux/enzload]])))</f>
        <v>0</v>
      </c>
      <c r="P3815" s="1">
        <f>Table5[[#This Row],[kapp_old]]+IFERROR(((Table5[[#This Row],[kapp_slack_ub]]-Table5[[#This Row],[kapp_slack_lb]])/Table5[[#This Row],[associated enzload]]),0)</f>
        <v>27141.277792879999</v>
      </c>
      <c r="Q3815" s="1" t="str">
        <f>"'"&amp;Table5[[#This Row],[rxn]]&amp;"'"&amp;CHAR(9)&amp;Table5[[#This Row],[kapp + (slack_ub - slack_lb)/enzload]]</f>
        <v>'RXN-QULNt_c_m_REV-SPONT'	27141.27779288</v>
      </c>
      <c r="R3815" s="1">
        <f>_xlfn.XLOOKUP(Table5[[#This Row],[rxn]],Table38[name],Table38[flux],0)</f>
        <v>0</v>
      </c>
      <c r="S3815" s="1">
        <f>_xlfn.XLOOKUP(SUBSTITUTE(Table5[[#This Row],[rxn]],"RXN-","ENZLOAD-"),Table38[name],Table38[flux],0)</f>
        <v>0</v>
      </c>
      <c r="T3815" s="1" t="b">
        <f>AND(Table5[[#This Row],[ENZLOAD flux in kapp-slack.gms]]=0,Table5[[#This Row],[flux in kapp-slack.gms]]&lt;&gt;0,NOT(Table5[[#This Row],[spont or unknown?]]))</f>
        <v>0</v>
      </c>
      <c r="U3815" s="1" t="b">
        <f>OR(_xlfn.TEXTAFTER(Table5[[#This Row],[rxn]],"-",-1)="SPONT",_xlfn.TEXTAFTER(Table5[[#This Row],[rxn]],"-",-1)="UNKNOWN")</f>
        <v>1</v>
      </c>
      <c r="V3815" s="1">
        <f>_xlfn.XLOOKUP(SUBSTITUTE(Table5[[#This Row],[rxn]],"RXN-","ENZLOAD-"),Table4[rxn],Table4[ub],0)</f>
        <v>0</v>
      </c>
      <c r="W3815" s="1" t="b">
        <f>AND(Table5[[#This Row],[FVA ENZLOAD flux UB]]=0,Table5[[#This Row],[ENZ not made when it should be?]])</f>
        <v>0</v>
      </c>
    </row>
    <row r="3816" spans="6:23" hidden="1">
      <c r="F3816" s="1" t="s">
        <v>9594</v>
      </c>
      <c r="G3816" s="1" t="str">
        <f>_xlfn.TEXTBEFORE(Table5[[#This Row],[rxn     kapp_old        kapp_slack_ub   kapp_slack_lb]]," ")</f>
        <v>RXN-RIBFLVt_c_m_FWD-SPONT</v>
      </c>
      <c r="H381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81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816" s="1">
        <f>_xlfn.NUMBERVALUE(_xlfn.TEXTAFTER(Table5[[#This Row],[rxn     kapp_old        kapp_slack_ub   kapp_slack_lb]]," ",-1))</f>
        <v>0</v>
      </c>
      <c r="K3816" s="1">
        <f>_xlfn.XLOOKUP(SUBSTITUTE(Table5[[#This Row],[rxn]],"RXN-","ENZLOAD-"),ENZLOAD[name],ENZLOAD[flux],0)</f>
        <v>0</v>
      </c>
      <c r="L3816" s="1" t="str">
        <f>"'"&amp;Table5[[#This Row],[rxn]]&amp;"'"&amp;CHAR(9)&amp;IF(AND(Table5[[#This Row],[kapp_slack_ub]]&lt;&gt;0,Table5[[#This Row],[kapp_old]]&lt;$F$1),$F$1,Table5[[#This Row],[kapp_old]])</f>
        <v>'RXN-RIBFLVt_c_m_FWD-SPONT'	27141.27779288</v>
      </c>
      <c r="M3816" s="1">
        <f>_xlfn.XLOOKUP(Table5[[#This Row],[rxn]],Table3[name],Table3[flux],$F$1)</f>
        <v>3.0598465599000001E-8</v>
      </c>
      <c r="N3816" s="1" t="str">
        <f>IFERROR(Table5[[#This Row],[min flux]]/Table5[[#This Row],[associated enzload]],"")</f>
        <v/>
      </c>
      <c r="O3816" s="1">
        <f>_xlfn.NUMBERVALUE(IF(Table5[[#This Row],[flux/enzload]]="","",ABS($N$1-Table5[[#This Row],[flux/enzload]])))</f>
        <v>0</v>
      </c>
      <c r="P3816" s="1">
        <f>Table5[[#This Row],[kapp_old]]+IFERROR(((Table5[[#This Row],[kapp_slack_ub]]-Table5[[#This Row],[kapp_slack_lb]])/Table5[[#This Row],[associated enzload]]),0)</f>
        <v>27141.277792879999</v>
      </c>
      <c r="Q3816" s="1" t="str">
        <f>"'"&amp;Table5[[#This Row],[rxn]]&amp;"'"&amp;CHAR(9)&amp;Table5[[#This Row],[kapp + (slack_ub - slack_lb)/enzload]]</f>
        <v>'RXN-RIBFLVt_c_m_FWD-SPONT'	27141.27779288</v>
      </c>
      <c r="R3816" s="1">
        <f>_xlfn.XLOOKUP(Table5[[#This Row],[rxn]],Table38[name],Table38[flux],0)</f>
        <v>1.215737539E-6</v>
      </c>
      <c r="S3816" s="1">
        <f>_xlfn.XLOOKUP(SUBSTITUTE(Table5[[#This Row],[rxn]],"RXN-","ENZLOAD-"),Table38[name],Table38[flux],0)</f>
        <v>0</v>
      </c>
      <c r="T3816" s="1" t="b">
        <f>AND(Table5[[#This Row],[ENZLOAD flux in kapp-slack.gms]]=0,Table5[[#This Row],[flux in kapp-slack.gms]]&lt;&gt;0,NOT(Table5[[#This Row],[spont or unknown?]]))</f>
        <v>0</v>
      </c>
      <c r="U3816" s="1" t="b">
        <f>OR(_xlfn.TEXTAFTER(Table5[[#This Row],[rxn]],"-",-1)="SPONT",_xlfn.TEXTAFTER(Table5[[#This Row],[rxn]],"-",-1)="UNKNOWN")</f>
        <v>1</v>
      </c>
      <c r="V3816" s="1">
        <f>_xlfn.XLOOKUP(SUBSTITUTE(Table5[[#This Row],[rxn]],"RXN-","ENZLOAD-"),Table4[rxn],Table4[ub],0)</f>
        <v>0</v>
      </c>
      <c r="W3816" s="1" t="b">
        <f>AND(Table5[[#This Row],[FVA ENZLOAD flux UB]]=0,Table5[[#This Row],[ENZ not made when it should be?]])</f>
        <v>0</v>
      </c>
    </row>
    <row r="3817" spans="6:23" hidden="1">
      <c r="F3817" s="1" t="s">
        <v>9595</v>
      </c>
      <c r="G3817" s="1" t="str">
        <f>_xlfn.TEXTBEFORE(Table5[[#This Row],[rxn     kapp_old        kapp_slack_ub   kapp_slack_lb]]," ")</f>
        <v>RXN-RIBt_c_e_FWD-UNKNOWN</v>
      </c>
      <c r="H381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81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817" s="1">
        <f>_xlfn.NUMBERVALUE(_xlfn.TEXTAFTER(Table5[[#This Row],[rxn     kapp_old        kapp_slack_ub   kapp_slack_lb]]," ",-1))</f>
        <v>0</v>
      </c>
      <c r="K3817" s="1">
        <f>_xlfn.XLOOKUP(SUBSTITUTE(Table5[[#This Row],[rxn]],"RXN-","ENZLOAD-"),ENZLOAD[name],ENZLOAD[flux],0)</f>
        <v>0</v>
      </c>
      <c r="L3817" s="1" t="str">
        <f>"'"&amp;Table5[[#This Row],[rxn]]&amp;"'"&amp;CHAR(9)&amp;IF(AND(Table5[[#This Row],[kapp_slack_ub]]&lt;&gt;0,Table5[[#This Row],[kapp_old]]&lt;$F$1),$F$1,Table5[[#This Row],[kapp_old]])</f>
        <v>'RXN-RIBt_c_e_FWD-UNKNOWN'	27141.27779288</v>
      </c>
      <c r="M3817" s="1">
        <f>_xlfn.XLOOKUP(Table5[[#This Row],[rxn]],Table3[name],Table3[flux],$F$1)</f>
        <v>27141.277792879999</v>
      </c>
      <c r="N3817" s="1" t="str">
        <f>IFERROR(Table5[[#This Row],[min flux]]/Table5[[#This Row],[associated enzload]],"")</f>
        <v/>
      </c>
      <c r="O3817" s="1">
        <f>_xlfn.NUMBERVALUE(IF(Table5[[#This Row],[flux/enzload]]="","",ABS($N$1-Table5[[#This Row],[flux/enzload]])))</f>
        <v>0</v>
      </c>
      <c r="P3817" s="1">
        <f>Table5[[#This Row],[kapp_old]]+IFERROR(((Table5[[#This Row],[kapp_slack_ub]]-Table5[[#This Row],[kapp_slack_lb]])/Table5[[#This Row],[associated enzload]]),0)</f>
        <v>27141.277792879999</v>
      </c>
      <c r="Q3817" s="1" t="str">
        <f>"'"&amp;Table5[[#This Row],[rxn]]&amp;"'"&amp;CHAR(9)&amp;Table5[[#This Row],[kapp + (slack_ub - slack_lb)/enzload]]</f>
        <v>'RXN-RIBt_c_e_FWD-UNKNOWN'	27141.27779288</v>
      </c>
      <c r="R3817" s="1">
        <f>_xlfn.XLOOKUP(Table5[[#This Row],[rxn]],Table38[name],Table38[flux],0)</f>
        <v>0</v>
      </c>
      <c r="S3817" s="1">
        <f>_xlfn.XLOOKUP(SUBSTITUTE(Table5[[#This Row],[rxn]],"RXN-","ENZLOAD-"),Table38[name],Table38[flux],0)</f>
        <v>0</v>
      </c>
      <c r="T3817" s="1" t="b">
        <f>AND(Table5[[#This Row],[ENZLOAD flux in kapp-slack.gms]]=0,Table5[[#This Row],[flux in kapp-slack.gms]]&lt;&gt;0,NOT(Table5[[#This Row],[spont or unknown?]]))</f>
        <v>0</v>
      </c>
      <c r="U3817" s="1" t="b">
        <f>OR(_xlfn.TEXTAFTER(Table5[[#This Row],[rxn]],"-",-1)="SPONT",_xlfn.TEXTAFTER(Table5[[#This Row],[rxn]],"-",-1)="UNKNOWN")</f>
        <v>1</v>
      </c>
      <c r="V3817" s="1">
        <f>_xlfn.XLOOKUP(SUBSTITUTE(Table5[[#This Row],[rxn]],"RXN-","ENZLOAD-"),Table4[rxn],Table4[ub],0)</f>
        <v>0</v>
      </c>
      <c r="W3817" s="1" t="b">
        <f>AND(Table5[[#This Row],[FVA ENZLOAD flux UB]]=0,Table5[[#This Row],[ENZ not made when it should be?]])</f>
        <v>0</v>
      </c>
    </row>
    <row r="3818" spans="6:23" hidden="1">
      <c r="F3818" s="1" t="s">
        <v>9606</v>
      </c>
      <c r="G3818" s="1" t="str">
        <f>_xlfn.TEXTBEFORE(Table5[[#This Row],[rxn     kapp_old        kapp_slack_ub   kapp_slack_lb]]," ")</f>
        <v>RXN-RNMK_c_FWD-rt6206</v>
      </c>
      <c r="H381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81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818" s="1">
        <f>_xlfn.NUMBERVALUE(_xlfn.TEXTAFTER(Table5[[#This Row],[rxn     kapp_old        kapp_slack_ub   kapp_slack_lb]]," ",-1))</f>
        <v>0</v>
      </c>
      <c r="K3818" s="1">
        <f>_xlfn.XLOOKUP(SUBSTITUTE(Table5[[#This Row],[rxn]],"RXN-","ENZLOAD-"),ENZLOAD[name],ENZLOAD[flux],0)</f>
        <v>0</v>
      </c>
      <c r="L3818" s="1" t="str">
        <f>"'"&amp;Table5[[#This Row],[rxn]]&amp;"'"&amp;CHAR(9)&amp;IF(AND(Table5[[#This Row],[kapp_slack_ub]]&lt;&gt;0,Table5[[#This Row],[kapp_old]]&lt;$F$1),$F$1,Table5[[#This Row],[kapp_old]])</f>
        <v>'RXN-RNMK_c_FWD-rt6206'	27141.27779288</v>
      </c>
      <c r="M3818" s="1">
        <f>_xlfn.XLOOKUP(Table5[[#This Row],[rxn]],Table3[name],Table3[flux],$F$1)</f>
        <v>27141.277792879999</v>
      </c>
      <c r="N3818" s="1" t="str">
        <f>IFERROR(Table5[[#This Row],[min flux]]/Table5[[#This Row],[associated enzload]],"")</f>
        <v/>
      </c>
      <c r="O3818" s="1">
        <f>_xlfn.NUMBERVALUE(IF(Table5[[#This Row],[flux/enzload]]="","",ABS($N$1-Table5[[#This Row],[flux/enzload]])))</f>
        <v>0</v>
      </c>
      <c r="P3818" s="1">
        <f>Table5[[#This Row],[kapp_old]]+IFERROR(((Table5[[#This Row],[kapp_slack_ub]]-Table5[[#This Row],[kapp_slack_lb]])/Table5[[#This Row],[associated enzload]]),0)</f>
        <v>27141.277792879999</v>
      </c>
      <c r="Q3818" s="1" t="str">
        <f>"'"&amp;Table5[[#This Row],[rxn]]&amp;"'"&amp;CHAR(9)&amp;Table5[[#This Row],[kapp + (slack_ub - slack_lb)/enzload]]</f>
        <v>'RXN-RNMK_c_FWD-rt6206'	27141.27779288</v>
      </c>
      <c r="R3818" s="1">
        <f>_xlfn.XLOOKUP(Table5[[#This Row],[rxn]],Table38[name],Table38[flux],0)</f>
        <v>0</v>
      </c>
      <c r="S3818" s="1">
        <f>_xlfn.XLOOKUP(SUBSTITUTE(Table5[[#This Row],[rxn]],"RXN-","ENZLOAD-"),Table38[name],Table38[flux],0)</f>
        <v>0</v>
      </c>
      <c r="T3818" s="1" t="b">
        <f>AND(Table5[[#This Row],[ENZLOAD flux in kapp-slack.gms]]=0,Table5[[#This Row],[flux in kapp-slack.gms]]&lt;&gt;0,NOT(Table5[[#This Row],[spont or unknown?]]))</f>
        <v>0</v>
      </c>
      <c r="U3818" s="1" t="b">
        <f>OR(_xlfn.TEXTAFTER(Table5[[#This Row],[rxn]],"-",-1)="SPONT",_xlfn.TEXTAFTER(Table5[[#This Row],[rxn]],"-",-1)="UNKNOWN")</f>
        <v>0</v>
      </c>
      <c r="V3818" s="1">
        <f>_xlfn.XLOOKUP(SUBSTITUTE(Table5[[#This Row],[rxn]],"RXN-","ENZLOAD-"),Table4[rxn],Table4[ub],0)</f>
        <v>1.4487578999999999</v>
      </c>
      <c r="W3818" s="1" t="b">
        <f>AND(Table5[[#This Row],[FVA ENZLOAD flux UB]]=0,Table5[[#This Row],[ENZ not made when it should be?]])</f>
        <v>0</v>
      </c>
    </row>
    <row r="3819" spans="6:23" hidden="1">
      <c r="F3819" s="1" t="s">
        <v>9618</v>
      </c>
      <c r="G3819" s="1" t="str">
        <f>_xlfn.TEXTBEFORE(Table5[[#This Row],[rxn     kapp_old        kapp_slack_ub   kapp_slack_lb]]," ")</f>
        <v>RXN-SALCMOX_x_FWD-rt2557</v>
      </c>
      <c r="H381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81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819" s="1">
        <f>_xlfn.NUMBERVALUE(_xlfn.TEXTAFTER(Table5[[#This Row],[rxn     kapp_old        kapp_slack_ub   kapp_slack_lb]]," ",-1))</f>
        <v>0</v>
      </c>
      <c r="K3819" s="1">
        <f>_xlfn.XLOOKUP(SUBSTITUTE(Table5[[#This Row],[rxn]],"RXN-","ENZLOAD-"),ENZLOAD[name],ENZLOAD[flux],0)</f>
        <v>0</v>
      </c>
      <c r="L3819" s="1" t="str">
        <f>"'"&amp;Table5[[#This Row],[rxn]]&amp;"'"&amp;CHAR(9)&amp;IF(AND(Table5[[#This Row],[kapp_slack_ub]]&lt;&gt;0,Table5[[#This Row],[kapp_old]]&lt;$F$1),$F$1,Table5[[#This Row],[kapp_old]])</f>
        <v>'RXN-SALCMOX_x_FWD-rt2557'	27141.27779288</v>
      </c>
      <c r="M3819" s="1">
        <f>_xlfn.XLOOKUP(Table5[[#This Row],[rxn]],Table3[name],Table3[flux],$F$1)</f>
        <v>27141.277792879999</v>
      </c>
      <c r="N3819" s="1" t="str">
        <f>IFERROR(Table5[[#This Row],[min flux]]/Table5[[#This Row],[associated enzload]],"")</f>
        <v/>
      </c>
      <c r="O3819" s="1">
        <f>_xlfn.NUMBERVALUE(IF(Table5[[#This Row],[flux/enzload]]="","",ABS($N$1-Table5[[#This Row],[flux/enzload]])))</f>
        <v>0</v>
      </c>
      <c r="P3819" s="1">
        <f>Table5[[#This Row],[kapp_old]]+IFERROR(((Table5[[#This Row],[kapp_slack_ub]]-Table5[[#This Row],[kapp_slack_lb]])/Table5[[#This Row],[associated enzload]]),0)</f>
        <v>27141.277792879999</v>
      </c>
      <c r="Q3819" s="1" t="str">
        <f>"'"&amp;Table5[[#This Row],[rxn]]&amp;"'"&amp;CHAR(9)&amp;Table5[[#This Row],[kapp + (slack_ub - slack_lb)/enzload]]</f>
        <v>'RXN-SALCMOX_x_FWD-rt2557'	27141.27779288</v>
      </c>
      <c r="R3819" s="1">
        <f>_xlfn.XLOOKUP(Table5[[#This Row],[rxn]],Table38[name],Table38[flux],0)</f>
        <v>0</v>
      </c>
      <c r="S3819" s="1">
        <f>_xlfn.XLOOKUP(SUBSTITUTE(Table5[[#This Row],[rxn]],"RXN-","ENZLOAD-"),Table38[name],Table38[flux],0)</f>
        <v>0</v>
      </c>
      <c r="T3819" s="1" t="b">
        <f>AND(Table5[[#This Row],[ENZLOAD flux in kapp-slack.gms]]=0,Table5[[#This Row],[flux in kapp-slack.gms]]&lt;&gt;0,NOT(Table5[[#This Row],[spont or unknown?]]))</f>
        <v>0</v>
      </c>
      <c r="U3819" s="1" t="b">
        <f>OR(_xlfn.TEXTAFTER(Table5[[#This Row],[rxn]],"-",-1)="SPONT",_xlfn.TEXTAFTER(Table5[[#This Row],[rxn]],"-",-1)="UNKNOWN")</f>
        <v>0</v>
      </c>
      <c r="V3819" s="1">
        <f>_xlfn.XLOOKUP(SUBSTITUTE(Table5[[#This Row],[rxn]],"RXN-","ENZLOAD-"),Table4[rxn],Table4[ub],0)</f>
        <v>0.88653408</v>
      </c>
      <c r="W3819" s="1" t="b">
        <f>AND(Table5[[#This Row],[FVA ENZLOAD flux UB]]=0,Table5[[#This Row],[ENZ not made when it should be?]])</f>
        <v>0</v>
      </c>
    </row>
    <row r="3820" spans="6:23" hidden="1">
      <c r="F3820" s="1" t="s">
        <v>9619</v>
      </c>
      <c r="G3820" s="1" t="str">
        <f>_xlfn.TEXTBEFORE(Table5[[#This Row],[rxn     kapp_old        kapp_slack_ub   kapp_slack_lb]]," ")</f>
        <v>RXN-SALCMOX_x_FWD-rt3875</v>
      </c>
      <c r="H382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82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820" s="1">
        <f>_xlfn.NUMBERVALUE(_xlfn.TEXTAFTER(Table5[[#This Row],[rxn     kapp_old        kapp_slack_ub   kapp_slack_lb]]," ",-1))</f>
        <v>0</v>
      </c>
      <c r="K3820" s="1">
        <f>_xlfn.XLOOKUP(SUBSTITUTE(Table5[[#This Row],[rxn]],"RXN-","ENZLOAD-"),ENZLOAD[name],ENZLOAD[flux],0)</f>
        <v>0</v>
      </c>
      <c r="L3820" s="1" t="str">
        <f>"'"&amp;Table5[[#This Row],[rxn]]&amp;"'"&amp;CHAR(9)&amp;IF(AND(Table5[[#This Row],[kapp_slack_ub]]&lt;&gt;0,Table5[[#This Row],[kapp_old]]&lt;$F$1),$F$1,Table5[[#This Row],[kapp_old]])</f>
        <v>'RXN-SALCMOX_x_FWD-rt3875'	27141.27779288</v>
      </c>
      <c r="M3820" s="1">
        <f>_xlfn.XLOOKUP(Table5[[#This Row],[rxn]],Table3[name],Table3[flux],$F$1)</f>
        <v>27141.277792879999</v>
      </c>
      <c r="N3820" s="1" t="str">
        <f>IFERROR(Table5[[#This Row],[min flux]]/Table5[[#This Row],[associated enzload]],"")</f>
        <v/>
      </c>
      <c r="O3820" s="1">
        <f>_xlfn.NUMBERVALUE(IF(Table5[[#This Row],[flux/enzload]]="","",ABS($N$1-Table5[[#This Row],[flux/enzload]])))</f>
        <v>0</v>
      </c>
      <c r="P3820" s="1">
        <f>Table5[[#This Row],[kapp_old]]+IFERROR(((Table5[[#This Row],[kapp_slack_ub]]-Table5[[#This Row],[kapp_slack_lb]])/Table5[[#This Row],[associated enzload]]),0)</f>
        <v>27141.277792879999</v>
      </c>
      <c r="Q3820" s="1" t="str">
        <f>"'"&amp;Table5[[#This Row],[rxn]]&amp;"'"&amp;CHAR(9)&amp;Table5[[#This Row],[kapp + (slack_ub - slack_lb)/enzload]]</f>
        <v>'RXN-SALCMOX_x_FWD-rt3875'	27141.27779288</v>
      </c>
      <c r="R3820" s="1">
        <f>_xlfn.XLOOKUP(Table5[[#This Row],[rxn]],Table38[name],Table38[flux],0)</f>
        <v>0</v>
      </c>
      <c r="S3820" s="1">
        <f>_xlfn.XLOOKUP(SUBSTITUTE(Table5[[#This Row],[rxn]],"RXN-","ENZLOAD-"),Table38[name],Table38[flux],0)</f>
        <v>0</v>
      </c>
      <c r="T3820" s="1" t="b">
        <f>AND(Table5[[#This Row],[ENZLOAD flux in kapp-slack.gms]]=0,Table5[[#This Row],[flux in kapp-slack.gms]]&lt;&gt;0,NOT(Table5[[#This Row],[spont or unknown?]]))</f>
        <v>0</v>
      </c>
      <c r="U3820" s="1" t="b">
        <f>OR(_xlfn.TEXTAFTER(Table5[[#This Row],[rxn]],"-",-1)="SPONT",_xlfn.TEXTAFTER(Table5[[#This Row],[rxn]],"-",-1)="UNKNOWN")</f>
        <v>0</v>
      </c>
      <c r="V3820" s="1">
        <f>_xlfn.XLOOKUP(SUBSTITUTE(Table5[[#This Row],[rxn]],"RXN-","ENZLOAD-"),Table4[rxn],Table4[ub],0)</f>
        <v>0.86901529</v>
      </c>
      <c r="W3820" s="1" t="b">
        <f>AND(Table5[[#This Row],[FVA ENZLOAD flux UB]]=0,Table5[[#This Row],[ENZ not made when it should be?]])</f>
        <v>0</v>
      </c>
    </row>
    <row r="3821" spans="6:23" hidden="1">
      <c r="F3821" s="1" t="s">
        <v>9620</v>
      </c>
      <c r="G3821" s="1" t="str">
        <f>_xlfn.TEXTBEFORE(Table5[[#This Row],[rxn     kapp_old        kapp_slack_ub   kapp_slack_lb]]," ")</f>
        <v>RXN-SALCMOX_x_FWD-rt5198</v>
      </c>
      <c r="H382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82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821" s="1">
        <f>_xlfn.NUMBERVALUE(_xlfn.TEXTAFTER(Table5[[#This Row],[rxn     kapp_old        kapp_slack_ub   kapp_slack_lb]]," ",-1))</f>
        <v>0</v>
      </c>
      <c r="K3821" s="1">
        <f>_xlfn.XLOOKUP(SUBSTITUTE(Table5[[#This Row],[rxn]],"RXN-","ENZLOAD-"),ENZLOAD[name],ENZLOAD[flux],0)</f>
        <v>0</v>
      </c>
      <c r="L3821" s="1" t="str">
        <f>"'"&amp;Table5[[#This Row],[rxn]]&amp;"'"&amp;CHAR(9)&amp;IF(AND(Table5[[#This Row],[kapp_slack_ub]]&lt;&gt;0,Table5[[#This Row],[kapp_old]]&lt;$F$1),$F$1,Table5[[#This Row],[kapp_old]])</f>
        <v>'RXN-SALCMOX_x_FWD-rt5198'	27141.27779288</v>
      </c>
      <c r="M3821" s="1">
        <f>_xlfn.XLOOKUP(Table5[[#This Row],[rxn]],Table3[name],Table3[flux],$F$1)</f>
        <v>27141.277792879999</v>
      </c>
      <c r="N3821" s="1" t="str">
        <f>IFERROR(Table5[[#This Row],[min flux]]/Table5[[#This Row],[associated enzload]],"")</f>
        <v/>
      </c>
      <c r="O3821" s="1">
        <f>_xlfn.NUMBERVALUE(IF(Table5[[#This Row],[flux/enzload]]="","",ABS($N$1-Table5[[#This Row],[flux/enzload]])))</f>
        <v>0</v>
      </c>
      <c r="P3821" s="1">
        <f>Table5[[#This Row],[kapp_old]]+IFERROR(((Table5[[#This Row],[kapp_slack_ub]]-Table5[[#This Row],[kapp_slack_lb]])/Table5[[#This Row],[associated enzload]]),0)</f>
        <v>27141.277792879999</v>
      </c>
      <c r="Q3821" s="1" t="str">
        <f>"'"&amp;Table5[[#This Row],[rxn]]&amp;"'"&amp;CHAR(9)&amp;Table5[[#This Row],[kapp + (slack_ub - slack_lb)/enzload]]</f>
        <v>'RXN-SALCMOX_x_FWD-rt5198'	27141.27779288</v>
      </c>
      <c r="R3821" s="1">
        <f>_xlfn.XLOOKUP(Table5[[#This Row],[rxn]],Table38[name],Table38[flux],0)</f>
        <v>0</v>
      </c>
      <c r="S3821" s="1">
        <f>_xlfn.XLOOKUP(SUBSTITUTE(Table5[[#This Row],[rxn]],"RXN-","ENZLOAD-"),Table38[name],Table38[flux],0)</f>
        <v>0</v>
      </c>
      <c r="T3821" s="1" t="b">
        <f>AND(Table5[[#This Row],[ENZLOAD flux in kapp-slack.gms]]=0,Table5[[#This Row],[flux in kapp-slack.gms]]&lt;&gt;0,NOT(Table5[[#This Row],[spont or unknown?]]))</f>
        <v>0</v>
      </c>
      <c r="U3821" s="1" t="b">
        <f>OR(_xlfn.TEXTAFTER(Table5[[#This Row],[rxn]],"-",-1)="SPONT",_xlfn.TEXTAFTER(Table5[[#This Row],[rxn]],"-",-1)="UNKNOWN")</f>
        <v>0</v>
      </c>
      <c r="V3821" s="1">
        <f>_xlfn.XLOOKUP(SUBSTITUTE(Table5[[#This Row],[rxn]],"RXN-","ENZLOAD-"),Table4[rxn],Table4[ub],0)</f>
        <v>0.73256098000000003</v>
      </c>
      <c r="W3821" s="1" t="b">
        <f>AND(Table5[[#This Row],[FVA ENZLOAD flux UB]]=0,Table5[[#This Row],[ENZ not made when it should be?]])</f>
        <v>0</v>
      </c>
    </row>
    <row r="3822" spans="6:23" hidden="1">
      <c r="F3822" s="1" t="s">
        <v>9622</v>
      </c>
      <c r="G3822" s="1" t="str">
        <f>_xlfn.TEXTBEFORE(Table5[[#This Row],[rxn     kapp_old        kapp_slack_ub   kapp_slack_lb]]," ")</f>
        <v>RXN-SALCMOX_x_FWD-rt5815</v>
      </c>
      <c r="H382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82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822" s="1">
        <f>_xlfn.NUMBERVALUE(_xlfn.TEXTAFTER(Table5[[#This Row],[rxn     kapp_old        kapp_slack_ub   kapp_slack_lb]]," ",-1))</f>
        <v>0</v>
      </c>
      <c r="K3822" s="1">
        <f>_xlfn.XLOOKUP(SUBSTITUTE(Table5[[#This Row],[rxn]],"RXN-","ENZLOAD-"),ENZLOAD[name],ENZLOAD[flux],0)</f>
        <v>0</v>
      </c>
      <c r="L3822" s="1" t="str">
        <f>"'"&amp;Table5[[#This Row],[rxn]]&amp;"'"&amp;CHAR(9)&amp;IF(AND(Table5[[#This Row],[kapp_slack_ub]]&lt;&gt;0,Table5[[#This Row],[kapp_old]]&lt;$F$1),$F$1,Table5[[#This Row],[kapp_old]])</f>
        <v>'RXN-SALCMOX_x_FWD-rt5815'	27141.27779288</v>
      </c>
      <c r="M3822" s="1">
        <f>_xlfn.XLOOKUP(Table5[[#This Row],[rxn]],Table3[name],Table3[flux],$F$1)</f>
        <v>27141.277792879999</v>
      </c>
      <c r="N3822" s="1" t="str">
        <f>IFERROR(Table5[[#This Row],[min flux]]/Table5[[#This Row],[associated enzload]],"")</f>
        <v/>
      </c>
      <c r="O3822" s="1">
        <f>_xlfn.NUMBERVALUE(IF(Table5[[#This Row],[flux/enzload]]="","",ABS($N$1-Table5[[#This Row],[flux/enzload]])))</f>
        <v>0</v>
      </c>
      <c r="P3822" s="1">
        <f>Table5[[#This Row],[kapp_old]]+IFERROR(((Table5[[#This Row],[kapp_slack_ub]]-Table5[[#This Row],[kapp_slack_lb]])/Table5[[#This Row],[associated enzload]]),0)</f>
        <v>27141.277792879999</v>
      </c>
      <c r="Q3822" s="1" t="str">
        <f>"'"&amp;Table5[[#This Row],[rxn]]&amp;"'"&amp;CHAR(9)&amp;Table5[[#This Row],[kapp + (slack_ub - slack_lb)/enzload]]</f>
        <v>'RXN-SALCMOX_x_FWD-rt5815'	27141.27779288</v>
      </c>
      <c r="R3822" s="1">
        <f>_xlfn.XLOOKUP(Table5[[#This Row],[rxn]],Table38[name],Table38[flux],0)</f>
        <v>0</v>
      </c>
      <c r="S3822" s="1">
        <f>_xlfn.XLOOKUP(SUBSTITUTE(Table5[[#This Row],[rxn]],"RXN-","ENZLOAD-"),Table38[name],Table38[flux],0)</f>
        <v>0</v>
      </c>
      <c r="T3822" s="1" t="b">
        <f>AND(Table5[[#This Row],[ENZLOAD flux in kapp-slack.gms]]=0,Table5[[#This Row],[flux in kapp-slack.gms]]&lt;&gt;0,NOT(Table5[[#This Row],[spont or unknown?]]))</f>
        <v>0</v>
      </c>
      <c r="U3822" s="1" t="b">
        <f>OR(_xlfn.TEXTAFTER(Table5[[#This Row],[rxn]],"-",-1)="SPONT",_xlfn.TEXTAFTER(Table5[[#This Row],[rxn]],"-",-1)="UNKNOWN")</f>
        <v>0</v>
      </c>
      <c r="V3822" s="1">
        <f>_xlfn.XLOOKUP(SUBSTITUTE(Table5[[#This Row],[rxn]],"RXN-","ENZLOAD-"),Table4[rxn],Table4[ub],0)</f>
        <v>0.81861945000000003</v>
      </c>
      <c r="W3822" s="1" t="b">
        <f>AND(Table5[[#This Row],[FVA ENZLOAD flux UB]]=0,Table5[[#This Row],[ENZ not made when it should be?]])</f>
        <v>0</v>
      </c>
    </row>
    <row r="3823" spans="6:23" hidden="1">
      <c r="F3823" s="1" t="s">
        <v>9623</v>
      </c>
      <c r="G3823" s="1" t="str">
        <f>_xlfn.TEXTBEFORE(Table5[[#This Row],[rxn     kapp_old        kapp_slack_ub   kapp_slack_lb]]," ")</f>
        <v>RXN-SALCMOX_x_FWD-rt7337</v>
      </c>
      <c r="H382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82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823" s="1">
        <f>_xlfn.NUMBERVALUE(_xlfn.TEXTAFTER(Table5[[#This Row],[rxn     kapp_old        kapp_slack_ub   kapp_slack_lb]]," ",-1))</f>
        <v>0</v>
      </c>
      <c r="K3823" s="1">
        <f>_xlfn.XLOOKUP(SUBSTITUTE(Table5[[#This Row],[rxn]],"RXN-","ENZLOAD-"),ENZLOAD[name],ENZLOAD[flux],0)</f>
        <v>0</v>
      </c>
      <c r="L3823" s="1" t="str">
        <f>"'"&amp;Table5[[#This Row],[rxn]]&amp;"'"&amp;CHAR(9)&amp;IF(AND(Table5[[#This Row],[kapp_slack_ub]]&lt;&gt;0,Table5[[#This Row],[kapp_old]]&lt;$F$1),$F$1,Table5[[#This Row],[kapp_old]])</f>
        <v>'RXN-SALCMOX_x_FWD-rt7337'	27141.27779288</v>
      </c>
      <c r="M3823" s="1">
        <f>_xlfn.XLOOKUP(Table5[[#This Row],[rxn]],Table3[name],Table3[flux],$F$1)</f>
        <v>27141.277792879999</v>
      </c>
      <c r="N3823" s="1" t="str">
        <f>IFERROR(Table5[[#This Row],[min flux]]/Table5[[#This Row],[associated enzload]],"")</f>
        <v/>
      </c>
      <c r="O3823" s="1">
        <f>_xlfn.NUMBERVALUE(IF(Table5[[#This Row],[flux/enzload]]="","",ABS($N$1-Table5[[#This Row],[flux/enzload]])))</f>
        <v>0</v>
      </c>
      <c r="P3823" s="1">
        <f>Table5[[#This Row],[kapp_old]]+IFERROR(((Table5[[#This Row],[kapp_slack_ub]]-Table5[[#This Row],[kapp_slack_lb]])/Table5[[#This Row],[associated enzload]]),0)</f>
        <v>27141.277792879999</v>
      </c>
      <c r="Q3823" s="1" t="str">
        <f>"'"&amp;Table5[[#This Row],[rxn]]&amp;"'"&amp;CHAR(9)&amp;Table5[[#This Row],[kapp + (slack_ub - slack_lb)/enzload]]</f>
        <v>'RXN-SALCMOX_x_FWD-rt7337'	27141.27779288</v>
      </c>
      <c r="R3823" s="1">
        <f>_xlfn.XLOOKUP(Table5[[#This Row],[rxn]],Table38[name],Table38[flux],0)</f>
        <v>0</v>
      </c>
      <c r="S3823" s="1">
        <f>_xlfn.XLOOKUP(SUBSTITUTE(Table5[[#This Row],[rxn]],"RXN-","ENZLOAD-"),Table38[name],Table38[flux],0)</f>
        <v>0</v>
      </c>
      <c r="T3823" s="1" t="b">
        <f>AND(Table5[[#This Row],[ENZLOAD flux in kapp-slack.gms]]=0,Table5[[#This Row],[flux in kapp-slack.gms]]&lt;&gt;0,NOT(Table5[[#This Row],[spont or unknown?]]))</f>
        <v>0</v>
      </c>
      <c r="U3823" s="1" t="b">
        <f>OR(_xlfn.TEXTAFTER(Table5[[#This Row],[rxn]],"-",-1)="SPONT",_xlfn.TEXTAFTER(Table5[[#This Row],[rxn]],"-",-1)="UNKNOWN")</f>
        <v>0</v>
      </c>
      <c r="V3823" s="1">
        <f>_xlfn.XLOOKUP(SUBSTITUTE(Table5[[#This Row],[rxn]],"RXN-","ENZLOAD-"),Table4[rxn],Table4[ub],0)</f>
        <v>0.80968814</v>
      </c>
      <c r="W3823" s="1" t="b">
        <f>AND(Table5[[#This Row],[FVA ENZLOAD flux UB]]=0,Table5[[#This Row],[ENZ not made when it should be?]])</f>
        <v>0</v>
      </c>
    </row>
    <row r="3824" spans="6:23" hidden="1">
      <c r="F3824" s="1" t="s">
        <v>9624</v>
      </c>
      <c r="G3824" s="1" t="str">
        <f>_xlfn.TEXTBEFORE(Table5[[#This Row],[rxn     kapp_old        kapp_slack_ub   kapp_slack_lb]]," ")</f>
        <v>RXN-SALCMOX_x_FWD-rt7373</v>
      </c>
      <c r="H382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82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824" s="1">
        <f>_xlfn.NUMBERVALUE(_xlfn.TEXTAFTER(Table5[[#This Row],[rxn     kapp_old        kapp_slack_ub   kapp_slack_lb]]," ",-1))</f>
        <v>0</v>
      </c>
      <c r="K3824" s="1">
        <f>_xlfn.XLOOKUP(SUBSTITUTE(Table5[[#This Row],[rxn]],"RXN-","ENZLOAD-"),ENZLOAD[name],ENZLOAD[flux],0)</f>
        <v>0</v>
      </c>
      <c r="L3824" s="1" t="str">
        <f>"'"&amp;Table5[[#This Row],[rxn]]&amp;"'"&amp;CHAR(9)&amp;IF(AND(Table5[[#This Row],[kapp_slack_ub]]&lt;&gt;0,Table5[[#This Row],[kapp_old]]&lt;$F$1),$F$1,Table5[[#This Row],[kapp_old]])</f>
        <v>'RXN-SALCMOX_x_FWD-rt7373'	27141.27779288</v>
      </c>
      <c r="M3824" s="1">
        <f>_xlfn.XLOOKUP(Table5[[#This Row],[rxn]],Table3[name],Table3[flux],$F$1)</f>
        <v>27141.277792879999</v>
      </c>
      <c r="N3824" s="1" t="str">
        <f>IFERROR(Table5[[#This Row],[min flux]]/Table5[[#This Row],[associated enzload]],"")</f>
        <v/>
      </c>
      <c r="O3824" s="1">
        <f>_xlfn.NUMBERVALUE(IF(Table5[[#This Row],[flux/enzload]]="","",ABS($N$1-Table5[[#This Row],[flux/enzload]])))</f>
        <v>0</v>
      </c>
      <c r="P3824" s="1">
        <f>Table5[[#This Row],[kapp_old]]+IFERROR(((Table5[[#This Row],[kapp_slack_ub]]-Table5[[#This Row],[kapp_slack_lb]])/Table5[[#This Row],[associated enzload]]),0)</f>
        <v>27141.277792879999</v>
      </c>
      <c r="Q3824" s="1" t="str">
        <f>"'"&amp;Table5[[#This Row],[rxn]]&amp;"'"&amp;CHAR(9)&amp;Table5[[#This Row],[kapp + (slack_ub - slack_lb)/enzload]]</f>
        <v>'RXN-SALCMOX_x_FWD-rt7373'	27141.27779288</v>
      </c>
      <c r="R3824" s="1">
        <f>_xlfn.XLOOKUP(Table5[[#This Row],[rxn]],Table38[name],Table38[flux],0)</f>
        <v>0</v>
      </c>
      <c r="S3824" s="1">
        <f>_xlfn.XLOOKUP(SUBSTITUTE(Table5[[#This Row],[rxn]],"RXN-","ENZLOAD-"),Table38[name],Table38[flux],0)</f>
        <v>0</v>
      </c>
      <c r="T3824" s="1" t="b">
        <f>AND(Table5[[#This Row],[ENZLOAD flux in kapp-slack.gms]]=0,Table5[[#This Row],[flux in kapp-slack.gms]]&lt;&gt;0,NOT(Table5[[#This Row],[spont or unknown?]]))</f>
        <v>0</v>
      </c>
      <c r="U3824" s="1" t="b">
        <f>OR(_xlfn.TEXTAFTER(Table5[[#This Row],[rxn]],"-",-1)="SPONT",_xlfn.TEXTAFTER(Table5[[#This Row],[rxn]],"-",-1)="UNKNOWN")</f>
        <v>0</v>
      </c>
      <c r="V3824" s="1">
        <f>_xlfn.XLOOKUP(SUBSTITUTE(Table5[[#This Row],[rxn]],"RXN-","ENZLOAD-"),Table4[rxn],Table4[ub],0)</f>
        <v>0.59268518000000003</v>
      </c>
      <c r="W3824" s="1" t="b">
        <f>AND(Table5[[#This Row],[FVA ENZLOAD flux UB]]=0,Table5[[#This Row],[ENZ not made when it should be?]])</f>
        <v>0</v>
      </c>
    </row>
    <row r="3825" spans="6:23" hidden="1">
      <c r="F3825" s="1" t="s">
        <v>9629</v>
      </c>
      <c r="G3825" s="1" t="str">
        <f>_xlfn.TEXTBEFORE(Table5[[#This Row],[rxn     kapp_old        kapp_slack_ub   kapp_slack_lb]]," ")</f>
        <v>RXN-SBTD_D2_c_FWD-rt4606</v>
      </c>
      <c r="H382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82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825" s="1">
        <f>_xlfn.NUMBERVALUE(_xlfn.TEXTAFTER(Table5[[#This Row],[rxn     kapp_old        kapp_slack_ub   kapp_slack_lb]]," ",-1))</f>
        <v>0</v>
      </c>
      <c r="K3825" s="1">
        <f>_xlfn.XLOOKUP(SUBSTITUTE(Table5[[#This Row],[rxn]],"RXN-","ENZLOAD-"),ENZLOAD[name],ENZLOAD[flux],0)</f>
        <v>0</v>
      </c>
      <c r="L3825" s="1" t="str">
        <f>"'"&amp;Table5[[#This Row],[rxn]]&amp;"'"&amp;CHAR(9)&amp;IF(AND(Table5[[#This Row],[kapp_slack_ub]]&lt;&gt;0,Table5[[#This Row],[kapp_old]]&lt;$F$1),$F$1,Table5[[#This Row],[kapp_old]])</f>
        <v>'RXN-SBTD_D2_c_FWD-rt4606'	27141.27779288</v>
      </c>
      <c r="M3825" s="1">
        <f>_xlfn.XLOOKUP(Table5[[#This Row],[rxn]],Table3[name],Table3[flux],$F$1)</f>
        <v>27141.277792879999</v>
      </c>
      <c r="N3825" s="1" t="str">
        <f>IFERROR(Table5[[#This Row],[min flux]]/Table5[[#This Row],[associated enzload]],"")</f>
        <v/>
      </c>
      <c r="O3825" s="1">
        <f>_xlfn.NUMBERVALUE(IF(Table5[[#This Row],[flux/enzload]]="","",ABS($N$1-Table5[[#This Row],[flux/enzload]])))</f>
        <v>0</v>
      </c>
      <c r="P3825" s="1">
        <f>Table5[[#This Row],[kapp_old]]+IFERROR(((Table5[[#This Row],[kapp_slack_ub]]-Table5[[#This Row],[kapp_slack_lb]])/Table5[[#This Row],[associated enzload]]),0)</f>
        <v>27141.277792879999</v>
      </c>
      <c r="Q3825" s="1" t="str">
        <f>"'"&amp;Table5[[#This Row],[rxn]]&amp;"'"&amp;CHAR(9)&amp;Table5[[#This Row],[kapp + (slack_ub - slack_lb)/enzload]]</f>
        <v>'RXN-SBTD_D2_c_FWD-rt4606'	27141.27779288</v>
      </c>
      <c r="R3825" s="1">
        <f>_xlfn.XLOOKUP(Table5[[#This Row],[rxn]],Table38[name],Table38[flux],0)</f>
        <v>0</v>
      </c>
      <c r="S3825" s="1">
        <f>_xlfn.XLOOKUP(SUBSTITUTE(Table5[[#This Row],[rxn]],"RXN-","ENZLOAD-"),Table38[name],Table38[flux],0)</f>
        <v>0</v>
      </c>
      <c r="T3825" s="1" t="b">
        <f>AND(Table5[[#This Row],[ENZLOAD flux in kapp-slack.gms]]=0,Table5[[#This Row],[flux in kapp-slack.gms]]&lt;&gt;0,NOT(Table5[[#This Row],[spont or unknown?]]))</f>
        <v>0</v>
      </c>
      <c r="U3825" s="1" t="b">
        <f>OR(_xlfn.TEXTAFTER(Table5[[#This Row],[rxn]],"-",-1)="SPONT",_xlfn.TEXTAFTER(Table5[[#This Row],[rxn]],"-",-1)="UNKNOWN")</f>
        <v>0</v>
      </c>
      <c r="V3825" s="1">
        <f>_xlfn.XLOOKUP(SUBSTITUTE(Table5[[#This Row],[rxn]],"RXN-","ENZLOAD-"),Table4[rxn],Table4[ub],0)</f>
        <v>1.3081414200000001</v>
      </c>
      <c r="W3825" s="1" t="b">
        <f>AND(Table5[[#This Row],[FVA ENZLOAD flux UB]]=0,Table5[[#This Row],[ENZ not made when it should be?]])</f>
        <v>0</v>
      </c>
    </row>
    <row r="3826" spans="6:23" hidden="1">
      <c r="F3826" s="1" t="s">
        <v>9631</v>
      </c>
      <c r="G3826" s="1" t="str">
        <f>_xlfn.TEXTBEFORE(Table5[[#This Row],[rxn     kapp_old        kapp_slack_ub   kapp_slack_lb]]," ")</f>
        <v>RXN-SBTD_L_c_FWD-rt4606</v>
      </c>
      <c r="H382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82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826" s="1">
        <f>_xlfn.NUMBERVALUE(_xlfn.TEXTAFTER(Table5[[#This Row],[rxn     kapp_old        kapp_slack_ub   kapp_slack_lb]]," ",-1))</f>
        <v>0</v>
      </c>
      <c r="K3826" s="1">
        <f>_xlfn.XLOOKUP(SUBSTITUTE(Table5[[#This Row],[rxn]],"RXN-","ENZLOAD-"),ENZLOAD[name],ENZLOAD[flux],0)</f>
        <v>0</v>
      </c>
      <c r="L3826" s="1" t="str">
        <f>"'"&amp;Table5[[#This Row],[rxn]]&amp;"'"&amp;CHAR(9)&amp;IF(AND(Table5[[#This Row],[kapp_slack_ub]]&lt;&gt;0,Table5[[#This Row],[kapp_old]]&lt;$F$1),$F$1,Table5[[#This Row],[kapp_old]])</f>
        <v>'RXN-SBTD_L_c_FWD-rt4606'	27141.27779288</v>
      </c>
      <c r="M3826" s="1">
        <f>_xlfn.XLOOKUP(Table5[[#This Row],[rxn]],Table3[name],Table3[flux],$F$1)</f>
        <v>27141.277792879999</v>
      </c>
      <c r="N3826" s="1" t="str">
        <f>IFERROR(Table5[[#This Row],[min flux]]/Table5[[#This Row],[associated enzload]],"")</f>
        <v/>
      </c>
      <c r="O3826" s="1">
        <f>_xlfn.NUMBERVALUE(IF(Table5[[#This Row],[flux/enzload]]="","",ABS($N$1-Table5[[#This Row],[flux/enzload]])))</f>
        <v>0</v>
      </c>
      <c r="P3826" s="1">
        <f>Table5[[#This Row],[kapp_old]]+IFERROR(((Table5[[#This Row],[kapp_slack_ub]]-Table5[[#This Row],[kapp_slack_lb]])/Table5[[#This Row],[associated enzload]]),0)</f>
        <v>27141.277792879999</v>
      </c>
      <c r="Q3826" s="1" t="str">
        <f>"'"&amp;Table5[[#This Row],[rxn]]&amp;"'"&amp;CHAR(9)&amp;Table5[[#This Row],[kapp + (slack_ub - slack_lb)/enzload]]</f>
        <v>'RXN-SBTD_L_c_FWD-rt4606'	27141.27779288</v>
      </c>
      <c r="R3826" s="1">
        <f>_xlfn.XLOOKUP(Table5[[#This Row],[rxn]],Table38[name],Table38[flux],0)</f>
        <v>0</v>
      </c>
      <c r="S3826" s="1">
        <f>_xlfn.XLOOKUP(SUBSTITUTE(Table5[[#This Row],[rxn]],"RXN-","ENZLOAD-"),Table38[name],Table38[flux],0)</f>
        <v>0</v>
      </c>
      <c r="T3826" s="1" t="b">
        <f>AND(Table5[[#This Row],[ENZLOAD flux in kapp-slack.gms]]=0,Table5[[#This Row],[flux in kapp-slack.gms]]&lt;&gt;0,NOT(Table5[[#This Row],[spont or unknown?]]))</f>
        <v>0</v>
      </c>
      <c r="U3826" s="1" t="b">
        <f>OR(_xlfn.TEXTAFTER(Table5[[#This Row],[rxn]],"-",-1)="SPONT",_xlfn.TEXTAFTER(Table5[[#This Row],[rxn]],"-",-1)="UNKNOWN")</f>
        <v>0</v>
      </c>
      <c r="V3826" s="1">
        <f>_xlfn.XLOOKUP(SUBSTITUTE(Table5[[#This Row],[rxn]],"RXN-","ENZLOAD-"),Table4[rxn],Table4[ub],0)</f>
        <v>1.3081414200000001</v>
      </c>
      <c r="W3826" s="1" t="b">
        <f>AND(Table5[[#This Row],[FVA ENZLOAD flux UB]]=0,Table5[[#This Row],[ENZ not made when it should be?]])</f>
        <v>0</v>
      </c>
    </row>
    <row r="3827" spans="6:23" hidden="1">
      <c r="F3827" s="1" t="s">
        <v>9632</v>
      </c>
      <c r="G3827" s="1" t="str">
        <f>_xlfn.TEXTBEFORE(Table5[[#This Row],[rxn     kapp_old        kapp_slack_ub   kapp_slack_lb]]," ")</f>
        <v>RXN-SBTDt_c_FWD-UNKNOWN</v>
      </c>
      <c r="H382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82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827" s="1">
        <f>_xlfn.NUMBERVALUE(_xlfn.TEXTAFTER(Table5[[#This Row],[rxn     kapp_old        kapp_slack_ub   kapp_slack_lb]]," ",-1))</f>
        <v>0</v>
      </c>
      <c r="K3827" s="1">
        <f>_xlfn.XLOOKUP(SUBSTITUTE(Table5[[#This Row],[rxn]],"RXN-","ENZLOAD-"),ENZLOAD[name],ENZLOAD[flux],0)</f>
        <v>0</v>
      </c>
      <c r="L3827" s="1" t="str">
        <f>"'"&amp;Table5[[#This Row],[rxn]]&amp;"'"&amp;CHAR(9)&amp;IF(AND(Table5[[#This Row],[kapp_slack_ub]]&lt;&gt;0,Table5[[#This Row],[kapp_old]]&lt;$F$1),$F$1,Table5[[#This Row],[kapp_old]])</f>
        <v>'RXN-SBTDt_c_FWD-UNKNOWN'	27141.27779288</v>
      </c>
      <c r="M3827" s="1">
        <f>_xlfn.XLOOKUP(Table5[[#This Row],[rxn]],Table3[name],Table3[flux],$F$1)</f>
        <v>27141.277792879999</v>
      </c>
      <c r="N3827" s="1" t="str">
        <f>IFERROR(Table5[[#This Row],[min flux]]/Table5[[#This Row],[associated enzload]],"")</f>
        <v/>
      </c>
      <c r="O3827" s="1">
        <f>_xlfn.NUMBERVALUE(IF(Table5[[#This Row],[flux/enzload]]="","",ABS($N$1-Table5[[#This Row],[flux/enzload]])))</f>
        <v>0</v>
      </c>
      <c r="P3827" s="1">
        <f>Table5[[#This Row],[kapp_old]]+IFERROR(((Table5[[#This Row],[kapp_slack_ub]]-Table5[[#This Row],[kapp_slack_lb]])/Table5[[#This Row],[associated enzload]]),0)</f>
        <v>27141.277792879999</v>
      </c>
      <c r="Q3827" s="1" t="str">
        <f>"'"&amp;Table5[[#This Row],[rxn]]&amp;"'"&amp;CHAR(9)&amp;Table5[[#This Row],[kapp + (slack_ub - slack_lb)/enzload]]</f>
        <v>'RXN-SBTDt_c_FWD-UNKNOWN'	27141.27779288</v>
      </c>
      <c r="R3827" s="1">
        <f>_xlfn.XLOOKUP(Table5[[#This Row],[rxn]],Table38[name],Table38[flux],0)</f>
        <v>0</v>
      </c>
      <c r="S3827" s="1">
        <f>_xlfn.XLOOKUP(SUBSTITUTE(Table5[[#This Row],[rxn]],"RXN-","ENZLOAD-"),Table38[name],Table38[flux],0)</f>
        <v>0</v>
      </c>
      <c r="T3827" s="1" t="b">
        <f>AND(Table5[[#This Row],[ENZLOAD flux in kapp-slack.gms]]=0,Table5[[#This Row],[flux in kapp-slack.gms]]&lt;&gt;0,NOT(Table5[[#This Row],[spont or unknown?]]))</f>
        <v>0</v>
      </c>
      <c r="U3827" s="1" t="b">
        <f>OR(_xlfn.TEXTAFTER(Table5[[#This Row],[rxn]],"-",-1)="SPONT",_xlfn.TEXTAFTER(Table5[[#This Row],[rxn]],"-",-1)="UNKNOWN")</f>
        <v>1</v>
      </c>
      <c r="V3827" s="1">
        <f>_xlfn.XLOOKUP(SUBSTITUTE(Table5[[#This Row],[rxn]],"RXN-","ENZLOAD-"),Table4[rxn],Table4[ub],0)</f>
        <v>0</v>
      </c>
      <c r="W3827" s="1" t="b">
        <f>AND(Table5[[#This Row],[FVA ENZLOAD flux UB]]=0,Table5[[#This Row],[ENZ not made when it should be?]])</f>
        <v>0</v>
      </c>
    </row>
    <row r="3828" spans="6:23" hidden="1">
      <c r="F3828" s="1" t="s">
        <v>9633</v>
      </c>
      <c r="G3828" s="1" t="str">
        <f>_xlfn.TEXTBEFORE(Table5[[#This Row],[rxn     kapp_old        kapp_slack_ub   kapp_slack_lb]]," ")</f>
        <v>RXN-SBTDt_c_REV-UNKNOWN</v>
      </c>
      <c r="H382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82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828" s="1">
        <f>_xlfn.NUMBERVALUE(_xlfn.TEXTAFTER(Table5[[#This Row],[rxn     kapp_old        kapp_slack_ub   kapp_slack_lb]]," ",-1))</f>
        <v>0</v>
      </c>
      <c r="K3828" s="1">
        <f>_xlfn.XLOOKUP(SUBSTITUTE(Table5[[#This Row],[rxn]],"RXN-","ENZLOAD-"),ENZLOAD[name],ENZLOAD[flux],0)</f>
        <v>0</v>
      </c>
      <c r="L3828" s="1" t="str">
        <f>"'"&amp;Table5[[#This Row],[rxn]]&amp;"'"&amp;CHAR(9)&amp;IF(AND(Table5[[#This Row],[kapp_slack_ub]]&lt;&gt;0,Table5[[#This Row],[kapp_old]]&lt;$F$1),$F$1,Table5[[#This Row],[kapp_old]])</f>
        <v>'RXN-SBTDt_c_REV-UNKNOWN'	27141.27779288</v>
      </c>
      <c r="M3828" s="1">
        <f>_xlfn.XLOOKUP(Table5[[#This Row],[rxn]],Table3[name],Table3[flux],$F$1)</f>
        <v>27141.277792879999</v>
      </c>
      <c r="N3828" s="1" t="str">
        <f>IFERROR(Table5[[#This Row],[min flux]]/Table5[[#This Row],[associated enzload]],"")</f>
        <v/>
      </c>
      <c r="O3828" s="1">
        <f>_xlfn.NUMBERVALUE(IF(Table5[[#This Row],[flux/enzload]]="","",ABS($N$1-Table5[[#This Row],[flux/enzload]])))</f>
        <v>0</v>
      </c>
      <c r="P3828" s="1">
        <f>Table5[[#This Row],[kapp_old]]+IFERROR(((Table5[[#This Row],[kapp_slack_ub]]-Table5[[#This Row],[kapp_slack_lb]])/Table5[[#This Row],[associated enzload]]),0)</f>
        <v>27141.277792879999</v>
      </c>
      <c r="Q3828" s="1" t="str">
        <f>"'"&amp;Table5[[#This Row],[rxn]]&amp;"'"&amp;CHAR(9)&amp;Table5[[#This Row],[kapp + (slack_ub - slack_lb)/enzload]]</f>
        <v>'RXN-SBTDt_c_REV-UNKNOWN'	27141.27779288</v>
      </c>
      <c r="R3828" s="1">
        <f>_xlfn.XLOOKUP(Table5[[#This Row],[rxn]],Table38[name],Table38[flux],0)</f>
        <v>0</v>
      </c>
      <c r="S3828" s="1">
        <f>_xlfn.XLOOKUP(SUBSTITUTE(Table5[[#This Row],[rxn]],"RXN-","ENZLOAD-"),Table38[name],Table38[flux],0)</f>
        <v>0</v>
      </c>
      <c r="T3828" s="1" t="b">
        <f>AND(Table5[[#This Row],[ENZLOAD flux in kapp-slack.gms]]=0,Table5[[#This Row],[flux in kapp-slack.gms]]&lt;&gt;0,NOT(Table5[[#This Row],[spont or unknown?]]))</f>
        <v>0</v>
      </c>
      <c r="U3828" s="1" t="b">
        <f>OR(_xlfn.TEXTAFTER(Table5[[#This Row],[rxn]],"-",-1)="SPONT",_xlfn.TEXTAFTER(Table5[[#This Row],[rxn]],"-",-1)="UNKNOWN")</f>
        <v>1</v>
      </c>
      <c r="V3828" s="1">
        <f>_xlfn.XLOOKUP(SUBSTITUTE(Table5[[#This Row],[rxn]],"RXN-","ENZLOAD-"),Table4[rxn],Table4[ub],0)</f>
        <v>0</v>
      </c>
      <c r="W3828" s="1" t="b">
        <f>AND(Table5[[#This Row],[FVA ENZLOAD flux UB]]=0,Table5[[#This Row],[ENZ not made when it should be?]])</f>
        <v>0</v>
      </c>
    </row>
    <row r="3829" spans="6:23" hidden="1">
      <c r="F3829" s="1" t="s">
        <v>9634</v>
      </c>
      <c r="G3829" s="1" t="str">
        <f>_xlfn.TEXTBEFORE(Table5[[#This Row],[rxn     kapp_old        kapp_slack_ub   kapp_slack_lb]]," ")</f>
        <v>RXN-SBTLt_c_FWD-UNKNOWN</v>
      </c>
      <c r="H382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82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829" s="1">
        <f>_xlfn.NUMBERVALUE(_xlfn.TEXTAFTER(Table5[[#This Row],[rxn     kapp_old        kapp_slack_ub   kapp_slack_lb]]," ",-1))</f>
        <v>0</v>
      </c>
      <c r="K3829" s="1">
        <f>_xlfn.XLOOKUP(SUBSTITUTE(Table5[[#This Row],[rxn]],"RXN-","ENZLOAD-"),ENZLOAD[name],ENZLOAD[flux],0)</f>
        <v>0</v>
      </c>
      <c r="L3829" s="1" t="str">
        <f>"'"&amp;Table5[[#This Row],[rxn]]&amp;"'"&amp;CHAR(9)&amp;IF(AND(Table5[[#This Row],[kapp_slack_ub]]&lt;&gt;0,Table5[[#This Row],[kapp_old]]&lt;$F$1),$F$1,Table5[[#This Row],[kapp_old]])</f>
        <v>'RXN-SBTLt_c_FWD-UNKNOWN'	27141.27779288</v>
      </c>
      <c r="M3829" s="1">
        <f>_xlfn.XLOOKUP(Table5[[#This Row],[rxn]],Table3[name],Table3[flux],$F$1)</f>
        <v>27141.277792879999</v>
      </c>
      <c r="N3829" s="1" t="str">
        <f>IFERROR(Table5[[#This Row],[min flux]]/Table5[[#This Row],[associated enzload]],"")</f>
        <v/>
      </c>
      <c r="O3829" s="1">
        <f>_xlfn.NUMBERVALUE(IF(Table5[[#This Row],[flux/enzload]]="","",ABS($N$1-Table5[[#This Row],[flux/enzload]])))</f>
        <v>0</v>
      </c>
      <c r="P3829" s="1">
        <f>Table5[[#This Row],[kapp_old]]+IFERROR(((Table5[[#This Row],[kapp_slack_ub]]-Table5[[#This Row],[kapp_slack_lb]])/Table5[[#This Row],[associated enzload]]),0)</f>
        <v>27141.277792879999</v>
      </c>
      <c r="Q3829" s="1" t="str">
        <f>"'"&amp;Table5[[#This Row],[rxn]]&amp;"'"&amp;CHAR(9)&amp;Table5[[#This Row],[kapp + (slack_ub - slack_lb)/enzload]]</f>
        <v>'RXN-SBTLt_c_FWD-UNKNOWN'	27141.27779288</v>
      </c>
      <c r="R3829" s="1">
        <f>_xlfn.XLOOKUP(Table5[[#This Row],[rxn]],Table38[name],Table38[flux],0)</f>
        <v>0</v>
      </c>
      <c r="S3829" s="1">
        <f>_xlfn.XLOOKUP(SUBSTITUTE(Table5[[#This Row],[rxn]],"RXN-","ENZLOAD-"),Table38[name],Table38[flux],0)</f>
        <v>0</v>
      </c>
      <c r="T3829" s="1" t="b">
        <f>AND(Table5[[#This Row],[ENZLOAD flux in kapp-slack.gms]]=0,Table5[[#This Row],[flux in kapp-slack.gms]]&lt;&gt;0,NOT(Table5[[#This Row],[spont or unknown?]]))</f>
        <v>0</v>
      </c>
      <c r="U3829" s="1" t="b">
        <f>OR(_xlfn.TEXTAFTER(Table5[[#This Row],[rxn]],"-",-1)="SPONT",_xlfn.TEXTAFTER(Table5[[#This Row],[rxn]],"-",-1)="UNKNOWN")</f>
        <v>1</v>
      </c>
      <c r="V3829" s="1">
        <f>_xlfn.XLOOKUP(SUBSTITUTE(Table5[[#This Row],[rxn]],"RXN-","ENZLOAD-"),Table4[rxn],Table4[ub],0)</f>
        <v>0</v>
      </c>
      <c r="W3829" s="1" t="b">
        <f>AND(Table5[[#This Row],[FVA ENZLOAD flux UB]]=0,Table5[[#This Row],[ENZ not made when it should be?]])</f>
        <v>0</v>
      </c>
    </row>
    <row r="3830" spans="6:23" hidden="1">
      <c r="F3830" s="1" t="s">
        <v>9635</v>
      </c>
      <c r="G3830" s="1" t="str">
        <f>_xlfn.TEXTBEFORE(Table5[[#This Row],[rxn     kapp_old        kapp_slack_ub   kapp_slack_lb]]," ")</f>
        <v>RXN-SBTLt_c_REV-UNKNOWN</v>
      </c>
      <c r="H383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83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830" s="1">
        <f>_xlfn.NUMBERVALUE(_xlfn.TEXTAFTER(Table5[[#This Row],[rxn     kapp_old        kapp_slack_ub   kapp_slack_lb]]," ",-1))</f>
        <v>0</v>
      </c>
      <c r="K3830" s="1">
        <f>_xlfn.XLOOKUP(SUBSTITUTE(Table5[[#This Row],[rxn]],"RXN-","ENZLOAD-"),ENZLOAD[name],ENZLOAD[flux],0)</f>
        <v>0</v>
      </c>
      <c r="L3830" s="1" t="str">
        <f>"'"&amp;Table5[[#This Row],[rxn]]&amp;"'"&amp;CHAR(9)&amp;IF(AND(Table5[[#This Row],[kapp_slack_ub]]&lt;&gt;0,Table5[[#This Row],[kapp_old]]&lt;$F$1),$F$1,Table5[[#This Row],[kapp_old]])</f>
        <v>'RXN-SBTLt_c_REV-UNKNOWN'	27141.27779288</v>
      </c>
      <c r="M3830" s="1">
        <f>_xlfn.XLOOKUP(Table5[[#This Row],[rxn]],Table3[name],Table3[flux],$F$1)</f>
        <v>27141.277792879999</v>
      </c>
      <c r="N3830" s="1" t="str">
        <f>IFERROR(Table5[[#This Row],[min flux]]/Table5[[#This Row],[associated enzload]],"")</f>
        <v/>
      </c>
      <c r="O3830" s="1">
        <f>_xlfn.NUMBERVALUE(IF(Table5[[#This Row],[flux/enzload]]="","",ABS($N$1-Table5[[#This Row],[flux/enzload]])))</f>
        <v>0</v>
      </c>
      <c r="P3830" s="1">
        <f>Table5[[#This Row],[kapp_old]]+IFERROR(((Table5[[#This Row],[kapp_slack_ub]]-Table5[[#This Row],[kapp_slack_lb]])/Table5[[#This Row],[associated enzload]]),0)</f>
        <v>27141.277792879999</v>
      </c>
      <c r="Q3830" s="1" t="str">
        <f>"'"&amp;Table5[[#This Row],[rxn]]&amp;"'"&amp;CHAR(9)&amp;Table5[[#This Row],[kapp + (slack_ub - slack_lb)/enzload]]</f>
        <v>'RXN-SBTLt_c_REV-UNKNOWN'	27141.27779288</v>
      </c>
      <c r="R3830" s="1">
        <f>_xlfn.XLOOKUP(Table5[[#This Row],[rxn]],Table38[name],Table38[flux],0)</f>
        <v>0</v>
      </c>
      <c r="S3830" s="1">
        <f>_xlfn.XLOOKUP(SUBSTITUTE(Table5[[#This Row],[rxn]],"RXN-","ENZLOAD-"),Table38[name],Table38[flux],0)</f>
        <v>0</v>
      </c>
      <c r="T3830" s="1" t="b">
        <f>AND(Table5[[#This Row],[ENZLOAD flux in kapp-slack.gms]]=0,Table5[[#This Row],[flux in kapp-slack.gms]]&lt;&gt;0,NOT(Table5[[#This Row],[spont or unknown?]]))</f>
        <v>0</v>
      </c>
      <c r="U3830" s="1" t="b">
        <f>OR(_xlfn.TEXTAFTER(Table5[[#This Row],[rxn]],"-",-1)="SPONT",_xlfn.TEXTAFTER(Table5[[#This Row],[rxn]],"-",-1)="UNKNOWN")</f>
        <v>1</v>
      </c>
      <c r="V3830" s="1">
        <f>_xlfn.XLOOKUP(SUBSTITUTE(Table5[[#This Row],[rxn]],"RXN-","ENZLOAD-"),Table4[rxn],Table4[ub],0)</f>
        <v>0</v>
      </c>
      <c r="W3830" s="1" t="b">
        <f>AND(Table5[[#This Row],[FVA ENZLOAD flux UB]]=0,Table5[[#This Row],[ENZ not made when it should be?]])</f>
        <v>0</v>
      </c>
    </row>
    <row r="3831" spans="6:23" hidden="1">
      <c r="F3831" s="1" t="s">
        <v>9642</v>
      </c>
      <c r="G3831" s="1" t="str">
        <f>_xlfn.TEXTBEFORE(Table5[[#This Row],[rxn     kapp_old        kapp_slack_ub   kapp_slack_lb]]," ")</f>
        <v>RXN-SERt_c_r_FWD-UNKNOWN</v>
      </c>
      <c r="H383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83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831" s="1">
        <f>_xlfn.NUMBERVALUE(_xlfn.TEXTAFTER(Table5[[#This Row],[rxn     kapp_old        kapp_slack_ub   kapp_slack_lb]]," ",-1))</f>
        <v>0</v>
      </c>
      <c r="K3831" s="1">
        <f>_xlfn.XLOOKUP(SUBSTITUTE(Table5[[#This Row],[rxn]],"RXN-","ENZLOAD-"),ENZLOAD[name],ENZLOAD[flux],0)</f>
        <v>0</v>
      </c>
      <c r="L3831" s="1" t="str">
        <f>"'"&amp;Table5[[#This Row],[rxn]]&amp;"'"&amp;CHAR(9)&amp;IF(AND(Table5[[#This Row],[kapp_slack_ub]]&lt;&gt;0,Table5[[#This Row],[kapp_old]]&lt;$F$1),$F$1,Table5[[#This Row],[kapp_old]])</f>
        <v>'RXN-SERt_c_r_FWD-UNKNOWN'	27141.27779288</v>
      </c>
      <c r="M3831" s="1">
        <f>_xlfn.XLOOKUP(Table5[[#This Row],[rxn]],Table3[name],Table3[flux],$F$1)</f>
        <v>3.06508769499093E-3</v>
      </c>
      <c r="N3831" s="1" t="str">
        <f>IFERROR(Table5[[#This Row],[min flux]]/Table5[[#This Row],[associated enzload]],"")</f>
        <v/>
      </c>
      <c r="O3831" s="1">
        <f>_xlfn.NUMBERVALUE(IF(Table5[[#This Row],[flux/enzload]]="","",ABS($N$1-Table5[[#This Row],[flux/enzload]])))</f>
        <v>0</v>
      </c>
      <c r="P3831" s="1">
        <f>Table5[[#This Row],[kapp_old]]+IFERROR(((Table5[[#This Row],[kapp_slack_ub]]-Table5[[#This Row],[kapp_slack_lb]])/Table5[[#This Row],[associated enzload]]),0)</f>
        <v>27141.277792879999</v>
      </c>
      <c r="Q3831" s="1" t="str">
        <f>"'"&amp;Table5[[#This Row],[rxn]]&amp;"'"&amp;CHAR(9)&amp;Table5[[#This Row],[kapp + (slack_ub - slack_lb)/enzload]]</f>
        <v>'RXN-SERt_c_r_FWD-UNKNOWN'	27141.27779288</v>
      </c>
      <c r="R3831" s="1">
        <f>_xlfn.XLOOKUP(Table5[[#This Row],[rxn]],Table38[name],Table38[flux],0)</f>
        <v>3.118136296971E-3</v>
      </c>
      <c r="S3831" s="1">
        <f>_xlfn.XLOOKUP(SUBSTITUTE(Table5[[#This Row],[rxn]],"RXN-","ENZLOAD-"),Table38[name],Table38[flux],0)</f>
        <v>0</v>
      </c>
      <c r="T3831" s="1" t="b">
        <f>AND(Table5[[#This Row],[ENZLOAD flux in kapp-slack.gms]]=0,Table5[[#This Row],[flux in kapp-slack.gms]]&lt;&gt;0,NOT(Table5[[#This Row],[spont or unknown?]]))</f>
        <v>0</v>
      </c>
      <c r="U3831" s="1" t="b">
        <f>OR(_xlfn.TEXTAFTER(Table5[[#This Row],[rxn]],"-",-1)="SPONT",_xlfn.TEXTAFTER(Table5[[#This Row],[rxn]],"-",-1)="UNKNOWN")</f>
        <v>1</v>
      </c>
      <c r="V3831" s="1">
        <f>_xlfn.XLOOKUP(SUBSTITUTE(Table5[[#This Row],[rxn]],"RXN-","ENZLOAD-"),Table4[rxn],Table4[ub],0)</f>
        <v>0</v>
      </c>
      <c r="W3831" s="1" t="b">
        <f>AND(Table5[[#This Row],[FVA ENZLOAD flux UB]]=0,Table5[[#This Row],[ENZ not made when it should be?]])</f>
        <v>0</v>
      </c>
    </row>
    <row r="3832" spans="6:23" hidden="1">
      <c r="F3832" s="1" t="s">
        <v>9643</v>
      </c>
      <c r="G3832" s="1" t="str">
        <f>_xlfn.TEXTBEFORE(Table5[[#This Row],[rxn     kapp_old        kapp_slack_ub   kapp_slack_lb]]," ")</f>
        <v>RXN-SERt_c_r_REV-UNKNOWN</v>
      </c>
      <c r="H383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83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832" s="1">
        <f>_xlfn.NUMBERVALUE(_xlfn.TEXTAFTER(Table5[[#This Row],[rxn     kapp_old        kapp_slack_ub   kapp_slack_lb]]," ",-1))</f>
        <v>0</v>
      </c>
      <c r="K3832" s="1">
        <f>_xlfn.XLOOKUP(SUBSTITUTE(Table5[[#This Row],[rxn]],"RXN-","ENZLOAD-"),ENZLOAD[name],ENZLOAD[flux],0)</f>
        <v>0</v>
      </c>
      <c r="L3832" s="1" t="str">
        <f>"'"&amp;Table5[[#This Row],[rxn]]&amp;"'"&amp;CHAR(9)&amp;IF(AND(Table5[[#This Row],[kapp_slack_ub]]&lt;&gt;0,Table5[[#This Row],[kapp_old]]&lt;$F$1),$F$1,Table5[[#This Row],[kapp_old]])</f>
        <v>'RXN-SERt_c_r_REV-UNKNOWN'	27141.27779288</v>
      </c>
      <c r="M3832" s="1">
        <f>_xlfn.XLOOKUP(Table5[[#This Row],[rxn]],Table3[name],Table3[flux],$F$1)</f>
        <v>27141.277792879999</v>
      </c>
      <c r="N3832" s="1" t="str">
        <f>IFERROR(Table5[[#This Row],[min flux]]/Table5[[#This Row],[associated enzload]],"")</f>
        <v/>
      </c>
      <c r="O3832" s="1">
        <f>_xlfn.NUMBERVALUE(IF(Table5[[#This Row],[flux/enzload]]="","",ABS($N$1-Table5[[#This Row],[flux/enzload]])))</f>
        <v>0</v>
      </c>
      <c r="P3832" s="1">
        <f>Table5[[#This Row],[kapp_old]]+IFERROR(((Table5[[#This Row],[kapp_slack_ub]]-Table5[[#This Row],[kapp_slack_lb]])/Table5[[#This Row],[associated enzload]]),0)</f>
        <v>27141.277792879999</v>
      </c>
      <c r="Q3832" s="1" t="str">
        <f>"'"&amp;Table5[[#This Row],[rxn]]&amp;"'"&amp;CHAR(9)&amp;Table5[[#This Row],[kapp + (slack_ub - slack_lb)/enzload]]</f>
        <v>'RXN-SERt_c_r_REV-UNKNOWN'	27141.27779288</v>
      </c>
      <c r="R3832" s="1">
        <f>_xlfn.XLOOKUP(Table5[[#This Row],[rxn]],Table38[name],Table38[flux],0)</f>
        <v>0</v>
      </c>
      <c r="S3832" s="1">
        <f>_xlfn.XLOOKUP(SUBSTITUTE(Table5[[#This Row],[rxn]],"RXN-","ENZLOAD-"),Table38[name],Table38[flux],0)</f>
        <v>0</v>
      </c>
      <c r="T3832" s="1" t="b">
        <f>AND(Table5[[#This Row],[ENZLOAD flux in kapp-slack.gms]]=0,Table5[[#This Row],[flux in kapp-slack.gms]]&lt;&gt;0,NOT(Table5[[#This Row],[spont or unknown?]]))</f>
        <v>0</v>
      </c>
      <c r="U3832" s="1" t="b">
        <f>OR(_xlfn.TEXTAFTER(Table5[[#This Row],[rxn]],"-",-1)="SPONT",_xlfn.TEXTAFTER(Table5[[#This Row],[rxn]],"-",-1)="UNKNOWN")</f>
        <v>1</v>
      </c>
      <c r="V3832" s="1">
        <f>_xlfn.XLOOKUP(SUBSTITUTE(Table5[[#This Row],[rxn]],"RXN-","ENZLOAD-"),Table4[rxn],Table4[ub],0)</f>
        <v>0</v>
      </c>
      <c r="W3832" s="1" t="b">
        <f>AND(Table5[[#This Row],[FVA ENZLOAD flux UB]]=0,Table5[[#This Row],[ENZ not made when it should be?]])</f>
        <v>0</v>
      </c>
    </row>
    <row r="3833" spans="6:23" hidden="1">
      <c r="F3833" s="1" t="s">
        <v>9644</v>
      </c>
      <c r="G3833" s="1" t="str">
        <f>_xlfn.TEXTBEFORE(Table5[[#This Row],[rxn     kapp_old        kapp_slack_ub   kapp_slack_lb]]," ")</f>
        <v>RXN-SERt_c_rm_FWD-UNKNOWN</v>
      </c>
      <c r="H383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83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833" s="1">
        <f>_xlfn.NUMBERVALUE(_xlfn.TEXTAFTER(Table5[[#This Row],[rxn     kapp_old        kapp_slack_ub   kapp_slack_lb]]," ",-1))</f>
        <v>0</v>
      </c>
      <c r="K3833" s="1">
        <f>_xlfn.XLOOKUP(SUBSTITUTE(Table5[[#This Row],[rxn]],"RXN-","ENZLOAD-"),ENZLOAD[name],ENZLOAD[flux],0)</f>
        <v>0</v>
      </c>
      <c r="L3833" s="1" t="str">
        <f>"'"&amp;Table5[[#This Row],[rxn]]&amp;"'"&amp;CHAR(9)&amp;IF(AND(Table5[[#This Row],[kapp_slack_ub]]&lt;&gt;0,Table5[[#This Row],[kapp_old]]&lt;$F$1),$F$1,Table5[[#This Row],[kapp_old]])</f>
        <v>'RXN-SERt_c_rm_FWD-UNKNOWN'	27141.27779288</v>
      </c>
      <c r="M3833" s="1">
        <f>_xlfn.XLOOKUP(Table5[[#This Row],[rxn]],Table3[name],Table3[flux],$F$1)</f>
        <v>4.0738931017514801E-2</v>
      </c>
      <c r="N3833" s="1" t="str">
        <f>IFERROR(Table5[[#This Row],[min flux]]/Table5[[#This Row],[associated enzload]],"")</f>
        <v/>
      </c>
      <c r="O3833" s="1">
        <f>_xlfn.NUMBERVALUE(IF(Table5[[#This Row],[flux/enzload]]="","",ABS($N$1-Table5[[#This Row],[flux/enzload]])))</f>
        <v>0</v>
      </c>
      <c r="P3833" s="1">
        <f>Table5[[#This Row],[kapp_old]]+IFERROR(((Table5[[#This Row],[kapp_slack_ub]]-Table5[[#This Row],[kapp_slack_lb]])/Table5[[#This Row],[associated enzload]]),0)</f>
        <v>27141.277792879999</v>
      </c>
      <c r="Q3833" s="1" t="str">
        <f>"'"&amp;Table5[[#This Row],[rxn]]&amp;"'"&amp;CHAR(9)&amp;Table5[[#This Row],[kapp + (slack_ub - slack_lb)/enzload]]</f>
        <v>'RXN-SERt_c_rm_FWD-UNKNOWN'	27141.27779288</v>
      </c>
      <c r="R3833" s="1">
        <f>_xlfn.XLOOKUP(Table5[[#This Row],[rxn]],Table38[name],Table38[flux],0)</f>
        <v>4.1444014705715002E-2</v>
      </c>
      <c r="S3833" s="1">
        <f>_xlfn.XLOOKUP(SUBSTITUTE(Table5[[#This Row],[rxn]],"RXN-","ENZLOAD-"),Table38[name],Table38[flux],0)</f>
        <v>0</v>
      </c>
      <c r="T3833" s="1" t="b">
        <f>AND(Table5[[#This Row],[ENZLOAD flux in kapp-slack.gms]]=0,Table5[[#This Row],[flux in kapp-slack.gms]]&lt;&gt;0,NOT(Table5[[#This Row],[spont or unknown?]]))</f>
        <v>0</v>
      </c>
      <c r="U3833" s="1" t="b">
        <f>OR(_xlfn.TEXTAFTER(Table5[[#This Row],[rxn]],"-",-1)="SPONT",_xlfn.TEXTAFTER(Table5[[#This Row],[rxn]],"-",-1)="UNKNOWN")</f>
        <v>1</v>
      </c>
      <c r="V3833" s="1">
        <f>_xlfn.XLOOKUP(SUBSTITUTE(Table5[[#This Row],[rxn]],"RXN-","ENZLOAD-"),Table4[rxn],Table4[ub],0)</f>
        <v>0</v>
      </c>
      <c r="W3833" s="1" t="b">
        <f>AND(Table5[[#This Row],[FVA ENZLOAD flux UB]]=0,Table5[[#This Row],[ENZ not made when it should be?]])</f>
        <v>0</v>
      </c>
    </row>
    <row r="3834" spans="6:23" hidden="1">
      <c r="F3834" s="1" t="s">
        <v>9645</v>
      </c>
      <c r="G3834" s="1" t="str">
        <f>_xlfn.TEXTBEFORE(Table5[[#This Row],[rxn     kapp_old        kapp_slack_ub   kapp_slack_lb]]," ")</f>
        <v>RXN-SERt_c_rm_REV-UNKNOWN</v>
      </c>
      <c r="H383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83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834" s="1">
        <f>_xlfn.NUMBERVALUE(_xlfn.TEXTAFTER(Table5[[#This Row],[rxn     kapp_old        kapp_slack_ub   kapp_slack_lb]]," ",-1))</f>
        <v>0</v>
      </c>
      <c r="K3834" s="1">
        <f>_xlfn.XLOOKUP(SUBSTITUTE(Table5[[#This Row],[rxn]],"RXN-","ENZLOAD-"),ENZLOAD[name],ENZLOAD[flux],0)</f>
        <v>0</v>
      </c>
      <c r="L3834" s="1" t="str">
        <f>"'"&amp;Table5[[#This Row],[rxn]]&amp;"'"&amp;CHAR(9)&amp;IF(AND(Table5[[#This Row],[kapp_slack_ub]]&lt;&gt;0,Table5[[#This Row],[kapp_old]]&lt;$F$1),$F$1,Table5[[#This Row],[kapp_old]])</f>
        <v>'RXN-SERt_c_rm_REV-UNKNOWN'	27141.27779288</v>
      </c>
      <c r="M3834" s="1">
        <f>_xlfn.XLOOKUP(Table5[[#This Row],[rxn]],Table3[name],Table3[flux],$F$1)</f>
        <v>27141.277792879999</v>
      </c>
      <c r="N3834" s="1" t="str">
        <f>IFERROR(Table5[[#This Row],[min flux]]/Table5[[#This Row],[associated enzload]],"")</f>
        <v/>
      </c>
      <c r="O3834" s="1">
        <f>_xlfn.NUMBERVALUE(IF(Table5[[#This Row],[flux/enzload]]="","",ABS($N$1-Table5[[#This Row],[flux/enzload]])))</f>
        <v>0</v>
      </c>
      <c r="P3834" s="1">
        <f>Table5[[#This Row],[kapp_old]]+IFERROR(((Table5[[#This Row],[kapp_slack_ub]]-Table5[[#This Row],[kapp_slack_lb]])/Table5[[#This Row],[associated enzload]]),0)</f>
        <v>27141.277792879999</v>
      </c>
      <c r="Q3834" s="1" t="str">
        <f>"'"&amp;Table5[[#This Row],[rxn]]&amp;"'"&amp;CHAR(9)&amp;Table5[[#This Row],[kapp + (slack_ub - slack_lb)/enzload]]</f>
        <v>'RXN-SERt_c_rm_REV-UNKNOWN'	27141.27779288</v>
      </c>
      <c r="R3834" s="1">
        <f>_xlfn.XLOOKUP(Table5[[#This Row],[rxn]],Table38[name],Table38[flux],0)</f>
        <v>0</v>
      </c>
      <c r="S3834" s="1">
        <f>_xlfn.XLOOKUP(SUBSTITUTE(Table5[[#This Row],[rxn]],"RXN-","ENZLOAD-"),Table38[name],Table38[flux],0)</f>
        <v>0</v>
      </c>
      <c r="T3834" s="1" t="b">
        <f>AND(Table5[[#This Row],[ENZLOAD flux in kapp-slack.gms]]=0,Table5[[#This Row],[flux in kapp-slack.gms]]&lt;&gt;0,NOT(Table5[[#This Row],[spont or unknown?]]))</f>
        <v>0</v>
      </c>
      <c r="U3834" s="1" t="b">
        <f>OR(_xlfn.TEXTAFTER(Table5[[#This Row],[rxn]],"-",-1)="SPONT",_xlfn.TEXTAFTER(Table5[[#This Row],[rxn]],"-",-1)="UNKNOWN")</f>
        <v>1</v>
      </c>
      <c r="V3834" s="1">
        <f>_xlfn.XLOOKUP(SUBSTITUTE(Table5[[#This Row],[rxn]],"RXN-","ENZLOAD-"),Table4[rxn],Table4[ub],0)</f>
        <v>0</v>
      </c>
      <c r="W3834" s="1" t="b">
        <f>AND(Table5[[#This Row],[FVA ENZLOAD flux UB]]=0,Table5[[#This Row],[ENZ not made when it should be?]])</f>
        <v>0</v>
      </c>
    </row>
    <row r="3835" spans="6:23" hidden="1">
      <c r="F3835" s="1" t="s">
        <v>9648</v>
      </c>
      <c r="G3835" s="1" t="str">
        <f>_xlfn.TEXTBEFORE(Table5[[#This Row],[rxn     kapp_old        kapp_slack_ub   kapp_slack_lb]]," ")</f>
        <v>RXN-SERtps_e_FWD-rt2976</v>
      </c>
      <c r="H383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83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835" s="1">
        <f>_xlfn.NUMBERVALUE(_xlfn.TEXTAFTER(Table5[[#This Row],[rxn     kapp_old        kapp_slack_ub   kapp_slack_lb]]," ",-1))</f>
        <v>0</v>
      </c>
      <c r="K3835" s="1">
        <f>_xlfn.XLOOKUP(SUBSTITUTE(Table5[[#This Row],[rxn]],"RXN-","ENZLOAD-"),ENZLOAD[name],ENZLOAD[flux],0)</f>
        <v>0</v>
      </c>
      <c r="L3835" s="1" t="str">
        <f>"'"&amp;Table5[[#This Row],[rxn]]&amp;"'"&amp;CHAR(9)&amp;IF(AND(Table5[[#This Row],[kapp_slack_ub]]&lt;&gt;0,Table5[[#This Row],[kapp_old]]&lt;$F$1),$F$1,Table5[[#This Row],[kapp_old]])</f>
        <v>'RXN-SERtps_e_FWD-rt2976'	27141.27779288</v>
      </c>
      <c r="M3835" s="1">
        <f>_xlfn.XLOOKUP(Table5[[#This Row],[rxn]],Table3[name],Table3[flux],$F$1)</f>
        <v>27141.277792879999</v>
      </c>
      <c r="N3835" s="1" t="str">
        <f>IFERROR(Table5[[#This Row],[min flux]]/Table5[[#This Row],[associated enzload]],"")</f>
        <v/>
      </c>
      <c r="O3835" s="1">
        <f>_xlfn.NUMBERVALUE(IF(Table5[[#This Row],[flux/enzload]]="","",ABS($N$1-Table5[[#This Row],[flux/enzload]])))</f>
        <v>0</v>
      </c>
      <c r="P3835" s="1">
        <f>Table5[[#This Row],[kapp_old]]+IFERROR(((Table5[[#This Row],[kapp_slack_ub]]-Table5[[#This Row],[kapp_slack_lb]])/Table5[[#This Row],[associated enzload]]),0)</f>
        <v>27141.277792879999</v>
      </c>
      <c r="Q3835" s="1" t="str">
        <f>"'"&amp;Table5[[#This Row],[rxn]]&amp;"'"&amp;CHAR(9)&amp;Table5[[#This Row],[kapp + (slack_ub - slack_lb)/enzload]]</f>
        <v>'RXN-SERtps_e_FWD-rt2976'	27141.27779288</v>
      </c>
      <c r="R3835" s="1">
        <f>_xlfn.XLOOKUP(Table5[[#This Row],[rxn]],Table38[name],Table38[flux],0)</f>
        <v>0</v>
      </c>
      <c r="S3835" s="1">
        <f>_xlfn.XLOOKUP(SUBSTITUTE(Table5[[#This Row],[rxn]],"RXN-","ENZLOAD-"),Table38[name],Table38[flux],0)</f>
        <v>0</v>
      </c>
      <c r="T3835" s="1" t="b">
        <f>AND(Table5[[#This Row],[ENZLOAD flux in kapp-slack.gms]]=0,Table5[[#This Row],[flux in kapp-slack.gms]]&lt;&gt;0,NOT(Table5[[#This Row],[spont or unknown?]]))</f>
        <v>0</v>
      </c>
      <c r="U3835" s="1" t="b">
        <f>OR(_xlfn.TEXTAFTER(Table5[[#This Row],[rxn]],"-",-1)="SPONT",_xlfn.TEXTAFTER(Table5[[#This Row],[rxn]],"-",-1)="UNKNOWN")</f>
        <v>0</v>
      </c>
      <c r="V3835" s="1">
        <f>_xlfn.XLOOKUP(SUBSTITUTE(Table5[[#This Row],[rxn]],"RXN-","ENZLOAD-"),Table4[rxn],Table4[ub],0)</f>
        <v>0.77256742</v>
      </c>
      <c r="W3835" s="1" t="b">
        <f>AND(Table5[[#This Row],[FVA ENZLOAD flux UB]]=0,Table5[[#This Row],[ENZ not made when it should be?]])</f>
        <v>0</v>
      </c>
    </row>
    <row r="3836" spans="6:23" hidden="1">
      <c r="F3836" s="1" t="s">
        <v>9649</v>
      </c>
      <c r="G3836" s="1" t="str">
        <f>_xlfn.TEXTBEFORE(Table5[[#This Row],[rxn     kapp_old        kapp_slack_ub   kapp_slack_lb]]," ")</f>
        <v>RXN-SERtps_e_REV-rt2976</v>
      </c>
      <c r="H383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83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836" s="1">
        <f>_xlfn.NUMBERVALUE(_xlfn.TEXTAFTER(Table5[[#This Row],[rxn     kapp_old        kapp_slack_ub   kapp_slack_lb]]," ",-1))</f>
        <v>0</v>
      </c>
      <c r="K3836" s="1">
        <f>_xlfn.XLOOKUP(SUBSTITUTE(Table5[[#This Row],[rxn]],"RXN-","ENZLOAD-"),ENZLOAD[name],ENZLOAD[flux],0)</f>
        <v>0</v>
      </c>
      <c r="L3836" s="1" t="str">
        <f>"'"&amp;Table5[[#This Row],[rxn]]&amp;"'"&amp;CHAR(9)&amp;IF(AND(Table5[[#This Row],[kapp_slack_ub]]&lt;&gt;0,Table5[[#This Row],[kapp_old]]&lt;$F$1),$F$1,Table5[[#This Row],[kapp_old]])</f>
        <v>'RXN-SERtps_e_REV-rt2976'	27141.27779288</v>
      </c>
      <c r="M3836" s="1">
        <f>_xlfn.XLOOKUP(Table5[[#This Row],[rxn]],Table3[name],Table3[flux],$F$1)</f>
        <v>27141.277792879999</v>
      </c>
      <c r="N3836" s="1" t="str">
        <f>IFERROR(Table5[[#This Row],[min flux]]/Table5[[#This Row],[associated enzload]],"")</f>
        <v/>
      </c>
      <c r="O3836" s="1">
        <f>_xlfn.NUMBERVALUE(IF(Table5[[#This Row],[flux/enzload]]="","",ABS($N$1-Table5[[#This Row],[flux/enzload]])))</f>
        <v>0</v>
      </c>
      <c r="P3836" s="1">
        <f>Table5[[#This Row],[kapp_old]]+IFERROR(((Table5[[#This Row],[kapp_slack_ub]]-Table5[[#This Row],[kapp_slack_lb]])/Table5[[#This Row],[associated enzload]]),0)</f>
        <v>27141.277792879999</v>
      </c>
      <c r="Q3836" s="1" t="str">
        <f>"'"&amp;Table5[[#This Row],[rxn]]&amp;"'"&amp;CHAR(9)&amp;Table5[[#This Row],[kapp + (slack_ub - slack_lb)/enzload]]</f>
        <v>'RXN-SERtps_e_REV-rt2976'	27141.27779288</v>
      </c>
      <c r="R3836" s="1">
        <f>_xlfn.XLOOKUP(Table5[[#This Row],[rxn]],Table38[name],Table38[flux],0)</f>
        <v>0</v>
      </c>
      <c r="S3836" s="1">
        <f>_xlfn.XLOOKUP(SUBSTITUTE(Table5[[#This Row],[rxn]],"RXN-","ENZLOAD-"),Table38[name],Table38[flux],0)</f>
        <v>0</v>
      </c>
      <c r="T3836" s="1" t="b">
        <f>AND(Table5[[#This Row],[ENZLOAD flux in kapp-slack.gms]]=0,Table5[[#This Row],[flux in kapp-slack.gms]]&lt;&gt;0,NOT(Table5[[#This Row],[spont or unknown?]]))</f>
        <v>0</v>
      </c>
      <c r="U3836" s="1" t="b">
        <f>OR(_xlfn.TEXTAFTER(Table5[[#This Row],[rxn]],"-",-1)="SPONT",_xlfn.TEXTAFTER(Table5[[#This Row],[rxn]],"-",-1)="UNKNOWN")</f>
        <v>0</v>
      </c>
      <c r="V3836" s="1">
        <f>_xlfn.XLOOKUP(SUBSTITUTE(Table5[[#This Row],[rxn]],"RXN-","ENZLOAD-"),Table4[rxn],Table4[ub],0)</f>
        <v>0.77256742</v>
      </c>
      <c r="W3836" s="1" t="b">
        <f>AND(Table5[[#This Row],[FVA ENZLOAD flux UB]]=0,Table5[[#This Row],[ENZ not made when it should be?]])</f>
        <v>0</v>
      </c>
    </row>
    <row r="3837" spans="6:23" hidden="1">
      <c r="F3837" s="1" t="s">
        <v>9650</v>
      </c>
      <c r="G3837" s="1" t="str">
        <f>_xlfn.TEXTBEFORE(Table5[[#This Row],[rxn     kapp_old        kapp_slack_ub   kapp_slack_lb]]," ")</f>
        <v>RXN-SERtps_e_FWD-rt5861</v>
      </c>
      <c r="H383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83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837" s="1">
        <f>_xlfn.NUMBERVALUE(_xlfn.TEXTAFTER(Table5[[#This Row],[rxn     kapp_old        kapp_slack_ub   kapp_slack_lb]]," ",-1))</f>
        <v>0</v>
      </c>
      <c r="K3837" s="1">
        <f>_xlfn.XLOOKUP(SUBSTITUTE(Table5[[#This Row],[rxn]],"RXN-","ENZLOAD-"),ENZLOAD[name],ENZLOAD[flux],0)</f>
        <v>0</v>
      </c>
      <c r="L3837" s="1" t="str">
        <f>"'"&amp;Table5[[#This Row],[rxn]]&amp;"'"&amp;CHAR(9)&amp;IF(AND(Table5[[#This Row],[kapp_slack_ub]]&lt;&gt;0,Table5[[#This Row],[kapp_old]]&lt;$F$1),$F$1,Table5[[#This Row],[kapp_old]])</f>
        <v>'RXN-SERtps_e_FWD-rt5861'	27141.27779288</v>
      </c>
      <c r="M3837" s="1">
        <f>_xlfn.XLOOKUP(Table5[[#This Row],[rxn]],Table3[name],Table3[flux],$F$1)</f>
        <v>27141.277792879999</v>
      </c>
      <c r="N3837" s="1" t="str">
        <f>IFERROR(Table5[[#This Row],[min flux]]/Table5[[#This Row],[associated enzload]],"")</f>
        <v/>
      </c>
      <c r="O3837" s="1">
        <f>_xlfn.NUMBERVALUE(IF(Table5[[#This Row],[flux/enzload]]="","",ABS($N$1-Table5[[#This Row],[flux/enzload]])))</f>
        <v>0</v>
      </c>
      <c r="P3837" s="1">
        <f>Table5[[#This Row],[kapp_old]]+IFERROR(((Table5[[#This Row],[kapp_slack_ub]]-Table5[[#This Row],[kapp_slack_lb]])/Table5[[#This Row],[associated enzload]]),0)</f>
        <v>27141.277792879999</v>
      </c>
      <c r="Q3837" s="1" t="str">
        <f>"'"&amp;Table5[[#This Row],[rxn]]&amp;"'"&amp;CHAR(9)&amp;Table5[[#This Row],[kapp + (slack_ub - slack_lb)/enzload]]</f>
        <v>'RXN-SERtps_e_FWD-rt5861'	27141.27779288</v>
      </c>
      <c r="R3837" s="1">
        <f>_xlfn.XLOOKUP(Table5[[#This Row],[rxn]],Table38[name],Table38[flux],0)</f>
        <v>0</v>
      </c>
      <c r="S3837" s="1">
        <f>_xlfn.XLOOKUP(SUBSTITUTE(Table5[[#This Row],[rxn]],"RXN-","ENZLOAD-"),Table38[name],Table38[flux],0)</f>
        <v>0</v>
      </c>
      <c r="T3837" s="1" t="b">
        <f>AND(Table5[[#This Row],[ENZLOAD flux in kapp-slack.gms]]=0,Table5[[#This Row],[flux in kapp-slack.gms]]&lt;&gt;0,NOT(Table5[[#This Row],[spont or unknown?]]))</f>
        <v>0</v>
      </c>
      <c r="U3837" s="1" t="b">
        <f>OR(_xlfn.TEXTAFTER(Table5[[#This Row],[rxn]],"-",-1)="SPONT",_xlfn.TEXTAFTER(Table5[[#This Row],[rxn]],"-",-1)="UNKNOWN")</f>
        <v>0</v>
      </c>
      <c r="V3837" s="1">
        <f>_xlfn.XLOOKUP(SUBSTITUTE(Table5[[#This Row],[rxn]],"RXN-","ENZLOAD-"),Table4[rxn],Table4[ub],0)</f>
        <v>0.66013560000000004</v>
      </c>
      <c r="W3837" s="1" t="b">
        <f>AND(Table5[[#This Row],[FVA ENZLOAD flux UB]]=0,Table5[[#This Row],[ENZ not made when it should be?]])</f>
        <v>0</v>
      </c>
    </row>
    <row r="3838" spans="6:23" hidden="1">
      <c r="F3838" s="1" t="s">
        <v>9651</v>
      </c>
      <c r="G3838" s="1" t="str">
        <f>_xlfn.TEXTBEFORE(Table5[[#This Row],[rxn     kapp_old        kapp_slack_ub   kapp_slack_lb]]," ")</f>
        <v>RXN-SERtps_e_REV-rt5861</v>
      </c>
      <c r="H383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83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838" s="1">
        <f>_xlfn.NUMBERVALUE(_xlfn.TEXTAFTER(Table5[[#This Row],[rxn     kapp_old        kapp_slack_ub   kapp_slack_lb]]," ",-1))</f>
        <v>0</v>
      </c>
      <c r="K3838" s="1">
        <f>_xlfn.XLOOKUP(SUBSTITUTE(Table5[[#This Row],[rxn]],"RXN-","ENZLOAD-"),ENZLOAD[name],ENZLOAD[flux],0)</f>
        <v>0</v>
      </c>
      <c r="L3838" s="1" t="str">
        <f>"'"&amp;Table5[[#This Row],[rxn]]&amp;"'"&amp;CHAR(9)&amp;IF(AND(Table5[[#This Row],[kapp_slack_ub]]&lt;&gt;0,Table5[[#This Row],[kapp_old]]&lt;$F$1),$F$1,Table5[[#This Row],[kapp_old]])</f>
        <v>'RXN-SERtps_e_REV-rt5861'	27141.27779288</v>
      </c>
      <c r="M3838" s="1">
        <f>_xlfn.XLOOKUP(Table5[[#This Row],[rxn]],Table3[name],Table3[flux],$F$1)</f>
        <v>27141.277792879999</v>
      </c>
      <c r="N3838" s="1" t="str">
        <f>IFERROR(Table5[[#This Row],[min flux]]/Table5[[#This Row],[associated enzload]],"")</f>
        <v/>
      </c>
      <c r="O3838" s="1">
        <f>_xlfn.NUMBERVALUE(IF(Table5[[#This Row],[flux/enzload]]="","",ABS($N$1-Table5[[#This Row],[flux/enzload]])))</f>
        <v>0</v>
      </c>
      <c r="P3838" s="1">
        <f>Table5[[#This Row],[kapp_old]]+IFERROR(((Table5[[#This Row],[kapp_slack_ub]]-Table5[[#This Row],[kapp_slack_lb]])/Table5[[#This Row],[associated enzload]]),0)</f>
        <v>27141.277792879999</v>
      </c>
      <c r="Q3838" s="1" t="str">
        <f>"'"&amp;Table5[[#This Row],[rxn]]&amp;"'"&amp;CHAR(9)&amp;Table5[[#This Row],[kapp + (slack_ub - slack_lb)/enzload]]</f>
        <v>'RXN-SERtps_e_REV-rt5861'	27141.27779288</v>
      </c>
      <c r="R3838" s="1">
        <f>_xlfn.XLOOKUP(Table5[[#This Row],[rxn]],Table38[name],Table38[flux],0)</f>
        <v>0</v>
      </c>
      <c r="S3838" s="1">
        <f>_xlfn.XLOOKUP(SUBSTITUTE(Table5[[#This Row],[rxn]],"RXN-","ENZLOAD-"),Table38[name],Table38[flux],0)</f>
        <v>0</v>
      </c>
      <c r="T3838" s="1" t="b">
        <f>AND(Table5[[#This Row],[ENZLOAD flux in kapp-slack.gms]]=0,Table5[[#This Row],[flux in kapp-slack.gms]]&lt;&gt;0,NOT(Table5[[#This Row],[spont or unknown?]]))</f>
        <v>0</v>
      </c>
      <c r="U3838" s="1" t="b">
        <f>OR(_xlfn.TEXTAFTER(Table5[[#This Row],[rxn]],"-",-1)="SPONT",_xlfn.TEXTAFTER(Table5[[#This Row],[rxn]],"-",-1)="UNKNOWN")</f>
        <v>0</v>
      </c>
      <c r="V3838" s="1">
        <f>_xlfn.XLOOKUP(SUBSTITUTE(Table5[[#This Row],[rxn]],"RXN-","ENZLOAD-"),Table4[rxn],Table4[ub],0)</f>
        <v>0.66013560000000004</v>
      </c>
      <c r="W3838" s="1" t="b">
        <f>AND(Table5[[#This Row],[FVA ENZLOAD flux UB]]=0,Table5[[#This Row],[ENZ not made when it should be?]])</f>
        <v>0</v>
      </c>
    </row>
    <row r="3839" spans="6:23" hidden="1">
      <c r="F3839" s="1" t="s">
        <v>9664</v>
      </c>
      <c r="G3839" s="1" t="str">
        <f>_xlfn.TEXTBEFORE(Table5[[#This Row],[rxn     kapp_old        kapp_slack_ub   kapp_slack_lb]]," ")</f>
        <v>RXN-SLCBK1_r_FWD-rt2023</v>
      </c>
      <c r="H383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83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839" s="1">
        <f>_xlfn.NUMBERVALUE(_xlfn.TEXTAFTER(Table5[[#This Row],[rxn     kapp_old        kapp_slack_ub   kapp_slack_lb]]," ",-1))</f>
        <v>0</v>
      </c>
      <c r="K3839" s="1">
        <f>_xlfn.XLOOKUP(SUBSTITUTE(Table5[[#This Row],[rxn]],"RXN-","ENZLOAD-"),ENZLOAD[name],ENZLOAD[flux],0)</f>
        <v>0</v>
      </c>
      <c r="L3839" s="1" t="str">
        <f>"'"&amp;Table5[[#This Row],[rxn]]&amp;"'"&amp;CHAR(9)&amp;IF(AND(Table5[[#This Row],[kapp_slack_ub]]&lt;&gt;0,Table5[[#This Row],[kapp_old]]&lt;$F$1),$F$1,Table5[[#This Row],[kapp_old]])</f>
        <v>'RXN-SLCBK1_r_FWD-rt2023'	27141.27779288</v>
      </c>
      <c r="M3839" s="1">
        <f>_xlfn.XLOOKUP(Table5[[#This Row],[rxn]],Table3[name],Table3[flux],$F$1)</f>
        <v>27141.277792879999</v>
      </c>
      <c r="N3839" s="1" t="str">
        <f>IFERROR(Table5[[#This Row],[min flux]]/Table5[[#This Row],[associated enzload]],"")</f>
        <v/>
      </c>
      <c r="O3839" s="1">
        <f>_xlfn.NUMBERVALUE(IF(Table5[[#This Row],[flux/enzload]]="","",ABS($N$1-Table5[[#This Row],[flux/enzload]])))</f>
        <v>0</v>
      </c>
      <c r="P3839" s="1">
        <f>Table5[[#This Row],[kapp_old]]+IFERROR(((Table5[[#This Row],[kapp_slack_ub]]-Table5[[#This Row],[kapp_slack_lb]])/Table5[[#This Row],[associated enzload]]),0)</f>
        <v>27141.277792879999</v>
      </c>
      <c r="Q3839" s="1" t="str">
        <f>"'"&amp;Table5[[#This Row],[rxn]]&amp;"'"&amp;CHAR(9)&amp;Table5[[#This Row],[kapp + (slack_ub - slack_lb)/enzload]]</f>
        <v>'RXN-SLCBK1_r_FWD-rt2023'	27141.27779288</v>
      </c>
      <c r="R3839" s="1">
        <f>_xlfn.XLOOKUP(Table5[[#This Row],[rxn]],Table38[name],Table38[flux],0)</f>
        <v>0</v>
      </c>
      <c r="S3839" s="1">
        <f>_xlfn.XLOOKUP(SUBSTITUTE(Table5[[#This Row],[rxn]],"RXN-","ENZLOAD-"),Table38[name],Table38[flux],0)</f>
        <v>0</v>
      </c>
      <c r="T3839" s="1" t="b">
        <f>AND(Table5[[#This Row],[ENZLOAD flux in kapp-slack.gms]]=0,Table5[[#This Row],[flux in kapp-slack.gms]]&lt;&gt;0,NOT(Table5[[#This Row],[spont or unknown?]]))</f>
        <v>0</v>
      </c>
      <c r="U3839" s="1" t="b">
        <f>OR(_xlfn.TEXTAFTER(Table5[[#This Row],[rxn]],"-",-1)="SPONT",_xlfn.TEXTAFTER(Table5[[#This Row],[rxn]],"-",-1)="UNKNOWN")</f>
        <v>0</v>
      </c>
      <c r="V3839" s="1">
        <f>_xlfn.XLOOKUP(SUBSTITUTE(Table5[[#This Row],[rxn]],"RXN-","ENZLOAD-"),Table4[rxn],Table4[ub],0)</f>
        <v>0.69655968999999995</v>
      </c>
      <c r="W3839" s="1" t="b">
        <f>AND(Table5[[#This Row],[FVA ENZLOAD flux UB]]=0,Table5[[#This Row],[ENZ not made when it should be?]])</f>
        <v>0</v>
      </c>
    </row>
    <row r="3840" spans="6:23" hidden="1">
      <c r="F3840" s="1" t="s">
        <v>9667</v>
      </c>
      <c r="G3840" s="1" t="str">
        <f>_xlfn.TEXTBEFORE(Table5[[#This Row],[rxn     kapp_old        kapp_slack_ub   kapp_slack_lb]]," ")</f>
        <v>RXN-SO4t_c_e_FWD-rt5751</v>
      </c>
      <c r="H384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84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840" s="1">
        <f>_xlfn.NUMBERVALUE(_xlfn.TEXTAFTER(Table5[[#This Row],[rxn     kapp_old        kapp_slack_ub   kapp_slack_lb]]," ",-1))</f>
        <v>0</v>
      </c>
      <c r="K3840" s="1">
        <f>_xlfn.XLOOKUP(SUBSTITUTE(Table5[[#This Row],[rxn]],"RXN-","ENZLOAD-"),ENZLOAD[name],ENZLOAD[flux],0)</f>
        <v>0</v>
      </c>
      <c r="L3840" s="1" t="str">
        <f>"'"&amp;Table5[[#This Row],[rxn]]&amp;"'"&amp;CHAR(9)&amp;IF(AND(Table5[[#This Row],[kapp_slack_ub]]&lt;&gt;0,Table5[[#This Row],[kapp_old]]&lt;$F$1),$F$1,Table5[[#This Row],[kapp_old]])</f>
        <v>'RXN-SO4t_c_e_FWD-rt5751'	27141.27779288</v>
      </c>
      <c r="M3840" s="1">
        <f>_xlfn.XLOOKUP(Table5[[#This Row],[rxn]],Table3[name],Table3[flux],$F$1)</f>
        <v>27141.277792879999</v>
      </c>
      <c r="N3840" s="1" t="str">
        <f>IFERROR(Table5[[#This Row],[min flux]]/Table5[[#This Row],[associated enzload]],"")</f>
        <v/>
      </c>
      <c r="O3840" s="1">
        <f>_xlfn.NUMBERVALUE(IF(Table5[[#This Row],[flux/enzload]]="","",ABS($N$1-Table5[[#This Row],[flux/enzload]])))</f>
        <v>0</v>
      </c>
      <c r="P3840" s="1">
        <f>Table5[[#This Row],[kapp_old]]+IFERROR(((Table5[[#This Row],[kapp_slack_ub]]-Table5[[#This Row],[kapp_slack_lb]])/Table5[[#This Row],[associated enzload]]),0)</f>
        <v>27141.277792879999</v>
      </c>
      <c r="Q3840" s="1" t="str">
        <f>"'"&amp;Table5[[#This Row],[rxn]]&amp;"'"&amp;CHAR(9)&amp;Table5[[#This Row],[kapp + (slack_ub - slack_lb)/enzload]]</f>
        <v>'RXN-SO4t_c_e_FWD-rt5751'	27141.27779288</v>
      </c>
      <c r="R3840" s="1">
        <f>_xlfn.XLOOKUP(Table5[[#This Row],[rxn]],Table38[name],Table38[flux],0)</f>
        <v>0</v>
      </c>
      <c r="S3840" s="1">
        <f>_xlfn.XLOOKUP(SUBSTITUTE(Table5[[#This Row],[rxn]],"RXN-","ENZLOAD-"),Table38[name],Table38[flux],0)</f>
        <v>0</v>
      </c>
      <c r="T3840" s="1" t="b">
        <f>AND(Table5[[#This Row],[ENZLOAD flux in kapp-slack.gms]]=0,Table5[[#This Row],[flux in kapp-slack.gms]]&lt;&gt;0,NOT(Table5[[#This Row],[spont or unknown?]]))</f>
        <v>0</v>
      </c>
      <c r="U3840" s="1" t="b">
        <f>OR(_xlfn.TEXTAFTER(Table5[[#This Row],[rxn]],"-",-1)="SPONT",_xlfn.TEXTAFTER(Table5[[#This Row],[rxn]],"-",-1)="UNKNOWN")</f>
        <v>0</v>
      </c>
      <c r="V3840" s="1">
        <f>_xlfn.XLOOKUP(SUBSTITUTE(Table5[[#This Row],[rxn]],"RXN-","ENZLOAD-"),Table4[rxn],Table4[ub],0)</f>
        <v>0.51566199000000001</v>
      </c>
      <c r="W3840" s="1" t="b">
        <f>AND(Table5[[#This Row],[FVA ENZLOAD flux UB]]=0,Table5[[#This Row],[ENZ not made when it should be?]])</f>
        <v>0</v>
      </c>
    </row>
    <row r="3841" spans="6:23" hidden="1">
      <c r="F3841" s="1" t="s">
        <v>9671</v>
      </c>
      <c r="G3841" s="1" t="str">
        <f>_xlfn.TEXTBEFORE(Table5[[#This Row],[rxn     kapp_old        kapp_slack_ub   kapp_slack_lb]]," ")</f>
        <v>RXN-SPHGLpK_r_FWD-rt2023</v>
      </c>
      <c r="H384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84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841" s="1">
        <f>_xlfn.NUMBERVALUE(_xlfn.TEXTAFTER(Table5[[#This Row],[rxn     kapp_old        kapp_slack_ub   kapp_slack_lb]]," ",-1))</f>
        <v>0</v>
      </c>
      <c r="K3841" s="1">
        <f>_xlfn.XLOOKUP(SUBSTITUTE(Table5[[#This Row],[rxn]],"RXN-","ENZLOAD-"),ENZLOAD[name],ENZLOAD[flux],0)</f>
        <v>0</v>
      </c>
      <c r="L3841" s="1" t="str">
        <f>"'"&amp;Table5[[#This Row],[rxn]]&amp;"'"&amp;CHAR(9)&amp;IF(AND(Table5[[#This Row],[kapp_slack_ub]]&lt;&gt;0,Table5[[#This Row],[kapp_old]]&lt;$F$1),$F$1,Table5[[#This Row],[kapp_old]])</f>
        <v>'RXN-SPHGLpK_r_FWD-rt2023'	27141.27779288</v>
      </c>
      <c r="M3841" s="1">
        <f>_xlfn.XLOOKUP(Table5[[#This Row],[rxn]],Table3[name],Table3[flux],$F$1)</f>
        <v>27141.277792879999</v>
      </c>
      <c r="N3841" s="1" t="str">
        <f>IFERROR(Table5[[#This Row],[min flux]]/Table5[[#This Row],[associated enzload]],"")</f>
        <v/>
      </c>
      <c r="O3841" s="1">
        <f>_xlfn.NUMBERVALUE(IF(Table5[[#This Row],[flux/enzload]]="","",ABS($N$1-Table5[[#This Row],[flux/enzload]])))</f>
        <v>0</v>
      </c>
      <c r="P3841" s="1">
        <f>Table5[[#This Row],[kapp_old]]+IFERROR(((Table5[[#This Row],[kapp_slack_ub]]-Table5[[#This Row],[kapp_slack_lb]])/Table5[[#This Row],[associated enzload]]),0)</f>
        <v>27141.277792879999</v>
      </c>
      <c r="Q3841" s="1" t="str">
        <f>"'"&amp;Table5[[#This Row],[rxn]]&amp;"'"&amp;CHAR(9)&amp;Table5[[#This Row],[kapp + (slack_ub - slack_lb)/enzload]]</f>
        <v>'RXN-SPHGLpK_r_FWD-rt2023'	27141.27779288</v>
      </c>
      <c r="R3841" s="1">
        <f>_xlfn.XLOOKUP(Table5[[#This Row],[rxn]],Table38[name],Table38[flux],0)</f>
        <v>0</v>
      </c>
      <c r="S3841" s="1">
        <f>_xlfn.XLOOKUP(SUBSTITUTE(Table5[[#This Row],[rxn]],"RXN-","ENZLOAD-"),Table38[name],Table38[flux],0)</f>
        <v>0</v>
      </c>
      <c r="T3841" s="1" t="b">
        <f>AND(Table5[[#This Row],[ENZLOAD flux in kapp-slack.gms]]=0,Table5[[#This Row],[flux in kapp-slack.gms]]&lt;&gt;0,NOT(Table5[[#This Row],[spont or unknown?]]))</f>
        <v>0</v>
      </c>
      <c r="U3841" s="1" t="b">
        <f>OR(_xlfn.TEXTAFTER(Table5[[#This Row],[rxn]],"-",-1)="SPONT",_xlfn.TEXTAFTER(Table5[[#This Row],[rxn]],"-",-1)="UNKNOWN")</f>
        <v>0</v>
      </c>
      <c r="V3841" s="1">
        <f>_xlfn.XLOOKUP(SUBSTITUTE(Table5[[#This Row],[rxn]],"RXN-","ENZLOAD-"),Table4[rxn],Table4[ub],0)</f>
        <v>0.69655968999999995</v>
      </c>
      <c r="W3841" s="1" t="b">
        <f>AND(Table5[[#This Row],[FVA ENZLOAD flux UB]]=0,Table5[[#This Row],[ENZ not made when it should be?]])</f>
        <v>0</v>
      </c>
    </row>
    <row r="3842" spans="6:23" hidden="1">
      <c r="F3842" s="1" t="s">
        <v>9675</v>
      </c>
      <c r="G3842" s="1" t="str">
        <f>_xlfn.TEXTBEFORE(Table5[[#This Row],[rxn     kapp_old        kapp_slack_ub   kapp_slack_lb]]," ")</f>
        <v>RXN-SPMDAT_c_FWD-UNKNOWN</v>
      </c>
      <c r="H384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84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842" s="1">
        <f>_xlfn.NUMBERVALUE(_xlfn.TEXTAFTER(Table5[[#This Row],[rxn     kapp_old        kapp_slack_ub   kapp_slack_lb]]," ",-1))</f>
        <v>0</v>
      </c>
      <c r="K3842" s="1">
        <f>_xlfn.XLOOKUP(SUBSTITUTE(Table5[[#This Row],[rxn]],"RXN-","ENZLOAD-"),ENZLOAD[name],ENZLOAD[flux],0)</f>
        <v>0</v>
      </c>
      <c r="L3842" s="1" t="str">
        <f>"'"&amp;Table5[[#This Row],[rxn]]&amp;"'"&amp;CHAR(9)&amp;IF(AND(Table5[[#This Row],[kapp_slack_ub]]&lt;&gt;0,Table5[[#This Row],[kapp_old]]&lt;$F$1),$F$1,Table5[[#This Row],[kapp_old]])</f>
        <v>'RXN-SPMDAT_c_FWD-UNKNOWN'	27141.27779288</v>
      </c>
      <c r="M3842" s="1">
        <f>_xlfn.XLOOKUP(Table5[[#This Row],[rxn]],Table3[name],Table3[flux],$F$1)</f>
        <v>27141.277792879999</v>
      </c>
      <c r="N3842" s="1" t="str">
        <f>IFERROR(Table5[[#This Row],[min flux]]/Table5[[#This Row],[associated enzload]],"")</f>
        <v/>
      </c>
      <c r="O3842" s="1">
        <f>_xlfn.NUMBERVALUE(IF(Table5[[#This Row],[flux/enzload]]="","",ABS($N$1-Table5[[#This Row],[flux/enzload]])))</f>
        <v>0</v>
      </c>
      <c r="P3842" s="1">
        <f>Table5[[#This Row],[kapp_old]]+IFERROR(((Table5[[#This Row],[kapp_slack_ub]]-Table5[[#This Row],[kapp_slack_lb]])/Table5[[#This Row],[associated enzload]]),0)</f>
        <v>27141.277792879999</v>
      </c>
      <c r="Q3842" s="1" t="str">
        <f>"'"&amp;Table5[[#This Row],[rxn]]&amp;"'"&amp;CHAR(9)&amp;Table5[[#This Row],[kapp + (slack_ub - slack_lb)/enzload]]</f>
        <v>'RXN-SPMDAT_c_FWD-UNKNOWN'	27141.27779288</v>
      </c>
      <c r="R3842" s="1">
        <f>_xlfn.XLOOKUP(Table5[[#This Row],[rxn]],Table38[name],Table38[flux],0)</f>
        <v>0</v>
      </c>
      <c r="S3842" s="1">
        <f>_xlfn.XLOOKUP(SUBSTITUTE(Table5[[#This Row],[rxn]],"RXN-","ENZLOAD-"),Table38[name],Table38[flux],0)</f>
        <v>0</v>
      </c>
      <c r="T3842" s="1" t="b">
        <f>AND(Table5[[#This Row],[ENZLOAD flux in kapp-slack.gms]]=0,Table5[[#This Row],[flux in kapp-slack.gms]]&lt;&gt;0,NOT(Table5[[#This Row],[spont or unknown?]]))</f>
        <v>0</v>
      </c>
      <c r="U3842" s="1" t="b">
        <f>OR(_xlfn.TEXTAFTER(Table5[[#This Row],[rxn]],"-",-1)="SPONT",_xlfn.TEXTAFTER(Table5[[#This Row],[rxn]],"-",-1)="UNKNOWN")</f>
        <v>1</v>
      </c>
      <c r="V3842" s="1">
        <f>_xlfn.XLOOKUP(SUBSTITUTE(Table5[[#This Row],[rxn]],"RXN-","ENZLOAD-"),Table4[rxn],Table4[ub],0)</f>
        <v>0</v>
      </c>
      <c r="W3842" s="1" t="b">
        <f>AND(Table5[[#This Row],[FVA ENZLOAD flux UB]]=0,Table5[[#This Row],[ENZ not made when it should be?]])</f>
        <v>0</v>
      </c>
    </row>
    <row r="3843" spans="6:23" hidden="1">
      <c r="F3843" s="1" t="s">
        <v>9676</v>
      </c>
      <c r="G3843" s="1" t="str">
        <f>_xlfn.TEXTBEFORE(Table5[[#This Row],[rxn     kapp_old        kapp_slack_ub   kapp_slack_lb]]," ")</f>
        <v>RXN-SPMDtpa_e_FWD-rt1939_e</v>
      </c>
      <c r="H384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84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843" s="1">
        <f>_xlfn.NUMBERVALUE(_xlfn.TEXTAFTER(Table5[[#This Row],[rxn     kapp_old        kapp_slack_ub   kapp_slack_lb]]," ",-1))</f>
        <v>0</v>
      </c>
      <c r="K3843" s="1">
        <f>_xlfn.XLOOKUP(SUBSTITUTE(Table5[[#This Row],[rxn]],"RXN-","ENZLOAD-"),ENZLOAD[name],ENZLOAD[flux],0)</f>
        <v>0</v>
      </c>
      <c r="L3843" s="1" t="str">
        <f>"'"&amp;Table5[[#This Row],[rxn]]&amp;"'"&amp;CHAR(9)&amp;IF(AND(Table5[[#This Row],[kapp_slack_ub]]&lt;&gt;0,Table5[[#This Row],[kapp_old]]&lt;$F$1),$F$1,Table5[[#This Row],[kapp_old]])</f>
        <v>'RXN-SPMDtpa_e_FWD-rt1939_e'	27141.27779288</v>
      </c>
      <c r="M3843" s="1">
        <f>_xlfn.XLOOKUP(Table5[[#This Row],[rxn]],Table3[name],Table3[flux],$F$1)</f>
        <v>27141.277792879999</v>
      </c>
      <c r="N3843" s="1" t="str">
        <f>IFERROR(Table5[[#This Row],[min flux]]/Table5[[#This Row],[associated enzload]],"")</f>
        <v/>
      </c>
      <c r="O3843" s="1">
        <f>_xlfn.NUMBERVALUE(IF(Table5[[#This Row],[flux/enzload]]="","",ABS($N$1-Table5[[#This Row],[flux/enzload]])))</f>
        <v>0</v>
      </c>
      <c r="P3843" s="1">
        <f>Table5[[#This Row],[kapp_old]]+IFERROR(((Table5[[#This Row],[kapp_slack_ub]]-Table5[[#This Row],[kapp_slack_lb]])/Table5[[#This Row],[associated enzload]]),0)</f>
        <v>27141.277792879999</v>
      </c>
      <c r="Q3843" s="1" t="str">
        <f>"'"&amp;Table5[[#This Row],[rxn]]&amp;"'"&amp;CHAR(9)&amp;Table5[[#This Row],[kapp + (slack_ub - slack_lb)/enzload]]</f>
        <v>'RXN-SPMDtpa_e_FWD-rt1939_e'	27141.27779288</v>
      </c>
      <c r="R3843" s="1">
        <f>_xlfn.XLOOKUP(Table5[[#This Row],[rxn]],Table38[name],Table38[flux],0)</f>
        <v>0</v>
      </c>
      <c r="S3843" s="1">
        <f>_xlfn.XLOOKUP(SUBSTITUTE(Table5[[#This Row],[rxn]],"RXN-","ENZLOAD-"),Table38[name],Table38[flux],0)</f>
        <v>0</v>
      </c>
      <c r="T3843" s="1" t="b">
        <f>AND(Table5[[#This Row],[ENZLOAD flux in kapp-slack.gms]]=0,Table5[[#This Row],[flux in kapp-slack.gms]]&lt;&gt;0,NOT(Table5[[#This Row],[spont or unknown?]]))</f>
        <v>0</v>
      </c>
      <c r="U3843" s="1" t="b">
        <f>OR(_xlfn.TEXTAFTER(Table5[[#This Row],[rxn]],"-",-1)="SPONT",_xlfn.TEXTAFTER(Table5[[#This Row],[rxn]],"-",-1)="UNKNOWN")</f>
        <v>0</v>
      </c>
      <c r="V3843" s="1">
        <f>_xlfn.XLOOKUP(SUBSTITUTE(Table5[[#This Row],[rxn]],"RXN-","ENZLOAD-"),Table4[rxn],Table4[ub],0)</f>
        <v>0.72658982999999999</v>
      </c>
      <c r="W3843" s="1" t="b">
        <f>AND(Table5[[#This Row],[FVA ENZLOAD flux UB]]=0,Table5[[#This Row],[ENZ not made when it should be?]])</f>
        <v>0</v>
      </c>
    </row>
    <row r="3844" spans="6:23" hidden="1">
      <c r="F3844" s="1" t="s">
        <v>9677</v>
      </c>
      <c r="G3844" s="1" t="str">
        <f>_xlfn.TEXTBEFORE(Table5[[#This Row],[rxn     kapp_old        kapp_slack_ub   kapp_slack_lb]]," ")</f>
        <v>RXN-SPMDtpa_e_REV-rt1939_e</v>
      </c>
      <c r="H384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84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844" s="1">
        <f>_xlfn.NUMBERVALUE(_xlfn.TEXTAFTER(Table5[[#This Row],[rxn     kapp_old        kapp_slack_ub   kapp_slack_lb]]," ",-1))</f>
        <v>0</v>
      </c>
      <c r="K3844" s="1">
        <f>_xlfn.XLOOKUP(SUBSTITUTE(Table5[[#This Row],[rxn]],"RXN-","ENZLOAD-"),ENZLOAD[name],ENZLOAD[flux],0)</f>
        <v>0</v>
      </c>
      <c r="L3844" s="1" t="str">
        <f>"'"&amp;Table5[[#This Row],[rxn]]&amp;"'"&amp;CHAR(9)&amp;IF(AND(Table5[[#This Row],[kapp_slack_ub]]&lt;&gt;0,Table5[[#This Row],[kapp_old]]&lt;$F$1),$F$1,Table5[[#This Row],[kapp_old]])</f>
        <v>'RXN-SPMDtpa_e_REV-rt1939_e'	27141.27779288</v>
      </c>
      <c r="M3844" s="1">
        <f>_xlfn.XLOOKUP(Table5[[#This Row],[rxn]],Table3[name],Table3[flux],$F$1)</f>
        <v>27141.277792879999</v>
      </c>
      <c r="N3844" s="1" t="str">
        <f>IFERROR(Table5[[#This Row],[min flux]]/Table5[[#This Row],[associated enzload]],"")</f>
        <v/>
      </c>
      <c r="O3844" s="1">
        <f>_xlfn.NUMBERVALUE(IF(Table5[[#This Row],[flux/enzload]]="","",ABS($N$1-Table5[[#This Row],[flux/enzload]])))</f>
        <v>0</v>
      </c>
      <c r="P3844" s="1">
        <f>Table5[[#This Row],[kapp_old]]+IFERROR(((Table5[[#This Row],[kapp_slack_ub]]-Table5[[#This Row],[kapp_slack_lb]])/Table5[[#This Row],[associated enzload]]),0)</f>
        <v>27141.277792879999</v>
      </c>
      <c r="Q3844" s="1" t="str">
        <f>"'"&amp;Table5[[#This Row],[rxn]]&amp;"'"&amp;CHAR(9)&amp;Table5[[#This Row],[kapp + (slack_ub - slack_lb)/enzload]]</f>
        <v>'RXN-SPMDtpa_e_REV-rt1939_e'	27141.27779288</v>
      </c>
      <c r="R3844" s="1">
        <f>_xlfn.XLOOKUP(Table5[[#This Row],[rxn]],Table38[name],Table38[flux],0)</f>
        <v>0</v>
      </c>
      <c r="S3844" s="1">
        <f>_xlfn.XLOOKUP(SUBSTITUTE(Table5[[#This Row],[rxn]],"RXN-","ENZLOAD-"),Table38[name],Table38[flux],0)</f>
        <v>0</v>
      </c>
      <c r="T3844" s="1" t="b">
        <f>AND(Table5[[#This Row],[ENZLOAD flux in kapp-slack.gms]]=0,Table5[[#This Row],[flux in kapp-slack.gms]]&lt;&gt;0,NOT(Table5[[#This Row],[spont or unknown?]]))</f>
        <v>0</v>
      </c>
      <c r="U3844" s="1" t="b">
        <f>OR(_xlfn.TEXTAFTER(Table5[[#This Row],[rxn]],"-",-1)="SPONT",_xlfn.TEXTAFTER(Table5[[#This Row],[rxn]],"-",-1)="UNKNOWN")</f>
        <v>0</v>
      </c>
      <c r="V3844" s="1">
        <f>_xlfn.XLOOKUP(SUBSTITUTE(Table5[[#This Row],[rxn]],"RXN-","ENZLOAD-"),Table4[rxn],Table4[ub],0)</f>
        <v>0.72658982999999999</v>
      </c>
      <c r="W3844" s="1" t="b">
        <f>AND(Table5[[#This Row],[FVA ENZLOAD flux UB]]=0,Table5[[#This Row],[ENZ not made when it should be?]])</f>
        <v>0</v>
      </c>
    </row>
    <row r="3845" spans="6:23" hidden="1">
      <c r="F3845" s="1" t="s">
        <v>9678</v>
      </c>
      <c r="G3845" s="1" t="str">
        <f>_xlfn.TEXTBEFORE(Table5[[#This Row],[rxn     kapp_old        kapp_slack_ub   kapp_slack_lb]]," ")</f>
        <v>RXN-SPMDtpa_e_FWD-rt1987_e</v>
      </c>
      <c r="H384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84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845" s="1">
        <f>_xlfn.NUMBERVALUE(_xlfn.TEXTAFTER(Table5[[#This Row],[rxn     kapp_old        kapp_slack_ub   kapp_slack_lb]]," ",-1))</f>
        <v>0</v>
      </c>
      <c r="K3845" s="1">
        <f>_xlfn.XLOOKUP(SUBSTITUTE(Table5[[#This Row],[rxn]],"RXN-","ENZLOAD-"),ENZLOAD[name],ENZLOAD[flux],0)</f>
        <v>0</v>
      </c>
      <c r="L3845" s="1" t="str">
        <f>"'"&amp;Table5[[#This Row],[rxn]]&amp;"'"&amp;CHAR(9)&amp;IF(AND(Table5[[#This Row],[kapp_slack_ub]]&lt;&gt;0,Table5[[#This Row],[kapp_old]]&lt;$F$1),$F$1,Table5[[#This Row],[kapp_old]])</f>
        <v>'RXN-SPMDtpa_e_FWD-rt1987_e'	27141.27779288</v>
      </c>
      <c r="M3845" s="1">
        <f>_xlfn.XLOOKUP(Table5[[#This Row],[rxn]],Table3[name],Table3[flux],$F$1)</f>
        <v>27141.277792879999</v>
      </c>
      <c r="N3845" s="1" t="str">
        <f>IFERROR(Table5[[#This Row],[min flux]]/Table5[[#This Row],[associated enzload]],"")</f>
        <v/>
      </c>
      <c r="O3845" s="1">
        <f>_xlfn.NUMBERVALUE(IF(Table5[[#This Row],[flux/enzload]]="","",ABS($N$1-Table5[[#This Row],[flux/enzload]])))</f>
        <v>0</v>
      </c>
      <c r="P3845" s="1">
        <f>Table5[[#This Row],[kapp_old]]+IFERROR(((Table5[[#This Row],[kapp_slack_ub]]-Table5[[#This Row],[kapp_slack_lb]])/Table5[[#This Row],[associated enzload]]),0)</f>
        <v>27141.277792879999</v>
      </c>
      <c r="Q3845" s="1" t="str">
        <f>"'"&amp;Table5[[#This Row],[rxn]]&amp;"'"&amp;CHAR(9)&amp;Table5[[#This Row],[kapp + (slack_ub - slack_lb)/enzload]]</f>
        <v>'RXN-SPMDtpa_e_FWD-rt1987_e'	27141.27779288</v>
      </c>
      <c r="R3845" s="1">
        <f>_xlfn.XLOOKUP(Table5[[#This Row],[rxn]],Table38[name],Table38[flux],0)</f>
        <v>0</v>
      </c>
      <c r="S3845" s="1">
        <f>_xlfn.XLOOKUP(SUBSTITUTE(Table5[[#This Row],[rxn]],"RXN-","ENZLOAD-"),Table38[name],Table38[flux],0)</f>
        <v>0</v>
      </c>
      <c r="T3845" s="1" t="b">
        <f>AND(Table5[[#This Row],[ENZLOAD flux in kapp-slack.gms]]=0,Table5[[#This Row],[flux in kapp-slack.gms]]&lt;&gt;0,NOT(Table5[[#This Row],[spont or unknown?]]))</f>
        <v>0</v>
      </c>
      <c r="U3845" s="1" t="b">
        <f>OR(_xlfn.TEXTAFTER(Table5[[#This Row],[rxn]],"-",-1)="SPONT",_xlfn.TEXTAFTER(Table5[[#This Row],[rxn]],"-",-1)="UNKNOWN")</f>
        <v>0</v>
      </c>
      <c r="V3845" s="1">
        <f>_xlfn.XLOOKUP(SUBSTITUTE(Table5[[#This Row],[rxn]],"RXN-","ENZLOAD-"),Table4[rxn],Table4[ub],0)</f>
        <v>0.71462557999999998</v>
      </c>
      <c r="W3845" s="1" t="b">
        <f>AND(Table5[[#This Row],[FVA ENZLOAD flux UB]]=0,Table5[[#This Row],[ENZ not made when it should be?]])</f>
        <v>0</v>
      </c>
    </row>
    <row r="3846" spans="6:23" hidden="1">
      <c r="F3846" s="1" t="s">
        <v>9679</v>
      </c>
      <c r="G3846" s="1" t="str">
        <f>_xlfn.TEXTBEFORE(Table5[[#This Row],[rxn     kapp_old        kapp_slack_ub   kapp_slack_lb]]," ")</f>
        <v>RXN-SPMDtpa_e_REV-rt1987_e</v>
      </c>
      <c r="H384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84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846" s="1">
        <f>_xlfn.NUMBERVALUE(_xlfn.TEXTAFTER(Table5[[#This Row],[rxn     kapp_old        kapp_slack_ub   kapp_slack_lb]]," ",-1))</f>
        <v>0</v>
      </c>
      <c r="K3846" s="1">
        <f>_xlfn.XLOOKUP(SUBSTITUTE(Table5[[#This Row],[rxn]],"RXN-","ENZLOAD-"),ENZLOAD[name],ENZLOAD[flux],0)</f>
        <v>0</v>
      </c>
      <c r="L3846" s="1" t="str">
        <f>"'"&amp;Table5[[#This Row],[rxn]]&amp;"'"&amp;CHAR(9)&amp;IF(AND(Table5[[#This Row],[kapp_slack_ub]]&lt;&gt;0,Table5[[#This Row],[kapp_old]]&lt;$F$1),$F$1,Table5[[#This Row],[kapp_old]])</f>
        <v>'RXN-SPMDtpa_e_REV-rt1987_e'	27141.27779288</v>
      </c>
      <c r="M3846" s="1">
        <f>_xlfn.XLOOKUP(Table5[[#This Row],[rxn]],Table3[name],Table3[flux],$F$1)</f>
        <v>27141.277792879999</v>
      </c>
      <c r="N3846" s="1" t="str">
        <f>IFERROR(Table5[[#This Row],[min flux]]/Table5[[#This Row],[associated enzload]],"")</f>
        <v/>
      </c>
      <c r="O3846" s="1">
        <f>_xlfn.NUMBERVALUE(IF(Table5[[#This Row],[flux/enzload]]="","",ABS($N$1-Table5[[#This Row],[flux/enzload]])))</f>
        <v>0</v>
      </c>
      <c r="P3846" s="1">
        <f>Table5[[#This Row],[kapp_old]]+IFERROR(((Table5[[#This Row],[kapp_slack_ub]]-Table5[[#This Row],[kapp_slack_lb]])/Table5[[#This Row],[associated enzload]]),0)</f>
        <v>27141.277792879999</v>
      </c>
      <c r="Q3846" s="1" t="str">
        <f>"'"&amp;Table5[[#This Row],[rxn]]&amp;"'"&amp;CHAR(9)&amp;Table5[[#This Row],[kapp + (slack_ub - slack_lb)/enzload]]</f>
        <v>'RXN-SPMDtpa_e_REV-rt1987_e'	27141.27779288</v>
      </c>
      <c r="R3846" s="1">
        <f>_xlfn.XLOOKUP(Table5[[#This Row],[rxn]],Table38[name],Table38[flux],0)</f>
        <v>0</v>
      </c>
      <c r="S3846" s="1">
        <f>_xlfn.XLOOKUP(SUBSTITUTE(Table5[[#This Row],[rxn]],"RXN-","ENZLOAD-"),Table38[name],Table38[flux],0)</f>
        <v>0</v>
      </c>
      <c r="T3846" s="1" t="b">
        <f>AND(Table5[[#This Row],[ENZLOAD flux in kapp-slack.gms]]=0,Table5[[#This Row],[flux in kapp-slack.gms]]&lt;&gt;0,NOT(Table5[[#This Row],[spont or unknown?]]))</f>
        <v>0</v>
      </c>
      <c r="U3846" s="1" t="b">
        <f>OR(_xlfn.TEXTAFTER(Table5[[#This Row],[rxn]],"-",-1)="SPONT",_xlfn.TEXTAFTER(Table5[[#This Row],[rxn]],"-",-1)="UNKNOWN")</f>
        <v>0</v>
      </c>
      <c r="V3846" s="1">
        <f>_xlfn.XLOOKUP(SUBSTITUTE(Table5[[#This Row],[rxn]],"RXN-","ENZLOAD-"),Table4[rxn],Table4[ub],0)</f>
        <v>0.71462557999999998</v>
      </c>
      <c r="W3846" s="1" t="b">
        <f>AND(Table5[[#This Row],[FVA ENZLOAD flux UB]]=0,Table5[[#This Row],[ENZ not made when it should be?]])</f>
        <v>0</v>
      </c>
    </row>
    <row r="3847" spans="6:23" hidden="1">
      <c r="F3847" s="1" t="s">
        <v>9682</v>
      </c>
      <c r="G3847" s="1" t="str">
        <f>_xlfn.TEXTBEFORE(Table5[[#This Row],[rxn     kapp_old        kapp_slack_ub   kapp_slack_lb]]," ")</f>
        <v>RXN-SPMDtpa_e_FWD-rt2739_e</v>
      </c>
      <c r="H384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84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847" s="1">
        <f>_xlfn.NUMBERVALUE(_xlfn.TEXTAFTER(Table5[[#This Row],[rxn     kapp_old        kapp_slack_ub   kapp_slack_lb]]," ",-1))</f>
        <v>0</v>
      </c>
      <c r="K3847" s="1">
        <f>_xlfn.XLOOKUP(SUBSTITUTE(Table5[[#This Row],[rxn]],"RXN-","ENZLOAD-"),ENZLOAD[name],ENZLOAD[flux],0)</f>
        <v>0</v>
      </c>
      <c r="L3847" s="1" t="str">
        <f>"'"&amp;Table5[[#This Row],[rxn]]&amp;"'"&amp;CHAR(9)&amp;IF(AND(Table5[[#This Row],[kapp_slack_ub]]&lt;&gt;0,Table5[[#This Row],[kapp_old]]&lt;$F$1),$F$1,Table5[[#This Row],[kapp_old]])</f>
        <v>'RXN-SPMDtpa_e_FWD-rt2739_e'	27141.27779288</v>
      </c>
      <c r="M3847" s="1">
        <f>_xlfn.XLOOKUP(Table5[[#This Row],[rxn]],Table3[name],Table3[flux],$F$1)</f>
        <v>27141.277792879999</v>
      </c>
      <c r="N3847" s="1" t="str">
        <f>IFERROR(Table5[[#This Row],[min flux]]/Table5[[#This Row],[associated enzload]],"")</f>
        <v/>
      </c>
      <c r="O3847" s="1">
        <f>_xlfn.NUMBERVALUE(IF(Table5[[#This Row],[flux/enzload]]="","",ABS($N$1-Table5[[#This Row],[flux/enzload]])))</f>
        <v>0</v>
      </c>
      <c r="P3847" s="1">
        <f>Table5[[#This Row],[kapp_old]]+IFERROR(((Table5[[#This Row],[kapp_slack_ub]]-Table5[[#This Row],[kapp_slack_lb]])/Table5[[#This Row],[associated enzload]]),0)</f>
        <v>27141.277792879999</v>
      </c>
      <c r="Q3847" s="1" t="str">
        <f>"'"&amp;Table5[[#This Row],[rxn]]&amp;"'"&amp;CHAR(9)&amp;Table5[[#This Row],[kapp + (slack_ub - slack_lb)/enzload]]</f>
        <v>'RXN-SPMDtpa_e_FWD-rt2739_e'	27141.27779288</v>
      </c>
      <c r="R3847" s="1">
        <f>_xlfn.XLOOKUP(Table5[[#This Row],[rxn]],Table38[name],Table38[flux],0)</f>
        <v>0</v>
      </c>
      <c r="S3847" s="1">
        <f>_xlfn.XLOOKUP(SUBSTITUTE(Table5[[#This Row],[rxn]],"RXN-","ENZLOAD-"),Table38[name],Table38[flux],0)</f>
        <v>0</v>
      </c>
      <c r="T3847" s="1" t="b">
        <f>AND(Table5[[#This Row],[ENZLOAD flux in kapp-slack.gms]]=0,Table5[[#This Row],[flux in kapp-slack.gms]]&lt;&gt;0,NOT(Table5[[#This Row],[spont or unknown?]]))</f>
        <v>0</v>
      </c>
      <c r="U3847" s="1" t="b">
        <f>OR(_xlfn.TEXTAFTER(Table5[[#This Row],[rxn]],"-",-1)="SPONT",_xlfn.TEXTAFTER(Table5[[#This Row],[rxn]],"-",-1)="UNKNOWN")</f>
        <v>0</v>
      </c>
      <c r="V3847" s="1">
        <f>_xlfn.XLOOKUP(SUBSTITUTE(Table5[[#This Row],[rxn]],"RXN-","ENZLOAD-"),Table4[rxn],Table4[ub],0)</f>
        <v>0.77142962000000004</v>
      </c>
      <c r="W3847" s="1" t="b">
        <f>AND(Table5[[#This Row],[FVA ENZLOAD flux UB]]=0,Table5[[#This Row],[ENZ not made when it should be?]])</f>
        <v>0</v>
      </c>
    </row>
    <row r="3848" spans="6:23" hidden="1">
      <c r="F3848" s="1" t="s">
        <v>9683</v>
      </c>
      <c r="G3848" s="1" t="str">
        <f>_xlfn.TEXTBEFORE(Table5[[#This Row],[rxn     kapp_old        kapp_slack_ub   kapp_slack_lb]]," ")</f>
        <v>RXN-SPMDtpa_e_REV-rt2739_e</v>
      </c>
      <c r="H384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84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848" s="1">
        <f>_xlfn.NUMBERVALUE(_xlfn.TEXTAFTER(Table5[[#This Row],[rxn     kapp_old        kapp_slack_ub   kapp_slack_lb]]," ",-1))</f>
        <v>0</v>
      </c>
      <c r="K3848" s="1">
        <f>_xlfn.XLOOKUP(SUBSTITUTE(Table5[[#This Row],[rxn]],"RXN-","ENZLOAD-"),ENZLOAD[name],ENZLOAD[flux],0)</f>
        <v>0</v>
      </c>
      <c r="L3848" s="1" t="str">
        <f>"'"&amp;Table5[[#This Row],[rxn]]&amp;"'"&amp;CHAR(9)&amp;IF(AND(Table5[[#This Row],[kapp_slack_ub]]&lt;&gt;0,Table5[[#This Row],[kapp_old]]&lt;$F$1),$F$1,Table5[[#This Row],[kapp_old]])</f>
        <v>'RXN-SPMDtpa_e_REV-rt2739_e'	27141.27779288</v>
      </c>
      <c r="M3848" s="1">
        <f>_xlfn.XLOOKUP(Table5[[#This Row],[rxn]],Table3[name],Table3[flux],$F$1)</f>
        <v>27141.277792879999</v>
      </c>
      <c r="N3848" s="1" t="str">
        <f>IFERROR(Table5[[#This Row],[min flux]]/Table5[[#This Row],[associated enzload]],"")</f>
        <v/>
      </c>
      <c r="O3848" s="1">
        <f>_xlfn.NUMBERVALUE(IF(Table5[[#This Row],[flux/enzload]]="","",ABS($N$1-Table5[[#This Row],[flux/enzload]])))</f>
        <v>0</v>
      </c>
      <c r="P3848" s="1">
        <f>Table5[[#This Row],[kapp_old]]+IFERROR(((Table5[[#This Row],[kapp_slack_ub]]-Table5[[#This Row],[kapp_slack_lb]])/Table5[[#This Row],[associated enzload]]),0)</f>
        <v>27141.277792879999</v>
      </c>
      <c r="Q3848" s="1" t="str">
        <f>"'"&amp;Table5[[#This Row],[rxn]]&amp;"'"&amp;CHAR(9)&amp;Table5[[#This Row],[kapp + (slack_ub - slack_lb)/enzload]]</f>
        <v>'RXN-SPMDtpa_e_REV-rt2739_e'	27141.27779288</v>
      </c>
      <c r="R3848" s="1">
        <f>_xlfn.XLOOKUP(Table5[[#This Row],[rxn]],Table38[name],Table38[flux],0)</f>
        <v>0</v>
      </c>
      <c r="S3848" s="1">
        <f>_xlfn.XLOOKUP(SUBSTITUTE(Table5[[#This Row],[rxn]],"RXN-","ENZLOAD-"),Table38[name],Table38[flux],0)</f>
        <v>0</v>
      </c>
      <c r="T3848" s="1" t="b">
        <f>AND(Table5[[#This Row],[ENZLOAD flux in kapp-slack.gms]]=0,Table5[[#This Row],[flux in kapp-slack.gms]]&lt;&gt;0,NOT(Table5[[#This Row],[spont or unknown?]]))</f>
        <v>0</v>
      </c>
      <c r="U3848" s="1" t="b">
        <f>OR(_xlfn.TEXTAFTER(Table5[[#This Row],[rxn]],"-",-1)="SPONT",_xlfn.TEXTAFTER(Table5[[#This Row],[rxn]],"-",-1)="UNKNOWN")</f>
        <v>0</v>
      </c>
      <c r="V3848" s="1">
        <f>_xlfn.XLOOKUP(SUBSTITUTE(Table5[[#This Row],[rxn]],"RXN-","ENZLOAD-"),Table4[rxn],Table4[ub],0)</f>
        <v>0.77142962000000004</v>
      </c>
      <c r="W3848" s="1" t="b">
        <f>AND(Table5[[#This Row],[FVA ENZLOAD flux UB]]=0,Table5[[#This Row],[ENZ not made when it should be?]])</f>
        <v>0</v>
      </c>
    </row>
    <row r="3849" spans="6:23" hidden="1">
      <c r="F3849" s="1" t="s">
        <v>9684</v>
      </c>
      <c r="G3849" s="1" t="str">
        <f>_xlfn.TEXTBEFORE(Table5[[#This Row],[rxn     kapp_old        kapp_slack_ub   kapp_slack_lb]]," ")</f>
        <v>RXN-SPMDtpa_e_FWD-rt5861</v>
      </c>
      <c r="H384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84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849" s="1">
        <f>_xlfn.NUMBERVALUE(_xlfn.TEXTAFTER(Table5[[#This Row],[rxn     kapp_old        kapp_slack_ub   kapp_slack_lb]]," ",-1))</f>
        <v>0</v>
      </c>
      <c r="K3849" s="1">
        <f>_xlfn.XLOOKUP(SUBSTITUTE(Table5[[#This Row],[rxn]],"RXN-","ENZLOAD-"),ENZLOAD[name],ENZLOAD[flux],0)</f>
        <v>0</v>
      </c>
      <c r="L3849" s="1" t="str">
        <f>"'"&amp;Table5[[#This Row],[rxn]]&amp;"'"&amp;CHAR(9)&amp;IF(AND(Table5[[#This Row],[kapp_slack_ub]]&lt;&gt;0,Table5[[#This Row],[kapp_old]]&lt;$F$1),$F$1,Table5[[#This Row],[kapp_old]])</f>
        <v>'RXN-SPMDtpa_e_FWD-rt5861'	27141.27779288</v>
      </c>
      <c r="M3849" s="1">
        <f>_xlfn.XLOOKUP(Table5[[#This Row],[rxn]],Table3[name],Table3[flux],$F$1)</f>
        <v>27141.277792879999</v>
      </c>
      <c r="N3849" s="1" t="str">
        <f>IFERROR(Table5[[#This Row],[min flux]]/Table5[[#This Row],[associated enzload]],"")</f>
        <v/>
      </c>
      <c r="O3849" s="1">
        <f>_xlfn.NUMBERVALUE(IF(Table5[[#This Row],[flux/enzload]]="","",ABS($N$1-Table5[[#This Row],[flux/enzload]])))</f>
        <v>0</v>
      </c>
      <c r="P3849" s="1">
        <f>Table5[[#This Row],[kapp_old]]+IFERROR(((Table5[[#This Row],[kapp_slack_ub]]-Table5[[#This Row],[kapp_slack_lb]])/Table5[[#This Row],[associated enzload]]),0)</f>
        <v>27141.277792879999</v>
      </c>
      <c r="Q3849" s="1" t="str">
        <f>"'"&amp;Table5[[#This Row],[rxn]]&amp;"'"&amp;CHAR(9)&amp;Table5[[#This Row],[kapp + (slack_ub - slack_lb)/enzload]]</f>
        <v>'RXN-SPMDtpa_e_FWD-rt5861'	27141.27779288</v>
      </c>
      <c r="R3849" s="1">
        <f>_xlfn.XLOOKUP(Table5[[#This Row],[rxn]],Table38[name],Table38[flux],0)</f>
        <v>0</v>
      </c>
      <c r="S3849" s="1">
        <f>_xlfn.XLOOKUP(SUBSTITUTE(Table5[[#This Row],[rxn]],"RXN-","ENZLOAD-"),Table38[name],Table38[flux],0)</f>
        <v>0</v>
      </c>
      <c r="T3849" s="1" t="b">
        <f>AND(Table5[[#This Row],[ENZLOAD flux in kapp-slack.gms]]=0,Table5[[#This Row],[flux in kapp-slack.gms]]&lt;&gt;0,NOT(Table5[[#This Row],[spont or unknown?]]))</f>
        <v>0</v>
      </c>
      <c r="U3849" s="1" t="b">
        <f>OR(_xlfn.TEXTAFTER(Table5[[#This Row],[rxn]],"-",-1)="SPONT",_xlfn.TEXTAFTER(Table5[[#This Row],[rxn]],"-",-1)="UNKNOWN")</f>
        <v>0</v>
      </c>
      <c r="V3849" s="1">
        <f>_xlfn.XLOOKUP(SUBSTITUTE(Table5[[#This Row],[rxn]],"RXN-","ENZLOAD-"),Table4[rxn],Table4[ub],0)</f>
        <v>0.66013560000000004</v>
      </c>
      <c r="W3849" s="1" t="b">
        <f>AND(Table5[[#This Row],[FVA ENZLOAD flux UB]]=0,Table5[[#This Row],[ENZ not made when it should be?]])</f>
        <v>0</v>
      </c>
    </row>
    <row r="3850" spans="6:23" hidden="1">
      <c r="F3850" s="1" t="s">
        <v>9685</v>
      </c>
      <c r="G3850" s="1" t="str">
        <f>_xlfn.TEXTBEFORE(Table5[[#This Row],[rxn     kapp_old        kapp_slack_ub   kapp_slack_lb]]," ")</f>
        <v>RXN-SPMDtpa_e_REV-rt5861</v>
      </c>
      <c r="H385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85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850" s="1">
        <f>_xlfn.NUMBERVALUE(_xlfn.TEXTAFTER(Table5[[#This Row],[rxn     kapp_old        kapp_slack_ub   kapp_slack_lb]]," ",-1))</f>
        <v>0</v>
      </c>
      <c r="K3850" s="1">
        <f>_xlfn.XLOOKUP(SUBSTITUTE(Table5[[#This Row],[rxn]],"RXN-","ENZLOAD-"),ENZLOAD[name],ENZLOAD[flux],0)</f>
        <v>0</v>
      </c>
      <c r="L3850" s="1" t="str">
        <f>"'"&amp;Table5[[#This Row],[rxn]]&amp;"'"&amp;CHAR(9)&amp;IF(AND(Table5[[#This Row],[kapp_slack_ub]]&lt;&gt;0,Table5[[#This Row],[kapp_old]]&lt;$F$1),$F$1,Table5[[#This Row],[kapp_old]])</f>
        <v>'RXN-SPMDtpa_e_REV-rt5861'	27141.27779288</v>
      </c>
      <c r="M3850" s="1">
        <f>_xlfn.XLOOKUP(Table5[[#This Row],[rxn]],Table3[name],Table3[flux],$F$1)</f>
        <v>27141.277792879999</v>
      </c>
      <c r="N3850" s="1" t="str">
        <f>IFERROR(Table5[[#This Row],[min flux]]/Table5[[#This Row],[associated enzload]],"")</f>
        <v/>
      </c>
      <c r="O3850" s="1">
        <f>_xlfn.NUMBERVALUE(IF(Table5[[#This Row],[flux/enzload]]="","",ABS($N$1-Table5[[#This Row],[flux/enzload]])))</f>
        <v>0</v>
      </c>
      <c r="P3850" s="1">
        <f>Table5[[#This Row],[kapp_old]]+IFERROR(((Table5[[#This Row],[kapp_slack_ub]]-Table5[[#This Row],[kapp_slack_lb]])/Table5[[#This Row],[associated enzload]]),0)</f>
        <v>27141.277792879999</v>
      </c>
      <c r="Q3850" s="1" t="str">
        <f>"'"&amp;Table5[[#This Row],[rxn]]&amp;"'"&amp;CHAR(9)&amp;Table5[[#This Row],[kapp + (slack_ub - slack_lb)/enzload]]</f>
        <v>'RXN-SPMDtpa_e_REV-rt5861'	27141.27779288</v>
      </c>
      <c r="R3850" s="1">
        <f>_xlfn.XLOOKUP(Table5[[#This Row],[rxn]],Table38[name],Table38[flux],0)</f>
        <v>0</v>
      </c>
      <c r="S3850" s="1">
        <f>_xlfn.XLOOKUP(SUBSTITUTE(Table5[[#This Row],[rxn]],"RXN-","ENZLOAD-"),Table38[name],Table38[flux],0)</f>
        <v>0</v>
      </c>
      <c r="T3850" s="1" t="b">
        <f>AND(Table5[[#This Row],[ENZLOAD flux in kapp-slack.gms]]=0,Table5[[#This Row],[flux in kapp-slack.gms]]&lt;&gt;0,NOT(Table5[[#This Row],[spont or unknown?]]))</f>
        <v>0</v>
      </c>
      <c r="U3850" s="1" t="b">
        <f>OR(_xlfn.TEXTAFTER(Table5[[#This Row],[rxn]],"-",-1)="SPONT",_xlfn.TEXTAFTER(Table5[[#This Row],[rxn]],"-",-1)="UNKNOWN")</f>
        <v>0</v>
      </c>
      <c r="V3850" s="1">
        <f>_xlfn.XLOOKUP(SUBSTITUTE(Table5[[#This Row],[rxn]],"RXN-","ENZLOAD-"),Table4[rxn],Table4[ub],0)</f>
        <v>0.66013560000000004</v>
      </c>
      <c r="W3850" s="1" t="b">
        <f>AND(Table5[[#This Row],[FVA ENZLOAD flux UB]]=0,Table5[[#This Row],[ENZ not made when it should be?]])</f>
        <v>0</v>
      </c>
    </row>
    <row r="3851" spans="6:23" hidden="1">
      <c r="F3851" s="1" t="s">
        <v>9686</v>
      </c>
      <c r="G3851" s="1" t="str">
        <f>_xlfn.TEXTBEFORE(Table5[[#This Row],[rxn     kapp_old        kapp_slack_ub   kapp_slack_lb]]," ")</f>
        <v>RXN-SPMDtpa_e_FWD-rt7439</v>
      </c>
      <c r="H385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85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851" s="1">
        <f>_xlfn.NUMBERVALUE(_xlfn.TEXTAFTER(Table5[[#This Row],[rxn     kapp_old        kapp_slack_ub   kapp_slack_lb]]," ",-1))</f>
        <v>0</v>
      </c>
      <c r="K3851" s="1">
        <f>_xlfn.XLOOKUP(SUBSTITUTE(Table5[[#This Row],[rxn]],"RXN-","ENZLOAD-"),ENZLOAD[name],ENZLOAD[flux],0)</f>
        <v>0</v>
      </c>
      <c r="L3851" s="1" t="str">
        <f>"'"&amp;Table5[[#This Row],[rxn]]&amp;"'"&amp;CHAR(9)&amp;IF(AND(Table5[[#This Row],[kapp_slack_ub]]&lt;&gt;0,Table5[[#This Row],[kapp_old]]&lt;$F$1),$F$1,Table5[[#This Row],[kapp_old]])</f>
        <v>'RXN-SPMDtpa_e_FWD-rt7439'	27141.27779288</v>
      </c>
      <c r="M3851" s="1">
        <f>_xlfn.XLOOKUP(Table5[[#This Row],[rxn]],Table3[name],Table3[flux],$F$1)</f>
        <v>27141.277792879999</v>
      </c>
      <c r="N3851" s="1" t="str">
        <f>IFERROR(Table5[[#This Row],[min flux]]/Table5[[#This Row],[associated enzload]],"")</f>
        <v/>
      </c>
      <c r="O3851" s="1">
        <f>_xlfn.NUMBERVALUE(IF(Table5[[#This Row],[flux/enzload]]="","",ABS($N$1-Table5[[#This Row],[flux/enzload]])))</f>
        <v>0</v>
      </c>
      <c r="P3851" s="1">
        <f>Table5[[#This Row],[kapp_old]]+IFERROR(((Table5[[#This Row],[kapp_slack_ub]]-Table5[[#This Row],[kapp_slack_lb]])/Table5[[#This Row],[associated enzload]]),0)</f>
        <v>27141.277792879999</v>
      </c>
      <c r="Q3851" s="1" t="str">
        <f>"'"&amp;Table5[[#This Row],[rxn]]&amp;"'"&amp;CHAR(9)&amp;Table5[[#This Row],[kapp + (slack_ub - slack_lb)/enzload]]</f>
        <v>'RXN-SPMDtpa_e_FWD-rt7439'	27141.27779288</v>
      </c>
      <c r="R3851" s="1">
        <f>_xlfn.XLOOKUP(Table5[[#This Row],[rxn]],Table38[name],Table38[flux],0)</f>
        <v>0</v>
      </c>
      <c r="S3851" s="1">
        <f>_xlfn.XLOOKUP(SUBSTITUTE(Table5[[#This Row],[rxn]],"RXN-","ENZLOAD-"),Table38[name],Table38[flux],0)</f>
        <v>0</v>
      </c>
      <c r="T3851" s="1" t="b">
        <f>AND(Table5[[#This Row],[ENZLOAD flux in kapp-slack.gms]]=0,Table5[[#This Row],[flux in kapp-slack.gms]]&lt;&gt;0,NOT(Table5[[#This Row],[spont or unknown?]]))</f>
        <v>0</v>
      </c>
      <c r="U3851" s="1" t="b">
        <f>OR(_xlfn.TEXTAFTER(Table5[[#This Row],[rxn]],"-",-1)="SPONT",_xlfn.TEXTAFTER(Table5[[#This Row],[rxn]],"-",-1)="UNKNOWN")</f>
        <v>0</v>
      </c>
      <c r="V3851" s="1">
        <f>_xlfn.XLOOKUP(SUBSTITUTE(Table5[[#This Row],[rxn]],"RXN-","ENZLOAD-"),Table4[rxn],Table4[ub],0)</f>
        <v>0.60354010000000002</v>
      </c>
      <c r="W3851" s="1" t="b">
        <f>AND(Table5[[#This Row],[FVA ENZLOAD flux UB]]=0,Table5[[#This Row],[ENZ not made when it should be?]])</f>
        <v>0</v>
      </c>
    </row>
    <row r="3852" spans="6:23" hidden="1">
      <c r="F3852" s="1" t="s">
        <v>9687</v>
      </c>
      <c r="G3852" s="1" t="str">
        <f>_xlfn.TEXTBEFORE(Table5[[#This Row],[rxn     kapp_old        kapp_slack_ub   kapp_slack_lb]]," ")</f>
        <v>RXN-SPMDtpa_e_REV-rt7439</v>
      </c>
      <c r="H385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85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852" s="1">
        <f>_xlfn.NUMBERVALUE(_xlfn.TEXTAFTER(Table5[[#This Row],[rxn     kapp_old        kapp_slack_ub   kapp_slack_lb]]," ",-1))</f>
        <v>0</v>
      </c>
      <c r="K3852" s="1">
        <f>_xlfn.XLOOKUP(SUBSTITUTE(Table5[[#This Row],[rxn]],"RXN-","ENZLOAD-"),ENZLOAD[name],ENZLOAD[flux],0)</f>
        <v>0</v>
      </c>
      <c r="L3852" s="1" t="str">
        <f>"'"&amp;Table5[[#This Row],[rxn]]&amp;"'"&amp;CHAR(9)&amp;IF(AND(Table5[[#This Row],[kapp_slack_ub]]&lt;&gt;0,Table5[[#This Row],[kapp_old]]&lt;$F$1),$F$1,Table5[[#This Row],[kapp_old]])</f>
        <v>'RXN-SPMDtpa_e_REV-rt7439'	27141.27779288</v>
      </c>
      <c r="M3852" s="1">
        <f>_xlfn.XLOOKUP(Table5[[#This Row],[rxn]],Table3[name],Table3[flux],$F$1)</f>
        <v>27141.277792879999</v>
      </c>
      <c r="N3852" s="1" t="str">
        <f>IFERROR(Table5[[#This Row],[min flux]]/Table5[[#This Row],[associated enzload]],"")</f>
        <v/>
      </c>
      <c r="O3852" s="1">
        <f>_xlfn.NUMBERVALUE(IF(Table5[[#This Row],[flux/enzload]]="","",ABS($N$1-Table5[[#This Row],[flux/enzload]])))</f>
        <v>0</v>
      </c>
      <c r="P3852" s="1">
        <f>Table5[[#This Row],[kapp_old]]+IFERROR(((Table5[[#This Row],[kapp_slack_ub]]-Table5[[#This Row],[kapp_slack_lb]])/Table5[[#This Row],[associated enzload]]),0)</f>
        <v>27141.277792879999</v>
      </c>
      <c r="Q3852" s="1" t="str">
        <f>"'"&amp;Table5[[#This Row],[rxn]]&amp;"'"&amp;CHAR(9)&amp;Table5[[#This Row],[kapp + (slack_ub - slack_lb)/enzload]]</f>
        <v>'RXN-SPMDtpa_e_REV-rt7439'	27141.27779288</v>
      </c>
      <c r="R3852" s="1">
        <f>_xlfn.XLOOKUP(Table5[[#This Row],[rxn]],Table38[name],Table38[flux],0)</f>
        <v>0</v>
      </c>
      <c r="S3852" s="1">
        <f>_xlfn.XLOOKUP(SUBSTITUTE(Table5[[#This Row],[rxn]],"RXN-","ENZLOAD-"),Table38[name],Table38[flux],0)</f>
        <v>0</v>
      </c>
      <c r="T3852" s="1" t="b">
        <f>AND(Table5[[#This Row],[ENZLOAD flux in kapp-slack.gms]]=0,Table5[[#This Row],[flux in kapp-slack.gms]]&lt;&gt;0,NOT(Table5[[#This Row],[spont or unknown?]]))</f>
        <v>0</v>
      </c>
      <c r="U3852" s="1" t="b">
        <f>OR(_xlfn.TEXTAFTER(Table5[[#This Row],[rxn]],"-",-1)="SPONT",_xlfn.TEXTAFTER(Table5[[#This Row],[rxn]],"-",-1)="UNKNOWN")</f>
        <v>0</v>
      </c>
      <c r="V3852" s="1">
        <f>_xlfn.XLOOKUP(SUBSTITUTE(Table5[[#This Row],[rxn]],"RXN-","ENZLOAD-"),Table4[rxn],Table4[ub],0)</f>
        <v>0.60354010000000002</v>
      </c>
      <c r="W3852" s="1" t="b">
        <f>AND(Table5[[#This Row],[FVA ENZLOAD flux UB]]=0,Table5[[#This Row],[ENZ not made when it should be?]])</f>
        <v>0</v>
      </c>
    </row>
    <row r="3853" spans="6:23" hidden="1">
      <c r="F3853" s="1" t="s">
        <v>9688</v>
      </c>
      <c r="G3853" s="1" t="str">
        <f>_xlfn.TEXTBEFORE(Table5[[#This Row],[rxn     kapp_old        kapp_slack_ub   kapp_slack_lb]]," ")</f>
        <v>RXN-SPMDtpa_v_FWD-rt1939_v</v>
      </c>
      <c r="H385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85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853" s="1">
        <f>_xlfn.NUMBERVALUE(_xlfn.TEXTAFTER(Table5[[#This Row],[rxn     kapp_old        kapp_slack_ub   kapp_slack_lb]]," ",-1))</f>
        <v>0</v>
      </c>
      <c r="K3853" s="1">
        <f>_xlfn.XLOOKUP(SUBSTITUTE(Table5[[#This Row],[rxn]],"RXN-","ENZLOAD-"),ENZLOAD[name],ENZLOAD[flux],0)</f>
        <v>0</v>
      </c>
      <c r="L3853" s="1" t="str">
        <f>"'"&amp;Table5[[#This Row],[rxn]]&amp;"'"&amp;CHAR(9)&amp;IF(AND(Table5[[#This Row],[kapp_slack_ub]]&lt;&gt;0,Table5[[#This Row],[kapp_old]]&lt;$F$1),$F$1,Table5[[#This Row],[kapp_old]])</f>
        <v>'RXN-SPMDtpa_v_FWD-rt1939_v'	27141.27779288</v>
      </c>
      <c r="M3853" s="1">
        <f>_xlfn.XLOOKUP(Table5[[#This Row],[rxn]],Table3[name],Table3[flux],$F$1)</f>
        <v>27141.277792879999</v>
      </c>
      <c r="N3853" s="1" t="str">
        <f>IFERROR(Table5[[#This Row],[min flux]]/Table5[[#This Row],[associated enzload]],"")</f>
        <v/>
      </c>
      <c r="O3853" s="1">
        <f>_xlfn.NUMBERVALUE(IF(Table5[[#This Row],[flux/enzload]]="","",ABS($N$1-Table5[[#This Row],[flux/enzload]])))</f>
        <v>0</v>
      </c>
      <c r="P3853" s="1">
        <f>Table5[[#This Row],[kapp_old]]+IFERROR(((Table5[[#This Row],[kapp_slack_ub]]-Table5[[#This Row],[kapp_slack_lb]])/Table5[[#This Row],[associated enzload]]),0)</f>
        <v>27141.277792879999</v>
      </c>
      <c r="Q3853" s="1" t="str">
        <f>"'"&amp;Table5[[#This Row],[rxn]]&amp;"'"&amp;CHAR(9)&amp;Table5[[#This Row],[kapp + (slack_ub - slack_lb)/enzload]]</f>
        <v>'RXN-SPMDtpa_v_FWD-rt1939_v'	27141.27779288</v>
      </c>
      <c r="R3853" s="1">
        <f>_xlfn.XLOOKUP(Table5[[#This Row],[rxn]],Table38[name],Table38[flux],0)</f>
        <v>0</v>
      </c>
      <c r="S3853" s="1">
        <f>_xlfn.XLOOKUP(SUBSTITUTE(Table5[[#This Row],[rxn]],"RXN-","ENZLOAD-"),Table38[name],Table38[flux],0)</f>
        <v>0</v>
      </c>
      <c r="T3853" s="1" t="b">
        <f>AND(Table5[[#This Row],[ENZLOAD flux in kapp-slack.gms]]=0,Table5[[#This Row],[flux in kapp-slack.gms]]&lt;&gt;0,NOT(Table5[[#This Row],[spont or unknown?]]))</f>
        <v>0</v>
      </c>
      <c r="U3853" s="1" t="b">
        <f>OR(_xlfn.TEXTAFTER(Table5[[#This Row],[rxn]],"-",-1)="SPONT",_xlfn.TEXTAFTER(Table5[[#This Row],[rxn]],"-",-1)="UNKNOWN")</f>
        <v>0</v>
      </c>
      <c r="V3853" s="1">
        <f>_xlfn.XLOOKUP(SUBSTITUTE(Table5[[#This Row],[rxn]],"RXN-","ENZLOAD-"),Table4[rxn],Table4[ub],0)</f>
        <v>0.72658982999999999</v>
      </c>
      <c r="W3853" s="1" t="b">
        <f>AND(Table5[[#This Row],[FVA ENZLOAD flux UB]]=0,Table5[[#This Row],[ENZ not made when it should be?]])</f>
        <v>0</v>
      </c>
    </row>
    <row r="3854" spans="6:23" hidden="1">
      <c r="F3854" s="1" t="s">
        <v>9689</v>
      </c>
      <c r="G3854" s="1" t="str">
        <f>_xlfn.TEXTBEFORE(Table5[[#This Row],[rxn     kapp_old        kapp_slack_ub   kapp_slack_lb]]," ")</f>
        <v>RXN-SPMDtpa_v_REV-rt1939_v</v>
      </c>
      <c r="H385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85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854" s="1">
        <f>_xlfn.NUMBERVALUE(_xlfn.TEXTAFTER(Table5[[#This Row],[rxn     kapp_old        kapp_slack_ub   kapp_slack_lb]]," ",-1))</f>
        <v>0</v>
      </c>
      <c r="K3854" s="1">
        <f>_xlfn.XLOOKUP(SUBSTITUTE(Table5[[#This Row],[rxn]],"RXN-","ENZLOAD-"),ENZLOAD[name],ENZLOAD[flux],0)</f>
        <v>0</v>
      </c>
      <c r="L3854" s="1" t="str">
        <f>"'"&amp;Table5[[#This Row],[rxn]]&amp;"'"&amp;CHAR(9)&amp;IF(AND(Table5[[#This Row],[kapp_slack_ub]]&lt;&gt;0,Table5[[#This Row],[kapp_old]]&lt;$F$1),$F$1,Table5[[#This Row],[kapp_old]])</f>
        <v>'RXN-SPMDtpa_v_REV-rt1939_v'	27141.27779288</v>
      </c>
      <c r="M3854" s="1">
        <f>_xlfn.XLOOKUP(Table5[[#This Row],[rxn]],Table3[name],Table3[flux],$F$1)</f>
        <v>27141.277792879999</v>
      </c>
      <c r="N3854" s="1" t="str">
        <f>IFERROR(Table5[[#This Row],[min flux]]/Table5[[#This Row],[associated enzload]],"")</f>
        <v/>
      </c>
      <c r="O3854" s="1">
        <f>_xlfn.NUMBERVALUE(IF(Table5[[#This Row],[flux/enzload]]="","",ABS($N$1-Table5[[#This Row],[flux/enzload]])))</f>
        <v>0</v>
      </c>
      <c r="P3854" s="1">
        <f>Table5[[#This Row],[kapp_old]]+IFERROR(((Table5[[#This Row],[kapp_slack_ub]]-Table5[[#This Row],[kapp_slack_lb]])/Table5[[#This Row],[associated enzload]]),0)</f>
        <v>27141.277792879999</v>
      </c>
      <c r="Q3854" s="1" t="str">
        <f>"'"&amp;Table5[[#This Row],[rxn]]&amp;"'"&amp;CHAR(9)&amp;Table5[[#This Row],[kapp + (slack_ub - slack_lb)/enzload]]</f>
        <v>'RXN-SPMDtpa_v_REV-rt1939_v'	27141.27779288</v>
      </c>
      <c r="R3854" s="1">
        <f>_xlfn.XLOOKUP(Table5[[#This Row],[rxn]],Table38[name],Table38[flux],0)</f>
        <v>0</v>
      </c>
      <c r="S3854" s="1">
        <f>_xlfn.XLOOKUP(SUBSTITUTE(Table5[[#This Row],[rxn]],"RXN-","ENZLOAD-"),Table38[name],Table38[flux],0)</f>
        <v>0</v>
      </c>
      <c r="T3854" s="1" t="b">
        <f>AND(Table5[[#This Row],[ENZLOAD flux in kapp-slack.gms]]=0,Table5[[#This Row],[flux in kapp-slack.gms]]&lt;&gt;0,NOT(Table5[[#This Row],[spont or unknown?]]))</f>
        <v>0</v>
      </c>
      <c r="U3854" s="1" t="b">
        <f>OR(_xlfn.TEXTAFTER(Table5[[#This Row],[rxn]],"-",-1)="SPONT",_xlfn.TEXTAFTER(Table5[[#This Row],[rxn]],"-",-1)="UNKNOWN")</f>
        <v>0</v>
      </c>
      <c r="V3854" s="1">
        <f>_xlfn.XLOOKUP(SUBSTITUTE(Table5[[#This Row],[rxn]],"RXN-","ENZLOAD-"),Table4[rxn],Table4[ub],0)</f>
        <v>0.72658982999999999</v>
      </c>
      <c r="W3854" s="1" t="b">
        <f>AND(Table5[[#This Row],[FVA ENZLOAD flux UB]]=0,Table5[[#This Row],[ENZ not made when it should be?]])</f>
        <v>0</v>
      </c>
    </row>
    <row r="3855" spans="6:23" hidden="1">
      <c r="F3855" s="1" t="s">
        <v>9690</v>
      </c>
      <c r="G3855" s="1" t="str">
        <f>_xlfn.TEXTBEFORE(Table5[[#This Row],[rxn     kapp_old        kapp_slack_ub   kapp_slack_lb]]," ")</f>
        <v>RXN-SPMDtpa_v_FWD-rt1987_v</v>
      </c>
      <c r="H385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85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855" s="1">
        <f>_xlfn.NUMBERVALUE(_xlfn.TEXTAFTER(Table5[[#This Row],[rxn     kapp_old        kapp_slack_ub   kapp_slack_lb]]," ",-1))</f>
        <v>0</v>
      </c>
      <c r="K3855" s="1">
        <f>_xlfn.XLOOKUP(SUBSTITUTE(Table5[[#This Row],[rxn]],"RXN-","ENZLOAD-"),ENZLOAD[name],ENZLOAD[flux],0)</f>
        <v>0</v>
      </c>
      <c r="L3855" s="1" t="str">
        <f>"'"&amp;Table5[[#This Row],[rxn]]&amp;"'"&amp;CHAR(9)&amp;IF(AND(Table5[[#This Row],[kapp_slack_ub]]&lt;&gt;0,Table5[[#This Row],[kapp_old]]&lt;$F$1),$F$1,Table5[[#This Row],[kapp_old]])</f>
        <v>'RXN-SPMDtpa_v_FWD-rt1987_v'	27141.27779288</v>
      </c>
      <c r="M3855" s="1">
        <f>_xlfn.XLOOKUP(Table5[[#This Row],[rxn]],Table3[name],Table3[flux],$F$1)</f>
        <v>27141.277792879999</v>
      </c>
      <c r="N3855" s="1" t="str">
        <f>IFERROR(Table5[[#This Row],[min flux]]/Table5[[#This Row],[associated enzload]],"")</f>
        <v/>
      </c>
      <c r="O3855" s="1">
        <f>_xlfn.NUMBERVALUE(IF(Table5[[#This Row],[flux/enzload]]="","",ABS($N$1-Table5[[#This Row],[flux/enzload]])))</f>
        <v>0</v>
      </c>
      <c r="P3855" s="1">
        <f>Table5[[#This Row],[kapp_old]]+IFERROR(((Table5[[#This Row],[kapp_slack_ub]]-Table5[[#This Row],[kapp_slack_lb]])/Table5[[#This Row],[associated enzload]]),0)</f>
        <v>27141.277792879999</v>
      </c>
      <c r="Q3855" s="1" t="str">
        <f>"'"&amp;Table5[[#This Row],[rxn]]&amp;"'"&amp;CHAR(9)&amp;Table5[[#This Row],[kapp + (slack_ub - slack_lb)/enzload]]</f>
        <v>'RXN-SPMDtpa_v_FWD-rt1987_v'	27141.27779288</v>
      </c>
      <c r="R3855" s="1">
        <f>_xlfn.XLOOKUP(Table5[[#This Row],[rxn]],Table38[name],Table38[flux],0)</f>
        <v>0</v>
      </c>
      <c r="S3855" s="1">
        <f>_xlfn.XLOOKUP(SUBSTITUTE(Table5[[#This Row],[rxn]],"RXN-","ENZLOAD-"),Table38[name],Table38[flux],0)</f>
        <v>0</v>
      </c>
      <c r="T3855" s="1" t="b">
        <f>AND(Table5[[#This Row],[ENZLOAD flux in kapp-slack.gms]]=0,Table5[[#This Row],[flux in kapp-slack.gms]]&lt;&gt;0,NOT(Table5[[#This Row],[spont or unknown?]]))</f>
        <v>0</v>
      </c>
      <c r="U3855" s="1" t="b">
        <f>OR(_xlfn.TEXTAFTER(Table5[[#This Row],[rxn]],"-",-1)="SPONT",_xlfn.TEXTAFTER(Table5[[#This Row],[rxn]],"-",-1)="UNKNOWN")</f>
        <v>0</v>
      </c>
      <c r="V3855" s="1">
        <f>_xlfn.XLOOKUP(SUBSTITUTE(Table5[[#This Row],[rxn]],"RXN-","ENZLOAD-"),Table4[rxn],Table4[ub],0)</f>
        <v>0.71462557999999998</v>
      </c>
      <c r="W3855" s="1" t="b">
        <f>AND(Table5[[#This Row],[FVA ENZLOAD flux UB]]=0,Table5[[#This Row],[ENZ not made when it should be?]])</f>
        <v>0</v>
      </c>
    </row>
    <row r="3856" spans="6:23" hidden="1">
      <c r="F3856" s="1" t="s">
        <v>9691</v>
      </c>
      <c r="G3856" s="1" t="str">
        <f>_xlfn.TEXTBEFORE(Table5[[#This Row],[rxn     kapp_old        kapp_slack_ub   kapp_slack_lb]]," ")</f>
        <v>RXN-SPMDtpa_v_REV-rt1987_v</v>
      </c>
      <c r="H385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85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856" s="1">
        <f>_xlfn.NUMBERVALUE(_xlfn.TEXTAFTER(Table5[[#This Row],[rxn     kapp_old        kapp_slack_ub   kapp_slack_lb]]," ",-1))</f>
        <v>0</v>
      </c>
      <c r="K3856" s="1">
        <f>_xlfn.XLOOKUP(SUBSTITUTE(Table5[[#This Row],[rxn]],"RXN-","ENZLOAD-"),ENZLOAD[name],ENZLOAD[flux],0)</f>
        <v>0</v>
      </c>
      <c r="L3856" s="1" t="str">
        <f>"'"&amp;Table5[[#This Row],[rxn]]&amp;"'"&amp;CHAR(9)&amp;IF(AND(Table5[[#This Row],[kapp_slack_ub]]&lt;&gt;0,Table5[[#This Row],[kapp_old]]&lt;$F$1),$F$1,Table5[[#This Row],[kapp_old]])</f>
        <v>'RXN-SPMDtpa_v_REV-rt1987_v'	27141.27779288</v>
      </c>
      <c r="M3856" s="1">
        <f>_xlfn.XLOOKUP(Table5[[#This Row],[rxn]],Table3[name],Table3[flux],$F$1)</f>
        <v>27141.277792879999</v>
      </c>
      <c r="N3856" s="1" t="str">
        <f>IFERROR(Table5[[#This Row],[min flux]]/Table5[[#This Row],[associated enzload]],"")</f>
        <v/>
      </c>
      <c r="O3856" s="1">
        <f>_xlfn.NUMBERVALUE(IF(Table5[[#This Row],[flux/enzload]]="","",ABS($N$1-Table5[[#This Row],[flux/enzload]])))</f>
        <v>0</v>
      </c>
      <c r="P3856" s="1">
        <f>Table5[[#This Row],[kapp_old]]+IFERROR(((Table5[[#This Row],[kapp_slack_ub]]-Table5[[#This Row],[kapp_slack_lb]])/Table5[[#This Row],[associated enzload]]),0)</f>
        <v>27141.277792879999</v>
      </c>
      <c r="Q3856" s="1" t="str">
        <f>"'"&amp;Table5[[#This Row],[rxn]]&amp;"'"&amp;CHAR(9)&amp;Table5[[#This Row],[kapp + (slack_ub - slack_lb)/enzload]]</f>
        <v>'RXN-SPMDtpa_v_REV-rt1987_v'	27141.27779288</v>
      </c>
      <c r="R3856" s="1">
        <f>_xlfn.XLOOKUP(Table5[[#This Row],[rxn]],Table38[name],Table38[flux],0)</f>
        <v>0</v>
      </c>
      <c r="S3856" s="1">
        <f>_xlfn.XLOOKUP(SUBSTITUTE(Table5[[#This Row],[rxn]],"RXN-","ENZLOAD-"),Table38[name],Table38[flux],0)</f>
        <v>0</v>
      </c>
      <c r="T3856" s="1" t="b">
        <f>AND(Table5[[#This Row],[ENZLOAD flux in kapp-slack.gms]]=0,Table5[[#This Row],[flux in kapp-slack.gms]]&lt;&gt;0,NOT(Table5[[#This Row],[spont or unknown?]]))</f>
        <v>0</v>
      </c>
      <c r="U3856" s="1" t="b">
        <f>OR(_xlfn.TEXTAFTER(Table5[[#This Row],[rxn]],"-",-1)="SPONT",_xlfn.TEXTAFTER(Table5[[#This Row],[rxn]],"-",-1)="UNKNOWN")</f>
        <v>0</v>
      </c>
      <c r="V3856" s="1">
        <f>_xlfn.XLOOKUP(SUBSTITUTE(Table5[[#This Row],[rxn]],"RXN-","ENZLOAD-"),Table4[rxn],Table4[ub],0)</f>
        <v>0.71462557999999998</v>
      </c>
      <c r="W3856" s="1" t="b">
        <f>AND(Table5[[#This Row],[FVA ENZLOAD flux UB]]=0,Table5[[#This Row],[ENZ not made when it should be?]])</f>
        <v>0</v>
      </c>
    </row>
    <row r="3857" spans="6:23" hidden="1">
      <c r="F3857" s="1" t="s">
        <v>9694</v>
      </c>
      <c r="G3857" s="1" t="str">
        <f>_xlfn.TEXTBEFORE(Table5[[#This Row],[rxn     kapp_old        kapp_slack_ub   kapp_slack_lb]]," ")</f>
        <v>RXN-SPMDtpa_v_FWD-rt2739_v</v>
      </c>
      <c r="H385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85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857" s="1">
        <f>_xlfn.NUMBERVALUE(_xlfn.TEXTAFTER(Table5[[#This Row],[rxn     kapp_old        kapp_slack_ub   kapp_slack_lb]]," ",-1))</f>
        <v>0</v>
      </c>
      <c r="K3857" s="1">
        <f>_xlfn.XLOOKUP(SUBSTITUTE(Table5[[#This Row],[rxn]],"RXN-","ENZLOAD-"),ENZLOAD[name],ENZLOAD[flux],0)</f>
        <v>0</v>
      </c>
      <c r="L3857" s="1" t="str">
        <f>"'"&amp;Table5[[#This Row],[rxn]]&amp;"'"&amp;CHAR(9)&amp;IF(AND(Table5[[#This Row],[kapp_slack_ub]]&lt;&gt;0,Table5[[#This Row],[kapp_old]]&lt;$F$1),$F$1,Table5[[#This Row],[kapp_old]])</f>
        <v>'RXN-SPMDtpa_v_FWD-rt2739_v'	27141.27779288</v>
      </c>
      <c r="M3857" s="1">
        <f>_xlfn.XLOOKUP(Table5[[#This Row],[rxn]],Table3[name],Table3[flux],$F$1)</f>
        <v>27141.277792879999</v>
      </c>
      <c r="N3857" s="1" t="str">
        <f>IFERROR(Table5[[#This Row],[min flux]]/Table5[[#This Row],[associated enzload]],"")</f>
        <v/>
      </c>
      <c r="O3857" s="1">
        <f>_xlfn.NUMBERVALUE(IF(Table5[[#This Row],[flux/enzload]]="","",ABS($N$1-Table5[[#This Row],[flux/enzload]])))</f>
        <v>0</v>
      </c>
      <c r="P3857" s="1">
        <f>Table5[[#This Row],[kapp_old]]+IFERROR(((Table5[[#This Row],[kapp_slack_ub]]-Table5[[#This Row],[kapp_slack_lb]])/Table5[[#This Row],[associated enzload]]),0)</f>
        <v>27141.277792879999</v>
      </c>
      <c r="Q3857" s="1" t="str">
        <f>"'"&amp;Table5[[#This Row],[rxn]]&amp;"'"&amp;CHAR(9)&amp;Table5[[#This Row],[kapp + (slack_ub - slack_lb)/enzload]]</f>
        <v>'RXN-SPMDtpa_v_FWD-rt2739_v'	27141.27779288</v>
      </c>
      <c r="R3857" s="1">
        <f>_xlfn.XLOOKUP(Table5[[#This Row],[rxn]],Table38[name],Table38[flux],0)</f>
        <v>0</v>
      </c>
      <c r="S3857" s="1">
        <f>_xlfn.XLOOKUP(SUBSTITUTE(Table5[[#This Row],[rxn]],"RXN-","ENZLOAD-"),Table38[name],Table38[flux],0)</f>
        <v>0</v>
      </c>
      <c r="T3857" s="1" t="b">
        <f>AND(Table5[[#This Row],[ENZLOAD flux in kapp-slack.gms]]=0,Table5[[#This Row],[flux in kapp-slack.gms]]&lt;&gt;0,NOT(Table5[[#This Row],[spont or unknown?]]))</f>
        <v>0</v>
      </c>
      <c r="U3857" s="1" t="b">
        <f>OR(_xlfn.TEXTAFTER(Table5[[#This Row],[rxn]],"-",-1)="SPONT",_xlfn.TEXTAFTER(Table5[[#This Row],[rxn]],"-",-1)="UNKNOWN")</f>
        <v>0</v>
      </c>
      <c r="V3857" s="1">
        <f>_xlfn.XLOOKUP(SUBSTITUTE(Table5[[#This Row],[rxn]],"RXN-","ENZLOAD-"),Table4[rxn],Table4[ub],0)</f>
        <v>0.77142962000000004</v>
      </c>
      <c r="W3857" s="1" t="b">
        <f>AND(Table5[[#This Row],[FVA ENZLOAD flux UB]]=0,Table5[[#This Row],[ENZ not made when it should be?]])</f>
        <v>0</v>
      </c>
    </row>
    <row r="3858" spans="6:23" hidden="1">
      <c r="F3858" s="1" t="s">
        <v>9695</v>
      </c>
      <c r="G3858" s="1" t="str">
        <f>_xlfn.TEXTBEFORE(Table5[[#This Row],[rxn     kapp_old        kapp_slack_ub   kapp_slack_lb]]," ")</f>
        <v>RXN-SPMDtpa_v_REV-rt2739_v</v>
      </c>
      <c r="H385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85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858" s="1">
        <f>_xlfn.NUMBERVALUE(_xlfn.TEXTAFTER(Table5[[#This Row],[rxn     kapp_old        kapp_slack_ub   kapp_slack_lb]]," ",-1))</f>
        <v>0</v>
      </c>
      <c r="K3858" s="1">
        <f>_xlfn.XLOOKUP(SUBSTITUTE(Table5[[#This Row],[rxn]],"RXN-","ENZLOAD-"),ENZLOAD[name],ENZLOAD[flux],0)</f>
        <v>0</v>
      </c>
      <c r="L3858" s="1" t="str">
        <f>"'"&amp;Table5[[#This Row],[rxn]]&amp;"'"&amp;CHAR(9)&amp;IF(AND(Table5[[#This Row],[kapp_slack_ub]]&lt;&gt;0,Table5[[#This Row],[kapp_old]]&lt;$F$1),$F$1,Table5[[#This Row],[kapp_old]])</f>
        <v>'RXN-SPMDtpa_v_REV-rt2739_v'	27141.27779288</v>
      </c>
      <c r="M3858" s="1">
        <f>_xlfn.XLOOKUP(Table5[[#This Row],[rxn]],Table3[name],Table3[flux],$F$1)</f>
        <v>27141.277792879999</v>
      </c>
      <c r="N3858" s="1" t="str">
        <f>IFERROR(Table5[[#This Row],[min flux]]/Table5[[#This Row],[associated enzload]],"")</f>
        <v/>
      </c>
      <c r="O3858" s="1">
        <f>_xlfn.NUMBERVALUE(IF(Table5[[#This Row],[flux/enzload]]="","",ABS($N$1-Table5[[#This Row],[flux/enzload]])))</f>
        <v>0</v>
      </c>
      <c r="P3858" s="1">
        <f>Table5[[#This Row],[kapp_old]]+IFERROR(((Table5[[#This Row],[kapp_slack_ub]]-Table5[[#This Row],[kapp_slack_lb]])/Table5[[#This Row],[associated enzload]]),0)</f>
        <v>27141.277792879999</v>
      </c>
      <c r="Q3858" s="1" t="str">
        <f>"'"&amp;Table5[[#This Row],[rxn]]&amp;"'"&amp;CHAR(9)&amp;Table5[[#This Row],[kapp + (slack_ub - slack_lb)/enzload]]</f>
        <v>'RXN-SPMDtpa_v_REV-rt2739_v'	27141.27779288</v>
      </c>
      <c r="R3858" s="1">
        <f>_xlfn.XLOOKUP(Table5[[#This Row],[rxn]],Table38[name],Table38[flux],0)</f>
        <v>0</v>
      </c>
      <c r="S3858" s="1">
        <f>_xlfn.XLOOKUP(SUBSTITUTE(Table5[[#This Row],[rxn]],"RXN-","ENZLOAD-"),Table38[name],Table38[flux],0)</f>
        <v>0</v>
      </c>
      <c r="T3858" s="1" t="b">
        <f>AND(Table5[[#This Row],[ENZLOAD flux in kapp-slack.gms]]=0,Table5[[#This Row],[flux in kapp-slack.gms]]&lt;&gt;0,NOT(Table5[[#This Row],[spont or unknown?]]))</f>
        <v>0</v>
      </c>
      <c r="U3858" s="1" t="b">
        <f>OR(_xlfn.TEXTAFTER(Table5[[#This Row],[rxn]],"-",-1)="SPONT",_xlfn.TEXTAFTER(Table5[[#This Row],[rxn]],"-",-1)="UNKNOWN")</f>
        <v>0</v>
      </c>
      <c r="V3858" s="1">
        <f>_xlfn.XLOOKUP(SUBSTITUTE(Table5[[#This Row],[rxn]],"RXN-","ENZLOAD-"),Table4[rxn],Table4[ub],0)</f>
        <v>0.77142962000000004</v>
      </c>
      <c r="W3858" s="1" t="b">
        <f>AND(Table5[[#This Row],[FVA ENZLOAD flux UB]]=0,Table5[[#This Row],[ENZ not made when it should be?]])</f>
        <v>0</v>
      </c>
    </row>
    <row r="3859" spans="6:23" hidden="1">
      <c r="F3859" s="1" t="s">
        <v>9699</v>
      </c>
      <c r="G3859" s="1" t="str">
        <f>_xlfn.TEXTBEFORE(Table5[[#This Row],[rxn     kapp_old        kapp_slack_ub   kapp_slack_lb]]," ")</f>
        <v>RXN-SPRMtpa_e_FWD-rt1939_e</v>
      </c>
      <c r="H385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85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859" s="1">
        <f>_xlfn.NUMBERVALUE(_xlfn.TEXTAFTER(Table5[[#This Row],[rxn     kapp_old        kapp_slack_ub   kapp_slack_lb]]," ",-1))</f>
        <v>0</v>
      </c>
      <c r="K3859" s="1">
        <f>_xlfn.XLOOKUP(SUBSTITUTE(Table5[[#This Row],[rxn]],"RXN-","ENZLOAD-"),ENZLOAD[name],ENZLOAD[flux],0)</f>
        <v>0</v>
      </c>
      <c r="L3859" s="1" t="str">
        <f>"'"&amp;Table5[[#This Row],[rxn]]&amp;"'"&amp;CHAR(9)&amp;IF(AND(Table5[[#This Row],[kapp_slack_ub]]&lt;&gt;0,Table5[[#This Row],[kapp_old]]&lt;$F$1),$F$1,Table5[[#This Row],[kapp_old]])</f>
        <v>'RXN-SPRMtpa_e_FWD-rt1939_e'	27141.27779288</v>
      </c>
      <c r="M3859" s="1">
        <f>_xlfn.XLOOKUP(Table5[[#This Row],[rxn]],Table3[name],Table3[flux],$F$1)</f>
        <v>27141.277792879999</v>
      </c>
      <c r="N3859" s="1" t="str">
        <f>IFERROR(Table5[[#This Row],[min flux]]/Table5[[#This Row],[associated enzload]],"")</f>
        <v/>
      </c>
      <c r="O3859" s="1">
        <f>_xlfn.NUMBERVALUE(IF(Table5[[#This Row],[flux/enzload]]="","",ABS($N$1-Table5[[#This Row],[flux/enzload]])))</f>
        <v>0</v>
      </c>
      <c r="P3859" s="1">
        <f>Table5[[#This Row],[kapp_old]]+IFERROR(((Table5[[#This Row],[kapp_slack_ub]]-Table5[[#This Row],[kapp_slack_lb]])/Table5[[#This Row],[associated enzload]]),0)</f>
        <v>27141.277792879999</v>
      </c>
      <c r="Q3859" s="1" t="str">
        <f>"'"&amp;Table5[[#This Row],[rxn]]&amp;"'"&amp;CHAR(9)&amp;Table5[[#This Row],[kapp + (slack_ub - slack_lb)/enzload]]</f>
        <v>'RXN-SPRMtpa_e_FWD-rt1939_e'	27141.27779288</v>
      </c>
      <c r="R3859" s="1">
        <f>_xlfn.XLOOKUP(Table5[[#This Row],[rxn]],Table38[name],Table38[flux],0)</f>
        <v>0</v>
      </c>
      <c r="S3859" s="1">
        <f>_xlfn.XLOOKUP(SUBSTITUTE(Table5[[#This Row],[rxn]],"RXN-","ENZLOAD-"),Table38[name],Table38[flux],0)</f>
        <v>0</v>
      </c>
      <c r="T3859" s="1" t="b">
        <f>AND(Table5[[#This Row],[ENZLOAD flux in kapp-slack.gms]]=0,Table5[[#This Row],[flux in kapp-slack.gms]]&lt;&gt;0,NOT(Table5[[#This Row],[spont or unknown?]]))</f>
        <v>0</v>
      </c>
      <c r="U3859" s="1" t="b">
        <f>OR(_xlfn.TEXTAFTER(Table5[[#This Row],[rxn]],"-",-1)="SPONT",_xlfn.TEXTAFTER(Table5[[#This Row],[rxn]],"-",-1)="UNKNOWN")</f>
        <v>0</v>
      </c>
      <c r="V3859" s="1">
        <f>_xlfn.XLOOKUP(SUBSTITUTE(Table5[[#This Row],[rxn]],"RXN-","ENZLOAD-"),Table4[rxn],Table4[ub],0)</f>
        <v>0.72658982999999999</v>
      </c>
      <c r="W3859" s="1" t="b">
        <f>AND(Table5[[#This Row],[FVA ENZLOAD flux UB]]=0,Table5[[#This Row],[ENZ not made when it should be?]])</f>
        <v>0</v>
      </c>
    </row>
    <row r="3860" spans="6:23" hidden="1">
      <c r="F3860" s="1" t="s">
        <v>9700</v>
      </c>
      <c r="G3860" s="1" t="str">
        <f>_xlfn.TEXTBEFORE(Table5[[#This Row],[rxn     kapp_old        kapp_slack_ub   kapp_slack_lb]]," ")</f>
        <v>RXN-SPRMtpa_e_REV-rt1939_e</v>
      </c>
      <c r="H386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86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860" s="1">
        <f>_xlfn.NUMBERVALUE(_xlfn.TEXTAFTER(Table5[[#This Row],[rxn     kapp_old        kapp_slack_ub   kapp_slack_lb]]," ",-1))</f>
        <v>0</v>
      </c>
      <c r="K3860" s="1">
        <f>_xlfn.XLOOKUP(SUBSTITUTE(Table5[[#This Row],[rxn]],"RXN-","ENZLOAD-"),ENZLOAD[name],ENZLOAD[flux],0)</f>
        <v>0</v>
      </c>
      <c r="L3860" s="1" t="str">
        <f>"'"&amp;Table5[[#This Row],[rxn]]&amp;"'"&amp;CHAR(9)&amp;IF(AND(Table5[[#This Row],[kapp_slack_ub]]&lt;&gt;0,Table5[[#This Row],[kapp_old]]&lt;$F$1),$F$1,Table5[[#This Row],[kapp_old]])</f>
        <v>'RXN-SPRMtpa_e_REV-rt1939_e'	27141.27779288</v>
      </c>
      <c r="M3860" s="1">
        <f>_xlfn.XLOOKUP(Table5[[#This Row],[rxn]],Table3[name],Table3[flux],$F$1)</f>
        <v>27141.277792879999</v>
      </c>
      <c r="N3860" s="1" t="str">
        <f>IFERROR(Table5[[#This Row],[min flux]]/Table5[[#This Row],[associated enzload]],"")</f>
        <v/>
      </c>
      <c r="O3860" s="1">
        <f>_xlfn.NUMBERVALUE(IF(Table5[[#This Row],[flux/enzload]]="","",ABS($N$1-Table5[[#This Row],[flux/enzload]])))</f>
        <v>0</v>
      </c>
      <c r="P3860" s="1">
        <f>Table5[[#This Row],[kapp_old]]+IFERROR(((Table5[[#This Row],[kapp_slack_ub]]-Table5[[#This Row],[kapp_slack_lb]])/Table5[[#This Row],[associated enzload]]),0)</f>
        <v>27141.277792879999</v>
      </c>
      <c r="Q3860" s="1" t="str">
        <f>"'"&amp;Table5[[#This Row],[rxn]]&amp;"'"&amp;CHAR(9)&amp;Table5[[#This Row],[kapp + (slack_ub - slack_lb)/enzload]]</f>
        <v>'RXN-SPRMtpa_e_REV-rt1939_e'	27141.27779288</v>
      </c>
      <c r="R3860" s="1">
        <f>_xlfn.XLOOKUP(Table5[[#This Row],[rxn]],Table38[name],Table38[flux],0)</f>
        <v>0</v>
      </c>
      <c r="S3860" s="1">
        <f>_xlfn.XLOOKUP(SUBSTITUTE(Table5[[#This Row],[rxn]],"RXN-","ENZLOAD-"),Table38[name],Table38[flux],0)</f>
        <v>0</v>
      </c>
      <c r="T3860" s="1" t="b">
        <f>AND(Table5[[#This Row],[ENZLOAD flux in kapp-slack.gms]]=0,Table5[[#This Row],[flux in kapp-slack.gms]]&lt;&gt;0,NOT(Table5[[#This Row],[spont or unknown?]]))</f>
        <v>0</v>
      </c>
      <c r="U3860" s="1" t="b">
        <f>OR(_xlfn.TEXTAFTER(Table5[[#This Row],[rxn]],"-",-1)="SPONT",_xlfn.TEXTAFTER(Table5[[#This Row],[rxn]],"-",-1)="UNKNOWN")</f>
        <v>0</v>
      </c>
      <c r="V3860" s="1">
        <f>_xlfn.XLOOKUP(SUBSTITUTE(Table5[[#This Row],[rxn]],"RXN-","ENZLOAD-"),Table4[rxn],Table4[ub],0)</f>
        <v>0.72658982999999999</v>
      </c>
      <c r="W3860" s="1" t="b">
        <f>AND(Table5[[#This Row],[FVA ENZLOAD flux UB]]=0,Table5[[#This Row],[ENZ not made when it should be?]])</f>
        <v>0</v>
      </c>
    </row>
    <row r="3861" spans="6:23" hidden="1">
      <c r="F3861" s="1" t="s">
        <v>9701</v>
      </c>
      <c r="G3861" s="1" t="str">
        <f>_xlfn.TEXTBEFORE(Table5[[#This Row],[rxn     kapp_old        kapp_slack_ub   kapp_slack_lb]]," ")</f>
        <v>RXN-SPRMtpa_e_FWD-rt1987_e</v>
      </c>
      <c r="H386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86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861" s="1">
        <f>_xlfn.NUMBERVALUE(_xlfn.TEXTAFTER(Table5[[#This Row],[rxn     kapp_old        kapp_slack_ub   kapp_slack_lb]]," ",-1))</f>
        <v>0</v>
      </c>
      <c r="K3861" s="1">
        <f>_xlfn.XLOOKUP(SUBSTITUTE(Table5[[#This Row],[rxn]],"RXN-","ENZLOAD-"),ENZLOAD[name],ENZLOAD[flux],0)</f>
        <v>0</v>
      </c>
      <c r="L3861" s="1" t="str">
        <f>"'"&amp;Table5[[#This Row],[rxn]]&amp;"'"&amp;CHAR(9)&amp;IF(AND(Table5[[#This Row],[kapp_slack_ub]]&lt;&gt;0,Table5[[#This Row],[kapp_old]]&lt;$F$1),$F$1,Table5[[#This Row],[kapp_old]])</f>
        <v>'RXN-SPRMtpa_e_FWD-rt1987_e'	27141.27779288</v>
      </c>
      <c r="M3861" s="1">
        <f>_xlfn.XLOOKUP(Table5[[#This Row],[rxn]],Table3[name],Table3[flux],$F$1)</f>
        <v>27141.277792879999</v>
      </c>
      <c r="N3861" s="1" t="str">
        <f>IFERROR(Table5[[#This Row],[min flux]]/Table5[[#This Row],[associated enzload]],"")</f>
        <v/>
      </c>
      <c r="O3861" s="1">
        <f>_xlfn.NUMBERVALUE(IF(Table5[[#This Row],[flux/enzload]]="","",ABS($N$1-Table5[[#This Row],[flux/enzload]])))</f>
        <v>0</v>
      </c>
      <c r="P3861" s="1">
        <f>Table5[[#This Row],[kapp_old]]+IFERROR(((Table5[[#This Row],[kapp_slack_ub]]-Table5[[#This Row],[kapp_slack_lb]])/Table5[[#This Row],[associated enzload]]),0)</f>
        <v>27141.277792879999</v>
      </c>
      <c r="Q3861" s="1" t="str">
        <f>"'"&amp;Table5[[#This Row],[rxn]]&amp;"'"&amp;CHAR(9)&amp;Table5[[#This Row],[kapp + (slack_ub - slack_lb)/enzload]]</f>
        <v>'RXN-SPRMtpa_e_FWD-rt1987_e'	27141.27779288</v>
      </c>
      <c r="R3861" s="1">
        <f>_xlfn.XLOOKUP(Table5[[#This Row],[rxn]],Table38[name],Table38[flux],0)</f>
        <v>0</v>
      </c>
      <c r="S3861" s="1">
        <f>_xlfn.XLOOKUP(SUBSTITUTE(Table5[[#This Row],[rxn]],"RXN-","ENZLOAD-"),Table38[name],Table38[flux],0)</f>
        <v>0</v>
      </c>
      <c r="T3861" s="1" t="b">
        <f>AND(Table5[[#This Row],[ENZLOAD flux in kapp-slack.gms]]=0,Table5[[#This Row],[flux in kapp-slack.gms]]&lt;&gt;0,NOT(Table5[[#This Row],[spont or unknown?]]))</f>
        <v>0</v>
      </c>
      <c r="U3861" s="1" t="b">
        <f>OR(_xlfn.TEXTAFTER(Table5[[#This Row],[rxn]],"-",-1)="SPONT",_xlfn.TEXTAFTER(Table5[[#This Row],[rxn]],"-",-1)="UNKNOWN")</f>
        <v>0</v>
      </c>
      <c r="V3861" s="1">
        <f>_xlfn.XLOOKUP(SUBSTITUTE(Table5[[#This Row],[rxn]],"RXN-","ENZLOAD-"),Table4[rxn],Table4[ub],0)</f>
        <v>0.71462557999999998</v>
      </c>
      <c r="W3861" s="1" t="b">
        <f>AND(Table5[[#This Row],[FVA ENZLOAD flux UB]]=0,Table5[[#This Row],[ENZ not made when it should be?]])</f>
        <v>0</v>
      </c>
    </row>
    <row r="3862" spans="6:23" hidden="1">
      <c r="F3862" s="1" t="s">
        <v>9702</v>
      </c>
      <c r="G3862" s="1" t="str">
        <f>_xlfn.TEXTBEFORE(Table5[[#This Row],[rxn     kapp_old        kapp_slack_ub   kapp_slack_lb]]," ")</f>
        <v>RXN-SPRMtpa_e_REV-rt1987_e</v>
      </c>
      <c r="H386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86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862" s="1">
        <f>_xlfn.NUMBERVALUE(_xlfn.TEXTAFTER(Table5[[#This Row],[rxn     kapp_old        kapp_slack_ub   kapp_slack_lb]]," ",-1))</f>
        <v>0</v>
      </c>
      <c r="K3862" s="1">
        <f>_xlfn.XLOOKUP(SUBSTITUTE(Table5[[#This Row],[rxn]],"RXN-","ENZLOAD-"),ENZLOAD[name],ENZLOAD[flux],0)</f>
        <v>0</v>
      </c>
      <c r="L3862" s="1" t="str">
        <f>"'"&amp;Table5[[#This Row],[rxn]]&amp;"'"&amp;CHAR(9)&amp;IF(AND(Table5[[#This Row],[kapp_slack_ub]]&lt;&gt;0,Table5[[#This Row],[kapp_old]]&lt;$F$1),$F$1,Table5[[#This Row],[kapp_old]])</f>
        <v>'RXN-SPRMtpa_e_REV-rt1987_e'	27141.27779288</v>
      </c>
      <c r="M3862" s="1">
        <f>_xlfn.XLOOKUP(Table5[[#This Row],[rxn]],Table3[name],Table3[flux],$F$1)</f>
        <v>27141.277792879999</v>
      </c>
      <c r="N3862" s="1" t="str">
        <f>IFERROR(Table5[[#This Row],[min flux]]/Table5[[#This Row],[associated enzload]],"")</f>
        <v/>
      </c>
      <c r="O3862" s="1">
        <f>_xlfn.NUMBERVALUE(IF(Table5[[#This Row],[flux/enzload]]="","",ABS($N$1-Table5[[#This Row],[flux/enzload]])))</f>
        <v>0</v>
      </c>
      <c r="P3862" s="1">
        <f>Table5[[#This Row],[kapp_old]]+IFERROR(((Table5[[#This Row],[kapp_slack_ub]]-Table5[[#This Row],[kapp_slack_lb]])/Table5[[#This Row],[associated enzload]]),0)</f>
        <v>27141.277792879999</v>
      </c>
      <c r="Q3862" s="1" t="str">
        <f>"'"&amp;Table5[[#This Row],[rxn]]&amp;"'"&amp;CHAR(9)&amp;Table5[[#This Row],[kapp + (slack_ub - slack_lb)/enzload]]</f>
        <v>'RXN-SPRMtpa_e_REV-rt1987_e'	27141.27779288</v>
      </c>
      <c r="R3862" s="1">
        <f>_xlfn.XLOOKUP(Table5[[#This Row],[rxn]],Table38[name],Table38[flux],0)</f>
        <v>0</v>
      </c>
      <c r="S3862" s="1">
        <f>_xlfn.XLOOKUP(SUBSTITUTE(Table5[[#This Row],[rxn]],"RXN-","ENZLOAD-"),Table38[name],Table38[flux],0)</f>
        <v>0</v>
      </c>
      <c r="T3862" s="1" t="b">
        <f>AND(Table5[[#This Row],[ENZLOAD flux in kapp-slack.gms]]=0,Table5[[#This Row],[flux in kapp-slack.gms]]&lt;&gt;0,NOT(Table5[[#This Row],[spont or unknown?]]))</f>
        <v>0</v>
      </c>
      <c r="U3862" s="1" t="b">
        <f>OR(_xlfn.TEXTAFTER(Table5[[#This Row],[rxn]],"-",-1)="SPONT",_xlfn.TEXTAFTER(Table5[[#This Row],[rxn]],"-",-1)="UNKNOWN")</f>
        <v>0</v>
      </c>
      <c r="V3862" s="1">
        <f>_xlfn.XLOOKUP(SUBSTITUTE(Table5[[#This Row],[rxn]],"RXN-","ENZLOAD-"),Table4[rxn],Table4[ub],0)</f>
        <v>0.71462557999999998</v>
      </c>
      <c r="W3862" s="1" t="b">
        <f>AND(Table5[[#This Row],[FVA ENZLOAD flux UB]]=0,Table5[[#This Row],[ENZ not made when it should be?]])</f>
        <v>0</v>
      </c>
    </row>
    <row r="3863" spans="6:23" hidden="1">
      <c r="F3863" s="1" t="s">
        <v>9705</v>
      </c>
      <c r="G3863" s="1" t="str">
        <f>_xlfn.TEXTBEFORE(Table5[[#This Row],[rxn     kapp_old        kapp_slack_ub   kapp_slack_lb]]," ")</f>
        <v>RXN-SPRMtpa_e_FWD-rt2739_e</v>
      </c>
      <c r="H386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86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863" s="1">
        <f>_xlfn.NUMBERVALUE(_xlfn.TEXTAFTER(Table5[[#This Row],[rxn     kapp_old        kapp_slack_ub   kapp_slack_lb]]," ",-1))</f>
        <v>0</v>
      </c>
      <c r="K3863" s="1">
        <f>_xlfn.XLOOKUP(SUBSTITUTE(Table5[[#This Row],[rxn]],"RXN-","ENZLOAD-"),ENZLOAD[name],ENZLOAD[flux],0)</f>
        <v>0</v>
      </c>
      <c r="L3863" s="1" t="str">
        <f>"'"&amp;Table5[[#This Row],[rxn]]&amp;"'"&amp;CHAR(9)&amp;IF(AND(Table5[[#This Row],[kapp_slack_ub]]&lt;&gt;0,Table5[[#This Row],[kapp_old]]&lt;$F$1),$F$1,Table5[[#This Row],[kapp_old]])</f>
        <v>'RXN-SPRMtpa_e_FWD-rt2739_e'	27141.27779288</v>
      </c>
      <c r="M3863" s="1">
        <f>_xlfn.XLOOKUP(Table5[[#This Row],[rxn]],Table3[name],Table3[flux],$F$1)</f>
        <v>27141.277792879999</v>
      </c>
      <c r="N3863" s="1" t="str">
        <f>IFERROR(Table5[[#This Row],[min flux]]/Table5[[#This Row],[associated enzload]],"")</f>
        <v/>
      </c>
      <c r="O3863" s="1">
        <f>_xlfn.NUMBERVALUE(IF(Table5[[#This Row],[flux/enzload]]="","",ABS($N$1-Table5[[#This Row],[flux/enzload]])))</f>
        <v>0</v>
      </c>
      <c r="P3863" s="1">
        <f>Table5[[#This Row],[kapp_old]]+IFERROR(((Table5[[#This Row],[kapp_slack_ub]]-Table5[[#This Row],[kapp_slack_lb]])/Table5[[#This Row],[associated enzload]]),0)</f>
        <v>27141.277792879999</v>
      </c>
      <c r="Q3863" s="1" t="str">
        <f>"'"&amp;Table5[[#This Row],[rxn]]&amp;"'"&amp;CHAR(9)&amp;Table5[[#This Row],[kapp + (slack_ub - slack_lb)/enzload]]</f>
        <v>'RXN-SPRMtpa_e_FWD-rt2739_e'	27141.27779288</v>
      </c>
      <c r="R3863" s="1">
        <f>_xlfn.XLOOKUP(Table5[[#This Row],[rxn]],Table38[name],Table38[flux],0)</f>
        <v>0</v>
      </c>
      <c r="S3863" s="1">
        <f>_xlfn.XLOOKUP(SUBSTITUTE(Table5[[#This Row],[rxn]],"RXN-","ENZLOAD-"),Table38[name],Table38[flux],0)</f>
        <v>0</v>
      </c>
      <c r="T3863" s="1" t="b">
        <f>AND(Table5[[#This Row],[ENZLOAD flux in kapp-slack.gms]]=0,Table5[[#This Row],[flux in kapp-slack.gms]]&lt;&gt;0,NOT(Table5[[#This Row],[spont or unknown?]]))</f>
        <v>0</v>
      </c>
      <c r="U3863" s="1" t="b">
        <f>OR(_xlfn.TEXTAFTER(Table5[[#This Row],[rxn]],"-",-1)="SPONT",_xlfn.TEXTAFTER(Table5[[#This Row],[rxn]],"-",-1)="UNKNOWN")</f>
        <v>0</v>
      </c>
      <c r="V3863" s="1">
        <f>_xlfn.XLOOKUP(SUBSTITUTE(Table5[[#This Row],[rxn]],"RXN-","ENZLOAD-"),Table4[rxn],Table4[ub],0)</f>
        <v>0.77142962000000004</v>
      </c>
      <c r="W3863" s="1" t="b">
        <f>AND(Table5[[#This Row],[FVA ENZLOAD flux UB]]=0,Table5[[#This Row],[ENZ not made when it should be?]])</f>
        <v>0</v>
      </c>
    </row>
    <row r="3864" spans="6:23" hidden="1">
      <c r="F3864" s="1" t="s">
        <v>9706</v>
      </c>
      <c r="G3864" s="1" t="str">
        <f>_xlfn.TEXTBEFORE(Table5[[#This Row],[rxn     kapp_old        kapp_slack_ub   kapp_slack_lb]]," ")</f>
        <v>RXN-SPRMtpa_e_REV-rt2739_e</v>
      </c>
      <c r="H386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86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864" s="1">
        <f>_xlfn.NUMBERVALUE(_xlfn.TEXTAFTER(Table5[[#This Row],[rxn     kapp_old        kapp_slack_ub   kapp_slack_lb]]," ",-1))</f>
        <v>0</v>
      </c>
      <c r="K3864" s="1">
        <f>_xlfn.XLOOKUP(SUBSTITUTE(Table5[[#This Row],[rxn]],"RXN-","ENZLOAD-"),ENZLOAD[name],ENZLOAD[flux],0)</f>
        <v>0</v>
      </c>
      <c r="L3864" s="1" t="str">
        <f>"'"&amp;Table5[[#This Row],[rxn]]&amp;"'"&amp;CHAR(9)&amp;IF(AND(Table5[[#This Row],[kapp_slack_ub]]&lt;&gt;0,Table5[[#This Row],[kapp_old]]&lt;$F$1),$F$1,Table5[[#This Row],[kapp_old]])</f>
        <v>'RXN-SPRMtpa_e_REV-rt2739_e'	27141.27779288</v>
      </c>
      <c r="M3864" s="1">
        <f>_xlfn.XLOOKUP(Table5[[#This Row],[rxn]],Table3[name],Table3[flux],$F$1)</f>
        <v>27141.277792879999</v>
      </c>
      <c r="N3864" s="1" t="str">
        <f>IFERROR(Table5[[#This Row],[min flux]]/Table5[[#This Row],[associated enzload]],"")</f>
        <v/>
      </c>
      <c r="O3864" s="1">
        <f>_xlfn.NUMBERVALUE(IF(Table5[[#This Row],[flux/enzload]]="","",ABS($N$1-Table5[[#This Row],[flux/enzload]])))</f>
        <v>0</v>
      </c>
      <c r="P3864" s="1">
        <f>Table5[[#This Row],[kapp_old]]+IFERROR(((Table5[[#This Row],[kapp_slack_ub]]-Table5[[#This Row],[kapp_slack_lb]])/Table5[[#This Row],[associated enzload]]),0)</f>
        <v>27141.277792879999</v>
      </c>
      <c r="Q3864" s="1" t="str">
        <f>"'"&amp;Table5[[#This Row],[rxn]]&amp;"'"&amp;CHAR(9)&amp;Table5[[#This Row],[kapp + (slack_ub - slack_lb)/enzload]]</f>
        <v>'RXN-SPRMtpa_e_REV-rt2739_e'	27141.27779288</v>
      </c>
      <c r="R3864" s="1">
        <f>_xlfn.XLOOKUP(Table5[[#This Row],[rxn]],Table38[name],Table38[flux],0)</f>
        <v>0</v>
      </c>
      <c r="S3864" s="1">
        <f>_xlfn.XLOOKUP(SUBSTITUTE(Table5[[#This Row],[rxn]],"RXN-","ENZLOAD-"),Table38[name],Table38[flux],0)</f>
        <v>0</v>
      </c>
      <c r="T3864" s="1" t="b">
        <f>AND(Table5[[#This Row],[ENZLOAD flux in kapp-slack.gms]]=0,Table5[[#This Row],[flux in kapp-slack.gms]]&lt;&gt;0,NOT(Table5[[#This Row],[spont or unknown?]]))</f>
        <v>0</v>
      </c>
      <c r="U3864" s="1" t="b">
        <f>OR(_xlfn.TEXTAFTER(Table5[[#This Row],[rxn]],"-",-1)="SPONT",_xlfn.TEXTAFTER(Table5[[#This Row],[rxn]],"-",-1)="UNKNOWN")</f>
        <v>0</v>
      </c>
      <c r="V3864" s="1">
        <f>_xlfn.XLOOKUP(SUBSTITUTE(Table5[[#This Row],[rxn]],"RXN-","ENZLOAD-"),Table4[rxn],Table4[ub],0)</f>
        <v>0.77142962000000004</v>
      </c>
      <c r="W3864" s="1" t="b">
        <f>AND(Table5[[#This Row],[FVA ENZLOAD flux UB]]=0,Table5[[#This Row],[ENZ not made when it should be?]])</f>
        <v>0</v>
      </c>
    </row>
    <row r="3865" spans="6:23" hidden="1">
      <c r="F3865" s="1" t="s">
        <v>9707</v>
      </c>
      <c r="G3865" s="1" t="str">
        <f>_xlfn.TEXTBEFORE(Table5[[#This Row],[rxn     kapp_old        kapp_slack_ub   kapp_slack_lb]]," ")</f>
        <v>RXN-SPRMtpa_e_FWD-rt3281_e</v>
      </c>
      <c r="H386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86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865" s="1">
        <f>_xlfn.NUMBERVALUE(_xlfn.TEXTAFTER(Table5[[#This Row],[rxn     kapp_old        kapp_slack_ub   kapp_slack_lb]]," ",-1))</f>
        <v>0</v>
      </c>
      <c r="K3865" s="1">
        <f>_xlfn.XLOOKUP(SUBSTITUTE(Table5[[#This Row],[rxn]],"RXN-","ENZLOAD-"),ENZLOAD[name],ENZLOAD[flux],0)</f>
        <v>0</v>
      </c>
      <c r="L3865" s="1" t="str">
        <f>"'"&amp;Table5[[#This Row],[rxn]]&amp;"'"&amp;CHAR(9)&amp;IF(AND(Table5[[#This Row],[kapp_slack_ub]]&lt;&gt;0,Table5[[#This Row],[kapp_old]]&lt;$F$1),$F$1,Table5[[#This Row],[kapp_old]])</f>
        <v>'RXN-SPRMtpa_e_FWD-rt3281_e'	27141.27779288</v>
      </c>
      <c r="M3865" s="1">
        <f>_xlfn.XLOOKUP(Table5[[#This Row],[rxn]],Table3[name],Table3[flux],$F$1)</f>
        <v>27141.277792879999</v>
      </c>
      <c r="N3865" s="1" t="str">
        <f>IFERROR(Table5[[#This Row],[min flux]]/Table5[[#This Row],[associated enzload]],"")</f>
        <v/>
      </c>
      <c r="O3865" s="1">
        <f>_xlfn.NUMBERVALUE(IF(Table5[[#This Row],[flux/enzload]]="","",ABS($N$1-Table5[[#This Row],[flux/enzload]])))</f>
        <v>0</v>
      </c>
      <c r="P3865" s="1">
        <f>Table5[[#This Row],[kapp_old]]+IFERROR(((Table5[[#This Row],[kapp_slack_ub]]-Table5[[#This Row],[kapp_slack_lb]])/Table5[[#This Row],[associated enzload]]),0)</f>
        <v>27141.277792879999</v>
      </c>
      <c r="Q3865" s="1" t="str">
        <f>"'"&amp;Table5[[#This Row],[rxn]]&amp;"'"&amp;CHAR(9)&amp;Table5[[#This Row],[kapp + (slack_ub - slack_lb)/enzload]]</f>
        <v>'RXN-SPRMtpa_e_FWD-rt3281_e'	27141.27779288</v>
      </c>
      <c r="R3865" s="1">
        <f>_xlfn.XLOOKUP(Table5[[#This Row],[rxn]],Table38[name],Table38[flux],0)</f>
        <v>0</v>
      </c>
      <c r="S3865" s="1">
        <f>_xlfn.XLOOKUP(SUBSTITUTE(Table5[[#This Row],[rxn]],"RXN-","ENZLOAD-"),Table38[name],Table38[flux],0)</f>
        <v>0</v>
      </c>
      <c r="T3865" s="1" t="b">
        <f>AND(Table5[[#This Row],[ENZLOAD flux in kapp-slack.gms]]=0,Table5[[#This Row],[flux in kapp-slack.gms]]&lt;&gt;0,NOT(Table5[[#This Row],[spont or unknown?]]))</f>
        <v>0</v>
      </c>
      <c r="U3865" s="1" t="b">
        <f>OR(_xlfn.TEXTAFTER(Table5[[#This Row],[rxn]],"-",-1)="SPONT",_xlfn.TEXTAFTER(Table5[[#This Row],[rxn]],"-",-1)="UNKNOWN")</f>
        <v>0</v>
      </c>
      <c r="V3865" s="1">
        <f>_xlfn.XLOOKUP(SUBSTITUTE(Table5[[#This Row],[rxn]],"RXN-","ENZLOAD-"),Table4[rxn],Table4[ub],0)</f>
        <v>0.67275289000000005</v>
      </c>
      <c r="W3865" s="1" t="b">
        <f>AND(Table5[[#This Row],[FVA ENZLOAD flux UB]]=0,Table5[[#This Row],[ENZ not made when it should be?]])</f>
        <v>0</v>
      </c>
    </row>
    <row r="3866" spans="6:23" hidden="1">
      <c r="F3866" s="1" t="s">
        <v>9708</v>
      </c>
      <c r="G3866" s="1" t="str">
        <f>_xlfn.TEXTBEFORE(Table5[[#This Row],[rxn     kapp_old        kapp_slack_ub   kapp_slack_lb]]," ")</f>
        <v>RXN-SPRMtpa_e_REV-rt3281_e</v>
      </c>
      <c r="H386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86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866" s="1">
        <f>_xlfn.NUMBERVALUE(_xlfn.TEXTAFTER(Table5[[#This Row],[rxn     kapp_old        kapp_slack_ub   kapp_slack_lb]]," ",-1))</f>
        <v>0</v>
      </c>
      <c r="K3866" s="1">
        <f>_xlfn.XLOOKUP(SUBSTITUTE(Table5[[#This Row],[rxn]],"RXN-","ENZLOAD-"),ENZLOAD[name],ENZLOAD[flux],0)</f>
        <v>0</v>
      </c>
      <c r="L3866" s="1" t="str">
        <f>"'"&amp;Table5[[#This Row],[rxn]]&amp;"'"&amp;CHAR(9)&amp;IF(AND(Table5[[#This Row],[kapp_slack_ub]]&lt;&gt;0,Table5[[#This Row],[kapp_old]]&lt;$F$1),$F$1,Table5[[#This Row],[kapp_old]])</f>
        <v>'RXN-SPRMtpa_e_REV-rt3281_e'	27141.27779288</v>
      </c>
      <c r="M3866" s="1">
        <f>_xlfn.XLOOKUP(Table5[[#This Row],[rxn]],Table3[name],Table3[flux],$F$1)</f>
        <v>27141.277792879999</v>
      </c>
      <c r="N3866" s="1" t="str">
        <f>IFERROR(Table5[[#This Row],[min flux]]/Table5[[#This Row],[associated enzload]],"")</f>
        <v/>
      </c>
      <c r="O3866" s="1">
        <f>_xlfn.NUMBERVALUE(IF(Table5[[#This Row],[flux/enzload]]="","",ABS($N$1-Table5[[#This Row],[flux/enzload]])))</f>
        <v>0</v>
      </c>
      <c r="P3866" s="1">
        <f>Table5[[#This Row],[kapp_old]]+IFERROR(((Table5[[#This Row],[kapp_slack_ub]]-Table5[[#This Row],[kapp_slack_lb]])/Table5[[#This Row],[associated enzload]]),0)</f>
        <v>27141.277792879999</v>
      </c>
      <c r="Q3866" s="1" t="str">
        <f>"'"&amp;Table5[[#This Row],[rxn]]&amp;"'"&amp;CHAR(9)&amp;Table5[[#This Row],[kapp + (slack_ub - slack_lb)/enzload]]</f>
        <v>'RXN-SPRMtpa_e_REV-rt3281_e'	27141.27779288</v>
      </c>
      <c r="R3866" s="1">
        <f>_xlfn.XLOOKUP(Table5[[#This Row],[rxn]],Table38[name],Table38[flux],0)</f>
        <v>0</v>
      </c>
      <c r="S3866" s="1">
        <f>_xlfn.XLOOKUP(SUBSTITUTE(Table5[[#This Row],[rxn]],"RXN-","ENZLOAD-"),Table38[name],Table38[flux],0)</f>
        <v>0</v>
      </c>
      <c r="T3866" s="1" t="b">
        <f>AND(Table5[[#This Row],[ENZLOAD flux in kapp-slack.gms]]=0,Table5[[#This Row],[flux in kapp-slack.gms]]&lt;&gt;0,NOT(Table5[[#This Row],[spont or unknown?]]))</f>
        <v>0</v>
      </c>
      <c r="U3866" s="1" t="b">
        <f>OR(_xlfn.TEXTAFTER(Table5[[#This Row],[rxn]],"-",-1)="SPONT",_xlfn.TEXTAFTER(Table5[[#This Row],[rxn]],"-",-1)="UNKNOWN")</f>
        <v>0</v>
      </c>
      <c r="V3866" s="1">
        <f>_xlfn.XLOOKUP(SUBSTITUTE(Table5[[#This Row],[rxn]],"RXN-","ENZLOAD-"),Table4[rxn],Table4[ub],0)</f>
        <v>0.67275289000000005</v>
      </c>
      <c r="W3866" s="1" t="b">
        <f>AND(Table5[[#This Row],[FVA ENZLOAD flux UB]]=0,Table5[[#This Row],[ENZ not made when it should be?]])</f>
        <v>0</v>
      </c>
    </row>
    <row r="3867" spans="6:23" hidden="1">
      <c r="F3867" s="1" t="s">
        <v>9709</v>
      </c>
      <c r="G3867" s="1" t="str">
        <f>_xlfn.TEXTBEFORE(Table5[[#This Row],[rxn     kapp_old        kapp_slack_ub   kapp_slack_lb]]," ")</f>
        <v>RXN-SPRMtpa_e_FWD-rt6406_e</v>
      </c>
      <c r="H386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86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867" s="1">
        <f>_xlfn.NUMBERVALUE(_xlfn.TEXTAFTER(Table5[[#This Row],[rxn     kapp_old        kapp_slack_ub   kapp_slack_lb]]," ",-1))</f>
        <v>0</v>
      </c>
      <c r="K3867" s="1">
        <f>_xlfn.XLOOKUP(SUBSTITUTE(Table5[[#This Row],[rxn]],"RXN-","ENZLOAD-"),ENZLOAD[name],ENZLOAD[flux],0)</f>
        <v>0</v>
      </c>
      <c r="L3867" s="1" t="str">
        <f>"'"&amp;Table5[[#This Row],[rxn]]&amp;"'"&amp;CHAR(9)&amp;IF(AND(Table5[[#This Row],[kapp_slack_ub]]&lt;&gt;0,Table5[[#This Row],[kapp_old]]&lt;$F$1),$F$1,Table5[[#This Row],[kapp_old]])</f>
        <v>'RXN-SPRMtpa_e_FWD-rt6406_e'	27141.27779288</v>
      </c>
      <c r="M3867" s="1">
        <f>_xlfn.XLOOKUP(Table5[[#This Row],[rxn]],Table3[name],Table3[flux],$F$1)</f>
        <v>27141.277792879999</v>
      </c>
      <c r="N3867" s="1" t="str">
        <f>IFERROR(Table5[[#This Row],[min flux]]/Table5[[#This Row],[associated enzload]],"")</f>
        <v/>
      </c>
      <c r="O3867" s="1">
        <f>_xlfn.NUMBERVALUE(IF(Table5[[#This Row],[flux/enzload]]="","",ABS($N$1-Table5[[#This Row],[flux/enzload]])))</f>
        <v>0</v>
      </c>
      <c r="P3867" s="1">
        <f>Table5[[#This Row],[kapp_old]]+IFERROR(((Table5[[#This Row],[kapp_slack_ub]]-Table5[[#This Row],[kapp_slack_lb]])/Table5[[#This Row],[associated enzload]]),0)</f>
        <v>27141.277792879999</v>
      </c>
      <c r="Q3867" s="1" t="str">
        <f>"'"&amp;Table5[[#This Row],[rxn]]&amp;"'"&amp;CHAR(9)&amp;Table5[[#This Row],[kapp + (slack_ub - slack_lb)/enzload]]</f>
        <v>'RXN-SPRMtpa_e_FWD-rt6406_e'	27141.27779288</v>
      </c>
      <c r="R3867" s="1">
        <f>_xlfn.XLOOKUP(Table5[[#This Row],[rxn]],Table38[name],Table38[flux],0)</f>
        <v>0</v>
      </c>
      <c r="S3867" s="1">
        <f>_xlfn.XLOOKUP(SUBSTITUTE(Table5[[#This Row],[rxn]],"RXN-","ENZLOAD-"),Table38[name],Table38[flux],0)</f>
        <v>0</v>
      </c>
      <c r="T3867" s="1" t="b">
        <f>AND(Table5[[#This Row],[ENZLOAD flux in kapp-slack.gms]]=0,Table5[[#This Row],[flux in kapp-slack.gms]]&lt;&gt;0,NOT(Table5[[#This Row],[spont or unknown?]]))</f>
        <v>0</v>
      </c>
      <c r="U3867" s="1" t="b">
        <f>OR(_xlfn.TEXTAFTER(Table5[[#This Row],[rxn]],"-",-1)="SPONT",_xlfn.TEXTAFTER(Table5[[#This Row],[rxn]],"-",-1)="UNKNOWN")</f>
        <v>0</v>
      </c>
      <c r="V3867" s="1">
        <f>_xlfn.XLOOKUP(SUBSTITUTE(Table5[[#This Row],[rxn]],"RXN-","ENZLOAD-"),Table4[rxn],Table4[ub],0)</f>
        <v>0.70260184000000003</v>
      </c>
      <c r="W3867" s="1" t="b">
        <f>AND(Table5[[#This Row],[FVA ENZLOAD flux UB]]=0,Table5[[#This Row],[ENZ not made when it should be?]])</f>
        <v>0</v>
      </c>
    </row>
    <row r="3868" spans="6:23" hidden="1">
      <c r="F3868" s="1" t="s">
        <v>9710</v>
      </c>
      <c r="G3868" s="1" t="str">
        <f>_xlfn.TEXTBEFORE(Table5[[#This Row],[rxn     kapp_old        kapp_slack_ub   kapp_slack_lb]]," ")</f>
        <v>RXN-SPRMtpa_e_REV-rt6406_e</v>
      </c>
      <c r="H386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86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868" s="1">
        <f>_xlfn.NUMBERVALUE(_xlfn.TEXTAFTER(Table5[[#This Row],[rxn     kapp_old        kapp_slack_ub   kapp_slack_lb]]," ",-1))</f>
        <v>0</v>
      </c>
      <c r="K3868" s="1">
        <f>_xlfn.XLOOKUP(SUBSTITUTE(Table5[[#This Row],[rxn]],"RXN-","ENZLOAD-"),ENZLOAD[name],ENZLOAD[flux],0)</f>
        <v>0</v>
      </c>
      <c r="L3868" s="1" t="str">
        <f>"'"&amp;Table5[[#This Row],[rxn]]&amp;"'"&amp;CHAR(9)&amp;IF(AND(Table5[[#This Row],[kapp_slack_ub]]&lt;&gt;0,Table5[[#This Row],[kapp_old]]&lt;$F$1),$F$1,Table5[[#This Row],[kapp_old]])</f>
        <v>'RXN-SPRMtpa_e_REV-rt6406_e'	27141.27779288</v>
      </c>
      <c r="M3868" s="1">
        <f>_xlfn.XLOOKUP(Table5[[#This Row],[rxn]],Table3[name],Table3[flux],$F$1)</f>
        <v>27141.277792879999</v>
      </c>
      <c r="N3868" s="1" t="str">
        <f>IFERROR(Table5[[#This Row],[min flux]]/Table5[[#This Row],[associated enzload]],"")</f>
        <v/>
      </c>
      <c r="O3868" s="1">
        <f>_xlfn.NUMBERVALUE(IF(Table5[[#This Row],[flux/enzload]]="","",ABS($N$1-Table5[[#This Row],[flux/enzload]])))</f>
        <v>0</v>
      </c>
      <c r="P3868" s="1">
        <f>Table5[[#This Row],[kapp_old]]+IFERROR(((Table5[[#This Row],[kapp_slack_ub]]-Table5[[#This Row],[kapp_slack_lb]])/Table5[[#This Row],[associated enzload]]),0)</f>
        <v>27141.277792879999</v>
      </c>
      <c r="Q3868" s="1" t="str">
        <f>"'"&amp;Table5[[#This Row],[rxn]]&amp;"'"&amp;CHAR(9)&amp;Table5[[#This Row],[kapp + (slack_ub - slack_lb)/enzload]]</f>
        <v>'RXN-SPRMtpa_e_REV-rt6406_e'	27141.27779288</v>
      </c>
      <c r="R3868" s="1">
        <f>_xlfn.XLOOKUP(Table5[[#This Row],[rxn]],Table38[name],Table38[flux],0)</f>
        <v>0</v>
      </c>
      <c r="S3868" s="1">
        <f>_xlfn.XLOOKUP(SUBSTITUTE(Table5[[#This Row],[rxn]],"RXN-","ENZLOAD-"),Table38[name],Table38[flux],0)</f>
        <v>0</v>
      </c>
      <c r="T3868" s="1" t="b">
        <f>AND(Table5[[#This Row],[ENZLOAD flux in kapp-slack.gms]]=0,Table5[[#This Row],[flux in kapp-slack.gms]]&lt;&gt;0,NOT(Table5[[#This Row],[spont or unknown?]]))</f>
        <v>0</v>
      </c>
      <c r="U3868" s="1" t="b">
        <f>OR(_xlfn.TEXTAFTER(Table5[[#This Row],[rxn]],"-",-1)="SPONT",_xlfn.TEXTAFTER(Table5[[#This Row],[rxn]],"-",-1)="UNKNOWN")</f>
        <v>0</v>
      </c>
      <c r="V3868" s="1">
        <f>_xlfn.XLOOKUP(SUBSTITUTE(Table5[[#This Row],[rxn]],"RXN-","ENZLOAD-"),Table4[rxn],Table4[ub],0)</f>
        <v>0.70260184000000003</v>
      </c>
      <c r="W3868" s="1" t="b">
        <f>AND(Table5[[#This Row],[FVA ENZLOAD flux UB]]=0,Table5[[#This Row],[ENZ not made when it should be?]])</f>
        <v>0</v>
      </c>
    </row>
    <row r="3869" spans="6:23" hidden="1">
      <c r="F3869" s="1" t="s">
        <v>9711</v>
      </c>
      <c r="G3869" s="1" t="str">
        <f>_xlfn.TEXTBEFORE(Table5[[#This Row],[rxn     kapp_old        kapp_slack_ub   kapp_slack_lb]]," ")</f>
        <v>RXN-SPRMtpa_v_FWD-rt1939_v</v>
      </c>
      <c r="H386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86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869" s="1">
        <f>_xlfn.NUMBERVALUE(_xlfn.TEXTAFTER(Table5[[#This Row],[rxn     kapp_old        kapp_slack_ub   kapp_slack_lb]]," ",-1))</f>
        <v>0</v>
      </c>
      <c r="K3869" s="1">
        <f>_xlfn.XLOOKUP(SUBSTITUTE(Table5[[#This Row],[rxn]],"RXN-","ENZLOAD-"),ENZLOAD[name],ENZLOAD[flux],0)</f>
        <v>0</v>
      </c>
      <c r="L3869" s="1" t="str">
        <f>"'"&amp;Table5[[#This Row],[rxn]]&amp;"'"&amp;CHAR(9)&amp;IF(AND(Table5[[#This Row],[kapp_slack_ub]]&lt;&gt;0,Table5[[#This Row],[kapp_old]]&lt;$F$1),$F$1,Table5[[#This Row],[kapp_old]])</f>
        <v>'RXN-SPRMtpa_v_FWD-rt1939_v'	27141.27779288</v>
      </c>
      <c r="M3869" s="1">
        <f>_xlfn.XLOOKUP(Table5[[#This Row],[rxn]],Table3[name],Table3[flux],$F$1)</f>
        <v>27141.277792879999</v>
      </c>
      <c r="N3869" s="1" t="str">
        <f>IFERROR(Table5[[#This Row],[min flux]]/Table5[[#This Row],[associated enzload]],"")</f>
        <v/>
      </c>
      <c r="O3869" s="1">
        <f>_xlfn.NUMBERVALUE(IF(Table5[[#This Row],[flux/enzload]]="","",ABS($N$1-Table5[[#This Row],[flux/enzload]])))</f>
        <v>0</v>
      </c>
      <c r="P3869" s="1">
        <f>Table5[[#This Row],[kapp_old]]+IFERROR(((Table5[[#This Row],[kapp_slack_ub]]-Table5[[#This Row],[kapp_slack_lb]])/Table5[[#This Row],[associated enzload]]),0)</f>
        <v>27141.277792879999</v>
      </c>
      <c r="Q3869" s="1" t="str">
        <f>"'"&amp;Table5[[#This Row],[rxn]]&amp;"'"&amp;CHAR(9)&amp;Table5[[#This Row],[kapp + (slack_ub - slack_lb)/enzload]]</f>
        <v>'RXN-SPRMtpa_v_FWD-rt1939_v'	27141.27779288</v>
      </c>
      <c r="R3869" s="1">
        <f>_xlfn.XLOOKUP(Table5[[#This Row],[rxn]],Table38[name],Table38[flux],0)</f>
        <v>0</v>
      </c>
      <c r="S3869" s="1">
        <f>_xlfn.XLOOKUP(SUBSTITUTE(Table5[[#This Row],[rxn]],"RXN-","ENZLOAD-"),Table38[name],Table38[flux],0)</f>
        <v>0</v>
      </c>
      <c r="T3869" s="1" t="b">
        <f>AND(Table5[[#This Row],[ENZLOAD flux in kapp-slack.gms]]=0,Table5[[#This Row],[flux in kapp-slack.gms]]&lt;&gt;0,NOT(Table5[[#This Row],[spont or unknown?]]))</f>
        <v>0</v>
      </c>
      <c r="U3869" s="1" t="b">
        <f>OR(_xlfn.TEXTAFTER(Table5[[#This Row],[rxn]],"-",-1)="SPONT",_xlfn.TEXTAFTER(Table5[[#This Row],[rxn]],"-",-1)="UNKNOWN")</f>
        <v>0</v>
      </c>
      <c r="V3869" s="1">
        <f>_xlfn.XLOOKUP(SUBSTITUTE(Table5[[#This Row],[rxn]],"RXN-","ENZLOAD-"),Table4[rxn],Table4[ub],0)</f>
        <v>0.72658982999999999</v>
      </c>
      <c r="W3869" s="1" t="b">
        <f>AND(Table5[[#This Row],[FVA ENZLOAD flux UB]]=0,Table5[[#This Row],[ENZ not made when it should be?]])</f>
        <v>0</v>
      </c>
    </row>
    <row r="3870" spans="6:23" hidden="1">
      <c r="F3870" s="1" t="s">
        <v>9712</v>
      </c>
      <c r="G3870" s="1" t="str">
        <f>_xlfn.TEXTBEFORE(Table5[[#This Row],[rxn     kapp_old        kapp_slack_ub   kapp_slack_lb]]," ")</f>
        <v>RXN-SPRMtpa_v_REV-rt1939_v</v>
      </c>
      <c r="H387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87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870" s="1">
        <f>_xlfn.NUMBERVALUE(_xlfn.TEXTAFTER(Table5[[#This Row],[rxn     kapp_old        kapp_slack_ub   kapp_slack_lb]]," ",-1))</f>
        <v>0</v>
      </c>
      <c r="K3870" s="1">
        <f>_xlfn.XLOOKUP(SUBSTITUTE(Table5[[#This Row],[rxn]],"RXN-","ENZLOAD-"),ENZLOAD[name],ENZLOAD[flux],0)</f>
        <v>0</v>
      </c>
      <c r="L3870" s="1" t="str">
        <f>"'"&amp;Table5[[#This Row],[rxn]]&amp;"'"&amp;CHAR(9)&amp;IF(AND(Table5[[#This Row],[kapp_slack_ub]]&lt;&gt;0,Table5[[#This Row],[kapp_old]]&lt;$F$1),$F$1,Table5[[#This Row],[kapp_old]])</f>
        <v>'RXN-SPRMtpa_v_REV-rt1939_v'	27141.27779288</v>
      </c>
      <c r="M3870" s="1">
        <f>_xlfn.XLOOKUP(Table5[[#This Row],[rxn]],Table3[name],Table3[flux],$F$1)</f>
        <v>27141.277792879999</v>
      </c>
      <c r="N3870" s="1" t="str">
        <f>IFERROR(Table5[[#This Row],[min flux]]/Table5[[#This Row],[associated enzload]],"")</f>
        <v/>
      </c>
      <c r="O3870" s="1">
        <f>_xlfn.NUMBERVALUE(IF(Table5[[#This Row],[flux/enzload]]="","",ABS($N$1-Table5[[#This Row],[flux/enzload]])))</f>
        <v>0</v>
      </c>
      <c r="P3870" s="1">
        <f>Table5[[#This Row],[kapp_old]]+IFERROR(((Table5[[#This Row],[kapp_slack_ub]]-Table5[[#This Row],[kapp_slack_lb]])/Table5[[#This Row],[associated enzload]]),0)</f>
        <v>27141.277792879999</v>
      </c>
      <c r="Q3870" s="1" t="str">
        <f>"'"&amp;Table5[[#This Row],[rxn]]&amp;"'"&amp;CHAR(9)&amp;Table5[[#This Row],[kapp + (slack_ub - slack_lb)/enzload]]</f>
        <v>'RXN-SPRMtpa_v_REV-rt1939_v'	27141.27779288</v>
      </c>
      <c r="R3870" s="1">
        <f>_xlfn.XLOOKUP(Table5[[#This Row],[rxn]],Table38[name],Table38[flux],0)</f>
        <v>0</v>
      </c>
      <c r="S3870" s="1">
        <f>_xlfn.XLOOKUP(SUBSTITUTE(Table5[[#This Row],[rxn]],"RXN-","ENZLOAD-"),Table38[name],Table38[flux],0)</f>
        <v>0</v>
      </c>
      <c r="T3870" s="1" t="b">
        <f>AND(Table5[[#This Row],[ENZLOAD flux in kapp-slack.gms]]=0,Table5[[#This Row],[flux in kapp-slack.gms]]&lt;&gt;0,NOT(Table5[[#This Row],[spont or unknown?]]))</f>
        <v>0</v>
      </c>
      <c r="U3870" s="1" t="b">
        <f>OR(_xlfn.TEXTAFTER(Table5[[#This Row],[rxn]],"-",-1)="SPONT",_xlfn.TEXTAFTER(Table5[[#This Row],[rxn]],"-",-1)="UNKNOWN")</f>
        <v>0</v>
      </c>
      <c r="V3870" s="1">
        <f>_xlfn.XLOOKUP(SUBSTITUTE(Table5[[#This Row],[rxn]],"RXN-","ENZLOAD-"),Table4[rxn],Table4[ub],0)</f>
        <v>0.72658982999999999</v>
      </c>
      <c r="W3870" s="1" t="b">
        <f>AND(Table5[[#This Row],[FVA ENZLOAD flux UB]]=0,Table5[[#This Row],[ENZ not made when it should be?]])</f>
        <v>0</v>
      </c>
    </row>
    <row r="3871" spans="6:23" hidden="1">
      <c r="F3871" s="1" t="s">
        <v>9713</v>
      </c>
      <c r="G3871" s="1" t="str">
        <f>_xlfn.TEXTBEFORE(Table5[[#This Row],[rxn     kapp_old        kapp_slack_ub   kapp_slack_lb]]," ")</f>
        <v>RXN-SPRMtpa_v_FWD-rt1987_v</v>
      </c>
      <c r="H387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87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871" s="1">
        <f>_xlfn.NUMBERVALUE(_xlfn.TEXTAFTER(Table5[[#This Row],[rxn     kapp_old        kapp_slack_ub   kapp_slack_lb]]," ",-1))</f>
        <v>0</v>
      </c>
      <c r="K3871" s="1">
        <f>_xlfn.XLOOKUP(SUBSTITUTE(Table5[[#This Row],[rxn]],"RXN-","ENZLOAD-"),ENZLOAD[name],ENZLOAD[flux],0)</f>
        <v>0</v>
      </c>
      <c r="L3871" s="1" t="str">
        <f>"'"&amp;Table5[[#This Row],[rxn]]&amp;"'"&amp;CHAR(9)&amp;IF(AND(Table5[[#This Row],[kapp_slack_ub]]&lt;&gt;0,Table5[[#This Row],[kapp_old]]&lt;$F$1),$F$1,Table5[[#This Row],[kapp_old]])</f>
        <v>'RXN-SPRMtpa_v_FWD-rt1987_v'	27141.27779288</v>
      </c>
      <c r="M3871" s="1">
        <f>_xlfn.XLOOKUP(Table5[[#This Row],[rxn]],Table3[name],Table3[flux],$F$1)</f>
        <v>27141.277792879999</v>
      </c>
      <c r="N3871" s="1" t="str">
        <f>IFERROR(Table5[[#This Row],[min flux]]/Table5[[#This Row],[associated enzload]],"")</f>
        <v/>
      </c>
      <c r="O3871" s="1">
        <f>_xlfn.NUMBERVALUE(IF(Table5[[#This Row],[flux/enzload]]="","",ABS($N$1-Table5[[#This Row],[flux/enzload]])))</f>
        <v>0</v>
      </c>
      <c r="P3871" s="1">
        <f>Table5[[#This Row],[kapp_old]]+IFERROR(((Table5[[#This Row],[kapp_slack_ub]]-Table5[[#This Row],[kapp_slack_lb]])/Table5[[#This Row],[associated enzload]]),0)</f>
        <v>27141.277792879999</v>
      </c>
      <c r="Q3871" s="1" t="str">
        <f>"'"&amp;Table5[[#This Row],[rxn]]&amp;"'"&amp;CHAR(9)&amp;Table5[[#This Row],[kapp + (slack_ub - slack_lb)/enzload]]</f>
        <v>'RXN-SPRMtpa_v_FWD-rt1987_v'	27141.27779288</v>
      </c>
      <c r="R3871" s="1">
        <f>_xlfn.XLOOKUP(Table5[[#This Row],[rxn]],Table38[name],Table38[flux],0)</f>
        <v>0</v>
      </c>
      <c r="S3871" s="1">
        <f>_xlfn.XLOOKUP(SUBSTITUTE(Table5[[#This Row],[rxn]],"RXN-","ENZLOAD-"),Table38[name],Table38[flux],0)</f>
        <v>0</v>
      </c>
      <c r="T3871" s="1" t="b">
        <f>AND(Table5[[#This Row],[ENZLOAD flux in kapp-slack.gms]]=0,Table5[[#This Row],[flux in kapp-slack.gms]]&lt;&gt;0,NOT(Table5[[#This Row],[spont or unknown?]]))</f>
        <v>0</v>
      </c>
      <c r="U3871" s="1" t="b">
        <f>OR(_xlfn.TEXTAFTER(Table5[[#This Row],[rxn]],"-",-1)="SPONT",_xlfn.TEXTAFTER(Table5[[#This Row],[rxn]],"-",-1)="UNKNOWN")</f>
        <v>0</v>
      </c>
      <c r="V3871" s="1">
        <f>_xlfn.XLOOKUP(SUBSTITUTE(Table5[[#This Row],[rxn]],"RXN-","ENZLOAD-"),Table4[rxn],Table4[ub],0)</f>
        <v>0.71462557999999998</v>
      </c>
      <c r="W3871" s="1" t="b">
        <f>AND(Table5[[#This Row],[FVA ENZLOAD flux UB]]=0,Table5[[#This Row],[ENZ not made when it should be?]])</f>
        <v>0</v>
      </c>
    </row>
    <row r="3872" spans="6:23" hidden="1">
      <c r="F3872" s="1" t="s">
        <v>9714</v>
      </c>
      <c r="G3872" s="1" t="str">
        <f>_xlfn.TEXTBEFORE(Table5[[#This Row],[rxn     kapp_old        kapp_slack_ub   kapp_slack_lb]]," ")</f>
        <v>RXN-SPRMtpa_v_REV-rt1987_v</v>
      </c>
      <c r="H387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87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872" s="1">
        <f>_xlfn.NUMBERVALUE(_xlfn.TEXTAFTER(Table5[[#This Row],[rxn     kapp_old        kapp_slack_ub   kapp_slack_lb]]," ",-1))</f>
        <v>0</v>
      </c>
      <c r="K3872" s="1">
        <f>_xlfn.XLOOKUP(SUBSTITUTE(Table5[[#This Row],[rxn]],"RXN-","ENZLOAD-"),ENZLOAD[name],ENZLOAD[flux],0)</f>
        <v>0</v>
      </c>
      <c r="L3872" s="1" t="str">
        <f>"'"&amp;Table5[[#This Row],[rxn]]&amp;"'"&amp;CHAR(9)&amp;IF(AND(Table5[[#This Row],[kapp_slack_ub]]&lt;&gt;0,Table5[[#This Row],[kapp_old]]&lt;$F$1),$F$1,Table5[[#This Row],[kapp_old]])</f>
        <v>'RXN-SPRMtpa_v_REV-rt1987_v'	27141.27779288</v>
      </c>
      <c r="M3872" s="1">
        <f>_xlfn.XLOOKUP(Table5[[#This Row],[rxn]],Table3[name],Table3[flux],$F$1)</f>
        <v>27141.277792879999</v>
      </c>
      <c r="N3872" s="1" t="str">
        <f>IFERROR(Table5[[#This Row],[min flux]]/Table5[[#This Row],[associated enzload]],"")</f>
        <v/>
      </c>
      <c r="O3872" s="1">
        <f>_xlfn.NUMBERVALUE(IF(Table5[[#This Row],[flux/enzload]]="","",ABS($N$1-Table5[[#This Row],[flux/enzload]])))</f>
        <v>0</v>
      </c>
      <c r="P3872" s="1">
        <f>Table5[[#This Row],[kapp_old]]+IFERROR(((Table5[[#This Row],[kapp_slack_ub]]-Table5[[#This Row],[kapp_slack_lb]])/Table5[[#This Row],[associated enzload]]),0)</f>
        <v>27141.277792879999</v>
      </c>
      <c r="Q3872" s="1" t="str">
        <f>"'"&amp;Table5[[#This Row],[rxn]]&amp;"'"&amp;CHAR(9)&amp;Table5[[#This Row],[kapp + (slack_ub - slack_lb)/enzload]]</f>
        <v>'RXN-SPRMtpa_v_REV-rt1987_v'	27141.27779288</v>
      </c>
      <c r="R3872" s="1">
        <f>_xlfn.XLOOKUP(Table5[[#This Row],[rxn]],Table38[name],Table38[flux],0)</f>
        <v>0</v>
      </c>
      <c r="S3872" s="1">
        <f>_xlfn.XLOOKUP(SUBSTITUTE(Table5[[#This Row],[rxn]],"RXN-","ENZLOAD-"),Table38[name],Table38[flux],0)</f>
        <v>0</v>
      </c>
      <c r="T3872" s="1" t="b">
        <f>AND(Table5[[#This Row],[ENZLOAD flux in kapp-slack.gms]]=0,Table5[[#This Row],[flux in kapp-slack.gms]]&lt;&gt;0,NOT(Table5[[#This Row],[spont or unknown?]]))</f>
        <v>0</v>
      </c>
      <c r="U3872" s="1" t="b">
        <f>OR(_xlfn.TEXTAFTER(Table5[[#This Row],[rxn]],"-",-1)="SPONT",_xlfn.TEXTAFTER(Table5[[#This Row],[rxn]],"-",-1)="UNKNOWN")</f>
        <v>0</v>
      </c>
      <c r="V3872" s="1">
        <f>_xlfn.XLOOKUP(SUBSTITUTE(Table5[[#This Row],[rxn]],"RXN-","ENZLOAD-"),Table4[rxn],Table4[ub],0)</f>
        <v>0.71462557999999998</v>
      </c>
      <c r="W3872" s="1" t="b">
        <f>AND(Table5[[#This Row],[FVA ENZLOAD flux UB]]=0,Table5[[#This Row],[ENZ not made when it should be?]])</f>
        <v>0</v>
      </c>
    </row>
    <row r="3873" spans="6:23" hidden="1">
      <c r="F3873" s="1" t="s">
        <v>9717</v>
      </c>
      <c r="G3873" s="1" t="str">
        <f>_xlfn.TEXTBEFORE(Table5[[#This Row],[rxn     kapp_old        kapp_slack_ub   kapp_slack_lb]]," ")</f>
        <v>RXN-SPRMtpa_v_FWD-rt2739_v</v>
      </c>
      <c r="H387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87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873" s="1">
        <f>_xlfn.NUMBERVALUE(_xlfn.TEXTAFTER(Table5[[#This Row],[rxn     kapp_old        kapp_slack_ub   kapp_slack_lb]]," ",-1))</f>
        <v>0</v>
      </c>
      <c r="K3873" s="1">
        <f>_xlfn.XLOOKUP(SUBSTITUTE(Table5[[#This Row],[rxn]],"RXN-","ENZLOAD-"),ENZLOAD[name],ENZLOAD[flux],0)</f>
        <v>0</v>
      </c>
      <c r="L3873" s="1" t="str">
        <f>"'"&amp;Table5[[#This Row],[rxn]]&amp;"'"&amp;CHAR(9)&amp;IF(AND(Table5[[#This Row],[kapp_slack_ub]]&lt;&gt;0,Table5[[#This Row],[kapp_old]]&lt;$F$1),$F$1,Table5[[#This Row],[kapp_old]])</f>
        <v>'RXN-SPRMtpa_v_FWD-rt2739_v'	27141.27779288</v>
      </c>
      <c r="M3873" s="1">
        <f>_xlfn.XLOOKUP(Table5[[#This Row],[rxn]],Table3[name],Table3[flux],$F$1)</f>
        <v>27141.277792879999</v>
      </c>
      <c r="N3873" s="1" t="str">
        <f>IFERROR(Table5[[#This Row],[min flux]]/Table5[[#This Row],[associated enzload]],"")</f>
        <v/>
      </c>
      <c r="O3873" s="1">
        <f>_xlfn.NUMBERVALUE(IF(Table5[[#This Row],[flux/enzload]]="","",ABS($N$1-Table5[[#This Row],[flux/enzload]])))</f>
        <v>0</v>
      </c>
      <c r="P3873" s="1">
        <f>Table5[[#This Row],[kapp_old]]+IFERROR(((Table5[[#This Row],[kapp_slack_ub]]-Table5[[#This Row],[kapp_slack_lb]])/Table5[[#This Row],[associated enzload]]),0)</f>
        <v>27141.277792879999</v>
      </c>
      <c r="Q3873" s="1" t="str">
        <f>"'"&amp;Table5[[#This Row],[rxn]]&amp;"'"&amp;CHAR(9)&amp;Table5[[#This Row],[kapp + (slack_ub - slack_lb)/enzload]]</f>
        <v>'RXN-SPRMtpa_v_FWD-rt2739_v'	27141.27779288</v>
      </c>
      <c r="R3873" s="1">
        <f>_xlfn.XLOOKUP(Table5[[#This Row],[rxn]],Table38[name],Table38[flux],0)</f>
        <v>0</v>
      </c>
      <c r="S3873" s="1">
        <f>_xlfn.XLOOKUP(SUBSTITUTE(Table5[[#This Row],[rxn]],"RXN-","ENZLOAD-"),Table38[name],Table38[flux],0)</f>
        <v>0</v>
      </c>
      <c r="T3873" s="1" t="b">
        <f>AND(Table5[[#This Row],[ENZLOAD flux in kapp-slack.gms]]=0,Table5[[#This Row],[flux in kapp-slack.gms]]&lt;&gt;0,NOT(Table5[[#This Row],[spont or unknown?]]))</f>
        <v>0</v>
      </c>
      <c r="U3873" s="1" t="b">
        <f>OR(_xlfn.TEXTAFTER(Table5[[#This Row],[rxn]],"-",-1)="SPONT",_xlfn.TEXTAFTER(Table5[[#This Row],[rxn]],"-",-1)="UNKNOWN")</f>
        <v>0</v>
      </c>
      <c r="V3873" s="1">
        <f>_xlfn.XLOOKUP(SUBSTITUTE(Table5[[#This Row],[rxn]],"RXN-","ENZLOAD-"),Table4[rxn],Table4[ub],0)</f>
        <v>0.77142962000000004</v>
      </c>
      <c r="W3873" s="1" t="b">
        <f>AND(Table5[[#This Row],[FVA ENZLOAD flux UB]]=0,Table5[[#This Row],[ENZ not made when it should be?]])</f>
        <v>0</v>
      </c>
    </row>
    <row r="3874" spans="6:23" hidden="1">
      <c r="F3874" s="1" t="s">
        <v>9718</v>
      </c>
      <c r="G3874" s="1" t="str">
        <f>_xlfn.TEXTBEFORE(Table5[[#This Row],[rxn     kapp_old        kapp_slack_ub   kapp_slack_lb]]," ")</f>
        <v>RXN-SPRMtpa_v_REV-rt2739_v</v>
      </c>
      <c r="H387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87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874" s="1">
        <f>_xlfn.NUMBERVALUE(_xlfn.TEXTAFTER(Table5[[#This Row],[rxn     kapp_old        kapp_slack_ub   kapp_slack_lb]]," ",-1))</f>
        <v>0</v>
      </c>
      <c r="K3874" s="1">
        <f>_xlfn.XLOOKUP(SUBSTITUTE(Table5[[#This Row],[rxn]],"RXN-","ENZLOAD-"),ENZLOAD[name],ENZLOAD[flux],0)</f>
        <v>0</v>
      </c>
      <c r="L3874" s="1" t="str">
        <f>"'"&amp;Table5[[#This Row],[rxn]]&amp;"'"&amp;CHAR(9)&amp;IF(AND(Table5[[#This Row],[kapp_slack_ub]]&lt;&gt;0,Table5[[#This Row],[kapp_old]]&lt;$F$1),$F$1,Table5[[#This Row],[kapp_old]])</f>
        <v>'RXN-SPRMtpa_v_REV-rt2739_v'	27141.27779288</v>
      </c>
      <c r="M3874" s="1">
        <f>_xlfn.XLOOKUP(Table5[[#This Row],[rxn]],Table3[name],Table3[flux],$F$1)</f>
        <v>27141.277792879999</v>
      </c>
      <c r="N3874" s="1" t="str">
        <f>IFERROR(Table5[[#This Row],[min flux]]/Table5[[#This Row],[associated enzload]],"")</f>
        <v/>
      </c>
      <c r="O3874" s="1">
        <f>_xlfn.NUMBERVALUE(IF(Table5[[#This Row],[flux/enzload]]="","",ABS($N$1-Table5[[#This Row],[flux/enzload]])))</f>
        <v>0</v>
      </c>
      <c r="P3874" s="1">
        <f>Table5[[#This Row],[kapp_old]]+IFERROR(((Table5[[#This Row],[kapp_slack_ub]]-Table5[[#This Row],[kapp_slack_lb]])/Table5[[#This Row],[associated enzload]]),0)</f>
        <v>27141.277792879999</v>
      </c>
      <c r="Q3874" s="1" t="str">
        <f>"'"&amp;Table5[[#This Row],[rxn]]&amp;"'"&amp;CHAR(9)&amp;Table5[[#This Row],[kapp + (slack_ub - slack_lb)/enzload]]</f>
        <v>'RXN-SPRMtpa_v_REV-rt2739_v'	27141.27779288</v>
      </c>
      <c r="R3874" s="1">
        <f>_xlfn.XLOOKUP(Table5[[#This Row],[rxn]],Table38[name],Table38[flux],0)</f>
        <v>0</v>
      </c>
      <c r="S3874" s="1">
        <f>_xlfn.XLOOKUP(SUBSTITUTE(Table5[[#This Row],[rxn]],"RXN-","ENZLOAD-"),Table38[name],Table38[flux],0)</f>
        <v>0</v>
      </c>
      <c r="T3874" s="1" t="b">
        <f>AND(Table5[[#This Row],[ENZLOAD flux in kapp-slack.gms]]=0,Table5[[#This Row],[flux in kapp-slack.gms]]&lt;&gt;0,NOT(Table5[[#This Row],[spont or unknown?]]))</f>
        <v>0</v>
      </c>
      <c r="U3874" s="1" t="b">
        <f>OR(_xlfn.TEXTAFTER(Table5[[#This Row],[rxn]],"-",-1)="SPONT",_xlfn.TEXTAFTER(Table5[[#This Row],[rxn]],"-",-1)="UNKNOWN")</f>
        <v>0</v>
      </c>
      <c r="V3874" s="1">
        <f>_xlfn.XLOOKUP(SUBSTITUTE(Table5[[#This Row],[rxn]],"RXN-","ENZLOAD-"),Table4[rxn],Table4[ub],0)</f>
        <v>0.77142962000000004</v>
      </c>
      <c r="W3874" s="1" t="b">
        <f>AND(Table5[[#This Row],[FVA ENZLOAD flux UB]]=0,Table5[[#This Row],[ENZ not made when it should be?]])</f>
        <v>0</v>
      </c>
    </row>
    <row r="3875" spans="6:23" hidden="1">
      <c r="F3875" s="1" t="s">
        <v>9719</v>
      </c>
      <c r="G3875" s="1" t="str">
        <f>_xlfn.TEXTBEFORE(Table5[[#This Row],[rxn     kapp_old        kapp_slack_ub   kapp_slack_lb]]," ")</f>
        <v>RXN-SPRMtpa_v_FWD-rt3281_v</v>
      </c>
      <c r="H387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87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875" s="1">
        <f>_xlfn.NUMBERVALUE(_xlfn.TEXTAFTER(Table5[[#This Row],[rxn     kapp_old        kapp_slack_ub   kapp_slack_lb]]," ",-1))</f>
        <v>0</v>
      </c>
      <c r="K3875" s="1">
        <f>_xlfn.XLOOKUP(SUBSTITUTE(Table5[[#This Row],[rxn]],"RXN-","ENZLOAD-"),ENZLOAD[name],ENZLOAD[flux],0)</f>
        <v>0</v>
      </c>
      <c r="L3875" s="1" t="str">
        <f>"'"&amp;Table5[[#This Row],[rxn]]&amp;"'"&amp;CHAR(9)&amp;IF(AND(Table5[[#This Row],[kapp_slack_ub]]&lt;&gt;0,Table5[[#This Row],[kapp_old]]&lt;$F$1),$F$1,Table5[[#This Row],[kapp_old]])</f>
        <v>'RXN-SPRMtpa_v_FWD-rt3281_v'	27141.27779288</v>
      </c>
      <c r="M3875" s="1">
        <f>_xlfn.XLOOKUP(Table5[[#This Row],[rxn]],Table3[name],Table3[flux],$F$1)</f>
        <v>27141.277792879999</v>
      </c>
      <c r="N3875" s="1" t="str">
        <f>IFERROR(Table5[[#This Row],[min flux]]/Table5[[#This Row],[associated enzload]],"")</f>
        <v/>
      </c>
      <c r="O3875" s="1">
        <f>_xlfn.NUMBERVALUE(IF(Table5[[#This Row],[flux/enzload]]="","",ABS($N$1-Table5[[#This Row],[flux/enzload]])))</f>
        <v>0</v>
      </c>
      <c r="P3875" s="1">
        <f>Table5[[#This Row],[kapp_old]]+IFERROR(((Table5[[#This Row],[kapp_slack_ub]]-Table5[[#This Row],[kapp_slack_lb]])/Table5[[#This Row],[associated enzload]]),0)</f>
        <v>27141.277792879999</v>
      </c>
      <c r="Q3875" s="1" t="str">
        <f>"'"&amp;Table5[[#This Row],[rxn]]&amp;"'"&amp;CHAR(9)&amp;Table5[[#This Row],[kapp + (slack_ub - slack_lb)/enzload]]</f>
        <v>'RXN-SPRMtpa_v_FWD-rt3281_v'	27141.27779288</v>
      </c>
      <c r="R3875" s="1">
        <f>_xlfn.XLOOKUP(Table5[[#This Row],[rxn]],Table38[name],Table38[flux],0)</f>
        <v>0</v>
      </c>
      <c r="S3875" s="1">
        <f>_xlfn.XLOOKUP(SUBSTITUTE(Table5[[#This Row],[rxn]],"RXN-","ENZLOAD-"),Table38[name],Table38[flux],0)</f>
        <v>0</v>
      </c>
      <c r="T3875" s="1" t="b">
        <f>AND(Table5[[#This Row],[ENZLOAD flux in kapp-slack.gms]]=0,Table5[[#This Row],[flux in kapp-slack.gms]]&lt;&gt;0,NOT(Table5[[#This Row],[spont or unknown?]]))</f>
        <v>0</v>
      </c>
      <c r="U3875" s="1" t="b">
        <f>OR(_xlfn.TEXTAFTER(Table5[[#This Row],[rxn]],"-",-1)="SPONT",_xlfn.TEXTAFTER(Table5[[#This Row],[rxn]],"-",-1)="UNKNOWN")</f>
        <v>0</v>
      </c>
      <c r="V3875" s="1">
        <f>_xlfn.XLOOKUP(SUBSTITUTE(Table5[[#This Row],[rxn]],"RXN-","ENZLOAD-"),Table4[rxn],Table4[ub],0)</f>
        <v>0.67275289000000005</v>
      </c>
      <c r="W3875" s="1" t="b">
        <f>AND(Table5[[#This Row],[FVA ENZLOAD flux UB]]=0,Table5[[#This Row],[ENZ not made when it should be?]])</f>
        <v>0</v>
      </c>
    </row>
    <row r="3876" spans="6:23" hidden="1">
      <c r="F3876" s="1" t="s">
        <v>9720</v>
      </c>
      <c r="G3876" s="1" t="str">
        <f>_xlfn.TEXTBEFORE(Table5[[#This Row],[rxn     kapp_old        kapp_slack_ub   kapp_slack_lb]]," ")</f>
        <v>RXN-SPRMtpa_v_REV-rt3281_v</v>
      </c>
      <c r="H387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87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876" s="1">
        <f>_xlfn.NUMBERVALUE(_xlfn.TEXTAFTER(Table5[[#This Row],[rxn     kapp_old        kapp_slack_ub   kapp_slack_lb]]," ",-1))</f>
        <v>0</v>
      </c>
      <c r="K3876" s="1">
        <f>_xlfn.XLOOKUP(SUBSTITUTE(Table5[[#This Row],[rxn]],"RXN-","ENZLOAD-"),ENZLOAD[name],ENZLOAD[flux],0)</f>
        <v>0</v>
      </c>
      <c r="L3876" s="1" t="str">
        <f>"'"&amp;Table5[[#This Row],[rxn]]&amp;"'"&amp;CHAR(9)&amp;IF(AND(Table5[[#This Row],[kapp_slack_ub]]&lt;&gt;0,Table5[[#This Row],[kapp_old]]&lt;$F$1),$F$1,Table5[[#This Row],[kapp_old]])</f>
        <v>'RXN-SPRMtpa_v_REV-rt3281_v'	27141.27779288</v>
      </c>
      <c r="M3876" s="1">
        <f>_xlfn.XLOOKUP(Table5[[#This Row],[rxn]],Table3[name],Table3[flux],$F$1)</f>
        <v>27141.277792879999</v>
      </c>
      <c r="N3876" s="1" t="str">
        <f>IFERROR(Table5[[#This Row],[min flux]]/Table5[[#This Row],[associated enzload]],"")</f>
        <v/>
      </c>
      <c r="O3876" s="1">
        <f>_xlfn.NUMBERVALUE(IF(Table5[[#This Row],[flux/enzload]]="","",ABS($N$1-Table5[[#This Row],[flux/enzload]])))</f>
        <v>0</v>
      </c>
      <c r="P3876" s="1">
        <f>Table5[[#This Row],[kapp_old]]+IFERROR(((Table5[[#This Row],[kapp_slack_ub]]-Table5[[#This Row],[kapp_slack_lb]])/Table5[[#This Row],[associated enzload]]),0)</f>
        <v>27141.277792879999</v>
      </c>
      <c r="Q3876" s="1" t="str">
        <f>"'"&amp;Table5[[#This Row],[rxn]]&amp;"'"&amp;CHAR(9)&amp;Table5[[#This Row],[kapp + (slack_ub - slack_lb)/enzload]]</f>
        <v>'RXN-SPRMtpa_v_REV-rt3281_v'	27141.27779288</v>
      </c>
      <c r="R3876" s="1">
        <f>_xlfn.XLOOKUP(Table5[[#This Row],[rxn]],Table38[name],Table38[flux],0)</f>
        <v>0</v>
      </c>
      <c r="S3876" s="1">
        <f>_xlfn.XLOOKUP(SUBSTITUTE(Table5[[#This Row],[rxn]],"RXN-","ENZLOAD-"),Table38[name],Table38[flux],0)</f>
        <v>0</v>
      </c>
      <c r="T3876" s="1" t="b">
        <f>AND(Table5[[#This Row],[ENZLOAD flux in kapp-slack.gms]]=0,Table5[[#This Row],[flux in kapp-slack.gms]]&lt;&gt;0,NOT(Table5[[#This Row],[spont or unknown?]]))</f>
        <v>0</v>
      </c>
      <c r="U3876" s="1" t="b">
        <f>OR(_xlfn.TEXTAFTER(Table5[[#This Row],[rxn]],"-",-1)="SPONT",_xlfn.TEXTAFTER(Table5[[#This Row],[rxn]],"-",-1)="UNKNOWN")</f>
        <v>0</v>
      </c>
      <c r="V3876" s="1">
        <f>_xlfn.XLOOKUP(SUBSTITUTE(Table5[[#This Row],[rxn]],"RXN-","ENZLOAD-"),Table4[rxn],Table4[ub],0)</f>
        <v>0.67275289000000005</v>
      </c>
      <c r="W3876" s="1" t="b">
        <f>AND(Table5[[#This Row],[FVA ENZLOAD flux UB]]=0,Table5[[#This Row],[ENZ not made when it should be?]])</f>
        <v>0</v>
      </c>
    </row>
    <row r="3877" spans="6:23" hidden="1">
      <c r="F3877" s="1" t="s">
        <v>9721</v>
      </c>
      <c r="G3877" s="1" t="str">
        <f>_xlfn.TEXTBEFORE(Table5[[#This Row],[rxn     kapp_old        kapp_slack_ub   kapp_slack_lb]]," ")</f>
        <v>RXN-SPRMtpa_v_FWD-rt6406_v</v>
      </c>
      <c r="H387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87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877" s="1">
        <f>_xlfn.NUMBERVALUE(_xlfn.TEXTAFTER(Table5[[#This Row],[rxn     kapp_old        kapp_slack_ub   kapp_slack_lb]]," ",-1))</f>
        <v>0</v>
      </c>
      <c r="K3877" s="1">
        <f>_xlfn.XLOOKUP(SUBSTITUTE(Table5[[#This Row],[rxn]],"RXN-","ENZLOAD-"),ENZLOAD[name],ENZLOAD[flux],0)</f>
        <v>0</v>
      </c>
      <c r="L3877" s="1" t="str">
        <f>"'"&amp;Table5[[#This Row],[rxn]]&amp;"'"&amp;CHAR(9)&amp;IF(AND(Table5[[#This Row],[kapp_slack_ub]]&lt;&gt;0,Table5[[#This Row],[kapp_old]]&lt;$F$1),$F$1,Table5[[#This Row],[kapp_old]])</f>
        <v>'RXN-SPRMtpa_v_FWD-rt6406_v'	27141.27779288</v>
      </c>
      <c r="M3877" s="1">
        <f>_xlfn.XLOOKUP(Table5[[#This Row],[rxn]],Table3[name],Table3[flux],$F$1)</f>
        <v>27141.277792879999</v>
      </c>
      <c r="N3877" s="1" t="str">
        <f>IFERROR(Table5[[#This Row],[min flux]]/Table5[[#This Row],[associated enzload]],"")</f>
        <v/>
      </c>
      <c r="O3877" s="1">
        <f>_xlfn.NUMBERVALUE(IF(Table5[[#This Row],[flux/enzload]]="","",ABS($N$1-Table5[[#This Row],[flux/enzload]])))</f>
        <v>0</v>
      </c>
      <c r="P3877" s="1">
        <f>Table5[[#This Row],[kapp_old]]+IFERROR(((Table5[[#This Row],[kapp_slack_ub]]-Table5[[#This Row],[kapp_slack_lb]])/Table5[[#This Row],[associated enzload]]),0)</f>
        <v>27141.277792879999</v>
      </c>
      <c r="Q3877" s="1" t="str">
        <f>"'"&amp;Table5[[#This Row],[rxn]]&amp;"'"&amp;CHAR(9)&amp;Table5[[#This Row],[kapp + (slack_ub - slack_lb)/enzload]]</f>
        <v>'RXN-SPRMtpa_v_FWD-rt6406_v'	27141.27779288</v>
      </c>
      <c r="R3877" s="1">
        <f>_xlfn.XLOOKUP(Table5[[#This Row],[rxn]],Table38[name],Table38[flux],0)</f>
        <v>0</v>
      </c>
      <c r="S3877" s="1">
        <f>_xlfn.XLOOKUP(SUBSTITUTE(Table5[[#This Row],[rxn]],"RXN-","ENZLOAD-"),Table38[name],Table38[flux],0)</f>
        <v>0</v>
      </c>
      <c r="T3877" s="1" t="b">
        <f>AND(Table5[[#This Row],[ENZLOAD flux in kapp-slack.gms]]=0,Table5[[#This Row],[flux in kapp-slack.gms]]&lt;&gt;0,NOT(Table5[[#This Row],[spont or unknown?]]))</f>
        <v>0</v>
      </c>
      <c r="U3877" s="1" t="b">
        <f>OR(_xlfn.TEXTAFTER(Table5[[#This Row],[rxn]],"-",-1)="SPONT",_xlfn.TEXTAFTER(Table5[[#This Row],[rxn]],"-",-1)="UNKNOWN")</f>
        <v>0</v>
      </c>
      <c r="V3877" s="1">
        <f>_xlfn.XLOOKUP(SUBSTITUTE(Table5[[#This Row],[rxn]],"RXN-","ENZLOAD-"),Table4[rxn],Table4[ub],0)</f>
        <v>0.70260184000000003</v>
      </c>
      <c r="W3877" s="1" t="b">
        <f>AND(Table5[[#This Row],[FVA ENZLOAD flux UB]]=0,Table5[[#This Row],[ENZ not made when it should be?]])</f>
        <v>0</v>
      </c>
    </row>
    <row r="3878" spans="6:23" hidden="1">
      <c r="F3878" s="1" t="s">
        <v>9722</v>
      </c>
      <c r="G3878" s="1" t="str">
        <f>_xlfn.TEXTBEFORE(Table5[[#This Row],[rxn     kapp_old        kapp_slack_ub   kapp_slack_lb]]," ")</f>
        <v>RXN-SPRMtpa_v_REV-rt6406_v</v>
      </c>
      <c r="H387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87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878" s="1">
        <f>_xlfn.NUMBERVALUE(_xlfn.TEXTAFTER(Table5[[#This Row],[rxn     kapp_old        kapp_slack_ub   kapp_slack_lb]]," ",-1))</f>
        <v>0</v>
      </c>
      <c r="K3878" s="1">
        <f>_xlfn.XLOOKUP(SUBSTITUTE(Table5[[#This Row],[rxn]],"RXN-","ENZLOAD-"),ENZLOAD[name],ENZLOAD[flux],0)</f>
        <v>0</v>
      </c>
      <c r="L3878" s="1" t="str">
        <f>"'"&amp;Table5[[#This Row],[rxn]]&amp;"'"&amp;CHAR(9)&amp;IF(AND(Table5[[#This Row],[kapp_slack_ub]]&lt;&gt;0,Table5[[#This Row],[kapp_old]]&lt;$F$1),$F$1,Table5[[#This Row],[kapp_old]])</f>
        <v>'RXN-SPRMtpa_v_REV-rt6406_v'	27141.27779288</v>
      </c>
      <c r="M3878" s="1">
        <f>_xlfn.XLOOKUP(Table5[[#This Row],[rxn]],Table3[name],Table3[flux],$F$1)</f>
        <v>27141.277792879999</v>
      </c>
      <c r="N3878" s="1" t="str">
        <f>IFERROR(Table5[[#This Row],[min flux]]/Table5[[#This Row],[associated enzload]],"")</f>
        <v/>
      </c>
      <c r="O3878" s="1">
        <f>_xlfn.NUMBERVALUE(IF(Table5[[#This Row],[flux/enzload]]="","",ABS($N$1-Table5[[#This Row],[flux/enzload]])))</f>
        <v>0</v>
      </c>
      <c r="P3878" s="1">
        <f>Table5[[#This Row],[kapp_old]]+IFERROR(((Table5[[#This Row],[kapp_slack_ub]]-Table5[[#This Row],[kapp_slack_lb]])/Table5[[#This Row],[associated enzload]]),0)</f>
        <v>27141.277792879999</v>
      </c>
      <c r="Q3878" s="1" t="str">
        <f>"'"&amp;Table5[[#This Row],[rxn]]&amp;"'"&amp;CHAR(9)&amp;Table5[[#This Row],[kapp + (slack_ub - slack_lb)/enzload]]</f>
        <v>'RXN-SPRMtpa_v_REV-rt6406_v'	27141.27779288</v>
      </c>
      <c r="R3878" s="1">
        <f>_xlfn.XLOOKUP(Table5[[#This Row],[rxn]],Table38[name],Table38[flux],0)</f>
        <v>0</v>
      </c>
      <c r="S3878" s="1">
        <f>_xlfn.XLOOKUP(SUBSTITUTE(Table5[[#This Row],[rxn]],"RXN-","ENZLOAD-"),Table38[name],Table38[flux],0)</f>
        <v>0</v>
      </c>
      <c r="T3878" s="1" t="b">
        <f>AND(Table5[[#This Row],[ENZLOAD flux in kapp-slack.gms]]=0,Table5[[#This Row],[flux in kapp-slack.gms]]&lt;&gt;0,NOT(Table5[[#This Row],[spont or unknown?]]))</f>
        <v>0</v>
      </c>
      <c r="U3878" s="1" t="b">
        <f>OR(_xlfn.TEXTAFTER(Table5[[#This Row],[rxn]],"-",-1)="SPONT",_xlfn.TEXTAFTER(Table5[[#This Row],[rxn]],"-",-1)="UNKNOWN")</f>
        <v>0</v>
      </c>
      <c r="V3878" s="1">
        <f>_xlfn.XLOOKUP(SUBSTITUTE(Table5[[#This Row],[rxn]],"RXN-","ENZLOAD-"),Table4[rxn],Table4[ub],0)</f>
        <v>0.70260184000000003</v>
      </c>
      <c r="W3878" s="1" t="b">
        <f>AND(Table5[[#This Row],[FVA ENZLOAD flux UB]]=0,Table5[[#This Row],[ENZ not made when it should be?]])</f>
        <v>0</v>
      </c>
    </row>
    <row r="3879" spans="6:23" hidden="1">
      <c r="F3879" s="1" t="s">
        <v>9726</v>
      </c>
      <c r="G3879" s="1" t="str">
        <f>_xlfn.TEXTBEFORE(Table5[[#This Row],[rxn     kapp_old        kapp_slack_ub   kapp_slack_lb]]," ")</f>
        <v>RXN-SQLt_c_r_FWD-SPONT</v>
      </c>
      <c r="H387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87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879" s="1">
        <f>_xlfn.NUMBERVALUE(_xlfn.TEXTAFTER(Table5[[#This Row],[rxn     kapp_old        kapp_slack_ub   kapp_slack_lb]]," ",-1))</f>
        <v>0</v>
      </c>
      <c r="K3879" s="1">
        <f>_xlfn.XLOOKUP(SUBSTITUTE(Table5[[#This Row],[rxn]],"RXN-","ENZLOAD-"),ENZLOAD[name],ENZLOAD[flux],0)</f>
        <v>0</v>
      </c>
      <c r="L3879" s="1" t="str">
        <f>"'"&amp;Table5[[#This Row],[rxn]]&amp;"'"&amp;CHAR(9)&amp;IF(AND(Table5[[#This Row],[kapp_slack_ub]]&lt;&gt;0,Table5[[#This Row],[kapp_old]]&lt;$F$1),$F$1,Table5[[#This Row],[kapp_old]])</f>
        <v>'RXN-SQLt_c_r_FWD-SPONT'	27141.27779288</v>
      </c>
      <c r="M3879" s="1">
        <f>_xlfn.XLOOKUP(Table5[[#This Row],[rxn]],Table3[name],Table3[flux],$F$1)</f>
        <v>3.89044080436678E-2</v>
      </c>
      <c r="N3879" s="1" t="str">
        <f>IFERROR(Table5[[#This Row],[min flux]]/Table5[[#This Row],[associated enzload]],"")</f>
        <v/>
      </c>
      <c r="O3879" s="1">
        <f>_xlfn.NUMBERVALUE(IF(Table5[[#This Row],[flux/enzload]]="","",ABS($N$1-Table5[[#This Row],[flux/enzload]])))</f>
        <v>0</v>
      </c>
      <c r="P3879" s="1">
        <f>Table5[[#This Row],[kapp_old]]+IFERROR(((Table5[[#This Row],[kapp_slack_ub]]-Table5[[#This Row],[kapp_slack_lb]])/Table5[[#This Row],[associated enzload]]),0)</f>
        <v>27141.277792879999</v>
      </c>
      <c r="Q3879" s="1" t="str">
        <f>"'"&amp;Table5[[#This Row],[rxn]]&amp;"'"&amp;CHAR(9)&amp;Table5[[#This Row],[kapp + (slack_ub - slack_lb)/enzload]]</f>
        <v>'RXN-SQLt_c_r_FWD-SPONT'	27141.27779288</v>
      </c>
      <c r="R3879" s="1">
        <f>_xlfn.XLOOKUP(Table5[[#This Row],[rxn]],Table38[name],Table38[flux],0)</f>
        <v>3.9577740966882997E-2</v>
      </c>
      <c r="S3879" s="1">
        <f>_xlfn.XLOOKUP(SUBSTITUTE(Table5[[#This Row],[rxn]],"RXN-","ENZLOAD-"),Table38[name],Table38[flux],0)</f>
        <v>0</v>
      </c>
      <c r="T3879" s="1" t="b">
        <f>AND(Table5[[#This Row],[ENZLOAD flux in kapp-slack.gms]]=0,Table5[[#This Row],[flux in kapp-slack.gms]]&lt;&gt;0,NOT(Table5[[#This Row],[spont or unknown?]]))</f>
        <v>0</v>
      </c>
      <c r="U3879" s="1" t="b">
        <f>OR(_xlfn.TEXTAFTER(Table5[[#This Row],[rxn]],"-",-1)="SPONT",_xlfn.TEXTAFTER(Table5[[#This Row],[rxn]],"-",-1)="UNKNOWN")</f>
        <v>1</v>
      </c>
      <c r="V3879" s="1">
        <f>_xlfn.XLOOKUP(SUBSTITUTE(Table5[[#This Row],[rxn]],"RXN-","ENZLOAD-"),Table4[rxn],Table4[ub],0)</f>
        <v>0</v>
      </c>
      <c r="W3879" s="1" t="b">
        <f>AND(Table5[[#This Row],[FVA ENZLOAD flux UB]]=0,Table5[[#This Row],[ENZ not made when it should be?]])</f>
        <v>0</v>
      </c>
    </row>
    <row r="3880" spans="6:23" hidden="1">
      <c r="F3880" s="1" t="s">
        <v>9727</v>
      </c>
      <c r="G3880" s="1" t="str">
        <f>_xlfn.TEXTBEFORE(Table5[[#This Row],[rxn     kapp_old        kapp_slack_ub   kapp_slack_lb]]," ")</f>
        <v>RXN-SQLt_c_r_REV-SPONT</v>
      </c>
      <c r="H388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88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880" s="1">
        <f>_xlfn.NUMBERVALUE(_xlfn.TEXTAFTER(Table5[[#This Row],[rxn     kapp_old        kapp_slack_ub   kapp_slack_lb]]," ",-1))</f>
        <v>0</v>
      </c>
      <c r="K3880" s="1">
        <f>_xlfn.XLOOKUP(SUBSTITUTE(Table5[[#This Row],[rxn]],"RXN-","ENZLOAD-"),ENZLOAD[name],ENZLOAD[flux],0)</f>
        <v>0</v>
      </c>
      <c r="L3880" s="1" t="str">
        <f>"'"&amp;Table5[[#This Row],[rxn]]&amp;"'"&amp;CHAR(9)&amp;IF(AND(Table5[[#This Row],[kapp_slack_ub]]&lt;&gt;0,Table5[[#This Row],[kapp_old]]&lt;$F$1),$F$1,Table5[[#This Row],[kapp_old]])</f>
        <v>'RXN-SQLt_c_r_REV-SPONT'	27141.27779288</v>
      </c>
      <c r="M3880" s="1">
        <f>_xlfn.XLOOKUP(Table5[[#This Row],[rxn]],Table3[name],Table3[flux],$F$1)</f>
        <v>27141.277792879999</v>
      </c>
      <c r="N3880" s="1" t="str">
        <f>IFERROR(Table5[[#This Row],[min flux]]/Table5[[#This Row],[associated enzload]],"")</f>
        <v/>
      </c>
      <c r="O3880" s="1">
        <f>_xlfn.NUMBERVALUE(IF(Table5[[#This Row],[flux/enzload]]="","",ABS($N$1-Table5[[#This Row],[flux/enzload]])))</f>
        <v>0</v>
      </c>
      <c r="P3880" s="1">
        <f>Table5[[#This Row],[kapp_old]]+IFERROR(((Table5[[#This Row],[kapp_slack_ub]]-Table5[[#This Row],[kapp_slack_lb]])/Table5[[#This Row],[associated enzload]]),0)</f>
        <v>27141.277792879999</v>
      </c>
      <c r="Q3880" s="1" t="str">
        <f>"'"&amp;Table5[[#This Row],[rxn]]&amp;"'"&amp;CHAR(9)&amp;Table5[[#This Row],[kapp + (slack_ub - slack_lb)/enzload]]</f>
        <v>'RXN-SQLt_c_r_REV-SPONT'	27141.27779288</v>
      </c>
      <c r="R3880" s="1">
        <f>_xlfn.XLOOKUP(Table5[[#This Row],[rxn]],Table38[name],Table38[flux],0)</f>
        <v>0</v>
      </c>
      <c r="S3880" s="1">
        <f>_xlfn.XLOOKUP(SUBSTITUTE(Table5[[#This Row],[rxn]],"RXN-","ENZLOAD-"),Table38[name],Table38[flux],0)</f>
        <v>0</v>
      </c>
      <c r="T3880" s="1" t="b">
        <f>AND(Table5[[#This Row],[ENZLOAD flux in kapp-slack.gms]]=0,Table5[[#This Row],[flux in kapp-slack.gms]]&lt;&gt;0,NOT(Table5[[#This Row],[spont or unknown?]]))</f>
        <v>0</v>
      </c>
      <c r="U3880" s="1" t="b">
        <f>OR(_xlfn.TEXTAFTER(Table5[[#This Row],[rxn]],"-",-1)="SPONT",_xlfn.TEXTAFTER(Table5[[#This Row],[rxn]],"-",-1)="UNKNOWN")</f>
        <v>1</v>
      </c>
      <c r="V3880" s="1">
        <f>_xlfn.XLOOKUP(SUBSTITUTE(Table5[[#This Row],[rxn]],"RXN-","ENZLOAD-"),Table4[rxn],Table4[ub],0)</f>
        <v>0</v>
      </c>
      <c r="W3880" s="1" t="b">
        <f>AND(Table5[[#This Row],[FVA ENZLOAD flux UB]]=0,Table5[[#This Row],[ENZ not made when it should be?]])</f>
        <v>0</v>
      </c>
    </row>
    <row r="3881" spans="6:23" hidden="1">
      <c r="F3881" s="1" t="s">
        <v>9728</v>
      </c>
      <c r="G3881" s="1" t="str">
        <f>_xlfn.TEXTBEFORE(Table5[[#This Row],[rxn     kapp_old        kapp_slack_ub   kapp_slack_lb]]," ")</f>
        <v>RXN-SRBt_c_e_FWD-UNKNOWN</v>
      </c>
      <c r="H388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88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881" s="1">
        <f>_xlfn.NUMBERVALUE(_xlfn.TEXTAFTER(Table5[[#This Row],[rxn     kapp_old        kapp_slack_ub   kapp_slack_lb]]," ",-1))</f>
        <v>0</v>
      </c>
      <c r="K3881" s="1">
        <f>_xlfn.XLOOKUP(SUBSTITUTE(Table5[[#This Row],[rxn]],"RXN-","ENZLOAD-"),ENZLOAD[name],ENZLOAD[flux],0)</f>
        <v>0</v>
      </c>
      <c r="L3881" s="1" t="str">
        <f>"'"&amp;Table5[[#This Row],[rxn]]&amp;"'"&amp;CHAR(9)&amp;IF(AND(Table5[[#This Row],[kapp_slack_ub]]&lt;&gt;0,Table5[[#This Row],[kapp_old]]&lt;$F$1),$F$1,Table5[[#This Row],[kapp_old]])</f>
        <v>'RXN-SRBt_c_e_FWD-UNKNOWN'	27141.27779288</v>
      </c>
      <c r="M3881" s="1">
        <f>_xlfn.XLOOKUP(Table5[[#This Row],[rxn]],Table3[name],Table3[flux],$F$1)</f>
        <v>27141.277792879999</v>
      </c>
      <c r="N3881" s="1" t="str">
        <f>IFERROR(Table5[[#This Row],[min flux]]/Table5[[#This Row],[associated enzload]],"")</f>
        <v/>
      </c>
      <c r="O3881" s="1">
        <f>_xlfn.NUMBERVALUE(IF(Table5[[#This Row],[flux/enzload]]="","",ABS($N$1-Table5[[#This Row],[flux/enzload]])))</f>
        <v>0</v>
      </c>
      <c r="P3881" s="1">
        <f>Table5[[#This Row],[kapp_old]]+IFERROR(((Table5[[#This Row],[kapp_slack_ub]]-Table5[[#This Row],[kapp_slack_lb]])/Table5[[#This Row],[associated enzload]]),0)</f>
        <v>27141.277792879999</v>
      </c>
      <c r="Q3881" s="1" t="str">
        <f>"'"&amp;Table5[[#This Row],[rxn]]&amp;"'"&amp;CHAR(9)&amp;Table5[[#This Row],[kapp + (slack_ub - slack_lb)/enzload]]</f>
        <v>'RXN-SRBt_c_e_FWD-UNKNOWN'	27141.27779288</v>
      </c>
      <c r="R3881" s="1">
        <f>_xlfn.XLOOKUP(Table5[[#This Row],[rxn]],Table38[name],Table38[flux],0)</f>
        <v>0</v>
      </c>
      <c r="S3881" s="1">
        <f>_xlfn.XLOOKUP(SUBSTITUTE(Table5[[#This Row],[rxn]],"RXN-","ENZLOAD-"),Table38[name],Table38[flux],0)</f>
        <v>0</v>
      </c>
      <c r="T3881" s="1" t="b">
        <f>AND(Table5[[#This Row],[ENZLOAD flux in kapp-slack.gms]]=0,Table5[[#This Row],[flux in kapp-slack.gms]]&lt;&gt;0,NOT(Table5[[#This Row],[spont or unknown?]]))</f>
        <v>0</v>
      </c>
      <c r="U3881" s="1" t="b">
        <f>OR(_xlfn.TEXTAFTER(Table5[[#This Row],[rxn]],"-",-1)="SPONT",_xlfn.TEXTAFTER(Table5[[#This Row],[rxn]],"-",-1)="UNKNOWN")</f>
        <v>1</v>
      </c>
      <c r="V3881" s="1">
        <f>_xlfn.XLOOKUP(SUBSTITUTE(Table5[[#This Row],[rxn]],"RXN-","ENZLOAD-"),Table4[rxn],Table4[ub],0)</f>
        <v>0</v>
      </c>
      <c r="W3881" s="1" t="b">
        <f>AND(Table5[[#This Row],[FVA ENZLOAD flux UB]]=0,Table5[[#This Row],[ENZ not made when it should be?]])</f>
        <v>0</v>
      </c>
    </row>
    <row r="3882" spans="6:23" hidden="1">
      <c r="F3882" s="1" t="s">
        <v>9729</v>
      </c>
      <c r="G3882" s="1" t="str">
        <f>_xlfn.TEXTBEFORE(Table5[[#This Row],[rxn     kapp_old        kapp_slack_ub   kapp_slack_lb]]," ")</f>
        <v>RXN-SRBt_c_e_REV-UNKNOWN</v>
      </c>
      <c r="H388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88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882" s="1">
        <f>_xlfn.NUMBERVALUE(_xlfn.TEXTAFTER(Table5[[#This Row],[rxn     kapp_old        kapp_slack_ub   kapp_slack_lb]]," ",-1))</f>
        <v>0</v>
      </c>
      <c r="K3882" s="1">
        <f>_xlfn.XLOOKUP(SUBSTITUTE(Table5[[#This Row],[rxn]],"RXN-","ENZLOAD-"),ENZLOAD[name],ENZLOAD[flux],0)</f>
        <v>0</v>
      </c>
      <c r="L3882" s="1" t="str">
        <f>"'"&amp;Table5[[#This Row],[rxn]]&amp;"'"&amp;CHAR(9)&amp;IF(AND(Table5[[#This Row],[kapp_slack_ub]]&lt;&gt;0,Table5[[#This Row],[kapp_old]]&lt;$F$1),$F$1,Table5[[#This Row],[kapp_old]])</f>
        <v>'RXN-SRBt_c_e_REV-UNKNOWN'	27141.27779288</v>
      </c>
      <c r="M3882" s="1">
        <f>_xlfn.XLOOKUP(Table5[[#This Row],[rxn]],Table3[name],Table3[flux],$F$1)</f>
        <v>27141.277792879999</v>
      </c>
      <c r="N3882" s="1" t="str">
        <f>IFERROR(Table5[[#This Row],[min flux]]/Table5[[#This Row],[associated enzload]],"")</f>
        <v/>
      </c>
      <c r="O3882" s="1">
        <f>_xlfn.NUMBERVALUE(IF(Table5[[#This Row],[flux/enzload]]="","",ABS($N$1-Table5[[#This Row],[flux/enzload]])))</f>
        <v>0</v>
      </c>
      <c r="P3882" s="1">
        <f>Table5[[#This Row],[kapp_old]]+IFERROR(((Table5[[#This Row],[kapp_slack_ub]]-Table5[[#This Row],[kapp_slack_lb]])/Table5[[#This Row],[associated enzload]]),0)</f>
        <v>27141.277792879999</v>
      </c>
      <c r="Q3882" s="1" t="str">
        <f>"'"&amp;Table5[[#This Row],[rxn]]&amp;"'"&amp;CHAR(9)&amp;Table5[[#This Row],[kapp + (slack_ub - slack_lb)/enzload]]</f>
        <v>'RXN-SRBt_c_e_REV-UNKNOWN'	27141.27779288</v>
      </c>
      <c r="R3882" s="1">
        <f>_xlfn.XLOOKUP(Table5[[#This Row],[rxn]],Table38[name],Table38[flux],0)</f>
        <v>0</v>
      </c>
      <c r="S3882" s="1">
        <f>_xlfn.XLOOKUP(SUBSTITUTE(Table5[[#This Row],[rxn]],"RXN-","ENZLOAD-"),Table38[name],Table38[flux],0)</f>
        <v>0</v>
      </c>
      <c r="T3882" s="1" t="b">
        <f>AND(Table5[[#This Row],[ENZLOAD flux in kapp-slack.gms]]=0,Table5[[#This Row],[flux in kapp-slack.gms]]&lt;&gt;0,NOT(Table5[[#This Row],[spont or unknown?]]))</f>
        <v>0</v>
      </c>
      <c r="U3882" s="1" t="b">
        <f>OR(_xlfn.TEXTAFTER(Table5[[#This Row],[rxn]],"-",-1)="SPONT",_xlfn.TEXTAFTER(Table5[[#This Row],[rxn]],"-",-1)="UNKNOWN")</f>
        <v>1</v>
      </c>
      <c r="V3882" s="1">
        <f>_xlfn.XLOOKUP(SUBSTITUTE(Table5[[#This Row],[rxn]],"RXN-","ENZLOAD-"),Table4[rxn],Table4[ub],0)</f>
        <v>0</v>
      </c>
      <c r="W3882" s="1" t="b">
        <f>AND(Table5[[#This Row],[FVA ENZLOAD flux UB]]=0,Table5[[#This Row],[ENZ not made when it should be?]])</f>
        <v>0</v>
      </c>
    </row>
    <row r="3883" spans="6:23" hidden="1">
      <c r="F3883" s="1" t="s">
        <v>9732</v>
      </c>
      <c r="G3883" s="1" t="str">
        <f>_xlfn.TEXTBEFORE(Table5[[#This Row],[rxn     kapp_old        kapp_slack_ub   kapp_slack_lb]]," ")</f>
        <v>RXN-SSQ23EPXt_c_r_FWD-SPONT</v>
      </c>
      <c r="H388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88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883" s="1">
        <f>_xlfn.NUMBERVALUE(_xlfn.TEXTAFTER(Table5[[#This Row],[rxn     kapp_old        kapp_slack_ub   kapp_slack_lb]]," ",-1))</f>
        <v>0</v>
      </c>
      <c r="K3883" s="1">
        <f>_xlfn.XLOOKUP(SUBSTITUTE(Table5[[#This Row],[rxn]],"RXN-","ENZLOAD-"),ENZLOAD[name],ENZLOAD[flux],0)</f>
        <v>0</v>
      </c>
      <c r="L3883" s="1" t="str">
        <f>"'"&amp;Table5[[#This Row],[rxn]]&amp;"'"&amp;CHAR(9)&amp;IF(AND(Table5[[#This Row],[kapp_slack_ub]]&lt;&gt;0,Table5[[#This Row],[kapp_old]]&lt;$F$1),$F$1,Table5[[#This Row],[kapp_old]])</f>
        <v>'RXN-SSQ23EPXt_c_r_FWD-SPONT'	27141.27779288</v>
      </c>
      <c r="M3883" s="1">
        <f>_xlfn.XLOOKUP(Table5[[#This Row],[rxn]],Table3[name],Table3[flux],$F$1)</f>
        <v>3.89044080436678E-2</v>
      </c>
      <c r="N3883" s="1" t="str">
        <f>IFERROR(Table5[[#This Row],[min flux]]/Table5[[#This Row],[associated enzload]],"")</f>
        <v/>
      </c>
      <c r="O3883" s="1">
        <f>_xlfn.NUMBERVALUE(IF(Table5[[#This Row],[flux/enzload]]="","",ABS($N$1-Table5[[#This Row],[flux/enzload]])))</f>
        <v>0</v>
      </c>
      <c r="P3883" s="1">
        <f>Table5[[#This Row],[kapp_old]]+IFERROR(((Table5[[#This Row],[kapp_slack_ub]]-Table5[[#This Row],[kapp_slack_lb]])/Table5[[#This Row],[associated enzload]]),0)</f>
        <v>27141.277792879999</v>
      </c>
      <c r="Q3883" s="1" t="str">
        <f>"'"&amp;Table5[[#This Row],[rxn]]&amp;"'"&amp;CHAR(9)&amp;Table5[[#This Row],[kapp + (slack_ub - slack_lb)/enzload]]</f>
        <v>'RXN-SSQ23EPXt_c_r_FWD-SPONT'	27141.27779288</v>
      </c>
      <c r="R3883" s="1">
        <f>_xlfn.XLOOKUP(Table5[[#This Row],[rxn]],Table38[name],Table38[flux],0)</f>
        <v>3.9577740966882997E-2</v>
      </c>
      <c r="S3883" s="1">
        <f>_xlfn.XLOOKUP(SUBSTITUTE(Table5[[#This Row],[rxn]],"RXN-","ENZLOAD-"),Table38[name],Table38[flux],0)</f>
        <v>0</v>
      </c>
      <c r="T3883" s="1" t="b">
        <f>AND(Table5[[#This Row],[ENZLOAD flux in kapp-slack.gms]]=0,Table5[[#This Row],[flux in kapp-slack.gms]]&lt;&gt;0,NOT(Table5[[#This Row],[spont or unknown?]]))</f>
        <v>0</v>
      </c>
      <c r="U3883" s="1" t="b">
        <f>OR(_xlfn.TEXTAFTER(Table5[[#This Row],[rxn]],"-",-1)="SPONT",_xlfn.TEXTAFTER(Table5[[#This Row],[rxn]],"-",-1)="UNKNOWN")</f>
        <v>1</v>
      </c>
      <c r="V3883" s="1">
        <f>_xlfn.XLOOKUP(SUBSTITUTE(Table5[[#This Row],[rxn]],"RXN-","ENZLOAD-"),Table4[rxn],Table4[ub],0)</f>
        <v>0</v>
      </c>
      <c r="W3883" s="1" t="b">
        <f>AND(Table5[[#This Row],[FVA ENZLOAD flux UB]]=0,Table5[[#This Row],[ENZ not made when it should be?]])</f>
        <v>0</v>
      </c>
    </row>
    <row r="3884" spans="6:23" hidden="1">
      <c r="F3884" s="1" t="s">
        <v>9733</v>
      </c>
      <c r="G3884" s="1" t="str">
        <f>_xlfn.TEXTBEFORE(Table5[[#This Row],[rxn     kapp_old        kapp_slack_ub   kapp_slack_lb]]," ")</f>
        <v>RXN-SSQ23EPXt_c_r_REV-SPONT</v>
      </c>
      <c r="H388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88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884" s="1">
        <f>_xlfn.NUMBERVALUE(_xlfn.TEXTAFTER(Table5[[#This Row],[rxn     kapp_old        kapp_slack_ub   kapp_slack_lb]]," ",-1))</f>
        <v>0</v>
      </c>
      <c r="K3884" s="1">
        <f>_xlfn.XLOOKUP(SUBSTITUTE(Table5[[#This Row],[rxn]],"RXN-","ENZLOAD-"),ENZLOAD[name],ENZLOAD[flux],0)</f>
        <v>0</v>
      </c>
      <c r="L3884" s="1" t="str">
        <f>"'"&amp;Table5[[#This Row],[rxn]]&amp;"'"&amp;CHAR(9)&amp;IF(AND(Table5[[#This Row],[kapp_slack_ub]]&lt;&gt;0,Table5[[#This Row],[kapp_old]]&lt;$F$1),$F$1,Table5[[#This Row],[kapp_old]])</f>
        <v>'RXN-SSQ23EPXt_c_r_REV-SPONT'	27141.27779288</v>
      </c>
      <c r="M3884" s="1">
        <f>_xlfn.XLOOKUP(Table5[[#This Row],[rxn]],Table3[name],Table3[flux],$F$1)</f>
        <v>27141.277792879999</v>
      </c>
      <c r="N3884" s="1" t="str">
        <f>IFERROR(Table5[[#This Row],[min flux]]/Table5[[#This Row],[associated enzload]],"")</f>
        <v/>
      </c>
      <c r="O3884" s="1">
        <f>_xlfn.NUMBERVALUE(IF(Table5[[#This Row],[flux/enzload]]="","",ABS($N$1-Table5[[#This Row],[flux/enzload]])))</f>
        <v>0</v>
      </c>
      <c r="P3884" s="1">
        <f>Table5[[#This Row],[kapp_old]]+IFERROR(((Table5[[#This Row],[kapp_slack_ub]]-Table5[[#This Row],[kapp_slack_lb]])/Table5[[#This Row],[associated enzload]]),0)</f>
        <v>27141.277792879999</v>
      </c>
      <c r="Q3884" s="1" t="str">
        <f>"'"&amp;Table5[[#This Row],[rxn]]&amp;"'"&amp;CHAR(9)&amp;Table5[[#This Row],[kapp + (slack_ub - slack_lb)/enzload]]</f>
        <v>'RXN-SSQ23EPXt_c_r_REV-SPONT'	27141.27779288</v>
      </c>
      <c r="R3884" s="1">
        <f>_xlfn.XLOOKUP(Table5[[#This Row],[rxn]],Table38[name],Table38[flux],0)</f>
        <v>0</v>
      </c>
      <c r="S3884" s="1">
        <f>_xlfn.XLOOKUP(SUBSTITUTE(Table5[[#This Row],[rxn]],"RXN-","ENZLOAD-"),Table38[name],Table38[flux],0)</f>
        <v>0</v>
      </c>
      <c r="T3884" s="1" t="b">
        <f>AND(Table5[[#This Row],[ENZLOAD flux in kapp-slack.gms]]=0,Table5[[#This Row],[flux in kapp-slack.gms]]&lt;&gt;0,NOT(Table5[[#This Row],[spont or unknown?]]))</f>
        <v>0</v>
      </c>
      <c r="U3884" s="1" t="b">
        <f>OR(_xlfn.TEXTAFTER(Table5[[#This Row],[rxn]],"-",-1)="SPONT",_xlfn.TEXTAFTER(Table5[[#This Row],[rxn]],"-",-1)="UNKNOWN")</f>
        <v>1</v>
      </c>
      <c r="V3884" s="1">
        <f>_xlfn.XLOOKUP(SUBSTITUTE(Table5[[#This Row],[rxn]],"RXN-","ENZLOAD-"),Table4[rxn],Table4[ub],0)</f>
        <v>0</v>
      </c>
      <c r="W3884" s="1" t="b">
        <f>AND(Table5[[#This Row],[FVA ENZLOAD flux UB]]=0,Table5[[#This Row],[ENZ not made when it should be?]])</f>
        <v>0</v>
      </c>
    </row>
    <row r="3885" spans="6:23" hidden="1">
      <c r="F3885" s="1" t="s">
        <v>9734</v>
      </c>
      <c r="G3885" s="1" t="str">
        <f>_xlfn.TEXTBEFORE(Table5[[#This Row],[rxn     kapp_old        kapp_slack_ub   kapp_slack_lb]]," ")</f>
        <v>RXN-STATg_rm_FWD-rt3431</v>
      </c>
      <c r="H388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88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885" s="1">
        <f>_xlfn.NUMBERVALUE(_xlfn.TEXTAFTER(Table5[[#This Row],[rxn     kapp_old        kapp_slack_ub   kapp_slack_lb]]," ",-1))</f>
        <v>0</v>
      </c>
      <c r="K3885" s="1">
        <f>_xlfn.XLOOKUP(SUBSTITUTE(Table5[[#This Row],[rxn]],"RXN-","ENZLOAD-"),ENZLOAD[name],ENZLOAD[flux],0)</f>
        <v>0</v>
      </c>
      <c r="L3885" s="1" t="str">
        <f>"'"&amp;Table5[[#This Row],[rxn]]&amp;"'"&amp;CHAR(9)&amp;IF(AND(Table5[[#This Row],[kapp_slack_ub]]&lt;&gt;0,Table5[[#This Row],[kapp_old]]&lt;$F$1),$F$1,Table5[[#This Row],[kapp_old]])</f>
        <v>'RXN-STATg_rm_FWD-rt3431'	27141.27779288</v>
      </c>
      <c r="M3885" s="1">
        <f>_xlfn.XLOOKUP(Table5[[#This Row],[rxn]],Table3[name],Table3[flux],$F$1)</f>
        <v>27141.277792879999</v>
      </c>
      <c r="N3885" s="1" t="str">
        <f>IFERROR(Table5[[#This Row],[min flux]]/Table5[[#This Row],[associated enzload]],"")</f>
        <v/>
      </c>
      <c r="O3885" s="1">
        <f>_xlfn.NUMBERVALUE(IF(Table5[[#This Row],[flux/enzload]]="","",ABS($N$1-Table5[[#This Row],[flux/enzload]])))</f>
        <v>0</v>
      </c>
      <c r="P3885" s="1">
        <f>Table5[[#This Row],[kapp_old]]+IFERROR(((Table5[[#This Row],[kapp_slack_ub]]-Table5[[#This Row],[kapp_slack_lb]])/Table5[[#This Row],[associated enzload]]),0)</f>
        <v>27141.277792879999</v>
      </c>
      <c r="Q3885" s="1" t="str">
        <f>"'"&amp;Table5[[#This Row],[rxn]]&amp;"'"&amp;CHAR(9)&amp;Table5[[#This Row],[kapp + (slack_ub - slack_lb)/enzload]]</f>
        <v>'RXN-STATg_rm_FWD-rt3431'	27141.27779288</v>
      </c>
      <c r="R3885" s="1">
        <f>_xlfn.XLOOKUP(Table5[[#This Row],[rxn]],Table38[name],Table38[flux],0)</f>
        <v>0</v>
      </c>
      <c r="S3885" s="1">
        <f>_xlfn.XLOOKUP(SUBSTITUTE(Table5[[#This Row],[rxn]],"RXN-","ENZLOAD-"),Table38[name],Table38[flux],0)</f>
        <v>0</v>
      </c>
      <c r="T3885" s="1" t="b">
        <f>AND(Table5[[#This Row],[ENZLOAD flux in kapp-slack.gms]]=0,Table5[[#This Row],[flux in kapp-slack.gms]]&lt;&gt;0,NOT(Table5[[#This Row],[spont or unknown?]]))</f>
        <v>0</v>
      </c>
      <c r="U3885" s="1" t="b">
        <f>OR(_xlfn.TEXTAFTER(Table5[[#This Row],[rxn]],"-",-1)="SPONT",_xlfn.TEXTAFTER(Table5[[#This Row],[rxn]],"-",-1)="UNKNOWN")</f>
        <v>0</v>
      </c>
      <c r="V3885" s="1">
        <f>_xlfn.XLOOKUP(SUBSTITUTE(Table5[[#This Row],[rxn]],"RXN-","ENZLOAD-"),Table4[rxn],Table4[ub],0)</f>
        <v>0.56845429999999997</v>
      </c>
      <c r="W3885" s="1" t="b">
        <f>AND(Table5[[#This Row],[FVA ENZLOAD flux UB]]=0,Table5[[#This Row],[ENZ not made when it should be?]])</f>
        <v>0</v>
      </c>
    </row>
    <row r="3886" spans="6:23" hidden="1">
      <c r="F3886" s="1" t="s">
        <v>9735</v>
      </c>
      <c r="G3886" s="1" t="str">
        <f>_xlfn.TEXTBEFORE(Table5[[#This Row],[rxn     kapp_old        kapp_slack_ub   kapp_slack_lb]]," ")</f>
        <v>RXN-STCOAt_c_l_FWD-SPONT</v>
      </c>
      <c r="H388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88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886" s="1">
        <f>_xlfn.NUMBERVALUE(_xlfn.TEXTAFTER(Table5[[#This Row],[rxn     kapp_old        kapp_slack_ub   kapp_slack_lb]]," ",-1))</f>
        <v>0</v>
      </c>
      <c r="K3886" s="1">
        <f>_xlfn.XLOOKUP(SUBSTITUTE(Table5[[#This Row],[rxn]],"RXN-","ENZLOAD-"),ENZLOAD[name],ENZLOAD[flux],0)</f>
        <v>0</v>
      </c>
      <c r="L3886" s="1" t="str">
        <f>"'"&amp;Table5[[#This Row],[rxn]]&amp;"'"&amp;CHAR(9)&amp;IF(AND(Table5[[#This Row],[kapp_slack_ub]]&lt;&gt;0,Table5[[#This Row],[kapp_old]]&lt;$F$1),$F$1,Table5[[#This Row],[kapp_old]])</f>
        <v>'RXN-STCOAt_c_l_FWD-SPONT'	27141.27779288</v>
      </c>
      <c r="M3886" s="1">
        <f>_xlfn.XLOOKUP(Table5[[#This Row],[rxn]],Table3[name],Table3[flux],$F$1)</f>
        <v>27141.277792879999</v>
      </c>
      <c r="N3886" s="1" t="str">
        <f>IFERROR(Table5[[#This Row],[min flux]]/Table5[[#This Row],[associated enzload]],"")</f>
        <v/>
      </c>
      <c r="O3886" s="1">
        <f>_xlfn.NUMBERVALUE(IF(Table5[[#This Row],[flux/enzload]]="","",ABS($N$1-Table5[[#This Row],[flux/enzload]])))</f>
        <v>0</v>
      </c>
      <c r="P3886" s="1">
        <f>Table5[[#This Row],[kapp_old]]+IFERROR(((Table5[[#This Row],[kapp_slack_ub]]-Table5[[#This Row],[kapp_slack_lb]])/Table5[[#This Row],[associated enzload]]),0)</f>
        <v>27141.277792879999</v>
      </c>
      <c r="Q3886" s="1" t="str">
        <f>"'"&amp;Table5[[#This Row],[rxn]]&amp;"'"&amp;CHAR(9)&amp;Table5[[#This Row],[kapp + (slack_ub - slack_lb)/enzload]]</f>
        <v>'RXN-STCOAt_c_l_FWD-SPONT'	27141.27779288</v>
      </c>
      <c r="R3886" s="1">
        <f>_xlfn.XLOOKUP(Table5[[#This Row],[rxn]],Table38[name],Table38[flux],0)</f>
        <v>5.5044141751399997E-4</v>
      </c>
      <c r="S3886" s="1">
        <f>_xlfn.XLOOKUP(SUBSTITUTE(Table5[[#This Row],[rxn]],"RXN-","ENZLOAD-"),Table38[name],Table38[flux],0)</f>
        <v>0</v>
      </c>
      <c r="T3886" s="1" t="b">
        <f>AND(Table5[[#This Row],[ENZLOAD flux in kapp-slack.gms]]=0,Table5[[#This Row],[flux in kapp-slack.gms]]&lt;&gt;0,NOT(Table5[[#This Row],[spont or unknown?]]))</f>
        <v>0</v>
      </c>
      <c r="U3886" s="1" t="b">
        <f>OR(_xlfn.TEXTAFTER(Table5[[#This Row],[rxn]],"-",-1)="SPONT",_xlfn.TEXTAFTER(Table5[[#This Row],[rxn]],"-",-1)="UNKNOWN")</f>
        <v>1</v>
      </c>
      <c r="V3886" s="1">
        <f>_xlfn.XLOOKUP(SUBSTITUTE(Table5[[#This Row],[rxn]],"RXN-","ENZLOAD-"),Table4[rxn],Table4[ub],0)</f>
        <v>0</v>
      </c>
      <c r="W3886" s="1" t="b">
        <f>AND(Table5[[#This Row],[FVA ENZLOAD flux UB]]=0,Table5[[#This Row],[ENZ not made when it should be?]])</f>
        <v>0</v>
      </c>
    </row>
    <row r="3887" spans="6:23" hidden="1">
      <c r="F3887" s="1" t="s">
        <v>9736</v>
      </c>
      <c r="G3887" s="1" t="str">
        <f>_xlfn.TEXTBEFORE(Table5[[#This Row],[rxn     kapp_old        kapp_slack_ub   kapp_slack_lb]]," ")</f>
        <v>RXN-STCOAt_c_l_REV-SPONT</v>
      </c>
      <c r="H388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88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887" s="1">
        <f>_xlfn.NUMBERVALUE(_xlfn.TEXTAFTER(Table5[[#This Row],[rxn     kapp_old        kapp_slack_ub   kapp_slack_lb]]," ",-1))</f>
        <v>0</v>
      </c>
      <c r="K3887" s="1">
        <f>_xlfn.XLOOKUP(SUBSTITUTE(Table5[[#This Row],[rxn]],"RXN-","ENZLOAD-"),ENZLOAD[name],ENZLOAD[flux],0)</f>
        <v>0</v>
      </c>
      <c r="L3887" s="1" t="str">
        <f>"'"&amp;Table5[[#This Row],[rxn]]&amp;"'"&amp;CHAR(9)&amp;IF(AND(Table5[[#This Row],[kapp_slack_ub]]&lt;&gt;0,Table5[[#This Row],[kapp_old]]&lt;$F$1),$F$1,Table5[[#This Row],[kapp_old]])</f>
        <v>'RXN-STCOAt_c_l_REV-SPONT'	27141.27779288</v>
      </c>
      <c r="M3887" s="1">
        <f>_xlfn.XLOOKUP(Table5[[#This Row],[rxn]],Table3[name],Table3[flux],$F$1)</f>
        <v>27141.277792879999</v>
      </c>
      <c r="N3887" s="1" t="str">
        <f>IFERROR(Table5[[#This Row],[min flux]]/Table5[[#This Row],[associated enzload]],"")</f>
        <v/>
      </c>
      <c r="O3887" s="1">
        <f>_xlfn.NUMBERVALUE(IF(Table5[[#This Row],[flux/enzload]]="","",ABS($N$1-Table5[[#This Row],[flux/enzload]])))</f>
        <v>0</v>
      </c>
      <c r="P3887" s="1">
        <f>Table5[[#This Row],[kapp_old]]+IFERROR(((Table5[[#This Row],[kapp_slack_ub]]-Table5[[#This Row],[kapp_slack_lb]])/Table5[[#This Row],[associated enzload]]),0)</f>
        <v>27141.277792879999</v>
      </c>
      <c r="Q3887" s="1" t="str">
        <f>"'"&amp;Table5[[#This Row],[rxn]]&amp;"'"&amp;CHAR(9)&amp;Table5[[#This Row],[kapp + (slack_ub - slack_lb)/enzload]]</f>
        <v>'RXN-STCOAt_c_l_REV-SPONT'	27141.27779288</v>
      </c>
      <c r="R3887" s="1">
        <f>_xlfn.XLOOKUP(Table5[[#This Row],[rxn]],Table38[name],Table38[flux],0)</f>
        <v>0</v>
      </c>
      <c r="S3887" s="1">
        <f>_xlfn.XLOOKUP(SUBSTITUTE(Table5[[#This Row],[rxn]],"RXN-","ENZLOAD-"),Table38[name],Table38[flux],0)</f>
        <v>0</v>
      </c>
      <c r="T3887" s="1" t="b">
        <f>AND(Table5[[#This Row],[ENZLOAD flux in kapp-slack.gms]]=0,Table5[[#This Row],[flux in kapp-slack.gms]]&lt;&gt;0,NOT(Table5[[#This Row],[spont or unknown?]]))</f>
        <v>0</v>
      </c>
      <c r="U3887" s="1" t="b">
        <f>OR(_xlfn.TEXTAFTER(Table5[[#This Row],[rxn]],"-",-1)="SPONT",_xlfn.TEXTAFTER(Table5[[#This Row],[rxn]],"-",-1)="UNKNOWN")</f>
        <v>1</v>
      </c>
      <c r="V3887" s="1">
        <f>_xlfn.XLOOKUP(SUBSTITUTE(Table5[[#This Row],[rxn]],"RXN-","ENZLOAD-"),Table4[rxn],Table4[ub],0)</f>
        <v>0</v>
      </c>
      <c r="W3887" s="1" t="b">
        <f>AND(Table5[[#This Row],[FVA ENZLOAD flux UB]]=0,Table5[[#This Row],[ENZ not made when it should be?]])</f>
        <v>0</v>
      </c>
    </row>
    <row r="3888" spans="6:23" hidden="1">
      <c r="F3888" s="1" t="s">
        <v>9737</v>
      </c>
      <c r="G3888" s="1" t="str">
        <f>_xlfn.TEXTBEFORE(Table5[[#This Row],[rxn     kapp_old        kapp_slack_ub   kapp_slack_lb]]," ")</f>
        <v>RXN-STCOAt_c_rm_FWD-SPONT</v>
      </c>
      <c r="H388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88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888" s="1">
        <f>_xlfn.NUMBERVALUE(_xlfn.TEXTAFTER(Table5[[#This Row],[rxn     kapp_old        kapp_slack_ub   kapp_slack_lb]]," ",-1))</f>
        <v>0</v>
      </c>
      <c r="K3888" s="1">
        <f>_xlfn.XLOOKUP(SUBSTITUTE(Table5[[#This Row],[rxn]],"RXN-","ENZLOAD-"),ENZLOAD[name],ENZLOAD[flux],0)</f>
        <v>0</v>
      </c>
      <c r="L3888" s="1" t="str">
        <f>"'"&amp;Table5[[#This Row],[rxn]]&amp;"'"&amp;CHAR(9)&amp;IF(AND(Table5[[#This Row],[kapp_slack_ub]]&lt;&gt;0,Table5[[#This Row],[kapp_old]]&lt;$F$1),$F$1,Table5[[#This Row],[kapp_old]])</f>
        <v>'RXN-STCOAt_c_rm_FWD-SPONT'	27141.27779288</v>
      </c>
      <c r="M3888" s="1">
        <f>_xlfn.XLOOKUP(Table5[[#This Row],[rxn]],Table3[name],Table3[flux],$F$1)</f>
        <v>7.6144769968107096E-2</v>
      </c>
      <c r="N3888" s="1" t="str">
        <f>IFERROR(Table5[[#This Row],[min flux]]/Table5[[#This Row],[associated enzload]],"")</f>
        <v/>
      </c>
      <c r="O3888" s="1">
        <f>_xlfn.NUMBERVALUE(IF(Table5[[#This Row],[flux/enzload]]="","",ABS($N$1-Table5[[#This Row],[flux/enzload]])))</f>
        <v>0</v>
      </c>
      <c r="P3888" s="1">
        <f>Table5[[#This Row],[kapp_old]]+IFERROR(((Table5[[#This Row],[kapp_slack_ub]]-Table5[[#This Row],[kapp_slack_lb]])/Table5[[#This Row],[associated enzload]]),0)</f>
        <v>27141.277792879999</v>
      </c>
      <c r="Q3888" s="1" t="str">
        <f>"'"&amp;Table5[[#This Row],[rxn]]&amp;"'"&amp;CHAR(9)&amp;Table5[[#This Row],[kapp + (slack_ub - slack_lb)/enzload]]</f>
        <v>'RXN-STCOAt_c_rm_FWD-SPONT'	27141.27779288</v>
      </c>
      <c r="R3888" s="1">
        <f>_xlfn.XLOOKUP(Table5[[#This Row],[rxn]],Table38[name],Table38[flux],0)</f>
        <v>7.6912194137767995E-2</v>
      </c>
      <c r="S3888" s="1">
        <f>_xlfn.XLOOKUP(SUBSTITUTE(Table5[[#This Row],[rxn]],"RXN-","ENZLOAD-"),Table38[name],Table38[flux],0)</f>
        <v>0</v>
      </c>
      <c r="T3888" s="1" t="b">
        <f>AND(Table5[[#This Row],[ENZLOAD flux in kapp-slack.gms]]=0,Table5[[#This Row],[flux in kapp-slack.gms]]&lt;&gt;0,NOT(Table5[[#This Row],[spont or unknown?]]))</f>
        <v>0</v>
      </c>
      <c r="U3888" s="1" t="b">
        <f>OR(_xlfn.TEXTAFTER(Table5[[#This Row],[rxn]],"-",-1)="SPONT",_xlfn.TEXTAFTER(Table5[[#This Row],[rxn]],"-",-1)="UNKNOWN")</f>
        <v>1</v>
      </c>
      <c r="V3888" s="1">
        <f>_xlfn.XLOOKUP(SUBSTITUTE(Table5[[#This Row],[rxn]],"RXN-","ENZLOAD-"),Table4[rxn],Table4[ub],0)</f>
        <v>0</v>
      </c>
      <c r="W3888" s="1" t="b">
        <f>AND(Table5[[#This Row],[FVA ENZLOAD flux UB]]=0,Table5[[#This Row],[ENZ not made when it should be?]])</f>
        <v>0</v>
      </c>
    </row>
    <row r="3889" spans="6:23" hidden="1">
      <c r="F3889" s="1" t="s">
        <v>9738</v>
      </c>
      <c r="G3889" s="1" t="str">
        <f>_xlfn.TEXTBEFORE(Table5[[#This Row],[rxn     kapp_old        kapp_slack_ub   kapp_slack_lb]]," ")</f>
        <v>RXN-STCOAt_c_rm_REV-SPONT</v>
      </c>
      <c r="H388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88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889" s="1">
        <f>_xlfn.NUMBERVALUE(_xlfn.TEXTAFTER(Table5[[#This Row],[rxn     kapp_old        kapp_slack_ub   kapp_slack_lb]]," ",-1))</f>
        <v>0</v>
      </c>
      <c r="K3889" s="1">
        <f>_xlfn.XLOOKUP(SUBSTITUTE(Table5[[#This Row],[rxn]],"RXN-","ENZLOAD-"),ENZLOAD[name],ENZLOAD[flux],0)</f>
        <v>0</v>
      </c>
      <c r="L3889" s="1" t="str">
        <f>"'"&amp;Table5[[#This Row],[rxn]]&amp;"'"&amp;CHAR(9)&amp;IF(AND(Table5[[#This Row],[kapp_slack_ub]]&lt;&gt;0,Table5[[#This Row],[kapp_old]]&lt;$F$1),$F$1,Table5[[#This Row],[kapp_old]])</f>
        <v>'RXN-STCOAt_c_rm_REV-SPONT'	27141.27779288</v>
      </c>
      <c r="M3889" s="1">
        <f>_xlfn.XLOOKUP(Table5[[#This Row],[rxn]],Table3[name],Table3[flux],$F$1)</f>
        <v>27141.277792879999</v>
      </c>
      <c r="N3889" s="1" t="str">
        <f>IFERROR(Table5[[#This Row],[min flux]]/Table5[[#This Row],[associated enzload]],"")</f>
        <v/>
      </c>
      <c r="O3889" s="1">
        <f>_xlfn.NUMBERVALUE(IF(Table5[[#This Row],[flux/enzload]]="","",ABS($N$1-Table5[[#This Row],[flux/enzload]])))</f>
        <v>0</v>
      </c>
      <c r="P3889" s="1">
        <f>Table5[[#This Row],[kapp_old]]+IFERROR(((Table5[[#This Row],[kapp_slack_ub]]-Table5[[#This Row],[kapp_slack_lb]])/Table5[[#This Row],[associated enzload]]),0)</f>
        <v>27141.277792879999</v>
      </c>
      <c r="Q3889" s="1" t="str">
        <f>"'"&amp;Table5[[#This Row],[rxn]]&amp;"'"&amp;CHAR(9)&amp;Table5[[#This Row],[kapp + (slack_ub - slack_lb)/enzload]]</f>
        <v>'RXN-STCOAt_c_rm_REV-SPONT'	27141.27779288</v>
      </c>
      <c r="R3889" s="1">
        <f>_xlfn.XLOOKUP(Table5[[#This Row],[rxn]],Table38[name],Table38[flux],0)</f>
        <v>0</v>
      </c>
      <c r="S3889" s="1">
        <f>_xlfn.XLOOKUP(SUBSTITUTE(Table5[[#This Row],[rxn]],"RXN-","ENZLOAD-"),Table38[name],Table38[flux],0)</f>
        <v>0</v>
      </c>
      <c r="T3889" s="1" t="b">
        <f>AND(Table5[[#This Row],[ENZLOAD flux in kapp-slack.gms]]=0,Table5[[#This Row],[flux in kapp-slack.gms]]&lt;&gt;0,NOT(Table5[[#This Row],[spont or unknown?]]))</f>
        <v>0</v>
      </c>
      <c r="U3889" s="1" t="b">
        <f>OR(_xlfn.TEXTAFTER(Table5[[#This Row],[rxn]],"-",-1)="SPONT",_xlfn.TEXTAFTER(Table5[[#This Row],[rxn]],"-",-1)="UNKNOWN")</f>
        <v>1</v>
      </c>
      <c r="V3889" s="1">
        <f>_xlfn.XLOOKUP(SUBSTITUTE(Table5[[#This Row],[rxn]],"RXN-","ENZLOAD-"),Table4[rxn],Table4[ub],0)</f>
        <v>0</v>
      </c>
      <c r="W3889" s="1" t="b">
        <f>AND(Table5[[#This Row],[FVA ENZLOAD flux UB]]=0,Table5[[#This Row],[ENZ not made when it should be?]])</f>
        <v>0</v>
      </c>
    </row>
    <row r="3890" spans="6:23" hidden="1">
      <c r="F3890" s="1" t="s">
        <v>9743</v>
      </c>
      <c r="G3890" s="1" t="str">
        <f>_xlfn.TEXTBEFORE(Table5[[#This Row],[rxn     kapp_old        kapp_slack_ub   kapp_slack_lb]]," ")</f>
        <v>RXN-SUCCt_c_e_FWD-SPONT</v>
      </c>
      <c r="H389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89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890" s="1">
        <f>_xlfn.NUMBERVALUE(_xlfn.TEXTAFTER(Table5[[#This Row],[rxn     kapp_old        kapp_slack_ub   kapp_slack_lb]]," ",-1))</f>
        <v>0</v>
      </c>
      <c r="K3890" s="1">
        <f>_xlfn.XLOOKUP(SUBSTITUTE(Table5[[#This Row],[rxn]],"RXN-","ENZLOAD-"),ENZLOAD[name],ENZLOAD[flux],0)</f>
        <v>0</v>
      </c>
      <c r="L3890" s="1" t="str">
        <f>"'"&amp;Table5[[#This Row],[rxn]]&amp;"'"&amp;CHAR(9)&amp;IF(AND(Table5[[#This Row],[kapp_slack_ub]]&lt;&gt;0,Table5[[#This Row],[kapp_old]]&lt;$F$1),$F$1,Table5[[#This Row],[kapp_old]])</f>
        <v>'RXN-SUCCt_c_e_FWD-SPONT'	27141.27779288</v>
      </c>
      <c r="M3890" s="1">
        <f>_xlfn.XLOOKUP(Table5[[#This Row],[rxn]],Table3[name],Table3[flux],$F$1)</f>
        <v>27141.277792879999</v>
      </c>
      <c r="N3890" s="1" t="str">
        <f>IFERROR(Table5[[#This Row],[min flux]]/Table5[[#This Row],[associated enzload]],"")</f>
        <v/>
      </c>
      <c r="O3890" s="1">
        <f>_xlfn.NUMBERVALUE(IF(Table5[[#This Row],[flux/enzload]]="","",ABS($N$1-Table5[[#This Row],[flux/enzload]])))</f>
        <v>0</v>
      </c>
      <c r="P3890" s="1">
        <f>Table5[[#This Row],[kapp_old]]+IFERROR(((Table5[[#This Row],[kapp_slack_ub]]-Table5[[#This Row],[kapp_slack_lb]])/Table5[[#This Row],[associated enzload]]),0)</f>
        <v>27141.277792879999</v>
      </c>
      <c r="Q3890" s="1" t="str">
        <f>"'"&amp;Table5[[#This Row],[rxn]]&amp;"'"&amp;CHAR(9)&amp;Table5[[#This Row],[kapp + (slack_ub - slack_lb)/enzload]]</f>
        <v>'RXN-SUCCt_c_e_FWD-SPONT'	27141.27779288</v>
      </c>
      <c r="R3890" s="1">
        <f>_xlfn.XLOOKUP(Table5[[#This Row],[rxn]],Table38[name],Table38[flux],0)</f>
        <v>0</v>
      </c>
      <c r="S3890" s="1">
        <f>_xlfn.XLOOKUP(SUBSTITUTE(Table5[[#This Row],[rxn]],"RXN-","ENZLOAD-"),Table38[name],Table38[flux],0)</f>
        <v>0</v>
      </c>
      <c r="T3890" s="1" t="b">
        <f>AND(Table5[[#This Row],[ENZLOAD flux in kapp-slack.gms]]=0,Table5[[#This Row],[flux in kapp-slack.gms]]&lt;&gt;0,NOT(Table5[[#This Row],[spont or unknown?]]))</f>
        <v>0</v>
      </c>
      <c r="U3890" s="1" t="b">
        <f>OR(_xlfn.TEXTAFTER(Table5[[#This Row],[rxn]],"-",-1)="SPONT",_xlfn.TEXTAFTER(Table5[[#This Row],[rxn]],"-",-1)="UNKNOWN")</f>
        <v>1</v>
      </c>
      <c r="V3890" s="1">
        <f>_xlfn.XLOOKUP(SUBSTITUTE(Table5[[#This Row],[rxn]],"RXN-","ENZLOAD-"),Table4[rxn],Table4[ub],0)</f>
        <v>0</v>
      </c>
      <c r="W3890" s="1" t="b">
        <f>AND(Table5[[#This Row],[FVA ENZLOAD flux UB]]=0,Table5[[#This Row],[ENZ not made when it should be?]])</f>
        <v>0</v>
      </c>
    </row>
    <row r="3891" spans="6:23" hidden="1">
      <c r="F3891" s="1" t="s">
        <v>9744</v>
      </c>
      <c r="G3891" s="1" t="str">
        <f>_xlfn.TEXTBEFORE(Table5[[#This Row],[rxn     kapp_old        kapp_slack_ub   kapp_slack_lb]]," ")</f>
        <v>RXN-SUCCt_c_e_REV-SPONT</v>
      </c>
      <c r="H389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89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891" s="1">
        <f>_xlfn.NUMBERVALUE(_xlfn.TEXTAFTER(Table5[[#This Row],[rxn     kapp_old        kapp_slack_ub   kapp_slack_lb]]," ",-1))</f>
        <v>0</v>
      </c>
      <c r="K3891" s="1">
        <f>_xlfn.XLOOKUP(SUBSTITUTE(Table5[[#This Row],[rxn]],"RXN-","ENZLOAD-"),ENZLOAD[name],ENZLOAD[flux],0)</f>
        <v>0</v>
      </c>
      <c r="L3891" s="1" t="str">
        <f>"'"&amp;Table5[[#This Row],[rxn]]&amp;"'"&amp;CHAR(9)&amp;IF(AND(Table5[[#This Row],[kapp_slack_ub]]&lt;&gt;0,Table5[[#This Row],[kapp_old]]&lt;$F$1),$F$1,Table5[[#This Row],[kapp_old]])</f>
        <v>'RXN-SUCCt_c_e_REV-SPONT'	27141.27779288</v>
      </c>
      <c r="M3891" s="1">
        <f>_xlfn.XLOOKUP(Table5[[#This Row],[rxn]],Table3[name],Table3[flux],$F$1)</f>
        <v>27141.277792879999</v>
      </c>
      <c r="N3891" s="1" t="str">
        <f>IFERROR(Table5[[#This Row],[min flux]]/Table5[[#This Row],[associated enzload]],"")</f>
        <v/>
      </c>
      <c r="O3891" s="1">
        <f>_xlfn.NUMBERVALUE(IF(Table5[[#This Row],[flux/enzload]]="","",ABS($N$1-Table5[[#This Row],[flux/enzload]])))</f>
        <v>0</v>
      </c>
      <c r="P3891" s="1">
        <f>Table5[[#This Row],[kapp_old]]+IFERROR(((Table5[[#This Row],[kapp_slack_ub]]-Table5[[#This Row],[kapp_slack_lb]])/Table5[[#This Row],[associated enzload]]),0)</f>
        <v>27141.277792879999</v>
      </c>
      <c r="Q3891" s="1" t="str">
        <f>"'"&amp;Table5[[#This Row],[rxn]]&amp;"'"&amp;CHAR(9)&amp;Table5[[#This Row],[kapp + (slack_ub - slack_lb)/enzload]]</f>
        <v>'RXN-SUCCt_c_e_REV-SPONT'	27141.27779288</v>
      </c>
      <c r="R3891" s="1">
        <f>_xlfn.XLOOKUP(Table5[[#This Row],[rxn]],Table38[name],Table38[flux],0)</f>
        <v>0</v>
      </c>
      <c r="S3891" s="1">
        <f>_xlfn.XLOOKUP(SUBSTITUTE(Table5[[#This Row],[rxn]],"RXN-","ENZLOAD-"),Table38[name],Table38[flux],0)</f>
        <v>0</v>
      </c>
      <c r="T3891" s="1" t="b">
        <f>AND(Table5[[#This Row],[ENZLOAD flux in kapp-slack.gms]]=0,Table5[[#This Row],[flux in kapp-slack.gms]]&lt;&gt;0,NOT(Table5[[#This Row],[spont or unknown?]]))</f>
        <v>0</v>
      </c>
      <c r="U3891" s="1" t="b">
        <f>OR(_xlfn.TEXTAFTER(Table5[[#This Row],[rxn]],"-",-1)="SPONT",_xlfn.TEXTAFTER(Table5[[#This Row],[rxn]],"-",-1)="UNKNOWN")</f>
        <v>1</v>
      </c>
      <c r="V3891" s="1">
        <f>_xlfn.XLOOKUP(SUBSTITUTE(Table5[[#This Row],[rxn]],"RXN-","ENZLOAD-"),Table4[rxn],Table4[ub],0)</f>
        <v>0</v>
      </c>
      <c r="W3891" s="1" t="b">
        <f>AND(Table5[[#This Row],[FVA ENZLOAD flux UB]]=0,Table5[[#This Row],[ENZ not made when it should be?]])</f>
        <v>0</v>
      </c>
    </row>
    <row r="3892" spans="6:23" hidden="1">
      <c r="F3892" s="1" t="s">
        <v>9750</v>
      </c>
      <c r="G3892" s="1" t="str">
        <f>_xlfn.TEXTBEFORE(Table5[[#This Row],[rxn     kapp_old        kapp_slack_ub   kapp_slack_lb]]," ")</f>
        <v>RXN-SUCR_e_FWD-rt6458</v>
      </c>
      <c r="H389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89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892" s="1">
        <f>_xlfn.NUMBERVALUE(_xlfn.TEXTAFTER(Table5[[#This Row],[rxn     kapp_old        kapp_slack_ub   kapp_slack_lb]]," ",-1))</f>
        <v>0</v>
      </c>
      <c r="K3892" s="1">
        <f>_xlfn.XLOOKUP(SUBSTITUTE(Table5[[#This Row],[rxn]],"RXN-","ENZLOAD-"),ENZLOAD[name],ENZLOAD[flux],0)</f>
        <v>0</v>
      </c>
      <c r="L3892" s="1" t="str">
        <f>"'"&amp;Table5[[#This Row],[rxn]]&amp;"'"&amp;CHAR(9)&amp;IF(AND(Table5[[#This Row],[kapp_slack_ub]]&lt;&gt;0,Table5[[#This Row],[kapp_old]]&lt;$F$1),$F$1,Table5[[#This Row],[kapp_old]])</f>
        <v>'RXN-SUCR_e_FWD-rt6458'	27141.27779288</v>
      </c>
      <c r="M3892" s="1">
        <f>_xlfn.XLOOKUP(Table5[[#This Row],[rxn]],Table3[name],Table3[flux],$F$1)</f>
        <v>27141.277792879999</v>
      </c>
      <c r="N3892" s="1" t="str">
        <f>IFERROR(Table5[[#This Row],[min flux]]/Table5[[#This Row],[associated enzload]],"")</f>
        <v/>
      </c>
      <c r="O3892" s="1">
        <f>_xlfn.NUMBERVALUE(IF(Table5[[#This Row],[flux/enzload]]="","",ABS($N$1-Table5[[#This Row],[flux/enzload]])))</f>
        <v>0</v>
      </c>
      <c r="P3892" s="1">
        <f>Table5[[#This Row],[kapp_old]]+IFERROR(((Table5[[#This Row],[kapp_slack_ub]]-Table5[[#This Row],[kapp_slack_lb]])/Table5[[#This Row],[associated enzload]]),0)</f>
        <v>27141.277792879999</v>
      </c>
      <c r="Q3892" s="1" t="str">
        <f>"'"&amp;Table5[[#This Row],[rxn]]&amp;"'"&amp;CHAR(9)&amp;Table5[[#This Row],[kapp + (slack_ub - slack_lb)/enzload]]</f>
        <v>'RXN-SUCR_e_FWD-rt6458'	27141.27779288</v>
      </c>
      <c r="R3892" s="1">
        <f>_xlfn.XLOOKUP(Table5[[#This Row],[rxn]],Table38[name],Table38[flux],0)</f>
        <v>0</v>
      </c>
      <c r="S3892" s="1">
        <f>_xlfn.XLOOKUP(SUBSTITUTE(Table5[[#This Row],[rxn]],"RXN-","ENZLOAD-"),Table38[name],Table38[flux],0)</f>
        <v>0</v>
      </c>
      <c r="T3892" s="1" t="b">
        <f>AND(Table5[[#This Row],[ENZLOAD flux in kapp-slack.gms]]=0,Table5[[#This Row],[flux in kapp-slack.gms]]&lt;&gt;0,NOT(Table5[[#This Row],[spont or unknown?]]))</f>
        <v>0</v>
      </c>
      <c r="U3892" s="1" t="b">
        <f>OR(_xlfn.TEXTAFTER(Table5[[#This Row],[rxn]],"-",-1)="SPONT",_xlfn.TEXTAFTER(Table5[[#This Row],[rxn]],"-",-1)="UNKNOWN")</f>
        <v>0</v>
      </c>
      <c r="V3892" s="1">
        <f>_xlfn.XLOOKUP(SUBSTITUTE(Table5[[#This Row],[rxn]],"RXN-","ENZLOAD-"),Table4[rxn],Table4[ub],0)</f>
        <v>0.61341906999999996</v>
      </c>
      <c r="W3892" s="1" t="b">
        <f>AND(Table5[[#This Row],[FVA ENZLOAD flux UB]]=0,Table5[[#This Row],[ENZ not made when it should be?]])</f>
        <v>0</v>
      </c>
    </row>
    <row r="3893" spans="6:23" hidden="1">
      <c r="F3893" s="1" t="s">
        <v>9755</v>
      </c>
      <c r="G3893" s="1" t="str">
        <f>_xlfn.TEXTBEFORE(Table5[[#This Row],[rxn     kapp_old        kapp_slack_ub   kapp_slack_lb]]," ")</f>
        <v>RXN-TAGt_c_m_FWD-UNKNOWN</v>
      </c>
      <c r="H389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89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893" s="1">
        <f>_xlfn.NUMBERVALUE(_xlfn.TEXTAFTER(Table5[[#This Row],[rxn     kapp_old        kapp_slack_ub   kapp_slack_lb]]," ",-1))</f>
        <v>0</v>
      </c>
      <c r="K3893" s="1">
        <f>_xlfn.XLOOKUP(SUBSTITUTE(Table5[[#This Row],[rxn]],"RXN-","ENZLOAD-"),ENZLOAD[name],ENZLOAD[flux],0)</f>
        <v>0</v>
      </c>
      <c r="L3893" s="1" t="str">
        <f>"'"&amp;Table5[[#This Row],[rxn]]&amp;"'"&amp;CHAR(9)&amp;IF(AND(Table5[[#This Row],[kapp_slack_ub]]&lt;&gt;0,Table5[[#This Row],[kapp_old]]&lt;$F$1),$F$1,Table5[[#This Row],[kapp_old]])</f>
        <v>'RXN-TAGt_c_m_FWD-UNKNOWN'	27141.27779288</v>
      </c>
      <c r="M3893" s="1">
        <f>_xlfn.XLOOKUP(Table5[[#This Row],[rxn]],Table3[name],Table3[flux],$F$1)</f>
        <v>27141.277792879999</v>
      </c>
      <c r="N3893" s="1" t="str">
        <f>IFERROR(Table5[[#This Row],[min flux]]/Table5[[#This Row],[associated enzload]],"")</f>
        <v/>
      </c>
      <c r="O3893" s="1">
        <f>_xlfn.NUMBERVALUE(IF(Table5[[#This Row],[flux/enzload]]="","",ABS($N$1-Table5[[#This Row],[flux/enzload]])))</f>
        <v>0</v>
      </c>
      <c r="P3893" s="1">
        <f>Table5[[#This Row],[kapp_old]]+IFERROR(((Table5[[#This Row],[kapp_slack_ub]]-Table5[[#This Row],[kapp_slack_lb]])/Table5[[#This Row],[associated enzload]]),0)</f>
        <v>27141.277792879999</v>
      </c>
      <c r="Q3893" s="1" t="str">
        <f>"'"&amp;Table5[[#This Row],[rxn]]&amp;"'"&amp;CHAR(9)&amp;Table5[[#This Row],[kapp + (slack_ub - slack_lb)/enzload]]</f>
        <v>'RXN-TAGt_c_m_FWD-UNKNOWN'	27141.27779288</v>
      </c>
      <c r="R3893" s="1">
        <f>_xlfn.XLOOKUP(Table5[[#This Row],[rxn]],Table38[name],Table38[flux],0)</f>
        <v>0</v>
      </c>
      <c r="S3893" s="1">
        <f>_xlfn.XLOOKUP(SUBSTITUTE(Table5[[#This Row],[rxn]],"RXN-","ENZLOAD-"),Table38[name],Table38[flux],0)</f>
        <v>0</v>
      </c>
      <c r="T3893" s="1" t="b">
        <f>AND(Table5[[#This Row],[ENZLOAD flux in kapp-slack.gms]]=0,Table5[[#This Row],[flux in kapp-slack.gms]]&lt;&gt;0,NOT(Table5[[#This Row],[spont or unknown?]]))</f>
        <v>0</v>
      </c>
      <c r="U3893" s="1" t="b">
        <f>OR(_xlfn.TEXTAFTER(Table5[[#This Row],[rxn]],"-",-1)="SPONT",_xlfn.TEXTAFTER(Table5[[#This Row],[rxn]],"-",-1)="UNKNOWN")</f>
        <v>1</v>
      </c>
      <c r="V3893" s="1">
        <f>_xlfn.XLOOKUP(SUBSTITUTE(Table5[[#This Row],[rxn]],"RXN-","ENZLOAD-"),Table4[rxn],Table4[ub],0)</f>
        <v>0</v>
      </c>
      <c r="W3893" s="1" t="b">
        <f>AND(Table5[[#This Row],[FVA ENZLOAD flux UB]]=0,Table5[[#This Row],[ENZ not made when it should be?]])</f>
        <v>0</v>
      </c>
    </row>
    <row r="3894" spans="6:23" hidden="1">
      <c r="F3894" s="1" t="s">
        <v>9756</v>
      </c>
      <c r="G3894" s="1" t="str">
        <f>_xlfn.TEXTBEFORE(Table5[[#This Row],[rxn     kapp_old        kapp_slack_ub   kapp_slack_lb]]," ")</f>
        <v>RXN-TAGt_c_m_REV-UNKNOWN</v>
      </c>
      <c r="H389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89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894" s="1">
        <f>_xlfn.NUMBERVALUE(_xlfn.TEXTAFTER(Table5[[#This Row],[rxn     kapp_old        kapp_slack_ub   kapp_slack_lb]]," ",-1))</f>
        <v>0</v>
      </c>
      <c r="K3894" s="1">
        <f>_xlfn.XLOOKUP(SUBSTITUTE(Table5[[#This Row],[rxn]],"RXN-","ENZLOAD-"),ENZLOAD[name],ENZLOAD[flux],0)</f>
        <v>0</v>
      </c>
      <c r="L3894" s="1" t="str">
        <f>"'"&amp;Table5[[#This Row],[rxn]]&amp;"'"&amp;CHAR(9)&amp;IF(AND(Table5[[#This Row],[kapp_slack_ub]]&lt;&gt;0,Table5[[#This Row],[kapp_old]]&lt;$F$1),$F$1,Table5[[#This Row],[kapp_old]])</f>
        <v>'RXN-TAGt_c_m_REV-UNKNOWN'	27141.27779288</v>
      </c>
      <c r="M3894" s="1">
        <f>_xlfn.XLOOKUP(Table5[[#This Row],[rxn]],Table3[name],Table3[flux],$F$1)</f>
        <v>27141.277792879999</v>
      </c>
      <c r="N3894" s="1" t="str">
        <f>IFERROR(Table5[[#This Row],[min flux]]/Table5[[#This Row],[associated enzload]],"")</f>
        <v/>
      </c>
      <c r="O3894" s="1">
        <f>_xlfn.NUMBERVALUE(IF(Table5[[#This Row],[flux/enzload]]="","",ABS($N$1-Table5[[#This Row],[flux/enzload]])))</f>
        <v>0</v>
      </c>
      <c r="P3894" s="1">
        <f>Table5[[#This Row],[kapp_old]]+IFERROR(((Table5[[#This Row],[kapp_slack_ub]]-Table5[[#This Row],[kapp_slack_lb]])/Table5[[#This Row],[associated enzload]]),0)</f>
        <v>27141.277792879999</v>
      </c>
      <c r="Q3894" s="1" t="str">
        <f>"'"&amp;Table5[[#This Row],[rxn]]&amp;"'"&amp;CHAR(9)&amp;Table5[[#This Row],[kapp + (slack_ub - slack_lb)/enzload]]</f>
        <v>'RXN-TAGt_c_m_REV-UNKNOWN'	27141.27779288</v>
      </c>
      <c r="R3894" s="1">
        <f>_xlfn.XLOOKUP(Table5[[#This Row],[rxn]],Table38[name],Table38[flux],0)</f>
        <v>0</v>
      </c>
      <c r="S3894" s="1">
        <f>_xlfn.XLOOKUP(SUBSTITUTE(Table5[[#This Row],[rxn]],"RXN-","ENZLOAD-"),Table38[name],Table38[flux],0)</f>
        <v>0</v>
      </c>
      <c r="T3894" s="1" t="b">
        <f>AND(Table5[[#This Row],[ENZLOAD flux in kapp-slack.gms]]=0,Table5[[#This Row],[flux in kapp-slack.gms]]&lt;&gt;0,NOT(Table5[[#This Row],[spont or unknown?]]))</f>
        <v>0</v>
      </c>
      <c r="U3894" s="1" t="b">
        <f>OR(_xlfn.TEXTAFTER(Table5[[#This Row],[rxn]],"-",-1)="SPONT",_xlfn.TEXTAFTER(Table5[[#This Row],[rxn]],"-",-1)="UNKNOWN")</f>
        <v>1</v>
      </c>
      <c r="V3894" s="1">
        <f>_xlfn.XLOOKUP(SUBSTITUTE(Table5[[#This Row],[rxn]],"RXN-","ENZLOAD-"),Table4[rxn],Table4[ub],0)</f>
        <v>0</v>
      </c>
      <c r="W3894" s="1" t="b">
        <f>AND(Table5[[#This Row],[FVA ENZLOAD flux UB]]=0,Table5[[#This Row],[ENZ not made when it should be?]])</f>
        <v>0</v>
      </c>
    </row>
    <row r="3895" spans="6:23" hidden="1">
      <c r="F3895" s="1" t="s">
        <v>9757</v>
      </c>
      <c r="G3895" s="1" t="str">
        <f>_xlfn.TEXTBEFORE(Table5[[#This Row],[rxn     kapp_old        kapp_slack_ub   kapp_slack_lb]]," ")</f>
        <v>RXN-TAGt_c_rm_FWD-SPONT</v>
      </c>
      <c r="H389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89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895" s="1">
        <f>_xlfn.NUMBERVALUE(_xlfn.TEXTAFTER(Table5[[#This Row],[rxn     kapp_old        kapp_slack_ub   kapp_slack_lb]]," ",-1))</f>
        <v>0</v>
      </c>
      <c r="K3895" s="1">
        <f>_xlfn.XLOOKUP(SUBSTITUTE(Table5[[#This Row],[rxn]],"RXN-","ENZLOAD-"),ENZLOAD[name],ENZLOAD[flux],0)</f>
        <v>0</v>
      </c>
      <c r="L3895" s="1" t="str">
        <f>"'"&amp;Table5[[#This Row],[rxn]]&amp;"'"&amp;CHAR(9)&amp;IF(AND(Table5[[#This Row],[kapp_slack_ub]]&lt;&gt;0,Table5[[#This Row],[kapp_old]]&lt;$F$1),$F$1,Table5[[#This Row],[kapp_old]])</f>
        <v>'RXN-TAGt_c_rm_FWD-SPONT'	27141.27779288</v>
      </c>
      <c r="M3895" s="1">
        <f>_xlfn.XLOOKUP(Table5[[#This Row],[rxn]],Table3[name],Table3[flux],$F$1)</f>
        <v>27141.277792879999</v>
      </c>
      <c r="N3895" s="1" t="str">
        <f>IFERROR(Table5[[#This Row],[min flux]]/Table5[[#This Row],[associated enzload]],"")</f>
        <v/>
      </c>
      <c r="O3895" s="1">
        <f>_xlfn.NUMBERVALUE(IF(Table5[[#This Row],[flux/enzload]]="","",ABS($N$1-Table5[[#This Row],[flux/enzload]])))</f>
        <v>0</v>
      </c>
      <c r="P3895" s="1">
        <f>Table5[[#This Row],[kapp_old]]+IFERROR(((Table5[[#This Row],[kapp_slack_ub]]-Table5[[#This Row],[kapp_slack_lb]])/Table5[[#This Row],[associated enzload]]),0)</f>
        <v>27141.277792879999</v>
      </c>
      <c r="Q3895" s="1" t="str">
        <f>"'"&amp;Table5[[#This Row],[rxn]]&amp;"'"&amp;CHAR(9)&amp;Table5[[#This Row],[kapp + (slack_ub - slack_lb)/enzload]]</f>
        <v>'RXN-TAGt_c_rm_FWD-SPONT'	27141.27779288</v>
      </c>
      <c r="R3895" s="1">
        <f>_xlfn.XLOOKUP(Table5[[#This Row],[rxn]],Table38[name],Table38[flux],0)</f>
        <v>0</v>
      </c>
      <c r="S3895" s="1">
        <f>_xlfn.XLOOKUP(SUBSTITUTE(Table5[[#This Row],[rxn]],"RXN-","ENZLOAD-"),Table38[name],Table38[flux],0)</f>
        <v>0</v>
      </c>
      <c r="T3895" s="1" t="b">
        <f>AND(Table5[[#This Row],[ENZLOAD flux in kapp-slack.gms]]=0,Table5[[#This Row],[flux in kapp-slack.gms]]&lt;&gt;0,NOT(Table5[[#This Row],[spont or unknown?]]))</f>
        <v>0</v>
      </c>
      <c r="U3895" s="1" t="b">
        <f>OR(_xlfn.TEXTAFTER(Table5[[#This Row],[rxn]],"-",-1)="SPONT",_xlfn.TEXTAFTER(Table5[[#This Row],[rxn]],"-",-1)="UNKNOWN")</f>
        <v>1</v>
      </c>
      <c r="V3895" s="1">
        <f>_xlfn.XLOOKUP(SUBSTITUTE(Table5[[#This Row],[rxn]],"RXN-","ENZLOAD-"),Table4[rxn],Table4[ub],0)</f>
        <v>0</v>
      </c>
      <c r="W3895" s="1" t="b">
        <f>AND(Table5[[#This Row],[FVA ENZLOAD flux UB]]=0,Table5[[#This Row],[ENZ not made when it should be?]])</f>
        <v>0</v>
      </c>
    </row>
    <row r="3896" spans="6:23" hidden="1">
      <c r="F3896" s="1" t="s">
        <v>9758</v>
      </c>
      <c r="G3896" s="1" t="str">
        <f>_xlfn.TEXTBEFORE(Table5[[#This Row],[rxn     kapp_old        kapp_slack_ub   kapp_slack_lb]]," ")</f>
        <v>RXN-TAGt_c_rm_REV-SPONT</v>
      </c>
      <c r="H389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89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896" s="1">
        <f>_xlfn.NUMBERVALUE(_xlfn.TEXTAFTER(Table5[[#This Row],[rxn     kapp_old        kapp_slack_ub   kapp_slack_lb]]," ",-1))</f>
        <v>0</v>
      </c>
      <c r="K3896" s="1">
        <f>_xlfn.XLOOKUP(SUBSTITUTE(Table5[[#This Row],[rxn]],"RXN-","ENZLOAD-"),ENZLOAD[name],ENZLOAD[flux],0)</f>
        <v>0</v>
      </c>
      <c r="L3896" s="1" t="str">
        <f>"'"&amp;Table5[[#This Row],[rxn]]&amp;"'"&amp;CHAR(9)&amp;IF(AND(Table5[[#This Row],[kapp_slack_ub]]&lt;&gt;0,Table5[[#This Row],[kapp_old]]&lt;$F$1),$F$1,Table5[[#This Row],[kapp_old]])</f>
        <v>'RXN-TAGt_c_rm_REV-SPONT'	27141.27779288</v>
      </c>
      <c r="M3896" s="1">
        <f>_xlfn.XLOOKUP(Table5[[#This Row],[rxn]],Table3[name],Table3[flux],$F$1)</f>
        <v>4.7965250248941998E-3</v>
      </c>
      <c r="N3896" s="1" t="str">
        <f>IFERROR(Table5[[#This Row],[min flux]]/Table5[[#This Row],[associated enzload]],"")</f>
        <v/>
      </c>
      <c r="O3896" s="1">
        <f>_xlfn.NUMBERVALUE(IF(Table5[[#This Row],[flux/enzload]]="","",ABS($N$1-Table5[[#This Row],[flux/enzload]])))</f>
        <v>0</v>
      </c>
      <c r="P3896" s="1">
        <f>Table5[[#This Row],[kapp_old]]+IFERROR(((Table5[[#This Row],[kapp_slack_ub]]-Table5[[#This Row],[kapp_slack_lb]])/Table5[[#This Row],[associated enzload]]),0)</f>
        <v>27141.277792879999</v>
      </c>
      <c r="Q3896" s="1" t="str">
        <f>"'"&amp;Table5[[#This Row],[rxn]]&amp;"'"&amp;CHAR(9)&amp;Table5[[#This Row],[kapp + (slack_ub - slack_lb)/enzload]]</f>
        <v>'RXN-TAGt_c_rm_REV-SPONT'	27141.27779288</v>
      </c>
      <c r="R3896" s="1">
        <f>_xlfn.XLOOKUP(Table5[[#This Row],[rxn]],Table38[name],Table38[flux],0)</f>
        <v>4.8795402506410001E-3</v>
      </c>
      <c r="S3896" s="1">
        <f>_xlfn.XLOOKUP(SUBSTITUTE(Table5[[#This Row],[rxn]],"RXN-","ENZLOAD-"),Table38[name],Table38[flux],0)</f>
        <v>0</v>
      </c>
      <c r="T3896" s="1" t="b">
        <f>AND(Table5[[#This Row],[ENZLOAD flux in kapp-slack.gms]]=0,Table5[[#This Row],[flux in kapp-slack.gms]]&lt;&gt;0,NOT(Table5[[#This Row],[spont or unknown?]]))</f>
        <v>0</v>
      </c>
      <c r="U3896" s="1" t="b">
        <f>OR(_xlfn.TEXTAFTER(Table5[[#This Row],[rxn]],"-",-1)="SPONT",_xlfn.TEXTAFTER(Table5[[#This Row],[rxn]],"-",-1)="UNKNOWN")</f>
        <v>1</v>
      </c>
      <c r="V3896" s="1">
        <f>_xlfn.XLOOKUP(SUBSTITUTE(Table5[[#This Row],[rxn]],"RXN-","ENZLOAD-"),Table4[rxn],Table4[ub],0)</f>
        <v>0</v>
      </c>
      <c r="W3896" s="1" t="b">
        <f>AND(Table5[[#This Row],[FVA ENZLOAD flux UB]]=0,Table5[[#This Row],[ENZ not made when it should be?]])</f>
        <v>0</v>
      </c>
    </row>
    <row r="3897" spans="6:23" hidden="1">
      <c r="F3897" s="1" t="s">
        <v>9759</v>
      </c>
      <c r="G3897" s="1" t="str">
        <f>_xlfn.TEXTBEFORE(Table5[[#This Row],[rxn     kapp_old        kapp_slack_ub   kapp_slack_lb]]," ")</f>
        <v>RXN-TAGt_l_rm_FWD-SPONT</v>
      </c>
      <c r="H389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89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897" s="1">
        <f>_xlfn.NUMBERVALUE(_xlfn.TEXTAFTER(Table5[[#This Row],[rxn     kapp_old        kapp_slack_ub   kapp_slack_lb]]," ",-1))</f>
        <v>0</v>
      </c>
      <c r="K3897" s="1">
        <f>_xlfn.XLOOKUP(SUBSTITUTE(Table5[[#This Row],[rxn]],"RXN-","ENZLOAD-"),ENZLOAD[name],ENZLOAD[flux],0)</f>
        <v>0</v>
      </c>
      <c r="L3897" s="1" t="str">
        <f>"'"&amp;Table5[[#This Row],[rxn]]&amp;"'"&amp;CHAR(9)&amp;IF(AND(Table5[[#This Row],[kapp_slack_ub]]&lt;&gt;0,Table5[[#This Row],[kapp_old]]&lt;$F$1),$F$1,Table5[[#This Row],[kapp_old]])</f>
        <v>'RXN-TAGt_l_rm_FWD-SPONT'	27141.27779288</v>
      </c>
      <c r="M3897" s="1">
        <f>_xlfn.XLOOKUP(Table5[[#This Row],[rxn]],Table3[name],Table3[flux],$F$1)</f>
        <v>27141.277792879999</v>
      </c>
      <c r="N3897" s="1" t="str">
        <f>IFERROR(Table5[[#This Row],[min flux]]/Table5[[#This Row],[associated enzload]],"")</f>
        <v/>
      </c>
      <c r="O3897" s="1">
        <f>_xlfn.NUMBERVALUE(IF(Table5[[#This Row],[flux/enzload]]="","",ABS($N$1-Table5[[#This Row],[flux/enzload]])))</f>
        <v>0</v>
      </c>
      <c r="P3897" s="1">
        <f>Table5[[#This Row],[kapp_old]]+IFERROR(((Table5[[#This Row],[kapp_slack_ub]]-Table5[[#This Row],[kapp_slack_lb]])/Table5[[#This Row],[associated enzload]]),0)</f>
        <v>27141.277792879999</v>
      </c>
      <c r="Q3897" s="1" t="str">
        <f>"'"&amp;Table5[[#This Row],[rxn]]&amp;"'"&amp;CHAR(9)&amp;Table5[[#This Row],[kapp + (slack_ub - slack_lb)/enzload]]</f>
        <v>'RXN-TAGt_l_rm_FWD-SPONT'	27141.27779288</v>
      </c>
      <c r="R3897" s="1">
        <f>_xlfn.XLOOKUP(Table5[[#This Row],[rxn]],Table38[name],Table38[flux],0)</f>
        <v>4.8795402506410001E-3</v>
      </c>
      <c r="S3897" s="1">
        <f>_xlfn.XLOOKUP(SUBSTITUTE(Table5[[#This Row],[rxn]],"RXN-","ENZLOAD-"),Table38[name],Table38[flux],0)</f>
        <v>0</v>
      </c>
      <c r="T3897" s="1" t="b">
        <f>AND(Table5[[#This Row],[ENZLOAD flux in kapp-slack.gms]]=0,Table5[[#This Row],[flux in kapp-slack.gms]]&lt;&gt;0,NOT(Table5[[#This Row],[spont or unknown?]]))</f>
        <v>0</v>
      </c>
      <c r="U3897" s="1" t="b">
        <f>OR(_xlfn.TEXTAFTER(Table5[[#This Row],[rxn]],"-",-1)="SPONT",_xlfn.TEXTAFTER(Table5[[#This Row],[rxn]],"-",-1)="UNKNOWN")</f>
        <v>1</v>
      </c>
      <c r="V3897" s="1">
        <f>_xlfn.XLOOKUP(SUBSTITUTE(Table5[[#This Row],[rxn]],"RXN-","ENZLOAD-"),Table4[rxn],Table4[ub],0)</f>
        <v>0</v>
      </c>
      <c r="W3897" s="1" t="b">
        <f>AND(Table5[[#This Row],[FVA ENZLOAD flux UB]]=0,Table5[[#This Row],[ENZ not made when it should be?]])</f>
        <v>0</v>
      </c>
    </row>
    <row r="3898" spans="6:23" hidden="1">
      <c r="F3898" s="1" t="s">
        <v>9760</v>
      </c>
      <c r="G3898" s="1" t="str">
        <f>_xlfn.TEXTBEFORE(Table5[[#This Row],[rxn     kapp_old        kapp_slack_ub   kapp_slack_lb]]," ")</f>
        <v>RXN-TAGt_l_rm_REV-SPONT</v>
      </c>
      <c r="H389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89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898" s="1">
        <f>_xlfn.NUMBERVALUE(_xlfn.TEXTAFTER(Table5[[#This Row],[rxn     kapp_old        kapp_slack_ub   kapp_slack_lb]]," ",-1))</f>
        <v>0</v>
      </c>
      <c r="K3898" s="1">
        <f>_xlfn.XLOOKUP(SUBSTITUTE(Table5[[#This Row],[rxn]],"RXN-","ENZLOAD-"),ENZLOAD[name],ENZLOAD[flux],0)</f>
        <v>0</v>
      </c>
      <c r="L3898" s="1" t="str">
        <f>"'"&amp;Table5[[#This Row],[rxn]]&amp;"'"&amp;CHAR(9)&amp;IF(AND(Table5[[#This Row],[kapp_slack_ub]]&lt;&gt;0,Table5[[#This Row],[kapp_old]]&lt;$F$1),$F$1,Table5[[#This Row],[kapp_old]])</f>
        <v>'RXN-TAGt_l_rm_REV-SPONT'	27141.27779288</v>
      </c>
      <c r="M3898" s="1">
        <f>_xlfn.XLOOKUP(Table5[[#This Row],[rxn]],Table3[name],Table3[flux],$F$1)</f>
        <v>27141.277792879999</v>
      </c>
      <c r="N3898" s="1" t="str">
        <f>IFERROR(Table5[[#This Row],[min flux]]/Table5[[#This Row],[associated enzload]],"")</f>
        <v/>
      </c>
      <c r="O3898" s="1">
        <f>_xlfn.NUMBERVALUE(IF(Table5[[#This Row],[flux/enzload]]="","",ABS($N$1-Table5[[#This Row],[flux/enzload]])))</f>
        <v>0</v>
      </c>
      <c r="P3898" s="1">
        <f>Table5[[#This Row],[kapp_old]]+IFERROR(((Table5[[#This Row],[kapp_slack_ub]]-Table5[[#This Row],[kapp_slack_lb]])/Table5[[#This Row],[associated enzload]]),0)</f>
        <v>27141.277792879999</v>
      </c>
      <c r="Q3898" s="1" t="str">
        <f>"'"&amp;Table5[[#This Row],[rxn]]&amp;"'"&amp;CHAR(9)&amp;Table5[[#This Row],[kapp + (slack_ub - slack_lb)/enzload]]</f>
        <v>'RXN-TAGt_l_rm_REV-SPONT'	27141.27779288</v>
      </c>
      <c r="R3898" s="1">
        <f>_xlfn.XLOOKUP(Table5[[#This Row],[rxn]],Table38[name],Table38[flux],0)</f>
        <v>0</v>
      </c>
      <c r="S3898" s="1">
        <f>_xlfn.XLOOKUP(SUBSTITUTE(Table5[[#This Row],[rxn]],"RXN-","ENZLOAD-"),Table38[name],Table38[flux],0)</f>
        <v>0</v>
      </c>
      <c r="T3898" s="1" t="b">
        <f>AND(Table5[[#This Row],[ENZLOAD flux in kapp-slack.gms]]=0,Table5[[#This Row],[flux in kapp-slack.gms]]&lt;&gt;0,NOT(Table5[[#This Row],[spont or unknown?]]))</f>
        <v>0</v>
      </c>
      <c r="U3898" s="1" t="b">
        <f>OR(_xlfn.TEXTAFTER(Table5[[#This Row],[rxn]],"-",-1)="SPONT",_xlfn.TEXTAFTER(Table5[[#This Row],[rxn]],"-",-1)="UNKNOWN")</f>
        <v>1</v>
      </c>
      <c r="V3898" s="1">
        <f>_xlfn.XLOOKUP(SUBSTITUTE(Table5[[#This Row],[rxn]],"RXN-","ENZLOAD-"),Table4[rxn],Table4[ub],0)</f>
        <v>0</v>
      </c>
      <c r="W3898" s="1" t="b">
        <f>AND(Table5[[#This Row],[FVA ENZLOAD flux UB]]=0,Table5[[#This Row],[ENZ not made when it should be?]])</f>
        <v>0</v>
      </c>
    </row>
    <row r="3899" spans="6:23" hidden="1">
      <c r="F3899" s="1" t="s">
        <v>9764</v>
      </c>
      <c r="G3899" s="1" t="str">
        <f>_xlfn.TEXTBEFORE(Table5[[#This Row],[rxn     kapp_old        kapp_slack_ub   kapp_slack_lb]]," ")</f>
        <v>RXN-TAUDO_c_FWD-rt1858</v>
      </c>
      <c r="H389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89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899" s="1">
        <f>_xlfn.NUMBERVALUE(_xlfn.TEXTAFTER(Table5[[#This Row],[rxn     kapp_old        kapp_slack_ub   kapp_slack_lb]]," ",-1))</f>
        <v>0</v>
      </c>
      <c r="K3899" s="1">
        <f>_xlfn.XLOOKUP(SUBSTITUTE(Table5[[#This Row],[rxn]],"RXN-","ENZLOAD-"),ENZLOAD[name],ENZLOAD[flux],0)</f>
        <v>0</v>
      </c>
      <c r="L3899" s="1" t="str">
        <f>"'"&amp;Table5[[#This Row],[rxn]]&amp;"'"&amp;CHAR(9)&amp;IF(AND(Table5[[#This Row],[kapp_slack_ub]]&lt;&gt;0,Table5[[#This Row],[kapp_old]]&lt;$F$1),$F$1,Table5[[#This Row],[kapp_old]])</f>
        <v>'RXN-TAUDO_c_FWD-rt1858'	27141.27779288</v>
      </c>
      <c r="M3899" s="1">
        <f>_xlfn.XLOOKUP(Table5[[#This Row],[rxn]],Table3[name],Table3[flux],$F$1)</f>
        <v>27141.277792879999</v>
      </c>
      <c r="N3899" s="1" t="str">
        <f>IFERROR(Table5[[#This Row],[min flux]]/Table5[[#This Row],[associated enzload]],"")</f>
        <v/>
      </c>
      <c r="O3899" s="1">
        <f>_xlfn.NUMBERVALUE(IF(Table5[[#This Row],[flux/enzload]]="","",ABS($N$1-Table5[[#This Row],[flux/enzload]])))</f>
        <v>0</v>
      </c>
      <c r="P3899" s="1">
        <f>Table5[[#This Row],[kapp_old]]+IFERROR(((Table5[[#This Row],[kapp_slack_ub]]-Table5[[#This Row],[kapp_slack_lb]])/Table5[[#This Row],[associated enzload]]),0)</f>
        <v>27141.277792879999</v>
      </c>
      <c r="Q3899" s="1" t="str">
        <f>"'"&amp;Table5[[#This Row],[rxn]]&amp;"'"&amp;CHAR(9)&amp;Table5[[#This Row],[kapp + (slack_ub - slack_lb)/enzload]]</f>
        <v>'RXN-TAUDO_c_FWD-rt1858'	27141.27779288</v>
      </c>
      <c r="R3899" s="1">
        <f>_xlfn.XLOOKUP(Table5[[#This Row],[rxn]],Table38[name],Table38[flux],0)</f>
        <v>0</v>
      </c>
      <c r="S3899" s="1">
        <f>_xlfn.XLOOKUP(SUBSTITUTE(Table5[[#This Row],[rxn]],"RXN-","ENZLOAD-"),Table38[name],Table38[flux],0)</f>
        <v>0</v>
      </c>
      <c r="T3899" s="1" t="b">
        <f>AND(Table5[[#This Row],[ENZLOAD flux in kapp-slack.gms]]=0,Table5[[#This Row],[flux in kapp-slack.gms]]&lt;&gt;0,NOT(Table5[[#This Row],[spont or unknown?]]))</f>
        <v>0</v>
      </c>
      <c r="U3899" s="1" t="b">
        <f>OR(_xlfn.TEXTAFTER(Table5[[#This Row],[rxn]],"-",-1)="SPONT",_xlfn.TEXTAFTER(Table5[[#This Row],[rxn]],"-",-1)="UNKNOWN")</f>
        <v>0</v>
      </c>
      <c r="V3899" s="1">
        <f>_xlfn.XLOOKUP(SUBSTITUTE(Table5[[#This Row],[rxn]],"RXN-","ENZLOAD-"),Table4[rxn],Table4[ub],0)</f>
        <v>1.0274318200000001</v>
      </c>
      <c r="W3899" s="1" t="b">
        <f>AND(Table5[[#This Row],[FVA ENZLOAD flux UB]]=0,Table5[[#This Row],[ENZ not made when it should be?]])</f>
        <v>0</v>
      </c>
    </row>
    <row r="3900" spans="6:23" hidden="1">
      <c r="F3900" s="1" t="s">
        <v>9765</v>
      </c>
      <c r="G3900" s="1" t="str">
        <f>_xlfn.TEXTBEFORE(Table5[[#This Row],[rxn     kapp_old        kapp_slack_ub   kapp_slack_lb]]," ")</f>
        <v>RXN-TAURt_c_e_FWD-SPONT</v>
      </c>
      <c r="H390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90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900" s="1">
        <f>_xlfn.NUMBERVALUE(_xlfn.TEXTAFTER(Table5[[#This Row],[rxn     kapp_old        kapp_slack_ub   kapp_slack_lb]]," ",-1))</f>
        <v>0</v>
      </c>
      <c r="K3900" s="1">
        <f>_xlfn.XLOOKUP(SUBSTITUTE(Table5[[#This Row],[rxn]],"RXN-","ENZLOAD-"),ENZLOAD[name],ENZLOAD[flux],0)</f>
        <v>0</v>
      </c>
      <c r="L3900" s="1" t="str">
        <f>"'"&amp;Table5[[#This Row],[rxn]]&amp;"'"&amp;CHAR(9)&amp;IF(AND(Table5[[#This Row],[kapp_slack_ub]]&lt;&gt;0,Table5[[#This Row],[kapp_old]]&lt;$F$1),$F$1,Table5[[#This Row],[kapp_old]])</f>
        <v>'RXN-TAURt_c_e_FWD-SPONT'	27141.27779288</v>
      </c>
      <c r="M3900" s="1">
        <f>_xlfn.XLOOKUP(Table5[[#This Row],[rxn]],Table3[name],Table3[flux],$F$1)</f>
        <v>27141.277792879999</v>
      </c>
      <c r="N3900" s="1" t="str">
        <f>IFERROR(Table5[[#This Row],[min flux]]/Table5[[#This Row],[associated enzload]],"")</f>
        <v/>
      </c>
      <c r="O3900" s="1">
        <f>_xlfn.NUMBERVALUE(IF(Table5[[#This Row],[flux/enzload]]="","",ABS($N$1-Table5[[#This Row],[flux/enzload]])))</f>
        <v>0</v>
      </c>
      <c r="P3900" s="1">
        <f>Table5[[#This Row],[kapp_old]]+IFERROR(((Table5[[#This Row],[kapp_slack_ub]]-Table5[[#This Row],[kapp_slack_lb]])/Table5[[#This Row],[associated enzload]]),0)</f>
        <v>27141.277792879999</v>
      </c>
      <c r="Q3900" s="1" t="str">
        <f>"'"&amp;Table5[[#This Row],[rxn]]&amp;"'"&amp;CHAR(9)&amp;Table5[[#This Row],[kapp + (slack_ub - slack_lb)/enzload]]</f>
        <v>'RXN-TAURt_c_e_FWD-SPONT'	27141.27779288</v>
      </c>
      <c r="R3900" s="1">
        <f>_xlfn.XLOOKUP(Table5[[#This Row],[rxn]],Table38[name],Table38[flux],0)</f>
        <v>0</v>
      </c>
      <c r="S3900" s="1">
        <f>_xlfn.XLOOKUP(SUBSTITUTE(Table5[[#This Row],[rxn]],"RXN-","ENZLOAD-"),Table38[name],Table38[flux],0)</f>
        <v>0</v>
      </c>
      <c r="T3900" s="1" t="b">
        <f>AND(Table5[[#This Row],[ENZLOAD flux in kapp-slack.gms]]=0,Table5[[#This Row],[flux in kapp-slack.gms]]&lt;&gt;0,NOT(Table5[[#This Row],[spont or unknown?]]))</f>
        <v>0</v>
      </c>
      <c r="U3900" s="1" t="b">
        <f>OR(_xlfn.TEXTAFTER(Table5[[#This Row],[rxn]],"-",-1)="SPONT",_xlfn.TEXTAFTER(Table5[[#This Row],[rxn]],"-",-1)="UNKNOWN")</f>
        <v>1</v>
      </c>
      <c r="V3900" s="1">
        <f>_xlfn.XLOOKUP(SUBSTITUTE(Table5[[#This Row],[rxn]],"RXN-","ENZLOAD-"),Table4[rxn],Table4[ub],0)</f>
        <v>0</v>
      </c>
      <c r="W3900" s="1" t="b">
        <f>AND(Table5[[#This Row],[FVA ENZLOAD flux UB]]=0,Table5[[#This Row],[ENZ not made when it should be?]])</f>
        <v>0</v>
      </c>
    </row>
    <row r="3901" spans="6:23" hidden="1">
      <c r="F3901" s="1" t="s">
        <v>9766</v>
      </c>
      <c r="G3901" s="1" t="str">
        <f>_xlfn.TEXTBEFORE(Table5[[#This Row],[rxn     kapp_old        kapp_slack_ub   kapp_slack_lb]]," ")</f>
        <v>RXN-TAURt_c_e_REV-SPONT</v>
      </c>
      <c r="H390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90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901" s="1">
        <f>_xlfn.NUMBERVALUE(_xlfn.TEXTAFTER(Table5[[#This Row],[rxn     kapp_old        kapp_slack_ub   kapp_slack_lb]]," ",-1))</f>
        <v>0</v>
      </c>
      <c r="K3901" s="1">
        <f>_xlfn.XLOOKUP(SUBSTITUTE(Table5[[#This Row],[rxn]],"RXN-","ENZLOAD-"),ENZLOAD[name],ENZLOAD[flux],0)</f>
        <v>0</v>
      </c>
      <c r="L3901" s="1" t="str">
        <f>"'"&amp;Table5[[#This Row],[rxn]]&amp;"'"&amp;CHAR(9)&amp;IF(AND(Table5[[#This Row],[kapp_slack_ub]]&lt;&gt;0,Table5[[#This Row],[kapp_old]]&lt;$F$1),$F$1,Table5[[#This Row],[kapp_old]])</f>
        <v>'RXN-TAURt_c_e_REV-SPONT'	27141.27779288</v>
      </c>
      <c r="M3901" s="1">
        <f>_xlfn.XLOOKUP(Table5[[#This Row],[rxn]],Table3[name],Table3[flux],$F$1)</f>
        <v>27141.277792879999</v>
      </c>
      <c r="N3901" s="1" t="str">
        <f>IFERROR(Table5[[#This Row],[min flux]]/Table5[[#This Row],[associated enzload]],"")</f>
        <v/>
      </c>
      <c r="O3901" s="1">
        <f>_xlfn.NUMBERVALUE(IF(Table5[[#This Row],[flux/enzload]]="","",ABS($N$1-Table5[[#This Row],[flux/enzload]])))</f>
        <v>0</v>
      </c>
      <c r="P3901" s="1">
        <f>Table5[[#This Row],[kapp_old]]+IFERROR(((Table5[[#This Row],[kapp_slack_ub]]-Table5[[#This Row],[kapp_slack_lb]])/Table5[[#This Row],[associated enzload]]),0)</f>
        <v>27141.277792879999</v>
      </c>
      <c r="Q3901" s="1" t="str">
        <f>"'"&amp;Table5[[#This Row],[rxn]]&amp;"'"&amp;CHAR(9)&amp;Table5[[#This Row],[kapp + (slack_ub - slack_lb)/enzload]]</f>
        <v>'RXN-TAURt_c_e_REV-SPONT'	27141.27779288</v>
      </c>
      <c r="R3901" s="1">
        <f>_xlfn.XLOOKUP(Table5[[#This Row],[rxn]],Table38[name],Table38[flux],0)</f>
        <v>0</v>
      </c>
      <c r="S3901" s="1">
        <f>_xlfn.XLOOKUP(SUBSTITUTE(Table5[[#This Row],[rxn]],"RXN-","ENZLOAD-"),Table38[name],Table38[flux],0)</f>
        <v>0</v>
      </c>
      <c r="T3901" s="1" t="b">
        <f>AND(Table5[[#This Row],[ENZLOAD flux in kapp-slack.gms]]=0,Table5[[#This Row],[flux in kapp-slack.gms]]&lt;&gt;0,NOT(Table5[[#This Row],[spont or unknown?]]))</f>
        <v>0</v>
      </c>
      <c r="U3901" s="1" t="b">
        <f>OR(_xlfn.TEXTAFTER(Table5[[#This Row],[rxn]],"-",-1)="SPONT",_xlfn.TEXTAFTER(Table5[[#This Row],[rxn]],"-",-1)="UNKNOWN")</f>
        <v>1</v>
      </c>
      <c r="V3901" s="1">
        <f>_xlfn.XLOOKUP(SUBSTITUTE(Table5[[#This Row],[rxn]],"RXN-","ENZLOAD-"),Table4[rxn],Table4[ub],0)</f>
        <v>0</v>
      </c>
      <c r="W3901" s="1" t="b">
        <f>AND(Table5[[#This Row],[FVA ENZLOAD flux UB]]=0,Table5[[#This Row],[ENZ not made when it should be?]])</f>
        <v>0</v>
      </c>
    </row>
    <row r="3902" spans="6:23" hidden="1">
      <c r="F3902" s="1" t="s">
        <v>9767</v>
      </c>
      <c r="G3902" s="1" t="str">
        <f>_xlfn.TEXTBEFORE(Table5[[#This Row],[rxn     kapp_old        kapp_slack_ub   kapp_slack_lb]]," ")</f>
        <v>RXN-TCHOLAtabc_v_FWD-rt0777</v>
      </c>
      <c r="H390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90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902" s="1">
        <f>_xlfn.NUMBERVALUE(_xlfn.TEXTAFTER(Table5[[#This Row],[rxn     kapp_old        kapp_slack_ub   kapp_slack_lb]]," ",-1))</f>
        <v>0</v>
      </c>
      <c r="K3902" s="1">
        <f>_xlfn.XLOOKUP(SUBSTITUTE(Table5[[#This Row],[rxn]],"RXN-","ENZLOAD-"),ENZLOAD[name],ENZLOAD[flux],0)</f>
        <v>0</v>
      </c>
      <c r="L3902" s="1" t="str">
        <f>"'"&amp;Table5[[#This Row],[rxn]]&amp;"'"&amp;CHAR(9)&amp;IF(AND(Table5[[#This Row],[kapp_slack_ub]]&lt;&gt;0,Table5[[#This Row],[kapp_old]]&lt;$F$1),$F$1,Table5[[#This Row],[kapp_old]])</f>
        <v>'RXN-TCHOLAtabc_v_FWD-rt0777'	27141.27779288</v>
      </c>
      <c r="M3902" s="1">
        <f>_xlfn.XLOOKUP(Table5[[#This Row],[rxn]],Table3[name],Table3[flux],$F$1)</f>
        <v>27141.277792879999</v>
      </c>
      <c r="N3902" s="1" t="str">
        <f>IFERROR(Table5[[#This Row],[min flux]]/Table5[[#This Row],[associated enzload]],"")</f>
        <v/>
      </c>
      <c r="O3902" s="1">
        <f>_xlfn.NUMBERVALUE(IF(Table5[[#This Row],[flux/enzload]]="","",ABS($N$1-Table5[[#This Row],[flux/enzload]])))</f>
        <v>0</v>
      </c>
      <c r="P3902" s="1">
        <f>Table5[[#This Row],[kapp_old]]+IFERROR(((Table5[[#This Row],[kapp_slack_ub]]-Table5[[#This Row],[kapp_slack_lb]])/Table5[[#This Row],[associated enzload]]),0)</f>
        <v>27141.277792879999</v>
      </c>
      <c r="Q3902" s="1" t="str">
        <f>"'"&amp;Table5[[#This Row],[rxn]]&amp;"'"&amp;CHAR(9)&amp;Table5[[#This Row],[kapp + (slack_ub - slack_lb)/enzload]]</f>
        <v>'RXN-TCHOLAtabc_v_FWD-rt0777'	27141.27779288</v>
      </c>
      <c r="R3902" s="1">
        <f>_xlfn.XLOOKUP(Table5[[#This Row],[rxn]],Table38[name],Table38[flux],0)</f>
        <v>0</v>
      </c>
      <c r="S3902" s="1">
        <f>_xlfn.XLOOKUP(SUBSTITUTE(Table5[[#This Row],[rxn]],"RXN-","ENZLOAD-"),Table38[name],Table38[flux],0)</f>
        <v>0</v>
      </c>
      <c r="T3902" s="1" t="b">
        <f>AND(Table5[[#This Row],[ENZLOAD flux in kapp-slack.gms]]=0,Table5[[#This Row],[flux in kapp-slack.gms]]&lt;&gt;0,NOT(Table5[[#This Row],[spont or unknown?]]))</f>
        <v>0</v>
      </c>
      <c r="U3902" s="1" t="b">
        <f>OR(_xlfn.TEXTAFTER(Table5[[#This Row],[rxn]],"-",-1)="SPONT",_xlfn.TEXTAFTER(Table5[[#This Row],[rxn]],"-",-1)="UNKNOWN")</f>
        <v>0</v>
      </c>
      <c r="V3902" s="1">
        <f>_xlfn.XLOOKUP(SUBSTITUTE(Table5[[#This Row],[rxn]],"RXN-","ENZLOAD-"),Table4[rxn],Table4[ub],0)</f>
        <v>0.29721275000000003</v>
      </c>
      <c r="W3902" s="1" t="b">
        <f>AND(Table5[[#This Row],[FVA ENZLOAD flux UB]]=0,Table5[[#This Row],[ENZ not made when it should be?]])</f>
        <v>0</v>
      </c>
    </row>
    <row r="3903" spans="6:23" hidden="1">
      <c r="F3903" s="1" t="s">
        <v>9771</v>
      </c>
      <c r="G3903" s="1" t="str">
        <f>_xlfn.TEXTBEFORE(Table5[[#This Row],[rxn     kapp_old        kapp_slack_ub   kapp_slack_lb]]," ")</f>
        <v>RXN-TDCOAt_c_l_FWD-SPONT</v>
      </c>
      <c r="H390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90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903" s="1">
        <f>_xlfn.NUMBERVALUE(_xlfn.TEXTAFTER(Table5[[#This Row],[rxn     kapp_old        kapp_slack_ub   kapp_slack_lb]]," ",-1))</f>
        <v>0</v>
      </c>
      <c r="K3903" s="1">
        <f>_xlfn.XLOOKUP(SUBSTITUTE(Table5[[#This Row],[rxn]],"RXN-","ENZLOAD-"),ENZLOAD[name],ENZLOAD[flux],0)</f>
        <v>0</v>
      </c>
      <c r="L3903" s="1" t="str">
        <f>"'"&amp;Table5[[#This Row],[rxn]]&amp;"'"&amp;CHAR(9)&amp;IF(AND(Table5[[#This Row],[kapp_slack_ub]]&lt;&gt;0,Table5[[#This Row],[kapp_old]]&lt;$F$1),$F$1,Table5[[#This Row],[kapp_old]])</f>
        <v>'RXN-TDCOAt_c_l_FWD-SPONT'	27141.27779288</v>
      </c>
      <c r="M3903" s="1">
        <f>_xlfn.XLOOKUP(Table5[[#This Row],[rxn]],Table3[name],Table3[flux],$F$1)</f>
        <v>27141.277792879999</v>
      </c>
      <c r="N3903" s="1" t="str">
        <f>IFERROR(Table5[[#This Row],[min flux]]/Table5[[#This Row],[associated enzload]],"")</f>
        <v/>
      </c>
      <c r="O3903" s="1">
        <f>_xlfn.NUMBERVALUE(IF(Table5[[#This Row],[flux/enzload]]="","",ABS($N$1-Table5[[#This Row],[flux/enzload]])))</f>
        <v>0</v>
      </c>
      <c r="P3903" s="1">
        <f>Table5[[#This Row],[kapp_old]]+IFERROR(((Table5[[#This Row],[kapp_slack_ub]]-Table5[[#This Row],[kapp_slack_lb]])/Table5[[#This Row],[associated enzload]]),0)</f>
        <v>27141.277792879999</v>
      </c>
      <c r="Q3903" s="1" t="str">
        <f>"'"&amp;Table5[[#This Row],[rxn]]&amp;"'"&amp;CHAR(9)&amp;Table5[[#This Row],[kapp + (slack_ub - slack_lb)/enzload]]</f>
        <v>'RXN-TDCOAt_c_l_FWD-SPONT'	27141.27779288</v>
      </c>
      <c r="R3903" s="1">
        <f>_xlfn.XLOOKUP(Table5[[#This Row],[rxn]],Table38[name],Table38[flux],0)</f>
        <v>0</v>
      </c>
      <c r="S3903" s="1">
        <f>_xlfn.XLOOKUP(SUBSTITUTE(Table5[[#This Row],[rxn]],"RXN-","ENZLOAD-"),Table38[name],Table38[flux],0)</f>
        <v>0</v>
      </c>
      <c r="T3903" s="1" t="b">
        <f>AND(Table5[[#This Row],[ENZLOAD flux in kapp-slack.gms]]=0,Table5[[#This Row],[flux in kapp-slack.gms]]&lt;&gt;0,NOT(Table5[[#This Row],[spont or unknown?]]))</f>
        <v>0</v>
      </c>
      <c r="U3903" s="1" t="b">
        <f>OR(_xlfn.TEXTAFTER(Table5[[#This Row],[rxn]],"-",-1)="SPONT",_xlfn.TEXTAFTER(Table5[[#This Row],[rxn]],"-",-1)="UNKNOWN")</f>
        <v>1</v>
      </c>
      <c r="V3903" s="1">
        <f>_xlfn.XLOOKUP(SUBSTITUTE(Table5[[#This Row],[rxn]],"RXN-","ENZLOAD-"),Table4[rxn],Table4[ub],0)</f>
        <v>0</v>
      </c>
      <c r="W3903" s="1" t="b">
        <f>AND(Table5[[#This Row],[FVA ENZLOAD flux UB]]=0,Table5[[#This Row],[ENZ not made when it should be?]])</f>
        <v>0</v>
      </c>
    </row>
    <row r="3904" spans="6:23" hidden="1">
      <c r="F3904" s="1" t="s">
        <v>9772</v>
      </c>
      <c r="G3904" s="1" t="str">
        <f>_xlfn.TEXTBEFORE(Table5[[#This Row],[rxn     kapp_old        kapp_slack_ub   kapp_slack_lb]]," ")</f>
        <v>RXN-TDCOAt_c_l_REV-SPONT</v>
      </c>
      <c r="H390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90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904" s="1">
        <f>_xlfn.NUMBERVALUE(_xlfn.TEXTAFTER(Table5[[#This Row],[rxn     kapp_old        kapp_slack_ub   kapp_slack_lb]]," ",-1))</f>
        <v>0</v>
      </c>
      <c r="K3904" s="1">
        <f>_xlfn.XLOOKUP(SUBSTITUTE(Table5[[#This Row],[rxn]],"RXN-","ENZLOAD-"),ENZLOAD[name],ENZLOAD[flux],0)</f>
        <v>0</v>
      </c>
      <c r="L3904" s="1" t="str">
        <f>"'"&amp;Table5[[#This Row],[rxn]]&amp;"'"&amp;CHAR(9)&amp;IF(AND(Table5[[#This Row],[kapp_slack_ub]]&lt;&gt;0,Table5[[#This Row],[kapp_old]]&lt;$F$1),$F$1,Table5[[#This Row],[kapp_old]])</f>
        <v>'RXN-TDCOAt_c_l_REV-SPONT'	27141.27779288</v>
      </c>
      <c r="M3904" s="1">
        <f>_xlfn.XLOOKUP(Table5[[#This Row],[rxn]],Table3[name],Table3[flux],$F$1)</f>
        <v>27141.277792879999</v>
      </c>
      <c r="N3904" s="1" t="str">
        <f>IFERROR(Table5[[#This Row],[min flux]]/Table5[[#This Row],[associated enzload]],"")</f>
        <v/>
      </c>
      <c r="O3904" s="1">
        <f>_xlfn.NUMBERVALUE(IF(Table5[[#This Row],[flux/enzload]]="","",ABS($N$1-Table5[[#This Row],[flux/enzload]])))</f>
        <v>0</v>
      </c>
      <c r="P3904" s="1">
        <f>Table5[[#This Row],[kapp_old]]+IFERROR(((Table5[[#This Row],[kapp_slack_ub]]-Table5[[#This Row],[kapp_slack_lb]])/Table5[[#This Row],[associated enzload]]),0)</f>
        <v>27141.277792879999</v>
      </c>
      <c r="Q3904" s="1" t="str">
        <f>"'"&amp;Table5[[#This Row],[rxn]]&amp;"'"&amp;CHAR(9)&amp;Table5[[#This Row],[kapp + (slack_ub - slack_lb)/enzload]]</f>
        <v>'RXN-TDCOAt_c_l_REV-SPONT'	27141.27779288</v>
      </c>
      <c r="R3904" s="1">
        <f>_xlfn.XLOOKUP(Table5[[#This Row],[rxn]],Table38[name],Table38[flux],0)</f>
        <v>0</v>
      </c>
      <c r="S3904" s="1">
        <f>_xlfn.XLOOKUP(SUBSTITUTE(Table5[[#This Row],[rxn]],"RXN-","ENZLOAD-"),Table38[name],Table38[flux],0)</f>
        <v>0</v>
      </c>
      <c r="T3904" s="1" t="b">
        <f>AND(Table5[[#This Row],[ENZLOAD flux in kapp-slack.gms]]=0,Table5[[#This Row],[flux in kapp-slack.gms]]&lt;&gt;0,NOT(Table5[[#This Row],[spont or unknown?]]))</f>
        <v>0</v>
      </c>
      <c r="U3904" s="1" t="b">
        <f>OR(_xlfn.TEXTAFTER(Table5[[#This Row],[rxn]],"-",-1)="SPONT",_xlfn.TEXTAFTER(Table5[[#This Row],[rxn]],"-",-1)="UNKNOWN")</f>
        <v>1</v>
      </c>
      <c r="V3904" s="1">
        <f>_xlfn.XLOOKUP(SUBSTITUTE(Table5[[#This Row],[rxn]],"RXN-","ENZLOAD-"),Table4[rxn],Table4[ub],0)</f>
        <v>0</v>
      </c>
      <c r="W3904" s="1" t="b">
        <f>AND(Table5[[#This Row],[FVA ENZLOAD flux UB]]=0,Table5[[#This Row],[ENZ not made when it should be?]])</f>
        <v>0</v>
      </c>
    </row>
    <row r="3905" spans="6:23" hidden="1">
      <c r="F3905" s="1" t="s">
        <v>9773</v>
      </c>
      <c r="G3905" s="1" t="str">
        <f>_xlfn.TEXTBEFORE(Table5[[#This Row],[rxn     kapp_old        kapp_slack_ub   kapp_slack_lb]]," ")</f>
        <v>RXN-TDCOAt_c_rm_FWD-SPONT</v>
      </c>
      <c r="H390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90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905" s="1">
        <f>_xlfn.NUMBERVALUE(_xlfn.TEXTAFTER(Table5[[#This Row],[rxn     kapp_old        kapp_slack_ub   kapp_slack_lb]]," ",-1))</f>
        <v>0</v>
      </c>
      <c r="K3905" s="1">
        <f>_xlfn.XLOOKUP(SUBSTITUTE(Table5[[#This Row],[rxn]],"RXN-","ENZLOAD-"),ENZLOAD[name],ENZLOAD[flux],0)</f>
        <v>0</v>
      </c>
      <c r="L3905" s="1" t="str">
        <f>"'"&amp;Table5[[#This Row],[rxn]]&amp;"'"&amp;CHAR(9)&amp;IF(AND(Table5[[#This Row],[kapp_slack_ub]]&lt;&gt;0,Table5[[#This Row],[kapp_old]]&lt;$F$1),$F$1,Table5[[#This Row],[kapp_old]])</f>
        <v>'RXN-TDCOAt_c_rm_FWD-SPONT'	27141.27779288</v>
      </c>
      <c r="M3905" s="1">
        <f>_xlfn.XLOOKUP(Table5[[#This Row],[rxn]],Table3[name],Table3[flux],$F$1)</f>
        <v>27141.277792879999</v>
      </c>
      <c r="N3905" s="1" t="str">
        <f>IFERROR(Table5[[#This Row],[min flux]]/Table5[[#This Row],[associated enzload]],"")</f>
        <v/>
      </c>
      <c r="O3905" s="1">
        <f>_xlfn.NUMBERVALUE(IF(Table5[[#This Row],[flux/enzload]]="","",ABS($N$1-Table5[[#This Row],[flux/enzload]])))</f>
        <v>0</v>
      </c>
      <c r="P3905" s="1">
        <f>Table5[[#This Row],[kapp_old]]+IFERROR(((Table5[[#This Row],[kapp_slack_ub]]-Table5[[#This Row],[kapp_slack_lb]])/Table5[[#This Row],[associated enzload]]),0)</f>
        <v>27141.277792879999</v>
      </c>
      <c r="Q3905" s="1" t="str">
        <f>"'"&amp;Table5[[#This Row],[rxn]]&amp;"'"&amp;CHAR(9)&amp;Table5[[#This Row],[kapp + (slack_ub - slack_lb)/enzload]]</f>
        <v>'RXN-TDCOAt_c_rm_FWD-SPONT'	27141.27779288</v>
      </c>
      <c r="R3905" s="1">
        <f>_xlfn.XLOOKUP(Table5[[#This Row],[rxn]],Table38[name],Table38[flux],0)</f>
        <v>0</v>
      </c>
      <c r="S3905" s="1">
        <f>_xlfn.XLOOKUP(SUBSTITUTE(Table5[[#This Row],[rxn]],"RXN-","ENZLOAD-"),Table38[name],Table38[flux],0)</f>
        <v>0</v>
      </c>
      <c r="T3905" s="1" t="b">
        <f>AND(Table5[[#This Row],[ENZLOAD flux in kapp-slack.gms]]=0,Table5[[#This Row],[flux in kapp-slack.gms]]&lt;&gt;0,NOT(Table5[[#This Row],[spont or unknown?]]))</f>
        <v>0</v>
      </c>
      <c r="U3905" s="1" t="b">
        <f>OR(_xlfn.TEXTAFTER(Table5[[#This Row],[rxn]],"-",-1)="SPONT",_xlfn.TEXTAFTER(Table5[[#This Row],[rxn]],"-",-1)="UNKNOWN")</f>
        <v>1</v>
      </c>
      <c r="V3905" s="1">
        <f>_xlfn.XLOOKUP(SUBSTITUTE(Table5[[#This Row],[rxn]],"RXN-","ENZLOAD-"),Table4[rxn],Table4[ub],0)</f>
        <v>0</v>
      </c>
      <c r="W3905" s="1" t="b">
        <f>AND(Table5[[#This Row],[FVA ENZLOAD flux UB]]=0,Table5[[#This Row],[ENZ not made when it should be?]])</f>
        <v>0</v>
      </c>
    </row>
    <row r="3906" spans="6:23" hidden="1">
      <c r="F3906" s="1" t="s">
        <v>9774</v>
      </c>
      <c r="G3906" s="1" t="str">
        <f>_xlfn.TEXTBEFORE(Table5[[#This Row],[rxn     kapp_old        kapp_slack_ub   kapp_slack_lb]]," ")</f>
        <v>RXN-TDCOAt_c_rm_REV-SPONT</v>
      </c>
      <c r="H390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90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906" s="1">
        <f>_xlfn.NUMBERVALUE(_xlfn.TEXTAFTER(Table5[[#This Row],[rxn     kapp_old        kapp_slack_ub   kapp_slack_lb]]," ",-1))</f>
        <v>0</v>
      </c>
      <c r="K3906" s="1">
        <f>_xlfn.XLOOKUP(SUBSTITUTE(Table5[[#This Row],[rxn]],"RXN-","ENZLOAD-"),ENZLOAD[name],ENZLOAD[flux],0)</f>
        <v>0</v>
      </c>
      <c r="L3906" s="1" t="str">
        <f>"'"&amp;Table5[[#This Row],[rxn]]&amp;"'"&amp;CHAR(9)&amp;IF(AND(Table5[[#This Row],[kapp_slack_ub]]&lt;&gt;0,Table5[[#This Row],[kapp_old]]&lt;$F$1),$F$1,Table5[[#This Row],[kapp_old]])</f>
        <v>'RXN-TDCOAt_c_rm_REV-SPONT'	27141.27779288</v>
      </c>
      <c r="M3906" s="1">
        <f>_xlfn.XLOOKUP(Table5[[#This Row],[rxn]],Table3[name],Table3[flux],$F$1)</f>
        <v>27141.277792879999</v>
      </c>
      <c r="N3906" s="1" t="str">
        <f>IFERROR(Table5[[#This Row],[min flux]]/Table5[[#This Row],[associated enzload]],"")</f>
        <v/>
      </c>
      <c r="O3906" s="1">
        <f>_xlfn.NUMBERVALUE(IF(Table5[[#This Row],[flux/enzload]]="","",ABS($N$1-Table5[[#This Row],[flux/enzload]])))</f>
        <v>0</v>
      </c>
      <c r="P3906" s="1">
        <f>Table5[[#This Row],[kapp_old]]+IFERROR(((Table5[[#This Row],[kapp_slack_ub]]-Table5[[#This Row],[kapp_slack_lb]])/Table5[[#This Row],[associated enzload]]),0)</f>
        <v>27141.277792879999</v>
      </c>
      <c r="Q3906" s="1" t="str">
        <f>"'"&amp;Table5[[#This Row],[rxn]]&amp;"'"&amp;CHAR(9)&amp;Table5[[#This Row],[kapp + (slack_ub - slack_lb)/enzload]]</f>
        <v>'RXN-TDCOAt_c_rm_REV-SPONT'	27141.27779288</v>
      </c>
      <c r="R3906" s="1">
        <f>_xlfn.XLOOKUP(Table5[[#This Row],[rxn]],Table38[name],Table38[flux],0)</f>
        <v>0</v>
      </c>
      <c r="S3906" s="1">
        <f>_xlfn.XLOOKUP(SUBSTITUTE(Table5[[#This Row],[rxn]],"RXN-","ENZLOAD-"),Table38[name],Table38[flux],0)</f>
        <v>0</v>
      </c>
      <c r="T3906" s="1" t="b">
        <f>AND(Table5[[#This Row],[ENZLOAD flux in kapp-slack.gms]]=0,Table5[[#This Row],[flux in kapp-slack.gms]]&lt;&gt;0,NOT(Table5[[#This Row],[spont or unknown?]]))</f>
        <v>0</v>
      </c>
      <c r="U3906" s="1" t="b">
        <f>OR(_xlfn.TEXTAFTER(Table5[[#This Row],[rxn]],"-",-1)="SPONT",_xlfn.TEXTAFTER(Table5[[#This Row],[rxn]],"-",-1)="UNKNOWN")</f>
        <v>1</v>
      </c>
      <c r="V3906" s="1">
        <f>_xlfn.XLOOKUP(SUBSTITUTE(Table5[[#This Row],[rxn]],"RXN-","ENZLOAD-"),Table4[rxn],Table4[ub],0)</f>
        <v>0</v>
      </c>
      <c r="W3906" s="1" t="b">
        <f>AND(Table5[[#This Row],[FVA ENZLOAD flux UB]]=0,Table5[[#This Row],[ENZ not made when it should be?]])</f>
        <v>0</v>
      </c>
    </row>
    <row r="3907" spans="6:23" hidden="1">
      <c r="F3907" s="1" t="s">
        <v>9782</v>
      </c>
      <c r="G3907" s="1" t="str">
        <f>_xlfn.TEXTBEFORE(Table5[[#This Row],[rxn     kapp_old        kapp_slack_ub   kapp_slack_lb]]," ")</f>
        <v>RXN-THMtps_e_FWD-UNKNOWN</v>
      </c>
      <c r="H390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90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907" s="1">
        <f>_xlfn.NUMBERVALUE(_xlfn.TEXTAFTER(Table5[[#This Row],[rxn     kapp_old        kapp_slack_ub   kapp_slack_lb]]," ",-1))</f>
        <v>0</v>
      </c>
      <c r="K3907" s="1">
        <f>_xlfn.XLOOKUP(SUBSTITUTE(Table5[[#This Row],[rxn]],"RXN-","ENZLOAD-"),ENZLOAD[name],ENZLOAD[flux],0)</f>
        <v>0</v>
      </c>
      <c r="L3907" s="1" t="str">
        <f>"'"&amp;Table5[[#This Row],[rxn]]&amp;"'"&amp;CHAR(9)&amp;IF(AND(Table5[[#This Row],[kapp_slack_ub]]&lt;&gt;0,Table5[[#This Row],[kapp_old]]&lt;$F$1),$F$1,Table5[[#This Row],[kapp_old]])</f>
        <v>'RXN-THMtps_e_FWD-UNKNOWN'	27141.27779288</v>
      </c>
      <c r="M3907" s="1">
        <f>_xlfn.XLOOKUP(Table5[[#This Row],[rxn]],Table3[name],Table3[flux],$F$1)</f>
        <v>3.7959363245424998E-5</v>
      </c>
      <c r="N3907" s="1" t="str">
        <f>IFERROR(Table5[[#This Row],[min flux]]/Table5[[#This Row],[associated enzload]],"")</f>
        <v/>
      </c>
      <c r="O3907" s="1">
        <f>_xlfn.NUMBERVALUE(IF(Table5[[#This Row],[flux/enzload]]="","",ABS($N$1-Table5[[#This Row],[flux/enzload]])))</f>
        <v>0</v>
      </c>
      <c r="P3907" s="1">
        <f>Table5[[#This Row],[kapp_old]]+IFERROR(((Table5[[#This Row],[kapp_slack_ub]]-Table5[[#This Row],[kapp_slack_lb]])/Table5[[#This Row],[associated enzload]]),0)</f>
        <v>27141.277792879999</v>
      </c>
      <c r="Q3907" s="1" t="str">
        <f>"'"&amp;Table5[[#This Row],[rxn]]&amp;"'"&amp;CHAR(9)&amp;Table5[[#This Row],[kapp + (slack_ub - slack_lb)/enzload]]</f>
        <v>'RXN-THMtps_e_FWD-UNKNOWN'	27141.27779288</v>
      </c>
      <c r="R3907" s="1">
        <f>_xlfn.XLOOKUP(Table5[[#This Row],[rxn]],Table38[name],Table38[flux],0)</f>
        <v>4.4851149194999997E-5</v>
      </c>
      <c r="S3907" s="1">
        <f>_xlfn.XLOOKUP(SUBSTITUTE(Table5[[#This Row],[rxn]],"RXN-","ENZLOAD-"),Table38[name],Table38[flux],0)</f>
        <v>0</v>
      </c>
      <c r="T3907" s="1" t="b">
        <f>AND(Table5[[#This Row],[ENZLOAD flux in kapp-slack.gms]]=0,Table5[[#This Row],[flux in kapp-slack.gms]]&lt;&gt;0,NOT(Table5[[#This Row],[spont or unknown?]]))</f>
        <v>0</v>
      </c>
      <c r="U3907" s="1" t="b">
        <f>OR(_xlfn.TEXTAFTER(Table5[[#This Row],[rxn]],"-",-1)="SPONT",_xlfn.TEXTAFTER(Table5[[#This Row],[rxn]],"-",-1)="UNKNOWN")</f>
        <v>1</v>
      </c>
      <c r="V3907" s="1">
        <f>_xlfn.XLOOKUP(SUBSTITUTE(Table5[[#This Row],[rxn]],"RXN-","ENZLOAD-"),Table4[rxn],Table4[ub],0)</f>
        <v>0</v>
      </c>
      <c r="W3907" s="1" t="b">
        <f>AND(Table5[[#This Row],[FVA ENZLOAD flux UB]]=0,Table5[[#This Row],[ENZ not made when it should be?]])</f>
        <v>0</v>
      </c>
    </row>
    <row r="3908" spans="6:23" hidden="1">
      <c r="F3908" s="1" t="s">
        <v>9789</v>
      </c>
      <c r="G3908" s="1" t="str">
        <f>_xlfn.TEXTBEFORE(Table5[[#This Row],[rxn     kapp_old        kapp_slack_ub   kapp_slack_lb]]," ")</f>
        <v>RXN-THRt_c_m_FWD-UNKNOWN</v>
      </c>
      <c r="H390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90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908" s="1">
        <f>_xlfn.NUMBERVALUE(_xlfn.TEXTAFTER(Table5[[#This Row],[rxn     kapp_old        kapp_slack_ub   kapp_slack_lb]]," ",-1))</f>
        <v>0</v>
      </c>
      <c r="K3908" s="1">
        <f>_xlfn.XLOOKUP(SUBSTITUTE(Table5[[#This Row],[rxn]],"RXN-","ENZLOAD-"),ENZLOAD[name],ENZLOAD[flux],0)</f>
        <v>0</v>
      </c>
      <c r="L3908" s="1" t="str">
        <f>"'"&amp;Table5[[#This Row],[rxn]]&amp;"'"&amp;CHAR(9)&amp;IF(AND(Table5[[#This Row],[kapp_slack_ub]]&lt;&gt;0,Table5[[#This Row],[kapp_old]]&lt;$F$1),$F$1,Table5[[#This Row],[kapp_old]])</f>
        <v>'RXN-THRt_c_m_FWD-UNKNOWN'	27141.27779288</v>
      </c>
      <c r="M3908" s="1">
        <f>_xlfn.XLOOKUP(Table5[[#This Row],[rxn]],Table3[name],Table3[flux],$F$1)</f>
        <v>27141.277792879999</v>
      </c>
      <c r="N3908" s="1" t="str">
        <f>IFERROR(Table5[[#This Row],[min flux]]/Table5[[#This Row],[associated enzload]],"")</f>
        <v/>
      </c>
      <c r="O3908" s="1">
        <f>_xlfn.NUMBERVALUE(IF(Table5[[#This Row],[flux/enzload]]="","",ABS($N$1-Table5[[#This Row],[flux/enzload]])))</f>
        <v>0</v>
      </c>
      <c r="P3908" s="1">
        <f>Table5[[#This Row],[kapp_old]]+IFERROR(((Table5[[#This Row],[kapp_slack_ub]]-Table5[[#This Row],[kapp_slack_lb]])/Table5[[#This Row],[associated enzload]]),0)</f>
        <v>27141.277792879999</v>
      </c>
      <c r="Q3908" s="1" t="str">
        <f>"'"&amp;Table5[[#This Row],[rxn]]&amp;"'"&amp;CHAR(9)&amp;Table5[[#This Row],[kapp + (slack_ub - slack_lb)/enzload]]</f>
        <v>'RXN-THRt_c_m_FWD-UNKNOWN'	27141.27779288</v>
      </c>
      <c r="R3908" s="1">
        <f>_xlfn.XLOOKUP(Table5[[#This Row],[rxn]],Table38[name],Table38[flux],0)</f>
        <v>0</v>
      </c>
      <c r="S3908" s="1">
        <f>_xlfn.XLOOKUP(SUBSTITUTE(Table5[[#This Row],[rxn]],"RXN-","ENZLOAD-"),Table38[name],Table38[flux],0)</f>
        <v>0</v>
      </c>
      <c r="T3908" s="1" t="b">
        <f>AND(Table5[[#This Row],[ENZLOAD flux in kapp-slack.gms]]=0,Table5[[#This Row],[flux in kapp-slack.gms]]&lt;&gt;0,NOT(Table5[[#This Row],[spont or unknown?]]))</f>
        <v>0</v>
      </c>
      <c r="U3908" s="1" t="b">
        <f>OR(_xlfn.TEXTAFTER(Table5[[#This Row],[rxn]],"-",-1)="SPONT",_xlfn.TEXTAFTER(Table5[[#This Row],[rxn]],"-",-1)="UNKNOWN")</f>
        <v>1</v>
      </c>
      <c r="V3908" s="1">
        <f>_xlfn.XLOOKUP(SUBSTITUTE(Table5[[#This Row],[rxn]],"RXN-","ENZLOAD-"),Table4[rxn],Table4[ub],0)</f>
        <v>0</v>
      </c>
      <c r="W3908" s="1" t="b">
        <f>AND(Table5[[#This Row],[FVA ENZLOAD flux UB]]=0,Table5[[#This Row],[ENZ not made when it should be?]])</f>
        <v>0</v>
      </c>
    </row>
    <row r="3909" spans="6:23" hidden="1">
      <c r="F3909" s="1" t="s">
        <v>9790</v>
      </c>
      <c r="G3909" s="1" t="str">
        <f>_xlfn.TEXTBEFORE(Table5[[#This Row],[rxn     kapp_old        kapp_slack_ub   kapp_slack_lb]]," ")</f>
        <v>RXN-THRtps_e_FWD-rt5861</v>
      </c>
      <c r="H390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90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909" s="1">
        <f>_xlfn.NUMBERVALUE(_xlfn.TEXTAFTER(Table5[[#This Row],[rxn     kapp_old        kapp_slack_ub   kapp_slack_lb]]," ",-1))</f>
        <v>0</v>
      </c>
      <c r="K3909" s="1">
        <f>_xlfn.XLOOKUP(SUBSTITUTE(Table5[[#This Row],[rxn]],"RXN-","ENZLOAD-"),ENZLOAD[name],ENZLOAD[flux],0)</f>
        <v>0</v>
      </c>
      <c r="L3909" s="1" t="str">
        <f>"'"&amp;Table5[[#This Row],[rxn]]&amp;"'"&amp;CHAR(9)&amp;IF(AND(Table5[[#This Row],[kapp_slack_ub]]&lt;&gt;0,Table5[[#This Row],[kapp_old]]&lt;$F$1),$F$1,Table5[[#This Row],[kapp_old]])</f>
        <v>'RXN-THRtps_e_FWD-rt5861'	27141.27779288</v>
      </c>
      <c r="M3909" s="1">
        <f>_xlfn.XLOOKUP(Table5[[#This Row],[rxn]],Table3[name],Table3[flux],$F$1)</f>
        <v>27141.277792879999</v>
      </c>
      <c r="N3909" s="1" t="str">
        <f>IFERROR(Table5[[#This Row],[min flux]]/Table5[[#This Row],[associated enzload]],"")</f>
        <v/>
      </c>
      <c r="O3909" s="1">
        <f>_xlfn.NUMBERVALUE(IF(Table5[[#This Row],[flux/enzload]]="","",ABS($N$1-Table5[[#This Row],[flux/enzload]])))</f>
        <v>0</v>
      </c>
      <c r="P3909" s="1">
        <f>Table5[[#This Row],[kapp_old]]+IFERROR(((Table5[[#This Row],[kapp_slack_ub]]-Table5[[#This Row],[kapp_slack_lb]])/Table5[[#This Row],[associated enzload]]),0)</f>
        <v>27141.277792879999</v>
      </c>
      <c r="Q3909" s="1" t="str">
        <f>"'"&amp;Table5[[#This Row],[rxn]]&amp;"'"&amp;CHAR(9)&amp;Table5[[#This Row],[kapp + (slack_ub - slack_lb)/enzload]]</f>
        <v>'RXN-THRtps_e_FWD-rt5861'	27141.27779288</v>
      </c>
      <c r="R3909" s="1">
        <f>_xlfn.XLOOKUP(Table5[[#This Row],[rxn]],Table38[name],Table38[flux],0)</f>
        <v>0</v>
      </c>
      <c r="S3909" s="1">
        <f>_xlfn.XLOOKUP(SUBSTITUTE(Table5[[#This Row],[rxn]],"RXN-","ENZLOAD-"),Table38[name],Table38[flux],0)</f>
        <v>0</v>
      </c>
      <c r="T3909" s="1" t="b">
        <f>AND(Table5[[#This Row],[ENZLOAD flux in kapp-slack.gms]]=0,Table5[[#This Row],[flux in kapp-slack.gms]]&lt;&gt;0,NOT(Table5[[#This Row],[spont or unknown?]]))</f>
        <v>0</v>
      </c>
      <c r="U3909" s="1" t="b">
        <f>OR(_xlfn.TEXTAFTER(Table5[[#This Row],[rxn]],"-",-1)="SPONT",_xlfn.TEXTAFTER(Table5[[#This Row],[rxn]],"-",-1)="UNKNOWN")</f>
        <v>0</v>
      </c>
      <c r="V3909" s="1">
        <f>_xlfn.XLOOKUP(SUBSTITUTE(Table5[[#This Row],[rxn]],"RXN-","ENZLOAD-"),Table4[rxn],Table4[ub],0)</f>
        <v>0.66013560000000004</v>
      </c>
      <c r="W3909" s="1" t="b">
        <f>AND(Table5[[#This Row],[FVA ENZLOAD flux UB]]=0,Table5[[#This Row],[ENZ not made when it should be?]])</f>
        <v>0</v>
      </c>
    </row>
    <row r="3910" spans="6:23" hidden="1">
      <c r="F3910" s="1" t="s">
        <v>9791</v>
      </c>
      <c r="G3910" s="1" t="str">
        <f>_xlfn.TEXTBEFORE(Table5[[#This Row],[rxn     kapp_old        kapp_slack_ub   kapp_slack_lb]]," ")</f>
        <v>RXN-THRtps_e_REV-rt5861</v>
      </c>
      <c r="H391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91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910" s="1">
        <f>_xlfn.NUMBERVALUE(_xlfn.TEXTAFTER(Table5[[#This Row],[rxn     kapp_old        kapp_slack_ub   kapp_slack_lb]]," ",-1))</f>
        <v>0</v>
      </c>
      <c r="K3910" s="1">
        <f>_xlfn.XLOOKUP(SUBSTITUTE(Table5[[#This Row],[rxn]],"RXN-","ENZLOAD-"),ENZLOAD[name],ENZLOAD[flux],0)</f>
        <v>0</v>
      </c>
      <c r="L3910" s="1" t="str">
        <f>"'"&amp;Table5[[#This Row],[rxn]]&amp;"'"&amp;CHAR(9)&amp;IF(AND(Table5[[#This Row],[kapp_slack_ub]]&lt;&gt;0,Table5[[#This Row],[kapp_old]]&lt;$F$1),$F$1,Table5[[#This Row],[kapp_old]])</f>
        <v>'RXN-THRtps_e_REV-rt5861'	27141.27779288</v>
      </c>
      <c r="M3910" s="1">
        <f>_xlfn.XLOOKUP(Table5[[#This Row],[rxn]],Table3[name],Table3[flux],$F$1)</f>
        <v>27141.277792879999</v>
      </c>
      <c r="N3910" s="1" t="str">
        <f>IFERROR(Table5[[#This Row],[min flux]]/Table5[[#This Row],[associated enzload]],"")</f>
        <v/>
      </c>
      <c r="O3910" s="1">
        <f>_xlfn.NUMBERVALUE(IF(Table5[[#This Row],[flux/enzload]]="","",ABS($N$1-Table5[[#This Row],[flux/enzload]])))</f>
        <v>0</v>
      </c>
      <c r="P3910" s="1">
        <f>Table5[[#This Row],[kapp_old]]+IFERROR(((Table5[[#This Row],[kapp_slack_ub]]-Table5[[#This Row],[kapp_slack_lb]])/Table5[[#This Row],[associated enzload]]),0)</f>
        <v>27141.277792879999</v>
      </c>
      <c r="Q3910" s="1" t="str">
        <f>"'"&amp;Table5[[#This Row],[rxn]]&amp;"'"&amp;CHAR(9)&amp;Table5[[#This Row],[kapp + (slack_ub - slack_lb)/enzload]]</f>
        <v>'RXN-THRtps_e_REV-rt5861'	27141.27779288</v>
      </c>
      <c r="R3910" s="1">
        <f>_xlfn.XLOOKUP(Table5[[#This Row],[rxn]],Table38[name],Table38[flux],0)</f>
        <v>0</v>
      </c>
      <c r="S3910" s="1">
        <f>_xlfn.XLOOKUP(SUBSTITUTE(Table5[[#This Row],[rxn]],"RXN-","ENZLOAD-"),Table38[name],Table38[flux],0)</f>
        <v>0</v>
      </c>
      <c r="T3910" s="1" t="b">
        <f>AND(Table5[[#This Row],[ENZLOAD flux in kapp-slack.gms]]=0,Table5[[#This Row],[flux in kapp-slack.gms]]&lt;&gt;0,NOT(Table5[[#This Row],[spont or unknown?]]))</f>
        <v>0</v>
      </c>
      <c r="U3910" s="1" t="b">
        <f>OR(_xlfn.TEXTAFTER(Table5[[#This Row],[rxn]],"-",-1)="SPONT",_xlfn.TEXTAFTER(Table5[[#This Row],[rxn]],"-",-1)="UNKNOWN")</f>
        <v>0</v>
      </c>
      <c r="V3910" s="1">
        <f>_xlfn.XLOOKUP(SUBSTITUTE(Table5[[#This Row],[rxn]],"RXN-","ENZLOAD-"),Table4[rxn],Table4[ub],0)</f>
        <v>0.66013560000000004</v>
      </c>
      <c r="W3910" s="1" t="b">
        <f>AND(Table5[[#This Row],[FVA ENZLOAD flux UB]]=0,Table5[[#This Row],[ENZ not made when it should be?]])</f>
        <v>0</v>
      </c>
    </row>
    <row r="3911" spans="6:23" hidden="1">
      <c r="F3911" s="1" t="s">
        <v>9793</v>
      </c>
      <c r="G3911" s="1" t="str">
        <f>_xlfn.TEXTBEFORE(Table5[[#This Row],[rxn     kapp_old        kapp_slack_ub   kapp_slack_lb]]," ")</f>
        <v>RXN-THYMDt_c_e_FWD-SPONT</v>
      </c>
      <c r="H391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91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911" s="1">
        <f>_xlfn.NUMBERVALUE(_xlfn.TEXTAFTER(Table5[[#This Row],[rxn     kapp_old        kapp_slack_ub   kapp_slack_lb]]," ",-1))</f>
        <v>0</v>
      </c>
      <c r="K3911" s="1">
        <f>_xlfn.XLOOKUP(SUBSTITUTE(Table5[[#This Row],[rxn]],"RXN-","ENZLOAD-"),ENZLOAD[name],ENZLOAD[flux],0)</f>
        <v>0</v>
      </c>
      <c r="L3911" s="1" t="str">
        <f>"'"&amp;Table5[[#This Row],[rxn]]&amp;"'"&amp;CHAR(9)&amp;IF(AND(Table5[[#This Row],[kapp_slack_ub]]&lt;&gt;0,Table5[[#This Row],[kapp_old]]&lt;$F$1),$F$1,Table5[[#This Row],[kapp_old]])</f>
        <v>'RXN-THYMDt_c_e_FWD-SPONT'	27141.27779288</v>
      </c>
      <c r="M3911" s="1">
        <f>_xlfn.XLOOKUP(Table5[[#This Row],[rxn]],Table3[name],Table3[flux],$F$1)</f>
        <v>27141.277792879999</v>
      </c>
      <c r="N3911" s="1" t="str">
        <f>IFERROR(Table5[[#This Row],[min flux]]/Table5[[#This Row],[associated enzload]],"")</f>
        <v/>
      </c>
      <c r="O3911" s="1">
        <f>_xlfn.NUMBERVALUE(IF(Table5[[#This Row],[flux/enzload]]="","",ABS($N$1-Table5[[#This Row],[flux/enzload]])))</f>
        <v>0</v>
      </c>
      <c r="P3911" s="1">
        <f>Table5[[#This Row],[kapp_old]]+IFERROR(((Table5[[#This Row],[kapp_slack_ub]]-Table5[[#This Row],[kapp_slack_lb]])/Table5[[#This Row],[associated enzload]]),0)</f>
        <v>27141.277792879999</v>
      </c>
      <c r="Q3911" s="1" t="str">
        <f>"'"&amp;Table5[[#This Row],[rxn]]&amp;"'"&amp;CHAR(9)&amp;Table5[[#This Row],[kapp + (slack_ub - slack_lb)/enzload]]</f>
        <v>'RXN-THYMDt_c_e_FWD-SPONT'	27141.27779288</v>
      </c>
      <c r="R3911" s="1">
        <f>_xlfn.XLOOKUP(Table5[[#This Row],[rxn]],Table38[name],Table38[flux],0)</f>
        <v>0</v>
      </c>
      <c r="S3911" s="1">
        <f>_xlfn.XLOOKUP(SUBSTITUTE(Table5[[#This Row],[rxn]],"RXN-","ENZLOAD-"),Table38[name],Table38[flux],0)</f>
        <v>0</v>
      </c>
      <c r="T3911" s="1" t="b">
        <f>AND(Table5[[#This Row],[ENZLOAD flux in kapp-slack.gms]]=0,Table5[[#This Row],[flux in kapp-slack.gms]]&lt;&gt;0,NOT(Table5[[#This Row],[spont or unknown?]]))</f>
        <v>0</v>
      </c>
      <c r="U3911" s="1" t="b">
        <f>OR(_xlfn.TEXTAFTER(Table5[[#This Row],[rxn]],"-",-1)="SPONT",_xlfn.TEXTAFTER(Table5[[#This Row],[rxn]],"-",-1)="UNKNOWN")</f>
        <v>1</v>
      </c>
      <c r="V3911" s="1">
        <f>_xlfn.XLOOKUP(SUBSTITUTE(Table5[[#This Row],[rxn]],"RXN-","ENZLOAD-"),Table4[rxn],Table4[ub],0)</f>
        <v>0</v>
      </c>
      <c r="W3911" s="1" t="b">
        <f>AND(Table5[[#This Row],[FVA ENZLOAD flux UB]]=0,Table5[[#This Row],[ENZ not made when it should be?]])</f>
        <v>0</v>
      </c>
    </row>
    <row r="3912" spans="6:23" hidden="1">
      <c r="F3912" s="1" t="s">
        <v>9794</v>
      </c>
      <c r="G3912" s="1" t="str">
        <f>_xlfn.TEXTBEFORE(Table5[[#This Row],[rxn     kapp_old        kapp_slack_ub   kapp_slack_lb]]," ")</f>
        <v>RXN-THYMDt_c_e_REV-SPONT</v>
      </c>
      <c r="H391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91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912" s="1">
        <f>_xlfn.NUMBERVALUE(_xlfn.TEXTAFTER(Table5[[#This Row],[rxn     kapp_old        kapp_slack_ub   kapp_slack_lb]]," ",-1))</f>
        <v>0</v>
      </c>
      <c r="K3912" s="1">
        <f>_xlfn.XLOOKUP(SUBSTITUTE(Table5[[#This Row],[rxn]],"RXN-","ENZLOAD-"),ENZLOAD[name],ENZLOAD[flux],0)</f>
        <v>0</v>
      </c>
      <c r="L3912" s="1" t="str">
        <f>"'"&amp;Table5[[#This Row],[rxn]]&amp;"'"&amp;CHAR(9)&amp;IF(AND(Table5[[#This Row],[kapp_slack_ub]]&lt;&gt;0,Table5[[#This Row],[kapp_old]]&lt;$F$1),$F$1,Table5[[#This Row],[kapp_old]])</f>
        <v>'RXN-THYMDt_c_e_REV-SPONT'	27141.27779288</v>
      </c>
      <c r="M3912" s="1">
        <f>_xlfn.XLOOKUP(Table5[[#This Row],[rxn]],Table3[name],Table3[flux],$F$1)</f>
        <v>27141.277792879999</v>
      </c>
      <c r="N3912" s="1" t="str">
        <f>IFERROR(Table5[[#This Row],[min flux]]/Table5[[#This Row],[associated enzload]],"")</f>
        <v/>
      </c>
      <c r="O3912" s="1">
        <f>_xlfn.NUMBERVALUE(IF(Table5[[#This Row],[flux/enzload]]="","",ABS($N$1-Table5[[#This Row],[flux/enzload]])))</f>
        <v>0</v>
      </c>
      <c r="P3912" s="1">
        <f>Table5[[#This Row],[kapp_old]]+IFERROR(((Table5[[#This Row],[kapp_slack_ub]]-Table5[[#This Row],[kapp_slack_lb]])/Table5[[#This Row],[associated enzload]]),0)</f>
        <v>27141.277792879999</v>
      </c>
      <c r="Q3912" s="1" t="str">
        <f>"'"&amp;Table5[[#This Row],[rxn]]&amp;"'"&amp;CHAR(9)&amp;Table5[[#This Row],[kapp + (slack_ub - slack_lb)/enzload]]</f>
        <v>'RXN-THYMDt_c_e_REV-SPONT'	27141.27779288</v>
      </c>
      <c r="R3912" s="1">
        <f>_xlfn.XLOOKUP(Table5[[#This Row],[rxn]],Table38[name],Table38[flux],0)</f>
        <v>0</v>
      </c>
      <c r="S3912" s="1">
        <f>_xlfn.XLOOKUP(SUBSTITUTE(Table5[[#This Row],[rxn]],"RXN-","ENZLOAD-"),Table38[name],Table38[flux],0)</f>
        <v>0</v>
      </c>
      <c r="T3912" s="1" t="b">
        <f>AND(Table5[[#This Row],[ENZLOAD flux in kapp-slack.gms]]=0,Table5[[#This Row],[flux in kapp-slack.gms]]&lt;&gt;0,NOT(Table5[[#This Row],[spont or unknown?]]))</f>
        <v>0</v>
      </c>
      <c r="U3912" s="1" t="b">
        <f>OR(_xlfn.TEXTAFTER(Table5[[#This Row],[rxn]],"-",-1)="SPONT",_xlfn.TEXTAFTER(Table5[[#This Row],[rxn]],"-",-1)="UNKNOWN")</f>
        <v>1</v>
      </c>
      <c r="V3912" s="1">
        <f>_xlfn.XLOOKUP(SUBSTITUTE(Table5[[#This Row],[rxn]],"RXN-","ENZLOAD-"),Table4[rxn],Table4[ub],0)</f>
        <v>0</v>
      </c>
      <c r="W3912" s="1" t="b">
        <f>AND(Table5[[#This Row],[FVA ENZLOAD flux UB]]=0,Table5[[#This Row],[ENZ not made when it should be?]])</f>
        <v>0</v>
      </c>
    </row>
    <row r="3913" spans="6:23" hidden="1">
      <c r="F3913" s="1" t="s">
        <v>9795</v>
      </c>
      <c r="G3913" s="1" t="str">
        <f>_xlfn.TEXTBEFORE(Table5[[#This Row],[rxn     kapp_old        kapp_slack_ub   kapp_slack_lb]]," ")</f>
        <v>RXN-THZPSN1_c_FWD-UNKNOWN</v>
      </c>
      <c r="H391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91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913" s="1">
        <f>_xlfn.NUMBERVALUE(_xlfn.TEXTAFTER(Table5[[#This Row],[rxn     kapp_old        kapp_slack_ub   kapp_slack_lb]]," ",-1))</f>
        <v>0</v>
      </c>
      <c r="K3913" s="1">
        <f>_xlfn.XLOOKUP(SUBSTITUTE(Table5[[#This Row],[rxn]],"RXN-","ENZLOAD-"),ENZLOAD[name],ENZLOAD[flux],0)</f>
        <v>0</v>
      </c>
      <c r="L3913" s="1" t="str">
        <f>"'"&amp;Table5[[#This Row],[rxn]]&amp;"'"&amp;CHAR(9)&amp;IF(AND(Table5[[#This Row],[kapp_slack_ub]]&lt;&gt;0,Table5[[#This Row],[kapp_old]]&lt;$F$1),$F$1,Table5[[#This Row],[kapp_old]])</f>
        <v>'RXN-THZPSN1_c_FWD-UNKNOWN'	27141.27779288</v>
      </c>
      <c r="M3913" s="1">
        <f>_xlfn.XLOOKUP(Table5[[#This Row],[rxn]],Table3[name],Table3[flux],$F$1)</f>
        <v>27141.277792879999</v>
      </c>
      <c r="N3913" s="1" t="str">
        <f>IFERROR(Table5[[#This Row],[min flux]]/Table5[[#This Row],[associated enzload]],"")</f>
        <v/>
      </c>
      <c r="O3913" s="1">
        <f>_xlfn.NUMBERVALUE(IF(Table5[[#This Row],[flux/enzload]]="","",ABS($N$1-Table5[[#This Row],[flux/enzload]])))</f>
        <v>0</v>
      </c>
      <c r="P3913" s="1">
        <f>Table5[[#This Row],[kapp_old]]+IFERROR(((Table5[[#This Row],[kapp_slack_ub]]-Table5[[#This Row],[kapp_slack_lb]])/Table5[[#This Row],[associated enzload]]),0)</f>
        <v>27141.277792879999</v>
      </c>
      <c r="Q3913" s="1" t="str">
        <f>"'"&amp;Table5[[#This Row],[rxn]]&amp;"'"&amp;CHAR(9)&amp;Table5[[#This Row],[kapp + (slack_ub - slack_lb)/enzload]]</f>
        <v>'RXN-THZPSN1_c_FWD-UNKNOWN'	27141.27779288</v>
      </c>
      <c r="R3913" s="1">
        <f>_xlfn.XLOOKUP(Table5[[#This Row],[rxn]],Table38[name],Table38[flux],0)</f>
        <v>0</v>
      </c>
      <c r="S3913" s="1">
        <f>_xlfn.XLOOKUP(SUBSTITUTE(Table5[[#This Row],[rxn]],"RXN-","ENZLOAD-"),Table38[name],Table38[flux],0)</f>
        <v>0</v>
      </c>
      <c r="T3913" s="1" t="b">
        <f>AND(Table5[[#This Row],[ENZLOAD flux in kapp-slack.gms]]=0,Table5[[#This Row],[flux in kapp-slack.gms]]&lt;&gt;0,NOT(Table5[[#This Row],[spont or unknown?]]))</f>
        <v>0</v>
      </c>
      <c r="U3913" s="1" t="b">
        <f>OR(_xlfn.TEXTAFTER(Table5[[#This Row],[rxn]],"-",-1)="SPONT",_xlfn.TEXTAFTER(Table5[[#This Row],[rxn]],"-",-1)="UNKNOWN")</f>
        <v>1</v>
      </c>
      <c r="V3913" s="1">
        <f>_xlfn.XLOOKUP(SUBSTITUTE(Table5[[#This Row],[rxn]],"RXN-","ENZLOAD-"),Table4[rxn],Table4[ub],0)</f>
        <v>0</v>
      </c>
      <c r="W3913" s="1" t="b">
        <f>AND(Table5[[#This Row],[FVA ENZLOAD flux UB]]=0,Table5[[#This Row],[ENZ not made when it should be?]])</f>
        <v>0</v>
      </c>
    </row>
    <row r="3914" spans="6:23" hidden="1">
      <c r="F3914" s="1" t="s">
        <v>9796</v>
      </c>
      <c r="G3914" s="1" t="str">
        <f>_xlfn.TEXTBEFORE(Table5[[#This Row],[rxn     kapp_old        kapp_slack_ub   kapp_slack_lb]]," ")</f>
        <v>RXN-THZPSN2_c_FWD-UNKNOWN</v>
      </c>
      <c r="H391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91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914" s="1">
        <f>_xlfn.NUMBERVALUE(_xlfn.TEXTAFTER(Table5[[#This Row],[rxn     kapp_old        kapp_slack_ub   kapp_slack_lb]]," ",-1))</f>
        <v>0</v>
      </c>
      <c r="K3914" s="1">
        <f>_xlfn.XLOOKUP(SUBSTITUTE(Table5[[#This Row],[rxn]],"RXN-","ENZLOAD-"),ENZLOAD[name],ENZLOAD[flux],0)</f>
        <v>0</v>
      </c>
      <c r="L3914" s="1" t="str">
        <f>"'"&amp;Table5[[#This Row],[rxn]]&amp;"'"&amp;CHAR(9)&amp;IF(AND(Table5[[#This Row],[kapp_slack_ub]]&lt;&gt;0,Table5[[#This Row],[kapp_old]]&lt;$F$1),$F$1,Table5[[#This Row],[kapp_old]])</f>
        <v>'RXN-THZPSN2_c_FWD-UNKNOWN'	27141.27779288</v>
      </c>
      <c r="M3914" s="1">
        <f>_xlfn.XLOOKUP(Table5[[#This Row],[rxn]],Table3[name],Table3[flux],$F$1)</f>
        <v>27141.277792879999</v>
      </c>
      <c r="N3914" s="1" t="str">
        <f>IFERROR(Table5[[#This Row],[min flux]]/Table5[[#This Row],[associated enzload]],"")</f>
        <v/>
      </c>
      <c r="O3914" s="1">
        <f>_xlfn.NUMBERVALUE(IF(Table5[[#This Row],[flux/enzload]]="","",ABS($N$1-Table5[[#This Row],[flux/enzload]])))</f>
        <v>0</v>
      </c>
      <c r="P3914" s="1">
        <f>Table5[[#This Row],[kapp_old]]+IFERROR(((Table5[[#This Row],[kapp_slack_ub]]-Table5[[#This Row],[kapp_slack_lb]])/Table5[[#This Row],[associated enzload]]),0)</f>
        <v>27141.277792879999</v>
      </c>
      <c r="Q3914" s="1" t="str">
        <f>"'"&amp;Table5[[#This Row],[rxn]]&amp;"'"&amp;CHAR(9)&amp;Table5[[#This Row],[kapp + (slack_ub - slack_lb)/enzload]]</f>
        <v>'RXN-THZPSN2_c_FWD-UNKNOWN'	27141.27779288</v>
      </c>
      <c r="R3914" s="1">
        <f>_xlfn.XLOOKUP(Table5[[#This Row],[rxn]],Table38[name],Table38[flux],0)</f>
        <v>0</v>
      </c>
      <c r="S3914" s="1">
        <f>_xlfn.XLOOKUP(SUBSTITUTE(Table5[[#This Row],[rxn]],"RXN-","ENZLOAD-"),Table38[name],Table38[flux],0)</f>
        <v>0</v>
      </c>
      <c r="T3914" s="1" t="b">
        <f>AND(Table5[[#This Row],[ENZLOAD flux in kapp-slack.gms]]=0,Table5[[#This Row],[flux in kapp-slack.gms]]&lt;&gt;0,NOT(Table5[[#This Row],[spont or unknown?]]))</f>
        <v>0</v>
      </c>
      <c r="U3914" s="1" t="b">
        <f>OR(_xlfn.TEXTAFTER(Table5[[#This Row],[rxn]],"-",-1)="SPONT",_xlfn.TEXTAFTER(Table5[[#This Row],[rxn]],"-",-1)="UNKNOWN")</f>
        <v>1</v>
      </c>
      <c r="V3914" s="1">
        <f>_xlfn.XLOOKUP(SUBSTITUTE(Table5[[#This Row],[rxn]],"RXN-","ENZLOAD-"),Table4[rxn],Table4[ub],0)</f>
        <v>0</v>
      </c>
      <c r="W3914" s="1" t="b">
        <f>AND(Table5[[#This Row],[FVA ENZLOAD flux UB]]=0,Table5[[#This Row],[ENZ not made when it should be?]])</f>
        <v>0</v>
      </c>
    </row>
    <row r="3915" spans="6:23" hidden="1">
      <c r="F3915" s="1" t="s">
        <v>9802</v>
      </c>
      <c r="G3915" s="1" t="str">
        <f>_xlfn.TEXTBEFORE(Table5[[#This Row],[rxn     kapp_old        kapp_slack_ub   kapp_slack_lb]]," ")</f>
        <v>RXN-TMDK1_c_FWD-UNKNOWN</v>
      </c>
      <c r="H391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91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915" s="1">
        <f>_xlfn.NUMBERVALUE(_xlfn.TEXTAFTER(Table5[[#This Row],[rxn     kapp_old        kapp_slack_ub   kapp_slack_lb]]," ",-1))</f>
        <v>0</v>
      </c>
      <c r="K3915" s="1">
        <f>_xlfn.XLOOKUP(SUBSTITUTE(Table5[[#This Row],[rxn]],"RXN-","ENZLOAD-"),ENZLOAD[name],ENZLOAD[flux],0)</f>
        <v>0</v>
      </c>
      <c r="L3915" s="1" t="str">
        <f>"'"&amp;Table5[[#This Row],[rxn]]&amp;"'"&amp;CHAR(9)&amp;IF(AND(Table5[[#This Row],[kapp_slack_ub]]&lt;&gt;0,Table5[[#This Row],[kapp_old]]&lt;$F$1),$F$1,Table5[[#This Row],[kapp_old]])</f>
        <v>'RXN-TMDK1_c_FWD-UNKNOWN'	27141.27779288</v>
      </c>
      <c r="M3915" s="1">
        <f>_xlfn.XLOOKUP(Table5[[#This Row],[rxn]],Table3[name],Table3[flux],$F$1)</f>
        <v>27141.277792879999</v>
      </c>
      <c r="N3915" s="1" t="str">
        <f>IFERROR(Table5[[#This Row],[min flux]]/Table5[[#This Row],[associated enzload]],"")</f>
        <v/>
      </c>
      <c r="O3915" s="1">
        <f>_xlfn.NUMBERVALUE(IF(Table5[[#This Row],[flux/enzload]]="","",ABS($N$1-Table5[[#This Row],[flux/enzload]])))</f>
        <v>0</v>
      </c>
      <c r="P3915" s="1">
        <f>Table5[[#This Row],[kapp_old]]+IFERROR(((Table5[[#This Row],[kapp_slack_ub]]-Table5[[#This Row],[kapp_slack_lb]])/Table5[[#This Row],[associated enzload]]),0)</f>
        <v>27141.277792879999</v>
      </c>
      <c r="Q3915" s="1" t="str">
        <f>"'"&amp;Table5[[#This Row],[rxn]]&amp;"'"&amp;CHAR(9)&amp;Table5[[#This Row],[kapp + (slack_ub - slack_lb)/enzload]]</f>
        <v>'RXN-TMDK1_c_FWD-UNKNOWN'	27141.27779288</v>
      </c>
      <c r="R3915" s="1">
        <f>_xlfn.XLOOKUP(Table5[[#This Row],[rxn]],Table38[name],Table38[flux],0)</f>
        <v>0</v>
      </c>
      <c r="S3915" s="1">
        <f>_xlfn.XLOOKUP(SUBSTITUTE(Table5[[#This Row],[rxn]],"RXN-","ENZLOAD-"),Table38[name],Table38[flux],0)</f>
        <v>0</v>
      </c>
      <c r="T3915" s="1" t="b">
        <f>AND(Table5[[#This Row],[ENZLOAD flux in kapp-slack.gms]]=0,Table5[[#This Row],[flux in kapp-slack.gms]]&lt;&gt;0,NOT(Table5[[#This Row],[spont or unknown?]]))</f>
        <v>0</v>
      </c>
      <c r="U3915" s="1" t="b">
        <f>OR(_xlfn.TEXTAFTER(Table5[[#This Row],[rxn]],"-",-1)="SPONT",_xlfn.TEXTAFTER(Table5[[#This Row],[rxn]],"-",-1)="UNKNOWN")</f>
        <v>1</v>
      </c>
      <c r="V3915" s="1">
        <f>_xlfn.XLOOKUP(SUBSTITUTE(Table5[[#This Row],[rxn]],"RXN-","ENZLOAD-"),Table4[rxn],Table4[ub],0)</f>
        <v>0</v>
      </c>
      <c r="W3915" s="1" t="b">
        <f>AND(Table5[[#This Row],[FVA ENZLOAD flux UB]]=0,Table5[[#This Row],[ENZ not made when it should be?]])</f>
        <v>0</v>
      </c>
    </row>
    <row r="3916" spans="6:23" hidden="1">
      <c r="F3916" s="1" t="s">
        <v>9805</v>
      </c>
      <c r="G3916" s="1" t="str">
        <f>_xlfn.TEXTBEFORE(Table5[[#This Row],[rxn     kapp_old        kapp_slack_ub   kapp_slack_lb]]," ")</f>
        <v>RXN-TMDS_c_FWD-rt2476</v>
      </c>
      <c r="H391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91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916" s="1">
        <f>_xlfn.NUMBERVALUE(_xlfn.TEXTAFTER(Table5[[#This Row],[rxn     kapp_old        kapp_slack_ub   kapp_slack_lb]]," ",-1))</f>
        <v>0</v>
      </c>
      <c r="K3916" s="1">
        <f>_xlfn.XLOOKUP(SUBSTITUTE(Table5[[#This Row],[rxn]],"RXN-","ENZLOAD-"),ENZLOAD[name],ENZLOAD[flux],0)</f>
        <v>0</v>
      </c>
      <c r="L3916" s="1" t="str">
        <f>"'"&amp;Table5[[#This Row],[rxn]]&amp;"'"&amp;CHAR(9)&amp;IF(AND(Table5[[#This Row],[kapp_slack_ub]]&lt;&gt;0,Table5[[#This Row],[kapp_old]]&lt;$F$1),$F$1,Table5[[#This Row],[kapp_old]])</f>
        <v>'RXN-TMDS_c_FWD-rt2476'	27141.27779288</v>
      </c>
      <c r="M3916" s="1">
        <f>_xlfn.XLOOKUP(Table5[[#This Row],[rxn]],Table3[name],Table3[flux],$F$1)</f>
        <v>27141.277792879999</v>
      </c>
      <c r="N3916" s="1" t="str">
        <f>IFERROR(Table5[[#This Row],[min flux]]/Table5[[#This Row],[associated enzload]],"")</f>
        <v/>
      </c>
      <c r="O3916" s="1">
        <f>_xlfn.NUMBERVALUE(IF(Table5[[#This Row],[flux/enzload]]="","",ABS($N$1-Table5[[#This Row],[flux/enzload]])))</f>
        <v>0</v>
      </c>
      <c r="P3916" s="1">
        <f>Table5[[#This Row],[kapp_old]]+IFERROR(((Table5[[#This Row],[kapp_slack_ub]]-Table5[[#This Row],[kapp_slack_lb]])/Table5[[#This Row],[associated enzload]]),0)</f>
        <v>27141.277792879999</v>
      </c>
      <c r="Q3916" s="1" t="str">
        <f>"'"&amp;Table5[[#This Row],[rxn]]&amp;"'"&amp;CHAR(9)&amp;Table5[[#This Row],[kapp + (slack_ub - slack_lb)/enzload]]</f>
        <v>'RXN-TMDS_c_FWD-rt2476'	27141.27779288</v>
      </c>
      <c r="R3916" s="1">
        <f>_xlfn.XLOOKUP(Table5[[#This Row],[rxn]],Table38[name],Table38[flux],0)</f>
        <v>2.7376529168709998E-3</v>
      </c>
      <c r="S3916" s="1">
        <f>_xlfn.XLOOKUP(SUBSTITUTE(Table5[[#This Row],[rxn]],"RXN-","ENZLOAD-"),Table38[name],Table38[flux],0)</f>
        <v>3.8992751999999998E-8</v>
      </c>
      <c r="T3916" s="1" t="b">
        <f>AND(Table5[[#This Row],[ENZLOAD flux in kapp-slack.gms]]=0,Table5[[#This Row],[flux in kapp-slack.gms]]&lt;&gt;0,NOT(Table5[[#This Row],[spont or unknown?]]))</f>
        <v>0</v>
      </c>
      <c r="U3916" s="1" t="b">
        <f>OR(_xlfn.TEXTAFTER(Table5[[#This Row],[rxn]],"-",-1)="SPONT",_xlfn.TEXTAFTER(Table5[[#This Row],[rxn]],"-",-1)="UNKNOWN")</f>
        <v>0</v>
      </c>
      <c r="V3916" s="1">
        <f>_xlfn.XLOOKUP(SUBSTITUTE(Table5[[#This Row],[rxn]],"RXN-","ENZLOAD-"),Table4[rxn],Table4[ub],0)</f>
        <v>0.94693941000000004</v>
      </c>
      <c r="W3916" s="1" t="b">
        <f>AND(Table5[[#This Row],[FVA ENZLOAD flux UB]]=0,Table5[[#This Row],[ENZ not made when it should be?]])</f>
        <v>0</v>
      </c>
    </row>
    <row r="3917" spans="6:23" hidden="1">
      <c r="F3917" s="1" t="s">
        <v>9809</v>
      </c>
      <c r="G3917" s="1" t="str">
        <f>_xlfn.TEXTBEFORE(Table5[[#This Row],[rxn     kapp_old        kapp_slack_ub   kapp_slack_lb]]," ")</f>
        <v>RXN-TMPK_c_FWD-UNKNOWN</v>
      </c>
      <c r="H391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91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917" s="1">
        <f>_xlfn.NUMBERVALUE(_xlfn.TEXTAFTER(Table5[[#This Row],[rxn     kapp_old        kapp_slack_ub   kapp_slack_lb]]," ",-1))</f>
        <v>0</v>
      </c>
      <c r="K3917" s="1">
        <f>_xlfn.XLOOKUP(SUBSTITUTE(Table5[[#This Row],[rxn]],"RXN-","ENZLOAD-"),ENZLOAD[name],ENZLOAD[flux],0)</f>
        <v>0</v>
      </c>
      <c r="L3917" s="1" t="str">
        <f>"'"&amp;Table5[[#This Row],[rxn]]&amp;"'"&amp;CHAR(9)&amp;IF(AND(Table5[[#This Row],[kapp_slack_ub]]&lt;&gt;0,Table5[[#This Row],[kapp_old]]&lt;$F$1),$F$1,Table5[[#This Row],[kapp_old]])</f>
        <v>'RXN-TMPK_c_FWD-UNKNOWN'	27141.27779288</v>
      </c>
      <c r="M3917" s="1">
        <f>_xlfn.XLOOKUP(Table5[[#This Row],[rxn]],Table3[name],Table3[flux],$F$1)</f>
        <v>27141.277792879999</v>
      </c>
      <c r="N3917" s="1" t="str">
        <f>IFERROR(Table5[[#This Row],[min flux]]/Table5[[#This Row],[associated enzload]],"")</f>
        <v/>
      </c>
      <c r="O3917" s="1">
        <f>_xlfn.NUMBERVALUE(IF(Table5[[#This Row],[flux/enzload]]="","",ABS($N$1-Table5[[#This Row],[flux/enzload]])))</f>
        <v>0</v>
      </c>
      <c r="P3917" s="1">
        <f>Table5[[#This Row],[kapp_old]]+IFERROR(((Table5[[#This Row],[kapp_slack_ub]]-Table5[[#This Row],[kapp_slack_lb]])/Table5[[#This Row],[associated enzload]]),0)</f>
        <v>27141.277792879999</v>
      </c>
      <c r="Q3917" s="1" t="str">
        <f>"'"&amp;Table5[[#This Row],[rxn]]&amp;"'"&amp;CHAR(9)&amp;Table5[[#This Row],[kapp + (slack_ub - slack_lb)/enzload]]</f>
        <v>'RXN-TMPK_c_FWD-UNKNOWN'	27141.27779288</v>
      </c>
      <c r="R3917" s="1">
        <f>_xlfn.XLOOKUP(Table5[[#This Row],[rxn]],Table38[name],Table38[flux],0)</f>
        <v>0</v>
      </c>
      <c r="S3917" s="1">
        <f>_xlfn.XLOOKUP(SUBSTITUTE(Table5[[#This Row],[rxn]],"RXN-","ENZLOAD-"),Table38[name],Table38[flux],0)</f>
        <v>0</v>
      </c>
      <c r="T3917" s="1" t="b">
        <f>AND(Table5[[#This Row],[ENZLOAD flux in kapp-slack.gms]]=0,Table5[[#This Row],[flux in kapp-slack.gms]]&lt;&gt;0,NOT(Table5[[#This Row],[spont or unknown?]]))</f>
        <v>0</v>
      </c>
      <c r="U3917" s="1" t="b">
        <f>OR(_xlfn.TEXTAFTER(Table5[[#This Row],[rxn]],"-",-1)="SPONT",_xlfn.TEXTAFTER(Table5[[#This Row],[rxn]],"-",-1)="UNKNOWN")</f>
        <v>1</v>
      </c>
      <c r="V3917" s="1">
        <f>_xlfn.XLOOKUP(SUBSTITUTE(Table5[[#This Row],[rxn]],"RXN-","ENZLOAD-"),Table4[rxn],Table4[ub],0)</f>
        <v>0</v>
      </c>
      <c r="W3917" s="1" t="b">
        <f>AND(Table5[[#This Row],[FVA ENZLOAD flux UB]]=0,Table5[[#This Row],[ENZ not made when it should be?]])</f>
        <v>0</v>
      </c>
    </row>
    <row r="3918" spans="6:23" hidden="1">
      <c r="F3918" s="1" t="s">
        <v>9813</v>
      </c>
      <c r="G3918" s="1" t="str">
        <f>_xlfn.TEXTBEFORE(Table5[[#This Row],[rxn     kapp_old        kapp_slack_ub   kapp_slack_lb]]," ")</f>
        <v>RXN-tpsamp_c_m_FWD-SPONT</v>
      </c>
      <c r="H391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91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918" s="1">
        <f>_xlfn.NUMBERVALUE(_xlfn.TEXTAFTER(Table5[[#This Row],[rxn     kapp_old        kapp_slack_ub   kapp_slack_lb]]," ",-1))</f>
        <v>0</v>
      </c>
      <c r="K3918" s="1">
        <f>_xlfn.XLOOKUP(SUBSTITUTE(Table5[[#This Row],[rxn]],"RXN-","ENZLOAD-"),ENZLOAD[name],ENZLOAD[flux],0)</f>
        <v>0</v>
      </c>
      <c r="L3918" s="1" t="str">
        <f>"'"&amp;Table5[[#This Row],[rxn]]&amp;"'"&amp;CHAR(9)&amp;IF(AND(Table5[[#This Row],[kapp_slack_ub]]&lt;&gt;0,Table5[[#This Row],[kapp_old]]&lt;$F$1),$F$1,Table5[[#This Row],[kapp_old]])</f>
        <v>'RXN-tpsamp_c_m_FWD-SPONT'	27141.27779288</v>
      </c>
      <c r="M3918" s="1">
        <f>_xlfn.XLOOKUP(Table5[[#This Row],[rxn]],Table3[name],Table3[flux],$F$1)</f>
        <v>3.0682345598999999E-8</v>
      </c>
      <c r="N3918" s="1" t="str">
        <f>IFERROR(Table5[[#This Row],[min flux]]/Table5[[#This Row],[associated enzload]],"")</f>
        <v/>
      </c>
      <c r="O3918" s="1">
        <f>_xlfn.NUMBERVALUE(IF(Table5[[#This Row],[flux/enzload]]="","",ABS($N$1-Table5[[#This Row],[flux/enzload]])))</f>
        <v>0</v>
      </c>
      <c r="P3918" s="1">
        <f>Table5[[#This Row],[kapp_old]]+IFERROR(((Table5[[#This Row],[kapp_slack_ub]]-Table5[[#This Row],[kapp_slack_lb]])/Table5[[#This Row],[associated enzload]]),0)</f>
        <v>27141.277792879999</v>
      </c>
      <c r="Q3918" s="1" t="str">
        <f>"'"&amp;Table5[[#This Row],[rxn]]&amp;"'"&amp;CHAR(9)&amp;Table5[[#This Row],[kapp + (slack_ub - slack_lb)/enzload]]</f>
        <v>'RXN-tpsamp_c_m_FWD-SPONT'	27141.27779288</v>
      </c>
      <c r="R3918" s="1">
        <f>_xlfn.XLOOKUP(Table5[[#This Row],[rxn]],Table38[name],Table38[flux],0)</f>
        <v>1.111542807E-6</v>
      </c>
      <c r="S3918" s="1">
        <f>_xlfn.XLOOKUP(SUBSTITUTE(Table5[[#This Row],[rxn]],"RXN-","ENZLOAD-"),Table38[name],Table38[flux],0)</f>
        <v>0</v>
      </c>
      <c r="T3918" s="1" t="b">
        <f>AND(Table5[[#This Row],[ENZLOAD flux in kapp-slack.gms]]=0,Table5[[#This Row],[flux in kapp-slack.gms]]&lt;&gt;0,NOT(Table5[[#This Row],[spont or unknown?]]))</f>
        <v>0</v>
      </c>
      <c r="U3918" s="1" t="b">
        <f>OR(_xlfn.TEXTAFTER(Table5[[#This Row],[rxn]],"-",-1)="SPONT",_xlfn.TEXTAFTER(Table5[[#This Row],[rxn]],"-",-1)="UNKNOWN")</f>
        <v>1</v>
      </c>
      <c r="V3918" s="1">
        <f>_xlfn.XLOOKUP(SUBSTITUTE(Table5[[#This Row],[rxn]],"RXN-","ENZLOAD-"),Table4[rxn],Table4[ub],0)</f>
        <v>0</v>
      </c>
      <c r="W3918" s="1" t="b">
        <f>AND(Table5[[#This Row],[FVA ENZLOAD flux UB]]=0,Table5[[#This Row],[ENZ not made when it should be?]])</f>
        <v>0</v>
      </c>
    </row>
    <row r="3919" spans="6:23" hidden="1">
      <c r="F3919" s="1" t="s">
        <v>9814</v>
      </c>
      <c r="G3919" s="1" t="str">
        <f>_xlfn.TEXTBEFORE(Table5[[#This Row],[rxn     kapp_old        kapp_slack_ub   kapp_slack_lb]]," ")</f>
        <v>RXN-tpsbtn_c_m_FWD-SPONT</v>
      </c>
      <c r="H391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91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919" s="1">
        <f>_xlfn.NUMBERVALUE(_xlfn.TEXTAFTER(Table5[[#This Row],[rxn     kapp_old        kapp_slack_ub   kapp_slack_lb]]," ",-1))</f>
        <v>0</v>
      </c>
      <c r="K3919" s="1">
        <f>_xlfn.XLOOKUP(SUBSTITUTE(Table5[[#This Row],[rxn]],"RXN-","ENZLOAD-"),ENZLOAD[name],ENZLOAD[flux],0)</f>
        <v>0</v>
      </c>
      <c r="L3919" s="1" t="str">
        <f>"'"&amp;Table5[[#This Row],[rxn]]&amp;"'"&amp;CHAR(9)&amp;IF(AND(Table5[[#This Row],[kapp_slack_ub]]&lt;&gt;0,Table5[[#This Row],[kapp_old]]&lt;$F$1),$F$1,Table5[[#This Row],[kapp_old]])</f>
        <v>'RXN-tpsbtn_c_m_FWD-SPONT'	27141.27779288</v>
      </c>
      <c r="M3919" s="1">
        <f>_xlfn.XLOOKUP(Table5[[#This Row],[rxn]],Table3[name],Table3[flux],$F$1)</f>
        <v>7.0664971999999902E-11</v>
      </c>
      <c r="N3919" s="1" t="str">
        <f>IFERROR(Table5[[#This Row],[min flux]]/Table5[[#This Row],[associated enzload]],"")</f>
        <v/>
      </c>
      <c r="O3919" s="1">
        <f>_xlfn.NUMBERVALUE(IF(Table5[[#This Row],[flux/enzload]]="","",ABS($N$1-Table5[[#This Row],[flux/enzload]])))</f>
        <v>0</v>
      </c>
      <c r="P3919" s="1">
        <f>Table5[[#This Row],[kapp_old]]+IFERROR(((Table5[[#This Row],[kapp_slack_ub]]-Table5[[#This Row],[kapp_slack_lb]])/Table5[[#This Row],[associated enzload]]),0)</f>
        <v>27141.277792879999</v>
      </c>
      <c r="Q3919" s="1" t="str">
        <f>"'"&amp;Table5[[#This Row],[rxn]]&amp;"'"&amp;CHAR(9)&amp;Table5[[#This Row],[kapp + (slack_ub - slack_lb)/enzload]]</f>
        <v>'RXN-tpsbtn_c_m_FWD-SPONT'	27141.27779288</v>
      </c>
      <c r="R3919" s="1">
        <f>_xlfn.XLOOKUP(Table5[[#This Row],[rxn]],Table38[name],Table38[flux],0)</f>
        <v>0</v>
      </c>
      <c r="S3919" s="1">
        <f>_xlfn.XLOOKUP(SUBSTITUTE(Table5[[#This Row],[rxn]],"RXN-","ENZLOAD-"),Table38[name],Table38[flux],0)</f>
        <v>0</v>
      </c>
      <c r="T3919" s="1" t="b">
        <f>AND(Table5[[#This Row],[ENZLOAD flux in kapp-slack.gms]]=0,Table5[[#This Row],[flux in kapp-slack.gms]]&lt;&gt;0,NOT(Table5[[#This Row],[spont or unknown?]]))</f>
        <v>0</v>
      </c>
      <c r="U3919" s="1" t="b">
        <f>OR(_xlfn.TEXTAFTER(Table5[[#This Row],[rxn]],"-",-1)="SPONT",_xlfn.TEXTAFTER(Table5[[#This Row],[rxn]],"-",-1)="UNKNOWN")</f>
        <v>1</v>
      </c>
      <c r="V3919" s="1">
        <f>_xlfn.XLOOKUP(SUBSTITUTE(Table5[[#This Row],[rxn]],"RXN-","ENZLOAD-"),Table4[rxn],Table4[ub],0)</f>
        <v>0</v>
      </c>
      <c r="W3919" s="1" t="b">
        <f>AND(Table5[[#This Row],[FVA ENZLOAD flux UB]]=0,Table5[[#This Row],[ENZ not made when it should be?]])</f>
        <v>0</v>
      </c>
    </row>
    <row r="3920" spans="6:23" hidden="1">
      <c r="F3920" s="1" t="s">
        <v>9815</v>
      </c>
      <c r="G3920" s="1" t="str">
        <f>_xlfn.TEXTBEFORE(Table5[[#This Row],[rxn     kapp_old        kapp_slack_ub   kapp_slack_lb]]," ")</f>
        <v>RXN-tpsbtn_c_m_REV-SPONT</v>
      </c>
      <c r="H392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92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920" s="1">
        <f>_xlfn.NUMBERVALUE(_xlfn.TEXTAFTER(Table5[[#This Row],[rxn     kapp_old        kapp_slack_ub   kapp_slack_lb]]," ",-1))</f>
        <v>0</v>
      </c>
      <c r="K3920" s="1">
        <f>_xlfn.XLOOKUP(SUBSTITUTE(Table5[[#This Row],[rxn]],"RXN-","ENZLOAD-"),ENZLOAD[name],ENZLOAD[flux],0)</f>
        <v>0</v>
      </c>
      <c r="L3920" s="1" t="str">
        <f>"'"&amp;Table5[[#This Row],[rxn]]&amp;"'"&amp;CHAR(9)&amp;IF(AND(Table5[[#This Row],[kapp_slack_ub]]&lt;&gt;0,Table5[[#This Row],[kapp_old]]&lt;$F$1),$F$1,Table5[[#This Row],[kapp_old]])</f>
        <v>'RXN-tpsbtn_c_m_REV-SPONT'	27141.27779288</v>
      </c>
      <c r="M3920" s="1">
        <f>_xlfn.XLOOKUP(Table5[[#This Row],[rxn]],Table3[name],Table3[flux],$F$1)</f>
        <v>27141.277792879999</v>
      </c>
      <c r="N3920" s="1" t="str">
        <f>IFERROR(Table5[[#This Row],[min flux]]/Table5[[#This Row],[associated enzload]],"")</f>
        <v/>
      </c>
      <c r="O3920" s="1">
        <f>_xlfn.NUMBERVALUE(IF(Table5[[#This Row],[flux/enzload]]="","",ABS($N$1-Table5[[#This Row],[flux/enzload]])))</f>
        <v>0</v>
      </c>
      <c r="P3920" s="1">
        <f>Table5[[#This Row],[kapp_old]]+IFERROR(((Table5[[#This Row],[kapp_slack_ub]]-Table5[[#This Row],[kapp_slack_lb]])/Table5[[#This Row],[associated enzload]]),0)</f>
        <v>27141.277792879999</v>
      </c>
      <c r="Q3920" s="1" t="str">
        <f>"'"&amp;Table5[[#This Row],[rxn]]&amp;"'"&amp;CHAR(9)&amp;Table5[[#This Row],[kapp + (slack_ub - slack_lb)/enzload]]</f>
        <v>'RXN-tpsbtn_c_m_REV-SPONT'	27141.27779288</v>
      </c>
      <c r="R3920" s="1">
        <f>_xlfn.XLOOKUP(Table5[[#This Row],[rxn]],Table38[name],Table38[flux],0)</f>
        <v>0</v>
      </c>
      <c r="S3920" s="1">
        <f>_xlfn.XLOOKUP(SUBSTITUTE(Table5[[#This Row],[rxn]],"RXN-","ENZLOAD-"),Table38[name],Table38[flux],0)</f>
        <v>0</v>
      </c>
      <c r="T3920" s="1" t="b">
        <f>AND(Table5[[#This Row],[ENZLOAD flux in kapp-slack.gms]]=0,Table5[[#This Row],[flux in kapp-slack.gms]]&lt;&gt;0,NOT(Table5[[#This Row],[spont or unknown?]]))</f>
        <v>0</v>
      </c>
      <c r="U3920" s="1" t="b">
        <f>OR(_xlfn.TEXTAFTER(Table5[[#This Row],[rxn]],"-",-1)="SPONT",_xlfn.TEXTAFTER(Table5[[#This Row],[rxn]],"-",-1)="UNKNOWN")</f>
        <v>1</v>
      </c>
      <c r="V3920" s="1">
        <f>_xlfn.XLOOKUP(SUBSTITUTE(Table5[[#This Row],[rxn]],"RXN-","ENZLOAD-"),Table4[rxn],Table4[ub],0)</f>
        <v>0</v>
      </c>
      <c r="W3920" s="1" t="b">
        <f>AND(Table5[[#This Row],[FVA ENZLOAD flux UB]]=0,Table5[[#This Row],[ENZ not made when it should be?]])</f>
        <v>0</v>
      </c>
    </row>
    <row r="3921" spans="6:23" hidden="1">
      <c r="F3921" s="1" t="s">
        <v>9816</v>
      </c>
      <c r="G3921" s="1" t="str">
        <f>_xlfn.TEXTBEFORE(Table5[[#This Row],[rxn     kapp_old        kapp_slack_ub   kapp_slack_lb]]," ")</f>
        <v>RXN-tpsca2_c_g_FWD-SPONT</v>
      </c>
      <c r="H392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92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921" s="1">
        <f>_xlfn.NUMBERVALUE(_xlfn.TEXTAFTER(Table5[[#This Row],[rxn     kapp_old        kapp_slack_ub   kapp_slack_lb]]," ",-1))</f>
        <v>0</v>
      </c>
      <c r="K3921" s="1">
        <f>_xlfn.XLOOKUP(SUBSTITUTE(Table5[[#This Row],[rxn]],"RXN-","ENZLOAD-"),ENZLOAD[name],ENZLOAD[flux],0)</f>
        <v>0</v>
      </c>
      <c r="L3921" s="1" t="str">
        <f>"'"&amp;Table5[[#This Row],[rxn]]&amp;"'"&amp;CHAR(9)&amp;IF(AND(Table5[[#This Row],[kapp_slack_ub]]&lt;&gt;0,Table5[[#This Row],[kapp_old]]&lt;$F$1),$F$1,Table5[[#This Row],[kapp_old]])</f>
        <v>'RXN-tpsca2_c_g_FWD-SPONT'	27141.27779288</v>
      </c>
      <c r="M3921" s="1">
        <f>_xlfn.XLOOKUP(Table5[[#This Row],[rxn]],Table3[name],Table3[flux],$F$1)</f>
        <v>1.30640098999999E-10</v>
      </c>
      <c r="N3921" s="1" t="str">
        <f>IFERROR(Table5[[#This Row],[min flux]]/Table5[[#This Row],[associated enzload]],"")</f>
        <v/>
      </c>
      <c r="O3921" s="1">
        <f>_xlfn.NUMBERVALUE(IF(Table5[[#This Row],[flux/enzload]]="","",ABS($N$1-Table5[[#This Row],[flux/enzload]])))</f>
        <v>0</v>
      </c>
      <c r="P3921" s="1">
        <f>Table5[[#This Row],[kapp_old]]+IFERROR(((Table5[[#This Row],[kapp_slack_ub]]-Table5[[#This Row],[kapp_slack_lb]])/Table5[[#This Row],[associated enzload]]),0)</f>
        <v>27141.277792879999</v>
      </c>
      <c r="Q3921" s="1" t="str">
        <f>"'"&amp;Table5[[#This Row],[rxn]]&amp;"'"&amp;CHAR(9)&amp;Table5[[#This Row],[kapp + (slack_ub - slack_lb)/enzload]]</f>
        <v>'RXN-tpsca2_c_g_FWD-SPONT'	27141.27779288</v>
      </c>
      <c r="R3921" s="1">
        <f>_xlfn.XLOOKUP(Table5[[#This Row],[rxn]],Table38[name],Table38[flux],0)</f>
        <v>0</v>
      </c>
      <c r="S3921" s="1">
        <f>_xlfn.XLOOKUP(SUBSTITUTE(Table5[[#This Row],[rxn]],"RXN-","ENZLOAD-"),Table38[name],Table38[flux],0)</f>
        <v>0</v>
      </c>
      <c r="T3921" s="1" t="b">
        <f>AND(Table5[[#This Row],[ENZLOAD flux in kapp-slack.gms]]=0,Table5[[#This Row],[flux in kapp-slack.gms]]&lt;&gt;0,NOT(Table5[[#This Row],[spont or unknown?]]))</f>
        <v>0</v>
      </c>
      <c r="U3921" s="1" t="b">
        <f>OR(_xlfn.TEXTAFTER(Table5[[#This Row],[rxn]],"-",-1)="SPONT",_xlfn.TEXTAFTER(Table5[[#This Row],[rxn]],"-",-1)="UNKNOWN")</f>
        <v>1</v>
      </c>
      <c r="V3921" s="1">
        <f>_xlfn.XLOOKUP(SUBSTITUTE(Table5[[#This Row],[rxn]],"RXN-","ENZLOAD-"),Table4[rxn],Table4[ub],0)</f>
        <v>0</v>
      </c>
      <c r="W3921" s="1" t="b">
        <f>AND(Table5[[#This Row],[FVA ENZLOAD flux UB]]=0,Table5[[#This Row],[ENZ not made when it should be?]])</f>
        <v>0</v>
      </c>
    </row>
    <row r="3922" spans="6:23" hidden="1">
      <c r="F3922" s="1" t="s">
        <v>9817</v>
      </c>
      <c r="G3922" s="1" t="str">
        <f>_xlfn.TEXTBEFORE(Table5[[#This Row],[rxn     kapp_old        kapp_slack_ub   kapp_slack_lb]]," ")</f>
        <v>RXN-tpsca2_c_g_REV-SPONT</v>
      </c>
      <c r="H392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92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922" s="1">
        <f>_xlfn.NUMBERVALUE(_xlfn.TEXTAFTER(Table5[[#This Row],[rxn     kapp_old        kapp_slack_ub   kapp_slack_lb]]," ",-1))</f>
        <v>0</v>
      </c>
      <c r="K3922" s="1">
        <f>_xlfn.XLOOKUP(SUBSTITUTE(Table5[[#This Row],[rxn]],"RXN-","ENZLOAD-"),ENZLOAD[name],ENZLOAD[flux],0)</f>
        <v>0</v>
      </c>
      <c r="L3922" s="1" t="str">
        <f>"'"&amp;Table5[[#This Row],[rxn]]&amp;"'"&amp;CHAR(9)&amp;IF(AND(Table5[[#This Row],[kapp_slack_ub]]&lt;&gt;0,Table5[[#This Row],[kapp_old]]&lt;$F$1),$F$1,Table5[[#This Row],[kapp_old]])</f>
        <v>'RXN-tpsca2_c_g_REV-SPONT'	27141.27779288</v>
      </c>
      <c r="M3922" s="1">
        <f>_xlfn.XLOOKUP(Table5[[#This Row],[rxn]],Table3[name],Table3[flux],$F$1)</f>
        <v>27141.277792879999</v>
      </c>
      <c r="N3922" s="1" t="str">
        <f>IFERROR(Table5[[#This Row],[min flux]]/Table5[[#This Row],[associated enzload]],"")</f>
        <v/>
      </c>
      <c r="O3922" s="1">
        <f>_xlfn.NUMBERVALUE(IF(Table5[[#This Row],[flux/enzload]]="","",ABS($N$1-Table5[[#This Row],[flux/enzload]])))</f>
        <v>0</v>
      </c>
      <c r="P3922" s="1">
        <f>Table5[[#This Row],[kapp_old]]+IFERROR(((Table5[[#This Row],[kapp_slack_ub]]-Table5[[#This Row],[kapp_slack_lb]])/Table5[[#This Row],[associated enzload]]),0)</f>
        <v>27141.277792879999</v>
      </c>
      <c r="Q3922" s="1" t="str">
        <f>"'"&amp;Table5[[#This Row],[rxn]]&amp;"'"&amp;CHAR(9)&amp;Table5[[#This Row],[kapp + (slack_ub - slack_lb)/enzload]]</f>
        <v>'RXN-tpsca2_c_g_REV-SPONT'	27141.27779288</v>
      </c>
      <c r="R3922" s="1">
        <f>_xlfn.XLOOKUP(Table5[[#This Row],[rxn]],Table38[name],Table38[flux],0)</f>
        <v>0</v>
      </c>
      <c r="S3922" s="1">
        <f>_xlfn.XLOOKUP(SUBSTITUTE(Table5[[#This Row],[rxn]],"RXN-","ENZLOAD-"),Table38[name],Table38[flux],0)</f>
        <v>0</v>
      </c>
      <c r="T3922" s="1" t="b">
        <f>AND(Table5[[#This Row],[ENZLOAD flux in kapp-slack.gms]]=0,Table5[[#This Row],[flux in kapp-slack.gms]]&lt;&gt;0,NOT(Table5[[#This Row],[spont or unknown?]]))</f>
        <v>0</v>
      </c>
      <c r="U3922" s="1" t="b">
        <f>OR(_xlfn.TEXTAFTER(Table5[[#This Row],[rxn]],"-",-1)="SPONT",_xlfn.TEXTAFTER(Table5[[#This Row],[rxn]],"-",-1)="UNKNOWN")</f>
        <v>1</v>
      </c>
      <c r="V3922" s="1">
        <f>_xlfn.XLOOKUP(SUBSTITUTE(Table5[[#This Row],[rxn]],"RXN-","ENZLOAD-"),Table4[rxn],Table4[ub],0)</f>
        <v>0</v>
      </c>
      <c r="W3922" s="1" t="b">
        <f>AND(Table5[[#This Row],[FVA ENZLOAD flux UB]]=0,Table5[[#This Row],[ENZ not made when it should be?]])</f>
        <v>0</v>
      </c>
    </row>
    <row r="3923" spans="6:23" hidden="1">
      <c r="F3923" s="1" t="s">
        <v>9818</v>
      </c>
      <c r="G3923" s="1" t="str">
        <f>_xlfn.TEXTBEFORE(Table5[[#This Row],[rxn     kapp_old        kapp_slack_ub   kapp_slack_lb]]," ")</f>
        <v>RXN-tpscu2_c_m_FWD-SPONT</v>
      </c>
      <c r="H392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92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923" s="1">
        <f>_xlfn.NUMBERVALUE(_xlfn.TEXTAFTER(Table5[[#This Row],[rxn     kapp_old        kapp_slack_ub   kapp_slack_lb]]," ",-1))</f>
        <v>0</v>
      </c>
      <c r="K3923" s="1">
        <f>_xlfn.XLOOKUP(SUBSTITUTE(Table5[[#This Row],[rxn]],"RXN-","ENZLOAD-"),ENZLOAD[name],ENZLOAD[flux],0)</f>
        <v>0</v>
      </c>
      <c r="L3923" s="1" t="str">
        <f>"'"&amp;Table5[[#This Row],[rxn]]&amp;"'"&amp;CHAR(9)&amp;IF(AND(Table5[[#This Row],[kapp_slack_ub]]&lt;&gt;0,Table5[[#This Row],[kapp_old]]&lt;$F$1),$F$1,Table5[[#This Row],[kapp_old]])</f>
        <v>'RXN-tpscu2_c_m_FWD-SPONT'	27141.27779288</v>
      </c>
      <c r="M3923" s="1">
        <f>_xlfn.XLOOKUP(Table5[[#This Row],[rxn]],Table3[name],Table3[flux],$F$1)</f>
        <v>2.0980772886000001E-8</v>
      </c>
      <c r="N3923" s="1" t="str">
        <f>IFERROR(Table5[[#This Row],[min flux]]/Table5[[#This Row],[associated enzload]],"")</f>
        <v/>
      </c>
      <c r="O3923" s="1">
        <f>_xlfn.NUMBERVALUE(IF(Table5[[#This Row],[flux/enzload]]="","",ABS($N$1-Table5[[#This Row],[flux/enzload]])))</f>
        <v>0</v>
      </c>
      <c r="P3923" s="1">
        <f>Table5[[#This Row],[kapp_old]]+IFERROR(((Table5[[#This Row],[kapp_slack_ub]]-Table5[[#This Row],[kapp_slack_lb]])/Table5[[#This Row],[associated enzload]]),0)</f>
        <v>27141.277792879999</v>
      </c>
      <c r="Q3923" s="1" t="str">
        <f>"'"&amp;Table5[[#This Row],[rxn]]&amp;"'"&amp;CHAR(9)&amp;Table5[[#This Row],[kapp + (slack_ub - slack_lb)/enzload]]</f>
        <v>'RXN-tpscu2_c_m_FWD-SPONT'	27141.27779288</v>
      </c>
      <c r="R3923" s="1">
        <f>_xlfn.XLOOKUP(Table5[[#This Row],[rxn]],Table38[name],Table38[flux],0)</f>
        <v>1.1706142E-8</v>
      </c>
      <c r="S3923" s="1">
        <f>_xlfn.XLOOKUP(SUBSTITUTE(Table5[[#This Row],[rxn]],"RXN-","ENZLOAD-"),Table38[name],Table38[flux],0)</f>
        <v>0</v>
      </c>
      <c r="T3923" s="1" t="b">
        <f>AND(Table5[[#This Row],[ENZLOAD flux in kapp-slack.gms]]=0,Table5[[#This Row],[flux in kapp-slack.gms]]&lt;&gt;0,NOT(Table5[[#This Row],[spont or unknown?]]))</f>
        <v>0</v>
      </c>
      <c r="U3923" s="1" t="b">
        <f>OR(_xlfn.TEXTAFTER(Table5[[#This Row],[rxn]],"-",-1)="SPONT",_xlfn.TEXTAFTER(Table5[[#This Row],[rxn]],"-",-1)="UNKNOWN")</f>
        <v>1</v>
      </c>
      <c r="V3923" s="1">
        <f>_xlfn.XLOOKUP(SUBSTITUTE(Table5[[#This Row],[rxn]],"RXN-","ENZLOAD-"),Table4[rxn],Table4[ub],0)</f>
        <v>0</v>
      </c>
      <c r="W3923" s="1" t="b">
        <f>AND(Table5[[#This Row],[FVA ENZLOAD flux UB]]=0,Table5[[#This Row],[ENZ not made when it should be?]])</f>
        <v>0</v>
      </c>
    </row>
    <row r="3924" spans="6:23" hidden="1">
      <c r="F3924" s="1" t="s">
        <v>9819</v>
      </c>
      <c r="G3924" s="1" t="str">
        <f>_xlfn.TEXTBEFORE(Table5[[#This Row],[rxn     kapp_old        kapp_slack_ub   kapp_slack_lb]]," ")</f>
        <v>RXN-tpscu2_c_m_REV-SPONT</v>
      </c>
      <c r="H392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92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924" s="1">
        <f>_xlfn.NUMBERVALUE(_xlfn.TEXTAFTER(Table5[[#This Row],[rxn     kapp_old        kapp_slack_ub   kapp_slack_lb]]," ",-1))</f>
        <v>0</v>
      </c>
      <c r="K3924" s="1">
        <f>_xlfn.XLOOKUP(SUBSTITUTE(Table5[[#This Row],[rxn]],"RXN-","ENZLOAD-"),ENZLOAD[name],ENZLOAD[flux],0)</f>
        <v>0</v>
      </c>
      <c r="L3924" s="1" t="str">
        <f>"'"&amp;Table5[[#This Row],[rxn]]&amp;"'"&amp;CHAR(9)&amp;IF(AND(Table5[[#This Row],[kapp_slack_ub]]&lt;&gt;0,Table5[[#This Row],[kapp_old]]&lt;$F$1),$F$1,Table5[[#This Row],[kapp_old]])</f>
        <v>'RXN-tpscu2_c_m_REV-SPONT'	27141.27779288</v>
      </c>
      <c r="M3924" s="1">
        <f>_xlfn.XLOOKUP(Table5[[#This Row],[rxn]],Table3[name],Table3[flux],$F$1)</f>
        <v>27141.277792879999</v>
      </c>
      <c r="N3924" s="1" t="str">
        <f>IFERROR(Table5[[#This Row],[min flux]]/Table5[[#This Row],[associated enzload]],"")</f>
        <v/>
      </c>
      <c r="O3924" s="1">
        <f>_xlfn.NUMBERVALUE(IF(Table5[[#This Row],[flux/enzload]]="","",ABS($N$1-Table5[[#This Row],[flux/enzload]])))</f>
        <v>0</v>
      </c>
      <c r="P3924" s="1">
        <f>Table5[[#This Row],[kapp_old]]+IFERROR(((Table5[[#This Row],[kapp_slack_ub]]-Table5[[#This Row],[kapp_slack_lb]])/Table5[[#This Row],[associated enzload]]),0)</f>
        <v>27141.277792879999</v>
      </c>
      <c r="Q3924" s="1" t="str">
        <f>"'"&amp;Table5[[#This Row],[rxn]]&amp;"'"&amp;CHAR(9)&amp;Table5[[#This Row],[kapp + (slack_ub - slack_lb)/enzload]]</f>
        <v>'RXN-tpscu2_c_m_REV-SPONT'	27141.27779288</v>
      </c>
      <c r="R3924" s="1">
        <f>_xlfn.XLOOKUP(Table5[[#This Row],[rxn]],Table38[name],Table38[flux],0)</f>
        <v>0</v>
      </c>
      <c r="S3924" s="1">
        <f>_xlfn.XLOOKUP(SUBSTITUTE(Table5[[#This Row],[rxn]],"RXN-","ENZLOAD-"),Table38[name],Table38[flux],0)</f>
        <v>0</v>
      </c>
      <c r="T3924" s="1" t="b">
        <f>AND(Table5[[#This Row],[ENZLOAD flux in kapp-slack.gms]]=0,Table5[[#This Row],[flux in kapp-slack.gms]]&lt;&gt;0,NOT(Table5[[#This Row],[spont or unknown?]]))</f>
        <v>0</v>
      </c>
      <c r="U3924" s="1" t="b">
        <f>OR(_xlfn.TEXTAFTER(Table5[[#This Row],[rxn]],"-",-1)="SPONT",_xlfn.TEXTAFTER(Table5[[#This Row],[rxn]],"-",-1)="UNKNOWN")</f>
        <v>1</v>
      </c>
      <c r="V3924" s="1">
        <f>_xlfn.XLOOKUP(SUBSTITUTE(Table5[[#This Row],[rxn]],"RXN-","ENZLOAD-"),Table4[rxn],Table4[ub],0)</f>
        <v>0</v>
      </c>
      <c r="W3924" s="1" t="b">
        <f>AND(Table5[[#This Row],[FVA ENZLOAD flux UB]]=0,Table5[[#This Row],[ENZ not made when it should be?]])</f>
        <v>0</v>
      </c>
    </row>
    <row r="3925" spans="6:23" hidden="1">
      <c r="F3925" s="1" t="s">
        <v>9820</v>
      </c>
      <c r="G3925" s="1" t="str">
        <f>_xlfn.TEXTBEFORE(Table5[[#This Row],[rxn     kapp_old        kapp_slack_ub   kapp_slack_lb]]," ")</f>
        <v>RXN-tpsfad_c_r_FWD-SPONT</v>
      </c>
      <c r="H392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92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925" s="1">
        <f>_xlfn.NUMBERVALUE(_xlfn.TEXTAFTER(Table5[[#This Row],[rxn     kapp_old        kapp_slack_ub   kapp_slack_lb]]," ",-1))</f>
        <v>0</v>
      </c>
      <c r="K3925" s="1">
        <f>_xlfn.XLOOKUP(SUBSTITUTE(Table5[[#This Row],[rxn]],"RXN-","ENZLOAD-"),ENZLOAD[name],ENZLOAD[flux],0)</f>
        <v>0</v>
      </c>
      <c r="L3925" s="1" t="str">
        <f>"'"&amp;Table5[[#This Row],[rxn]]&amp;"'"&amp;CHAR(9)&amp;IF(AND(Table5[[#This Row],[kapp_slack_ub]]&lt;&gt;0,Table5[[#This Row],[kapp_old]]&lt;$F$1),$F$1,Table5[[#This Row],[kapp_old]])</f>
        <v>'RXN-tpsfad_c_r_FWD-SPONT'	27141.27779288</v>
      </c>
      <c r="M3925" s="1">
        <f>_xlfn.XLOOKUP(Table5[[#This Row],[rxn]],Table3[name],Table3[flux],$F$1)</f>
        <v>1.0203381499999999E-10</v>
      </c>
      <c r="N3925" s="1" t="str">
        <f>IFERROR(Table5[[#This Row],[min flux]]/Table5[[#This Row],[associated enzload]],"")</f>
        <v/>
      </c>
      <c r="O3925" s="1">
        <f>_xlfn.NUMBERVALUE(IF(Table5[[#This Row],[flux/enzload]]="","",ABS($N$1-Table5[[#This Row],[flux/enzload]])))</f>
        <v>0</v>
      </c>
      <c r="P3925" s="1">
        <f>Table5[[#This Row],[kapp_old]]+IFERROR(((Table5[[#This Row],[kapp_slack_ub]]-Table5[[#This Row],[kapp_slack_lb]])/Table5[[#This Row],[associated enzload]]),0)</f>
        <v>27141.277792879999</v>
      </c>
      <c r="Q3925" s="1" t="str">
        <f>"'"&amp;Table5[[#This Row],[rxn]]&amp;"'"&amp;CHAR(9)&amp;Table5[[#This Row],[kapp + (slack_ub - slack_lb)/enzload]]</f>
        <v>'RXN-tpsfad_c_r_FWD-SPONT'	27141.27779288</v>
      </c>
      <c r="R3925" s="1">
        <f>_xlfn.XLOOKUP(Table5[[#This Row],[rxn]],Table38[name],Table38[flux],0)</f>
        <v>1.0559625300000001E-7</v>
      </c>
      <c r="S3925" s="1">
        <f>_xlfn.XLOOKUP(SUBSTITUTE(Table5[[#This Row],[rxn]],"RXN-","ENZLOAD-"),Table38[name],Table38[flux],0)</f>
        <v>0</v>
      </c>
      <c r="T3925" s="1" t="b">
        <f>AND(Table5[[#This Row],[ENZLOAD flux in kapp-slack.gms]]=0,Table5[[#This Row],[flux in kapp-slack.gms]]&lt;&gt;0,NOT(Table5[[#This Row],[spont or unknown?]]))</f>
        <v>0</v>
      </c>
      <c r="U3925" s="1" t="b">
        <f>OR(_xlfn.TEXTAFTER(Table5[[#This Row],[rxn]],"-",-1)="SPONT",_xlfn.TEXTAFTER(Table5[[#This Row],[rxn]],"-",-1)="UNKNOWN")</f>
        <v>1</v>
      </c>
      <c r="V3925" s="1">
        <f>_xlfn.XLOOKUP(SUBSTITUTE(Table5[[#This Row],[rxn]],"RXN-","ENZLOAD-"),Table4[rxn],Table4[ub],0)</f>
        <v>0</v>
      </c>
      <c r="W3925" s="1" t="b">
        <f>AND(Table5[[#This Row],[FVA ENZLOAD flux UB]]=0,Table5[[#This Row],[ENZ not made when it should be?]])</f>
        <v>0</v>
      </c>
    </row>
    <row r="3926" spans="6:23" hidden="1">
      <c r="F3926" s="1" t="s">
        <v>9821</v>
      </c>
      <c r="G3926" s="1" t="str">
        <f>_xlfn.TEXTBEFORE(Table5[[#This Row],[rxn     kapp_old        kapp_slack_ub   kapp_slack_lb]]," ")</f>
        <v>RXN-tpsfad_c_r_REV-SPONT</v>
      </c>
      <c r="H392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92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926" s="1">
        <f>_xlfn.NUMBERVALUE(_xlfn.TEXTAFTER(Table5[[#This Row],[rxn     kapp_old        kapp_slack_ub   kapp_slack_lb]]," ",-1))</f>
        <v>0</v>
      </c>
      <c r="K3926" s="1">
        <f>_xlfn.XLOOKUP(SUBSTITUTE(Table5[[#This Row],[rxn]],"RXN-","ENZLOAD-"),ENZLOAD[name],ENZLOAD[flux],0)</f>
        <v>0</v>
      </c>
      <c r="L3926" s="1" t="str">
        <f>"'"&amp;Table5[[#This Row],[rxn]]&amp;"'"&amp;CHAR(9)&amp;IF(AND(Table5[[#This Row],[kapp_slack_ub]]&lt;&gt;0,Table5[[#This Row],[kapp_old]]&lt;$F$1),$F$1,Table5[[#This Row],[kapp_old]])</f>
        <v>'RXN-tpsfad_c_r_REV-SPONT'	27141.27779288</v>
      </c>
      <c r="M3926" s="1">
        <f>_xlfn.XLOOKUP(Table5[[#This Row],[rxn]],Table3[name],Table3[flux],$F$1)</f>
        <v>27141.277792879999</v>
      </c>
      <c r="N3926" s="1" t="str">
        <f>IFERROR(Table5[[#This Row],[min flux]]/Table5[[#This Row],[associated enzload]],"")</f>
        <v/>
      </c>
      <c r="O3926" s="1">
        <f>_xlfn.NUMBERVALUE(IF(Table5[[#This Row],[flux/enzload]]="","",ABS($N$1-Table5[[#This Row],[flux/enzload]])))</f>
        <v>0</v>
      </c>
      <c r="P3926" s="1">
        <f>Table5[[#This Row],[kapp_old]]+IFERROR(((Table5[[#This Row],[kapp_slack_ub]]-Table5[[#This Row],[kapp_slack_lb]])/Table5[[#This Row],[associated enzload]]),0)</f>
        <v>27141.277792879999</v>
      </c>
      <c r="Q3926" s="1" t="str">
        <f>"'"&amp;Table5[[#This Row],[rxn]]&amp;"'"&amp;CHAR(9)&amp;Table5[[#This Row],[kapp + (slack_ub - slack_lb)/enzload]]</f>
        <v>'RXN-tpsfad_c_r_REV-SPONT'	27141.27779288</v>
      </c>
      <c r="R3926" s="1">
        <f>_xlfn.XLOOKUP(Table5[[#This Row],[rxn]],Table38[name],Table38[flux],0)</f>
        <v>0</v>
      </c>
      <c r="S3926" s="1">
        <f>_xlfn.XLOOKUP(SUBSTITUTE(Table5[[#This Row],[rxn]],"RXN-","ENZLOAD-"),Table38[name],Table38[flux],0)</f>
        <v>0</v>
      </c>
      <c r="T3926" s="1" t="b">
        <f>AND(Table5[[#This Row],[ENZLOAD flux in kapp-slack.gms]]=0,Table5[[#This Row],[flux in kapp-slack.gms]]&lt;&gt;0,NOT(Table5[[#This Row],[spont or unknown?]]))</f>
        <v>0</v>
      </c>
      <c r="U3926" s="1" t="b">
        <f>OR(_xlfn.TEXTAFTER(Table5[[#This Row],[rxn]],"-",-1)="SPONT",_xlfn.TEXTAFTER(Table5[[#This Row],[rxn]],"-",-1)="UNKNOWN")</f>
        <v>1</v>
      </c>
      <c r="V3926" s="1">
        <f>_xlfn.XLOOKUP(SUBSTITUTE(Table5[[#This Row],[rxn]],"RXN-","ENZLOAD-"),Table4[rxn],Table4[ub],0)</f>
        <v>0</v>
      </c>
      <c r="W3926" s="1" t="b">
        <f>AND(Table5[[#This Row],[FVA ENZLOAD flux UB]]=0,Table5[[#This Row],[ENZ not made when it should be?]])</f>
        <v>0</v>
      </c>
    </row>
    <row r="3927" spans="6:23" hidden="1">
      <c r="F3927" s="1" t="s">
        <v>9822</v>
      </c>
      <c r="G3927" s="1" t="str">
        <f>_xlfn.TEXTBEFORE(Table5[[#This Row],[rxn     kapp_old        kapp_slack_ub   kapp_slack_lb]]," ")</f>
        <v>RXN-tpsfad_c_x_FWD-SPONT</v>
      </c>
      <c r="H392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92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927" s="1">
        <f>_xlfn.NUMBERVALUE(_xlfn.TEXTAFTER(Table5[[#This Row],[rxn     kapp_old        kapp_slack_ub   kapp_slack_lb]]," ",-1))</f>
        <v>0</v>
      </c>
      <c r="K3927" s="1">
        <f>_xlfn.XLOOKUP(SUBSTITUTE(Table5[[#This Row],[rxn]],"RXN-","ENZLOAD-"),ENZLOAD[name],ENZLOAD[flux],0)</f>
        <v>0</v>
      </c>
      <c r="L3927" s="1" t="str">
        <f>"'"&amp;Table5[[#This Row],[rxn]]&amp;"'"&amp;CHAR(9)&amp;IF(AND(Table5[[#This Row],[kapp_slack_ub]]&lt;&gt;0,Table5[[#This Row],[kapp_old]]&lt;$F$1),$F$1,Table5[[#This Row],[kapp_old]])</f>
        <v>'RXN-tpsfad_c_x_FWD-SPONT'	27141.27779288</v>
      </c>
      <c r="M3927" s="1">
        <f>_xlfn.XLOOKUP(Table5[[#This Row],[rxn]],Table3[name],Table3[flux],$F$1)</f>
        <v>1.7342507349999999E-9</v>
      </c>
      <c r="N3927" s="1" t="str">
        <f>IFERROR(Table5[[#This Row],[min flux]]/Table5[[#This Row],[associated enzload]],"")</f>
        <v/>
      </c>
      <c r="O3927" s="1">
        <f>_xlfn.NUMBERVALUE(IF(Table5[[#This Row],[flux/enzload]]="","",ABS($N$1-Table5[[#This Row],[flux/enzload]])))</f>
        <v>0</v>
      </c>
      <c r="P3927" s="1">
        <f>Table5[[#This Row],[kapp_old]]+IFERROR(((Table5[[#This Row],[kapp_slack_ub]]-Table5[[#This Row],[kapp_slack_lb]])/Table5[[#This Row],[associated enzload]]),0)</f>
        <v>27141.277792879999</v>
      </c>
      <c r="Q3927" s="1" t="str">
        <f>"'"&amp;Table5[[#This Row],[rxn]]&amp;"'"&amp;CHAR(9)&amp;Table5[[#This Row],[kapp + (slack_ub - slack_lb)/enzload]]</f>
        <v>'RXN-tpsfad_c_x_FWD-SPONT'	27141.27779288</v>
      </c>
      <c r="R3927" s="1">
        <f>_xlfn.XLOOKUP(Table5[[#This Row],[rxn]],Table38[name],Table38[flux],0)</f>
        <v>0</v>
      </c>
      <c r="S3927" s="1">
        <f>_xlfn.XLOOKUP(SUBSTITUTE(Table5[[#This Row],[rxn]],"RXN-","ENZLOAD-"),Table38[name],Table38[flux],0)</f>
        <v>0</v>
      </c>
      <c r="T3927" s="1" t="b">
        <f>AND(Table5[[#This Row],[ENZLOAD flux in kapp-slack.gms]]=0,Table5[[#This Row],[flux in kapp-slack.gms]]&lt;&gt;0,NOT(Table5[[#This Row],[spont or unknown?]]))</f>
        <v>0</v>
      </c>
      <c r="U3927" s="1" t="b">
        <f>OR(_xlfn.TEXTAFTER(Table5[[#This Row],[rxn]],"-",-1)="SPONT",_xlfn.TEXTAFTER(Table5[[#This Row],[rxn]],"-",-1)="UNKNOWN")</f>
        <v>1</v>
      </c>
      <c r="V3927" s="1">
        <f>_xlfn.XLOOKUP(SUBSTITUTE(Table5[[#This Row],[rxn]],"RXN-","ENZLOAD-"),Table4[rxn],Table4[ub],0)</f>
        <v>0</v>
      </c>
      <c r="W3927" s="1" t="b">
        <f>AND(Table5[[#This Row],[FVA ENZLOAD flux UB]]=0,Table5[[#This Row],[ENZ not made when it should be?]])</f>
        <v>0</v>
      </c>
    </row>
    <row r="3928" spans="6:23" hidden="1">
      <c r="F3928" s="1" t="s">
        <v>9823</v>
      </c>
      <c r="G3928" s="1" t="str">
        <f>_xlfn.TEXTBEFORE(Table5[[#This Row],[rxn     kapp_old        kapp_slack_ub   kapp_slack_lb]]," ")</f>
        <v>RXN-tpsfad_c_x_REV-SPONT</v>
      </c>
      <c r="H392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92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928" s="1">
        <f>_xlfn.NUMBERVALUE(_xlfn.TEXTAFTER(Table5[[#This Row],[rxn     kapp_old        kapp_slack_ub   kapp_slack_lb]]," ",-1))</f>
        <v>0</v>
      </c>
      <c r="K3928" s="1">
        <f>_xlfn.XLOOKUP(SUBSTITUTE(Table5[[#This Row],[rxn]],"RXN-","ENZLOAD-"),ENZLOAD[name],ENZLOAD[flux],0)</f>
        <v>0</v>
      </c>
      <c r="L3928" s="1" t="str">
        <f>"'"&amp;Table5[[#This Row],[rxn]]&amp;"'"&amp;CHAR(9)&amp;IF(AND(Table5[[#This Row],[kapp_slack_ub]]&lt;&gt;0,Table5[[#This Row],[kapp_old]]&lt;$F$1),$F$1,Table5[[#This Row],[kapp_old]])</f>
        <v>'RXN-tpsfad_c_x_REV-SPONT'	27141.27779288</v>
      </c>
      <c r="M3928" s="1">
        <f>_xlfn.XLOOKUP(Table5[[#This Row],[rxn]],Table3[name],Table3[flux],$F$1)</f>
        <v>27141.277792879999</v>
      </c>
      <c r="N3928" s="1" t="str">
        <f>IFERROR(Table5[[#This Row],[min flux]]/Table5[[#This Row],[associated enzload]],"")</f>
        <v/>
      </c>
      <c r="O3928" s="1">
        <f>_xlfn.NUMBERVALUE(IF(Table5[[#This Row],[flux/enzload]]="","",ABS($N$1-Table5[[#This Row],[flux/enzload]])))</f>
        <v>0</v>
      </c>
      <c r="P3928" s="1">
        <f>Table5[[#This Row],[kapp_old]]+IFERROR(((Table5[[#This Row],[kapp_slack_ub]]-Table5[[#This Row],[kapp_slack_lb]])/Table5[[#This Row],[associated enzload]]),0)</f>
        <v>27141.277792879999</v>
      </c>
      <c r="Q3928" s="1" t="str">
        <f>"'"&amp;Table5[[#This Row],[rxn]]&amp;"'"&amp;CHAR(9)&amp;Table5[[#This Row],[kapp + (slack_ub - slack_lb)/enzload]]</f>
        <v>'RXN-tpsfad_c_x_REV-SPONT'	27141.27779288</v>
      </c>
      <c r="R3928" s="1">
        <f>_xlfn.XLOOKUP(Table5[[#This Row],[rxn]],Table38[name],Table38[flux],0)</f>
        <v>0</v>
      </c>
      <c r="S3928" s="1">
        <f>_xlfn.XLOOKUP(SUBSTITUTE(Table5[[#This Row],[rxn]],"RXN-","ENZLOAD-"),Table38[name],Table38[flux],0)</f>
        <v>0</v>
      </c>
      <c r="T3928" s="1" t="b">
        <f>AND(Table5[[#This Row],[ENZLOAD flux in kapp-slack.gms]]=0,Table5[[#This Row],[flux in kapp-slack.gms]]&lt;&gt;0,NOT(Table5[[#This Row],[spont or unknown?]]))</f>
        <v>0</v>
      </c>
      <c r="U3928" s="1" t="b">
        <f>OR(_xlfn.TEXTAFTER(Table5[[#This Row],[rxn]],"-",-1)="SPONT",_xlfn.TEXTAFTER(Table5[[#This Row],[rxn]],"-",-1)="UNKNOWN")</f>
        <v>1</v>
      </c>
      <c r="V3928" s="1">
        <f>_xlfn.XLOOKUP(SUBSTITUTE(Table5[[#This Row],[rxn]],"RXN-","ENZLOAD-"),Table4[rxn],Table4[ub],0)</f>
        <v>0</v>
      </c>
      <c r="W3928" s="1" t="b">
        <f>AND(Table5[[#This Row],[FVA ENZLOAD flux UB]]=0,Table5[[#This Row],[ENZ not made when it should be?]])</f>
        <v>0</v>
      </c>
    </row>
    <row r="3929" spans="6:23" hidden="1">
      <c r="F3929" s="1" t="s">
        <v>9824</v>
      </c>
      <c r="G3929" s="1" t="str">
        <f>_xlfn.TEXTBEFORE(Table5[[#This Row],[rxn     kapp_old        kapp_slack_ub   kapp_slack_lb]]," ")</f>
        <v>RXN-tpsfe2_c_r_FWD-SPONT</v>
      </c>
      <c r="H392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92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929" s="1">
        <f>_xlfn.NUMBERVALUE(_xlfn.TEXTAFTER(Table5[[#This Row],[rxn     kapp_old        kapp_slack_ub   kapp_slack_lb]]," ",-1))</f>
        <v>0</v>
      </c>
      <c r="K3929" s="1">
        <f>_xlfn.XLOOKUP(SUBSTITUTE(Table5[[#This Row],[rxn]],"RXN-","ENZLOAD-"),ENZLOAD[name],ENZLOAD[flux],0)</f>
        <v>0</v>
      </c>
      <c r="L3929" s="1" t="str">
        <f>"'"&amp;Table5[[#This Row],[rxn]]&amp;"'"&amp;CHAR(9)&amp;IF(AND(Table5[[#This Row],[kapp_slack_ub]]&lt;&gt;0,Table5[[#This Row],[kapp_old]]&lt;$F$1),$F$1,Table5[[#This Row],[kapp_old]])</f>
        <v>'RXN-tpsfe2_c_r_FWD-SPONT'	27141.27779288</v>
      </c>
      <c r="M3929" s="1">
        <f>_xlfn.XLOOKUP(Table5[[#This Row],[rxn]],Table3[name],Table3[flux],$F$1)</f>
        <v>5.7960969999999897E-12</v>
      </c>
      <c r="N3929" s="1" t="str">
        <f>IFERROR(Table5[[#This Row],[min flux]]/Table5[[#This Row],[associated enzload]],"")</f>
        <v/>
      </c>
      <c r="O3929" s="1">
        <f>_xlfn.NUMBERVALUE(IF(Table5[[#This Row],[flux/enzload]]="","",ABS($N$1-Table5[[#This Row],[flux/enzload]])))</f>
        <v>0</v>
      </c>
      <c r="P3929" s="1">
        <f>Table5[[#This Row],[kapp_old]]+IFERROR(((Table5[[#This Row],[kapp_slack_ub]]-Table5[[#This Row],[kapp_slack_lb]])/Table5[[#This Row],[associated enzload]]),0)</f>
        <v>27141.277792879999</v>
      </c>
      <c r="Q3929" s="1" t="str">
        <f>"'"&amp;Table5[[#This Row],[rxn]]&amp;"'"&amp;CHAR(9)&amp;Table5[[#This Row],[kapp + (slack_ub - slack_lb)/enzload]]</f>
        <v>'RXN-tpsfe2_c_r_FWD-SPONT'	27141.27779288</v>
      </c>
      <c r="R3929" s="1">
        <f>_xlfn.XLOOKUP(Table5[[#This Row],[rxn]],Table38[name],Table38[flux],0)</f>
        <v>0</v>
      </c>
      <c r="S3929" s="1">
        <f>_xlfn.XLOOKUP(SUBSTITUTE(Table5[[#This Row],[rxn]],"RXN-","ENZLOAD-"),Table38[name],Table38[flux],0)</f>
        <v>0</v>
      </c>
      <c r="T3929" s="1" t="b">
        <f>AND(Table5[[#This Row],[ENZLOAD flux in kapp-slack.gms]]=0,Table5[[#This Row],[flux in kapp-slack.gms]]&lt;&gt;0,NOT(Table5[[#This Row],[spont or unknown?]]))</f>
        <v>0</v>
      </c>
      <c r="U3929" s="1" t="b">
        <f>OR(_xlfn.TEXTAFTER(Table5[[#This Row],[rxn]],"-",-1)="SPONT",_xlfn.TEXTAFTER(Table5[[#This Row],[rxn]],"-",-1)="UNKNOWN")</f>
        <v>1</v>
      </c>
      <c r="V3929" s="1">
        <f>_xlfn.XLOOKUP(SUBSTITUTE(Table5[[#This Row],[rxn]],"RXN-","ENZLOAD-"),Table4[rxn],Table4[ub],0)</f>
        <v>0</v>
      </c>
      <c r="W3929" s="1" t="b">
        <f>AND(Table5[[#This Row],[FVA ENZLOAD flux UB]]=0,Table5[[#This Row],[ENZ not made when it should be?]])</f>
        <v>0</v>
      </c>
    </row>
    <row r="3930" spans="6:23" hidden="1">
      <c r="F3930" s="1" t="s">
        <v>9825</v>
      </c>
      <c r="G3930" s="1" t="str">
        <f>_xlfn.TEXTBEFORE(Table5[[#This Row],[rxn     kapp_old        kapp_slack_ub   kapp_slack_lb]]," ")</f>
        <v>RXN-tpsfe2_c_r_REV-SPONT</v>
      </c>
      <c r="H393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93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930" s="1">
        <f>_xlfn.NUMBERVALUE(_xlfn.TEXTAFTER(Table5[[#This Row],[rxn     kapp_old        kapp_slack_ub   kapp_slack_lb]]," ",-1))</f>
        <v>0</v>
      </c>
      <c r="K3930" s="1">
        <f>_xlfn.XLOOKUP(SUBSTITUTE(Table5[[#This Row],[rxn]],"RXN-","ENZLOAD-"),ENZLOAD[name],ENZLOAD[flux],0)</f>
        <v>0</v>
      </c>
      <c r="L3930" s="1" t="str">
        <f>"'"&amp;Table5[[#This Row],[rxn]]&amp;"'"&amp;CHAR(9)&amp;IF(AND(Table5[[#This Row],[kapp_slack_ub]]&lt;&gt;0,Table5[[#This Row],[kapp_old]]&lt;$F$1),$F$1,Table5[[#This Row],[kapp_old]])</f>
        <v>'RXN-tpsfe2_c_r_REV-SPONT'	27141.27779288</v>
      </c>
      <c r="M3930" s="1">
        <f>_xlfn.XLOOKUP(Table5[[#This Row],[rxn]],Table3[name],Table3[flux],$F$1)</f>
        <v>27141.277792879999</v>
      </c>
      <c r="N3930" s="1" t="str">
        <f>IFERROR(Table5[[#This Row],[min flux]]/Table5[[#This Row],[associated enzload]],"")</f>
        <v/>
      </c>
      <c r="O3930" s="1">
        <f>_xlfn.NUMBERVALUE(IF(Table5[[#This Row],[flux/enzload]]="","",ABS($N$1-Table5[[#This Row],[flux/enzload]])))</f>
        <v>0</v>
      </c>
      <c r="P3930" s="1">
        <f>Table5[[#This Row],[kapp_old]]+IFERROR(((Table5[[#This Row],[kapp_slack_ub]]-Table5[[#This Row],[kapp_slack_lb]])/Table5[[#This Row],[associated enzload]]),0)</f>
        <v>27141.277792879999</v>
      </c>
      <c r="Q3930" s="1" t="str">
        <f>"'"&amp;Table5[[#This Row],[rxn]]&amp;"'"&amp;CHAR(9)&amp;Table5[[#This Row],[kapp + (slack_ub - slack_lb)/enzload]]</f>
        <v>'RXN-tpsfe2_c_r_REV-SPONT'	27141.27779288</v>
      </c>
      <c r="R3930" s="1">
        <f>_xlfn.XLOOKUP(Table5[[#This Row],[rxn]],Table38[name],Table38[flux],0)</f>
        <v>0</v>
      </c>
      <c r="S3930" s="1">
        <f>_xlfn.XLOOKUP(SUBSTITUTE(Table5[[#This Row],[rxn]],"RXN-","ENZLOAD-"),Table38[name],Table38[flux],0)</f>
        <v>0</v>
      </c>
      <c r="T3930" s="1" t="b">
        <f>AND(Table5[[#This Row],[ENZLOAD flux in kapp-slack.gms]]=0,Table5[[#This Row],[flux in kapp-slack.gms]]&lt;&gt;0,NOT(Table5[[#This Row],[spont or unknown?]]))</f>
        <v>0</v>
      </c>
      <c r="U3930" s="1" t="b">
        <f>OR(_xlfn.TEXTAFTER(Table5[[#This Row],[rxn]],"-",-1)="SPONT",_xlfn.TEXTAFTER(Table5[[#This Row],[rxn]],"-",-1)="UNKNOWN")</f>
        <v>1</v>
      </c>
      <c r="V3930" s="1">
        <f>_xlfn.XLOOKUP(SUBSTITUTE(Table5[[#This Row],[rxn]],"RXN-","ENZLOAD-"),Table4[rxn],Table4[ub],0)</f>
        <v>0</v>
      </c>
      <c r="W3930" s="1" t="b">
        <f>AND(Table5[[#This Row],[FVA ENZLOAD flux UB]]=0,Table5[[#This Row],[ENZ not made when it should be?]])</f>
        <v>0</v>
      </c>
    </row>
    <row r="3931" spans="6:23" hidden="1">
      <c r="F3931" s="1" t="s">
        <v>9826</v>
      </c>
      <c r="G3931" s="1" t="str">
        <f>_xlfn.TEXTBEFORE(Table5[[#This Row],[rxn     kapp_old        kapp_slack_ub   kapp_slack_lb]]," ")</f>
        <v>RXN-tpsfeCATION_c_n_FWD-SPONT</v>
      </c>
      <c r="H393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93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931" s="1">
        <f>_xlfn.NUMBERVALUE(_xlfn.TEXTAFTER(Table5[[#This Row],[rxn     kapp_old        kapp_slack_ub   kapp_slack_lb]]," ",-1))</f>
        <v>0</v>
      </c>
      <c r="K3931" s="1">
        <f>_xlfn.XLOOKUP(SUBSTITUTE(Table5[[#This Row],[rxn]],"RXN-","ENZLOAD-"),ENZLOAD[name],ENZLOAD[flux],0)</f>
        <v>0</v>
      </c>
      <c r="L3931" s="1" t="str">
        <f>"'"&amp;Table5[[#This Row],[rxn]]&amp;"'"&amp;CHAR(9)&amp;IF(AND(Table5[[#This Row],[kapp_slack_ub]]&lt;&gt;0,Table5[[#This Row],[kapp_old]]&lt;$F$1),$F$1,Table5[[#This Row],[kapp_old]])</f>
        <v>'RXN-tpsfeCATION_c_n_FWD-SPONT'	27141.27779288</v>
      </c>
      <c r="M3931" s="1">
        <f>_xlfn.XLOOKUP(Table5[[#This Row],[rxn]],Table3[name],Table3[flux],$F$1)</f>
        <v>1.54398455E-10</v>
      </c>
      <c r="N3931" s="1" t="str">
        <f>IFERROR(Table5[[#This Row],[min flux]]/Table5[[#This Row],[associated enzload]],"")</f>
        <v/>
      </c>
      <c r="O3931" s="1">
        <f>_xlfn.NUMBERVALUE(IF(Table5[[#This Row],[flux/enzload]]="","",ABS($N$1-Table5[[#This Row],[flux/enzload]])))</f>
        <v>0</v>
      </c>
      <c r="P3931" s="1">
        <f>Table5[[#This Row],[kapp_old]]+IFERROR(((Table5[[#This Row],[kapp_slack_ub]]-Table5[[#This Row],[kapp_slack_lb]])/Table5[[#This Row],[associated enzload]]),0)</f>
        <v>27141.277792879999</v>
      </c>
      <c r="Q3931" s="1" t="str">
        <f>"'"&amp;Table5[[#This Row],[rxn]]&amp;"'"&amp;CHAR(9)&amp;Table5[[#This Row],[kapp + (slack_ub - slack_lb)/enzload]]</f>
        <v>'RXN-tpsfeCATION_c_n_FWD-SPONT'	27141.27779288</v>
      </c>
      <c r="R3931" s="1">
        <f>_xlfn.XLOOKUP(Table5[[#This Row],[rxn]],Table38[name],Table38[flux],0)</f>
        <v>1.59789166E-7</v>
      </c>
      <c r="S3931" s="1">
        <f>_xlfn.XLOOKUP(SUBSTITUTE(Table5[[#This Row],[rxn]],"RXN-","ENZLOAD-"),Table38[name],Table38[flux],0)</f>
        <v>0</v>
      </c>
      <c r="T3931" s="1" t="b">
        <f>AND(Table5[[#This Row],[ENZLOAD flux in kapp-slack.gms]]=0,Table5[[#This Row],[flux in kapp-slack.gms]]&lt;&gt;0,NOT(Table5[[#This Row],[spont or unknown?]]))</f>
        <v>0</v>
      </c>
      <c r="U3931" s="1" t="b">
        <f>OR(_xlfn.TEXTAFTER(Table5[[#This Row],[rxn]],"-",-1)="SPONT",_xlfn.TEXTAFTER(Table5[[#This Row],[rxn]],"-",-1)="UNKNOWN")</f>
        <v>1</v>
      </c>
      <c r="V3931" s="1">
        <f>_xlfn.XLOOKUP(SUBSTITUTE(Table5[[#This Row],[rxn]],"RXN-","ENZLOAD-"),Table4[rxn],Table4[ub],0)</f>
        <v>0</v>
      </c>
      <c r="W3931" s="1" t="b">
        <f>AND(Table5[[#This Row],[FVA ENZLOAD flux UB]]=0,Table5[[#This Row],[ENZ not made when it should be?]])</f>
        <v>0</v>
      </c>
    </row>
    <row r="3932" spans="6:23" hidden="1">
      <c r="F3932" s="1" t="s">
        <v>9827</v>
      </c>
      <c r="G3932" s="1" t="str">
        <f>_xlfn.TEXTBEFORE(Table5[[#This Row],[rxn     kapp_old        kapp_slack_ub   kapp_slack_lb]]," ")</f>
        <v>RXN-tpsfeCATION_c_n_REV-SPONT</v>
      </c>
      <c r="H393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93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932" s="1">
        <f>_xlfn.NUMBERVALUE(_xlfn.TEXTAFTER(Table5[[#This Row],[rxn     kapp_old        kapp_slack_ub   kapp_slack_lb]]," ",-1))</f>
        <v>0</v>
      </c>
      <c r="K3932" s="1">
        <f>_xlfn.XLOOKUP(SUBSTITUTE(Table5[[#This Row],[rxn]],"RXN-","ENZLOAD-"),ENZLOAD[name],ENZLOAD[flux],0)</f>
        <v>0</v>
      </c>
      <c r="L3932" s="1" t="str">
        <f>"'"&amp;Table5[[#This Row],[rxn]]&amp;"'"&amp;CHAR(9)&amp;IF(AND(Table5[[#This Row],[kapp_slack_ub]]&lt;&gt;0,Table5[[#This Row],[kapp_old]]&lt;$F$1),$F$1,Table5[[#This Row],[kapp_old]])</f>
        <v>'RXN-tpsfeCATION_c_n_REV-SPONT'	27141.27779288</v>
      </c>
      <c r="M3932" s="1">
        <f>_xlfn.XLOOKUP(Table5[[#This Row],[rxn]],Table3[name],Table3[flux],$F$1)</f>
        <v>27141.277792879999</v>
      </c>
      <c r="N3932" s="1" t="str">
        <f>IFERROR(Table5[[#This Row],[min flux]]/Table5[[#This Row],[associated enzload]],"")</f>
        <v/>
      </c>
      <c r="O3932" s="1">
        <f>_xlfn.NUMBERVALUE(IF(Table5[[#This Row],[flux/enzload]]="","",ABS($N$1-Table5[[#This Row],[flux/enzload]])))</f>
        <v>0</v>
      </c>
      <c r="P3932" s="1">
        <f>Table5[[#This Row],[kapp_old]]+IFERROR(((Table5[[#This Row],[kapp_slack_ub]]-Table5[[#This Row],[kapp_slack_lb]])/Table5[[#This Row],[associated enzload]]),0)</f>
        <v>27141.277792879999</v>
      </c>
      <c r="Q3932" s="1" t="str">
        <f>"'"&amp;Table5[[#This Row],[rxn]]&amp;"'"&amp;CHAR(9)&amp;Table5[[#This Row],[kapp + (slack_ub - slack_lb)/enzload]]</f>
        <v>'RXN-tpsfeCATION_c_n_REV-SPONT'	27141.27779288</v>
      </c>
      <c r="R3932" s="1">
        <f>_xlfn.XLOOKUP(Table5[[#This Row],[rxn]],Table38[name],Table38[flux],0)</f>
        <v>0</v>
      </c>
      <c r="S3932" s="1">
        <f>_xlfn.XLOOKUP(SUBSTITUTE(Table5[[#This Row],[rxn]],"RXN-","ENZLOAD-"),Table38[name],Table38[flux],0)</f>
        <v>0</v>
      </c>
      <c r="T3932" s="1" t="b">
        <f>AND(Table5[[#This Row],[ENZLOAD flux in kapp-slack.gms]]=0,Table5[[#This Row],[flux in kapp-slack.gms]]&lt;&gt;0,NOT(Table5[[#This Row],[spont or unknown?]]))</f>
        <v>0</v>
      </c>
      <c r="U3932" s="1" t="b">
        <f>OR(_xlfn.TEXTAFTER(Table5[[#This Row],[rxn]],"-",-1)="SPONT",_xlfn.TEXTAFTER(Table5[[#This Row],[rxn]],"-",-1)="UNKNOWN")</f>
        <v>1</v>
      </c>
      <c r="V3932" s="1">
        <f>_xlfn.XLOOKUP(SUBSTITUTE(Table5[[#This Row],[rxn]],"RXN-","ENZLOAD-"),Table4[rxn],Table4[ub],0)</f>
        <v>0</v>
      </c>
      <c r="W3932" s="1" t="b">
        <f>AND(Table5[[#This Row],[FVA ENZLOAD flux UB]]=0,Table5[[#This Row],[ENZ not made when it should be?]])</f>
        <v>0</v>
      </c>
    </row>
    <row r="3933" spans="6:23" hidden="1">
      <c r="F3933" s="1" t="s">
        <v>9828</v>
      </c>
      <c r="G3933" s="1" t="str">
        <f>_xlfn.TEXTBEFORE(Table5[[#This Row],[rxn     kapp_old        kapp_slack_ub   kapp_slack_lb]]," ")</f>
        <v>RXN-tpsfmn_c_x_FWD-SPONT</v>
      </c>
      <c r="H393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93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933" s="1">
        <f>_xlfn.NUMBERVALUE(_xlfn.TEXTAFTER(Table5[[#This Row],[rxn     kapp_old        kapp_slack_ub   kapp_slack_lb]]," ",-1))</f>
        <v>0</v>
      </c>
      <c r="K3933" s="1">
        <f>_xlfn.XLOOKUP(SUBSTITUTE(Table5[[#This Row],[rxn]],"RXN-","ENZLOAD-"),ENZLOAD[name],ENZLOAD[flux],0)</f>
        <v>0</v>
      </c>
      <c r="L3933" s="1" t="str">
        <f>"'"&amp;Table5[[#This Row],[rxn]]&amp;"'"&amp;CHAR(9)&amp;IF(AND(Table5[[#This Row],[kapp_slack_ub]]&lt;&gt;0,Table5[[#This Row],[kapp_old]]&lt;$F$1),$F$1,Table5[[#This Row],[kapp_old]])</f>
        <v>'RXN-tpsfmn_c_x_FWD-SPONT'	27141.27779288</v>
      </c>
      <c r="M3933" s="1">
        <f>_xlfn.XLOOKUP(Table5[[#This Row],[rxn]],Table3[name],Table3[flux],$F$1)</f>
        <v>27141.277792879999</v>
      </c>
      <c r="N3933" s="1" t="str">
        <f>IFERROR(Table5[[#This Row],[min flux]]/Table5[[#This Row],[associated enzload]],"")</f>
        <v/>
      </c>
      <c r="O3933" s="1">
        <f>_xlfn.NUMBERVALUE(IF(Table5[[#This Row],[flux/enzload]]="","",ABS($N$1-Table5[[#This Row],[flux/enzload]])))</f>
        <v>0</v>
      </c>
      <c r="P3933" s="1">
        <f>Table5[[#This Row],[kapp_old]]+IFERROR(((Table5[[#This Row],[kapp_slack_ub]]-Table5[[#This Row],[kapp_slack_lb]])/Table5[[#This Row],[associated enzload]]),0)</f>
        <v>27141.277792879999</v>
      </c>
      <c r="Q3933" s="1" t="str">
        <f>"'"&amp;Table5[[#This Row],[rxn]]&amp;"'"&amp;CHAR(9)&amp;Table5[[#This Row],[kapp + (slack_ub - slack_lb)/enzload]]</f>
        <v>'RXN-tpsfmn_c_x_FWD-SPONT'	27141.27779288</v>
      </c>
      <c r="R3933" s="1">
        <f>_xlfn.XLOOKUP(Table5[[#This Row],[rxn]],Table38[name],Table38[flux],0)</f>
        <v>0</v>
      </c>
      <c r="S3933" s="1">
        <f>_xlfn.XLOOKUP(SUBSTITUTE(Table5[[#This Row],[rxn]],"RXN-","ENZLOAD-"),Table38[name],Table38[flux],0)</f>
        <v>0</v>
      </c>
      <c r="T3933" s="1" t="b">
        <f>AND(Table5[[#This Row],[ENZLOAD flux in kapp-slack.gms]]=0,Table5[[#This Row],[flux in kapp-slack.gms]]&lt;&gt;0,NOT(Table5[[#This Row],[spont or unknown?]]))</f>
        <v>0</v>
      </c>
      <c r="U3933" s="1" t="b">
        <f>OR(_xlfn.TEXTAFTER(Table5[[#This Row],[rxn]],"-",-1)="SPONT",_xlfn.TEXTAFTER(Table5[[#This Row],[rxn]],"-",-1)="UNKNOWN")</f>
        <v>1</v>
      </c>
      <c r="V3933" s="1">
        <f>_xlfn.XLOOKUP(SUBSTITUTE(Table5[[#This Row],[rxn]],"RXN-","ENZLOAD-"),Table4[rxn],Table4[ub],0)</f>
        <v>0</v>
      </c>
      <c r="W3933" s="1" t="b">
        <f>AND(Table5[[#This Row],[FVA ENZLOAD flux UB]]=0,Table5[[#This Row],[ENZ not made when it should be?]])</f>
        <v>0</v>
      </c>
    </row>
    <row r="3934" spans="6:23" hidden="1">
      <c r="F3934" s="1" t="s">
        <v>9829</v>
      </c>
      <c r="G3934" s="1" t="str">
        <f>_xlfn.TEXTBEFORE(Table5[[#This Row],[rxn     kapp_old        kapp_slack_ub   kapp_slack_lb]]," ")</f>
        <v>RXN-tpsfmn_c_x_REV-SPONT</v>
      </c>
      <c r="H393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93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934" s="1">
        <f>_xlfn.NUMBERVALUE(_xlfn.TEXTAFTER(Table5[[#This Row],[rxn     kapp_old        kapp_slack_ub   kapp_slack_lb]]," ",-1))</f>
        <v>0</v>
      </c>
      <c r="K3934" s="1">
        <f>_xlfn.XLOOKUP(SUBSTITUTE(Table5[[#This Row],[rxn]],"RXN-","ENZLOAD-"),ENZLOAD[name],ENZLOAD[flux],0)</f>
        <v>0</v>
      </c>
      <c r="L3934" s="1" t="str">
        <f>"'"&amp;Table5[[#This Row],[rxn]]&amp;"'"&amp;CHAR(9)&amp;IF(AND(Table5[[#This Row],[kapp_slack_ub]]&lt;&gt;0,Table5[[#This Row],[kapp_old]]&lt;$F$1),$F$1,Table5[[#This Row],[kapp_old]])</f>
        <v>'RXN-tpsfmn_c_x_REV-SPONT'	27141.27779288</v>
      </c>
      <c r="M3934" s="1">
        <f>_xlfn.XLOOKUP(Table5[[#This Row],[rxn]],Table3[name],Table3[flux],$F$1)</f>
        <v>27141.277792879999</v>
      </c>
      <c r="N3934" s="1" t="str">
        <f>IFERROR(Table5[[#This Row],[min flux]]/Table5[[#This Row],[associated enzload]],"")</f>
        <v/>
      </c>
      <c r="O3934" s="1">
        <f>_xlfn.NUMBERVALUE(IF(Table5[[#This Row],[flux/enzload]]="","",ABS($N$1-Table5[[#This Row],[flux/enzload]])))</f>
        <v>0</v>
      </c>
      <c r="P3934" s="1">
        <f>Table5[[#This Row],[kapp_old]]+IFERROR(((Table5[[#This Row],[kapp_slack_ub]]-Table5[[#This Row],[kapp_slack_lb]])/Table5[[#This Row],[associated enzload]]),0)</f>
        <v>27141.277792879999</v>
      </c>
      <c r="Q3934" s="1" t="str">
        <f>"'"&amp;Table5[[#This Row],[rxn]]&amp;"'"&amp;CHAR(9)&amp;Table5[[#This Row],[kapp + (slack_ub - slack_lb)/enzload]]</f>
        <v>'RXN-tpsfmn_c_x_REV-SPONT'	27141.27779288</v>
      </c>
      <c r="R3934" s="1">
        <f>_xlfn.XLOOKUP(Table5[[#This Row],[rxn]],Table38[name],Table38[flux],0)</f>
        <v>0</v>
      </c>
      <c r="S3934" s="1">
        <f>_xlfn.XLOOKUP(SUBSTITUTE(Table5[[#This Row],[rxn]],"RXN-","ENZLOAD-"),Table38[name],Table38[flux],0)</f>
        <v>0</v>
      </c>
      <c r="T3934" s="1" t="b">
        <f>AND(Table5[[#This Row],[ENZLOAD flux in kapp-slack.gms]]=0,Table5[[#This Row],[flux in kapp-slack.gms]]&lt;&gt;0,NOT(Table5[[#This Row],[spont or unknown?]]))</f>
        <v>0</v>
      </c>
      <c r="U3934" s="1" t="b">
        <f>OR(_xlfn.TEXTAFTER(Table5[[#This Row],[rxn]],"-",-1)="SPONT",_xlfn.TEXTAFTER(Table5[[#This Row],[rxn]],"-",-1)="UNKNOWN")</f>
        <v>1</v>
      </c>
      <c r="V3934" s="1">
        <f>_xlfn.XLOOKUP(SUBSTITUTE(Table5[[#This Row],[rxn]],"RXN-","ENZLOAD-"),Table4[rxn],Table4[ub],0)</f>
        <v>0</v>
      </c>
      <c r="W3934" s="1" t="b">
        <f>AND(Table5[[#This Row],[FVA ENZLOAD flux UB]]=0,Table5[[#This Row],[ENZ not made when it should be?]])</f>
        <v>0</v>
      </c>
    </row>
    <row r="3935" spans="6:23" hidden="1">
      <c r="F3935" s="1" t="s">
        <v>9830</v>
      </c>
      <c r="G3935" s="1" t="str">
        <f>_xlfn.TEXTBEFORE(Table5[[#This Row],[rxn     kapp_old        kapp_slack_ub   kapp_slack_lb]]," ")</f>
        <v>RXN-tpsheme_c_r_FWD-SPONT</v>
      </c>
      <c r="H393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93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935" s="1">
        <f>_xlfn.NUMBERVALUE(_xlfn.TEXTAFTER(Table5[[#This Row],[rxn     kapp_old        kapp_slack_ub   kapp_slack_lb]]," ",-1))</f>
        <v>0</v>
      </c>
      <c r="K3935" s="1">
        <f>_xlfn.XLOOKUP(SUBSTITUTE(Table5[[#This Row],[rxn]],"RXN-","ENZLOAD-"),ENZLOAD[name],ENZLOAD[flux],0)</f>
        <v>0</v>
      </c>
      <c r="L3935" s="1" t="str">
        <f>"'"&amp;Table5[[#This Row],[rxn]]&amp;"'"&amp;CHAR(9)&amp;IF(AND(Table5[[#This Row],[kapp_slack_ub]]&lt;&gt;0,Table5[[#This Row],[kapp_old]]&lt;$F$1),$F$1,Table5[[#This Row],[kapp_old]])</f>
        <v>'RXN-tpsheme_c_r_FWD-SPONT'	27141.27779288</v>
      </c>
      <c r="M3935" s="1">
        <f>_xlfn.XLOOKUP(Table5[[#This Row],[rxn]],Table3[name],Table3[flux],$F$1)</f>
        <v>3.0847356000000001E-11</v>
      </c>
      <c r="N3935" s="1" t="str">
        <f>IFERROR(Table5[[#This Row],[min flux]]/Table5[[#This Row],[associated enzload]],"")</f>
        <v/>
      </c>
      <c r="O3935" s="1">
        <f>_xlfn.NUMBERVALUE(IF(Table5[[#This Row],[flux/enzload]]="","",ABS($N$1-Table5[[#This Row],[flux/enzload]])))</f>
        <v>0</v>
      </c>
      <c r="P3935" s="1">
        <f>Table5[[#This Row],[kapp_old]]+IFERROR(((Table5[[#This Row],[kapp_slack_ub]]-Table5[[#This Row],[kapp_slack_lb]])/Table5[[#This Row],[associated enzload]]),0)</f>
        <v>27141.277792879999</v>
      </c>
      <c r="Q3935" s="1" t="str">
        <f>"'"&amp;Table5[[#This Row],[rxn]]&amp;"'"&amp;CHAR(9)&amp;Table5[[#This Row],[kapp + (slack_ub - slack_lb)/enzload]]</f>
        <v>'RXN-tpsheme_c_r_FWD-SPONT'	27141.27779288</v>
      </c>
      <c r="R3935" s="1">
        <f>_xlfn.XLOOKUP(Table5[[#This Row],[rxn]],Table38[name],Table38[flux],0)</f>
        <v>0</v>
      </c>
      <c r="S3935" s="1">
        <f>_xlfn.XLOOKUP(SUBSTITUTE(Table5[[#This Row],[rxn]],"RXN-","ENZLOAD-"),Table38[name],Table38[flux],0)</f>
        <v>0</v>
      </c>
      <c r="T3935" s="1" t="b">
        <f>AND(Table5[[#This Row],[ENZLOAD flux in kapp-slack.gms]]=0,Table5[[#This Row],[flux in kapp-slack.gms]]&lt;&gt;0,NOT(Table5[[#This Row],[spont or unknown?]]))</f>
        <v>0</v>
      </c>
      <c r="U3935" s="1" t="b">
        <f>OR(_xlfn.TEXTAFTER(Table5[[#This Row],[rxn]],"-",-1)="SPONT",_xlfn.TEXTAFTER(Table5[[#This Row],[rxn]],"-",-1)="UNKNOWN")</f>
        <v>1</v>
      </c>
      <c r="V3935" s="1">
        <f>_xlfn.XLOOKUP(SUBSTITUTE(Table5[[#This Row],[rxn]],"RXN-","ENZLOAD-"),Table4[rxn],Table4[ub],0)</f>
        <v>0</v>
      </c>
      <c r="W3935" s="1" t="b">
        <f>AND(Table5[[#This Row],[FVA ENZLOAD flux UB]]=0,Table5[[#This Row],[ENZ not made when it should be?]])</f>
        <v>0</v>
      </c>
    </row>
    <row r="3936" spans="6:23" hidden="1">
      <c r="F3936" s="1" t="s">
        <v>9831</v>
      </c>
      <c r="G3936" s="1" t="str">
        <f>_xlfn.TEXTBEFORE(Table5[[#This Row],[rxn     kapp_old        kapp_slack_ub   kapp_slack_lb]]," ")</f>
        <v>RXN-tpsheme_c_r_REV-SPONT</v>
      </c>
      <c r="H393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93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936" s="1">
        <f>_xlfn.NUMBERVALUE(_xlfn.TEXTAFTER(Table5[[#This Row],[rxn     kapp_old        kapp_slack_ub   kapp_slack_lb]]," ",-1))</f>
        <v>0</v>
      </c>
      <c r="K3936" s="1">
        <f>_xlfn.XLOOKUP(SUBSTITUTE(Table5[[#This Row],[rxn]],"RXN-","ENZLOAD-"),ENZLOAD[name],ENZLOAD[flux],0)</f>
        <v>0</v>
      </c>
      <c r="L3936" s="1" t="str">
        <f>"'"&amp;Table5[[#This Row],[rxn]]&amp;"'"&amp;CHAR(9)&amp;IF(AND(Table5[[#This Row],[kapp_slack_ub]]&lt;&gt;0,Table5[[#This Row],[kapp_old]]&lt;$F$1),$F$1,Table5[[#This Row],[kapp_old]])</f>
        <v>'RXN-tpsheme_c_r_REV-SPONT'	27141.27779288</v>
      </c>
      <c r="M3936" s="1">
        <f>_xlfn.XLOOKUP(Table5[[#This Row],[rxn]],Table3[name],Table3[flux],$F$1)</f>
        <v>27141.277792879999</v>
      </c>
      <c r="N3936" s="1" t="str">
        <f>IFERROR(Table5[[#This Row],[min flux]]/Table5[[#This Row],[associated enzload]],"")</f>
        <v/>
      </c>
      <c r="O3936" s="1">
        <f>_xlfn.NUMBERVALUE(IF(Table5[[#This Row],[flux/enzload]]="","",ABS($N$1-Table5[[#This Row],[flux/enzload]])))</f>
        <v>0</v>
      </c>
      <c r="P3936" s="1">
        <f>Table5[[#This Row],[kapp_old]]+IFERROR(((Table5[[#This Row],[kapp_slack_ub]]-Table5[[#This Row],[kapp_slack_lb]])/Table5[[#This Row],[associated enzload]]),0)</f>
        <v>27141.277792879999</v>
      </c>
      <c r="Q3936" s="1" t="str">
        <f>"'"&amp;Table5[[#This Row],[rxn]]&amp;"'"&amp;CHAR(9)&amp;Table5[[#This Row],[kapp + (slack_ub - slack_lb)/enzload]]</f>
        <v>'RXN-tpsheme_c_r_REV-SPONT'	27141.27779288</v>
      </c>
      <c r="R3936" s="1">
        <f>_xlfn.XLOOKUP(Table5[[#This Row],[rxn]],Table38[name],Table38[flux],0)</f>
        <v>0</v>
      </c>
      <c r="S3936" s="1">
        <f>_xlfn.XLOOKUP(SUBSTITUTE(Table5[[#This Row],[rxn]],"RXN-","ENZLOAD-"),Table38[name],Table38[flux],0)</f>
        <v>0</v>
      </c>
      <c r="T3936" s="1" t="b">
        <f>AND(Table5[[#This Row],[ENZLOAD flux in kapp-slack.gms]]=0,Table5[[#This Row],[flux in kapp-slack.gms]]&lt;&gt;0,NOT(Table5[[#This Row],[spont or unknown?]]))</f>
        <v>0</v>
      </c>
      <c r="U3936" s="1" t="b">
        <f>OR(_xlfn.TEXTAFTER(Table5[[#This Row],[rxn]],"-",-1)="SPONT",_xlfn.TEXTAFTER(Table5[[#This Row],[rxn]],"-",-1)="UNKNOWN")</f>
        <v>1</v>
      </c>
      <c r="V3936" s="1">
        <f>_xlfn.XLOOKUP(SUBSTITUTE(Table5[[#This Row],[rxn]],"RXN-","ENZLOAD-"),Table4[rxn],Table4[ub],0)</f>
        <v>0</v>
      </c>
      <c r="W3936" s="1" t="b">
        <f>AND(Table5[[#This Row],[FVA ENZLOAD flux UB]]=0,Table5[[#This Row],[ENZ not made when it should be?]])</f>
        <v>0</v>
      </c>
    </row>
    <row r="3937" spans="6:23" hidden="1">
      <c r="F3937" s="1" t="s">
        <v>9832</v>
      </c>
      <c r="G3937" s="1" t="str">
        <f>_xlfn.TEXTBEFORE(Table5[[#This Row],[rxn     kapp_old        kapp_slack_ub   kapp_slack_lb]]," ")</f>
        <v>RXN-tpsheme_c_x_FWD-SPONT</v>
      </c>
      <c r="H393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93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937" s="1">
        <f>_xlfn.NUMBERVALUE(_xlfn.TEXTAFTER(Table5[[#This Row],[rxn     kapp_old        kapp_slack_ub   kapp_slack_lb]]," ",-1))</f>
        <v>0</v>
      </c>
      <c r="K3937" s="1">
        <f>_xlfn.XLOOKUP(SUBSTITUTE(Table5[[#This Row],[rxn]],"RXN-","ENZLOAD-"),ENZLOAD[name],ENZLOAD[flux],0)</f>
        <v>0</v>
      </c>
      <c r="L3937" s="1" t="str">
        <f>"'"&amp;Table5[[#This Row],[rxn]]&amp;"'"&amp;CHAR(9)&amp;IF(AND(Table5[[#This Row],[kapp_slack_ub]]&lt;&gt;0,Table5[[#This Row],[kapp_old]]&lt;$F$1),$F$1,Table5[[#This Row],[kapp_old]])</f>
        <v>'RXN-tpsheme_c_x_FWD-SPONT'	27141.27779288</v>
      </c>
      <c r="M3937" s="1">
        <f>_xlfn.XLOOKUP(Table5[[#This Row],[rxn]],Table3[name],Table3[flux],$F$1)</f>
        <v>27141.277792879999</v>
      </c>
      <c r="N3937" s="1" t="str">
        <f>IFERROR(Table5[[#This Row],[min flux]]/Table5[[#This Row],[associated enzload]],"")</f>
        <v/>
      </c>
      <c r="O3937" s="1">
        <f>_xlfn.NUMBERVALUE(IF(Table5[[#This Row],[flux/enzload]]="","",ABS($N$1-Table5[[#This Row],[flux/enzload]])))</f>
        <v>0</v>
      </c>
      <c r="P3937" s="1">
        <f>Table5[[#This Row],[kapp_old]]+IFERROR(((Table5[[#This Row],[kapp_slack_ub]]-Table5[[#This Row],[kapp_slack_lb]])/Table5[[#This Row],[associated enzload]]),0)</f>
        <v>27141.277792879999</v>
      </c>
      <c r="Q3937" s="1" t="str">
        <f>"'"&amp;Table5[[#This Row],[rxn]]&amp;"'"&amp;CHAR(9)&amp;Table5[[#This Row],[kapp + (slack_ub - slack_lb)/enzload]]</f>
        <v>'RXN-tpsheme_c_x_FWD-SPONT'	27141.27779288</v>
      </c>
      <c r="R3937" s="1">
        <f>_xlfn.XLOOKUP(Table5[[#This Row],[rxn]],Table38[name],Table38[flux],0)</f>
        <v>0</v>
      </c>
      <c r="S3937" s="1">
        <f>_xlfn.XLOOKUP(SUBSTITUTE(Table5[[#This Row],[rxn]],"RXN-","ENZLOAD-"),Table38[name],Table38[flux],0)</f>
        <v>0</v>
      </c>
      <c r="T3937" s="1" t="b">
        <f>AND(Table5[[#This Row],[ENZLOAD flux in kapp-slack.gms]]=0,Table5[[#This Row],[flux in kapp-slack.gms]]&lt;&gt;0,NOT(Table5[[#This Row],[spont or unknown?]]))</f>
        <v>0</v>
      </c>
      <c r="U3937" s="1" t="b">
        <f>OR(_xlfn.TEXTAFTER(Table5[[#This Row],[rxn]],"-",-1)="SPONT",_xlfn.TEXTAFTER(Table5[[#This Row],[rxn]],"-",-1)="UNKNOWN")</f>
        <v>1</v>
      </c>
      <c r="V3937" s="1">
        <f>_xlfn.XLOOKUP(SUBSTITUTE(Table5[[#This Row],[rxn]],"RXN-","ENZLOAD-"),Table4[rxn],Table4[ub],0)</f>
        <v>0</v>
      </c>
      <c r="W3937" s="1" t="b">
        <f>AND(Table5[[#This Row],[FVA ENZLOAD flux UB]]=0,Table5[[#This Row],[ENZ not made when it should be?]])</f>
        <v>0</v>
      </c>
    </row>
    <row r="3938" spans="6:23" hidden="1">
      <c r="F3938" s="1" t="s">
        <v>9833</v>
      </c>
      <c r="G3938" s="1" t="str">
        <f>_xlfn.TEXTBEFORE(Table5[[#This Row],[rxn     kapp_old        kapp_slack_ub   kapp_slack_lb]]," ")</f>
        <v>RXN-tpsheme_c_x_REV-SPONT</v>
      </c>
      <c r="H393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93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938" s="1">
        <f>_xlfn.NUMBERVALUE(_xlfn.TEXTAFTER(Table5[[#This Row],[rxn     kapp_old        kapp_slack_ub   kapp_slack_lb]]," ",-1))</f>
        <v>0</v>
      </c>
      <c r="K3938" s="1">
        <f>_xlfn.XLOOKUP(SUBSTITUTE(Table5[[#This Row],[rxn]],"RXN-","ENZLOAD-"),ENZLOAD[name],ENZLOAD[flux],0)</f>
        <v>0</v>
      </c>
      <c r="L3938" s="1" t="str">
        <f>"'"&amp;Table5[[#This Row],[rxn]]&amp;"'"&amp;CHAR(9)&amp;IF(AND(Table5[[#This Row],[kapp_slack_ub]]&lt;&gt;0,Table5[[#This Row],[kapp_old]]&lt;$F$1),$F$1,Table5[[#This Row],[kapp_old]])</f>
        <v>'RXN-tpsheme_c_x_REV-SPONT'	27141.27779288</v>
      </c>
      <c r="M3938" s="1">
        <f>_xlfn.XLOOKUP(Table5[[#This Row],[rxn]],Table3[name],Table3[flux],$F$1)</f>
        <v>27141.277792879999</v>
      </c>
      <c r="N3938" s="1" t="str">
        <f>IFERROR(Table5[[#This Row],[min flux]]/Table5[[#This Row],[associated enzload]],"")</f>
        <v/>
      </c>
      <c r="O3938" s="1">
        <f>_xlfn.NUMBERVALUE(IF(Table5[[#This Row],[flux/enzload]]="","",ABS($N$1-Table5[[#This Row],[flux/enzload]])))</f>
        <v>0</v>
      </c>
      <c r="P3938" s="1">
        <f>Table5[[#This Row],[kapp_old]]+IFERROR(((Table5[[#This Row],[kapp_slack_ub]]-Table5[[#This Row],[kapp_slack_lb]])/Table5[[#This Row],[associated enzload]]),0)</f>
        <v>27141.277792879999</v>
      </c>
      <c r="Q3938" s="1" t="str">
        <f>"'"&amp;Table5[[#This Row],[rxn]]&amp;"'"&amp;CHAR(9)&amp;Table5[[#This Row],[kapp + (slack_ub - slack_lb)/enzload]]</f>
        <v>'RXN-tpsheme_c_x_REV-SPONT'	27141.27779288</v>
      </c>
      <c r="R3938" s="1">
        <f>_xlfn.XLOOKUP(Table5[[#This Row],[rxn]],Table38[name],Table38[flux],0)</f>
        <v>0</v>
      </c>
      <c r="S3938" s="1">
        <f>_xlfn.XLOOKUP(SUBSTITUTE(Table5[[#This Row],[rxn]],"RXN-","ENZLOAD-"),Table38[name],Table38[flux],0)</f>
        <v>0</v>
      </c>
      <c r="T3938" s="1" t="b">
        <f>AND(Table5[[#This Row],[ENZLOAD flux in kapp-slack.gms]]=0,Table5[[#This Row],[flux in kapp-slack.gms]]&lt;&gt;0,NOT(Table5[[#This Row],[spont or unknown?]]))</f>
        <v>0</v>
      </c>
      <c r="U3938" s="1" t="b">
        <f>OR(_xlfn.TEXTAFTER(Table5[[#This Row],[rxn]],"-",-1)="SPONT",_xlfn.TEXTAFTER(Table5[[#This Row],[rxn]],"-",-1)="UNKNOWN")</f>
        <v>1</v>
      </c>
      <c r="V3938" s="1">
        <f>_xlfn.XLOOKUP(SUBSTITUTE(Table5[[#This Row],[rxn]],"RXN-","ENZLOAD-"),Table4[rxn],Table4[ub],0)</f>
        <v>0</v>
      </c>
      <c r="W3938" s="1" t="b">
        <f>AND(Table5[[#This Row],[FVA ENZLOAD flux UB]]=0,Table5[[#This Row],[ENZ not made when it should be?]])</f>
        <v>0</v>
      </c>
    </row>
    <row r="3939" spans="6:23" hidden="1">
      <c r="F3939" s="1" t="s">
        <v>9834</v>
      </c>
      <c r="G3939" s="1" t="str">
        <f>_xlfn.TEXTBEFORE(Table5[[#This Row],[rxn     kapp_old        kapp_slack_ub   kapp_slack_lb]]," ")</f>
        <v>RXN-tpsmetal2_c_x_FWD-SPONT</v>
      </c>
      <c r="H393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93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939" s="1">
        <f>_xlfn.NUMBERVALUE(_xlfn.TEXTAFTER(Table5[[#This Row],[rxn     kapp_old        kapp_slack_ub   kapp_slack_lb]]," ",-1))</f>
        <v>0</v>
      </c>
      <c r="K3939" s="1">
        <f>_xlfn.XLOOKUP(SUBSTITUTE(Table5[[#This Row],[rxn]],"RXN-","ENZLOAD-"),ENZLOAD[name],ENZLOAD[flux],0)</f>
        <v>0</v>
      </c>
      <c r="L3939" s="1" t="str">
        <f>"'"&amp;Table5[[#This Row],[rxn]]&amp;"'"&amp;CHAR(9)&amp;IF(AND(Table5[[#This Row],[kapp_slack_ub]]&lt;&gt;0,Table5[[#This Row],[kapp_old]]&lt;$F$1),$F$1,Table5[[#This Row],[kapp_old]])</f>
        <v>'RXN-tpsmetal2_c_x_FWD-SPONT'	27141.27779288</v>
      </c>
      <c r="M3939" s="1">
        <f>_xlfn.XLOOKUP(Table5[[#This Row],[rxn]],Table3[name],Table3[flux],$F$1)</f>
        <v>3.870566398E-9</v>
      </c>
      <c r="N3939" s="1" t="str">
        <f>IFERROR(Table5[[#This Row],[min flux]]/Table5[[#This Row],[associated enzload]],"")</f>
        <v/>
      </c>
      <c r="O3939" s="1">
        <f>_xlfn.NUMBERVALUE(IF(Table5[[#This Row],[flux/enzload]]="","",ABS($N$1-Table5[[#This Row],[flux/enzload]])))</f>
        <v>0</v>
      </c>
      <c r="P3939" s="1">
        <f>Table5[[#This Row],[kapp_old]]+IFERROR(((Table5[[#This Row],[kapp_slack_ub]]-Table5[[#This Row],[kapp_slack_lb]])/Table5[[#This Row],[associated enzload]]),0)</f>
        <v>27141.277792879999</v>
      </c>
      <c r="Q3939" s="1" t="str">
        <f>"'"&amp;Table5[[#This Row],[rxn]]&amp;"'"&amp;CHAR(9)&amp;Table5[[#This Row],[kapp + (slack_ub - slack_lb)/enzload]]</f>
        <v>'RXN-tpsmetal2_c_x_FWD-SPONT'	27141.27779288</v>
      </c>
      <c r="R3939" s="1">
        <f>_xlfn.XLOOKUP(Table5[[#This Row],[rxn]],Table38[name],Table38[flux],0)</f>
        <v>0</v>
      </c>
      <c r="S3939" s="1">
        <f>_xlfn.XLOOKUP(SUBSTITUTE(Table5[[#This Row],[rxn]],"RXN-","ENZLOAD-"),Table38[name],Table38[flux],0)</f>
        <v>0</v>
      </c>
      <c r="T3939" s="1" t="b">
        <f>AND(Table5[[#This Row],[ENZLOAD flux in kapp-slack.gms]]=0,Table5[[#This Row],[flux in kapp-slack.gms]]&lt;&gt;0,NOT(Table5[[#This Row],[spont or unknown?]]))</f>
        <v>0</v>
      </c>
      <c r="U3939" s="1" t="b">
        <f>OR(_xlfn.TEXTAFTER(Table5[[#This Row],[rxn]],"-",-1)="SPONT",_xlfn.TEXTAFTER(Table5[[#This Row],[rxn]],"-",-1)="UNKNOWN")</f>
        <v>1</v>
      </c>
      <c r="V3939" s="1">
        <f>_xlfn.XLOOKUP(SUBSTITUTE(Table5[[#This Row],[rxn]],"RXN-","ENZLOAD-"),Table4[rxn],Table4[ub],0)</f>
        <v>0</v>
      </c>
      <c r="W3939" s="1" t="b">
        <f>AND(Table5[[#This Row],[FVA ENZLOAD flux UB]]=0,Table5[[#This Row],[ENZ not made when it should be?]])</f>
        <v>0</v>
      </c>
    </row>
    <row r="3940" spans="6:23" hidden="1">
      <c r="F3940" s="1" t="s">
        <v>9835</v>
      </c>
      <c r="G3940" s="1" t="str">
        <f>_xlfn.TEXTBEFORE(Table5[[#This Row],[rxn     kapp_old        kapp_slack_ub   kapp_slack_lb]]," ")</f>
        <v>RXN-tpsmetal2_c_x_REV-SPONT</v>
      </c>
      <c r="H394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94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940" s="1">
        <f>_xlfn.NUMBERVALUE(_xlfn.TEXTAFTER(Table5[[#This Row],[rxn     kapp_old        kapp_slack_ub   kapp_slack_lb]]," ",-1))</f>
        <v>0</v>
      </c>
      <c r="K3940" s="1">
        <f>_xlfn.XLOOKUP(SUBSTITUTE(Table5[[#This Row],[rxn]],"RXN-","ENZLOAD-"),ENZLOAD[name],ENZLOAD[flux],0)</f>
        <v>0</v>
      </c>
      <c r="L3940" s="1" t="str">
        <f>"'"&amp;Table5[[#This Row],[rxn]]&amp;"'"&amp;CHAR(9)&amp;IF(AND(Table5[[#This Row],[kapp_slack_ub]]&lt;&gt;0,Table5[[#This Row],[kapp_old]]&lt;$F$1),$F$1,Table5[[#This Row],[kapp_old]])</f>
        <v>'RXN-tpsmetal2_c_x_REV-SPONT'	27141.27779288</v>
      </c>
      <c r="M3940" s="1">
        <f>_xlfn.XLOOKUP(Table5[[#This Row],[rxn]],Table3[name],Table3[flux],$F$1)</f>
        <v>27141.277792879999</v>
      </c>
      <c r="N3940" s="1" t="str">
        <f>IFERROR(Table5[[#This Row],[min flux]]/Table5[[#This Row],[associated enzload]],"")</f>
        <v/>
      </c>
      <c r="O3940" s="1">
        <f>_xlfn.NUMBERVALUE(IF(Table5[[#This Row],[flux/enzload]]="","",ABS($N$1-Table5[[#This Row],[flux/enzload]])))</f>
        <v>0</v>
      </c>
      <c r="P3940" s="1">
        <f>Table5[[#This Row],[kapp_old]]+IFERROR(((Table5[[#This Row],[kapp_slack_ub]]-Table5[[#This Row],[kapp_slack_lb]])/Table5[[#This Row],[associated enzload]]),0)</f>
        <v>27141.277792879999</v>
      </c>
      <c r="Q3940" s="1" t="str">
        <f>"'"&amp;Table5[[#This Row],[rxn]]&amp;"'"&amp;CHAR(9)&amp;Table5[[#This Row],[kapp + (slack_ub - slack_lb)/enzload]]</f>
        <v>'RXN-tpsmetal2_c_x_REV-SPONT'	27141.27779288</v>
      </c>
      <c r="R3940" s="1">
        <f>_xlfn.XLOOKUP(Table5[[#This Row],[rxn]],Table38[name],Table38[flux],0)</f>
        <v>0</v>
      </c>
      <c r="S3940" s="1">
        <f>_xlfn.XLOOKUP(SUBSTITUTE(Table5[[#This Row],[rxn]],"RXN-","ENZLOAD-"),Table38[name],Table38[flux],0)</f>
        <v>0</v>
      </c>
      <c r="T3940" s="1" t="b">
        <f>AND(Table5[[#This Row],[ENZLOAD flux in kapp-slack.gms]]=0,Table5[[#This Row],[flux in kapp-slack.gms]]&lt;&gt;0,NOT(Table5[[#This Row],[spont or unknown?]]))</f>
        <v>0</v>
      </c>
      <c r="U3940" s="1" t="b">
        <f>OR(_xlfn.TEXTAFTER(Table5[[#This Row],[rxn]],"-",-1)="SPONT",_xlfn.TEXTAFTER(Table5[[#This Row],[rxn]],"-",-1)="UNKNOWN")</f>
        <v>1</v>
      </c>
      <c r="V3940" s="1">
        <f>_xlfn.XLOOKUP(SUBSTITUTE(Table5[[#This Row],[rxn]],"RXN-","ENZLOAD-"),Table4[rxn],Table4[ub],0)</f>
        <v>0</v>
      </c>
      <c r="W3940" s="1" t="b">
        <f>AND(Table5[[#This Row],[FVA ENZLOAD flux UB]]=0,Table5[[#This Row],[ENZ not made when it should be?]])</f>
        <v>0</v>
      </c>
    </row>
    <row r="3941" spans="6:23" hidden="1">
      <c r="F3941" s="1" t="s">
        <v>9836</v>
      </c>
      <c r="G3941" s="1" t="str">
        <f>_xlfn.TEXTBEFORE(Table5[[#This Row],[rxn     kapp_old        kapp_slack_ub   kapp_slack_lb]]," ")</f>
        <v>RXN-tpsmg2_c_m_FWD-SPONT</v>
      </c>
      <c r="H394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94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941" s="1">
        <f>_xlfn.NUMBERVALUE(_xlfn.TEXTAFTER(Table5[[#This Row],[rxn     kapp_old        kapp_slack_ub   kapp_slack_lb]]," ",-1))</f>
        <v>0</v>
      </c>
      <c r="K3941" s="1">
        <f>_xlfn.XLOOKUP(SUBSTITUTE(Table5[[#This Row],[rxn]],"RXN-","ENZLOAD-"),ENZLOAD[name],ENZLOAD[flux],0)</f>
        <v>0</v>
      </c>
      <c r="L3941" s="1" t="str">
        <f>"'"&amp;Table5[[#This Row],[rxn]]&amp;"'"&amp;CHAR(9)&amp;IF(AND(Table5[[#This Row],[kapp_slack_ub]]&lt;&gt;0,Table5[[#This Row],[kapp_old]]&lt;$F$1),$F$1,Table5[[#This Row],[kapp_old]])</f>
        <v>'RXN-tpsmg2_c_m_FWD-SPONT'	27141.27779288</v>
      </c>
      <c r="M3941" s="1">
        <f>_xlfn.XLOOKUP(Table5[[#This Row],[rxn]],Table3[name],Table3[flux],$F$1)</f>
        <v>3.0742519761999999E-8</v>
      </c>
      <c r="N3941" s="1" t="str">
        <f>IFERROR(Table5[[#This Row],[min flux]]/Table5[[#This Row],[associated enzload]],"")</f>
        <v/>
      </c>
      <c r="O3941" s="1">
        <f>_xlfn.NUMBERVALUE(IF(Table5[[#This Row],[flux/enzload]]="","",ABS($N$1-Table5[[#This Row],[flux/enzload]])))</f>
        <v>0</v>
      </c>
      <c r="P3941" s="1">
        <f>Table5[[#This Row],[kapp_old]]+IFERROR(((Table5[[#This Row],[kapp_slack_ub]]-Table5[[#This Row],[kapp_slack_lb]])/Table5[[#This Row],[associated enzload]]),0)</f>
        <v>27141.277792879999</v>
      </c>
      <c r="Q3941" s="1" t="str">
        <f>"'"&amp;Table5[[#This Row],[rxn]]&amp;"'"&amp;CHAR(9)&amp;Table5[[#This Row],[kapp + (slack_ub - slack_lb)/enzload]]</f>
        <v>'RXN-tpsmg2_c_m_FWD-SPONT'	27141.27779288</v>
      </c>
      <c r="R3941" s="1">
        <f>_xlfn.XLOOKUP(Table5[[#This Row],[rxn]],Table38[name],Table38[flux],0)</f>
        <v>0</v>
      </c>
      <c r="S3941" s="1">
        <f>_xlfn.XLOOKUP(SUBSTITUTE(Table5[[#This Row],[rxn]],"RXN-","ENZLOAD-"),Table38[name],Table38[flux],0)</f>
        <v>0</v>
      </c>
      <c r="T3941" s="1" t="b">
        <f>AND(Table5[[#This Row],[ENZLOAD flux in kapp-slack.gms]]=0,Table5[[#This Row],[flux in kapp-slack.gms]]&lt;&gt;0,NOT(Table5[[#This Row],[spont or unknown?]]))</f>
        <v>0</v>
      </c>
      <c r="U3941" s="1" t="b">
        <f>OR(_xlfn.TEXTAFTER(Table5[[#This Row],[rxn]],"-",-1)="SPONT",_xlfn.TEXTAFTER(Table5[[#This Row],[rxn]],"-",-1)="UNKNOWN")</f>
        <v>1</v>
      </c>
      <c r="V3941" s="1">
        <f>_xlfn.XLOOKUP(SUBSTITUTE(Table5[[#This Row],[rxn]],"RXN-","ENZLOAD-"),Table4[rxn],Table4[ub],0)</f>
        <v>0</v>
      </c>
      <c r="W3941" s="1" t="b">
        <f>AND(Table5[[#This Row],[FVA ENZLOAD flux UB]]=0,Table5[[#This Row],[ENZ not made when it should be?]])</f>
        <v>0</v>
      </c>
    </row>
    <row r="3942" spans="6:23" hidden="1">
      <c r="F3942" s="1" t="s">
        <v>9837</v>
      </c>
      <c r="G3942" s="1" t="str">
        <f>_xlfn.TEXTBEFORE(Table5[[#This Row],[rxn     kapp_old        kapp_slack_ub   kapp_slack_lb]]," ")</f>
        <v>RXN-tpsmg2_c_m_REV-SPONT</v>
      </c>
      <c r="H394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94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942" s="1">
        <f>_xlfn.NUMBERVALUE(_xlfn.TEXTAFTER(Table5[[#This Row],[rxn     kapp_old        kapp_slack_ub   kapp_slack_lb]]," ",-1))</f>
        <v>0</v>
      </c>
      <c r="K3942" s="1">
        <f>_xlfn.XLOOKUP(SUBSTITUTE(Table5[[#This Row],[rxn]],"RXN-","ENZLOAD-"),ENZLOAD[name],ENZLOAD[flux],0)</f>
        <v>0</v>
      </c>
      <c r="L3942" s="1" t="str">
        <f>"'"&amp;Table5[[#This Row],[rxn]]&amp;"'"&amp;CHAR(9)&amp;IF(AND(Table5[[#This Row],[kapp_slack_ub]]&lt;&gt;0,Table5[[#This Row],[kapp_old]]&lt;$F$1),$F$1,Table5[[#This Row],[kapp_old]])</f>
        <v>'RXN-tpsmg2_c_m_REV-SPONT'	27141.27779288</v>
      </c>
      <c r="M3942" s="1">
        <f>_xlfn.XLOOKUP(Table5[[#This Row],[rxn]],Table3[name],Table3[flux],$F$1)</f>
        <v>27141.277792879999</v>
      </c>
      <c r="N3942" s="1" t="str">
        <f>IFERROR(Table5[[#This Row],[min flux]]/Table5[[#This Row],[associated enzload]],"")</f>
        <v/>
      </c>
      <c r="O3942" s="1">
        <f>_xlfn.NUMBERVALUE(IF(Table5[[#This Row],[flux/enzload]]="","",ABS($N$1-Table5[[#This Row],[flux/enzload]])))</f>
        <v>0</v>
      </c>
      <c r="P3942" s="1">
        <f>Table5[[#This Row],[kapp_old]]+IFERROR(((Table5[[#This Row],[kapp_slack_ub]]-Table5[[#This Row],[kapp_slack_lb]])/Table5[[#This Row],[associated enzload]]),0)</f>
        <v>27141.277792879999</v>
      </c>
      <c r="Q3942" s="1" t="str">
        <f>"'"&amp;Table5[[#This Row],[rxn]]&amp;"'"&amp;CHAR(9)&amp;Table5[[#This Row],[kapp + (slack_ub - slack_lb)/enzload]]</f>
        <v>'RXN-tpsmg2_c_m_REV-SPONT'	27141.27779288</v>
      </c>
      <c r="R3942" s="1">
        <f>_xlfn.XLOOKUP(Table5[[#This Row],[rxn]],Table38[name],Table38[flux],0)</f>
        <v>0</v>
      </c>
      <c r="S3942" s="1">
        <f>_xlfn.XLOOKUP(SUBSTITUTE(Table5[[#This Row],[rxn]],"RXN-","ENZLOAD-"),Table38[name],Table38[flux],0)</f>
        <v>0</v>
      </c>
      <c r="T3942" s="1" t="b">
        <f>AND(Table5[[#This Row],[ENZLOAD flux in kapp-slack.gms]]=0,Table5[[#This Row],[flux in kapp-slack.gms]]&lt;&gt;0,NOT(Table5[[#This Row],[spont or unknown?]]))</f>
        <v>0</v>
      </c>
      <c r="U3942" s="1" t="b">
        <f>OR(_xlfn.TEXTAFTER(Table5[[#This Row],[rxn]],"-",-1)="SPONT",_xlfn.TEXTAFTER(Table5[[#This Row],[rxn]],"-",-1)="UNKNOWN")</f>
        <v>1</v>
      </c>
      <c r="V3942" s="1">
        <f>_xlfn.XLOOKUP(SUBSTITUTE(Table5[[#This Row],[rxn]],"RXN-","ENZLOAD-"),Table4[rxn],Table4[ub],0)</f>
        <v>0</v>
      </c>
      <c r="W3942" s="1" t="b">
        <f>AND(Table5[[#This Row],[FVA ENZLOAD flux UB]]=0,Table5[[#This Row],[ENZ not made when it should be?]])</f>
        <v>0</v>
      </c>
    </row>
    <row r="3943" spans="6:23" hidden="1">
      <c r="F3943" s="1" t="s">
        <v>9838</v>
      </c>
      <c r="G3943" s="1" t="str">
        <f>_xlfn.TEXTBEFORE(Table5[[#This Row],[rxn     kapp_old        kapp_slack_ub   kapp_slack_lb]]," ")</f>
        <v>RXN-tpsmg2_c_n_FWD-SPONT</v>
      </c>
      <c r="H394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94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943" s="1">
        <f>_xlfn.NUMBERVALUE(_xlfn.TEXTAFTER(Table5[[#This Row],[rxn     kapp_old        kapp_slack_ub   kapp_slack_lb]]," ",-1))</f>
        <v>0</v>
      </c>
      <c r="K3943" s="1">
        <f>_xlfn.XLOOKUP(SUBSTITUTE(Table5[[#This Row],[rxn]],"RXN-","ENZLOAD-"),ENZLOAD[name],ENZLOAD[flux],0)</f>
        <v>0</v>
      </c>
      <c r="L3943" s="1" t="str">
        <f>"'"&amp;Table5[[#This Row],[rxn]]&amp;"'"&amp;CHAR(9)&amp;IF(AND(Table5[[#This Row],[kapp_slack_ub]]&lt;&gt;0,Table5[[#This Row],[kapp_old]]&lt;$F$1),$F$1,Table5[[#This Row],[kapp_old]])</f>
        <v>'RXN-tpsmg2_c_n_FWD-SPONT'	27141.27779288</v>
      </c>
      <c r="M3943" s="1">
        <f>_xlfn.XLOOKUP(Table5[[#This Row],[rxn]],Table3[name],Table3[flux],$F$1)</f>
        <v>3.9051196550000001E-9</v>
      </c>
      <c r="N3943" s="1" t="str">
        <f>IFERROR(Table5[[#This Row],[min flux]]/Table5[[#This Row],[associated enzload]],"")</f>
        <v/>
      </c>
      <c r="O3943" s="1">
        <f>_xlfn.NUMBERVALUE(IF(Table5[[#This Row],[flux/enzload]]="","",ABS($N$1-Table5[[#This Row],[flux/enzload]])))</f>
        <v>0</v>
      </c>
      <c r="P3943" s="1">
        <f>Table5[[#This Row],[kapp_old]]+IFERROR(((Table5[[#This Row],[kapp_slack_ub]]-Table5[[#This Row],[kapp_slack_lb]])/Table5[[#This Row],[associated enzload]]),0)</f>
        <v>27141.277792879999</v>
      </c>
      <c r="Q3943" s="1" t="str">
        <f>"'"&amp;Table5[[#This Row],[rxn]]&amp;"'"&amp;CHAR(9)&amp;Table5[[#This Row],[kapp + (slack_ub - slack_lb)/enzload]]</f>
        <v>'RXN-tpsmg2_c_n_FWD-SPONT'	27141.27779288</v>
      </c>
      <c r="R3943" s="1">
        <f>_xlfn.XLOOKUP(Table5[[#This Row],[rxn]],Table38[name],Table38[flux],0)</f>
        <v>0</v>
      </c>
      <c r="S3943" s="1">
        <f>_xlfn.XLOOKUP(SUBSTITUTE(Table5[[#This Row],[rxn]],"RXN-","ENZLOAD-"),Table38[name],Table38[flux],0)</f>
        <v>0</v>
      </c>
      <c r="T3943" s="1" t="b">
        <f>AND(Table5[[#This Row],[ENZLOAD flux in kapp-slack.gms]]=0,Table5[[#This Row],[flux in kapp-slack.gms]]&lt;&gt;0,NOT(Table5[[#This Row],[spont or unknown?]]))</f>
        <v>0</v>
      </c>
      <c r="U3943" s="1" t="b">
        <f>OR(_xlfn.TEXTAFTER(Table5[[#This Row],[rxn]],"-",-1)="SPONT",_xlfn.TEXTAFTER(Table5[[#This Row],[rxn]],"-",-1)="UNKNOWN")</f>
        <v>1</v>
      </c>
      <c r="V3943" s="1">
        <f>_xlfn.XLOOKUP(SUBSTITUTE(Table5[[#This Row],[rxn]],"RXN-","ENZLOAD-"),Table4[rxn],Table4[ub],0)</f>
        <v>0</v>
      </c>
      <c r="W3943" s="1" t="b">
        <f>AND(Table5[[#This Row],[FVA ENZLOAD flux UB]]=0,Table5[[#This Row],[ENZ not made when it should be?]])</f>
        <v>0</v>
      </c>
    </row>
    <row r="3944" spans="6:23" hidden="1">
      <c r="F3944" s="1" t="s">
        <v>9839</v>
      </c>
      <c r="G3944" s="1" t="str">
        <f>_xlfn.TEXTBEFORE(Table5[[#This Row],[rxn     kapp_old        kapp_slack_ub   kapp_slack_lb]]," ")</f>
        <v>RXN-tpsmg2_c_n_REV-SPONT</v>
      </c>
      <c r="H394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94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944" s="1">
        <f>_xlfn.NUMBERVALUE(_xlfn.TEXTAFTER(Table5[[#This Row],[rxn     kapp_old        kapp_slack_ub   kapp_slack_lb]]," ",-1))</f>
        <v>0</v>
      </c>
      <c r="K3944" s="1">
        <f>_xlfn.XLOOKUP(SUBSTITUTE(Table5[[#This Row],[rxn]],"RXN-","ENZLOAD-"),ENZLOAD[name],ENZLOAD[flux],0)</f>
        <v>0</v>
      </c>
      <c r="L3944" s="1" t="str">
        <f>"'"&amp;Table5[[#This Row],[rxn]]&amp;"'"&amp;CHAR(9)&amp;IF(AND(Table5[[#This Row],[kapp_slack_ub]]&lt;&gt;0,Table5[[#This Row],[kapp_old]]&lt;$F$1),$F$1,Table5[[#This Row],[kapp_old]])</f>
        <v>'RXN-tpsmg2_c_n_REV-SPONT'	27141.27779288</v>
      </c>
      <c r="M3944" s="1">
        <f>_xlfn.XLOOKUP(Table5[[#This Row],[rxn]],Table3[name],Table3[flux],$F$1)</f>
        <v>27141.277792879999</v>
      </c>
      <c r="N3944" s="1" t="str">
        <f>IFERROR(Table5[[#This Row],[min flux]]/Table5[[#This Row],[associated enzload]],"")</f>
        <v/>
      </c>
      <c r="O3944" s="1">
        <f>_xlfn.NUMBERVALUE(IF(Table5[[#This Row],[flux/enzload]]="","",ABS($N$1-Table5[[#This Row],[flux/enzload]])))</f>
        <v>0</v>
      </c>
      <c r="P3944" s="1">
        <f>Table5[[#This Row],[kapp_old]]+IFERROR(((Table5[[#This Row],[kapp_slack_ub]]-Table5[[#This Row],[kapp_slack_lb]])/Table5[[#This Row],[associated enzload]]),0)</f>
        <v>27141.277792879999</v>
      </c>
      <c r="Q3944" s="1" t="str">
        <f>"'"&amp;Table5[[#This Row],[rxn]]&amp;"'"&amp;CHAR(9)&amp;Table5[[#This Row],[kapp + (slack_ub - slack_lb)/enzload]]</f>
        <v>'RXN-tpsmg2_c_n_REV-SPONT'	27141.27779288</v>
      </c>
      <c r="R3944" s="1">
        <f>_xlfn.XLOOKUP(Table5[[#This Row],[rxn]],Table38[name],Table38[flux],0)</f>
        <v>0</v>
      </c>
      <c r="S3944" s="1">
        <f>_xlfn.XLOOKUP(SUBSTITUTE(Table5[[#This Row],[rxn]],"RXN-","ENZLOAD-"),Table38[name],Table38[flux],0)</f>
        <v>0</v>
      </c>
      <c r="T3944" s="1" t="b">
        <f>AND(Table5[[#This Row],[ENZLOAD flux in kapp-slack.gms]]=0,Table5[[#This Row],[flux in kapp-slack.gms]]&lt;&gt;0,NOT(Table5[[#This Row],[spont or unknown?]]))</f>
        <v>0</v>
      </c>
      <c r="U3944" s="1" t="b">
        <f>OR(_xlfn.TEXTAFTER(Table5[[#This Row],[rxn]],"-",-1)="SPONT",_xlfn.TEXTAFTER(Table5[[#This Row],[rxn]],"-",-1)="UNKNOWN")</f>
        <v>1</v>
      </c>
      <c r="V3944" s="1">
        <f>_xlfn.XLOOKUP(SUBSTITUTE(Table5[[#This Row],[rxn]],"RXN-","ENZLOAD-"),Table4[rxn],Table4[ub],0)</f>
        <v>0</v>
      </c>
      <c r="W3944" s="1" t="b">
        <f>AND(Table5[[#This Row],[FVA ENZLOAD flux UB]]=0,Table5[[#This Row],[ENZ not made when it should be?]])</f>
        <v>0</v>
      </c>
    </row>
    <row r="3945" spans="6:23" hidden="1">
      <c r="F3945" s="1" t="s">
        <v>9840</v>
      </c>
      <c r="G3945" s="1" t="str">
        <f>_xlfn.TEXTBEFORE(Table5[[#This Row],[rxn     kapp_old        kapp_slack_ub   kapp_slack_lb]]," ")</f>
        <v>RXN-tpsmg2_c_r_FWD-SPONT</v>
      </c>
      <c r="H394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94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945" s="1">
        <f>_xlfn.NUMBERVALUE(_xlfn.TEXTAFTER(Table5[[#This Row],[rxn     kapp_old        kapp_slack_ub   kapp_slack_lb]]," ",-1))</f>
        <v>0</v>
      </c>
      <c r="K3945" s="1">
        <f>_xlfn.XLOOKUP(SUBSTITUTE(Table5[[#This Row],[rxn]],"RXN-","ENZLOAD-"),ENZLOAD[name],ENZLOAD[flux],0)</f>
        <v>0</v>
      </c>
      <c r="L3945" s="1" t="str">
        <f>"'"&amp;Table5[[#This Row],[rxn]]&amp;"'"&amp;CHAR(9)&amp;IF(AND(Table5[[#This Row],[kapp_slack_ub]]&lt;&gt;0,Table5[[#This Row],[kapp_old]]&lt;$F$1),$F$1,Table5[[#This Row],[kapp_old]])</f>
        <v>'RXN-tpsmg2_c_r_FWD-SPONT'	27141.27779288</v>
      </c>
      <c r="M3945" s="1">
        <f>_xlfn.XLOOKUP(Table5[[#This Row],[rxn]],Table3[name],Table3[flux],$F$1)</f>
        <v>2.5905912099999999E-10</v>
      </c>
      <c r="N3945" s="1" t="str">
        <f>IFERROR(Table5[[#This Row],[min flux]]/Table5[[#This Row],[associated enzload]],"")</f>
        <v/>
      </c>
      <c r="O3945" s="1">
        <f>_xlfn.NUMBERVALUE(IF(Table5[[#This Row],[flux/enzload]]="","",ABS($N$1-Table5[[#This Row],[flux/enzload]])))</f>
        <v>0</v>
      </c>
      <c r="P3945" s="1">
        <f>Table5[[#This Row],[kapp_old]]+IFERROR(((Table5[[#This Row],[kapp_slack_ub]]-Table5[[#This Row],[kapp_slack_lb]])/Table5[[#This Row],[associated enzload]]),0)</f>
        <v>27141.277792879999</v>
      </c>
      <c r="Q3945" s="1" t="str">
        <f>"'"&amp;Table5[[#This Row],[rxn]]&amp;"'"&amp;CHAR(9)&amp;Table5[[#This Row],[kapp + (slack_ub - slack_lb)/enzload]]</f>
        <v>'RXN-tpsmg2_c_r_FWD-SPONT'	27141.27779288</v>
      </c>
      <c r="R3945" s="1">
        <f>_xlfn.XLOOKUP(Table5[[#This Row],[rxn]],Table38[name],Table38[flux],0)</f>
        <v>0</v>
      </c>
      <c r="S3945" s="1">
        <f>_xlfn.XLOOKUP(SUBSTITUTE(Table5[[#This Row],[rxn]],"RXN-","ENZLOAD-"),Table38[name],Table38[flux],0)</f>
        <v>0</v>
      </c>
      <c r="T3945" s="1" t="b">
        <f>AND(Table5[[#This Row],[ENZLOAD flux in kapp-slack.gms]]=0,Table5[[#This Row],[flux in kapp-slack.gms]]&lt;&gt;0,NOT(Table5[[#This Row],[spont or unknown?]]))</f>
        <v>0</v>
      </c>
      <c r="U3945" s="1" t="b">
        <f>OR(_xlfn.TEXTAFTER(Table5[[#This Row],[rxn]],"-",-1)="SPONT",_xlfn.TEXTAFTER(Table5[[#This Row],[rxn]],"-",-1)="UNKNOWN")</f>
        <v>1</v>
      </c>
      <c r="V3945" s="1">
        <f>_xlfn.XLOOKUP(SUBSTITUTE(Table5[[#This Row],[rxn]],"RXN-","ENZLOAD-"),Table4[rxn],Table4[ub],0)</f>
        <v>0</v>
      </c>
      <c r="W3945" s="1" t="b">
        <f>AND(Table5[[#This Row],[FVA ENZLOAD flux UB]]=0,Table5[[#This Row],[ENZ not made when it should be?]])</f>
        <v>0</v>
      </c>
    </row>
    <row r="3946" spans="6:23" hidden="1">
      <c r="F3946" s="1" t="s">
        <v>9841</v>
      </c>
      <c r="G3946" s="1" t="str">
        <f>_xlfn.TEXTBEFORE(Table5[[#This Row],[rxn     kapp_old        kapp_slack_ub   kapp_slack_lb]]," ")</f>
        <v>RXN-tpsmg2_c_r_REV-SPONT</v>
      </c>
      <c r="H394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94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946" s="1">
        <f>_xlfn.NUMBERVALUE(_xlfn.TEXTAFTER(Table5[[#This Row],[rxn     kapp_old        kapp_slack_ub   kapp_slack_lb]]," ",-1))</f>
        <v>0</v>
      </c>
      <c r="K3946" s="1">
        <f>_xlfn.XLOOKUP(SUBSTITUTE(Table5[[#This Row],[rxn]],"RXN-","ENZLOAD-"),ENZLOAD[name],ENZLOAD[flux],0)</f>
        <v>0</v>
      </c>
      <c r="L3946" s="1" t="str">
        <f>"'"&amp;Table5[[#This Row],[rxn]]&amp;"'"&amp;CHAR(9)&amp;IF(AND(Table5[[#This Row],[kapp_slack_ub]]&lt;&gt;0,Table5[[#This Row],[kapp_old]]&lt;$F$1),$F$1,Table5[[#This Row],[kapp_old]])</f>
        <v>'RXN-tpsmg2_c_r_REV-SPONT'	27141.27779288</v>
      </c>
      <c r="M3946" s="1">
        <f>_xlfn.XLOOKUP(Table5[[#This Row],[rxn]],Table3[name],Table3[flux],$F$1)</f>
        <v>27141.277792879999</v>
      </c>
      <c r="N3946" s="1" t="str">
        <f>IFERROR(Table5[[#This Row],[min flux]]/Table5[[#This Row],[associated enzload]],"")</f>
        <v/>
      </c>
      <c r="O3946" s="1">
        <f>_xlfn.NUMBERVALUE(IF(Table5[[#This Row],[flux/enzload]]="","",ABS($N$1-Table5[[#This Row],[flux/enzload]])))</f>
        <v>0</v>
      </c>
      <c r="P3946" s="1">
        <f>Table5[[#This Row],[kapp_old]]+IFERROR(((Table5[[#This Row],[kapp_slack_ub]]-Table5[[#This Row],[kapp_slack_lb]])/Table5[[#This Row],[associated enzload]]),0)</f>
        <v>27141.277792879999</v>
      </c>
      <c r="Q3946" s="1" t="str">
        <f>"'"&amp;Table5[[#This Row],[rxn]]&amp;"'"&amp;CHAR(9)&amp;Table5[[#This Row],[kapp + (slack_ub - slack_lb)/enzload]]</f>
        <v>'RXN-tpsmg2_c_r_REV-SPONT'	27141.27779288</v>
      </c>
      <c r="R3946" s="1">
        <f>_xlfn.XLOOKUP(Table5[[#This Row],[rxn]],Table38[name],Table38[flux],0)</f>
        <v>0</v>
      </c>
      <c r="S3946" s="1">
        <f>_xlfn.XLOOKUP(SUBSTITUTE(Table5[[#This Row],[rxn]],"RXN-","ENZLOAD-"),Table38[name],Table38[flux],0)</f>
        <v>0</v>
      </c>
      <c r="T3946" s="1" t="b">
        <f>AND(Table5[[#This Row],[ENZLOAD flux in kapp-slack.gms]]=0,Table5[[#This Row],[flux in kapp-slack.gms]]&lt;&gt;0,NOT(Table5[[#This Row],[spont or unknown?]]))</f>
        <v>0</v>
      </c>
      <c r="U3946" s="1" t="b">
        <f>OR(_xlfn.TEXTAFTER(Table5[[#This Row],[rxn]],"-",-1)="SPONT",_xlfn.TEXTAFTER(Table5[[#This Row],[rxn]],"-",-1)="UNKNOWN")</f>
        <v>1</v>
      </c>
      <c r="V3946" s="1">
        <f>_xlfn.XLOOKUP(SUBSTITUTE(Table5[[#This Row],[rxn]],"RXN-","ENZLOAD-"),Table4[rxn],Table4[ub],0)</f>
        <v>0</v>
      </c>
      <c r="W3946" s="1" t="b">
        <f>AND(Table5[[#This Row],[FVA ENZLOAD flux UB]]=0,Table5[[#This Row],[ENZ not made when it should be?]])</f>
        <v>0</v>
      </c>
    </row>
    <row r="3947" spans="6:23" hidden="1">
      <c r="F3947" s="1" t="s">
        <v>9842</v>
      </c>
      <c r="G3947" s="1" t="str">
        <f>_xlfn.TEXTBEFORE(Table5[[#This Row],[rxn     kapp_old        kapp_slack_ub   kapp_slack_lb]]," ")</f>
        <v>RXN-tpsmg2_c_rm_FWD-SPONT</v>
      </c>
      <c r="H394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94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947" s="1">
        <f>_xlfn.NUMBERVALUE(_xlfn.TEXTAFTER(Table5[[#This Row],[rxn     kapp_old        kapp_slack_ub   kapp_slack_lb]]," ",-1))</f>
        <v>0</v>
      </c>
      <c r="K3947" s="1">
        <f>_xlfn.XLOOKUP(SUBSTITUTE(Table5[[#This Row],[rxn]],"RXN-","ENZLOAD-"),ENZLOAD[name],ENZLOAD[flux],0)</f>
        <v>0</v>
      </c>
      <c r="L3947" s="1" t="str">
        <f>"'"&amp;Table5[[#This Row],[rxn]]&amp;"'"&amp;CHAR(9)&amp;IF(AND(Table5[[#This Row],[kapp_slack_ub]]&lt;&gt;0,Table5[[#This Row],[kapp_old]]&lt;$F$1),$F$1,Table5[[#This Row],[kapp_old]])</f>
        <v>'RXN-tpsmg2_c_rm_FWD-SPONT'	27141.27779288</v>
      </c>
      <c r="M3947" s="1">
        <f>_xlfn.XLOOKUP(Table5[[#This Row],[rxn]],Table3[name],Table3[flux],$F$1)</f>
        <v>5.1424941099999996E-10</v>
      </c>
      <c r="N3947" s="1" t="str">
        <f>IFERROR(Table5[[#This Row],[min flux]]/Table5[[#This Row],[associated enzload]],"")</f>
        <v/>
      </c>
      <c r="O3947" s="1">
        <f>_xlfn.NUMBERVALUE(IF(Table5[[#This Row],[flux/enzload]]="","",ABS($N$1-Table5[[#This Row],[flux/enzload]])))</f>
        <v>0</v>
      </c>
      <c r="P3947" s="1">
        <f>Table5[[#This Row],[kapp_old]]+IFERROR(((Table5[[#This Row],[kapp_slack_ub]]-Table5[[#This Row],[kapp_slack_lb]])/Table5[[#This Row],[associated enzload]]),0)</f>
        <v>27141.277792879999</v>
      </c>
      <c r="Q3947" s="1" t="str">
        <f>"'"&amp;Table5[[#This Row],[rxn]]&amp;"'"&amp;CHAR(9)&amp;Table5[[#This Row],[kapp + (slack_ub - slack_lb)/enzload]]</f>
        <v>'RXN-tpsmg2_c_rm_FWD-SPONT'	27141.27779288</v>
      </c>
      <c r="R3947" s="1">
        <f>_xlfn.XLOOKUP(Table5[[#This Row],[rxn]],Table38[name],Table38[flux],0)</f>
        <v>4.5678059699999999E-7</v>
      </c>
      <c r="S3947" s="1">
        <f>_xlfn.XLOOKUP(SUBSTITUTE(Table5[[#This Row],[rxn]],"RXN-","ENZLOAD-"),Table38[name],Table38[flux],0)</f>
        <v>0</v>
      </c>
      <c r="T3947" s="1" t="b">
        <f>AND(Table5[[#This Row],[ENZLOAD flux in kapp-slack.gms]]=0,Table5[[#This Row],[flux in kapp-slack.gms]]&lt;&gt;0,NOT(Table5[[#This Row],[spont or unknown?]]))</f>
        <v>0</v>
      </c>
      <c r="U3947" s="1" t="b">
        <f>OR(_xlfn.TEXTAFTER(Table5[[#This Row],[rxn]],"-",-1)="SPONT",_xlfn.TEXTAFTER(Table5[[#This Row],[rxn]],"-",-1)="UNKNOWN")</f>
        <v>1</v>
      </c>
      <c r="V3947" s="1">
        <f>_xlfn.XLOOKUP(SUBSTITUTE(Table5[[#This Row],[rxn]],"RXN-","ENZLOAD-"),Table4[rxn],Table4[ub],0)</f>
        <v>0</v>
      </c>
      <c r="W3947" s="1" t="b">
        <f>AND(Table5[[#This Row],[FVA ENZLOAD flux UB]]=0,Table5[[#This Row],[ENZ not made when it should be?]])</f>
        <v>0</v>
      </c>
    </row>
    <row r="3948" spans="6:23" hidden="1">
      <c r="F3948" s="1" t="s">
        <v>9843</v>
      </c>
      <c r="G3948" s="1" t="str">
        <f>_xlfn.TEXTBEFORE(Table5[[#This Row],[rxn     kapp_old        kapp_slack_ub   kapp_slack_lb]]," ")</f>
        <v>RXN-tpsmg2_c_rm_REV-SPONT</v>
      </c>
      <c r="H394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94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948" s="1">
        <f>_xlfn.NUMBERVALUE(_xlfn.TEXTAFTER(Table5[[#This Row],[rxn     kapp_old        kapp_slack_ub   kapp_slack_lb]]," ",-1))</f>
        <v>0</v>
      </c>
      <c r="K3948" s="1">
        <f>_xlfn.XLOOKUP(SUBSTITUTE(Table5[[#This Row],[rxn]],"RXN-","ENZLOAD-"),ENZLOAD[name],ENZLOAD[flux],0)</f>
        <v>0</v>
      </c>
      <c r="L3948" s="1" t="str">
        <f>"'"&amp;Table5[[#This Row],[rxn]]&amp;"'"&amp;CHAR(9)&amp;IF(AND(Table5[[#This Row],[kapp_slack_ub]]&lt;&gt;0,Table5[[#This Row],[kapp_old]]&lt;$F$1),$F$1,Table5[[#This Row],[kapp_old]])</f>
        <v>'RXN-tpsmg2_c_rm_REV-SPONT'	27141.27779288</v>
      </c>
      <c r="M3948" s="1">
        <f>_xlfn.XLOOKUP(Table5[[#This Row],[rxn]],Table3[name],Table3[flux],$F$1)</f>
        <v>27141.277792879999</v>
      </c>
      <c r="N3948" s="1" t="str">
        <f>IFERROR(Table5[[#This Row],[min flux]]/Table5[[#This Row],[associated enzload]],"")</f>
        <v/>
      </c>
      <c r="O3948" s="1">
        <f>_xlfn.NUMBERVALUE(IF(Table5[[#This Row],[flux/enzload]]="","",ABS($N$1-Table5[[#This Row],[flux/enzload]])))</f>
        <v>0</v>
      </c>
      <c r="P3948" s="1">
        <f>Table5[[#This Row],[kapp_old]]+IFERROR(((Table5[[#This Row],[kapp_slack_ub]]-Table5[[#This Row],[kapp_slack_lb]])/Table5[[#This Row],[associated enzload]]),0)</f>
        <v>27141.277792879999</v>
      </c>
      <c r="Q3948" s="1" t="str">
        <f>"'"&amp;Table5[[#This Row],[rxn]]&amp;"'"&amp;CHAR(9)&amp;Table5[[#This Row],[kapp + (slack_ub - slack_lb)/enzload]]</f>
        <v>'RXN-tpsmg2_c_rm_REV-SPONT'	27141.27779288</v>
      </c>
      <c r="R3948" s="1">
        <f>_xlfn.XLOOKUP(Table5[[#This Row],[rxn]],Table38[name],Table38[flux],0)</f>
        <v>0</v>
      </c>
      <c r="S3948" s="1">
        <f>_xlfn.XLOOKUP(SUBSTITUTE(Table5[[#This Row],[rxn]],"RXN-","ENZLOAD-"),Table38[name],Table38[flux],0)</f>
        <v>0</v>
      </c>
      <c r="T3948" s="1" t="b">
        <f>AND(Table5[[#This Row],[ENZLOAD flux in kapp-slack.gms]]=0,Table5[[#This Row],[flux in kapp-slack.gms]]&lt;&gt;0,NOT(Table5[[#This Row],[spont or unknown?]]))</f>
        <v>0</v>
      </c>
      <c r="U3948" s="1" t="b">
        <f>OR(_xlfn.TEXTAFTER(Table5[[#This Row],[rxn]],"-",-1)="SPONT",_xlfn.TEXTAFTER(Table5[[#This Row],[rxn]],"-",-1)="UNKNOWN")</f>
        <v>1</v>
      </c>
      <c r="V3948" s="1">
        <f>_xlfn.XLOOKUP(SUBSTITUTE(Table5[[#This Row],[rxn]],"RXN-","ENZLOAD-"),Table4[rxn],Table4[ub],0)</f>
        <v>0</v>
      </c>
      <c r="W3948" s="1" t="b">
        <f>AND(Table5[[#This Row],[FVA ENZLOAD flux UB]]=0,Table5[[#This Row],[ENZ not made when it should be?]])</f>
        <v>0</v>
      </c>
    </row>
    <row r="3949" spans="6:23" hidden="1">
      <c r="F3949" s="1" t="s">
        <v>9844</v>
      </c>
      <c r="G3949" s="1" t="str">
        <f>_xlfn.TEXTBEFORE(Table5[[#This Row],[rxn     kapp_old        kapp_slack_ub   kapp_slack_lb]]," ")</f>
        <v>RXN-tpsmg2_c_x_FWD-SPONT</v>
      </c>
      <c r="H394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94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949" s="1">
        <f>_xlfn.NUMBERVALUE(_xlfn.TEXTAFTER(Table5[[#This Row],[rxn     kapp_old        kapp_slack_ub   kapp_slack_lb]]," ",-1))</f>
        <v>0</v>
      </c>
      <c r="K3949" s="1">
        <f>_xlfn.XLOOKUP(SUBSTITUTE(Table5[[#This Row],[rxn]],"RXN-","ENZLOAD-"),ENZLOAD[name],ENZLOAD[flux],0)</f>
        <v>0</v>
      </c>
      <c r="L3949" s="1" t="str">
        <f>"'"&amp;Table5[[#This Row],[rxn]]&amp;"'"&amp;CHAR(9)&amp;IF(AND(Table5[[#This Row],[kapp_slack_ub]]&lt;&gt;0,Table5[[#This Row],[kapp_old]]&lt;$F$1),$F$1,Table5[[#This Row],[kapp_old]])</f>
        <v>'RXN-tpsmg2_c_x_FWD-SPONT'	27141.27779288</v>
      </c>
      <c r="M3949" s="1">
        <f>_xlfn.XLOOKUP(Table5[[#This Row],[rxn]],Table3[name],Table3[flux],$F$1)</f>
        <v>2.0745201999999999E-10</v>
      </c>
      <c r="N3949" s="1" t="str">
        <f>IFERROR(Table5[[#This Row],[min flux]]/Table5[[#This Row],[associated enzload]],"")</f>
        <v/>
      </c>
      <c r="O3949" s="1">
        <f>_xlfn.NUMBERVALUE(IF(Table5[[#This Row],[flux/enzload]]="","",ABS($N$1-Table5[[#This Row],[flux/enzload]])))</f>
        <v>0</v>
      </c>
      <c r="P3949" s="1">
        <f>Table5[[#This Row],[kapp_old]]+IFERROR(((Table5[[#This Row],[kapp_slack_ub]]-Table5[[#This Row],[kapp_slack_lb]])/Table5[[#This Row],[associated enzload]]),0)</f>
        <v>27141.277792879999</v>
      </c>
      <c r="Q3949" s="1" t="str">
        <f>"'"&amp;Table5[[#This Row],[rxn]]&amp;"'"&amp;CHAR(9)&amp;Table5[[#This Row],[kapp + (slack_ub - slack_lb)/enzload]]</f>
        <v>'RXN-tpsmg2_c_x_FWD-SPONT'	27141.27779288</v>
      </c>
      <c r="R3949" s="1">
        <f>_xlfn.XLOOKUP(Table5[[#This Row],[rxn]],Table38[name],Table38[flux],0)</f>
        <v>0</v>
      </c>
      <c r="S3949" s="1">
        <f>_xlfn.XLOOKUP(SUBSTITUTE(Table5[[#This Row],[rxn]],"RXN-","ENZLOAD-"),Table38[name],Table38[flux],0)</f>
        <v>0</v>
      </c>
      <c r="T3949" s="1" t="b">
        <f>AND(Table5[[#This Row],[ENZLOAD flux in kapp-slack.gms]]=0,Table5[[#This Row],[flux in kapp-slack.gms]]&lt;&gt;0,NOT(Table5[[#This Row],[spont or unknown?]]))</f>
        <v>0</v>
      </c>
      <c r="U3949" s="1" t="b">
        <f>OR(_xlfn.TEXTAFTER(Table5[[#This Row],[rxn]],"-",-1)="SPONT",_xlfn.TEXTAFTER(Table5[[#This Row],[rxn]],"-",-1)="UNKNOWN")</f>
        <v>1</v>
      </c>
      <c r="V3949" s="1">
        <f>_xlfn.XLOOKUP(SUBSTITUTE(Table5[[#This Row],[rxn]],"RXN-","ENZLOAD-"),Table4[rxn],Table4[ub],0)</f>
        <v>0</v>
      </c>
      <c r="W3949" s="1" t="b">
        <f>AND(Table5[[#This Row],[FVA ENZLOAD flux UB]]=0,Table5[[#This Row],[ENZ not made when it should be?]])</f>
        <v>0</v>
      </c>
    </row>
    <row r="3950" spans="6:23" hidden="1">
      <c r="F3950" s="1" t="s">
        <v>9845</v>
      </c>
      <c r="G3950" s="1" t="str">
        <f>_xlfn.TEXTBEFORE(Table5[[#This Row],[rxn     kapp_old        kapp_slack_ub   kapp_slack_lb]]," ")</f>
        <v>RXN-tpsmg2_c_x_REV-SPONT</v>
      </c>
      <c r="H395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95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950" s="1">
        <f>_xlfn.NUMBERVALUE(_xlfn.TEXTAFTER(Table5[[#This Row],[rxn     kapp_old        kapp_slack_ub   kapp_slack_lb]]," ",-1))</f>
        <v>0</v>
      </c>
      <c r="K3950" s="1">
        <f>_xlfn.XLOOKUP(SUBSTITUTE(Table5[[#This Row],[rxn]],"RXN-","ENZLOAD-"),ENZLOAD[name],ENZLOAD[flux],0)</f>
        <v>0</v>
      </c>
      <c r="L3950" s="1" t="str">
        <f>"'"&amp;Table5[[#This Row],[rxn]]&amp;"'"&amp;CHAR(9)&amp;IF(AND(Table5[[#This Row],[kapp_slack_ub]]&lt;&gt;0,Table5[[#This Row],[kapp_old]]&lt;$F$1),$F$1,Table5[[#This Row],[kapp_old]])</f>
        <v>'RXN-tpsmg2_c_x_REV-SPONT'	27141.27779288</v>
      </c>
      <c r="M3950" s="1">
        <f>_xlfn.XLOOKUP(Table5[[#This Row],[rxn]],Table3[name],Table3[flux],$F$1)</f>
        <v>27141.277792879999</v>
      </c>
      <c r="N3950" s="1" t="str">
        <f>IFERROR(Table5[[#This Row],[min flux]]/Table5[[#This Row],[associated enzload]],"")</f>
        <v/>
      </c>
      <c r="O3950" s="1">
        <f>_xlfn.NUMBERVALUE(IF(Table5[[#This Row],[flux/enzload]]="","",ABS($N$1-Table5[[#This Row],[flux/enzload]])))</f>
        <v>0</v>
      </c>
      <c r="P3950" s="1">
        <f>Table5[[#This Row],[kapp_old]]+IFERROR(((Table5[[#This Row],[kapp_slack_ub]]-Table5[[#This Row],[kapp_slack_lb]])/Table5[[#This Row],[associated enzload]]),0)</f>
        <v>27141.277792879999</v>
      </c>
      <c r="Q3950" s="1" t="str">
        <f>"'"&amp;Table5[[#This Row],[rxn]]&amp;"'"&amp;CHAR(9)&amp;Table5[[#This Row],[kapp + (slack_ub - slack_lb)/enzload]]</f>
        <v>'RXN-tpsmg2_c_x_REV-SPONT'	27141.27779288</v>
      </c>
      <c r="R3950" s="1">
        <f>_xlfn.XLOOKUP(Table5[[#This Row],[rxn]],Table38[name],Table38[flux],0)</f>
        <v>0</v>
      </c>
      <c r="S3950" s="1">
        <f>_xlfn.XLOOKUP(SUBSTITUTE(Table5[[#This Row],[rxn]],"RXN-","ENZLOAD-"),Table38[name],Table38[flux],0)</f>
        <v>0</v>
      </c>
      <c r="T3950" s="1" t="b">
        <f>AND(Table5[[#This Row],[ENZLOAD flux in kapp-slack.gms]]=0,Table5[[#This Row],[flux in kapp-slack.gms]]&lt;&gt;0,NOT(Table5[[#This Row],[spont or unknown?]]))</f>
        <v>0</v>
      </c>
      <c r="U3950" s="1" t="b">
        <f>OR(_xlfn.TEXTAFTER(Table5[[#This Row],[rxn]],"-",-1)="SPONT",_xlfn.TEXTAFTER(Table5[[#This Row],[rxn]],"-",-1)="UNKNOWN")</f>
        <v>1</v>
      </c>
      <c r="V3950" s="1">
        <f>_xlfn.XLOOKUP(SUBSTITUTE(Table5[[#This Row],[rxn]],"RXN-","ENZLOAD-"),Table4[rxn],Table4[ub],0)</f>
        <v>0</v>
      </c>
      <c r="W3950" s="1" t="b">
        <f>AND(Table5[[#This Row],[FVA ENZLOAD flux UB]]=0,Table5[[#This Row],[ENZ not made when it should be?]])</f>
        <v>0</v>
      </c>
    </row>
    <row r="3951" spans="6:23" hidden="1">
      <c r="F3951" s="1" t="s">
        <v>9846</v>
      </c>
      <c r="G3951" s="1" t="str">
        <f>_xlfn.TEXTBEFORE(Table5[[#This Row],[rxn     kapp_old        kapp_slack_ub   kapp_slack_lb]]," ")</f>
        <v>RXN-tpsmg2ormn2_c_en_FWD-SPONT</v>
      </c>
      <c r="H395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95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951" s="1">
        <f>_xlfn.NUMBERVALUE(_xlfn.TEXTAFTER(Table5[[#This Row],[rxn     kapp_old        kapp_slack_ub   kapp_slack_lb]]," ",-1))</f>
        <v>0</v>
      </c>
      <c r="K3951" s="1">
        <f>_xlfn.XLOOKUP(SUBSTITUTE(Table5[[#This Row],[rxn]],"RXN-","ENZLOAD-"),ENZLOAD[name],ENZLOAD[flux],0)</f>
        <v>0</v>
      </c>
      <c r="L3951" s="1" t="str">
        <f>"'"&amp;Table5[[#This Row],[rxn]]&amp;"'"&amp;CHAR(9)&amp;IF(AND(Table5[[#This Row],[kapp_slack_ub]]&lt;&gt;0,Table5[[#This Row],[kapp_old]]&lt;$F$1),$F$1,Table5[[#This Row],[kapp_old]])</f>
        <v>'RXN-tpsmg2ormn2_c_en_FWD-SPONT'	27141.27779288</v>
      </c>
      <c r="M3951" s="1">
        <f>_xlfn.XLOOKUP(Table5[[#This Row],[rxn]],Table3[name],Table3[flux],$F$1)</f>
        <v>1.43908E-13</v>
      </c>
      <c r="N3951" s="1" t="str">
        <f>IFERROR(Table5[[#This Row],[min flux]]/Table5[[#This Row],[associated enzload]],"")</f>
        <v/>
      </c>
      <c r="O3951" s="1">
        <f>_xlfn.NUMBERVALUE(IF(Table5[[#This Row],[flux/enzload]]="","",ABS($N$1-Table5[[#This Row],[flux/enzload]])))</f>
        <v>0</v>
      </c>
      <c r="P3951" s="1">
        <f>Table5[[#This Row],[kapp_old]]+IFERROR(((Table5[[#This Row],[kapp_slack_ub]]-Table5[[#This Row],[kapp_slack_lb]])/Table5[[#This Row],[associated enzload]]),0)</f>
        <v>27141.277792879999</v>
      </c>
      <c r="Q3951" s="1" t="str">
        <f>"'"&amp;Table5[[#This Row],[rxn]]&amp;"'"&amp;CHAR(9)&amp;Table5[[#This Row],[kapp + (slack_ub - slack_lb)/enzload]]</f>
        <v>'RXN-tpsmg2ormn2_c_en_FWD-SPONT'	27141.27779288</v>
      </c>
      <c r="R3951" s="1">
        <f>_xlfn.XLOOKUP(Table5[[#This Row],[rxn]],Table38[name],Table38[flux],0)</f>
        <v>0</v>
      </c>
      <c r="S3951" s="1">
        <f>_xlfn.XLOOKUP(SUBSTITUTE(Table5[[#This Row],[rxn]],"RXN-","ENZLOAD-"),Table38[name],Table38[flux],0)</f>
        <v>0</v>
      </c>
      <c r="T3951" s="1" t="b">
        <f>AND(Table5[[#This Row],[ENZLOAD flux in kapp-slack.gms]]=0,Table5[[#This Row],[flux in kapp-slack.gms]]&lt;&gt;0,NOT(Table5[[#This Row],[spont or unknown?]]))</f>
        <v>0</v>
      </c>
      <c r="U3951" s="1" t="b">
        <f>OR(_xlfn.TEXTAFTER(Table5[[#This Row],[rxn]],"-",-1)="SPONT",_xlfn.TEXTAFTER(Table5[[#This Row],[rxn]],"-",-1)="UNKNOWN")</f>
        <v>1</v>
      </c>
      <c r="V3951" s="1">
        <f>_xlfn.XLOOKUP(SUBSTITUTE(Table5[[#This Row],[rxn]],"RXN-","ENZLOAD-"),Table4[rxn],Table4[ub],0)</f>
        <v>0</v>
      </c>
      <c r="W3951" s="1" t="b">
        <f>AND(Table5[[#This Row],[FVA ENZLOAD flux UB]]=0,Table5[[#This Row],[ENZ not made when it should be?]])</f>
        <v>0</v>
      </c>
    </row>
    <row r="3952" spans="6:23" hidden="1">
      <c r="F3952" s="1" t="s">
        <v>9847</v>
      </c>
      <c r="G3952" s="1" t="str">
        <f>_xlfn.TEXTBEFORE(Table5[[#This Row],[rxn     kapp_old        kapp_slack_ub   kapp_slack_lb]]," ")</f>
        <v>RXN-tpsmg2ormn2_c_en_REV-SPONT</v>
      </c>
      <c r="H395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95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952" s="1">
        <f>_xlfn.NUMBERVALUE(_xlfn.TEXTAFTER(Table5[[#This Row],[rxn     kapp_old        kapp_slack_ub   kapp_slack_lb]]," ",-1))</f>
        <v>0</v>
      </c>
      <c r="K3952" s="1">
        <f>_xlfn.XLOOKUP(SUBSTITUTE(Table5[[#This Row],[rxn]],"RXN-","ENZLOAD-"),ENZLOAD[name],ENZLOAD[flux],0)</f>
        <v>0</v>
      </c>
      <c r="L3952" s="1" t="str">
        <f>"'"&amp;Table5[[#This Row],[rxn]]&amp;"'"&amp;CHAR(9)&amp;IF(AND(Table5[[#This Row],[kapp_slack_ub]]&lt;&gt;0,Table5[[#This Row],[kapp_old]]&lt;$F$1),$F$1,Table5[[#This Row],[kapp_old]])</f>
        <v>'RXN-tpsmg2ormn2_c_en_REV-SPONT'	27141.27779288</v>
      </c>
      <c r="M3952" s="1">
        <f>_xlfn.XLOOKUP(Table5[[#This Row],[rxn]],Table3[name],Table3[flux],$F$1)</f>
        <v>27141.277792879999</v>
      </c>
      <c r="N3952" s="1" t="str">
        <f>IFERROR(Table5[[#This Row],[min flux]]/Table5[[#This Row],[associated enzload]],"")</f>
        <v/>
      </c>
      <c r="O3952" s="1">
        <f>_xlfn.NUMBERVALUE(IF(Table5[[#This Row],[flux/enzload]]="","",ABS($N$1-Table5[[#This Row],[flux/enzload]])))</f>
        <v>0</v>
      </c>
      <c r="P3952" s="1">
        <f>Table5[[#This Row],[kapp_old]]+IFERROR(((Table5[[#This Row],[kapp_slack_ub]]-Table5[[#This Row],[kapp_slack_lb]])/Table5[[#This Row],[associated enzload]]),0)</f>
        <v>27141.277792879999</v>
      </c>
      <c r="Q3952" s="1" t="str">
        <f>"'"&amp;Table5[[#This Row],[rxn]]&amp;"'"&amp;CHAR(9)&amp;Table5[[#This Row],[kapp + (slack_ub - slack_lb)/enzload]]</f>
        <v>'RXN-tpsmg2ormn2_c_en_REV-SPONT'	27141.27779288</v>
      </c>
      <c r="R3952" s="1">
        <f>_xlfn.XLOOKUP(Table5[[#This Row],[rxn]],Table38[name],Table38[flux],0)</f>
        <v>0</v>
      </c>
      <c r="S3952" s="1">
        <f>_xlfn.XLOOKUP(SUBSTITUTE(Table5[[#This Row],[rxn]],"RXN-","ENZLOAD-"),Table38[name],Table38[flux],0)</f>
        <v>0</v>
      </c>
      <c r="T3952" s="1" t="b">
        <f>AND(Table5[[#This Row],[ENZLOAD flux in kapp-slack.gms]]=0,Table5[[#This Row],[flux in kapp-slack.gms]]&lt;&gt;0,NOT(Table5[[#This Row],[spont or unknown?]]))</f>
        <v>0</v>
      </c>
      <c r="U3952" s="1" t="b">
        <f>OR(_xlfn.TEXTAFTER(Table5[[#This Row],[rxn]],"-",-1)="SPONT",_xlfn.TEXTAFTER(Table5[[#This Row],[rxn]],"-",-1)="UNKNOWN")</f>
        <v>1</v>
      </c>
      <c r="V3952" s="1">
        <f>_xlfn.XLOOKUP(SUBSTITUTE(Table5[[#This Row],[rxn]],"RXN-","ENZLOAD-"),Table4[rxn],Table4[ub],0)</f>
        <v>0</v>
      </c>
      <c r="W3952" s="1" t="b">
        <f>AND(Table5[[#This Row],[FVA ENZLOAD flux UB]]=0,Table5[[#This Row],[ENZ not made when it should be?]])</f>
        <v>0</v>
      </c>
    </row>
    <row r="3953" spans="6:23" hidden="1">
      <c r="F3953" s="1" t="s">
        <v>9848</v>
      </c>
      <c r="G3953" s="1" t="str">
        <f>_xlfn.TEXTBEFORE(Table5[[#This Row],[rxn     kapp_old        kapp_slack_ub   kapp_slack_lb]]," ")</f>
        <v>RXN-tpsmg2ormn2_c_m_FWD-SPONT</v>
      </c>
      <c r="H395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95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953" s="1">
        <f>_xlfn.NUMBERVALUE(_xlfn.TEXTAFTER(Table5[[#This Row],[rxn     kapp_old        kapp_slack_ub   kapp_slack_lb]]," ",-1))</f>
        <v>0</v>
      </c>
      <c r="K3953" s="1">
        <f>_xlfn.XLOOKUP(SUBSTITUTE(Table5[[#This Row],[rxn]],"RXN-","ENZLOAD-"),ENZLOAD[name],ENZLOAD[flux],0)</f>
        <v>0</v>
      </c>
      <c r="L3953" s="1" t="str">
        <f>"'"&amp;Table5[[#This Row],[rxn]]&amp;"'"&amp;CHAR(9)&amp;IF(AND(Table5[[#This Row],[kapp_slack_ub]]&lt;&gt;0,Table5[[#This Row],[kapp_old]]&lt;$F$1),$F$1,Table5[[#This Row],[kapp_old]])</f>
        <v>'RXN-tpsmg2ormn2_c_m_FWD-SPONT'	27141.27779288</v>
      </c>
      <c r="M3953" s="1">
        <f>_xlfn.XLOOKUP(Table5[[#This Row],[rxn]],Table3[name],Table3[flux],$F$1)</f>
        <v>9.8033043869999993E-9</v>
      </c>
      <c r="N3953" s="1" t="str">
        <f>IFERROR(Table5[[#This Row],[min flux]]/Table5[[#This Row],[associated enzload]],"")</f>
        <v/>
      </c>
      <c r="O3953" s="1">
        <f>_xlfn.NUMBERVALUE(IF(Table5[[#This Row],[flux/enzload]]="","",ABS($N$1-Table5[[#This Row],[flux/enzload]])))</f>
        <v>0</v>
      </c>
      <c r="P3953" s="1">
        <f>Table5[[#This Row],[kapp_old]]+IFERROR(((Table5[[#This Row],[kapp_slack_ub]]-Table5[[#This Row],[kapp_slack_lb]])/Table5[[#This Row],[associated enzload]]),0)</f>
        <v>27141.277792879999</v>
      </c>
      <c r="Q3953" s="1" t="str">
        <f>"'"&amp;Table5[[#This Row],[rxn]]&amp;"'"&amp;CHAR(9)&amp;Table5[[#This Row],[kapp + (slack_ub - slack_lb)/enzload]]</f>
        <v>'RXN-tpsmg2ormn2_c_m_FWD-SPONT'	27141.27779288</v>
      </c>
      <c r="R3953" s="1">
        <f>_xlfn.XLOOKUP(Table5[[#This Row],[rxn]],Table38[name],Table38[flux],0)</f>
        <v>0</v>
      </c>
      <c r="S3953" s="1">
        <f>_xlfn.XLOOKUP(SUBSTITUTE(Table5[[#This Row],[rxn]],"RXN-","ENZLOAD-"),Table38[name],Table38[flux],0)</f>
        <v>0</v>
      </c>
      <c r="T3953" s="1" t="b">
        <f>AND(Table5[[#This Row],[ENZLOAD flux in kapp-slack.gms]]=0,Table5[[#This Row],[flux in kapp-slack.gms]]&lt;&gt;0,NOT(Table5[[#This Row],[spont or unknown?]]))</f>
        <v>0</v>
      </c>
      <c r="U3953" s="1" t="b">
        <f>OR(_xlfn.TEXTAFTER(Table5[[#This Row],[rxn]],"-",-1)="SPONT",_xlfn.TEXTAFTER(Table5[[#This Row],[rxn]],"-",-1)="UNKNOWN")</f>
        <v>1</v>
      </c>
      <c r="V3953" s="1">
        <f>_xlfn.XLOOKUP(SUBSTITUTE(Table5[[#This Row],[rxn]],"RXN-","ENZLOAD-"),Table4[rxn],Table4[ub],0)</f>
        <v>0</v>
      </c>
      <c r="W3953" s="1" t="b">
        <f>AND(Table5[[#This Row],[FVA ENZLOAD flux UB]]=0,Table5[[#This Row],[ENZ not made when it should be?]])</f>
        <v>0</v>
      </c>
    </row>
    <row r="3954" spans="6:23" hidden="1">
      <c r="F3954" s="1" t="s">
        <v>9849</v>
      </c>
      <c r="G3954" s="1" t="str">
        <f>_xlfn.TEXTBEFORE(Table5[[#This Row],[rxn     kapp_old        kapp_slack_ub   kapp_slack_lb]]," ")</f>
        <v>RXN-tpsmg2ormn2_c_m_REV-SPONT</v>
      </c>
      <c r="H395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95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954" s="1">
        <f>_xlfn.NUMBERVALUE(_xlfn.TEXTAFTER(Table5[[#This Row],[rxn     kapp_old        kapp_slack_ub   kapp_slack_lb]]," ",-1))</f>
        <v>0</v>
      </c>
      <c r="K3954" s="1">
        <f>_xlfn.XLOOKUP(SUBSTITUTE(Table5[[#This Row],[rxn]],"RXN-","ENZLOAD-"),ENZLOAD[name],ENZLOAD[flux],0)</f>
        <v>0</v>
      </c>
      <c r="L3954" s="1" t="str">
        <f>"'"&amp;Table5[[#This Row],[rxn]]&amp;"'"&amp;CHAR(9)&amp;IF(AND(Table5[[#This Row],[kapp_slack_ub]]&lt;&gt;0,Table5[[#This Row],[kapp_old]]&lt;$F$1),$F$1,Table5[[#This Row],[kapp_old]])</f>
        <v>'RXN-tpsmg2ormn2_c_m_REV-SPONT'	27141.27779288</v>
      </c>
      <c r="M3954" s="1">
        <f>_xlfn.XLOOKUP(Table5[[#This Row],[rxn]],Table3[name],Table3[flux],$F$1)</f>
        <v>27141.277792879999</v>
      </c>
      <c r="N3954" s="1" t="str">
        <f>IFERROR(Table5[[#This Row],[min flux]]/Table5[[#This Row],[associated enzload]],"")</f>
        <v/>
      </c>
      <c r="O3954" s="1">
        <f>_xlfn.NUMBERVALUE(IF(Table5[[#This Row],[flux/enzload]]="","",ABS($N$1-Table5[[#This Row],[flux/enzload]])))</f>
        <v>0</v>
      </c>
      <c r="P3954" s="1">
        <f>Table5[[#This Row],[kapp_old]]+IFERROR(((Table5[[#This Row],[kapp_slack_ub]]-Table5[[#This Row],[kapp_slack_lb]])/Table5[[#This Row],[associated enzload]]),0)</f>
        <v>27141.277792879999</v>
      </c>
      <c r="Q3954" s="1" t="str">
        <f>"'"&amp;Table5[[#This Row],[rxn]]&amp;"'"&amp;CHAR(9)&amp;Table5[[#This Row],[kapp + (slack_ub - slack_lb)/enzload]]</f>
        <v>'RXN-tpsmg2ormn2_c_m_REV-SPONT'	27141.27779288</v>
      </c>
      <c r="R3954" s="1">
        <f>_xlfn.XLOOKUP(Table5[[#This Row],[rxn]],Table38[name],Table38[flux],0)</f>
        <v>0</v>
      </c>
      <c r="S3954" s="1">
        <f>_xlfn.XLOOKUP(SUBSTITUTE(Table5[[#This Row],[rxn]],"RXN-","ENZLOAD-"),Table38[name],Table38[flux],0)</f>
        <v>0</v>
      </c>
      <c r="T3954" s="1" t="b">
        <f>AND(Table5[[#This Row],[ENZLOAD flux in kapp-slack.gms]]=0,Table5[[#This Row],[flux in kapp-slack.gms]]&lt;&gt;0,NOT(Table5[[#This Row],[spont or unknown?]]))</f>
        <v>0</v>
      </c>
      <c r="U3954" s="1" t="b">
        <f>OR(_xlfn.TEXTAFTER(Table5[[#This Row],[rxn]],"-",-1)="SPONT",_xlfn.TEXTAFTER(Table5[[#This Row],[rxn]],"-",-1)="UNKNOWN")</f>
        <v>1</v>
      </c>
      <c r="V3954" s="1">
        <f>_xlfn.XLOOKUP(SUBSTITUTE(Table5[[#This Row],[rxn]],"RXN-","ENZLOAD-"),Table4[rxn],Table4[ub],0)</f>
        <v>0</v>
      </c>
      <c r="W3954" s="1" t="b">
        <f>AND(Table5[[#This Row],[FVA ENZLOAD flux UB]]=0,Table5[[#This Row],[ENZ not made when it should be?]])</f>
        <v>0</v>
      </c>
    </row>
    <row r="3955" spans="6:23" hidden="1">
      <c r="F3955" s="1" t="s">
        <v>9850</v>
      </c>
      <c r="G3955" s="1" t="str">
        <f>_xlfn.TEXTBEFORE(Table5[[#This Row],[rxn     kapp_old        kapp_slack_ub   kapp_slack_lb]]," ")</f>
        <v>RXN-tpsmg2ormn2_c_vm_FWD-SPONT</v>
      </c>
      <c r="H395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95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955" s="1">
        <f>_xlfn.NUMBERVALUE(_xlfn.TEXTAFTER(Table5[[#This Row],[rxn     kapp_old        kapp_slack_ub   kapp_slack_lb]]," ",-1))</f>
        <v>0</v>
      </c>
      <c r="K3955" s="1">
        <f>_xlfn.XLOOKUP(SUBSTITUTE(Table5[[#This Row],[rxn]],"RXN-","ENZLOAD-"),ENZLOAD[name],ENZLOAD[flux],0)</f>
        <v>0</v>
      </c>
      <c r="L3955" s="1" t="str">
        <f>"'"&amp;Table5[[#This Row],[rxn]]&amp;"'"&amp;CHAR(9)&amp;IF(AND(Table5[[#This Row],[kapp_slack_ub]]&lt;&gt;0,Table5[[#This Row],[kapp_old]]&lt;$F$1),$F$1,Table5[[#This Row],[kapp_old]])</f>
        <v>'RXN-tpsmg2ormn2_c_vm_FWD-SPONT'	27141.27779288</v>
      </c>
      <c r="M3955" s="1">
        <f>_xlfn.XLOOKUP(Table5[[#This Row],[rxn]],Table3[name],Table3[flux],$F$1)</f>
        <v>1.43908E-13</v>
      </c>
      <c r="N3955" s="1" t="str">
        <f>IFERROR(Table5[[#This Row],[min flux]]/Table5[[#This Row],[associated enzload]],"")</f>
        <v/>
      </c>
      <c r="O3955" s="1">
        <f>_xlfn.NUMBERVALUE(IF(Table5[[#This Row],[flux/enzload]]="","",ABS($N$1-Table5[[#This Row],[flux/enzload]])))</f>
        <v>0</v>
      </c>
      <c r="P3955" s="1">
        <f>Table5[[#This Row],[kapp_old]]+IFERROR(((Table5[[#This Row],[kapp_slack_ub]]-Table5[[#This Row],[kapp_slack_lb]])/Table5[[#This Row],[associated enzload]]),0)</f>
        <v>27141.277792879999</v>
      </c>
      <c r="Q3955" s="1" t="str">
        <f>"'"&amp;Table5[[#This Row],[rxn]]&amp;"'"&amp;CHAR(9)&amp;Table5[[#This Row],[kapp + (slack_ub - slack_lb)/enzload]]</f>
        <v>'RXN-tpsmg2ormn2_c_vm_FWD-SPONT'	27141.27779288</v>
      </c>
      <c r="R3955" s="1">
        <f>_xlfn.XLOOKUP(Table5[[#This Row],[rxn]],Table38[name],Table38[flux],0)</f>
        <v>0</v>
      </c>
      <c r="S3955" s="1">
        <f>_xlfn.XLOOKUP(SUBSTITUTE(Table5[[#This Row],[rxn]],"RXN-","ENZLOAD-"),Table38[name],Table38[flux],0)</f>
        <v>0</v>
      </c>
      <c r="T3955" s="1" t="b">
        <f>AND(Table5[[#This Row],[ENZLOAD flux in kapp-slack.gms]]=0,Table5[[#This Row],[flux in kapp-slack.gms]]&lt;&gt;0,NOT(Table5[[#This Row],[spont or unknown?]]))</f>
        <v>0</v>
      </c>
      <c r="U3955" s="1" t="b">
        <f>OR(_xlfn.TEXTAFTER(Table5[[#This Row],[rxn]],"-",-1)="SPONT",_xlfn.TEXTAFTER(Table5[[#This Row],[rxn]],"-",-1)="UNKNOWN")</f>
        <v>1</v>
      </c>
      <c r="V3955" s="1">
        <f>_xlfn.XLOOKUP(SUBSTITUTE(Table5[[#This Row],[rxn]],"RXN-","ENZLOAD-"),Table4[rxn],Table4[ub],0)</f>
        <v>0</v>
      </c>
      <c r="W3955" s="1" t="b">
        <f>AND(Table5[[#This Row],[FVA ENZLOAD flux UB]]=0,Table5[[#This Row],[ENZ not made when it should be?]])</f>
        <v>0</v>
      </c>
    </row>
    <row r="3956" spans="6:23" hidden="1">
      <c r="F3956" s="1" t="s">
        <v>9851</v>
      </c>
      <c r="G3956" s="1" t="str">
        <f>_xlfn.TEXTBEFORE(Table5[[#This Row],[rxn     kapp_old        kapp_slack_ub   kapp_slack_lb]]," ")</f>
        <v>RXN-tpsmg2ormn2_c_vm_REV-SPONT</v>
      </c>
      <c r="H395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95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956" s="1">
        <f>_xlfn.NUMBERVALUE(_xlfn.TEXTAFTER(Table5[[#This Row],[rxn     kapp_old        kapp_slack_ub   kapp_slack_lb]]," ",-1))</f>
        <v>0</v>
      </c>
      <c r="K3956" s="1">
        <f>_xlfn.XLOOKUP(SUBSTITUTE(Table5[[#This Row],[rxn]],"RXN-","ENZLOAD-"),ENZLOAD[name],ENZLOAD[flux],0)</f>
        <v>0</v>
      </c>
      <c r="L3956" s="1" t="str">
        <f>"'"&amp;Table5[[#This Row],[rxn]]&amp;"'"&amp;CHAR(9)&amp;IF(AND(Table5[[#This Row],[kapp_slack_ub]]&lt;&gt;0,Table5[[#This Row],[kapp_old]]&lt;$F$1),$F$1,Table5[[#This Row],[kapp_old]])</f>
        <v>'RXN-tpsmg2ormn2_c_vm_REV-SPONT'	27141.27779288</v>
      </c>
      <c r="M3956" s="1">
        <f>_xlfn.XLOOKUP(Table5[[#This Row],[rxn]],Table3[name],Table3[flux],$F$1)</f>
        <v>27141.277792879999</v>
      </c>
      <c r="N3956" s="1" t="str">
        <f>IFERROR(Table5[[#This Row],[min flux]]/Table5[[#This Row],[associated enzload]],"")</f>
        <v/>
      </c>
      <c r="O3956" s="1">
        <f>_xlfn.NUMBERVALUE(IF(Table5[[#This Row],[flux/enzload]]="","",ABS($N$1-Table5[[#This Row],[flux/enzload]])))</f>
        <v>0</v>
      </c>
      <c r="P3956" s="1">
        <f>Table5[[#This Row],[kapp_old]]+IFERROR(((Table5[[#This Row],[kapp_slack_ub]]-Table5[[#This Row],[kapp_slack_lb]])/Table5[[#This Row],[associated enzload]]),0)</f>
        <v>27141.277792879999</v>
      </c>
      <c r="Q3956" s="1" t="str">
        <f>"'"&amp;Table5[[#This Row],[rxn]]&amp;"'"&amp;CHAR(9)&amp;Table5[[#This Row],[kapp + (slack_ub - slack_lb)/enzload]]</f>
        <v>'RXN-tpsmg2ormn2_c_vm_REV-SPONT'	27141.27779288</v>
      </c>
      <c r="R3956" s="1">
        <f>_xlfn.XLOOKUP(Table5[[#This Row],[rxn]],Table38[name],Table38[flux],0)</f>
        <v>0</v>
      </c>
      <c r="S3956" s="1">
        <f>_xlfn.XLOOKUP(SUBSTITUTE(Table5[[#This Row],[rxn]],"RXN-","ENZLOAD-"),Table38[name],Table38[flux],0)</f>
        <v>0</v>
      </c>
      <c r="T3956" s="1" t="b">
        <f>AND(Table5[[#This Row],[ENZLOAD flux in kapp-slack.gms]]=0,Table5[[#This Row],[flux in kapp-slack.gms]]&lt;&gt;0,NOT(Table5[[#This Row],[spont or unknown?]]))</f>
        <v>0</v>
      </c>
      <c r="U3956" s="1" t="b">
        <f>OR(_xlfn.TEXTAFTER(Table5[[#This Row],[rxn]],"-",-1)="SPONT",_xlfn.TEXTAFTER(Table5[[#This Row],[rxn]],"-",-1)="UNKNOWN")</f>
        <v>1</v>
      </c>
      <c r="V3956" s="1">
        <f>_xlfn.XLOOKUP(SUBSTITUTE(Table5[[#This Row],[rxn]],"RXN-","ENZLOAD-"),Table4[rxn],Table4[ub],0)</f>
        <v>0</v>
      </c>
      <c r="W3956" s="1" t="b">
        <f>AND(Table5[[#This Row],[FVA ENZLOAD flux UB]]=0,Table5[[#This Row],[ENZ not made when it should be?]])</f>
        <v>0</v>
      </c>
    </row>
    <row r="3957" spans="6:23" hidden="1">
      <c r="F3957" s="1" t="s">
        <v>9852</v>
      </c>
      <c r="G3957" s="1" t="str">
        <f>_xlfn.TEXTBEFORE(Table5[[#This Row],[rxn     kapp_old        kapp_slack_ub   kapp_slack_lb]]," ")</f>
        <v>RXN-tpsmn2_c_m_FWD-SPONT</v>
      </c>
      <c r="H395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95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957" s="1">
        <f>_xlfn.NUMBERVALUE(_xlfn.TEXTAFTER(Table5[[#This Row],[rxn     kapp_old        kapp_slack_ub   kapp_slack_lb]]," ",-1))</f>
        <v>0</v>
      </c>
      <c r="K3957" s="1">
        <f>_xlfn.XLOOKUP(SUBSTITUTE(Table5[[#This Row],[rxn]],"RXN-","ENZLOAD-"),ENZLOAD[name],ENZLOAD[flux],0)</f>
        <v>0</v>
      </c>
      <c r="L3957" s="1" t="str">
        <f>"'"&amp;Table5[[#This Row],[rxn]]&amp;"'"&amp;CHAR(9)&amp;IF(AND(Table5[[#This Row],[kapp_slack_ub]]&lt;&gt;0,Table5[[#This Row],[kapp_old]]&lt;$F$1),$F$1,Table5[[#This Row],[kapp_old]])</f>
        <v>'RXN-tpsmn2_c_m_FWD-SPONT'	27141.27779288</v>
      </c>
      <c r="M3957" s="1">
        <f>_xlfn.XLOOKUP(Table5[[#This Row],[rxn]],Table3[name],Table3[flux],$F$1)</f>
        <v>3.9947617049999996E-9</v>
      </c>
      <c r="N3957" s="1" t="str">
        <f>IFERROR(Table5[[#This Row],[min flux]]/Table5[[#This Row],[associated enzload]],"")</f>
        <v/>
      </c>
      <c r="O3957" s="1">
        <f>_xlfn.NUMBERVALUE(IF(Table5[[#This Row],[flux/enzload]]="","",ABS($N$1-Table5[[#This Row],[flux/enzload]])))</f>
        <v>0</v>
      </c>
      <c r="P3957" s="1">
        <f>Table5[[#This Row],[kapp_old]]+IFERROR(((Table5[[#This Row],[kapp_slack_ub]]-Table5[[#This Row],[kapp_slack_lb]])/Table5[[#This Row],[associated enzload]]),0)</f>
        <v>27141.277792879999</v>
      </c>
      <c r="Q3957" s="1" t="str">
        <f>"'"&amp;Table5[[#This Row],[rxn]]&amp;"'"&amp;CHAR(9)&amp;Table5[[#This Row],[kapp + (slack_ub - slack_lb)/enzload]]</f>
        <v>'RXN-tpsmn2_c_m_FWD-SPONT'	27141.27779288</v>
      </c>
      <c r="R3957" s="1">
        <f>_xlfn.XLOOKUP(Table5[[#This Row],[rxn]],Table38[name],Table38[flux],0)</f>
        <v>1.24333598E-7</v>
      </c>
      <c r="S3957" s="1">
        <f>_xlfn.XLOOKUP(SUBSTITUTE(Table5[[#This Row],[rxn]],"RXN-","ENZLOAD-"),Table38[name],Table38[flux],0)</f>
        <v>0</v>
      </c>
      <c r="T3957" s="1" t="b">
        <f>AND(Table5[[#This Row],[ENZLOAD flux in kapp-slack.gms]]=0,Table5[[#This Row],[flux in kapp-slack.gms]]&lt;&gt;0,NOT(Table5[[#This Row],[spont or unknown?]]))</f>
        <v>0</v>
      </c>
      <c r="U3957" s="1" t="b">
        <f>OR(_xlfn.TEXTAFTER(Table5[[#This Row],[rxn]],"-",-1)="SPONT",_xlfn.TEXTAFTER(Table5[[#This Row],[rxn]],"-",-1)="UNKNOWN")</f>
        <v>1</v>
      </c>
      <c r="V3957" s="1">
        <f>_xlfn.XLOOKUP(SUBSTITUTE(Table5[[#This Row],[rxn]],"RXN-","ENZLOAD-"),Table4[rxn],Table4[ub],0)</f>
        <v>0</v>
      </c>
      <c r="W3957" s="1" t="b">
        <f>AND(Table5[[#This Row],[FVA ENZLOAD flux UB]]=0,Table5[[#This Row],[ENZ not made when it should be?]])</f>
        <v>0</v>
      </c>
    </row>
    <row r="3958" spans="6:23" hidden="1">
      <c r="F3958" s="1" t="s">
        <v>9853</v>
      </c>
      <c r="G3958" s="1" t="str">
        <f>_xlfn.TEXTBEFORE(Table5[[#This Row],[rxn     kapp_old        kapp_slack_ub   kapp_slack_lb]]," ")</f>
        <v>RXN-tpsmn2_c_m_REV-SPONT</v>
      </c>
      <c r="H395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95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958" s="1">
        <f>_xlfn.NUMBERVALUE(_xlfn.TEXTAFTER(Table5[[#This Row],[rxn     kapp_old        kapp_slack_ub   kapp_slack_lb]]," ",-1))</f>
        <v>0</v>
      </c>
      <c r="K3958" s="1">
        <f>_xlfn.XLOOKUP(SUBSTITUTE(Table5[[#This Row],[rxn]],"RXN-","ENZLOAD-"),ENZLOAD[name],ENZLOAD[flux],0)</f>
        <v>0</v>
      </c>
      <c r="L3958" s="1" t="str">
        <f>"'"&amp;Table5[[#This Row],[rxn]]&amp;"'"&amp;CHAR(9)&amp;IF(AND(Table5[[#This Row],[kapp_slack_ub]]&lt;&gt;0,Table5[[#This Row],[kapp_old]]&lt;$F$1),$F$1,Table5[[#This Row],[kapp_old]])</f>
        <v>'RXN-tpsmn2_c_m_REV-SPONT'	27141.27779288</v>
      </c>
      <c r="M3958" s="1">
        <f>_xlfn.XLOOKUP(Table5[[#This Row],[rxn]],Table3[name],Table3[flux],$F$1)</f>
        <v>27141.277792879999</v>
      </c>
      <c r="N3958" s="1" t="str">
        <f>IFERROR(Table5[[#This Row],[min flux]]/Table5[[#This Row],[associated enzload]],"")</f>
        <v/>
      </c>
      <c r="O3958" s="1">
        <f>_xlfn.NUMBERVALUE(IF(Table5[[#This Row],[flux/enzload]]="","",ABS($N$1-Table5[[#This Row],[flux/enzload]])))</f>
        <v>0</v>
      </c>
      <c r="P3958" s="1">
        <f>Table5[[#This Row],[kapp_old]]+IFERROR(((Table5[[#This Row],[kapp_slack_ub]]-Table5[[#This Row],[kapp_slack_lb]])/Table5[[#This Row],[associated enzload]]),0)</f>
        <v>27141.277792879999</v>
      </c>
      <c r="Q3958" s="1" t="str">
        <f>"'"&amp;Table5[[#This Row],[rxn]]&amp;"'"&amp;CHAR(9)&amp;Table5[[#This Row],[kapp + (slack_ub - slack_lb)/enzload]]</f>
        <v>'RXN-tpsmn2_c_m_REV-SPONT'	27141.27779288</v>
      </c>
      <c r="R3958" s="1">
        <f>_xlfn.XLOOKUP(Table5[[#This Row],[rxn]],Table38[name],Table38[flux],0)</f>
        <v>0</v>
      </c>
      <c r="S3958" s="1">
        <f>_xlfn.XLOOKUP(SUBSTITUTE(Table5[[#This Row],[rxn]],"RXN-","ENZLOAD-"),Table38[name],Table38[flux],0)</f>
        <v>0</v>
      </c>
      <c r="T3958" s="1" t="b">
        <f>AND(Table5[[#This Row],[ENZLOAD flux in kapp-slack.gms]]=0,Table5[[#This Row],[flux in kapp-slack.gms]]&lt;&gt;0,NOT(Table5[[#This Row],[spont or unknown?]]))</f>
        <v>0</v>
      </c>
      <c r="U3958" s="1" t="b">
        <f>OR(_xlfn.TEXTAFTER(Table5[[#This Row],[rxn]],"-",-1)="SPONT",_xlfn.TEXTAFTER(Table5[[#This Row],[rxn]],"-",-1)="UNKNOWN")</f>
        <v>1</v>
      </c>
      <c r="V3958" s="1">
        <f>_xlfn.XLOOKUP(SUBSTITUTE(Table5[[#This Row],[rxn]],"RXN-","ENZLOAD-"),Table4[rxn],Table4[ub],0)</f>
        <v>0</v>
      </c>
      <c r="W3958" s="1" t="b">
        <f>AND(Table5[[#This Row],[FVA ENZLOAD flux UB]]=0,Table5[[#This Row],[ENZ not made when it should be?]])</f>
        <v>0</v>
      </c>
    </row>
    <row r="3959" spans="6:23" hidden="1">
      <c r="F3959" s="1" t="s">
        <v>9854</v>
      </c>
      <c r="G3959" s="1" t="str">
        <f>_xlfn.TEXTBEFORE(Table5[[#This Row],[rxn     kapp_old        kapp_slack_ub   kapp_slack_lb]]," ")</f>
        <v>RXN-tpsmn2_c_n_FWD-SPONT</v>
      </c>
      <c r="H395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95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959" s="1">
        <f>_xlfn.NUMBERVALUE(_xlfn.TEXTAFTER(Table5[[#This Row],[rxn     kapp_old        kapp_slack_ub   kapp_slack_lb]]," ",-1))</f>
        <v>0</v>
      </c>
      <c r="K3959" s="1">
        <f>_xlfn.XLOOKUP(SUBSTITUTE(Table5[[#This Row],[rxn]],"RXN-","ENZLOAD-"),ENZLOAD[name],ENZLOAD[flux],0)</f>
        <v>0</v>
      </c>
      <c r="L3959" s="1" t="str">
        <f>"'"&amp;Table5[[#This Row],[rxn]]&amp;"'"&amp;CHAR(9)&amp;IF(AND(Table5[[#This Row],[kapp_slack_ub]]&lt;&gt;0,Table5[[#This Row],[kapp_old]]&lt;$F$1),$F$1,Table5[[#This Row],[kapp_old]])</f>
        <v>'RXN-tpsmn2_c_n_FWD-SPONT'	27141.27779288</v>
      </c>
      <c r="M3959" s="1">
        <f>_xlfn.XLOOKUP(Table5[[#This Row],[rxn]],Table3[name],Table3[flux],$F$1)</f>
        <v>3.5144171210000001E-9</v>
      </c>
      <c r="N3959" s="1" t="str">
        <f>IFERROR(Table5[[#This Row],[min flux]]/Table5[[#This Row],[associated enzload]],"")</f>
        <v/>
      </c>
      <c r="O3959" s="1">
        <f>_xlfn.NUMBERVALUE(IF(Table5[[#This Row],[flux/enzload]]="","",ABS($N$1-Table5[[#This Row],[flux/enzload]])))</f>
        <v>0</v>
      </c>
      <c r="P3959" s="1">
        <f>Table5[[#This Row],[kapp_old]]+IFERROR(((Table5[[#This Row],[kapp_slack_ub]]-Table5[[#This Row],[kapp_slack_lb]])/Table5[[#This Row],[associated enzload]]),0)</f>
        <v>27141.277792879999</v>
      </c>
      <c r="Q3959" s="1" t="str">
        <f>"'"&amp;Table5[[#This Row],[rxn]]&amp;"'"&amp;CHAR(9)&amp;Table5[[#This Row],[kapp + (slack_ub - slack_lb)/enzload]]</f>
        <v>'RXN-tpsmn2_c_n_FWD-SPONT'	27141.27779288</v>
      </c>
      <c r="R3959" s="1">
        <f>_xlfn.XLOOKUP(Table5[[#This Row],[rxn]],Table38[name],Table38[flux],0)</f>
        <v>0</v>
      </c>
      <c r="S3959" s="1">
        <f>_xlfn.XLOOKUP(SUBSTITUTE(Table5[[#This Row],[rxn]],"RXN-","ENZLOAD-"),Table38[name],Table38[flux],0)</f>
        <v>0</v>
      </c>
      <c r="T3959" s="1" t="b">
        <f>AND(Table5[[#This Row],[ENZLOAD flux in kapp-slack.gms]]=0,Table5[[#This Row],[flux in kapp-slack.gms]]&lt;&gt;0,NOT(Table5[[#This Row],[spont or unknown?]]))</f>
        <v>0</v>
      </c>
      <c r="U3959" s="1" t="b">
        <f>OR(_xlfn.TEXTAFTER(Table5[[#This Row],[rxn]],"-",-1)="SPONT",_xlfn.TEXTAFTER(Table5[[#This Row],[rxn]],"-",-1)="UNKNOWN")</f>
        <v>1</v>
      </c>
      <c r="V3959" s="1">
        <f>_xlfn.XLOOKUP(SUBSTITUTE(Table5[[#This Row],[rxn]],"RXN-","ENZLOAD-"),Table4[rxn],Table4[ub],0)</f>
        <v>0</v>
      </c>
      <c r="W3959" s="1" t="b">
        <f>AND(Table5[[#This Row],[FVA ENZLOAD flux UB]]=0,Table5[[#This Row],[ENZ not made when it should be?]])</f>
        <v>0</v>
      </c>
    </row>
    <row r="3960" spans="6:23" hidden="1">
      <c r="F3960" s="1" t="s">
        <v>9855</v>
      </c>
      <c r="G3960" s="1" t="str">
        <f>_xlfn.TEXTBEFORE(Table5[[#This Row],[rxn     kapp_old        kapp_slack_ub   kapp_slack_lb]]," ")</f>
        <v>RXN-tpsmn2_c_n_REV-SPONT</v>
      </c>
      <c r="H396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96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960" s="1">
        <f>_xlfn.NUMBERVALUE(_xlfn.TEXTAFTER(Table5[[#This Row],[rxn     kapp_old        kapp_slack_ub   kapp_slack_lb]]," ",-1))</f>
        <v>0</v>
      </c>
      <c r="K3960" s="1">
        <f>_xlfn.XLOOKUP(SUBSTITUTE(Table5[[#This Row],[rxn]],"RXN-","ENZLOAD-"),ENZLOAD[name],ENZLOAD[flux],0)</f>
        <v>0</v>
      </c>
      <c r="L3960" s="1" t="str">
        <f>"'"&amp;Table5[[#This Row],[rxn]]&amp;"'"&amp;CHAR(9)&amp;IF(AND(Table5[[#This Row],[kapp_slack_ub]]&lt;&gt;0,Table5[[#This Row],[kapp_old]]&lt;$F$1),$F$1,Table5[[#This Row],[kapp_old]])</f>
        <v>'RXN-tpsmn2_c_n_REV-SPONT'	27141.27779288</v>
      </c>
      <c r="M3960" s="1">
        <f>_xlfn.XLOOKUP(Table5[[#This Row],[rxn]],Table3[name],Table3[flux],$F$1)</f>
        <v>27141.277792879999</v>
      </c>
      <c r="N3960" s="1" t="str">
        <f>IFERROR(Table5[[#This Row],[min flux]]/Table5[[#This Row],[associated enzload]],"")</f>
        <v/>
      </c>
      <c r="O3960" s="1">
        <f>_xlfn.NUMBERVALUE(IF(Table5[[#This Row],[flux/enzload]]="","",ABS($N$1-Table5[[#This Row],[flux/enzload]])))</f>
        <v>0</v>
      </c>
      <c r="P3960" s="1">
        <f>Table5[[#This Row],[kapp_old]]+IFERROR(((Table5[[#This Row],[kapp_slack_ub]]-Table5[[#This Row],[kapp_slack_lb]])/Table5[[#This Row],[associated enzload]]),0)</f>
        <v>27141.277792879999</v>
      </c>
      <c r="Q3960" s="1" t="str">
        <f>"'"&amp;Table5[[#This Row],[rxn]]&amp;"'"&amp;CHAR(9)&amp;Table5[[#This Row],[kapp + (slack_ub - slack_lb)/enzload]]</f>
        <v>'RXN-tpsmn2_c_n_REV-SPONT'	27141.27779288</v>
      </c>
      <c r="R3960" s="1">
        <f>_xlfn.XLOOKUP(Table5[[#This Row],[rxn]],Table38[name],Table38[flux],0)</f>
        <v>0</v>
      </c>
      <c r="S3960" s="1">
        <f>_xlfn.XLOOKUP(SUBSTITUTE(Table5[[#This Row],[rxn]],"RXN-","ENZLOAD-"),Table38[name],Table38[flux],0)</f>
        <v>0</v>
      </c>
      <c r="T3960" s="1" t="b">
        <f>AND(Table5[[#This Row],[ENZLOAD flux in kapp-slack.gms]]=0,Table5[[#This Row],[flux in kapp-slack.gms]]&lt;&gt;0,NOT(Table5[[#This Row],[spont or unknown?]]))</f>
        <v>0</v>
      </c>
      <c r="U3960" s="1" t="b">
        <f>OR(_xlfn.TEXTAFTER(Table5[[#This Row],[rxn]],"-",-1)="SPONT",_xlfn.TEXTAFTER(Table5[[#This Row],[rxn]],"-",-1)="UNKNOWN")</f>
        <v>1</v>
      </c>
      <c r="V3960" s="1">
        <f>_xlfn.XLOOKUP(SUBSTITUTE(Table5[[#This Row],[rxn]],"RXN-","ENZLOAD-"),Table4[rxn],Table4[ub],0)</f>
        <v>0</v>
      </c>
      <c r="W3960" s="1" t="b">
        <f>AND(Table5[[#This Row],[FVA ENZLOAD flux UB]]=0,Table5[[#This Row],[ENZ not made when it should be?]])</f>
        <v>0</v>
      </c>
    </row>
    <row r="3961" spans="6:23" hidden="1">
      <c r="F3961" s="1" t="s">
        <v>9856</v>
      </c>
      <c r="G3961" s="1" t="str">
        <f>_xlfn.TEXTBEFORE(Table5[[#This Row],[rxn     kapp_old        kapp_slack_ub   kapp_slack_lb]]," ")</f>
        <v>RXN-tpsmn2_c_r_FWD-SPONT</v>
      </c>
      <c r="H396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96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961" s="1">
        <f>_xlfn.NUMBERVALUE(_xlfn.TEXTAFTER(Table5[[#This Row],[rxn     kapp_old        kapp_slack_ub   kapp_slack_lb]]," ",-1))</f>
        <v>0</v>
      </c>
      <c r="K3961" s="1">
        <f>_xlfn.XLOOKUP(SUBSTITUTE(Table5[[#This Row],[rxn]],"RXN-","ENZLOAD-"),ENZLOAD[name],ENZLOAD[flux],0)</f>
        <v>0</v>
      </c>
      <c r="L3961" s="1" t="str">
        <f>"'"&amp;Table5[[#This Row],[rxn]]&amp;"'"&amp;CHAR(9)&amp;IF(AND(Table5[[#This Row],[kapp_slack_ub]]&lt;&gt;0,Table5[[#This Row],[kapp_old]]&lt;$F$1),$F$1,Table5[[#This Row],[kapp_old]])</f>
        <v>'RXN-tpsmn2_c_r_FWD-SPONT'	27141.27779288</v>
      </c>
      <c r="M3961" s="1">
        <f>_xlfn.XLOOKUP(Table5[[#This Row],[rxn]],Table3[name],Table3[flux],$F$1)</f>
        <v>2.5905912099999999E-10</v>
      </c>
      <c r="N3961" s="1" t="str">
        <f>IFERROR(Table5[[#This Row],[min flux]]/Table5[[#This Row],[associated enzload]],"")</f>
        <v/>
      </c>
      <c r="O3961" s="1">
        <f>_xlfn.NUMBERVALUE(IF(Table5[[#This Row],[flux/enzload]]="","",ABS($N$1-Table5[[#This Row],[flux/enzload]])))</f>
        <v>0</v>
      </c>
      <c r="P3961" s="1">
        <f>Table5[[#This Row],[kapp_old]]+IFERROR(((Table5[[#This Row],[kapp_slack_ub]]-Table5[[#This Row],[kapp_slack_lb]])/Table5[[#This Row],[associated enzload]]),0)</f>
        <v>27141.277792879999</v>
      </c>
      <c r="Q3961" s="1" t="str">
        <f>"'"&amp;Table5[[#This Row],[rxn]]&amp;"'"&amp;CHAR(9)&amp;Table5[[#This Row],[kapp + (slack_ub - slack_lb)/enzload]]</f>
        <v>'RXN-tpsmn2_c_r_FWD-SPONT'	27141.27779288</v>
      </c>
      <c r="R3961" s="1">
        <f>_xlfn.XLOOKUP(Table5[[#This Row],[rxn]],Table38[name],Table38[flux],0)</f>
        <v>0</v>
      </c>
      <c r="S3961" s="1">
        <f>_xlfn.XLOOKUP(SUBSTITUTE(Table5[[#This Row],[rxn]],"RXN-","ENZLOAD-"),Table38[name],Table38[flux],0)</f>
        <v>0</v>
      </c>
      <c r="T3961" s="1" t="b">
        <f>AND(Table5[[#This Row],[ENZLOAD flux in kapp-slack.gms]]=0,Table5[[#This Row],[flux in kapp-slack.gms]]&lt;&gt;0,NOT(Table5[[#This Row],[spont or unknown?]]))</f>
        <v>0</v>
      </c>
      <c r="U3961" s="1" t="b">
        <f>OR(_xlfn.TEXTAFTER(Table5[[#This Row],[rxn]],"-",-1)="SPONT",_xlfn.TEXTAFTER(Table5[[#This Row],[rxn]],"-",-1)="UNKNOWN")</f>
        <v>1</v>
      </c>
      <c r="V3961" s="1">
        <f>_xlfn.XLOOKUP(SUBSTITUTE(Table5[[#This Row],[rxn]],"RXN-","ENZLOAD-"),Table4[rxn],Table4[ub],0)</f>
        <v>0</v>
      </c>
      <c r="W3961" s="1" t="b">
        <f>AND(Table5[[#This Row],[FVA ENZLOAD flux UB]]=0,Table5[[#This Row],[ENZ not made when it should be?]])</f>
        <v>0</v>
      </c>
    </row>
    <row r="3962" spans="6:23" hidden="1">
      <c r="F3962" s="1" t="s">
        <v>9857</v>
      </c>
      <c r="G3962" s="1" t="str">
        <f>_xlfn.TEXTBEFORE(Table5[[#This Row],[rxn     kapp_old        kapp_slack_ub   kapp_slack_lb]]," ")</f>
        <v>RXN-tpsmn2_c_r_REV-SPONT</v>
      </c>
      <c r="H396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96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962" s="1">
        <f>_xlfn.NUMBERVALUE(_xlfn.TEXTAFTER(Table5[[#This Row],[rxn     kapp_old        kapp_slack_ub   kapp_slack_lb]]," ",-1))</f>
        <v>0</v>
      </c>
      <c r="K3962" s="1">
        <f>_xlfn.XLOOKUP(SUBSTITUTE(Table5[[#This Row],[rxn]],"RXN-","ENZLOAD-"),ENZLOAD[name],ENZLOAD[flux],0)</f>
        <v>0</v>
      </c>
      <c r="L3962" s="1" t="str">
        <f>"'"&amp;Table5[[#This Row],[rxn]]&amp;"'"&amp;CHAR(9)&amp;IF(AND(Table5[[#This Row],[kapp_slack_ub]]&lt;&gt;0,Table5[[#This Row],[kapp_old]]&lt;$F$1),$F$1,Table5[[#This Row],[kapp_old]])</f>
        <v>'RXN-tpsmn2_c_r_REV-SPONT'	27141.27779288</v>
      </c>
      <c r="M3962" s="1">
        <f>_xlfn.XLOOKUP(Table5[[#This Row],[rxn]],Table3[name],Table3[flux],$F$1)</f>
        <v>27141.277792879999</v>
      </c>
      <c r="N3962" s="1" t="str">
        <f>IFERROR(Table5[[#This Row],[min flux]]/Table5[[#This Row],[associated enzload]],"")</f>
        <v/>
      </c>
      <c r="O3962" s="1">
        <f>_xlfn.NUMBERVALUE(IF(Table5[[#This Row],[flux/enzload]]="","",ABS($N$1-Table5[[#This Row],[flux/enzload]])))</f>
        <v>0</v>
      </c>
      <c r="P3962" s="1">
        <f>Table5[[#This Row],[kapp_old]]+IFERROR(((Table5[[#This Row],[kapp_slack_ub]]-Table5[[#This Row],[kapp_slack_lb]])/Table5[[#This Row],[associated enzload]]),0)</f>
        <v>27141.277792879999</v>
      </c>
      <c r="Q3962" s="1" t="str">
        <f>"'"&amp;Table5[[#This Row],[rxn]]&amp;"'"&amp;CHAR(9)&amp;Table5[[#This Row],[kapp + (slack_ub - slack_lb)/enzload]]</f>
        <v>'RXN-tpsmn2_c_r_REV-SPONT'	27141.27779288</v>
      </c>
      <c r="R3962" s="1">
        <f>_xlfn.XLOOKUP(Table5[[#This Row],[rxn]],Table38[name],Table38[flux],0)</f>
        <v>0</v>
      </c>
      <c r="S3962" s="1">
        <f>_xlfn.XLOOKUP(SUBSTITUTE(Table5[[#This Row],[rxn]],"RXN-","ENZLOAD-"),Table38[name],Table38[flux],0)</f>
        <v>0</v>
      </c>
      <c r="T3962" s="1" t="b">
        <f>AND(Table5[[#This Row],[ENZLOAD flux in kapp-slack.gms]]=0,Table5[[#This Row],[flux in kapp-slack.gms]]&lt;&gt;0,NOT(Table5[[#This Row],[spont or unknown?]]))</f>
        <v>0</v>
      </c>
      <c r="U3962" s="1" t="b">
        <f>OR(_xlfn.TEXTAFTER(Table5[[#This Row],[rxn]],"-",-1)="SPONT",_xlfn.TEXTAFTER(Table5[[#This Row],[rxn]],"-",-1)="UNKNOWN")</f>
        <v>1</v>
      </c>
      <c r="V3962" s="1">
        <f>_xlfn.XLOOKUP(SUBSTITUTE(Table5[[#This Row],[rxn]],"RXN-","ENZLOAD-"),Table4[rxn],Table4[ub],0)</f>
        <v>0</v>
      </c>
      <c r="W3962" s="1" t="b">
        <f>AND(Table5[[#This Row],[FVA ENZLOAD flux UB]]=0,Table5[[#This Row],[ENZ not made when it should be?]])</f>
        <v>0</v>
      </c>
    </row>
    <row r="3963" spans="6:23" hidden="1">
      <c r="F3963" s="1" t="s">
        <v>9858</v>
      </c>
      <c r="G3963" s="1" t="str">
        <f>_xlfn.TEXTBEFORE(Table5[[#This Row],[rxn     kapp_old        kapp_slack_ub   kapp_slack_lb]]," ")</f>
        <v>RXN-tpsmn2_c_rm_FWD-SPONT</v>
      </c>
      <c r="H396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96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963" s="1">
        <f>_xlfn.NUMBERVALUE(_xlfn.TEXTAFTER(Table5[[#This Row],[rxn     kapp_old        kapp_slack_ub   kapp_slack_lb]]," ",-1))</f>
        <v>0</v>
      </c>
      <c r="K3963" s="1">
        <f>_xlfn.XLOOKUP(SUBSTITUTE(Table5[[#This Row],[rxn]],"RXN-","ENZLOAD-"),ENZLOAD[name],ENZLOAD[flux],0)</f>
        <v>0</v>
      </c>
      <c r="L3963" s="1" t="str">
        <f>"'"&amp;Table5[[#This Row],[rxn]]&amp;"'"&amp;CHAR(9)&amp;IF(AND(Table5[[#This Row],[kapp_slack_ub]]&lt;&gt;0,Table5[[#This Row],[kapp_old]]&lt;$F$1),$F$1,Table5[[#This Row],[kapp_old]])</f>
        <v>'RXN-tpsmn2_c_rm_FWD-SPONT'	27141.27779288</v>
      </c>
      <c r="M3963" s="1">
        <f>_xlfn.XLOOKUP(Table5[[#This Row],[rxn]],Table3[name],Table3[flux],$F$1)</f>
        <v>4.4137046399999902E-10</v>
      </c>
      <c r="N3963" s="1" t="str">
        <f>IFERROR(Table5[[#This Row],[min flux]]/Table5[[#This Row],[associated enzload]],"")</f>
        <v/>
      </c>
      <c r="O3963" s="1">
        <f>_xlfn.NUMBERVALUE(IF(Table5[[#This Row],[flux/enzload]]="","",ABS($N$1-Table5[[#This Row],[flux/enzload]])))</f>
        <v>0</v>
      </c>
      <c r="P3963" s="1">
        <f>Table5[[#This Row],[kapp_old]]+IFERROR(((Table5[[#This Row],[kapp_slack_ub]]-Table5[[#This Row],[kapp_slack_lb]])/Table5[[#This Row],[associated enzload]]),0)</f>
        <v>27141.277792879999</v>
      </c>
      <c r="Q3963" s="1" t="str">
        <f>"'"&amp;Table5[[#This Row],[rxn]]&amp;"'"&amp;CHAR(9)&amp;Table5[[#This Row],[kapp + (slack_ub - slack_lb)/enzload]]</f>
        <v>'RXN-tpsmn2_c_rm_FWD-SPONT'	27141.27779288</v>
      </c>
      <c r="R3963" s="1">
        <f>_xlfn.XLOOKUP(Table5[[#This Row],[rxn]],Table38[name],Table38[flux],0)</f>
        <v>4.5678059699999999E-7</v>
      </c>
      <c r="S3963" s="1">
        <f>_xlfn.XLOOKUP(SUBSTITUTE(Table5[[#This Row],[rxn]],"RXN-","ENZLOAD-"),Table38[name],Table38[flux],0)</f>
        <v>0</v>
      </c>
      <c r="T3963" s="1" t="b">
        <f>AND(Table5[[#This Row],[ENZLOAD flux in kapp-slack.gms]]=0,Table5[[#This Row],[flux in kapp-slack.gms]]&lt;&gt;0,NOT(Table5[[#This Row],[spont or unknown?]]))</f>
        <v>0</v>
      </c>
      <c r="U3963" s="1" t="b">
        <f>OR(_xlfn.TEXTAFTER(Table5[[#This Row],[rxn]],"-",-1)="SPONT",_xlfn.TEXTAFTER(Table5[[#This Row],[rxn]],"-",-1)="UNKNOWN")</f>
        <v>1</v>
      </c>
      <c r="V3963" s="1">
        <f>_xlfn.XLOOKUP(SUBSTITUTE(Table5[[#This Row],[rxn]],"RXN-","ENZLOAD-"),Table4[rxn],Table4[ub],0)</f>
        <v>0</v>
      </c>
      <c r="W3963" s="1" t="b">
        <f>AND(Table5[[#This Row],[FVA ENZLOAD flux UB]]=0,Table5[[#This Row],[ENZ not made when it should be?]])</f>
        <v>0</v>
      </c>
    </row>
    <row r="3964" spans="6:23" hidden="1">
      <c r="F3964" s="1" t="s">
        <v>9859</v>
      </c>
      <c r="G3964" s="1" t="str">
        <f>_xlfn.TEXTBEFORE(Table5[[#This Row],[rxn     kapp_old        kapp_slack_ub   kapp_slack_lb]]," ")</f>
        <v>RXN-tpsmn2_c_rm_REV-SPONT</v>
      </c>
      <c r="H396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96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964" s="1">
        <f>_xlfn.NUMBERVALUE(_xlfn.TEXTAFTER(Table5[[#This Row],[rxn     kapp_old        kapp_slack_ub   kapp_slack_lb]]," ",-1))</f>
        <v>0</v>
      </c>
      <c r="K3964" s="1">
        <f>_xlfn.XLOOKUP(SUBSTITUTE(Table5[[#This Row],[rxn]],"RXN-","ENZLOAD-"),ENZLOAD[name],ENZLOAD[flux],0)</f>
        <v>0</v>
      </c>
      <c r="L3964" s="1" t="str">
        <f>"'"&amp;Table5[[#This Row],[rxn]]&amp;"'"&amp;CHAR(9)&amp;IF(AND(Table5[[#This Row],[kapp_slack_ub]]&lt;&gt;0,Table5[[#This Row],[kapp_old]]&lt;$F$1),$F$1,Table5[[#This Row],[kapp_old]])</f>
        <v>'RXN-tpsmn2_c_rm_REV-SPONT'	27141.27779288</v>
      </c>
      <c r="M3964" s="1">
        <f>_xlfn.XLOOKUP(Table5[[#This Row],[rxn]],Table3[name],Table3[flux],$F$1)</f>
        <v>27141.277792879999</v>
      </c>
      <c r="N3964" s="1" t="str">
        <f>IFERROR(Table5[[#This Row],[min flux]]/Table5[[#This Row],[associated enzload]],"")</f>
        <v/>
      </c>
      <c r="O3964" s="1">
        <f>_xlfn.NUMBERVALUE(IF(Table5[[#This Row],[flux/enzload]]="","",ABS($N$1-Table5[[#This Row],[flux/enzload]])))</f>
        <v>0</v>
      </c>
      <c r="P3964" s="1">
        <f>Table5[[#This Row],[kapp_old]]+IFERROR(((Table5[[#This Row],[kapp_slack_ub]]-Table5[[#This Row],[kapp_slack_lb]])/Table5[[#This Row],[associated enzload]]),0)</f>
        <v>27141.277792879999</v>
      </c>
      <c r="Q3964" s="1" t="str">
        <f>"'"&amp;Table5[[#This Row],[rxn]]&amp;"'"&amp;CHAR(9)&amp;Table5[[#This Row],[kapp + (slack_ub - slack_lb)/enzload]]</f>
        <v>'RXN-tpsmn2_c_rm_REV-SPONT'	27141.27779288</v>
      </c>
      <c r="R3964" s="1">
        <f>_xlfn.XLOOKUP(Table5[[#This Row],[rxn]],Table38[name],Table38[flux],0)</f>
        <v>0</v>
      </c>
      <c r="S3964" s="1">
        <f>_xlfn.XLOOKUP(SUBSTITUTE(Table5[[#This Row],[rxn]],"RXN-","ENZLOAD-"),Table38[name],Table38[flux],0)</f>
        <v>0</v>
      </c>
      <c r="T3964" s="1" t="b">
        <f>AND(Table5[[#This Row],[ENZLOAD flux in kapp-slack.gms]]=0,Table5[[#This Row],[flux in kapp-slack.gms]]&lt;&gt;0,NOT(Table5[[#This Row],[spont or unknown?]]))</f>
        <v>0</v>
      </c>
      <c r="U3964" s="1" t="b">
        <f>OR(_xlfn.TEXTAFTER(Table5[[#This Row],[rxn]],"-",-1)="SPONT",_xlfn.TEXTAFTER(Table5[[#This Row],[rxn]],"-",-1)="UNKNOWN")</f>
        <v>1</v>
      </c>
      <c r="V3964" s="1">
        <f>_xlfn.XLOOKUP(SUBSTITUTE(Table5[[#This Row],[rxn]],"RXN-","ENZLOAD-"),Table4[rxn],Table4[ub],0)</f>
        <v>0</v>
      </c>
      <c r="W3964" s="1" t="b">
        <f>AND(Table5[[#This Row],[FVA ENZLOAD flux UB]]=0,Table5[[#This Row],[ENZ not made when it should be?]])</f>
        <v>0</v>
      </c>
    </row>
    <row r="3965" spans="6:23" hidden="1">
      <c r="F3965" s="1" t="s">
        <v>9860</v>
      </c>
      <c r="G3965" s="1" t="str">
        <f>_xlfn.TEXTBEFORE(Table5[[#This Row],[rxn     kapp_old        kapp_slack_ub   kapp_slack_lb]]," ")</f>
        <v>RXN-tpspydx5p_c_m_FWD-SPONT</v>
      </c>
      <c r="H396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96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965" s="1">
        <f>_xlfn.NUMBERVALUE(_xlfn.TEXTAFTER(Table5[[#This Row],[rxn     kapp_old        kapp_slack_ub   kapp_slack_lb]]," ",-1))</f>
        <v>0</v>
      </c>
      <c r="K3965" s="1">
        <f>_xlfn.XLOOKUP(SUBSTITUTE(Table5[[#This Row],[rxn]],"RXN-","ENZLOAD-"),ENZLOAD[name],ENZLOAD[flux],0)</f>
        <v>0</v>
      </c>
      <c r="L3965" s="1" t="str">
        <f>"'"&amp;Table5[[#This Row],[rxn]]&amp;"'"&amp;CHAR(9)&amp;IF(AND(Table5[[#This Row],[kapp_slack_ub]]&lt;&gt;0,Table5[[#This Row],[kapp_old]]&lt;$F$1),$F$1,Table5[[#This Row],[kapp_old]])</f>
        <v>'RXN-tpspydx5p_c_m_FWD-SPONT'	27141.27779288</v>
      </c>
      <c r="M3965" s="1">
        <f>_xlfn.XLOOKUP(Table5[[#This Row],[rxn]],Table3[name],Table3[flux],$F$1)</f>
        <v>7.2247348319999998E-9</v>
      </c>
      <c r="N3965" s="1" t="str">
        <f>IFERROR(Table5[[#This Row],[min flux]]/Table5[[#This Row],[associated enzload]],"")</f>
        <v/>
      </c>
      <c r="O3965" s="1">
        <f>_xlfn.NUMBERVALUE(IF(Table5[[#This Row],[flux/enzload]]="","",ABS($N$1-Table5[[#This Row],[flux/enzload]])))</f>
        <v>0</v>
      </c>
      <c r="P3965" s="1">
        <f>Table5[[#This Row],[kapp_old]]+IFERROR(((Table5[[#This Row],[kapp_slack_ub]]-Table5[[#This Row],[kapp_slack_lb]])/Table5[[#This Row],[associated enzload]]),0)</f>
        <v>27141.277792879999</v>
      </c>
      <c r="Q3965" s="1" t="str">
        <f>"'"&amp;Table5[[#This Row],[rxn]]&amp;"'"&amp;CHAR(9)&amp;Table5[[#This Row],[kapp + (slack_ub - slack_lb)/enzload]]</f>
        <v>'RXN-tpspydx5p_c_m_FWD-SPONT'	27141.27779288</v>
      </c>
      <c r="R3965" s="1">
        <f>_xlfn.XLOOKUP(Table5[[#This Row],[rxn]],Table38[name],Table38[flux],0)</f>
        <v>3.1952073999999998E-8</v>
      </c>
      <c r="S3965" s="1">
        <f>_xlfn.XLOOKUP(SUBSTITUTE(Table5[[#This Row],[rxn]],"RXN-","ENZLOAD-"),Table38[name],Table38[flux],0)</f>
        <v>0</v>
      </c>
      <c r="T3965" s="1" t="b">
        <f>AND(Table5[[#This Row],[ENZLOAD flux in kapp-slack.gms]]=0,Table5[[#This Row],[flux in kapp-slack.gms]]&lt;&gt;0,NOT(Table5[[#This Row],[spont or unknown?]]))</f>
        <v>0</v>
      </c>
      <c r="U3965" s="1" t="b">
        <f>OR(_xlfn.TEXTAFTER(Table5[[#This Row],[rxn]],"-",-1)="SPONT",_xlfn.TEXTAFTER(Table5[[#This Row],[rxn]],"-",-1)="UNKNOWN")</f>
        <v>1</v>
      </c>
      <c r="V3965" s="1">
        <f>_xlfn.XLOOKUP(SUBSTITUTE(Table5[[#This Row],[rxn]],"RXN-","ENZLOAD-"),Table4[rxn],Table4[ub],0)</f>
        <v>0</v>
      </c>
      <c r="W3965" s="1" t="b">
        <f>AND(Table5[[#This Row],[FVA ENZLOAD flux UB]]=0,Table5[[#This Row],[ENZ not made when it should be?]])</f>
        <v>0</v>
      </c>
    </row>
    <row r="3966" spans="6:23" hidden="1">
      <c r="F3966" s="1" t="s">
        <v>9861</v>
      </c>
      <c r="G3966" s="1" t="str">
        <f>_xlfn.TEXTBEFORE(Table5[[#This Row],[rxn     kapp_old        kapp_slack_ub   kapp_slack_lb]]," ")</f>
        <v>RXN-tpspydx5p_c_m_REV-SPONT</v>
      </c>
      <c r="H396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96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966" s="1">
        <f>_xlfn.NUMBERVALUE(_xlfn.TEXTAFTER(Table5[[#This Row],[rxn     kapp_old        kapp_slack_ub   kapp_slack_lb]]," ",-1))</f>
        <v>0</v>
      </c>
      <c r="K3966" s="1">
        <f>_xlfn.XLOOKUP(SUBSTITUTE(Table5[[#This Row],[rxn]],"RXN-","ENZLOAD-"),ENZLOAD[name],ENZLOAD[flux],0)</f>
        <v>0</v>
      </c>
      <c r="L3966" s="1" t="str">
        <f>"'"&amp;Table5[[#This Row],[rxn]]&amp;"'"&amp;CHAR(9)&amp;IF(AND(Table5[[#This Row],[kapp_slack_ub]]&lt;&gt;0,Table5[[#This Row],[kapp_old]]&lt;$F$1),$F$1,Table5[[#This Row],[kapp_old]])</f>
        <v>'RXN-tpspydx5p_c_m_REV-SPONT'	27141.27779288</v>
      </c>
      <c r="M3966" s="1">
        <f>_xlfn.XLOOKUP(Table5[[#This Row],[rxn]],Table3[name],Table3[flux],$F$1)</f>
        <v>27141.277792879999</v>
      </c>
      <c r="N3966" s="1" t="str">
        <f>IFERROR(Table5[[#This Row],[min flux]]/Table5[[#This Row],[associated enzload]],"")</f>
        <v/>
      </c>
      <c r="O3966" s="1">
        <f>_xlfn.NUMBERVALUE(IF(Table5[[#This Row],[flux/enzload]]="","",ABS($N$1-Table5[[#This Row],[flux/enzload]])))</f>
        <v>0</v>
      </c>
      <c r="P3966" s="1">
        <f>Table5[[#This Row],[kapp_old]]+IFERROR(((Table5[[#This Row],[kapp_slack_ub]]-Table5[[#This Row],[kapp_slack_lb]])/Table5[[#This Row],[associated enzload]]),0)</f>
        <v>27141.277792879999</v>
      </c>
      <c r="Q3966" s="1" t="str">
        <f>"'"&amp;Table5[[#This Row],[rxn]]&amp;"'"&amp;CHAR(9)&amp;Table5[[#This Row],[kapp + (slack_ub - slack_lb)/enzload]]</f>
        <v>'RXN-tpspydx5p_c_m_REV-SPONT'	27141.27779288</v>
      </c>
      <c r="R3966" s="1">
        <f>_xlfn.XLOOKUP(Table5[[#This Row],[rxn]],Table38[name],Table38[flux],0)</f>
        <v>0</v>
      </c>
      <c r="S3966" s="1">
        <f>_xlfn.XLOOKUP(SUBSTITUTE(Table5[[#This Row],[rxn]],"RXN-","ENZLOAD-"),Table38[name],Table38[flux],0)</f>
        <v>0</v>
      </c>
      <c r="T3966" s="1" t="b">
        <f>AND(Table5[[#This Row],[ENZLOAD flux in kapp-slack.gms]]=0,Table5[[#This Row],[flux in kapp-slack.gms]]&lt;&gt;0,NOT(Table5[[#This Row],[spont or unknown?]]))</f>
        <v>0</v>
      </c>
      <c r="U3966" s="1" t="b">
        <f>OR(_xlfn.TEXTAFTER(Table5[[#This Row],[rxn]],"-",-1)="SPONT",_xlfn.TEXTAFTER(Table5[[#This Row],[rxn]],"-",-1)="UNKNOWN")</f>
        <v>1</v>
      </c>
      <c r="V3966" s="1">
        <f>_xlfn.XLOOKUP(SUBSTITUTE(Table5[[#This Row],[rxn]],"RXN-","ENZLOAD-"),Table4[rxn],Table4[ub],0)</f>
        <v>0</v>
      </c>
      <c r="W3966" s="1" t="b">
        <f>AND(Table5[[#This Row],[FVA ENZLOAD flux UB]]=0,Table5[[#This Row],[ENZ not made when it should be?]])</f>
        <v>0</v>
      </c>
    </row>
    <row r="3967" spans="6:23" hidden="1">
      <c r="F3967" s="1" t="s">
        <v>9862</v>
      </c>
      <c r="G3967" s="1" t="str">
        <f>_xlfn.TEXTBEFORE(Table5[[#This Row],[rxn     kapp_old        kapp_slack_ub   kapp_slack_lb]]," ")</f>
        <v>RXN-tpspydx5p_c_r_FWD-SPONT</v>
      </c>
      <c r="H396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96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967" s="1">
        <f>_xlfn.NUMBERVALUE(_xlfn.TEXTAFTER(Table5[[#This Row],[rxn     kapp_old        kapp_slack_ub   kapp_slack_lb]]," ",-1))</f>
        <v>0</v>
      </c>
      <c r="K3967" s="1">
        <f>_xlfn.XLOOKUP(SUBSTITUTE(Table5[[#This Row],[rxn]],"RXN-","ENZLOAD-"),ENZLOAD[name],ENZLOAD[flux],0)</f>
        <v>0</v>
      </c>
      <c r="L3967" s="1" t="str">
        <f>"'"&amp;Table5[[#This Row],[rxn]]&amp;"'"&amp;CHAR(9)&amp;IF(AND(Table5[[#This Row],[kapp_slack_ub]]&lt;&gt;0,Table5[[#This Row],[kapp_old]]&lt;$F$1),$F$1,Table5[[#This Row],[kapp_old]])</f>
        <v>'RXN-tpspydx5p_c_r_FWD-SPONT'	27141.27779288</v>
      </c>
      <c r="M3967" s="1">
        <f>_xlfn.XLOOKUP(Table5[[#This Row],[rxn]],Table3[name],Table3[flux],$F$1)</f>
        <v>6.2715119800000003E-10</v>
      </c>
      <c r="N3967" s="1" t="str">
        <f>IFERROR(Table5[[#This Row],[min flux]]/Table5[[#This Row],[associated enzload]],"")</f>
        <v/>
      </c>
      <c r="O3967" s="1">
        <f>_xlfn.NUMBERVALUE(IF(Table5[[#This Row],[flux/enzload]]="","",ABS($N$1-Table5[[#This Row],[flux/enzload]])))</f>
        <v>0</v>
      </c>
      <c r="P3967" s="1">
        <f>Table5[[#This Row],[kapp_old]]+IFERROR(((Table5[[#This Row],[kapp_slack_ub]]-Table5[[#This Row],[kapp_slack_lb]])/Table5[[#This Row],[associated enzload]]),0)</f>
        <v>27141.277792879999</v>
      </c>
      <c r="Q3967" s="1" t="str">
        <f>"'"&amp;Table5[[#This Row],[rxn]]&amp;"'"&amp;CHAR(9)&amp;Table5[[#This Row],[kapp + (slack_ub - slack_lb)/enzload]]</f>
        <v>'RXN-tpspydx5p_c_r_FWD-SPONT'	27141.27779288</v>
      </c>
      <c r="R3967" s="1">
        <f>_xlfn.XLOOKUP(Table5[[#This Row],[rxn]],Table38[name],Table38[flux],0)</f>
        <v>0</v>
      </c>
      <c r="S3967" s="1">
        <f>_xlfn.XLOOKUP(SUBSTITUTE(Table5[[#This Row],[rxn]],"RXN-","ENZLOAD-"),Table38[name],Table38[flux],0)</f>
        <v>0</v>
      </c>
      <c r="T3967" s="1" t="b">
        <f>AND(Table5[[#This Row],[ENZLOAD flux in kapp-slack.gms]]=0,Table5[[#This Row],[flux in kapp-slack.gms]]&lt;&gt;0,NOT(Table5[[#This Row],[spont or unknown?]]))</f>
        <v>0</v>
      </c>
      <c r="U3967" s="1" t="b">
        <f>OR(_xlfn.TEXTAFTER(Table5[[#This Row],[rxn]],"-",-1)="SPONT",_xlfn.TEXTAFTER(Table5[[#This Row],[rxn]],"-",-1)="UNKNOWN")</f>
        <v>1</v>
      </c>
      <c r="V3967" s="1">
        <f>_xlfn.XLOOKUP(SUBSTITUTE(Table5[[#This Row],[rxn]],"RXN-","ENZLOAD-"),Table4[rxn],Table4[ub],0)</f>
        <v>0</v>
      </c>
      <c r="W3967" s="1" t="b">
        <f>AND(Table5[[#This Row],[FVA ENZLOAD flux UB]]=0,Table5[[#This Row],[ENZ not made when it should be?]])</f>
        <v>0</v>
      </c>
    </row>
    <row r="3968" spans="6:23" hidden="1">
      <c r="F3968" s="1" t="s">
        <v>9863</v>
      </c>
      <c r="G3968" s="1" t="str">
        <f>_xlfn.TEXTBEFORE(Table5[[#This Row],[rxn     kapp_old        kapp_slack_ub   kapp_slack_lb]]," ")</f>
        <v>RXN-tpspydx5p_c_r_REV-SPONT</v>
      </c>
      <c r="H396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96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968" s="1">
        <f>_xlfn.NUMBERVALUE(_xlfn.TEXTAFTER(Table5[[#This Row],[rxn     kapp_old        kapp_slack_ub   kapp_slack_lb]]," ",-1))</f>
        <v>0</v>
      </c>
      <c r="K3968" s="1">
        <f>_xlfn.XLOOKUP(SUBSTITUTE(Table5[[#This Row],[rxn]],"RXN-","ENZLOAD-"),ENZLOAD[name],ENZLOAD[flux],0)</f>
        <v>0</v>
      </c>
      <c r="L3968" s="1" t="str">
        <f>"'"&amp;Table5[[#This Row],[rxn]]&amp;"'"&amp;CHAR(9)&amp;IF(AND(Table5[[#This Row],[kapp_slack_ub]]&lt;&gt;0,Table5[[#This Row],[kapp_old]]&lt;$F$1),$F$1,Table5[[#This Row],[kapp_old]])</f>
        <v>'RXN-tpspydx5p_c_r_REV-SPONT'	27141.27779288</v>
      </c>
      <c r="M3968" s="1">
        <f>_xlfn.XLOOKUP(Table5[[#This Row],[rxn]],Table3[name],Table3[flux],$F$1)</f>
        <v>27141.277792879999</v>
      </c>
      <c r="N3968" s="1" t="str">
        <f>IFERROR(Table5[[#This Row],[min flux]]/Table5[[#This Row],[associated enzload]],"")</f>
        <v/>
      </c>
      <c r="O3968" s="1">
        <f>_xlfn.NUMBERVALUE(IF(Table5[[#This Row],[flux/enzload]]="","",ABS($N$1-Table5[[#This Row],[flux/enzload]])))</f>
        <v>0</v>
      </c>
      <c r="P3968" s="1">
        <f>Table5[[#This Row],[kapp_old]]+IFERROR(((Table5[[#This Row],[kapp_slack_ub]]-Table5[[#This Row],[kapp_slack_lb]])/Table5[[#This Row],[associated enzload]]),0)</f>
        <v>27141.277792879999</v>
      </c>
      <c r="Q3968" s="1" t="str">
        <f>"'"&amp;Table5[[#This Row],[rxn]]&amp;"'"&amp;CHAR(9)&amp;Table5[[#This Row],[kapp + (slack_ub - slack_lb)/enzload]]</f>
        <v>'RXN-tpspydx5p_c_r_REV-SPONT'	27141.27779288</v>
      </c>
      <c r="R3968" s="1">
        <f>_xlfn.XLOOKUP(Table5[[#This Row],[rxn]],Table38[name],Table38[flux],0)</f>
        <v>0</v>
      </c>
      <c r="S3968" s="1">
        <f>_xlfn.XLOOKUP(SUBSTITUTE(Table5[[#This Row],[rxn]],"RXN-","ENZLOAD-"),Table38[name],Table38[flux],0)</f>
        <v>0</v>
      </c>
      <c r="T3968" s="1" t="b">
        <f>AND(Table5[[#This Row],[ENZLOAD flux in kapp-slack.gms]]=0,Table5[[#This Row],[flux in kapp-slack.gms]]&lt;&gt;0,NOT(Table5[[#This Row],[spont or unknown?]]))</f>
        <v>0</v>
      </c>
      <c r="U3968" s="1" t="b">
        <f>OR(_xlfn.TEXTAFTER(Table5[[#This Row],[rxn]],"-",-1)="SPONT",_xlfn.TEXTAFTER(Table5[[#This Row],[rxn]],"-",-1)="UNKNOWN")</f>
        <v>1</v>
      </c>
      <c r="V3968" s="1">
        <f>_xlfn.XLOOKUP(SUBSTITUTE(Table5[[#This Row],[rxn]],"RXN-","ENZLOAD-"),Table4[rxn],Table4[ub],0)</f>
        <v>0</v>
      </c>
      <c r="W3968" s="1" t="b">
        <f>AND(Table5[[#This Row],[FVA ENZLOAD flux UB]]=0,Table5[[#This Row],[ENZ not made when it should be?]])</f>
        <v>0</v>
      </c>
    </row>
    <row r="3969" spans="6:23" hidden="1">
      <c r="F3969" s="1" t="s">
        <v>9864</v>
      </c>
      <c r="G3969" s="1" t="str">
        <f>_xlfn.TEXTBEFORE(Table5[[#This Row],[rxn     kapp_old        kapp_slack_ub   kapp_slack_lb]]," ")</f>
        <v>RXN-tpspydx5p_c_x_FWD-SPONT</v>
      </c>
      <c r="H396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96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969" s="1">
        <f>_xlfn.NUMBERVALUE(_xlfn.TEXTAFTER(Table5[[#This Row],[rxn     kapp_old        kapp_slack_ub   kapp_slack_lb]]," ",-1))</f>
        <v>0</v>
      </c>
      <c r="K3969" s="1">
        <f>_xlfn.XLOOKUP(SUBSTITUTE(Table5[[#This Row],[rxn]],"RXN-","ENZLOAD-"),ENZLOAD[name],ENZLOAD[flux],0)</f>
        <v>0</v>
      </c>
      <c r="L3969" s="1" t="str">
        <f>"'"&amp;Table5[[#This Row],[rxn]]&amp;"'"&amp;CHAR(9)&amp;IF(AND(Table5[[#This Row],[kapp_slack_ub]]&lt;&gt;0,Table5[[#This Row],[kapp_old]]&lt;$F$1),$F$1,Table5[[#This Row],[kapp_old]])</f>
        <v>'RXN-tpspydx5p_c_x_FWD-SPONT'	27141.27779288</v>
      </c>
      <c r="M3969" s="1">
        <f>_xlfn.XLOOKUP(Table5[[#This Row],[rxn]],Table3[name],Table3[flux],$F$1)</f>
        <v>4.0873614790000001E-9</v>
      </c>
      <c r="N3969" s="1" t="str">
        <f>IFERROR(Table5[[#This Row],[min flux]]/Table5[[#This Row],[associated enzload]],"")</f>
        <v/>
      </c>
      <c r="O3969" s="1">
        <f>_xlfn.NUMBERVALUE(IF(Table5[[#This Row],[flux/enzload]]="","",ABS($N$1-Table5[[#This Row],[flux/enzload]])))</f>
        <v>0</v>
      </c>
      <c r="P3969" s="1">
        <f>Table5[[#This Row],[kapp_old]]+IFERROR(((Table5[[#This Row],[kapp_slack_ub]]-Table5[[#This Row],[kapp_slack_lb]])/Table5[[#This Row],[associated enzload]]),0)</f>
        <v>27141.277792879999</v>
      </c>
      <c r="Q3969" s="1" t="str">
        <f>"'"&amp;Table5[[#This Row],[rxn]]&amp;"'"&amp;CHAR(9)&amp;Table5[[#This Row],[kapp + (slack_ub - slack_lb)/enzload]]</f>
        <v>'RXN-tpspydx5p_c_x_FWD-SPONT'	27141.27779288</v>
      </c>
      <c r="R3969" s="1">
        <f>_xlfn.XLOOKUP(Table5[[#This Row],[rxn]],Table38[name],Table38[flux],0)</f>
        <v>0</v>
      </c>
      <c r="S3969" s="1">
        <f>_xlfn.XLOOKUP(SUBSTITUTE(Table5[[#This Row],[rxn]],"RXN-","ENZLOAD-"),Table38[name],Table38[flux],0)</f>
        <v>0</v>
      </c>
      <c r="T3969" s="1" t="b">
        <f>AND(Table5[[#This Row],[ENZLOAD flux in kapp-slack.gms]]=0,Table5[[#This Row],[flux in kapp-slack.gms]]&lt;&gt;0,NOT(Table5[[#This Row],[spont or unknown?]]))</f>
        <v>0</v>
      </c>
      <c r="U3969" s="1" t="b">
        <f>OR(_xlfn.TEXTAFTER(Table5[[#This Row],[rxn]],"-",-1)="SPONT",_xlfn.TEXTAFTER(Table5[[#This Row],[rxn]],"-",-1)="UNKNOWN")</f>
        <v>1</v>
      </c>
      <c r="V3969" s="1">
        <f>_xlfn.XLOOKUP(SUBSTITUTE(Table5[[#This Row],[rxn]],"RXN-","ENZLOAD-"),Table4[rxn],Table4[ub],0)</f>
        <v>0</v>
      </c>
      <c r="W3969" s="1" t="b">
        <f>AND(Table5[[#This Row],[FVA ENZLOAD flux UB]]=0,Table5[[#This Row],[ENZ not made when it should be?]])</f>
        <v>0</v>
      </c>
    </row>
    <row r="3970" spans="6:23" hidden="1">
      <c r="F3970" s="1" t="s">
        <v>9865</v>
      </c>
      <c r="G3970" s="1" t="str">
        <f>_xlfn.TEXTBEFORE(Table5[[#This Row],[rxn     kapp_old        kapp_slack_ub   kapp_slack_lb]]," ")</f>
        <v>RXN-tpspydx5p_c_x_REV-SPONT</v>
      </c>
      <c r="H397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97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970" s="1">
        <f>_xlfn.NUMBERVALUE(_xlfn.TEXTAFTER(Table5[[#This Row],[rxn     kapp_old        kapp_slack_ub   kapp_slack_lb]]," ",-1))</f>
        <v>0</v>
      </c>
      <c r="K3970" s="1">
        <f>_xlfn.XLOOKUP(SUBSTITUTE(Table5[[#This Row],[rxn]],"RXN-","ENZLOAD-"),ENZLOAD[name],ENZLOAD[flux],0)</f>
        <v>0</v>
      </c>
      <c r="L3970" s="1" t="str">
        <f>"'"&amp;Table5[[#This Row],[rxn]]&amp;"'"&amp;CHAR(9)&amp;IF(AND(Table5[[#This Row],[kapp_slack_ub]]&lt;&gt;0,Table5[[#This Row],[kapp_old]]&lt;$F$1),$F$1,Table5[[#This Row],[kapp_old]])</f>
        <v>'RXN-tpspydx5p_c_x_REV-SPONT'	27141.27779288</v>
      </c>
      <c r="M3970" s="1">
        <f>_xlfn.XLOOKUP(Table5[[#This Row],[rxn]],Table3[name],Table3[flux],$F$1)</f>
        <v>27141.277792879999</v>
      </c>
      <c r="N3970" s="1" t="str">
        <f>IFERROR(Table5[[#This Row],[min flux]]/Table5[[#This Row],[associated enzload]],"")</f>
        <v/>
      </c>
      <c r="O3970" s="1">
        <f>_xlfn.NUMBERVALUE(IF(Table5[[#This Row],[flux/enzload]]="","",ABS($N$1-Table5[[#This Row],[flux/enzload]])))</f>
        <v>0</v>
      </c>
      <c r="P3970" s="1">
        <f>Table5[[#This Row],[kapp_old]]+IFERROR(((Table5[[#This Row],[kapp_slack_ub]]-Table5[[#This Row],[kapp_slack_lb]])/Table5[[#This Row],[associated enzload]]),0)</f>
        <v>27141.277792879999</v>
      </c>
      <c r="Q3970" s="1" t="str">
        <f>"'"&amp;Table5[[#This Row],[rxn]]&amp;"'"&amp;CHAR(9)&amp;Table5[[#This Row],[kapp + (slack_ub - slack_lb)/enzload]]</f>
        <v>'RXN-tpspydx5p_c_x_REV-SPONT'	27141.27779288</v>
      </c>
      <c r="R3970" s="1">
        <f>_xlfn.XLOOKUP(Table5[[#This Row],[rxn]],Table38[name],Table38[flux],0)</f>
        <v>0</v>
      </c>
      <c r="S3970" s="1">
        <f>_xlfn.XLOOKUP(SUBSTITUTE(Table5[[#This Row],[rxn]],"RXN-","ENZLOAD-"),Table38[name],Table38[flux],0)</f>
        <v>0</v>
      </c>
      <c r="T3970" s="1" t="b">
        <f>AND(Table5[[#This Row],[ENZLOAD flux in kapp-slack.gms]]=0,Table5[[#This Row],[flux in kapp-slack.gms]]&lt;&gt;0,NOT(Table5[[#This Row],[spont or unknown?]]))</f>
        <v>0</v>
      </c>
      <c r="U3970" s="1" t="b">
        <f>OR(_xlfn.TEXTAFTER(Table5[[#This Row],[rxn]],"-",-1)="SPONT",_xlfn.TEXTAFTER(Table5[[#This Row],[rxn]],"-",-1)="UNKNOWN")</f>
        <v>1</v>
      </c>
      <c r="V3970" s="1">
        <f>_xlfn.XLOOKUP(SUBSTITUTE(Table5[[#This Row],[rxn]],"RXN-","ENZLOAD-"),Table4[rxn],Table4[ub],0)</f>
        <v>0</v>
      </c>
      <c r="W3970" s="1" t="b">
        <f>AND(Table5[[#This Row],[FVA ENZLOAD flux UB]]=0,Table5[[#This Row],[ENZ not made when it should be?]])</f>
        <v>0</v>
      </c>
    </row>
    <row r="3971" spans="6:23" hidden="1">
      <c r="F3971" s="1" t="s">
        <v>9866</v>
      </c>
      <c r="G3971" s="1" t="str">
        <f>_xlfn.TEXTBEFORE(Table5[[#This Row],[rxn     kapp_old        kapp_slack_ub   kapp_slack_lb]]," ")</f>
        <v>RXN-tpspyr_c_gm_FWD-SPONT</v>
      </c>
      <c r="H397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97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971" s="1">
        <f>_xlfn.NUMBERVALUE(_xlfn.TEXTAFTER(Table5[[#This Row],[rxn     kapp_old        kapp_slack_ub   kapp_slack_lb]]," ",-1))</f>
        <v>0</v>
      </c>
      <c r="K3971" s="1">
        <f>_xlfn.XLOOKUP(SUBSTITUTE(Table5[[#This Row],[rxn]],"RXN-","ENZLOAD-"),ENZLOAD[name],ENZLOAD[flux],0)</f>
        <v>0</v>
      </c>
      <c r="L3971" s="1" t="str">
        <f>"'"&amp;Table5[[#This Row],[rxn]]&amp;"'"&amp;CHAR(9)&amp;IF(AND(Table5[[#This Row],[kapp_slack_ub]]&lt;&gt;0,Table5[[#This Row],[kapp_old]]&lt;$F$1),$F$1,Table5[[#This Row],[kapp_old]])</f>
        <v>'RXN-tpspyr_c_gm_FWD-SPONT'	27141.27779288</v>
      </c>
      <c r="M3971" s="1">
        <f>_xlfn.XLOOKUP(Table5[[#This Row],[rxn]],Table3[name],Table3[flux],$F$1)</f>
        <v>4.3459511E-11</v>
      </c>
      <c r="N3971" s="1" t="str">
        <f>IFERROR(Table5[[#This Row],[min flux]]/Table5[[#This Row],[associated enzload]],"")</f>
        <v/>
      </c>
      <c r="O3971" s="1">
        <f>_xlfn.NUMBERVALUE(IF(Table5[[#This Row],[flux/enzload]]="","",ABS($N$1-Table5[[#This Row],[flux/enzload]])))</f>
        <v>0</v>
      </c>
      <c r="P3971" s="1">
        <f>Table5[[#This Row],[kapp_old]]+IFERROR(((Table5[[#This Row],[kapp_slack_ub]]-Table5[[#This Row],[kapp_slack_lb]])/Table5[[#This Row],[associated enzload]]),0)</f>
        <v>27141.277792879999</v>
      </c>
      <c r="Q3971" s="1" t="str">
        <f>"'"&amp;Table5[[#This Row],[rxn]]&amp;"'"&amp;CHAR(9)&amp;Table5[[#This Row],[kapp + (slack_ub - slack_lb)/enzload]]</f>
        <v>'RXN-tpspyr_c_gm_FWD-SPONT'	27141.27779288</v>
      </c>
      <c r="R3971" s="1">
        <f>_xlfn.XLOOKUP(Table5[[#This Row],[rxn]],Table38[name],Table38[flux],0)</f>
        <v>0</v>
      </c>
      <c r="S3971" s="1">
        <f>_xlfn.XLOOKUP(SUBSTITUTE(Table5[[#This Row],[rxn]],"RXN-","ENZLOAD-"),Table38[name],Table38[flux],0)</f>
        <v>0</v>
      </c>
      <c r="T3971" s="1" t="b">
        <f>AND(Table5[[#This Row],[ENZLOAD flux in kapp-slack.gms]]=0,Table5[[#This Row],[flux in kapp-slack.gms]]&lt;&gt;0,NOT(Table5[[#This Row],[spont or unknown?]]))</f>
        <v>0</v>
      </c>
      <c r="U3971" s="1" t="b">
        <f>OR(_xlfn.TEXTAFTER(Table5[[#This Row],[rxn]],"-",-1)="SPONT",_xlfn.TEXTAFTER(Table5[[#This Row],[rxn]],"-",-1)="UNKNOWN")</f>
        <v>1</v>
      </c>
      <c r="V3971" s="1">
        <f>_xlfn.XLOOKUP(SUBSTITUTE(Table5[[#This Row],[rxn]],"RXN-","ENZLOAD-"),Table4[rxn],Table4[ub],0)</f>
        <v>0</v>
      </c>
      <c r="W3971" s="1" t="b">
        <f>AND(Table5[[#This Row],[FVA ENZLOAD flux UB]]=0,Table5[[#This Row],[ENZ not made when it should be?]])</f>
        <v>0</v>
      </c>
    </row>
    <row r="3972" spans="6:23" hidden="1">
      <c r="F3972" s="1" t="s">
        <v>9867</v>
      </c>
      <c r="G3972" s="1" t="str">
        <f>_xlfn.TEXTBEFORE(Table5[[#This Row],[rxn     kapp_old        kapp_slack_ub   kapp_slack_lb]]," ")</f>
        <v>RXN-tpspyr_c_gm_REV-SPONT</v>
      </c>
      <c r="H397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97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972" s="1">
        <f>_xlfn.NUMBERVALUE(_xlfn.TEXTAFTER(Table5[[#This Row],[rxn     kapp_old        kapp_slack_ub   kapp_slack_lb]]," ",-1))</f>
        <v>0</v>
      </c>
      <c r="K3972" s="1">
        <f>_xlfn.XLOOKUP(SUBSTITUTE(Table5[[#This Row],[rxn]],"RXN-","ENZLOAD-"),ENZLOAD[name],ENZLOAD[flux],0)</f>
        <v>0</v>
      </c>
      <c r="L3972" s="1" t="str">
        <f>"'"&amp;Table5[[#This Row],[rxn]]&amp;"'"&amp;CHAR(9)&amp;IF(AND(Table5[[#This Row],[kapp_slack_ub]]&lt;&gt;0,Table5[[#This Row],[kapp_old]]&lt;$F$1),$F$1,Table5[[#This Row],[kapp_old]])</f>
        <v>'RXN-tpspyr_c_gm_REV-SPONT'	27141.27779288</v>
      </c>
      <c r="M3972" s="1">
        <f>_xlfn.XLOOKUP(Table5[[#This Row],[rxn]],Table3[name],Table3[flux],$F$1)</f>
        <v>27141.277792879999</v>
      </c>
      <c r="N3972" s="1" t="str">
        <f>IFERROR(Table5[[#This Row],[min flux]]/Table5[[#This Row],[associated enzload]],"")</f>
        <v/>
      </c>
      <c r="O3972" s="1">
        <f>_xlfn.NUMBERVALUE(IF(Table5[[#This Row],[flux/enzload]]="","",ABS($N$1-Table5[[#This Row],[flux/enzload]])))</f>
        <v>0</v>
      </c>
      <c r="P3972" s="1">
        <f>Table5[[#This Row],[kapp_old]]+IFERROR(((Table5[[#This Row],[kapp_slack_ub]]-Table5[[#This Row],[kapp_slack_lb]])/Table5[[#This Row],[associated enzload]]),0)</f>
        <v>27141.277792879999</v>
      </c>
      <c r="Q3972" s="1" t="str">
        <f>"'"&amp;Table5[[#This Row],[rxn]]&amp;"'"&amp;CHAR(9)&amp;Table5[[#This Row],[kapp + (slack_ub - slack_lb)/enzload]]</f>
        <v>'RXN-tpspyr_c_gm_REV-SPONT'	27141.27779288</v>
      </c>
      <c r="R3972" s="1">
        <f>_xlfn.XLOOKUP(Table5[[#This Row],[rxn]],Table38[name],Table38[flux],0)</f>
        <v>0</v>
      </c>
      <c r="S3972" s="1">
        <f>_xlfn.XLOOKUP(SUBSTITUTE(Table5[[#This Row],[rxn]],"RXN-","ENZLOAD-"),Table38[name],Table38[flux],0)</f>
        <v>0</v>
      </c>
      <c r="T3972" s="1" t="b">
        <f>AND(Table5[[#This Row],[ENZLOAD flux in kapp-slack.gms]]=0,Table5[[#This Row],[flux in kapp-slack.gms]]&lt;&gt;0,NOT(Table5[[#This Row],[spont or unknown?]]))</f>
        <v>0</v>
      </c>
      <c r="U3972" s="1" t="b">
        <f>OR(_xlfn.TEXTAFTER(Table5[[#This Row],[rxn]],"-",-1)="SPONT",_xlfn.TEXTAFTER(Table5[[#This Row],[rxn]],"-",-1)="UNKNOWN")</f>
        <v>1</v>
      </c>
      <c r="V3972" s="1">
        <f>_xlfn.XLOOKUP(SUBSTITUTE(Table5[[#This Row],[rxn]],"RXN-","ENZLOAD-"),Table4[rxn],Table4[ub],0)</f>
        <v>0</v>
      </c>
      <c r="W3972" s="1" t="b">
        <f>AND(Table5[[#This Row],[FVA ENZLOAD flux UB]]=0,Table5[[#This Row],[ENZ not made when it should be?]])</f>
        <v>0</v>
      </c>
    </row>
    <row r="3973" spans="6:23" hidden="1">
      <c r="F3973" s="1" t="s">
        <v>9868</v>
      </c>
      <c r="G3973" s="1" t="str">
        <f>_xlfn.TEXTBEFORE(Table5[[#This Row],[rxn     kapp_old        kapp_slack_ub   kapp_slack_lb]]," ")</f>
        <v>RXN-tpspyr_c_mm_FWD-SPONT</v>
      </c>
      <c r="H397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97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973" s="1">
        <f>_xlfn.NUMBERVALUE(_xlfn.TEXTAFTER(Table5[[#This Row],[rxn     kapp_old        kapp_slack_ub   kapp_slack_lb]]," ",-1))</f>
        <v>0</v>
      </c>
      <c r="K3973" s="1">
        <f>_xlfn.XLOOKUP(SUBSTITUTE(Table5[[#This Row],[rxn]],"RXN-","ENZLOAD-"),ENZLOAD[name],ENZLOAD[flux],0)</f>
        <v>0</v>
      </c>
      <c r="L3973" s="1" t="str">
        <f>"'"&amp;Table5[[#This Row],[rxn]]&amp;"'"&amp;CHAR(9)&amp;IF(AND(Table5[[#This Row],[kapp_slack_ub]]&lt;&gt;0,Table5[[#This Row],[kapp_old]]&lt;$F$1),$F$1,Table5[[#This Row],[kapp_old]])</f>
        <v>'RXN-tpspyr_c_mm_FWD-SPONT'	27141.27779288</v>
      </c>
      <c r="M3973" s="1">
        <f>_xlfn.XLOOKUP(Table5[[#This Row],[rxn]],Table3[name],Table3[flux],$F$1)</f>
        <v>6.9922255599999901E-10</v>
      </c>
      <c r="N3973" s="1" t="str">
        <f>IFERROR(Table5[[#This Row],[min flux]]/Table5[[#This Row],[associated enzload]],"")</f>
        <v/>
      </c>
      <c r="O3973" s="1">
        <f>_xlfn.NUMBERVALUE(IF(Table5[[#This Row],[flux/enzload]]="","",ABS($N$1-Table5[[#This Row],[flux/enzload]])))</f>
        <v>0</v>
      </c>
      <c r="P3973" s="1">
        <f>Table5[[#This Row],[kapp_old]]+IFERROR(((Table5[[#This Row],[kapp_slack_ub]]-Table5[[#This Row],[kapp_slack_lb]])/Table5[[#This Row],[associated enzload]]),0)</f>
        <v>27141.277792879999</v>
      </c>
      <c r="Q3973" s="1" t="str">
        <f>"'"&amp;Table5[[#This Row],[rxn]]&amp;"'"&amp;CHAR(9)&amp;Table5[[#This Row],[kapp + (slack_ub - slack_lb)/enzload]]</f>
        <v>'RXN-tpspyr_c_mm_FWD-SPONT'	27141.27779288</v>
      </c>
      <c r="R3973" s="1">
        <f>_xlfn.XLOOKUP(Table5[[#This Row],[rxn]],Table38[name],Table38[flux],0)</f>
        <v>0</v>
      </c>
      <c r="S3973" s="1">
        <f>_xlfn.XLOOKUP(SUBSTITUTE(Table5[[#This Row],[rxn]],"RXN-","ENZLOAD-"),Table38[name],Table38[flux],0)</f>
        <v>0</v>
      </c>
      <c r="T3973" s="1" t="b">
        <f>AND(Table5[[#This Row],[ENZLOAD flux in kapp-slack.gms]]=0,Table5[[#This Row],[flux in kapp-slack.gms]]&lt;&gt;0,NOT(Table5[[#This Row],[spont or unknown?]]))</f>
        <v>0</v>
      </c>
      <c r="U3973" s="1" t="b">
        <f>OR(_xlfn.TEXTAFTER(Table5[[#This Row],[rxn]],"-",-1)="SPONT",_xlfn.TEXTAFTER(Table5[[#This Row],[rxn]],"-",-1)="UNKNOWN")</f>
        <v>1</v>
      </c>
      <c r="V3973" s="1">
        <f>_xlfn.XLOOKUP(SUBSTITUTE(Table5[[#This Row],[rxn]],"RXN-","ENZLOAD-"),Table4[rxn],Table4[ub],0)</f>
        <v>0</v>
      </c>
      <c r="W3973" s="1" t="b">
        <f>AND(Table5[[#This Row],[FVA ENZLOAD flux UB]]=0,Table5[[#This Row],[ENZ not made when it should be?]])</f>
        <v>0</v>
      </c>
    </row>
    <row r="3974" spans="6:23" hidden="1">
      <c r="F3974" s="1" t="s">
        <v>9869</v>
      </c>
      <c r="G3974" s="1" t="str">
        <f>_xlfn.TEXTBEFORE(Table5[[#This Row],[rxn     kapp_old        kapp_slack_ub   kapp_slack_lb]]," ")</f>
        <v>RXN-tpspyr_c_mm_REV-SPONT</v>
      </c>
      <c r="H397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97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974" s="1">
        <f>_xlfn.NUMBERVALUE(_xlfn.TEXTAFTER(Table5[[#This Row],[rxn     kapp_old        kapp_slack_ub   kapp_slack_lb]]," ",-1))</f>
        <v>0</v>
      </c>
      <c r="K3974" s="1">
        <f>_xlfn.XLOOKUP(SUBSTITUTE(Table5[[#This Row],[rxn]],"RXN-","ENZLOAD-"),ENZLOAD[name],ENZLOAD[flux],0)</f>
        <v>0</v>
      </c>
      <c r="L3974" s="1" t="str">
        <f>"'"&amp;Table5[[#This Row],[rxn]]&amp;"'"&amp;CHAR(9)&amp;IF(AND(Table5[[#This Row],[kapp_slack_ub]]&lt;&gt;0,Table5[[#This Row],[kapp_old]]&lt;$F$1),$F$1,Table5[[#This Row],[kapp_old]])</f>
        <v>'RXN-tpspyr_c_mm_REV-SPONT'	27141.27779288</v>
      </c>
      <c r="M3974" s="1">
        <f>_xlfn.XLOOKUP(Table5[[#This Row],[rxn]],Table3[name],Table3[flux],$F$1)</f>
        <v>27141.277792879999</v>
      </c>
      <c r="N3974" s="1" t="str">
        <f>IFERROR(Table5[[#This Row],[min flux]]/Table5[[#This Row],[associated enzload]],"")</f>
        <v/>
      </c>
      <c r="O3974" s="1">
        <f>_xlfn.NUMBERVALUE(IF(Table5[[#This Row],[flux/enzload]]="","",ABS($N$1-Table5[[#This Row],[flux/enzload]])))</f>
        <v>0</v>
      </c>
      <c r="P3974" s="1">
        <f>Table5[[#This Row],[kapp_old]]+IFERROR(((Table5[[#This Row],[kapp_slack_ub]]-Table5[[#This Row],[kapp_slack_lb]])/Table5[[#This Row],[associated enzload]]),0)</f>
        <v>27141.277792879999</v>
      </c>
      <c r="Q3974" s="1" t="str">
        <f>"'"&amp;Table5[[#This Row],[rxn]]&amp;"'"&amp;CHAR(9)&amp;Table5[[#This Row],[kapp + (slack_ub - slack_lb)/enzload]]</f>
        <v>'RXN-tpspyr_c_mm_REV-SPONT'	27141.27779288</v>
      </c>
      <c r="R3974" s="1">
        <f>_xlfn.XLOOKUP(Table5[[#This Row],[rxn]],Table38[name],Table38[flux],0)</f>
        <v>0</v>
      </c>
      <c r="S3974" s="1">
        <f>_xlfn.XLOOKUP(SUBSTITUTE(Table5[[#This Row],[rxn]],"RXN-","ENZLOAD-"),Table38[name],Table38[flux],0)</f>
        <v>0</v>
      </c>
      <c r="T3974" s="1" t="b">
        <f>AND(Table5[[#This Row],[ENZLOAD flux in kapp-slack.gms]]=0,Table5[[#This Row],[flux in kapp-slack.gms]]&lt;&gt;0,NOT(Table5[[#This Row],[spont or unknown?]]))</f>
        <v>0</v>
      </c>
      <c r="U3974" s="1" t="b">
        <f>OR(_xlfn.TEXTAFTER(Table5[[#This Row],[rxn]],"-",-1)="SPONT",_xlfn.TEXTAFTER(Table5[[#This Row],[rxn]],"-",-1)="UNKNOWN")</f>
        <v>1</v>
      </c>
      <c r="V3974" s="1">
        <f>_xlfn.XLOOKUP(SUBSTITUTE(Table5[[#This Row],[rxn]],"RXN-","ENZLOAD-"),Table4[rxn],Table4[ub],0)</f>
        <v>0</v>
      </c>
      <c r="W3974" s="1" t="b">
        <f>AND(Table5[[#This Row],[FVA ENZLOAD flux UB]]=0,Table5[[#This Row],[ENZ not made when it should be?]])</f>
        <v>0</v>
      </c>
    </row>
    <row r="3975" spans="6:23" hidden="1">
      <c r="F3975" s="1" t="s">
        <v>9870</v>
      </c>
      <c r="G3975" s="1" t="str">
        <f>_xlfn.TEXTBEFORE(Table5[[#This Row],[rxn     kapp_old        kapp_slack_ub   kapp_slack_lb]]," ")</f>
        <v>RXN-tpspyr_c_vm_FWD-SPONT</v>
      </c>
      <c r="H397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97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975" s="1">
        <f>_xlfn.NUMBERVALUE(_xlfn.TEXTAFTER(Table5[[#This Row],[rxn     kapp_old        kapp_slack_ub   kapp_slack_lb]]," ",-1))</f>
        <v>0</v>
      </c>
      <c r="K3975" s="1">
        <f>_xlfn.XLOOKUP(SUBSTITUTE(Table5[[#This Row],[rxn]],"RXN-","ENZLOAD-"),ENZLOAD[name],ENZLOAD[flux],0)</f>
        <v>0</v>
      </c>
      <c r="L3975" s="1" t="str">
        <f>"'"&amp;Table5[[#This Row],[rxn]]&amp;"'"&amp;CHAR(9)&amp;IF(AND(Table5[[#This Row],[kapp_slack_ub]]&lt;&gt;0,Table5[[#This Row],[kapp_old]]&lt;$F$1),$F$1,Table5[[#This Row],[kapp_old]])</f>
        <v>'RXN-tpspyr_c_vm_FWD-SPONT'	27141.27779288</v>
      </c>
      <c r="M3975" s="1">
        <f>_xlfn.XLOOKUP(Table5[[#This Row],[rxn]],Table3[name],Table3[flux],$F$1)</f>
        <v>4.3459511E-11</v>
      </c>
      <c r="N3975" s="1" t="str">
        <f>IFERROR(Table5[[#This Row],[min flux]]/Table5[[#This Row],[associated enzload]],"")</f>
        <v/>
      </c>
      <c r="O3975" s="1">
        <f>_xlfn.NUMBERVALUE(IF(Table5[[#This Row],[flux/enzload]]="","",ABS($N$1-Table5[[#This Row],[flux/enzload]])))</f>
        <v>0</v>
      </c>
      <c r="P3975" s="1">
        <f>Table5[[#This Row],[kapp_old]]+IFERROR(((Table5[[#This Row],[kapp_slack_ub]]-Table5[[#This Row],[kapp_slack_lb]])/Table5[[#This Row],[associated enzload]]),0)</f>
        <v>27141.277792879999</v>
      </c>
      <c r="Q3975" s="1" t="str">
        <f>"'"&amp;Table5[[#This Row],[rxn]]&amp;"'"&amp;CHAR(9)&amp;Table5[[#This Row],[kapp + (slack_ub - slack_lb)/enzload]]</f>
        <v>'RXN-tpspyr_c_vm_FWD-SPONT'	27141.27779288</v>
      </c>
      <c r="R3975" s="1">
        <f>_xlfn.XLOOKUP(Table5[[#This Row],[rxn]],Table38[name],Table38[flux],0)</f>
        <v>4.4976869000000001E-8</v>
      </c>
      <c r="S3975" s="1">
        <f>_xlfn.XLOOKUP(SUBSTITUTE(Table5[[#This Row],[rxn]],"RXN-","ENZLOAD-"),Table38[name],Table38[flux],0)</f>
        <v>0</v>
      </c>
      <c r="T3975" s="1" t="b">
        <f>AND(Table5[[#This Row],[ENZLOAD flux in kapp-slack.gms]]=0,Table5[[#This Row],[flux in kapp-slack.gms]]&lt;&gt;0,NOT(Table5[[#This Row],[spont or unknown?]]))</f>
        <v>0</v>
      </c>
      <c r="U3975" s="1" t="b">
        <f>OR(_xlfn.TEXTAFTER(Table5[[#This Row],[rxn]],"-",-1)="SPONT",_xlfn.TEXTAFTER(Table5[[#This Row],[rxn]],"-",-1)="UNKNOWN")</f>
        <v>1</v>
      </c>
      <c r="V3975" s="1">
        <f>_xlfn.XLOOKUP(SUBSTITUTE(Table5[[#This Row],[rxn]],"RXN-","ENZLOAD-"),Table4[rxn],Table4[ub],0)</f>
        <v>0</v>
      </c>
      <c r="W3975" s="1" t="b">
        <f>AND(Table5[[#This Row],[FVA ENZLOAD flux UB]]=0,Table5[[#This Row],[ENZ not made when it should be?]])</f>
        <v>0</v>
      </c>
    </row>
    <row r="3976" spans="6:23" hidden="1">
      <c r="F3976" s="1" t="s">
        <v>9871</v>
      </c>
      <c r="G3976" s="1" t="str">
        <f>_xlfn.TEXTBEFORE(Table5[[#This Row],[rxn     kapp_old        kapp_slack_ub   kapp_slack_lb]]," ")</f>
        <v>RXN-tpspyr_c_vm_REV-SPONT</v>
      </c>
      <c r="H397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97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976" s="1">
        <f>_xlfn.NUMBERVALUE(_xlfn.TEXTAFTER(Table5[[#This Row],[rxn     kapp_old        kapp_slack_ub   kapp_slack_lb]]," ",-1))</f>
        <v>0</v>
      </c>
      <c r="K3976" s="1">
        <f>_xlfn.XLOOKUP(SUBSTITUTE(Table5[[#This Row],[rxn]],"RXN-","ENZLOAD-"),ENZLOAD[name],ENZLOAD[flux],0)</f>
        <v>0</v>
      </c>
      <c r="L3976" s="1" t="str">
        <f>"'"&amp;Table5[[#This Row],[rxn]]&amp;"'"&amp;CHAR(9)&amp;IF(AND(Table5[[#This Row],[kapp_slack_ub]]&lt;&gt;0,Table5[[#This Row],[kapp_old]]&lt;$F$1),$F$1,Table5[[#This Row],[kapp_old]])</f>
        <v>'RXN-tpspyr_c_vm_REV-SPONT'	27141.27779288</v>
      </c>
      <c r="M3976" s="1">
        <f>_xlfn.XLOOKUP(Table5[[#This Row],[rxn]],Table3[name],Table3[flux],$F$1)</f>
        <v>27141.277792879999</v>
      </c>
      <c r="N3976" s="1" t="str">
        <f>IFERROR(Table5[[#This Row],[min flux]]/Table5[[#This Row],[associated enzload]],"")</f>
        <v/>
      </c>
      <c r="O3976" s="1">
        <f>_xlfn.NUMBERVALUE(IF(Table5[[#This Row],[flux/enzload]]="","",ABS($N$1-Table5[[#This Row],[flux/enzload]])))</f>
        <v>0</v>
      </c>
      <c r="P3976" s="1">
        <f>Table5[[#This Row],[kapp_old]]+IFERROR(((Table5[[#This Row],[kapp_slack_ub]]-Table5[[#This Row],[kapp_slack_lb]])/Table5[[#This Row],[associated enzload]]),0)</f>
        <v>27141.277792879999</v>
      </c>
      <c r="Q3976" s="1" t="str">
        <f>"'"&amp;Table5[[#This Row],[rxn]]&amp;"'"&amp;CHAR(9)&amp;Table5[[#This Row],[kapp + (slack_ub - slack_lb)/enzload]]</f>
        <v>'RXN-tpspyr_c_vm_REV-SPONT'	27141.27779288</v>
      </c>
      <c r="R3976" s="1">
        <f>_xlfn.XLOOKUP(Table5[[#This Row],[rxn]],Table38[name],Table38[flux],0)</f>
        <v>0</v>
      </c>
      <c r="S3976" s="1">
        <f>_xlfn.XLOOKUP(SUBSTITUTE(Table5[[#This Row],[rxn]],"RXN-","ENZLOAD-"),Table38[name],Table38[flux],0)</f>
        <v>0</v>
      </c>
      <c r="T3976" s="1" t="b">
        <f>AND(Table5[[#This Row],[ENZLOAD flux in kapp-slack.gms]]=0,Table5[[#This Row],[flux in kapp-slack.gms]]&lt;&gt;0,NOT(Table5[[#This Row],[spont or unknown?]]))</f>
        <v>0</v>
      </c>
      <c r="U3976" s="1" t="b">
        <f>OR(_xlfn.TEXTAFTER(Table5[[#This Row],[rxn]],"-",-1)="SPONT",_xlfn.TEXTAFTER(Table5[[#This Row],[rxn]],"-",-1)="UNKNOWN")</f>
        <v>1</v>
      </c>
      <c r="V3976" s="1">
        <f>_xlfn.XLOOKUP(SUBSTITUTE(Table5[[#This Row],[rxn]],"RXN-","ENZLOAD-"),Table4[rxn],Table4[ub],0)</f>
        <v>0</v>
      </c>
      <c r="W3976" s="1" t="b">
        <f>AND(Table5[[#This Row],[FVA ENZLOAD flux UB]]=0,Table5[[#This Row],[ENZ not made when it should be?]])</f>
        <v>0</v>
      </c>
    </row>
    <row r="3977" spans="6:23" hidden="1">
      <c r="F3977" s="1" t="s">
        <v>9872</v>
      </c>
      <c r="G3977" s="1" t="str">
        <f>_xlfn.TEXTBEFORE(Table5[[#This Row],[rxn     kapp_old        kapp_slack_ub   kapp_slack_lb]]," ")</f>
        <v>RXN-tpsthmpp_c_m_FWD-SPONT</v>
      </c>
      <c r="H397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97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977" s="1">
        <f>_xlfn.NUMBERVALUE(_xlfn.TEXTAFTER(Table5[[#This Row],[rxn     kapp_old        kapp_slack_ub   kapp_slack_lb]]," ",-1))</f>
        <v>0</v>
      </c>
      <c r="K3977" s="1">
        <f>_xlfn.XLOOKUP(SUBSTITUTE(Table5[[#This Row],[rxn]],"RXN-","ENZLOAD-"),ENZLOAD[name],ENZLOAD[flux],0)</f>
        <v>0</v>
      </c>
      <c r="L3977" s="1" t="str">
        <f>"'"&amp;Table5[[#This Row],[rxn]]&amp;"'"&amp;CHAR(9)&amp;IF(AND(Table5[[#This Row],[kapp_slack_ub]]&lt;&gt;0,Table5[[#This Row],[kapp_old]]&lt;$F$1),$F$1,Table5[[#This Row],[kapp_old]])</f>
        <v>'RXN-tpsthmpp_c_m_FWD-SPONT'	27141.27779288</v>
      </c>
      <c r="M3977" s="1">
        <f>_xlfn.XLOOKUP(Table5[[#This Row],[rxn]],Table3[name],Table3[flux],$F$1)</f>
        <v>2.1169830563999901E-8</v>
      </c>
      <c r="N3977" s="1" t="str">
        <f>IFERROR(Table5[[#This Row],[min flux]]/Table5[[#This Row],[associated enzload]],"")</f>
        <v/>
      </c>
      <c r="O3977" s="1">
        <f>_xlfn.NUMBERVALUE(IF(Table5[[#This Row],[flux/enzload]]="","",ABS($N$1-Table5[[#This Row],[flux/enzload]])))</f>
        <v>0</v>
      </c>
      <c r="P3977" s="1">
        <f>Table5[[#This Row],[kapp_old]]+IFERROR(((Table5[[#This Row],[kapp_slack_ub]]-Table5[[#This Row],[kapp_slack_lb]])/Table5[[#This Row],[associated enzload]]),0)</f>
        <v>27141.277792879999</v>
      </c>
      <c r="Q3977" s="1" t="str">
        <f>"'"&amp;Table5[[#This Row],[rxn]]&amp;"'"&amp;CHAR(9)&amp;Table5[[#This Row],[kapp + (slack_ub - slack_lb)/enzload]]</f>
        <v>'RXN-tpsthmpp_c_m_FWD-SPONT'	27141.27779288</v>
      </c>
      <c r="R3977" s="1">
        <f>_xlfn.XLOOKUP(Table5[[#This Row],[rxn]],Table38[name],Table38[flux],0)</f>
        <v>1.3949100000000001E-10</v>
      </c>
      <c r="S3977" s="1">
        <f>_xlfn.XLOOKUP(SUBSTITUTE(Table5[[#This Row],[rxn]],"RXN-","ENZLOAD-"),Table38[name],Table38[flux],0)</f>
        <v>0</v>
      </c>
      <c r="T3977" s="1" t="b">
        <f>AND(Table5[[#This Row],[ENZLOAD flux in kapp-slack.gms]]=0,Table5[[#This Row],[flux in kapp-slack.gms]]&lt;&gt;0,NOT(Table5[[#This Row],[spont or unknown?]]))</f>
        <v>0</v>
      </c>
      <c r="U3977" s="1" t="b">
        <f>OR(_xlfn.TEXTAFTER(Table5[[#This Row],[rxn]],"-",-1)="SPONT",_xlfn.TEXTAFTER(Table5[[#This Row],[rxn]],"-",-1)="UNKNOWN")</f>
        <v>1</v>
      </c>
      <c r="V3977" s="1">
        <f>_xlfn.XLOOKUP(SUBSTITUTE(Table5[[#This Row],[rxn]],"RXN-","ENZLOAD-"),Table4[rxn],Table4[ub],0)</f>
        <v>0</v>
      </c>
      <c r="W3977" s="1" t="b">
        <f>AND(Table5[[#This Row],[FVA ENZLOAD flux UB]]=0,Table5[[#This Row],[ENZ not made when it should be?]])</f>
        <v>0</v>
      </c>
    </row>
    <row r="3978" spans="6:23" hidden="1">
      <c r="F3978" s="1" t="s">
        <v>9873</v>
      </c>
      <c r="G3978" s="1" t="str">
        <f>_xlfn.TEXTBEFORE(Table5[[#This Row],[rxn     kapp_old        kapp_slack_ub   kapp_slack_lb]]," ")</f>
        <v>RXN-tpsthmpp_c_m_REV-SPONT</v>
      </c>
      <c r="H397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97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978" s="1">
        <f>_xlfn.NUMBERVALUE(_xlfn.TEXTAFTER(Table5[[#This Row],[rxn     kapp_old        kapp_slack_ub   kapp_slack_lb]]," ",-1))</f>
        <v>0</v>
      </c>
      <c r="K3978" s="1">
        <f>_xlfn.XLOOKUP(SUBSTITUTE(Table5[[#This Row],[rxn]],"RXN-","ENZLOAD-"),ENZLOAD[name],ENZLOAD[flux],0)</f>
        <v>0</v>
      </c>
      <c r="L3978" s="1" t="str">
        <f>"'"&amp;Table5[[#This Row],[rxn]]&amp;"'"&amp;CHAR(9)&amp;IF(AND(Table5[[#This Row],[kapp_slack_ub]]&lt;&gt;0,Table5[[#This Row],[kapp_old]]&lt;$F$1),$F$1,Table5[[#This Row],[kapp_old]])</f>
        <v>'RXN-tpsthmpp_c_m_REV-SPONT'	27141.27779288</v>
      </c>
      <c r="M3978" s="1">
        <f>_xlfn.XLOOKUP(Table5[[#This Row],[rxn]],Table3[name],Table3[flux],$F$1)</f>
        <v>27141.277792879999</v>
      </c>
      <c r="N3978" s="1" t="str">
        <f>IFERROR(Table5[[#This Row],[min flux]]/Table5[[#This Row],[associated enzload]],"")</f>
        <v/>
      </c>
      <c r="O3978" s="1">
        <f>_xlfn.NUMBERVALUE(IF(Table5[[#This Row],[flux/enzload]]="","",ABS($N$1-Table5[[#This Row],[flux/enzload]])))</f>
        <v>0</v>
      </c>
      <c r="P3978" s="1">
        <f>Table5[[#This Row],[kapp_old]]+IFERROR(((Table5[[#This Row],[kapp_slack_ub]]-Table5[[#This Row],[kapp_slack_lb]])/Table5[[#This Row],[associated enzload]]),0)</f>
        <v>27141.277792879999</v>
      </c>
      <c r="Q3978" s="1" t="str">
        <f>"'"&amp;Table5[[#This Row],[rxn]]&amp;"'"&amp;CHAR(9)&amp;Table5[[#This Row],[kapp + (slack_ub - slack_lb)/enzload]]</f>
        <v>'RXN-tpsthmpp_c_m_REV-SPONT'	27141.27779288</v>
      </c>
      <c r="R3978" s="1">
        <f>_xlfn.XLOOKUP(Table5[[#This Row],[rxn]],Table38[name],Table38[flux],0)</f>
        <v>0</v>
      </c>
      <c r="S3978" s="1">
        <f>_xlfn.XLOOKUP(SUBSTITUTE(Table5[[#This Row],[rxn]],"RXN-","ENZLOAD-"),Table38[name],Table38[flux],0)</f>
        <v>0</v>
      </c>
      <c r="T3978" s="1" t="b">
        <f>AND(Table5[[#This Row],[ENZLOAD flux in kapp-slack.gms]]=0,Table5[[#This Row],[flux in kapp-slack.gms]]&lt;&gt;0,NOT(Table5[[#This Row],[spont or unknown?]]))</f>
        <v>0</v>
      </c>
      <c r="U3978" s="1" t="b">
        <f>OR(_xlfn.TEXTAFTER(Table5[[#This Row],[rxn]],"-",-1)="SPONT",_xlfn.TEXTAFTER(Table5[[#This Row],[rxn]],"-",-1)="UNKNOWN")</f>
        <v>1</v>
      </c>
      <c r="V3978" s="1">
        <f>_xlfn.XLOOKUP(SUBSTITUTE(Table5[[#This Row],[rxn]],"RXN-","ENZLOAD-"),Table4[rxn],Table4[ub],0)</f>
        <v>0</v>
      </c>
      <c r="W3978" s="1" t="b">
        <f>AND(Table5[[#This Row],[FVA ENZLOAD flux UB]]=0,Table5[[#This Row],[ENZ not made when it should be?]])</f>
        <v>0</v>
      </c>
    </row>
    <row r="3979" spans="6:23" hidden="1">
      <c r="F3979" s="1" t="s">
        <v>9874</v>
      </c>
      <c r="G3979" s="1" t="str">
        <f>_xlfn.TEXTBEFORE(Table5[[#This Row],[rxn     kapp_old        kapp_slack_ub   kapp_slack_lb]]," ")</f>
        <v>RXN-tpsthmpp_c_x_FWD-SPONT</v>
      </c>
      <c r="H397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97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979" s="1">
        <f>_xlfn.NUMBERVALUE(_xlfn.TEXTAFTER(Table5[[#This Row],[rxn     kapp_old        kapp_slack_ub   kapp_slack_lb]]," ",-1))</f>
        <v>0</v>
      </c>
      <c r="K3979" s="1">
        <f>_xlfn.XLOOKUP(SUBSTITUTE(Table5[[#This Row],[rxn]],"RXN-","ENZLOAD-"),ENZLOAD[name],ENZLOAD[flux],0)</f>
        <v>0</v>
      </c>
      <c r="L3979" s="1" t="str">
        <f>"'"&amp;Table5[[#This Row],[rxn]]&amp;"'"&amp;CHAR(9)&amp;IF(AND(Table5[[#This Row],[kapp_slack_ub]]&lt;&gt;0,Table5[[#This Row],[kapp_old]]&lt;$F$1),$F$1,Table5[[#This Row],[kapp_old]])</f>
        <v>'RXN-tpsthmpp_c_x_FWD-SPONT'	27141.27779288</v>
      </c>
      <c r="M3979" s="1">
        <f>_xlfn.XLOOKUP(Table5[[#This Row],[rxn]],Table3[name],Table3[flux],$F$1)</f>
        <v>3.870566398E-9</v>
      </c>
      <c r="N3979" s="1" t="str">
        <f>IFERROR(Table5[[#This Row],[min flux]]/Table5[[#This Row],[associated enzload]],"")</f>
        <v/>
      </c>
      <c r="O3979" s="1">
        <f>_xlfn.NUMBERVALUE(IF(Table5[[#This Row],[flux/enzload]]="","",ABS($N$1-Table5[[#This Row],[flux/enzload]])))</f>
        <v>0</v>
      </c>
      <c r="P3979" s="1">
        <f>Table5[[#This Row],[kapp_old]]+IFERROR(((Table5[[#This Row],[kapp_slack_ub]]-Table5[[#This Row],[kapp_slack_lb]])/Table5[[#This Row],[associated enzload]]),0)</f>
        <v>27141.277792879999</v>
      </c>
      <c r="Q3979" s="1" t="str">
        <f>"'"&amp;Table5[[#This Row],[rxn]]&amp;"'"&amp;CHAR(9)&amp;Table5[[#This Row],[kapp + (slack_ub - slack_lb)/enzload]]</f>
        <v>'RXN-tpsthmpp_c_x_FWD-SPONT'	27141.27779288</v>
      </c>
      <c r="R3979" s="1">
        <f>_xlfn.XLOOKUP(Table5[[#This Row],[rxn]],Table38[name],Table38[flux],0)</f>
        <v>0</v>
      </c>
      <c r="S3979" s="1">
        <f>_xlfn.XLOOKUP(SUBSTITUTE(Table5[[#This Row],[rxn]],"RXN-","ENZLOAD-"),Table38[name],Table38[flux],0)</f>
        <v>0</v>
      </c>
      <c r="T3979" s="1" t="b">
        <f>AND(Table5[[#This Row],[ENZLOAD flux in kapp-slack.gms]]=0,Table5[[#This Row],[flux in kapp-slack.gms]]&lt;&gt;0,NOT(Table5[[#This Row],[spont or unknown?]]))</f>
        <v>0</v>
      </c>
      <c r="U3979" s="1" t="b">
        <f>OR(_xlfn.TEXTAFTER(Table5[[#This Row],[rxn]],"-",-1)="SPONT",_xlfn.TEXTAFTER(Table5[[#This Row],[rxn]],"-",-1)="UNKNOWN")</f>
        <v>1</v>
      </c>
      <c r="V3979" s="1">
        <f>_xlfn.XLOOKUP(SUBSTITUTE(Table5[[#This Row],[rxn]],"RXN-","ENZLOAD-"),Table4[rxn],Table4[ub],0)</f>
        <v>0</v>
      </c>
      <c r="W3979" s="1" t="b">
        <f>AND(Table5[[#This Row],[FVA ENZLOAD flux UB]]=0,Table5[[#This Row],[ENZ not made when it should be?]])</f>
        <v>0</v>
      </c>
    </row>
    <row r="3980" spans="6:23" hidden="1">
      <c r="F3980" s="1" t="s">
        <v>9875</v>
      </c>
      <c r="G3980" s="1" t="str">
        <f>_xlfn.TEXTBEFORE(Table5[[#This Row],[rxn     kapp_old        kapp_slack_ub   kapp_slack_lb]]," ")</f>
        <v>RXN-tpsthmpp_c_x_REV-SPONT</v>
      </c>
      <c r="H398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98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980" s="1">
        <f>_xlfn.NUMBERVALUE(_xlfn.TEXTAFTER(Table5[[#This Row],[rxn     kapp_old        kapp_slack_ub   kapp_slack_lb]]," ",-1))</f>
        <v>0</v>
      </c>
      <c r="K3980" s="1">
        <f>_xlfn.XLOOKUP(SUBSTITUTE(Table5[[#This Row],[rxn]],"RXN-","ENZLOAD-"),ENZLOAD[name],ENZLOAD[flux],0)</f>
        <v>0</v>
      </c>
      <c r="L3980" s="1" t="str">
        <f>"'"&amp;Table5[[#This Row],[rxn]]&amp;"'"&amp;CHAR(9)&amp;IF(AND(Table5[[#This Row],[kapp_slack_ub]]&lt;&gt;0,Table5[[#This Row],[kapp_old]]&lt;$F$1),$F$1,Table5[[#This Row],[kapp_old]])</f>
        <v>'RXN-tpsthmpp_c_x_REV-SPONT'	27141.27779288</v>
      </c>
      <c r="M3980" s="1">
        <f>_xlfn.XLOOKUP(Table5[[#This Row],[rxn]],Table3[name],Table3[flux],$F$1)</f>
        <v>27141.277792879999</v>
      </c>
      <c r="N3980" s="1" t="str">
        <f>IFERROR(Table5[[#This Row],[min flux]]/Table5[[#This Row],[associated enzload]],"")</f>
        <v/>
      </c>
      <c r="O3980" s="1">
        <f>_xlfn.NUMBERVALUE(IF(Table5[[#This Row],[flux/enzload]]="","",ABS($N$1-Table5[[#This Row],[flux/enzload]])))</f>
        <v>0</v>
      </c>
      <c r="P3980" s="1">
        <f>Table5[[#This Row],[kapp_old]]+IFERROR(((Table5[[#This Row],[kapp_slack_ub]]-Table5[[#This Row],[kapp_slack_lb]])/Table5[[#This Row],[associated enzload]]),0)</f>
        <v>27141.277792879999</v>
      </c>
      <c r="Q3980" s="1" t="str">
        <f>"'"&amp;Table5[[#This Row],[rxn]]&amp;"'"&amp;CHAR(9)&amp;Table5[[#This Row],[kapp + (slack_ub - slack_lb)/enzload]]</f>
        <v>'RXN-tpsthmpp_c_x_REV-SPONT'	27141.27779288</v>
      </c>
      <c r="R3980" s="1">
        <f>_xlfn.XLOOKUP(Table5[[#This Row],[rxn]],Table38[name],Table38[flux],0)</f>
        <v>0</v>
      </c>
      <c r="S3980" s="1">
        <f>_xlfn.XLOOKUP(SUBSTITUTE(Table5[[#This Row],[rxn]],"RXN-","ENZLOAD-"),Table38[name],Table38[flux],0)</f>
        <v>0</v>
      </c>
      <c r="T3980" s="1" t="b">
        <f>AND(Table5[[#This Row],[ENZLOAD flux in kapp-slack.gms]]=0,Table5[[#This Row],[flux in kapp-slack.gms]]&lt;&gt;0,NOT(Table5[[#This Row],[spont or unknown?]]))</f>
        <v>0</v>
      </c>
      <c r="U3980" s="1" t="b">
        <f>OR(_xlfn.TEXTAFTER(Table5[[#This Row],[rxn]],"-",-1)="SPONT",_xlfn.TEXTAFTER(Table5[[#This Row],[rxn]],"-",-1)="UNKNOWN")</f>
        <v>1</v>
      </c>
      <c r="V3980" s="1">
        <f>_xlfn.XLOOKUP(SUBSTITUTE(Table5[[#This Row],[rxn]],"RXN-","ENZLOAD-"),Table4[rxn],Table4[ub],0)</f>
        <v>0</v>
      </c>
      <c r="W3980" s="1" t="b">
        <f>AND(Table5[[#This Row],[FVA ENZLOAD flux UB]]=0,Table5[[#This Row],[ENZ not made when it should be?]])</f>
        <v>0</v>
      </c>
    </row>
    <row r="3981" spans="6:23" hidden="1">
      <c r="F3981" s="1" t="s">
        <v>9876</v>
      </c>
      <c r="G3981" s="1" t="str">
        <f>_xlfn.TEXTBEFORE(Table5[[#This Row],[rxn     kapp_old        kapp_slack_ub   kapp_slack_lb]]," ")</f>
        <v>RXN-tpszn2_c_n_FWD-SPONT</v>
      </c>
      <c r="H398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98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981" s="1">
        <f>_xlfn.NUMBERVALUE(_xlfn.TEXTAFTER(Table5[[#This Row],[rxn     kapp_old        kapp_slack_ub   kapp_slack_lb]]," ",-1))</f>
        <v>0</v>
      </c>
      <c r="K3981" s="1">
        <f>_xlfn.XLOOKUP(SUBSTITUTE(Table5[[#This Row],[rxn]],"RXN-","ENZLOAD-"),ENZLOAD[name],ENZLOAD[flux],0)</f>
        <v>0</v>
      </c>
      <c r="L3981" s="1" t="str">
        <f>"'"&amp;Table5[[#This Row],[rxn]]&amp;"'"&amp;CHAR(9)&amp;IF(AND(Table5[[#This Row],[kapp_slack_ub]]&lt;&gt;0,Table5[[#This Row],[kapp_old]]&lt;$F$1),$F$1,Table5[[#This Row],[kapp_old]])</f>
        <v>'RXN-tpszn2_c_n_FWD-SPONT'	27141.27779288</v>
      </c>
      <c r="M3981" s="1">
        <f>_xlfn.XLOOKUP(Table5[[#This Row],[rxn]],Table3[name],Table3[flux],$F$1)</f>
        <v>3.9370463899999999E-10</v>
      </c>
      <c r="N3981" s="1" t="str">
        <f>IFERROR(Table5[[#This Row],[min flux]]/Table5[[#This Row],[associated enzload]],"")</f>
        <v/>
      </c>
      <c r="O3981" s="1">
        <f>_xlfn.NUMBERVALUE(IF(Table5[[#This Row],[flux/enzload]]="","",ABS($N$1-Table5[[#This Row],[flux/enzload]])))</f>
        <v>0</v>
      </c>
      <c r="P3981" s="1">
        <f>Table5[[#This Row],[kapp_old]]+IFERROR(((Table5[[#This Row],[kapp_slack_ub]]-Table5[[#This Row],[kapp_slack_lb]])/Table5[[#This Row],[associated enzload]]),0)</f>
        <v>27141.277792879999</v>
      </c>
      <c r="Q3981" s="1" t="str">
        <f>"'"&amp;Table5[[#This Row],[rxn]]&amp;"'"&amp;CHAR(9)&amp;Table5[[#This Row],[kapp + (slack_ub - slack_lb)/enzload]]</f>
        <v>'RXN-tpszn2_c_n_FWD-SPONT'	27141.27779288</v>
      </c>
      <c r="R3981" s="1">
        <f>_xlfn.XLOOKUP(Table5[[#This Row],[rxn]],Table38[name],Table38[flux],0)</f>
        <v>0</v>
      </c>
      <c r="S3981" s="1">
        <f>_xlfn.XLOOKUP(SUBSTITUTE(Table5[[#This Row],[rxn]],"RXN-","ENZLOAD-"),Table38[name],Table38[flux],0)</f>
        <v>0</v>
      </c>
      <c r="T3981" s="1" t="b">
        <f>AND(Table5[[#This Row],[ENZLOAD flux in kapp-slack.gms]]=0,Table5[[#This Row],[flux in kapp-slack.gms]]&lt;&gt;0,NOT(Table5[[#This Row],[spont or unknown?]]))</f>
        <v>0</v>
      </c>
      <c r="U3981" s="1" t="b">
        <f>OR(_xlfn.TEXTAFTER(Table5[[#This Row],[rxn]],"-",-1)="SPONT",_xlfn.TEXTAFTER(Table5[[#This Row],[rxn]],"-",-1)="UNKNOWN")</f>
        <v>1</v>
      </c>
      <c r="V3981" s="1">
        <f>_xlfn.XLOOKUP(SUBSTITUTE(Table5[[#This Row],[rxn]],"RXN-","ENZLOAD-"),Table4[rxn],Table4[ub],0)</f>
        <v>0</v>
      </c>
      <c r="W3981" s="1" t="b">
        <f>AND(Table5[[#This Row],[FVA ENZLOAD flux UB]]=0,Table5[[#This Row],[ENZ not made when it should be?]])</f>
        <v>0</v>
      </c>
    </row>
    <row r="3982" spans="6:23" hidden="1">
      <c r="F3982" s="1" t="s">
        <v>9877</v>
      </c>
      <c r="G3982" s="1" t="str">
        <f>_xlfn.TEXTBEFORE(Table5[[#This Row],[rxn     kapp_old        kapp_slack_ub   kapp_slack_lb]]," ")</f>
        <v>RXN-tpszn2_c_n_REV-SPONT</v>
      </c>
      <c r="H398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98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982" s="1">
        <f>_xlfn.NUMBERVALUE(_xlfn.TEXTAFTER(Table5[[#This Row],[rxn     kapp_old        kapp_slack_ub   kapp_slack_lb]]," ",-1))</f>
        <v>0</v>
      </c>
      <c r="K3982" s="1">
        <f>_xlfn.XLOOKUP(SUBSTITUTE(Table5[[#This Row],[rxn]],"RXN-","ENZLOAD-"),ENZLOAD[name],ENZLOAD[flux],0)</f>
        <v>0</v>
      </c>
      <c r="L3982" s="1" t="str">
        <f>"'"&amp;Table5[[#This Row],[rxn]]&amp;"'"&amp;CHAR(9)&amp;IF(AND(Table5[[#This Row],[kapp_slack_ub]]&lt;&gt;0,Table5[[#This Row],[kapp_old]]&lt;$F$1),$F$1,Table5[[#This Row],[kapp_old]])</f>
        <v>'RXN-tpszn2_c_n_REV-SPONT'	27141.27779288</v>
      </c>
      <c r="M3982" s="1">
        <f>_xlfn.XLOOKUP(Table5[[#This Row],[rxn]],Table3[name],Table3[flux],$F$1)</f>
        <v>27141.277792879999</v>
      </c>
      <c r="N3982" s="1" t="str">
        <f>IFERROR(Table5[[#This Row],[min flux]]/Table5[[#This Row],[associated enzload]],"")</f>
        <v/>
      </c>
      <c r="O3982" s="1">
        <f>_xlfn.NUMBERVALUE(IF(Table5[[#This Row],[flux/enzload]]="","",ABS($N$1-Table5[[#This Row],[flux/enzload]])))</f>
        <v>0</v>
      </c>
      <c r="P3982" s="1">
        <f>Table5[[#This Row],[kapp_old]]+IFERROR(((Table5[[#This Row],[kapp_slack_ub]]-Table5[[#This Row],[kapp_slack_lb]])/Table5[[#This Row],[associated enzload]]),0)</f>
        <v>27141.277792879999</v>
      </c>
      <c r="Q3982" s="1" t="str">
        <f>"'"&amp;Table5[[#This Row],[rxn]]&amp;"'"&amp;CHAR(9)&amp;Table5[[#This Row],[kapp + (slack_ub - slack_lb)/enzload]]</f>
        <v>'RXN-tpszn2_c_n_REV-SPONT'	27141.27779288</v>
      </c>
      <c r="R3982" s="1">
        <f>_xlfn.XLOOKUP(Table5[[#This Row],[rxn]],Table38[name],Table38[flux],0)</f>
        <v>0</v>
      </c>
      <c r="S3982" s="1">
        <f>_xlfn.XLOOKUP(SUBSTITUTE(Table5[[#This Row],[rxn]],"RXN-","ENZLOAD-"),Table38[name],Table38[flux],0)</f>
        <v>0</v>
      </c>
      <c r="T3982" s="1" t="b">
        <f>AND(Table5[[#This Row],[ENZLOAD flux in kapp-slack.gms]]=0,Table5[[#This Row],[flux in kapp-slack.gms]]&lt;&gt;0,NOT(Table5[[#This Row],[spont or unknown?]]))</f>
        <v>0</v>
      </c>
      <c r="U3982" s="1" t="b">
        <f>OR(_xlfn.TEXTAFTER(Table5[[#This Row],[rxn]],"-",-1)="SPONT",_xlfn.TEXTAFTER(Table5[[#This Row],[rxn]],"-",-1)="UNKNOWN")</f>
        <v>1</v>
      </c>
      <c r="V3982" s="1">
        <f>_xlfn.XLOOKUP(SUBSTITUTE(Table5[[#This Row],[rxn]],"RXN-","ENZLOAD-"),Table4[rxn],Table4[ub],0)</f>
        <v>0</v>
      </c>
      <c r="W3982" s="1" t="b">
        <f>AND(Table5[[#This Row],[FVA ENZLOAD flux UB]]=0,Table5[[#This Row],[ENZ not made when it should be?]])</f>
        <v>0</v>
      </c>
    </row>
    <row r="3983" spans="6:23" hidden="1">
      <c r="F3983" s="1" t="s">
        <v>9878</v>
      </c>
      <c r="G3983" s="1" t="str">
        <f>_xlfn.TEXTBEFORE(Table5[[#This Row],[rxn     kapp_old        kapp_slack_ub   kapp_slack_lb]]," ")</f>
        <v>RXN-tpszn2_c_r_FWD-SPONT</v>
      </c>
      <c r="H398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98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983" s="1">
        <f>_xlfn.NUMBERVALUE(_xlfn.TEXTAFTER(Table5[[#This Row],[rxn     kapp_old        kapp_slack_ub   kapp_slack_lb]]," ",-1))</f>
        <v>0</v>
      </c>
      <c r="K3983" s="1">
        <f>_xlfn.XLOOKUP(SUBSTITUTE(Table5[[#This Row],[rxn]],"RXN-","ENZLOAD-"),ENZLOAD[name],ENZLOAD[flux],0)</f>
        <v>0</v>
      </c>
      <c r="L3983" s="1" t="str">
        <f>"'"&amp;Table5[[#This Row],[rxn]]&amp;"'"&amp;CHAR(9)&amp;IF(AND(Table5[[#This Row],[kapp_slack_ub]]&lt;&gt;0,Table5[[#This Row],[kapp_old]]&lt;$F$1),$F$1,Table5[[#This Row],[kapp_old]])</f>
        <v>'RXN-tpszn2_c_r_FWD-SPONT'	27141.27779288</v>
      </c>
      <c r="M3983" s="1">
        <f>_xlfn.XLOOKUP(Table5[[#This Row],[rxn]],Table3[name],Table3[flux],$F$1)</f>
        <v>1.1592194999999999E-11</v>
      </c>
      <c r="N3983" s="1" t="str">
        <f>IFERROR(Table5[[#This Row],[min flux]]/Table5[[#This Row],[associated enzload]],"")</f>
        <v/>
      </c>
      <c r="O3983" s="1">
        <f>_xlfn.NUMBERVALUE(IF(Table5[[#This Row],[flux/enzload]]="","",ABS($N$1-Table5[[#This Row],[flux/enzload]])))</f>
        <v>0</v>
      </c>
      <c r="P3983" s="1">
        <f>Table5[[#This Row],[kapp_old]]+IFERROR(((Table5[[#This Row],[kapp_slack_ub]]-Table5[[#This Row],[kapp_slack_lb]])/Table5[[#This Row],[associated enzload]]),0)</f>
        <v>27141.277792879999</v>
      </c>
      <c r="Q3983" s="1" t="str">
        <f>"'"&amp;Table5[[#This Row],[rxn]]&amp;"'"&amp;CHAR(9)&amp;Table5[[#This Row],[kapp + (slack_ub - slack_lb)/enzload]]</f>
        <v>'RXN-tpszn2_c_r_FWD-SPONT'	27141.27779288</v>
      </c>
      <c r="R3983" s="1">
        <f>_xlfn.XLOOKUP(Table5[[#This Row],[rxn]],Table38[name],Table38[flux],0)</f>
        <v>0</v>
      </c>
      <c r="S3983" s="1">
        <f>_xlfn.XLOOKUP(SUBSTITUTE(Table5[[#This Row],[rxn]],"RXN-","ENZLOAD-"),Table38[name],Table38[flux],0)</f>
        <v>0</v>
      </c>
      <c r="T3983" s="1" t="b">
        <f>AND(Table5[[#This Row],[ENZLOAD flux in kapp-slack.gms]]=0,Table5[[#This Row],[flux in kapp-slack.gms]]&lt;&gt;0,NOT(Table5[[#This Row],[spont or unknown?]]))</f>
        <v>0</v>
      </c>
      <c r="U3983" s="1" t="b">
        <f>OR(_xlfn.TEXTAFTER(Table5[[#This Row],[rxn]],"-",-1)="SPONT",_xlfn.TEXTAFTER(Table5[[#This Row],[rxn]],"-",-1)="UNKNOWN")</f>
        <v>1</v>
      </c>
      <c r="V3983" s="1">
        <f>_xlfn.XLOOKUP(SUBSTITUTE(Table5[[#This Row],[rxn]],"RXN-","ENZLOAD-"),Table4[rxn],Table4[ub],0)</f>
        <v>0</v>
      </c>
      <c r="W3983" s="1" t="b">
        <f>AND(Table5[[#This Row],[FVA ENZLOAD flux UB]]=0,Table5[[#This Row],[ENZ not made when it should be?]])</f>
        <v>0</v>
      </c>
    </row>
    <row r="3984" spans="6:23" hidden="1">
      <c r="F3984" s="1" t="s">
        <v>9879</v>
      </c>
      <c r="G3984" s="1" t="str">
        <f>_xlfn.TEXTBEFORE(Table5[[#This Row],[rxn     kapp_old        kapp_slack_ub   kapp_slack_lb]]," ")</f>
        <v>RXN-tpszn2_c_r_REV-SPONT</v>
      </c>
      <c r="H398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98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984" s="1">
        <f>_xlfn.NUMBERVALUE(_xlfn.TEXTAFTER(Table5[[#This Row],[rxn     kapp_old        kapp_slack_ub   kapp_slack_lb]]," ",-1))</f>
        <v>0</v>
      </c>
      <c r="K3984" s="1">
        <f>_xlfn.XLOOKUP(SUBSTITUTE(Table5[[#This Row],[rxn]],"RXN-","ENZLOAD-"),ENZLOAD[name],ENZLOAD[flux],0)</f>
        <v>0</v>
      </c>
      <c r="L3984" s="1" t="str">
        <f>"'"&amp;Table5[[#This Row],[rxn]]&amp;"'"&amp;CHAR(9)&amp;IF(AND(Table5[[#This Row],[kapp_slack_ub]]&lt;&gt;0,Table5[[#This Row],[kapp_old]]&lt;$F$1),$F$1,Table5[[#This Row],[kapp_old]])</f>
        <v>'RXN-tpszn2_c_r_REV-SPONT'	27141.27779288</v>
      </c>
      <c r="M3984" s="1">
        <f>_xlfn.XLOOKUP(Table5[[#This Row],[rxn]],Table3[name],Table3[flux],$F$1)</f>
        <v>27141.277792879999</v>
      </c>
      <c r="N3984" s="1" t="str">
        <f>IFERROR(Table5[[#This Row],[min flux]]/Table5[[#This Row],[associated enzload]],"")</f>
        <v/>
      </c>
      <c r="O3984" s="1">
        <f>_xlfn.NUMBERVALUE(IF(Table5[[#This Row],[flux/enzload]]="","",ABS($N$1-Table5[[#This Row],[flux/enzload]])))</f>
        <v>0</v>
      </c>
      <c r="P3984" s="1">
        <f>Table5[[#This Row],[kapp_old]]+IFERROR(((Table5[[#This Row],[kapp_slack_ub]]-Table5[[#This Row],[kapp_slack_lb]])/Table5[[#This Row],[associated enzload]]),0)</f>
        <v>27141.277792879999</v>
      </c>
      <c r="Q3984" s="1" t="str">
        <f>"'"&amp;Table5[[#This Row],[rxn]]&amp;"'"&amp;CHAR(9)&amp;Table5[[#This Row],[kapp + (slack_ub - slack_lb)/enzload]]</f>
        <v>'RXN-tpszn2_c_r_REV-SPONT'	27141.27779288</v>
      </c>
      <c r="R3984" s="1">
        <f>_xlfn.XLOOKUP(Table5[[#This Row],[rxn]],Table38[name],Table38[flux],0)</f>
        <v>0</v>
      </c>
      <c r="S3984" s="1">
        <f>_xlfn.XLOOKUP(SUBSTITUTE(Table5[[#This Row],[rxn]],"RXN-","ENZLOAD-"),Table38[name],Table38[flux],0)</f>
        <v>0</v>
      </c>
      <c r="T3984" s="1" t="b">
        <f>AND(Table5[[#This Row],[ENZLOAD flux in kapp-slack.gms]]=0,Table5[[#This Row],[flux in kapp-slack.gms]]&lt;&gt;0,NOT(Table5[[#This Row],[spont or unknown?]]))</f>
        <v>0</v>
      </c>
      <c r="U3984" s="1" t="b">
        <f>OR(_xlfn.TEXTAFTER(Table5[[#This Row],[rxn]],"-",-1)="SPONT",_xlfn.TEXTAFTER(Table5[[#This Row],[rxn]],"-",-1)="UNKNOWN")</f>
        <v>1</v>
      </c>
      <c r="V3984" s="1">
        <f>_xlfn.XLOOKUP(SUBSTITUTE(Table5[[#This Row],[rxn]],"RXN-","ENZLOAD-"),Table4[rxn],Table4[ub],0)</f>
        <v>0</v>
      </c>
      <c r="W3984" s="1" t="b">
        <f>AND(Table5[[#This Row],[FVA ENZLOAD flux UB]]=0,Table5[[#This Row],[ENZ not made when it should be?]])</f>
        <v>0</v>
      </c>
    </row>
    <row r="3985" spans="6:23" hidden="1">
      <c r="F3985" s="1" t="s">
        <v>9880</v>
      </c>
      <c r="G3985" s="1" t="str">
        <f>_xlfn.TEXTBEFORE(Table5[[#This Row],[rxn     kapp_old        kapp_slack_ub   kapp_slack_lb]]," ")</f>
        <v>RXN-TRDOXt_c_x_FWD-SPONT</v>
      </c>
      <c r="H398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98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985" s="1">
        <f>_xlfn.NUMBERVALUE(_xlfn.TEXTAFTER(Table5[[#This Row],[rxn     kapp_old        kapp_slack_ub   kapp_slack_lb]]," ",-1))</f>
        <v>0</v>
      </c>
      <c r="K3985" s="1">
        <f>_xlfn.XLOOKUP(SUBSTITUTE(Table5[[#This Row],[rxn]],"RXN-","ENZLOAD-"),ENZLOAD[name],ENZLOAD[flux],0)</f>
        <v>0</v>
      </c>
      <c r="L3985" s="1" t="str">
        <f>"'"&amp;Table5[[#This Row],[rxn]]&amp;"'"&amp;CHAR(9)&amp;IF(AND(Table5[[#This Row],[kapp_slack_ub]]&lt;&gt;0,Table5[[#This Row],[kapp_old]]&lt;$F$1),$F$1,Table5[[#This Row],[kapp_old]])</f>
        <v>'RXN-TRDOXt_c_x_FWD-SPONT'	27141.27779288</v>
      </c>
      <c r="M3985" s="1">
        <f>_xlfn.XLOOKUP(Table5[[#This Row],[rxn]],Table3[name],Table3[flux],$F$1)</f>
        <v>27141.277792879999</v>
      </c>
      <c r="N3985" s="1" t="str">
        <f>IFERROR(Table5[[#This Row],[min flux]]/Table5[[#This Row],[associated enzload]],"")</f>
        <v/>
      </c>
      <c r="O3985" s="1">
        <f>_xlfn.NUMBERVALUE(IF(Table5[[#This Row],[flux/enzload]]="","",ABS($N$1-Table5[[#This Row],[flux/enzload]])))</f>
        <v>0</v>
      </c>
      <c r="P3985" s="1">
        <f>Table5[[#This Row],[kapp_old]]+IFERROR(((Table5[[#This Row],[kapp_slack_ub]]-Table5[[#This Row],[kapp_slack_lb]])/Table5[[#This Row],[associated enzload]]),0)</f>
        <v>27141.277792879999</v>
      </c>
      <c r="Q3985" s="1" t="str">
        <f>"'"&amp;Table5[[#This Row],[rxn]]&amp;"'"&amp;CHAR(9)&amp;Table5[[#This Row],[kapp + (slack_ub - slack_lb)/enzload]]</f>
        <v>'RXN-TRDOXt_c_x_FWD-SPONT'	27141.27779288</v>
      </c>
      <c r="R3985" s="1">
        <f>_xlfn.XLOOKUP(Table5[[#This Row],[rxn]],Table38[name],Table38[flux],0)</f>
        <v>0</v>
      </c>
      <c r="S3985" s="1">
        <f>_xlfn.XLOOKUP(SUBSTITUTE(Table5[[#This Row],[rxn]],"RXN-","ENZLOAD-"),Table38[name],Table38[flux],0)</f>
        <v>0</v>
      </c>
      <c r="T3985" s="1" t="b">
        <f>AND(Table5[[#This Row],[ENZLOAD flux in kapp-slack.gms]]=0,Table5[[#This Row],[flux in kapp-slack.gms]]&lt;&gt;0,NOT(Table5[[#This Row],[spont or unknown?]]))</f>
        <v>0</v>
      </c>
      <c r="U3985" s="1" t="b">
        <f>OR(_xlfn.TEXTAFTER(Table5[[#This Row],[rxn]],"-",-1)="SPONT",_xlfn.TEXTAFTER(Table5[[#This Row],[rxn]],"-",-1)="UNKNOWN")</f>
        <v>1</v>
      </c>
      <c r="V3985" s="1">
        <f>_xlfn.XLOOKUP(SUBSTITUTE(Table5[[#This Row],[rxn]],"RXN-","ENZLOAD-"),Table4[rxn],Table4[ub],0)</f>
        <v>0</v>
      </c>
      <c r="W3985" s="1" t="b">
        <f>AND(Table5[[#This Row],[FVA ENZLOAD flux UB]]=0,Table5[[#This Row],[ENZ not made when it should be?]])</f>
        <v>0</v>
      </c>
    </row>
    <row r="3986" spans="6:23" hidden="1">
      <c r="F3986" s="1" t="s">
        <v>9881</v>
      </c>
      <c r="G3986" s="1" t="str">
        <f>_xlfn.TEXTBEFORE(Table5[[#This Row],[rxn     kapp_old        kapp_slack_ub   kapp_slack_lb]]," ")</f>
        <v>RXN-TRDOXt_c_x_REV-SPONT</v>
      </c>
      <c r="H398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98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986" s="1">
        <f>_xlfn.NUMBERVALUE(_xlfn.TEXTAFTER(Table5[[#This Row],[rxn     kapp_old        kapp_slack_ub   kapp_slack_lb]]," ",-1))</f>
        <v>0</v>
      </c>
      <c r="K3986" s="1">
        <f>_xlfn.XLOOKUP(SUBSTITUTE(Table5[[#This Row],[rxn]],"RXN-","ENZLOAD-"),ENZLOAD[name],ENZLOAD[flux],0)</f>
        <v>0</v>
      </c>
      <c r="L3986" s="1" t="str">
        <f>"'"&amp;Table5[[#This Row],[rxn]]&amp;"'"&amp;CHAR(9)&amp;IF(AND(Table5[[#This Row],[kapp_slack_ub]]&lt;&gt;0,Table5[[#This Row],[kapp_old]]&lt;$F$1),$F$1,Table5[[#This Row],[kapp_old]])</f>
        <v>'RXN-TRDOXt_c_x_REV-SPONT'	27141.27779288</v>
      </c>
      <c r="M3986" s="1">
        <f>_xlfn.XLOOKUP(Table5[[#This Row],[rxn]],Table3[name],Table3[flux],$F$1)</f>
        <v>27141.277792879999</v>
      </c>
      <c r="N3986" s="1" t="str">
        <f>IFERROR(Table5[[#This Row],[min flux]]/Table5[[#This Row],[associated enzload]],"")</f>
        <v/>
      </c>
      <c r="O3986" s="1">
        <f>_xlfn.NUMBERVALUE(IF(Table5[[#This Row],[flux/enzload]]="","",ABS($N$1-Table5[[#This Row],[flux/enzload]])))</f>
        <v>0</v>
      </c>
      <c r="P3986" s="1">
        <f>Table5[[#This Row],[kapp_old]]+IFERROR(((Table5[[#This Row],[kapp_slack_ub]]-Table5[[#This Row],[kapp_slack_lb]])/Table5[[#This Row],[associated enzload]]),0)</f>
        <v>27141.277792879999</v>
      </c>
      <c r="Q3986" s="1" t="str">
        <f>"'"&amp;Table5[[#This Row],[rxn]]&amp;"'"&amp;CHAR(9)&amp;Table5[[#This Row],[kapp + (slack_ub - slack_lb)/enzload]]</f>
        <v>'RXN-TRDOXt_c_x_REV-SPONT'	27141.27779288</v>
      </c>
      <c r="R3986" s="1">
        <f>_xlfn.XLOOKUP(Table5[[#This Row],[rxn]],Table38[name],Table38[flux],0)</f>
        <v>0</v>
      </c>
      <c r="S3986" s="1">
        <f>_xlfn.XLOOKUP(SUBSTITUTE(Table5[[#This Row],[rxn]],"RXN-","ENZLOAD-"),Table38[name],Table38[flux],0)</f>
        <v>0</v>
      </c>
      <c r="T3986" s="1" t="b">
        <f>AND(Table5[[#This Row],[ENZLOAD flux in kapp-slack.gms]]=0,Table5[[#This Row],[flux in kapp-slack.gms]]&lt;&gt;0,NOT(Table5[[#This Row],[spont or unknown?]]))</f>
        <v>0</v>
      </c>
      <c r="U3986" s="1" t="b">
        <f>OR(_xlfn.TEXTAFTER(Table5[[#This Row],[rxn]],"-",-1)="SPONT",_xlfn.TEXTAFTER(Table5[[#This Row],[rxn]],"-",-1)="UNKNOWN")</f>
        <v>1</v>
      </c>
      <c r="V3986" s="1">
        <f>_xlfn.XLOOKUP(SUBSTITUTE(Table5[[#This Row],[rxn]],"RXN-","ENZLOAD-"),Table4[rxn],Table4[ub],0)</f>
        <v>0</v>
      </c>
      <c r="W3986" s="1" t="b">
        <f>AND(Table5[[#This Row],[FVA ENZLOAD flux UB]]=0,Table5[[#This Row],[ENZ not made when it should be?]])</f>
        <v>0</v>
      </c>
    </row>
    <row r="3987" spans="6:23" hidden="1">
      <c r="F3987" s="1" t="s">
        <v>9884</v>
      </c>
      <c r="G3987" s="1" t="str">
        <f>_xlfn.TEXTBEFORE(Table5[[#This Row],[rxn     kapp_old        kapp_slack_ub   kapp_slack_lb]]," ")</f>
        <v>RXN-TRDRDt_c_x_FWD-SPONT</v>
      </c>
      <c r="H398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98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987" s="1">
        <f>_xlfn.NUMBERVALUE(_xlfn.TEXTAFTER(Table5[[#This Row],[rxn     kapp_old        kapp_slack_ub   kapp_slack_lb]]," ",-1))</f>
        <v>0</v>
      </c>
      <c r="K3987" s="1">
        <f>_xlfn.XLOOKUP(SUBSTITUTE(Table5[[#This Row],[rxn]],"RXN-","ENZLOAD-"),ENZLOAD[name],ENZLOAD[flux],0)</f>
        <v>0</v>
      </c>
      <c r="L3987" s="1" t="str">
        <f>"'"&amp;Table5[[#This Row],[rxn]]&amp;"'"&amp;CHAR(9)&amp;IF(AND(Table5[[#This Row],[kapp_slack_ub]]&lt;&gt;0,Table5[[#This Row],[kapp_old]]&lt;$F$1),$F$1,Table5[[#This Row],[kapp_old]])</f>
        <v>'RXN-TRDRDt_c_x_FWD-SPONT'	27141.27779288</v>
      </c>
      <c r="M3987" s="1">
        <f>_xlfn.XLOOKUP(Table5[[#This Row],[rxn]],Table3[name],Table3[flux],$F$1)</f>
        <v>27141.277792879999</v>
      </c>
      <c r="N3987" s="1" t="str">
        <f>IFERROR(Table5[[#This Row],[min flux]]/Table5[[#This Row],[associated enzload]],"")</f>
        <v/>
      </c>
      <c r="O3987" s="1">
        <f>_xlfn.NUMBERVALUE(IF(Table5[[#This Row],[flux/enzload]]="","",ABS($N$1-Table5[[#This Row],[flux/enzload]])))</f>
        <v>0</v>
      </c>
      <c r="P3987" s="1">
        <f>Table5[[#This Row],[kapp_old]]+IFERROR(((Table5[[#This Row],[kapp_slack_ub]]-Table5[[#This Row],[kapp_slack_lb]])/Table5[[#This Row],[associated enzload]]),0)</f>
        <v>27141.277792879999</v>
      </c>
      <c r="Q3987" s="1" t="str">
        <f>"'"&amp;Table5[[#This Row],[rxn]]&amp;"'"&amp;CHAR(9)&amp;Table5[[#This Row],[kapp + (slack_ub - slack_lb)/enzload]]</f>
        <v>'RXN-TRDRDt_c_x_FWD-SPONT'	27141.27779288</v>
      </c>
      <c r="R3987" s="1">
        <f>_xlfn.XLOOKUP(Table5[[#This Row],[rxn]],Table38[name],Table38[flux],0)</f>
        <v>0</v>
      </c>
      <c r="S3987" s="1">
        <f>_xlfn.XLOOKUP(SUBSTITUTE(Table5[[#This Row],[rxn]],"RXN-","ENZLOAD-"),Table38[name],Table38[flux],0)</f>
        <v>0</v>
      </c>
      <c r="T3987" s="1" t="b">
        <f>AND(Table5[[#This Row],[ENZLOAD flux in kapp-slack.gms]]=0,Table5[[#This Row],[flux in kapp-slack.gms]]&lt;&gt;0,NOT(Table5[[#This Row],[spont or unknown?]]))</f>
        <v>0</v>
      </c>
      <c r="U3987" s="1" t="b">
        <f>OR(_xlfn.TEXTAFTER(Table5[[#This Row],[rxn]],"-",-1)="SPONT",_xlfn.TEXTAFTER(Table5[[#This Row],[rxn]],"-",-1)="UNKNOWN")</f>
        <v>1</v>
      </c>
      <c r="V3987" s="1">
        <f>_xlfn.XLOOKUP(SUBSTITUTE(Table5[[#This Row],[rxn]],"RXN-","ENZLOAD-"),Table4[rxn],Table4[ub],0)</f>
        <v>0</v>
      </c>
      <c r="W3987" s="1" t="b">
        <f>AND(Table5[[#This Row],[FVA ENZLOAD flux UB]]=0,Table5[[#This Row],[ENZ not made when it should be?]])</f>
        <v>0</v>
      </c>
    </row>
    <row r="3988" spans="6:23" hidden="1">
      <c r="F3988" s="1" t="s">
        <v>9885</v>
      </c>
      <c r="G3988" s="1" t="str">
        <f>_xlfn.TEXTBEFORE(Table5[[#This Row],[rxn     kapp_old        kapp_slack_ub   kapp_slack_lb]]," ")</f>
        <v>RXN-TRDRDt_c_x_REV-SPONT</v>
      </c>
      <c r="H398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98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988" s="1">
        <f>_xlfn.NUMBERVALUE(_xlfn.TEXTAFTER(Table5[[#This Row],[rxn     kapp_old        kapp_slack_ub   kapp_slack_lb]]," ",-1))</f>
        <v>0</v>
      </c>
      <c r="K3988" s="1">
        <f>_xlfn.XLOOKUP(SUBSTITUTE(Table5[[#This Row],[rxn]],"RXN-","ENZLOAD-"),ENZLOAD[name],ENZLOAD[flux],0)</f>
        <v>0</v>
      </c>
      <c r="L3988" s="1" t="str">
        <f>"'"&amp;Table5[[#This Row],[rxn]]&amp;"'"&amp;CHAR(9)&amp;IF(AND(Table5[[#This Row],[kapp_slack_ub]]&lt;&gt;0,Table5[[#This Row],[kapp_old]]&lt;$F$1),$F$1,Table5[[#This Row],[kapp_old]])</f>
        <v>'RXN-TRDRDt_c_x_REV-SPONT'	27141.27779288</v>
      </c>
      <c r="M3988" s="1">
        <f>_xlfn.XLOOKUP(Table5[[#This Row],[rxn]],Table3[name],Table3[flux],$F$1)</f>
        <v>27141.277792879999</v>
      </c>
      <c r="N3988" s="1" t="str">
        <f>IFERROR(Table5[[#This Row],[min flux]]/Table5[[#This Row],[associated enzload]],"")</f>
        <v/>
      </c>
      <c r="O3988" s="1">
        <f>_xlfn.NUMBERVALUE(IF(Table5[[#This Row],[flux/enzload]]="","",ABS($N$1-Table5[[#This Row],[flux/enzload]])))</f>
        <v>0</v>
      </c>
      <c r="P3988" s="1">
        <f>Table5[[#This Row],[kapp_old]]+IFERROR(((Table5[[#This Row],[kapp_slack_ub]]-Table5[[#This Row],[kapp_slack_lb]])/Table5[[#This Row],[associated enzload]]),0)</f>
        <v>27141.277792879999</v>
      </c>
      <c r="Q3988" s="1" t="str">
        <f>"'"&amp;Table5[[#This Row],[rxn]]&amp;"'"&amp;CHAR(9)&amp;Table5[[#This Row],[kapp + (slack_ub - slack_lb)/enzload]]</f>
        <v>'RXN-TRDRDt_c_x_REV-SPONT'	27141.27779288</v>
      </c>
      <c r="R3988" s="1">
        <f>_xlfn.XLOOKUP(Table5[[#This Row],[rxn]],Table38[name],Table38[flux],0)</f>
        <v>0</v>
      </c>
      <c r="S3988" s="1">
        <f>_xlfn.XLOOKUP(SUBSTITUTE(Table5[[#This Row],[rxn]],"RXN-","ENZLOAD-"),Table38[name],Table38[flux],0)</f>
        <v>0</v>
      </c>
      <c r="T3988" s="1" t="b">
        <f>AND(Table5[[#This Row],[ENZLOAD flux in kapp-slack.gms]]=0,Table5[[#This Row],[flux in kapp-slack.gms]]&lt;&gt;0,NOT(Table5[[#This Row],[spont or unknown?]]))</f>
        <v>0</v>
      </c>
      <c r="U3988" s="1" t="b">
        <f>OR(_xlfn.TEXTAFTER(Table5[[#This Row],[rxn]],"-",-1)="SPONT",_xlfn.TEXTAFTER(Table5[[#This Row],[rxn]],"-",-1)="UNKNOWN")</f>
        <v>1</v>
      </c>
      <c r="V3988" s="1">
        <f>_xlfn.XLOOKUP(SUBSTITUTE(Table5[[#This Row],[rxn]],"RXN-","ENZLOAD-"),Table4[rxn],Table4[ub],0)</f>
        <v>0</v>
      </c>
      <c r="W3988" s="1" t="b">
        <f>AND(Table5[[#This Row],[FVA ENZLOAD flux UB]]=0,Table5[[#This Row],[ENZ not made when it should be?]])</f>
        <v>0</v>
      </c>
    </row>
    <row r="3989" spans="6:23" hidden="1">
      <c r="F3989" s="1" t="s">
        <v>9890</v>
      </c>
      <c r="G3989" s="1" t="str">
        <f>_xlfn.TEXTBEFORE(Table5[[#This Row],[rxn     kapp_old        kapp_slack_ub   kapp_slack_lb]]," ")</f>
        <v>RXN-TREt_c_v_FWD-SPONT</v>
      </c>
      <c r="H398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98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989" s="1">
        <f>_xlfn.NUMBERVALUE(_xlfn.TEXTAFTER(Table5[[#This Row],[rxn     kapp_old        kapp_slack_ub   kapp_slack_lb]]," ",-1))</f>
        <v>0</v>
      </c>
      <c r="K3989" s="1">
        <f>_xlfn.XLOOKUP(SUBSTITUTE(Table5[[#This Row],[rxn]],"RXN-","ENZLOAD-"),ENZLOAD[name],ENZLOAD[flux],0)</f>
        <v>0</v>
      </c>
      <c r="L3989" s="1" t="str">
        <f>"'"&amp;Table5[[#This Row],[rxn]]&amp;"'"&amp;CHAR(9)&amp;IF(AND(Table5[[#This Row],[kapp_slack_ub]]&lt;&gt;0,Table5[[#This Row],[kapp_old]]&lt;$F$1),$F$1,Table5[[#This Row],[kapp_old]])</f>
        <v>'RXN-TREt_c_v_FWD-SPONT'	27141.27779288</v>
      </c>
      <c r="M3989" s="1">
        <f>_xlfn.XLOOKUP(Table5[[#This Row],[rxn]],Table3[name],Table3[flux],$F$1)</f>
        <v>27141.277792879999</v>
      </c>
      <c r="N3989" s="1" t="str">
        <f>IFERROR(Table5[[#This Row],[min flux]]/Table5[[#This Row],[associated enzload]],"")</f>
        <v/>
      </c>
      <c r="O3989" s="1">
        <f>_xlfn.NUMBERVALUE(IF(Table5[[#This Row],[flux/enzload]]="","",ABS($N$1-Table5[[#This Row],[flux/enzload]])))</f>
        <v>0</v>
      </c>
      <c r="P3989" s="1">
        <f>Table5[[#This Row],[kapp_old]]+IFERROR(((Table5[[#This Row],[kapp_slack_ub]]-Table5[[#This Row],[kapp_slack_lb]])/Table5[[#This Row],[associated enzload]]),0)</f>
        <v>27141.277792879999</v>
      </c>
      <c r="Q3989" s="1" t="str">
        <f>"'"&amp;Table5[[#This Row],[rxn]]&amp;"'"&amp;CHAR(9)&amp;Table5[[#This Row],[kapp + (slack_ub - slack_lb)/enzload]]</f>
        <v>'RXN-TREt_c_v_FWD-SPONT'	27141.27779288</v>
      </c>
      <c r="R3989" s="1">
        <f>_xlfn.XLOOKUP(Table5[[#This Row],[rxn]],Table38[name],Table38[flux],0)</f>
        <v>0</v>
      </c>
      <c r="S3989" s="1">
        <f>_xlfn.XLOOKUP(SUBSTITUTE(Table5[[#This Row],[rxn]],"RXN-","ENZLOAD-"),Table38[name],Table38[flux],0)</f>
        <v>0</v>
      </c>
      <c r="T3989" s="1" t="b">
        <f>AND(Table5[[#This Row],[ENZLOAD flux in kapp-slack.gms]]=0,Table5[[#This Row],[flux in kapp-slack.gms]]&lt;&gt;0,NOT(Table5[[#This Row],[spont or unknown?]]))</f>
        <v>0</v>
      </c>
      <c r="U3989" s="1" t="b">
        <f>OR(_xlfn.TEXTAFTER(Table5[[#This Row],[rxn]],"-",-1)="SPONT",_xlfn.TEXTAFTER(Table5[[#This Row],[rxn]],"-",-1)="UNKNOWN")</f>
        <v>1</v>
      </c>
      <c r="V3989" s="1">
        <f>_xlfn.XLOOKUP(SUBSTITUTE(Table5[[#This Row],[rxn]],"RXN-","ENZLOAD-"),Table4[rxn],Table4[ub],0)</f>
        <v>0</v>
      </c>
      <c r="W3989" s="1" t="b">
        <f>AND(Table5[[#This Row],[FVA ENZLOAD flux UB]]=0,Table5[[#This Row],[ENZ not made when it should be?]])</f>
        <v>0</v>
      </c>
    </row>
    <row r="3990" spans="6:23" hidden="1">
      <c r="F3990" s="1" t="s">
        <v>9891</v>
      </c>
      <c r="G3990" s="1" t="str">
        <f>_xlfn.TEXTBEFORE(Table5[[#This Row],[rxn     kapp_old        kapp_slack_ub   kapp_slack_lb]]," ")</f>
        <v>RXN-TREt_c_v_REV-SPONT</v>
      </c>
      <c r="H399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99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990" s="1">
        <f>_xlfn.NUMBERVALUE(_xlfn.TEXTAFTER(Table5[[#This Row],[rxn     kapp_old        kapp_slack_ub   kapp_slack_lb]]," ",-1))</f>
        <v>0</v>
      </c>
      <c r="K3990" s="1">
        <f>_xlfn.XLOOKUP(SUBSTITUTE(Table5[[#This Row],[rxn]],"RXN-","ENZLOAD-"),ENZLOAD[name],ENZLOAD[flux],0)</f>
        <v>0</v>
      </c>
      <c r="L3990" s="1" t="str">
        <f>"'"&amp;Table5[[#This Row],[rxn]]&amp;"'"&amp;CHAR(9)&amp;IF(AND(Table5[[#This Row],[kapp_slack_ub]]&lt;&gt;0,Table5[[#This Row],[kapp_old]]&lt;$F$1),$F$1,Table5[[#This Row],[kapp_old]])</f>
        <v>'RXN-TREt_c_v_REV-SPONT'	27141.27779288</v>
      </c>
      <c r="M3990" s="1">
        <f>_xlfn.XLOOKUP(Table5[[#This Row],[rxn]],Table3[name],Table3[flux],$F$1)</f>
        <v>27141.277792879999</v>
      </c>
      <c r="N3990" s="1" t="str">
        <f>IFERROR(Table5[[#This Row],[min flux]]/Table5[[#This Row],[associated enzload]],"")</f>
        <v/>
      </c>
      <c r="O3990" s="1">
        <f>_xlfn.NUMBERVALUE(IF(Table5[[#This Row],[flux/enzload]]="","",ABS($N$1-Table5[[#This Row],[flux/enzload]])))</f>
        <v>0</v>
      </c>
      <c r="P3990" s="1">
        <f>Table5[[#This Row],[kapp_old]]+IFERROR(((Table5[[#This Row],[kapp_slack_ub]]-Table5[[#This Row],[kapp_slack_lb]])/Table5[[#This Row],[associated enzload]]),0)</f>
        <v>27141.277792879999</v>
      </c>
      <c r="Q3990" s="1" t="str">
        <f>"'"&amp;Table5[[#This Row],[rxn]]&amp;"'"&amp;CHAR(9)&amp;Table5[[#This Row],[kapp + (slack_ub - slack_lb)/enzload]]</f>
        <v>'RXN-TREt_c_v_REV-SPONT'	27141.27779288</v>
      </c>
      <c r="R3990" s="1">
        <f>_xlfn.XLOOKUP(Table5[[#This Row],[rxn]],Table38[name],Table38[flux],0)</f>
        <v>0</v>
      </c>
      <c r="S3990" s="1">
        <f>_xlfn.XLOOKUP(SUBSTITUTE(Table5[[#This Row],[rxn]],"RXN-","ENZLOAD-"),Table38[name],Table38[flux],0)</f>
        <v>0</v>
      </c>
      <c r="T3990" s="1" t="b">
        <f>AND(Table5[[#This Row],[ENZLOAD flux in kapp-slack.gms]]=0,Table5[[#This Row],[flux in kapp-slack.gms]]&lt;&gt;0,NOT(Table5[[#This Row],[spont or unknown?]]))</f>
        <v>0</v>
      </c>
      <c r="U3990" s="1" t="b">
        <f>OR(_xlfn.TEXTAFTER(Table5[[#This Row],[rxn]],"-",-1)="SPONT",_xlfn.TEXTAFTER(Table5[[#This Row],[rxn]],"-",-1)="UNKNOWN")</f>
        <v>1</v>
      </c>
      <c r="V3990" s="1">
        <f>_xlfn.XLOOKUP(SUBSTITUTE(Table5[[#This Row],[rxn]],"RXN-","ENZLOAD-"),Table4[rxn],Table4[ub],0)</f>
        <v>0</v>
      </c>
      <c r="W3990" s="1" t="b">
        <f>AND(Table5[[#This Row],[FVA ENZLOAD flux UB]]=0,Table5[[#This Row],[ENZ not made when it should be?]])</f>
        <v>0</v>
      </c>
    </row>
    <row r="3991" spans="6:23" hidden="1">
      <c r="F3991" s="1" t="s">
        <v>9894</v>
      </c>
      <c r="G3991" s="1" t="str">
        <f>_xlfn.TEXTBEFORE(Table5[[#This Row],[rxn     kapp_old        kapp_slack_ub   kapp_slack_lb]]," ")</f>
        <v>RXN-TROPNDH_c_FWD-rt0537</v>
      </c>
      <c r="H399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99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991" s="1">
        <f>_xlfn.NUMBERVALUE(_xlfn.TEXTAFTER(Table5[[#This Row],[rxn     kapp_old        kapp_slack_ub   kapp_slack_lb]]," ",-1))</f>
        <v>0</v>
      </c>
      <c r="K3991" s="1">
        <f>_xlfn.XLOOKUP(SUBSTITUTE(Table5[[#This Row],[rxn]],"RXN-","ENZLOAD-"),ENZLOAD[name],ENZLOAD[flux],0)</f>
        <v>0</v>
      </c>
      <c r="L3991" s="1" t="str">
        <f>"'"&amp;Table5[[#This Row],[rxn]]&amp;"'"&amp;CHAR(9)&amp;IF(AND(Table5[[#This Row],[kapp_slack_ub]]&lt;&gt;0,Table5[[#This Row],[kapp_old]]&lt;$F$1),$F$1,Table5[[#This Row],[kapp_old]])</f>
        <v>'RXN-TROPNDH_c_FWD-rt0537'	27141.27779288</v>
      </c>
      <c r="M3991" s="1">
        <f>_xlfn.XLOOKUP(Table5[[#This Row],[rxn]],Table3[name],Table3[flux],$F$1)</f>
        <v>27141.277792879999</v>
      </c>
      <c r="N3991" s="1" t="str">
        <f>IFERROR(Table5[[#This Row],[min flux]]/Table5[[#This Row],[associated enzload]],"")</f>
        <v/>
      </c>
      <c r="O3991" s="1">
        <f>_xlfn.NUMBERVALUE(IF(Table5[[#This Row],[flux/enzload]]="","",ABS($N$1-Table5[[#This Row],[flux/enzload]])))</f>
        <v>0</v>
      </c>
      <c r="P3991" s="1">
        <f>Table5[[#This Row],[kapp_old]]+IFERROR(((Table5[[#This Row],[kapp_slack_ub]]-Table5[[#This Row],[kapp_slack_lb]])/Table5[[#This Row],[associated enzload]]),0)</f>
        <v>27141.277792879999</v>
      </c>
      <c r="Q3991" s="1" t="str">
        <f>"'"&amp;Table5[[#This Row],[rxn]]&amp;"'"&amp;CHAR(9)&amp;Table5[[#This Row],[kapp + (slack_ub - slack_lb)/enzload]]</f>
        <v>'RXN-TROPNDH_c_FWD-rt0537'	27141.27779288</v>
      </c>
      <c r="R3991" s="1">
        <f>_xlfn.XLOOKUP(Table5[[#This Row],[rxn]],Table38[name],Table38[flux],0)</f>
        <v>0</v>
      </c>
      <c r="S3991" s="1">
        <f>_xlfn.XLOOKUP(SUBSTITUTE(Table5[[#This Row],[rxn]],"RXN-","ENZLOAD-"),Table38[name],Table38[flux],0)</f>
        <v>0</v>
      </c>
      <c r="T3991" s="1" t="b">
        <f>AND(Table5[[#This Row],[ENZLOAD flux in kapp-slack.gms]]=0,Table5[[#This Row],[flux in kapp-slack.gms]]&lt;&gt;0,NOT(Table5[[#This Row],[spont or unknown?]]))</f>
        <v>0</v>
      </c>
      <c r="U3991" s="1" t="b">
        <f>OR(_xlfn.TEXTAFTER(Table5[[#This Row],[rxn]],"-",-1)="SPONT",_xlfn.TEXTAFTER(Table5[[#This Row],[rxn]],"-",-1)="UNKNOWN")</f>
        <v>0</v>
      </c>
      <c r="V3991" s="1">
        <f>_xlfn.XLOOKUP(SUBSTITUTE(Table5[[#This Row],[rxn]],"RXN-","ENZLOAD-"),Table4[rxn],Table4[ub],0)</f>
        <v>1.32662945</v>
      </c>
      <c r="W3991" s="1" t="b">
        <f>AND(Table5[[#This Row],[FVA ENZLOAD flux UB]]=0,Table5[[#This Row],[ENZ not made when it should be?]])</f>
        <v>0</v>
      </c>
    </row>
    <row r="3992" spans="6:23" hidden="1">
      <c r="F3992" s="1" t="s">
        <v>9895</v>
      </c>
      <c r="G3992" s="1" t="str">
        <f>_xlfn.TEXTBEFORE(Table5[[#This Row],[rxn     kapp_old        kapp_slack_ub   kapp_slack_lb]]," ")</f>
        <v>RXN-TROPNDH_c_REV-rt0537</v>
      </c>
      <c r="H399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99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992" s="1">
        <f>_xlfn.NUMBERVALUE(_xlfn.TEXTAFTER(Table5[[#This Row],[rxn     kapp_old        kapp_slack_ub   kapp_slack_lb]]," ",-1))</f>
        <v>0</v>
      </c>
      <c r="K3992" s="1">
        <f>_xlfn.XLOOKUP(SUBSTITUTE(Table5[[#This Row],[rxn]],"RXN-","ENZLOAD-"),ENZLOAD[name],ENZLOAD[flux],0)</f>
        <v>0</v>
      </c>
      <c r="L3992" s="1" t="str">
        <f>"'"&amp;Table5[[#This Row],[rxn]]&amp;"'"&amp;CHAR(9)&amp;IF(AND(Table5[[#This Row],[kapp_slack_ub]]&lt;&gt;0,Table5[[#This Row],[kapp_old]]&lt;$F$1),$F$1,Table5[[#This Row],[kapp_old]])</f>
        <v>'RXN-TROPNDH_c_REV-rt0537'	27141.27779288</v>
      </c>
      <c r="M3992" s="1">
        <f>_xlfn.XLOOKUP(Table5[[#This Row],[rxn]],Table3[name],Table3[flux],$F$1)</f>
        <v>27141.277792879999</v>
      </c>
      <c r="N3992" s="1" t="str">
        <f>IFERROR(Table5[[#This Row],[min flux]]/Table5[[#This Row],[associated enzload]],"")</f>
        <v/>
      </c>
      <c r="O3992" s="1">
        <f>_xlfn.NUMBERVALUE(IF(Table5[[#This Row],[flux/enzload]]="","",ABS($N$1-Table5[[#This Row],[flux/enzload]])))</f>
        <v>0</v>
      </c>
      <c r="P3992" s="1">
        <f>Table5[[#This Row],[kapp_old]]+IFERROR(((Table5[[#This Row],[kapp_slack_ub]]-Table5[[#This Row],[kapp_slack_lb]])/Table5[[#This Row],[associated enzload]]),0)</f>
        <v>27141.277792879999</v>
      </c>
      <c r="Q3992" s="1" t="str">
        <f>"'"&amp;Table5[[#This Row],[rxn]]&amp;"'"&amp;CHAR(9)&amp;Table5[[#This Row],[kapp + (slack_ub - slack_lb)/enzload]]</f>
        <v>'RXN-TROPNDH_c_REV-rt0537'	27141.27779288</v>
      </c>
      <c r="R3992" s="1">
        <f>_xlfn.XLOOKUP(Table5[[#This Row],[rxn]],Table38[name],Table38[flux],0)</f>
        <v>0</v>
      </c>
      <c r="S3992" s="1">
        <f>_xlfn.XLOOKUP(SUBSTITUTE(Table5[[#This Row],[rxn]],"RXN-","ENZLOAD-"),Table38[name],Table38[flux],0)</f>
        <v>0</v>
      </c>
      <c r="T3992" s="1" t="b">
        <f>AND(Table5[[#This Row],[ENZLOAD flux in kapp-slack.gms]]=0,Table5[[#This Row],[flux in kapp-slack.gms]]&lt;&gt;0,NOT(Table5[[#This Row],[spont or unknown?]]))</f>
        <v>0</v>
      </c>
      <c r="U3992" s="1" t="b">
        <f>OR(_xlfn.TEXTAFTER(Table5[[#This Row],[rxn]],"-",-1)="SPONT",_xlfn.TEXTAFTER(Table5[[#This Row],[rxn]],"-",-1)="UNKNOWN")</f>
        <v>0</v>
      </c>
      <c r="V3992" s="1">
        <f>_xlfn.XLOOKUP(SUBSTITUTE(Table5[[#This Row],[rxn]],"RXN-","ENZLOAD-"),Table4[rxn],Table4[ub],0)</f>
        <v>1.32662945</v>
      </c>
      <c r="W3992" s="1" t="b">
        <f>AND(Table5[[#This Row],[FVA ENZLOAD flux UB]]=0,Table5[[#This Row],[ENZ not made when it should be?]])</f>
        <v>0</v>
      </c>
    </row>
    <row r="3993" spans="6:23" hidden="1">
      <c r="F3993" s="1" t="s">
        <v>9898</v>
      </c>
      <c r="G3993" s="1" t="str">
        <f>_xlfn.TEXTBEFORE(Table5[[#This Row],[rxn     kapp_old        kapp_slack_ub   kapp_slack_lb]]," ")</f>
        <v>RXN-TRPO2_c_FWD-rt7555</v>
      </c>
      <c r="H399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99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993" s="1">
        <f>_xlfn.NUMBERVALUE(_xlfn.TEXTAFTER(Table5[[#This Row],[rxn     kapp_old        kapp_slack_ub   kapp_slack_lb]]," ",-1))</f>
        <v>0</v>
      </c>
      <c r="K3993" s="1">
        <f>_xlfn.XLOOKUP(SUBSTITUTE(Table5[[#This Row],[rxn]],"RXN-","ENZLOAD-"),ENZLOAD[name],ENZLOAD[flux],0)</f>
        <v>0</v>
      </c>
      <c r="L3993" s="1" t="str">
        <f>"'"&amp;Table5[[#This Row],[rxn]]&amp;"'"&amp;CHAR(9)&amp;IF(AND(Table5[[#This Row],[kapp_slack_ub]]&lt;&gt;0,Table5[[#This Row],[kapp_old]]&lt;$F$1),$F$1,Table5[[#This Row],[kapp_old]])</f>
        <v>'RXN-TRPO2_c_FWD-rt7555'	27141.27779288</v>
      </c>
      <c r="M3993" s="1">
        <f>_xlfn.XLOOKUP(Table5[[#This Row],[rxn]],Table3[name],Table3[flux],$F$1)</f>
        <v>27141.277792879999</v>
      </c>
      <c r="N3993" s="1" t="str">
        <f>IFERROR(Table5[[#This Row],[min flux]]/Table5[[#This Row],[associated enzload]],"")</f>
        <v/>
      </c>
      <c r="O3993" s="1">
        <f>_xlfn.NUMBERVALUE(IF(Table5[[#This Row],[flux/enzload]]="","",ABS($N$1-Table5[[#This Row],[flux/enzload]])))</f>
        <v>0</v>
      </c>
      <c r="P3993" s="1">
        <f>Table5[[#This Row],[kapp_old]]+IFERROR(((Table5[[#This Row],[kapp_slack_ub]]-Table5[[#This Row],[kapp_slack_lb]])/Table5[[#This Row],[associated enzload]]),0)</f>
        <v>27141.277792879999</v>
      </c>
      <c r="Q3993" s="1" t="str">
        <f>"'"&amp;Table5[[#This Row],[rxn]]&amp;"'"&amp;CHAR(9)&amp;Table5[[#This Row],[kapp + (slack_ub - slack_lb)/enzload]]</f>
        <v>'RXN-TRPO2_c_FWD-rt7555'	27141.27779288</v>
      </c>
      <c r="R3993" s="1">
        <f>_xlfn.XLOOKUP(Table5[[#This Row],[rxn]],Table38[name],Table38[flux],0)</f>
        <v>0</v>
      </c>
      <c r="S3993" s="1">
        <f>_xlfn.XLOOKUP(SUBSTITUTE(Table5[[#This Row],[rxn]],"RXN-","ENZLOAD-"),Table38[name],Table38[flux],0)</f>
        <v>0</v>
      </c>
      <c r="T3993" s="1" t="b">
        <f>AND(Table5[[#This Row],[ENZLOAD flux in kapp-slack.gms]]=0,Table5[[#This Row],[flux in kapp-slack.gms]]&lt;&gt;0,NOT(Table5[[#This Row],[spont or unknown?]]))</f>
        <v>0</v>
      </c>
      <c r="U3993" s="1" t="b">
        <f>OR(_xlfn.TEXTAFTER(Table5[[#This Row],[rxn]],"-",-1)="SPONT",_xlfn.TEXTAFTER(Table5[[#This Row],[rxn]],"-",-1)="UNKNOWN")</f>
        <v>0</v>
      </c>
      <c r="V3993" s="1">
        <f>_xlfn.XLOOKUP(SUBSTITUTE(Table5[[#This Row],[rxn]],"RXN-","ENZLOAD-"),Table4[rxn],Table4[ub],0)</f>
        <v>0.68505793000000004</v>
      </c>
      <c r="W3993" s="1" t="b">
        <f>AND(Table5[[#This Row],[FVA ENZLOAD flux UB]]=0,Table5[[#This Row],[ENZ not made when it should be?]])</f>
        <v>0</v>
      </c>
    </row>
    <row r="3994" spans="6:23" hidden="1">
      <c r="F3994" s="1" t="s">
        <v>9900</v>
      </c>
      <c r="G3994" s="1" t="str">
        <f>_xlfn.TEXTBEFORE(Table5[[#This Row],[rxn     kapp_old        kapp_slack_ub   kapp_slack_lb]]," ")</f>
        <v>RXN-TRPt_c_m_FWD-SPONT</v>
      </c>
      <c r="H399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99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994" s="1">
        <f>_xlfn.NUMBERVALUE(_xlfn.TEXTAFTER(Table5[[#This Row],[rxn     kapp_old        kapp_slack_ub   kapp_slack_lb]]," ",-1))</f>
        <v>0</v>
      </c>
      <c r="K3994" s="1">
        <f>_xlfn.XLOOKUP(SUBSTITUTE(Table5[[#This Row],[rxn]],"RXN-","ENZLOAD-"),ENZLOAD[name],ENZLOAD[flux],0)</f>
        <v>0</v>
      </c>
      <c r="L3994" s="1" t="str">
        <f>"'"&amp;Table5[[#This Row],[rxn]]&amp;"'"&amp;CHAR(9)&amp;IF(AND(Table5[[#This Row],[kapp_slack_ub]]&lt;&gt;0,Table5[[#This Row],[kapp_old]]&lt;$F$1),$F$1,Table5[[#This Row],[kapp_old]])</f>
        <v>'RXN-TRPt_c_m_FWD-SPONT'	27141.27779288</v>
      </c>
      <c r="M3994" s="1">
        <f>_xlfn.XLOOKUP(Table5[[#This Row],[rxn]],Table3[name],Table3[flux],$F$1)</f>
        <v>27141.277792879999</v>
      </c>
      <c r="N3994" s="1" t="str">
        <f>IFERROR(Table5[[#This Row],[min flux]]/Table5[[#This Row],[associated enzload]],"")</f>
        <v/>
      </c>
      <c r="O3994" s="1">
        <f>_xlfn.NUMBERVALUE(IF(Table5[[#This Row],[flux/enzload]]="","",ABS($N$1-Table5[[#This Row],[flux/enzload]])))</f>
        <v>0</v>
      </c>
      <c r="P3994" s="1">
        <f>Table5[[#This Row],[kapp_old]]+IFERROR(((Table5[[#This Row],[kapp_slack_ub]]-Table5[[#This Row],[kapp_slack_lb]])/Table5[[#This Row],[associated enzload]]),0)</f>
        <v>27141.277792879999</v>
      </c>
      <c r="Q3994" s="1" t="str">
        <f>"'"&amp;Table5[[#This Row],[rxn]]&amp;"'"&amp;CHAR(9)&amp;Table5[[#This Row],[kapp + (slack_ub - slack_lb)/enzload]]</f>
        <v>'RXN-TRPt_c_m_FWD-SPONT'	27141.27779288</v>
      </c>
      <c r="R3994" s="1">
        <f>_xlfn.XLOOKUP(Table5[[#This Row],[rxn]],Table38[name],Table38[flux],0)</f>
        <v>0</v>
      </c>
      <c r="S3994" s="1">
        <f>_xlfn.XLOOKUP(SUBSTITUTE(Table5[[#This Row],[rxn]],"RXN-","ENZLOAD-"),Table38[name],Table38[flux],0)</f>
        <v>0</v>
      </c>
      <c r="T3994" s="1" t="b">
        <f>AND(Table5[[#This Row],[ENZLOAD flux in kapp-slack.gms]]=0,Table5[[#This Row],[flux in kapp-slack.gms]]&lt;&gt;0,NOT(Table5[[#This Row],[spont or unknown?]]))</f>
        <v>0</v>
      </c>
      <c r="U3994" s="1" t="b">
        <f>OR(_xlfn.TEXTAFTER(Table5[[#This Row],[rxn]],"-",-1)="SPONT",_xlfn.TEXTAFTER(Table5[[#This Row],[rxn]],"-",-1)="UNKNOWN")</f>
        <v>1</v>
      </c>
      <c r="V3994" s="1">
        <f>_xlfn.XLOOKUP(SUBSTITUTE(Table5[[#This Row],[rxn]],"RXN-","ENZLOAD-"),Table4[rxn],Table4[ub],0)</f>
        <v>0</v>
      </c>
      <c r="W3994" s="1" t="b">
        <f>AND(Table5[[#This Row],[FVA ENZLOAD flux UB]]=0,Table5[[#This Row],[ENZ not made when it should be?]])</f>
        <v>0</v>
      </c>
    </row>
    <row r="3995" spans="6:23" hidden="1">
      <c r="F3995" s="1" t="s">
        <v>9904</v>
      </c>
      <c r="G3995" s="1" t="str">
        <f>_xlfn.TEXTBEFORE(Table5[[#This Row],[rxn     kapp_old        kapp_slack_ub   kapp_slack_lb]]," ")</f>
        <v>RXN-TTCCOAt_c_en_FWD-SPONT</v>
      </c>
      <c r="H399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99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995" s="1">
        <f>_xlfn.NUMBERVALUE(_xlfn.TEXTAFTER(Table5[[#This Row],[rxn     kapp_old        kapp_slack_ub   kapp_slack_lb]]," ",-1))</f>
        <v>0</v>
      </c>
      <c r="K3995" s="1">
        <f>_xlfn.XLOOKUP(SUBSTITUTE(Table5[[#This Row],[rxn]],"RXN-","ENZLOAD-"),ENZLOAD[name],ENZLOAD[flux],0)</f>
        <v>0</v>
      </c>
      <c r="L3995" s="1" t="str">
        <f>"'"&amp;Table5[[#This Row],[rxn]]&amp;"'"&amp;CHAR(9)&amp;IF(AND(Table5[[#This Row],[kapp_slack_ub]]&lt;&gt;0,Table5[[#This Row],[kapp_old]]&lt;$F$1),$F$1,Table5[[#This Row],[kapp_old]])</f>
        <v>'RXN-TTCCOAt_c_en_FWD-SPONT'	27141.27779288</v>
      </c>
      <c r="M3995" s="1">
        <f>_xlfn.XLOOKUP(Table5[[#This Row],[rxn]],Table3[name],Table3[flux],$F$1)</f>
        <v>27141.277792879999</v>
      </c>
      <c r="N3995" s="1" t="str">
        <f>IFERROR(Table5[[#This Row],[min flux]]/Table5[[#This Row],[associated enzload]],"")</f>
        <v/>
      </c>
      <c r="O3995" s="1">
        <f>_xlfn.NUMBERVALUE(IF(Table5[[#This Row],[flux/enzload]]="","",ABS($N$1-Table5[[#This Row],[flux/enzload]])))</f>
        <v>0</v>
      </c>
      <c r="P3995" s="1">
        <f>Table5[[#This Row],[kapp_old]]+IFERROR(((Table5[[#This Row],[kapp_slack_ub]]-Table5[[#This Row],[kapp_slack_lb]])/Table5[[#This Row],[associated enzload]]),0)</f>
        <v>27141.277792879999</v>
      </c>
      <c r="Q3995" s="1" t="str">
        <f>"'"&amp;Table5[[#This Row],[rxn]]&amp;"'"&amp;CHAR(9)&amp;Table5[[#This Row],[kapp + (slack_ub - slack_lb)/enzload]]</f>
        <v>'RXN-TTCCOAt_c_en_FWD-SPONT'	27141.27779288</v>
      </c>
      <c r="R3995" s="1">
        <f>_xlfn.XLOOKUP(Table5[[#This Row],[rxn]],Table38[name],Table38[flux],0)</f>
        <v>0</v>
      </c>
      <c r="S3995" s="1">
        <f>_xlfn.XLOOKUP(SUBSTITUTE(Table5[[#This Row],[rxn]],"RXN-","ENZLOAD-"),Table38[name],Table38[flux],0)</f>
        <v>0</v>
      </c>
      <c r="T3995" s="1" t="b">
        <f>AND(Table5[[#This Row],[ENZLOAD flux in kapp-slack.gms]]=0,Table5[[#This Row],[flux in kapp-slack.gms]]&lt;&gt;0,NOT(Table5[[#This Row],[spont or unknown?]]))</f>
        <v>0</v>
      </c>
      <c r="U3995" s="1" t="b">
        <f>OR(_xlfn.TEXTAFTER(Table5[[#This Row],[rxn]],"-",-1)="SPONT",_xlfn.TEXTAFTER(Table5[[#This Row],[rxn]],"-",-1)="UNKNOWN")</f>
        <v>1</v>
      </c>
      <c r="V3995" s="1">
        <f>_xlfn.XLOOKUP(SUBSTITUTE(Table5[[#This Row],[rxn]],"RXN-","ENZLOAD-"),Table4[rxn],Table4[ub],0)</f>
        <v>0</v>
      </c>
      <c r="W3995" s="1" t="b">
        <f>AND(Table5[[#This Row],[FVA ENZLOAD flux UB]]=0,Table5[[#This Row],[ENZ not made when it should be?]])</f>
        <v>0</v>
      </c>
    </row>
    <row r="3996" spans="6:23" hidden="1">
      <c r="F3996" s="1" t="s">
        <v>9905</v>
      </c>
      <c r="G3996" s="1" t="str">
        <f>_xlfn.TEXTBEFORE(Table5[[#This Row],[rxn     kapp_old        kapp_slack_ub   kapp_slack_lb]]," ")</f>
        <v>RXN-TTCCOAt_c_en_REV-SPONT</v>
      </c>
      <c r="H399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99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996" s="1">
        <f>_xlfn.NUMBERVALUE(_xlfn.TEXTAFTER(Table5[[#This Row],[rxn     kapp_old        kapp_slack_ub   kapp_slack_lb]]," ",-1))</f>
        <v>0</v>
      </c>
      <c r="K3996" s="1">
        <f>_xlfn.XLOOKUP(SUBSTITUTE(Table5[[#This Row],[rxn]],"RXN-","ENZLOAD-"),ENZLOAD[name],ENZLOAD[flux],0)</f>
        <v>0</v>
      </c>
      <c r="L3996" s="1" t="str">
        <f>"'"&amp;Table5[[#This Row],[rxn]]&amp;"'"&amp;CHAR(9)&amp;IF(AND(Table5[[#This Row],[kapp_slack_ub]]&lt;&gt;0,Table5[[#This Row],[kapp_old]]&lt;$F$1),$F$1,Table5[[#This Row],[kapp_old]])</f>
        <v>'RXN-TTCCOAt_c_en_REV-SPONT'	27141.27779288</v>
      </c>
      <c r="M3996" s="1">
        <f>_xlfn.XLOOKUP(Table5[[#This Row],[rxn]],Table3[name],Table3[flux],$F$1)</f>
        <v>27141.277792879999</v>
      </c>
      <c r="N3996" s="1" t="str">
        <f>IFERROR(Table5[[#This Row],[min flux]]/Table5[[#This Row],[associated enzload]],"")</f>
        <v/>
      </c>
      <c r="O3996" s="1">
        <f>_xlfn.NUMBERVALUE(IF(Table5[[#This Row],[flux/enzload]]="","",ABS($N$1-Table5[[#This Row],[flux/enzload]])))</f>
        <v>0</v>
      </c>
      <c r="P3996" s="1">
        <f>Table5[[#This Row],[kapp_old]]+IFERROR(((Table5[[#This Row],[kapp_slack_ub]]-Table5[[#This Row],[kapp_slack_lb]])/Table5[[#This Row],[associated enzload]]),0)</f>
        <v>27141.277792879999</v>
      </c>
      <c r="Q3996" s="1" t="str">
        <f>"'"&amp;Table5[[#This Row],[rxn]]&amp;"'"&amp;CHAR(9)&amp;Table5[[#This Row],[kapp + (slack_ub - slack_lb)/enzload]]</f>
        <v>'RXN-TTCCOAt_c_en_REV-SPONT'	27141.27779288</v>
      </c>
      <c r="R3996" s="1">
        <f>_xlfn.XLOOKUP(Table5[[#This Row],[rxn]],Table38[name],Table38[flux],0)</f>
        <v>0</v>
      </c>
      <c r="S3996" s="1">
        <f>_xlfn.XLOOKUP(SUBSTITUTE(Table5[[#This Row],[rxn]],"RXN-","ENZLOAD-"),Table38[name],Table38[flux],0)</f>
        <v>0</v>
      </c>
      <c r="T3996" s="1" t="b">
        <f>AND(Table5[[#This Row],[ENZLOAD flux in kapp-slack.gms]]=0,Table5[[#This Row],[flux in kapp-slack.gms]]&lt;&gt;0,NOT(Table5[[#This Row],[spont or unknown?]]))</f>
        <v>0</v>
      </c>
      <c r="U3996" s="1" t="b">
        <f>OR(_xlfn.TEXTAFTER(Table5[[#This Row],[rxn]],"-",-1)="SPONT",_xlfn.TEXTAFTER(Table5[[#This Row],[rxn]],"-",-1)="UNKNOWN")</f>
        <v>1</v>
      </c>
      <c r="V3996" s="1">
        <f>_xlfn.XLOOKUP(SUBSTITUTE(Table5[[#This Row],[rxn]],"RXN-","ENZLOAD-"),Table4[rxn],Table4[ub],0)</f>
        <v>0</v>
      </c>
      <c r="W3996" s="1" t="b">
        <f>AND(Table5[[#This Row],[FVA ENZLOAD flux UB]]=0,Table5[[#This Row],[ENZ not made when it should be?]])</f>
        <v>0</v>
      </c>
    </row>
    <row r="3997" spans="6:23" hidden="1">
      <c r="F3997" s="1" t="s">
        <v>9906</v>
      </c>
      <c r="G3997" s="1" t="str">
        <f>_xlfn.TEXTBEFORE(Table5[[#This Row],[rxn     kapp_old        kapp_slack_ub   kapp_slack_lb]]," ")</f>
        <v>RXN-TTCCOAt_c_l_FWD-SPONT</v>
      </c>
      <c r="H399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99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997" s="1">
        <f>_xlfn.NUMBERVALUE(_xlfn.TEXTAFTER(Table5[[#This Row],[rxn     kapp_old        kapp_slack_ub   kapp_slack_lb]]," ",-1))</f>
        <v>0</v>
      </c>
      <c r="K3997" s="1">
        <f>_xlfn.XLOOKUP(SUBSTITUTE(Table5[[#This Row],[rxn]],"RXN-","ENZLOAD-"),ENZLOAD[name],ENZLOAD[flux],0)</f>
        <v>0</v>
      </c>
      <c r="L3997" s="1" t="str">
        <f>"'"&amp;Table5[[#This Row],[rxn]]&amp;"'"&amp;CHAR(9)&amp;IF(AND(Table5[[#This Row],[kapp_slack_ub]]&lt;&gt;0,Table5[[#This Row],[kapp_old]]&lt;$F$1),$F$1,Table5[[#This Row],[kapp_old]])</f>
        <v>'RXN-TTCCOAt_c_l_FWD-SPONT'	27141.27779288</v>
      </c>
      <c r="M3997" s="1">
        <f>_xlfn.XLOOKUP(Table5[[#This Row],[rxn]],Table3[name],Table3[flux],$F$1)</f>
        <v>27141.277792879999</v>
      </c>
      <c r="N3997" s="1" t="str">
        <f>IFERROR(Table5[[#This Row],[min flux]]/Table5[[#This Row],[associated enzload]],"")</f>
        <v/>
      </c>
      <c r="O3997" s="1">
        <f>_xlfn.NUMBERVALUE(IF(Table5[[#This Row],[flux/enzload]]="","",ABS($N$1-Table5[[#This Row],[flux/enzload]])))</f>
        <v>0</v>
      </c>
      <c r="P3997" s="1">
        <f>Table5[[#This Row],[kapp_old]]+IFERROR(((Table5[[#This Row],[kapp_slack_ub]]-Table5[[#This Row],[kapp_slack_lb]])/Table5[[#This Row],[associated enzload]]),0)</f>
        <v>27141.277792879999</v>
      </c>
      <c r="Q3997" s="1" t="str">
        <f>"'"&amp;Table5[[#This Row],[rxn]]&amp;"'"&amp;CHAR(9)&amp;Table5[[#This Row],[kapp + (slack_ub - slack_lb)/enzload]]</f>
        <v>'RXN-TTCCOAt_c_l_FWD-SPONT'	27141.27779288</v>
      </c>
      <c r="R3997" s="1">
        <f>_xlfn.XLOOKUP(Table5[[#This Row],[rxn]],Table38[name],Table38[flux],0)</f>
        <v>0</v>
      </c>
      <c r="S3997" s="1">
        <f>_xlfn.XLOOKUP(SUBSTITUTE(Table5[[#This Row],[rxn]],"RXN-","ENZLOAD-"),Table38[name],Table38[flux],0)</f>
        <v>0</v>
      </c>
      <c r="T3997" s="1" t="b">
        <f>AND(Table5[[#This Row],[ENZLOAD flux in kapp-slack.gms]]=0,Table5[[#This Row],[flux in kapp-slack.gms]]&lt;&gt;0,NOT(Table5[[#This Row],[spont or unknown?]]))</f>
        <v>0</v>
      </c>
      <c r="U3997" s="1" t="b">
        <f>OR(_xlfn.TEXTAFTER(Table5[[#This Row],[rxn]],"-",-1)="SPONT",_xlfn.TEXTAFTER(Table5[[#This Row],[rxn]],"-",-1)="UNKNOWN")</f>
        <v>1</v>
      </c>
      <c r="V3997" s="1">
        <f>_xlfn.XLOOKUP(SUBSTITUTE(Table5[[#This Row],[rxn]],"RXN-","ENZLOAD-"),Table4[rxn],Table4[ub],0)</f>
        <v>0</v>
      </c>
      <c r="W3997" s="1" t="b">
        <f>AND(Table5[[#This Row],[FVA ENZLOAD flux UB]]=0,Table5[[#This Row],[ENZ not made when it should be?]])</f>
        <v>0</v>
      </c>
    </row>
    <row r="3998" spans="6:23" hidden="1">
      <c r="F3998" s="1" t="s">
        <v>9907</v>
      </c>
      <c r="G3998" s="1" t="str">
        <f>_xlfn.TEXTBEFORE(Table5[[#This Row],[rxn     kapp_old        kapp_slack_ub   kapp_slack_lb]]," ")</f>
        <v>RXN-TTCCOAt_c_l_REV-SPONT</v>
      </c>
      <c r="H399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99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998" s="1">
        <f>_xlfn.NUMBERVALUE(_xlfn.TEXTAFTER(Table5[[#This Row],[rxn     kapp_old        kapp_slack_ub   kapp_slack_lb]]," ",-1))</f>
        <v>0</v>
      </c>
      <c r="K3998" s="1">
        <f>_xlfn.XLOOKUP(SUBSTITUTE(Table5[[#This Row],[rxn]],"RXN-","ENZLOAD-"),ENZLOAD[name],ENZLOAD[flux],0)</f>
        <v>0</v>
      </c>
      <c r="L3998" s="1" t="str">
        <f>"'"&amp;Table5[[#This Row],[rxn]]&amp;"'"&amp;CHAR(9)&amp;IF(AND(Table5[[#This Row],[kapp_slack_ub]]&lt;&gt;0,Table5[[#This Row],[kapp_old]]&lt;$F$1),$F$1,Table5[[#This Row],[kapp_old]])</f>
        <v>'RXN-TTCCOAt_c_l_REV-SPONT'	27141.27779288</v>
      </c>
      <c r="M3998" s="1">
        <f>_xlfn.XLOOKUP(Table5[[#This Row],[rxn]],Table3[name],Table3[flux],$F$1)</f>
        <v>27141.277792879999</v>
      </c>
      <c r="N3998" s="1" t="str">
        <f>IFERROR(Table5[[#This Row],[min flux]]/Table5[[#This Row],[associated enzload]],"")</f>
        <v/>
      </c>
      <c r="O3998" s="1">
        <f>_xlfn.NUMBERVALUE(IF(Table5[[#This Row],[flux/enzload]]="","",ABS($N$1-Table5[[#This Row],[flux/enzload]])))</f>
        <v>0</v>
      </c>
      <c r="P3998" s="1">
        <f>Table5[[#This Row],[kapp_old]]+IFERROR(((Table5[[#This Row],[kapp_slack_ub]]-Table5[[#This Row],[kapp_slack_lb]])/Table5[[#This Row],[associated enzload]]),0)</f>
        <v>27141.277792879999</v>
      </c>
      <c r="Q3998" s="1" t="str">
        <f>"'"&amp;Table5[[#This Row],[rxn]]&amp;"'"&amp;CHAR(9)&amp;Table5[[#This Row],[kapp + (slack_ub - slack_lb)/enzload]]</f>
        <v>'RXN-TTCCOAt_c_l_REV-SPONT'	27141.27779288</v>
      </c>
      <c r="R3998" s="1">
        <f>_xlfn.XLOOKUP(Table5[[#This Row],[rxn]],Table38[name],Table38[flux],0)</f>
        <v>2.3733595825100001E-4</v>
      </c>
      <c r="S3998" s="1">
        <f>_xlfn.XLOOKUP(SUBSTITUTE(Table5[[#This Row],[rxn]],"RXN-","ENZLOAD-"),Table38[name],Table38[flux],0)</f>
        <v>0</v>
      </c>
      <c r="T3998" s="1" t="b">
        <f>AND(Table5[[#This Row],[ENZLOAD flux in kapp-slack.gms]]=0,Table5[[#This Row],[flux in kapp-slack.gms]]&lt;&gt;0,NOT(Table5[[#This Row],[spont or unknown?]]))</f>
        <v>0</v>
      </c>
      <c r="U3998" s="1" t="b">
        <f>OR(_xlfn.TEXTAFTER(Table5[[#This Row],[rxn]],"-",-1)="SPONT",_xlfn.TEXTAFTER(Table5[[#This Row],[rxn]],"-",-1)="UNKNOWN")</f>
        <v>1</v>
      </c>
      <c r="V3998" s="1">
        <f>_xlfn.XLOOKUP(SUBSTITUTE(Table5[[#This Row],[rxn]],"RXN-","ENZLOAD-"),Table4[rxn],Table4[ub],0)</f>
        <v>0</v>
      </c>
      <c r="W3998" s="1" t="b">
        <f>AND(Table5[[#This Row],[FVA ENZLOAD flux UB]]=0,Table5[[#This Row],[ENZ not made when it should be?]])</f>
        <v>0</v>
      </c>
    </row>
    <row r="3999" spans="6:23" hidden="1">
      <c r="F3999" s="1" t="s">
        <v>9908</v>
      </c>
      <c r="G3999" s="1" t="str">
        <f>_xlfn.TEXTBEFORE(Table5[[#This Row],[rxn     kapp_old        kapp_slack_ub   kapp_slack_lb]]," ")</f>
        <v>RXN-TTCCOAt_c_r_FWD-SPONT</v>
      </c>
      <c r="H399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399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3999" s="1">
        <f>_xlfn.NUMBERVALUE(_xlfn.TEXTAFTER(Table5[[#This Row],[rxn     kapp_old        kapp_slack_ub   kapp_slack_lb]]," ",-1))</f>
        <v>0</v>
      </c>
      <c r="K3999" s="1">
        <f>_xlfn.XLOOKUP(SUBSTITUTE(Table5[[#This Row],[rxn]],"RXN-","ENZLOAD-"),ENZLOAD[name],ENZLOAD[flux],0)</f>
        <v>0</v>
      </c>
      <c r="L3999" s="1" t="str">
        <f>"'"&amp;Table5[[#This Row],[rxn]]&amp;"'"&amp;CHAR(9)&amp;IF(AND(Table5[[#This Row],[kapp_slack_ub]]&lt;&gt;0,Table5[[#This Row],[kapp_old]]&lt;$F$1),$F$1,Table5[[#This Row],[kapp_old]])</f>
        <v>'RXN-TTCCOAt_c_r_FWD-SPONT'	27141.27779288</v>
      </c>
      <c r="M3999" s="1">
        <f>_xlfn.XLOOKUP(Table5[[#This Row],[rxn]],Table3[name],Table3[flux],$F$1)</f>
        <v>1.53254384749546E-3</v>
      </c>
      <c r="N3999" s="1" t="str">
        <f>IFERROR(Table5[[#This Row],[min flux]]/Table5[[#This Row],[associated enzload]],"")</f>
        <v/>
      </c>
      <c r="O3999" s="1">
        <f>_xlfn.NUMBERVALUE(IF(Table5[[#This Row],[flux/enzload]]="","",ABS($N$1-Table5[[#This Row],[flux/enzload]])))</f>
        <v>0</v>
      </c>
      <c r="P3999" s="1">
        <f>Table5[[#This Row],[kapp_old]]+IFERROR(((Table5[[#This Row],[kapp_slack_ub]]-Table5[[#This Row],[kapp_slack_lb]])/Table5[[#This Row],[associated enzload]]),0)</f>
        <v>27141.277792879999</v>
      </c>
      <c r="Q3999" s="1" t="str">
        <f>"'"&amp;Table5[[#This Row],[rxn]]&amp;"'"&amp;CHAR(9)&amp;Table5[[#This Row],[kapp + (slack_ub - slack_lb)/enzload]]</f>
        <v>'RXN-TTCCOAt_c_r_FWD-SPONT'	27141.27779288</v>
      </c>
      <c r="R3999" s="1">
        <f>_xlfn.XLOOKUP(Table5[[#This Row],[rxn]],Table38[name],Table38[flux],0)</f>
        <v>1.5590681484849999E-3</v>
      </c>
      <c r="S3999" s="1">
        <f>_xlfn.XLOOKUP(SUBSTITUTE(Table5[[#This Row],[rxn]],"RXN-","ENZLOAD-"),Table38[name],Table38[flux],0)</f>
        <v>0</v>
      </c>
      <c r="T3999" s="1" t="b">
        <f>AND(Table5[[#This Row],[ENZLOAD flux in kapp-slack.gms]]=0,Table5[[#This Row],[flux in kapp-slack.gms]]&lt;&gt;0,NOT(Table5[[#This Row],[spont or unknown?]]))</f>
        <v>0</v>
      </c>
      <c r="U3999" s="1" t="b">
        <f>OR(_xlfn.TEXTAFTER(Table5[[#This Row],[rxn]],"-",-1)="SPONT",_xlfn.TEXTAFTER(Table5[[#This Row],[rxn]],"-",-1)="UNKNOWN")</f>
        <v>1</v>
      </c>
      <c r="V3999" s="1">
        <f>_xlfn.XLOOKUP(SUBSTITUTE(Table5[[#This Row],[rxn]],"RXN-","ENZLOAD-"),Table4[rxn],Table4[ub],0)</f>
        <v>0</v>
      </c>
      <c r="W3999" s="1" t="b">
        <f>AND(Table5[[#This Row],[FVA ENZLOAD flux UB]]=0,Table5[[#This Row],[ENZ not made when it should be?]])</f>
        <v>0</v>
      </c>
    </row>
    <row r="4000" spans="6:23" hidden="1">
      <c r="F4000" s="1" t="s">
        <v>9909</v>
      </c>
      <c r="G4000" s="1" t="str">
        <f>_xlfn.TEXTBEFORE(Table5[[#This Row],[rxn     kapp_old        kapp_slack_ub   kapp_slack_lb]]," ")</f>
        <v>RXN-TTCCOAt_c_r_REV-SPONT</v>
      </c>
      <c r="H400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00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000" s="1">
        <f>_xlfn.NUMBERVALUE(_xlfn.TEXTAFTER(Table5[[#This Row],[rxn     kapp_old        kapp_slack_ub   kapp_slack_lb]]," ",-1))</f>
        <v>0</v>
      </c>
      <c r="K4000" s="1">
        <f>_xlfn.XLOOKUP(SUBSTITUTE(Table5[[#This Row],[rxn]],"RXN-","ENZLOAD-"),ENZLOAD[name],ENZLOAD[flux],0)</f>
        <v>0</v>
      </c>
      <c r="L4000" s="1" t="str">
        <f>"'"&amp;Table5[[#This Row],[rxn]]&amp;"'"&amp;CHAR(9)&amp;IF(AND(Table5[[#This Row],[kapp_slack_ub]]&lt;&gt;0,Table5[[#This Row],[kapp_old]]&lt;$F$1),$F$1,Table5[[#This Row],[kapp_old]])</f>
        <v>'RXN-TTCCOAt_c_r_REV-SPONT'	27141.27779288</v>
      </c>
      <c r="M4000" s="1">
        <f>_xlfn.XLOOKUP(Table5[[#This Row],[rxn]],Table3[name],Table3[flux],$F$1)</f>
        <v>27141.277792879999</v>
      </c>
      <c r="N4000" s="1" t="str">
        <f>IFERROR(Table5[[#This Row],[min flux]]/Table5[[#This Row],[associated enzload]],"")</f>
        <v/>
      </c>
      <c r="O4000" s="1">
        <f>_xlfn.NUMBERVALUE(IF(Table5[[#This Row],[flux/enzload]]="","",ABS($N$1-Table5[[#This Row],[flux/enzload]])))</f>
        <v>0</v>
      </c>
      <c r="P4000" s="1">
        <f>Table5[[#This Row],[kapp_old]]+IFERROR(((Table5[[#This Row],[kapp_slack_ub]]-Table5[[#This Row],[kapp_slack_lb]])/Table5[[#This Row],[associated enzload]]),0)</f>
        <v>27141.277792879999</v>
      </c>
      <c r="Q4000" s="1" t="str">
        <f>"'"&amp;Table5[[#This Row],[rxn]]&amp;"'"&amp;CHAR(9)&amp;Table5[[#This Row],[kapp + (slack_ub - slack_lb)/enzload]]</f>
        <v>'RXN-TTCCOAt_c_r_REV-SPONT'	27141.27779288</v>
      </c>
      <c r="R4000" s="1">
        <f>_xlfn.XLOOKUP(Table5[[#This Row],[rxn]],Table38[name],Table38[flux],0)</f>
        <v>0</v>
      </c>
      <c r="S4000" s="1">
        <f>_xlfn.XLOOKUP(SUBSTITUTE(Table5[[#This Row],[rxn]],"RXN-","ENZLOAD-"),Table38[name],Table38[flux],0)</f>
        <v>0</v>
      </c>
      <c r="T4000" s="1" t="b">
        <f>AND(Table5[[#This Row],[ENZLOAD flux in kapp-slack.gms]]=0,Table5[[#This Row],[flux in kapp-slack.gms]]&lt;&gt;0,NOT(Table5[[#This Row],[spont or unknown?]]))</f>
        <v>0</v>
      </c>
      <c r="U4000" s="1" t="b">
        <f>OR(_xlfn.TEXTAFTER(Table5[[#This Row],[rxn]],"-",-1)="SPONT",_xlfn.TEXTAFTER(Table5[[#This Row],[rxn]],"-",-1)="UNKNOWN")</f>
        <v>1</v>
      </c>
      <c r="V4000" s="1">
        <f>_xlfn.XLOOKUP(SUBSTITUTE(Table5[[#This Row],[rxn]],"RXN-","ENZLOAD-"),Table4[rxn],Table4[ub],0)</f>
        <v>0</v>
      </c>
      <c r="W4000" s="1" t="b">
        <f>AND(Table5[[#This Row],[FVA ENZLOAD flux UB]]=0,Table5[[#This Row],[ENZ not made when it should be?]])</f>
        <v>0</v>
      </c>
    </row>
    <row r="4001" spans="6:23" hidden="1">
      <c r="F4001" s="1" t="s">
        <v>9910</v>
      </c>
      <c r="G4001" s="1" t="str">
        <f>_xlfn.TEXTBEFORE(Table5[[#This Row],[rxn     kapp_old        kapp_slack_ub   kapp_slack_lb]]," ")</f>
        <v>RXN-TTCCOAt_c_rm_FWD-SPONT</v>
      </c>
      <c r="H400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00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001" s="1">
        <f>_xlfn.NUMBERVALUE(_xlfn.TEXTAFTER(Table5[[#This Row],[rxn     kapp_old        kapp_slack_ub   kapp_slack_lb]]," ",-1))</f>
        <v>0</v>
      </c>
      <c r="K4001" s="1">
        <f>_xlfn.XLOOKUP(SUBSTITUTE(Table5[[#This Row],[rxn]],"RXN-","ENZLOAD-"),ENZLOAD[name],ENZLOAD[flux],0)</f>
        <v>0</v>
      </c>
      <c r="L4001" s="1" t="str">
        <f>"'"&amp;Table5[[#This Row],[rxn]]&amp;"'"&amp;CHAR(9)&amp;IF(AND(Table5[[#This Row],[kapp_slack_ub]]&lt;&gt;0,Table5[[#This Row],[kapp_old]]&lt;$F$1),$F$1,Table5[[#This Row],[kapp_old]])</f>
        <v>'RXN-TTCCOAt_c_rm_FWD-SPONT'	27141.27779288</v>
      </c>
      <c r="M4001" s="1">
        <f>_xlfn.XLOOKUP(Table5[[#This Row],[rxn]],Table3[name],Table3[flux],$F$1)</f>
        <v>27141.277792879999</v>
      </c>
      <c r="N4001" s="1" t="str">
        <f>IFERROR(Table5[[#This Row],[min flux]]/Table5[[#This Row],[associated enzload]],"")</f>
        <v/>
      </c>
      <c r="O4001" s="1">
        <f>_xlfn.NUMBERVALUE(IF(Table5[[#This Row],[flux/enzload]]="","",ABS($N$1-Table5[[#This Row],[flux/enzload]])))</f>
        <v>0</v>
      </c>
      <c r="P4001" s="1">
        <f>Table5[[#This Row],[kapp_old]]+IFERROR(((Table5[[#This Row],[kapp_slack_ub]]-Table5[[#This Row],[kapp_slack_lb]])/Table5[[#This Row],[associated enzload]]),0)</f>
        <v>27141.277792879999</v>
      </c>
      <c r="Q4001" s="1" t="str">
        <f>"'"&amp;Table5[[#This Row],[rxn]]&amp;"'"&amp;CHAR(9)&amp;Table5[[#This Row],[kapp + (slack_ub - slack_lb)/enzload]]</f>
        <v>'RXN-TTCCOAt_c_rm_FWD-SPONT'	27141.27779288</v>
      </c>
      <c r="R4001" s="1">
        <f>_xlfn.XLOOKUP(Table5[[#This Row],[rxn]],Table38[name],Table38[flux],0)</f>
        <v>0</v>
      </c>
      <c r="S4001" s="1">
        <f>_xlfn.XLOOKUP(SUBSTITUTE(Table5[[#This Row],[rxn]],"RXN-","ENZLOAD-"),Table38[name],Table38[flux],0)</f>
        <v>0</v>
      </c>
      <c r="T4001" s="1" t="b">
        <f>AND(Table5[[#This Row],[ENZLOAD flux in kapp-slack.gms]]=0,Table5[[#This Row],[flux in kapp-slack.gms]]&lt;&gt;0,NOT(Table5[[#This Row],[spont or unknown?]]))</f>
        <v>0</v>
      </c>
      <c r="U4001" s="1" t="b">
        <f>OR(_xlfn.TEXTAFTER(Table5[[#This Row],[rxn]],"-",-1)="SPONT",_xlfn.TEXTAFTER(Table5[[#This Row],[rxn]],"-",-1)="UNKNOWN")</f>
        <v>1</v>
      </c>
      <c r="V4001" s="1">
        <f>_xlfn.XLOOKUP(SUBSTITUTE(Table5[[#This Row],[rxn]],"RXN-","ENZLOAD-"),Table4[rxn],Table4[ub],0)</f>
        <v>0</v>
      </c>
      <c r="W4001" s="1" t="b">
        <f>AND(Table5[[#This Row],[FVA ENZLOAD flux UB]]=0,Table5[[#This Row],[ENZ not made when it should be?]])</f>
        <v>0</v>
      </c>
    </row>
    <row r="4002" spans="6:23" hidden="1">
      <c r="F4002" s="1" t="s">
        <v>9911</v>
      </c>
      <c r="G4002" s="1" t="str">
        <f>_xlfn.TEXTBEFORE(Table5[[#This Row],[rxn     kapp_old        kapp_slack_ub   kapp_slack_lb]]," ")</f>
        <v>RXN-TTCCOAt_c_rm_REV-SPONT</v>
      </c>
      <c r="H400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00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002" s="1">
        <f>_xlfn.NUMBERVALUE(_xlfn.TEXTAFTER(Table5[[#This Row],[rxn     kapp_old        kapp_slack_ub   kapp_slack_lb]]," ",-1))</f>
        <v>0</v>
      </c>
      <c r="K4002" s="1">
        <f>_xlfn.XLOOKUP(SUBSTITUTE(Table5[[#This Row],[rxn]],"RXN-","ENZLOAD-"),ENZLOAD[name],ENZLOAD[flux],0)</f>
        <v>0</v>
      </c>
      <c r="L4002" s="1" t="str">
        <f>"'"&amp;Table5[[#This Row],[rxn]]&amp;"'"&amp;CHAR(9)&amp;IF(AND(Table5[[#This Row],[kapp_slack_ub]]&lt;&gt;0,Table5[[#This Row],[kapp_old]]&lt;$F$1),$F$1,Table5[[#This Row],[kapp_old]])</f>
        <v>'RXN-TTCCOAt_c_rm_REV-SPONT'	27141.27779288</v>
      </c>
      <c r="M4002" s="1">
        <f>_xlfn.XLOOKUP(Table5[[#This Row],[rxn]],Table3[name],Table3[flux],$F$1)</f>
        <v>1.53254384749546E-3</v>
      </c>
      <c r="N4002" s="1" t="str">
        <f>IFERROR(Table5[[#This Row],[min flux]]/Table5[[#This Row],[associated enzload]],"")</f>
        <v/>
      </c>
      <c r="O4002" s="1">
        <f>_xlfn.NUMBERVALUE(IF(Table5[[#This Row],[flux/enzload]]="","",ABS($N$1-Table5[[#This Row],[flux/enzload]])))</f>
        <v>0</v>
      </c>
      <c r="P4002" s="1">
        <f>Table5[[#This Row],[kapp_old]]+IFERROR(((Table5[[#This Row],[kapp_slack_ub]]-Table5[[#This Row],[kapp_slack_lb]])/Table5[[#This Row],[associated enzload]]),0)</f>
        <v>27141.277792879999</v>
      </c>
      <c r="Q4002" s="1" t="str">
        <f>"'"&amp;Table5[[#This Row],[rxn]]&amp;"'"&amp;CHAR(9)&amp;Table5[[#This Row],[kapp + (slack_ub - slack_lb)/enzload]]</f>
        <v>'RXN-TTCCOAt_c_rm_REV-SPONT'	27141.27779288</v>
      </c>
      <c r="R4002" s="1">
        <f>_xlfn.XLOOKUP(Table5[[#This Row],[rxn]],Table38[name],Table38[flux],0)</f>
        <v>1.796404106736E-3</v>
      </c>
      <c r="S4002" s="1">
        <f>_xlfn.XLOOKUP(SUBSTITUTE(Table5[[#This Row],[rxn]],"RXN-","ENZLOAD-"),Table38[name],Table38[flux],0)</f>
        <v>0</v>
      </c>
      <c r="T4002" s="1" t="b">
        <f>AND(Table5[[#This Row],[ENZLOAD flux in kapp-slack.gms]]=0,Table5[[#This Row],[flux in kapp-slack.gms]]&lt;&gt;0,NOT(Table5[[#This Row],[spont or unknown?]]))</f>
        <v>0</v>
      </c>
      <c r="U4002" s="1" t="b">
        <f>OR(_xlfn.TEXTAFTER(Table5[[#This Row],[rxn]],"-",-1)="SPONT",_xlfn.TEXTAFTER(Table5[[#This Row],[rxn]],"-",-1)="UNKNOWN")</f>
        <v>1</v>
      </c>
      <c r="V4002" s="1">
        <f>_xlfn.XLOOKUP(SUBSTITUTE(Table5[[#This Row],[rxn]],"RXN-","ENZLOAD-"),Table4[rxn],Table4[ub],0)</f>
        <v>0</v>
      </c>
      <c r="W4002" s="1" t="b">
        <f>AND(Table5[[#This Row],[FVA ENZLOAD flux UB]]=0,Table5[[#This Row],[ENZ not made when it should be?]])</f>
        <v>0</v>
      </c>
    </row>
    <row r="4003" spans="6:23" hidden="1">
      <c r="F4003" s="1" t="s">
        <v>9912</v>
      </c>
      <c r="G4003" s="1" t="str">
        <f>_xlfn.TEXTBEFORE(Table5[[#This Row],[rxn     kapp_old        kapp_slack_ub   kapp_slack_lb]]," ")</f>
        <v>RXN-TTCOSAt_c_e_FWD-UNKNOWN</v>
      </c>
      <c r="H400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00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003" s="1">
        <f>_xlfn.NUMBERVALUE(_xlfn.TEXTAFTER(Table5[[#This Row],[rxn     kapp_old        kapp_slack_ub   kapp_slack_lb]]," ",-1))</f>
        <v>0</v>
      </c>
      <c r="K4003" s="1">
        <f>_xlfn.XLOOKUP(SUBSTITUTE(Table5[[#This Row],[rxn]],"RXN-","ENZLOAD-"),ENZLOAD[name],ENZLOAD[flux],0)</f>
        <v>0</v>
      </c>
      <c r="L4003" s="1" t="str">
        <f>"'"&amp;Table5[[#This Row],[rxn]]&amp;"'"&amp;CHAR(9)&amp;IF(AND(Table5[[#This Row],[kapp_slack_ub]]&lt;&gt;0,Table5[[#This Row],[kapp_old]]&lt;$F$1),$F$1,Table5[[#This Row],[kapp_old]])</f>
        <v>'RXN-TTCOSAt_c_e_FWD-UNKNOWN'	27141.27779288</v>
      </c>
      <c r="M4003" s="1">
        <f>_xlfn.XLOOKUP(Table5[[#This Row],[rxn]],Table3[name],Table3[flux],$F$1)</f>
        <v>27141.277792879999</v>
      </c>
      <c r="N4003" s="1" t="str">
        <f>IFERROR(Table5[[#This Row],[min flux]]/Table5[[#This Row],[associated enzload]],"")</f>
        <v/>
      </c>
      <c r="O4003" s="1">
        <f>_xlfn.NUMBERVALUE(IF(Table5[[#This Row],[flux/enzload]]="","",ABS($N$1-Table5[[#This Row],[flux/enzload]])))</f>
        <v>0</v>
      </c>
      <c r="P4003" s="1">
        <f>Table5[[#This Row],[kapp_old]]+IFERROR(((Table5[[#This Row],[kapp_slack_ub]]-Table5[[#This Row],[kapp_slack_lb]])/Table5[[#This Row],[associated enzload]]),0)</f>
        <v>27141.277792879999</v>
      </c>
      <c r="Q4003" s="1" t="str">
        <f>"'"&amp;Table5[[#This Row],[rxn]]&amp;"'"&amp;CHAR(9)&amp;Table5[[#This Row],[kapp + (slack_ub - slack_lb)/enzload]]</f>
        <v>'RXN-TTCOSAt_c_e_FWD-UNKNOWN'	27141.27779288</v>
      </c>
      <c r="R4003" s="1">
        <f>_xlfn.XLOOKUP(Table5[[#This Row],[rxn]],Table38[name],Table38[flux],0)</f>
        <v>0</v>
      </c>
      <c r="S4003" s="1">
        <f>_xlfn.XLOOKUP(SUBSTITUTE(Table5[[#This Row],[rxn]],"RXN-","ENZLOAD-"),Table38[name],Table38[flux],0)</f>
        <v>0</v>
      </c>
      <c r="T4003" s="1" t="b">
        <f>AND(Table5[[#This Row],[ENZLOAD flux in kapp-slack.gms]]=0,Table5[[#This Row],[flux in kapp-slack.gms]]&lt;&gt;0,NOT(Table5[[#This Row],[spont or unknown?]]))</f>
        <v>0</v>
      </c>
      <c r="U4003" s="1" t="b">
        <f>OR(_xlfn.TEXTAFTER(Table5[[#This Row],[rxn]],"-",-1)="SPONT",_xlfn.TEXTAFTER(Table5[[#This Row],[rxn]],"-",-1)="UNKNOWN")</f>
        <v>1</v>
      </c>
      <c r="V4003" s="1">
        <f>_xlfn.XLOOKUP(SUBSTITUTE(Table5[[#This Row],[rxn]],"RXN-","ENZLOAD-"),Table4[rxn],Table4[ub],0)</f>
        <v>0</v>
      </c>
      <c r="W4003" s="1" t="b">
        <f>AND(Table5[[#This Row],[FVA ENZLOAD flux UB]]=0,Table5[[#This Row],[ENZ not made when it should be?]])</f>
        <v>0</v>
      </c>
    </row>
    <row r="4004" spans="6:23" hidden="1">
      <c r="F4004" s="1" t="s">
        <v>9913</v>
      </c>
      <c r="G4004" s="1" t="str">
        <f>_xlfn.TEXTBEFORE(Table5[[#This Row],[rxn     kapp_old        kapp_slack_ub   kapp_slack_lb]]," ")</f>
        <v>RXN-TTCOSAt_c_e_REV-UNKNOWN</v>
      </c>
      <c r="H400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00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004" s="1">
        <f>_xlfn.NUMBERVALUE(_xlfn.TEXTAFTER(Table5[[#This Row],[rxn     kapp_old        kapp_slack_ub   kapp_slack_lb]]," ",-1))</f>
        <v>0</v>
      </c>
      <c r="K4004" s="1">
        <f>_xlfn.XLOOKUP(SUBSTITUTE(Table5[[#This Row],[rxn]],"RXN-","ENZLOAD-"),ENZLOAD[name],ENZLOAD[flux],0)</f>
        <v>0</v>
      </c>
      <c r="L4004" s="1" t="str">
        <f>"'"&amp;Table5[[#This Row],[rxn]]&amp;"'"&amp;CHAR(9)&amp;IF(AND(Table5[[#This Row],[kapp_slack_ub]]&lt;&gt;0,Table5[[#This Row],[kapp_old]]&lt;$F$1),$F$1,Table5[[#This Row],[kapp_old]])</f>
        <v>'RXN-TTCOSAt_c_e_REV-UNKNOWN'	27141.27779288</v>
      </c>
      <c r="M4004" s="1">
        <f>_xlfn.XLOOKUP(Table5[[#This Row],[rxn]],Table3[name],Table3[flux],$F$1)</f>
        <v>27141.277792879999</v>
      </c>
      <c r="N4004" s="1" t="str">
        <f>IFERROR(Table5[[#This Row],[min flux]]/Table5[[#This Row],[associated enzload]],"")</f>
        <v/>
      </c>
      <c r="O4004" s="1">
        <f>_xlfn.NUMBERVALUE(IF(Table5[[#This Row],[flux/enzload]]="","",ABS($N$1-Table5[[#This Row],[flux/enzload]])))</f>
        <v>0</v>
      </c>
      <c r="P4004" s="1">
        <f>Table5[[#This Row],[kapp_old]]+IFERROR(((Table5[[#This Row],[kapp_slack_ub]]-Table5[[#This Row],[kapp_slack_lb]])/Table5[[#This Row],[associated enzload]]),0)</f>
        <v>27141.277792879999</v>
      </c>
      <c r="Q4004" s="1" t="str">
        <f>"'"&amp;Table5[[#This Row],[rxn]]&amp;"'"&amp;CHAR(9)&amp;Table5[[#This Row],[kapp + (slack_ub - slack_lb)/enzload]]</f>
        <v>'RXN-TTCOSAt_c_e_REV-UNKNOWN'	27141.27779288</v>
      </c>
      <c r="R4004" s="1">
        <f>_xlfn.XLOOKUP(Table5[[#This Row],[rxn]],Table38[name],Table38[flux],0)</f>
        <v>0</v>
      </c>
      <c r="S4004" s="1">
        <f>_xlfn.XLOOKUP(SUBSTITUTE(Table5[[#This Row],[rxn]],"RXN-","ENZLOAD-"),Table38[name],Table38[flux],0)</f>
        <v>0</v>
      </c>
      <c r="T4004" s="1" t="b">
        <f>AND(Table5[[#This Row],[ENZLOAD flux in kapp-slack.gms]]=0,Table5[[#This Row],[flux in kapp-slack.gms]]&lt;&gt;0,NOT(Table5[[#This Row],[spont or unknown?]]))</f>
        <v>0</v>
      </c>
      <c r="U4004" s="1" t="b">
        <f>OR(_xlfn.TEXTAFTER(Table5[[#This Row],[rxn]],"-",-1)="SPONT",_xlfn.TEXTAFTER(Table5[[#This Row],[rxn]],"-",-1)="UNKNOWN")</f>
        <v>1</v>
      </c>
      <c r="V4004" s="1">
        <f>_xlfn.XLOOKUP(SUBSTITUTE(Table5[[#This Row],[rxn]],"RXN-","ENZLOAD-"),Table4[rxn],Table4[ub],0)</f>
        <v>0</v>
      </c>
      <c r="W4004" s="1" t="b">
        <f>AND(Table5[[#This Row],[FVA ENZLOAD flux UB]]=0,Table5[[#This Row],[ENZ not made when it should be?]])</f>
        <v>0</v>
      </c>
    </row>
    <row r="4005" spans="6:23" hidden="1">
      <c r="F4005" s="1" t="s">
        <v>9914</v>
      </c>
      <c r="G4005" s="1" t="str">
        <f>_xlfn.TEXTBEFORE(Table5[[#This Row],[rxn     kapp_old        kapp_slack_ub   kapp_slack_lb]]," ")</f>
        <v>RXN-TTCOSAt_c_l_FWD-UNKNOWN</v>
      </c>
      <c r="H400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00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005" s="1">
        <f>_xlfn.NUMBERVALUE(_xlfn.TEXTAFTER(Table5[[#This Row],[rxn     kapp_old        kapp_slack_ub   kapp_slack_lb]]," ",-1))</f>
        <v>0</v>
      </c>
      <c r="K4005" s="1">
        <f>_xlfn.XLOOKUP(SUBSTITUTE(Table5[[#This Row],[rxn]],"RXN-","ENZLOAD-"),ENZLOAD[name],ENZLOAD[flux],0)</f>
        <v>0</v>
      </c>
      <c r="L4005" s="1" t="str">
        <f>"'"&amp;Table5[[#This Row],[rxn]]&amp;"'"&amp;CHAR(9)&amp;IF(AND(Table5[[#This Row],[kapp_slack_ub]]&lt;&gt;0,Table5[[#This Row],[kapp_old]]&lt;$F$1),$F$1,Table5[[#This Row],[kapp_old]])</f>
        <v>'RXN-TTCOSAt_c_l_FWD-UNKNOWN'	27141.27779288</v>
      </c>
      <c r="M4005" s="1">
        <f>_xlfn.XLOOKUP(Table5[[#This Row],[rxn]],Table3[name],Table3[flux],$F$1)</f>
        <v>27141.277792879999</v>
      </c>
      <c r="N4005" s="1" t="str">
        <f>IFERROR(Table5[[#This Row],[min flux]]/Table5[[#This Row],[associated enzload]],"")</f>
        <v/>
      </c>
      <c r="O4005" s="1">
        <f>_xlfn.NUMBERVALUE(IF(Table5[[#This Row],[flux/enzload]]="","",ABS($N$1-Table5[[#This Row],[flux/enzload]])))</f>
        <v>0</v>
      </c>
      <c r="P4005" s="1">
        <f>Table5[[#This Row],[kapp_old]]+IFERROR(((Table5[[#This Row],[kapp_slack_ub]]-Table5[[#This Row],[kapp_slack_lb]])/Table5[[#This Row],[associated enzload]]),0)</f>
        <v>27141.277792879999</v>
      </c>
      <c r="Q4005" s="1" t="str">
        <f>"'"&amp;Table5[[#This Row],[rxn]]&amp;"'"&amp;CHAR(9)&amp;Table5[[#This Row],[kapp + (slack_ub - slack_lb)/enzload]]</f>
        <v>'RXN-TTCOSAt_c_l_FWD-UNKNOWN'	27141.27779288</v>
      </c>
      <c r="R4005" s="1">
        <f>_xlfn.XLOOKUP(Table5[[#This Row],[rxn]],Table38[name],Table38[flux],0)</f>
        <v>0</v>
      </c>
      <c r="S4005" s="1">
        <f>_xlfn.XLOOKUP(SUBSTITUTE(Table5[[#This Row],[rxn]],"RXN-","ENZLOAD-"),Table38[name],Table38[flux],0)</f>
        <v>0</v>
      </c>
      <c r="T4005" s="1" t="b">
        <f>AND(Table5[[#This Row],[ENZLOAD flux in kapp-slack.gms]]=0,Table5[[#This Row],[flux in kapp-slack.gms]]&lt;&gt;0,NOT(Table5[[#This Row],[spont or unknown?]]))</f>
        <v>0</v>
      </c>
      <c r="U4005" s="1" t="b">
        <f>OR(_xlfn.TEXTAFTER(Table5[[#This Row],[rxn]],"-",-1)="SPONT",_xlfn.TEXTAFTER(Table5[[#This Row],[rxn]],"-",-1)="UNKNOWN")</f>
        <v>1</v>
      </c>
      <c r="V4005" s="1">
        <f>_xlfn.XLOOKUP(SUBSTITUTE(Table5[[#This Row],[rxn]],"RXN-","ENZLOAD-"),Table4[rxn],Table4[ub],0)</f>
        <v>0</v>
      </c>
      <c r="W4005" s="1" t="b">
        <f>AND(Table5[[#This Row],[FVA ENZLOAD flux UB]]=0,Table5[[#This Row],[ENZ not made when it should be?]])</f>
        <v>0</v>
      </c>
    </row>
    <row r="4006" spans="6:23" hidden="1">
      <c r="F4006" s="1" t="s">
        <v>9915</v>
      </c>
      <c r="G4006" s="1" t="str">
        <f>_xlfn.TEXTBEFORE(Table5[[#This Row],[rxn     kapp_old        kapp_slack_ub   kapp_slack_lb]]," ")</f>
        <v>RXN-TTCOSAt_c_l_REV-UNKNOWN</v>
      </c>
      <c r="H400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00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006" s="1">
        <f>_xlfn.NUMBERVALUE(_xlfn.TEXTAFTER(Table5[[#This Row],[rxn     kapp_old        kapp_slack_ub   kapp_slack_lb]]," ",-1))</f>
        <v>0</v>
      </c>
      <c r="K4006" s="1">
        <f>_xlfn.XLOOKUP(SUBSTITUTE(Table5[[#This Row],[rxn]],"RXN-","ENZLOAD-"),ENZLOAD[name],ENZLOAD[flux],0)</f>
        <v>0</v>
      </c>
      <c r="L4006" s="1" t="str">
        <f>"'"&amp;Table5[[#This Row],[rxn]]&amp;"'"&amp;CHAR(9)&amp;IF(AND(Table5[[#This Row],[kapp_slack_ub]]&lt;&gt;0,Table5[[#This Row],[kapp_old]]&lt;$F$1),$F$1,Table5[[#This Row],[kapp_old]])</f>
        <v>'RXN-TTCOSAt_c_l_REV-UNKNOWN'	27141.27779288</v>
      </c>
      <c r="M4006" s="1">
        <f>_xlfn.XLOOKUP(Table5[[#This Row],[rxn]],Table3[name],Table3[flux],$F$1)</f>
        <v>27141.277792879999</v>
      </c>
      <c r="N4006" s="1" t="str">
        <f>IFERROR(Table5[[#This Row],[min flux]]/Table5[[#This Row],[associated enzload]],"")</f>
        <v/>
      </c>
      <c r="O4006" s="1">
        <f>_xlfn.NUMBERVALUE(IF(Table5[[#This Row],[flux/enzload]]="","",ABS($N$1-Table5[[#This Row],[flux/enzload]])))</f>
        <v>0</v>
      </c>
      <c r="P4006" s="1">
        <f>Table5[[#This Row],[kapp_old]]+IFERROR(((Table5[[#This Row],[kapp_slack_ub]]-Table5[[#This Row],[kapp_slack_lb]])/Table5[[#This Row],[associated enzload]]),0)</f>
        <v>27141.277792879999</v>
      </c>
      <c r="Q4006" s="1" t="str">
        <f>"'"&amp;Table5[[#This Row],[rxn]]&amp;"'"&amp;CHAR(9)&amp;Table5[[#This Row],[kapp + (slack_ub - slack_lb)/enzload]]</f>
        <v>'RXN-TTCOSAt_c_l_REV-UNKNOWN'	27141.27779288</v>
      </c>
      <c r="R4006" s="1">
        <f>_xlfn.XLOOKUP(Table5[[#This Row],[rxn]],Table38[name],Table38[flux],0)</f>
        <v>0</v>
      </c>
      <c r="S4006" s="1">
        <f>_xlfn.XLOOKUP(SUBSTITUTE(Table5[[#This Row],[rxn]],"RXN-","ENZLOAD-"),Table38[name],Table38[flux],0)</f>
        <v>0</v>
      </c>
      <c r="T4006" s="1" t="b">
        <f>AND(Table5[[#This Row],[ENZLOAD flux in kapp-slack.gms]]=0,Table5[[#This Row],[flux in kapp-slack.gms]]&lt;&gt;0,NOT(Table5[[#This Row],[spont or unknown?]]))</f>
        <v>0</v>
      </c>
      <c r="U4006" s="1" t="b">
        <f>OR(_xlfn.TEXTAFTER(Table5[[#This Row],[rxn]],"-",-1)="SPONT",_xlfn.TEXTAFTER(Table5[[#This Row],[rxn]],"-",-1)="UNKNOWN")</f>
        <v>1</v>
      </c>
      <c r="V4006" s="1">
        <f>_xlfn.XLOOKUP(SUBSTITUTE(Table5[[#This Row],[rxn]],"RXN-","ENZLOAD-"),Table4[rxn],Table4[ub],0)</f>
        <v>0</v>
      </c>
      <c r="W4006" s="1" t="b">
        <f>AND(Table5[[#This Row],[FVA ENZLOAD flux UB]]=0,Table5[[#This Row],[ENZ not made when it should be?]])</f>
        <v>0</v>
      </c>
    </row>
    <row r="4007" spans="6:23" hidden="1">
      <c r="F4007" s="1" t="s">
        <v>9916</v>
      </c>
      <c r="G4007" s="1" t="str">
        <f>_xlfn.TEXTBEFORE(Table5[[#This Row],[rxn     kapp_old        kapp_slack_ub   kapp_slack_lb]]," ")</f>
        <v>RXN-TTCOSAt_c_rm_FWD-UNKNOWN</v>
      </c>
      <c r="H400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00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007" s="1">
        <f>_xlfn.NUMBERVALUE(_xlfn.TEXTAFTER(Table5[[#This Row],[rxn     kapp_old        kapp_slack_ub   kapp_slack_lb]]," ",-1))</f>
        <v>0</v>
      </c>
      <c r="K4007" s="1">
        <f>_xlfn.XLOOKUP(SUBSTITUTE(Table5[[#This Row],[rxn]],"RXN-","ENZLOAD-"),ENZLOAD[name],ENZLOAD[flux],0)</f>
        <v>0</v>
      </c>
      <c r="L4007" s="1" t="str">
        <f>"'"&amp;Table5[[#This Row],[rxn]]&amp;"'"&amp;CHAR(9)&amp;IF(AND(Table5[[#This Row],[kapp_slack_ub]]&lt;&gt;0,Table5[[#This Row],[kapp_old]]&lt;$F$1),$F$1,Table5[[#This Row],[kapp_old]])</f>
        <v>'RXN-TTCOSAt_c_rm_FWD-UNKNOWN'	27141.27779288</v>
      </c>
      <c r="M4007" s="1">
        <f>_xlfn.XLOOKUP(Table5[[#This Row],[rxn]],Table3[name],Table3[flux],$F$1)</f>
        <v>27141.277792879999</v>
      </c>
      <c r="N4007" s="1" t="str">
        <f>IFERROR(Table5[[#This Row],[min flux]]/Table5[[#This Row],[associated enzload]],"")</f>
        <v/>
      </c>
      <c r="O4007" s="1">
        <f>_xlfn.NUMBERVALUE(IF(Table5[[#This Row],[flux/enzload]]="","",ABS($N$1-Table5[[#This Row],[flux/enzload]])))</f>
        <v>0</v>
      </c>
      <c r="P4007" s="1">
        <f>Table5[[#This Row],[kapp_old]]+IFERROR(((Table5[[#This Row],[kapp_slack_ub]]-Table5[[#This Row],[kapp_slack_lb]])/Table5[[#This Row],[associated enzload]]),0)</f>
        <v>27141.277792879999</v>
      </c>
      <c r="Q4007" s="1" t="str">
        <f>"'"&amp;Table5[[#This Row],[rxn]]&amp;"'"&amp;CHAR(9)&amp;Table5[[#This Row],[kapp + (slack_ub - slack_lb)/enzload]]</f>
        <v>'RXN-TTCOSAt_c_rm_FWD-UNKNOWN'	27141.27779288</v>
      </c>
      <c r="R4007" s="1">
        <f>_xlfn.XLOOKUP(Table5[[#This Row],[rxn]],Table38[name],Table38[flux],0)</f>
        <v>0</v>
      </c>
      <c r="S4007" s="1">
        <f>_xlfn.XLOOKUP(SUBSTITUTE(Table5[[#This Row],[rxn]],"RXN-","ENZLOAD-"),Table38[name],Table38[flux],0)</f>
        <v>0</v>
      </c>
      <c r="T4007" s="1" t="b">
        <f>AND(Table5[[#This Row],[ENZLOAD flux in kapp-slack.gms]]=0,Table5[[#This Row],[flux in kapp-slack.gms]]&lt;&gt;0,NOT(Table5[[#This Row],[spont or unknown?]]))</f>
        <v>0</v>
      </c>
      <c r="U4007" s="1" t="b">
        <f>OR(_xlfn.TEXTAFTER(Table5[[#This Row],[rxn]],"-",-1)="SPONT",_xlfn.TEXTAFTER(Table5[[#This Row],[rxn]],"-",-1)="UNKNOWN")</f>
        <v>1</v>
      </c>
      <c r="V4007" s="1">
        <f>_xlfn.XLOOKUP(SUBSTITUTE(Table5[[#This Row],[rxn]],"RXN-","ENZLOAD-"),Table4[rxn],Table4[ub],0)</f>
        <v>0</v>
      </c>
      <c r="W4007" s="1" t="b">
        <f>AND(Table5[[#This Row],[FVA ENZLOAD flux UB]]=0,Table5[[#This Row],[ENZ not made when it should be?]])</f>
        <v>0</v>
      </c>
    </row>
    <row r="4008" spans="6:23" hidden="1">
      <c r="F4008" s="1" t="s">
        <v>9917</v>
      </c>
      <c r="G4008" s="1" t="str">
        <f>_xlfn.TEXTBEFORE(Table5[[#This Row],[rxn     kapp_old        kapp_slack_ub   kapp_slack_lb]]," ")</f>
        <v>RXN-TTCOSAt_c_rm_REV-UNKNOWN</v>
      </c>
      <c r="H400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00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008" s="1">
        <f>_xlfn.NUMBERVALUE(_xlfn.TEXTAFTER(Table5[[#This Row],[rxn     kapp_old        kapp_slack_ub   kapp_slack_lb]]," ",-1))</f>
        <v>0</v>
      </c>
      <c r="K4008" s="1">
        <f>_xlfn.XLOOKUP(SUBSTITUTE(Table5[[#This Row],[rxn]],"RXN-","ENZLOAD-"),ENZLOAD[name],ENZLOAD[flux],0)</f>
        <v>0</v>
      </c>
      <c r="L4008" s="1" t="str">
        <f>"'"&amp;Table5[[#This Row],[rxn]]&amp;"'"&amp;CHAR(9)&amp;IF(AND(Table5[[#This Row],[kapp_slack_ub]]&lt;&gt;0,Table5[[#This Row],[kapp_old]]&lt;$F$1),$F$1,Table5[[#This Row],[kapp_old]])</f>
        <v>'RXN-TTCOSAt_c_rm_REV-UNKNOWN'	27141.27779288</v>
      </c>
      <c r="M4008" s="1">
        <f>_xlfn.XLOOKUP(Table5[[#This Row],[rxn]],Table3[name],Table3[flux],$F$1)</f>
        <v>3.2416369981389902E-5</v>
      </c>
      <c r="N4008" s="1" t="str">
        <f>IFERROR(Table5[[#This Row],[min flux]]/Table5[[#This Row],[associated enzload]],"")</f>
        <v/>
      </c>
      <c r="O4008" s="1">
        <f>_xlfn.NUMBERVALUE(IF(Table5[[#This Row],[flux/enzload]]="","",ABS($N$1-Table5[[#This Row],[flux/enzload]])))</f>
        <v>0</v>
      </c>
      <c r="P4008" s="1">
        <f>Table5[[#This Row],[kapp_old]]+IFERROR(((Table5[[#This Row],[kapp_slack_ub]]-Table5[[#This Row],[kapp_slack_lb]])/Table5[[#This Row],[associated enzload]]),0)</f>
        <v>27141.277792879999</v>
      </c>
      <c r="Q4008" s="1" t="str">
        <f>"'"&amp;Table5[[#This Row],[rxn]]&amp;"'"&amp;CHAR(9)&amp;Table5[[#This Row],[kapp + (slack_ub - slack_lb)/enzload]]</f>
        <v>'RXN-TTCOSAt_c_rm_REV-UNKNOWN'	27141.27779288</v>
      </c>
      <c r="R4008" s="1">
        <f>_xlfn.XLOOKUP(Table5[[#This Row],[rxn]],Table38[name],Table38[flux],0)</f>
        <v>2.7238904169999999E-5</v>
      </c>
      <c r="S4008" s="1">
        <f>_xlfn.XLOOKUP(SUBSTITUTE(Table5[[#This Row],[rxn]],"RXN-","ENZLOAD-"),Table38[name],Table38[flux],0)</f>
        <v>0</v>
      </c>
      <c r="T4008" s="1" t="b">
        <f>AND(Table5[[#This Row],[ENZLOAD flux in kapp-slack.gms]]=0,Table5[[#This Row],[flux in kapp-slack.gms]]&lt;&gt;0,NOT(Table5[[#This Row],[spont or unknown?]]))</f>
        <v>0</v>
      </c>
      <c r="U4008" s="1" t="b">
        <f>OR(_xlfn.TEXTAFTER(Table5[[#This Row],[rxn]],"-",-1)="SPONT",_xlfn.TEXTAFTER(Table5[[#This Row],[rxn]],"-",-1)="UNKNOWN")</f>
        <v>1</v>
      </c>
      <c r="V4008" s="1">
        <f>_xlfn.XLOOKUP(SUBSTITUTE(Table5[[#This Row],[rxn]],"RXN-","ENZLOAD-"),Table4[rxn],Table4[ub],0)</f>
        <v>0</v>
      </c>
      <c r="W4008" s="1" t="b">
        <f>AND(Table5[[#This Row],[FVA ENZLOAD flux UB]]=0,Table5[[#This Row],[ENZ not made when it should be?]])</f>
        <v>0</v>
      </c>
    </row>
    <row r="4009" spans="6:23" hidden="1">
      <c r="F4009" s="1" t="s">
        <v>9920</v>
      </c>
      <c r="G4009" s="1" t="str">
        <f>_xlfn.TEXTBEFORE(Table5[[#This Row],[rxn     kapp_old        kapp_slack_ub   kapp_slack_lb]]," ")</f>
        <v>RXN-TTDCAt_c_rm_FWD-SPONT</v>
      </c>
      <c r="H400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00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009" s="1">
        <f>_xlfn.NUMBERVALUE(_xlfn.TEXTAFTER(Table5[[#This Row],[rxn     kapp_old        kapp_slack_ub   kapp_slack_lb]]," ",-1))</f>
        <v>0</v>
      </c>
      <c r="K4009" s="1">
        <f>_xlfn.XLOOKUP(SUBSTITUTE(Table5[[#This Row],[rxn]],"RXN-","ENZLOAD-"),ENZLOAD[name],ENZLOAD[flux],0)</f>
        <v>0</v>
      </c>
      <c r="L4009" s="1" t="str">
        <f>"'"&amp;Table5[[#This Row],[rxn]]&amp;"'"&amp;CHAR(9)&amp;IF(AND(Table5[[#This Row],[kapp_slack_ub]]&lt;&gt;0,Table5[[#This Row],[kapp_old]]&lt;$F$1),$F$1,Table5[[#This Row],[kapp_old]])</f>
        <v>'RXN-TTDCAt_c_rm_FWD-SPONT'	27141.27779288</v>
      </c>
      <c r="M4009" s="1">
        <f>_xlfn.XLOOKUP(Table5[[#This Row],[rxn]],Table3[name],Table3[flux],$F$1)</f>
        <v>27141.277792879999</v>
      </c>
      <c r="N4009" s="1" t="str">
        <f>IFERROR(Table5[[#This Row],[min flux]]/Table5[[#This Row],[associated enzload]],"")</f>
        <v/>
      </c>
      <c r="O4009" s="1">
        <f>_xlfn.NUMBERVALUE(IF(Table5[[#This Row],[flux/enzload]]="","",ABS($N$1-Table5[[#This Row],[flux/enzload]])))</f>
        <v>0</v>
      </c>
      <c r="P4009" s="1">
        <f>Table5[[#This Row],[kapp_old]]+IFERROR(((Table5[[#This Row],[kapp_slack_ub]]-Table5[[#This Row],[kapp_slack_lb]])/Table5[[#This Row],[associated enzload]]),0)</f>
        <v>27141.277792879999</v>
      </c>
      <c r="Q4009" s="1" t="str">
        <f>"'"&amp;Table5[[#This Row],[rxn]]&amp;"'"&amp;CHAR(9)&amp;Table5[[#This Row],[kapp + (slack_ub - slack_lb)/enzload]]</f>
        <v>'RXN-TTDCAt_c_rm_FWD-SPONT'	27141.27779288</v>
      </c>
      <c r="R4009" s="1">
        <f>_xlfn.XLOOKUP(Table5[[#This Row],[rxn]],Table38[name],Table38[flux],0)</f>
        <v>0</v>
      </c>
      <c r="S4009" s="1">
        <f>_xlfn.XLOOKUP(SUBSTITUTE(Table5[[#This Row],[rxn]],"RXN-","ENZLOAD-"),Table38[name],Table38[flux],0)</f>
        <v>0</v>
      </c>
      <c r="T4009" s="1" t="b">
        <f>AND(Table5[[#This Row],[ENZLOAD flux in kapp-slack.gms]]=0,Table5[[#This Row],[flux in kapp-slack.gms]]&lt;&gt;0,NOT(Table5[[#This Row],[spont or unknown?]]))</f>
        <v>0</v>
      </c>
      <c r="U4009" s="1" t="b">
        <f>OR(_xlfn.TEXTAFTER(Table5[[#This Row],[rxn]],"-",-1)="SPONT",_xlfn.TEXTAFTER(Table5[[#This Row],[rxn]],"-",-1)="UNKNOWN")</f>
        <v>1</v>
      </c>
      <c r="V4009" s="1">
        <f>_xlfn.XLOOKUP(SUBSTITUTE(Table5[[#This Row],[rxn]],"RXN-","ENZLOAD-"),Table4[rxn],Table4[ub],0)</f>
        <v>0</v>
      </c>
      <c r="W4009" s="1" t="b">
        <f>AND(Table5[[#This Row],[FVA ENZLOAD flux UB]]=0,Table5[[#This Row],[ENZ not made when it should be?]])</f>
        <v>0</v>
      </c>
    </row>
    <row r="4010" spans="6:23" hidden="1">
      <c r="F4010" s="1" t="s">
        <v>9921</v>
      </c>
      <c r="G4010" s="1" t="str">
        <f>_xlfn.TEXTBEFORE(Table5[[#This Row],[rxn     kapp_old        kapp_slack_ub   kapp_slack_lb]]," ")</f>
        <v>RXN-TTDCAt_c_rm_REV-SPONT</v>
      </c>
      <c r="H401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01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010" s="1">
        <f>_xlfn.NUMBERVALUE(_xlfn.TEXTAFTER(Table5[[#This Row],[rxn     kapp_old        kapp_slack_ub   kapp_slack_lb]]," ",-1))</f>
        <v>0</v>
      </c>
      <c r="K4010" s="1">
        <f>_xlfn.XLOOKUP(SUBSTITUTE(Table5[[#This Row],[rxn]],"RXN-","ENZLOAD-"),ENZLOAD[name],ENZLOAD[flux],0)</f>
        <v>0</v>
      </c>
      <c r="L4010" s="1" t="str">
        <f>"'"&amp;Table5[[#This Row],[rxn]]&amp;"'"&amp;CHAR(9)&amp;IF(AND(Table5[[#This Row],[kapp_slack_ub]]&lt;&gt;0,Table5[[#This Row],[kapp_old]]&lt;$F$1),$F$1,Table5[[#This Row],[kapp_old]])</f>
        <v>'RXN-TTDCAt_c_rm_REV-SPONT'	27141.27779288</v>
      </c>
      <c r="M4010" s="1">
        <f>_xlfn.XLOOKUP(Table5[[#This Row],[rxn]],Table3[name],Table3[flux],$F$1)</f>
        <v>27141.277792879999</v>
      </c>
      <c r="N4010" s="1" t="str">
        <f>IFERROR(Table5[[#This Row],[min flux]]/Table5[[#This Row],[associated enzload]],"")</f>
        <v/>
      </c>
      <c r="O4010" s="1">
        <f>_xlfn.NUMBERVALUE(IF(Table5[[#This Row],[flux/enzload]]="","",ABS($N$1-Table5[[#This Row],[flux/enzload]])))</f>
        <v>0</v>
      </c>
      <c r="P4010" s="1">
        <f>Table5[[#This Row],[kapp_old]]+IFERROR(((Table5[[#This Row],[kapp_slack_ub]]-Table5[[#This Row],[kapp_slack_lb]])/Table5[[#This Row],[associated enzload]]),0)</f>
        <v>27141.277792879999</v>
      </c>
      <c r="Q4010" s="1" t="str">
        <f>"'"&amp;Table5[[#This Row],[rxn]]&amp;"'"&amp;CHAR(9)&amp;Table5[[#This Row],[kapp + (slack_ub - slack_lb)/enzload]]</f>
        <v>'RXN-TTDCAt_c_rm_REV-SPONT'	27141.27779288</v>
      </c>
      <c r="R4010" s="1">
        <f>_xlfn.XLOOKUP(Table5[[#This Row],[rxn]],Table38[name],Table38[flux],0)</f>
        <v>0</v>
      </c>
      <c r="S4010" s="1">
        <f>_xlfn.XLOOKUP(SUBSTITUTE(Table5[[#This Row],[rxn]],"RXN-","ENZLOAD-"),Table38[name],Table38[flux],0)</f>
        <v>0</v>
      </c>
      <c r="T4010" s="1" t="b">
        <f>AND(Table5[[#This Row],[ENZLOAD flux in kapp-slack.gms]]=0,Table5[[#This Row],[flux in kapp-slack.gms]]&lt;&gt;0,NOT(Table5[[#This Row],[spont or unknown?]]))</f>
        <v>0</v>
      </c>
      <c r="U4010" s="1" t="b">
        <f>OR(_xlfn.TEXTAFTER(Table5[[#This Row],[rxn]],"-",-1)="SPONT",_xlfn.TEXTAFTER(Table5[[#This Row],[rxn]],"-",-1)="UNKNOWN")</f>
        <v>1</v>
      </c>
      <c r="V4010" s="1">
        <f>_xlfn.XLOOKUP(SUBSTITUTE(Table5[[#This Row],[rxn]],"RXN-","ENZLOAD-"),Table4[rxn],Table4[ub],0)</f>
        <v>0</v>
      </c>
      <c r="W4010" s="1" t="b">
        <f>AND(Table5[[#This Row],[FVA ENZLOAD flux UB]]=0,Table5[[#This Row],[ENZ not made when it should be?]])</f>
        <v>0</v>
      </c>
    </row>
    <row r="4011" spans="6:23" hidden="1">
      <c r="F4011" s="1" t="s">
        <v>9924</v>
      </c>
      <c r="G4011" s="1" t="str">
        <f>_xlfn.TEXTBEFORE(Table5[[#This Row],[rxn     kapp_old        kapp_slack_ub   kapp_slack_lb]]," ")</f>
        <v>RXN-TTDCAt_c_x_FWD-SPONT</v>
      </c>
      <c r="H401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01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011" s="1">
        <f>_xlfn.NUMBERVALUE(_xlfn.TEXTAFTER(Table5[[#This Row],[rxn     kapp_old        kapp_slack_ub   kapp_slack_lb]]," ",-1))</f>
        <v>0</v>
      </c>
      <c r="K4011" s="1">
        <f>_xlfn.XLOOKUP(SUBSTITUTE(Table5[[#This Row],[rxn]],"RXN-","ENZLOAD-"),ENZLOAD[name],ENZLOAD[flux],0)</f>
        <v>0</v>
      </c>
      <c r="L4011" s="1" t="str">
        <f>"'"&amp;Table5[[#This Row],[rxn]]&amp;"'"&amp;CHAR(9)&amp;IF(AND(Table5[[#This Row],[kapp_slack_ub]]&lt;&gt;0,Table5[[#This Row],[kapp_old]]&lt;$F$1),$F$1,Table5[[#This Row],[kapp_old]])</f>
        <v>'RXN-TTDCAt_c_x_FWD-SPONT'	27141.27779288</v>
      </c>
      <c r="M4011" s="1">
        <f>_xlfn.XLOOKUP(Table5[[#This Row],[rxn]],Table3[name],Table3[flux],$F$1)</f>
        <v>27141.277792879999</v>
      </c>
      <c r="N4011" s="1" t="str">
        <f>IFERROR(Table5[[#This Row],[min flux]]/Table5[[#This Row],[associated enzload]],"")</f>
        <v/>
      </c>
      <c r="O4011" s="1">
        <f>_xlfn.NUMBERVALUE(IF(Table5[[#This Row],[flux/enzload]]="","",ABS($N$1-Table5[[#This Row],[flux/enzload]])))</f>
        <v>0</v>
      </c>
      <c r="P4011" s="1">
        <f>Table5[[#This Row],[kapp_old]]+IFERROR(((Table5[[#This Row],[kapp_slack_ub]]-Table5[[#This Row],[kapp_slack_lb]])/Table5[[#This Row],[associated enzload]]),0)</f>
        <v>27141.277792879999</v>
      </c>
      <c r="Q4011" s="1" t="str">
        <f>"'"&amp;Table5[[#This Row],[rxn]]&amp;"'"&amp;CHAR(9)&amp;Table5[[#This Row],[kapp + (slack_ub - slack_lb)/enzload]]</f>
        <v>'RXN-TTDCAt_c_x_FWD-SPONT'	27141.27779288</v>
      </c>
      <c r="R4011" s="1">
        <f>_xlfn.XLOOKUP(Table5[[#This Row],[rxn]],Table38[name],Table38[flux],0)</f>
        <v>0</v>
      </c>
      <c r="S4011" s="1">
        <f>_xlfn.XLOOKUP(SUBSTITUTE(Table5[[#This Row],[rxn]],"RXN-","ENZLOAD-"),Table38[name],Table38[flux],0)</f>
        <v>0</v>
      </c>
      <c r="T4011" s="1" t="b">
        <f>AND(Table5[[#This Row],[ENZLOAD flux in kapp-slack.gms]]=0,Table5[[#This Row],[flux in kapp-slack.gms]]&lt;&gt;0,NOT(Table5[[#This Row],[spont or unknown?]]))</f>
        <v>0</v>
      </c>
      <c r="U4011" s="1" t="b">
        <f>OR(_xlfn.TEXTAFTER(Table5[[#This Row],[rxn]],"-",-1)="SPONT",_xlfn.TEXTAFTER(Table5[[#This Row],[rxn]],"-",-1)="UNKNOWN")</f>
        <v>1</v>
      </c>
      <c r="V4011" s="1">
        <f>_xlfn.XLOOKUP(SUBSTITUTE(Table5[[#This Row],[rxn]],"RXN-","ENZLOAD-"),Table4[rxn],Table4[ub],0)</f>
        <v>0</v>
      </c>
      <c r="W4011" s="1" t="b">
        <f>AND(Table5[[#This Row],[FVA ENZLOAD flux UB]]=0,Table5[[#This Row],[ENZ not made when it should be?]])</f>
        <v>0</v>
      </c>
    </row>
    <row r="4012" spans="6:23" hidden="1">
      <c r="F4012" s="1" t="s">
        <v>9925</v>
      </c>
      <c r="G4012" s="1" t="str">
        <f>_xlfn.TEXTBEFORE(Table5[[#This Row],[rxn     kapp_old        kapp_slack_ub   kapp_slack_lb]]," ")</f>
        <v>RXN-TTDCAt_c_x_REV-SPONT</v>
      </c>
      <c r="H401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01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012" s="1">
        <f>_xlfn.NUMBERVALUE(_xlfn.TEXTAFTER(Table5[[#This Row],[rxn     kapp_old        kapp_slack_ub   kapp_slack_lb]]," ",-1))</f>
        <v>0</v>
      </c>
      <c r="K4012" s="1">
        <f>_xlfn.XLOOKUP(SUBSTITUTE(Table5[[#This Row],[rxn]],"RXN-","ENZLOAD-"),ENZLOAD[name],ENZLOAD[flux],0)</f>
        <v>0</v>
      </c>
      <c r="L4012" s="1" t="str">
        <f>"'"&amp;Table5[[#This Row],[rxn]]&amp;"'"&amp;CHAR(9)&amp;IF(AND(Table5[[#This Row],[kapp_slack_ub]]&lt;&gt;0,Table5[[#This Row],[kapp_old]]&lt;$F$1),$F$1,Table5[[#This Row],[kapp_old]])</f>
        <v>'RXN-TTDCAt_c_x_REV-SPONT'	27141.27779288</v>
      </c>
      <c r="M4012" s="1">
        <f>_xlfn.XLOOKUP(Table5[[#This Row],[rxn]],Table3[name],Table3[flux],$F$1)</f>
        <v>27141.277792879999</v>
      </c>
      <c r="N4012" s="1" t="str">
        <f>IFERROR(Table5[[#This Row],[min flux]]/Table5[[#This Row],[associated enzload]],"")</f>
        <v/>
      </c>
      <c r="O4012" s="1">
        <f>_xlfn.NUMBERVALUE(IF(Table5[[#This Row],[flux/enzload]]="","",ABS($N$1-Table5[[#This Row],[flux/enzload]])))</f>
        <v>0</v>
      </c>
      <c r="P4012" s="1">
        <f>Table5[[#This Row],[kapp_old]]+IFERROR(((Table5[[#This Row],[kapp_slack_ub]]-Table5[[#This Row],[kapp_slack_lb]])/Table5[[#This Row],[associated enzload]]),0)</f>
        <v>27141.277792879999</v>
      </c>
      <c r="Q4012" s="1" t="str">
        <f>"'"&amp;Table5[[#This Row],[rxn]]&amp;"'"&amp;CHAR(9)&amp;Table5[[#This Row],[kapp + (slack_ub - slack_lb)/enzload]]</f>
        <v>'RXN-TTDCAt_c_x_REV-SPONT'	27141.27779288</v>
      </c>
      <c r="R4012" s="1">
        <f>_xlfn.XLOOKUP(Table5[[#This Row],[rxn]],Table38[name],Table38[flux],0)</f>
        <v>0</v>
      </c>
      <c r="S4012" s="1">
        <f>_xlfn.XLOOKUP(SUBSTITUTE(Table5[[#This Row],[rxn]],"RXN-","ENZLOAD-"),Table38[name],Table38[flux],0)</f>
        <v>0</v>
      </c>
      <c r="T4012" s="1" t="b">
        <f>AND(Table5[[#This Row],[ENZLOAD flux in kapp-slack.gms]]=0,Table5[[#This Row],[flux in kapp-slack.gms]]&lt;&gt;0,NOT(Table5[[#This Row],[spont or unknown?]]))</f>
        <v>0</v>
      </c>
      <c r="U4012" s="1" t="b">
        <f>OR(_xlfn.TEXTAFTER(Table5[[#This Row],[rxn]],"-",-1)="SPONT",_xlfn.TEXTAFTER(Table5[[#This Row],[rxn]],"-",-1)="UNKNOWN")</f>
        <v>1</v>
      </c>
      <c r="V4012" s="1">
        <f>_xlfn.XLOOKUP(SUBSTITUTE(Table5[[#This Row],[rxn]],"RXN-","ENZLOAD-"),Table4[rxn],Table4[ub],0)</f>
        <v>0</v>
      </c>
      <c r="W4012" s="1" t="b">
        <f>AND(Table5[[#This Row],[FVA ENZLOAD flux UB]]=0,Table5[[#This Row],[ENZ not made when it should be?]])</f>
        <v>0</v>
      </c>
    </row>
    <row r="4013" spans="6:23" hidden="1">
      <c r="F4013" s="1" t="s">
        <v>9926</v>
      </c>
      <c r="G4013" s="1" t="str">
        <f>_xlfn.TEXTBEFORE(Table5[[#This Row],[rxn     kapp_old        kapp_slack_ub   kapp_slack_lb]]," ")</f>
        <v>RXN-TTDCAt_l_rm_FWD-SPONT</v>
      </c>
      <c r="H401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01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013" s="1">
        <f>_xlfn.NUMBERVALUE(_xlfn.TEXTAFTER(Table5[[#This Row],[rxn     kapp_old        kapp_slack_ub   kapp_slack_lb]]," ",-1))</f>
        <v>0</v>
      </c>
      <c r="K4013" s="1">
        <f>_xlfn.XLOOKUP(SUBSTITUTE(Table5[[#This Row],[rxn]],"RXN-","ENZLOAD-"),ENZLOAD[name],ENZLOAD[flux],0)</f>
        <v>0</v>
      </c>
      <c r="L4013" s="1" t="str">
        <f>"'"&amp;Table5[[#This Row],[rxn]]&amp;"'"&amp;CHAR(9)&amp;IF(AND(Table5[[#This Row],[kapp_slack_ub]]&lt;&gt;0,Table5[[#This Row],[kapp_old]]&lt;$F$1),$F$1,Table5[[#This Row],[kapp_old]])</f>
        <v>'RXN-TTDCAt_l_rm_FWD-SPONT'	27141.27779288</v>
      </c>
      <c r="M4013" s="1">
        <f>_xlfn.XLOOKUP(Table5[[#This Row],[rxn]],Table3[name],Table3[flux],$F$1)</f>
        <v>27141.277792879999</v>
      </c>
      <c r="N4013" s="1" t="str">
        <f>IFERROR(Table5[[#This Row],[min flux]]/Table5[[#This Row],[associated enzload]],"")</f>
        <v/>
      </c>
      <c r="O4013" s="1">
        <f>_xlfn.NUMBERVALUE(IF(Table5[[#This Row],[flux/enzload]]="","",ABS($N$1-Table5[[#This Row],[flux/enzload]])))</f>
        <v>0</v>
      </c>
      <c r="P4013" s="1">
        <f>Table5[[#This Row],[kapp_old]]+IFERROR(((Table5[[#This Row],[kapp_slack_ub]]-Table5[[#This Row],[kapp_slack_lb]])/Table5[[#This Row],[associated enzload]]),0)</f>
        <v>27141.277792879999</v>
      </c>
      <c r="Q4013" s="1" t="str">
        <f>"'"&amp;Table5[[#This Row],[rxn]]&amp;"'"&amp;CHAR(9)&amp;Table5[[#This Row],[kapp + (slack_ub - slack_lb)/enzload]]</f>
        <v>'RXN-TTDCAt_l_rm_FWD-SPONT'	27141.27779288</v>
      </c>
      <c r="R4013" s="1">
        <f>_xlfn.XLOOKUP(Table5[[#This Row],[rxn]],Table38[name],Table38[flux],0)</f>
        <v>0</v>
      </c>
      <c r="S4013" s="1">
        <f>_xlfn.XLOOKUP(SUBSTITUTE(Table5[[#This Row],[rxn]],"RXN-","ENZLOAD-"),Table38[name],Table38[flux],0)</f>
        <v>0</v>
      </c>
      <c r="T4013" s="1" t="b">
        <f>AND(Table5[[#This Row],[ENZLOAD flux in kapp-slack.gms]]=0,Table5[[#This Row],[flux in kapp-slack.gms]]&lt;&gt;0,NOT(Table5[[#This Row],[spont or unknown?]]))</f>
        <v>0</v>
      </c>
      <c r="U4013" s="1" t="b">
        <f>OR(_xlfn.TEXTAFTER(Table5[[#This Row],[rxn]],"-",-1)="SPONT",_xlfn.TEXTAFTER(Table5[[#This Row],[rxn]],"-",-1)="UNKNOWN")</f>
        <v>1</v>
      </c>
      <c r="V4013" s="1">
        <f>_xlfn.XLOOKUP(SUBSTITUTE(Table5[[#This Row],[rxn]],"RXN-","ENZLOAD-"),Table4[rxn],Table4[ub],0)</f>
        <v>0</v>
      </c>
      <c r="W4013" s="1" t="b">
        <f>AND(Table5[[#This Row],[FVA ENZLOAD flux UB]]=0,Table5[[#This Row],[ENZ not made when it should be?]])</f>
        <v>0</v>
      </c>
    </row>
    <row r="4014" spans="6:23" hidden="1">
      <c r="F4014" s="1" t="s">
        <v>9927</v>
      </c>
      <c r="G4014" s="1" t="str">
        <f>_xlfn.TEXTBEFORE(Table5[[#This Row],[rxn     kapp_old        kapp_slack_ub   kapp_slack_lb]]," ")</f>
        <v>RXN-TTDCAt_l_rm_REV-SPONT</v>
      </c>
      <c r="H401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01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014" s="1">
        <f>_xlfn.NUMBERVALUE(_xlfn.TEXTAFTER(Table5[[#This Row],[rxn     kapp_old        kapp_slack_ub   kapp_slack_lb]]," ",-1))</f>
        <v>0</v>
      </c>
      <c r="K4014" s="1">
        <f>_xlfn.XLOOKUP(SUBSTITUTE(Table5[[#This Row],[rxn]],"RXN-","ENZLOAD-"),ENZLOAD[name],ENZLOAD[flux],0)</f>
        <v>0</v>
      </c>
      <c r="L4014" s="1" t="str">
        <f>"'"&amp;Table5[[#This Row],[rxn]]&amp;"'"&amp;CHAR(9)&amp;IF(AND(Table5[[#This Row],[kapp_slack_ub]]&lt;&gt;0,Table5[[#This Row],[kapp_old]]&lt;$F$1),$F$1,Table5[[#This Row],[kapp_old]])</f>
        <v>'RXN-TTDCAt_l_rm_REV-SPONT'	27141.27779288</v>
      </c>
      <c r="M4014" s="1">
        <f>_xlfn.XLOOKUP(Table5[[#This Row],[rxn]],Table3[name],Table3[flux],$F$1)</f>
        <v>27141.277792879999</v>
      </c>
      <c r="N4014" s="1" t="str">
        <f>IFERROR(Table5[[#This Row],[min flux]]/Table5[[#This Row],[associated enzload]],"")</f>
        <v/>
      </c>
      <c r="O4014" s="1">
        <f>_xlfn.NUMBERVALUE(IF(Table5[[#This Row],[flux/enzload]]="","",ABS($N$1-Table5[[#This Row],[flux/enzload]])))</f>
        <v>0</v>
      </c>
      <c r="P4014" s="1">
        <f>Table5[[#This Row],[kapp_old]]+IFERROR(((Table5[[#This Row],[kapp_slack_ub]]-Table5[[#This Row],[kapp_slack_lb]])/Table5[[#This Row],[associated enzload]]),0)</f>
        <v>27141.277792879999</v>
      </c>
      <c r="Q4014" s="1" t="str">
        <f>"'"&amp;Table5[[#This Row],[rxn]]&amp;"'"&amp;CHAR(9)&amp;Table5[[#This Row],[kapp + (slack_ub - slack_lb)/enzload]]</f>
        <v>'RXN-TTDCAt_l_rm_REV-SPONT'	27141.27779288</v>
      </c>
      <c r="R4014" s="1">
        <f>_xlfn.XLOOKUP(Table5[[#This Row],[rxn]],Table38[name],Table38[flux],0)</f>
        <v>0</v>
      </c>
      <c r="S4014" s="1">
        <f>_xlfn.XLOOKUP(SUBSTITUTE(Table5[[#This Row],[rxn]],"RXN-","ENZLOAD-"),Table38[name],Table38[flux],0)</f>
        <v>0</v>
      </c>
      <c r="T4014" s="1" t="b">
        <f>AND(Table5[[#This Row],[ENZLOAD flux in kapp-slack.gms]]=0,Table5[[#This Row],[flux in kapp-slack.gms]]&lt;&gt;0,NOT(Table5[[#This Row],[spont or unknown?]]))</f>
        <v>0</v>
      </c>
      <c r="U4014" s="1" t="b">
        <f>OR(_xlfn.TEXTAFTER(Table5[[#This Row],[rxn]],"-",-1)="SPONT",_xlfn.TEXTAFTER(Table5[[#This Row],[rxn]],"-",-1)="UNKNOWN")</f>
        <v>1</v>
      </c>
      <c r="V4014" s="1">
        <f>_xlfn.XLOOKUP(SUBSTITUTE(Table5[[#This Row],[rxn]],"RXN-","ENZLOAD-"),Table4[rxn],Table4[ub],0)</f>
        <v>0</v>
      </c>
      <c r="W4014" s="1" t="b">
        <f>AND(Table5[[#This Row],[FVA ENZLOAD flux UB]]=0,Table5[[#This Row],[ENZ not made when it should be?]])</f>
        <v>0</v>
      </c>
    </row>
    <row r="4015" spans="6:23" hidden="1">
      <c r="F4015" s="1" t="s">
        <v>9930</v>
      </c>
      <c r="G4015" s="1" t="str">
        <f>_xlfn.TEXTBEFORE(Table5[[#This Row],[rxn     kapp_old        kapp_slack_ub   kapp_slack_lb]]," ")</f>
        <v>RXN-TYRt_c_m_FWD-SPONT</v>
      </c>
      <c r="H401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01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015" s="1">
        <f>_xlfn.NUMBERVALUE(_xlfn.TEXTAFTER(Table5[[#This Row],[rxn     kapp_old        kapp_slack_ub   kapp_slack_lb]]," ",-1))</f>
        <v>0</v>
      </c>
      <c r="K4015" s="1">
        <f>_xlfn.XLOOKUP(SUBSTITUTE(Table5[[#This Row],[rxn]],"RXN-","ENZLOAD-"),ENZLOAD[name],ENZLOAD[flux],0)</f>
        <v>0</v>
      </c>
      <c r="L4015" s="1" t="str">
        <f>"'"&amp;Table5[[#This Row],[rxn]]&amp;"'"&amp;CHAR(9)&amp;IF(AND(Table5[[#This Row],[kapp_slack_ub]]&lt;&gt;0,Table5[[#This Row],[kapp_old]]&lt;$F$1),$F$1,Table5[[#This Row],[kapp_old]])</f>
        <v>'RXN-TYRt_c_m_FWD-SPONT'	27141.27779288</v>
      </c>
      <c r="M4015" s="1">
        <f>_xlfn.XLOOKUP(Table5[[#This Row],[rxn]],Table3[name],Table3[flux],$F$1)</f>
        <v>27141.277792879999</v>
      </c>
      <c r="N4015" s="1" t="str">
        <f>IFERROR(Table5[[#This Row],[min flux]]/Table5[[#This Row],[associated enzload]],"")</f>
        <v/>
      </c>
      <c r="O4015" s="1">
        <f>_xlfn.NUMBERVALUE(IF(Table5[[#This Row],[flux/enzload]]="","",ABS($N$1-Table5[[#This Row],[flux/enzload]])))</f>
        <v>0</v>
      </c>
      <c r="P4015" s="1">
        <f>Table5[[#This Row],[kapp_old]]+IFERROR(((Table5[[#This Row],[kapp_slack_ub]]-Table5[[#This Row],[kapp_slack_lb]])/Table5[[#This Row],[associated enzload]]),0)</f>
        <v>27141.277792879999</v>
      </c>
      <c r="Q4015" s="1" t="str">
        <f>"'"&amp;Table5[[#This Row],[rxn]]&amp;"'"&amp;CHAR(9)&amp;Table5[[#This Row],[kapp + (slack_ub - slack_lb)/enzload]]</f>
        <v>'RXN-TYRt_c_m_FWD-SPONT'	27141.27779288</v>
      </c>
      <c r="R4015" s="1">
        <f>_xlfn.XLOOKUP(Table5[[#This Row],[rxn]],Table38[name],Table38[flux],0)</f>
        <v>0</v>
      </c>
      <c r="S4015" s="1">
        <f>_xlfn.XLOOKUP(SUBSTITUTE(Table5[[#This Row],[rxn]],"RXN-","ENZLOAD-"),Table38[name],Table38[flux],0)</f>
        <v>0</v>
      </c>
      <c r="T4015" s="1" t="b">
        <f>AND(Table5[[#This Row],[ENZLOAD flux in kapp-slack.gms]]=0,Table5[[#This Row],[flux in kapp-slack.gms]]&lt;&gt;0,NOT(Table5[[#This Row],[spont or unknown?]]))</f>
        <v>0</v>
      </c>
      <c r="U4015" s="1" t="b">
        <f>OR(_xlfn.TEXTAFTER(Table5[[#This Row],[rxn]],"-",-1)="SPONT",_xlfn.TEXTAFTER(Table5[[#This Row],[rxn]],"-",-1)="UNKNOWN")</f>
        <v>1</v>
      </c>
      <c r="V4015" s="1">
        <f>_xlfn.XLOOKUP(SUBSTITUTE(Table5[[#This Row],[rxn]],"RXN-","ENZLOAD-"),Table4[rxn],Table4[ub],0)</f>
        <v>0</v>
      </c>
      <c r="W4015" s="1" t="b">
        <f>AND(Table5[[#This Row],[FVA ENZLOAD flux UB]]=0,Table5[[#This Row],[ENZ not made when it should be?]])</f>
        <v>0</v>
      </c>
    </row>
    <row r="4016" spans="6:23" hidden="1">
      <c r="F4016" s="1" t="s">
        <v>9932</v>
      </c>
      <c r="G4016" s="1" t="str">
        <f>_xlfn.TEXTBEFORE(Table5[[#This Row],[rxn     kapp_old        kapp_slack_ub   kapp_slack_lb]]," ")</f>
        <v>RXN-TYRt_c_x_FWD-SPONT</v>
      </c>
      <c r="H401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01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016" s="1">
        <f>_xlfn.NUMBERVALUE(_xlfn.TEXTAFTER(Table5[[#This Row],[rxn     kapp_old        kapp_slack_ub   kapp_slack_lb]]," ",-1))</f>
        <v>0</v>
      </c>
      <c r="K4016" s="1">
        <f>_xlfn.XLOOKUP(SUBSTITUTE(Table5[[#This Row],[rxn]],"RXN-","ENZLOAD-"),ENZLOAD[name],ENZLOAD[flux],0)</f>
        <v>0</v>
      </c>
      <c r="L4016" s="1" t="str">
        <f>"'"&amp;Table5[[#This Row],[rxn]]&amp;"'"&amp;CHAR(9)&amp;IF(AND(Table5[[#This Row],[kapp_slack_ub]]&lt;&gt;0,Table5[[#This Row],[kapp_old]]&lt;$F$1),$F$1,Table5[[#This Row],[kapp_old]])</f>
        <v>'RXN-TYRt_c_x_FWD-SPONT'	27141.27779288</v>
      </c>
      <c r="M4016" s="1">
        <f>_xlfn.XLOOKUP(Table5[[#This Row],[rxn]],Table3[name],Table3[flux],$F$1)</f>
        <v>27141.277792879999</v>
      </c>
      <c r="N4016" s="1" t="str">
        <f>IFERROR(Table5[[#This Row],[min flux]]/Table5[[#This Row],[associated enzload]],"")</f>
        <v/>
      </c>
      <c r="O4016" s="1">
        <f>_xlfn.NUMBERVALUE(IF(Table5[[#This Row],[flux/enzload]]="","",ABS($N$1-Table5[[#This Row],[flux/enzload]])))</f>
        <v>0</v>
      </c>
      <c r="P4016" s="1">
        <f>Table5[[#This Row],[kapp_old]]+IFERROR(((Table5[[#This Row],[kapp_slack_ub]]-Table5[[#This Row],[kapp_slack_lb]])/Table5[[#This Row],[associated enzload]]),0)</f>
        <v>27141.277792879999</v>
      </c>
      <c r="Q4016" s="1" t="str">
        <f>"'"&amp;Table5[[#This Row],[rxn]]&amp;"'"&amp;CHAR(9)&amp;Table5[[#This Row],[kapp + (slack_ub - slack_lb)/enzload]]</f>
        <v>'RXN-TYRt_c_x_FWD-SPONT'	27141.27779288</v>
      </c>
      <c r="R4016" s="1">
        <f>_xlfn.XLOOKUP(Table5[[#This Row],[rxn]],Table38[name],Table38[flux],0)</f>
        <v>0</v>
      </c>
      <c r="S4016" s="1">
        <f>_xlfn.XLOOKUP(SUBSTITUTE(Table5[[#This Row],[rxn]],"RXN-","ENZLOAD-"),Table38[name],Table38[flux],0)</f>
        <v>0</v>
      </c>
      <c r="T4016" s="1" t="b">
        <f>AND(Table5[[#This Row],[ENZLOAD flux in kapp-slack.gms]]=0,Table5[[#This Row],[flux in kapp-slack.gms]]&lt;&gt;0,NOT(Table5[[#This Row],[spont or unknown?]]))</f>
        <v>0</v>
      </c>
      <c r="U4016" s="1" t="b">
        <f>OR(_xlfn.TEXTAFTER(Table5[[#This Row],[rxn]],"-",-1)="SPONT",_xlfn.TEXTAFTER(Table5[[#This Row],[rxn]],"-",-1)="UNKNOWN")</f>
        <v>1</v>
      </c>
      <c r="V4016" s="1">
        <f>_xlfn.XLOOKUP(SUBSTITUTE(Table5[[#This Row],[rxn]],"RXN-","ENZLOAD-"),Table4[rxn],Table4[ub],0)</f>
        <v>0</v>
      </c>
      <c r="W4016" s="1" t="b">
        <f>AND(Table5[[#This Row],[FVA ENZLOAD flux UB]]=0,Table5[[#This Row],[ENZ not made when it should be?]])</f>
        <v>0</v>
      </c>
    </row>
    <row r="4017" spans="6:23" hidden="1">
      <c r="F4017" s="1" t="s">
        <v>9933</v>
      </c>
      <c r="G4017" s="1" t="str">
        <f>_xlfn.TEXTBEFORE(Table5[[#This Row],[rxn     kapp_old        kapp_slack_ub   kapp_slack_lb]]," ")</f>
        <v>RXN-TYRt_c_x_REV-SPONT</v>
      </c>
      <c r="H401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01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017" s="1">
        <f>_xlfn.NUMBERVALUE(_xlfn.TEXTAFTER(Table5[[#This Row],[rxn     kapp_old        kapp_slack_ub   kapp_slack_lb]]," ",-1))</f>
        <v>0</v>
      </c>
      <c r="K4017" s="1">
        <f>_xlfn.XLOOKUP(SUBSTITUTE(Table5[[#This Row],[rxn]],"RXN-","ENZLOAD-"),ENZLOAD[name],ENZLOAD[flux],0)</f>
        <v>0</v>
      </c>
      <c r="L4017" s="1" t="str">
        <f>"'"&amp;Table5[[#This Row],[rxn]]&amp;"'"&amp;CHAR(9)&amp;IF(AND(Table5[[#This Row],[kapp_slack_ub]]&lt;&gt;0,Table5[[#This Row],[kapp_old]]&lt;$F$1),$F$1,Table5[[#This Row],[kapp_old]])</f>
        <v>'RXN-TYRt_c_x_REV-SPONT'	27141.27779288</v>
      </c>
      <c r="M4017" s="1">
        <f>_xlfn.XLOOKUP(Table5[[#This Row],[rxn]],Table3[name],Table3[flux],$F$1)</f>
        <v>27141.277792879999</v>
      </c>
      <c r="N4017" s="1" t="str">
        <f>IFERROR(Table5[[#This Row],[min flux]]/Table5[[#This Row],[associated enzload]],"")</f>
        <v/>
      </c>
      <c r="O4017" s="1">
        <f>_xlfn.NUMBERVALUE(IF(Table5[[#This Row],[flux/enzload]]="","",ABS($N$1-Table5[[#This Row],[flux/enzload]])))</f>
        <v>0</v>
      </c>
      <c r="P4017" s="1">
        <f>Table5[[#This Row],[kapp_old]]+IFERROR(((Table5[[#This Row],[kapp_slack_ub]]-Table5[[#This Row],[kapp_slack_lb]])/Table5[[#This Row],[associated enzload]]),0)</f>
        <v>27141.277792879999</v>
      </c>
      <c r="Q4017" s="1" t="str">
        <f>"'"&amp;Table5[[#This Row],[rxn]]&amp;"'"&amp;CHAR(9)&amp;Table5[[#This Row],[kapp + (slack_ub - slack_lb)/enzload]]</f>
        <v>'RXN-TYRt_c_x_REV-SPONT'	27141.27779288</v>
      </c>
      <c r="R4017" s="1">
        <f>_xlfn.XLOOKUP(Table5[[#This Row],[rxn]],Table38[name],Table38[flux],0)</f>
        <v>0</v>
      </c>
      <c r="S4017" s="1">
        <f>_xlfn.XLOOKUP(SUBSTITUTE(Table5[[#This Row],[rxn]],"RXN-","ENZLOAD-"),Table38[name],Table38[flux],0)</f>
        <v>0</v>
      </c>
      <c r="T4017" s="1" t="b">
        <f>AND(Table5[[#This Row],[ENZLOAD flux in kapp-slack.gms]]=0,Table5[[#This Row],[flux in kapp-slack.gms]]&lt;&gt;0,NOT(Table5[[#This Row],[spont or unknown?]]))</f>
        <v>0</v>
      </c>
      <c r="U4017" s="1" t="b">
        <f>OR(_xlfn.TEXTAFTER(Table5[[#This Row],[rxn]],"-",-1)="SPONT",_xlfn.TEXTAFTER(Table5[[#This Row],[rxn]],"-",-1)="UNKNOWN")</f>
        <v>1</v>
      </c>
      <c r="V4017" s="1">
        <f>_xlfn.XLOOKUP(SUBSTITUTE(Table5[[#This Row],[rxn]],"RXN-","ENZLOAD-"),Table4[rxn],Table4[ub],0)</f>
        <v>0</v>
      </c>
      <c r="W4017" s="1" t="b">
        <f>AND(Table5[[#This Row],[FVA ENZLOAD flux UB]]=0,Table5[[#This Row],[ENZ not made when it should be?]])</f>
        <v>0</v>
      </c>
    </row>
    <row r="4018" spans="6:23" hidden="1">
      <c r="F4018" s="1" t="s">
        <v>9942</v>
      </c>
      <c r="G4018" s="1" t="str">
        <f>_xlfn.TEXTBEFORE(Table5[[#This Row],[rxn     kapp_old        kapp_slack_ub   kapp_slack_lb]]," ")</f>
        <v>RXN-TYRtpa_v_FWD-rt0111</v>
      </c>
      <c r="H401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01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018" s="1">
        <f>_xlfn.NUMBERVALUE(_xlfn.TEXTAFTER(Table5[[#This Row],[rxn     kapp_old        kapp_slack_ub   kapp_slack_lb]]," ",-1))</f>
        <v>0</v>
      </c>
      <c r="K4018" s="1">
        <f>_xlfn.XLOOKUP(SUBSTITUTE(Table5[[#This Row],[rxn]],"RXN-","ENZLOAD-"),ENZLOAD[name],ENZLOAD[flux],0)</f>
        <v>0</v>
      </c>
      <c r="L4018" s="1" t="str">
        <f>"'"&amp;Table5[[#This Row],[rxn]]&amp;"'"&amp;CHAR(9)&amp;IF(AND(Table5[[#This Row],[kapp_slack_ub]]&lt;&gt;0,Table5[[#This Row],[kapp_old]]&lt;$F$1),$F$1,Table5[[#This Row],[kapp_old]])</f>
        <v>'RXN-TYRtpa_v_FWD-rt0111'	27141.27779288</v>
      </c>
      <c r="M4018" s="1">
        <f>_xlfn.XLOOKUP(Table5[[#This Row],[rxn]],Table3[name],Table3[flux],$F$1)</f>
        <v>27141.277792879999</v>
      </c>
      <c r="N4018" s="1" t="str">
        <f>IFERROR(Table5[[#This Row],[min flux]]/Table5[[#This Row],[associated enzload]],"")</f>
        <v/>
      </c>
      <c r="O4018" s="1">
        <f>_xlfn.NUMBERVALUE(IF(Table5[[#This Row],[flux/enzload]]="","",ABS($N$1-Table5[[#This Row],[flux/enzload]])))</f>
        <v>0</v>
      </c>
      <c r="P4018" s="1">
        <f>Table5[[#This Row],[kapp_old]]+IFERROR(((Table5[[#This Row],[kapp_slack_ub]]-Table5[[#This Row],[kapp_slack_lb]])/Table5[[#This Row],[associated enzload]]),0)</f>
        <v>27141.277792879999</v>
      </c>
      <c r="Q4018" s="1" t="str">
        <f>"'"&amp;Table5[[#This Row],[rxn]]&amp;"'"&amp;CHAR(9)&amp;Table5[[#This Row],[kapp + (slack_ub - slack_lb)/enzload]]</f>
        <v>'RXN-TYRtpa_v_FWD-rt0111'	27141.27779288</v>
      </c>
      <c r="R4018" s="1">
        <f>_xlfn.XLOOKUP(Table5[[#This Row],[rxn]],Table38[name],Table38[flux],0)</f>
        <v>0</v>
      </c>
      <c r="S4018" s="1">
        <f>_xlfn.XLOOKUP(SUBSTITUTE(Table5[[#This Row],[rxn]],"RXN-","ENZLOAD-"),Table38[name],Table38[flux],0)</f>
        <v>0</v>
      </c>
      <c r="T4018" s="1" t="b">
        <f>AND(Table5[[#This Row],[ENZLOAD flux in kapp-slack.gms]]=0,Table5[[#This Row],[flux in kapp-slack.gms]]&lt;&gt;0,NOT(Table5[[#This Row],[spont or unknown?]]))</f>
        <v>0</v>
      </c>
      <c r="U4018" s="1" t="b">
        <f>OR(_xlfn.TEXTAFTER(Table5[[#This Row],[rxn]],"-",-1)="SPONT",_xlfn.TEXTAFTER(Table5[[#This Row],[rxn]],"-",-1)="UNKNOWN")</f>
        <v>0</v>
      </c>
      <c r="V4018" s="1">
        <f>_xlfn.XLOOKUP(SUBSTITUTE(Table5[[#This Row],[rxn]],"RXN-","ENZLOAD-"),Table4[rxn],Table4[ub],0)</f>
        <v>0.6014254</v>
      </c>
      <c r="W4018" s="1" t="b">
        <f>AND(Table5[[#This Row],[FVA ENZLOAD flux UB]]=0,Table5[[#This Row],[ENZ not made when it should be?]])</f>
        <v>0</v>
      </c>
    </row>
    <row r="4019" spans="6:23" hidden="1">
      <c r="F4019" s="1" t="s">
        <v>9957</v>
      </c>
      <c r="G4019" s="1" t="str">
        <f>_xlfn.TEXTBEFORE(Table5[[#This Row],[rxn     kapp_old        kapp_slack_ub   kapp_slack_lb]]," ")</f>
        <v>RXN-UMPt_c_n_FWD-SPONT</v>
      </c>
      <c r="H401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01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019" s="1">
        <f>_xlfn.NUMBERVALUE(_xlfn.TEXTAFTER(Table5[[#This Row],[rxn     kapp_old        kapp_slack_ub   kapp_slack_lb]]," ",-1))</f>
        <v>0</v>
      </c>
      <c r="K4019" s="1">
        <f>_xlfn.XLOOKUP(SUBSTITUTE(Table5[[#This Row],[rxn]],"RXN-","ENZLOAD-"),ENZLOAD[name],ENZLOAD[flux],0)</f>
        <v>0</v>
      </c>
      <c r="L4019" s="1" t="str">
        <f>"'"&amp;Table5[[#This Row],[rxn]]&amp;"'"&amp;CHAR(9)&amp;IF(AND(Table5[[#This Row],[kapp_slack_ub]]&lt;&gt;0,Table5[[#This Row],[kapp_old]]&lt;$F$1),$F$1,Table5[[#This Row],[kapp_old]])</f>
        <v>'RXN-UMPt_c_n_FWD-SPONT'	27141.27779288</v>
      </c>
      <c r="M4019" s="1">
        <f>_xlfn.XLOOKUP(Table5[[#This Row],[rxn]],Table3[name],Table3[flux],$F$1)</f>
        <v>27141.277792879999</v>
      </c>
      <c r="N4019" s="1" t="str">
        <f>IFERROR(Table5[[#This Row],[min flux]]/Table5[[#This Row],[associated enzload]],"")</f>
        <v/>
      </c>
      <c r="O4019" s="1">
        <f>_xlfn.NUMBERVALUE(IF(Table5[[#This Row],[flux/enzload]]="","",ABS($N$1-Table5[[#This Row],[flux/enzload]])))</f>
        <v>0</v>
      </c>
      <c r="P4019" s="1">
        <f>Table5[[#This Row],[kapp_old]]+IFERROR(((Table5[[#This Row],[kapp_slack_ub]]-Table5[[#This Row],[kapp_slack_lb]])/Table5[[#This Row],[associated enzload]]),0)</f>
        <v>27141.277792879999</v>
      </c>
      <c r="Q4019" s="1" t="str">
        <f>"'"&amp;Table5[[#This Row],[rxn]]&amp;"'"&amp;CHAR(9)&amp;Table5[[#This Row],[kapp + (slack_ub - slack_lb)/enzload]]</f>
        <v>'RXN-UMPt_c_n_FWD-SPONT'	27141.27779288</v>
      </c>
      <c r="R4019" s="1">
        <f>_xlfn.XLOOKUP(Table5[[#This Row],[rxn]],Table38[name],Table38[flux],0)</f>
        <v>0</v>
      </c>
      <c r="S4019" s="1">
        <f>_xlfn.XLOOKUP(SUBSTITUTE(Table5[[#This Row],[rxn]],"RXN-","ENZLOAD-"),Table38[name],Table38[flux],0)</f>
        <v>0</v>
      </c>
      <c r="T4019" s="1" t="b">
        <f>AND(Table5[[#This Row],[ENZLOAD flux in kapp-slack.gms]]=0,Table5[[#This Row],[flux in kapp-slack.gms]]&lt;&gt;0,NOT(Table5[[#This Row],[spont or unknown?]]))</f>
        <v>0</v>
      </c>
      <c r="U4019" s="1" t="b">
        <f>OR(_xlfn.TEXTAFTER(Table5[[#This Row],[rxn]],"-",-1)="SPONT",_xlfn.TEXTAFTER(Table5[[#This Row],[rxn]],"-",-1)="UNKNOWN")</f>
        <v>1</v>
      </c>
      <c r="V4019" s="1">
        <f>_xlfn.XLOOKUP(SUBSTITUTE(Table5[[#This Row],[rxn]],"RXN-","ENZLOAD-"),Table4[rxn],Table4[ub],0)</f>
        <v>0</v>
      </c>
      <c r="W4019" s="1" t="b">
        <f>AND(Table5[[#This Row],[FVA ENZLOAD flux UB]]=0,Table5[[#This Row],[ENZ not made when it should be?]])</f>
        <v>0</v>
      </c>
    </row>
    <row r="4020" spans="6:23" hidden="1">
      <c r="F4020" s="1" t="s">
        <v>9958</v>
      </c>
      <c r="G4020" s="1" t="str">
        <f>_xlfn.TEXTBEFORE(Table5[[#This Row],[rxn     kapp_old        kapp_slack_ub   kapp_slack_lb]]," ")</f>
        <v>RXN-UMPt_c_n_REV-SPONT</v>
      </c>
      <c r="H402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02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020" s="1">
        <f>_xlfn.NUMBERVALUE(_xlfn.TEXTAFTER(Table5[[#This Row],[rxn     kapp_old        kapp_slack_ub   kapp_slack_lb]]," ",-1))</f>
        <v>0</v>
      </c>
      <c r="K4020" s="1">
        <f>_xlfn.XLOOKUP(SUBSTITUTE(Table5[[#This Row],[rxn]],"RXN-","ENZLOAD-"),ENZLOAD[name],ENZLOAD[flux],0)</f>
        <v>0</v>
      </c>
      <c r="L4020" s="1" t="str">
        <f>"'"&amp;Table5[[#This Row],[rxn]]&amp;"'"&amp;CHAR(9)&amp;IF(AND(Table5[[#This Row],[kapp_slack_ub]]&lt;&gt;0,Table5[[#This Row],[kapp_old]]&lt;$F$1),$F$1,Table5[[#This Row],[kapp_old]])</f>
        <v>'RXN-UMPt_c_n_REV-SPONT'	27141.27779288</v>
      </c>
      <c r="M4020" s="1">
        <f>_xlfn.XLOOKUP(Table5[[#This Row],[rxn]],Table3[name],Table3[flux],$F$1)</f>
        <v>27141.277792879999</v>
      </c>
      <c r="N4020" s="1" t="str">
        <f>IFERROR(Table5[[#This Row],[min flux]]/Table5[[#This Row],[associated enzload]],"")</f>
        <v/>
      </c>
      <c r="O4020" s="1">
        <f>_xlfn.NUMBERVALUE(IF(Table5[[#This Row],[flux/enzload]]="","",ABS($N$1-Table5[[#This Row],[flux/enzload]])))</f>
        <v>0</v>
      </c>
      <c r="P4020" s="1">
        <f>Table5[[#This Row],[kapp_old]]+IFERROR(((Table5[[#This Row],[kapp_slack_ub]]-Table5[[#This Row],[kapp_slack_lb]])/Table5[[#This Row],[associated enzload]]),0)</f>
        <v>27141.277792879999</v>
      </c>
      <c r="Q4020" s="1" t="str">
        <f>"'"&amp;Table5[[#This Row],[rxn]]&amp;"'"&amp;CHAR(9)&amp;Table5[[#This Row],[kapp + (slack_ub - slack_lb)/enzload]]</f>
        <v>'RXN-UMPt_c_n_REV-SPONT'	27141.27779288</v>
      </c>
      <c r="R4020" s="1">
        <f>_xlfn.XLOOKUP(Table5[[#This Row],[rxn]],Table38[name],Table38[flux],0)</f>
        <v>0</v>
      </c>
      <c r="S4020" s="1">
        <f>_xlfn.XLOOKUP(SUBSTITUTE(Table5[[#This Row],[rxn]],"RXN-","ENZLOAD-"),Table38[name],Table38[flux],0)</f>
        <v>0</v>
      </c>
      <c r="T4020" s="1" t="b">
        <f>AND(Table5[[#This Row],[ENZLOAD flux in kapp-slack.gms]]=0,Table5[[#This Row],[flux in kapp-slack.gms]]&lt;&gt;0,NOT(Table5[[#This Row],[spont or unknown?]]))</f>
        <v>0</v>
      </c>
      <c r="U4020" s="1" t="b">
        <f>OR(_xlfn.TEXTAFTER(Table5[[#This Row],[rxn]],"-",-1)="SPONT",_xlfn.TEXTAFTER(Table5[[#This Row],[rxn]],"-",-1)="UNKNOWN")</f>
        <v>1</v>
      </c>
      <c r="V4020" s="1">
        <f>_xlfn.XLOOKUP(SUBSTITUTE(Table5[[#This Row],[rxn]],"RXN-","ENZLOAD-"),Table4[rxn],Table4[ub],0)</f>
        <v>0</v>
      </c>
      <c r="W4020" s="1" t="b">
        <f>AND(Table5[[#This Row],[FVA ENZLOAD flux UB]]=0,Table5[[#This Row],[ENZ not made when it should be?]])</f>
        <v>0</v>
      </c>
    </row>
    <row r="4021" spans="6:23" hidden="1">
      <c r="F4021" s="1" t="s">
        <v>9959</v>
      </c>
      <c r="G4021" s="1" t="str">
        <f>_xlfn.TEXTBEFORE(Table5[[#This Row],[rxn     kapp_old        kapp_slack_ub   kapp_slack_lb]]," ")</f>
        <v>RXN-uniDOLDP_l_FWD-UNKNOWN</v>
      </c>
      <c r="H402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02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021" s="1">
        <f>_xlfn.NUMBERVALUE(_xlfn.TEXTAFTER(Table5[[#This Row],[rxn     kapp_old        kapp_slack_ub   kapp_slack_lb]]," ",-1))</f>
        <v>0</v>
      </c>
      <c r="K4021" s="1">
        <f>_xlfn.XLOOKUP(SUBSTITUTE(Table5[[#This Row],[rxn]],"RXN-","ENZLOAD-"),ENZLOAD[name],ENZLOAD[flux],0)</f>
        <v>0</v>
      </c>
      <c r="L4021" s="1" t="str">
        <f>"'"&amp;Table5[[#This Row],[rxn]]&amp;"'"&amp;CHAR(9)&amp;IF(AND(Table5[[#This Row],[kapp_slack_ub]]&lt;&gt;0,Table5[[#This Row],[kapp_old]]&lt;$F$1),$F$1,Table5[[#This Row],[kapp_old]])</f>
        <v>'RXN-uniDOLDP_l_FWD-UNKNOWN'	27141.27779288</v>
      </c>
      <c r="M4021" s="1">
        <f>_xlfn.XLOOKUP(Table5[[#This Row],[rxn]],Table3[name],Table3[flux],$F$1)</f>
        <v>6.5335238747196299E-4</v>
      </c>
      <c r="N4021" s="1" t="str">
        <f>IFERROR(Table5[[#This Row],[min flux]]/Table5[[#This Row],[associated enzload]],"")</f>
        <v/>
      </c>
      <c r="O4021" s="1">
        <f>_xlfn.NUMBERVALUE(IF(Table5[[#This Row],[flux/enzload]]="","",ABS($N$1-Table5[[#This Row],[flux/enzload]])))</f>
        <v>0</v>
      </c>
      <c r="P4021" s="1">
        <f>Table5[[#This Row],[kapp_old]]+IFERROR(((Table5[[#This Row],[kapp_slack_ub]]-Table5[[#This Row],[kapp_slack_lb]])/Table5[[#This Row],[associated enzload]]),0)</f>
        <v>27141.277792879999</v>
      </c>
      <c r="Q4021" s="1" t="str">
        <f>"'"&amp;Table5[[#This Row],[rxn]]&amp;"'"&amp;CHAR(9)&amp;Table5[[#This Row],[kapp + (slack_ub - slack_lb)/enzload]]</f>
        <v>'RXN-uniDOLDP_l_FWD-UNKNOWN'	27141.27779288</v>
      </c>
      <c r="R4021" s="1">
        <f>_xlfn.XLOOKUP(Table5[[#This Row],[rxn]],Table38[name],Table38[flux],0)</f>
        <v>6.6466019795099996E-4</v>
      </c>
      <c r="S4021" s="1">
        <f>_xlfn.XLOOKUP(SUBSTITUTE(Table5[[#This Row],[rxn]],"RXN-","ENZLOAD-"),Table38[name],Table38[flux],0)</f>
        <v>0</v>
      </c>
      <c r="T4021" s="1" t="b">
        <f>AND(Table5[[#This Row],[ENZLOAD flux in kapp-slack.gms]]=0,Table5[[#This Row],[flux in kapp-slack.gms]]&lt;&gt;0,NOT(Table5[[#This Row],[spont or unknown?]]))</f>
        <v>0</v>
      </c>
      <c r="U4021" s="1" t="b">
        <f>OR(_xlfn.TEXTAFTER(Table5[[#This Row],[rxn]],"-",-1)="SPONT",_xlfn.TEXTAFTER(Table5[[#This Row],[rxn]],"-",-1)="UNKNOWN")</f>
        <v>1</v>
      </c>
      <c r="V4021" s="1">
        <f>_xlfn.XLOOKUP(SUBSTITUTE(Table5[[#This Row],[rxn]],"RXN-","ENZLOAD-"),Table4[rxn],Table4[ub],0)</f>
        <v>0</v>
      </c>
      <c r="W4021" s="1" t="b">
        <f>AND(Table5[[#This Row],[FVA ENZLOAD flux UB]]=0,Table5[[#This Row],[ENZ not made when it should be?]])</f>
        <v>0</v>
      </c>
    </row>
    <row r="4022" spans="6:23" hidden="1">
      <c r="F4022" s="1" t="s">
        <v>9965</v>
      </c>
      <c r="G4022" s="1" t="str">
        <f>_xlfn.TEXTBEFORE(Table5[[#This Row],[rxn     kapp_old        kapp_slack_ub   kapp_slack_lb]]," ")</f>
        <v>RXN-UPP3S_c_FWD-rt2147</v>
      </c>
      <c r="H402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02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022" s="1">
        <f>_xlfn.NUMBERVALUE(_xlfn.TEXTAFTER(Table5[[#This Row],[rxn     kapp_old        kapp_slack_ub   kapp_slack_lb]]," ",-1))</f>
        <v>0</v>
      </c>
      <c r="K4022" s="1">
        <f>_xlfn.XLOOKUP(SUBSTITUTE(Table5[[#This Row],[rxn]],"RXN-","ENZLOAD-"),ENZLOAD[name],ENZLOAD[flux],0)</f>
        <v>0</v>
      </c>
      <c r="L4022" s="1" t="str">
        <f>"'"&amp;Table5[[#This Row],[rxn]]&amp;"'"&amp;CHAR(9)&amp;IF(AND(Table5[[#This Row],[kapp_slack_ub]]&lt;&gt;0,Table5[[#This Row],[kapp_old]]&lt;$F$1),$F$1,Table5[[#This Row],[kapp_old]])</f>
        <v>'RXN-UPP3S_c_FWD-rt2147'	27141.27779288</v>
      </c>
      <c r="M4022" s="1">
        <f>_xlfn.XLOOKUP(Table5[[#This Row],[rxn]],Table3[name],Table3[flux],$F$1)</f>
        <v>3.7981125170319003E-5</v>
      </c>
      <c r="N4022" s="1" t="str">
        <f>IFERROR(Table5[[#This Row],[min flux]]/Table5[[#This Row],[associated enzload]],"")</f>
        <v/>
      </c>
      <c r="O4022" s="1">
        <f>_xlfn.NUMBERVALUE(IF(Table5[[#This Row],[flux/enzload]]="","",ABS($N$1-Table5[[#This Row],[flux/enzload]])))</f>
        <v>0</v>
      </c>
      <c r="P4022" s="1">
        <f>Table5[[#This Row],[kapp_old]]+IFERROR(((Table5[[#This Row],[kapp_slack_ub]]-Table5[[#This Row],[kapp_slack_lb]])/Table5[[#This Row],[associated enzload]]),0)</f>
        <v>27141.277792879999</v>
      </c>
      <c r="Q4022" s="1" t="str">
        <f>"'"&amp;Table5[[#This Row],[rxn]]&amp;"'"&amp;CHAR(9)&amp;Table5[[#This Row],[kapp + (slack_ub - slack_lb)/enzload]]</f>
        <v>'RXN-UPP3S_c_FWD-rt2147'	27141.27779288</v>
      </c>
      <c r="R4022" s="1">
        <f>_xlfn.XLOOKUP(Table5[[#This Row],[rxn]],Table38[name],Table38[flux],0)</f>
        <v>4.3556101253999998E-5</v>
      </c>
      <c r="S4022" s="1">
        <f>_xlfn.XLOOKUP(SUBSTITUTE(Table5[[#This Row],[rxn]],"RXN-","ENZLOAD-"),Table38[name],Table38[flux],0)</f>
        <v>6.2037500000000004E-10</v>
      </c>
      <c r="T4022" s="1" t="b">
        <f>AND(Table5[[#This Row],[ENZLOAD flux in kapp-slack.gms]]=0,Table5[[#This Row],[flux in kapp-slack.gms]]&lt;&gt;0,NOT(Table5[[#This Row],[spont or unknown?]]))</f>
        <v>0</v>
      </c>
      <c r="U4022" s="1" t="b">
        <f>OR(_xlfn.TEXTAFTER(Table5[[#This Row],[rxn]],"-",-1)="SPONT",_xlfn.TEXTAFTER(Table5[[#This Row],[rxn]],"-",-1)="UNKNOWN")</f>
        <v>0</v>
      </c>
      <c r="V4022" s="1">
        <f>_xlfn.XLOOKUP(SUBSTITUTE(Table5[[#This Row],[rxn]],"RXN-","ENZLOAD-"),Table4[rxn],Table4[ub],0)</f>
        <v>1.25345621</v>
      </c>
      <c r="W4022" s="1" t="b">
        <f>AND(Table5[[#This Row],[FVA ENZLOAD flux UB]]=0,Table5[[#This Row],[ENZ not made when it should be?]])</f>
        <v>0</v>
      </c>
    </row>
    <row r="4023" spans="6:23" hidden="1">
      <c r="F4023" s="1" t="s">
        <v>9973</v>
      </c>
      <c r="G4023" s="1" t="str">
        <f>_xlfn.TEXTBEFORE(Table5[[#This Row],[rxn     kapp_old        kapp_slack_ub   kapp_slack_lb]]," ")</f>
        <v>RXN-UREAtps_e_FWD-rt7439</v>
      </c>
      <c r="H402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02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023" s="1">
        <f>_xlfn.NUMBERVALUE(_xlfn.TEXTAFTER(Table5[[#This Row],[rxn     kapp_old        kapp_slack_ub   kapp_slack_lb]]," ",-1))</f>
        <v>0</v>
      </c>
      <c r="K4023" s="1">
        <f>_xlfn.XLOOKUP(SUBSTITUTE(Table5[[#This Row],[rxn]],"RXN-","ENZLOAD-"),ENZLOAD[name],ENZLOAD[flux],0)</f>
        <v>0</v>
      </c>
      <c r="L4023" s="1" t="str">
        <f>"'"&amp;Table5[[#This Row],[rxn]]&amp;"'"&amp;CHAR(9)&amp;IF(AND(Table5[[#This Row],[kapp_slack_ub]]&lt;&gt;0,Table5[[#This Row],[kapp_old]]&lt;$F$1),$F$1,Table5[[#This Row],[kapp_old]])</f>
        <v>'RXN-UREAtps_e_FWD-rt7439'	27141.27779288</v>
      </c>
      <c r="M4023" s="1">
        <f>_xlfn.XLOOKUP(Table5[[#This Row],[rxn]],Table3[name],Table3[flux],$F$1)</f>
        <v>27141.277792879999</v>
      </c>
      <c r="N4023" s="1" t="str">
        <f>IFERROR(Table5[[#This Row],[min flux]]/Table5[[#This Row],[associated enzload]],"")</f>
        <v/>
      </c>
      <c r="O4023" s="1">
        <f>_xlfn.NUMBERVALUE(IF(Table5[[#This Row],[flux/enzload]]="","",ABS($N$1-Table5[[#This Row],[flux/enzload]])))</f>
        <v>0</v>
      </c>
      <c r="P4023" s="1">
        <f>Table5[[#This Row],[kapp_old]]+IFERROR(((Table5[[#This Row],[kapp_slack_ub]]-Table5[[#This Row],[kapp_slack_lb]])/Table5[[#This Row],[associated enzload]]),0)</f>
        <v>27141.277792879999</v>
      </c>
      <c r="Q4023" s="1" t="str">
        <f>"'"&amp;Table5[[#This Row],[rxn]]&amp;"'"&amp;CHAR(9)&amp;Table5[[#This Row],[kapp + (slack_ub - slack_lb)/enzload]]</f>
        <v>'RXN-UREAtps_e_FWD-rt7439'	27141.27779288</v>
      </c>
      <c r="R4023" s="1">
        <f>_xlfn.XLOOKUP(Table5[[#This Row],[rxn]],Table38[name],Table38[flux],0)</f>
        <v>0</v>
      </c>
      <c r="S4023" s="1">
        <f>_xlfn.XLOOKUP(SUBSTITUTE(Table5[[#This Row],[rxn]],"RXN-","ENZLOAD-"),Table38[name],Table38[flux],0)</f>
        <v>0</v>
      </c>
      <c r="T4023" s="1" t="b">
        <f>AND(Table5[[#This Row],[ENZLOAD flux in kapp-slack.gms]]=0,Table5[[#This Row],[flux in kapp-slack.gms]]&lt;&gt;0,NOT(Table5[[#This Row],[spont or unknown?]]))</f>
        <v>0</v>
      </c>
      <c r="U4023" s="1" t="b">
        <f>OR(_xlfn.TEXTAFTER(Table5[[#This Row],[rxn]],"-",-1)="SPONT",_xlfn.TEXTAFTER(Table5[[#This Row],[rxn]],"-",-1)="UNKNOWN")</f>
        <v>0</v>
      </c>
      <c r="V4023" s="1">
        <f>_xlfn.XLOOKUP(SUBSTITUTE(Table5[[#This Row],[rxn]],"RXN-","ENZLOAD-"),Table4[rxn],Table4[ub],0)</f>
        <v>0.60354010000000002</v>
      </c>
      <c r="W4023" s="1" t="b">
        <f>AND(Table5[[#This Row],[FVA ENZLOAD flux UB]]=0,Table5[[#This Row],[ENZ not made when it should be?]])</f>
        <v>0</v>
      </c>
    </row>
    <row r="4024" spans="6:23" hidden="1">
      <c r="F4024" s="1" t="s">
        <v>9974</v>
      </c>
      <c r="G4024" s="1" t="str">
        <f>_xlfn.TEXTBEFORE(Table5[[#This Row],[rxn     kapp_old        kapp_slack_ub   kapp_slack_lb]]," ")</f>
        <v>RXN-UREAtps_e_REV-rt7439</v>
      </c>
      <c r="H402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02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024" s="1">
        <f>_xlfn.NUMBERVALUE(_xlfn.TEXTAFTER(Table5[[#This Row],[rxn     kapp_old        kapp_slack_ub   kapp_slack_lb]]," ",-1))</f>
        <v>0</v>
      </c>
      <c r="K4024" s="1">
        <f>_xlfn.XLOOKUP(SUBSTITUTE(Table5[[#This Row],[rxn]],"RXN-","ENZLOAD-"),ENZLOAD[name],ENZLOAD[flux],0)</f>
        <v>0</v>
      </c>
      <c r="L4024" s="1" t="str">
        <f>"'"&amp;Table5[[#This Row],[rxn]]&amp;"'"&amp;CHAR(9)&amp;IF(AND(Table5[[#This Row],[kapp_slack_ub]]&lt;&gt;0,Table5[[#This Row],[kapp_old]]&lt;$F$1),$F$1,Table5[[#This Row],[kapp_old]])</f>
        <v>'RXN-UREAtps_e_REV-rt7439'	27141.27779288</v>
      </c>
      <c r="M4024" s="1">
        <f>_xlfn.XLOOKUP(Table5[[#This Row],[rxn]],Table3[name],Table3[flux],$F$1)</f>
        <v>27141.277792879999</v>
      </c>
      <c r="N4024" s="1" t="str">
        <f>IFERROR(Table5[[#This Row],[min flux]]/Table5[[#This Row],[associated enzload]],"")</f>
        <v/>
      </c>
      <c r="O4024" s="1">
        <f>_xlfn.NUMBERVALUE(IF(Table5[[#This Row],[flux/enzload]]="","",ABS($N$1-Table5[[#This Row],[flux/enzload]])))</f>
        <v>0</v>
      </c>
      <c r="P4024" s="1">
        <f>Table5[[#This Row],[kapp_old]]+IFERROR(((Table5[[#This Row],[kapp_slack_ub]]-Table5[[#This Row],[kapp_slack_lb]])/Table5[[#This Row],[associated enzload]]),0)</f>
        <v>27141.277792879999</v>
      </c>
      <c r="Q4024" s="1" t="str">
        <f>"'"&amp;Table5[[#This Row],[rxn]]&amp;"'"&amp;CHAR(9)&amp;Table5[[#This Row],[kapp + (slack_ub - slack_lb)/enzload]]</f>
        <v>'RXN-UREAtps_e_REV-rt7439'	27141.27779288</v>
      </c>
      <c r="R4024" s="1">
        <f>_xlfn.XLOOKUP(Table5[[#This Row],[rxn]],Table38[name],Table38[flux],0)</f>
        <v>0</v>
      </c>
      <c r="S4024" s="1">
        <f>_xlfn.XLOOKUP(SUBSTITUTE(Table5[[#This Row],[rxn]],"RXN-","ENZLOAD-"),Table38[name],Table38[flux],0)</f>
        <v>0</v>
      </c>
      <c r="T4024" s="1" t="b">
        <f>AND(Table5[[#This Row],[ENZLOAD flux in kapp-slack.gms]]=0,Table5[[#This Row],[flux in kapp-slack.gms]]&lt;&gt;0,NOT(Table5[[#This Row],[spont or unknown?]]))</f>
        <v>0</v>
      </c>
      <c r="U4024" s="1" t="b">
        <f>OR(_xlfn.TEXTAFTER(Table5[[#This Row],[rxn]],"-",-1)="SPONT",_xlfn.TEXTAFTER(Table5[[#This Row],[rxn]],"-",-1)="UNKNOWN")</f>
        <v>0</v>
      </c>
      <c r="V4024" s="1">
        <f>_xlfn.XLOOKUP(SUBSTITUTE(Table5[[#This Row],[rxn]],"RXN-","ENZLOAD-"),Table4[rxn],Table4[ub],0)</f>
        <v>0.60354010000000002</v>
      </c>
      <c r="W4024" s="1" t="b">
        <f>AND(Table5[[#This Row],[FVA ENZLOAD flux UB]]=0,Table5[[#This Row],[ENZ not made when it should be?]])</f>
        <v>0</v>
      </c>
    </row>
    <row r="4025" spans="6:23" hidden="1">
      <c r="F4025" s="1" t="s">
        <v>9985</v>
      </c>
      <c r="G4025" s="1" t="str">
        <f>_xlfn.TEXTBEFORE(Table5[[#This Row],[rxn     kapp_old        kapp_slack_ub   kapp_slack_lb]]," ")</f>
        <v>RXN-VALt_c_m_FWD-SPONT</v>
      </c>
      <c r="H402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02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025" s="1">
        <f>_xlfn.NUMBERVALUE(_xlfn.TEXTAFTER(Table5[[#This Row],[rxn     kapp_old        kapp_slack_ub   kapp_slack_lb]]," ",-1))</f>
        <v>0</v>
      </c>
      <c r="K4025" s="1">
        <f>_xlfn.XLOOKUP(SUBSTITUTE(Table5[[#This Row],[rxn]],"RXN-","ENZLOAD-"),ENZLOAD[name],ENZLOAD[flux],0)</f>
        <v>0</v>
      </c>
      <c r="L4025" s="1" t="str">
        <f>"'"&amp;Table5[[#This Row],[rxn]]&amp;"'"&amp;CHAR(9)&amp;IF(AND(Table5[[#This Row],[kapp_slack_ub]]&lt;&gt;0,Table5[[#This Row],[kapp_old]]&lt;$F$1),$F$1,Table5[[#This Row],[kapp_old]])</f>
        <v>'RXN-VALt_c_m_FWD-SPONT'	27141.27779288</v>
      </c>
      <c r="M4025" s="1">
        <f>_xlfn.XLOOKUP(Table5[[#This Row],[rxn]],Table3[name],Table3[flux],$F$1)</f>
        <v>27141.277792879999</v>
      </c>
      <c r="N4025" s="1" t="str">
        <f>IFERROR(Table5[[#This Row],[min flux]]/Table5[[#This Row],[associated enzload]],"")</f>
        <v/>
      </c>
      <c r="O4025" s="1">
        <f>_xlfn.NUMBERVALUE(IF(Table5[[#This Row],[flux/enzload]]="","",ABS($N$1-Table5[[#This Row],[flux/enzload]])))</f>
        <v>0</v>
      </c>
      <c r="P4025" s="1">
        <f>Table5[[#This Row],[kapp_old]]+IFERROR(((Table5[[#This Row],[kapp_slack_ub]]-Table5[[#This Row],[kapp_slack_lb]])/Table5[[#This Row],[associated enzload]]),0)</f>
        <v>27141.277792879999</v>
      </c>
      <c r="Q4025" s="1" t="str">
        <f>"'"&amp;Table5[[#This Row],[rxn]]&amp;"'"&amp;CHAR(9)&amp;Table5[[#This Row],[kapp + (slack_ub - slack_lb)/enzload]]</f>
        <v>'RXN-VALt_c_m_FWD-SPONT'	27141.27779288</v>
      </c>
      <c r="R4025" s="1">
        <f>_xlfn.XLOOKUP(Table5[[#This Row],[rxn]],Table38[name],Table38[flux],0)</f>
        <v>0</v>
      </c>
      <c r="S4025" s="1">
        <f>_xlfn.XLOOKUP(SUBSTITUTE(Table5[[#This Row],[rxn]],"RXN-","ENZLOAD-"),Table38[name],Table38[flux],0)</f>
        <v>0</v>
      </c>
      <c r="T4025" s="1" t="b">
        <f>AND(Table5[[#This Row],[ENZLOAD flux in kapp-slack.gms]]=0,Table5[[#This Row],[flux in kapp-slack.gms]]&lt;&gt;0,NOT(Table5[[#This Row],[spont or unknown?]]))</f>
        <v>0</v>
      </c>
      <c r="U4025" s="1" t="b">
        <f>OR(_xlfn.TEXTAFTER(Table5[[#This Row],[rxn]],"-",-1)="SPONT",_xlfn.TEXTAFTER(Table5[[#This Row],[rxn]],"-",-1)="UNKNOWN")</f>
        <v>1</v>
      </c>
      <c r="V4025" s="1">
        <f>_xlfn.XLOOKUP(SUBSTITUTE(Table5[[#This Row],[rxn]],"RXN-","ENZLOAD-"),Table4[rxn],Table4[ub],0)</f>
        <v>0</v>
      </c>
      <c r="W4025" s="1" t="b">
        <f>AND(Table5[[#This Row],[FVA ENZLOAD flux UB]]=0,Table5[[#This Row],[ENZ not made when it should be?]])</f>
        <v>0</v>
      </c>
    </row>
    <row r="4026" spans="6:23" hidden="1">
      <c r="F4026" s="1" t="s">
        <v>9986</v>
      </c>
      <c r="G4026" s="1" t="str">
        <f>_xlfn.TEXTBEFORE(Table5[[#This Row],[rxn     kapp_old        kapp_slack_ub   kapp_slack_lb]]," ")</f>
        <v>RXN-VALt_c_m_REV-SPONT</v>
      </c>
      <c r="H402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02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026" s="1">
        <f>_xlfn.NUMBERVALUE(_xlfn.TEXTAFTER(Table5[[#This Row],[rxn     kapp_old        kapp_slack_ub   kapp_slack_lb]]," ",-1))</f>
        <v>0</v>
      </c>
      <c r="K4026" s="1">
        <f>_xlfn.XLOOKUP(SUBSTITUTE(Table5[[#This Row],[rxn]],"RXN-","ENZLOAD-"),ENZLOAD[name],ENZLOAD[flux],0)</f>
        <v>0</v>
      </c>
      <c r="L4026" s="1" t="str">
        <f>"'"&amp;Table5[[#This Row],[rxn]]&amp;"'"&amp;CHAR(9)&amp;IF(AND(Table5[[#This Row],[kapp_slack_ub]]&lt;&gt;0,Table5[[#This Row],[kapp_old]]&lt;$F$1),$F$1,Table5[[#This Row],[kapp_old]])</f>
        <v>'RXN-VALt_c_m_REV-SPONT'	27141.27779288</v>
      </c>
      <c r="M4026" s="1">
        <f>_xlfn.XLOOKUP(Table5[[#This Row],[rxn]],Table3[name],Table3[flux],$F$1)</f>
        <v>1.2127395867523399E-4</v>
      </c>
      <c r="N4026" s="1" t="str">
        <f>IFERROR(Table5[[#This Row],[min flux]]/Table5[[#This Row],[associated enzload]],"")</f>
        <v/>
      </c>
      <c r="O4026" s="1">
        <f>_xlfn.NUMBERVALUE(IF(Table5[[#This Row],[flux/enzload]]="","",ABS($N$1-Table5[[#This Row],[flux/enzload]])))</f>
        <v>0</v>
      </c>
      <c r="P4026" s="1">
        <f>Table5[[#This Row],[kapp_old]]+IFERROR(((Table5[[#This Row],[kapp_slack_ub]]-Table5[[#This Row],[kapp_slack_lb]])/Table5[[#This Row],[associated enzload]]),0)</f>
        <v>27141.277792879999</v>
      </c>
      <c r="Q4026" s="1" t="str">
        <f>"'"&amp;Table5[[#This Row],[rxn]]&amp;"'"&amp;CHAR(9)&amp;Table5[[#This Row],[kapp + (slack_ub - slack_lb)/enzload]]</f>
        <v>'RXN-VALt_c_m_REV-SPONT'	27141.27779288</v>
      </c>
      <c r="R4026" s="1">
        <f>_xlfn.XLOOKUP(Table5[[#This Row],[rxn]],Table38[name],Table38[flux],0)</f>
        <v>8.8686640115519993E-2</v>
      </c>
      <c r="S4026" s="1">
        <f>_xlfn.XLOOKUP(SUBSTITUTE(Table5[[#This Row],[rxn]],"RXN-","ENZLOAD-"),Table38[name],Table38[flux],0)</f>
        <v>0</v>
      </c>
      <c r="T4026" s="1" t="b">
        <f>AND(Table5[[#This Row],[ENZLOAD flux in kapp-slack.gms]]=0,Table5[[#This Row],[flux in kapp-slack.gms]]&lt;&gt;0,NOT(Table5[[#This Row],[spont or unknown?]]))</f>
        <v>0</v>
      </c>
      <c r="U4026" s="1" t="b">
        <f>OR(_xlfn.TEXTAFTER(Table5[[#This Row],[rxn]],"-",-1)="SPONT",_xlfn.TEXTAFTER(Table5[[#This Row],[rxn]],"-",-1)="UNKNOWN")</f>
        <v>1</v>
      </c>
      <c r="V4026" s="1">
        <f>_xlfn.XLOOKUP(SUBSTITUTE(Table5[[#This Row],[rxn]],"RXN-","ENZLOAD-"),Table4[rxn],Table4[ub],0)</f>
        <v>0</v>
      </c>
      <c r="W4026" s="1" t="b">
        <f>AND(Table5[[#This Row],[FVA ENZLOAD flux UB]]=0,Table5[[#This Row],[ENZ not made when it should be?]])</f>
        <v>0</v>
      </c>
    </row>
    <row r="4027" spans="6:23" hidden="1">
      <c r="F4027" s="1" t="s">
        <v>9989</v>
      </c>
      <c r="G4027" s="1" t="str">
        <f>_xlfn.TEXTBEFORE(Table5[[#This Row],[rxn     kapp_old        kapp_slack_ub   kapp_slack_lb]]," ")</f>
        <v>RXN-VALTA_c_FWD-rt6485</v>
      </c>
      <c r="H402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02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027" s="1">
        <f>_xlfn.NUMBERVALUE(_xlfn.TEXTAFTER(Table5[[#This Row],[rxn     kapp_old        kapp_slack_ub   kapp_slack_lb]]," ",-1))</f>
        <v>0</v>
      </c>
      <c r="K4027" s="1">
        <f>_xlfn.XLOOKUP(SUBSTITUTE(Table5[[#This Row],[rxn]],"RXN-","ENZLOAD-"),ENZLOAD[name],ENZLOAD[flux],0)</f>
        <v>0</v>
      </c>
      <c r="L4027" s="1" t="str">
        <f>"'"&amp;Table5[[#This Row],[rxn]]&amp;"'"&amp;CHAR(9)&amp;IF(AND(Table5[[#This Row],[kapp_slack_ub]]&lt;&gt;0,Table5[[#This Row],[kapp_old]]&lt;$F$1),$F$1,Table5[[#This Row],[kapp_old]])</f>
        <v>'RXN-VALTA_c_FWD-rt6485'	27141.27779288</v>
      </c>
      <c r="M4027" s="1">
        <f>_xlfn.XLOOKUP(Table5[[#This Row],[rxn]],Table3[name],Table3[flux],$F$1)</f>
        <v>27141.277792879999</v>
      </c>
      <c r="N4027" s="1" t="str">
        <f>IFERROR(Table5[[#This Row],[min flux]]/Table5[[#This Row],[associated enzload]],"")</f>
        <v/>
      </c>
      <c r="O4027" s="1">
        <f>_xlfn.NUMBERVALUE(IF(Table5[[#This Row],[flux/enzload]]="","",ABS($N$1-Table5[[#This Row],[flux/enzload]])))</f>
        <v>0</v>
      </c>
      <c r="P4027" s="1">
        <f>Table5[[#This Row],[kapp_old]]+IFERROR(((Table5[[#This Row],[kapp_slack_ub]]-Table5[[#This Row],[kapp_slack_lb]])/Table5[[#This Row],[associated enzload]]),0)</f>
        <v>27141.277792879999</v>
      </c>
      <c r="Q4027" s="1" t="str">
        <f>"'"&amp;Table5[[#This Row],[rxn]]&amp;"'"&amp;CHAR(9)&amp;Table5[[#This Row],[kapp + (slack_ub - slack_lb)/enzload]]</f>
        <v>'RXN-VALTA_c_FWD-rt6485'	27141.27779288</v>
      </c>
      <c r="R4027" s="1">
        <f>_xlfn.XLOOKUP(Table5[[#This Row],[rxn]],Table38[name],Table38[flux],0)</f>
        <v>4.9573793910789997E-2</v>
      </c>
      <c r="S4027" s="1">
        <f>_xlfn.XLOOKUP(SUBSTITUTE(Table5[[#This Row],[rxn]],"RXN-","ENZLOAD-"),Table38[name],Table38[flux],0)</f>
        <v>7.0608608600000003E-7</v>
      </c>
      <c r="T4027" s="1" t="b">
        <f>AND(Table5[[#This Row],[ENZLOAD flux in kapp-slack.gms]]=0,Table5[[#This Row],[flux in kapp-slack.gms]]&lt;&gt;0,NOT(Table5[[#This Row],[spont or unknown?]]))</f>
        <v>0</v>
      </c>
      <c r="U4027" s="1" t="b">
        <f>OR(_xlfn.TEXTAFTER(Table5[[#This Row],[rxn]],"-",-1)="SPONT",_xlfn.TEXTAFTER(Table5[[#This Row],[rxn]],"-",-1)="UNKNOWN")</f>
        <v>0</v>
      </c>
      <c r="V4027" s="1">
        <f>_xlfn.XLOOKUP(SUBSTITUTE(Table5[[#This Row],[rxn]],"RXN-","ENZLOAD-"),Table4[rxn],Table4[ub],0)</f>
        <v>1.2234014099999999</v>
      </c>
      <c r="W4027" s="1" t="b">
        <f>AND(Table5[[#This Row],[FVA ENZLOAD flux UB]]=0,Table5[[#This Row],[ENZ not made when it should be?]])</f>
        <v>0</v>
      </c>
    </row>
    <row r="4028" spans="6:23" hidden="1">
      <c r="F4028" s="1" t="s">
        <v>9990</v>
      </c>
      <c r="G4028" s="1" t="str">
        <f>_xlfn.TEXTBEFORE(Table5[[#This Row],[rxn     kapp_old        kapp_slack_ub   kapp_slack_lb]]," ")</f>
        <v>RXN-VALTA_c_REV-rt6485</v>
      </c>
      <c r="H402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02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028" s="1">
        <f>_xlfn.NUMBERVALUE(_xlfn.TEXTAFTER(Table5[[#This Row],[rxn     kapp_old        kapp_slack_ub   kapp_slack_lb]]," ",-1))</f>
        <v>0</v>
      </c>
      <c r="K4028" s="1">
        <f>_xlfn.XLOOKUP(SUBSTITUTE(Table5[[#This Row],[rxn]],"RXN-","ENZLOAD-"),ENZLOAD[name],ENZLOAD[flux],0)</f>
        <v>0</v>
      </c>
      <c r="L4028" s="1" t="str">
        <f>"'"&amp;Table5[[#This Row],[rxn]]&amp;"'"&amp;CHAR(9)&amp;IF(AND(Table5[[#This Row],[kapp_slack_ub]]&lt;&gt;0,Table5[[#This Row],[kapp_old]]&lt;$F$1),$F$1,Table5[[#This Row],[kapp_old]])</f>
        <v>'RXN-VALTA_c_REV-rt6485'	27141.27779288</v>
      </c>
      <c r="M4028" s="1">
        <f>_xlfn.XLOOKUP(Table5[[#This Row],[rxn]],Table3[name],Table3[flux],$F$1)</f>
        <v>27141.277792879999</v>
      </c>
      <c r="N4028" s="1" t="str">
        <f>IFERROR(Table5[[#This Row],[min flux]]/Table5[[#This Row],[associated enzload]],"")</f>
        <v/>
      </c>
      <c r="O4028" s="1">
        <f>_xlfn.NUMBERVALUE(IF(Table5[[#This Row],[flux/enzload]]="","",ABS($N$1-Table5[[#This Row],[flux/enzload]])))</f>
        <v>0</v>
      </c>
      <c r="P4028" s="1">
        <f>Table5[[#This Row],[kapp_old]]+IFERROR(((Table5[[#This Row],[kapp_slack_ub]]-Table5[[#This Row],[kapp_slack_lb]])/Table5[[#This Row],[associated enzload]]),0)</f>
        <v>27141.277792879999</v>
      </c>
      <c r="Q4028" s="1" t="str">
        <f>"'"&amp;Table5[[#This Row],[rxn]]&amp;"'"&amp;CHAR(9)&amp;Table5[[#This Row],[kapp + (slack_ub - slack_lb)/enzload]]</f>
        <v>'RXN-VALTA_c_REV-rt6485'	27141.27779288</v>
      </c>
      <c r="R4028" s="1">
        <f>_xlfn.XLOOKUP(Table5[[#This Row],[rxn]],Table38[name],Table38[flux],0)</f>
        <v>0</v>
      </c>
      <c r="S4028" s="1">
        <f>_xlfn.XLOOKUP(SUBSTITUTE(Table5[[#This Row],[rxn]],"RXN-","ENZLOAD-"),Table38[name],Table38[flux],0)</f>
        <v>0</v>
      </c>
      <c r="T4028" s="1" t="b">
        <f>AND(Table5[[#This Row],[ENZLOAD flux in kapp-slack.gms]]=0,Table5[[#This Row],[flux in kapp-slack.gms]]&lt;&gt;0,NOT(Table5[[#This Row],[spont or unknown?]]))</f>
        <v>0</v>
      </c>
      <c r="U4028" s="1" t="b">
        <f>OR(_xlfn.TEXTAFTER(Table5[[#This Row],[rxn]],"-",-1)="SPONT",_xlfn.TEXTAFTER(Table5[[#This Row],[rxn]],"-",-1)="UNKNOWN")</f>
        <v>0</v>
      </c>
      <c r="V4028" s="1">
        <f>_xlfn.XLOOKUP(SUBSTITUTE(Table5[[#This Row],[rxn]],"RXN-","ENZLOAD-"),Table4[rxn],Table4[ub],0)</f>
        <v>1.2234014099999999</v>
      </c>
      <c r="W4028" s="1" t="b">
        <f>AND(Table5[[#This Row],[FVA ENZLOAD flux UB]]=0,Table5[[#This Row],[ENZ not made when it should be?]])</f>
        <v>0</v>
      </c>
    </row>
    <row r="4029" spans="6:23" hidden="1">
      <c r="F4029" s="1" t="s">
        <v>9993</v>
      </c>
      <c r="G4029" s="1" t="str">
        <f>_xlfn.TEXTBEFORE(Table5[[#This Row],[rxn     kapp_old        kapp_slack_ub   kapp_slack_lb]]," ")</f>
        <v>RXN-VALtps_e_FWD-rt5861</v>
      </c>
      <c r="H402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02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029" s="1">
        <f>_xlfn.NUMBERVALUE(_xlfn.TEXTAFTER(Table5[[#This Row],[rxn     kapp_old        kapp_slack_ub   kapp_slack_lb]]," ",-1))</f>
        <v>0</v>
      </c>
      <c r="K4029" s="1">
        <f>_xlfn.XLOOKUP(SUBSTITUTE(Table5[[#This Row],[rxn]],"RXN-","ENZLOAD-"),ENZLOAD[name],ENZLOAD[flux],0)</f>
        <v>0</v>
      </c>
      <c r="L4029" s="1" t="str">
        <f>"'"&amp;Table5[[#This Row],[rxn]]&amp;"'"&amp;CHAR(9)&amp;IF(AND(Table5[[#This Row],[kapp_slack_ub]]&lt;&gt;0,Table5[[#This Row],[kapp_old]]&lt;$F$1),$F$1,Table5[[#This Row],[kapp_old]])</f>
        <v>'RXN-VALtps_e_FWD-rt5861'	27141.27779288</v>
      </c>
      <c r="M4029" s="1">
        <f>_xlfn.XLOOKUP(Table5[[#This Row],[rxn]],Table3[name],Table3[flux],$F$1)</f>
        <v>27141.277792879999</v>
      </c>
      <c r="N4029" s="1" t="str">
        <f>IFERROR(Table5[[#This Row],[min flux]]/Table5[[#This Row],[associated enzload]],"")</f>
        <v/>
      </c>
      <c r="O4029" s="1">
        <f>_xlfn.NUMBERVALUE(IF(Table5[[#This Row],[flux/enzload]]="","",ABS($N$1-Table5[[#This Row],[flux/enzload]])))</f>
        <v>0</v>
      </c>
      <c r="P4029" s="1">
        <f>Table5[[#This Row],[kapp_old]]+IFERROR(((Table5[[#This Row],[kapp_slack_ub]]-Table5[[#This Row],[kapp_slack_lb]])/Table5[[#This Row],[associated enzload]]),0)</f>
        <v>27141.277792879999</v>
      </c>
      <c r="Q4029" s="1" t="str">
        <f>"'"&amp;Table5[[#This Row],[rxn]]&amp;"'"&amp;CHAR(9)&amp;Table5[[#This Row],[kapp + (slack_ub - slack_lb)/enzload]]</f>
        <v>'RXN-VALtps_e_FWD-rt5861'	27141.27779288</v>
      </c>
      <c r="R4029" s="1">
        <f>_xlfn.XLOOKUP(Table5[[#This Row],[rxn]],Table38[name],Table38[flux],0)</f>
        <v>0</v>
      </c>
      <c r="S4029" s="1">
        <f>_xlfn.XLOOKUP(SUBSTITUTE(Table5[[#This Row],[rxn]],"RXN-","ENZLOAD-"),Table38[name],Table38[flux],0)</f>
        <v>0</v>
      </c>
      <c r="T4029" s="1" t="b">
        <f>AND(Table5[[#This Row],[ENZLOAD flux in kapp-slack.gms]]=0,Table5[[#This Row],[flux in kapp-slack.gms]]&lt;&gt;0,NOT(Table5[[#This Row],[spont or unknown?]]))</f>
        <v>0</v>
      </c>
      <c r="U4029" s="1" t="b">
        <f>OR(_xlfn.TEXTAFTER(Table5[[#This Row],[rxn]],"-",-1)="SPONT",_xlfn.TEXTAFTER(Table5[[#This Row],[rxn]],"-",-1)="UNKNOWN")</f>
        <v>0</v>
      </c>
      <c r="V4029" s="1">
        <f>_xlfn.XLOOKUP(SUBSTITUTE(Table5[[#This Row],[rxn]],"RXN-","ENZLOAD-"),Table4[rxn],Table4[ub],0)</f>
        <v>0.66013560000000004</v>
      </c>
      <c r="W4029" s="1" t="b">
        <f>AND(Table5[[#This Row],[FVA ENZLOAD flux UB]]=0,Table5[[#This Row],[ENZ not made when it should be?]])</f>
        <v>0</v>
      </c>
    </row>
    <row r="4030" spans="6:23" hidden="1">
      <c r="F4030" s="1" t="s">
        <v>9994</v>
      </c>
      <c r="G4030" s="1" t="str">
        <f>_xlfn.TEXTBEFORE(Table5[[#This Row],[rxn     kapp_old        kapp_slack_ub   kapp_slack_lb]]," ")</f>
        <v>RXN-VALtps_e_REV-rt5861</v>
      </c>
      <c r="H403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03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030" s="1">
        <f>_xlfn.NUMBERVALUE(_xlfn.TEXTAFTER(Table5[[#This Row],[rxn     kapp_old        kapp_slack_ub   kapp_slack_lb]]," ",-1))</f>
        <v>0</v>
      </c>
      <c r="K4030" s="1">
        <f>_xlfn.XLOOKUP(SUBSTITUTE(Table5[[#This Row],[rxn]],"RXN-","ENZLOAD-"),ENZLOAD[name],ENZLOAD[flux],0)</f>
        <v>0</v>
      </c>
      <c r="L4030" s="1" t="str">
        <f>"'"&amp;Table5[[#This Row],[rxn]]&amp;"'"&amp;CHAR(9)&amp;IF(AND(Table5[[#This Row],[kapp_slack_ub]]&lt;&gt;0,Table5[[#This Row],[kapp_old]]&lt;$F$1),$F$1,Table5[[#This Row],[kapp_old]])</f>
        <v>'RXN-VALtps_e_REV-rt5861'	27141.27779288</v>
      </c>
      <c r="M4030" s="1">
        <f>_xlfn.XLOOKUP(Table5[[#This Row],[rxn]],Table3[name],Table3[flux],$F$1)</f>
        <v>27141.277792879999</v>
      </c>
      <c r="N4030" s="1" t="str">
        <f>IFERROR(Table5[[#This Row],[min flux]]/Table5[[#This Row],[associated enzload]],"")</f>
        <v/>
      </c>
      <c r="O4030" s="1">
        <f>_xlfn.NUMBERVALUE(IF(Table5[[#This Row],[flux/enzload]]="","",ABS($N$1-Table5[[#This Row],[flux/enzload]])))</f>
        <v>0</v>
      </c>
      <c r="P4030" s="1">
        <f>Table5[[#This Row],[kapp_old]]+IFERROR(((Table5[[#This Row],[kapp_slack_ub]]-Table5[[#This Row],[kapp_slack_lb]])/Table5[[#This Row],[associated enzload]]),0)</f>
        <v>27141.277792879999</v>
      </c>
      <c r="Q4030" s="1" t="str">
        <f>"'"&amp;Table5[[#This Row],[rxn]]&amp;"'"&amp;CHAR(9)&amp;Table5[[#This Row],[kapp + (slack_ub - slack_lb)/enzload]]</f>
        <v>'RXN-VALtps_e_REV-rt5861'	27141.27779288</v>
      </c>
      <c r="R4030" s="1">
        <f>_xlfn.XLOOKUP(Table5[[#This Row],[rxn]],Table38[name],Table38[flux],0)</f>
        <v>0</v>
      </c>
      <c r="S4030" s="1">
        <f>_xlfn.XLOOKUP(SUBSTITUTE(Table5[[#This Row],[rxn]],"RXN-","ENZLOAD-"),Table38[name],Table38[flux],0)</f>
        <v>0</v>
      </c>
      <c r="T4030" s="1" t="b">
        <f>AND(Table5[[#This Row],[ENZLOAD flux in kapp-slack.gms]]=0,Table5[[#This Row],[flux in kapp-slack.gms]]&lt;&gt;0,NOT(Table5[[#This Row],[spont or unknown?]]))</f>
        <v>0</v>
      </c>
      <c r="U4030" s="1" t="b">
        <f>OR(_xlfn.TEXTAFTER(Table5[[#This Row],[rxn]],"-",-1)="SPONT",_xlfn.TEXTAFTER(Table5[[#This Row],[rxn]],"-",-1)="UNKNOWN")</f>
        <v>0</v>
      </c>
      <c r="V4030" s="1">
        <f>_xlfn.XLOOKUP(SUBSTITUTE(Table5[[#This Row],[rxn]],"RXN-","ENZLOAD-"),Table4[rxn],Table4[ub],0)</f>
        <v>0.66013560000000004</v>
      </c>
      <c r="W4030" s="1" t="b">
        <f>AND(Table5[[#This Row],[FVA ENZLOAD flux UB]]=0,Table5[[#This Row],[ENZ not made when it should be?]])</f>
        <v>0</v>
      </c>
    </row>
    <row r="4031" spans="6:23" hidden="1">
      <c r="F4031" s="1" t="s">
        <v>9997</v>
      </c>
      <c r="G4031" s="1" t="str">
        <f>_xlfn.TEXTBEFORE(Table5[[#This Row],[rxn     kapp_old        kapp_slack_ub   kapp_slack_lb]]," ")</f>
        <v>RXN-VANLLOX_x_FWD-rt7726</v>
      </c>
      <c r="H403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03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031" s="1">
        <f>_xlfn.NUMBERVALUE(_xlfn.TEXTAFTER(Table5[[#This Row],[rxn     kapp_old        kapp_slack_ub   kapp_slack_lb]]," ",-1))</f>
        <v>0</v>
      </c>
      <c r="K4031" s="1">
        <f>_xlfn.XLOOKUP(SUBSTITUTE(Table5[[#This Row],[rxn]],"RXN-","ENZLOAD-"),ENZLOAD[name],ENZLOAD[flux],0)</f>
        <v>0</v>
      </c>
      <c r="L4031" s="1" t="str">
        <f>"'"&amp;Table5[[#This Row],[rxn]]&amp;"'"&amp;CHAR(9)&amp;IF(AND(Table5[[#This Row],[kapp_slack_ub]]&lt;&gt;0,Table5[[#This Row],[kapp_old]]&lt;$F$1),$F$1,Table5[[#This Row],[kapp_old]])</f>
        <v>'RXN-VANLLOX_x_FWD-rt7726'	27141.27779288</v>
      </c>
      <c r="M4031" s="1">
        <f>_xlfn.XLOOKUP(Table5[[#This Row],[rxn]],Table3[name],Table3[flux],$F$1)</f>
        <v>27141.277792879999</v>
      </c>
      <c r="N4031" s="1" t="str">
        <f>IFERROR(Table5[[#This Row],[min flux]]/Table5[[#This Row],[associated enzload]],"")</f>
        <v/>
      </c>
      <c r="O4031" s="1">
        <f>_xlfn.NUMBERVALUE(IF(Table5[[#This Row],[flux/enzload]]="","",ABS($N$1-Table5[[#This Row],[flux/enzload]])))</f>
        <v>0</v>
      </c>
      <c r="P4031" s="1">
        <f>Table5[[#This Row],[kapp_old]]+IFERROR(((Table5[[#This Row],[kapp_slack_ub]]-Table5[[#This Row],[kapp_slack_lb]])/Table5[[#This Row],[associated enzload]]),0)</f>
        <v>27141.277792879999</v>
      </c>
      <c r="Q4031" s="1" t="str">
        <f>"'"&amp;Table5[[#This Row],[rxn]]&amp;"'"&amp;CHAR(9)&amp;Table5[[#This Row],[kapp + (slack_ub - slack_lb)/enzload]]</f>
        <v>'RXN-VANLLOX_x_FWD-rt7726'	27141.27779288</v>
      </c>
      <c r="R4031" s="1">
        <f>_xlfn.XLOOKUP(Table5[[#This Row],[rxn]],Table38[name],Table38[flux],0)</f>
        <v>0</v>
      </c>
      <c r="S4031" s="1">
        <f>_xlfn.XLOOKUP(SUBSTITUTE(Table5[[#This Row],[rxn]],"RXN-","ENZLOAD-"),Table38[name],Table38[flux],0)</f>
        <v>0</v>
      </c>
      <c r="T4031" s="1" t="b">
        <f>AND(Table5[[#This Row],[ENZLOAD flux in kapp-slack.gms]]=0,Table5[[#This Row],[flux in kapp-slack.gms]]&lt;&gt;0,NOT(Table5[[#This Row],[spont or unknown?]]))</f>
        <v>0</v>
      </c>
      <c r="U4031" s="1" t="b">
        <f>OR(_xlfn.TEXTAFTER(Table5[[#This Row],[rxn]],"-",-1)="SPONT",_xlfn.TEXTAFTER(Table5[[#This Row],[rxn]],"-",-1)="UNKNOWN")</f>
        <v>0</v>
      </c>
      <c r="V4031" s="1">
        <f>_xlfn.XLOOKUP(SUBSTITUTE(Table5[[#This Row],[rxn]],"RXN-","ENZLOAD-"),Table4[rxn],Table4[ub],0)</f>
        <v>0.64162717999999996</v>
      </c>
      <c r="W4031" s="1" t="b">
        <f>AND(Table5[[#This Row],[FVA ENZLOAD flux UB]]=0,Table5[[#This Row],[ENZ not made when it should be?]])</f>
        <v>0</v>
      </c>
    </row>
    <row r="4032" spans="6:23" hidden="1">
      <c r="F4032" s="1" t="s">
        <v>10000</v>
      </c>
      <c r="G4032" s="1" t="str">
        <f>_xlfn.TEXTBEFORE(Table5[[#This Row],[rxn     kapp_old        kapp_slack_ub   kapp_slack_lb]]," ")</f>
        <v>RXN-XANt_c_e_FWD-SPONT</v>
      </c>
      <c r="H403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03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032" s="1">
        <f>_xlfn.NUMBERVALUE(_xlfn.TEXTAFTER(Table5[[#This Row],[rxn     kapp_old        kapp_slack_ub   kapp_slack_lb]]," ",-1))</f>
        <v>0</v>
      </c>
      <c r="K4032" s="1">
        <f>_xlfn.XLOOKUP(SUBSTITUTE(Table5[[#This Row],[rxn]],"RXN-","ENZLOAD-"),ENZLOAD[name],ENZLOAD[flux],0)</f>
        <v>0</v>
      </c>
      <c r="L4032" s="1" t="str">
        <f>"'"&amp;Table5[[#This Row],[rxn]]&amp;"'"&amp;CHAR(9)&amp;IF(AND(Table5[[#This Row],[kapp_slack_ub]]&lt;&gt;0,Table5[[#This Row],[kapp_old]]&lt;$F$1),$F$1,Table5[[#This Row],[kapp_old]])</f>
        <v>'RXN-XANt_c_e_FWD-SPONT'	27141.27779288</v>
      </c>
      <c r="M4032" s="1">
        <f>_xlfn.XLOOKUP(Table5[[#This Row],[rxn]],Table3[name],Table3[flux],$F$1)</f>
        <v>27141.277792879999</v>
      </c>
      <c r="N4032" s="1" t="str">
        <f>IFERROR(Table5[[#This Row],[min flux]]/Table5[[#This Row],[associated enzload]],"")</f>
        <v/>
      </c>
      <c r="O4032" s="1">
        <f>_xlfn.NUMBERVALUE(IF(Table5[[#This Row],[flux/enzload]]="","",ABS($N$1-Table5[[#This Row],[flux/enzload]])))</f>
        <v>0</v>
      </c>
      <c r="P4032" s="1">
        <f>Table5[[#This Row],[kapp_old]]+IFERROR(((Table5[[#This Row],[kapp_slack_ub]]-Table5[[#This Row],[kapp_slack_lb]])/Table5[[#This Row],[associated enzload]]),0)</f>
        <v>27141.277792879999</v>
      </c>
      <c r="Q4032" s="1" t="str">
        <f>"'"&amp;Table5[[#This Row],[rxn]]&amp;"'"&amp;CHAR(9)&amp;Table5[[#This Row],[kapp + (slack_ub - slack_lb)/enzload]]</f>
        <v>'RXN-XANt_c_e_FWD-SPONT'	27141.27779288</v>
      </c>
      <c r="R4032" s="1">
        <f>_xlfn.XLOOKUP(Table5[[#This Row],[rxn]],Table38[name],Table38[flux],0)</f>
        <v>0</v>
      </c>
      <c r="S4032" s="1">
        <f>_xlfn.XLOOKUP(SUBSTITUTE(Table5[[#This Row],[rxn]],"RXN-","ENZLOAD-"),Table38[name],Table38[flux],0)</f>
        <v>0</v>
      </c>
      <c r="T4032" s="1" t="b">
        <f>AND(Table5[[#This Row],[ENZLOAD flux in kapp-slack.gms]]=0,Table5[[#This Row],[flux in kapp-slack.gms]]&lt;&gt;0,NOT(Table5[[#This Row],[spont or unknown?]]))</f>
        <v>0</v>
      </c>
      <c r="U4032" s="1" t="b">
        <f>OR(_xlfn.TEXTAFTER(Table5[[#This Row],[rxn]],"-",-1)="SPONT",_xlfn.TEXTAFTER(Table5[[#This Row],[rxn]],"-",-1)="UNKNOWN")</f>
        <v>1</v>
      </c>
      <c r="V4032" s="1">
        <f>_xlfn.XLOOKUP(SUBSTITUTE(Table5[[#This Row],[rxn]],"RXN-","ENZLOAD-"),Table4[rxn],Table4[ub],0)</f>
        <v>0</v>
      </c>
      <c r="W4032" s="1" t="b">
        <f>AND(Table5[[#This Row],[FVA ENZLOAD flux UB]]=0,Table5[[#This Row],[ENZ not made when it should be?]])</f>
        <v>0</v>
      </c>
    </row>
    <row r="4033" spans="6:23" hidden="1">
      <c r="F4033" s="1" t="s">
        <v>10001</v>
      </c>
      <c r="G4033" s="1" t="str">
        <f>_xlfn.TEXTBEFORE(Table5[[#This Row],[rxn     kapp_old        kapp_slack_ub   kapp_slack_lb]]," ")</f>
        <v>RXN-XANt_c_e_REV-SPONT</v>
      </c>
      <c r="H403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03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033" s="1">
        <f>_xlfn.NUMBERVALUE(_xlfn.TEXTAFTER(Table5[[#This Row],[rxn     kapp_old        kapp_slack_ub   kapp_slack_lb]]," ",-1))</f>
        <v>0</v>
      </c>
      <c r="K4033" s="1">
        <f>_xlfn.XLOOKUP(SUBSTITUTE(Table5[[#This Row],[rxn]],"RXN-","ENZLOAD-"),ENZLOAD[name],ENZLOAD[flux],0)</f>
        <v>0</v>
      </c>
      <c r="L4033" s="1" t="str">
        <f>"'"&amp;Table5[[#This Row],[rxn]]&amp;"'"&amp;CHAR(9)&amp;IF(AND(Table5[[#This Row],[kapp_slack_ub]]&lt;&gt;0,Table5[[#This Row],[kapp_old]]&lt;$F$1),$F$1,Table5[[#This Row],[kapp_old]])</f>
        <v>'RXN-XANt_c_e_REV-SPONT'	27141.27779288</v>
      </c>
      <c r="M4033" s="1">
        <f>_xlfn.XLOOKUP(Table5[[#This Row],[rxn]],Table3[name],Table3[flux],$F$1)</f>
        <v>27141.277792879999</v>
      </c>
      <c r="N4033" s="1" t="str">
        <f>IFERROR(Table5[[#This Row],[min flux]]/Table5[[#This Row],[associated enzload]],"")</f>
        <v/>
      </c>
      <c r="O4033" s="1">
        <f>_xlfn.NUMBERVALUE(IF(Table5[[#This Row],[flux/enzload]]="","",ABS($N$1-Table5[[#This Row],[flux/enzload]])))</f>
        <v>0</v>
      </c>
      <c r="P4033" s="1">
        <f>Table5[[#This Row],[kapp_old]]+IFERROR(((Table5[[#This Row],[kapp_slack_ub]]-Table5[[#This Row],[kapp_slack_lb]])/Table5[[#This Row],[associated enzload]]),0)</f>
        <v>27141.277792879999</v>
      </c>
      <c r="Q4033" s="1" t="str">
        <f>"'"&amp;Table5[[#This Row],[rxn]]&amp;"'"&amp;CHAR(9)&amp;Table5[[#This Row],[kapp + (slack_ub - slack_lb)/enzload]]</f>
        <v>'RXN-XANt_c_e_REV-SPONT'	27141.27779288</v>
      </c>
      <c r="R4033" s="1">
        <f>_xlfn.XLOOKUP(Table5[[#This Row],[rxn]],Table38[name],Table38[flux],0)</f>
        <v>0</v>
      </c>
      <c r="S4033" s="1">
        <f>_xlfn.XLOOKUP(SUBSTITUTE(Table5[[#This Row],[rxn]],"RXN-","ENZLOAD-"),Table38[name],Table38[flux],0)</f>
        <v>0</v>
      </c>
      <c r="T4033" s="1" t="b">
        <f>AND(Table5[[#This Row],[ENZLOAD flux in kapp-slack.gms]]=0,Table5[[#This Row],[flux in kapp-slack.gms]]&lt;&gt;0,NOT(Table5[[#This Row],[spont or unknown?]]))</f>
        <v>0</v>
      </c>
      <c r="U4033" s="1" t="b">
        <f>OR(_xlfn.TEXTAFTER(Table5[[#This Row],[rxn]],"-",-1)="SPONT",_xlfn.TEXTAFTER(Table5[[#This Row],[rxn]],"-",-1)="UNKNOWN")</f>
        <v>1</v>
      </c>
      <c r="V4033" s="1">
        <f>_xlfn.XLOOKUP(SUBSTITUTE(Table5[[#This Row],[rxn]],"RXN-","ENZLOAD-"),Table4[rxn],Table4[ub],0)</f>
        <v>0</v>
      </c>
      <c r="W4033" s="1" t="b">
        <f>AND(Table5[[#This Row],[FVA ENZLOAD flux UB]]=0,Table5[[#This Row],[ENZ not made when it should be?]])</f>
        <v>0</v>
      </c>
    </row>
    <row r="4034" spans="6:23" hidden="1">
      <c r="F4034" s="1" t="s">
        <v>10003</v>
      </c>
      <c r="G4034" s="1" t="str">
        <f>_xlfn.TEXTBEFORE(Table5[[#This Row],[rxn     kapp_old        kapp_slack_ub   kapp_slack_lb]]," ")</f>
        <v>RXN-XTSNt_c_e_FWD-SPONT</v>
      </c>
      <c r="H403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03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034" s="1">
        <f>_xlfn.NUMBERVALUE(_xlfn.TEXTAFTER(Table5[[#This Row],[rxn     kapp_old        kapp_slack_ub   kapp_slack_lb]]," ",-1))</f>
        <v>0</v>
      </c>
      <c r="K4034" s="1">
        <f>_xlfn.XLOOKUP(SUBSTITUTE(Table5[[#This Row],[rxn]],"RXN-","ENZLOAD-"),ENZLOAD[name],ENZLOAD[flux],0)</f>
        <v>0</v>
      </c>
      <c r="L4034" s="1" t="str">
        <f>"'"&amp;Table5[[#This Row],[rxn]]&amp;"'"&amp;CHAR(9)&amp;IF(AND(Table5[[#This Row],[kapp_slack_ub]]&lt;&gt;0,Table5[[#This Row],[kapp_old]]&lt;$F$1),$F$1,Table5[[#This Row],[kapp_old]])</f>
        <v>'RXN-XTSNt_c_e_FWD-SPONT'	27141.27779288</v>
      </c>
      <c r="M4034" s="1">
        <f>_xlfn.XLOOKUP(Table5[[#This Row],[rxn]],Table3[name],Table3[flux],$F$1)</f>
        <v>27141.277792879999</v>
      </c>
      <c r="N4034" s="1" t="str">
        <f>IFERROR(Table5[[#This Row],[min flux]]/Table5[[#This Row],[associated enzload]],"")</f>
        <v/>
      </c>
      <c r="O4034" s="1">
        <f>_xlfn.NUMBERVALUE(IF(Table5[[#This Row],[flux/enzload]]="","",ABS($N$1-Table5[[#This Row],[flux/enzload]])))</f>
        <v>0</v>
      </c>
      <c r="P4034" s="1">
        <f>Table5[[#This Row],[kapp_old]]+IFERROR(((Table5[[#This Row],[kapp_slack_ub]]-Table5[[#This Row],[kapp_slack_lb]])/Table5[[#This Row],[associated enzload]]),0)</f>
        <v>27141.277792879999</v>
      </c>
      <c r="Q4034" s="1" t="str">
        <f>"'"&amp;Table5[[#This Row],[rxn]]&amp;"'"&amp;CHAR(9)&amp;Table5[[#This Row],[kapp + (slack_ub - slack_lb)/enzload]]</f>
        <v>'RXN-XTSNt_c_e_FWD-SPONT'	27141.27779288</v>
      </c>
      <c r="R4034" s="1">
        <f>_xlfn.XLOOKUP(Table5[[#This Row],[rxn]],Table38[name],Table38[flux],0)</f>
        <v>0</v>
      </c>
      <c r="S4034" s="1">
        <f>_xlfn.XLOOKUP(SUBSTITUTE(Table5[[#This Row],[rxn]],"RXN-","ENZLOAD-"),Table38[name],Table38[flux],0)</f>
        <v>0</v>
      </c>
      <c r="T4034" s="1" t="b">
        <f>AND(Table5[[#This Row],[ENZLOAD flux in kapp-slack.gms]]=0,Table5[[#This Row],[flux in kapp-slack.gms]]&lt;&gt;0,NOT(Table5[[#This Row],[spont or unknown?]]))</f>
        <v>0</v>
      </c>
      <c r="U4034" s="1" t="b">
        <f>OR(_xlfn.TEXTAFTER(Table5[[#This Row],[rxn]],"-",-1)="SPONT",_xlfn.TEXTAFTER(Table5[[#This Row],[rxn]],"-",-1)="UNKNOWN")</f>
        <v>1</v>
      </c>
      <c r="V4034" s="1">
        <f>_xlfn.XLOOKUP(SUBSTITUTE(Table5[[#This Row],[rxn]],"RXN-","ENZLOAD-"),Table4[rxn],Table4[ub],0)</f>
        <v>0</v>
      </c>
      <c r="W4034" s="1" t="b">
        <f>AND(Table5[[#This Row],[FVA ENZLOAD flux UB]]=0,Table5[[#This Row],[ENZ not made when it should be?]])</f>
        <v>0</v>
      </c>
    </row>
    <row r="4035" spans="6:23" hidden="1">
      <c r="F4035" s="1" t="s">
        <v>10005</v>
      </c>
      <c r="G4035" s="1" t="str">
        <f>_xlfn.TEXTBEFORE(Table5[[#This Row],[rxn     kapp_old        kapp_slack_ub   kapp_slack_lb]]," ")</f>
        <v>RXN-XYLI1_c_FWD-rt0738</v>
      </c>
      <c r="H403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03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035" s="1">
        <f>_xlfn.NUMBERVALUE(_xlfn.TEXTAFTER(Table5[[#This Row],[rxn     kapp_old        kapp_slack_ub   kapp_slack_lb]]," ",-1))</f>
        <v>0</v>
      </c>
      <c r="K4035" s="1">
        <f>_xlfn.XLOOKUP(SUBSTITUTE(Table5[[#This Row],[rxn]],"RXN-","ENZLOAD-"),ENZLOAD[name],ENZLOAD[flux],0)</f>
        <v>0</v>
      </c>
      <c r="L4035" s="1" t="str">
        <f>"'"&amp;Table5[[#This Row],[rxn]]&amp;"'"&amp;CHAR(9)&amp;IF(AND(Table5[[#This Row],[kapp_slack_ub]]&lt;&gt;0,Table5[[#This Row],[kapp_old]]&lt;$F$1),$F$1,Table5[[#This Row],[kapp_old]])</f>
        <v>'RXN-XYLI1_c_FWD-rt0738'	27141.27779288</v>
      </c>
      <c r="M4035" s="1">
        <f>_xlfn.XLOOKUP(Table5[[#This Row],[rxn]],Table3[name],Table3[flux],$F$1)</f>
        <v>27141.277792879999</v>
      </c>
      <c r="N4035" s="1" t="str">
        <f>IFERROR(Table5[[#This Row],[min flux]]/Table5[[#This Row],[associated enzload]],"")</f>
        <v/>
      </c>
      <c r="O4035" s="1">
        <f>_xlfn.NUMBERVALUE(IF(Table5[[#This Row],[flux/enzload]]="","",ABS($N$1-Table5[[#This Row],[flux/enzload]])))</f>
        <v>0</v>
      </c>
      <c r="P4035" s="1">
        <f>Table5[[#This Row],[kapp_old]]+IFERROR(((Table5[[#This Row],[kapp_slack_ub]]-Table5[[#This Row],[kapp_slack_lb]])/Table5[[#This Row],[associated enzload]]),0)</f>
        <v>27141.277792879999</v>
      </c>
      <c r="Q4035" s="1" t="str">
        <f>"'"&amp;Table5[[#This Row],[rxn]]&amp;"'"&amp;CHAR(9)&amp;Table5[[#This Row],[kapp + (slack_ub - slack_lb)/enzload]]</f>
        <v>'RXN-XYLI1_c_FWD-rt0738'	27141.27779288</v>
      </c>
      <c r="R4035" s="1">
        <f>_xlfn.XLOOKUP(Table5[[#This Row],[rxn]],Table38[name],Table38[flux],0)</f>
        <v>0</v>
      </c>
      <c r="S4035" s="1">
        <f>_xlfn.XLOOKUP(SUBSTITUTE(Table5[[#This Row],[rxn]],"RXN-","ENZLOAD-"),Table38[name],Table38[flux],0)</f>
        <v>0</v>
      </c>
      <c r="T4035" s="1" t="b">
        <f>AND(Table5[[#This Row],[ENZLOAD flux in kapp-slack.gms]]=0,Table5[[#This Row],[flux in kapp-slack.gms]]&lt;&gt;0,NOT(Table5[[#This Row],[spont or unknown?]]))</f>
        <v>0</v>
      </c>
      <c r="U4035" s="1" t="b">
        <f>OR(_xlfn.TEXTAFTER(Table5[[#This Row],[rxn]],"-",-1)="SPONT",_xlfn.TEXTAFTER(Table5[[#This Row],[rxn]],"-",-1)="UNKNOWN")</f>
        <v>0</v>
      </c>
      <c r="V4035" s="1">
        <f>_xlfn.XLOOKUP(SUBSTITUTE(Table5[[#This Row],[rxn]],"RXN-","ENZLOAD-"),Table4[rxn],Table4[ub],0)</f>
        <v>0.54543816000000001</v>
      </c>
      <c r="W4035" s="1" t="b">
        <f>AND(Table5[[#This Row],[FVA ENZLOAD flux UB]]=0,Table5[[#This Row],[ENZ not made when it should be?]])</f>
        <v>0</v>
      </c>
    </row>
    <row r="4036" spans="6:23" hidden="1">
      <c r="F4036" s="1" t="s">
        <v>10006</v>
      </c>
      <c r="G4036" s="1" t="str">
        <f>_xlfn.TEXTBEFORE(Table5[[#This Row],[rxn     kapp_old        kapp_slack_ub   kapp_slack_lb]]," ")</f>
        <v>RXN-XYLI1_c_REV-rt0738</v>
      </c>
      <c r="H403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03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036" s="1">
        <f>_xlfn.NUMBERVALUE(_xlfn.TEXTAFTER(Table5[[#This Row],[rxn     kapp_old        kapp_slack_ub   kapp_slack_lb]]," ",-1))</f>
        <v>0</v>
      </c>
      <c r="K4036" s="1">
        <f>_xlfn.XLOOKUP(SUBSTITUTE(Table5[[#This Row],[rxn]],"RXN-","ENZLOAD-"),ENZLOAD[name],ENZLOAD[flux],0)</f>
        <v>0</v>
      </c>
      <c r="L4036" s="1" t="str">
        <f>"'"&amp;Table5[[#This Row],[rxn]]&amp;"'"&amp;CHAR(9)&amp;IF(AND(Table5[[#This Row],[kapp_slack_ub]]&lt;&gt;0,Table5[[#This Row],[kapp_old]]&lt;$F$1),$F$1,Table5[[#This Row],[kapp_old]])</f>
        <v>'RXN-XYLI1_c_REV-rt0738'	27141.27779288</v>
      </c>
      <c r="M4036" s="1">
        <f>_xlfn.XLOOKUP(Table5[[#This Row],[rxn]],Table3[name],Table3[flux],$F$1)</f>
        <v>27141.277792879999</v>
      </c>
      <c r="N4036" s="1" t="str">
        <f>IFERROR(Table5[[#This Row],[min flux]]/Table5[[#This Row],[associated enzload]],"")</f>
        <v/>
      </c>
      <c r="O4036" s="1">
        <f>_xlfn.NUMBERVALUE(IF(Table5[[#This Row],[flux/enzload]]="","",ABS($N$1-Table5[[#This Row],[flux/enzload]])))</f>
        <v>0</v>
      </c>
      <c r="P4036" s="1">
        <f>Table5[[#This Row],[kapp_old]]+IFERROR(((Table5[[#This Row],[kapp_slack_ub]]-Table5[[#This Row],[kapp_slack_lb]])/Table5[[#This Row],[associated enzload]]),0)</f>
        <v>27141.277792879999</v>
      </c>
      <c r="Q4036" s="1" t="str">
        <f>"'"&amp;Table5[[#This Row],[rxn]]&amp;"'"&amp;CHAR(9)&amp;Table5[[#This Row],[kapp + (slack_ub - slack_lb)/enzload]]</f>
        <v>'RXN-XYLI1_c_REV-rt0738'	27141.27779288</v>
      </c>
      <c r="R4036" s="1">
        <f>_xlfn.XLOOKUP(Table5[[#This Row],[rxn]],Table38[name],Table38[flux],0)</f>
        <v>0</v>
      </c>
      <c r="S4036" s="1">
        <f>_xlfn.XLOOKUP(SUBSTITUTE(Table5[[#This Row],[rxn]],"RXN-","ENZLOAD-"),Table38[name],Table38[flux],0)</f>
        <v>0</v>
      </c>
      <c r="T4036" s="1" t="b">
        <f>AND(Table5[[#This Row],[ENZLOAD flux in kapp-slack.gms]]=0,Table5[[#This Row],[flux in kapp-slack.gms]]&lt;&gt;0,NOT(Table5[[#This Row],[spont or unknown?]]))</f>
        <v>0</v>
      </c>
      <c r="U4036" s="1" t="b">
        <f>OR(_xlfn.TEXTAFTER(Table5[[#This Row],[rxn]],"-",-1)="SPONT",_xlfn.TEXTAFTER(Table5[[#This Row],[rxn]],"-",-1)="UNKNOWN")</f>
        <v>0</v>
      </c>
      <c r="V4036" s="1">
        <f>_xlfn.XLOOKUP(SUBSTITUTE(Table5[[#This Row],[rxn]],"RXN-","ENZLOAD-"),Table4[rxn],Table4[ub],0)</f>
        <v>0.54543816000000001</v>
      </c>
      <c r="W4036" s="1" t="b">
        <f>AND(Table5[[#This Row],[FVA ENZLOAD flux UB]]=0,Table5[[#This Row],[ENZ not made when it should be?]])</f>
        <v>0</v>
      </c>
    </row>
    <row r="4037" spans="6:23" hidden="1">
      <c r="F4037" s="1" t="s">
        <v>10007</v>
      </c>
      <c r="G4037" s="1" t="str">
        <f>_xlfn.TEXTBEFORE(Table5[[#This Row],[rxn     kapp_old        kapp_slack_ub   kapp_slack_lb]]," ")</f>
        <v>RXN-XYLI1_c_FWD-rt5360</v>
      </c>
      <c r="H403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03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037" s="1">
        <f>_xlfn.NUMBERVALUE(_xlfn.TEXTAFTER(Table5[[#This Row],[rxn     kapp_old        kapp_slack_ub   kapp_slack_lb]]," ",-1))</f>
        <v>0</v>
      </c>
      <c r="K4037" s="1">
        <f>_xlfn.XLOOKUP(SUBSTITUTE(Table5[[#This Row],[rxn]],"RXN-","ENZLOAD-"),ENZLOAD[name],ENZLOAD[flux],0)</f>
        <v>0</v>
      </c>
      <c r="L4037" s="1" t="str">
        <f>"'"&amp;Table5[[#This Row],[rxn]]&amp;"'"&amp;CHAR(9)&amp;IF(AND(Table5[[#This Row],[kapp_slack_ub]]&lt;&gt;0,Table5[[#This Row],[kapp_old]]&lt;$F$1),$F$1,Table5[[#This Row],[kapp_old]])</f>
        <v>'RXN-XYLI1_c_FWD-rt5360'	27141.27779288</v>
      </c>
      <c r="M4037" s="1">
        <f>_xlfn.XLOOKUP(Table5[[#This Row],[rxn]],Table3[name],Table3[flux],$F$1)</f>
        <v>27141.277792879999</v>
      </c>
      <c r="N4037" s="1" t="str">
        <f>IFERROR(Table5[[#This Row],[min flux]]/Table5[[#This Row],[associated enzload]],"")</f>
        <v/>
      </c>
      <c r="O4037" s="1">
        <f>_xlfn.NUMBERVALUE(IF(Table5[[#This Row],[flux/enzload]]="","",ABS($N$1-Table5[[#This Row],[flux/enzload]])))</f>
        <v>0</v>
      </c>
      <c r="P4037" s="1">
        <f>Table5[[#This Row],[kapp_old]]+IFERROR(((Table5[[#This Row],[kapp_slack_ub]]-Table5[[#This Row],[kapp_slack_lb]])/Table5[[#This Row],[associated enzload]]),0)</f>
        <v>27141.277792879999</v>
      </c>
      <c r="Q4037" s="1" t="str">
        <f>"'"&amp;Table5[[#This Row],[rxn]]&amp;"'"&amp;CHAR(9)&amp;Table5[[#This Row],[kapp + (slack_ub - slack_lb)/enzload]]</f>
        <v>'RXN-XYLI1_c_FWD-rt5360'	27141.27779288</v>
      </c>
      <c r="R4037" s="1">
        <f>_xlfn.XLOOKUP(Table5[[#This Row],[rxn]],Table38[name],Table38[flux],0)</f>
        <v>0</v>
      </c>
      <c r="S4037" s="1">
        <f>_xlfn.XLOOKUP(SUBSTITUTE(Table5[[#This Row],[rxn]],"RXN-","ENZLOAD-"),Table38[name],Table38[flux],0)</f>
        <v>0</v>
      </c>
      <c r="T4037" s="1" t="b">
        <f>AND(Table5[[#This Row],[ENZLOAD flux in kapp-slack.gms]]=0,Table5[[#This Row],[flux in kapp-slack.gms]]&lt;&gt;0,NOT(Table5[[#This Row],[spont or unknown?]]))</f>
        <v>0</v>
      </c>
      <c r="U4037" s="1" t="b">
        <f>OR(_xlfn.TEXTAFTER(Table5[[#This Row],[rxn]],"-",-1)="SPONT",_xlfn.TEXTAFTER(Table5[[#This Row],[rxn]],"-",-1)="UNKNOWN")</f>
        <v>0</v>
      </c>
      <c r="V4037" s="1">
        <f>_xlfn.XLOOKUP(SUBSTITUTE(Table5[[#This Row],[rxn]],"RXN-","ENZLOAD-"),Table4[rxn],Table4[ub],0)</f>
        <v>1.0026269400000001</v>
      </c>
      <c r="W4037" s="1" t="b">
        <f>AND(Table5[[#This Row],[FVA ENZLOAD flux UB]]=0,Table5[[#This Row],[ENZ not made when it should be?]])</f>
        <v>0</v>
      </c>
    </row>
    <row r="4038" spans="6:23" hidden="1">
      <c r="F4038" s="1" t="s">
        <v>10008</v>
      </c>
      <c r="G4038" s="1" t="str">
        <f>_xlfn.TEXTBEFORE(Table5[[#This Row],[rxn     kapp_old        kapp_slack_ub   kapp_slack_lb]]," ")</f>
        <v>RXN-XYLI1_c_REV-rt5360</v>
      </c>
      <c r="H403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03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038" s="1">
        <f>_xlfn.NUMBERVALUE(_xlfn.TEXTAFTER(Table5[[#This Row],[rxn     kapp_old        kapp_slack_ub   kapp_slack_lb]]," ",-1))</f>
        <v>0</v>
      </c>
      <c r="K4038" s="1">
        <f>_xlfn.XLOOKUP(SUBSTITUTE(Table5[[#This Row],[rxn]],"RXN-","ENZLOAD-"),ENZLOAD[name],ENZLOAD[flux],0)</f>
        <v>0</v>
      </c>
      <c r="L4038" s="1" t="str">
        <f>"'"&amp;Table5[[#This Row],[rxn]]&amp;"'"&amp;CHAR(9)&amp;IF(AND(Table5[[#This Row],[kapp_slack_ub]]&lt;&gt;0,Table5[[#This Row],[kapp_old]]&lt;$F$1),$F$1,Table5[[#This Row],[kapp_old]])</f>
        <v>'RXN-XYLI1_c_REV-rt5360'	27141.27779288</v>
      </c>
      <c r="M4038" s="1">
        <f>_xlfn.XLOOKUP(Table5[[#This Row],[rxn]],Table3[name],Table3[flux],$F$1)</f>
        <v>27141.277792879999</v>
      </c>
      <c r="N4038" s="1" t="str">
        <f>IFERROR(Table5[[#This Row],[min flux]]/Table5[[#This Row],[associated enzload]],"")</f>
        <v/>
      </c>
      <c r="O4038" s="1">
        <f>_xlfn.NUMBERVALUE(IF(Table5[[#This Row],[flux/enzload]]="","",ABS($N$1-Table5[[#This Row],[flux/enzload]])))</f>
        <v>0</v>
      </c>
      <c r="P4038" s="1">
        <f>Table5[[#This Row],[kapp_old]]+IFERROR(((Table5[[#This Row],[kapp_slack_ub]]-Table5[[#This Row],[kapp_slack_lb]])/Table5[[#This Row],[associated enzload]]),0)</f>
        <v>27141.277792879999</v>
      </c>
      <c r="Q4038" s="1" t="str">
        <f>"'"&amp;Table5[[#This Row],[rxn]]&amp;"'"&amp;CHAR(9)&amp;Table5[[#This Row],[kapp + (slack_ub - slack_lb)/enzload]]</f>
        <v>'RXN-XYLI1_c_REV-rt5360'	27141.27779288</v>
      </c>
      <c r="R4038" s="1">
        <f>_xlfn.XLOOKUP(Table5[[#This Row],[rxn]],Table38[name],Table38[flux],0)</f>
        <v>0</v>
      </c>
      <c r="S4038" s="1">
        <f>_xlfn.XLOOKUP(SUBSTITUTE(Table5[[#This Row],[rxn]],"RXN-","ENZLOAD-"),Table38[name],Table38[flux],0)</f>
        <v>0</v>
      </c>
      <c r="T4038" s="1" t="b">
        <f>AND(Table5[[#This Row],[ENZLOAD flux in kapp-slack.gms]]=0,Table5[[#This Row],[flux in kapp-slack.gms]]&lt;&gt;0,NOT(Table5[[#This Row],[spont or unknown?]]))</f>
        <v>0</v>
      </c>
      <c r="U4038" s="1" t="b">
        <f>OR(_xlfn.TEXTAFTER(Table5[[#This Row],[rxn]],"-",-1)="SPONT",_xlfn.TEXTAFTER(Table5[[#This Row],[rxn]],"-",-1)="UNKNOWN")</f>
        <v>0</v>
      </c>
      <c r="V4038" s="1">
        <f>_xlfn.XLOOKUP(SUBSTITUTE(Table5[[#This Row],[rxn]],"RXN-","ENZLOAD-"),Table4[rxn],Table4[ub],0)</f>
        <v>1.0026269400000001</v>
      </c>
      <c r="W4038" s="1" t="b">
        <f>AND(Table5[[#This Row],[FVA ENZLOAD flux UB]]=0,Table5[[#This Row],[ENZ not made when it should be?]])</f>
        <v>0</v>
      </c>
    </row>
    <row r="4039" spans="6:23" hidden="1">
      <c r="F4039" s="1" t="s">
        <v>10009</v>
      </c>
      <c r="G4039" s="1" t="str">
        <f>_xlfn.TEXTBEFORE(Table5[[#This Row],[rxn     kapp_old        kapp_slack_ub   kapp_slack_lb]]," ")</f>
        <v>RXN-XYLI2_c_FWD-rt0738</v>
      </c>
      <c r="H403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03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039" s="1">
        <f>_xlfn.NUMBERVALUE(_xlfn.TEXTAFTER(Table5[[#This Row],[rxn     kapp_old        kapp_slack_ub   kapp_slack_lb]]," ",-1))</f>
        <v>0</v>
      </c>
      <c r="K4039" s="1">
        <f>_xlfn.XLOOKUP(SUBSTITUTE(Table5[[#This Row],[rxn]],"RXN-","ENZLOAD-"),ENZLOAD[name],ENZLOAD[flux],0)</f>
        <v>0</v>
      </c>
      <c r="L4039" s="1" t="str">
        <f>"'"&amp;Table5[[#This Row],[rxn]]&amp;"'"&amp;CHAR(9)&amp;IF(AND(Table5[[#This Row],[kapp_slack_ub]]&lt;&gt;0,Table5[[#This Row],[kapp_old]]&lt;$F$1),$F$1,Table5[[#This Row],[kapp_old]])</f>
        <v>'RXN-XYLI2_c_FWD-rt0738'	27141.27779288</v>
      </c>
      <c r="M4039" s="1">
        <f>_xlfn.XLOOKUP(Table5[[#This Row],[rxn]],Table3[name],Table3[flux],$F$1)</f>
        <v>27141.277792879999</v>
      </c>
      <c r="N4039" s="1" t="str">
        <f>IFERROR(Table5[[#This Row],[min flux]]/Table5[[#This Row],[associated enzload]],"")</f>
        <v/>
      </c>
      <c r="O4039" s="1">
        <f>_xlfn.NUMBERVALUE(IF(Table5[[#This Row],[flux/enzload]]="","",ABS($N$1-Table5[[#This Row],[flux/enzload]])))</f>
        <v>0</v>
      </c>
      <c r="P4039" s="1">
        <f>Table5[[#This Row],[kapp_old]]+IFERROR(((Table5[[#This Row],[kapp_slack_ub]]-Table5[[#This Row],[kapp_slack_lb]])/Table5[[#This Row],[associated enzload]]),0)</f>
        <v>27141.277792879999</v>
      </c>
      <c r="Q4039" s="1" t="str">
        <f>"'"&amp;Table5[[#This Row],[rxn]]&amp;"'"&amp;CHAR(9)&amp;Table5[[#This Row],[kapp + (slack_ub - slack_lb)/enzload]]</f>
        <v>'RXN-XYLI2_c_FWD-rt0738'	27141.27779288</v>
      </c>
      <c r="R4039" s="1">
        <f>_xlfn.XLOOKUP(Table5[[#This Row],[rxn]],Table38[name],Table38[flux],0)</f>
        <v>0</v>
      </c>
      <c r="S4039" s="1">
        <f>_xlfn.XLOOKUP(SUBSTITUTE(Table5[[#This Row],[rxn]],"RXN-","ENZLOAD-"),Table38[name],Table38[flux],0)</f>
        <v>0</v>
      </c>
      <c r="T4039" s="1" t="b">
        <f>AND(Table5[[#This Row],[ENZLOAD flux in kapp-slack.gms]]=0,Table5[[#This Row],[flux in kapp-slack.gms]]&lt;&gt;0,NOT(Table5[[#This Row],[spont or unknown?]]))</f>
        <v>0</v>
      </c>
      <c r="U4039" s="1" t="b">
        <f>OR(_xlfn.TEXTAFTER(Table5[[#This Row],[rxn]],"-",-1)="SPONT",_xlfn.TEXTAFTER(Table5[[#This Row],[rxn]],"-",-1)="UNKNOWN")</f>
        <v>0</v>
      </c>
      <c r="V4039" s="1">
        <f>_xlfn.XLOOKUP(SUBSTITUTE(Table5[[#This Row],[rxn]],"RXN-","ENZLOAD-"),Table4[rxn],Table4[ub],0)</f>
        <v>0.54543816000000001</v>
      </c>
      <c r="W4039" s="1" t="b">
        <f>AND(Table5[[#This Row],[FVA ENZLOAD flux UB]]=0,Table5[[#This Row],[ENZ not made when it should be?]])</f>
        <v>0</v>
      </c>
    </row>
    <row r="4040" spans="6:23" hidden="1">
      <c r="F4040" s="1" t="s">
        <v>10010</v>
      </c>
      <c r="G4040" s="1" t="str">
        <f>_xlfn.TEXTBEFORE(Table5[[#This Row],[rxn     kapp_old        kapp_slack_ub   kapp_slack_lb]]," ")</f>
        <v>RXN-XYLI2_c_FWD-rt5360</v>
      </c>
      <c r="H404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04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040" s="1">
        <f>_xlfn.NUMBERVALUE(_xlfn.TEXTAFTER(Table5[[#This Row],[rxn     kapp_old        kapp_slack_ub   kapp_slack_lb]]," ",-1))</f>
        <v>0</v>
      </c>
      <c r="K4040" s="1">
        <f>_xlfn.XLOOKUP(SUBSTITUTE(Table5[[#This Row],[rxn]],"RXN-","ENZLOAD-"),ENZLOAD[name],ENZLOAD[flux],0)</f>
        <v>0</v>
      </c>
      <c r="L4040" s="1" t="str">
        <f>"'"&amp;Table5[[#This Row],[rxn]]&amp;"'"&amp;CHAR(9)&amp;IF(AND(Table5[[#This Row],[kapp_slack_ub]]&lt;&gt;0,Table5[[#This Row],[kapp_old]]&lt;$F$1),$F$1,Table5[[#This Row],[kapp_old]])</f>
        <v>'RXN-XYLI2_c_FWD-rt5360'	27141.27779288</v>
      </c>
      <c r="M4040" s="1">
        <f>_xlfn.XLOOKUP(Table5[[#This Row],[rxn]],Table3[name],Table3[flux],$F$1)</f>
        <v>27141.277792879999</v>
      </c>
      <c r="N4040" s="1" t="str">
        <f>IFERROR(Table5[[#This Row],[min flux]]/Table5[[#This Row],[associated enzload]],"")</f>
        <v/>
      </c>
      <c r="O4040" s="1">
        <f>_xlfn.NUMBERVALUE(IF(Table5[[#This Row],[flux/enzload]]="","",ABS($N$1-Table5[[#This Row],[flux/enzload]])))</f>
        <v>0</v>
      </c>
      <c r="P4040" s="1">
        <f>Table5[[#This Row],[kapp_old]]+IFERROR(((Table5[[#This Row],[kapp_slack_ub]]-Table5[[#This Row],[kapp_slack_lb]])/Table5[[#This Row],[associated enzload]]),0)</f>
        <v>27141.277792879999</v>
      </c>
      <c r="Q4040" s="1" t="str">
        <f>"'"&amp;Table5[[#This Row],[rxn]]&amp;"'"&amp;CHAR(9)&amp;Table5[[#This Row],[kapp + (slack_ub - slack_lb)/enzload]]</f>
        <v>'RXN-XYLI2_c_FWD-rt5360'	27141.27779288</v>
      </c>
      <c r="R4040" s="1">
        <f>_xlfn.XLOOKUP(Table5[[#This Row],[rxn]],Table38[name],Table38[flux],0)</f>
        <v>0</v>
      </c>
      <c r="S4040" s="1">
        <f>_xlfn.XLOOKUP(SUBSTITUTE(Table5[[#This Row],[rxn]],"RXN-","ENZLOAD-"),Table38[name],Table38[flux],0)</f>
        <v>0</v>
      </c>
      <c r="T4040" s="1" t="b">
        <f>AND(Table5[[#This Row],[ENZLOAD flux in kapp-slack.gms]]=0,Table5[[#This Row],[flux in kapp-slack.gms]]&lt;&gt;0,NOT(Table5[[#This Row],[spont or unknown?]]))</f>
        <v>0</v>
      </c>
      <c r="U4040" s="1" t="b">
        <f>OR(_xlfn.TEXTAFTER(Table5[[#This Row],[rxn]],"-",-1)="SPONT",_xlfn.TEXTAFTER(Table5[[#This Row],[rxn]],"-",-1)="UNKNOWN")</f>
        <v>0</v>
      </c>
      <c r="V4040" s="1">
        <f>_xlfn.XLOOKUP(SUBSTITUTE(Table5[[#This Row],[rxn]],"RXN-","ENZLOAD-"),Table4[rxn],Table4[ub],0)</f>
        <v>1.0026269400000001</v>
      </c>
      <c r="W4040" s="1" t="b">
        <f>AND(Table5[[#This Row],[FVA ENZLOAD flux UB]]=0,Table5[[#This Row],[ENZ not made when it should be?]])</f>
        <v>0</v>
      </c>
    </row>
    <row r="4041" spans="6:23" hidden="1">
      <c r="F4041" s="1" t="s">
        <v>10011</v>
      </c>
      <c r="G4041" s="1" t="str">
        <f>_xlfn.TEXTBEFORE(Table5[[#This Row],[rxn     kapp_old        kapp_slack_ub   kapp_slack_lb]]," ")</f>
        <v>RXN-XYLK_c_FWD-rt8482</v>
      </c>
      <c r="H404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04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041" s="1">
        <f>_xlfn.NUMBERVALUE(_xlfn.TEXTAFTER(Table5[[#This Row],[rxn     kapp_old        kapp_slack_ub   kapp_slack_lb]]," ",-1))</f>
        <v>0</v>
      </c>
      <c r="K4041" s="1">
        <f>_xlfn.XLOOKUP(SUBSTITUTE(Table5[[#This Row],[rxn]],"RXN-","ENZLOAD-"),ENZLOAD[name],ENZLOAD[flux],0)</f>
        <v>0</v>
      </c>
      <c r="L4041" s="1" t="str">
        <f>"'"&amp;Table5[[#This Row],[rxn]]&amp;"'"&amp;CHAR(9)&amp;IF(AND(Table5[[#This Row],[kapp_slack_ub]]&lt;&gt;0,Table5[[#This Row],[kapp_old]]&lt;$F$1),$F$1,Table5[[#This Row],[kapp_old]])</f>
        <v>'RXN-XYLK_c_FWD-rt8482'	27141.27779288</v>
      </c>
      <c r="M4041" s="1">
        <f>_xlfn.XLOOKUP(Table5[[#This Row],[rxn]],Table3[name],Table3[flux],$F$1)</f>
        <v>27141.277792879999</v>
      </c>
      <c r="N4041" s="1" t="str">
        <f>IFERROR(Table5[[#This Row],[min flux]]/Table5[[#This Row],[associated enzload]],"")</f>
        <v/>
      </c>
      <c r="O4041" s="1">
        <f>_xlfn.NUMBERVALUE(IF(Table5[[#This Row],[flux/enzload]]="","",ABS($N$1-Table5[[#This Row],[flux/enzload]])))</f>
        <v>0</v>
      </c>
      <c r="P4041" s="1">
        <f>Table5[[#This Row],[kapp_old]]+IFERROR(((Table5[[#This Row],[kapp_slack_ub]]-Table5[[#This Row],[kapp_slack_lb]])/Table5[[#This Row],[associated enzload]]),0)</f>
        <v>27141.277792879999</v>
      </c>
      <c r="Q4041" s="1" t="str">
        <f>"'"&amp;Table5[[#This Row],[rxn]]&amp;"'"&amp;CHAR(9)&amp;Table5[[#This Row],[kapp + (slack_ub - slack_lb)/enzload]]</f>
        <v>'RXN-XYLK_c_FWD-rt8482'	27141.27779288</v>
      </c>
      <c r="R4041" s="1">
        <f>_xlfn.XLOOKUP(Table5[[#This Row],[rxn]],Table38[name],Table38[flux],0)</f>
        <v>0</v>
      </c>
      <c r="S4041" s="1">
        <f>_xlfn.XLOOKUP(SUBSTITUTE(Table5[[#This Row],[rxn]],"RXN-","ENZLOAD-"),Table38[name],Table38[flux],0)</f>
        <v>0</v>
      </c>
      <c r="T4041" s="1" t="b">
        <f>AND(Table5[[#This Row],[ENZLOAD flux in kapp-slack.gms]]=0,Table5[[#This Row],[flux in kapp-slack.gms]]&lt;&gt;0,NOT(Table5[[#This Row],[spont or unknown?]]))</f>
        <v>0</v>
      </c>
      <c r="U4041" s="1" t="b">
        <f>OR(_xlfn.TEXTAFTER(Table5[[#This Row],[rxn]],"-",-1)="SPONT",_xlfn.TEXTAFTER(Table5[[#This Row],[rxn]],"-",-1)="UNKNOWN")</f>
        <v>0</v>
      </c>
      <c r="V4041" s="1">
        <f>_xlfn.XLOOKUP(SUBSTITUTE(Table5[[#This Row],[rxn]],"RXN-","ENZLOAD-"),Table4[rxn],Table4[ub],0)</f>
        <v>0.49185130999999999</v>
      </c>
      <c r="W4041" s="1" t="b">
        <f>AND(Table5[[#This Row],[FVA ENZLOAD flux UB]]=0,Table5[[#This Row],[ENZ not made when it should be?]])</f>
        <v>0</v>
      </c>
    </row>
    <row r="4042" spans="6:23" hidden="1">
      <c r="F4042" s="1" t="s">
        <v>10014</v>
      </c>
      <c r="G4042" s="1" t="str">
        <f>_xlfn.TEXTBEFORE(Table5[[#This Row],[rxn     kapp_old        kapp_slack_ub   kapp_slack_lb]]," ")</f>
        <v>RXN-XYLt_c_e_FWD-UNKNOWN</v>
      </c>
      <c r="H404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04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042" s="1">
        <f>_xlfn.NUMBERVALUE(_xlfn.TEXTAFTER(Table5[[#This Row],[rxn     kapp_old        kapp_slack_ub   kapp_slack_lb]]," ",-1))</f>
        <v>0</v>
      </c>
      <c r="K4042" s="1">
        <f>_xlfn.XLOOKUP(SUBSTITUTE(Table5[[#This Row],[rxn]],"RXN-","ENZLOAD-"),ENZLOAD[name],ENZLOAD[flux],0)</f>
        <v>0</v>
      </c>
      <c r="L4042" s="1" t="str">
        <f>"'"&amp;Table5[[#This Row],[rxn]]&amp;"'"&amp;CHAR(9)&amp;IF(AND(Table5[[#This Row],[kapp_slack_ub]]&lt;&gt;0,Table5[[#This Row],[kapp_old]]&lt;$F$1),$F$1,Table5[[#This Row],[kapp_old]])</f>
        <v>'RXN-XYLt_c_e_FWD-UNKNOWN'	27141.27779288</v>
      </c>
      <c r="M4042" s="1">
        <f>_xlfn.XLOOKUP(Table5[[#This Row],[rxn]],Table3[name],Table3[flux],$F$1)</f>
        <v>27141.277792879999</v>
      </c>
      <c r="N4042" s="1" t="str">
        <f>IFERROR(Table5[[#This Row],[min flux]]/Table5[[#This Row],[associated enzload]],"")</f>
        <v/>
      </c>
      <c r="O4042" s="1">
        <f>_xlfn.NUMBERVALUE(IF(Table5[[#This Row],[flux/enzload]]="","",ABS($N$1-Table5[[#This Row],[flux/enzload]])))</f>
        <v>0</v>
      </c>
      <c r="P4042" s="1">
        <f>Table5[[#This Row],[kapp_old]]+IFERROR(((Table5[[#This Row],[kapp_slack_ub]]-Table5[[#This Row],[kapp_slack_lb]])/Table5[[#This Row],[associated enzload]]),0)</f>
        <v>27141.277792879999</v>
      </c>
      <c r="Q4042" s="1" t="str">
        <f>"'"&amp;Table5[[#This Row],[rxn]]&amp;"'"&amp;CHAR(9)&amp;Table5[[#This Row],[kapp + (slack_ub - slack_lb)/enzload]]</f>
        <v>'RXN-XYLt_c_e_FWD-UNKNOWN'	27141.27779288</v>
      </c>
      <c r="R4042" s="1">
        <f>_xlfn.XLOOKUP(Table5[[#This Row],[rxn]],Table38[name],Table38[flux],0)</f>
        <v>0</v>
      </c>
      <c r="S4042" s="1">
        <f>_xlfn.XLOOKUP(SUBSTITUTE(Table5[[#This Row],[rxn]],"RXN-","ENZLOAD-"),Table38[name],Table38[flux],0)</f>
        <v>0</v>
      </c>
      <c r="T4042" s="1" t="b">
        <f>AND(Table5[[#This Row],[ENZLOAD flux in kapp-slack.gms]]=0,Table5[[#This Row],[flux in kapp-slack.gms]]&lt;&gt;0,NOT(Table5[[#This Row],[spont or unknown?]]))</f>
        <v>0</v>
      </c>
      <c r="U4042" s="1" t="b">
        <f>OR(_xlfn.TEXTAFTER(Table5[[#This Row],[rxn]],"-",-1)="SPONT",_xlfn.TEXTAFTER(Table5[[#This Row],[rxn]],"-",-1)="UNKNOWN")</f>
        <v>1</v>
      </c>
      <c r="V4042" s="1">
        <f>_xlfn.XLOOKUP(SUBSTITUTE(Table5[[#This Row],[rxn]],"RXN-","ENZLOAD-"),Table4[rxn],Table4[ub],0)</f>
        <v>0</v>
      </c>
      <c r="W4042" s="1" t="b">
        <f>AND(Table5[[#This Row],[FVA ENZLOAD flux UB]]=0,Table5[[#This Row],[ENZ not made when it should be?]])</f>
        <v>0</v>
      </c>
    </row>
    <row r="4043" spans="6:23" hidden="1">
      <c r="F4043" s="1" t="s">
        <v>10015</v>
      </c>
      <c r="G4043" s="1" t="str">
        <f>_xlfn.TEXTBEFORE(Table5[[#This Row],[rxn     kapp_old        kapp_slack_ub   kapp_slack_lb]]," ")</f>
        <v>RXN-XYLt_c_e_REV-UNKNOWN</v>
      </c>
      <c r="H404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04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043" s="1">
        <f>_xlfn.NUMBERVALUE(_xlfn.TEXTAFTER(Table5[[#This Row],[rxn     kapp_old        kapp_slack_ub   kapp_slack_lb]]," ",-1))</f>
        <v>0</v>
      </c>
      <c r="K4043" s="1">
        <f>_xlfn.XLOOKUP(SUBSTITUTE(Table5[[#This Row],[rxn]],"RXN-","ENZLOAD-"),ENZLOAD[name],ENZLOAD[flux],0)</f>
        <v>0</v>
      </c>
      <c r="L4043" s="1" t="str">
        <f>"'"&amp;Table5[[#This Row],[rxn]]&amp;"'"&amp;CHAR(9)&amp;IF(AND(Table5[[#This Row],[kapp_slack_ub]]&lt;&gt;0,Table5[[#This Row],[kapp_old]]&lt;$F$1),$F$1,Table5[[#This Row],[kapp_old]])</f>
        <v>'RXN-XYLt_c_e_REV-UNKNOWN'	27141.27779288</v>
      </c>
      <c r="M4043" s="1">
        <f>_xlfn.XLOOKUP(Table5[[#This Row],[rxn]],Table3[name],Table3[flux],$F$1)</f>
        <v>27141.277792879999</v>
      </c>
      <c r="N4043" s="1" t="str">
        <f>IFERROR(Table5[[#This Row],[min flux]]/Table5[[#This Row],[associated enzload]],"")</f>
        <v/>
      </c>
      <c r="O4043" s="1">
        <f>_xlfn.NUMBERVALUE(IF(Table5[[#This Row],[flux/enzload]]="","",ABS($N$1-Table5[[#This Row],[flux/enzload]])))</f>
        <v>0</v>
      </c>
      <c r="P4043" s="1">
        <f>Table5[[#This Row],[kapp_old]]+IFERROR(((Table5[[#This Row],[kapp_slack_ub]]-Table5[[#This Row],[kapp_slack_lb]])/Table5[[#This Row],[associated enzload]]),0)</f>
        <v>27141.277792879999</v>
      </c>
      <c r="Q4043" s="1" t="str">
        <f>"'"&amp;Table5[[#This Row],[rxn]]&amp;"'"&amp;CHAR(9)&amp;Table5[[#This Row],[kapp + (slack_ub - slack_lb)/enzload]]</f>
        <v>'RXN-XYLt_c_e_REV-UNKNOWN'	27141.27779288</v>
      </c>
      <c r="R4043" s="1">
        <f>_xlfn.XLOOKUP(Table5[[#This Row],[rxn]],Table38[name],Table38[flux],0)</f>
        <v>0</v>
      </c>
      <c r="S4043" s="1">
        <f>_xlfn.XLOOKUP(SUBSTITUTE(Table5[[#This Row],[rxn]],"RXN-","ENZLOAD-"),Table38[name],Table38[flux],0)</f>
        <v>0</v>
      </c>
      <c r="T4043" s="1" t="b">
        <f>AND(Table5[[#This Row],[ENZLOAD flux in kapp-slack.gms]]=0,Table5[[#This Row],[flux in kapp-slack.gms]]&lt;&gt;0,NOT(Table5[[#This Row],[spont or unknown?]]))</f>
        <v>0</v>
      </c>
      <c r="U4043" s="1" t="b">
        <f>OR(_xlfn.TEXTAFTER(Table5[[#This Row],[rxn]],"-",-1)="SPONT",_xlfn.TEXTAFTER(Table5[[#This Row],[rxn]],"-",-1)="UNKNOWN")</f>
        <v>1</v>
      </c>
      <c r="V4043" s="1">
        <f>_xlfn.XLOOKUP(SUBSTITUTE(Table5[[#This Row],[rxn]],"RXN-","ENZLOAD-"),Table4[rxn],Table4[ub],0)</f>
        <v>0</v>
      </c>
      <c r="W4043" s="1" t="b">
        <f>AND(Table5[[#This Row],[FVA ENZLOAD flux UB]]=0,Table5[[#This Row],[ENZ not made when it should be?]])</f>
        <v>0</v>
      </c>
    </row>
    <row r="4044" spans="6:23" hidden="1">
      <c r="F4044" s="1" t="s">
        <v>10018</v>
      </c>
      <c r="G4044" s="1" t="str">
        <f>_xlfn.TEXTBEFORE(Table5[[#This Row],[rxn     kapp_old        kapp_slack_ub   kapp_slack_lb]]," ")</f>
        <v>RXN-XYLTt_c_e_FWD-UNKNOWN</v>
      </c>
      <c r="H404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04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044" s="1">
        <f>_xlfn.NUMBERVALUE(_xlfn.TEXTAFTER(Table5[[#This Row],[rxn     kapp_old        kapp_slack_ub   kapp_slack_lb]]," ",-1))</f>
        <v>0</v>
      </c>
      <c r="K4044" s="1">
        <f>_xlfn.XLOOKUP(SUBSTITUTE(Table5[[#This Row],[rxn]],"RXN-","ENZLOAD-"),ENZLOAD[name],ENZLOAD[flux],0)</f>
        <v>0</v>
      </c>
      <c r="L4044" s="1" t="str">
        <f>"'"&amp;Table5[[#This Row],[rxn]]&amp;"'"&amp;CHAR(9)&amp;IF(AND(Table5[[#This Row],[kapp_slack_ub]]&lt;&gt;0,Table5[[#This Row],[kapp_old]]&lt;$F$1),$F$1,Table5[[#This Row],[kapp_old]])</f>
        <v>'RXN-XYLTt_c_e_FWD-UNKNOWN'	27141.27779288</v>
      </c>
      <c r="M4044" s="1">
        <f>_xlfn.XLOOKUP(Table5[[#This Row],[rxn]],Table3[name],Table3[flux],$F$1)</f>
        <v>27141.277792879999</v>
      </c>
      <c r="N4044" s="1" t="str">
        <f>IFERROR(Table5[[#This Row],[min flux]]/Table5[[#This Row],[associated enzload]],"")</f>
        <v/>
      </c>
      <c r="O4044" s="1">
        <f>_xlfn.NUMBERVALUE(IF(Table5[[#This Row],[flux/enzload]]="","",ABS($N$1-Table5[[#This Row],[flux/enzload]])))</f>
        <v>0</v>
      </c>
      <c r="P4044" s="1">
        <f>Table5[[#This Row],[kapp_old]]+IFERROR(((Table5[[#This Row],[kapp_slack_ub]]-Table5[[#This Row],[kapp_slack_lb]])/Table5[[#This Row],[associated enzload]]),0)</f>
        <v>27141.277792879999</v>
      </c>
      <c r="Q4044" s="1" t="str">
        <f>"'"&amp;Table5[[#This Row],[rxn]]&amp;"'"&amp;CHAR(9)&amp;Table5[[#This Row],[kapp + (slack_ub - slack_lb)/enzload]]</f>
        <v>'RXN-XYLTt_c_e_FWD-UNKNOWN'	27141.27779288</v>
      </c>
      <c r="R4044" s="1">
        <f>_xlfn.XLOOKUP(Table5[[#This Row],[rxn]],Table38[name],Table38[flux],0)</f>
        <v>0</v>
      </c>
      <c r="S4044" s="1">
        <f>_xlfn.XLOOKUP(SUBSTITUTE(Table5[[#This Row],[rxn]],"RXN-","ENZLOAD-"),Table38[name],Table38[flux],0)</f>
        <v>0</v>
      </c>
      <c r="T4044" s="1" t="b">
        <f>AND(Table5[[#This Row],[ENZLOAD flux in kapp-slack.gms]]=0,Table5[[#This Row],[flux in kapp-slack.gms]]&lt;&gt;0,NOT(Table5[[#This Row],[spont or unknown?]]))</f>
        <v>0</v>
      </c>
      <c r="U4044" s="1" t="b">
        <f>OR(_xlfn.TEXTAFTER(Table5[[#This Row],[rxn]],"-",-1)="SPONT",_xlfn.TEXTAFTER(Table5[[#This Row],[rxn]],"-",-1)="UNKNOWN")</f>
        <v>1</v>
      </c>
      <c r="V4044" s="1">
        <f>_xlfn.XLOOKUP(SUBSTITUTE(Table5[[#This Row],[rxn]],"RXN-","ENZLOAD-"),Table4[rxn],Table4[ub],0)</f>
        <v>0</v>
      </c>
      <c r="W4044" s="1" t="b">
        <f>AND(Table5[[#This Row],[FVA ENZLOAD flux UB]]=0,Table5[[#This Row],[ENZ not made when it should be?]])</f>
        <v>0</v>
      </c>
    </row>
    <row r="4045" spans="6:23" hidden="1">
      <c r="F4045" s="1" t="s">
        <v>10019</v>
      </c>
      <c r="G4045" s="1" t="str">
        <f>_xlfn.TEXTBEFORE(Table5[[#This Row],[rxn     kapp_old        kapp_slack_ub   kapp_slack_lb]]," ")</f>
        <v>RXN-XYLTt_c_e_REV-UNKNOWN</v>
      </c>
      <c r="H404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04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045" s="1">
        <f>_xlfn.NUMBERVALUE(_xlfn.TEXTAFTER(Table5[[#This Row],[rxn     kapp_old        kapp_slack_ub   kapp_slack_lb]]," ",-1))</f>
        <v>0</v>
      </c>
      <c r="K4045" s="1">
        <f>_xlfn.XLOOKUP(SUBSTITUTE(Table5[[#This Row],[rxn]],"RXN-","ENZLOAD-"),ENZLOAD[name],ENZLOAD[flux],0)</f>
        <v>0</v>
      </c>
      <c r="L4045" s="1" t="str">
        <f>"'"&amp;Table5[[#This Row],[rxn]]&amp;"'"&amp;CHAR(9)&amp;IF(AND(Table5[[#This Row],[kapp_slack_ub]]&lt;&gt;0,Table5[[#This Row],[kapp_old]]&lt;$F$1),$F$1,Table5[[#This Row],[kapp_old]])</f>
        <v>'RXN-XYLTt_c_e_REV-UNKNOWN'	27141.27779288</v>
      </c>
      <c r="M4045" s="1">
        <f>_xlfn.XLOOKUP(Table5[[#This Row],[rxn]],Table3[name],Table3[flux],$F$1)</f>
        <v>27141.277792879999</v>
      </c>
      <c r="N4045" s="1" t="str">
        <f>IFERROR(Table5[[#This Row],[min flux]]/Table5[[#This Row],[associated enzload]],"")</f>
        <v/>
      </c>
      <c r="O4045" s="1">
        <f>_xlfn.NUMBERVALUE(IF(Table5[[#This Row],[flux/enzload]]="","",ABS($N$1-Table5[[#This Row],[flux/enzload]])))</f>
        <v>0</v>
      </c>
      <c r="P4045" s="1">
        <f>Table5[[#This Row],[kapp_old]]+IFERROR(((Table5[[#This Row],[kapp_slack_ub]]-Table5[[#This Row],[kapp_slack_lb]])/Table5[[#This Row],[associated enzload]]),0)</f>
        <v>27141.277792879999</v>
      </c>
      <c r="Q4045" s="1" t="str">
        <f>"'"&amp;Table5[[#This Row],[rxn]]&amp;"'"&amp;CHAR(9)&amp;Table5[[#This Row],[kapp + (slack_ub - slack_lb)/enzload]]</f>
        <v>'RXN-XYLTt_c_e_REV-UNKNOWN'	27141.27779288</v>
      </c>
      <c r="R4045" s="1">
        <f>_xlfn.XLOOKUP(Table5[[#This Row],[rxn]],Table38[name],Table38[flux],0)</f>
        <v>0</v>
      </c>
      <c r="S4045" s="1">
        <f>_xlfn.XLOOKUP(SUBSTITUTE(Table5[[#This Row],[rxn]],"RXN-","ENZLOAD-"),Table38[name],Table38[flux],0)</f>
        <v>0</v>
      </c>
      <c r="T4045" s="1" t="b">
        <f>AND(Table5[[#This Row],[ENZLOAD flux in kapp-slack.gms]]=0,Table5[[#This Row],[flux in kapp-slack.gms]]&lt;&gt;0,NOT(Table5[[#This Row],[spont or unknown?]]))</f>
        <v>0</v>
      </c>
      <c r="U4045" s="1" t="b">
        <f>OR(_xlfn.TEXTAFTER(Table5[[#This Row],[rxn]],"-",-1)="SPONT",_xlfn.TEXTAFTER(Table5[[#This Row],[rxn]],"-",-1)="UNKNOWN")</f>
        <v>1</v>
      </c>
      <c r="V4045" s="1">
        <f>_xlfn.XLOOKUP(SUBSTITUTE(Table5[[#This Row],[rxn]],"RXN-","ENZLOAD-"),Table4[rxn],Table4[ub],0)</f>
        <v>0</v>
      </c>
      <c r="W4045" s="1" t="b">
        <f>AND(Table5[[#This Row],[FVA ENZLOAD flux UB]]=0,Table5[[#This Row],[ENZ not made when it should be?]])</f>
        <v>0</v>
      </c>
    </row>
    <row r="4046" spans="6:23" hidden="1">
      <c r="F4046" s="1" t="s">
        <v>10021</v>
      </c>
      <c r="G4046" s="1" t="str">
        <f>_xlfn.TEXTBEFORE(Table5[[#This Row],[rxn     kapp_old        kapp_slack_ub   kapp_slack_lb]]," ")</f>
        <v>RXN-XYLURx_c_FWD-rt0736</v>
      </c>
      <c r="H404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04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046" s="1">
        <f>_xlfn.NUMBERVALUE(_xlfn.TEXTAFTER(Table5[[#This Row],[rxn     kapp_old        kapp_slack_ub   kapp_slack_lb]]," ",-1))</f>
        <v>0</v>
      </c>
      <c r="K4046" s="1">
        <f>_xlfn.XLOOKUP(SUBSTITUTE(Table5[[#This Row],[rxn]],"RXN-","ENZLOAD-"),ENZLOAD[name],ENZLOAD[flux],0)</f>
        <v>0</v>
      </c>
      <c r="L4046" s="1" t="str">
        <f>"'"&amp;Table5[[#This Row],[rxn]]&amp;"'"&amp;CHAR(9)&amp;IF(AND(Table5[[#This Row],[kapp_slack_ub]]&lt;&gt;0,Table5[[#This Row],[kapp_old]]&lt;$F$1),$F$1,Table5[[#This Row],[kapp_old]])</f>
        <v>'RXN-XYLURx_c_FWD-rt0736'	27141.27779288</v>
      </c>
      <c r="M4046" s="1">
        <f>_xlfn.XLOOKUP(Table5[[#This Row],[rxn]],Table3[name],Table3[flux],$F$1)</f>
        <v>27141.277792879999</v>
      </c>
      <c r="N4046" s="1" t="str">
        <f>IFERROR(Table5[[#This Row],[min flux]]/Table5[[#This Row],[associated enzload]],"")</f>
        <v/>
      </c>
      <c r="O4046" s="1">
        <f>_xlfn.NUMBERVALUE(IF(Table5[[#This Row],[flux/enzload]]="","",ABS($N$1-Table5[[#This Row],[flux/enzload]])))</f>
        <v>0</v>
      </c>
      <c r="P4046" s="1">
        <f>Table5[[#This Row],[kapp_old]]+IFERROR(((Table5[[#This Row],[kapp_slack_ub]]-Table5[[#This Row],[kapp_slack_lb]])/Table5[[#This Row],[associated enzload]]),0)</f>
        <v>27141.277792879999</v>
      </c>
      <c r="Q4046" s="1" t="str">
        <f>"'"&amp;Table5[[#This Row],[rxn]]&amp;"'"&amp;CHAR(9)&amp;Table5[[#This Row],[kapp + (slack_ub - slack_lb)/enzload]]</f>
        <v>'RXN-XYLURx_c_FWD-rt0736'	27141.27779288</v>
      </c>
      <c r="R4046" s="1">
        <f>_xlfn.XLOOKUP(Table5[[#This Row],[rxn]],Table38[name],Table38[flux],0)</f>
        <v>0</v>
      </c>
      <c r="S4046" s="1">
        <f>_xlfn.XLOOKUP(SUBSTITUTE(Table5[[#This Row],[rxn]],"RXN-","ENZLOAD-"),Table38[name],Table38[flux],0)</f>
        <v>0</v>
      </c>
      <c r="T4046" s="1" t="b">
        <f>AND(Table5[[#This Row],[ENZLOAD flux in kapp-slack.gms]]=0,Table5[[#This Row],[flux in kapp-slack.gms]]&lt;&gt;0,NOT(Table5[[#This Row],[spont or unknown?]]))</f>
        <v>0</v>
      </c>
      <c r="U4046" s="1" t="b">
        <f>OR(_xlfn.TEXTAFTER(Table5[[#This Row],[rxn]],"-",-1)="SPONT",_xlfn.TEXTAFTER(Table5[[#This Row],[rxn]],"-",-1)="UNKNOWN")</f>
        <v>0</v>
      </c>
      <c r="V4046" s="1">
        <f>_xlfn.XLOOKUP(SUBSTITUTE(Table5[[#This Row],[rxn]],"RXN-","ENZLOAD-"),Table4[rxn],Table4[ub],0)</f>
        <v>1.47810394</v>
      </c>
      <c r="W4046" s="1" t="b">
        <f>AND(Table5[[#This Row],[FVA ENZLOAD flux UB]]=0,Table5[[#This Row],[ENZ not made when it should be?]])</f>
        <v>0</v>
      </c>
    </row>
    <row r="4047" spans="6:23" hidden="1">
      <c r="F4047" s="1" t="s">
        <v>10023</v>
      </c>
      <c r="G4047" s="1" t="str">
        <f>_xlfn.TEXTBEFORE(Table5[[#This Row],[rxn     kapp_old        kapp_slack_ub   kapp_slack_lb]]," ")</f>
        <v>RXN-XYLURy_c_FWD-rt0736</v>
      </c>
      <c r="H404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04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047" s="1">
        <f>_xlfn.NUMBERVALUE(_xlfn.TEXTAFTER(Table5[[#This Row],[rxn     kapp_old        kapp_slack_ub   kapp_slack_lb]]," ",-1))</f>
        <v>0</v>
      </c>
      <c r="K4047" s="1">
        <f>_xlfn.XLOOKUP(SUBSTITUTE(Table5[[#This Row],[rxn]],"RXN-","ENZLOAD-"),ENZLOAD[name],ENZLOAD[flux],0)</f>
        <v>0</v>
      </c>
      <c r="L4047" s="1" t="str">
        <f>"'"&amp;Table5[[#This Row],[rxn]]&amp;"'"&amp;CHAR(9)&amp;IF(AND(Table5[[#This Row],[kapp_slack_ub]]&lt;&gt;0,Table5[[#This Row],[kapp_old]]&lt;$F$1),$F$1,Table5[[#This Row],[kapp_old]])</f>
        <v>'RXN-XYLURy_c_FWD-rt0736'	27141.27779288</v>
      </c>
      <c r="M4047" s="1">
        <f>_xlfn.XLOOKUP(Table5[[#This Row],[rxn]],Table3[name],Table3[flux],$F$1)</f>
        <v>27141.277792879999</v>
      </c>
      <c r="N4047" s="1" t="str">
        <f>IFERROR(Table5[[#This Row],[min flux]]/Table5[[#This Row],[associated enzload]],"")</f>
        <v/>
      </c>
      <c r="O4047" s="1">
        <f>_xlfn.NUMBERVALUE(IF(Table5[[#This Row],[flux/enzload]]="","",ABS($N$1-Table5[[#This Row],[flux/enzload]])))</f>
        <v>0</v>
      </c>
      <c r="P4047" s="1">
        <f>Table5[[#This Row],[kapp_old]]+IFERROR(((Table5[[#This Row],[kapp_slack_ub]]-Table5[[#This Row],[kapp_slack_lb]])/Table5[[#This Row],[associated enzload]]),0)</f>
        <v>27141.277792879999</v>
      </c>
      <c r="Q4047" s="1" t="str">
        <f>"'"&amp;Table5[[#This Row],[rxn]]&amp;"'"&amp;CHAR(9)&amp;Table5[[#This Row],[kapp + (slack_ub - slack_lb)/enzload]]</f>
        <v>'RXN-XYLURy_c_FWD-rt0736'	27141.27779288</v>
      </c>
      <c r="R4047" s="1">
        <f>_xlfn.XLOOKUP(Table5[[#This Row],[rxn]],Table38[name],Table38[flux],0)</f>
        <v>0</v>
      </c>
      <c r="S4047" s="1">
        <f>_xlfn.XLOOKUP(SUBSTITUTE(Table5[[#This Row],[rxn]],"RXN-","ENZLOAD-"),Table38[name],Table38[flux],0)</f>
        <v>0</v>
      </c>
      <c r="T4047" s="1" t="b">
        <f>AND(Table5[[#This Row],[ENZLOAD flux in kapp-slack.gms]]=0,Table5[[#This Row],[flux in kapp-slack.gms]]&lt;&gt;0,NOT(Table5[[#This Row],[spont or unknown?]]))</f>
        <v>0</v>
      </c>
      <c r="U4047" s="1" t="b">
        <f>OR(_xlfn.TEXTAFTER(Table5[[#This Row],[rxn]],"-",-1)="SPONT",_xlfn.TEXTAFTER(Table5[[#This Row],[rxn]],"-",-1)="UNKNOWN")</f>
        <v>0</v>
      </c>
      <c r="V4047" s="1">
        <f>_xlfn.XLOOKUP(SUBSTITUTE(Table5[[#This Row],[rxn]],"RXN-","ENZLOAD-"),Table4[rxn],Table4[ub],0)</f>
        <v>1.47810394</v>
      </c>
      <c r="W4047" s="1" t="b">
        <f>AND(Table5[[#This Row],[FVA ENZLOAD flux UB]]=0,Table5[[#This Row],[ENZ not made when it should be?]])</f>
        <v>0</v>
      </c>
    </row>
    <row r="4048" spans="6:23" hidden="1">
      <c r="F4048" s="1" t="s">
        <v>10030</v>
      </c>
      <c r="G4048" s="1" t="str">
        <f>_xlfn.TEXTBEFORE(Table5[[#This Row],[rxn     kapp_old        kapp_slack_ub   kapp_slack_lb]]," ")</f>
        <v>RXN-ZEAEPOX1_c_FWD-rt0235</v>
      </c>
      <c r="H404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04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048" s="1">
        <f>_xlfn.NUMBERVALUE(_xlfn.TEXTAFTER(Table5[[#This Row],[rxn     kapp_old        kapp_slack_ub   kapp_slack_lb]]," ",-1))</f>
        <v>0</v>
      </c>
      <c r="K4048" s="1">
        <f>_xlfn.XLOOKUP(SUBSTITUTE(Table5[[#This Row],[rxn]],"RXN-","ENZLOAD-"),ENZLOAD[name],ENZLOAD[flux],0)</f>
        <v>0</v>
      </c>
      <c r="L4048" s="1" t="str">
        <f>"'"&amp;Table5[[#This Row],[rxn]]&amp;"'"&amp;CHAR(9)&amp;IF(AND(Table5[[#This Row],[kapp_slack_ub]]&lt;&gt;0,Table5[[#This Row],[kapp_old]]&lt;$F$1),$F$1,Table5[[#This Row],[kapp_old]])</f>
        <v>'RXN-ZEAEPOX1_c_FWD-rt0235'	27141.27779288</v>
      </c>
      <c r="M4048" s="1">
        <f>_xlfn.XLOOKUP(Table5[[#This Row],[rxn]],Table3[name],Table3[flux],$F$1)</f>
        <v>27141.277792879999</v>
      </c>
      <c r="N4048" s="1" t="str">
        <f>IFERROR(Table5[[#This Row],[min flux]]/Table5[[#This Row],[associated enzload]],"")</f>
        <v/>
      </c>
      <c r="O4048" s="1">
        <f>_xlfn.NUMBERVALUE(IF(Table5[[#This Row],[flux/enzload]]="","",ABS($N$1-Table5[[#This Row],[flux/enzload]])))</f>
        <v>0</v>
      </c>
      <c r="P4048" s="1">
        <f>Table5[[#This Row],[kapp_old]]+IFERROR(((Table5[[#This Row],[kapp_slack_ub]]-Table5[[#This Row],[kapp_slack_lb]])/Table5[[#This Row],[associated enzload]]),0)</f>
        <v>27141.277792879999</v>
      </c>
      <c r="Q4048" s="1" t="str">
        <f>"'"&amp;Table5[[#This Row],[rxn]]&amp;"'"&amp;CHAR(9)&amp;Table5[[#This Row],[kapp + (slack_ub - slack_lb)/enzload]]</f>
        <v>'RXN-ZEAEPOX1_c_FWD-rt0235'	27141.27779288</v>
      </c>
      <c r="R4048" s="1">
        <f>_xlfn.XLOOKUP(Table5[[#This Row],[rxn]],Table38[name],Table38[flux],0)</f>
        <v>0</v>
      </c>
      <c r="S4048" s="1">
        <f>_xlfn.XLOOKUP(SUBSTITUTE(Table5[[#This Row],[rxn]],"RXN-","ENZLOAD-"),Table38[name],Table38[flux],0)</f>
        <v>0</v>
      </c>
      <c r="T4048" s="1" t="b">
        <f>AND(Table5[[#This Row],[ENZLOAD flux in kapp-slack.gms]]=0,Table5[[#This Row],[flux in kapp-slack.gms]]&lt;&gt;0,NOT(Table5[[#This Row],[spont or unknown?]]))</f>
        <v>0</v>
      </c>
      <c r="U4048" s="1" t="b">
        <f>OR(_xlfn.TEXTAFTER(Table5[[#This Row],[rxn]],"-",-1)="SPONT",_xlfn.TEXTAFTER(Table5[[#This Row],[rxn]],"-",-1)="UNKNOWN")</f>
        <v>0</v>
      </c>
      <c r="V4048" s="1">
        <f>_xlfn.XLOOKUP(SUBSTITUTE(Table5[[#This Row],[rxn]],"RXN-","ENZLOAD-"),Table4[rxn],Table4[ub],0)</f>
        <v>0.81759110999999995</v>
      </c>
      <c r="W4048" s="1" t="b">
        <f>AND(Table5[[#This Row],[FVA ENZLOAD flux UB]]=0,Table5[[#This Row],[ENZ not made when it should be?]])</f>
        <v>0</v>
      </c>
    </row>
    <row r="4049" spans="6:23" hidden="1">
      <c r="F4049" s="1" t="s">
        <v>10032</v>
      </c>
      <c r="G4049" s="1" t="str">
        <f>_xlfn.TEXTBEFORE(Table5[[#This Row],[rxn     kapp_old        kapp_slack_ub   kapp_slack_lb]]," ")</f>
        <v>RXN-ZEAEPOX1_c_FWD-rt3595</v>
      </c>
      <c r="H404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04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049" s="1">
        <f>_xlfn.NUMBERVALUE(_xlfn.TEXTAFTER(Table5[[#This Row],[rxn     kapp_old        kapp_slack_ub   kapp_slack_lb]]," ",-1))</f>
        <v>0</v>
      </c>
      <c r="K4049" s="1">
        <f>_xlfn.XLOOKUP(SUBSTITUTE(Table5[[#This Row],[rxn]],"RXN-","ENZLOAD-"),ENZLOAD[name],ENZLOAD[flux],0)</f>
        <v>0</v>
      </c>
      <c r="L4049" s="1" t="str">
        <f>"'"&amp;Table5[[#This Row],[rxn]]&amp;"'"&amp;CHAR(9)&amp;IF(AND(Table5[[#This Row],[kapp_slack_ub]]&lt;&gt;0,Table5[[#This Row],[kapp_old]]&lt;$F$1),$F$1,Table5[[#This Row],[kapp_old]])</f>
        <v>'RXN-ZEAEPOX1_c_FWD-rt3595'	27141.27779288</v>
      </c>
      <c r="M4049" s="1">
        <f>_xlfn.XLOOKUP(Table5[[#This Row],[rxn]],Table3[name],Table3[flux],$F$1)</f>
        <v>27141.277792879999</v>
      </c>
      <c r="N4049" s="1" t="str">
        <f>IFERROR(Table5[[#This Row],[min flux]]/Table5[[#This Row],[associated enzload]],"")</f>
        <v/>
      </c>
      <c r="O4049" s="1">
        <f>_xlfn.NUMBERVALUE(IF(Table5[[#This Row],[flux/enzload]]="","",ABS($N$1-Table5[[#This Row],[flux/enzload]])))</f>
        <v>0</v>
      </c>
      <c r="P4049" s="1">
        <f>Table5[[#This Row],[kapp_old]]+IFERROR(((Table5[[#This Row],[kapp_slack_ub]]-Table5[[#This Row],[kapp_slack_lb]])/Table5[[#This Row],[associated enzload]]),0)</f>
        <v>27141.277792879999</v>
      </c>
      <c r="Q4049" s="1" t="str">
        <f>"'"&amp;Table5[[#This Row],[rxn]]&amp;"'"&amp;CHAR(9)&amp;Table5[[#This Row],[kapp + (slack_ub - slack_lb)/enzload]]</f>
        <v>'RXN-ZEAEPOX1_c_FWD-rt3595'	27141.27779288</v>
      </c>
      <c r="R4049" s="1">
        <f>_xlfn.XLOOKUP(Table5[[#This Row],[rxn]],Table38[name],Table38[flux],0)</f>
        <v>0</v>
      </c>
      <c r="S4049" s="1">
        <f>_xlfn.XLOOKUP(SUBSTITUTE(Table5[[#This Row],[rxn]],"RXN-","ENZLOAD-"),Table38[name],Table38[flux],0)</f>
        <v>0</v>
      </c>
      <c r="T4049" s="1" t="b">
        <f>AND(Table5[[#This Row],[ENZLOAD flux in kapp-slack.gms]]=0,Table5[[#This Row],[flux in kapp-slack.gms]]&lt;&gt;0,NOT(Table5[[#This Row],[spont or unknown?]]))</f>
        <v>0</v>
      </c>
      <c r="U4049" s="1" t="b">
        <f>OR(_xlfn.TEXTAFTER(Table5[[#This Row],[rxn]],"-",-1)="SPONT",_xlfn.TEXTAFTER(Table5[[#This Row],[rxn]],"-",-1)="UNKNOWN")</f>
        <v>0</v>
      </c>
      <c r="V4049" s="1">
        <f>_xlfn.XLOOKUP(SUBSTITUTE(Table5[[#This Row],[rxn]],"RXN-","ENZLOAD-"),Table4[rxn],Table4[ub],0)</f>
        <v>0.96206309000000001</v>
      </c>
      <c r="W4049" s="1" t="b">
        <f>AND(Table5[[#This Row],[FVA ENZLOAD flux UB]]=0,Table5[[#This Row],[ENZ not made when it should be?]])</f>
        <v>0</v>
      </c>
    </row>
    <row r="4050" spans="6:23" hidden="1">
      <c r="F4050" s="1" t="s">
        <v>10033</v>
      </c>
      <c r="G4050" s="1" t="str">
        <f>_xlfn.TEXTBEFORE(Table5[[#This Row],[rxn     kapp_old        kapp_slack_ub   kapp_slack_lb]]," ")</f>
        <v>RXN-ZEAEPOX2_c_FWD-rt0235</v>
      </c>
      <c r="H405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05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050" s="1">
        <f>_xlfn.NUMBERVALUE(_xlfn.TEXTAFTER(Table5[[#This Row],[rxn     kapp_old        kapp_slack_ub   kapp_slack_lb]]," ",-1))</f>
        <v>0</v>
      </c>
      <c r="K4050" s="1">
        <f>_xlfn.XLOOKUP(SUBSTITUTE(Table5[[#This Row],[rxn]],"RXN-","ENZLOAD-"),ENZLOAD[name],ENZLOAD[flux],0)</f>
        <v>0</v>
      </c>
      <c r="L4050" s="1" t="str">
        <f>"'"&amp;Table5[[#This Row],[rxn]]&amp;"'"&amp;CHAR(9)&amp;IF(AND(Table5[[#This Row],[kapp_slack_ub]]&lt;&gt;0,Table5[[#This Row],[kapp_old]]&lt;$F$1),$F$1,Table5[[#This Row],[kapp_old]])</f>
        <v>'RXN-ZEAEPOX2_c_FWD-rt0235'	27141.27779288</v>
      </c>
      <c r="M4050" s="1">
        <f>_xlfn.XLOOKUP(Table5[[#This Row],[rxn]],Table3[name],Table3[flux],$F$1)</f>
        <v>27141.277792879999</v>
      </c>
      <c r="N4050" s="1" t="str">
        <f>IFERROR(Table5[[#This Row],[min flux]]/Table5[[#This Row],[associated enzload]],"")</f>
        <v/>
      </c>
      <c r="O4050" s="1">
        <f>_xlfn.NUMBERVALUE(IF(Table5[[#This Row],[flux/enzload]]="","",ABS($N$1-Table5[[#This Row],[flux/enzload]])))</f>
        <v>0</v>
      </c>
      <c r="P4050" s="1">
        <f>Table5[[#This Row],[kapp_old]]+IFERROR(((Table5[[#This Row],[kapp_slack_ub]]-Table5[[#This Row],[kapp_slack_lb]])/Table5[[#This Row],[associated enzload]]),0)</f>
        <v>27141.277792879999</v>
      </c>
      <c r="Q4050" s="1" t="str">
        <f>"'"&amp;Table5[[#This Row],[rxn]]&amp;"'"&amp;CHAR(9)&amp;Table5[[#This Row],[kapp + (slack_ub - slack_lb)/enzload]]</f>
        <v>'RXN-ZEAEPOX2_c_FWD-rt0235'	27141.27779288</v>
      </c>
      <c r="R4050" s="1">
        <f>_xlfn.XLOOKUP(Table5[[#This Row],[rxn]],Table38[name],Table38[flux],0)</f>
        <v>0</v>
      </c>
      <c r="S4050" s="1">
        <f>_xlfn.XLOOKUP(SUBSTITUTE(Table5[[#This Row],[rxn]],"RXN-","ENZLOAD-"),Table38[name],Table38[flux],0)</f>
        <v>0</v>
      </c>
      <c r="T4050" s="1" t="b">
        <f>AND(Table5[[#This Row],[ENZLOAD flux in kapp-slack.gms]]=0,Table5[[#This Row],[flux in kapp-slack.gms]]&lt;&gt;0,NOT(Table5[[#This Row],[spont or unknown?]]))</f>
        <v>0</v>
      </c>
      <c r="U4050" s="1" t="b">
        <f>OR(_xlfn.TEXTAFTER(Table5[[#This Row],[rxn]],"-",-1)="SPONT",_xlfn.TEXTAFTER(Table5[[#This Row],[rxn]],"-",-1)="UNKNOWN")</f>
        <v>0</v>
      </c>
      <c r="V4050" s="1">
        <f>_xlfn.XLOOKUP(SUBSTITUTE(Table5[[#This Row],[rxn]],"RXN-","ENZLOAD-"),Table4[rxn],Table4[ub],0)</f>
        <v>0.81759110999999995</v>
      </c>
      <c r="W4050" s="1" t="b">
        <f>AND(Table5[[#This Row],[FVA ENZLOAD flux UB]]=0,Table5[[#This Row],[ENZ not made when it should be?]])</f>
        <v>0</v>
      </c>
    </row>
    <row r="4051" spans="6:23" hidden="1">
      <c r="F4051" s="1" t="s">
        <v>10035</v>
      </c>
      <c r="G4051" s="1" t="str">
        <f>_xlfn.TEXTBEFORE(Table5[[#This Row],[rxn     kapp_old        kapp_slack_ub   kapp_slack_lb]]," ")</f>
        <v>RXN-ZEAEPOX2_c_FWD-rt3595</v>
      </c>
      <c r="H405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05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051" s="1">
        <f>_xlfn.NUMBERVALUE(_xlfn.TEXTAFTER(Table5[[#This Row],[rxn     kapp_old        kapp_slack_ub   kapp_slack_lb]]," ",-1))</f>
        <v>0</v>
      </c>
      <c r="K4051" s="1">
        <f>_xlfn.XLOOKUP(SUBSTITUTE(Table5[[#This Row],[rxn]],"RXN-","ENZLOAD-"),ENZLOAD[name],ENZLOAD[flux],0)</f>
        <v>0</v>
      </c>
      <c r="L4051" s="1" t="str">
        <f>"'"&amp;Table5[[#This Row],[rxn]]&amp;"'"&amp;CHAR(9)&amp;IF(AND(Table5[[#This Row],[kapp_slack_ub]]&lt;&gt;0,Table5[[#This Row],[kapp_old]]&lt;$F$1),$F$1,Table5[[#This Row],[kapp_old]])</f>
        <v>'RXN-ZEAEPOX2_c_FWD-rt3595'	27141.27779288</v>
      </c>
      <c r="M4051" s="1">
        <f>_xlfn.XLOOKUP(Table5[[#This Row],[rxn]],Table3[name],Table3[flux],$F$1)</f>
        <v>27141.277792879999</v>
      </c>
      <c r="N4051" s="1" t="str">
        <f>IFERROR(Table5[[#This Row],[min flux]]/Table5[[#This Row],[associated enzload]],"")</f>
        <v/>
      </c>
      <c r="O4051" s="1">
        <f>_xlfn.NUMBERVALUE(IF(Table5[[#This Row],[flux/enzload]]="","",ABS($N$1-Table5[[#This Row],[flux/enzload]])))</f>
        <v>0</v>
      </c>
      <c r="P4051" s="1">
        <f>Table5[[#This Row],[kapp_old]]+IFERROR(((Table5[[#This Row],[kapp_slack_ub]]-Table5[[#This Row],[kapp_slack_lb]])/Table5[[#This Row],[associated enzload]]),0)</f>
        <v>27141.277792879999</v>
      </c>
      <c r="Q4051" s="1" t="str">
        <f>"'"&amp;Table5[[#This Row],[rxn]]&amp;"'"&amp;CHAR(9)&amp;Table5[[#This Row],[kapp + (slack_ub - slack_lb)/enzload]]</f>
        <v>'RXN-ZEAEPOX2_c_FWD-rt3595'	27141.27779288</v>
      </c>
      <c r="R4051" s="1">
        <f>_xlfn.XLOOKUP(Table5[[#This Row],[rxn]],Table38[name],Table38[flux],0)</f>
        <v>0</v>
      </c>
      <c r="S4051" s="1">
        <f>_xlfn.XLOOKUP(SUBSTITUTE(Table5[[#This Row],[rxn]],"RXN-","ENZLOAD-"),Table38[name],Table38[flux],0)</f>
        <v>0</v>
      </c>
      <c r="T4051" s="1" t="b">
        <f>AND(Table5[[#This Row],[ENZLOAD flux in kapp-slack.gms]]=0,Table5[[#This Row],[flux in kapp-slack.gms]]&lt;&gt;0,NOT(Table5[[#This Row],[spont or unknown?]]))</f>
        <v>0</v>
      </c>
      <c r="U4051" s="1" t="b">
        <f>OR(_xlfn.TEXTAFTER(Table5[[#This Row],[rxn]],"-",-1)="SPONT",_xlfn.TEXTAFTER(Table5[[#This Row],[rxn]],"-",-1)="UNKNOWN")</f>
        <v>0</v>
      </c>
      <c r="V4051" s="1">
        <f>_xlfn.XLOOKUP(SUBSTITUTE(Table5[[#This Row],[rxn]],"RXN-","ENZLOAD-"),Table4[rxn],Table4[ub],0)</f>
        <v>0.96206309000000001</v>
      </c>
      <c r="W4051" s="1" t="b">
        <f>AND(Table5[[#This Row],[FVA ENZLOAD flux UB]]=0,Table5[[#This Row],[ENZ not made when it should be?]])</f>
        <v>0</v>
      </c>
    </row>
    <row r="4052" spans="6:23" hidden="1">
      <c r="F4052" s="1" t="s">
        <v>10036</v>
      </c>
      <c r="G4052" s="1" t="str">
        <f>_xlfn.TEXTBEFORE(Table5[[#This Row],[rxn     kapp_old        kapp_slack_ub   kapp_slack_lb]]," ")</f>
        <v>RXN-ZN2t_c_e_FWD-UNKNOWN</v>
      </c>
      <c r="H405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05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052" s="1">
        <f>_xlfn.NUMBERVALUE(_xlfn.TEXTAFTER(Table5[[#This Row],[rxn     kapp_old        kapp_slack_ub   kapp_slack_lb]]," ",-1))</f>
        <v>0</v>
      </c>
      <c r="K4052" s="1">
        <f>_xlfn.XLOOKUP(SUBSTITUTE(Table5[[#This Row],[rxn]],"RXN-","ENZLOAD-"),ENZLOAD[name],ENZLOAD[flux],0)</f>
        <v>0</v>
      </c>
      <c r="L4052" s="1" t="str">
        <f>"'"&amp;Table5[[#This Row],[rxn]]&amp;"'"&amp;CHAR(9)&amp;IF(AND(Table5[[#This Row],[kapp_slack_ub]]&lt;&gt;0,Table5[[#This Row],[kapp_old]]&lt;$F$1),$F$1,Table5[[#This Row],[kapp_old]])</f>
        <v>'RXN-ZN2t_c_e_FWD-UNKNOWN'	27141.27779288</v>
      </c>
      <c r="M4052" s="1">
        <f>_xlfn.XLOOKUP(Table5[[#This Row],[rxn]],Table3[name],Table3[flux],$F$1)</f>
        <v>5.9779718057064997E-4</v>
      </c>
      <c r="N4052" s="1" t="str">
        <f>IFERROR(Table5[[#This Row],[min flux]]/Table5[[#This Row],[associated enzload]],"")</f>
        <v/>
      </c>
      <c r="O4052" s="1">
        <f>_xlfn.NUMBERVALUE(IF(Table5[[#This Row],[flux/enzload]]="","",ABS($N$1-Table5[[#This Row],[flux/enzload]])))</f>
        <v>0</v>
      </c>
      <c r="P4052" s="1">
        <f>Table5[[#This Row],[kapp_old]]+IFERROR(((Table5[[#This Row],[kapp_slack_ub]]-Table5[[#This Row],[kapp_slack_lb]])/Table5[[#This Row],[associated enzload]]),0)</f>
        <v>27141.277792879999</v>
      </c>
      <c r="Q4052" s="1" t="str">
        <f>"'"&amp;Table5[[#This Row],[rxn]]&amp;"'"&amp;CHAR(9)&amp;Table5[[#This Row],[kapp + (slack_ub - slack_lb)/enzload]]</f>
        <v>'RXN-ZN2t_c_e_FWD-UNKNOWN'	27141.27779288</v>
      </c>
      <c r="R4052" s="1">
        <f>_xlfn.XLOOKUP(Table5[[#This Row],[rxn]],Table38[name],Table38[flux],0)</f>
        <v>6.4630348543700004E-4</v>
      </c>
      <c r="S4052" s="1">
        <f>_xlfn.XLOOKUP(SUBSTITUTE(Table5[[#This Row],[rxn]],"RXN-","ENZLOAD-"),Table38[name],Table38[flux],0)</f>
        <v>0</v>
      </c>
      <c r="T4052" s="1" t="b">
        <f>AND(Table5[[#This Row],[ENZLOAD flux in kapp-slack.gms]]=0,Table5[[#This Row],[flux in kapp-slack.gms]]&lt;&gt;0,NOT(Table5[[#This Row],[spont or unknown?]]))</f>
        <v>0</v>
      </c>
      <c r="U4052" s="1" t="b">
        <f>OR(_xlfn.TEXTAFTER(Table5[[#This Row],[rxn]],"-",-1)="SPONT",_xlfn.TEXTAFTER(Table5[[#This Row],[rxn]],"-",-1)="UNKNOWN")</f>
        <v>1</v>
      </c>
      <c r="V4052" s="1">
        <f>_xlfn.XLOOKUP(SUBSTITUTE(Table5[[#This Row],[rxn]],"RXN-","ENZLOAD-"),Table4[rxn],Table4[ub],0)</f>
        <v>0</v>
      </c>
      <c r="W4052" s="1" t="b">
        <f>AND(Table5[[#This Row],[FVA ENZLOAD flux UB]]=0,Table5[[#This Row],[ENZ not made when it should be?]])</f>
        <v>0</v>
      </c>
    </row>
    <row r="4053" spans="6:23" hidden="1">
      <c r="F4053" s="1" t="s">
        <v>10037</v>
      </c>
      <c r="G4053" s="1" t="str">
        <f>_xlfn.TEXTBEFORE(Table5[[#This Row],[rxn     kapp_old        kapp_slack_ub   kapp_slack_lb]]," ")</f>
        <v>RXN-ZYM161t_en_rm_FWD-SPONT</v>
      </c>
      <c r="H405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05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053" s="1">
        <f>_xlfn.NUMBERVALUE(_xlfn.TEXTAFTER(Table5[[#This Row],[rxn     kapp_old        kapp_slack_ub   kapp_slack_lb]]," ",-1))</f>
        <v>0</v>
      </c>
      <c r="K4053" s="1">
        <f>_xlfn.XLOOKUP(SUBSTITUTE(Table5[[#This Row],[rxn]],"RXN-","ENZLOAD-"),ENZLOAD[name],ENZLOAD[flux],0)</f>
        <v>0</v>
      </c>
      <c r="L4053" s="1" t="str">
        <f>"'"&amp;Table5[[#This Row],[rxn]]&amp;"'"&amp;CHAR(9)&amp;IF(AND(Table5[[#This Row],[kapp_slack_ub]]&lt;&gt;0,Table5[[#This Row],[kapp_old]]&lt;$F$1),$F$1,Table5[[#This Row],[kapp_old]])</f>
        <v>'RXN-ZYM161t_en_rm_FWD-SPONT'	27141.27779288</v>
      </c>
      <c r="M4053" s="1">
        <f>_xlfn.XLOOKUP(Table5[[#This Row],[rxn]],Table3[name],Table3[flux],$F$1)</f>
        <v>27141.277792879999</v>
      </c>
      <c r="N4053" s="1" t="str">
        <f>IFERROR(Table5[[#This Row],[min flux]]/Table5[[#This Row],[associated enzload]],"")</f>
        <v/>
      </c>
      <c r="O4053" s="1">
        <f>_xlfn.NUMBERVALUE(IF(Table5[[#This Row],[flux/enzload]]="","",ABS($N$1-Table5[[#This Row],[flux/enzload]])))</f>
        <v>0</v>
      </c>
      <c r="P4053" s="1">
        <f>Table5[[#This Row],[kapp_old]]+IFERROR(((Table5[[#This Row],[kapp_slack_ub]]-Table5[[#This Row],[kapp_slack_lb]])/Table5[[#This Row],[associated enzload]]),0)</f>
        <v>27141.277792879999</v>
      </c>
      <c r="Q4053" s="1" t="str">
        <f>"'"&amp;Table5[[#This Row],[rxn]]&amp;"'"&amp;CHAR(9)&amp;Table5[[#This Row],[kapp + (slack_ub - slack_lb)/enzload]]</f>
        <v>'RXN-ZYM161t_en_rm_FWD-SPONT'	27141.27779288</v>
      </c>
      <c r="R4053" s="1">
        <f>_xlfn.XLOOKUP(Table5[[#This Row],[rxn]],Table38[name],Table38[flux],0)</f>
        <v>0</v>
      </c>
      <c r="S4053" s="1">
        <f>_xlfn.XLOOKUP(SUBSTITUTE(Table5[[#This Row],[rxn]],"RXN-","ENZLOAD-"),Table38[name],Table38[flux],0)</f>
        <v>0</v>
      </c>
      <c r="T4053" s="1" t="b">
        <f>AND(Table5[[#This Row],[ENZLOAD flux in kapp-slack.gms]]=0,Table5[[#This Row],[flux in kapp-slack.gms]]&lt;&gt;0,NOT(Table5[[#This Row],[spont or unknown?]]))</f>
        <v>0</v>
      </c>
      <c r="U4053" s="1" t="b">
        <f>OR(_xlfn.TEXTAFTER(Table5[[#This Row],[rxn]],"-",-1)="SPONT",_xlfn.TEXTAFTER(Table5[[#This Row],[rxn]],"-",-1)="UNKNOWN")</f>
        <v>1</v>
      </c>
      <c r="V4053" s="1">
        <f>_xlfn.XLOOKUP(SUBSTITUTE(Table5[[#This Row],[rxn]],"RXN-","ENZLOAD-"),Table4[rxn],Table4[ub],0)</f>
        <v>0</v>
      </c>
      <c r="W4053" s="1" t="b">
        <f>AND(Table5[[#This Row],[FVA ENZLOAD flux UB]]=0,Table5[[#This Row],[ENZ not made when it should be?]])</f>
        <v>0</v>
      </c>
    </row>
    <row r="4054" spans="6:23" hidden="1">
      <c r="F4054" s="1" t="s">
        <v>10038</v>
      </c>
      <c r="G4054" s="1" t="str">
        <f>_xlfn.TEXTBEFORE(Table5[[#This Row],[rxn     kapp_old        kapp_slack_ub   kapp_slack_lb]]," ")</f>
        <v>RXN-ZYM161t_en_rm_REV-SPONT</v>
      </c>
      <c r="H405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05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054" s="1">
        <f>_xlfn.NUMBERVALUE(_xlfn.TEXTAFTER(Table5[[#This Row],[rxn     kapp_old        kapp_slack_ub   kapp_slack_lb]]," ",-1))</f>
        <v>0</v>
      </c>
      <c r="K4054" s="1">
        <f>_xlfn.XLOOKUP(SUBSTITUTE(Table5[[#This Row],[rxn]],"RXN-","ENZLOAD-"),ENZLOAD[name],ENZLOAD[flux],0)</f>
        <v>0</v>
      </c>
      <c r="L4054" s="1" t="str">
        <f>"'"&amp;Table5[[#This Row],[rxn]]&amp;"'"&amp;CHAR(9)&amp;IF(AND(Table5[[#This Row],[kapp_slack_ub]]&lt;&gt;0,Table5[[#This Row],[kapp_old]]&lt;$F$1),$F$1,Table5[[#This Row],[kapp_old]])</f>
        <v>'RXN-ZYM161t_en_rm_REV-SPONT'	27141.27779288</v>
      </c>
      <c r="M4054" s="1">
        <f>_xlfn.XLOOKUP(Table5[[#This Row],[rxn]],Table3[name],Table3[flux],$F$1)</f>
        <v>27141.277792879999</v>
      </c>
      <c r="N4054" s="1" t="str">
        <f>IFERROR(Table5[[#This Row],[min flux]]/Table5[[#This Row],[associated enzload]],"")</f>
        <v/>
      </c>
      <c r="O4054" s="1">
        <f>_xlfn.NUMBERVALUE(IF(Table5[[#This Row],[flux/enzload]]="","",ABS($N$1-Table5[[#This Row],[flux/enzload]])))</f>
        <v>0</v>
      </c>
      <c r="P4054" s="1">
        <f>Table5[[#This Row],[kapp_old]]+IFERROR(((Table5[[#This Row],[kapp_slack_ub]]-Table5[[#This Row],[kapp_slack_lb]])/Table5[[#This Row],[associated enzload]]),0)</f>
        <v>27141.277792879999</v>
      </c>
      <c r="Q4054" s="1" t="str">
        <f>"'"&amp;Table5[[#This Row],[rxn]]&amp;"'"&amp;CHAR(9)&amp;Table5[[#This Row],[kapp + (slack_ub - slack_lb)/enzload]]</f>
        <v>'RXN-ZYM161t_en_rm_REV-SPONT'	27141.27779288</v>
      </c>
      <c r="R4054" s="1">
        <f>_xlfn.XLOOKUP(Table5[[#This Row],[rxn]],Table38[name],Table38[flux],0)</f>
        <v>0</v>
      </c>
      <c r="S4054" s="1">
        <f>_xlfn.XLOOKUP(SUBSTITUTE(Table5[[#This Row],[rxn]],"RXN-","ENZLOAD-"),Table38[name],Table38[flux],0)</f>
        <v>0</v>
      </c>
      <c r="T4054" s="1" t="b">
        <f>AND(Table5[[#This Row],[ENZLOAD flux in kapp-slack.gms]]=0,Table5[[#This Row],[flux in kapp-slack.gms]]&lt;&gt;0,NOT(Table5[[#This Row],[spont or unknown?]]))</f>
        <v>0</v>
      </c>
      <c r="U4054" s="1" t="b">
        <f>OR(_xlfn.TEXTAFTER(Table5[[#This Row],[rxn]],"-",-1)="SPONT",_xlfn.TEXTAFTER(Table5[[#This Row],[rxn]],"-",-1)="UNKNOWN")</f>
        <v>1</v>
      </c>
      <c r="V4054" s="1">
        <f>_xlfn.XLOOKUP(SUBSTITUTE(Table5[[#This Row],[rxn]],"RXN-","ENZLOAD-"),Table4[rxn],Table4[ub],0)</f>
        <v>0</v>
      </c>
      <c r="W4054" s="1" t="b">
        <f>AND(Table5[[#This Row],[FVA ENZLOAD flux UB]]=0,Table5[[#This Row],[ENZ not made when it should be?]])</f>
        <v>0</v>
      </c>
    </row>
    <row r="4055" spans="6:23" hidden="1">
      <c r="F4055" s="1" t="s">
        <v>10039</v>
      </c>
      <c r="G4055" s="1" t="str">
        <f>_xlfn.TEXTBEFORE(Table5[[#This Row],[rxn     kapp_old        kapp_slack_ub   kapp_slack_lb]]," ")</f>
        <v>RXN-ZYM161t_l_rm_FWD-SPONT</v>
      </c>
      <c r="H405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05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055" s="1">
        <f>_xlfn.NUMBERVALUE(_xlfn.TEXTAFTER(Table5[[#This Row],[rxn     kapp_old        kapp_slack_ub   kapp_slack_lb]]," ",-1))</f>
        <v>0</v>
      </c>
      <c r="K4055" s="1">
        <f>_xlfn.XLOOKUP(SUBSTITUTE(Table5[[#This Row],[rxn]],"RXN-","ENZLOAD-"),ENZLOAD[name],ENZLOAD[flux],0)</f>
        <v>0</v>
      </c>
      <c r="L4055" s="1" t="str">
        <f>"'"&amp;Table5[[#This Row],[rxn]]&amp;"'"&amp;CHAR(9)&amp;IF(AND(Table5[[#This Row],[kapp_slack_ub]]&lt;&gt;0,Table5[[#This Row],[kapp_old]]&lt;$F$1),$F$1,Table5[[#This Row],[kapp_old]])</f>
        <v>'RXN-ZYM161t_l_rm_FWD-SPONT'	27141.27779288</v>
      </c>
      <c r="M4055" s="1">
        <f>_xlfn.XLOOKUP(Table5[[#This Row],[rxn]],Table3[name],Table3[flux],$F$1)</f>
        <v>27141.277792879999</v>
      </c>
      <c r="N4055" s="1" t="str">
        <f>IFERROR(Table5[[#This Row],[min flux]]/Table5[[#This Row],[associated enzload]],"")</f>
        <v/>
      </c>
      <c r="O4055" s="1">
        <f>_xlfn.NUMBERVALUE(IF(Table5[[#This Row],[flux/enzload]]="","",ABS($N$1-Table5[[#This Row],[flux/enzload]])))</f>
        <v>0</v>
      </c>
      <c r="P4055" s="1">
        <f>Table5[[#This Row],[kapp_old]]+IFERROR(((Table5[[#This Row],[kapp_slack_ub]]-Table5[[#This Row],[kapp_slack_lb]])/Table5[[#This Row],[associated enzload]]),0)</f>
        <v>27141.277792879999</v>
      </c>
      <c r="Q4055" s="1" t="str">
        <f>"'"&amp;Table5[[#This Row],[rxn]]&amp;"'"&amp;CHAR(9)&amp;Table5[[#This Row],[kapp + (slack_ub - slack_lb)/enzload]]</f>
        <v>'RXN-ZYM161t_l_rm_FWD-SPONT'	27141.27779288</v>
      </c>
      <c r="R4055" s="1">
        <f>_xlfn.XLOOKUP(Table5[[#This Row],[rxn]],Table38[name],Table38[flux],0)</f>
        <v>0</v>
      </c>
      <c r="S4055" s="1">
        <f>_xlfn.XLOOKUP(SUBSTITUTE(Table5[[#This Row],[rxn]],"RXN-","ENZLOAD-"),Table38[name],Table38[flux],0)</f>
        <v>0</v>
      </c>
      <c r="T4055" s="1" t="b">
        <f>AND(Table5[[#This Row],[ENZLOAD flux in kapp-slack.gms]]=0,Table5[[#This Row],[flux in kapp-slack.gms]]&lt;&gt;0,NOT(Table5[[#This Row],[spont or unknown?]]))</f>
        <v>0</v>
      </c>
      <c r="U4055" s="1" t="b">
        <f>OR(_xlfn.TEXTAFTER(Table5[[#This Row],[rxn]],"-",-1)="SPONT",_xlfn.TEXTAFTER(Table5[[#This Row],[rxn]],"-",-1)="UNKNOWN")</f>
        <v>1</v>
      </c>
      <c r="V4055" s="1">
        <f>_xlfn.XLOOKUP(SUBSTITUTE(Table5[[#This Row],[rxn]],"RXN-","ENZLOAD-"),Table4[rxn],Table4[ub],0)</f>
        <v>0</v>
      </c>
      <c r="W4055" s="1" t="b">
        <f>AND(Table5[[#This Row],[FVA ENZLOAD flux UB]]=0,Table5[[#This Row],[ENZ not made when it should be?]])</f>
        <v>0</v>
      </c>
    </row>
    <row r="4056" spans="6:23" hidden="1">
      <c r="F4056" s="1" t="s">
        <v>10040</v>
      </c>
      <c r="G4056" s="1" t="str">
        <f>_xlfn.TEXTBEFORE(Table5[[#This Row],[rxn     kapp_old        kapp_slack_ub   kapp_slack_lb]]," ")</f>
        <v>RXN-ZYM161t_l_rm_REV-SPONT</v>
      </c>
      <c r="H405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05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056" s="1">
        <f>_xlfn.NUMBERVALUE(_xlfn.TEXTAFTER(Table5[[#This Row],[rxn     kapp_old        kapp_slack_ub   kapp_slack_lb]]," ",-1))</f>
        <v>0</v>
      </c>
      <c r="K4056" s="1">
        <f>_xlfn.XLOOKUP(SUBSTITUTE(Table5[[#This Row],[rxn]],"RXN-","ENZLOAD-"),ENZLOAD[name],ENZLOAD[flux],0)</f>
        <v>0</v>
      </c>
      <c r="L4056" s="1" t="str">
        <f>"'"&amp;Table5[[#This Row],[rxn]]&amp;"'"&amp;CHAR(9)&amp;IF(AND(Table5[[#This Row],[kapp_slack_ub]]&lt;&gt;0,Table5[[#This Row],[kapp_old]]&lt;$F$1),$F$1,Table5[[#This Row],[kapp_old]])</f>
        <v>'RXN-ZYM161t_l_rm_REV-SPONT'	27141.27779288</v>
      </c>
      <c r="M4056" s="1">
        <f>_xlfn.XLOOKUP(Table5[[#This Row],[rxn]],Table3[name],Table3[flux],$F$1)</f>
        <v>27141.277792879999</v>
      </c>
      <c r="N4056" s="1" t="str">
        <f>IFERROR(Table5[[#This Row],[min flux]]/Table5[[#This Row],[associated enzload]],"")</f>
        <v/>
      </c>
      <c r="O4056" s="1">
        <f>_xlfn.NUMBERVALUE(IF(Table5[[#This Row],[flux/enzload]]="","",ABS($N$1-Table5[[#This Row],[flux/enzload]])))</f>
        <v>0</v>
      </c>
      <c r="P4056" s="1">
        <f>Table5[[#This Row],[kapp_old]]+IFERROR(((Table5[[#This Row],[kapp_slack_ub]]-Table5[[#This Row],[kapp_slack_lb]])/Table5[[#This Row],[associated enzload]]),0)</f>
        <v>27141.277792879999</v>
      </c>
      <c r="Q4056" s="1" t="str">
        <f>"'"&amp;Table5[[#This Row],[rxn]]&amp;"'"&amp;CHAR(9)&amp;Table5[[#This Row],[kapp + (slack_ub - slack_lb)/enzload]]</f>
        <v>'RXN-ZYM161t_l_rm_REV-SPONT'	27141.27779288</v>
      </c>
      <c r="R4056" s="1">
        <f>_xlfn.XLOOKUP(Table5[[#This Row],[rxn]],Table38[name],Table38[flux],0)</f>
        <v>0</v>
      </c>
      <c r="S4056" s="1">
        <f>_xlfn.XLOOKUP(SUBSTITUTE(Table5[[#This Row],[rxn]],"RXN-","ENZLOAD-"),Table38[name],Table38[flux],0)</f>
        <v>0</v>
      </c>
      <c r="T4056" s="1" t="b">
        <f>AND(Table5[[#This Row],[ENZLOAD flux in kapp-slack.gms]]=0,Table5[[#This Row],[flux in kapp-slack.gms]]&lt;&gt;0,NOT(Table5[[#This Row],[spont or unknown?]]))</f>
        <v>0</v>
      </c>
      <c r="U4056" s="1" t="b">
        <f>OR(_xlfn.TEXTAFTER(Table5[[#This Row],[rxn]],"-",-1)="SPONT",_xlfn.TEXTAFTER(Table5[[#This Row],[rxn]],"-",-1)="UNKNOWN")</f>
        <v>1</v>
      </c>
      <c r="V4056" s="1">
        <f>_xlfn.XLOOKUP(SUBSTITUTE(Table5[[#This Row],[rxn]],"RXN-","ENZLOAD-"),Table4[rxn],Table4[ub],0)</f>
        <v>0</v>
      </c>
      <c r="W4056" s="1" t="b">
        <f>AND(Table5[[#This Row],[FVA ENZLOAD flux UB]]=0,Table5[[#This Row],[ENZ not made when it should be?]])</f>
        <v>0</v>
      </c>
    </row>
    <row r="4057" spans="6:23" hidden="1">
      <c r="F4057" s="1" t="s">
        <v>10041</v>
      </c>
      <c r="G4057" s="1" t="str">
        <f>_xlfn.TEXTBEFORE(Table5[[#This Row],[rxn     kapp_old        kapp_slack_ub   kapp_slack_lb]]," ")</f>
        <v>RXN-ZYM181t_en_rm_FWD-SPONT</v>
      </c>
      <c r="H405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05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057" s="1">
        <f>_xlfn.NUMBERVALUE(_xlfn.TEXTAFTER(Table5[[#This Row],[rxn     kapp_old        kapp_slack_ub   kapp_slack_lb]]," ",-1))</f>
        <v>0</v>
      </c>
      <c r="K4057" s="1">
        <f>_xlfn.XLOOKUP(SUBSTITUTE(Table5[[#This Row],[rxn]],"RXN-","ENZLOAD-"),ENZLOAD[name],ENZLOAD[flux],0)</f>
        <v>0</v>
      </c>
      <c r="L4057" s="1" t="str">
        <f>"'"&amp;Table5[[#This Row],[rxn]]&amp;"'"&amp;CHAR(9)&amp;IF(AND(Table5[[#This Row],[kapp_slack_ub]]&lt;&gt;0,Table5[[#This Row],[kapp_old]]&lt;$F$1),$F$1,Table5[[#This Row],[kapp_old]])</f>
        <v>'RXN-ZYM181t_en_rm_FWD-SPONT'	27141.27779288</v>
      </c>
      <c r="M4057" s="1">
        <f>_xlfn.XLOOKUP(Table5[[#This Row],[rxn]],Table3[name],Table3[flux],$F$1)</f>
        <v>27141.277792879999</v>
      </c>
      <c r="N4057" s="1" t="str">
        <f>IFERROR(Table5[[#This Row],[min flux]]/Table5[[#This Row],[associated enzload]],"")</f>
        <v/>
      </c>
      <c r="O4057" s="1">
        <f>_xlfn.NUMBERVALUE(IF(Table5[[#This Row],[flux/enzload]]="","",ABS($N$1-Table5[[#This Row],[flux/enzload]])))</f>
        <v>0</v>
      </c>
      <c r="P4057" s="1">
        <f>Table5[[#This Row],[kapp_old]]+IFERROR(((Table5[[#This Row],[kapp_slack_ub]]-Table5[[#This Row],[kapp_slack_lb]])/Table5[[#This Row],[associated enzload]]),0)</f>
        <v>27141.277792879999</v>
      </c>
      <c r="Q4057" s="1" t="str">
        <f>"'"&amp;Table5[[#This Row],[rxn]]&amp;"'"&amp;CHAR(9)&amp;Table5[[#This Row],[kapp + (slack_ub - slack_lb)/enzload]]</f>
        <v>'RXN-ZYM181t_en_rm_FWD-SPONT'	27141.27779288</v>
      </c>
      <c r="R4057" s="1">
        <f>_xlfn.XLOOKUP(Table5[[#This Row],[rxn]],Table38[name],Table38[flux],0)</f>
        <v>0</v>
      </c>
      <c r="S4057" s="1">
        <f>_xlfn.XLOOKUP(SUBSTITUTE(Table5[[#This Row],[rxn]],"RXN-","ENZLOAD-"),Table38[name],Table38[flux],0)</f>
        <v>0</v>
      </c>
      <c r="T4057" s="1" t="b">
        <f>AND(Table5[[#This Row],[ENZLOAD flux in kapp-slack.gms]]=0,Table5[[#This Row],[flux in kapp-slack.gms]]&lt;&gt;0,NOT(Table5[[#This Row],[spont or unknown?]]))</f>
        <v>0</v>
      </c>
      <c r="U4057" s="1" t="b">
        <f>OR(_xlfn.TEXTAFTER(Table5[[#This Row],[rxn]],"-",-1)="SPONT",_xlfn.TEXTAFTER(Table5[[#This Row],[rxn]],"-",-1)="UNKNOWN")</f>
        <v>1</v>
      </c>
      <c r="V4057" s="1">
        <f>_xlfn.XLOOKUP(SUBSTITUTE(Table5[[#This Row],[rxn]],"RXN-","ENZLOAD-"),Table4[rxn],Table4[ub],0)</f>
        <v>0</v>
      </c>
      <c r="W4057" s="1" t="b">
        <f>AND(Table5[[#This Row],[FVA ENZLOAD flux UB]]=0,Table5[[#This Row],[ENZ not made when it should be?]])</f>
        <v>0</v>
      </c>
    </row>
    <row r="4058" spans="6:23" hidden="1">
      <c r="F4058" s="1" t="s">
        <v>10042</v>
      </c>
      <c r="G4058" s="1" t="str">
        <f>_xlfn.TEXTBEFORE(Table5[[#This Row],[rxn     kapp_old        kapp_slack_ub   kapp_slack_lb]]," ")</f>
        <v>RXN-ZYM181t_en_rm_REV-SPONT</v>
      </c>
      <c r="H4058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058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058" s="1">
        <f>_xlfn.NUMBERVALUE(_xlfn.TEXTAFTER(Table5[[#This Row],[rxn     kapp_old        kapp_slack_ub   kapp_slack_lb]]," ",-1))</f>
        <v>0</v>
      </c>
      <c r="K4058" s="1">
        <f>_xlfn.XLOOKUP(SUBSTITUTE(Table5[[#This Row],[rxn]],"RXN-","ENZLOAD-"),ENZLOAD[name],ENZLOAD[flux],0)</f>
        <v>0</v>
      </c>
      <c r="L4058" s="1" t="str">
        <f>"'"&amp;Table5[[#This Row],[rxn]]&amp;"'"&amp;CHAR(9)&amp;IF(AND(Table5[[#This Row],[kapp_slack_ub]]&lt;&gt;0,Table5[[#This Row],[kapp_old]]&lt;$F$1),$F$1,Table5[[#This Row],[kapp_old]])</f>
        <v>'RXN-ZYM181t_en_rm_REV-SPONT'	27141.27779288</v>
      </c>
      <c r="M4058" s="1">
        <f>_xlfn.XLOOKUP(Table5[[#This Row],[rxn]],Table3[name],Table3[flux],$F$1)</f>
        <v>27141.277792879999</v>
      </c>
      <c r="N4058" s="1" t="str">
        <f>IFERROR(Table5[[#This Row],[min flux]]/Table5[[#This Row],[associated enzload]],"")</f>
        <v/>
      </c>
      <c r="O4058" s="1">
        <f>_xlfn.NUMBERVALUE(IF(Table5[[#This Row],[flux/enzload]]="","",ABS($N$1-Table5[[#This Row],[flux/enzload]])))</f>
        <v>0</v>
      </c>
      <c r="P4058" s="1">
        <f>Table5[[#This Row],[kapp_old]]+IFERROR(((Table5[[#This Row],[kapp_slack_ub]]-Table5[[#This Row],[kapp_slack_lb]])/Table5[[#This Row],[associated enzload]]),0)</f>
        <v>27141.277792879999</v>
      </c>
      <c r="Q4058" s="1" t="str">
        <f>"'"&amp;Table5[[#This Row],[rxn]]&amp;"'"&amp;CHAR(9)&amp;Table5[[#This Row],[kapp + (slack_ub - slack_lb)/enzload]]</f>
        <v>'RXN-ZYM181t_en_rm_REV-SPONT'	27141.27779288</v>
      </c>
      <c r="R4058" s="1">
        <f>_xlfn.XLOOKUP(Table5[[#This Row],[rxn]],Table38[name],Table38[flux],0)</f>
        <v>0</v>
      </c>
      <c r="S4058" s="1">
        <f>_xlfn.XLOOKUP(SUBSTITUTE(Table5[[#This Row],[rxn]],"RXN-","ENZLOAD-"),Table38[name],Table38[flux],0)</f>
        <v>0</v>
      </c>
      <c r="T4058" s="1" t="b">
        <f>AND(Table5[[#This Row],[ENZLOAD flux in kapp-slack.gms]]=0,Table5[[#This Row],[flux in kapp-slack.gms]]&lt;&gt;0,NOT(Table5[[#This Row],[spont or unknown?]]))</f>
        <v>0</v>
      </c>
      <c r="U4058" s="1" t="b">
        <f>OR(_xlfn.TEXTAFTER(Table5[[#This Row],[rxn]],"-",-1)="SPONT",_xlfn.TEXTAFTER(Table5[[#This Row],[rxn]],"-",-1)="UNKNOWN")</f>
        <v>1</v>
      </c>
      <c r="V4058" s="1">
        <f>_xlfn.XLOOKUP(SUBSTITUTE(Table5[[#This Row],[rxn]],"RXN-","ENZLOAD-"),Table4[rxn],Table4[ub],0)</f>
        <v>0</v>
      </c>
      <c r="W4058" s="1" t="b">
        <f>AND(Table5[[#This Row],[FVA ENZLOAD flux UB]]=0,Table5[[#This Row],[ENZ not made when it should be?]])</f>
        <v>0</v>
      </c>
    </row>
    <row r="4059" spans="6:23" hidden="1">
      <c r="F4059" s="1" t="s">
        <v>10043</v>
      </c>
      <c r="G4059" s="1" t="str">
        <f>_xlfn.TEXTBEFORE(Table5[[#This Row],[rxn     kapp_old        kapp_slack_ub   kapp_slack_lb]]," ")</f>
        <v>RXN-ZYM181t_l_rm_FWD-SPONT</v>
      </c>
      <c r="H4059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059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059" s="1">
        <f>_xlfn.NUMBERVALUE(_xlfn.TEXTAFTER(Table5[[#This Row],[rxn     kapp_old        kapp_slack_ub   kapp_slack_lb]]," ",-1))</f>
        <v>0</v>
      </c>
      <c r="K4059" s="1">
        <f>_xlfn.XLOOKUP(SUBSTITUTE(Table5[[#This Row],[rxn]],"RXN-","ENZLOAD-"),ENZLOAD[name],ENZLOAD[flux],0)</f>
        <v>0</v>
      </c>
      <c r="L4059" s="1" t="str">
        <f>"'"&amp;Table5[[#This Row],[rxn]]&amp;"'"&amp;CHAR(9)&amp;IF(AND(Table5[[#This Row],[kapp_slack_ub]]&lt;&gt;0,Table5[[#This Row],[kapp_old]]&lt;$F$1),$F$1,Table5[[#This Row],[kapp_old]])</f>
        <v>'RXN-ZYM181t_l_rm_FWD-SPONT'	27141.27779288</v>
      </c>
      <c r="M4059" s="1">
        <f>_xlfn.XLOOKUP(Table5[[#This Row],[rxn]],Table3[name],Table3[flux],$F$1)</f>
        <v>27141.277792879999</v>
      </c>
      <c r="N4059" s="1" t="str">
        <f>IFERROR(Table5[[#This Row],[min flux]]/Table5[[#This Row],[associated enzload]],"")</f>
        <v/>
      </c>
      <c r="O4059" s="1">
        <f>_xlfn.NUMBERVALUE(IF(Table5[[#This Row],[flux/enzload]]="","",ABS($N$1-Table5[[#This Row],[flux/enzload]])))</f>
        <v>0</v>
      </c>
      <c r="P4059" s="1">
        <f>Table5[[#This Row],[kapp_old]]+IFERROR(((Table5[[#This Row],[kapp_slack_ub]]-Table5[[#This Row],[kapp_slack_lb]])/Table5[[#This Row],[associated enzload]]),0)</f>
        <v>27141.277792879999</v>
      </c>
      <c r="Q4059" s="1" t="str">
        <f>"'"&amp;Table5[[#This Row],[rxn]]&amp;"'"&amp;CHAR(9)&amp;Table5[[#This Row],[kapp + (slack_ub - slack_lb)/enzload]]</f>
        <v>'RXN-ZYM181t_l_rm_FWD-SPONT'	27141.27779288</v>
      </c>
      <c r="R4059" s="1">
        <f>_xlfn.XLOOKUP(Table5[[#This Row],[rxn]],Table38[name],Table38[flux],0)</f>
        <v>0</v>
      </c>
      <c r="S4059" s="1">
        <f>_xlfn.XLOOKUP(SUBSTITUTE(Table5[[#This Row],[rxn]],"RXN-","ENZLOAD-"),Table38[name],Table38[flux],0)</f>
        <v>0</v>
      </c>
      <c r="T4059" s="1" t="b">
        <f>AND(Table5[[#This Row],[ENZLOAD flux in kapp-slack.gms]]=0,Table5[[#This Row],[flux in kapp-slack.gms]]&lt;&gt;0,NOT(Table5[[#This Row],[spont or unknown?]]))</f>
        <v>0</v>
      </c>
      <c r="U4059" s="1" t="b">
        <f>OR(_xlfn.TEXTAFTER(Table5[[#This Row],[rxn]],"-",-1)="SPONT",_xlfn.TEXTAFTER(Table5[[#This Row],[rxn]],"-",-1)="UNKNOWN")</f>
        <v>1</v>
      </c>
      <c r="V4059" s="1">
        <f>_xlfn.XLOOKUP(SUBSTITUTE(Table5[[#This Row],[rxn]],"RXN-","ENZLOAD-"),Table4[rxn],Table4[ub],0)</f>
        <v>0</v>
      </c>
      <c r="W4059" s="1" t="b">
        <f>AND(Table5[[#This Row],[FVA ENZLOAD flux UB]]=0,Table5[[#This Row],[ENZ not made when it should be?]])</f>
        <v>0</v>
      </c>
    </row>
    <row r="4060" spans="6:23" hidden="1">
      <c r="F4060" s="1" t="s">
        <v>10044</v>
      </c>
      <c r="G4060" s="1" t="str">
        <f>_xlfn.TEXTBEFORE(Table5[[#This Row],[rxn     kapp_old        kapp_slack_ub   kapp_slack_lb]]," ")</f>
        <v>RXN-ZYM181t_l_rm_REV-SPONT</v>
      </c>
      <c r="H4060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060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060" s="1">
        <f>_xlfn.NUMBERVALUE(_xlfn.TEXTAFTER(Table5[[#This Row],[rxn     kapp_old        kapp_slack_ub   kapp_slack_lb]]," ",-1))</f>
        <v>0</v>
      </c>
      <c r="K4060" s="1">
        <f>_xlfn.XLOOKUP(SUBSTITUTE(Table5[[#This Row],[rxn]],"RXN-","ENZLOAD-"),ENZLOAD[name],ENZLOAD[flux],0)</f>
        <v>0</v>
      </c>
      <c r="L4060" s="1" t="str">
        <f>"'"&amp;Table5[[#This Row],[rxn]]&amp;"'"&amp;CHAR(9)&amp;IF(AND(Table5[[#This Row],[kapp_slack_ub]]&lt;&gt;0,Table5[[#This Row],[kapp_old]]&lt;$F$1),$F$1,Table5[[#This Row],[kapp_old]])</f>
        <v>'RXN-ZYM181t_l_rm_REV-SPONT'	27141.27779288</v>
      </c>
      <c r="M4060" s="1">
        <f>_xlfn.XLOOKUP(Table5[[#This Row],[rxn]],Table3[name],Table3[flux],$F$1)</f>
        <v>27141.277792879999</v>
      </c>
      <c r="N4060" s="1" t="str">
        <f>IFERROR(Table5[[#This Row],[min flux]]/Table5[[#This Row],[associated enzload]],"")</f>
        <v/>
      </c>
      <c r="O4060" s="1">
        <f>_xlfn.NUMBERVALUE(IF(Table5[[#This Row],[flux/enzload]]="","",ABS($N$1-Table5[[#This Row],[flux/enzload]])))</f>
        <v>0</v>
      </c>
      <c r="P4060" s="1">
        <f>Table5[[#This Row],[kapp_old]]+IFERROR(((Table5[[#This Row],[kapp_slack_ub]]-Table5[[#This Row],[kapp_slack_lb]])/Table5[[#This Row],[associated enzload]]),0)</f>
        <v>27141.277792879999</v>
      </c>
      <c r="Q4060" s="1" t="str">
        <f>"'"&amp;Table5[[#This Row],[rxn]]&amp;"'"&amp;CHAR(9)&amp;Table5[[#This Row],[kapp + (slack_ub - slack_lb)/enzload]]</f>
        <v>'RXN-ZYM181t_l_rm_REV-SPONT'	27141.27779288</v>
      </c>
      <c r="R4060" s="1">
        <f>_xlfn.XLOOKUP(Table5[[#This Row],[rxn]],Table38[name],Table38[flux],0)</f>
        <v>0</v>
      </c>
      <c r="S4060" s="1">
        <f>_xlfn.XLOOKUP(SUBSTITUTE(Table5[[#This Row],[rxn]],"RXN-","ENZLOAD-"),Table38[name],Table38[flux],0)</f>
        <v>0</v>
      </c>
      <c r="T4060" s="1" t="b">
        <f>AND(Table5[[#This Row],[ENZLOAD flux in kapp-slack.gms]]=0,Table5[[#This Row],[flux in kapp-slack.gms]]&lt;&gt;0,NOT(Table5[[#This Row],[spont or unknown?]]))</f>
        <v>0</v>
      </c>
      <c r="U4060" s="1" t="b">
        <f>OR(_xlfn.TEXTAFTER(Table5[[#This Row],[rxn]],"-",-1)="SPONT",_xlfn.TEXTAFTER(Table5[[#This Row],[rxn]],"-",-1)="UNKNOWN")</f>
        <v>1</v>
      </c>
      <c r="V4060" s="1">
        <f>_xlfn.XLOOKUP(SUBSTITUTE(Table5[[#This Row],[rxn]],"RXN-","ENZLOAD-"),Table4[rxn],Table4[ub],0)</f>
        <v>0</v>
      </c>
      <c r="W4060" s="1" t="b">
        <f>AND(Table5[[#This Row],[FVA ENZLOAD flux UB]]=0,Table5[[#This Row],[ENZ not made when it should be?]])</f>
        <v>0</v>
      </c>
    </row>
    <row r="4061" spans="6:23" hidden="1">
      <c r="F4061" s="1" t="s">
        <v>10045</v>
      </c>
      <c r="G4061" s="1" t="str">
        <f>_xlfn.TEXTBEFORE(Table5[[#This Row],[rxn     kapp_old        kapp_slack_ub   kapp_slack_lb]]," ")</f>
        <v>RXN-ZYMSTt_c_en_FWD-UNKNOWN</v>
      </c>
      <c r="H4061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061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061" s="1">
        <f>_xlfn.NUMBERVALUE(_xlfn.TEXTAFTER(Table5[[#This Row],[rxn     kapp_old        kapp_slack_ub   kapp_slack_lb]]," ",-1))</f>
        <v>0</v>
      </c>
      <c r="K4061" s="1">
        <f>_xlfn.XLOOKUP(SUBSTITUTE(Table5[[#This Row],[rxn]],"RXN-","ENZLOAD-"),ENZLOAD[name],ENZLOAD[flux],0)</f>
        <v>0</v>
      </c>
      <c r="L4061" s="1" t="str">
        <f>"'"&amp;Table5[[#This Row],[rxn]]&amp;"'"&amp;CHAR(9)&amp;IF(AND(Table5[[#This Row],[kapp_slack_ub]]&lt;&gt;0,Table5[[#This Row],[kapp_old]]&lt;$F$1),$F$1,Table5[[#This Row],[kapp_old]])</f>
        <v>'RXN-ZYMSTt_c_en_FWD-UNKNOWN'	27141.27779288</v>
      </c>
      <c r="M4061" s="1">
        <f>_xlfn.XLOOKUP(Table5[[#This Row],[rxn]],Table3[name],Table3[flux],$F$1)</f>
        <v>27141.277792879999</v>
      </c>
      <c r="N4061" s="1" t="str">
        <f>IFERROR(Table5[[#This Row],[min flux]]/Table5[[#This Row],[associated enzload]],"")</f>
        <v/>
      </c>
      <c r="O4061" s="1">
        <f>_xlfn.NUMBERVALUE(IF(Table5[[#This Row],[flux/enzload]]="","",ABS($N$1-Table5[[#This Row],[flux/enzload]])))</f>
        <v>0</v>
      </c>
      <c r="P4061" s="1">
        <f>Table5[[#This Row],[kapp_old]]+IFERROR(((Table5[[#This Row],[kapp_slack_ub]]-Table5[[#This Row],[kapp_slack_lb]])/Table5[[#This Row],[associated enzload]]),0)</f>
        <v>27141.277792879999</v>
      </c>
      <c r="Q4061" s="1" t="str">
        <f>"'"&amp;Table5[[#This Row],[rxn]]&amp;"'"&amp;CHAR(9)&amp;Table5[[#This Row],[kapp + (slack_ub - slack_lb)/enzload]]</f>
        <v>'RXN-ZYMSTt_c_en_FWD-UNKNOWN'	27141.27779288</v>
      </c>
      <c r="R4061" s="1">
        <f>_xlfn.XLOOKUP(Table5[[#This Row],[rxn]],Table38[name],Table38[flux],0)</f>
        <v>0</v>
      </c>
      <c r="S4061" s="1">
        <f>_xlfn.XLOOKUP(SUBSTITUTE(Table5[[#This Row],[rxn]],"RXN-","ENZLOAD-"),Table38[name],Table38[flux],0)</f>
        <v>0</v>
      </c>
      <c r="T4061" s="1" t="b">
        <f>AND(Table5[[#This Row],[ENZLOAD flux in kapp-slack.gms]]=0,Table5[[#This Row],[flux in kapp-slack.gms]]&lt;&gt;0,NOT(Table5[[#This Row],[spont or unknown?]]))</f>
        <v>0</v>
      </c>
      <c r="U4061" s="1" t="b">
        <f>OR(_xlfn.TEXTAFTER(Table5[[#This Row],[rxn]],"-",-1)="SPONT",_xlfn.TEXTAFTER(Table5[[#This Row],[rxn]],"-",-1)="UNKNOWN")</f>
        <v>1</v>
      </c>
      <c r="V4061" s="1">
        <f>_xlfn.XLOOKUP(SUBSTITUTE(Table5[[#This Row],[rxn]],"RXN-","ENZLOAD-"),Table4[rxn],Table4[ub],0)</f>
        <v>0</v>
      </c>
      <c r="W4061" s="1" t="b">
        <f>AND(Table5[[#This Row],[FVA ENZLOAD flux UB]]=0,Table5[[#This Row],[ENZ not made when it should be?]])</f>
        <v>0</v>
      </c>
    </row>
    <row r="4062" spans="6:23" hidden="1">
      <c r="F4062" s="1" t="s">
        <v>10046</v>
      </c>
      <c r="G4062" s="1" t="str">
        <f>_xlfn.TEXTBEFORE(Table5[[#This Row],[rxn     kapp_old        kapp_slack_ub   kapp_slack_lb]]," ")</f>
        <v>RXN-ZYMSTt_c_en_REV-UNKNOWN</v>
      </c>
      <c r="H4062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062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062" s="1">
        <f>_xlfn.NUMBERVALUE(_xlfn.TEXTAFTER(Table5[[#This Row],[rxn     kapp_old        kapp_slack_ub   kapp_slack_lb]]," ",-1))</f>
        <v>0</v>
      </c>
      <c r="K4062" s="1">
        <f>_xlfn.XLOOKUP(SUBSTITUTE(Table5[[#This Row],[rxn]],"RXN-","ENZLOAD-"),ENZLOAD[name],ENZLOAD[flux],0)</f>
        <v>0</v>
      </c>
      <c r="L4062" s="1" t="str">
        <f>"'"&amp;Table5[[#This Row],[rxn]]&amp;"'"&amp;CHAR(9)&amp;IF(AND(Table5[[#This Row],[kapp_slack_ub]]&lt;&gt;0,Table5[[#This Row],[kapp_old]]&lt;$F$1),$F$1,Table5[[#This Row],[kapp_old]])</f>
        <v>'RXN-ZYMSTt_c_en_REV-UNKNOWN'	27141.27779288</v>
      </c>
      <c r="M4062" s="1">
        <f>_xlfn.XLOOKUP(Table5[[#This Row],[rxn]],Table3[name],Table3[flux],$F$1)</f>
        <v>27141.277792879999</v>
      </c>
      <c r="N4062" s="1" t="str">
        <f>IFERROR(Table5[[#This Row],[min flux]]/Table5[[#This Row],[associated enzload]],"")</f>
        <v/>
      </c>
      <c r="O4062" s="1">
        <f>_xlfn.NUMBERVALUE(IF(Table5[[#This Row],[flux/enzload]]="","",ABS($N$1-Table5[[#This Row],[flux/enzload]])))</f>
        <v>0</v>
      </c>
      <c r="P4062" s="1">
        <f>Table5[[#This Row],[kapp_old]]+IFERROR(((Table5[[#This Row],[kapp_slack_ub]]-Table5[[#This Row],[kapp_slack_lb]])/Table5[[#This Row],[associated enzload]]),0)</f>
        <v>27141.277792879999</v>
      </c>
      <c r="Q4062" s="1" t="str">
        <f>"'"&amp;Table5[[#This Row],[rxn]]&amp;"'"&amp;CHAR(9)&amp;Table5[[#This Row],[kapp + (slack_ub - slack_lb)/enzload]]</f>
        <v>'RXN-ZYMSTt_c_en_REV-UNKNOWN'	27141.27779288</v>
      </c>
      <c r="R4062" s="1">
        <f>_xlfn.XLOOKUP(Table5[[#This Row],[rxn]],Table38[name],Table38[flux],0)</f>
        <v>0</v>
      </c>
      <c r="S4062" s="1">
        <f>_xlfn.XLOOKUP(SUBSTITUTE(Table5[[#This Row],[rxn]],"RXN-","ENZLOAD-"),Table38[name],Table38[flux],0)</f>
        <v>0</v>
      </c>
      <c r="T4062" s="1" t="b">
        <f>AND(Table5[[#This Row],[ENZLOAD flux in kapp-slack.gms]]=0,Table5[[#This Row],[flux in kapp-slack.gms]]&lt;&gt;0,NOT(Table5[[#This Row],[spont or unknown?]]))</f>
        <v>0</v>
      </c>
      <c r="U4062" s="1" t="b">
        <f>OR(_xlfn.TEXTAFTER(Table5[[#This Row],[rxn]],"-",-1)="SPONT",_xlfn.TEXTAFTER(Table5[[#This Row],[rxn]],"-",-1)="UNKNOWN")</f>
        <v>1</v>
      </c>
      <c r="V4062" s="1">
        <f>_xlfn.XLOOKUP(SUBSTITUTE(Table5[[#This Row],[rxn]],"RXN-","ENZLOAD-"),Table4[rxn],Table4[ub],0)</f>
        <v>0</v>
      </c>
      <c r="W4062" s="1" t="b">
        <f>AND(Table5[[#This Row],[FVA ENZLOAD flux UB]]=0,Table5[[#This Row],[ENZ not made when it should be?]])</f>
        <v>0</v>
      </c>
    </row>
    <row r="4063" spans="6:23" hidden="1">
      <c r="F4063" s="1" t="s">
        <v>10047</v>
      </c>
      <c r="G4063" s="1" t="str">
        <f>_xlfn.TEXTBEFORE(Table5[[#This Row],[rxn     kapp_old        kapp_slack_ub   kapp_slack_lb]]," ")</f>
        <v>RXN-ZYMSTt_c_rm_FWD-SPONT</v>
      </c>
      <c r="H4063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063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063" s="1">
        <f>_xlfn.NUMBERVALUE(_xlfn.TEXTAFTER(Table5[[#This Row],[rxn     kapp_old        kapp_slack_ub   kapp_slack_lb]]," ",-1))</f>
        <v>0</v>
      </c>
      <c r="K4063" s="1">
        <f>_xlfn.XLOOKUP(SUBSTITUTE(Table5[[#This Row],[rxn]],"RXN-","ENZLOAD-"),ENZLOAD[name],ENZLOAD[flux],0)</f>
        <v>0</v>
      </c>
      <c r="L4063" s="1" t="str">
        <f>"'"&amp;Table5[[#This Row],[rxn]]&amp;"'"&amp;CHAR(9)&amp;IF(AND(Table5[[#This Row],[kapp_slack_ub]]&lt;&gt;0,Table5[[#This Row],[kapp_old]]&lt;$F$1),$F$1,Table5[[#This Row],[kapp_old]])</f>
        <v>'RXN-ZYMSTt_c_rm_FWD-SPONT'	27141.27779288</v>
      </c>
      <c r="M4063" s="1">
        <f>_xlfn.XLOOKUP(Table5[[#This Row],[rxn]],Table3[name],Table3[flux],$F$1)</f>
        <v>27141.277792879999</v>
      </c>
      <c r="N4063" s="1" t="str">
        <f>IFERROR(Table5[[#This Row],[min flux]]/Table5[[#This Row],[associated enzload]],"")</f>
        <v/>
      </c>
      <c r="O4063" s="1">
        <f>_xlfn.NUMBERVALUE(IF(Table5[[#This Row],[flux/enzload]]="","",ABS($N$1-Table5[[#This Row],[flux/enzload]])))</f>
        <v>0</v>
      </c>
      <c r="P4063" s="1">
        <f>Table5[[#This Row],[kapp_old]]+IFERROR(((Table5[[#This Row],[kapp_slack_ub]]-Table5[[#This Row],[kapp_slack_lb]])/Table5[[#This Row],[associated enzload]]),0)</f>
        <v>27141.277792879999</v>
      </c>
      <c r="Q4063" s="1" t="str">
        <f>"'"&amp;Table5[[#This Row],[rxn]]&amp;"'"&amp;CHAR(9)&amp;Table5[[#This Row],[kapp + (slack_ub - slack_lb)/enzload]]</f>
        <v>'RXN-ZYMSTt_c_rm_FWD-SPONT'	27141.27779288</v>
      </c>
      <c r="R4063" s="1">
        <f>_xlfn.XLOOKUP(Table5[[#This Row],[rxn]],Table38[name],Table38[flux],0)</f>
        <v>0</v>
      </c>
      <c r="S4063" s="1">
        <f>_xlfn.XLOOKUP(SUBSTITUTE(Table5[[#This Row],[rxn]],"RXN-","ENZLOAD-"),Table38[name],Table38[flux],0)</f>
        <v>0</v>
      </c>
      <c r="T4063" s="1" t="b">
        <f>AND(Table5[[#This Row],[ENZLOAD flux in kapp-slack.gms]]=0,Table5[[#This Row],[flux in kapp-slack.gms]]&lt;&gt;0,NOT(Table5[[#This Row],[spont or unknown?]]))</f>
        <v>0</v>
      </c>
      <c r="U4063" s="1" t="b">
        <f>OR(_xlfn.TEXTAFTER(Table5[[#This Row],[rxn]],"-",-1)="SPONT",_xlfn.TEXTAFTER(Table5[[#This Row],[rxn]],"-",-1)="UNKNOWN")</f>
        <v>1</v>
      </c>
      <c r="V4063" s="1">
        <f>_xlfn.XLOOKUP(SUBSTITUTE(Table5[[#This Row],[rxn]],"RXN-","ENZLOAD-"),Table4[rxn],Table4[ub],0)</f>
        <v>0</v>
      </c>
      <c r="W4063" s="1" t="b">
        <f>AND(Table5[[#This Row],[FVA ENZLOAD flux UB]]=0,Table5[[#This Row],[ENZ not made when it should be?]])</f>
        <v>0</v>
      </c>
    </row>
    <row r="4064" spans="6:23" hidden="1">
      <c r="F4064" s="1" t="s">
        <v>10048</v>
      </c>
      <c r="G4064" s="1" t="str">
        <f>_xlfn.TEXTBEFORE(Table5[[#This Row],[rxn     kapp_old        kapp_slack_ub   kapp_slack_lb]]," ")</f>
        <v>RXN-ZYMSTt_c_rm_REV-SPONT</v>
      </c>
      <c r="H4064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064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064" s="1">
        <f>_xlfn.NUMBERVALUE(_xlfn.TEXTAFTER(Table5[[#This Row],[rxn     kapp_old        kapp_slack_ub   kapp_slack_lb]]," ",-1))</f>
        <v>0</v>
      </c>
      <c r="K4064" s="1">
        <f>_xlfn.XLOOKUP(SUBSTITUTE(Table5[[#This Row],[rxn]],"RXN-","ENZLOAD-"),ENZLOAD[name],ENZLOAD[flux],0)</f>
        <v>0</v>
      </c>
      <c r="L4064" s="1" t="str">
        <f>"'"&amp;Table5[[#This Row],[rxn]]&amp;"'"&amp;CHAR(9)&amp;IF(AND(Table5[[#This Row],[kapp_slack_ub]]&lt;&gt;0,Table5[[#This Row],[kapp_old]]&lt;$F$1),$F$1,Table5[[#This Row],[kapp_old]])</f>
        <v>'RXN-ZYMSTt_c_rm_REV-SPONT'	27141.27779288</v>
      </c>
      <c r="M4064" s="1">
        <f>_xlfn.XLOOKUP(Table5[[#This Row],[rxn]],Table3[name],Table3[flux],$F$1)</f>
        <v>27141.277792879999</v>
      </c>
      <c r="N4064" s="1" t="str">
        <f>IFERROR(Table5[[#This Row],[min flux]]/Table5[[#This Row],[associated enzload]],"")</f>
        <v/>
      </c>
      <c r="O4064" s="1">
        <f>_xlfn.NUMBERVALUE(IF(Table5[[#This Row],[flux/enzload]]="","",ABS($N$1-Table5[[#This Row],[flux/enzload]])))</f>
        <v>0</v>
      </c>
      <c r="P4064" s="1">
        <f>Table5[[#This Row],[kapp_old]]+IFERROR(((Table5[[#This Row],[kapp_slack_ub]]-Table5[[#This Row],[kapp_slack_lb]])/Table5[[#This Row],[associated enzload]]),0)</f>
        <v>27141.277792879999</v>
      </c>
      <c r="Q4064" s="1" t="str">
        <f>"'"&amp;Table5[[#This Row],[rxn]]&amp;"'"&amp;CHAR(9)&amp;Table5[[#This Row],[kapp + (slack_ub - slack_lb)/enzload]]</f>
        <v>'RXN-ZYMSTt_c_rm_REV-SPONT'	27141.27779288</v>
      </c>
      <c r="R4064" s="1">
        <f>_xlfn.XLOOKUP(Table5[[#This Row],[rxn]],Table38[name],Table38[flux],0)</f>
        <v>0</v>
      </c>
      <c r="S4064" s="1">
        <f>_xlfn.XLOOKUP(SUBSTITUTE(Table5[[#This Row],[rxn]],"RXN-","ENZLOAD-"),Table38[name],Table38[flux],0)</f>
        <v>0</v>
      </c>
      <c r="T4064" s="1" t="b">
        <f>AND(Table5[[#This Row],[ENZLOAD flux in kapp-slack.gms]]=0,Table5[[#This Row],[flux in kapp-slack.gms]]&lt;&gt;0,NOT(Table5[[#This Row],[spont or unknown?]]))</f>
        <v>0</v>
      </c>
      <c r="U4064" s="1" t="b">
        <f>OR(_xlfn.TEXTAFTER(Table5[[#This Row],[rxn]],"-",-1)="SPONT",_xlfn.TEXTAFTER(Table5[[#This Row],[rxn]],"-",-1)="UNKNOWN")</f>
        <v>1</v>
      </c>
      <c r="V4064" s="1">
        <f>_xlfn.XLOOKUP(SUBSTITUTE(Table5[[#This Row],[rxn]],"RXN-","ENZLOAD-"),Table4[rxn],Table4[ub],0)</f>
        <v>0</v>
      </c>
      <c r="W4064" s="1" t="b">
        <f>AND(Table5[[#This Row],[FVA ENZLOAD flux UB]]=0,Table5[[#This Row],[ENZ not made when it should be?]])</f>
        <v>0</v>
      </c>
    </row>
    <row r="4065" spans="6:23" hidden="1">
      <c r="F4065" s="1" t="s">
        <v>10049</v>
      </c>
      <c r="G4065" s="1" t="str">
        <f>_xlfn.TEXTBEFORE(Table5[[#This Row],[rxn     kapp_old        kapp_slack_ub   kapp_slack_lb]]," ")</f>
        <v>RXN-ZYMSTt_l_rm_FWD-SPONT</v>
      </c>
      <c r="H4065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065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065" s="1">
        <f>_xlfn.NUMBERVALUE(_xlfn.TEXTAFTER(Table5[[#This Row],[rxn     kapp_old        kapp_slack_ub   kapp_slack_lb]]," ",-1))</f>
        <v>0</v>
      </c>
      <c r="K4065" s="1">
        <f>_xlfn.XLOOKUP(SUBSTITUTE(Table5[[#This Row],[rxn]],"RXN-","ENZLOAD-"),ENZLOAD[name],ENZLOAD[flux],0)</f>
        <v>0</v>
      </c>
      <c r="L4065" s="1" t="str">
        <f>"'"&amp;Table5[[#This Row],[rxn]]&amp;"'"&amp;CHAR(9)&amp;IF(AND(Table5[[#This Row],[kapp_slack_ub]]&lt;&gt;0,Table5[[#This Row],[kapp_old]]&lt;$F$1),$F$1,Table5[[#This Row],[kapp_old]])</f>
        <v>'RXN-ZYMSTt_l_rm_FWD-SPONT'	27141.27779288</v>
      </c>
      <c r="M4065" s="1">
        <f>_xlfn.XLOOKUP(Table5[[#This Row],[rxn]],Table3[name],Table3[flux],$F$1)</f>
        <v>27141.277792879999</v>
      </c>
      <c r="N4065" s="1" t="str">
        <f>IFERROR(Table5[[#This Row],[min flux]]/Table5[[#This Row],[associated enzload]],"")</f>
        <v/>
      </c>
      <c r="O4065" s="1">
        <f>_xlfn.NUMBERVALUE(IF(Table5[[#This Row],[flux/enzload]]="","",ABS($N$1-Table5[[#This Row],[flux/enzload]])))</f>
        <v>0</v>
      </c>
      <c r="P4065" s="1">
        <f>Table5[[#This Row],[kapp_old]]+IFERROR(((Table5[[#This Row],[kapp_slack_ub]]-Table5[[#This Row],[kapp_slack_lb]])/Table5[[#This Row],[associated enzload]]),0)</f>
        <v>27141.277792879999</v>
      </c>
      <c r="Q4065" s="1" t="str">
        <f>"'"&amp;Table5[[#This Row],[rxn]]&amp;"'"&amp;CHAR(9)&amp;Table5[[#This Row],[kapp + (slack_ub - slack_lb)/enzload]]</f>
        <v>'RXN-ZYMSTt_l_rm_FWD-SPONT'	27141.27779288</v>
      </c>
      <c r="R4065" s="1">
        <f>_xlfn.XLOOKUP(Table5[[#This Row],[rxn]],Table38[name],Table38[flux],0)</f>
        <v>0</v>
      </c>
      <c r="S4065" s="1">
        <f>_xlfn.XLOOKUP(SUBSTITUTE(Table5[[#This Row],[rxn]],"RXN-","ENZLOAD-"),Table38[name],Table38[flux],0)</f>
        <v>0</v>
      </c>
      <c r="T4065" s="1" t="b">
        <f>AND(Table5[[#This Row],[ENZLOAD flux in kapp-slack.gms]]=0,Table5[[#This Row],[flux in kapp-slack.gms]]&lt;&gt;0,NOT(Table5[[#This Row],[spont or unknown?]]))</f>
        <v>0</v>
      </c>
      <c r="U4065" s="1" t="b">
        <f>OR(_xlfn.TEXTAFTER(Table5[[#This Row],[rxn]],"-",-1)="SPONT",_xlfn.TEXTAFTER(Table5[[#This Row],[rxn]],"-",-1)="UNKNOWN")</f>
        <v>1</v>
      </c>
      <c r="V4065" s="1">
        <f>_xlfn.XLOOKUP(SUBSTITUTE(Table5[[#This Row],[rxn]],"RXN-","ENZLOAD-"),Table4[rxn],Table4[ub],0)</f>
        <v>0</v>
      </c>
      <c r="W4065" s="1" t="b">
        <f>AND(Table5[[#This Row],[FVA ENZLOAD flux UB]]=0,Table5[[#This Row],[ENZ not made when it should be?]])</f>
        <v>0</v>
      </c>
    </row>
    <row r="4066" spans="6:23" hidden="1">
      <c r="F4066" s="1" t="s">
        <v>10050</v>
      </c>
      <c r="G4066" s="1" t="str">
        <f>_xlfn.TEXTBEFORE(Table5[[#This Row],[rxn     kapp_old        kapp_slack_ub   kapp_slack_lb]]," ")</f>
        <v>RXN-ZYMSTt_l_rm_REV-SPONT</v>
      </c>
      <c r="H4066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066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066" s="1">
        <f>_xlfn.NUMBERVALUE(_xlfn.TEXTAFTER(Table5[[#This Row],[rxn     kapp_old        kapp_slack_ub   kapp_slack_lb]]," ",-1))</f>
        <v>0</v>
      </c>
      <c r="K4066" s="1">
        <f>_xlfn.XLOOKUP(SUBSTITUTE(Table5[[#This Row],[rxn]],"RXN-","ENZLOAD-"),ENZLOAD[name],ENZLOAD[flux],0)</f>
        <v>0</v>
      </c>
      <c r="L4066" s="1" t="str">
        <f>"'"&amp;Table5[[#This Row],[rxn]]&amp;"'"&amp;CHAR(9)&amp;IF(AND(Table5[[#This Row],[kapp_slack_ub]]&lt;&gt;0,Table5[[#This Row],[kapp_old]]&lt;$F$1),$F$1,Table5[[#This Row],[kapp_old]])</f>
        <v>'RXN-ZYMSTt_l_rm_REV-SPONT'	27141.27779288</v>
      </c>
      <c r="M4066" s="1">
        <f>_xlfn.XLOOKUP(Table5[[#This Row],[rxn]],Table3[name],Table3[flux],$F$1)</f>
        <v>27141.277792879999</v>
      </c>
      <c r="N4066" s="1" t="str">
        <f>IFERROR(Table5[[#This Row],[min flux]]/Table5[[#This Row],[associated enzload]],"")</f>
        <v/>
      </c>
      <c r="O4066" s="1">
        <f>_xlfn.NUMBERVALUE(IF(Table5[[#This Row],[flux/enzload]]="","",ABS($N$1-Table5[[#This Row],[flux/enzload]])))</f>
        <v>0</v>
      </c>
      <c r="P4066" s="1">
        <f>Table5[[#This Row],[kapp_old]]+IFERROR(((Table5[[#This Row],[kapp_slack_ub]]-Table5[[#This Row],[kapp_slack_lb]])/Table5[[#This Row],[associated enzload]]),0)</f>
        <v>27141.277792879999</v>
      </c>
      <c r="Q4066" s="1" t="str">
        <f>"'"&amp;Table5[[#This Row],[rxn]]&amp;"'"&amp;CHAR(9)&amp;Table5[[#This Row],[kapp + (slack_ub - slack_lb)/enzload]]</f>
        <v>'RXN-ZYMSTt_l_rm_REV-SPONT'	27141.27779288</v>
      </c>
      <c r="R4066" s="1">
        <f>_xlfn.XLOOKUP(Table5[[#This Row],[rxn]],Table38[name],Table38[flux],0)</f>
        <v>0</v>
      </c>
      <c r="S4066" s="1">
        <f>_xlfn.XLOOKUP(SUBSTITUTE(Table5[[#This Row],[rxn]],"RXN-","ENZLOAD-"),Table38[name],Table38[flux],0)</f>
        <v>0</v>
      </c>
      <c r="T4066" s="1" t="b">
        <f>AND(Table5[[#This Row],[ENZLOAD flux in kapp-slack.gms]]=0,Table5[[#This Row],[flux in kapp-slack.gms]]&lt;&gt;0,NOT(Table5[[#This Row],[spont or unknown?]]))</f>
        <v>0</v>
      </c>
      <c r="U4066" s="1" t="b">
        <f>OR(_xlfn.TEXTAFTER(Table5[[#This Row],[rxn]],"-",-1)="SPONT",_xlfn.TEXTAFTER(Table5[[#This Row],[rxn]],"-",-1)="UNKNOWN")</f>
        <v>1</v>
      </c>
      <c r="V4066" s="1">
        <f>_xlfn.XLOOKUP(SUBSTITUTE(Table5[[#This Row],[rxn]],"RXN-","ENZLOAD-"),Table4[rxn],Table4[ub],0)</f>
        <v>0</v>
      </c>
      <c r="W4066" s="1" t="b">
        <f>AND(Table5[[#This Row],[FVA ENZLOAD flux UB]]=0,Table5[[#This Row],[ENZ not made when it should be?]])</f>
        <v>0</v>
      </c>
    </row>
    <row r="4067" spans="6:23" hidden="1">
      <c r="F4067" s="1" t="s">
        <v>10051</v>
      </c>
      <c r="G4067" s="1" t="str">
        <f>_xlfn.TEXTBEFORE(Table5[[#This Row],[rxn     kapp_old        kapp_slack_ub   kapp_slack_lb]]," ")</f>
        <v>RXN-DM_5mta_c_FWD-SPONT</v>
      </c>
      <c r="H4067" s="1">
        <f>_xlfn.NUMBERVALUE(_xlfn.TEXTBEFORE(TRIM(_xlfn.TEXTAFTER(_xlfn.TEXTBEFORE(Table5[[#This Row],[rxn     kapp_old        kapp_slack_ub   kapp_slack_lb]],Table5[[#This Row],[kapp_slack_lb]],-1),Table5[[#This Row],[rxn]]))," "))</f>
        <v>27141.277792879999</v>
      </c>
      <c r="I4067" s="1">
        <f>_xlfn.NUMBERVALUE(_xlfn.TEXTBEFORE(_xlfn.TEXTAFTER(TRIM(_xlfn.TEXTAFTER(_xlfn.TEXTBEFORE(Table5[[#This Row],[rxn     kapp_old        kapp_slack_ub   kapp_slack_lb]],Table5[[#This Row],[kapp_slack_lb]],-1),Table5[[#This Row],[rxn]]))," ")," "))</f>
        <v>0</v>
      </c>
      <c r="J4067" s="1">
        <f>_xlfn.NUMBERVALUE(_xlfn.TEXTAFTER(Table5[[#This Row],[rxn     kapp_old        kapp_slack_ub   kapp_slack_lb]]," ",-1))</f>
        <v>0</v>
      </c>
      <c r="K4067" s="1">
        <f>_xlfn.XLOOKUP(SUBSTITUTE(Table5[[#This Row],[rxn]],"RXN-","ENZLOAD-"),ENZLOAD[name],ENZLOAD[flux],0)</f>
        <v>0</v>
      </c>
      <c r="L4067" s="1" t="str">
        <f>"'"&amp;Table5[[#This Row],[rxn]]&amp;"'"&amp;CHAR(9)&amp;IF(AND(Table5[[#This Row],[kapp_slack_ub]]&lt;&gt;0,Table5[[#This Row],[kapp_old]]&lt;$F$1),$F$1,Table5[[#This Row],[kapp_old]])</f>
        <v>'RXN-DM_5mta_c_FWD-SPONT'	27141.27779288</v>
      </c>
      <c r="M4067" s="1">
        <f>_xlfn.XLOOKUP(Table5[[#This Row],[rxn]],Table3[name],Table3[flux],$F$1)</f>
        <v>27141.277792879999</v>
      </c>
      <c r="N4067" s="1" t="str">
        <f>IFERROR(Table5[[#This Row],[min flux]]/Table5[[#This Row],[associated enzload]],"")</f>
        <v/>
      </c>
      <c r="O4067" s="1">
        <f>_xlfn.NUMBERVALUE(IF(Table5[[#This Row],[flux/enzload]]="","",ABS($N$1-Table5[[#This Row],[flux/enzload]])))</f>
        <v>0</v>
      </c>
      <c r="P4067" s="1">
        <f>Table5[[#This Row],[kapp_old]]+IFERROR(((Table5[[#This Row],[kapp_slack_ub]]-Table5[[#This Row],[kapp_slack_lb]])/Table5[[#This Row],[associated enzload]]),0)</f>
        <v>27141.277792879999</v>
      </c>
      <c r="Q4067" s="1" t="str">
        <f>"'"&amp;Table5[[#This Row],[rxn]]&amp;"'"&amp;CHAR(9)&amp;Table5[[#This Row],[kapp + (slack_ub - slack_lb)/enzload]]</f>
        <v>'RXN-DM_5mta_c_FWD-SPONT'	27141.27779288</v>
      </c>
      <c r="R4067" s="1">
        <f>_xlfn.XLOOKUP(Table5[[#This Row],[rxn]],Table38[name],Table38[flux],0)</f>
        <v>0</v>
      </c>
      <c r="S4067" s="1">
        <f>_xlfn.XLOOKUP(SUBSTITUTE(Table5[[#This Row],[rxn]],"RXN-","ENZLOAD-"),Table38[name],Table38[flux],0)</f>
        <v>0</v>
      </c>
      <c r="T4067" s="1" t="b">
        <f>AND(Table5[[#This Row],[ENZLOAD flux in kapp-slack.gms]]=0,Table5[[#This Row],[flux in kapp-slack.gms]]&lt;&gt;0,NOT(Table5[[#This Row],[spont or unknown?]]))</f>
        <v>0</v>
      </c>
      <c r="U4067" s="1" t="b">
        <f>OR(_xlfn.TEXTAFTER(Table5[[#This Row],[rxn]],"-",-1)="SPONT",_xlfn.TEXTAFTER(Table5[[#This Row],[rxn]],"-",-1)="UNKNOWN")</f>
        <v>1</v>
      </c>
      <c r="V4067" s="1">
        <f>_xlfn.XLOOKUP(SUBSTITUTE(Table5[[#This Row],[rxn]],"RXN-","ENZLOAD-"),Table4[rxn],Table4[ub],0)</f>
        <v>0</v>
      </c>
      <c r="W4067" s="1" t="b">
        <f>AND(Table5[[#This Row],[FVA ENZLOAD flux UB]]=0,Table5[[#This Row],[ENZ not made when it should be?]])</f>
        <v>0</v>
      </c>
    </row>
  </sheetData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393E50-A4D2-49EA-8D6E-541A6503118F}">
  <dimension ref="A1:C2857"/>
  <sheetViews>
    <sheetView workbookViewId="0">
      <selection sqref="A1:C2857"/>
    </sheetView>
  </sheetViews>
  <sheetFormatPr defaultRowHeight="14.5"/>
  <sheetData>
    <row r="1" spans="1:3" ht="58">
      <c r="A1" s="4" t="s">
        <v>12916</v>
      </c>
      <c r="B1" s="4" t="s">
        <v>4479</v>
      </c>
      <c r="C1" s="4" t="s">
        <v>10059</v>
      </c>
    </row>
    <row r="2" spans="1:3">
      <c r="A2" s="1" t="s">
        <v>10060</v>
      </c>
      <c r="B2" s="1" t="str">
        <f>_xlfn.TEXTBEFORE(Table3[[#This Row],[all fluxes from min_flux_sum]]," ",,,,"")</f>
        <v>RXN-EX_pnto__R_e_REV-SPONT</v>
      </c>
      <c r="C2" s="1">
        <f>_xlfn.NUMBERVALUE(IFERROR(_xlfn.TEXTAFTER(Table3[[#This Row],[all fluxes from min_flux_sum]]," ",-1,,,""),""))</f>
        <v>3.7929994776142999E-5</v>
      </c>
    </row>
    <row r="3" spans="1:3">
      <c r="A3" s="1" t="s">
        <v>10061</v>
      </c>
      <c r="B3" s="1" t="str">
        <f>_xlfn.TEXTBEFORE(Table3[[#This Row],[all fluxes from min_flux_sum]]," ",,,,"")</f>
        <v>RXN-EX_nh4_e_REV-SPONT</v>
      </c>
      <c r="C3" s="1">
        <f>_xlfn.NUMBERVALUE(IFERROR(_xlfn.TEXTAFTER(Table3[[#This Row],[all fluxes from min_flux_sum]]," ",-1,,,""),""))</f>
        <v>0.42825610966947297</v>
      </c>
    </row>
    <row r="4" spans="1:3">
      <c r="A4" s="1" t="s">
        <v>10062</v>
      </c>
      <c r="B4" s="1" t="str">
        <f>_xlfn.TEXTBEFORE(Table3[[#This Row],[all fluxes from min_flux_sum]]," ",,,,"")</f>
        <v>RXN-EX_co2_e_FWD-SPONT</v>
      </c>
      <c r="C4" s="1">
        <f>_xlfn.NUMBERVALUE(IFERROR(_xlfn.TEXTAFTER(Table3[[#This Row],[all fluxes from min_flux_sum]]," ",-1,,,""),""))</f>
        <v>12.709756972669499</v>
      </c>
    </row>
    <row r="5" spans="1:3">
      <c r="A5" s="1" t="s">
        <v>10063</v>
      </c>
      <c r="B5" s="1" t="str">
        <f>_xlfn.TEXTBEFORE(Table3[[#This Row],[all fluxes from min_flux_sum]]," ",,,,"")</f>
        <v>RXN-EX_glc__D_e_REV-SPONT</v>
      </c>
      <c r="C5" s="1">
        <f>_xlfn.NUMBERVALUE(IFERROR(_xlfn.TEXTAFTER(Table3[[#This Row],[all fluxes from min_flux_sum]]," ",-1,,,""),""))</f>
        <v>3.5429431648332099</v>
      </c>
    </row>
    <row r="6" spans="1:3">
      <c r="A6" s="1" t="s">
        <v>10064</v>
      </c>
      <c r="B6" s="1" t="str">
        <f>_xlfn.TEXTBEFORE(Table3[[#This Row],[all fluxes from min_flux_sum]]," ",,,,"")</f>
        <v>RXN-EX_fol_e_REV-SPONT</v>
      </c>
      <c r="C6" s="1">
        <f>_xlfn.NUMBERVALUE(IFERROR(_xlfn.TEXTAFTER(Table3[[#This Row],[all fluxes from min_flux_sum]]," ",-1,,,""),""))</f>
        <v>3.7929466527805003E-5</v>
      </c>
    </row>
    <row r="7" spans="1:3">
      <c r="A7" s="1" t="s">
        <v>10065</v>
      </c>
      <c r="B7" s="1" t="str">
        <f>_xlfn.TEXTBEFORE(Table3[[#This Row],[all fluxes from min_flux_sum]]," ",,,,"")</f>
        <v>RXN-EX_fe2_e_REV-SPONT</v>
      </c>
      <c r="C7" s="1">
        <f>_xlfn.NUMBERVALUE(IFERROR(_xlfn.TEXTAFTER(Table3[[#This Row],[all fluxes from min_flux_sum]]," ",-1,,,""),""))</f>
        <v>2.8989245596143298E-4</v>
      </c>
    </row>
    <row r="8" spans="1:3">
      <c r="A8" s="1" t="s">
        <v>10066</v>
      </c>
      <c r="B8" s="1" t="str">
        <f>_xlfn.TEXTBEFORE(Table3[[#This Row],[all fluxes from min_flux_sum]]," ",,,,"")</f>
        <v>RXN-EX_inost_e_REV-SPONT</v>
      </c>
      <c r="C8" s="1">
        <f>_xlfn.NUMBERVALUE(IFERROR(_xlfn.TEXTAFTER(Table3[[#This Row],[all fluxes from min_flux_sum]]," ",-1,,,""),""))</f>
        <v>1.7829040455316199E-2</v>
      </c>
    </row>
    <row r="9" spans="1:3">
      <c r="A9" s="1" t="s">
        <v>10067</v>
      </c>
      <c r="B9" s="1" t="str">
        <f>_xlfn.TEXTBEFORE(Table3[[#This Row],[all fluxes from min_flux_sum]]," ",,,,"")</f>
        <v>RXN-EX_nac_e_REV-SPONT</v>
      </c>
      <c r="C9" s="1">
        <f>_xlfn.NUMBERVALUE(IFERROR(_xlfn.TEXTAFTER(Table3[[#This Row],[all fluxes from min_flux_sum]]," ",-1,,,""),""))</f>
        <v>7.5890190039210002E-5</v>
      </c>
    </row>
    <row r="10" spans="1:3">
      <c r="A10" s="1" t="s">
        <v>10068</v>
      </c>
      <c r="B10" s="1" t="str">
        <f>_xlfn.TEXTBEFORE(Table3[[#This Row],[all fluxes from min_flux_sum]]," ",,,,"")</f>
        <v>RXN-EX_o2_e_REV-SPONT</v>
      </c>
      <c r="C10" s="1">
        <f>_xlfn.NUMBERVALUE(IFERROR(_xlfn.TEXTAFTER(Table3[[#This Row],[all fluxes from min_flux_sum]]," ",-1,,,""),""))</f>
        <v>11.4417228147211</v>
      </c>
    </row>
    <row r="11" spans="1:3">
      <c r="A11" s="1" t="s">
        <v>10069</v>
      </c>
      <c r="B11" s="1" t="str">
        <f>_xlfn.TEXTBEFORE(Table3[[#This Row],[all fluxes from min_flux_sum]]," ",,,,"")</f>
        <v>RXN-EX_pi_e_REV-SPONT</v>
      </c>
      <c r="C11" s="1">
        <f>_xlfn.NUMBERVALUE(IFERROR(_xlfn.TEXTAFTER(Table3[[#This Row],[all fluxes from min_flux_sum]]," ",-1,,,""),""))</f>
        <v>0.20422082139413</v>
      </c>
    </row>
    <row r="12" spans="1:3">
      <c r="A12" s="1" t="s">
        <v>10070</v>
      </c>
      <c r="B12" s="1" t="str">
        <f>_xlfn.TEXTBEFORE(Table3[[#This Row],[all fluxes from min_flux_sum]]," ",,,,"")</f>
        <v>RXN-EX_so4_e_REV-SPONT</v>
      </c>
      <c r="C12" s="1">
        <f>_xlfn.NUMBERVALUE(IFERROR(_xlfn.TEXTAFTER(Table3[[#This Row],[all fluxes from min_flux_sum]]," ",-1,,,""),""))</f>
        <v>1.19415523221595E-2</v>
      </c>
    </row>
    <row r="13" spans="1:3">
      <c r="A13" s="1" t="s">
        <v>10071</v>
      </c>
      <c r="B13" s="1" t="str">
        <f>_xlfn.TEXTBEFORE(Table3[[#This Row],[all fluxes from min_flux_sum]]," ",,,,"")</f>
        <v>RXN-EX_thm_e_REV-SPONT</v>
      </c>
      <c r="C13" s="1">
        <f>_xlfn.NUMBERVALUE(IFERROR(_xlfn.TEXTAFTER(Table3[[#This Row],[all fluxes from min_flux_sum]]," ",-1,,,""),""))</f>
        <v>3.7959363245424998E-5</v>
      </c>
    </row>
    <row r="14" spans="1:3">
      <c r="A14" s="1" t="s">
        <v>10072</v>
      </c>
      <c r="B14" s="1" t="str">
        <f>_xlfn.TEXTBEFORE(Table3[[#This Row],[all fluxes from min_flux_sum]]," ",,,,"")</f>
        <v>RXN-EX_h_e_FWD-SPONT</v>
      </c>
      <c r="C14" s="1">
        <f>_xlfn.NUMBERVALUE(IFERROR(_xlfn.TEXTAFTER(Table3[[#This Row],[all fluxes from min_flux_sum]]," ",-1,,,""),""))</f>
        <v>0.22133399730926301</v>
      </c>
    </row>
    <row r="15" spans="1:3">
      <c r="A15" s="1" t="s">
        <v>10073</v>
      </c>
      <c r="B15" s="1" t="str">
        <f>_xlfn.TEXTBEFORE(Table3[[#This Row],[all fluxes from min_flux_sum]]," ",,,,"")</f>
        <v>RXN-EX_k_e_REV-SPONT</v>
      </c>
      <c r="C15" s="1">
        <f>_xlfn.NUMBERVALUE(IFERROR(_xlfn.TEXTAFTER(Table3[[#This Row],[all fluxes from min_flux_sum]]," ",-1,,,""),""))</f>
        <v>0.22896169414534401</v>
      </c>
    </row>
    <row r="16" spans="1:3">
      <c r="A16" s="1" t="s">
        <v>10074</v>
      </c>
      <c r="B16" s="1" t="str">
        <f>_xlfn.TEXTBEFORE(Table3[[#This Row],[all fluxes from min_flux_sum]]," ",,,,"")</f>
        <v>RXN-EX_h2o_e_FWD-SPONT</v>
      </c>
      <c r="C16" s="1">
        <f>_xlfn.NUMBERVALUE(IFERROR(_xlfn.TEXTAFTER(Table3[[#This Row],[all fluxes from min_flux_sum]]," ",-1,,,""),""))</f>
        <v>15.008281791997801</v>
      </c>
    </row>
    <row r="17" spans="1:3">
      <c r="A17" s="1" t="s">
        <v>10075</v>
      </c>
      <c r="B17" s="1" t="str">
        <f>_xlfn.TEXTBEFORE(Table3[[#This Row],[all fluxes from min_flux_sum]]," ",,,,"")</f>
        <v>RXN-EX_fe3_e_REV-SPONT</v>
      </c>
      <c r="C17" s="1">
        <f>_xlfn.NUMBERVALUE(IFERROR(_xlfn.TEXTAFTER(Table3[[#This Row],[all fluxes from min_flux_sum]]," ",-1,,,""),""))</f>
        <v>4.9166785800000001E-10</v>
      </c>
    </row>
    <row r="18" spans="1:3">
      <c r="A18" s="1" t="s">
        <v>10076</v>
      </c>
      <c r="B18" s="1" t="str">
        <f>_xlfn.TEXTBEFORE(Table3[[#This Row],[all fluxes from min_flux_sum]]," ",,,,"")</f>
        <v>RXN-EX_ca2_e_REV-SPONT</v>
      </c>
      <c r="C18" s="1">
        <f>_xlfn.NUMBERVALUE(IFERROR(_xlfn.TEXTAFTER(Table3[[#This Row],[all fluxes from min_flux_sum]]," ",-1,,,""),""))</f>
        <v>4.8776832772276101E-4</v>
      </c>
    </row>
    <row r="19" spans="1:3">
      <c r="A19" s="1" t="s">
        <v>10077</v>
      </c>
      <c r="B19" s="1" t="str">
        <f>_xlfn.TEXTBEFORE(Table3[[#This Row],[all fluxes from min_flux_sum]]," ",,,,"")</f>
        <v>RXN-EX_cobalt2_e_REV-SPONT</v>
      </c>
      <c r="C19" s="1">
        <f>_xlfn.NUMBERVALUE(IFERROR(_xlfn.TEXTAFTER(Table3[[#This Row],[all fluxes from min_flux_sum]]," ",-1,,,""),""))</f>
        <v>1.6692665377999999E-8</v>
      </c>
    </row>
    <row r="20" spans="1:3">
      <c r="A20" s="1" t="s">
        <v>10078</v>
      </c>
      <c r="B20" s="1" t="str">
        <f>_xlfn.TEXTBEFORE(Table3[[#This Row],[all fluxes from min_flux_sum]]," ",,,,"")</f>
        <v>RXN-EX_cu2_e_REV-SPONT</v>
      </c>
      <c r="C20" s="1">
        <f>_xlfn.NUMBERVALUE(IFERROR(_xlfn.TEXTAFTER(Table3[[#This Row],[all fluxes from min_flux_sum]]," ",-1,,,""),""))</f>
        <v>4.3298208596535001E-5</v>
      </c>
    </row>
    <row r="21" spans="1:3">
      <c r="A21" s="1" t="s">
        <v>10079</v>
      </c>
      <c r="B21" s="1" t="str">
        <f>_xlfn.TEXTBEFORE(Table3[[#This Row],[all fluxes from min_flux_sum]]," ",,,,"")</f>
        <v>RXN-EX_mg2_e_REV-SPONT</v>
      </c>
      <c r="C21" s="1">
        <f>_xlfn.NUMBERVALUE(IFERROR(_xlfn.TEXTAFTER(Table3[[#This Row],[all fluxes from min_flux_sum]]," ",-1,,,""),""))</f>
        <v>2.4125898607121998E-2</v>
      </c>
    </row>
    <row r="22" spans="1:3">
      <c r="A22" s="1" t="s">
        <v>10080</v>
      </c>
      <c r="B22" s="1" t="str">
        <f>_xlfn.TEXTBEFORE(Table3[[#This Row],[all fluxes from min_flux_sum]]," ",,,,"")</f>
        <v>RXN-EX_mn2_e_REV-SPONT</v>
      </c>
      <c r="C22" s="1">
        <f>_xlfn.NUMBERVALUE(IFERROR(_xlfn.TEXTAFTER(Table3[[#This Row],[all fluxes from min_flux_sum]]," ",-1,,,""),""))</f>
        <v>3.5724100626323997E-5</v>
      </c>
    </row>
    <row r="23" spans="1:3">
      <c r="A23" s="1" t="s">
        <v>10081</v>
      </c>
      <c r="B23" s="1" t="str">
        <f>_xlfn.TEXTBEFORE(Table3[[#This Row],[all fluxes from min_flux_sum]]," ",,,,"")</f>
        <v>RXN-EX_ni2_e_REV-SPONT</v>
      </c>
      <c r="C23" s="1">
        <f>_xlfn.NUMBERVALUE(IFERROR(_xlfn.TEXTAFTER(Table3[[#This Row],[all fluxes from min_flux_sum]]," ",-1,,,""),""))</f>
        <v>1.0924302611E-8</v>
      </c>
    </row>
    <row r="24" spans="1:3">
      <c r="A24" s="1" t="s">
        <v>10082</v>
      </c>
      <c r="B24" s="1" t="str">
        <f>_xlfn.TEXTBEFORE(Table3[[#This Row],[all fluxes from min_flux_sum]]," ",,,,"")</f>
        <v>RXN-EX_zn2_e_REV-SPONT</v>
      </c>
      <c r="C24" s="1">
        <f>_xlfn.NUMBERVALUE(IFERROR(_xlfn.TEXTAFTER(Table3[[#This Row],[all fluxes from min_flux_sum]]," ",-1,,,""),""))</f>
        <v>5.9779718057064997E-4</v>
      </c>
    </row>
    <row r="25" spans="1:3">
      <c r="A25" s="1" t="s">
        <v>10083</v>
      </c>
      <c r="B25" s="1" t="str">
        <f>_xlfn.TEXTBEFORE(Table3[[#This Row],[all fluxes from min_flux_sum]]," ",,,,"")</f>
        <v>RXN-EX_btn_c_REV-SPONT</v>
      </c>
      <c r="C25" s="1">
        <f>_xlfn.NUMBERVALUE(IFERROR(_xlfn.TEXTAFTER(Table3[[#This Row],[all fluxes from min_flux_sum]]," ",-1,,,""),""))</f>
        <v>3.7938324306135998E-5</v>
      </c>
    </row>
    <row r="26" spans="1:3">
      <c r="A26" s="1" t="s">
        <v>10084</v>
      </c>
      <c r="B26" s="1" t="str">
        <f>_xlfn.TEXTBEFORE(Table3[[#This Row],[all fluxes from min_flux_sum]]," ",,,,"")</f>
        <v>RXN-13BDGLUCANt_c_en_FWD-SPONT</v>
      </c>
      <c r="C26" s="1">
        <f>_xlfn.NUMBERVALUE(IFERROR(_xlfn.TEXTAFTER(Table3[[#This Row],[all fluxes from min_flux_sum]]," ",-1,,,""),""))</f>
        <v>0.37971705551575602</v>
      </c>
    </row>
    <row r="27" spans="1:3">
      <c r="A27" s="1" t="s">
        <v>10085</v>
      </c>
      <c r="B27" s="1" t="str">
        <f>_xlfn.TEXTBEFORE(Table3[[#This Row],[all fluxes from min_flux_sum]]," ",,,,"")</f>
        <v>RXN-13GS_c_FWD-rt7616</v>
      </c>
      <c r="C27" s="1">
        <f>_xlfn.NUMBERVALUE(IFERROR(_xlfn.TEXTAFTER(Table3[[#This Row],[all fluxes from min_flux_sum]]," ",-1,,,""),""))</f>
        <v>0.37971705551575602</v>
      </c>
    </row>
    <row r="28" spans="1:3">
      <c r="A28" s="1" t="s">
        <v>10086</v>
      </c>
      <c r="B28" s="1" t="str">
        <f>_xlfn.TEXTBEFORE(Table3[[#This Row],[all fluxes from min_flux_sum]]," ",,,,"")</f>
        <v>RXN-16GS_c_FWD-rt0150</v>
      </c>
      <c r="C28" s="1">
        <f>_xlfn.NUMBERVALUE(IFERROR(_xlfn.TEXTAFTER(Table3[[#This Row],[all fluxes from min_flux_sum]]," ",-1,,,""),""))</f>
        <v>9.9926186933290195E-2</v>
      </c>
    </row>
    <row r="29" spans="1:3">
      <c r="A29" s="1" t="s">
        <v>10087</v>
      </c>
      <c r="B29" s="1" t="str">
        <f>_xlfn.TEXTBEFORE(Table3[[#This Row],[all fluxes from min_flux_sum]]," ",,,,"")</f>
        <v>RXN-2DDA7Pt_c_m_REV-SPONT</v>
      </c>
      <c r="C29" s="1">
        <f>_xlfn.NUMBERVALUE(IFERROR(_xlfn.TEXTAFTER(Table3[[#This Row],[all fluxes from min_flux_sum]]," ",-1,,,""),""))</f>
        <v>5.7531169369345001E-5</v>
      </c>
    </row>
    <row r="30" spans="1:3">
      <c r="A30" s="1" t="s">
        <v>10088</v>
      </c>
      <c r="B30" s="1" t="str">
        <f>_xlfn.TEXTBEFORE(Table3[[#This Row],[all fluxes from min_flux_sum]]," ",,,,"")</f>
        <v>RXN-2OBUTt_c_m_FWD-SPONT</v>
      </c>
      <c r="C30" s="1">
        <f>_xlfn.NUMBERVALUE(IFERROR(_xlfn.TEXTAFTER(Table3[[#This Row],[all fluxes from min_flux_sum]]," ",-1,,,""),""))</f>
        <v>3.7754770037863997E-5</v>
      </c>
    </row>
    <row r="31" spans="1:3">
      <c r="A31" s="1" t="s">
        <v>10089</v>
      </c>
      <c r="B31" s="1" t="str">
        <f>_xlfn.TEXTBEFORE(Table3[[#This Row],[all fluxes from min_flux_sum]]," ",,,,"")</f>
        <v>RXN-2OXOADPt_c_m_FWD-rt2267</v>
      </c>
      <c r="C31" s="1">
        <f>_xlfn.NUMBERVALUE(IFERROR(_xlfn.TEXTAFTER(Table3[[#This Row],[all fluxes from min_flux_sum]]," ",-1,,,""),""))</f>
        <v>4.59868265612869E-5</v>
      </c>
    </row>
    <row r="32" spans="1:3">
      <c r="A32" s="1" t="s">
        <v>10090</v>
      </c>
      <c r="B32" s="1" t="str">
        <f>_xlfn.TEXTBEFORE(Table3[[#This Row],[all fluxes from min_flux_sum]]," ",,,,"")</f>
        <v>RXN-3DSPHR_r_FWD-rt1611</v>
      </c>
      <c r="C32" s="1">
        <f>_xlfn.NUMBERVALUE(IFERROR(_xlfn.TEXTAFTER(Table3[[#This Row],[all fluxes from min_flux_sum]]," ",-1,,,""),""))</f>
        <v>3.06508769499093E-3</v>
      </c>
    </row>
    <row r="33" spans="1:3">
      <c r="A33" s="1" t="s">
        <v>10091</v>
      </c>
      <c r="B33" s="1" t="str">
        <f>_xlfn.TEXTBEFORE(Table3[[#This Row],[all fluxes from min_flux_sum]]," ",,,,"")</f>
        <v>RXN-3HACD200_rm_FWD-rt2309</v>
      </c>
      <c r="C33" s="1">
        <f>_xlfn.NUMBERVALUE(IFERROR(_xlfn.TEXTAFTER(Table3[[#This Row],[all fluxes from min_flux_sum]]," ",-1,,,""),""))</f>
        <v>9.0211111371717705E-3</v>
      </c>
    </row>
    <row r="34" spans="1:3">
      <c r="A34" s="1" t="s">
        <v>10092</v>
      </c>
      <c r="B34" s="1" t="str">
        <f>_xlfn.TEXTBEFORE(Table3[[#This Row],[all fluxes from min_flux_sum]]," ",,,,"")</f>
        <v>RXN-3HACD220_rm_FWD-rt2309</v>
      </c>
      <c r="C34" s="1">
        <f>_xlfn.NUMBERVALUE(IFERROR(_xlfn.TEXTAFTER(Table3[[#This Row],[all fluxes from min_flux_sum]]," ",-1,,,""),""))</f>
        <v>9.0211111371717705E-3</v>
      </c>
    </row>
    <row r="35" spans="1:3">
      <c r="A35" s="1" t="s">
        <v>10093</v>
      </c>
      <c r="B35" s="1" t="str">
        <f>_xlfn.TEXTBEFORE(Table3[[#This Row],[all fluxes from min_flux_sum]]," ",,,,"")</f>
        <v>RXN-3HACD240_rm_FWD-rt2309</v>
      </c>
      <c r="C35" s="1">
        <f>_xlfn.NUMBERVALUE(IFERROR(_xlfn.TEXTAFTER(Table3[[#This Row],[all fluxes from min_flux_sum]]," ",-1,,,""),""))</f>
        <v>7.3793152475655497E-3</v>
      </c>
    </row>
    <row r="36" spans="1:3">
      <c r="A36" s="1" t="s">
        <v>10094</v>
      </c>
      <c r="B36" s="1" t="str">
        <f>_xlfn.TEXTBEFORE(Table3[[#This Row],[all fluxes from min_flux_sum]]," ",,,,"")</f>
        <v>RXN-3HACD260_rm_FWD-rt2309</v>
      </c>
      <c r="C36" s="1">
        <f>_xlfn.NUMBERVALUE(IFERROR(_xlfn.TEXTAFTER(Table3[[#This Row],[all fluxes from min_flux_sum]]," ",-1,,,""),""))</f>
        <v>1.53254384749546E-3</v>
      </c>
    </row>
    <row r="37" spans="1:3">
      <c r="A37" s="1" t="s">
        <v>10095</v>
      </c>
      <c r="B37" s="1" t="str">
        <f>_xlfn.TEXTBEFORE(Table3[[#This Row],[all fluxes from min_flux_sum]]," ",,,,"")</f>
        <v>RXN-3HAD100_c_FWD-rt0302</v>
      </c>
      <c r="C37" s="1">
        <f>_xlfn.NUMBERVALUE(IFERROR(_xlfn.TEXTAFTER(Table3[[#This Row],[all fluxes from min_flux_sum]]," ",-1,,,""),""))</f>
        <v>0.10052737013605199</v>
      </c>
    </row>
    <row r="38" spans="1:3">
      <c r="A38" s="1" t="s">
        <v>10096</v>
      </c>
      <c r="B38" s="1" t="str">
        <f>_xlfn.TEXTBEFORE(Table3[[#This Row],[all fluxes from min_flux_sum]]," ",,,,"")</f>
        <v>RXN-3HAD120_c_FWD-rt0302</v>
      </c>
      <c r="C38" s="1">
        <f>_xlfn.NUMBERVALUE(IFERROR(_xlfn.TEXTAFTER(Table3[[#This Row],[all fluxes from min_flux_sum]]," ",-1,,,""),""))</f>
        <v>0.10052737013605199</v>
      </c>
    </row>
    <row r="39" spans="1:3">
      <c r="A39" s="1" t="s">
        <v>10097</v>
      </c>
      <c r="B39" s="1" t="str">
        <f>_xlfn.TEXTBEFORE(Table3[[#This Row],[all fluxes from min_flux_sum]]," ",,,,"")</f>
        <v>RXN-3HAD140_c_FWD-rt0302</v>
      </c>
      <c r="C39" s="1">
        <f>_xlfn.NUMBERVALUE(IFERROR(_xlfn.TEXTAFTER(Table3[[#This Row],[all fluxes from min_flux_sum]]," ",-1,,,""),""))</f>
        <v>0.10052737013605199</v>
      </c>
    </row>
    <row r="40" spans="1:3">
      <c r="A40" s="1" t="s">
        <v>10098</v>
      </c>
      <c r="B40" s="1" t="str">
        <f>_xlfn.TEXTBEFORE(Table3[[#This Row],[all fluxes from min_flux_sum]]," ",,,,"")</f>
        <v>RXN-3HAD160_c_FWD-rt0302</v>
      </c>
      <c r="C40" s="1">
        <f>_xlfn.NUMBERVALUE(IFERROR(_xlfn.TEXTAFTER(Table3[[#This Row],[all fluxes from min_flux_sum]]," ",-1,,,""),""))</f>
        <v>0.10052737013605199</v>
      </c>
    </row>
    <row r="41" spans="1:3">
      <c r="A41" s="1" t="s">
        <v>10099</v>
      </c>
      <c r="B41" s="1" t="str">
        <f>_xlfn.TEXTBEFORE(Table3[[#This Row],[all fluxes from min_flux_sum]]," ",,,,"")</f>
        <v>RXN-3HAD180_c_FWD-rt0302</v>
      </c>
      <c r="C41" s="1">
        <f>_xlfn.NUMBERVALUE(IFERROR(_xlfn.TEXTAFTER(Table3[[#This Row],[all fluxes from min_flux_sum]]," ",-1,,,""),""))</f>
        <v>7.6144769968107096E-2</v>
      </c>
    </row>
    <row r="42" spans="1:3">
      <c r="A42" s="1" t="s">
        <v>10100</v>
      </c>
      <c r="B42" s="1" t="str">
        <f>_xlfn.TEXTBEFORE(Table3[[#This Row],[all fluxes from min_flux_sum]]," ",,,,"")</f>
        <v>RXN-3HAD40_c_FWD-rt0302</v>
      </c>
      <c r="C42" s="1">
        <f>_xlfn.NUMBERVALUE(IFERROR(_xlfn.TEXTAFTER(Table3[[#This Row],[all fluxes from min_flux_sum]]," ",-1,,,""),""))</f>
        <v>0.10052737013605199</v>
      </c>
    </row>
    <row r="43" spans="1:3">
      <c r="A43" s="1" t="s">
        <v>10101</v>
      </c>
      <c r="B43" s="1" t="str">
        <f>_xlfn.TEXTBEFORE(Table3[[#This Row],[all fluxes from min_flux_sum]]," ",,,,"")</f>
        <v>RXN-3HAD60_c_FWD-rt0302</v>
      </c>
      <c r="C43" s="1">
        <f>_xlfn.NUMBERVALUE(IFERROR(_xlfn.TEXTAFTER(Table3[[#This Row],[all fluxes from min_flux_sum]]," ",-1,,,""),""))</f>
        <v>0.10052737013605199</v>
      </c>
    </row>
    <row r="44" spans="1:3">
      <c r="A44" s="1" t="s">
        <v>10102</v>
      </c>
      <c r="B44" s="1" t="str">
        <f>_xlfn.TEXTBEFORE(Table3[[#This Row],[all fluxes from min_flux_sum]]," ",,,,"")</f>
        <v>RXN-3HAD80_c_FWD-rt0302</v>
      </c>
      <c r="C44" s="1">
        <f>_xlfn.NUMBERVALUE(IFERROR(_xlfn.TEXTAFTER(Table3[[#This Row],[all fluxes from min_flux_sum]]," ",-1,,,""),""))</f>
        <v>0.10052737013605199</v>
      </c>
    </row>
    <row r="45" spans="1:3">
      <c r="A45" s="1" t="s">
        <v>10103</v>
      </c>
      <c r="B45" s="1" t="str">
        <f>_xlfn.TEXTBEFORE(Table3[[#This Row],[all fluxes from min_flux_sum]]," ",,,,"")</f>
        <v>RXN-3OACE200_rm_FWD-rt8287</v>
      </c>
      <c r="C45" s="1">
        <f>_xlfn.NUMBERVALUE(IFERROR(_xlfn.TEXTAFTER(Table3[[#This Row],[all fluxes from min_flux_sum]]," ",-1,,,""),""))</f>
        <v>9.0211111371717705E-3</v>
      </c>
    </row>
    <row r="46" spans="1:3">
      <c r="A46" s="1" t="s">
        <v>10104</v>
      </c>
      <c r="B46" s="1" t="str">
        <f>_xlfn.TEXTBEFORE(Table3[[#This Row],[all fluxes from min_flux_sum]]," ",,,,"")</f>
        <v>RXN-3OACE220_rm_FWD-rt2975</v>
      </c>
      <c r="C46" s="1">
        <f>_xlfn.NUMBERVALUE(IFERROR(_xlfn.TEXTAFTER(Table3[[#This Row],[all fluxes from min_flux_sum]]," ",-1,,,""),""))</f>
        <v>9.0211111371717705E-3</v>
      </c>
    </row>
    <row r="47" spans="1:3">
      <c r="A47" s="1" t="s">
        <v>10105</v>
      </c>
      <c r="B47" s="1" t="str">
        <f>_xlfn.TEXTBEFORE(Table3[[#This Row],[all fluxes from min_flux_sum]]," ",,,,"")</f>
        <v>RXN-3OACE240_rm_FWD-rt2975</v>
      </c>
      <c r="C47" s="1">
        <f>_xlfn.NUMBERVALUE(IFERROR(_xlfn.TEXTAFTER(Table3[[#This Row],[all fluxes from min_flux_sum]]," ",-1,,,""),""))</f>
        <v>7.3793152475655497E-3</v>
      </c>
    </row>
    <row r="48" spans="1:3">
      <c r="A48" s="1" t="s">
        <v>10106</v>
      </c>
      <c r="B48" s="1" t="str">
        <f>_xlfn.TEXTBEFORE(Table3[[#This Row],[all fluxes from min_flux_sum]]," ",,,,"")</f>
        <v>RXN-3OACE260_rm_FWD-rt8287</v>
      </c>
      <c r="C48" s="1">
        <f>_xlfn.NUMBERVALUE(IFERROR(_xlfn.TEXTAFTER(Table3[[#This Row],[all fluxes from min_flux_sum]]," ",-1,,,""),""))</f>
        <v>1.53254384749546E-3</v>
      </c>
    </row>
    <row r="49" spans="1:3">
      <c r="A49" s="1" t="s">
        <v>10107</v>
      </c>
      <c r="B49" s="1" t="str">
        <f>_xlfn.TEXTBEFORE(Table3[[#This Row],[all fluxes from min_flux_sum]]," ",,,,"")</f>
        <v>RXN-3OACR200_rm_FWD-rt8327</v>
      </c>
      <c r="C49" s="1">
        <f>_xlfn.NUMBERVALUE(IFERROR(_xlfn.TEXTAFTER(Table3[[#This Row],[all fluxes from min_flux_sum]]," ",-1,,,""),""))</f>
        <v>9.0211111371717705E-3</v>
      </c>
    </row>
    <row r="50" spans="1:3">
      <c r="A50" s="1" t="s">
        <v>10108</v>
      </c>
      <c r="B50" s="1" t="str">
        <f>_xlfn.TEXTBEFORE(Table3[[#This Row],[all fluxes from min_flux_sum]]," ",,,,"")</f>
        <v>RXN-3OACR220_rm_FWD-rt8327</v>
      </c>
      <c r="C50" s="1">
        <f>_xlfn.NUMBERVALUE(IFERROR(_xlfn.TEXTAFTER(Table3[[#This Row],[all fluxes from min_flux_sum]]," ",-1,,,""),""))</f>
        <v>9.0211111371717705E-3</v>
      </c>
    </row>
    <row r="51" spans="1:3">
      <c r="A51" s="1" t="s">
        <v>10109</v>
      </c>
      <c r="B51" s="1" t="str">
        <f>_xlfn.TEXTBEFORE(Table3[[#This Row],[all fluxes from min_flux_sum]]," ",,,,"")</f>
        <v>RXN-3OACR240_rm_FWD-rt8327</v>
      </c>
      <c r="C51" s="1">
        <f>_xlfn.NUMBERVALUE(IFERROR(_xlfn.TEXTAFTER(Table3[[#This Row],[all fluxes from min_flux_sum]]," ",-1,,,""),""))</f>
        <v>7.3793152475655497E-3</v>
      </c>
    </row>
    <row r="52" spans="1:3">
      <c r="A52" s="1" t="s">
        <v>10110</v>
      </c>
      <c r="B52" s="1" t="str">
        <f>_xlfn.TEXTBEFORE(Table3[[#This Row],[all fluxes from min_flux_sum]]," ",,,,"")</f>
        <v>RXN-3OACR260_rm_FWD-rt8327</v>
      </c>
      <c r="C52" s="1">
        <f>_xlfn.NUMBERVALUE(IFERROR(_xlfn.TEXTAFTER(Table3[[#This Row],[all fluxes from min_flux_sum]]," ",-1,,,""),""))</f>
        <v>1.53254384749546E-3</v>
      </c>
    </row>
    <row r="53" spans="1:3">
      <c r="A53" s="1" t="s">
        <v>10111</v>
      </c>
      <c r="B53" s="1" t="str">
        <f>_xlfn.TEXTBEFORE(Table3[[#This Row],[all fluxes from min_flux_sum]]," ",,,,"")</f>
        <v>RXN-3OAR100_c_FWD-rt0409</v>
      </c>
      <c r="C53" s="1">
        <f>_xlfn.NUMBERVALUE(IFERROR(_xlfn.TEXTAFTER(Table3[[#This Row],[all fluxes from min_flux_sum]]," ",-1,,,""),""))</f>
        <v>0.10052737013605199</v>
      </c>
    </row>
    <row r="54" spans="1:3">
      <c r="A54" s="1" t="s">
        <v>10112</v>
      </c>
      <c r="B54" s="1" t="str">
        <f>_xlfn.TEXTBEFORE(Table3[[#This Row],[all fluxes from min_flux_sum]]," ",,,,"")</f>
        <v>RXN-3OAR120_c_FWD-rt0409</v>
      </c>
      <c r="C54" s="1">
        <f>_xlfn.NUMBERVALUE(IFERROR(_xlfn.TEXTAFTER(Table3[[#This Row],[all fluxes from min_flux_sum]]," ",-1,,,""),""))</f>
        <v>0.10052737013605199</v>
      </c>
    </row>
    <row r="55" spans="1:3">
      <c r="A55" s="1" t="s">
        <v>10113</v>
      </c>
      <c r="B55" s="1" t="str">
        <f>_xlfn.TEXTBEFORE(Table3[[#This Row],[all fluxes from min_flux_sum]]," ",,,,"")</f>
        <v>RXN-3OAR140_c_FWD-rt0409</v>
      </c>
      <c r="C55" s="1">
        <f>_xlfn.NUMBERVALUE(IFERROR(_xlfn.TEXTAFTER(Table3[[#This Row],[all fluxes from min_flux_sum]]," ",-1,,,""),""))</f>
        <v>0.10052737013605199</v>
      </c>
    </row>
    <row r="56" spans="1:3">
      <c r="A56" s="1" t="s">
        <v>10114</v>
      </c>
      <c r="B56" s="1" t="str">
        <f>_xlfn.TEXTBEFORE(Table3[[#This Row],[all fluxes from min_flux_sum]]," ",,,,"")</f>
        <v>RXN-3OAR160_c_FWD-rt0409</v>
      </c>
      <c r="C56" s="1">
        <f>_xlfn.NUMBERVALUE(IFERROR(_xlfn.TEXTAFTER(Table3[[#This Row],[all fluxes from min_flux_sum]]," ",-1,,,""),""))</f>
        <v>0.10052737013605199</v>
      </c>
    </row>
    <row r="57" spans="1:3">
      <c r="A57" s="1" t="s">
        <v>10115</v>
      </c>
      <c r="B57" s="1" t="str">
        <f>_xlfn.TEXTBEFORE(Table3[[#This Row],[all fluxes from min_flux_sum]]," ",,,,"")</f>
        <v>RXN-3OAR180_c_FWD-rt0409</v>
      </c>
      <c r="C57" s="1">
        <f>_xlfn.NUMBERVALUE(IFERROR(_xlfn.TEXTAFTER(Table3[[#This Row],[all fluxes from min_flux_sum]]," ",-1,,,""),""))</f>
        <v>7.6144769968107096E-2</v>
      </c>
    </row>
    <row r="58" spans="1:3">
      <c r="A58" s="1" t="s">
        <v>10116</v>
      </c>
      <c r="B58" s="1" t="str">
        <f>_xlfn.TEXTBEFORE(Table3[[#This Row],[all fluxes from min_flux_sum]]," ",,,,"")</f>
        <v>RXN-3OAR40_c_FWD-rt0409</v>
      </c>
      <c r="C58" s="1">
        <f>_xlfn.NUMBERVALUE(IFERROR(_xlfn.TEXTAFTER(Table3[[#This Row],[all fluxes from min_flux_sum]]," ",-1,,,""),""))</f>
        <v>0.10052737013605199</v>
      </c>
    </row>
    <row r="59" spans="1:3">
      <c r="A59" s="1" t="s">
        <v>10117</v>
      </c>
      <c r="B59" s="1" t="str">
        <f>_xlfn.TEXTBEFORE(Table3[[#This Row],[all fluxes from min_flux_sum]]," ",,,,"")</f>
        <v>RXN-3OAR60_c_FWD-rt0409</v>
      </c>
      <c r="C59" s="1">
        <f>_xlfn.NUMBERVALUE(IFERROR(_xlfn.TEXTAFTER(Table3[[#This Row],[all fluxes from min_flux_sum]]," ",-1,,,""),""))</f>
        <v>0.10052737013605199</v>
      </c>
    </row>
    <row r="60" spans="1:3">
      <c r="A60" s="1" t="s">
        <v>10118</v>
      </c>
      <c r="B60" s="1" t="str">
        <f>_xlfn.TEXTBEFORE(Table3[[#This Row],[all fluxes from min_flux_sum]]," ",,,,"")</f>
        <v>RXN-3OAR80_c_FWD-rt0409</v>
      </c>
      <c r="C60" s="1">
        <f>_xlfn.NUMBERVALUE(IFERROR(_xlfn.TEXTAFTER(Table3[[#This Row],[all fluxes from min_flux_sum]]," ",-1,,,""),""))</f>
        <v>0.10052737013605199</v>
      </c>
    </row>
    <row r="61" spans="1:3">
      <c r="A61" s="1" t="s">
        <v>10119</v>
      </c>
      <c r="B61" s="1" t="str">
        <f>_xlfn.TEXTBEFORE(Table3[[#This Row],[all fluxes from min_flux_sum]]," ",,,,"")</f>
        <v>RXN-3OAS100_c_FWD-rt0409</v>
      </c>
      <c r="C61" s="1">
        <f>_xlfn.NUMBERVALUE(IFERROR(_xlfn.TEXTAFTER(Table3[[#This Row],[all fluxes from min_flux_sum]]," ",-1,,,""),""))</f>
        <v>0.10052737013605199</v>
      </c>
    </row>
    <row r="62" spans="1:3">
      <c r="A62" s="1" t="s">
        <v>10120</v>
      </c>
      <c r="B62" s="1" t="str">
        <f>_xlfn.TEXTBEFORE(Table3[[#This Row],[all fluxes from min_flux_sum]]," ",,,,"")</f>
        <v>RXN-3OAS120_c_FWD-rt0409</v>
      </c>
      <c r="C62" s="1">
        <f>_xlfn.NUMBERVALUE(IFERROR(_xlfn.TEXTAFTER(Table3[[#This Row],[all fluxes from min_flux_sum]]," ",-1,,,""),""))</f>
        <v>0.10052737013605199</v>
      </c>
    </row>
    <row r="63" spans="1:3">
      <c r="A63" s="1" t="s">
        <v>10121</v>
      </c>
      <c r="B63" s="1" t="str">
        <f>_xlfn.TEXTBEFORE(Table3[[#This Row],[all fluxes from min_flux_sum]]," ",,,,"")</f>
        <v>RXN-3OAS140_c_FWD-rt0409</v>
      </c>
      <c r="C63" s="1">
        <f>_xlfn.NUMBERVALUE(IFERROR(_xlfn.TEXTAFTER(Table3[[#This Row],[all fluxes from min_flux_sum]]," ",-1,,,""),""))</f>
        <v>0.10052737013605199</v>
      </c>
    </row>
    <row r="64" spans="1:3">
      <c r="A64" s="1" t="s">
        <v>10122</v>
      </c>
      <c r="B64" s="1" t="str">
        <f>_xlfn.TEXTBEFORE(Table3[[#This Row],[all fluxes from min_flux_sum]]," ",,,,"")</f>
        <v>RXN-3OAS160_c_FWD-rt0409</v>
      </c>
      <c r="C64" s="1">
        <f>_xlfn.NUMBERVALUE(IFERROR(_xlfn.TEXTAFTER(Table3[[#This Row],[all fluxes from min_flux_sum]]," ",-1,,,""),""))</f>
        <v>0.10052737013605199</v>
      </c>
    </row>
    <row r="65" spans="1:3">
      <c r="A65" s="1" t="s">
        <v>10123</v>
      </c>
      <c r="B65" s="1" t="str">
        <f>_xlfn.TEXTBEFORE(Table3[[#This Row],[all fluxes from min_flux_sum]]," ",,,,"")</f>
        <v>RXN-3OAS180_c_FWD-rt0409</v>
      </c>
      <c r="C65" s="1">
        <f>_xlfn.NUMBERVALUE(IFERROR(_xlfn.TEXTAFTER(Table3[[#This Row],[all fluxes from min_flux_sum]]," ",-1,,,""),""))</f>
        <v>7.6144769968107096E-2</v>
      </c>
    </row>
    <row r="66" spans="1:3">
      <c r="A66" s="1" t="s">
        <v>10124</v>
      </c>
      <c r="B66" s="1" t="str">
        <f>_xlfn.TEXTBEFORE(Table3[[#This Row],[all fluxes from min_flux_sum]]," ",,,,"")</f>
        <v>RXN-3OAS40_c_FWD-rt0409</v>
      </c>
      <c r="C66" s="1">
        <f>_xlfn.NUMBERVALUE(IFERROR(_xlfn.TEXTAFTER(Table3[[#This Row],[all fluxes from min_flux_sum]]," ",-1,,,""),""))</f>
        <v>0.10052737013605199</v>
      </c>
    </row>
    <row r="67" spans="1:3">
      <c r="A67" s="1" t="s">
        <v>10125</v>
      </c>
      <c r="B67" s="1" t="str">
        <f>_xlfn.TEXTBEFORE(Table3[[#This Row],[all fluxes from min_flux_sum]]," ",,,,"")</f>
        <v>RXN-3OAS60_c_FWD-rt0409</v>
      </c>
      <c r="C67" s="1">
        <f>_xlfn.NUMBERVALUE(IFERROR(_xlfn.TEXTAFTER(Table3[[#This Row],[all fluxes from min_flux_sum]]," ",-1,,,""),""))</f>
        <v>0.10052737013605199</v>
      </c>
    </row>
    <row r="68" spans="1:3">
      <c r="A68" s="1" t="s">
        <v>10126</v>
      </c>
      <c r="B68" s="1" t="str">
        <f>_xlfn.TEXTBEFORE(Table3[[#This Row],[all fluxes from min_flux_sum]]," ",,,,"")</f>
        <v>RXN-3OAS80_c_FWD-rt0409</v>
      </c>
      <c r="C68" s="1">
        <f>_xlfn.NUMBERVALUE(IFERROR(_xlfn.TEXTAFTER(Table3[[#This Row],[all fluxes from min_flux_sum]]," ",-1,,,""),""))</f>
        <v>0.10052737013605199</v>
      </c>
    </row>
    <row r="69" spans="1:3">
      <c r="A69" s="1" t="s">
        <v>10127</v>
      </c>
      <c r="B69" s="1" t="str">
        <f>_xlfn.TEXTBEFORE(Table3[[#This Row],[all fluxes from min_flux_sum]]," ",,,,"")</f>
        <v>RXN-5AOPt_c_m_REV-SPONT</v>
      </c>
      <c r="C69" s="1">
        <f>_xlfn.NUMBERVALUE(IFERROR(_xlfn.TEXTAFTER(Table3[[#This Row],[all fluxes from min_flux_sum]]," ",-1,,,""),""))</f>
        <v>3.03849001362553E-4</v>
      </c>
    </row>
    <row r="70" spans="1:3">
      <c r="A70" s="1" t="s">
        <v>10128</v>
      </c>
      <c r="B70" s="1" t="str">
        <f>_xlfn.TEXTBEFORE(Table3[[#This Row],[all fluxes from min_flux_sum]]," ",,,,"")</f>
        <v>RXN-AASADy_c_FWD-LYS25</v>
      </c>
      <c r="C70" s="1">
        <f>_xlfn.NUMBERVALUE(IFERROR(_xlfn.TEXTAFTER(Table3[[#This Row],[all fluxes from min_flux_sum]]," ",-1,,,""),""))</f>
        <v>4.59868265612869E-5</v>
      </c>
    </row>
    <row r="71" spans="1:3">
      <c r="A71" s="1" t="s">
        <v>10129</v>
      </c>
      <c r="B71" s="1" t="str">
        <f>_xlfn.TEXTBEFORE(Table3[[#This Row],[all fluxes from min_flux_sum]]," ",,,,"")</f>
        <v>RXN-AATA_c_FWD-rt0172</v>
      </c>
      <c r="C71" s="1">
        <f>_xlfn.NUMBERVALUE(IFERROR(_xlfn.TEXTAFTER(Table3[[#This Row],[all fluxes from min_flux_sum]]," ",-1,,,""),""))</f>
        <v>4.59868265612869E-5</v>
      </c>
    </row>
    <row r="72" spans="1:3">
      <c r="A72" s="1" t="s">
        <v>10130</v>
      </c>
      <c r="B72" s="1" t="str">
        <f>_xlfn.TEXTBEFORE(Table3[[#This Row],[all fluxes from min_flux_sum]]," ",,,,"")</f>
        <v>RXN-ABTD4Dx_c_REV-rt1622_c</v>
      </c>
      <c r="C72" s="1">
        <f>_xlfn.NUMBERVALUE(IFERROR(_xlfn.TEXTAFTER(Table3[[#This Row],[all fluxes from min_flux_sum]]," ",-1,,,""),""))</f>
        <v>2.9156673640556301</v>
      </c>
    </row>
    <row r="73" spans="1:3">
      <c r="A73" s="1" t="s">
        <v>10131</v>
      </c>
      <c r="B73" s="1" t="str">
        <f>_xlfn.TEXTBEFORE(Table3[[#This Row],[all fluxes from min_flux_sum]]," ",,,,"")</f>
        <v>RXN-ABTD4Dy_c_FWD-rt8084</v>
      </c>
      <c r="C73" s="1">
        <f>_xlfn.NUMBERVALUE(IFERROR(_xlfn.TEXTAFTER(Table3[[#This Row],[all fluxes from min_flux_sum]]," ",-1,,,""),""))</f>
        <v>2.9156673640556301</v>
      </c>
    </row>
    <row r="74" spans="1:3">
      <c r="A74" s="1" t="s">
        <v>10132</v>
      </c>
      <c r="B74" s="1" t="str">
        <f>_xlfn.TEXTBEFORE(Table3[[#This Row],[all fluxes from min_flux_sum]]," ",,,,"")</f>
        <v>RXN-ACACT40ir_c_FWD-rt0310</v>
      </c>
      <c r="C74" s="1">
        <f>_xlfn.NUMBERVALUE(IFERROR(_xlfn.TEXTAFTER(Table3[[#This Row],[all fluxes from min_flux_sum]]," ",-1,,,""),""))</f>
        <v>0.339383385544822</v>
      </c>
    </row>
    <row r="75" spans="1:3">
      <c r="A75" s="1" t="s">
        <v>10133</v>
      </c>
      <c r="B75" s="1" t="str">
        <f>_xlfn.TEXTBEFORE(Table3[[#This Row],[all fluxes from min_flux_sum]]," ",,,,"")</f>
        <v>RXN-ACCOAC_c_FWD-rt0271</v>
      </c>
      <c r="C75" s="1">
        <f>_xlfn.NUMBERVALUE(IFERROR(_xlfn.TEXTAFTER(Table3[[#This Row],[all fluxes from min_flux_sum]]," ",-1,,,""),""))</f>
        <v>0.80679044228987595</v>
      </c>
    </row>
    <row r="76" spans="1:3">
      <c r="A76" s="1" t="s">
        <v>10134</v>
      </c>
      <c r="B76" s="1" t="str">
        <f>_xlfn.TEXTBEFORE(Table3[[#This Row],[all fluxes from min_flux_sum]]," ",,,,"")</f>
        <v>RXN-ACGAM6PS_c_FWD-rt4107</v>
      </c>
      <c r="C76" s="1">
        <f>_xlfn.NUMBERVALUE(IFERROR(_xlfn.TEXTAFTER(Table3[[#This Row],[all fluxes from min_flux_sum]]," ",-1,,,""),""))</f>
        <v>2.7181867345203E-2</v>
      </c>
    </row>
    <row r="77" spans="1:3">
      <c r="A77" s="1" t="s">
        <v>10135</v>
      </c>
      <c r="B77" s="1" t="str">
        <f>_xlfn.TEXTBEFORE(Table3[[#This Row],[all fluxes from min_flux_sum]]," ",,,,"")</f>
        <v>RXN-ACGAMPM_c_FWD-rt4597</v>
      </c>
      <c r="C77" s="1">
        <f>_xlfn.NUMBERVALUE(IFERROR(_xlfn.TEXTAFTER(Table3[[#This Row],[all fluxes from min_flux_sum]]," ",-1,,,""),""))</f>
        <v>2.7181867345203E-2</v>
      </c>
    </row>
    <row r="78" spans="1:3">
      <c r="A78" s="1" t="s">
        <v>10136</v>
      </c>
      <c r="B78" s="1" t="str">
        <f>_xlfn.TEXTBEFORE(Table3[[#This Row],[all fluxes from min_flux_sum]]," ",,,,"")</f>
        <v>RXN-ACGK_m_FWD-rt1009</v>
      </c>
      <c r="C78" s="1">
        <f>_xlfn.NUMBERVALUE(IFERROR(_xlfn.TEXTAFTER(Table3[[#This Row],[all fluxes from min_flux_sum]]," ",-1,,,""),""))</f>
        <v>7.7713011952045994E-5</v>
      </c>
    </row>
    <row r="79" spans="1:3">
      <c r="A79" s="1" t="s">
        <v>10137</v>
      </c>
      <c r="B79" s="1" t="str">
        <f>_xlfn.TEXTBEFORE(Table3[[#This Row],[all fluxes from min_flux_sum]]," ",,,,"")</f>
        <v>RXN-ACHBS_m_FWD-ILV26</v>
      </c>
      <c r="C79" s="1">
        <f>_xlfn.NUMBERVALUE(IFERROR(_xlfn.TEXTAFTER(Table3[[#This Row],[all fluxes from min_flux_sum]]," ",-1,,,""),""))</f>
        <v>3.7754770037863997E-5</v>
      </c>
    </row>
    <row r="80" spans="1:3">
      <c r="A80" s="1" t="s">
        <v>10138</v>
      </c>
      <c r="B80" s="1" t="str">
        <f>_xlfn.TEXTBEFORE(Table3[[#This Row],[all fluxes from min_flux_sum]]," ",,,,"")</f>
        <v>RXN-ACITL_c_FWD-rt1358</v>
      </c>
      <c r="C80" s="1">
        <f>_xlfn.NUMBERVALUE(IFERROR(_xlfn.TEXTAFTER(Table3[[#This Row],[all fluxes from min_flux_sum]]," ",-1,,,""),""))</f>
        <v>1.9462146228325401</v>
      </c>
    </row>
    <row r="81" spans="1:3">
      <c r="A81" s="1" t="s">
        <v>10139</v>
      </c>
      <c r="B81" s="1" t="str">
        <f>_xlfn.TEXTBEFORE(Table3[[#This Row],[all fluxes from min_flux_sum]]," ",,,,"")</f>
        <v>RXN-ACKr_c_REV-rt5015</v>
      </c>
      <c r="C81" s="1">
        <f>_xlfn.NUMBERVALUE(IFERROR(_xlfn.TEXTAFTER(Table3[[#This Row],[all fluxes from min_flux_sum]]," ",-1,,,""),""))</f>
        <v>5.7531169369345001E-5</v>
      </c>
    </row>
    <row r="82" spans="1:3">
      <c r="A82" s="1" t="s">
        <v>10140</v>
      </c>
      <c r="B82" s="1" t="str">
        <f>_xlfn.TEXTBEFORE(Table3[[#This Row],[all fluxes from min_flux_sum]]," ",,,,"")</f>
        <v>RXN-ACLS_m_FWD-ILV26</v>
      </c>
      <c r="C82" s="1">
        <f>_xlfn.NUMBERVALUE(IFERROR(_xlfn.TEXTAFTER(Table3[[#This Row],[all fluxes from min_flux_sum]]," ",-1,,,""),""))</f>
        <v>1.2127395867523399E-4</v>
      </c>
    </row>
    <row r="83" spans="1:3">
      <c r="A83" s="1" t="s">
        <v>10141</v>
      </c>
      <c r="B83" s="1" t="str">
        <f>_xlfn.TEXTBEFORE(Table3[[#This Row],[all fluxes from min_flux_sum]]," ",,,,"")</f>
        <v>RXN-ACOADS180_rm_FWD-rt1362</v>
      </c>
      <c r="C83" s="1">
        <f>_xlfn.NUMBERVALUE(IFERROR(_xlfn.TEXTAFTER(Table3[[#This Row],[all fluxes from min_flux_sum]]," ",-1,,,""),""))</f>
        <v>5.72191255513003E-2</v>
      </c>
    </row>
    <row r="84" spans="1:3">
      <c r="A84" s="1" t="s">
        <v>10142</v>
      </c>
      <c r="B84" s="1" t="str">
        <f>_xlfn.TEXTBEFORE(Table3[[#This Row],[all fluxes from min_flux_sum]]," ",,,,"")</f>
        <v>RXN-ACOADS181_rm_FWD-rt0477</v>
      </c>
      <c r="C84" s="1">
        <f>_xlfn.NUMBERVALUE(IFERROR(_xlfn.TEXTAFTER(Table3[[#This Row],[all fluxes from min_flux_sum]]," ",-1,,,""),""))</f>
        <v>3.9032840775398502E-2</v>
      </c>
    </row>
    <row r="85" spans="1:3">
      <c r="A85" s="1" t="s">
        <v>10143</v>
      </c>
      <c r="B85" s="1" t="str">
        <f>_xlfn.TEXTBEFORE(Table3[[#This Row],[all fluxes from min_flux_sum]]," ",,,,"")</f>
        <v>RXN-ACOADS182_rm_FWD-rt0477</v>
      </c>
      <c r="C85" s="1">
        <f>_xlfn.NUMBERVALUE(IFERROR(_xlfn.TEXTAFTER(Table3[[#This Row],[all fluxes from min_flux_sum]]," ",-1,,,""),""))</f>
        <v>7.7228612847462198E-3</v>
      </c>
    </row>
    <row r="86" spans="1:3">
      <c r="A86" s="1" t="s">
        <v>10144</v>
      </c>
      <c r="B86" s="1" t="str">
        <f>_xlfn.TEXTBEFORE(Table3[[#This Row],[all fluxes from min_flux_sum]]," ",,,,"")</f>
        <v>RXN-ACOATA_c_FWD-rt0302</v>
      </c>
      <c r="C86" s="1">
        <f>_xlfn.NUMBERVALUE(IFERROR(_xlfn.TEXTAFTER(Table3[[#This Row],[all fluxes from min_flux_sum]]," ",-1,,,""),""))</f>
        <v>0.10052737013605199</v>
      </c>
    </row>
    <row r="87" spans="1:3">
      <c r="A87" s="1" t="s">
        <v>10145</v>
      </c>
      <c r="B87" s="1" t="str">
        <f>_xlfn.TEXTBEFORE(Table3[[#This Row],[all fluxes from min_flux_sum]]," ",,,,"")</f>
        <v>RXN-ACONTa_m_FWD-rt3256</v>
      </c>
      <c r="C87" s="1">
        <f>_xlfn.NUMBERVALUE(IFERROR(_xlfn.TEXTAFTER(Table3[[#This Row],[all fluxes from min_flux_sum]]," ",-1,,,""),""))</f>
        <v>3.4189220856521998</v>
      </c>
    </row>
    <row r="88" spans="1:3">
      <c r="A88" s="1" t="s">
        <v>10146</v>
      </c>
      <c r="B88" s="1" t="str">
        <f>_xlfn.TEXTBEFORE(Table3[[#This Row],[all fluxes from min_flux_sum]]," ",,,,"")</f>
        <v>RXN-ACONTb_m_FWD-rt3256</v>
      </c>
      <c r="C88" s="1">
        <f>_xlfn.NUMBERVALUE(IFERROR(_xlfn.TEXTAFTER(Table3[[#This Row],[all fluxes from min_flux_sum]]," ",-1,,,""),""))</f>
        <v>3.4189220856521998</v>
      </c>
    </row>
    <row r="89" spans="1:3">
      <c r="A89" s="1" t="s">
        <v>10147</v>
      </c>
      <c r="B89" s="1" t="str">
        <f>_xlfn.TEXTBEFORE(Table3[[#This Row],[all fluxes from min_flux_sum]]," ",,,,"")</f>
        <v>RXN-ACOTAi_m_FWD-rt6510</v>
      </c>
      <c r="C89" s="1">
        <f>_xlfn.NUMBERVALUE(IFERROR(_xlfn.TEXTAFTER(Table3[[#This Row],[all fluxes from min_flux_sum]]," ",-1,,,""),""))</f>
        <v>7.7713011952045994E-5</v>
      </c>
    </row>
    <row r="90" spans="1:3">
      <c r="A90" s="1" t="s">
        <v>10148</v>
      </c>
      <c r="B90" s="1" t="str">
        <f>_xlfn.TEXTBEFORE(Table3[[#This Row],[all fluxes from min_flux_sum]]," ",,,,"")</f>
        <v>RXN-ACS_c_FWD-rt6229_c</v>
      </c>
      <c r="C90" s="1">
        <f>_xlfn.NUMBERVALUE(IFERROR(_xlfn.TEXTAFTER(Table3[[#This Row],[all fluxes from min_flux_sum]]," ",-1,,,""),""))</f>
        <v>6.6002648909359697E-3</v>
      </c>
    </row>
    <row r="91" spans="1:3">
      <c r="A91" s="1" t="s">
        <v>10149</v>
      </c>
      <c r="B91" s="1" t="str">
        <f>_xlfn.TEXTBEFORE(Table3[[#This Row],[all fluxes from min_flux_sum]]," ",,,,"")</f>
        <v>RXN-ADK1_c_FWD-rt3932</v>
      </c>
      <c r="C91" s="1">
        <f>_xlfn.NUMBERVALUE(IFERROR(_xlfn.TEXTAFTER(Table3[[#This Row],[all fluxes from min_flux_sum]]," ",-1,,,""),""))</f>
        <v>0.23386261231257099</v>
      </c>
    </row>
    <row r="92" spans="1:3">
      <c r="A92" s="1" t="s">
        <v>10150</v>
      </c>
      <c r="B92" s="1" t="str">
        <f>_xlfn.TEXTBEFORE(Table3[[#This Row],[all fluxes from min_flux_sum]]," ",,,,"")</f>
        <v>RXN-ADK1_m_FWD-rt6761</v>
      </c>
      <c r="C92" s="1">
        <f>_xlfn.NUMBERVALUE(IFERROR(_xlfn.TEXTAFTER(Table3[[#This Row],[all fluxes from min_flux_sum]]," ",-1,,,""),""))</f>
        <v>2.9551548534999999E-8</v>
      </c>
    </row>
    <row r="93" spans="1:3">
      <c r="A93" s="1" t="s">
        <v>10151</v>
      </c>
      <c r="B93" s="1" t="str">
        <f>_xlfn.TEXTBEFORE(Table3[[#This Row],[all fluxes from min_flux_sum]]," ",,,,"")</f>
        <v>RXN-ADMDC_c_FWD-rt2849</v>
      </c>
      <c r="C93" s="1">
        <f>_xlfn.NUMBERVALUE(IFERROR(_xlfn.TEXTAFTER(Table3[[#This Row],[all fluxes from min_flux_sum]]," ",-1,,,""),""))</f>
        <v>3.7929005255074E-5</v>
      </c>
    </row>
    <row r="94" spans="1:3">
      <c r="A94" s="1" t="s">
        <v>10152</v>
      </c>
      <c r="B94" s="1" t="str">
        <f>_xlfn.TEXTBEFORE(Table3[[#This Row],[all fluxes from min_flux_sum]]," ",,,,"")</f>
        <v>RXN-ADNK1_c_FWD-rt0017</v>
      </c>
      <c r="C94" s="1">
        <f>_xlfn.NUMBERVALUE(IFERROR(_xlfn.TEXTAFTER(Table3[[#This Row],[all fluxes from min_flux_sum]]," ",-1,,,""),""))</f>
        <v>8.5746176589049206E-2</v>
      </c>
    </row>
    <row r="95" spans="1:3">
      <c r="A95" s="1" t="s">
        <v>10153</v>
      </c>
      <c r="B95" s="1" t="str">
        <f>_xlfn.TEXTBEFORE(Table3[[#This Row],[all fluxes from min_flux_sum]]," ",,,,"")</f>
        <v>RXN-ADPATPt_c_m_FWD-rt4336</v>
      </c>
      <c r="C95" s="1">
        <f>_xlfn.NUMBERVALUE(IFERROR(_xlfn.TEXTAFTER(Table3[[#This Row],[all fluxes from min_flux_sum]]," ",-1,,,""),""))</f>
        <v>63.663047812193</v>
      </c>
    </row>
    <row r="96" spans="1:3">
      <c r="A96" s="1" t="s">
        <v>10154</v>
      </c>
      <c r="B96" s="1" t="str">
        <f>_xlfn.TEXTBEFORE(Table3[[#This Row],[all fluxes from min_flux_sum]]," ",,,,"")</f>
        <v>RXN-ADPT_c_FWD-rt7825</v>
      </c>
      <c r="C96" s="1">
        <f>_xlfn.NUMBERVALUE(IFERROR(_xlfn.TEXTAFTER(Table3[[#This Row],[all fluxes from min_flux_sum]]," ",-1,,,""),""))</f>
        <v>3.7929005255074E-5</v>
      </c>
    </row>
    <row r="97" spans="1:3">
      <c r="A97" s="1" t="s">
        <v>10155</v>
      </c>
      <c r="B97" s="1" t="str">
        <f>_xlfn.TEXTBEFORE(Table3[[#This Row],[all fluxes from min_flux_sum]]," ",,,,"")</f>
        <v>RXN-ADSK_c_FWD-rt0341</v>
      </c>
      <c r="C97" s="1">
        <f>_xlfn.NUMBERVALUE(IFERROR(_xlfn.TEXTAFTER(Table3[[#This Row],[all fluxes from min_flux_sum]]," ",-1,,,""),""))</f>
        <v>9.8956324786999994E-5</v>
      </c>
    </row>
    <row r="98" spans="1:3">
      <c r="A98" s="1" t="s">
        <v>10156</v>
      </c>
      <c r="B98" s="1" t="str">
        <f>_xlfn.TEXTBEFORE(Table3[[#This Row],[all fluxes from min_flux_sum]]," ",,,,"")</f>
        <v>RXN-ADSL1r_c_FWD-rt7437</v>
      </c>
      <c r="C98" s="1">
        <f>_xlfn.NUMBERVALUE(IFERROR(_xlfn.TEXTAFTER(Table3[[#This Row],[all fluxes from min_flux_sum]]," ",-1,,,""),""))</f>
        <v>1.82259744508078E-2</v>
      </c>
    </row>
    <row r="99" spans="1:3">
      <c r="A99" s="1" t="s">
        <v>10157</v>
      </c>
      <c r="B99" s="1" t="str">
        <f>_xlfn.TEXTBEFORE(Table3[[#This Row],[all fluxes from min_flux_sum]]," ",,,,"")</f>
        <v>RXN-ADSL2i_c_FWD-rt7437</v>
      </c>
      <c r="C99" s="1">
        <f>_xlfn.NUMBERVALUE(IFERROR(_xlfn.TEXTAFTER(Table3[[#This Row],[all fluxes from min_flux_sum]]," ",-1,,,""),""))</f>
        <v>4.5926540715751002E-2</v>
      </c>
    </row>
    <row r="100" spans="1:3">
      <c r="A100" s="1" t="s">
        <v>10158</v>
      </c>
      <c r="B100" s="1" t="str">
        <f>_xlfn.TEXTBEFORE(Table3[[#This Row],[all fluxes from min_flux_sum]]," ",,,,"")</f>
        <v>RXN-ADSS_c_FWD-rt3802</v>
      </c>
      <c r="C100" s="1">
        <f>_xlfn.NUMBERVALUE(IFERROR(_xlfn.TEXTAFTER(Table3[[#This Row],[all fluxes from min_flux_sum]]," ",-1,,,""),""))</f>
        <v>1.82259744508078E-2</v>
      </c>
    </row>
    <row r="101" spans="1:3">
      <c r="A101" s="1" t="s">
        <v>10159</v>
      </c>
      <c r="B101" s="1" t="str">
        <f>_xlfn.TEXTBEFORE(Table3[[#This Row],[all fluxes from min_flux_sum]]," ",,,,"")</f>
        <v>RXN-AFAT_c_FWD-rt3174_c</v>
      </c>
      <c r="C101" s="1">
        <f>_xlfn.NUMBERVALUE(IFERROR(_xlfn.TEXTAFTER(Table3[[#This Row],[all fluxes from min_flux_sum]]," ",-1,,,""),""))</f>
        <v>3.7959094067562998E-5</v>
      </c>
    </row>
    <row r="102" spans="1:3">
      <c r="A102" s="1" t="s">
        <v>10160</v>
      </c>
      <c r="B102" s="1" t="str">
        <f>_xlfn.TEXTBEFORE(Table3[[#This Row],[all fluxes from min_flux_sum]]," ",,,,"")</f>
        <v>RXN-AGPAT_rm_FWD-rt2059_rm</v>
      </c>
      <c r="C102" s="1">
        <f>_xlfn.NUMBERVALUE(IFERROR(_xlfn.TEXTAFTER(Table3[[#This Row],[all fluxes from min_flux_sum]]," ",-1,,,""),""))</f>
        <v>4.0968076612395397E-2</v>
      </c>
    </row>
    <row r="103" spans="1:3">
      <c r="A103" s="1" t="s">
        <v>10161</v>
      </c>
      <c r="B103" s="1" t="str">
        <f>_xlfn.TEXTBEFORE(Table3[[#This Row],[all fluxes from min_flux_sum]]," ",,,,"")</f>
        <v>RXN-AGPRi_m_FWD-rt1009</v>
      </c>
      <c r="C103" s="1">
        <f>_xlfn.NUMBERVALUE(IFERROR(_xlfn.TEXTAFTER(Table3[[#This Row],[all fluxes from min_flux_sum]]," ",-1,,,""),""))</f>
        <v>7.7713011952045994E-5</v>
      </c>
    </row>
    <row r="104" spans="1:3">
      <c r="A104" s="1" t="s">
        <v>10162</v>
      </c>
      <c r="B104" s="1" t="str">
        <f>_xlfn.TEXTBEFORE(Table3[[#This Row],[all fluxes from min_flux_sum]]," ",,,,"")</f>
        <v>RXN-AHCi_c_FWD-rt4544</v>
      </c>
      <c r="C104" s="1">
        <f>_xlfn.NUMBERVALUE(IFERROR(_xlfn.TEXTAFTER(Table3[[#This Row],[all fluxes from min_flux_sum]]," ",-1,,,""),""))</f>
        <v>8.5746176589049206E-2</v>
      </c>
    </row>
    <row r="105" spans="1:3">
      <c r="A105" s="1" t="s">
        <v>10163</v>
      </c>
      <c r="B105" s="1" t="str">
        <f>_xlfn.TEXTBEFORE(Table3[[#This Row],[all fluxes from min_flux_sum]]," ",,,,"")</f>
        <v>RXN-AHCYSt_c_rm_REV-SPONT</v>
      </c>
      <c r="C105" s="1">
        <f>_xlfn.NUMBERVALUE(IFERROR(_xlfn.TEXTAFTER(Table3[[#This Row],[all fluxes from min_flux_sum]]," ",-1,,,""),""))</f>
        <v>4.6841760775667297E-2</v>
      </c>
    </row>
    <row r="106" spans="1:3">
      <c r="A106" s="1" t="s">
        <v>10164</v>
      </c>
      <c r="B106" s="1" t="str">
        <f>_xlfn.TEXTBEFORE(Table3[[#This Row],[all fluxes from min_flux_sum]]," ",,,,"")</f>
        <v>RXN-AHSERL2_c_FWD-rt8250</v>
      </c>
      <c r="C106" s="1">
        <f>_xlfn.NUMBERVALUE(IFERROR(_xlfn.TEXTAFTER(Table3[[#This Row],[all fluxes from min_flux_sum]]," ",-1,,,""),""))</f>
        <v>9.1394060167705006E-5</v>
      </c>
    </row>
    <row r="107" spans="1:3">
      <c r="A107" s="1" t="s">
        <v>10165</v>
      </c>
      <c r="B107" s="1" t="str">
        <f>_xlfn.TEXTBEFORE(Table3[[#This Row],[all fluxes from min_flux_sum]]," ",,,,"")</f>
        <v>RXN-AICART_c_FWD-rt4053</v>
      </c>
      <c r="C107" s="1">
        <f>_xlfn.NUMBERVALUE(IFERROR(_xlfn.TEXTAFTER(Table3[[#This Row],[all fluxes from min_flux_sum]]," ",-1,,,""),""))</f>
        <v>4.5941966341893202E-2</v>
      </c>
    </row>
    <row r="108" spans="1:3">
      <c r="A108" s="1" t="s">
        <v>10166</v>
      </c>
      <c r="B108" s="1" t="str">
        <f>_xlfn.TEXTBEFORE(Table3[[#This Row],[all fluxes from min_flux_sum]]," ",,,,"")</f>
        <v>RXN-AIRC1_c_FWD-rt3764</v>
      </c>
      <c r="C108" s="1">
        <f>_xlfn.NUMBERVALUE(IFERROR(_xlfn.TEXTAFTER(Table3[[#This Row],[all fluxes from min_flux_sum]]," ",-1,,,""),""))</f>
        <v>4.5926540715751002E-2</v>
      </c>
    </row>
    <row r="109" spans="1:3">
      <c r="A109" s="1" t="s">
        <v>10167</v>
      </c>
      <c r="B109" s="1" t="str">
        <f>_xlfn.TEXTBEFORE(Table3[[#This Row],[all fluxes from min_flux_sum]]," ",,,,"")</f>
        <v>RXN-AKGDH_m_FWD-KGDCPLX</v>
      </c>
      <c r="C109" s="1">
        <f>_xlfn.NUMBERVALUE(IFERROR(_xlfn.TEXTAFTER(Table3[[#This Row],[all fluxes from min_flux_sum]]," ",-1,,,""),""))</f>
        <v>3.4186931588154201</v>
      </c>
    </row>
    <row r="110" spans="1:3">
      <c r="A110" s="1" t="s">
        <v>10168</v>
      </c>
      <c r="B110" s="1" t="str">
        <f>_xlfn.TEXTBEFORE(Table3[[#This Row],[all fluxes from min_flux_sum]]," ",,,,"")</f>
        <v>RXN-AKGMALta_m_FWD-rt2267</v>
      </c>
      <c r="C110" s="1">
        <f>_xlfn.NUMBERVALUE(IFERROR(_xlfn.TEXTAFTER(Table3[[#This Row],[all fluxes from min_flux_sum]]," ",-1,,,""),""))</f>
        <v>5.4022170969301596E-4</v>
      </c>
    </row>
    <row r="111" spans="1:3">
      <c r="A111" s="1" t="s">
        <v>10169</v>
      </c>
      <c r="B111" s="1" t="str">
        <f>_xlfn.TEXTBEFORE(Table3[[#This Row],[all fluxes from min_flux_sum]]," ",,,,"")</f>
        <v>RXN-ALAS_m_FWD-rt0309</v>
      </c>
      <c r="C111" s="1">
        <f>_xlfn.NUMBERVALUE(IFERROR(_xlfn.TEXTAFTER(Table3[[#This Row],[all fluxes from min_flux_sum]]," ",-1,,,""),""))</f>
        <v>3.03849001362553E-4</v>
      </c>
    </row>
    <row r="112" spans="1:3">
      <c r="A112" s="1" t="s">
        <v>10170</v>
      </c>
      <c r="B112" s="1" t="str">
        <f>_xlfn.TEXTBEFORE(Table3[[#This Row],[all fluxes from min_flux_sum]]," ",,,,"")</f>
        <v>RXN-ALAt_c_m_FWD-SPONT</v>
      </c>
      <c r="C112" s="1">
        <f>_xlfn.NUMBERVALUE(IFERROR(_xlfn.TEXTAFTER(Table3[[#This Row],[all fluxes from min_flux_sum]]," ",-1,,,""),""))</f>
        <v>7.4553132241834998E-5</v>
      </c>
    </row>
    <row r="113" spans="1:3">
      <c r="A113" s="1" t="s">
        <v>10171</v>
      </c>
      <c r="B113" s="1" t="str">
        <f>_xlfn.TEXTBEFORE(Table3[[#This Row],[all fluxes from min_flux_sum]]," ",,,,"")</f>
        <v>RXN-ALATA_L_m_REV-rt1267</v>
      </c>
      <c r="C113" s="1">
        <f>_xlfn.NUMBERVALUE(IFERROR(_xlfn.TEXTAFTER(Table3[[#This Row],[all fluxes from min_flux_sum]]," ",-1,,,""),""))</f>
        <v>7.4553132241834998E-5</v>
      </c>
    </row>
    <row r="114" spans="1:3">
      <c r="A114" s="1" t="s">
        <v>10172</v>
      </c>
      <c r="B114" s="1" t="str">
        <f>_xlfn.TEXTBEFORE(Table3[[#This Row],[all fluxes from min_flux_sum]]," ",,,,"")</f>
        <v>RXN-ALATRS_c_FWD-rt3605</v>
      </c>
      <c r="C114" s="1">
        <f>_xlfn.NUMBERVALUE(IFERROR(_xlfn.TEXTAFTER(Table3[[#This Row],[all fluxes from min_flux_sum]]," ",-1,,,""),""))</f>
        <v>7.4553132241834998E-5</v>
      </c>
    </row>
    <row r="115" spans="1:3">
      <c r="A115" s="1" t="s">
        <v>10173</v>
      </c>
      <c r="B115" s="1" t="str">
        <f>_xlfn.TEXTBEFORE(Table3[[#This Row],[all fluxes from min_flux_sum]]," ",,,,"")</f>
        <v>RXN-AMETt_c_rm_FWD-SPONT</v>
      </c>
      <c r="C115" s="1">
        <f>_xlfn.NUMBERVALUE(IFERROR(_xlfn.TEXTAFTER(Table3[[#This Row],[all fluxes from min_flux_sum]]," ",-1,,,""),""))</f>
        <v>4.6841760775667297E-2</v>
      </c>
    </row>
    <row r="116" spans="1:3">
      <c r="A116" s="1" t="s">
        <v>10174</v>
      </c>
      <c r="B116" s="1" t="str">
        <f>_xlfn.TEXTBEFORE(Table3[[#This Row],[all fluxes from min_flux_sum]]," ",,,,"")</f>
        <v>RXN-AMPt_c_rm_REV-SPONT</v>
      </c>
      <c r="C116" s="1">
        <f>_xlfn.NUMBERVALUE(IFERROR(_xlfn.TEXTAFTER(Table3[[#This Row],[all fluxes from min_flux_sum]]," ",-1,,,""),""))</f>
        <v>7.5567949221587102E-4</v>
      </c>
    </row>
    <row r="117" spans="1:3">
      <c r="A117" s="1" t="s">
        <v>10175</v>
      </c>
      <c r="B117" s="1" t="str">
        <f>_xlfn.TEXTBEFORE(Table3[[#This Row],[all fluxes from min_flux_sum]]," ",,,,"")</f>
        <v>RXN-ANPRT_c_FWD-rt1532</v>
      </c>
      <c r="C117" s="1">
        <f>_xlfn.NUMBERVALUE(IFERROR(_xlfn.TEXTAFTER(Table3[[#This Row],[all fluxes from min_flux_sum]]," ",-1,,,""),""))</f>
        <v>7.8603946752519995E-6</v>
      </c>
    </row>
    <row r="118" spans="1:3">
      <c r="A118" s="1" t="s">
        <v>10176</v>
      </c>
      <c r="B118" s="1" t="str">
        <f>_xlfn.TEXTBEFORE(Table3[[#This Row],[all fluxes from min_flux_sum]]," ",,,,"")</f>
        <v>RXN-ANS_c_FWD-TRP23</v>
      </c>
      <c r="C118" s="1">
        <f>_xlfn.NUMBERVALUE(IFERROR(_xlfn.TEXTAFTER(Table3[[#This Row],[all fluxes from min_flux_sum]]," ",-1,,,""),""))</f>
        <v>7.8603946752519995E-6</v>
      </c>
    </row>
    <row r="119" spans="1:3">
      <c r="A119" s="1" t="s">
        <v>10177</v>
      </c>
      <c r="B119" s="1" t="str">
        <f>_xlfn.TEXTBEFORE(Table3[[#This Row],[all fluxes from min_flux_sum]]," ",,,,"")</f>
        <v>RXN-ARGSL_c_FWD-rt3236</v>
      </c>
      <c r="C119" s="1">
        <f>_xlfn.NUMBERVALUE(IFERROR(_xlfn.TEXTAFTER(Table3[[#This Row],[all fluxes from min_flux_sum]]," ",-1,,,""),""))</f>
        <v>3.9784006696971899E-5</v>
      </c>
    </row>
    <row r="120" spans="1:3">
      <c r="A120" s="1" t="s">
        <v>10178</v>
      </c>
      <c r="B120" s="1" t="str">
        <f>_xlfn.TEXTBEFORE(Table3[[#This Row],[all fluxes from min_flux_sum]]," ",,,,"")</f>
        <v>RXN-ARGSS_c_FWD-rt7828</v>
      </c>
      <c r="C120" s="1">
        <f>_xlfn.NUMBERVALUE(IFERROR(_xlfn.TEXTAFTER(Table3[[#This Row],[all fluxes from min_flux_sum]]," ",-1,,,""),""))</f>
        <v>3.9784006696971899E-5</v>
      </c>
    </row>
    <row r="121" spans="1:3">
      <c r="A121" s="1" t="s">
        <v>10179</v>
      </c>
      <c r="B121" s="1" t="str">
        <f>_xlfn.TEXTBEFORE(Table3[[#This Row],[all fluxes from min_flux_sum]]," ",,,,"")</f>
        <v>RXN-ARGTRS_c_FWD-rt1711</v>
      </c>
      <c r="C121" s="1">
        <f>_xlfn.NUMBERVALUE(IFERROR(_xlfn.TEXTAFTER(Table3[[#This Row],[all fluxes from min_flux_sum]]," ",-1,,,""),""))</f>
        <v>3.9784006696971899E-5</v>
      </c>
    </row>
    <row r="122" spans="1:3">
      <c r="A122" s="1" t="s">
        <v>10180</v>
      </c>
      <c r="B122" s="1" t="str">
        <f>_xlfn.TEXTBEFORE(Table3[[#This Row],[all fluxes from min_flux_sum]]," ",,,,"")</f>
        <v>RXN-ASAD_c_FWD-rt1962</v>
      </c>
      <c r="C122" s="1">
        <f>_xlfn.NUMBERVALUE(IFERROR(_xlfn.TEXTAFTER(Table3[[#This Row],[all fluxes from min_flux_sum]]," ",-1,,,""),""))</f>
        <v>1.31345377925492E-4</v>
      </c>
    </row>
    <row r="123" spans="1:3">
      <c r="A123" s="1" t="s">
        <v>10181</v>
      </c>
      <c r="B123" s="1" t="str">
        <f>_xlfn.TEXTBEFORE(Table3[[#This Row],[all fluxes from min_flux_sum]]," ",,,,"")</f>
        <v>RXN-ASNS1_c_FWD-rt6769</v>
      </c>
      <c r="C123" s="1">
        <f>_xlfn.NUMBERVALUE(IFERROR(_xlfn.TEXTAFTER(Table3[[#This Row],[all fluxes from min_flux_sum]]," ",-1,,,""),""))</f>
        <v>2.4011498265027E-5</v>
      </c>
    </row>
    <row r="124" spans="1:3">
      <c r="A124" s="1" t="s">
        <v>10182</v>
      </c>
      <c r="B124" s="1" t="str">
        <f>_xlfn.TEXTBEFORE(Table3[[#This Row],[all fluxes from min_flux_sum]]," ",,,,"")</f>
        <v>RXN-ASNTRS_c_FWD-rt0799</v>
      </c>
      <c r="C124" s="1">
        <f>_xlfn.NUMBERVALUE(IFERROR(_xlfn.TEXTAFTER(Table3[[#This Row],[all fluxes from min_flux_sum]]," ",-1,,,""),""))</f>
        <v>2.4011498265027E-5</v>
      </c>
    </row>
    <row r="125" spans="1:3">
      <c r="A125" s="1" t="s">
        <v>10183</v>
      </c>
      <c r="B125" s="1" t="str">
        <f>_xlfn.TEXTBEFORE(Table3[[#This Row],[all fluxes from min_flux_sum]]," ",,,,"")</f>
        <v>RXN-ASPCT_c_FWD-rt8313</v>
      </c>
      <c r="C125" s="1">
        <f>_xlfn.NUMBERVALUE(IFERROR(_xlfn.TEXTAFTER(Table3[[#This Row],[all fluxes from min_flux_sum]]," ",-1,,,""),""))</f>
        <v>4.7664018457997601E-2</v>
      </c>
    </row>
    <row r="126" spans="1:3">
      <c r="A126" s="1" t="s">
        <v>10184</v>
      </c>
      <c r="B126" s="1" t="str">
        <f>_xlfn.TEXTBEFORE(Table3[[#This Row],[all fluxes from min_flux_sum]]," ",,,,"")</f>
        <v>RXN-ASPK_c_FWD-rt6294</v>
      </c>
      <c r="C126" s="1">
        <f>_xlfn.NUMBERVALUE(IFERROR(_xlfn.TEXTAFTER(Table3[[#This Row],[all fluxes from min_flux_sum]]," ",-1,,,""),""))</f>
        <v>1.31345377925492E-4</v>
      </c>
    </row>
    <row r="127" spans="1:3">
      <c r="A127" s="1" t="s">
        <v>10185</v>
      </c>
      <c r="B127" s="1" t="str">
        <f>_xlfn.TEXTBEFORE(Table3[[#This Row],[all fluxes from min_flux_sum]]," ",,,,"")</f>
        <v>RXN-ASPTA_c_REV-rt0568_c</v>
      </c>
      <c r="C127" s="1">
        <f>_xlfn.NUMBERVALUE(IFERROR(_xlfn.TEXTAFTER(Table3[[#This Row],[all fluxes from min_flux_sum]]," ",-1,,,""),""))</f>
        <v>0.112049355049095</v>
      </c>
    </row>
    <row r="128" spans="1:3">
      <c r="A128" s="1" t="s">
        <v>10186</v>
      </c>
      <c r="B128" s="1" t="str">
        <f>_xlfn.TEXTBEFORE(Table3[[#This Row],[all fluxes from min_flux_sum]]," ",,,,"")</f>
        <v>RXN-ASPTRS_c_FWD-rt5890</v>
      </c>
      <c r="C128" s="1">
        <f>_xlfn.NUMBERVALUE(IFERROR(_xlfn.TEXTAFTER(Table3[[#This Row],[all fluxes from min_flux_sum]]," ",-1,,,""),""))</f>
        <v>3.768054165178E-5</v>
      </c>
    </row>
    <row r="129" spans="1:3">
      <c r="A129" s="1" t="s">
        <v>10187</v>
      </c>
      <c r="B129" s="1" t="str">
        <f>_xlfn.TEXTBEFORE(Table3[[#This Row],[all fluxes from min_flux_sum]]," ",,,,"")</f>
        <v>RXN-ATPASEP2e_c_FWD-rt0602_c</v>
      </c>
      <c r="C129" s="1">
        <f>_xlfn.NUMBERVALUE(IFERROR(_xlfn.TEXTAFTER(Table3[[#This Row],[all fluxes from min_flux_sum]]," ",-1,,,""),""))</f>
        <v>0.44345974851673098</v>
      </c>
    </row>
    <row r="130" spans="1:3">
      <c r="A130" s="1" t="s">
        <v>10188</v>
      </c>
      <c r="B130" s="1" t="str">
        <f>_xlfn.TEXTBEFORE(Table3[[#This Row],[all fluxes from min_flux_sum]]," ",,,,"")</f>
        <v>RXN-ATPM_c_FWD-SPONT</v>
      </c>
      <c r="C130" s="1">
        <f>_xlfn.NUMBERVALUE(IFERROR(_xlfn.TEXTAFTER(Table3[[#This Row],[all fluxes from min_flux_sum]]," ",-1,,,""),""))</f>
        <v>1.1890000000000001</v>
      </c>
    </row>
    <row r="131" spans="1:3">
      <c r="A131" s="1" t="s">
        <v>10189</v>
      </c>
      <c r="B131" s="1" t="str">
        <f>_xlfn.TEXTBEFORE(Table3[[#This Row],[all fluxes from min_flux_sum]]," ",,,,"")</f>
        <v>RXN-ATPPRT_c_FWD-rt1520</v>
      </c>
      <c r="C131" s="1">
        <f>_xlfn.NUMBERVALUE(IFERROR(_xlfn.TEXTAFTER(Table3[[#This Row],[all fluxes from min_flux_sum]]," ",-1,,,""),""))</f>
        <v>1.5425626142166001E-5</v>
      </c>
    </row>
    <row r="132" spans="1:3">
      <c r="A132" s="1" t="s">
        <v>10190</v>
      </c>
      <c r="B132" s="1" t="str">
        <f>_xlfn.TEXTBEFORE(Table3[[#This Row],[all fluxes from min_flux_sum]]," ",,,,"")</f>
        <v>RXN-ATPS_m_FWD-ATPSCPLX</v>
      </c>
      <c r="C132" s="1">
        <f>_xlfn.NUMBERVALUE(IFERROR(_xlfn.TEXTAFTER(Table3[[#This Row],[all fluxes from min_flux_sum]]," ",-1,,,""),""))</f>
        <v>20.0815787683641</v>
      </c>
    </row>
    <row r="133" spans="1:3">
      <c r="A133" s="1" t="s">
        <v>10191</v>
      </c>
      <c r="B133" s="1" t="str">
        <f>_xlfn.TEXTBEFORE(Table3[[#This Row],[all fluxes from min_flux_sum]]," ",,,,"")</f>
        <v>RXN-ATPt_c_rm_FWD-SPONT</v>
      </c>
      <c r="C133" s="1">
        <f>_xlfn.NUMBERVALUE(IFERROR(_xlfn.TEXTAFTER(Table3[[#This Row],[all fluxes from min_flux_sum]]," ",-1,,,""),""))</f>
        <v>7.5567949221587102E-4</v>
      </c>
    </row>
    <row r="134" spans="1:3">
      <c r="A134" s="1" t="s">
        <v>10192</v>
      </c>
      <c r="B134" s="1" t="str">
        <f>_xlfn.TEXTBEFORE(Table3[[#This Row],[all fluxes from min_flux_sum]]," ",,,,"")</f>
        <v>RXN-BPNT_c_FWD-rt2305</v>
      </c>
      <c r="C134" s="1">
        <f>_xlfn.NUMBERVALUE(IFERROR(_xlfn.TEXTAFTER(Table3[[#This Row],[all fluxes from min_flux_sum]]," ",-1,,,""),""))</f>
        <v>9.8956324786999994E-5</v>
      </c>
    </row>
    <row r="135" spans="1:3">
      <c r="A135" s="1" t="s">
        <v>10193</v>
      </c>
      <c r="B135" s="1" t="str">
        <f>_xlfn.TEXTBEFORE(Table3[[#This Row],[all fluxes from min_flux_sum]]," ",,,,"")</f>
        <v>RXN-C14STR_c_FWD-rt0303</v>
      </c>
      <c r="C135" s="1">
        <f>_xlfn.NUMBERVALUE(IFERROR(_xlfn.TEXTAFTER(Table3[[#This Row],[all fluxes from min_flux_sum]]," ",-1,,,""),""))</f>
        <v>3.89044080436678E-2</v>
      </c>
    </row>
    <row r="136" spans="1:3">
      <c r="A136" s="1" t="s">
        <v>10194</v>
      </c>
      <c r="B136" s="1" t="str">
        <f>_xlfn.TEXTBEFORE(Table3[[#This Row],[all fluxes from min_flux_sum]]," ",,,,"")</f>
        <v>RXN-C3STDH1_c_FWD-rt0467</v>
      </c>
      <c r="C136" s="1">
        <f>_xlfn.NUMBERVALUE(IFERROR(_xlfn.TEXTAFTER(Table3[[#This Row],[all fluxes from min_flux_sum]]," ",-1,,,""),""))</f>
        <v>3.89044080436678E-2</v>
      </c>
    </row>
    <row r="137" spans="1:3">
      <c r="A137" s="1" t="s">
        <v>10195</v>
      </c>
      <c r="B137" s="1" t="str">
        <f>_xlfn.TEXTBEFORE(Table3[[#This Row],[all fluxes from min_flux_sum]]," ",,,,"")</f>
        <v>RXN-C3STDH2_c_FWD-rt0467</v>
      </c>
      <c r="C137" s="1">
        <f>_xlfn.NUMBERVALUE(IFERROR(_xlfn.TEXTAFTER(Table3[[#This Row],[all fluxes from min_flux_sum]]," ",-1,,,""),""))</f>
        <v>3.89044080436678E-2</v>
      </c>
    </row>
    <row r="138" spans="1:3">
      <c r="A138" s="1" t="s">
        <v>10196</v>
      </c>
      <c r="B138" s="1" t="str">
        <f>_xlfn.TEXTBEFORE(Table3[[#This Row],[all fluxes from min_flux_sum]]," ",,,,"")</f>
        <v>RXN-C3STKR1_c_FWD-UNKNOWN</v>
      </c>
      <c r="C138" s="1">
        <f>_xlfn.NUMBERVALUE(IFERROR(_xlfn.TEXTAFTER(Table3[[#This Row],[all fluxes from min_flux_sum]]," ",-1,,,""),""))</f>
        <v>3.89044080436678E-2</v>
      </c>
    </row>
    <row r="139" spans="1:3">
      <c r="A139" s="1" t="s">
        <v>10197</v>
      </c>
      <c r="B139" s="1" t="str">
        <f>_xlfn.TEXTBEFORE(Table3[[#This Row],[all fluxes from min_flux_sum]]," ",,,,"")</f>
        <v>RXN-C3STKR2_c_FWD-UNKNOWN</v>
      </c>
      <c r="C139" s="1">
        <f>_xlfn.NUMBERVALUE(IFERROR(_xlfn.TEXTAFTER(Table3[[#This Row],[all fluxes from min_flux_sum]]," ",-1,,,""),""))</f>
        <v>3.89044080436678E-2</v>
      </c>
    </row>
    <row r="140" spans="1:3">
      <c r="A140" s="1" t="s">
        <v>10198</v>
      </c>
      <c r="B140" s="1" t="str">
        <f>_xlfn.TEXTBEFORE(Table3[[#This Row],[all fluxes from min_flux_sum]]," ",,,,"")</f>
        <v>RXN-C4STMO1_c_FWD-rt8272</v>
      </c>
      <c r="C140" s="1">
        <f>_xlfn.NUMBERVALUE(IFERROR(_xlfn.TEXTAFTER(Table3[[#This Row],[all fluxes from min_flux_sum]]," ",-1,,,""),""))</f>
        <v>3.89044080436678E-2</v>
      </c>
    </row>
    <row r="141" spans="1:3">
      <c r="A141" s="1" t="s">
        <v>10199</v>
      </c>
      <c r="B141" s="1" t="str">
        <f>_xlfn.TEXTBEFORE(Table3[[#This Row],[all fluxes from min_flux_sum]]," ",,,,"")</f>
        <v>RXN-C4STMO2_c_FWD-rt8272</v>
      </c>
      <c r="C141" s="1">
        <f>_xlfn.NUMBERVALUE(IFERROR(_xlfn.TEXTAFTER(Table3[[#This Row],[all fluxes from min_flux_sum]]," ",-1,,,""),""))</f>
        <v>3.89044080436678E-2</v>
      </c>
    </row>
    <row r="142" spans="1:3">
      <c r="A142" s="1" t="s">
        <v>10200</v>
      </c>
      <c r="B142" s="1" t="str">
        <f>_xlfn.TEXTBEFORE(Table3[[#This Row],[all fluxes from min_flux_sum]]," ",,,,"")</f>
        <v>RXN-C4STMO3_c_FWD-rt8272</v>
      </c>
      <c r="C142" s="1">
        <f>_xlfn.NUMBERVALUE(IFERROR(_xlfn.TEXTAFTER(Table3[[#This Row],[all fluxes from min_flux_sum]]," ",-1,,,""),""))</f>
        <v>3.89044080436678E-2</v>
      </c>
    </row>
    <row r="143" spans="1:3">
      <c r="A143" s="1" t="s">
        <v>10201</v>
      </c>
      <c r="B143" s="1" t="str">
        <f>_xlfn.TEXTBEFORE(Table3[[#This Row],[all fluxes from min_flux_sum]]," ",,,,"")</f>
        <v>RXN-C4STMO4_c_FWD-rt8272</v>
      </c>
      <c r="C143" s="1">
        <f>_xlfn.NUMBERVALUE(IFERROR(_xlfn.TEXTAFTER(Table3[[#This Row],[all fluxes from min_flux_sum]]," ",-1,,,""),""))</f>
        <v>3.89044080436678E-2</v>
      </c>
    </row>
    <row r="144" spans="1:3">
      <c r="A144" s="1" t="s">
        <v>10202</v>
      </c>
      <c r="B144" s="1" t="str">
        <f>_xlfn.TEXTBEFORE(Table3[[#This Row],[all fluxes from min_flux_sum]]," ",,,,"")</f>
        <v>RXN-C8STI_c_FWD-rt1745</v>
      </c>
      <c r="C144" s="1">
        <f>_xlfn.NUMBERVALUE(IFERROR(_xlfn.TEXTAFTER(Table3[[#This Row],[all fluxes from min_flux_sum]]," ",-1,,,""),""))</f>
        <v>3.89044080436678E-2</v>
      </c>
    </row>
    <row r="145" spans="1:3">
      <c r="A145" s="1" t="s">
        <v>10203</v>
      </c>
      <c r="B145" s="1" t="str">
        <f>_xlfn.TEXTBEFORE(Table3[[#This Row],[all fluxes from min_flux_sum]]," ",,,,"")</f>
        <v>RXN-CA2t_c_e_FWD-UNKNOWN</v>
      </c>
      <c r="C145" s="1">
        <f>_xlfn.NUMBERVALUE(IFERROR(_xlfn.TEXTAFTER(Table3[[#This Row],[all fluxes from min_flux_sum]]," ",-1,,,""),""))</f>
        <v>4.87768209403025E-4</v>
      </c>
    </row>
    <row r="146" spans="1:3">
      <c r="A146" s="1" t="s">
        <v>10204</v>
      </c>
      <c r="B146" s="1" t="str">
        <f>_xlfn.TEXTBEFORE(Table3[[#This Row],[all fluxes from min_flux_sum]]," ",,,,"")</f>
        <v>RXN-CBPS_c_FWD-CPA12</v>
      </c>
      <c r="C146" s="1">
        <f>_xlfn.NUMBERVALUE(IFERROR(_xlfn.TEXTAFTER(Table3[[#This Row],[all fluxes from min_flux_sum]]," ",-1,,,""),""))</f>
        <v>4.7703802464694599E-2</v>
      </c>
    </row>
    <row r="147" spans="1:3">
      <c r="A147" s="1" t="s">
        <v>10205</v>
      </c>
      <c r="B147" s="1" t="str">
        <f>_xlfn.TEXTBEFORE(Table3[[#This Row],[all fluxes from min_flux_sum]]," ",,,,"")</f>
        <v>RXN-CDPDAGS_rm_FWD-rt4513_rm</v>
      </c>
      <c r="C147" s="1">
        <f>_xlfn.NUMBERVALUE(IFERROR(_xlfn.TEXTAFTER(Table3[[#This Row],[all fluxes from min_flux_sum]]," ",-1,,,""),""))</f>
        <v>5.8567971472831E-2</v>
      </c>
    </row>
    <row r="148" spans="1:3">
      <c r="A148" s="1" t="s">
        <v>10206</v>
      </c>
      <c r="B148" s="1" t="str">
        <f>_xlfn.TEXTBEFORE(Table3[[#This Row],[all fluxes from min_flux_sum]]," ",,,,"")</f>
        <v>RXN-CDPt_c_rm_REV-SPONT</v>
      </c>
      <c r="C148" s="1">
        <f>_xlfn.NUMBERVALUE(IFERROR(_xlfn.TEXTAFTER(Table3[[#This Row],[all fluxes from min_flux_sum]]," ",-1,,,""),""))</f>
        <v>1.7599894860435599E-2</v>
      </c>
    </row>
    <row r="149" spans="1:3">
      <c r="A149" s="1" t="s">
        <v>10207</v>
      </c>
      <c r="B149" s="1" t="str">
        <f>_xlfn.TEXTBEFORE(Table3[[#This Row],[all fluxes from min_flux_sum]]," ",,,,"")</f>
        <v>RXN-CERH124A_r_FWD-rt6946</v>
      </c>
      <c r="C149" s="1">
        <f>_xlfn.NUMBERVALUE(IFERROR(_xlfn.TEXTAFTER(Table3[[#This Row],[all fluxes from min_flux_sum]]," ",-1,,,""),""))</f>
        <v>7.6627192374773402E-4</v>
      </c>
    </row>
    <row r="150" spans="1:3">
      <c r="A150" s="1" t="s">
        <v>10208</v>
      </c>
      <c r="B150" s="1" t="str">
        <f>_xlfn.TEXTBEFORE(Table3[[#This Row],[all fluxes from min_flux_sum]]," ",,,,"")</f>
        <v>RXN-CERH126A_r_FWD-rt6946</v>
      </c>
      <c r="C150" s="1">
        <f>_xlfn.NUMBERVALUE(IFERROR(_xlfn.TEXTAFTER(Table3[[#This Row],[all fluxes from min_flux_sum]]," ",-1,,,""),""))</f>
        <v>7.6627192374773402E-4</v>
      </c>
    </row>
    <row r="151" spans="1:3">
      <c r="A151" s="1" t="s">
        <v>10209</v>
      </c>
      <c r="B151" s="1" t="str">
        <f>_xlfn.TEXTBEFORE(Table3[[#This Row],[all fluxes from min_flux_sum]]," ",,,,"")</f>
        <v>RXN-CERS124_c_FWD-rt3023_c</v>
      </c>
      <c r="C151" s="1">
        <f>_xlfn.NUMBERVALUE(IFERROR(_xlfn.TEXTAFTER(Table3[[#This Row],[all fluxes from min_flux_sum]]," ",-1,,,""),""))</f>
        <v>1.53254384749546E-3</v>
      </c>
    </row>
    <row r="152" spans="1:3">
      <c r="A152" s="1" t="s">
        <v>10210</v>
      </c>
      <c r="B152" s="1" t="str">
        <f>_xlfn.TEXTBEFORE(Table3[[#This Row],[all fluxes from min_flux_sum]]," ",,,,"")</f>
        <v>RXN-CERS126_c_FWD-rt3023_c</v>
      </c>
      <c r="C152" s="1">
        <f>_xlfn.NUMBERVALUE(IFERROR(_xlfn.TEXTAFTER(Table3[[#This Row],[all fluxes from min_flux_sum]]," ",-1,,,""),""))</f>
        <v>1.53254384749546E-3</v>
      </c>
    </row>
    <row r="153" spans="1:3">
      <c r="A153" s="1" t="s">
        <v>10211</v>
      </c>
      <c r="B153" s="1" t="str">
        <f>_xlfn.TEXTBEFORE(Table3[[#This Row],[all fluxes from min_flux_sum]]," ",,,,"")</f>
        <v>RXN-CERt_g_r_FWD-SPONT</v>
      </c>
      <c r="C153" s="1">
        <f>_xlfn.NUMBERVALUE(IFERROR(_xlfn.TEXTAFTER(Table3[[#This Row],[all fluxes from min_flux_sum]]," ",-1,,,""),""))</f>
        <v>3.06508769499093E-3</v>
      </c>
    </row>
    <row r="154" spans="1:3">
      <c r="A154" s="1" t="s">
        <v>10212</v>
      </c>
      <c r="B154" s="1" t="str">
        <f>_xlfn.TEXTBEFORE(Table3[[#This Row],[all fluxes from min_flux_sum]]," ",,,,"")</f>
        <v>RXN-CHORM_c_FWD-rt1336</v>
      </c>
      <c r="C154" s="1">
        <f>_xlfn.NUMBERVALUE(IFERROR(_xlfn.TEXTAFTER(Table3[[#This Row],[all fluxes from min_flux_sum]]," ",-1,,,""),""))</f>
        <v>4.9670774694092002E-5</v>
      </c>
    </row>
    <row r="155" spans="1:3">
      <c r="A155" s="1" t="s">
        <v>10213</v>
      </c>
      <c r="B155" s="1" t="str">
        <f>_xlfn.TEXTBEFORE(Table3[[#This Row],[all fluxes from min_flux_sum]]," ",,,,"")</f>
        <v>RXN-CHORS_c_FWD-rt5669</v>
      </c>
      <c r="C155" s="1">
        <f>_xlfn.NUMBERVALUE(IFERROR(_xlfn.TEXTAFTER(Table3[[#This Row],[all fluxes from min_flux_sum]]," ",-1,,,""),""))</f>
        <v>5.7531169369345001E-5</v>
      </c>
    </row>
    <row r="156" spans="1:3">
      <c r="A156" s="1" t="s">
        <v>10214</v>
      </c>
      <c r="B156" s="1" t="str">
        <f>_xlfn.TEXTBEFORE(Table3[[#This Row],[all fluxes from min_flux_sum]]," ",,,,"")</f>
        <v>RXN-CHTNS_c_FWD-rt0073</v>
      </c>
      <c r="C156" s="1">
        <f>_xlfn.NUMBERVALUE(IFERROR(_xlfn.TEXTAFTER(Table3[[#This Row],[all fluxes from min_flux_sum]]," ",-1,,,""),""))</f>
        <v>8.9777469739281204E-3</v>
      </c>
    </row>
    <row r="157" spans="1:3">
      <c r="A157" s="1" t="s">
        <v>10215</v>
      </c>
      <c r="B157" s="1" t="str">
        <f>_xlfn.TEXTBEFORE(Table3[[#This Row],[all fluxes from min_flux_sum]]," ",,,,"")</f>
        <v>RXN-CITMALta_m_FWD-rt2146</v>
      </c>
      <c r="C157" s="1">
        <f>_xlfn.NUMBERVALUE(IFERROR(_xlfn.TEXTAFTER(Table3[[#This Row],[all fluxes from min_flux_sum]]," ",-1,,,""),""))</f>
        <v>1.9461570916631701</v>
      </c>
    </row>
    <row r="158" spans="1:3">
      <c r="A158" s="1" t="s">
        <v>10216</v>
      </c>
      <c r="B158" s="1" t="str">
        <f>_xlfn.TEXTBEFORE(Table3[[#This Row],[all fluxes from min_flux_sum]]," ",,,,"")</f>
        <v>RXN-CITt3_m_REV-rt2146</v>
      </c>
      <c r="C158" s="1">
        <f>_xlfn.NUMBERVALUE(IFERROR(_xlfn.TEXTAFTER(Table3[[#This Row],[all fluxes from min_flux_sum]]," ",-1,,,""),""))</f>
        <v>5.7531169369345001E-5</v>
      </c>
    </row>
    <row r="159" spans="1:3">
      <c r="A159" s="1" t="s">
        <v>10217</v>
      </c>
      <c r="B159" s="1" t="str">
        <f>_xlfn.TEXTBEFORE(Table3[[#This Row],[all fluxes from min_flux_sum]]," ",,,,"")</f>
        <v>RXN-CMPt_c_rm_REV-SPONT</v>
      </c>
      <c r="C159" s="1">
        <f>_xlfn.NUMBERVALUE(IFERROR(_xlfn.TEXTAFTER(Table3[[#This Row],[all fluxes from min_flux_sum]]," ",-1,,,""),""))</f>
        <v>5.8567971472831E-2</v>
      </c>
    </row>
    <row r="160" spans="1:3">
      <c r="A160" s="1" t="s">
        <v>10218</v>
      </c>
      <c r="B160" s="1" t="str">
        <f>_xlfn.TEXTBEFORE(Table3[[#This Row],[all fluxes from min_flux_sum]]," ",,,,"")</f>
        <v>RXN-CO2t_c_e_FWD-SPONT</v>
      </c>
      <c r="C160" s="1">
        <f>_xlfn.NUMBERVALUE(IFERROR(_xlfn.TEXTAFTER(Table3[[#This Row],[all fluxes from min_flux_sum]]," ",-1,,,""),""))</f>
        <v>12.709756972669499</v>
      </c>
    </row>
    <row r="161" spans="1:3">
      <c r="A161" s="1" t="s">
        <v>10219</v>
      </c>
      <c r="B161" s="1" t="str">
        <f>_xlfn.TEXTBEFORE(Table3[[#This Row],[all fluxes from min_flux_sum]]," ",,,,"")</f>
        <v>RXN-CO2t_c_m_REV-SPONT</v>
      </c>
      <c r="C161" s="1">
        <f>_xlfn.NUMBERVALUE(IFERROR(_xlfn.TEXTAFTER(Table3[[#This Row],[all fluxes from min_flux_sum]]," ",-1,,,""),""))</f>
        <v>12.2507565457264</v>
      </c>
    </row>
    <row r="162" spans="1:3">
      <c r="A162" s="1" t="s">
        <v>10220</v>
      </c>
      <c r="B162" s="1" t="str">
        <f>_xlfn.TEXTBEFORE(Table3[[#This Row],[all fluxes from min_flux_sum]]," ",,,,"")</f>
        <v>RXN-CO2t_c_mm_REV-SPONT</v>
      </c>
      <c r="C162" s="1">
        <f>_xlfn.NUMBERVALUE(IFERROR(_xlfn.TEXTAFTER(Table3[[#This Row],[all fluxes from min_flux_sum]]," ",-1,,,""),""))</f>
        <v>3.8716531805884198E-2</v>
      </c>
    </row>
    <row r="163" spans="1:3">
      <c r="A163" s="1" t="s">
        <v>10221</v>
      </c>
      <c r="B163" s="1" t="str">
        <f>_xlfn.TEXTBEFORE(Table3[[#This Row],[all fluxes from min_flux_sum]]," ",,,,"")</f>
        <v>RXN-CO2t_c_r_REV-SPONT</v>
      </c>
      <c r="C163" s="1">
        <f>_xlfn.NUMBERVALUE(IFERROR(_xlfn.TEXTAFTER(Table3[[#This Row],[all fluxes from min_flux_sum]]," ",-1,,,""),""))</f>
        <v>3.06508769499093E-3</v>
      </c>
    </row>
    <row r="164" spans="1:3">
      <c r="A164" s="1" t="s">
        <v>10222</v>
      </c>
      <c r="B164" s="1" t="str">
        <f>_xlfn.TEXTBEFORE(Table3[[#This Row],[all fluxes from min_flux_sum]]," ",,,,"")</f>
        <v>RXN-CO2t_c_rm_REV-SPONT</v>
      </c>
      <c r="C164" s="1">
        <f>_xlfn.NUMBERVALUE(IFERROR(_xlfn.TEXTAFTER(Table3[[#This Row],[all fluxes from min_flux_sum]]," ",-1,,,""),""))</f>
        <v>2.6954081369404501E-2</v>
      </c>
    </row>
    <row r="165" spans="1:3">
      <c r="A165" s="1" t="s">
        <v>10223</v>
      </c>
      <c r="B165" s="1" t="str">
        <f>_xlfn.TEXTBEFORE(Table3[[#This Row],[all fluxes from min_flux_sum]]," ",,,,"")</f>
        <v>RXN-COAt_c_r_REV-SPONT</v>
      </c>
      <c r="C165" s="1">
        <f>_xlfn.NUMBERVALUE(IFERROR(_xlfn.TEXTAFTER(Table3[[#This Row],[all fluxes from min_flux_sum]]," ",-1,,,""),""))</f>
        <v>1.2573952786761501E-2</v>
      </c>
    </row>
    <row r="166" spans="1:3">
      <c r="A166" s="1" t="s">
        <v>10224</v>
      </c>
      <c r="B166" s="1" t="str">
        <f>_xlfn.TEXTBEFORE(Table3[[#This Row],[all fluxes from min_flux_sum]]," ",,,,"")</f>
        <v>RXN-COAt_c_rm_REV-SPONT</v>
      </c>
      <c r="C166" s="1">
        <f>_xlfn.NUMBERVALUE(IFERROR(_xlfn.TEXTAFTER(Table3[[#This Row],[all fluxes from min_flux_sum]]," ",-1,,,""),""))</f>
        <v>0.114897337969102</v>
      </c>
    </row>
    <row r="167" spans="1:3">
      <c r="A167" s="1" t="s">
        <v>10225</v>
      </c>
      <c r="B167" s="1" t="str">
        <f>_xlfn.TEXTBEFORE(Table3[[#This Row],[all fluxes from min_flux_sum]]," ",,,,"")</f>
        <v>RXN-COBALT2t_c_e_FWD-SPONT</v>
      </c>
      <c r="C167" s="1">
        <f>_xlfn.NUMBERVALUE(IFERROR(_xlfn.TEXTAFTER(Table3[[#This Row],[all fluxes from min_flux_sum]]," ",-1,,,""),""))</f>
        <v>1.6692665377999999E-8</v>
      </c>
    </row>
    <row r="168" spans="1:3">
      <c r="A168" s="1" t="s">
        <v>10226</v>
      </c>
      <c r="B168" s="1" t="str">
        <f>_xlfn.TEXTBEFORE(Table3[[#This Row],[all fluxes from min_flux_sum]]," ",,,,"")</f>
        <v>RXN-COBALT2t_c_x_REV-SPONT</v>
      </c>
      <c r="C168" s="1">
        <f>_xlfn.NUMBERVALUE(IFERROR(_xlfn.TEXTAFTER(Table3[[#This Row],[all fluxes from min_flux_sum]]," ",-1,,,""),""))</f>
        <v>7.741132796E-9</v>
      </c>
    </row>
    <row r="169" spans="1:3">
      <c r="A169" s="1" t="s">
        <v>10227</v>
      </c>
      <c r="B169" s="1" t="str">
        <f>_xlfn.TEXTBEFORE(Table3[[#This Row],[all fluxes from min_flux_sum]]," ",,,,"")</f>
        <v>RXN-compACYLCOA_rm_FWD-SPONT</v>
      </c>
      <c r="C169" s="1">
        <f>_xlfn.NUMBERVALUE(IFERROR(_xlfn.TEXTAFTER(Table3[[#This Row],[all fluxes from min_flux_sum]]," ",-1,,,""),""))</f>
        <v>8.8698936091914204E-2</v>
      </c>
    </row>
    <row r="170" spans="1:3">
      <c r="A170" s="1" t="s">
        <v>10228</v>
      </c>
      <c r="B170" s="1" t="str">
        <f>_xlfn.TEXTBEFORE(Table3[[#This Row],[all fluxes from min_flux_sum]]," ",,,,"")</f>
        <v>RXN-compCER_r_FWD-SPONT</v>
      </c>
      <c r="C170" s="1">
        <f>_xlfn.NUMBERVALUE(IFERROR(_xlfn.TEXTAFTER(Table3[[#This Row],[all fluxes from min_flux_sum]]," ",-1,,,""),""))</f>
        <v>3.06508769499093E-3</v>
      </c>
    </row>
    <row r="171" spans="1:3">
      <c r="A171" s="1" t="s">
        <v>10229</v>
      </c>
      <c r="B171" s="1" t="str">
        <f>_xlfn.TEXTBEFORE(Table3[[#This Row],[all fluxes from min_flux_sum]]," ",,,,"")</f>
        <v>RXN-compFALPD_c_REV-SPONT</v>
      </c>
      <c r="C171" s="1">
        <f>_xlfn.NUMBERVALUE(IFERROR(_xlfn.TEXTAFTER(Table3[[#This Row],[all fluxes from min_flux_sum]]," ",-1,,,""),""))</f>
        <v>1.2997891652129299E-3</v>
      </c>
    </row>
    <row r="172" spans="1:3">
      <c r="A172" s="1" t="s">
        <v>10230</v>
      </c>
      <c r="B172" s="1" t="str">
        <f>_xlfn.TEXTBEFORE(Table3[[#This Row],[all fluxes from min_flux_sum]]," ",,,,"")</f>
        <v>RXN-compFALPD_rm_REV-SPONT</v>
      </c>
      <c r="C172" s="1">
        <f>_xlfn.NUMBERVALUE(IFERROR(_xlfn.TEXTAFTER(Table3[[#This Row],[all fluxes from min_flux_sum]]," ",-1,,,""),""))</f>
        <v>6.6646867701617004E-4</v>
      </c>
    </row>
    <row r="173" spans="1:3">
      <c r="A173" s="1" t="s">
        <v>10231</v>
      </c>
      <c r="B173" s="1" t="str">
        <f>_xlfn.TEXTBEFORE(Table3[[#This Row],[all fluxes from min_flux_sum]]," ",,,,"")</f>
        <v>RXN-CPPPGO_c_FWD-rt5829</v>
      </c>
      <c r="C173" s="1">
        <f>_xlfn.NUMBERVALUE(IFERROR(_xlfn.TEXTAFTER(Table3[[#This Row],[all fluxes from min_flux_sum]]," ",-1,,,""),""))</f>
        <v>3.7977240313311899E-5</v>
      </c>
    </row>
    <row r="174" spans="1:3">
      <c r="A174" s="1" t="s">
        <v>10232</v>
      </c>
      <c r="B174" s="1" t="str">
        <f>_xlfn.TEXTBEFORE(Table3[[#This Row],[all fluxes from min_flux_sum]]," ",,,,"")</f>
        <v>RXN-CS_m_FWD-CIT13</v>
      </c>
      <c r="C174" s="1">
        <f>_xlfn.NUMBERVALUE(IFERROR(_xlfn.TEXTAFTER(Table3[[#This Row],[all fluxes from min_flux_sum]]," ",-1,,,""),""))</f>
        <v>5.3651367084847497</v>
      </c>
    </row>
    <row r="175" spans="1:3">
      <c r="A175" s="1" t="s">
        <v>10233</v>
      </c>
      <c r="B175" s="1" t="str">
        <f>_xlfn.TEXTBEFORE(Table3[[#This Row],[all fluxes from min_flux_sum]]," ",,,,"")</f>
        <v>RXN-CTPS1_c_FWD-rt8107</v>
      </c>
      <c r="C175" s="1">
        <f>_xlfn.NUMBERVALUE(IFERROR(_xlfn.TEXTAFTER(Table3[[#This Row],[all fluxes from min_flux_sum]]," ",-1,,,""),""))</f>
        <v>3.3637165466174797E-2</v>
      </c>
    </row>
    <row r="176" spans="1:3">
      <c r="A176" s="1" t="s">
        <v>10234</v>
      </c>
      <c r="B176" s="1" t="str">
        <f>_xlfn.TEXTBEFORE(Table3[[#This Row],[all fluxes from min_flux_sum]]," ",,,,"")</f>
        <v>RXN-CTPt_c_rm_FWD-SPONT</v>
      </c>
      <c r="C176" s="1">
        <f>_xlfn.NUMBERVALUE(IFERROR(_xlfn.TEXTAFTER(Table3[[#This Row],[all fluxes from min_flux_sum]]," ",-1,,,""),""))</f>
        <v>7.6167866333266707E-2</v>
      </c>
    </row>
    <row r="177" spans="1:3">
      <c r="A177" s="1" t="s">
        <v>10235</v>
      </c>
      <c r="B177" s="1" t="str">
        <f>_xlfn.TEXTBEFORE(Table3[[#This Row],[all fluxes from min_flux_sum]]," ",,,,"")</f>
        <v>RXN-CU2t_c_e_FWD-UNKNOWN</v>
      </c>
      <c r="C177" s="1">
        <f>_xlfn.NUMBERVALUE(IFERROR(_xlfn.TEXTAFTER(Table3[[#This Row],[all fluxes from min_flux_sum]]," ",-1,,,""),""))</f>
        <v>4.3298208596535001E-5</v>
      </c>
    </row>
    <row r="178" spans="1:3">
      <c r="A178" s="1" t="s">
        <v>10236</v>
      </c>
      <c r="B178" s="1" t="str">
        <f>_xlfn.TEXTBEFORE(Table3[[#This Row],[all fluxes from min_flux_sum]]," ",,,,"")</f>
        <v>RXN-CYSS_c_FWD-rt3663</v>
      </c>
      <c r="C178" s="1">
        <f>_xlfn.NUMBERVALUE(IFERROR(_xlfn.TEXTAFTER(Table3[[#This Row],[all fluxes from min_flux_sum]]," ",-1,,,""),""))</f>
        <v>7.562264619296E-6</v>
      </c>
    </row>
    <row r="179" spans="1:3">
      <c r="A179" s="1" t="s">
        <v>10237</v>
      </c>
      <c r="B179" s="1" t="str">
        <f>_xlfn.TEXTBEFORE(Table3[[#This Row],[all fluxes from min_flux_sum]]," ",,,,"")</f>
        <v>RXN-CYSTGL_c_FWD-rt1131</v>
      </c>
      <c r="C179" s="1">
        <f>_xlfn.NUMBERVALUE(IFERROR(_xlfn.TEXTAFTER(Table3[[#This Row],[all fluxes from min_flux_sum]]," ",-1,,,""),""))</f>
        <v>3.7754770037863997E-5</v>
      </c>
    </row>
    <row r="180" spans="1:3">
      <c r="A180" s="1" t="s">
        <v>10238</v>
      </c>
      <c r="B180" s="1" t="str">
        <f>_xlfn.TEXTBEFORE(Table3[[#This Row],[all fluxes from min_flux_sum]]," ",,,,"")</f>
        <v>RXN-CYSTRS_c_FWD-rt1487</v>
      </c>
      <c r="C180" s="1">
        <f>_xlfn.NUMBERVALUE(IFERROR(_xlfn.TEXTAFTER(Table3[[#This Row],[all fluxes from min_flux_sum]]," ",-1,,,""),""))</f>
        <v>7.3870398810169998E-6</v>
      </c>
    </row>
    <row r="181" spans="1:3">
      <c r="A181" s="1" t="s">
        <v>10239</v>
      </c>
      <c r="B181" s="1" t="str">
        <f>_xlfn.TEXTBEFORE(Table3[[#This Row],[all fluxes from min_flux_sum]]," ",,,,"")</f>
        <v>RXN-CYSTS_c_FWD-rt7344</v>
      </c>
      <c r="C181" s="1">
        <f>_xlfn.NUMBERVALUE(IFERROR(_xlfn.TEXTAFTER(Table3[[#This Row],[all fluxes from min_flux_sum]]," ",-1,,,""),""))</f>
        <v>3.7754770037863997E-5</v>
      </c>
    </row>
    <row r="182" spans="1:3">
      <c r="A182" s="1" t="s">
        <v>10240</v>
      </c>
      <c r="B182" s="1" t="str">
        <f>_xlfn.TEXTBEFORE(Table3[[#This Row],[all fluxes from min_flux_sum]]," ",,,,"")</f>
        <v>RXN-CYTK1_c_FWD-UNKNOWN</v>
      </c>
      <c r="C182" s="1">
        <f>_xlfn.NUMBERVALUE(IFERROR(_xlfn.TEXTAFTER(Table3[[#This Row],[all fluxes from min_flux_sum]]," ",-1,,,""),""))</f>
        <v>5.8605901467607198E-2</v>
      </c>
    </row>
    <row r="183" spans="1:3">
      <c r="A183" s="1" t="s">
        <v>10241</v>
      </c>
      <c r="B183" s="1" t="str">
        <f>_xlfn.TEXTBEFORE(Table3[[#This Row],[all fluxes from min_flux_sum]]," ",,,,"")</f>
        <v>RXN-CYTK2_c_REV-UNKNOWN</v>
      </c>
      <c r="C183" s="1">
        <f>_xlfn.NUMBERVALUE(IFERROR(_xlfn.TEXTAFTER(Table3[[#This Row],[all fluxes from min_flux_sum]]," ",-1,,,""),""))</f>
        <v>2.6910774480286802E-3</v>
      </c>
    </row>
    <row r="184" spans="1:3">
      <c r="A184" s="1" t="s">
        <v>10242</v>
      </c>
      <c r="B184" s="1" t="str">
        <f>_xlfn.TEXTBEFORE(Table3[[#This Row],[all fluxes from min_flux_sum]]," ",,,,"")</f>
        <v>RXN-DAGK_rm_FWD-rt1788</v>
      </c>
      <c r="C184" s="1">
        <f>_xlfn.NUMBERVALUE(IFERROR(_xlfn.TEXTAFTER(Table3[[#This Row],[all fluxes from min_flux_sum]]," ",-1,,,""),""))</f>
        <v>1.7599894860435599E-2</v>
      </c>
    </row>
    <row r="185" spans="1:3">
      <c r="A185" s="1" t="s">
        <v>10243</v>
      </c>
      <c r="B185" s="1" t="str">
        <f>_xlfn.TEXTBEFORE(Table3[[#This Row],[all fluxes from min_flux_sum]]," ",,,,"")</f>
        <v>RXN-DAGt_c_r_REV-UNKNOWN</v>
      </c>
      <c r="C185" s="1">
        <f>_xlfn.NUMBERVALUE(IFERROR(_xlfn.TEXTAFTER(Table3[[#This Row],[all fluxes from min_flux_sum]]," ",-1,,,""),""))</f>
        <v>1.93313321903388E-2</v>
      </c>
    </row>
    <row r="186" spans="1:3">
      <c r="A186" s="1" t="s">
        <v>10244</v>
      </c>
      <c r="B186" s="1" t="str">
        <f>_xlfn.TEXTBEFORE(Table3[[#This Row],[all fluxes from min_flux_sum]]," ",,,,"")</f>
        <v>RXN-DAGt_c_rm_FWD-SPONT</v>
      </c>
      <c r="C186" s="1">
        <f>_xlfn.NUMBERVALUE(IFERROR(_xlfn.TEXTAFTER(Table3[[#This Row],[all fluxes from min_flux_sum]]," ",-1,,,""),""))</f>
        <v>1.93313321903388E-2</v>
      </c>
    </row>
    <row r="187" spans="1:3">
      <c r="A187" s="1" t="s">
        <v>10245</v>
      </c>
      <c r="B187" s="1" t="str">
        <f>_xlfn.TEXTBEFORE(Table3[[#This Row],[all fluxes from min_flux_sum]]," ",,,,"")</f>
        <v>RXN-DAGt_gm_rm_FWD-SPONT</v>
      </c>
      <c r="C187" s="1">
        <f>_xlfn.NUMBERVALUE(IFERROR(_xlfn.TEXTAFTER(Table3[[#This Row],[all fluxes from min_flux_sum]]," ",-1,,,""),""))</f>
        <v>3.06508769499093E-3</v>
      </c>
    </row>
    <row r="188" spans="1:3">
      <c r="A188" s="1" t="s">
        <v>10246</v>
      </c>
      <c r="B188" s="1" t="str">
        <f>_xlfn.TEXTBEFORE(Table3[[#This Row],[all fluxes from min_flux_sum]]," ",,,,"")</f>
        <v>RXN-DB4PS_c_FWD-rt8298</v>
      </c>
      <c r="C188" s="1">
        <f>_xlfn.NUMBERVALUE(IFERROR(_xlfn.TEXTAFTER(Table3[[#This Row],[all fluxes from min_flux_sum]]," ",-1,,,""),""))</f>
        <v>1.5184714954844E-4</v>
      </c>
    </row>
    <row r="189" spans="1:3">
      <c r="A189" s="1" t="s">
        <v>10247</v>
      </c>
      <c r="B189" s="1" t="str">
        <f>_xlfn.TEXTBEFORE(Table3[[#This Row],[all fluxes from min_flux_sum]]," ",,,,"")</f>
        <v>RXN-DCMPDA_c_FWD-rt0757</v>
      </c>
      <c r="C189" s="1">
        <f>_xlfn.NUMBERVALUE(IFERROR(_xlfn.TEXTAFTER(Table3[[#This Row],[all fluxes from min_flux_sum]]," ",-1,,,""),""))</f>
        <v>2.6910774480286802E-3</v>
      </c>
    </row>
    <row r="190" spans="1:3">
      <c r="A190" s="1" t="s">
        <v>10248</v>
      </c>
      <c r="B190" s="1" t="str">
        <f>_xlfn.TEXTBEFORE(Table3[[#This Row],[all fluxes from min_flux_sum]]," ",,,,"")</f>
        <v>RXN-DDPA_m_FWD-rt2234_m</v>
      </c>
      <c r="C190" s="1">
        <f>_xlfn.NUMBERVALUE(IFERROR(_xlfn.TEXTAFTER(Table3[[#This Row],[all fluxes from min_flux_sum]]," ",-1,,,""),""))</f>
        <v>5.7531169369345001E-5</v>
      </c>
    </row>
    <row r="191" spans="1:3">
      <c r="A191" s="1" t="s">
        <v>10249</v>
      </c>
      <c r="B191" s="1" t="str">
        <f>_xlfn.TEXTBEFORE(Table3[[#This Row],[all fluxes from min_flux_sum]]," ",,,,"")</f>
        <v>RXN-DGAT_rm_FWD-rt8092_rm</v>
      </c>
      <c r="C191" s="1">
        <f>_xlfn.NUMBERVALUE(IFERROR(_xlfn.TEXTAFTER(Table3[[#This Row],[all fluxes from min_flux_sum]]," ",-1,,,""),""))</f>
        <v>6.7627828671233004E-3</v>
      </c>
    </row>
    <row r="192" spans="1:3">
      <c r="A192" s="1" t="s">
        <v>10250</v>
      </c>
      <c r="B192" s="1" t="str">
        <f>_xlfn.TEXTBEFORE(Table3[[#This Row],[all fluxes from min_flux_sum]]," ",,,,"")</f>
        <v>RXN-DHAD1_m_FWD-rt1321</v>
      </c>
      <c r="C192" s="1">
        <f>_xlfn.NUMBERVALUE(IFERROR(_xlfn.TEXTAFTER(Table3[[#This Row],[all fluxes from min_flux_sum]]," ",-1,,,""),""))</f>
        <v>1.2127395867523399E-4</v>
      </c>
    </row>
    <row r="193" spans="1:3">
      <c r="A193" s="1" t="s">
        <v>10251</v>
      </c>
      <c r="B193" s="1" t="str">
        <f>_xlfn.TEXTBEFORE(Table3[[#This Row],[all fluxes from min_flux_sum]]," ",,,,"")</f>
        <v>RXN-DHAD2_m_FWD-rt1321</v>
      </c>
      <c r="C193" s="1">
        <f>_xlfn.NUMBERVALUE(IFERROR(_xlfn.TEXTAFTER(Table3[[#This Row],[all fluxes from min_flux_sum]]," ",-1,,,""),""))</f>
        <v>3.7754770037863997E-5</v>
      </c>
    </row>
    <row r="194" spans="1:3">
      <c r="A194" s="1" t="s">
        <v>10252</v>
      </c>
      <c r="B194" s="1" t="str">
        <f>_xlfn.TEXTBEFORE(Table3[[#This Row],[all fluxes from min_flux_sum]]," ",,,,"")</f>
        <v>RXN-DHFRi_c_FWD-rt3791_c</v>
      </c>
      <c r="C194" s="1">
        <f>_xlfn.NUMBERVALUE(IFERROR(_xlfn.TEXTAFTER(Table3[[#This Row],[all fluxes from min_flux_sum]]," ",-1,,,""),""))</f>
        <v>2.72900691455649E-3</v>
      </c>
    </row>
    <row r="195" spans="1:3">
      <c r="A195" s="1" t="s">
        <v>10253</v>
      </c>
      <c r="B195" s="1" t="str">
        <f>_xlfn.TEXTBEFORE(Table3[[#This Row],[all fluxes from min_flux_sum]]," ",,,,"")</f>
        <v>RXN-DHORDfum_c_FWD-rt6498</v>
      </c>
      <c r="C195" s="1">
        <f>_xlfn.NUMBERVALUE(IFERROR(_xlfn.TEXTAFTER(Table3[[#This Row],[all fluxes from min_flux_sum]]," ",-1,,,""),""))</f>
        <v>4.7664018457997601E-2</v>
      </c>
    </row>
    <row r="196" spans="1:3">
      <c r="A196" s="1" t="s">
        <v>10254</v>
      </c>
      <c r="B196" s="1" t="str">
        <f>_xlfn.TEXTBEFORE(Table3[[#This Row],[all fluxes from min_flux_sum]]," ",,,,"")</f>
        <v>RXN-DHORTS_c_REV-rt3923</v>
      </c>
      <c r="C196" s="1">
        <f>_xlfn.NUMBERVALUE(IFERROR(_xlfn.TEXTAFTER(Table3[[#This Row],[all fluxes from min_flux_sum]]," ",-1,,,""),""))</f>
        <v>4.7664018457997601E-2</v>
      </c>
    </row>
    <row r="197" spans="1:3">
      <c r="A197" s="1" t="s">
        <v>10255</v>
      </c>
      <c r="B197" s="1" t="str">
        <f>_xlfn.TEXTBEFORE(Table3[[#This Row],[all fluxes from min_flux_sum]]," ",,,,"")</f>
        <v>RXN-DHPPDA2_c_FWD-rt7138</v>
      </c>
      <c r="C197" s="1">
        <f>_xlfn.NUMBERVALUE(IFERROR(_xlfn.TEXTAFTER(Table3[[#This Row],[all fluxes from min_flux_sum]]," ",-1,,,""),""))</f>
        <v>7.5923574774219998E-5</v>
      </c>
    </row>
    <row r="198" spans="1:3">
      <c r="A198" s="1" t="s">
        <v>10256</v>
      </c>
      <c r="B198" s="1" t="str">
        <f>_xlfn.TEXTBEFORE(Table3[[#This Row],[all fluxes from min_flux_sum]]," ",,,,"")</f>
        <v>RXN-DHQS_c_FWD-rt3937</v>
      </c>
      <c r="C198" s="1">
        <f>_xlfn.NUMBERVALUE(IFERROR(_xlfn.TEXTAFTER(Table3[[#This Row],[all fluxes from min_flux_sum]]," ",-1,,,""),""))</f>
        <v>5.7531169369345001E-5</v>
      </c>
    </row>
    <row r="199" spans="1:3">
      <c r="A199" s="1" t="s">
        <v>10257</v>
      </c>
      <c r="B199" s="1" t="str">
        <f>_xlfn.TEXTBEFORE(Table3[[#This Row],[all fluxes from min_flux_sum]]," ",,,,"")</f>
        <v>RXN-DHQTi_c_FWD-rt2204</v>
      </c>
      <c r="C199" s="1">
        <f>_xlfn.NUMBERVALUE(IFERROR(_xlfn.TEXTAFTER(Table3[[#This Row],[all fluxes from min_flux_sum]]," ",-1,,,""),""))</f>
        <v>5.7531169369345001E-5</v>
      </c>
    </row>
    <row r="200" spans="1:3">
      <c r="A200" s="1" t="s">
        <v>10258</v>
      </c>
      <c r="B200" s="1" t="str">
        <f>_xlfn.TEXTBEFORE(Table3[[#This Row],[all fluxes from min_flux_sum]]," ",,,,"")</f>
        <v>RXN-DKMEOX_c_FWD-rt7962_c</v>
      </c>
      <c r="C200" s="1">
        <f>_xlfn.NUMBERVALUE(IFERROR(_xlfn.TEXTAFTER(Table3[[#This Row],[all fluxes from min_flux_sum]]," ",-1,,,""),""))</f>
        <v>3.7929005255074E-5</v>
      </c>
    </row>
    <row r="201" spans="1:3">
      <c r="A201" s="1" t="s">
        <v>10259</v>
      </c>
      <c r="B201" s="1" t="str">
        <f>_xlfn.TEXTBEFORE(Table3[[#This Row],[all fluxes from min_flux_sum]]," ",,,,"")</f>
        <v>RXN-DKMPPH_c_FWD-rt7962_DKMPPH_c</v>
      </c>
      <c r="C201" s="1">
        <f>_xlfn.NUMBERVALUE(IFERROR(_xlfn.TEXTAFTER(Table3[[#This Row],[all fluxes from min_flux_sum]]," ",-1,,,""),""))</f>
        <v>3.7929005255074E-5</v>
      </c>
    </row>
    <row r="202" spans="1:3">
      <c r="A202" s="1" t="s">
        <v>10260</v>
      </c>
      <c r="B202" s="1" t="str">
        <f>_xlfn.TEXTBEFORE(Table3[[#This Row],[all fluxes from min_flux_sum]]," ",,,,"")</f>
        <v>RXN-DMATT_c_FWD-rt4576</v>
      </c>
      <c r="C202" s="1">
        <f>_xlfn.NUMBERVALUE(IFERROR(_xlfn.TEXTAFTER(Table3[[#This Row],[all fluxes from min_flux_sum]]," ",-1,,,""),""))</f>
        <v>8.3726937745369101E-2</v>
      </c>
    </row>
    <row r="203" spans="1:3">
      <c r="A203" s="1" t="s">
        <v>10261</v>
      </c>
      <c r="B203" s="1" t="str">
        <f>_xlfn.TEXTBEFORE(Table3[[#This Row],[all fluxes from min_flux_sum]]," ",,,,"")</f>
        <v>RXN-DOCOSAt_c_rm_FWD-UNKNOWN</v>
      </c>
      <c r="C203" s="1">
        <f>_xlfn.NUMBERVALUE(IFERROR(_xlfn.TEXTAFTER(Table3[[#This Row],[all fluxes from min_flux_sum]]," ",-1,,,""),""))</f>
        <v>8.8128744231139996E-6</v>
      </c>
    </row>
    <row r="204" spans="1:3">
      <c r="A204" s="1" t="s">
        <v>10262</v>
      </c>
      <c r="B204" s="1" t="str">
        <f>_xlfn.TEXTBEFORE(Table3[[#This Row],[all fluxes from min_flux_sum]]," ",,,,"")</f>
        <v>RXN-DOLDPP_c_FWD-rt5681</v>
      </c>
      <c r="C204" s="1">
        <f>_xlfn.NUMBERVALUE(IFERROR(_xlfn.TEXTAFTER(Table3[[#This Row],[all fluxes from min_flux_sum]]," ",-1,,,""),""))</f>
        <v>5.8801714872476598E-3</v>
      </c>
    </row>
    <row r="205" spans="1:3">
      <c r="A205" s="1" t="s">
        <v>10263</v>
      </c>
      <c r="B205" s="1" t="str">
        <f>_xlfn.TEXTBEFORE(Table3[[#This Row],[all fluxes from min_flux_sum]]," ",,,,"")</f>
        <v>RXN-DOLDPt_c_l_FWD-UNKNOWN</v>
      </c>
      <c r="C205" s="1">
        <f>_xlfn.NUMBERVALUE(IFERROR(_xlfn.TEXTAFTER(Table3[[#This Row],[all fluxes from min_flux_sum]]," ",-1,,,""),""))</f>
        <v>5.8801714872476598E-3</v>
      </c>
    </row>
    <row r="206" spans="1:3">
      <c r="A206" s="1" t="s">
        <v>10264</v>
      </c>
      <c r="B206" s="1" t="str">
        <f>_xlfn.TEXTBEFORE(Table3[[#This Row],[all fluxes from min_flux_sum]]," ",,,,"")</f>
        <v>RXN-DOLPMT_c_FWD-rt5116</v>
      </c>
      <c r="C206" s="1">
        <f>_xlfn.NUMBERVALUE(IFERROR(_xlfn.TEXTAFTER(Table3[[#This Row],[all fluxes from min_flux_sum]]," ",-1,,,""),""))</f>
        <v>4.39007039721429E-2</v>
      </c>
    </row>
    <row r="207" spans="1:3">
      <c r="A207" s="1" t="s">
        <v>10265</v>
      </c>
      <c r="B207" s="1" t="str">
        <f>_xlfn.TEXTBEFORE(Table3[[#This Row],[all fluxes from min_flux_sum]]," ",,,,"")</f>
        <v>RXN-DOLPt_c_r_REV-SPONT</v>
      </c>
      <c r="C207" s="1">
        <f>_xlfn.NUMBERVALUE(IFERROR(_xlfn.TEXTAFTER(Table3[[#This Row],[all fluxes from min_flux_sum]]," ",-1,,,""),""))</f>
        <v>4.39007039721429E-2</v>
      </c>
    </row>
    <row r="208" spans="1:3">
      <c r="A208" s="1" t="s">
        <v>10266</v>
      </c>
      <c r="B208" s="1" t="str">
        <f>_xlfn.TEXTBEFORE(Table3[[#This Row],[all fluxes from min_flux_sum]]," ",,,,"")</f>
        <v>RXN-DPCOAK_c_FWD-rt2746</v>
      </c>
      <c r="C208" s="1">
        <f>_xlfn.NUMBERVALUE(IFERROR(_xlfn.TEXTAFTER(Table3[[#This Row],[all fluxes from min_flux_sum]]," ",-1,,,""),""))</f>
        <v>3.7929220612553998E-5</v>
      </c>
    </row>
    <row r="209" spans="1:3">
      <c r="A209" s="1" t="s">
        <v>10267</v>
      </c>
      <c r="B209" s="1" t="str">
        <f>_xlfn.TEXTBEFORE(Table3[[#This Row],[all fluxes from min_flux_sum]]," ",,,,"")</f>
        <v>RXN-DPMVD_c_FWD-rt3542</v>
      </c>
      <c r="C209" s="1">
        <f>_xlfn.NUMBERVALUE(IFERROR(_xlfn.TEXTAFTER(Table3[[#This Row],[all fluxes from min_flux_sum]]," ",-1,,,""),""))</f>
        <v>0.339383385544822</v>
      </c>
    </row>
    <row r="210" spans="1:3">
      <c r="A210" s="1" t="s">
        <v>10268</v>
      </c>
      <c r="B210" s="1" t="str">
        <f>_xlfn.TEXTBEFORE(Table3[[#This Row],[all fluxes from min_flux_sum]]," ",,,,"")</f>
        <v>RXN-DRAPPRy_c_FWD-rt8469</v>
      </c>
      <c r="C210" s="1">
        <f>_xlfn.NUMBERVALUE(IFERROR(_xlfn.TEXTAFTER(Table3[[#This Row],[all fluxes from min_flux_sum]]," ",-1,,,""),""))</f>
        <v>7.5923574774219998E-5</v>
      </c>
    </row>
    <row r="211" spans="1:3">
      <c r="A211" s="1" t="s">
        <v>10269</v>
      </c>
      <c r="B211" s="1" t="str">
        <f>_xlfn.TEXTBEFORE(Table3[[#This Row],[all fluxes from min_flux_sum]]," ",,,,"")</f>
        <v>RXN-DTMPK_c_FWD-rt6884</v>
      </c>
      <c r="C211" s="1">
        <f>_xlfn.NUMBERVALUE(IFERROR(_xlfn.TEXTAFTER(Table3[[#This Row],[all fluxes from min_flux_sum]]," ",-1,,,""),""))</f>
        <v>2.6910774480286802E-3</v>
      </c>
    </row>
    <row r="212" spans="1:3">
      <c r="A212" s="1" t="s">
        <v>10270</v>
      </c>
      <c r="B212" s="1" t="str">
        <f>_xlfn.TEXTBEFORE(Table3[[#This Row],[all fluxes from min_flux_sum]]," ",,,,"")</f>
        <v>RXN-E4Pt_c_m_FWD-SPONT</v>
      </c>
      <c r="C212" s="1">
        <f>_xlfn.NUMBERVALUE(IFERROR(_xlfn.TEXTAFTER(Table3[[#This Row],[all fluxes from min_flux_sum]]," ",-1,,,""),""))</f>
        <v>5.7531169369345001E-5</v>
      </c>
    </row>
    <row r="213" spans="1:3">
      <c r="A213" s="1" t="s">
        <v>10271</v>
      </c>
      <c r="B213" s="1" t="str">
        <f>_xlfn.TEXTBEFORE(Table3[[#This Row],[all fluxes from min_flux_sum]]," ",,,,"")</f>
        <v>RXN-EAR100y_c_FWD-rt0302</v>
      </c>
      <c r="C213" s="1">
        <f>_xlfn.NUMBERVALUE(IFERROR(_xlfn.TEXTAFTER(Table3[[#This Row],[all fluxes from min_flux_sum]]," ",-1,,,""),""))</f>
        <v>0.10052737013605199</v>
      </c>
    </row>
    <row r="214" spans="1:3">
      <c r="A214" s="1" t="s">
        <v>10272</v>
      </c>
      <c r="B214" s="1" t="str">
        <f>_xlfn.TEXTBEFORE(Table3[[#This Row],[all fluxes from min_flux_sum]]," ",,,,"")</f>
        <v>RXN-EAR120y_c_FWD-rt0302</v>
      </c>
      <c r="C214" s="1">
        <f>_xlfn.NUMBERVALUE(IFERROR(_xlfn.TEXTAFTER(Table3[[#This Row],[all fluxes from min_flux_sum]]," ",-1,,,""),""))</f>
        <v>0.10052737013605199</v>
      </c>
    </row>
    <row r="215" spans="1:3">
      <c r="A215" s="1" t="s">
        <v>10273</v>
      </c>
      <c r="B215" s="1" t="str">
        <f>_xlfn.TEXTBEFORE(Table3[[#This Row],[all fluxes from min_flux_sum]]," ",,,,"")</f>
        <v>RXN-EAR140y_c_FWD-rt0302</v>
      </c>
      <c r="C215" s="1">
        <f>_xlfn.NUMBERVALUE(IFERROR(_xlfn.TEXTAFTER(Table3[[#This Row],[all fluxes from min_flux_sum]]," ",-1,,,""),""))</f>
        <v>0.10052737013605199</v>
      </c>
    </row>
    <row r="216" spans="1:3">
      <c r="A216" s="1" t="s">
        <v>10274</v>
      </c>
      <c r="B216" s="1" t="str">
        <f>_xlfn.TEXTBEFORE(Table3[[#This Row],[all fluxes from min_flux_sum]]," ",,,,"")</f>
        <v>RXN-EAR160y_c_FWD-rt0302</v>
      </c>
      <c r="C216" s="1">
        <f>_xlfn.NUMBERVALUE(IFERROR(_xlfn.TEXTAFTER(Table3[[#This Row],[all fluxes from min_flux_sum]]," ",-1,,,""),""))</f>
        <v>0.10052737013605199</v>
      </c>
    </row>
    <row r="217" spans="1:3">
      <c r="A217" s="1" t="s">
        <v>10275</v>
      </c>
      <c r="B217" s="1" t="str">
        <f>_xlfn.TEXTBEFORE(Table3[[#This Row],[all fluxes from min_flux_sum]]," ",,,,"")</f>
        <v>RXN-EAR180y_c_FWD-rt0302</v>
      </c>
      <c r="C217" s="1">
        <f>_xlfn.NUMBERVALUE(IFERROR(_xlfn.TEXTAFTER(Table3[[#This Row],[all fluxes from min_flux_sum]]," ",-1,,,""),""))</f>
        <v>7.6144769968107096E-2</v>
      </c>
    </row>
    <row r="218" spans="1:3">
      <c r="A218" s="1" t="s">
        <v>10276</v>
      </c>
      <c r="B218" s="1" t="str">
        <f>_xlfn.TEXTBEFORE(Table3[[#This Row],[all fluxes from min_flux_sum]]," ",,,,"")</f>
        <v>RXN-EAR40y_c_FWD-rt0302</v>
      </c>
      <c r="C218" s="1">
        <f>_xlfn.NUMBERVALUE(IFERROR(_xlfn.TEXTAFTER(Table3[[#This Row],[all fluxes from min_flux_sum]]," ",-1,,,""),""))</f>
        <v>0.10052737013605199</v>
      </c>
    </row>
    <row r="219" spans="1:3">
      <c r="A219" s="1" t="s">
        <v>10277</v>
      </c>
      <c r="B219" s="1" t="str">
        <f>_xlfn.TEXTBEFORE(Table3[[#This Row],[all fluxes from min_flux_sum]]," ",,,,"")</f>
        <v>RXN-EAR60y_c_FWD-rt0302</v>
      </c>
      <c r="C219" s="1">
        <f>_xlfn.NUMBERVALUE(IFERROR(_xlfn.TEXTAFTER(Table3[[#This Row],[all fluxes from min_flux_sum]]," ",-1,,,""),""))</f>
        <v>0.10052737013605199</v>
      </c>
    </row>
    <row r="220" spans="1:3">
      <c r="A220" s="1" t="s">
        <v>10278</v>
      </c>
      <c r="B220" s="1" t="str">
        <f>_xlfn.TEXTBEFORE(Table3[[#This Row],[all fluxes from min_flux_sum]]," ",,,,"")</f>
        <v>RXN-EAR80y_c_FWD-rt0302</v>
      </c>
      <c r="C220" s="1">
        <f>_xlfn.NUMBERVALUE(IFERROR(_xlfn.TEXTAFTER(Table3[[#This Row],[all fluxes from min_flux_sum]]," ",-1,,,""),""))</f>
        <v>0.10052737013605199</v>
      </c>
    </row>
    <row r="221" spans="1:3">
      <c r="A221" s="1" t="s">
        <v>10279</v>
      </c>
      <c r="B221" s="1" t="str">
        <f>_xlfn.TEXTBEFORE(Table3[[#This Row],[all fluxes from min_flux_sum]]," ",,,,"")</f>
        <v>RXN-ECOAR200_rm_FWD-rt7873</v>
      </c>
      <c r="C221" s="1">
        <f>_xlfn.NUMBERVALUE(IFERROR(_xlfn.TEXTAFTER(Table3[[#This Row],[all fluxes from min_flux_sum]]," ",-1,,,""),""))</f>
        <v>9.0211111371717705E-3</v>
      </c>
    </row>
    <row r="222" spans="1:3">
      <c r="A222" s="1" t="s">
        <v>10280</v>
      </c>
      <c r="B222" s="1" t="str">
        <f>_xlfn.TEXTBEFORE(Table3[[#This Row],[all fluxes from min_flux_sum]]," ",,,,"")</f>
        <v>RXN-ECOAR220_rm_FWD-rt7873</v>
      </c>
      <c r="C222" s="1">
        <f>_xlfn.NUMBERVALUE(IFERROR(_xlfn.TEXTAFTER(Table3[[#This Row],[all fluxes from min_flux_sum]]," ",-1,,,""),""))</f>
        <v>9.0211111371717705E-3</v>
      </c>
    </row>
    <row r="223" spans="1:3">
      <c r="A223" s="1" t="s">
        <v>10281</v>
      </c>
      <c r="B223" s="1" t="str">
        <f>_xlfn.TEXTBEFORE(Table3[[#This Row],[all fluxes from min_flux_sum]]," ",,,,"")</f>
        <v>RXN-ECOAR240_rm_FWD-rt7873</v>
      </c>
      <c r="C223" s="1">
        <f>_xlfn.NUMBERVALUE(IFERROR(_xlfn.TEXTAFTER(Table3[[#This Row],[all fluxes from min_flux_sum]]," ",-1,,,""),""))</f>
        <v>7.3793152475655497E-3</v>
      </c>
    </row>
    <row r="224" spans="1:3">
      <c r="A224" s="1" t="s">
        <v>10282</v>
      </c>
      <c r="B224" s="1" t="str">
        <f>_xlfn.TEXTBEFORE(Table3[[#This Row],[all fluxes from min_flux_sum]]," ",,,,"")</f>
        <v>RXN-ECOAR260_rm_FWD-rt7873</v>
      </c>
      <c r="C224" s="1">
        <f>_xlfn.NUMBERVALUE(IFERROR(_xlfn.TEXTAFTER(Table3[[#This Row],[all fluxes from min_flux_sum]]," ",-1,,,""),""))</f>
        <v>1.53254384749546E-3</v>
      </c>
    </row>
    <row r="225" spans="1:3">
      <c r="A225" s="1" t="s">
        <v>10283</v>
      </c>
      <c r="B225" s="1" t="str">
        <f>_xlfn.TEXTBEFORE(Table3[[#This Row],[all fluxes from min_flux_sum]]," ",,,,"")</f>
        <v>RXN-ENO_c_FWD-rt0669</v>
      </c>
      <c r="C225" s="1">
        <f>_xlfn.NUMBERVALUE(IFERROR(_xlfn.TEXTAFTER(Table3[[#This Row],[all fluxes from min_flux_sum]]," ",-1,,,""),""))</f>
        <v>5.4140345858692998</v>
      </c>
    </row>
    <row r="226" spans="1:3">
      <c r="A226" s="1" t="s">
        <v>10284</v>
      </c>
      <c r="B226" s="1" t="str">
        <f>_xlfn.TEXTBEFORE(Table3[[#This Row],[all fluxes from min_flux_sum]]," ",,,,"")</f>
        <v>RXN-FACOAE183_c_FWD-rt0088</v>
      </c>
      <c r="C226" s="1">
        <f>_xlfn.NUMBERVALUE(IFERROR(_xlfn.TEXTAFTER(Table3[[#This Row],[all fluxes from min_flux_sum]]," ",-1,,,""),""))</f>
        <v>1.0160749592177999E-5</v>
      </c>
    </row>
    <row r="227" spans="1:3">
      <c r="A227" s="1" t="s">
        <v>10285</v>
      </c>
      <c r="B227" s="1" t="str">
        <f>_xlfn.TEXTBEFORE(Table3[[#This Row],[all fluxes from min_flux_sum]]," ",,,,"")</f>
        <v>RXN-FACOAL160_rm_FWD-rt2799_rm</v>
      </c>
      <c r="C227" s="1">
        <f>_xlfn.NUMBERVALUE(IFERROR(_xlfn.TEXTAFTER(Table3[[#This Row],[all fluxes from min_flux_sum]]," ",-1,,,""),""))</f>
        <v>1.5186469779599799E-4</v>
      </c>
    </row>
    <row r="228" spans="1:3">
      <c r="A228" s="1" t="s">
        <v>10286</v>
      </c>
      <c r="B228" s="1" t="str">
        <f>_xlfn.TEXTBEFORE(Table3[[#This Row],[all fluxes from min_flux_sum]]," ",,,,"")</f>
        <v>RXN-FACOAL180_rm_FWD-rt2799_rm</v>
      </c>
      <c r="C228" s="1">
        <f>_xlfn.NUMBERVALUE(IFERROR(_xlfn.TEXTAFTER(Table3[[#This Row],[all fluxes from min_flux_sum]]," ",-1,,,""),""))</f>
        <v>1.01238905149389E-4</v>
      </c>
    </row>
    <row r="229" spans="1:3">
      <c r="A229" s="1" t="s">
        <v>10287</v>
      </c>
      <c r="B229" s="1" t="str">
        <f>_xlfn.TEXTBEFORE(Table3[[#This Row],[all fluxes from min_flux_sum]]," ",,,,"")</f>
        <v>RXN-FACOAL181_rm_FWD-rt2799_rm</v>
      </c>
      <c r="C229" s="1">
        <f>_xlfn.NUMBERVALUE(IFERROR(_xlfn.TEXTAFTER(Table3[[#This Row],[all fluxes from min_flux_sum]]," ",-1,,,""),""))</f>
        <v>1.85837157880296E-4</v>
      </c>
    </row>
    <row r="230" spans="1:3">
      <c r="A230" s="1" t="s">
        <v>10288</v>
      </c>
      <c r="B230" s="1" t="str">
        <f>_xlfn.TEXTBEFORE(Table3[[#This Row],[all fluxes from min_flux_sum]]," ",,,,"")</f>
        <v>RXN-FACOAL182_rm_FWD-rt2799_rm</v>
      </c>
      <c r="C230" s="1">
        <f>_xlfn.NUMBERVALUE(IFERROR(_xlfn.TEXTAFTER(Table3[[#This Row],[all fluxes from min_flux_sum]]," ",-1,,,""),""))</f>
        <v>2.37038915542279E-4</v>
      </c>
    </row>
    <row r="231" spans="1:3">
      <c r="A231" s="1" t="s">
        <v>10289</v>
      </c>
      <c r="B231" s="1" t="str">
        <f>_xlfn.TEXTBEFORE(Table3[[#This Row],[all fluxes from min_flux_sum]]," ",,,,"")</f>
        <v>RXN-FACOAL183_rm_FWD-rt2799_rm</v>
      </c>
      <c r="C231" s="1">
        <f>_xlfn.NUMBERVALUE(IFERROR(_xlfn.TEXTAFTER(Table3[[#This Row],[all fluxes from min_flux_sum]]," ",-1,,,""),""))</f>
        <v>5.8390653730740997E-5</v>
      </c>
    </row>
    <row r="232" spans="1:3">
      <c r="A232" s="1" t="s">
        <v>10290</v>
      </c>
      <c r="B232" s="1" t="str">
        <f>_xlfn.TEXTBEFORE(Table3[[#This Row],[all fluxes from min_flux_sum]]," ",,,,"")</f>
        <v>RXN-FACOAL220_rm_FWD-rt1544_rm</v>
      </c>
      <c r="C232" s="1">
        <f>_xlfn.NUMBERVALUE(IFERROR(_xlfn.TEXTAFTER(Table3[[#This Row],[all fluxes from min_flux_sum]]," ",-1,,,""),""))</f>
        <v>2.1309162117167E-5</v>
      </c>
    </row>
    <row r="233" spans="1:3">
      <c r="A233" s="1" t="s">
        <v>10291</v>
      </c>
      <c r="B233" s="1" t="str">
        <f>_xlfn.TEXTBEFORE(Table3[[#This Row],[all fluxes from min_flux_sum]]," ",,,,"")</f>
        <v>RXN-FALPDt_c_rm_REV-UNKNOWN</v>
      </c>
      <c r="C233" s="1">
        <f>_xlfn.NUMBERVALUE(IFERROR(_xlfn.TEXTAFTER(Table3[[#This Row],[all fluxes from min_flux_sum]]," ",-1,,,""),""))</f>
        <v>1.2997891652129299E-3</v>
      </c>
    </row>
    <row r="234" spans="1:3">
      <c r="A234" s="1" t="s">
        <v>10292</v>
      </c>
      <c r="B234" s="1" t="str">
        <f>_xlfn.TEXTBEFORE(Table3[[#This Row],[all fluxes from min_flux_sum]]," ",,,,"")</f>
        <v>RXN-FBA_c_FWD-rt7052</v>
      </c>
      <c r="C234" s="1">
        <f>_xlfn.NUMBERVALUE(IFERROR(_xlfn.TEXTAFTER(Table3[[#This Row],[all fluxes from min_flux_sum]]," ",-1,,,""),""))</f>
        <v>2.79633910028421</v>
      </c>
    </row>
    <row r="235" spans="1:3">
      <c r="A235" s="1" t="s">
        <v>10293</v>
      </c>
      <c r="B235" s="1" t="str">
        <f>_xlfn.TEXTBEFORE(Table3[[#This Row],[all fluxes from min_flux_sum]]," ",,,,"")</f>
        <v>RXN-FCLT_m_FWD-rt7907</v>
      </c>
      <c r="C235" s="1">
        <f>_xlfn.NUMBERVALUE(IFERROR(_xlfn.TEXTAFTER(Table3[[#This Row],[all fluxes from min_flux_sum]]," ",-1,,,""),""))</f>
        <v>3.7977240313311899E-5</v>
      </c>
    </row>
    <row r="236" spans="1:3">
      <c r="A236" s="1" t="s">
        <v>10294</v>
      </c>
      <c r="B236" s="1" t="str">
        <f>_xlfn.TEXTBEFORE(Table3[[#This Row],[all fluxes from min_flux_sum]]," ",,,,"")</f>
        <v>RXN-FE2t_c_e_FWD-rt0996</v>
      </c>
      <c r="C236" s="1">
        <f>_xlfn.NUMBERVALUE(IFERROR(_xlfn.TEXTAFTER(Table3[[#This Row],[all fluxes from min_flux_sum]]," ",-1,,,""),""))</f>
        <v>2.8989245596143298E-4</v>
      </c>
    </row>
    <row r="237" spans="1:3">
      <c r="A237" s="1" t="s">
        <v>10295</v>
      </c>
      <c r="B237" s="1" t="str">
        <f>_xlfn.TEXTBEFORE(Table3[[#This Row],[all fluxes from min_flux_sum]]," ",,,,"")</f>
        <v>RXN-FE2t_c_m_FWD-UNKNOWN</v>
      </c>
      <c r="C237" s="1">
        <f>_xlfn.NUMBERVALUE(IFERROR(_xlfn.TEXTAFTER(Table3[[#This Row],[all fluxes from min_flux_sum]]," ",-1,,,""),""))</f>
        <v>3.797821849584E-5</v>
      </c>
    </row>
    <row r="238" spans="1:3">
      <c r="A238" s="1" t="s">
        <v>10296</v>
      </c>
      <c r="B238" s="1" t="str">
        <f>_xlfn.TEXTBEFORE(Table3[[#This Row],[all fluxes from min_flux_sum]]," ",,,,"")</f>
        <v>RXN-FE3t_c_e_FWD-rt74770996</v>
      </c>
      <c r="C238" s="1">
        <f>_xlfn.NUMBERVALUE(IFERROR(_xlfn.TEXTAFTER(Table3[[#This Row],[all fluxes from min_flux_sum]]," ",-1,,,""),""))</f>
        <v>4.9166785800000001E-10</v>
      </c>
    </row>
    <row r="239" spans="1:3">
      <c r="A239" s="1" t="s">
        <v>10297</v>
      </c>
      <c r="B239" s="1" t="str">
        <f>_xlfn.TEXTBEFORE(Table3[[#This Row],[all fluxes from min_flux_sum]]," ",,,,"")</f>
        <v>RXN-FECOOR_m_FWD-FECOORCPLX1</v>
      </c>
      <c r="C239" s="1">
        <f>_xlfn.NUMBERVALUE(IFERROR(_xlfn.TEXTAFTER(Table3[[#This Row],[all fluxes from min_flux_sum]]," ",-1,,,""),""))</f>
        <v>10.9469625903779</v>
      </c>
    </row>
    <row r="240" spans="1:3">
      <c r="A240" s="1" t="s">
        <v>10298</v>
      </c>
      <c r="B240" s="1" t="str">
        <f>_xlfn.TEXTBEFORE(Table3[[#This Row],[all fluxes from min_flux_sum]]," ",,,,"")</f>
        <v>RXN-FECRq9_m_FWD-FECRq9CPLX</v>
      </c>
      <c r="C240" s="1">
        <f>_xlfn.NUMBERVALUE(IFERROR(_xlfn.TEXTAFTER(Table3[[#This Row],[all fluxes from min_flux_sum]]," ",-1,,,""),""))</f>
        <v>21.893925180755801</v>
      </c>
    </row>
    <row r="241" spans="1:3">
      <c r="A241" s="1" t="s">
        <v>10299</v>
      </c>
      <c r="B241" s="1" t="str">
        <f>_xlfn.TEXTBEFORE(Table3[[#This Row],[all fluxes from min_flux_sum]]," ",,,,"")</f>
        <v>RXN-FMNAT_m_FWD-rt3174_m</v>
      </c>
      <c r="C241" s="1">
        <f>_xlfn.NUMBERVALUE(IFERROR(_xlfn.TEXTAFTER(Table3[[#This Row],[all fluxes from min_flux_sum]]," ",-1,,,""),""))</f>
        <v>2.9551548534999999E-8</v>
      </c>
    </row>
    <row r="242" spans="1:3">
      <c r="A242" s="1" t="s">
        <v>10300</v>
      </c>
      <c r="B242" s="1" t="str">
        <f>_xlfn.TEXTBEFORE(Table3[[#This Row],[all fluxes from min_flux_sum]]," ",,,,"")</f>
        <v>RXN-FMNRx_c_FWD-rt8485</v>
      </c>
      <c r="C242" s="1">
        <f>_xlfn.NUMBERVALUE(IFERROR(_xlfn.TEXTAFTER(Table3[[#This Row],[all fluxes from min_flux_sum]]," ",-1,,,""),""))</f>
        <v>2.1221704450000001E-9</v>
      </c>
    </row>
    <row r="243" spans="1:3">
      <c r="A243" s="1" t="s">
        <v>10301</v>
      </c>
      <c r="B243" s="1" t="str">
        <f>_xlfn.TEXTBEFORE(Table3[[#This Row],[all fluxes from min_flux_sum]]," ",,,,"")</f>
        <v>RXN-FOLR_c_FWD-rt3791_c</v>
      </c>
      <c r="C243" s="1">
        <f>_xlfn.NUMBERVALUE(IFERROR(_xlfn.TEXTAFTER(Table3[[#This Row],[all fluxes from min_flux_sum]]," ",-1,,,""),""))</f>
        <v>3.7929466527805003E-5</v>
      </c>
    </row>
    <row r="244" spans="1:3">
      <c r="A244" s="1" t="s">
        <v>10302</v>
      </c>
      <c r="B244" s="1" t="str">
        <f>_xlfn.TEXTBEFORE(Table3[[#This Row],[all fluxes from min_flux_sum]]," ",,,,"")</f>
        <v>RXN-FOLt_c_e_FWD-SPONT</v>
      </c>
      <c r="C244" s="1">
        <f>_xlfn.NUMBERVALUE(IFERROR(_xlfn.TEXTAFTER(Table3[[#This Row],[all fluxes from min_flux_sum]]," ",-1,,,""),""))</f>
        <v>3.7929466527805003E-5</v>
      </c>
    </row>
    <row r="245" spans="1:3">
      <c r="A245" s="1" t="s">
        <v>10303</v>
      </c>
      <c r="B245" s="1" t="str">
        <f>_xlfn.TEXTBEFORE(Table3[[#This Row],[all fluxes from min_flux_sum]]," ",,,,"")</f>
        <v>RXN-FRDPt_c_l_REV-UNKNOWN</v>
      </c>
      <c r="C245" s="1">
        <f>_xlfn.NUMBERVALUE(IFERROR(_xlfn.TEXTAFTER(Table3[[#This Row],[all fluxes from min_flux_sum]]," ",-1,,,""),""))</f>
        <v>5.8801714872476598E-3</v>
      </c>
    </row>
    <row r="246" spans="1:3">
      <c r="A246" s="1" t="s">
        <v>10304</v>
      </c>
      <c r="B246" s="1" t="str">
        <f>_xlfn.TEXTBEFORE(Table3[[#This Row],[all fluxes from min_flux_sum]]," ",,,,"")</f>
        <v>RXN-FRDPt_c_m_FWD-SPONT</v>
      </c>
      <c r="C246" s="1">
        <f>_xlfn.NUMBERVALUE(IFERROR(_xlfn.TEXTAFTER(Table3[[#This Row],[all fluxes from min_flux_sum]]," ",-1,,,""),""))</f>
        <v>3.7950170785674998E-5</v>
      </c>
    </row>
    <row r="247" spans="1:3">
      <c r="A247" s="1" t="s">
        <v>10305</v>
      </c>
      <c r="B247" s="1" t="str">
        <f>_xlfn.TEXTBEFORE(Table3[[#This Row],[all fluxes from min_flux_sum]]," ",,,,"")</f>
        <v>RXN-FRTT_l_FWD-rt4281</v>
      </c>
      <c r="C247" s="1">
        <f>_xlfn.NUMBERVALUE(IFERROR(_xlfn.TEXTAFTER(Table3[[#This Row],[all fluxes from min_flux_sum]]," ",-1,,,""),""))</f>
        <v>5.8801714872476598E-3</v>
      </c>
    </row>
    <row r="248" spans="1:3">
      <c r="A248" s="1" t="s">
        <v>10306</v>
      </c>
      <c r="B248" s="1" t="str">
        <f>_xlfn.TEXTBEFORE(Table3[[#This Row],[all fluxes from min_flux_sum]]," ",,,,"")</f>
        <v>RXN-FTHFL_c_FWD-UNKNOWN</v>
      </c>
      <c r="C248" s="1">
        <f>_xlfn.NUMBERVALUE(IFERROR(_xlfn.TEXTAFTER(Table3[[#This Row],[all fluxes from min_flux_sum]]," ",-1,,,""),""))</f>
        <v>3.9170107773245602E-2</v>
      </c>
    </row>
    <row r="249" spans="1:3">
      <c r="A249" s="1" t="s">
        <v>10307</v>
      </c>
      <c r="B249" s="1" t="str">
        <f>_xlfn.TEXTBEFORE(Table3[[#This Row],[all fluxes from min_flux_sum]]," ",,,,"")</f>
        <v>RXN-FUM_c_FWD-rt5633_c</v>
      </c>
      <c r="C249" s="1">
        <f>_xlfn.NUMBERVALUE(IFERROR(_xlfn.TEXTAFTER(Table3[[#This Row],[all fluxes from min_flux_sum]]," ",-1,,,""),""))</f>
        <v>6.4142213875430898E-2</v>
      </c>
    </row>
    <row r="250" spans="1:3">
      <c r="A250" s="1" t="s">
        <v>10308</v>
      </c>
      <c r="B250" s="1" t="str">
        <f>_xlfn.TEXTBEFORE(Table3[[#This Row],[all fluxes from min_flux_sum]]," ",,,,"")</f>
        <v>RXN-FUM_m_FWD-rt5633_m</v>
      </c>
      <c r="C250" s="1">
        <f>_xlfn.NUMBERVALUE(IFERROR(_xlfn.TEXTAFTER(Table3[[#This Row],[all fluxes from min_flux_sum]]," ",-1,,,""),""))</f>
        <v>3.4184393951118799</v>
      </c>
    </row>
    <row r="251" spans="1:3">
      <c r="A251" s="1" t="s">
        <v>10309</v>
      </c>
      <c r="B251" s="1" t="str">
        <f>_xlfn.TEXTBEFORE(Table3[[#This Row],[all fluxes from min_flux_sum]]," ",,,,"")</f>
        <v>RXN-G13027t_g_r_REV-UNKNOWN</v>
      </c>
      <c r="C251" s="1">
        <f>_xlfn.NUMBERVALUE(IFERROR(_xlfn.TEXTAFTER(Table3[[#This Row],[all fluxes from min_flux_sum]]," ",-1,,,""),""))</f>
        <v>1.8125594385024299E-2</v>
      </c>
    </row>
    <row r="252" spans="1:3">
      <c r="A252" s="1" t="s">
        <v>10310</v>
      </c>
      <c r="B252" s="1" t="str">
        <f>_xlfn.TEXTBEFORE(Table3[[#This Row],[all fluxes from min_flux_sum]]," ",,,,"")</f>
        <v>RXN-G3PAT_rm_FWD-rt2297_rm</v>
      </c>
      <c r="C252" s="1">
        <f>_xlfn.NUMBERVALUE(IFERROR(_xlfn.TEXTAFTER(Table3[[#This Row],[all fluxes from min_flux_sum]]," ",-1,,,""),""))</f>
        <v>4.0968076612395397E-2</v>
      </c>
    </row>
    <row r="253" spans="1:3">
      <c r="A253" s="1" t="s">
        <v>10311</v>
      </c>
      <c r="B253" s="1" t="str">
        <f>_xlfn.TEXTBEFORE(Table3[[#This Row],[all fluxes from min_flux_sum]]," ",,,,"")</f>
        <v>RXN-G3PD1r_c_FWD-rt6208_c</v>
      </c>
      <c r="C253" s="1">
        <f>_xlfn.NUMBERVALUE(IFERROR(_xlfn.TEXTAFTER(Table3[[#This Row],[all fluxes from min_flux_sum]]," ",-1,,,""),""))</f>
        <v>4.0968076612395397E-2</v>
      </c>
    </row>
    <row r="254" spans="1:3">
      <c r="A254" s="1" t="s">
        <v>10312</v>
      </c>
      <c r="B254" s="1" t="str">
        <f>_xlfn.TEXTBEFORE(Table3[[#This Row],[all fluxes from min_flux_sum]]," ",,,,"")</f>
        <v>RXN-G5SADr_c_FWD-SPONT</v>
      </c>
      <c r="C254" s="1">
        <f>_xlfn.NUMBERVALUE(IFERROR(_xlfn.TEXTAFTER(Table3[[#This Row],[all fluxes from min_flux_sum]]," ",-1,,,""),""))</f>
        <v>3.5864406194292002E-5</v>
      </c>
    </row>
    <row r="255" spans="1:3">
      <c r="A255" s="1" t="s">
        <v>10313</v>
      </c>
      <c r="B255" s="1" t="str">
        <f>_xlfn.TEXTBEFORE(Table3[[#This Row],[all fluxes from min_flux_sum]]," ",,,,"")</f>
        <v>RXN-G5SDy_c_FWD-rt7905</v>
      </c>
      <c r="C255" s="1">
        <f>_xlfn.NUMBERVALUE(IFERROR(_xlfn.TEXTAFTER(Table3[[#This Row],[all fluxes from min_flux_sum]]," ",-1,,,""),""))</f>
        <v>3.5864406194292002E-5</v>
      </c>
    </row>
    <row r="256" spans="1:3">
      <c r="A256" s="1" t="s">
        <v>10314</v>
      </c>
      <c r="B256" s="1" t="str">
        <f>_xlfn.TEXTBEFORE(Table3[[#This Row],[all fluxes from min_flux_sum]]," ",,,,"")</f>
        <v>RXN-G6PDH2i_c_FWD-rt1632</v>
      </c>
      <c r="C256" s="1">
        <f>_xlfn.NUMBERVALUE(IFERROR(_xlfn.TEXTAFTER(Table3[[#This Row],[all fluxes from min_flux_sum]]," ",-1,,,""),""))</f>
        <v>9.3917484636900805E-2</v>
      </c>
    </row>
    <row r="257" spans="1:3">
      <c r="A257" s="1" t="s">
        <v>10315</v>
      </c>
      <c r="B257" s="1" t="str">
        <f>_xlfn.TEXTBEFORE(Table3[[#This Row],[all fluxes from min_flux_sum]]," ",,,,"")</f>
        <v>RXN-GALUi_c_FWD-rt3384</v>
      </c>
      <c r="C257" s="1">
        <f>_xlfn.NUMBERVALUE(IFERROR(_xlfn.TEXTAFTER(Table3[[#This Row],[all fluxes from min_flux_sum]]," ",-1,,,""),""))</f>
        <v>0.47964324244904599</v>
      </c>
    </row>
    <row r="258" spans="1:3">
      <c r="A258" s="1" t="s">
        <v>10316</v>
      </c>
      <c r="B258" s="1" t="str">
        <f>_xlfn.TEXTBEFORE(Table3[[#This Row],[all fluxes from min_flux_sum]]," ",,,,"")</f>
        <v>RXN-GAPD_c_FWD-rt2245</v>
      </c>
      <c r="C258" s="1">
        <f>_xlfn.NUMBERVALUE(IFERROR(_xlfn.TEXTAFTER(Table3[[#This Row],[all fluxes from min_flux_sum]]," ",-1,,,""),""))</f>
        <v>5.5516800112532101</v>
      </c>
    </row>
    <row r="259" spans="1:3">
      <c r="A259" s="1" t="s">
        <v>10317</v>
      </c>
      <c r="B259" s="1" t="str">
        <f>_xlfn.TEXTBEFORE(Table3[[#This Row],[all fluxes from min_flux_sum]]," ",,,,"")</f>
        <v>RXN-GARFT_c_FWD-rt5227</v>
      </c>
      <c r="C259" s="1">
        <f>_xlfn.NUMBERVALUE(IFERROR(_xlfn.TEXTAFTER(Table3[[#This Row],[all fluxes from min_flux_sum]]," ",-1,,,""),""))</f>
        <v>4.5926540715751002E-2</v>
      </c>
    </row>
    <row r="260" spans="1:3">
      <c r="A260" s="1" t="s">
        <v>10318</v>
      </c>
      <c r="B260" s="1" t="str">
        <f>_xlfn.TEXTBEFORE(Table3[[#This Row],[all fluxes from min_flux_sum]]," ",,,,"")</f>
        <v>RXN-GDPMANNt_c_g_FWD-UNKNOWN</v>
      </c>
      <c r="C260" s="1">
        <f>_xlfn.NUMBERVALUE(IFERROR(_xlfn.TEXTAFTER(Table3[[#This Row],[all fluxes from min_flux_sum]]," ",-1,,,""),""))</f>
        <v>7.2502377540097501E-2</v>
      </c>
    </row>
    <row r="261" spans="1:3">
      <c r="A261" s="1" t="s">
        <v>10319</v>
      </c>
      <c r="B261" s="1" t="str">
        <f>_xlfn.TEXTBEFORE(Table3[[#This Row],[all fluxes from min_flux_sum]]," ",,,,"")</f>
        <v>RXN-GDPt_c_g_FWD-SPONT</v>
      </c>
      <c r="C261" s="1">
        <f>_xlfn.NUMBERVALUE(IFERROR(_xlfn.TEXTAFTER(Table3[[#This Row],[all fluxes from min_flux_sum]]," ",-1,,,""),""))</f>
        <v>7.2502377540097501E-2</v>
      </c>
    </row>
    <row r="262" spans="1:3">
      <c r="A262" s="1" t="s">
        <v>10320</v>
      </c>
      <c r="B262" s="1" t="str">
        <f>_xlfn.TEXTBEFORE(Table3[[#This Row],[all fluxes from min_flux_sum]]," ",,,,"")</f>
        <v>RXN-GENERIC_fe2feCATION_m_FWD-SPONT</v>
      </c>
      <c r="C262" s="1">
        <f>_xlfn.NUMBERVALUE(IFERROR(_xlfn.TEXTAFTER(Table3[[#This Row],[all fluxes from min_flux_sum]]," ",-1,,,""),""))</f>
        <v>4.3975440700000002E-10</v>
      </c>
    </row>
    <row r="263" spans="1:3">
      <c r="A263" s="1" t="s">
        <v>10321</v>
      </c>
      <c r="B263" s="1" t="str">
        <f>_xlfn.TEXTBEFORE(Table3[[#This Row],[all fluxes from min_flux_sum]]," ",,,,"")</f>
        <v>RXN-GENERIC_fe2metal2_m_FWD-SPONT</v>
      </c>
      <c r="C263" s="1">
        <f>_xlfn.NUMBERVALUE(IFERROR(_xlfn.TEXTAFTER(Table3[[#This Row],[all fluxes from min_flux_sum]]," ",-1,,,""),""))</f>
        <v>4.8034458299999998E-10</v>
      </c>
    </row>
    <row r="264" spans="1:3">
      <c r="A264" s="1" t="s">
        <v>10322</v>
      </c>
      <c r="B264" s="1" t="str">
        <f>_xlfn.TEXTBEFORE(Table3[[#This Row],[all fluxes from min_flux_sum]]," ",,,,"")</f>
        <v>RXN-GENERIC_fe3feCATION_c_FWD-SPONT</v>
      </c>
      <c r="C264" s="1">
        <f>_xlfn.NUMBERVALUE(IFERROR(_xlfn.TEXTAFTER(Table3[[#This Row],[all fluxes from min_flux_sum]]," ",-1,,,""),""))</f>
        <v>3.0879691E-10</v>
      </c>
    </row>
    <row r="265" spans="1:3">
      <c r="A265" s="1" t="s">
        <v>10323</v>
      </c>
      <c r="B265" s="1" t="str">
        <f>_xlfn.TEXTBEFORE(Table3[[#This Row],[all fluxes from min_flux_sum]]," ",,,,"")</f>
        <v>RXN-GENERIC_hCATION1_c_FWD-SPONT</v>
      </c>
      <c r="C265" s="1">
        <f>_xlfn.NUMBERVALUE(IFERROR(_xlfn.TEXTAFTER(Table3[[#This Row],[all fluxes from min_flux_sum]]," ",-1,,,""),""))</f>
        <v>4.9363711099999996E-10</v>
      </c>
    </row>
    <row r="266" spans="1:3">
      <c r="A266" s="1" t="s">
        <v>10324</v>
      </c>
      <c r="B266" s="1" t="str">
        <f>_xlfn.TEXTBEFORE(Table3[[#This Row],[all fluxes from min_flux_sum]]," ",,,,"")</f>
        <v>RXN-GENERIC_mg2mg2ormn2_c_FWD-SPONT</v>
      </c>
      <c r="C266" s="1">
        <f>_xlfn.NUMBERVALUE(IFERROR(_xlfn.TEXTAFTER(Table3[[#This Row],[all fluxes from min_flux_sum]]," ",-1,,,""),""))</f>
        <v>1.8119852695000001E-8</v>
      </c>
    </row>
    <row r="267" spans="1:3">
      <c r="A267" s="1" t="s">
        <v>10325</v>
      </c>
      <c r="B267" s="1" t="str">
        <f>_xlfn.TEXTBEFORE(Table3[[#This Row],[all fluxes from min_flux_sum]]," ",,,,"")</f>
        <v>RXN-GENERIC_ni2metal2_c_FWD-SPONT</v>
      </c>
      <c r="C267" s="1">
        <f>_xlfn.NUMBERVALUE(IFERROR(_xlfn.TEXTAFTER(Table3[[#This Row],[all fluxes from min_flux_sum]]," ",-1,,,""),""))</f>
        <v>1.06011407139999E-8</v>
      </c>
    </row>
    <row r="268" spans="1:3">
      <c r="A268" s="1" t="s">
        <v>10326</v>
      </c>
      <c r="B268" s="1" t="str">
        <f>_xlfn.TEXTBEFORE(Table3[[#This Row],[all fluxes from min_flux_sum]]," ",,,,"")</f>
        <v>RXN-GENERIC_phemeheme_m_FWD-SPONT</v>
      </c>
      <c r="C268" s="1">
        <f>_xlfn.NUMBERVALUE(IFERROR(_xlfn.TEXTAFTER(Table3[[#This Row],[all fluxes from min_flux_sum]]," ",-1,,,""),""))</f>
        <v>1.3534763819E-8</v>
      </c>
    </row>
    <row r="269" spans="1:3">
      <c r="A269" s="1" t="s">
        <v>10327</v>
      </c>
      <c r="B269" s="1" t="str">
        <f>_xlfn.TEXTBEFORE(Table3[[#This Row],[all fluxes from min_flux_sum]]," ",,,,"")</f>
        <v>RXN-GENERIC_shemeheme_c_FWD-SPONT</v>
      </c>
      <c r="C269" s="1">
        <f>_xlfn.NUMBERVALUE(IFERROR(_xlfn.TEXTAFTER(Table3[[#This Row],[all fluxes from min_flux_sum]]," ",-1,,,""),""))</f>
        <v>1.2414862669999999E-9</v>
      </c>
    </row>
    <row r="270" spans="1:3">
      <c r="A270" s="1" t="s">
        <v>10328</v>
      </c>
      <c r="B270" s="1" t="str">
        <f>_xlfn.TEXTBEFORE(Table3[[#This Row],[all fluxes from min_flux_sum]]," ",,,,"")</f>
        <v>RXN-GF6PTA_c_FWD-rt3731</v>
      </c>
      <c r="C270" s="1">
        <f>_xlfn.NUMBERVALUE(IFERROR(_xlfn.TEXTAFTER(Table3[[#This Row],[all fluxes from min_flux_sum]]," ",-1,,,""),""))</f>
        <v>2.7181867345203E-2</v>
      </c>
    </row>
    <row r="271" spans="1:3">
      <c r="A271" s="1" t="s">
        <v>10329</v>
      </c>
      <c r="B271" s="1" t="str">
        <f>_xlfn.TEXTBEFORE(Table3[[#This Row],[all fluxes from min_flux_sum]]," ",,,,"")</f>
        <v>RXN-GGTT_l_FWD-rt4281</v>
      </c>
      <c r="C271" s="1">
        <f>_xlfn.NUMBERVALUE(IFERROR(_xlfn.TEXTAFTER(Table3[[#This Row],[all fluxes from min_flux_sum]]," ",-1,,,""),""))</f>
        <v>5.8801714872476598E-3</v>
      </c>
    </row>
    <row r="272" spans="1:3">
      <c r="A272" s="1" t="s">
        <v>10330</v>
      </c>
      <c r="B272" s="1" t="str">
        <f>_xlfn.TEXTBEFORE(Table3[[#This Row],[all fluxes from min_flux_sum]]," ",,,,"")</f>
        <v>RXN-GHMT2r_c_FWD-rt1299</v>
      </c>
      <c r="C272" s="1">
        <f>_xlfn.NUMBERVALUE(IFERROR(_xlfn.TEXTAFTER(Table3[[#This Row],[all fluxes from min_flux_sum]]," ",-1,,,""),""))</f>
        <v>0.14118929261160601</v>
      </c>
    </row>
    <row r="273" spans="1:3">
      <c r="A273" s="1" t="s">
        <v>10331</v>
      </c>
      <c r="B273" s="1" t="str">
        <f>_xlfn.TEXTBEFORE(Table3[[#This Row],[all fluxes from min_flux_sum]]," ",,,,"")</f>
        <v>RXN-GHMT2r_m_REV-UNKNOWN</v>
      </c>
      <c r="C273" s="1">
        <f>_xlfn.NUMBERVALUE(IFERROR(_xlfn.TEXTAFTER(Table3[[#This Row],[all fluxes from min_flux_sum]]," ",-1,,,""),""))</f>
        <v>4.7449741390852E-2</v>
      </c>
    </row>
    <row r="274" spans="1:3">
      <c r="A274" s="1" t="s">
        <v>10332</v>
      </c>
      <c r="B274" s="1" t="str">
        <f>_xlfn.TEXTBEFORE(Table3[[#This Row],[all fluxes from min_flux_sum]]," ",,,,"")</f>
        <v>RXN-GK1_c_FWD-rt3157</v>
      </c>
      <c r="C274" s="1">
        <f>_xlfn.NUMBERVALUE(IFERROR(_xlfn.TEXTAFTER(Table3[[#This Row],[all fluxes from min_flux_sum]]," ",-1,,,""),""))</f>
        <v>2.7715991891085302E-2</v>
      </c>
    </row>
    <row r="275" spans="1:3">
      <c r="A275" s="1" t="s">
        <v>10333</v>
      </c>
      <c r="B275" s="1" t="str">
        <f>_xlfn.TEXTBEFORE(Table3[[#This Row],[all fluxes from min_flux_sum]]," ",,,,"")</f>
        <v>RXN-GLCt_c_e_FWD-rt2336</v>
      </c>
      <c r="C275" s="1">
        <f>_xlfn.NUMBERVALUE(IFERROR(_xlfn.TEXTAFTER(Table3[[#This Row],[all fluxes from min_flux_sum]]," ",-1,,,""),""))</f>
        <v>3.5429431648332099</v>
      </c>
    </row>
    <row r="276" spans="1:3">
      <c r="A276" s="1" t="s">
        <v>10334</v>
      </c>
      <c r="B276" s="1" t="str">
        <f>_xlfn.TEXTBEFORE(Table3[[#This Row],[all fluxes from min_flux_sum]]," ",,,,"")</f>
        <v>RXN-GLNS_c_FWD-rt3476</v>
      </c>
      <c r="C276" s="1">
        <f>_xlfn.NUMBERVALUE(IFERROR(_xlfn.TEXTAFTER(Table3[[#This Row],[all fluxes from min_flux_sum]]," ",-1,,,""),""))</f>
        <v>0.19464135151232201</v>
      </c>
    </row>
    <row r="277" spans="1:3">
      <c r="A277" s="1" t="s">
        <v>10335</v>
      </c>
      <c r="B277" s="1" t="str">
        <f>_xlfn.TEXTBEFORE(Table3[[#This Row],[all fluxes from min_flux_sum]]," ",,,,"")</f>
        <v>RXN-GLNTRS_c_FWD-rt5012</v>
      </c>
      <c r="C277" s="1">
        <f>_xlfn.NUMBERVALUE(IFERROR(_xlfn.TEXTAFTER(Table3[[#This Row],[all fluxes from min_flux_sum]]," ",-1,,,""),""))</f>
        <v>2.5447573223751E-5</v>
      </c>
    </row>
    <row r="278" spans="1:3">
      <c r="A278" s="1" t="s">
        <v>10336</v>
      </c>
      <c r="B278" s="1" t="str">
        <f>_xlfn.TEXTBEFORE(Table3[[#This Row],[all fluxes from min_flux_sum]]," ",,,,"")</f>
        <v>RXN-GLU5K_c_FWD-rt6820</v>
      </c>
      <c r="C278" s="1">
        <f>_xlfn.NUMBERVALUE(IFERROR(_xlfn.TEXTAFTER(Table3[[#This Row],[all fluxes from min_flux_sum]]," ",-1,,,""),""))</f>
        <v>3.5864406194292002E-5</v>
      </c>
    </row>
    <row r="279" spans="1:3">
      <c r="A279" s="1" t="s">
        <v>10337</v>
      </c>
      <c r="B279" s="1" t="str">
        <f>_xlfn.TEXTBEFORE(Table3[[#This Row],[all fluxes from min_flux_sum]]," ",,,,"")</f>
        <v>RXN-GLUDy_c_FWD-rt3880</v>
      </c>
      <c r="C279" s="1">
        <f>_xlfn.NUMBERVALUE(IFERROR(_xlfn.TEXTAFTER(Table3[[#This Row],[all fluxes from min_flux_sum]]," ",-1,,,""),""))</f>
        <v>0.25038401437535002</v>
      </c>
    </row>
    <row r="280" spans="1:3">
      <c r="A280" s="1" t="s">
        <v>10338</v>
      </c>
      <c r="B280" s="1" t="str">
        <f>_xlfn.TEXTBEFORE(Table3[[#This Row],[all fluxes from min_flux_sum]]," ",,,,"")</f>
        <v>RXN-GLUPRT_c_FWD-rt6932</v>
      </c>
      <c r="C280" s="1">
        <f>_xlfn.NUMBERVALUE(IFERROR(_xlfn.TEXTAFTER(Table3[[#This Row],[all fluxes from min_flux_sum]]," ",-1,,,""),""))</f>
        <v>4.5926540715751002E-2</v>
      </c>
    </row>
    <row r="281" spans="1:3">
      <c r="A281" s="1" t="s">
        <v>10339</v>
      </c>
      <c r="B281" s="1" t="str">
        <f>_xlfn.TEXTBEFORE(Table3[[#This Row],[all fluxes from min_flux_sum]]," ",,,,"")</f>
        <v>RXN-GLUt_c_m_FWD-rt4150</v>
      </c>
      <c r="C281" s="1">
        <f>_xlfn.NUMBERVALUE(IFERROR(_xlfn.TEXTAFTER(Table3[[#This Row],[all fluxes from min_flux_sum]]," ",-1,,,""),""))</f>
        <v>3.89007884859025E-4</v>
      </c>
    </row>
    <row r="282" spans="1:3">
      <c r="A282" s="1" t="s">
        <v>10340</v>
      </c>
      <c r="B282" s="1" t="str">
        <f>_xlfn.TEXTBEFORE(Table3[[#This Row],[all fluxes from min_flux_sum]]," ",,,,"")</f>
        <v>RXN-GLUTRS_c_FWD-rt2385</v>
      </c>
      <c r="C282" s="1">
        <f>_xlfn.NUMBERVALUE(IFERROR(_xlfn.TEXTAFTER(Table3[[#This Row],[all fluxes from min_flux_sum]]," ",-1,,,""),""))</f>
        <v>4.3915018854662998E-5</v>
      </c>
    </row>
    <row r="283" spans="1:3">
      <c r="A283" s="1" t="s">
        <v>10341</v>
      </c>
      <c r="B283" s="1" t="str">
        <f>_xlfn.TEXTBEFORE(Table3[[#This Row],[all fluxes from min_flux_sum]]," ",,,,"")</f>
        <v>RXN-GLYC3Pt_c_rm_FWD-SPONT</v>
      </c>
      <c r="C283" s="1">
        <f>_xlfn.NUMBERVALUE(IFERROR(_xlfn.TEXTAFTER(Table3[[#This Row],[all fluxes from min_flux_sum]]," ",-1,,,""),""))</f>
        <v>4.0968076612395397E-2</v>
      </c>
    </row>
    <row r="284" spans="1:3">
      <c r="A284" s="1" t="s">
        <v>10342</v>
      </c>
      <c r="B284" s="1" t="str">
        <f>_xlfn.TEXTBEFORE(Table3[[#This Row],[all fluxes from min_flux_sum]]," ",,,,"")</f>
        <v>RXN-GLYCL_m_FWD-GCV123LPD1</v>
      </c>
      <c r="C284" s="1">
        <f>_xlfn.NUMBERVALUE(IFERROR(_xlfn.TEXTAFTER(Table3[[#This Row],[all fluxes from min_flux_sum]]," ",-1,,,""),""))</f>
        <v>4.7449741390852E-2</v>
      </c>
    </row>
    <row r="285" spans="1:3">
      <c r="A285" s="1" t="s">
        <v>10343</v>
      </c>
      <c r="B285" s="1" t="str">
        <f>_xlfn.TEXTBEFORE(Table3[[#This Row],[all fluxes from min_flux_sum]]," ",,,,"")</f>
        <v>RXN-GLYt_c_m_FWD-rt0066</v>
      </c>
      <c r="C285" s="1">
        <f>_xlfn.NUMBERVALUE(IFERROR(_xlfn.TEXTAFTER(Table3[[#This Row],[all fluxes from min_flux_sum]]," ",-1,,,""),""))</f>
        <v>9.52033317830666E-2</v>
      </c>
    </row>
    <row r="286" spans="1:3">
      <c r="A286" s="1" t="s">
        <v>10344</v>
      </c>
      <c r="B286" s="1" t="str">
        <f>_xlfn.TEXTBEFORE(Table3[[#This Row],[all fluxes from min_flux_sum]]," ",,,,"")</f>
        <v>RXN-GLYTRS_c_FWD-rt7136</v>
      </c>
      <c r="C286" s="1">
        <f>_xlfn.NUMBERVALUE(IFERROR(_xlfn.TEXTAFTER(Table3[[#This Row],[all fluxes from min_flux_sum]]," ",-1,,,""),""))</f>
        <v>5.9420112788787001E-5</v>
      </c>
    </row>
    <row r="287" spans="1:3">
      <c r="A287" s="1" t="s">
        <v>10345</v>
      </c>
      <c r="B287" s="1" t="str">
        <f>_xlfn.TEXTBEFORE(Table3[[#This Row],[all fluxes from min_flux_sum]]," ",,,,"")</f>
        <v>RXN-GMPS2_c_FWD-rt7388</v>
      </c>
      <c r="C287" s="1">
        <f>_xlfn.NUMBERVALUE(IFERROR(_xlfn.TEXTAFTER(Table3[[#This Row],[all fluxes from min_flux_sum]]," ",-1,,,""),""))</f>
        <v>2.7715991891085302E-2</v>
      </c>
    </row>
    <row r="288" spans="1:3">
      <c r="A288" s="1" t="s">
        <v>10346</v>
      </c>
      <c r="B288" s="1" t="str">
        <f>_xlfn.TEXTBEFORE(Table3[[#This Row],[all fluxes from min_flux_sum]]," ",,,,"")</f>
        <v>RXN-GND_c_FWD-rt2224</v>
      </c>
      <c r="C288" s="1">
        <f>_xlfn.NUMBERVALUE(IFERROR(_xlfn.TEXTAFTER(Table3[[#This Row],[all fluxes from min_flux_sum]]," ",-1,,,""),""))</f>
        <v>9.3917484636900805E-2</v>
      </c>
    </row>
    <row r="289" spans="1:3">
      <c r="A289" s="1" t="s">
        <v>10347</v>
      </c>
      <c r="B289" s="1" t="str">
        <f>_xlfn.TEXTBEFORE(Table3[[#This Row],[all fluxes from min_flux_sum]]," ",,,,"")</f>
        <v>RXN-GPIA1_c_FWD-GPIA1CPLX2</v>
      </c>
      <c r="C289" s="1">
        <f>_xlfn.NUMBERVALUE(IFERROR(_xlfn.TEXTAFTER(Table3[[#This Row],[all fluxes from min_flux_sum]]," ",-1,,,""),""))</f>
        <v>6.4437773967796303E-3</v>
      </c>
    </row>
    <row r="290" spans="1:3">
      <c r="A290" s="1" t="s">
        <v>10348</v>
      </c>
      <c r="B290" s="1" t="str">
        <f>_xlfn.TEXTBEFORE(Table3[[#This Row],[all fluxes from min_flux_sum]]," ",,,,"")</f>
        <v>RXN-GPIA10a_r_FWD-rt0563</v>
      </c>
      <c r="C290" s="1">
        <f>_xlfn.NUMBERVALUE(IFERROR(_xlfn.TEXTAFTER(Table3[[#This Row],[all fluxes from min_flux_sum]]," ",-1,,,""),""))</f>
        <v>6.4437773967796303E-3</v>
      </c>
    </row>
    <row r="291" spans="1:3">
      <c r="A291" s="1" t="s">
        <v>10349</v>
      </c>
      <c r="B291" s="1" t="str">
        <f>_xlfn.TEXTBEFORE(Table3[[#This Row],[all fluxes from min_flux_sum]]," ",,,,"")</f>
        <v>RXN-GPIA2_c_FWD-rt1519</v>
      </c>
      <c r="C291" s="1">
        <f>_xlfn.NUMBERVALUE(IFERROR(_xlfn.TEXTAFTER(Table3[[#This Row],[all fluxes from min_flux_sum]]," ",-1,,,""),""))</f>
        <v>6.4437773967796303E-3</v>
      </c>
    </row>
    <row r="292" spans="1:3">
      <c r="A292" s="1" t="s">
        <v>10350</v>
      </c>
      <c r="B292" s="1" t="str">
        <f>_xlfn.TEXTBEFORE(Table3[[#This Row],[all fluxes from min_flux_sum]]," ",,,,"")</f>
        <v>RXN-GPIA3_c_r_FWD-rt3333</v>
      </c>
      <c r="C292" s="1">
        <f>_xlfn.NUMBERVALUE(IFERROR(_xlfn.TEXTAFTER(Table3[[#This Row],[all fluxes from min_flux_sum]]," ",-1,,,""),""))</f>
        <v>6.4437773967796303E-3</v>
      </c>
    </row>
    <row r="293" spans="1:3">
      <c r="A293" s="1" t="s">
        <v>10351</v>
      </c>
      <c r="B293" s="1" t="str">
        <f>_xlfn.TEXTBEFORE(Table3[[#This Row],[all fluxes from min_flux_sum]]," ",,,,"")</f>
        <v>RXN-GPIA4_r_FWD-rt3077</v>
      </c>
      <c r="C293" s="1">
        <f>_xlfn.NUMBERVALUE(IFERROR(_xlfn.TEXTAFTER(Table3[[#This Row],[all fluxes from min_flux_sum]]," ",-1,,,""),""))</f>
        <v>6.4437773967796303E-3</v>
      </c>
    </row>
    <row r="294" spans="1:3">
      <c r="A294" s="1" t="s">
        <v>10352</v>
      </c>
      <c r="B294" s="1" t="str">
        <f>_xlfn.TEXTBEFORE(Table3[[#This Row],[all fluxes from min_flux_sum]]," ",,,,"")</f>
        <v>RXN-GPIA5_r_FWD-MCD4GPI14</v>
      </c>
      <c r="C294" s="1">
        <f>_xlfn.NUMBERVALUE(IFERROR(_xlfn.TEXTAFTER(Table3[[#This Row],[all fluxes from min_flux_sum]]," ",-1,,,""),""))</f>
        <v>6.4437773967796303E-3</v>
      </c>
    </row>
    <row r="295" spans="1:3">
      <c r="A295" s="1" t="s">
        <v>10353</v>
      </c>
      <c r="B295" s="1" t="str">
        <f>_xlfn.TEXTBEFORE(Table3[[#This Row],[all fluxes from min_flux_sum]]," ",,,,"")</f>
        <v>RXN-GPIA6_r_FWD-rt3077</v>
      </c>
      <c r="C295" s="1">
        <f>_xlfn.NUMBERVALUE(IFERROR(_xlfn.TEXTAFTER(Table3[[#This Row],[all fluxes from min_flux_sum]]," ",-1,,,""),""))</f>
        <v>6.4437773967796303E-3</v>
      </c>
    </row>
    <row r="296" spans="1:3">
      <c r="A296" s="1" t="s">
        <v>10354</v>
      </c>
      <c r="B296" s="1" t="str">
        <f>_xlfn.TEXTBEFORE(Table3[[#This Row],[all fluxes from min_flux_sum]]," ",,,,"")</f>
        <v>RXN-GPIA7_r_FWD-rt4593</v>
      </c>
      <c r="C296" s="1">
        <f>_xlfn.NUMBERVALUE(IFERROR(_xlfn.TEXTAFTER(Table3[[#This Row],[all fluxes from min_flux_sum]]," ",-1,,,""),""))</f>
        <v>6.4437773967796303E-3</v>
      </c>
    </row>
    <row r="297" spans="1:3">
      <c r="A297" s="1" t="s">
        <v>10355</v>
      </c>
      <c r="B297" s="1" t="str">
        <f>_xlfn.TEXTBEFORE(Table3[[#This Row],[all fluxes from min_flux_sum]]," ",,,,"")</f>
        <v>RXN-GPIA8a_r_FWD-rt0237</v>
      </c>
      <c r="C297" s="1">
        <f>_xlfn.NUMBERVALUE(IFERROR(_xlfn.TEXTAFTER(Table3[[#This Row],[all fluxes from min_flux_sum]]," ",-1,,,""),""))</f>
        <v>6.4437773967796303E-3</v>
      </c>
    </row>
    <row r="298" spans="1:3">
      <c r="A298" s="1" t="s">
        <v>10356</v>
      </c>
      <c r="B298" s="1" t="str">
        <f>_xlfn.TEXTBEFORE(Table3[[#This Row],[all fluxes from min_flux_sum]]," ",,,,"")</f>
        <v>RXN-GPIA9a_r_FWD-rt4069</v>
      </c>
      <c r="C298" s="1">
        <f>_xlfn.NUMBERVALUE(IFERROR(_xlfn.TEXTAFTER(Table3[[#This Row],[all fluxes from min_flux_sum]]," ",-1,,,""),""))</f>
        <v>6.4437773967796303E-3</v>
      </c>
    </row>
    <row r="299" spans="1:3">
      <c r="A299" s="1" t="s">
        <v>10357</v>
      </c>
      <c r="B299" s="1" t="str">
        <f>_xlfn.TEXTBEFORE(Table3[[#This Row],[all fluxes from min_flux_sum]]," ",,,,"")</f>
        <v>RXN-GRTT_c_FWD-rt4576</v>
      </c>
      <c r="C299" s="1">
        <f>_xlfn.NUMBERVALUE(IFERROR(_xlfn.TEXTAFTER(Table3[[#This Row],[all fluxes from min_flux_sum]]," ",-1,,,""),""))</f>
        <v>8.3726937745369101E-2</v>
      </c>
    </row>
    <row r="300" spans="1:3">
      <c r="A300" s="1" t="s">
        <v>10358</v>
      </c>
      <c r="B300" s="1" t="str">
        <f>_xlfn.TEXTBEFORE(Table3[[#This Row],[all fluxes from min_flux_sum]]," ",,,,"")</f>
        <v>RXN-GTPCII2_c_FWD-rt4183</v>
      </c>
      <c r="C300" s="1">
        <f>_xlfn.NUMBERVALUE(IFERROR(_xlfn.TEXTAFTER(Table3[[#This Row],[all fluxes from min_flux_sum]]," ",-1,,,""),""))</f>
        <v>7.5923574774219998E-5</v>
      </c>
    </row>
    <row r="301" spans="1:3">
      <c r="A301" s="1" t="s">
        <v>10359</v>
      </c>
      <c r="B301" s="1" t="str">
        <f>_xlfn.TEXTBEFORE(Table3[[#This Row],[all fluxes from min_flux_sum]]," ",,,,"")</f>
        <v>RXN-H2Ot_c_e_REV-rt0646</v>
      </c>
      <c r="C301" s="1">
        <f>_xlfn.NUMBERVALUE(IFERROR(_xlfn.TEXTAFTER(Table3[[#This Row],[all fluxes from min_flux_sum]]," ",-1,,,""),""))</f>
        <v>15.008281791997801</v>
      </c>
    </row>
    <row r="302" spans="1:3">
      <c r="A302" s="1" t="s">
        <v>10360</v>
      </c>
      <c r="B302" s="1" t="str">
        <f>_xlfn.TEXTBEFORE(Table3[[#This Row],[all fluxes from min_flux_sum]]," ",,,,"")</f>
        <v>RXN-H2Ot_c_m_REV-SPONT</v>
      </c>
      <c r="C302" s="1">
        <f>_xlfn.NUMBERVALUE(IFERROR(_xlfn.TEXTAFTER(Table3[[#This Row],[all fluxes from min_flux_sum]]," ",-1,,,""),""))</f>
        <v>73.307880983656204</v>
      </c>
    </row>
    <row r="303" spans="1:3">
      <c r="A303" s="1" t="s">
        <v>10361</v>
      </c>
      <c r="B303" s="1" t="str">
        <f>_xlfn.TEXTBEFORE(Table3[[#This Row],[all fluxes from min_flux_sum]]," ",,,,"")</f>
        <v>RXN-H2Ot_c_r_REV-SPONT</v>
      </c>
      <c r="C303" s="1">
        <f>_xlfn.NUMBERVALUE(IFERROR(_xlfn.TEXTAFTER(Table3[[#This Row],[all fluxes from min_flux_sum]]," ",-1,,,""),""))</f>
        <v>4.0436951891163302E-2</v>
      </c>
    </row>
    <row r="304" spans="1:3">
      <c r="A304" s="1" t="s">
        <v>10362</v>
      </c>
      <c r="B304" s="1" t="str">
        <f>_xlfn.TEXTBEFORE(Table3[[#This Row],[all fluxes from min_flux_sum]]," ",,,,"")</f>
        <v>RXN-H2Ot_c_rm_REV-SPONT</v>
      </c>
      <c r="C304" s="1">
        <f>_xlfn.NUMBERVALUE(IFERROR(_xlfn.TEXTAFTER(Table3[[#This Row],[all fluxes from min_flux_sum]]," ",-1,,,""),""))</f>
        <v>0.23293747875006501</v>
      </c>
    </row>
    <row r="305" spans="1:3">
      <c r="A305" s="1" t="s">
        <v>10363</v>
      </c>
      <c r="B305" s="1" t="str">
        <f>_xlfn.TEXTBEFORE(Table3[[#This Row],[all fluxes from min_flux_sum]]," ",,,,"")</f>
        <v>RXN-HACNH_m_FWD-rt3256</v>
      </c>
      <c r="C305" s="1">
        <f>_xlfn.NUMBERVALUE(IFERROR(_xlfn.TEXTAFTER(Table3[[#This Row],[all fluxes from min_flux_sum]]," ",-1,,,""),""))</f>
        <v>4.59868265612869E-5</v>
      </c>
    </row>
    <row r="306" spans="1:3">
      <c r="A306" s="1" t="s">
        <v>10364</v>
      </c>
      <c r="B306" s="1" t="str">
        <f>_xlfn.TEXTBEFORE(Table3[[#This Row],[all fluxes from min_flux_sum]]," ",,,,"")</f>
        <v>RXN-HCITR_m_FWD-rt7648</v>
      </c>
      <c r="C306" s="1">
        <f>_xlfn.NUMBERVALUE(IFERROR(_xlfn.TEXTAFTER(Table3[[#This Row],[all fluxes from min_flux_sum]]," ",-1,,,""),""))</f>
        <v>4.59868265612869E-5</v>
      </c>
    </row>
    <row r="307" spans="1:3">
      <c r="A307" s="1" t="s">
        <v>10365</v>
      </c>
      <c r="B307" s="1" t="str">
        <f>_xlfn.TEXTBEFORE(Table3[[#This Row],[all fluxes from min_flux_sum]]," ",,,,"")</f>
        <v>RXN-HCITS_m_FWD-rt6488_m</v>
      </c>
      <c r="C307" s="1">
        <f>_xlfn.NUMBERVALUE(IFERROR(_xlfn.TEXTAFTER(Table3[[#This Row],[all fluxes from min_flux_sum]]," ",-1,,,""),""))</f>
        <v>4.59868265612869E-5</v>
      </c>
    </row>
    <row r="308" spans="1:3">
      <c r="A308" s="1" t="s">
        <v>10366</v>
      </c>
      <c r="B308" s="1" t="str">
        <f>_xlfn.TEXTBEFORE(Table3[[#This Row],[all fluxes from min_flux_sum]]," ",,,,"")</f>
        <v>RXN-HCO3E_c_FWD-rt4213</v>
      </c>
      <c r="C308" s="1">
        <f>_xlfn.NUMBERVALUE(IFERROR(_xlfn.TEXTAFTER(Table3[[#This Row],[all fluxes from min_flux_sum]]," ",-1,,,""),""))</f>
        <v>0.90288407646855895</v>
      </c>
    </row>
    <row r="309" spans="1:3">
      <c r="A309" s="1" t="s">
        <v>10367</v>
      </c>
      <c r="B309" s="1" t="str">
        <f>_xlfn.TEXTBEFORE(Table3[[#This Row],[all fluxes from min_flux_sum]]," ",,,,"")</f>
        <v>RXN-HDCAt_c_rm_FWD-SPONT</v>
      </c>
      <c r="C309" s="1">
        <f>_xlfn.NUMBERVALUE(IFERROR(_xlfn.TEXTAFTER(Table3[[#This Row],[all fluxes from min_flux_sum]]," ",-1,,,""),""))</f>
        <v>3.8964903909459003E-5</v>
      </c>
    </row>
    <row r="310" spans="1:3">
      <c r="A310" s="1" t="s">
        <v>10368</v>
      </c>
      <c r="B310" s="1" t="str">
        <f>_xlfn.TEXTBEFORE(Table3[[#This Row],[all fluxes from min_flux_sum]]," ",,,,"")</f>
        <v>RXN-HEMEAt_c_m_FWD-SPONT</v>
      </c>
      <c r="C310" s="1">
        <f>_xlfn.NUMBERVALUE(IFERROR(_xlfn.TEXTAFTER(Table3[[#This Row],[all fluxes from min_flux_sum]]," ",-1,,,""),""))</f>
        <v>3.7929190012789E-5</v>
      </c>
    </row>
    <row r="311" spans="1:3">
      <c r="A311" s="1" t="s">
        <v>10369</v>
      </c>
      <c r="B311" s="1" t="str">
        <f>_xlfn.TEXTBEFORE(Table3[[#This Row],[all fluxes from min_flux_sum]]," ",,,,"")</f>
        <v>RXN-HEMEOS_m_FWD-rt2735</v>
      </c>
      <c r="C311" s="1">
        <f>_xlfn.NUMBERVALUE(IFERROR(_xlfn.TEXTAFTER(Table3[[#This Row],[all fluxes from min_flux_sum]]," ",-1,,,""),""))</f>
        <v>3.7950170785674998E-5</v>
      </c>
    </row>
    <row r="312" spans="1:3">
      <c r="A312" s="1" t="s">
        <v>10370</v>
      </c>
      <c r="B312" s="1" t="str">
        <f>_xlfn.TEXTBEFORE(Table3[[#This Row],[all fluxes from min_flux_sum]]," ",,,,"")</f>
        <v>RXN-HEX1_c_FWD-rt1896</v>
      </c>
      <c r="C312" s="1">
        <f>_xlfn.NUMBERVALUE(IFERROR(_xlfn.TEXTAFTER(Table3[[#This Row],[all fluxes from min_flux_sum]]," ",-1,,,""),""))</f>
        <v>3.5429431648332099</v>
      </c>
    </row>
    <row r="313" spans="1:3">
      <c r="A313" s="1" t="s">
        <v>10371</v>
      </c>
      <c r="B313" s="1" t="str">
        <f>_xlfn.TEXTBEFORE(Table3[[#This Row],[all fluxes from min_flux_sum]]," ",,,,"")</f>
        <v>RXN-HICITD_m_FWD-rt2060</v>
      </c>
      <c r="C313" s="1">
        <f>_xlfn.NUMBERVALUE(IFERROR(_xlfn.TEXTAFTER(Table3[[#This Row],[all fluxes from min_flux_sum]]," ",-1,,,""),""))</f>
        <v>4.59868265612869E-5</v>
      </c>
    </row>
    <row r="314" spans="1:3">
      <c r="A314" s="1" t="s">
        <v>10372</v>
      </c>
      <c r="B314" s="1" t="str">
        <f>_xlfn.TEXTBEFORE(Table3[[#This Row],[all fluxes from min_flux_sum]]," ",,,,"")</f>
        <v>RXN-HISTD_c_FWD-rt3278</v>
      </c>
      <c r="C314" s="1">
        <f>_xlfn.NUMBERVALUE(IFERROR(_xlfn.TEXTAFTER(Table3[[#This Row],[all fluxes from min_flux_sum]]," ",-1,,,""),""))</f>
        <v>1.5425626142166001E-5</v>
      </c>
    </row>
    <row r="315" spans="1:3">
      <c r="A315" s="1" t="s">
        <v>10373</v>
      </c>
      <c r="B315" s="1" t="str">
        <f>_xlfn.TEXTBEFORE(Table3[[#This Row],[all fluxes from min_flux_sum]]," ",,,,"")</f>
        <v>RXN-HISTP_c_FWD-rt1838</v>
      </c>
      <c r="C315" s="1">
        <f>_xlfn.NUMBERVALUE(IFERROR(_xlfn.TEXTAFTER(Table3[[#This Row],[all fluxes from min_flux_sum]]," ",-1,,,""),""))</f>
        <v>1.5425626142166001E-5</v>
      </c>
    </row>
    <row r="316" spans="1:3">
      <c r="A316" s="1" t="s">
        <v>10374</v>
      </c>
      <c r="B316" s="1" t="str">
        <f>_xlfn.TEXTBEFORE(Table3[[#This Row],[all fluxes from min_flux_sum]]," ",,,,"")</f>
        <v>RXN-HISTRS_c_FWD-rt0207_c</v>
      </c>
      <c r="C316" s="1">
        <f>_xlfn.NUMBERVALUE(IFERROR(_xlfn.TEXTAFTER(Table3[[#This Row],[all fluxes from min_flux_sum]]," ",-1,,,""),""))</f>
        <v>1.5425626142166001E-5</v>
      </c>
    </row>
    <row r="317" spans="1:3">
      <c r="A317" s="1" t="s">
        <v>10375</v>
      </c>
      <c r="B317" s="1" t="str">
        <f>_xlfn.TEXTBEFORE(Table3[[#This Row],[all fluxes from min_flux_sum]]," ",,,,"")</f>
        <v>RXN-HMGCOAR_c_FWD-rt1206</v>
      </c>
      <c r="C317" s="1">
        <f>_xlfn.NUMBERVALUE(IFERROR(_xlfn.TEXTAFTER(Table3[[#This Row],[all fluxes from min_flux_sum]]," ",-1,,,""),""))</f>
        <v>0.339383385544822</v>
      </c>
    </row>
    <row r="318" spans="1:3">
      <c r="A318" s="1" t="s">
        <v>10376</v>
      </c>
      <c r="B318" s="1" t="str">
        <f>_xlfn.TEXTBEFORE(Table3[[#This Row],[all fluxes from min_flux_sum]]," ",,,,"")</f>
        <v>RXN-HMGCOAS_c_FWD-rt3754_c</v>
      </c>
      <c r="C318" s="1">
        <f>_xlfn.NUMBERVALUE(IFERROR(_xlfn.TEXTAFTER(Table3[[#This Row],[all fluxes from min_flux_sum]]," ",-1,,,""),""))</f>
        <v>0.339383385544822</v>
      </c>
    </row>
    <row r="319" spans="1:3">
      <c r="A319" s="1" t="s">
        <v>10377</v>
      </c>
      <c r="B319" s="1" t="str">
        <f>_xlfn.TEXTBEFORE(Table3[[#This Row],[all fluxes from min_flux_sum]]," ",,,,"")</f>
        <v>RXN-HOMOX_m_FWD-COX15ARH1YAH1</v>
      </c>
      <c r="C319" s="1">
        <f>_xlfn.NUMBERVALUE(IFERROR(_xlfn.TEXTAFTER(Table3[[#This Row],[all fluxes from min_flux_sum]]," ",-1,,,""),""))</f>
        <v>3.7950170785674998E-5</v>
      </c>
    </row>
    <row r="320" spans="1:3">
      <c r="A320" s="1" t="s">
        <v>10378</v>
      </c>
      <c r="B320" s="1" t="str">
        <f>_xlfn.TEXTBEFORE(Table3[[#This Row],[all fluxes from min_flux_sum]]," ",,,,"")</f>
        <v>RXN-HSDx_c_FWD-rt3712</v>
      </c>
      <c r="C320" s="1">
        <f>_xlfn.NUMBERVALUE(IFERROR(_xlfn.TEXTAFTER(Table3[[#This Row],[all fluxes from min_flux_sum]]," ",-1,,,""),""))</f>
        <v>1.31345377925492E-4</v>
      </c>
    </row>
    <row r="321" spans="1:3">
      <c r="A321" s="1" t="s">
        <v>10379</v>
      </c>
      <c r="B321" s="1" t="str">
        <f>_xlfn.TEXTBEFORE(Table3[[#This Row],[all fluxes from min_flux_sum]]," ",,,,"")</f>
        <v>RXN-HSERTA_c_FWD-rt4145</v>
      </c>
      <c r="C321" s="1">
        <f>_xlfn.NUMBERVALUE(IFERROR(_xlfn.TEXTAFTER(Table3[[#This Row],[all fluxes from min_flux_sum]]," ",-1,,,""),""))</f>
        <v>9.1394060167705006E-5</v>
      </c>
    </row>
    <row r="322" spans="1:3">
      <c r="A322" s="1" t="s">
        <v>10380</v>
      </c>
      <c r="B322" s="1" t="str">
        <f>_xlfn.TEXTBEFORE(Table3[[#This Row],[all fluxes from min_flux_sum]]," ",,,,"")</f>
        <v>RXN-HSK_c_FWD-rt0283</v>
      </c>
      <c r="C322" s="1">
        <f>_xlfn.NUMBERVALUE(IFERROR(_xlfn.TEXTAFTER(Table3[[#This Row],[all fluxes from min_flux_sum]]," ",-1,,,""),""))</f>
        <v>3.9951317757786999E-5</v>
      </c>
    </row>
    <row r="323" spans="1:3">
      <c r="A323" s="1" t="s">
        <v>10381</v>
      </c>
      <c r="B323" s="1" t="str">
        <f>_xlfn.TEXTBEFORE(Table3[[#This Row],[all fluxes from min_flux_sum]]," ",,,,"")</f>
        <v>RXN-HSTPT_c_FWD-rt4862</v>
      </c>
      <c r="C323" s="1">
        <f>_xlfn.NUMBERVALUE(IFERROR(_xlfn.TEXTAFTER(Table3[[#This Row],[all fluxes from min_flux_sum]]," ",-1,,,""),""))</f>
        <v>1.5425626142166001E-5</v>
      </c>
    </row>
    <row r="324" spans="1:3">
      <c r="A324" s="1" t="s">
        <v>10382</v>
      </c>
      <c r="B324" s="1" t="str">
        <f>_xlfn.TEXTBEFORE(Table3[[#This Row],[all fluxes from min_flux_sum]]," ",,,,"")</f>
        <v>RXN-Ht_c_g_REV-SPONT</v>
      </c>
      <c r="C324" s="1">
        <f>_xlfn.NUMBERVALUE(IFERROR(_xlfn.TEXTAFTER(Table3[[#This Row],[all fluxes from min_flux_sum]]," ",-1,,,""),""))</f>
        <v>7.2502377540097501E-2</v>
      </c>
    </row>
    <row r="325" spans="1:3">
      <c r="A325" s="1" t="s">
        <v>10383</v>
      </c>
      <c r="B325" s="1" t="str">
        <f>_xlfn.TEXTBEFORE(Table3[[#This Row],[all fluxes from min_flux_sum]]," ",,,,"")</f>
        <v>RXN-Ht_c_r_REV-SPONT</v>
      </c>
      <c r="C325" s="1">
        <f>_xlfn.NUMBERVALUE(IFERROR(_xlfn.TEXTAFTER(Table3[[#This Row],[all fluxes from min_flux_sum]]," ",-1,,,""),""))</f>
        <v>8.5062379190868002E-5</v>
      </c>
    </row>
    <row r="326" spans="1:3">
      <c r="A326" s="1" t="s">
        <v>10384</v>
      </c>
      <c r="B326" s="1" t="str">
        <f>_xlfn.TEXTBEFORE(Table3[[#This Row],[all fluxes from min_flux_sum]]," ",,,,"")</f>
        <v>RXN-Ht_c_rm_FWD-SPONT</v>
      </c>
      <c r="C326" s="1">
        <f>_xlfn.NUMBERVALUE(IFERROR(_xlfn.TEXTAFTER(Table3[[#This Row],[all fluxes from min_flux_sum]]," ",-1,,,""),""))</f>
        <v>8.3820402613793699E-2</v>
      </c>
    </row>
    <row r="327" spans="1:3">
      <c r="A327" s="1" t="s">
        <v>10385</v>
      </c>
      <c r="B327" s="1" t="str">
        <f>_xlfn.TEXTBEFORE(Table3[[#This Row],[all fluxes from min_flux_sum]]," ",,,,"")</f>
        <v>RXN-Ht_m_mm_FWD-SPONT</v>
      </c>
      <c r="C327" s="1">
        <f>_xlfn.NUMBERVALUE(IFERROR(_xlfn.TEXTAFTER(Table3[[#This Row],[all fluxes from min_flux_sum]]," ",-1,,,""),""))</f>
        <v>7.7433063611768396E-2</v>
      </c>
    </row>
    <row r="328" spans="1:3">
      <c r="A328" s="1" t="s">
        <v>10386</v>
      </c>
      <c r="B328" s="1" t="str">
        <f>_xlfn.TEXTBEFORE(Table3[[#This Row],[all fluxes from min_flux_sum]]," ",,,,"")</f>
        <v>RXN-HXCCOAt_c_r_FWD-SPONT</v>
      </c>
      <c r="C328" s="1">
        <f>_xlfn.NUMBERVALUE(IFERROR(_xlfn.TEXTAFTER(Table3[[#This Row],[all fluxes from min_flux_sum]]," ",-1,,,""),""))</f>
        <v>1.53254384749546E-3</v>
      </c>
    </row>
    <row r="329" spans="1:3">
      <c r="A329" s="1" t="s">
        <v>10387</v>
      </c>
      <c r="B329" s="1" t="str">
        <f>_xlfn.TEXTBEFORE(Table3[[#This Row],[all fluxes from min_flux_sum]]," ",,,,"")</f>
        <v>RXN-HXCCOAt_c_rm_REV-SPONT</v>
      </c>
      <c r="C329" s="1">
        <f>_xlfn.NUMBERVALUE(IFERROR(_xlfn.TEXTAFTER(Table3[[#This Row],[all fluxes from min_flux_sum]]," ",-1,,,""),""))</f>
        <v>1.53254384749546E-3</v>
      </c>
    </row>
    <row r="330" spans="1:3">
      <c r="A330" s="1" t="s">
        <v>10388</v>
      </c>
      <c r="B330" s="1" t="str">
        <f>_xlfn.TEXTBEFORE(Table3[[#This Row],[all fluxes from min_flux_sum]]," ",,,,"")</f>
        <v>RXN-ICDHx_m_FWD-IDH12</v>
      </c>
      <c r="C330" s="1">
        <f>_xlfn.NUMBERVALUE(IFERROR(_xlfn.TEXTAFTER(Table3[[#This Row],[all fluxes from min_flux_sum]]," ",-1,,,""),""))</f>
        <v>3.4186853439115401</v>
      </c>
    </row>
    <row r="331" spans="1:3">
      <c r="A331" s="1" t="s">
        <v>10389</v>
      </c>
      <c r="B331" s="1" t="str">
        <f>_xlfn.TEXTBEFORE(Table3[[#This Row],[all fluxes from min_flux_sum]]," ",,,,"")</f>
        <v>RXN-ICDHyi_m_FWD-rt2761</v>
      </c>
      <c r="C331" s="1">
        <f>_xlfn.NUMBERVALUE(IFERROR(_xlfn.TEXTAFTER(Table3[[#This Row],[all fluxes from min_flux_sum]]," ",-1,,,""),""))</f>
        <v>2.3674174066514399E-4</v>
      </c>
    </row>
    <row r="332" spans="1:3">
      <c r="A332" s="1" t="s">
        <v>10390</v>
      </c>
      <c r="B332" s="1" t="str">
        <f>_xlfn.TEXTBEFORE(Table3[[#This Row],[all fluxes from min_flux_sum]]," ",,,,"")</f>
        <v>RXN-IG3PS_c_FWD-rt0716</v>
      </c>
      <c r="C332" s="1">
        <f>_xlfn.NUMBERVALUE(IFERROR(_xlfn.TEXTAFTER(Table3[[#This Row],[all fluxes from min_flux_sum]]," ",-1,,,""),""))</f>
        <v>1.5425626142166001E-5</v>
      </c>
    </row>
    <row r="333" spans="1:3">
      <c r="A333" s="1" t="s">
        <v>10391</v>
      </c>
      <c r="B333" s="1" t="str">
        <f>_xlfn.TEXTBEFORE(Table3[[#This Row],[all fluxes from min_flux_sum]]," ",,,,"")</f>
        <v>RXN-IGPDH_c_FWD-rt0339</v>
      </c>
      <c r="C333" s="1">
        <f>_xlfn.NUMBERVALUE(IFERROR(_xlfn.TEXTAFTER(Table3[[#This Row],[all fluxes from min_flux_sum]]," ",-1,,,""),""))</f>
        <v>1.5425626142166001E-5</v>
      </c>
    </row>
    <row r="334" spans="1:3">
      <c r="A334" s="1" t="s">
        <v>10392</v>
      </c>
      <c r="B334" s="1" t="str">
        <f>_xlfn.TEXTBEFORE(Table3[[#This Row],[all fluxes from min_flux_sum]]," ",,,,"")</f>
        <v>RXN-IGPS_c_FWD-rt8196</v>
      </c>
      <c r="C334" s="1">
        <f>_xlfn.NUMBERVALUE(IFERROR(_xlfn.TEXTAFTER(Table3[[#This Row],[all fluxes from min_flux_sum]]," ",-1,,,""),""))</f>
        <v>7.8603946752519995E-6</v>
      </c>
    </row>
    <row r="335" spans="1:3">
      <c r="A335" s="1" t="s">
        <v>10393</v>
      </c>
      <c r="B335" s="1" t="str">
        <f>_xlfn.TEXTBEFORE(Table3[[#This Row],[all fluxes from min_flux_sum]]," ",,,,"")</f>
        <v>RXN-ILEt_c_m_FWD-SPONT</v>
      </c>
      <c r="C335" s="1">
        <f>_xlfn.NUMBERVALUE(IFERROR(_xlfn.TEXTAFTER(Table3[[#This Row],[all fluxes from min_flux_sum]]," ",-1,,,""),""))</f>
        <v>3.7754770037863997E-5</v>
      </c>
    </row>
    <row r="336" spans="1:3">
      <c r="A336" s="1" t="s">
        <v>10394</v>
      </c>
      <c r="B336" s="1" t="str">
        <f>_xlfn.TEXTBEFORE(Table3[[#This Row],[all fluxes from min_flux_sum]]," ",,,,"")</f>
        <v>RXN-ILETA_m_REV-rt6242_m</v>
      </c>
      <c r="C336" s="1">
        <f>_xlfn.NUMBERVALUE(IFERROR(_xlfn.TEXTAFTER(Table3[[#This Row],[all fluxes from min_flux_sum]]," ",-1,,,""),""))</f>
        <v>3.7754770037863997E-5</v>
      </c>
    </row>
    <row r="337" spans="1:3">
      <c r="A337" s="1" t="s">
        <v>10395</v>
      </c>
      <c r="B337" s="1" t="str">
        <f>_xlfn.TEXTBEFORE(Table3[[#This Row],[all fluxes from min_flux_sum]]," ",,,,"")</f>
        <v>RXN-ILETRS_c_FWD-rt5078</v>
      </c>
      <c r="C337" s="1">
        <f>_xlfn.NUMBERVALUE(IFERROR(_xlfn.TEXTAFTER(Table3[[#This Row],[all fluxes from min_flux_sum]]," ",-1,,,""),""))</f>
        <v>3.7754770037863997E-5</v>
      </c>
    </row>
    <row r="338" spans="1:3">
      <c r="A338" s="1" t="s">
        <v>10396</v>
      </c>
      <c r="B338" s="1" t="str">
        <f>_xlfn.TEXTBEFORE(Table3[[#This Row],[all fluxes from min_flux_sum]]," ",,,,"")</f>
        <v>RXN-IMPC_c_FWD-rt4053</v>
      </c>
      <c r="C338" s="1">
        <f>_xlfn.NUMBERVALUE(IFERROR(_xlfn.TEXTAFTER(Table3[[#This Row],[all fluxes from min_flux_sum]]," ",-1,,,""),""))</f>
        <v>4.5941966341893202E-2</v>
      </c>
    </row>
    <row r="339" spans="1:3">
      <c r="A339" s="1" t="s">
        <v>10397</v>
      </c>
      <c r="B339" s="1" t="str">
        <f>_xlfn.TEXTBEFORE(Table3[[#This Row],[all fluxes from min_flux_sum]]," ",,,,"")</f>
        <v>RXN-IMPD_c_FWD-rt0027</v>
      </c>
      <c r="C339" s="1">
        <f>_xlfn.NUMBERVALUE(IFERROR(_xlfn.TEXTAFTER(Table3[[#This Row],[all fluxes from min_flux_sum]]," ",-1,,,""),""))</f>
        <v>2.7715991891085302E-2</v>
      </c>
    </row>
    <row r="340" spans="1:3">
      <c r="A340" s="1" t="s">
        <v>10398</v>
      </c>
      <c r="B340" s="1" t="str">
        <f>_xlfn.TEXTBEFORE(Table3[[#This Row],[all fluxes from min_flux_sum]]," ",,,,"")</f>
        <v>RXN-INOSTt_c_rm_FWD-SPONT</v>
      </c>
      <c r="C340" s="1">
        <f>_xlfn.NUMBERVALUE(IFERROR(_xlfn.TEXTAFTER(Table3[[#This Row],[all fluxes from min_flux_sum]]," ",-1,,,""),""))</f>
        <v>1.7829040455316199E-2</v>
      </c>
    </row>
    <row r="341" spans="1:3">
      <c r="A341" s="1" t="s">
        <v>10399</v>
      </c>
      <c r="B341" s="1" t="str">
        <f>_xlfn.TEXTBEFORE(Table3[[#This Row],[all fluxes from min_flux_sum]]," ",,,,"")</f>
        <v>RXN-INOSTtps_e_FWD-rt4674</v>
      </c>
      <c r="C341" s="1">
        <f>_xlfn.NUMBERVALUE(IFERROR(_xlfn.TEXTAFTER(Table3[[#This Row],[all fluxes from min_flux_sum]]," ",-1,,,""),""))</f>
        <v>1.7829040455316199E-2</v>
      </c>
    </row>
    <row r="342" spans="1:3">
      <c r="A342" s="1" t="s">
        <v>10400</v>
      </c>
      <c r="B342" s="1" t="str">
        <f>_xlfn.TEXTBEFORE(Table3[[#This Row],[all fluxes from min_flux_sum]]," ",,,,"")</f>
        <v>RXN-IPCS_g_FWD-rt4559</v>
      </c>
      <c r="C342" s="1">
        <f>_xlfn.NUMBERVALUE(IFERROR(_xlfn.TEXTAFTER(Table3[[#This Row],[all fluxes from min_flux_sum]]," ",-1,,,""),""))</f>
        <v>3.06508769499093E-3</v>
      </c>
    </row>
    <row r="343" spans="1:3">
      <c r="A343" s="1" t="s">
        <v>10401</v>
      </c>
      <c r="B343" s="1" t="str">
        <f>_xlfn.TEXTBEFORE(Table3[[#This Row],[all fluxes from min_flux_sum]]," ",,,,"")</f>
        <v>RXN-IPDDI_c_FWD-rt7835</v>
      </c>
      <c r="C343" s="1">
        <f>_xlfn.NUMBERVALUE(IFERROR(_xlfn.TEXTAFTER(Table3[[#This Row],[all fluxes from min_flux_sum]]," ",-1,,,""),""))</f>
        <v>8.3726937745369101E-2</v>
      </c>
    </row>
    <row r="344" spans="1:3">
      <c r="A344" s="1" t="s">
        <v>10402</v>
      </c>
      <c r="B344" s="1" t="str">
        <f>_xlfn.TEXTBEFORE(Table3[[#This Row],[all fluxes from min_flux_sum]]," ",,,,"")</f>
        <v>RXN-IPDPt_c_l_REV-UNKNOWN</v>
      </c>
      <c r="C344" s="1">
        <f>_xlfn.NUMBERVALUE(IFERROR(_xlfn.TEXTAFTER(Table3[[#This Row],[all fluxes from min_flux_sum]]," ",-1,,,""),""))</f>
        <v>8.8202572308714894E-2</v>
      </c>
    </row>
    <row r="345" spans="1:3">
      <c r="A345" s="1" t="s">
        <v>10403</v>
      </c>
      <c r="B345" s="1" t="str">
        <f>_xlfn.TEXTBEFORE(Table3[[#This Row],[all fluxes from min_flux_sum]]," ",,,,"")</f>
        <v>RXN-IPMD_c_FWD-rt5526</v>
      </c>
      <c r="C345" s="1">
        <f>_xlfn.NUMBERVALUE(IFERROR(_xlfn.TEXTAFTER(Table3[[#This Row],[all fluxes from min_flux_sum]]," ",-1,,,""),""))</f>
        <v>6.6094993099400994E-5</v>
      </c>
    </row>
    <row r="346" spans="1:3">
      <c r="A346" s="1" t="s">
        <v>10404</v>
      </c>
      <c r="B346" s="1" t="str">
        <f>_xlfn.TEXTBEFORE(Table3[[#This Row],[all fluxes from min_flux_sum]]," ",,,,"")</f>
        <v>RXN-IPPMIa_c_REV-rt6546</v>
      </c>
      <c r="C346" s="1">
        <f>_xlfn.NUMBERVALUE(IFERROR(_xlfn.TEXTAFTER(Table3[[#This Row],[all fluxes from min_flux_sum]]," ",-1,,,""),""))</f>
        <v>6.6094993099400994E-5</v>
      </c>
    </row>
    <row r="347" spans="1:3">
      <c r="A347" s="1" t="s">
        <v>10405</v>
      </c>
      <c r="B347" s="1" t="str">
        <f>_xlfn.TEXTBEFORE(Table3[[#This Row],[all fluxes from min_flux_sum]]," ",,,,"")</f>
        <v>RXN-IPPMIb_c_REV-rt6546</v>
      </c>
      <c r="C347" s="1">
        <f>_xlfn.NUMBERVALUE(IFERROR(_xlfn.TEXTAFTER(Table3[[#This Row],[all fluxes from min_flux_sum]]," ",-1,,,""),""))</f>
        <v>6.6094993099400994E-5</v>
      </c>
    </row>
    <row r="348" spans="1:3">
      <c r="A348" s="1" t="s">
        <v>10406</v>
      </c>
      <c r="B348" s="1" t="str">
        <f>_xlfn.TEXTBEFORE(Table3[[#This Row],[all fluxes from min_flux_sum]]," ",,,,"")</f>
        <v>RXN-IPPS_c_FWD-rt7120</v>
      </c>
      <c r="C348" s="1">
        <f>_xlfn.NUMBERVALUE(IFERROR(_xlfn.TEXTAFTER(Table3[[#This Row],[all fluxes from min_flux_sum]]," ",-1,,,""),""))</f>
        <v>6.6094993099400994E-5</v>
      </c>
    </row>
    <row r="349" spans="1:3">
      <c r="A349" s="1" t="s">
        <v>10407</v>
      </c>
      <c r="B349" s="1" t="str">
        <f>_xlfn.TEXTBEFORE(Table3[[#This Row],[all fluxes from min_flux_sum]]," ",,,,"")</f>
        <v>RXN-KARA1i_m_FWD-rt0808</v>
      </c>
      <c r="C349" s="1">
        <f>_xlfn.NUMBERVALUE(IFERROR(_xlfn.TEXTAFTER(Table3[[#This Row],[all fluxes from min_flux_sum]]," ",-1,,,""),""))</f>
        <v>1.2127395867523399E-4</v>
      </c>
    </row>
    <row r="350" spans="1:3">
      <c r="A350" s="1" t="s">
        <v>10408</v>
      </c>
      <c r="B350" s="1" t="str">
        <f>_xlfn.TEXTBEFORE(Table3[[#This Row],[all fluxes from min_flux_sum]]," ",,,,"")</f>
        <v>RXN-KARA2i_m_FWD-rt0808</v>
      </c>
      <c r="C350" s="1">
        <f>_xlfn.NUMBERVALUE(IFERROR(_xlfn.TEXTAFTER(Table3[[#This Row],[all fluxes from min_flux_sum]]," ",-1,,,""),""))</f>
        <v>3.7754770037863997E-5</v>
      </c>
    </row>
    <row r="351" spans="1:3">
      <c r="A351" s="1" t="s">
        <v>10409</v>
      </c>
      <c r="B351" s="1" t="str">
        <f>_xlfn.TEXTBEFORE(Table3[[#This Row],[all fluxes from min_flux_sum]]," ",,,,"")</f>
        <v>RXN-Kt_c_e_FWD-UNKNOWN</v>
      </c>
      <c r="C351" s="1">
        <f>_xlfn.NUMBERVALUE(IFERROR(_xlfn.TEXTAFTER(Table3[[#This Row],[all fluxes from min_flux_sum]]," ",-1,,,""),""))</f>
        <v>0.22896169414534401</v>
      </c>
    </row>
    <row r="352" spans="1:3">
      <c r="A352" s="1" t="s">
        <v>10410</v>
      </c>
      <c r="B352" s="1" t="str">
        <f>_xlfn.TEXTBEFORE(Table3[[#This Row],[all fluxes from min_flux_sum]]," ",,,,"")</f>
        <v>RXN-LEUTA_c_REV-rt5646</v>
      </c>
      <c r="C352" s="1">
        <f>_xlfn.NUMBERVALUE(IFERROR(_xlfn.TEXTAFTER(Table3[[#This Row],[all fluxes from min_flux_sum]]," ",-1,,,""),""))</f>
        <v>6.6094993099400994E-5</v>
      </c>
    </row>
    <row r="353" spans="1:3">
      <c r="A353" s="1" t="s">
        <v>10411</v>
      </c>
      <c r="B353" s="1" t="str">
        <f>_xlfn.TEXTBEFORE(Table3[[#This Row],[all fluxes from min_flux_sum]]," ",,,,"")</f>
        <v>RXN-LEUTRS_c_FWD-rt1776</v>
      </c>
      <c r="C353" s="1">
        <f>_xlfn.NUMBERVALUE(IFERROR(_xlfn.TEXTAFTER(Table3[[#This Row],[all fluxes from min_flux_sum]]," ",-1,,,""),""))</f>
        <v>6.6094993099400994E-5</v>
      </c>
    </row>
    <row r="354" spans="1:3">
      <c r="A354" s="1" t="s">
        <v>10412</v>
      </c>
      <c r="B354" s="1" t="str">
        <f>_xlfn.TEXTBEFORE(Table3[[#This Row],[all fluxes from min_flux_sum]]," ",,,,"")</f>
        <v>RXN-LINOLNCOAt_c_rm_REV-UNKNOWN</v>
      </c>
      <c r="C354" s="1">
        <f>_xlfn.NUMBERVALUE(IFERROR(_xlfn.TEXTAFTER(Table3[[#This Row],[all fluxes from min_flux_sum]]," ",-1,,,""),""))</f>
        <v>1.0160749592177999E-5</v>
      </c>
    </row>
    <row r="355" spans="1:3">
      <c r="A355" s="1" t="s">
        <v>10413</v>
      </c>
      <c r="B355" s="1" t="str">
        <f>_xlfn.TEXTBEFORE(Table3[[#This Row],[all fluxes from min_flux_sum]]," ",,,,"")</f>
        <v>RXN-LNS14DMy_c_FWD-ERG11NCP1</v>
      </c>
      <c r="C355" s="1">
        <f>_xlfn.NUMBERVALUE(IFERROR(_xlfn.TEXTAFTER(Table3[[#This Row],[all fluxes from min_flux_sum]]," ",-1,,,""),""))</f>
        <v>3.89044080436678E-2</v>
      </c>
    </row>
    <row r="356" spans="1:3">
      <c r="A356" s="1" t="s">
        <v>10414</v>
      </c>
      <c r="B356" s="1" t="str">
        <f>_xlfn.TEXTBEFORE(Table3[[#This Row],[all fluxes from min_flux_sum]]," ",,,,"")</f>
        <v>RXN-LNSTLS_c_FWD-rt0872</v>
      </c>
      <c r="C356" s="1">
        <f>_xlfn.NUMBERVALUE(IFERROR(_xlfn.TEXTAFTER(Table3[[#This Row],[all fluxes from min_flux_sum]]," ",-1,,,""),""))</f>
        <v>3.89044080436678E-2</v>
      </c>
    </row>
    <row r="357" spans="1:3">
      <c r="A357" s="1" t="s">
        <v>10415</v>
      </c>
      <c r="B357" s="1" t="str">
        <f>_xlfn.TEXTBEFORE(Table3[[#This Row],[all fluxes from min_flux_sum]]," ",,,,"")</f>
        <v>RXN-LYSTRS_c_FWD-rt3577</v>
      </c>
      <c r="C357" s="1">
        <f>_xlfn.NUMBERVALUE(IFERROR(_xlfn.TEXTAFTER(Table3[[#This Row],[all fluxes from min_flux_sum]]," ",-1,,,""),""))</f>
        <v>4.59868265612869E-5</v>
      </c>
    </row>
    <row r="358" spans="1:3">
      <c r="A358" s="1" t="s">
        <v>10416</v>
      </c>
      <c r="B358" s="1" t="str">
        <f>_xlfn.TEXTBEFORE(Table3[[#This Row],[all fluxes from min_flux_sum]]," ",,,,"")</f>
        <v>RXN-MALCOAt_c_rm_FWD-SPONT</v>
      </c>
      <c r="C358" s="1">
        <f>_xlfn.NUMBERVALUE(IFERROR(_xlfn.TEXTAFTER(Table3[[#This Row],[all fluxes from min_flux_sum]]," ",-1,,,""),""))</f>
        <v>2.6954081369404501E-2</v>
      </c>
    </row>
    <row r="359" spans="1:3">
      <c r="A359" s="1" t="s">
        <v>10417</v>
      </c>
      <c r="B359" s="1" t="str">
        <f>_xlfn.TEXTBEFORE(Table3[[#This Row],[all fluxes from min_flux_sum]]," ",,,,"")</f>
        <v>RXN-MAN1PT_c_FWD-rt6588</v>
      </c>
      <c r="C359" s="1">
        <f>_xlfn.NUMBERVALUE(IFERROR(_xlfn.TEXTAFTER(Table3[[#This Row],[all fluxes from min_flux_sum]]," ",-1,,,""),""))</f>
        <v>0.14580393894847801</v>
      </c>
    </row>
    <row r="360" spans="1:3">
      <c r="A360" s="1" t="s">
        <v>10418</v>
      </c>
      <c r="B360" s="1" t="str">
        <f>_xlfn.TEXTBEFORE(Table3[[#This Row],[all fluxes from min_flux_sum]]," ",,,,"")</f>
        <v>RXN-MAN6PI_c_REV-rt0239</v>
      </c>
      <c r="C360" s="1">
        <f>_xlfn.NUMBERVALUE(IFERROR(_xlfn.TEXTAFTER(Table3[[#This Row],[all fluxes from min_flux_sum]]," ",-1,,,""),""))</f>
        <v>0.14580393894847801</v>
      </c>
    </row>
    <row r="361" spans="1:3">
      <c r="A361" s="1" t="s">
        <v>10419</v>
      </c>
      <c r="B361" s="1" t="str">
        <f>_xlfn.TEXTBEFORE(Table3[[#This Row],[all fluxes from min_flux_sum]]," ",,,,"")</f>
        <v>RXN-MCOATA_c_FWD-rt0302</v>
      </c>
      <c r="C361" s="1">
        <f>_xlfn.NUMBERVALUE(IFERROR(_xlfn.TEXTAFTER(Table3[[#This Row],[all fluxes from min_flux_sum]]," ",-1,,,""),""))</f>
        <v>0.77983636092047104</v>
      </c>
    </row>
    <row r="362" spans="1:3">
      <c r="A362" s="1" t="s">
        <v>10420</v>
      </c>
      <c r="B362" s="1" t="str">
        <f>_xlfn.TEXTBEFORE(Table3[[#This Row],[all fluxes from min_flux_sum]]," ",,,,"")</f>
        <v>RXN-MDH_c_REV-rt2246</v>
      </c>
      <c r="C362" s="1">
        <f>_xlfn.NUMBERVALUE(IFERROR(_xlfn.TEXTAFTER(Table3[[#This Row],[all fluxes from min_flux_sum]]," ",-1,,,""),""))</f>
        <v>1.88255509949744</v>
      </c>
    </row>
    <row r="363" spans="1:3">
      <c r="A363" s="1" t="s">
        <v>10421</v>
      </c>
      <c r="B363" s="1" t="str">
        <f>_xlfn.TEXTBEFORE(Table3[[#This Row],[all fluxes from min_flux_sum]]," ",,,,"")</f>
        <v>RXN-MDH_m_FWD-rt2810</v>
      </c>
      <c r="C363" s="1">
        <f>_xlfn.NUMBERVALUE(IFERROR(_xlfn.TEXTAFTER(Table3[[#This Row],[all fluxes from min_flux_sum]]," ",-1,,,""),""))</f>
        <v>5.3651367084847497</v>
      </c>
    </row>
    <row r="364" spans="1:3">
      <c r="A364" s="1" t="s">
        <v>10422</v>
      </c>
      <c r="B364" s="1" t="str">
        <f>_xlfn.TEXTBEFORE(Table3[[#This Row],[all fluxes from min_flux_sum]]," ",,,,"")</f>
        <v>RXN-MDRPD_c_FWD-rt7461</v>
      </c>
      <c r="C364" s="1">
        <f>_xlfn.NUMBERVALUE(IFERROR(_xlfn.TEXTAFTER(Table3[[#This Row],[all fluxes from min_flux_sum]]," ",-1,,,""),""))</f>
        <v>3.7929005255074E-5</v>
      </c>
    </row>
    <row r="365" spans="1:3">
      <c r="A365" s="1" t="s">
        <v>10423</v>
      </c>
      <c r="B365" s="1" t="str">
        <f>_xlfn.TEXTBEFORE(Table3[[#This Row],[all fluxes from min_flux_sum]]," ",,,,"")</f>
        <v>RXN-METAT_c_FWD-rt5403</v>
      </c>
      <c r="C365" s="1">
        <f>_xlfn.NUMBERVALUE(IFERROR(_xlfn.TEXTAFTER(Table3[[#This Row],[all fluxes from min_flux_sum]]," ",-1,,,""),""))</f>
        <v>8.58220346971834E-2</v>
      </c>
    </row>
    <row r="366" spans="1:3">
      <c r="A366" s="1" t="s">
        <v>10424</v>
      </c>
      <c r="B366" s="1" t="str">
        <f>_xlfn.TEXTBEFORE(Table3[[#This Row],[all fluxes from min_flux_sum]]," ",,,,"")</f>
        <v>RXN-METS_c_FWD-rt1457</v>
      </c>
      <c r="C366" s="1">
        <f>_xlfn.NUMBERVALUE(IFERROR(_xlfn.TEXTAFTER(Table3[[#This Row],[all fluxes from min_flux_sum]]," ",-1,,,""),""))</f>
        <v>8.5799815879179106E-2</v>
      </c>
    </row>
    <row r="367" spans="1:3">
      <c r="A367" s="1" t="s">
        <v>10425</v>
      </c>
      <c r="B367" s="1" t="str">
        <f>_xlfn.TEXTBEFORE(Table3[[#This Row],[all fluxes from min_flux_sum]]," ",,,,"")</f>
        <v>RXN-METTRS_c_FWD-rt4772</v>
      </c>
      <c r="C367" s="1">
        <f>_xlfn.NUMBERVALUE(IFERROR(_xlfn.TEXTAFTER(Table3[[#This Row],[all fluxes from min_flux_sum]]," ",-1,,,""),""))</f>
        <v>1.5710187250779E-5</v>
      </c>
    </row>
    <row r="368" spans="1:3">
      <c r="A368" s="1" t="s">
        <v>10426</v>
      </c>
      <c r="B368" s="1" t="str">
        <f>_xlfn.TEXTBEFORE(Table3[[#This Row],[all fluxes from min_flux_sum]]," ",,,,"")</f>
        <v>RXN-MEVK1_c_FWD-rt0390</v>
      </c>
      <c r="C368" s="1">
        <f>_xlfn.NUMBERVALUE(IFERROR(_xlfn.TEXTAFTER(Table3[[#This Row],[all fluxes from min_flux_sum]]," ",-1,,,""),""))</f>
        <v>0.339383385544822</v>
      </c>
    </row>
    <row r="369" spans="1:3">
      <c r="A369" s="1" t="s">
        <v>10427</v>
      </c>
      <c r="B369" s="1" t="str">
        <f>_xlfn.TEXTBEFORE(Table3[[#This Row],[all fluxes from min_flux_sum]]," ",,,,"")</f>
        <v>RXN-MG2t_c_e_FWD-UNKNOWN</v>
      </c>
      <c r="C369" s="1">
        <f>_xlfn.NUMBERVALUE(IFERROR(_xlfn.TEXTAFTER(Table3[[#This Row],[all fluxes from min_flux_sum]]," ",-1,,,""),""))</f>
        <v>2.4125898607121998E-2</v>
      </c>
    </row>
    <row r="370" spans="1:3">
      <c r="A370" s="1" t="s">
        <v>10428</v>
      </c>
      <c r="B370" s="1" t="str">
        <f>_xlfn.TEXTBEFORE(Table3[[#This Row],[all fluxes from min_flux_sum]]," ",,,,"")</f>
        <v>RXN-MN2t_c_e_FWD-UNKNOWN</v>
      </c>
      <c r="C370" s="1">
        <f>_xlfn.NUMBERVALUE(IFERROR(_xlfn.TEXTAFTER(Table3[[#This Row],[all fluxes from min_flux_sum]]," ",-1,,,""),""))</f>
        <v>3.5724100626323997E-5</v>
      </c>
    </row>
    <row r="371" spans="1:3">
      <c r="A371" s="1" t="s">
        <v>10429</v>
      </c>
      <c r="B371" s="1" t="str">
        <f>_xlfn.TEXTBEFORE(Table3[[#This Row],[all fluxes from min_flux_sum]]," ",,,,"")</f>
        <v>RXN-MTAP_c_FWD-rt0004</v>
      </c>
      <c r="C371" s="1">
        <f>_xlfn.NUMBERVALUE(IFERROR(_xlfn.TEXTAFTER(Table3[[#This Row],[all fluxes from min_flux_sum]]," ",-1,,,""),""))</f>
        <v>3.7929005255074E-5</v>
      </c>
    </row>
    <row r="372" spans="1:3">
      <c r="A372" s="1" t="s">
        <v>10430</v>
      </c>
      <c r="B372" s="1" t="str">
        <f>_xlfn.TEXTBEFORE(Table3[[#This Row],[all fluxes from min_flux_sum]]," ",,,,"")</f>
        <v>RXN-MTHFC_c_FWD-UNKNOWN</v>
      </c>
      <c r="C372" s="1">
        <f>_xlfn.NUMBERVALUE(IFERROR(_xlfn.TEXTAFTER(Table3[[#This Row],[all fluxes from min_flux_sum]]," ",-1,,,""),""))</f>
        <v>5.2698399284398602E-2</v>
      </c>
    </row>
    <row r="373" spans="1:3">
      <c r="A373" s="1" t="s">
        <v>10431</v>
      </c>
      <c r="B373" s="1" t="str">
        <f>_xlfn.TEXTBEFORE(Table3[[#This Row],[all fluxes from min_flux_sum]]," ",,,,"")</f>
        <v>RXN-MTHFD_c_FWD-rt6998</v>
      </c>
      <c r="C373" s="1">
        <f>_xlfn.NUMBERVALUE(IFERROR(_xlfn.TEXTAFTER(Table3[[#This Row],[all fluxes from min_flux_sum]]," ",-1,,,""),""))</f>
        <v>5.2698399284398602E-2</v>
      </c>
    </row>
    <row r="374" spans="1:3">
      <c r="A374" s="1" t="s">
        <v>10432</v>
      </c>
      <c r="B374" s="1" t="str">
        <f>_xlfn.TEXTBEFORE(Table3[[#This Row],[all fluxes from min_flux_sum]]," ",,,,"")</f>
        <v>RXN-MTHFR3_c_FWD-MET1213</v>
      </c>
      <c r="C374" s="1">
        <f>_xlfn.NUMBERVALUE(IFERROR(_xlfn.TEXTAFTER(Table3[[#This Row],[all fluxes from min_flux_sum]]," ",-1,,,""),""))</f>
        <v>8.5799815879179106E-2</v>
      </c>
    </row>
    <row r="375" spans="1:3">
      <c r="A375" s="1" t="s">
        <v>10433</v>
      </c>
      <c r="B375" s="1" t="str">
        <f>_xlfn.TEXTBEFORE(Table3[[#This Row],[all fluxes from min_flux_sum]]," ",,,,"")</f>
        <v>RXN-MTRI_c_FWD-rt5017</v>
      </c>
      <c r="C375" s="1">
        <f>_xlfn.NUMBERVALUE(IFERROR(_xlfn.TEXTAFTER(Table3[[#This Row],[all fluxes from min_flux_sum]]," ",-1,,,""),""))</f>
        <v>3.7929005255074E-5</v>
      </c>
    </row>
    <row r="376" spans="1:3">
      <c r="A376" s="1" t="s">
        <v>10434</v>
      </c>
      <c r="B376" s="1" t="str">
        <f>_xlfn.TEXTBEFORE(Table3[[#This Row],[all fluxes from min_flux_sum]]," ",,,,"")</f>
        <v>RXN-NACt_c_e_FWD-rt3853</v>
      </c>
      <c r="C376" s="1">
        <f>_xlfn.NUMBERVALUE(IFERROR(_xlfn.TEXTAFTER(Table3[[#This Row],[all fluxes from min_flux_sum]]," ",-1,,,""),""))</f>
        <v>7.5890190039210002E-5</v>
      </c>
    </row>
    <row r="377" spans="1:3">
      <c r="A377" s="1" t="s">
        <v>10435</v>
      </c>
      <c r="B377" s="1" t="str">
        <f>_xlfn.TEXTBEFORE(Table3[[#This Row],[all fluxes from min_flux_sum]]," ",,,,"")</f>
        <v>RXN-NADHcplxI_c_m_FWD-NADHCPLX0</v>
      </c>
      <c r="C377" s="1">
        <f>_xlfn.NUMBERVALUE(IFERROR(_xlfn.TEXTAFTER(Table3[[#This Row],[all fluxes from min_flux_sum]]," ",-1,,,""),""))</f>
        <v>17.615117734398801</v>
      </c>
    </row>
    <row r="378" spans="1:3">
      <c r="A378" s="1" t="s">
        <v>10436</v>
      </c>
      <c r="B378" s="1" t="str">
        <f>_xlfn.TEXTBEFORE(Table3[[#This Row],[all fluxes from min_flux_sum]]," ",,,,"")</f>
        <v>RXN-NADHK1_c_FWD-rt1814_c</v>
      </c>
      <c r="C378" s="1">
        <f>_xlfn.NUMBERVALUE(IFERROR(_xlfn.TEXTAFTER(Table3[[#This Row],[all fluxes from min_flux_sum]]," ",-1,,,""),""))</f>
        <v>3.7940166716761997E-5</v>
      </c>
    </row>
    <row r="379" spans="1:3">
      <c r="A379" s="1" t="s">
        <v>10437</v>
      </c>
      <c r="B379" s="1" t="str">
        <f>_xlfn.TEXTBEFORE(Table3[[#This Row],[all fluxes from min_flux_sum]]," ",,,,"")</f>
        <v>RXN-NADHq9_c_FWD-rt0604</v>
      </c>
      <c r="C379" s="1">
        <f>_xlfn.NUMBERVALUE(IFERROR(_xlfn.TEXTAFTER(Table3[[#This Row],[all fluxes from min_flux_sum]]," ",-1,,,""),""))</f>
        <v>0.81275411808495401</v>
      </c>
    </row>
    <row r="380" spans="1:3">
      <c r="A380" s="1" t="s">
        <v>10438</v>
      </c>
      <c r="B380" s="1" t="str">
        <f>_xlfn.TEXTBEFORE(Table3[[#This Row],[all fluxes from min_flux_sum]]," ",,,,"")</f>
        <v>RXN-NADHt_c_rm_FWD-SPONT</v>
      </c>
      <c r="C380" s="1">
        <f>_xlfn.NUMBERVALUE(IFERROR(_xlfn.TEXTAFTER(Table3[[#This Row],[all fluxes from min_flux_sum]]," ",-1,,,""),""))</f>
        <v>0.103974827611445</v>
      </c>
    </row>
    <row r="381" spans="1:3">
      <c r="A381" s="1" t="s">
        <v>10439</v>
      </c>
      <c r="B381" s="1" t="str">
        <f>_xlfn.TEXTBEFORE(Table3[[#This Row],[all fluxes from min_flux_sum]]," ",,,,"")</f>
        <v>RXN-NADPHt_c_r_FWD-SPONT</v>
      </c>
      <c r="C381" s="1">
        <f>_xlfn.NUMBERVALUE(IFERROR(_xlfn.TEXTAFTER(Table3[[#This Row],[all fluxes from min_flux_sum]]," ",-1,,,""),""))</f>
        <v>4.3502039586154201E-2</v>
      </c>
    </row>
    <row r="382" spans="1:3">
      <c r="A382" s="1" t="s">
        <v>10440</v>
      </c>
      <c r="B382" s="1" t="str">
        <f>_xlfn.TEXTBEFORE(Table3[[#This Row],[all fluxes from min_flux_sum]]," ",,,,"")</f>
        <v>RXN-NADPHt_c_rm_FWD-SPONT</v>
      </c>
      <c r="C382" s="1">
        <f>_xlfn.NUMBERVALUE(IFERROR(_xlfn.TEXTAFTER(Table3[[#This Row],[all fluxes from min_flux_sum]]," ",-1,,,""),""))</f>
        <v>5.39081627388091E-2</v>
      </c>
    </row>
    <row r="383" spans="1:3">
      <c r="A383" s="1" t="s">
        <v>10441</v>
      </c>
      <c r="B383" s="1" t="str">
        <f>_xlfn.TEXTBEFORE(Table3[[#This Row],[all fluxes from min_flux_sum]]," ",,,,"")</f>
        <v>RXN-NADPt_c_r_REV-SPONT</v>
      </c>
      <c r="C383" s="1">
        <f>_xlfn.NUMBERVALUE(IFERROR(_xlfn.TEXTAFTER(Table3[[#This Row],[all fluxes from min_flux_sum]]," ",-1,,,""),""))</f>
        <v>4.3502039586154201E-2</v>
      </c>
    </row>
    <row r="384" spans="1:3">
      <c r="A384" s="1" t="s">
        <v>10442</v>
      </c>
      <c r="B384" s="1" t="str">
        <f>_xlfn.TEXTBEFORE(Table3[[#This Row],[all fluxes from min_flux_sum]]," ",,,,"")</f>
        <v>RXN-NADPt_c_rm_REV-SPONT</v>
      </c>
      <c r="C384" s="1">
        <f>_xlfn.NUMBERVALUE(IFERROR(_xlfn.TEXTAFTER(Table3[[#This Row],[all fluxes from min_flux_sum]]," ",-1,,,""),""))</f>
        <v>5.39081627388091E-2</v>
      </c>
    </row>
    <row r="385" spans="1:3">
      <c r="A385" s="1" t="s">
        <v>10443</v>
      </c>
      <c r="B385" s="1" t="str">
        <f>_xlfn.TEXTBEFORE(Table3[[#This Row],[all fluxes from min_flux_sum]]," ",,,,"")</f>
        <v>RXN-NADS2_c_FWD-rt0915_c</v>
      </c>
      <c r="C385" s="1">
        <f>_xlfn.NUMBERVALUE(IFERROR(_xlfn.TEXTAFTER(Table3[[#This Row],[all fluxes from min_flux_sum]]," ",-1,,,""),""))</f>
        <v>7.5890190039210002E-5</v>
      </c>
    </row>
    <row r="386" spans="1:3">
      <c r="A386" s="1" t="s">
        <v>10444</v>
      </c>
      <c r="B386" s="1" t="str">
        <f>_xlfn.TEXTBEFORE(Table3[[#This Row],[all fluxes from min_flux_sum]]," ",,,,"")</f>
        <v>RXN-NADt_c_rm_REV-SPONT</v>
      </c>
      <c r="C386" s="1">
        <f>_xlfn.NUMBERVALUE(IFERROR(_xlfn.TEXTAFTER(Table3[[#This Row],[all fluxes from min_flux_sum]]," ",-1,,,""),""))</f>
        <v>0.103974827611445</v>
      </c>
    </row>
    <row r="387" spans="1:3">
      <c r="A387" s="1" t="s">
        <v>10445</v>
      </c>
      <c r="B387" s="1" t="str">
        <f>_xlfn.TEXTBEFORE(Table3[[#This Row],[all fluxes from min_flux_sum]]," ",,,,"")</f>
        <v>RXN-NAMNPP_c_FWD-rt1924_c</v>
      </c>
      <c r="C387" s="1">
        <f>_xlfn.NUMBERVALUE(IFERROR(_xlfn.TEXTAFTER(Table3[[#This Row],[all fluxes from min_flux_sum]]," ",-1,,,""),""))</f>
        <v>7.5890190039210002E-5</v>
      </c>
    </row>
    <row r="388" spans="1:3">
      <c r="A388" s="1" t="s">
        <v>10446</v>
      </c>
      <c r="B388" s="1" t="str">
        <f>_xlfn.TEXTBEFORE(Table3[[#This Row],[all fluxes from min_flux_sum]]," ",,,,"")</f>
        <v>RXN-NDPK1_c_FWD-rt7311</v>
      </c>
      <c r="C388" s="1">
        <f>_xlfn.NUMBERVALUE(IFERROR(_xlfn.TEXTAFTER(Table3[[#This Row],[all fluxes from min_flux_sum]]," ",-1,,,""),""))</f>
        <v>0.18900637286460201</v>
      </c>
    </row>
    <row r="389" spans="1:3">
      <c r="A389" s="1" t="s">
        <v>10447</v>
      </c>
      <c r="B389" s="1" t="str">
        <f>_xlfn.TEXTBEFORE(Table3[[#This Row],[all fluxes from min_flux_sum]]," ",,,,"")</f>
        <v>RXN-NDPK2_c_FWD-rt7311</v>
      </c>
      <c r="C389" s="1">
        <f>_xlfn.NUMBERVALUE(IFERROR(_xlfn.TEXTAFTER(Table3[[#This Row],[all fluxes from min_flux_sum]]," ",-1,,,""),""))</f>
        <v>0.55448912825224705</v>
      </c>
    </row>
    <row r="390" spans="1:3">
      <c r="A390" s="1" t="s">
        <v>10448</v>
      </c>
      <c r="B390" s="1" t="str">
        <f>_xlfn.TEXTBEFORE(Table3[[#This Row],[all fluxes from min_flux_sum]]," ",,,,"")</f>
        <v>RXN-NDPK3_c_FWD-rt7311</v>
      </c>
      <c r="C390" s="1">
        <f>_xlfn.NUMBERVALUE(IFERROR(_xlfn.TEXTAFTER(Table3[[#This Row],[all fluxes from min_flux_sum]]," ",-1,,,""),""))</f>
        <v>6.9314442844114102E-2</v>
      </c>
    </row>
    <row r="391" spans="1:3">
      <c r="A391" s="1" t="s">
        <v>10449</v>
      </c>
      <c r="B391" s="1" t="str">
        <f>_xlfn.TEXTBEFORE(Table3[[#This Row],[all fluxes from min_flux_sum]]," ",,,,"")</f>
        <v>RXN-NDPK4_c_FWD-rt7311</v>
      </c>
      <c r="C391" s="1">
        <f>_xlfn.NUMBERVALUE(IFERROR(_xlfn.TEXTAFTER(Table3[[#This Row],[all fluxes from min_flux_sum]]," ",-1,,,""),""))</f>
        <v>2.6910774480286802E-3</v>
      </c>
    </row>
    <row r="392" spans="1:3">
      <c r="A392" s="1" t="s">
        <v>10450</v>
      </c>
      <c r="B392" s="1" t="str">
        <f>_xlfn.TEXTBEFORE(Table3[[#This Row],[all fluxes from min_flux_sum]]," ",,,,"")</f>
        <v>RXN-NDPK5_c_FWD-rt7311</v>
      </c>
      <c r="C392" s="1">
        <f>_xlfn.NUMBERVALUE(IFERROR(_xlfn.TEXTAFTER(Table3[[#This Row],[all fluxes from min_flux_sum]]," ",-1,,,""),""))</f>
        <v>4.2002828395877297E-3</v>
      </c>
    </row>
    <row r="393" spans="1:3">
      <c r="A393" s="1" t="s">
        <v>10451</v>
      </c>
      <c r="B393" s="1" t="str">
        <f>_xlfn.TEXTBEFORE(Table3[[#This Row],[all fluxes from min_flux_sum]]," ",,,,"")</f>
        <v>RXN-NDPK7_c_FWD-rt7311</v>
      </c>
      <c r="C393" s="1">
        <f>_xlfn.NUMBERVALUE(IFERROR(_xlfn.TEXTAFTER(Table3[[#This Row],[all fluxes from min_flux_sum]]," ",-1,,,""),""))</f>
        <v>4.2002760358999802E-3</v>
      </c>
    </row>
    <row r="394" spans="1:3">
      <c r="A394" s="1" t="s">
        <v>10452</v>
      </c>
      <c r="B394" s="1" t="str">
        <f>_xlfn.TEXTBEFORE(Table3[[#This Row],[all fluxes from min_flux_sum]]," ",,,,"")</f>
        <v>RXN-NDPK8_c_FWD-rt7311</v>
      </c>
      <c r="C394" s="1">
        <f>_xlfn.NUMBERVALUE(IFERROR(_xlfn.TEXTAFTER(Table3[[#This Row],[all fluxes from min_flux_sum]]," ",-1,,,""),""))</f>
        <v>2.6910725265701799E-3</v>
      </c>
    </row>
    <row r="395" spans="1:3">
      <c r="A395" s="1" t="s">
        <v>10453</v>
      </c>
      <c r="B395" s="1" t="str">
        <f>_xlfn.TEXTBEFORE(Table3[[#This Row],[all fluxes from min_flux_sum]]," ",,,,"")</f>
        <v>RXN-NGLYCANS1_c_FWD-rt2834</v>
      </c>
      <c r="C395" s="1">
        <f>_xlfn.NUMBERVALUE(IFERROR(_xlfn.TEXTAFTER(Table3[[#This Row],[all fluxes from min_flux_sum]]," ",-1,,,""),""))</f>
        <v>5.8801714872476598E-3</v>
      </c>
    </row>
    <row r="396" spans="1:3">
      <c r="A396" s="1" t="s">
        <v>10454</v>
      </c>
      <c r="B396" s="1" t="str">
        <f>_xlfn.TEXTBEFORE(Table3[[#This Row],[all fluxes from min_flux_sum]]," ",,,,"")</f>
        <v>RXN-NGLYCANS2_c_FWD-ALG1314</v>
      </c>
      <c r="C396" s="1">
        <f>_xlfn.NUMBERVALUE(IFERROR(_xlfn.TEXTAFTER(Table3[[#This Row],[all fluxes from min_flux_sum]]," ",-1,,,""),""))</f>
        <v>5.8801714872476598E-3</v>
      </c>
    </row>
    <row r="397" spans="1:3">
      <c r="A397" s="1" t="s">
        <v>10455</v>
      </c>
      <c r="B397" s="1" t="str">
        <f>_xlfn.TEXTBEFORE(Table3[[#This Row],[all fluxes from min_flux_sum]]," ",,,,"")</f>
        <v>RXN-NGLYCANS3_c_FWD-rt6298</v>
      </c>
      <c r="C397" s="1">
        <f>_xlfn.NUMBERVALUE(IFERROR(_xlfn.TEXTAFTER(Table3[[#This Row],[all fluxes from min_flux_sum]]," ",-1,,,""),""))</f>
        <v>5.8801714872476598E-3</v>
      </c>
    </row>
    <row r="398" spans="1:3">
      <c r="A398" s="1" t="s">
        <v>10456</v>
      </c>
      <c r="B398" s="1" t="str">
        <f>_xlfn.TEXTBEFORE(Table3[[#This Row],[all fluxes from min_flux_sum]]," ",,,,"")</f>
        <v>RXN-NGLYCANS4_c_FWD-rt1727</v>
      </c>
      <c r="C398" s="1">
        <f>_xlfn.NUMBERVALUE(IFERROR(_xlfn.TEXTAFTER(Table3[[#This Row],[all fluxes from min_flux_sum]]," ",-1,,,""),""))</f>
        <v>5.8801714872476598E-3</v>
      </c>
    </row>
    <row r="399" spans="1:3">
      <c r="A399" s="1" t="s">
        <v>10457</v>
      </c>
      <c r="B399" s="1" t="str">
        <f>_xlfn.TEXTBEFORE(Table3[[#This Row],[all fluxes from min_flux_sum]]," ",,,,"")</f>
        <v>RXN-NGLYCANS5_c_FWD-rt1727</v>
      </c>
      <c r="C399" s="1">
        <f>_xlfn.NUMBERVALUE(IFERROR(_xlfn.TEXTAFTER(Table3[[#This Row],[all fluxes from min_flux_sum]]," ",-1,,,""),""))</f>
        <v>5.8801714872476598E-3</v>
      </c>
    </row>
    <row r="400" spans="1:3">
      <c r="A400" s="1" t="s">
        <v>10458</v>
      </c>
      <c r="B400" s="1" t="str">
        <f>_xlfn.TEXTBEFORE(Table3[[#This Row],[all fluxes from min_flux_sum]]," ",,,,"")</f>
        <v>RXN-NGLYCANS6_c_FWD-rt1577</v>
      </c>
      <c r="C400" s="1">
        <f>_xlfn.NUMBERVALUE(IFERROR(_xlfn.TEXTAFTER(Table3[[#This Row],[all fluxes from min_flux_sum]]," ",-1,,,""),""))</f>
        <v>5.8801714872476598E-3</v>
      </c>
    </row>
    <row r="401" spans="1:3">
      <c r="A401" s="1" t="s">
        <v>10459</v>
      </c>
      <c r="B401" s="1" t="str">
        <f>_xlfn.TEXTBEFORE(Table3[[#This Row],[all fluxes from min_flux_sum]]," ",,,,"")</f>
        <v>RXN-NGLYCANS7_c_FWD-rt1577</v>
      </c>
      <c r="C401" s="1">
        <f>_xlfn.NUMBERVALUE(IFERROR(_xlfn.TEXTAFTER(Table3[[#This Row],[all fluxes from min_flux_sum]]," ",-1,,,""),""))</f>
        <v>5.8801714872476598E-3</v>
      </c>
    </row>
    <row r="402" spans="1:3">
      <c r="A402" s="1" t="s">
        <v>10460</v>
      </c>
      <c r="B402" s="1" t="str">
        <f>_xlfn.TEXTBEFORE(Table3[[#This Row],[all fluxes from min_flux_sum]]," ",,,,"")</f>
        <v>RXN-NH4t_c_e_FWD-rt4558</v>
      </c>
      <c r="C402" s="1">
        <f>_xlfn.NUMBERVALUE(IFERROR(_xlfn.TEXTAFTER(Table3[[#This Row],[all fluxes from min_flux_sum]]," ",-1,,,""),""))</f>
        <v>0.42825610966947297</v>
      </c>
    </row>
    <row r="403" spans="1:3">
      <c r="A403" s="1" t="s">
        <v>10461</v>
      </c>
      <c r="B403" s="1" t="str">
        <f>_xlfn.TEXTBEFORE(Table3[[#This Row],[all fluxes from min_flux_sum]]," ",,,,"")</f>
        <v>RXN-NH4t_c_m_REV-SPONT</v>
      </c>
      <c r="C403" s="1">
        <f>_xlfn.NUMBERVALUE(IFERROR(_xlfn.TEXTAFTER(Table3[[#This Row],[all fluxes from min_flux_sum]]," ",-1,,,""),""))</f>
        <v>4.7449741390852E-2</v>
      </c>
    </row>
    <row r="404" spans="1:3">
      <c r="A404" s="1" t="s">
        <v>10462</v>
      </c>
      <c r="B404" s="1" t="str">
        <f>_xlfn.TEXTBEFORE(Table3[[#This Row],[all fluxes from min_flux_sum]]," ",,,,"")</f>
        <v>RXN-NI2t_c_e_FWD-SPONT</v>
      </c>
      <c r="C404" s="1">
        <f>_xlfn.NUMBERVALUE(IFERROR(_xlfn.TEXTAFTER(Table3[[#This Row],[all fluxes from min_flux_sum]]," ",-1,,,""),""))</f>
        <v>1.0924302611E-8</v>
      </c>
    </row>
    <row r="405" spans="1:3">
      <c r="A405" s="1" t="s">
        <v>10463</v>
      </c>
      <c r="B405" s="1" t="str">
        <f>_xlfn.TEXTBEFORE(Table3[[#This Row],[all fluxes from min_flux_sum]]," ",,,,"")</f>
        <v>RXN-NNATi_c_FWD-rt2062_c</v>
      </c>
      <c r="C405" s="1">
        <f>_xlfn.NUMBERVALUE(IFERROR(_xlfn.TEXTAFTER(Table3[[#This Row],[all fluxes from min_flux_sum]]," ",-1,,,""),""))</f>
        <v>7.5890190039210002E-5</v>
      </c>
    </row>
    <row r="406" spans="1:3">
      <c r="A406" s="1" t="s">
        <v>10464</v>
      </c>
      <c r="B406" s="1" t="str">
        <f>_xlfn.TEXTBEFORE(Table3[[#This Row],[all fluxes from min_flux_sum]]," ",,,,"")</f>
        <v>RXN-O2t_c_e_FWD-SPONT</v>
      </c>
      <c r="C406" s="1">
        <f>_xlfn.NUMBERVALUE(IFERROR(_xlfn.TEXTAFTER(Table3[[#This Row],[all fluxes from min_flux_sum]]," ",-1,,,""),""))</f>
        <v>11.4417228147211</v>
      </c>
    </row>
    <row r="407" spans="1:3">
      <c r="A407" s="1" t="s">
        <v>10465</v>
      </c>
      <c r="B407" s="1" t="str">
        <f>_xlfn.TEXTBEFORE(Table3[[#This Row],[all fluxes from min_flux_sum]]," ",,,,"")</f>
        <v>RXN-O2t_c_m_FWD-SPONT</v>
      </c>
      <c r="C407" s="1">
        <f>_xlfn.NUMBERVALUE(IFERROR(_xlfn.TEXTAFTER(Table3[[#This Row],[all fluxes from min_flux_sum]]," ",-1,,,""),""))</f>
        <v>10.9470954565799</v>
      </c>
    </row>
    <row r="408" spans="1:3">
      <c r="A408" s="1" t="s">
        <v>10466</v>
      </c>
      <c r="B408" s="1" t="str">
        <f>_xlfn.TEXTBEFORE(Table3[[#This Row],[all fluxes from min_flux_sum]]," ",,,,"")</f>
        <v>RXN-O2t_c_r_FWD-SPONT</v>
      </c>
      <c r="C408" s="1">
        <f>_xlfn.NUMBERVALUE(IFERROR(_xlfn.TEXTAFTER(Table3[[#This Row],[all fluxes from min_flux_sum]]," ",-1,,,""),""))</f>
        <v>4.0436951891163302E-2</v>
      </c>
    </row>
    <row r="409" spans="1:3">
      <c r="A409" s="1" t="s">
        <v>10467</v>
      </c>
      <c r="B409" s="1" t="str">
        <f>_xlfn.TEXTBEFORE(Table3[[#This Row],[all fluxes from min_flux_sum]]," ",,,,"")</f>
        <v>RXN-O2t_c_rm_FWD-SPONT</v>
      </c>
      <c r="C409" s="1">
        <f>_xlfn.NUMBERVALUE(IFERROR(_xlfn.TEXTAFTER(Table3[[#This Row],[all fluxes from min_flux_sum]]," ",-1,,,""),""))</f>
        <v>0.103974827611445</v>
      </c>
    </row>
    <row r="410" spans="1:3">
      <c r="A410" s="1" t="s">
        <v>10468</v>
      </c>
      <c r="B410" s="1" t="str">
        <f>_xlfn.TEXTBEFORE(Table3[[#This Row],[all fluxes from min_flux_sum]]," ",,,,"")</f>
        <v>RXN-OCBT_c_FWD-rt4934</v>
      </c>
      <c r="C410" s="1">
        <f>_xlfn.NUMBERVALUE(IFERROR(_xlfn.TEXTAFTER(Table3[[#This Row],[all fluxes from min_flux_sum]]," ",-1,,,""),""))</f>
        <v>3.9784006696971899E-5</v>
      </c>
    </row>
    <row r="411" spans="1:3">
      <c r="A411" s="1" t="s">
        <v>10469</v>
      </c>
      <c r="B411" s="1" t="str">
        <f>_xlfn.TEXTBEFORE(Table3[[#This Row],[all fluxes from min_flux_sum]]," ",,,,"")</f>
        <v>RXN-OCDCAt_c_rm_FWD-SPONT</v>
      </c>
      <c r="C411" s="1">
        <f>_xlfn.NUMBERVALUE(IFERROR(_xlfn.TEXTAFTER(Table3[[#This Row],[all fluxes from min_flux_sum]]," ",-1,,,""),""))</f>
        <v>2.6057239569903E-5</v>
      </c>
    </row>
    <row r="412" spans="1:3">
      <c r="A412" s="1" t="s">
        <v>10470</v>
      </c>
      <c r="B412" s="1" t="str">
        <f>_xlfn.TEXTBEFORE(Table3[[#This Row],[all fluxes from min_flux_sum]]," ",,,,"")</f>
        <v>RXN-OCDCEAt_c_rm_FWD-SPONT</v>
      </c>
      <c r="C412" s="1">
        <f>_xlfn.NUMBERVALUE(IFERROR(_xlfn.TEXTAFTER(Table3[[#This Row],[all fluxes from min_flux_sum]]," ",-1,,,""),""))</f>
        <v>4.7792167278612998E-5</v>
      </c>
    </row>
    <row r="413" spans="1:3">
      <c r="A413" s="1" t="s">
        <v>10471</v>
      </c>
      <c r="B413" s="1" t="str">
        <f>_xlfn.TEXTBEFORE(Table3[[#This Row],[all fluxes from min_flux_sum]]," ",,,,"")</f>
        <v>RXN-OGLYCANS1_r_FWD-PMT12</v>
      </c>
      <c r="C413" s="1">
        <f>_xlfn.NUMBERVALUE(IFERROR(_xlfn.TEXTAFTER(Table3[[#This Row],[all fluxes from min_flux_sum]]," ",-1,,,""),""))</f>
        <v>1.8125594385024299E-2</v>
      </c>
    </row>
    <row r="414" spans="1:3">
      <c r="A414" s="1" t="s">
        <v>10472</v>
      </c>
      <c r="B414" s="1" t="str">
        <f>_xlfn.TEXTBEFORE(Table3[[#This Row],[all fluxes from min_flux_sum]]," ",,,,"")</f>
        <v>RXN-OGLYCANS2_g_FWD-rt1384</v>
      </c>
      <c r="C414" s="1">
        <f>_xlfn.NUMBERVALUE(IFERROR(_xlfn.TEXTAFTER(Table3[[#This Row],[all fluxes from min_flux_sum]]," ",-1,,,""),""))</f>
        <v>1.8125594385024299E-2</v>
      </c>
    </row>
    <row r="415" spans="1:3">
      <c r="A415" s="1" t="s">
        <v>10473</v>
      </c>
      <c r="B415" s="1" t="str">
        <f>_xlfn.TEXTBEFORE(Table3[[#This Row],[all fluxes from min_flux_sum]]," ",,,,"")</f>
        <v>RXN-OGLYCANS3_g_FWD-rt1384</v>
      </c>
      <c r="C415" s="1">
        <f>_xlfn.NUMBERVALUE(IFERROR(_xlfn.TEXTAFTER(Table3[[#This Row],[all fluxes from min_flux_sum]]," ",-1,,,""),""))</f>
        <v>1.8125594385024299E-2</v>
      </c>
    </row>
    <row r="416" spans="1:3">
      <c r="A416" s="1" t="s">
        <v>10474</v>
      </c>
      <c r="B416" s="1" t="str">
        <f>_xlfn.TEXTBEFORE(Table3[[#This Row],[all fluxes from min_flux_sum]]," ",,,,"")</f>
        <v>RXN-OGLYCANS4_g_FWD-rt4112</v>
      </c>
      <c r="C416" s="1">
        <f>_xlfn.NUMBERVALUE(IFERROR(_xlfn.TEXTAFTER(Table3[[#This Row],[all fluxes from min_flux_sum]]," ",-1,,,""),""))</f>
        <v>1.8125594385024299E-2</v>
      </c>
    </row>
    <row r="417" spans="1:3">
      <c r="A417" s="1" t="s">
        <v>10475</v>
      </c>
      <c r="B417" s="1" t="str">
        <f>_xlfn.TEXTBEFORE(Table3[[#This Row],[all fluxes from min_flux_sum]]," ",,,,"")</f>
        <v>RXN-OGLYCANS5_g_FWD-rt4112</v>
      </c>
      <c r="C417" s="1">
        <f>_xlfn.NUMBERVALUE(IFERROR(_xlfn.TEXTAFTER(Table3[[#This Row],[all fluxes from min_flux_sum]]," ",-1,,,""),""))</f>
        <v>1.8125594385024299E-2</v>
      </c>
    </row>
    <row r="418" spans="1:3">
      <c r="A418" s="1" t="s">
        <v>10476</v>
      </c>
      <c r="B418" s="1" t="str">
        <f>_xlfn.TEXTBEFORE(Table3[[#This Row],[all fluxes from min_flux_sum]]," ",,,,"")</f>
        <v>RXN-OMCDC_c_FWD-rt5646</v>
      </c>
      <c r="C418" s="1">
        <f>_xlfn.NUMBERVALUE(IFERROR(_xlfn.TEXTAFTER(Table3[[#This Row],[all fluxes from min_flux_sum]]," ",-1,,,""),""))</f>
        <v>6.6094993099400994E-5</v>
      </c>
    </row>
    <row r="419" spans="1:3">
      <c r="A419" s="1" t="s">
        <v>10477</v>
      </c>
      <c r="B419" s="1" t="str">
        <f>_xlfn.TEXTBEFORE(Table3[[#This Row],[all fluxes from min_flux_sum]]," ",,,,"")</f>
        <v>RXN-OMPDC_c_FWD-rt3750</v>
      </c>
      <c r="C419" s="1">
        <f>_xlfn.NUMBERVALUE(IFERROR(_xlfn.TEXTAFTER(Table3[[#This Row],[all fluxes from min_flux_sum]]," ",-1,,,""),""))</f>
        <v>4.7664018457997601E-2</v>
      </c>
    </row>
    <row r="420" spans="1:3">
      <c r="A420" s="1" t="s">
        <v>10478</v>
      </c>
      <c r="B420" s="1" t="str">
        <f>_xlfn.TEXTBEFORE(Table3[[#This Row],[all fluxes from min_flux_sum]]," ",,,,"")</f>
        <v>RXN-ORNDC_c_FWD-rt4267</v>
      </c>
      <c r="C420" s="1">
        <f>_xlfn.NUMBERVALUE(IFERROR(_xlfn.TEXTAFTER(Table3[[#This Row],[all fluxes from min_flux_sum]]," ",-1,,,""),""))</f>
        <v>3.7929005255074E-5</v>
      </c>
    </row>
    <row r="421" spans="1:3">
      <c r="A421" s="1" t="s">
        <v>10479</v>
      </c>
      <c r="B421" s="1" t="str">
        <f>_xlfn.TEXTBEFORE(Table3[[#This Row],[all fluxes from min_flux_sum]]," ",,,,"")</f>
        <v>RXN-ORNTACi_m_FWD-rt7840</v>
      </c>
      <c r="C421" s="1">
        <f>_xlfn.NUMBERVALUE(IFERROR(_xlfn.TEXTAFTER(Table3[[#This Row],[all fluxes from min_flux_sum]]," ",-1,,,""),""))</f>
        <v>7.7713011952045994E-5</v>
      </c>
    </row>
    <row r="422" spans="1:3">
      <c r="A422" s="1" t="s">
        <v>10480</v>
      </c>
      <c r="B422" s="1" t="str">
        <f>_xlfn.TEXTBEFORE(Table3[[#This Row],[all fluxes from min_flux_sum]]," ",,,,"")</f>
        <v>RXN-ORNtpa_m_FWD-rt4951</v>
      </c>
      <c r="C422" s="1">
        <f>_xlfn.NUMBERVALUE(IFERROR(_xlfn.TEXTAFTER(Table3[[#This Row],[all fluxes from min_flux_sum]]," ",-1,,,""),""))</f>
        <v>7.7713011952045994E-5</v>
      </c>
    </row>
    <row r="423" spans="1:3">
      <c r="A423" s="1" t="s">
        <v>10481</v>
      </c>
      <c r="B423" s="1" t="str">
        <f>_xlfn.TEXTBEFORE(Table3[[#This Row],[all fluxes from min_flux_sum]]," ",,,,"")</f>
        <v>RXN-ORPT_c_REV-rt2348</v>
      </c>
      <c r="C423" s="1">
        <f>_xlfn.NUMBERVALUE(IFERROR(_xlfn.TEXTAFTER(Table3[[#This Row],[all fluxes from min_flux_sum]]," ",-1,,,""),""))</f>
        <v>4.7664018457997601E-2</v>
      </c>
    </row>
    <row r="424" spans="1:3">
      <c r="A424" s="1" t="s">
        <v>10482</v>
      </c>
      <c r="B424" s="1" t="str">
        <f>_xlfn.TEXTBEFORE(Table3[[#This Row],[all fluxes from min_flux_sum]]," ",,,,"")</f>
        <v>RXN-P5CR_c_FWD-rt5064</v>
      </c>
      <c r="C424" s="1">
        <f>_xlfn.NUMBERVALUE(IFERROR(_xlfn.TEXTAFTER(Table3[[#This Row],[all fluxes from min_flux_sum]]," ",-1,,,""),""))</f>
        <v>3.5864406194292002E-5</v>
      </c>
    </row>
    <row r="425" spans="1:3">
      <c r="A425" s="1" t="s">
        <v>10483</v>
      </c>
      <c r="B425" s="1" t="str">
        <f>_xlfn.TEXTBEFORE(Table3[[#This Row],[all fluxes from min_flux_sum]]," ",,,,"")</f>
        <v>RXN-PAILS_rm_FWD-rt6753</v>
      </c>
      <c r="C425" s="1">
        <f>_xlfn.NUMBERVALUE(IFERROR(_xlfn.TEXTAFTER(Table3[[#This Row],[all fluxes from min_flux_sum]]," ",-1,,,""),""))</f>
        <v>1.7829040455316199E-2</v>
      </c>
    </row>
    <row r="426" spans="1:3">
      <c r="A426" s="1" t="s">
        <v>10484</v>
      </c>
      <c r="B426" s="1" t="str">
        <f>_xlfn.TEXTBEFORE(Table3[[#This Row],[all fluxes from min_flux_sum]]," ",,,,"")</f>
        <v>RXN-PAILt_c_rm_REV-SPONT</v>
      </c>
      <c r="C426" s="1">
        <f>_xlfn.NUMBERVALUE(IFERROR(_xlfn.TEXTAFTER(Table3[[#This Row],[all fluxes from min_flux_sum]]," ",-1,,,""),""))</f>
        <v>1.47639527603253E-2</v>
      </c>
    </row>
    <row r="427" spans="1:3">
      <c r="A427" s="1" t="s">
        <v>10485</v>
      </c>
      <c r="B427" s="1" t="str">
        <f>_xlfn.TEXTBEFORE(Table3[[#This Row],[all fluxes from min_flux_sum]]," ",,,,"")</f>
        <v>RXN-PAILt_gm_rm_REV-SPONT</v>
      </c>
      <c r="C427" s="1">
        <f>_xlfn.NUMBERVALUE(IFERROR(_xlfn.TEXTAFTER(Table3[[#This Row],[all fluxes from min_flux_sum]]," ",-1,,,""),""))</f>
        <v>3.06508769499093E-3</v>
      </c>
    </row>
    <row r="428" spans="1:3">
      <c r="A428" s="1" t="s">
        <v>10486</v>
      </c>
      <c r="B428" s="1" t="str">
        <f>_xlfn.TEXTBEFORE(Table3[[#This Row],[all fluxes from min_flux_sum]]," ",,,,"")</f>
        <v>RXN-PAPSR_c_FWD-MET16TRX1</v>
      </c>
      <c r="C428" s="1">
        <f>_xlfn.NUMBERVALUE(IFERROR(_xlfn.TEXTAFTER(Table3[[#This Row],[all fluxes from min_flux_sum]]," ",-1,,,""),""))</f>
        <v>9.8956324786999994E-5</v>
      </c>
    </row>
    <row r="429" spans="1:3">
      <c r="A429" s="1" t="s">
        <v>10487</v>
      </c>
      <c r="B429" s="1" t="str">
        <f>_xlfn.TEXTBEFORE(Table3[[#This Row],[all fluxes from min_flux_sum]]," ",,,,"")</f>
        <v>RXN-PC_c_FWD-rt7325</v>
      </c>
      <c r="C429" s="1">
        <f>_xlfn.NUMBERVALUE(IFERROR(_xlfn.TEXTAFTER(Table3[[#This Row],[all fluxes from min_flux_sum]]," ",-1,,,""),""))</f>
        <v>4.8389831713988501E-2</v>
      </c>
    </row>
    <row r="430" spans="1:3">
      <c r="A430" s="1" t="s">
        <v>10488</v>
      </c>
      <c r="B430" s="1" t="str">
        <f>_xlfn.TEXTBEFORE(Table3[[#This Row],[all fluxes from min_flux_sum]]," ",,,,"")</f>
        <v>RXN-PCOATA160_c_FWD-rt0302</v>
      </c>
      <c r="C430" s="1">
        <f>_xlfn.NUMBERVALUE(IFERROR(_xlfn.TEXTAFTER(Table3[[#This Row],[all fluxes from min_flux_sum]]," ",-1,,,""),""))</f>
        <v>2.4382600167944801E-2</v>
      </c>
    </row>
    <row r="431" spans="1:3">
      <c r="A431" s="1" t="s">
        <v>10489</v>
      </c>
      <c r="B431" s="1" t="str">
        <f>_xlfn.TEXTBEFORE(Table3[[#This Row],[all fluxes from min_flux_sum]]," ",,,,"")</f>
        <v>RXN-PCOATA180_c_FWD-rt0302</v>
      </c>
      <c r="C431" s="1">
        <f>_xlfn.NUMBERVALUE(IFERROR(_xlfn.TEXTAFTER(Table3[[#This Row],[all fluxes from min_flux_sum]]," ",-1,,,""),""))</f>
        <v>7.6144769968107096E-2</v>
      </c>
    </row>
    <row r="432" spans="1:3">
      <c r="A432" s="1" t="s">
        <v>10490</v>
      </c>
      <c r="B432" s="1" t="str">
        <f>_xlfn.TEXTBEFORE(Table3[[#This Row],[all fluxes from min_flux_sum]]," ",,,,"")</f>
        <v>RXN-PCt_c_rm_REV-SPONT</v>
      </c>
      <c r="C432" s="1">
        <f>_xlfn.NUMBERVALUE(IFERROR(_xlfn.TEXTAFTER(Table3[[#This Row],[all fluxes from min_flux_sum]]," ",-1,,,""),""))</f>
        <v>1.5613920258555699E-2</v>
      </c>
    </row>
    <row r="433" spans="1:3">
      <c r="A433" s="1" t="s">
        <v>10491</v>
      </c>
      <c r="B433" s="1" t="str">
        <f>_xlfn.TEXTBEFORE(Table3[[#This Row],[all fluxes from min_flux_sum]]," ",,,,"")</f>
        <v>RXN-PDAGATpc_rm_REV-rt8109</v>
      </c>
      <c r="C433" s="1">
        <f>_xlfn.NUMBERVALUE(IFERROR(_xlfn.TEXTAFTER(Table3[[#This Row],[all fluxes from min_flux_sum]]," ",-1,,,""),""))</f>
        <v>1.9662578422291002E-3</v>
      </c>
    </row>
    <row r="434" spans="1:3">
      <c r="A434" s="1" t="s">
        <v>10492</v>
      </c>
      <c r="B434" s="1" t="str">
        <f>_xlfn.TEXTBEFORE(Table3[[#This Row],[all fluxes from min_flux_sum]]," ",,,,"")</f>
        <v>RXN-PDH_m_FWD-PDHCPLX</v>
      </c>
      <c r="C434" s="1">
        <f>_xlfn.NUMBERVALUE(IFERROR(_xlfn.TEXTAFTER(Table3[[#This Row],[all fluxes from min_flux_sum]]," ",-1,,,""),""))</f>
        <v>5.3651826953113098</v>
      </c>
    </row>
    <row r="435" spans="1:3">
      <c r="A435" s="1" t="s">
        <v>10493</v>
      </c>
      <c r="B435" s="1" t="str">
        <f>_xlfn.TEXTBEFORE(Table3[[#This Row],[all fluxes from min_flux_sum]]," ",,,,"")</f>
        <v>RXN-PDMEMT_rm_FWD-rt4380</v>
      </c>
      <c r="C435" s="1">
        <f>_xlfn.NUMBERVALUE(IFERROR(_xlfn.TEXTAFTER(Table3[[#This Row],[all fluxes from min_flux_sum]]," ",-1,,,""),""))</f>
        <v>1.5613920258555699E-2</v>
      </c>
    </row>
    <row r="436" spans="1:3">
      <c r="A436" s="1" t="s">
        <v>10494</v>
      </c>
      <c r="B436" s="1" t="str">
        <f>_xlfn.TEXTBEFORE(Table3[[#This Row],[all fluxes from min_flux_sum]]," ",,,,"")</f>
        <v>RXN-PEMT_rm_FWD-rt2279</v>
      </c>
      <c r="C436" s="1">
        <f>_xlfn.NUMBERVALUE(IFERROR(_xlfn.TEXTAFTER(Table3[[#This Row],[all fluxes from min_flux_sum]]," ",-1,,,""),""))</f>
        <v>1.5613920258555699E-2</v>
      </c>
    </row>
    <row r="437" spans="1:3">
      <c r="A437" s="1" t="s">
        <v>10495</v>
      </c>
      <c r="B437" s="1" t="str">
        <f>_xlfn.TEXTBEFORE(Table3[[#This Row],[all fluxes from min_flux_sum]]," ",,,,"")</f>
        <v>RXN-PEt_c_r_FWD-UNKNOWN</v>
      </c>
      <c r="C437" s="1">
        <f>_xlfn.NUMBERVALUE(IFERROR(_xlfn.TEXTAFTER(Table3[[#This Row],[all fluxes from min_flux_sum]]," ",-1,,,""),""))</f>
        <v>1.93313321903388E-2</v>
      </c>
    </row>
    <row r="438" spans="1:3">
      <c r="A438" s="1" t="s">
        <v>10496</v>
      </c>
      <c r="B438" s="1" t="str">
        <f>_xlfn.TEXTBEFORE(Table3[[#This Row],[all fluxes from min_flux_sum]]," ",,,,"")</f>
        <v>RXN-PEt_c_rm_REV-SPONT</v>
      </c>
      <c r="C438" s="1">
        <f>_xlfn.NUMBERVALUE(IFERROR(_xlfn.TEXTAFTER(Table3[[#This Row],[all fluxes from min_flux_sum]]," ",-1,,,""),""))</f>
        <v>2.31026115473284E-2</v>
      </c>
    </row>
    <row r="439" spans="1:3">
      <c r="A439" s="1" t="s">
        <v>10497</v>
      </c>
      <c r="B439" s="1" t="str">
        <f>_xlfn.TEXTBEFORE(Table3[[#This Row],[all fluxes from min_flux_sum]]," ",,,,"")</f>
        <v>RXN-PEt_mm_rm_FWD-SPONT</v>
      </c>
      <c r="C439" s="1">
        <f>_xlfn.NUMBERVALUE(IFERROR(_xlfn.TEXTAFTER(Table3[[#This Row],[all fluxes from min_flux_sum]]," ",-1,,,""),""))</f>
        <v>3.8716531805884198E-2</v>
      </c>
    </row>
    <row r="440" spans="1:3">
      <c r="A440" s="1" t="s">
        <v>10498</v>
      </c>
      <c r="B440" s="1" t="str">
        <f>_xlfn.TEXTBEFORE(Table3[[#This Row],[all fluxes from min_flux_sum]]," ",,,,"")</f>
        <v>RXN-PFK_c_FWD-rt0499</v>
      </c>
      <c r="C440" s="1">
        <f>_xlfn.NUMBERVALUE(IFERROR(_xlfn.TEXTAFTER(Table3[[#This Row],[all fluxes from min_flux_sum]]," ",-1,,,""),""))</f>
        <v>2.79633910028421</v>
      </c>
    </row>
    <row r="441" spans="1:3">
      <c r="A441" s="1" t="s">
        <v>10499</v>
      </c>
      <c r="B441" s="1" t="str">
        <f>_xlfn.TEXTBEFORE(Table3[[#This Row],[all fluxes from min_flux_sum]]," ",,,,"")</f>
        <v>RXN-PGCD_c_FWD-rt0717</v>
      </c>
      <c r="C441" s="1">
        <f>_xlfn.NUMBERVALUE(IFERROR(_xlfn.TEXTAFTER(Table3[[#This Row],[all fluxes from min_flux_sum]]," ",-1,,,""),""))</f>
        <v>0.137645425383909</v>
      </c>
    </row>
    <row r="442" spans="1:3">
      <c r="A442" s="1" t="s">
        <v>10500</v>
      </c>
      <c r="B442" s="1" t="str">
        <f>_xlfn.TEXTBEFORE(Table3[[#This Row],[all fluxes from min_flux_sum]]," ",,,,"")</f>
        <v>RXN-PGI_c_FWD-rt1221</v>
      </c>
      <c r="C442" s="1">
        <f>_xlfn.NUMBERVALUE(IFERROR(_xlfn.TEXTAFTER(Table3[[#This Row],[all fluxes from min_flux_sum]]," ",-1,,,""),""))</f>
        <v>2.9693824377472602</v>
      </c>
    </row>
    <row r="443" spans="1:3">
      <c r="A443" s="1" t="s">
        <v>10501</v>
      </c>
      <c r="B443" s="1" t="str">
        <f>_xlfn.TEXTBEFORE(Table3[[#This Row],[all fluxes from min_flux_sum]]," ",,,,"")</f>
        <v>RXN-PGK_c_FWD-rt7353</v>
      </c>
      <c r="C443" s="1">
        <f>_xlfn.NUMBERVALUE(IFERROR(_xlfn.TEXTAFTER(Table3[[#This Row],[all fluxes from min_flux_sum]]," ",-1,,,""),""))</f>
        <v>5.5516800112532101</v>
      </c>
    </row>
    <row r="444" spans="1:3">
      <c r="A444" s="1" t="s">
        <v>10502</v>
      </c>
      <c r="B444" s="1" t="str">
        <f>_xlfn.TEXTBEFORE(Table3[[#This Row],[all fluxes from min_flux_sum]]," ",,,,"")</f>
        <v>RXN-PGL_c_FWD-rt6131</v>
      </c>
      <c r="C444" s="1">
        <f>_xlfn.NUMBERVALUE(IFERROR(_xlfn.TEXTAFTER(Table3[[#This Row],[all fluxes from min_flux_sum]]," ",-1,,,""),""))</f>
        <v>9.3917484636900805E-2</v>
      </c>
    </row>
    <row r="445" spans="1:3">
      <c r="A445" s="1" t="s">
        <v>10503</v>
      </c>
      <c r="B445" s="1" t="str">
        <f>_xlfn.TEXTBEFORE(Table3[[#This Row],[all fluxes from min_flux_sum]]," ",,,,"")</f>
        <v>RXN-PGM_c_FWD-rt1542</v>
      </c>
      <c r="C445" s="1">
        <f>_xlfn.NUMBERVALUE(IFERROR(_xlfn.TEXTAFTER(Table3[[#This Row],[all fluxes from min_flux_sum]]," ",-1,,,""),""))</f>
        <v>5.4140345858692998</v>
      </c>
    </row>
    <row r="446" spans="1:3">
      <c r="A446" s="1" t="s">
        <v>10504</v>
      </c>
      <c r="B446" s="1" t="str">
        <f>_xlfn.TEXTBEFORE(Table3[[#This Row],[all fluxes from min_flux_sum]]," ",,,,"")</f>
        <v>RXN-PGMT_c_FWD-rt1591</v>
      </c>
      <c r="C446" s="1">
        <f>_xlfn.NUMBERVALUE(IFERROR(_xlfn.TEXTAFTER(Table3[[#This Row],[all fluxes from min_flux_sum]]," ",-1,,,""),""))</f>
        <v>0.47964324244904599</v>
      </c>
    </row>
    <row r="447" spans="1:3">
      <c r="A447" s="1" t="s">
        <v>10505</v>
      </c>
      <c r="B447" s="1" t="str">
        <f>_xlfn.TEXTBEFORE(Table3[[#This Row],[all fluxes from min_flux_sum]]," ",,,,"")</f>
        <v>RXN-PHETA1_c_REV-rt1784_c</v>
      </c>
      <c r="C447" s="1">
        <f>_xlfn.NUMBERVALUE(IFERROR(_xlfn.TEXTAFTER(Table3[[#This Row],[all fluxes from min_flux_sum]]," ",-1,,,""),""))</f>
        <v>2.7948403248464999E-5</v>
      </c>
    </row>
    <row r="448" spans="1:3">
      <c r="A448" s="1" t="s">
        <v>10506</v>
      </c>
      <c r="B448" s="1" t="str">
        <f>_xlfn.TEXTBEFORE(Table3[[#This Row],[all fluxes from min_flux_sum]]," ",,,,"")</f>
        <v>RXN-PHETRS_c_FWD-FRS12</v>
      </c>
      <c r="C448" s="1">
        <f>_xlfn.NUMBERVALUE(IFERROR(_xlfn.TEXTAFTER(Table3[[#This Row],[all fluxes from min_flux_sum]]," ",-1,,,""),""))</f>
        <v>2.7948403248464999E-5</v>
      </c>
    </row>
    <row r="449" spans="1:3">
      <c r="A449" s="1" t="s">
        <v>10507</v>
      </c>
      <c r="B449" s="1" t="str">
        <f>_xlfn.TEXTBEFORE(Table3[[#This Row],[all fluxes from min_flux_sum]]," ",,,,"")</f>
        <v>RXN-PItps_e_FWD-rt1948</v>
      </c>
      <c r="C449" s="1">
        <f>_xlfn.NUMBERVALUE(IFERROR(_xlfn.TEXTAFTER(Table3[[#This Row],[all fluxes from min_flux_sum]]," ",-1,,,""),""))</f>
        <v>0.20422082139413</v>
      </c>
    </row>
    <row r="450" spans="1:3">
      <c r="A450" s="1" t="s">
        <v>10508</v>
      </c>
      <c r="B450" s="1" t="str">
        <f>_xlfn.TEXTBEFORE(Table3[[#This Row],[all fluxes from min_flux_sum]]," ",,,,"")</f>
        <v>RXN-PItps_m_FWD-rt0521</v>
      </c>
      <c r="C450" s="1">
        <f>_xlfn.NUMBERVALUE(IFERROR(_xlfn.TEXTAFTER(Table3[[#This Row],[all fluxes from min_flux_sum]]," ",-1,,,""),""))</f>
        <v>63.663040456022998</v>
      </c>
    </row>
    <row r="451" spans="1:3">
      <c r="A451" s="1" t="s">
        <v>10509</v>
      </c>
      <c r="B451" s="1" t="str">
        <f>_xlfn.TEXTBEFORE(Table3[[#This Row],[all fluxes from min_flux_sum]]," ",,,,"")</f>
        <v>RXN-PKETF_c_FWD-rt5014</v>
      </c>
      <c r="C451" s="1">
        <f>_xlfn.NUMBERVALUE(IFERROR(_xlfn.TEXTAFTER(Table3[[#This Row],[all fluxes from min_flux_sum]]," ",-1,,,""),""))</f>
        <v>5.7531169369345001E-5</v>
      </c>
    </row>
    <row r="452" spans="1:3">
      <c r="A452" s="1" t="s">
        <v>10510</v>
      </c>
      <c r="B452" s="1" t="str">
        <f>_xlfn.TEXTBEFORE(Table3[[#This Row],[all fluxes from min_flux_sum]]," ",,,,"")</f>
        <v>RXN-PLAA2pc_rm_FWD-rt5941</v>
      </c>
      <c r="C452" s="1">
        <f>_xlfn.NUMBERVALUE(IFERROR(_xlfn.TEXTAFTER(Table3[[#This Row],[all fluxes from min_flux_sum]]," ",-1,,,""),""))</f>
        <v>1.9662578422291002E-3</v>
      </c>
    </row>
    <row r="453" spans="1:3">
      <c r="A453" s="1" t="s">
        <v>10511</v>
      </c>
      <c r="B453" s="1" t="str">
        <f>_xlfn.TEXTBEFORE(Table3[[#This Row],[all fluxes from min_flux_sum]]," ",,,,"")</f>
        <v>RXN-PMANM_c_REV-rt0873</v>
      </c>
      <c r="C453" s="1">
        <f>_xlfn.NUMBERVALUE(IFERROR(_xlfn.TEXTAFTER(Table3[[#This Row],[all fluxes from min_flux_sum]]," ",-1,,,""),""))</f>
        <v>0.14580393894847801</v>
      </c>
    </row>
    <row r="454" spans="1:3">
      <c r="A454" s="1" t="s">
        <v>10512</v>
      </c>
      <c r="B454" s="1" t="str">
        <f>_xlfn.TEXTBEFORE(Table3[[#This Row],[all fluxes from min_flux_sum]]," ",,,,"")</f>
        <v>RXN-PMDPHT_c_FWD-UNKNOWN</v>
      </c>
      <c r="C454" s="1">
        <f>_xlfn.NUMBERVALUE(IFERROR(_xlfn.TEXTAFTER(Table3[[#This Row],[all fluxes from min_flux_sum]]," ",-1,,,""),""))</f>
        <v>7.5923574774219998E-5</v>
      </c>
    </row>
    <row r="455" spans="1:3">
      <c r="A455" s="1" t="s">
        <v>10513</v>
      </c>
      <c r="B455" s="1" t="str">
        <f>_xlfn.TEXTBEFORE(Table3[[#This Row],[all fluxes from min_flux_sum]]," ",,,,"")</f>
        <v>RXN-PMEMT_rm_FWD-rt4380</v>
      </c>
      <c r="C455" s="1">
        <f>_xlfn.NUMBERVALUE(IFERROR(_xlfn.TEXTAFTER(Table3[[#This Row],[all fluxes from min_flux_sum]]," ",-1,,,""),""))</f>
        <v>1.5613920258555699E-2</v>
      </c>
    </row>
    <row r="456" spans="1:3">
      <c r="A456" s="1" t="s">
        <v>10514</v>
      </c>
      <c r="B456" s="1" t="str">
        <f>_xlfn.TEXTBEFORE(Table3[[#This Row],[all fluxes from min_flux_sum]]," ",,,,"")</f>
        <v>RXN-PMEVK_c_FWD-rt0334</v>
      </c>
      <c r="C456" s="1">
        <f>_xlfn.NUMBERVALUE(IFERROR(_xlfn.TEXTAFTER(Table3[[#This Row],[all fluxes from min_flux_sum]]," ",-1,,,""),""))</f>
        <v>0.339383385544822</v>
      </c>
    </row>
    <row r="457" spans="1:3">
      <c r="A457" s="1" t="s">
        <v>10515</v>
      </c>
      <c r="B457" s="1" t="str">
        <f>_xlfn.TEXTBEFORE(Table3[[#This Row],[all fluxes from min_flux_sum]]," ",,,,"")</f>
        <v>RXN-PMTCOAt_c_r_FWD-SPONT</v>
      </c>
      <c r="C457" s="1">
        <f>_xlfn.NUMBERVALUE(IFERROR(_xlfn.TEXTAFTER(Table3[[#This Row],[all fluxes from min_flux_sum]]," ",-1,,,""),""))</f>
        <v>9.5088650917705599E-3</v>
      </c>
    </row>
    <row r="458" spans="1:3">
      <c r="A458" s="1" t="s">
        <v>10516</v>
      </c>
      <c r="B458" s="1" t="str">
        <f>_xlfn.TEXTBEFORE(Table3[[#This Row],[all fluxes from min_flux_sum]]," ",,,,"")</f>
        <v>RXN-PMTCOAt_c_rm_FWD-SPONT</v>
      </c>
      <c r="C458" s="1">
        <f>_xlfn.NUMBERVALUE(IFERROR(_xlfn.TEXTAFTER(Table3[[#This Row],[all fluxes from min_flux_sum]]," ",-1,,,""),""))</f>
        <v>1.48737350761742E-2</v>
      </c>
    </row>
    <row r="459" spans="1:3">
      <c r="A459" s="1" t="s">
        <v>10517</v>
      </c>
      <c r="B459" s="1" t="str">
        <f>_xlfn.TEXTBEFORE(Table3[[#This Row],[all fluxes from min_flux_sum]]," ",,,,"")</f>
        <v>RXN-PNTK_c_FWD-rt5817</v>
      </c>
      <c r="C459" s="1">
        <f>_xlfn.NUMBERVALUE(IFERROR(_xlfn.TEXTAFTER(Table3[[#This Row],[all fluxes from min_flux_sum]]," ",-1,,,""),""))</f>
        <v>3.7929994776142999E-5</v>
      </c>
    </row>
    <row r="460" spans="1:3">
      <c r="A460" s="1" t="s">
        <v>10518</v>
      </c>
      <c r="B460" s="1" t="str">
        <f>_xlfn.TEXTBEFORE(Table3[[#This Row],[all fluxes from min_flux_sum]]," ",,,,"")</f>
        <v>RXN-PNTOtps_e_FWD-rt3985</v>
      </c>
      <c r="C460" s="1">
        <f>_xlfn.NUMBERVALUE(IFERROR(_xlfn.TEXTAFTER(Table3[[#This Row],[all fluxes from min_flux_sum]]," ",-1,,,""),""))</f>
        <v>3.7929994776142999E-5</v>
      </c>
    </row>
    <row r="461" spans="1:3">
      <c r="A461" s="1" t="s">
        <v>10519</v>
      </c>
      <c r="B461" s="1" t="str">
        <f>_xlfn.TEXTBEFORE(Table3[[#This Row],[all fluxes from min_flux_sum]]," ",,,,"")</f>
        <v>RXN-PPA_c_FWD-rt7511</v>
      </c>
      <c r="C461" s="1">
        <f>_xlfn.NUMBERVALUE(IFERROR(_xlfn.TEXTAFTER(Table3[[#This Row],[all fluxes from min_flux_sum]]," ",-1,,,""),""))</f>
        <v>1.35394285711786</v>
      </c>
    </row>
    <row r="462" spans="1:3">
      <c r="A462" s="1" t="s">
        <v>10520</v>
      </c>
      <c r="B462" s="1" t="str">
        <f>_xlfn.TEXTBEFORE(Table3[[#This Row],[all fluxes from min_flux_sum]]," ",,,,"")</f>
        <v>RXN-PPBNGD_c_FWD-rt6350</v>
      </c>
      <c r="C462" s="1">
        <f>_xlfn.NUMBERVALUE(IFERROR(_xlfn.TEXTAFTER(Table3[[#This Row],[all fluxes from min_flux_sum]]," ",-1,,,""),""))</f>
        <v>3.7981125170319003E-5</v>
      </c>
    </row>
    <row r="463" spans="1:3">
      <c r="A463" s="1" t="s">
        <v>10521</v>
      </c>
      <c r="B463" s="1" t="str">
        <f>_xlfn.TEXTBEFORE(Table3[[#This Row],[all fluxes from min_flux_sum]]," ",,,,"")</f>
        <v>RXN-PPBNGS_1_c_FWD-rt5026</v>
      </c>
      <c r="C463" s="1">
        <f>_xlfn.NUMBERVALUE(IFERROR(_xlfn.TEXTAFTER(Table3[[#This Row],[all fluxes from min_flux_sum]]," ",-1,,,""),""))</f>
        <v>1.5192450068127601E-4</v>
      </c>
    </row>
    <row r="464" spans="1:3">
      <c r="A464" s="1" t="s">
        <v>10522</v>
      </c>
      <c r="B464" s="1" t="str">
        <f>_xlfn.TEXTBEFORE(Table3[[#This Row],[all fluxes from min_flux_sum]]," ",,,,"")</f>
        <v>RXN-PPCDC_c_FWD-rt0168</v>
      </c>
      <c r="C464" s="1">
        <f>_xlfn.NUMBERVALUE(IFERROR(_xlfn.TEXTAFTER(Table3[[#This Row],[all fluxes from min_flux_sum]]," ",-1,,,""),""))</f>
        <v>3.7929994776142999E-5</v>
      </c>
    </row>
    <row r="465" spans="1:3">
      <c r="A465" s="1" t="s">
        <v>10523</v>
      </c>
      <c r="B465" s="1" t="str">
        <f>_xlfn.TEXTBEFORE(Table3[[#This Row],[all fluxes from min_flux_sum]]," ",,,,"")</f>
        <v>RXN-PPIt_c_l_REV-SPONT</v>
      </c>
      <c r="C465" s="1">
        <f>_xlfn.NUMBERVALUE(IFERROR(_xlfn.TEXTAFTER(Table3[[#This Row],[all fluxes from min_flux_sum]]," ",-1,,,""),""))</f>
        <v>8.8202572308714894E-2</v>
      </c>
    </row>
    <row r="466" spans="1:3">
      <c r="A466" s="1" t="s">
        <v>10524</v>
      </c>
      <c r="B466" s="1" t="str">
        <f>_xlfn.TEXTBEFORE(Table3[[#This Row],[all fluxes from min_flux_sum]]," ",,,,"")</f>
        <v>RXN-PPIt_c_m_REV-SPONT</v>
      </c>
      <c r="C466" s="1">
        <f>_xlfn.NUMBERVALUE(IFERROR(_xlfn.TEXTAFTER(Table3[[#This Row],[all fluxes from min_flux_sum]]," ",-1,,,""),""))</f>
        <v>3.7979722334208998E-5</v>
      </c>
    </row>
    <row r="467" spans="1:3">
      <c r="A467" s="1" t="s">
        <v>10525</v>
      </c>
      <c r="B467" s="1" t="str">
        <f>_xlfn.TEXTBEFORE(Table3[[#This Row],[all fluxes from min_flux_sum]]," ",,,,"")</f>
        <v>RXN-PPIt_c_rm_REV-SPONT</v>
      </c>
      <c r="C467" s="1">
        <f>_xlfn.NUMBERVALUE(IFERROR(_xlfn.TEXTAFTER(Table3[[#This Row],[all fluxes from min_flux_sum]]," ",-1,,,""),""))</f>
        <v>5.9323650965046902E-2</v>
      </c>
    </row>
    <row r="468" spans="1:3">
      <c r="A468" s="1" t="s">
        <v>10526</v>
      </c>
      <c r="B468" s="1" t="str">
        <f>_xlfn.TEXTBEFORE(Table3[[#This Row],[all fluxes from min_flux_sum]]," ",,,,"")</f>
        <v>RXN-PPNCL2_c_FWD-rt0510</v>
      </c>
      <c r="C468" s="1">
        <f>_xlfn.NUMBERVALUE(IFERROR(_xlfn.TEXTAFTER(Table3[[#This Row],[all fluxes from min_flux_sum]]," ",-1,,,""),""))</f>
        <v>3.7929994776142999E-5</v>
      </c>
    </row>
    <row r="469" spans="1:3">
      <c r="A469" s="1" t="s">
        <v>10527</v>
      </c>
      <c r="B469" s="1" t="str">
        <f>_xlfn.TEXTBEFORE(Table3[[#This Row],[all fluxes from min_flux_sum]]," ",,,,"")</f>
        <v>RXN-PPND2_c_FWD-rt7857</v>
      </c>
      <c r="C469" s="1">
        <f>_xlfn.NUMBERVALUE(IFERROR(_xlfn.TEXTAFTER(Table3[[#This Row],[all fluxes from min_flux_sum]]," ",-1,,,""),""))</f>
        <v>2.1722371445626999E-5</v>
      </c>
    </row>
    <row r="470" spans="1:3">
      <c r="A470" s="1" t="s">
        <v>10528</v>
      </c>
      <c r="B470" s="1" t="str">
        <f>_xlfn.TEXTBEFORE(Table3[[#This Row],[all fluxes from min_flux_sum]]," ",,,,"")</f>
        <v>RXN-PPNDH_c_FWD-rt5827</v>
      </c>
      <c r="C470" s="1">
        <f>_xlfn.NUMBERVALUE(IFERROR(_xlfn.TEXTAFTER(Table3[[#This Row],[all fluxes from min_flux_sum]]," ",-1,,,""),""))</f>
        <v>2.7948403248464999E-5</v>
      </c>
    </row>
    <row r="471" spans="1:3">
      <c r="A471" s="1" t="s">
        <v>10529</v>
      </c>
      <c r="B471" s="1" t="str">
        <f>_xlfn.TEXTBEFORE(Table3[[#This Row],[all fluxes from min_flux_sum]]," ",,,,"")</f>
        <v>RXN-PPPG9t_c_m_FWD-SPONT</v>
      </c>
      <c r="C471" s="1">
        <f>_xlfn.NUMBERVALUE(IFERROR(_xlfn.TEXTAFTER(Table3[[#This Row],[all fluxes from min_flux_sum]]," ",-1,,,""),""))</f>
        <v>3.7977240313311899E-5</v>
      </c>
    </row>
    <row r="472" spans="1:3">
      <c r="A472" s="1" t="s">
        <v>10530</v>
      </c>
      <c r="B472" s="1" t="str">
        <f>_xlfn.TEXTBEFORE(Table3[[#This Row],[all fluxes from min_flux_sum]]," ",,,,"")</f>
        <v>RXN-PPPGO_m_FWD-rt3499</v>
      </c>
      <c r="C472" s="1">
        <f>_xlfn.NUMBERVALUE(IFERROR(_xlfn.TEXTAFTER(Table3[[#This Row],[all fluxes from min_flux_sum]]," ",-1,,,""),""))</f>
        <v>1.8988620156655899E-5</v>
      </c>
    </row>
    <row r="473" spans="1:3">
      <c r="A473" s="1" t="s">
        <v>10531</v>
      </c>
      <c r="B473" s="1" t="str">
        <f>_xlfn.TEXTBEFORE(Table3[[#This Row],[all fluxes from min_flux_sum]]," ",,,,"")</f>
        <v>RXN-PPTT_l_FWD-rt4281</v>
      </c>
      <c r="C473" s="1">
        <f>_xlfn.NUMBERVALUE(IFERROR(_xlfn.TEXTAFTER(Table3[[#This Row],[all fluxes from min_flux_sum]]," ",-1,,,""),""))</f>
        <v>5.8801714872476598E-3</v>
      </c>
    </row>
    <row r="474" spans="1:3">
      <c r="A474" s="1" t="s">
        <v>10532</v>
      </c>
      <c r="B474" s="1" t="str">
        <f>_xlfn.TEXTBEFORE(Table3[[#This Row],[all fluxes from min_flux_sum]]," ",,,,"")</f>
        <v>RXN-PRAGSi_c_FWD-rt5891</v>
      </c>
      <c r="C474" s="1">
        <f>_xlfn.NUMBERVALUE(IFERROR(_xlfn.TEXTAFTER(Table3[[#This Row],[all fluxes from min_flux_sum]]," ",-1,,,""),""))</f>
        <v>4.5926540715751002E-2</v>
      </c>
    </row>
    <row r="475" spans="1:3">
      <c r="A475" s="1" t="s">
        <v>10533</v>
      </c>
      <c r="B475" s="1" t="str">
        <f>_xlfn.TEXTBEFORE(Table3[[#This Row],[all fluxes from min_flux_sum]]," ",,,,"")</f>
        <v>RXN-PRAIi_c_FWD-rt8196</v>
      </c>
      <c r="C475" s="1">
        <f>_xlfn.NUMBERVALUE(IFERROR(_xlfn.TEXTAFTER(Table3[[#This Row],[all fluxes from min_flux_sum]]," ",-1,,,""),""))</f>
        <v>7.8603946752519995E-6</v>
      </c>
    </row>
    <row r="476" spans="1:3">
      <c r="A476" s="1" t="s">
        <v>10534</v>
      </c>
      <c r="B476" s="1" t="str">
        <f>_xlfn.TEXTBEFORE(Table3[[#This Row],[all fluxes from min_flux_sum]]," ",,,,"")</f>
        <v>RXN-PRAIS_c_FWD-rt5891</v>
      </c>
      <c r="C476" s="1">
        <f>_xlfn.NUMBERVALUE(IFERROR(_xlfn.TEXTAFTER(Table3[[#This Row],[all fluxes from min_flux_sum]]," ",-1,,,""),""))</f>
        <v>4.5926540715751002E-2</v>
      </c>
    </row>
    <row r="477" spans="1:3">
      <c r="A477" s="1" t="s">
        <v>10535</v>
      </c>
      <c r="B477" s="1" t="str">
        <f>_xlfn.TEXTBEFORE(Table3[[#This Row],[all fluxes from min_flux_sum]]," ",,,,"")</f>
        <v>RXN-PRAMPC_c_FWD-rt3278</v>
      </c>
      <c r="C477" s="1">
        <f>_xlfn.NUMBERVALUE(IFERROR(_xlfn.TEXTAFTER(Table3[[#This Row],[all fluxes from min_flux_sum]]," ",-1,,,""),""))</f>
        <v>1.5425626142166001E-5</v>
      </c>
    </row>
    <row r="478" spans="1:3">
      <c r="A478" s="1" t="s">
        <v>10536</v>
      </c>
      <c r="B478" s="1" t="str">
        <f>_xlfn.TEXTBEFORE(Table3[[#This Row],[all fluxes from min_flux_sum]]," ",,,,"")</f>
        <v>RXN-PRASCSi_c_FWD-rt0852</v>
      </c>
      <c r="C478" s="1">
        <f>_xlfn.NUMBERVALUE(IFERROR(_xlfn.TEXTAFTER(Table3[[#This Row],[all fluxes from min_flux_sum]]," ",-1,,,""),""))</f>
        <v>4.5926540715751002E-2</v>
      </c>
    </row>
    <row r="479" spans="1:3">
      <c r="A479" s="1" t="s">
        <v>10537</v>
      </c>
      <c r="B479" s="1" t="str">
        <f>_xlfn.TEXTBEFORE(Table3[[#This Row],[all fluxes from min_flux_sum]]," ",,,,"")</f>
        <v>RXN-PRATPP_c_FWD-rt3278</v>
      </c>
      <c r="C479" s="1">
        <f>_xlfn.NUMBERVALUE(IFERROR(_xlfn.TEXTAFTER(Table3[[#This Row],[all fluxes from min_flux_sum]]," ",-1,,,""),""))</f>
        <v>1.5425626142166001E-5</v>
      </c>
    </row>
    <row r="480" spans="1:3">
      <c r="A480" s="1" t="s">
        <v>10538</v>
      </c>
      <c r="B480" s="1" t="str">
        <f>_xlfn.TEXTBEFORE(Table3[[#This Row],[all fluxes from min_flux_sum]]," ",,,,"")</f>
        <v>RXN-PRENT10_l_FWD-rt4281</v>
      </c>
      <c r="C480" s="1">
        <f>_xlfn.NUMBERVALUE(IFERROR(_xlfn.TEXTAFTER(Table3[[#This Row],[all fluxes from min_flux_sum]]," ",-1,,,""),""))</f>
        <v>5.8801714872476598E-3</v>
      </c>
    </row>
    <row r="481" spans="1:3">
      <c r="A481" s="1" t="s">
        <v>10539</v>
      </c>
      <c r="B481" s="1" t="str">
        <f>_xlfn.TEXTBEFORE(Table3[[#This Row],[all fluxes from min_flux_sum]]," ",,,,"")</f>
        <v>RXN-PRENT11_l_FWD-rt4281</v>
      </c>
      <c r="C481" s="1">
        <f>_xlfn.NUMBERVALUE(IFERROR(_xlfn.TEXTAFTER(Table3[[#This Row],[all fluxes from min_flux_sum]]," ",-1,,,""),""))</f>
        <v>5.8801714872476598E-3</v>
      </c>
    </row>
    <row r="482" spans="1:3">
      <c r="A482" s="1" t="s">
        <v>10540</v>
      </c>
      <c r="B482" s="1" t="str">
        <f>_xlfn.TEXTBEFORE(Table3[[#This Row],[all fluxes from min_flux_sum]]," ",,,,"")</f>
        <v>RXN-PRENT12_l_FWD-rt4281</v>
      </c>
      <c r="C482" s="1">
        <f>_xlfn.NUMBERVALUE(IFERROR(_xlfn.TEXTAFTER(Table3[[#This Row],[all fluxes from min_flux_sum]]," ",-1,,,""),""))</f>
        <v>5.8801714872476598E-3</v>
      </c>
    </row>
    <row r="483" spans="1:3">
      <c r="A483" s="1" t="s">
        <v>10541</v>
      </c>
      <c r="B483" s="1" t="str">
        <f>_xlfn.TEXTBEFORE(Table3[[#This Row],[all fluxes from min_flux_sum]]," ",,,,"")</f>
        <v>RXN-PRENT13_l_FWD-rt4281</v>
      </c>
      <c r="C483" s="1">
        <f>_xlfn.NUMBERVALUE(IFERROR(_xlfn.TEXTAFTER(Table3[[#This Row],[all fluxes from min_flux_sum]]," ",-1,,,""),""))</f>
        <v>5.8801714872476598E-3</v>
      </c>
    </row>
    <row r="484" spans="1:3">
      <c r="A484" s="1" t="s">
        <v>10542</v>
      </c>
      <c r="B484" s="1" t="str">
        <f>_xlfn.TEXTBEFORE(Table3[[#This Row],[all fluxes from min_flux_sum]]," ",,,,"")</f>
        <v>RXN-PRENT14_l_FWD-rt4281</v>
      </c>
      <c r="C484" s="1">
        <f>_xlfn.NUMBERVALUE(IFERROR(_xlfn.TEXTAFTER(Table3[[#This Row],[all fluxes from min_flux_sum]]," ",-1,,,""),""))</f>
        <v>5.2268190997756996E-3</v>
      </c>
    </row>
    <row r="485" spans="1:3">
      <c r="A485" s="1" t="s">
        <v>10543</v>
      </c>
      <c r="B485" s="1" t="str">
        <f>_xlfn.TEXTBEFORE(Table3[[#This Row],[all fluxes from min_flux_sum]]," ",,,,"")</f>
        <v>RXN-PRENT15_l_FWD-rt4281</v>
      </c>
      <c r="C485" s="1">
        <f>_xlfn.NUMBERVALUE(IFERROR(_xlfn.TEXTAFTER(Table3[[#This Row],[all fluxes from min_flux_sum]]," ",-1,,,""),""))</f>
        <v>4.5734667123037299E-3</v>
      </c>
    </row>
    <row r="486" spans="1:3">
      <c r="A486" s="1" t="s">
        <v>10544</v>
      </c>
      <c r="B486" s="1" t="str">
        <f>_xlfn.TEXTBEFORE(Table3[[#This Row],[all fluxes from min_flux_sum]]," ",,,,"")</f>
        <v>RXN-PRENT16_l_FWD-rt4281</v>
      </c>
      <c r="C486" s="1">
        <f>_xlfn.NUMBERVALUE(IFERROR(_xlfn.TEXTAFTER(Table3[[#This Row],[all fluxes from min_flux_sum]]," ",-1,,,""),""))</f>
        <v>3.9201143248317697E-3</v>
      </c>
    </row>
    <row r="487" spans="1:3">
      <c r="A487" s="1" t="s">
        <v>10545</v>
      </c>
      <c r="B487" s="1" t="str">
        <f>_xlfn.TEXTBEFORE(Table3[[#This Row],[all fluxes from min_flux_sum]]," ",,,,"")</f>
        <v>RXN-PRENT17_l_FWD-rt4281</v>
      </c>
      <c r="C487" s="1">
        <f>_xlfn.NUMBERVALUE(IFERROR(_xlfn.TEXTAFTER(Table3[[#This Row],[all fluxes from min_flux_sum]]," ",-1,,,""),""))</f>
        <v>3.26676193735981E-3</v>
      </c>
    </row>
    <row r="488" spans="1:3">
      <c r="A488" s="1" t="s">
        <v>10546</v>
      </c>
      <c r="B488" s="1" t="str">
        <f>_xlfn.TEXTBEFORE(Table3[[#This Row],[all fluxes from min_flux_sum]]," ",,,,"")</f>
        <v>RXN-PRENT18_l_FWD-rt4281</v>
      </c>
      <c r="C488" s="1">
        <f>_xlfn.NUMBERVALUE(IFERROR(_xlfn.TEXTAFTER(Table3[[#This Row],[all fluxes from min_flux_sum]]," ",-1,,,""),""))</f>
        <v>2.6134095498878498E-3</v>
      </c>
    </row>
    <row r="489" spans="1:3">
      <c r="A489" s="1" t="s">
        <v>10547</v>
      </c>
      <c r="B489" s="1" t="str">
        <f>_xlfn.TEXTBEFORE(Table3[[#This Row],[all fluxes from min_flux_sum]]," ",,,,"")</f>
        <v>RXN-PRENT19_l_FWD-rt4281</v>
      </c>
      <c r="C489" s="1">
        <f>_xlfn.NUMBERVALUE(IFERROR(_xlfn.TEXTAFTER(Table3[[#This Row],[all fluxes from min_flux_sum]]," ",-1,,,""),""))</f>
        <v>1.9600571624158801E-3</v>
      </c>
    </row>
    <row r="490" spans="1:3">
      <c r="A490" s="1" t="s">
        <v>10548</v>
      </c>
      <c r="B490" s="1" t="str">
        <f>_xlfn.TEXTBEFORE(Table3[[#This Row],[all fluxes from min_flux_sum]]," ",,,,"")</f>
        <v>RXN-PRENT20_l_FWD-rt4281</v>
      </c>
      <c r="C490" s="1">
        <f>_xlfn.NUMBERVALUE(IFERROR(_xlfn.TEXTAFTER(Table3[[#This Row],[all fluxes from min_flux_sum]]," ",-1,,,""),""))</f>
        <v>1.3067047749439199E-3</v>
      </c>
    </row>
    <row r="491" spans="1:3">
      <c r="A491" s="1" t="s">
        <v>10549</v>
      </c>
      <c r="B491" s="1" t="str">
        <f>_xlfn.TEXTBEFORE(Table3[[#This Row],[all fluxes from min_flux_sum]]," ",,,,"")</f>
        <v>RXN-PRENT21_l_FWD-rt4281</v>
      </c>
      <c r="C491" s="1">
        <f>_xlfn.NUMBERVALUE(IFERROR(_xlfn.TEXTAFTER(Table3[[#This Row],[all fluxes from min_flux_sum]]," ",-1,,,""),""))</f>
        <v>6.5335238747196299E-4</v>
      </c>
    </row>
    <row r="492" spans="1:3">
      <c r="A492" s="1" t="s">
        <v>10550</v>
      </c>
      <c r="B492" s="1" t="str">
        <f>_xlfn.TEXTBEFORE(Table3[[#This Row],[all fluxes from min_flux_sum]]," ",,,,"")</f>
        <v>RXN-PRENT6_l_FWD-rt4281</v>
      </c>
      <c r="C492" s="1">
        <f>_xlfn.NUMBERVALUE(IFERROR(_xlfn.TEXTAFTER(Table3[[#This Row],[all fluxes from min_flux_sum]]," ",-1,,,""),""))</f>
        <v>5.8801714872476598E-3</v>
      </c>
    </row>
    <row r="493" spans="1:3">
      <c r="A493" s="1" t="s">
        <v>10551</v>
      </c>
      <c r="B493" s="1" t="str">
        <f>_xlfn.TEXTBEFORE(Table3[[#This Row],[all fluxes from min_flux_sum]]," ",,,,"")</f>
        <v>RXN-PRENT7_l_FWD-rt4281</v>
      </c>
      <c r="C493" s="1">
        <f>_xlfn.NUMBERVALUE(IFERROR(_xlfn.TEXTAFTER(Table3[[#This Row],[all fluxes from min_flux_sum]]," ",-1,,,""),""))</f>
        <v>5.8801714872476598E-3</v>
      </c>
    </row>
    <row r="494" spans="1:3">
      <c r="A494" s="1" t="s">
        <v>10552</v>
      </c>
      <c r="B494" s="1" t="str">
        <f>_xlfn.TEXTBEFORE(Table3[[#This Row],[all fluxes from min_flux_sum]]," ",,,,"")</f>
        <v>RXN-PRENT8_l_FWD-rt4281</v>
      </c>
      <c r="C494" s="1">
        <f>_xlfn.NUMBERVALUE(IFERROR(_xlfn.TEXTAFTER(Table3[[#This Row],[all fluxes from min_flux_sum]]," ",-1,,,""),""))</f>
        <v>5.8801714872476598E-3</v>
      </c>
    </row>
    <row r="495" spans="1:3">
      <c r="A495" s="1" t="s">
        <v>10553</v>
      </c>
      <c r="B495" s="1" t="str">
        <f>_xlfn.TEXTBEFORE(Table3[[#This Row],[all fluxes from min_flux_sum]]," ",,,,"")</f>
        <v>RXN-PRENT9_l_FWD-rt4281</v>
      </c>
      <c r="C495" s="1">
        <f>_xlfn.NUMBERVALUE(IFERROR(_xlfn.TEXTAFTER(Table3[[#This Row],[all fluxes from min_flux_sum]]," ",-1,,,""),""))</f>
        <v>5.8801714872476598E-3</v>
      </c>
    </row>
    <row r="496" spans="1:3">
      <c r="A496" s="1" t="s">
        <v>10554</v>
      </c>
      <c r="B496" s="1" t="str">
        <f>_xlfn.TEXTBEFORE(Table3[[#This Row],[all fluxes from min_flux_sum]]," ",,,,"")</f>
        <v>RXN-PRFGS_c_FWD-rt6665</v>
      </c>
      <c r="C496" s="1">
        <f>_xlfn.NUMBERVALUE(IFERROR(_xlfn.TEXTAFTER(Table3[[#This Row],[all fluxes from min_flux_sum]]," ",-1,,,""),""))</f>
        <v>4.5926540715751002E-2</v>
      </c>
    </row>
    <row r="497" spans="1:3">
      <c r="A497" s="1" t="s">
        <v>10555</v>
      </c>
      <c r="B497" s="1" t="str">
        <f>_xlfn.TEXTBEFORE(Table3[[#This Row],[all fluxes from min_flux_sum]]," ",,,,"")</f>
        <v>RXN-PRMICI_c_FWD-rt3242_c</v>
      </c>
      <c r="C497" s="1">
        <f>_xlfn.NUMBERVALUE(IFERROR(_xlfn.TEXTAFTER(Table3[[#This Row],[all fluxes from min_flux_sum]]," ",-1,,,""),""))</f>
        <v>1.5425626142166001E-5</v>
      </c>
    </row>
    <row r="498" spans="1:3">
      <c r="A498" s="1" t="s">
        <v>10556</v>
      </c>
      <c r="B498" s="1" t="str">
        <f>_xlfn.TEXTBEFORE(Table3[[#This Row],[all fluxes from min_flux_sum]]," ",,,,"")</f>
        <v>RXN-PROTRS_c_FWD-rt3118</v>
      </c>
      <c r="C498" s="1">
        <f>_xlfn.NUMBERVALUE(IFERROR(_xlfn.TEXTAFTER(Table3[[#This Row],[all fluxes from min_flux_sum]]," ",-1,,,""),""))</f>
        <v>3.5864406194292002E-5</v>
      </c>
    </row>
    <row r="499" spans="1:3">
      <c r="A499" s="1" t="s">
        <v>10557</v>
      </c>
      <c r="B499" s="1" t="str">
        <f>_xlfn.TEXTBEFORE(Table3[[#This Row],[all fluxes from min_flux_sum]]," ",,,,"")</f>
        <v>RXN-PRPPS_c_FWD-PRS23</v>
      </c>
      <c r="C499" s="1">
        <f>_xlfn.NUMBERVALUE(IFERROR(_xlfn.TEXTAFTER(Table3[[#This Row],[all fluxes from min_flux_sum]]," ",-1,,,""),""))</f>
        <v>9.3727664389860299E-2</v>
      </c>
    </row>
    <row r="500" spans="1:3">
      <c r="A500" s="1" t="s">
        <v>10558</v>
      </c>
      <c r="B500" s="1" t="str">
        <f>_xlfn.TEXTBEFORE(Table3[[#This Row],[all fluxes from min_flux_sum]]," ",,,,"")</f>
        <v>RXN-PSCIT_c_FWD-rt5884</v>
      </c>
      <c r="C500" s="1">
        <f>_xlfn.NUMBERVALUE(IFERROR(_xlfn.TEXTAFTER(Table3[[#This Row],[all fluxes from min_flux_sum]]," ",-1,,,""),""))</f>
        <v>5.7531169369345001E-5</v>
      </c>
    </row>
    <row r="501" spans="1:3">
      <c r="A501" s="1" t="s">
        <v>10559</v>
      </c>
      <c r="B501" s="1" t="str">
        <f>_xlfn.TEXTBEFORE(Table3[[#This Row],[all fluxes from min_flux_sum]]," ",,,,"")</f>
        <v>RXN-PSD_mm_FWD-rt2136</v>
      </c>
      <c r="C501" s="1">
        <f>_xlfn.NUMBERVALUE(IFERROR(_xlfn.TEXTAFTER(Table3[[#This Row],[all fluxes from min_flux_sum]]," ",-1,,,""),""))</f>
        <v>3.8716531805884198E-2</v>
      </c>
    </row>
    <row r="502" spans="1:3">
      <c r="A502" s="1" t="s">
        <v>10560</v>
      </c>
      <c r="B502" s="1" t="str">
        <f>_xlfn.TEXTBEFORE(Table3[[#This Row],[all fluxes from min_flux_sum]]," ",,,,"")</f>
        <v>RXN-PSERT_c_FWD-rt7036</v>
      </c>
      <c r="C502" s="1">
        <f>_xlfn.NUMBERVALUE(IFERROR(_xlfn.TEXTAFTER(Table3[[#This Row],[all fluxes from min_flux_sum]]," ",-1,,,""),""))</f>
        <v>0.137645425383909</v>
      </c>
    </row>
    <row r="503" spans="1:3">
      <c r="A503" s="1" t="s">
        <v>10561</v>
      </c>
      <c r="B503" s="1" t="str">
        <f>_xlfn.TEXTBEFORE(Table3[[#This Row],[all fluxes from min_flux_sum]]," ",,,,"")</f>
        <v>RXN-PSP_L_c_FWD-rt3683</v>
      </c>
      <c r="C503" s="1">
        <f>_xlfn.NUMBERVALUE(IFERROR(_xlfn.TEXTAFTER(Table3[[#This Row],[all fluxes from min_flux_sum]]," ",-1,,,""),""))</f>
        <v>0.137645425383909</v>
      </c>
    </row>
    <row r="504" spans="1:3">
      <c r="A504" s="1" t="s">
        <v>10562</v>
      </c>
      <c r="B504" s="1" t="str">
        <f>_xlfn.TEXTBEFORE(Table3[[#This Row],[all fluxes from min_flux_sum]]," ",,,,"")</f>
        <v>RXN-PSSA_rm_FWD-rt3215</v>
      </c>
      <c r="C504" s="1">
        <f>_xlfn.NUMBERVALUE(IFERROR(_xlfn.TEXTAFTER(Table3[[#This Row],[all fluxes from min_flux_sum]]," ",-1,,,""),""))</f>
        <v>4.0738931017514801E-2</v>
      </c>
    </row>
    <row r="505" spans="1:3">
      <c r="A505" s="1" t="s">
        <v>10563</v>
      </c>
      <c r="B505" s="1" t="str">
        <f>_xlfn.TEXTBEFORE(Table3[[#This Row],[all fluxes from min_flux_sum]]," ",,,,"")</f>
        <v>RXN-PSt_c_rm_REV-SPONT</v>
      </c>
      <c r="C505" s="1">
        <f>_xlfn.NUMBERVALUE(IFERROR(_xlfn.TEXTAFTER(Table3[[#This Row],[all fluxes from min_flux_sum]]," ",-1,,,""),""))</f>
        <v>2.0223992116306299E-3</v>
      </c>
    </row>
    <row r="506" spans="1:3">
      <c r="A506" s="1" t="s">
        <v>10564</v>
      </c>
      <c r="B506" s="1" t="str">
        <f>_xlfn.TEXTBEFORE(Table3[[#This Row],[all fluxes from min_flux_sum]]," ",,,,"")</f>
        <v>RXN-PSt_mm_rm_REV-SPONT</v>
      </c>
      <c r="C506" s="1">
        <f>_xlfn.NUMBERVALUE(IFERROR(_xlfn.TEXTAFTER(Table3[[#This Row],[all fluxes from min_flux_sum]]," ",-1,,,""),""))</f>
        <v>3.8716531805884198E-2</v>
      </c>
    </row>
    <row r="507" spans="1:3">
      <c r="A507" s="1" t="s">
        <v>10565</v>
      </c>
      <c r="B507" s="1" t="str">
        <f>_xlfn.TEXTBEFORE(Table3[[#This Row],[all fluxes from min_flux_sum]]," ",,,,"")</f>
        <v>RXN-PTPAT_c_FWD-rt6481</v>
      </c>
      <c r="C507" s="1">
        <f>_xlfn.NUMBERVALUE(IFERROR(_xlfn.TEXTAFTER(Table3[[#This Row],[all fluxes from min_flux_sum]]," ",-1,,,""),""))</f>
        <v>3.7929220612553998E-5</v>
      </c>
    </row>
    <row r="508" spans="1:3">
      <c r="A508" s="1" t="s">
        <v>10566</v>
      </c>
      <c r="B508" s="1" t="str">
        <f>_xlfn.TEXTBEFORE(Table3[[#This Row],[all fluxes from min_flux_sum]]," ",,,,"")</f>
        <v>RXN-PYDX5PS_c_FWD-SNZ1SNO1</v>
      </c>
      <c r="C508" s="1">
        <f>_xlfn.NUMBERVALUE(IFERROR(_xlfn.TEXTAFTER(Table3[[#This Row],[all fluxes from min_flux_sum]]," ",-1,,,""),""))</f>
        <v>3.7973097492008001E-5</v>
      </c>
    </row>
    <row r="509" spans="1:3">
      <c r="A509" s="1" t="s">
        <v>10567</v>
      </c>
      <c r="B509" s="1" t="str">
        <f>_xlfn.TEXTBEFORE(Table3[[#This Row],[all fluxes from min_flux_sum]]," ",,,,"")</f>
        <v>RXN-PYK_c_FWD-rt4634</v>
      </c>
      <c r="C509" s="1">
        <f>_xlfn.NUMBERVALUE(IFERROR(_xlfn.TEXTAFTER(Table3[[#This Row],[all fluxes from min_flux_sum]]," ",-1,,,""),""))</f>
        <v>5.4139195235305602</v>
      </c>
    </row>
    <row r="510" spans="1:3">
      <c r="A510" s="1" t="s">
        <v>10568</v>
      </c>
      <c r="B510" s="1" t="str">
        <f>_xlfn.TEXTBEFORE(Table3[[#This Row],[all fluxes from min_flux_sum]]," ",,,,"")</f>
        <v>RXN-PYRtps_m_FWD-MPC13</v>
      </c>
      <c r="C510" s="1">
        <f>_xlfn.NUMBERVALUE(IFERROR(_xlfn.TEXTAFTER(Table3[[#This Row],[all fluxes from min_flux_sum]]," ",-1,,,""),""))</f>
        <v>5.3655375511309398</v>
      </c>
    </row>
    <row r="511" spans="1:3">
      <c r="A511" s="1" t="s">
        <v>10569</v>
      </c>
      <c r="B511" s="1" t="str">
        <f>_xlfn.TEXTBEFORE(Table3[[#This Row],[all fluxes from min_flux_sum]]," ",,,,"")</f>
        <v>RXN-RBFK_c_FWD-rt0930_c</v>
      </c>
      <c r="C511" s="1">
        <f>_xlfn.NUMBERVALUE(IFERROR(_xlfn.TEXTAFTER(Table3[[#This Row],[all fluxes from min_flux_sum]]," ",-1,,,""),""))</f>
        <v>3.7963845500295999E-5</v>
      </c>
    </row>
    <row r="512" spans="1:3">
      <c r="A512" s="1" t="s">
        <v>10570</v>
      </c>
      <c r="B512" s="1" t="str">
        <f>_xlfn.TEXTBEFORE(Table3[[#This Row],[all fluxes from min_flux_sum]]," ",,,,"")</f>
        <v>RXN-RBFK_m_FWD-rt0930_m</v>
      </c>
      <c r="C512" s="1">
        <f>_xlfn.NUMBERVALUE(IFERROR(_xlfn.TEXTAFTER(Table3[[#This Row],[all fluxes from min_flux_sum]]," ",-1,,,""),""))</f>
        <v>3.0598465599000001E-8</v>
      </c>
    </row>
    <row r="513" spans="1:3">
      <c r="A513" s="1" t="s">
        <v>10571</v>
      </c>
      <c r="B513" s="1" t="str">
        <f>_xlfn.TEXTBEFORE(Table3[[#This Row],[all fluxes from min_flux_sum]]," ",,,,"")</f>
        <v>RXN-RBFSa_c_FWD-rt0910</v>
      </c>
      <c r="C513" s="1">
        <f>_xlfn.NUMBERVALUE(IFERROR(_xlfn.TEXTAFTER(Table3[[#This Row],[all fluxes from min_flux_sum]]," ",-1,,,""),""))</f>
        <v>1.5184714954844E-4</v>
      </c>
    </row>
    <row r="514" spans="1:3">
      <c r="A514" s="1" t="s">
        <v>10572</v>
      </c>
      <c r="B514" s="1" t="str">
        <f>_xlfn.TEXTBEFORE(Table3[[#This Row],[all fluxes from min_flux_sum]]," ",,,,"")</f>
        <v>RXN-RBFSb_c_FWD-rt4127</v>
      </c>
      <c r="C514" s="1">
        <f>_xlfn.NUMBERVALUE(IFERROR(_xlfn.TEXTAFTER(Table3[[#This Row],[all fluxes from min_flux_sum]]," ",-1,,,""),""))</f>
        <v>7.5923574774219998E-5</v>
      </c>
    </row>
    <row r="515" spans="1:3">
      <c r="A515" s="1" t="s">
        <v>10573</v>
      </c>
      <c r="B515" s="1" t="str">
        <f>_xlfn.TEXTBEFORE(Table3[[#This Row],[all fluxes from min_flux_sum]]," ",,,,"")</f>
        <v>RXN-RIBFLVt_c_m_FWD-SPONT</v>
      </c>
      <c r="C515" s="1">
        <f>_xlfn.NUMBERVALUE(IFERROR(_xlfn.TEXTAFTER(Table3[[#This Row],[all fluxes from min_flux_sum]]," ",-1,,,""),""))</f>
        <v>3.0598465599000001E-8</v>
      </c>
    </row>
    <row r="516" spans="1:3">
      <c r="A516" s="1" t="s">
        <v>10574</v>
      </c>
      <c r="B516" s="1" t="str">
        <f>_xlfn.TEXTBEFORE(Table3[[#This Row],[all fluxes from min_flux_sum]]," ",,,,"")</f>
        <v>RXN-RNDR1_c_FWD-RNR124</v>
      </c>
      <c r="C516" s="1">
        <f>_xlfn.NUMBERVALUE(IFERROR(_xlfn.TEXTAFTER(Table3[[#This Row],[all fluxes from min_flux_sum]]," ",-1,,,""),""))</f>
        <v>2.6910725265701799E-3</v>
      </c>
    </row>
    <row r="517" spans="1:3">
      <c r="A517" s="1" t="s">
        <v>10575</v>
      </c>
      <c r="B517" s="1" t="str">
        <f>_xlfn.TEXTBEFORE(Table3[[#This Row],[all fluxes from min_flux_sum]]," ",,,,"")</f>
        <v>RXN-RNDR2_c_FWD-RNR124</v>
      </c>
      <c r="C517" s="1">
        <f>_xlfn.NUMBERVALUE(IFERROR(_xlfn.TEXTAFTER(Table3[[#This Row],[all fluxes from min_flux_sum]]," ",-1,,,""),""))</f>
        <v>4.2002828395877297E-3</v>
      </c>
    </row>
    <row r="518" spans="1:3">
      <c r="A518" s="1" t="s">
        <v>10576</v>
      </c>
      <c r="B518" s="1" t="str">
        <f>_xlfn.TEXTBEFORE(Table3[[#This Row],[all fluxes from min_flux_sum]]," ",,,,"")</f>
        <v>RXN-RNDR3_c_FWD-RNR124</v>
      </c>
      <c r="C518" s="1">
        <f>_xlfn.NUMBERVALUE(IFERROR(_xlfn.TEXTAFTER(Table3[[#This Row],[all fluxes from min_flux_sum]]," ",-1,,,""),""))</f>
        <v>6.8913534839286699E-3</v>
      </c>
    </row>
    <row r="519" spans="1:3">
      <c r="A519" s="1" t="s">
        <v>10577</v>
      </c>
      <c r="B519" s="1" t="str">
        <f>_xlfn.TEXTBEFORE(Table3[[#This Row],[all fluxes from min_flux_sum]]," ",,,,"")</f>
        <v>RXN-RPI_c_FWD-rt4920</v>
      </c>
      <c r="C519" s="1">
        <f>_xlfn.NUMBERVALUE(IFERROR(_xlfn.TEXTAFTER(Table3[[#This Row],[all fluxes from min_flux_sum]]," ",-1,,,""),""))</f>
        <v>9.3765637487352296E-2</v>
      </c>
    </row>
    <row r="520" spans="1:3">
      <c r="A520" s="1" t="s">
        <v>10578</v>
      </c>
      <c r="B520" s="1" t="str">
        <f>_xlfn.TEXTBEFORE(Table3[[#This Row],[all fluxes from min_flux_sum]]," ",,,,"")</f>
        <v>RXN-SACCD1_c_FWD-rt8465</v>
      </c>
      <c r="C520" s="1">
        <f>_xlfn.NUMBERVALUE(IFERROR(_xlfn.TEXTAFTER(Table3[[#This Row],[all fluxes from min_flux_sum]]," ",-1,,,""),""))</f>
        <v>4.59868265612869E-5</v>
      </c>
    </row>
    <row r="521" spans="1:3">
      <c r="A521" s="1" t="s">
        <v>10579</v>
      </c>
      <c r="B521" s="1" t="str">
        <f>_xlfn.TEXTBEFORE(Table3[[#This Row],[all fluxes from min_flux_sum]]," ",,,,"")</f>
        <v>RXN-SACCD2_c_FWD-rt5719</v>
      </c>
      <c r="C521" s="1">
        <f>_xlfn.NUMBERVALUE(IFERROR(_xlfn.TEXTAFTER(Table3[[#This Row],[all fluxes from min_flux_sum]]," ",-1,,,""),""))</f>
        <v>4.59868265612869E-5</v>
      </c>
    </row>
    <row r="522" spans="1:3">
      <c r="A522" s="1" t="s">
        <v>10580</v>
      </c>
      <c r="B522" s="1" t="str">
        <f>_xlfn.TEXTBEFORE(Table3[[#This Row],[all fluxes from min_flux_sum]]," ",,,,"")</f>
        <v>RXN-SADT_c_FWD-rt5075</v>
      </c>
      <c r="C522" s="1">
        <f>_xlfn.NUMBERVALUE(IFERROR(_xlfn.TEXTAFTER(Table3[[#This Row],[all fluxes from min_flux_sum]]," ",-1,,,""),""))</f>
        <v>9.8956324786999994E-5</v>
      </c>
    </row>
    <row r="523" spans="1:3">
      <c r="A523" s="1" t="s">
        <v>10581</v>
      </c>
      <c r="B523" s="1" t="str">
        <f>_xlfn.TEXTBEFORE(Table3[[#This Row],[all fluxes from min_flux_sum]]," ",,,,"")</f>
        <v>RXN-SAM24MT_c_FWD-rt4692</v>
      </c>
      <c r="C523" s="1">
        <f>_xlfn.NUMBERVALUE(IFERROR(_xlfn.TEXTAFTER(Table3[[#This Row],[all fluxes from min_flux_sum]]," ",-1,,,""),""))</f>
        <v>3.89044080436678E-2</v>
      </c>
    </row>
    <row r="524" spans="1:3">
      <c r="A524" s="1" t="s">
        <v>10582</v>
      </c>
      <c r="B524" s="1" t="str">
        <f>_xlfn.TEXTBEFORE(Table3[[#This Row],[all fluxes from min_flux_sum]]," ",,,,"")</f>
        <v>RXN-SERAT_c_FWD-rt6880</v>
      </c>
      <c r="C524" s="1">
        <f>_xlfn.NUMBERVALUE(IFERROR(_xlfn.TEXTAFTER(Table3[[#This Row],[all fluxes from min_flux_sum]]," ",-1,,,""),""))</f>
        <v>7.562264619296E-6</v>
      </c>
    </row>
    <row r="525" spans="1:3">
      <c r="A525" s="1" t="s">
        <v>10583</v>
      </c>
      <c r="B525" s="1" t="str">
        <f>_xlfn.TEXTBEFORE(Table3[[#This Row],[all fluxes from min_flux_sum]]," ",,,,"")</f>
        <v>RXN-SERPT_r_FWD-rt10571935</v>
      </c>
      <c r="C525" s="1">
        <f>_xlfn.NUMBERVALUE(IFERROR(_xlfn.TEXTAFTER(Table3[[#This Row],[all fluxes from min_flux_sum]]," ",-1,,,""),""))</f>
        <v>3.06508769499093E-3</v>
      </c>
    </row>
    <row r="526" spans="1:3">
      <c r="A526" s="1" t="s">
        <v>10584</v>
      </c>
      <c r="B526" s="1" t="str">
        <f>_xlfn.TEXTBEFORE(Table3[[#This Row],[all fluxes from min_flux_sum]]," ",,,,"")</f>
        <v>RXN-SERt_c_m_REV-rt7910</v>
      </c>
      <c r="C526" s="1">
        <f>_xlfn.NUMBERVALUE(IFERROR(_xlfn.TEXTAFTER(Table3[[#This Row],[all fluxes from min_flux_sum]]," ",-1,,,""),""))</f>
        <v>4.7449741390852E-2</v>
      </c>
    </row>
    <row r="527" spans="1:3">
      <c r="A527" s="1" t="s">
        <v>10585</v>
      </c>
      <c r="B527" s="1" t="str">
        <f>_xlfn.TEXTBEFORE(Table3[[#This Row],[all fluxes from min_flux_sum]]," ",,,,"")</f>
        <v>RXN-SERt_c_r_FWD-UNKNOWN</v>
      </c>
      <c r="C527" s="1">
        <f>_xlfn.NUMBERVALUE(IFERROR(_xlfn.TEXTAFTER(Table3[[#This Row],[all fluxes from min_flux_sum]]," ",-1,,,""),""))</f>
        <v>3.06508769499093E-3</v>
      </c>
    </row>
    <row r="528" spans="1:3">
      <c r="A528" s="1" t="s">
        <v>10586</v>
      </c>
      <c r="B528" s="1" t="str">
        <f>_xlfn.TEXTBEFORE(Table3[[#This Row],[all fluxes from min_flux_sum]]," ",,,,"")</f>
        <v>RXN-SERt_c_rm_FWD-UNKNOWN</v>
      </c>
      <c r="C528" s="1">
        <f>_xlfn.NUMBERVALUE(IFERROR(_xlfn.TEXTAFTER(Table3[[#This Row],[all fluxes from min_flux_sum]]," ",-1,,,""),""))</f>
        <v>4.0738931017514801E-2</v>
      </c>
    </row>
    <row r="529" spans="1:3">
      <c r="A529" s="1" t="s">
        <v>10587</v>
      </c>
      <c r="B529" s="1" t="str">
        <f>_xlfn.TEXTBEFORE(Table3[[#This Row],[all fluxes from min_flux_sum]]," ",,,,"")</f>
        <v>RXN-SERTRS_c_FWD-rt1878</v>
      </c>
      <c r="C529" s="1">
        <f>_xlfn.NUMBERVALUE(IFERROR(_xlfn.TEXTAFTER(Table3[[#This Row],[all fluxes from min_flux_sum]]," ",-1,,,""),""))</f>
        <v>4.8678021316406997E-5</v>
      </c>
    </row>
    <row r="530" spans="1:3">
      <c r="A530" s="1" t="s">
        <v>10588</v>
      </c>
      <c r="B530" s="1" t="str">
        <f>_xlfn.TEXTBEFORE(Table3[[#This Row],[all fluxes from min_flux_sum]]," ",,,,"")</f>
        <v>RXN-SHCHD2_c_FWD-rt5201</v>
      </c>
      <c r="C530" s="1">
        <f>_xlfn.NUMBERVALUE(IFERROR(_xlfn.TEXTAFTER(Table3[[#This Row],[all fluxes from min_flux_sum]]," ",-1,,,""),""))</f>
        <v>3.8848570069999998E-9</v>
      </c>
    </row>
    <row r="531" spans="1:3">
      <c r="A531" s="1" t="s">
        <v>10589</v>
      </c>
      <c r="B531" s="1" t="str">
        <f>_xlfn.TEXTBEFORE(Table3[[#This Row],[all fluxes from min_flux_sum]]," ",,,,"")</f>
        <v>RXN-SHCHF_c_FWD-rt5201</v>
      </c>
      <c r="C531" s="1">
        <f>_xlfn.NUMBERVALUE(IFERROR(_xlfn.TEXTAFTER(Table3[[#This Row],[all fluxes from min_flux_sum]]," ",-1,,,""),""))</f>
        <v>3.8848570069999998E-9</v>
      </c>
    </row>
    <row r="532" spans="1:3">
      <c r="A532" s="1" t="s">
        <v>10590</v>
      </c>
      <c r="B532" s="1" t="str">
        <f>_xlfn.TEXTBEFORE(Table3[[#This Row],[all fluxes from min_flux_sum]]," ",,,,"")</f>
        <v>RXN-SHK3Di_c_FWD-rt5884</v>
      </c>
      <c r="C532" s="1">
        <f>_xlfn.NUMBERVALUE(IFERROR(_xlfn.TEXTAFTER(Table3[[#This Row],[all fluxes from min_flux_sum]]," ",-1,,,""),""))</f>
        <v>5.7531169369345001E-5</v>
      </c>
    </row>
    <row r="533" spans="1:3">
      <c r="A533" s="1" t="s">
        <v>10591</v>
      </c>
      <c r="B533" s="1" t="str">
        <f>_xlfn.TEXTBEFORE(Table3[[#This Row],[all fluxes from min_flux_sum]]," ",,,,"")</f>
        <v>RXN-SHKK_c_FWD-rt5884</v>
      </c>
      <c r="C533" s="1">
        <f>_xlfn.NUMBERVALUE(IFERROR(_xlfn.TEXTAFTER(Table3[[#This Row],[all fluxes from min_flux_sum]]," ",-1,,,""),""))</f>
        <v>5.7531169369345001E-5</v>
      </c>
    </row>
    <row r="534" spans="1:3">
      <c r="A534" s="1" t="s">
        <v>10592</v>
      </c>
      <c r="B534" s="1" t="str">
        <f>_xlfn.TEXTBEFORE(Table3[[#This Row],[all fluxes from min_flux_sum]]," ",,,,"")</f>
        <v>RXN-SO3R_c_FWD-rt20063076</v>
      </c>
      <c r="C534" s="1">
        <f>_xlfn.NUMBERVALUE(IFERROR(_xlfn.TEXTAFTER(Table3[[#This Row],[all fluxes from min_flux_sum]]," ",-1,,,""),""))</f>
        <v>9.8956324786999994E-5</v>
      </c>
    </row>
    <row r="535" spans="1:3">
      <c r="A535" s="1" t="s">
        <v>10593</v>
      </c>
      <c r="B535" s="1" t="str">
        <f>_xlfn.TEXTBEFORE(Table3[[#This Row],[all fluxes from min_flux_sum]]," ",,,,"")</f>
        <v>RXN-SO4t_c_e_FWD-rt7368</v>
      </c>
      <c r="C535" s="1">
        <f>_xlfn.NUMBERVALUE(IFERROR(_xlfn.TEXTAFTER(Table3[[#This Row],[all fluxes from min_flux_sum]]," ",-1,,,""),""))</f>
        <v>1.19415523221595E-2</v>
      </c>
    </row>
    <row r="536" spans="1:3">
      <c r="A536" s="1" t="s">
        <v>10594</v>
      </c>
      <c r="B536" s="1" t="str">
        <f>_xlfn.TEXTBEFORE(Table3[[#This Row],[all fluxes from min_flux_sum]]," ",,,,"")</f>
        <v>RXN-SPMS_c_FWD-rt8465</v>
      </c>
      <c r="C536" s="1">
        <f>_xlfn.NUMBERVALUE(IFERROR(_xlfn.TEXTAFTER(Table3[[#This Row],[all fluxes from min_flux_sum]]," ",-1,,,""),""))</f>
        <v>3.7929005255074E-5</v>
      </c>
    </row>
    <row r="537" spans="1:3">
      <c r="A537" s="1" t="s">
        <v>10595</v>
      </c>
      <c r="B537" s="1" t="str">
        <f>_xlfn.TEXTBEFORE(Table3[[#This Row],[all fluxes from min_flux_sum]]," ",,,,"")</f>
        <v>RXN-SQLEy_r_FWD-rt5361</v>
      </c>
      <c r="C537" s="1">
        <f>_xlfn.NUMBERVALUE(IFERROR(_xlfn.TEXTAFTER(Table3[[#This Row],[all fluxes from min_flux_sum]]," ",-1,,,""),""))</f>
        <v>3.89044080436678E-2</v>
      </c>
    </row>
    <row r="538" spans="1:3">
      <c r="A538" s="1" t="s">
        <v>10596</v>
      </c>
      <c r="B538" s="1" t="str">
        <f>_xlfn.TEXTBEFORE(Table3[[#This Row],[all fluxes from min_flux_sum]]," ",,,,"")</f>
        <v>RXN-SQLS_c_FWD-rt8223</v>
      </c>
      <c r="C538" s="1">
        <f>_xlfn.NUMBERVALUE(IFERROR(_xlfn.TEXTAFTER(Table3[[#This Row],[all fluxes from min_flux_sum]]," ",-1,,,""),""))</f>
        <v>3.89044080436678E-2</v>
      </c>
    </row>
    <row r="539" spans="1:3">
      <c r="A539" s="1" t="s">
        <v>10597</v>
      </c>
      <c r="B539" s="1" t="str">
        <f>_xlfn.TEXTBEFORE(Table3[[#This Row],[all fluxes from min_flux_sum]]," ",,,,"")</f>
        <v>RXN-SQLt_c_r_FWD-SPONT</v>
      </c>
      <c r="C539" s="1">
        <f>_xlfn.NUMBERVALUE(IFERROR(_xlfn.TEXTAFTER(Table3[[#This Row],[all fluxes from min_flux_sum]]," ",-1,,,""),""))</f>
        <v>3.89044080436678E-2</v>
      </c>
    </row>
    <row r="540" spans="1:3">
      <c r="A540" s="1" t="s">
        <v>10598</v>
      </c>
      <c r="B540" s="1" t="str">
        <f>_xlfn.TEXTBEFORE(Table3[[#This Row],[all fluxes from min_flux_sum]]," ",,,,"")</f>
        <v>RXN-SSQ23EPXt_c_r_FWD-SPONT</v>
      </c>
      <c r="C540" s="1">
        <f>_xlfn.NUMBERVALUE(IFERROR(_xlfn.TEXTAFTER(Table3[[#This Row],[all fluxes from min_flux_sum]]," ",-1,,,""),""))</f>
        <v>3.89044080436678E-2</v>
      </c>
    </row>
    <row r="541" spans="1:3">
      <c r="A541" s="1" t="s">
        <v>10599</v>
      </c>
      <c r="B541" s="1" t="str">
        <f>_xlfn.TEXTBEFORE(Table3[[#This Row],[all fluxes from min_flux_sum]]," ",,,,"")</f>
        <v>RXN-STCOAt_c_rm_FWD-SPONT</v>
      </c>
      <c r="C541" s="1">
        <f>_xlfn.NUMBERVALUE(IFERROR(_xlfn.TEXTAFTER(Table3[[#This Row],[all fluxes from min_flux_sum]]," ",-1,,,""),""))</f>
        <v>7.6144769968107096E-2</v>
      </c>
    </row>
    <row r="542" spans="1:3">
      <c r="A542" s="1" t="s">
        <v>10600</v>
      </c>
      <c r="B542" s="1" t="str">
        <f>_xlfn.TEXTBEFORE(Table3[[#This Row],[all fluxes from min_flux_sum]]," ",,,,"")</f>
        <v>RXN-SUCCt2_m_FWD-rt5142</v>
      </c>
      <c r="C542" s="1">
        <f>_xlfn.NUMBERVALUE(IFERROR(_xlfn.TEXTAFTER(Table3[[#This Row],[all fluxes from min_flux_sum]]," ",-1,,,""),""))</f>
        <v>5.0085297824917999E-5</v>
      </c>
    </row>
    <row r="543" spans="1:3">
      <c r="A543" s="1" t="s">
        <v>10601</v>
      </c>
      <c r="B543" s="1" t="str">
        <f>_xlfn.TEXTBEFORE(Table3[[#This Row],[all fluxes from min_flux_sum]]," ",,,,"")</f>
        <v>RXN-SUCDq9_m_FWD-SDH1234</v>
      </c>
      <c r="C543" s="1">
        <f>_xlfn.NUMBERVALUE(IFERROR(_xlfn.TEXTAFTER(Table3[[#This Row],[all fluxes from min_flux_sum]]," ",-1,,,""),""))</f>
        <v>3.46605332827205</v>
      </c>
    </row>
    <row r="544" spans="1:3">
      <c r="A544" s="1" t="s">
        <v>10602</v>
      </c>
      <c r="B544" s="1" t="str">
        <f>_xlfn.TEXTBEFORE(Table3[[#This Row],[all fluxes from min_flux_sum]]," ",,,,"")</f>
        <v>RXN-SUCFUMt_c_m_FWD-rt4237</v>
      </c>
      <c r="C544" s="1">
        <f>_xlfn.NUMBERVALUE(IFERROR(_xlfn.TEXTAFTER(Table3[[#This Row],[all fluxes from min_flux_sum]]," ",-1,,,""),""))</f>
        <v>4.7613933160172699E-2</v>
      </c>
    </row>
    <row r="545" spans="1:3">
      <c r="A545" s="1" t="s">
        <v>10603</v>
      </c>
      <c r="B545" s="1" t="str">
        <f>_xlfn.TEXTBEFORE(Table3[[#This Row],[all fluxes from min_flux_sum]]," ",,,,"")</f>
        <v>RXN-SUCOAS_m_FWD-LSC12</v>
      </c>
      <c r="C545" s="1">
        <f>_xlfn.NUMBERVALUE(IFERROR(_xlfn.TEXTAFTER(Table3[[#This Row],[all fluxes from min_flux_sum]]," ",-1,,,""),""))</f>
        <v>3.4183893098140499</v>
      </c>
    </row>
    <row r="546" spans="1:3">
      <c r="A546" s="1" t="s">
        <v>10604</v>
      </c>
      <c r="B546" s="1" t="str">
        <f>_xlfn.TEXTBEFORE(Table3[[#This Row],[all fluxes from min_flux_sum]]," ",,,,"")</f>
        <v>RXN-TAGt_c_rm_REV-SPONT</v>
      </c>
      <c r="C546" s="1">
        <f>_xlfn.NUMBERVALUE(IFERROR(_xlfn.TEXTAFTER(Table3[[#This Row],[all fluxes from min_flux_sum]]," ",-1,,,""),""))</f>
        <v>4.7965250248941998E-3</v>
      </c>
    </row>
    <row r="547" spans="1:3">
      <c r="A547" s="1" t="s">
        <v>10605</v>
      </c>
      <c r="B547" s="1" t="str">
        <f>_xlfn.TEXTBEFORE(Table3[[#This Row],[all fluxes from min_flux_sum]]," ",,,,"")</f>
        <v>RXN-THMtps_e_FWD-UNKNOWN</v>
      </c>
      <c r="C547" s="1">
        <f>_xlfn.NUMBERVALUE(IFERROR(_xlfn.TEXTAFTER(Table3[[#This Row],[all fluxes from min_flux_sum]]," ",-1,,,""),""))</f>
        <v>3.7959363245424998E-5</v>
      </c>
    </row>
    <row r="548" spans="1:3">
      <c r="A548" s="1" t="s">
        <v>10606</v>
      </c>
      <c r="B548" s="1" t="str">
        <f>_xlfn.TEXTBEFORE(Table3[[#This Row],[all fluxes from min_flux_sum]]," ",,,,"")</f>
        <v>RXN-THRS_c_FWD-rt1374</v>
      </c>
      <c r="C548" s="1">
        <f>_xlfn.NUMBERVALUE(IFERROR(_xlfn.TEXTAFTER(Table3[[#This Row],[all fluxes from min_flux_sum]]," ",-1,,,""),""))</f>
        <v>3.9951317757786999E-5</v>
      </c>
    </row>
    <row r="549" spans="1:3">
      <c r="A549" s="1" t="s">
        <v>10607</v>
      </c>
      <c r="B549" s="1" t="str">
        <f>_xlfn.TEXTBEFORE(Table3[[#This Row],[all fluxes from min_flux_sum]]," ",,,,"")</f>
        <v>RXN-THRTRS_c_FWD-rt7480</v>
      </c>
      <c r="C549" s="1">
        <f>_xlfn.NUMBERVALUE(IFERROR(_xlfn.TEXTAFTER(Table3[[#This Row],[all fluxes from min_flux_sum]]," ",-1,,,""),""))</f>
        <v>3.9951317757786999E-5</v>
      </c>
    </row>
    <row r="550" spans="1:3">
      <c r="A550" s="1" t="s">
        <v>10608</v>
      </c>
      <c r="B550" s="1" t="str">
        <f>_xlfn.TEXTBEFORE(Table3[[#This Row],[all fluxes from min_flux_sum]]," ",,,,"")</f>
        <v>RXN-TMDPK_c_FWD-rt8116</v>
      </c>
      <c r="C550" s="1">
        <f>_xlfn.NUMBERVALUE(IFERROR(_xlfn.TEXTAFTER(Table3[[#This Row],[all fluxes from min_flux_sum]]," ",-1,,,""),""))</f>
        <v>3.7959363245424998E-5</v>
      </c>
    </row>
    <row r="551" spans="1:3">
      <c r="A551" s="1" t="s">
        <v>10609</v>
      </c>
      <c r="B551" s="1" t="str">
        <f>_xlfn.TEXTBEFORE(Table3[[#This Row],[all fluxes from min_flux_sum]]," ",,,,"")</f>
        <v>RXN-TMDS_c_FWD-rt2477</v>
      </c>
      <c r="C551" s="1">
        <f>_xlfn.NUMBERVALUE(IFERROR(_xlfn.TEXTAFTER(Table3[[#This Row],[all fluxes from min_flux_sum]]," ",-1,,,""),""))</f>
        <v>2.6910774480286802E-3</v>
      </c>
    </row>
    <row r="552" spans="1:3">
      <c r="A552" s="1" t="s">
        <v>10610</v>
      </c>
      <c r="B552" s="1" t="str">
        <f>_xlfn.TEXTBEFORE(Table3[[#This Row],[all fluxes from min_flux_sum]]," ",,,,"")</f>
        <v>RXN-TPI_c_FWD-rt0932</v>
      </c>
      <c r="C552" s="1">
        <f>_xlfn.NUMBERVALUE(IFERROR(_xlfn.TEXTAFTER(Table3[[#This Row],[all fluxes from min_flux_sum]]," ",-1,,,""),""))</f>
        <v>2.7553710236718101</v>
      </c>
    </row>
    <row r="553" spans="1:3">
      <c r="A553" s="1" t="s">
        <v>10611</v>
      </c>
      <c r="B553" s="1" t="str">
        <f>_xlfn.TEXTBEFORE(Table3[[#This Row],[all fluxes from min_flux_sum]]," ",,,,"")</f>
        <v>RXN-tpsamp_c_m_FWD-SPONT</v>
      </c>
      <c r="C553" s="1">
        <f>_xlfn.NUMBERVALUE(IFERROR(_xlfn.TEXTAFTER(Table3[[#This Row],[all fluxes from min_flux_sum]]," ",-1,,,""),""))</f>
        <v>3.0682345598999999E-8</v>
      </c>
    </row>
    <row r="554" spans="1:3">
      <c r="A554" s="1" t="s">
        <v>10612</v>
      </c>
      <c r="B554" s="1" t="str">
        <f>_xlfn.TEXTBEFORE(Table3[[#This Row],[all fluxes from min_flux_sum]]," ",,,,"")</f>
        <v>RXN-tpsbtn_c_m_FWD-SPONT</v>
      </c>
      <c r="C554" s="1">
        <f>_xlfn.NUMBERVALUE(IFERROR(_xlfn.TEXTAFTER(Table3[[#This Row],[all fluxes from min_flux_sum]]," ",-1,,,""),""))</f>
        <v>7.0664971999999902E-11</v>
      </c>
    </row>
    <row r="555" spans="1:3">
      <c r="A555" s="1" t="s">
        <v>10613</v>
      </c>
      <c r="B555" s="1" t="str">
        <f>_xlfn.TEXTBEFORE(Table3[[#This Row],[all fluxes from min_flux_sum]]," ",,,,"")</f>
        <v>RXN-tpsca2_c_g_FWD-SPONT</v>
      </c>
      <c r="C555" s="1">
        <f>_xlfn.NUMBERVALUE(IFERROR(_xlfn.TEXTAFTER(Table3[[#This Row],[all fluxes from min_flux_sum]]," ",-1,,,""),""))</f>
        <v>1.30640098999999E-10</v>
      </c>
    </row>
    <row r="556" spans="1:3">
      <c r="A556" s="1" t="s">
        <v>10614</v>
      </c>
      <c r="B556" s="1" t="str">
        <f>_xlfn.TEXTBEFORE(Table3[[#This Row],[all fluxes from min_flux_sum]]," ",,,,"")</f>
        <v>RXN-tpscu2_c_m_FWD-SPONT</v>
      </c>
      <c r="C556" s="1">
        <f>_xlfn.NUMBERVALUE(IFERROR(_xlfn.TEXTAFTER(Table3[[#This Row],[all fluxes from min_flux_sum]]," ",-1,,,""),""))</f>
        <v>2.0980772886000001E-8</v>
      </c>
    </row>
    <row r="557" spans="1:3">
      <c r="A557" s="1" t="s">
        <v>10615</v>
      </c>
      <c r="B557" s="1" t="str">
        <f>_xlfn.TEXTBEFORE(Table3[[#This Row],[all fluxes from min_flux_sum]]," ",,,,"")</f>
        <v>RXN-tpsfad_c_r_FWD-SPONT</v>
      </c>
      <c r="C557" s="1">
        <f>_xlfn.NUMBERVALUE(IFERROR(_xlfn.TEXTAFTER(Table3[[#This Row],[all fluxes from min_flux_sum]]," ",-1,,,""),""))</f>
        <v>1.0203381499999999E-10</v>
      </c>
    </row>
    <row r="558" spans="1:3">
      <c r="A558" s="1" t="s">
        <v>10616</v>
      </c>
      <c r="B558" s="1" t="str">
        <f>_xlfn.TEXTBEFORE(Table3[[#This Row],[all fluxes from min_flux_sum]]," ",,,,"")</f>
        <v>RXN-tpsfad_c_x_FWD-SPONT</v>
      </c>
      <c r="C558" s="1">
        <f>_xlfn.NUMBERVALUE(IFERROR(_xlfn.TEXTAFTER(Table3[[#This Row],[all fluxes from min_flux_sum]]," ",-1,,,""),""))</f>
        <v>1.7342507349999999E-9</v>
      </c>
    </row>
    <row r="559" spans="1:3">
      <c r="A559" s="1" t="s">
        <v>10617</v>
      </c>
      <c r="B559" s="1" t="str">
        <f>_xlfn.TEXTBEFORE(Table3[[#This Row],[all fluxes from min_flux_sum]]," ",,,,"")</f>
        <v>RXN-tpsfe2_c_r_FWD-SPONT</v>
      </c>
      <c r="C559" s="1">
        <f>_xlfn.NUMBERVALUE(IFERROR(_xlfn.TEXTAFTER(Table3[[#This Row],[all fluxes from min_flux_sum]]," ",-1,,,""),""))</f>
        <v>5.7960969999999897E-12</v>
      </c>
    </row>
    <row r="560" spans="1:3">
      <c r="A560" s="1" t="s">
        <v>10618</v>
      </c>
      <c r="B560" s="1" t="str">
        <f>_xlfn.TEXTBEFORE(Table3[[#This Row],[all fluxes from min_flux_sum]]," ",,,,"")</f>
        <v>RXN-tpsfeCATION_c_n_FWD-SPONT</v>
      </c>
      <c r="C560" s="1">
        <f>_xlfn.NUMBERVALUE(IFERROR(_xlfn.TEXTAFTER(Table3[[#This Row],[all fluxes from min_flux_sum]]," ",-1,,,""),""))</f>
        <v>1.54398455E-10</v>
      </c>
    </row>
    <row r="561" spans="1:3">
      <c r="A561" s="1" t="s">
        <v>10619</v>
      </c>
      <c r="B561" s="1" t="str">
        <f>_xlfn.TEXTBEFORE(Table3[[#This Row],[all fluxes from min_flux_sum]]," ",,,,"")</f>
        <v>RXN-tpsheme_c_r_FWD-SPONT</v>
      </c>
      <c r="C561" s="1">
        <f>_xlfn.NUMBERVALUE(IFERROR(_xlfn.TEXTAFTER(Table3[[#This Row],[all fluxes from min_flux_sum]]," ",-1,,,""),""))</f>
        <v>3.0847356000000001E-11</v>
      </c>
    </row>
    <row r="562" spans="1:3">
      <c r="A562" s="1" t="s">
        <v>10620</v>
      </c>
      <c r="B562" s="1" t="str">
        <f>_xlfn.TEXTBEFORE(Table3[[#This Row],[all fluxes from min_flux_sum]]," ",,,,"")</f>
        <v>RXN-tpsmetal2_c_x_FWD-SPONT</v>
      </c>
      <c r="C562" s="1">
        <f>_xlfn.NUMBERVALUE(IFERROR(_xlfn.TEXTAFTER(Table3[[#This Row],[all fluxes from min_flux_sum]]," ",-1,,,""),""))</f>
        <v>3.870566398E-9</v>
      </c>
    </row>
    <row r="563" spans="1:3">
      <c r="A563" s="1" t="s">
        <v>10621</v>
      </c>
      <c r="B563" s="1" t="str">
        <f>_xlfn.TEXTBEFORE(Table3[[#This Row],[all fluxes from min_flux_sum]]," ",,,,"")</f>
        <v>RXN-tpsmg2_c_m_FWD-SPONT</v>
      </c>
      <c r="C563" s="1">
        <f>_xlfn.NUMBERVALUE(IFERROR(_xlfn.TEXTAFTER(Table3[[#This Row],[all fluxes from min_flux_sum]]," ",-1,,,""),""))</f>
        <v>3.0742519761999999E-8</v>
      </c>
    </row>
    <row r="564" spans="1:3">
      <c r="A564" s="1" t="s">
        <v>10622</v>
      </c>
      <c r="B564" s="1" t="str">
        <f>_xlfn.TEXTBEFORE(Table3[[#This Row],[all fluxes from min_flux_sum]]," ",,,,"")</f>
        <v>RXN-tpsmg2_c_n_FWD-SPONT</v>
      </c>
      <c r="C564" s="1">
        <f>_xlfn.NUMBERVALUE(IFERROR(_xlfn.TEXTAFTER(Table3[[#This Row],[all fluxes from min_flux_sum]]," ",-1,,,""),""))</f>
        <v>3.9051196550000001E-9</v>
      </c>
    </row>
    <row r="565" spans="1:3">
      <c r="A565" s="1" t="s">
        <v>10623</v>
      </c>
      <c r="B565" s="1" t="str">
        <f>_xlfn.TEXTBEFORE(Table3[[#This Row],[all fluxes from min_flux_sum]]," ",,,,"")</f>
        <v>RXN-tpsmg2_c_r_FWD-SPONT</v>
      </c>
      <c r="C565" s="1">
        <f>_xlfn.NUMBERVALUE(IFERROR(_xlfn.TEXTAFTER(Table3[[#This Row],[all fluxes from min_flux_sum]]," ",-1,,,""),""))</f>
        <v>2.5905912099999999E-10</v>
      </c>
    </row>
    <row r="566" spans="1:3">
      <c r="A566" s="1" t="s">
        <v>10624</v>
      </c>
      <c r="B566" s="1" t="str">
        <f>_xlfn.TEXTBEFORE(Table3[[#This Row],[all fluxes from min_flux_sum]]," ",,,,"")</f>
        <v>RXN-tpsmg2_c_rm_FWD-SPONT</v>
      </c>
      <c r="C566" s="1">
        <f>_xlfn.NUMBERVALUE(IFERROR(_xlfn.TEXTAFTER(Table3[[#This Row],[all fluxes from min_flux_sum]]," ",-1,,,""),""))</f>
        <v>5.1424941099999996E-10</v>
      </c>
    </row>
    <row r="567" spans="1:3">
      <c r="A567" s="1" t="s">
        <v>10625</v>
      </c>
      <c r="B567" s="1" t="str">
        <f>_xlfn.TEXTBEFORE(Table3[[#This Row],[all fluxes from min_flux_sum]]," ",,,,"")</f>
        <v>RXN-tpsmg2_c_x_FWD-SPONT</v>
      </c>
      <c r="C567" s="1">
        <f>_xlfn.NUMBERVALUE(IFERROR(_xlfn.TEXTAFTER(Table3[[#This Row],[all fluxes from min_flux_sum]]," ",-1,,,""),""))</f>
        <v>2.0745201999999999E-10</v>
      </c>
    </row>
    <row r="568" spans="1:3">
      <c r="A568" s="1" t="s">
        <v>10626</v>
      </c>
      <c r="B568" s="1" t="str">
        <f>_xlfn.TEXTBEFORE(Table3[[#This Row],[all fluxes from min_flux_sum]]," ",,,,"")</f>
        <v>RXN-tpsmg2ormn2_c_en_FWD-SPONT</v>
      </c>
      <c r="C568" s="1">
        <f>_xlfn.NUMBERVALUE(IFERROR(_xlfn.TEXTAFTER(Table3[[#This Row],[all fluxes from min_flux_sum]]," ",-1,,,""),""))</f>
        <v>1.43908E-13</v>
      </c>
    </row>
    <row r="569" spans="1:3">
      <c r="A569" s="1" t="s">
        <v>10627</v>
      </c>
      <c r="B569" s="1" t="str">
        <f>_xlfn.TEXTBEFORE(Table3[[#This Row],[all fluxes from min_flux_sum]]," ",,,,"")</f>
        <v>RXN-tpsmg2ormn2_c_m_FWD-SPONT</v>
      </c>
      <c r="C569" s="1">
        <f>_xlfn.NUMBERVALUE(IFERROR(_xlfn.TEXTAFTER(Table3[[#This Row],[all fluxes from min_flux_sum]]," ",-1,,,""),""))</f>
        <v>9.8033043869999993E-9</v>
      </c>
    </row>
    <row r="570" spans="1:3">
      <c r="A570" s="1" t="s">
        <v>10628</v>
      </c>
      <c r="B570" s="1" t="str">
        <f>_xlfn.TEXTBEFORE(Table3[[#This Row],[all fluxes from min_flux_sum]]," ",,,,"")</f>
        <v>RXN-tpsmg2ormn2_c_vm_FWD-SPONT</v>
      </c>
      <c r="C570" s="1">
        <f>_xlfn.NUMBERVALUE(IFERROR(_xlfn.TEXTAFTER(Table3[[#This Row],[all fluxes from min_flux_sum]]," ",-1,,,""),""))</f>
        <v>1.43908E-13</v>
      </c>
    </row>
    <row r="571" spans="1:3">
      <c r="A571" s="1" t="s">
        <v>10629</v>
      </c>
      <c r="B571" s="1" t="str">
        <f>_xlfn.TEXTBEFORE(Table3[[#This Row],[all fluxes from min_flux_sum]]," ",,,,"")</f>
        <v>RXN-tpsmn2_c_m_FWD-SPONT</v>
      </c>
      <c r="C571" s="1">
        <f>_xlfn.NUMBERVALUE(IFERROR(_xlfn.TEXTAFTER(Table3[[#This Row],[all fluxes from min_flux_sum]]," ",-1,,,""),""))</f>
        <v>3.9947617049999996E-9</v>
      </c>
    </row>
    <row r="572" spans="1:3">
      <c r="A572" s="1" t="s">
        <v>10630</v>
      </c>
      <c r="B572" s="1" t="str">
        <f>_xlfn.TEXTBEFORE(Table3[[#This Row],[all fluxes from min_flux_sum]]," ",,,,"")</f>
        <v>RXN-tpsmn2_c_n_FWD-SPONT</v>
      </c>
      <c r="C572" s="1">
        <f>_xlfn.NUMBERVALUE(IFERROR(_xlfn.TEXTAFTER(Table3[[#This Row],[all fluxes from min_flux_sum]]," ",-1,,,""),""))</f>
        <v>3.5144171210000001E-9</v>
      </c>
    </row>
    <row r="573" spans="1:3">
      <c r="A573" s="1" t="s">
        <v>10631</v>
      </c>
      <c r="B573" s="1" t="str">
        <f>_xlfn.TEXTBEFORE(Table3[[#This Row],[all fluxes from min_flux_sum]]," ",,,,"")</f>
        <v>RXN-tpsmn2_c_r_FWD-SPONT</v>
      </c>
      <c r="C573" s="1">
        <f>_xlfn.NUMBERVALUE(IFERROR(_xlfn.TEXTAFTER(Table3[[#This Row],[all fluxes from min_flux_sum]]," ",-1,,,""),""))</f>
        <v>2.5905912099999999E-10</v>
      </c>
    </row>
    <row r="574" spans="1:3">
      <c r="A574" s="1" t="s">
        <v>10632</v>
      </c>
      <c r="B574" s="1" t="str">
        <f>_xlfn.TEXTBEFORE(Table3[[#This Row],[all fluxes from min_flux_sum]]," ",,,,"")</f>
        <v>RXN-tpsmn2_c_rm_FWD-SPONT</v>
      </c>
      <c r="C574" s="1">
        <f>_xlfn.NUMBERVALUE(IFERROR(_xlfn.TEXTAFTER(Table3[[#This Row],[all fluxes from min_flux_sum]]," ",-1,,,""),""))</f>
        <v>4.4137046399999902E-10</v>
      </c>
    </row>
    <row r="575" spans="1:3">
      <c r="A575" s="1" t="s">
        <v>10633</v>
      </c>
      <c r="B575" s="1" t="str">
        <f>_xlfn.TEXTBEFORE(Table3[[#This Row],[all fluxes from min_flux_sum]]," ",,,,"")</f>
        <v>RXN-tpspydx5p_c_m_FWD-SPONT</v>
      </c>
      <c r="C575" s="1">
        <f>_xlfn.NUMBERVALUE(IFERROR(_xlfn.TEXTAFTER(Table3[[#This Row],[all fluxes from min_flux_sum]]," ",-1,,,""),""))</f>
        <v>7.2247348319999998E-9</v>
      </c>
    </row>
    <row r="576" spans="1:3">
      <c r="A576" s="1" t="s">
        <v>10634</v>
      </c>
      <c r="B576" s="1" t="str">
        <f>_xlfn.TEXTBEFORE(Table3[[#This Row],[all fluxes from min_flux_sum]]," ",,,,"")</f>
        <v>RXN-tpspydx5p_c_r_FWD-SPONT</v>
      </c>
      <c r="C576" s="1">
        <f>_xlfn.NUMBERVALUE(IFERROR(_xlfn.TEXTAFTER(Table3[[#This Row],[all fluxes from min_flux_sum]]," ",-1,,,""),""))</f>
        <v>6.2715119800000003E-10</v>
      </c>
    </row>
    <row r="577" spans="1:3">
      <c r="A577" s="1" t="s">
        <v>10635</v>
      </c>
      <c r="B577" s="1" t="str">
        <f>_xlfn.TEXTBEFORE(Table3[[#This Row],[all fluxes from min_flux_sum]]," ",,,,"")</f>
        <v>RXN-tpspydx5p_c_x_FWD-SPONT</v>
      </c>
      <c r="C577" s="1">
        <f>_xlfn.NUMBERVALUE(IFERROR(_xlfn.TEXTAFTER(Table3[[#This Row],[all fluxes from min_flux_sum]]," ",-1,,,""),""))</f>
        <v>4.0873614790000001E-9</v>
      </c>
    </row>
    <row r="578" spans="1:3">
      <c r="A578" s="1" t="s">
        <v>10636</v>
      </c>
      <c r="B578" s="1" t="str">
        <f>_xlfn.TEXTBEFORE(Table3[[#This Row],[all fluxes from min_flux_sum]]," ",,,,"")</f>
        <v>RXN-tpspyr_c_gm_FWD-SPONT</v>
      </c>
      <c r="C578" s="1">
        <f>_xlfn.NUMBERVALUE(IFERROR(_xlfn.TEXTAFTER(Table3[[#This Row],[all fluxes from min_flux_sum]]," ",-1,,,""),""))</f>
        <v>4.3459511E-11</v>
      </c>
    </row>
    <row r="579" spans="1:3">
      <c r="A579" s="1" t="s">
        <v>10637</v>
      </c>
      <c r="B579" s="1" t="str">
        <f>_xlfn.TEXTBEFORE(Table3[[#This Row],[all fluxes from min_flux_sum]]," ",,,,"")</f>
        <v>RXN-tpspyr_c_mm_FWD-SPONT</v>
      </c>
      <c r="C579" s="1">
        <f>_xlfn.NUMBERVALUE(IFERROR(_xlfn.TEXTAFTER(Table3[[#This Row],[all fluxes from min_flux_sum]]," ",-1,,,""),""))</f>
        <v>6.9922255599999901E-10</v>
      </c>
    </row>
    <row r="580" spans="1:3">
      <c r="A580" s="1" t="s">
        <v>10638</v>
      </c>
      <c r="B580" s="1" t="str">
        <f>_xlfn.TEXTBEFORE(Table3[[#This Row],[all fluxes from min_flux_sum]]," ",,,,"")</f>
        <v>RXN-tpspyr_c_vm_FWD-SPONT</v>
      </c>
      <c r="C580" s="1">
        <f>_xlfn.NUMBERVALUE(IFERROR(_xlfn.TEXTAFTER(Table3[[#This Row],[all fluxes from min_flux_sum]]," ",-1,,,""),""))</f>
        <v>4.3459511E-11</v>
      </c>
    </row>
    <row r="581" spans="1:3">
      <c r="A581" s="1" t="s">
        <v>10639</v>
      </c>
      <c r="B581" s="1" t="str">
        <f>_xlfn.TEXTBEFORE(Table3[[#This Row],[all fluxes from min_flux_sum]]," ",,,,"")</f>
        <v>RXN-tpsthmpp_c_m_FWD-SPONT</v>
      </c>
      <c r="C581" s="1">
        <f>_xlfn.NUMBERVALUE(IFERROR(_xlfn.TEXTAFTER(Table3[[#This Row],[all fluxes from min_flux_sum]]," ",-1,,,""),""))</f>
        <v>2.1169830563999901E-8</v>
      </c>
    </row>
    <row r="582" spans="1:3">
      <c r="A582" s="1" t="s">
        <v>10640</v>
      </c>
      <c r="B582" s="1" t="str">
        <f>_xlfn.TEXTBEFORE(Table3[[#This Row],[all fluxes from min_flux_sum]]," ",,,,"")</f>
        <v>RXN-tpsthmpp_c_x_FWD-SPONT</v>
      </c>
      <c r="C582" s="1">
        <f>_xlfn.NUMBERVALUE(IFERROR(_xlfn.TEXTAFTER(Table3[[#This Row],[all fluxes from min_flux_sum]]," ",-1,,,""),""))</f>
        <v>3.870566398E-9</v>
      </c>
    </row>
    <row r="583" spans="1:3">
      <c r="A583" s="1" t="s">
        <v>10641</v>
      </c>
      <c r="B583" s="1" t="str">
        <f>_xlfn.TEXTBEFORE(Table3[[#This Row],[all fluxes from min_flux_sum]]," ",,,,"")</f>
        <v>RXN-tpszn2_c_n_FWD-SPONT</v>
      </c>
      <c r="C583" s="1">
        <f>_xlfn.NUMBERVALUE(IFERROR(_xlfn.TEXTAFTER(Table3[[#This Row],[all fluxes from min_flux_sum]]," ",-1,,,""),""))</f>
        <v>3.9370463899999999E-10</v>
      </c>
    </row>
    <row r="584" spans="1:3">
      <c r="A584" s="1" t="s">
        <v>10642</v>
      </c>
      <c r="B584" s="1" t="str">
        <f>_xlfn.TEXTBEFORE(Table3[[#This Row],[all fluxes from min_flux_sum]]," ",,,,"")</f>
        <v>RXN-tpszn2_c_r_FWD-SPONT</v>
      </c>
      <c r="C584" s="1">
        <f>_xlfn.NUMBERVALUE(IFERROR(_xlfn.TEXTAFTER(Table3[[#This Row],[all fluxes from min_flux_sum]]," ",-1,,,""),""))</f>
        <v>1.1592194999999999E-11</v>
      </c>
    </row>
    <row r="585" spans="1:3">
      <c r="A585" s="1" t="s">
        <v>10643</v>
      </c>
      <c r="B585" s="1" t="str">
        <f>_xlfn.TEXTBEFORE(Table3[[#This Row],[all fluxes from min_flux_sum]]," ",,,,"")</f>
        <v>RXN-TRDR_c_FWD-rt1320</v>
      </c>
      <c r="C585" s="1">
        <f>_xlfn.NUMBERVALUE(IFERROR(_xlfn.TEXTAFTER(Table3[[#This Row],[all fluxes from min_flux_sum]]," ",-1,,,""),""))</f>
        <v>1.3881665174873501E-2</v>
      </c>
    </row>
    <row r="586" spans="1:3">
      <c r="A586" s="1" t="s">
        <v>10644</v>
      </c>
      <c r="B586" s="1" t="str">
        <f>_xlfn.TEXTBEFORE(Table3[[#This Row],[all fluxes from min_flux_sum]]," ",,,,"")</f>
        <v>RXN-TRPS1_c_FWD-rt0894</v>
      </c>
      <c r="C586" s="1">
        <f>_xlfn.NUMBERVALUE(IFERROR(_xlfn.TEXTAFTER(Table3[[#This Row],[all fluxes from min_flux_sum]]," ",-1,,,""),""))</f>
        <v>7.8603946752519995E-6</v>
      </c>
    </row>
    <row r="587" spans="1:3">
      <c r="A587" s="1" t="s">
        <v>10645</v>
      </c>
      <c r="B587" s="1" t="str">
        <f>_xlfn.TEXTBEFORE(Table3[[#This Row],[all fluxes from min_flux_sum]]," ",,,,"")</f>
        <v>RXN-TRPTRS_c_FWD-rt6341</v>
      </c>
      <c r="C587" s="1">
        <f>_xlfn.NUMBERVALUE(IFERROR(_xlfn.TEXTAFTER(Table3[[#This Row],[all fluxes from min_flux_sum]]," ",-1,,,""),""))</f>
        <v>7.8603946752519995E-6</v>
      </c>
    </row>
    <row r="588" spans="1:3">
      <c r="A588" s="1" t="s">
        <v>10646</v>
      </c>
      <c r="B588" s="1" t="str">
        <f>_xlfn.TEXTBEFORE(Table3[[#This Row],[all fluxes from min_flux_sum]]," ",,,,"")</f>
        <v>RXN-TTCCOAt_c_r_FWD-SPONT</v>
      </c>
      <c r="C588" s="1">
        <f>_xlfn.NUMBERVALUE(IFERROR(_xlfn.TEXTAFTER(Table3[[#This Row],[all fluxes from min_flux_sum]]," ",-1,,,""),""))</f>
        <v>1.53254384749546E-3</v>
      </c>
    </row>
    <row r="589" spans="1:3">
      <c r="A589" s="1" t="s">
        <v>10647</v>
      </c>
      <c r="B589" s="1" t="str">
        <f>_xlfn.TEXTBEFORE(Table3[[#This Row],[all fluxes from min_flux_sum]]," ",,,,"")</f>
        <v>RXN-TTCCOAt_c_rm_REV-SPONT</v>
      </c>
      <c r="C589" s="1">
        <f>_xlfn.NUMBERVALUE(IFERROR(_xlfn.TEXTAFTER(Table3[[#This Row],[all fluxes from min_flux_sum]]," ",-1,,,""),""))</f>
        <v>1.53254384749546E-3</v>
      </c>
    </row>
    <row r="590" spans="1:3">
      <c r="A590" s="1" t="s">
        <v>10648</v>
      </c>
      <c r="B590" s="1" t="str">
        <f>_xlfn.TEXTBEFORE(Table3[[#This Row],[all fluxes from min_flux_sum]]," ",,,,"")</f>
        <v>RXN-TTCOSAt_c_rm_REV-UNKNOWN</v>
      </c>
      <c r="C590" s="1">
        <f>_xlfn.NUMBERVALUE(IFERROR(_xlfn.TEXTAFTER(Table3[[#This Row],[all fluxes from min_flux_sum]]," ",-1,,,""),""))</f>
        <v>3.2416369981389902E-5</v>
      </c>
    </row>
    <row r="591" spans="1:3">
      <c r="A591" s="1" t="s">
        <v>10649</v>
      </c>
      <c r="B591" s="1" t="str">
        <f>_xlfn.TEXTBEFORE(Table3[[#This Row],[all fluxes from min_flux_sum]]," ",,,,"")</f>
        <v>RXN-TYRTA_c_FWD-rt7471</v>
      </c>
      <c r="C591" s="1">
        <f>_xlfn.NUMBERVALUE(IFERROR(_xlfn.TEXTAFTER(Table3[[#This Row],[all fluxes from min_flux_sum]]," ",-1,,,""),""))</f>
        <v>2.1722371445626999E-5</v>
      </c>
    </row>
    <row r="592" spans="1:3">
      <c r="A592" s="1" t="s">
        <v>10650</v>
      </c>
      <c r="B592" s="1" t="str">
        <f>_xlfn.TEXTBEFORE(Table3[[#This Row],[all fluxes from min_flux_sum]]," ",,,,"")</f>
        <v>RXN-TYRTRS_c_FWD-rt8273</v>
      </c>
      <c r="C592" s="1">
        <f>_xlfn.NUMBERVALUE(IFERROR(_xlfn.TEXTAFTER(Table3[[#This Row],[all fluxes from min_flux_sum]]," ",-1,,,""),""))</f>
        <v>2.1722371445626999E-5</v>
      </c>
    </row>
    <row r="593" spans="1:3">
      <c r="A593" s="1" t="s">
        <v>10651</v>
      </c>
      <c r="B593" s="1" t="str">
        <f>_xlfn.TEXTBEFORE(Table3[[#This Row],[all fluxes from min_flux_sum]]," ",,,,"")</f>
        <v>RXN-UAGDP_c_FWD-rt0711</v>
      </c>
      <c r="C593" s="1">
        <f>_xlfn.NUMBERVALUE(IFERROR(_xlfn.TEXTAFTER(Table3[[#This Row],[all fluxes from min_flux_sum]]," ",-1,,,""),""))</f>
        <v>2.7181867345203E-2</v>
      </c>
    </row>
    <row r="594" spans="1:3">
      <c r="A594" s="1" t="s">
        <v>10652</v>
      </c>
      <c r="B594" s="1" t="str">
        <f>_xlfn.TEXTBEFORE(Table3[[#This Row],[all fluxes from min_flux_sum]]," ",,,,"")</f>
        <v>RXN-UMPK_c_FWD-rt4822_c</v>
      </c>
      <c r="C594" s="1">
        <f>_xlfn.NUMBERVALUE(IFERROR(_xlfn.TEXTAFTER(Table3[[#This Row],[all fluxes from min_flux_sum]]," ",-1,,,""),""))</f>
        <v>5.3544189945245201E-2</v>
      </c>
    </row>
    <row r="595" spans="1:3">
      <c r="A595" s="1" t="s">
        <v>10653</v>
      </c>
      <c r="B595" s="1" t="str">
        <f>_xlfn.TEXTBEFORE(Table3[[#This Row],[all fluxes from min_flux_sum]]," ",,,,"")</f>
        <v>RXN-uniDOLDP_l_FWD-UNKNOWN</v>
      </c>
      <c r="C595" s="1">
        <f>_xlfn.NUMBERVALUE(IFERROR(_xlfn.TEXTAFTER(Table3[[#This Row],[all fluxes from min_flux_sum]]," ",-1,,,""),""))</f>
        <v>6.5335238747196299E-4</v>
      </c>
    </row>
    <row r="596" spans="1:3">
      <c r="A596" s="1" t="s">
        <v>10654</v>
      </c>
      <c r="B596" s="1" t="str">
        <f>_xlfn.TEXTBEFORE(Table3[[#This Row],[all fluxes from min_flux_sum]]," ",,,,"")</f>
        <v>RXN-UNK3_c_FWD-rt5646</v>
      </c>
      <c r="C596" s="1">
        <f>_xlfn.NUMBERVALUE(IFERROR(_xlfn.TEXTAFTER(Table3[[#This Row],[all fluxes from min_flux_sum]]," ",-1,,,""),""))</f>
        <v>3.7929005255074E-5</v>
      </c>
    </row>
    <row r="597" spans="1:3">
      <c r="A597" s="1" t="s">
        <v>10655</v>
      </c>
      <c r="B597" s="1" t="str">
        <f>_xlfn.TEXTBEFORE(Table3[[#This Row],[all fluxes from min_flux_sum]]," ",,,,"")</f>
        <v>RXN-UPP3MT_2_c_FWD-rt2682</v>
      </c>
      <c r="C597" s="1">
        <f>_xlfn.NUMBERVALUE(IFERROR(_xlfn.TEXTAFTER(Table3[[#This Row],[all fluxes from min_flux_sum]]," ",-1,,,""),""))</f>
        <v>3.8848570069999998E-9</v>
      </c>
    </row>
    <row r="598" spans="1:3">
      <c r="A598" s="1" t="s">
        <v>10656</v>
      </c>
      <c r="B598" s="1" t="str">
        <f>_xlfn.TEXTBEFORE(Table3[[#This Row],[all fluxes from min_flux_sum]]," ",,,,"")</f>
        <v>RXN-UPP3S_c_FWD-rt2147</v>
      </c>
      <c r="C598" s="1">
        <f>_xlfn.NUMBERVALUE(IFERROR(_xlfn.TEXTAFTER(Table3[[#This Row],[all fluxes from min_flux_sum]]," ",-1,,,""),""))</f>
        <v>3.7981125170319003E-5</v>
      </c>
    </row>
    <row r="599" spans="1:3">
      <c r="A599" s="1" t="s">
        <v>10657</v>
      </c>
      <c r="B599" s="1" t="str">
        <f>_xlfn.TEXTBEFORE(Table3[[#This Row],[all fluxes from min_flux_sum]]," ",,,,"")</f>
        <v>RXN-UPPDC1_c_FWD-rt5811</v>
      </c>
      <c r="C599" s="1">
        <f>_xlfn.NUMBERVALUE(IFERROR(_xlfn.TEXTAFTER(Table3[[#This Row],[all fluxes from min_flux_sum]]," ",-1,,,""),""))</f>
        <v>3.7977240313311899E-5</v>
      </c>
    </row>
    <row r="600" spans="1:3">
      <c r="A600" s="1" t="s">
        <v>10658</v>
      </c>
      <c r="B600" s="1" t="str">
        <f>_xlfn.TEXTBEFORE(Table3[[#This Row],[all fluxes from min_flux_sum]]," ",,,,"")</f>
        <v>RXN-VALt_c_m_REV-SPONT</v>
      </c>
      <c r="C600" s="1">
        <f>_xlfn.NUMBERVALUE(IFERROR(_xlfn.TEXTAFTER(Table3[[#This Row],[all fluxes from min_flux_sum]]," ",-1,,,""),""))</f>
        <v>1.2127395867523399E-4</v>
      </c>
    </row>
    <row r="601" spans="1:3">
      <c r="A601" s="1" t="s">
        <v>10659</v>
      </c>
      <c r="B601" s="1" t="str">
        <f>_xlfn.TEXTBEFORE(Table3[[#This Row],[all fluxes from min_flux_sum]]," ",,,,"")</f>
        <v>RXN-VALTA_c_FWD-rt5646</v>
      </c>
      <c r="C601" s="1">
        <f>_xlfn.NUMBERVALUE(IFERROR(_xlfn.TEXTAFTER(Table3[[#This Row],[all fluxes from min_flux_sum]]," ",-1,,,""),""))</f>
        <v>6.6094993099400994E-5</v>
      </c>
    </row>
    <row r="602" spans="1:3">
      <c r="A602" s="1" t="s">
        <v>10660</v>
      </c>
      <c r="B602" s="1" t="str">
        <f>_xlfn.TEXTBEFORE(Table3[[#This Row],[all fluxes from min_flux_sum]]," ",,,,"")</f>
        <v>RXN-VALTA_m_REV-rt6242_m</v>
      </c>
      <c r="C602" s="1">
        <f>_xlfn.NUMBERVALUE(IFERROR(_xlfn.TEXTAFTER(Table3[[#This Row],[all fluxes from min_flux_sum]]," ",-1,,,""),""))</f>
        <v>1.2127395867523399E-4</v>
      </c>
    </row>
    <row r="603" spans="1:3">
      <c r="A603" s="1" t="s">
        <v>10661</v>
      </c>
      <c r="B603" s="1" t="str">
        <f>_xlfn.TEXTBEFORE(Table3[[#This Row],[all fluxes from min_flux_sum]]," ",,,,"")</f>
        <v>RXN-VALTRS_c_FWD-rt8160_c</v>
      </c>
      <c r="C603" s="1">
        <f>_xlfn.NUMBERVALUE(IFERROR(_xlfn.TEXTAFTER(Table3[[#This Row],[all fluxes from min_flux_sum]]," ",-1,,,""),""))</f>
        <v>5.5178965575833E-5</v>
      </c>
    </row>
    <row r="604" spans="1:3">
      <c r="A604" s="1" t="s">
        <v>10662</v>
      </c>
      <c r="B604" s="1" t="str">
        <f>_xlfn.TEXTBEFORE(Table3[[#This Row],[all fluxes from min_flux_sum]]," ",,,,"")</f>
        <v>RXN-ZN2t_c_e_FWD-UNKNOWN</v>
      </c>
      <c r="C604" s="1">
        <f>_xlfn.NUMBERVALUE(IFERROR(_xlfn.TEXTAFTER(Table3[[#This Row],[all fluxes from min_flux_sum]]," ",-1,,,""),""))</f>
        <v>5.9779718057064997E-4</v>
      </c>
    </row>
    <row r="605" spans="1:3">
      <c r="A605" s="1" t="s">
        <v>10663</v>
      </c>
      <c r="B605" s="1" t="str">
        <f>_xlfn.TEXTBEFORE(Table3[[#This Row],[all fluxes from min_flux_sum]]," ",,,,"")</f>
        <v>RIBOSYN-rrna5s_c</v>
      </c>
      <c r="C605" s="1">
        <f>_xlfn.NUMBERVALUE(IFERROR(_xlfn.TEXTAFTER(Table3[[#This Row],[all fluxes from min_flux_sum]]," ",-1,,,""),""))</f>
        <v>5.6223676889999897E-9</v>
      </c>
    </row>
    <row r="606" spans="1:3">
      <c r="A606" s="1" t="s">
        <v>10664</v>
      </c>
      <c r="B606" s="1" t="str">
        <f>_xlfn.TEXTBEFORE(Table3[[#This Row],[all fluxes from min_flux_sum]]," ",,,,"")</f>
        <v>RIBOSYN-rrna58s_c</v>
      </c>
      <c r="C606" s="1">
        <f>_xlfn.NUMBERVALUE(IFERROR(_xlfn.TEXTAFTER(Table3[[#This Row],[all fluxes from min_flux_sum]]," ",-1,,,""),""))</f>
        <v>5.6223676889999897E-9</v>
      </c>
    </row>
    <row r="607" spans="1:3">
      <c r="A607" s="1" t="s">
        <v>10665</v>
      </c>
      <c r="B607" s="1" t="str">
        <f>_xlfn.TEXTBEFORE(Table3[[#This Row],[all fluxes from min_flux_sum]]," ",,,,"")</f>
        <v>RIBOSYN-rrna25s_c</v>
      </c>
      <c r="C607" s="1">
        <f>_xlfn.NUMBERVALUE(IFERROR(_xlfn.TEXTAFTER(Table3[[#This Row],[all fluxes from min_flux_sum]]," ",-1,,,""),""))</f>
        <v>5.6223676889999897E-9</v>
      </c>
    </row>
    <row r="608" spans="1:3">
      <c r="A608" s="1" t="s">
        <v>10666</v>
      </c>
      <c r="B608" s="1" t="str">
        <f>_xlfn.TEXTBEFORE(Table3[[#This Row],[all fluxes from min_flux_sum]]," ",,,,"")</f>
        <v>RIBOSYN-rrna28s_c</v>
      </c>
      <c r="C608" s="1">
        <f>_xlfn.NUMBERVALUE(IFERROR(_xlfn.TEXTAFTER(Table3[[#This Row],[all fluxes from min_flux_sum]]," ",-1,,,""),""))</f>
        <v>5.6223676889999897E-9</v>
      </c>
    </row>
    <row r="609" spans="1:3">
      <c r="A609" s="1" t="s">
        <v>10667</v>
      </c>
      <c r="B609" s="1" t="str">
        <f>_xlfn.TEXTBEFORE(Table3[[#This Row],[all fluxes from min_flux_sum]]," ",,,,"")</f>
        <v>RIBOSYN-rrnaSSU_c</v>
      </c>
      <c r="C609" s="1">
        <f>_xlfn.NUMBERVALUE(IFERROR(_xlfn.TEXTAFTER(Table3[[#This Row],[all fluxes from min_flux_sum]]," ",-1,,,""),""))</f>
        <v>5.6223676889999897E-9</v>
      </c>
    </row>
    <row r="610" spans="1:3">
      <c r="A610" s="1" t="s">
        <v>10668</v>
      </c>
      <c r="B610" s="1" t="str">
        <f>_xlfn.TEXTBEFORE(Table3[[#This Row],[all fluxes from min_flux_sum]]," ",,,,"")</f>
        <v>RIBOSYN-rrna_m</v>
      </c>
      <c r="C610" s="1">
        <f>_xlfn.NUMBERVALUE(IFERROR(_xlfn.TEXTAFTER(Table3[[#This Row],[all fluxes from min_flux_sum]]," ",-1,,,""),""))</f>
        <v>2.3545675400000001E-10</v>
      </c>
    </row>
    <row r="611" spans="1:3">
      <c r="A611" s="1" t="s">
        <v>10669</v>
      </c>
      <c r="B611" s="1" t="str">
        <f>_xlfn.TEXTBEFORE(Table3[[#This Row],[all fluxes from min_flux_sum]]," ",,,,"")</f>
        <v>RIBOSYN-ribonuc</v>
      </c>
      <c r="C611" s="1">
        <f>_xlfn.NUMBERVALUE(IFERROR(_xlfn.TEXTAFTER(Table3[[#This Row],[all fluxes from min_flux_sum]]," ",-1,,,""),""))</f>
        <v>5.6223676889999897E-9</v>
      </c>
    </row>
    <row r="612" spans="1:3">
      <c r="A612" s="1" t="s">
        <v>10670</v>
      </c>
      <c r="B612" s="1" t="str">
        <f>_xlfn.TEXTBEFORE(Table3[[#This Row],[all fluxes from min_flux_sum]]," ",,,,"")</f>
        <v>RIBOSYN-ribomito</v>
      </c>
      <c r="C612" s="1">
        <f>_xlfn.NUMBERVALUE(IFERROR(_xlfn.TEXTAFTER(Table3[[#This Row],[all fluxes from min_flux_sum]]," ",-1,,,""),""))</f>
        <v>2.3545675400000001E-10</v>
      </c>
    </row>
    <row r="613" spans="1:3">
      <c r="A613" s="1" t="s">
        <v>10671</v>
      </c>
      <c r="B613" s="1" t="str">
        <f>_xlfn.TEXTBEFORE(Table3[[#This Row],[all fluxes from min_flux_sum]]," ",,,,"")</f>
        <v>PROSYN-rt0004</v>
      </c>
      <c r="C613" s="1">
        <f>_xlfn.NUMBERVALUE(IFERROR(_xlfn.TEXTAFTER(Table3[[#This Row],[all fluxes from min_flux_sum]]," ",-1,,,""),""))</f>
        <v>2.4335362399999901E-9</v>
      </c>
    </row>
    <row r="614" spans="1:3">
      <c r="A614" s="1" t="s">
        <v>10672</v>
      </c>
      <c r="B614" s="1" t="str">
        <f>_xlfn.TEXTBEFORE(Table3[[#This Row],[all fluxes from min_flux_sum]]," ",,,,"")</f>
        <v>PROSYN-rt0008</v>
      </c>
      <c r="C614" s="1">
        <f>_xlfn.NUMBERVALUE(IFERROR(_xlfn.TEXTAFTER(Table3[[#This Row],[all fluxes from min_flux_sum]]," ",-1,,,""),""))</f>
        <v>1.1719147E-11</v>
      </c>
    </row>
    <row r="615" spans="1:3">
      <c r="A615" s="1" t="s">
        <v>10673</v>
      </c>
      <c r="B615" s="1" t="str">
        <f>_xlfn.TEXTBEFORE(Table3[[#This Row],[all fluxes from min_flux_sum]]," ",,,,"")</f>
        <v>PROSYN-rt0017</v>
      </c>
      <c r="C615" s="1">
        <f>_xlfn.NUMBERVALUE(IFERROR(_xlfn.TEXTAFTER(Table3[[#This Row],[all fluxes from min_flux_sum]]," ",-1,,,""),""))</f>
        <v>4.1884914129999998E-9</v>
      </c>
    </row>
    <row r="616" spans="1:3">
      <c r="A616" s="1" t="s">
        <v>10674</v>
      </c>
      <c r="B616" s="1" t="str">
        <f>_xlfn.TEXTBEFORE(Table3[[#This Row],[all fluxes from min_flux_sum]]," ",,,,"")</f>
        <v>PROSYN-rt0027</v>
      </c>
      <c r="C616" s="1">
        <f>_xlfn.NUMBERVALUE(IFERROR(_xlfn.TEXTAFTER(Table3[[#This Row],[all fluxes from min_flux_sum]]," ",-1,,,""),""))</f>
        <v>3.122744646E-9</v>
      </c>
    </row>
    <row r="617" spans="1:3">
      <c r="A617" s="1" t="s">
        <v>10675</v>
      </c>
      <c r="B617" s="1" t="str">
        <f>_xlfn.TEXTBEFORE(Table3[[#This Row],[all fluxes from min_flux_sum]]," ",,,,"")</f>
        <v>PROSYN-rt0031</v>
      </c>
      <c r="C617" s="1">
        <f>_xlfn.NUMBERVALUE(IFERROR(_xlfn.TEXTAFTER(Table3[[#This Row],[all fluxes from min_flux_sum]]," ",-1,,,""),""))</f>
        <v>2.6015342129999898E-9</v>
      </c>
    </row>
    <row r="618" spans="1:3">
      <c r="A618" s="1" t="s">
        <v>10676</v>
      </c>
      <c r="B618" s="1" t="str">
        <f>_xlfn.TEXTBEFORE(Table3[[#This Row],[all fluxes from min_flux_sum]]," ",,,,"")</f>
        <v>PROSYN-rt0045</v>
      </c>
      <c r="C618" s="1">
        <f>_xlfn.NUMBERVALUE(IFERROR(_xlfn.TEXTAFTER(Table3[[#This Row],[all fluxes from min_flux_sum]]," ",-1,,,""),""))</f>
        <v>2.3393940000000001E-12</v>
      </c>
    </row>
    <row r="619" spans="1:3">
      <c r="A619" s="1" t="s">
        <v>10677</v>
      </c>
      <c r="B619" s="1" t="str">
        <f>_xlfn.TEXTBEFORE(Table3[[#This Row],[all fluxes from min_flux_sum]]," ",,,,"")</f>
        <v>PROSYN-rt0063</v>
      </c>
      <c r="C619" s="1">
        <f>_xlfn.NUMBERVALUE(IFERROR(_xlfn.TEXTAFTER(Table3[[#This Row],[all fluxes from min_flux_sum]]," ",-1,,,""),""))</f>
        <v>4.4945074300000001E-10</v>
      </c>
    </row>
    <row r="620" spans="1:3">
      <c r="A620" s="1" t="s">
        <v>10678</v>
      </c>
      <c r="B620" s="1" t="str">
        <f>_xlfn.TEXTBEFORE(Table3[[#This Row],[all fluxes from min_flux_sum]]," ",,,,"")</f>
        <v>PROSYN-rt0066</v>
      </c>
      <c r="C620" s="1">
        <f>_xlfn.NUMBERVALUE(IFERROR(_xlfn.TEXTAFTER(Table3[[#This Row],[all fluxes from min_flux_sum]]," ",-1,,,""),""))</f>
        <v>1.07868388E-10</v>
      </c>
    </row>
    <row r="621" spans="1:3">
      <c r="A621" s="1" t="s">
        <v>10679</v>
      </c>
      <c r="B621" s="1" t="str">
        <f>_xlfn.TEXTBEFORE(Table3[[#This Row],[all fluxes from min_flux_sum]]," ",,,,"")</f>
        <v>PROSYN-rt0073</v>
      </c>
      <c r="C621" s="1">
        <f>_xlfn.NUMBERVALUE(IFERROR(_xlfn.TEXTAFTER(Table3[[#This Row],[all fluxes from min_flux_sum]]," ",-1,,,""),""))</f>
        <v>7.17168E-12</v>
      </c>
    </row>
    <row r="622" spans="1:3">
      <c r="A622" s="1" t="s">
        <v>10680</v>
      </c>
      <c r="B622" s="1" t="str">
        <f>_xlfn.TEXTBEFORE(Table3[[#This Row],[all fluxes from min_flux_sum]]," ",,,,"")</f>
        <v>PROSYN-rt0075</v>
      </c>
      <c r="C622" s="1">
        <f>_xlfn.NUMBERVALUE(IFERROR(_xlfn.TEXTAFTER(Table3[[#This Row],[all fluxes from min_flux_sum]]," ",-1,,,""),""))</f>
        <v>2.6474502299999899E-10</v>
      </c>
    </row>
    <row r="623" spans="1:3">
      <c r="A623" s="1" t="s">
        <v>10681</v>
      </c>
      <c r="B623" s="1" t="str">
        <f>_xlfn.TEXTBEFORE(Table3[[#This Row],[all fluxes from min_flux_sum]]," ",,,,"")</f>
        <v>PROSYN-rt0078</v>
      </c>
      <c r="C623" s="1">
        <f>_xlfn.NUMBERVALUE(IFERROR(_xlfn.TEXTAFTER(Table3[[#This Row],[all fluxes from min_flux_sum]]," ",-1,,,""),""))</f>
        <v>1.270755807E-9</v>
      </c>
    </row>
    <row r="624" spans="1:3">
      <c r="A624" s="1" t="s">
        <v>10682</v>
      </c>
      <c r="B624" s="1" t="str">
        <f>_xlfn.TEXTBEFORE(Table3[[#This Row],[all fluxes from min_flux_sum]]," ",,,,"")</f>
        <v>PROSYN-rt0084</v>
      </c>
      <c r="C624" s="1">
        <f>_xlfn.NUMBERVALUE(IFERROR(_xlfn.TEXTAFTER(Table3[[#This Row],[all fluxes from min_flux_sum]]," ",-1,,,""),""))</f>
        <v>7.1177482000000001E-11</v>
      </c>
    </row>
    <row r="625" spans="1:3">
      <c r="A625" s="1" t="s">
        <v>10683</v>
      </c>
      <c r="B625" s="1" t="str">
        <f>_xlfn.TEXTBEFORE(Table3[[#This Row],[all fluxes from min_flux_sum]]," ",,,,"")</f>
        <v>PROSYN-rt0088</v>
      </c>
      <c r="C625" s="1">
        <f>_xlfn.NUMBERVALUE(IFERROR(_xlfn.TEXTAFTER(Table3[[#This Row],[all fluxes from min_flux_sum]]," ",-1,,,""),""))</f>
        <v>6.4732792999999996E-10</v>
      </c>
    </row>
    <row r="626" spans="1:3">
      <c r="A626" s="1" t="s">
        <v>10684</v>
      </c>
      <c r="B626" s="1" t="str">
        <f>_xlfn.TEXTBEFORE(Table3[[#This Row],[all fluxes from min_flux_sum]]," ",,,,"")</f>
        <v>PROSYN-rt0089</v>
      </c>
      <c r="C626" s="1">
        <f>_xlfn.NUMBERVALUE(IFERROR(_xlfn.TEXTAFTER(Table3[[#This Row],[all fluxes from min_flux_sum]]," ",-1,,,""),""))</f>
        <v>6.4964504000000003E-11</v>
      </c>
    </row>
    <row r="627" spans="1:3">
      <c r="A627" s="1" t="s">
        <v>10685</v>
      </c>
      <c r="B627" s="1" t="str">
        <f>_xlfn.TEXTBEFORE(Table3[[#This Row],[all fluxes from min_flux_sum]]," ",,,,"")</f>
        <v>PROSYN-rt0092</v>
      </c>
      <c r="C627" s="1">
        <f>_xlfn.NUMBERVALUE(IFERROR(_xlfn.TEXTAFTER(Table3[[#This Row],[all fluxes from min_flux_sum]]," ",-1,,,""),""))</f>
        <v>1.08278278E-10</v>
      </c>
    </row>
    <row r="628" spans="1:3">
      <c r="A628" s="1" t="s">
        <v>10686</v>
      </c>
      <c r="B628" s="1" t="str">
        <f>_xlfn.TEXTBEFORE(Table3[[#This Row],[all fluxes from min_flux_sum]]," ",,,,"")</f>
        <v>PROSYN-rt0136</v>
      </c>
      <c r="C628" s="1">
        <f>_xlfn.NUMBERVALUE(IFERROR(_xlfn.TEXTAFTER(Table3[[#This Row],[all fluxes from min_flux_sum]]," ",-1,,,""),""))</f>
        <v>1.1369241000000001E-10</v>
      </c>
    </row>
    <row r="629" spans="1:3">
      <c r="A629" s="1" t="s">
        <v>10687</v>
      </c>
      <c r="B629" s="1" t="str">
        <f>_xlfn.TEXTBEFORE(Table3[[#This Row],[all fluxes from min_flux_sum]]," ",,,,"")</f>
        <v>PROSYN-rt0144</v>
      </c>
      <c r="C629" s="1">
        <f>_xlfn.NUMBERVALUE(IFERROR(_xlfn.TEXTAFTER(Table3[[#This Row],[all fluxes from min_flux_sum]]," ",-1,,,""),""))</f>
        <v>1.32401893E-10</v>
      </c>
    </row>
    <row r="630" spans="1:3">
      <c r="A630" s="1" t="s">
        <v>10688</v>
      </c>
      <c r="B630" s="1" t="str">
        <f>_xlfn.TEXTBEFORE(Table3[[#This Row],[all fluxes from min_flux_sum]]," ",,,,"")</f>
        <v>PROSYN-rt0150</v>
      </c>
      <c r="C630" s="1">
        <f>_xlfn.NUMBERVALUE(IFERROR(_xlfn.TEXTAFTER(Table3[[#This Row],[all fluxes from min_flux_sum]]," ",-1,,,""),""))</f>
        <v>1.0886518999999999E-11</v>
      </c>
    </row>
    <row r="631" spans="1:3">
      <c r="A631" s="1" t="s">
        <v>10689</v>
      </c>
      <c r="B631" s="1" t="str">
        <f>_xlfn.TEXTBEFORE(Table3[[#This Row],[all fluxes from min_flux_sum]]," ",,,,"")</f>
        <v>PROSYN-rt0172</v>
      </c>
      <c r="C631" s="1">
        <f>_xlfn.NUMBERVALUE(IFERROR(_xlfn.TEXTAFTER(Table3[[#This Row],[all fluxes from min_flux_sum]]," ",-1,,,""),""))</f>
        <v>8.4643689000000003E-10</v>
      </c>
    </row>
    <row r="632" spans="1:3">
      <c r="A632" s="1" t="s">
        <v>10690</v>
      </c>
      <c r="B632" s="1" t="str">
        <f>_xlfn.TEXTBEFORE(Table3[[#This Row],[all fluxes from min_flux_sum]]," ",,,,"")</f>
        <v>PROSYN-rt0180</v>
      </c>
      <c r="C632" s="1">
        <f>_xlfn.NUMBERVALUE(IFERROR(_xlfn.TEXTAFTER(Table3[[#This Row],[all fluxes from min_flux_sum]]," ",-1,,,""),""))</f>
        <v>3.0633633300000002E-10</v>
      </c>
    </row>
    <row r="633" spans="1:3">
      <c r="A633" s="1" t="s">
        <v>10691</v>
      </c>
      <c r="B633" s="1" t="str">
        <f>_xlfn.TEXTBEFORE(Table3[[#This Row],[all fluxes from min_flux_sum]]," ",,,,"")</f>
        <v>PROSYN-rt0201</v>
      </c>
      <c r="C633" s="1">
        <f>_xlfn.NUMBERVALUE(IFERROR(_xlfn.TEXTAFTER(Table3[[#This Row],[all fluxes from min_flux_sum]]," ",-1,,,""),""))</f>
        <v>7.5579071500000001E-10</v>
      </c>
    </row>
    <row r="634" spans="1:3">
      <c r="A634" s="1" t="s">
        <v>10692</v>
      </c>
      <c r="B634" s="1" t="str">
        <f>_xlfn.TEXTBEFORE(Table3[[#This Row],[all fluxes from min_flux_sum]]," ",,,,"")</f>
        <v>PROSYN-rt0207_c</v>
      </c>
      <c r="C634" s="1">
        <f>_xlfn.NUMBERVALUE(IFERROR(_xlfn.TEXTAFTER(Table3[[#This Row],[all fluxes from min_flux_sum]]," ",-1,,,""),""))</f>
        <v>4.50341919E-10</v>
      </c>
    </row>
    <row r="635" spans="1:3">
      <c r="A635" s="1" t="s">
        <v>10693</v>
      </c>
      <c r="B635" s="1" t="str">
        <f>_xlfn.TEXTBEFORE(Table3[[#This Row],[all fluxes from min_flux_sum]]," ",,,,"")</f>
        <v>PROSYN-rt0207_m</v>
      </c>
      <c r="C635" s="1">
        <f>_xlfn.NUMBERVALUE(IFERROR(_xlfn.TEXTAFTER(Table3[[#This Row],[all fluxes from min_flux_sum]]," ",-1,,,""),""))</f>
        <v>4.50341919E-10</v>
      </c>
    </row>
    <row r="636" spans="1:3">
      <c r="A636" s="1" t="s">
        <v>10694</v>
      </c>
      <c r="B636" s="1" t="str">
        <f>_xlfn.TEXTBEFORE(Table3[[#This Row],[all fluxes from min_flux_sum]]," ",,,,"")</f>
        <v>PROSYN-rt0212</v>
      </c>
      <c r="C636" s="1">
        <f>_xlfn.NUMBERVALUE(IFERROR(_xlfn.TEXTAFTER(Table3[[#This Row],[all fluxes from min_flux_sum]]," ",-1,,,""),""))</f>
        <v>2.6587800399999998E-10</v>
      </c>
    </row>
    <row r="637" spans="1:3">
      <c r="A637" s="1" t="s">
        <v>10695</v>
      </c>
      <c r="B637" s="1" t="str">
        <f>_xlfn.TEXTBEFORE(Table3[[#This Row],[all fluxes from min_flux_sum]]," ",,,,"")</f>
        <v>PROSYN-rt0217</v>
      </c>
      <c r="C637" s="1">
        <f>_xlfn.NUMBERVALUE(IFERROR(_xlfn.TEXTAFTER(Table3[[#This Row],[all fluxes from min_flux_sum]]," ",-1,,,""),""))</f>
        <v>3.3478855999999899E-11</v>
      </c>
    </row>
    <row r="638" spans="1:3">
      <c r="A638" s="1" t="s">
        <v>10696</v>
      </c>
      <c r="B638" s="1" t="str">
        <f>_xlfn.TEXTBEFORE(Table3[[#This Row],[all fluxes from min_flux_sum]]," ",,,,"")</f>
        <v>PROSYN-rt0221</v>
      </c>
      <c r="C638" s="1">
        <f>_xlfn.NUMBERVALUE(IFERROR(_xlfn.TEXTAFTER(Table3[[#This Row],[all fluxes from min_flux_sum]]," ",-1,,,""),""))</f>
        <v>4.8560603999999998E-11</v>
      </c>
    </row>
    <row r="639" spans="1:3">
      <c r="A639" s="1" t="s">
        <v>10697</v>
      </c>
      <c r="B639" s="1" t="str">
        <f>_xlfn.TEXTBEFORE(Table3[[#This Row],[all fluxes from min_flux_sum]]," ",,,,"")</f>
        <v>PROSYN-rt0234</v>
      </c>
      <c r="C639" s="1">
        <f>_xlfn.NUMBERVALUE(IFERROR(_xlfn.TEXTAFTER(Table3[[#This Row],[all fluxes from min_flux_sum]]," ",-1,,,""),""))</f>
        <v>4.3159656800000002E-10</v>
      </c>
    </row>
    <row r="640" spans="1:3">
      <c r="A640" s="1" t="s">
        <v>10698</v>
      </c>
      <c r="B640" s="1" t="str">
        <f>_xlfn.TEXTBEFORE(Table3[[#This Row],[all fluxes from min_flux_sum]]," ",,,,"")</f>
        <v>PROSYN-rt0239</v>
      </c>
      <c r="C640" s="1">
        <f>_xlfn.NUMBERVALUE(IFERROR(_xlfn.TEXTAFTER(Table3[[#This Row],[all fluxes from min_flux_sum]]," ",-1,,,""),""))</f>
        <v>1.7920301079999899E-9</v>
      </c>
    </row>
    <row r="641" spans="1:3">
      <c r="A641" s="1" t="s">
        <v>10699</v>
      </c>
      <c r="B641" s="1" t="str">
        <f>_xlfn.TEXTBEFORE(Table3[[#This Row],[all fluxes from min_flux_sum]]," ",,,,"")</f>
        <v>PROSYN-rt0245</v>
      </c>
      <c r="C641" s="1">
        <f>_xlfn.NUMBERVALUE(IFERROR(_xlfn.TEXTAFTER(Table3[[#This Row],[all fluxes from min_flux_sum]]," ",-1,,,""),""))</f>
        <v>2.1446257999999999E-11</v>
      </c>
    </row>
    <row r="642" spans="1:3">
      <c r="A642" s="1" t="s">
        <v>10700</v>
      </c>
      <c r="B642" s="1" t="str">
        <f>_xlfn.TEXTBEFORE(Table3[[#This Row],[all fluxes from min_flux_sum]]," ",,,,"")</f>
        <v>PROSYN-rt0250</v>
      </c>
      <c r="C642" s="1">
        <f>_xlfn.NUMBERVALUE(IFERROR(_xlfn.TEXTAFTER(Table3[[#This Row],[all fluxes from min_flux_sum]]," ",-1,,,""),""))</f>
        <v>1.2331261999999999E-11</v>
      </c>
    </row>
    <row r="643" spans="1:3">
      <c r="A643" s="1" t="s">
        <v>10701</v>
      </c>
      <c r="B643" s="1" t="str">
        <f>_xlfn.TEXTBEFORE(Table3[[#This Row],[all fluxes from min_flux_sum]]," ",,,,"")</f>
        <v>PROSYN-rt0265</v>
      </c>
      <c r="C643" s="1">
        <f>_xlfn.NUMBERVALUE(IFERROR(_xlfn.TEXTAFTER(Table3[[#This Row],[all fluxes from min_flux_sum]]," ",-1,,,""),""))</f>
        <v>1.11046841E-10</v>
      </c>
    </row>
    <row r="644" spans="1:3">
      <c r="A644" s="1" t="s">
        <v>10702</v>
      </c>
      <c r="B644" s="1" t="str">
        <f>_xlfn.TEXTBEFORE(Table3[[#This Row],[all fluxes from min_flux_sum]]," ",,,,"")</f>
        <v>PROSYN-rt0267</v>
      </c>
      <c r="C644" s="1">
        <f>_xlfn.NUMBERVALUE(IFERROR(_xlfn.TEXTAFTER(Table3[[#This Row],[all fluxes from min_flux_sum]]," ",-1,,,""),""))</f>
        <v>6.3220800000000001E-12</v>
      </c>
    </row>
    <row r="645" spans="1:3">
      <c r="A645" s="1" t="s">
        <v>10703</v>
      </c>
      <c r="B645" s="1" t="str">
        <f>_xlfn.TEXTBEFORE(Table3[[#This Row],[all fluxes from min_flux_sum]]," ",,,,"")</f>
        <v>PROSYN-rt0271</v>
      </c>
      <c r="C645" s="1">
        <f>_xlfn.NUMBERVALUE(IFERROR(_xlfn.TEXTAFTER(Table3[[#This Row],[all fluxes from min_flux_sum]]," ",-1,,,""),""))</f>
        <v>2.178881348E-9</v>
      </c>
    </row>
    <row r="646" spans="1:3">
      <c r="A646" s="1" t="s">
        <v>10704</v>
      </c>
      <c r="B646" s="1" t="str">
        <f>_xlfn.TEXTBEFORE(Table3[[#This Row],[all fluxes from min_flux_sum]]," ",,,,"")</f>
        <v>PROSYN-rt0283</v>
      </c>
      <c r="C646" s="1">
        <f>_xlfn.NUMBERVALUE(IFERROR(_xlfn.TEXTAFTER(Table3[[#This Row],[all fluxes from min_flux_sum]]," ",-1,,,""),""))</f>
        <v>5.3403679999999996E-10</v>
      </c>
    </row>
    <row r="647" spans="1:3">
      <c r="A647" s="1" t="s">
        <v>10705</v>
      </c>
      <c r="B647" s="1" t="str">
        <f>_xlfn.TEXTBEFORE(Table3[[#This Row],[all fluxes from min_flux_sum]]," ",,,,"")</f>
        <v>PROSYN-rt0302</v>
      </c>
      <c r="C647" s="1">
        <f>_xlfn.NUMBERVALUE(IFERROR(_xlfn.TEXTAFTER(Table3[[#This Row],[all fluxes from min_flux_sum]]," ",-1,,,""),""))</f>
        <v>1.7193706060000001E-9</v>
      </c>
    </row>
    <row r="648" spans="1:3">
      <c r="A648" s="1" t="s">
        <v>10706</v>
      </c>
      <c r="B648" s="1" t="str">
        <f>_xlfn.TEXTBEFORE(Table3[[#This Row],[all fluxes from min_flux_sum]]," ",,,,"")</f>
        <v>PROSYN-rt0303</v>
      </c>
      <c r="C648" s="1">
        <f>_xlfn.NUMBERVALUE(IFERROR(_xlfn.TEXTAFTER(Table3[[#This Row],[all fluxes from min_flux_sum]]," ",-1,,,""),""))</f>
        <v>1.05448699E-10</v>
      </c>
    </row>
    <row r="649" spans="1:3">
      <c r="A649" s="1" t="s">
        <v>10707</v>
      </c>
      <c r="B649" s="1" t="str">
        <f>_xlfn.TEXTBEFORE(Table3[[#This Row],[all fluxes from min_flux_sum]]," ",,,,"")</f>
        <v>PROSYN-rt0309</v>
      </c>
      <c r="C649" s="1">
        <f>_xlfn.NUMBERVALUE(IFERROR(_xlfn.TEXTAFTER(Table3[[#This Row],[all fluxes from min_flux_sum]]," ",-1,,,""),""))</f>
        <v>1.6696743600000001E-10</v>
      </c>
    </row>
    <row r="650" spans="1:3">
      <c r="A650" s="1" t="s">
        <v>10708</v>
      </c>
      <c r="B650" s="1" t="str">
        <f>_xlfn.TEXTBEFORE(Table3[[#This Row],[all fluxes from min_flux_sum]]," ",,,,"")</f>
        <v>PROSYN-rt0310</v>
      </c>
      <c r="C650" s="1">
        <f>_xlfn.NUMBERVALUE(IFERROR(_xlfn.TEXTAFTER(Table3[[#This Row],[all fluxes from min_flux_sum]]," ",-1,,,""),""))</f>
        <v>5.4705166269999904E-9</v>
      </c>
    </row>
    <row r="651" spans="1:3">
      <c r="A651" s="1" t="s">
        <v>10709</v>
      </c>
      <c r="B651" s="1" t="str">
        <f>_xlfn.TEXTBEFORE(Table3[[#This Row],[all fluxes from min_flux_sum]]," ",,,,"")</f>
        <v>PROSYN-rt0324</v>
      </c>
      <c r="C651" s="1">
        <f>_xlfn.NUMBERVALUE(IFERROR(_xlfn.TEXTAFTER(Table3[[#This Row],[all fluxes from min_flux_sum]]," ",-1,,,""),""))</f>
        <v>6.8559488200000002E-10</v>
      </c>
    </row>
    <row r="652" spans="1:3">
      <c r="A652" s="1" t="s">
        <v>10710</v>
      </c>
      <c r="B652" s="1" t="str">
        <f>_xlfn.TEXTBEFORE(Table3[[#This Row],[all fluxes from min_flux_sum]]," ",,,,"")</f>
        <v>PROSYN-rt0331</v>
      </c>
      <c r="C652" s="1">
        <f>_xlfn.NUMBERVALUE(IFERROR(_xlfn.TEXTAFTER(Table3[[#This Row],[all fluxes from min_flux_sum]]," ",-1,,,""),""))</f>
        <v>6.2206606900000003E-10</v>
      </c>
    </row>
    <row r="653" spans="1:3">
      <c r="A653" s="1" t="s">
        <v>10711</v>
      </c>
      <c r="B653" s="1" t="str">
        <f>_xlfn.TEXTBEFORE(Table3[[#This Row],[all fluxes from min_flux_sum]]," ",,,,"")</f>
        <v>PROSYN-rt0334</v>
      </c>
      <c r="C653" s="1">
        <f>_xlfn.NUMBERVALUE(IFERROR(_xlfn.TEXTAFTER(Table3[[#This Row],[all fluxes from min_flux_sum]]," ",-1,,,""),""))</f>
        <v>1.9782514500000001E-10</v>
      </c>
    </row>
    <row r="654" spans="1:3">
      <c r="A654" s="1" t="s">
        <v>10712</v>
      </c>
      <c r="B654" s="1" t="str">
        <f>_xlfn.TEXTBEFORE(Table3[[#This Row],[all fluxes from min_flux_sum]]," ",,,,"")</f>
        <v>PROSYN-rt0339</v>
      </c>
      <c r="C654" s="1">
        <f>_xlfn.NUMBERVALUE(IFERROR(_xlfn.TEXTAFTER(Table3[[#This Row],[all fluxes from min_flux_sum]]," ",-1,,,""),""))</f>
        <v>4.4924560799999899E-10</v>
      </c>
    </row>
    <row r="655" spans="1:3">
      <c r="A655" s="1" t="s">
        <v>10713</v>
      </c>
      <c r="B655" s="1" t="str">
        <f>_xlfn.TEXTBEFORE(Table3[[#This Row],[all fluxes from min_flux_sum]]," ",,,,"")</f>
        <v>PROSYN-rt0341</v>
      </c>
      <c r="C655" s="1">
        <f>_xlfn.NUMBERVALUE(IFERROR(_xlfn.TEXTAFTER(Table3[[#This Row],[all fluxes from min_flux_sum]]," ",-1,,,""),""))</f>
        <v>1.7329249509999999E-9</v>
      </c>
    </row>
    <row r="656" spans="1:3">
      <c r="A656" s="1" t="s">
        <v>10714</v>
      </c>
      <c r="B656" s="1" t="str">
        <f>_xlfn.TEXTBEFORE(Table3[[#This Row],[all fluxes from min_flux_sum]]," ",,,,"")</f>
        <v>PROSYN-rt0344</v>
      </c>
      <c r="C656" s="1">
        <f>_xlfn.NUMBERVALUE(IFERROR(_xlfn.TEXTAFTER(Table3[[#This Row],[all fluxes from min_flux_sum]]," ",-1,,,""),""))</f>
        <v>1.0685785000000001E-11</v>
      </c>
    </row>
    <row r="657" spans="1:3">
      <c r="A657" s="1" t="s">
        <v>10715</v>
      </c>
      <c r="B657" s="1" t="str">
        <f>_xlfn.TEXTBEFORE(Table3[[#This Row],[all fluxes from min_flux_sum]]," ",,,,"")</f>
        <v>PROSYN-rt0353</v>
      </c>
      <c r="C657" s="1">
        <f>_xlfn.NUMBERVALUE(IFERROR(_xlfn.TEXTAFTER(Table3[[#This Row],[all fluxes from min_flux_sum]]," ",-1,,,""),""))</f>
        <v>6.1380140999999996E-11</v>
      </c>
    </row>
    <row r="658" spans="1:3">
      <c r="A658" s="1" t="s">
        <v>10716</v>
      </c>
      <c r="B658" s="1" t="str">
        <f>_xlfn.TEXTBEFORE(Table3[[#This Row],[all fluxes from min_flux_sum]]," ",,,,"")</f>
        <v>PROSYN-rt0357</v>
      </c>
      <c r="C658" s="1">
        <f>_xlfn.NUMBERVALUE(IFERROR(_xlfn.TEXTAFTER(Table3[[#This Row],[all fluxes from min_flux_sum]]," ",-1,,,""),""))</f>
        <v>6.8524878999999902E-11</v>
      </c>
    </row>
    <row r="659" spans="1:3">
      <c r="A659" s="1" t="s">
        <v>10717</v>
      </c>
      <c r="B659" s="1" t="str">
        <f>_xlfn.TEXTBEFORE(Table3[[#This Row],[all fluxes from min_flux_sum]]," ",,,,"")</f>
        <v>PROSYN-rt0376</v>
      </c>
      <c r="C659" s="1">
        <f>_xlfn.NUMBERVALUE(IFERROR(_xlfn.TEXTAFTER(Table3[[#This Row],[all fluxes from min_flux_sum]]," ",-1,,,""),""))</f>
        <v>2.6433707400000001E-9</v>
      </c>
    </row>
    <row r="660" spans="1:3">
      <c r="A660" s="1" t="s">
        <v>10718</v>
      </c>
      <c r="B660" s="1" t="str">
        <f>_xlfn.TEXTBEFORE(Table3[[#This Row],[all fluxes from min_flux_sum]]," ",,,,"")</f>
        <v>PROSYN-rt0390</v>
      </c>
      <c r="C660" s="1">
        <f>_xlfn.NUMBERVALUE(IFERROR(_xlfn.TEXTAFTER(Table3[[#This Row],[all fluxes from min_flux_sum]]," ",-1,,,""),""))</f>
        <v>2.0518832900000001E-9</v>
      </c>
    </row>
    <row r="661" spans="1:3">
      <c r="A661" s="1" t="s">
        <v>10719</v>
      </c>
      <c r="B661" s="1" t="str">
        <f>_xlfn.TEXTBEFORE(Table3[[#This Row],[all fluxes from min_flux_sum]]," ",,,,"")</f>
        <v>PROSYN-rt0398</v>
      </c>
      <c r="C661" s="1">
        <f>_xlfn.NUMBERVALUE(IFERROR(_xlfn.TEXTAFTER(Table3[[#This Row],[all fluxes from min_flux_sum]]," ",-1,,,""),""))</f>
        <v>2.27771999999999E-12</v>
      </c>
    </row>
    <row r="662" spans="1:3">
      <c r="A662" s="1" t="s">
        <v>10720</v>
      </c>
      <c r="B662" s="1" t="str">
        <f>_xlfn.TEXTBEFORE(Table3[[#This Row],[all fluxes from min_flux_sum]]," ",,,,"")</f>
        <v>PROSYN-rt0400</v>
      </c>
      <c r="C662" s="1">
        <f>_xlfn.NUMBERVALUE(IFERROR(_xlfn.TEXTAFTER(Table3[[#This Row],[all fluxes from min_flux_sum]]," ",-1,,,""),""))</f>
        <v>1.0954622800000001E-10</v>
      </c>
    </row>
    <row r="663" spans="1:3">
      <c r="A663" s="1" t="s">
        <v>10721</v>
      </c>
      <c r="B663" s="1" t="str">
        <f>_xlfn.TEXTBEFORE(Table3[[#This Row],[all fluxes from min_flux_sum]]," ",,,,"")</f>
        <v>PROSYN-rt0409</v>
      </c>
      <c r="C663" s="1">
        <f>_xlfn.NUMBERVALUE(IFERROR(_xlfn.TEXTAFTER(Table3[[#This Row],[all fluxes from min_flux_sum]]," ",-1,,,""),""))</f>
        <v>1.844669152E-9</v>
      </c>
    </row>
    <row r="664" spans="1:3">
      <c r="A664" s="1" t="s">
        <v>10722</v>
      </c>
      <c r="B664" s="1" t="str">
        <f>_xlfn.TEXTBEFORE(Table3[[#This Row],[all fluxes from min_flux_sum]]," ",,,,"")</f>
        <v>PROSYN-rt0413</v>
      </c>
      <c r="C664" s="1">
        <f>_xlfn.NUMBERVALUE(IFERROR(_xlfn.TEXTAFTER(Table3[[#This Row],[all fluxes from min_flux_sum]]," ",-1,,,""),""))</f>
        <v>2.5059138600000002E-10</v>
      </c>
    </row>
    <row r="665" spans="1:3">
      <c r="A665" s="1" t="s">
        <v>10723</v>
      </c>
      <c r="B665" s="1" t="str">
        <f>_xlfn.TEXTBEFORE(Table3[[#This Row],[all fluxes from min_flux_sum]]," ",,,,"")</f>
        <v>PROSYN-rt0422_c</v>
      </c>
      <c r="C665" s="1">
        <f>_xlfn.NUMBERVALUE(IFERROR(_xlfn.TEXTAFTER(Table3[[#This Row],[all fluxes from min_flux_sum]]," ",-1,,,""),""))</f>
        <v>8.3536507400000002E-10</v>
      </c>
    </row>
    <row r="666" spans="1:3">
      <c r="A666" s="1" t="s">
        <v>10724</v>
      </c>
      <c r="B666" s="1" t="str">
        <f>_xlfn.TEXTBEFORE(Table3[[#This Row],[all fluxes from min_flux_sum]]," ",,,,"")</f>
        <v>PROSYN-rt0422_m</v>
      </c>
      <c r="C666" s="1">
        <f>_xlfn.NUMBERVALUE(IFERROR(_xlfn.TEXTAFTER(Table3[[#This Row],[all fluxes from min_flux_sum]]," ",-1,,,""),""))</f>
        <v>8.3536507400000002E-10</v>
      </c>
    </row>
    <row r="667" spans="1:3">
      <c r="A667" s="1" t="s">
        <v>10725</v>
      </c>
      <c r="B667" s="1" t="str">
        <f>_xlfn.TEXTBEFORE(Table3[[#This Row],[all fluxes from min_flux_sum]]," ",,,,"")</f>
        <v>PROSYN-rt0434_c</v>
      </c>
      <c r="C667" s="1">
        <f>_xlfn.NUMBERVALUE(IFERROR(_xlfn.TEXTAFTER(Table3[[#This Row],[all fluxes from min_flux_sum]]," ",-1,,,""),""))</f>
        <v>7.2202113819999997E-9</v>
      </c>
    </row>
    <row r="668" spans="1:3">
      <c r="A668" s="1" t="s">
        <v>10726</v>
      </c>
      <c r="B668" s="1" t="str">
        <f>_xlfn.TEXTBEFORE(Table3[[#This Row],[all fluxes from min_flux_sum]]," ",,,,"")</f>
        <v>PROSYN-rt0434_m</v>
      </c>
      <c r="C668" s="1">
        <f>_xlfn.NUMBERVALUE(IFERROR(_xlfn.TEXTAFTER(Table3[[#This Row],[all fluxes from min_flux_sum]]," ",-1,,,""),""))</f>
        <v>7.2202113819999997E-9</v>
      </c>
    </row>
    <row r="669" spans="1:3">
      <c r="A669" s="1" t="s">
        <v>10727</v>
      </c>
      <c r="B669" s="1" t="str">
        <f>_xlfn.TEXTBEFORE(Table3[[#This Row],[all fluxes from min_flux_sum]]," ",,,,"")</f>
        <v>PROSYN-rt0449</v>
      </c>
      <c r="C669" s="1">
        <f>_xlfn.NUMBERVALUE(IFERROR(_xlfn.TEXTAFTER(Table3[[#This Row],[all fluxes from min_flux_sum]]," ",-1,,,""),""))</f>
        <v>2.6044831210000001E-9</v>
      </c>
    </row>
    <row r="670" spans="1:3">
      <c r="A670" s="1" t="s">
        <v>10728</v>
      </c>
      <c r="B670" s="1" t="str">
        <f>_xlfn.TEXTBEFORE(Table3[[#This Row],[all fluxes from min_flux_sum]]," ",,,,"")</f>
        <v>PROSYN-rt0451</v>
      </c>
      <c r="C670" s="1">
        <f>_xlfn.NUMBERVALUE(IFERROR(_xlfn.TEXTAFTER(Table3[[#This Row],[all fluxes from min_flux_sum]]," ",-1,,,""),""))</f>
        <v>3.3598911679999998E-9</v>
      </c>
    </row>
    <row r="671" spans="1:3">
      <c r="A671" s="1" t="s">
        <v>10729</v>
      </c>
      <c r="B671" s="1" t="str">
        <f>_xlfn.TEXTBEFORE(Table3[[#This Row],[all fluxes from min_flux_sum]]," ",,,,"")</f>
        <v>PROSYN-rt0467</v>
      </c>
      <c r="C671" s="1">
        <f>_xlfn.NUMBERVALUE(IFERROR(_xlfn.TEXTAFTER(Table3[[#This Row],[all fluxes from min_flux_sum]]," ",-1,,,""),""))</f>
        <v>8.7014319300000003E-10</v>
      </c>
    </row>
    <row r="672" spans="1:3">
      <c r="A672" s="1" t="s">
        <v>10730</v>
      </c>
      <c r="B672" s="1" t="str">
        <f>_xlfn.TEXTBEFORE(Table3[[#This Row],[all fluxes from min_flux_sum]]," ",,,,"")</f>
        <v>PROSYN-rt0477</v>
      </c>
      <c r="C672" s="1">
        <f>_xlfn.NUMBERVALUE(IFERROR(_xlfn.TEXTAFTER(Table3[[#This Row],[all fluxes from min_flux_sum]]," ",-1,,,""),""))</f>
        <v>1.0278127819999899E-9</v>
      </c>
    </row>
    <row r="673" spans="1:3">
      <c r="A673" s="1" t="s">
        <v>10731</v>
      </c>
      <c r="B673" s="1" t="str">
        <f>_xlfn.TEXTBEFORE(Table3[[#This Row],[all fluxes from min_flux_sum]]," ",,,,"")</f>
        <v>PROSYN-rt0499</v>
      </c>
      <c r="C673" s="1">
        <f>_xlfn.NUMBERVALUE(IFERROR(_xlfn.TEXTAFTER(Table3[[#This Row],[all fluxes from min_flux_sum]]," ",-1,,,""),""))</f>
        <v>4.1373372199999999E-10</v>
      </c>
    </row>
    <row r="674" spans="1:3">
      <c r="A674" s="1" t="s">
        <v>10732</v>
      </c>
      <c r="B674" s="1" t="str">
        <f>_xlfn.TEXTBEFORE(Table3[[#This Row],[all fluxes from min_flux_sum]]," ",,,,"")</f>
        <v>PROSYN-rt0510</v>
      </c>
      <c r="C674" s="1">
        <f>_xlfn.NUMBERVALUE(IFERROR(_xlfn.TEXTAFTER(Table3[[#This Row],[all fluxes from min_flux_sum]]," ",-1,,,""),""))</f>
        <v>4.1303432400000001E-10</v>
      </c>
    </row>
    <row r="675" spans="1:3">
      <c r="A675" s="1" t="s">
        <v>10733</v>
      </c>
      <c r="B675" s="1" t="str">
        <f>_xlfn.TEXTBEFORE(Table3[[#This Row],[all fluxes from min_flux_sum]]," ",,,,"")</f>
        <v>PROSYN-rt0517</v>
      </c>
      <c r="C675" s="1">
        <f>_xlfn.NUMBERVALUE(IFERROR(_xlfn.TEXTAFTER(Table3[[#This Row],[all fluxes from min_flux_sum]]," ",-1,,,""),""))</f>
        <v>7.0228741500000003E-10</v>
      </c>
    </row>
    <row r="676" spans="1:3">
      <c r="A676" s="1" t="s">
        <v>10734</v>
      </c>
      <c r="B676" s="1" t="str">
        <f>_xlfn.TEXTBEFORE(Table3[[#This Row],[all fluxes from min_flux_sum]]," ",,,,"")</f>
        <v>PROSYN-rt0521</v>
      </c>
      <c r="C676" s="1">
        <f>_xlfn.NUMBERVALUE(IFERROR(_xlfn.TEXTAFTER(Table3[[#This Row],[all fluxes from min_flux_sum]]," ",-1,,,""),""))</f>
        <v>1.4852277137999999E-8</v>
      </c>
    </row>
    <row r="677" spans="1:3">
      <c r="A677" s="1" t="s">
        <v>10735</v>
      </c>
      <c r="B677" s="1" t="str">
        <f>_xlfn.TEXTBEFORE(Table3[[#This Row],[all fluxes from min_flux_sum]]," ",,,,"")</f>
        <v>PROSYN-rt0532</v>
      </c>
      <c r="C677" s="1">
        <f>_xlfn.NUMBERVALUE(IFERROR(_xlfn.TEXTAFTER(Table3[[#This Row],[all fluxes from min_flux_sum]]," ",-1,,,""),""))</f>
        <v>2.21887585999999E-10</v>
      </c>
    </row>
    <row r="678" spans="1:3">
      <c r="A678" s="1" t="s">
        <v>10736</v>
      </c>
      <c r="B678" s="1" t="str">
        <f>_xlfn.TEXTBEFORE(Table3[[#This Row],[all fluxes from min_flux_sum]]," ",,,,"")</f>
        <v>PROSYN-rt0540</v>
      </c>
      <c r="C678" s="1">
        <f>_xlfn.NUMBERVALUE(IFERROR(_xlfn.TEXTAFTER(Table3[[#This Row],[all fluxes from min_flux_sum]]," ",-1,,,""),""))</f>
        <v>1.53706965E-10</v>
      </c>
    </row>
    <row r="679" spans="1:3">
      <c r="A679" s="1" t="s">
        <v>10737</v>
      </c>
      <c r="B679" s="1" t="str">
        <f>_xlfn.TEXTBEFORE(Table3[[#This Row],[all fluxes from min_flux_sum]]," ",,,,"")</f>
        <v>PROSYN-rt0544</v>
      </c>
      <c r="C679" s="1">
        <f>_xlfn.NUMBERVALUE(IFERROR(_xlfn.TEXTAFTER(Table3[[#This Row],[all fluxes from min_flux_sum]]," ",-1,,,""),""))</f>
        <v>5.4081100000000001E-12</v>
      </c>
    </row>
    <row r="680" spans="1:3">
      <c r="A680" s="1" t="s">
        <v>10738</v>
      </c>
      <c r="B680" s="1" t="str">
        <f>_xlfn.TEXTBEFORE(Table3[[#This Row],[all fluxes from min_flux_sum]]," ",,,,"")</f>
        <v>PROSYN-rt0548</v>
      </c>
      <c r="C680" s="1">
        <f>_xlfn.NUMBERVALUE(IFERROR(_xlfn.TEXTAFTER(Table3[[#This Row],[all fluxes from min_flux_sum]]," ",-1,,,""),""))</f>
        <v>2.0269916999999999E-11</v>
      </c>
    </row>
    <row r="681" spans="1:3">
      <c r="A681" s="1" t="s">
        <v>10739</v>
      </c>
      <c r="B681" s="1" t="str">
        <f>_xlfn.TEXTBEFORE(Table3[[#This Row],[all fluxes from min_flux_sum]]," ",,,,"")</f>
        <v>PROSYN-rt0553</v>
      </c>
      <c r="C681" s="1">
        <f>_xlfn.NUMBERVALUE(IFERROR(_xlfn.TEXTAFTER(Table3[[#This Row],[all fluxes from min_flux_sum]]," ",-1,,,""),""))</f>
        <v>1.9200252539999999E-8</v>
      </c>
    </row>
    <row r="682" spans="1:3">
      <c r="A682" s="1" t="s">
        <v>10740</v>
      </c>
      <c r="B682" s="1" t="str">
        <f>_xlfn.TEXTBEFORE(Table3[[#This Row],[all fluxes from min_flux_sum]]," ",,,,"")</f>
        <v>PROSYN-rt0563</v>
      </c>
      <c r="C682" s="1">
        <f>_xlfn.NUMBERVALUE(IFERROR(_xlfn.TEXTAFTER(Table3[[#This Row],[all fluxes from min_flux_sum]]," ",-1,,,""),""))</f>
        <v>7.4723171999999997E-11</v>
      </c>
    </row>
    <row r="683" spans="1:3">
      <c r="A683" s="1" t="s">
        <v>10741</v>
      </c>
      <c r="B683" s="1" t="str">
        <f>_xlfn.TEXTBEFORE(Table3[[#This Row],[all fluxes from min_flux_sum]]," ",,,,"")</f>
        <v>PROSYN-rt0564_e</v>
      </c>
      <c r="C683" s="1">
        <f>_xlfn.NUMBERVALUE(IFERROR(_xlfn.TEXTAFTER(Table3[[#This Row],[all fluxes from min_flux_sum]]," ",-1,,,""),""))</f>
        <v>1.1831973599999999E-10</v>
      </c>
    </row>
    <row r="684" spans="1:3">
      <c r="A684" s="1" t="s">
        <v>10742</v>
      </c>
      <c r="B684" s="1" t="str">
        <f>_xlfn.TEXTBEFORE(Table3[[#This Row],[all fluxes from min_flux_sum]]," ",,,,"")</f>
        <v>PROSYN-rt0564_g</v>
      </c>
      <c r="C684" s="1">
        <f>_xlfn.NUMBERVALUE(IFERROR(_xlfn.TEXTAFTER(Table3[[#This Row],[all fluxes from min_flux_sum]]," ",-1,,,""),""))</f>
        <v>1.1831973599999999E-10</v>
      </c>
    </row>
    <row r="685" spans="1:3">
      <c r="A685" s="1" t="s">
        <v>10743</v>
      </c>
      <c r="B685" s="1" t="str">
        <f>_xlfn.TEXTBEFORE(Table3[[#This Row],[all fluxes from min_flux_sum]]," ",,,,"")</f>
        <v>PROSYN-rt0568_c</v>
      </c>
      <c r="C685" s="1">
        <f>_xlfn.NUMBERVALUE(IFERROR(_xlfn.TEXTAFTER(Table3[[#This Row],[all fluxes from min_flux_sum]]," ",-1,,,""),""))</f>
        <v>6.49130731E-10</v>
      </c>
    </row>
    <row r="686" spans="1:3">
      <c r="A686" s="1" t="s">
        <v>10744</v>
      </c>
      <c r="B686" s="1" t="str">
        <f>_xlfn.TEXTBEFORE(Table3[[#This Row],[all fluxes from min_flux_sum]]," ",,,,"")</f>
        <v>PROSYN-rt0568_x</v>
      </c>
      <c r="C686" s="1">
        <f>_xlfn.NUMBERVALUE(IFERROR(_xlfn.TEXTAFTER(Table3[[#This Row],[all fluxes from min_flux_sum]]," ",-1,,,""),""))</f>
        <v>6.49130731E-10</v>
      </c>
    </row>
    <row r="687" spans="1:3">
      <c r="A687" s="1" t="s">
        <v>10745</v>
      </c>
      <c r="B687" s="1" t="str">
        <f>_xlfn.TEXTBEFORE(Table3[[#This Row],[all fluxes from min_flux_sum]]," ",,,,"")</f>
        <v>PROSYN-rt0594</v>
      </c>
      <c r="C687" s="1">
        <f>_xlfn.NUMBERVALUE(IFERROR(_xlfn.TEXTAFTER(Table3[[#This Row],[all fluxes from min_flux_sum]]," ",-1,,,""),""))</f>
        <v>9.0141875999999996E-11</v>
      </c>
    </row>
    <row r="688" spans="1:3">
      <c r="A688" s="1" t="s">
        <v>10746</v>
      </c>
      <c r="B688" s="1" t="str">
        <f>_xlfn.TEXTBEFORE(Table3[[#This Row],[all fluxes from min_flux_sum]]," ",,,,"")</f>
        <v>PROSYN-rt0595</v>
      </c>
      <c r="C688" s="1">
        <f>_xlfn.NUMBERVALUE(IFERROR(_xlfn.TEXTAFTER(Table3[[#This Row],[all fluxes from min_flux_sum]]," ",-1,,,""),""))</f>
        <v>6.0917253999999999E-11</v>
      </c>
    </row>
    <row r="689" spans="1:3">
      <c r="A689" s="1" t="s">
        <v>10747</v>
      </c>
      <c r="B689" s="1" t="str">
        <f>_xlfn.TEXTBEFORE(Table3[[#This Row],[all fluxes from min_flux_sum]]," ",,,,"")</f>
        <v>PROSYN-rt0601</v>
      </c>
      <c r="C689" s="1">
        <f>_xlfn.NUMBERVALUE(IFERROR(_xlfn.TEXTAFTER(Table3[[#This Row],[all fluxes from min_flux_sum]]," ",-1,,,""),""))</f>
        <v>9.0643257709999996E-9</v>
      </c>
    </row>
    <row r="690" spans="1:3">
      <c r="A690" s="1" t="s">
        <v>10748</v>
      </c>
      <c r="B690" s="1" t="str">
        <f>_xlfn.TEXTBEFORE(Table3[[#This Row],[all fluxes from min_flux_sum]]," ",,,,"")</f>
        <v>PROSYN-rt0602_c</v>
      </c>
      <c r="C690" s="1">
        <f>_xlfn.NUMBERVALUE(IFERROR(_xlfn.TEXTAFTER(Table3[[#This Row],[all fluxes from min_flux_sum]]," ",-1,,,""),""))</f>
        <v>1.5748834E-11</v>
      </c>
    </row>
    <row r="691" spans="1:3">
      <c r="A691" s="1" t="s">
        <v>10749</v>
      </c>
      <c r="B691" s="1" t="str">
        <f>_xlfn.TEXTBEFORE(Table3[[#This Row],[all fluxes from min_flux_sum]]," ",,,,"")</f>
        <v>PROSYN-rt0602_g</v>
      </c>
      <c r="C691" s="1">
        <f>_xlfn.NUMBERVALUE(IFERROR(_xlfn.TEXTAFTER(Table3[[#This Row],[all fluxes from min_flux_sum]]," ",-1,,,""),""))</f>
        <v>1.5748834E-11</v>
      </c>
    </row>
    <row r="692" spans="1:3">
      <c r="A692" s="1" t="s">
        <v>10750</v>
      </c>
      <c r="B692" s="1" t="str">
        <f>_xlfn.TEXTBEFORE(Table3[[#This Row],[all fluxes from min_flux_sum]]," ",,,,"")</f>
        <v>PROSYN-rt0604</v>
      </c>
      <c r="C692" s="1">
        <f>_xlfn.NUMBERVALUE(IFERROR(_xlfn.TEXTAFTER(Table3[[#This Row],[all fluxes from min_flux_sum]]," ",-1,,,""),""))</f>
        <v>2.0074057819999999E-9</v>
      </c>
    </row>
    <row r="693" spans="1:3">
      <c r="A693" s="1" t="s">
        <v>10751</v>
      </c>
      <c r="B693" s="1" t="str">
        <f>_xlfn.TEXTBEFORE(Table3[[#This Row],[all fluxes from min_flux_sum]]," ",,,,"")</f>
        <v>PROSYN-rt0607</v>
      </c>
      <c r="C693" s="1">
        <f>_xlfn.NUMBERVALUE(IFERROR(_xlfn.TEXTAFTER(Table3[[#This Row],[all fluxes from min_flux_sum]]," ",-1,,,""),""))</f>
        <v>4.0785794800000001E-10</v>
      </c>
    </row>
    <row r="694" spans="1:3">
      <c r="A694" s="1" t="s">
        <v>10752</v>
      </c>
      <c r="B694" s="1" t="str">
        <f>_xlfn.TEXTBEFORE(Table3[[#This Row],[all fluxes from min_flux_sum]]," ",,,,"")</f>
        <v>PROSYN-rt0620</v>
      </c>
      <c r="C694" s="1">
        <f>_xlfn.NUMBERVALUE(IFERROR(_xlfn.TEXTAFTER(Table3[[#This Row],[all fluxes from min_flux_sum]]," ",-1,,,""),""))</f>
        <v>5.2819918199999995E-10</v>
      </c>
    </row>
    <row r="695" spans="1:3">
      <c r="A695" s="1" t="s">
        <v>10753</v>
      </c>
      <c r="B695" s="1" t="str">
        <f>_xlfn.TEXTBEFORE(Table3[[#This Row],[all fluxes from min_flux_sum]]," ",,,,"")</f>
        <v>PROSYN-rt0632</v>
      </c>
      <c r="C695" s="1">
        <f>_xlfn.NUMBERVALUE(IFERROR(_xlfn.TEXTAFTER(Table3[[#This Row],[all fluxes from min_flux_sum]]," ",-1,,,""),""))</f>
        <v>1.2231896E-11</v>
      </c>
    </row>
    <row r="696" spans="1:3">
      <c r="A696" s="1" t="s">
        <v>10754</v>
      </c>
      <c r="B696" s="1" t="str">
        <f>_xlfn.TEXTBEFORE(Table3[[#This Row],[all fluxes from min_flux_sum]]," ",,,,"")</f>
        <v>PROSYN-rt0641</v>
      </c>
      <c r="C696" s="1">
        <f>_xlfn.NUMBERVALUE(IFERROR(_xlfn.TEXTAFTER(Table3[[#This Row],[all fluxes from min_flux_sum]]," ",-1,,,""),""))</f>
        <v>1.9002406999999999E-11</v>
      </c>
    </row>
    <row r="697" spans="1:3">
      <c r="A697" s="1" t="s">
        <v>10755</v>
      </c>
      <c r="B697" s="1" t="str">
        <f>_xlfn.TEXTBEFORE(Table3[[#This Row],[all fluxes from min_flux_sum]]," ",,,,"")</f>
        <v>PROSYN-rt0643</v>
      </c>
      <c r="C697" s="1">
        <f>_xlfn.NUMBERVALUE(IFERROR(_xlfn.TEXTAFTER(Table3[[#This Row],[all fluxes from min_flux_sum]]," ",-1,,,""),""))</f>
        <v>3.7046768499999999E-10</v>
      </c>
    </row>
    <row r="698" spans="1:3">
      <c r="A698" s="1" t="s">
        <v>10756</v>
      </c>
      <c r="B698" s="1" t="str">
        <f>_xlfn.TEXTBEFORE(Table3[[#This Row],[all fluxes from min_flux_sum]]," ",,,,"")</f>
        <v>PROSYN-rt0669</v>
      </c>
      <c r="C698" s="1">
        <f>_xlfn.NUMBERVALUE(IFERROR(_xlfn.TEXTAFTER(Table3[[#This Row],[all fluxes from min_flux_sum]]," ",-1,,,""),""))</f>
        <v>1.8877278253999998E-8</v>
      </c>
    </row>
    <row r="699" spans="1:3">
      <c r="A699" s="1" t="s">
        <v>10757</v>
      </c>
      <c r="B699" s="1" t="str">
        <f>_xlfn.TEXTBEFORE(Table3[[#This Row],[all fluxes from min_flux_sum]]," ",,,,"")</f>
        <v>PROSYN-rt0671</v>
      </c>
      <c r="C699" s="1">
        <f>_xlfn.NUMBERVALUE(IFERROR(_xlfn.TEXTAFTER(Table3[[#This Row],[all fluxes from min_flux_sum]]," ",-1,,,""),""))</f>
        <v>2.2806624099999999E-10</v>
      </c>
    </row>
    <row r="700" spans="1:3">
      <c r="A700" s="1" t="s">
        <v>10758</v>
      </c>
      <c r="B700" s="1" t="str">
        <f>_xlfn.TEXTBEFORE(Table3[[#This Row],[all fluxes from min_flux_sum]]," ",,,,"")</f>
        <v>PROSYN-rt0682</v>
      </c>
      <c r="C700" s="1">
        <f>_xlfn.NUMBERVALUE(IFERROR(_xlfn.TEXTAFTER(Table3[[#This Row],[all fluxes from min_flux_sum]]," ",-1,,,""),""))</f>
        <v>6.7499580000000003E-11</v>
      </c>
    </row>
    <row r="701" spans="1:3">
      <c r="A701" s="1" t="s">
        <v>10759</v>
      </c>
      <c r="B701" s="1" t="str">
        <f>_xlfn.TEXTBEFORE(Table3[[#This Row],[all fluxes from min_flux_sum]]," ",,,,"")</f>
        <v>PROSYN-rt0697</v>
      </c>
      <c r="C701" s="1">
        <f>_xlfn.NUMBERVALUE(IFERROR(_xlfn.TEXTAFTER(Table3[[#This Row],[all fluxes from min_flux_sum]]," ",-1,,,""),""))</f>
        <v>4.1825168699999998E-10</v>
      </c>
    </row>
    <row r="702" spans="1:3">
      <c r="A702" s="1" t="s">
        <v>10760</v>
      </c>
      <c r="B702" s="1" t="str">
        <f>_xlfn.TEXTBEFORE(Table3[[#This Row],[all fluxes from min_flux_sum]]," ",,,,"")</f>
        <v>PROSYN-rt0711</v>
      </c>
      <c r="C702" s="1">
        <f>_xlfn.NUMBERVALUE(IFERROR(_xlfn.TEXTAFTER(Table3[[#This Row],[all fluxes from min_flux_sum]]," ",-1,,,""),""))</f>
        <v>1.231846955E-9</v>
      </c>
    </row>
    <row r="703" spans="1:3">
      <c r="A703" s="1" t="s">
        <v>10761</v>
      </c>
      <c r="B703" s="1" t="str">
        <f>_xlfn.TEXTBEFORE(Table3[[#This Row],[all fluxes from min_flux_sum]]," ",,,,"")</f>
        <v>PROSYN-rt0712</v>
      </c>
      <c r="C703" s="1">
        <f>_xlfn.NUMBERVALUE(IFERROR(_xlfn.TEXTAFTER(Table3[[#This Row],[all fluxes from min_flux_sum]]," ",-1,,,""),""))</f>
        <v>5.5632294409999998E-9</v>
      </c>
    </row>
    <row r="704" spans="1:3">
      <c r="A704" s="1" t="s">
        <v>10762</v>
      </c>
      <c r="B704" s="1" t="str">
        <f>_xlfn.TEXTBEFORE(Table3[[#This Row],[all fluxes from min_flux_sum]]," ",,,,"")</f>
        <v>PROSYN-rt0716</v>
      </c>
      <c r="C704" s="1">
        <f>_xlfn.NUMBERVALUE(IFERROR(_xlfn.TEXTAFTER(Table3[[#This Row],[all fluxes from min_flux_sum]]," ",-1,,,""),""))</f>
        <v>1.397241702E-9</v>
      </c>
    </row>
    <row r="705" spans="1:3">
      <c r="A705" s="1" t="s">
        <v>10763</v>
      </c>
      <c r="B705" s="1" t="str">
        <f>_xlfn.TEXTBEFORE(Table3[[#This Row],[all fluxes from min_flux_sum]]," ",,,,"")</f>
        <v>PROSYN-rt0717</v>
      </c>
      <c r="C705" s="1">
        <f>_xlfn.NUMBERVALUE(IFERROR(_xlfn.TEXTAFTER(Table3[[#This Row],[all fluxes from min_flux_sum]]," ",-1,,,""),""))</f>
        <v>3.8512714169999998E-9</v>
      </c>
    </row>
    <row r="706" spans="1:3">
      <c r="A706" s="1" t="s">
        <v>10764</v>
      </c>
      <c r="B706" s="1" t="str">
        <f>_xlfn.TEXTBEFORE(Table3[[#This Row],[all fluxes from min_flux_sum]]," ",,,,"")</f>
        <v>PROSYN-rt0720</v>
      </c>
      <c r="C706" s="1">
        <f>_xlfn.NUMBERVALUE(IFERROR(_xlfn.TEXTAFTER(Table3[[#This Row],[all fluxes from min_flux_sum]]," ",-1,,,""),""))</f>
        <v>1.0659029599999999E-10</v>
      </c>
    </row>
    <row r="707" spans="1:3">
      <c r="A707" s="1" t="s">
        <v>10765</v>
      </c>
      <c r="B707" s="1" t="str">
        <f>_xlfn.TEXTBEFORE(Table3[[#This Row],[all fluxes from min_flux_sum]]," ",,,,"")</f>
        <v>PROSYN-rt0745</v>
      </c>
      <c r="C707" s="1">
        <f>_xlfn.NUMBERVALUE(IFERROR(_xlfn.TEXTAFTER(Table3[[#This Row],[all fluxes from min_flux_sum]]," ",-1,,,""),""))</f>
        <v>4.194228E-12</v>
      </c>
    </row>
    <row r="708" spans="1:3">
      <c r="A708" s="1" t="s">
        <v>10766</v>
      </c>
      <c r="B708" s="1" t="str">
        <f>_xlfn.TEXTBEFORE(Table3[[#This Row],[all fluxes from min_flux_sum]]," ",,,,"")</f>
        <v>PROSYN-rt0757</v>
      </c>
      <c r="C708" s="1">
        <f>_xlfn.NUMBERVALUE(IFERROR(_xlfn.TEXTAFTER(Table3[[#This Row],[all fluxes from min_flux_sum]]," ",-1,,,""),""))</f>
        <v>7.6289293999999995E-11</v>
      </c>
    </row>
    <row r="709" spans="1:3">
      <c r="A709" s="1" t="s">
        <v>10767</v>
      </c>
      <c r="B709" s="1" t="str">
        <f>_xlfn.TEXTBEFORE(Table3[[#This Row],[all fluxes from min_flux_sum]]," ",,,,"")</f>
        <v>PROSYN-rt0767</v>
      </c>
      <c r="C709" s="1">
        <f>_xlfn.NUMBERVALUE(IFERROR(_xlfn.TEXTAFTER(Table3[[#This Row],[all fluxes from min_flux_sum]]," ",-1,,,""),""))</f>
        <v>1.4292646039999899E-9</v>
      </c>
    </row>
    <row r="710" spans="1:3">
      <c r="A710" s="1" t="s">
        <v>10768</v>
      </c>
      <c r="B710" s="1" t="str">
        <f>_xlfn.TEXTBEFORE(Table3[[#This Row],[all fluxes from min_flux_sum]]," ",,,,"")</f>
        <v>PROSYN-rt0769</v>
      </c>
      <c r="C710" s="1">
        <f>_xlfn.NUMBERVALUE(IFERROR(_xlfn.TEXTAFTER(Table3[[#This Row],[all fluxes from min_flux_sum]]," ",-1,,,""),""))</f>
        <v>2.2894200000000002E-12</v>
      </c>
    </row>
    <row r="711" spans="1:3">
      <c r="A711" s="1" t="s">
        <v>10769</v>
      </c>
      <c r="B711" s="1" t="str">
        <f>_xlfn.TEXTBEFORE(Table3[[#This Row],[all fluxes from min_flux_sum]]," ",,,,"")</f>
        <v>PROSYN-rt0797</v>
      </c>
      <c r="C711" s="1">
        <f>_xlfn.NUMBERVALUE(IFERROR(_xlfn.TEXTAFTER(Table3[[#This Row],[all fluxes from min_flux_sum]]," ",-1,,,""),""))</f>
        <v>3.678611433E-9</v>
      </c>
    </row>
    <row r="712" spans="1:3">
      <c r="A712" s="1" t="s">
        <v>10770</v>
      </c>
      <c r="B712" s="1" t="str">
        <f>_xlfn.TEXTBEFORE(Table3[[#This Row],[all fluxes from min_flux_sum]]," ",,,,"")</f>
        <v>PROSYN-rt0799</v>
      </c>
      <c r="C712" s="1">
        <f>_xlfn.NUMBERVALUE(IFERROR(_xlfn.TEXTAFTER(Table3[[#This Row],[all fluxes from min_flux_sum]]," ",-1,,,""),""))</f>
        <v>1.4843492119999899E-9</v>
      </c>
    </row>
    <row r="713" spans="1:3">
      <c r="A713" s="1" t="s">
        <v>10771</v>
      </c>
      <c r="B713" s="1" t="str">
        <f>_xlfn.TEXTBEFORE(Table3[[#This Row],[all fluxes from min_flux_sum]]," ",,,,"")</f>
        <v>PROSYN-rt0808</v>
      </c>
      <c r="C713" s="1">
        <f>_xlfn.NUMBERVALUE(IFERROR(_xlfn.TEXTAFTER(Table3[[#This Row],[all fluxes from min_flux_sum]]," ",-1,,,""),""))</f>
        <v>1.5358719562999899E-8</v>
      </c>
    </row>
    <row r="714" spans="1:3">
      <c r="A714" s="1" t="s">
        <v>10772</v>
      </c>
      <c r="B714" s="1" t="str">
        <f>_xlfn.TEXTBEFORE(Table3[[#This Row],[all fluxes from min_flux_sum]]," ",,,,"")</f>
        <v>PROSYN-rt0812</v>
      </c>
      <c r="C714" s="1">
        <f>_xlfn.NUMBERVALUE(IFERROR(_xlfn.TEXTAFTER(Table3[[#This Row],[all fluxes from min_flux_sum]]," ",-1,,,""),""))</f>
        <v>5.8083537999999898E-11</v>
      </c>
    </row>
    <row r="715" spans="1:3">
      <c r="A715" s="1" t="s">
        <v>10773</v>
      </c>
      <c r="B715" s="1" t="str">
        <f>_xlfn.TEXTBEFORE(Table3[[#This Row],[all fluxes from min_flux_sum]]," ",,,,"")</f>
        <v>PROSYN-rt0830</v>
      </c>
      <c r="C715" s="1">
        <f>_xlfn.NUMBERVALUE(IFERROR(_xlfn.TEXTAFTER(Table3[[#This Row],[all fluxes from min_flux_sum]]," ",-1,,,""),""))</f>
        <v>5.2555436560000002E-9</v>
      </c>
    </row>
    <row r="716" spans="1:3">
      <c r="A716" s="1" t="s">
        <v>10774</v>
      </c>
      <c r="B716" s="1" t="str">
        <f>_xlfn.TEXTBEFORE(Table3[[#This Row],[all fluxes from min_flux_sum]]," ",,,,"")</f>
        <v>PROSYN-rt0842</v>
      </c>
      <c r="C716" s="1">
        <f>_xlfn.NUMBERVALUE(IFERROR(_xlfn.TEXTAFTER(Table3[[#This Row],[all fluxes from min_flux_sum]]," ",-1,,,""),""))</f>
        <v>4.9918540899999999E-10</v>
      </c>
    </row>
    <row r="717" spans="1:3">
      <c r="A717" s="1" t="s">
        <v>10775</v>
      </c>
      <c r="B717" s="1" t="str">
        <f>_xlfn.TEXTBEFORE(Table3[[#This Row],[all fluxes from min_flux_sum]]," ",,,,"")</f>
        <v>PROSYN-rt0848_c</v>
      </c>
      <c r="C717" s="1">
        <f>_xlfn.NUMBERVALUE(IFERROR(_xlfn.TEXTAFTER(Table3[[#This Row],[all fluxes from min_flux_sum]]," ",-1,,,""),""))</f>
        <v>1.7102846899999999E-10</v>
      </c>
    </row>
    <row r="718" spans="1:3">
      <c r="A718" s="1" t="s">
        <v>10776</v>
      </c>
      <c r="B718" s="1" t="str">
        <f>_xlfn.TEXTBEFORE(Table3[[#This Row],[all fluxes from min_flux_sum]]," ",,,,"")</f>
        <v>PROSYN-rt0848_m</v>
      </c>
      <c r="C718" s="1">
        <f>_xlfn.NUMBERVALUE(IFERROR(_xlfn.TEXTAFTER(Table3[[#This Row],[all fluxes from min_flux_sum]]," ",-1,,,""),""))</f>
        <v>1.7102846899999999E-10</v>
      </c>
    </row>
    <row r="719" spans="1:3">
      <c r="A719" s="1" t="s">
        <v>10777</v>
      </c>
      <c r="B719" s="1" t="str">
        <f>_xlfn.TEXTBEFORE(Table3[[#This Row],[all fluxes from min_flux_sum]]," ",,,,"")</f>
        <v>PROSYN-rt0852</v>
      </c>
      <c r="C719" s="1">
        <f>_xlfn.NUMBERVALUE(IFERROR(_xlfn.TEXTAFTER(Table3[[#This Row],[all fluxes from min_flux_sum]]," ",-1,,,""),""))</f>
        <v>2.935385448E-9</v>
      </c>
    </row>
    <row r="720" spans="1:3">
      <c r="A720" s="1" t="s">
        <v>10778</v>
      </c>
      <c r="B720" s="1" t="str">
        <f>_xlfn.TEXTBEFORE(Table3[[#This Row],[all fluxes from min_flux_sum]]," ",,,,"")</f>
        <v>PROSYN-rt0854</v>
      </c>
      <c r="C720" s="1">
        <f>_xlfn.NUMBERVALUE(IFERROR(_xlfn.TEXTAFTER(Table3[[#This Row],[all fluxes from min_flux_sum]]," ",-1,,,""),""))</f>
        <v>1.0948266E-10</v>
      </c>
    </row>
    <row r="721" spans="1:3">
      <c r="A721" s="1" t="s">
        <v>10779</v>
      </c>
      <c r="B721" s="1" t="str">
        <f>_xlfn.TEXTBEFORE(Table3[[#This Row],[all fluxes from min_flux_sum]]," ",,,,"")</f>
        <v>PROSYN-rt0872</v>
      </c>
      <c r="C721" s="1">
        <f>_xlfn.NUMBERVALUE(IFERROR(_xlfn.TEXTAFTER(Table3[[#This Row],[all fluxes from min_flux_sum]]," ",-1,,,""),""))</f>
        <v>1.4605057400000001E-10</v>
      </c>
    </row>
    <row r="722" spans="1:3">
      <c r="A722" s="1" t="s">
        <v>10780</v>
      </c>
      <c r="B722" s="1" t="str">
        <f>_xlfn.TEXTBEFORE(Table3[[#This Row],[all fluxes from min_flux_sum]]," ",,,,"")</f>
        <v>PROSYN-rt0873</v>
      </c>
      <c r="C722" s="1">
        <f>_xlfn.NUMBERVALUE(IFERROR(_xlfn.TEXTAFTER(Table3[[#This Row],[all fluxes from min_flux_sum]]," ",-1,,,""),""))</f>
        <v>5.6769215419999996E-9</v>
      </c>
    </row>
    <row r="723" spans="1:3">
      <c r="A723" s="1" t="s">
        <v>10781</v>
      </c>
      <c r="B723" s="1" t="str">
        <f>_xlfn.TEXTBEFORE(Table3[[#This Row],[all fluxes from min_flux_sum]]," ",,,,"")</f>
        <v>PROSYN-rt0876</v>
      </c>
      <c r="C723" s="1">
        <f>_xlfn.NUMBERVALUE(IFERROR(_xlfn.TEXTAFTER(Table3[[#This Row],[all fluxes from min_flux_sum]]," ",-1,,,""),""))</f>
        <v>1.7761970530000001E-9</v>
      </c>
    </row>
    <row r="724" spans="1:3">
      <c r="A724" s="1" t="s">
        <v>10782</v>
      </c>
      <c r="B724" s="1" t="str">
        <f>_xlfn.TEXTBEFORE(Table3[[#This Row],[all fluxes from min_flux_sum]]," ",,,,"")</f>
        <v>PROSYN-rt0882</v>
      </c>
      <c r="C724" s="1">
        <f>_xlfn.NUMBERVALUE(IFERROR(_xlfn.TEXTAFTER(Table3[[#This Row],[all fluxes from min_flux_sum]]," ",-1,,,""),""))</f>
        <v>8.8705712999999997E-10</v>
      </c>
    </row>
    <row r="725" spans="1:3">
      <c r="A725" s="1" t="s">
        <v>10783</v>
      </c>
      <c r="B725" s="1" t="str">
        <f>_xlfn.TEXTBEFORE(Table3[[#This Row],[all fluxes from min_flux_sum]]," ",,,,"")</f>
        <v>PROSYN-rt0894</v>
      </c>
      <c r="C725" s="1">
        <f>_xlfn.NUMBERVALUE(IFERROR(_xlfn.TEXTAFTER(Table3[[#This Row],[all fluxes from min_flux_sum]]," ",-1,,,""),""))</f>
        <v>1.334714676E-9</v>
      </c>
    </row>
    <row r="726" spans="1:3">
      <c r="A726" s="1" t="s">
        <v>10784</v>
      </c>
      <c r="B726" s="1" t="str">
        <f>_xlfn.TEXTBEFORE(Table3[[#This Row],[all fluxes from min_flux_sum]]," ",,,,"")</f>
        <v>PROSYN-rt0899</v>
      </c>
      <c r="C726" s="1">
        <f>_xlfn.NUMBERVALUE(IFERROR(_xlfn.TEXTAFTER(Table3[[#This Row],[all fluxes from min_flux_sum]]," ",-1,,,""),""))</f>
        <v>8.3569622000000003E-11</v>
      </c>
    </row>
    <row r="727" spans="1:3">
      <c r="A727" s="1" t="s">
        <v>10785</v>
      </c>
      <c r="B727" s="1" t="str">
        <f>_xlfn.TEXTBEFORE(Table3[[#This Row],[all fluxes from min_flux_sum]]," ",,,,"")</f>
        <v>PROSYN-rt0906</v>
      </c>
      <c r="C727" s="1">
        <f>_xlfn.NUMBERVALUE(IFERROR(_xlfn.TEXTAFTER(Table3[[#This Row],[all fluxes from min_flux_sum]]," ",-1,,,""),""))</f>
        <v>6.2734307679999896E-9</v>
      </c>
    </row>
    <row r="728" spans="1:3">
      <c r="A728" s="1" t="s">
        <v>10786</v>
      </c>
      <c r="B728" s="1" t="str">
        <f>_xlfn.TEXTBEFORE(Table3[[#This Row],[all fluxes from min_flux_sum]]," ",,,,"")</f>
        <v>PROSYN-rt0910</v>
      </c>
      <c r="C728" s="1">
        <f>_xlfn.NUMBERVALUE(IFERROR(_xlfn.TEXTAFTER(Table3[[#This Row],[all fluxes from min_flux_sum]]," ",-1,,,""),""))</f>
        <v>9.0052307299999997E-10</v>
      </c>
    </row>
    <row r="729" spans="1:3">
      <c r="A729" s="1" t="s">
        <v>10787</v>
      </c>
      <c r="B729" s="1" t="str">
        <f>_xlfn.TEXTBEFORE(Table3[[#This Row],[all fluxes from min_flux_sum]]," ",,,,"")</f>
        <v>PROSYN-rt0915_c</v>
      </c>
      <c r="C729" s="1">
        <f>_xlfn.NUMBERVALUE(IFERROR(_xlfn.TEXTAFTER(Table3[[#This Row],[all fluxes from min_flux_sum]]," ",-1,,,""),""))</f>
        <v>8.3400981999999899E-11</v>
      </c>
    </row>
    <row r="730" spans="1:3">
      <c r="A730" s="1" t="s">
        <v>10788</v>
      </c>
      <c r="B730" s="1" t="str">
        <f>_xlfn.TEXTBEFORE(Table3[[#This Row],[all fluxes from min_flux_sum]]," ",,,,"")</f>
        <v>PROSYN-rt0915_n</v>
      </c>
      <c r="C730" s="1">
        <f>_xlfn.NUMBERVALUE(IFERROR(_xlfn.TEXTAFTER(Table3[[#This Row],[all fluxes from min_flux_sum]]," ",-1,,,""),""))</f>
        <v>8.3400981999999899E-11</v>
      </c>
    </row>
    <row r="731" spans="1:3">
      <c r="A731" s="1" t="s">
        <v>10789</v>
      </c>
      <c r="B731" s="1" t="str">
        <f>_xlfn.TEXTBEFORE(Table3[[#This Row],[all fluxes from min_flux_sum]]," ",,,,"")</f>
        <v>PROSYN-rt0930_c</v>
      </c>
      <c r="C731" s="1">
        <f>_xlfn.NUMBERVALUE(IFERROR(_xlfn.TEXTAFTER(Table3[[#This Row],[all fluxes from min_flux_sum]]," ",-1,,,""),""))</f>
        <v>7.2907410000000001E-10</v>
      </c>
    </row>
    <row r="732" spans="1:3">
      <c r="A732" s="1" t="s">
        <v>10790</v>
      </c>
      <c r="B732" s="1" t="str">
        <f>_xlfn.TEXTBEFORE(Table3[[#This Row],[all fluxes from min_flux_sum]]," ",,,,"")</f>
        <v>PROSYN-rt0930_m</v>
      </c>
      <c r="C732" s="1">
        <f>_xlfn.NUMBERVALUE(IFERROR(_xlfn.TEXTAFTER(Table3[[#This Row],[all fluxes from min_flux_sum]]," ",-1,,,""),""))</f>
        <v>7.2907410000000001E-10</v>
      </c>
    </row>
    <row r="733" spans="1:3">
      <c r="A733" s="1" t="s">
        <v>10791</v>
      </c>
      <c r="B733" s="1" t="str">
        <f>_xlfn.TEXTBEFORE(Table3[[#This Row],[all fluxes from min_flux_sum]]," ",,,,"")</f>
        <v>PROSYN-rt0932</v>
      </c>
      <c r="C733" s="1">
        <f>_xlfn.NUMBERVALUE(IFERROR(_xlfn.TEXTAFTER(Table3[[#This Row],[all fluxes from min_flux_sum]]," ",-1,,,""),""))</f>
        <v>8.1718803880000001E-9</v>
      </c>
    </row>
    <row r="734" spans="1:3">
      <c r="A734" s="1" t="s">
        <v>10792</v>
      </c>
      <c r="B734" s="1" t="str">
        <f>_xlfn.TEXTBEFORE(Table3[[#This Row],[all fluxes from min_flux_sum]]," ",,,,"")</f>
        <v>PROSYN-rt0947</v>
      </c>
      <c r="C734" s="1">
        <f>_xlfn.NUMBERVALUE(IFERROR(_xlfn.TEXTAFTER(Table3[[#This Row],[all fluxes from min_flux_sum]]," ",-1,,,""),""))</f>
        <v>2.2364232299999999E-10</v>
      </c>
    </row>
    <row r="735" spans="1:3">
      <c r="A735" s="1" t="s">
        <v>10793</v>
      </c>
      <c r="B735" s="1" t="str">
        <f>_xlfn.TEXTBEFORE(Table3[[#This Row],[all fluxes from min_flux_sum]]," ",,,,"")</f>
        <v>PROSYN-rt0958</v>
      </c>
      <c r="C735" s="1">
        <f>_xlfn.NUMBERVALUE(IFERROR(_xlfn.TEXTAFTER(Table3[[#This Row],[all fluxes from min_flux_sum]]," ",-1,,,""),""))</f>
        <v>9.3195450000000006E-12</v>
      </c>
    </row>
    <row r="736" spans="1:3">
      <c r="A736" s="1" t="s">
        <v>10794</v>
      </c>
      <c r="B736" s="1" t="str">
        <f>_xlfn.TEXTBEFORE(Table3[[#This Row],[all fluxes from min_flux_sum]]," ",,,,"")</f>
        <v>PROSYN-rt0963</v>
      </c>
      <c r="C736" s="1">
        <f>_xlfn.NUMBERVALUE(IFERROR(_xlfn.TEXTAFTER(Table3[[#This Row],[all fluxes from min_flux_sum]]," ",-1,,,""),""))</f>
        <v>1.910582296E-9</v>
      </c>
    </row>
    <row r="737" spans="1:3">
      <c r="A737" s="1" t="s">
        <v>10795</v>
      </c>
      <c r="B737" s="1" t="str">
        <f>_xlfn.TEXTBEFORE(Table3[[#This Row],[all fluxes from min_flux_sum]]," ",,,,"")</f>
        <v>PROSYN-rt0986</v>
      </c>
      <c r="C737" s="1">
        <f>_xlfn.NUMBERVALUE(IFERROR(_xlfn.TEXTAFTER(Table3[[#This Row],[all fluxes from min_flux_sum]]," ",-1,,,""),""))</f>
        <v>8.5828549999999996E-12</v>
      </c>
    </row>
    <row r="738" spans="1:3">
      <c r="A738" s="1" t="s">
        <v>10796</v>
      </c>
      <c r="B738" s="1" t="str">
        <f>_xlfn.TEXTBEFORE(Table3[[#This Row],[all fluxes from min_flux_sum]]," ",,,,"")</f>
        <v>PROSYN-rt0996</v>
      </c>
      <c r="C738" s="1">
        <f>_xlfn.NUMBERVALUE(IFERROR(_xlfn.TEXTAFTER(Table3[[#This Row],[all fluxes from min_flux_sum]]," ",-1,,,""),""))</f>
        <v>1.8797565749999999E-9</v>
      </c>
    </row>
    <row r="739" spans="1:3">
      <c r="A739" s="1" t="s">
        <v>10797</v>
      </c>
      <c r="B739" s="1" t="str">
        <f>_xlfn.TEXTBEFORE(Table3[[#This Row],[all fluxes from min_flux_sum]]," ",,,,"")</f>
        <v>PROSYN-rt1009</v>
      </c>
      <c r="C739" s="1">
        <f>_xlfn.NUMBERVALUE(IFERROR(_xlfn.TEXTAFTER(Table3[[#This Row],[all fluxes from min_flux_sum]]," ",-1,,,""),""))</f>
        <v>3.3988532539999902E-9</v>
      </c>
    </row>
    <row r="740" spans="1:3">
      <c r="A740" s="1" t="s">
        <v>10798</v>
      </c>
      <c r="B740" s="1" t="str">
        <f>_xlfn.TEXTBEFORE(Table3[[#This Row],[all fluxes from min_flux_sum]]," ",,,,"")</f>
        <v>PROSYN-rt1057</v>
      </c>
      <c r="C740" s="1">
        <f>_xlfn.NUMBERVALUE(IFERROR(_xlfn.TEXTAFTER(Table3[[#This Row],[all fluxes from min_flux_sum]]," ",-1,,,""),""))</f>
        <v>2.4814884599999998E-10</v>
      </c>
    </row>
    <row r="741" spans="1:3">
      <c r="A741" s="1" t="s">
        <v>10799</v>
      </c>
      <c r="B741" s="1" t="str">
        <f>_xlfn.TEXTBEFORE(Table3[[#This Row],[all fluxes from min_flux_sum]]," ",,,,"")</f>
        <v>PROSYN-rt1060</v>
      </c>
      <c r="C741" s="1">
        <f>_xlfn.NUMBERVALUE(IFERROR(_xlfn.TEXTAFTER(Table3[[#This Row],[all fluxes from min_flux_sum]]," ",-1,,,""),""))</f>
        <v>5.1175180000000001E-11</v>
      </c>
    </row>
    <row r="742" spans="1:3">
      <c r="A742" s="1" t="s">
        <v>10800</v>
      </c>
      <c r="B742" s="1" t="str">
        <f>_xlfn.TEXTBEFORE(Table3[[#This Row],[all fluxes from min_flux_sum]]," ",,,,"")</f>
        <v>PROSYN-rt1067</v>
      </c>
      <c r="C742" s="1">
        <f>_xlfn.NUMBERVALUE(IFERROR(_xlfn.TEXTAFTER(Table3[[#This Row],[all fluxes from min_flux_sum]]," ",-1,,,""),""))</f>
        <v>1.24716439999999E-11</v>
      </c>
    </row>
    <row r="743" spans="1:3">
      <c r="A743" s="1" t="s">
        <v>10801</v>
      </c>
      <c r="B743" s="1" t="str">
        <f>_xlfn.TEXTBEFORE(Table3[[#This Row],[all fluxes from min_flux_sum]]," ",,,,"")</f>
        <v>PROSYN-rt1089</v>
      </c>
      <c r="C743" s="1">
        <f>_xlfn.NUMBERVALUE(IFERROR(_xlfn.TEXTAFTER(Table3[[#This Row],[all fluxes from min_flux_sum]]," ",-1,,,""),""))</f>
        <v>2.52990075E-10</v>
      </c>
    </row>
    <row r="744" spans="1:3">
      <c r="A744" s="1" t="s">
        <v>10802</v>
      </c>
      <c r="B744" s="1" t="str">
        <f>_xlfn.TEXTBEFORE(Table3[[#This Row],[all fluxes from min_flux_sum]]," ",,,,"")</f>
        <v>PROSYN-rt1127</v>
      </c>
      <c r="C744" s="1">
        <f>_xlfn.NUMBERVALUE(IFERROR(_xlfn.TEXTAFTER(Table3[[#This Row],[all fluxes from min_flux_sum]]," ",-1,,,""),""))</f>
        <v>7.7416358899999996E-10</v>
      </c>
    </row>
    <row r="745" spans="1:3">
      <c r="A745" s="1" t="s">
        <v>10803</v>
      </c>
      <c r="B745" s="1" t="str">
        <f>_xlfn.TEXTBEFORE(Table3[[#This Row],[all fluxes from min_flux_sum]]," ",,,,"")</f>
        <v>PROSYN-rt1131</v>
      </c>
      <c r="C745" s="1">
        <f>_xlfn.NUMBERVALUE(IFERROR(_xlfn.TEXTAFTER(Table3[[#This Row],[all fluxes from min_flux_sum]]," ",-1,,,""),""))</f>
        <v>1.14464864E-10</v>
      </c>
    </row>
    <row r="746" spans="1:3">
      <c r="A746" s="1" t="s">
        <v>10804</v>
      </c>
      <c r="B746" s="1" t="str">
        <f>_xlfn.TEXTBEFORE(Table3[[#This Row],[all fluxes from min_flux_sum]]," ",,,,"")</f>
        <v>PROSYN-rt1145</v>
      </c>
      <c r="C746" s="1">
        <f>_xlfn.NUMBERVALUE(IFERROR(_xlfn.TEXTAFTER(Table3[[#This Row],[all fluxes from min_flux_sum]]," ",-1,,,""),""))</f>
        <v>4.4935136999999902E-10</v>
      </c>
    </row>
    <row r="747" spans="1:3">
      <c r="A747" s="1" t="s">
        <v>10805</v>
      </c>
      <c r="B747" s="1" t="str">
        <f>_xlfn.TEXTBEFORE(Table3[[#This Row],[all fluxes from min_flux_sum]]," ",,,,"")</f>
        <v>PROSYN-rt1147</v>
      </c>
      <c r="C747" s="1">
        <f>_xlfn.NUMBERVALUE(IFERROR(_xlfn.TEXTAFTER(Table3[[#This Row],[all fluxes from min_flux_sum]]," ",-1,,,""),""))</f>
        <v>7.0025935999999996E-11</v>
      </c>
    </row>
    <row r="748" spans="1:3">
      <c r="A748" s="1" t="s">
        <v>10806</v>
      </c>
      <c r="B748" s="1" t="str">
        <f>_xlfn.TEXTBEFORE(Table3[[#This Row],[all fluxes from min_flux_sum]]," ",,,,"")</f>
        <v>PROSYN-rt1153</v>
      </c>
      <c r="C748" s="1">
        <f>_xlfn.NUMBERVALUE(IFERROR(_xlfn.TEXTAFTER(Table3[[#This Row],[all fluxes from min_flux_sum]]," ",-1,,,""),""))</f>
        <v>1.98164E-12</v>
      </c>
    </row>
    <row r="749" spans="1:3">
      <c r="A749" s="1" t="s">
        <v>10807</v>
      </c>
      <c r="B749" s="1" t="str">
        <f>_xlfn.TEXTBEFORE(Table3[[#This Row],[all fluxes from min_flux_sum]]," ",,,,"")</f>
        <v>PROSYN-rt1163</v>
      </c>
      <c r="C749" s="1">
        <f>_xlfn.NUMBERVALUE(IFERROR(_xlfn.TEXTAFTER(Table3[[#This Row],[all fluxes from min_flux_sum]]," ",-1,,,""),""))</f>
        <v>1.6257953000000002E-11</v>
      </c>
    </row>
    <row r="750" spans="1:3">
      <c r="A750" s="1" t="s">
        <v>10808</v>
      </c>
      <c r="B750" s="1" t="str">
        <f>_xlfn.TEXTBEFORE(Table3[[#This Row],[all fluxes from min_flux_sum]]," ",,,,"")</f>
        <v>PROSYN-rt1168</v>
      </c>
      <c r="C750" s="1">
        <f>_xlfn.NUMBERVALUE(IFERROR(_xlfn.TEXTAFTER(Table3[[#This Row],[all fluxes from min_flux_sum]]," ",-1,,,""),""))</f>
        <v>3.9487037599999898E-10</v>
      </c>
    </row>
    <row r="751" spans="1:3">
      <c r="A751" s="1" t="s">
        <v>10809</v>
      </c>
      <c r="B751" s="1" t="str">
        <f>_xlfn.TEXTBEFORE(Table3[[#This Row],[all fluxes from min_flux_sum]]," ",,,,"")</f>
        <v>PROSYN-rt1169</v>
      </c>
      <c r="C751" s="1">
        <f>_xlfn.NUMBERVALUE(IFERROR(_xlfn.TEXTAFTER(Table3[[#This Row],[all fluxes from min_flux_sum]]," ",-1,,,""),""))</f>
        <v>5.9110433000000001E-10</v>
      </c>
    </row>
    <row r="752" spans="1:3">
      <c r="A752" s="1" t="s">
        <v>10810</v>
      </c>
      <c r="B752" s="1" t="str">
        <f>_xlfn.TEXTBEFORE(Table3[[#This Row],[all fluxes from min_flux_sum]]," ",,,,"")</f>
        <v>PROSYN-rt1203</v>
      </c>
      <c r="C752" s="1">
        <f>_xlfn.NUMBERVALUE(IFERROR(_xlfn.TEXTAFTER(Table3[[#This Row],[all fluxes from min_flux_sum]]," ",-1,,,""),""))</f>
        <v>9.8014549999999993E-12</v>
      </c>
    </row>
    <row r="753" spans="1:3">
      <c r="A753" s="1" t="s">
        <v>10811</v>
      </c>
      <c r="B753" s="1" t="str">
        <f>_xlfn.TEXTBEFORE(Table3[[#This Row],[all fluxes from min_flux_sum]]," ",,,,"")</f>
        <v>PROSYN-rt1206</v>
      </c>
      <c r="C753" s="1">
        <f>_xlfn.NUMBERVALUE(IFERROR(_xlfn.TEXTAFTER(Table3[[#This Row],[all fluxes from min_flux_sum]]," ",-1,,,""),""))</f>
        <v>1.3659386600000001E-10</v>
      </c>
    </row>
    <row r="754" spans="1:3">
      <c r="A754" s="1" t="s">
        <v>10812</v>
      </c>
      <c r="B754" s="1" t="str">
        <f>_xlfn.TEXTBEFORE(Table3[[#This Row],[all fluxes from min_flux_sum]]," ",,,,"")</f>
        <v>PROSYN-rt1221</v>
      </c>
      <c r="C754" s="1">
        <f>_xlfn.NUMBERVALUE(IFERROR(_xlfn.TEXTAFTER(Table3[[#This Row],[all fluxes from min_flux_sum]]," ",-1,,,""),""))</f>
        <v>5.3943112429999999E-9</v>
      </c>
    </row>
    <row r="755" spans="1:3">
      <c r="A755" s="1" t="s">
        <v>10813</v>
      </c>
      <c r="B755" s="1" t="str">
        <f>_xlfn.TEXTBEFORE(Table3[[#This Row],[all fluxes from min_flux_sum]]," ",,,,"")</f>
        <v>PROSYN-rt1228</v>
      </c>
      <c r="C755" s="1">
        <f>_xlfn.NUMBERVALUE(IFERROR(_xlfn.TEXTAFTER(Table3[[#This Row],[all fluxes from min_flux_sum]]," ",-1,,,""),""))</f>
        <v>7.2218279099999901E-10</v>
      </c>
    </row>
    <row r="756" spans="1:3">
      <c r="A756" s="1" t="s">
        <v>10814</v>
      </c>
      <c r="B756" s="1" t="str">
        <f>_xlfn.TEXTBEFORE(Table3[[#This Row],[all fluxes from min_flux_sum]]," ",,,,"")</f>
        <v>PROSYN-rt1254</v>
      </c>
      <c r="C756" s="1">
        <f>_xlfn.NUMBERVALUE(IFERROR(_xlfn.TEXTAFTER(Table3[[#This Row],[all fluxes from min_flux_sum]]," ",-1,,,""),""))</f>
        <v>6.8909418499999998E-10</v>
      </c>
    </row>
    <row r="757" spans="1:3">
      <c r="A757" s="1" t="s">
        <v>10815</v>
      </c>
      <c r="B757" s="1" t="str">
        <f>_xlfn.TEXTBEFORE(Table3[[#This Row],[all fluxes from min_flux_sum]]," ",,,,"")</f>
        <v>PROSYN-rt1267</v>
      </c>
      <c r="C757" s="1">
        <f>_xlfn.NUMBERVALUE(IFERROR(_xlfn.TEXTAFTER(Table3[[#This Row],[all fluxes from min_flux_sum]]," ",-1,,,""),""))</f>
        <v>1.215354919E-9</v>
      </c>
    </row>
    <row r="758" spans="1:3">
      <c r="A758" s="1" t="s">
        <v>10816</v>
      </c>
      <c r="B758" s="1" t="str">
        <f>_xlfn.TEXTBEFORE(Table3[[#This Row],[all fluxes from min_flux_sum]]," ",,,,"")</f>
        <v>PROSYN-rt1269</v>
      </c>
      <c r="C758" s="1">
        <f>_xlfn.NUMBERVALUE(IFERROR(_xlfn.TEXTAFTER(Table3[[#This Row],[all fluxes from min_flux_sum]]," ",-1,,,""),""))</f>
        <v>1.74990125E-10</v>
      </c>
    </row>
    <row r="759" spans="1:3">
      <c r="A759" s="1" t="s">
        <v>10817</v>
      </c>
      <c r="B759" s="1" t="str">
        <f>_xlfn.TEXTBEFORE(Table3[[#This Row],[all fluxes from min_flux_sum]]," ",,,,"")</f>
        <v>PROSYN-rt1276</v>
      </c>
      <c r="C759" s="1">
        <f>_xlfn.NUMBERVALUE(IFERROR(_xlfn.TEXTAFTER(Table3[[#This Row],[all fluxes from min_flux_sum]]," ",-1,,,""),""))</f>
        <v>7.4766085699999995E-10</v>
      </c>
    </row>
    <row r="760" spans="1:3">
      <c r="A760" s="1" t="s">
        <v>10818</v>
      </c>
      <c r="B760" s="1" t="str">
        <f>_xlfn.TEXTBEFORE(Table3[[#This Row],[all fluxes from min_flux_sum]]," ",,,,"")</f>
        <v>PROSYN-rt1296</v>
      </c>
      <c r="C760" s="1">
        <f>_xlfn.NUMBERVALUE(IFERROR(_xlfn.TEXTAFTER(Table3[[#This Row],[all fluxes from min_flux_sum]]," ",-1,,,""),""))</f>
        <v>5.7960969999999897E-12</v>
      </c>
    </row>
    <row r="761" spans="1:3">
      <c r="A761" s="1" t="s">
        <v>10819</v>
      </c>
      <c r="B761" s="1" t="str">
        <f>_xlfn.TEXTBEFORE(Table3[[#This Row],[all fluxes from min_flux_sum]]," ",,,,"")</f>
        <v>PROSYN-rt1299</v>
      </c>
      <c r="C761" s="1">
        <f>_xlfn.NUMBERVALUE(IFERROR(_xlfn.TEXTAFTER(Table3[[#This Row],[all fluxes from min_flux_sum]]," ",-1,,,""),""))</f>
        <v>1.0533750744999899E-8</v>
      </c>
    </row>
    <row r="762" spans="1:3">
      <c r="A762" s="1" t="s">
        <v>10820</v>
      </c>
      <c r="B762" s="1" t="str">
        <f>_xlfn.TEXTBEFORE(Table3[[#This Row],[all fluxes from min_flux_sum]]," ",,,,"")</f>
        <v>PROSYN-rt1320</v>
      </c>
      <c r="C762" s="1">
        <f>_xlfn.NUMBERVALUE(IFERROR(_xlfn.TEXTAFTER(Table3[[#This Row],[all fluxes from min_flux_sum]]," ",-1,,,""),""))</f>
        <v>2.4678268149999902E-9</v>
      </c>
    </row>
    <row r="763" spans="1:3">
      <c r="A763" s="1" t="s">
        <v>10821</v>
      </c>
      <c r="B763" s="1" t="str">
        <f>_xlfn.TEXTBEFORE(Table3[[#This Row],[all fluxes from min_flux_sum]]," ",,,,"")</f>
        <v>PROSYN-rt1321</v>
      </c>
      <c r="C763" s="1">
        <f>_xlfn.NUMBERVALUE(IFERROR(_xlfn.TEXTAFTER(Table3[[#This Row],[all fluxes from min_flux_sum]]," ",-1,,,""),""))</f>
        <v>2.8690445009999898E-9</v>
      </c>
    </row>
    <row r="764" spans="1:3">
      <c r="A764" s="1" t="s">
        <v>10822</v>
      </c>
      <c r="B764" s="1" t="str">
        <f>_xlfn.TEXTBEFORE(Table3[[#This Row],[all fluxes from min_flux_sum]]," ",,,,"")</f>
        <v>PROSYN-rt1332</v>
      </c>
      <c r="C764" s="1">
        <f>_xlfn.NUMBERVALUE(IFERROR(_xlfn.TEXTAFTER(Table3[[#This Row],[all fluxes from min_flux_sum]]," ",-1,,,""),""))</f>
        <v>1.15855381E-10</v>
      </c>
    </row>
    <row r="765" spans="1:3">
      <c r="A765" s="1" t="s">
        <v>10823</v>
      </c>
      <c r="B765" s="1" t="str">
        <f>_xlfn.TEXTBEFORE(Table3[[#This Row],[all fluxes from min_flux_sum]]," ",,,,"")</f>
        <v>PROSYN-rt1336</v>
      </c>
      <c r="C765" s="1">
        <f>_xlfn.NUMBERVALUE(IFERROR(_xlfn.TEXTAFTER(Table3[[#This Row],[all fluxes from min_flux_sum]]," ",-1,,,""),""))</f>
        <v>9.8194267699999993E-10</v>
      </c>
    </row>
    <row r="766" spans="1:3">
      <c r="A766" s="1" t="s">
        <v>10824</v>
      </c>
      <c r="B766" s="1" t="str">
        <f>_xlfn.TEXTBEFORE(Table3[[#This Row],[all fluxes from min_flux_sum]]," ",,,,"")</f>
        <v>PROSYN-rt1337</v>
      </c>
      <c r="C766" s="1">
        <f>_xlfn.NUMBERVALUE(IFERROR(_xlfn.TEXTAFTER(Table3[[#This Row],[all fluxes from min_flux_sum]]," ",-1,,,""),""))</f>
        <v>5.9477183749999997E-9</v>
      </c>
    </row>
    <row r="767" spans="1:3">
      <c r="A767" s="1" t="s">
        <v>10825</v>
      </c>
      <c r="B767" s="1" t="str">
        <f>_xlfn.TEXTBEFORE(Table3[[#This Row],[all fluxes from min_flux_sum]]," ",,,,"")</f>
        <v>PROSYN-rt1340</v>
      </c>
      <c r="C767" s="1">
        <f>_xlfn.NUMBERVALUE(IFERROR(_xlfn.TEXTAFTER(Table3[[#This Row],[all fluxes from min_flux_sum]]," ",-1,,,""),""))</f>
        <v>1.07977409E-10</v>
      </c>
    </row>
    <row r="768" spans="1:3">
      <c r="A768" s="1" t="s">
        <v>10826</v>
      </c>
      <c r="B768" s="1" t="str">
        <f>_xlfn.TEXTBEFORE(Table3[[#This Row],[all fluxes from min_flux_sum]]," ",,,,"")</f>
        <v>PROSYN-rt1343</v>
      </c>
      <c r="C768" s="1">
        <f>_xlfn.NUMBERVALUE(IFERROR(_xlfn.TEXTAFTER(Table3[[#This Row],[all fluxes from min_flux_sum]]," ",-1,,,""),""))</f>
        <v>1.3205227E-11</v>
      </c>
    </row>
    <row r="769" spans="1:3">
      <c r="A769" s="1" t="s">
        <v>10827</v>
      </c>
      <c r="B769" s="1" t="str">
        <f>_xlfn.TEXTBEFORE(Table3[[#This Row],[all fluxes from min_flux_sum]]," ",,,,"")</f>
        <v>PROSYN-rt1358</v>
      </c>
      <c r="C769" s="1">
        <f>_xlfn.NUMBERVALUE(IFERROR(_xlfn.TEXTAFTER(Table3[[#This Row],[all fluxes from min_flux_sum]]," ",-1,,,""),""))</f>
        <v>8.5015786540000001E-9</v>
      </c>
    </row>
    <row r="770" spans="1:3">
      <c r="A770" s="1" t="s">
        <v>10828</v>
      </c>
      <c r="B770" s="1" t="str">
        <f>_xlfn.TEXTBEFORE(Table3[[#This Row],[all fluxes from min_flux_sum]]," ",,,,"")</f>
        <v>PROSYN-rt1360</v>
      </c>
      <c r="C770" s="1">
        <f>_xlfn.NUMBERVALUE(IFERROR(_xlfn.TEXTAFTER(Table3[[#This Row],[all fluxes from min_flux_sum]]," ",-1,,,""),""))</f>
        <v>3.2024643699999998E-10</v>
      </c>
    </row>
    <row r="771" spans="1:3">
      <c r="A771" s="1" t="s">
        <v>10829</v>
      </c>
      <c r="B771" s="1" t="str">
        <f>_xlfn.TEXTBEFORE(Table3[[#This Row],[all fluxes from min_flux_sum]]," ",,,,"")</f>
        <v>PROSYN-rt1362</v>
      </c>
      <c r="C771" s="1">
        <f>_xlfn.NUMBERVALUE(IFERROR(_xlfn.TEXTAFTER(Table3[[#This Row],[all fluxes from min_flux_sum]]," ",-1,,,""),""))</f>
        <v>4.0475949499999998E-10</v>
      </c>
    </row>
    <row r="772" spans="1:3">
      <c r="A772" s="1" t="s">
        <v>10830</v>
      </c>
      <c r="B772" s="1" t="str">
        <f>_xlfn.TEXTBEFORE(Table3[[#This Row],[all fluxes from min_flux_sum]]," ",,,,"")</f>
        <v>PROSYN-rt1363</v>
      </c>
      <c r="C772" s="1">
        <f>_xlfn.NUMBERVALUE(IFERROR(_xlfn.TEXTAFTER(Table3[[#This Row],[all fluxes from min_flux_sum]]," ",-1,,,""),""))</f>
        <v>7.5790089999999995E-12</v>
      </c>
    </row>
    <row r="773" spans="1:3">
      <c r="A773" s="1" t="s">
        <v>10831</v>
      </c>
      <c r="B773" s="1" t="str">
        <f>_xlfn.TEXTBEFORE(Table3[[#This Row],[all fluxes from min_flux_sum]]," ",,,,"")</f>
        <v>PROSYN-rt1374</v>
      </c>
      <c r="C773" s="1">
        <f>_xlfn.NUMBERVALUE(IFERROR(_xlfn.TEXTAFTER(Table3[[#This Row],[all fluxes from min_flux_sum]]," ",-1,,,""),""))</f>
        <v>2.252505941E-9</v>
      </c>
    </row>
    <row r="774" spans="1:3">
      <c r="A774" s="1" t="s">
        <v>10832</v>
      </c>
      <c r="B774" s="1" t="str">
        <f>_xlfn.TEXTBEFORE(Table3[[#This Row],[all fluxes from min_flux_sum]]," ",,,,"")</f>
        <v>PROSYN-rt1378</v>
      </c>
      <c r="C774" s="1">
        <f>_xlfn.NUMBERVALUE(IFERROR(_xlfn.TEXTAFTER(Table3[[#This Row],[all fluxes from min_flux_sum]]," ",-1,,,""),""))</f>
        <v>1.1979516E-11</v>
      </c>
    </row>
    <row r="775" spans="1:3">
      <c r="A775" s="1" t="s">
        <v>10833</v>
      </c>
      <c r="B775" s="1" t="str">
        <f>_xlfn.TEXTBEFORE(Table3[[#This Row],[all fluxes from min_flux_sum]]," ",,,,"")</f>
        <v>PROSYN-rt1380</v>
      </c>
      <c r="C775" s="1">
        <f>_xlfn.NUMBERVALUE(IFERROR(_xlfn.TEXTAFTER(Table3[[#This Row],[all fluxes from min_flux_sum]]," ",-1,,,""),""))</f>
        <v>6.1816414359999998E-9</v>
      </c>
    </row>
    <row r="776" spans="1:3">
      <c r="A776" s="1" t="s">
        <v>10834</v>
      </c>
      <c r="B776" s="1" t="str">
        <f>_xlfn.TEXTBEFORE(Table3[[#This Row],[all fluxes from min_flux_sum]]," ",,,,"")</f>
        <v>PROSYN-rt1384</v>
      </c>
      <c r="C776" s="1">
        <f>_xlfn.NUMBERVALUE(IFERROR(_xlfn.TEXTAFTER(Table3[[#This Row],[all fluxes from min_flux_sum]]," ",-1,,,""),""))</f>
        <v>3.9764060000000001E-12</v>
      </c>
    </row>
    <row r="777" spans="1:3">
      <c r="A777" s="1" t="s">
        <v>10835</v>
      </c>
      <c r="B777" s="1" t="str">
        <f>_xlfn.TEXTBEFORE(Table3[[#This Row],[all fluxes from min_flux_sum]]," ",,,,"")</f>
        <v>PROSYN-rt1388</v>
      </c>
      <c r="C777" s="1">
        <f>_xlfn.NUMBERVALUE(IFERROR(_xlfn.TEXTAFTER(Table3[[#This Row],[all fluxes from min_flux_sum]]," ",-1,,,""),""))</f>
        <v>8.0361264E-11</v>
      </c>
    </row>
    <row r="778" spans="1:3">
      <c r="A778" s="1" t="s">
        <v>10836</v>
      </c>
      <c r="B778" s="1" t="str">
        <f>_xlfn.TEXTBEFORE(Table3[[#This Row],[all fluxes from min_flux_sum]]," ",,,,"")</f>
        <v>PROSYN-rt1395</v>
      </c>
      <c r="C778" s="1">
        <f>_xlfn.NUMBERVALUE(IFERROR(_xlfn.TEXTAFTER(Table3[[#This Row],[all fluxes from min_flux_sum]]," ",-1,,,""),""))</f>
        <v>4.3633008999999897E-11</v>
      </c>
    </row>
    <row r="779" spans="1:3">
      <c r="A779" s="1" t="s">
        <v>10837</v>
      </c>
      <c r="B779" s="1" t="str">
        <f>_xlfn.TEXTBEFORE(Table3[[#This Row],[all fluxes from min_flux_sum]]," ",,,,"")</f>
        <v>PROSYN-rt1397</v>
      </c>
      <c r="C779" s="1">
        <f>_xlfn.NUMBERVALUE(IFERROR(_xlfn.TEXTAFTER(Table3[[#This Row],[all fluxes from min_flux_sum]]," ",-1,,,""),""))</f>
        <v>2.1009641710000001E-9</v>
      </c>
    </row>
    <row r="780" spans="1:3">
      <c r="A780" s="1" t="s">
        <v>10838</v>
      </c>
      <c r="B780" s="1" t="str">
        <f>_xlfn.TEXTBEFORE(Table3[[#This Row],[all fluxes from min_flux_sum]]," ",,,,"")</f>
        <v>PROSYN-rt1406</v>
      </c>
      <c r="C780" s="1">
        <f>_xlfn.NUMBERVALUE(IFERROR(_xlfn.TEXTAFTER(Table3[[#This Row],[all fluxes from min_flux_sum]]," ",-1,,,""),""))</f>
        <v>8.3140423579999998E-9</v>
      </c>
    </row>
    <row r="781" spans="1:3">
      <c r="A781" s="1" t="s">
        <v>10839</v>
      </c>
      <c r="B781" s="1" t="str">
        <f>_xlfn.TEXTBEFORE(Table3[[#This Row],[all fluxes from min_flux_sum]]," ",,,,"")</f>
        <v>PROSYN-rt1414_gm</v>
      </c>
      <c r="C781" s="1">
        <f>_xlfn.NUMBERVALUE(IFERROR(_xlfn.TEXTAFTER(Table3[[#This Row],[all fluxes from min_flux_sum]]," ",-1,,,""),""))</f>
        <v>2.9473696700000002E-10</v>
      </c>
    </row>
    <row r="782" spans="1:3">
      <c r="A782" s="1" t="s">
        <v>10840</v>
      </c>
      <c r="B782" s="1" t="str">
        <f>_xlfn.TEXTBEFORE(Table3[[#This Row],[all fluxes from min_flux_sum]]," ",,,,"")</f>
        <v>PROSYN-rt1414_n</v>
      </c>
      <c r="C782" s="1">
        <f>_xlfn.NUMBERVALUE(IFERROR(_xlfn.TEXTAFTER(Table3[[#This Row],[all fluxes from min_flux_sum]]," ",-1,,,""),""))</f>
        <v>2.9473696700000002E-10</v>
      </c>
    </row>
    <row r="783" spans="1:3">
      <c r="A783" s="1" t="s">
        <v>10841</v>
      </c>
      <c r="B783" s="1" t="str">
        <f>_xlfn.TEXTBEFORE(Table3[[#This Row],[all fluxes from min_flux_sum]]," ",,,,"")</f>
        <v>PROSYN-rt1432</v>
      </c>
      <c r="C783" s="1">
        <f>_xlfn.NUMBERVALUE(IFERROR(_xlfn.TEXTAFTER(Table3[[#This Row],[all fluxes from min_flux_sum]]," ",-1,,,""),""))</f>
        <v>3.2474475560000001E-9</v>
      </c>
    </row>
    <row r="784" spans="1:3">
      <c r="A784" s="1" t="s">
        <v>10842</v>
      </c>
      <c r="B784" s="1" t="str">
        <f>_xlfn.TEXTBEFORE(Table3[[#This Row],[all fluxes from min_flux_sum]]," ",,,,"")</f>
        <v>PROSYN-rt1437</v>
      </c>
      <c r="C784" s="1">
        <f>_xlfn.NUMBERVALUE(IFERROR(_xlfn.TEXTAFTER(Table3[[#This Row],[all fluxes from min_flux_sum]]," ",-1,,,""),""))</f>
        <v>1.6954973000000001E-10</v>
      </c>
    </row>
    <row r="785" spans="1:3">
      <c r="A785" s="1" t="s">
        <v>10843</v>
      </c>
      <c r="B785" s="1" t="str">
        <f>_xlfn.TEXTBEFORE(Table3[[#This Row],[all fluxes from min_flux_sum]]," ",,,,"")</f>
        <v>PROSYN-rt1454</v>
      </c>
      <c r="C785" s="1">
        <f>_xlfn.NUMBERVALUE(IFERROR(_xlfn.TEXTAFTER(Table3[[#This Row],[all fluxes from min_flux_sum]]," ",-1,,,""),""))</f>
        <v>6.8988396999999998E-11</v>
      </c>
    </row>
    <row r="786" spans="1:3">
      <c r="A786" s="1" t="s">
        <v>10844</v>
      </c>
      <c r="B786" s="1" t="str">
        <f>_xlfn.TEXTBEFORE(Table3[[#This Row],[all fluxes from min_flux_sum]]," ",,,,"")</f>
        <v>PROSYN-rt1457</v>
      </c>
      <c r="C786" s="1">
        <f>_xlfn.NUMBERVALUE(IFERROR(_xlfn.TEXTAFTER(Table3[[#This Row],[all fluxes from min_flux_sum]]," ",-1,,,""),""))</f>
        <v>2.6740774858999999E-8</v>
      </c>
    </row>
    <row r="787" spans="1:3">
      <c r="A787" s="1" t="s">
        <v>10845</v>
      </c>
      <c r="B787" s="1" t="str">
        <f>_xlfn.TEXTBEFORE(Table3[[#This Row],[all fluxes from min_flux_sum]]," ",,,,"")</f>
        <v>PROSYN-rt1470</v>
      </c>
      <c r="C787" s="1">
        <f>_xlfn.NUMBERVALUE(IFERROR(_xlfn.TEXTAFTER(Table3[[#This Row],[all fluxes from min_flux_sum]]," ",-1,,,""),""))</f>
        <v>1.0028661E-10</v>
      </c>
    </row>
    <row r="788" spans="1:3">
      <c r="A788" s="1" t="s">
        <v>10846</v>
      </c>
      <c r="B788" s="1" t="str">
        <f>_xlfn.TEXTBEFORE(Table3[[#This Row],[all fluxes from min_flux_sum]]," ",,,,"")</f>
        <v>PROSYN-rt1487</v>
      </c>
      <c r="C788" s="1">
        <f>_xlfn.NUMBERVALUE(IFERROR(_xlfn.TEXTAFTER(Table3[[#This Row],[all fluxes from min_flux_sum]]," ",-1,,,""),""))</f>
        <v>5.9485496900000004E-10</v>
      </c>
    </row>
    <row r="789" spans="1:3">
      <c r="A789" s="1" t="s">
        <v>10847</v>
      </c>
      <c r="B789" s="1" t="str">
        <f>_xlfn.TEXTBEFORE(Table3[[#This Row],[all fluxes from min_flux_sum]]," ",,,,"")</f>
        <v>PROSYN-rt1488</v>
      </c>
      <c r="C789" s="1">
        <f>_xlfn.NUMBERVALUE(IFERROR(_xlfn.TEXTAFTER(Table3[[#This Row],[all fluxes from min_flux_sum]]," ",-1,,,""),""))</f>
        <v>4.2543543399999899E-10</v>
      </c>
    </row>
    <row r="790" spans="1:3">
      <c r="A790" s="1" t="s">
        <v>10848</v>
      </c>
      <c r="B790" s="1" t="str">
        <f>_xlfn.TEXTBEFORE(Table3[[#This Row],[all fluxes from min_flux_sum]]," ",,,,"")</f>
        <v>PROSYN-rt1518_c</v>
      </c>
      <c r="C790" s="1">
        <f>_xlfn.NUMBERVALUE(IFERROR(_xlfn.TEXTAFTER(Table3[[#This Row],[all fluxes from min_flux_sum]]," ",-1,,,""),""))</f>
        <v>1.1307970649999999E-9</v>
      </c>
    </row>
    <row r="791" spans="1:3">
      <c r="A791" s="1" t="s">
        <v>10849</v>
      </c>
      <c r="B791" s="1" t="str">
        <f>_xlfn.TEXTBEFORE(Table3[[#This Row],[all fluxes from min_flux_sum]]," ",,,,"")</f>
        <v>PROSYN-rt1518_m</v>
      </c>
      <c r="C791" s="1">
        <f>_xlfn.NUMBERVALUE(IFERROR(_xlfn.TEXTAFTER(Table3[[#This Row],[all fluxes from min_flux_sum]]," ",-1,,,""),""))</f>
        <v>1.1307970649999999E-9</v>
      </c>
    </row>
    <row r="792" spans="1:3">
      <c r="A792" s="1" t="s">
        <v>10850</v>
      </c>
      <c r="B792" s="1" t="str">
        <f>_xlfn.TEXTBEFORE(Table3[[#This Row],[all fluxes from min_flux_sum]]," ",,,,"")</f>
        <v>PROSYN-rt1519</v>
      </c>
      <c r="C792" s="1">
        <f>_xlfn.NUMBERVALUE(IFERROR(_xlfn.TEXTAFTER(Table3[[#This Row],[all fluxes from min_flux_sum]]," ",-1,,,""),""))</f>
        <v>8.3340223999999903E-11</v>
      </c>
    </row>
    <row r="793" spans="1:3">
      <c r="A793" s="1" t="s">
        <v>10851</v>
      </c>
      <c r="B793" s="1" t="str">
        <f>_xlfn.TEXTBEFORE(Table3[[#This Row],[all fluxes from min_flux_sum]]," ",,,,"")</f>
        <v>PROSYN-rt1520</v>
      </c>
      <c r="C793" s="1">
        <f>_xlfn.NUMBERVALUE(IFERROR(_xlfn.TEXTAFTER(Table3[[#This Row],[all fluxes from min_flux_sum]]," ",-1,,,""),""))</f>
        <v>3.26758301E-9</v>
      </c>
    </row>
    <row r="794" spans="1:3">
      <c r="A794" s="1" t="s">
        <v>10852</v>
      </c>
      <c r="B794" s="1" t="str">
        <f>_xlfn.TEXTBEFORE(Table3[[#This Row],[all fluxes from min_flux_sum]]," ",,,,"")</f>
        <v>PROSYN-rt1532</v>
      </c>
      <c r="C794" s="1">
        <f>_xlfn.NUMBERVALUE(IFERROR(_xlfn.TEXTAFTER(Table3[[#This Row],[all fluxes from min_flux_sum]]," ",-1,,,""),""))</f>
        <v>1.14127507E-10</v>
      </c>
    </row>
    <row r="795" spans="1:3">
      <c r="A795" s="1" t="s">
        <v>10853</v>
      </c>
      <c r="B795" s="1" t="str">
        <f>_xlfn.TEXTBEFORE(Table3[[#This Row],[all fluxes from min_flux_sum]]," ",,,,"")</f>
        <v>PROSYN-rt1542</v>
      </c>
      <c r="C795" s="1">
        <f>_xlfn.NUMBERVALUE(IFERROR(_xlfn.TEXTAFTER(Table3[[#This Row],[all fluxes from min_flux_sum]]," ",-1,,,""),""))</f>
        <v>1.6816114738999999E-8</v>
      </c>
    </row>
    <row r="796" spans="1:3">
      <c r="A796" s="1" t="s">
        <v>10854</v>
      </c>
      <c r="B796" s="1" t="str">
        <f>_xlfn.TEXTBEFORE(Table3[[#This Row],[all fluxes from min_flux_sum]]," ",,,,"")</f>
        <v>PROSYN-rt1544_e</v>
      </c>
      <c r="C796" s="1">
        <f>_xlfn.NUMBERVALUE(IFERROR(_xlfn.TEXTAFTER(Table3[[#This Row],[all fluxes from min_flux_sum]]," ",-1,,,""),""))</f>
        <v>3.7733456E-11</v>
      </c>
    </row>
    <row r="797" spans="1:3">
      <c r="A797" s="1" t="s">
        <v>10855</v>
      </c>
      <c r="B797" s="1" t="str">
        <f>_xlfn.TEXTBEFORE(Table3[[#This Row],[all fluxes from min_flux_sum]]," ",,,,"")</f>
        <v>PROSYN-rt1544_l</v>
      </c>
      <c r="C797" s="1">
        <f>_xlfn.NUMBERVALUE(IFERROR(_xlfn.TEXTAFTER(Table3[[#This Row],[all fluxes from min_flux_sum]]," ",-1,,,""),""))</f>
        <v>3.7733456E-11</v>
      </c>
    </row>
    <row r="798" spans="1:3">
      <c r="A798" s="1" t="s">
        <v>10856</v>
      </c>
      <c r="B798" s="1" t="str">
        <f>_xlfn.TEXTBEFORE(Table3[[#This Row],[all fluxes from min_flux_sum]]," ",,,,"")</f>
        <v>PROSYN-rt1544_rm</v>
      </c>
      <c r="C798" s="1">
        <f>_xlfn.NUMBERVALUE(IFERROR(_xlfn.TEXTAFTER(Table3[[#This Row],[all fluxes from min_flux_sum]]," ",-1,,,""),""))</f>
        <v>3.7733456E-11</v>
      </c>
    </row>
    <row r="799" spans="1:3">
      <c r="A799" s="1" t="s">
        <v>10857</v>
      </c>
      <c r="B799" s="1" t="str">
        <f>_xlfn.TEXTBEFORE(Table3[[#This Row],[all fluxes from min_flux_sum]]," ",,,,"")</f>
        <v>PROSYN-rt1561</v>
      </c>
      <c r="C799" s="1">
        <f>_xlfn.NUMBERVALUE(IFERROR(_xlfn.TEXTAFTER(Table3[[#This Row],[all fluxes from min_flux_sum]]," ",-1,,,""),""))</f>
        <v>3.4489391300000001E-10</v>
      </c>
    </row>
    <row r="800" spans="1:3">
      <c r="A800" s="1" t="s">
        <v>10858</v>
      </c>
      <c r="B800" s="1" t="str">
        <f>_xlfn.TEXTBEFORE(Table3[[#This Row],[all fluxes from min_flux_sum]]," ",,,,"")</f>
        <v>PROSYN-rt1567</v>
      </c>
      <c r="C800" s="1">
        <f>_xlfn.NUMBERVALUE(IFERROR(_xlfn.TEXTAFTER(Table3[[#This Row],[all fluxes from min_flux_sum]]," ",-1,,,""),""))</f>
        <v>4.9859774000000002E-11</v>
      </c>
    </row>
    <row r="801" spans="1:3">
      <c r="A801" s="1" t="s">
        <v>10859</v>
      </c>
      <c r="B801" s="1" t="str">
        <f>_xlfn.TEXTBEFORE(Table3[[#This Row],[all fluxes from min_flux_sum]]," ",,,,"")</f>
        <v>PROSYN-rt1572</v>
      </c>
      <c r="C801" s="1">
        <f>_xlfn.NUMBERVALUE(IFERROR(_xlfn.TEXTAFTER(Table3[[#This Row],[all fluxes from min_flux_sum]]," ",-1,,,""),""))</f>
        <v>1.0005596273E-8</v>
      </c>
    </row>
    <row r="802" spans="1:3">
      <c r="A802" s="1" t="s">
        <v>10860</v>
      </c>
      <c r="B802" s="1" t="str">
        <f>_xlfn.TEXTBEFORE(Table3[[#This Row],[all fluxes from min_flux_sum]]," ",,,,"")</f>
        <v>PROSYN-rt1577</v>
      </c>
      <c r="C802" s="1">
        <f>_xlfn.NUMBERVALUE(IFERROR(_xlfn.TEXTAFTER(Table3[[#This Row],[all fluxes from min_flux_sum]]," ",-1,,,""),""))</f>
        <v>8.5596610000000005E-12</v>
      </c>
    </row>
    <row r="803" spans="1:3">
      <c r="A803" s="1" t="s">
        <v>10861</v>
      </c>
      <c r="B803" s="1" t="str">
        <f>_xlfn.TEXTBEFORE(Table3[[#This Row],[all fluxes from min_flux_sum]]," ",,,,"")</f>
        <v>PROSYN-rt1591</v>
      </c>
      <c r="C803" s="1">
        <f>_xlfn.NUMBERVALUE(IFERROR(_xlfn.TEXTAFTER(Table3[[#This Row],[all fluxes from min_flux_sum]]," ",-1,,,""),""))</f>
        <v>5.2594817960000001E-9</v>
      </c>
    </row>
    <row r="804" spans="1:3">
      <c r="A804" s="1" t="s">
        <v>10862</v>
      </c>
      <c r="B804" s="1" t="str">
        <f>_xlfn.TEXTBEFORE(Table3[[#This Row],[all fluxes from min_flux_sum]]," ",,,,"")</f>
        <v>PROSYN-rt1611</v>
      </c>
      <c r="C804" s="1">
        <f>_xlfn.NUMBERVALUE(IFERROR(_xlfn.TEXTAFTER(Table3[[#This Row],[all fluxes from min_flux_sum]]," ",-1,,,""),""))</f>
        <v>5.2121748999999998E-11</v>
      </c>
    </row>
    <row r="805" spans="1:3">
      <c r="A805" s="1" t="s">
        <v>10863</v>
      </c>
      <c r="B805" s="1" t="str">
        <f>_xlfn.TEXTBEFORE(Table3[[#This Row],[all fluxes from min_flux_sum]]," ",,,,"")</f>
        <v>PROSYN-rt1613</v>
      </c>
      <c r="C805" s="1">
        <f>_xlfn.NUMBERVALUE(IFERROR(_xlfn.TEXTAFTER(Table3[[#This Row],[all fluxes from min_flux_sum]]," ",-1,,,""),""))</f>
        <v>1.8008384900000001E-10</v>
      </c>
    </row>
    <row r="806" spans="1:3">
      <c r="A806" s="1" t="s">
        <v>10864</v>
      </c>
      <c r="B806" s="1" t="str">
        <f>_xlfn.TEXTBEFORE(Table3[[#This Row],[all fluxes from min_flux_sum]]," ",,,,"")</f>
        <v>PROSYN-rt1622_c</v>
      </c>
      <c r="C806" s="1">
        <f>_xlfn.NUMBERVALUE(IFERROR(_xlfn.TEXTAFTER(Table3[[#This Row],[all fluxes from min_flux_sum]]," ",-1,,,""),""))</f>
        <v>3.6312045E-11</v>
      </c>
    </row>
    <row r="807" spans="1:3">
      <c r="A807" s="1" t="s">
        <v>10865</v>
      </c>
      <c r="B807" s="1" t="str">
        <f>_xlfn.TEXTBEFORE(Table3[[#This Row],[all fluxes from min_flux_sum]]," ",,,,"")</f>
        <v>PROSYN-rt1622_m</v>
      </c>
      <c r="C807" s="1">
        <f>_xlfn.NUMBERVALUE(IFERROR(_xlfn.TEXTAFTER(Table3[[#This Row],[all fluxes from min_flux_sum]]," ",-1,,,""),""))</f>
        <v>3.6312045E-11</v>
      </c>
    </row>
    <row r="808" spans="1:3">
      <c r="A808" s="1" t="s">
        <v>10866</v>
      </c>
      <c r="B808" s="1" t="str">
        <f>_xlfn.TEXTBEFORE(Table3[[#This Row],[all fluxes from min_flux_sum]]," ",,,,"")</f>
        <v>PROSYN-rt1627</v>
      </c>
      <c r="C808" s="1">
        <f>_xlfn.NUMBERVALUE(IFERROR(_xlfn.TEXTAFTER(Table3[[#This Row],[all fluxes from min_flux_sum]]," ",-1,,,""),""))</f>
        <v>1.37817087E-10</v>
      </c>
    </row>
    <row r="809" spans="1:3">
      <c r="A809" s="1" t="s">
        <v>10867</v>
      </c>
      <c r="B809" s="1" t="str">
        <f>_xlfn.TEXTBEFORE(Table3[[#This Row],[all fluxes from min_flux_sum]]," ",,,,"")</f>
        <v>PROSYN-rt1632</v>
      </c>
      <c r="C809" s="1">
        <f>_xlfn.NUMBERVALUE(IFERROR(_xlfn.TEXTAFTER(Table3[[#This Row],[all fluxes from min_flux_sum]]," ",-1,,,""),""))</f>
        <v>5.0172078420000001E-9</v>
      </c>
    </row>
    <row r="810" spans="1:3">
      <c r="A810" s="1" t="s">
        <v>10868</v>
      </c>
      <c r="B810" s="1" t="str">
        <f>_xlfn.TEXTBEFORE(Table3[[#This Row],[all fluxes from min_flux_sum]]," ",,,,"")</f>
        <v>PROSYN-rt1639</v>
      </c>
      <c r="C810" s="1">
        <f>_xlfn.NUMBERVALUE(IFERROR(_xlfn.TEXTAFTER(Table3[[#This Row],[all fluxes from min_flux_sum]]," ",-1,,,""),""))</f>
        <v>2.4397572910000001E-9</v>
      </c>
    </row>
    <row r="811" spans="1:3">
      <c r="A811" s="1" t="s">
        <v>10869</v>
      </c>
      <c r="B811" s="1" t="str">
        <f>_xlfn.TEXTBEFORE(Table3[[#This Row],[all fluxes from min_flux_sum]]," ",,,,"")</f>
        <v>PROSYN-rt1642</v>
      </c>
      <c r="C811" s="1">
        <f>_xlfn.NUMBERVALUE(IFERROR(_xlfn.TEXTAFTER(Table3[[#This Row],[all fluxes from min_flux_sum]]," ",-1,,,""),""))</f>
        <v>3.717607073E-9</v>
      </c>
    </row>
    <row r="812" spans="1:3">
      <c r="A812" s="1" t="s">
        <v>10870</v>
      </c>
      <c r="B812" s="1" t="str">
        <f>_xlfn.TEXTBEFORE(Table3[[#This Row],[all fluxes from min_flux_sum]]," ",,,,"")</f>
        <v>PROSYN-rt1644</v>
      </c>
      <c r="C812" s="1">
        <f>_xlfn.NUMBERVALUE(IFERROR(_xlfn.TEXTAFTER(Table3[[#This Row],[all fluxes from min_flux_sum]]," ",-1,,,""),""))</f>
        <v>4.9986984999999998E-11</v>
      </c>
    </row>
    <row r="813" spans="1:3">
      <c r="A813" s="1" t="s">
        <v>10871</v>
      </c>
      <c r="B813" s="1" t="str">
        <f>_xlfn.TEXTBEFORE(Table3[[#This Row],[all fluxes from min_flux_sum]]," ",,,,"")</f>
        <v>PROSYN-rt1648</v>
      </c>
      <c r="C813" s="1">
        <f>_xlfn.NUMBERVALUE(IFERROR(_xlfn.TEXTAFTER(Table3[[#This Row],[all fluxes from min_flux_sum]]," ",-1,,,""),""))</f>
        <v>8.4038726299999996E-10</v>
      </c>
    </row>
    <row r="814" spans="1:3">
      <c r="A814" s="1" t="s">
        <v>10872</v>
      </c>
      <c r="B814" s="1" t="str">
        <f>_xlfn.TEXTBEFORE(Table3[[#This Row],[all fluxes from min_flux_sum]]," ",,,,"")</f>
        <v>PROSYN-rt1672</v>
      </c>
      <c r="C814" s="1">
        <f>_xlfn.NUMBERVALUE(IFERROR(_xlfn.TEXTAFTER(Table3[[#This Row],[all fluxes from min_flux_sum]]," ",-1,,,""),""))</f>
        <v>6.2734307679999896E-9</v>
      </c>
    </row>
    <row r="815" spans="1:3">
      <c r="A815" s="1" t="s">
        <v>10873</v>
      </c>
      <c r="B815" s="1" t="str">
        <f>_xlfn.TEXTBEFORE(Table3[[#This Row],[all fluxes from min_flux_sum]]," ",,,,"")</f>
        <v>PROSYN-rt1675</v>
      </c>
      <c r="C815" s="1">
        <f>_xlfn.NUMBERVALUE(IFERROR(_xlfn.TEXTAFTER(Table3[[#This Row],[all fluxes from min_flux_sum]]," ",-1,,,""),""))</f>
        <v>4.3047965899999999E-10</v>
      </c>
    </row>
    <row r="816" spans="1:3">
      <c r="A816" s="1" t="s">
        <v>10874</v>
      </c>
      <c r="B816" s="1" t="str">
        <f>_xlfn.TEXTBEFORE(Table3[[#This Row],[all fluxes from min_flux_sum]]," ",,,,"")</f>
        <v>PROSYN-rt1701_c</v>
      </c>
      <c r="C816" s="1">
        <f>_xlfn.NUMBERVALUE(IFERROR(_xlfn.TEXTAFTER(Table3[[#This Row],[all fluxes from min_flux_sum]]," ",-1,,,""),""))</f>
        <v>1.341884883E-9</v>
      </c>
    </row>
    <row r="817" spans="1:3">
      <c r="A817" s="1" t="s">
        <v>10875</v>
      </c>
      <c r="B817" s="1" t="str">
        <f>_xlfn.TEXTBEFORE(Table3[[#This Row],[all fluxes from min_flux_sum]]," ",,,,"")</f>
        <v>PROSYN-rt1701_m</v>
      </c>
      <c r="C817" s="1">
        <f>_xlfn.NUMBERVALUE(IFERROR(_xlfn.TEXTAFTER(Table3[[#This Row],[all fluxes from min_flux_sum]]," ",-1,,,""),""))</f>
        <v>1.341884883E-9</v>
      </c>
    </row>
    <row r="818" spans="1:3">
      <c r="A818" s="1" t="s">
        <v>10876</v>
      </c>
      <c r="B818" s="1" t="str">
        <f>_xlfn.TEXTBEFORE(Table3[[#This Row],[all fluxes from min_flux_sum]]," ",,,,"")</f>
        <v>PROSYN-rt1711</v>
      </c>
      <c r="C818" s="1">
        <f>_xlfn.NUMBERVALUE(IFERROR(_xlfn.TEXTAFTER(Table3[[#This Row],[all fluxes from min_flux_sum]]," ",-1,,,""),""))</f>
        <v>2.3221696730000001E-9</v>
      </c>
    </row>
    <row r="819" spans="1:3">
      <c r="A819" s="1" t="s">
        <v>10877</v>
      </c>
      <c r="B819" s="1" t="str">
        <f>_xlfn.TEXTBEFORE(Table3[[#This Row],[all fluxes from min_flux_sum]]," ",,,,"")</f>
        <v>PROSYN-rt1727</v>
      </c>
      <c r="C819" s="1">
        <f>_xlfn.NUMBERVALUE(IFERROR(_xlfn.TEXTAFTER(Table3[[#This Row],[all fluxes from min_flux_sum]]," ",-1,,,""),""))</f>
        <v>8.9801632000000001E-11</v>
      </c>
    </row>
    <row r="820" spans="1:3">
      <c r="A820" s="1" t="s">
        <v>10878</v>
      </c>
      <c r="B820" s="1" t="str">
        <f>_xlfn.TEXTBEFORE(Table3[[#This Row],[all fluxes from min_flux_sum]]," ",,,,"")</f>
        <v>PROSYN-rt1736</v>
      </c>
      <c r="C820" s="1">
        <f>_xlfn.NUMBERVALUE(IFERROR(_xlfn.TEXTAFTER(Table3[[#This Row],[all fluxes from min_flux_sum]]," ",-1,,,""),""))</f>
        <v>2.25051092E-10</v>
      </c>
    </row>
    <row r="821" spans="1:3">
      <c r="A821" s="1" t="s">
        <v>10879</v>
      </c>
      <c r="B821" s="1" t="str">
        <f>_xlfn.TEXTBEFORE(Table3[[#This Row],[all fluxes from min_flux_sum]]," ",,,,"")</f>
        <v>PROSYN-rt1745</v>
      </c>
      <c r="C821" s="1">
        <f>_xlfn.NUMBERVALUE(IFERROR(_xlfn.TEXTAFTER(Table3[[#This Row],[all fluxes from min_flux_sum]]," ",-1,,,""),""))</f>
        <v>5.6343415699999998E-10</v>
      </c>
    </row>
    <row r="822" spans="1:3">
      <c r="A822" s="1" t="s">
        <v>10880</v>
      </c>
      <c r="B822" s="1" t="str">
        <f>_xlfn.TEXTBEFORE(Table3[[#This Row],[all fluxes from min_flux_sum]]," ",,,,"")</f>
        <v>PROSYN-rt1768</v>
      </c>
      <c r="C822" s="1">
        <f>_xlfn.NUMBERVALUE(IFERROR(_xlfn.TEXTAFTER(Table3[[#This Row],[all fluxes from min_flux_sum]]," ",-1,,,""),""))</f>
        <v>6.5424583019999999E-9</v>
      </c>
    </row>
    <row r="823" spans="1:3">
      <c r="A823" s="1" t="s">
        <v>10881</v>
      </c>
      <c r="B823" s="1" t="str">
        <f>_xlfn.TEXTBEFORE(Table3[[#This Row],[all fluxes from min_flux_sum]]," ",,,,"")</f>
        <v>PROSYN-rt1772</v>
      </c>
      <c r="C823" s="1">
        <f>_xlfn.NUMBERVALUE(IFERROR(_xlfn.TEXTAFTER(Table3[[#This Row],[all fluxes from min_flux_sum]]," ",-1,,,""),""))</f>
        <v>1.3511784869999999E-9</v>
      </c>
    </row>
    <row r="824" spans="1:3">
      <c r="A824" s="1" t="s">
        <v>10882</v>
      </c>
      <c r="B824" s="1" t="str">
        <f>_xlfn.TEXTBEFORE(Table3[[#This Row],[all fluxes from min_flux_sum]]," ",,,,"")</f>
        <v>PROSYN-rt1776</v>
      </c>
      <c r="C824" s="1">
        <f>_xlfn.NUMBERVALUE(IFERROR(_xlfn.TEXTAFTER(Table3[[#This Row],[all fluxes from min_flux_sum]]," ",-1,,,""),""))</f>
        <v>2.7985043510000001E-9</v>
      </c>
    </row>
    <row r="825" spans="1:3">
      <c r="A825" s="1" t="s">
        <v>10883</v>
      </c>
      <c r="B825" s="1" t="str">
        <f>_xlfn.TEXTBEFORE(Table3[[#This Row],[all fluxes from min_flux_sum]]," ",,,,"")</f>
        <v>PROSYN-rt1779</v>
      </c>
      <c r="C825" s="1">
        <f>_xlfn.NUMBERVALUE(IFERROR(_xlfn.TEXTAFTER(Table3[[#This Row],[all fluxes from min_flux_sum]]," ",-1,,,""),""))</f>
        <v>1.0243627799999999E-10</v>
      </c>
    </row>
    <row r="826" spans="1:3">
      <c r="A826" s="1" t="s">
        <v>10884</v>
      </c>
      <c r="B826" s="1" t="str">
        <f>_xlfn.TEXTBEFORE(Table3[[#This Row],[all fluxes from min_flux_sum]]," ",,,,"")</f>
        <v>PROSYN-rt1784_c</v>
      </c>
      <c r="C826" s="1">
        <f>_xlfn.NUMBERVALUE(IFERROR(_xlfn.TEXTAFTER(Table3[[#This Row],[all fluxes from min_flux_sum]]," ",-1,,,""),""))</f>
        <v>3.8459846999999998E-11</v>
      </c>
    </row>
    <row r="827" spans="1:3">
      <c r="A827" s="1" t="s">
        <v>10885</v>
      </c>
      <c r="B827" s="1" t="str">
        <f>_xlfn.TEXTBEFORE(Table3[[#This Row],[all fluxes from min_flux_sum]]," ",,,,"")</f>
        <v>PROSYN-rt1784_x</v>
      </c>
      <c r="C827" s="1">
        <f>_xlfn.NUMBERVALUE(IFERROR(_xlfn.TEXTAFTER(Table3[[#This Row],[all fluxes from min_flux_sum]]," ",-1,,,""),""))</f>
        <v>3.8459846999999998E-11</v>
      </c>
    </row>
    <row r="828" spans="1:3">
      <c r="A828" s="1" t="s">
        <v>10886</v>
      </c>
      <c r="B828" s="1" t="str">
        <f>_xlfn.TEXTBEFORE(Table3[[#This Row],[all fluxes from min_flux_sum]]," ",,,,"")</f>
        <v>PROSYN-rt1788</v>
      </c>
      <c r="C828" s="1">
        <f>_xlfn.NUMBERVALUE(IFERROR(_xlfn.TEXTAFTER(Table3[[#This Row],[all fluxes from min_flux_sum]]," ",-1,,,""),""))</f>
        <v>2.8003027E-11</v>
      </c>
    </row>
    <row r="829" spans="1:3">
      <c r="A829" s="1" t="s">
        <v>10887</v>
      </c>
      <c r="B829" s="1" t="str">
        <f>_xlfn.TEXTBEFORE(Table3[[#This Row],[all fluxes from min_flux_sum]]," ",,,,"")</f>
        <v>PROSYN-rt1802</v>
      </c>
      <c r="C829" s="1">
        <f>_xlfn.NUMBERVALUE(IFERROR(_xlfn.TEXTAFTER(Table3[[#This Row],[all fluxes from min_flux_sum]]," ",-1,,,""),""))</f>
        <v>1.7064538499999999E-10</v>
      </c>
    </row>
    <row r="830" spans="1:3">
      <c r="A830" s="1" t="s">
        <v>10888</v>
      </c>
      <c r="B830" s="1" t="str">
        <f>_xlfn.TEXTBEFORE(Table3[[#This Row],[all fluxes from min_flux_sum]]," ",,,,"")</f>
        <v>PROSYN-rt1805</v>
      </c>
      <c r="C830" s="1">
        <f>_xlfn.NUMBERVALUE(IFERROR(_xlfn.TEXTAFTER(Table3[[#This Row],[all fluxes from min_flux_sum]]," ",-1,,,""),""))</f>
        <v>2.5945877226999999E-8</v>
      </c>
    </row>
    <row r="831" spans="1:3">
      <c r="A831" s="1" t="s">
        <v>10889</v>
      </c>
      <c r="B831" s="1" t="str">
        <f>_xlfn.TEXTBEFORE(Table3[[#This Row],[all fluxes from min_flux_sum]]," ",,,,"")</f>
        <v>PROSYN-rt1814_c</v>
      </c>
      <c r="C831" s="1">
        <f>_xlfn.NUMBERVALUE(IFERROR(_xlfn.TEXTAFTER(Table3[[#This Row],[all fluxes from min_flux_sum]]," ",-1,,,""),""))</f>
        <v>2.2587996E-11</v>
      </c>
    </row>
    <row r="832" spans="1:3">
      <c r="A832" s="1" t="s">
        <v>10890</v>
      </c>
      <c r="B832" s="1" t="str">
        <f>_xlfn.TEXTBEFORE(Table3[[#This Row],[all fluxes from min_flux_sum]]," ",,,,"")</f>
        <v>PROSYN-rt1814_m</v>
      </c>
      <c r="C832" s="1">
        <f>_xlfn.NUMBERVALUE(IFERROR(_xlfn.TEXTAFTER(Table3[[#This Row],[all fluxes from min_flux_sum]]," ",-1,,,""),""))</f>
        <v>2.2587996E-11</v>
      </c>
    </row>
    <row r="833" spans="1:3">
      <c r="A833" s="1" t="s">
        <v>10891</v>
      </c>
      <c r="B833" s="1" t="str">
        <f>_xlfn.TEXTBEFORE(Table3[[#This Row],[all fluxes from min_flux_sum]]," ",,,,"")</f>
        <v>PROSYN-rt1830</v>
      </c>
      <c r="C833" s="1">
        <f>_xlfn.NUMBERVALUE(IFERROR(_xlfn.TEXTAFTER(Table3[[#This Row],[all fluxes from min_flux_sum]]," ",-1,,,""),""))</f>
        <v>2.4587336099999899E-10</v>
      </c>
    </row>
    <row r="834" spans="1:3">
      <c r="A834" s="1" t="s">
        <v>10892</v>
      </c>
      <c r="B834" s="1" t="str">
        <f>_xlfn.TEXTBEFORE(Table3[[#This Row],[all fluxes from min_flux_sum]]," ",,,,"")</f>
        <v>PROSYN-rt1837</v>
      </c>
      <c r="C834" s="1">
        <f>_xlfn.NUMBERVALUE(IFERROR(_xlfn.TEXTAFTER(Table3[[#This Row],[all fluxes from min_flux_sum]]," ",-1,,,""),""))</f>
        <v>9.8370550999999996E-10</v>
      </c>
    </row>
    <row r="835" spans="1:3">
      <c r="A835" s="1" t="s">
        <v>10893</v>
      </c>
      <c r="B835" s="1" t="str">
        <f>_xlfn.TEXTBEFORE(Table3[[#This Row],[all fluxes from min_flux_sum]]," ",,,,"")</f>
        <v>PROSYN-rt1838</v>
      </c>
      <c r="C835" s="1">
        <f>_xlfn.NUMBERVALUE(IFERROR(_xlfn.TEXTAFTER(Table3[[#This Row],[all fluxes from min_flux_sum]]," ",-1,,,""),""))</f>
        <v>9.9095746999999903E-11</v>
      </c>
    </row>
    <row r="836" spans="1:3">
      <c r="A836" s="1" t="s">
        <v>10894</v>
      </c>
      <c r="B836" s="1" t="str">
        <f>_xlfn.TEXTBEFORE(Table3[[#This Row],[all fluxes from min_flux_sum]]," ",,,,"")</f>
        <v>PROSYN-rt1844</v>
      </c>
      <c r="C836" s="1">
        <f>_xlfn.NUMBERVALUE(IFERROR(_xlfn.TEXTAFTER(Table3[[#This Row],[all fluxes from min_flux_sum]]," ",-1,,,""),""))</f>
        <v>1.7789451300000001E-10</v>
      </c>
    </row>
    <row r="837" spans="1:3">
      <c r="A837" s="1" t="s">
        <v>10895</v>
      </c>
      <c r="B837" s="1" t="str">
        <f>_xlfn.TEXTBEFORE(Table3[[#This Row],[all fluxes from min_flux_sum]]," ",,,,"")</f>
        <v>PROSYN-rt1845</v>
      </c>
      <c r="C837" s="1">
        <f>_xlfn.NUMBERVALUE(IFERROR(_xlfn.TEXTAFTER(Table3[[#This Row],[all fluxes from min_flux_sum]]," ",-1,,,""),""))</f>
        <v>2.5441717899999999E-10</v>
      </c>
    </row>
    <row r="838" spans="1:3">
      <c r="A838" s="1" t="s">
        <v>10896</v>
      </c>
      <c r="B838" s="1" t="str">
        <f>_xlfn.TEXTBEFORE(Table3[[#This Row],[all fluxes from min_flux_sum]]," ",,,,"")</f>
        <v>PROSYN-rt1850_c</v>
      </c>
      <c r="C838" s="1">
        <f>_xlfn.NUMBERVALUE(IFERROR(_xlfn.TEXTAFTER(Table3[[#This Row],[all fluxes from min_flux_sum]]," ",-1,,,""),""))</f>
        <v>1.3402520499999999E-10</v>
      </c>
    </row>
    <row r="839" spans="1:3">
      <c r="A839" s="1" t="s">
        <v>10897</v>
      </c>
      <c r="B839" s="1" t="str">
        <f>_xlfn.TEXTBEFORE(Table3[[#This Row],[all fluxes from min_flux_sum]]," ",,,,"")</f>
        <v>PROSYN-rt1850_m</v>
      </c>
      <c r="C839" s="1">
        <f>_xlfn.NUMBERVALUE(IFERROR(_xlfn.TEXTAFTER(Table3[[#This Row],[all fluxes from min_flux_sum]]," ",-1,,,""),""))</f>
        <v>1.3402520499999999E-10</v>
      </c>
    </row>
    <row r="840" spans="1:3">
      <c r="A840" s="1" t="s">
        <v>10898</v>
      </c>
      <c r="B840" s="1" t="str">
        <f>_xlfn.TEXTBEFORE(Table3[[#This Row],[all fluxes from min_flux_sum]]," ",,,,"")</f>
        <v>PROSYN-rt1852</v>
      </c>
      <c r="C840" s="1">
        <f>_xlfn.NUMBERVALUE(IFERROR(_xlfn.TEXTAFTER(Table3[[#This Row],[all fluxes from min_flux_sum]]," ",-1,,,""),""))</f>
        <v>1.4735559999999999E-12</v>
      </c>
    </row>
    <row r="841" spans="1:3">
      <c r="A841" s="1" t="s">
        <v>10899</v>
      </c>
      <c r="B841" s="1" t="str">
        <f>_xlfn.TEXTBEFORE(Table3[[#This Row],[all fluxes from min_flux_sum]]," ",,,,"")</f>
        <v>PROSYN-rt1860</v>
      </c>
      <c r="C841" s="1">
        <f>_xlfn.NUMBERVALUE(IFERROR(_xlfn.TEXTAFTER(Table3[[#This Row],[all fluxes from min_flux_sum]]," ",-1,,,""),""))</f>
        <v>1.8084265799999999E-10</v>
      </c>
    </row>
    <row r="842" spans="1:3">
      <c r="A842" s="1" t="s">
        <v>10900</v>
      </c>
      <c r="B842" s="1" t="str">
        <f>_xlfn.TEXTBEFORE(Table3[[#This Row],[all fluxes from min_flux_sum]]," ",,,,"")</f>
        <v>PROSYN-rt1878</v>
      </c>
      <c r="C842" s="1">
        <f>_xlfn.NUMBERVALUE(IFERROR(_xlfn.TEXTAFTER(Table3[[#This Row],[all fluxes from min_flux_sum]]," ",-1,,,""),""))</f>
        <v>2.595498193E-9</v>
      </c>
    </row>
    <row r="843" spans="1:3">
      <c r="A843" s="1" t="s">
        <v>10901</v>
      </c>
      <c r="B843" s="1" t="str">
        <f>_xlfn.TEXTBEFORE(Table3[[#This Row],[all fluxes from min_flux_sum]]," ",,,,"")</f>
        <v>PROSYN-rt1883</v>
      </c>
      <c r="C843" s="1">
        <f>_xlfn.NUMBERVALUE(IFERROR(_xlfn.TEXTAFTER(Table3[[#This Row],[all fluxes from min_flux_sum]]," ",-1,,,""),""))</f>
        <v>1.2030718799999899E-10</v>
      </c>
    </row>
    <row r="844" spans="1:3">
      <c r="A844" s="1" t="s">
        <v>10902</v>
      </c>
      <c r="B844" s="1" t="str">
        <f>_xlfn.TEXTBEFORE(Table3[[#This Row],[all fluxes from min_flux_sum]]," ",,,,"")</f>
        <v>PROSYN-rt1893</v>
      </c>
      <c r="C844" s="1">
        <f>_xlfn.NUMBERVALUE(IFERROR(_xlfn.TEXTAFTER(Table3[[#This Row],[all fluxes from min_flux_sum]]," ",-1,,,""),""))</f>
        <v>3.3709903999999898E-11</v>
      </c>
    </row>
    <row r="845" spans="1:3">
      <c r="A845" s="1" t="s">
        <v>10903</v>
      </c>
      <c r="B845" s="1" t="str">
        <f>_xlfn.TEXTBEFORE(Table3[[#This Row],[all fluxes from min_flux_sum]]," ",,,,"")</f>
        <v>PROSYN-rt1896</v>
      </c>
      <c r="C845" s="1">
        <f>_xlfn.NUMBERVALUE(IFERROR(_xlfn.TEXTAFTER(Table3[[#This Row],[all fluxes from min_flux_sum]]," ",-1,,,""),""))</f>
        <v>2.658083734E-9</v>
      </c>
    </row>
    <row r="846" spans="1:3">
      <c r="A846" s="1" t="s">
        <v>10904</v>
      </c>
      <c r="B846" s="1" t="str">
        <f>_xlfn.TEXTBEFORE(Table3[[#This Row],[all fluxes from min_flux_sum]]," ",,,,"")</f>
        <v>PROSYN-rt1908</v>
      </c>
      <c r="C846" s="1">
        <f>_xlfn.NUMBERVALUE(IFERROR(_xlfn.TEXTAFTER(Table3[[#This Row],[all fluxes from min_flux_sum]]," ",-1,,,""),""))</f>
        <v>3.0484565199999998E-10</v>
      </c>
    </row>
    <row r="847" spans="1:3">
      <c r="A847" s="1" t="s">
        <v>10905</v>
      </c>
      <c r="B847" s="1" t="str">
        <f>_xlfn.TEXTBEFORE(Table3[[#This Row],[all fluxes from min_flux_sum]]," ",,,,"")</f>
        <v>PROSYN-rt1924_c</v>
      </c>
      <c r="C847" s="1">
        <f>_xlfn.NUMBERVALUE(IFERROR(_xlfn.TEXTAFTER(Table3[[#This Row],[all fluxes from min_flux_sum]]," ",-1,,,""),""))</f>
        <v>2.2426779999999999E-10</v>
      </c>
    </row>
    <row r="848" spans="1:3">
      <c r="A848" s="1" t="s">
        <v>10906</v>
      </c>
      <c r="B848" s="1" t="str">
        <f>_xlfn.TEXTBEFORE(Table3[[#This Row],[all fluxes from min_flux_sum]]," ",,,,"")</f>
        <v>PROSYN-rt1924_m</v>
      </c>
      <c r="C848" s="1">
        <f>_xlfn.NUMBERVALUE(IFERROR(_xlfn.TEXTAFTER(Table3[[#This Row],[all fluxes from min_flux_sum]]," ",-1,,,""),""))</f>
        <v>2.2426779999999999E-10</v>
      </c>
    </row>
    <row r="849" spans="1:3">
      <c r="A849" s="1" t="s">
        <v>10907</v>
      </c>
      <c r="B849" s="1" t="str">
        <f>_xlfn.TEXTBEFORE(Table3[[#This Row],[all fluxes from min_flux_sum]]," ",,,,"")</f>
        <v>PROSYN-rt1935</v>
      </c>
      <c r="C849" s="1">
        <f>_xlfn.NUMBERVALUE(IFERROR(_xlfn.TEXTAFTER(Table3[[#This Row],[all fluxes from min_flux_sum]]," ",-1,,,""),""))</f>
        <v>2.1759585099999999E-10</v>
      </c>
    </row>
    <row r="850" spans="1:3">
      <c r="A850" s="1" t="s">
        <v>10908</v>
      </c>
      <c r="B850" s="1" t="str">
        <f>_xlfn.TEXTBEFORE(Table3[[#This Row],[all fluxes from min_flux_sum]]," ",,,,"")</f>
        <v>PROSYN-rt1936</v>
      </c>
      <c r="C850" s="1">
        <f>_xlfn.NUMBERVALUE(IFERROR(_xlfn.TEXTAFTER(Table3[[#This Row],[all fluxes from min_flux_sum]]," ",-1,,,""),""))</f>
        <v>3.0847356000000001E-11</v>
      </c>
    </row>
    <row r="851" spans="1:3">
      <c r="A851" s="1" t="s">
        <v>10909</v>
      </c>
      <c r="B851" s="1" t="str">
        <f>_xlfn.TEXTBEFORE(Table3[[#This Row],[all fluxes from min_flux_sum]]," ",,,,"")</f>
        <v>PROSYN-rt1948</v>
      </c>
      <c r="C851" s="1">
        <f>_xlfn.NUMBERVALUE(IFERROR(_xlfn.TEXTAFTER(Table3[[#This Row],[all fluxes from min_flux_sum]]," ",-1,,,""),""))</f>
        <v>3.9364611E-11</v>
      </c>
    </row>
    <row r="852" spans="1:3">
      <c r="A852" s="1" t="s">
        <v>10910</v>
      </c>
      <c r="B852" s="1" t="str">
        <f>_xlfn.TEXTBEFORE(Table3[[#This Row],[all fluxes from min_flux_sum]]," ",,,,"")</f>
        <v>PROSYN-rt1962</v>
      </c>
      <c r="C852" s="1">
        <f>_xlfn.NUMBERVALUE(IFERROR(_xlfn.TEXTAFTER(Table3[[#This Row],[all fluxes from min_flux_sum]]," ",-1,,,""),""))</f>
        <v>4.1340479550000003E-9</v>
      </c>
    </row>
    <row r="853" spans="1:3">
      <c r="A853" s="1" t="s">
        <v>10911</v>
      </c>
      <c r="B853" s="1" t="str">
        <f>_xlfn.TEXTBEFORE(Table3[[#This Row],[all fluxes from min_flux_sum]]," ",,,,"")</f>
        <v>PROSYN-rt1963_c</v>
      </c>
      <c r="C853" s="1">
        <f>_xlfn.NUMBERVALUE(IFERROR(_xlfn.TEXTAFTER(Table3[[#This Row],[all fluxes from min_flux_sum]]," ",-1,,,""),""))</f>
        <v>2.7942245000000001E-10</v>
      </c>
    </row>
    <row r="854" spans="1:3">
      <c r="A854" s="1" t="s">
        <v>10912</v>
      </c>
      <c r="B854" s="1" t="str">
        <f>_xlfn.TEXTBEFORE(Table3[[#This Row],[all fluxes from min_flux_sum]]," ",,,,"")</f>
        <v>PROSYN-rt1963_m</v>
      </c>
      <c r="C854" s="1">
        <f>_xlfn.NUMBERVALUE(IFERROR(_xlfn.TEXTAFTER(Table3[[#This Row],[all fluxes from min_flux_sum]]," ",-1,,,""),""))</f>
        <v>2.7942245000000001E-10</v>
      </c>
    </row>
    <row r="855" spans="1:3">
      <c r="A855" s="1" t="s">
        <v>10913</v>
      </c>
      <c r="B855" s="1" t="str">
        <f>_xlfn.TEXTBEFORE(Table3[[#This Row],[all fluxes from min_flux_sum]]," ",,,,"")</f>
        <v>PROSYN-rt1964</v>
      </c>
      <c r="C855" s="1">
        <f>_xlfn.NUMBERVALUE(IFERROR(_xlfn.TEXTAFTER(Table3[[#This Row],[all fluxes from min_flux_sum]]," ",-1,,,""),""))</f>
        <v>2.3818473899999997E-10</v>
      </c>
    </row>
    <row r="856" spans="1:3">
      <c r="A856" s="1" t="s">
        <v>10914</v>
      </c>
      <c r="B856" s="1" t="str">
        <f>_xlfn.TEXTBEFORE(Table3[[#This Row],[all fluxes from min_flux_sum]]," ",,,,"")</f>
        <v>PROSYN-rt1965</v>
      </c>
      <c r="C856" s="1">
        <f>_xlfn.NUMBERVALUE(IFERROR(_xlfn.TEXTAFTER(Table3[[#This Row],[all fluxes from min_flux_sum]]," ",-1,,,""),""))</f>
        <v>1.5218032999999999E-11</v>
      </c>
    </row>
    <row r="857" spans="1:3">
      <c r="A857" s="1" t="s">
        <v>10915</v>
      </c>
      <c r="B857" s="1" t="str">
        <f>_xlfn.TEXTBEFORE(Table3[[#This Row],[all fluxes from min_flux_sum]]," ",,,,"")</f>
        <v>PROSYN-rt1970</v>
      </c>
      <c r="C857" s="1">
        <f>_xlfn.NUMBERVALUE(IFERROR(_xlfn.TEXTAFTER(Table3[[#This Row],[all fluxes from min_flux_sum]]," ",-1,,,""),""))</f>
        <v>6.8915010299999897E-10</v>
      </c>
    </row>
    <row r="858" spans="1:3">
      <c r="A858" s="1" t="s">
        <v>10916</v>
      </c>
      <c r="B858" s="1" t="str">
        <f>_xlfn.TEXTBEFORE(Table3[[#This Row],[all fluxes from min_flux_sum]]," ",,,,"")</f>
        <v>PROSYN-rt1973</v>
      </c>
      <c r="C858" s="1">
        <f>_xlfn.NUMBERVALUE(IFERROR(_xlfn.TEXTAFTER(Table3[[#This Row],[all fluxes from min_flux_sum]]," ",-1,,,""),""))</f>
        <v>5.4444859600000001E-10</v>
      </c>
    </row>
    <row r="859" spans="1:3">
      <c r="A859" s="1" t="s">
        <v>10917</v>
      </c>
      <c r="B859" s="1" t="str">
        <f>_xlfn.TEXTBEFORE(Table3[[#This Row],[all fluxes from min_flux_sum]]," ",,,,"")</f>
        <v>PROSYN-rt1991</v>
      </c>
      <c r="C859" s="1">
        <f>_xlfn.NUMBERVALUE(IFERROR(_xlfn.TEXTAFTER(Table3[[#This Row],[all fluxes from min_flux_sum]]," ",-1,,,""),""))</f>
        <v>4.7581251400000003E-10</v>
      </c>
    </row>
    <row r="860" spans="1:3">
      <c r="A860" s="1" t="s">
        <v>10918</v>
      </c>
      <c r="B860" s="1" t="str">
        <f>_xlfn.TEXTBEFORE(Table3[[#This Row],[all fluxes from min_flux_sum]]," ",,,,"")</f>
        <v>PROSYN-rt2006</v>
      </c>
      <c r="C860" s="1">
        <f>_xlfn.NUMBERVALUE(IFERROR(_xlfn.TEXTAFTER(Table3[[#This Row],[all fluxes from min_flux_sum]]," ",-1,,,""),""))</f>
        <v>1.3717262130000001E-9</v>
      </c>
    </row>
    <row r="861" spans="1:3">
      <c r="A861" s="1" t="s">
        <v>10919</v>
      </c>
      <c r="B861" s="1" t="str">
        <f>_xlfn.TEXTBEFORE(Table3[[#This Row],[all fluxes from min_flux_sum]]," ",,,,"")</f>
        <v>PROSYN-rt2040</v>
      </c>
      <c r="C861" s="1">
        <f>_xlfn.NUMBERVALUE(IFERROR(_xlfn.TEXTAFTER(Table3[[#This Row],[all fluxes from min_flux_sum]]," ",-1,,,""),""))</f>
        <v>2.89963953E-10</v>
      </c>
    </row>
    <row r="862" spans="1:3">
      <c r="A862" s="1" t="s">
        <v>10920</v>
      </c>
      <c r="B862" s="1" t="str">
        <f>_xlfn.TEXTBEFORE(Table3[[#This Row],[all fluxes from min_flux_sum]]," ",,,,"")</f>
        <v>PROSYN-rt2053</v>
      </c>
      <c r="C862" s="1">
        <f>_xlfn.NUMBERVALUE(IFERROR(_xlfn.TEXTAFTER(Table3[[#This Row],[all fluxes from min_flux_sum]]," ",-1,,,""),""))</f>
        <v>2.0319486000000001E-11</v>
      </c>
    </row>
    <row r="863" spans="1:3">
      <c r="A863" s="1" t="s">
        <v>10921</v>
      </c>
      <c r="B863" s="1" t="str">
        <f>_xlfn.TEXTBEFORE(Table3[[#This Row],[all fluxes from min_flux_sum]]," ",,,,"")</f>
        <v>PROSYN-rt2059_l</v>
      </c>
      <c r="C863" s="1">
        <f>_xlfn.NUMBERVALUE(IFERROR(_xlfn.TEXTAFTER(Table3[[#This Row],[all fluxes from min_flux_sum]]," ",-1,,,""),""))</f>
        <v>7.9682332999999999E-11</v>
      </c>
    </row>
    <row r="864" spans="1:3">
      <c r="A864" s="1" t="s">
        <v>10922</v>
      </c>
      <c r="B864" s="1" t="str">
        <f>_xlfn.TEXTBEFORE(Table3[[#This Row],[all fluxes from min_flux_sum]]," ",,,,"")</f>
        <v>PROSYN-rt2059_rm</v>
      </c>
      <c r="C864" s="1">
        <f>_xlfn.NUMBERVALUE(IFERROR(_xlfn.TEXTAFTER(Table3[[#This Row],[all fluxes from min_flux_sum]]," ",-1,,,""),""))</f>
        <v>7.9682332999999999E-11</v>
      </c>
    </row>
    <row r="865" spans="1:3">
      <c r="A865" s="1" t="s">
        <v>10923</v>
      </c>
      <c r="B865" s="1" t="str">
        <f>_xlfn.TEXTBEFORE(Table3[[#This Row],[all fluxes from min_flux_sum]]," ",,,,"")</f>
        <v>PROSYN-rt2060</v>
      </c>
      <c r="C865" s="1">
        <f>_xlfn.NUMBERVALUE(IFERROR(_xlfn.TEXTAFTER(Table3[[#This Row],[all fluxes from min_flux_sum]]," ",-1,,,""),""))</f>
        <v>6.7008158609999999E-9</v>
      </c>
    </row>
    <row r="866" spans="1:3">
      <c r="A866" s="1" t="s">
        <v>10924</v>
      </c>
      <c r="B866" s="1" t="str">
        <f>_xlfn.TEXTBEFORE(Table3[[#This Row],[all fluxes from min_flux_sum]]," ",,,,"")</f>
        <v>PROSYN-rt2062_c</v>
      </c>
      <c r="C866" s="1">
        <f>_xlfn.NUMBERVALUE(IFERROR(_xlfn.TEXTAFTER(Table3[[#This Row],[all fluxes from min_flux_sum]]," ",-1,,,""),""))</f>
        <v>2.6267008999999999E-11</v>
      </c>
    </row>
    <row r="867" spans="1:3">
      <c r="A867" s="1" t="s">
        <v>10925</v>
      </c>
      <c r="B867" s="1" t="str">
        <f>_xlfn.TEXTBEFORE(Table3[[#This Row],[all fluxes from min_flux_sum]]," ",,,,"")</f>
        <v>PROSYN-rt2062_n</v>
      </c>
      <c r="C867" s="1">
        <f>_xlfn.NUMBERVALUE(IFERROR(_xlfn.TEXTAFTER(Table3[[#This Row],[all fluxes from min_flux_sum]]," ",-1,,,""),""))</f>
        <v>2.6267008999999999E-11</v>
      </c>
    </row>
    <row r="868" spans="1:3">
      <c r="A868" s="1" t="s">
        <v>10926</v>
      </c>
      <c r="B868" s="1" t="str">
        <f>_xlfn.TEXTBEFORE(Table3[[#This Row],[all fluxes from min_flux_sum]]," ",,,,"")</f>
        <v>PROSYN-rt2093</v>
      </c>
      <c r="C868" s="1">
        <f>_xlfn.NUMBERVALUE(IFERROR(_xlfn.TEXTAFTER(Table3[[#This Row],[all fluxes from min_flux_sum]]," ",-1,,,""),""))</f>
        <v>7.3196642999999997E-11</v>
      </c>
    </row>
    <row r="869" spans="1:3">
      <c r="A869" s="1" t="s">
        <v>10927</v>
      </c>
      <c r="B869" s="1" t="str">
        <f>_xlfn.TEXTBEFORE(Table3[[#This Row],[all fluxes from min_flux_sum]]," ",,,,"")</f>
        <v>PROSYN-rt2101_c</v>
      </c>
      <c r="C869" s="1">
        <f>_xlfn.NUMBERVALUE(IFERROR(_xlfn.TEXTAFTER(Table3[[#This Row],[all fluxes from min_flux_sum]]," ",-1,,,""),""))</f>
        <v>1.2701572E-11</v>
      </c>
    </row>
    <row r="870" spans="1:3">
      <c r="A870" s="1" t="s">
        <v>10928</v>
      </c>
      <c r="B870" s="1" t="str">
        <f>_xlfn.TEXTBEFORE(Table3[[#This Row],[all fluxes from min_flux_sum]]," ",,,,"")</f>
        <v>PROSYN-rt2101_e</v>
      </c>
      <c r="C870" s="1">
        <f>_xlfn.NUMBERVALUE(IFERROR(_xlfn.TEXTAFTER(Table3[[#This Row],[all fluxes from min_flux_sum]]," ",-1,,,""),""))</f>
        <v>1.2701572E-11</v>
      </c>
    </row>
    <row r="871" spans="1:3">
      <c r="A871" s="1" t="s">
        <v>10929</v>
      </c>
      <c r="B871" s="1" t="str">
        <f>_xlfn.TEXTBEFORE(Table3[[#This Row],[all fluxes from min_flux_sum]]," ",,,,"")</f>
        <v>PROSYN-rt2107</v>
      </c>
      <c r="C871" s="1">
        <f>_xlfn.NUMBERVALUE(IFERROR(_xlfn.TEXTAFTER(Table3[[#This Row],[all fluxes from min_flux_sum]]," ",-1,,,""),""))</f>
        <v>3.8506537600000001E-10</v>
      </c>
    </row>
    <row r="872" spans="1:3">
      <c r="A872" s="1" t="s">
        <v>10930</v>
      </c>
      <c r="B872" s="1" t="str">
        <f>_xlfn.TEXTBEFORE(Table3[[#This Row],[all fluxes from min_flux_sum]]," ",,,,"")</f>
        <v>PROSYN-rt2116</v>
      </c>
      <c r="C872" s="1">
        <f>_xlfn.NUMBERVALUE(IFERROR(_xlfn.TEXTAFTER(Table3[[#This Row],[all fluxes from min_flux_sum]]," ",-1,,,""),""))</f>
        <v>9.7355319999999994E-12</v>
      </c>
    </row>
    <row r="873" spans="1:3">
      <c r="A873" s="1" t="s">
        <v>10931</v>
      </c>
      <c r="B873" s="1" t="str">
        <f>_xlfn.TEXTBEFORE(Table3[[#This Row],[all fluxes from min_flux_sum]]," ",,,,"")</f>
        <v>PROSYN-rt2136</v>
      </c>
      <c r="C873" s="1">
        <f>_xlfn.NUMBERVALUE(IFERROR(_xlfn.TEXTAFTER(Table3[[#This Row],[all fluxes from min_flux_sum]]," ",-1,,,""),""))</f>
        <v>2.4393744900000001E-10</v>
      </c>
    </row>
    <row r="874" spans="1:3">
      <c r="A874" s="1" t="s">
        <v>10932</v>
      </c>
      <c r="B874" s="1" t="str">
        <f>_xlfn.TEXTBEFORE(Table3[[#This Row],[all fluxes from min_flux_sum]]," ",,,,"")</f>
        <v>PROSYN-rt2146</v>
      </c>
      <c r="C874" s="1">
        <f>_xlfn.NUMBERVALUE(IFERROR(_xlfn.TEXTAFTER(Table3[[#This Row],[all fluxes from min_flux_sum]]," ",-1,,,""),""))</f>
        <v>4.0930061600000002E-10</v>
      </c>
    </row>
    <row r="875" spans="1:3">
      <c r="A875" s="1" t="s">
        <v>10933</v>
      </c>
      <c r="B875" s="1" t="str">
        <f>_xlfn.TEXTBEFORE(Table3[[#This Row],[all fluxes from min_flux_sum]]," ",,,,"")</f>
        <v>PROSYN-rt2172</v>
      </c>
      <c r="C875" s="1">
        <f>_xlfn.NUMBERVALUE(IFERROR(_xlfn.TEXTAFTER(Table3[[#This Row],[all fluxes from min_flux_sum]]," ",-1,,,""),""))</f>
        <v>1.082767109E-9</v>
      </c>
    </row>
    <row r="876" spans="1:3">
      <c r="A876" s="1" t="s">
        <v>10934</v>
      </c>
      <c r="B876" s="1" t="str">
        <f>_xlfn.TEXTBEFORE(Table3[[#This Row],[all fluxes from min_flux_sum]]," ",,,,"")</f>
        <v>PROSYN-rt2173</v>
      </c>
      <c r="C876" s="1">
        <f>_xlfn.NUMBERVALUE(IFERROR(_xlfn.TEXTAFTER(Table3[[#This Row],[all fluxes from min_flux_sum]]," ",-1,,,""),""))</f>
        <v>3.6417189059999998E-9</v>
      </c>
    </row>
    <row r="877" spans="1:3">
      <c r="A877" s="1" t="s">
        <v>10935</v>
      </c>
      <c r="B877" s="1" t="str">
        <f>_xlfn.TEXTBEFORE(Table3[[#This Row],[all fluxes from min_flux_sum]]," ",,,,"")</f>
        <v>PROSYN-rt2183</v>
      </c>
      <c r="C877" s="1">
        <f>_xlfn.NUMBERVALUE(IFERROR(_xlfn.TEXTAFTER(Table3[[#This Row],[all fluxes from min_flux_sum]]," ",-1,,,""),""))</f>
        <v>5.4379037400000001E-10</v>
      </c>
    </row>
    <row r="878" spans="1:3">
      <c r="A878" s="1" t="s">
        <v>10936</v>
      </c>
      <c r="B878" s="1" t="str">
        <f>_xlfn.TEXTBEFORE(Table3[[#This Row],[all fluxes from min_flux_sum]]," ",,,,"")</f>
        <v>PROSYN-rt2190</v>
      </c>
      <c r="C878" s="1">
        <f>_xlfn.NUMBERVALUE(IFERROR(_xlfn.TEXTAFTER(Table3[[#This Row],[all fluxes from min_flux_sum]]," ",-1,,,""),""))</f>
        <v>2.10588057E-10</v>
      </c>
    </row>
    <row r="879" spans="1:3">
      <c r="A879" s="1" t="s">
        <v>10937</v>
      </c>
      <c r="B879" s="1" t="str">
        <f>_xlfn.TEXTBEFORE(Table3[[#This Row],[all fluxes from min_flux_sum]]," ",,,,"")</f>
        <v>PROSYN-rt2202</v>
      </c>
      <c r="C879" s="1">
        <f>_xlfn.NUMBERVALUE(IFERROR(_xlfn.TEXTAFTER(Table3[[#This Row],[all fluxes from min_flux_sum]]," ",-1,,,""),""))</f>
        <v>3.72150291E-10</v>
      </c>
    </row>
    <row r="880" spans="1:3">
      <c r="A880" s="1" t="s">
        <v>10938</v>
      </c>
      <c r="B880" s="1" t="str">
        <f>_xlfn.TEXTBEFORE(Table3[[#This Row],[all fluxes from min_flux_sum]]," ",,,,"")</f>
        <v>PROSYN-rt2204</v>
      </c>
      <c r="C880" s="1">
        <f>_xlfn.NUMBERVALUE(IFERROR(_xlfn.TEXTAFTER(Table3[[#This Row],[all fluxes from min_flux_sum]]," ",-1,,,""),""))</f>
        <v>3.0117003999999998E-11</v>
      </c>
    </row>
    <row r="881" spans="1:3">
      <c r="A881" s="1" t="s">
        <v>10939</v>
      </c>
      <c r="B881" s="1" t="str">
        <f>_xlfn.TEXTBEFORE(Table3[[#This Row],[all fluxes from min_flux_sum]]," ",,,,"")</f>
        <v>PROSYN-rt2220</v>
      </c>
      <c r="C881" s="1">
        <f>_xlfn.NUMBERVALUE(IFERROR(_xlfn.TEXTAFTER(Table3[[#This Row],[all fluxes from min_flux_sum]]," ",-1,,,""),""))</f>
        <v>1.45522763E-10</v>
      </c>
    </row>
    <row r="882" spans="1:3">
      <c r="A882" s="1" t="s">
        <v>10940</v>
      </c>
      <c r="B882" s="1" t="str">
        <f>_xlfn.TEXTBEFORE(Table3[[#This Row],[all fluxes from min_flux_sum]]," ",,,,"")</f>
        <v>PROSYN-rt2224</v>
      </c>
      <c r="C882" s="1">
        <f>_xlfn.NUMBERVALUE(IFERROR(_xlfn.TEXTAFTER(Table3[[#This Row],[all fluxes from min_flux_sum]]," ",-1,,,""),""))</f>
        <v>2.9832078899999899E-10</v>
      </c>
    </row>
    <row r="883" spans="1:3">
      <c r="A883" s="1" t="s">
        <v>10941</v>
      </c>
      <c r="B883" s="1" t="str">
        <f>_xlfn.TEXTBEFORE(Table3[[#This Row],[all fluxes from min_flux_sum]]," ",,,,"")</f>
        <v>PROSYN-rt2234_c</v>
      </c>
      <c r="C883" s="1">
        <f>_xlfn.NUMBERVALUE(IFERROR(_xlfn.TEXTAFTER(Table3[[#This Row],[all fluxes from min_flux_sum]]," ",-1,,,""),""))</f>
        <v>1.8029816769999999E-9</v>
      </c>
    </row>
    <row r="884" spans="1:3">
      <c r="A884" s="1" t="s">
        <v>10942</v>
      </c>
      <c r="B884" s="1" t="str">
        <f>_xlfn.TEXTBEFORE(Table3[[#This Row],[all fluxes from min_flux_sum]]," ",,,,"")</f>
        <v>PROSYN-rt2234_m</v>
      </c>
      <c r="C884" s="1">
        <f>_xlfn.NUMBERVALUE(IFERROR(_xlfn.TEXTAFTER(Table3[[#This Row],[all fluxes from min_flux_sum]]," ",-1,,,""),""))</f>
        <v>1.8029816769999999E-9</v>
      </c>
    </row>
    <row r="885" spans="1:3">
      <c r="A885" s="1" t="s">
        <v>10943</v>
      </c>
      <c r="B885" s="1" t="str">
        <f>_xlfn.TEXTBEFORE(Table3[[#This Row],[all fluxes from min_flux_sum]]," ",,,,"")</f>
        <v>PROSYN-rt2239</v>
      </c>
      <c r="C885" s="1">
        <f>_xlfn.NUMBERVALUE(IFERROR(_xlfn.TEXTAFTER(Table3[[#This Row],[all fluxes from min_flux_sum]]," ",-1,,,""),""))</f>
        <v>2.2007092699999999E-10</v>
      </c>
    </row>
    <row r="886" spans="1:3">
      <c r="A886" s="1" t="s">
        <v>10944</v>
      </c>
      <c r="B886" s="1" t="str">
        <f>_xlfn.TEXTBEFORE(Table3[[#This Row],[all fluxes from min_flux_sum]]," ",,,,"")</f>
        <v>PROSYN-rt2245</v>
      </c>
      <c r="C886" s="1">
        <f>_xlfn.NUMBERVALUE(IFERROR(_xlfn.TEXTAFTER(Table3[[#This Row],[all fluxes from min_flux_sum]]," ",-1,,,""),""))</f>
        <v>3.2999528536E-8</v>
      </c>
    </row>
    <row r="887" spans="1:3">
      <c r="A887" s="1" t="s">
        <v>10945</v>
      </c>
      <c r="B887" s="1" t="str">
        <f>_xlfn.TEXTBEFORE(Table3[[#This Row],[all fluxes from min_flux_sum]]," ",,,,"")</f>
        <v>PROSYN-rt2246</v>
      </c>
      <c r="C887" s="1">
        <f>_xlfn.NUMBERVALUE(IFERROR(_xlfn.TEXTAFTER(Table3[[#This Row],[all fluxes from min_flux_sum]]," ",-1,,,""),""))</f>
        <v>1.2340662531999999E-8</v>
      </c>
    </row>
    <row r="888" spans="1:3">
      <c r="A888" s="1" t="s">
        <v>10946</v>
      </c>
      <c r="B888" s="1" t="str">
        <f>_xlfn.TEXTBEFORE(Table3[[#This Row],[all fluxes from min_flux_sum]]," ",,,,"")</f>
        <v>PROSYN-rt2265</v>
      </c>
      <c r="C888" s="1">
        <f>_xlfn.NUMBERVALUE(IFERROR(_xlfn.TEXTAFTER(Table3[[#This Row],[all fluxes from min_flux_sum]]," ",-1,,,""),""))</f>
        <v>2.14852923E-10</v>
      </c>
    </row>
    <row r="889" spans="1:3">
      <c r="A889" s="1" t="s">
        <v>10947</v>
      </c>
      <c r="B889" s="1" t="str">
        <f>_xlfn.TEXTBEFORE(Table3[[#This Row],[all fluxes from min_flux_sum]]," ",,,,"")</f>
        <v>PROSYN-rt2267</v>
      </c>
      <c r="C889" s="1">
        <f>_xlfn.NUMBERVALUE(IFERROR(_xlfn.TEXTAFTER(Table3[[#This Row],[all fluxes from min_flux_sum]]," ",-1,,,""),""))</f>
        <v>1.587988326E-9</v>
      </c>
    </row>
    <row r="890" spans="1:3">
      <c r="A890" s="1" t="s">
        <v>10948</v>
      </c>
      <c r="B890" s="1" t="str">
        <f>_xlfn.TEXTBEFORE(Table3[[#This Row],[all fluxes from min_flux_sum]]," ",,,,"")</f>
        <v>PROSYN-rt2279</v>
      </c>
      <c r="C890" s="1">
        <f>_xlfn.NUMBERVALUE(IFERROR(_xlfn.TEXTAFTER(Table3[[#This Row],[all fluxes from min_flux_sum]]," ",-1,,,""),""))</f>
        <v>3.9213474500000001E-10</v>
      </c>
    </row>
    <row r="891" spans="1:3">
      <c r="A891" s="1" t="s">
        <v>10949</v>
      </c>
      <c r="B891" s="1" t="str">
        <f>_xlfn.TEXTBEFORE(Table3[[#This Row],[all fluxes from min_flux_sum]]," ",,,,"")</f>
        <v>PROSYN-rt2297_l</v>
      </c>
      <c r="C891" s="1">
        <f>_xlfn.NUMBERVALUE(IFERROR(_xlfn.TEXTAFTER(Table3[[#This Row],[all fluxes from min_flux_sum]]," ",-1,,,""),""))</f>
        <v>8.5704780000000005E-12</v>
      </c>
    </row>
    <row r="892" spans="1:3">
      <c r="A892" s="1" t="s">
        <v>10950</v>
      </c>
      <c r="B892" s="1" t="str">
        <f>_xlfn.TEXTBEFORE(Table3[[#This Row],[all fluxes from min_flux_sum]]," ",,,,"")</f>
        <v>PROSYN-rt2297_rm</v>
      </c>
      <c r="C892" s="1">
        <f>_xlfn.NUMBERVALUE(IFERROR(_xlfn.TEXTAFTER(Table3[[#This Row],[all fluxes from min_flux_sum]]," ",-1,,,""),""))</f>
        <v>8.5704780000000005E-12</v>
      </c>
    </row>
    <row r="893" spans="1:3">
      <c r="A893" s="1" t="s">
        <v>10951</v>
      </c>
      <c r="B893" s="1" t="str">
        <f>_xlfn.TEXTBEFORE(Table3[[#This Row],[all fluxes from min_flux_sum]]," ",,,,"")</f>
        <v>PROSYN-rt2305</v>
      </c>
      <c r="C893" s="1">
        <f>_xlfn.NUMBERVALUE(IFERROR(_xlfn.TEXTAFTER(Table3[[#This Row],[all fluxes from min_flux_sum]]," ",-1,,,""),""))</f>
        <v>2.52402903E-9</v>
      </c>
    </row>
    <row r="894" spans="1:3">
      <c r="A894" s="1" t="s">
        <v>10952</v>
      </c>
      <c r="B894" s="1" t="str">
        <f>_xlfn.TEXTBEFORE(Table3[[#This Row],[all fluxes from min_flux_sum]]," ",,,,"")</f>
        <v>PROSYN-rt2306</v>
      </c>
      <c r="C894" s="1">
        <f>_xlfn.NUMBERVALUE(IFERROR(_xlfn.TEXTAFTER(Table3[[#This Row],[all fluxes from min_flux_sum]]," ",-1,,,""),""))</f>
        <v>5.8849430660000002E-9</v>
      </c>
    </row>
    <row r="895" spans="1:3">
      <c r="A895" s="1" t="s">
        <v>10953</v>
      </c>
      <c r="B895" s="1" t="str">
        <f>_xlfn.TEXTBEFORE(Table3[[#This Row],[all fluxes from min_flux_sum]]," ",,,,"")</f>
        <v>PROSYN-rt2309</v>
      </c>
      <c r="C895" s="1">
        <f>_xlfn.NUMBERVALUE(IFERROR(_xlfn.TEXTAFTER(Table3[[#This Row],[all fluxes from min_flux_sum]]," ",-1,,,""),""))</f>
        <v>3.7737909799999998E-10</v>
      </c>
    </row>
    <row r="896" spans="1:3">
      <c r="A896" s="1" t="s">
        <v>10954</v>
      </c>
      <c r="B896" s="1" t="str">
        <f>_xlfn.TEXTBEFORE(Table3[[#This Row],[all fluxes from min_flux_sum]]," ",,,,"")</f>
        <v>PROSYN-rt2312</v>
      </c>
      <c r="C896" s="1">
        <f>_xlfn.NUMBERVALUE(IFERROR(_xlfn.TEXTAFTER(Table3[[#This Row],[all fluxes from min_flux_sum]]," ",-1,,,""),""))</f>
        <v>1.4305660599999999E-10</v>
      </c>
    </row>
    <row r="897" spans="1:3">
      <c r="A897" s="1" t="s">
        <v>10955</v>
      </c>
      <c r="B897" s="1" t="str">
        <f>_xlfn.TEXTBEFORE(Table3[[#This Row],[all fluxes from min_flux_sum]]," ",,,,"")</f>
        <v>PROSYN-rt2317</v>
      </c>
      <c r="C897" s="1">
        <f>_xlfn.NUMBERVALUE(IFERROR(_xlfn.TEXTAFTER(Table3[[#This Row],[all fluxes from min_flux_sum]]," ",-1,,,""),""))</f>
        <v>7.3593966999999998E-9</v>
      </c>
    </row>
    <row r="898" spans="1:3">
      <c r="A898" s="1" t="s">
        <v>10956</v>
      </c>
      <c r="B898" s="1" t="str">
        <f>_xlfn.TEXTBEFORE(Table3[[#This Row],[all fluxes from min_flux_sum]]," ",,,,"")</f>
        <v>PROSYN-rt2336</v>
      </c>
      <c r="C898" s="1">
        <f>_xlfn.NUMBERVALUE(IFERROR(_xlfn.TEXTAFTER(Table3[[#This Row],[all fluxes from min_flux_sum]]," ",-1,,,""),""))</f>
        <v>1.92924461E-10</v>
      </c>
    </row>
    <row r="899" spans="1:3">
      <c r="A899" s="1" t="s">
        <v>10957</v>
      </c>
      <c r="B899" s="1" t="str">
        <f>_xlfn.TEXTBEFORE(Table3[[#This Row],[all fluxes from min_flux_sum]]," ",,,,"")</f>
        <v>PROSYN-rt2348</v>
      </c>
      <c r="C899" s="1">
        <f>_xlfn.NUMBERVALUE(IFERROR(_xlfn.TEXTAFTER(Table3[[#This Row],[all fluxes from min_flux_sum]]," ",-1,,,""),""))</f>
        <v>2.6028983459999999E-9</v>
      </c>
    </row>
    <row r="900" spans="1:3">
      <c r="A900" s="1" t="s">
        <v>10958</v>
      </c>
      <c r="B900" s="1" t="str">
        <f>_xlfn.TEXTBEFORE(Table3[[#This Row],[all fluxes from min_flux_sum]]," ",,,,"")</f>
        <v>PROSYN-rt2354</v>
      </c>
      <c r="C900" s="1">
        <f>_xlfn.NUMBERVALUE(IFERROR(_xlfn.TEXTAFTER(Table3[[#This Row],[all fluxes from min_flux_sum]]," ",-1,,,""),""))</f>
        <v>3.4642633999999998E-11</v>
      </c>
    </row>
    <row r="901" spans="1:3">
      <c r="A901" s="1" t="s">
        <v>10959</v>
      </c>
      <c r="B901" s="1" t="str">
        <f>_xlfn.TEXTBEFORE(Table3[[#This Row],[all fluxes from min_flux_sum]]," ",,,,"")</f>
        <v>PROSYN-rt2385</v>
      </c>
      <c r="C901" s="1">
        <f>_xlfn.NUMBERVALUE(IFERROR(_xlfn.TEXTAFTER(Table3[[#This Row],[all fluxes from min_flux_sum]]," ",-1,,,""),""))</f>
        <v>1.6486812279999999E-9</v>
      </c>
    </row>
    <row r="902" spans="1:3">
      <c r="A902" s="1" t="s">
        <v>10960</v>
      </c>
      <c r="B902" s="1" t="str">
        <f>_xlfn.TEXTBEFORE(Table3[[#This Row],[all fluxes from min_flux_sum]]," ",,,,"")</f>
        <v>PROSYN-rt2393</v>
      </c>
      <c r="C902" s="1">
        <f>_xlfn.NUMBERVALUE(IFERROR(_xlfn.TEXTAFTER(Table3[[#This Row],[all fluxes from min_flux_sum]]," ",-1,,,""),""))</f>
        <v>1.1385673E-11</v>
      </c>
    </row>
    <row r="903" spans="1:3">
      <c r="A903" s="1" t="s">
        <v>10961</v>
      </c>
      <c r="B903" s="1" t="str">
        <f>_xlfn.TEXTBEFORE(Table3[[#This Row],[all fluxes from min_flux_sum]]," ",,,,"")</f>
        <v>PROSYN-rt2416</v>
      </c>
      <c r="C903" s="1">
        <f>_xlfn.NUMBERVALUE(IFERROR(_xlfn.TEXTAFTER(Table3[[#This Row],[all fluxes from min_flux_sum]]," ",-1,,,""),""))</f>
        <v>1.83835569E-10</v>
      </c>
    </row>
    <row r="904" spans="1:3">
      <c r="A904" s="1" t="s">
        <v>10962</v>
      </c>
      <c r="B904" s="1" t="str">
        <f>_xlfn.TEXTBEFORE(Table3[[#This Row],[all fluxes from min_flux_sum]]," ",,,,"")</f>
        <v>PROSYN-rt2434_m</v>
      </c>
      <c r="C904" s="1">
        <f>_xlfn.NUMBERVALUE(IFERROR(_xlfn.TEXTAFTER(Table3[[#This Row],[all fluxes from min_flux_sum]]," ",-1,,,""),""))</f>
        <v>3.8635258999999899E-10</v>
      </c>
    </row>
    <row r="905" spans="1:3">
      <c r="A905" s="1" t="s">
        <v>10963</v>
      </c>
      <c r="B905" s="1" t="str">
        <f>_xlfn.TEXTBEFORE(Table3[[#This Row],[all fluxes from min_flux_sum]]," ",,,,"")</f>
        <v>PROSYN-rt2434_v</v>
      </c>
      <c r="C905" s="1">
        <f>_xlfn.NUMBERVALUE(IFERROR(_xlfn.TEXTAFTER(Table3[[#This Row],[all fluxes from min_flux_sum]]," ",-1,,,""),""))</f>
        <v>3.8635258999999899E-10</v>
      </c>
    </row>
    <row r="906" spans="1:3">
      <c r="A906" s="1" t="s">
        <v>10964</v>
      </c>
      <c r="B906" s="1" t="str">
        <f>_xlfn.TEXTBEFORE(Table3[[#This Row],[all fluxes from min_flux_sum]]," ",,,,"")</f>
        <v>PROSYN-rt2443</v>
      </c>
      <c r="C906" s="1">
        <f>_xlfn.NUMBERVALUE(IFERROR(_xlfn.TEXTAFTER(Table3[[#This Row],[all fluxes from min_flux_sum]]," ",-1,,,""),""))</f>
        <v>1.0490386443000001E-8</v>
      </c>
    </row>
    <row r="907" spans="1:3">
      <c r="A907" s="1" t="s">
        <v>10965</v>
      </c>
      <c r="B907" s="1" t="str">
        <f>_xlfn.TEXTBEFORE(Table3[[#This Row],[all fluxes from min_flux_sum]]," ",,,,"")</f>
        <v>PROSYN-rt2444</v>
      </c>
      <c r="C907" s="1">
        <f>_xlfn.NUMBERVALUE(IFERROR(_xlfn.TEXTAFTER(Table3[[#This Row],[all fluxes from min_flux_sum]]," ",-1,,,""),""))</f>
        <v>3.0690825099999998E-10</v>
      </c>
    </row>
    <row r="908" spans="1:3">
      <c r="A908" s="1" t="s">
        <v>10966</v>
      </c>
      <c r="B908" s="1" t="str">
        <f>_xlfn.TEXTBEFORE(Table3[[#This Row],[all fluxes from min_flux_sum]]," ",,,,"")</f>
        <v>PROSYN-rt2473</v>
      </c>
      <c r="C908" s="1">
        <f>_xlfn.NUMBERVALUE(IFERROR(_xlfn.TEXTAFTER(Table3[[#This Row],[all fluxes from min_flux_sum]]," ",-1,,,""),""))</f>
        <v>1.053288036E-9</v>
      </c>
    </row>
    <row r="909" spans="1:3">
      <c r="A909" s="1" t="s">
        <v>10967</v>
      </c>
      <c r="B909" s="1" t="str">
        <f>_xlfn.TEXTBEFORE(Table3[[#This Row],[all fluxes from min_flux_sum]]," ",,,,"")</f>
        <v>PROSYN-rt2477</v>
      </c>
      <c r="C909" s="1">
        <f>_xlfn.NUMBERVALUE(IFERROR(_xlfn.TEXTAFTER(Table3[[#This Row],[all fluxes from min_flux_sum]]," ",-1,,,""),""))</f>
        <v>8.0004610400000002E-10</v>
      </c>
    </row>
    <row r="910" spans="1:3">
      <c r="A910" s="1" t="s">
        <v>10968</v>
      </c>
      <c r="B910" s="1" t="str">
        <f>_xlfn.TEXTBEFORE(Table3[[#This Row],[all fluxes from min_flux_sum]]," ",,,,"")</f>
        <v>PROSYN-rt2501</v>
      </c>
      <c r="C910" s="1">
        <f>_xlfn.NUMBERVALUE(IFERROR(_xlfn.TEXTAFTER(Table3[[#This Row],[all fluxes from min_flux_sum]]," ",-1,,,""),""))</f>
        <v>1.2190979899999999E-10</v>
      </c>
    </row>
    <row r="911" spans="1:3">
      <c r="A911" s="1" t="s">
        <v>10969</v>
      </c>
      <c r="B911" s="1" t="str">
        <f>_xlfn.TEXTBEFORE(Table3[[#This Row],[all fluxes from min_flux_sum]]," ",,,,"")</f>
        <v>PROSYN-rt2517_c</v>
      </c>
      <c r="C911" s="1">
        <f>_xlfn.NUMBERVALUE(IFERROR(_xlfn.TEXTAFTER(Table3[[#This Row],[all fluxes from min_flux_sum]]," ",-1,,,""),""))</f>
        <v>4.4209242999999998E-11</v>
      </c>
    </row>
    <row r="912" spans="1:3">
      <c r="A912" s="1" t="s">
        <v>10970</v>
      </c>
      <c r="B912" s="1" t="str">
        <f>_xlfn.TEXTBEFORE(Table3[[#This Row],[all fluxes from min_flux_sum]]," ",,,,"")</f>
        <v>PROSYN-rt2517_v</v>
      </c>
      <c r="C912" s="1">
        <f>_xlfn.NUMBERVALUE(IFERROR(_xlfn.TEXTAFTER(Table3[[#This Row],[all fluxes from min_flux_sum]]," ",-1,,,""),""))</f>
        <v>4.4209242999999998E-11</v>
      </c>
    </row>
    <row r="913" spans="1:3">
      <c r="A913" s="1" t="s">
        <v>10971</v>
      </c>
      <c r="B913" s="1" t="str">
        <f>_xlfn.TEXTBEFORE(Table3[[#This Row],[all fluxes from min_flux_sum]]," ",,,,"")</f>
        <v>PROSYN-rt2532</v>
      </c>
      <c r="C913" s="1">
        <f>_xlfn.NUMBERVALUE(IFERROR(_xlfn.TEXTAFTER(Table3[[#This Row],[all fluxes from min_flux_sum]]," ",-1,,,""),""))</f>
        <v>1.2820016E-10</v>
      </c>
    </row>
    <row r="914" spans="1:3">
      <c r="A914" s="1" t="s">
        <v>10972</v>
      </c>
      <c r="B914" s="1" t="str">
        <f>_xlfn.TEXTBEFORE(Table3[[#This Row],[all fluxes from min_flux_sum]]," ",,,,"")</f>
        <v>PROSYN-rt2544</v>
      </c>
      <c r="C914" s="1">
        <f>_xlfn.NUMBERVALUE(IFERROR(_xlfn.TEXTAFTER(Table3[[#This Row],[all fluxes from min_flux_sum]]," ",-1,,,""),""))</f>
        <v>2.2429984199999999E-10</v>
      </c>
    </row>
    <row r="915" spans="1:3">
      <c r="A915" s="1" t="s">
        <v>10973</v>
      </c>
      <c r="B915" s="1" t="str">
        <f>_xlfn.TEXTBEFORE(Table3[[#This Row],[all fluxes from min_flux_sum]]," ",,,,"")</f>
        <v>PROSYN-rt2566</v>
      </c>
      <c r="C915" s="1">
        <f>_xlfn.NUMBERVALUE(IFERROR(_xlfn.TEXTAFTER(Table3[[#This Row],[all fluxes from min_flux_sum]]," ",-1,,,""),""))</f>
        <v>1.8244644999999999E-11</v>
      </c>
    </row>
    <row r="916" spans="1:3">
      <c r="A916" s="1" t="s">
        <v>10974</v>
      </c>
      <c r="B916" s="1" t="str">
        <f>_xlfn.TEXTBEFORE(Table3[[#This Row],[all fluxes from min_flux_sum]]," ",,,,"")</f>
        <v>PROSYN-rt2569</v>
      </c>
      <c r="C916" s="1">
        <f>_xlfn.NUMBERVALUE(IFERROR(_xlfn.TEXTAFTER(Table3[[#This Row],[all fluxes from min_flux_sum]]," ",-1,,,""),""))</f>
        <v>1.4486246370000001E-9</v>
      </c>
    </row>
    <row r="917" spans="1:3">
      <c r="A917" s="1" t="s">
        <v>10975</v>
      </c>
      <c r="B917" s="1" t="str">
        <f>_xlfn.TEXTBEFORE(Table3[[#This Row],[all fluxes from min_flux_sum]]," ",,,,"")</f>
        <v>PROSYN-rt2573</v>
      </c>
      <c r="C917" s="1">
        <f>_xlfn.NUMBERVALUE(IFERROR(_xlfn.TEXTAFTER(Table3[[#This Row],[all fluxes from min_flux_sum]]," ",-1,,,""),""))</f>
        <v>7.8224706999999999E-11</v>
      </c>
    </row>
    <row r="918" spans="1:3">
      <c r="A918" s="1" t="s">
        <v>10976</v>
      </c>
      <c r="B918" s="1" t="str">
        <f>_xlfn.TEXTBEFORE(Table3[[#This Row],[all fluxes from min_flux_sum]]," ",,,,"")</f>
        <v>PROSYN-rt2574</v>
      </c>
      <c r="C918" s="1">
        <f>_xlfn.NUMBERVALUE(IFERROR(_xlfn.TEXTAFTER(Table3[[#This Row],[all fluxes from min_flux_sum]]," ",-1,,,""),""))</f>
        <v>9.2725329999999895E-12</v>
      </c>
    </row>
    <row r="919" spans="1:3">
      <c r="A919" s="1" t="s">
        <v>10977</v>
      </c>
      <c r="B919" s="1" t="str">
        <f>_xlfn.TEXTBEFORE(Table3[[#This Row],[all fluxes from min_flux_sum]]," ",,,,"")</f>
        <v>PROSYN-rt2577</v>
      </c>
      <c r="C919" s="1">
        <f>_xlfn.NUMBERVALUE(IFERROR(_xlfn.TEXTAFTER(Table3[[#This Row],[all fluxes from min_flux_sum]]," ",-1,,,""),""))</f>
        <v>1.31332923999999E-10</v>
      </c>
    </row>
    <row r="920" spans="1:3">
      <c r="A920" s="1" t="s">
        <v>10978</v>
      </c>
      <c r="B920" s="1" t="str">
        <f>_xlfn.TEXTBEFORE(Table3[[#This Row],[all fluxes from min_flux_sum]]," ",,,,"")</f>
        <v>PROSYN-rt2578</v>
      </c>
      <c r="C920" s="1">
        <f>_xlfn.NUMBERVALUE(IFERROR(_xlfn.TEXTAFTER(Table3[[#This Row],[all fluxes from min_flux_sum]]," ",-1,,,""),""))</f>
        <v>5.3019270999999897E-11</v>
      </c>
    </row>
    <row r="921" spans="1:3">
      <c r="A921" s="1" t="s">
        <v>10979</v>
      </c>
      <c r="B921" s="1" t="str">
        <f>_xlfn.TEXTBEFORE(Table3[[#This Row],[all fluxes from min_flux_sum]]," ",,,,"")</f>
        <v>PROSYN-rt2593</v>
      </c>
      <c r="C921" s="1">
        <f>_xlfn.NUMBERVALUE(IFERROR(_xlfn.TEXTAFTER(Table3[[#This Row],[all fluxes from min_flux_sum]]," ",-1,,,""),""))</f>
        <v>3.25855687E-10</v>
      </c>
    </row>
    <row r="922" spans="1:3">
      <c r="A922" s="1" t="s">
        <v>10980</v>
      </c>
      <c r="B922" s="1" t="str">
        <f>_xlfn.TEXTBEFORE(Table3[[#This Row],[all fluxes from min_flux_sum]]," ",,,,"")</f>
        <v>PROSYN-rt2613</v>
      </c>
      <c r="C922" s="1">
        <f>_xlfn.NUMBERVALUE(IFERROR(_xlfn.TEXTAFTER(Table3[[#This Row],[all fluxes from min_flux_sum]]," ",-1,,,""),""))</f>
        <v>1.376917922E-9</v>
      </c>
    </row>
    <row r="923" spans="1:3">
      <c r="A923" s="1" t="s">
        <v>10981</v>
      </c>
      <c r="B923" s="1" t="str">
        <f>_xlfn.TEXTBEFORE(Table3[[#This Row],[all fluxes from min_flux_sum]]," ",,,,"")</f>
        <v>PROSYN-rt2621</v>
      </c>
      <c r="C923" s="1">
        <f>_xlfn.NUMBERVALUE(IFERROR(_xlfn.TEXTAFTER(Table3[[#This Row],[all fluxes from min_flux_sum]]," ",-1,,,""),""))</f>
        <v>3.8622230180000003E-9</v>
      </c>
    </row>
    <row r="924" spans="1:3">
      <c r="A924" s="1" t="s">
        <v>10982</v>
      </c>
      <c r="B924" s="1" t="str">
        <f>_xlfn.TEXTBEFORE(Table3[[#This Row],[all fluxes from min_flux_sum]]," ",,,,"")</f>
        <v>PROSYN-rt2643_c</v>
      </c>
      <c r="C924" s="1">
        <f>_xlfn.NUMBERVALUE(IFERROR(_xlfn.TEXTAFTER(Table3[[#This Row],[all fluxes from min_flux_sum]]," ",-1,,,""),""))</f>
        <v>2.7088237900000001E-10</v>
      </c>
    </row>
    <row r="925" spans="1:3">
      <c r="A925" s="1" t="s">
        <v>10983</v>
      </c>
      <c r="B925" s="1" t="str">
        <f>_xlfn.TEXTBEFORE(Table3[[#This Row],[all fluxes from min_flux_sum]]," ",,,,"")</f>
        <v>PROSYN-rt2643_n</v>
      </c>
      <c r="C925" s="1">
        <f>_xlfn.NUMBERVALUE(IFERROR(_xlfn.TEXTAFTER(Table3[[#This Row],[all fluxes from min_flux_sum]]," ",-1,,,""),""))</f>
        <v>2.7088237900000001E-10</v>
      </c>
    </row>
    <row r="926" spans="1:3">
      <c r="A926" s="1" t="s">
        <v>10984</v>
      </c>
      <c r="B926" s="1" t="str">
        <f>_xlfn.TEXTBEFORE(Table3[[#This Row],[all fluxes from min_flux_sum]]," ",,,,"")</f>
        <v>PROSYN-rt2649_e</v>
      </c>
      <c r="C926" s="1">
        <f>_xlfn.NUMBERVALUE(IFERROR(_xlfn.TEXTAFTER(Table3[[#This Row],[all fluxes from min_flux_sum]]," ",-1,,,""),""))</f>
        <v>9.8219900000000002E-13</v>
      </c>
    </row>
    <row r="927" spans="1:3">
      <c r="A927" s="1" t="s">
        <v>10985</v>
      </c>
      <c r="B927" s="1" t="str">
        <f>_xlfn.TEXTBEFORE(Table3[[#This Row],[all fluxes from min_flux_sum]]," ",,,,"")</f>
        <v>PROSYN-rt2649_v</v>
      </c>
      <c r="C927" s="1">
        <f>_xlfn.NUMBERVALUE(IFERROR(_xlfn.TEXTAFTER(Table3[[#This Row],[all fluxes from min_flux_sum]]," ",-1,,,""),""))</f>
        <v>9.8219900000000002E-13</v>
      </c>
    </row>
    <row r="928" spans="1:3">
      <c r="A928" s="1" t="s">
        <v>10986</v>
      </c>
      <c r="B928" s="1" t="str">
        <f>_xlfn.TEXTBEFORE(Table3[[#This Row],[all fluxes from min_flux_sum]]," ",,,,"")</f>
        <v>PROSYN-rt2654</v>
      </c>
      <c r="C928" s="1">
        <f>_xlfn.NUMBERVALUE(IFERROR(_xlfn.TEXTAFTER(Table3[[#This Row],[all fluxes from min_flux_sum]]," ",-1,,,""),""))</f>
        <v>1.61279269E-10</v>
      </c>
    </row>
    <row r="929" spans="1:3">
      <c r="A929" s="1" t="s">
        <v>10987</v>
      </c>
      <c r="B929" s="1" t="str">
        <f>_xlfn.TEXTBEFORE(Table3[[#This Row],[all fluxes from min_flux_sum]]," ",,,,"")</f>
        <v>PROSYN-rt2657</v>
      </c>
      <c r="C929" s="1">
        <f>_xlfn.NUMBERVALUE(IFERROR(_xlfn.TEXTAFTER(Table3[[#This Row],[all fluxes from min_flux_sum]]," ",-1,,,""),""))</f>
        <v>7.72705179E-10</v>
      </c>
    </row>
    <row r="930" spans="1:3">
      <c r="A930" s="1" t="s">
        <v>10988</v>
      </c>
      <c r="B930" s="1" t="str">
        <f>_xlfn.TEXTBEFORE(Table3[[#This Row],[all fluxes from min_flux_sum]]," ",,,,"")</f>
        <v>PROSYN-rt2671</v>
      </c>
      <c r="C930" s="1">
        <f>_xlfn.NUMBERVALUE(IFERROR(_xlfn.TEXTAFTER(Table3[[#This Row],[all fluxes from min_flux_sum]]," ",-1,,,""),""))</f>
        <v>4.8805187699999995E-10</v>
      </c>
    </row>
    <row r="931" spans="1:3">
      <c r="A931" s="1" t="s">
        <v>10989</v>
      </c>
      <c r="B931" s="1" t="str">
        <f>_xlfn.TEXTBEFORE(Table3[[#This Row],[all fluxes from min_flux_sum]]," ",,,,"")</f>
        <v>PROSYN-rt2682</v>
      </c>
      <c r="C931" s="1">
        <f>_xlfn.NUMBERVALUE(IFERROR(_xlfn.TEXTAFTER(Table3[[#This Row],[all fluxes from min_flux_sum]]," ",-1,,,""),""))</f>
        <v>1.40497493E-10</v>
      </c>
    </row>
    <row r="932" spans="1:3">
      <c r="A932" s="1" t="s">
        <v>10990</v>
      </c>
      <c r="B932" s="1" t="str">
        <f>_xlfn.TEXTBEFORE(Table3[[#This Row],[all fluxes from min_flux_sum]]," ",,,,"")</f>
        <v>PROSYN-rt2684</v>
      </c>
      <c r="C932" s="1">
        <f>_xlfn.NUMBERVALUE(IFERROR(_xlfn.TEXTAFTER(Table3[[#This Row],[all fluxes from min_flux_sum]]," ",-1,,,""),""))</f>
        <v>3.7735320899999998E-10</v>
      </c>
    </row>
    <row r="933" spans="1:3">
      <c r="A933" s="1" t="s">
        <v>10991</v>
      </c>
      <c r="B933" s="1" t="str">
        <f>_xlfn.TEXTBEFORE(Table3[[#This Row],[all fluxes from min_flux_sum]]," ",,,,"")</f>
        <v>PROSYN-rt2696</v>
      </c>
      <c r="C933" s="1">
        <f>_xlfn.NUMBERVALUE(IFERROR(_xlfn.TEXTAFTER(Table3[[#This Row],[all fluxes from min_flux_sum]]," ",-1,,,""),""))</f>
        <v>1.558465954E-9</v>
      </c>
    </row>
    <row r="934" spans="1:3">
      <c r="A934" s="1" t="s">
        <v>10992</v>
      </c>
      <c r="B934" s="1" t="str">
        <f>_xlfn.TEXTBEFORE(Table3[[#This Row],[all fluxes from min_flux_sum]]," ",,,,"")</f>
        <v>PROSYN-rt2707</v>
      </c>
      <c r="C934" s="1">
        <f>_xlfn.NUMBERVALUE(IFERROR(_xlfn.TEXTAFTER(Table3[[#This Row],[all fluxes from min_flux_sum]]," ",-1,,,""),""))</f>
        <v>1.6774918229999899E-9</v>
      </c>
    </row>
    <row r="935" spans="1:3">
      <c r="A935" s="1" t="s">
        <v>10993</v>
      </c>
      <c r="B935" s="1" t="str">
        <f>_xlfn.TEXTBEFORE(Table3[[#This Row],[all fluxes from min_flux_sum]]," ",,,,"")</f>
        <v>PROSYN-rt2726</v>
      </c>
      <c r="C935" s="1">
        <f>_xlfn.NUMBERVALUE(IFERROR(_xlfn.TEXTAFTER(Table3[[#This Row],[all fluxes from min_flux_sum]]," ",-1,,,""),""))</f>
        <v>1.5380206999999999E-11</v>
      </c>
    </row>
    <row r="936" spans="1:3">
      <c r="A936" s="1" t="s">
        <v>10994</v>
      </c>
      <c r="B936" s="1" t="str">
        <f>_xlfn.TEXTBEFORE(Table3[[#This Row],[all fluxes from min_flux_sum]]," ",,,,"")</f>
        <v>PROSYN-rt2746</v>
      </c>
      <c r="C936" s="1">
        <f>_xlfn.NUMBERVALUE(IFERROR(_xlfn.TEXTAFTER(Table3[[#This Row],[all fluxes from min_flux_sum]]," ",-1,,,""),""))</f>
        <v>3.5344478999999998E-11</v>
      </c>
    </row>
    <row r="937" spans="1:3">
      <c r="A937" s="1" t="s">
        <v>10995</v>
      </c>
      <c r="B937" s="1" t="str">
        <f>_xlfn.TEXTBEFORE(Table3[[#This Row],[all fluxes from min_flux_sum]]," ",,,,"")</f>
        <v>PROSYN-rt2749</v>
      </c>
      <c r="C937" s="1">
        <f>_xlfn.NUMBERVALUE(IFERROR(_xlfn.TEXTAFTER(Table3[[#This Row],[all fluxes from min_flux_sum]]," ",-1,,,""),""))</f>
        <v>2.6569859700000001E-10</v>
      </c>
    </row>
    <row r="938" spans="1:3">
      <c r="A938" s="1" t="s">
        <v>10996</v>
      </c>
      <c r="B938" s="1" t="str">
        <f>_xlfn.TEXTBEFORE(Table3[[#This Row],[all fluxes from min_flux_sum]]," ",,,,"")</f>
        <v>PROSYN-rt2756_c</v>
      </c>
      <c r="C938" s="1">
        <f>_xlfn.NUMBERVALUE(IFERROR(_xlfn.TEXTAFTER(Table3[[#This Row],[all fluxes from min_flux_sum]]," ",-1,,,""),""))</f>
        <v>2.2369978399999999E-10</v>
      </c>
    </row>
    <row r="939" spans="1:3">
      <c r="A939" s="1" t="s">
        <v>10997</v>
      </c>
      <c r="B939" s="1" t="str">
        <f>_xlfn.TEXTBEFORE(Table3[[#This Row],[all fluxes from min_flux_sum]]," ",,,,"")</f>
        <v>PROSYN-rt2756_m</v>
      </c>
      <c r="C939" s="1">
        <f>_xlfn.NUMBERVALUE(IFERROR(_xlfn.TEXTAFTER(Table3[[#This Row],[all fluxes from min_flux_sum]]," ",-1,,,""),""))</f>
        <v>2.2369978399999999E-10</v>
      </c>
    </row>
    <row r="940" spans="1:3">
      <c r="A940" s="1" t="s">
        <v>10998</v>
      </c>
      <c r="B940" s="1" t="str">
        <f>_xlfn.TEXTBEFORE(Table3[[#This Row],[all fluxes from min_flux_sum]]," ",,,,"")</f>
        <v>PROSYN-rt2761</v>
      </c>
      <c r="C940" s="1">
        <f>_xlfn.NUMBERVALUE(IFERROR(_xlfn.TEXTAFTER(Table3[[#This Row],[all fluxes from min_flux_sum]]," ",-1,,,""),""))</f>
        <v>9.6720596739999892E-9</v>
      </c>
    </row>
    <row r="941" spans="1:3">
      <c r="A941" s="1" t="s">
        <v>10999</v>
      </c>
      <c r="B941" s="1" t="str">
        <f>_xlfn.TEXTBEFORE(Table3[[#This Row],[all fluxes from min_flux_sum]]," ",,,,"")</f>
        <v>PROSYN-rt2768</v>
      </c>
      <c r="C941" s="1">
        <f>_xlfn.NUMBERVALUE(IFERROR(_xlfn.TEXTAFTER(Table3[[#This Row],[all fluxes from min_flux_sum]]," ",-1,,,""),""))</f>
        <v>1.4991024999999999E-11</v>
      </c>
    </row>
    <row r="942" spans="1:3">
      <c r="A942" s="1" t="s">
        <v>11000</v>
      </c>
      <c r="B942" s="1" t="str">
        <f>_xlfn.TEXTBEFORE(Table3[[#This Row],[all fluxes from min_flux_sum]]," ",,,,"")</f>
        <v>PROSYN-rt2769</v>
      </c>
      <c r="C942" s="1">
        <f>_xlfn.NUMBERVALUE(IFERROR(_xlfn.TEXTAFTER(Table3[[#This Row],[all fluxes from min_flux_sum]]," ",-1,,,""),""))</f>
        <v>1.4991024999999999E-11</v>
      </c>
    </row>
    <row r="943" spans="1:3">
      <c r="A943" s="1" t="s">
        <v>11001</v>
      </c>
      <c r="B943" s="1" t="str">
        <f>_xlfn.TEXTBEFORE(Table3[[#This Row],[all fluxes from min_flux_sum]]," ",,,,"")</f>
        <v>PROSYN-rt2777</v>
      </c>
      <c r="C943" s="1">
        <f>_xlfn.NUMBERVALUE(IFERROR(_xlfn.TEXTAFTER(Table3[[#This Row],[all fluxes from min_flux_sum]]," ",-1,,,""),""))</f>
        <v>8.55841153E-10</v>
      </c>
    </row>
    <row r="944" spans="1:3">
      <c r="A944" s="1" t="s">
        <v>11002</v>
      </c>
      <c r="B944" s="1" t="str">
        <f>_xlfn.TEXTBEFORE(Table3[[#This Row],[all fluxes from min_flux_sum]]," ",,,,"")</f>
        <v>PROSYN-rt2799_e</v>
      </c>
      <c r="C944" s="1">
        <f>_xlfn.NUMBERVALUE(IFERROR(_xlfn.TEXTAFTER(Table3[[#This Row],[all fluxes from min_flux_sum]]," ",-1,,,""),""))</f>
        <v>9.9231579000000003E-11</v>
      </c>
    </row>
    <row r="945" spans="1:3">
      <c r="A945" s="1" t="s">
        <v>11003</v>
      </c>
      <c r="B945" s="1" t="str">
        <f>_xlfn.TEXTBEFORE(Table3[[#This Row],[all fluxes from min_flux_sum]]," ",,,,"")</f>
        <v>PROSYN-rt2799_l</v>
      </c>
      <c r="C945" s="1">
        <f>_xlfn.NUMBERVALUE(IFERROR(_xlfn.TEXTAFTER(Table3[[#This Row],[all fluxes from min_flux_sum]]," ",-1,,,""),""))</f>
        <v>9.9231579000000003E-11</v>
      </c>
    </row>
    <row r="946" spans="1:3">
      <c r="A946" s="1" t="s">
        <v>11004</v>
      </c>
      <c r="B946" s="1" t="str">
        <f>_xlfn.TEXTBEFORE(Table3[[#This Row],[all fluxes from min_flux_sum]]," ",,,,"")</f>
        <v>PROSYN-rt2799_rm</v>
      </c>
      <c r="C946" s="1">
        <f>_xlfn.NUMBERVALUE(IFERROR(_xlfn.TEXTAFTER(Table3[[#This Row],[all fluxes from min_flux_sum]]," ",-1,,,""),""))</f>
        <v>9.9231579000000003E-11</v>
      </c>
    </row>
    <row r="947" spans="1:3">
      <c r="A947" s="1" t="s">
        <v>11005</v>
      </c>
      <c r="B947" s="1" t="str">
        <f>_xlfn.TEXTBEFORE(Table3[[#This Row],[all fluxes from min_flux_sum]]," ",,,,"")</f>
        <v>PROSYN-rt2804_c</v>
      </c>
      <c r="C947" s="1">
        <f>_xlfn.NUMBERVALUE(IFERROR(_xlfn.TEXTAFTER(Table3[[#This Row],[all fluxes from min_flux_sum]]," ",-1,,,""),""))</f>
        <v>7.7199227000000002E-11</v>
      </c>
    </row>
    <row r="948" spans="1:3">
      <c r="A948" s="1" t="s">
        <v>11006</v>
      </c>
      <c r="B948" s="1" t="str">
        <f>_xlfn.TEXTBEFORE(Table3[[#This Row],[all fluxes from min_flux_sum]]," ",,,,"")</f>
        <v>PROSYN-rt2804_n</v>
      </c>
      <c r="C948" s="1">
        <f>_xlfn.NUMBERVALUE(IFERROR(_xlfn.TEXTAFTER(Table3[[#This Row],[all fluxes from min_flux_sum]]," ",-1,,,""),""))</f>
        <v>7.7199227000000002E-11</v>
      </c>
    </row>
    <row r="949" spans="1:3">
      <c r="A949" s="1" t="s">
        <v>11007</v>
      </c>
      <c r="B949" s="1" t="str">
        <f>_xlfn.TEXTBEFORE(Table3[[#This Row],[all fluxes from min_flux_sum]]," ",,,,"")</f>
        <v>PROSYN-rt2810</v>
      </c>
      <c r="C949" s="1">
        <f>_xlfn.NUMBERVALUE(IFERROR(_xlfn.TEXTAFTER(Table3[[#This Row],[all fluxes from min_flux_sum]]," ",-1,,,""),""))</f>
        <v>2.4922846673000001E-8</v>
      </c>
    </row>
    <row r="950" spans="1:3">
      <c r="A950" s="1" t="s">
        <v>11008</v>
      </c>
      <c r="B950" s="1" t="str">
        <f>_xlfn.TEXTBEFORE(Table3[[#This Row],[all fluxes from min_flux_sum]]," ",,,,"")</f>
        <v>PROSYN-rt2815_c</v>
      </c>
      <c r="C950" s="1">
        <f>_xlfn.NUMBERVALUE(IFERROR(_xlfn.TEXTAFTER(Table3[[#This Row],[all fluxes from min_flux_sum]]," ",-1,,,""),""))</f>
        <v>8.20773709999999E-11</v>
      </c>
    </row>
    <row r="951" spans="1:3">
      <c r="A951" s="1" t="s">
        <v>11009</v>
      </c>
      <c r="B951" s="1" t="str">
        <f>_xlfn.TEXTBEFORE(Table3[[#This Row],[all fluxes from min_flux_sum]]," ",,,,"")</f>
        <v>PROSYN-rt2815_m</v>
      </c>
      <c r="C951" s="1">
        <f>_xlfn.NUMBERVALUE(IFERROR(_xlfn.TEXTAFTER(Table3[[#This Row],[all fluxes from min_flux_sum]]," ",-1,,,""),""))</f>
        <v>8.20773709999999E-11</v>
      </c>
    </row>
    <row r="952" spans="1:3">
      <c r="A952" s="1" t="s">
        <v>11010</v>
      </c>
      <c r="B952" s="1" t="str">
        <f>_xlfn.TEXTBEFORE(Table3[[#This Row],[all fluxes from min_flux_sum]]," ",,,,"")</f>
        <v>PROSYN-rt2833</v>
      </c>
      <c r="C952" s="1">
        <f>_xlfn.NUMBERVALUE(IFERROR(_xlfn.TEXTAFTER(Table3[[#This Row],[all fluxes from min_flux_sum]]," ",-1,,,""),""))</f>
        <v>2.8509299E-11</v>
      </c>
    </row>
    <row r="953" spans="1:3">
      <c r="A953" s="1" t="s">
        <v>11011</v>
      </c>
      <c r="B953" s="1" t="str">
        <f>_xlfn.TEXTBEFORE(Table3[[#This Row],[all fluxes from min_flux_sum]]," ",,,,"")</f>
        <v>PROSYN-rt2834</v>
      </c>
      <c r="C953" s="1">
        <f>_xlfn.NUMBERVALUE(IFERROR(_xlfn.TEXTAFTER(Table3[[#This Row],[all fluxes from min_flux_sum]]," ",-1,,,""),""))</f>
        <v>1.9351463000000001E-11</v>
      </c>
    </row>
    <row r="954" spans="1:3">
      <c r="A954" s="1" t="s">
        <v>11012</v>
      </c>
      <c r="B954" s="1" t="str">
        <f>_xlfn.TEXTBEFORE(Table3[[#This Row],[all fluxes from min_flux_sum]]," ",,,,"")</f>
        <v>PROSYN-rt2835</v>
      </c>
      <c r="C954" s="1">
        <f>_xlfn.NUMBERVALUE(IFERROR(_xlfn.TEXTAFTER(Table3[[#This Row],[all fluxes from min_flux_sum]]," ",-1,,,""),""))</f>
        <v>3.8591144900000002E-10</v>
      </c>
    </row>
    <row r="955" spans="1:3">
      <c r="A955" s="1" t="s">
        <v>11013</v>
      </c>
      <c r="B955" s="1" t="str">
        <f>_xlfn.TEXTBEFORE(Table3[[#This Row],[all fluxes from min_flux_sum]]," ",,,,"")</f>
        <v>PROSYN-rt2839</v>
      </c>
      <c r="C955" s="1">
        <f>_xlfn.NUMBERVALUE(IFERROR(_xlfn.TEXTAFTER(Table3[[#This Row],[all fluxes from min_flux_sum]]," ",-1,,,""),""))</f>
        <v>1.61580949E-10</v>
      </c>
    </row>
    <row r="956" spans="1:3">
      <c r="A956" s="1" t="s">
        <v>11014</v>
      </c>
      <c r="B956" s="1" t="str">
        <f>_xlfn.TEXTBEFORE(Table3[[#This Row],[all fluxes from min_flux_sum]]," ",,,,"")</f>
        <v>PROSYN-rt2849</v>
      </c>
      <c r="C956" s="1">
        <f>_xlfn.NUMBERVALUE(IFERROR(_xlfn.TEXTAFTER(Table3[[#This Row],[all fluxes from min_flux_sum]]," ",-1,,,""),""))</f>
        <v>2.94166307E-10</v>
      </c>
    </row>
    <row r="957" spans="1:3">
      <c r="A957" s="1" t="s">
        <v>11015</v>
      </c>
      <c r="B957" s="1" t="str">
        <f>_xlfn.TEXTBEFORE(Table3[[#This Row],[all fluxes from min_flux_sum]]," ",,,,"")</f>
        <v>PROSYN-rt2880</v>
      </c>
      <c r="C957" s="1">
        <f>_xlfn.NUMBERVALUE(IFERROR(_xlfn.TEXTAFTER(Table3[[#This Row],[all fluxes from min_flux_sum]]," ",-1,,,""),""))</f>
        <v>5.9252862600000004E-10</v>
      </c>
    </row>
    <row r="958" spans="1:3">
      <c r="A958" s="1" t="s">
        <v>11016</v>
      </c>
      <c r="B958" s="1" t="str">
        <f>_xlfn.TEXTBEFORE(Table3[[#This Row],[all fluxes from min_flux_sum]]," ",,,,"")</f>
        <v>PROSYN-rt2898</v>
      </c>
      <c r="C958" s="1">
        <f>_xlfn.NUMBERVALUE(IFERROR(_xlfn.TEXTAFTER(Table3[[#This Row],[all fluxes from min_flux_sum]]," ",-1,,,""),""))</f>
        <v>9.3088189999999997E-12</v>
      </c>
    </row>
    <row r="959" spans="1:3">
      <c r="A959" s="1" t="s">
        <v>11017</v>
      </c>
      <c r="B959" s="1" t="str">
        <f>_xlfn.TEXTBEFORE(Table3[[#This Row],[all fluxes from min_flux_sum]]," ",,,,"")</f>
        <v>PROSYN-rt2901</v>
      </c>
      <c r="C959" s="1">
        <f>_xlfn.NUMBERVALUE(IFERROR(_xlfn.TEXTAFTER(Table3[[#This Row],[all fluxes from min_flux_sum]]," ",-1,,,""),""))</f>
        <v>5.3999067999999999E-11</v>
      </c>
    </row>
    <row r="960" spans="1:3">
      <c r="A960" s="1" t="s">
        <v>11018</v>
      </c>
      <c r="B960" s="1" t="str">
        <f>_xlfn.TEXTBEFORE(Table3[[#This Row],[all fluxes from min_flux_sum]]," ",,,,"")</f>
        <v>PROSYN-rt2904</v>
      </c>
      <c r="C960" s="1">
        <f>_xlfn.NUMBERVALUE(IFERROR(_xlfn.TEXTAFTER(Table3[[#This Row],[all fluxes from min_flux_sum]]," ",-1,,,""),""))</f>
        <v>6.2538756999999998E-11</v>
      </c>
    </row>
    <row r="961" spans="1:3">
      <c r="A961" s="1" t="s">
        <v>11019</v>
      </c>
      <c r="B961" s="1" t="str">
        <f>_xlfn.TEXTBEFORE(Table3[[#This Row],[all fluxes from min_flux_sum]]," ",,,,"")</f>
        <v>PROSYN-rt2922_c</v>
      </c>
      <c r="C961" s="1">
        <f>_xlfn.NUMBERVALUE(IFERROR(_xlfn.TEXTAFTER(Table3[[#This Row],[all fluxes from min_flux_sum]]," ",-1,,,""),""))</f>
        <v>7.3617907499999995E-10</v>
      </c>
    </row>
    <row r="962" spans="1:3">
      <c r="A962" s="1" t="s">
        <v>11020</v>
      </c>
      <c r="B962" s="1" t="str">
        <f>_xlfn.TEXTBEFORE(Table3[[#This Row],[all fluxes from min_flux_sum]]," ",,,,"")</f>
        <v>PROSYN-rt2922_n</v>
      </c>
      <c r="C962" s="1">
        <f>_xlfn.NUMBERVALUE(IFERROR(_xlfn.TEXTAFTER(Table3[[#This Row],[all fluxes from min_flux_sum]]," ",-1,,,""),""))</f>
        <v>7.3617907499999995E-10</v>
      </c>
    </row>
    <row r="963" spans="1:3">
      <c r="A963" s="1" t="s">
        <v>11021</v>
      </c>
      <c r="B963" s="1" t="str">
        <f>_xlfn.TEXTBEFORE(Table3[[#This Row],[all fluxes from min_flux_sum]]," ",,,,"")</f>
        <v>PROSYN-rt2949</v>
      </c>
      <c r="C963" s="1">
        <f>_xlfn.NUMBERVALUE(IFERROR(_xlfn.TEXTAFTER(Table3[[#This Row],[all fluxes from min_flux_sum]]," ",-1,,,""),""))</f>
        <v>1.0490386443000001E-8</v>
      </c>
    </row>
    <row r="964" spans="1:3">
      <c r="A964" s="1" t="s">
        <v>11022</v>
      </c>
      <c r="B964" s="1" t="str">
        <f>_xlfn.TEXTBEFORE(Table3[[#This Row],[all fluxes from min_flux_sum]]," ",,,,"")</f>
        <v>PROSYN-rt2960</v>
      </c>
      <c r="C964" s="1">
        <f>_xlfn.NUMBERVALUE(IFERROR(_xlfn.TEXTAFTER(Table3[[#This Row],[all fluxes from min_flux_sum]]," ",-1,,,""),""))</f>
        <v>1.3772543736999999E-8</v>
      </c>
    </row>
    <row r="965" spans="1:3">
      <c r="A965" s="1" t="s">
        <v>11023</v>
      </c>
      <c r="B965" s="1" t="str">
        <f>_xlfn.TEXTBEFORE(Table3[[#This Row],[all fluxes from min_flux_sum]]," ",,,,"")</f>
        <v>PROSYN-rt2963</v>
      </c>
      <c r="C965" s="1">
        <f>_xlfn.NUMBERVALUE(IFERROR(_xlfn.TEXTAFTER(Table3[[#This Row],[all fluxes from min_flux_sum]]," ",-1,,,""),""))</f>
        <v>1.0142967652999999E-8</v>
      </c>
    </row>
    <row r="966" spans="1:3">
      <c r="A966" s="1" t="s">
        <v>11024</v>
      </c>
      <c r="B966" s="1" t="str">
        <f>_xlfn.TEXTBEFORE(Table3[[#This Row],[all fluxes from min_flux_sum]]," ",,,,"")</f>
        <v>PROSYN-rt2964</v>
      </c>
      <c r="C966" s="1">
        <f>_xlfn.NUMBERVALUE(IFERROR(_xlfn.TEXTAFTER(Table3[[#This Row],[all fluxes from min_flux_sum]]," ",-1,,,""),""))</f>
        <v>2.07759565999999E-10</v>
      </c>
    </row>
    <row r="967" spans="1:3">
      <c r="A967" s="1" t="s">
        <v>11025</v>
      </c>
      <c r="B967" s="1" t="str">
        <f>_xlfn.TEXTBEFORE(Table3[[#This Row],[all fluxes from min_flux_sum]]," ",,,,"")</f>
        <v>PROSYN-rt2975</v>
      </c>
      <c r="C967" s="1">
        <f>_xlfn.NUMBERVALUE(IFERROR(_xlfn.TEXTAFTER(Table3[[#This Row],[all fluxes from min_flux_sum]]," ",-1,,,""),""))</f>
        <v>2.4757616000000001E-11</v>
      </c>
    </row>
    <row r="968" spans="1:3">
      <c r="A968" s="1" t="s">
        <v>11026</v>
      </c>
      <c r="B968" s="1" t="str">
        <f>_xlfn.TEXTBEFORE(Table3[[#This Row],[all fluxes from min_flux_sum]]," ",,,,"")</f>
        <v>PROSYN-rt2983</v>
      </c>
      <c r="C968" s="1">
        <f>_xlfn.NUMBERVALUE(IFERROR(_xlfn.TEXTAFTER(Table3[[#This Row],[all fluxes from min_flux_sum]]," ",-1,,,""),""))</f>
        <v>6.2298281000000004E-11</v>
      </c>
    </row>
    <row r="969" spans="1:3">
      <c r="A969" s="1" t="s">
        <v>11027</v>
      </c>
      <c r="B969" s="1" t="str">
        <f>_xlfn.TEXTBEFORE(Table3[[#This Row],[all fluxes from min_flux_sum]]," ",,,,"")</f>
        <v>PROSYN-rt2984</v>
      </c>
      <c r="C969" s="1">
        <f>_xlfn.NUMBERVALUE(IFERROR(_xlfn.TEXTAFTER(Table3[[#This Row],[all fluxes from min_flux_sum]]," ",-1,,,""),""))</f>
        <v>1.0490386443000001E-8</v>
      </c>
    </row>
    <row r="970" spans="1:3">
      <c r="A970" s="1" t="s">
        <v>11028</v>
      </c>
      <c r="B970" s="1" t="str">
        <f>_xlfn.TEXTBEFORE(Table3[[#This Row],[all fluxes from min_flux_sum]]," ",,,,"")</f>
        <v>PROSYN-rt2994</v>
      </c>
      <c r="C970" s="1">
        <f>_xlfn.NUMBERVALUE(IFERROR(_xlfn.TEXTAFTER(Table3[[#This Row],[all fluxes from min_flux_sum]]," ",-1,,,""),""))</f>
        <v>6.6153703899999997E-10</v>
      </c>
    </row>
    <row r="971" spans="1:3">
      <c r="A971" s="1" t="s">
        <v>11029</v>
      </c>
      <c r="B971" s="1" t="str">
        <f>_xlfn.TEXTBEFORE(Table3[[#This Row],[all fluxes from min_flux_sum]]," ",,,,"")</f>
        <v>PROSYN-rt3013_gm</v>
      </c>
      <c r="C971" s="1">
        <f>_xlfn.NUMBERVALUE(IFERROR(_xlfn.TEXTAFTER(Table3[[#This Row],[all fluxes from min_flux_sum]]," ",-1,,,""),""))</f>
        <v>2.5370216999999898E-10</v>
      </c>
    </row>
    <row r="972" spans="1:3">
      <c r="A972" s="1" t="s">
        <v>11030</v>
      </c>
      <c r="B972" s="1" t="str">
        <f>_xlfn.TEXTBEFORE(Table3[[#This Row],[all fluxes from min_flux_sum]]," ",,,,"")</f>
        <v>PROSYN-rt3013_rm</v>
      </c>
      <c r="C972" s="1">
        <f>_xlfn.NUMBERVALUE(IFERROR(_xlfn.TEXTAFTER(Table3[[#This Row],[all fluxes from min_flux_sum]]," ",-1,,,""),""))</f>
        <v>2.5370216999999898E-10</v>
      </c>
    </row>
    <row r="973" spans="1:3">
      <c r="A973" s="1" t="s">
        <v>11031</v>
      </c>
      <c r="B973" s="1" t="str">
        <f>_xlfn.TEXTBEFORE(Table3[[#This Row],[all fluxes from min_flux_sum]]," ",,,,"")</f>
        <v>PROSYN-rt3021</v>
      </c>
      <c r="C973" s="1">
        <f>_xlfn.NUMBERVALUE(IFERROR(_xlfn.TEXTAFTER(Table3[[#This Row],[all fluxes from min_flux_sum]]," ",-1,,,""),""))</f>
        <v>5.3850355999999999E-10</v>
      </c>
    </row>
    <row r="974" spans="1:3">
      <c r="A974" s="1" t="s">
        <v>11032</v>
      </c>
      <c r="B974" s="1" t="str">
        <f>_xlfn.TEXTBEFORE(Table3[[#This Row],[all fluxes from min_flux_sum]]," ",,,,"")</f>
        <v>PROSYN-rt3023_c</v>
      </c>
      <c r="C974" s="1">
        <f>_xlfn.NUMBERVALUE(IFERROR(_xlfn.TEXTAFTER(Table3[[#This Row],[all fluxes from min_flux_sum]]," ",-1,,,""),""))</f>
        <v>2.9307590999999999E-11</v>
      </c>
    </row>
    <row r="975" spans="1:3">
      <c r="A975" s="1" t="s">
        <v>11033</v>
      </c>
      <c r="B975" s="1" t="str">
        <f>_xlfn.TEXTBEFORE(Table3[[#This Row],[all fluxes from min_flux_sum]]," ",,,,"")</f>
        <v>PROSYN-rt3023_r</v>
      </c>
      <c r="C975" s="1">
        <f>_xlfn.NUMBERVALUE(IFERROR(_xlfn.TEXTAFTER(Table3[[#This Row],[all fluxes from min_flux_sum]]," ",-1,,,""),""))</f>
        <v>2.9307590999999999E-11</v>
      </c>
    </row>
    <row r="976" spans="1:3">
      <c r="A976" s="1" t="s">
        <v>11034</v>
      </c>
      <c r="B976" s="1" t="str">
        <f>_xlfn.TEXTBEFORE(Table3[[#This Row],[all fluxes from min_flux_sum]]," ",,,,"")</f>
        <v>PROSYN-rt3035</v>
      </c>
      <c r="C976" s="1">
        <f>_xlfn.NUMBERVALUE(IFERROR(_xlfn.TEXTAFTER(Table3[[#This Row],[all fluxes from min_flux_sum]]," ",-1,,,""),""))</f>
        <v>7.72705179E-10</v>
      </c>
    </row>
    <row r="977" spans="1:3">
      <c r="A977" s="1" t="s">
        <v>11035</v>
      </c>
      <c r="B977" s="1" t="str">
        <f>_xlfn.TEXTBEFORE(Table3[[#This Row],[all fluxes from min_flux_sum]]," ",,,,"")</f>
        <v>PROSYN-rt3052</v>
      </c>
      <c r="C977" s="1">
        <f>_xlfn.NUMBERVALUE(IFERROR(_xlfn.TEXTAFTER(Table3[[#This Row],[all fluxes from min_flux_sum]]," ",-1,,,""),""))</f>
        <v>7.25421797999999E-10</v>
      </c>
    </row>
    <row r="978" spans="1:3">
      <c r="A978" s="1" t="s">
        <v>11036</v>
      </c>
      <c r="B978" s="1" t="str">
        <f>_xlfn.TEXTBEFORE(Table3[[#This Row],[all fluxes from min_flux_sum]]," ",,,,"")</f>
        <v>PROSYN-rt3078_gm</v>
      </c>
      <c r="C978" s="1">
        <f>_xlfn.NUMBERVALUE(IFERROR(_xlfn.TEXTAFTER(Table3[[#This Row],[all fluxes from min_flux_sum]]," ",-1,,,""),""))</f>
        <v>4.3459511E-11</v>
      </c>
    </row>
    <row r="979" spans="1:3">
      <c r="A979" s="1" t="s">
        <v>11037</v>
      </c>
      <c r="B979" s="1" t="str">
        <f>_xlfn.TEXTBEFORE(Table3[[#This Row],[all fluxes from min_flux_sum]]," ",,,,"")</f>
        <v>PROSYN-rt3078_vm</v>
      </c>
      <c r="C979" s="1">
        <f>_xlfn.NUMBERVALUE(IFERROR(_xlfn.TEXTAFTER(Table3[[#This Row],[all fluxes from min_flux_sum]]," ",-1,,,""),""))</f>
        <v>4.3459511E-11</v>
      </c>
    </row>
    <row r="980" spans="1:3">
      <c r="A980" s="1" t="s">
        <v>11038</v>
      </c>
      <c r="B980" s="1" t="str">
        <f>_xlfn.TEXTBEFORE(Table3[[#This Row],[all fluxes from min_flux_sum]]," ",,,,"")</f>
        <v>PROSYN-rt3095</v>
      </c>
      <c r="C980" s="1">
        <f>_xlfn.NUMBERVALUE(IFERROR(_xlfn.TEXTAFTER(Table3[[#This Row],[all fluxes from min_flux_sum]]," ",-1,,,""),""))</f>
        <v>8.4951469399999998E-10</v>
      </c>
    </row>
    <row r="981" spans="1:3">
      <c r="A981" s="1" t="s">
        <v>11039</v>
      </c>
      <c r="B981" s="1" t="str">
        <f>_xlfn.TEXTBEFORE(Table3[[#This Row],[all fluxes from min_flux_sum]]," ",,,,"")</f>
        <v>PROSYN-rt3097</v>
      </c>
      <c r="C981" s="1">
        <f>_xlfn.NUMBERVALUE(IFERROR(_xlfn.TEXTAFTER(Table3[[#This Row],[all fluxes from min_flux_sum]]," ",-1,,,""),""))</f>
        <v>8.2364320999999994E-11</v>
      </c>
    </row>
    <row r="982" spans="1:3">
      <c r="A982" s="1" t="s">
        <v>11040</v>
      </c>
      <c r="B982" s="1" t="str">
        <f>_xlfn.TEXTBEFORE(Table3[[#This Row],[all fluxes from min_flux_sum]]," ",,,,"")</f>
        <v>PROSYN-rt3101</v>
      </c>
      <c r="C982" s="1">
        <f>_xlfn.NUMBERVALUE(IFERROR(_xlfn.TEXTAFTER(Table3[[#This Row],[all fluxes from min_flux_sum]]," ",-1,,,""),""))</f>
        <v>3.9355804799999999E-10</v>
      </c>
    </row>
    <row r="983" spans="1:3">
      <c r="A983" s="1" t="s">
        <v>11041</v>
      </c>
      <c r="B983" s="1" t="str">
        <f>_xlfn.TEXTBEFORE(Table3[[#This Row],[all fluxes from min_flux_sum]]," ",,,,"")</f>
        <v>PROSYN-rt3107</v>
      </c>
      <c r="C983" s="1">
        <f>_xlfn.NUMBERVALUE(IFERROR(_xlfn.TEXTAFTER(Table3[[#This Row],[all fluxes from min_flux_sum]]," ",-1,,,""),""))</f>
        <v>1.2282225899999999E-10</v>
      </c>
    </row>
    <row r="984" spans="1:3">
      <c r="A984" s="1" t="s">
        <v>11042</v>
      </c>
      <c r="B984" s="1" t="str">
        <f>_xlfn.TEXTBEFORE(Table3[[#This Row],[all fluxes from min_flux_sum]]," ",,,,"")</f>
        <v>PROSYN-rt3118</v>
      </c>
      <c r="C984" s="1">
        <f>_xlfn.NUMBERVALUE(IFERROR(_xlfn.TEXTAFTER(Table3[[#This Row],[all fluxes from min_flux_sum]]," ",-1,,,""),""))</f>
        <v>5.7658645070000002E-9</v>
      </c>
    </row>
    <row r="985" spans="1:3">
      <c r="A985" s="1" t="s">
        <v>11043</v>
      </c>
      <c r="B985" s="1" t="str">
        <f>_xlfn.TEXTBEFORE(Table3[[#This Row],[all fluxes from min_flux_sum]]," ",,,,"")</f>
        <v>PROSYN-rt3157</v>
      </c>
      <c r="C985" s="1">
        <f>_xlfn.NUMBERVALUE(IFERROR(_xlfn.TEXTAFTER(Table3[[#This Row],[all fluxes from min_flux_sum]]," ",-1,,,""),""))</f>
        <v>3.0992855660000001E-9</v>
      </c>
    </row>
    <row r="986" spans="1:3">
      <c r="A986" s="1" t="s">
        <v>11044</v>
      </c>
      <c r="B986" s="1" t="str">
        <f>_xlfn.TEXTBEFORE(Table3[[#This Row],[all fluxes from min_flux_sum]]," ",,,,"")</f>
        <v>PROSYN-rt3160</v>
      </c>
      <c r="C986" s="1">
        <f>_xlfn.NUMBERVALUE(IFERROR(_xlfn.TEXTAFTER(Table3[[#This Row],[all fluxes from min_flux_sum]]," ",-1,,,""),""))</f>
        <v>1.0490386443000001E-8</v>
      </c>
    </row>
    <row r="987" spans="1:3">
      <c r="A987" s="1" t="s">
        <v>11045</v>
      </c>
      <c r="B987" s="1" t="str">
        <f>_xlfn.TEXTBEFORE(Table3[[#This Row],[all fluxes from min_flux_sum]]," ",,,,"")</f>
        <v>PROSYN-rt3174_c</v>
      </c>
      <c r="C987" s="1">
        <f>_xlfn.NUMBERVALUE(IFERROR(_xlfn.TEXTAFTER(Table3[[#This Row],[all fluxes from min_flux_sum]]," ",-1,,,""),""))</f>
        <v>9.2222028E-11</v>
      </c>
    </row>
    <row r="988" spans="1:3">
      <c r="A988" s="1" t="s">
        <v>11046</v>
      </c>
      <c r="B988" s="1" t="str">
        <f>_xlfn.TEXTBEFORE(Table3[[#This Row],[all fluxes from min_flux_sum]]," ",,,,"")</f>
        <v>PROSYN-rt3174_m</v>
      </c>
      <c r="C988" s="1">
        <f>_xlfn.NUMBERVALUE(IFERROR(_xlfn.TEXTAFTER(Table3[[#This Row],[all fluxes from min_flux_sum]]," ",-1,,,""),""))</f>
        <v>9.2222028E-11</v>
      </c>
    </row>
    <row r="989" spans="1:3">
      <c r="A989" s="1" t="s">
        <v>11047</v>
      </c>
      <c r="B989" s="1" t="str">
        <f>_xlfn.TEXTBEFORE(Table3[[#This Row],[all fluxes from min_flux_sum]]," ",,,,"")</f>
        <v>PROSYN-rt3215</v>
      </c>
      <c r="C989" s="1">
        <f>_xlfn.NUMBERVALUE(IFERROR(_xlfn.TEXTAFTER(Table3[[#This Row],[all fluxes from min_flux_sum]]," ",-1,,,""),""))</f>
        <v>8.8552638999999999E-11</v>
      </c>
    </row>
    <row r="990" spans="1:3">
      <c r="A990" s="1" t="s">
        <v>11048</v>
      </c>
      <c r="B990" s="1" t="str">
        <f>_xlfn.TEXTBEFORE(Table3[[#This Row],[all fluxes from min_flux_sum]]," ",,,,"")</f>
        <v>PROSYN-rt3236</v>
      </c>
      <c r="C990" s="1">
        <f>_xlfn.NUMBERVALUE(IFERROR(_xlfn.TEXTAFTER(Table3[[#This Row],[all fluxes from min_flux_sum]]," ",-1,,,""),""))</f>
        <v>3.439573518E-9</v>
      </c>
    </row>
    <row r="991" spans="1:3">
      <c r="A991" s="1" t="s">
        <v>11049</v>
      </c>
      <c r="B991" s="1" t="str">
        <f>_xlfn.TEXTBEFORE(Table3[[#This Row],[all fluxes from min_flux_sum]]," ",,,,"")</f>
        <v>PROSYN-rt3242_c</v>
      </c>
      <c r="C991" s="1">
        <f>_xlfn.NUMBERVALUE(IFERROR(_xlfn.TEXTAFTER(Table3[[#This Row],[all fluxes from min_flux_sum]]," ",-1,,,""),""))</f>
        <v>2.7397640399999999E-10</v>
      </c>
    </row>
    <row r="992" spans="1:3">
      <c r="A992" s="1" t="s">
        <v>11050</v>
      </c>
      <c r="B992" s="1" t="str">
        <f>_xlfn.TEXTBEFORE(Table3[[#This Row],[all fluxes from min_flux_sum]]," ",,,,"")</f>
        <v>PROSYN-rt3242_e</v>
      </c>
      <c r="C992" s="1">
        <f>_xlfn.NUMBERVALUE(IFERROR(_xlfn.TEXTAFTER(Table3[[#This Row],[all fluxes from min_flux_sum]]," ",-1,,,""),""))</f>
        <v>2.7397640399999999E-10</v>
      </c>
    </row>
    <row r="993" spans="1:3">
      <c r="A993" s="1" t="s">
        <v>11051</v>
      </c>
      <c r="B993" s="1" t="str">
        <f>_xlfn.TEXTBEFORE(Table3[[#This Row],[all fluxes from min_flux_sum]]," ",,,,"")</f>
        <v>PROSYN-rt3250</v>
      </c>
      <c r="C993" s="1">
        <f>_xlfn.NUMBERVALUE(IFERROR(_xlfn.TEXTAFTER(Table3[[#This Row],[all fluxes from min_flux_sum]]," ",-1,,,""),""))</f>
        <v>6.7673819090000001E-9</v>
      </c>
    </row>
    <row r="994" spans="1:3">
      <c r="A994" s="1" t="s">
        <v>11052</v>
      </c>
      <c r="B994" s="1" t="str">
        <f>_xlfn.TEXTBEFORE(Table3[[#This Row],[all fluxes from min_flux_sum]]," ",,,,"")</f>
        <v>PROSYN-rt3253</v>
      </c>
      <c r="C994" s="1">
        <f>_xlfn.NUMBERVALUE(IFERROR(_xlfn.TEXTAFTER(Table3[[#This Row],[all fluxes from min_flux_sum]]," ",-1,,,""),""))</f>
        <v>5.3934660000000002E-12</v>
      </c>
    </row>
    <row r="995" spans="1:3">
      <c r="A995" s="1" t="s">
        <v>11053</v>
      </c>
      <c r="B995" s="1" t="str">
        <f>_xlfn.TEXTBEFORE(Table3[[#This Row],[all fluxes from min_flux_sum]]," ",,,,"")</f>
        <v>PROSYN-rt3255</v>
      </c>
      <c r="C995" s="1">
        <f>_xlfn.NUMBERVALUE(IFERROR(_xlfn.TEXTAFTER(Table3[[#This Row],[all fluxes from min_flux_sum]]," ",-1,,,""),""))</f>
        <v>7.1570911649999999E-9</v>
      </c>
    </row>
    <row r="996" spans="1:3">
      <c r="A996" s="1" t="s">
        <v>11054</v>
      </c>
      <c r="B996" s="1" t="str">
        <f>_xlfn.TEXTBEFORE(Table3[[#This Row],[all fluxes from min_flux_sum]]," ",,,,"")</f>
        <v>PROSYN-rt3256</v>
      </c>
      <c r="C996" s="1">
        <f>_xlfn.NUMBERVALUE(IFERROR(_xlfn.TEXTAFTER(Table3[[#This Row],[all fluxes from min_flux_sum]]," ",-1,,,""),""))</f>
        <v>6.5872542810000002E-9</v>
      </c>
    </row>
    <row r="997" spans="1:3">
      <c r="A997" s="1" t="s">
        <v>11055</v>
      </c>
      <c r="B997" s="1" t="str">
        <f>_xlfn.TEXTBEFORE(Table3[[#This Row],[all fluxes from min_flux_sum]]," ",,,,"")</f>
        <v>PROSYN-rt3261</v>
      </c>
      <c r="C997" s="1">
        <f>_xlfn.NUMBERVALUE(IFERROR(_xlfn.TEXTAFTER(Table3[[#This Row],[all fluxes from min_flux_sum]]," ",-1,,,""),""))</f>
        <v>6.3133944899999897E-10</v>
      </c>
    </row>
    <row r="998" spans="1:3">
      <c r="A998" s="1" t="s">
        <v>11056</v>
      </c>
      <c r="B998" s="1" t="str">
        <f>_xlfn.TEXTBEFORE(Table3[[#This Row],[all fluxes from min_flux_sum]]," ",,,,"")</f>
        <v>PROSYN-rt3274</v>
      </c>
      <c r="C998" s="1">
        <f>_xlfn.NUMBERVALUE(IFERROR(_xlfn.TEXTAFTER(Table3[[#This Row],[all fluxes from min_flux_sum]]," ",-1,,,""),""))</f>
        <v>5.2594954899999901E-10</v>
      </c>
    </row>
    <row r="999" spans="1:3">
      <c r="A999" s="1" t="s">
        <v>11057</v>
      </c>
      <c r="B999" s="1" t="str">
        <f>_xlfn.TEXTBEFORE(Table3[[#This Row],[all fluxes from min_flux_sum]]," ",,,,"")</f>
        <v>PROSYN-rt3278</v>
      </c>
      <c r="C999" s="1">
        <f>_xlfn.NUMBERVALUE(IFERROR(_xlfn.TEXTAFTER(Table3[[#This Row],[all fluxes from min_flux_sum]]," ",-1,,,""),""))</f>
        <v>9.2551671499999997E-10</v>
      </c>
    </row>
    <row r="1000" spans="1:3">
      <c r="A1000" s="1" t="s">
        <v>11058</v>
      </c>
      <c r="B1000" s="1" t="str">
        <f>_xlfn.TEXTBEFORE(Table3[[#This Row],[all fluxes from min_flux_sum]]," ",,,,"")</f>
        <v>PROSYN-rt3279</v>
      </c>
      <c r="C1000" s="1">
        <f>_xlfn.NUMBERVALUE(IFERROR(_xlfn.TEXTAFTER(Table3[[#This Row],[all fluxes from min_flux_sum]]," ",-1,,,""),""))</f>
        <v>3.8382587399999999E-10</v>
      </c>
    </row>
    <row r="1001" spans="1:3">
      <c r="A1001" s="1" t="s">
        <v>11059</v>
      </c>
      <c r="B1001" s="1" t="str">
        <f>_xlfn.TEXTBEFORE(Table3[[#This Row],[all fluxes from min_flux_sum]]," ",,,,"")</f>
        <v>PROSYN-rt3300</v>
      </c>
      <c r="C1001" s="1">
        <f>_xlfn.NUMBERVALUE(IFERROR(_xlfn.TEXTAFTER(Table3[[#This Row],[all fluxes from min_flux_sum]]," ",-1,,,""),""))</f>
        <v>4.9789272999999997E-11</v>
      </c>
    </row>
    <row r="1002" spans="1:3">
      <c r="A1002" s="1" t="s">
        <v>11060</v>
      </c>
      <c r="B1002" s="1" t="str">
        <f>_xlfn.TEXTBEFORE(Table3[[#This Row],[all fluxes from min_flux_sum]]," ",,,,"")</f>
        <v>PROSYN-rt3311</v>
      </c>
      <c r="C1002" s="1">
        <f>_xlfn.NUMBERVALUE(IFERROR(_xlfn.TEXTAFTER(Table3[[#This Row],[all fluxes from min_flux_sum]]," ",-1,,,""),""))</f>
        <v>1.9251529999999998E-12</v>
      </c>
    </row>
    <row r="1003" spans="1:3">
      <c r="A1003" s="1" t="s">
        <v>11061</v>
      </c>
      <c r="B1003" s="1" t="str">
        <f>_xlfn.TEXTBEFORE(Table3[[#This Row],[all fluxes from min_flux_sum]]," ",,,,"")</f>
        <v>PROSYN-rt3313</v>
      </c>
      <c r="C1003" s="1">
        <f>_xlfn.NUMBERVALUE(IFERROR(_xlfn.TEXTAFTER(Table3[[#This Row],[all fluxes from min_flux_sum]]," ",-1,,,""),""))</f>
        <v>6.4665817630000002E-9</v>
      </c>
    </row>
    <row r="1004" spans="1:3">
      <c r="A1004" s="1" t="s">
        <v>11062</v>
      </c>
      <c r="B1004" s="1" t="str">
        <f>_xlfn.TEXTBEFORE(Table3[[#This Row],[all fluxes from min_flux_sum]]," ",,,,"")</f>
        <v>PROSYN-rt3314</v>
      </c>
      <c r="C1004" s="1">
        <f>_xlfn.NUMBERVALUE(IFERROR(_xlfn.TEXTAFTER(Table3[[#This Row],[all fluxes from min_flux_sum]]," ",-1,,,""),""))</f>
        <v>5.1201331769999998E-9</v>
      </c>
    </row>
    <row r="1005" spans="1:3">
      <c r="A1005" s="1" t="s">
        <v>11063</v>
      </c>
      <c r="B1005" s="1" t="str">
        <f>_xlfn.TEXTBEFORE(Table3[[#This Row],[all fluxes from min_flux_sum]]," ",,,,"")</f>
        <v>PROSYN-rt3334</v>
      </c>
      <c r="C1005" s="1">
        <f>_xlfn.NUMBERVALUE(IFERROR(_xlfn.TEXTAFTER(Table3[[#This Row],[all fluxes from min_flux_sum]]," ",-1,,,""),""))</f>
        <v>1.6108899050000001E-9</v>
      </c>
    </row>
    <row r="1006" spans="1:3">
      <c r="A1006" s="1" t="s">
        <v>11064</v>
      </c>
      <c r="B1006" s="1" t="str">
        <f>_xlfn.TEXTBEFORE(Table3[[#This Row],[all fluxes from min_flux_sum]]," ",,,,"")</f>
        <v>PROSYN-rt3348</v>
      </c>
      <c r="C1006" s="1">
        <f>_xlfn.NUMBERVALUE(IFERROR(_xlfn.TEXTAFTER(Table3[[#This Row],[all fluxes from min_flux_sum]]," ",-1,,,""),""))</f>
        <v>6.3772616800000004E-10</v>
      </c>
    </row>
    <row r="1007" spans="1:3">
      <c r="A1007" s="1" t="s">
        <v>11065</v>
      </c>
      <c r="B1007" s="1" t="str">
        <f>_xlfn.TEXTBEFORE(Table3[[#This Row],[all fluxes from min_flux_sum]]," ",,,,"")</f>
        <v>PROSYN-rt3355</v>
      </c>
      <c r="C1007" s="1">
        <f>_xlfn.NUMBERVALUE(IFERROR(_xlfn.TEXTAFTER(Table3[[#This Row],[all fluxes from min_flux_sum]]," ",-1,,,""),""))</f>
        <v>2.4992920999999999E-11</v>
      </c>
    </row>
    <row r="1008" spans="1:3">
      <c r="A1008" s="1" t="s">
        <v>11066</v>
      </c>
      <c r="B1008" s="1" t="str">
        <f>_xlfn.TEXTBEFORE(Table3[[#This Row],[all fluxes from min_flux_sum]]," ",,,,"")</f>
        <v>PROSYN-rt3356</v>
      </c>
      <c r="C1008" s="1">
        <f>_xlfn.NUMBERVALUE(IFERROR(_xlfn.TEXTAFTER(Table3[[#This Row],[all fluxes from min_flux_sum]]," ",-1,,,""),""))</f>
        <v>3.7801136999999998E-11</v>
      </c>
    </row>
    <row r="1009" spans="1:3">
      <c r="A1009" s="1" t="s">
        <v>11067</v>
      </c>
      <c r="B1009" s="1" t="str">
        <f>_xlfn.TEXTBEFORE(Table3[[#This Row],[all fluxes from min_flux_sum]]," ",,,,"")</f>
        <v>PROSYN-rt3373</v>
      </c>
      <c r="C1009" s="1">
        <f>_xlfn.NUMBERVALUE(IFERROR(_xlfn.TEXTAFTER(Table3[[#This Row],[all fluxes from min_flux_sum]]," ",-1,,,""),""))</f>
        <v>6.5933165600000001E-10</v>
      </c>
    </row>
    <row r="1010" spans="1:3">
      <c r="A1010" s="1" t="s">
        <v>11068</v>
      </c>
      <c r="B1010" s="1" t="str">
        <f>_xlfn.TEXTBEFORE(Table3[[#This Row],[all fluxes from min_flux_sum]]," ",,,,"")</f>
        <v>PROSYN-rt3384</v>
      </c>
      <c r="C1010" s="1">
        <f>_xlfn.NUMBERVALUE(IFERROR(_xlfn.TEXTAFTER(Table3[[#This Row],[all fluxes from min_flux_sum]]," ",-1,,,""),""))</f>
        <v>4.3879176370000001E-9</v>
      </c>
    </row>
    <row r="1011" spans="1:3">
      <c r="A1011" s="1" t="s">
        <v>11069</v>
      </c>
      <c r="B1011" s="1" t="str">
        <f>_xlfn.TEXTBEFORE(Table3[[#This Row],[all fluxes from min_flux_sum]]," ",,,,"")</f>
        <v>PROSYN-rt3388</v>
      </c>
      <c r="C1011" s="1">
        <f>_xlfn.NUMBERVALUE(IFERROR(_xlfn.TEXTAFTER(Table3[[#This Row],[all fluxes from min_flux_sum]]," ",-1,,,""),""))</f>
        <v>1.8715749999999999E-12</v>
      </c>
    </row>
    <row r="1012" spans="1:3">
      <c r="A1012" s="1" t="s">
        <v>11070</v>
      </c>
      <c r="B1012" s="1" t="str">
        <f>_xlfn.TEXTBEFORE(Table3[[#This Row],[all fluxes from min_flux_sum]]," ",,,,"")</f>
        <v>PROSYN-rt3401</v>
      </c>
      <c r="C1012" s="1">
        <f>_xlfn.NUMBERVALUE(IFERROR(_xlfn.TEXTAFTER(Table3[[#This Row],[all fluxes from min_flux_sum]]," ",-1,,,""),""))</f>
        <v>1.0490386443000001E-8</v>
      </c>
    </row>
    <row r="1013" spans="1:3">
      <c r="A1013" s="1" t="s">
        <v>11071</v>
      </c>
      <c r="B1013" s="1" t="str">
        <f>_xlfn.TEXTBEFORE(Table3[[#This Row],[all fluxes from min_flux_sum]]," ",,,,"")</f>
        <v>PROSYN-rt3408</v>
      </c>
      <c r="C1013" s="1">
        <f>_xlfn.NUMBERVALUE(IFERROR(_xlfn.TEXTAFTER(Table3[[#This Row],[all fluxes from min_flux_sum]]," ",-1,,,""),""))</f>
        <v>1.8991484210000001E-9</v>
      </c>
    </row>
    <row r="1014" spans="1:3">
      <c r="A1014" s="1" t="s">
        <v>11072</v>
      </c>
      <c r="B1014" s="1" t="str">
        <f>_xlfn.TEXTBEFORE(Table3[[#This Row],[all fluxes from min_flux_sum]]," ",,,,"")</f>
        <v>PROSYN-rt3417</v>
      </c>
      <c r="C1014" s="1">
        <f>_xlfn.NUMBERVALUE(IFERROR(_xlfn.TEXTAFTER(Table3[[#This Row],[all fluxes from min_flux_sum]]," ",-1,,,""),""))</f>
        <v>7.6558800000000007E-12</v>
      </c>
    </row>
    <row r="1015" spans="1:3">
      <c r="A1015" s="1" t="s">
        <v>11073</v>
      </c>
      <c r="B1015" s="1" t="str">
        <f>_xlfn.TEXTBEFORE(Table3[[#This Row],[all fluxes from min_flux_sum]]," ",,,,"")</f>
        <v>PROSYN-rt3419</v>
      </c>
      <c r="C1015" s="1">
        <f>_xlfn.NUMBERVALUE(IFERROR(_xlfn.TEXTAFTER(Table3[[#This Row],[all fluxes from min_flux_sum]]," ",-1,,,""),""))</f>
        <v>6.2785325000000006E-11</v>
      </c>
    </row>
    <row r="1016" spans="1:3">
      <c r="A1016" s="1" t="s">
        <v>11074</v>
      </c>
      <c r="B1016" s="1" t="str">
        <f>_xlfn.TEXTBEFORE(Table3[[#This Row],[all fluxes from min_flux_sum]]," ",,,,"")</f>
        <v>PROSYN-rt3422</v>
      </c>
      <c r="C1016" s="1">
        <f>_xlfn.NUMBERVALUE(IFERROR(_xlfn.TEXTAFTER(Table3[[#This Row],[all fluxes from min_flux_sum]]," ",-1,,,""),""))</f>
        <v>1.1377468299999999E-10</v>
      </c>
    </row>
    <row r="1017" spans="1:3">
      <c r="A1017" s="1" t="s">
        <v>11075</v>
      </c>
      <c r="B1017" s="1" t="str">
        <f>_xlfn.TEXTBEFORE(Table3[[#This Row],[all fluxes from min_flux_sum]]," ",,,,"")</f>
        <v>PROSYN-rt3425</v>
      </c>
      <c r="C1017" s="1">
        <f>_xlfn.NUMBERVALUE(IFERROR(_xlfn.TEXTAFTER(Table3[[#This Row],[all fluxes from min_flux_sum]]," ",-1,,,""),""))</f>
        <v>1.038402719E-9</v>
      </c>
    </row>
    <row r="1018" spans="1:3">
      <c r="A1018" s="1" t="s">
        <v>11076</v>
      </c>
      <c r="B1018" s="1" t="str">
        <f>_xlfn.TEXTBEFORE(Table3[[#This Row],[all fluxes from min_flux_sum]]," ",,,,"")</f>
        <v>PROSYN-rt3434</v>
      </c>
      <c r="C1018" s="1">
        <f>_xlfn.NUMBERVALUE(IFERROR(_xlfn.TEXTAFTER(Table3[[#This Row],[all fluxes from min_flux_sum]]," ",-1,,,""),""))</f>
        <v>1.76818252E-9</v>
      </c>
    </row>
    <row r="1019" spans="1:3">
      <c r="A1019" s="1" t="s">
        <v>11077</v>
      </c>
      <c r="B1019" s="1" t="str">
        <f>_xlfn.TEXTBEFORE(Table3[[#This Row],[all fluxes from min_flux_sum]]," ",,,,"")</f>
        <v>PROSYN-rt3441</v>
      </c>
      <c r="C1019" s="1">
        <f>_xlfn.NUMBERVALUE(IFERROR(_xlfn.TEXTAFTER(Table3[[#This Row],[all fluxes from min_flux_sum]]," ",-1,,,""),""))</f>
        <v>1.14703922E-10</v>
      </c>
    </row>
    <row r="1020" spans="1:3">
      <c r="A1020" s="1" t="s">
        <v>11078</v>
      </c>
      <c r="B1020" s="1" t="str">
        <f>_xlfn.TEXTBEFORE(Table3[[#This Row],[all fluxes from min_flux_sum]]," ",,,,"")</f>
        <v>PROSYN-rt3469</v>
      </c>
      <c r="C1020" s="1">
        <f>_xlfn.NUMBERVALUE(IFERROR(_xlfn.TEXTAFTER(Table3[[#This Row],[all fluxes from min_flux_sum]]," ",-1,,,""),""))</f>
        <v>9.6524536999999995E-11</v>
      </c>
    </row>
    <row r="1021" spans="1:3">
      <c r="A1021" s="1" t="s">
        <v>11079</v>
      </c>
      <c r="B1021" s="1" t="str">
        <f>_xlfn.TEXTBEFORE(Table3[[#This Row],[all fluxes from min_flux_sum]]," ",,,,"")</f>
        <v>PROSYN-rt3476</v>
      </c>
      <c r="C1021" s="1">
        <f>_xlfn.NUMBERVALUE(IFERROR(_xlfn.TEXTAFTER(Table3[[#This Row],[all fluxes from min_flux_sum]]," ",-1,,,""),""))</f>
        <v>5.5160653650000003E-9</v>
      </c>
    </row>
    <row r="1022" spans="1:3">
      <c r="A1022" s="1" t="s">
        <v>11080</v>
      </c>
      <c r="B1022" s="1" t="str">
        <f>_xlfn.TEXTBEFORE(Table3[[#This Row],[all fluxes from min_flux_sum]]," ",,,,"")</f>
        <v>PROSYN-rt3492</v>
      </c>
      <c r="C1022" s="1">
        <f>_xlfn.NUMBERVALUE(IFERROR(_xlfn.TEXTAFTER(Table3[[#This Row],[all fluxes from min_flux_sum]]," ",-1,,,""),""))</f>
        <v>2.5502243000000002E-11</v>
      </c>
    </row>
    <row r="1023" spans="1:3">
      <c r="A1023" s="1" t="s">
        <v>11081</v>
      </c>
      <c r="B1023" s="1" t="str">
        <f>_xlfn.TEXTBEFORE(Table3[[#This Row],[all fluxes from min_flux_sum]]," ",,,,"")</f>
        <v>PROSYN-rt3499</v>
      </c>
      <c r="C1023" s="1">
        <f>_xlfn.NUMBERVALUE(IFERROR(_xlfn.TEXTAFTER(Table3[[#This Row],[all fluxes from min_flux_sum]]," ",-1,,,""),""))</f>
        <v>4.3188566000000001E-11</v>
      </c>
    </row>
    <row r="1024" spans="1:3">
      <c r="A1024" s="1" t="s">
        <v>11082</v>
      </c>
      <c r="B1024" s="1" t="str">
        <f>_xlfn.TEXTBEFORE(Table3[[#This Row],[all fluxes from min_flux_sum]]," ",,,,"")</f>
        <v>PROSYN-rt3505</v>
      </c>
      <c r="C1024" s="1">
        <f>_xlfn.NUMBERVALUE(IFERROR(_xlfn.TEXTAFTER(Table3[[#This Row],[all fluxes from min_flux_sum]]," ",-1,,,""),""))</f>
        <v>1.4246848999999999E-11</v>
      </c>
    </row>
    <row r="1025" spans="1:3">
      <c r="A1025" s="1" t="s">
        <v>11083</v>
      </c>
      <c r="B1025" s="1" t="str">
        <f>_xlfn.TEXTBEFORE(Table3[[#This Row],[all fluxes from min_flux_sum]]," ",,,,"")</f>
        <v>PROSYN-rt3508</v>
      </c>
      <c r="C1025" s="1">
        <f>_xlfn.NUMBERVALUE(IFERROR(_xlfn.TEXTAFTER(Table3[[#This Row],[all fluxes from min_flux_sum]]," ",-1,,,""),""))</f>
        <v>1.8577234000000001E-11</v>
      </c>
    </row>
    <row r="1026" spans="1:3">
      <c r="A1026" s="1" t="s">
        <v>11084</v>
      </c>
      <c r="B1026" s="1" t="str">
        <f>_xlfn.TEXTBEFORE(Table3[[#This Row],[all fluxes from min_flux_sum]]," ",,,,"")</f>
        <v>PROSYN-rt3510_en</v>
      </c>
      <c r="C1026" s="1">
        <f>_xlfn.NUMBERVALUE(IFERROR(_xlfn.TEXTAFTER(Table3[[#This Row],[all fluxes from min_flux_sum]]," ",-1,,,""),""))</f>
        <v>1.3824125999999999E-11</v>
      </c>
    </row>
    <row r="1027" spans="1:3">
      <c r="A1027" s="1" t="s">
        <v>11085</v>
      </c>
      <c r="B1027" s="1" t="str">
        <f>_xlfn.TEXTBEFORE(Table3[[#This Row],[all fluxes from min_flux_sum]]," ",,,,"")</f>
        <v>PROSYN-rt3510_n</v>
      </c>
      <c r="C1027" s="1">
        <f>_xlfn.NUMBERVALUE(IFERROR(_xlfn.TEXTAFTER(Table3[[#This Row],[all fluxes from min_flux_sum]]," ",-1,,,""),""))</f>
        <v>1.3824125999999999E-11</v>
      </c>
    </row>
    <row r="1028" spans="1:3">
      <c r="A1028" s="1" t="s">
        <v>11086</v>
      </c>
      <c r="B1028" s="1" t="str">
        <f>_xlfn.TEXTBEFORE(Table3[[#This Row],[all fluxes from min_flux_sum]]," ",,,,"")</f>
        <v>PROSYN-rt3514</v>
      </c>
      <c r="C1028" s="1">
        <f>_xlfn.NUMBERVALUE(IFERROR(_xlfn.TEXTAFTER(Table3[[#This Row],[all fluxes from min_flux_sum]]," ",-1,,,""),""))</f>
        <v>3.4140689800000002E-10</v>
      </c>
    </row>
    <row r="1029" spans="1:3">
      <c r="A1029" s="1" t="s">
        <v>11087</v>
      </c>
      <c r="B1029" s="1" t="str">
        <f>_xlfn.TEXTBEFORE(Table3[[#This Row],[all fluxes from min_flux_sum]]," ",,,,"")</f>
        <v>PROSYN-rt3516</v>
      </c>
      <c r="C1029" s="1">
        <f>_xlfn.NUMBERVALUE(IFERROR(_xlfn.TEXTAFTER(Table3[[#This Row],[all fluxes from min_flux_sum]]," ",-1,,,""),""))</f>
        <v>4.0618362000000002E-11</v>
      </c>
    </row>
    <row r="1030" spans="1:3">
      <c r="A1030" s="1" t="s">
        <v>11088</v>
      </c>
      <c r="B1030" s="1" t="str">
        <f>_xlfn.TEXTBEFORE(Table3[[#This Row],[all fluxes from min_flux_sum]]," ",,,,"")</f>
        <v>PROSYN-rt3531</v>
      </c>
      <c r="C1030" s="1">
        <f>_xlfn.NUMBERVALUE(IFERROR(_xlfn.TEXTAFTER(Table3[[#This Row],[all fluxes from min_flux_sum]]," ",-1,,,""),""))</f>
        <v>3.4675568300000002E-10</v>
      </c>
    </row>
    <row r="1031" spans="1:3">
      <c r="A1031" s="1" t="s">
        <v>11089</v>
      </c>
      <c r="B1031" s="1" t="str">
        <f>_xlfn.TEXTBEFORE(Table3[[#This Row],[all fluxes from min_flux_sum]]," ",,,,"")</f>
        <v>PROSYN-rt3539</v>
      </c>
      <c r="C1031" s="1">
        <f>_xlfn.NUMBERVALUE(IFERROR(_xlfn.TEXTAFTER(Table3[[#This Row],[all fluxes from min_flux_sum]]," ",-1,,,""),""))</f>
        <v>1.3092721799999999E-10</v>
      </c>
    </row>
    <row r="1032" spans="1:3">
      <c r="A1032" s="1" t="s">
        <v>11090</v>
      </c>
      <c r="B1032" s="1" t="str">
        <f>_xlfn.TEXTBEFORE(Table3[[#This Row],[all fluxes from min_flux_sum]]," ",,,,"")</f>
        <v>PROSYN-rt3541</v>
      </c>
      <c r="C1032" s="1">
        <f>_xlfn.NUMBERVALUE(IFERROR(_xlfn.TEXTAFTER(Table3[[#This Row],[all fluxes from min_flux_sum]]," ",-1,,,""),""))</f>
        <v>3.9787893100000001E-10</v>
      </c>
    </row>
    <row r="1033" spans="1:3">
      <c r="A1033" s="1" t="s">
        <v>11091</v>
      </c>
      <c r="B1033" s="1" t="str">
        <f>_xlfn.TEXTBEFORE(Table3[[#This Row],[all fluxes from min_flux_sum]]," ",,,,"")</f>
        <v>PROSYN-rt3542</v>
      </c>
      <c r="C1033" s="1">
        <f>_xlfn.NUMBERVALUE(IFERROR(_xlfn.TEXTAFTER(Table3[[#This Row],[all fluxes from min_flux_sum]]," ",-1,,,""),""))</f>
        <v>1.151356905E-9</v>
      </c>
    </row>
    <row r="1034" spans="1:3">
      <c r="A1034" s="1" t="s">
        <v>11092</v>
      </c>
      <c r="B1034" s="1" t="str">
        <f>_xlfn.TEXTBEFORE(Table3[[#This Row],[all fluxes from min_flux_sum]]," ",,,,"")</f>
        <v>PROSYN-rt3556</v>
      </c>
      <c r="C1034" s="1">
        <f>_xlfn.NUMBERVALUE(IFERROR(_xlfn.TEXTAFTER(Table3[[#This Row],[all fluxes from min_flux_sum]]," ",-1,,,""),""))</f>
        <v>2.8398172499999898E-10</v>
      </c>
    </row>
    <row r="1035" spans="1:3">
      <c r="A1035" s="1" t="s">
        <v>11093</v>
      </c>
      <c r="B1035" s="1" t="str">
        <f>_xlfn.TEXTBEFORE(Table3[[#This Row],[all fluxes from min_flux_sum]]," ",,,,"")</f>
        <v>PROSYN-rt3557</v>
      </c>
      <c r="C1035" s="1">
        <f>_xlfn.NUMBERVALUE(IFERROR(_xlfn.TEXTAFTER(Table3[[#This Row],[all fluxes from min_flux_sum]]," ",-1,,,""),""))</f>
        <v>3.79002352E-10</v>
      </c>
    </row>
    <row r="1036" spans="1:3">
      <c r="A1036" s="1" t="s">
        <v>11094</v>
      </c>
      <c r="B1036" s="1" t="str">
        <f>_xlfn.TEXTBEFORE(Table3[[#This Row],[all fluxes from min_flux_sum]]," ",,,,"")</f>
        <v>PROSYN-rt3577</v>
      </c>
      <c r="C1036" s="1">
        <f>_xlfn.NUMBERVALUE(IFERROR(_xlfn.TEXTAFTER(Table3[[#This Row],[all fluxes from min_flux_sum]]," ",-1,,,""),""))</f>
        <v>3.052029153E-9</v>
      </c>
    </row>
    <row r="1037" spans="1:3">
      <c r="A1037" s="1" t="s">
        <v>11095</v>
      </c>
      <c r="B1037" s="1" t="str">
        <f>_xlfn.TEXTBEFORE(Table3[[#This Row],[all fluxes from min_flux_sum]]," ",,,,"")</f>
        <v>PROSYN-rt3590</v>
      </c>
      <c r="C1037" s="1">
        <f>_xlfn.NUMBERVALUE(IFERROR(_xlfn.TEXTAFTER(Table3[[#This Row],[all fluxes from min_flux_sum]]," ",-1,,,""),""))</f>
        <v>3.6538035269999902E-9</v>
      </c>
    </row>
    <row r="1038" spans="1:3">
      <c r="A1038" s="1" t="s">
        <v>11096</v>
      </c>
      <c r="B1038" s="1" t="str">
        <f>_xlfn.TEXTBEFORE(Table3[[#This Row],[all fluxes from min_flux_sum]]," ",,,,"")</f>
        <v>PROSYN-rt3591</v>
      </c>
      <c r="C1038" s="1">
        <f>_xlfn.NUMBERVALUE(IFERROR(_xlfn.TEXTAFTER(Table3[[#This Row],[all fluxes from min_flux_sum]]," ",-1,,,""),""))</f>
        <v>1.2225212199999999E-10</v>
      </c>
    </row>
    <row r="1039" spans="1:3">
      <c r="A1039" s="1" t="s">
        <v>11097</v>
      </c>
      <c r="B1039" s="1" t="str">
        <f>_xlfn.TEXTBEFORE(Table3[[#This Row],[all fluxes from min_flux_sum]]," ",,,,"")</f>
        <v>PROSYN-rt3599</v>
      </c>
      <c r="C1039" s="1">
        <f>_xlfn.NUMBERVALUE(IFERROR(_xlfn.TEXTAFTER(Table3[[#This Row],[all fluxes from min_flux_sum]]," ",-1,,,""),""))</f>
        <v>2.6852204950000002E-9</v>
      </c>
    </row>
    <row r="1040" spans="1:3">
      <c r="A1040" s="1" t="s">
        <v>11098</v>
      </c>
      <c r="B1040" s="1" t="str">
        <f>_xlfn.TEXTBEFORE(Table3[[#This Row],[all fluxes from min_flux_sum]]," ",,,,"")</f>
        <v>PROSYN-rt3605</v>
      </c>
      <c r="C1040" s="1">
        <f>_xlfn.NUMBERVALUE(IFERROR(_xlfn.TEXTAFTER(Table3[[#This Row],[all fluxes from min_flux_sum]]," ",-1,,,""),""))</f>
        <v>1.510901979E-9</v>
      </c>
    </row>
    <row r="1041" spans="1:3">
      <c r="A1041" s="1" t="s">
        <v>11099</v>
      </c>
      <c r="B1041" s="1" t="str">
        <f>_xlfn.TEXTBEFORE(Table3[[#This Row],[all fluxes from min_flux_sum]]," ",,,,"")</f>
        <v>PROSYN-rt3609</v>
      </c>
      <c r="C1041" s="1">
        <f>_xlfn.NUMBERVALUE(IFERROR(_xlfn.TEXTAFTER(Table3[[#This Row],[all fluxes from min_flux_sum]]," ",-1,,,""),""))</f>
        <v>1.347536447E-9</v>
      </c>
    </row>
    <row r="1042" spans="1:3">
      <c r="A1042" s="1" t="s">
        <v>11100</v>
      </c>
      <c r="B1042" s="1" t="str">
        <f>_xlfn.TEXTBEFORE(Table3[[#This Row],[all fluxes from min_flux_sum]]," ",,,,"")</f>
        <v>PROSYN-rt3614</v>
      </c>
      <c r="C1042" s="1">
        <f>_xlfn.NUMBERVALUE(IFERROR(_xlfn.TEXTAFTER(Table3[[#This Row],[all fluxes from min_flux_sum]]," ",-1,,,""),""))</f>
        <v>2.4037151800000001E-9</v>
      </c>
    </row>
    <row r="1043" spans="1:3">
      <c r="A1043" s="1" t="s">
        <v>11101</v>
      </c>
      <c r="B1043" s="1" t="str">
        <f>_xlfn.TEXTBEFORE(Table3[[#This Row],[all fluxes from min_flux_sum]]," ",,,,"")</f>
        <v>PROSYN-rt3621</v>
      </c>
      <c r="C1043" s="1">
        <f>_xlfn.NUMBERVALUE(IFERROR(_xlfn.TEXTAFTER(Table3[[#This Row],[all fluxes from min_flux_sum]]," ",-1,,,""),""))</f>
        <v>1.47889417999999E-10</v>
      </c>
    </row>
    <row r="1044" spans="1:3">
      <c r="A1044" s="1" t="s">
        <v>11102</v>
      </c>
      <c r="B1044" s="1" t="str">
        <f>_xlfn.TEXTBEFORE(Table3[[#This Row],[all fluxes from min_flux_sum]]," ",,,,"")</f>
        <v>PROSYN-rt3625</v>
      </c>
      <c r="C1044" s="1">
        <f>_xlfn.NUMBERVALUE(IFERROR(_xlfn.TEXTAFTER(Table3[[#This Row],[all fluxes from min_flux_sum]]," ",-1,,,""),""))</f>
        <v>4.6997946799999999E-10</v>
      </c>
    </row>
    <row r="1045" spans="1:3">
      <c r="A1045" s="1" t="s">
        <v>11103</v>
      </c>
      <c r="B1045" s="1" t="str">
        <f>_xlfn.TEXTBEFORE(Table3[[#This Row],[all fluxes from min_flux_sum]]," ",,,,"")</f>
        <v>PROSYN-rt3639</v>
      </c>
      <c r="C1045" s="1">
        <f>_xlfn.NUMBERVALUE(IFERROR(_xlfn.TEXTAFTER(Table3[[#This Row],[all fluxes from min_flux_sum]]," ",-1,,,""),""))</f>
        <v>2.8420036499999998E-10</v>
      </c>
    </row>
    <row r="1046" spans="1:3">
      <c r="A1046" s="1" t="s">
        <v>11104</v>
      </c>
      <c r="B1046" s="1" t="str">
        <f>_xlfn.TEXTBEFORE(Table3[[#This Row],[all fluxes from min_flux_sum]]," ",,,,"")</f>
        <v>PROSYN-rt3663</v>
      </c>
      <c r="C1046" s="1">
        <f>_xlfn.NUMBERVALUE(IFERROR(_xlfn.TEXTAFTER(Table3[[#This Row],[all fluxes from min_flux_sum]]," ",-1,,,""),""))</f>
        <v>2.7549849499999999E-9</v>
      </c>
    </row>
    <row r="1047" spans="1:3">
      <c r="A1047" s="1" t="s">
        <v>11105</v>
      </c>
      <c r="B1047" s="1" t="str">
        <f>_xlfn.TEXTBEFORE(Table3[[#This Row],[all fluxes from min_flux_sum]]," ",,,,"")</f>
        <v>PROSYN-rt3664</v>
      </c>
      <c r="C1047" s="1">
        <f>_xlfn.NUMBERVALUE(IFERROR(_xlfn.TEXTAFTER(Table3[[#This Row],[all fluxes from min_flux_sum]]," ",-1,,,""),""))</f>
        <v>3.9524053600000002E-10</v>
      </c>
    </row>
    <row r="1048" spans="1:3">
      <c r="A1048" s="1" t="s">
        <v>11106</v>
      </c>
      <c r="B1048" s="1" t="str">
        <f>_xlfn.TEXTBEFORE(Table3[[#This Row],[all fluxes from min_flux_sum]]," ",,,,"")</f>
        <v>PROSYN-rt3666</v>
      </c>
      <c r="C1048" s="1">
        <f>_xlfn.NUMBERVALUE(IFERROR(_xlfn.TEXTAFTER(Table3[[#This Row],[all fluxes from min_flux_sum]]," ",-1,,,""),""))</f>
        <v>9.10330555999999E-10</v>
      </c>
    </row>
    <row r="1049" spans="1:3">
      <c r="A1049" s="1" t="s">
        <v>11107</v>
      </c>
      <c r="B1049" s="1" t="str">
        <f>_xlfn.TEXTBEFORE(Table3[[#This Row],[all fluxes from min_flux_sum]]," ",,,,"")</f>
        <v>PROSYN-rt3670</v>
      </c>
      <c r="C1049" s="1">
        <f>_xlfn.NUMBERVALUE(IFERROR(_xlfn.TEXTAFTER(Table3[[#This Row],[all fluxes from min_flux_sum]]," ",-1,,,""),""))</f>
        <v>2.1152786539999999E-9</v>
      </c>
    </row>
    <row r="1050" spans="1:3">
      <c r="A1050" s="1" t="s">
        <v>11108</v>
      </c>
      <c r="B1050" s="1" t="str">
        <f>_xlfn.TEXTBEFORE(Table3[[#This Row],[all fluxes from min_flux_sum]]," ",,,,"")</f>
        <v>PROSYN-rt3674_c</v>
      </c>
      <c r="C1050" s="1">
        <f>_xlfn.NUMBERVALUE(IFERROR(_xlfn.TEXTAFTER(Table3[[#This Row],[all fluxes from min_flux_sum]]," ",-1,,,""),""))</f>
        <v>1.9148343739999902E-9</v>
      </c>
    </row>
    <row r="1051" spans="1:3">
      <c r="A1051" s="1" t="s">
        <v>11109</v>
      </c>
      <c r="B1051" s="1" t="str">
        <f>_xlfn.TEXTBEFORE(Table3[[#This Row],[all fluxes from min_flux_sum]]," ",,,,"")</f>
        <v>PROSYN-rt3674_m</v>
      </c>
      <c r="C1051" s="1">
        <f>_xlfn.NUMBERVALUE(IFERROR(_xlfn.TEXTAFTER(Table3[[#This Row],[all fluxes from min_flux_sum]]," ",-1,,,""),""))</f>
        <v>1.9148343739999902E-9</v>
      </c>
    </row>
    <row r="1052" spans="1:3">
      <c r="A1052" s="1" t="s">
        <v>11110</v>
      </c>
      <c r="B1052" s="1" t="str">
        <f>_xlfn.TEXTBEFORE(Table3[[#This Row],[all fluxes from min_flux_sum]]," ",,,,"")</f>
        <v>PROSYN-rt3682</v>
      </c>
      <c r="C1052" s="1">
        <f>_xlfn.NUMBERVALUE(IFERROR(_xlfn.TEXTAFTER(Table3[[#This Row],[all fluxes from min_flux_sum]]," ",-1,,,""),""))</f>
        <v>6.9365443999999996E-11</v>
      </c>
    </row>
    <row r="1053" spans="1:3">
      <c r="A1053" s="1" t="s">
        <v>11111</v>
      </c>
      <c r="B1053" s="1" t="str">
        <f>_xlfn.TEXTBEFORE(Table3[[#This Row],[all fluxes from min_flux_sum]]," ",,,,"")</f>
        <v>PROSYN-rt3683</v>
      </c>
      <c r="C1053" s="1">
        <f>_xlfn.NUMBERVALUE(IFERROR(_xlfn.TEXTAFTER(Table3[[#This Row],[all fluxes from min_flux_sum]]," ",-1,,,""),""))</f>
        <v>1.74470095E-10</v>
      </c>
    </row>
    <row r="1054" spans="1:3">
      <c r="A1054" s="1" t="s">
        <v>11112</v>
      </c>
      <c r="B1054" s="1" t="str">
        <f>_xlfn.TEXTBEFORE(Table3[[#This Row],[all fluxes from min_flux_sum]]," ",,,,"")</f>
        <v>PROSYN-rt3712</v>
      </c>
      <c r="C1054" s="1">
        <f>_xlfn.NUMBERVALUE(IFERROR(_xlfn.TEXTAFTER(Table3[[#This Row],[all fluxes from min_flux_sum]]," ",-1,,,""),""))</f>
        <v>1.307812389E-9</v>
      </c>
    </row>
    <row r="1055" spans="1:3">
      <c r="A1055" s="1" t="s">
        <v>11113</v>
      </c>
      <c r="B1055" s="1" t="str">
        <f>_xlfn.TEXTBEFORE(Table3[[#This Row],[all fluxes from min_flux_sum]]," ",,,,"")</f>
        <v>PROSYN-rt3730</v>
      </c>
      <c r="C1055" s="1">
        <f>_xlfn.NUMBERVALUE(IFERROR(_xlfn.TEXTAFTER(Table3[[#This Row],[all fluxes from min_flux_sum]]," ",-1,,,""),""))</f>
        <v>1.509849823E-9</v>
      </c>
    </row>
    <row r="1056" spans="1:3">
      <c r="A1056" s="1" t="s">
        <v>11114</v>
      </c>
      <c r="B1056" s="1" t="str">
        <f>_xlfn.TEXTBEFORE(Table3[[#This Row],[all fluxes from min_flux_sum]]," ",,,,"")</f>
        <v>PROSYN-rt3748</v>
      </c>
      <c r="C1056" s="1">
        <f>_xlfn.NUMBERVALUE(IFERROR(_xlfn.TEXTAFTER(Table3[[#This Row],[all fluxes from min_flux_sum]]," ",-1,,,""),""))</f>
        <v>1.0918037639999899E-9</v>
      </c>
    </row>
    <row r="1057" spans="1:3">
      <c r="A1057" s="1" t="s">
        <v>11115</v>
      </c>
      <c r="B1057" s="1" t="str">
        <f>_xlfn.TEXTBEFORE(Table3[[#This Row],[all fluxes from min_flux_sum]]," ",,,,"")</f>
        <v>PROSYN-rt3750</v>
      </c>
      <c r="C1057" s="1">
        <f>_xlfn.NUMBERVALUE(IFERROR(_xlfn.TEXTAFTER(Table3[[#This Row],[all fluxes from min_flux_sum]]," ",-1,,,""),""))</f>
        <v>1.744673343E-9</v>
      </c>
    </row>
    <row r="1058" spans="1:3">
      <c r="A1058" s="1" t="s">
        <v>11116</v>
      </c>
      <c r="B1058" s="1" t="str">
        <f>_xlfn.TEXTBEFORE(Table3[[#This Row],[all fluxes from min_flux_sum]]," ",,,,"")</f>
        <v>PROSYN-rt3753</v>
      </c>
      <c r="C1058" s="1">
        <f>_xlfn.NUMBERVALUE(IFERROR(_xlfn.TEXTAFTER(Table3[[#This Row],[all fluxes from min_flux_sum]]," ",-1,,,""),""))</f>
        <v>1.41380139999999E-10</v>
      </c>
    </row>
    <row r="1059" spans="1:3">
      <c r="A1059" s="1" t="s">
        <v>11117</v>
      </c>
      <c r="B1059" s="1" t="str">
        <f>_xlfn.TEXTBEFORE(Table3[[#This Row],[all fluxes from min_flux_sum]]," ",,,,"")</f>
        <v>PROSYN-rt3754_c</v>
      </c>
      <c r="C1059" s="1">
        <f>_xlfn.NUMBERVALUE(IFERROR(_xlfn.TEXTAFTER(Table3[[#This Row],[all fluxes from min_flux_sum]]," ",-1,,,""),""))</f>
        <v>1.8662095880000001E-9</v>
      </c>
    </row>
    <row r="1060" spans="1:3">
      <c r="A1060" s="1" t="s">
        <v>11118</v>
      </c>
      <c r="B1060" s="1" t="str">
        <f>_xlfn.TEXTBEFORE(Table3[[#This Row],[all fluxes from min_flux_sum]]," ",,,,"")</f>
        <v>PROSYN-rt3754_m</v>
      </c>
      <c r="C1060" s="1">
        <f>_xlfn.NUMBERVALUE(IFERROR(_xlfn.TEXTAFTER(Table3[[#This Row],[all fluxes from min_flux_sum]]," ",-1,,,""),""))</f>
        <v>1.8662095880000001E-9</v>
      </c>
    </row>
    <row r="1061" spans="1:3">
      <c r="A1061" s="1" t="s">
        <v>11119</v>
      </c>
      <c r="B1061" s="1" t="str">
        <f>_xlfn.TEXTBEFORE(Table3[[#This Row],[all fluxes from min_flux_sum]]," ",,,,"")</f>
        <v>PROSYN-rt3764</v>
      </c>
      <c r="C1061" s="1">
        <f>_xlfn.NUMBERVALUE(IFERROR(_xlfn.TEXTAFTER(Table3[[#This Row],[all fluxes from min_flux_sum]]," ",-1,,,""),""))</f>
        <v>1.4122859710000001E-9</v>
      </c>
    </row>
    <row r="1062" spans="1:3">
      <c r="A1062" s="1" t="s">
        <v>11120</v>
      </c>
      <c r="B1062" s="1" t="str">
        <f>_xlfn.TEXTBEFORE(Table3[[#This Row],[all fluxes from min_flux_sum]]," ",,,,"")</f>
        <v>PROSYN-rt3786_c</v>
      </c>
      <c r="C1062" s="1">
        <f>_xlfn.NUMBERVALUE(IFERROR(_xlfn.TEXTAFTER(Table3[[#This Row],[all fluxes from min_flux_sum]]," ",-1,,,""),""))</f>
        <v>6.5996073700000002E-10</v>
      </c>
    </row>
    <row r="1063" spans="1:3">
      <c r="A1063" s="1" t="s">
        <v>11121</v>
      </c>
      <c r="B1063" s="1" t="str">
        <f>_xlfn.TEXTBEFORE(Table3[[#This Row],[all fluxes from min_flux_sum]]," ",,,,"")</f>
        <v>PROSYN-rt3786_x</v>
      </c>
      <c r="C1063" s="1">
        <f>_xlfn.NUMBERVALUE(IFERROR(_xlfn.TEXTAFTER(Table3[[#This Row],[all fluxes from min_flux_sum]]," ",-1,,,""),""))</f>
        <v>6.5996073700000002E-10</v>
      </c>
    </row>
    <row r="1064" spans="1:3">
      <c r="A1064" s="1" t="s">
        <v>11122</v>
      </c>
      <c r="B1064" s="1" t="str">
        <f>_xlfn.TEXTBEFORE(Table3[[#This Row],[all fluxes from min_flux_sum]]," ",,,,"")</f>
        <v>PROSYN-rt3787_c</v>
      </c>
      <c r="C1064" s="1">
        <f>_xlfn.NUMBERVALUE(IFERROR(_xlfn.TEXTAFTER(Table3[[#This Row],[all fluxes from min_flux_sum]]," ",-1,,,""),""))</f>
        <v>7.5511597599999998E-10</v>
      </c>
    </row>
    <row r="1065" spans="1:3">
      <c r="A1065" s="1" t="s">
        <v>11123</v>
      </c>
      <c r="B1065" s="1" t="str">
        <f>_xlfn.TEXTBEFORE(Table3[[#This Row],[all fluxes from min_flux_sum]]," ",,,,"")</f>
        <v>PROSYN-rt3787_m</v>
      </c>
      <c r="C1065" s="1">
        <f>_xlfn.NUMBERVALUE(IFERROR(_xlfn.TEXTAFTER(Table3[[#This Row],[all fluxes from min_flux_sum]]," ",-1,,,""),""))</f>
        <v>7.5511597599999998E-10</v>
      </c>
    </row>
    <row r="1066" spans="1:3">
      <c r="A1066" s="1" t="s">
        <v>11124</v>
      </c>
      <c r="B1066" s="1" t="str">
        <f>_xlfn.TEXTBEFORE(Table3[[#This Row],[all fluxes from min_flux_sum]]," ",,,,"")</f>
        <v>PROSYN-rt3790</v>
      </c>
      <c r="C1066" s="1">
        <f>_xlfn.NUMBERVALUE(IFERROR(_xlfn.TEXTAFTER(Table3[[#This Row],[all fluxes from min_flux_sum]]," ",-1,,,""),""))</f>
        <v>2.5905912099999999E-10</v>
      </c>
    </row>
    <row r="1067" spans="1:3">
      <c r="A1067" s="1" t="s">
        <v>11125</v>
      </c>
      <c r="B1067" s="1" t="str">
        <f>_xlfn.TEXTBEFORE(Table3[[#This Row],[all fluxes from min_flux_sum]]," ",,,,"")</f>
        <v>PROSYN-rt3791_c</v>
      </c>
      <c r="C1067" s="1">
        <f>_xlfn.NUMBERVALUE(IFERROR(_xlfn.TEXTAFTER(Table3[[#This Row],[all fluxes from min_flux_sum]]," ",-1,,,""),""))</f>
        <v>6.14235659E-10</v>
      </c>
    </row>
    <row r="1068" spans="1:3">
      <c r="A1068" s="1" t="s">
        <v>11126</v>
      </c>
      <c r="B1068" s="1" t="str">
        <f>_xlfn.TEXTBEFORE(Table3[[#This Row],[all fluxes from min_flux_sum]]," ",,,,"")</f>
        <v>PROSYN-rt3791_m</v>
      </c>
      <c r="C1068" s="1">
        <f>_xlfn.NUMBERVALUE(IFERROR(_xlfn.TEXTAFTER(Table3[[#This Row],[all fluxes from min_flux_sum]]," ",-1,,,""),""))</f>
        <v>6.14235659E-10</v>
      </c>
    </row>
    <row r="1069" spans="1:3">
      <c r="A1069" s="1" t="s">
        <v>11127</v>
      </c>
      <c r="B1069" s="1" t="str">
        <f>_xlfn.TEXTBEFORE(Table3[[#This Row],[all fluxes from min_flux_sum]]," ",,,,"")</f>
        <v>PROSYN-rt3802</v>
      </c>
      <c r="C1069" s="1">
        <f>_xlfn.NUMBERVALUE(IFERROR(_xlfn.TEXTAFTER(Table3[[#This Row],[all fluxes from min_flux_sum]]," ",-1,,,""),""))</f>
        <v>3.6691697340000001E-9</v>
      </c>
    </row>
    <row r="1070" spans="1:3">
      <c r="A1070" s="1" t="s">
        <v>11128</v>
      </c>
      <c r="B1070" s="1" t="str">
        <f>_xlfn.TEXTBEFORE(Table3[[#This Row],[all fluxes from min_flux_sum]]," ",,,,"")</f>
        <v>PROSYN-rt3852</v>
      </c>
      <c r="C1070" s="1">
        <f>_xlfn.NUMBERVALUE(IFERROR(_xlfn.TEXTAFTER(Table3[[#This Row],[all fluxes from min_flux_sum]]," ",-1,,,""),""))</f>
        <v>1.085035892E-9</v>
      </c>
    </row>
    <row r="1071" spans="1:3">
      <c r="A1071" s="1" t="s">
        <v>11129</v>
      </c>
      <c r="B1071" s="1" t="str">
        <f>_xlfn.TEXTBEFORE(Table3[[#This Row],[all fluxes from min_flux_sum]]," ",,,,"")</f>
        <v>PROSYN-rt3853</v>
      </c>
      <c r="C1071" s="1">
        <f>_xlfn.NUMBERVALUE(IFERROR(_xlfn.TEXTAFTER(Table3[[#This Row],[all fluxes from min_flux_sum]]," ",-1,,,""),""))</f>
        <v>5.0640089999999998E-12</v>
      </c>
    </row>
    <row r="1072" spans="1:3">
      <c r="A1072" s="1" t="s">
        <v>11130</v>
      </c>
      <c r="B1072" s="1" t="str">
        <f>_xlfn.TEXTBEFORE(Table3[[#This Row],[all fluxes from min_flux_sum]]," ",,,,"")</f>
        <v>PROSYN-rt3874</v>
      </c>
      <c r="C1072" s="1">
        <f>_xlfn.NUMBERVALUE(IFERROR(_xlfn.TEXTAFTER(Table3[[#This Row],[all fluxes from min_flux_sum]]," ",-1,,,""),""))</f>
        <v>7.488812E-11</v>
      </c>
    </row>
    <row r="1073" spans="1:3">
      <c r="A1073" s="1" t="s">
        <v>11131</v>
      </c>
      <c r="B1073" s="1" t="str">
        <f>_xlfn.TEXTBEFORE(Table3[[#This Row],[all fluxes from min_flux_sum]]," ",,,,"")</f>
        <v>PROSYN-rt3880</v>
      </c>
      <c r="C1073" s="1">
        <f>_xlfn.NUMBERVALUE(IFERROR(_xlfn.TEXTAFTER(Table3[[#This Row],[all fluxes from min_flux_sum]]," ",-1,,,""),""))</f>
        <v>1.4459158916999999E-8</v>
      </c>
    </row>
    <row r="1074" spans="1:3">
      <c r="A1074" s="1" t="s">
        <v>11132</v>
      </c>
      <c r="B1074" s="1" t="str">
        <f>_xlfn.TEXTBEFORE(Table3[[#This Row],[all fluxes from min_flux_sum]]," ",,,,"")</f>
        <v>PROSYN-rt3897</v>
      </c>
      <c r="C1074" s="1">
        <f>_xlfn.NUMBERVALUE(IFERROR(_xlfn.TEXTAFTER(Table3[[#This Row],[all fluxes from min_flux_sum]]," ",-1,,,""),""))</f>
        <v>2.7897473299999998E-10</v>
      </c>
    </row>
    <row r="1075" spans="1:3">
      <c r="A1075" s="1" t="s">
        <v>11133</v>
      </c>
      <c r="B1075" s="1" t="str">
        <f>_xlfn.TEXTBEFORE(Table3[[#This Row],[all fluxes from min_flux_sum]]," ",,,,"")</f>
        <v>PROSYN-rt3901</v>
      </c>
      <c r="C1075" s="1">
        <f>_xlfn.NUMBERVALUE(IFERROR(_xlfn.TEXTAFTER(Table3[[#This Row],[all fluxes from min_flux_sum]]," ",-1,,,""),""))</f>
        <v>1.16548014E-10</v>
      </c>
    </row>
    <row r="1076" spans="1:3">
      <c r="A1076" s="1" t="s">
        <v>11134</v>
      </c>
      <c r="B1076" s="1" t="str">
        <f>_xlfn.TEXTBEFORE(Table3[[#This Row],[all fluxes from min_flux_sum]]," ",,,,"")</f>
        <v>PROSYN-rt3915</v>
      </c>
      <c r="C1076" s="1">
        <f>_xlfn.NUMBERVALUE(IFERROR(_xlfn.TEXTAFTER(Table3[[#This Row],[all fluxes from min_flux_sum]]," ",-1,,,""),""))</f>
        <v>1.0773129999999999E-11</v>
      </c>
    </row>
    <row r="1077" spans="1:3">
      <c r="A1077" s="1" t="s">
        <v>11135</v>
      </c>
      <c r="B1077" s="1" t="str">
        <f>_xlfn.TEXTBEFORE(Table3[[#This Row],[all fluxes from min_flux_sum]]," ",,,,"")</f>
        <v>PROSYN-rt3923</v>
      </c>
      <c r="C1077" s="1">
        <f>_xlfn.NUMBERVALUE(IFERROR(_xlfn.TEXTAFTER(Table3[[#This Row],[all fluxes from min_flux_sum]]," ",-1,,,""),""))</f>
        <v>8.1466934500000002E-10</v>
      </c>
    </row>
    <row r="1078" spans="1:3">
      <c r="A1078" s="1" t="s">
        <v>11136</v>
      </c>
      <c r="B1078" s="1" t="str">
        <f>_xlfn.TEXTBEFORE(Table3[[#This Row],[all fluxes from min_flux_sum]]," ",,,,"")</f>
        <v>PROSYN-rt3932</v>
      </c>
      <c r="C1078" s="1">
        <f>_xlfn.NUMBERVALUE(IFERROR(_xlfn.TEXTAFTER(Table3[[#This Row],[all fluxes from min_flux_sum]]," ",-1,,,""),""))</f>
        <v>5.0944508000000004E-10</v>
      </c>
    </row>
    <row r="1079" spans="1:3">
      <c r="A1079" s="1" t="s">
        <v>11137</v>
      </c>
      <c r="B1079" s="1" t="str">
        <f>_xlfn.TEXTBEFORE(Table3[[#This Row],[all fluxes from min_flux_sum]]," ",,,,"")</f>
        <v>PROSYN-rt3934</v>
      </c>
      <c r="C1079" s="1">
        <f>_xlfn.NUMBERVALUE(IFERROR(_xlfn.TEXTAFTER(Table3[[#This Row],[all fluxes from min_flux_sum]]," ",-1,,,""),""))</f>
        <v>2.1971030439999999E-9</v>
      </c>
    </row>
    <row r="1080" spans="1:3">
      <c r="A1080" s="1" t="s">
        <v>11138</v>
      </c>
      <c r="B1080" s="1" t="str">
        <f>_xlfn.TEXTBEFORE(Table3[[#This Row],[all fluxes from min_flux_sum]]," ",,,,"")</f>
        <v>PROSYN-rt3937</v>
      </c>
      <c r="C1080" s="1">
        <f>_xlfn.NUMBERVALUE(IFERROR(_xlfn.TEXTAFTER(Table3[[#This Row],[all fluxes from min_flux_sum]]," ",-1,,,""),""))</f>
        <v>2.1310095999999999E-11</v>
      </c>
    </row>
    <row r="1081" spans="1:3">
      <c r="A1081" s="1" t="s">
        <v>11139</v>
      </c>
      <c r="B1081" s="1" t="str">
        <f>_xlfn.TEXTBEFORE(Table3[[#This Row],[all fluxes from min_flux_sum]]," ",,,,"")</f>
        <v>PROSYN-rt3938</v>
      </c>
      <c r="C1081" s="1">
        <f>_xlfn.NUMBERVALUE(IFERROR(_xlfn.TEXTAFTER(Table3[[#This Row],[all fluxes from min_flux_sum]]," ",-1,,,""),""))</f>
        <v>1.7654886799999999E-10</v>
      </c>
    </row>
    <row r="1082" spans="1:3">
      <c r="A1082" s="1" t="s">
        <v>11140</v>
      </c>
      <c r="B1082" s="1" t="str">
        <f>_xlfn.TEXTBEFORE(Table3[[#This Row],[all fluxes from min_flux_sum]]," ",,,,"")</f>
        <v>PROSYN-rt3939_c</v>
      </c>
      <c r="C1082" s="1">
        <f>_xlfn.NUMBERVALUE(IFERROR(_xlfn.TEXTAFTER(Table3[[#This Row],[all fluxes from min_flux_sum]]," ",-1,,,""),""))</f>
        <v>1.3117212400000001E-10</v>
      </c>
    </row>
    <row r="1083" spans="1:3">
      <c r="A1083" s="1" t="s">
        <v>11141</v>
      </c>
      <c r="B1083" s="1" t="str">
        <f>_xlfn.TEXTBEFORE(Table3[[#This Row],[all fluxes from min_flux_sum]]," ",,,,"")</f>
        <v>PROSYN-rt3939_m</v>
      </c>
      <c r="C1083" s="1">
        <f>_xlfn.NUMBERVALUE(IFERROR(_xlfn.TEXTAFTER(Table3[[#This Row],[all fluxes from min_flux_sum]]," ",-1,,,""),""))</f>
        <v>1.3117212400000001E-10</v>
      </c>
    </row>
    <row r="1084" spans="1:3">
      <c r="A1084" s="1" t="s">
        <v>11142</v>
      </c>
      <c r="B1084" s="1" t="str">
        <f>_xlfn.TEXTBEFORE(Table3[[#This Row],[all fluxes from min_flux_sum]]," ",,,,"")</f>
        <v>PROSYN-rt3985</v>
      </c>
      <c r="C1084" s="1">
        <f>_xlfn.NUMBERVALUE(IFERROR(_xlfn.TEXTAFTER(Table3[[#This Row],[all fluxes from min_flux_sum]]," ",-1,,,""),""))</f>
        <v>5.2368199999999999E-13</v>
      </c>
    </row>
    <row r="1085" spans="1:3">
      <c r="A1085" s="1" t="s">
        <v>11143</v>
      </c>
      <c r="B1085" s="1" t="str">
        <f>_xlfn.TEXTBEFORE(Table3[[#This Row],[all fluxes from min_flux_sum]]," ",,,,"")</f>
        <v>PROSYN-rt3986</v>
      </c>
      <c r="C1085" s="1">
        <f>_xlfn.NUMBERVALUE(IFERROR(_xlfn.TEXTAFTER(Table3[[#This Row],[all fluxes from min_flux_sum]]," ",-1,,,""),""))</f>
        <v>1.4625640000000001E-12</v>
      </c>
    </row>
    <row r="1086" spans="1:3">
      <c r="A1086" s="1" t="s">
        <v>11144</v>
      </c>
      <c r="B1086" s="1" t="str">
        <f>_xlfn.TEXTBEFORE(Table3[[#This Row],[all fluxes from min_flux_sum]]," ",,,,"")</f>
        <v>PROSYN-rt4016</v>
      </c>
      <c r="C1086" s="1">
        <f>_xlfn.NUMBERVALUE(IFERROR(_xlfn.TEXTAFTER(Table3[[#This Row],[all fluxes from min_flux_sum]]," ",-1,,,""),""))</f>
        <v>1.4119661999999901E-11</v>
      </c>
    </row>
    <row r="1087" spans="1:3">
      <c r="A1087" s="1" t="s">
        <v>11145</v>
      </c>
      <c r="B1087" s="1" t="str">
        <f>_xlfn.TEXTBEFORE(Table3[[#This Row],[all fluxes from min_flux_sum]]," ",,,,"")</f>
        <v>PROSYN-rt4019</v>
      </c>
      <c r="C1087" s="1">
        <f>_xlfn.NUMBERVALUE(IFERROR(_xlfn.TEXTAFTER(Table3[[#This Row],[all fluxes from min_flux_sum]]," ",-1,,,""),""))</f>
        <v>2.8846738999999999E-10</v>
      </c>
    </row>
    <row r="1088" spans="1:3">
      <c r="A1088" s="1" t="s">
        <v>11146</v>
      </c>
      <c r="B1088" s="1" t="str">
        <f>_xlfn.TEXTBEFORE(Table3[[#This Row],[all fluxes from min_flux_sum]]," ",,,,"")</f>
        <v>PROSYN-rt4023</v>
      </c>
      <c r="C1088" s="1">
        <f>_xlfn.NUMBERVALUE(IFERROR(_xlfn.TEXTAFTER(Table3[[#This Row],[all fluxes from min_flux_sum]]," ",-1,,,""),""))</f>
        <v>3.5658304000000002E-10</v>
      </c>
    </row>
    <row r="1089" spans="1:3">
      <c r="A1089" s="1" t="s">
        <v>11147</v>
      </c>
      <c r="B1089" s="1" t="str">
        <f>_xlfn.TEXTBEFORE(Table3[[#This Row],[all fluxes from min_flux_sum]]," ",,,,"")</f>
        <v>PROSYN-rt4039</v>
      </c>
      <c r="C1089" s="1">
        <f>_xlfn.NUMBERVALUE(IFERROR(_xlfn.TEXTAFTER(Table3[[#This Row],[all fluxes from min_flux_sum]]," ",-1,,,""),""))</f>
        <v>5.9418719800000004E-10</v>
      </c>
    </row>
    <row r="1090" spans="1:3">
      <c r="A1090" s="1" t="s">
        <v>11148</v>
      </c>
      <c r="B1090" s="1" t="str">
        <f>_xlfn.TEXTBEFORE(Table3[[#This Row],[all fluxes from min_flux_sum]]," ",,,,"")</f>
        <v>PROSYN-rt4042</v>
      </c>
      <c r="C1090" s="1">
        <f>_xlfn.NUMBERVALUE(IFERROR(_xlfn.TEXTAFTER(Table3[[#This Row],[all fluxes from min_flux_sum]]," ",-1,,,""),""))</f>
        <v>1.02333884E-10</v>
      </c>
    </row>
    <row r="1091" spans="1:3">
      <c r="A1091" s="1" t="s">
        <v>11149</v>
      </c>
      <c r="B1091" s="1" t="str">
        <f>_xlfn.TEXTBEFORE(Table3[[#This Row],[all fluxes from min_flux_sum]]," ",,,,"")</f>
        <v>PROSYN-rt4053</v>
      </c>
      <c r="C1091" s="1">
        <f>_xlfn.NUMBERVALUE(IFERROR(_xlfn.TEXTAFTER(Table3[[#This Row],[all fluxes from min_flux_sum]]," ",-1,,,""),""))</f>
        <v>6.4834525239999998E-9</v>
      </c>
    </row>
    <row r="1092" spans="1:3">
      <c r="A1092" s="1" t="s">
        <v>11150</v>
      </c>
      <c r="B1092" s="1" t="str">
        <f>_xlfn.TEXTBEFORE(Table3[[#This Row],[all fluxes from min_flux_sum]]," ",,,,"")</f>
        <v>PROSYN-rt4066</v>
      </c>
      <c r="C1092" s="1">
        <f>_xlfn.NUMBERVALUE(IFERROR(_xlfn.TEXTAFTER(Table3[[#This Row],[all fluxes from min_flux_sum]]," ",-1,,,""),""))</f>
        <v>2.0745201999999999E-10</v>
      </c>
    </row>
    <row r="1093" spans="1:3">
      <c r="A1093" s="1" t="s">
        <v>11151</v>
      </c>
      <c r="B1093" s="1" t="str">
        <f>_xlfn.TEXTBEFORE(Table3[[#This Row],[all fluxes from min_flux_sum]]," ",,,,"")</f>
        <v>PROSYN-rt4069</v>
      </c>
      <c r="C1093" s="1">
        <f>_xlfn.NUMBERVALUE(IFERROR(_xlfn.TEXTAFTER(Table3[[#This Row],[all fluxes from min_flux_sum]]," ",-1,,,""),""))</f>
        <v>3.0628740999999999E-11</v>
      </c>
    </row>
    <row r="1094" spans="1:3">
      <c r="A1094" s="1" t="s">
        <v>11152</v>
      </c>
      <c r="B1094" s="1" t="str">
        <f>_xlfn.TEXTBEFORE(Table3[[#This Row],[all fluxes from min_flux_sum]]," ",,,,"")</f>
        <v>PROSYN-rt4077</v>
      </c>
      <c r="C1094" s="1">
        <f>_xlfn.NUMBERVALUE(IFERROR(_xlfn.TEXTAFTER(Table3[[#This Row],[all fluxes from min_flux_sum]]," ",-1,,,""),""))</f>
        <v>1.965341457E-9</v>
      </c>
    </row>
    <row r="1095" spans="1:3">
      <c r="A1095" s="1" t="s">
        <v>11153</v>
      </c>
      <c r="B1095" s="1" t="str">
        <f>_xlfn.TEXTBEFORE(Table3[[#This Row],[all fluxes from min_flux_sum]]," ",,,,"")</f>
        <v>PROSYN-rt4102</v>
      </c>
      <c r="C1095" s="1">
        <f>_xlfn.NUMBERVALUE(IFERROR(_xlfn.TEXTAFTER(Table3[[#This Row],[all fluxes from min_flux_sum]]," ",-1,,,""),""))</f>
        <v>2.078927087E-9</v>
      </c>
    </row>
    <row r="1096" spans="1:3">
      <c r="A1096" s="1" t="s">
        <v>11154</v>
      </c>
      <c r="B1096" s="1" t="str">
        <f>_xlfn.TEXTBEFORE(Table3[[#This Row],[all fluxes from min_flux_sum]]," ",,,,"")</f>
        <v>PROSYN-rt4107</v>
      </c>
      <c r="C1096" s="1">
        <f>_xlfn.NUMBERVALUE(IFERROR(_xlfn.TEXTAFTER(Table3[[#This Row],[all fluxes from min_flux_sum]]," ",-1,,,""),""))</f>
        <v>2.03763431E-10</v>
      </c>
    </row>
    <row r="1097" spans="1:3">
      <c r="A1097" s="1" t="s">
        <v>11155</v>
      </c>
      <c r="B1097" s="1" t="str">
        <f>_xlfn.TEXTBEFORE(Table3[[#This Row],[all fluxes from min_flux_sum]]," ",,,,"")</f>
        <v>PROSYN-rt4112</v>
      </c>
      <c r="C1097" s="1">
        <f>_xlfn.NUMBERVALUE(IFERROR(_xlfn.TEXTAFTER(Table3[[#This Row],[all fluxes from min_flux_sum]]," ",-1,,,""),""))</f>
        <v>7.05512959999999E-11</v>
      </c>
    </row>
    <row r="1098" spans="1:3">
      <c r="A1098" s="1" t="s">
        <v>11156</v>
      </c>
      <c r="B1098" s="1" t="str">
        <f>_xlfn.TEXTBEFORE(Table3[[#This Row],[all fluxes from min_flux_sum]]," ",,,,"")</f>
        <v>PROSYN-rt4117</v>
      </c>
      <c r="C1098" s="1">
        <f>_xlfn.NUMBERVALUE(IFERROR(_xlfn.TEXTAFTER(Table3[[#This Row],[all fluxes from min_flux_sum]]," ",-1,,,""),""))</f>
        <v>7.2878947000000004E-11</v>
      </c>
    </row>
    <row r="1099" spans="1:3">
      <c r="A1099" s="1" t="s">
        <v>11157</v>
      </c>
      <c r="B1099" s="1" t="str">
        <f>_xlfn.TEXTBEFORE(Table3[[#This Row],[all fluxes from min_flux_sum]]," ",,,,"")</f>
        <v>PROSYN-rt4127</v>
      </c>
      <c r="C1099" s="1">
        <f>_xlfn.NUMBERVALUE(IFERROR(_xlfn.TEXTAFTER(Table3[[#This Row],[all fluxes from min_flux_sum]]," ",-1,,,""),""))</f>
        <v>1.2071384800000001E-9</v>
      </c>
    </row>
    <row r="1100" spans="1:3">
      <c r="A1100" s="1" t="s">
        <v>11158</v>
      </c>
      <c r="B1100" s="1" t="str">
        <f>_xlfn.TEXTBEFORE(Table3[[#This Row],[all fluxes from min_flux_sum]]," ",,,,"")</f>
        <v>PROSYN-rt4138</v>
      </c>
      <c r="C1100" s="1">
        <f>_xlfn.NUMBERVALUE(IFERROR(_xlfn.TEXTAFTER(Table3[[#This Row],[all fluxes from min_flux_sum]]," ",-1,,,""),""))</f>
        <v>1.0490386443000001E-8</v>
      </c>
    </row>
    <row r="1101" spans="1:3">
      <c r="A1101" s="1" t="s">
        <v>11159</v>
      </c>
      <c r="B1101" s="1" t="str">
        <f>_xlfn.TEXTBEFORE(Table3[[#This Row],[all fluxes from min_flux_sum]]," ",,,,"")</f>
        <v>PROSYN-rt4145</v>
      </c>
      <c r="C1101" s="1">
        <f>_xlfn.NUMBERVALUE(IFERROR(_xlfn.TEXTAFTER(Table3[[#This Row],[all fluxes from min_flux_sum]]," ",-1,,,""),""))</f>
        <v>4.1197188200000001E-10</v>
      </c>
    </row>
    <row r="1102" spans="1:3">
      <c r="A1102" s="1" t="s">
        <v>11160</v>
      </c>
      <c r="B1102" s="1" t="str">
        <f>_xlfn.TEXTBEFORE(Table3[[#This Row],[all fluxes from min_flux_sum]]," ",,,,"")</f>
        <v>PROSYN-rt4150</v>
      </c>
      <c r="C1102" s="1">
        <f>_xlfn.NUMBERVALUE(IFERROR(_xlfn.TEXTAFTER(Table3[[#This Row],[all fluxes from min_flux_sum]]," ",-1,,,""),""))</f>
        <v>9.2036901499999995E-10</v>
      </c>
    </row>
    <row r="1103" spans="1:3">
      <c r="A1103" s="1" t="s">
        <v>11161</v>
      </c>
      <c r="B1103" s="1" t="str">
        <f>_xlfn.TEXTBEFORE(Table3[[#This Row],[all fluxes from min_flux_sum]]," ",,,,"")</f>
        <v>PROSYN-rt4177</v>
      </c>
      <c r="C1103" s="1">
        <f>_xlfn.NUMBERVALUE(IFERROR(_xlfn.TEXTAFTER(Table3[[#This Row],[all fluxes from min_flux_sum]]," ",-1,,,""),""))</f>
        <v>9.6909579900000006E-10</v>
      </c>
    </row>
    <row r="1104" spans="1:3">
      <c r="A1104" s="1" t="s">
        <v>11162</v>
      </c>
      <c r="B1104" s="1" t="str">
        <f>_xlfn.TEXTBEFORE(Table3[[#This Row],[all fluxes from min_flux_sum]]," ",,,,"")</f>
        <v>PROSYN-rt4178</v>
      </c>
      <c r="C1104" s="1">
        <f>_xlfn.NUMBERVALUE(IFERROR(_xlfn.TEXTAFTER(Table3[[#This Row],[all fluxes from min_flux_sum]]," ",-1,,,""),""))</f>
        <v>5.5771769999999998E-12</v>
      </c>
    </row>
    <row r="1105" spans="1:3">
      <c r="A1105" s="1" t="s">
        <v>11163</v>
      </c>
      <c r="B1105" s="1" t="str">
        <f>_xlfn.TEXTBEFORE(Table3[[#This Row],[all fluxes from min_flux_sum]]," ",,,,"")</f>
        <v>PROSYN-rt4183</v>
      </c>
      <c r="C1105" s="1">
        <f>_xlfn.NUMBERVALUE(IFERROR(_xlfn.TEXTAFTER(Table3[[#This Row],[all fluxes from min_flux_sum]]," ",-1,,,""),""))</f>
        <v>1.1983876800000001E-10</v>
      </c>
    </row>
    <row r="1106" spans="1:3">
      <c r="A1106" s="1" t="s">
        <v>11164</v>
      </c>
      <c r="B1106" s="1" t="str">
        <f>_xlfn.TEXTBEFORE(Table3[[#This Row],[all fluxes from min_flux_sum]]," ",,,,"")</f>
        <v>PROSYN-rt4186</v>
      </c>
      <c r="C1106" s="1">
        <f>_xlfn.NUMBERVALUE(IFERROR(_xlfn.TEXTAFTER(Table3[[#This Row],[all fluxes from min_flux_sum]]," ",-1,,,""),""))</f>
        <v>1.26543684999999E-10</v>
      </c>
    </row>
    <row r="1107" spans="1:3">
      <c r="A1107" s="1" t="s">
        <v>11165</v>
      </c>
      <c r="B1107" s="1" t="str">
        <f>_xlfn.TEXTBEFORE(Table3[[#This Row],[all fluxes from min_flux_sum]]," ",,,,"")</f>
        <v>PROSYN-rt4187</v>
      </c>
      <c r="C1107" s="1">
        <f>_xlfn.NUMBERVALUE(IFERROR(_xlfn.TEXTAFTER(Table3[[#This Row],[all fluxes from min_flux_sum]]," ",-1,,,""),""))</f>
        <v>1.4729517100000001E-10</v>
      </c>
    </row>
    <row r="1108" spans="1:3">
      <c r="A1108" s="1" t="s">
        <v>11166</v>
      </c>
      <c r="B1108" s="1" t="str">
        <f>_xlfn.TEXTBEFORE(Table3[[#This Row],[all fluxes from min_flux_sum]]," ",,,,"")</f>
        <v>PROSYN-rt4194</v>
      </c>
      <c r="C1108" s="1">
        <f>_xlfn.NUMBERVALUE(IFERROR(_xlfn.TEXTAFTER(Table3[[#This Row],[all fluxes from min_flux_sum]]," ",-1,,,""),""))</f>
        <v>7.3001400999999994E-11</v>
      </c>
    </row>
    <row r="1109" spans="1:3">
      <c r="A1109" s="1" t="s">
        <v>11167</v>
      </c>
      <c r="B1109" s="1" t="str">
        <f>_xlfn.TEXTBEFORE(Table3[[#This Row],[all fluxes from min_flux_sum]]," ",,,,"")</f>
        <v>PROSYN-rt4202</v>
      </c>
      <c r="C1109" s="1">
        <f>_xlfn.NUMBERVALUE(IFERROR(_xlfn.TEXTAFTER(Table3[[#This Row],[all fluxes from min_flux_sum]]," ",-1,,,""),""))</f>
        <v>8.5934371000000004E-11</v>
      </c>
    </row>
    <row r="1110" spans="1:3">
      <c r="A1110" s="1" t="s">
        <v>11168</v>
      </c>
      <c r="B1110" s="1" t="str">
        <f>_xlfn.TEXTBEFORE(Table3[[#This Row],[all fluxes from min_flux_sum]]," ",,,,"")</f>
        <v>PROSYN-rt4213</v>
      </c>
      <c r="C1110" s="1">
        <f>_xlfn.NUMBERVALUE(IFERROR(_xlfn.TEXTAFTER(Table3[[#This Row],[all fluxes from min_flux_sum]]," ",-1,,,""),""))</f>
        <v>2.4451802819999999E-9</v>
      </c>
    </row>
    <row r="1111" spans="1:3">
      <c r="A1111" s="1" t="s">
        <v>11169</v>
      </c>
      <c r="B1111" s="1" t="str">
        <f>_xlfn.TEXTBEFORE(Table3[[#This Row],[all fluxes from min_flux_sum]]," ",,,,"")</f>
        <v>PROSYN-rt4220</v>
      </c>
      <c r="C1111" s="1">
        <f>_xlfn.NUMBERVALUE(IFERROR(_xlfn.TEXTAFTER(Table3[[#This Row],[all fluxes from min_flux_sum]]," ",-1,,,""),""))</f>
        <v>5.0697185099999997E-10</v>
      </c>
    </row>
    <row r="1112" spans="1:3">
      <c r="A1112" s="1" t="s">
        <v>11170</v>
      </c>
      <c r="B1112" s="1" t="str">
        <f>_xlfn.TEXTBEFORE(Table3[[#This Row],[all fluxes from min_flux_sum]]," ",,,,"")</f>
        <v>PROSYN-rt4228</v>
      </c>
      <c r="C1112" s="1">
        <f>_xlfn.NUMBERVALUE(IFERROR(_xlfn.TEXTAFTER(Table3[[#This Row],[all fluxes from min_flux_sum]]," ",-1,,,""),""))</f>
        <v>6.747299E-12</v>
      </c>
    </row>
    <row r="1113" spans="1:3">
      <c r="A1113" s="1" t="s">
        <v>11171</v>
      </c>
      <c r="B1113" s="1" t="str">
        <f>_xlfn.TEXTBEFORE(Table3[[#This Row],[all fluxes from min_flux_sum]]," ",,,,"")</f>
        <v>PROSYN-rt4237</v>
      </c>
      <c r="C1113" s="1">
        <f>_xlfn.NUMBERVALUE(IFERROR(_xlfn.TEXTAFTER(Table3[[#This Row],[all fluxes from min_flux_sum]]," ",-1,,,""),""))</f>
        <v>1.3804072200000001E-10</v>
      </c>
    </row>
    <row r="1114" spans="1:3">
      <c r="A1114" s="1" t="s">
        <v>11172</v>
      </c>
      <c r="B1114" s="1" t="str">
        <f>_xlfn.TEXTBEFORE(Table3[[#This Row],[all fluxes from min_flux_sum]]," ",,,,"")</f>
        <v>PROSYN-rt4254</v>
      </c>
      <c r="C1114" s="1">
        <f>_xlfn.NUMBERVALUE(IFERROR(_xlfn.TEXTAFTER(Table3[[#This Row],[all fluxes from min_flux_sum]]," ",-1,,,""),""))</f>
        <v>1.3974239000000001E-11</v>
      </c>
    </row>
    <row r="1115" spans="1:3">
      <c r="A1115" s="1" t="s">
        <v>11173</v>
      </c>
      <c r="B1115" s="1" t="str">
        <f>_xlfn.TEXTBEFORE(Table3[[#This Row],[all fluxes from min_flux_sum]]," ",,,,"")</f>
        <v>PROSYN-rt4257</v>
      </c>
      <c r="C1115" s="1">
        <f>_xlfn.NUMBERVALUE(IFERROR(_xlfn.TEXTAFTER(Table3[[#This Row],[all fluxes from min_flux_sum]]," ",-1,,,""),""))</f>
        <v>7.5395795499999901E-10</v>
      </c>
    </row>
    <row r="1116" spans="1:3">
      <c r="A1116" s="1" t="s">
        <v>11174</v>
      </c>
      <c r="B1116" s="1" t="str">
        <f>_xlfn.TEXTBEFORE(Table3[[#This Row],[all fluxes from min_flux_sum]]," ",,,,"")</f>
        <v>PROSYN-rt4267</v>
      </c>
      <c r="C1116" s="1">
        <f>_xlfn.NUMBERVALUE(IFERROR(_xlfn.TEXTAFTER(Table3[[#This Row],[all fluxes from min_flux_sum]]," ",-1,,,""),""))</f>
        <v>1.3455186199999999E-10</v>
      </c>
    </row>
    <row r="1117" spans="1:3">
      <c r="A1117" s="1" t="s">
        <v>11175</v>
      </c>
      <c r="B1117" s="1" t="str">
        <f>_xlfn.TEXTBEFORE(Table3[[#This Row],[all fluxes from min_flux_sum]]," ",,,,"")</f>
        <v>PROSYN-rt4269</v>
      </c>
      <c r="C1117" s="1">
        <f>_xlfn.NUMBERVALUE(IFERROR(_xlfn.TEXTAFTER(Table3[[#This Row],[all fluxes from min_flux_sum]]," ",-1,,,""),""))</f>
        <v>1.0684238139999999E-9</v>
      </c>
    </row>
    <row r="1118" spans="1:3">
      <c r="A1118" s="1" t="s">
        <v>11176</v>
      </c>
      <c r="B1118" s="1" t="str">
        <f>_xlfn.TEXTBEFORE(Table3[[#This Row],[all fluxes from min_flux_sum]]," ",,,,"")</f>
        <v>PROSYN-rt4271</v>
      </c>
      <c r="C1118" s="1">
        <f>_xlfn.NUMBERVALUE(IFERROR(_xlfn.TEXTAFTER(Table3[[#This Row],[all fluxes from min_flux_sum]]," ",-1,,,""),""))</f>
        <v>3.8270507599999999E-10</v>
      </c>
    </row>
    <row r="1119" spans="1:3">
      <c r="A1119" s="1" t="s">
        <v>11177</v>
      </c>
      <c r="B1119" s="1" t="str">
        <f>_xlfn.TEXTBEFORE(Table3[[#This Row],[all fluxes from min_flux_sum]]," ",,,,"")</f>
        <v>PROSYN-rt4274</v>
      </c>
      <c r="C1119" s="1">
        <f>_xlfn.NUMBERVALUE(IFERROR(_xlfn.TEXTAFTER(Table3[[#This Row],[all fluxes from min_flux_sum]]," ",-1,,,""),""))</f>
        <v>1.611202108E-9</v>
      </c>
    </row>
    <row r="1120" spans="1:3">
      <c r="A1120" s="1" t="s">
        <v>11178</v>
      </c>
      <c r="B1120" s="1" t="str">
        <f>_xlfn.TEXTBEFORE(Table3[[#This Row],[all fluxes from min_flux_sum]]," ",,,,"")</f>
        <v>PROSYN-rt4278</v>
      </c>
      <c r="C1120" s="1">
        <f>_xlfn.NUMBERVALUE(IFERROR(_xlfn.TEXTAFTER(Table3[[#This Row],[all fluxes from min_flux_sum]]," ",-1,,,""),""))</f>
        <v>2.2388827000000001E-11</v>
      </c>
    </row>
    <row r="1121" spans="1:3">
      <c r="A1121" s="1" t="s">
        <v>11179</v>
      </c>
      <c r="B1121" s="1" t="str">
        <f>_xlfn.TEXTBEFORE(Table3[[#This Row],[all fluxes from min_flux_sum]]," ",,,,"")</f>
        <v>PROSYN-rt4281</v>
      </c>
      <c r="C1121" s="1">
        <f>_xlfn.NUMBERVALUE(IFERROR(_xlfn.TEXTAFTER(Table3[[#This Row],[all fluxes from min_flux_sum]]," ",-1,,,""),""))</f>
        <v>8.7024959E-11</v>
      </c>
    </row>
    <row r="1122" spans="1:3">
      <c r="A1122" s="1" t="s">
        <v>11180</v>
      </c>
      <c r="B1122" s="1" t="str">
        <f>_xlfn.TEXTBEFORE(Table3[[#This Row],[all fluxes from min_flux_sum]]," ",,,,"")</f>
        <v>PROSYN-rt4312</v>
      </c>
      <c r="C1122" s="1">
        <f>_xlfn.NUMBERVALUE(IFERROR(_xlfn.TEXTAFTER(Table3[[#This Row],[all fluxes from min_flux_sum]]," ",-1,,,""),""))</f>
        <v>4.1642462999999998E-11</v>
      </c>
    </row>
    <row r="1123" spans="1:3">
      <c r="A1123" s="1" t="s">
        <v>11181</v>
      </c>
      <c r="B1123" s="1" t="str">
        <f>_xlfn.TEXTBEFORE(Table3[[#This Row],[all fluxes from min_flux_sum]]," ",,,,"")</f>
        <v>PROSYN-rt4334</v>
      </c>
      <c r="C1123" s="1">
        <f>_xlfn.NUMBERVALUE(IFERROR(_xlfn.TEXTAFTER(Table3[[#This Row],[all fluxes from min_flux_sum]]," ",-1,,,""),""))</f>
        <v>4.36677E-13</v>
      </c>
    </row>
    <row r="1124" spans="1:3">
      <c r="A1124" s="1" t="s">
        <v>11182</v>
      </c>
      <c r="B1124" s="1" t="str">
        <f>_xlfn.TEXTBEFORE(Table3[[#This Row],[all fluxes from min_flux_sum]]," ",,,,"")</f>
        <v>PROSYN-rt4336</v>
      </c>
      <c r="C1124" s="1">
        <f>_xlfn.NUMBERVALUE(IFERROR(_xlfn.TEXTAFTER(Table3[[#This Row],[all fluxes from min_flux_sum]]," ",-1,,,""),""))</f>
        <v>4.1898833820999998E-8</v>
      </c>
    </row>
    <row r="1125" spans="1:3">
      <c r="A1125" s="1" t="s">
        <v>11183</v>
      </c>
      <c r="B1125" s="1" t="str">
        <f>_xlfn.TEXTBEFORE(Table3[[#This Row],[all fluxes from min_flux_sum]]," ",,,,"")</f>
        <v>PROSYN-rt4363</v>
      </c>
      <c r="C1125" s="1">
        <f>_xlfn.NUMBERVALUE(IFERROR(_xlfn.TEXTAFTER(Table3[[#This Row],[all fluxes from min_flux_sum]]," ",-1,,,""),""))</f>
        <v>1.41418044E-10</v>
      </c>
    </row>
    <row r="1126" spans="1:3">
      <c r="A1126" s="1" t="s">
        <v>11184</v>
      </c>
      <c r="B1126" s="1" t="str">
        <f>_xlfn.TEXTBEFORE(Table3[[#This Row],[all fluxes from min_flux_sum]]," ",,,,"")</f>
        <v>PROSYN-rt4368</v>
      </c>
      <c r="C1126" s="1">
        <f>_xlfn.NUMBERVALUE(IFERROR(_xlfn.TEXTAFTER(Table3[[#This Row],[all fluxes from min_flux_sum]]," ",-1,,,""),""))</f>
        <v>1.09670979E-10</v>
      </c>
    </row>
    <row r="1127" spans="1:3">
      <c r="A1127" s="1" t="s">
        <v>11185</v>
      </c>
      <c r="B1127" s="1" t="str">
        <f>_xlfn.TEXTBEFORE(Table3[[#This Row],[all fluxes from min_flux_sum]]," ",,,,"")</f>
        <v>PROSYN-rt4374</v>
      </c>
      <c r="C1127" s="1">
        <f>_xlfn.NUMBERVALUE(IFERROR(_xlfn.TEXTAFTER(Table3[[#This Row],[all fluxes from min_flux_sum]]," ",-1,,,""),""))</f>
        <v>1.05193932E-10</v>
      </c>
    </row>
    <row r="1128" spans="1:3">
      <c r="A1128" s="1" t="s">
        <v>11186</v>
      </c>
      <c r="B1128" s="1" t="str">
        <f>_xlfn.TEXTBEFORE(Table3[[#This Row],[all fluxes from min_flux_sum]]," ",,,,"")</f>
        <v>PROSYN-rt4375</v>
      </c>
      <c r="C1128" s="1">
        <f>_xlfn.NUMBERVALUE(IFERROR(_xlfn.TEXTAFTER(Table3[[#This Row],[all fluxes from min_flux_sum]]," ",-1,,,""),""))</f>
        <v>7.7154418999999998E-11</v>
      </c>
    </row>
    <row r="1129" spans="1:3">
      <c r="A1129" s="1" t="s">
        <v>11187</v>
      </c>
      <c r="B1129" s="1" t="str">
        <f>_xlfn.TEXTBEFORE(Table3[[#This Row],[all fluxes from min_flux_sum]]," ",,,,"")</f>
        <v>PROSYN-rt4380</v>
      </c>
      <c r="C1129" s="1">
        <f>_xlfn.NUMBERVALUE(IFERROR(_xlfn.TEXTAFTER(Table3[[#This Row],[all fluxes from min_flux_sum]]," ",-1,,,""),""))</f>
        <v>1.7906117960000001E-9</v>
      </c>
    </row>
    <row r="1130" spans="1:3">
      <c r="A1130" s="1" t="s">
        <v>11188</v>
      </c>
      <c r="B1130" s="1" t="str">
        <f>_xlfn.TEXTBEFORE(Table3[[#This Row],[all fluxes from min_flux_sum]]," ",,,,"")</f>
        <v>PROSYN-rt4385</v>
      </c>
      <c r="C1130" s="1">
        <f>_xlfn.NUMBERVALUE(IFERROR(_xlfn.TEXTAFTER(Table3[[#This Row],[all fluxes from min_flux_sum]]," ",-1,,,""),""))</f>
        <v>6.4320989999999999E-12</v>
      </c>
    </row>
    <row r="1131" spans="1:3">
      <c r="A1131" s="1" t="s">
        <v>11189</v>
      </c>
      <c r="B1131" s="1" t="str">
        <f>_xlfn.TEXTBEFORE(Table3[[#This Row],[all fluxes from min_flux_sum]]," ",,,,"")</f>
        <v>PROSYN-rt4390</v>
      </c>
      <c r="C1131" s="1">
        <f>_xlfn.NUMBERVALUE(IFERROR(_xlfn.TEXTAFTER(Table3[[#This Row],[all fluxes from min_flux_sum]]," ",-1,,,""),""))</f>
        <v>8.3081176000000006E-11</v>
      </c>
    </row>
    <row r="1132" spans="1:3">
      <c r="A1132" s="1" t="s">
        <v>11190</v>
      </c>
      <c r="B1132" s="1" t="str">
        <f>_xlfn.TEXTBEFORE(Table3[[#This Row],[all fluxes from min_flux_sum]]," ",,,,"")</f>
        <v>PROSYN-rt4393</v>
      </c>
      <c r="C1132" s="1">
        <f>_xlfn.NUMBERVALUE(IFERROR(_xlfn.TEXTAFTER(Table3[[#This Row],[all fluxes from min_flux_sum]]," ",-1,,,""),""))</f>
        <v>1.152370054E-9</v>
      </c>
    </row>
    <row r="1133" spans="1:3">
      <c r="A1133" s="1" t="s">
        <v>11191</v>
      </c>
      <c r="B1133" s="1" t="str">
        <f>_xlfn.TEXTBEFORE(Table3[[#This Row],[all fluxes from min_flux_sum]]," ",,,,"")</f>
        <v>PROSYN-rt4410</v>
      </c>
      <c r="C1133" s="1">
        <f>_xlfn.NUMBERVALUE(IFERROR(_xlfn.TEXTAFTER(Table3[[#This Row],[all fluxes from min_flux_sum]]," ",-1,,,""),""))</f>
        <v>2.0485691499999999E-10</v>
      </c>
    </row>
    <row r="1134" spans="1:3">
      <c r="A1134" s="1" t="s">
        <v>11192</v>
      </c>
      <c r="B1134" s="1" t="str">
        <f>_xlfn.TEXTBEFORE(Table3[[#This Row],[all fluxes from min_flux_sum]]," ",,,,"")</f>
        <v>PROSYN-rt4413</v>
      </c>
      <c r="C1134" s="1">
        <f>_xlfn.NUMBERVALUE(IFERROR(_xlfn.TEXTAFTER(Table3[[#This Row],[all fluxes from min_flux_sum]]," ",-1,,,""),""))</f>
        <v>1.064206E-11</v>
      </c>
    </row>
    <row r="1135" spans="1:3">
      <c r="A1135" s="1" t="s">
        <v>11193</v>
      </c>
      <c r="B1135" s="1" t="str">
        <f>_xlfn.TEXTBEFORE(Table3[[#This Row],[all fluxes from min_flux_sum]]," ",,,,"")</f>
        <v>PROSYN-rt4416</v>
      </c>
      <c r="C1135" s="1">
        <f>_xlfn.NUMBERVALUE(IFERROR(_xlfn.TEXTAFTER(Table3[[#This Row],[all fluxes from min_flux_sum]]," ",-1,,,""),""))</f>
        <v>5.9769383999999997E-11</v>
      </c>
    </row>
    <row r="1136" spans="1:3">
      <c r="A1136" s="1" t="s">
        <v>11194</v>
      </c>
      <c r="B1136" s="1" t="str">
        <f>_xlfn.TEXTBEFORE(Table3[[#This Row],[all fluxes from min_flux_sum]]," ",,,,"")</f>
        <v>PROSYN-rt4419</v>
      </c>
      <c r="C1136" s="1">
        <f>_xlfn.NUMBERVALUE(IFERROR(_xlfn.TEXTAFTER(Table3[[#This Row],[all fluxes from min_flux_sum]]," ",-1,,,""),""))</f>
        <v>2.192431E-12</v>
      </c>
    </row>
    <row r="1137" spans="1:3">
      <c r="A1137" s="1" t="s">
        <v>11195</v>
      </c>
      <c r="B1137" s="1" t="str">
        <f>_xlfn.TEXTBEFORE(Table3[[#This Row],[all fluxes from min_flux_sum]]," ",,,,"")</f>
        <v>PROSYN-rt4427</v>
      </c>
      <c r="C1137" s="1">
        <f>_xlfn.NUMBERVALUE(IFERROR(_xlfn.TEXTAFTER(Table3[[#This Row],[all fluxes from min_flux_sum]]," ",-1,,,""),""))</f>
        <v>4.9641162000000001E-11</v>
      </c>
    </row>
    <row r="1138" spans="1:3">
      <c r="A1138" s="1" t="s">
        <v>11196</v>
      </c>
      <c r="B1138" s="1" t="str">
        <f>_xlfn.TEXTBEFORE(Table3[[#This Row],[all fluxes from min_flux_sum]]," ",,,,"")</f>
        <v>PROSYN-rt4445</v>
      </c>
      <c r="C1138" s="1">
        <f>_xlfn.NUMBERVALUE(IFERROR(_xlfn.TEXTAFTER(Table3[[#This Row],[all fluxes from min_flux_sum]]," ",-1,,,""),""))</f>
        <v>2.8307875000000001E-11</v>
      </c>
    </row>
    <row r="1139" spans="1:3">
      <c r="A1139" s="1" t="s">
        <v>11197</v>
      </c>
      <c r="B1139" s="1" t="str">
        <f>_xlfn.TEXTBEFORE(Table3[[#This Row],[all fluxes from min_flux_sum]]," ",,,,"")</f>
        <v>PROSYN-rt4454</v>
      </c>
      <c r="C1139" s="1">
        <f>_xlfn.NUMBERVALUE(IFERROR(_xlfn.TEXTAFTER(Table3[[#This Row],[all fluxes from min_flux_sum]]," ",-1,,,""),""))</f>
        <v>9.4701539999999894E-12</v>
      </c>
    </row>
    <row r="1140" spans="1:3">
      <c r="A1140" s="1" t="s">
        <v>11198</v>
      </c>
      <c r="B1140" s="1" t="str">
        <f>_xlfn.TEXTBEFORE(Table3[[#This Row],[all fluxes from min_flux_sum]]," ",,,,"")</f>
        <v>PROSYN-rt4475</v>
      </c>
      <c r="C1140" s="1">
        <f>_xlfn.NUMBERVALUE(IFERROR(_xlfn.TEXTAFTER(Table3[[#This Row],[all fluxes from min_flux_sum]]," ",-1,,,""),""))</f>
        <v>5.6345705899999899E-10</v>
      </c>
    </row>
    <row r="1141" spans="1:3">
      <c r="A1141" s="1" t="s">
        <v>11199</v>
      </c>
      <c r="B1141" s="1" t="str">
        <f>_xlfn.TEXTBEFORE(Table3[[#This Row],[all fluxes from min_flux_sum]]," ",,,,"")</f>
        <v>PROSYN-rt4487_c</v>
      </c>
      <c r="C1141" s="1">
        <f>_xlfn.NUMBERVALUE(IFERROR(_xlfn.TEXTAFTER(Table3[[#This Row],[all fluxes from min_flux_sum]]," ",-1,,,""),""))</f>
        <v>2.0504020000000002E-12</v>
      </c>
    </row>
    <row r="1142" spans="1:3">
      <c r="A1142" s="1" t="s">
        <v>11200</v>
      </c>
      <c r="B1142" s="1" t="str">
        <f>_xlfn.TEXTBEFORE(Table3[[#This Row],[all fluxes from min_flux_sum]]," ",,,,"")</f>
        <v>PROSYN-rt4487_n</v>
      </c>
      <c r="C1142" s="1">
        <f>_xlfn.NUMBERVALUE(IFERROR(_xlfn.TEXTAFTER(Table3[[#This Row],[all fluxes from min_flux_sum]]," ",-1,,,""),""))</f>
        <v>2.0504020000000002E-12</v>
      </c>
    </row>
    <row r="1143" spans="1:3">
      <c r="A1143" s="1" t="s">
        <v>11201</v>
      </c>
      <c r="B1143" s="1" t="str">
        <f>_xlfn.TEXTBEFORE(Table3[[#This Row],[all fluxes from min_flux_sum]]," ",,,,"")</f>
        <v>PROSYN-rt4499</v>
      </c>
      <c r="C1143" s="1">
        <f>_xlfn.NUMBERVALUE(IFERROR(_xlfn.TEXTAFTER(Table3[[#This Row],[all fluxes from min_flux_sum]]," ",-1,,,""),""))</f>
        <v>7.0664971999999902E-11</v>
      </c>
    </row>
    <row r="1144" spans="1:3">
      <c r="A1144" s="1" t="s">
        <v>11202</v>
      </c>
      <c r="B1144" s="1" t="str">
        <f>_xlfn.TEXTBEFORE(Table3[[#This Row],[all fluxes from min_flux_sum]]," ",,,,"")</f>
        <v>PROSYN-rt4502</v>
      </c>
      <c r="C1144" s="1">
        <f>_xlfn.NUMBERVALUE(IFERROR(_xlfn.TEXTAFTER(Table3[[#This Row],[all fluxes from min_flux_sum]]," ",-1,,,""),""))</f>
        <v>3.4305653299999998E-10</v>
      </c>
    </row>
    <row r="1145" spans="1:3">
      <c r="A1145" s="1" t="s">
        <v>11203</v>
      </c>
      <c r="B1145" s="1" t="str">
        <f>_xlfn.TEXTBEFORE(Table3[[#This Row],[all fluxes from min_flux_sum]]," ",,,,"")</f>
        <v>PROSYN-rt4513_mm</v>
      </c>
      <c r="C1145" s="1">
        <f>_xlfn.NUMBERVALUE(IFERROR(_xlfn.TEXTAFTER(Table3[[#This Row],[all fluxes from min_flux_sum]]," ",-1,,,""),""))</f>
        <v>1.0386826E-10</v>
      </c>
    </row>
    <row r="1146" spans="1:3">
      <c r="A1146" s="1" t="s">
        <v>11204</v>
      </c>
      <c r="B1146" s="1" t="str">
        <f>_xlfn.TEXTBEFORE(Table3[[#This Row],[all fluxes from min_flux_sum]]," ",,,,"")</f>
        <v>PROSYN-rt4513_rm</v>
      </c>
      <c r="C1146" s="1">
        <f>_xlfn.NUMBERVALUE(IFERROR(_xlfn.TEXTAFTER(Table3[[#This Row],[all fluxes from min_flux_sum]]," ",-1,,,""),""))</f>
        <v>1.0386826E-10</v>
      </c>
    </row>
    <row r="1147" spans="1:3">
      <c r="A1147" s="1" t="s">
        <v>11205</v>
      </c>
      <c r="B1147" s="1" t="str">
        <f>_xlfn.TEXTBEFORE(Table3[[#This Row],[all fluxes from min_flux_sum]]," ",,,,"")</f>
        <v>PROSYN-rt4526</v>
      </c>
      <c r="C1147" s="1">
        <f>_xlfn.NUMBERVALUE(IFERROR(_xlfn.TEXTAFTER(Table3[[#This Row],[all fluxes from min_flux_sum]]," ",-1,,,""),""))</f>
        <v>1.1594572700000001E-10</v>
      </c>
    </row>
    <row r="1148" spans="1:3">
      <c r="A1148" s="1" t="s">
        <v>11206</v>
      </c>
      <c r="B1148" s="1" t="str">
        <f>_xlfn.TEXTBEFORE(Table3[[#This Row],[all fluxes from min_flux_sum]]," ",,,,"")</f>
        <v>PROSYN-rt4530</v>
      </c>
      <c r="C1148" s="1">
        <f>_xlfn.NUMBERVALUE(IFERROR(_xlfn.TEXTAFTER(Table3[[#This Row],[all fluxes from min_flux_sum]]," ",-1,,,""),""))</f>
        <v>1.1452426709999999E-9</v>
      </c>
    </row>
    <row r="1149" spans="1:3">
      <c r="A1149" s="1" t="s">
        <v>11207</v>
      </c>
      <c r="B1149" s="1" t="str">
        <f>_xlfn.TEXTBEFORE(Table3[[#This Row],[all fluxes from min_flux_sum]]," ",,,,"")</f>
        <v>PROSYN-rt4541</v>
      </c>
      <c r="C1149" s="1">
        <f>_xlfn.NUMBERVALUE(IFERROR(_xlfn.TEXTAFTER(Table3[[#This Row],[all fluxes from min_flux_sum]]," ",-1,,,""),""))</f>
        <v>2.2435213999999999E-11</v>
      </c>
    </row>
    <row r="1150" spans="1:3">
      <c r="A1150" s="1" t="s">
        <v>11208</v>
      </c>
      <c r="B1150" s="1" t="str">
        <f>_xlfn.TEXTBEFORE(Table3[[#This Row],[all fluxes from min_flux_sum]]," ",,,,"")</f>
        <v>PROSYN-rt4544</v>
      </c>
      <c r="C1150" s="1">
        <f>_xlfn.NUMBERVALUE(IFERROR(_xlfn.TEXTAFTER(Table3[[#This Row],[all fluxes from min_flux_sum]]," ",-1,,,""),""))</f>
        <v>4.9332560879999998E-9</v>
      </c>
    </row>
    <row r="1151" spans="1:3">
      <c r="A1151" s="1" t="s">
        <v>11209</v>
      </c>
      <c r="B1151" s="1" t="str">
        <f>_xlfn.TEXTBEFORE(Table3[[#This Row],[all fluxes from min_flux_sum]]," ",,,,"")</f>
        <v>PROSYN-rt4548</v>
      </c>
      <c r="C1151" s="1">
        <f>_xlfn.NUMBERVALUE(IFERROR(_xlfn.TEXTAFTER(Table3[[#This Row],[all fluxes from min_flux_sum]]," ",-1,,,""),""))</f>
        <v>2.4203608500000001E-10</v>
      </c>
    </row>
    <row r="1152" spans="1:3">
      <c r="A1152" s="1" t="s">
        <v>11210</v>
      </c>
      <c r="B1152" s="1" t="str">
        <f>_xlfn.TEXTBEFORE(Table3[[#This Row],[all fluxes from min_flux_sum]]," ",,,,"")</f>
        <v>PROSYN-rt4555</v>
      </c>
      <c r="C1152" s="1">
        <f>_xlfn.NUMBERVALUE(IFERROR(_xlfn.TEXTAFTER(Table3[[#This Row],[all fluxes from min_flux_sum]]," ",-1,,,""),""))</f>
        <v>2.1272114E-11</v>
      </c>
    </row>
    <row r="1153" spans="1:3">
      <c r="A1153" s="1" t="s">
        <v>11211</v>
      </c>
      <c r="B1153" s="1" t="str">
        <f>_xlfn.TEXTBEFORE(Table3[[#This Row],[all fluxes from min_flux_sum]]," ",,,,"")</f>
        <v>PROSYN-rt4558</v>
      </c>
      <c r="C1153" s="1">
        <f>_xlfn.NUMBERVALUE(IFERROR(_xlfn.TEXTAFTER(Table3[[#This Row],[all fluxes from min_flux_sum]]," ",-1,,,""),""))</f>
        <v>3.6722342999999998E-10</v>
      </c>
    </row>
    <row r="1154" spans="1:3">
      <c r="A1154" s="1" t="s">
        <v>11212</v>
      </c>
      <c r="B1154" s="1" t="str">
        <f>_xlfn.TEXTBEFORE(Table3[[#This Row],[all fluxes from min_flux_sum]]," ",,,,"")</f>
        <v>PROSYN-rt4559</v>
      </c>
      <c r="C1154" s="1">
        <f>_xlfn.NUMBERVALUE(IFERROR(_xlfn.TEXTAFTER(Table3[[#This Row],[all fluxes from min_flux_sum]]," ",-1,,,""),""))</f>
        <v>8.0175557000000002E-11</v>
      </c>
    </row>
    <row r="1155" spans="1:3">
      <c r="A1155" s="1" t="s">
        <v>11213</v>
      </c>
      <c r="B1155" s="1" t="str">
        <f>_xlfn.TEXTBEFORE(Table3[[#This Row],[all fluxes from min_flux_sum]]," ",,,,"")</f>
        <v>PROSYN-rt4576</v>
      </c>
      <c r="C1155" s="1">
        <f>_xlfn.NUMBERVALUE(IFERROR(_xlfn.TEXTAFTER(Table3[[#This Row],[all fluxes from min_flux_sum]]," ",-1,,,""),""))</f>
        <v>1.520472145E-9</v>
      </c>
    </row>
    <row r="1156" spans="1:3">
      <c r="A1156" s="1" t="s">
        <v>11214</v>
      </c>
      <c r="B1156" s="1" t="str">
        <f>_xlfn.TEXTBEFORE(Table3[[#This Row],[all fluxes from min_flux_sum]]," ",,,,"")</f>
        <v>PROSYN-rt4597</v>
      </c>
      <c r="C1156" s="1">
        <f>_xlfn.NUMBERVALUE(IFERROR(_xlfn.TEXTAFTER(Table3[[#This Row],[all fluxes from min_flux_sum]]," ",-1,,,""),""))</f>
        <v>6.8218843099999998E-10</v>
      </c>
    </row>
    <row r="1157" spans="1:3">
      <c r="A1157" s="1" t="s">
        <v>11215</v>
      </c>
      <c r="B1157" s="1" t="str">
        <f>_xlfn.TEXTBEFORE(Table3[[#This Row],[all fluxes from min_flux_sum]]," ",,,,"")</f>
        <v>PROSYN-rt4598</v>
      </c>
      <c r="C1157" s="1">
        <f>_xlfn.NUMBERVALUE(IFERROR(_xlfn.TEXTAFTER(Table3[[#This Row],[all fluxes from min_flux_sum]]," ",-1,,,""),""))</f>
        <v>5.1043220529999904E-9</v>
      </c>
    </row>
    <row r="1158" spans="1:3">
      <c r="A1158" s="1" t="s">
        <v>11216</v>
      </c>
      <c r="B1158" s="1" t="str">
        <f>_xlfn.TEXTBEFORE(Table3[[#This Row],[all fluxes from min_flux_sum]]," ",,,,"")</f>
        <v>PROSYN-rt4609</v>
      </c>
      <c r="C1158" s="1">
        <f>_xlfn.NUMBERVALUE(IFERROR(_xlfn.TEXTAFTER(Table3[[#This Row],[all fluxes from min_flux_sum]]," ",-1,,,""),""))</f>
        <v>1.46829290999999E-10</v>
      </c>
    </row>
    <row r="1159" spans="1:3">
      <c r="A1159" s="1" t="s">
        <v>11217</v>
      </c>
      <c r="B1159" s="1" t="str">
        <f>_xlfn.TEXTBEFORE(Table3[[#This Row],[all fluxes from min_flux_sum]]," ",,,,"")</f>
        <v>PROSYN-rt4634</v>
      </c>
      <c r="C1159" s="1">
        <f>_xlfn.NUMBERVALUE(IFERROR(_xlfn.TEXTAFTER(Table3[[#This Row],[all fluxes from min_flux_sum]]," ",-1,,,""),""))</f>
        <v>1.5037766173000001E-8</v>
      </c>
    </row>
    <row r="1160" spans="1:3">
      <c r="A1160" s="1" t="s">
        <v>11218</v>
      </c>
      <c r="B1160" s="1" t="str">
        <f>_xlfn.TEXTBEFORE(Table3[[#This Row],[all fluxes from min_flux_sum]]," ",,,,"")</f>
        <v>PROSYN-rt4639</v>
      </c>
      <c r="C1160" s="1">
        <f>_xlfn.NUMBERVALUE(IFERROR(_xlfn.TEXTAFTER(Table3[[#This Row],[all fluxes from min_flux_sum]]," ",-1,,,""),""))</f>
        <v>4.5065116960000003E-9</v>
      </c>
    </row>
    <row r="1161" spans="1:3">
      <c r="A1161" s="1" t="s">
        <v>11219</v>
      </c>
      <c r="B1161" s="1" t="str">
        <f>_xlfn.TEXTBEFORE(Table3[[#This Row],[all fluxes from min_flux_sum]]," ",,,,"")</f>
        <v>PROSYN-rt4649</v>
      </c>
      <c r="C1161" s="1">
        <f>_xlfn.NUMBERVALUE(IFERROR(_xlfn.TEXTAFTER(Table3[[#This Row],[all fluxes from min_flux_sum]]," ",-1,,,""),""))</f>
        <v>1.807144306E-9</v>
      </c>
    </row>
    <row r="1162" spans="1:3">
      <c r="A1162" s="1" t="s">
        <v>11220</v>
      </c>
      <c r="B1162" s="1" t="str">
        <f>_xlfn.TEXTBEFORE(Table3[[#This Row],[all fluxes from min_flux_sum]]," ",,,,"")</f>
        <v>PROSYN-rt4673</v>
      </c>
      <c r="C1162" s="1">
        <f>_xlfn.NUMBERVALUE(IFERROR(_xlfn.TEXTAFTER(Table3[[#This Row],[all fluxes from min_flux_sum]]," ",-1,,,""),""))</f>
        <v>4.1326792499999899E-10</v>
      </c>
    </row>
    <row r="1163" spans="1:3">
      <c r="A1163" s="1" t="s">
        <v>11221</v>
      </c>
      <c r="B1163" s="1" t="str">
        <f>_xlfn.TEXTBEFORE(Table3[[#This Row],[all fluxes from min_flux_sum]]," ",,,,"")</f>
        <v>PROSYN-rt4674</v>
      </c>
      <c r="C1163" s="1">
        <f>_xlfn.NUMBERVALUE(IFERROR(_xlfn.TEXTAFTER(Table3[[#This Row],[all fluxes from min_flux_sum]]," ",-1,,,""),""))</f>
        <v>9.0446197999999998E-11</v>
      </c>
    </row>
    <row r="1164" spans="1:3">
      <c r="A1164" s="1" t="s">
        <v>11222</v>
      </c>
      <c r="B1164" s="1" t="str">
        <f>_xlfn.TEXTBEFORE(Table3[[#This Row],[all fluxes from min_flux_sum]]," ",,,,"")</f>
        <v>PROSYN-rt4676</v>
      </c>
      <c r="C1164" s="1">
        <f>_xlfn.NUMBERVALUE(IFERROR(_xlfn.TEXTAFTER(Table3[[#This Row],[all fluxes from min_flux_sum]]," ",-1,,,""),""))</f>
        <v>6.7184738000000002E-10</v>
      </c>
    </row>
    <row r="1165" spans="1:3">
      <c r="A1165" s="1" t="s">
        <v>11223</v>
      </c>
      <c r="B1165" s="1" t="str">
        <f>_xlfn.TEXTBEFORE(Table3[[#This Row],[all fluxes from min_flux_sum]]," ",,,,"")</f>
        <v>PROSYN-rt4680</v>
      </c>
      <c r="C1165" s="1">
        <f>_xlfn.NUMBERVALUE(IFERROR(_xlfn.TEXTAFTER(Table3[[#This Row],[all fluxes from min_flux_sum]]," ",-1,,,""),""))</f>
        <v>1.3649483700000001E-10</v>
      </c>
    </row>
    <row r="1166" spans="1:3">
      <c r="A1166" s="1" t="s">
        <v>11224</v>
      </c>
      <c r="B1166" s="1" t="str">
        <f>_xlfn.TEXTBEFORE(Table3[[#This Row],[all fluxes from min_flux_sum]]," ",,,,"")</f>
        <v>PROSYN-rt4692</v>
      </c>
      <c r="C1166" s="1">
        <f>_xlfn.NUMBERVALUE(IFERROR(_xlfn.TEXTAFTER(Table3[[#This Row],[all fluxes from min_flux_sum]]," ",-1,,,""),""))</f>
        <v>1.0579803990000001E-9</v>
      </c>
    </row>
    <row r="1167" spans="1:3">
      <c r="A1167" s="1" t="s">
        <v>11225</v>
      </c>
      <c r="B1167" s="1" t="str">
        <f>_xlfn.TEXTBEFORE(Table3[[#This Row],[all fluxes from min_flux_sum]]," ",,,,"")</f>
        <v>PROSYN-rt4714</v>
      </c>
      <c r="C1167" s="1">
        <f>_xlfn.NUMBERVALUE(IFERROR(_xlfn.TEXTAFTER(Table3[[#This Row],[all fluxes from min_flux_sum]]," ",-1,,,""),""))</f>
        <v>1.36740762E-10</v>
      </c>
    </row>
    <row r="1168" spans="1:3">
      <c r="A1168" s="1" t="s">
        <v>11226</v>
      </c>
      <c r="B1168" s="1" t="str">
        <f>_xlfn.TEXTBEFORE(Table3[[#This Row],[all fluxes from min_flux_sum]]," ",,,,"")</f>
        <v>PROSYN-rt4722</v>
      </c>
      <c r="C1168" s="1">
        <f>_xlfn.NUMBERVALUE(IFERROR(_xlfn.TEXTAFTER(Table3[[#This Row],[all fluxes from min_flux_sum]]," ",-1,,,""),""))</f>
        <v>7.47033655E-10</v>
      </c>
    </row>
    <row r="1169" spans="1:3">
      <c r="A1169" s="1" t="s">
        <v>11227</v>
      </c>
      <c r="B1169" s="1" t="str">
        <f>_xlfn.TEXTBEFORE(Table3[[#This Row],[all fluxes from min_flux_sum]]," ",,,,"")</f>
        <v>PROSYN-rt4736</v>
      </c>
      <c r="C1169" s="1">
        <f>_xlfn.NUMBERVALUE(IFERROR(_xlfn.TEXTAFTER(Table3[[#This Row],[all fluxes from min_flux_sum]]," ",-1,,,""),""))</f>
        <v>2.6517983599999999E-10</v>
      </c>
    </row>
    <row r="1170" spans="1:3">
      <c r="A1170" s="1" t="s">
        <v>11228</v>
      </c>
      <c r="B1170" s="1" t="str">
        <f>_xlfn.TEXTBEFORE(Table3[[#This Row],[all fluxes from min_flux_sum]]," ",,,,"")</f>
        <v>PROSYN-rt4769</v>
      </c>
      <c r="C1170" s="1">
        <f>_xlfn.NUMBERVALUE(IFERROR(_xlfn.TEXTAFTER(Table3[[#This Row],[all fluxes from min_flux_sum]]," ",-1,,,""),""))</f>
        <v>1.3225116699999999E-10</v>
      </c>
    </row>
    <row r="1171" spans="1:3">
      <c r="A1171" s="1" t="s">
        <v>11229</v>
      </c>
      <c r="B1171" s="1" t="str">
        <f>_xlfn.TEXTBEFORE(Table3[[#This Row],[all fluxes from min_flux_sum]]," ",,,,"")</f>
        <v>PROSYN-rt4772</v>
      </c>
      <c r="C1171" s="1">
        <f>_xlfn.NUMBERVALUE(IFERROR(_xlfn.TEXTAFTER(Table3[[#This Row],[all fluxes from min_flux_sum]]," ",-1,,,""),""))</f>
        <v>8.7653088899999996E-10</v>
      </c>
    </row>
    <row r="1172" spans="1:3">
      <c r="A1172" s="1" t="s">
        <v>11230</v>
      </c>
      <c r="B1172" s="1" t="str">
        <f>_xlfn.TEXTBEFORE(Table3[[#This Row],[all fluxes from min_flux_sum]]," ",,,,"")</f>
        <v>PROSYN-rt4793</v>
      </c>
      <c r="C1172" s="1">
        <f>_xlfn.NUMBERVALUE(IFERROR(_xlfn.TEXTAFTER(Table3[[#This Row],[all fluxes from min_flux_sum]]," ",-1,,,""),""))</f>
        <v>1.0961825600000001E-9</v>
      </c>
    </row>
    <row r="1173" spans="1:3">
      <c r="A1173" s="1" t="s">
        <v>11231</v>
      </c>
      <c r="B1173" s="1" t="str">
        <f>_xlfn.TEXTBEFORE(Table3[[#This Row],[all fluxes from min_flux_sum]]," ",,,,"")</f>
        <v>PROSYN-rt4799</v>
      </c>
      <c r="C1173" s="1">
        <f>_xlfn.NUMBERVALUE(IFERROR(_xlfn.TEXTAFTER(Table3[[#This Row],[all fluxes from min_flux_sum]]," ",-1,,,""),""))</f>
        <v>3.8675169999999999E-11</v>
      </c>
    </row>
    <row r="1174" spans="1:3">
      <c r="A1174" s="1" t="s">
        <v>11232</v>
      </c>
      <c r="B1174" s="1" t="str">
        <f>_xlfn.TEXTBEFORE(Table3[[#This Row],[all fluxes from min_flux_sum]]," ",,,,"")</f>
        <v>PROSYN-rt4822_c</v>
      </c>
      <c r="C1174" s="1">
        <f>_xlfn.NUMBERVALUE(IFERROR(_xlfn.TEXTAFTER(Table3[[#This Row],[all fluxes from min_flux_sum]]," ",-1,,,""),""))</f>
        <v>3.9070253399999998E-10</v>
      </c>
    </row>
    <row r="1175" spans="1:3">
      <c r="A1175" s="1" t="s">
        <v>11233</v>
      </c>
      <c r="B1175" s="1" t="str">
        <f>_xlfn.TEXTBEFORE(Table3[[#This Row],[all fluxes from min_flux_sum]]," ",,,,"")</f>
        <v>PROSYN-rt4822_n</v>
      </c>
      <c r="C1175" s="1">
        <f>_xlfn.NUMBERVALUE(IFERROR(_xlfn.TEXTAFTER(Table3[[#This Row],[all fluxes from min_flux_sum]]," ",-1,,,""),""))</f>
        <v>3.9070253399999998E-10</v>
      </c>
    </row>
    <row r="1176" spans="1:3">
      <c r="A1176" s="1" t="s">
        <v>11234</v>
      </c>
      <c r="B1176" s="1" t="str">
        <f>_xlfn.TEXTBEFORE(Table3[[#This Row],[all fluxes from min_flux_sum]]," ",,,,"")</f>
        <v>PROSYN-rt4846</v>
      </c>
      <c r="C1176" s="1">
        <f>_xlfn.NUMBERVALUE(IFERROR(_xlfn.TEXTAFTER(Table3[[#This Row],[all fluxes from min_flux_sum]]," ",-1,,,""),""))</f>
        <v>2.6044831210000001E-9</v>
      </c>
    </row>
    <row r="1177" spans="1:3">
      <c r="A1177" s="1" t="s">
        <v>11235</v>
      </c>
      <c r="B1177" s="1" t="str">
        <f>_xlfn.TEXTBEFORE(Table3[[#This Row],[all fluxes from min_flux_sum]]," ",,,,"")</f>
        <v>PROSYN-rt4860</v>
      </c>
      <c r="C1177" s="1">
        <f>_xlfn.NUMBERVALUE(IFERROR(_xlfn.TEXTAFTER(Table3[[#This Row],[all fluxes from min_flux_sum]]," ",-1,,,""),""))</f>
        <v>6.4770559000000006E-11</v>
      </c>
    </row>
    <row r="1178" spans="1:3">
      <c r="A1178" s="1" t="s">
        <v>11236</v>
      </c>
      <c r="B1178" s="1" t="str">
        <f>_xlfn.TEXTBEFORE(Table3[[#This Row],[all fluxes from min_flux_sum]]," ",,,,"")</f>
        <v>PROSYN-rt4862</v>
      </c>
      <c r="C1178" s="1">
        <f>_xlfn.NUMBERVALUE(IFERROR(_xlfn.TEXTAFTER(Table3[[#This Row],[all fluxes from min_flux_sum]]," ",-1,,,""),""))</f>
        <v>1.2349707289999999E-9</v>
      </c>
    </row>
    <row r="1179" spans="1:3">
      <c r="A1179" s="1" t="s">
        <v>11237</v>
      </c>
      <c r="B1179" s="1" t="str">
        <f>_xlfn.TEXTBEFORE(Table3[[#This Row],[all fluxes from min_flux_sum]]," ",,,,"")</f>
        <v>PROSYN-rt4871</v>
      </c>
      <c r="C1179" s="1">
        <f>_xlfn.NUMBERVALUE(IFERROR(_xlfn.TEXTAFTER(Table3[[#This Row],[all fluxes from min_flux_sum]]," ",-1,,,""),""))</f>
        <v>6.5257648999999996E-11</v>
      </c>
    </row>
    <row r="1180" spans="1:3">
      <c r="A1180" s="1" t="s">
        <v>11238</v>
      </c>
      <c r="B1180" s="1" t="str">
        <f>_xlfn.TEXTBEFORE(Table3[[#This Row],[all fluxes from min_flux_sum]]," ",,,,"")</f>
        <v>PROSYN-rt4881</v>
      </c>
      <c r="C1180" s="1">
        <f>_xlfn.NUMBERVALUE(IFERROR(_xlfn.TEXTAFTER(Table3[[#This Row],[all fluxes from min_flux_sum]]," ",-1,,,""),""))</f>
        <v>1.6350152400000001E-9</v>
      </c>
    </row>
    <row r="1181" spans="1:3">
      <c r="A1181" s="1" t="s">
        <v>11239</v>
      </c>
      <c r="B1181" s="1" t="str">
        <f>_xlfn.TEXTBEFORE(Table3[[#This Row],[all fluxes from min_flux_sum]]," ",,,,"")</f>
        <v>PROSYN-rt4892</v>
      </c>
      <c r="C1181" s="1">
        <f>_xlfn.NUMBERVALUE(IFERROR(_xlfn.TEXTAFTER(Table3[[#This Row],[all fluxes from min_flux_sum]]," ",-1,,,""),""))</f>
        <v>7.4054858999999999E-11</v>
      </c>
    </row>
    <row r="1182" spans="1:3">
      <c r="A1182" s="1" t="s">
        <v>11240</v>
      </c>
      <c r="B1182" s="1" t="str">
        <f>_xlfn.TEXTBEFORE(Table3[[#This Row],[all fluxes from min_flux_sum]]," ",,,,"")</f>
        <v>PROSYN-rt4894</v>
      </c>
      <c r="C1182" s="1">
        <f>_xlfn.NUMBERVALUE(IFERROR(_xlfn.TEXTAFTER(Table3[[#This Row],[all fluxes from min_flux_sum]]," ",-1,,,""),""))</f>
        <v>1.7148229840000001E-9</v>
      </c>
    </row>
    <row r="1183" spans="1:3">
      <c r="A1183" s="1" t="s">
        <v>11241</v>
      </c>
      <c r="B1183" s="1" t="str">
        <f>_xlfn.TEXTBEFORE(Table3[[#This Row],[all fluxes from min_flux_sum]]," ",,,,"")</f>
        <v>PROSYN-rt4896</v>
      </c>
      <c r="C1183" s="1">
        <f>_xlfn.NUMBERVALUE(IFERROR(_xlfn.TEXTAFTER(Table3[[#This Row],[all fluxes from min_flux_sum]]," ",-1,,,""),""))</f>
        <v>8.8894124000000005E-11</v>
      </c>
    </row>
    <row r="1184" spans="1:3">
      <c r="A1184" s="1" t="s">
        <v>11242</v>
      </c>
      <c r="B1184" s="1" t="str">
        <f>_xlfn.TEXTBEFORE(Table3[[#This Row],[all fluxes from min_flux_sum]]," ",,,,"")</f>
        <v>PROSYN-rt4897</v>
      </c>
      <c r="C1184" s="1">
        <f>_xlfn.NUMBERVALUE(IFERROR(_xlfn.TEXTAFTER(Table3[[#This Row],[all fluxes from min_flux_sum]]," ",-1,,,""),""))</f>
        <v>1.040296047E-9</v>
      </c>
    </row>
    <row r="1185" spans="1:3">
      <c r="A1185" s="1" t="s">
        <v>11243</v>
      </c>
      <c r="B1185" s="1" t="str">
        <f>_xlfn.TEXTBEFORE(Table3[[#This Row],[all fluxes from min_flux_sum]]," ",,,,"")</f>
        <v>PROSYN-rt4907</v>
      </c>
      <c r="C1185" s="1">
        <f>_xlfn.NUMBERVALUE(IFERROR(_xlfn.TEXTAFTER(Table3[[#This Row],[all fluxes from min_flux_sum]]," ",-1,,,""),""))</f>
        <v>1.0490386443000001E-8</v>
      </c>
    </row>
    <row r="1186" spans="1:3">
      <c r="A1186" s="1" t="s">
        <v>11244</v>
      </c>
      <c r="B1186" s="1" t="str">
        <f>_xlfn.TEXTBEFORE(Table3[[#This Row],[all fluxes from min_flux_sum]]," ",,,,"")</f>
        <v>PROSYN-rt4913</v>
      </c>
      <c r="C1186" s="1">
        <f>_xlfn.NUMBERVALUE(IFERROR(_xlfn.TEXTAFTER(Table3[[#This Row],[all fluxes from min_flux_sum]]," ",-1,,,""),""))</f>
        <v>3.8863400000000002E-13</v>
      </c>
    </row>
    <row r="1187" spans="1:3">
      <c r="A1187" s="1" t="s">
        <v>11245</v>
      </c>
      <c r="B1187" s="1" t="str">
        <f>_xlfn.TEXTBEFORE(Table3[[#This Row],[all fluxes from min_flux_sum]]," ",,,,"")</f>
        <v>PROSYN-rt4917</v>
      </c>
      <c r="C1187" s="1">
        <f>_xlfn.NUMBERVALUE(IFERROR(_xlfn.TEXTAFTER(Table3[[#This Row],[all fluxes from min_flux_sum]]," ",-1,,,""),""))</f>
        <v>7.0787160000000001E-12</v>
      </c>
    </row>
    <row r="1188" spans="1:3">
      <c r="A1188" s="1" t="s">
        <v>11246</v>
      </c>
      <c r="B1188" s="1" t="str">
        <f>_xlfn.TEXTBEFORE(Table3[[#This Row],[all fluxes from min_flux_sum]]," ",,,,"")</f>
        <v>PROSYN-rt4918</v>
      </c>
      <c r="C1188" s="1">
        <f>_xlfn.NUMBERVALUE(IFERROR(_xlfn.TEXTAFTER(Table3[[#This Row],[all fluxes from min_flux_sum]]," ",-1,,,""),""))</f>
        <v>1.638426076E-9</v>
      </c>
    </row>
    <row r="1189" spans="1:3">
      <c r="A1189" s="1" t="s">
        <v>11247</v>
      </c>
      <c r="B1189" s="1" t="str">
        <f>_xlfn.TEXTBEFORE(Table3[[#This Row],[all fluxes from min_flux_sum]]," ",,,,"")</f>
        <v>PROSYN-rt4919</v>
      </c>
      <c r="C1189" s="1">
        <f>_xlfn.NUMBERVALUE(IFERROR(_xlfn.TEXTAFTER(Table3[[#This Row],[all fluxes from min_flux_sum]]," ",-1,,,""),""))</f>
        <v>7.5741700999999995E-11</v>
      </c>
    </row>
    <row r="1190" spans="1:3">
      <c r="A1190" s="1" t="s">
        <v>11248</v>
      </c>
      <c r="B1190" s="1" t="str">
        <f>_xlfn.TEXTBEFORE(Table3[[#This Row],[all fluxes from min_flux_sum]]," ",,,,"")</f>
        <v>PROSYN-rt4920</v>
      </c>
      <c r="C1190" s="1">
        <f>_xlfn.NUMBERVALUE(IFERROR(_xlfn.TEXTAFTER(Table3[[#This Row],[all fluxes from min_flux_sum]]," ",-1,,,""),""))</f>
        <v>1.222003683E-9</v>
      </c>
    </row>
    <row r="1191" spans="1:3">
      <c r="A1191" s="1" t="s">
        <v>11249</v>
      </c>
      <c r="B1191" s="1" t="str">
        <f>_xlfn.TEXTBEFORE(Table3[[#This Row],[all fluxes from min_flux_sum]]," ",,,,"")</f>
        <v>PROSYN-rt4929</v>
      </c>
      <c r="C1191" s="1">
        <f>_xlfn.NUMBERVALUE(IFERROR(_xlfn.TEXTAFTER(Table3[[#This Row],[all fluxes from min_flux_sum]]," ",-1,,,""),""))</f>
        <v>3.4563926579999999E-9</v>
      </c>
    </row>
    <row r="1192" spans="1:3">
      <c r="A1192" s="1" t="s">
        <v>11250</v>
      </c>
      <c r="B1192" s="1" t="str">
        <f>_xlfn.TEXTBEFORE(Table3[[#This Row],[all fluxes from min_flux_sum]]," ",,,,"")</f>
        <v>PROSYN-rt4934</v>
      </c>
      <c r="C1192" s="1">
        <f>_xlfn.NUMBERVALUE(IFERROR(_xlfn.TEXTAFTER(Table3[[#This Row],[all fluxes from min_flux_sum]]," ",-1,,,""),""))</f>
        <v>2.3499385669999999E-9</v>
      </c>
    </row>
    <row r="1193" spans="1:3">
      <c r="A1193" s="1" t="s">
        <v>11251</v>
      </c>
      <c r="B1193" s="1" t="str">
        <f>_xlfn.TEXTBEFORE(Table3[[#This Row],[all fluxes from min_flux_sum]]," ",,,,"")</f>
        <v>PROSYN-rt4951</v>
      </c>
      <c r="C1193" s="1">
        <f>_xlfn.NUMBERVALUE(IFERROR(_xlfn.TEXTAFTER(Table3[[#This Row],[all fluxes from min_flux_sum]]," ",-1,,,""),""))</f>
        <v>3.3963717999999999E-11</v>
      </c>
    </row>
    <row r="1194" spans="1:3">
      <c r="A1194" s="1" t="s">
        <v>11252</v>
      </c>
      <c r="B1194" s="1" t="str">
        <f>_xlfn.TEXTBEFORE(Table3[[#This Row],[all fluxes from min_flux_sum]]," ",,,,"")</f>
        <v>PROSYN-rt4960</v>
      </c>
      <c r="C1194" s="1">
        <f>_xlfn.NUMBERVALUE(IFERROR(_xlfn.TEXTAFTER(Table3[[#This Row],[all fluxes from min_flux_sum]]," ",-1,,,""),""))</f>
        <v>3.1769689700000001E-10</v>
      </c>
    </row>
    <row r="1195" spans="1:3">
      <c r="A1195" s="1" t="s">
        <v>11253</v>
      </c>
      <c r="B1195" s="1" t="str">
        <f>_xlfn.TEXTBEFORE(Table3[[#This Row],[all fluxes from min_flux_sum]]," ",,,,"")</f>
        <v>PROSYN-rt4980</v>
      </c>
      <c r="C1195" s="1">
        <f>_xlfn.NUMBERVALUE(IFERROR(_xlfn.TEXTAFTER(Table3[[#This Row],[all fluxes from min_flux_sum]]," ",-1,,,""),""))</f>
        <v>1.89791999999999E-13</v>
      </c>
    </row>
    <row r="1196" spans="1:3">
      <c r="A1196" s="1" t="s">
        <v>11254</v>
      </c>
      <c r="B1196" s="1" t="str">
        <f>_xlfn.TEXTBEFORE(Table3[[#This Row],[all fluxes from min_flux_sum]]," ",,,,"")</f>
        <v>PROSYN-rt5001_l</v>
      </c>
      <c r="C1196" s="1">
        <f>_xlfn.NUMBERVALUE(IFERROR(_xlfn.TEXTAFTER(Table3[[#This Row],[all fluxes from min_flux_sum]]," ",-1,,,""),""))</f>
        <v>4.7693513999999998E-11</v>
      </c>
    </row>
    <row r="1197" spans="1:3">
      <c r="A1197" s="1" t="s">
        <v>11255</v>
      </c>
      <c r="B1197" s="1" t="str">
        <f>_xlfn.TEXTBEFORE(Table3[[#This Row],[all fluxes from min_flux_sum]]," ",,,,"")</f>
        <v>PROSYN-rt5001_rm</v>
      </c>
      <c r="C1197" s="1">
        <f>_xlfn.NUMBERVALUE(IFERROR(_xlfn.TEXTAFTER(Table3[[#This Row],[all fluxes from min_flux_sum]]," ",-1,,,""),""))</f>
        <v>4.7693513999999998E-11</v>
      </c>
    </row>
    <row r="1198" spans="1:3">
      <c r="A1198" s="1" t="s">
        <v>11256</v>
      </c>
      <c r="B1198" s="1" t="str">
        <f>_xlfn.TEXTBEFORE(Table3[[#This Row],[all fluxes from min_flux_sum]]," ",,,,"")</f>
        <v>PROSYN-rt5012</v>
      </c>
      <c r="C1198" s="1">
        <f>_xlfn.NUMBERVALUE(IFERROR(_xlfn.TEXTAFTER(Table3[[#This Row],[all fluxes from min_flux_sum]]," ",-1,,,""),""))</f>
        <v>1.1074152779999899E-9</v>
      </c>
    </row>
    <row r="1199" spans="1:3">
      <c r="A1199" s="1" t="s">
        <v>11257</v>
      </c>
      <c r="B1199" s="1" t="str">
        <f>_xlfn.TEXTBEFORE(Table3[[#This Row],[all fluxes from min_flux_sum]]," ",,,,"")</f>
        <v>PROSYN-rt5014</v>
      </c>
      <c r="C1199" s="1">
        <f>_xlfn.NUMBERVALUE(IFERROR(_xlfn.TEXTAFTER(Table3[[#This Row],[all fluxes from min_flux_sum]]," ",-1,,,""),""))</f>
        <v>6.9585304599999999E-10</v>
      </c>
    </row>
    <row r="1200" spans="1:3">
      <c r="A1200" s="1" t="s">
        <v>11258</v>
      </c>
      <c r="B1200" s="1" t="str">
        <f>_xlfn.TEXTBEFORE(Table3[[#This Row],[all fluxes from min_flux_sum]]," ",,,,"")</f>
        <v>PROSYN-rt5015</v>
      </c>
      <c r="C1200" s="1">
        <f>_xlfn.NUMBERVALUE(IFERROR(_xlfn.TEXTAFTER(Table3[[#This Row],[all fluxes from min_flux_sum]]," ",-1,,,""),""))</f>
        <v>6.3908867000000001E-11</v>
      </c>
    </row>
    <row r="1201" spans="1:3">
      <c r="A1201" s="1" t="s">
        <v>11259</v>
      </c>
      <c r="B1201" s="1" t="str">
        <f>_xlfn.TEXTBEFORE(Table3[[#This Row],[all fluxes from min_flux_sum]]," ",,,,"")</f>
        <v>PROSYN-rt5017</v>
      </c>
      <c r="C1201" s="1">
        <f>_xlfn.NUMBERVALUE(IFERROR(_xlfn.TEXTAFTER(Table3[[#This Row],[all fluxes from min_flux_sum]]," ",-1,,,""),""))</f>
        <v>7.9561483799999997E-10</v>
      </c>
    </row>
    <row r="1202" spans="1:3">
      <c r="A1202" s="1" t="s">
        <v>11260</v>
      </c>
      <c r="B1202" s="1" t="str">
        <f>_xlfn.TEXTBEFORE(Table3[[#This Row],[all fluxes from min_flux_sum]]," ",,,,"")</f>
        <v>PROSYN-rt5026</v>
      </c>
      <c r="C1202" s="1">
        <f>_xlfn.NUMBERVALUE(IFERROR(_xlfn.TEXTAFTER(Table3[[#This Row],[all fluxes from min_flux_sum]]," ",-1,,,""),""))</f>
        <v>6.9459924599999995E-10</v>
      </c>
    </row>
    <row r="1203" spans="1:3">
      <c r="A1203" s="1" t="s">
        <v>11261</v>
      </c>
      <c r="B1203" s="1" t="str">
        <f>_xlfn.TEXTBEFORE(Table3[[#This Row],[all fluxes from min_flux_sum]]," ",,,,"")</f>
        <v>PROSYN-rt5030</v>
      </c>
      <c r="C1203" s="1">
        <f>_xlfn.NUMBERVALUE(IFERROR(_xlfn.TEXTAFTER(Table3[[#This Row],[all fluxes from min_flux_sum]]," ",-1,,,""),""))</f>
        <v>4.9924523600000002E-10</v>
      </c>
    </row>
    <row r="1204" spans="1:3">
      <c r="A1204" s="1" t="s">
        <v>11262</v>
      </c>
      <c r="B1204" s="1" t="str">
        <f>_xlfn.TEXTBEFORE(Table3[[#This Row],[all fluxes from min_flux_sum]]," ",,,,"")</f>
        <v>PROSYN-rt5041</v>
      </c>
      <c r="C1204" s="1">
        <f>_xlfn.NUMBERVALUE(IFERROR(_xlfn.TEXTAFTER(Table3[[#This Row],[all fluxes from min_flux_sum]]," ",-1,,,""),""))</f>
        <v>7.8992060000000003E-12</v>
      </c>
    </row>
    <row r="1205" spans="1:3">
      <c r="A1205" s="1" t="s">
        <v>11263</v>
      </c>
      <c r="B1205" s="1" t="str">
        <f>_xlfn.TEXTBEFORE(Table3[[#This Row],[all fluxes from min_flux_sum]]," ",,,,"")</f>
        <v>PROSYN-rt5044</v>
      </c>
      <c r="C1205" s="1">
        <f>_xlfn.NUMBERVALUE(IFERROR(_xlfn.TEXTAFTER(Table3[[#This Row],[all fluxes from min_flux_sum]]," ",-1,,,""),""))</f>
        <v>2.6311606000000001E-11</v>
      </c>
    </row>
    <row r="1206" spans="1:3">
      <c r="A1206" s="1" t="s">
        <v>11264</v>
      </c>
      <c r="B1206" s="1" t="str">
        <f>_xlfn.TEXTBEFORE(Table3[[#This Row],[all fluxes from min_flux_sum]]," ",,,,"")</f>
        <v>PROSYN-rt5045</v>
      </c>
      <c r="C1206" s="1">
        <f>_xlfn.NUMBERVALUE(IFERROR(_xlfn.TEXTAFTER(Table3[[#This Row],[all fluxes from min_flux_sum]]," ",-1,,,""),""))</f>
        <v>1.5348557940000001E-9</v>
      </c>
    </row>
    <row r="1207" spans="1:3">
      <c r="A1207" s="1" t="s">
        <v>11265</v>
      </c>
      <c r="B1207" s="1" t="str">
        <f>_xlfn.TEXTBEFORE(Table3[[#This Row],[all fluxes from min_flux_sum]]," ",,,,"")</f>
        <v>PROSYN-rt5051</v>
      </c>
      <c r="C1207" s="1">
        <f>_xlfn.NUMBERVALUE(IFERROR(_xlfn.TEXTAFTER(Table3[[#This Row],[all fluxes from min_flux_sum]]," ",-1,,,""),""))</f>
        <v>5.3565920000000002E-12</v>
      </c>
    </row>
    <row r="1208" spans="1:3">
      <c r="A1208" s="1" t="s">
        <v>11266</v>
      </c>
      <c r="B1208" s="1" t="str">
        <f>_xlfn.TEXTBEFORE(Table3[[#This Row],[all fluxes from min_flux_sum]]," ",,,,"")</f>
        <v>PROSYN-rt5056</v>
      </c>
      <c r="C1208" s="1">
        <f>_xlfn.NUMBERVALUE(IFERROR(_xlfn.TEXTAFTER(Table3[[#This Row],[all fluxes from min_flux_sum]]," ",-1,,,""),""))</f>
        <v>1.5424350672E-8</v>
      </c>
    </row>
    <row r="1209" spans="1:3">
      <c r="A1209" s="1" t="s">
        <v>11267</v>
      </c>
      <c r="B1209" s="1" t="str">
        <f>_xlfn.TEXTBEFORE(Table3[[#This Row],[all fluxes from min_flux_sum]]," ",,,,"")</f>
        <v>PROSYN-rt5058</v>
      </c>
      <c r="C1209" s="1">
        <f>_xlfn.NUMBERVALUE(IFERROR(_xlfn.TEXTAFTER(Table3[[#This Row],[all fluxes from min_flux_sum]]," ",-1,,,""),""))</f>
        <v>5.52219962E-10</v>
      </c>
    </row>
    <row r="1210" spans="1:3">
      <c r="A1210" s="1" t="s">
        <v>11268</v>
      </c>
      <c r="B1210" s="1" t="str">
        <f>_xlfn.TEXTBEFORE(Table3[[#This Row],[all fluxes from min_flux_sum]]," ",,,,"")</f>
        <v>PROSYN-rt5064</v>
      </c>
      <c r="C1210" s="1">
        <f>_xlfn.NUMBERVALUE(IFERROR(_xlfn.TEXTAFTER(Table3[[#This Row],[all fluxes from min_flux_sum]]," ",-1,,,""),""))</f>
        <v>6.4841154599999901E-10</v>
      </c>
    </row>
    <row r="1211" spans="1:3">
      <c r="A1211" s="1" t="s">
        <v>11269</v>
      </c>
      <c r="B1211" s="1" t="str">
        <f>_xlfn.TEXTBEFORE(Table3[[#This Row],[all fluxes from min_flux_sum]]," ",,,,"")</f>
        <v>PROSYN-rt5075</v>
      </c>
      <c r="C1211" s="1">
        <f>_xlfn.NUMBERVALUE(IFERROR(_xlfn.TEXTAFTER(Table3[[#This Row],[all fluxes from min_flux_sum]]," ",-1,,,""),""))</f>
        <v>4.8593344810000003E-9</v>
      </c>
    </row>
    <row r="1212" spans="1:3">
      <c r="A1212" s="1" t="s">
        <v>11270</v>
      </c>
      <c r="B1212" s="1" t="str">
        <f>_xlfn.TEXTBEFORE(Table3[[#This Row],[all fluxes from min_flux_sum]]," ",,,,"")</f>
        <v>PROSYN-rt5076</v>
      </c>
      <c r="C1212" s="1">
        <f>_xlfn.NUMBERVALUE(IFERROR(_xlfn.TEXTAFTER(Table3[[#This Row],[all fluxes from min_flux_sum]]," ",-1,,,""),""))</f>
        <v>2.7931263E-11</v>
      </c>
    </row>
    <row r="1213" spans="1:3">
      <c r="A1213" s="1" t="s">
        <v>11271</v>
      </c>
      <c r="B1213" s="1" t="str">
        <f>_xlfn.TEXTBEFORE(Table3[[#This Row],[all fluxes from min_flux_sum]]," ",,,,"")</f>
        <v>PROSYN-rt5077</v>
      </c>
      <c r="C1213" s="1">
        <f>_xlfn.NUMBERVALUE(IFERROR(_xlfn.TEXTAFTER(Table3[[#This Row],[all fluxes from min_flux_sum]]," ",-1,,,""),""))</f>
        <v>1.48512718999999E-10</v>
      </c>
    </row>
    <row r="1214" spans="1:3">
      <c r="A1214" s="1" t="s">
        <v>11272</v>
      </c>
      <c r="B1214" s="1" t="str">
        <f>_xlfn.TEXTBEFORE(Table3[[#This Row],[all fluxes from min_flux_sum]]," ",,,,"")</f>
        <v>PROSYN-rt5078</v>
      </c>
      <c r="C1214" s="1">
        <f>_xlfn.NUMBERVALUE(IFERROR(_xlfn.TEXTAFTER(Table3[[#This Row],[all fluxes from min_flux_sum]]," ",-1,,,""),""))</f>
        <v>1.761396432E-9</v>
      </c>
    </row>
    <row r="1215" spans="1:3">
      <c r="A1215" s="1" t="s">
        <v>11273</v>
      </c>
      <c r="B1215" s="1" t="str">
        <f>_xlfn.TEXTBEFORE(Table3[[#This Row],[all fluxes from min_flux_sum]]," ",,,,"")</f>
        <v>PROSYN-rt5116</v>
      </c>
      <c r="C1215" s="1">
        <f>_xlfn.NUMBERVALUE(IFERROR(_xlfn.TEXTAFTER(Table3[[#This Row],[all fluxes from min_flux_sum]]," ",-1,,,""),""))</f>
        <v>1.2253610200000001E-10</v>
      </c>
    </row>
    <row r="1216" spans="1:3">
      <c r="A1216" s="1" t="s">
        <v>11274</v>
      </c>
      <c r="B1216" s="1" t="str">
        <f>_xlfn.TEXTBEFORE(Table3[[#This Row],[all fluxes from min_flux_sum]]," ",,,,"")</f>
        <v>PROSYN-rt5142</v>
      </c>
      <c r="C1216" s="1">
        <f>_xlfn.NUMBERVALUE(IFERROR(_xlfn.TEXTAFTER(Table3[[#This Row],[all fluxes from min_flux_sum]]," ",-1,,,""),""))</f>
        <v>1.5157708699999999E-10</v>
      </c>
    </row>
    <row r="1217" spans="1:3">
      <c r="A1217" s="1" t="s">
        <v>11275</v>
      </c>
      <c r="B1217" s="1" t="str">
        <f>_xlfn.TEXTBEFORE(Table3[[#This Row],[all fluxes from min_flux_sum]]," ",,,,"")</f>
        <v>PROSYN-rt5185</v>
      </c>
      <c r="C1217" s="1">
        <f>_xlfn.NUMBERVALUE(IFERROR(_xlfn.TEXTAFTER(Table3[[#This Row],[all fluxes from min_flux_sum]]," ",-1,,,""),""))</f>
        <v>3.9700733399999998E-10</v>
      </c>
    </row>
    <row r="1218" spans="1:3">
      <c r="A1218" s="1" t="s">
        <v>11276</v>
      </c>
      <c r="B1218" s="1" t="str">
        <f>_xlfn.TEXTBEFORE(Table3[[#This Row],[all fluxes from min_flux_sum]]," ",,,,"")</f>
        <v>PROSYN-rt5194</v>
      </c>
      <c r="C1218" s="1">
        <f>_xlfn.NUMBERVALUE(IFERROR(_xlfn.TEXTAFTER(Table3[[#This Row],[all fluxes from min_flux_sum]]," ",-1,,,""),""))</f>
        <v>6.0921270000000001E-12</v>
      </c>
    </row>
    <row r="1219" spans="1:3">
      <c r="A1219" s="1" t="s">
        <v>11277</v>
      </c>
      <c r="B1219" s="1" t="str">
        <f>_xlfn.TEXTBEFORE(Table3[[#This Row],[all fluxes from min_flux_sum]]," ",,,,"")</f>
        <v>PROSYN-rt5195</v>
      </c>
      <c r="C1219" s="1">
        <f>_xlfn.NUMBERVALUE(IFERROR(_xlfn.TEXTAFTER(Table3[[#This Row],[all fluxes from min_flux_sum]]," ",-1,,,""),""))</f>
        <v>2.3656134400000001E-10</v>
      </c>
    </row>
    <row r="1220" spans="1:3">
      <c r="A1220" s="1" t="s">
        <v>11278</v>
      </c>
      <c r="B1220" s="1" t="str">
        <f>_xlfn.TEXTBEFORE(Table3[[#This Row],[all fluxes from min_flux_sum]]," ",,,,"")</f>
        <v>PROSYN-rt5201</v>
      </c>
      <c r="C1220" s="1">
        <f>_xlfn.NUMBERVALUE(IFERROR(_xlfn.TEXTAFTER(Table3[[#This Row],[all fluxes from min_flux_sum]]," ",-1,,,""),""))</f>
        <v>8.4410137999999998E-11</v>
      </c>
    </row>
    <row r="1221" spans="1:3">
      <c r="A1221" s="1" t="s">
        <v>11279</v>
      </c>
      <c r="B1221" s="1" t="str">
        <f>_xlfn.TEXTBEFORE(Table3[[#This Row],[all fluxes from min_flux_sum]]," ",,,,"")</f>
        <v>PROSYN-rt5212_c</v>
      </c>
      <c r="C1221" s="1">
        <f>_xlfn.NUMBERVALUE(IFERROR(_xlfn.TEXTAFTER(Table3[[#This Row],[all fluxes from min_flux_sum]]," ",-1,,,""),""))</f>
        <v>2.13575876E-10</v>
      </c>
    </row>
    <row r="1222" spans="1:3">
      <c r="A1222" s="1" t="s">
        <v>11280</v>
      </c>
      <c r="B1222" s="1" t="str">
        <f>_xlfn.TEXTBEFORE(Table3[[#This Row],[all fluxes from min_flux_sum]]," ",,,,"")</f>
        <v>PROSYN-rt5212_x</v>
      </c>
      <c r="C1222" s="1">
        <f>_xlfn.NUMBERVALUE(IFERROR(_xlfn.TEXTAFTER(Table3[[#This Row],[all fluxes from min_flux_sum]]," ",-1,,,""),""))</f>
        <v>2.13575876E-10</v>
      </c>
    </row>
    <row r="1223" spans="1:3">
      <c r="A1223" s="1" t="s">
        <v>11281</v>
      </c>
      <c r="B1223" s="1" t="str">
        <f>_xlfn.TEXTBEFORE(Table3[[#This Row],[all fluxes from min_flux_sum]]," ",,,,"")</f>
        <v>PROSYN-rt5214</v>
      </c>
      <c r="C1223" s="1">
        <f>_xlfn.NUMBERVALUE(IFERROR(_xlfn.TEXTAFTER(Table3[[#This Row],[all fluxes from min_flux_sum]]," ",-1,,,""),""))</f>
        <v>7.6855716999999996E-11</v>
      </c>
    </row>
    <row r="1224" spans="1:3">
      <c r="A1224" s="1" t="s">
        <v>11282</v>
      </c>
      <c r="B1224" s="1" t="str">
        <f>_xlfn.TEXTBEFORE(Table3[[#This Row],[all fluxes from min_flux_sum]]," ",,,,"")</f>
        <v>PROSYN-rt5227</v>
      </c>
      <c r="C1224" s="1">
        <f>_xlfn.NUMBERVALUE(IFERROR(_xlfn.TEXTAFTER(Table3[[#This Row],[all fluxes from min_flux_sum]]," ",-1,,,""),""))</f>
        <v>6.9051501599999998E-10</v>
      </c>
    </row>
    <row r="1225" spans="1:3">
      <c r="A1225" s="1" t="s">
        <v>11283</v>
      </c>
      <c r="B1225" s="1" t="str">
        <f>_xlfn.TEXTBEFORE(Table3[[#This Row],[all fluxes from min_flux_sum]]," ",,,,"")</f>
        <v>PROSYN-rt5240</v>
      </c>
      <c r="C1225" s="1">
        <f>_xlfn.NUMBERVALUE(IFERROR(_xlfn.TEXTAFTER(Table3[[#This Row],[all fluxes from min_flux_sum]]," ",-1,,,""),""))</f>
        <v>6.7673819090000001E-9</v>
      </c>
    </row>
    <row r="1226" spans="1:3">
      <c r="A1226" s="1" t="s">
        <v>11284</v>
      </c>
      <c r="B1226" s="1" t="str">
        <f>_xlfn.TEXTBEFORE(Table3[[#This Row],[all fluxes from min_flux_sum]]," ",,,,"")</f>
        <v>PROSYN-rt5246</v>
      </c>
      <c r="C1226" s="1">
        <f>_xlfn.NUMBERVALUE(IFERROR(_xlfn.TEXTAFTER(Table3[[#This Row],[all fluxes from min_flux_sum]]," ",-1,,,""),""))</f>
        <v>2.7737437359999999E-9</v>
      </c>
    </row>
    <row r="1227" spans="1:3">
      <c r="A1227" s="1" t="s">
        <v>11285</v>
      </c>
      <c r="B1227" s="1" t="str">
        <f>_xlfn.TEXTBEFORE(Table3[[#This Row],[all fluxes from min_flux_sum]]," ",,,,"")</f>
        <v>PROSYN-rt5249</v>
      </c>
      <c r="C1227" s="1">
        <f>_xlfn.NUMBERVALUE(IFERROR(_xlfn.TEXTAFTER(Table3[[#This Row],[all fluxes from min_flux_sum]]," ",-1,,,""),""))</f>
        <v>9.2738323049999994E-9</v>
      </c>
    </row>
    <row r="1228" spans="1:3">
      <c r="A1228" s="1" t="s">
        <v>11286</v>
      </c>
      <c r="B1228" s="1" t="str">
        <f>_xlfn.TEXTBEFORE(Table3[[#This Row],[all fluxes from min_flux_sum]]," ",,,,"")</f>
        <v>PROSYN-rt5259</v>
      </c>
      <c r="C1228" s="1">
        <f>_xlfn.NUMBERVALUE(IFERROR(_xlfn.TEXTAFTER(Table3[[#This Row],[all fluxes from min_flux_sum]]," ",-1,,,""),""))</f>
        <v>7.15556129999999E-11</v>
      </c>
    </row>
    <row r="1229" spans="1:3">
      <c r="A1229" s="1" t="s">
        <v>11287</v>
      </c>
      <c r="B1229" s="1" t="str">
        <f>_xlfn.TEXTBEFORE(Table3[[#This Row],[all fluxes from min_flux_sum]]," ",,,,"")</f>
        <v>PROSYN-rt5260</v>
      </c>
      <c r="C1229" s="1">
        <f>_xlfn.NUMBERVALUE(IFERROR(_xlfn.TEXTAFTER(Table3[[#This Row],[all fluxes from min_flux_sum]]," ",-1,,,""),""))</f>
        <v>6.6484571440000003E-9</v>
      </c>
    </row>
    <row r="1230" spans="1:3">
      <c r="A1230" s="1" t="s">
        <v>11288</v>
      </c>
      <c r="B1230" s="1" t="str">
        <f>_xlfn.TEXTBEFORE(Table3[[#This Row],[all fluxes from min_flux_sum]]," ",,,,"")</f>
        <v>PROSYN-rt5262</v>
      </c>
      <c r="C1230" s="1">
        <f>_xlfn.NUMBERVALUE(IFERROR(_xlfn.TEXTAFTER(Table3[[#This Row],[all fluxes from min_flux_sum]]," ",-1,,,""),""))</f>
        <v>5.7635304539999902E-9</v>
      </c>
    </row>
    <row r="1231" spans="1:3">
      <c r="A1231" s="1" t="s">
        <v>11289</v>
      </c>
      <c r="B1231" s="1" t="str">
        <f>_xlfn.TEXTBEFORE(Table3[[#This Row],[all fluxes from min_flux_sum]]," ",,,,"")</f>
        <v>PROSYN-rt5285</v>
      </c>
      <c r="C1231" s="1">
        <f>_xlfn.NUMBERVALUE(IFERROR(_xlfn.TEXTAFTER(Table3[[#This Row],[all fluxes from min_flux_sum]]," ",-1,,,""),""))</f>
        <v>3.5614249999999899E-12</v>
      </c>
    </row>
    <row r="1232" spans="1:3">
      <c r="A1232" s="1" t="s">
        <v>11290</v>
      </c>
      <c r="B1232" s="1" t="str">
        <f>_xlfn.TEXTBEFORE(Table3[[#This Row],[all fluxes from min_flux_sum]]," ",,,,"")</f>
        <v>PROSYN-rt5301</v>
      </c>
      <c r="C1232" s="1">
        <f>_xlfn.NUMBERVALUE(IFERROR(_xlfn.TEXTAFTER(Table3[[#This Row],[all fluxes from min_flux_sum]]," ",-1,,,""),""))</f>
        <v>1.06031258E-10</v>
      </c>
    </row>
    <row r="1233" spans="1:3">
      <c r="A1233" s="1" t="s">
        <v>11291</v>
      </c>
      <c r="B1233" s="1" t="str">
        <f>_xlfn.TEXTBEFORE(Table3[[#This Row],[all fluxes from min_flux_sum]]," ",,,,"")</f>
        <v>PROSYN-rt5309</v>
      </c>
      <c r="C1233" s="1">
        <f>_xlfn.NUMBERVALUE(IFERROR(_xlfn.TEXTAFTER(Table3[[#This Row],[all fluxes from min_flux_sum]]," ",-1,,,""),""))</f>
        <v>3.0745829E-11</v>
      </c>
    </row>
    <row r="1234" spans="1:3">
      <c r="A1234" s="1" t="s">
        <v>11292</v>
      </c>
      <c r="B1234" s="1" t="str">
        <f>_xlfn.TEXTBEFORE(Table3[[#This Row],[all fluxes from min_flux_sum]]," ",,,,"")</f>
        <v>PROSYN-rt5312</v>
      </c>
      <c r="C1234" s="1">
        <f>_xlfn.NUMBERVALUE(IFERROR(_xlfn.TEXTAFTER(Table3[[#This Row],[all fluxes from min_flux_sum]]," ",-1,,,""),""))</f>
        <v>5.7583756E-11</v>
      </c>
    </row>
    <row r="1235" spans="1:3">
      <c r="A1235" s="1" t="s">
        <v>11293</v>
      </c>
      <c r="B1235" s="1" t="str">
        <f>_xlfn.TEXTBEFORE(Table3[[#This Row],[all fluxes from min_flux_sum]]," ",,,,"")</f>
        <v>PROSYN-rt5322</v>
      </c>
      <c r="C1235" s="1">
        <f>_xlfn.NUMBERVALUE(IFERROR(_xlfn.TEXTAFTER(Table3[[#This Row],[all fluxes from min_flux_sum]]," ",-1,,,""),""))</f>
        <v>6.9493050000000003E-12</v>
      </c>
    </row>
    <row r="1236" spans="1:3">
      <c r="A1236" s="1" t="s">
        <v>11294</v>
      </c>
      <c r="B1236" s="1" t="str">
        <f>_xlfn.TEXTBEFORE(Table3[[#This Row],[all fluxes from min_flux_sum]]," ",,,,"")</f>
        <v>PROSYN-rt5326</v>
      </c>
      <c r="C1236" s="1">
        <f>_xlfn.NUMBERVALUE(IFERROR(_xlfn.TEXTAFTER(Table3[[#This Row],[all fluxes from min_flux_sum]]," ",-1,,,""),""))</f>
        <v>6.1183048599999998E-10</v>
      </c>
    </row>
    <row r="1237" spans="1:3">
      <c r="A1237" s="1" t="s">
        <v>11295</v>
      </c>
      <c r="B1237" s="1" t="str">
        <f>_xlfn.TEXTBEFORE(Table3[[#This Row],[all fluxes from min_flux_sum]]," ",,,,"")</f>
        <v>PROSYN-rt5328</v>
      </c>
      <c r="C1237" s="1">
        <f>_xlfn.NUMBERVALUE(IFERROR(_xlfn.TEXTAFTER(Table3[[#This Row],[all fluxes from min_flux_sum]]," ",-1,,,""),""))</f>
        <v>1.13220649E-10</v>
      </c>
    </row>
    <row r="1238" spans="1:3">
      <c r="A1238" s="1" t="s">
        <v>11296</v>
      </c>
      <c r="B1238" s="1" t="str">
        <f>_xlfn.TEXTBEFORE(Table3[[#This Row],[all fluxes from min_flux_sum]]," ",,,,"")</f>
        <v>PROSYN-rt5332_c</v>
      </c>
      <c r="C1238" s="1">
        <f>_xlfn.NUMBERVALUE(IFERROR(_xlfn.TEXTAFTER(Table3[[#This Row],[all fluxes from min_flux_sum]]," ",-1,,,""),""))</f>
        <v>1.2258333E-11</v>
      </c>
    </row>
    <row r="1239" spans="1:3">
      <c r="A1239" s="1" t="s">
        <v>11297</v>
      </c>
      <c r="B1239" s="1" t="str">
        <f>_xlfn.TEXTBEFORE(Table3[[#This Row],[all fluxes from min_flux_sum]]," ",,,,"")</f>
        <v>PROSYN-rt5332_x</v>
      </c>
      <c r="C1239" s="1">
        <f>_xlfn.NUMBERVALUE(IFERROR(_xlfn.TEXTAFTER(Table3[[#This Row],[all fluxes from min_flux_sum]]," ",-1,,,""),""))</f>
        <v>1.2258333E-11</v>
      </c>
    </row>
    <row r="1240" spans="1:3">
      <c r="A1240" s="1" t="s">
        <v>11298</v>
      </c>
      <c r="B1240" s="1" t="str">
        <f>_xlfn.TEXTBEFORE(Table3[[#This Row],[all fluxes from min_flux_sum]]," ",,,,"")</f>
        <v>PROSYN-rt5340</v>
      </c>
      <c r="C1240" s="1">
        <f>_xlfn.NUMBERVALUE(IFERROR(_xlfn.TEXTAFTER(Table3[[#This Row],[all fluxes from min_flux_sum]]," ",-1,,,""),""))</f>
        <v>7.5525080500000002E-10</v>
      </c>
    </row>
    <row r="1241" spans="1:3">
      <c r="A1241" s="1" t="s">
        <v>11299</v>
      </c>
      <c r="B1241" s="1" t="str">
        <f>_xlfn.TEXTBEFORE(Table3[[#This Row],[all fluxes from min_flux_sum]]," ",,,,"")</f>
        <v>PROSYN-rt5341</v>
      </c>
      <c r="C1241" s="1">
        <f>_xlfn.NUMBERVALUE(IFERROR(_xlfn.TEXTAFTER(Table3[[#This Row],[all fluxes from min_flux_sum]]," ",-1,,,""),""))</f>
        <v>7.2288761000000005E-11</v>
      </c>
    </row>
    <row r="1242" spans="1:3">
      <c r="A1242" s="1" t="s">
        <v>11300</v>
      </c>
      <c r="B1242" s="1" t="str">
        <f>_xlfn.TEXTBEFORE(Table3[[#This Row],[all fluxes from min_flux_sum]]," ",,,,"")</f>
        <v>PROSYN-rt5343</v>
      </c>
      <c r="C1242" s="1">
        <f>_xlfn.NUMBERVALUE(IFERROR(_xlfn.TEXTAFTER(Table3[[#This Row],[all fluxes from min_flux_sum]]," ",-1,,,""),""))</f>
        <v>1.1690062800000001E-10</v>
      </c>
    </row>
    <row r="1243" spans="1:3">
      <c r="A1243" s="1" t="s">
        <v>11301</v>
      </c>
      <c r="B1243" s="1" t="str">
        <f>_xlfn.TEXTBEFORE(Table3[[#This Row],[all fluxes from min_flux_sum]]," ",,,,"")</f>
        <v>PROSYN-rt5354</v>
      </c>
      <c r="C1243" s="1">
        <f>_xlfn.NUMBERVALUE(IFERROR(_xlfn.TEXTAFTER(Table3[[#This Row],[all fluxes from min_flux_sum]]," ",-1,,,""),""))</f>
        <v>2.6038268870000001E-9</v>
      </c>
    </row>
    <row r="1244" spans="1:3">
      <c r="A1244" s="1" t="s">
        <v>11302</v>
      </c>
      <c r="B1244" s="1" t="str">
        <f>_xlfn.TEXTBEFORE(Table3[[#This Row],[all fluxes from min_flux_sum]]," ",,,,"")</f>
        <v>PROSYN-rt5356</v>
      </c>
      <c r="C1244" s="1">
        <f>_xlfn.NUMBERVALUE(IFERROR(_xlfn.TEXTAFTER(Table3[[#This Row],[all fluxes from min_flux_sum]]," ",-1,,,""),""))</f>
        <v>8.0219097999999901E-11</v>
      </c>
    </row>
    <row r="1245" spans="1:3">
      <c r="A1245" s="1" t="s">
        <v>11303</v>
      </c>
      <c r="B1245" s="1" t="str">
        <f>_xlfn.TEXTBEFORE(Table3[[#This Row],[all fluxes from min_flux_sum]]," ",,,,"")</f>
        <v>PROSYN-rt5361</v>
      </c>
      <c r="C1245" s="1">
        <f>_xlfn.NUMBERVALUE(IFERROR(_xlfn.TEXTAFTER(Table3[[#This Row],[all fluxes from min_flux_sum]]," ",-1,,,""),""))</f>
        <v>1.0203381499999999E-10</v>
      </c>
    </row>
    <row r="1246" spans="1:3">
      <c r="A1246" s="1" t="s">
        <v>11304</v>
      </c>
      <c r="B1246" s="1" t="str">
        <f>_xlfn.TEXTBEFORE(Table3[[#This Row],[all fluxes from min_flux_sum]]," ",,,,"")</f>
        <v>PROSYN-rt5363</v>
      </c>
      <c r="C1246" s="1">
        <f>_xlfn.NUMBERVALUE(IFERROR(_xlfn.TEXTAFTER(Table3[[#This Row],[all fluxes from min_flux_sum]]," ",-1,,,""),""))</f>
        <v>6.62383009999999E-11</v>
      </c>
    </row>
    <row r="1247" spans="1:3">
      <c r="A1247" s="1" t="s">
        <v>11305</v>
      </c>
      <c r="B1247" s="1" t="str">
        <f>_xlfn.TEXTBEFORE(Table3[[#This Row],[all fluxes from min_flux_sum]]," ",,,,"")</f>
        <v>PROSYN-rt5389</v>
      </c>
      <c r="C1247" s="1">
        <f>_xlfn.NUMBERVALUE(IFERROR(_xlfn.TEXTAFTER(Table3[[#This Row],[all fluxes from min_flux_sum]]," ",-1,,,""),""))</f>
        <v>6.23504757E-9</v>
      </c>
    </row>
    <row r="1248" spans="1:3">
      <c r="A1248" s="1" t="s">
        <v>11306</v>
      </c>
      <c r="B1248" s="1" t="str">
        <f>_xlfn.TEXTBEFORE(Table3[[#This Row],[all fluxes from min_flux_sum]]," ",,,,"")</f>
        <v>PROSYN-rt5398</v>
      </c>
      <c r="C1248" s="1">
        <f>_xlfn.NUMBERVALUE(IFERROR(_xlfn.TEXTAFTER(Table3[[#This Row],[all fluxes from min_flux_sum]]," ",-1,,,""),""))</f>
        <v>8.5528759999999996E-11</v>
      </c>
    </row>
    <row r="1249" spans="1:3">
      <c r="A1249" s="1" t="s">
        <v>11307</v>
      </c>
      <c r="B1249" s="1" t="str">
        <f>_xlfn.TEXTBEFORE(Table3[[#This Row],[all fluxes from min_flux_sum]]," ",,,,"")</f>
        <v>PROSYN-rt5402</v>
      </c>
      <c r="C1249" s="1">
        <f>_xlfn.NUMBERVALUE(IFERROR(_xlfn.TEXTAFTER(Table3[[#This Row],[all fluxes from min_flux_sum]]," ",-1,,,""),""))</f>
        <v>1.4352707700000001E-10</v>
      </c>
    </row>
    <row r="1250" spans="1:3">
      <c r="A1250" s="1" t="s">
        <v>11308</v>
      </c>
      <c r="B1250" s="1" t="str">
        <f>_xlfn.TEXTBEFORE(Table3[[#This Row],[all fluxes from min_flux_sum]]," ",,,,"")</f>
        <v>PROSYN-rt5403</v>
      </c>
      <c r="C1250" s="1">
        <f>_xlfn.NUMBERVALUE(IFERROR(_xlfn.TEXTAFTER(Table3[[#This Row],[all fluxes from min_flux_sum]]," ",-1,,,""),""))</f>
        <v>1.7079168386999901E-8</v>
      </c>
    </row>
    <row r="1251" spans="1:3">
      <c r="A1251" s="1" t="s">
        <v>11309</v>
      </c>
      <c r="B1251" s="1" t="str">
        <f>_xlfn.TEXTBEFORE(Table3[[#This Row],[all fluxes from min_flux_sum]]," ",,,,"")</f>
        <v>PROSYN-rt5407</v>
      </c>
      <c r="C1251" s="1">
        <f>_xlfn.NUMBERVALUE(IFERROR(_xlfn.TEXTAFTER(Table3[[#This Row],[all fluxes from min_flux_sum]]," ",-1,,,""),""))</f>
        <v>3.0651436000000001E-11</v>
      </c>
    </row>
    <row r="1252" spans="1:3">
      <c r="A1252" s="1" t="s">
        <v>11310</v>
      </c>
      <c r="B1252" s="1" t="str">
        <f>_xlfn.TEXTBEFORE(Table3[[#This Row],[all fluxes from min_flux_sum]]," ",,,,"")</f>
        <v>PROSYN-rt5418</v>
      </c>
      <c r="C1252" s="1">
        <f>_xlfn.NUMBERVALUE(IFERROR(_xlfn.TEXTAFTER(Table3[[#This Row],[all fluxes from min_flux_sum]]," ",-1,,,""),""))</f>
        <v>7.7008659999999899E-11</v>
      </c>
    </row>
    <row r="1253" spans="1:3">
      <c r="A1253" s="1" t="s">
        <v>11311</v>
      </c>
      <c r="B1253" s="1" t="str">
        <f>_xlfn.TEXTBEFORE(Table3[[#This Row],[all fluxes from min_flux_sum]]," ",,,,"")</f>
        <v>PROSYN-rt5429</v>
      </c>
      <c r="C1253" s="1">
        <f>_xlfn.NUMBERVALUE(IFERROR(_xlfn.TEXTAFTER(Table3[[#This Row],[all fluxes from min_flux_sum]]," ",-1,,,""),""))</f>
        <v>1.2160598509999999E-9</v>
      </c>
    </row>
    <row r="1254" spans="1:3">
      <c r="A1254" s="1" t="s">
        <v>11312</v>
      </c>
      <c r="B1254" s="1" t="str">
        <f>_xlfn.TEXTBEFORE(Table3[[#This Row],[all fluxes from min_flux_sum]]," ",,,,"")</f>
        <v>PROSYN-rt5445</v>
      </c>
      <c r="C1254" s="1">
        <f>_xlfn.NUMBERVALUE(IFERROR(_xlfn.TEXTAFTER(Table3[[#This Row],[all fluxes from min_flux_sum]]," ",-1,,,""),""))</f>
        <v>7.8904508300000002E-10</v>
      </c>
    </row>
    <row r="1255" spans="1:3">
      <c r="A1255" s="1" t="s">
        <v>11313</v>
      </c>
      <c r="B1255" s="1" t="str">
        <f>_xlfn.TEXTBEFORE(Table3[[#This Row],[all fluxes from min_flux_sum]]," ",,,,"")</f>
        <v>PROSYN-rt5466</v>
      </c>
      <c r="C1255" s="1">
        <f>_xlfn.NUMBERVALUE(IFERROR(_xlfn.TEXTAFTER(Table3[[#This Row],[all fluxes from min_flux_sum]]," ",-1,,,""),""))</f>
        <v>1.8889030000000001E-11</v>
      </c>
    </row>
    <row r="1256" spans="1:3">
      <c r="A1256" s="1" t="s">
        <v>11314</v>
      </c>
      <c r="B1256" s="1" t="str">
        <f>_xlfn.TEXTBEFORE(Table3[[#This Row],[all fluxes from min_flux_sum]]," ",,,,"")</f>
        <v>PROSYN-rt5472</v>
      </c>
      <c r="C1256" s="1">
        <f>_xlfn.NUMBERVALUE(IFERROR(_xlfn.TEXTAFTER(Table3[[#This Row],[all fluxes from min_flux_sum]]," ",-1,,,""),""))</f>
        <v>1.4693183399999999E-10</v>
      </c>
    </row>
    <row r="1257" spans="1:3">
      <c r="A1257" s="1" t="s">
        <v>11315</v>
      </c>
      <c r="B1257" s="1" t="str">
        <f>_xlfn.TEXTBEFORE(Table3[[#This Row],[all fluxes from min_flux_sum]]," ",,,,"")</f>
        <v>PROSYN-rt5474</v>
      </c>
      <c r="C1257" s="1">
        <f>_xlfn.NUMBERVALUE(IFERROR(_xlfn.TEXTAFTER(Table3[[#This Row],[all fluxes from min_flux_sum]]," ",-1,,,""),""))</f>
        <v>6.1366372740000002E-9</v>
      </c>
    </row>
    <row r="1258" spans="1:3">
      <c r="A1258" s="1" t="s">
        <v>11316</v>
      </c>
      <c r="B1258" s="1" t="str">
        <f>_xlfn.TEXTBEFORE(Table3[[#This Row],[all fluxes from min_flux_sum]]," ",,,,"")</f>
        <v>PROSYN-rt5526</v>
      </c>
      <c r="C1258" s="1">
        <f>_xlfn.NUMBERVALUE(IFERROR(_xlfn.TEXTAFTER(Table3[[#This Row],[all fluxes from min_flux_sum]]," ",-1,,,""),""))</f>
        <v>6.2220344719999996E-9</v>
      </c>
    </row>
    <row r="1259" spans="1:3">
      <c r="A1259" s="1" t="s">
        <v>11317</v>
      </c>
      <c r="B1259" s="1" t="str">
        <f>_xlfn.TEXTBEFORE(Table3[[#This Row],[all fluxes from min_flux_sum]]," ",,,,"")</f>
        <v>PROSYN-rt5532</v>
      </c>
      <c r="C1259" s="1">
        <f>_xlfn.NUMBERVALUE(IFERROR(_xlfn.TEXTAFTER(Table3[[#This Row],[all fluxes from min_flux_sum]]," ",-1,,,""),""))</f>
        <v>6.03106822999999E-10</v>
      </c>
    </row>
    <row r="1260" spans="1:3">
      <c r="A1260" s="1" t="s">
        <v>11318</v>
      </c>
      <c r="B1260" s="1" t="str">
        <f>_xlfn.TEXTBEFORE(Table3[[#This Row],[all fluxes from min_flux_sum]]," ",,,,"")</f>
        <v>PROSYN-rt5535</v>
      </c>
      <c r="C1260" s="1">
        <f>_xlfn.NUMBERVALUE(IFERROR(_xlfn.TEXTAFTER(Table3[[#This Row],[all fluxes from min_flux_sum]]," ",-1,,,""),""))</f>
        <v>3.9346989999999996E-12</v>
      </c>
    </row>
    <row r="1261" spans="1:3">
      <c r="A1261" s="1" t="s">
        <v>11319</v>
      </c>
      <c r="B1261" s="1" t="str">
        <f>_xlfn.TEXTBEFORE(Table3[[#This Row],[all fluxes from min_flux_sum]]," ",,,,"")</f>
        <v>PROSYN-rt5549</v>
      </c>
      <c r="C1261" s="1">
        <f>_xlfn.NUMBERVALUE(IFERROR(_xlfn.TEXTAFTER(Table3[[#This Row],[all fluxes from min_flux_sum]]," ",-1,,,""),""))</f>
        <v>4.8034458299999998E-10</v>
      </c>
    </row>
    <row r="1262" spans="1:3">
      <c r="A1262" s="1" t="s">
        <v>11320</v>
      </c>
      <c r="B1262" s="1" t="str">
        <f>_xlfn.TEXTBEFORE(Table3[[#This Row],[all fluxes from min_flux_sum]]," ",,,,"")</f>
        <v>PROSYN-rt5558</v>
      </c>
      <c r="C1262" s="1">
        <f>_xlfn.NUMBERVALUE(IFERROR(_xlfn.TEXTAFTER(Table3[[#This Row],[all fluxes from min_flux_sum]]," ",-1,,,""),""))</f>
        <v>1.2326330999999999E-11</v>
      </c>
    </row>
    <row r="1263" spans="1:3">
      <c r="A1263" s="1" t="s">
        <v>11321</v>
      </c>
      <c r="B1263" s="1" t="str">
        <f>_xlfn.TEXTBEFORE(Table3[[#This Row],[all fluxes from min_flux_sum]]," ",,,,"")</f>
        <v>PROSYN-rt5562_m</v>
      </c>
      <c r="C1263" s="1">
        <f>_xlfn.NUMBERVALUE(IFERROR(_xlfn.TEXTAFTER(Table3[[#This Row],[all fluxes from min_flux_sum]]," ",-1,,,""),""))</f>
        <v>1.16509371E-10</v>
      </c>
    </row>
    <row r="1264" spans="1:3">
      <c r="A1264" s="1" t="s">
        <v>11322</v>
      </c>
      <c r="B1264" s="1" t="str">
        <f>_xlfn.TEXTBEFORE(Table3[[#This Row],[all fluxes from min_flux_sum]]," ",,,,"")</f>
        <v>PROSYN-rt5562_x</v>
      </c>
      <c r="C1264" s="1">
        <f>_xlfn.NUMBERVALUE(IFERROR(_xlfn.TEXTAFTER(Table3[[#This Row],[all fluxes from min_flux_sum]]," ",-1,,,""),""))</f>
        <v>1.16509371E-10</v>
      </c>
    </row>
    <row r="1265" spans="1:3">
      <c r="A1265" s="1" t="s">
        <v>11323</v>
      </c>
      <c r="B1265" s="1" t="str">
        <f>_xlfn.TEXTBEFORE(Table3[[#This Row],[all fluxes from min_flux_sum]]," ",,,,"")</f>
        <v>PROSYN-rt5579</v>
      </c>
      <c r="C1265" s="1">
        <f>_xlfn.NUMBERVALUE(IFERROR(_xlfn.TEXTAFTER(Table3[[#This Row],[all fluxes from min_flux_sum]]," ",-1,,,""),""))</f>
        <v>3.962846143E-9</v>
      </c>
    </row>
    <row r="1266" spans="1:3">
      <c r="A1266" s="1" t="s">
        <v>11324</v>
      </c>
      <c r="B1266" s="1" t="str">
        <f>_xlfn.TEXTBEFORE(Table3[[#This Row],[all fluxes from min_flux_sum]]," ",,,,"")</f>
        <v>PROSYN-rt5580</v>
      </c>
      <c r="C1266" s="1">
        <f>_xlfn.NUMBERVALUE(IFERROR(_xlfn.TEXTAFTER(Table3[[#This Row],[all fluxes from min_flux_sum]]," ",-1,,,""),""))</f>
        <v>3.6642578670000001E-9</v>
      </c>
    </row>
    <row r="1267" spans="1:3">
      <c r="A1267" s="1" t="s">
        <v>11325</v>
      </c>
      <c r="B1267" s="1" t="str">
        <f>_xlfn.TEXTBEFORE(Table3[[#This Row],[all fluxes from min_flux_sum]]," ",,,,"")</f>
        <v>PROSYN-rt5601</v>
      </c>
      <c r="C1267" s="1">
        <f>_xlfn.NUMBERVALUE(IFERROR(_xlfn.TEXTAFTER(Table3[[#This Row],[all fluxes from min_flux_sum]]," ",-1,,,""),""))</f>
        <v>4.687882E-12</v>
      </c>
    </row>
    <row r="1268" spans="1:3">
      <c r="A1268" s="1" t="s">
        <v>11326</v>
      </c>
      <c r="B1268" s="1" t="str">
        <f>_xlfn.TEXTBEFORE(Table3[[#This Row],[all fluxes from min_flux_sum]]," ",,,,"")</f>
        <v>PROSYN-rt5611</v>
      </c>
      <c r="C1268" s="1">
        <f>_xlfn.NUMBERVALUE(IFERROR(_xlfn.TEXTAFTER(Table3[[#This Row],[all fluxes from min_flux_sum]]," ",-1,,,""),""))</f>
        <v>6.9890675900000002E-10</v>
      </c>
    </row>
    <row r="1269" spans="1:3">
      <c r="A1269" s="1" t="s">
        <v>11327</v>
      </c>
      <c r="B1269" s="1" t="str">
        <f>_xlfn.TEXTBEFORE(Table3[[#This Row],[all fluxes from min_flux_sum]]," ",,,,"")</f>
        <v>PROSYN-rt5622</v>
      </c>
      <c r="C1269" s="1">
        <f>_xlfn.NUMBERVALUE(IFERROR(_xlfn.TEXTAFTER(Table3[[#This Row],[all fluxes from min_flux_sum]]," ",-1,,,""),""))</f>
        <v>6.3194363200000002E-10</v>
      </c>
    </row>
    <row r="1270" spans="1:3">
      <c r="A1270" s="1" t="s">
        <v>11328</v>
      </c>
      <c r="B1270" s="1" t="str">
        <f>_xlfn.TEXTBEFORE(Table3[[#This Row],[all fluxes from min_flux_sum]]," ",,,,"")</f>
        <v>PROSYN-rt5633_c</v>
      </c>
      <c r="C1270" s="1">
        <f>_xlfn.NUMBERVALUE(IFERROR(_xlfn.TEXTAFTER(Table3[[#This Row],[all fluxes from min_flux_sum]]," ",-1,,,""),""))</f>
        <v>2.2088126620000001E-9</v>
      </c>
    </row>
    <row r="1271" spans="1:3">
      <c r="A1271" s="1" t="s">
        <v>11329</v>
      </c>
      <c r="B1271" s="1" t="str">
        <f>_xlfn.TEXTBEFORE(Table3[[#This Row],[all fluxes from min_flux_sum]]," ",,,,"")</f>
        <v>PROSYN-rt5633_m</v>
      </c>
      <c r="C1271" s="1">
        <f>_xlfn.NUMBERVALUE(IFERROR(_xlfn.TEXTAFTER(Table3[[#This Row],[all fluxes from min_flux_sum]]," ",-1,,,""),""))</f>
        <v>2.2088126620000001E-9</v>
      </c>
    </row>
    <row r="1272" spans="1:3">
      <c r="A1272" s="1" t="s">
        <v>11330</v>
      </c>
      <c r="B1272" s="1" t="str">
        <f>_xlfn.TEXTBEFORE(Table3[[#This Row],[all fluxes from min_flux_sum]]," ",,,,"")</f>
        <v>PROSYN-rt5634</v>
      </c>
      <c r="C1272" s="1">
        <f>_xlfn.NUMBERVALUE(IFERROR(_xlfn.TEXTAFTER(Table3[[#This Row],[all fluxes from min_flux_sum]]," ",-1,,,""),""))</f>
        <v>1.30348023E-10</v>
      </c>
    </row>
    <row r="1273" spans="1:3">
      <c r="A1273" s="1" t="s">
        <v>11331</v>
      </c>
      <c r="B1273" s="1" t="str">
        <f>_xlfn.TEXTBEFORE(Table3[[#This Row],[all fluxes from min_flux_sum]]," ",,,,"")</f>
        <v>PROSYN-rt5646</v>
      </c>
      <c r="C1273" s="1">
        <f>_xlfn.NUMBERVALUE(IFERROR(_xlfn.TEXTAFTER(Table3[[#This Row],[all fluxes from min_flux_sum]]," ",-1,,,""),""))</f>
        <v>2.0639299699999999E-10</v>
      </c>
    </row>
    <row r="1274" spans="1:3">
      <c r="A1274" s="1" t="s">
        <v>11332</v>
      </c>
      <c r="B1274" s="1" t="str">
        <f>_xlfn.TEXTBEFORE(Table3[[#This Row],[all fluxes from min_flux_sum]]," ",,,,"")</f>
        <v>PROSYN-rt5654_c</v>
      </c>
      <c r="C1274" s="1">
        <f>_xlfn.NUMBERVALUE(IFERROR(_xlfn.TEXTAFTER(Table3[[#This Row],[all fluxes from min_flux_sum]]," ",-1,,,""),""))</f>
        <v>1.31244711999999E-10</v>
      </c>
    </row>
    <row r="1275" spans="1:3">
      <c r="A1275" s="1" t="s">
        <v>11333</v>
      </c>
      <c r="B1275" s="1" t="str">
        <f>_xlfn.TEXTBEFORE(Table3[[#This Row],[all fluxes from min_flux_sum]]," ",,,,"")</f>
        <v>PROSYN-rt5654_m</v>
      </c>
      <c r="C1275" s="1">
        <f>_xlfn.NUMBERVALUE(IFERROR(_xlfn.TEXTAFTER(Table3[[#This Row],[all fluxes from min_flux_sum]]," ",-1,,,""),""))</f>
        <v>1.31244711999999E-10</v>
      </c>
    </row>
    <row r="1276" spans="1:3">
      <c r="A1276" s="1" t="s">
        <v>11334</v>
      </c>
      <c r="B1276" s="1" t="str">
        <f>_xlfn.TEXTBEFORE(Table3[[#This Row],[all fluxes from min_flux_sum]]," ",,,,"")</f>
        <v>PROSYN-rt5655</v>
      </c>
      <c r="C1276" s="1">
        <f>_xlfn.NUMBERVALUE(IFERROR(_xlfn.TEXTAFTER(Table3[[#This Row],[all fluxes from min_flux_sum]]," ",-1,,,""),""))</f>
        <v>2.8537097E-11</v>
      </c>
    </row>
    <row r="1277" spans="1:3">
      <c r="A1277" s="1" t="s">
        <v>11335</v>
      </c>
      <c r="B1277" s="1" t="str">
        <f>_xlfn.TEXTBEFORE(Table3[[#This Row],[all fluxes from min_flux_sum]]," ",,,,"")</f>
        <v>PROSYN-rt5669</v>
      </c>
      <c r="C1277" s="1">
        <f>_xlfn.NUMBERVALUE(IFERROR(_xlfn.TEXTAFTER(Table3[[#This Row],[all fluxes from min_flux_sum]]," ",-1,,,""),""))</f>
        <v>2.1221704450000001E-9</v>
      </c>
    </row>
    <row r="1278" spans="1:3">
      <c r="A1278" s="1" t="s">
        <v>11336</v>
      </c>
      <c r="B1278" s="1" t="str">
        <f>_xlfn.TEXTBEFORE(Table3[[#This Row],[all fluxes from min_flux_sum]]," ",,,,"")</f>
        <v>PROSYN-rt5684</v>
      </c>
      <c r="C1278" s="1">
        <f>_xlfn.NUMBERVALUE(IFERROR(_xlfn.TEXTAFTER(Table3[[#This Row],[all fluxes from min_flux_sum]]," ",-1,,,""),""))</f>
        <v>1.405848E-12</v>
      </c>
    </row>
    <row r="1279" spans="1:3">
      <c r="A1279" s="1" t="s">
        <v>11337</v>
      </c>
      <c r="B1279" s="1" t="str">
        <f>_xlfn.TEXTBEFORE(Table3[[#This Row],[all fluxes from min_flux_sum]]," ",,,,"")</f>
        <v>PROSYN-rt5693</v>
      </c>
      <c r="C1279" s="1">
        <f>_xlfn.NUMBERVALUE(IFERROR(_xlfn.TEXTAFTER(Table3[[#This Row],[all fluxes from min_flux_sum]]," ",-1,,,""),""))</f>
        <v>8.9353701999999996E-10</v>
      </c>
    </row>
    <row r="1280" spans="1:3">
      <c r="A1280" s="1" t="s">
        <v>11338</v>
      </c>
      <c r="B1280" s="1" t="str">
        <f>_xlfn.TEXTBEFORE(Table3[[#This Row],[all fluxes from min_flux_sum]]," ",,,,"")</f>
        <v>PROSYN-rt5702</v>
      </c>
      <c r="C1280" s="1">
        <f>_xlfn.NUMBERVALUE(IFERROR(_xlfn.TEXTAFTER(Table3[[#This Row],[all fluxes from min_flux_sum]]," ",-1,,,""),""))</f>
        <v>6.8613151300000003E-10</v>
      </c>
    </row>
    <row r="1281" spans="1:3">
      <c r="A1281" s="1" t="s">
        <v>11339</v>
      </c>
      <c r="B1281" s="1" t="str">
        <f>_xlfn.TEXTBEFORE(Table3[[#This Row],[all fluxes from min_flux_sum]]," ",,,,"")</f>
        <v>PROSYN-rt5713</v>
      </c>
      <c r="C1281" s="1">
        <f>_xlfn.NUMBERVALUE(IFERROR(_xlfn.TEXTAFTER(Table3[[#This Row],[all fluxes from min_flux_sum]]," ",-1,,,""),""))</f>
        <v>4.8116850819999998E-9</v>
      </c>
    </row>
    <row r="1282" spans="1:3">
      <c r="A1282" s="1" t="s">
        <v>11340</v>
      </c>
      <c r="B1282" s="1" t="str">
        <f>_xlfn.TEXTBEFORE(Table3[[#This Row],[all fluxes from min_flux_sum]]," ",,,,"")</f>
        <v>PROSYN-rt5719</v>
      </c>
      <c r="C1282" s="1">
        <f>_xlfn.NUMBERVALUE(IFERROR(_xlfn.TEXTAFTER(Table3[[#This Row],[all fluxes from min_flux_sum]]," ",-1,,,""),""))</f>
        <v>2.9545329189999898E-9</v>
      </c>
    </row>
    <row r="1283" spans="1:3">
      <c r="A1283" s="1" t="s">
        <v>11341</v>
      </c>
      <c r="B1283" s="1" t="str">
        <f>_xlfn.TEXTBEFORE(Table3[[#This Row],[all fluxes from min_flux_sum]]," ",,,,"")</f>
        <v>PROSYN-rt5734</v>
      </c>
      <c r="C1283" s="1">
        <f>_xlfn.NUMBERVALUE(IFERROR(_xlfn.TEXTAFTER(Table3[[#This Row],[all fluxes from min_flux_sum]]," ",-1,,,""),""))</f>
        <v>3.7393337199999998E-10</v>
      </c>
    </row>
    <row r="1284" spans="1:3">
      <c r="A1284" s="1" t="s">
        <v>11342</v>
      </c>
      <c r="B1284" s="1" t="str">
        <f>_xlfn.TEXTBEFORE(Table3[[#This Row],[all fluxes from min_flux_sum]]," ",,,,"")</f>
        <v>PROSYN-rt5740</v>
      </c>
      <c r="C1284" s="1">
        <f>_xlfn.NUMBERVALUE(IFERROR(_xlfn.TEXTAFTER(Table3[[#This Row],[all fluxes from min_flux_sum]]," ",-1,,,""),""))</f>
        <v>3.729020463E-9</v>
      </c>
    </row>
    <row r="1285" spans="1:3">
      <c r="A1285" s="1" t="s">
        <v>11343</v>
      </c>
      <c r="B1285" s="1" t="str">
        <f>_xlfn.TEXTBEFORE(Table3[[#This Row],[all fluxes from min_flux_sum]]," ",,,,"")</f>
        <v>PROSYN-rt5758</v>
      </c>
      <c r="C1285" s="1">
        <f>_xlfn.NUMBERVALUE(IFERROR(_xlfn.TEXTAFTER(Table3[[#This Row],[all fluxes from min_flux_sum]]," ",-1,,,""),""))</f>
        <v>7.5601646070000001E-9</v>
      </c>
    </row>
    <row r="1286" spans="1:3">
      <c r="A1286" s="1" t="s">
        <v>11344</v>
      </c>
      <c r="B1286" s="1" t="str">
        <f>_xlfn.TEXTBEFORE(Table3[[#This Row],[all fluxes from min_flux_sum]]," ",,,,"")</f>
        <v>PROSYN-rt5764</v>
      </c>
      <c r="C1286" s="1">
        <f>_xlfn.NUMBERVALUE(IFERROR(_xlfn.TEXTAFTER(Table3[[#This Row],[all fluxes from min_flux_sum]]," ",-1,,,""),""))</f>
        <v>2.00477393E-10</v>
      </c>
    </row>
    <row r="1287" spans="1:3">
      <c r="A1287" s="1" t="s">
        <v>11345</v>
      </c>
      <c r="B1287" s="1" t="str">
        <f>_xlfn.TEXTBEFORE(Table3[[#This Row],[all fluxes from min_flux_sum]]," ",,,,"")</f>
        <v>PROSYN-rt5771</v>
      </c>
      <c r="C1287" s="1">
        <f>_xlfn.NUMBERVALUE(IFERROR(_xlfn.TEXTAFTER(Table3[[#This Row],[all fluxes from min_flux_sum]]," ",-1,,,""),""))</f>
        <v>3.9133710000000001E-12</v>
      </c>
    </row>
    <row r="1288" spans="1:3">
      <c r="A1288" s="1" t="s">
        <v>11346</v>
      </c>
      <c r="B1288" s="1" t="str">
        <f>_xlfn.TEXTBEFORE(Table3[[#This Row],[all fluxes from min_flux_sum]]," ",,,,"")</f>
        <v>PROSYN-rt5790</v>
      </c>
      <c r="C1288" s="1">
        <f>_xlfn.NUMBERVALUE(IFERROR(_xlfn.TEXTAFTER(Table3[[#This Row],[all fluxes from min_flux_sum]]," ",-1,,,""),""))</f>
        <v>2.4234770199999997E-10</v>
      </c>
    </row>
    <row r="1289" spans="1:3">
      <c r="A1289" s="1" t="s">
        <v>11347</v>
      </c>
      <c r="B1289" s="1" t="str">
        <f>_xlfn.TEXTBEFORE(Table3[[#This Row],[all fluxes from min_flux_sum]]," ",,,,"")</f>
        <v>PROSYN-rt5791</v>
      </c>
      <c r="C1289" s="1">
        <f>_xlfn.NUMBERVALUE(IFERROR(_xlfn.TEXTAFTER(Table3[[#This Row],[all fluxes from min_flux_sum]]," ",-1,,,""),""))</f>
        <v>6.4638676999999898E-11</v>
      </c>
    </row>
    <row r="1290" spans="1:3">
      <c r="A1290" s="1" t="s">
        <v>11348</v>
      </c>
      <c r="B1290" s="1" t="str">
        <f>_xlfn.TEXTBEFORE(Table3[[#This Row],[all fluxes from min_flux_sum]]," ",,,,"")</f>
        <v>PROSYN-rt5794</v>
      </c>
      <c r="C1290" s="1">
        <f>_xlfn.NUMBERVALUE(IFERROR(_xlfn.TEXTAFTER(Table3[[#This Row],[all fluxes from min_flux_sum]]," ",-1,,,""),""))</f>
        <v>8.0499937500000002E-10</v>
      </c>
    </row>
    <row r="1291" spans="1:3">
      <c r="A1291" s="1" t="s">
        <v>11349</v>
      </c>
      <c r="B1291" s="1" t="str">
        <f>_xlfn.TEXTBEFORE(Table3[[#This Row],[all fluxes from min_flux_sum]]," ",,,,"")</f>
        <v>PROSYN-rt5802</v>
      </c>
      <c r="C1291" s="1">
        <f>_xlfn.NUMBERVALUE(IFERROR(_xlfn.TEXTAFTER(Table3[[#This Row],[all fluxes from min_flux_sum]]," ",-1,,,""),""))</f>
        <v>1.89791999999999E-13</v>
      </c>
    </row>
    <row r="1292" spans="1:3">
      <c r="A1292" s="1" t="s">
        <v>11350</v>
      </c>
      <c r="B1292" s="1" t="str">
        <f>_xlfn.TEXTBEFORE(Table3[[#This Row],[all fluxes from min_flux_sum]]," ",,,,"")</f>
        <v>PROSYN-rt5811</v>
      </c>
      <c r="C1292" s="1">
        <f>_xlfn.NUMBERVALUE(IFERROR(_xlfn.TEXTAFTER(Table3[[#This Row],[all fluxes from min_flux_sum]]," ",-1,,,""),""))</f>
        <v>3.7376198799999999E-10</v>
      </c>
    </row>
    <row r="1293" spans="1:3">
      <c r="A1293" s="1" t="s">
        <v>11351</v>
      </c>
      <c r="B1293" s="1" t="str">
        <f>_xlfn.TEXTBEFORE(Table3[[#This Row],[all fluxes from min_flux_sum]]," ",,,,"")</f>
        <v>PROSYN-rt5817</v>
      </c>
      <c r="C1293" s="1">
        <f>_xlfn.NUMBERVALUE(IFERROR(_xlfn.TEXTAFTER(Table3[[#This Row],[all fluxes from min_flux_sum]]," ",-1,,,""),""))</f>
        <v>1.6331823900000001E-10</v>
      </c>
    </row>
    <row r="1294" spans="1:3">
      <c r="A1294" s="1" t="s">
        <v>11352</v>
      </c>
      <c r="B1294" s="1" t="str">
        <f>_xlfn.TEXTBEFORE(Table3[[#This Row],[all fluxes from min_flux_sum]]," ",,,,"")</f>
        <v>PROSYN-rt5827</v>
      </c>
      <c r="C1294" s="1">
        <f>_xlfn.NUMBERVALUE(IFERROR(_xlfn.TEXTAFTER(Table3[[#This Row],[all fluxes from min_flux_sum]]," ",-1,,,""),""))</f>
        <v>5.915802E-11</v>
      </c>
    </row>
    <row r="1295" spans="1:3">
      <c r="A1295" s="1" t="s">
        <v>11353</v>
      </c>
      <c r="B1295" s="1" t="str">
        <f>_xlfn.TEXTBEFORE(Table3[[#This Row],[all fluxes from min_flux_sum]]," ",,,,"")</f>
        <v>PROSYN-rt5828</v>
      </c>
      <c r="C1295" s="1">
        <f>_xlfn.NUMBERVALUE(IFERROR(_xlfn.TEXTAFTER(Table3[[#This Row],[all fluxes from min_flux_sum]]," ",-1,,,""),""))</f>
        <v>2.7856732940000001E-9</v>
      </c>
    </row>
    <row r="1296" spans="1:3">
      <c r="A1296" s="1" t="s">
        <v>11354</v>
      </c>
      <c r="B1296" s="1" t="str">
        <f>_xlfn.TEXTBEFORE(Table3[[#This Row],[all fluxes from min_flux_sum]]," ",,,,"")</f>
        <v>PROSYN-rt5829</v>
      </c>
      <c r="C1296" s="1">
        <f>_xlfn.NUMBERVALUE(IFERROR(_xlfn.TEXTAFTER(Table3[[#This Row],[all fluxes from min_flux_sum]]," ",-1,,,""),""))</f>
        <v>1.6577554400000001E-10</v>
      </c>
    </row>
    <row r="1297" spans="1:3">
      <c r="A1297" s="1" t="s">
        <v>11355</v>
      </c>
      <c r="B1297" s="1" t="str">
        <f>_xlfn.TEXTBEFORE(Table3[[#This Row],[all fluxes from min_flux_sum]]," ",,,,"")</f>
        <v>PROSYN-rt5845</v>
      </c>
      <c r="C1297" s="1">
        <f>_xlfn.NUMBERVALUE(IFERROR(_xlfn.TEXTAFTER(Table3[[#This Row],[all fluxes from min_flux_sum]]," ",-1,,,""),""))</f>
        <v>1.2427436429999999E-9</v>
      </c>
    </row>
    <row r="1298" spans="1:3">
      <c r="A1298" s="1" t="s">
        <v>11356</v>
      </c>
      <c r="B1298" s="1" t="str">
        <f>_xlfn.TEXTBEFORE(Table3[[#This Row],[all fluxes from min_flux_sum]]," ",,,,"")</f>
        <v>PROSYN-rt5857</v>
      </c>
      <c r="C1298" s="1">
        <f>_xlfn.NUMBERVALUE(IFERROR(_xlfn.TEXTAFTER(Table3[[#This Row],[all fluxes from min_flux_sum]]," ",-1,,,""),""))</f>
        <v>1.01148055E-10</v>
      </c>
    </row>
    <row r="1299" spans="1:3">
      <c r="A1299" s="1" t="s">
        <v>11357</v>
      </c>
      <c r="B1299" s="1" t="str">
        <f>_xlfn.TEXTBEFORE(Table3[[#This Row],[all fluxes from min_flux_sum]]," ",,,,"")</f>
        <v>PROSYN-rt5869_c</v>
      </c>
      <c r="C1299" s="1">
        <f>_xlfn.NUMBERVALUE(IFERROR(_xlfn.TEXTAFTER(Table3[[#This Row],[all fluxes from min_flux_sum]]," ",-1,,,""),""))</f>
        <v>1.1927263E-10</v>
      </c>
    </row>
    <row r="1300" spans="1:3">
      <c r="A1300" s="1" t="s">
        <v>11358</v>
      </c>
      <c r="B1300" s="1" t="str">
        <f>_xlfn.TEXTBEFORE(Table3[[#This Row],[all fluxes from min_flux_sum]]," ",,,,"")</f>
        <v>PROSYN-rt5869_n</v>
      </c>
      <c r="C1300" s="1">
        <f>_xlfn.NUMBERVALUE(IFERROR(_xlfn.TEXTAFTER(Table3[[#This Row],[all fluxes from min_flux_sum]]," ",-1,,,""),""))</f>
        <v>1.1927263E-10</v>
      </c>
    </row>
    <row r="1301" spans="1:3">
      <c r="A1301" s="1" t="s">
        <v>11359</v>
      </c>
      <c r="B1301" s="1" t="str">
        <f>_xlfn.TEXTBEFORE(Table3[[#This Row],[all fluxes from min_flux_sum]]," ",,,,"")</f>
        <v>PROSYN-rt5873</v>
      </c>
      <c r="C1301" s="1">
        <f>_xlfn.NUMBERVALUE(IFERROR(_xlfn.TEXTAFTER(Table3[[#This Row],[all fluxes from min_flux_sum]]," ",-1,,,""),""))</f>
        <v>4.3968213499999899E-10</v>
      </c>
    </row>
    <row r="1302" spans="1:3">
      <c r="A1302" s="1" t="s">
        <v>11360</v>
      </c>
      <c r="B1302" s="1" t="str">
        <f>_xlfn.TEXTBEFORE(Table3[[#This Row],[all fluxes from min_flux_sum]]," ",,,,"")</f>
        <v>PROSYN-rt5877_m</v>
      </c>
      <c r="C1302" s="1">
        <f>_xlfn.NUMBERVALUE(IFERROR(_xlfn.TEXTAFTER(Table3[[#This Row],[all fluxes from min_flux_sum]]," ",-1,,,""),""))</f>
        <v>3.71589096E-10</v>
      </c>
    </row>
    <row r="1303" spans="1:3">
      <c r="A1303" s="1" t="s">
        <v>11361</v>
      </c>
      <c r="B1303" s="1" t="str">
        <f>_xlfn.TEXTBEFORE(Table3[[#This Row],[all fluxes from min_flux_sum]]," ",,,,"")</f>
        <v>PROSYN-rt5877_x</v>
      </c>
      <c r="C1303" s="1">
        <f>_xlfn.NUMBERVALUE(IFERROR(_xlfn.TEXTAFTER(Table3[[#This Row],[all fluxes from min_flux_sum]]," ",-1,,,""),""))</f>
        <v>3.71589096E-10</v>
      </c>
    </row>
    <row r="1304" spans="1:3">
      <c r="A1304" s="1" t="s">
        <v>11362</v>
      </c>
      <c r="B1304" s="1" t="str">
        <f>_xlfn.TEXTBEFORE(Table3[[#This Row],[all fluxes from min_flux_sum]]," ",,,,"")</f>
        <v>PROSYN-rt5879</v>
      </c>
      <c r="C1304" s="1">
        <f>_xlfn.NUMBERVALUE(IFERROR(_xlfn.TEXTAFTER(Table3[[#This Row],[all fluxes from min_flux_sum]]," ",-1,,,""),""))</f>
        <v>2.3532527E-11</v>
      </c>
    </row>
    <row r="1305" spans="1:3">
      <c r="A1305" s="1" t="s">
        <v>11363</v>
      </c>
      <c r="B1305" s="1" t="str">
        <f>_xlfn.TEXTBEFORE(Table3[[#This Row],[all fluxes from min_flux_sum]]," ",,,,"")</f>
        <v>PROSYN-rt5884</v>
      </c>
      <c r="C1305" s="1">
        <f>_xlfn.NUMBERVALUE(IFERROR(_xlfn.TEXTAFTER(Table3[[#This Row],[all fluxes from min_flux_sum]]," ",-1,,,""),""))</f>
        <v>1.445787404E-9</v>
      </c>
    </row>
    <row r="1306" spans="1:3">
      <c r="A1306" s="1" t="s">
        <v>11364</v>
      </c>
      <c r="B1306" s="1" t="str">
        <f>_xlfn.TEXTBEFORE(Table3[[#This Row],[all fluxes from min_flux_sum]]," ",,,,"")</f>
        <v>PROSYN-rt5888</v>
      </c>
      <c r="C1306" s="1">
        <f>_xlfn.NUMBERVALUE(IFERROR(_xlfn.TEXTAFTER(Table3[[#This Row],[all fluxes from min_flux_sum]]," ",-1,,,""),""))</f>
        <v>6.0229254999999998E-10</v>
      </c>
    </row>
    <row r="1307" spans="1:3">
      <c r="A1307" s="1" t="s">
        <v>11365</v>
      </c>
      <c r="B1307" s="1" t="str">
        <f>_xlfn.TEXTBEFORE(Table3[[#This Row],[all fluxes from min_flux_sum]]," ",,,,"")</f>
        <v>PROSYN-rt5890</v>
      </c>
      <c r="C1307" s="1">
        <f>_xlfn.NUMBERVALUE(IFERROR(_xlfn.TEXTAFTER(Table3[[#This Row],[all fluxes from min_flux_sum]]," ",-1,,,""),""))</f>
        <v>2.891640814E-9</v>
      </c>
    </row>
    <row r="1308" spans="1:3">
      <c r="A1308" s="1" t="s">
        <v>11366</v>
      </c>
      <c r="B1308" s="1" t="str">
        <f>_xlfn.TEXTBEFORE(Table3[[#This Row],[all fluxes from min_flux_sum]]," ",,,,"")</f>
        <v>PROSYN-rt5891</v>
      </c>
      <c r="C1308" s="1">
        <f>_xlfn.NUMBERVALUE(IFERROR(_xlfn.TEXTAFTER(Table3[[#This Row],[all fluxes from min_flux_sum]]," ",-1,,,""),""))</f>
        <v>3.4568051299999899E-9</v>
      </c>
    </row>
    <row r="1309" spans="1:3">
      <c r="A1309" s="1" t="s">
        <v>11367</v>
      </c>
      <c r="B1309" s="1" t="str">
        <f>_xlfn.TEXTBEFORE(Table3[[#This Row],[all fluxes from min_flux_sum]]," ",,,,"")</f>
        <v>PROSYN-rt5893</v>
      </c>
      <c r="C1309" s="1">
        <f>_xlfn.NUMBERVALUE(IFERROR(_xlfn.TEXTAFTER(Table3[[#This Row],[all fluxes from min_flux_sum]]," ",-1,,,""),""))</f>
        <v>3.7573339609999999E-9</v>
      </c>
    </row>
    <row r="1310" spans="1:3">
      <c r="A1310" s="1" t="s">
        <v>11368</v>
      </c>
      <c r="B1310" s="1" t="str">
        <f>_xlfn.TEXTBEFORE(Table3[[#This Row],[all fluxes from min_flux_sum]]," ",,,,"")</f>
        <v>PROSYN-rt5909</v>
      </c>
      <c r="C1310" s="1">
        <f>_xlfn.NUMBERVALUE(IFERROR(_xlfn.TEXTAFTER(Table3[[#This Row],[all fluxes from min_flux_sum]]," ",-1,,,""),""))</f>
        <v>2.2470180999999999E-11</v>
      </c>
    </row>
    <row r="1311" spans="1:3">
      <c r="A1311" s="1" t="s">
        <v>11369</v>
      </c>
      <c r="B1311" s="1" t="str">
        <f>_xlfn.TEXTBEFORE(Table3[[#This Row],[all fluxes from min_flux_sum]]," ",,,,"")</f>
        <v>PROSYN-rt5913_m</v>
      </c>
      <c r="C1311" s="1">
        <f>_xlfn.NUMBERVALUE(IFERROR(_xlfn.TEXTAFTER(Table3[[#This Row],[all fluxes from min_flux_sum]]," ",-1,,,""),""))</f>
        <v>3.4074849199999999E-9</v>
      </c>
    </row>
    <row r="1312" spans="1:3">
      <c r="A1312" s="1" t="s">
        <v>11370</v>
      </c>
      <c r="B1312" s="1" t="str">
        <f>_xlfn.TEXTBEFORE(Table3[[#This Row],[all fluxes from min_flux_sum]]," ",,,,"")</f>
        <v>PROSYN-rt5913_x</v>
      </c>
      <c r="C1312" s="1">
        <f>_xlfn.NUMBERVALUE(IFERROR(_xlfn.TEXTAFTER(Table3[[#This Row],[all fluxes from min_flux_sum]]," ",-1,,,""),""))</f>
        <v>3.4074849199999999E-9</v>
      </c>
    </row>
    <row r="1313" spans="1:3">
      <c r="A1313" s="1" t="s">
        <v>11371</v>
      </c>
      <c r="B1313" s="1" t="str">
        <f>_xlfn.TEXTBEFORE(Table3[[#This Row],[all fluxes from min_flux_sum]]," ",,,,"")</f>
        <v>PROSYN-rt5934</v>
      </c>
      <c r="C1313" s="1">
        <f>_xlfn.NUMBERVALUE(IFERROR(_xlfn.TEXTAFTER(Table3[[#This Row],[all fluxes from min_flux_sum]]," ",-1,,,""),""))</f>
        <v>2.0198517999999999E-11</v>
      </c>
    </row>
    <row r="1314" spans="1:3">
      <c r="A1314" s="1" t="s">
        <v>11372</v>
      </c>
      <c r="B1314" s="1" t="str">
        <f>_xlfn.TEXTBEFORE(Table3[[#This Row],[all fluxes from min_flux_sum]]," ",,,,"")</f>
        <v>PROSYN-rt5941</v>
      </c>
      <c r="C1314" s="1">
        <f>_xlfn.NUMBERVALUE(IFERROR(_xlfn.TEXTAFTER(Table3[[#This Row],[all fluxes from min_flux_sum]]," ",-1,,,""),""))</f>
        <v>1.40499646E-10</v>
      </c>
    </row>
    <row r="1315" spans="1:3">
      <c r="A1315" s="1" t="s">
        <v>11373</v>
      </c>
      <c r="B1315" s="1" t="str">
        <f>_xlfn.TEXTBEFORE(Table3[[#This Row],[all fluxes from min_flux_sum]]," ",,,,"")</f>
        <v>PROSYN-rt5949</v>
      </c>
      <c r="C1315" s="1">
        <f>_xlfn.NUMBERVALUE(IFERROR(_xlfn.TEXTAFTER(Table3[[#This Row],[all fluxes from min_flux_sum]]," ",-1,,,""),""))</f>
        <v>1.9975545999999999E-11</v>
      </c>
    </row>
    <row r="1316" spans="1:3">
      <c r="A1316" s="1" t="s">
        <v>11374</v>
      </c>
      <c r="B1316" s="1" t="str">
        <f>_xlfn.TEXTBEFORE(Table3[[#This Row],[all fluxes from min_flux_sum]]," ",,,,"")</f>
        <v>PROSYN-rt5966</v>
      </c>
      <c r="C1316" s="1">
        <f>_xlfn.NUMBERVALUE(IFERROR(_xlfn.TEXTAFTER(Table3[[#This Row],[all fluxes from min_flux_sum]]," ",-1,,,""),""))</f>
        <v>2.1838153899999999E-10</v>
      </c>
    </row>
    <row r="1317" spans="1:3">
      <c r="A1317" s="1" t="s">
        <v>11375</v>
      </c>
      <c r="B1317" s="1" t="str">
        <f>_xlfn.TEXTBEFORE(Table3[[#This Row],[all fluxes from min_flux_sum]]," ",,,,"")</f>
        <v>PROSYN-rt5972</v>
      </c>
      <c r="C1317" s="1">
        <f>_xlfn.NUMBERVALUE(IFERROR(_xlfn.TEXTAFTER(Table3[[#This Row],[all fluxes from min_flux_sum]]," ",-1,,,""),""))</f>
        <v>5.1828264100000001E-10</v>
      </c>
    </row>
    <row r="1318" spans="1:3">
      <c r="A1318" s="1" t="s">
        <v>11376</v>
      </c>
      <c r="B1318" s="1" t="str">
        <f>_xlfn.TEXTBEFORE(Table3[[#This Row],[all fluxes from min_flux_sum]]," ",,,,"")</f>
        <v>PROSYN-rt6000</v>
      </c>
      <c r="C1318" s="1">
        <f>_xlfn.NUMBERVALUE(IFERROR(_xlfn.TEXTAFTER(Table3[[#This Row],[all fluxes from min_flux_sum]]," ",-1,,,""),""))</f>
        <v>4.59342326E-10</v>
      </c>
    </row>
    <row r="1319" spans="1:3">
      <c r="A1319" s="1" t="s">
        <v>11377</v>
      </c>
      <c r="B1319" s="1" t="str">
        <f>_xlfn.TEXTBEFORE(Table3[[#This Row],[all fluxes from min_flux_sum]]," ",,,,"")</f>
        <v>PROSYN-rt6001</v>
      </c>
      <c r="C1319" s="1">
        <f>_xlfn.NUMBERVALUE(IFERROR(_xlfn.TEXTAFTER(Table3[[#This Row],[all fluxes from min_flux_sum]]," ",-1,,,""),""))</f>
        <v>7.0785466999999996E-11</v>
      </c>
    </row>
    <row r="1320" spans="1:3">
      <c r="A1320" s="1" t="s">
        <v>11378</v>
      </c>
      <c r="B1320" s="1" t="str">
        <f>_xlfn.TEXTBEFORE(Table3[[#This Row],[all fluxes from min_flux_sum]]," ",,,,"")</f>
        <v>PROSYN-rt6009</v>
      </c>
      <c r="C1320" s="1">
        <f>_xlfn.NUMBERVALUE(IFERROR(_xlfn.TEXTAFTER(Table3[[#This Row],[all fluxes from min_flux_sum]]," ",-1,,,""),""))</f>
        <v>1.8679695099999999E-10</v>
      </c>
    </row>
    <row r="1321" spans="1:3">
      <c r="A1321" s="1" t="s">
        <v>11379</v>
      </c>
      <c r="B1321" s="1" t="str">
        <f>_xlfn.TEXTBEFORE(Table3[[#This Row],[all fluxes from min_flux_sum]]," ",,,,"")</f>
        <v>PROSYN-rt6050</v>
      </c>
      <c r="C1321" s="1">
        <f>_xlfn.NUMBERVALUE(IFERROR(_xlfn.TEXTAFTER(Table3[[#This Row],[all fluxes from min_flux_sum]]," ",-1,,,""),""))</f>
        <v>1.046917065E-9</v>
      </c>
    </row>
    <row r="1322" spans="1:3">
      <c r="A1322" s="1" t="s">
        <v>11380</v>
      </c>
      <c r="B1322" s="1" t="str">
        <f>_xlfn.TEXTBEFORE(Table3[[#This Row],[all fluxes from min_flux_sum]]," ",,,,"")</f>
        <v>PROSYN-rt6068</v>
      </c>
      <c r="C1322" s="1">
        <f>_xlfn.NUMBERVALUE(IFERROR(_xlfn.TEXTAFTER(Table3[[#This Row],[all fluxes from min_flux_sum]]," ",-1,,,""),""))</f>
        <v>6.8084820000000003E-11</v>
      </c>
    </row>
    <row r="1323" spans="1:3">
      <c r="A1323" s="1" t="s">
        <v>11381</v>
      </c>
      <c r="B1323" s="1" t="str">
        <f>_xlfn.TEXTBEFORE(Table3[[#This Row],[all fluxes from min_flux_sum]]," ",,,,"")</f>
        <v>PROSYN-rt6091</v>
      </c>
      <c r="C1323" s="1">
        <f>_xlfn.NUMBERVALUE(IFERROR(_xlfn.TEXTAFTER(Table3[[#This Row],[all fluxes from min_flux_sum]]," ",-1,,,""),""))</f>
        <v>3.1081588999999997E-11</v>
      </c>
    </row>
    <row r="1324" spans="1:3">
      <c r="A1324" s="1" t="s">
        <v>11382</v>
      </c>
      <c r="B1324" s="1" t="str">
        <f>_xlfn.TEXTBEFORE(Table3[[#This Row],[all fluxes from min_flux_sum]]," ",,,,"")</f>
        <v>PROSYN-rt6095</v>
      </c>
      <c r="C1324" s="1">
        <f>_xlfn.NUMBERVALUE(IFERROR(_xlfn.TEXTAFTER(Table3[[#This Row],[all fluxes from min_flux_sum]]," ",-1,,,""),""))</f>
        <v>4.3175498999999999E-11</v>
      </c>
    </row>
    <row r="1325" spans="1:3">
      <c r="A1325" s="1" t="s">
        <v>11383</v>
      </c>
      <c r="B1325" s="1" t="str">
        <f>_xlfn.TEXTBEFORE(Table3[[#This Row],[all fluxes from min_flux_sum]]," ",,,,"")</f>
        <v>PROSYN-rt6112</v>
      </c>
      <c r="C1325" s="1">
        <f>_xlfn.NUMBERVALUE(IFERROR(_xlfn.TEXTAFTER(Table3[[#This Row],[all fluxes from min_flux_sum]]," ",-1,,,""),""))</f>
        <v>2.1202553999999999E-11</v>
      </c>
    </row>
    <row r="1326" spans="1:3">
      <c r="A1326" s="1" t="s">
        <v>11384</v>
      </c>
      <c r="B1326" s="1" t="str">
        <f>_xlfn.TEXTBEFORE(Table3[[#This Row],[all fluxes from min_flux_sum]]," ",,,,"")</f>
        <v>PROSYN-rt6131</v>
      </c>
      <c r="C1326" s="1">
        <f>_xlfn.NUMBERVALUE(IFERROR(_xlfn.TEXTAFTER(Table3[[#This Row],[all fluxes from min_flux_sum]]," ",-1,,,""),""))</f>
        <v>4.0473134719999897E-9</v>
      </c>
    </row>
    <row r="1327" spans="1:3">
      <c r="A1327" s="1" t="s">
        <v>11385</v>
      </c>
      <c r="B1327" s="1" t="str">
        <f>_xlfn.TEXTBEFORE(Table3[[#This Row],[all fluxes from min_flux_sum]]," ",,,,"")</f>
        <v>PROSYN-rt6162</v>
      </c>
      <c r="C1327" s="1">
        <f>_xlfn.NUMBERVALUE(IFERROR(_xlfn.TEXTAFTER(Table3[[#This Row],[all fluxes from min_flux_sum]]," ",-1,,,""),""))</f>
        <v>3.4397720000000001E-11</v>
      </c>
    </row>
    <row r="1328" spans="1:3">
      <c r="A1328" s="1" t="s">
        <v>11386</v>
      </c>
      <c r="B1328" s="1" t="str">
        <f>_xlfn.TEXTBEFORE(Table3[[#This Row],[all fluxes from min_flux_sum]]," ",,,,"")</f>
        <v>PROSYN-rt6173</v>
      </c>
      <c r="C1328" s="1">
        <f>_xlfn.NUMBERVALUE(IFERROR(_xlfn.TEXTAFTER(Table3[[#This Row],[all fluxes from min_flux_sum]]," ",-1,,,""),""))</f>
        <v>5.3074195999999899E-11</v>
      </c>
    </row>
    <row r="1329" spans="1:3">
      <c r="A1329" s="1" t="s">
        <v>11387</v>
      </c>
      <c r="B1329" s="1" t="str">
        <f>_xlfn.TEXTBEFORE(Table3[[#This Row],[all fluxes from min_flux_sum]]," ",,,,"")</f>
        <v>PROSYN-rt6177</v>
      </c>
      <c r="C1329" s="1">
        <f>_xlfn.NUMBERVALUE(IFERROR(_xlfn.TEXTAFTER(Table3[[#This Row],[all fluxes from min_flux_sum]]," ",-1,,,""),""))</f>
        <v>5.0654897099999998E-10</v>
      </c>
    </row>
    <row r="1330" spans="1:3">
      <c r="A1330" s="1" t="s">
        <v>11388</v>
      </c>
      <c r="B1330" s="1" t="str">
        <f>_xlfn.TEXTBEFORE(Table3[[#This Row],[all fluxes from min_flux_sum]]," ",,,,"")</f>
        <v>PROSYN-rt6186</v>
      </c>
      <c r="C1330" s="1">
        <f>_xlfn.NUMBERVALUE(IFERROR(_xlfn.TEXTAFTER(Table3[[#This Row],[all fluxes from min_flux_sum]]," ",-1,,,""),""))</f>
        <v>2.27642553E-10</v>
      </c>
    </row>
    <row r="1331" spans="1:3">
      <c r="A1331" s="1" t="s">
        <v>11389</v>
      </c>
      <c r="B1331" s="1" t="str">
        <f>_xlfn.TEXTBEFORE(Table3[[#This Row],[all fluxes from min_flux_sum]]," ",,,,"")</f>
        <v>PROSYN-rt6190</v>
      </c>
      <c r="C1331" s="1">
        <f>_xlfn.NUMBERVALUE(IFERROR(_xlfn.TEXTAFTER(Table3[[#This Row],[all fluxes from min_flux_sum]]," ",-1,,,""),""))</f>
        <v>1.0849368949999999E-9</v>
      </c>
    </row>
    <row r="1332" spans="1:3">
      <c r="A1332" s="1" t="s">
        <v>11390</v>
      </c>
      <c r="B1332" s="1" t="str">
        <f>_xlfn.TEXTBEFORE(Table3[[#This Row],[all fluxes from min_flux_sum]]," ",,,,"")</f>
        <v>PROSYN-rt6191</v>
      </c>
      <c r="C1332" s="1">
        <f>_xlfn.NUMBERVALUE(IFERROR(_xlfn.TEXTAFTER(Table3[[#This Row],[all fluxes from min_flux_sum]]," ",-1,,,""),""))</f>
        <v>2.0454524869999999E-9</v>
      </c>
    </row>
    <row r="1333" spans="1:3">
      <c r="A1333" s="1" t="s">
        <v>11391</v>
      </c>
      <c r="B1333" s="1" t="str">
        <f>_xlfn.TEXTBEFORE(Table3[[#This Row],[all fluxes from min_flux_sum]]," ",,,,"")</f>
        <v>PROSYN-rt6197</v>
      </c>
      <c r="C1333" s="1">
        <f>_xlfn.NUMBERVALUE(IFERROR(_xlfn.TEXTAFTER(Table3[[#This Row],[all fluxes from min_flux_sum]]," ",-1,,,""),""))</f>
        <v>7.2201738000000002E-11</v>
      </c>
    </row>
    <row r="1334" spans="1:3">
      <c r="A1334" s="1" t="s">
        <v>11392</v>
      </c>
      <c r="B1334" s="1" t="str">
        <f>_xlfn.TEXTBEFORE(Table3[[#This Row],[all fluxes from min_flux_sum]]," ",,,,"")</f>
        <v>PROSYN-rt6199</v>
      </c>
      <c r="C1334" s="1">
        <f>_xlfn.NUMBERVALUE(IFERROR(_xlfn.TEXTAFTER(Table3[[#This Row],[all fluxes from min_flux_sum]]," ",-1,,,""),""))</f>
        <v>1.76078939999999E-10</v>
      </c>
    </row>
    <row r="1335" spans="1:3">
      <c r="A1335" s="1" t="s">
        <v>11393</v>
      </c>
      <c r="B1335" s="1" t="str">
        <f>_xlfn.TEXTBEFORE(Table3[[#This Row],[all fluxes from min_flux_sum]]," ",,,,"")</f>
        <v>PROSYN-rt6208_c</v>
      </c>
      <c r="C1335" s="1">
        <f>_xlfn.NUMBERVALUE(IFERROR(_xlfn.TEXTAFTER(Table3[[#This Row],[all fluxes from min_flux_sum]]," ",-1,,,""),""))</f>
        <v>3.6357152900000001E-10</v>
      </c>
    </row>
    <row r="1336" spans="1:3">
      <c r="A1336" s="1" t="s">
        <v>11394</v>
      </c>
      <c r="B1336" s="1" t="str">
        <f>_xlfn.TEXTBEFORE(Table3[[#This Row],[all fluxes from min_flux_sum]]," ",,,,"")</f>
        <v>PROSYN-rt6208_m</v>
      </c>
      <c r="C1336" s="1">
        <f>_xlfn.NUMBERVALUE(IFERROR(_xlfn.TEXTAFTER(Table3[[#This Row],[all fluxes from min_flux_sum]]," ",-1,,,""),""))</f>
        <v>3.6357152900000001E-10</v>
      </c>
    </row>
    <row r="1337" spans="1:3">
      <c r="A1337" s="1" t="s">
        <v>11395</v>
      </c>
      <c r="B1337" s="1" t="str">
        <f>_xlfn.TEXTBEFORE(Table3[[#This Row],[all fluxes from min_flux_sum]]," ",,,,"")</f>
        <v>PROSYN-rt6217</v>
      </c>
      <c r="C1337" s="1">
        <f>_xlfn.NUMBERVALUE(IFERROR(_xlfn.TEXTAFTER(Table3[[#This Row],[all fluxes from min_flux_sum]]," ",-1,,,""),""))</f>
        <v>8.4725109999999998E-10</v>
      </c>
    </row>
    <row r="1338" spans="1:3">
      <c r="A1338" s="1" t="s">
        <v>11396</v>
      </c>
      <c r="B1338" s="1" t="str">
        <f>_xlfn.TEXTBEFORE(Table3[[#This Row],[all fluxes from min_flux_sum]]," ",,,,"")</f>
        <v>PROSYN-rt6229_c</v>
      </c>
      <c r="C1338" s="1">
        <f>_xlfn.NUMBERVALUE(IFERROR(_xlfn.TEXTAFTER(Table3[[#This Row],[all fluxes from min_flux_sum]]," ",-1,,,""),""))</f>
        <v>6.1052340900000002E-10</v>
      </c>
    </row>
    <row r="1339" spans="1:3">
      <c r="A1339" s="1" t="s">
        <v>11397</v>
      </c>
      <c r="B1339" s="1" t="str">
        <f>_xlfn.TEXTBEFORE(Table3[[#This Row],[all fluxes from min_flux_sum]]," ",,,,"")</f>
        <v>PROSYN-rt6229_n</v>
      </c>
      <c r="C1339" s="1">
        <f>_xlfn.NUMBERVALUE(IFERROR(_xlfn.TEXTAFTER(Table3[[#This Row],[all fluxes from min_flux_sum]]," ",-1,,,""),""))</f>
        <v>6.1052340900000002E-10</v>
      </c>
    </row>
    <row r="1340" spans="1:3">
      <c r="A1340" s="1" t="s">
        <v>11398</v>
      </c>
      <c r="B1340" s="1" t="str">
        <f>_xlfn.TEXTBEFORE(Table3[[#This Row],[all fluxes from min_flux_sum]]," ",,,,"")</f>
        <v>PROSYN-rt6232</v>
      </c>
      <c r="C1340" s="1">
        <f>_xlfn.NUMBERVALUE(IFERROR(_xlfn.TEXTAFTER(Table3[[#This Row],[all fluxes from min_flux_sum]]," ",-1,,,""),""))</f>
        <v>7.5755527799999999E-10</v>
      </c>
    </row>
    <row r="1341" spans="1:3">
      <c r="A1341" s="1" t="s">
        <v>11399</v>
      </c>
      <c r="B1341" s="1" t="str">
        <f>_xlfn.TEXTBEFORE(Table3[[#This Row],[all fluxes from min_flux_sum]]," ",,,,"")</f>
        <v>PROSYN-rt6234</v>
      </c>
      <c r="C1341" s="1">
        <f>_xlfn.NUMBERVALUE(IFERROR(_xlfn.TEXTAFTER(Table3[[#This Row],[all fluxes from min_flux_sum]]," ",-1,,,""),""))</f>
        <v>1.2930089999999999E-11</v>
      </c>
    </row>
    <row r="1342" spans="1:3">
      <c r="A1342" s="1" t="s">
        <v>11400</v>
      </c>
      <c r="B1342" s="1" t="str">
        <f>_xlfn.TEXTBEFORE(Table3[[#This Row],[all fluxes from min_flux_sum]]," ",,,,"")</f>
        <v>PROSYN-rt6242_c</v>
      </c>
      <c r="C1342" s="1">
        <f>_xlfn.NUMBERVALUE(IFERROR(_xlfn.TEXTAFTER(Table3[[#This Row],[all fluxes from min_flux_sum]]," ",-1,,,""),""))</f>
        <v>9.8949908799999993E-10</v>
      </c>
    </row>
    <row r="1343" spans="1:3">
      <c r="A1343" s="1" t="s">
        <v>11401</v>
      </c>
      <c r="B1343" s="1" t="str">
        <f>_xlfn.TEXTBEFORE(Table3[[#This Row],[all fluxes from min_flux_sum]]," ",,,,"")</f>
        <v>PROSYN-rt6242_m</v>
      </c>
      <c r="C1343" s="1">
        <f>_xlfn.NUMBERVALUE(IFERROR(_xlfn.TEXTAFTER(Table3[[#This Row],[all fluxes from min_flux_sum]]," ",-1,,,""),""))</f>
        <v>9.8949908799999993E-10</v>
      </c>
    </row>
    <row r="1344" spans="1:3">
      <c r="A1344" s="1" t="s">
        <v>11402</v>
      </c>
      <c r="B1344" s="1" t="str">
        <f>_xlfn.TEXTBEFORE(Table3[[#This Row],[all fluxes from min_flux_sum]]," ",,,,"")</f>
        <v>PROSYN-rt6247</v>
      </c>
      <c r="C1344" s="1">
        <f>_xlfn.NUMBERVALUE(IFERROR(_xlfn.TEXTAFTER(Table3[[#This Row],[all fluxes from min_flux_sum]]," ",-1,,,""),""))</f>
        <v>1.935779112E-9</v>
      </c>
    </row>
    <row r="1345" spans="1:3">
      <c r="A1345" s="1" t="s">
        <v>11403</v>
      </c>
      <c r="B1345" s="1" t="str">
        <f>_xlfn.TEXTBEFORE(Table3[[#This Row],[all fluxes from min_flux_sum]]," ",,,,"")</f>
        <v>PROSYN-rt6249</v>
      </c>
      <c r="C1345" s="1">
        <f>_xlfn.NUMBERVALUE(IFERROR(_xlfn.TEXTAFTER(Table3[[#This Row],[all fluxes from min_flux_sum]]," ",-1,,,""),""))</f>
        <v>5.4229800000000004E-12</v>
      </c>
    </row>
    <row r="1346" spans="1:3">
      <c r="A1346" s="1" t="s">
        <v>11404</v>
      </c>
      <c r="B1346" s="1" t="str">
        <f>_xlfn.TEXTBEFORE(Table3[[#This Row],[all fluxes from min_flux_sum]]," ",,,,"")</f>
        <v>PROSYN-rt6258</v>
      </c>
      <c r="C1346" s="1">
        <f>_xlfn.NUMBERVALUE(IFERROR(_xlfn.TEXTAFTER(Table3[[#This Row],[all fluxes from min_flux_sum]]," ",-1,,,""),""))</f>
        <v>7.0124467999999994E-11</v>
      </c>
    </row>
    <row r="1347" spans="1:3">
      <c r="A1347" s="1" t="s">
        <v>11405</v>
      </c>
      <c r="B1347" s="1" t="str">
        <f>_xlfn.TEXTBEFORE(Table3[[#This Row],[all fluxes from min_flux_sum]]," ",,,,"")</f>
        <v>PROSYN-rt6259</v>
      </c>
      <c r="C1347" s="1">
        <f>_xlfn.NUMBERVALUE(IFERROR(_xlfn.TEXTAFTER(Table3[[#This Row],[all fluxes from min_flux_sum]]," ",-1,,,""),""))</f>
        <v>3.4109546799999999E-10</v>
      </c>
    </row>
    <row r="1348" spans="1:3">
      <c r="A1348" s="1" t="s">
        <v>11406</v>
      </c>
      <c r="B1348" s="1" t="str">
        <f>_xlfn.TEXTBEFORE(Table3[[#This Row],[all fluxes from min_flux_sum]]," ",,,,"")</f>
        <v>PROSYN-rt6294</v>
      </c>
      <c r="C1348" s="1">
        <f>_xlfn.NUMBERVALUE(IFERROR(_xlfn.TEXTAFTER(Table3[[#This Row],[all fluxes from min_flux_sum]]," ",-1,,,""),""))</f>
        <v>1.5679777349999999E-9</v>
      </c>
    </row>
    <row r="1349" spans="1:3">
      <c r="A1349" s="1" t="s">
        <v>11407</v>
      </c>
      <c r="B1349" s="1" t="str">
        <f>_xlfn.TEXTBEFORE(Table3[[#This Row],[all fluxes from min_flux_sum]]," ",,,,"")</f>
        <v>PROSYN-rt6298</v>
      </c>
      <c r="C1349" s="1">
        <f>_xlfn.NUMBERVALUE(IFERROR(_xlfn.TEXTAFTER(Table3[[#This Row],[all fluxes from min_flux_sum]]," ",-1,,,""),""))</f>
        <v>2.3786038E-11</v>
      </c>
    </row>
    <row r="1350" spans="1:3">
      <c r="A1350" s="1" t="s">
        <v>11408</v>
      </c>
      <c r="B1350" s="1" t="str">
        <f>_xlfn.TEXTBEFORE(Table3[[#This Row],[all fluxes from min_flux_sum]]," ",,,,"")</f>
        <v>PROSYN-rt6341</v>
      </c>
      <c r="C1350" s="1">
        <f>_xlfn.NUMBERVALUE(IFERROR(_xlfn.TEXTAFTER(Table3[[#This Row],[all fluxes from min_flux_sum]]," ",-1,,,""),""))</f>
        <v>1.637342099E-9</v>
      </c>
    </row>
    <row r="1351" spans="1:3">
      <c r="A1351" s="1" t="s">
        <v>11409</v>
      </c>
      <c r="B1351" s="1" t="str">
        <f>_xlfn.TEXTBEFORE(Table3[[#This Row],[all fluxes from min_flux_sum]]," ",,,,"")</f>
        <v>PROSYN-rt6350</v>
      </c>
      <c r="C1351" s="1">
        <f>_xlfn.NUMBERVALUE(IFERROR(_xlfn.TEXTAFTER(Table3[[#This Row],[all fluxes from min_flux_sum]]," ",-1,,,""),""))</f>
        <v>8.6355521000000005E-11</v>
      </c>
    </row>
    <row r="1352" spans="1:3">
      <c r="A1352" s="1" t="s">
        <v>11410</v>
      </c>
      <c r="B1352" s="1" t="str">
        <f>_xlfn.TEXTBEFORE(Table3[[#This Row],[all fluxes from min_flux_sum]]," ",,,,"")</f>
        <v>PROSYN-rt6356</v>
      </c>
      <c r="C1352" s="1">
        <f>_xlfn.NUMBERVALUE(IFERROR(_xlfn.TEXTAFTER(Table3[[#This Row],[all fluxes from min_flux_sum]]," ",-1,,,""),""))</f>
        <v>2.8765969699999999E-10</v>
      </c>
    </row>
    <row r="1353" spans="1:3">
      <c r="A1353" s="1" t="s">
        <v>11411</v>
      </c>
      <c r="B1353" s="1" t="str">
        <f>_xlfn.TEXTBEFORE(Table3[[#This Row],[all fluxes from min_flux_sum]]," ",,,,"")</f>
        <v>PROSYN-rt6375</v>
      </c>
      <c r="C1353" s="1">
        <f>_xlfn.NUMBERVALUE(IFERROR(_xlfn.TEXTAFTER(Table3[[#This Row],[all fluxes from min_flux_sum]]," ",-1,,,""),""))</f>
        <v>4.9397731999999898E-11</v>
      </c>
    </row>
    <row r="1354" spans="1:3">
      <c r="A1354" s="1" t="s">
        <v>11412</v>
      </c>
      <c r="B1354" s="1" t="str">
        <f>_xlfn.TEXTBEFORE(Table3[[#This Row],[all fluxes from min_flux_sum]]," ",,,,"")</f>
        <v>PROSYN-rt6386</v>
      </c>
      <c r="C1354" s="1">
        <f>_xlfn.NUMBERVALUE(IFERROR(_xlfn.TEXTAFTER(Table3[[#This Row],[all fluxes from min_flux_sum]]," ",-1,,,""),""))</f>
        <v>1.7437839E-11</v>
      </c>
    </row>
    <row r="1355" spans="1:3">
      <c r="A1355" s="1" t="s">
        <v>11413</v>
      </c>
      <c r="B1355" s="1" t="str">
        <f>_xlfn.TEXTBEFORE(Table3[[#This Row],[all fluxes from min_flux_sum]]," ",,,,"")</f>
        <v>PROSYN-rt6409</v>
      </c>
      <c r="C1355" s="1">
        <f>_xlfn.NUMBERVALUE(IFERROR(_xlfn.TEXTAFTER(Table3[[#This Row],[all fluxes from min_flux_sum]]," ",-1,,,""),""))</f>
        <v>8.2059200000000002E-12</v>
      </c>
    </row>
    <row r="1356" spans="1:3">
      <c r="A1356" s="1" t="s">
        <v>11414</v>
      </c>
      <c r="B1356" s="1" t="str">
        <f>_xlfn.TEXTBEFORE(Table3[[#This Row],[all fluxes from min_flux_sum]]," ",,,,"")</f>
        <v>PROSYN-rt6418</v>
      </c>
      <c r="C1356" s="1">
        <f>_xlfn.NUMBERVALUE(IFERROR(_xlfn.TEXTAFTER(Table3[[#This Row],[all fluxes from min_flux_sum]]," ",-1,,,""),""))</f>
        <v>6.7757490379999999E-9</v>
      </c>
    </row>
    <row r="1357" spans="1:3">
      <c r="A1357" s="1" t="s">
        <v>11415</v>
      </c>
      <c r="B1357" s="1" t="str">
        <f>_xlfn.TEXTBEFORE(Table3[[#This Row],[all fluxes from min_flux_sum]]," ",,,,"")</f>
        <v>PROSYN-rt6420</v>
      </c>
      <c r="C1357" s="1">
        <f>_xlfn.NUMBERVALUE(IFERROR(_xlfn.TEXTAFTER(Table3[[#This Row],[all fluxes from min_flux_sum]]," ",-1,,,""),""))</f>
        <v>5.0519719999999999E-12</v>
      </c>
    </row>
    <row r="1358" spans="1:3">
      <c r="A1358" s="1" t="s">
        <v>11416</v>
      </c>
      <c r="B1358" s="1" t="str">
        <f>_xlfn.TEXTBEFORE(Table3[[#This Row],[all fluxes from min_flux_sum]]," ",,,,"")</f>
        <v>PROSYN-rt6434_c</v>
      </c>
      <c r="C1358" s="1">
        <f>_xlfn.NUMBERVALUE(IFERROR(_xlfn.TEXTAFTER(Table3[[#This Row],[all fluxes from min_flux_sum]]," ",-1,,,""),""))</f>
        <v>1.56283681E-10</v>
      </c>
    </row>
    <row r="1359" spans="1:3">
      <c r="A1359" s="1" t="s">
        <v>11417</v>
      </c>
      <c r="B1359" s="1" t="str">
        <f>_xlfn.TEXTBEFORE(Table3[[#This Row],[all fluxes from min_flux_sum]]," ",,,,"")</f>
        <v>PROSYN-rt6434_x</v>
      </c>
      <c r="C1359" s="1">
        <f>_xlfn.NUMBERVALUE(IFERROR(_xlfn.TEXTAFTER(Table3[[#This Row],[all fluxes from min_flux_sum]]," ",-1,,,""),""))</f>
        <v>1.56283681E-10</v>
      </c>
    </row>
    <row r="1360" spans="1:3">
      <c r="A1360" s="1" t="s">
        <v>11418</v>
      </c>
      <c r="B1360" s="1" t="str">
        <f>_xlfn.TEXTBEFORE(Table3[[#This Row],[all fluxes from min_flux_sum]]," ",,,,"")</f>
        <v>PROSYN-rt6435</v>
      </c>
      <c r="C1360" s="1">
        <f>_xlfn.NUMBERVALUE(IFERROR(_xlfn.TEXTAFTER(Table3[[#This Row],[all fluxes from min_flux_sum]]," ",-1,,,""),""))</f>
        <v>4.9363711099999996E-10</v>
      </c>
    </row>
    <row r="1361" spans="1:3">
      <c r="A1361" s="1" t="s">
        <v>11419</v>
      </c>
      <c r="B1361" s="1" t="str">
        <f>_xlfn.TEXTBEFORE(Table3[[#This Row],[all fluxes from min_flux_sum]]," ",,,,"")</f>
        <v>PROSYN-rt6437</v>
      </c>
      <c r="C1361" s="1">
        <f>_xlfn.NUMBERVALUE(IFERROR(_xlfn.TEXTAFTER(Table3[[#This Row],[all fluxes from min_flux_sum]]," ",-1,,,""),""))</f>
        <v>6.64943600999999E-10</v>
      </c>
    </row>
    <row r="1362" spans="1:3">
      <c r="A1362" s="1" t="s">
        <v>11420</v>
      </c>
      <c r="B1362" s="1" t="str">
        <f>_xlfn.TEXTBEFORE(Table3[[#This Row],[all fluxes from min_flux_sum]]," ",,,,"")</f>
        <v>PROSYN-rt6468</v>
      </c>
      <c r="C1362" s="1">
        <f>_xlfn.NUMBERVALUE(IFERROR(_xlfn.TEXTAFTER(Table3[[#This Row],[all fluxes from min_flux_sum]]," ",-1,,,""),""))</f>
        <v>7.8558431999999998E-11</v>
      </c>
    </row>
    <row r="1363" spans="1:3">
      <c r="A1363" s="1" t="s">
        <v>11421</v>
      </c>
      <c r="B1363" s="1" t="str">
        <f>_xlfn.TEXTBEFORE(Table3[[#This Row],[all fluxes from min_flux_sum]]," ",,,,"")</f>
        <v>PROSYN-rt6471</v>
      </c>
      <c r="C1363" s="1">
        <f>_xlfn.NUMBERVALUE(IFERROR(_xlfn.TEXTAFTER(Table3[[#This Row],[all fluxes from min_flux_sum]]," ",-1,,,""),""))</f>
        <v>3.42772327E-10</v>
      </c>
    </row>
    <row r="1364" spans="1:3">
      <c r="A1364" s="1" t="s">
        <v>11422</v>
      </c>
      <c r="B1364" s="1" t="str">
        <f>_xlfn.TEXTBEFORE(Table3[[#This Row],[all fluxes from min_flux_sum]]," ",,,,"")</f>
        <v>PROSYN-rt6476</v>
      </c>
      <c r="C1364" s="1">
        <f>_xlfn.NUMBERVALUE(IFERROR(_xlfn.TEXTAFTER(Table3[[#This Row],[all fluxes from min_flux_sum]]," ",-1,,,""),""))</f>
        <v>1.7436382100000001E-10</v>
      </c>
    </row>
    <row r="1365" spans="1:3">
      <c r="A1365" s="1" t="s">
        <v>11423</v>
      </c>
      <c r="B1365" s="1" t="str">
        <f>_xlfn.TEXTBEFORE(Table3[[#This Row],[all fluxes from min_flux_sum]]," ",,,,"")</f>
        <v>PROSYN-rt6481</v>
      </c>
      <c r="C1365" s="1">
        <f>_xlfn.NUMBERVALUE(IFERROR(_xlfn.TEXTAFTER(Table3[[#This Row],[all fluxes from min_flux_sum]]," ",-1,,,""),""))</f>
        <v>9.4531629999999893E-12</v>
      </c>
    </row>
    <row r="1366" spans="1:3">
      <c r="A1366" s="1" t="s">
        <v>11424</v>
      </c>
      <c r="B1366" s="1" t="str">
        <f>_xlfn.TEXTBEFORE(Table3[[#This Row],[all fluxes from min_flux_sum]]," ",,,,"")</f>
        <v>PROSYN-rt6488_m</v>
      </c>
      <c r="C1366" s="1">
        <f>_xlfn.NUMBERVALUE(IFERROR(_xlfn.TEXTAFTER(Table3[[#This Row],[all fluxes from min_flux_sum]]," ",-1,,,""),""))</f>
        <v>3.5144171210000001E-9</v>
      </c>
    </row>
    <row r="1367" spans="1:3">
      <c r="A1367" s="1" t="s">
        <v>11425</v>
      </c>
      <c r="B1367" s="1" t="str">
        <f>_xlfn.TEXTBEFORE(Table3[[#This Row],[all fluxes from min_flux_sum]]," ",,,,"")</f>
        <v>PROSYN-rt6488_n</v>
      </c>
      <c r="C1367" s="1">
        <f>_xlfn.NUMBERVALUE(IFERROR(_xlfn.TEXTAFTER(Table3[[#This Row],[all fluxes from min_flux_sum]]," ",-1,,,""),""))</f>
        <v>3.5144171210000001E-9</v>
      </c>
    </row>
    <row r="1368" spans="1:3">
      <c r="A1368" s="1" t="s">
        <v>11426</v>
      </c>
      <c r="B1368" s="1" t="str">
        <f>_xlfn.TEXTBEFORE(Table3[[#This Row],[all fluxes from min_flux_sum]]," ",,,,"")</f>
        <v>PROSYN-rt6498</v>
      </c>
      <c r="C1368" s="1">
        <f>_xlfn.NUMBERVALUE(IFERROR(_xlfn.TEXTAFTER(Table3[[#This Row],[all fluxes from min_flux_sum]]," ",-1,,,""),""))</f>
        <v>9.8660798100000001E-10</v>
      </c>
    </row>
    <row r="1369" spans="1:3">
      <c r="A1369" s="1" t="s">
        <v>11427</v>
      </c>
      <c r="B1369" s="1" t="str">
        <f>_xlfn.TEXTBEFORE(Table3[[#This Row],[all fluxes from min_flux_sum]]," ",,,,"")</f>
        <v>PROSYN-rt6500</v>
      </c>
      <c r="C1369" s="1">
        <f>_xlfn.NUMBERVALUE(IFERROR(_xlfn.TEXTAFTER(Table3[[#This Row],[all fluxes from min_flux_sum]]," ",-1,,,""),""))</f>
        <v>3.8416888800000001E-10</v>
      </c>
    </row>
    <row r="1370" spans="1:3">
      <c r="A1370" s="1" t="s">
        <v>11428</v>
      </c>
      <c r="B1370" s="1" t="str">
        <f>_xlfn.TEXTBEFORE(Table3[[#This Row],[all fluxes from min_flux_sum]]," ",,,,"")</f>
        <v>PROSYN-rt6501</v>
      </c>
      <c r="C1370" s="1">
        <f>_xlfn.NUMBERVALUE(IFERROR(_xlfn.TEXTAFTER(Table3[[#This Row],[all fluxes from min_flux_sum]]," ",-1,,,""),""))</f>
        <v>1.730709E-12</v>
      </c>
    </row>
    <row r="1371" spans="1:3">
      <c r="A1371" s="1" t="s">
        <v>11429</v>
      </c>
      <c r="B1371" s="1" t="str">
        <f>_xlfn.TEXTBEFORE(Table3[[#This Row],[all fluxes from min_flux_sum]]," ",,,,"")</f>
        <v>PROSYN-rt6510</v>
      </c>
      <c r="C1371" s="1">
        <f>_xlfn.NUMBERVALUE(IFERROR(_xlfn.TEXTAFTER(Table3[[#This Row],[all fluxes from min_flux_sum]]," ",-1,,,""),""))</f>
        <v>8.7652107E-10</v>
      </c>
    </row>
    <row r="1372" spans="1:3">
      <c r="A1372" s="1" t="s">
        <v>11430</v>
      </c>
      <c r="B1372" s="1" t="str">
        <f>_xlfn.TEXTBEFORE(Table3[[#This Row],[all fluxes from min_flux_sum]]," ",,,,"")</f>
        <v>PROSYN-rt6512</v>
      </c>
      <c r="C1372" s="1">
        <f>_xlfn.NUMBERVALUE(IFERROR(_xlfn.TEXTAFTER(Table3[[#This Row],[all fluxes from min_flux_sum]]," ",-1,,,""),""))</f>
        <v>4.95848219999999E-11</v>
      </c>
    </row>
    <row r="1373" spans="1:3">
      <c r="A1373" s="1" t="s">
        <v>11431</v>
      </c>
      <c r="B1373" s="1" t="str">
        <f>_xlfn.TEXTBEFORE(Table3[[#This Row],[all fluxes from min_flux_sum]]," ",,,,"")</f>
        <v>PROSYN-rt6518</v>
      </c>
      <c r="C1373" s="1">
        <f>_xlfn.NUMBERVALUE(IFERROR(_xlfn.TEXTAFTER(Table3[[#This Row],[all fluxes from min_flux_sum]]," ",-1,,,""),""))</f>
        <v>1.8192868999999999E-11</v>
      </c>
    </row>
    <row r="1374" spans="1:3">
      <c r="A1374" s="1" t="s">
        <v>11432</v>
      </c>
      <c r="B1374" s="1" t="str">
        <f>_xlfn.TEXTBEFORE(Table3[[#This Row],[all fluxes from min_flux_sum]]," ",,,,"")</f>
        <v>PROSYN-rt6543</v>
      </c>
      <c r="C1374" s="1">
        <f>_xlfn.NUMBERVALUE(IFERROR(_xlfn.TEXTAFTER(Table3[[#This Row],[all fluxes from min_flux_sum]]," ",-1,,,""),""))</f>
        <v>1.4623640600000001E-10</v>
      </c>
    </row>
    <row r="1375" spans="1:3">
      <c r="A1375" s="1" t="s">
        <v>11433</v>
      </c>
      <c r="B1375" s="1" t="str">
        <f>_xlfn.TEXTBEFORE(Table3[[#This Row],[all fluxes from min_flux_sum]]," ",,,,"")</f>
        <v>PROSYN-rt6544</v>
      </c>
      <c r="C1375" s="1">
        <f>_xlfn.NUMBERVALUE(IFERROR(_xlfn.TEXTAFTER(Table3[[#This Row],[all fluxes from min_flux_sum]]," ",-1,,,""),""))</f>
        <v>5.5125351589999999E-9</v>
      </c>
    </row>
    <row r="1376" spans="1:3">
      <c r="A1376" s="1" t="s">
        <v>11434</v>
      </c>
      <c r="B1376" s="1" t="str">
        <f>_xlfn.TEXTBEFORE(Table3[[#This Row],[all fluxes from min_flux_sum]]," ",,,,"")</f>
        <v>PROSYN-rt6546</v>
      </c>
      <c r="C1376" s="1">
        <f>_xlfn.NUMBERVALUE(IFERROR(_xlfn.TEXTAFTER(Table3[[#This Row],[all fluxes from min_flux_sum]]," ",-1,,,""),""))</f>
        <v>2.6134170530000002E-9</v>
      </c>
    </row>
    <row r="1377" spans="1:3">
      <c r="A1377" s="1" t="s">
        <v>11435</v>
      </c>
      <c r="B1377" s="1" t="str">
        <f>_xlfn.TEXTBEFORE(Table3[[#This Row],[all fluxes from min_flux_sum]]," ",,,,"")</f>
        <v>PROSYN-rt6557</v>
      </c>
      <c r="C1377" s="1">
        <f>_xlfn.NUMBERVALUE(IFERROR(_xlfn.TEXTAFTER(Table3[[#This Row],[all fluxes from min_flux_sum]]," ",-1,,,""),""))</f>
        <v>5.8836347600000004E-10</v>
      </c>
    </row>
    <row r="1378" spans="1:3">
      <c r="A1378" s="1" t="s">
        <v>11436</v>
      </c>
      <c r="B1378" s="1" t="str">
        <f>_xlfn.TEXTBEFORE(Table3[[#This Row],[all fluxes from min_flux_sum]]," ",,,,"")</f>
        <v>PROSYN-rt6574</v>
      </c>
      <c r="C1378" s="1">
        <f>_xlfn.NUMBERVALUE(IFERROR(_xlfn.TEXTAFTER(Table3[[#This Row],[all fluxes from min_flux_sum]]," ",-1,,,""),""))</f>
        <v>9.0987619999999997E-11</v>
      </c>
    </row>
    <row r="1379" spans="1:3">
      <c r="A1379" s="1" t="s">
        <v>11437</v>
      </c>
      <c r="B1379" s="1" t="str">
        <f>_xlfn.TEXTBEFORE(Table3[[#This Row],[all fluxes from min_flux_sum]]," ",,,,"")</f>
        <v>PROSYN-rt6582</v>
      </c>
      <c r="C1379" s="1">
        <f>_xlfn.NUMBERVALUE(IFERROR(_xlfn.TEXTAFTER(Table3[[#This Row],[all fluxes from min_flux_sum]]," ",-1,,,""),""))</f>
        <v>4.2749093000000001E-11</v>
      </c>
    </row>
    <row r="1380" spans="1:3">
      <c r="A1380" s="1" t="s">
        <v>11438</v>
      </c>
      <c r="B1380" s="1" t="str">
        <f>_xlfn.TEXTBEFORE(Table3[[#This Row],[all fluxes from min_flux_sum]]," ",,,,"")</f>
        <v>PROSYN-rt6588</v>
      </c>
      <c r="C1380" s="1">
        <f>_xlfn.NUMBERVALUE(IFERROR(_xlfn.TEXTAFTER(Table3[[#This Row],[all fluxes from min_flux_sum]]," ",-1,,,""),""))</f>
        <v>5.9571336909999999E-9</v>
      </c>
    </row>
    <row r="1381" spans="1:3">
      <c r="A1381" s="1" t="s">
        <v>11439</v>
      </c>
      <c r="B1381" s="1" t="str">
        <f>_xlfn.TEXTBEFORE(Table3[[#This Row],[all fluxes from min_flux_sum]]," ",,,,"")</f>
        <v>PROSYN-rt6592</v>
      </c>
      <c r="C1381" s="1">
        <f>_xlfn.NUMBERVALUE(IFERROR(_xlfn.TEXTAFTER(Table3[[#This Row],[all fluxes from min_flux_sum]]," ",-1,,,""),""))</f>
        <v>1.71248094E-10</v>
      </c>
    </row>
    <row r="1382" spans="1:3">
      <c r="A1382" s="1" t="s">
        <v>11440</v>
      </c>
      <c r="B1382" s="1" t="str">
        <f>_xlfn.TEXTBEFORE(Table3[[#This Row],[all fluxes from min_flux_sum]]," ",,,,"")</f>
        <v>PROSYN-rt6603</v>
      </c>
      <c r="C1382" s="1">
        <f>_xlfn.NUMBERVALUE(IFERROR(_xlfn.TEXTAFTER(Table3[[#This Row],[all fluxes from min_flux_sum]]," ",-1,,,""),""))</f>
        <v>3.0057786399999898E-10</v>
      </c>
    </row>
    <row r="1383" spans="1:3">
      <c r="A1383" s="1" t="s">
        <v>11441</v>
      </c>
      <c r="B1383" s="1" t="str">
        <f>_xlfn.TEXTBEFORE(Table3[[#This Row],[all fluxes from min_flux_sum]]," ",,,,"")</f>
        <v>PROSYN-rt6611</v>
      </c>
      <c r="C1383" s="1">
        <f>_xlfn.NUMBERVALUE(IFERROR(_xlfn.TEXTAFTER(Table3[[#This Row],[all fluxes from min_flux_sum]]," ",-1,,,""),""))</f>
        <v>6.9003780000000002E-12</v>
      </c>
    </row>
    <row r="1384" spans="1:3">
      <c r="A1384" s="1" t="s">
        <v>11442</v>
      </c>
      <c r="B1384" s="1" t="str">
        <f>_xlfn.TEXTBEFORE(Table3[[#This Row],[all fluxes from min_flux_sum]]," ",,,,"")</f>
        <v>PROSYN-rt6640</v>
      </c>
      <c r="C1384" s="1">
        <f>_xlfn.NUMBERVALUE(IFERROR(_xlfn.TEXTAFTER(Table3[[#This Row],[all fluxes from min_flux_sum]]," ",-1,,,""),""))</f>
        <v>8.7282999999999902E-13</v>
      </c>
    </row>
    <row r="1385" spans="1:3">
      <c r="A1385" s="1" t="s">
        <v>11443</v>
      </c>
      <c r="B1385" s="1" t="str">
        <f>_xlfn.TEXTBEFORE(Table3[[#This Row],[all fluxes from min_flux_sum]]," ",,,,"")</f>
        <v>PROSYN-rt6665</v>
      </c>
      <c r="C1385" s="1">
        <f>_xlfn.NUMBERVALUE(IFERROR(_xlfn.TEXTAFTER(Table3[[#This Row],[all fluxes from min_flux_sum]]," ",-1,,,""),""))</f>
        <v>2.182012076E-9</v>
      </c>
    </row>
    <row r="1386" spans="1:3">
      <c r="A1386" s="1" t="s">
        <v>11444</v>
      </c>
      <c r="B1386" s="1" t="str">
        <f>_xlfn.TEXTBEFORE(Table3[[#This Row],[all fluxes from min_flux_sum]]," ",,,,"")</f>
        <v>PROSYN-rt6669</v>
      </c>
      <c r="C1386" s="1">
        <f>_xlfn.NUMBERVALUE(IFERROR(_xlfn.TEXTAFTER(Table3[[#This Row],[all fluxes from min_flux_sum]]," ",-1,,,""),""))</f>
        <v>1.4609872599999999E-10</v>
      </c>
    </row>
    <row r="1387" spans="1:3">
      <c r="A1387" s="1" t="s">
        <v>11445</v>
      </c>
      <c r="B1387" s="1" t="str">
        <f>_xlfn.TEXTBEFORE(Table3[[#This Row],[all fluxes from min_flux_sum]]," ",,,,"")</f>
        <v>PROSYN-rt6691</v>
      </c>
      <c r="C1387" s="1">
        <f>_xlfn.NUMBERVALUE(IFERROR(_xlfn.TEXTAFTER(Table3[[#This Row],[all fluxes from min_flux_sum]]," ",-1,,,""),""))</f>
        <v>1.29038885E-10</v>
      </c>
    </row>
    <row r="1388" spans="1:3">
      <c r="A1388" s="1" t="s">
        <v>11446</v>
      </c>
      <c r="B1388" s="1" t="str">
        <f>_xlfn.TEXTBEFORE(Table3[[#This Row],[all fluxes from min_flux_sum]]," ",,,,"")</f>
        <v>PROSYN-rt6692_c</v>
      </c>
      <c r="C1388" s="1">
        <f>_xlfn.NUMBERVALUE(IFERROR(_xlfn.TEXTAFTER(Table3[[#This Row],[all fluxes from min_flux_sum]]," ",-1,,,""),""))</f>
        <v>6.0658113999999997E-11</v>
      </c>
    </row>
    <row r="1389" spans="1:3">
      <c r="A1389" s="1" t="s">
        <v>11447</v>
      </c>
      <c r="B1389" s="1" t="str">
        <f>_xlfn.TEXTBEFORE(Table3[[#This Row],[all fluxes from min_flux_sum]]," ",,,,"")</f>
        <v>PROSYN-rt6692_m</v>
      </c>
      <c r="C1389" s="1">
        <f>_xlfn.NUMBERVALUE(IFERROR(_xlfn.TEXTAFTER(Table3[[#This Row],[all fluxes from min_flux_sum]]," ",-1,,,""),""))</f>
        <v>6.0658113999999997E-11</v>
      </c>
    </row>
    <row r="1390" spans="1:3">
      <c r="A1390" s="1" t="s">
        <v>11448</v>
      </c>
      <c r="B1390" s="1" t="str">
        <f>_xlfn.TEXTBEFORE(Table3[[#This Row],[all fluxes from min_flux_sum]]," ",,,,"")</f>
        <v>PROSYN-rt6698</v>
      </c>
      <c r="C1390" s="1">
        <f>_xlfn.NUMBERVALUE(IFERROR(_xlfn.TEXTAFTER(Table3[[#This Row],[all fluxes from min_flux_sum]]," ",-1,,,""),""))</f>
        <v>9.0141331899999995E-10</v>
      </c>
    </row>
    <row r="1391" spans="1:3">
      <c r="A1391" s="1" t="s">
        <v>11449</v>
      </c>
      <c r="B1391" s="1" t="str">
        <f>_xlfn.TEXTBEFORE(Table3[[#This Row],[all fluxes from min_flux_sum]]," ",,,,"")</f>
        <v>PROSYN-rt6718_en</v>
      </c>
      <c r="C1391" s="1">
        <f>_xlfn.NUMBERVALUE(IFERROR(_xlfn.TEXTAFTER(Table3[[#This Row],[all fluxes from min_flux_sum]]," ",-1,,,""),""))</f>
        <v>1.43908E-13</v>
      </c>
    </row>
    <row r="1392" spans="1:3">
      <c r="A1392" s="1" t="s">
        <v>11450</v>
      </c>
      <c r="B1392" s="1" t="str">
        <f>_xlfn.TEXTBEFORE(Table3[[#This Row],[all fluxes from min_flux_sum]]," ",,,,"")</f>
        <v>PROSYN-rt6718_vm</v>
      </c>
      <c r="C1392" s="1">
        <f>_xlfn.NUMBERVALUE(IFERROR(_xlfn.TEXTAFTER(Table3[[#This Row],[all fluxes from min_flux_sum]]," ",-1,,,""),""))</f>
        <v>1.43908E-13</v>
      </c>
    </row>
    <row r="1393" spans="1:3">
      <c r="A1393" s="1" t="s">
        <v>11451</v>
      </c>
      <c r="B1393" s="1" t="str">
        <f>_xlfn.TEXTBEFORE(Table3[[#This Row],[all fluxes from min_flux_sum]]," ",,,,"")</f>
        <v>PROSYN-rt6727</v>
      </c>
      <c r="C1393" s="1">
        <f>_xlfn.NUMBERVALUE(IFERROR(_xlfn.TEXTAFTER(Table3[[#This Row],[all fluxes from min_flux_sum]]," ",-1,,,""),""))</f>
        <v>1.0519723E-11</v>
      </c>
    </row>
    <row r="1394" spans="1:3">
      <c r="A1394" s="1" t="s">
        <v>11452</v>
      </c>
      <c r="B1394" s="1" t="str">
        <f>_xlfn.TEXTBEFORE(Table3[[#This Row],[all fluxes from min_flux_sum]]," ",,,,"")</f>
        <v>PROSYN-rt6741</v>
      </c>
      <c r="C1394" s="1">
        <f>_xlfn.NUMBERVALUE(IFERROR(_xlfn.TEXTAFTER(Table3[[#This Row],[all fluxes from min_flux_sum]]," ",-1,,,""),""))</f>
        <v>5.0477931999999996E-10</v>
      </c>
    </row>
    <row r="1395" spans="1:3">
      <c r="A1395" s="1" t="s">
        <v>11453</v>
      </c>
      <c r="B1395" s="1" t="str">
        <f>_xlfn.TEXTBEFORE(Table3[[#This Row],[all fluxes from min_flux_sum]]," ",,,,"")</f>
        <v>PROSYN-rt6753</v>
      </c>
      <c r="C1395" s="1">
        <f>_xlfn.NUMBERVALUE(IFERROR(_xlfn.TEXTAFTER(Table3[[#This Row],[all fluxes from min_flux_sum]]," ",-1,,,""),""))</f>
        <v>4.4137046399999902E-10</v>
      </c>
    </row>
    <row r="1396" spans="1:3">
      <c r="A1396" s="1" t="s">
        <v>11454</v>
      </c>
      <c r="B1396" s="1" t="str">
        <f>_xlfn.TEXTBEFORE(Table3[[#This Row],[all fluxes from min_flux_sum]]," ",,,,"")</f>
        <v>PROSYN-rt6761</v>
      </c>
      <c r="C1396" s="1">
        <f>_xlfn.NUMBERVALUE(IFERROR(_xlfn.TEXTAFTER(Table3[[#This Row],[all fluxes from min_flux_sum]]," ",-1,,,""),""))</f>
        <v>5.8754580900000001E-10</v>
      </c>
    </row>
    <row r="1397" spans="1:3">
      <c r="A1397" s="1" t="s">
        <v>11455</v>
      </c>
      <c r="B1397" s="1" t="str">
        <f>_xlfn.TEXTBEFORE(Table3[[#This Row],[all fluxes from min_flux_sum]]," ",,,,"")</f>
        <v>PROSYN-rt6769</v>
      </c>
      <c r="C1397" s="1">
        <f>_xlfn.NUMBERVALUE(IFERROR(_xlfn.TEXTAFTER(Table3[[#This Row],[all fluxes from min_flux_sum]]," ",-1,,,""),""))</f>
        <v>4.9651124370000001E-9</v>
      </c>
    </row>
    <row r="1398" spans="1:3">
      <c r="A1398" s="1" t="s">
        <v>11456</v>
      </c>
      <c r="B1398" s="1" t="str">
        <f>_xlfn.TEXTBEFORE(Table3[[#This Row],[all fluxes from min_flux_sum]]," ",,,,"")</f>
        <v>PROSYN-rt6791</v>
      </c>
      <c r="C1398" s="1">
        <f>_xlfn.NUMBERVALUE(IFERROR(_xlfn.TEXTAFTER(Table3[[#This Row],[all fluxes from min_flux_sum]]," ",-1,,,""),""))</f>
        <v>8.1016887999999995E-11</v>
      </c>
    </row>
    <row r="1399" spans="1:3">
      <c r="A1399" s="1" t="s">
        <v>11457</v>
      </c>
      <c r="B1399" s="1" t="str">
        <f>_xlfn.TEXTBEFORE(Table3[[#This Row],[all fluxes from min_flux_sum]]," ",,,,"")</f>
        <v>PROSYN-rt6799</v>
      </c>
      <c r="C1399" s="1">
        <f>_xlfn.NUMBERVALUE(IFERROR(_xlfn.TEXTAFTER(Table3[[#This Row],[all fluxes from min_flux_sum]]," ",-1,,,""),""))</f>
        <v>1.7030693374999899E-8</v>
      </c>
    </row>
    <row r="1400" spans="1:3">
      <c r="A1400" s="1" t="s">
        <v>11458</v>
      </c>
      <c r="B1400" s="1" t="str">
        <f>_xlfn.TEXTBEFORE(Table3[[#This Row],[all fluxes from min_flux_sum]]," ",,,,"")</f>
        <v>PROSYN-rt6811</v>
      </c>
      <c r="C1400" s="1">
        <f>_xlfn.NUMBERVALUE(IFERROR(_xlfn.TEXTAFTER(Table3[[#This Row],[all fluxes from min_flux_sum]]," ",-1,,,""),""))</f>
        <v>3.0228538330000001E-9</v>
      </c>
    </row>
    <row r="1401" spans="1:3">
      <c r="A1401" s="1" t="s">
        <v>11459</v>
      </c>
      <c r="B1401" s="1" t="str">
        <f>_xlfn.TEXTBEFORE(Table3[[#This Row],[all fluxes from min_flux_sum]]," ",,,,"")</f>
        <v>PROSYN-rt6812</v>
      </c>
      <c r="C1401" s="1">
        <f>_xlfn.NUMBERVALUE(IFERROR(_xlfn.TEXTAFTER(Table3[[#This Row],[all fluxes from min_flux_sum]]," ",-1,,,""),""))</f>
        <v>3.3085581000000001E-11</v>
      </c>
    </row>
    <row r="1402" spans="1:3">
      <c r="A1402" s="1" t="s">
        <v>11460</v>
      </c>
      <c r="B1402" s="1" t="str">
        <f>_xlfn.TEXTBEFORE(Table3[[#This Row],[all fluxes from min_flux_sum]]," ",,,,"")</f>
        <v>PROSYN-rt6816</v>
      </c>
      <c r="C1402" s="1">
        <f>_xlfn.NUMBERVALUE(IFERROR(_xlfn.TEXTAFTER(Table3[[#This Row],[all fluxes from min_flux_sum]]," ",-1,,,""),""))</f>
        <v>2.6342116579999998E-9</v>
      </c>
    </row>
    <row r="1403" spans="1:3">
      <c r="A1403" s="1" t="s">
        <v>11461</v>
      </c>
      <c r="B1403" s="1" t="str">
        <f>_xlfn.TEXTBEFORE(Table3[[#This Row],[all fluxes from min_flux_sum]]," ",,,,"")</f>
        <v>PROSYN-rt6820</v>
      </c>
      <c r="C1403" s="1">
        <f>_xlfn.NUMBERVALUE(IFERROR(_xlfn.TEXTAFTER(Table3[[#This Row],[all fluxes from min_flux_sum]]," ",-1,,,""),""))</f>
        <v>1.8128438799999999E-10</v>
      </c>
    </row>
    <row r="1404" spans="1:3">
      <c r="A1404" s="1" t="s">
        <v>11462</v>
      </c>
      <c r="B1404" s="1" t="str">
        <f>_xlfn.TEXTBEFORE(Table3[[#This Row],[all fluxes from min_flux_sum]]," ",,,,"")</f>
        <v>PROSYN-rt6827</v>
      </c>
      <c r="C1404" s="1">
        <f>_xlfn.NUMBERVALUE(IFERROR(_xlfn.TEXTAFTER(Table3[[#This Row],[all fluxes from min_flux_sum]]," ",-1,,,""),""))</f>
        <v>2.38444182E-10</v>
      </c>
    </row>
    <row r="1405" spans="1:3">
      <c r="A1405" s="1" t="s">
        <v>11463</v>
      </c>
      <c r="B1405" s="1" t="str">
        <f>_xlfn.TEXTBEFORE(Table3[[#This Row],[all fluxes from min_flux_sum]]," ",,,,"")</f>
        <v>PROSYN-rt6850</v>
      </c>
      <c r="C1405" s="1">
        <f>_xlfn.NUMBERVALUE(IFERROR(_xlfn.TEXTAFTER(Table3[[#This Row],[all fluxes from min_flux_sum]]," ",-1,,,""),""))</f>
        <v>2.3545675400000001E-10</v>
      </c>
    </row>
    <row r="1406" spans="1:3">
      <c r="A1406" s="1" t="s">
        <v>11464</v>
      </c>
      <c r="B1406" s="1" t="str">
        <f>_xlfn.TEXTBEFORE(Table3[[#This Row],[all fluxes from min_flux_sum]]," ",,,,"")</f>
        <v>PROSYN-rt6860</v>
      </c>
      <c r="C1406" s="1">
        <f>_xlfn.NUMBERVALUE(IFERROR(_xlfn.TEXTAFTER(Table3[[#This Row],[all fluxes from min_flux_sum]]," ",-1,,,""),""))</f>
        <v>5.6353127199999998E-10</v>
      </c>
    </row>
    <row r="1407" spans="1:3">
      <c r="A1407" s="1" t="s">
        <v>11465</v>
      </c>
      <c r="B1407" s="1" t="str">
        <f>_xlfn.TEXTBEFORE(Table3[[#This Row],[all fluxes from min_flux_sum]]," ",,,,"")</f>
        <v>PROSYN-rt6863</v>
      </c>
      <c r="C1407" s="1">
        <f>_xlfn.NUMBERVALUE(IFERROR(_xlfn.TEXTAFTER(Table3[[#This Row],[all fluxes from min_flux_sum]]," ",-1,,,""),""))</f>
        <v>6.7673819090000001E-9</v>
      </c>
    </row>
    <row r="1408" spans="1:3">
      <c r="A1408" s="1" t="s">
        <v>11466</v>
      </c>
      <c r="B1408" s="1" t="str">
        <f>_xlfn.TEXTBEFORE(Table3[[#This Row],[all fluxes from min_flux_sum]]," ",,,,"")</f>
        <v>PROSYN-rt6872</v>
      </c>
      <c r="C1408" s="1">
        <f>_xlfn.NUMBERVALUE(IFERROR(_xlfn.TEXTAFTER(Table3[[#This Row],[all fluxes from min_flux_sum]]," ",-1,,,""),""))</f>
        <v>8.5103965999999997E-11</v>
      </c>
    </row>
    <row r="1409" spans="1:3">
      <c r="A1409" s="1" t="s">
        <v>11467</v>
      </c>
      <c r="B1409" s="1" t="str">
        <f>_xlfn.TEXTBEFORE(Table3[[#This Row],[all fluxes from min_flux_sum]]," ",,,,"")</f>
        <v>PROSYN-rt6880</v>
      </c>
      <c r="C1409" s="1">
        <f>_xlfn.NUMBERVALUE(IFERROR(_xlfn.TEXTAFTER(Table3[[#This Row],[all fluxes from min_flux_sum]]," ",-1,,,""),""))</f>
        <v>1.2565844000000001E-10</v>
      </c>
    </row>
    <row r="1410" spans="1:3">
      <c r="A1410" s="1" t="s">
        <v>11468</v>
      </c>
      <c r="B1410" s="1" t="str">
        <f>_xlfn.TEXTBEFORE(Table3[[#This Row],[all fluxes from min_flux_sum]]," ",,,,"")</f>
        <v>PROSYN-rt6884</v>
      </c>
      <c r="C1410" s="1">
        <f>_xlfn.NUMBERVALUE(IFERROR(_xlfn.TEXTAFTER(Table3[[#This Row],[all fluxes from min_flux_sum]]," ",-1,,,""),""))</f>
        <v>2.7001854799999998E-10</v>
      </c>
    </row>
    <row r="1411" spans="1:3">
      <c r="A1411" s="1" t="s">
        <v>11469</v>
      </c>
      <c r="B1411" s="1" t="str">
        <f>_xlfn.TEXTBEFORE(Table3[[#This Row],[all fluxes from min_flux_sum]]," ",,,,"")</f>
        <v>PROSYN-rt6885</v>
      </c>
      <c r="C1411" s="1">
        <f>_xlfn.NUMBERVALUE(IFERROR(_xlfn.TEXTAFTER(Table3[[#This Row],[all fluxes from min_flux_sum]]," ",-1,,,""),""))</f>
        <v>1.6227069E-11</v>
      </c>
    </row>
    <row r="1412" spans="1:3">
      <c r="A1412" s="1" t="s">
        <v>11470</v>
      </c>
      <c r="B1412" s="1" t="str">
        <f>_xlfn.TEXTBEFORE(Table3[[#This Row],[all fluxes from min_flux_sum]]," ",,,,"")</f>
        <v>PROSYN-rt6908</v>
      </c>
      <c r="C1412" s="1">
        <f>_xlfn.NUMBERVALUE(IFERROR(_xlfn.TEXTAFTER(Table3[[#This Row],[all fluxes from min_flux_sum]]," ",-1,,,""),""))</f>
        <v>2.3198220399999999E-10</v>
      </c>
    </row>
    <row r="1413" spans="1:3">
      <c r="A1413" s="1" t="s">
        <v>11471</v>
      </c>
      <c r="B1413" s="1" t="str">
        <f>_xlfn.TEXTBEFORE(Table3[[#This Row],[all fluxes from min_flux_sum]]," ",,,,"")</f>
        <v>PROSYN-rt6932</v>
      </c>
      <c r="C1413" s="1">
        <f>_xlfn.NUMBERVALUE(IFERROR(_xlfn.TEXTAFTER(Table3[[#This Row],[all fluxes from min_flux_sum]]," ",-1,,,""),""))</f>
        <v>1.154911876E-9</v>
      </c>
    </row>
    <row r="1414" spans="1:3">
      <c r="A1414" s="1" t="s">
        <v>11472</v>
      </c>
      <c r="B1414" s="1" t="str">
        <f>_xlfn.TEXTBEFORE(Table3[[#This Row],[all fluxes from min_flux_sum]]," ",,,,"")</f>
        <v>PROSYN-rt6941</v>
      </c>
      <c r="C1414" s="1">
        <f>_xlfn.NUMBERVALUE(IFERROR(_xlfn.TEXTAFTER(Table3[[#This Row],[all fluxes from min_flux_sum]]," ",-1,,,""),""))</f>
        <v>3.0493021600000002E-10</v>
      </c>
    </row>
    <row r="1415" spans="1:3">
      <c r="A1415" s="1" t="s">
        <v>11473</v>
      </c>
      <c r="B1415" s="1" t="str">
        <f>_xlfn.TEXTBEFORE(Table3[[#This Row],[all fluxes from min_flux_sum]]," ",,,,"")</f>
        <v>PROSYN-rt6946</v>
      </c>
      <c r="C1415" s="1">
        <f>_xlfn.NUMBERVALUE(IFERROR(_xlfn.TEXTAFTER(Table3[[#This Row],[all fluxes from min_flux_sum]]," ",-1,,,""),""))</f>
        <v>4.0755659999999999E-11</v>
      </c>
    </row>
    <row r="1416" spans="1:3">
      <c r="A1416" s="1" t="s">
        <v>11474</v>
      </c>
      <c r="B1416" s="1" t="str">
        <f>_xlfn.TEXTBEFORE(Table3[[#This Row],[all fluxes from min_flux_sum]]," ",,,,"")</f>
        <v>PROSYN-rt6960</v>
      </c>
      <c r="C1416" s="1">
        <f>_xlfn.NUMBERVALUE(IFERROR(_xlfn.TEXTAFTER(Table3[[#This Row],[all fluxes from min_flux_sum]]," ",-1,,,""),""))</f>
        <v>4.1596853999999899E-10</v>
      </c>
    </row>
    <row r="1417" spans="1:3">
      <c r="A1417" s="1" t="s">
        <v>11475</v>
      </c>
      <c r="B1417" s="1" t="str">
        <f>_xlfn.TEXTBEFORE(Table3[[#This Row],[all fluxes from min_flux_sum]]," ",,,,"")</f>
        <v>PROSYN-rt6971_c</v>
      </c>
      <c r="C1417" s="1">
        <f>_xlfn.NUMBERVALUE(IFERROR(_xlfn.TEXTAFTER(Table3[[#This Row],[all fluxes from min_flux_sum]]," ",-1,,,""),""))</f>
        <v>2.69310409E-10</v>
      </c>
    </row>
    <row r="1418" spans="1:3">
      <c r="A1418" s="1" t="s">
        <v>11476</v>
      </c>
      <c r="B1418" s="1" t="str">
        <f>_xlfn.TEXTBEFORE(Table3[[#This Row],[all fluxes from min_flux_sum]]," ",,,,"")</f>
        <v>PROSYN-rt6971_n</v>
      </c>
      <c r="C1418" s="1">
        <f>_xlfn.NUMBERVALUE(IFERROR(_xlfn.TEXTAFTER(Table3[[#This Row],[all fluxes from min_flux_sum]]," ",-1,,,""),""))</f>
        <v>2.69310409E-10</v>
      </c>
    </row>
    <row r="1419" spans="1:3">
      <c r="A1419" s="1" t="s">
        <v>11477</v>
      </c>
      <c r="B1419" s="1" t="str">
        <f>_xlfn.TEXTBEFORE(Table3[[#This Row],[all fluxes from min_flux_sum]]," ",,,,"")</f>
        <v>PROSYN-rt6971_x</v>
      </c>
      <c r="C1419" s="1">
        <f>_xlfn.NUMBERVALUE(IFERROR(_xlfn.TEXTAFTER(Table3[[#This Row],[all fluxes from min_flux_sum]]," ",-1,,,""),""))</f>
        <v>2.69310409E-10</v>
      </c>
    </row>
    <row r="1420" spans="1:3">
      <c r="A1420" s="1" t="s">
        <v>11478</v>
      </c>
      <c r="B1420" s="1" t="str">
        <f>_xlfn.TEXTBEFORE(Table3[[#This Row],[all fluxes from min_flux_sum]]," ",,,,"")</f>
        <v>PROSYN-rt6972_c</v>
      </c>
      <c r="C1420" s="1">
        <f>_xlfn.NUMBERVALUE(IFERROR(_xlfn.TEXTAFTER(Table3[[#This Row],[all fluxes from min_flux_sum]]," ",-1,,,""),""))</f>
        <v>1.4762220000000001E-11</v>
      </c>
    </row>
    <row r="1421" spans="1:3">
      <c r="A1421" s="1" t="s">
        <v>11479</v>
      </c>
      <c r="B1421" s="1" t="str">
        <f>_xlfn.TEXTBEFORE(Table3[[#This Row],[all fluxes from min_flux_sum]]," ",,,,"")</f>
        <v>PROSYN-rt6972_en</v>
      </c>
      <c r="C1421" s="1">
        <f>_xlfn.NUMBERVALUE(IFERROR(_xlfn.TEXTAFTER(Table3[[#This Row],[all fluxes from min_flux_sum]]," ",-1,,,""),""))</f>
        <v>1.4762220000000001E-11</v>
      </c>
    </row>
    <row r="1422" spans="1:3">
      <c r="A1422" s="1" t="s">
        <v>11480</v>
      </c>
      <c r="B1422" s="1" t="str">
        <f>_xlfn.TEXTBEFORE(Table3[[#This Row],[all fluxes from min_flux_sum]]," ",,,,"")</f>
        <v>PROSYN-rt6980</v>
      </c>
      <c r="C1422" s="1">
        <f>_xlfn.NUMBERVALUE(IFERROR(_xlfn.TEXTAFTER(Table3[[#This Row],[all fluxes from min_flux_sum]]," ",-1,,,""),""))</f>
        <v>1.35557337E-10</v>
      </c>
    </row>
    <row r="1423" spans="1:3">
      <c r="A1423" s="1" t="s">
        <v>11481</v>
      </c>
      <c r="B1423" s="1" t="str">
        <f>_xlfn.TEXTBEFORE(Table3[[#This Row],[all fluxes from min_flux_sum]]," ",,,,"")</f>
        <v>PROSYN-rt6983</v>
      </c>
      <c r="C1423" s="1">
        <f>_xlfn.NUMBERVALUE(IFERROR(_xlfn.TEXTAFTER(Table3[[#This Row],[all fluxes from min_flux_sum]]," ",-1,,,""),""))</f>
        <v>2.3181155379999999E-9</v>
      </c>
    </row>
    <row r="1424" spans="1:3">
      <c r="A1424" s="1" t="s">
        <v>11482</v>
      </c>
      <c r="B1424" s="1" t="str">
        <f>_xlfn.TEXTBEFORE(Table3[[#This Row],[all fluxes from min_flux_sum]]," ",,,,"")</f>
        <v>PROSYN-rt6998</v>
      </c>
      <c r="C1424" s="1">
        <f>_xlfn.NUMBERVALUE(IFERROR(_xlfn.TEXTAFTER(Table3[[#This Row],[all fluxes from min_flux_sum]]," ",-1,,,""),""))</f>
        <v>5.5713402970000004E-9</v>
      </c>
    </row>
    <row r="1425" spans="1:3">
      <c r="A1425" s="1" t="s">
        <v>11483</v>
      </c>
      <c r="B1425" s="1" t="str">
        <f>_xlfn.TEXTBEFORE(Table3[[#This Row],[all fluxes from min_flux_sum]]," ",,,,"")</f>
        <v>PROSYN-rt7036</v>
      </c>
      <c r="C1425" s="1">
        <f>_xlfn.NUMBERVALUE(IFERROR(_xlfn.TEXTAFTER(Table3[[#This Row],[all fluxes from min_flux_sum]]," ",-1,,,""),""))</f>
        <v>1.372428054E-9</v>
      </c>
    </row>
    <row r="1426" spans="1:3">
      <c r="A1426" s="1" t="s">
        <v>11484</v>
      </c>
      <c r="B1426" s="1" t="str">
        <f>_xlfn.TEXTBEFORE(Table3[[#This Row],[all fluxes from min_flux_sum]]," ",,,,"")</f>
        <v>PROSYN-rt7041</v>
      </c>
      <c r="C1426" s="1">
        <f>_xlfn.NUMBERVALUE(IFERROR(_xlfn.TEXTAFTER(Table3[[#This Row],[all fluxes from min_flux_sum]]," ",-1,,,""),""))</f>
        <v>6.5236850299999996E-10</v>
      </c>
    </row>
    <row r="1427" spans="1:3">
      <c r="A1427" s="1" t="s">
        <v>11485</v>
      </c>
      <c r="B1427" s="1" t="str">
        <f>_xlfn.TEXTBEFORE(Table3[[#This Row],[all fluxes from min_flux_sum]]," ",,,,"")</f>
        <v>PROSYN-rt7050</v>
      </c>
      <c r="C1427" s="1">
        <f>_xlfn.NUMBERVALUE(IFERROR(_xlfn.TEXTAFTER(Table3[[#This Row],[all fluxes from min_flux_sum]]," ",-1,,,""),""))</f>
        <v>7.9611354000000003E-11</v>
      </c>
    </row>
    <row r="1428" spans="1:3">
      <c r="A1428" s="1" t="s">
        <v>11486</v>
      </c>
      <c r="B1428" s="1" t="str">
        <f>_xlfn.TEXTBEFORE(Table3[[#This Row],[all fluxes from min_flux_sum]]," ",,,,"")</f>
        <v>PROSYN-rt7052</v>
      </c>
      <c r="C1428" s="1">
        <f>_xlfn.NUMBERVALUE(IFERROR(_xlfn.TEXTAFTER(Table3[[#This Row],[all fluxes from min_flux_sum]]," ",-1,,,""),""))</f>
        <v>1.29770422959999E-8</v>
      </c>
    </row>
    <row r="1429" spans="1:3">
      <c r="A1429" s="1" t="s">
        <v>11487</v>
      </c>
      <c r="B1429" s="1" t="str">
        <f>_xlfn.TEXTBEFORE(Table3[[#This Row],[all fluxes from min_flux_sum]]," ",,,,"")</f>
        <v>PROSYN-rt7055</v>
      </c>
      <c r="C1429" s="1">
        <f>_xlfn.NUMBERVALUE(IFERROR(_xlfn.TEXTAFTER(Table3[[#This Row],[all fluxes from min_flux_sum]]," ",-1,,,""),""))</f>
        <v>3.1296591210000001E-9</v>
      </c>
    </row>
    <row r="1430" spans="1:3">
      <c r="A1430" s="1" t="s">
        <v>11488</v>
      </c>
      <c r="B1430" s="1" t="str">
        <f>_xlfn.TEXTBEFORE(Table3[[#This Row],[all fluxes from min_flux_sum]]," ",,,,"")</f>
        <v>PROSYN-rt7056</v>
      </c>
      <c r="C1430" s="1">
        <f>_xlfn.NUMBERVALUE(IFERROR(_xlfn.TEXTAFTER(Table3[[#This Row],[all fluxes from min_flux_sum]]," ",-1,,,""),""))</f>
        <v>1.3882308040000001E-9</v>
      </c>
    </row>
    <row r="1431" spans="1:3">
      <c r="A1431" s="1" t="s">
        <v>11489</v>
      </c>
      <c r="B1431" s="1" t="str">
        <f>_xlfn.TEXTBEFORE(Table3[[#This Row],[all fluxes from min_flux_sum]]," ",,,,"")</f>
        <v>PROSYN-rt7057</v>
      </c>
      <c r="C1431" s="1">
        <f>_xlfn.NUMBERVALUE(IFERROR(_xlfn.TEXTAFTER(Table3[[#This Row],[all fluxes from min_flux_sum]]," ",-1,,,""),""))</f>
        <v>7.9146832999999994E-11</v>
      </c>
    </row>
    <row r="1432" spans="1:3">
      <c r="A1432" s="1" t="s">
        <v>11490</v>
      </c>
      <c r="B1432" s="1" t="str">
        <f>_xlfn.TEXTBEFORE(Table3[[#This Row],[all fluxes from min_flux_sum]]," ",,,,"")</f>
        <v>PROSYN-rt7067</v>
      </c>
      <c r="C1432" s="1">
        <f>_xlfn.NUMBERVALUE(IFERROR(_xlfn.TEXTAFTER(Table3[[#This Row],[all fluxes from min_flux_sum]]," ",-1,,,""),""))</f>
        <v>1.3282040299999999E-10</v>
      </c>
    </row>
    <row r="1433" spans="1:3">
      <c r="A1433" s="1" t="s">
        <v>11491</v>
      </c>
      <c r="B1433" s="1" t="str">
        <f>_xlfn.TEXTBEFORE(Table3[[#This Row],[all fluxes from min_flux_sum]]," ",,,,"")</f>
        <v>PROSYN-rt7070</v>
      </c>
      <c r="C1433" s="1">
        <f>_xlfn.NUMBERVALUE(IFERROR(_xlfn.TEXTAFTER(Table3[[#This Row],[all fluxes from min_flux_sum]]," ",-1,,,""),""))</f>
        <v>9.0273681999999995E-11</v>
      </c>
    </row>
    <row r="1434" spans="1:3">
      <c r="A1434" s="1" t="s">
        <v>11492</v>
      </c>
      <c r="B1434" s="1" t="str">
        <f>_xlfn.TEXTBEFORE(Table3[[#This Row],[all fluxes from min_flux_sum]]," ",,,,"")</f>
        <v>PROSYN-rt7081</v>
      </c>
      <c r="C1434" s="1">
        <f>_xlfn.NUMBERVALUE(IFERROR(_xlfn.TEXTAFTER(Table3[[#This Row],[all fluxes from min_flux_sum]]," ",-1,,,""),""))</f>
        <v>8.7926493999999902E-11</v>
      </c>
    </row>
    <row r="1435" spans="1:3">
      <c r="A1435" s="1" t="s">
        <v>11493</v>
      </c>
      <c r="B1435" s="1" t="str">
        <f>_xlfn.TEXTBEFORE(Table3[[#This Row],[all fluxes from min_flux_sum]]," ",,,,"")</f>
        <v>PROSYN-rt7110</v>
      </c>
      <c r="C1435" s="1">
        <f>_xlfn.NUMBERVALUE(IFERROR(_xlfn.TEXTAFTER(Table3[[#This Row],[all fluxes from min_flux_sum]]," ",-1,,,""),""))</f>
        <v>1.80255495E-10</v>
      </c>
    </row>
    <row r="1436" spans="1:3">
      <c r="A1436" s="1" t="s">
        <v>11494</v>
      </c>
      <c r="B1436" s="1" t="str">
        <f>_xlfn.TEXTBEFORE(Table3[[#This Row],[all fluxes from min_flux_sum]]," ",,,,"")</f>
        <v>PROSYN-rt7114_c</v>
      </c>
      <c r="C1436" s="1">
        <f>_xlfn.NUMBERVALUE(IFERROR(_xlfn.TEXTAFTER(Table3[[#This Row],[all fluxes from min_flux_sum]]," ",-1,,,""),""))</f>
        <v>1.075097021E-9</v>
      </c>
    </row>
    <row r="1437" spans="1:3">
      <c r="A1437" s="1" t="s">
        <v>11495</v>
      </c>
      <c r="B1437" s="1" t="str">
        <f>_xlfn.TEXTBEFORE(Table3[[#This Row],[all fluxes from min_flux_sum]]," ",,,,"")</f>
        <v>PROSYN-rt7114_m</v>
      </c>
      <c r="C1437" s="1">
        <f>_xlfn.NUMBERVALUE(IFERROR(_xlfn.TEXTAFTER(Table3[[#This Row],[all fluxes from min_flux_sum]]," ",-1,,,""),""))</f>
        <v>1.075097021E-9</v>
      </c>
    </row>
    <row r="1438" spans="1:3">
      <c r="A1438" s="1" t="s">
        <v>11496</v>
      </c>
      <c r="B1438" s="1" t="str">
        <f>_xlfn.TEXTBEFORE(Table3[[#This Row],[all fluxes from min_flux_sum]]," ",,,,"")</f>
        <v>PROSYN-rt7115</v>
      </c>
      <c r="C1438" s="1">
        <f>_xlfn.NUMBERVALUE(IFERROR(_xlfn.TEXTAFTER(Table3[[#This Row],[all fluxes from min_flux_sum]]," ",-1,,,""),""))</f>
        <v>6.0399538899999998E-10</v>
      </c>
    </row>
    <row r="1439" spans="1:3">
      <c r="A1439" s="1" t="s">
        <v>11497</v>
      </c>
      <c r="B1439" s="1" t="str">
        <f>_xlfn.TEXTBEFORE(Table3[[#This Row],[all fluxes from min_flux_sum]]," ",,,,"")</f>
        <v>PROSYN-rt7120</v>
      </c>
      <c r="C1439" s="1">
        <f>_xlfn.NUMBERVALUE(IFERROR(_xlfn.TEXTAFTER(Table3[[#This Row],[all fluxes from min_flux_sum]]," ",-1,,,""),""))</f>
        <v>5.4628767050000002E-9</v>
      </c>
    </row>
    <row r="1440" spans="1:3">
      <c r="A1440" s="1" t="s">
        <v>11498</v>
      </c>
      <c r="B1440" s="1" t="str">
        <f>_xlfn.TEXTBEFORE(Table3[[#This Row],[all fluxes from min_flux_sum]]," ",,,,"")</f>
        <v>PROSYN-rt7128_c</v>
      </c>
      <c r="C1440" s="1">
        <f>_xlfn.NUMBERVALUE(IFERROR(_xlfn.TEXTAFTER(Table3[[#This Row],[all fluxes from min_flux_sum]]," ",-1,,,""),""))</f>
        <v>2.7195785830000002E-9</v>
      </c>
    </row>
    <row r="1441" spans="1:3">
      <c r="A1441" s="1" t="s">
        <v>11499</v>
      </c>
      <c r="B1441" s="1" t="str">
        <f>_xlfn.TEXTBEFORE(Table3[[#This Row],[all fluxes from min_flux_sum]]," ",,,,"")</f>
        <v>PROSYN-rt7128_m</v>
      </c>
      <c r="C1441" s="1">
        <f>_xlfn.NUMBERVALUE(IFERROR(_xlfn.TEXTAFTER(Table3[[#This Row],[all fluxes from min_flux_sum]]," ",-1,,,""),""))</f>
        <v>2.7195785830000002E-9</v>
      </c>
    </row>
    <row r="1442" spans="1:3">
      <c r="A1442" s="1" t="s">
        <v>11500</v>
      </c>
      <c r="B1442" s="1" t="str">
        <f>_xlfn.TEXTBEFORE(Table3[[#This Row],[all fluxes from min_flux_sum]]," ",,,,"")</f>
        <v>PROSYN-rt7131</v>
      </c>
      <c r="C1442" s="1">
        <f>_xlfn.NUMBERVALUE(IFERROR(_xlfn.TEXTAFTER(Table3[[#This Row],[all fluxes from min_flux_sum]]," ",-1,,,""),""))</f>
        <v>2.8009259499999999E-10</v>
      </c>
    </row>
    <row r="1443" spans="1:3">
      <c r="A1443" s="1" t="s">
        <v>11501</v>
      </c>
      <c r="B1443" s="1" t="str">
        <f>_xlfn.TEXTBEFORE(Table3[[#This Row],[all fluxes from min_flux_sum]]," ",,,,"")</f>
        <v>PROSYN-rt7136</v>
      </c>
      <c r="C1443" s="1">
        <f>_xlfn.NUMBERVALUE(IFERROR(_xlfn.TEXTAFTER(Table3[[#This Row],[all fluxes from min_flux_sum]]," ",-1,,,""),""))</f>
        <v>2.493935345E-9</v>
      </c>
    </row>
    <row r="1444" spans="1:3">
      <c r="A1444" s="1" t="s">
        <v>11502</v>
      </c>
      <c r="B1444" s="1" t="str">
        <f>_xlfn.TEXTBEFORE(Table3[[#This Row],[all fluxes from min_flux_sum]]," ",,,,"")</f>
        <v>PROSYN-rt7138</v>
      </c>
      <c r="C1444" s="1">
        <f>_xlfn.NUMBERVALUE(IFERROR(_xlfn.TEXTAFTER(Table3[[#This Row],[all fluxes from min_flux_sum]]," ",-1,,,""),""))</f>
        <v>1.52773849999999E-11</v>
      </c>
    </row>
    <row r="1445" spans="1:3">
      <c r="A1445" s="1" t="s">
        <v>11503</v>
      </c>
      <c r="B1445" s="1" t="str">
        <f>_xlfn.TEXTBEFORE(Table3[[#This Row],[all fluxes from min_flux_sum]]," ",,,,"")</f>
        <v>PROSYN-rt7150</v>
      </c>
      <c r="C1445" s="1">
        <f>_xlfn.NUMBERVALUE(IFERROR(_xlfn.TEXTAFTER(Table3[[#This Row],[all fluxes from min_flux_sum]]," ",-1,,,""),""))</f>
        <v>2.21607083E-10</v>
      </c>
    </row>
    <row r="1446" spans="1:3">
      <c r="A1446" s="1" t="s">
        <v>11504</v>
      </c>
      <c r="B1446" s="1" t="str">
        <f>_xlfn.TEXTBEFORE(Table3[[#This Row],[all fluxes from min_flux_sum]]," ",,,,"")</f>
        <v>PROSYN-rt7165</v>
      </c>
      <c r="C1446" s="1">
        <f>_xlfn.NUMBERVALUE(IFERROR(_xlfn.TEXTAFTER(Table3[[#This Row],[all fluxes from min_flux_sum]]," ",-1,,,""),""))</f>
        <v>1.03960653E-10</v>
      </c>
    </row>
    <row r="1447" spans="1:3">
      <c r="A1447" s="1" t="s">
        <v>11505</v>
      </c>
      <c r="B1447" s="1" t="str">
        <f>_xlfn.TEXTBEFORE(Table3[[#This Row],[all fluxes from min_flux_sum]]," ",,,,"")</f>
        <v>PROSYN-rt7177_c</v>
      </c>
      <c r="C1447" s="1">
        <f>_xlfn.NUMBERVALUE(IFERROR(_xlfn.TEXTAFTER(Table3[[#This Row],[all fluxes from min_flux_sum]]," ",-1,,,""),""))</f>
        <v>4.2850629999999996E-12</v>
      </c>
    </row>
    <row r="1448" spans="1:3">
      <c r="A1448" s="1" t="s">
        <v>11506</v>
      </c>
      <c r="B1448" s="1" t="str">
        <f>_xlfn.TEXTBEFORE(Table3[[#This Row],[all fluxes from min_flux_sum]]," ",,,,"")</f>
        <v>PROSYN-rt7177_en</v>
      </c>
      <c r="C1448" s="1">
        <f>_xlfn.NUMBERVALUE(IFERROR(_xlfn.TEXTAFTER(Table3[[#This Row],[all fluxes from min_flux_sum]]," ",-1,,,""),""))</f>
        <v>4.2850629999999996E-12</v>
      </c>
    </row>
    <row r="1449" spans="1:3">
      <c r="A1449" s="1" t="s">
        <v>11507</v>
      </c>
      <c r="B1449" s="1" t="str">
        <f>_xlfn.TEXTBEFORE(Table3[[#This Row],[all fluxes from min_flux_sum]]," ",,,,"")</f>
        <v>PROSYN-rt7188</v>
      </c>
      <c r="C1449" s="1">
        <f>_xlfn.NUMBERVALUE(IFERROR(_xlfn.TEXTAFTER(Table3[[#This Row],[all fluxes from min_flux_sum]]," ",-1,,,""),""))</f>
        <v>1.2353752699999999E-10</v>
      </c>
    </row>
    <row r="1450" spans="1:3">
      <c r="A1450" s="1" t="s">
        <v>11508</v>
      </c>
      <c r="B1450" s="1" t="str">
        <f>_xlfn.TEXTBEFORE(Table3[[#This Row],[all fluxes from min_flux_sum]]," ",,,,"")</f>
        <v>PROSYN-rt7201</v>
      </c>
      <c r="C1450" s="1">
        <f>_xlfn.NUMBERVALUE(IFERROR(_xlfn.TEXTAFTER(Table3[[#This Row],[all fluxes from min_flux_sum]]," ",-1,,,""),""))</f>
        <v>2.16318464E-10</v>
      </c>
    </row>
    <row r="1451" spans="1:3">
      <c r="A1451" s="1" t="s">
        <v>11509</v>
      </c>
      <c r="B1451" s="1" t="str">
        <f>_xlfn.TEXTBEFORE(Table3[[#This Row],[all fluxes from min_flux_sum]]," ",,,,"")</f>
        <v>PROSYN-rt7207_l</v>
      </c>
      <c r="C1451" s="1">
        <f>_xlfn.NUMBERVALUE(IFERROR(_xlfn.TEXTAFTER(Table3[[#This Row],[all fluxes from min_flux_sum]]," ",-1,,,""),""))</f>
        <v>1.1708854E-11</v>
      </c>
    </row>
    <row r="1452" spans="1:3">
      <c r="A1452" s="1" t="s">
        <v>11510</v>
      </c>
      <c r="B1452" s="1" t="str">
        <f>_xlfn.TEXTBEFORE(Table3[[#This Row],[all fluxes from min_flux_sum]]," ",,,,"")</f>
        <v>PROSYN-rt7207_m</v>
      </c>
      <c r="C1452" s="1">
        <f>_xlfn.NUMBERVALUE(IFERROR(_xlfn.TEXTAFTER(Table3[[#This Row],[all fluxes from min_flux_sum]]," ",-1,,,""),""))</f>
        <v>1.1708854E-11</v>
      </c>
    </row>
    <row r="1453" spans="1:3">
      <c r="A1453" s="1" t="s">
        <v>11511</v>
      </c>
      <c r="B1453" s="1" t="str">
        <f>_xlfn.TEXTBEFORE(Table3[[#This Row],[all fluxes from min_flux_sum]]," ",,,,"")</f>
        <v>PROSYN-rt7207_rm</v>
      </c>
      <c r="C1453" s="1">
        <f>_xlfn.NUMBERVALUE(IFERROR(_xlfn.TEXTAFTER(Table3[[#This Row],[all fluxes from min_flux_sum]]," ",-1,,,""),""))</f>
        <v>1.1708854E-11</v>
      </c>
    </row>
    <row r="1454" spans="1:3">
      <c r="A1454" s="1" t="s">
        <v>11512</v>
      </c>
      <c r="B1454" s="1" t="str">
        <f>_xlfn.TEXTBEFORE(Table3[[#This Row],[all fluxes from min_flux_sum]]," ",,,,"")</f>
        <v>PROSYN-rt7217</v>
      </c>
      <c r="C1454" s="1">
        <f>_xlfn.NUMBERVALUE(IFERROR(_xlfn.TEXTAFTER(Table3[[#This Row],[all fluxes from min_flux_sum]]," ",-1,,,""),""))</f>
        <v>1.8084265799999999E-10</v>
      </c>
    </row>
    <row r="1455" spans="1:3">
      <c r="A1455" s="1" t="s">
        <v>11513</v>
      </c>
      <c r="B1455" s="1" t="str">
        <f>_xlfn.TEXTBEFORE(Table3[[#This Row],[all fluxes from min_flux_sum]]," ",,,,"")</f>
        <v>PROSYN-rt7221</v>
      </c>
      <c r="C1455" s="1">
        <f>_xlfn.NUMBERVALUE(IFERROR(_xlfn.TEXTAFTER(Table3[[#This Row],[all fluxes from min_flux_sum]]," ",-1,,,""),""))</f>
        <v>2.0298233094999899E-8</v>
      </c>
    </row>
    <row r="1456" spans="1:3">
      <c r="A1456" s="1" t="s">
        <v>11514</v>
      </c>
      <c r="B1456" s="1" t="str">
        <f>_xlfn.TEXTBEFORE(Table3[[#This Row],[all fluxes from min_flux_sum]]," ",,,,"")</f>
        <v>PROSYN-rt7226</v>
      </c>
      <c r="C1456" s="1">
        <f>_xlfn.NUMBERVALUE(IFERROR(_xlfn.TEXTAFTER(Table3[[#This Row],[all fluxes from min_flux_sum]]," ",-1,,,""),""))</f>
        <v>6.2119532000000002E-11</v>
      </c>
    </row>
    <row r="1457" spans="1:3">
      <c r="A1457" s="1" t="s">
        <v>11515</v>
      </c>
      <c r="B1457" s="1" t="str">
        <f>_xlfn.TEXTBEFORE(Table3[[#This Row],[all fluxes from min_flux_sum]]," ",,,,"")</f>
        <v>PROSYN-rt7263_c</v>
      </c>
      <c r="C1457" s="1">
        <f>_xlfn.NUMBERVALUE(IFERROR(_xlfn.TEXTAFTER(Table3[[#This Row],[all fluxes from min_flux_sum]]," ",-1,,,""),""))</f>
        <v>3.870566398E-9</v>
      </c>
    </row>
    <row r="1458" spans="1:3">
      <c r="A1458" s="1" t="s">
        <v>11516</v>
      </c>
      <c r="B1458" s="1" t="str">
        <f>_xlfn.TEXTBEFORE(Table3[[#This Row],[all fluxes from min_flux_sum]]," ",,,,"")</f>
        <v>PROSYN-rt7263_x</v>
      </c>
      <c r="C1458" s="1">
        <f>_xlfn.NUMBERVALUE(IFERROR(_xlfn.TEXTAFTER(Table3[[#This Row],[all fluxes from min_flux_sum]]," ",-1,,,""),""))</f>
        <v>3.870566398E-9</v>
      </c>
    </row>
    <row r="1459" spans="1:3">
      <c r="A1459" s="1" t="s">
        <v>11517</v>
      </c>
      <c r="B1459" s="1" t="str">
        <f>_xlfn.TEXTBEFORE(Table3[[#This Row],[all fluxes from min_flux_sum]]," ",,,,"")</f>
        <v>PROSYN-rt7295</v>
      </c>
      <c r="C1459" s="1">
        <f>_xlfn.NUMBERVALUE(IFERROR(_xlfn.TEXTAFTER(Table3[[#This Row],[all fluxes from min_flux_sum]]," ",-1,,,""),""))</f>
        <v>3.6438540999999997E-11</v>
      </c>
    </row>
    <row r="1460" spans="1:3">
      <c r="A1460" s="1" t="s">
        <v>11518</v>
      </c>
      <c r="B1460" s="1" t="str">
        <f>_xlfn.TEXTBEFORE(Table3[[#This Row],[all fluxes from min_flux_sum]]," ",,,,"")</f>
        <v>PROSYN-rt7311</v>
      </c>
      <c r="C1460" s="1">
        <f>_xlfn.NUMBERVALUE(IFERROR(_xlfn.TEXTAFTER(Table3[[#This Row],[all fluxes from min_flux_sum]]," ",-1,,,""),""))</f>
        <v>2.4784310295999999E-8</v>
      </c>
    </row>
    <row r="1461" spans="1:3">
      <c r="A1461" s="1" t="s">
        <v>11519</v>
      </c>
      <c r="B1461" s="1" t="str">
        <f>_xlfn.TEXTBEFORE(Table3[[#This Row],[all fluxes from min_flux_sum]]," ",,,,"")</f>
        <v>PROSYN-rt7313</v>
      </c>
      <c r="C1461" s="1">
        <f>_xlfn.NUMBERVALUE(IFERROR(_xlfn.TEXTAFTER(Table3[[#This Row],[all fluxes from min_flux_sum]]," ",-1,,,""),""))</f>
        <v>3.1321076109999999E-9</v>
      </c>
    </row>
    <row r="1462" spans="1:3">
      <c r="A1462" s="1" t="s">
        <v>11520</v>
      </c>
      <c r="B1462" s="1" t="str">
        <f>_xlfn.TEXTBEFORE(Table3[[#This Row],[all fluxes from min_flux_sum]]," ",,,,"")</f>
        <v>PROSYN-rt7317</v>
      </c>
      <c r="C1462" s="1">
        <f>_xlfn.NUMBERVALUE(IFERROR(_xlfn.TEXTAFTER(Table3[[#This Row],[all fluxes from min_flux_sum]]," ",-1,,,""),""))</f>
        <v>3.0288541840000001E-9</v>
      </c>
    </row>
    <row r="1463" spans="1:3">
      <c r="A1463" s="1" t="s">
        <v>11521</v>
      </c>
      <c r="B1463" s="1" t="str">
        <f>_xlfn.TEXTBEFORE(Table3[[#This Row],[all fluxes from min_flux_sum]]," ",,,,"")</f>
        <v>PROSYN-rt7325</v>
      </c>
      <c r="C1463" s="1">
        <f>_xlfn.NUMBERVALUE(IFERROR(_xlfn.TEXTAFTER(Table3[[#This Row],[all fluxes from min_flux_sum]]," ",-1,,,""),""))</f>
        <v>3.8036179999999997E-11</v>
      </c>
    </row>
    <row r="1464" spans="1:3">
      <c r="A1464" s="1" t="s">
        <v>11522</v>
      </c>
      <c r="B1464" s="1" t="str">
        <f>_xlfn.TEXTBEFORE(Table3[[#This Row],[all fluxes from min_flux_sum]]," ",,,,"")</f>
        <v>PROSYN-rt7326</v>
      </c>
      <c r="C1464" s="1">
        <f>_xlfn.NUMBERVALUE(IFERROR(_xlfn.TEXTAFTER(Table3[[#This Row],[all fluxes from min_flux_sum]]," ",-1,,,""),""))</f>
        <v>1.2136121E-11</v>
      </c>
    </row>
    <row r="1465" spans="1:3">
      <c r="A1465" s="1" t="s">
        <v>11523</v>
      </c>
      <c r="B1465" s="1" t="str">
        <f>_xlfn.TEXTBEFORE(Table3[[#This Row],[all fluxes from min_flux_sum]]," ",,,,"")</f>
        <v>PROSYN-rt7344</v>
      </c>
      <c r="C1465" s="1">
        <f>_xlfn.NUMBERVALUE(IFERROR(_xlfn.TEXTAFTER(Table3[[#This Row],[all fluxes from min_flux_sum]]," ",-1,,,""),""))</f>
        <v>1.08125477E-10</v>
      </c>
    </row>
    <row r="1466" spans="1:3">
      <c r="A1466" s="1" t="s">
        <v>11524</v>
      </c>
      <c r="B1466" s="1" t="str">
        <f>_xlfn.TEXTBEFORE(Table3[[#This Row],[all fluxes from min_flux_sum]]," ",,,,"")</f>
        <v>PROSYN-rt7345</v>
      </c>
      <c r="C1466" s="1">
        <f>_xlfn.NUMBERVALUE(IFERROR(_xlfn.TEXTAFTER(Table3[[#This Row],[all fluxes from min_flux_sum]]," ",-1,,,""),""))</f>
        <v>6.8050387800000001E-10</v>
      </c>
    </row>
    <row r="1467" spans="1:3">
      <c r="A1467" s="1" t="s">
        <v>11525</v>
      </c>
      <c r="B1467" s="1" t="str">
        <f>_xlfn.TEXTBEFORE(Table3[[#This Row],[all fluxes from min_flux_sum]]," ",,,,"")</f>
        <v>PROSYN-rt7353</v>
      </c>
      <c r="C1467" s="1">
        <f>_xlfn.NUMBERVALUE(IFERROR(_xlfn.TEXTAFTER(Table3[[#This Row],[all fluxes from min_flux_sum]]," ",-1,,,""),""))</f>
        <v>9.9559912169999997E-9</v>
      </c>
    </row>
    <row r="1468" spans="1:3">
      <c r="A1468" s="1" t="s">
        <v>11526</v>
      </c>
      <c r="B1468" s="1" t="str">
        <f>_xlfn.TEXTBEFORE(Table3[[#This Row],[all fluxes from min_flux_sum]]," ",,,,"")</f>
        <v>PROSYN-rt7368</v>
      </c>
      <c r="C1468" s="1">
        <f>_xlfn.NUMBERVALUE(IFERROR(_xlfn.TEXTAFTER(Table3[[#This Row],[all fluxes from min_flux_sum]]," ",-1,,,""),""))</f>
        <v>7.0320049999999999E-11</v>
      </c>
    </row>
    <row r="1469" spans="1:3">
      <c r="A1469" s="1" t="s">
        <v>11527</v>
      </c>
      <c r="B1469" s="1" t="str">
        <f>_xlfn.TEXTBEFORE(Table3[[#This Row],[all fluxes from min_flux_sum]]," ",,,,"")</f>
        <v>PROSYN-rt7376</v>
      </c>
      <c r="C1469" s="1">
        <f>_xlfn.NUMBERVALUE(IFERROR(_xlfn.TEXTAFTER(Table3[[#This Row],[all fluxes from min_flux_sum]]," ",-1,,,""),""))</f>
        <v>1.0366125549999999E-9</v>
      </c>
    </row>
    <row r="1470" spans="1:3">
      <c r="A1470" s="1" t="s">
        <v>11528</v>
      </c>
      <c r="B1470" s="1" t="str">
        <f>_xlfn.TEXTBEFORE(Table3[[#This Row],[all fluxes from min_flux_sum]]," ",,,,"")</f>
        <v>PROSYN-rt7380</v>
      </c>
      <c r="C1470" s="1">
        <f>_xlfn.NUMBERVALUE(IFERROR(_xlfn.TEXTAFTER(Table3[[#This Row],[all fluxes from min_flux_sum]]," ",-1,,,""),""))</f>
        <v>5.4185099000000001E-10</v>
      </c>
    </row>
    <row r="1471" spans="1:3">
      <c r="A1471" s="1" t="s">
        <v>11529</v>
      </c>
      <c r="B1471" s="1" t="str">
        <f>_xlfn.TEXTBEFORE(Table3[[#This Row],[all fluxes from min_flux_sum]]," ",,,,"")</f>
        <v>PROSYN-rt7383</v>
      </c>
      <c r="C1471" s="1">
        <f>_xlfn.NUMBERVALUE(IFERROR(_xlfn.TEXTAFTER(Table3[[#This Row],[all fluxes from min_flux_sum]]," ",-1,,,""),""))</f>
        <v>5.5310214000000002E-11</v>
      </c>
    </row>
    <row r="1472" spans="1:3">
      <c r="A1472" s="1" t="s">
        <v>11530</v>
      </c>
      <c r="B1472" s="1" t="str">
        <f>_xlfn.TEXTBEFORE(Table3[[#This Row],[all fluxes from min_flux_sum]]," ",,,,"")</f>
        <v>PROSYN-rt7388</v>
      </c>
      <c r="C1472" s="1">
        <f>_xlfn.NUMBERVALUE(IFERROR(_xlfn.TEXTAFTER(Table3[[#This Row],[all fluxes from min_flux_sum]]," ",-1,,,""),""))</f>
        <v>3.305891383E-9</v>
      </c>
    </row>
    <row r="1473" spans="1:3">
      <c r="A1473" s="1" t="s">
        <v>11531</v>
      </c>
      <c r="B1473" s="1" t="str">
        <f>_xlfn.TEXTBEFORE(Table3[[#This Row],[all fluxes from min_flux_sum]]," ",,,,"")</f>
        <v>PROSYN-rt7390</v>
      </c>
      <c r="C1473" s="1">
        <f>_xlfn.NUMBERVALUE(IFERROR(_xlfn.TEXTAFTER(Table3[[#This Row],[all fluxes from min_flux_sum]]," ",-1,,,""),""))</f>
        <v>1.5607899179999999E-9</v>
      </c>
    </row>
    <row r="1474" spans="1:3">
      <c r="A1474" s="1" t="s">
        <v>11532</v>
      </c>
      <c r="B1474" s="1" t="str">
        <f>_xlfn.TEXTBEFORE(Table3[[#This Row],[all fluxes from min_flux_sum]]," ",,,,"")</f>
        <v>PROSYN-rt7391</v>
      </c>
      <c r="C1474" s="1">
        <f>_xlfn.NUMBERVALUE(IFERROR(_xlfn.TEXTAFTER(Table3[[#This Row],[all fluxes from min_flux_sum]]," ",-1,,,""),""))</f>
        <v>2.3730103500000001E-10</v>
      </c>
    </row>
    <row r="1475" spans="1:3">
      <c r="A1475" s="1" t="s">
        <v>11533</v>
      </c>
      <c r="B1475" s="1" t="str">
        <f>_xlfn.TEXTBEFORE(Table3[[#This Row],[all fluxes from min_flux_sum]]," ",,,,"")</f>
        <v>PROSYN-rt7394</v>
      </c>
      <c r="C1475" s="1">
        <f>_xlfn.NUMBERVALUE(IFERROR(_xlfn.TEXTAFTER(Table3[[#This Row],[all fluxes from min_flux_sum]]," ",-1,,,""),""))</f>
        <v>3.4482460000000001E-12</v>
      </c>
    </row>
    <row r="1476" spans="1:3">
      <c r="A1476" s="1" t="s">
        <v>11534</v>
      </c>
      <c r="B1476" s="1" t="str">
        <f>_xlfn.TEXTBEFORE(Table3[[#This Row],[all fluxes from min_flux_sum]]," ",,,,"")</f>
        <v>PROSYN-rt7405</v>
      </c>
      <c r="C1476" s="1">
        <f>_xlfn.NUMBERVALUE(IFERROR(_xlfn.TEXTAFTER(Table3[[#This Row],[all fluxes from min_flux_sum]]," ",-1,,,""),""))</f>
        <v>6.2649198000000001E-10</v>
      </c>
    </row>
    <row r="1477" spans="1:3">
      <c r="A1477" s="1" t="s">
        <v>11535</v>
      </c>
      <c r="B1477" s="1" t="str">
        <f>_xlfn.TEXTBEFORE(Table3[[#This Row],[all fluxes from min_flux_sum]]," ",,,,"")</f>
        <v>PROSYN-rt7415_m</v>
      </c>
      <c r="C1477" s="1">
        <f>_xlfn.NUMBERVALUE(IFERROR(_xlfn.TEXTAFTER(Table3[[#This Row],[all fluxes from min_flux_sum]]," ",-1,,,""),""))</f>
        <v>1.73177873E-10</v>
      </c>
    </row>
    <row r="1478" spans="1:3">
      <c r="A1478" s="1" t="s">
        <v>11536</v>
      </c>
      <c r="B1478" s="1" t="str">
        <f>_xlfn.TEXTBEFORE(Table3[[#This Row],[all fluxes from min_flux_sum]]," ",,,,"")</f>
        <v>PROSYN-rt7415_x</v>
      </c>
      <c r="C1478" s="1">
        <f>_xlfn.NUMBERVALUE(IFERROR(_xlfn.TEXTAFTER(Table3[[#This Row],[all fluxes from min_flux_sum]]," ",-1,,,""),""))</f>
        <v>1.73177873E-10</v>
      </c>
    </row>
    <row r="1479" spans="1:3">
      <c r="A1479" s="1" t="s">
        <v>11537</v>
      </c>
      <c r="B1479" s="1" t="str">
        <f>_xlfn.TEXTBEFORE(Table3[[#This Row],[all fluxes from min_flux_sum]]," ",,,,"")</f>
        <v>PROSYN-rt7423</v>
      </c>
      <c r="C1479" s="1">
        <f>_xlfn.NUMBERVALUE(IFERROR(_xlfn.TEXTAFTER(Table3[[#This Row],[all fluxes from min_flux_sum]]," ",-1,,,""),""))</f>
        <v>3.80364536E-10</v>
      </c>
    </row>
    <row r="1480" spans="1:3">
      <c r="A1480" s="1" t="s">
        <v>11538</v>
      </c>
      <c r="B1480" s="1" t="str">
        <f>_xlfn.TEXTBEFORE(Table3[[#This Row],[all fluxes from min_flux_sum]]," ",,,,"")</f>
        <v>PROSYN-rt7437</v>
      </c>
      <c r="C1480" s="1">
        <f>_xlfn.NUMBERVALUE(IFERROR(_xlfn.TEXTAFTER(Table3[[#This Row],[all fluxes from min_flux_sum]]," ",-1,,,""),""))</f>
        <v>2.6383677040000001E-9</v>
      </c>
    </row>
    <row r="1481" spans="1:3">
      <c r="A1481" s="1" t="s">
        <v>11539</v>
      </c>
      <c r="B1481" s="1" t="str">
        <f>_xlfn.TEXTBEFORE(Table3[[#This Row],[all fluxes from min_flux_sum]]," ",,,,"")</f>
        <v>PROSYN-rt7438</v>
      </c>
      <c r="C1481" s="1">
        <f>_xlfn.NUMBERVALUE(IFERROR(_xlfn.TEXTAFTER(Table3[[#This Row],[all fluxes from min_flux_sum]]," ",-1,,,""),""))</f>
        <v>2.9091424999999998E-11</v>
      </c>
    </row>
    <row r="1482" spans="1:3">
      <c r="A1482" s="1" t="s">
        <v>11540</v>
      </c>
      <c r="B1482" s="1" t="str">
        <f>_xlfn.TEXTBEFORE(Table3[[#This Row],[all fluxes from min_flux_sum]]," ",,,,"")</f>
        <v>PROSYN-rt7460</v>
      </c>
      <c r="C1482" s="1">
        <f>_xlfn.NUMBERVALUE(IFERROR(_xlfn.TEXTAFTER(Table3[[#This Row],[all fluxes from min_flux_sum]]," ",-1,,,""),""))</f>
        <v>1.2321399999999999E-10</v>
      </c>
    </row>
    <row r="1483" spans="1:3">
      <c r="A1483" s="1" t="s">
        <v>11541</v>
      </c>
      <c r="B1483" s="1" t="str">
        <f>_xlfn.TEXTBEFORE(Table3[[#This Row],[all fluxes from min_flux_sum]]," ",,,,"")</f>
        <v>PROSYN-rt7461</v>
      </c>
      <c r="C1483" s="1">
        <f>_xlfn.NUMBERVALUE(IFERROR(_xlfn.TEXTAFTER(Table3[[#This Row],[all fluxes from min_flux_sum]]," ",-1,,,""),""))</f>
        <v>6.8524341599999996E-10</v>
      </c>
    </row>
    <row r="1484" spans="1:3">
      <c r="A1484" s="1" t="s">
        <v>11542</v>
      </c>
      <c r="B1484" s="1" t="str">
        <f>_xlfn.TEXTBEFORE(Table3[[#This Row],[all fluxes from min_flux_sum]]," ",,,,"")</f>
        <v>PROSYN-rt7471</v>
      </c>
      <c r="C1484" s="1">
        <f>_xlfn.NUMBERVALUE(IFERROR(_xlfn.TEXTAFTER(Table3[[#This Row],[all fluxes from min_flux_sum]]," ",-1,,,""),""))</f>
        <v>1.7271401499999999E-10</v>
      </c>
    </row>
    <row r="1485" spans="1:3">
      <c r="A1485" s="1" t="s">
        <v>11543</v>
      </c>
      <c r="B1485" s="1" t="str">
        <f>_xlfn.TEXTBEFORE(Table3[[#This Row],[all fluxes from min_flux_sum]]," ",,,,"")</f>
        <v>PROSYN-rt7477</v>
      </c>
      <c r="C1485" s="1">
        <f>_xlfn.NUMBERVALUE(IFERROR(_xlfn.TEXTAFTER(Table3[[#This Row],[all fluxes from min_flux_sum]]," ",-1,,,""),""))</f>
        <v>2.0310295799999999E-10</v>
      </c>
    </row>
    <row r="1486" spans="1:3">
      <c r="A1486" s="1" t="s">
        <v>11544</v>
      </c>
      <c r="B1486" s="1" t="str">
        <f>_xlfn.TEXTBEFORE(Table3[[#This Row],[all fluxes from min_flux_sum]]," ",,,,"")</f>
        <v>PROSYN-rt7480</v>
      </c>
      <c r="C1486" s="1">
        <f>_xlfn.NUMBERVALUE(IFERROR(_xlfn.TEXTAFTER(Table3[[#This Row],[all fluxes from min_flux_sum]]," ",-1,,,""),""))</f>
        <v>2.09866183E-9</v>
      </c>
    </row>
    <row r="1487" spans="1:3">
      <c r="A1487" s="1" t="s">
        <v>11545</v>
      </c>
      <c r="B1487" s="1" t="str">
        <f>_xlfn.TEXTBEFORE(Table3[[#This Row],[all fluxes from min_flux_sum]]," ",,,,"")</f>
        <v>PROSYN-rt7489_m</v>
      </c>
      <c r="C1487" s="1">
        <f>_xlfn.NUMBERVALUE(IFERROR(_xlfn.TEXTAFTER(Table3[[#This Row],[all fluxes from min_flux_sum]]," ",-1,,,""),""))</f>
        <v>1.1529046E-11</v>
      </c>
    </row>
    <row r="1488" spans="1:3">
      <c r="A1488" s="1" t="s">
        <v>11546</v>
      </c>
      <c r="B1488" s="1" t="str">
        <f>_xlfn.TEXTBEFORE(Table3[[#This Row],[all fluxes from min_flux_sum]]," ",,,,"")</f>
        <v>PROSYN-rt7489_r</v>
      </c>
      <c r="C1488" s="1">
        <f>_xlfn.NUMBERVALUE(IFERROR(_xlfn.TEXTAFTER(Table3[[#This Row],[all fluxes from min_flux_sum]]," ",-1,,,""),""))</f>
        <v>1.1529046E-11</v>
      </c>
    </row>
    <row r="1489" spans="1:3">
      <c r="A1489" s="1" t="s">
        <v>11547</v>
      </c>
      <c r="B1489" s="1" t="str">
        <f>_xlfn.TEXTBEFORE(Table3[[#This Row],[all fluxes from min_flux_sum]]," ",,,,"")</f>
        <v>PROSYN-rt7496</v>
      </c>
      <c r="C1489" s="1">
        <f>_xlfn.NUMBERVALUE(IFERROR(_xlfn.TEXTAFTER(Table3[[#This Row],[all fluxes from min_flux_sum]]," ",-1,,,""),""))</f>
        <v>2.1370508729999898E-9</v>
      </c>
    </row>
    <row r="1490" spans="1:3">
      <c r="A1490" s="1" t="s">
        <v>11548</v>
      </c>
      <c r="B1490" s="1" t="str">
        <f>_xlfn.TEXTBEFORE(Table3[[#This Row],[all fluxes from min_flux_sum]]," ",,,,"")</f>
        <v>PROSYN-rt7506</v>
      </c>
      <c r="C1490" s="1">
        <f>_xlfn.NUMBERVALUE(IFERROR(_xlfn.TEXTAFTER(Table3[[#This Row],[all fluxes from min_flux_sum]]," ",-1,,,""),""))</f>
        <v>4.2114237E-11</v>
      </c>
    </row>
    <row r="1491" spans="1:3">
      <c r="A1491" s="1" t="s">
        <v>11549</v>
      </c>
      <c r="B1491" s="1" t="str">
        <f>_xlfn.TEXTBEFORE(Table3[[#This Row],[all fluxes from min_flux_sum]]," ",,,,"")</f>
        <v>PROSYN-rt7511</v>
      </c>
      <c r="C1491" s="1">
        <f>_xlfn.NUMBERVALUE(IFERROR(_xlfn.TEXTAFTER(Table3[[#This Row],[all fluxes from min_flux_sum]]," ",-1,,,""),""))</f>
        <v>1.2834412737999999E-8</v>
      </c>
    </row>
    <row r="1492" spans="1:3">
      <c r="A1492" s="1" t="s">
        <v>11550</v>
      </c>
      <c r="B1492" s="1" t="str">
        <f>_xlfn.TEXTBEFORE(Table3[[#This Row],[all fluxes from min_flux_sum]]," ",,,,"")</f>
        <v>PROSYN-rt7537</v>
      </c>
      <c r="C1492" s="1">
        <f>_xlfn.NUMBERVALUE(IFERROR(_xlfn.TEXTAFTER(Table3[[#This Row],[all fluxes from min_flux_sum]]," ",-1,,,""),""))</f>
        <v>5.3568610999999998E-10</v>
      </c>
    </row>
    <row r="1493" spans="1:3">
      <c r="A1493" s="1" t="s">
        <v>11551</v>
      </c>
      <c r="B1493" s="1" t="str">
        <f>_xlfn.TEXTBEFORE(Table3[[#This Row],[all fluxes from min_flux_sum]]," ",,,,"")</f>
        <v>PROSYN-rt7540_c</v>
      </c>
      <c r="C1493" s="1">
        <f>_xlfn.NUMBERVALUE(IFERROR(_xlfn.TEXTAFTER(Table3[[#This Row],[all fluxes from min_flux_sum]]," ",-1,,,""),""))</f>
        <v>3.50176807E-10</v>
      </c>
    </row>
    <row r="1494" spans="1:3">
      <c r="A1494" s="1" t="s">
        <v>11552</v>
      </c>
      <c r="B1494" s="1" t="str">
        <f>_xlfn.TEXTBEFORE(Table3[[#This Row],[all fluxes from min_flux_sum]]," ",,,,"")</f>
        <v>PROSYN-rt7540_m</v>
      </c>
      <c r="C1494" s="1">
        <f>_xlfn.NUMBERVALUE(IFERROR(_xlfn.TEXTAFTER(Table3[[#This Row],[all fluxes from min_flux_sum]]," ",-1,,,""),""))</f>
        <v>3.50176807E-10</v>
      </c>
    </row>
    <row r="1495" spans="1:3">
      <c r="A1495" s="1" t="s">
        <v>11553</v>
      </c>
      <c r="B1495" s="1" t="str">
        <f>_xlfn.TEXTBEFORE(Table3[[#This Row],[all fluxes from min_flux_sum]]," ",,,,"")</f>
        <v>PROSYN-rt7571</v>
      </c>
      <c r="C1495" s="1">
        <f>_xlfn.NUMBERVALUE(IFERROR(_xlfn.TEXTAFTER(Table3[[#This Row],[all fluxes from min_flux_sum]]," ",-1,,,""),""))</f>
        <v>2.0285687199999999E-10</v>
      </c>
    </row>
    <row r="1496" spans="1:3">
      <c r="A1496" s="1" t="s">
        <v>11554</v>
      </c>
      <c r="B1496" s="1" t="str">
        <f>_xlfn.TEXTBEFORE(Table3[[#This Row],[all fluxes from min_flux_sum]]," ",,,,"")</f>
        <v>PROSYN-rt7574</v>
      </c>
      <c r="C1496" s="1">
        <f>_xlfn.NUMBERVALUE(IFERROR(_xlfn.TEXTAFTER(Table3[[#This Row],[all fluxes from min_flux_sum]]," ",-1,,,""),""))</f>
        <v>2.1407817E-11</v>
      </c>
    </row>
    <row r="1497" spans="1:3">
      <c r="A1497" s="1" t="s">
        <v>11555</v>
      </c>
      <c r="B1497" s="1" t="str">
        <f>_xlfn.TEXTBEFORE(Table3[[#This Row],[all fluxes from min_flux_sum]]," ",,,,"")</f>
        <v>PROSYN-rt7579</v>
      </c>
      <c r="C1497" s="1">
        <f>_xlfn.NUMBERVALUE(IFERROR(_xlfn.TEXTAFTER(Table3[[#This Row],[all fluxes from min_flux_sum]]," ",-1,,,""),""))</f>
        <v>1.9857869900000001E-9</v>
      </c>
    </row>
    <row r="1498" spans="1:3">
      <c r="A1498" s="1" t="s">
        <v>11556</v>
      </c>
      <c r="B1498" s="1" t="str">
        <f>_xlfn.TEXTBEFORE(Table3[[#This Row],[all fluxes from min_flux_sum]]," ",,,,"")</f>
        <v>PROSYN-rt7589</v>
      </c>
      <c r="C1498" s="1">
        <f>_xlfn.NUMBERVALUE(IFERROR(_xlfn.TEXTAFTER(Table3[[#This Row],[all fluxes from min_flux_sum]]," ",-1,,,""),""))</f>
        <v>1.159856488E-9</v>
      </c>
    </row>
    <row r="1499" spans="1:3">
      <c r="A1499" s="1" t="s">
        <v>11557</v>
      </c>
      <c r="B1499" s="1" t="str">
        <f>_xlfn.TEXTBEFORE(Table3[[#This Row],[all fluxes from min_flux_sum]]," ",,,,"")</f>
        <v>PROSYN-rt7594</v>
      </c>
      <c r="C1499" s="1">
        <f>_xlfn.NUMBERVALUE(IFERROR(_xlfn.TEXTAFTER(Table3[[#This Row],[all fluxes from min_flux_sum]]," ",-1,,,""),""))</f>
        <v>2.6525671E-11</v>
      </c>
    </row>
    <row r="1500" spans="1:3">
      <c r="A1500" s="1" t="s">
        <v>11558</v>
      </c>
      <c r="B1500" s="1" t="str">
        <f>_xlfn.TEXTBEFORE(Table3[[#This Row],[all fluxes from min_flux_sum]]," ",,,,"")</f>
        <v>PROSYN-rt7595</v>
      </c>
      <c r="C1500" s="1">
        <f>_xlfn.NUMBERVALUE(IFERROR(_xlfn.TEXTAFTER(Table3[[#This Row],[all fluxes from min_flux_sum]]," ",-1,,,""),""))</f>
        <v>5.6612480100000003E-10</v>
      </c>
    </row>
    <row r="1501" spans="1:3">
      <c r="A1501" s="1" t="s">
        <v>11559</v>
      </c>
      <c r="B1501" s="1" t="str">
        <f>_xlfn.TEXTBEFORE(Table3[[#This Row],[all fluxes from min_flux_sum]]," ",,,,"")</f>
        <v>PROSYN-rt7599</v>
      </c>
      <c r="C1501" s="1">
        <f>_xlfn.NUMBERVALUE(IFERROR(_xlfn.TEXTAFTER(Table3[[#This Row],[all fluxes from min_flux_sum]]," ",-1,,,""),""))</f>
        <v>4.9796880669999996E-9</v>
      </c>
    </row>
    <row r="1502" spans="1:3">
      <c r="A1502" s="1" t="s">
        <v>11560</v>
      </c>
      <c r="B1502" s="1" t="str">
        <f>_xlfn.TEXTBEFORE(Table3[[#This Row],[all fluxes from min_flux_sum]]," ",,,,"")</f>
        <v>PROSYN-rt7605</v>
      </c>
      <c r="C1502" s="1">
        <f>_xlfn.NUMBERVALUE(IFERROR(_xlfn.TEXTAFTER(Table3[[#This Row],[all fluxes from min_flux_sum]]," ",-1,,,""),""))</f>
        <v>2.2863624659999998E-9</v>
      </c>
    </row>
    <row r="1503" spans="1:3">
      <c r="A1503" s="1" t="s">
        <v>11561</v>
      </c>
      <c r="B1503" s="1" t="str">
        <f>_xlfn.TEXTBEFORE(Table3[[#This Row],[all fluxes from min_flux_sum]]," ",,,,"")</f>
        <v>PROSYN-rt7614</v>
      </c>
      <c r="C1503" s="1">
        <f>_xlfn.NUMBERVALUE(IFERROR(_xlfn.TEXTAFTER(Table3[[#This Row],[all fluxes from min_flux_sum]]," ",-1,,,""),""))</f>
        <v>5.4099735000000001E-11</v>
      </c>
    </row>
    <row r="1504" spans="1:3">
      <c r="A1504" s="1" t="s">
        <v>11562</v>
      </c>
      <c r="B1504" s="1" t="str">
        <f>_xlfn.TEXTBEFORE(Table3[[#This Row],[all fluxes from min_flux_sum]]," ",,,,"")</f>
        <v>PROSYN-rt7616</v>
      </c>
      <c r="C1504" s="1">
        <f>_xlfn.NUMBERVALUE(IFERROR(_xlfn.TEXTAFTER(Table3[[#This Row],[all fluxes from min_flux_sum]]," ",-1,,,""),""))</f>
        <v>1.5855300900000001E-10</v>
      </c>
    </row>
    <row r="1505" spans="1:3">
      <c r="A1505" s="1" t="s">
        <v>11563</v>
      </c>
      <c r="B1505" s="1" t="str">
        <f>_xlfn.TEXTBEFORE(Table3[[#This Row],[all fluxes from min_flux_sum]]," ",,,,"")</f>
        <v>PROSYN-rt7626</v>
      </c>
      <c r="C1505" s="1">
        <f>_xlfn.NUMBERVALUE(IFERROR(_xlfn.TEXTAFTER(Table3[[#This Row],[all fluxes from min_flux_sum]]," ",-1,,,""),""))</f>
        <v>1.055816488E-9</v>
      </c>
    </row>
    <row r="1506" spans="1:3">
      <c r="A1506" s="1" t="s">
        <v>11564</v>
      </c>
      <c r="B1506" s="1" t="str">
        <f>_xlfn.TEXTBEFORE(Table3[[#This Row],[all fluxes from min_flux_sum]]," ",,,,"")</f>
        <v>PROSYN-rt7643</v>
      </c>
      <c r="C1506" s="1">
        <f>_xlfn.NUMBERVALUE(IFERROR(_xlfn.TEXTAFTER(Table3[[#This Row],[all fluxes from min_flux_sum]]," ",-1,,,""),""))</f>
        <v>1.8042891200000001E-10</v>
      </c>
    </row>
    <row r="1507" spans="1:3">
      <c r="A1507" s="1" t="s">
        <v>11565</v>
      </c>
      <c r="B1507" s="1" t="str">
        <f>_xlfn.TEXTBEFORE(Table3[[#This Row],[all fluxes from min_flux_sum]]," ",,,,"")</f>
        <v>PROSYN-rt7648</v>
      </c>
      <c r="C1507" s="1">
        <f>_xlfn.NUMBERVALUE(IFERROR(_xlfn.TEXTAFTER(Table3[[#This Row],[all fluxes from min_flux_sum]]," ",-1,,,""),""))</f>
        <v>1.5036758839999999E-9</v>
      </c>
    </row>
    <row r="1508" spans="1:3">
      <c r="A1508" s="1" t="s">
        <v>11566</v>
      </c>
      <c r="B1508" s="1" t="str">
        <f>_xlfn.TEXTBEFORE(Table3[[#This Row],[all fluxes from min_flux_sum]]," ",,,,"")</f>
        <v>PROSYN-rt7651_c</v>
      </c>
      <c r="C1508" s="1">
        <f>_xlfn.NUMBERVALUE(IFERROR(_xlfn.TEXTAFTER(Table3[[#This Row],[all fluxes from min_flux_sum]]," ",-1,,,""),""))</f>
        <v>1.4397752430000001E-9</v>
      </c>
    </row>
    <row r="1509" spans="1:3">
      <c r="A1509" s="1" t="s">
        <v>11567</v>
      </c>
      <c r="B1509" s="1" t="str">
        <f>_xlfn.TEXTBEFORE(Table3[[#This Row],[all fluxes from min_flux_sum]]," ",,,,"")</f>
        <v>PROSYN-rt7651_n</v>
      </c>
      <c r="C1509" s="1">
        <f>_xlfn.NUMBERVALUE(IFERROR(_xlfn.TEXTAFTER(Table3[[#This Row],[all fluxes from min_flux_sum]]," ",-1,,,""),""))</f>
        <v>1.4397752430000001E-9</v>
      </c>
    </row>
    <row r="1510" spans="1:3">
      <c r="A1510" s="1" t="s">
        <v>11568</v>
      </c>
      <c r="B1510" s="1" t="str">
        <f>_xlfn.TEXTBEFORE(Table3[[#This Row],[all fluxes from min_flux_sum]]," ",,,,"")</f>
        <v>PROSYN-rt7651_x</v>
      </c>
      <c r="C1510" s="1">
        <f>_xlfn.NUMBERVALUE(IFERROR(_xlfn.TEXTAFTER(Table3[[#This Row],[all fluxes from min_flux_sum]]," ",-1,,,""),""))</f>
        <v>1.4397752430000001E-9</v>
      </c>
    </row>
    <row r="1511" spans="1:3">
      <c r="A1511" s="1" t="s">
        <v>11569</v>
      </c>
      <c r="B1511" s="1" t="str">
        <f>_xlfn.TEXTBEFORE(Table3[[#This Row],[all fluxes from min_flux_sum]]," ",,,,"")</f>
        <v>PROSYN-rt7662</v>
      </c>
      <c r="C1511" s="1">
        <f>_xlfn.NUMBERVALUE(IFERROR(_xlfn.TEXTAFTER(Table3[[#This Row],[all fluxes from min_flux_sum]]," ",-1,,,""),""))</f>
        <v>5.3352177999999999E-11</v>
      </c>
    </row>
    <row r="1512" spans="1:3">
      <c r="A1512" s="1" t="s">
        <v>11570</v>
      </c>
      <c r="B1512" s="1" t="str">
        <f>_xlfn.TEXTBEFORE(Table3[[#This Row],[all fluxes from min_flux_sum]]," ",,,,"")</f>
        <v>PROSYN-rt7669</v>
      </c>
      <c r="C1512" s="1">
        <f>_xlfn.NUMBERVALUE(IFERROR(_xlfn.TEXTAFTER(Table3[[#This Row],[all fluxes from min_flux_sum]]," ",-1,,,""),""))</f>
        <v>2.1987720299999999E-10</v>
      </c>
    </row>
    <row r="1513" spans="1:3">
      <c r="A1513" s="1" t="s">
        <v>11571</v>
      </c>
      <c r="B1513" s="1" t="str">
        <f>_xlfn.TEXTBEFORE(Table3[[#This Row],[all fluxes from min_flux_sum]]," ",,,,"")</f>
        <v>PROSYN-rt7678</v>
      </c>
      <c r="C1513" s="1">
        <f>_xlfn.NUMBERVALUE(IFERROR(_xlfn.TEXTAFTER(Table3[[#This Row],[all fluxes from min_flux_sum]]," ",-1,,,""),""))</f>
        <v>9.59637023E-10</v>
      </c>
    </row>
    <row r="1514" spans="1:3">
      <c r="A1514" s="1" t="s">
        <v>11572</v>
      </c>
      <c r="B1514" s="1" t="str">
        <f>_xlfn.TEXTBEFORE(Table3[[#This Row],[all fluxes from min_flux_sum]]," ",,,,"")</f>
        <v>PROSYN-rt7680</v>
      </c>
      <c r="C1514" s="1">
        <f>_xlfn.NUMBERVALUE(IFERROR(_xlfn.TEXTAFTER(Table3[[#This Row],[all fluxes from min_flux_sum]]," ",-1,,,""),""))</f>
        <v>1.5506475600000001E-10</v>
      </c>
    </row>
    <row r="1515" spans="1:3">
      <c r="A1515" s="1" t="s">
        <v>11573</v>
      </c>
      <c r="B1515" s="1" t="str">
        <f>_xlfn.TEXTBEFORE(Table3[[#This Row],[all fluxes from min_flux_sum]]," ",,,,"")</f>
        <v>PROSYN-rt7697</v>
      </c>
      <c r="C1515" s="1">
        <f>_xlfn.NUMBERVALUE(IFERROR(_xlfn.TEXTAFTER(Table3[[#This Row],[all fluxes from min_flux_sum]]," ",-1,,,""),""))</f>
        <v>1.6114626120000001E-9</v>
      </c>
    </row>
    <row r="1516" spans="1:3">
      <c r="A1516" s="1" t="s">
        <v>11574</v>
      </c>
      <c r="B1516" s="1" t="str">
        <f>_xlfn.TEXTBEFORE(Table3[[#This Row],[all fluxes from min_flux_sum]]," ",,,,"")</f>
        <v>PROSYN-rt7720</v>
      </c>
      <c r="C1516" s="1">
        <f>_xlfn.NUMBERVALUE(IFERROR(_xlfn.TEXTAFTER(Table3[[#This Row],[all fluxes from min_flux_sum]]," ",-1,,,""),""))</f>
        <v>1.7403824899999999E-10</v>
      </c>
    </row>
    <row r="1517" spans="1:3">
      <c r="A1517" s="1" t="s">
        <v>11575</v>
      </c>
      <c r="B1517" s="1" t="str">
        <f>_xlfn.TEXTBEFORE(Table3[[#This Row],[all fluxes from min_flux_sum]]," ",,,,"")</f>
        <v>PROSYN-rt7760</v>
      </c>
      <c r="C1517" s="1">
        <f>_xlfn.NUMBERVALUE(IFERROR(_xlfn.TEXTAFTER(Table3[[#This Row],[all fluxes from min_flux_sum]]," ",-1,,,""),""))</f>
        <v>1.8708022000000001E-11</v>
      </c>
    </row>
    <row r="1518" spans="1:3">
      <c r="A1518" s="1" t="s">
        <v>11576</v>
      </c>
      <c r="B1518" s="1" t="str">
        <f>_xlfn.TEXTBEFORE(Table3[[#This Row],[all fluxes from min_flux_sum]]," ",,,,"")</f>
        <v>PROSYN-rt7761</v>
      </c>
      <c r="C1518" s="1">
        <f>_xlfn.NUMBERVALUE(IFERROR(_xlfn.TEXTAFTER(Table3[[#This Row],[all fluxes from min_flux_sum]]," ",-1,,,""),""))</f>
        <v>3.6338749999999998E-12</v>
      </c>
    </row>
    <row r="1519" spans="1:3">
      <c r="A1519" s="1" t="s">
        <v>11577</v>
      </c>
      <c r="B1519" s="1" t="str">
        <f>_xlfn.TEXTBEFORE(Table3[[#This Row],[all fluxes from min_flux_sum]]," ",,,,"")</f>
        <v>PROSYN-rt7776</v>
      </c>
      <c r="C1519" s="1">
        <f>_xlfn.NUMBERVALUE(IFERROR(_xlfn.TEXTAFTER(Table3[[#This Row],[all fluxes from min_flux_sum]]," ",-1,,,""),""))</f>
        <v>4.9730215210000002E-9</v>
      </c>
    </row>
    <row r="1520" spans="1:3">
      <c r="A1520" s="1" t="s">
        <v>11578</v>
      </c>
      <c r="B1520" s="1" t="str">
        <f>_xlfn.TEXTBEFORE(Table3[[#This Row],[all fluxes from min_flux_sum]]," ",,,,"")</f>
        <v>PROSYN-rt7777</v>
      </c>
      <c r="C1520" s="1">
        <f>_xlfn.NUMBERVALUE(IFERROR(_xlfn.TEXTAFTER(Table3[[#This Row],[all fluxes from min_flux_sum]]," ",-1,,,""),""))</f>
        <v>4.0801035E-11</v>
      </c>
    </row>
    <row r="1521" spans="1:3">
      <c r="A1521" s="1" t="s">
        <v>11579</v>
      </c>
      <c r="B1521" s="1" t="str">
        <f>_xlfn.TEXTBEFORE(Table3[[#This Row],[all fluxes from min_flux_sum]]," ",,,,"")</f>
        <v>PROSYN-rt7813</v>
      </c>
      <c r="C1521" s="1">
        <f>_xlfn.NUMBERVALUE(IFERROR(_xlfn.TEXTAFTER(Table3[[#This Row],[all fluxes from min_flux_sum]]," ",-1,,,""),""))</f>
        <v>8.9243796800000004E-10</v>
      </c>
    </row>
    <row r="1522" spans="1:3">
      <c r="A1522" s="1" t="s">
        <v>11580</v>
      </c>
      <c r="B1522" s="1" t="str">
        <f>_xlfn.TEXTBEFORE(Table3[[#This Row],[all fluxes from min_flux_sum]]," ",,,,"")</f>
        <v>PROSYN-rt7814</v>
      </c>
      <c r="C1522" s="1">
        <f>_xlfn.NUMBERVALUE(IFERROR(_xlfn.TEXTAFTER(Table3[[#This Row],[all fluxes from min_flux_sum]]," ",-1,,,""),""))</f>
        <v>8.9331097199999996E-10</v>
      </c>
    </row>
    <row r="1523" spans="1:3">
      <c r="A1523" s="1" t="s">
        <v>11581</v>
      </c>
      <c r="B1523" s="1" t="str">
        <f>_xlfn.TEXTBEFORE(Table3[[#This Row],[all fluxes from min_flux_sum]]," ",,,,"")</f>
        <v>PROSYN-rt7817</v>
      </c>
      <c r="C1523" s="1">
        <f>_xlfn.NUMBERVALUE(IFERROR(_xlfn.TEXTAFTER(Table3[[#This Row],[all fluxes from min_flux_sum]]," ",-1,,,""),""))</f>
        <v>2.5931769999999999E-11</v>
      </c>
    </row>
    <row r="1524" spans="1:3">
      <c r="A1524" s="1" t="s">
        <v>11582</v>
      </c>
      <c r="B1524" s="1" t="str">
        <f>_xlfn.TEXTBEFORE(Table3[[#This Row],[all fluxes from min_flux_sum]]," ",,,,"")</f>
        <v>PROSYN-rt7819</v>
      </c>
      <c r="C1524" s="1">
        <f>_xlfn.NUMBERVALUE(IFERROR(_xlfn.TEXTAFTER(Table3[[#This Row],[all fluxes from min_flux_sum]]," ",-1,,,""),""))</f>
        <v>1.3587056999999901E-11</v>
      </c>
    </row>
    <row r="1525" spans="1:3">
      <c r="A1525" s="1" t="s">
        <v>11583</v>
      </c>
      <c r="B1525" s="1" t="str">
        <f>_xlfn.TEXTBEFORE(Table3[[#This Row],[all fluxes from min_flux_sum]]," ",,,,"")</f>
        <v>PROSYN-rt7825</v>
      </c>
      <c r="C1525" s="1">
        <f>_xlfn.NUMBERVALUE(IFERROR(_xlfn.TEXTAFTER(Table3[[#This Row],[all fluxes from min_flux_sum]]," ",-1,,,""),""))</f>
        <v>6.3319613800000003E-10</v>
      </c>
    </row>
    <row r="1526" spans="1:3">
      <c r="A1526" s="1" t="s">
        <v>11584</v>
      </c>
      <c r="B1526" s="1" t="str">
        <f>_xlfn.TEXTBEFORE(Table3[[#This Row],[all fluxes from min_flux_sum]]," ",,,,"")</f>
        <v>PROSYN-rt7828</v>
      </c>
      <c r="C1526" s="1">
        <f>_xlfn.NUMBERVALUE(IFERROR(_xlfn.TEXTAFTER(Table3[[#This Row],[all fluxes from min_flux_sum]]," ",-1,,,""),""))</f>
        <v>5.1505800309999999E-9</v>
      </c>
    </row>
    <row r="1527" spans="1:3">
      <c r="A1527" s="1" t="s">
        <v>11585</v>
      </c>
      <c r="B1527" s="1" t="str">
        <f>_xlfn.TEXTBEFORE(Table3[[#This Row],[all fluxes from min_flux_sum]]," ",,,,"")</f>
        <v>PROSYN-rt7829</v>
      </c>
      <c r="C1527" s="1">
        <f>_xlfn.NUMBERVALUE(IFERROR(_xlfn.TEXTAFTER(Table3[[#This Row],[all fluxes from min_flux_sum]]," ",-1,,,""),""))</f>
        <v>2.14793346E-10</v>
      </c>
    </row>
    <row r="1528" spans="1:3">
      <c r="A1528" s="1" t="s">
        <v>11586</v>
      </c>
      <c r="B1528" s="1" t="str">
        <f>_xlfn.TEXTBEFORE(Table3[[#This Row],[all fluxes from min_flux_sum]]," ",,,,"")</f>
        <v>PROSYN-rt7835</v>
      </c>
      <c r="C1528" s="1">
        <f>_xlfn.NUMBERVALUE(IFERROR(_xlfn.TEXTAFTER(Table3[[#This Row],[all fluxes from min_flux_sum]]," ",-1,,,""),""))</f>
        <v>8.7899698600000002E-10</v>
      </c>
    </row>
    <row r="1529" spans="1:3">
      <c r="A1529" s="1" t="s">
        <v>11587</v>
      </c>
      <c r="B1529" s="1" t="str">
        <f>_xlfn.TEXTBEFORE(Table3[[#This Row],[all fluxes from min_flux_sum]]," ",,,,"")</f>
        <v>PROSYN-rt7838</v>
      </c>
      <c r="C1529" s="1">
        <f>_xlfn.NUMBERVALUE(IFERROR(_xlfn.TEXTAFTER(Table3[[#This Row],[all fluxes from min_flux_sum]]," ",-1,,,""),""))</f>
        <v>9.0697582999999901E-10</v>
      </c>
    </row>
    <row r="1530" spans="1:3">
      <c r="A1530" s="1" t="s">
        <v>11588</v>
      </c>
      <c r="B1530" s="1" t="str">
        <f>_xlfn.TEXTBEFORE(Table3[[#This Row],[all fluxes from min_flux_sum]]," ",,,,"")</f>
        <v>PROSYN-rt7840</v>
      </c>
      <c r="C1530" s="1">
        <f>_xlfn.NUMBERVALUE(IFERROR(_xlfn.TEXTAFTER(Table3[[#This Row],[all fluxes from min_flux_sum]]," ",-1,,,""),""))</f>
        <v>9.9163195499999994E-10</v>
      </c>
    </row>
    <row r="1531" spans="1:3">
      <c r="A1531" s="1" t="s">
        <v>11589</v>
      </c>
      <c r="B1531" s="1" t="str">
        <f>_xlfn.TEXTBEFORE(Table3[[#This Row],[all fluxes from min_flux_sum]]," ",,,,"")</f>
        <v>PROSYN-rt7845</v>
      </c>
      <c r="C1531" s="1">
        <f>_xlfn.NUMBERVALUE(IFERROR(_xlfn.TEXTAFTER(Table3[[#This Row],[all fluxes from min_flux_sum]]," ",-1,,,""),""))</f>
        <v>1.9344045700000001E-10</v>
      </c>
    </row>
    <row r="1532" spans="1:3">
      <c r="A1532" s="1" t="s">
        <v>11590</v>
      </c>
      <c r="B1532" s="1" t="str">
        <f>_xlfn.TEXTBEFORE(Table3[[#This Row],[all fluxes from min_flux_sum]]," ",,,,"")</f>
        <v>PROSYN-rt7857</v>
      </c>
      <c r="C1532" s="1">
        <f>_xlfn.NUMBERVALUE(IFERROR(_xlfn.TEXTAFTER(Table3[[#This Row],[all fluxes from min_flux_sum]]," ",-1,,,""),""))</f>
        <v>2.8465540799999898E-10</v>
      </c>
    </row>
    <row r="1533" spans="1:3">
      <c r="A1533" s="1" t="s">
        <v>11591</v>
      </c>
      <c r="B1533" s="1" t="str">
        <f>_xlfn.TEXTBEFORE(Table3[[#This Row],[all fluxes from min_flux_sum]]," ",,,,"")</f>
        <v>PROSYN-rt7872</v>
      </c>
      <c r="C1533" s="1">
        <f>_xlfn.NUMBERVALUE(IFERROR(_xlfn.TEXTAFTER(Table3[[#This Row],[all fluxes from min_flux_sum]]," ",-1,,,""),""))</f>
        <v>3.5702296999999998E-11</v>
      </c>
    </row>
    <row r="1534" spans="1:3">
      <c r="A1534" s="1" t="s">
        <v>11592</v>
      </c>
      <c r="B1534" s="1" t="str">
        <f>_xlfn.TEXTBEFORE(Table3[[#This Row],[all fluxes from min_flux_sum]]," ",,,,"")</f>
        <v>PROSYN-rt7873</v>
      </c>
      <c r="C1534" s="1">
        <f>_xlfn.NUMBERVALUE(IFERROR(_xlfn.TEXTAFTER(Table3[[#This Row],[all fluxes from min_flux_sum]]," ",-1,,,""),""))</f>
        <v>3.7764875E-10</v>
      </c>
    </row>
    <row r="1535" spans="1:3">
      <c r="A1535" s="1" t="s">
        <v>11593</v>
      </c>
      <c r="B1535" s="1" t="str">
        <f>_xlfn.TEXTBEFORE(Table3[[#This Row],[all fluxes from min_flux_sum]]," ",,,,"")</f>
        <v>PROSYN-rt7877</v>
      </c>
      <c r="C1535" s="1">
        <f>_xlfn.NUMBERVALUE(IFERROR(_xlfn.TEXTAFTER(Table3[[#This Row],[all fluxes from min_flux_sum]]," ",-1,,,""),""))</f>
        <v>1.75307183E-10</v>
      </c>
    </row>
    <row r="1536" spans="1:3">
      <c r="A1536" s="1" t="s">
        <v>11594</v>
      </c>
      <c r="B1536" s="1" t="str">
        <f>_xlfn.TEXTBEFORE(Table3[[#This Row],[all fluxes from min_flux_sum]]," ",,,,"")</f>
        <v>PROSYN-rt7896</v>
      </c>
      <c r="C1536" s="1">
        <f>_xlfn.NUMBERVALUE(IFERROR(_xlfn.TEXTAFTER(Table3[[#This Row],[all fluxes from min_flux_sum]]," ",-1,,,""),""))</f>
        <v>7.9644515199999997E-10</v>
      </c>
    </row>
    <row r="1537" spans="1:3">
      <c r="A1537" s="1" t="s">
        <v>11595</v>
      </c>
      <c r="B1537" s="1" t="str">
        <f>_xlfn.TEXTBEFORE(Table3[[#This Row],[all fluxes from min_flux_sum]]," ",,,,"")</f>
        <v>PROSYN-rt7899</v>
      </c>
      <c r="C1537" s="1">
        <f>_xlfn.NUMBERVALUE(IFERROR(_xlfn.TEXTAFTER(Table3[[#This Row],[all fluxes from min_flux_sum]]," ",-1,,,""),""))</f>
        <v>2.00358683999999E-10</v>
      </c>
    </row>
    <row r="1538" spans="1:3">
      <c r="A1538" s="1" t="s">
        <v>11596</v>
      </c>
      <c r="B1538" s="1" t="str">
        <f>_xlfn.TEXTBEFORE(Table3[[#This Row],[all fluxes from min_flux_sum]]," ",,,,"")</f>
        <v>PROSYN-rt7905</v>
      </c>
      <c r="C1538" s="1">
        <f>_xlfn.NUMBERVALUE(IFERROR(_xlfn.TEXTAFTER(Table3[[#This Row],[all fluxes from min_flux_sum]]," ",-1,,,""),""))</f>
        <v>2.1183929049999898E-9</v>
      </c>
    </row>
    <row r="1539" spans="1:3">
      <c r="A1539" s="1" t="s">
        <v>11597</v>
      </c>
      <c r="B1539" s="1" t="str">
        <f>_xlfn.TEXTBEFORE(Table3[[#This Row],[all fluxes from min_flux_sum]]," ",,,,"")</f>
        <v>PROSYN-rt7907</v>
      </c>
      <c r="C1539" s="1">
        <f>_xlfn.NUMBERVALUE(IFERROR(_xlfn.TEXTAFTER(Table3[[#This Row],[all fluxes from min_flux_sum]]," ",-1,,,""),""))</f>
        <v>9.8140530999999999E-11</v>
      </c>
    </row>
    <row r="1540" spans="1:3">
      <c r="A1540" s="1" t="s">
        <v>11598</v>
      </c>
      <c r="B1540" s="1" t="str">
        <f>_xlfn.TEXTBEFORE(Table3[[#This Row],[all fluxes from min_flux_sum]]," ",,,,"")</f>
        <v>PROSYN-rt7908_c</v>
      </c>
      <c r="C1540" s="1">
        <f>_xlfn.NUMBERVALUE(IFERROR(_xlfn.TEXTAFTER(Table3[[#This Row],[all fluxes from min_flux_sum]]," ",-1,,,""),""))</f>
        <v>8.6879141000000003E-11</v>
      </c>
    </row>
    <row r="1541" spans="1:3">
      <c r="A1541" s="1" t="s">
        <v>11599</v>
      </c>
      <c r="B1541" s="1" t="str">
        <f>_xlfn.TEXTBEFORE(Table3[[#This Row],[all fluxes from min_flux_sum]]," ",,,,"")</f>
        <v>PROSYN-rt7908_m</v>
      </c>
      <c r="C1541" s="1">
        <f>_xlfn.NUMBERVALUE(IFERROR(_xlfn.TEXTAFTER(Table3[[#This Row],[all fluxes from min_flux_sum]]," ",-1,,,""),""))</f>
        <v>8.6879141000000003E-11</v>
      </c>
    </row>
    <row r="1542" spans="1:3">
      <c r="A1542" s="1" t="s">
        <v>11600</v>
      </c>
      <c r="B1542" s="1" t="str">
        <f>_xlfn.TEXTBEFORE(Table3[[#This Row],[all fluxes from min_flux_sum]]," ",,,,"")</f>
        <v>PROSYN-rt7910</v>
      </c>
      <c r="C1542" s="1">
        <f>_xlfn.NUMBERVALUE(IFERROR(_xlfn.TEXTAFTER(Table3[[#This Row],[all fluxes from min_flux_sum]]," ",-1,,,""),""))</f>
        <v>6.2363914599999999E-10</v>
      </c>
    </row>
    <row r="1543" spans="1:3">
      <c r="A1543" s="1" t="s">
        <v>11601</v>
      </c>
      <c r="B1543" s="1" t="str">
        <f>_xlfn.TEXTBEFORE(Table3[[#This Row],[all fluxes from min_flux_sum]]," ",,,,"")</f>
        <v>PROSYN-rt7912</v>
      </c>
      <c r="C1543" s="1">
        <f>_xlfn.NUMBERVALUE(IFERROR(_xlfn.TEXTAFTER(Table3[[#This Row],[all fluxes from min_flux_sum]]," ",-1,,,""),""))</f>
        <v>1.6859136120000001E-9</v>
      </c>
    </row>
    <row r="1544" spans="1:3">
      <c r="A1544" s="1" t="s">
        <v>11602</v>
      </c>
      <c r="B1544" s="1" t="str">
        <f>_xlfn.TEXTBEFORE(Table3[[#This Row],[all fluxes from min_flux_sum]]," ",,,,"")</f>
        <v>PROSYN-rt7913</v>
      </c>
      <c r="C1544" s="1">
        <f>_xlfn.NUMBERVALUE(IFERROR(_xlfn.TEXTAFTER(Table3[[#This Row],[all fluxes from min_flux_sum]]," ",-1,,,""),""))</f>
        <v>1.76818252E-9</v>
      </c>
    </row>
    <row r="1545" spans="1:3">
      <c r="A1545" s="1" t="s">
        <v>11603</v>
      </c>
      <c r="B1545" s="1" t="str">
        <f>_xlfn.TEXTBEFORE(Table3[[#This Row],[all fluxes from min_flux_sum]]," ",,,,"")</f>
        <v>PROSYN-rt7916_c</v>
      </c>
      <c r="C1545" s="1">
        <f>_xlfn.NUMBERVALUE(IFERROR(_xlfn.TEXTAFTER(Table3[[#This Row],[all fluxes from min_flux_sum]]," ",-1,,,""),""))</f>
        <v>4.1479585999999898E-11</v>
      </c>
    </row>
    <row r="1546" spans="1:3">
      <c r="A1546" s="1" t="s">
        <v>11604</v>
      </c>
      <c r="B1546" s="1" t="str">
        <f>_xlfn.TEXTBEFORE(Table3[[#This Row],[all fluxes from min_flux_sum]]," ",,,,"")</f>
        <v>PROSYN-rt7916_x</v>
      </c>
      <c r="C1546" s="1">
        <f>_xlfn.NUMBERVALUE(IFERROR(_xlfn.TEXTAFTER(Table3[[#This Row],[all fluxes from min_flux_sum]]," ",-1,,,""),""))</f>
        <v>4.1479585999999898E-11</v>
      </c>
    </row>
    <row r="1547" spans="1:3">
      <c r="A1547" s="1" t="s">
        <v>11605</v>
      </c>
      <c r="B1547" s="1" t="str">
        <f>_xlfn.TEXTBEFORE(Table3[[#This Row],[all fluxes from min_flux_sum]]," ",,,,"")</f>
        <v>PROSYN-rt7917</v>
      </c>
      <c r="C1547" s="1">
        <f>_xlfn.NUMBERVALUE(IFERROR(_xlfn.TEXTAFTER(Table3[[#This Row],[all fluxes from min_flux_sum]]," ",-1,,,""),""))</f>
        <v>2.5198073199999998E-10</v>
      </c>
    </row>
    <row r="1548" spans="1:3">
      <c r="A1548" s="1" t="s">
        <v>11606</v>
      </c>
      <c r="B1548" s="1" t="str">
        <f>_xlfn.TEXTBEFORE(Table3[[#This Row],[all fluxes from min_flux_sum]]," ",,,,"")</f>
        <v>PROSYN-rt7919</v>
      </c>
      <c r="C1548" s="1">
        <f>_xlfn.NUMBERVALUE(IFERROR(_xlfn.TEXTAFTER(Table3[[#This Row],[all fluxes from min_flux_sum]]," ",-1,,,""),""))</f>
        <v>1.0784251E-10</v>
      </c>
    </row>
    <row r="1549" spans="1:3">
      <c r="A1549" s="1" t="s">
        <v>11607</v>
      </c>
      <c r="B1549" s="1" t="str">
        <f>_xlfn.TEXTBEFORE(Table3[[#This Row],[all fluxes from min_flux_sum]]," ",,,,"")</f>
        <v>PROSYN-rt7922</v>
      </c>
      <c r="C1549" s="1">
        <f>_xlfn.NUMBERVALUE(IFERROR(_xlfn.TEXTAFTER(Table3[[#This Row],[all fluxes from min_flux_sum]]," ",-1,,,""),""))</f>
        <v>3.4768981999999999E-10</v>
      </c>
    </row>
    <row r="1550" spans="1:3">
      <c r="A1550" s="1" t="s">
        <v>11608</v>
      </c>
      <c r="B1550" s="1" t="str">
        <f>_xlfn.TEXTBEFORE(Table3[[#This Row],[all fluxes from min_flux_sum]]," ",,,,"")</f>
        <v>PROSYN-rt7955_c</v>
      </c>
      <c r="C1550" s="1">
        <f>_xlfn.NUMBERVALUE(IFERROR(_xlfn.TEXTAFTER(Table3[[#This Row],[all fluxes from min_flux_sum]]," ",-1,,,""),""))</f>
        <v>3.71802205E-10</v>
      </c>
    </row>
    <row r="1551" spans="1:3">
      <c r="A1551" s="1" t="s">
        <v>11609</v>
      </c>
      <c r="B1551" s="1" t="str">
        <f>_xlfn.TEXTBEFORE(Table3[[#This Row],[all fluxes from min_flux_sum]]," ",,,,"")</f>
        <v>PROSYN-rt7955_m</v>
      </c>
      <c r="C1551" s="1">
        <f>_xlfn.NUMBERVALUE(IFERROR(_xlfn.TEXTAFTER(Table3[[#This Row],[all fluxes from min_flux_sum]]," ",-1,,,""),""))</f>
        <v>3.71802205E-10</v>
      </c>
    </row>
    <row r="1552" spans="1:3">
      <c r="A1552" s="1" t="s">
        <v>11610</v>
      </c>
      <c r="B1552" s="1" t="str">
        <f>_xlfn.TEXTBEFORE(Table3[[#This Row],[all fluxes from min_flux_sum]]," ",,,,"")</f>
        <v>PROSYN-rt7962_c</v>
      </c>
      <c r="C1552" s="1">
        <f>_xlfn.NUMBERVALUE(IFERROR(_xlfn.TEXTAFTER(Table3[[#This Row],[all fluxes from min_flux_sum]]," ",-1,,,""),""))</f>
        <v>1.730188923E-9</v>
      </c>
    </row>
    <row r="1553" spans="1:3">
      <c r="A1553" s="1" t="s">
        <v>11611</v>
      </c>
      <c r="B1553" s="1" t="str">
        <f>_xlfn.TEXTBEFORE(Table3[[#This Row],[all fluxes from min_flux_sum]]," ",,,,"")</f>
        <v>PROSYN-rt7991</v>
      </c>
      <c r="C1553" s="1">
        <f>_xlfn.NUMBERVALUE(IFERROR(_xlfn.TEXTAFTER(Table3[[#This Row],[all fluxes from min_flux_sum]]," ",-1,,,""),""))</f>
        <v>2.3876702253E-8</v>
      </c>
    </row>
    <row r="1554" spans="1:3">
      <c r="A1554" s="1" t="s">
        <v>11612</v>
      </c>
      <c r="B1554" s="1" t="str">
        <f>_xlfn.TEXTBEFORE(Table3[[#This Row],[all fluxes from min_flux_sum]]," ",,,,"")</f>
        <v>PROSYN-rt8001</v>
      </c>
      <c r="C1554" s="1">
        <f>_xlfn.NUMBERVALUE(IFERROR(_xlfn.TEXTAFTER(Table3[[#This Row],[all fluxes from min_flux_sum]]," ",-1,,,""),""))</f>
        <v>2.5740169400000002E-10</v>
      </c>
    </row>
    <row r="1555" spans="1:3">
      <c r="A1555" s="1" t="s">
        <v>11613</v>
      </c>
      <c r="B1555" s="1" t="str">
        <f>_xlfn.TEXTBEFORE(Table3[[#This Row],[all fluxes from min_flux_sum]]," ",,,,"")</f>
        <v>PROSYN-rt8029</v>
      </c>
      <c r="C1555" s="1">
        <f>_xlfn.NUMBERVALUE(IFERROR(_xlfn.TEXTAFTER(Table3[[#This Row],[all fluxes from min_flux_sum]]," ",-1,,,""),""))</f>
        <v>7.1046388399999901E-10</v>
      </c>
    </row>
    <row r="1556" spans="1:3">
      <c r="A1556" s="1" t="s">
        <v>11614</v>
      </c>
      <c r="B1556" s="1" t="str">
        <f>_xlfn.TEXTBEFORE(Table3[[#This Row],[all fluxes from min_flux_sum]]," ",,,,"")</f>
        <v>PROSYN-rt8036_c</v>
      </c>
      <c r="C1556" s="1">
        <f>_xlfn.NUMBERVALUE(IFERROR(_xlfn.TEXTAFTER(Table3[[#This Row],[all fluxes from min_flux_sum]]," ",-1,,,""),""))</f>
        <v>1.0849653099999999E-10</v>
      </c>
    </row>
    <row r="1557" spans="1:3">
      <c r="A1557" s="1" t="s">
        <v>11615</v>
      </c>
      <c r="B1557" s="1" t="str">
        <f>_xlfn.TEXTBEFORE(Table3[[#This Row],[all fluxes from min_flux_sum]]," ",,,,"")</f>
        <v>PROSYN-rt8036_m</v>
      </c>
      <c r="C1557" s="1">
        <f>_xlfn.NUMBERVALUE(IFERROR(_xlfn.TEXTAFTER(Table3[[#This Row],[all fluxes from min_flux_sum]]," ",-1,,,""),""))</f>
        <v>1.0849653099999999E-10</v>
      </c>
    </row>
    <row r="1558" spans="1:3">
      <c r="A1558" s="1" t="s">
        <v>11616</v>
      </c>
      <c r="B1558" s="1" t="str">
        <f>_xlfn.TEXTBEFORE(Table3[[#This Row],[all fluxes from min_flux_sum]]," ",,,,"")</f>
        <v>PROSYN-rt8047</v>
      </c>
      <c r="C1558" s="1">
        <f>_xlfn.NUMBERVALUE(IFERROR(_xlfn.TEXTAFTER(Table3[[#This Row],[all fluxes from min_flux_sum]]," ",-1,,,""),""))</f>
        <v>1.0104897000000001E-11</v>
      </c>
    </row>
    <row r="1559" spans="1:3">
      <c r="A1559" s="1" t="s">
        <v>11617</v>
      </c>
      <c r="B1559" s="1" t="str">
        <f>_xlfn.TEXTBEFORE(Table3[[#This Row],[all fluxes from min_flux_sum]]," ",,,,"")</f>
        <v>PROSYN-rt8055</v>
      </c>
      <c r="C1559" s="1">
        <f>_xlfn.NUMBERVALUE(IFERROR(_xlfn.TEXTAFTER(Table3[[#This Row],[all fluxes from min_flux_sum]]," ",-1,,,""),""))</f>
        <v>2.1491689499999999E-10</v>
      </c>
    </row>
    <row r="1560" spans="1:3">
      <c r="A1560" s="1" t="s">
        <v>11618</v>
      </c>
      <c r="B1560" s="1" t="str">
        <f>_xlfn.TEXTBEFORE(Table3[[#This Row],[all fluxes from min_flux_sum]]," ",,,,"")</f>
        <v>PROSYN-rt8084</v>
      </c>
      <c r="C1560" s="1">
        <f>_xlfn.NUMBERVALUE(IFERROR(_xlfn.TEXTAFTER(Table3[[#This Row],[all fluxes from min_flux_sum]]," ",-1,,,""),""))</f>
        <v>5.4181802E-11</v>
      </c>
    </row>
    <row r="1561" spans="1:3">
      <c r="A1561" s="1" t="s">
        <v>11619</v>
      </c>
      <c r="B1561" s="1" t="str">
        <f>_xlfn.TEXTBEFORE(Table3[[#This Row],[all fluxes from min_flux_sum]]," ",,,,"")</f>
        <v>PROSYN-rt8085</v>
      </c>
      <c r="C1561" s="1">
        <f>_xlfn.NUMBERVALUE(IFERROR(_xlfn.TEXTAFTER(Table3[[#This Row],[all fluxes from min_flux_sum]]," ",-1,,,""),""))</f>
        <v>1.1863608E-11</v>
      </c>
    </row>
    <row r="1562" spans="1:3">
      <c r="A1562" s="1" t="s">
        <v>11620</v>
      </c>
      <c r="B1562" s="1" t="str">
        <f>_xlfn.TEXTBEFORE(Table3[[#This Row],[all fluxes from min_flux_sum]]," ",,,,"")</f>
        <v>PROSYN-rt8106</v>
      </c>
      <c r="C1562" s="1">
        <f>_xlfn.NUMBERVALUE(IFERROR(_xlfn.TEXTAFTER(Table3[[#This Row],[all fluxes from min_flux_sum]]," ",-1,,,""),""))</f>
        <v>8.1286244999999995E-11</v>
      </c>
    </row>
    <row r="1563" spans="1:3">
      <c r="A1563" s="1" t="s">
        <v>11621</v>
      </c>
      <c r="B1563" s="1" t="str">
        <f>_xlfn.TEXTBEFORE(Table3[[#This Row],[all fluxes from min_flux_sum]]," ",,,,"")</f>
        <v>PROSYN-rt8107</v>
      </c>
      <c r="C1563" s="1">
        <f>_xlfn.NUMBERVALUE(IFERROR(_xlfn.TEXTAFTER(Table3[[#This Row],[all fluxes from min_flux_sum]]," ",-1,,,""),""))</f>
        <v>1.230908395E-9</v>
      </c>
    </row>
    <row r="1564" spans="1:3">
      <c r="A1564" s="1" t="s">
        <v>11622</v>
      </c>
      <c r="B1564" s="1" t="str">
        <f>_xlfn.TEXTBEFORE(Table3[[#This Row],[all fluxes from min_flux_sum]]," ",,,,"")</f>
        <v>PROSYN-rt8109</v>
      </c>
      <c r="C1564" s="1">
        <f>_xlfn.NUMBERVALUE(IFERROR(_xlfn.TEXTAFTER(Table3[[#This Row],[all fluxes from min_flux_sum]]," ",-1,,,""),""))</f>
        <v>5.4197079999999999E-11</v>
      </c>
    </row>
    <row r="1565" spans="1:3">
      <c r="A1565" s="1" t="s">
        <v>11623</v>
      </c>
      <c r="B1565" s="1" t="str">
        <f>_xlfn.TEXTBEFORE(Table3[[#This Row],[all fluxes from min_flux_sum]]," ",,,,"")</f>
        <v>PROSYN-rt8116</v>
      </c>
      <c r="C1565" s="1">
        <f>_xlfn.NUMBERVALUE(IFERROR(_xlfn.TEXTAFTER(Table3[[#This Row],[all fluxes from min_flux_sum]]," ",-1,,,""),""))</f>
        <v>3.9403590000000002E-12</v>
      </c>
    </row>
    <row r="1566" spans="1:3">
      <c r="A1566" s="1" t="s">
        <v>11624</v>
      </c>
      <c r="B1566" s="1" t="str">
        <f>_xlfn.TEXTBEFORE(Table3[[#This Row],[all fluxes from min_flux_sum]]," ",,,,"")</f>
        <v>PROSYN-rt8131</v>
      </c>
      <c r="C1566" s="1">
        <f>_xlfn.NUMBERVALUE(IFERROR(_xlfn.TEXTAFTER(Table3[[#This Row],[all fluxes from min_flux_sum]]," ",-1,,,""),""))</f>
        <v>1.2320362E-11</v>
      </c>
    </row>
    <row r="1567" spans="1:3">
      <c r="A1567" s="1" t="s">
        <v>11625</v>
      </c>
      <c r="B1567" s="1" t="str">
        <f>_xlfn.TEXTBEFORE(Table3[[#This Row],[all fluxes from min_flux_sum]]," ",,,,"")</f>
        <v>PROSYN-rt8135</v>
      </c>
      <c r="C1567" s="1">
        <f>_xlfn.NUMBERVALUE(IFERROR(_xlfn.TEXTAFTER(Table3[[#This Row],[all fluxes from min_flux_sum]]," ",-1,,,""),""))</f>
        <v>1.7222538E-10</v>
      </c>
    </row>
    <row r="1568" spans="1:3">
      <c r="A1568" s="1" t="s">
        <v>11626</v>
      </c>
      <c r="B1568" s="1" t="str">
        <f>_xlfn.TEXTBEFORE(Table3[[#This Row],[all fluxes from min_flux_sum]]," ",,,,"")</f>
        <v>PROSYN-rt8137</v>
      </c>
      <c r="C1568" s="1">
        <f>_xlfn.NUMBERVALUE(IFERROR(_xlfn.TEXTAFTER(Table3[[#This Row],[all fluxes from min_flux_sum]]," ",-1,,,""),""))</f>
        <v>1.96786918999999E-10</v>
      </c>
    </row>
    <row r="1569" spans="1:3">
      <c r="A1569" s="1" t="s">
        <v>11627</v>
      </c>
      <c r="B1569" s="1" t="str">
        <f>_xlfn.TEXTBEFORE(Table3[[#This Row],[all fluxes from min_flux_sum]]," ",,,,"")</f>
        <v>PROSYN-rt8139</v>
      </c>
      <c r="C1569" s="1">
        <f>_xlfn.NUMBERVALUE(IFERROR(_xlfn.TEXTAFTER(Table3[[#This Row],[all fluxes from min_flux_sum]]," ",-1,,,""),""))</f>
        <v>2.06869913E-10</v>
      </c>
    </row>
    <row r="1570" spans="1:3">
      <c r="A1570" s="1" t="s">
        <v>11628</v>
      </c>
      <c r="B1570" s="1" t="str">
        <f>_xlfn.TEXTBEFORE(Table3[[#This Row],[all fluxes from min_flux_sum]]," ",,,,"")</f>
        <v>PROSYN-rt8143</v>
      </c>
      <c r="C1570" s="1">
        <f>_xlfn.NUMBERVALUE(IFERROR(_xlfn.TEXTAFTER(Table3[[#This Row],[all fluxes from min_flux_sum]]," ",-1,,,""),""))</f>
        <v>1.85588335E-10</v>
      </c>
    </row>
    <row r="1571" spans="1:3">
      <c r="A1571" s="1" t="s">
        <v>11629</v>
      </c>
      <c r="B1571" s="1" t="str">
        <f>_xlfn.TEXTBEFORE(Table3[[#This Row],[all fluxes from min_flux_sum]]," ",,,,"")</f>
        <v>PROSYN-rt8147</v>
      </c>
      <c r="C1571" s="1">
        <f>_xlfn.NUMBERVALUE(IFERROR(_xlfn.TEXTAFTER(Table3[[#This Row],[all fluxes from min_flux_sum]]," ",-1,,,""),""))</f>
        <v>8.9195418999999998E-11</v>
      </c>
    </row>
    <row r="1572" spans="1:3">
      <c r="A1572" s="1" t="s">
        <v>11630</v>
      </c>
      <c r="B1572" s="1" t="str">
        <f>_xlfn.TEXTBEFORE(Table3[[#This Row],[all fluxes from min_flux_sum]]," ",,,,"")</f>
        <v>PROSYN-rt8149</v>
      </c>
      <c r="C1572" s="1">
        <f>_xlfn.NUMBERVALUE(IFERROR(_xlfn.TEXTAFTER(Table3[[#This Row],[all fluxes from min_flux_sum]]," ",-1,,,""),""))</f>
        <v>8.4565422999999999E-10</v>
      </c>
    </row>
    <row r="1573" spans="1:3">
      <c r="A1573" s="1" t="s">
        <v>11631</v>
      </c>
      <c r="B1573" s="1" t="str">
        <f>_xlfn.TEXTBEFORE(Table3[[#This Row],[all fluxes from min_flux_sum]]," ",,,,"")</f>
        <v>PROSYN-rt8154</v>
      </c>
      <c r="C1573" s="1">
        <f>_xlfn.NUMBERVALUE(IFERROR(_xlfn.TEXTAFTER(Table3[[#This Row],[all fluxes from min_flux_sum]]," ",-1,,,""),""))</f>
        <v>6.2762602899999998E-10</v>
      </c>
    </row>
    <row r="1574" spans="1:3">
      <c r="A1574" s="1" t="s">
        <v>11632</v>
      </c>
      <c r="B1574" s="1" t="str">
        <f>_xlfn.TEXTBEFORE(Table3[[#This Row],[all fluxes from min_flux_sum]]," ",,,,"")</f>
        <v>PROSYN-rt8160_c</v>
      </c>
      <c r="C1574" s="1">
        <f>_xlfn.NUMBERVALUE(IFERROR(_xlfn.TEXTAFTER(Table3[[#This Row],[all fluxes from min_flux_sum]]," ",-1,,,""),""))</f>
        <v>7.6031288999999998E-10</v>
      </c>
    </row>
    <row r="1575" spans="1:3">
      <c r="A1575" s="1" t="s">
        <v>11633</v>
      </c>
      <c r="B1575" s="1" t="str">
        <f>_xlfn.TEXTBEFORE(Table3[[#This Row],[all fluxes from min_flux_sum]]," ",,,,"")</f>
        <v>PROSYN-rt8160_m</v>
      </c>
      <c r="C1575" s="1">
        <f>_xlfn.NUMBERVALUE(IFERROR(_xlfn.TEXTAFTER(Table3[[#This Row],[all fluxes from min_flux_sum]]," ",-1,,,""),""))</f>
        <v>7.6031288999999998E-10</v>
      </c>
    </row>
    <row r="1576" spans="1:3">
      <c r="A1576" s="1" t="s">
        <v>11634</v>
      </c>
      <c r="B1576" s="1" t="str">
        <f>_xlfn.TEXTBEFORE(Table3[[#This Row],[all fluxes from min_flux_sum]]," ",,,,"")</f>
        <v>PROSYN-rt8174</v>
      </c>
      <c r="C1576" s="1">
        <f>_xlfn.NUMBERVALUE(IFERROR(_xlfn.TEXTAFTER(Table3[[#This Row],[all fluxes from min_flux_sum]]," ",-1,,,""),""))</f>
        <v>9.8261699999999999E-13</v>
      </c>
    </row>
    <row r="1577" spans="1:3">
      <c r="A1577" s="1" t="s">
        <v>11635</v>
      </c>
      <c r="B1577" s="1" t="str">
        <f>_xlfn.TEXTBEFORE(Table3[[#This Row],[all fluxes from min_flux_sum]]," ",,,,"")</f>
        <v>PROSYN-rt8181</v>
      </c>
      <c r="C1577" s="1">
        <f>_xlfn.NUMBERVALUE(IFERROR(_xlfn.TEXTAFTER(Table3[[#This Row],[all fluxes from min_flux_sum]]," ",-1,,,""),""))</f>
        <v>6.1231775499999901E-10</v>
      </c>
    </row>
    <row r="1578" spans="1:3">
      <c r="A1578" s="1" t="s">
        <v>11636</v>
      </c>
      <c r="B1578" s="1" t="str">
        <f>_xlfn.TEXTBEFORE(Table3[[#This Row],[all fluxes from min_flux_sum]]," ",,,,"")</f>
        <v>PROSYN-rt8184</v>
      </c>
      <c r="C1578" s="1">
        <f>_xlfn.NUMBERVALUE(IFERROR(_xlfn.TEXTAFTER(Table3[[#This Row],[all fluxes from min_flux_sum]]," ",-1,,,""),""))</f>
        <v>1.5471346400000001E-10</v>
      </c>
    </row>
    <row r="1579" spans="1:3">
      <c r="A1579" s="1" t="s">
        <v>11637</v>
      </c>
      <c r="B1579" s="1" t="str">
        <f>_xlfn.TEXTBEFORE(Table3[[#This Row],[all fluxes from min_flux_sum]]," ",,,,"")</f>
        <v>PROSYN-rt8196</v>
      </c>
      <c r="C1579" s="1">
        <f>_xlfn.NUMBERVALUE(IFERROR(_xlfn.TEXTAFTER(Table3[[#This Row],[all fluxes from min_flux_sum]]," ",-1,,,""),""))</f>
        <v>9.6776587599999993E-10</v>
      </c>
    </row>
    <row r="1580" spans="1:3">
      <c r="A1580" s="1" t="s">
        <v>11638</v>
      </c>
      <c r="B1580" s="1" t="str">
        <f>_xlfn.TEXTBEFORE(Table3[[#This Row],[all fluxes from min_flux_sum]]," ",,,,"")</f>
        <v>PROSYN-rt8213</v>
      </c>
      <c r="C1580" s="1">
        <f>_xlfn.NUMBERVALUE(IFERROR(_xlfn.TEXTAFTER(Table3[[#This Row],[all fluxes from min_flux_sum]]," ",-1,,,""),""))</f>
        <v>6.2649198000000001E-10</v>
      </c>
    </row>
    <row r="1581" spans="1:3">
      <c r="A1581" s="1" t="s">
        <v>11639</v>
      </c>
      <c r="B1581" s="1" t="str">
        <f>_xlfn.TEXTBEFORE(Table3[[#This Row],[all fluxes from min_flux_sum]]," ",,,,"")</f>
        <v>PROSYN-rt8214</v>
      </c>
      <c r="C1581" s="1">
        <f>_xlfn.NUMBERVALUE(IFERROR(_xlfn.TEXTAFTER(Table3[[#This Row],[all fluxes from min_flux_sum]]," ",-1,,,""),""))</f>
        <v>2.6044831210000001E-9</v>
      </c>
    </row>
    <row r="1582" spans="1:3">
      <c r="A1582" s="1" t="s">
        <v>11640</v>
      </c>
      <c r="B1582" s="1" t="str">
        <f>_xlfn.TEXTBEFORE(Table3[[#This Row],[all fluxes from min_flux_sum]]," ",,,,"")</f>
        <v>PROSYN-rt8223</v>
      </c>
      <c r="C1582" s="1">
        <f>_xlfn.NUMBERVALUE(IFERROR(_xlfn.TEXTAFTER(Table3[[#This Row],[all fluxes from min_flux_sum]]," ",-1,,,""),""))</f>
        <v>7.8772150399999998E-10</v>
      </c>
    </row>
    <row r="1583" spans="1:3">
      <c r="A1583" s="1" t="s">
        <v>11641</v>
      </c>
      <c r="B1583" s="1" t="str">
        <f>_xlfn.TEXTBEFORE(Table3[[#This Row],[all fluxes from min_flux_sum]]," ",,,,"")</f>
        <v>PROSYN-rt8224</v>
      </c>
      <c r="C1583" s="1">
        <f>_xlfn.NUMBERVALUE(IFERROR(_xlfn.TEXTAFTER(Table3[[#This Row],[all fluxes from min_flux_sum]]," ",-1,,,""),""))</f>
        <v>1.2402218210000001E-9</v>
      </c>
    </row>
    <row r="1584" spans="1:3">
      <c r="A1584" s="1" t="s">
        <v>11642</v>
      </c>
      <c r="B1584" s="1" t="str">
        <f>_xlfn.TEXTBEFORE(Table3[[#This Row],[all fluxes from min_flux_sum]]," ",,,,"")</f>
        <v>PROSYN-rt8239</v>
      </c>
      <c r="C1584" s="1">
        <f>_xlfn.NUMBERVALUE(IFERROR(_xlfn.TEXTAFTER(Table3[[#This Row],[all fluxes from min_flux_sum]]," ",-1,,,""),""))</f>
        <v>1.20332406999999E-10</v>
      </c>
    </row>
    <row r="1585" spans="1:3">
      <c r="A1585" s="1" t="s">
        <v>11643</v>
      </c>
      <c r="B1585" s="1" t="str">
        <f>_xlfn.TEXTBEFORE(Table3[[#This Row],[all fluxes from min_flux_sum]]," ",,,,"")</f>
        <v>PROSYN-rt8250</v>
      </c>
      <c r="C1585" s="1">
        <f>_xlfn.NUMBERVALUE(IFERROR(_xlfn.TEXTAFTER(Table3[[#This Row],[all fluxes from min_flux_sum]]," ",-1,,,""),""))</f>
        <v>2.5065488E-11</v>
      </c>
    </row>
    <row r="1586" spans="1:3">
      <c r="A1586" s="1" t="s">
        <v>11644</v>
      </c>
      <c r="B1586" s="1" t="str">
        <f>_xlfn.TEXTBEFORE(Table3[[#This Row],[all fluxes from min_flux_sum]]," ",,,,"")</f>
        <v>PROSYN-rt8251</v>
      </c>
      <c r="C1586" s="1">
        <f>_xlfn.NUMBERVALUE(IFERROR(_xlfn.TEXTAFTER(Table3[[#This Row],[all fluxes from min_flux_sum]]," ",-1,,,""),""))</f>
        <v>4.6511736999999997E-11</v>
      </c>
    </row>
    <row r="1587" spans="1:3">
      <c r="A1587" s="1" t="s">
        <v>11645</v>
      </c>
      <c r="B1587" s="1" t="str">
        <f>_xlfn.TEXTBEFORE(Table3[[#This Row],[all fluxes from min_flux_sum]]," ",,,,"")</f>
        <v>PROSYN-rt8262</v>
      </c>
      <c r="C1587" s="1">
        <f>_xlfn.NUMBERVALUE(IFERROR(_xlfn.TEXTAFTER(Table3[[#This Row],[all fluxes from min_flux_sum]]," ",-1,,,""),""))</f>
        <v>6.5211663170000003E-9</v>
      </c>
    </row>
    <row r="1588" spans="1:3">
      <c r="A1588" s="1" t="s">
        <v>11646</v>
      </c>
      <c r="B1588" s="1" t="str">
        <f>_xlfn.TEXTBEFORE(Table3[[#This Row],[all fluxes from min_flux_sum]]," ",,,,"")</f>
        <v>PROSYN-rt8267_c</v>
      </c>
      <c r="C1588" s="1">
        <f>_xlfn.NUMBERVALUE(IFERROR(_xlfn.TEXTAFTER(Table3[[#This Row],[all fluxes from min_flux_sum]]," ",-1,,,""),""))</f>
        <v>5.4922359000000001E-11</v>
      </c>
    </row>
    <row r="1589" spans="1:3">
      <c r="A1589" s="1" t="s">
        <v>11647</v>
      </c>
      <c r="B1589" s="1" t="str">
        <f>_xlfn.TEXTBEFORE(Table3[[#This Row],[all fluxes from min_flux_sum]]," ",,,,"")</f>
        <v>PROSYN-rt8267_x</v>
      </c>
      <c r="C1589" s="1">
        <f>_xlfn.NUMBERVALUE(IFERROR(_xlfn.TEXTAFTER(Table3[[#This Row],[all fluxes from min_flux_sum]]," ",-1,,,""),""))</f>
        <v>5.4922359000000001E-11</v>
      </c>
    </row>
    <row r="1590" spans="1:3">
      <c r="A1590" s="1" t="s">
        <v>11648</v>
      </c>
      <c r="B1590" s="1" t="str">
        <f>_xlfn.TEXTBEFORE(Table3[[#This Row],[all fluxes from min_flux_sum]]," ",,,,"")</f>
        <v>PROSYN-rt8268</v>
      </c>
      <c r="C1590" s="1">
        <f>_xlfn.NUMBERVALUE(IFERROR(_xlfn.TEXTAFTER(Table3[[#This Row],[all fluxes from min_flux_sum]]," ",-1,,,""),""))</f>
        <v>1.212568E-12</v>
      </c>
    </row>
    <row r="1591" spans="1:3">
      <c r="A1591" s="1" t="s">
        <v>11649</v>
      </c>
      <c r="B1591" s="1" t="str">
        <f>_xlfn.TEXTBEFORE(Table3[[#This Row],[all fluxes from min_flux_sum]]," ",,,,"")</f>
        <v>PROSYN-rt8272</v>
      </c>
      <c r="C1591" s="1">
        <f>_xlfn.NUMBERVALUE(IFERROR(_xlfn.TEXTAFTER(Table3[[#This Row],[all fluxes from min_flux_sum]]," ",-1,,,""),""))</f>
        <v>7.9083634000000004E-11</v>
      </c>
    </row>
    <row r="1592" spans="1:3">
      <c r="A1592" s="1" t="s">
        <v>11650</v>
      </c>
      <c r="B1592" s="1" t="str">
        <f>_xlfn.TEXTBEFORE(Table3[[#This Row],[all fluxes from min_flux_sum]]," ",,,,"")</f>
        <v>PROSYN-rt8273</v>
      </c>
      <c r="C1592" s="1">
        <f>_xlfn.NUMBERVALUE(IFERROR(_xlfn.TEXTAFTER(Table3[[#This Row],[all fluxes from min_flux_sum]]," ",-1,,,""),""))</f>
        <v>1.4972724290000001E-9</v>
      </c>
    </row>
    <row r="1593" spans="1:3">
      <c r="A1593" s="1" t="s">
        <v>11651</v>
      </c>
      <c r="B1593" s="1" t="str">
        <f>_xlfn.TEXTBEFORE(Table3[[#This Row],[all fluxes from min_flux_sum]]," ",,,,"")</f>
        <v>PROSYN-rt8275</v>
      </c>
      <c r="C1593" s="1">
        <f>_xlfn.NUMBERVALUE(IFERROR(_xlfn.TEXTAFTER(Table3[[#This Row],[all fluxes from min_flux_sum]]," ",-1,,,""),""))</f>
        <v>1.4099221849999999E-9</v>
      </c>
    </row>
    <row r="1594" spans="1:3">
      <c r="A1594" s="1" t="s">
        <v>11652</v>
      </c>
      <c r="B1594" s="1" t="str">
        <f>_xlfn.TEXTBEFORE(Table3[[#This Row],[all fluxes from min_flux_sum]]," ",,,,"")</f>
        <v>PROSYN-rt8287</v>
      </c>
      <c r="C1594" s="1">
        <f>_xlfn.NUMBERVALUE(IFERROR(_xlfn.TEXTAFTER(Table3[[#This Row],[all fluxes from min_flux_sum]]," ",-1,,,""),""))</f>
        <v>2.5538999999999999E-13</v>
      </c>
    </row>
    <row r="1595" spans="1:3">
      <c r="A1595" s="1" t="s">
        <v>11653</v>
      </c>
      <c r="B1595" s="1" t="str">
        <f>_xlfn.TEXTBEFORE(Table3[[#This Row],[all fluxes from min_flux_sum]]," ",,,,"")</f>
        <v>PROSYN-rt8291</v>
      </c>
      <c r="C1595" s="1">
        <f>_xlfn.NUMBERVALUE(IFERROR(_xlfn.TEXTAFTER(Table3[[#This Row],[all fluxes from min_flux_sum]]," ",-1,,,""),""))</f>
        <v>3.3278090199999998E-10</v>
      </c>
    </row>
    <row r="1596" spans="1:3">
      <c r="A1596" s="1" t="s">
        <v>11654</v>
      </c>
      <c r="B1596" s="1" t="str">
        <f>_xlfn.TEXTBEFORE(Table3[[#This Row],[all fluxes from min_flux_sum]]," ",,,,"")</f>
        <v>PROSYN-rt8298</v>
      </c>
      <c r="C1596" s="1">
        <f>_xlfn.NUMBERVALUE(IFERROR(_xlfn.TEXTAFTER(Table3[[#This Row],[all fluxes from min_flux_sum]]," ",-1,,,""),""))</f>
        <v>6.7993724200000003E-10</v>
      </c>
    </row>
    <row r="1597" spans="1:3">
      <c r="A1597" s="1" t="s">
        <v>11655</v>
      </c>
      <c r="B1597" s="1" t="str">
        <f>_xlfn.TEXTBEFORE(Table3[[#This Row],[all fluxes from min_flux_sum]]," ",,,,"")</f>
        <v>PROSYN-rt8313</v>
      </c>
      <c r="C1597" s="1">
        <f>_xlfn.NUMBERVALUE(IFERROR(_xlfn.TEXTAFTER(Table3[[#This Row],[all fluxes from min_flux_sum]]," ",-1,,,""),""))</f>
        <v>2.5028894419999902E-9</v>
      </c>
    </row>
    <row r="1598" spans="1:3">
      <c r="A1598" s="1" t="s">
        <v>11656</v>
      </c>
      <c r="B1598" s="1" t="str">
        <f>_xlfn.TEXTBEFORE(Table3[[#This Row],[all fluxes from min_flux_sum]]," ",,,,"")</f>
        <v>PROSYN-rt8327</v>
      </c>
      <c r="C1598" s="1">
        <f>_xlfn.NUMBERVALUE(IFERROR(_xlfn.TEXTAFTER(Table3[[#This Row],[all fluxes from min_flux_sum]]," ",-1,,,""),""))</f>
        <v>5.2344968999999995E-10</v>
      </c>
    </row>
    <row r="1599" spans="1:3">
      <c r="A1599" s="1" t="s">
        <v>11657</v>
      </c>
      <c r="B1599" s="1" t="str">
        <f>_xlfn.TEXTBEFORE(Table3[[#This Row],[all fluxes from min_flux_sum]]," ",,,,"")</f>
        <v>PROSYN-rt8345</v>
      </c>
      <c r="C1599" s="1">
        <f>_xlfn.NUMBERVALUE(IFERROR(_xlfn.TEXTAFTER(Table3[[#This Row],[all fluxes from min_flux_sum]]," ",-1,,,""),""))</f>
        <v>4.2173361700000001E-10</v>
      </c>
    </row>
    <row r="1600" spans="1:3">
      <c r="A1600" s="1" t="s">
        <v>11658</v>
      </c>
      <c r="B1600" s="1" t="str">
        <f>_xlfn.TEXTBEFORE(Table3[[#This Row],[all fluxes from min_flux_sum]]," ",,,,"")</f>
        <v>PROSYN-rt8357</v>
      </c>
      <c r="C1600" s="1">
        <f>_xlfn.NUMBERVALUE(IFERROR(_xlfn.TEXTAFTER(Table3[[#This Row],[all fluxes from min_flux_sum]]," ",-1,,,""),""))</f>
        <v>1.1664932199999999E-10</v>
      </c>
    </row>
    <row r="1601" spans="1:3">
      <c r="A1601" s="1" t="s">
        <v>11659</v>
      </c>
      <c r="B1601" s="1" t="str">
        <f>_xlfn.TEXTBEFORE(Table3[[#This Row],[all fluxes from min_flux_sum]]," ",,,,"")</f>
        <v>PROSYN-rt8364</v>
      </c>
      <c r="C1601" s="1">
        <f>_xlfn.NUMBERVALUE(IFERROR(_xlfn.TEXTAFTER(Table3[[#This Row],[all fluxes from min_flux_sum]]," ",-1,,,""),""))</f>
        <v>3.8486091499999999E-10</v>
      </c>
    </row>
    <row r="1602" spans="1:3">
      <c r="A1602" s="1" t="s">
        <v>11660</v>
      </c>
      <c r="B1602" s="1" t="str">
        <f>_xlfn.TEXTBEFORE(Table3[[#This Row],[all fluxes from min_flux_sum]]," ",,,,"")</f>
        <v>PROSYN-rt8374</v>
      </c>
      <c r="C1602" s="1">
        <f>_xlfn.NUMBERVALUE(IFERROR(_xlfn.TEXTAFTER(Table3[[#This Row],[all fluxes from min_flux_sum]]," ",-1,,,""),""))</f>
        <v>2.9600783399999899E-10</v>
      </c>
    </row>
    <row r="1603" spans="1:3">
      <c r="A1603" s="1" t="s">
        <v>11661</v>
      </c>
      <c r="B1603" s="1" t="str">
        <f>_xlfn.TEXTBEFORE(Table3[[#This Row],[all fluxes from min_flux_sum]]," ",,,,"")</f>
        <v>PROSYN-rt8378</v>
      </c>
      <c r="C1603" s="1">
        <f>_xlfn.NUMBERVALUE(IFERROR(_xlfn.TEXTAFTER(Table3[[#This Row],[all fluxes from min_flux_sum]]," ",-1,,,""),""))</f>
        <v>1.238041279E-9</v>
      </c>
    </row>
    <row r="1604" spans="1:3">
      <c r="A1604" s="1" t="s">
        <v>11662</v>
      </c>
      <c r="B1604" s="1" t="str">
        <f>_xlfn.TEXTBEFORE(Table3[[#This Row],[all fluxes from min_flux_sum]]," ",,,,"")</f>
        <v>PROSYN-rt8390</v>
      </c>
      <c r="C1604" s="1">
        <f>_xlfn.NUMBERVALUE(IFERROR(_xlfn.TEXTAFTER(Table3[[#This Row],[all fluxes from min_flux_sum]]," ",-1,,,""),""))</f>
        <v>1.40484209999999E-11</v>
      </c>
    </row>
    <row r="1605" spans="1:3">
      <c r="A1605" s="1" t="s">
        <v>11663</v>
      </c>
      <c r="B1605" s="1" t="str">
        <f>_xlfn.TEXTBEFORE(Table3[[#This Row],[all fluxes from min_flux_sum]]," ",,,,"")</f>
        <v>PROSYN-rt8393</v>
      </c>
      <c r="C1605" s="1">
        <f>_xlfn.NUMBERVALUE(IFERROR(_xlfn.TEXTAFTER(Table3[[#This Row],[all fluxes from min_flux_sum]]," ",-1,,,""),""))</f>
        <v>8.373021E-12</v>
      </c>
    </row>
    <row r="1606" spans="1:3">
      <c r="A1606" s="1" t="s">
        <v>11664</v>
      </c>
      <c r="B1606" s="1" t="str">
        <f>_xlfn.TEXTBEFORE(Table3[[#This Row],[all fluxes from min_flux_sum]]," ",,,,"")</f>
        <v>PROSYN-rt8407</v>
      </c>
      <c r="C1606" s="1">
        <f>_xlfn.NUMBERVALUE(IFERROR(_xlfn.TEXTAFTER(Table3[[#This Row],[all fluxes from min_flux_sum]]," ",-1,,,""),""))</f>
        <v>1.8084265799999999E-10</v>
      </c>
    </row>
    <row r="1607" spans="1:3">
      <c r="A1607" s="1" t="s">
        <v>11665</v>
      </c>
      <c r="B1607" s="1" t="str">
        <f>_xlfn.TEXTBEFORE(Table3[[#This Row],[all fluxes from min_flux_sum]]," ",,,,"")</f>
        <v>PROSYN-rt8431</v>
      </c>
      <c r="C1607" s="1">
        <f>_xlfn.NUMBERVALUE(IFERROR(_xlfn.TEXTAFTER(Table3[[#This Row],[all fluxes from min_flux_sum]]," ",-1,,,""),""))</f>
        <v>7.0530194300000003E-10</v>
      </c>
    </row>
    <row r="1608" spans="1:3">
      <c r="A1608" s="1" t="s">
        <v>11666</v>
      </c>
      <c r="B1608" s="1" t="str">
        <f>_xlfn.TEXTBEFORE(Table3[[#This Row],[all fluxes from min_flux_sum]]," ",,,,"")</f>
        <v>PROSYN-rt8446</v>
      </c>
      <c r="C1608" s="1">
        <f>_xlfn.NUMBERVALUE(IFERROR(_xlfn.TEXTAFTER(Table3[[#This Row],[all fluxes from min_flux_sum]]," ",-1,,,""),""))</f>
        <v>1.7891669E-11</v>
      </c>
    </row>
    <row r="1609" spans="1:3">
      <c r="A1609" s="1" t="s">
        <v>11667</v>
      </c>
      <c r="B1609" s="1" t="str">
        <f>_xlfn.TEXTBEFORE(Table3[[#This Row],[all fluxes from min_flux_sum]]," ",,,,"")</f>
        <v>PROSYN-rt8465</v>
      </c>
      <c r="C1609" s="1">
        <f>_xlfn.NUMBERVALUE(IFERROR(_xlfn.TEXTAFTER(Table3[[#This Row],[all fluxes from min_flux_sum]]," ",-1,,,""),""))</f>
        <v>4.8135151859999998E-9</v>
      </c>
    </row>
    <row r="1610" spans="1:3">
      <c r="A1610" s="1" t="s">
        <v>11668</v>
      </c>
      <c r="B1610" s="1" t="str">
        <f>_xlfn.TEXTBEFORE(Table3[[#This Row],[all fluxes from min_flux_sum]]," ",,,,"")</f>
        <v>PROSYN-rt8468</v>
      </c>
      <c r="C1610" s="1">
        <f>_xlfn.NUMBERVALUE(IFERROR(_xlfn.TEXTAFTER(Table3[[#This Row],[all fluxes from min_flux_sum]]," ",-1,,,""),""))</f>
        <v>7.9307232599999999E-10</v>
      </c>
    </row>
    <row r="1611" spans="1:3">
      <c r="A1611" s="1" t="s">
        <v>11669</v>
      </c>
      <c r="B1611" s="1" t="str">
        <f>_xlfn.TEXTBEFORE(Table3[[#This Row],[all fluxes from min_flux_sum]]," ",,,,"")</f>
        <v>PROSYN-rt8469</v>
      </c>
      <c r="C1611" s="1">
        <f>_xlfn.NUMBERVALUE(IFERROR(_xlfn.TEXTAFTER(Table3[[#This Row],[all fluxes from min_flux_sum]]," ",-1,,,""),""))</f>
        <v>1.5042588999999999E-11</v>
      </c>
    </row>
    <row r="1612" spans="1:3">
      <c r="A1612" s="1" t="s">
        <v>11670</v>
      </c>
      <c r="B1612" s="1" t="str">
        <f>_xlfn.TEXTBEFORE(Table3[[#This Row],[all fluxes from min_flux_sum]]," ",,,,"")</f>
        <v>PROSYN-rtmATP9</v>
      </c>
      <c r="C1612" s="1">
        <f>_xlfn.NUMBERVALUE(IFERROR(_xlfn.TEXTAFTER(Table3[[#This Row],[all fluxes from min_flux_sum]]," ",-1,,,""),""))</f>
        <v>1.5424350671799999E-7</v>
      </c>
    </row>
    <row r="1613" spans="1:3">
      <c r="A1613" s="1" t="s">
        <v>11671</v>
      </c>
      <c r="B1613" s="1" t="str">
        <f>_xlfn.TEXTBEFORE(Table3[[#This Row],[all fluxes from min_flux_sum]]," ",,,,"")</f>
        <v>PROSYN-rtmCOX1</v>
      </c>
      <c r="C1613" s="1">
        <f>_xlfn.NUMBERVALUE(IFERROR(_xlfn.TEXTAFTER(Table3[[#This Row],[all fluxes from min_flux_sum]]," ",-1,,,""),""))</f>
        <v>1.0490386443000001E-8</v>
      </c>
    </row>
    <row r="1614" spans="1:3">
      <c r="A1614" s="1" t="s">
        <v>11672</v>
      </c>
      <c r="B1614" s="1" t="str">
        <f>_xlfn.TEXTBEFORE(Table3[[#This Row],[all fluxes from min_flux_sum]]," ",,,,"")</f>
        <v>PROSYN-rtmCOX2</v>
      </c>
      <c r="C1614" s="1">
        <f>_xlfn.NUMBERVALUE(IFERROR(_xlfn.TEXTAFTER(Table3[[#This Row],[all fluxes from min_flux_sum]]," ",-1,,,""),""))</f>
        <v>1.0490386443000001E-8</v>
      </c>
    </row>
    <row r="1615" spans="1:3">
      <c r="A1615" s="1" t="s">
        <v>11673</v>
      </c>
      <c r="B1615" s="1" t="str">
        <f>_xlfn.TEXTBEFORE(Table3[[#This Row],[all fluxes from min_flux_sum]]," ",,,,"")</f>
        <v>PROSYN-rtmCOX3</v>
      </c>
      <c r="C1615" s="1">
        <f>_xlfn.NUMBERVALUE(IFERROR(_xlfn.TEXTAFTER(Table3[[#This Row],[all fluxes from min_flux_sum]]," ",-1,,,""),""))</f>
        <v>1.0490386443000001E-8</v>
      </c>
    </row>
    <row r="1616" spans="1:3">
      <c r="A1616" s="1" t="s">
        <v>11674</v>
      </c>
      <c r="B1616" s="1" t="str">
        <f>_xlfn.TEXTBEFORE(Table3[[#This Row],[all fluxes from min_flux_sum]]," ",,,,"")</f>
        <v>PROSYN-rt8483</v>
      </c>
      <c r="C1616" s="1">
        <f>_xlfn.NUMBERVALUE(IFERROR(_xlfn.TEXTAFTER(Table3[[#This Row],[all fluxes from min_flux_sum]]," ",-1,,,""),""))</f>
        <v>1.22531149E-10</v>
      </c>
    </row>
    <row r="1617" spans="1:3">
      <c r="A1617" s="1" t="s">
        <v>11675</v>
      </c>
      <c r="B1617" s="1" t="str">
        <f>_xlfn.TEXTBEFORE(Table3[[#This Row],[all fluxes from min_flux_sum]]," ",,,,"")</f>
        <v>PROSYN-rt8484</v>
      </c>
      <c r="C1617" s="1">
        <f>_xlfn.NUMBERVALUE(IFERROR(_xlfn.TEXTAFTER(Table3[[#This Row],[all fluxes from min_flux_sum]]," ",-1,,,""),""))</f>
        <v>5.5595462999999999E-11</v>
      </c>
    </row>
    <row r="1618" spans="1:3">
      <c r="A1618" s="1" t="s">
        <v>11676</v>
      </c>
      <c r="B1618" s="1" t="str">
        <f>_xlfn.TEXTBEFORE(Table3[[#This Row],[all fluxes from min_flux_sum]]," ",,,,"")</f>
        <v>PROSYN-rtmCOB</v>
      </c>
      <c r="C1618" s="1">
        <f>_xlfn.NUMBERVALUE(IFERROR(_xlfn.TEXTAFTER(Table3[[#This Row],[all fluxes from min_flux_sum]]," ",-1,,,""),""))</f>
        <v>6.7673819090000001E-9</v>
      </c>
    </row>
    <row r="1619" spans="1:3">
      <c r="A1619" s="1" t="s">
        <v>11677</v>
      </c>
      <c r="B1619" s="1" t="str">
        <f>_xlfn.TEXTBEFORE(Table3[[#This Row],[all fluxes from min_flux_sum]]," ",,,,"")</f>
        <v>PROSYN-rtmNAD1</v>
      </c>
      <c r="C1619" s="1">
        <f>_xlfn.NUMBERVALUE(IFERROR(_xlfn.TEXTAFTER(Table3[[#This Row],[all fluxes from min_flux_sum]]," ",-1,,,""),""))</f>
        <v>2.6044831210000001E-9</v>
      </c>
    </row>
    <row r="1620" spans="1:3">
      <c r="A1620" s="1" t="s">
        <v>11678</v>
      </c>
      <c r="B1620" s="1" t="str">
        <f>_xlfn.TEXTBEFORE(Table3[[#This Row],[all fluxes from min_flux_sum]]," ",,,,"")</f>
        <v>PROSYN-rtmNAD2</v>
      </c>
      <c r="C1620" s="1">
        <f>_xlfn.NUMBERVALUE(IFERROR(_xlfn.TEXTAFTER(Table3[[#This Row],[all fluxes from min_flux_sum]]," ",-1,,,""),""))</f>
        <v>2.6044831210000001E-9</v>
      </c>
    </row>
    <row r="1621" spans="1:3">
      <c r="A1621" s="1" t="s">
        <v>11679</v>
      </c>
      <c r="B1621" s="1" t="str">
        <f>_xlfn.TEXTBEFORE(Table3[[#This Row],[all fluxes from min_flux_sum]]," ",,,,"")</f>
        <v>PROSYN-rtmNAD3</v>
      </c>
      <c r="C1621" s="1">
        <f>_xlfn.NUMBERVALUE(IFERROR(_xlfn.TEXTAFTER(Table3[[#This Row],[all fluxes from min_flux_sum]]," ",-1,,,""),""))</f>
        <v>2.6044831210000001E-9</v>
      </c>
    </row>
    <row r="1622" spans="1:3">
      <c r="A1622" s="1" t="s">
        <v>11680</v>
      </c>
      <c r="B1622" s="1" t="str">
        <f>_xlfn.TEXTBEFORE(Table3[[#This Row],[all fluxes from min_flux_sum]]," ",,,,"")</f>
        <v>PROSYN-rtmNAD4</v>
      </c>
      <c r="C1622" s="1">
        <f>_xlfn.NUMBERVALUE(IFERROR(_xlfn.TEXTAFTER(Table3[[#This Row],[all fluxes from min_flux_sum]]," ",-1,,,""),""))</f>
        <v>2.6044831210000001E-9</v>
      </c>
    </row>
    <row r="1623" spans="1:3">
      <c r="A1623" s="1" t="s">
        <v>11681</v>
      </c>
      <c r="B1623" s="1" t="str">
        <f>_xlfn.TEXTBEFORE(Table3[[#This Row],[all fluxes from min_flux_sum]]," ",,,,"")</f>
        <v>PROSYN-rtmNAD4L</v>
      </c>
      <c r="C1623" s="1">
        <f>_xlfn.NUMBERVALUE(IFERROR(_xlfn.TEXTAFTER(Table3[[#This Row],[all fluxes from min_flux_sum]]," ",-1,,,""),""))</f>
        <v>2.6044831210000001E-9</v>
      </c>
    </row>
    <row r="1624" spans="1:3">
      <c r="A1624" s="1" t="s">
        <v>11682</v>
      </c>
      <c r="B1624" s="1" t="str">
        <f>_xlfn.TEXTBEFORE(Table3[[#This Row],[all fluxes from min_flux_sum]]," ",,,,"")</f>
        <v>PROSYN-rtmNAD5</v>
      </c>
      <c r="C1624" s="1">
        <f>_xlfn.NUMBERVALUE(IFERROR(_xlfn.TEXTAFTER(Table3[[#This Row],[all fluxes from min_flux_sum]]," ",-1,,,""),""))</f>
        <v>2.6044831210000001E-9</v>
      </c>
    </row>
    <row r="1625" spans="1:3">
      <c r="A1625" s="1" t="s">
        <v>11683</v>
      </c>
      <c r="B1625" s="1" t="str">
        <f>_xlfn.TEXTBEFORE(Table3[[#This Row],[all fluxes from min_flux_sum]]," ",,,,"")</f>
        <v>PROSYN-rtmNAD6</v>
      </c>
      <c r="C1625" s="1">
        <f>_xlfn.NUMBERVALUE(IFERROR(_xlfn.TEXTAFTER(Table3[[#This Row],[all fluxes from min_flux_sum]]," ",-1,,,""),""))</f>
        <v>2.6044831210000001E-9</v>
      </c>
    </row>
    <row r="1626" spans="1:3">
      <c r="A1626" s="1" t="s">
        <v>11684</v>
      </c>
      <c r="B1626" s="1" t="str">
        <f>_xlfn.TEXTBEFORE(Table3[[#This Row],[all fluxes from min_flux_sum]]," ",,,,"")</f>
        <v>PROSYN-rtmATP6</v>
      </c>
      <c r="C1626" s="1">
        <f>_xlfn.NUMBERVALUE(IFERROR(_xlfn.TEXTAFTER(Table3[[#This Row],[all fluxes from min_flux_sum]]," ",-1,,,""),""))</f>
        <v>1.5424350672E-8</v>
      </c>
    </row>
    <row r="1627" spans="1:3">
      <c r="A1627" s="1" t="s">
        <v>11685</v>
      </c>
      <c r="B1627" s="1" t="str">
        <f>_xlfn.TEXTBEFORE(Table3[[#This Row],[all fluxes from min_flux_sum]]," ",,,,"")</f>
        <v>PROSYN-rtmATP8</v>
      </c>
      <c r="C1627" s="1">
        <f>_xlfn.NUMBERVALUE(IFERROR(_xlfn.TEXTAFTER(Table3[[#This Row],[all fluxes from min_flux_sum]]," ",-1,,,""),""))</f>
        <v>1.5424350672E-8</v>
      </c>
    </row>
    <row r="1628" spans="1:3">
      <c r="A1628" s="1" t="s">
        <v>11686</v>
      </c>
      <c r="B1628" s="1" t="str">
        <f>_xlfn.TEXTBEFORE(Table3[[#This Row],[all fluxes from min_flux_sum]]," ",,,,"")</f>
        <v>PROSYN-rt8485</v>
      </c>
      <c r="C1628" s="1">
        <f>_xlfn.NUMBERVALUE(IFERROR(_xlfn.TEXTAFTER(Table3[[#This Row],[all fluxes from min_flux_sum]]," ",-1,,,""),""))</f>
        <v>1.170837947E-9</v>
      </c>
    </row>
    <row r="1629" spans="1:3">
      <c r="A1629" s="1" t="s">
        <v>11687</v>
      </c>
      <c r="B1629" s="1" t="str">
        <f>_xlfn.TEXTBEFORE(Table3[[#This Row],[all fluxes from min_flux_sum]]," ",,,,"")</f>
        <v>PROSYN-ASC1</v>
      </c>
      <c r="C1629" s="1">
        <f>_xlfn.NUMBERVALUE(IFERROR(_xlfn.TEXTAFTER(Table3[[#This Row],[all fluxes from min_flux_sum]]," ",-1,,,""),""))</f>
        <v>5.6223676889999897E-9</v>
      </c>
    </row>
    <row r="1630" spans="1:3">
      <c r="A1630" s="1" t="s">
        <v>11688</v>
      </c>
      <c r="B1630" s="1" t="str">
        <f>_xlfn.TEXTBEFORE(Table3[[#This Row],[all fluxes from min_flux_sum]]," ",,,,"")</f>
        <v>PROSYN-RPL10</v>
      </c>
      <c r="C1630" s="1">
        <f>_xlfn.NUMBERVALUE(IFERROR(_xlfn.TEXTAFTER(Table3[[#This Row],[all fluxes from min_flux_sum]]," ",-1,,,""),""))</f>
        <v>5.6223676889999897E-9</v>
      </c>
    </row>
    <row r="1631" spans="1:3">
      <c r="A1631" s="1" t="s">
        <v>11689</v>
      </c>
      <c r="B1631" s="1" t="str">
        <f>_xlfn.TEXTBEFORE(Table3[[#This Row],[all fluxes from min_flux_sum]]," ",,,,"")</f>
        <v>PROSYN-RPL11A</v>
      </c>
      <c r="C1631" s="1">
        <f>_xlfn.NUMBERVALUE(IFERROR(_xlfn.TEXTAFTER(Table3[[#This Row],[all fluxes from min_flux_sum]]," ",-1,,,""),""))</f>
        <v>5.6223676889999897E-9</v>
      </c>
    </row>
    <row r="1632" spans="1:3">
      <c r="A1632" s="1" t="s">
        <v>11690</v>
      </c>
      <c r="B1632" s="1" t="str">
        <f>_xlfn.TEXTBEFORE(Table3[[#This Row],[all fluxes from min_flux_sum]]," ",,,,"")</f>
        <v>PROSYN-RPL12A</v>
      </c>
      <c r="C1632" s="1">
        <f>_xlfn.NUMBERVALUE(IFERROR(_xlfn.TEXTAFTER(Table3[[#This Row],[all fluxes from min_flux_sum]]," ",-1,,,""),""))</f>
        <v>5.6223676889999897E-9</v>
      </c>
    </row>
    <row r="1633" spans="1:3">
      <c r="A1633" s="1" t="s">
        <v>11691</v>
      </c>
      <c r="B1633" s="1" t="str">
        <f>_xlfn.TEXTBEFORE(Table3[[#This Row],[all fluxes from min_flux_sum]]," ",,,,"")</f>
        <v>PROSYN-RPL13A</v>
      </c>
      <c r="C1633" s="1">
        <f>_xlfn.NUMBERVALUE(IFERROR(_xlfn.TEXTAFTER(Table3[[#This Row],[all fluxes from min_flux_sum]]," ",-1,,,""),""))</f>
        <v>5.6223676889999897E-9</v>
      </c>
    </row>
    <row r="1634" spans="1:3">
      <c r="A1634" s="1" t="s">
        <v>11692</v>
      </c>
      <c r="B1634" s="1" t="str">
        <f>_xlfn.TEXTBEFORE(Table3[[#This Row],[all fluxes from min_flux_sum]]," ",,,,"")</f>
        <v>PROSYN-RPL14A</v>
      </c>
      <c r="C1634" s="1">
        <f>_xlfn.NUMBERVALUE(IFERROR(_xlfn.TEXTAFTER(Table3[[#This Row],[all fluxes from min_flux_sum]]," ",-1,,,""),""))</f>
        <v>5.6223676889999897E-9</v>
      </c>
    </row>
    <row r="1635" spans="1:3">
      <c r="A1635" s="1" t="s">
        <v>11693</v>
      </c>
      <c r="B1635" s="1" t="str">
        <f>_xlfn.TEXTBEFORE(Table3[[#This Row],[all fluxes from min_flux_sum]]," ",,,,"")</f>
        <v>PROSYN-RPL15A</v>
      </c>
      <c r="C1635" s="1">
        <f>_xlfn.NUMBERVALUE(IFERROR(_xlfn.TEXTAFTER(Table3[[#This Row],[all fluxes from min_flux_sum]]," ",-1,,,""),""))</f>
        <v>5.6223676889999897E-9</v>
      </c>
    </row>
    <row r="1636" spans="1:3">
      <c r="A1636" s="1" t="s">
        <v>11694</v>
      </c>
      <c r="B1636" s="1" t="str">
        <f>_xlfn.TEXTBEFORE(Table3[[#This Row],[all fluxes from min_flux_sum]]," ",,,,"")</f>
        <v>PROSYN-RPL16A</v>
      </c>
      <c r="C1636" s="1">
        <f>_xlfn.NUMBERVALUE(IFERROR(_xlfn.TEXTAFTER(Table3[[#This Row],[all fluxes from min_flux_sum]]," ",-1,,,""),""))</f>
        <v>5.6223676889999897E-9</v>
      </c>
    </row>
    <row r="1637" spans="1:3">
      <c r="A1637" s="1" t="s">
        <v>11695</v>
      </c>
      <c r="B1637" s="1" t="str">
        <f>_xlfn.TEXTBEFORE(Table3[[#This Row],[all fluxes from min_flux_sum]]," ",,,,"")</f>
        <v>PROSYN-RPL17A</v>
      </c>
      <c r="C1637" s="1">
        <f>_xlfn.NUMBERVALUE(IFERROR(_xlfn.TEXTAFTER(Table3[[#This Row],[all fluxes from min_flux_sum]]," ",-1,,,""),""))</f>
        <v>5.6223676889999897E-9</v>
      </c>
    </row>
    <row r="1638" spans="1:3">
      <c r="A1638" s="1" t="s">
        <v>11696</v>
      </c>
      <c r="B1638" s="1" t="str">
        <f>_xlfn.TEXTBEFORE(Table3[[#This Row],[all fluxes from min_flux_sum]]," ",,,,"")</f>
        <v>PROSYN-RPL18A</v>
      </c>
      <c r="C1638" s="1">
        <f>_xlfn.NUMBERVALUE(IFERROR(_xlfn.TEXTAFTER(Table3[[#This Row],[all fluxes from min_flux_sum]]," ",-1,,,""),""))</f>
        <v>5.6223676889999897E-9</v>
      </c>
    </row>
    <row r="1639" spans="1:3">
      <c r="A1639" s="1" t="s">
        <v>11697</v>
      </c>
      <c r="B1639" s="1" t="str">
        <f>_xlfn.TEXTBEFORE(Table3[[#This Row],[all fluxes from min_flux_sum]]," ",,,,"")</f>
        <v>PROSYN-RPL19A</v>
      </c>
      <c r="C1639" s="1">
        <f>_xlfn.NUMBERVALUE(IFERROR(_xlfn.TEXTAFTER(Table3[[#This Row],[all fluxes from min_flux_sum]]," ",-1,,,""),""))</f>
        <v>5.6223676889999897E-9</v>
      </c>
    </row>
    <row r="1640" spans="1:3">
      <c r="A1640" s="1" t="s">
        <v>11698</v>
      </c>
      <c r="B1640" s="1" t="str">
        <f>_xlfn.TEXTBEFORE(Table3[[#This Row],[all fluxes from min_flux_sum]]," ",,,,"")</f>
        <v>PROSYN-RPL1A</v>
      </c>
      <c r="C1640" s="1">
        <f>_xlfn.NUMBERVALUE(IFERROR(_xlfn.TEXTAFTER(Table3[[#This Row],[all fluxes from min_flux_sum]]," ",-1,,,""),""))</f>
        <v>5.6223676889999897E-9</v>
      </c>
    </row>
    <row r="1641" spans="1:3">
      <c r="A1641" s="1" t="s">
        <v>11699</v>
      </c>
      <c r="B1641" s="1" t="str">
        <f>_xlfn.TEXTBEFORE(Table3[[#This Row],[all fluxes from min_flux_sum]]," ",,,,"")</f>
        <v>PROSYN-RPL20A</v>
      </c>
      <c r="C1641" s="1">
        <f>_xlfn.NUMBERVALUE(IFERROR(_xlfn.TEXTAFTER(Table3[[#This Row],[all fluxes from min_flux_sum]]," ",-1,,,""),""))</f>
        <v>5.6223676889999897E-9</v>
      </c>
    </row>
    <row r="1642" spans="1:3">
      <c r="A1642" s="1" t="s">
        <v>11700</v>
      </c>
      <c r="B1642" s="1" t="str">
        <f>_xlfn.TEXTBEFORE(Table3[[#This Row],[all fluxes from min_flux_sum]]," ",,,,"")</f>
        <v>PROSYN-RPL21A</v>
      </c>
      <c r="C1642" s="1">
        <f>_xlfn.NUMBERVALUE(IFERROR(_xlfn.TEXTAFTER(Table3[[#This Row],[all fluxes from min_flux_sum]]," ",-1,,,""),""))</f>
        <v>5.6223676889999897E-9</v>
      </c>
    </row>
    <row r="1643" spans="1:3">
      <c r="A1643" s="1" t="s">
        <v>11701</v>
      </c>
      <c r="B1643" s="1" t="str">
        <f>_xlfn.TEXTBEFORE(Table3[[#This Row],[all fluxes from min_flux_sum]]," ",,,,"")</f>
        <v>PROSYN-RPL22A</v>
      </c>
      <c r="C1643" s="1">
        <f>_xlfn.NUMBERVALUE(IFERROR(_xlfn.TEXTAFTER(Table3[[#This Row],[all fluxes from min_flux_sum]]," ",-1,,,""),""))</f>
        <v>5.6223676889999897E-9</v>
      </c>
    </row>
    <row r="1644" spans="1:3">
      <c r="A1644" s="1" t="s">
        <v>11702</v>
      </c>
      <c r="B1644" s="1" t="str">
        <f>_xlfn.TEXTBEFORE(Table3[[#This Row],[all fluxes from min_flux_sum]]," ",,,,"")</f>
        <v>PROSYN-RPL23A</v>
      </c>
      <c r="C1644" s="1">
        <f>_xlfn.NUMBERVALUE(IFERROR(_xlfn.TEXTAFTER(Table3[[#This Row],[all fluxes from min_flux_sum]]," ",-1,,,""),""))</f>
        <v>5.6223676889999897E-9</v>
      </c>
    </row>
    <row r="1645" spans="1:3">
      <c r="A1645" s="1" t="s">
        <v>11703</v>
      </c>
      <c r="B1645" s="1" t="str">
        <f>_xlfn.TEXTBEFORE(Table3[[#This Row],[all fluxes from min_flux_sum]]," ",,,,"")</f>
        <v>PROSYN-RPL24A</v>
      </c>
      <c r="C1645" s="1">
        <f>_xlfn.NUMBERVALUE(IFERROR(_xlfn.TEXTAFTER(Table3[[#This Row],[all fluxes from min_flux_sum]]," ",-1,,,""),""))</f>
        <v>5.6223676889999897E-9</v>
      </c>
    </row>
    <row r="1646" spans="1:3">
      <c r="A1646" s="1" t="s">
        <v>11704</v>
      </c>
      <c r="B1646" s="1" t="str">
        <f>_xlfn.TEXTBEFORE(Table3[[#This Row],[all fluxes from min_flux_sum]]," ",,,,"")</f>
        <v>PROSYN-RPL25</v>
      </c>
      <c r="C1646" s="1">
        <f>_xlfn.NUMBERVALUE(IFERROR(_xlfn.TEXTAFTER(Table3[[#This Row],[all fluxes from min_flux_sum]]," ",-1,,,""),""))</f>
        <v>5.6223676889999897E-9</v>
      </c>
    </row>
    <row r="1647" spans="1:3">
      <c r="A1647" s="1" t="s">
        <v>11705</v>
      </c>
      <c r="B1647" s="1" t="str">
        <f>_xlfn.TEXTBEFORE(Table3[[#This Row],[all fluxes from min_flux_sum]]," ",,,,"")</f>
        <v>PROSYN-RPL26A</v>
      </c>
      <c r="C1647" s="1">
        <f>_xlfn.NUMBERVALUE(IFERROR(_xlfn.TEXTAFTER(Table3[[#This Row],[all fluxes from min_flux_sum]]," ",-1,,,""),""))</f>
        <v>5.6223676889999897E-9</v>
      </c>
    </row>
    <row r="1648" spans="1:3">
      <c r="A1648" s="1" t="s">
        <v>11706</v>
      </c>
      <c r="B1648" s="1" t="str">
        <f>_xlfn.TEXTBEFORE(Table3[[#This Row],[all fluxes from min_flux_sum]]," ",,,,"")</f>
        <v>PROSYN-RPL27A</v>
      </c>
      <c r="C1648" s="1">
        <f>_xlfn.NUMBERVALUE(IFERROR(_xlfn.TEXTAFTER(Table3[[#This Row],[all fluxes from min_flux_sum]]," ",-1,,,""),""))</f>
        <v>5.6223676889999897E-9</v>
      </c>
    </row>
    <row r="1649" spans="1:3">
      <c r="A1649" s="1" t="s">
        <v>11707</v>
      </c>
      <c r="B1649" s="1" t="str">
        <f>_xlfn.TEXTBEFORE(Table3[[#This Row],[all fluxes from min_flux_sum]]," ",,,,"")</f>
        <v>PROSYN-RPL28</v>
      </c>
      <c r="C1649" s="1">
        <f>_xlfn.NUMBERVALUE(IFERROR(_xlfn.TEXTAFTER(Table3[[#This Row],[all fluxes from min_flux_sum]]," ",-1,,,""),""))</f>
        <v>5.6223676889999897E-9</v>
      </c>
    </row>
    <row r="1650" spans="1:3">
      <c r="A1650" s="1" t="s">
        <v>11708</v>
      </c>
      <c r="B1650" s="1" t="str">
        <f>_xlfn.TEXTBEFORE(Table3[[#This Row],[all fluxes from min_flux_sum]]," ",,,,"")</f>
        <v>PROSYN-RPL29</v>
      </c>
      <c r="C1650" s="1">
        <f>_xlfn.NUMBERVALUE(IFERROR(_xlfn.TEXTAFTER(Table3[[#This Row],[all fluxes from min_flux_sum]]," ",-1,,,""),""))</f>
        <v>5.6223676889999897E-9</v>
      </c>
    </row>
    <row r="1651" spans="1:3">
      <c r="A1651" s="1" t="s">
        <v>11709</v>
      </c>
      <c r="B1651" s="1" t="str">
        <f>_xlfn.TEXTBEFORE(Table3[[#This Row],[all fluxes from min_flux_sum]]," ",,,,"")</f>
        <v>PROSYN-RPL3</v>
      </c>
      <c r="C1651" s="1">
        <f>_xlfn.NUMBERVALUE(IFERROR(_xlfn.TEXTAFTER(Table3[[#This Row],[all fluxes from min_flux_sum]]," ",-1,,,""),""))</f>
        <v>5.6223676889999897E-9</v>
      </c>
    </row>
    <row r="1652" spans="1:3">
      <c r="A1652" s="1" t="s">
        <v>11710</v>
      </c>
      <c r="B1652" s="1" t="str">
        <f>_xlfn.TEXTBEFORE(Table3[[#This Row],[all fluxes from min_flux_sum]]," ",,,,"")</f>
        <v>PROSYN-RPL30</v>
      </c>
      <c r="C1652" s="1">
        <f>_xlfn.NUMBERVALUE(IFERROR(_xlfn.TEXTAFTER(Table3[[#This Row],[all fluxes from min_flux_sum]]," ",-1,,,""),""))</f>
        <v>5.6223676889999897E-9</v>
      </c>
    </row>
    <row r="1653" spans="1:3">
      <c r="A1653" s="1" t="s">
        <v>11711</v>
      </c>
      <c r="B1653" s="1" t="str">
        <f>_xlfn.TEXTBEFORE(Table3[[#This Row],[all fluxes from min_flux_sum]]," ",,,,"")</f>
        <v>PROSYN-RPL31A</v>
      </c>
      <c r="C1653" s="1">
        <f>_xlfn.NUMBERVALUE(IFERROR(_xlfn.TEXTAFTER(Table3[[#This Row],[all fluxes from min_flux_sum]]," ",-1,,,""),""))</f>
        <v>5.6223676889999897E-9</v>
      </c>
    </row>
    <row r="1654" spans="1:3">
      <c r="A1654" s="1" t="s">
        <v>11712</v>
      </c>
      <c r="B1654" s="1" t="str">
        <f>_xlfn.TEXTBEFORE(Table3[[#This Row],[all fluxes from min_flux_sum]]," ",,,,"")</f>
        <v>PROSYN-RPL32</v>
      </c>
      <c r="C1654" s="1">
        <f>_xlfn.NUMBERVALUE(IFERROR(_xlfn.TEXTAFTER(Table3[[#This Row],[all fluxes from min_flux_sum]]," ",-1,,,""),""))</f>
        <v>5.6223676889999897E-9</v>
      </c>
    </row>
    <row r="1655" spans="1:3">
      <c r="A1655" s="1" t="s">
        <v>11713</v>
      </c>
      <c r="B1655" s="1" t="str">
        <f>_xlfn.TEXTBEFORE(Table3[[#This Row],[all fluxes from min_flux_sum]]," ",,,,"")</f>
        <v>PROSYN-RPL33A</v>
      </c>
      <c r="C1655" s="1">
        <f>_xlfn.NUMBERVALUE(IFERROR(_xlfn.TEXTAFTER(Table3[[#This Row],[all fluxes from min_flux_sum]]," ",-1,,,""),""))</f>
        <v>5.6223676889999897E-9</v>
      </c>
    </row>
    <row r="1656" spans="1:3">
      <c r="A1656" s="1" t="s">
        <v>11714</v>
      </c>
      <c r="B1656" s="1" t="str">
        <f>_xlfn.TEXTBEFORE(Table3[[#This Row],[all fluxes from min_flux_sum]]," ",,,,"")</f>
        <v>PROSYN-RPL34A</v>
      </c>
      <c r="C1656" s="1">
        <f>_xlfn.NUMBERVALUE(IFERROR(_xlfn.TEXTAFTER(Table3[[#This Row],[all fluxes from min_flux_sum]]," ",-1,,,""),""))</f>
        <v>5.6223676889999897E-9</v>
      </c>
    </row>
    <row r="1657" spans="1:3">
      <c r="A1657" s="1" t="s">
        <v>11715</v>
      </c>
      <c r="B1657" s="1" t="str">
        <f>_xlfn.TEXTBEFORE(Table3[[#This Row],[all fluxes from min_flux_sum]]," ",,,,"")</f>
        <v>PROSYN-RPL35A</v>
      </c>
      <c r="C1657" s="1">
        <f>_xlfn.NUMBERVALUE(IFERROR(_xlfn.TEXTAFTER(Table3[[#This Row],[all fluxes from min_flux_sum]]," ",-1,,,""),""))</f>
        <v>5.6223676889999897E-9</v>
      </c>
    </row>
    <row r="1658" spans="1:3">
      <c r="A1658" s="1" t="s">
        <v>11716</v>
      </c>
      <c r="B1658" s="1" t="str">
        <f>_xlfn.TEXTBEFORE(Table3[[#This Row],[all fluxes from min_flux_sum]]," ",,,,"")</f>
        <v>PROSYN-RPL36A</v>
      </c>
      <c r="C1658" s="1">
        <f>_xlfn.NUMBERVALUE(IFERROR(_xlfn.TEXTAFTER(Table3[[#This Row],[all fluxes from min_flux_sum]]," ",-1,,,""),""))</f>
        <v>5.6223676889999897E-9</v>
      </c>
    </row>
    <row r="1659" spans="1:3">
      <c r="A1659" s="1" t="s">
        <v>11717</v>
      </c>
      <c r="B1659" s="1" t="str">
        <f>_xlfn.TEXTBEFORE(Table3[[#This Row],[all fluxes from min_flux_sum]]," ",,,,"")</f>
        <v>PROSYN-RPL37A</v>
      </c>
      <c r="C1659" s="1">
        <f>_xlfn.NUMBERVALUE(IFERROR(_xlfn.TEXTAFTER(Table3[[#This Row],[all fluxes from min_flux_sum]]," ",-1,,,""),""))</f>
        <v>5.6223676889999897E-9</v>
      </c>
    </row>
    <row r="1660" spans="1:3">
      <c r="A1660" s="1" t="s">
        <v>11718</v>
      </c>
      <c r="B1660" s="1" t="str">
        <f>_xlfn.TEXTBEFORE(Table3[[#This Row],[all fluxes from min_flux_sum]]," ",,,,"")</f>
        <v>PROSYN-RPL38</v>
      </c>
      <c r="C1660" s="1">
        <f>_xlfn.NUMBERVALUE(IFERROR(_xlfn.TEXTAFTER(Table3[[#This Row],[all fluxes from min_flux_sum]]," ",-1,,,""),""))</f>
        <v>5.6223676889999897E-9</v>
      </c>
    </row>
    <row r="1661" spans="1:3">
      <c r="A1661" s="1" t="s">
        <v>11719</v>
      </c>
      <c r="B1661" s="1" t="str">
        <f>_xlfn.TEXTBEFORE(Table3[[#This Row],[all fluxes from min_flux_sum]]," ",,,,"")</f>
        <v>PROSYN-RPL39</v>
      </c>
      <c r="C1661" s="1">
        <f>_xlfn.NUMBERVALUE(IFERROR(_xlfn.TEXTAFTER(Table3[[#This Row],[all fluxes from min_flux_sum]]," ",-1,,,""),""))</f>
        <v>5.6223676889999897E-9</v>
      </c>
    </row>
    <row r="1662" spans="1:3">
      <c r="A1662" s="1" t="s">
        <v>11720</v>
      </c>
      <c r="B1662" s="1" t="str">
        <f>_xlfn.TEXTBEFORE(Table3[[#This Row],[all fluxes from min_flux_sum]]," ",,,,"")</f>
        <v>PROSYN-RPL40A</v>
      </c>
      <c r="C1662" s="1">
        <f>_xlfn.NUMBERVALUE(IFERROR(_xlfn.TEXTAFTER(Table3[[#This Row],[all fluxes from min_flux_sum]]," ",-1,,,""),""))</f>
        <v>5.6223676889999897E-9</v>
      </c>
    </row>
    <row r="1663" spans="1:3">
      <c r="A1663" s="1" t="s">
        <v>11721</v>
      </c>
      <c r="B1663" s="1" t="str">
        <f>_xlfn.TEXTBEFORE(Table3[[#This Row],[all fluxes from min_flux_sum]]," ",,,,"")</f>
        <v>PROSYN-RPL41A</v>
      </c>
      <c r="C1663" s="1">
        <f>_xlfn.NUMBERVALUE(IFERROR(_xlfn.TEXTAFTER(Table3[[#This Row],[all fluxes from min_flux_sum]]," ",-1,,,""),""))</f>
        <v>5.6223676889999897E-9</v>
      </c>
    </row>
    <row r="1664" spans="1:3">
      <c r="A1664" s="1" t="s">
        <v>11722</v>
      </c>
      <c r="B1664" s="1" t="str">
        <f>_xlfn.TEXTBEFORE(Table3[[#This Row],[all fluxes from min_flux_sum]]," ",,,,"")</f>
        <v>PROSYN-RPL42A</v>
      </c>
      <c r="C1664" s="1">
        <f>_xlfn.NUMBERVALUE(IFERROR(_xlfn.TEXTAFTER(Table3[[#This Row],[all fluxes from min_flux_sum]]," ",-1,,,""),""))</f>
        <v>5.6223676889999897E-9</v>
      </c>
    </row>
    <row r="1665" spans="1:3">
      <c r="A1665" s="1" t="s">
        <v>11723</v>
      </c>
      <c r="B1665" s="1" t="str">
        <f>_xlfn.TEXTBEFORE(Table3[[#This Row],[all fluxes from min_flux_sum]]," ",,,,"")</f>
        <v>PROSYN-RPL43A</v>
      </c>
      <c r="C1665" s="1">
        <f>_xlfn.NUMBERVALUE(IFERROR(_xlfn.TEXTAFTER(Table3[[#This Row],[all fluxes from min_flux_sum]]," ",-1,,,""),""))</f>
        <v>5.6223676889999897E-9</v>
      </c>
    </row>
    <row r="1666" spans="1:3">
      <c r="A1666" s="1" t="s">
        <v>11724</v>
      </c>
      <c r="B1666" s="1" t="str">
        <f>_xlfn.TEXTBEFORE(Table3[[#This Row],[all fluxes from min_flux_sum]]," ",,,,"")</f>
        <v>PROSYN-RPL4A</v>
      </c>
      <c r="C1666" s="1">
        <f>_xlfn.NUMBERVALUE(IFERROR(_xlfn.TEXTAFTER(Table3[[#This Row],[all fluxes from min_flux_sum]]," ",-1,,,""),""))</f>
        <v>5.6223676889999897E-9</v>
      </c>
    </row>
    <row r="1667" spans="1:3">
      <c r="A1667" s="1" t="s">
        <v>11725</v>
      </c>
      <c r="B1667" s="1" t="str">
        <f>_xlfn.TEXTBEFORE(Table3[[#This Row],[all fluxes from min_flux_sum]]," ",,,,"")</f>
        <v>PROSYN-RPL5</v>
      </c>
      <c r="C1667" s="1">
        <f>_xlfn.NUMBERVALUE(IFERROR(_xlfn.TEXTAFTER(Table3[[#This Row],[all fluxes from min_flux_sum]]," ",-1,,,""),""))</f>
        <v>5.6223676889999897E-9</v>
      </c>
    </row>
    <row r="1668" spans="1:3">
      <c r="A1668" s="1" t="s">
        <v>11726</v>
      </c>
      <c r="B1668" s="1" t="str">
        <f>_xlfn.TEXTBEFORE(Table3[[#This Row],[all fluxes from min_flux_sum]]," ",,,,"")</f>
        <v>PROSYN-RPL6A</v>
      </c>
      <c r="C1668" s="1">
        <f>_xlfn.NUMBERVALUE(IFERROR(_xlfn.TEXTAFTER(Table3[[#This Row],[all fluxes from min_flux_sum]]," ",-1,,,""),""))</f>
        <v>5.6223676889999897E-9</v>
      </c>
    </row>
    <row r="1669" spans="1:3">
      <c r="A1669" s="1" t="s">
        <v>11727</v>
      </c>
      <c r="B1669" s="1" t="str">
        <f>_xlfn.TEXTBEFORE(Table3[[#This Row],[all fluxes from min_flux_sum]]," ",,,,"")</f>
        <v>PROSYN-RPL7A</v>
      </c>
      <c r="C1669" s="1">
        <f>_xlfn.NUMBERVALUE(IFERROR(_xlfn.TEXTAFTER(Table3[[#This Row],[all fluxes from min_flux_sum]]," ",-1,,,""),""))</f>
        <v>5.6223676889999897E-9</v>
      </c>
    </row>
    <row r="1670" spans="1:3">
      <c r="A1670" s="1" t="s">
        <v>11728</v>
      </c>
      <c r="B1670" s="1" t="str">
        <f>_xlfn.TEXTBEFORE(Table3[[#This Row],[all fluxes from min_flux_sum]]," ",,,,"")</f>
        <v>PROSYN-RPL8A</v>
      </c>
      <c r="C1670" s="1">
        <f>_xlfn.NUMBERVALUE(IFERROR(_xlfn.TEXTAFTER(Table3[[#This Row],[all fluxes from min_flux_sum]]," ",-1,,,""),""))</f>
        <v>5.6223676889999897E-9</v>
      </c>
    </row>
    <row r="1671" spans="1:3">
      <c r="A1671" s="1" t="s">
        <v>11729</v>
      </c>
      <c r="B1671" s="1" t="str">
        <f>_xlfn.TEXTBEFORE(Table3[[#This Row],[all fluxes from min_flux_sum]]," ",,,,"")</f>
        <v>PROSYN-RPL9A</v>
      </c>
      <c r="C1671" s="1">
        <f>_xlfn.NUMBERVALUE(IFERROR(_xlfn.TEXTAFTER(Table3[[#This Row],[all fluxes from min_flux_sum]]," ",-1,,,""),""))</f>
        <v>5.6223676889999897E-9</v>
      </c>
    </row>
    <row r="1672" spans="1:3">
      <c r="A1672" s="1" t="s">
        <v>11730</v>
      </c>
      <c r="B1672" s="1" t="str">
        <f>_xlfn.TEXTBEFORE(Table3[[#This Row],[all fluxes from min_flux_sum]]," ",,,,"")</f>
        <v>PROSYN-RPP0</v>
      </c>
      <c r="C1672" s="1">
        <f>_xlfn.NUMBERVALUE(IFERROR(_xlfn.TEXTAFTER(Table3[[#This Row],[all fluxes from min_flux_sum]]," ",-1,,,""),""))</f>
        <v>5.6223676889999897E-9</v>
      </c>
    </row>
    <row r="1673" spans="1:3">
      <c r="A1673" s="1" t="s">
        <v>11731</v>
      </c>
      <c r="B1673" s="1" t="str">
        <f>_xlfn.TEXTBEFORE(Table3[[#This Row],[all fluxes from min_flux_sum]]," ",,,,"")</f>
        <v>PROSYN-RPP1A</v>
      </c>
      <c r="C1673" s="1">
        <f>_xlfn.NUMBERVALUE(IFERROR(_xlfn.TEXTAFTER(Table3[[#This Row],[all fluxes from min_flux_sum]]," ",-1,,,""),""))</f>
        <v>5.6223676889999897E-9</v>
      </c>
    </row>
    <row r="1674" spans="1:3">
      <c r="A1674" s="1" t="s">
        <v>11732</v>
      </c>
      <c r="B1674" s="1" t="str">
        <f>_xlfn.TEXTBEFORE(Table3[[#This Row],[all fluxes from min_flux_sum]]," ",,,,"")</f>
        <v>PROSYN-RPP2A</v>
      </c>
      <c r="C1674" s="1">
        <f>_xlfn.NUMBERVALUE(IFERROR(_xlfn.TEXTAFTER(Table3[[#This Row],[all fluxes from min_flux_sum]]," ",-1,,,""),""))</f>
        <v>5.6223676889999897E-9</v>
      </c>
    </row>
    <row r="1675" spans="1:3">
      <c r="A1675" s="1" t="s">
        <v>11733</v>
      </c>
      <c r="B1675" s="1" t="str">
        <f>_xlfn.TEXTBEFORE(Table3[[#This Row],[all fluxes from min_flux_sum]]," ",,,,"")</f>
        <v>PROSYN-RPS0A</v>
      </c>
      <c r="C1675" s="1">
        <f>_xlfn.NUMBERVALUE(IFERROR(_xlfn.TEXTAFTER(Table3[[#This Row],[all fluxes from min_flux_sum]]," ",-1,,,""),""))</f>
        <v>5.6223676889999897E-9</v>
      </c>
    </row>
    <row r="1676" spans="1:3">
      <c r="A1676" s="1" t="s">
        <v>11734</v>
      </c>
      <c r="B1676" s="1" t="str">
        <f>_xlfn.TEXTBEFORE(Table3[[#This Row],[all fluxes from min_flux_sum]]," ",,,,"")</f>
        <v>PROSYN-RPS10A</v>
      </c>
      <c r="C1676" s="1">
        <f>_xlfn.NUMBERVALUE(IFERROR(_xlfn.TEXTAFTER(Table3[[#This Row],[all fluxes from min_flux_sum]]," ",-1,,,""),""))</f>
        <v>5.6223676889999897E-9</v>
      </c>
    </row>
    <row r="1677" spans="1:3">
      <c r="A1677" s="1" t="s">
        <v>11735</v>
      </c>
      <c r="B1677" s="1" t="str">
        <f>_xlfn.TEXTBEFORE(Table3[[#This Row],[all fluxes from min_flux_sum]]," ",,,,"")</f>
        <v>PROSYN-RPS11A</v>
      </c>
      <c r="C1677" s="1">
        <f>_xlfn.NUMBERVALUE(IFERROR(_xlfn.TEXTAFTER(Table3[[#This Row],[all fluxes from min_flux_sum]]," ",-1,,,""),""))</f>
        <v>5.6223676889999897E-9</v>
      </c>
    </row>
    <row r="1678" spans="1:3">
      <c r="A1678" s="1" t="s">
        <v>11736</v>
      </c>
      <c r="B1678" s="1" t="str">
        <f>_xlfn.TEXTBEFORE(Table3[[#This Row],[all fluxes from min_flux_sum]]," ",,,,"")</f>
        <v>PROSYN-RPS12</v>
      </c>
      <c r="C1678" s="1">
        <f>_xlfn.NUMBERVALUE(IFERROR(_xlfn.TEXTAFTER(Table3[[#This Row],[all fluxes from min_flux_sum]]," ",-1,,,""),""))</f>
        <v>5.6223676889999897E-9</v>
      </c>
    </row>
    <row r="1679" spans="1:3">
      <c r="A1679" s="1" t="s">
        <v>11737</v>
      </c>
      <c r="B1679" s="1" t="str">
        <f>_xlfn.TEXTBEFORE(Table3[[#This Row],[all fluxes from min_flux_sum]]," ",,,,"")</f>
        <v>PROSYN-RPS13</v>
      </c>
      <c r="C1679" s="1">
        <f>_xlfn.NUMBERVALUE(IFERROR(_xlfn.TEXTAFTER(Table3[[#This Row],[all fluxes from min_flux_sum]]," ",-1,,,""),""))</f>
        <v>5.6223676889999897E-9</v>
      </c>
    </row>
    <row r="1680" spans="1:3">
      <c r="A1680" s="1" t="s">
        <v>11738</v>
      </c>
      <c r="B1680" s="1" t="str">
        <f>_xlfn.TEXTBEFORE(Table3[[#This Row],[all fluxes from min_flux_sum]]," ",,,,"")</f>
        <v>PROSYN-RPS14A</v>
      </c>
      <c r="C1680" s="1">
        <f>_xlfn.NUMBERVALUE(IFERROR(_xlfn.TEXTAFTER(Table3[[#This Row],[all fluxes from min_flux_sum]]," ",-1,,,""),""))</f>
        <v>5.6223676889999897E-9</v>
      </c>
    </row>
    <row r="1681" spans="1:3">
      <c r="A1681" s="1" t="s">
        <v>11739</v>
      </c>
      <c r="B1681" s="1" t="str">
        <f>_xlfn.TEXTBEFORE(Table3[[#This Row],[all fluxes from min_flux_sum]]," ",,,,"")</f>
        <v>PROSYN-RPS15</v>
      </c>
      <c r="C1681" s="1">
        <f>_xlfn.NUMBERVALUE(IFERROR(_xlfn.TEXTAFTER(Table3[[#This Row],[all fluxes from min_flux_sum]]," ",-1,,,""),""))</f>
        <v>5.6223676889999897E-9</v>
      </c>
    </row>
    <row r="1682" spans="1:3">
      <c r="A1682" s="1" t="s">
        <v>11740</v>
      </c>
      <c r="B1682" s="1" t="str">
        <f>_xlfn.TEXTBEFORE(Table3[[#This Row],[all fluxes from min_flux_sum]]," ",,,,"")</f>
        <v>PROSYN-RPS16A</v>
      </c>
      <c r="C1682" s="1">
        <f>_xlfn.NUMBERVALUE(IFERROR(_xlfn.TEXTAFTER(Table3[[#This Row],[all fluxes from min_flux_sum]]," ",-1,,,""),""))</f>
        <v>5.6223676889999897E-9</v>
      </c>
    </row>
    <row r="1683" spans="1:3">
      <c r="A1683" s="1" t="s">
        <v>11741</v>
      </c>
      <c r="B1683" s="1" t="str">
        <f>_xlfn.TEXTBEFORE(Table3[[#This Row],[all fluxes from min_flux_sum]]," ",,,,"")</f>
        <v>PROSYN-RPS17A</v>
      </c>
      <c r="C1683" s="1">
        <f>_xlfn.NUMBERVALUE(IFERROR(_xlfn.TEXTAFTER(Table3[[#This Row],[all fluxes from min_flux_sum]]," ",-1,,,""),""))</f>
        <v>5.6223676889999897E-9</v>
      </c>
    </row>
    <row r="1684" spans="1:3">
      <c r="A1684" s="1" t="s">
        <v>11742</v>
      </c>
      <c r="B1684" s="1" t="str">
        <f>_xlfn.TEXTBEFORE(Table3[[#This Row],[all fluxes from min_flux_sum]]," ",,,,"")</f>
        <v>PROSYN-RPS18A</v>
      </c>
      <c r="C1684" s="1">
        <f>_xlfn.NUMBERVALUE(IFERROR(_xlfn.TEXTAFTER(Table3[[#This Row],[all fluxes from min_flux_sum]]," ",-1,,,""),""))</f>
        <v>5.6223676889999897E-9</v>
      </c>
    </row>
    <row r="1685" spans="1:3">
      <c r="A1685" s="1" t="s">
        <v>11743</v>
      </c>
      <c r="B1685" s="1" t="str">
        <f>_xlfn.TEXTBEFORE(Table3[[#This Row],[all fluxes from min_flux_sum]]," ",,,,"")</f>
        <v>PROSYN-RPS19A</v>
      </c>
      <c r="C1685" s="1">
        <f>_xlfn.NUMBERVALUE(IFERROR(_xlfn.TEXTAFTER(Table3[[#This Row],[all fluxes from min_flux_sum]]," ",-1,,,""),""))</f>
        <v>5.6223676889999897E-9</v>
      </c>
    </row>
    <row r="1686" spans="1:3">
      <c r="A1686" s="1" t="s">
        <v>11744</v>
      </c>
      <c r="B1686" s="1" t="str">
        <f>_xlfn.TEXTBEFORE(Table3[[#This Row],[all fluxes from min_flux_sum]]," ",,,,"")</f>
        <v>PROSYN-RPS1A</v>
      </c>
      <c r="C1686" s="1">
        <f>_xlfn.NUMBERVALUE(IFERROR(_xlfn.TEXTAFTER(Table3[[#This Row],[all fluxes from min_flux_sum]]," ",-1,,,""),""))</f>
        <v>5.6223676889999897E-9</v>
      </c>
    </row>
    <row r="1687" spans="1:3">
      <c r="A1687" s="1" t="s">
        <v>11745</v>
      </c>
      <c r="B1687" s="1" t="str">
        <f>_xlfn.TEXTBEFORE(Table3[[#This Row],[all fluxes from min_flux_sum]]," ",,,,"")</f>
        <v>PROSYN-RPS2</v>
      </c>
      <c r="C1687" s="1">
        <f>_xlfn.NUMBERVALUE(IFERROR(_xlfn.TEXTAFTER(Table3[[#This Row],[all fluxes from min_flux_sum]]," ",-1,,,""),""))</f>
        <v>5.6223676889999897E-9</v>
      </c>
    </row>
    <row r="1688" spans="1:3">
      <c r="A1688" s="1" t="s">
        <v>11746</v>
      </c>
      <c r="B1688" s="1" t="str">
        <f>_xlfn.TEXTBEFORE(Table3[[#This Row],[all fluxes from min_flux_sum]]," ",,,,"")</f>
        <v>PROSYN-RPS20</v>
      </c>
      <c r="C1688" s="1">
        <f>_xlfn.NUMBERVALUE(IFERROR(_xlfn.TEXTAFTER(Table3[[#This Row],[all fluxes from min_flux_sum]]," ",-1,,,""),""))</f>
        <v>5.6223676889999897E-9</v>
      </c>
    </row>
    <row r="1689" spans="1:3">
      <c r="A1689" s="1" t="s">
        <v>11747</v>
      </c>
      <c r="B1689" s="1" t="str">
        <f>_xlfn.TEXTBEFORE(Table3[[#This Row],[all fluxes from min_flux_sum]]," ",,,,"")</f>
        <v>PROSYN-RPS21A</v>
      </c>
      <c r="C1689" s="1">
        <f>_xlfn.NUMBERVALUE(IFERROR(_xlfn.TEXTAFTER(Table3[[#This Row],[all fluxes from min_flux_sum]]," ",-1,,,""),""))</f>
        <v>5.6223676889999897E-9</v>
      </c>
    </row>
    <row r="1690" spans="1:3">
      <c r="A1690" s="1" t="s">
        <v>11748</v>
      </c>
      <c r="B1690" s="1" t="str">
        <f>_xlfn.TEXTBEFORE(Table3[[#This Row],[all fluxes from min_flux_sum]]," ",,,,"")</f>
        <v>PROSYN-RPS22A</v>
      </c>
      <c r="C1690" s="1">
        <f>_xlfn.NUMBERVALUE(IFERROR(_xlfn.TEXTAFTER(Table3[[#This Row],[all fluxes from min_flux_sum]]," ",-1,,,""),""))</f>
        <v>5.6223676889999897E-9</v>
      </c>
    </row>
    <row r="1691" spans="1:3">
      <c r="A1691" s="1" t="s">
        <v>11749</v>
      </c>
      <c r="B1691" s="1" t="str">
        <f>_xlfn.TEXTBEFORE(Table3[[#This Row],[all fluxes from min_flux_sum]]," ",,,,"")</f>
        <v>PROSYN-RPS23A</v>
      </c>
      <c r="C1691" s="1">
        <f>_xlfn.NUMBERVALUE(IFERROR(_xlfn.TEXTAFTER(Table3[[#This Row],[all fluxes from min_flux_sum]]," ",-1,,,""),""))</f>
        <v>5.6223676889999897E-9</v>
      </c>
    </row>
    <row r="1692" spans="1:3">
      <c r="A1692" s="1" t="s">
        <v>11750</v>
      </c>
      <c r="B1692" s="1" t="str">
        <f>_xlfn.TEXTBEFORE(Table3[[#This Row],[all fluxes from min_flux_sum]]," ",,,,"")</f>
        <v>PROSYN-RPS24A</v>
      </c>
      <c r="C1692" s="1">
        <f>_xlfn.NUMBERVALUE(IFERROR(_xlfn.TEXTAFTER(Table3[[#This Row],[all fluxes from min_flux_sum]]," ",-1,,,""),""))</f>
        <v>5.6223676889999897E-9</v>
      </c>
    </row>
    <row r="1693" spans="1:3">
      <c r="A1693" s="1" t="s">
        <v>11751</v>
      </c>
      <c r="B1693" s="1" t="str">
        <f>_xlfn.TEXTBEFORE(Table3[[#This Row],[all fluxes from min_flux_sum]]," ",,,,"")</f>
        <v>PROSYN-RPS25A</v>
      </c>
      <c r="C1693" s="1">
        <f>_xlfn.NUMBERVALUE(IFERROR(_xlfn.TEXTAFTER(Table3[[#This Row],[all fluxes from min_flux_sum]]," ",-1,,,""),""))</f>
        <v>5.6223676889999897E-9</v>
      </c>
    </row>
    <row r="1694" spans="1:3">
      <c r="A1694" s="1" t="s">
        <v>11752</v>
      </c>
      <c r="B1694" s="1" t="str">
        <f>_xlfn.TEXTBEFORE(Table3[[#This Row],[all fluxes from min_flux_sum]]," ",,,,"")</f>
        <v>PROSYN-RPS26A</v>
      </c>
      <c r="C1694" s="1">
        <f>_xlfn.NUMBERVALUE(IFERROR(_xlfn.TEXTAFTER(Table3[[#This Row],[all fluxes from min_flux_sum]]," ",-1,,,""),""))</f>
        <v>5.6223676889999897E-9</v>
      </c>
    </row>
    <row r="1695" spans="1:3">
      <c r="A1695" s="1" t="s">
        <v>11753</v>
      </c>
      <c r="B1695" s="1" t="str">
        <f>_xlfn.TEXTBEFORE(Table3[[#This Row],[all fluxes from min_flux_sum]]," ",,,,"")</f>
        <v>PROSYN-RPS27A</v>
      </c>
      <c r="C1695" s="1">
        <f>_xlfn.NUMBERVALUE(IFERROR(_xlfn.TEXTAFTER(Table3[[#This Row],[all fluxes from min_flux_sum]]," ",-1,,,""),""))</f>
        <v>5.6223676889999897E-9</v>
      </c>
    </row>
    <row r="1696" spans="1:3">
      <c r="A1696" s="1" t="s">
        <v>11754</v>
      </c>
      <c r="B1696" s="1" t="str">
        <f>_xlfn.TEXTBEFORE(Table3[[#This Row],[all fluxes from min_flux_sum]]," ",,,,"")</f>
        <v>PROSYN-RPS28A</v>
      </c>
      <c r="C1696" s="1">
        <f>_xlfn.NUMBERVALUE(IFERROR(_xlfn.TEXTAFTER(Table3[[#This Row],[all fluxes from min_flux_sum]]," ",-1,,,""),""))</f>
        <v>5.6223676889999897E-9</v>
      </c>
    </row>
    <row r="1697" spans="1:3">
      <c r="A1697" s="1" t="s">
        <v>11755</v>
      </c>
      <c r="B1697" s="1" t="str">
        <f>_xlfn.TEXTBEFORE(Table3[[#This Row],[all fluxes from min_flux_sum]]," ",,,,"")</f>
        <v>PROSYN-RPS29A</v>
      </c>
      <c r="C1697" s="1">
        <f>_xlfn.NUMBERVALUE(IFERROR(_xlfn.TEXTAFTER(Table3[[#This Row],[all fluxes from min_flux_sum]]," ",-1,,,""),""))</f>
        <v>5.6223676889999897E-9</v>
      </c>
    </row>
    <row r="1698" spans="1:3">
      <c r="A1698" s="1" t="s">
        <v>11756</v>
      </c>
      <c r="B1698" s="1" t="str">
        <f>_xlfn.TEXTBEFORE(Table3[[#This Row],[all fluxes from min_flux_sum]]," ",,,,"")</f>
        <v>PROSYN-RPS3</v>
      </c>
      <c r="C1698" s="1">
        <f>_xlfn.NUMBERVALUE(IFERROR(_xlfn.TEXTAFTER(Table3[[#This Row],[all fluxes from min_flux_sum]]," ",-1,,,""),""))</f>
        <v>5.6223676889999897E-9</v>
      </c>
    </row>
    <row r="1699" spans="1:3">
      <c r="A1699" s="1" t="s">
        <v>11757</v>
      </c>
      <c r="B1699" s="1" t="str">
        <f>_xlfn.TEXTBEFORE(Table3[[#This Row],[all fluxes from min_flux_sum]]," ",,,,"")</f>
        <v>PROSYN-RPS30A</v>
      </c>
      <c r="C1699" s="1">
        <f>_xlfn.NUMBERVALUE(IFERROR(_xlfn.TEXTAFTER(Table3[[#This Row],[all fluxes from min_flux_sum]]," ",-1,,,""),""))</f>
        <v>5.6223676889999897E-9</v>
      </c>
    </row>
    <row r="1700" spans="1:3">
      <c r="A1700" s="1" t="s">
        <v>11758</v>
      </c>
      <c r="B1700" s="1" t="str">
        <f>_xlfn.TEXTBEFORE(Table3[[#This Row],[all fluxes from min_flux_sum]]," ",,,,"")</f>
        <v>PROSYN-RPS31</v>
      </c>
      <c r="C1700" s="1">
        <f>_xlfn.NUMBERVALUE(IFERROR(_xlfn.TEXTAFTER(Table3[[#This Row],[all fluxes from min_flux_sum]]," ",-1,,,""),""))</f>
        <v>5.6223676889999897E-9</v>
      </c>
    </row>
    <row r="1701" spans="1:3">
      <c r="A1701" s="1" t="s">
        <v>11759</v>
      </c>
      <c r="B1701" s="1" t="str">
        <f>_xlfn.TEXTBEFORE(Table3[[#This Row],[all fluxes from min_flux_sum]]," ",,,,"")</f>
        <v>PROSYN-RPS4A</v>
      </c>
      <c r="C1701" s="1">
        <f>_xlfn.NUMBERVALUE(IFERROR(_xlfn.TEXTAFTER(Table3[[#This Row],[all fluxes from min_flux_sum]]," ",-1,,,""),""))</f>
        <v>5.6223676889999897E-9</v>
      </c>
    </row>
    <row r="1702" spans="1:3">
      <c r="A1702" s="1" t="s">
        <v>11760</v>
      </c>
      <c r="B1702" s="1" t="str">
        <f>_xlfn.TEXTBEFORE(Table3[[#This Row],[all fluxes from min_flux_sum]]," ",,,,"")</f>
        <v>PROSYN-RPS5</v>
      </c>
      <c r="C1702" s="1">
        <f>_xlfn.NUMBERVALUE(IFERROR(_xlfn.TEXTAFTER(Table3[[#This Row],[all fluxes from min_flux_sum]]," ",-1,,,""),""))</f>
        <v>5.6223676889999897E-9</v>
      </c>
    </row>
    <row r="1703" spans="1:3">
      <c r="A1703" s="1" t="s">
        <v>11761</v>
      </c>
      <c r="B1703" s="1" t="str">
        <f>_xlfn.TEXTBEFORE(Table3[[#This Row],[all fluxes from min_flux_sum]]," ",,,,"")</f>
        <v>PROSYN-RPS6A</v>
      </c>
      <c r="C1703" s="1">
        <f>_xlfn.NUMBERVALUE(IFERROR(_xlfn.TEXTAFTER(Table3[[#This Row],[all fluxes from min_flux_sum]]," ",-1,,,""),""))</f>
        <v>5.6223676889999897E-9</v>
      </c>
    </row>
    <row r="1704" spans="1:3">
      <c r="A1704" s="1" t="s">
        <v>11762</v>
      </c>
      <c r="B1704" s="1" t="str">
        <f>_xlfn.TEXTBEFORE(Table3[[#This Row],[all fluxes from min_flux_sum]]," ",,,,"")</f>
        <v>PROSYN-RPS7A</v>
      </c>
      <c r="C1704" s="1">
        <f>_xlfn.NUMBERVALUE(IFERROR(_xlfn.TEXTAFTER(Table3[[#This Row],[all fluxes from min_flux_sum]]," ",-1,,,""),""))</f>
        <v>5.6223676889999897E-9</v>
      </c>
    </row>
    <row r="1705" spans="1:3">
      <c r="A1705" s="1" t="s">
        <v>11763</v>
      </c>
      <c r="B1705" s="1" t="str">
        <f>_xlfn.TEXTBEFORE(Table3[[#This Row],[all fluxes from min_flux_sum]]," ",,,,"")</f>
        <v>PROSYN-RPS8A</v>
      </c>
      <c r="C1705" s="1">
        <f>_xlfn.NUMBERVALUE(IFERROR(_xlfn.TEXTAFTER(Table3[[#This Row],[all fluxes from min_flux_sum]]," ",-1,,,""),""))</f>
        <v>5.6223676889999897E-9</v>
      </c>
    </row>
    <row r="1706" spans="1:3">
      <c r="A1706" s="1" t="s">
        <v>11764</v>
      </c>
      <c r="B1706" s="1" t="str">
        <f>_xlfn.TEXTBEFORE(Table3[[#This Row],[all fluxes from min_flux_sum]]," ",,,,"")</f>
        <v>PROSYN-RPS9A</v>
      </c>
      <c r="C1706" s="1">
        <f>_xlfn.NUMBERVALUE(IFERROR(_xlfn.TEXTAFTER(Table3[[#This Row],[all fluxes from min_flux_sum]]," ",-1,,,""),""))</f>
        <v>5.6223676889999897E-9</v>
      </c>
    </row>
    <row r="1707" spans="1:3">
      <c r="A1707" s="1" t="s">
        <v>11765</v>
      </c>
      <c r="B1707" s="1" t="str">
        <f>_xlfn.TEXTBEFORE(Table3[[#This Row],[all fluxes from min_flux_sum]]," ",,,,"")</f>
        <v>PROSYN-FYV4</v>
      </c>
      <c r="C1707" s="1">
        <f>_xlfn.NUMBERVALUE(IFERROR(_xlfn.TEXTAFTER(Table3[[#This Row],[all fluxes from min_flux_sum]]," ",-1,,,""),""))</f>
        <v>2.3545675400000001E-10</v>
      </c>
    </row>
    <row r="1708" spans="1:3">
      <c r="A1708" s="1" t="s">
        <v>11766</v>
      </c>
      <c r="B1708" s="1" t="str">
        <f>_xlfn.TEXTBEFORE(Table3[[#This Row],[all fluxes from min_flux_sum]]," ",,,,"")</f>
        <v>PROSYN-IMG1</v>
      </c>
      <c r="C1708" s="1">
        <f>_xlfn.NUMBERVALUE(IFERROR(_xlfn.TEXTAFTER(Table3[[#This Row],[all fluxes from min_flux_sum]]," ",-1,,,""),""))</f>
        <v>2.3545675400000001E-10</v>
      </c>
    </row>
    <row r="1709" spans="1:3">
      <c r="A1709" s="1" t="s">
        <v>11767</v>
      </c>
      <c r="B1709" s="1" t="str">
        <f>_xlfn.TEXTBEFORE(Table3[[#This Row],[all fluxes from min_flux_sum]]," ",,,,"")</f>
        <v>PROSYN-IMG2</v>
      </c>
      <c r="C1709" s="1">
        <f>_xlfn.NUMBERVALUE(IFERROR(_xlfn.TEXTAFTER(Table3[[#This Row],[all fluxes from min_flux_sum]]," ",-1,,,""),""))</f>
        <v>2.3545675400000001E-10</v>
      </c>
    </row>
    <row r="1710" spans="1:3">
      <c r="A1710" s="1" t="s">
        <v>11768</v>
      </c>
      <c r="B1710" s="1" t="str">
        <f>_xlfn.TEXTBEFORE(Table3[[#This Row],[all fluxes from min_flux_sum]]," ",,,,"")</f>
        <v>PROSYN-MHR1</v>
      </c>
      <c r="C1710" s="1">
        <f>_xlfn.NUMBERVALUE(IFERROR(_xlfn.TEXTAFTER(Table3[[#This Row],[all fluxes from min_flux_sum]]," ",-1,,,""),""))</f>
        <v>2.3545675400000001E-10</v>
      </c>
    </row>
    <row r="1711" spans="1:3">
      <c r="A1711" s="1" t="s">
        <v>11769</v>
      </c>
      <c r="B1711" s="1" t="str">
        <f>_xlfn.TEXTBEFORE(Table3[[#This Row],[all fluxes from min_flux_sum]]," ",,,,"")</f>
        <v>PROSYN-MNP1</v>
      </c>
      <c r="C1711" s="1">
        <f>_xlfn.NUMBERVALUE(IFERROR(_xlfn.TEXTAFTER(Table3[[#This Row],[all fluxes from min_flux_sum]]," ",-1,,,""),""))</f>
        <v>2.3545675400000001E-10</v>
      </c>
    </row>
    <row r="1712" spans="1:3">
      <c r="A1712" s="1" t="s">
        <v>11770</v>
      </c>
      <c r="B1712" s="1" t="str">
        <f>_xlfn.TEXTBEFORE(Table3[[#This Row],[all fluxes from min_flux_sum]]," ",,,,"")</f>
        <v>PROSYN-MRP1</v>
      </c>
      <c r="C1712" s="1">
        <f>_xlfn.NUMBERVALUE(IFERROR(_xlfn.TEXTAFTER(Table3[[#This Row],[all fluxes from min_flux_sum]]," ",-1,,,""),""))</f>
        <v>2.3545675400000001E-10</v>
      </c>
    </row>
    <row r="1713" spans="1:3">
      <c r="A1713" s="1" t="s">
        <v>11771</v>
      </c>
      <c r="B1713" s="1" t="str">
        <f>_xlfn.TEXTBEFORE(Table3[[#This Row],[all fluxes from min_flux_sum]]," ",,,,"")</f>
        <v>PROSYN-MRP10</v>
      </c>
      <c r="C1713" s="1">
        <f>_xlfn.NUMBERVALUE(IFERROR(_xlfn.TEXTAFTER(Table3[[#This Row],[all fluxes from min_flux_sum]]," ",-1,,,""),""))</f>
        <v>2.3545675400000001E-10</v>
      </c>
    </row>
    <row r="1714" spans="1:3">
      <c r="A1714" s="1" t="s">
        <v>11772</v>
      </c>
      <c r="B1714" s="1" t="str">
        <f>_xlfn.TEXTBEFORE(Table3[[#This Row],[all fluxes from min_flux_sum]]," ",,,,"")</f>
        <v>PROSYN-MRP13</v>
      </c>
      <c r="C1714" s="1">
        <f>_xlfn.NUMBERVALUE(IFERROR(_xlfn.TEXTAFTER(Table3[[#This Row],[all fluxes from min_flux_sum]]," ",-1,,,""),""))</f>
        <v>2.3545675400000001E-10</v>
      </c>
    </row>
    <row r="1715" spans="1:3">
      <c r="A1715" s="1" t="s">
        <v>11773</v>
      </c>
      <c r="B1715" s="1" t="str">
        <f>_xlfn.TEXTBEFORE(Table3[[#This Row],[all fluxes from min_flux_sum]]," ",,,,"")</f>
        <v>PROSYN-MRP17</v>
      </c>
      <c r="C1715" s="1">
        <f>_xlfn.NUMBERVALUE(IFERROR(_xlfn.TEXTAFTER(Table3[[#This Row],[all fluxes from min_flux_sum]]," ",-1,,,""),""))</f>
        <v>2.3545675400000001E-10</v>
      </c>
    </row>
    <row r="1716" spans="1:3">
      <c r="A1716" s="1" t="s">
        <v>11774</v>
      </c>
      <c r="B1716" s="1" t="str">
        <f>_xlfn.TEXTBEFORE(Table3[[#This Row],[all fluxes from min_flux_sum]]," ",,,,"")</f>
        <v>PROSYN-MRP2</v>
      </c>
      <c r="C1716" s="1">
        <f>_xlfn.NUMBERVALUE(IFERROR(_xlfn.TEXTAFTER(Table3[[#This Row],[all fluxes from min_flux_sum]]," ",-1,,,""),""))</f>
        <v>2.3545675400000001E-10</v>
      </c>
    </row>
    <row r="1717" spans="1:3">
      <c r="A1717" s="1" t="s">
        <v>11775</v>
      </c>
      <c r="B1717" s="1" t="str">
        <f>_xlfn.TEXTBEFORE(Table3[[#This Row],[all fluxes from min_flux_sum]]," ",,,,"")</f>
        <v>PROSYN-MRP20</v>
      </c>
      <c r="C1717" s="1">
        <f>_xlfn.NUMBERVALUE(IFERROR(_xlfn.TEXTAFTER(Table3[[#This Row],[all fluxes from min_flux_sum]]," ",-1,,,""),""))</f>
        <v>2.3545675400000001E-10</v>
      </c>
    </row>
    <row r="1718" spans="1:3">
      <c r="A1718" s="1" t="s">
        <v>11776</v>
      </c>
      <c r="B1718" s="1" t="str">
        <f>_xlfn.TEXTBEFORE(Table3[[#This Row],[all fluxes from min_flux_sum]]," ",,,,"")</f>
        <v>PROSYN-MRP21</v>
      </c>
      <c r="C1718" s="1">
        <f>_xlfn.NUMBERVALUE(IFERROR(_xlfn.TEXTAFTER(Table3[[#This Row],[all fluxes from min_flux_sum]]," ",-1,,,""),""))</f>
        <v>2.3545675400000001E-10</v>
      </c>
    </row>
    <row r="1719" spans="1:3">
      <c r="A1719" s="1" t="s">
        <v>11777</v>
      </c>
      <c r="B1719" s="1" t="str">
        <f>_xlfn.TEXTBEFORE(Table3[[#This Row],[all fluxes from min_flux_sum]]," ",,,,"")</f>
        <v>PROSYN-MRP4</v>
      </c>
      <c r="C1719" s="1">
        <f>_xlfn.NUMBERVALUE(IFERROR(_xlfn.TEXTAFTER(Table3[[#This Row],[all fluxes from min_flux_sum]]," ",-1,,,""),""))</f>
        <v>2.3545675400000001E-10</v>
      </c>
    </row>
    <row r="1720" spans="1:3">
      <c r="A1720" s="1" t="s">
        <v>11778</v>
      </c>
      <c r="B1720" s="1" t="str">
        <f>_xlfn.TEXTBEFORE(Table3[[#This Row],[all fluxes from min_flux_sum]]," ",,,,"")</f>
        <v>PROSYN-MRP49</v>
      </c>
      <c r="C1720" s="1">
        <f>_xlfn.NUMBERVALUE(IFERROR(_xlfn.TEXTAFTER(Table3[[#This Row],[all fluxes from min_flux_sum]]," ",-1,,,""),""))</f>
        <v>2.3545675400000001E-10</v>
      </c>
    </row>
    <row r="1721" spans="1:3">
      <c r="A1721" s="1" t="s">
        <v>11779</v>
      </c>
      <c r="B1721" s="1" t="str">
        <f>_xlfn.TEXTBEFORE(Table3[[#This Row],[all fluxes from min_flux_sum]]," ",,,,"")</f>
        <v>PROSYN-MRP51</v>
      </c>
      <c r="C1721" s="1">
        <f>_xlfn.NUMBERVALUE(IFERROR(_xlfn.TEXTAFTER(Table3[[#This Row],[all fluxes from min_flux_sum]]," ",-1,,,""),""))</f>
        <v>2.3545675400000001E-10</v>
      </c>
    </row>
    <row r="1722" spans="1:3">
      <c r="A1722" s="1" t="s">
        <v>11780</v>
      </c>
      <c r="B1722" s="1" t="str">
        <f>_xlfn.TEXTBEFORE(Table3[[#This Row],[all fluxes from min_flux_sum]]," ",,,,"")</f>
        <v>PROSYN-MRP7</v>
      </c>
      <c r="C1722" s="1">
        <f>_xlfn.NUMBERVALUE(IFERROR(_xlfn.TEXTAFTER(Table3[[#This Row],[all fluxes from min_flux_sum]]," ",-1,,,""),""))</f>
        <v>2.3545675400000001E-10</v>
      </c>
    </row>
    <row r="1723" spans="1:3">
      <c r="A1723" s="1" t="s">
        <v>11781</v>
      </c>
      <c r="B1723" s="1" t="str">
        <f>_xlfn.TEXTBEFORE(Table3[[#This Row],[all fluxes from min_flux_sum]]," ",,,,"")</f>
        <v>PROSYN-MRPL1</v>
      </c>
      <c r="C1723" s="1">
        <f>_xlfn.NUMBERVALUE(IFERROR(_xlfn.TEXTAFTER(Table3[[#This Row],[all fluxes from min_flux_sum]]," ",-1,,,""),""))</f>
        <v>2.3545675400000001E-10</v>
      </c>
    </row>
    <row r="1724" spans="1:3">
      <c r="A1724" s="1" t="s">
        <v>11782</v>
      </c>
      <c r="B1724" s="1" t="str">
        <f>_xlfn.TEXTBEFORE(Table3[[#This Row],[all fluxes from min_flux_sum]]," ",,,,"")</f>
        <v>PROSYN-MRPL10</v>
      </c>
      <c r="C1724" s="1">
        <f>_xlfn.NUMBERVALUE(IFERROR(_xlfn.TEXTAFTER(Table3[[#This Row],[all fluxes from min_flux_sum]]," ",-1,,,""),""))</f>
        <v>2.3545675400000001E-10</v>
      </c>
    </row>
    <row r="1725" spans="1:3">
      <c r="A1725" s="1" t="s">
        <v>11783</v>
      </c>
      <c r="B1725" s="1" t="str">
        <f>_xlfn.TEXTBEFORE(Table3[[#This Row],[all fluxes from min_flux_sum]]," ",,,,"")</f>
        <v>PROSYN-MRPL11</v>
      </c>
      <c r="C1725" s="1">
        <f>_xlfn.NUMBERVALUE(IFERROR(_xlfn.TEXTAFTER(Table3[[#This Row],[all fluxes from min_flux_sum]]," ",-1,,,""),""))</f>
        <v>2.3545675400000001E-10</v>
      </c>
    </row>
    <row r="1726" spans="1:3">
      <c r="A1726" s="1" t="s">
        <v>11784</v>
      </c>
      <c r="B1726" s="1" t="str">
        <f>_xlfn.TEXTBEFORE(Table3[[#This Row],[all fluxes from min_flux_sum]]," ",,,,"")</f>
        <v>PROSYN-MRPL13</v>
      </c>
      <c r="C1726" s="1">
        <f>_xlfn.NUMBERVALUE(IFERROR(_xlfn.TEXTAFTER(Table3[[#This Row],[all fluxes from min_flux_sum]]," ",-1,,,""),""))</f>
        <v>2.3545675400000001E-10</v>
      </c>
    </row>
    <row r="1727" spans="1:3">
      <c r="A1727" s="1" t="s">
        <v>11785</v>
      </c>
      <c r="B1727" s="1" t="str">
        <f>_xlfn.TEXTBEFORE(Table3[[#This Row],[all fluxes from min_flux_sum]]," ",,,,"")</f>
        <v>PROSYN-MRPL15</v>
      </c>
      <c r="C1727" s="1">
        <f>_xlfn.NUMBERVALUE(IFERROR(_xlfn.TEXTAFTER(Table3[[#This Row],[all fluxes from min_flux_sum]]," ",-1,,,""),""))</f>
        <v>2.3545675400000001E-10</v>
      </c>
    </row>
    <row r="1728" spans="1:3">
      <c r="A1728" s="1" t="s">
        <v>11786</v>
      </c>
      <c r="B1728" s="1" t="str">
        <f>_xlfn.TEXTBEFORE(Table3[[#This Row],[all fluxes from min_flux_sum]]," ",,,,"")</f>
        <v>PROSYN-MRPL16</v>
      </c>
      <c r="C1728" s="1">
        <f>_xlfn.NUMBERVALUE(IFERROR(_xlfn.TEXTAFTER(Table3[[#This Row],[all fluxes from min_flux_sum]]," ",-1,,,""),""))</f>
        <v>2.3545675400000001E-10</v>
      </c>
    </row>
    <row r="1729" spans="1:3">
      <c r="A1729" s="1" t="s">
        <v>11787</v>
      </c>
      <c r="B1729" s="1" t="str">
        <f>_xlfn.TEXTBEFORE(Table3[[#This Row],[all fluxes from min_flux_sum]]," ",,,,"")</f>
        <v>PROSYN-MRPL17</v>
      </c>
      <c r="C1729" s="1">
        <f>_xlfn.NUMBERVALUE(IFERROR(_xlfn.TEXTAFTER(Table3[[#This Row],[all fluxes from min_flux_sum]]," ",-1,,,""),""))</f>
        <v>2.3545675400000001E-10</v>
      </c>
    </row>
    <row r="1730" spans="1:3">
      <c r="A1730" s="1" t="s">
        <v>11788</v>
      </c>
      <c r="B1730" s="1" t="str">
        <f>_xlfn.TEXTBEFORE(Table3[[#This Row],[all fluxes from min_flux_sum]]," ",,,,"")</f>
        <v>PROSYN-MRPL19</v>
      </c>
      <c r="C1730" s="1">
        <f>_xlfn.NUMBERVALUE(IFERROR(_xlfn.TEXTAFTER(Table3[[#This Row],[all fluxes from min_flux_sum]]," ",-1,,,""),""))</f>
        <v>2.3545675400000001E-10</v>
      </c>
    </row>
    <row r="1731" spans="1:3">
      <c r="A1731" s="1" t="s">
        <v>11789</v>
      </c>
      <c r="B1731" s="1" t="str">
        <f>_xlfn.TEXTBEFORE(Table3[[#This Row],[all fluxes from min_flux_sum]]," ",,,,"")</f>
        <v>PROSYN-MRPL20</v>
      </c>
      <c r="C1731" s="1">
        <f>_xlfn.NUMBERVALUE(IFERROR(_xlfn.TEXTAFTER(Table3[[#This Row],[all fluxes from min_flux_sum]]," ",-1,,,""),""))</f>
        <v>2.3545675400000001E-10</v>
      </c>
    </row>
    <row r="1732" spans="1:3">
      <c r="A1732" s="1" t="s">
        <v>11790</v>
      </c>
      <c r="B1732" s="1" t="str">
        <f>_xlfn.TEXTBEFORE(Table3[[#This Row],[all fluxes from min_flux_sum]]," ",,,,"")</f>
        <v>PROSYN-MRPL22</v>
      </c>
      <c r="C1732" s="1">
        <f>_xlfn.NUMBERVALUE(IFERROR(_xlfn.TEXTAFTER(Table3[[#This Row],[all fluxes from min_flux_sum]]," ",-1,,,""),""))</f>
        <v>2.3545675400000001E-10</v>
      </c>
    </row>
    <row r="1733" spans="1:3">
      <c r="A1733" s="1" t="s">
        <v>11791</v>
      </c>
      <c r="B1733" s="1" t="str">
        <f>_xlfn.TEXTBEFORE(Table3[[#This Row],[all fluxes from min_flux_sum]]," ",,,,"")</f>
        <v>PROSYN-MRPL23</v>
      </c>
      <c r="C1733" s="1">
        <f>_xlfn.NUMBERVALUE(IFERROR(_xlfn.TEXTAFTER(Table3[[#This Row],[all fluxes from min_flux_sum]]," ",-1,,,""),""))</f>
        <v>2.3545675400000001E-10</v>
      </c>
    </row>
    <row r="1734" spans="1:3">
      <c r="A1734" s="1" t="s">
        <v>11792</v>
      </c>
      <c r="B1734" s="1" t="str">
        <f>_xlfn.TEXTBEFORE(Table3[[#This Row],[all fluxes from min_flux_sum]]," ",,,,"")</f>
        <v>PROSYN-MRPL24</v>
      </c>
      <c r="C1734" s="1">
        <f>_xlfn.NUMBERVALUE(IFERROR(_xlfn.TEXTAFTER(Table3[[#This Row],[all fluxes from min_flux_sum]]," ",-1,,,""),""))</f>
        <v>2.3545675400000001E-10</v>
      </c>
    </row>
    <row r="1735" spans="1:3">
      <c r="A1735" s="1" t="s">
        <v>11793</v>
      </c>
      <c r="B1735" s="1" t="str">
        <f>_xlfn.TEXTBEFORE(Table3[[#This Row],[all fluxes from min_flux_sum]]," ",,,,"")</f>
        <v>PROSYN-MRPL25</v>
      </c>
      <c r="C1735" s="1">
        <f>_xlfn.NUMBERVALUE(IFERROR(_xlfn.TEXTAFTER(Table3[[#This Row],[all fluxes from min_flux_sum]]," ",-1,,,""),""))</f>
        <v>2.3545675400000001E-10</v>
      </c>
    </row>
    <row r="1736" spans="1:3">
      <c r="A1736" s="1" t="s">
        <v>11794</v>
      </c>
      <c r="B1736" s="1" t="str">
        <f>_xlfn.TEXTBEFORE(Table3[[#This Row],[all fluxes from min_flux_sum]]," ",,,,"")</f>
        <v>PROSYN-MRPL27</v>
      </c>
      <c r="C1736" s="1">
        <f>_xlfn.NUMBERVALUE(IFERROR(_xlfn.TEXTAFTER(Table3[[#This Row],[all fluxes from min_flux_sum]]," ",-1,,,""),""))</f>
        <v>2.3545675400000001E-10</v>
      </c>
    </row>
    <row r="1737" spans="1:3">
      <c r="A1737" s="1" t="s">
        <v>11795</v>
      </c>
      <c r="B1737" s="1" t="str">
        <f>_xlfn.TEXTBEFORE(Table3[[#This Row],[all fluxes from min_flux_sum]]," ",,,,"")</f>
        <v>PROSYN-MRPL28</v>
      </c>
      <c r="C1737" s="1">
        <f>_xlfn.NUMBERVALUE(IFERROR(_xlfn.TEXTAFTER(Table3[[#This Row],[all fluxes from min_flux_sum]]," ",-1,,,""),""))</f>
        <v>2.3545675400000001E-10</v>
      </c>
    </row>
    <row r="1738" spans="1:3">
      <c r="A1738" s="1" t="s">
        <v>11796</v>
      </c>
      <c r="B1738" s="1" t="str">
        <f>_xlfn.TEXTBEFORE(Table3[[#This Row],[all fluxes from min_flux_sum]]," ",,,,"")</f>
        <v>PROSYN-MRPL3</v>
      </c>
      <c r="C1738" s="1">
        <f>_xlfn.NUMBERVALUE(IFERROR(_xlfn.TEXTAFTER(Table3[[#This Row],[all fluxes from min_flux_sum]]," ",-1,,,""),""))</f>
        <v>2.3545675400000001E-10</v>
      </c>
    </row>
    <row r="1739" spans="1:3">
      <c r="A1739" s="1" t="s">
        <v>11797</v>
      </c>
      <c r="B1739" s="1" t="str">
        <f>_xlfn.TEXTBEFORE(Table3[[#This Row],[all fluxes from min_flux_sum]]," ",,,,"")</f>
        <v>PROSYN-MRPL31</v>
      </c>
      <c r="C1739" s="1">
        <f>_xlfn.NUMBERVALUE(IFERROR(_xlfn.TEXTAFTER(Table3[[#This Row],[all fluxes from min_flux_sum]]," ",-1,,,""),""))</f>
        <v>2.3545675400000001E-10</v>
      </c>
    </row>
    <row r="1740" spans="1:3">
      <c r="A1740" s="1" t="s">
        <v>11798</v>
      </c>
      <c r="B1740" s="1" t="str">
        <f>_xlfn.TEXTBEFORE(Table3[[#This Row],[all fluxes from min_flux_sum]]," ",,,,"")</f>
        <v>PROSYN-MRPL32</v>
      </c>
      <c r="C1740" s="1">
        <f>_xlfn.NUMBERVALUE(IFERROR(_xlfn.TEXTAFTER(Table3[[#This Row],[all fluxes from min_flux_sum]]," ",-1,,,""),""))</f>
        <v>2.3545675400000001E-10</v>
      </c>
    </row>
    <row r="1741" spans="1:3">
      <c r="A1741" s="1" t="s">
        <v>11799</v>
      </c>
      <c r="B1741" s="1" t="str">
        <f>_xlfn.TEXTBEFORE(Table3[[#This Row],[all fluxes from min_flux_sum]]," ",,,,"")</f>
        <v>PROSYN-MRPL33</v>
      </c>
      <c r="C1741" s="1">
        <f>_xlfn.NUMBERVALUE(IFERROR(_xlfn.TEXTAFTER(Table3[[#This Row],[all fluxes from min_flux_sum]]," ",-1,,,""),""))</f>
        <v>2.3545675400000001E-10</v>
      </c>
    </row>
    <row r="1742" spans="1:3">
      <c r="A1742" s="1" t="s">
        <v>11800</v>
      </c>
      <c r="B1742" s="1" t="str">
        <f>_xlfn.TEXTBEFORE(Table3[[#This Row],[all fluxes from min_flux_sum]]," ",,,,"")</f>
        <v>PROSYN-MRPL35</v>
      </c>
      <c r="C1742" s="1">
        <f>_xlfn.NUMBERVALUE(IFERROR(_xlfn.TEXTAFTER(Table3[[#This Row],[all fluxes from min_flux_sum]]," ",-1,,,""),""))</f>
        <v>2.3545675400000001E-10</v>
      </c>
    </row>
    <row r="1743" spans="1:3">
      <c r="A1743" s="1" t="s">
        <v>11801</v>
      </c>
      <c r="B1743" s="1" t="str">
        <f>_xlfn.TEXTBEFORE(Table3[[#This Row],[all fluxes from min_flux_sum]]," ",,,,"")</f>
        <v>PROSYN-MRPL36</v>
      </c>
      <c r="C1743" s="1">
        <f>_xlfn.NUMBERVALUE(IFERROR(_xlfn.TEXTAFTER(Table3[[#This Row],[all fluxes from min_flux_sum]]," ",-1,,,""),""))</f>
        <v>2.3545675400000001E-10</v>
      </c>
    </row>
    <row r="1744" spans="1:3">
      <c r="A1744" s="1" t="s">
        <v>11802</v>
      </c>
      <c r="B1744" s="1" t="str">
        <f>_xlfn.TEXTBEFORE(Table3[[#This Row],[all fluxes from min_flux_sum]]," ",,,,"")</f>
        <v>PROSYN-MRPL37</v>
      </c>
      <c r="C1744" s="1">
        <f>_xlfn.NUMBERVALUE(IFERROR(_xlfn.TEXTAFTER(Table3[[#This Row],[all fluxes from min_flux_sum]]," ",-1,,,""),""))</f>
        <v>2.3545675400000001E-10</v>
      </c>
    </row>
    <row r="1745" spans="1:3">
      <c r="A1745" s="1" t="s">
        <v>11803</v>
      </c>
      <c r="B1745" s="1" t="str">
        <f>_xlfn.TEXTBEFORE(Table3[[#This Row],[all fluxes from min_flux_sum]]," ",,,,"")</f>
        <v>PROSYN-MRPL38</v>
      </c>
      <c r="C1745" s="1">
        <f>_xlfn.NUMBERVALUE(IFERROR(_xlfn.TEXTAFTER(Table3[[#This Row],[all fluxes from min_flux_sum]]," ",-1,,,""),""))</f>
        <v>2.3545675400000001E-10</v>
      </c>
    </row>
    <row r="1746" spans="1:3">
      <c r="A1746" s="1" t="s">
        <v>11804</v>
      </c>
      <c r="B1746" s="1" t="str">
        <f>_xlfn.TEXTBEFORE(Table3[[#This Row],[all fluxes from min_flux_sum]]," ",,,,"")</f>
        <v>PROSYN-MRPL39</v>
      </c>
      <c r="C1746" s="1">
        <f>_xlfn.NUMBERVALUE(IFERROR(_xlfn.TEXTAFTER(Table3[[#This Row],[all fluxes from min_flux_sum]]," ",-1,,,""),""))</f>
        <v>2.3545675400000001E-10</v>
      </c>
    </row>
    <row r="1747" spans="1:3">
      <c r="A1747" s="1" t="s">
        <v>11805</v>
      </c>
      <c r="B1747" s="1" t="str">
        <f>_xlfn.TEXTBEFORE(Table3[[#This Row],[all fluxes from min_flux_sum]]," ",,,,"")</f>
        <v>PROSYN-MRPL4</v>
      </c>
      <c r="C1747" s="1">
        <f>_xlfn.NUMBERVALUE(IFERROR(_xlfn.TEXTAFTER(Table3[[#This Row],[all fluxes from min_flux_sum]]," ",-1,,,""),""))</f>
        <v>2.3545675400000001E-10</v>
      </c>
    </row>
    <row r="1748" spans="1:3">
      <c r="A1748" s="1" t="s">
        <v>11806</v>
      </c>
      <c r="B1748" s="1" t="str">
        <f>_xlfn.TEXTBEFORE(Table3[[#This Row],[all fluxes from min_flux_sum]]," ",,,,"")</f>
        <v>PROSYN-MRPL40</v>
      </c>
      <c r="C1748" s="1">
        <f>_xlfn.NUMBERVALUE(IFERROR(_xlfn.TEXTAFTER(Table3[[#This Row],[all fluxes from min_flux_sum]]," ",-1,,,""),""))</f>
        <v>2.3545675400000001E-10</v>
      </c>
    </row>
    <row r="1749" spans="1:3">
      <c r="A1749" s="1" t="s">
        <v>11807</v>
      </c>
      <c r="B1749" s="1" t="str">
        <f>_xlfn.TEXTBEFORE(Table3[[#This Row],[all fluxes from min_flux_sum]]," ",,,,"")</f>
        <v>PROSYN-MRPL44</v>
      </c>
      <c r="C1749" s="1">
        <f>_xlfn.NUMBERVALUE(IFERROR(_xlfn.TEXTAFTER(Table3[[#This Row],[all fluxes from min_flux_sum]]," ",-1,,,""),""))</f>
        <v>2.3545675400000001E-10</v>
      </c>
    </row>
    <row r="1750" spans="1:3">
      <c r="A1750" s="1" t="s">
        <v>11808</v>
      </c>
      <c r="B1750" s="1" t="str">
        <f>_xlfn.TEXTBEFORE(Table3[[#This Row],[all fluxes from min_flux_sum]]," ",,,,"")</f>
        <v>PROSYN-MRPL49</v>
      </c>
      <c r="C1750" s="1">
        <f>_xlfn.NUMBERVALUE(IFERROR(_xlfn.TEXTAFTER(Table3[[#This Row],[all fluxes from min_flux_sum]]," ",-1,,,""),""))</f>
        <v>2.3545675400000001E-10</v>
      </c>
    </row>
    <row r="1751" spans="1:3">
      <c r="A1751" s="1" t="s">
        <v>11809</v>
      </c>
      <c r="B1751" s="1" t="str">
        <f>_xlfn.TEXTBEFORE(Table3[[#This Row],[all fluxes from min_flux_sum]]," ",,,,"")</f>
        <v>PROSYN-MRPL50</v>
      </c>
      <c r="C1751" s="1">
        <f>_xlfn.NUMBERVALUE(IFERROR(_xlfn.TEXTAFTER(Table3[[#This Row],[all fluxes from min_flux_sum]]," ",-1,,,""),""))</f>
        <v>2.3545675400000001E-10</v>
      </c>
    </row>
    <row r="1752" spans="1:3">
      <c r="A1752" s="1" t="s">
        <v>11810</v>
      </c>
      <c r="B1752" s="1" t="str">
        <f>_xlfn.TEXTBEFORE(Table3[[#This Row],[all fluxes from min_flux_sum]]," ",,,,"")</f>
        <v>PROSYN-MRPL51</v>
      </c>
      <c r="C1752" s="1">
        <f>_xlfn.NUMBERVALUE(IFERROR(_xlfn.TEXTAFTER(Table3[[#This Row],[all fluxes from min_flux_sum]]," ",-1,,,""),""))</f>
        <v>2.3545675400000001E-10</v>
      </c>
    </row>
    <row r="1753" spans="1:3">
      <c r="A1753" s="1" t="s">
        <v>11811</v>
      </c>
      <c r="B1753" s="1" t="str">
        <f>_xlfn.TEXTBEFORE(Table3[[#This Row],[all fluxes from min_flux_sum]]," ",,,,"")</f>
        <v>PROSYN-MRPL6</v>
      </c>
      <c r="C1753" s="1">
        <f>_xlfn.NUMBERVALUE(IFERROR(_xlfn.TEXTAFTER(Table3[[#This Row],[all fluxes from min_flux_sum]]," ",-1,,,""),""))</f>
        <v>2.3545675400000001E-10</v>
      </c>
    </row>
    <row r="1754" spans="1:3">
      <c r="A1754" s="1" t="s">
        <v>11812</v>
      </c>
      <c r="B1754" s="1" t="str">
        <f>_xlfn.TEXTBEFORE(Table3[[#This Row],[all fluxes from min_flux_sum]]," ",,,,"")</f>
        <v>PROSYN-MRPL7</v>
      </c>
      <c r="C1754" s="1">
        <f>_xlfn.NUMBERVALUE(IFERROR(_xlfn.TEXTAFTER(Table3[[#This Row],[all fluxes from min_flux_sum]]," ",-1,,,""),""))</f>
        <v>2.3545675400000001E-10</v>
      </c>
    </row>
    <row r="1755" spans="1:3">
      <c r="A1755" s="1" t="s">
        <v>11813</v>
      </c>
      <c r="B1755" s="1" t="str">
        <f>_xlfn.TEXTBEFORE(Table3[[#This Row],[all fluxes from min_flux_sum]]," ",,,,"")</f>
        <v>PROSYN-MRPL9</v>
      </c>
      <c r="C1755" s="1">
        <f>_xlfn.NUMBERVALUE(IFERROR(_xlfn.TEXTAFTER(Table3[[#This Row],[all fluxes from min_flux_sum]]," ",-1,,,""),""))</f>
        <v>2.3545675400000001E-10</v>
      </c>
    </row>
    <row r="1756" spans="1:3">
      <c r="A1756" s="1" t="s">
        <v>11814</v>
      </c>
      <c r="B1756" s="1" t="str">
        <f>_xlfn.TEXTBEFORE(Table3[[#This Row],[all fluxes from min_flux_sum]]," ",,,,"")</f>
        <v>PROSYN-MRPS16</v>
      </c>
      <c r="C1756" s="1">
        <f>_xlfn.NUMBERVALUE(IFERROR(_xlfn.TEXTAFTER(Table3[[#This Row],[all fluxes from min_flux_sum]]," ",-1,,,""),""))</f>
        <v>2.3545675400000001E-10</v>
      </c>
    </row>
    <row r="1757" spans="1:3">
      <c r="A1757" s="1" t="s">
        <v>11815</v>
      </c>
      <c r="B1757" s="1" t="str">
        <f>_xlfn.TEXTBEFORE(Table3[[#This Row],[all fluxes from min_flux_sum]]," ",,,,"")</f>
        <v>PROSYN-MRPS17</v>
      </c>
      <c r="C1757" s="1">
        <f>_xlfn.NUMBERVALUE(IFERROR(_xlfn.TEXTAFTER(Table3[[#This Row],[all fluxes from min_flux_sum]]," ",-1,,,""),""))</f>
        <v>2.3545675400000001E-10</v>
      </c>
    </row>
    <row r="1758" spans="1:3">
      <c r="A1758" s="1" t="s">
        <v>11816</v>
      </c>
      <c r="B1758" s="1" t="str">
        <f>_xlfn.TEXTBEFORE(Table3[[#This Row],[all fluxes from min_flux_sum]]," ",,,,"")</f>
        <v>PROSYN-MRPS18</v>
      </c>
      <c r="C1758" s="1">
        <f>_xlfn.NUMBERVALUE(IFERROR(_xlfn.TEXTAFTER(Table3[[#This Row],[all fluxes from min_flux_sum]]," ",-1,,,""),""))</f>
        <v>2.3545675400000001E-10</v>
      </c>
    </row>
    <row r="1759" spans="1:3">
      <c r="A1759" s="1" t="s">
        <v>11817</v>
      </c>
      <c r="B1759" s="1" t="str">
        <f>_xlfn.TEXTBEFORE(Table3[[#This Row],[all fluxes from min_flux_sum]]," ",,,,"")</f>
        <v>PROSYN-MRPS28</v>
      </c>
      <c r="C1759" s="1">
        <f>_xlfn.NUMBERVALUE(IFERROR(_xlfn.TEXTAFTER(Table3[[#This Row],[all fluxes from min_flux_sum]]," ",-1,,,""),""))</f>
        <v>2.3545675400000001E-10</v>
      </c>
    </row>
    <row r="1760" spans="1:3">
      <c r="A1760" s="1" t="s">
        <v>11818</v>
      </c>
      <c r="B1760" s="1" t="str">
        <f>_xlfn.TEXTBEFORE(Table3[[#This Row],[all fluxes from min_flux_sum]]," ",,,,"")</f>
        <v>PROSYN-MRPS35</v>
      </c>
      <c r="C1760" s="1">
        <f>_xlfn.NUMBERVALUE(IFERROR(_xlfn.TEXTAFTER(Table3[[#This Row],[all fluxes from min_flux_sum]]," ",-1,,,""),""))</f>
        <v>2.3545675400000001E-10</v>
      </c>
    </row>
    <row r="1761" spans="1:3">
      <c r="A1761" s="1" t="s">
        <v>11819</v>
      </c>
      <c r="B1761" s="1" t="str">
        <f>_xlfn.TEXTBEFORE(Table3[[#This Row],[all fluxes from min_flux_sum]]," ",,,,"")</f>
        <v>PROSYN-MRPS5</v>
      </c>
      <c r="C1761" s="1">
        <f>_xlfn.NUMBERVALUE(IFERROR(_xlfn.TEXTAFTER(Table3[[#This Row],[all fluxes from min_flux_sum]]," ",-1,,,""),""))</f>
        <v>2.3545675400000001E-10</v>
      </c>
    </row>
    <row r="1762" spans="1:3">
      <c r="A1762" s="1" t="s">
        <v>11820</v>
      </c>
      <c r="B1762" s="1" t="str">
        <f>_xlfn.TEXTBEFORE(Table3[[#This Row],[all fluxes from min_flux_sum]]," ",,,,"")</f>
        <v>PROSYN-MRPS8</v>
      </c>
      <c r="C1762" s="1">
        <f>_xlfn.NUMBERVALUE(IFERROR(_xlfn.TEXTAFTER(Table3[[#This Row],[all fluxes from min_flux_sum]]," ",-1,,,""),""))</f>
        <v>2.3545675400000001E-10</v>
      </c>
    </row>
    <row r="1763" spans="1:3">
      <c r="A1763" s="1" t="s">
        <v>11821</v>
      </c>
      <c r="B1763" s="1" t="str">
        <f>_xlfn.TEXTBEFORE(Table3[[#This Row],[all fluxes from min_flux_sum]]," ",,,,"")</f>
        <v>PROSYN-MRPS9</v>
      </c>
      <c r="C1763" s="1">
        <f>_xlfn.NUMBERVALUE(IFERROR(_xlfn.TEXTAFTER(Table3[[#This Row],[all fluxes from min_flux_sum]]," ",-1,,,""),""))</f>
        <v>2.3545675400000001E-10</v>
      </c>
    </row>
    <row r="1764" spans="1:3">
      <c r="A1764" s="1" t="s">
        <v>11822</v>
      </c>
      <c r="B1764" s="1" t="str">
        <f>_xlfn.TEXTBEFORE(Table3[[#This Row],[all fluxes from min_flux_sum]]," ",,,,"")</f>
        <v>PROSYN-MRX14</v>
      </c>
      <c r="C1764" s="1">
        <f>_xlfn.NUMBERVALUE(IFERROR(_xlfn.TEXTAFTER(Table3[[#This Row],[all fluxes from min_flux_sum]]," ",-1,,,""),""))</f>
        <v>2.3545675400000001E-10</v>
      </c>
    </row>
    <row r="1765" spans="1:3">
      <c r="A1765" s="1" t="s">
        <v>11823</v>
      </c>
      <c r="B1765" s="1" t="str">
        <f>_xlfn.TEXTBEFORE(Table3[[#This Row],[all fluxes from min_flux_sum]]," ",,,,"")</f>
        <v>PROSYN-NAM9</v>
      </c>
      <c r="C1765" s="1">
        <f>_xlfn.NUMBERVALUE(IFERROR(_xlfn.TEXTAFTER(Table3[[#This Row],[all fluxes from min_flux_sum]]," ",-1,,,""),""))</f>
        <v>2.3545675400000001E-10</v>
      </c>
    </row>
    <row r="1766" spans="1:3">
      <c r="A1766" s="1" t="s">
        <v>11824</v>
      </c>
      <c r="B1766" s="1" t="str">
        <f>_xlfn.TEXTBEFORE(Table3[[#This Row],[all fluxes from min_flux_sum]]," ",,,,"")</f>
        <v>PROSYN-PET123</v>
      </c>
      <c r="C1766" s="1">
        <f>_xlfn.NUMBERVALUE(IFERROR(_xlfn.TEXTAFTER(Table3[[#This Row],[all fluxes from min_flux_sum]]," ",-1,,,""),""))</f>
        <v>2.3545675400000001E-10</v>
      </c>
    </row>
    <row r="1767" spans="1:3">
      <c r="A1767" s="1" t="s">
        <v>11825</v>
      </c>
      <c r="B1767" s="1" t="str">
        <f>_xlfn.TEXTBEFORE(Table3[[#This Row],[all fluxes from min_flux_sum]]," ",,,,"")</f>
        <v>PROSYN-RML2</v>
      </c>
      <c r="C1767" s="1">
        <f>_xlfn.NUMBERVALUE(IFERROR(_xlfn.TEXTAFTER(Table3[[#This Row],[all fluxes from min_flux_sum]]," ",-1,,,""),""))</f>
        <v>2.3545675400000001E-10</v>
      </c>
    </row>
    <row r="1768" spans="1:3">
      <c r="A1768" s="1" t="s">
        <v>11826</v>
      </c>
      <c r="B1768" s="1" t="str">
        <f>_xlfn.TEXTBEFORE(Table3[[#This Row],[all fluxes from min_flux_sum]]," ",,,,"")</f>
        <v>PROSYN-RSM10</v>
      </c>
      <c r="C1768" s="1">
        <f>_xlfn.NUMBERVALUE(IFERROR(_xlfn.TEXTAFTER(Table3[[#This Row],[all fluxes from min_flux_sum]]," ",-1,,,""),""))</f>
        <v>2.3545675400000001E-10</v>
      </c>
    </row>
    <row r="1769" spans="1:3">
      <c r="A1769" s="1" t="s">
        <v>11827</v>
      </c>
      <c r="B1769" s="1" t="str">
        <f>_xlfn.TEXTBEFORE(Table3[[#This Row],[all fluxes from min_flux_sum]]," ",,,,"")</f>
        <v>PROSYN-RSM18</v>
      </c>
      <c r="C1769" s="1">
        <f>_xlfn.NUMBERVALUE(IFERROR(_xlfn.TEXTAFTER(Table3[[#This Row],[all fluxes from min_flux_sum]]," ",-1,,,""),""))</f>
        <v>2.3545675400000001E-10</v>
      </c>
    </row>
    <row r="1770" spans="1:3">
      <c r="A1770" s="1" t="s">
        <v>11828</v>
      </c>
      <c r="B1770" s="1" t="str">
        <f>_xlfn.TEXTBEFORE(Table3[[#This Row],[all fluxes from min_flux_sum]]," ",,,,"")</f>
        <v>PROSYN-RSM23</v>
      </c>
      <c r="C1770" s="1">
        <f>_xlfn.NUMBERVALUE(IFERROR(_xlfn.TEXTAFTER(Table3[[#This Row],[all fluxes from min_flux_sum]]," ",-1,,,""),""))</f>
        <v>2.3545675400000001E-10</v>
      </c>
    </row>
    <row r="1771" spans="1:3">
      <c r="A1771" s="1" t="s">
        <v>11829</v>
      </c>
      <c r="B1771" s="1" t="str">
        <f>_xlfn.TEXTBEFORE(Table3[[#This Row],[all fluxes from min_flux_sum]]," ",,,,"")</f>
        <v>PROSYN-RSM24</v>
      </c>
      <c r="C1771" s="1">
        <f>_xlfn.NUMBERVALUE(IFERROR(_xlfn.TEXTAFTER(Table3[[#This Row],[all fluxes from min_flux_sum]]," ",-1,,,""),""))</f>
        <v>2.3545675400000001E-10</v>
      </c>
    </row>
    <row r="1772" spans="1:3">
      <c r="A1772" s="1" t="s">
        <v>11830</v>
      </c>
      <c r="B1772" s="1" t="str">
        <f>_xlfn.TEXTBEFORE(Table3[[#This Row],[all fluxes from min_flux_sum]]," ",,,,"")</f>
        <v>PROSYN-RSM26</v>
      </c>
      <c r="C1772" s="1">
        <f>_xlfn.NUMBERVALUE(IFERROR(_xlfn.TEXTAFTER(Table3[[#This Row],[all fluxes from min_flux_sum]]," ",-1,,,""),""))</f>
        <v>2.3545675400000001E-10</v>
      </c>
    </row>
    <row r="1773" spans="1:3">
      <c r="A1773" s="1" t="s">
        <v>11831</v>
      </c>
      <c r="B1773" s="1" t="str">
        <f>_xlfn.TEXTBEFORE(Table3[[#This Row],[all fluxes from min_flux_sum]]," ",,,,"")</f>
        <v>PROSYN-RSM27</v>
      </c>
      <c r="C1773" s="1">
        <f>_xlfn.NUMBERVALUE(IFERROR(_xlfn.TEXTAFTER(Table3[[#This Row],[all fluxes from min_flux_sum]]," ",-1,,,""),""))</f>
        <v>2.3545675400000001E-10</v>
      </c>
    </row>
    <row r="1774" spans="1:3">
      <c r="A1774" s="1" t="s">
        <v>11832</v>
      </c>
      <c r="B1774" s="1" t="str">
        <f>_xlfn.TEXTBEFORE(Table3[[#This Row],[all fluxes from min_flux_sum]]," ",,,,"")</f>
        <v>PROSYN-RSM28</v>
      </c>
      <c r="C1774" s="1">
        <f>_xlfn.NUMBERVALUE(IFERROR(_xlfn.TEXTAFTER(Table3[[#This Row],[all fluxes from min_flux_sum]]," ",-1,,,""),""))</f>
        <v>2.3545675400000001E-10</v>
      </c>
    </row>
    <row r="1775" spans="1:3">
      <c r="A1775" s="1" t="s">
        <v>11833</v>
      </c>
      <c r="B1775" s="1" t="str">
        <f>_xlfn.TEXTBEFORE(Table3[[#This Row],[all fluxes from min_flux_sum]]," ",,,,"")</f>
        <v>PROSYN-RSM7</v>
      </c>
      <c r="C1775" s="1">
        <f>_xlfn.NUMBERVALUE(IFERROR(_xlfn.TEXTAFTER(Table3[[#This Row],[all fluxes from min_flux_sum]]," ",-1,,,""),""))</f>
        <v>2.3545675400000001E-10</v>
      </c>
    </row>
    <row r="1776" spans="1:3">
      <c r="A1776" s="1" t="s">
        <v>11834</v>
      </c>
      <c r="B1776" s="1" t="str">
        <f>_xlfn.TEXTBEFORE(Table3[[#This Row],[all fluxes from min_flux_sum]]," ",,,,"")</f>
        <v>PROSYN-RTC6</v>
      </c>
      <c r="C1776" s="1">
        <f>_xlfn.NUMBERVALUE(IFERROR(_xlfn.TEXTAFTER(Table3[[#This Row],[all fluxes from min_flux_sum]]," ",-1,,,""),""))</f>
        <v>2.3545675400000001E-10</v>
      </c>
    </row>
    <row r="1777" spans="1:3">
      <c r="A1777" s="1" t="s">
        <v>11835</v>
      </c>
      <c r="B1777" s="1" t="str">
        <f>_xlfn.TEXTBEFORE(Table3[[#This Row],[all fluxes from min_flux_sum]]," ",,,,"")</f>
        <v>PROSYN-SWS2</v>
      </c>
      <c r="C1777" s="1">
        <f>_xlfn.NUMBERVALUE(IFERROR(_xlfn.TEXTAFTER(Table3[[#This Row],[all fluxes from min_flux_sum]]," ",-1,,,""),""))</f>
        <v>2.3545675400000001E-10</v>
      </c>
    </row>
    <row r="1778" spans="1:3">
      <c r="A1778" s="1" t="s">
        <v>11836</v>
      </c>
      <c r="B1778" s="1" t="str">
        <f>_xlfn.TEXTBEFORE(Table3[[#This Row],[all fluxes from min_flux_sum]]," ",,,,"")</f>
        <v>PROSYN-VAR1</v>
      </c>
      <c r="C1778" s="1">
        <f>_xlfn.NUMBERVALUE(IFERROR(_xlfn.TEXTAFTER(Table3[[#This Row],[all fluxes from min_flux_sum]]," ",-1,,,""),""))</f>
        <v>2.3545675400000001E-10</v>
      </c>
    </row>
    <row r="1779" spans="1:3">
      <c r="A1779" s="1" t="s">
        <v>11837</v>
      </c>
      <c r="B1779" s="1" t="str">
        <f>_xlfn.TEXTBEFORE(Table3[[#This Row],[all fluxes from min_flux_sum]]," ",,,,"")</f>
        <v>PROSYN-YML6</v>
      </c>
      <c r="C1779" s="1">
        <f>_xlfn.NUMBERVALUE(IFERROR(_xlfn.TEXTAFTER(Table3[[#This Row],[all fluxes from min_flux_sum]]," ",-1,,,""),""))</f>
        <v>2.3545675400000001E-10</v>
      </c>
    </row>
    <row r="1780" spans="1:3">
      <c r="A1780" s="1" t="s">
        <v>11838</v>
      </c>
      <c r="B1780" s="1" t="str">
        <f>_xlfn.TEXTBEFORE(Table3[[#This Row],[all fluxes from min_flux_sum]]," ",,,,"")</f>
        <v>PROWASTE-rt0004</v>
      </c>
      <c r="C1780" s="1">
        <f>_xlfn.NUMBERVALUE(IFERROR(_xlfn.TEXTAFTER(Table3[[#This Row],[all fluxes from min_flux_sum]]," ",-1,,,""),""))</f>
        <v>2.4335362399999901E-9</v>
      </c>
    </row>
    <row r="1781" spans="1:3">
      <c r="A1781" s="1" t="s">
        <v>11839</v>
      </c>
      <c r="B1781" s="1" t="str">
        <f>_xlfn.TEXTBEFORE(Table3[[#This Row],[all fluxes from min_flux_sum]]," ",,,,"")</f>
        <v>PROWASTE-rt0008</v>
      </c>
      <c r="C1781" s="1">
        <f>_xlfn.NUMBERVALUE(IFERROR(_xlfn.TEXTAFTER(Table3[[#This Row],[all fluxes from min_flux_sum]]," ",-1,,,""),""))</f>
        <v>1.1719147E-11</v>
      </c>
    </row>
    <row r="1782" spans="1:3">
      <c r="A1782" s="1" t="s">
        <v>11840</v>
      </c>
      <c r="B1782" s="1" t="str">
        <f>_xlfn.TEXTBEFORE(Table3[[#This Row],[all fluxes from min_flux_sum]]," ",,,,"")</f>
        <v>PROWASTE-rt0017</v>
      </c>
      <c r="C1782" s="1">
        <f>_xlfn.NUMBERVALUE(IFERROR(_xlfn.TEXTAFTER(Table3[[#This Row],[all fluxes from min_flux_sum]]," ",-1,,,""),""))</f>
        <v>4.1884914129999998E-9</v>
      </c>
    </row>
    <row r="1783" spans="1:3">
      <c r="A1783" s="1" t="s">
        <v>11841</v>
      </c>
      <c r="B1783" s="1" t="str">
        <f>_xlfn.TEXTBEFORE(Table3[[#This Row],[all fluxes from min_flux_sum]]," ",,,,"")</f>
        <v>PROWASTE-rt0027</v>
      </c>
      <c r="C1783" s="1">
        <f>_xlfn.NUMBERVALUE(IFERROR(_xlfn.TEXTAFTER(Table3[[#This Row],[all fluxes from min_flux_sum]]," ",-1,,,""),""))</f>
        <v>3.122744646E-9</v>
      </c>
    </row>
    <row r="1784" spans="1:3">
      <c r="A1784" s="1" t="s">
        <v>11842</v>
      </c>
      <c r="B1784" s="1" t="str">
        <f>_xlfn.TEXTBEFORE(Table3[[#This Row],[all fluxes from min_flux_sum]]," ",,,,"")</f>
        <v>PROWASTE-rt0031</v>
      </c>
      <c r="C1784" s="1">
        <f>_xlfn.NUMBERVALUE(IFERROR(_xlfn.TEXTAFTER(Table3[[#This Row],[all fluxes from min_flux_sum]]," ",-1,,,""),""))</f>
        <v>2.6015342129999898E-9</v>
      </c>
    </row>
    <row r="1785" spans="1:3">
      <c r="A1785" s="1" t="s">
        <v>11843</v>
      </c>
      <c r="B1785" s="1" t="str">
        <f>_xlfn.TEXTBEFORE(Table3[[#This Row],[all fluxes from min_flux_sum]]," ",,,,"")</f>
        <v>PROWASTE-rt0045</v>
      </c>
      <c r="C1785" s="1">
        <f>_xlfn.NUMBERVALUE(IFERROR(_xlfn.TEXTAFTER(Table3[[#This Row],[all fluxes from min_flux_sum]]," ",-1,,,""),""))</f>
        <v>2.3393940000000001E-12</v>
      </c>
    </row>
    <row r="1786" spans="1:3">
      <c r="A1786" s="1" t="s">
        <v>11844</v>
      </c>
      <c r="B1786" s="1" t="str">
        <f>_xlfn.TEXTBEFORE(Table3[[#This Row],[all fluxes from min_flux_sum]]," ",,,,"")</f>
        <v>PROWASTE-rt0063</v>
      </c>
      <c r="C1786" s="1">
        <f>_xlfn.NUMBERVALUE(IFERROR(_xlfn.TEXTAFTER(Table3[[#This Row],[all fluxes from min_flux_sum]]," ",-1,,,""),""))</f>
        <v>4.4945074300000001E-10</v>
      </c>
    </row>
    <row r="1787" spans="1:3">
      <c r="A1787" s="1" t="s">
        <v>11845</v>
      </c>
      <c r="B1787" s="1" t="str">
        <f>_xlfn.TEXTBEFORE(Table3[[#This Row],[all fluxes from min_flux_sum]]," ",,,,"")</f>
        <v>PROWASTE-rt0066</v>
      </c>
      <c r="C1787" s="1">
        <f>_xlfn.NUMBERVALUE(IFERROR(_xlfn.TEXTAFTER(Table3[[#This Row],[all fluxes from min_flux_sum]]," ",-1,,,""),""))</f>
        <v>1.07868388E-10</v>
      </c>
    </row>
    <row r="1788" spans="1:3">
      <c r="A1788" s="1" t="s">
        <v>11846</v>
      </c>
      <c r="B1788" s="1" t="str">
        <f>_xlfn.TEXTBEFORE(Table3[[#This Row],[all fluxes from min_flux_sum]]," ",,,,"")</f>
        <v>PROWASTE-rt0073</v>
      </c>
      <c r="C1788" s="1">
        <f>_xlfn.NUMBERVALUE(IFERROR(_xlfn.TEXTAFTER(Table3[[#This Row],[all fluxes from min_flux_sum]]," ",-1,,,""),""))</f>
        <v>7.17168E-12</v>
      </c>
    </row>
    <row r="1789" spans="1:3">
      <c r="A1789" s="1" t="s">
        <v>11847</v>
      </c>
      <c r="B1789" s="1" t="str">
        <f>_xlfn.TEXTBEFORE(Table3[[#This Row],[all fluxes from min_flux_sum]]," ",,,,"")</f>
        <v>PROWASTE-rt0075</v>
      </c>
      <c r="C1789" s="1">
        <f>_xlfn.NUMBERVALUE(IFERROR(_xlfn.TEXTAFTER(Table3[[#This Row],[all fluxes from min_flux_sum]]," ",-1,,,""),""))</f>
        <v>2.6474502299999899E-10</v>
      </c>
    </row>
    <row r="1790" spans="1:3">
      <c r="A1790" s="1" t="s">
        <v>11848</v>
      </c>
      <c r="B1790" s="1" t="str">
        <f>_xlfn.TEXTBEFORE(Table3[[#This Row],[all fluxes from min_flux_sum]]," ",,,,"")</f>
        <v>PROWASTE-rt0078</v>
      </c>
      <c r="C1790" s="1">
        <f>_xlfn.NUMBERVALUE(IFERROR(_xlfn.TEXTAFTER(Table3[[#This Row],[all fluxes from min_flux_sum]]," ",-1,,,""),""))</f>
        <v>1.270755807E-9</v>
      </c>
    </row>
    <row r="1791" spans="1:3">
      <c r="A1791" s="1" t="s">
        <v>11849</v>
      </c>
      <c r="B1791" s="1" t="str">
        <f>_xlfn.TEXTBEFORE(Table3[[#This Row],[all fluxes from min_flux_sum]]," ",,,,"")</f>
        <v>PROWASTE-rt0084</v>
      </c>
      <c r="C1791" s="1">
        <f>_xlfn.NUMBERVALUE(IFERROR(_xlfn.TEXTAFTER(Table3[[#This Row],[all fluxes from min_flux_sum]]," ",-1,,,""),""))</f>
        <v>7.1177482000000001E-11</v>
      </c>
    </row>
    <row r="1792" spans="1:3">
      <c r="A1792" s="1" t="s">
        <v>11850</v>
      </c>
      <c r="B1792" s="1" t="str">
        <f>_xlfn.TEXTBEFORE(Table3[[#This Row],[all fluxes from min_flux_sum]]," ",,,,"")</f>
        <v>PROWASTE-rt0088</v>
      </c>
      <c r="C1792" s="1">
        <f>_xlfn.NUMBERVALUE(IFERROR(_xlfn.TEXTAFTER(Table3[[#This Row],[all fluxes from min_flux_sum]]," ",-1,,,""),""))</f>
        <v>6.4732792999999996E-10</v>
      </c>
    </row>
    <row r="1793" spans="1:3">
      <c r="A1793" s="1" t="s">
        <v>11851</v>
      </c>
      <c r="B1793" s="1" t="str">
        <f>_xlfn.TEXTBEFORE(Table3[[#This Row],[all fluxes from min_flux_sum]]," ",,,,"")</f>
        <v>PROWASTE-rt0089</v>
      </c>
      <c r="C1793" s="1">
        <f>_xlfn.NUMBERVALUE(IFERROR(_xlfn.TEXTAFTER(Table3[[#This Row],[all fluxes from min_flux_sum]]," ",-1,,,""),""))</f>
        <v>6.4964504000000003E-11</v>
      </c>
    </row>
    <row r="1794" spans="1:3">
      <c r="A1794" s="1" t="s">
        <v>11852</v>
      </c>
      <c r="B1794" s="1" t="str">
        <f>_xlfn.TEXTBEFORE(Table3[[#This Row],[all fluxes from min_flux_sum]]," ",,,,"")</f>
        <v>PROWASTE-rt0092</v>
      </c>
      <c r="C1794" s="1">
        <f>_xlfn.NUMBERVALUE(IFERROR(_xlfn.TEXTAFTER(Table3[[#This Row],[all fluxes from min_flux_sum]]," ",-1,,,""),""))</f>
        <v>1.08278278E-10</v>
      </c>
    </row>
    <row r="1795" spans="1:3">
      <c r="A1795" s="1" t="s">
        <v>11853</v>
      </c>
      <c r="B1795" s="1" t="str">
        <f>_xlfn.TEXTBEFORE(Table3[[#This Row],[all fluxes from min_flux_sum]]," ",,,,"")</f>
        <v>PROWASTE-rt0136</v>
      </c>
      <c r="C1795" s="1">
        <f>_xlfn.NUMBERVALUE(IFERROR(_xlfn.TEXTAFTER(Table3[[#This Row],[all fluxes from min_flux_sum]]," ",-1,,,""),""))</f>
        <v>1.1369241000000001E-10</v>
      </c>
    </row>
    <row r="1796" spans="1:3">
      <c r="A1796" s="1" t="s">
        <v>11854</v>
      </c>
      <c r="B1796" s="1" t="str">
        <f>_xlfn.TEXTBEFORE(Table3[[#This Row],[all fluxes from min_flux_sum]]," ",,,,"")</f>
        <v>PROWASTE-rt0144</v>
      </c>
      <c r="C1796" s="1">
        <f>_xlfn.NUMBERVALUE(IFERROR(_xlfn.TEXTAFTER(Table3[[#This Row],[all fluxes from min_flux_sum]]," ",-1,,,""),""))</f>
        <v>1.32401893E-10</v>
      </c>
    </row>
    <row r="1797" spans="1:3">
      <c r="A1797" s="1" t="s">
        <v>11855</v>
      </c>
      <c r="B1797" s="1" t="str">
        <f>_xlfn.TEXTBEFORE(Table3[[#This Row],[all fluxes from min_flux_sum]]," ",,,,"")</f>
        <v>PROWASTE-rt0150</v>
      </c>
      <c r="C1797" s="1">
        <f>_xlfn.NUMBERVALUE(IFERROR(_xlfn.TEXTAFTER(Table3[[#This Row],[all fluxes from min_flux_sum]]," ",-1,,,""),""))</f>
        <v>1.0886518999999999E-11</v>
      </c>
    </row>
    <row r="1798" spans="1:3">
      <c r="A1798" s="1" t="s">
        <v>11856</v>
      </c>
      <c r="B1798" s="1" t="str">
        <f>_xlfn.TEXTBEFORE(Table3[[#This Row],[all fluxes from min_flux_sum]]," ",,,,"")</f>
        <v>PROWASTE-rt0172</v>
      </c>
      <c r="C1798" s="1">
        <f>_xlfn.NUMBERVALUE(IFERROR(_xlfn.TEXTAFTER(Table3[[#This Row],[all fluxes from min_flux_sum]]," ",-1,,,""),""))</f>
        <v>8.4643689000000003E-10</v>
      </c>
    </row>
    <row r="1799" spans="1:3">
      <c r="A1799" s="1" t="s">
        <v>11857</v>
      </c>
      <c r="B1799" s="1" t="str">
        <f>_xlfn.TEXTBEFORE(Table3[[#This Row],[all fluxes from min_flux_sum]]," ",,,,"")</f>
        <v>PROWASTE-rt0180</v>
      </c>
      <c r="C1799" s="1">
        <f>_xlfn.NUMBERVALUE(IFERROR(_xlfn.TEXTAFTER(Table3[[#This Row],[all fluxes from min_flux_sum]]," ",-1,,,""),""))</f>
        <v>3.0633633300000002E-10</v>
      </c>
    </row>
    <row r="1800" spans="1:3">
      <c r="A1800" s="1" t="s">
        <v>11858</v>
      </c>
      <c r="B1800" s="1" t="str">
        <f>_xlfn.TEXTBEFORE(Table3[[#This Row],[all fluxes from min_flux_sum]]," ",,,,"")</f>
        <v>PROWASTE-rt0201</v>
      </c>
      <c r="C1800" s="1">
        <f>_xlfn.NUMBERVALUE(IFERROR(_xlfn.TEXTAFTER(Table3[[#This Row],[all fluxes from min_flux_sum]]," ",-1,,,""),""))</f>
        <v>7.5579071500000001E-10</v>
      </c>
    </row>
    <row r="1801" spans="1:3">
      <c r="A1801" s="1" t="s">
        <v>11859</v>
      </c>
      <c r="B1801" s="1" t="str">
        <f>_xlfn.TEXTBEFORE(Table3[[#This Row],[all fluxes from min_flux_sum]]," ",,,,"")</f>
        <v>PROWASTE-rt0207_c</v>
      </c>
      <c r="C1801" s="1">
        <f>_xlfn.NUMBERVALUE(IFERROR(_xlfn.TEXTAFTER(Table3[[#This Row],[all fluxes from min_flux_sum]]," ",-1,,,""),""))</f>
        <v>4.50341919E-10</v>
      </c>
    </row>
    <row r="1802" spans="1:3">
      <c r="A1802" s="1" t="s">
        <v>11860</v>
      </c>
      <c r="B1802" s="1" t="str">
        <f>_xlfn.TEXTBEFORE(Table3[[#This Row],[all fluxes from min_flux_sum]]," ",,,,"")</f>
        <v>PROWASTE-rt0207_m</v>
      </c>
      <c r="C1802" s="1">
        <f>_xlfn.NUMBERVALUE(IFERROR(_xlfn.TEXTAFTER(Table3[[#This Row],[all fluxes from min_flux_sum]]," ",-1,,,""),""))</f>
        <v>4.50341919E-10</v>
      </c>
    </row>
    <row r="1803" spans="1:3">
      <c r="A1803" s="1" t="s">
        <v>11861</v>
      </c>
      <c r="B1803" s="1" t="str">
        <f>_xlfn.TEXTBEFORE(Table3[[#This Row],[all fluxes from min_flux_sum]]," ",,,,"")</f>
        <v>PROWASTE-rt0212</v>
      </c>
      <c r="C1803" s="1">
        <f>_xlfn.NUMBERVALUE(IFERROR(_xlfn.TEXTAFTER(Table3[[#This Row],[all fluxes from min_flux_sum]]," ",-1,,,""),""))</f>
        <v>2.6587800399999998E-10</v>
      </c>
    </row>
    <row r="1804" spans="1:3">
      <c r="A1804" s="1" t="s">
        <v>11862</v>
      </c>
      <c r="B1804" s="1" t="str">
        <f>_xlfn.TEXTBEFORE(Table3[[#This Row],[all fluxes from min_flux_sum]]," ",,,,"")</f>
        <v>PROWASTE-rt0217</v>
      </c>
      <c r="C1804" s="1">
        <f>_xlfn.NUMBERVALUE(IFERROR(_xlfn.TEXTAFTER(Table3[[#This Row],[all fluxes from min_flux_sum]]," ",-1,,,""),""))</f>
        <v>3.3478855999999899E-11</v>
      </c>
    </row>
    <row r="1805" spans="1:3">
      <c r="A1805" s="1" t="s">
        <v>11863</v>
      </c>
      <c r="B1805" s="1" t="str">
        <f>_xlfn.TEXTBEFORE(Table3[[#This Row],[all fluxes from min_flux_sum]]," ",,,,"")</f>
        <v>PROWASTE-rt0221</v>
      </c>
      <c r="C1805" s="1">
        <f>_xlfn.NUMBERVALUE(IFERROR(_xlfn.TEXTAFTER(Table3[[#This Row],[all fluxes from min_flux_sum]]," ",-1,,,""),""))</f>
        <v>4.8560603999999998E-11</v>
      </c>
    </row>
    <row r="1806" spans="1:3">
      <c r="A1806" s="1" t="s">
        <v>11864</v>
      </c>
      <c r="B1806" s="1" t="str">
        <f>_xlfn.TEXTBEFORE(Table3[[#This Row],[all fluxes from min_flux_sum]]," ",,,,"")</f>
        <v>PROWASTE-rt0234</v>
      </c>
      <c r="C1806" s="1">
        <f>_xlfn.NUMBERVALUE(IFERROR(_xlfn.TEXTAFTER(Table3[[#This Row],[all fluxes from min_flux_sum]]," ",-1,,,""),""))</f>
        <v>4.3159656800000002E-10</v>
      </c>
    </row>
    <row r="1807" spans="1:3">
      <c r="A1807" s="1" t="s">
        <v>11865</v>
      </c>
      <c r="B1807" s="1" t="str">
        <f>_xlfn.TEXTBEFORE(Table3[[#This Row],[all fluxes from min_flux_sum]]," ",,,,"")</f>
        <v>PROWASTE-rt0239</v>
      </c>
      <c r="C1807" s="1">
        <f>_xlfn.NUMBERVALUE(IFERROR(_xlfn.TEXTAFTER(Table3[[#This Row],[all fluxes from min_flux_sum]]," ",-1,,,""),""))</f>
        <v>1.7920301079999899E-9</v>
      </c>
    </row>
    <row r="1808" spans="1:3">
      <c r="A1808" s="1" t="s">
        <v>11866</v>
      </c>
      <c r="B1808" s="1" t="str">
        <f>_xlfn.TEXTBEFORE(Table3[[#This Row],[all fluxes from min_flux_sum]]," ",,,,"")</f>
        <v>PROWASTE-rt0245</v>
      </c>
      <c r="C1808" s="1">
        <f>_xlfn.NUMBERVALUE(IFERROR(_xlfn.TEXTAFTER(Table3[[#This Row],[all fluxes from min_flux_sum]]," ",-1,,,""),""))</f>
        <v>2.1446257999999999E-11</v>
      </c>
    </row>
    <row r="1809" spans="1:3">
      <c r="A1809" s="1" t="s">
        <v>11867</v>
      </c>
      <c r="B1809" s="1" t="str">
        <f>_xlfn.TEXTBEFORE(Table3[[#This Row],[all fluxes from min_flux_sum]]," ",,,,"")</f>
        <v>PROWASTE-rt0250</v>
      </c>
      <c r="C1809" s="1">
        <f>_xlfn.NUMBERVALUE(IFERROR(_xlfn.TEXTAFTER(Table3[[#This Row],[all fluxes from min_flux_sum]]," ",-1,,,""),""))</f>
        <v>1.2331261999999999E-11</v>
      </c>
    </row>
    <row r="1810" spans="1:3">
      <c r="A1810" s="1" t="s">
        <v>11868</v>
      </c>
      <c r="B1810" s="1" t="str">
        <f>_xlfn.TEXTBEFORE(Table3[[#This Row],[all fluxes from min_flux_sum]]," ",,,,"")</f>
        <v>PROWASTE-rt0265</v>
      </c>
      <c r="C1810" s="1">
        <f>_xlfn.NUMBERVALUE(IFERROR(_xlfn.TEXTAFTER(Table3[[#This Row],[all fluxes from min_flux_sum]]," ",-1,,,""),""))</f>
        <v>1.11046841E-10</v>
      </c>
    </row>
    <row r="1811" spans="1:3">
      <c r="A1811" s="1" t="s">
        <v>11869</v>
      </c>
      <c r="B1811" s="1" t="str">
        <f>_xlfn.TEXTBEFORE(Table3[[#This Row],[all fluxes from min_flux_sum]]," ",,,,"")</f>
        <v>PROWASTE-rt0267</v>
      </c>
      <c r="C1811" s="1">
        <f>_xlfn.NUMBERVALUE(IFERROR(_xlfn.TEXTAFTER(Table3[[#This Row],[all fluxes from min_flux_sum]]," ",-1,,,""),""))</f>
        <v>6.3220800000000001E-12</v>
      </c>
    </row>
    <row r="1812" spans="1:3">
      <c r="A1812" s="1" t="s">
        <v>11870</v>
      </c>
      <c r="B1812" s="1" t="str">
        <f>_xlfn.TEXTBEFORE(Table3[[#This Row],[all fluxes from min_flux_sum]]," ",,,,"")</f>
        <v>PROWASTE-rt0271</v>
      </c>
      <c r="C1812" s="1">
        <f>_xlfn.NUMBERVALUE(IFERROR(_xlfn.TEXTAFTER(Table3[[#This Row],[all fluxes from min_flux_sum]]," ",-1,,,""),""))</f>
        <v>2.178881348E-9</v>
      </c>
    </row>
    <row r="1813" spans="1:3">
      <c r="A1813" s="1" t="s">
        <v>11871</v>
      </c>
      <c r="B1813" s="1" t="str">
        <f>_xlfn.TEXTBEFORE(Table3[[#This Row],[all fluxes from min_flux_sum]]," ",,,,"")</f>
        <v>PROWASTE-rt0283</v>
      </c>
      <c r="C1813" s="1">
        <f>_xlfn.NUMBERVALUE(IFERROR(_xlfn.TEXTAFTER(Table3[[#This Row],[all fluxes from min_flux_sum]]," ",-1,,,""),""))</f>
        <v>5.3403679999999996E-10</v>
      </c>
    </row>
    <row r="1814" spans="1:3">
      <c r="A1814" s="1" t="s">
        <v>11872</v>
      </c>
      <c r="B1814" s="1" t="str">
        <f>_xlfn.TEXTBEFORE(Table3[[#This Row],[all fluxes from min_flux_sum]]," ",,,,"")</f>
        <v>PROWASTE-rt0302</v>
      </c>
      <c r="C1814" s="1">
        <f>_xlfn.NUMBERVALUE(IFERROR(_xlfn.TEXTAFTER(Table3[[#This Row],[all fluxes from min_flux_sum]]," ",-1,,,""),""))</f>
        <v>1.7193706060000001E-9</v>
      </c>
    </row>
    <row r="1815" spans="1:3">
      <c r="A1815" s="1" t="s">
        <v>11873</v>
      </c>
      <c r="B1815" s="1" t="str">
        <f>_xlfn.TEXTBEFORE(Table3[[#This Row],[all fluxes from min_flux_sum]]," ",,,,"")</f>
        <v>PROWASTE-rt0303</v>
      </c>
      <c r="C1815" s="1">
        <f>_xlfn.NUMBERVALUE(IFERROR(_xlfn.TEXTAFTER(Table3[[#This Row],[all fluxes from min_flux_sum]]," ",-1,,,""),""))</f>
        <v>1.05448699E-10</v>
      </c>
    </row>
    <row r="1816" spans="1:3">
      <c r="A1816" s="1" t="s">
        <v>11874</v>
      </c>
      <c r="B1816" s="1" t="str">
        <f>_xlfn.TEXTBEFORE(Table3[[#This Row],[all fluxes from min_flux_sum]]," ",,,,"")</f>
        <v>PROWASTE-rt0309</v>
      </c>
      <c r="C1816" s="1">
        <f>_xlfn.NUMBERVALUE(IFERROR(_xlfn.TEXTAFTER(Table3[[#This Row],[all fluxes from min_flux_sum]]," ",-1,,,""),""))</f>
        <v>1.6696743600000001E-10</v>
      </c>
    </row>
    <row r="1817" spans="1:3">
      <c r="A1817" s="1" t="s">
        <v>11875</v>
      </c>
      <c r="B1817" s="1" t="str">
        <f>_xlfn.TEXTBEFORE(Table3[[#This Row],[all fluxes from min_flux_sum]]," ",,,,"")</f>
        <v>PROWASTE-rt0310</v>
      </c>
      <c r="C1817" s="1">
        <f>_xlfn.NUMBERVALUE(IFERROR(_xlfn.TEXTAFTER(Table3[[#This Row],[all fluxes from min_flux_sum]]," ",-1,,,""),""))</f>
        <v>5.4705166269999904E-9</v>
      </c>
    </row>
    <row r="1818" spans="1:3">
      <c r="A1818" s="1" t="s">
        <v>11876</v>
      </c>
      <c r="B1818" s="1" t="str">
        <f>_xlfn.TEXTBEFORE(Table3[[#This Row],[all fluxes from min_flux_sum]]," ",,,,"")</f>
        <v>PROWASTE-rt0324</v>
      </c>
      <c r="C1818" s="1">
        <f>_xlfn.NUMBERVALUE(IFERROR(_xlfn.TEXTAFTER(Table3[[#This Row],[all fluxes from min_flux_sum]]," ",-1,,,""),""))</f>
        <v>6.8559488200000002E-10</v>
      </c>
    </row>
    <row r="1819" spans="1:3">
      <c r="A1819" s="1" t="s">
        <v>11877</v>
      </c>
      <c r="B1819" s="1" t="str">
        <f>_xlfn.TEXTBEFORE(Table3[[#This Row],[all fluxes from min_flux_sum]]," ",,,,"")</f>
        <v>PROWASTE-rt0331</v>
      </c>
      <c r="C1819" s="1">
        <f>_xlfn.NUMBERVALUE(IFERROR(_xlfn.TEXTAFTER(Table3[[#This Row],[all fluxes from min_flux_sum]]," ",-1,,,""),""))</f>
        <v>6.2206606900000003E-10</v>
      </c>
    </row>
    <row r="1820" spans="1:3">
      <c r="A1820" s="1" t="s">
        <v>11878</v>
      </c>
      <c r="B1820" s="1" t="str">
        <f>_xlfn.TEXTBEFORE(Table3[[#This Row],[all fluxes from min_flux_sum]]," ",,,,"")</f>
        <v>PROWASTE-rt0334</v>
      </c>
      <c r="C1820" s="1">
        <f>_xlfn.NUMBERVALUE(IFERROR(_xlfn.TEXTAFTER(Table3[[#This Row],[all fluxes from min_flux_sum]]," ",-1,,,""),""))</f>
        <v>1.9782514500000001E-10</v>
      </c>
    </row>
    <row r="1821" spans="1:3">
      <c r="A1821" s="1" t="s">
        <v>11879</v>
      </c>
      <c r="B1821" s="1" t="str">
        <f>_xlfn.TEXTBEFORE(Table3[[#This Row],[all fluxes from min_flux_sum]]," ",,,,"")</f>
        <v>PROWASTE-rt0339</v>
      </c>
      <c r="C1821" s="1">
        <f>_xlfn.NUMBERVALUE(IFERROR(_xlfn.TEXTAFTER(Table3[[#This Row],[all fluxes from min_flux_sum]]," ",-1,,,""),""))</f>
        <v>4.4924560799999899E-10</v>
      </c>
    </row>
    <row r="1822" spans="1:3">
      <c r="A1822" s="1" t="s">
        <v>11880</v>
      </c>
      <c r="B1822" s="1" t="str">
        <f>_xlfn.TEXTBEFORE(Table3[[#This Row],[all fluxes from min_flux_sum]]," ",,,,"")</f>
        <v>PROWASTE-rt0341</v>
      </c>
      <c r="C1822" s="1">
        <f>_xlfn.NUMBERVALUE(IFERROR(_xlfn.TEXTAFTER(Table3[[#This Row],[all fluxes from min_flux_sum]]," ",-1,,,""),""))</f>
        <v>1.7329249509999999E-9</v>
      </c>
    </row>
    <row r="1823" spans="1:3">
      <c r="A1823" s="1" t="s">
        <v>11881</v>
      </c>
      <c r="B1823" s="1" t="str">
        <f>_xlfn.TEXTBEFORE(Table3[[#This Row],[all fluxes from min_flux_sum]]," ",,,,"")</f>
        <v>PROWASTE-rt0344</v>
      </c>
      <c r="C1823" s="1">
        <f>_xlfn.NUMBERVALUE(IFERROR(_xlfn.TEXTAFTER(Table3[[#This Row],[all fluxes from min_flux_sum]]," ",-1,,,""),""))</f>
        <v>1.0685785000000001E-11</v>
      </c>
    </row>
    <row r="1824" spans="1:3">
      <c r="A1824" s="1" t="s">
        <v>11882</v>
      </c>
      <c r="B1824" s="1" t="str">
        <f>_xlfn.TEXTBEFORE(Table3[[#This Row],[all fluxes from min_flux_sum]]," ",,,,"")</f>
        <v>PROWASTE-rt0353</v>
      </c>
      <c r="C1824" s="1">
        <f>_xlfn.NUMBERVALUE(IFERROR(_xlfn.TEXTAFTER(Table3[[#This Row],[all fluxes from min_flux_sum]]," ",-1,,,""),""))</f>
        <v>6.1380140999999996E-11</v>
      </c>
    </row>
    <row r="1825" spans="1:3">
      <c r="A1825" s="1" t="s">
        <v>11883</v>
      </c>
      <c r="B1825" s="1" t="str">
        <f>_xlfn.TEXTBEFORE(Table3[[#This Row],[all fluxes from min_flux_sum]]," ",,,,"")</f>
        <v>PROWASTE-rt0357</v>
      </c>
      <c r="C1825" s="1">
        <f>_xlfn.NUMBERVALUE(IFERROR(_xlfn.TEXTAFTER(Table3[[#This Row],[all fluxes from min_flux_sum]]," ",-1,,,""),""))</f>
        <v>6.8524878999999902E-11</v>
      </c>
    </row>
    <row r="1826" spans="1:3">
      <c r="A1826" s="1" t="s">
        <v>11884</v>
      </c>
      <c r="B1826" s="1" t="str">
        <f>_xlfn.TEXTBEFORE(Table3[[#This Row],[all fluxes from min_flux_sum]]," ",,,,"")</f>
        <v>PROWASTE-rt0376</v>
      </c>
      <c r="C1826" s="1">
        <f>_xlfn.NUMBERVALUE(IFERROR(_xlfn.TEXTAFTER(Table3[[#This Row],[all fluxes from min_flux_sum]]," ",-1,,,""),""))</f>
        <v>2.6433707400000001E-9</v>
      </c>
    </row>
    <row r="1827" spans="1:3">
      <c r="A1827" s="1" t="s">
        <v>11885</v>
      </c>
      <c r="B1827" s="1" t="str">
        <f>_xlfn.TEXTBEFORE(Table3[[#This Row],[all fluxes from min_flux_sum]]," ",,,,"")</f>
        <v>PROWASTE-rt0390</v>
      </c>
      <c r="C1827" s="1">
        <f>_xlfn.NUMBERVALUE(IFERROR(_xlfn.TEXTAFTER(Table3[[#This Row],[all fluxes from min_flux_sum]]," ",-1,,,""),""))</f>
        <v>2.0518832900000001E-9</v>
      </c>
    </row>
    <row r="1828" spans="1:3">
      <c r="A1828" s="1" t="s">
        <v>11886</v>
      </c>
      <c r="B1828" s="1" t="str">
        <f>_xlfn.TEXTBEFORE(Table3[[#This Row],[all fluxes from min_flux_sum]]," ",,,,"")</f>
        <v>PROWASTE-rt0398</v>
      </c>
      <c r="C1828" s="1">
        <f>_xlfn.NUMBERVALUE(IFERROR(_xlfn.TEXTAFTER(Table3[[#This Row],[all fluxes from min_flux_sum]]," ",-1,,,""),""))</f>
        <v>2.27771999999999E-12</v>
      </c>
    </row>
    <row r="1829" spans="1:3">
      <c r="A1829" s="1" t="s">
        <v>11887</v>
      </c>
      <c r="B1829" s="1" t="str">
        <f>_xlfn.TEXTBEFORE(Table3[[#This Row],[all fluxes from min_flux_sum]]," ",,,,"")</f>
        <v>PROWASTE-rt0400</v>
      </c>
      <c r="C1829" s="1">
        <f>_xlfn.NUMBERVALUE(IFERROR(_xlfn.TEXTAFTER(Table3[[#This Row],[all fluxes from min_flux_sum]]," ",-1,,,""),""))</f>
        <v>1.0954622800000001E-10</v>
      </c>
    </row>
    <row r="1830" spans="1:3">
      <c r="A1830" s="1" t="s">
        <v>11888</v>
      </c>
      <c r="B1830" s="1" t="str">
        <f>_xlfn.TEXTBEFORE(Table3[[#This Row],[all fluxes from min_flux_sum]]," ",,,,"")</f>
        <v>PROWASTE-rt0409</v>
      </c>
      <c r="C1830" s="1">
        <f>_xlfn.NUMBERVALUE(IFERROR(_xlfn.TEXTAFTER(Table3[[#This Row],[all fluxes from min_flux_sum]]," ",-1,,,""),""))</f>
        <v>1.844669152E-9</v>
      </c>
    </row>
    <row r="1831" spans="1:3">
      <c r="A1831" s="1" t="s">
        <v>11889</v>
      </c>
      <c r="B1831" s="1" t="str">
        <f>_xlfn.TEXTBEFORE(Table3[[#This Row],[all fluxes from min_flux_sum]]," ",,,,"")</f>
        <v>PROWASTE-rt0413</v>
      </c>
      <c r="C1831" s="1">
        <f>_xlfn.NUMBERVALUE(IFERROR(_xlfn.TEXTAFTER(Table3[[#This Row],[all fluxes from min_flux_sum]]," ",-1,,,""),""))</f>
        <v>2.5059138600000002E-10</v>
      </c>
    </row>
    <row r="1832" spans="1:3">
      <c r="A1832" s="1" t="s">
        <v>11890</v>
      </c>
      <c r="B1832" s="1" t="str">
        <f>_xlfn.TEXTBEFORE(Table3[[#This Row],[all fluxes from min_flux_sum]]," ",,,,"")</f>
        <v>PROWASTE-rt0422_c</v>
      </c>
      <c r="C1832" s="1">
        <f>_xlfn.NUMBERVALUE(IFERROR(_xlfn.TEXTAFTER(Table3[[#This Row],[all fluxes from min_flux_sum]]," ",-1,,,""),""))</f>
        <v>8.3536507400000002E-10</v>
      </c>
    </row>
    <row r="1833" spans="1:3">
      <c r="A1833" s="1" t="s">
        <v>11891</v>
      </c>
      <c r="B1833" s="1" t="str">
        <f>_xlfn.TEXTBEFORE(Table3[[#This Row],[all fluxes from min_flux_sum]]," ",,,,"")</f>
        <v>PROWASTE-rt0422_m</v>
      </c>
      <c r="C1833" s="1">
        <f>_xlfn.NUMBERVALUE(IFERROR(_xlfn.TEXTAFTER(Table3[[#This Row],[all fluxes from min_flux_sum]]," ",-1,,,""),""))</f>
        <v>8.3536507400000002E-10</v>
      </c>
    </row>
    <row r="1834" spans="1:3">
      <c r="A1834" s="1" t="s">
        <v>11892</v>
      </c>
      <c r="B1834" s="1" t="str">
        <f>_xlfn.TEXTBEFORE(Table3[[#This Row],[all fluxes from min_flux_sum]]," ",,,,"")</f>
        <v>PROWASTE-rt0434_c</v>
      </c>
      <c r="C1834" s="1">
        <f>_xlfn.NUMBERVALUE(IFERROR(_xlfn.TEXTAFTER(Table3[[#This Row],[all fluxes from min_flux_sum]]," ",-1,,,""),""))</f>
        <v>7.2202113819999997E-9</v>
      </c>
    </row>
    <row r="1835" spans="1:3">
      <c r="A1835" s="1" t="s">
        <v>11893</v>
      </c>
      <c r="B1835" s="1" t="str">
        <f>_xlfn.TEXTBEFORE(Table3[[#This Row],[all fluxes from min_flux_sum]]," ",,,,"")</f>
        <v>PROWASTE-rt0434_m</v>
      </c>
      <c r="C1835" s="1">
        <f>_xlfn.NUMBERVALUE(IFERROR(_xlfn.TEXTAFTER(Table3[[#This Row],[all fluxes from min_flux_sum]]," ",-1,,,""),""))</f>
        <v>7.2202113819999997E-9</v>
      </c>
    </row>
    <row r="1836" spans="1:3">
      <c r="A1836" s="1" t="s">
        <v>11894</v>
      </c>
      <c r="B1836" s="1" t="str">
        <f>_xlfn.TEXTBEFORE(Table3[[#This Row],[all fluxes from min_flux_sum]]," ",,,,"")</f>
        <v>PROWASTE-rt0449</v>
      </c>
      <c r="C1836" s="1">
        <f>_xlfn.NUMBERVALUE(IFERROR(_xlfn.TEXTAFTER(Table3[[#This Row],[all fluxes from min_flux_sum]]," ",-1,,,""),""))</f>
        <v>2.6044831210000001E-9</v>
      </c>
    </row>
    <row r="1837" spans="1:3">
      <c r="A1837" s="1" t="s">
        <v>11895</v>
      </c>
      <c r="B1837" s="1" t="str">
        <f>_xlfn.TEXTBEFORE(Table3[[#This Row],[all fluxes from min_flux_sum]]," ",,,,"")</f>
        <v>PROWASTE-rt0451</v>
      </c>
      <c r="C1837" s="1">
        <f>_xlfn.NUMBERVALUE(IFERROR(_xlfn.TEXTAFTER(Table3[[#This Row],[all fluxes from min_flux_sum]]," ",-1,,,""),""))</f>
        <v>3.3598911679999998E-9</v>
      </c>
    </row>
    <row r="1838" spans="1:3">
      <c r="A1838" s="1" t="s">
        <v>11896</v>
      </c>
      <c r="B1838" s="1" t="str">
        <f>_xlfn.TEXTBEFORE(Table3[[#This Row],[all fluxes from min_flux_sum]]," ",,,,"")</f>
        <v>PROWASTE-rt0467</v>
      </c>
      <c r="C1838" s="1">
        <f>_xlfn.NUMBERVALUE(IFERROR(_xlfn.TEXTAFTER(Table3[[#This Row],[all fluxes from min_flux_sum]]," ",-1,,,""),""))</f>
        <v>8.7014319300000003E-10</v>
      </c>
    </row>
    <row r="1839" spans="1:3">
      <c r="A1839" s="1" t="s">
        <v>11897</v>
      </c>
      <c r="B1839" s="1" t="str">
        <f>_xlfn.TEXTBEFORE(Table3[[#This Row],[all fluxes from min_flux_sum]]," ",,,,"")</f>
        <v>PROWASTE-rt0477</v>
      </c>
      <c r="C1839" s="1">
        <f>_xlfn.NUMBERVALUE(IFERROR(_xlfn.TEXTAFTER(Table3[[#This Row],[all fluxes from min_flux_sum]]," ",-1,,,""),""))</f>
        <v>1.0278127819999899E-9</v>
      </c>
    </row>
    <row r="1840" spans="1:3">
      <c r="A1840" s="1" t="s">
        <v>11898</v>
      </c>
      <c r="B1840" s="1" t="str">
        <f>_xlfn.TEXTBEFORE(Table3[[#This Row],[all fluxes from min_flux_sum]]," ",,,,"")</f>
        <v>PROWASTE-rt0499</v>
      </c>
      <c r="C1840" s="1">
        <f>_xlfn.NUMBERVALUE(IFERROR(_xlfn.TEXTAFTER(Table3[[#This Row],[all fluxes from min_flux_sum]]," ",-1,,,""),""))</f>
        <v>4.1373372199999999E-10</v>
      </c>
    </row>
    <row r="1841" spans="1:3">
      <c r="A1841" s="1" t="s">
        <v>11899</v>
      </c>
      <c r="B1841" s="1" t="str">
        <f>_xlfn.TEXTBEFORE(Table3[[#This Row],[all fluxes from min_flux_sum]]," ",,,,"")</f>
        <v>PROWASTE-rt0510</v>
      </c>
      <c r="C1841" s="1">
        <f>_xlfn.NUMBERVALUE(IFERROR(_xlfn.TEXTAFTER(Table3[[#This Row],[all fluxes from min_flux_sum]]," ",-1,,,""),""))</f>
        <v>4.1303432400000001E-10</v>
      </c>
    </row>
    <row r="1842" spans="1:3">
      <c r="A1842" s="1" t="s">
        <v>11900</v>
      </c>
      <c r="B1842" s="1" t="str">
        <f>_xlfn.TEXTBEFORE(Table3[[#This Row],[all fluxes from min_flux_sum]]," ",,,,"")</f>
        <v>PROWASTE-rt0517</v>
      </c>
      <c r="C1842" s="1">
        <f>_xlfn.NUMBERVALUE(IFERROR(_xlfn.TEXTAFTER(Table3[[#This Row],[all fluxes from min_flux_sum]]," ",-1,,,""),""))</f>
        <v>7.0228741500000003E-10</v>
      </c>
    </row>
    <row r="1843" spans="1:3">
      <c r="A1843" s="1" t="s">
        <v>11901</v>
      </c>
      <c r="B1843" s="1" t="str">
        <f>_xlfn.TEXTBEFORE(Table3[[#This Row],[all fluxes from min_flux_sum]]," ",,,,"")</f>
        <v>PROWASTE-rt0521</v>
      </c>
      <c r="C1843" s="1">
        <f>_xlfn.NUMBERVALUE(IFERROR(_xlfn.TEXTAFTER(Table3[[#This Row],[all fluxes from min_flux_sum]]," ",-1,,,""),""))</f>
        <v>1.4852277137999999E-8</v>
      </c>
    </row>
    <row r="1844" spans="1:3">
      <c r="A1844" s="1" t="s">
        <v>11902</v>
      </c>
      <c r="B1844" s="1" t="str">
        <f>_xlfn.TEXTBEFORE(Table3[[#This Row],[all fluxes from min_flux_sum]]," ",,,,"")</f>
        <v>PROWASTE-rt0532</v>
      </c>
      <c r="C1844" s="1">
        <f>_xlfn.NUMBERVALUE(IFERROR(_xlfn.TEXTAFTER(Table3[[#This Row],[all fluxes from min_flux_sum]]," ",-1,,,""),""))</f>
        <v>2.21887585999999E-10</v>
      </c>
    </row>
    <row r="1845" spans="1:3">
      <c r="A1845" s="1" t="s">
        <v>11903</v>
      </c>
      <c r="B1845" s="1" t="str">
        <f>_xlfn.TEXTBEFORE(Table3[[#This Row],[all fluxes from min_flux_sum]]," ",,,,"")</f>
        <v>PROWASTE-rt0540</v>
      </c>
      <c r="C1845" s="1">
        <f>_xlfn.NUMBERVALUE(IFERROR(_xlfn.TEXTAFTER(Table3[[#This Row],[all fluxes from min_flux_sum]]," ",-1,,,""),""))</f>
        <v>1.53706965E-10</v>
      </c>
    </row>
    <row r="1846" spans="1:3">
      <c r="A1846" s="1" t="s">
        <v>11904</v>
      </c>
      <c r="B1846" s="1" t="str">
        <f>_xlfn.TEXTBEFORE(Table3[[#This Row],[all fluxes from min_flux_sum]]," ",,,,"")</f>
        <v>PROWASTE-rt0544</v>
      </c>
      <c r="C1846" s="1">
        <f>_xlfn.NUMBERVALUE(IFERROR(_xlfn.TEXTAFTER(Table3[[#This Row],[all fluxes from min_flux_sum]]," ",-1,,,""),""))</f>
        <v>5.4081100000000001E-12</v>
      </c>
    </row>
    <row r="1847" spans="1:3">
      <c r="A1847" s="1" t="s">
        <v>11905</v>
      </c>
      <c r="B1847" s="1" t="str">
        <f>_xlfn.TEXTBEFORE(Table3[[#This Row],[all fluxes from min_flux_sum]]," ",,,,"")</f>
        <v>PROWASTE-rt0548</v>
      </c>
      <c r="C1847" s="1">
        <f>_xlfn.NUMBERVALUE(IFERROR(_xlfn.TEXTAFTER(Table3[[#This Row],[all fluxes from min_flux_sum]]," ",-1,,,""),""))</f>
        <v>2.0269916999999999E-11</v>
      </c>
    </row>
    <row r="1848" spans="1:3">
      <c r="A1848" s="1" t="s">
        <v>11906</v>
      </c>
      <c r="B1848" s="1" t="str">
        <f>_xlfn.TEXTBEFORE(Table3[[#This Row],[all fluxes from min_flux_sum]]," ",,,,"")</f>
        <v>PROWASTE-rt0553</v>
      </c>
      <c r="C1848" s="1">
        <f>_xlfn.NUMBERVALUE(IFERROR(_xlfn.TEXTAFTER(Table3[[#This Row],[all fluxes from min_flux_sum]]," ",-1,,,""),""))</f>
        <v>1.9200252539999999E-8</v>
      </c>
    </row>
    <row r="1849" spans="1:3">
      <c r="A1849" s="1" t="s">
        <v>11907</v>
      </c>
      <c r="B1849" s="1" t="str">
        <f>_xlfn.TEXTBEFORE(Table3[[#This Row],[all fluxes from min_flux_sum]]," ",,,,"")</f>
        <v>PROWASTE-rt0563</v>
      </c>
      <c r="C1849" s="1">
        <f>_xlfn.NUMBERVALUE(IFERROR(_xlfn.TEXTAFTER(Table3[[#This Row],[all fluxes from min_flux_sum]]," ",-1,,,""),""))</f>
        <v>7.4723171999999997E-11</v>
      </c>
    </row>
    <row r="1850" spans="1:3">
      <c r="A1850" s="1" t="s">
        <v>11908</v>
      </c>
      <c r="B1850" s="1" t="str">
        <f>_xlfn.TEXTBEFORE(Table3[[#This Row],[all fluxes from min_flux_sum]]," ",,,,"")</f>
        <v>PROWASTE-rt0564_e</v>
      </c>
      <c r="C1850" s="1">
        <f>_xlfn.NUMBERVALUE(IFERROR(_xlfn.TEXTAFTER(Table3[[#This Row],[all fluxes from min_flux_sum]]," ",-1,,,""),""))</f>
        <v>1.1831973599999999E-10</v>
      </c>
    </row>
    <row r="1851" spans="1:3">
      <c r="A1851" s="1" t="s">
        <v>11909</v>
      </c>
      <c r="B1851" s="1" t="str">
        <f>_xlfn.TEXTBEFORE(Table3[[#This Row],[all fluxes from min_flux_sum]]," ",,,,"")</f>
        <v>PROWASTE-rt0564_g</v>
      </c>
      <c r="C1851" s="1">
        <f>_xlfn.NUMBERVALUE(IFERROR(_xlfn.TEXTAFTER(Table3[[#This Row],[all fluxes from min_flux_sum]]," ",-1,,,""),""))</f>
        <v>1.1831973599999999E-10</v>
      </c>
    </row>
    <row r="1852" spans="1:3">
      <c r="A1852" s="1" t="s">
        <v>11910</v>
      </c>
      <c r="B1852" s="1" t="str">
        <f>_xlfn.TEXTBEFORE(Table3[[#This Row],[all fluxes from min_flux_sum]]," ",,,,"")</f>
        <v>PROWASTE-rt0568_c</v>
      </c>
      <c r="C1852" s="1">
        <f>_xlfn.NUMBERVALUE(IFERROR(_xlfn.TEXTAFTER(Table3[[#This Row],[all fluxes from min_flux_sum]]," ",-1,,,""),""))</f>
        <v>6.49130731E-10</v>
      </c>
    </row>
    <row r="1853" spans="1:3">
      <c r="A1853" s="1" t="s">
        <v>11911</v>
      </c>
      <c r="B1853" s="1" t="str">
        <f>_xlfn.TEXTBEFORE(Table3[[#This Row],[all fluxes from min_flux_sum]]," ",,,,"")</f>
        <v>PROWASTE-rt0568_x</v>
      </c>
      <c r="C1853" s="1">
        <f>_xlfn.NUMBERVALUE(IFERROR(_xlfn.TEXTAFTER(Table3[[#This Row],[all fluxes from min_flux_sum]]," ",-1,,,""),""))</f>
        <v>6.49130731E-10</v>
      </c>
    </row>
    <row r="1854" spans="1:3">
      <c r="A1854" s="1" t="s">
        <v>11912</v>
      </c>
      <c r="B1854" s="1" t="str">
        <f>_xlfn.TEXTBEFORE(Table3[[#This Row],[all fluxes from min_flux_sum]]," ",,,,"")</f>
        <v>PROWASTE-rt0594</v>
      </c>
      <c r="C1854" s="1">
        <f>_xlfn.NUMBERVALUE(IFERROR(_xlfn.TEXTAFTER(Table3[[#This Row],[all fluxes from min_flux_sum]]," ",-1,,,""),""))</f>
        <v>9.0141875999999996E-11</v>
      </c>
    </row>
    <row r="1855" spans="1:3">
      <c r="A1855" s="1" t="s">
        <v>11913</v>
      </c>
      <c r="B1855" s="1" t="str">
        <f>_xlfn.TEXTBEFORE(Table3[[#This Row],[all fluxes from min_flux_sum]]," ",,,,"")</f>
        <v>PROWASTE-rt0595</v>
      </c>
      <c r="C1855" s="1">
        <f>_xlfn.NUMBERVALUE(IFERROR(_xlfn.TEXTAFTER(Table3[[#This Row],[all fluxes from min_flux_sum]]," ",-1,,,""),""))</f>
        <v>6.0917253999999999E-11</v>
      </c>
    </row>
    <row r="1856" spans="1:3">
      <c r="A1856" s="1" t="s">
        <v>11914</v>
      </c>
      <c r="B1856" s="1" t="str">
        <f>_xlfn.TEXTBEFORE(Table3[[#This Row],[all fluxes from min_flux_sum]]," ",,,,"")</f>
        <v>PROWASTE-rt0601</v>
      </c>
      <c r="C1856" s="1">
        <f>_xlfn.NUMBERVALUE(IFERROR(_xlfn.TEXTAFTER(Table3[[#This Row],[all fluxes from min_flux_sum]]," ",-1,,,""),""))</f>
        <v>9.0643257709999996E-9</v>
      </c>
    </row>
    <row r="1857" spans="1:3">
      <c r="A1857" s="1" t="s">
        <v>11915</v>
      </c>
      <c r="B1857" s="1" t="str">
        <f>_xlfn.TEXTBEFORE(Table3[[#This Row],[all fluxes from min_flux_sum]]," ",,,,"")</f>
        <v>PROWASTE-rt0602_c</v>
      </c>
      <c r="C1857" s="1">
        <f>_xlfn.NUMBERVALUE(IFERROR(_xlfn.TEXTAFTER(Table3[[#This Row],[all fluxes from min_flux_sum]]," ",-1,,,""),""))</f>
        <v>1.5748834E-11</v>
      </c>
    </row>
    <row r="1858" spans="1:3">
      <c r="A1858" s="1" t="s">
        <v>11916</v>
      </c>
      <c r="B1858" s="1" t="str">
        <f>_xlfn.TEXTBEFORE(Table3[[#This Row],[all fluxes from min_flux_sum]]," ",,,,"")</f>
        <v>PROWASTE-rt0602_g</v>
      </c>
      <c r="C1858" s="1">
        <f>_xlfn.NUMBERVALUE(IFERROR(_xlfn.TEXTAFTER(Table3[[#This Row],[all fluxes from min_flux_sum]]," ",-1,,,""),""))</f>
        <v>1.5748834E-11</v>
      </c>
    </row>
    <row r="1859" spans="1:3">
      <c r="A1859" s="1" t="s">
        <v>11917</v>
      </c>
      <c r="B1859" s="1" t="str">
        <f>_xlfn.TEXTBEFORE(Table3[[#This Row],[all fluxes from min_flux_sum]]," ",,,,"")</f>
        <v>PROWASTE-rt0604</v>
      </c>
      <c r="C1859" s="1">
        <f>_xlfn.NUMBERVALUE(IFERROR(_xlfn.TEXTAFTER(Table3[[#This Row],[all fluxes from min_flux_sum]]," ",-1,,,""),""))</f>
        <v>2.0074057819999999E-9</v>
      </c>
    </row>
    <row r="1860" spans="1:3">
      <c r="A1860" s="1" t="s">
        <v>11918</v>
      </c>
      <c r="B1860" s="1" t="str">
        <f>_xlfn.TEXTBEFORE(Table3[[#This Row],[all fluxes from min_flux_sum]]," ",,,,"")</f>
        <v>PROWASTE-rt0607</v>
      </c>
      <c r="C1860" s="1">
        <f>_xlfn.NUMBERVALUE(IFERROR(_xlfn.TEXTAFTER(Table3[[#This Row],[all fluxes from min_flux_sum]]," ",-1,,,""),""))</f>
        <v>4.0785794800000001E-10</v>
      </c>
    </row>
    <row r="1861" spans="1:3">
      <c r="A1861" s="1" t="s">
        <v>11919</v>
      </c>
      <c r="B1861" s="1" t="str">
        <f>_xlfn.TEXTBEFORE(Table3[[#This Row],[all fluxes from min_flux_sum]]," ",,,,"")</f>
        <v>PROWASTE-rt0620</v>
      </c>
      <c r="C1861" s="1">
        <f>_xlfn.NUMBERVALUE(IFERROR(_xlfn.TEXTAFTER(Table3[[#This Row],[all fluxes from min_flux_sum]]," ",-1,,,""),""))</f>
        <v>5.2819918199999995E-10</v>
      </c>
    </row>
    <row r="1862" spans="1:3">
      <c r="A1862" s="1" t="s">
        <v>11920</v>
      </c>
      <c r="B1862" s="1" t="str">
        <f>_xlfn.TEXTBEFORE(Table3[[#This Row],[all fluxes from min_flux_sum]]," ",,,,"")</f>
        <v>PROWASTE-rt0632</v>
      </c>
      <c r="C1862" s="1">
        <f>_xlfn.NUMBERVALUE(IFERROR(_xlfn.TEXTAFTER(Table3[[#This Row],[all fluxes from min_flux_sum]]," ",-1,,,""),""))</f>
        <v>1.2231896E-11</v>
      </c>
    </row>
    <row r="1863" spans="1:3">
      <c r="A1863" s="1" t="s">
        <v>11921</v>
      </c>
      <c r="B1863" s="1" t="str">
        <f>_xlfn.TEXTBEFORE(Table3[[#This Row],[all fluxes from min_flux_sum]]," ",,,,"")</f>
        <v>PROWASTE-rt0641</v>
      </c>
      <c r="C1863" s="1">
        <f>_xlfn.NUMBERVALUE(IFERROR(_xlfn.TEXTAFTER(Table3[[#This Row],[all fluxes from min_flux_sum]]," ",-1,,,""),""))</f>
        <v>1.9002406999999999E-11</v>
      </c>
    </row>
    <row r="1864" spans="1:3">
      <c r="A1864" s="1" t="s">
        <v>11922</v>
      </c>
      <c r="B1864" s="1" t="str">
        <f>_xlfn.TEXTBEFORE(Table3[[#This Row],[all fluxes from min_flux_sum]]," ",,,,"")</f>
        <v>PROWASTE-rt0643</v>
      </c>
      <c r="C1864" s="1">
        <f>_xlfn.NUMBERVALUE(IFERROR(_xlfn.TEXTAFTER(Table3[[#This Row],[all fluxes from min_flux_sum]]," ",-1,,,""),""))</f>
        <v>3.7046768499999999E-10</v>
      </c>
    </row>
    <row r="1865" spans="1:3">
      <c r="A1865" s="1" t="s">
        <v>11923</v>
      </c>
      <c r="B1865" s="1" t="str">
        <f>_xlfn.TEXTBEFORE(Table3[[#This Row],[all fluxes from min_flux_sum]]," ",,,,"")</f>
        <v>PROWASTE-rt0669</v>
      </c>
      <c r="C1865" s="1">
        <f>_xlfn.NUMBERVALUE(IFERROR(_xlfn.TEXTAFTER(Table3[[#This Row],[all fluxes from min_flux_sum]]," ",-1,,,""),""))</f>
        <v>1.8877278253999998E-8</v>
      </c>
    </row>
    <row r="1866" spans="1:3">
      <c r="A1866" s="1" t="s">
        <v>11924</v>
      </c>
      <c r="B1866" s="1" t="str">
        <f>_xlfn.TEXTBEFORE(Table3[[#This Row],[all fluxes from min_flux_sum]]," ",,,,"")</f>
        <v>PROWASTE-rt0671</v>
      </c>
      <c r="C1866" s="1">
        <f>_xlfn.NUMBERVALUE(IFERROR(_xlfn.TEXTAFTER(Table3[[#This Row],[all fluxes from min_flux_sum]]," ",-1,,,""),""))</f>
        <v>2.2806624099999999E-10</v>
      </c>
    </row>
    <row r="1867" spans="1:3">
      <c r="A1867" s="1" t="s">
        <v>11925</v>
      </c>
      <c r="B1867" s="1" t="str">
        <f>_xlfn.TEXTBEFORE(Table3[[#This Row],[all fluxes from min_flux_sum]]," ",,,,"")</f>
        <v>PROWASTE-rt0682</v>
      </c>
      <c r="C1867" s="1">
        <f>_xlfn.NUMBERVALUE(IFERROR(_xlfn.TEXTAFTER(Table3[[#This Row],[all fluxes from min_flux_sum]]," ",-1,,,""),""))</f>
        <v>6.7499580000000003E-11</v>
      </c>
    </row>
    <row r="1868" spans="1:3">
      <c r="A1868" s="1" t="s">
        <v>11926</v>
      </c>
      <c r="B1868" s="1" t="str">
        <f>_xlfn.TEXTBEFORE(Table3[[#This Row],[all fluxes from min_flux_sum]]," ",,,,"")</f>
        <v>PROWASTE-rt0697</v>
      </c>
      <c r="C1868" s="1">
        <f>_xlfn.NUMBERVALUE(IFERROR(_xlfn.TEXTAFTER(Table3[[#This Row],[all fluxes from min_flux_sum]]," ",-1,,,""),""))</f>
        <v>4.1825168699999998E-10</v>
      </c>
    </row>
    <row r="1869" spans="1:3">
      <c r="A1869" s="1" t="s">
        <v>11927</v>
      </c>
      <c r="B1869" s="1" t="str">
        <f>_xlfn.TEXTBEFORE(Table3[[#This Row],[all fluxes from min_flux_sum]]," ",,,,"")</f>
        <v>PROWASTE-rt0711</v>
      </c>
      <c r="C1869" s="1">
        <f>_xlfn.NUMBERVALUE(IFERROR(_xlfn.TEXTAFTER(Table3[[#This Row],[all fluxes from min_flux_sum]]," ",-1,,,""),""))</f>
        <v>1.231846955E-9</v>
      </c>
    </row>
    <row r="1870" spans="1:3">
      <c r="A1870" s="1" t="s">
        <v>11928</v>
      </c>
      <c r="B1870" s="1" t="str">
        <f>_xlfn.TEXTBEFORE(Table3[[#This Row],[all fluxes from min_flux_sum]]," ",,,,"")</f>
        <v>PROWASTE-rt0712</v>
      </c>
      <c r="C1870" s="1">
        <f>_xlfn.NUMBERVALUE(IFERROR(_xlfn.TEXTAFTER(Table3[[#This Row],[all fluxes from min_flux_sum]]," ",-1,,,""),""))</f>
        <v>5.5632294409999998E-9</v>
      </c>
    </row>
    <row r="1871" spans="1:3">
      <c r="A1871" s="1" t="s">
        <v>11929</v>
      </c>
      <c r="B1871" s="1" t="str">
        <f>_xlfn.TEXTBEFORE(Table3[[#This Row],[all fluxes from min_flux_sum]]," ",,,,"")</f>
        <v>PROWASTE-rt0716</v>
      </c>
      <c r="C1871" s="1">
        <f>_xlfn.NUMBERVALUE(IFERROR(_xlfn.TEXTAFTER(Table3[[#This Row],[all fluxes from min_flux_sum]]," ",-1,,,""),""))</f>
        <v>1.397241702E-9</v>
      </c>
    </row>
    <row r="1872" spans="1:3">
      <c r="A1872" s="1" t="s">
        <v>11930</v>
      </c>
      <c r="B1872" s="1" t="str">
        <f>_xlfn.TEXTBEFORE(Table3[[#This Row],[all fluxes from min_flux_sum]]," ",,,,"")</f>
        <v>PROWASTE-rt0717</v>
      </c>
      <c r="C1872" s="1">
        <f>_xlfn.NUMBERVALUE(IFERROR(_xlfn.TEXTAFTER(Table3[[#This Row],[all fluxes from min_flux_sum]]," ",-1,,,""),""))</f>
        <v>3.8512714169999998E-9</v>
      </c>
    </row>
    <row r="1873" spans="1:3">
      <c r="A1873" s="1" t="s">
        <v>11931</v>
      </c>
      <c r="B1873" s="1" t="str">
        <f>_xlfn.TEXTBEFORE(Table3[[#This Row],[all fluxes from min_flux_sum]]," ",,,,"")</f>
        <v>PROWASTE-rt0720</v>
      </c>
      <c r="C1873" s="1">
        <f>_xlfn.NUMBERVALUE(IFERROR(_xlfn.TEXTAFTER(Table3[[#This Row],[all fluxes from min_flux_sum]]," ",-1,,,""),""))</f>
        <v>1.0659029599999999E-10</v>
      </c>
    </row>
    <row r="1874" spans="1:3">
      <c r="A1874" s="1" t="s">
        <v>11932</v>
      </c>
      <c r="B1874" s="1" t="str">
        <f>_xlfn.TEXTBEFORE(Table3[[#This Row],[all fluxes from min_flux_sum]]," ",,,,"")</f>
        <v>PROWASTE-rt0745</v>
      </c>
      <c r="C1874" s="1">
        <f>_xlfn.NUMBERVALUE(IFERROR(_xlfn.TEXTAFTER(Table3[[#This Row],[all fluxes from min_flux_sum]]," ",-1,,,""),""))</f>
        <v>4.194228E-12</v>
      </c>
    </row>
    <row r="1875" spans="1:3">
      <c r="A1875" s="1" t="s">
        <v>11933</v>
      </c>
      <c r="B1875" s="1" t="str">
        <f>_xlfn.TEXTBEFORE(Table3[[#This Row],[all fluxes from min_flux_sum]]," ",,,,"")</f>
        <v>PROWASTE-rt0757</v>
      </c>
      <c r="C1875" s="1">
        <f>_xlfn.NUMBERVALUE(IFERROR(_xlfn.TEXTAFTER(Table3[[#This Row],[all fluxes from min_flux_sum]]," ",-1,,,""),""))</f>
        <v>7.6289293999999995E-11</v>
      </c>
    </row>
    <row r="1876" spans="1:3">
      <c r="A1876" s="1" t="s">
        <v>11934</v>
      </c>
      <c r="B1876" s="1" t="str">
        <f>_xlfn.TEXTBEFORE(Table3[[#This Row],[all fluxes from min_flux_sum]]," ",,,,"")</f>
        <v>PROWASTE-rt0767</v>
      </c>
      <c r="C1876" s="1">
        <f>_xlfn.NUMBERVALUE(IFERROR(_xlfn.TEXTAFTER(Table3[[#This Row],[all fluxes from min_flux_sum]]," ",-1,,,""),""))</f>
        <v>1.4292646039999899E-9</v>
      </c>
    </row>
    <row r="1877" spans="1:3">
      <c r="A1877" s="1" t="s">
        <v>11935</v>
      </c>
      <c r="B1877" s="1" t="str">
        <f>_xlfn.TEXTBEFORE(Table3[[#This Row],[all fluxes from min_flux_sum]]," ",,,,"")</f>
        <v>PROWASTE-rt0769</v>
      </c>
      <c r="C1877" s="1">
        <f>_xlfn.NUMBERVALUE(IFERROR(_xlfn.TEXTAFTER(Table3[[#This Row],[all fluxes from min_flux_sum]]," ",-1,,,""),""))</f>
        <v>2.2894200000000002E-12</v>
      </c>
    </row>
    <row r="1878" spans="1:3">
      <c r="A1878" s="1" t="s">
        <v>11936</v>
      </c>
      <c r="B1878" s="1" t="str">
        <f>_xlfn.TEXTBEFORE(Table3[[#This Row],[all fluxes from min_flux_sum]]," ",,,,"")</f>
        <v>PROWASTE-rt0797</v>
      </c>
      <c r="C1878" s="1">
        <f>_xlfn.NUMBERVALUE(IFERROR(_xlfn.TEXTAFTER(Table3[[#This Row],[all fluxes from min_flux_sum]]," ",-1,,,""),""))</f>
        <v>3.678611433E-9</v>
      </c>
    </row>
    <row r="1879" spans="1:3">
      <c r="A1879" s="1" t="s">
        <v>11937</v>
      </c>
      <c r="B1879" s="1" t="str">
        <f>_xlfn.TEXTBEFORE(Table3[[#This Row],[all fluxes from min_flux_sum]]," ",,,,"")</f>
        <v>PROWASTE-rt0799</v>
      </c>
      <c r="C1879" s="1">
        <f>_xlfn.NUMBERVALUE(IFERROR(_xlfn.TEXTAFTER(Table3[[#This Row],[all fluxes from min_flux_sum]]," ",-1,,,""),""))</f>
        <v>1.4843492119999899E-9</v>
      </c>
    </row>
    <row r="1880" spans="1:3">
      <c r="A1880" s="1" t="s">
        <v>11938</v>
      </c>
      <c r="B1880" s="1" t="str">
        <f>_xlfn.TEXTBEFORE(Table3[[#This Row],[all fluxes from min_flux_sum]]," ",,,,"")</f>
        <v>PROWASTE-rt0808</v>
      </c>
      <c r="C1880" s="1">
        <f>_xlfn.NUMBERVALUE(IFERROR(_xlfn.TEXTAFTER(Table3[[#This Row],[all fluxes from min_flux_sum]]," ",-1,,,""),""))</f>
        <v>1.5358719562999899E-8</v>
      </c>
    </row>
    <row r="1881" spans="1:3">
      <c r="A1881" s="1" t="s">
        <v>11939</v>
      </c>
      <c r="B1881" s="1" t="str">
        <f>_xlfn.TEXTBEFORE(Table3[[#This Row],[all fluxes from min_flux_sum]]," ",,,,"")</f>
        <v>PROWASTE-rt0812</v>
      </c>
      <c r="C1881" s="1">
        <f>_xlfn.NUMBERVALUE(IFERROR(_xlfn.TEXTAFTER(Table3[[#This Row],[all fluxes from min_flux_sum]]," ",-1,,,""),""))</f>
        <v>5.8083537999999898E-11</v>
      </c>
    </row>
    <row r="1882" spans="1:3">
      <c r="A1882" s="1" t="s">
        <v>11940</v>
      </c>
      <c r="B1882" s="1" t="str">
        <f>_xlfn.TEXTBEFORE(Table3[[#This Row],[all fluxes from min_flux_sum]]," ",,,,"")</f>
        <v>PROWASTE-rt0830</v>
      </c>
      <c r="C1882" s="1">
        <f>_xlfn.NUMBERVALUE(IFERROR(_xlfn.TEXTAFTER(Table3[[#This Row],[all fluxes from min_flux_sum]]," ",-1,,,""),""))</f>
        <v>5.2555436560000002E-9</v>
      </c>
    </row>
    <row r="1883" spans="1:3">
      <c r="A1883" s="1" t="s">
        <v>11941</v>
      </c>
      <c r="B1883" s="1" t="str">
        <f>_xlfn.TEXTBEFORE(Table3[[#This Row],[all fluxes from min_flux_sum]]," ",,,,"")</f>
        <v>PROWASTE-rt0842</v>
      </c>
      <c r="C1883" s="1">
        <f>_xlfn.NUMBERVALUE(IFERROR(_xlfn.TEXTAFTER(Table3[[#This Row],[all fluxes from min_flux_sum]]," ",-1,,,""),""))</f>
        <v>4.9918540899999999E-10</v>
      </c>
    </row>
    <row r="1884" spans="1:3">
      <c r="A1884" s="1" t="s">
        <v>11942</v>
      </c>
      <c r="B1884" s="1" t="str">
        <f>_xlfn.TEXTBEFORE(Table3[[#This Row],[all fluxes from min_flux_sum]]," ",,,,"")</f>
        <v>PROWASTE-rt0848_c</v>
      </c>
      <c r="C1884" s="1">
        <f>_xlfn.NUMBERVALUE(IFERROR(_xlfn.TEXTAFTER(Table3[[#This Row],[all fluxes from min_flux_sum]]," ",-1,,,""),""))</f>
        <v>1.7102846899999999E-10</v>
      </c>
    </row>
    <row r="1885" spans="1:3">
      <c r="A1885" s="1" t="s">
        <v>11943</v>
      </c>
      <c r="B1885" s="1" t="str">
        <f>_xlfn.TEXTBEFORE(Table3[[#This Row],[all fluxes from min_flux_sum]]," ",,,,"")</f>
        <v>PROWASTE-rt0848_m</v>
      </c>
      <c r="C1885" s="1">
        <f>_xlfn.NUMBERVALUE(IFERROR(_xlfn.TEXTAFTER(Table3[[#This Row],[all fluxes from min_flux_sum]]," ",-1,,,""),""))</f>
        <v>1.7102846899999999E-10</v>
      </c>
    </row>
    <row r="1886" spans="1:3">
      <c r="A1886" s="1" t="s">
        <v>11944</v>
      </c>
      <c r="B1886" s="1" t="str">
        <f>_xlfn.TEXTBEFORE(Table3[[#This Row],[all fluxes from min_flux_sum]]," ",,,,"")</f>
        <v>PROWASTE-rt0852</v>
      </c>
      <c r="C1886" s="1">
        <f>_xlfn.NUMBERVALUE(IFERROR(_xlfn.TEXTAFTER(Table3[[#This Row],[all fluxes from min_flux_sum]]," ",-1,,,""),""))</f>
        <v>2.935385448E-9</v>
      </c>
    </row>
    <row r="1887" spans="1:3">
      <c r="A1887" s="1" t="s">
        <v>11945</v>
      </c>
      <c r="B1887" s="1" t="str">
        <f>_xlfn.TEXTBEFORE(Table3[[#This Row],[all fluxes from min_flux_sum]]," ",,,,"")</f>
        <v>PROWASTE-rt0854</v>
      </c>
      <c r="C1887" s="1">
        <f>_xlfn.NUMBERVALUE(IFERROR(_xlfn.TEXTAFTER(Table3[[#This Row],[all fluxes from min_flux_sum]]," ",-1,,,""),""))</f>
        <v>1.0948266E-10</v>
      </c>
    </row>
    <row r="1888" spans="1:3">
      <c r="A1888" s="1" t="s">
        <v>11946</v>
      </c>
      <c r="B1888" s="1" t="str">
        <f>_xlfn.TEXTBEFORE(Table3[[#This Row],[all fluxes from min_flux_sum]]," ",,,,"")</f>
        <v>PROWASTE-rt0872</v>
      </c>
      <c r="C1888" s="1">
        <f>_xlfn.NUMBERVALUE(IFERROR(_xlfn.TEXTAFTER(Table3[[#This Row],[all fluxes from min_flux_sum]]," ",-1,,,""),""))</f>
        <v>1.4605057400000001E-10</v>
      </c>
    </row>
    <row r="1889" spans="1:3">
      <c r="A1889" s="1" t="s">
        <v>11947</v>
      </c>
      <c r="B1889" s="1" t="str">
        <f>_xlfn.TEXTBEFORE(Table3[[#This Row],[all fluxes from min_flux_sum]]," ",,,,"")</f>
        <v>PROWASTE-rt0873</v>
      </c>
      <c r="C1889" s="1">
        <f>_xlfn.NUMBERVALUE(IFERROR(_xlfn.TEXTAFTER(Table3[[#This Row],[all fluxes from min_flux_sum]]," ",-1,,,""),""))</f>
        <v>5.6769215419999996E-9</v>
      </c>
    </row>
    <row r="1890" spans="1:3">
      <c r="A1890" s="1" t="s">
        <v>11948</v>
      </c>
      <c r="B1890" s="1" t="str">
        <f>_xlfn.TEXTBEFORE(Table3[[#This Row],[all fluxes from min_flux_sum]]," ",,,,"")</f>
        <v>PROWASTE-rt0876</v>
      </c>
      <c r="C1890" s="1">
        <f>_xlfn.NUMBERVALUE(IFERROR(_xlfn.TEXTAFTER(Table3[[#This Row],[all fluxes from min_flux_sum]]," ",-1,,,""),""))</f>
        <v>1.7761970530000001E-9</v>
      </c>
    </row>
    <row r="1891" spans="1:3">
      <c r="A1891" s="1" t="s">
        <v>11949</v>
      </c>
      <c r="B1891" s="1" t="str">
        <f>_xlfn.TEXTBEFORE(Table3[[#This Row],[all fluxes from min_flux_sum]]," ",,,,"")</f>
        <v>PROWASTE-rt0882</v>
      </c>
      <c r="C1891" s="1">
        <f>_xlfn.NUMBERVALUE(IFERROR(_xlfn.TEXTAFTER(Table3[[#This Row],[all fluxes from min_flux_sum]]," ",-1,,,""),""))</f>
        <v>8.8705712999999997E-10</v>
      </c>
    </row>
    <row r="1892" spans="1:3">
      <c r="A1892" s="1" t="s">
        <v>11950</v>
      </c>
      <c r="B1892" s="1" t="str">
        <f>_xlfn.TEXTBEFORE(Table3[[#This Row],[all fluxes from min_flux_sum]]," ",,,,"")</f>
        <v>PROWASTE-rt0894</v>
      </c>
      <c r="C1892" s="1">
        <f>_xlfn.NUMBERVALUE(IFERROR(_xlfn.TEXTAFTER(Table3[[#This Row],[all fluxes from min_flux_sum]]," ",-1,,,""),""))</f>
        <v>1.334714676E-9</v>
      </c>
    </row>
    <row r="1893" spans="1:3">
      <c r="A1893" s="1" t="s">
        <v>11951</v>
      </c>
      <c r="B1893" s="1" t="str">
        <f>_xlfn.TEXTBEFORE(Table3[[#This Row],[all fluxes from min_flux_sum]]," ",,,,"")</f>
        <v>PROWASTE-rt0899</v>
      </c>
      <c r="C1893" s="1">
        <f>_xlfn.NUMBERVALUE(IFERROR(_xlfn.TEXTAFTER(Table3[[#This Row],[all fluxes from min_flux_sum]]," ",-1,,,""),""))</f>
        <v>8.3569622000000003E-11</v>
      </c>
    </row>
    <row r="1894" spans="1:3">
      <c r="A1894" s="1" t="s">
        <v>11952</v>
      </c>
      <c r="B1894" s="1" t="str">
        <f>_xlfn.TEXTBEFORE(Table3[[#This Row],[all fluxes from min_flux_sum]]," ",,,,"")</f>
        <v>PROWASTE-rt0906</v>
      </c>
      <c r="C1894" s="1">
        <f>_xlfn.NUMBERVALUE(IFERROR(_xlfn.TEXTAFTER(Table3[[#This Row],[all fluxes from min_flux_sum]]," ",-1,,,""),""))</f>
        <v>6.2734307679999896E-9</v>
      </c>
    </row>
    <row r="1895" spans="1:3">
      <c r="A1895" s="1" t="s">
        <v>11953</v>
      </c>
      <c r="B1895" s="1" t="str">
        <f>_xlfn.TEXTBEFORE(Table3[[#This Row],[all fluxes from min_flux_sum]]," ",,,,"")</f>
        <v>PROWASTE-rt0910</v>
      </c>
      <c r="C1895" s="1">
        <f>_xlfn.NUMBERVALUE(IFERROR(_xlfn.TEXTAFTER(Table3[[#This Row],[all fluxes from min_flux_sum]]," ",-1,,,""),""))</f>
        <v>9.0052307299999997E-10</v>
      </c>
    </row>
    <row r="1896" spans="1:3">
      <c r="A1896" s="1" t="s">
        <v>11954</v>
      </c>
      <c r="B1896" s="1" t="str">
        <f>_xlfn.TEXTBEFORE(Table3[[#This Row],[all fluxes from min_flux_sum]]," ",,,,"")</f>
        <v>PROWASTE-rt0915_c</v>
      </c>
      <c r="C1896" s="1">
        <f>_xlfn.NUMBERVALUE(IFERROR(_xlfn.TEXTAFTER(Table3[[#This Row],[all fluxes from min_flux_sum]]," ",-1,,,""),""))</f>
        <v>8.3400981999999899E-11</v>
      </c>
    </row>
    <row r="1897" spans="1:3">
      <c r="A1897" s="1" t="s">
        <v>11955</v>
      </c>
      <c r="B1897" s="1" t="str">
        <f>_xlfn.TEXTBEFORE(Table3[[#This Row],[all fluxes from min_flux_sum]]," ",,,,"")</f>
        <v>PROWASTE-rt0915_n</v>
      </c>
      <c r="C1897" s="1">
        <f>_xlfn.NUMBERVALUE(IFERROR(_xlfn.TEXTAFTER(Table3[[#This Row],[all fluxes from min_flux_sum]]," ",-1,,,""),""))</f>
        <v>8.3400981999999899E-11</v>
      </c>
    </row>
    <row r="1898" spans="1:3">
      <c r="A1898" s="1" t="s">
        <v>11956</v>
      </c>
      <c r="B1898" s="1" t="str">
        <f>_xlfn.TEXTBEFORE(Table3[[#This Row],[all fluxes from min_flux_sum]]," ",,,,"")</f>
        <v>PROWASTE-rt0930_c</v>
      </c>
      <c r="C1898" s="1">
        <f>_xlfn.NUMBERVALUE(IFERROR(_xlfn.TEXTAFTER(Table3[[#This Row],[all fluxes from min_flux_sum]]," ",-1,,,""),""))</f>
        <v>7.2907410000000001E-10</v>
      </c>
    </row>
    <row r="1899" spans="1:3">
      <c r="A1899" s="1" t="s">
        <v>11957</v>
      </c>
      <c r="B1899" s="1" t="str">
        <f>_xlfn.TEXTBEFORE(Table3[[#This Row],[all fluxes from min_flux_sum]]," ",,,,"")</f>
        <v>PROWASTE-rt0930_m</v>
      </c>
      <c r="C1899" s="1">
        <f>_xlfn.NUMBERVALUE(IFERROR(_xlfn.TEXTAFTER(Table3[[#This Row],[all fluxes from min_flux_sum]]," ",-1,,,""),""))</f>
        <v>7.2907410000000001E-10</v>
      </c>
    </row>
    <row r="1900" spans="1:3">
      <c r="A1900" s="1" t="s">
        <v>11958</v>
      </c>
      <c r="B1900" s="1" t="str">
        <f>_xlfn.TEXTBEFORE(Table3[[#This Row],[all fluxes from min_flux_sum]]," ",,,,"")</f>
        <v>PROWASTE-rt0932</v>
      </c>
      <c r="C1900" s="1">
        <f>_xlfn.NUMBERVALUE(IFERROR(_xlfn.TEXTAFTER(Table3[[#This Row],[all fluxes from min_flux_sum]]," ",-1,,,""),""))</f>
        <v>8.1718803880000001E-9</v>
      </c>
    </row>
    <row r="1901" spans="1:3">
      <c r="A1901" s="1" t="s">
        <v>11959</v>
      </c>
      <c r="B1901" s="1" t="str">
        <f>_xlfn.TEXTBEFORE(Table3[[#This Row],[all fluxes from min_flux_sum]]," ",,,,"")</f>
        <v>PROWASTE-rt0947</v>
      </c>
      <c r="C1901" s="1">
        <f>_xlfn.NUMBERVALUE(IFERROR(_xlfn.TEXTAFTER(Table3[[#This Row],[all fluxes from min_flux_sum]]," ",-1,,,""),""))</f>
        <v>2.2364232299999999E-10</v>
      </c>
    </row>
    <row r="1902" spans="1:3">
      <c r="A1902" s="1" t="s">
        <v>11960</v>
      </c>
      <c r="B1902" s="1" t="str">
        <f>_xlfn.TEXTBEFORE(Table3[[#This Row],[all fluxes from min_flux_sum]]," ",,,,"")</f>
        <v>PROWASTE-rt0958</v>
      </c>
      <c r="C1902" s="1">
        <f>_xlfn.NUMBERVALUE(IFERROR(_xlfn.TEXTAFTER(Table3[[#This Row],[all fluxes from min_flux_sum]]," ",-1,,,""),""))</f>
        <v>9.3195450000000006E-12</v>
      </c>
    </row>
    <row r="1903" spans="1:3">
      <c r="A1903" s="1" t="s">
        <v>11961</v>
      </c>
      <c r="B1903" s="1" t="str">
        <f>_xlfn.TEXTBEFORE(Table3[[#This Row],[all fluxes from min_flux_sum]]," ",,,,"")</f>
        <v>PROWASTE-rt0963</v>
      </c>
      <c r="C1903" s="1">
        <f>_xlfn.NUMBERVALUE(IFERROR(_xlfn.TEXTAFTER(Table3[[#This Row],[all fluxes from min_flux_sum]]," ",-1,,,""),""))</f>
        <v>1.910582296E-9</v>
      </c>
    </row>
    <row r="1904" spans="1:3">
      <c r="A1904" s="1" t="s">
        <v>11962</v>
      </c>
      <c r="B1904" s="1" t="str">
        <f>_xlfn.TEXTBEFORE(Table3[[#This Row],[all fluxes from min_flux_sum]]," ",,,,"")</f>
        <v>PROWASTE-rt0986</v>
      </c>
      <c r="C1904" s="1">
        <f>_xlfn.NUMBERVALUE(IFERROR(_xlfn.TEXTAFTER(Table3[[#This Row],[all fluxes from min_flux_sum]]," ",-1,,,""),""))</f>
        <v>8.5828549999999996E-12</v>
      </c>
    </row>
    <row r="1905" spans="1:3">
      <c r="A1905" s="1" t="s">
        <v>11963</v>
      </c>
      <c r="B1905" s="1" t="str">
        <f>_xlfn.TEXTBEFORE(Table3[[#This Row],[all fluxes from min_flux_sum]]," ",,,,"")</f>
        <v>PROWASTE-rt0996</v>
      </c>
      <c r="C1905" s="1">
        <f>_xlfn.NUMBERVALUE(IFERROR(_xlfn.TEXTAFTER(Table3[[#This Row],[all fluxes from min_flux_sum]]," ",-1,,,""),""))</f>
        <v>1.8797565749999999E-9</v>
      </c>
    </row>
    <row r="1906" spans="1:3">
      <c r="A1906" s="1" t="s">
        <v>11964</v>
      </c>
      <c r="B1906" s="1" t="str">
        <f>_xlfn.TEXTBEFORE(Table3[[#This Row],[all fluxes from min_flux_sum]]," ",,,,"")</f>
        <v>PROWASTE-rt1009</v>
      </c>
      <c r="C1906" s="1">
        <f>_xlfn.NUMBERVALUE(IFERROR(_xlfn.TEXTAFTER(Table3[[#This Row],[all fluxes from min_flux_sum]]," ",-1,,,""),""))</f>
        <v>3.3988532539999902E-9</v>
      </c>
    </row>
    <row r="1907" spans="1:3">
      <c r="A1907" s="1" t="s">
        <v>11965</v>
      </c>
      <c r="B1907" s="1" t="str">
        <f>_xlfn.TEXTBEFORE(Table3[[#This Row],[all fluxes from min_flux_sum]]," ",,,,"")</f>
        <v>PROWASTE-rt1057</v>
      </c>
      <c r="C1907" s="1">
        <f>_xlfn.NUMBERVALUE(IFERROR(_xlfn.TEXTAFTER(Table3[[#This Row],[all fluxes from min_flux_sum]]," ",-1,,,""),""))</f>
        <v>2.4814884599999998E-10</v>
      </c>
    </row>
    <row r="1908" spans="1:3">
      <c r="A1908" s="1" t="s">
        <v>11966</v>
      </c>
      <c r="B1908" s="1" t="str">
        <f>_xlfn.TEXTBEFORE(Table3[[#This Row],[all fluxes from min_flux_sum]]," ",,,,"")</f>
        <v>PROWASTE-rt1060</v>
      </c>
      <c r="C1908" s="1">
        <f>_xlfn.NUMBERVALUE(IFERROR(_xlfn.TEXTAFTER(Table3[[#This Row],[all fluxes from min_flux_sum]]," ",-1,,,""),""))</f>
        <v>5.1175180000000001E-11</v>
      </c>
    </row>
    <row r="1909" spans="1:3">
      <c r="A1909" s="1" t="s">
        <v>11967</v>
      </c>
      <c r="B1909" s="1" t="str">
        <f>_xlfn.TEXTBEFORE(Table3[[#This Row],[all fluxes from min_flux_sum]]," ",,,,"")</f>
        <v>PROWASTE-rt1067</v>
      </c>
      <c r="C1909" s="1">
        <f>_xlfn.NUMBERVALUE(IFERROR(_xlfn.TEXTAFTER(Table3[[#This Row],[all fluxes from min_flux_sum]]," ",-1,,,""),""))</f>
        <v>1.24716439999999E-11</v>
      </c>
    </row>
    <row r="1910" spans="1:3">
      <c r="A1910" s="1" t="s">
        <v>11968</v>
      </c>
      <c r="B1910" s="1" t="str">
        <f>_xlfn.TEXTBEFORE(Table3[[#This Row],[all fluxes from min_flux_sum]]," ",,,,"")</f>
        <v>PROWASTE-rt1089</v>
      </c>
      <c r="C1910" s="1">
        <f>_xlfn.NUMBERVALUE(IFERROR(_xlfn.TEXTAFTER(Table3[[#This Row],[all fluxes from min_flux_sum]]," ",-1,,,""),""))</f>
        <v>2.52990075E-10</v>
      </c>
    </row>
    <row r="1911" spans="1:3">
      <c r="A1911" s="1" t="s">
        <v>11969</v>
      </c>
      <c r="B1911" s="1" t="str">
        <f>_xlfn.TEXTBEFORE(Table3[[#This Row],[all fluxes from min_flux_sum]]," ",,,,"")</f>
        <v>PROWASTE-rt1127</v>
      </c>
      <c r="C1911" s="1">
        <f>_xlfn.NUMBERVALUE(IFERROR(_xlfn.TEXTAFTER(Table3[[#This Row],[all fluxes from min_flux_sum]]," ",-1,,,""),""))</f>
        <v>7.7416358899999996E-10</v>
      </c>
    </row>
    <row r="1912" spans="1:3">
      <c r="A1912" s="1" t="s">
        <v>11970</v>
      </c>
      <c r="B1912" s="1" t="str">
        <f>_xlfn.TEXTBEFORE(Table3[[#This Row],[all fluxes from min_flux_sum]]," ",,,,"")</f>
        <v>PROWASTE-rt1131</v>
      </c>
      <c r="C1912" s="1">
        <f>_xlfn.NUMBERVALUE(IFERROR(_xlfn.TEXTAFTER(Table3[[#This Row],[all fluxes from min_flux_sum]]," ",-1,,,""),""))</f>
        <v>1.14464864E-10</v>
      </c>
    </row>
    <row r="1913" spans="1:3">
      <c r="A1913" s="1" t="s">
        <v>11971</v>
      </c>
      <c r="B1913" s="1" t="str">
        <f>_xlfn.TEXTBEFORE(Table3[[#This Row],[all fluxes from min_flux_sum]]," ",,,,"")</f>
        <v>PROWASTE-rt1145</v>
      </c>
      <c r="C1913" s="1">
        <f>_xlfn.NUMBERVALUE(IFERROR(_xlfn.TEXTAFTER(Table3[[#This Row],[all fluxes from min_flux_sum]]," ",-1,,,""),""))</f>
        <v>4.4935136999999902E-10</v>
      </c>
    </row>
    <row r="1914" spans="1:3">
      <c r="A1914" s="1" t="s">
        <v>11972</v>
      </c>
      <c r="B1914" s="1" t="str">
        <f>_xlfn.TEXTBEFORE(Table3[[#This Row],[all fluxes from min_flux_sum]]," ",,,,"")</f>
        <v>PROWASTE-rt1147</v>
      </c>
      <c r="C1914" s="1">
        <f>_xlfn.NUMBERVALUE(IFERROR(_xlfn.TEXTAFTER(Table3[[#This Row],[all fluxes from min_flux_sum]]," ",-1,,,""),""))</f>
        <v>7.0025935999999996E-11</v>
      </c>
    </row>
    <row r="1915" spans="1:3">
      <c r="A1915" s="1" t="s">
        <v>11973</v>
      </c>
      <c r="B1915" s="1" t="str">
        <f>_xlfn.TEXTBEFORE(Table3[[#This Row],[all fluxes from min_flux_sum]]," ",,,,"")</f>
        <v>PROWASTE-rt1153</v>
      </c>
      <c r="C1915" s="1">
        <f>_xlfn.NUMBERVALUE(IFERROR(_xlfn.TEXTAFTER(Table3[[#This Row],[all fluxes from min_flux_sum]]," ",-1,,,""),""))</f>
        <v>1.98164E-12</v>
      </c>
    </row>
    <row r="1916" spans="1:3">
      <c r="A1916" s="1" t="s">
        <v>11974</v>
      </c>
      <c r="B1916" s="1" t="str">
        <f>_xlfn.TEXTBEFORE(Table3[[#This Row],[all fluxes from min_flux_sum]]," ",,,,"")</f>
        <v>PROWASTE-rt1163</v>
      </c>
      <c r="C1916" s="1">
        <f>_xlfn.NUMBERVALUE(IFERROR(_xlfn.TEXTAFTER(Table3[[#This Row],[all fluxes from min_flux_sum]]," ",-1,,,""),""))</f>
        <v>1.6257953000000002E-11</v>
      </c>
    </row>
    <row r="1917" spans="1:3">
      <c r="A1917" s="1" t="s">
        <v>11975</v>
      </c>
      <c r="B1917" s="1" t="str">
        <f>_xlfn.TEXTBEFORE(Table3[[#This Row],[all fluxes from min_flux_sum]]," ",,,,"")</f>
        <v>PROWASTE-rt1168</v>
      </c>
      <c r="C1917" s="1">
        <f>_xlfn.NUMBERVALUE(IFERROR(_xlfn.TEXTAFTER(Table3[[#This Row],[all fluxes from min_flux_sum]]," ",-1,,,""),""))</f>
        <v>3.9487037599999898E-10</v>
      </c>
    </row>
    <row r="1918" spans="1:3">
      <c r="A1918" s="1" t="s">
        <v>11976</v>
      </c>
      <c r="B1918" s="1" t="str">
        <f>_xlfn.TEXTBEFORE(Table3[[#This Row],[all fluxes from min_flux_sum]]," ",,,,"")</f>
        <v>PROWASTE-rt1169</v>
      </c>
      <c r="C1918" s="1">
        <f>_xlfn.NUMBERVALUE(IFERROR(_xlfn.TEXTAFTER(Table3[[#This Row],[all fluxes from min_flux_sum]]," ",-1,,,""),""))</f>
        <v>5.9110433000000001E-10</v>
      </c>
    </row>
    <row r="1919" spans="1:3">
      <c r="A1919" s="1" t="s">
        <v>11977</v>
      </c>
      <c r="B1919" s="1" t="str">
        <f>_xlfn.TEXTBEFORE(Table3[[#This Row],[all fluxes from min_flux_sum]]," ",,,,"")</f>
        <v>PROWASTE-rt1203</v>
      </c>
      <c r="C1919" s="1">
        <f>_xlfn.NUMBERVALUE(IFERROR(_xlfn.TEXTAFTER(Table3[[#This Row],[all fluxes from min_flux_sum]]," ",-1,,,""),""))</f>
        <v>9.8014549999999993E-12</v>
      </c>
    </row>
    <row r="1920" spans="1:3">
      <c r="A1920" s="1" t="s">
        <v>11978</v>
      </c>
      <c r="B1920" s="1" t="str">
        <f>_xlfn.TEXTBEFORE(Table3[[#This Row],[all fluxes from min_flux_sum]]," ",,,,"")</f>
        <v>PROWASTE-rt1206</v>
      </c>
      <c r="C1920" s="1">
        <f>_xlfn.NUMBERVALUE(IFERROR(_xlfn.TEXTAFTER(Table3[[#This Row],[all fluxes from min_flux_sum]]," ",-1,,,""),""))</f>
        <v>1.3659386600000001E-10</v>
      </c>
    </row>
    <row r="1921" spans="1:3">
      <c r="A1921" s="1" t="s">
        <v>11979</v>
      </c>
      <c r="B1921" s="1" t="str">
        <f>_xlfn.TEXTBEFORE(Table3[[#This Row],[all fluxes from min_flux_sum]]," ",,,,"")</f>
        <v>PROWASTE-rt1221</v>
      </c>
      <c r="C1921" s="1">
        <f>_xlfn.NUMBERVALUE(IFERROR(_xlfn.TEXTAFTER(Table3[[#This Row],[all fluxes from min_flux_sum]]," ",-1,,,""),""))</f>
        <v>5.3943112429999999E-9</v>
      </c>
    </row>
    <row r="1922" spans="1:3">
      <c r="A1922" s="1" t="s">
        <v>11980</v>
      </c>
      <c r="B1922" s="1" t="str">
        <f>_xlfn.TEXTBEFORE(Table3[[#This Row],[all fluxes from min_flux_sum]]," ",,,,"")</f>
        <v>PROWASTE-rt1228</v>
      </c>
      <c r="C1922" s="1">
        <f>_xlfn.NUMBERVALUE(IFERROR(_xlfn.TEXTAFTER(Table3[[#This Row],[all fluxes from min_flux_sum]]," ",-1,,,""),""))</f>
        <v>7.2218279099999901E-10</v>
      </c>
    </row>
    <row r="1923" spans="1:3">
      <c r="A1923" s="1" t="s">
        <v>11981</v>
      </c>
      <c r="B1923" s="1" t="str">
        <f>_xlfn.TEXTBEFORE(Table3[[#This Row],[all fluxes from min_flux_sum]]," ",,,,"")</f>
        <v>PROWASTE-rt1254</v>
      </c>
      <c r="C1923" s="1">
        <f>_xlfn.NUMBERVALUE(IFERROR(_xlfn.TEXTAFTER(Table3[[#This Row],[all fluxes from min_flux_sum]]," ",-1,,,""),""))</f>
        <v>6.8909418499999998E-10</v>
      </c>
    </row>
    <row r="1924" spans="1:3">
      <c r="A1924" s="1" t="s">
        <v>11982</v>
      </c>
      <c r="B1924" s="1" t="str">
        <f>_xlfn.TEXTBEFORE(Table3[[#This Row],[all fluxes from min_flux_sum]]," ",,,,"")</f>
        <v>PROWASTE-rt1267</v>
      </c>
      <c r="C1924" s="1">
        <f>_xlfn.NUMBERVALUE(IFERROR(_xlfn.TEXTAFTER(Table3[[#This Row],[all fluxes from min_flux_sum]]," ",-1,,,""),""))</f>
        <v>1.215354919E-9</v>
      </c>
    </row>
    <row r="1925" spans="1:3">
      <c r="A1925" s="1" t="s">
        <v>11983</v>
      </c>
      <c r="B1925" s="1" t="str">
        <f>_xlfn.TEXTBEFORE(Table3[[#This Row],[all fluxes from min_flux_sum]]," ",,,,"")</f>
        <v>PROWASTE-rt1269</v>
      </c>
      <c r="C1925" s="1">
        <f>_xlfn.NUMBERVALUE(IFERROR(_xlfn.TEXTAFTER(Table3[[#This Row],[all fluxes from min_flux_sum]]," ",-1,,,""),""))</f>
        <v>1.74990125E-10</v>
      </c>
    </row>
    <row r="1926" spans="1:3">
      <c r="A1926" s="1" t="s">
        <v>11984</v>
      </c>
      <c r="B1926" s="1" t="str">
        <f>_xlfn.TEXTBEFORE(Table3[[#This Row],[all fluxes from min_flux_sum]]," ",,,,"")</f>
        <v>PROWASTE-rt1276</v>
      </c>
      <c r="C1926" s="1">
        <f>_xlfn.NUMBERVALUE(IFERROR(_xlfn.TEXTAFTER(Table3[[#This Row],[all fluxes from min_flux_sum]]," ",-1,,,""),""))</f>
        <v>7.4766085699999995E-10</v>
      </c>
    </row>
    <row r="1927" spans="1:3">
      <c r="A1927" s="1" t="s">
        <v>11985</v>
      </c>
      <c r="B1927" s="1" t="str">
        <f>_xlfn.TEXTBEFORE(Table3[[#This Row],[all fluxes from min_flux_sum]]," ",,,,"")</f>
        <v>PROWASTE-rt1296</v>
      </c>
      <c r="C1927" s="1">
        <f>_xlfn.NUMBERVALUE(IFERROR(_xlfn.TEXTAFTER(Table3[[#This Row],[all fluxes from min_flux_sum]]," ",-1,,,""),""))</f>
        <v>5.7960969999999897E-12</v>
      </c>
    </row>
    <row r="1928" spans="1:3">
      <c r="A1928" s="1" t="s">
        <v>11986</v>
      </c>
      <c r="B1928" s="1" t="str">
        <f>_xlfn.TEXTBEFORE(Table3[[#This Row],[all fluxes from min_flux_sum]]," ",,,,"")</f>
        <v>PROWASTE-rt1299</v>
      </c>
      <c r="C1928" s="1">
        <f>_xlfn.NUMBERVALUE(IFERROR(_xlfn.TEXTAFTER(Table3[[#This Row],[all fluxes from min_flux_sum]]," ",-1,,,""),""))</f>
        <v>1.0533750744999899E-8</v>
      </c>
    </row>
    <row r="1929" spans="1:3">
      <c r="A1929" s="1" t="s">
        <v>11987</v>
      </c>
      <c r="B1929" s="1" t="str">
        <f>_xlfn.TEXTBEFORE(Table3[[#This Row],[all fluxes from min_flux_sum]]," ",,,,"")</f>
        <v>PROWASTE-rt1320</v>
      </c>
      <c r="C1929" s="1">
        <f>_xlfn.NUMBERVALUE(IFERROR(_xlfn.TEXTAFTER(Table3[[#This Row],[all fluxes from min_flux_sum]]," ",-1,,,""),""))</f>
        <v>2.4678268149999902E-9</v>
      </c>
    </row>
    <row r="1930" spans="1:3">
      <c r="A1930" s="1" t="s">
        <v>11988</v>
      </c>
      <c r="B1930" s="1" t="str">
        <f>_xlfn.TEXTBEFORE(Table3[[#This Row],[all fluxes from min_flux_sum]]," ",,,,"")</f>
        <v>PROWASTE-rt1321</v>
      </c>
      <c r="C1930" s="1">
        <f>_xlfn.NUMBERVALUE(IFERROR(_xlfn.TEXTAFTER(Table3[[#This Row],[all fluxes from min_flux_sum]]," ",-1,,,""),""))</f>
        <v>2.8690445009999898E-9</v>
      </c>
    </row>
    <row r="1931" spans="1:3">
      <c r="A1931" s="1" t="s">
        <v>11989</v>
      </c>
      <c r="B1931" s="1" t="str">
        <f>_xlfn.TEXTBEFORE(Table3[[#This Row],[all fluxes from min_flux_sum]]," ",,,,"")</f>
        <v>PROWASTE-rt1332</v>
      </c>
      <c r="C1931" s="1">
        <f>_xlfn.NUMBERVALUE(IFERROR(_xlfn.TEXTAFTER(Table3[[#This Row],[all fluxes from min_flux_sum]]," ",-1,,,""),""))</f>
        <v>1.15855381E-10</v>
      </c>
    </row>
    <row r="1932" spans="1:3">
      <c r="A1932" s="1" t="s">
        <v>11990</v>
      </c>
      <c r="B1932" s="1" t="str">
        <f>_xlfn.TEXTBEFORE(Table3[[#This Row],[all fluxes from min_flux_sum]]," ",,,,"")</f>
        <v>PROWASTE-rt1336</v>
      </c>
      <c r="C1932" s="1">
        <f>_xlfn.NUMBERVALUE(IFERROR(_xlfn.TEXTAFTER(Table3[[#This Row],[all fluxes from min_flux_sum]]," ",-1,,,""),""))</f>
        <v>9.8194267699999993E-10</v>
      </c>
    </row>
    <row r="1933" spans="1:3">
      <c r="A1933" s="1" t="s">
        <v>11991</v>
      </c>
      <c r="B1933" s="1" t="str">
        <f>_xlfn.TEXTBEFORE(Table3[[#This Row],[all fluxes from min_flux_sum]]," ",,,,"")</f>
        <v>PROWASTE-rt1337</v>
      </c>
      <c r="C1933" s="1">
        <f>_xlfn.NUMBERVALUE(IFERROR(_xlfn.TEXTAFTER(Table3[[#This Row],[all fluxes from min_flux_sum]]," ",-1,,,""),""))</f>
        <v>5.9477183749999997E-9</v>
      </c>
    </row>
    <row r="1934" spans="1:3">
      <c r="A1934" s="1" t="s">
        <v>11992</v>
      </c>
      <c r="B1934" s="1" t="str">
        <f>_xlfn.TEXTBEFORE(Table3[[#This Row],[all fluxes from min_flux_sum]]," ",,,,"")</f>
        <v>PROWASTE-rt1340</v>
      </c>
      <c r="C1934" s="1">
        <f>_xlfn.NUMBERVALUE(IFERROR(_xlfn.TEXTAFTER(Table3[[#This Row],[all fluxes from min_flux_sum]]," ",-1,,,""),""))</f>
        <v>1.07977409E-10</v>
      </c>
    </row>
    <row r="1935" spans="1:3">
      <c r="A1935" s="1" t="s">
        <v>11993</v>
      </c>
      <c r="B1935" s="1" t="str">
        <f>_xlfn.TEXTBEFORE(Table3[[#This Row],[all fluxes from min_flux_sum]]," ",,,,"")</f>
        <v>PROWASTE-rt1343</v>
      </c>
      <c r="C1935" s="1">
        <f>_xlfn.NUMBERVALUE(IFERROR(_xlfn.TEXTAFTER(Table3[[#This Row],[all fluxes from min_flux_sum]]," ",-1,,,""),""))</f>
        <v>1.3205227E-11</v>
      </c>
    </row>
    <row r="1936" spans="1:3">
      <c r="A1936" s="1" t="s">
        <v>11994</v>
      </c>
      <c r="B1936" s="1" t="str">
        <f>_xlfn.TEXTBEFORE(Table3[[#This Row],[all fluxes from min_flux_sum]]," ",,,,"")</f>
        <v>PROWASTE-rt1358</v>
      </c>
      <c r="C1936" s="1">
        <f>_xlfn.NUMBERVALUE(IFERROR(_xlfn.TEXTAFTER(Table3[[#This Row],[all fluxes from min_flux_sum]]," ",-1,,,""),""))</f>
        <v>8.5015786540000001E-9</v>
      </c>
    </row>
    <row r="1937" spans="1:3">
      <c r="A1937" s="1" t="s">
        <v>11995</v>
      </c>
      <c r="B1937" s="1" t="str">
        <f>_xlfn.TEXTBEFORE(Table3[[#This Row],[all fluxes from min_flux_sum]]," ",,,,"")</f>
        <v>PROWASTE-rt1360</v>
      </c>
      <c r="C1937" s="1">
        <f>_xlfn.NUMBERVALUE(IFERROR(_xlfn.TEXTAFTER(Table3[[#This Row],[all fluxes from min_flux_sum]]," ",-1,,,""),""))</f>
        <v>3.2024643699999998E-10</v>
      </c>
    </row>
    <row r="1938" spans="1:3">
      <c r="A1938" s="1" t="s">
        <v>11996</v>
      </c>
      <c r="B1938" s="1" t="str">
        <f>_xlfn.TEXTBEFORE(Table3[[#This Row],[all fluxes from min_flux_sum]]," ",,,,"")</f>
        <v>PROWASTE-rt1362</v>
      </c>
      <c r="C1938" s="1">
        <f>_xlfn.NUMBERVALUE(IFERROR(_xlfn.TEXTAFTER(Table3[[#This Row],[all fluxes from min_flux_sum]]," ",-1,,,""),""))</f>
        <v>4.0475949499999998E-10</v>
      </c>
    </row>
    <row r="1939" spans="1:3">
      <c r="A1939" s="1" t="s">
        <v>11997</v>
      </c>
      <c r="B1939" s="1" t="str">
        <f>_xlfn.TEXTBEFORE(Table3[[#This Row],[all fluxes from min_flux_sum]]," ",,,,"")</f>
        <v>PROWASTE-rt1363</v>
      </c>
      <c r="C1939" s="1">
        <f>_xlfn.NUMBERVALUE(IFERROR(_xlfn.TEXTAFTER(Table3[[#This Row],[all fluxes from min_flux_sum]]," ",-1,,,""),""))</f>
        <v>7.5790089999999995E-12</v>
      </c>
    </row>
    <row r="1940" spans="1:3">
      <c r="A1940" s="1" t="s">
        <v>11998</v>
      </c>
      <c r="B1940" s="1" t="str">
        <f>_xlfn.TEXTBEFORE(Table3[[#This Row],[all fluxes from min_flux_sum]]," ",,,,"")</f>
        <v>PROWASTE-rt1374</v>
      </c>
      <c r="C1940" s="1">
        <f>_xlfn.NUMBERVALUE(IFERROR(_xlfn.TEXTAFTER(Table3[[#This Row],[all fluxes from min_flux_sum]]," ",-1,,,""),""))</f>
        <v>2.252505941E-9</v>
      </c>
    </row>
    <row r="1941" spans="1:3">
      <c r="A1941" s="1" t="s">
        <v>11999</v>
      </c>
      <c r="B1941" s="1" t="str">
        <f>_xlfn.TEXTBEFORE(Table3[[#This Row],[all fluxes from min_flux_sum]]," ",,,,"")</f>
        <v>PROWASTE-rt1378</v>
      </c>
      <c r="C1941" s="1">
        <f>_xlfn.NUMBERVALUE(IFERROR(_xlfn.TEXTAFTER(Table3[[#This Row],[all fluxes from min_flux_sum]]," ",-1,,,""),""))</f>
        <v>1.1979516E-11</v>
      </c>
    </row>
    <row r="1942" spans="1:3">
      <c r="A1942" s="1" t="s">
        <v>12000</v>
      </c>
      <c r="B1942" s="1" t="str">
        <f>_xlfn.TEXTBEFORE(Table3[[#This Row],[all fluxes from min_flux_sum]]," ",,,,"")</f>
        <v>PROWASTE-rt1380</v>
      </c>
      <c r="C1942" s="1">
        <f>_xlfn.NUMBERVALUE(IFERROR(_xlfn.TEXTAFTER(Table3[[#This Row],[all fluxes from min_flux_sum]]," ",-1,,,""),""))</f>
        <v>6.1816414359999998E-9</v>
      </c>
    </row>
    <row r="1943" spans="1:3">
      <c r="A1943" s="1" t="s">
        <v>12001</v>
      </c>
      <c r="B1943" s="1" t="str">
        <f>_xlfn.TEXTBEFORE(Table3[[#This Row],[all fluxes from min_flux_sum]]," ",,,,"")</f>
        <v>PROWASTE-rt1384</v>
      </c>
      <c r="C1943" s="1">
        <f>_xlfn.NUMBERVALUE(IFERROR(_xlfn.TEXTAFTER(Table3[[#This Row],[all fluxes from min_flux_sum]]," ",-1,,,""),""))</f>
        <v>3.9764060000000001E-12</v>
      </c>
    </row>
    <row r="1944" spans="1:3">
      <c r="A1944" s="1" t="s">
        <v>12002</v>
      </c>
      <c r="B1944" s="1" t="str">
        <f>_xlfn.TEXTBEFORE(Table3[[#This Row],[all fluxes from min_flux_sum]]," ",,,,"")</f>
        <v>PROWASTE-rt1388</v>
      </c>
      <c r="C1944" s="1">
        <f>_xlfn.NUMBERVALUE(IFERROR(_xlfn.TEXTAFTER(Table3[[#This Row],[all fluxes from min_flux_sum]]," ",-1,,,""),""))</f>
        <v>8.0361264E-11</v>
      </c>
    </row>
    <row r="1945" spans="1:3">
      <c r="A1945" s="1" t="s">
        <v>12003</v>
      </c>
      <c r="B1945" s="1" t="str">
        <f>_xlfn.TEXTBEFORE(Table3[[#This Row],[all fluxes from min_flux_sum]]," ",,,,"")</f>
        <v>PROWASTE-rt1395</v>
      </c>
      <c r="C1945" s="1">
        <f>_xlfn.NUMBERVALUE(IFERROR(_xlfn.TEXTAFTER(Table3[[#This Row],[all fluxes from min_flux_sum]]," ",-1,,,""),""))</f>
        <v>4.3633008999999897E-11</v>
      </c>
    </row>
    <row r="1946" spans="1:3">
      <c r="A1946" s="1" t="s">
        <v>12004</v>
      </c>
      <c r="B1946" s="1" t="str">
        <f>_xlfn.TEXTBEFORE(Table3[[#This Row],[all fluxes from min_flux_sum]]," ",,,,"")</f>
        <v>PROWASTE-rt1397</v>
      </c>
      <c r="C1946" s="1">
        <f>_xlfn.NUMBERVALUE(IFERROR(_xlfn.TEXTAFTER(Table3[[#This Row],[all fluxes from min_flux_sum]]," ",-1,,,""),""))</f>
        <v>2.1009641710000001E-9</v>
      </c>
    </row>
    <row r="1947" spans="1:3">
      <c r="A1947" s="1" t="s">
        <v>12005</v>
      </c>
      <c r="B1947" s="1" t="str">
        <f>_xlfn.TEXTBEFORE(Table3[[#This Row],[all fluxes from min_flux_sum]]," ",,,,"")</f>
        <v>PROWASTE-rt1406</v>
      </c>
      <c r="C1947" s="1">
        <f>_xlfn.NUMBERVALUE(IFERROR(_xlfn.TEXTAFTER(Table3[[#This Row],[all fluxes from min_flux_sum]]," ",-1,,,""),""))</f>
        <v>8.3140423579999998E-9</v>
      </c>
    </row>
    <row r="1948" spans="1:3">
      <c r="A1948" s="1" t="s">
        <v>12006</v>
      </c>
      <c r="B1948" s="1" t="str">
        <f>_xlfn.TEXTBEFORE(Table3[[#This Row],[all fluxes from min_flux_sum]]," ",,,,"")</f>
        <v>PROWASTE-rt1414_gm</v>
      </c>
      <c r="C1948" s="1">
        <f>_xlfn.NUMBERVALUE(IFERROR(_xlfn.TEXTAFTER(Table3[[#This Row],[all fluxes from min_flux_sum]]," ",-1,,,""),""))</f>
        <v>2.9473696700000002E-10</v>
      </c>
    </row>
    <row r="1949" spans="1:3">
      <c r="A1949" s="1" t="s">
        <v>12007</v>
      </c>
      <c r="B1949" s="1" t="str">
        <f>_xlfn.TEXTBEFORE(Table3[[#This Row],[all fluxes from min_flux_sum]]," ",,,,"")</f>
        <v>PROWASTE-rt1414_n</v>
      </c>
      <c r="C1949" s="1">
        <f>_xlfn.NUMBERVALUE(IFERROR(_xlfn.TEXTAFTER(Table3[[#This Row],[all fluxes from min_flux_sum]]," ",-1,,,""),""))</f>
        <v>2.9473696700000002E-10</v>
      </c>
    </row>
    <row r="1950" spans="1:3">
      <c r="A1950" s="1" t="s">
        <v>12008</v>
      </c>
      <c r="B1950" s="1" t="str">
        <f>_xlfn.TEXTBEFORE(Table3[[#This Row],[all fluxes from min_flux_sum]]," ",,,,"")</f>
        <v>PROWASTE-rt1432</v>
      </c>
      <c r="C1950" s="1">
        <f>_xlfn.NUMBERVALUE(IFERROR(_xlfn.TEXTAFTER(Table3[[#This Row],[all fluxes from min_flux_sum]]," ",-1,,,""),""))</f>
        <v>3.2474475560000001E-9</v>
      </c>
    </row>
    <row r="1951" spans="1:3">
      <c r="A1951" s="1" t="s">
        <v>12009</v>
      </c>
      <c r="B1951" s="1" t="str">
        <f>_xlfn.TEXTBEFORE(Table3[[#This Row],[all fluxes from min_flux_sum]]," ",,,,"")</f>
        <v>PROWASTE-rt1437</v>
      </c>
      <c r="C1951" s="1">
        <f>_xlfn.NUMBERVALUE(IFERROR(_xlfn.TEXTAFTER(Table3[[#This Row],[all fluxes from min_flux_sum]]," ",-1,,,""),""))</f>
        <v>1.6954973000000001E-10</v>
      </c>
    </row>
    <row r="1952" spans="1:3">
      <c r="A1952" s="1" t="s">
        <v>12010</v>
      </c>
      <c r="B1952" s="1" t="str">
        <f>_xlfn.TEXTBEFORE(Table3[[#This Row],[all fluxes from min_flux_sum]]," ",,,,"")</f>
        <v>PROWASTE-rt1454</v>
      </c>
      <c r="C1952" s="1">
        <f>_xlfn.NUMBERVALUE(IFERROR(_xlfn.TEXTAFTER(Table3[[#This Row],[all fluxes from min_flux_sum]]," ",-1,,,""),""))</f>
        <v>6.8988396999999998E-11</v>
      </c>
    </row>
    <row r="1953" spans="1:3">
      <c r="A1953" s="1" t="s">
        <v>12011</v>
      </c>
      <c r="B1953" s="1" t="str">
        <f>_xlfn.TEXTBEFORE(Table3[[#This Row],[all fluxes from min_flux_sum]]," ",,,,"")</f>
        <v>PROWASTE-rt1457</v>
      </c>
      <c r="C1953" s="1">
        <f>_xlfn.NUMBERVALUE(IFERROR(_xlfn.TEXTAFTER(Table3[[#This Row],[all fluxes from min_flux_sum]]," ",-1,,,""),""))</f>
        <v>2.6740774858999999E-8</v>
      </c>
    </row>
    <row r="1954" spans="1:3">
      <c r="A1954" s="1" t="s">
        <v>12012</v>
      </c>
      <c r="B1954" s="1" t="str">
        <f>_xlfn.TEXTBEFORE(Table3[[#This Row],[all fluxes from min_flux_sum]]," ",,,,"")</f>
        <v>PROWASTE-rt1470</v>
      </c>
      <c r="C1954" s="1">
        <f>_xlfn.NUMBERVALUE(IFERROR(_xlfn.TEXTAFTER(Table3[[#This Row],[all fluxes from min_flux_sum]]," ",-1,,,""),""))</f>
        <v>1.0028661E-10</v>
      </c>
    </row>
    <row r="1955" spans="1:3">
      <c r="A1955" s="1" t="s">
        <v>12013</v>
      </c>
      <c r="B1955" s="1" t="str">
        <f>_xlfn.TEXTBEFORE(Table3[[#This Row],[all fluxes from min_flux_sum]]," ",,,,"")</f>
        <v>PROWASTE-rt1487</v>
      </c>
      <c r="C1955" s="1">
        <f>_xlfn.NUMBERVALUE(IFERROR(_xlfn.TEXTAFTER(Table3[[#This Row],[all fluxes from min_flux_sum]]," ",-1,,,""),""))</f>
        <v>5.9485496900000004E-10</v>
      </c>
    </row>
    <row r="1956" spans="1:3">
      <c r="A1956" s="1" t="s">
        <v>12014</v>
      </c>
      <c r="B1956" s="1" t="str">
        <f>_xlfn.TEXTBEFORE(Table3[[#This Row],[all fluxes from min_flux_sum]]," ",,,,"")</f>
        <v>PROWASTE-rt1488</v>
      </c>
      <c r="C1956" s="1">
        <f>_xlfn.NUMBERVALUE(IFERROR(_xlfn.TEXTAFTER(Table3[[#This Row],[all fluxes from min_flux_sum]]," ",-1,,,""),""))</f>
        <v>4.2543543399999899E-10</v>
      </c>
    </row>
    <row r="1957" spans="1:3">
      <c r="A1957" s="1" t="s">
        <v>12015</v>
      </c>
      <c r="B1957" s="1" t="str">
        <f>_xlfn.TEXTBEFORE(Table3[[#This Row],[all fluxes from min_flux_sum]]," ",,,,"")</f>
        <v>PROWASTE-rt1518_c</v>
      </c>
      <c r="C1957" s="1">
        <f>_xlfn.NUMBERVALUE(IFERROR(_xlfn.TEXTAFTER(Table3[[#This Row],[all fluxes from min_flux_sum]]," ",-1,,,""),""))</f>
        <v>1.1307970649999999E-9</v>
      </c>
    </row>
    <row r="1958" spans="1:3">
      <c r="A1958" s="1" t="s">
        <v>12016</v>
      </c>
      <c r="B1958" s="1" t="str">
        <f>_xlfn.TEXTBEFORE(Table3[[#This Row],[all fluxes from min_flux_sum]]," ",,,,"")</f>
        <v>PROWASTE-rt1518_m</v>
      </c>
      <c r="C1958" s="1">
        <f>_xlfn.NUMBERVALUE(IFERROR(_xlfn.TEXTAFTER(Table3[[#This Row],[all fluxes from min_flux_sum]]," ",-1,,,""),""))</f>
        <v>1.1307970649999999E-9</v>
      </c>
    </row>
    <row r="1959" spans="1:3">
      <c r="A1959" s="1" t="s">
        <v>12017</v>
      </c>
      <c r="B1959" s="1" t="str">
        <f>_xlfn.TEXTBEFORE(Table3[[#This Row],[all fluxes from min_flux_sum]]," ",,,,"")</f>
        <v>PROWASTE-rt1519</v>
      </c>
      <c r="C1959" s="1">
        <f>_xlfn.NUMBERVALUE(IFERROR(_xlfn.TEXTAFTER(Table3[[#This Row],[all fluxes from min_flux_sum]]," ",-1,,,""),""))</f>
        <v>8.3340223999999903E-11</v>
      </c>
    </row>
    <row r="1960" spans="1:3">
      <c r="A1960" s="1" t="s">
        <v>12018</v>
      </c>
      <c r="B1960" s="1" t="str">
        <f>_xlfn.TEXTBEFORE(Table3[[#This Row],[all fluxes from min_flux_sum]]," ",,,,"")</f>
        <v>PROWASTE-rt1520</v>
      </c>
      <c r="C1960" s="1">
        <f>_xlfn.NUMBERVALUE(IFERROR(_xlfn.TEXTAFTER(Table3[[#This Row],[all fluxes from min_flux_sum]]," ",-1,,,""),""))</f>
        <v>3.26758301E-9</v>
      </c>
    </row>
    <row r="1961" spans="1:3">
      <c r="A1961" s="1" t="s">
        <v>12019</v>
      </c>
      <c r="B1961" s="1" t="str">
        <f>_xlfn.TEXTBEFORE(Table3[[#This Row],[all fluxes from min_flux_sum]]," ",,,,"")</f>
        <v>PROWASTE-rt1532</v>
      </c>
      <c r="C1961" s="1">
        <f>_xlfn.NUMBERVALUE(IFERROR(_xlfn.TEXTAFTER(Table3[[#This Row],[all fluxes from min_flux_sum]]," ",-1,,,""),""))</f>
        <v>1.14127507E-10</v>
      </c>
    </row>
    <row r="1962" spans="1:3">
      <c r="A1962" s="1" t="s">
        <v>12020</v>
      </c>
      <c r="B1962" s="1" t="str">
        <f>_xlfn.TEXTBEFORE(Table3[[#This Row],[all fluxes from min_flux_sum]]," ",,,,"")</f>
        <v>PROWASTE-rt1542</v>
      </c>
      <c r="C1962" s="1">
        <f>_xlfn.NUMBERVALUE(IFERROR(_xlfn.TEXTAFTER(Table3[[#This Row],[all fluxes from min_flux_sum]]," ",-1,,,""),""))</f>
        <v>1.6816114738999999E-8</v>
      </c>
    </row>
    <row r="1963" spans="1:3">
      <c r="A1963" s="1" t="s">
        <v>12021</v>
      </c>
      <c r="B1963" s="1" t="str">
        <f>_xlfn.TEXTBEFORE(Table3[[#This Row],[all fluxes from min_flux_sum]]," ",,,,"")</f>
        <v>PROWASTE-rt1544_e</v>
      </c>
      <c r="C1963" s="1">
        <f>_xlfn.NUMBERVALUE(IFERROR(_xlfn.TEXTAFTER(Table3[[#This Row],[all fluxes from min_flux_sum]]," ",-1,,,""),""))</f>
        <v>3.7733456E-11</v>
      </c>
    </row>
    <row r="1964" spans="1:3">
      <c r="A1964" s="1" t="s">
        <v>12022</v>
      </c>
      <c r="B1964" s="1" t="str">
        <f>_xlfn.TEXTBEFORE(Table3[[#This Row],[all fluxes from min_flux_sum]]," ",,,,"")</f>
        <v>PROWASTE-rt1544_l</v>
      </c>
      <c r="C1964" s="1">
        <f>_xlfn.NUMBERVALUE(IFERROR(_xlfn.TEXTAFTER(Table3[[#This Row],[all fluxes from min_flux_sum]]," ",-1,,,""),""))</f>
        <v>3.7733456E-11</v>
      </c>
    </row>
    <row r="1965" spans="1:3">
      <c r="A1965" s="1" t="s">
        <v>12023</v>
      </c>
      <c r="B1965" s="1" t="str">
        <f>_xlfn.TEXTBEFORE(Table3[[#This Row],[all fluxes from min_flux_sum]]," ",,,,"")</f>
        <v>PROWASTE-rt1544_rm</v>
      </c>
      <c r="C1965" s="1">
        <f>_xlfn.NUMBERVALUE(IFERROR(_xlfn.TEXTAFTER(Table3[[#This Row],[all fluxes from min_flux_sum]]," ",-1,,,""),""))</f>
        <v>3.7733456E-11</v>
      </c>
    </row>
    <row r="1966" spans="1:3">
      <c r="A1966" s="1" t="s">
        <v>12024</v>
      </c>
      <c r="B1966" s="1" t="str">
        <f>_xlfn.TEXTBEFORE(Table3[[#This Row],[all fluxes from min_flux_sum]]," ",,,,"")</f>
        <v>PROWASTE-rt1561</v>
      </c>
      <c r="C1966" s="1">
        <f>_xlfn.NUMBERVALUE(IFERROR(_xlfn.TEXTAFTER(Table3[[#This Row],[all fluxes from min_flux_sum]]," ",-1,,,""),""))</f>
        <v>3.4489391300000001E-10</v>
      </c>
    </row>
    <row r="1967" spans="1:3">
      <c r="A1967" s="1" t="s">
        <v>12025</v>
      </c>
      <c r="B1967" s="1" t="str">
        <f>_xlfn.TEXTBEFORE(Table3[[#This Row],[all fluxes from min_flux_sum]]," ",,,,"")</f>
        <v>PROWASTE-rt1567</v>
      </c>
      <c r="C1967" s="1">
        <f>_xlfn.NUMBERVALUE(IFERROR(_xlfn.TEXTAFTER(Table3[[#This Row],[all fluxes from min_flux_sum]]," ",-1,,,""),""))</f>
        <v>4.9859774000000002E-11</v>
      </c>
    </row>
    <row r="1968" spans="1:3">
      <c r="A1968" s="1" t="s">
        <v>12026</v>
      </c>
      <c r="B1968" s="1" t="str">
        <f>_xlfn.TEXTBEFORE(Table3[[#This Row],[all fluxes from min_flux_sum]]," ",,,,"")</f>
        <v>PROWASTE-rt1572</v>
      </c>
      <c r="C1968" s="1">
        <f>_xlfn.NUMBERVALUE(IFERROR(_xlfn.TEXTAFTER(Table3[[#This Row],[all fluxes from min_flux_sum]]," ",-1,,,""),""))</f>
        <v>1.0005596273E-8</v>
      </c>
    </row>
    <row r="1969" spans="1:3">
      <c r="A1969" s="1" t="s">
        <v>12027</v>
      </c>
      <c r="B1969" s="1" t="str">
        <f>_xlfn.TEXTBEFORE(Table3[[#This Row],[all fluxes from min_flux_sum]]," ",,,,"")</f>
        <v>PROWASTE-rt1577</v>
      </c>
      <c r="C1969" s="1">
        <f>_xlfn.NUMBERVALUE(IFERROR(_xlfn.TEXTAFTER(Table3[[#This Row],[all fluxes from min_flux_sum]]," ",-1,,,""),""))</f>
        <v>8.5596610000000005E-12</v>
      </c>
    </row>
    <row r="1970" spans="1:3">
      <c r="A1970" s="1" t="s">
        <v>12028</v>
      </c>
      <c r="B1970" s="1" t="str">
        <f>_xlfn.TEXTBEFORE(Table3[[#This Row],[all fluxes from min_flux_sum]]," ",,,,"")</f>
        <v>PROWASTE-rt1591</v>
      </c>
      <c r="C1970" s="1">
        <f>_xlfn.NUMBERVALUE(IFERROR(_xlfn.TEXTAFTER(Table3[[#This Row],[all fluxes from min_flux_sum]]," ",-1,,,""),""))</f>
        <v>5.2594817960000001E-9</v>
      </c>
    </row>
    <row r="1971" spans="1:3">
      <c r="A1971" s="1" t="s">
        <v>12029</v>
      </c>
      <c r="B1971" s="1" t="str">
        <f>_xlfn.TEXTBEFORE(Table3[[#This Row],[all fluxes from min_flux_sum]]," ",,,,"")</f>
        <v>PROWASTE-rt1611</v>
      </c>
      <c r="C1971" s="1">
        <f>_xlfn.NUMBERVALUE(IFERROR(_xlfn.TEXTAFTER(Table3[[#This Row],[all fluxes from min_flux_sum]]," ",-1,,,""),""))</f>
        <v>5.2121748999999998E-11</v>
      </c>
    </row>
    <row r="1972" spans="1:3">
      <c r="A1972" s="1" t="s">
        <v>12030</v>
      </c>
      <c r="B1972" s="1" t="str">
        <f>_xlfn.TEXTBEFORE(Table3[[#This Row],[all fluxes from min_flux_sum]]," ",,,,"")</f>
        <v>PROWASTE-rt1613</v>
      </c>
      <c r="C1972" s="1">
        <f>_xlfn.NUMBERVALUE(IFERROR(_xlfn.TEXTAFTER(Table3[[#This Row],[all fluxes from min_flux_sum]]," ",-1,,,""),""))</f>
        <v>1.8008384900000001E-10</v>
      </c>
    </row>
    <row r="1973" spans="1:3">
      <c r="A1973" s="1" t="s">
        <v>12031</v>
      </c>
      <c r="B1973" s="1" t="str">
        <f>_xlfn.TEXTBEFORE(Table3[[#This Row],[all fluxes from min_flux_sum]]," ",,,,"")</f>
        <v>PROWASTE-rt1622_c</v>
      </c>
      <c r="C1973" s="1">
        <f>_xlfn.NUMBERVALUE(IFERROR(_xlfn.TEXTAFTER(Table3[[#This Row],[all fluxes from min_flux_sum]]," ",-1,,,""),""))</f>
        <v>3.6312045E-11</v>
      </c>
    </row>
    <row r="1974" spans="1:3">
      <c r="A1974" s="1" t="s">
        <v>12032</v>
      </c>
      <c r="B1974" s="1" t="str">
        <f>_xlfn.TEXTBEFORE(Table3[[#This Row],[all fluxes from min_flux_sum]]," ",,,,"")</f>
        <v>PROWASTE-rt1622_m</v>
      </c>
      <c r="C1974" s="1">
        <f>_xlfn.NUMBERVALUE(IFERROR(_xlfn.TEXTAFTER(Table3[[#This Row],[all fluxes from min_flux_sum]]," ",-1,,,""),""))</f>
        <v>3.6312045E-11</v>
      </c>
    </row>
    <row r="1975" spans="1:3">
      <c r="A1975" s="1" t="s">
        <v>12033</v>
      </c>
      <c r="B1975" s="1" t="str">
        <f>_xlfn.TEXTBEFORE(Table3[[#This Row],[all fluxes from min_flux_sum]]," ",,,,"")</f>
        <v>PROWASTE-rt1627</v>
      </c>
      <c r="C1975" s="1">
        <f>_xlfn.NUMBERVALUE(IFERROR(_xlfn.TEXTAFTER(Table3[[#This Row],[all fluxes from min_flux_sum]]," ",-1,,,""),""))</f>
        <v>1.37817087E-10</v>
      </c>
    </row>
    <row r="1976" spans="1:3">
      <c r="A1976" s="1" t="s">
        <v>12034</v>
      </c>
      <c r="B1976" s="1" t="str">
        <f>_xlfn.TEXTBEFORE(Table3[[#This Row],[all fluxes from min_flux_sum]]," ",,,,"")</f>
        <v>PROWASTE-rt1632</v>
      </c>
      <c r="C1976" s="1">
        <f>_xlfn.NUMBERVALUE(IFERROR(_xlfn.TEXTAFTER(Table3[[#This Row],[all fluxes from min_flux_sum]]," ",-1,,,""),""))</f>
        <v>5.0172078420000001E-9</v>
      </c>
    </row>
    <row r="1977" spans="1:3">
      <c r="A1977" s="1" t="s">
        <v>12035</v>
      </c>
      <c r="B1977" s="1" t="str">
        <f>_xlfn.TEXTBEFORE(Table3[[#This Row],[all fluxes from min_flux_sum]]," ",,,,"")</f>
        <v>PROWASTE-rt1639</v>
      </c>
      <c r="C1977" s="1">
        <f>_xlfn.NUMBERVALUE(IFERROR(_xlfn.TEXTAFTER(Table3[[#This Row],[all fluxes from min_flux_sum]]," ",-1,,,""),""))</f>
        <v>2.4397572910000001E-9</v>
      </c>
    </row>
    <row r="1978" spans="1:3">
      <c r="A1978" s="1" t="s">
        <v>12036</v>
      </c>
      <c r="B1978" s="1" t="str">
        <f>_xlfn.TEXTBEFORE(Table3[[#This Row],[all fluxes from min_flux_sum]]," ",,,,"")</f>
        <v>PROWASTE-rt1642</v>
      </c>
      <c r="C1978" s="1">
        <f>_xlfn.NUMBERVALUE(IFERROR(_xlfn.TEXTAFTER(Table3[[#This Row],[all fluxes from min_flux_sum]]," ",-1,,,""),""))</f>
        <v>3.717607073E-9</v>
      </c>
    </row>
    <row r="1979" spans="1:3">
      <c r="A1979" s="1" t="s">
        <v>12037</v>
      </c>
      <c r="B1979" s="1" t="str">
        <f>_xlfn.TEXTBEFORE(Table3[[#This Row],[all fluxes from min_flux_sum]]," ",,,,"")</f>
        <v>PROWASTE-rt1644</v>
      </c>
      <c r="C1979" s="1">
        <f>_xlfn.NUMBERVALUE(IFERROR(_xlfn.TEXTAFTER(Table3[[#This Row],[all fluxes from min_flux_sum]]," ",-1,,,""),""))</f>
        <v>4.9986984999999998E-11</v>
      </c>
    </row>
    <row r="1980" spans="1:3">
      <c r="A1980" s="1" t="s">
        <v>12038</v>
      </c>
      <c r="B1980" s="1" t="str">
        <f>_xlfn.TEXTBEFORE(Table3[[#This Row],[all fluxes from min_flux_sum]]," ",,,,"")</f>
        <v>PROWASTE-rt1648</v>
      </c>
      <c r="C1980" s="1">
        <f>_xlfn.NUMBERVALUE(IFERROR(_xlfn.TEXTAFTER(Table3[[#This Row],[all fluxes from min_flux_sum]]," ",-1,,,""),""))</f>
        <v>8.4038726299999996E-10</v>
      </c>
    </row>
    <row r="1981" spans="1:3">
      <c r="A1981" s="1" t="s">
        <v>12039</v>
      </c>
      <c r="B1981" s="1" t="str">
        <f>_xlfn.TEXTBEFORE(Table3[[#This Row],[all fluxes from min_flux_sum]]," ",,,,"")</f>
        <v>PROWASTE-rt1672</v>
      </c>
      <c r="C1981" s="1">
        <f>_xlfn.NUMBERVALUE(IFERROR(_xlfn.TEXTAFTER(Table3[[#This Row],[all fluxes from min_flux_sum]]," ",-1,,,""),""))</f>
        <v>6.2734307679999896E-9</v>
      </c>
    </row>
    <row r="1982" spans="1:3">
      <c r="A1982" s="1" t="s">
        <v>12040</v>
      </c>
      <c r="B1982" s="1" t="str">
        <f>_xlfn.TEXTBEFORE(Table3[[#This Row],[all fluxes from min_flux_sum]]," ",,,,"")</f>
        <v>PROWASTE-rt1675</v>
      </c>
      <c r="C1982" s="1">
        <f>_xlfn.NUMBERVALUE(IFERROR(_xlfn.TEXTAFTER(Table3[[#This Row],[all fluxes from min_flux_sum]]," ",-1,,,""),""))</f>
        <v>4.3047965899999999E-10</v>
      </c>
    </row>
    <row r="1983" spans="1:3">
      <c r="A1983" s="1" t="s">
        <v>12041</v>
      </c>
      <c r="B1983" s="1" t="str">
        <f>_xlfn.TEXTBEFORE(Table3[[#This Row],[all fluxes from min_flux_sum]]," ",,,,"")</f>
        <v>PROWASTE-rt1701_c</v>
      </c>
      <c r="C1983" s="1">
        <f>_xlfn.NUMBERVALUE(IFERROR(_xlfn.TEXTAFTER(Table3[[#This Row],[all fluxes from min_flux_sum]]," ",-1,,,""),""))</f>
        <v>1.341884883E-9</v>
      </c>
    </row>
    <row r="1984" spans="1:3">
      <c r="A1984" s="1" t="s">
        <v>12042</v>
      </c>
      <c r="B1984" s="1" t="str">
        <f>_xlfn.TEXTBEFORE(Table3[[#This Row],[all fluxes from min_flux_sum]]," ",,,,"")</f>
        <v>PROWASTE-rt1701_m</v>
      </c>
      <c r="C1984" s="1">
        <f>_xlfn.NUMBERVALUE(IFERROR(_xlfn.TEXTAFTER(Table3[[#This Row],[all fluxes from min_flux_sum]]," ",-1,,,""),""))</f>
        <v>1.341884883E-9</v>
      </c>
    </row>
    <row r="1985" spans="1:3">
      <c r="A1985" s="1" t="s">
        <v>12043</v>
      </c>
      <c r="B1985" s="1" t="str">
        <f>_xlfn.TEXTBEFORE(Table3[[#This Row],[all fluxes from min_flux_sum]]," ",,,,"")</f>
        <v>PROWASTE-rt1711</v>
      </c>
      <c r="C1985" s="1">
        <f>_xlfn.NUMBERVALUE(IFERROR(_xlfn.TEXTAFTER(Table3[[#This Row],[all fluxes from min_flux_sum]]," ",-1,,,""),""))</f>
        <v>2.3221696730000001E-9</v>
      </c>
    </row>
    <row r="1986" spans="1:3">
      <c r="A1986" s="1" t="s">
        <v>12044</v>
      </c>
      <c r="B1986" s="1" t="str">
        <f>_xlfn.TEXTBEFORE(Table3[[#This Row],[all fluxes from min_flux_sum]]," ",,,,"")</f>
        <v>PROWASTE-rt1727</v>
      </c>
      <c r="C1986" s="1">
        <f>_xlfn.NUMBERVALUE(IFERROR(_xlfn.TEXTAFTER(Table3[[#This Row],[all fluxes from min_flux_sum]]," ",-1,,,""),""))</f>
        <v>8.9801632000000001E-11</v>
      </c>
    </row>
    <row r="1987" spans="1:3">
      <c r="A1987" s="1" t="s">
        <v>12045</v>
      </c>
      <c r="B1987" s="1" t="str">
        <f>_xlfn.TEXTBEFORE(Table3[[#This Row],[all fluxes from min_flux_sum]]," ",,,,"")</f>
        <v>PROWASTE-rt1736</v>
      </c>
      <c r="C1987" s="1">
        <f>_xlfn.NUMBERVALUE(IFERROR(_xlfn.TEXTAFTER(Table3[[#This Row],[all fluxes from min_flux_sum]]," ",-1,,,""),""))</f>
        <v>2.25051092E-10</v>
      </c>
    </row>
    <row r="1988" spans="1:3">
      <c r="A1988" s="1" t="s">
        <v>12046</v>
      </c>
      <c r="B1988" s="1" t="str">
        <f>_xlfn.TEXTBEFORE(Table3[[#This Row],[all fluxes from min_flux_sum]]," ",,,,"")</f>
        <v>PROWASTE-rt1745</v>
      </c>
      <c r="C1988" s="1">
        <f>_xlfn.NUMBERVALUE(IFERROR(_xlfn.TEXTAFTER(Table3[[#This Row],[all fluxes from min_flux_sum]]," ",-1,,,""),""))</f>
        <v>5.6343415699999998E-10</v>
      </c>
    </row>
    <row r="1989" spans="1:3">
      <c r="A1989" s="1" t="s">
        <v>12047</v>
      </c>
      <c r="B1989" s="1" t="str">
        <f>_xlfn.TEXTBEFORE(Table3[[#This Row],[all fluxes from min_flux_sum]]," ",,,,"")</f>
        <v>PROWASTE-rt1768</v>
      </c>
      <c r="C1989" s="1">
        <f>_xlfn.NUMBERVALUE(IFERROR(_xlfn.TEXTAFTER(Table3[[#This Row],[all fluxes from min_flux_sum]]," ",-1,,,""),""))</f>
        <v>6.5424583019999999E-9</v>
      </c>
    </row>
    <row r="1990" spans="1:3">
      <c r="A1990" s="1" t="s">
        <v>12048</v>
      </c>
      <c r="B1990" s="1" t="str">
        <f>_xlfn.TEXTBEFORE(Table3[[#This Row],[all fluxes from min_flux_sum]]," ",,,,"")</f>
        <v>PROWASTE-rt1772</v>
      </c>
      <c r="C1990" s="1">
        <f>_xlfn.NUMBERVALUE(IFERROR(_xlfn.TEXTAFTER(Table3[[#This Row],[all fluxes from min_flux_sum]]," ",-1,,,""),""))</f>
        <v>1.3511784869999999E-9</v>
      </c>
    </row>
    <row r="1991" spans="1:3">
      <c r="A1991" s="1" t="s">
        <v>12049</v>
      </c>
      <c r="B1991" s="1" t="str">
        <f>_xlfn.TEXTBEFORE(Table3[[#This Row],[all fluxes from min_flux_sum]]," ",,,,"")</f>
        <v>PROWASTE-rt1776</v>
      </c>
      <c r="C1991" s="1">
        <f>_xlfn.NUMBERVALUE(IFERROR(_xlfn.TEXTAFTER(Table3[[#This Row],[all fluxes from min_flux_sum]]," ",-1,,,""),""))</f>
        <v>2.7985043510000001E-9</v>
      </c>
    </row>
    <row r="1992" spans="1:3">
      <c r="A1992" s="1" t="s">
        <v>12050</v>
      </c>
      <c r="B1992" s="1" t="str">
        <f>_xlfn.TEXTBEFORE(Table3[[#This Row],[all fluxes from min_flux_sum]]," ",,,,"")</f>
        <v>PROWASTE-rt1779</v>
      </c>
      <c r="C1992" s="1">
        <f>_xlfn.NUMBERVALUE(IFERROR(_xlfn.TEXTAFTER(Table3[[#This Row],[all fluxes from min_flux_sum]]," ",-1,,,""),""))</f>
        <v>1.0243627799999999E-10</v>
      </c>
    </row>
    <row r="1993" spans="1:3">
      <c r="A1993" s="1" t="s">
        <v>12051</v>
      </c>
      <c r="B1993" s="1" t="str">
        <f>_xlfn.TEXTBEFORE(Table3[[#This Row],[all fluxes from min_flux_sum]]," ",,,,"")</f>
        <v>PROWASTE-rt1784_c</v>
      </c>
      <c r="C1993" s="1">
        <f>_xlfn.NUMBERVALUE(IFERROR(_xlfn.TEXTAFTER(Table3[[#This Row],[all fluxes from min_flux_sum]]," ",-1,,,""),""))</f>
        <v>3.8459846999999998E-11</v>
      </c>
    </row>
    <row r="1994" spans="1:3">
      <c r="A1994" s="1" t="s">
        <v>12052</v>
      </c>
      <c r="B1994" s="1" t="str">
        <f>_xlfn.TEXTBEFORE(Table3[[#This Row],[all fluxes from min_flux_sum]]," ",,,,"")</f>
        <v>PROWASTE-rt1784_x</v>
      </c>
      <c r="C1994" s="1">
        <f>_xlfn.NUMBERVALUE(IFERROR(_xlfn.TEXTAFTER(Table3[[#This Row],[all fluxes from min_flux_sum]]," ",-1,,,""),""))</f>
        <v>3.8459846999999998E-11</v>
      </c>
    </row>
    <row r="1995" spans="1:3">
      <c r="A1995" s="1" t="s">
        <v>12053</v>
      </c>
      <c r="B1995" s="1" t="str">
        <f>_xlfn.TEXTBEFORE(Table3[[#This Row],[all fluxes from min_flux_sum]]," ",,,,"")</f>
        <v>PROWASTE-rt1788</v>
      </c>
      <c r="C1995" s="1">
        <f>_xlfn.NUMBERVALUE(IFERROR(_xlfn.TEXTAFTER(Table3[[#This Row],[all fluxes from min_flux_sum]]," ",-1,,,""),""))</f>
        <v>2.8003027E-11</v>
      </c>
    </row>
    <row r="1996" spans="1:3">
      <c r="A1996" s="1" t="s">
        <v>12054</v>
      </c>
      <c r="B1996" s="1" t="str">
        <f>_xlfn.TEXTBEFORE(Table3[[#This Row],[all fluxes from min_flux_sum]]," ",,,,"")</f>
        <v>PROWASTE-rt1802</v>
      </c>
      <c r="C1996" s="1">
        <f>_xlfn.NUMBERVALUE(IFERROR(_xlfn.TEXTAFTER(Table3[[#This Row],[all fluxes from min_flux_sum]]," ",-1,,,""),""))</f>
        <v>1.7064538499999999E-10</v>
      </c>
    </row>
    <row r="1997" spans="1:3">
      <c r="A1997" s="1" t="s">
        <v>12055</v>
      </c>
      <c r="B1997" s="1" t="str">
        <f>_xlfn.TEXTBEFORE(Table3[[#This Row],[all fluxes from min_flux_sum]]," ",,,,"")</f>
        <v>PROWASTE-rt1805</v>
      </c>
      <c r="C1997" s="1">
        <f>_xlfn.NUMBERVALUE(IFERROR(_xlfn.TEXTAFTER(Table3[[#This Row],[all fluxes from min_flux_sum]]," ",-1,,,""),""))</f>
        <v>2.5945877226999999E-8</v>
      </c>
    </row>
    <row r="1998" spans="1:3">
      <c r="A1998" s="1" t="s">
        <v>12056</v>
      </c>
      <c r="B1998" s="1" t="str">
        <f>_xlfn.TEXTBEFORE(Table3[[#This Row],[all fluxes from min_flux_sum]]," ",,,,"")</f>
        <v>PROWASTE-rt1814_c</v>
      </c>
      <c r="C1998" s="1">
        <f>_xlfn.NUMBERVALUE(IFERROR(_xlfn.TEXTAFTER(Table3[[#This Row],[all fluxes from min_flux_sum]]," ",-1,,,""),""))</f>
        <v>2.2587996E-11</v>
      </c>
    </row>
    <row r="1999" spans="1:3">
      <c r="A1999" s="1" t="s">
        <v>12057</v>
      </c>
      <c r="B1999" s="1" t="str">
        <f>_xlfn.TEXTBEFORE(Table3[[#This Row],[all fluxes from min_flux_sum]]," ",,,,"")</f>
        <v>PROWASTE-rt1814_m</v>
      </c>
      <c r="C1999" s="1">
        <f>_xlfn.NUMBERVALUE(IFERROR(_xlfn.TEXTAFTER(Table3[[#This Row],[all fluxes from min_flux_sum]]," ",-1,,,""),""))</f>
        <v>2.2587996E-11</v>
      </c>
    </row>
    <row r="2000" spans="1:3">
      <c r="A2000" s="1" t="s">
        <v>12058</v>
      </c>
      <c r="B2000" s="1" t="str">
        <f>_xlfn.TEXTBEFORE(Table3[[#This Row],[all fluxes from min_flux_sum]]," ",,,,"")</f>
        <v>PROWASTE-rt1830</v>
      </c>
      <c r="C2000" s="1">
        <f>_xlfn.NUMBERVALUE(IFERROR(_xlfn.TEXTAFTER(Table3[[#This Row],[all fluxes from min_flux_sum]]," ",-1,,,""),""))</f>
        <v>2.4587336099999899E-10</v>
      </c>
    </row>
    <row r="2001" spans="1:3">
      <c r="A2001" s="1" t="s">
        <v>12059</v>
      </c>
      <c r="B2001" s="1" t="str">
        <f>_xlfn.TEXTBEFORE(Table3[[#This Row],[all fluxes from min_flux_sum]]," ",,,,"")</f>
        <v>PROWASTE-rt1837</v>
      </c>
      <c r="C2001" s="1">
        <f>_xlfn.NUMBERVALUE(IFERROR(_xlfn.TEXTAFTER(Table3[[#This Row],[all fluxes from min_flux_sum]]," ",-1,,,""),""))</f>
        <v>9.8370550999999996E-10</v>
      </c>
    </row>
    <row r="2002" spans="1:3">
      <c r="A2002" s="1" t="s">
        <v>12060</v>
      </c>
      <c r="B2002" s="1" t="str">
        <f>_xlfn.TEXTBEFORE(Table3[[#This Row],[all fluxes from min_flux_sum]]," ",,,,"")</f>
        <v>PROWASTE-rt1838</v>
      </c>
      <c r="C2002" s="1">
        <f>_xlfn.NUMBERVALUE(IFERROR(_xlfn.TEXTAFTER(Table3[[#This Row],[all fluxes from min_flux_sum]]," ",-1,,,""),""))</f>
        <v>9.9095746999999903E-11</v>
      </c>
    </row>
    <row r="2003" spans="1:3">
      <c r="A2003" s="1" t="s">
        <v>12061</v>
      </c>
      <c r="B2003" s="1" t="str">
        <f>_xlfn.TEXTBEFORE(Table3[[#This Row],[all fluxes from min_flux_sum]]," ",,,,"")</f>
        <v>PROWASTE-rt1844</v>
      </c>
      <c r="C2003" s="1">
        <f>_xlfn.NUMBERVALUE(IFERROR(_xlfn.TEXTAFTER(Table3[[#This Row],[all fluxes from min_flux_sum]]," ",-1,,,""),""))</f>
        <v>1.7789451300000001E-10</v>
      </c>
    </row>
    <row r="2004" spans="1:3">
      <c r="A2004" s="1" t="s">
        <v>12062</v>
      </c>
      <c r="B2004" s="1" t="str">
        <f>_xlfn.TEXTBEFORE(Table3[[#This Row],[all fluxes from min_flux_sum]]," ",,,,"")</f>
        <v>PROWASTE-rt1845</v>
      </c>
      <c r="C2004" s="1">
        <f>_xlfn.NUMBERVALUE(IFERROR(_xlfn.TEXTAFTER(Table3[[#This Row],[all fluxes from min_flux_sum]]," ",-1,,,""),""))</f>
        <v>2.5441717899999999E-10</v>
      </c>
    </row>
    <row r="2005" spans="1:3">
      <c r="A2005" s="1" t="s">
        <v>12063</v>
      </c>
      <c r="B2005" s="1" t="str">
        <f>_xlfn.TEXTBEFORE(Table3[[#This Row],[all fluxes from min_flux_sum]]," ",,,,"")</f>
        <v>PROWASTE-rt1850_c</v>
      </c>
      <c r="C2005" s="1">
        <f>_xlfn.NUMBERVALUE(IFERROR(_xlfn.TEXTAFTER(Table3[[#This Row],[all fluxes from min_flux_sum]]," ",-1,,,""),""))</f>
        <v>1.3402520499999999E-10</v>
      </c>
    </row>
    <row r="2006" spans="1:3">
      <c r="A2006" s="1" t="s">
        <v>12064</v>
      </c>
      <c r="B2006" s="1" t="str">
        <f>_xlfn.TEXTBEFORE(Table3[[#This Row],[all fluxes from min_flux_sum]]," ",,,,"")</f>
        <v>PROWASTE-rt1850_m</v>
      </c>
      <c r="C2006" s="1">
        <f>_xlfn.NUMBERVALUE(IFERROR(_xlfn.TEXTAFTER(Table3[[#This Row],[all fluxes from min_flux_sum]]," ",-1,,,""),""))</f>
        <v>1.3402520499999999E-10</v>
      </c>
    </row>
    <row r="2007" spans="1:3">
      <c r="A2007" s="1" t="s">
        <v>12065</v>
      </c>
      <c r="B2007" s="1" t="str">
        <f>_xlfn.TEXTBEFORE(Table3[[#This Row],[all fluxes from min_flux_sum]]," ",,,,"")</f>
        <v>PROWASTE-rt1852</v>
      </c>
      <c r="C2007" s="1">
        <f>_xlfn.NUMBERVALUE(IFERROR(_xlfn.TEXTAFTER(Table3[[#This Row],[all fluxes from min_flux_sum]]," ",-1,,,""),""))</f>
        <v>1.4735559999999999E-12</v>
      </c>
    </row>
    <row r="2008" spans="1:3">
      <c r="A2008" s="1" t="s">
        <v>12066</v>
      </c>
      <c r="B2008" s="1" t="str">
        <f>_xlfn.TEXTBEFORE(Table3[[#This Row],[all fluxes from min_flux_sum]]," ",,,,"")</f>
        <v>PROWASTE-rt1860</v>
      </c>
      <c r="C2008" s="1">
        <f>_xlfn.NUMBERVALUE(IFERROR(_xlfn.TEXTAFTER(Table3[[#This Row],[all fluxes from min_flux_sum]]," ",-1,,,""),""))</f>
        <v>1.8084265799999999E-10</v>
      </c>
    </row>
    <row r="2009" spans="1:3">
      <c r="A2009" s="1" t="s">
        <v>12067</v>
      </c>
      <c r="B2009" s="1" t="str">
        <f>_xlfn.TEXTBEFORE(Table3[[#This Row],[all fluxes from min_flux_sum]]," ",,,,"")</f>
        <v>PROWASTE-rt1878</v>
      </c>
      <c r="C2009" s="1">
        <f>_xlfn.NUMBERVALUE(IFERROR(_xlfn.TEXTAFTER(Table3[[#This Row],[all fluxes from min_flux_sum]]," ",-1,,,""),""))</f>
        <v>2.595498193E-9</v>
      </c>
    </row>
    <row r="2010" spans="1:3">
      <c r="A2010" s="1" t="s">
        <v>12068</v>
      </c>
      <c r="B2010" s="1" t="str">
        <f>_xlfn.TEXTBEFORE(Table3[[#This Row],[all fluxes from min_flux_sum]]," ",,,,"")</f>
        <v>PROWASTE-rt1883</v>
      </c>
      <c r="C2010" s="1">
        <f>_xlfn.NUMBERVALUE(IFERROR(_xlfn.TEXTAFTER(Table3[[#This Row],[all fluxes from min_flux_sum]]," ",-1,,,""),""))</f>
        <v>1.2030718799999899E-10</v>
      </c>
    </row>
    <row r="2011" spans="1:3">
      <c r="A2011" s="1" t="s">
        <v>12069</v>
      </c>
      <c r="B2011" s="1" t="str">
        <f>_xlfn.TEXTBEFORE(Table3[[#This Row],[all fluxes from min_flux_sum]]," ",,,,"")</f>
        <v>PROWASTE-rt1893</v>
      </c>
      <c r="C2011" s="1">
        <f>_xlfn.NUMBERVALUE(IFERROR(_xlfn.TEXTAFTER(Table3[[#This Row],[all fluxes from min_flux_sum]]," ",-1,,,""),""))</f>
        <v>3.3709903999999898E-11</v>
      </c>
    </row>
    <row r="2012" spans="1:3">
      <c r="A2012" s="1" t="s">
        <v>12070</v>
      </c>
      <c r="B2012" s="1" t="str">
        <f>_xlfn.TEXTBEFORE(Table3[[#This Row],[all fluxes from min_flux_sum]]," ",,,,"")</f>
        <v>PROWASTE-rt1896</v>
      </c>
      <c r="C2012" s="1">
        <f>_xlfn.NUMBERVALUE(IFERROR(_xlfn.TEXTAFTER(Table3[[#This Row],[all fluxes from min_flux_sum]]," ",-1,,,""),""))</f>
        <v>2.658083734E-9</v>
      </c>
    </row>
    <row r="2013" spans="1:3">
      <c r="A2013" s="1" t="s">
        <v>12071</v>
      </c>
      <c r="B2013" s="1" t="str">
        <f>_xlfn.TEXTBEFORE(Table3[[#This Row],[all fluxes from min_flux_sum]]," ",,,,"")</f>
        <v>PROWASTE-rt1908</v>
      </c>
      <c r="C2013" s="1">
        <f>_xlfn.NUMBERVALUE(IFERROR(_xlfn.TEXTAFTER(Table3[[#This Row],[all fluxes from min_flux_sum]]," ",-1,,,""),""))</f>
        <v>3.0484565199999998E-10</v>
      </c>
    </row>
    <row r="2014" spans="1:3">
      <c r="A2014" s="1" t="s">
        <v>12072</v>
      </c>
      <c r="B2014" s="1" t="str">
        <f>_xlfn.TEXTBEFORE(Table3[[#This Row],[all fluxes from min_flux_sum]]," ",,,,"")</f>
        <v>PROWASTE-rt1924_c</v>
      </c>
      <c r="C2014" s="1">
        <f>_xlfn.NUMBERVALUE(IFERROR(_xlfn.TEXTAFTER(Table3[[#This Row],[all fluxes from min_flux_sum]]," ",-1,,,""),""))</f>
        <v>2.2426779999999999E-10</v>
      </c>
    </row>
    <row r="2015" spans="1:3">
      <c r="A2015" s="1" t="s">
        <v>12073</v>
      </c>
      <c r="B2015" s="1" t="str">
        <f>_xlfn.TEXTBEFORE(Table3[[#This Row],[all fluxes from min_flux_sum]]," ",,,,"")</f>
        <v>PROWASTE-rt1924_m</v>
      </c>
      <c r="C2015" s="1">
        <f>_xlfn.NUMBERVALUE(IFERROR(_xlfn.TEXTAFTER(Table3[[#This Row],[all fluxes from min_flux_sum]]," ",-1,,,""),""))</f>
        <v>2.2426779999999999E-10</v>
      </c>
    </row>
    <row r="2016" spans="1:3">
      <c r="A2016" s="1" t="s">
        <v>12074</v>
      </c>
      <c r="B2016" s="1" t="str">
        <f>_xlfn.TEXTBEFORE(Table3[[#This Row],[all fluxes from min_flux_sum]]," ",,,,"")</f>
        <v>PROWASTE-rt1935</v>
      </c>
      <c r="C2016" s="1">
        <f>_xlfn.NUMBERVALUE(IFERROR(_xlfn.TEXTAFTER(Table3[[#This Row],[all fluxes from min_flux_sum]]," ",-1,,,""),""))</f>
        <v>2.1759585099999999E-10</v>
      </c>
    </row>
    <row r="2017" spans="1:3">
      <c r="A2017" s="1" t="s">
        <v>12075</v>
      </c>
      <c r="B2017" s="1" t="str">
        <f>_xlfn.TEXTBEFORE(Table3[[#This Row],[all fluxes from min_flux_sum]]," ",,,,"")</f>
        <v>PROWASTE-rt1936</v>
      </c>
      <c r="C2017" s="1">
        <f>_xlfn.NUMBERVALUE(IFERROR(_xlfn.TEXTAFTER(Table3[[#This Row],[all fluxes from min_flux_sum]]," ",-1,,,""),""))</f>
        <v>3.0847356000000001E-11</v>
      </c>
    </row>
    <row r="2018" spans="1:3">
      <c r="A2018" s="1" t="s">
        <v>12076</v>
      </c>
      <c r="B2018" s="1" t="str">
        <f>_xlfn.TEXTBEFORE(Table3[[#This Row],[all fluxes from min_flux_sum]]," ",,,,"")</f>
        <v>PROWASTE-rt1948</v>
      </c>
      <c r="C2018" s="1">
        <f>_xlfn.NUMBERVALUE(IFERROR(_xlfn.TEXTAFTER(Table3[[#This Row],[all fluxes from min_flux_sum]]," ",-1,,,""),""))</f>
        <v>3.9364611E-11</v>
      </c>
    </row>
    <row r="2019" spans="1:3">
      <c r="A2019" s="1" t="s">
        <v>12077</v>
      </c>
      <c r="B2019" s="1" t="str">
        <f>_xlfn.TEXTBEFORE(Table3[[#This Row],[all fluxes from min_flux_sum]]," ",,,,"")</f>
        <v>PROWASTE-rt1962</v>
      </c>
      <c r="C2019" s="1">
        <f>_xlfn.NUMBERVALUE(IFERROR(_xlfn.TEXTAFTER(Table3[[#This Row],[all fluxes from min_flux_sum]]," ",-1,,,""),""))</f>
        <v>4.1340479550000003E-9</v>
      </c>
    </row>
    <row r="2020" spans="1:3">
      <c r="A2020" s="1" t="s">
        <v>12078</v>
      </c>
      <c r="B2020" s="1" t="str">
        <f>_xlfn.TEXTBEFORE(Table3[[#This Row],[all fluxes from min_flux_sum]]," ",,,,"")</f>
        <v>PROWASTE-rt1963_c</v>
      </c>
      <c r="C2020" s="1">
        <f>_xlfn.NUMBERVALUE(IFERROR(_xlfn.TEXTAFTER(Table3[[#This Row],[all fluxes from min_flux_sum]]," ",-1,,,""),""))</f>
        <v>2.7942245000000001E-10</v>
      </c>
    </row>
    <row r="2021" spans="1:3">
      <c r="A2021" s="1" t="s">
        <v>12079</v>
      </c>
      <c r="B2021" s="1" t="str">
        <f>_xlfn.TEXTBEFORE(Table3[[#This Row],[all fluxes from min_flux_sum]]," ",,,,"")</f>
        <v>PROWASTE-rt1963_m</v>
      </c>
      <c r="C2021" s="1">
        <f>_xlfn.NUMBERVALUE(IFERROR(_xlfn.TEXTAFTER(Table3[[#This Row],[all fluxes from min_flux_sum]]," ",-1,,,""),""))</f>
        <v>2.7942245000000001E-10</v>
      </c>
    </row>
    <row r="2022" spans="1:3">
      <c r="A2022" s="1" t="s">
        <v>12080</v>
      </c>
      <c r="B2022" s="1" t="str">
        <f>_xlfn.TEXTBEFORE(Table3[[#This Row],[all fluxes from min_flux_sum]]," ",,,,"")</f>
        <v>PROWASTE-rt1964</v>
      </c>
      <c r="C2022" s="1">
        <f>_xlfn.NUMBERVALUE(IFERROR(_xlfn.TEXTAFTER(Table3[[#This Row],[all fluxes from min_flux_sum]]," ",-1,,,""),""))</f>
        <v>2.3818473899999997E-10</v>
      </c>
    </row>
    <row r="2023" spans="1:3">
      <c r="A2023" s="1" t="s">
        <v>12081</v>
      </c>
      <c r="B2023" s="1" t="str">
        <f>_xlfn.TEXTBEFORE(Table3[[#This Row],[all fluxes from min_flux_sum]]," ",,,,"")</f>
        <v>PROWASTE-rt1965</v>
      </c>
      <c r="C2023" s="1">
        <f>_xlfn.NUMBERVALUE(IFERROR(_xlfn.TEXTAFTER(Table3[[#This Row],[all fluxes from min_flux_sum]]," ",-1,,,""),""))</f>
        <v>1.5218032999999999E-11</v>
      </c>
    </row>
    <row r="2024" spans="1:3">
      <c r="A2024" s="1" t="s">
        <v>12082</v>
      </c>
      <c r="B2024" s="1" t="str">
        <f>_xlfn.TEXTBEFORE(Table3[[#This Row],[all fluxes from min_flux_sum]]," ",,,,"")</f>
        <v>PROWASTE-rt1970</v>
      </c>
      <c r="C2024" s="1">
        <f>_xlfn.NUMBERVALUE(IFERROR(_xlfn.TEXTAFTER(Table3[[#This Row],[all fluxes from min_flux_sum]]," ",-1,,,""),""))</f>
        <v>6.8915010299999897E-10</v>
      </c>
    </row>
    <row r="2025" spans="1:3">
      <c r="A2025" s="1" t="s">
        <v>12083</v>
      </c>
      <c r="B2025" s="1" t="str">
        <f>_xlfn.TEXTBEFORE(Table3[[#This Row],[all fluxes from min_flux_sum]]," ",,,,"")</f>
        <v>PROWASTE-rt1973</v>
      </c>
      <c r="C2025" s="1">
        <f>_xlfn.NUMBERVALUE(IFERROR(_xlfn.TEXTAFTER(Table3[[#This Row],[all fluxes from min_flux_sum]]," ",-1,,,""),""))</f>
        <v>5.4444859600000001E-10</v>
      </c>
    </row>
    <row r="2026" spans="1:3">
      <c r="A2026" s="1" t="s">
        <v>12084</v>
      </c>
      <c r="B2026" s="1" t="str">
        <f>_xlfn.TEXTBEFORE(Table3[[#This Row],[all fluxes from min_flux_sum]]," ",,,,"")</f>
        <v>PROWASTE-rt1991</v>
      </c>
      <c r="C2026" s="1">
        <f>_xlfn.NUMBERVALUE(IFERROR(_xlfn.TEXTAFTER(Table3[[#This Row],[all fluxes from min_flux_sum]]," ",-1,,,""),""))</f>
        <v>4.7581251400000003E-10</v>
      </c>
    </row>
    <row r="2027" spans="1:3">
      <c r="A2027" s="1" t="s">
        <v>12085</v>
      </c>
      <c r="B2027" s="1" t="str">
        <f>_xlfn.TEXTBEFORE(Table3[[#This Row],[all fluxes from min_flux_sum]]," ",,,,"")</f>
        <v>PROWASTE-rt2006</v>
      </c>
      <c r="C2027" s="1">
        <f>_xlfn.NUMBERVALUE(IFERROR(_xlfn.TEXTAFTER(Table3[[#This Row],[all fluxes from min_flux_sum]]," ",-1,,,""),""))</f>
        <v>1.3717262130000001E-9</v>
      </c>
    </row>
    <row r="2028" spans="1:3">
      <c r="A2028" s="1" t="s">
        <v>12086</v>
      </c>
      <c r="B2028" s="1" t="str">
        <f>_xlfn.TEXTBEFORE(Table3[[#This Row],[all fluxes from min_flux_sum]]," ",,,,"")</f>
        <v>PROWASTE-rt2040</v>
      </c>
      <c r="C2028" s="1">
        <f>_xlfn.NUMBERVALUE(IFERROR(_xlfn.TEXTAFTER(Table3[[#This Row],[all fluxes from min_flux_sum]]," ",-1,,,""),""))</f>
        <v>2.89963953E-10</v>
      </c>
    </row>
    <row r="2029" spans="1:3">
      <c r="A2029" s="1" t="s">
        <v>12087</v>
      </c>
      <c r="B2029" s="1" t="str">
        <f>_xlfn.TEXTBEFORE(Table3[[#This Row],[all fluxes from min_flux_sum]]," ",,,,"")</f>
        <v>PROWASTE-rt2053</v>
      </c>
      <c r="C2029" s="1">
        <f>_xlfn.NUMBERVALUE(IFERROR(_xlfn.TEXTAFTER(Table3[[#This Row],[all fluxes from min_flux_sum]]," ",-1,,,""),""))</f>
        <v>2.0319486000000001E-11</v>
      </c>
    </row>
    <row r="2030" spans="1:3">
      <c r="A2030" s="1" t="s">
        <v>12088</v>
      </c>
      <c r="B2030" s="1" t="str">
        <f>_xlfn.TEXTBEFORE(Table3[[#This Row],[all fluxes from min_flux_sum]]," ",,,,"")</f>
        <v>PROWASTE-rt2059_l</v>
      </c>
      <c r="C2030" s="1">
        <f>_xlfn.NUMBERVALUE(IFERROR(_xlfn.TEXTAFTER(Table3[[#This Row],[all fluxes from min_flux_sum]]," ",-1,,,""),""))</f>
        <v>7.9682332999999999E-11</v>
      </c>
    </row>
    <row r="2031" spans="1:3">
      <c r="A2031" s="1" t="s">
        <v>12089</v>
      </c>
      <c r="B2031" s="1" t="str">
        <f>_xlfn.TEXTBEFORE(Table3[[#This Row],[all fluxes from min_flux_sum]]," ",,,,"")</f>
        <v>PROWASTE-rt2059_rm</v>
      </c>
      <c r="C2031" s="1">
        <f>_xlfn.NUMBERVALUE(IFERROR(_xlfn.TEXTAFTER(Table3[[#This Row],[all fluxes from min_flux_sum]]," ",-1,,,""),""))</f>
        <v>7.9682332999999999E-11</v>
      </c>
    </row>
    <row r="2032" spans="1:3">
      <c r="A2032" s="1" t="s">
        <v>12090</v>
      </c>
      <c r="B2032" s="1" t="str">
        <f>_xlfn.TEXTBEFORE(Table3[[#This Row],[all fluxes from min_flux_sum]]," ",,,,"")</f>
        <v>PROWASTE-rt2060</v>
      </c>
      <c r="C2032" s="1">
        <f>_xlfn.NUMBERVALUE(IFERROR(_xlfn.TEXTAFTER(Table3[[#This Row],[all fluxes from min_flux_sum]]," ",-1,,,""),""))</f>
        <v>6.7008158609999999E-9</v>
      </c>
    </row>
    <row r="2033" spans="1:3">
      <c r="A2033" s="1" t="s">
        <v>12091</v>
      </c>
      <c r="B2033" s="1" t="str">
        <f>_xlfn.TEXTBEFORE(Table3[[#This Row],[all fluxes from min_flux_sum]]," ",,,,"")</f>
        <v>PROWASTE-rt2062_c</v>
      </c>
      <c r="C2033" s="1">
        <f>_xlfn.NUMBERVALUE(IFERROR(_xlfn.TEXTAFTER(Table3[[#This Row],[all fluxes from min_flux_sum]]," ",-1,,,""),""))</f>
        <v>2.6267008999999999E-11</v>
      </c>
    </row>
    <row r="2034" spans="1:3">
      <c r="A2034" s="1" t="s">
        <v>12092</v>
      </c>
      <c r="B2034" s="1" t="str">
        <f>_xlfn.TEXTBEFORE(Table3[[#This Row],[all fluxes from min_flux_sum]]," ",,,,"")</f>
        <v>PROWASTE-rt2062_n</v>
      </c>
      <c r="C2034" s="1">
        <f>_xlfn.NUMBERVALUE(IFERROR(_xlfn.TEXTAFTER(Table3[[#This Row],[all fluxes from min_flux_sum]]," ",-1,,,""),""))</f>
        <v>2.6267008999999999E-11</v>
      </c>
    </row>
    <row r="2035" spans="1:3">
      <c r="A2035" s="1" t="s">
        <v>12093</v>
      </c>
      <c r="B2035" s="1" t="str">
        <f>_xlfn.TEXTBEFORE(Table3[[#This Row],[all fluxes from min_flux_sum]]," ",,,,"")</f>
        <v>PROWASTE-rt2093</v>
      </c>
      <c r="C2035" s="1">
        <f>_xlfn.NUMBERVALUE(IFERROR(_xlfn.TEXTAFTER(Table3[[#This Row],[all fluxes from min_flux_sum]]," ",-1,,,""),""))</f>
        <v>7.3196642999999997E-11</v>
      </c>
    </row>
    <row r="2036" spans="1:3">
      <c r="A2036" s="1" t="s">
        <v>12094</v>
      </c>
      <c r="B2036" s="1" t="str">
        <f>_xlfn.TEXTBEFORE(Table3[[#This Row],[all fluxes from min_flux_sum]]," ",,,,"")</f>
        <v>PROWASTE-rt2101_c</v>
      </c>
      <c r="C2036" s="1">
        <f>_xlfn.NUMBERVALUE(IFERROR(_xlfn.TEXTAFTER(Table3[[#This Row],[all fluxes from min_flux_sum]]," ",-1,,,""),""))</f>
        <v>1.2701572E-11</v>
      </c>
    </row>
    <row r="2037" spans="1:3">
      <c r="A2037" s="1" t="s">
        <v>12095</v>
      </c>
      <c r="B2037" s="1" t="str">
        <f>_xlfn.TEXTBEFORE(Table3[[#This Row],[all fluxes from min_flux_sum]]," ",,,,"")</f>
        <v>PROWASTE-rt2101_e</v>
      </c>
      <c r="C2037" s="1">
        <f>_xlfn.NUMBERVALUE(IFERROR(_xlfn.TEXTAFTER(Table3[[#This Row],[all fluxes from min_flux_sum]]," ",-1,,,""),""))</f>
        <v>1.2701572E-11</v>
      </c>
    </row>
    <row r="2038" spans="1:3">
      <c r="A2038" s="1" t="s">
        <v>12096</v>
      </c>
      <c r="B2038" s="1" t="str">
        <f>_xlfn.TEXTBEFORE(Table3[[#This Row],[all fluxes from min_flux_sum]]," ",,,,"")</f>
        <v>PROWASTE-rt2107</v>
      </c>
      <c r="C2038" s="1">
        <f>_xlfn.NUMBERVALUE(IFERROR(_xlfn.TEXTAFTER(Table3[[#This Row],[all fluxes from min_flux_sum]]," ",-1,,,""),""))</f>
        <v>3.8506537600000001E-10</v>
      </c>
    </row>
    <row r="2039" spans="1:3">
      <c r="A2039" s="1" t="s">
        <v>12097</v>
      </c>
      <c r="B2039" s="1" t="str">
        <f>_xlfn.TEXTBEFORE(Table3[[#This Row],[all fluxes from min_flux_sum]]," ",,,,"")</f>
        <v>PROWASTE-rt2116</v>
      </c>
      <c r="C2039" s="1">
        <f>_xlfn.NUMBERVALUE(IFERROR(_xlfn.TEXTAFTER(Table3[[#This Row],[all fluxes from min_flux_sum]]," ",-1,,,""),""))</f>
        <v>9.7355319999999994E-12</v>
      </c>
    </row>
    <row r="2040" spans="1:3">
      <c r="A2040" s="1" t="s">
        <v>12098</v>
      </c>
      <c r="B2040" s="1" t="str">
        <f>_xlfn.TEXTBEFORE(Table3[[#This Row],[all fluxes from min_flux_sum]]," ",,,,"")</f>
        <v>PROWASTE-rt2136</v>
      </c>
      <c r="C2040" s="1">
        <f>_xlfn.NUMBERVALUE(IFERROR(_xlfn.TEXTAFTER(Table3[[#This Row],[all fluxes from min_flux_sum]]," ",-1,,,""),""))</f>
        <v>2.4393744900000001E-10</v>
      </c>
    </row>
    <row r="2041" spans="1:3">
      <c r="A2041" s="1" t="s">
        <v>12099</v>
      </c>
      <c r="B2041" s="1" t="str">
        <f>_xlfn.TEXTBEFORE(Table3[[#This Row],[all fluxes from min_flux_sum]]," ",,,,"")</f>
        <v>PROWASTE-rt2146</v>
      </c>
      <c r="C2041" s="1">
        <f>_xlfn.NUMBERVALUE(IFERROR(_xlfn.TEXTAFTER(Table3[[#This Row],[all fluxes from min_flux_sum]]," ",-1,,,""),""))</f>
        <v>4.0930061600000002E-10</v>
      </c>
    </row>
    <row r="2042" spans="1:3">
      <c r="A2042" s="1" t="s">
        <v>12100</v>
      </c>
      <c r="B2042" s="1" t="str">
        <f>_xlfn.TEXTBEFORE(Table3[[#This Row],[all fluxes from min_flux_sum]]," ",,,,"")</f>
        <v>PROWASTE-rt2172</v>
      </c>
      <c r="C2042" s="1">
        <f>_xlfn.NUMBERVALUE(IFERROR(_xlfn.TEXTAFTER(Table3[[#This Row],[all fluxes from min_flux_sum]]," ",-1,,,""),""))</f>
        <v>1.082767109E-9</v>
      </c>
    </row>
    <row r="2043" spans="1:3">
      <c r="A2043" s="1" t="s">
        <v>12101</v>
      </c>
      <c r="B2043" s="1" t="str">
        <f>_xlfn.TEXTBEFORE(Table3[[#This Row],[all fluxes from min_flux_sum]]," ",,,,"")</f>
        <v>PROWASTE-rt2173</v>
      </c>
      <c r="C2043" s="1">
        <f>_xlfn.NUMBERVALUE(IFERROR(_xlfn.TEXTAFTER(Table3[[#This Row],[all fluxes from min_flux_sum]]," ",-1,,,""),""))</f>
        <v>3.6417189059999998E-9</v>
      </c>
    </row>
    <row r="2044" spans="1:3">
      <c r="A2044" s="1" t="s">
        <v>12102</v>
      </c>
      <c r="B2044" s="1" t="str">
        <f>_xlfn.TEXTBEFORE(Table3[[#This Row],[all fluxes from min_flux_sum]]," ",,,,"")</f>
        <v>PROWASTE-rt2183</v>
      </c>
      <c r="C2044" s="1">
        <f>_xlfn.NUMBERVALUE(IFERROR(_xlfn.TEXTAFTER(Table3[[#This Row],[all fluxes from min_flux_sum]]," ",-1,,,""),""))</f>
        <v>5.4379037400000001E-10</v>
      </c>
    </row>
    <row r="2045" spans="1:3">
      <c r="A2045" s="1" t="s">
        <v>12103</v>
      </c>
      <c r="B2045" s="1" t="str">
        <f>_xlfn.TEXTBEFORE(Table3[[#This Row],[all fluxes from min_flux_sum]]," ",,,,"")</f>
        <v>PROWASTE-rt2190</v>
      </c>
      <c r="C2045" s="1">
        <f>_xlfn.NUMBERVALUE(IFERROR(_xlfn.TEXTAFTER(Table3[[#This Row],[all fluxes from min_flux_sum]]," ",-1,,,""),""))</f>
        <v>2.10588057E-10</v>
      </c>
    </row>
    <row r="2046" spans="1:3">
      <c r="A2046" s="1" t="s">
        <v>12104</v>
      </c>
      <c r="B2046" s="1" t="str">
        <f>_xlfn.TEXTBEFORE(Table3[[#This Row],[all fluxes from min_flux_sum]]," ",,,,"")</f>
        <v>PROWASTE-rt2202</v>
      </c>
      <c r="C2046" s="1">
        <f>_xlfn.NUMBERVALUE(IFERROR(_xlfn.TEXTAFTER(Table3[[#This Row],[all fluxes from min_flux_sum]]," ",-1,,,""),""))</f>
        <v>3.72150291E-10</v>
      </c>
    </row>
    <row r="2047" spans="1:3">
      <c r="A2047" s="1" t="s">
        <v>12105</v>
      </c>
      <c r="B2047" s="1" t="str">
        <f>_xlfn.TEXTBEFORE(Table3[[#This Row],[all fluxes from min_flux_sum]]," ",,,,"")</f>
        <v>PROWASTE-rt2204</v>
      </c>
      <c r="C2047" s="1">
        <f>_xlfn.NUMBERVALUE(IFERROR(_xlfn.TEXTAFTER(Table3[[#This Row],[all fluxes from min_flux_sum]]," ",-1,,,""),""))</f>
        <v>3.0117003999999998E-11</v>
      </c>
    </row>
    <row r="2048" spans="1:3">
      <c r="A2048" s="1" t="s">
        <v>12106</v>
      </c>
      <c r="B2048" s="1" t="str">
        <f>_xlfn.TEXTBEFORE(Table3[[#This Row],[all fluxes from min_flux_sum]]," ",,,,"")</f>
        <v>PROWASTE-rt2220</v>
      </c>
      <c r="C2048" s="1">
        <f>_xlfn.NUMBERVALUE(IFERROR(_xlfn.TEXTAFTER(Table3[[#This Row],[all fluxes from min_flux_sum]]," ",-1,,,""),""))</f>
        <v>1.45522763E-10</v>
      </c>
    </row>
    <row r="2049" spans="1:3">
      <c r="A2049" s="1" t="s">
        <v>12107</v>
      </c>
      <c r="B2049" s="1" t="str">
        <f>_xlfn.TEXTBEFORE(Table3[[#This Row],[all fluxes from min_flux_sum]]," ",,,,"")</f>
        <v>PROWASTE-rt2224</v>
      </c>
      <c r="C2049" s="1">
        <f>_xlfn.NUMBERVALUE(IFERROR(_xlfn.TEXTAFTER(Table3[[#This Row],[all fluxes from min_flux_sum]]," ",-1,,,""),""))</f>
        <v>2.9832078899999899E-10</v>
      </c>
    </row>
    <row r="2050" spans="1:3">
      <c r="A2050" s="1" t="s">
        <v>12108</v>
      </c>
      <c r="B2050" s="1" t="str">
        <f>_xlfn.TEXTBEFORE(Table3[[#This Row],[all fluxes from min_flux_sum]]," ",,,,"")</f>
        <v>PROWASTE-rt2234_c</v>
      </c>
      <c r="C2050" s="1">
        <f>_xlfn.NUMBERVALUE(IFERROR(_xlfn.TEXTAFTER(Table3[[#This Row],[all fluxes from min_flux_sum]]," ",-1,,,""),""))</f>
        <v>1.8029816769999999E-9</v>
      </c>
    </row>
    <row r="2051" spans="1:3">
      <c r="A2051" s="1" t="s">
        <v>12109</v>
      </c>
      <c r="B2051" s="1" t="str">
        <f>_xlfn.TEXTBEFORE(Table3[[#This Row],[all fluxes from min_flux_sum]]," ",,,,"")</f>
        <v>PROWASTE-rt2234_m</v>
      </c>
      <c r="C2051" s="1">
        <f>_xlfn.NUMBERVALUE(IFERROR(_xlfn.TEXTAFTER(Table3[[#This Row],[all fluxes from min_flux_sum]]," ",-1,,,""),""))</f>
        <v>1.8029816769999999E-9</v>
      </c>
    </row>
    <row r="2052" spans="1:3">
      <c r="A2052" s="1" t="s">
        <v>12110</v>
      </c>
      <c r="B2052" s="1" t="str">
        <f>_xlfn.TEXTBEFORE(Table3[[#This Row],[all fluxes from min_flux_sum]]," ",,,,"")</f>
        <v>PROWASTE-rt2239</v>
      </c>
      <c r="C2052" s="1">
        <f>_xlfn.NUMBERVALUE(IFERROR(_xlfn.TEXTAFTER(Table3[[#This Row],[all fluxes from min_flux_sum]]," ",-1,,,""),""))</f>
        <v>2.2007092699999999E-10</v>
      </c>
    </row>
    <row r="2053" spans="1:3">
      <c r="A2053" s="1" t="s">
        <v>12111</v>
      </c>
      <c r="B2053" s="1" t="str">
        <f>_xlfn.TEXTBEFORE(Table3[[#This Row],[all fluxes from min_flux_sum]]," ",,,,"")</f>
        <v>PROWASTE-rt2245</v>
      </c>
      <c r="C2053" s="1">
        <f>_xlfn.NUMBERVALUE(IFERROR(_xlfn.TEXTAFTER(Table3[[#This Row],[all fluxes from min_flux_sum]]," ",-1,,,""),""))</f>
        <v>3.2999528536E-8</v>
      </c>
    </row>
    <row r="2054" spans="1:3">
      <c r="A2054" s="1" t="s">
        <v>12112</v>
      </c>
      <c r="B2054" s="1" t="str">
        <f>_xlfn.TEXTBEFORE(Table3[[#This Row],[all fluxes from min_flux_sum]]," ",,,,"")</f>
        <v>PROWASTE-rt2246</v>
      </c>
      <c r="C2054" s="1">
        <f>_xlfn.NUMBERVALUE(IFERROR(_xlfn.TEXTAFTER(Table3[[#This Row],[all fluxes from min_flux_sum]]," ",-1,,,""),""))</f>
        <v>1.2340662531999999E-8</v>
      </c>
    </row>
    <row r="2055" spans="1:3">
      <c r="A2055" s="1" t="s">
        <v>12113</v>
      </c>
      <c r="B2055" s="1" t="str">
        <f>_xlfn.TEXTBEFORE(Table3[[#This Row],[all fluxes from min_flux_sum]]," ",,,,"")</f>
        <v>PROWASTE-rt2265</v>
      </c>
      <c r="C2055" s="1">
        <f>_xlfn.NUMBERVALUE(IFERROR(_xlfn.TEXTAFTER(Table3[[#This Row],[all fluxes from min_flux_sum]]," ",-1,,,""),""))</f>
        <v>2.14852923E-10</v>
      </c>
    </row>
    <row r="2056" spans="1:3">
      <c r="A2056" s="1" t="s">
        <v>12114</v>
      </c>
      <c r="B2056" s="1" t="str">
        <f>_xlfn.TEXTBEFORE(Table3[[#This Row],[all fluxes from min_flux_sum]]," ",,,,"")</f>
        <v>PROWASTE-rt2267</v>
      </c>
      <c r="C2056" s="1">
        <f>_xlfn.NUMBERVALUE(IFERROR(_xlfn.TEXTAFTER(Table3[[#This Row],[all fluxes from min_flux_sum]]," ",-1,,,""),""))</f>
        <v>1.587988326E-9</v>
      </c>
    </row>
    <row r="2057" spans="1:3">
      <c r="A2057" s="1" t="s">
        <v>12115</v>
      </c>
      <c r="B2057" s="1" t="str">
        <f>_xlfn.TEXTBEFORE(Table3[[#This Row],[all fluxes from min_flux_sum]]," ",,,,"")</f>
        <v>PROWASTE-rt2279</v>
      </c>
      <c r="C2057" s="1">
        <f>_xlfn.NUMBERVALUE(IFERROR(_xlfn.TEXTAFTER(Table3[[#This Row],[all fluxes from min_flux_sum]]," ",-1,,,""),""))</f>
        <v>3.9213474500000001E-10</v>
      </c>
    </row>
    <row r="2058" spans="1:3">
      <c r="A2058" s="1" t="s">
        <v>12116</v>
      </c>
      <c r="B2058" s="1" t="str">
        <f>_xlfn.TEXTBEFORE(Table3[[#This Row],[all fluxes from min_flux_sum]]," ",,,,"")</f>
        <v>PROWASTE-rt2297_l</v>
      </c>
      <c r="C2058" s="1">
        <f>_xlfn.NUMBERVALUE(IFERROR(_xlfn.TEXTAFTER(Table3[[#This Row],[all fluxes from min_flux_sum]]," ",-1,,,""),""))</f>
        <v>8.5704780000000005E-12</v>
      </c>
    </row>
    <row r="2059" spans="1:3">
      <c r="A2059" s="1" t="s">
        <v>12117</v>
      </c>
      <c r="B2059" s="1" t="str">
        <f>_xlfn.TEXTBEFORE(Table3[[#This Row],[all fluxes from min_flux_sum]]," ",,,,"")</f>
        <v>PROWASTE-rt2297_rm</v>
      </c>
      <c r="C2059" s="1">
        <f>_xlfn.NUMBERVALUE(IFERROR(_xlfn.TEXTAFTER(Table3[[#This Row],[all fluxes from min_flux_sum]]," ",-1,,,""),""))</f>
        <v>8.5704780000000005E-12</v>
      </c>
    </row>
    <row r="2060" spans="1:3">
      <c r="A2060" s="1" t="s">
        <v>12118</v>
      </c>
      <c r="B2060" s="1" t="str">
        <f>_xlfn.TEXTBEFORE(Table3[[#This Row],[all fluxes from min_flux_sum]]," ",,,,"")</f>
        <v>PROWASTE-rt2305</v>
      </c>
      <c r="C2060" s="1">
        <f>_xlfn.NUMBERVALUE(IFERROR(_xlfn.TEXTAFTER(Table3[[#This Row],[all fluxes from min_flux_sum]]," ",-1,,,""),""))</f>
        <v>2.52402903E-9</v>
      </c>
    </row>
    <row r="2061" spans="1:3">
      <c r="A2061" s="1" t="s">
        <v>12119</v>
      </c>
      <c r="B2061" s="1" t="str">
        <f>_xlfn.TEXTBEFORE(Table3[[#This Row],[all fluxes from min_flux_sum]]," ",,,,"")</f>
        <v>PROWASTE-rt2306</v>
      </c>
      <c r="C2061" s="1">
        <f>_xlfn.NUMBERVALUE(IFERROR(_xlfn.TEXTAFTER(Table3[[#This Row],[all fluxes from min_flux_sum]]," ",-1,,,""),""))</f>
        <v>5.8849430660000002E-9</v>
      </c>
    </row>
    <row r="2062" spans="1:3">
      <c r="A2062" s="1" t="s">
        <v>12120</v>
      </c>
      <c r="B2062" s="1" t="str">
        <f>_xlfn.TEXTBEFORE(Table3[[#This Row],[all fluxes from min_flux_sum]]," ",,,,"")</f>
        <v>PROWASTE-rt2309</v>
      </c>
      <c r="C2062" s="1">
        <f>_xlfn.NUMBERVALUE(IFERROR(_xlfn.TEXTAFTER(Table3[[#This Row],[all fluxes from min_flux_sum]]," ",-1,,,""),""))</f>
        <v>3.7737909799999998E-10</v>
      </c>
    </row>
    <row r="2063" spans="1:3">
      <c r="A2063" s="1" t="s">
        <v>12121</v>
      </c>
      <c r="B2063" s="1" t="str">
        <f>_xlfn.TEXTBEFORE(Table3[[#This Row],[all fluxes from min_flux_sum]]," ",,,,"")</f>
        <v>PROWASTE-rt2312</v>
      </c>
      <c r="C2063" s="1">
        <f>_xlfn.NUMBERVALUE(IFERROR(_xlfn.TEXTAFTER(Table3[[#This Row],[all fluxes from min_flux_sum]]," ",-1,,,""),""))</f>
        <v>1.4305660599999999E-10</v>
      </c>
    </row>
    <row r="2064" spans="1:3">
      <c r="A2064" s="1" t="s">
        <v>12122</v>
      </c>
      <c r="B2064" s="1" t="str">
        <f>_xlfn.TEXTBEFORE(Table3[[#This Row],[all fluxes from min_flux_sum]]," ",,,,"")</f>
        <v>PROWASTE-rt2317</v>
      </c>
      <c r="C2064" s="1">
        <f>_xlfn.NUMBERVALUE(IFERROR(_xlfn.TEXTAFTER(Table3[[#This Row],[all fluxes from min_flux_sum]]," ",-1,,,""),""))</f>
        <v>7.3593966999999998E-9</v>
      </c>
    </row>
    <row r="2065" spans="1:3">
      <c r="A2065" s="1" t="s">
        <v>12123</v>
      </c>
      <c r="B2065" s="1" t="str">
        <f>_xlfn.TEXTBEFORE(Table3[[#This Row],[all fluxes from min_flux_sum]]," ",,,,"")</f>
        <v>PROWASTE-rt2336</v>
      </c>
      <c r="C2065" s="1">
        <f>_xlfn.NUMBERVALUE(IFERROR(_xlfn.TEXTAFTER(Table3[[#This Row],[all fluxes from min_flux_sum]]," ",-1,,,""),""))</f>
        <v>1.92924461E-10</v>
      </c>
    </row>
    <row r="2066" spans="1:3">
      <c r="A2066" s="1" t="s">
        <v>12124</v>
      </c>
      <c r="B2066" s="1" t="str">
        <f>_xlfn.TEXTBEFORE(Table3[[#This Row],[all fluxes from min_flux_sum]]," ",,,,"")</f>
        <v>PROWASTE-rt2348</v>
      </c>
      <c r="C2066" s="1">
        <f>_xlfn.NUMBERVALUE(IFERROR(_xlfn.TEXTAFTER(Table3[[#This Row],[all fluxes from min_flux_sum]]," ",-1,,,""),""))</f>
        <v>2.6028983459999999E-9</v>
      </c>
    </row>
    <row r="2067" spans="1:3">
      <c r="A2067" s="1" t="s">
        <v>12125</v>
      </c>
      <c r="B2067" s="1" t="str">
        <f>_xlfn.TEXTBEFORE(Table3[[#This Row],[all fluxes from min_flux_sum]]," ",,,,"")</f>
        <v>PROWASTE-rt2354</v>
      </c>
      <c r="C2067" s="1">
        <f>_xlfn.NUMBERVALUE(IFERROR(_xlfn.TEXTAFTER(Table3[[#This Row],[all fluxes from min_flux_sum]]," ",-1,,,""),""))</f>
        <v>3.4642633999999998E-11</v>
      </c>
    </row>
    <row r="2068" spans="1:3">
      <c r="A2068" s="1" t="s">
        <v>12126</v>
      </c>
      <c r="B2068" s="1" t="str">
        <f>_xlfn.TEXTBEFORE(Table3[[#This Row],[all fluxes from min_flux_sum]]," ",,,,"")</f>
        <v>PROWASTE-rt2385</v>
      </c>
      <c r="C2068" s="1">
        <f>_xlfn.NUMBERVALUE(IFERROR(_xlfn.TEXTAFTER(Table3[[#This Row],[all fluxes from min_flux_sum]]," ",-1,,,""),""))</f>
        <v>1.6486812279999999E-9</v>
      </c>
    </row>
    <row r="2069" spans="1:3">
      <c r="A2069" s="1" t="s">
        <v>12127</v>
      </c>
      <c r="B2069" s="1" t="str">
        <f>_xlfn.TEXTBEFORE(Table3[[#This Row],[all fluxes from min_flux_sum]]," ",,,,"")</f>
        <v>PROWASTE-rt2393</v>
      </c>
      <c r="C2069" s="1">
        <f>_xlfn.NUMBERVALUE(IFERROR(_xlfn.TEXTAFTER(Table3[[#This Row],[all fluxes from min_flux_sum]]," ",-1,,,""),""))</f>
        <v>1.1385673E-11</v>
      </c>
    </row>
    <row r="2070" spans="1:3">
      <c r="A2070" s="1" t="s">
        <v>12128</v>
      </c>
      <c r="B2070" s="1" t="str">
        <f>_xlfn.TEXTBEFORE(Table3[[#This Row],[all fluxes from min_flux_sum]]," ",,,,"")</f>
        <v>PROWASTE-rt2416</v>
      </c>
      <c r="C2070" s="1">
        <f>_xlfn.NUMBERVALUE(IFERROR(_xlfn.TEXTAFTER(Table3[[#This Row],[all fluxes from min_flux_sum]]," ",-1,,,""),""))</f>
        <v>1.83835569E-10</v>
      </c>
    </row>
    <row r="2071" spans="1:3">
      <c r="A2071" s="1" t="s">
        <v>12129</v>
      </c>
      <c r="B2071" s="1" t="str">
        <f>_xlfn.TEXTBEFORE(Table3[[#This Row],[all fluxes from min_flux_sum]]," ",,,,"")</f>
        <v>PROWASTE-rt2434_m</v>
      </c>
      <c r="C2071" s="1">
        <f>_xlfn.NUMBERVALUE(IFERROR(_xlfn.TEXTAFTER(Table3[[#This Row],[all fluxes from min_flux_sum]]," ",-1,,,""),""))</f>
        <v>3.8635258999999899E-10</v>
      </c>
    </row>
    <row r="2072" spans="1:3">
      <c r="A2072" s="1" t="s">
        <v>12130</v>
      </c>
      <c r="B2072" s="1" t="str">
        <f>_xlfn.TEXTBEFORE(Table3[[#This Row],[all fluxes from min_flux_sum]]," ",,,,"")</f>
        <v>PROWASTE-rt2434_v</v>
      </c>
      <c r="C2072" s="1">
        <f>_xlfn.NUMBERVALUE(IFERROR(_xlfn.TEXTAFTER(Table3[[#This Row],[all fluxes from min_flux_sum]]," ",-1,,,""),""))</f>
        <v>3.8635258999999899E-10</v>
      </c>
    </row>
    <row r="2073" spans="1:3">
      <c r="A2073" s="1" t="s">
        <v>12131</v>
      </c>
      <c r="B2073" s="1" t="str">
        <f>_xlfn.TEXTBEFORE(Table3[[#This Row],[all fluxes from min_flux_sum]]," ",,,,"")</f>
        <v>PROWASTE-rt2443</v>
      </c>
      <c r="C2073" s="1">
        <f>_xlfn.NUMBERVALUE(IFERROR(_xlfn.TEXTAFTER(Table3[[#This Row],[all fluxes from min_flux_sum]]," ",-1,,,""),""))</f>
        <v>1.0490386443000001E-8</v>
      </c>
    </row>
    <row r="2074" spans="1:3">
      <c r="A2074" s="1" t="s">
        <v>12132</v>
      </c>
      <c r="B2074" s="1" t="str">
        <f>_xlfn.TEXTBEFORE(Table3[[#This Row],[all fluxes from min_flux_sum]]," ",,,,"")</f>
        <v>PROWASTE-rt2444</v>
      </c>
      <c r="C2074" s="1">
        <f>_xlfn.NUMBERVALUE(IFERROR(_xlfn.TEXTAFTER(Table3[[#This Row],[all fluxes from min_flux_sum]]," ",-1,,,""),""))</f>
        <v>3.0690825099999998E-10</v>
      </c>
    </row>
    <row r="2075" spans="1:3">
      <c r="A2075" s="1" t="s">
        <v>12133</v>
      </c>
      <c r="B2075" s="1" t="str">
        <f>_xlfn.TEXTBEFORE(Table3[[#This Row],[all fluxes from min_flux_sum]]," ",,,,"")</f>
        <v>PROWASTE-rt2473</v>
      </c>
      <c r="C2075" s="1">
        <f>_xlfn.NUMBERVALUE(IFERROR(_xlfn.TEXTAFTER(Table3[[#This Row],[all fluxes from min_flux_sum]]," ",-1,,,""),""))</f>
        <v>1.053288036E-9</v>
      </c>
    </row>
    <row r="2076" spans="1:3">
      <c r="A2076" s="1" t="s">
        <v>12134</v>
      </c>
      <c r="B2076" s="1" t="str">
        <f>_xlfn.TEXTBEFORE(Table3[[#This Row],[all fluxes from min_flux_sum]]," ",,,,"")</f>
        <v>PROWASTE-rt2477</v>
      </c>
      <c r="C2076" s="1">
        <f>_xlfn.NUMBERVALUE(IFERROR(_xlfn.TEXTAFTER(Table3[[#This Row],[all fluxes from min_flux_sum]]," ",-1,,,""),""))</f>
        <v>8.0004610400000002E-10</v>
      </c>
    </row>
    <row r="2077" spans="1:3">
      <c r="A2077" s="1" t="s">
        <v>12135</v>
      </c>
      <c r="B2077" s="1" t="str">
        <f>_xlfn.TEXTBEFORE(Table3[[#This Row],[all fluxes from min_flux_sum]]," ",,,,"")</f>
        <v>PROWASTE-rt2501</v>
      </c>
      <c r="C2077" s="1">
        <f>_xlfn.NUMBERVALUE(IFERROR(_xlfn.TEXTAFTER(Table3[[#This Row],[all fluxes from min_flux_sum]]," ",-1,,,""),""))</f>
        <v>1.2190979899999999E-10</v>
      </c>
    </row>
    <row r="2078" spans="1:3">
      <c r="A2078" s="1" t="s">
        <v>12136</v>
      </c>
      <c r="B2078" s="1" t="str">
        <f>_xlfn.TEXTBEFORE(Table3[[#This Row],[all fluxes from min_flux_sum]]," ",,,,"")</f>
        <v>PROWASTE-rt2517_c</v>
      </c>
      <c r="C2078" s="1">
        <f>_xlfn.NUMBERVALUE(IFERROR(_xlfn.TEXTAFTER(Table3[[#This Row],[all fluxes from min_flux_sum]]," ",-1,,,""),""))</f>
        <v>4.4209242999999998E-11</v>
      </c>
    </row>
    <row r="2079" spans="1:3">
      <c r="A2079" s="1" t="s">
        <v>12137</v>
      </c>
      <c r="B2079" s="1" t="str">
        <f>_xlfn.TEXTBEFORE(Table3[[#This Row],[all fluxes from min_flux_sum]]," ",,,,"")</f>
        <v>PROWASTE-rt2517_v</v>
      </c>
      <c r="C2079" s="1">
        <f>_xlfn.NUMBERVALUE(IFERROR(_xlfn.TEXTAFTER(Table3[[#This Row],[all fluxes from min_flux_sum]]," ",-1,,,""),""))</f>
        <v>4.4209242999999998E-11</v>
      </c>
    </row>
    <row r="2080" spans="1:3">
      <c r="A2080" s="1" t="s">
        <v>12138</v>
      </c>
      <c r="B2080" s="1" t="str">
        <f>_xlfn.TEXTBEFORE(Table3[[#This Row],[all fluxes from min_flux_sum]]," ",,,,"")</f>
        <v>PROWASTE-rt2532</v>
      </c>
      <c r="C2080" s="1">
        <f>_xlfn.NUMBERVALUE(IFERROR(_xlfn.TEXTAFTER(Table3[[#This Row],[all fluxes from min_flux_sum]]," ",-1,,,""),""))</f>
        <v>1.2820016E-10</v>
      </c>
    </row>
    <row r="2081" spans="1:3">
      <c r="A2081" s="1" t="s">
        <v>12139</v>
      </c>
      <c r="B2081" s="1" t="str">
        <f>_xlfn.TEXTBEFORE(Table3[[#This Row],[all fluxes from min_flux_sum]]," ",,,,"")</f>
        <v>PROWASTE-rt2544</v>
      </c>
      <c r="C2081" s="1">
        <f>_xlfn.NUMBERVALUE(IFERROR(_xlfn.TEXTAFTER(Table3[[#This Row],[all fluxes from min_flux_sum]]," ",-1,,,""),""))</f>
        <v>2.2429984199999999E-10</v>
      </c>
    </row>
    <row r="2082" spans="1:3">
      <c r="A2082" s="1" t="s">
        <v>12140</v>
      </c>
      <c r="B2082" s="1" t="str">
        <f>_xlfn.TEXTBEFORE(Table3[[#This Row],[all fluxes from min_flux_sum]]," ",,,,"")</f>
        <v>PROWASTE-rt2566</v>
      </c>
      <c r="C2082" s="1">
        <f>_xlfn.NUMBERVALUE(IFERROR(_xlfn.TEXTAFTER(Table3[[#This Row],[all fluxes from min_flux_sum]]," ",-1,,,""),""))</f>
        <v>1.8244644999999999E-11</v>
      </c>
    </row>
    <row r="2083" spans="1:3">
      <c r="A2083" s="1" t="s">
        <v>12141</v>
      </c>
      <c r="B2083" s="1" t="str">
        <f>_xlfn.TEXTBEFORE(Table3[[#This Row],[all fluxes from min_flux_sum]]," ",,,,"")</f>
        <v>PROWASTE-rt2569</v>
      </c>
      <c r="C2083" s="1">
        <f>_xlfn.NUMBERVALUE(IFERROR(_xlfn.TEXTAFTER(Table3[[#This Row],[all fluxes from min_flux_sum]]," ",-1,,,""),""))</f>
        <v>1.4486246370000001E-9</v>
      </c>
    </row>
    <row r="2084" spans="1:3">
      <c r="A2084" s="1" t="s">
        <v>12142</v>
      </c>
      <c r="B2084" s="1" t="str">
        <f>_xlfn.TEXTBEFORE(Table3[[#This Row],[all fluxes from min_flux_sum]]," ",,,,"")</f>
        <v>PROWASTE-rt2573</v>
      </c>
      <c r="C2084" s="1">
        <f>_xlfn.NUMBERVALUE(IFERROR(_xlfn.TEXTAFTER(Table3[[#This Row],[all fluxes from min_flux_sum]]," ",-1,,,""),""))</f>
        <v>7.8224706999999999E-11</v>
      </c>
    </row>
    <row r="2085" spans="1:3">
      <c r="A2085" s="1" t="s">
        <v>12143</v>
      </c>
      <c r="B2085" s="1" t="str">
        <f>_xlfn.TEXTBEFORE(Table3[[#This Row],[all fluxes from min_flux_sum]]," ",,,,"")</f>
        <v>PROWASTE-rt2574</v>
      </c>
      <c r="C2085" s="1">
        <f>_xlfn.NUMBERVALUE(IFERROR(_xlfn.TEXTAFTER(Table3[[#This Row],[all fluxes from min_flux_sum]]," ",-1,,,""),""))</f>
        <v>9.2725329999999895E-12</v>
      </c>
    </row>
    <row r="2086" spans="1:3">
      <c r="A2086" s="1" t="s">
        <v>12144</v>
      </c>
      <c r="B2086" s="1" t="str">
        <f>_xlfn.TEXTBEFORE(Table3[[#This Row],[all fluxes from min_flux_sum]]," ",,,,"")</f>
        <v>PROWASTE-rt2577</v>
      </c>
      <c r="C2086" s="1">
        <f>_xlfn.NUMBERVALUE(IFERROR(_xlfn.TEXTAFTER(Table3[[#This Row],[all fluxes from min_flux_sum]]," ",-1,,,""),""))</f>
        <v>1.31332923999999E-10</v>
      </c>
    </row>
    <row r="2087" spans="1:3">
      <c r="A2087" s="1" t="s">
        <v>12145</v>
      </c>
      <c r="B2087" s="1" t="str">
        <f>_xlfn.TEXTBEFORE(Table3[[#This Row],[all fluxes from min_flux_sum]]," ",,,,"")</f>
        <v>PROWASTE-rt2578</v>
      </c>
      <c r="C2087" s="1">
        <f>_xlfn.NUMBERVALUE(IFERROR(_xlfn.TEXTAFTER(Table3[[#This Row],[all fluxes from min_flux_sum]]," ",-1,,,""),""))</f>
        <v>5.3019270999999897E-11</v>
      </c>
    </row>
    <row r="2088" spans="1:3">
      <c r="A2088" s="1" t="s">
        <v>12146</v>
      </c>
      <c r="B2088" s="1" t="str">
        <f>_xlfn.TEXTBEFORE(Table3[[#This Row],[all fluxes from min_flux_sum]]," ",,,,"")</f>
        <v>PROWASTE-rt2593</v>
      </c>
      <c r="C2088" s="1">
        <f>_xlfn.NUMBERVALUE(IFERROR(_xlfn.TEXTAFTER(Table3[[#This Row],[all fluxes from min_flux_sum]]," ",-1,,,""),""))</f>
        <v>3.25855687E-10</v>
      </c>
    </row>
    <row r="2089" spans="1:3">
      <c r="A2089" s="1" t="s">
        <v>12147</v>
      </c>
      <c r="B2089" s="1" t="str">
        <f>_xlfn.TEXTBEFORE(Table3[[#This Row],[all fluxes from min_flux_sum]]," ",,,,"")</f>
        <v>PROWASTE-rt2613</v>
      </c>
      <c r="C2089" s="1">
        <f>_xlfn.NUMBERVALUE(IFERROR(_xlfn.TEXTAFTER(Table3[[#This Row],[all fluxes from min_flux_sum]]," ",-1,,,""),""))</f>
        <v>1.376917922E-9</v>
      </c>
    </row>
    <row r="2090" spans="1:3">
      <c r="A2090" s="1" t="s">
        <v>12148</v>
      </c>
      <c r="B2090" s="1" t="str">
        <f>_xlfn.TEXTBEFORE(Table3[[#This Row],[all fluxes from min_flux_sum]]," ",,,,"")</f>
        <v>PROWASTE-rt2621</v>
      </c>
      <c r="C2090" s="1">
        <f>_xlfn.NUMBERVALUE(IFERROR(_xlfn.TEXTAFTER(Table3[[#This Row],[all fluxes from min_flux_sum]]," ",-1,,,""),""))</f>
        <v>3.8622230180000003E-9</v>
      </c>
    </row>
    <row r="2091" spans="1:3">
      <c r="A2091" s="1" t="s">
        <v>12149</v>
      </c>
      <c r="B2091" s="1" t="str">
        <f>_xlfn.TEXTBEFORE(Table3[[#This Row],[all fluxes from min_flux_sum]]," ",,,,"")</f>
        <v>PROWASTE-rt2643_c</v>
      </c>
      <c r="C2091" s="1">
        <f>_xlfn.NUMBERVALUE(IFERROR(_xlfn.TEXTAFTER(Table3[[#This Row],[all fluxes from min_flux_sum]]," ",-1,,,""),""))</f>
        <v>2.7088237900000001E-10</v>
      </c>
    </row>
    <row r="2092" spans="1:3">
      <c r="A2092" s="1" t="s">
        <v>12150</v>
      </c>
      <c r="B2092" s="1" t="str">
        <f>_xlfn.TEXTBEFORE(Table3[[#This Row],[all fluxes from min_flux_sum]]," ",,,,"")</f>
        <v>PROWASTE-rt2643_n</v>
      </c>
      <c r="C2092" s="1">
        <f>_xlfn.NUMBERVALUE(IFERROR(_xlfn.TEXTAFTER(Table3[[#This Row],[all fluxes from min_flux_sum]]," ",-1,,,""),""))</f>
        <v>2.7088237900000001E-10</v>
      </c>
    </row>
    <row r="2093" spans="1:3">
      <c r="A2093" s="1" t="s">
        <v>12151</v>
      </c>
      <c r="B2093" s="1" t="str">
        <f>_xlfn.TEXTBEFORE(Table3[[#This Row],[all fluxes from min_flux_sum]]," ",,,,"")</f>
        <v>PROWASTE-rt2649_e</v>
      </c>
      <c r="C2093" s="1">
        <f>_xlfn.NUMBERVALUE(IFERROR(_xlfn.TEXTAFTER(Table3[[#This Row],[all fluxes from min_flux_sum]]," ",-1,,,""),""))</f>
        <v>9.8219900000000002E-13</v>
      </c>
    </row>
    <row r="2094" spans="1:3">
      <c r="A2094" s="1" t="s">
        <v>12152</v>
      </c>
      <c r="B2094" s="1" t="str">
        <f>_xlfn.TEXTBEFORE(Table3[[#This Row],[all fluxes from min_flux_sum]]," ",,,,"")</f>
        <v>PROWASTE-rt2649_v</v>
      </c>
      <c r="C2094" s="1">
        <f>_xlfn.NUMBERVALUE(IFERROR(_xlfn.TEXTAFTER(Table3[[#This Row],[all fluxes from min_flux_sum]]," ",-1,,,""),""))</f>
        <v>9.8219900000000002E-13</v>
      </c>
    </row>
    <row r="2095" spans="1:3">
      <c r="A2095" s="1" t="s">
        <v>12153</v>
      </c>
      <c r="B2095" s="1" t="str">
        <f>_xlfn.TEXTBEFORE(Table3[[#This Row],[all fluxes from min_flux_sum]]," ",,,,"")</f>
        <v>PROWASTE-rt2654</v>
      </c>
      <c r="C2095" s="1">
        <f>_xlfn.NUMBERVALUE(IFERROR(_xlfn.TEXTAFTER(Table3[[#This Row],[all fluxes from min_flux_sum]]," ",-1,,,""),""))</f>
        <v>1.61279269E-10</v>
      </c>
    </row>
    <row r="2096" spans="1:3">
      <c r="A2096" s="1" t="s">
        <v>12154</v>
      </c>
      <c r="B2096" s="1" t="str">
        <f>_xlfn.TEXTBEFORE(Table3[[#This Row],[all fluxes from min_flux_sum]]," ",,,,"")</f>
        <v>PROWASTE-rt2657</v>
      </c>
      <c r="C2096" s="1">
        <f>_xlfn.NUMBERVALUE(IFERROR(_xlfn.TEXTAFTER(Table3[[#This Row],[all fluxes from min_flux_sum]]," ",-1,,,""),""))</f>
        <v>7.72705179E-10</v>
      </c>
    </row>
    <row r="2097" spans="1:3">
      <c r="A2097" s="1" t="s">
        <v>12155</v>
      </c>
      <c r="B2097" s="1" t="str">
        <f>_xlfn.TEXTBEFORE(Table3[[#This Row],[all fluxes from min_flux_sum]]," ",,,,"")</f>
        <v>PROWASTE-rt2671</v>
      </c>
      <c r="C2097" s="1">
        <f>_xlfn.NUMBERVALUE(IFERROR(_xlfn.TEXTAFTER(Table3[[#This Row],[all fluxes from min_flux_sum]]," ",-1,,,""),""))</f>
        <v>4.8805187699999995E-10</v>
      </c>
    </row>
    <row r="2098" spans="1:3">
      <c r="A2098" s="1" t="s">
        <v>12156</v>
      </c>
      <c r="B2098" s="1" t="str">
        <f>_xlfn.TEXTBEFORE(Table3[[#This Row],[all fluxes from min_flux_sum]]," ",,,,"")</f>
        <v>PROWASTE-rt2682</v>
      </c>
      <c r="C2098" s="1">
        <f>_xlfn.NUMBERVALUE(IFERROR(_xlfn.TEXTAFTER(Table3[[#This Row],[all fluxes from min_flux_sum]]," ",-1,,,""),""))</f>
        <v>1.40497493E-10</v>
      </c>
    </row>
    <row r="2099" spans="1:3">
      <c r="A2099" s="1" t="s">
        <v>12157</v>
      </c>
      <c r="B2099" s="1" t="str">
        <f>_xlfn.TEXTBEFORE(Table3[[#This Row],[all fluxes from min_flux_sum]]," ",,,,"")</f>
        <v>PROWASTE-rt2684</v>
      </c>
      <c r="C2099" s="1">
        <f>_xlfn.NUMBERVALUE(IFERROR(_xlfn.TEXTAFTER(Table3[[#This Row],[all fluxes from min_flux_sum]]," ",-1,,,""),""))</f>
        <v>3.7735320899999998E-10</v>
      </c>
    </row>
    <row r="2100" spans="1:3">
      <c r="A2100" s="1" t="s">
        <v>12158</v>
      </c>
      <c r="B2100" s="1" t="str">
        <f>_xlfn.TEXTBEFORE(Table3[[#This Row],[all fluxes from min_flux_sum]]," ",,,,"")</f>
        <v>PROWASTE-rt2696</v>
      </c>
      <c r="C2100" s="1">
        <f>_xlfn.NUMBERVALUE(IFERROR(_xlfn.TEXTAFTER(Table3[[#This Row],[all fluxes from min_flux_sum]]," ",-1,,,""),""))</f>
        <v>1.558465954E-9</v>
      </c>
    </row>
    <row r="2101" spans="1:3">
      <c r="A2101" s="1" t="s">
        <v>12159</v>
      </c>
      <c r="B2101" s="1" t="str">
        <f>_xlfn.TEXTBEFORE(Table3[[#This Row],[all fluxes from min_flux_sum]]," ",,,,"")</f>
        <v>PROWASTE-rt2707</v>
      </c>
      <c r="C2101" s="1">
        <f>_xlfn.NUMBERVALUE(IFERROR(_xlfn.TEXTAFTER(Table3[[#This Row],[all fluxes from min_flux_sum]]," ",-1,,,""),""))</f>
        <v>1.6774918229999899E-9</v>
      </c>
    </row>
    <row r="2102" spans="1:3">
      <c r="A2102" s="1" t="s">
        <v>12160</v>
      </c>
      <c r="B2102" s="1" t="str">
        <f>_xlfn.TEXTBEFORE(Table3[[#This Row],[all fluxes from min_flux_sum]]," ",,,,"")</f>
        <v>PROWASTE-rt2726</v>
      </c>
      <c r="C2102" s="1">
        <f>_xlfn.NUMBERVALUE(IFERROR(_xlfn.TEXTAFTER(Table3[[#This Row],[all fluxes from min_flux_sum]]," ",-1,,,""),""))</f>
        <v>1.5380206999999999E-11</v>
      </c>
    </row>
    <row r="2103" spans="1:3">
      <c r="A2103" s="1" t="s">
        <v>12161</v>
      </c>
      <c r="B2103" s="1" t="str">
        <f>_xlfn.TEXTBEFORE(Table3[[#This Row],[all fluxes from min_flux_sum]]," ",,,,"")</f>
        <v>PROWASTE-rt2746</v>
      </c>
      <c r="C2103" s="1">
        <f>_xlfn.NUMBERVALUE(IFERROR(_xlfn.TEXTAFTER(Table3[[#This Row],[all fluxes from min_flux_sum]]," ",-1,,,""),""))</f>
        <v>3.5344478999999998E-11</v>
      </c>
    </row>
    <row r="2104" spans="1:3">
      <c r="A2104" s="1" t="s">
        <v>12162</v>
      </c>
      <c r="B2104" s="1" t="str">
        <f>_xlfn.TEXTBEFORE(Table3[[#This Row],[all fluxes from min_flux_sum]]," ",,,,"")</f>
        <v>PROWASTE-rt2749</v>
      </c>
      <c r="C2104" s="1">
        <f>_xlfn.NUMBERVALUE(IFERROR(_xlfn.TEXTAFTER(Table3[[#This Row],[all fluxes from min_flux_sum]]," ",-1,,,""),""))</f>
        <v>2.6569859700000001E-10</v>
      </c>
    </row>
    <row r="2105" spans="1:3">
      <c r="A2105" s="1" t="s">
        <v>12163</v>
      </c>
      <c r="B2105" s="1" t="str">
        <f>_xlfn.TEXTBEFORE(Table3[[#This Row],[all fluxes from min_flux_sum]]," ",,,,"")</f>
        <v>PROWASTE-rt2756_c</v>
      </c>
      <c r="C2105" s="1">
        <f>_xlfn.NUMBERVALUE(IFERROR(_xlfn.TEXTAFTER(Table3[[#This Row],[all fluxes from min_flux_sum]]," ",-1,,,""),""))</f>
        <v>2.2369978399999999E-10</v>
      </c>
    </row>
    <row r="2106" spans="1:3">
      <c r="A2106" s="1" t="s">
        <v>12164</v>
      </c>
      <c r="B2106" s="1" t="str">
        <f>_xlfn.TEXTBEFORE(Table3[[#This Row],[all fluxes from min_flux_sum]]," ",,,,"")</f>
        <v>PROWASTE-rt2756_m</v>
      </c>
      <c r="C2106" s="1">
        <f>_xlfn.NUMBERVALUE(IFERROR(_xlfn.TEXTAFTER(Table3[[#This Row],[all fluxes from min_flux_sum]]," ",-1,,,""),""))</f>
        <v>2.2369978399999999E-10</v>
      </c>
    </row>
    <row r="2107" spans="1:3">
      <c r="A2107" s="1" t="s">
        <v>12165</v>
      </c>
      <c r="B2107" s="1" t="str">
        <f>_xlfn.TEXTBEFORE(Table3[[#This Row],[all fluxes from min_flux_sum]]," ",,,,"")</f>
        <v>PROWASTE-rt2761</v>
      </c>
      <c r="C2107" s="1">
        <f>_xlfn.NUMBERVALUE(IFERROR(_xlfn.TEXTAFTER(Table3[[#This Row],[all fluxes from min_flux_sum]]," ",-1,,,""),""))</f>
        <v>9.6720596739999892E-9</v>
      </c>
    </row>
    <row r="2108" spans="1:3">
      <c r="A2108" s="1" t="s">
        <v>12166</v>
      </c>
      <c r="B2108" s="1" t="str">
        <f>_xlfn.TEXTBEFORE(Table3[[#This Row],[all fluxes from min_flux_sum]]," ",,,,"")</f>
        <v>PROWASTE-rt2768</v>
      </c>
      <c r="C2108" s="1">
        <f>_xlfn.NUMBERVALUE(IFERROR(_xlfn.TEXTAFTER(Table3[[#This Row],[all fluxes from min_flux_sum]]," ",-1,,,""),""))</f>
        <v>1.4991024999999999E-11</v>
      </c>
    </row>
    <row r="2109" spans="1:3">
      <c r="A2109" s="1" t="s">
        <v>12167</v>
      </c>
      <c r="B2109" s="1" t="str">
        <f>_xlfn.TEXTBEFORE(Table3[[#This Row],[all fluxes from min_flux_sum]]," ",,,,"")</f>
        <v>PROWASTE-rt2769</v>
      </c>
      <c r="C2109" s="1">
        <f>_xlfn.NUMBERVALUE(IFERROR(_xlfn.TEXTAFTER(Table3[[#This Row],[all fluxes from min_flux_sum]]," ",-1,,,""),""))</f>
        <v>1.4991024999999999E-11</v>
      </c>
    </row>
    <row r="2110" spans="1:3">
      <c r="A2110" s="1" t="s">
        <v>12168</v>
      </c>
      <c r="B2110" s="1" t="str">
        <f>_xlfn.TEXTBEFORE(Table3[[#This Row],[all fluxes from min_flux_sum]]," ",,,,"")</f>
        <v>PROWASTE-rt2777</v>
      </c>
      <c r="C2110" s="1">
        <f>_xlfn.NUMBERVALUE(IFERROR(_xlfn.TEXTAFTER(Table3[[#This Row],[all fluxes from min_flux_sum]]," ",-1,,,""),""))</f>
        <v>8.55841153E-10</v>
      </c>
    </row>
    <row r="2111" spans="1:3">
      <c r="A2111" s="1" t="s">
        <v>12169</v>
      </c>
      <c r="B2111" s="1" t="str">
        <f>_xlfn.TEXTBEFORE(Table3[[#This Row],[all fluxes from min_flux_sum]]," ",,,,"")</f>
        <v>PROWASTE-rt2799_e</v>
      </c>
      <c r="C2111" s="1">
        <f>_xlfn.NUMBERVALUE(IFERROR(_xlfn.TEXTAFTER(Table3[[#This Row],[all fluxes from min_flux_sum]]," ",-1,,,""),""))</f>
        <v>9.9231579000000003E-11</v>
      </c>
    </row>
    <row r="2112" spans="1:3">
      <c r="A2112" s="1" t="s">
        <v>12170</v>
      </c>
      <c r="B2112" s="1" t="str">
        <f>_xlfn.TEXTBEFORE(Table3[[#This Row],[all fluxes from min_flux_sum]]," ",,,,"")</f>
        <v>PROWASTE-rt2799_l</v>
      </c>
      <c r="C2112" s="1">
        <f>_xlfn.NUMBERVALUE(IFERROR(_xlfn.TEXTAFTER(Table3[[#This Row],[all fluxes from min_flux_sum]]," ",-1,,,""),""))</f>
        <v>9.9231579000000003E-11</v>
      </c>
    </row>
    <row r="2113" spans="1:3">
      <c r="A2113" s="1" t="s">
        <v>12171</v>
      </c>
      <c r="B2113" s="1" t="str">
        <f>_xlfn.TEXTBEFORE(Table3[[#This Row],[all fluxes from min_flux_sum]]," ",,,,"")</f>
        <v>PROWASTE-rt2799_rm</v>
      </c>
      <c r="C2113" s="1">
        <f>_xlfn.NUMBERVALUE(IFERROR(_xlfn.TEXTAFTER(Table3[[#This Row],[all fluxes from min_flux_sum]]," ",-1,,,""),""))</f>
        <v>9.9231579000000003E-11</v>
      </c>
    </row>
    <row r="2114" spans="1:3">
      <c r="A2114" s="1" t="s">
        <v>12172</v>
      </c>
      <c r="B2114" s="1" t="str">
        <f>_xlfn.TEXTBEFORE(Table3[[#This Row],[all fluxes from min_flux_sum]]," ",,,,"")</f>
        <v>PROWASTE-rt2804_c</v>
      </c>
      <c r="C2114" s="1">
        <f>_xlfn.NUMBERVALUE(IFERROR(_xlfn.TEXTAFTER(Table3[[#This Row],[all fluxes from min_flux_sum]]," ",-1,,,""),""))</f>
        <v>7.7199227000000002E-11</v>
      </c>
    </row>
    <row r="2115" spans="1:3">
      <c r="A2115" s="1" t="s">
        <v>12173</v>
      </c>
      <c r="B2115" s="1" t="str">
        <f>_xlfn.TEXTBEFORE(Table3[[#This Row],[all fluxes from min_flux_sum]]," ",,,,"")</f>
        <v>PROWASTE-rt2804_n</v>
      </c>
      <c r="C2115" s="1">
        <f>_xlfn.NUMBERVALUE(IFERROR(_xlfn.TEXTAFTER(Table3[[#This Row],[all fluxes from min_flux_sum]]," ",-1,,,""),""))</f>
        <v>7.7199227000000002E-11</v>
      </c>
    </row>
    <row r="2116" spans="1:3">
      <c r="A2116" s="1" t="s">
        <v>12174</v>
      </c>
      <c r="B2116" s="1" t="str">
        <f>_xlfn.TEXTBEFORE(Table3[[#This Row],[all fluxes from min_flux_sum]]," ",,,,"")</f>
        <v>PROWASTE-rt2810</v>
      </c>
      <c r="C2116" s="1">
        <f>_xlfn.NUMBERVALUE(IFERROR(_xlfn.TEXTAFTER(Table3[[#This Row],[all fluxes from min_flux_sum]]," ",-1,,,""),""))</f>
        <v>2.4922846673000001E-8</v>
      </c>
    </row>
    <row r="2117" spans="1:3">
      <c r="A2117" s="1" t="s">
        <v>12175</v>
      </c>
      <c r="B2117" s="1" t="str">
        <f>_xlfn.TEXTBEFORE(Table3[[#This Row],[all fluxes from min_flux_sum]]," ",,,,"")</f>
        <v>PROWASTE-rt2815_c</v>
      </c>
      <c r="C2117" s="1">
        <f>_xlfn.NUMBERVALUE(IFERROR(_xlfn.TEXTAFTER(Table3[[#This Row],[all fluxes from min_flux_sum]]," ",-1,,,""),""))</f>
        <v>8.20773709999999E-11</v>
      </c>
    </row>
    <row r="2118" spans="1:3">
      <c r="A2118" s="1" t="s">
        <v>12176</v>
      </c>
      <c r="B2118" s="1" t="str">
        <f>_xlfn.TEXTBEFORE(Table3[[#This Row],[all fluxes from min_flux_sum]]," ",,,,"")</f>
        <v>PROWASTE-rt2815_m</v>
      </c>
      <c r="C2118" s="1">
        <f>_xlfn.NUMBERVALUE(IFERROR(_xlfn.TEXTAFTER(Table3[[#This Row],[all fluxes from min_flux_sum]]," ",-1,,,""),""))</f>
        <v>8.20773709999999E-11</v>
      </c>
    </row>
    <row r="2119" spans="1:3">
      <c r="A2119" s="1" t="s">
        <v>12177</v>
      </c>
      <c r="B2119" s="1" t="str">
        <f>_xlfn.TEXTBEFORE(Table3[[#This Row],[all fluxes from min_flux_sum]]," ",,,,"")</f>
        <v>PROWASTE-rt2833</v>
      </c>
      <c r="C2119" s="1">
        <f>_xlfn.NUMBERVALUE(IFERROR(_xlfn.TEXTAFTER(Table3[[#This Row],[all fluxes from min_flux_sum]]," ",-1,,,""),""))</f>
        <v>2.8509299E-11</v>
      </c>
    </row>
    <row r="2120" spans="1:3">
      <c r="A2120" s="1" t="s">
        <v>12178</v>
      </c>
      <c r="B2120" s="1" t="str">
        <f>_xlfn.TEXTBEFORE(Table3[[#This Row],[all fluxes from min_flux_sum]]," ",,,,"")</f>
        <v>PROWASTE-rt2834</v>
      </c>
      <c r="C2120" s="1">
        <f>_xlfn.NUMBERVALUE(IFERROR(_xlfn.TEXTAFTER(Table3[[#This Row],[all fluxes from min_flux_sum]]," ",-1,,,""),""))</f>
        <v>1.9351463000000001E-11</v>
      </c>
    </row>
    <row r="2121" spans="1:3">
      <c r="A2121" s="1" t="s">
        <v>12179</v>
      </c>
      <c r="B2121" s="1" t="str">
        <f>_xlfn.TEXTBEFORE(Table3[[#This Row],[all fluxes from min_flux_sum]]," ",,,,"")</f>
        <v>PROWASTE-rt2835</v>
      </c>
      <c r="C2121" s="1">
        <f>_xlfn.NUMBERVALUE(IFERROR(_xlfn.TEXTAFTER(Table3[[#This Row],[all fluxes from min_flux_sum]]," ",-1,,,""),""))</f>
        <v>3.8591144900000002E-10</v>
      </c>
    </row>
    <row r="2122" spans="1:3">
      <c r="A2122" s="1" t="s">
        <v>12180</v>
      </c>
      <c r="B2122" s="1" t="str">
        <f>_xlfn.TEXTBEFORE(Table3[[#This Row],[all fluxes from min_flux_sum]]," ",,,,"")</f>
        <v>PROWASTE-rt2839</v>
      </c>
      <c r="C2122" s="1">
        <f>_xlfn.NUMBERVALUE(IFERROR(_xlfn.TEXTAFTER(Table3[[#This Row],[all fluxes from min_flux_sum]]," ",-1,,,""),""))</f>
        <v>1.61580949E-10</v>
      </c>
    </row>
    <row r="2123" spans="1:3">
      <c r="A2123" s="1" t="s">
        <v>12181</v>
      </c>
      <c r="B2123" s="1" t="str">
        <f>_xlfn.TEXTBEFORE(Table3[[#This Row],[all fluxes from min_flux_sum]]," ",,,,"")</f>
        <v>PROWASTE-rt2849</v>
      </c>
      <c r="C2123" s="1">
        <f>_xlfn.NUMBERVALUE(IFERROR(_xlfn.TEXTAFTER(Table3[[#This Row],[all fluxes from min_flux_sum]]," ",-1,,,""),""))</f>
        <v>2.94166307E-10</v>
      </c>
    </row>
    <row r="2124" spans="1:3">
      <c r="A2124" s="1" t="s">
        <v>12182</v>
      </c>
      <c r="B2124" s="1" t="str">
        <f>_xlfn.TEXTBEFORE(Table3[[#This Row],[all fluxes from min_flux_sum]]," ",,,,"")</f>
        <v>PROWASTE-rt2880</v>
      </c>
      <c r="C2124" s="1">
        <f>_xlfn.NUMBERVALUE(IFERROR(_xlfn.TEXTAFTER(Table3[[#This Row],[all fluxes from min_flux_sum]]," ",-1,,,""),""))</f>
        <v>5.9252862600000004E-10</v>
      </c>
    </row>
    <row r="2125" spans="1:3">
      <c r="A2125" s="1" t="s">
        <v>12183</v>
      </c>
      <c r="B2125" s="1" t="str">
        <f>_xlfn.TEXTBEFORE(Table3[[#This Row],[all fluxes from min_flux_sum]]," ",,,,"")</f>
        <v>PROWASTE-rt2898</v>
      </c>
      <c r="C2125" s="1">
        <f>_xlfn.NUMBERVALUE(IFERROR(_xlfn.TEXTAFTER(Table3[[#This Row],[all fluxes from min_flux_sum]]," ",-1,,,""),""))</f>
        <v>9.3088189999999997E-12</v>
      </c>
    </row>
    <row r="2126" spans="1:3">
      <c r="A2126" s="1" t="s">
        <v>12184</v>
      </c>
      <c r="B2126" s="1" t="str">
        <f>_xlfn.TEXTBEFORE(Table3[[#This Row],[all fluxes from min_flux_sum]]," ",,,,"")</f>
        <v>PROWASTE-rt2901</v>
      </c>
      <c r="C2126" s="1">
        <f>_xlfn.NUMBERVALUE(IFERROR(_xlfn.TEXTAFTER(Table3[[#This Row],[all fluxes from min_flux_sum]]," ",-1,,,""),""))</f>
        <v>5.3999067999999999E-11</v>
      </c>
    </row>
    <row r="2127" spans="1:3">
      <c r="A2127" s="1" t="s">
        <v>12185</v>
      </c>
      <c r="B2127" s="1" t="str">
        <f>_xlfn.TEXTBEFORE(Table3[[#This Row],[all fluxes from min_flux_sum]]," ",,,,"")</f>
        <v>PROWASTE-rt2904</v>
      </c>
      <c r="C2127" s="1">
        <f>_xlfn.NUMBERVALUE(IFERROR(_xlfn.TEXTAFTER(Table3[[#This Row],[all fluxes from min_flux_sum]]," ",-1,,,""),""))</f>
        <v>6.2538756999999998E-11</v>
      </c>
    </row>
    <row r="2128" spans="1:3">
      <c r="A2128" s="1" t="s">
        <v>12186</v>
      </c>
      <c r="B2128" s="1" t="str">
        <f>_xlfn.TEXTBEFORE(Table3[[#This Row],[all fluxes from min_flux_sum]]," ",,,,"")</f>
        <v>PROWASTE-rt2922_c</v>
      </c>
      <c r="C2128" s="1">
        <f>_xlfn.NUMBERVALUE(IFERROR(_xlfn.TEXTAFTER(Table3[[#This Row],[all fluxes from min_flux_sum]]," ",-1,,,""),""))</f>
        <v>7.3617907499999995E-10</v>
      </c>
    </row>
    <row r="2129" spans="1:3">
      <c r="A2129" s="1" t="s">
        <v>12187</v>
      </c>
      <c r="B2129" s="1" t="str">
        <f>_xlfn.TEXTBEFORE(Table3[[#This Row],[all fluxes from min_flux_sum]]," ",,,,"")</f>
        <v>PROWASTE-rt2922_n</v>
      </c>
      <c r="C2129" s="1">
        <f>_xlfn.NUMBERVALUE(IFERROR(_xlfn.TEXTAFTER(Table3[[#This Row],[all fluxes from min_flux_sum]]," ",-1,,,""),""))</f>
        <v>7.3617907499999995E-10</v>
      </c>
    </row>
    <row r="2130" spans="1:3">
      <c r="A2130" s="1" t="s">
        <v>12188</v>
      </c>
      <c r="B2130" s="1" t="str">
        <f>_xlfn.TEXTBEFORE(Table3[[#This Row],[all fluxes from min_flux_sum]]," ",,,,"")</f>
        <v>PROWASTE-rt2949</v>
      </c>
      <c r="C2130" s="1">
        <f>_xlfn.NUMBERVALUE(IFERROR(_xlfn.TEXTAFTER(Table3[[#This Row],[all fluxes from min_flux_sum]]," ",-1,,,""),""))</f>
        <v>1.0490386443000001E-8</v>
      </c>
    </row>
    <row r="2131" spans="1:3">
      <c r="A2131" s="1" t="s">
        <v>12189</v>
      </c>
      <c r="B2131" s="1" t="str">
        <f>_xlfn.TEXTBEFORE(Table3[[#This Row],[all fluxes from min_flux_sum]]," ",,,,"")</f>
        <v>PROWASTE-rt2960</v>
      </c>
      <c r="C2131" s="1">
        <f>_xlfn.NUMBERVALUE(IFERROR(_xlfn.TEXTAFTER(Table3[[#This Row],[all fluxes from min_flux_sum]]," ",-1,,,""),""))</f>
        <v>1.3772543736999999E-8</v>
      </c>
    </row>
    <row r="2132" spans="1:3">
      <c r="A2132" s="1" t="s">
        <v>12190</v>
      </c>
      <c r="B2132" s="1" t="str">
        <f>_xlfn.TEXTBEFORE(Table3[[#This Row],[all fluxes from min_flux_sum]]," ",,,,"")</f>
        <v>PROWASTE-rt2963</v>
      </c>
      <c r="C2132" s="1">
        <f>_xlfn.NUMBERVALUE(IFERROR(_xlfn.TEXTAFTER(Table3[[#This Row],[all fluxes from min_flux_sum]]," ",-1,,,""),""))</f>
        <v>1.0142967652999999E-8</v>
      </c>
    </row>
    <row r="2133" spans="1:3">
      <c r="A2133" s="1" t="s">
        <v>12191</v>
      </c>
      <c r="B2133" s="1" t="str">
        <f>_xlfn.TEXTBEFORE(Table3[[#This Row],[all fluxes from min_flux_sum]]," ",,,,"")</f>
        <v>PROWASTE-rt2964</v>
      </c>
      <c r="C2133" s="1">
        <f>_xlfn.NUMBERVALUE(IFERROR(_xlfn.TEXTAFTER(Table3[[#This Row],[all fluxes from min_flux_sum]]," ",-1,,,""),""))</f>
        <v>2.07759565999999E-10</v>
      </c>
    </row>
    <row r="2134" spans="1:3">
      <c r="A2134" s="1" t="s">
        <v>12192</v>
      </c>
      <c r="B2134" s="1" t="str">
        <f>_xlfn.TEXTBEFORE(Table3[[#This Row],[all fluxes from min_flux_sum]]," ",,,,"")</f>
        <v>PROWASTE-rt2975</v>
      </c>
      <c r="C2134" s="1">
        <f>_xlfn.NUMBERVALUE(IFERROR(_xlfn.TEXTAFTER(Table3[[#This Row],[all fluxes from min_flux_sum]]," ",-1,,,""),""))</f>
        <v>2.4757616000000001E-11</v>
      </c>
    </row>
    <row r="2135" spans="1:3">
      <c r="A2135" s="1" t="s">
        <v>12193</v>
      </c>
      <c r="B2135" s="1" t="str">
        <f>_xlfn.TEXTBEFORE(Table3[[#This Row],[all fluxes from min_flux_sum]]," ",,,,"")</f>
        <v>PROWASTE-rt2983</v>
      </c>
      <c r="C2135" s="1">
        <f>_xlfn.NUMBERVALUE(IFERROR(_xlfn.TEXTAFTER(Table3[[#This Row],[all fluxes from min_flux_sum]]," ",-1,,,""),""))</f>
        <v>6.2298281000000004E-11</v>
      </c>
    </row>
    <row r="2136" spans="1:3">
      <c r="A2136" s="1" t="s">
        <v>12194</v>
      </c>
      <c r="B2136" s="1" t="str">
        <f>_xlfn.TEXTBEFORE(Table3[[#This Row],[all fluxes from min_flux_sum]]," ",,,,"")</f>
        <v>PROWASTE-rt2984</v>
      </c>
      <c r="C2136" s="1">
        <f>_xlfn.NUMBERVALUE(IFERROR(_xlfn.TEXTAFTER(Table3[[#This Row],[all fluxes from min_flux_sum]]," ",-1,,,""),""))</f>
        <v>1.0490386443000001E-8</v>
      </c>
    </row>
    <row r="2137" spans="1:3">
      <c r="A2137" s="1" t="s">
        <v>12195</v>
      </c>
      <c r="B2137" s="1" t="str">
        <f>_xlfn.TEXTBEFORE(Table3[[#This Row],[all fluxes from min_flux_sum]]," ",,,,"")</f>
        <v>PROWASTE-rt2994</v>
      </c>
      <c r="C2137" s="1">
        <f>_xlfn.NUMBERVALUE(IFERROR(_xlfn.TEXTAFTER(Table3[[#This Row],[all fluxes from min_flux_sum]]," ",-1,,,""),""))</f>
        <v>6.6153703899999997E-10</v>
      </c>
    </row>
    <row r="2138" spans="1:3">
      <c r="A2138" s="1" t="s">
        <v>12196</v>
      </c>
      <c r="B2138" s="1" t="str">
        <f>_xlfn.TEXTBEFORE(Table3[[#This Row],[all fluxes from min_flux_sum]]," ",,,,"")</f>
        <v>PROWASTE-rt3013_gm</v>
      </c>
      <c r="C2138" s="1">
        <f>_xlfn.NUMBERVALUE(IFERROR(_xlfn.TEXTAFTER(Table3[[#This Row],[all fluxes from min_flux_sum]]," ",-1,,,""),""))</f>
        <v>2.5370216999999898E-10</v>
      </c>
    </row>
    <row r="2139" spans="1:3">
      <c r="A2139" s="1" t="s">
        <v>12197</v>
      </c>
      <c r="B2139" s="1" t="str">
        <f>_xlfn.TEXTBEFORE(Table3[[#This Row],[all fluxes from min_flux_sum]]," ",,,,"")</f>
        <v>PROWASTE-rt3013_rm</v>
      </c>
      <c r="C2139" s="1">
        <f>_xlfn.NUMBERVALUE(IFERROR(_xlfn.TEXTAFTER(Table3[[#This Row],[all fluxes from min_flux_sum]]," ",-1,,,""),""))</f>
        <v>2.5370216999999898E-10</v>
      </c>
    </row>
    <row r="2140" spans="1:3">
      <c r="A2140" s="1" t="s">
        <v>12198</v>
      </c>
      <c r="B2140" s="1" t="str">
        <f>_xlfn.TEXTBEFORE(Table3[[#This Row],[all fluxes from min_flux_sum]]," ",,,,"")</f>
        <v>PROWASTE-rt3021</v>
      </c>
      <c r="C2140" s="1">
        <f>_xlfn.NUMBERVALUE(IFERROR(_xlfn.TEXTAFTER(Table3[[#This Row],[all fluxes from min_flux_sum]]," ",-1,,,""),""))</f>
        <v>5.3850355999999999E-10</v>
      </c>
    </row>
    <row r="2141" spans="1:3">
      <c r="A2141" s="1" t="s">
        <v>12199</v>
      </c>
      <c r="B2141" s="1" t="str">
        <f>_xlfn.TEXTBEFORE(Table3[[#This Row],[all fluxes from min_flux_sum]]," ",,,,"")</f>
        <v>PROWASTE-rt3023_c</v>
      </c>
      <c r="C2141" s="1">
        <f>_xlfn.NUMBERVALUE(IFERROR(_xlfn.TEXTAFTER(Table3[[#This Row],[all fluxes from min_flux_sum]]," ",-1,,,""),""))</f>
        <v>2.9307590999999999E-11</v>
      </c>
    </row>
    <row r="2142" spans="1:3">
      <c r="A2142" s="1" t="s">
        <v>12200</v>
      </c>
      <c r="B2142" s="1" t="str">
        <f>_xlfn.TEXTBEFORE(Table3[[#This Row],[all fluxes from min_flux_sum]]," ",,,,"")</f>
        <v>PROWASTE-rt3023_r</v>
      </c>
      <c r="C2142" s="1">
        <f>_xlfn.NUMBERVALUE(IFERROR(_xlfn.TEXTAFTER(Table3[[#This Row],[all fluxes from min_flux_sum]]," ",-1,,,""),""))</f>
        <v>2.9307590999999999E-11</v>
      </c>
    </row>
    <row r="2143" spans="1:3">
      <c r="A2143" s="1" t="s">
        <v>12201</v>
      </c>
      <c r="B2143" s="1" t="str">
        <f>_xlfn.TEXTBEFORE(Table3[[#This Row],[all fluxes from min_flux_sum]]," ",,,,"")</f>
        <v>PROWASTE-rt3035</v>
      </c>
      <c r="C2143" s="1">
        <f>_xlfn.NUMBERVALUE(IFERROR(_xlfn.TEXTAFTER(Table3[[#This Row],[all fluxes from min_flux_sum]]," ",-1,,,""),""))</f>
        <v>7.72705179E-10</v>
      </c>
    </row>
    <row r="2144" spans="1:3">
      <c r="A2144" s="1" t="s">
        <v>12202</v>
      </c>
      <c r="B2144" s="1" t="str">
        <f>_xlfn.TEXTBEFORE(Table3[[#This Row],[all fluxes from min_flux_sum]]," ",,,,"")</f>
        <v>PROWASTE-rt3052</v>
      </c>
      <c r="C2144" s="1">
        <f>_xlfn.NUMBERVALUE(IFERROR(_xlfn.TEXTAFTER(Table3[[#This Row],[all fluxes from min_flux_sum]]," ",-1,,,""),""))</f>
        <v>7.25421797999999E-10</v>
      </c>
    </row>
    <row r="2145" spans="1:3">
      <c r="A2145" s="1" t="s">
        <v>12203</v>
      </c>
      <c r="B2145" s="1" t="str">
        <f>_xlfn.TEXTBEFORE(Table3[[#This Row],[all fluxes from min_flux_sum]]," ",,,,"")</f>
        <v>PROWASTE-rt3078_gm</v>
      </c>
      <c r="C2145" s="1">
        <f>_xlfn.NUMBERVALUE(IFERROR(_xlfn.TEXTAFTER(Table3[[#This Row],[all fluxes from min_flux_sum]]," ",-1,,,""),""))</f>
        <v>4.3459511E-11</v>
      </c>
    </row>
    <row r="2146" spans="1:3">
      <c r="A2146" s="1" t="s">
        <v>12204</v>
      </c>
      <c r="B2146" s="1" t="str">
        <f>_xlfn.TEXTBEFORE(Table3[[#This Row],[all fluxes from min_flux_sum]]," ",,,,"")</f>
        <v>PROWASTE-rt3078_vm</v>
      </c>
      <c r="C2146" s="1">
        <f>_xlfn.NUMBERVALUE(IFERROR(_xlfn.TEXTAFTER(Table3[[#This Row],[all fluxes from min_flux_sum]]," ",-1,,,""),""))</f>
        <v>4.3459511E-11</v>
      </c>
    </row>
    <row r="2147" spans="1:3">
      <c r="A2147" s="1" t="s">
        <v>12205</v>
      </c>
      <c r="B2147" s="1" t="str">
        <f>_xlfn.TEXTBEFORE(Table3[[#This Row],[all fluxes from min_flux_sum]]," ",,,,"")</f>
        <v>PROWASTE-rt3095</v>
      </c>
      <c r="C2147" s="1">
        <f>_xlfn.NUMBERVALUE(IFERROR(_xlfn.TEXTAFTER(Table3[[#This Row],[all fluxes from min_flux_sum]]," ",-1,,,""),""))</f>
        <v>8.4951469399999998E-10</v>
      </c>
    </row>
    <row r="2148" spans="1:3">
      <c r="A2148" s="1" t="s">
        <v>12206</v>
      </c>
      <c r="B2148" s="1" t="str">
        <f>_xlfn.TEXTBEFORE(Table3[[#This Row],[all fluxes from min_flux_sum]]," ",,,,"")</f>
        <v>PROWASTE-rt3097</v>
      </c>
      <c r="C2148" s="1">
        <f>_xlfn.NUMBERVALUE(IFERROR(_xlfn.TEXTAFTER(Table3[[#This Row],[all fluxes from min_flux_sum]]," ",-1,,,""),""))</f>
        <v>8.2364320999999994E-11</v>
      </c>
    </row>
    <row r="2149" spans="1:3">
      <c r="A2149" s="1" t="s">
        <v>12207</v>
      </c>
      <c r="B2149" s="1" t="str">
        <f>_xlfn.TEXTBEFORE(Table3[[#This Row],[all fluxes from min_flux_sum]]," ",,,,"")</f>
        <v>PROWASTE-rt3101</v>
      </c>
      <c r="C2149" s="1">
        <f>_xlfn.NUMBERVALUE(IFERROR(_xlfn.TEXTAFTER(Table3[[#This Row],[all fluxes from min_flux_sum]]," ",-1,,,""),""))</f>
        <v>3.9355804799999999E-10</v>
      </c>
    </row>
    <row r="2150" spans="1:3">
      <c r="A2150" s="1" t="s">
        <v>12208</v>
      </c>
      <c r="B2150" s="1" t="str">
        <f>_xlfn.TEXTBEFORE(Table3[[#This Row],[all fluxes from min_flux_sum]]," ",,,,"")</f>
        <v>PROWASTE-rt3107</v>
      </c>
      <c r="C2150" s="1">
        <f>_xlfn.NUMBERVALUE(IFERROR(_xlfn.TEXTAFTER(Table3[[#This Row],[all fluxes from min_flux_sum]]," ",-1,,,""),""))</f>
        <v>1.2282225899999999E-10</v>
      </c>
    </row>
    <row r="2151" spans="1:3">
      <c r="A2151" s="1" t="s">
        <v>12209</v>
      </c>
      <c r="B2151" s="1" t="str">
        <f>_xlfn.TEXTBEFORE(Table3[[#This Row],[all fluxes from min_flux_sum]]," ",,,,"")</f>
        <v>PROWASTE-rt3118</v>
      </c>
      <c r="C2151" s="1">
        <f>_xlfn.NUMBERVALUE(IFERROR(_xlfn.TEXTAFTER(Table3[[#This Row],[all fluxes from min_flux_sum]]," ",-1,,,""),""))</f>
        <v>5.7658645070000002E-9</v>
      </c>
    </row>
    <row r="2152" spans="1:3">
      <c r="A2152" s="1" t="s">
        <v>12210</v>
      </c>
      <c r="B2152" s="1" t="str">
        <f>_xlfn.TEXTBEFORE(Table3[[#This Row],[all fluxes from min_flux_sum]]," ",,,,"")</f>
        <v>PROWASTE-rt3157</v>
      </c>
      <c r="C2152" s="1">
        <f>_xlfn.NUMBERVALUE(IFERROR(_xlfn.TEXTAFTER(Table3[[#This Row],[all fluxes from min_flux_sum]]," ",-1,,,""),""))</f>
        <v>3.0992855660000001E-9</v>
      </c>
    </row>
    <row r="2153" spans="1:3">
      <c r="A2153" s="1" t="s">
        <v>12211</v>
      </c>
      <c r="B2153" s="1" t="str">
        <f>_xlfn.TEXTBEFORE(Table3[[#This Row],[all fluxes from min_flux_sum]]," ",,,,"")</f>
        <v>PROWASTE-rt3160</v>
      </c>
      <c r="C2153" s="1">
        <f>_xlfn.NUMBERVALUE(IFERROR(_xlfn.TEXTAFTER(Table3[[#This Row],[all fluxes from min_flux_sum]]," ",-1,,,""),""))</f>
        <v>1.0490386443000001E-8</v>
      </c>
    </row>
    <row r="2154" spans="1:3">
      <c r="A2154" s="1" t="s">
        <v>12212</v>
      </c>
      <c r="B2154" s="1" t="str">
        <f>_xlfn.TEXTBEFORE(Table3[[#This Row],[all fluxes from min_flux_sum]]," ",,,,"")</f>
        <v>PROWASTE-rt3174_c</v>
      </c>
      <c r="C2154" s="1">
        <f>_xlfn.NUMBERVALUE(IFERROR(_xlfn.TEXTAFTER(Table3[[#This Row],[all fluxes from min_flux_sum]]," ",-1,,,""),""))</f>
        <v>9.2222028E-11</v>
      </c>
    </row>
    <row r="2155" spans="1:3">
      <c r="A2155" s="1" t="s">
        <v>12213</v>
      </c>
      <c r="B2155" s="1" t="str">
        <f>_xlfn.TEXTBEFORE(Table3[[#This Row],[all fluxes from min_flux_sum]]," ",,,,"")</f>
        <v>PROWASTE-rt3174_m</v>
      </c>
      <c r="C2155" s="1">
        <f>_xlfn.NUMBERVALUE(IFERROR(_xlfn.TEXTAFTER(Table3[[#This Row],[all fluxes from min_flux_sum]]," ",-1,,,""),""))</f>
        <v>9.2222028E-11</v>
      </c>
    </row>
    <row r="2156" spans="1:3">
      <c r="A2156" s="1" t="s">
        <v>12214</v>
      </c>
      <c r="B2156" s="1" t="str">
        <f>_xlfn.TEXTBEFORE(Table3[[#This Row],[all fluxes from min_flux_sum]]," ",,,,"")</f>
        <v>PROWASTE-rt3215</v>
      </c>
      <c r="C2156" s="1">
        <f>_xlfn.NUMBERVALUE(IFERROR(_xlfn.TEXTAFTER(Table3[[#This Row],[all fluxes from min_flux_sum]]," ",-1,,,""),""))</f>
        <v>8.8552638999999999E-11</v>
      </c>
    </row>
    <row r="2157" spans="1:3">
      <c r="A2157" s="1" t="s">
        <v>12215</v>
      </c>
      <c r="B2157" s="1" t="str">
        <f>_xlfn.TEXTBEFORE(Table3[[#This Row],[all fluxes from min_flux_sum]]," ",,,,"")</f>
        <v>PROWASTE-rt3236</v>
      </c>
      <c r="C2157" s="1">
        <f>_xlfn.NUMBERVALUE(IFERROR(_xlfn.TEXTAFTER(Table3[[#This Row],[all fluxes from min_flux_sum]]," ",-1,,,""),""))</f>
        <v>3.439573518E-9</v>
      </c>
    </row>
    <row r="2158" spans="1:3">
      <c r="A2158" s="1" t="s">
        <v>12216</v>
      </c>
      <c r="B2158" s="1" t="str">
        <f>_xlfn.TEXTBEFORE(Table3[[#This Row],[all fluxes from min_flux_sum]]," ",,,,"")</f>
        <v>PROWASTE-rt3242_c</v>
      </c>
      <c r="C2158" s="1">
        <f>_xlfn.NUMBERVALUE(IFERROR(_xlfn.TEXTAFTER(Table3[[#This Row],[all fluxes from min_flux_sum]]," ",-1,,,""),""))</f>
        <v>2.7397640399999999E-10</v>
      </c>
    </row>
    <row r="2159" spans="1:3">
      <c r="A2159" s="1" t="s">
        <v>12217</v>
      </c>
      <c r="B2159" s="1" t="str">
        <f>_xlfn.TEXTBEFORE(Table3[[#This Row],[all fluxes from min_flux_sum]]," ",,,,"")</f>
        <v>PROWASTE-rt3242_e</v>
      </c>
      <c r="C2159" s="1">
        <f>_xlfn.NUMBERVALUE(IFERROR(_xlfn.TEXTAFTER(Table3[[#This Row],[all fluxes from min_flux_sum]]," ",-1,,,""),""))</f>
        <v>2.7397640399999999E-10</v>
      </c>
    </row>
    <row r="2160" spans="1:3">
      <c r="A2160" s="1" t="s">
        <v>12218</v>
      </c>
      <c r="B2160" s="1" t="str">
        <f>_xlfn.TEXTBEFORE(Table3[[#This Row],[all fluxes from min_flux_sum]]," ",,,,"")</f>
        <v>PROWASTE-rt3250</v>
      </c>
      <c r="C2160" s="1">
        <f>_xlfn.NUMBERVALUE(IFERROR(_xlfn.TEXTAFTER(Table3[[#This Row],[all fluxes from min_flux_sum]]," ",-1,,,""),""))</f>
        <v>6.7673819090000001E-9</v>
      </c>
    </row>
    <row r="2161" spans="1:3">
      <c r="A2161" s="1" t="s">
        <v>12219</v>
      </c>
      <c r="B2161" s="1" t="str">
        <f>_xlfn.TEXTBEFORE(Table3[[#This Row],[all fluxes from min_flux_sum]]," ",,,,"")</f>
        <v>PROWASTE-rt3253</v>
      </c>
      <c r="C2161" s="1">
        <f>_xlfn.NUMBERVALUE(IFERROR(_xlfn.TEXTAFTER(Table3[[#This Row],[all fluxes from min_flux_sum]]," ",-1,,,""),""))</f>
        <v>5.3934660000000002E-12</v>
      </c>
    </row>
    <row r="2162" spans="1:3">
      <c r="A2162" s="1" t="s">
        <v>12220</v>
      </c>
      <c r="B2162" s="1" t="str">
        <f>_xlfn.TEXTBEFORE(Table3[[#This Row],[all fluxes from min_flux_sum]]," ",,,,"")</f>
        <v>PROWASTE-rt3255</v>
      </c>
      <c r="C2162" s="1">
        <f>_xlfn.NUMBERVALUE(IFERROR(_xlfn.TEXTAFTER(Table3[[#This Row],[all fluxes from min_flux_sum]]," ",-1,,,""),""))</f>
        <v>7.1570911649999999E-9</v>
      </c>
    </row>
    <row r="2163" spans="1:3">
      <c r="A2163" s="1" t="s">
        <v>12221</v>
      </c>
      <c r="B2163" s="1" t="str">
        <f>_xlfn.TEXTBEFORE(Table3[[#This Row],[all fluxes from min_flux_sum]]," ",,,,"")</f>
        <v>PROWASTE-rt3256</v>
      </c>
      <c r="C2163" s="1">
        <f>_xlfn.NUMBERVALUE(IFERROR(_xlfn.TEXTAFTER(Table3[[#This Row],[all fluxes from min_flux_sum]]," ",-1,,,""),""))</f>
        <v>6.5872542810000002E-9</v>
      </c>
    </row>
    <row r="2164" spans="1:3">
      <c r="A2164" s="1" t="s">
        <v>12222</v>
      </c>
      <c r="B2164" s="1" t="str">
        <f>_xlfn.TEXTBEFORE(Table3[[#This Row],[all fluxes from min_flux_sum]]," ",,,,"")</f>
        <v>PROWASTE-rt3261</v>
      </c>
      <c r="C2164" s="1">
        <f>_xlfn.NUMBERVALUE(IFERROR(_xlfn.TEXTAFTER(Table3[[#This Row],[all fluxes from min_flux_sum]]," ",-1,,,""),""))</f>
        <v>6.3133944899999897E-10</v>
      </c>
    </row>
    <row r="2165" spans="1:3">
      <c r="A2165" s="1" t="s">
        <v>12223</v>
      </c>
      <c r="B2165" s="1" t="str">
        <f>_xlfn.TEXTBEFORE(Table3[[#This Row],[all fluxes from min_flux_sum]]," ",,,,"")</f>
        <v>PROWASTE-rt3274</v>
      </c>
      <c r="C2165" s="1">
        <f>_xlfn.NUMBERVALUE(IFERROR(_xlfn.TEXTAFTER(Table3[[#This Row],[all fluxes from min_flux_sum]]," ",-1,,,""),""))</f>
        <v>5.2594954899999901E-10</v>
      </c>
    </row>
    <row r="2166" spans="1:3">
      <c r="A2166" s="1" t="s">
        <v>12224</v>
      </c>
      <c r="B2166" s="1" t="str">
        <f>_xlfn.TEXTBEFORE(Table3[[#This Row],[all fluxes from min_flux_sum]]," ",,,,"")</f>
        <v>PROWASTE-rt3278</v>
      </c>
      <c r="C2166" s="1">
        <f>_xlfn.NUMBERVALUE(IFERROR(_xlfn.TEXTAFTER(Table3[[#This Row],[all fluxes from min_flux_sum]]," ",-1,,,""),""))</f>
        <v>9.2551671499999997E-10</v>
      </c>
    </row>
    <row r="2167" spans="1:3">
      <c r="A2167" s="1" t="s">
        <v>12225</v>
      </c>
      <c r="B2167" s="1" t="str">
        <f>_xlfn.TEXTBEFORE(Table3[[#This Row],[all fluxes from min_flux_sum]]," ",,,,"")</f>
        <v>PROWASTE-rt3279</v>
      </c>
      <c r="C2167" s="1">
        <f>_xlfn.NUMBERVALUE(IFERROR(_xlfn.TEXTAFTER(Table3[[#This Row],[all fluxes from min_flux_sum]]," ",-1,,,""),""))</f>
        <v>3.8382587399999999E-10</v>
      </c>
    </row>
    <row r="2168" spans="1:3">
      <c r="A2168" s="1" t="s">
        <v>12226</v>
      </c>
      <c r="B2168" s="1" t="str">
        <f>_xlfn.TEXTBEFORE(Table3[[#This Row],[all fluxes from min_flux_sum]]," ",,,,"")</f>
        <v>PROWASTE-rt3300</v>
      </c>
      <c r="C2168" s="1">
        <f>_xlfn.NUMBERVALUE(IFERROR(_xlfn.TEXTAFTER(Table3[[#This Row],[all fluxes from min_flux_sum]]," ",-1,,,""),""))</f>
        <v>4.9789272999999997E-11</v>
      </c>
    </row>
    <row r="2169" spans="1:3">
      <c r="A2169" s="1" t="s">
        <v>12227</v>
      </c>
      <c r="B2169" s="1" t="str">
        <f>_xlfn.TEXTBEFORE(Table3[[#This Row],[all fluxes from min_flux_sum]]," ",,,,"")</f>
        <v>PROWASTE-rt3311</v>
      </c>
      <c r="C2169" s="1">
        <f>_xlfn.NUMBERVALUE(IFERROR(_xlfn.TEXTAFTER(Table3[[#This Row],[all fluxes from min_flux_sum]]," ",-1,,,""),""))</f>
        <v>1.9251529999999998E-12</v>
      </c>
    </row>
    <row r="2170" spans="1:3">
      <c r="A2170" s="1" t="s">
        <v>12228</v>
      </c>
      <c r="B2170" s="1" t="str">
        <f>_xlfn.TEXTBEFORE(Table3[[#This Row],[all fluxes from min_flux_sum]]," ",,,,"")</f>
        <v>PROWASTE-rt3313</v>
      </c>
      <c r="C2170" s="1">
        <f>_xlfn.NUMBERVALUE(IFERROR(_xlfn.TEXTAFTER(Table3[[#This Row],[all fluxes from min_flux_sum]]," ",-1,,,""),""))</f>
        <v>6.4665817630000002E-9</v>
      </c>
    </row>
    <row r="2171" spans="1:3">
      <c r="A2171" s="1" t="s">
        <v>12229</v>
      </c>
      <c r="B2171" s="1" t="str">
        <f>_xlfn.TEXTBEFORE(Table3[[#This Row],[all fluxes from min_flux_sum]]," ",,,,"")</f>
        <v>PROWASTE-rt3314</v>
      </c>
      <c r="C2171" s="1">
        <f>_xlfn.NUMBERVALUE(IFERROR(_xlfn.TEXTAFTER(Table3[[#This Row],[all fluxes from min_flux_sum]]," ",-1,,,""),""))</f>
        <v>5.1201331769999998E-9</v>
      </c>
    </row>
    <row r="2172" spans="1:3">
      <c r="A2172" s="1" t="s">
        <v>12230</v>
      </c>
      <c r="B2172" s="1" t="str">
        <f>_xlfn.TEXTBEFORE(Table3[[#This Row],[all fluxes from min_flux_sum]]," ",,,,"")</f>
        <v>PROWASTE-rt3334</v>
      </c>
      <c r="C2172" s="1">
        <f>_xlfn.NUMBERVALUE(IFERROR(_xlfn.TEXTAFTER(Table3[[#This Row],[all fluxes from min_flux_sum]]," ",-1,,,""),""))</f>
        <v>1.6108899050000001E-9</v>
      </c>
    </row>
    <row r="2173" spans="1:3">
      <c r="A2173" s="1" t="s">
        <v>12231</v>
      </c>
      <c r="B2173" s="1" t="str">
        <f>_xlfn.TEXTBEFORE(Table3[[#This Row],[all fluxes from min_flux_sum]]," ",,,,"")</f>
        <v>PROWASTE-rt3348</v>
      </c>
      <c r="C2173" s="1">
        <f>_xlfn.NUMBERVALUE(IFERROR(_xlfn.TEXTAFTER(Table3[[#This Row],[all fluxes from min_flux_sum]]," ",-1,,,""),""))</f>
        <v>6.3772616800000004E-10</v>
      </c>
    </row>
    <row r="2174" spans="1:3">
      <c r="A2174" s="1" t="s">
        <v>12232</v>
      </c>
      <c r="B2174" s="1" t="str">
        <f>_xlfn.TEXTBEFORE(Table3[[#This Row],[all fluxes from min_flux_sum]]," ",,,,"")</f>
        <v>PROWASTE-rt3355</v>
      </c>
      <c r="C2174" s="1">
        <f>_xlfn.NUMBERVALUE(IFERROR(_xlfn.TEXTAFTER(Table3[[#This Row],[all fluxes from min_flux_sum]]," ",-1,,,""),""))</f>
        <v>2.4992920999999999E-11</v>
      </c>
    </row>
    <row r="2175" spans="1:3">
      <c r="A2175" s="1" t="s">
        <v>12233</v>
      </c>
      <c r="B2175" s="1" t="str">
        <f>_xlfn.TEXTBEFORE(Table3[[#This Row],[all fluxes from min_flux_sum]]," ",,,,"")</f>
        <v>PROWASTE-rt3356</v>
      </c>
      <c r="C2175" s="1">
        <f>_xlfn.NUMBERVALUE(IFERROR(_xlfn.TEXTAFTER(Table3[[#This Row],[all fluxes from min_flux_sum]]," ",-1,,,""),""))</f>
        <v>3.7801136999999998E-11</v>
      </c>
    </row>
    <row r="2176" spans="1:3">
      <c r="A2176" s="1" t="s">
        <v>12234</v>
      </c>
      <c r="B2176" s="1" t="str">
        <f>_xlfn.TEXTBEFORE(Table3[[#This Row],[all fluxes from min_flux_sum]]," ",,,,"")</f>
        <v>PROWASTE-rt3373</v>
      </c>
      <c r="C2176" s="1">
        <f>_xlfn.NUMBERVALUE(IFERROR(_xlfn.TEXTAFTER(Table3[[#This Row],[all fluxes from min_flux_sum]]," ",-1,,,""),""))</f>
        <v>6.5933165600000001E-10</v>
      </c>
    </row>
    <row r="2177" spans="1:3">
      <c r="A2177" s="1" t="s">
        <v>12235</v>
      </c>
      <c r="B2177" s="1" t="str">
        <f>_xlfn.TEXTBEFORE(Table3[[#This Row],[all fluxes from min_flux_sum]]," ",,,,"")</f>
        <v>PROWASTE-rt3384</v>
      </c>
      <c r="C2177" s="1">
        <f>_xlfn.NUMBERVALUE(IFERROR(_xlfn.TEXTAFTER(Table3[[#This Row],[all fluxes from min_flux_sum]]," ",-1,,,""),""))</f>
        <v>4.3879176370000001E-9</v>
      </c>
    </row>
    <row r="2178" spans="1:3">
      <c r="A2178" s="1" t="s">
        <v>12236</v>
      </c>
      <c r="B2178" s="1" t="str">
        <f>_xlfn.TEXTBEFORE(Table3[[#This Row],[all fluxes from min_flux_sum]]," ",,,,"")</f>
        <v>PROWASTE-rt3388</v>
      </c>
      <c r="C2178" s="1">
        <f>_xlfn.NUMBERVALUE(IFERROR(_xlfn.TEXTAFTER(Table3[[#This Row],[all fluxes from min_flux_sum]]," ",-1,,,""),""))</f>
        <v>1.8715749999999999E-12</v>
      </c>
    </row>
    <row r="2179" spans="1:3">
      <c r="A2179" s="1" t="s">
        <v>12237</v>
      </c>
      <c r="B2179" s="1" t="str">
        <f>_xlfn.TEXTBEFORE(Table3[[#This Row],[all fluxes from min_flux_sum]]," ",,,,"")</f>
        <v>PROWASTE-rt3401</v>
      </c>
      <c r="C2179" s="1">
        <f>_xlfn.NUMBERVALUE(IFERROR(_xlfn.TEXTAFTER(Table3[[#This Row],[all fluxes from min_flux_sum]]," ",-1,,,""),""))</f>
        <v>1.0490386443000001E-8</v>
      </c>
    </row>
    <row r="2180" spans="1:3">
      <c r="A2180" s="1" t="s">
        <v>12238</v>
      </c>
      <c r="B2180" s="1" t="str">
        <f>_xlfn.TEXTBEFORE(Table3[[#This Row],[all fluxes from min_flux_sum]]," ",,,,"")</f>
        <v>PROWASTE-rt3408</v>
      </c>
      <c r="C2180" s="1">
        <f>_xlfn.NUMBERVALUE(IFERROR(_xlfn.TEXTAFTER(Table3[[#This Row],[all fluxes from min_flux_sum]]," ",-1,,,""),""))</f>
        <v>1.8991484210000001E-9</v>
      </c>
    </row>
    <row r="2181" spans="1:3">
      <c r="A2181" s="1" t="s">
        <v>12239</v>
      </c>
      <c r="B2181" s="1" t="str">
        <f>_xlfn.TEXTBEFORE(Table3[[#This Row],[all fluxes from min_flux_sum]]," ",,,,"")</f>
        <v>PROWASTE-rt3417</v>
      </c>
      <c r="C2181" s="1">
        <f>_xlfn.NUMBERVALUE(IFERROR(_xlfn.TEXTAFTER(Table3[[#This Row],[all fluxes from min_flux_sum]]," ",-1,,,""),""))</f>
        <v>7.6558800000000007E-12</v>
      </c>
    </row>
    <row r="2182" spans="1:3">
      <c r="A2182" s="1" t="s">
        <v>12240</v>
      </c>
      <c r="B2182" s="1" t="str">
        <f>_xlfn.TEXTBEFORE(Table3[[#This Row],[all fluxes from min_flux_sum]]," ",,,,"")</f>
        <v>PROWASTE-rt3419</v>
      </c>
      <c r="C2182" s="1">
        <f>_xlfn.NUMBERVALUE(IFERROR(_xlfn.TEXTAFTER(Table3[[#This Row],[all fluxes from min_flux_sum]]," ",-1,,,""),""))</f>
        <v>6.2785325000000006E-11</v>
      </c>
    </row>
    <row r="2183" spans="1:3">
      <c r="A2183" s="1" t="s">
        <v>12241</v>
      </c>
      <c r="B2183" s="1" t="str">
        <f>_xlfn.TEXTBEFORE(Table3[[#This Row],[all fluxes from min_flux_sum]]," ",,,,"")</f>
        <v>PROWASTE-rt3422</v>
      </c>
      <c r="C2183" s="1">
        <f>_xlfn.NUMBERVALUE(IFERROR(_xlfn.TEXTAFTER(Table3[[#This Row],[all fluxes from min_flux_sum]]," ",-1,,,""),""))</f>
        <v>1.1377468299999999E-10</v>
      </c>
    </row>
    <row r="2184" spans="1:3">
      <c r="A2184" s="1" t="s">
        <v>12242</v>
      </c>
      <c r="B2184" s="1" t="str">
        <f>_xlfn.TEXTBEFORE(Table3[[#This Row],[all fluxes from min_flux_sum]]," ",,,,"")</f>
        <v>PROWASTE-rt3425</v>
      </c>
      <c r="C2184" s="1">
        <f>_xlfn.NUMBERVALUE(IFERROR(_xlfn.TEXTAFTER(Table3[[#This Row],[all fluxes from min_flux_sum]]," ",-1,,,""),""))</f>
        <v>1.038402719E-9</v>
      </c>
    </row>
    <row r="2185" spans="1:3">
      <c r="A2185" s="1" t="s">
        <v>12243</v>
      </c>
      <c r="B2185" s="1" t="str">
        <f>_xlfn.TEXTBEFORE(Table3[[#This Row],[all fluxes from min_flux_sum]]," ",,,,"")</f>
        <v>PROWASTE-rt3434</v>
      </c>
      <c r="C2185" s="1">
        <f>_xlfn.NUMBERVALUE(IFERROR(_xlfn.TEXTAFTER(Table3[[#This Row],[all fluxes from min_flux_sum]]," ",-1,,,""),""))</f>
        <v>1.76818252E-9</v>
      </c>
    </row>
    <row r="2186" spans="1:3">
      <c r="A2186" s="1" t="s">
        <v>12244</v>
      </c>
      <c r="B2186" s="1" t="str">
        <f>_xlfn.TEXTBEFORE(Table3[[#This Row],[all fluxes from min_flux_sum]]," ",,,,"")</f>
        <v>PROWASTE-rt3441</v>
      </c>
      <c r="C2186" s="1">
        <f>_xlfn.NUMBERVALUE(IFERROR(_xlfn.TEXTAFTER(Table3[[#This Row],[all fluxes from min_flux_sum]]," ",-1,,,""),""))</f>
        <v>1.14703922E-10</v>
      </c>
    </row>
    <row r="2187" spans="1:3">
      <c r="A2187" s="1" t="s">
        <v>12245</v>
      </c>
      <c r="B2187" s="1" t="str">
        <f>_xlfn.TEXTBEFORE(Table3[[#This Row],[all fluxes from min_flux_sum]]," ",,,,"")</f>
        <v>PROWASTE-rt3469</v>
      </c>
      <c r="C2187" s="1">
        <f>_xlfn.NUMBERVALUE(IFERROR(_xlfn.TEXTAFTER(Table3[[#This Row],[all fluxes from min_flux_sum]]," ",-1,,,""),""))</f>
        <v>9.6524536999999995E-11</v>
      </c>
    </row>
    <row r="2188" spans="1:3">
      <c r="A2188" s="1" t="s">
        <v>12246</v>
      </c>
      <c r="B2188" s="1" t="str">
        <f>_xlfn.TEXTBEFORE(Table3[[#This Row],[all fluxes from min_flux_sum]]," ",,,,"")</f>
        <v>PROWASTE-rt3476</v>
      </c>
      <c r="C2188" s="1">
        <f>_xlfn.NUMBERVALUE(IFERROR(_xlfn.TEXTAFTER(Table3[[#This Row],[all fluxes from min_flux_sum]]," ",-1,,,""),""))</f>
        <v>5.5160653650000003E-9</v>
      </c>
    </row>
    <row r="2189" spans="1:3">
      <c r="A2189" s="1" t="s">
        <v>12247</v>
      </c>
      <c r="B2189" s="1" t="str">
        <f>_xlfn.TEXTBEFORE(Table3[[#This Row],[all fluxes from min_flux_sum]]," ",,,,"")</f>
        <v>PROWASTE-rt3492</v>
      </c>
      <c r="C2189" s="1">
        <f>_xlfn.NUMBERVALUE(IFERROR(_xlfn.TEXTAFTER(Table3[[#This Row],[all fluxes from min_flux_sum]]," ",-1,,,""),""))</f>
        <v>2.5502243000000002E-11</v>
      </c>
    </row>
    <row r="2190" spans="1:3">
      <c r="A2190" s="1" t="s">
        <v>12248</v>
      </c>
      <c r="B2190" s="1" t="str">
        <f>_xlfn.TEXTBEFORE(Table3[[#This Row],[all fluxes from min_flux_sum]]," ",,,,"")</f>
        <v>PROWASTE-rt3499</v>
      </c>
      <c r="C2190" s="1">
        <f>_xlfn.NUMBERVALUE(IFERROR(_xlfn.TEXTAFTER(Table3[[#This Row],[all fluxes from min_flux_sum]]," ",-1,,,""),""))</f>
        <v>4.3188566000000001E-11</v>
      </c>
    </row>
    <row r="2191" spans="1:3">
      <c r="A2191" s="1" t="s">
        <v>12249</v>
      </c>
      <c r="B2191" s="1" t="str">
        <f>_xlfn.TEXTBEFORE(Table3[[#This Row],[all fluxes from min_flux_sum]]," ",,,,"")</f>
        <v>PROWASTE-rt3505</v>
      </c>
      <c r="C2191" s="1">
        <f>_xlfn.NUMBERVALUE(IFERROR(_xlfn.TEXTAFTER(Table3[[#This Row],[all fluxes from min_flux_sum]]," ",-1,,,""),""))</f>
        <v>1.4246848999999999E-11</v>
      </c>
    </row>
    <row r="2192" spans="1:3">
      <c r="A2192" s="1" t="s">
        <v>12250</v>
      </c>
      <c r="B2192" s="1" t="str">
        <f>_xlfn.TEXTBEFORE(Table3[[#This Row],[all fluxes from min_flux_sum]]," ",,,,"")</f>
        <v>PROWASTE-rt3508</v>
      </c>
      <c r="C2192" s="1">
        <f>_xlfn.NUMBERVALUE(IFERROR(_xlfn.TEXTAFTER(Table3[[#This Row],[all fluxes from min_flux_sum]]," ",-1,,,""),""))</f>
        <v>1.8577234000000001E-11</v>
      </c>
    </row>
    <row r="2193" spans="1:3">
      <c r="A2193" s="1" t="s">
        <v>12251</v>
      </c>
      <c r="B2193" s="1" t="str">
        <f>_xlfn.TEXTBEFORE(Table3[[#This Row],[all fluxes from min_flux_sum]]," ",,,,"")</f>
        <v>PROWASTE-rt3510_en</v>
      </c>
      <c r="C2193" s="1">
        <f>_xlfn.NUMBERVALUE(IFERROR(_xlfn.TEXTAFTER(Table3[[#This Row],[all fluxes from min_flux_sum]]," ",-1,,,""),""))</f>
        <v>1.3824125999999999E-11</v>
      </c>
    </row>
    <row r="2194" spans="1:3">
      <c r="A2194" s="1" t="s">
        <v>12252</v>
      </c>
      <c r="B2194" s="1" t="str">
        <f>_xlfn.TEXTBEFORE(Table3[[#This Row],[all fluxes from min_flux_sum]]," ",,,,"")</f>
        <v>PROWASTE-rt3510_n</v>
      </c>
      <c r="C2194" s="1">
        <f>_xlfn.NUMBERVALUE(IFERROR(_xlfn.TEXTAFTER(Table3[[#This Row],[all fluxes from min_flux_sum]]," ",-1,,,""),""))</f>
        <v>1.3824125999999999E-11</v>
      </c>
    </row>
    <row r="2195" spans="1:3">
      <c r="A2195" s="1" t="s">
        <v>12253</v>
      </c>
      <c r="B2195" s="1" t="str">
        <f>_xlfn.TEXTBEFORE(Table3[[#This Row],[all fluxes from min_flux_sum]]," ",,,,"")</f>
        <v>PROWASTE-rt3514</v>
      </c>
      <c r="C2195" s="1">
        <f>_xlfn.NUMBERVALUE(IFERROR(_xlfn.TEXTAFTER(Table3[[#This Row],[all fluxes from min_flux_sum]]," ",-1,,,""),""))</f>
        <v>3.4140689800000002E-10</v>
      </c>
    </row>
    <row r="2196" spans="1:3">
      <c r="A2196" s="1" t="s">
        <v>12254</v>
      </c>
      <c r="B2196" s="1" t="str">
        <f>_xlfn.TEXTBEFORE(Table3[[#This Row],[all fluxes from min_flux_sum]]," ",,,,"")</f>
        <v>PROWASTE-rt3516</v>
      </c>
      <c r="C2196" s="1">
        <f>_xlfn.NUMBERVALUE(IFERROR(_xlfn.TEXTAFTER(Table3[[#This Row],[all fluxes from min_flux_sum]]," ",-1,,,""),""))</f>
        <v>4.0618362000000002E-11</v>
      </c>
    </row>
    <row r="2197" spans="1:3">
      <c r="A2197" s="1" t="s">
        <v>12255</v>
      </c>
      <c r="B2197" s="1" t="str">
        <f>_xlfn.TEXTBEFORE(Table3[[#This Row],[all fluxes from min_flux_sum]]," ",,,,"")</f>
        <v>PROWASTE-rt3531</v>
      </c>
      <c r="C2197" s="1">
        <f>_xlfn.NUMBERVALUE(IFERROR(_xlfn.TEXTAFTER(Table3[[#This Row],[all fluxes from min_flux_sum]]," ",-1,,,""),""))</f>
        <v>3.4675568300000002E-10</v>
      </c>
    </row>
    <row r="2198" spans="1:3">
      <c r="A2198" s="1" t="s">
        <v>12256</v>
      </c>
      <c r="B2198" s="1" t="str">
        <f>_xlfn.TEXTBEFORE(Table3[[#This Row],[all fluxes from min_flux_sum]]," ",,,,"")</f>
        <v>PROWASTE-rt3539</v>
      </c>
      <c r="C2198" s="1">
        <f>_xlfn.NUMBERVALUE(IFERROR(_xlfn.TEXTAFTER(Table3[[#This Row],[all fluxes from min_flux_sum]]," ",-1,,,""),""))</f>
        <v>1.3092721799999999E-10</v>
      </c>
    </row>
    <row r="2199" spans="1:3">
      <c r="A2199" s="1" t="s">
        <v>12257</v>
      </c>
      <c r="B2199" s="1" t="str">
        <f>_xlfn.TEXTBEFORE(Table3[[#This Row],[all fluxes from min_flux_sum]]," ",,,,"")</f>
        <v>PROWASTE-rt3541</v>
      </c>
      <c r="C2199" s="1">
        <f>_xlfn.NUMBERVALUE(IFERROR(_xlfn.TEXTAFTER(Table3[[#This Row],[all fluxes from min_flux_sum]]," ",-1,,,""),""))</f>
        <v>3.9787893100000001E-10</v>
      </c>
    </row>
    <row r="2200" spans="1:3">
      <c r="A2200" s="1" t="s">
        <v>12258</v>
      </c>
      <c r="B2200" s="1" t="str">
        <f>_xlfn.TEXTBEFORE(Table3[[#This Row],[all fluxes from min_flux_sum]]," ",,,,"")</f>
        <v>PROWASTE-rt3542</v>
      </c>
      <c r="C2200" s="1">
        <f>_xlfn.NUMBERVALUE(IFERROR(_xlfn.TEXTAFTER(Table3[[#This Row],[all fluxes from min_flux_sum]]," ",-1,,,""),""))</f>
        <v>1.151356905E-9</v>
      </c>
    </row>
    <row r="2201" spans="1:3">
      <c r="A2201" s="1" t="s">
        <v>12259</v>
      </c>
      <c r="B2201" s="1" t="str">
        <f>_xlfn.TEXTBEFORE(Table3[[#This Row],[all fluxes from min_flux_sum]]," ",,,,"")</f>
        <v>PROWASTE-rt3556</v>
      </c>
      <c r="C2201" s="1">
        <f>_xlfn.NUMBERVALUE(IFERROR(_xlfn.TEXTAFTER(Table3[[#This Row],[all fluxes from min_flux_sum]]," ",-1,,,""),""))</f>
        <v>2.8398172499999898E-10</v>
      </c>
    </row>
    <row r="2202" spans="1:3">
      <c r="A2202" s="1" t="s">
        <v>12260</v>
      </c>
      <c r="B2202" s="1" t="str">
        <f>_xlfn.TEXTBEFORE(Table3[[#This Row],[all fluxes from min_flux_sum]]," ",,,,"")</f>
        <v>PROWASTE-rt3557</v>
      </c>
      <c r="C2202" s="1">
        <f>_xlfn.NUMBERVALUE(IFERROR(_xlfn.TEXTAFTER(Table3[[#This Row],[all fluxes from min_flux_sum]]," ",-1,,,""),""))</f>
        <v>3.79002352E-10</v>
      </c>
    </row>
    <row r="2203" spans="1:3">
      <c r="A2203" s="1" t="s">
        <v>12261</v>
      </c>
      <c r="B2203" s="1" t="str">
        <f>_xlfn.TEXTBEFORE(Table3[[#This Row],[all fluxes from min_flux_sum]]," ",,,,"")</f>
        <v>PROWASTE-rt3577</v>
      </c>
      <c r="C2203" s="1">
        <f>_xlfn.NUMBERVALUE(IFERROR(_xlfn.TEXTAFTER(Table3[[#This Row],[all fluxes from min_flux_sum]]," ",-1,,,""),""))</f>
        <v>3.052029153E-9</v>
      </c>
    </row>
    <row r="2204" spans="1:3">
      <c r="A2204" s="1" t="s">
        <v>12262</v>
      </c>
      <c r="B2204" s="1" t="str">
        <f>_xlfn.TEXTBEFORE(Table3[[#This Row],[all fluxes from min_flux_sum]]," ",,,,"")</f>
        <v>PROWASTE-rt3590</v>
      </c>
      <c r="C2204" s="1">
        <f>_xlfn.NUMBERVALUE(IFERROR(_xlfn.TEXTAFTER(Table3[[#This Row],[all fluxes from min_flux_sum]]," ",-1,,,""),""))</f>
        <v>3.6538035269999902E-9</v>
      </c>
    </row>
    <row r="2205" spans="1:3">
      <c r="A2205" s="1" t="s">
        <v>12263</v>
      </c>
      <c r="B2205" s="1" t="str">
        <f>_xlfn.TEXTBEFORE(Table3[[#This Row],[all fluxes from min_flux_sum]]," ",,,,"")</f>
        <v>PROWASTE-rt3591</v>
      </c>
      <c r="C2205" s="1">
        <f>_xlfn.NUMBERVALUE(IFERROR(_xlfn.TEXTAFTER(Table3[[#This Row],[all fluxes from min_flux_sum]]," ",-1,,,""),""))</f>
        <v>1.2225212199999999E-10</v>
      </c>
    </row>
    <row r="2206" spans="1:3">
      <c r="A2206" s="1" t="s">
        <v>12264</v>
      </c>
      <c r="B2206" s="1" t="str">
        <f>_xlfn.TEXTBEFORE(Table3[[#This Row],[all fluxes from min_flux_sum]]," ",,,,"")</f>
        <v>PROWASTE-rt3599</v>
      </c>
      <c r="C2206" s="1">
        <f>_xlfn.NUMBERVALUE(IFERROR(_xlfn.TEXTAFTER(Table3[[#This Row],[all fluxes from min_flux_sum]]," ",-1,,,""),""))</f>
        <v>2.6852204950000002E-9</v>
      </c>
    </row>
    <row r="2207" spans="1:3">
      <c r="A2207" s="1" t="s">
        <v>12265</v>
      </c>
      <c r="B2207" s="1" t="str">
        <f>_xlfn.TEXTBEFORE(Table3[[#This Row],[all fluxes from min_flux_sum]]," ",,,,"")</f>
        <v>PROWASTE-rt3605</v>
      </c>
      <c r="C2207" s="1">
        <f>_xlfn.NUMBERVALUE(IFERROR(_xlfn.TEXTAFTER(Table3[[#This Row],[all fluxes from min_flux_sum]]," ",-1,,,""),""))</f>
        <v>1.510901979E-9</v>
      </c>
    </row>
    <row r="2208" spans="1:3">
      <c r="A2208" s="1" t="s">
        <v>12266</v>
      </c>
      <c r="B2208" s="1" t="str">
        <f>_xlfn.TEXTBEFORE(Table3[[#This Row],[all fluxes from min_flux_sum]]," ",,,,"")</f>
        <v>PROWASTE-rt3609</v>
      </c>
      <c r="C2208" s="1">
        <f>_xlfn.NUMBERVALUE(IFERROR(_xlfn.TEXTAFTER(Table3[[#This Row],[all fluxes from min_flux_sum]]," ",-1,,,""),""))</f>
        <v>1.347536447E-9</v>
      </c>
    </row>
    <row r="2209" spans="1:3">
      <c r="A2209" s="1" t="s">
        <v>12267</v>
      </c>
      <c r="B2209" s="1" t="str">
        <f>_xlfn.TEXTBEFORE(Table3[[#This Row],[all fluxes from min_flux_sum]]," ",,,,"")</f>
        <v>PROWASTE-rt3614</v>
      </c>
      <c r="C2209" s="1">
        <f>_xlfn.NUMBERVALUE(IFERROR(_xlfn.TEXTAFTER(Table3[[#This Row],[all fluxes from min_flux_sum]]," ",-1,,,""),""))</f>
        <v>2.4037151800000001E-9</v>
      </c>
    </row>
    <row r="2210" spans="1:3">
      <c r="A2210" s="1" t="s">
        <v>12268</v>
      </c>
      <c r="B2210" s="1" t="str">
        <f>_xlfn.TEXTBEFORE(Table3[[#This Row],[all fluxes from min_flux_sum]]," ",,,,"")</f>
        <v>PROWASTE-rt3621</v>
      </c>
      <c r="C2210" s="1">
        <f>_xlfn.NUMBERVALUE(IFERROR(_xlfn.TEXTAFTER(Table3[[#This Row],[all fluxes from min_flux_sum]]," ",-1,,,""),""))</f>
        <v>1.47889417999999E-10</v>
      </c>
    </row>
    <row r="2211" spans="1:3">
      <c r="A2211" s="1" t="s">
        <v>12269</v>
      </c>
      <c r="B2211" s="1" t="str">
        <f>_xlfn.TEXTBEFORE(Table3[[#This Row],[all fluxes from min_flux_sum]]," ",,,,"")</f>
        <v>PROWASTE-rt3625</v>
      </c>
      <c r="C2211" s="1">
        <f>_xlfn.NUMBERVALUE(IFERROR(_xlfn.TEXTAFTER(Table3[[#This Row],[all fluxes from min_flux_sum]]," ",-1,,,""),""))</f>
        <v>4.6997946799999999E-10</v>
      </c>
    </row>
    <row r="2212" spans="1:3">
      <c r="A2212" s="1" t="s">
        <v>12270</v>
      </c>
      <c r="B2212" s="1" t="str">
        <f>_xlfn.TEXTBEFORE(Table3[[#This Row],[all fluxes from min_flux_sum]]," ",,,,"")</f>
        <v>PROWASTE-rt3639</v>
      </c>
      <c r="C2212" s="1">
        <f>_xlfn.NUMBERVALUE(IFERROR(_xlfn.TEXTAFTER(Table3[[#This Row],[all fluxes from min_flux_sum]]," ",-1,,,""),""))</f>
        <v>2.8420036499999998E-10</v>
      </c>
    </row>
    <row r="2213" spans="1:3">
      <c r="A2213" s="1" t="s">
        <v>12271</v>
      </c>
      <c r="B2213" s="1" t="str">
        <f>_xlfn.TEXTBEFORE(Table3[[#This Row],[all fluxes from min_flux_sum]]," ",,,,"")</f>
        <v>PROWASTE-rt3663</v>
      </c>
      <c r="C2213" s="1">
        <f>_xlfn.NUMBERVALUE(IFERROR(_xlfn.TEXTAFTER(Table3[[#This Row],[all fluxes from min_flux_sum]]," ",-1,,,""),""))</f>
        <v>2.7549849499999999E-9</v>
      </c>
    </row>
    <row r="2214" spans="1:3">
      <c r="A2214" s="1" t="s">
        <v>12272</v>
      </c>
      <c r="B2214" s="1" t="str">
        <f>_xlfn.TEXTBEFORE(Table3[[#This Row],[all fluxes from min_flux_sum]]," ",,,,"")</f>
        <v>PROWASTE-rt3664</v>
      </c>
      <c r="C2214" s="1">
        <f>_xlfn.NUMBERVALUE(IFERROR(_xlfn.TEXTAFTER(Table3[[#This Row],[all fluxes from min_flux_sum]]," ",-1,,,""),""))</f>
        <v>3.9524053600000002E-10</v>
      </c>
    </row>
    <row r="2215" spans="1:3">
      <c r="A2215" s="1" t="s">
        <v>12273</v>
      </c>
      <c r="B2215" s="1" t="str">
        <f>_xlfn.TEXTBEFORE(Table3[[#This Row],[all fluxes from min_flux_sum]]," ",,,,"")</f>
        <v>PROWASTE-rt3666</v>
      </c>
      <c r="C2215" s="1">
        <f>_xlfn.NUMBERVALUE(IFERROR(_xlfn.TEXTAFTER(Table3[[#This Row],[all fluxes from min_flux_sum]]," ",-1,,,""),""))</f>
        <v>9.10330555999999E-10</v>
      </c>
    </row>
    <row r="2216" spans="1:3">
      <c r="A2216" s="1" t="s">
        <v>12274</v>
      </c>
      <c r="B2216" s="1" t="str">
        <f>_xlfn.TEXTBEFORE(Table3[[#This Row],[all fluxes from min_flux_sum]]," ",,,,"")</f>
        <v>PROWASTE-rt3670</v>
      </c>
      <c r="C2216" s="1">
        <f>_xlfn.NUMBERVALUE(IFERROR(_xlfn.TEXTAFTER(Table3[[#This Row],[all fluxes from min_flux_sum]]," ",-1,,,""),""))</f>
        <v>2.1152786539999999E-9</v>
      </c>
    </row>
    <row r="2217" spans="1:3">
      <c r="A2217" s="1" t="s">
        <v>12275</v>
      </c>
      <c r="B2217" s="1" t="str">
        <f>_xlfn.TEXTBEFORE(Table3[[#This Row],[all fluxes from min_flux_sum]]," ",,,,"")</f>
        <v>PROWASTE-rt3674_c</v>
      </c>
      <c r="C2217" s="1">
        <f>_xlfn.NUMBERVALUE(IFERROR(_xlfn.TEXTAFTER(Table3[[#This Row],[all fluxes from min_flux_sum]]," ",-1,,,""),""))</f>
        <v>1.9148343739999902E-9</v>
      </c>
    </row>
    <row r="2218" spans="1:3">
      <c r="A2218" s="1" t="s">
        <v>12276</v>
      </c>
      <c r="B2218" s="1" t="str">
        <f>_xlfn.TEXTBEFORE(Table3[[#This Row],[all fluxes from min_flux_sum]]," ",,,,"")</f>
        <v>PROWASTE-rt3674_m</v>
      </c>
      <c r="C2218" s="1">
        <f>_xlfn.NUMBERVALUE(IFERROR(_xlfn.TEXTAFTER(Table3[[#This Row],[all fluxes from min_flux_sum]]," ",-1,,,""),""))</f>
        <v>1.9148343739999902E-9</v>
      </c>
    </row>
    <row r="2219" spans="1:3">
      <c r="A2219" s="1" t="s">
        <v>12277</v>
      </c>
      <c r="B2219" s="1" t="str">
        <f>_xlfn.TEXTBEFORE(Table3[[#This Row],[all fluxes from min_flux_sum]]," ",,,,"")</f>
        <v>PROWASTE-rt3682</v>
      </c>
      <c r="C2219" s="1">
        <f>_xlfn.NUMBERVALUE(IFERROR(_xlfn.TEXTAFTER(Table3[[#This Row],[all fluxes from min_flux_sum]]," ",-1,,,""),""))</f>
        <v>6.9365443999999996E-11</v>
      </c>
    </row>
    <row r="2220" spans="1:3">
      <c r="A2220" s="1" t="s">
        <v>12278</v>
      </c>
      <c r="B2220" s="1" t="str">
        <f>_xlfn.TEXTBEFORE(Table3[[#This Row],[all fluxes from min_flux_sum]]," ",,,,"")</f>
        <v>PROWASTE-rt3683</v>
      </c>
      <c r="C2220" s="1">
        <f>_xlfn.NUMBERVALUE(IFERROR(_xlfn.TEXTAFTER(Table3[[#This Row],[all fluxes from min_flux_sum]]," ",-1,,,""),""))</f>
        <v>1.74470095E-10</v>
      </c>
    </row>
    <row r="2221" spans="1:3">
      <c r="A2221" s="1" t="s">
        <v>12279</v>
      </c>
      <c r="B2221" s="1" t="str">
        <f>_xlfn.TEXTBEFORE(Table3[[#This Row],[all fluxes from min_flux_sum]]," ",,,,"")</f>
        <v>PROWASTE-rt3712</v>
      </c>
      <c r="C2221" s="1">
        <f>_xlfn.NUMBERVALUE(IFERROR(_xlfn.TEXTAFTER(Table3[[#This Row],[all fluxes from min_flux_sum]]," ",-1,,,""),""))</f>
        <v>1.307812389E-9</v>
      </c>
    </row>
    <row r="2222" spans="1:3">
      <c r="A2222" s="1" t="s">
        <v>12280</v>
      </c>
      <c r="B2222" s="1" t="str">
        <f>_xlfn.TEXTBEFORE(Table3[[#This Row],[all fluxes from min_flux_sum]]," ",,,,"")</f>
        <v>PROWASTE-rt3730</v>
      </c>
      <c r="C2222" s="1">
        <f>_xlfn.NUMBERVALUE(IFERROR(_xlfn.TEXTAFTER(Table3[[#This Row],[all fluxes from min_flux_sum]]," ",-1,,,""),""))</f>
        <v>1.509849823E-9</v>
      </c>
    </row>
    <row r="2223" spans="1:3">
      <c r="A2223" s="1" t="s">
        <v>12281</v>
      </c>
      <c r="B2223" s="1" t="str">
        <f>_xlfn.TEXTBEFORE(Table3[[#This Row],[all fluxes from min_flux_sum]]," ",,,,"")</f>
        <v>PROWASTE-rt3748</v>
      </c>
      <c r="C2223" s="1">
        <f>_xlfn.NUMBERVALUE(IFERROR(_xlfn.TEXTAFTER(Table3[[#This Row],[all fluxes from min_flux_sum]]," ",-1,,,""),""))</f>
        <v>1.0918037639999899E-9</v>
      </c>
    </row>
    <row r="2224" spans="1:3">
      <c r="A2224" s="1" t="s">
        <v>12282</v>
      </c>
      <c r="B2224" s="1" t="str">
        <f>_xlfn.TEXTBEFORE(Table3[[#This Row],[all fluxes from min_flux_sum]]," ",,,,"")</f>
        <v>PROWASTE-rt3750</v>
      </c>
      <c r="C2224" s="1">
        <f>_xlfn.NUMBERVALUE(IFERROR(_xlfn.TEXTAFTER(Table3[[#This Row],[all fluxes from min_flux_sum]]," ",-1,,,""),""))</f>
        <v>1.744673343E-9</v>
      </c>
    </row>
    <row r="2225" spans="1:3">
      <c r="A2225" s="1" t="s">
        <v>12283</v>
      </c>
      <c r="B2225" s="1" t="str">
        <f>_xlfn.TEXTBEFORE(Table3[[#This Row],[all fluxes from min_flux_sum]]," ",,,,"")</f>
        <v>PROWASTE-rt3753</v>
      </c>
      <c r="C2225" s="1">
        <f>_xlfn.NUMBERVALUE(IFERROR(_xlfn.TEXTAFTER(Table3[[#This Row],[all fluxes from min_flux_sum]]," ",-1,,,""),""))</f>
        <v>1.41380139999999E-10</v>
      </c>
    </row>
    <row r="2226" spans="1:3">
      <c r="A2226" s="1" t="s">
        <v>12284</v>
      </c>
      <c r="B2226" s="1" t="str">
        <f>_xlfn.TEXTBEFORE(Table3[[#This Row],[all fluxes from min_flux_sum]]," ",,,,"")</f>
        <v>PROWASTE-rt3754_c</v>
      </c>
      <c r="C2226" s="1">
        <f>_xlfn.NUMBERVALUE(IFERROR(_xlfn.TEXTAFTER(Table3[[#This Row],[all fluxes from min_flux_sum]]," ",-1,,,""),""))</f>
        <v>1.8662095880000001E-9</v>
      </c>
    </row>
    <row r="2227" spans="1:3">
      <c r="A2227" s="1" t="s">
        <v>12285</v>
      </c>
      <c r="B2227" s="1" t="str">
        <f>_xlfn.TEXTBEFORE(Table3[[#This Row],[all fluxes from min_flux_sum]]," ",,,,"")</f>
        <v>PROWASTE-rt3754_m</v>
      </c>
      <c r="C2227" s="1">
        <f>_xlfn.NUMBERVALUE(IFERROR(_xlfn.TEXTAFTER(Table3[[#This Row],[all fluxes from min_flux_sum]]," ",-1,,,""),""))</f>
        <v>1.8662095880000001E-9</v>
      </c>
    </row>
    <row r="2228" spans="1:3">
      <c r="A2228" s="1" t="s">
        <v>12286</v>
      </c>
      <c r="B2228" s="1" t="str">
        <f>_xlfn.TEXTBEFORE(Table3[[#This Row],[all fluxes from min_flux_sum]]," ",,,,"")</f>
        <v>PROWASTE-rt3764</v>
      </c>
      <c r="C2228" s="1">
        <f>_xlfn.NUMBERVALUE(IFERROR(_xlfn.TEXTAFTER(Table3[[#This Row],[all fluxes from min_flux_sum]]," ",-1,,,""),""))</f>
        <v>1.4122859710000001E-9</v>
      </c>
    </row>
    <row r="2229" spans="1:3">
      <c r="A2229" s="1" t="s">
        <v>12287</v>
      </c>
      <c r="B2229" s="1" t="str">
        <f>_xlfn.TEXTBEFORE(Table3[[#This Row],[all fluxes from min_flux_sum]]," ",,,,"")</f>
        <v>PROWASTE-rt3786_c</v>
      </c>
      <c r="C2229" s="1">
        <f>_xlfn.NUMBERVALUE(IFERROR(_xlfn.TEXTAFTER(Table3[[#This Row],[all fluxes from min_flux_sum]]," ",-1,,,""),""))</f>
        <v>6.5996073700000002E-10</v>
      </c>
    </row>
    <row r="2230" spans="1:3">
      <c r="A2230" s="1" t="s">
        <v>12288</v>
      </c>
      <c r="B2230" s="1" t="str">
        <f>_xlfn.TEXTBEFORE(Table3[[#This Row],[all fluxes from min_flux_sum]]," ",,,,"")</f>
        <v>PROWASTE-rt3786_x</v>
      </c>
      <c r="C2230" s="1">
        <f>_xlfn.NUMBERVALUE(IFERROR(_xlfn.TEXTAFTER(Table3[[#This Row],[all fluxes from min_flux_sum]]," ",-1,,,""),""))</f>
        <v>6.5996073700000002E-10</v>
      </c>
    </row>
    <row r="2231" spans="1:3">
      <c r="A2231" s="1" t="s">
        <v>12289</v>
      </c>
      <c r="B2231" s="1" t="str">
        <f>_xlfn.TEXTBEFORE(Table3[[#This Row],[all fluxes from min_flux_sum]]," ",,,,"")</f>
        <v>PROWASTE-rt3787_c</v>
      </c>
      <c r="C2231" s="1">
        <f>_xlfn.NUMBERVALUE(IFERROR(_xlfn.TEXTAFTER(Table3[[#This Row],[all fluxes from min_flux_sum]]," ",-1,,,""),""))</f>
        <v>7.5511597599999998E-10</v>
      </c>
    </row>
    <row r="2232" spans="1:3">
      <c r="A2232" s="1" t="s">
        <v>12290</v>
      </c>
      <c r="B2232" s="1" t="str">
        <f>_xlfn.TEXTBEFORE(Table3[[#This Row],[all fluxes from min_flux_sum]]," ",,,,"")</f>
        <v>PROWASTE-rt3787_m</v>
      </c>
      <c r="C2232" s="1">
        <f>_xlfn.NUMBERVALUE(IFERROR(_xlfn.TEXTAFTER(Table3[[#This Row],[all fluxes from min_flux_sum]]," ",-1,,,""),""))</f>
        <v>7.5511597599999998E-10</v>
      </c>
    </row>
    <row r="2233" spans="1:3">
      <c r="A2233" s="1" t="s">
        <v>12291</v>
      </c>
      <c r="B2233" s="1" t="str">
        <f>_xlfn.TEXTBEFORE(Table3[[#This Row],[all fluxes from min_flux_sum]]," ",,,,"")</f>
        <v>PROWASTE-rt3790</v>
      </c>
      <c r="C2233" s="1">
        <f>_xlfn.NUMBERVALUE(IFERROR(_xlfn.TEXTAFTER(Table3[[#This Row],[all fluxes from min_flux_sum]]," ",-1,,,""),""))</f>
        <v>2.5905912099999999E-10</v>
      </c>
    </row>
    <row r="2234" spans="1:3">
      <c r="A2234" s="1" t="s">
        <v>12292</v>
      </c>
      <c r="B2234" s="1" t="str">
        <f>_xlfn.TEXTBEFORE(Table3[[#This Row],[all fluxes from min_flux_sum]]," ",,,,"")</f>
        <v>PROWASTE-rt3791_c</v>
      </c>
      <c r="C2234" s="1">
        <f>_xlfn.NUMBERVALUE(IFERROR(_xlfn.TEXTAFTER(Table3[[#This Row],[all fluxes from min_flux_sum]]," ",-1,,,""),""))</f>
        <v>6.14235659E-10</v>
      </c>
    </row>
    <row r="2235" spans="1:3">
      <c r="A2235" s="1" t="s">
        <v>12293</v>
      </c>
      <c r="B2235" s="1" t="str">
        <f>_xlfn.TEXTBEFORE(Table3[[#This Row],[all fluxes from min_flux_sum]]," ",,,,"")</f>
        <v>PROWASTE-rt3791_m</v>
      </c>
      <c r="C2235" s="1">
        <f>_xlfn.NUMBERVALUE(IFERROR(_xlfn.TEXTAFTER(Table3[[#This Row],[all fluxes from min_flux_sum]]," ",-1,,,""),""))</f>
        <v>6.14235659E-10</v>
      </c>
    </row>
    <row r="2236" spans="1:3">
      <c r="A2236" s="1" t="s">
        <v>12294</v>
      </c>
      <c r="B2236" s="1" t="str">
        <f>_xlfn.TEXTBEFORE(Table3[[#This Row],[all fluxes from min_flux_sum]]," ",,,,"")</f>
        <v>PROWASTE-rt3802</v>
      </c>
      <c r="C2236" s="1">
        <f>_xlfn.NUMBERVALUE(IFERROR(_xlfn.TEXTAFTER(Table3[[#This Row],[all fluxes from min_flux_sum]]," ",-1,,,""),""))</f>
        <v>3.6691697340000001E-9</v>
      </c>
    </row>
    <row r="2237" spans="1:3">
      <c r="A2237" s="1" t="s">
        <v>12295</v>
      </c>
      <c r="B2237" s="1" t="str">
        <f>_xlfn.TEXTBEFORE(Table3[[#This Row],[all fluxes from min_flux_sum]]," ",,,,"")</f>
        <v>PROWASTE-rt3852</v>
      </c>
      <c r="C2237" s="1">
        <f>_xlfn.NUMBERVALUE(IFERROR(_xlfn.TEXTAFTER(Table3[[#This Row],[all fluxes from min_flux_sum]]," ",-1,,,""),""))</f>
        <v>1.085035892E-9</v>
      </c>
    </row>
    <row r="2238" spans="1:3">
      <c r="A2238" s="1" t="s">
        <v>12296</v>
      </c>
      <c r="B2238" s="1" t="str">
        <f>_xlfn.TEXTBEFORE(Table3[[#This Row],[all fluxes from min_flux_sum]]," ",,,,"")</f>
        <v>PROWASTE-rt3853</v>
      </c>
      <c r="C2238" s="1">
        <f>_xlfn.NUMBERVALUE(IFERROR(_xlfn.TEXTAFTER(Table3[[#This Row],[all fluxes from min_flux_sum]]," ",-1,,,""),""))</f>
        <v>5.0640089999999998E-12</v>
      </c>
    </row>
    <row r="2239" spans="1:3">
      <c r="A2239" s="1" t="s">
        <v>12297</v>
      </c>
      <c r="B2239" s="1" t="str">
        <f>_xlfn.TEXTBEFORE(Table3[[#This Row],[all fluxes from min_flux_sum]]," ",,,,"")</f>
        <v>PROWASTE-rt3874</v>
      </c>
      <c r="C2239" s="1">
        <f>_xlfn.NUMBERVALUE(IFERROR(_xlfn.TEXTAFTER(Table3[[#This Row],[all fluxes from min_flux_sum]]," ",-1,,,""),""))</f>
        <v>7.488812E-11</v>
      </c>
    </row>
    <row r="2240" spans="1:3">
      <c r="A2240" s="1" t="s">
        <v>12298</v>
      </c>
      <c r="B2240" s="1" t="str">
        <f>_xlfn.TEXTBEFORE(Table3[[#This Row],[all fluxes from min_flux_sum]]," ",,,,"")</f>
        <v>PROWASTE-rt3880</v>
      </c>
      <c r="C2240" s="1">
        <f>_xlfn.NUMBERVALUE(IFERROR(_xlfn.TEXTAFTER(Table3[[#This Row],[all fluxes from min_flux_sum]]," ",-1,,,""),""))</f>
        <v>1.4459158916999999E-8</v>
      </c>
    </row>
    <row r="2241" spans="1:3">
      <c r="A2241" s="1" t="s">
        <v>12299</v>
      </c>
      <c r="B2241" s="1" t="str">
        <f>_xlfn.TEXTBEFORE(Table3[[#This Row],[all fluxes from min_flux_sum]]," ",,,,"")</f>
        <v>PROWASTE-rt3897</v>
      </c>
      <c r="C2241" s="1">
        <f>_xlfn.NUMBERVALUE(IFERROR(_xlfn.TEXTAFTER(Table3[[#This Row],[all fluxes from min_flux_sum]]," ",-1,,,""),""))</f>
        <v>2.7897473299999998E-10</v>
      </c>
    </row>
    <row r="2242" spans="1:3">
      <c r="A2242" s="1" t="s">
        <v>12300</v>
      </c>
      <c r="B2242" s="1" t="str">
        <f>_xlfn.TEXTBEFORE(Table3[[#This Row],[all fluxes from min_flux_sum]]," ",,,,"")</f>
        <v>PROWASTE-rt3901</v>
      </c>
      <c r="C2242" s="1">
        <f>_xlfn.NUMBERVALUE(IFERROR(_xlfn.TEXTAFTER(Table3[[#This Row],[all fluxes from min_flux_sum]]," ",-1,,,""),""))</f>
        <v>1.16548014E-10</v>
      </c>
    </row>
    <row r="2243" spans="1:3">
      <c r="A2243" s="1" t="s">
        <v>12301</v>
      </c>
      <c r="B2243" s="1" t="str">
        <f>_xlfn.TEXTBEFORE(Table3[[#This Row],[all fluxes from min_flux_sum]]," ",,,,"")</f>
        <v>PROWASTE-rt3915</v>
      </c>
      <c r="C2243" s="1">
        <f>_xlfn.NUMBERVALUE(IFERROR(_xlfn.TEXTAFTER(Table3[[#This Row],[all fluxes from min_flux_sum]]," ",-1,,,""),""))</f>
        <v>1.0773129999999999E-11</v>
      </c>
    </row>
    <row r="2244" spans="1:3">
      <c r="A2244" s="1" t="s">
        <v>12302</v>
      </c>
      <c r="B2244" s="1" t="str">
        <f>_xlfn.TEXTBEFORE(Table3[[#This Row],[all fluxes from min_flux_sum]]," ",,,,"")</f>
        <v>PROWASTE-rt3923</v>
      </c>
      <c r="C2244" s="1">
        <f>_xlfn.NUMBERVALUE(IFERROR(_xlfn.TEXTAFTER(Table3[[#This Row],[all fluxes from min_flux_sum]]," ",-1,,,""),""))</f>
        <v>8.1466934500000002E-10</v>
      </c>
    </row>
    <row r="2245" spans="1:3">
      <c r="A2245" s="1" t="s">
        <v>12303</v>
      </c>
      <c r="B2245" s="1" t="str">
        <f>_xlfn.TEXTBEFORE(Table3[[#This Row],[all fluxes from min_flux_sum]]," ",,,,"")</f>
        <v>PROWASTE-rt3932</v>
      </c>
      <c r="C2245" s="1">
        <f>_xlfn.NUMBERVALUE(IFERROR(_xlfn.TEXTAFTER(Table3[[#This Row],[all fluxes from min_flux_sum]]," ",-1,,,""),""))</f>
        <v>5.0944508000000004E-10</v>
      </c>
    </row>
    <row r="2246" spans="1:3">
      <c r="A2246" s="1" t="s">
        <v>12304</v>
      </c>
      <c r="B2246" s="1" t="str">
        <f>_xlfn.TEXTBEFORE(Table3[[#This Row],[all fluxes from min_flux_sum]]," ",,,,"")</f>
        <v>PROWASTE-rt3934</v>
      </c>
      <c r="C2246" s="1">
        <f>_xlfn.NUMBERVALUE(IFERROR(_xlfn.TEXTAFTER(Table3[[#This Row],[all fluxes from min_flux_sum]]," ",-1,,,""),""))</f>
        <v>2.1971030439999999E-9</v>
      </c>
    </row>
    <row r="2247" spans="1:3">
      <c r="A2247" s="1" t="s">
        <v>12305</v>
      </c>
      <c r="B2247" s="1" t="str">
        <f>_xlfn.TEXTBEFORE(Table3[[#This Row],[all fluxes from min_flux_sum]]," ",,,,"")</f>
        <v>PROWASTE-rt3937</v>
      </c>
      <c r="C2247" s="1">
        <f>_xlfn.NUMBERVALUE(IFERROR(_xlfn.TEXTAFTER(Table3[[#This Row],[all fluxes from min_flux_sum]]," ",-1,,,""),""))</f>
        <v>2.1310095999999999E-11</v>
      </c>
    </row>
    <row r="2248" spans="1:3">
      <c r="A2248" s="1" t="s">
        <v>12306</v>
      </c>
      <c r="B2248" s="1" t="str">
        <f>_xlfn.TEXTBEFORE(Table3[[#This Row],[all fluxes from min_flux_sum]]," ",,,,"")</f>
        <v>PROWASTE-rt3938</v>
      </c>
      <c r="C2248" s="1">
        <f>_xlfn.NUMBERVALUE(IFERROR(_xlfn.TEXTAFTER(Table3[[#This Row],[all fluxes from min_flux_sum]]," ",-1,,,""),""))</f>
        <v>1.7654886799999999E-10</v>
      </c>
    </row>
    <row r="2249" spans="1:3">
      <c r="A2249" s="1" t="s">
        <v>12307</v>
      </c>
      <c r="B2249" s="1" t="str">
        <f>_xlfn.TEXTBEFORE(Table3[[#This Row],[all fluxes from min_flux_sum]]," ",,,,"")</f>
        <v>PROWASTE-rt3939_c</v>
      </c>
      <c r="C2249" s="1">
        <f>_xlfn.NUMBERVALUE(IFERROR(_xlfn.TEXTAFTER(Table3[[#This Row],[all fluxes from min_flux_sum]]," ",-1,,,""),""))</f>
        <v>1.3117212400000001E-10</v>
      </c>
    </row>
    <row r="2250" spans="1:3">
      <c r="A2250" s="1" t="s">
        <v>12308</v>
      </c>
      <c r="B2250" s="1" t="str">
        <f>_xlfn.TEXTBEFORE(Table3[[#This Row],[all fluxes from min_flux_sum]]," ",,,,"")</f>
        <v>PROWASTE-rt3939_m</v>
      </c>
      <c r="C2250" s="1">
        <f>_xlfn.NUMBERVALUE(IFERROR(_xlfn.TEXTAFTER(Table3[[#This Row],[all fluxes from min_flux_sum]]," ",-1,,,""),""))</f>
        <v>1.3117212400000001E-10</v>
      </c>
    </row>
    <row r="2251" spans="1:3">
      <c r="A2251" s="1" t="s">
        <v>12309</v>
      </c>
      <c r="B2251" s="1" t="str">
        <f>_xlfn.TEXTBEFORE(Table3[[#This Row],[all fluxes from min_flux_sum]]," ",,,,"")</f>
        <v>PROWASTE-rt3985</v>
      </c>
      <c r="C2251" s="1">
        <f>_xlfn.NUMBERVALUE(IFERROR(_xlfn.TEXTAFTER(Table3[[#This Row],[all fluxes from min_flux_sum]]," ",-1,,,""),""))</f>
        <v>5.2368199999999999E-13</v>
      </c>
    </row>
    <row r="2252" spans="1:3">
      <c r="A2252" s="1" t="s">
        <v>12310</v>
      </c>
      <c r="B2252" s="1" t="str">
        <f>_xlfn.TEXTBEFORE(Table3[[#This Row],[all fluxes from min_flux_sum]]," ",,,,"")</f>
        <v>PROWASTE-rt3986</v>
      </c>
      <c r="C2252" s="1">
        <f>_xlfn.NUMBERVALUE(IFERROR(_xlfn.TEXTAFTER(Table3[[#This Row],[all fluxes from min_flux_sum]]," ",-1,,,""),""))</f>
        <v>1.4625640000000001E-12</v>
      </c>
    </row>
    <row r="2253" spans="1:3">
      <c r="A2253" s="1" t="s">
        <v>12311</v>
      </c>
      <c r="B2253" s="1" t="str">
        <f>_xlfn.TEXTBEFORE(Table3[[#This Row],[all fluxes from min_flux_sum]]," ",,,,"")</f>
        <v>PROWASTE-rt4016</v>
      </c>
      <c r="C2253" s="1">
        <f>_xlfn.NUMBERVALUE(IFERROR(_xlfn.TEXTAFTER(Table3[[#This Row],[all fluxes from min_flux_sum]]," ",-1,,,""),""))</f>
        <v>1.4119661999999901E-11</v>
      </c>
    </row>
    <row r="2254" spans="1:3">
      <c r="A2254" s="1" t="s">
        <v>12312</v>
      </c>
      <c r="B2254" s="1" t="str">
        <f>_xlfn.TEXTBEFORE(Table3[[#This Row],[all fluxes from min_flux_sum]]," ",,,,"")</f>
        <v>PROWASTE-rt4019</v>
      </c>
      <c r="C2254" s="1">
        <f>_xlfn.NUMBERVALUE(IFERROR(_xlfn.TEXTAFTER(Table3[[#This Row],[all fluxes from min_flux_sum]]," ",-1,,,""),""))</f>
        <v>2.8846738999999999E-10</v>
      </c>
    </row>
    <row r="2255" spans="1:3">
      <c r="A2255" s="1" t="s">
        <v>12313</v>
      </c>
      <c r="B2255" s="1" t="str">
        <f>_xlfn.TEXTBEFORE(Table3[[#This Row],[all fluxes from min_flux_sum]]," ",,,,"")</f>
        <v>PROWASTE-rt4023</v>
      </c>
      <c r="C2255" s="1">
        <f>_xlfn.NUMBERVALUE(IFERROR(_xlfn.TEXTAFTER(Table3[[#This Row],[all fluxes from min_flux_sum]]," ",-1,,,""),""))</f>
        <v>3.5658304000000002E-10</v>
      </c>
    </row>
    <row r="2256" spans="1:3">
      <c r="A2256" s="1" t="s">
        <v>12314</v>
      </c>
      <c r="B2256" s="1" t="str">
        <f>_xlfn.TEXTBEFORE(Table3[[#This Row],[all fluxes from min_flux_sum]]," ",,,,"")</f>
        <v>PROWASTE-rt4039</v>
      </c>
      <c r="C2256" s="1">
        <f>_xlfn.NUMBERVALUE(IFERROR(_xlfn.TEXTAFTER(Table3[[#This Row],[all fluxes from min_flux_sum]]," ",-1,,,""),""))</f>
        <v>5.9418719800000004E-10</v>
      </c>
    </row>
    <row r="2257" spans="1:3">
      <c r="A2257" s="1" t="s">
        <v>12315</v>
      </c>
      <c r="B2257" s="1" t="str">
        <f>_xlfn.TEXTBEFORE(Table3[[#This Row],[all fluxes from min_flux_sum]]," ",,,,"")</f>
        <v>PROWASTE-rt4042</v>
      </c>
      <c r="C2257" s="1">
        <f>_xlfn.NUMBERVALUE(IFERROR(_xlfn.TEXTAFTER(Table3[[#This Row],[all fluxes from min_flux_sum]]," ",-1,,,""),""))</f>
        <v>1.02333884E-10</v>
      </c>
    </row>
    <row r="2258" spans="1:3">
      <c r="A2258" s="1" t="s">
        <v>12316</v>
      </c>
      <c r="B2258" s="1" t="str">
        <f>_xlfn.TEXTBEFORE(Table3[[#This Row],[all fluxes from min_flux_sum]]," ",,,,"")</f>
        <v>PROWASTE-rt4053</v>
      </c>
      <c r="C2258" s="1">
        <f>_xlfn.NUMBERVALUE(IFERROR(_xlfn.TEXTAFTER(Table3[[#This Row],[all fluxes from min_flux_sum]]," ",-1,,,""),""))</f>
        <v>6.4834525239999998E-9</v>
      </c>
    </row>
    <row r="2259" spans="1:3">
      <c r="A2259" s="1" t="s">
        <v>12317</v>
      </c>
      <c r="B2259" s="1" t="str">
        <f>_xlfn.TEXTBEFORE(Table3[[#This Row],[all fluxes from min_flux_sum]]," ",,,,"")</f>
        <v>PROWASTE-rt4066</v>
      </c>
      <c r="C2259" s="1">
        <f>_xlfn.NUMBERVALUE(IFERROR(_xlfn.TEXTAFTER(Table3[[#This Row],[all fluxes from min_flux_sum]]," ",-1,,,""),""))</f>
        <v>2.0745201999999999E-10</v>
      </c>
    </row>
    <row r="2260" spans="1:3">
      <c r="A2260" s="1" t="s">
        <v>12318</v>
      </c>
      <c r="B2260" s="1" t="str">
        <f>_xlfn.TEXTBEFORE(Table3[[#This Row],[all fluxes from min_flux_sum]]," ",,,,"")</f>
        <v>PROWASTE-rt4069</v>
      </c>
      <c r="C2260" s="1">
        <f>_xlfn.NUMBERVALUE(IFERROR(_xlfn.TEXTAFTER(Table3[[#This Row],[all fluxes from min_flux_sum]]," ",-1,,,""),""))</f>
        <v>3.0628740999999999E-11</v>
      </c>
    </row>
    <row r="2261" spans="1:3">
      <c r="A2261" s="1" t="s">
        <v>12319</v>
      </c>
      <c r="B2261" s="1" t="str">
        <f>_xlfn.TEXTBEFORE(Table3[[#This Row],[all fluxes from min_flux_sum]]," ",,,,"")</f>
        <v>PROWASTE-rt4077</v>
      </c>
      <c r="C2261" s="1">
        <f>_xlfn.NUMBERVALUE(IFERROR(_xlfn.TEXTAFTER(Table3[[#This Row],[all fluxes from min_flux_sum]]," ",-1,,,""),""))</f>
        <v>1.965341457E-9</v>
      </c>
    </row>
    <row r="2262" spans="1:3">
      <c r="A2262" s="1" t="s">
        <v>12320</v>
      </c>
      <c r="B2262" s="1" t="str">
        <f>_xlfn.TEXTBEFORE(Table3[[#This Row],[all fluxes from min_flux_sum]]," ",,,,"")</f>
        <v>PROWASTE-rt4102</v>
      </c>
      <c r="C2262" s="1">
        <f>_xlfn.NUMBERVALUE(IFERROR(_xlfn.TEXTAFTER(Table3[[#This Row],[all fluxes from min_flux_sum]]," ",-1,,,""),""))</f>
        <v>2.078927087E-9</v>
      </c>
    </row>
    <row r="2263" spans="1:3">
      <c r="A2263" s="1" t="s">
        <v>12321</v>
      </c>
      <c r="B2263" s="1" t="str">
        <f>_xlfn.TEXTBEFORE(Table3[[#This Row],[all fluxes from min_flux_sum]]," ",,,,"")</f>
        <v>PROWASTE-rt4107</v>
      </c>
      <c r="C2263" s="1">
        <f>_xlfn.NUMBERVALUE(IFERROR(_xlfn.TEXTAFTER(Table3[[#This Row],[all fluxes from min_flux_sum]]," ",-1,,,""),""))</f>
        <v>2.03763431E-10</v>
      </c>
    </row>
    <row r="2264" spans="1:3">
      <c r="A2264" s="1" t="s">
        <v>12322</v>
      </c>
      <c r="B2264" s="1" t="str">
        <f>_xlfn.TEXTBEFORE(Table3[[#This Row],[all fluxes from min_flux_sum]]," ",,,,"")</f>
        <v>PROWASTE-rt4112</v>
      </c>
      <c r="C2264" s="1">
        <f>_xlfn.NUMBERVALUE(IFERROR(_xlfn.TEXTAFTER(Table3[[#This Row],[all fluxes from min_flux_sum]]," ",-1,,,""),""))</f>
        <v>7.05512959999999E-11</v>
      </c>
    </row>
    <row r="2265" spans="1:3">
      <c r="A2265" s="1" t="s">
        <v>12323</v>
      </c>
      <c r="B2265" s="1" t="str">
        <f>_xlfn.TEXTBEFORE(Table3[[#This Row],[all fluxes from min_flux_sum]]," ",,,,"")</f>
        <v>PROWASTE-rt4117</v>
      </c>
      <c r="C2265" s="1">
        <f>_xlfn.NUMBERVALUE(IFERROR(_xlfn.TEXTAFTER(Table3[[#This Row],[all fluxes from min_flux_sum]]," ",-1,,,""),""))</f>
        <v>7.2878947000000004E-11</v>
      </c>
    </row>
    <row r="2266" spans="1:3">
      <c r="A2266" s="1" t="s">
        <v>12324</v>
      </c>
      <c r="B2266" s="1" t="str">
        <f>_xlfn.TEXTBEFORE(Table3[[#This Row],[all fluxes from min_flux_sum]]," ",,,,"")</f>
        <v>PROWASTE-rt4127</v>
      </c>
      <c r="C2266" s="1">
        <f>_xlfn.NUMBERVALUE(IFERROR(_xlfn.TEXTAFTER(Table3[[#This Row],[all fluxes from min_flux_sum]]," ",-1,,,""),""))</f>
        <v>1.2071384800000001E-9</v>
      </c>
    </row>
    <row r="2267" spans="1:3">
      <c r="A2267" s="1" t="s">
        <v>12325</v>
      </c>
      <c r="B2267" s="1" t="str">
        <f>_xlfn.TEXTBEFORE(Table3[[#This Row],[all fluxes from min_flux_sum]]," ",,,,"")</f>
        <v>PROWASTE-rt4138</v>
      </c>
      <c r="C2267" s="1">
        <f>_xlfn.NUMBERVALUE(IFERROR(_xlfn.TEXTAFTER(Table3[[#This Row],[all fluxes from min_flux_sum]]," ",-1,,,""),""))</f>
        <v>1.0490386443000001E-8</v>
      </c>
    </row>
    <row r="2268" spans="1:3">
      <c r="A2268" s="1" t="s">
        <v>12326</v>
      </c>
      <c r="B2268" s="1" t="str">
        <f>_xlfn.TEXTBEFORE(Table3[[#This Row],[all fluxes from min_flux_sum]]," ",,,,"")</f>
        <v>PROWASTE-rt4145</v>
      </c>
      <c r="C2268" s="1">
        <f>_xlfn.NUMBERVALUE(IFERROR(_xlfn.TEXTAFTER(Table3[[#This Row],[all fluxes from min_flux_sum]]," ",-1,,,""),""))</f>
        <v>4.1197188200000001E-10</v>
      </c>
    </row>
    <row r="2269" spans="1:3">
      <c r="A2269" s="1" t="s">
        <v>12327</v>
      </c>
      <c r="B2269" s="1" t="str">
        <f>_xlfn.TEXTBEFORE(Table3[[#This Row],[all fluxes from min_flux_sum]]," ",,,,"")</f>
        <v>PROWASTE-rt4150</v>
      </c>
      <c r="C2269" s="1">
        <f>_xlfn.NUMBERVALUE(IFERROR(_xlfn.TEXTAFTER(Table3[[#This Row],[all fluxes from min_flux_sum]]," ",-1,,,""),""))</f>
        <v>9.2036901499999995E-10</v>
      </c>
    </row>
    <row r="2270" spans="1:3">
      <c r="A2270" s="1" t="s">
        <v>12328</v>
      </c>
      <c r="B2270" s="1" t="str">
        <f>_xlfn.TEXTBEFORE(Table3[[#This Row],[all fluxes from min_flux_sum]]," ",,,,"")</f>
        <v>PROWASTE-rt4177</v>
      </c>
      <c r="C2270" s="1">
        <f>_xlfn.NUMBERVALUE(IFERROR(_xlfn.TEXTAFTER(Table3[[#This Row],[all fluxes from min_flux_sum]]," ",-1,,,""),""))</f>
        <v>9.6909579900000006E-10</v>
      </c>
    </row>
    <row r="2271" spans="1:3">
      <c r="A2271" s="1" t="s">
        <v>12329</v>
      </c>
      <c r="B2271" s="1" t="str">
        <f>_xlfn.TEXTBEFORE(Table3[[#This Row],[all fluxes from min_flux_sum]]," ",,,,"")</f>
        <v>PROWASTE-rt4178</v>
      </c>
      <c r="C2271" s="1">
        <f>_xlfn.NUMBERVALUE(IFERROR(_xlfn.TEXTAFTER(Table3[[#This Row],[all fluxes from min_flux_sum]]," ",-1,,,""),""))</f>
        <v>5.5771769999999998E-12</v>
      </c>
    </row>
    <row r="2272" spans="1:3">
      <c r="A2272" s="1" t="s">
        <v>12330</v>
      </c>
      <c r="B2272" s="1" t="str">
        <f>_xlfn.TEXTBEFORE(Table3[[#This Row],[all fluxes from min_flux_sum]]," ",,,,"")</f>
        <v>PROWASTE-rt4183</v>
      </c>
      <c r="C2272" s="1">
        <f>_xlfn.NUMBERVALUE(IFERROR(_xlfn.TEXTAFTER(Table3[[#This Row],[all fluxes from min_flux_sum]]," ",-1,,,""),""))</f>
        <v>1.1983876800000001E-10</v>
      </c>
    </row>
    <row r="2273" spans="1:3">
      <c r="A2273" s="1" t="s">
        <v>12331</v>
      </c>
      <c r="B2273" s="1" t="str">
        <f>_xlfn.TEXTBEFORE(Table3[[#This Row],[all fluxes from min_flux_sum]]," ",,,,"")</f>
        <v>PROWASTE-rt4186</v>
      </c>
      <c r="C2273" s="1">
        <f>_xlfn.NUMBERVALUE(IFERROR(_xlfn.TEXTAFTER(Table3[[#This Row],[all fluxes from min_flux_sum]]," ",-1,,,""),""))</f>
        <v>1.26543684999999E-10</v>
      </c>
    </row>
    <row r="2274" spans="1:3">
      <c r="A2274" s="1" t="s">
        <v>12332</v>
      </c>
      <c r="B2274" s="1" t="str">
        <f>_xlfn.TEXTBEFORE(Table3[[#This Row],[all fluxes from min_flux_sum]]," ",,,,"")</f>
        <v>PROWASTE-rt4187</v>
      </c>
      <c r="C2274" s="1">
        <f>_xlfn.NUMBERVALUE(IFERROR(_xlfn.TEXTAFTER(Table3[[#This Row],[all fluxes from min_flux_sum]]," ",-1,,,""),""))</f>
        <v>1.4729517100000001E-10</v>
      </c>
    </row>
    <row r="2275" spans="1:3">
      <c r="A2275" s="1" t="s">
        <v>12333</v>
      </c>
      <c r="B2275" s="1" t="str">
        <f>_xlfn.TEXTBEFORE(Table3[[#This Row],[all fluxes from min_flux_sum]]," ",,,,"")</f>
        <v>PROWASTE-rt4194</v>
      </c>
      <c r="C2275" s="1">
        <f>_xlfn.NUMBERVALUE(IFERROR(_xlfn.TEXTAFTER(Table3[[#This Row],[all fluxes from min_flux_sum]]," ",-1,,,""),""))</f>
        <v>7.3001400999999994E-11</v>
      </c>
    </row>
    <row r="2276" spans="1:3">
      <c r="A2276" s="1" t="s">
        <v>12334</v>
      </c>
      <c r="B2276" s="1" t="str">
        <f>_xlfn.TEXTBEFORE(Table3[[#This Row],[all fluxes from min_flux_sum]]," ",,,,"")</f>
        <v>PROWASTE-rt4202</v>
      </c>
      <c r="C2276" s="1">
        <f>_xlfn.NUMBERVALUE(IFERROR(_xlfn.TEXTAFTER(Table3[[#This Row],[all fluxes from min_flux_sum]]," ",-1,,,""),""))</f>
        <v>8.5934371000000004E-11</v>
      </c>
    </row>
    <row r="2277" spans="1:3">
      <c r="A2277" s="1" t="s">
        <v>12335</v>
      </c>
      <c r="B2277" s="1" t="str">
        <f>_xlfn.TEXTBEFORE(Table3[[#This Row],[all fluxes from min_flux_sum]]," ",,,,"")</f>
        <v>PROWASTE-rt4213</v>
      </c>
      <c r="C2277" s="1">
        <f>_xlfn.NUMBERVALUE(IFERROR(_xlfn.TEXTAFTER(Table3[[#This Row],[all fluxes from min_flux_sum]]," ",-1,,,""),""))</f>
        <v>2.4451802819999999E-9</v>
      </c>
    </row>
    <row r="2278" spans="1:3">
      <c r="A2278" s="1" t="s">
        <v>12336</v>
      </c>
      <c r="B2278" s="1" t="str">
        <f>_xlfn.TEXTBEFORE(Table3[[#This Row],[all fluxes from min_flux_sum]]," ",,,,"")</f>
        <v>PROWASTE-rt4220</v>
      </c>
      <c r="C2278" s="1">
        <f>_xlfn.NUMBERVALUE(IFERROR(_xlfn.TEXTAFTER(Table3[[#This Row],[all fluxes from min_flux_sum]]," ",-1,,,""),""))</f>
        <v>5.0697185099999997E-10</v>
      </c>
    </row>
    <row r="2279" spans="1:3">
      <c r="A2279" s="1" t="s">
        <v>12337</v>
      </c>
      <c r="B2279" s="1" t="str">
        <f>_xlfn.TEXTBEFORE(Table3[[#This Row],[all fluxes from min_flux_sum]]," ",,,,"")</f>
        <v>PROWASTE-rt4228</v>
      </c>
      <c r="C2279" s="1">
        <f>_xlfn.NUMBERVALUE(IFERROR(_xlfn.TEXTAFTER(Table3[[#This Row],[all fluxes from min_flux_sum]]," ",-1,,,""),""))</f>
        <v>6.747299E-12</v>
      </c>
    </row>
    <row r="2280" spans="1:3">
      <c r="A2280" s="1" t="s">
        <v>12338</v>
      </c>
      <c r="B2280" s="1" t="str">
        <f>_xlfn.TEXTBEFORE(Table3[[#This Row],[all fluxes from min_flux_sum]]," ",,,,"")</f>
        <v>PROWASTE-rt4237</v>
      </c>
      <c r="C2280" s="1">
        <f>_xlfn.NUMBERVALUE(IFERROR(_xlfn.TEXTAFTER(Table3[[#This Row],[all fluxes from min_flux_sum]]," ",-1,,,""),""))</f>
        <v>1.3804072200000001E-10</v>
      </c>
    </row>
    <row r="2281" spans="1:3">
      <c r="A2281" s="1" t="s">
        <v>12339</v>
      </c>
      <c r="B2281" s="1" t="str">
        <f>_xlfn.TEXTBEFORE(Table3[[#This Row],[all fluxes from min_flux_sum]]," ",,,,"")</f>
        <v>PROWASTE-rt4254</v>
      </c>
      <c r="C2281" s="1">
        <f>_xlfn.NUMBERVALUE(IFERROR(_xlfn.TEXTAFTER(Table3[[#This Row],[all fluxes from min_flux_sum]]," ",-1,,,""),""))</f>
        <v>1.3974239000000001E-11</v>
      </c>
    </row>
    <row r="2282" spans="1:3">
      <c r="A2282" s="1" t="s">
        <v>12340</v>
      </c>
      <c r="B2282" s="1" t="str">
        <f>_xlfn.TEXTBEFORE(Table3[[#This Row],[all fluxes from min_flux_sum]]," ",,,,"")</f>
        <v>PROWASTE-rt4257</v>
      </c>
      <c r="C2282" s="1">
        <f>_xlfn.NUMBERVALUE(IFERROR(_xlfn.TEXTAFTER(Table3[[#This Row],[all fluxes from min_flux_sum]]," ",-1,,,""),""))</f>
        <v>7.5395795499999901E-10</v>
      </c>
    </row>
    <row r="2283" spans="1:3">
      <c r="A2283" s="1" t="s">
        <v>12341</v>
      </c>
      <c r="B2283" s="1" t="str">
        <f>_xlfn.TEXTBEFORE(Table3[[#This Row],[all fluxes from min_flux_sum]]," ",,,,"")</f>
        <v>PROWASTE-rt4267</v>
      </c>
      <c r="C2283" s="1">
        <f>_xlfn.NUMBERVALUE(IFERROR(_xlfn.TEXTAFTER(Table3[[#This Row],[all fluxes from min_flux_sum]]," ",-1,,,""),""))</f>
        <v>1.3455186199999999E-10</v>
      </c>
    </row>
    <row r="2284" spans="1:3">
      <c r="A2284" s="1" t="s">
        <v>12342</v>
      </c>
      <c r="B2284" s="1" t="str">
        <f>_xlfn.TEXTBEFORE(Table3[[#This Row],[all fluxes from min_flux_sum]]," ",,,,"")</f>
        <v>PROWASTE-rt4269</v>
      </c>
      <c r="C2284" s="1">
        <f>_xlfn.NUMBERVALUE(IFERROR(_xlfn.TEXTAFTER(Table3[[#This Row],[all fluxes from min_flux_sum]]," ",-1,,,""),""))</f>
        <v>1.0684238139999999E-9</v>
      </c>
    </row>
    <row r="2285" spans="1:3">
      <c r="A2285" s="1" t="s">
        <v>12343</v>
      </c>
      <c r="B2285" s="1" t="str">
        <f>_xlfn.TEXTBEFORE(Table3[[#This Row],[all fluxes from min_flux_sum]]," ",,,,"")</f>
        <v>PROWASTE-rt4271</v>
      </c>
      <c r="C2285" s="1">
        <f>_xlfn.NUMBERVALUE(IFERROR(_xlfn.TEXTAFTER(Table3[[#This Row],[all fluxes from min_flux_sum]]," ",-1,,,""),""))</f>
        <v>3.8270507599999999E-10</v>
      </c>
    </row>
    <row r="2286" spans="1:3">
      <c r="A2286" s="1" t="s">
        <v>12344</v>
      </c>
      <c r="B2286" s="1" t="str">
        <f>_xlfn.TEXTBEFORE(Table3[[#This Row],[all fluxes from min_flux_sum]]," ",,,,"")</f>
        <v>PROWASTE-rt4274</v>
      </c>
      <c r="C2286" s="1">
        <f>_xlfn.NUMBERVALUE(IFERROR(_xlfn.TEXTAFTER(Table3[[#This Row],[all fluxes from min_flux_sum]]," ",-1,,,""),""))</f>
        <v>1.611202108E-9</v>
      </c>
    </row>
    <row r="2287" spans="1:3">
      <c r="A2287" s="1" t="s">
        <v>12345</v>
      </c>
      <c r="B2287" s="1" t="str">
        <f>_xlfn.TEXTBEFORE(Table3[[#This Row],[all fluxes from min_flux_sum]]," ",,,,"")</f>
        <v>PROWASTE-rt4278</v>
      </c>
      <c r="C2287" s="1">
        <f>_xlfn.NUMBERVALUE(IFERROR(_xlfn.TEXTAFTER(Table3[[#This Row],[all fluxes from min_flux_sum]]," ",-1,,,""),""))</f>
        <v>2.2388827000000001E-11</v>
      </c>
    </row>
    <row r="2288" spans="1:3">
      <c r="A2288" s="1" t="s">
        <v>12346</v>
      </c>
      <c r="B2288" s="1" t="str">
        <f>_xlfn.TEXTBEFORE(Table3[[#This Row],[all fluxes from min_flux_sum]]," ",,,,"")</f>
        <v>PROWASTE-rt4281</v>
      </c>
      <c r="C2288" s="1">
        <f>_xlfn.NUMBERVALUE(IFERROR(_xlfn.TEXTAFTER(Table3[[#This Row],[all fluxes from min_flux_sum]]," ",-1,,,""),""))</f>
        <v>8.7024959E-11</v>
      </c>
    </row>
    <row r="2289" spans="1:3">
      <c r="A2289" s="1" t="s">
        <v>12347</v>
      </c>
      <c r="B2289" s="1" t="str">
        <f>_xlfn.TEXTBEFORE(Table3[[#This Row],[all fluxes from min_flux_sum]]," ",,,,"")</f>
        <v>PROWASTE-rt4312</v>
      </c>
      <c r="C2289" s="1">
        <f>_xlfn.NUMBERVALUE(IFERROR(_xlfn.TEXTAFTER(Table3[[#This Row],[all fluxes from min_flux_sum]]," ",-1,,,""),""))</f>
        <v>4.1642462999999998E-11</v>
      </c>
    </row>
    <row r="2290" spans="1:3">
      <c r="A2290" s="1" t="s">
        <v>12348</v>
      </c>
      <c r="B2290" s="1" t="str">
        <f>_xlfn.TEXTBEFORE(Table3[[#This Row],[all fluxes from min_flux_sum]]," ",,,,"")</f>
        <v>PROWASTE-rt4334</v>
      </c>
      <c r="C2290" s="1">
        <f>_xlfn.NUMBERVALUE(IFERROR(_xlfn.TEXTAFTER(Table3[[#This Row],[all fluxes from min_flux_sum]]," ",-1,,,""),""))</f>
        <v>4.36677E-13</v>
      </c>
    </row>
    <row r="2291" spans="1:3">
      <c r="A2291" s="1" t="s">
        <v>12349</v>
      </c>
      <c r="B2291" s="1" t="str">
        <f>_xlfn.TEXTBEFORE(Table3[[#This Row],[all fluxes from min_flux_sum]]," ",,,,"")</f>
        <v>PROWASTE-rt4336</v>
      </c>
      <c r="C2291" s="1">
        <f>_xlfn.NUMBERVALUE(IFERROR(_xlfn.TEXTAFTER(Table3[[#This Row],[all fluxes from min_flux_sum]]," ",-1,,,""),""))</f>
        <v>4.1898833820999998E-8</v>
      </c>
    </row>
    <row r="2292" spans="1:3">
      <c r="A2292" s="1" t="s">
        <v>12350</v>
      </c>
      <c r="B2292" s="1" t="str">
        <f>_xlfn.TEXTBEFORE(Table3[[#This Row],[all fluxes from min_flux_sum]]," ",,,,"")</f>
        <v>PROWASTE-rt4363</v>
      </c>
      <c r="C2292" s="1">
        <f>_xlfn.NUMBERVALUE(IFERROR(_xlfn.TEXTAFTER(Table3[[#This Row],[all fluxes from min_flux_sum]]," ",-1,,,""),""))</f>
        <v>1.41418044E-10</v>
      </c>
    </row>
    <row r="2293" spans="1:3">
      <c r="A2293" s="1" t="s">
        <v>12351</v>
      </c>
      <c r="B2293" s="1" t="str">
        <f>_xlfn.TEXTBEFORE(Table3[[#This Row],[all fluxes from min_flux_sum]]," ",,,,"")</f>
        <v>PROWASTE-rt4368</v>
      </c>
      <c r="C2293" s="1">
        <f>_xlfn.NUMBERVALUE(IFERROR(_xlfn.TEXTAFTER(Table3[[#This Row],[all fluxes from min_flux_sum]]," ",-1,,,""),""))</f>
        <v>1.09670979E-10</v>
      </c>
    </row>
    <row r="2294" spans="1:3">
      <c r="A2294" s="1" t="s">
        <v>12352</v>
      </c>
      <c r="B2294" s="1" t="str">
        <f>_xlfn.TEXTBEFORE(Table3[[#This Row],[all fluxes from min_flux_sum]]," ",,,,"")</f>
        <v>PROWASTE-rt4374</v>
      </c>
      <c r="C2294" s="1">
        <f>_xlfn.NUMBERVALUE(IFERROR(_xlfn.TEXTAFTER(Table3[[#This Row],[all fluxes from min_flux_sum]]," ",-1,,,""),""))</f>
        <v>1.05193932E-10</v>
      </c>
    </row>
    <row r="2295" spans="1:3">
      <c r="A2295" s="1" t="s">
        <v>12353</v>
      </c>
      <c r="B2295" s="1" t="str">
        <f>_xlfn.TEXTBEFORE(Table3[[#This Row],[all fluxes from min_flux_sum]]," ",,,,"")</f>
        <v>PROWASTE-rt4375</v>
      </c>
      <c r="C2295" s="1">
        <f>_xlfn.NUMBERVALUE(IFERROR(_xlfn.TEXTAFTER(Table3[[#This Row],[all fluxes from min_flux_sum]]," ",-1,,,""),""))</f>
        <v>7.7154418999999998E-11</v>
      </c>
    </row>
    <row r="2296" spans="1:3">
      <c r="A2296" s="1" t="s">
        <v>12354</v>
      </c>
      <c r="B2296" s="1" t="str">
        <f>_xlfn.TEXTBEFORE(Table3[[#This Row],[all fluxes from min_flux_sum]]," ",,,,"")</f>
        <v>PROWASTE-rt4380</v>
      </c>
      <c r="C2296" s="1">
        <f>_xlfn.NUMBERVALUE(IFERROR(_xlfn.TEXTAFTER(Table3[[#This Row],[all fluxes from min_flux_sum]]," ",-1,,,""),""))</f>
        <v>1.7906117960000001E-9</v>
      </c>
    </row>
    <row r="2297" spans="1:3">
      <c r="A2297" s="1" t="s">
        <v>12355</v>
      </c>
      <c r="B2297" s="1" t="str">
        <f>_xlfn.TEXTBEFORE(Table3[[#This Row],[all fluxes from min_flux_sum]]," ",,,,"")</f>
        <v>PROWASTE-rt4385</v>
      </c>
      <c r="C2297" s="1">
        <f>_xlfn.NUMBERVALUE(IFERROR(_xlfn.TEXTAFTER(Table3[[#This Row],[all fluxes from min_flux_sum]]," ",-1,,,""),""))</f>
        <v>6.4320989999999999E-12</v>
      </c>
    </row>
    <row r="2298" spans="1:3">
      <c r="A2298" s="1" t="s">
        <v>12356</v>
      </c>
      <c r="B2298" s="1" t="str">
        <f>_xlfn.TEXTBEFORE(Table3[[#This Row],[all fluxes from min_flux_sum]]," ",,,,"")</f>
        <v>PROWASTE-rt4390</v>
      </c>
      <c r="C2298" s="1">
        <f>_xlfn.NUMBERVALUE(IFERROR(_xlfn.TEXTAFTER(Table3[[#This Row],[all fluxes from min_flux_sum]]," ",-1,,,""),""))</f>
        <v>8.3081176000000006E-11</v>
      </c>
    </row>
    <row r="2299" spans="1:3">
      <c r="A2299" s="1" t="s">
        <v>12357</v>
      </c>
      <c r="B2299" s="1" t="str">
        <f>_xlfn.TEXTBEFORE(Table3[[#This Row],[all fluxes from min_flux_sum]]," ",,,,"")</f>
        <v>PROWASTE-rt4393</v>
      </c>
      <c r="C2299" s="1">
        <f>_xlfn.NUMBERVALUE(IFERROR(_xlfn.TEXTAFTER(Table3[[#This Row],[all fluxes from min_flux_sum]]," ",-1,,,""),""))</f>
        <v>1.152370054E-9</v>
      </c>
    </row>
    <row r="2300" spans="1:3">
      <c r="A2300" s="1" t="s">
        <v>12358</v>
      </c>
      <c r="B2300" s="1" t="str">
        <f>_xlfn.TEXTBEFORE(Table3[[#This Row],[all fluxes from min_flux_sum]]," ",,,,"")</f>
        <v>PROWASTE-rt4410</v>
      </c>
      <c r="C2300" s="1">
        <f>_xlfn.NUMBERVALUE(IFERROR(_xlfn.TEXTAFTER(Table3[[#This Row],[all fluxes from min_flux_sum]]," ",-1,,,""),""))</f>
        <v>2.0485691499999999E-10</v>
      </c>
    </row>
    <row r="2301" spans="1:3">
      <c r="A2301" s="1" t="s">
        <v>12359</v>
      </c>
      <c r="B2301" s="1" t="str">
        <f>_xlfn.TEXTBEFORE(Table3[[#This Row],[all fluxes from min_flux_sum]]," ",,,,"")</f>
        <v>PROWASTE-rt4413</v>
      </c>
      <c r="C2301" s="1">
        <f>_xlfn.NUMBERVALUE(IFERROR(_xlfn.TEXTAFTER(Table3[[#This Row],[all fluxes from min_flux_sum]]," ",-1,,,""),""))</f>
        <v>1.064206E-11</v>
      </c>
    </row>
    <row r="2302" spans="1:3">
      <c r="A2302" s="1" t="s">
        <v>12360</v>
      </c>
      <c r="B2302" s="1" t="str">
        <f>_xlfn.TEXTBEFORE(Table3[[#This Row],[all fluxes from min_flux_sum]]," ",,,,"")</f>
        <v>PROWASTE-rt4416</v>
      </c>
      <c r="C2302" s="1">
        <f>_xlfn.NUMBERVALUE(IFERROR(_xlfn.TEXTAFTER(Table3[[#This Row],[all fluxes from min_flux_sum]]," ",-1,,,""),""))</f>
        <v>5.9769383999999997E-11</v>
      </c>
    </row>
    <row r="2303" spans="1:3">
      <c r="A2303" s="1" t="s">
        <v>12361</v>
      </c>
      <c r="B2303" s="1" t="str">
        <f>_xlfn.TEXTBEFORE(Table3[[#This Row],[all fluxes from min_flux_sum]]," ",,,,"")</f>
        <v>PROWASTE-rt4419</v>
      </c>
      <c r="C2303" s="1">
        <f>_xlfn.NUMBERVALUE(IFERROR(_xlfn.TEXTAFTER(Table3[[#This Row],[all fluxes from min_flux_sum]]," ",-1,,,""),""))</f>
        <v>2.192431E-12</v>
      </c>
    </row>
    <row r="2304" spans="1:3">
      <c r="A2304" s="1" t="s">
        <v>12362</v>
      </c>
      <c r="B2304" s="1" t="str">
        <f>_xlfn.TEXTBEFORE(Table3[[#This Row],[all fluxes from min_flux_sum]]," ",,,,"")</f>
        <v>PROWASTE-rt4427</v>
      </c>
      <c r="C2304" s="1">
        <f>_xlfn.NUMBERVALUE(IFERROR(_xlfn.TEXTAFTER(Table3[[#This Row],[all fluxes from min_flux_sum]]," ",-1,,,""),""))</f>
        <v>4.9641162000000001E-11</v>
      </c>
    </row>
    <row r="2305" spans="1:3">
      <c r="A2305" s="1" t="s">
        <v>12363</v>
      </c>
      <c r="B2305" s="1" t="str">
        <f>_xlfn.TEXTBEFORE(Table3[[#This Row],[all fluxes from min_flux_sum]]," ",,,,"")</f>
        <v>PROWASTE-rt4445</v>
      </c>
      <c r="C2305" s="1">
        <f>_xlfn.NUMBERVALUE(IFERROR(_xlfn.TEXTAFTER(Table3[[#This Row],[all fluxes from min_flux_sum]]," ",-1,,,""),""))</f>
        <v>2.8307875000000001E-11</v>
      </c>
    </row>
    <row r="2306" spans="1:3">
      <c r="A2306" s="1" t="s">
        <v>12364</v>
      </c>
      <c r="B2306" s="1" t="str">
        <f>_xlfn.TEXTBEFORE(Table3[[#This Row],[all fluxes from min_flux_sum]]," ",,,,"")</f>
        <v>PROWASTE-rt4454</v>
      </c>
      <c r="C2306" s="1">
        <f>_xlfn.NUMBERVALUE(IFERROR(_xlfn.TEXTAFTER(Table3[[#This Row],[all fluxes from min_flux_sum]]," ",-1,,,""),""))</f>
        <v>9.4701539999999894E-12</v>
      </c>
    </row>
    <row r="2307" spans="1:3">
      <c r="A2307" s="1" t="s">
        <v>12365</v>
      </c>
      <c r="B2307" s="1" t="str">
        <f>_xlfn.TEXTBEFORE(Table3[[#This Row],[all fluxes from min_flux_sum]]," ",,,,"")</f>
        <v>PROWASTE-rt4475</v>
      </c>
      <c r="C2307" s="1">
        <f>_xlfn.NUMBERVALUE(IFERROR(_xlfn.TEXTAFTER(Table3[[#This Row],[all fluxes from min_flux_sum]]," ",-1,,,""),""))</f>
        <v>5.6345705899999899E-10</v>
      </c>
    </row>
    <row r="2308" spans="1:3">
      <c r="A2308" s="1" t="s">
        <v>12366</v>
      </c>
      <c r="B2308" s="1" t="str">
        <f>_xlfn.TEXTBEFORE(Table3[[#This Row],[all fluxes from min_flux_sum]]," ",,,,"")</f>
        <v>PROWASTE-rt4487_c</v>
      </c>
      <c r="C2308" s="1">
        <f>_xlfn.NUMBERVALUE(IFERROR(_xlfn.TEXTAFTER(Table3[[#This Row],[all fluxes from min_flux_sum]]," ",-1,,,""),""))</f>
        <v>2.0504020000000002E-12</v>
      </c>
    </row>
    <row r="2309" spans="1:3">
      <c r="A2309" s="1" t="s">
        <v>12367</v>
      </c>
      <c r="B2309" s="1" t="str">
        <f>_xlfn.TEXTBEFORE(Table3[[#This Row],[all fluxes from min_flux_sum]]," ",,,,"")</f>
        <v>PROWASTE-rt4487_n</v>
      </c>
      <c r="C2309" s="1">
        <f>_xlfn.NUMBERVALUE(IFERROR(_xlfn.TEXTAFTER(Table3[[#This Row],[all fluxes from min_flux_sum]]," ",-1,,,""),""))</f>
        <v>2.0504020000000002E-12</v>
      </c>
    </row>
    <row r="2310" spans="1:3">
      <c r="A2310" s="1" t="s">
        <v>12368</v>
      </c>
      <c r="B2310" s="1" t="str">
        <f>_xlfn.TEXTBEFORE(Table3[[#This Row],[all fluxes from min_flux_sum]]," ",,,,"")</f>
        <v>PROWASTE-rt4499</v>
      </c>
      <c r="C2310" s="1">
        <f>_xlfn.NUMBERVALUE(IFERROR(_xlfn.TEXTAFTER(Table3[[#This Row],[all fluxes from min_flux_sum]]," ",-1,,,""),""))</f>
        <v>7.0664971999999902E-11</v>
      </c>
    </row>
    <row r="2311" spans="1:3">
      <c r="A2311" s="1" t="s">
        <v>12369</v>
      </c>
      <c r="B2311" s="1" t="str">
        <f>_xlfn.TEXTBEFORE(Table3[[#This Row],[all fluxes from min_flux_sum]]," ",,,,"")</f>
        <v>PROWASTE-rt4502</v>
      </c>
      <c r="C2311" s="1">
        <f>_xlfn.NUMBERVALUE(IFERROR(_xlfn.TEXTAFTER(Table3[[#This Row],[all fluxes from min_flux_sum]]," ",-1,,,""),""))</f>
        <v>3.4305653299999998E-10</v>
      </c>
    </row>
    <row r="2312" spans="1:3">
      <c r="A2312" s="1" t="s">
        <v>12370</v>
      </c>
      <c r="B2312" s="1" t="str">
        <f>_xlfn.TEXTBEFORE(Table3[[#This Row],[all fluxes from min_flux_sum]]," ",,,,"")</f>
        <v>PROWASTE-rt4513_mm</v>
      </c>
      <c r="C2312" s="1">
        <f>_xlfn.NUMBERVALUE(IFERROR(_xlfn.TEXTAFTER(Table3[[#This Row],[all fluxes from min_flux_sum]]," ",-1,,,""),""))</f>
        <v>1.0386826E-10</v>
      </c>
    </row>
    <row r="2313" spans="1:3">
      <c r="A2313" s="1" t="s">
        <v>12371</v>
      </c>
      <c r="B2313" s="1" t="str">
        <f>_xlfn.TEXTBEFORE(Table3[[#This Row],[all fluxes from min_flux_sum]]," ",,,,"")</f>
        <v>PROWASTE-rt4513_rm</v>
      </c>
      <c r="C2313" s="1">
        <f>_xlfn.NUMBERVALUE(IFERROR(_xlfn.TEXTAFTER(Table3[[#This Row],[all fluxes from min_flux_sum]]," ",-1,,,""),""))</f>
        <v>1.0386826E-10</v>
      </c>
    </row>
    <row r="2314" spans="1:3">
      <c r="A2314" s="1" t="s">
        <v>12372</v>
      </c>
      <c r="B2314" s="1" t="str">
        <f>_xlfn.TEXTBEFORE(Table3[[#This Row],[all fluxes from min_flux_sum]]," ",,,,"")</f>
        <v>PROWASTE-rt4526</v>
      </c>
      <c r="C2314" s="1">
        <f>_xlfn.NUMBERVALUE(IFERROR(_xlfn.TEXTAFTER(Table3[[#This Row],[all fluxes from min_flux_sum]]," ",-1,,,""),""))</f>
        <v>1.1594572700000001E-10</v>
      </c>
    </row>
    <row r="2315" spans="1:3">
      <c r="A2315" s="1" t="s">
        <v>12373</v>
      </c>
      <c r="B2315" s="1" t="str">
        <f>_xlfn.TEXTBEFORE(Table3[[#This Row],[all fluxes from min_flux_sum]]," ",,,,"")</f>
        <v>PROWASTE-rt4530</v>
      </c>
      <c r="C2315" s="1">
        <f>_xlfn.NUMBERVALUE(IFERROR(_xlfn.TEXTAFTER(Table3[[#This Row],[all fluxes from min_flux_sum]]," ",-1,,,""),""))</f>
        <v>1.1452426709999999E-9</v>
      </c>
    </row>
    <row r="2316" spans="1:3">
      <c r="A2316" s="1" t="s">
        <v>12374</v>
      </c>
      <c r="B2316" s="1" t="str">
        <f>_xlfn.TEXTBEFORE(Table3[[#This Row],[all fluxes from min_flux_sum]]," ",,,,"")</f>
        <v>PROWASTE-rt4541</v>
      </c>
      <c r="C2316" s="1">
        <f>_xlfn.NUMBERVALUE(IFERROR(_xlfn.TEXTAFTER(Table3[[#This Row],[all fluxes from min_flux_sum]]," ",-1,,,""),""))</f>
        <v>2.2435213999999999E-11</v>
      </c>
    </row>
    <row r="2317" spans="1:3">
      <c r="A2317" s="1" t="s">
        <v>12375</v>
      </c>
      <c r="B2317" s="1" t="str">
        <f>_xlfn.TEXTBEFORE(Table3[[#This Row],[all fluxes from min_flux_sum]]," ",,,,"")</f>
        <v>PROWASTE-rt4544</v>
      </c>
      <c r="C2317" s="1">
        <f>_xlfn.NUMBERVALUE(IFERROR(_xlfn.TEXTAFTER(Table3[[#This Row],[all fluxes from min_flux_sum]]," ",-1,,,""),""))</f>
        <v>4.9332560879999998E-9</v>
      </c>
    </row>
    <row r="2318" spans="1:3">
      <c r="A2318" s="1" t="s">
        <v>12376</v>
      </c>
      <c r="B2318" s="1" t="str">
        <f>_xlfn.TEXTBEFORE(Table3[[#This Row],[all fluxes from min_flux_sum]]," ",,,,"")</f>
        <v>PROWASTE-rt4548</v>
      </c>
      <c r="C2318" s="1">
        <f>_xlfn.NUMBERVALUE(IFERROR(_xlfn.TEXTAFTER(Table3[[#This Row],[all fluxes from min_flux_sum]]," ",-1,,,""),""))</f>
        <v>2.4203608500000001E-10</v>
      </c>
    </row>
    <row r="2319" spans="1:3">
      <c r="A2319" s="1" t="s">
        <v>12377</v>
      </c>
      <c r="B2319" s="1" t="str">
        <f>_xlfn.TEXTBEFORE(Table3[[#This Row],[all fluxes from min_flux_sum]]," ",,,,"")</f>
        <v>PROWASTE-rt4555</v>
      </c>
      <c r="C2319" s="1">
        <f>_xlfn.NUMBERVALUE(IFERROR(_xlfn.TEXTAFTER(Table3[[#This Row],[all fluxes from min_flux_sum]]," ",-1,,,""),""))</f>
        <v>2.1272114E-11</v>
      </c>
    </row>
    <row r="2320" spans="1:3">
      <c r="A2320" s="1" t="s">
        <v>12378</v>
      </c>
      <c r="B2320" s="1" t="str">
        <f>_xlfn.TEXTBEFORE(Table3[[#This Row],[all fluxes from min_flux_sum]]," ",,,,"")</f>
        <v>PROWASTE-rt4558</v>
      </c>
      <c r="C2320" s="1">
        <f>_xlfn.NUMBERVALUE(IFERROR(_xlfn.TEXTAFTER(Table3[[#This Row],[all fluxes from min_flux_sum]]," ",-1,,,""),""))</f>
        <v>3.6722342999999998E-10</v>
      </c>
    </row>
    <row r="2321" spans="1:3">
      <c r="A2321" s="1" t="s">
        <v>12379</v>
      </c>
      <c r="B2321" s="1" t="str">
        <f>_xlfn.TEXTBEFORE(Table3[[#This Row],[all fluxes from min_flux_sum]]," ",,,,"")</f>
        <v>PROWASTE-rt4559</v>
      </c>
      <c r="C2321" s="1">
        <f>_xlfn.NUMBERVALUE(IFERROR(_xlfn.TEXTAFTER(Table3[[#This Row],[all fluxes from min_flux_sum]]," ",-1,,,""),""))</f>
        <v>8.0175557000000002E-11</v>
      </c>
    </row>
    <row r="2322" spans="1:3">
      <c r="A2322" s="1" t="s">
        <v>12380</v>
      </c>
      <c r="B2322" s="1" t="str">
        <f>_xlfn.TEXTBEFORE(Table3[[#This Row],[all fluxes from min_flux_sum]]," ",,,,"")</f>
        <v>PROWASTE-rt4576</v>
      </c>
      <c r="C2322" s="1">
        <f>_xlfn.NUMBERVALUE(IFERROR(_xlfn.TEXTAFTER(Table3[[#This Row],[all fluxes from min_flux_sum]]," ",-1,,,""),""))</f>
        <v>1.520472145E-9</v>
      </c>
    </row>
    <row r="2323" spans="1:3">
      <c r="A2323" s="1" t="s">
        <v>12381</v>
      </c>
      <c r="B2323" s="1" t="str">
        <f>_xlfn.TEXTBEFORE(Table3[[#This Row],[all fluxes from min_flux_sum]]," ",,,,"")</f>
        <v>PROWASTE-rt4597</v>
      </c>
      <c r="C2323" s="1">
        <f>_xlfn.NUMBERVALUE(IFERROR(_xlfn.TEXTAFTER(Table3[[#This Row],[all fluxes from min_flux_sum]]," ",-1,,,""),""))</f>
        <v>6.8218843099999998E-10</v>
      </c>
    </row>
    <row r="2324" spans="1:3">
      <c r="A2324" s="1" t="s">
        <v>12382</v>
      </c>
      <c r="B2324" s="1" t="str">
        <f>_xlfn.TEXTBEFORE(Table3[[#This Row],[all fluxes from min_flux_sum]]," ",,,,"")</f>
        <v>PROWASTE-rt4598</v>
      </c>
      <c r="C2324" s="1">
        <f>_xlfn.NUMBERVALUE(IFERROR(_xlfn.TEXTAFTER(Table3[[#This Row],[all fluxes from min_flux_sum]]," ",-1,,,""),""))</f>
        <v>5.1043220529999904E-9</v>
      </c>
    </row>
    <row r="2325" spans="1:3">
      <c r="A2325" s="1" t="s">
        <v>12383</v>
      </c>
      <c r="B2325" s="1" t="str">
        <f>_xlfn.TEXTBEFORE(Table3[[#This Row],[all fluxes from min_flux_sum]]," ",,,,"")</f>
        <v>PROWASTE-rt4609</v>
      </c>
      <c r="C2325" s="1">
        <f>_xlfn.NUMBERVALUE(IFERROR(_xlfn.TEXTAFTER(Table3[[#This Row],[all fluxes from min_flux_sum]]," ",-1,,,""),""))</f>
        <v>1.46829290999999E-10</v>
      </c>
    </row>
    <row r="2326" spans="1:3">
      <c r="A2326" s="1" t="s">
        <v>12384</v>
      </c>
      <c r="B2326" s="1" t="str">
        <f>_xlfn.TEXTBEFORE(Table3[[#This Row],[all fluxes from min_flux_sum]]," ",,,,"")</f>
        <v>PROWASTE-rt4634</v>
      </c>
      <c r="C2326" s="1">
        <f>_xlfn.NUMBERVALUE(IFERROR(_xlfn.TEXTAFTER(Table3[[#This Row],[all fluxes from min_flux_sum]]," ",-1,,,""),""))</f>
        <v>1.5037766173000001E-8</v>
      </c>
    </row>
    <row r="2327" spans="1:3">
      <c r="A2327" s="1" t="s">
        <v>12385</v>
      </c>
      <c r="B2327" s="1" t="str">
        <f>_xlfn.TEXTBEFORE(Table3[[#This Row],[all fluxes from min_flux_sum]]," ",,,,"")</f>
        <v>PROWASTE-rt4639</v>
      </c>
      <c r="C2327" s="1">
        <f>_xlfn.NUMBERVALUE(IFERROR(_xlfn.TEXTAFTER(Table3[[#This Row],[all fluxes from min_flux_sum]]," ",-1,,,""),""))</f>
        <v>4.5065116960000003E-9</v>
      </c>
    </row>
    <row r="2328" spans="1:3">
      <c r="A2328" s="1" t="s">
        <v>12386</v>
      </c>
      <c r="B2328" s="1" t="str">
        <f>_xlfn.TEXTBEFORE(Table3[[#This Row],[all fluxes from min_flux_sum]]," ",,,,"")</f>
        <v>PROWASTE-rt4649</v>
      </c>
      <c r="C2328" s="1">
        <f>_xlfn.NUMBERVALUE(IFERROR(_xlfn.TEXTAFTER(Table3[[#This Row],[all fluxes from min_flux_sum]]," ",-1,,,""),""))</f>
        <v>1.807144306E-9</v>
      </c>
    </row>
    <row r="2329" spans="1:3">
      <c r="A2329" s="1" t="s">
        <v>12387</v>
      </c>
      <c r="B2329" s="1" t="str">
        <f>_xlfn.TEXTBEFORE(Table3[[#This Row],[all fluxes from min_flux_sum]]," ",,,,"")</f>
        <v>PROWASTE-rt4673</v>
      </c>
      <c r="C2329" s="1">
        <f>_xlfn.NUMBERVALUE(IFERROR(_xlfn.TEXTAFTER(Table3[[#This Row],[all fluxes from min_flux_sum]]," ",-1,,,""),""))</f>
        <v>4.1326792499999899E-10</v>
      </c>
    </row>
    <row r="2330" spans="1:3">
      <c r="A2330" s="1" t="s">
        <v>12388</v>
      </c>
      <c r="B2330" s="1" t="str">
        <f>_xlfn.TEXTBEFORE(Table3[[#This Row],[all fluxes from min_flux_sum]]," ",,,,"")</f>
        <v>PROWASTE-rt4674</v>
      </c>
      <c r="C2330" s="1">
        <f>_xlfn.NUMBERVALUE(IFERROR(_xlfn.TEXTAFTER(Table3[[#This Row],[all fluxes from min_flux_sum]]," ",-1,,,""),""))</f>
        <v>9.0446197999999998E-11</v>
      </c>
    </row>
    <row r="2331" spans="1:3">
      <c r="A2331" s="1" t="s">
        <v>12389</v>
      </c>
      <c r="B2331" s="1" t="str">
        <f>_xlfn.TEXTBEFORE(Table3[[#This Row],[all fluxes from min_flux_sum]]," ",,,,"")</f>
        <v>PROWASTE-rt4676</v>
      </c>
      <c r="C2331" s="1">
        <f>_xlfn.NUMBERVALUE(IFERROR(_xlfn.TEXTAFTER(Table3[[#This Row],[all fluxes from min_flux_sum]]," ",-1,,,""),""))</f>
        <v>6.7184738000000002E-10</v>
      </c>
    </row>
    <row r="2332" spans="1:3">
      <c r="A2332" s="1" t="s">
        <v>12390</v>
      </c>
      <c r="B2332" s="1" t="str">
        <f>_xlfn.TEXTBEFORE(Table3[[#This Row],[all fluxes from min_flux_sum]]," ",,,,"")</f>
        <v>PROWASTE-rt4680</v>
      </c>
      <c r="C2332" s="1">
        <f>_xlfn.NUMBERVALUE(IFERROR(_xlfn.TEXTAFTER(Table3[[#This Row],[all fluxes from min_flux_sum]]," ",-1,,,""),""))</f>
        <v>1.3649483700000001E-10</v>
      </c>
    </row>
    <row r="2333" spans="1:3">
      <c r="A2333" s="1" t="s">
        <v>12391</v>
      </c>
      <c r="B2333" s="1" t="str">
        <f>_xlfn.TEXTBEFORE(Table3[[#This Row],[all fluxes from min_flux_sum]]," ",,,,"")</f>
        <v>PROWASTE-rt4692</v>
      </c>
      <c r="C2333" s="1">
        <f>_xlfn.NUMBERVALUE(IFERROR(_xlfn.TEXTAFTER(Table3[[#This Row],[all fluxes from min_flux_sum]]," ",-1,,,""),""))</f>
        <v>1.0579803990000001E-9</v>
      </c>
    </row>
    <row r="2334" spans="1:3">
      <c r="A2334" s="1" t="s">
        <v>12392</v>
      </c>
      <c r="B2334" s="1" t="str">
        <f>_xlfn.TEXTBEFORE(Table3[[#This Row],[all fluxes from min_flux_sum]]," ",,,,"")</f>
        <v>PROWASTE-rt4714</v>
      </c>
      <c r="C2334" s="1">
        <f>_xlfn.NUMBERVALUE(IFERROR(_xlfn.TEXTAFTER(Table3[[#This Row],[all fluxes from min_flux_sum]]," ",-1,,,""),""))</f>
        <v>1.36740762E-10</v>
      </c>
    </row>
    <row r="2335" spans="1:3">
      <c r="A2335" s="1" t="s">
        <v>12393</v>
      </c>
      <c r="B2335" s="1" t="str">
        <f>_xlfn.TEXTBEFORE(Table3[[#This Row],[all fluxes from min_flux_sum]]," ",,,,"")</f>
        <v>PROWASTE-rt4722</v>
      </c>
      <c r="C2335" s="1">
        <f>_xlfn.NUMBERVALUE(IFERROR(_xlfn.TEXTAFTER(Table3[[#This Row],[all fluxes from min_flux_sum]]," ",-1,,,""),""))</f>
        <v>7.47033655E-10</v>
      </c>
    </row>
    <row r="2336" spans="1:3">
      <c r="A2336" s="1" t="s">
        <v>12394</v>
      </c>
      <c r="B2336" s="1" t="str">
        <f>_xlfn.TEXTBEFORE(Table3[[#This Row],[all fluxes from min_flux_sum]]," ",,,,"")</f>
        <v>PROWASTE-rt4736</v>
      </c>
      <c r="C2336" s="1">
        <f>_xlfn.NUMBERVALUE(IFERROR(_xlfn.TEXTAFTER(Table3[[#This Row],[all fluxes from min_flux_sum]]," ",-1,,,""),""))</f>
        <v>2.6517983599999999E-10</v>
      </c>
    </row>
    <row r="2337" spans="1:3">
      <c r="A2337" s="1" t="s">
        <v>12395</v>
      </c>
      <c r="B2337" s="1" t="str">
        <f>_xlfn.TEXTBEFORE(Table3[[#This Row],[all fluxes from min_flux_sum]]," ",,,,"")</f>
        <v>PROWASTE-rt4769</v>
      </c>
      <c r="C2337" s="1">
        <f>_xlfn.NUMBERVALUE(IFERROR(_xlfn.TEXTAFTER(Table3[[#This Row],[all fluxes from min_flux_sum]]," ",-1,,,""),""))</f>
        <v>1.3225116699999999E-10</v>
      </c>
    </row>
    <row r="2338" spans="1:3">
      <c r="A2338" s="1" t="s">
        <v>12396</v>
      </c>
      <c r="B2338" s="1" t="str">
        <f>_xlfn.TEXTBEFORE(Table3[[#This Row],[all fluxes from min_flux_sum]]," ",,,,"")</f>
        <v>PROWASTE-rt4772</v>
      </c>
      <c r="C2338" s="1">
        <f>_xlfn.NUMBERVALUE(IFERROR(_xlfn.TEXTAFTER(Table3[[#This Row],[all fluxes from min_flux_sum]]," ",-1,,,""),""))</f>
        <v>8.7653088899999996E-10</v>
      </c>
    </row>
    <row r="2339" spans="1:3">
      <c r="A2339" s="1" t="s">
        <v>12397</v>
      </c>
      <c r="B2339" s="1" t="str">
        <f>_xlfn.TEXTBEFORE(Table3[[#This Row],[all fluxes from min_flux_sum]]," ",,,,"")</f>
        <v>PROWASTE-rt4793</v>
      </c>
      <c r="C2339" s="1">
        <f>_xlfn.NUMBERVALUE(IFERROR(_xlfn.TEXTAFTER(Table3[[#This Row],[all fluxes from min_flux_sum]]," ",-1,,,""),""))</f>
        <v>1.0961825600000001E-9</v>
      </c>
    </row>
    <row r="2340" spans="1:3">
      <c r="A2340" s="1" t="s">
        <v>12398</v>
      </c>
      <c r="B2340" s="1" t="str">
        <f>_xlfn.TEXTBEFORE(Table3[[#This Row],[all fluxes from min_flux_sum]]," ",,,,"")</f>
        <v>PROWASTE-rt4799</v>
      </c>
      <c r="C2340" s="1">
        <f>_xlfn.NUMBERVALUE(IFERROR(_xlfn.TEXTAFTER(Table3[[#This Row],[all fluxes from min_flux_sum]]," ",-1,,,""),""))</f>
        <v>3.8675169999999999E-11</v>
      </c>
    </row>
    <row r="2341" spans="1:3">
      <c r="A2341" s="1" t="s">
        <v>12399</v>
      </c>
      <c r="B2341" s="1" t="str">
        <f>_xlfn.TEXTBEFORE(Table3[[#This Row],[all fluxes from min_flux_sum]]," ",,,,"")</f>
        <v>PROWASTE-rt4822_c</v>
      </c>
      <c r="C2341" s="1">
        <f>_xlfn.NUMBERVALUE(IFERROR(_xlfn.TEXTAFTER(Table3[[#This Row],[all fluxes from min_flux_sum]]," ",-1,,,""),""))</f>
        <v>3.9070253399999998E-10</v>
      </c>
    </row>
    <row r="2342" spans="1:3">
      <c r="A2342" s="1" t="s">
        <v>12400</v>
      </c>
      <c r="B2342" s="1" t="str">
        <f>_xlfn.TEXTBEFORE(Table3[[#This Row],[all fluxes from min_flux_sum]]," ",,,,"")</f>
        <v>PROWASTE-rt4822_n</v>
      </c>
      <c r="C2342" s="1">
        <f>_xlfn.NUMBERVALUE(IFERROR(_xlfn.TEXTAFTER(Table3[[#This Row],[all fluxes from min_flux_sum]]," ",-1,,,""),""))</f>
        <v>3.9070253399999998E-10</v>
      </c>
    </row>
    <row r="2343" spans="1:3">
      <c r="A2343" s="1" t="s">
        <v>12401</v>
      </c>
      <c r="B2343" s="1" t="str">
        <f>_xlfn.TEXTBEFORE(Table3[[#This Row],[all fluxes from min_flux_sum]]," ",,,,"")</f>
        <v>PROWASTE-rt4846</v>
      </c>
      <c r="C2343" s="1">
        <f>_xlfn.NUMBERVALUE(IFERROR(_xlfn.TEXTAFTER(Table3[[#This Row],[all fluxes from min_flux_sum]]," ",-1,,,""),""))</f>
        <v>2.6044831210000001E-9</v>
      </c>
    </row>
    <row r="2344" spans="1:3">
      <c r="A2344" s="1" t="s">
        <v>12402</v>
      </c>
      <c r="B2344" s="1" t="str">
        <f>_xlfn.TEXTBEFORE(Table3[[#This Row],[all fluxes from min_flux_sum]]," ",,,,"")</f>
        <v>PROWASTE-rt4860</v>
      </c>
      <c r="C2344" s="1">
        <f>_xlfn.NUMBERVALUE(IFERROR(_xlfn.TEXTAFTER(Table3[[#This Row],[all fluxes from min_flux_sum]]," ",-1,,,""),""))</f>
        <v>6.4770559000000006E-11</v>
      </c>
    </row>
    <row r="2345" spans="1:3">
      <c r="A2345" s="1" t="s">
        <v>12403</v>
      </c>
      <c r="B2345" s="1" t="str">
        <f>_xlfn.TEXTBEFORE(Table3[[#This Row],[all fluxes from min_flux_sum]]," ",,,,"")</f>
        <v>PROWASTE-rt4862</v>
      </c>
      <c r="C2345" s="1">
        <f>_xlfn.NUMBERVALUE(IFERROR(_xlfn.TEXTAFTER(Table3[[#This Row],[all fluxes from min_flux_sum]]," ",-1,,,""),""))</f>
        <v>1.2349707289999999E-9</v>
      </c>
    </row>
    <row r="2346" spans="1:3">
      <c r="A2346" s="1" t="s">
        <v>12404</v>
      </c>
      <c r="B2346" s="1" t="str">
        <f>_xlfn.TEXTBEFORE(Table3[[#This Row],[all fluxes from min_flux_sum]]," ",,,,"")</f>
        <v>PROWASTE-rt4871</v>
      </c>
      <c r="C2346" s="1">
        <f>_xlfn.NUMBERVALUE(IFERROR(_xlfn.TEXTAFTER(Table3[[#This Row],[all fluxes from min_flux_sum]]," ",-1,,,""),""))</f>
        <v>6.5257648999999996E-11</v>
      </c>
    </row>
    <row r="2347" spans="1:3">
      <c r="A2347" s="1" t="s">
        <v>12405</v>
      </c>
      <c r="B2347" s="1" t="str">
        <f>_xlfn.TEXTBEFORE(Table3[[#This Row],[all fluxes from min_flux_sum]]," ",,,,"")</f>
        <v>PROWASTE-rt4881</v>
      </c>
      <c r="C2347" s="1">
        <f>_xlfn.NUMBERVALUE(IFERROR(_xlfn.TEXTAFTER(Table3[[#This Row],[all fluxes from min_flux_sum]]," ",-1,,,""),""))</f>
        <v>1.6350152400000001E-9</v>
      </c>
    </row>
    <row r="2348" spans="1:3">
      <c r="A2348" s="1" t="s">
        <v>12406</v>
      </c>
      <c r="B2348" s="1" t="str">
        <f>_xlfn.TEXTBEFORE(Table3[[#This Row],[all fluxes from min_flux_sum]]," ",,,,"")</f>
        <v>PROWASTE-rt4892</v>
      </c>
      <c r="C2348" s="1">
        <f>_xlfn.NUMBERVALUE(IFERROR(_xlfn.TEXTAFTER(Table3[[#This Row],[all fluxes from min_flux_sum]]," ",-1,,,""),""))</f>
        <v>7.4054858999999999E-11</v>
      </c>
    </row>
    <row r="2349" spans="1:3">
      <c r="A2349" s="1" t="s">
        <v>12407</v>
      </c>
      <c r="B2349" s="1" t="str">
        <f>_xlfn.TEXTBEFORE(Table3[[#This Row],[all fluxes from min_flux_sum]]," ",,,,"")</f>
        <v>PROWASTE-rt4894</v>
      </c>
      <c r="C2349" s="1">
        <f>_xlfn.NUMBERVALUE(IFERROR(_xlfn.TEXTAFTER(Table3[[#This Row],[all fluxes from min_flux_sum]]," ",-1,,,""),""))</f>
        <v>1.7148229840000001E-9</v>
      </c>
    </row>
    <row r="2350" spans="1:3">
      <c r="A2350" s="1" t="s">
        <v>12408</v>
      </c>
      <c r="B2350" s="1" t="str">
        <f>_xlfn.TEXTBEFORE(Table3[[#This Row],[all fluxes from min_flux_sum]]," ",,,,"")</f>
        <v>PROWASTE-rt4896</v>
      </c>
      <c r="C2350" s="1">
        <f>_xlfn.NUMBERVALUE(IFERROR(_xlfn.TEXTAFTER(Table3[[#This Row],[all fluxes from min_flux_sum]]," ",-1,,,""),""))</f>
        <v>8.8894124000000005E-11</v>
      </c>
    </row>
    <row r="2351" spans="1:3">
      <c r="A2351" s="1" t="s">
        <v>12409</v>
      </c>
      <c r="B2351" s="1" t="str">
        <f>_xlfn.TEXTBEFORE(Table3[[#This Row],[all fluxes from min_flux_sum]]," ",,,,"")</f>
        <v>PROWASTE-rt4897</v>
      </c>
      <c r="C2351" s="1">
        <f>_xlfn.NUMBERVALUE(IFERROR(_xlfn.TEXTAFTER(Table3[[#This Row],[all fluxes from min_flux_sum]]," ",-1,,,""),""))</f>
        <v>1.040296047E-9</v>
      </c>
    </row>
    <row r="2352" spans="1:3">
      <c r="A2352" s="1" t="s">
        <v>12410</v>
      </c>
      <c r="B2352" s="1" t="str">
        <f>_xlfn.TEXTBEFORE(Table3[[#This Row],[all fluxes from min_flux_sum]]," ",,,,"")</f>
        <v>PROWASTE-rt4907</v>
      </c>
      <c r="C2352" s="1">
        <f>_xlfn.NUMBERVALUE(IFERROR(_xlfn.TEXTAFTER(Table3[[#This Row],[all fluxes from min_flux_sum]]," ",-1,,,""),""))</f>
        <v>1.0490386443000001E-8</v>
      </c>
    </row>
    <row r="2353" spans="1:3">
      <c r="A2353" s="1" t="s">
        <v>12411</v>
      </c>
      <c r="B2353" s="1" t="str">
        <f>_xlfn.TEXTBEFORE(Table3[[#This Row],[all fluxes from min_flux_sum]]," ",,,,"")</f>
        <v>PROWASTE-rt4913</v>
      </c>
      <c r="C2353" s="1">
        <f>_xlfn.NUMBERVALUE(IFERROR(_xlfn.TEXTAFTER(Table3[[#This Row],[all fluxes from min_flux_sum]]," ",-1,,,""),""))</f>
        <v>3.8863400000000002E-13</v>
      </c>
    </row>
    <row r="2354" spans="1:3">
      <c r="A2354" s="1" t="s">
        <v>12412</v>
      </c>
      <c r="B2354" s="1" t="str">
        <f>_xlfn.TEXTBEFORE(Table3[[#This Row],[all fluxes from min_flux_sum]]," ",,,,"")</f>
        <v>PROWASTE-rt4917</v>
      </c>
      <c r="C2354" s="1">
        <f>_xlfn.NUMBERVALUE(IFERROR(_xlfn.TEXTAFTER(Table3[[#This Row],[all fluxes from min_flux_sum]]," ",-1,,,""),""))</f>
        <v>7.0787160000000001E-12</v>
      </c>
    </row>
    <row r="2355" spans="1:3">
      <c r="A2355" s="1" t="s">
        <v>12413</v>
      </c>
      <c r="B2355" s="1" t="str">
        <f>_xlfn.TEXTBEFORE(Table3[[#This Row],[all fluxes from min_flux_sum]]," ",,,,"")</f>
        <v>PROWASTE-rt4918</v>
      </c>
      <c r="C2355" s="1">
        <f>_xlfn.NUMBERVALUE(IFERROR(_xlfn.TEXTAFTER(Table3[[#This Row],[all fluxes from min_flux_sum]]," ",-1,,,""),""))</f>
        <v>1.638426076E-9</v>
      </c>
    </row>
    <row r="2356" spans="1:3">
      <c r="A2356" s="1" t="s">
        <v>12414</v>
      </c>
      <c r="B2356" s="1" t="str">
        <f>_xlfn.TEXTBEFORE(Table3[[#This Row],[all fluxes from min_flux_sum]]," ",,,,"")</f>
        <v>PROWASTE-rt4919</v>
      </c>
      <c r="C2356" s="1">
        <f>_xlfn.NUMBERVALUE(IFERROR(_xlfn.TEXTAFTER(Table3[[#This Row],[all fluxes from min_flux_sum]]," ",-1,,,""),""))</f>
        <v>7.5741700999999995E-11</v>
      </c>
    </row>
    <row r="2357" spans="1:3">
      <c r="A2357" s="1" t="s">
        <v>12415</v>
      </c>
      <c r="B2357" s="1" t="str">
        <f>_xlfn.TEXTBEFORE(Table3[[#This Row],[all fluxes from min_flux_sum]]," ",,,,"")</f>
        <v>PROWASTE-rt4920</v>
      </c>
      <c r="C2357" s="1">
        <f>_xlfn.NUMBERVALUE(IFERROR(_xlfn.TEXTAFTER(Table3[[#This Row],[all fluxes from min_flux_sum]]," ",-1,,,""),""))</f>
        <v>1.222003683E-9</v>
      </c>
    </row>
    <row r="2358" spans="1:3">
      <c r="A2358" s="1" t="s">
        <v>12416</v>
      </c>
      <c r="B2358" s="1" t="str">
        <f>_xlfn.TEXTBEFORE(Table3[[#This Row],[all fluxes from min_flux_sum]]," ",,,,"")</f>
        <v>PROWASTE-rt4929</v>
      </c>
      <c r="C2358" s="1">
        <f>_xlfn.NUMBERVALUE(IFERROR(_xlfn.TEXTAFTER(Table3[[#This Row],[all fluxes from min_flux_sum]]," ",-1,,,""),""))</f>
        <v>3.4563926579999999E-9</v>
      </c>
    </row>
    <row r="2359" spans="1:3">
      <c r="A2359" s="1" t="s">
        <v>12417</v>
      </c>
      <c r="B2359" s="1" t="str">
        <f>_xlfn.TEXTBEFORE(Table3[[#This Row],[all fluxes from min_flux_sum]]," ",,,,"")</f>
        <v>PROWASTE-rt4934</v>
      </c>
      <c r="C2359" s="1">
        <f>_xlfn.NUMBERVALUE(IFERROR(_xlfn.TEXTAFTER(Table3[[#This Row],[all fluxes from min_flux_sum]]," ",-1,,,""),""))</f>
        <v>2.3499385669999999E-9</v>
      </c>
    </row>
    <row r="2360" spans="1:3">
      <c r="A2360" s="1" t="s">
        <v>12418</v>
      </c>
      <c r="B2360" s="1" t="str">
        <f>_xlfn.TEXTBEFORE(Table3[[#This Row],[all fluxes from min_flux_sum]]," ",,,,"")</f>
        <v>PROWASTE-rt4951</v>
      </c>
      <c r="C2360" s="1">
        <f>_xlfn.NUMBERVALUE(IFERROR(_xlfn.TEXTAFTER(Table3[[#This Row],[all fluxes from min_flux_sum]]," ",-1,,,""),""))</f>
        <v>3.3963717999999999E-11</v>
      </c>
    </row>
    <row r="2361" spans="1:3">
      <c r="A2361" s="1" t="s">
        <v>12419</v>
      </c>
      <c r="B2361" s="1" t="str">
        <f>_xlfn.TEXTBEFORE(Table3[[#This Row],[all fluxes from min_flux_sum]]," ",,,,"")</f>
        <v>PROWASTE-rt4960</v>
      </c>
      <c r="C2361" s="1">
        <f>_xlfn.NUMBERVALUE(IFERROR(_xlfn.TEXTAFTER(Table3[[#This Row],[all fluxes from min_flux_sum]]," ",-1,,,""),""))</f>
        <v>3.1769689700000001E-10</v>
      </c>
    </row>
    <row r="2362" spans="1:3">
      <c r="A2362" s="1" t="s">
        <v>12420</v>
      </c>
      <c r="B2362" s="1" t="str">
        <f>_xlfn.TEXTBEFORE(Table3[[#This Row],[all fluxes from min_flux_sum]]," ",,,,"")</f>
        <v>PROWASTE-rt4980</v>
      </c>
      <c r="C2362" s="1">
        <f>_xlfn.NUMBERVALUE(IFERROR(_xlfn.TEXTAFTER(Table3[[#This Row],[all fluxes from min_flux_sum]]," ",-1,,,""),""))</f>
        <v>1.89791999999999E-13</v>
      </c>
    </row>
    <row r="2363" spans="1:3">
      <c r="A2363" s="1" t="s">
        <v>12421</v>
      </c>
      <c r="B2363" s="1" t="str">
        <f>_xlfn.TEXTBEFORE(Table3[[#This Row],[all fluxes from min_flux_sum]]," ",,,,"")</f>
        <v>PROWASTE-rt5001_l</v>
      </c>
      <c r="C2363" s="1">
        <f>_xlfn.NUMBERVALUE(IFERROR(_xlfn.TEXTAFTER(Table3[[#This Row],[all fluxes from min_flux_sum]]," ",-1,,,""),""))</f>
        <v>4.7693513999999998E-11</v>
      </c>
    </row>
    <row r="2364" spans="1:3">
      <c r="A2364" s="1" t="s">
        <v>12422</v>
      </c>
      <c r="B2364" s="1" t="str">
        <f>_xlfn.TEXTBEFORE(Table3[[#This Row],[all fluxes from min_flux_sum]]," ",,,,"")</f>
        <v>PROWASTE-rt5001_rm</v>
      </c>
      <c r="C2364" s="1">
        <f>_xlfn.NUMBERVALUE(IFERROR(_xlfn.TEXTAFTER(Table3[[#This Row],[all fluxes from min_flux_sum]]," ",-1,,,""),""))</f>
        <v>4.7693513999999998E-11</v>
      </c>
    </row>
    <row r="2365" spans="1:3">
      <c r="A2365" s="1" t="s">
        <v>12423</v>
      </c>
      <c r="B2365" s="1" t="str">
        <f>_xlfn.TEXTBEFORE(Table3[[#This Row],[all fluxes from min_flux_sum]]," ",,,,"")</f>
        <v>PROWASTE-rt5012</v>
      </c>
      <c r="C2365" s="1">
        <f>_xlfn.NUMBERVALUE(IFERROR(_xlfn.TEXTAFTER(Table3[[#This Row],[all fluxes from min_flux_sum]]," ",-1,,,""),""))</f>
        <v>1.1074152779999899E-9</v>
      </c>
    </row>
    <row r="2366" spans="1:3">
      <c r="A2366" s="1" t="s">
        <v>12424</v>
      </c>
      <c r="B2366" s="1" t="str">
        <f>_xlfn.TEXTBEFORE(Table3[[#This Row],[all fluxes from min_flux_sum]]," ",,,,"")</f>
        <v>PROWASTE-rt5014</v>
      </c>
      <c r="C2366" s="1">
        <f>_xlfn.NUMBERVALUE(IFERROR(_xlfn.TEXTAFTER(Table3[[#This Row],[all fluxes from min_flux_sum]]," ",-1,,,""),""))</f>
        <v>6.9585304599999999E-10</v>
      </c>
    </row>
    <row r="2367" spans="1:3">
      <c r="A2367" s="1" t="s">
        <v>12425</v>
      </c>
      <c r="B2367" s="1" t="str">
        <f>_xlfn.TEXTBEFORE(Table3[[#This Row],[all fluxes from min_flux_sum]]," ",,,,"")</f>
        <v>PROWASTE-rt5015</v>
      </c>
      <c r="C2367" s="1">
        <f>_xlfn.NUMBERVALUE(IFERROR(_xlfn.TEXTAFTER(Table3[[#This Row],[all fluxes from min_flux_sum]]," ",-1,,,""),""))</f>
        <v>6.3908867000000001E-11</v>
      </c>
    </row>
    <row r="2368" spans="1:3">
      <c r="A2368" s="1" t="s">
        <v>12426</v>
      </c>
      <c r="B2368" s="1" t="str">
        <f>_xlfn.TEXTBEFORE(Table3[[#This Row],[all fluxes from min_flux_sum]]," ",,,,"")</f>
        <v>PROWASTE-rt5017</v>
      </c>
      <c r="C2368" s="1">
        <f>_xlfn.NUMBERVALUE(IFERROR(_xlfn.TEXTAFTER(Table3[[#This Row],[all fluxes from min_flux_sum]]," ",-1,,,""),""))</f>
        <v>7.9561483799999997E-10</v>
      </c>
    </row>
    <row r="2369" spans="1:3">
      <c r="A2369" s="1" t="s">
        <v>12427</v>
      </c>
      <c r="B2369" s="1" t="str">
        <f>_xlfn.TEXTBEFORE(Table3[[#This Row],[all fluxes from min_flux_sum]]," ",,,,"")</f>
        <v>PROWASTE-rt5026</v>
      </c>
      <c r="C2369" s="1">
        <f>_xlfn.NUMBERVALUE(IFERROR(_xlfn.TEXTAFTER(Table3[[#This Row],[all fluxes from min_flux_sum]]," ",-1,,,""),""))</f>
        <v>6.9459924599999995E-10</v>
      </c>
    </row>
    <row r="2370" spans="1:3">
      <c r="A2370" s="1" t="s">
        <v>12428</v>
      </c>
      <c r="B2370" s="1" t="str">
        <f>_xlfn.TEXTBEFORE(Table3[[#This Row],[all fluxes from min_flux_sum]]," ",,,,"")</f>
        <v>PROWASTE-rt5030</v>
      </c>
      <c r="C2370" s="1">
        <f>_xlfn.NUMBERVALUE(IFERROR(_xlfn.TEXTAFTER(Table3[[#This Row],[all fluxes from min_flux_sum]]," ",-1,,,""),""))</f>
        <v>4.9924523600000002E-10</v>
      </c>
    </row>
    <row r="2371" spans="1:3">
      <c r="A2371" s="1" t="s">
        <v>12429</v>
      </c>
      <c r="B2371" s="1" t="str">
        <f>_xlfn.TEXTBEFORE(Table3[[#This Row],[all fluxes from min_flux_sum]]," ",,,,"")</f>
        <v>PROWASTE-rt5041</v>
      </c>
      <c r="C2371" s="1">
        <f>_xlfn.NUMBERVALUE(IFERROR(_xlfn.TEXTAFTER(Table3[[#This Row],[all fluxes from min_flux_sum]]," ",-1,,,""),""))</f>
        <v>7.8992060000000003E-12</v>
      </c>
    </row>
    <row r="2372" spans="1:3">
      <c r="A2372" s="1" t="s">
        <v>12430</v>
      </c>
      <c r="B2372" s="1" t="str">
        <f>_xlfn.TEXTBEFORE(Table3[[#This Row],[all fluxes from min_flux_sum]]," ",,,,"")</f>
        <v>PROWASTE-rt5044</v>
      </c>
      <c r="C2372" s="1">
        <f>_xlfn.NUMBERVALUE(IFERROR(_xlfn.TEXTAFTER(Table3[[#This Row],[all fluxes from min_flux_sum]]," ",-1,,,""),""))</f>
        <v>2.6311606000000001E-11</v>
      </c>
    </row>
    <row r="2373" spans="1:3">
      <c r="A2373" s="1" t="s">
        <v>12431</v>
      </c>
      <c r="B2373" s="1" t="str">
        <f>_xlfn.TEXTBEFORE(Table3[[#This Row],[all fluxes from min_flux_sum]]," ",,,,"")</f>
        <v>PROWASTE-rt5045</v>
      </c>
      <c r="C2373" s="1">
        <f>_xlfn.NUMBERVALUE(IFERROR(_xlfn.TEXTAFTER(Table3[[#This Row],[all fluxes from min_flux_sum]]," ",-1,,,""),""))</f>
        <v>1.5348557940000001E-9</v>
      </c>
    </row>
    <row r="2374" spans="1:3">
      <c r="A2374" s="1" t="s">
        <v>12432</v>
      </c>
      <c r="B2374" s="1" t="str">
        <f>_xlfn.TEXTBEFORE(Table3[[#This Row],[all fluxes from min_flux_sum]]," ",,,,"")</f>
        <v>PROWASTE-rt5051</v>
      </c>
      <c r="C2374" s="1">
        <f>_xlfn.NUMBERVALUE(IFERROR(_xlfn.TEXTAFTER(Table3[[#This Row],[all fluxes from min_flux_sum]]," ",-1,,,""),""))</f>
        <v>5.3565920000000002E-12</v>
      </c>
    </row>
    <row r="2375" spans="1:3">
      <c r="A2375" s="1" t="s">
        <v>12433</v>
      </c>
      <c r="B2375" s="1" t="str">
        <f>_xlfn.TEXTBEFORE(Table3[[#This Row],[all fluxes from min_flux_sum]]," ",,,,"")</f>
        <v>PROWASTE-rt5056</v>
      </c>
      <c r="C2375" s="1">
        <f>_xlfn.NUMBERVALUE(IFERROR(_xlfn.TEXTAFTER(Table3[[#This Row],[all fluxes from min_flux_sum]]," ",-1,,,""),""))</f>
        <v>1.5424350672E-8</v>
      </c>
    </row>
    <row r="2376" spans="1:3">
      <c r="A2376" s="1" t="s">
        <v>12434</v>
      </c>
      <c r="B2376" s="1" t="str">
        <f>_xlfn.TEXTBEFORE(Table3[[#This Row],[all fluxes from min_flux_sum]]," ",,,,"")</f>
        <v>PROWASTE-rt5058</v>
      </c>
      <c r="C2376" s="1">
        <f>_xlfn.NUMBERVALUE(IFERROR(_xlfn.TEXTAFTER(Table3[[#This Row],[all fluxes from min_flux_sum]]," ",-1,,,""),""))</f>
        <v>5.52219962E-10</v>
      </c>
    </row>
    <row r="2377" spans="1:3">
      <c r="A2377" s="1" t="s">
        <v>12435</v>
      </c>
      <c r="B2377" s="1" t="str">
        <f>_xlfn.TEXTBEFORE(Table3[[#This Row],[all fluxes from min_flux_sum]]," ",,,,"")</f>
        <v>PROWASTE-rt5064</v>
      </c>
      <c r="C2377" s="1">
        <f>_xlfn.NUMBERVALUE(IFERROR(_xlfn.TEXTAFTER(Table3[[#This Row],[all fluxes from min_flux_sum]]," ",-1,,,""),""))</f>
        <v>6.4841154599999901E-10</v>
      </c>
    </row>
    <row r="2378" spans="1:3">
      <c r="A2378" s="1" t="s">
        <v>12436</v>
      </c>
      <c r="B2378" s="1" t="str">
        <f>_xlfn.TEXTBEFORE(Table3[[#This Row],[all fluxes from min_flux_sum]]," ",,,,"")</f>
        <v>PROWASTE-rt5075</v>
      </c>
      <c r="C2378" s="1">
        <f>_xlfn.NUMBERVALUE(IFERROR(_xlfn.TEXTAFTER(Table3[[#This Row],[all fluxes from min_flux_sum]]," ",-1,,,""),""))</f>
        <v>4.8593344810000003E-9</v>
      </c>
    </row>
    <row r="2379" spans="1:3">
      <c r="A2379" s="1" t="s">
        <v>12437</v>
      </c>
      <c r="B2379" s="1" t="str">
        <f>_xlfn.TEXTBEFORE(Table3[[#This Row],[all fluxes from min_flux_sum]]," ",,,,"")</f>
        <v>PROWASTE-rt5076</v>
      </c>
      <c r="C2379" s="1">
        <f>_xlfn.NUMBERVALUE(IFERROR(_xlfn.TEXTAFTER(Table3[[#This Row],[all fluxes from min_flux_sum]]," ",-1,,,""),""))</f>
        <v>2.7931263E-11</v>
      </c>
    </row>
    <row r="2380" spans="1:3">
      <c r="A2380" s="1" t="s">
        <v>12438</v>
      </c>
      <c r="B2380" s="1" t="str">
        <f>_xlfn.TEXTBEFORE(Table3[[#This Row],[all fluxes from min_flux_sum]]," ",,,,"")</f>
        <v>PROWASTE-rt5077</v>
      </c>
      <c r="C2380" s="1">
        <f>_xlfn.NUMBERVALUE(IFERROR(_xlfn.TEXTAFTER(Table3[[#This Row],[all fluxes from min_flux_sum]]," ",-1,,,""),""))</f>
        <v>1.48512718999999E-10</v>
      </c>
    </row>
    <row r="2381" spans="1:3">
      <c r="A2381" s="1" t="s">
        <v>12439</v>
      </c>
      <c r="B2381" s="1" t="str">
        <f>_xlfn.TEXTBEFORE(Table3[[#This Row],[all fluxes from min_flux_sum]]," ",,,,"")</f>
        <v>PROWASTE-rt5078</v>
      </c>
      <c r="C2381" s="1">
        <f>_xlfn.NUMBERVALUE(IFERROR(_xlfn.TEXTAFTER(Table3[[#This Row],[all fluxes from min_flux_sum]]," ",-1,,,""),""))</f>
        <v>1.761396432E-9</v>
      </c>
    </row>
    <row r="2382" spans="1:3">
      <c r="A2382" s="1" t="s">
        <v>12440</v>
      </c>
      <c r="B2382" s="1" t="str">
        <f>_xlfn.TEXTBEFORE(Table3[[#This Row],[all fluxes from min_flux_sum]]," ",,,,"")</f>
        <v>PROWASTE-rt5116</v>
      </c>
      <c r="C2382" s="1">
        <f>_xlfn.NUMBERVALUE(IFERROR(_xlfn.TEXTAFTER(Table3[[#This Row],[all fluxes from min_flux_sum]]," ",-1,,,""),""))</f>
        <v>1.2253610200000001E-10</v>
      </c>
    </row>
    <row r="2383" spans="1:3">
      <c r="A2383" s="1" t="s">
        <v>12441</v>
      </c>
      <c r="B2383" s="1" t="str">
        <f>_xlfn.TEXTBEFORE(Table3[[#This Row],[all fluxes from min_flux_sum]]," ",,,,"")</f>
        <v>PROWASTE-rt5142</v>
      </c>
      <c r="C2383" s="1">
        <f>_xlfn.NUMBERVALUE(IFERROR(_xlfn.TEXTAFTER(Table3[[#This Row],[all fluxes from min_flux_sum]]," ",-1,,,""),""))</f>
        <v>1.5157708699999999E-10</v>
      </c>
    </row>
    <row r="2384" spans="1:3">
      <c r="A2384" s="1" t="s">
        <v>12442</v>
      </c>
      <c r="B2384" s="1" t="str">
        <f>_xlfn.TEXTBEFORE(Table3[[#This Row],[all fluxes from min_flux_sum]]," ",,,,"")</f>
        <v>PROWASTE-rt5185</v>
      </c>
      <c r="C2384" s="1">
        <f>_xlfn.NUMBERVALUE(IFERROR(_xlfn.TEXTAFTER(Table3[[#This Row],[all fluxes from min_flux_sum]]," ",-1,,,""),""))</f>
        <v>3.9700733399999998E-10</v>
      </c>
    </row>
    <row r="2385" spans="1:3">
      <c r="A2385" s="1" t="s">
        <v>12443</v>
      </c>
      <c r="B2385" s="1" t="str">
        <f>_xlfn.TEXTBEFORE(Table3[[#This Row],[all fluxes from min_flux_sum]]," ",,,,"")</f>
        <v>PROWASTE-rt5194</v>
      </c>
      <c r="C2385" s="1">
        <f>_xlfn.NUMBERVALUE(IFERROR(_xlfn.TEXTAFTER(Table3[[#This Row],[all fluxes from min_flux_sum]]," ",-1,,,""),""))</f>
        <v>6.0921270000000001E-12</v>
      </c>
    </row>
    <row r="2386" spans="1:3">
      <c r="A2386" s="1" t="s">
        <v>12444</v>
      </c>
      <c r="B2386" s="1" t="str">
        <f>_xlfn.TEXTBEFORE(Table3[[#This Row],[all fluxes from min_flux_sum]]," ",,,,"")</f>
        <v>PROWASTE-rt5195</v>
      </c>
      <c r="C2386" s="1">
        <f>_xlfn.NUMBERVALUE(IFERROR(_xlfn.TEXTAFTER(Table3[[#This Row],[all fluxes from min_flux_sum]]," ",-1,,,""),""))</f>
        <v>2.3656134400000001E-10</v>
      </c>
    </row>
    <row r="2387" spans="1:3">
      <c r="A2387" s="1" t="s">
        <v>12445</v>
      </c>
      <c r="B2387" s="1" t="str">
        <f>_xlfn.TEXTBEFORE(Table3[[#This Row],[all fluxes from min_flux_sum]]," ",,,,"")</f>
        <v>PROWASTE-rt5201</v>
      </c>
      <c r="C2387" s="1">
        <f>_xlfn.NUMBERVALUE(IFERROR(_xlfn.TEXTAFTER(Table3[[#This Row],[all fluxes from min_flux_sum]]," ",-1,,,""),""))</f>
        <v>8.4410137999999998E-11</v>
      </c>
    </row>
    <row r="2388" spans="1:3">
      <c r="A2388" s="1" t="s">
        <v>12446</v>
      </c>
      <c r="B2388" s="1" t="str">
        <f>_xlfn.TEXTBEFORE(Table3[[#This Row],[all fluxes from min_flux_sum]]," ",,,,"")</f>
        <v>PROWASTE-rt5212_c</v>
      </c>
      <c r="C2388" s="1">
        <f>_xlfn.NUMBERVALUE(IFERROR(_xlfn.TEXTAFTER(Table3[[#This Row],[all fluxes from min_flux_sum]]," ",-1,,,""),""))</f>
        <v>2.13575876E-10</v>
      </c>
    </row>
    <row r="2389" spans="1:3">
      <c r="A2389" s="1" t="s">
        <v>12447</v>
      </c>
      <c r="B2389" s="1" t="str">
        <f>_xlfn.TEXTBEFORE(Table3[[#This Row],[all fluxes from min_flux_sum]]," ",,,,"")</f>
        <v>PROWASTE-rt5212_x</v>
      </c>
      <c r="C2389" s="1">
        <f>_xlfn.NUMBERVALUE(IFERROR(_xlfn.TEXTAFTER(Table3[[#This Row],[all fluxes from min_flux_sum]]," ",-1,,,""),""))</f>
        <v>2.13575876E-10</v>
      </c>
    </row>
    <row r="2390" spans="1:3">
      <c r="A2390" s="1" t="s">
        <v>12448</v>
      </c>
      <c r="B2390" s="1" t="str">
        <f>_xlfn.TEXTBEFORE(Table3[[#This Row],[all fluxes from min_flux_sum]]," ",,,,"")</f>
        <v>PROWASTE-rt5214</v>
      </c>
      <c r="C2390" s="1">
        <f>_xlfn.NUMBERVALUE(IFERROR(_xlfn.TEXTAFTER(Table3[[#This Row],[all fluxes from min_flux_sum]]," ",-1,,,""),""))</f>
        <v>7.6855716999999996E-11</v>
      </c>
    </row>
    <row r="2391" spans="1:3">
      <c r="A2391" s="1" t="s">
        <v>12449</v>
      </c>
      <c r="B2391" s="1" t="str">
        <f>_xlfn.TEXTBEFORE(Table3[[#This Row],[all fluxes from min_flux_sum]]," ",,,,"")</f>
        <v>PROWASTE-rt5227</v>
      </c>
      <c r="C2391" s="1">
        <f>_xlfn.NUMBERVALUE(IFERROR(_xlfn.TEXTAFTER(Table3[[#This Row],[all fluxes from min_flux_sum]]," ",-1,,,""),""))</f>
        <v>6.9051501599999998E-10</v>
      </c>
    </row>
    <row r="2392" spans="1:3">
      <c r="A2392" s="1" t="s">
        <v>12450</v>
      </c>
      <c r="B2392" s="1" t="str">
        <f>_xlfn.TEXTBEFORE(Table3[[#This Row],[all fluxes from min_flux_sum]]," ",,,,"")</f>
        <v>PROWASTE-rt5240</v>
      </c>
      <c r="C2392" s="1">
        <f>_xlfn.NUMBERVALUE(IFERROR(_xlfn.TEXTAFTER(Table3[[#This Row],[all fluxes from min_flux_sum]]," ",-1,,,""),""))</f>
        <v>6.7673819090000001E-9</v>
      </c>
    </row>
    <row r="2393" spans="1:3">
      <c r="A2393" s="1" t="s">
        <v>12451</v>
      </c>
      <c r="B2393" s="1" t="str">
        <f>_xlfn.TEXTBEFORE(Table3[[#This Row],[all fluxes from min_flux_sum]]," ",,,,"")</f>
        <v>PROWASTE-rt5246</v>
      </c>
      <c r="C2393" s="1">
        <f>_xlfn.NUMBERVALUE(IFERROR(_xlfn.TEXTAFTER(Table3[[#This Row],[all fluxes from min_flux_sum]]," ",-1,,,""),""))</f>
        <v>2.7737437359999999E-9</v>
      </c>
    </row>
    <row r="2394" spans="1:3">
      <c r="A2394" s="1" t="s">
        <v>12452</v>
      </c>
      <c r="B2394" s="1" t="str">
        <f>_xlfn.TEXTBEFORE(Table3[[#This Row],[all fluxes from min_flux_sum]]," ",,,,"")</f>
        <v>PROWASTE-rt5249</v>
      </c>
      <c r="C2394" s="1">
        <f>_xlfn.NUMBERVALUE(IFERROR(_xlfn.TEXTAFTER(Table3[[#This Row],[all fluxes from min_flux_sum]]," ",-1,,,""),""))</f>
        <v>9.2738323049999994E-9</v>
      </c>
    </row>
    <row r="2395" spans="1:3">
      <c r="A2395" s="1" t="s">
        <v>12453</v>
      </c>
      <c r="B2395" s="1" t="str">
        <f>_xlfn.TEXTBEFORE(Table3[[#This Row],[all fluxes from min_flux_sum]]," ",,,,"")</f>
        <v>PROWASTE-rt5259</v>
      </c>
      <c r="C2395" s="1">
        <f>_xlfn.NUMBERVALUE(IFERROR(_xlfn.TEXTAFTER(Table3[[#This Row],[all fluxes from min_flux_sum]]," ",-1,,,""),""))</f>
        <v>7.15556129999999E-11</v>
      </c>
    </row>
    <row r="2396" spans="1:3">
      <c r="A2396" s="1" t="s">
        <v>12454</v>
      </c>
      <c r="B2396" s="1" t="str">
        <f>_xlfn.TEXTBEFORE(Table3[[#This Row],[all fluxes from min_flux_sum]]," ",,,,"")</f>
        <v>PROWASTE-rt5260</v>
      </c>
      <c r="C2396" s="1">
        <f>_xlfn.NUMBERVALUE(IFERROR(_xlfn.TEXTAFTER(Table3[[#This Row],[all fluxes from min_flux_sum]]," ",-1,,,""),""))</f>
        <v>6.6484571440000003E-9</v>
      </c>
    </row>
    <row r="2397" spans="1:3">
      <c r="A2397" s="1" t="s">
        <v>12455</v>
      </c>
      <c r="B2397" s="1" t="str">
        <f>_xlfn.TEXTBEFORE(Table3[[#This Row],[all fluxes from min_flux_sum]]," ",,,,"")</f>
        <v>PROWASTE-rt5262</v>
      </c>
      <c r="C2397" s="1">
        <f>_xlfn.NUMBERVALUE(IFERROR(_xlfn.TEXTAFTER(Table3[[#This Row],[all fluxes from min_flux_sum]]," ",-1,,,""),""))</f>
        <v>5.7635304539999902E-9</v>
      </c>
    </row>
    <row r="2398" spans="1:3">
      <c r="A2398" s="1" t="s">
        <v>12456</v>
      </c>
      <c r="B2398" s="1" t="str">
        <f>_xlfn.TEXTBEFORE(Table3[[#This Row],[all fluxes from min_flux_sum]]," ",,,,"")</f>
        <v>PROWASTE-rt5285</v>
      </c>
      <c r="C2398" s="1">
        <f>_xlfn.NUMBERVALUE(IFERROR(_xlfn.TEXTAFTER(Table3[[#This Row],[all fluxes from min_flux_sum]]," ",-1,,,""),""))</f>
        <v>3.5614249999999899E-12</v>
      </c>
    </row>
    <row r="2399" spans="1:3">
      <c r="A2399" s="1" t="s">
        <v>12457</v>
      </c>
      <c r="B2399" s="1" t="str">
        <f>_xlfn.TEXTBEFORE(Table3[[#This Row],[all fluxes from min_flux_sum]]," ",,,,"")</f>
        <v>PROWASTE-rt5301</v>
      </c>
      <c r="C2399" s="1">
        <f>_xlfn.NUMBERVALUE(IFERROR(_xlfn.TEXTAFTER(Table3[[#This Row],[all fluxes from min_flux_sum]]," ",-1,,,""),""))</f>
        <v>1.06031258E-10</v>
      </c>
    </row>
    <row r="2400" spans="1:3">
      <c r="A2400" s="1" t="s">
        <v>12458</v>
      </c>
      <c r="B2400" s="1" t="str">
        <f>_xlfn.TEXTBEFORE(Table3[[#This Row],[all fluxes from min_flux_sum]]," ",,,,"")</f>
        <v>PROWASTE-rt5309</v>
      </c>
      <c r="C2400" s="1">
        <f>_xlfn.NUMBERVALUE(IFERROR(_xlfn.TEXTAFTER(Table3[[#This Row],[all fluxes from min_flux_sum]]," ",-1,,,""),""))</f>
        <v>3.0745829E-11</v>
      </c>
    </row>
    <row r="2401" spans="1:3">
      <c r="A2401" s="1" t="s">
        <v>12459</v>
      </c>
      <c r="B2401" s="1" t="str">
        <f>_xlfn.TEXTBEFORE(Table3[[#This Row],[all fluxes from min_flux_sum]]," ",,,,"")</f>
        <v>PROWASTE-rt5312</v>
      </c>
      <c r="C2401" s="1">
        <f>_xlfn.NUMBERVALUE(IFERROR(_xlfn.TEXTAFTER(Table3[[#This Row],[all fluxes from min_flux_sum]]," ",-1,,,""),""))</f>
        <v>5.7583756E-11</v>
      </c>
    </row>
    <row r="2402" spans="1:3">
      <c r="A2402" s="1" t="s">
        <v>12460</v>
      </c>
      <c r="B2402" s="1" t="str">
        <f>_xlfn.TEXTBEFORE(Table3[[#This Row],[all fluxes from min_flux_sum]]," ",,,,"")</f>
        <v>PROWASTE-rt5322</v>
      </c>
      <c r="C2402" s="1">
        <f>_xlfn.NUMBERVALUE(IFERROR(_xlfn.TEXTAFTER(Table3[[#This Row],[all fluxes from min_flux_sum]]," ",-1,,,""),""))</f>
        <v>6.9493050000000003E-12</v>
      </c>
    </row>
    <row r="2403" spans="1:3">
      <c r="A2403" s="1" t="s">
        <v>12461</v>
      </c>
      <c r="B2403" s="1" t="str">
        <f>_xlfn.TEXTBEFORE(Table3[[#This Row],[all fluxes from min_flux_sum]]," ",,,,"")</f>
        <v>PROWASTE-rt5326</v>
      </c>
      <c r="C2403" s="1">
        <f>_xlfn.NUMBERVALUE(IFERROR(_xlfn.TEXTAFTER(Table3[[#This Row],[all fluxes from min_flux_sum]]," ",-1,,,""),""))</f>
        <v>6.1183048599999998E-10</v>
      </c>
    </row>
    <row r="2404" spans="1:3">
      <c r="A2404" s="1" t="s">
        <v>12462</v>
      </c>
      <c r="B2404" s="1" t="str">
        <f>_xlfn.TEXTBEFORE(Table3[[#This Row],[all fluxes from min_flux_sum]]," ",,,,"")</f>
        <v>PROWASTE-rt5328</v>
      </c>
      <c r="C2404" s="1">
        <f>_xlfn.NUMBERVALUE(IFERROR(_xlfn.TEXTAFTER(Table3[[#This Row],[all fluxes from min_flux_sum]]," ",-1,,,""),""))</f>
        <v>1.13220649E-10</v>
      </c>
    </row>
    <row r="2405" spans="1:3">
      <c r="A2405" s="1" t="s">
        <v>12463</v>
      </c>
      <c r="B2405" s="1" t="str">
        <f>_xlfn.TEXTBEFORE(Table3[[#This Row],[all fluxes from min_flux_sum]]," ",,,,"")</f>
        <v>PROWASTE-rt5332_c</v>
      </c>
      <c r="C2405" s="1">
        <f>_xlfn.NUMBERVALUE(IFERROR(_xlfn.TEXTAFTER(Table3[[#This Row],[all fluxes from min_flux_sum]]," ",-1,,,""),""))</f>
        <v>1.2258333E-11</v>
      </c>
    </row>
    <row r="2406" spans="1:3">
      <c r="A2406" s="1" t="s">
        <v>12464</v>
      </c>
      <c r="B2406" s="1" t="str">
        <f>_xlfn.TEXTBEFORE(Table3[[#This Row],[all fluxes from min_flux_sum]]," ",,,,"")</f>
        <v>PROWASTE-rt5332_x</v>
      </c>
      <c r="C2406" s="1">
        <f>_xlfn.NUMBERVALUE(IFERROR(_xlfn.TEXTAFTER(Table3[[#This Row],[all fluxes from min_flux_sum]]," ",-1,,,""),""))</f>
        <v>1.2258333E-11</v>
      </c>
    </row>
    <row r="2407" spans="1:3">
      <c r="A2407" s="1" t="s">
        <v>12465</v>
      </c>
      <c r="B2407" s="1" t="str">
        <f>_xlfn.TEXTBEFORE(Table3[[#This Row],[all fluxes from min_flux_sum]]," ",,,,"")</f>
        <v>PROWASTE-rt5340</v>
      </c>
      <c r="C2407" s="1">
        <f>_xlfn.NUMBERVALUE(IFERROR(_xlfn.TEXTAFTER(Table3[[#This Row],[all fluxes from min_flux_sum]]," ",-1,,,""),""))</f>
        <v>7.5525080500000002E-10</v>
      </c>
    </row>
    <row r="2408" spans="1:3">
      <c r="A2408" s="1" t="s">
        <v>12466</v>
      </c>
      <c r="B2408" s="1" t="str">
        <f>_xlfn.TEXTBEFORE(Table3[[#This Row],[all fluxes from min_flux_sum]]," ",,,,"")</f>
        <v>PROWASTE-rt5341</v>
      </c>
      <c r="C2408" s="1">
        <f>_xlfn.NUMBERVALUE(IFERROR(_xlfn.TEXTAFTER(Table3[[#This Row],[all fluxes from min_flux_sum]]," ",-1,,,""),""))</f>
        <v>7.2288761000000005E-11</v>
      </c>
    </row>
    <row r="2409" spans="1:3">
      <c r="A2409" s="1" t="s">
        <v>12467</v>
      </c>
      <c r="B2409" s="1" t="str">
        <f>_xlfn.TEXTBEFORE(Table3[[#This Row],[all fluxes from min_flux_sum]]," ",,,,"")</f>
        <v>PROWASTE-rt5343</v>
      </c>
      <c r="C2409" s="1">
        <f>_xlfn.NUMBERVALUE(IFERROR(_xlfn.TEXTAFTER(Table3[[#This Row],[all fluxes from min_flux_sum]]," ",-1,,,""),""))</f>
        <v>1.1690062800000001E-10</v>
      </c>
    </row>
    <row r="2410" spans="1:3">
      <c r="A2410" s="1" t="s">
        <v>12468</v>
      </c>
      <c r="B2410" s="1" t="str">
        <f>_xlfn.TEXTBEFORE(Table3[[#This Row],[all fluxes from min_flux_sum]]," ",,,,"")</f>
        <v>PROWASTE-rt5354</v>
      </c>
      <c r="C2410" s="1">
        <f>_xlfn.NUMBERVALUE(IFERROR(_xlfn.TEXTAFTER(Table3[[#This Row],[all fluxes from min_flux_sum]]," ",-1,,,""),""))</f>
        <v>2.6038268870000001E-9</v>
      </c>
    </row>
    <row r="2411" spans="1:3">
      <c r="A2411" s="1" t="s">
        <v>12469</v>
      </c>
      <c r="B2411" s="1" t="str">
        <f>_xlfn.TEXTBEFORE(Table3[[#This Row],[all fluxes from min_flux_sum]]," ",,,,"")</f>
        <v>PROWASTE-rt5356</v>
      </c>
      <c r="C2411" s="1">
        <f>_xlfn.NUMBERVALUE(IFERROR(_xlfn.TEXTAFTER(Table3[[#This Row],[all fluxes from min_flux_sum]]," ",-1,,,""),""))</f>
        <v>8.0219097999999901E-11</v>
      </c>
    </row>
    <row r="2412" spans="1:3">
      <c r="A2412" s="1" t="s">
        <v>12470</v>
      </c>
      <c r="B2412" s="1" t="str">
        <f>_xlfn.TEXTBEFORE(Table3[[#This Row],[all fluxes from min_flux_sum]]," ",,,,"")</f>
        <v>PROWASTE-rt5361</v>
      </c>
      <c r="C2412" s="1">
        <f>_xlfn.NUMBERVALUE(IFERROR(_xlfn.TEXTAFTER(Table3[[#This Row],[all fluxes from min_flux_sum]]," ",-1,,,""),""))</f>
        <v>1.0203381499999999E-10</v>
      </c>
    </row>
    <row r="2413" spans="1:3">
      <c r="A2413" s="1" t="s">
        <v>12471</v>
      </c>
      <c r="B2413" s="1" t="str">
        <f>_xlfn.TEXTBEFORE(Table3[[#This Row],[all fluxes from min_flux_sum]]," ",,,,"")</f>
        <v>PROWASTE-rt5363</v>
      </c>
      <c r="C2413" s="1">
        <f>_xlfn.NUMBERVALUE(IFERROR(_xlfn.TEXTAFTER(Table3[[#This Row],[all fluxes from min_flux_sum]]," ",-1,,,""),""))</f>
        <v>6.62383009999999E-11</v>
      </c>
    </row>
    <row r="2414" spans="1:3">
      <c r="A2414" s="1" t="s">
        <v>12472</v>
      </c>
      <c r="B2414" s="1" t="str">
        <f>_xlfn.TEXTBEFORE(Table3[[#This Row],[all fluxes from min_flux_sum]]," ",,,,"")</f>
        <v>PROWASTE-rt5389</v>
      </c>
      <c r="C2414" s="1">
        <f>_xlfn.NUMBERVALUE(IFERROR(_xlfn.TEXTAFTER(Table3[[#This Row],[all fluxes from min_flux_sum]]," ",-1,,,""),""))</f>
        <v>6.23504757E-9</v>
      </c>
    </row>
    <row r="2415" spans="1:3">
      <c r="A2415" s="1" t="s">
        <v>12473</v>
      </c>
      <c r="B2415" s="1" t="str">
        <f>_xlfn.TEXTBEFORE(Table3[[#This Row],[all fluxes from min_flux_sum]]," ",,,,"")</f>
        <v>PROWASTE-rt5398</v>
      </c>
      <c r="C2415" s="1">
        <f>_xlfn.NUMBERVALUE(IFERROR(_xlfn.TEXTAFTER(Table3[[#This Row],[all fluxes from min_flux_sum]]," ",-1,,,""),""))</f>
        <v>8.5528759999999996E-11</v>
      </c>
    </row>
    <row r="2416" spans="1:3">
      <c r="A2416" s="1" t="s">
        <v>12474</v>
      </c>
      <c r="B2416" s="1" t="str">
        <f>_xlfn.TEXTBEFORE(Table3[[#This Row],[all fluxes from min_flux_sum]]," ",,,,"")</f>
        <v>PROWASTE-rt5402</v>
      </c>
      <c r="C2416" s="1">
        <f>_xlfn.NUMBERVALUE(IFERROR(_xlfn.TEXTAFTER(Table3[[#This Row],[all fluxes from min_flux_sum]]," ",-1,,,""),""))</f>
        <v>1.4352707700000001E-10</v>
      </c>
    </row>
    <row r="2417" spans="1:3">
      <c r="A2417" s="1" t="s">
        <v>12475</v>
      </c>
      <c r="B2417" s="1" t="str">
        <f>_xlfn.TEXTBEFORE(Table3[[#This Row],[all fluxes from min_flux_sum]]," ",,,,"")</f>
        <v>PROWASTE-rt5403</v>
      </c>
      <c r="C2417" s="1">
        <f>_xlfn.NUMBERVALUE(IFERROR(_xlfn.TEXTAFTER(Table3[[#This Row],[all fluxes from min_flux_sum]]," ",-1,,,""),""))</f>
        <v>1.7079168386999901E-8</v>
      </c>
    </row>
    <row r="2418" spans="1:3">
      <c r="A2418" s="1" t="s">
        <v>12476</v>
      </c>
      <c r="B2418" s="1" t="str">
        <f>_xlfn.TEXTBEFORE(Table3[[#This Row],[all fluxes from min_flux_sum]]," ",,,,"")</f>
        <v>PROWASTE-rt5407</v>
      </c>
      <c r="C2418" s="1">
        <f>_xlfn.NUMBERVALUE(IFERROR(_xlfn.TEXTAFTER(Table3[[#This Row],[all fluxes from min_flux_sum]]," ",-1,,,""),""))</f>
        <v>3.0651436000000001E-11</v>
      </c>
    </row>
    <row r="2419" spans="1:3">
      <c r="A2419" s="1" t="s">
        <v>12477</v>
      </c>
      <c r="B2419" s="1" t="str">
        <f>_xlfn.TEXTBEFORE(Table3[[#This Row],[all fluxes from min_flux_sum]]," ",,,,"")</f>
        <v>PROWASTE-rt5418</v>
      </c>
      <c r="C2419" s="1">
        <f>_xlfn.NUMBERVALUE(IFERROR(_xlfn.TEXTAFTER(Table3[[#This Row],[all fluxes from min_flux_sum]]," ",-1,,,""),""))</f>
        <v>7.7008659999999899E-11</v>
      </c>
    </row>
    <row r="2420" spans="1:3">
      <c r="A2420" s="1" t="s">
        <v>12478</v>
      </c>
      <c r="B2420" s="1" t="str">
        <f>_xlfn.TEXTBEFORE(Table3[[#This Row],[all fluxes from min_flux_sum]]," ",,,,"")</f>
        <v>PROWASTE-rt5429</v>
      </c>
      <c r="C2420" s="1">
        <f>_xlfn.NUMBERVALUE(IFERROR(_xlfn.TEXTAFTER(Table3[[#This Row],[all fluxes from min_flux_sum]]," ",-1,,,""),""))</f>
        <v>1.2160598509999999E-9</v>
      </c>
    </row>
    <row r="2421" spans="1:3">
      <c r="A2421" s="1" t="s">
        <v>12479</v>
      </c>
      <c r="B2421" s="1" t="str">
        <f>_xlfn.TEXTBEFORE(Table3[[#This Row],[all fluxes from min_flux_sum]]," ",,,,"")</f>
        <v>PROWASTE-rt5445</v>
      </c>
      <c r="C2421" s="1">
        <f>_xlfn.NUMBERVALUE(IFERROR(_xlfn.TEXTAFTER(Table3[[#This Row],[all fluxes from min_flux_sum]]," ",-1,,,""),""))</f>
        <v>7.8904508300000002E-10</v>
      </c>
    </row>
    <row r="2422" spans="1:3">
      <c r="A2422" s="1" t="s">
        <v>12480</v>
      </c>
      <c r="B2422" s="1" t="str">
        <f>_xlfn.TEXTBEFORE(Table3[[#This Row],[all fluxes from min_flux_sum]]," ",,,,"")</f>
        <v>PROWASTE-rt5466</v>
      </c>
      <c r="C2422" s="1">
        <f>_xlfn.NUMBERVALUE(IFERROR(_xlfn.TEXTAFTER(Table3[[#This Row],[all fluxes from min_flux_sum]]," ",-1,,,""),""))</f>
        <v>1.8889030000000001E-11</v>
      </c>
    </row>
    <row r="2423" spans="1:3">
      <c r="A2423" s="1" t="s">
        <v>12481</v>
      </c>
      <c r="B2423" s="1" t="str">
        <f>_xlfn.TEXTBEFORE(Table3[[#This Row],[all fluxes from min_flux_sum]]," ",,,,"")</f>
        <v>PROWASTE-rt5472</v>
      </c>
      <c r="C2423" s="1">
        <f>_xlfn.NUMBERVALUE(IFERROR(_xlfn.TEXTAFTER(Table3[[#This Row],[all fluxes from min_flux_sum]]," ",-1,,,""),""))</f>
        <v>1.4693183399999999E-10</v>
      </c>
    </row>
    <row r="2424" spans="1:3">
      <c r="A2424" s="1" t="s">
        <v>12482</v>
      </c>
      <c r="B2424" s="1" t="str">
        <f>_xlfn.TEXTBEFORE(Table3[[#This Row],[all fluxes from min_flux_sum]]," ",,,,"")</f>
        <v>PROWASTE-rt5474</v>
      </c>
      <c r="C2424" s="1">
        <f>_xlfn.NUMBERVALUE(IFERROR(_xlfn.TEXTAFTER(Table3[[#This Row],[all fluxes from min_flux_sum]]," ",-1,,,""),""))</f>
        <v>6.1366372740000002E-9</v>
      </c>
    </row>
    <row r="2425" spans="1:3">
      <c r="A2425" s="1" t="s">
        <v>12483</v>
      </c>
      <c r="B2425" s="1" t="str">
        <f>_xlfn.TEXTBEFORE(Table3[[#This Row],[all fluxes from min_flux_sum]]," ",,,,"")</f>
        <v>PROWASTE-rt5526</v>
      </c>
      <c r="C2425" s="1">
        <f>_xlfn.NUMBERVALUE(IFERROR(_xlfn.TEXTAFTER(Table3[[#This Row],[all fluxes from min_flux_sum]]," ",-1,,,""),""))</f>
        <v>6.2220344719999996E-9</v>
      </c>
    </row>
    <row r="2426" spans="1:3">
      <c r="A2426" s="1" t="s">
        <v>12484</v>
      </c>
      <c r="B2426" s="1" t="str">
        <f>_xlfn.TEXTBEFORE(Table3[[#This Row],[all fluxes from min_flux_sum]]," ",,,,"")</f>
        <v>PROWASTE-rt5532</v>
      </c>
      <c r="C2426" s="1">
        <f>_xlfn.NUMBERVALUE(IFERROR(_xlfn.TEXTAFTER(Table3[[#This Row],[all fluxes from min_flux_sum]]," ",-1,,,""),""))</f>
        <v>6.03106822999999E-10</v>
      </c>
    </row>
    <row r="2427" spans="1:3">
      <c r="A2427" s="1" t="s">
        <v>12485</v>
      </c>
      <c r="B2427" s="1" t="str">
        <f>_xlfn.TEXTBEFORE(Table3[[#This Row],[all fluxes from min_flux_sum]]," ",,,,"")</f>
        <v>PROWASTE-rt5535</v>
      </c>
      <c r="C2427" s="1">
        <f>_xlfn.NUMBERVALUE(IFERROR(_xlfn.TEXTAFTER(Table3[[#This Row],[all fluxes from min_flux_sum]]," ",-1,,,""),""))</f>
        <v>3.9346989999999996E-12</v>
      </c>
    </row>
    <row r="2428" spans="1:3">
      <c r="A2428" s="1" t="s">
        <v>12486</v>
      </c>
      <c r="B2428" s="1" t="str">
        <f>_xlfn.TEXTBEFORE(Table3[[#This Row],[all fluxes from min_flux_sum]]," ",,,,"")</f>
        <v>PROWASTE-rt5549</v>
      </c>
      <c r="C2428" s="1">
        <f>_xlfn.NUMBERVALUE(IFERROR(_xlfn.TEXTAFTER(Table3[[#This Row],[all fluxes from min_flux_sum]]," ",-1,,,""),""))</f>
        <v>4.8034458299999998E-10</v>
      </c>
    </row>
    <row r="2429" spans="1:3">
      <c r="A2429" s="1" t="s">
        <v>12487</v>
      </c>
      <c r="B2429" s="1" t="str">
        <f>_xlfn.TEXTBEFORE(Table3[[#This Row],[all fluxes from min_flux_sum]]," ",,,,"")</f>
        <v>PROWASTE-rt5558</v>
      </c>
      <c r="C2429" s="1">
        <f>_xlfn.NUMBERVALUE(IFERROR(_xlfn.TEXTAFTER(Table3[[#This Row],[all fluxes from min_flux_sum]]," ",-1,,,""),""))</f>
        <v>1.2326330999999999E-11</v>
      </c>
    </row>
    <row r="2430" spans="1:3">
      <c r="A2430" s="1" t="s">
        <v>12488</v>
      </c>
      <c r="B2430" s="1" t="str">
        <f>_xlfn.TEXTBEFORE(Table3[[#This Row],[all fluxes from min_flux_sum]]," ",,,,"")</f>
        <v>PROWASTE-rt5562_m</v>
      </c>
      <c r="C2430" s="1">
        <f>_xlfn.NUMBERVALUE(IFERROR(_xlfn.TEXTAFTER(Table3[[#This Row],[all fluxes from min_flux_sum]]," ",-1,,,""),""))</f>
        <v>1.16509371E-10</v>
      </c>
    </row>
    <row r="2431" spans="1:3">
      <c r="A2431" s="1" t="s">
        <v>12489</v>
      </c>
      <c r="B2431" s="1" t="str">
        <f>_xlfn.TEXTBEFORE(Table3[[#This Row],[all fluxes from min_flux_sum]]," ",,,,"")</f>
        <v>PROWASTE-rt5562_x</v>
      </c>
      <c r="C2431" s="1">
        <f>_xlfn.NUMBERVALUE(IFERROR(_xlfn.TEXTAFTER(Table3[[#This Row],[all fluxes from min_flux_sum]]," ",-1,,,""),""))</f>
        <v>1.16509371E-10</v>
      </c>
    </row>
    <row r="2432" spans="1:3">
      <c r="A2432" s="1" t="s">
        <v>12490</v>
      </c>
      <c r="B2432" s="1" t="str">
        <f>_xlfn.TEXTBEFORE(Table3[[#This Row],[all fluxes from min_flux_sum]]," ",,,,"")</f>
        <v>PROWASTE-rt5579</v>
      </c>
      <c r="C2432" s="1">
        <f>_xlfn.NUMBERVALUE(IFERROR(_xlfn.TEXTAFTER(Table3[[#This Row],[all fluxes from min_flux_sum]]," ",-1,,,""),""))</f>
        <v>3.962846143E-9</v>
      </c>
    </row>
    <row r="2433" spans="1:3">
      <c r="A2433" s="1" t="s">
        <v>12491</v>
      </c>
      <c r="B2433" s="1" t="str">
        <f>_xlfn.TEXTBEFORE(Table3[[#This Row],[all fluxes from min_flux_sum]]," ",,,,"")</f>
        <v>PROWASTE-rt5580</v>
      </c>
      <c r="C2433" s="1">
        <f>_xlfn.NUMBERVALUE(IFERROR(_xlfn.TEXTAFTER(Table3[[#This Row],[all fluxes from min_flux_sum]]," ",-1,,,""),""))</f>
        <v>3.6642578670000001E-9</v>
      </c>
    </row>
    <row r="2434" spans="1:3">
      <c r="A2434" s="1" t="s">
        <v>12492</v>
      </c>
      <c r="B2434" s="1" t="str">
        <f>_xlfn.TEXTBEFORE(Table3[[#This Row],[all fluxes from min_flux_sum]]," ",,,,"")</f>
        <v>PROWASTE-rt5601</v>
      </c>
      <c r="C2434" s="1">
        <f>_xlfn.NUMBERVALUE(IFERROR(_xlfn.TEXTAFTER(Table3[[#This Row],[all fluxes from min_flux_sum]]," ",-1,,,""),""))</f>
        <v>4.687882E-12</v>
      </c>
    </row>
    <row r="2435" spans="1:3">
      <c r="A2435" s="1" t="s">
        <v>12493</v>
      </c>
      <c r="B2435" s="1" t="str">
        <f>_xlfn.TEXTBEFORE(Table3[[#This Row],[all fluxes from min_flux_sum]]," ",,,,"")</f>
        <v>PROWASTE-rt5611</v>
      </c>
      <c r="C2435" s="1">
        <f>_xlfn.NUMBERVALUE(IFERROR(_xlfn.TEXTAFTER(Table3[[#This Row],[all fluxes from min_flux_sum]]," ",-1,,,""),""))</f>
        <v>6.9890675900000002E-10</v>
      </c>
    </row>
    <row r="2436" spans="1:3">
      <c r="A2436" s="1" t="s">
        <v>12494</v>
      </c>
      <c r="B2436" s="1" t="str">
        <f>_xlfn.TEXTBEFORE(Table3[[#This Row],[all fluxes from min_flux_sum]]," ",,,,"")</f>
        <v>PROWASTE-rt5622</v>
      </c>
      <c r="C2436" s="1">
        <f>_xlfn.NUMBERVALUE(IFERROR(_xlfn.TEXTAFTER(Table3[[#This Row],[all fluxes from min_flux_sum]]," ",-1,,,""),""))</f>
        <v>6.3194363200000002E-10</v>
      </c>
    </row>
    <row r="2437" spans="1:3">
      <c r="A2437" s="1" t="s">
        <v>12495</v>
      </c>
      <c r="B2437" s="1" t="str">
        <f>_xlfn.TEXTBEFORE(Table3[[#This Row],[all fluxes from min_flux_sum]]," ",,,,"")</f>
        <v>PROWASTE-rt5633_c</v>
      </c>
      <c r="C2437" s="1">
        <f>_xlfn.NUMBERVALUE(IFERROR(_xlfn.TEXTAFTER(Table3[[#This Row],[all fluxes from min_flux_sum]]," ",-1,,,""),""))</f>
        <v>2.2088126620000001E-9</v>
      </c>
    </row>
    <row r="2438" spans="1:3">
      <c r="A2438" s="1" t="s">
        <v>12496</v>
      </c>
      <c r="B2438" s="1" t="str">
        <f>_xlfn.TEXTBEFORE(Table3[[#This Row],[all fluxes from min_flux_sum]]," ",,,,"")</f>
        <v>PROWASTE-rt5633_m</v>
      </c>
      <c r="C2438" s="1">
        <f>_xlfn.NUMBERVALUE(IFERROR(_xlfn.TEXTAFTER(Table3[[#This Row],[all fluxes from min_flux_sum]]," ",-1,,,""),""))</f>
        <v>2.2088126620000001E-9</v>
      </c>
    </row>
    <row r="2439" spans="1:3">
      <c r="A2439" s="1" t="s">
        <v>12497</v>
      </c>
      <c r="B2439" s="1" t="str">
        <f>_xlfn.TEXTBEFORE(Table3[[#This Row],[all fluxes from min_flux_sum]]," ",,,,"")</f>
        <v>PROWASTE-rt5634</v>
      </c>
      <c r="C2439" s="1">
        <f>_xlfn.NUMBERVALUE(IFERROR(_xlfn.TEXTAFTER(Table3[[#This Row],[all fluxes from min_flux_sum]]," ",-1,,,""),""))</f>
        <v>1.30348023E-10</v>
      </c>
    </row>
    <row r="2440" spans="1:3">
      <c r="A2440" s="1" t="s">
        <v>12498</v>
      </c>
      <c r="B2440" s="1" t="str">
        <f>_xlfn.TEXTBEFORE(Table3[[#This Row],[all fluxes from min_flux_sum]]," ",,,,"")</f>
        <v>PROWASTE-rt5646</v>
      </c>
      <c r="C2440" s="1">
        <f>_xlfn.NUMBERVALUE(IFERROR(_xlfn.TEXTAFTER(Table3[[#This Row],[all fluxes from min_flux_sum]]," ",-1,,,""),""))</f>
        <v>2.0639299699999999E-10</v>
      </c>
    </row>
    <row r="2441" spans="1:3">
      <c r="A2441" s="1" t="s">
        <v>12499</v>
      </c>
      <c r="B2441" s="1" t="str">
        <f>_xlfn.TEXTBEFORE(Table3[[#This Row],[all fluxes from min_flux_sum]]," ",,,,"")</f>
        <v>PROWASTE-rt5654_c</v>
      </c>
      <c r="C2441" s="1">
        <f>_xlfn.NUMBERVALUE(IFERROR(_xlfn.TEXTAFTER(Table3[[#This Row],[all fluxes from min_flux_sum]]," ",-1,,,""),""))</f>
        <v>1.31244711999999E-10</v>
      </c>
    </row>
    <row r="2442" spans="1:3">
      <c r="A2442" s="1" t="s">
        <v>12500</v>
      </c>
      <c r="B2442" s="1" t="str">
        <f>_xlfn.TEXTBEFORE(Table3[[#This Row],[all fluxes from min_flux_sum]]," ",,,,"")</f>
        <v>PROWASTE-rt5654_m</v>
      </c>
      <c r="C2442" s="1">
        <f>_xlfn.NUMBERVALUE(IFERROR(_xlfn.TEXTAFTER(Table3[[#This Row],[all fluxes from min_flux_sum]]," ",-1,,,""),""))</f>
        <v>1.31244711999999E-10</v>
      </c>
    </row>
    <row r="2443" spans="1:3">
      <c r="A2443" s="1" t="s">
        <v>12501</v>
      </c>
      <c r="B2443" s="1" t="str">
        <f>_xlfn.TEXTBEFORE(Table3[[#This Row],[all fluxes from min_flux_sum]]," ",,,,"")</f>
        <v>PROWASTE-rt5655</v>
      </c>
      <c r="C2443" s="1">
        <f>_xlfn.NUMBERVALUE(IFERROR(_xlfn.TEXTAFTER(Table3[[#This Row],[all fluxes from min_flux_sum]]," ",-1,,,""),""))</f>
        <v>2.8537097E-11</v>
      </c>
    </row>
    <row r="2444" spans="1:3">
      <c r="A2444" s="1" t="s">
        <v>12502</v>
      </c>
      <c r="B2444" s="1" t="str">
        <f>_xlfn.TEXTBEFORE(Table3[[#This Row],[all fluxes from min_flux_sum]]," ",,,,"")</f>
        <v>PROWASTE-rt5669</v>
      </c>
      <c r="C2444" s="1">
        <f>_xlfn.NUMBERVALUE(IFERROR(_xlfn.TEXTAFTER(Table3[[#This Row],[all fluxes from min_flux_sum]]," ",-1,,,""),""))</f>
        <v>2.1221704450000001E-9</v>
      </c>
    </row>
    <row r="2445" spans="1:3">
      <c r="A2445" s="1" t="s">
        <v>12503</v>
      </c>
      <c r="B2445" s="1" t="str">
        <f>_xlfn.TEXTBEFORE(Table3[[#This Row],[all fluxes from min_flux_sum]]," ",,,,"")</f>
        <v>PROWASTE-rt5684</v>
      </c>
      <c r="C2445" s="1">
        <f>_xlfn.NUMBERVALUE(IFERROR(_xlfn.TEXTAFTER(Table3[[#This Row],[all fluxes from min_flux_sum]]," ",-1,,,""),""))</f>
        <v>1.405848E-12</v>
      </c>
    </row>
    <row r="2446" spans="1:3">
      <c r="A2446" s="1" t="s">
        <v>12504</v>
      </c>
      <c r="B2446" s="1" t="str">
        <f>_xlfn.TEXTBEFORE(Table3[[#This Row],[all fluxes from min_flux_sum]]," ",,,,"")</f>
        <v>PROWASTE-rt5693</v>
      </c>
      <c r="C2446" s="1">
        <f>_xlfn.NUMBERVALUE(IFERROR(_xlfn.TEXTAFTER(Table3[[#This Row],[all fluxes from min_flux_sum]]," ",-1,,,""),""))</f>
        <v>8.9353701999999996E-10</v>
      </c>
    </row>
    <row r="2447" spans="1:3">
      <c r="A2447" s="1" t="s">
        <v>12505</v>
      </c>
      <c r="B2447" s="1" t="str">
        <f>_xlfn.TEXTBEFORE(Table3[[#This Row],[all fluxes from min_flux_sum]]," ",,,,"")</f>
        <v>PROWASTE-rt5702</v>
      </c>
      <c r="C2447" s="1">
        <f>_xlfn.NUMBERVALUE(IFERROR(_xlfn.TEXTAFTER(Table3[[#This Row],[all fluxes from min_flux_sum]]," ",-1,,,""),""))</f>
        <v>6.8613151300000003E-10</v>
      </c>
    </row>
    <row r="2448" spans="1:3">
      <c r="A2448" s="1" t="s">
        <v>12506</v>
      </c>
      <c r="B2448" s="1" t="str">
        <f>_xlfn.TEXTBEFORE(Table3[[#This Row],[all fluxes from min_flux_sum]]," ",,,,"")</f>
        <v>PROWASTE-rt5713</v>
      </c>
      <c r="C2448" s="1">
        <f>_xlfn.NUMBERVALUE(IFERROR(_xlfn.TEXTAFTER(Table3[[#This Row],[all fluxes from min_flux_sum]]," ",-1,,,""),""))</f>
        <v>4.8116850819999998E-9</v>
      </c>
    </row>
    <row r="2449" spans="1:3">
      <c r="A2449" s="1" t="s">
        <v>12507</v>
      </c>
      <c r="B2449" s="1" t="str">
        <f>_xlfn.TEXTBEFORE(Table3[[#This Row],[all fluxes from min_flux_sum]]," ",,,,"")</f>
        <v>PROWASTE-rt5719</v>
      </c>
      <c r="C2449" s="1">
        <f>_xlfn.NUMBERVALUE(IFERROR(_xlfn.TEXTAFTER(Table3[[#This Row],[all fluxes from min_flux_sum]]," ",-1,,,""),""))</f>
        <v>2.9545329189999898E-9</v>
      </c>
    </row>
    <row r="2450" spans="1:3">
      <c r="A2450" s="1" t="s">
        <v>12508</v>
      </c>
      <c r="B2450" s="1" t="str">
        <f>_xlfn.TEXTBEFORE(Table3[[#This Row],[all fluxes from min_flux_sum]]," ",,,,"")</f>
        <v>PROWASTE-rt5734</v>
      </c>
      <c r="C2450" s="1">
        <f>_xlfn.NUMBERVALUE(IFERROR(_xlfn.TEXTAFTER(Table3[[#This Row],[all fluxes from min_flux_sum]]," ",-1,,,""),""))</f>
        <v>3.7393337199999998E-10</v>
      </c>
    </row>
    <row r="2451" spans="1:3">
      <c r="A2451" s="1" t="s">
        <v>12509</v>
      </c>
      <c r="B2451" s="1" t="str">
        <f>_xlfn.TEXTBEFORE(Table3[[#This Row],[all fluxes from min_flux_sum]]," ",,,,"")</f>
        <v>PROWASTE-rt5740</v>
      </c>
      <c r="C2451" s="1">
        <f>_xlfn.NUMBERVALUE(IFERROR(_xlfn.TEXTAFTER(Table3[[#This Row],[all fluxes from min_flux_sum]]," ",-1,,,""),""))</f>
        <v>3.729020463E-9</v>
      </c>
    </row>
    <row r="2452" spans="1:3">
      <c r="A2452" s="1" t="s">
        <v>12510</v>
      </c>
      <c r="B2452" s="1" t="str">
        <f>_xlfn.TEXTBEFORE(Table3[[#This Row],[all fluxes from min_flux_sum]]," ",,,,"")</f>
        <v>PROWASTE-rt5758</v>
      </c>
      <c r="C2452" s="1">
        <f>_xlfn.NUMBERVALUE(IFERROR(_xlfn.TEXTAFTER(Table3[[#This Row],[all fluxes from min_flux_sum]]," ",-1,,,""),""))</f>
        <v>7.5601646070000001E-9</v>
      </c>
    </row>
    <row r="2453" spans="1:3">
      <c r="A2453" s="1" t="s">
        <v>12511</v>
      </c>
      <c r="B2453" s="1" t="str">
        <f>_xlfn.TEXTBEFORE(Table3[[#This Row],[all fluxes from min_flux_sum]]," ",,,,"")</f>
        <v>PROWASTE-rt5764</v>
      </c>
      <c r="C2453" s="1">
        <f>_xlfn.NUMBERVALUE(IFERROR(_xlfn.TEXTAFTER(Table3[[#This Row],[all fluxes from min_flux_sum]]," ",-1,,,""),""))</f>
        <v>2.00477393E-10</v>
      </c>
    </row>
    <row r="2454" spans="1:3">
      <c r="A2454" s="1" t="s">
        <v>12512</v>
      </c>
      <c r="B2454" s="1" t="str">
        <f>_xlfn.TEXTBEFORE(Table3[[#This Row],[all fluxes from min_flux_sum]]," ",,,,"")</f>
        <v>PROWASTE-rt5771</v>
      </c>
      <c r="C2454" s="1">
        <f>_xlfn.NUMBERVALUE(IFERROR(_xlfn.TEXTAFTER(Table3[[#This Row],[all fluxes from min_flux_sum]]," ",-1,,,""),""))</f>
        <v>3.9133710000000001E-12</v>
      </c>
    </row>
    <row r="2455" spans="1:3">
      <c r="A2455" s="1" t="s">
        <v>12513</v>
      </c>
      <c r="B2455" s="1" t="str">
        <f>_xlfn.TEXTBEFORE(Table3[[#This Row],[all fluxes from min_flux_sum]]," ",,,,"")</f>
        <v>PROWASTE-rt5790</v>
      </c>
      <c r="C2455" s="1">
        <f>_xlfn.NUMBERVALUE(IFERROR(_xlfn.TEXTAFTER(Table3[[#This Row],[all fluxes from min_flux_sum]]," ",-1,,,""),""))</f>
        <v>2.4234770199999997E-10</v>
      </c>
    </row>
    <row r="2456" spans="1:3">
      <c r="A2456" s="1" t="s">
        <v>12514</v>
      </c>
      <c r="B2456" s="1" t="str">
        <f>_xlfn.TEXTBEFORE(Table3[[#This Row],[all fluxes from min_flux_sum]]," ",,,,"")</f>
        <v>PROWASTE-rt5791</v>
      </c>
      <c r="C2456" s="1">
        <f>_xlfn.NUMBERVALUE(IFERROR(_xlfn.TEXTAFTER(Table3[[#This Row],[all fluxes from min_flux_sum]]," ",-1,,,""),""))</f>
        <v>6.4638676999999898E-11</v>
      </c>
    </row>
    <row r="2457" spans="1:3">
      <c r="A2457" s="1" t="s">
        <v>12515</v>
      </c>
      <c r="B2457" s="1" t="str">
        <f>_xlfn.TEXTBEFORE(Table3[[#This Row],[all fluxes from min_flux_sum]]," ",,,,"")</f>
        <v>PROWASTE-rt5794</v>
      </c>
      <c r="C2457" s="1">
        <f>_xlfn.NUMBERVALUE(IFERROR(_xlfn.TEXTAFTER(Table3[[#This Row],[all fluxes from min_flux_sum]]," ",-1,,,""),""))</f>
        <v>8.0499937500000002E-10</v>
      </c>
    </row>
    <row r="2458" spans="1:3">
      <c r="A2458" s="1" t="s">
        <v>12516</v>
      </c>
      <c r="B2458" s="1" t="str">
        <f>_xlfn.TEXTBEFORE(Table3[[#This Row],[all fluxes from min_flux_sum]]," ",,,,"")</f>
        <v>PROWASTE-rt5802</v>
      </c>
      <c r="C2458" s="1">
        <f>_xlfn.NUMBERVALUE(IFERROR(_xlfn.TEXTAFTER(Table3[[#This Row],[all fluxes from min_flux_sum]]," ",-1,,,""),""))</f>
        <v>1.89791999999999E-13</v>
      </c>
    </row>
    <row r="2459" spans="1:3">
      <c r="A2459" s="1" t="s">
        <v>12517</v>
      </c>
      <c r="B2459" s="1" t="str">
        <f>_xlfn.TEXTBEFORE(Table3[[#This Row],[all fluxes from min_flux_sum]]," ",,,,"")</f>
        <v>PROWASTE-rt5811</v>
      </c>
      <c r="C2459" s="1">
        <f>_xlfn.NUMBERVALUE(IFERROR(_xlfn.TEXTAFTER(Table3[[#This Row],[all fluxes from min_flux_sum]]," ",-1,,,""),""))</f>
        <v>3.7376198799999999E-10</v>
      </c>
    </row>
    <row r="2460" spans="1:3">
      <c r="A2460" s="1" t="s">
        <v>12518</v>
      </c>
      <c r="B2460" s="1" t="str">
        <f>_xlfn.TEXTBEFORE(Table3[[#This Row],[all fluxes from min_flux_sum]]," ",,,,"")</f>
        <v>PROWASTE-rt5817</v>
      </c>
      <c r="C2460" s="1">
        <f>_xlfn.NUMBERVALUE(IFERROR(_xlfn.TEXTAFTER(Table3[[#This Row],[all fluxes from min_flux_sum]]," ",-1,,,""),""))</f>
        <v>1.6331823900000001E-10</v>
      </c>
    </row>
    <row r="2461" spans="1:3">
      <c r="A2461" s="1" t="s">
        <v>12519</v>
      </c>
      <c r="B2461" s="1" t="str">
        <f>_xlfn.TEXTBEFORE(Table3[[#This Row],[all fluxes from min_flux_sum]]," ",,,,"")</f>
        <v>PROWASTE-rt5827</v>
      </c>
      <c r="C2461" s="1">
        <f>_xlfn.NUMBERVALUE(IFERROR(_xlfn.TEXTAFTER(Table3[[#This Row],[all fluxes from min_flux_sum]]," ",-1,,,""),""))</f>
        <v>5.915802E-11</v>
      </c>
    </row>
    <row r="2462" spans="1:3">
      <c r="A2462" s="1" t="s">
        <v>12520</v>
      </c>
      <c r="B2462" s="1" t="str">
        <f>_xlfn.TEXTBEFORE(Table3[[#This Row],[all fluxes from min_flux_sum]]," ",,,,"")</f>
        <v>PROWASTE-rt5828</v>
      </c>
      <c r="C2462" s="1">
        <f>_xlfn.NUMBERVALUE(IFERROR(_xlfn.TEXTAFTER(Table3[[#This Row],[all fluxes from min_flux_sum]]," ",-1,,,""),""))</f>
        <v>2.7856732940000001E-9</v>
      </c>
    </row>
    <row r="2463" spans="1:3">
      <c r="A2463" s="1" t="s">
        <v>12521</v>
      </c>
      <c r="B2463" s="1" t="str">
        <f>_xlfn.TEXTBEFORE(Table3[[#This Row],[all fluxes from min_flux_sum]]," ",,,,"")</f>
        <v>PROWASTE-rt5829</v>
      </c>
      <c r="C2463" s="1">
        <f>_xlfn.NUMBERVALUE(IFERROR(_xlfn.TEXTAFTER(Table3[[#This Row],[all fluxes from min_flux_sum]]," ",-1,,,""),""))</f>
        <v>1.6577554400000001E-10</v>
      </c>
    </row>
    <row r="2464" spans="1:3">
      <c r="A2464" s="1" t="s">
        <v>12522</v>
      </c>
      <c r="B2464" s="1" t="str">
        <f>_xlfn.TEXTBEFORE(Table3[[#This Row],[all fluxes from min_flux_sum]]," ",,,,"")</f>
        <v>PROWASTE-rt5845</v>
      </c>
      <c r="C2464" s="1">
        <f>_xlfn.NUMBERVALUE(IFERROR(_xlfn.TEXTAFTER(Table3[[#This Row],[all fluxes from min_flux_sum]]," ",-1,,,""),""))</f>
        <v>1.2427436429999999E-9</v>
      </c>
    </row>
    <row r="2465" spans="1:3">
      <c r="A2465" s="1" t="s">
        <v>12523</v>
      </c>
      <c r="B2465" s="1" t="str">
        <f>_xlfn.TEXTBEFORE(Table3[[#This Row],[all fluxes from min_flux_sum]]," ",,,,"")</f>
        <v>PROWASTE-rt5857</v>
      </c>
      <c r="C2465" s="1">
        <f>_xlfn.NUMBERVALUE(IFERROR(_xlfn.TEXTAFTER(Table3[[#This Row],[all fluxes from min_flux_sum]]," ",-1,,,""),""))</f>
        <v>1.01148055E-10</v>
      </c>
    </row>
    <row r="2466" spans="1:3">
      <c r="A2466" s="1" t="s">
        <v>12524</v>
      </c>
      <c r="B2466" s="1" t="str">
        <f>_xlfn.TEXTBEFORE(Table3[[#This Row],[all fluxes from min_flux_sum]]," ",,,,"")</f>
        <v>PROWASTE-rt5869_c</v>
      </c>
      <c r="C2466" s="1">
        <f>_xlfn.NUMBERVALUE(IFERROR(_xlfn.TEXTAFTER(Table3[[#This Row],[all fluxes from min_flux_sum]]," ",-1,,,""),""))</f>
        <v>1.1927263E-10</v>
      </c>
    </row>
    <row r="2467" spans="1:3">
      <c r="A2467" s="1" t="s">
        <v>12525</v>
      </c>
      <c r="B2467" s="1" t="str">
        <f>_xlfn.TEXTBEFORE(Table3[[#This Row],[all fluxes from min_flux_sum]]," ",,,,"")</f>
        <v>PROWASTE-rt5869_n</v>
      </c>
      <c r="C2467" s="1">
        <f>_xlfn.NUMBERVALUE(IFERROR(_xlfn.TEXTAFTER(Table3[[#This Row],[all fluxes from min_flux_sum]]," ",-1,,,""),""))</f>
        <v>1.1927263E-10</v>
      </c>
    </row>
    <row r="2468" spans="1:3">
      <c r="A2468" s="1" t="s">
        <v>12526</v>
      </c>
      <c r="B2468" s="1" t="str">
        <f>_xlfn.TEXTBEFORE(Table3[[#This Row],[all fluxes from min_flux_sum]]," ",,,,"")</f>
        <v>PROWASTE-rt5873</v>
      </c>
      <c r="C2468" s="1">
        <f>_xlfn.NUMBERVALUE(IFERROR(_xlfn.TEXTAFTER(Table3[[#This Row],[all fluxes from min_flux_sum]]," ",-1,,,""),""))</f>
        <v>4.3968213499999899E-10</v>
      </c>
    </row>
    <row r="2469" spans="1:3">
      <c r="A2469" s="1" t="s">
        <v>12527</v>
      </c>
      <c r="B2469" s="1" t="str">
        <f>_xlfn.TEXTBEFORE(Table3[[#This Row],[all fluxes from min_flux_sum]]," ",,,,"")</f>
        <v>PROWASTE-rt5877_m</v>
      </c>
      <c r="C2469" s="1">
        <f>_xlfn.NUMBERVALUE(IFERROR(_xlfn.TEXTAFTER(Table3[[#This Row],[all fluxes from min_flux_sum]]," ",-1,,,""),""))</f>
        <v>3.71589096E-10</v>
      </c>
    </row>
    <row r="2470" spans="1:3">
      <c r="A2470" s="1" t="s">
        <v>12528</v>
      </c>
      <c r="B2470" s="1" t="str">
        <f>_xlfn.TEXTBEFORE(Table3[[#This Row],[all fluxes from min_flux_sum]]," ",,,,"")</f>
        <v>PROWASTE-rt5877_x</v>
      </c>
      <c r="C2470" s="1">
        <f>_xlfn.NUMBERVALUE(IFERROR(_xlfn.TEXTAFTER(Table3[[#This Row],[all fluxes from min_flux_sum]]," ",-1,,,""),""))</f>
        <v>3.71589096E-10</v>
      </c>
    </row>
    <row r="2471" spans="1:3">
      <c r="A2471" s="1" t="s">
        <v>12529</v>
      </c>
      <c r="B2471" s="1" t="str">
        <f>_xlfn.TEXTBEFORE(Table3[[#This Row],[all fluxes from min_flux_sum]]," ",,,,"")</f>
        <v>PROWASTE-rt5879</v>
      </c>
      <c r="C2471" s="1">
        <f>_xlfn.NUMBERVALUE(IFERROR(_xlfn.TEXTAFTER(Table3[[#This Row],[all fluxes from min_flux_sum]]," ",-1,,,""),""))</f>
        <v>2.3532527E-11</v>
      </c>
    </row>
    <row r="2472" spans="1:3">
      <c r="A2472" s="1" t="s">
        <v>12530</v>
      </c>
      <c r="B2472" s="1" t="str">
        <f>_xlfn.TEXTBEFORE(Table3[[#This Row],[all fluxes from min_flux_sum]]," ",,,,"")</f>
        <v>PROWASTE-rt5884</v>
      </c>
      <c r="C2472" s="1">
        <f>_xlfn.NUMBERVALUE(IFERROR(_xlfn.TEXTAFTER(Table3[[#This Row],[all fluxes from min_flux_sum]]," ",-1,,,""),""))</f>
        <v>1.445787404E-9</v>
      </c>
    </row>
    <row r="2473" spans="1:3">
      <c r="A2473" s="1" t="s">
        <v>12531</v>
      </c>
      <c r="B2473" s="1" t="str">
        <f>_xlfn.TEXTBEFORE(Table3[[#This Row],[all fluxes from min_flux_sum]]," ",,,,"")</f>
        <v>PROWASTE-rt5888</v>
      </c>
      <c r="C2473" s="1">
        <f>_xlfn.NUMBERVALUE(IFERROR(_xlfn.TEXTAFTER(Table3[[#This Row],[all fluxes from min_flux_sum]]," ",-1,,,""),""))</f>
        <v>6.0229254999999998E-10</v>
      </c>
    </row>
    <row r="2474" spans="1:3">
      <c r="A2474" s="1" t="s">
        <v>12532</v>
      </c>
      <c r="B2474" s="1" t="str">
        <f>_xlfn.TEXTBEFORE(Table3[[#This Row],[all fluxes from min_flux_sum]]," ",,,,"")</f>
        <v>PROWASTE-rt5890</v>
      </c>
      <c r="C2474" s="1">
        <f>_xlfn.NUMBERVALUE(IFERROR(_xlfn.TEXTAFTER(Table3[[#This Row],[all fluxes from min_flux_sum]]," ",-1,,,""),""))</f>
        <v>2.891640814E-9</v>
      </c>
    </row>
    <row r="2475" spans="1:3">
      <c r="A2475" s="1" t="s">
        <v>12533</v>
      </c>
      <c r="B2475" s="1" t="str">
        <f>_xlfn.TEXTBEFORE(Table3[[#This Row],[all fluxes from min_flux_sum]]," ",,,,"")</f>
        <v>PROWASTE-rt5891</v>
      </c>
      <c r="C2475" s="1">
        <f>_xlfn.NUMBERVALUE(IFERROR(_xlfn.TEXTAFTER(Table3[[#This Row],[all fluxes from min_flux_sum]]," ",-1,,,""),""))</f>
        <v>3.4568051299999899E-9</v>
      </c>
    </row>
    <row r="2476" spans="1:3">
      <c r="A2476" s="1" t="s">
        <v>12534</v>
      </c>
      <c r="B2476" s="1" t="str">
        <f>_xlfn.TEXTBEFORE(Table3[[#This Row],[all fluxes from min_flux_sum]]," ",,,,"")</f>
        <v>PROWASTE-rt5893</v>
      </c>
      <c r="C2476" s="1">
        <f>_xlfn.NUMBERVALUE(IFERROR(_xlfn.TEXTAFTER(Table3[[#This Row],[all fluxes from min_flux_sum]]," ",-1,,,""),""))</f>
        <v>3.7573339609999999E-9</v>
      </c>
    </row>
    <row r="2477" spans="1:3">
      <c r="A2477" s="1" t="s">
        <v>12535</v>
      </c>
      <c r="B2477" s="1" t="str">
        <f>_xlfn.TEXTBEFORE(Table3[[#This Row],[all fluxes from min_flux_sum]]," ",,,,"")</f>
        <v>PROWASTE-rt5909</v>
      </c>
      <c r="C2477" s="1">
        <f>_xlfn.NUMBERVALUE(IFERROR(_xlfn.TEXTAFTER(Table3[[#This Row],[all fluxes from min_flux_sum]]," ",-1,,,""),""))</f>
        <v>2.2470180999999999E-11</v>
      </c>
    </row>
    <row r="2478" spans="1:3">
      <c r="A2478" s="1" t="s">
        <v>12536</v>
      </c>
      <c r="B2478" s="1" t="str">
        <f>_xlfn.TEXTBEFORE(Table3[[#This Row],[all fluxes from min_flux_sum]]," ",,,,"")</f>
        <v>PROWASTE-rt5913_m</v>
      </c>
      <c r="C2478" s="1">
        <f>_xlfn.NUMBERVALUE(IFERROR(_xlfn.TEXTAFTER(Table3[[#This Row],[all fluxes from min_flux_sum]]," ",-1,,,""),""))</f>
        <v>3.4074849199999999E-9</v>
      </c>
    </row>
    <row r="2479" spans="1:3">
      <c r="A2479" s="1" t="s">
        <v>12537</v>
      </c>
      <c r="B2479" s="1" t="str">
        <f>_xlfn.TEXTBEFORE(Table3[[#This Row],[all fluxes from min_flux_sum]]," ",,,,"")</f>
        <v>PROWASTE-rt5913_x</v>
      </c>
      <c r="C2479" s="1">
        <f>_xlfn.NUMBERVALUE(IFERROR(_xlfn.TEXTAFTER(Table3[[#This Row],[all fluxes from min_flux_sum]]," ",-1,,,""),""))</f>
        <v>3.4074849199999999E-9</v>
      </c>
    </row>
    <row r="2480" spans="1:3">
      <c r="A2480" s="1" t="s">
        <v>12538</v>
      </c>
      <c r="B2480" s="1" t="str">
        <f>_xlfn.TEXTBEFORE(Table3[[#This Row],[all fluxes from min_flux_sum]]," ",,,,"")</f>
        <v>PROWASTE-rt5934</v>
      </c>
      <c r="C2480" s="1">
        <f>_xlfn.NUMBERVALUE(IFERROR(_xlfn.TEXTAFTER(Table3[[#This Row],[all fluxes from min_flux_sum]]," ",-1,,,""),""))</f>
        <v>2.0198517999999999E-11</v>
      </c>
    </row>
    <row r="2481" spans="1:3">
      <c r="A2481" s="1" t="s">
        <v>12539</v>
      </c>
      <c r="B2481" s="1" t="str">
        <f>_xlfn.TEXTBEFORE(Table3[[#This Row],[all fluxes from min_flux_sum]]," ",,,,"")</f>
        <v>PROWASTE-rt5941</v>
      </c>
      <c r="C2481" s="1">
        <f>_xlfn.NUMBERVALUE(IFERROR(_xlfn.TEXTAFTER(Table3[[#This Row],[all fluxes from min_flux_sum]]," ",-1,,,""),""))</f>
        <v>1.40499646E-10</v>
      </c>
    </row>
    <row r="2482" spans="1:3">
      <c r="A2482" s="1" t="s">
        <v>12540</v>
      </c>
      <c r="B2482" s="1" t="str">
        <f>_xlfn.TEXTBEFORE(Table3[[#This Row],[all fluxes from min_flux_sum]]," ",,,,"")</f>
        <v>PROWASTE-rt5949</v>
      </c>
      <c r="C2482" s="1">
        <f>_xlfn.NUMBERVALUE(IFERROR(_xlfn.TEXTAFTER(Table3[[#This Row],[all fluxes from min_flux_sum]]," ",-1,,,""),""))</f>
        <v>1.9975545999999999E-11</v>
      </c>
    </row>
    <row r="2483" spans="1:3">
      <c r="A2483" s="1" t="s">
        <v>12541</v>
      </c>
      <c r="B2483" s="1" t="str">
        <f>_xlfn.TEXTBEFORE(Table3[[#This Row],[all fluxes from min_flux_sum]]," ",,,,"")</f>
        <v>PROWASTE-rt5966</v>
      </c>
      <c r="C2483" s="1">
        <f>_xlfn.NUMBERVALUE(IFERROR(_xlfn.TEXTAFTER(Table3[[#This Row],[all fluxes from min_flux_sum]]," ",-1,,,""),""))</f>
        <v>2.1838153899999999E-10</v>
      </c>
    </row>
    <row r="2484" spans="1:3">
      <c r="A2484" s="1" t="s">
        <v>12542</v>
      </c>
      <c r="B2484" s="1" t="str">
        <f>_xlfn.TEXTBEFORE(Table3[[#This Row],[all fluxes from min_flux_sum]]," ",,,,"")</f>
        <v>PROWASTE-rt5972</v>
      </c>
      <c r="C2484" s="1">
        <f>_xlfn.NUMBERVALUE(IFERROR(_xlfn.TEXTAFTER(Table3[[#This Row],[all fluxes from min_flux_sum]]," ",-1,,,""),""))</f>
        <v>5.1828264100000001E-10</v>
      </c>
    </row>
    <row r="2485" spans="1:3">
      <c r="A2485" s="1" t="s">
        <v>12543</v>
      </c>
      <c r="B2485" s="1" t="str">
        <f>_xlfn.TEXTBEFORE(Table3[[#This Row],[all fluxes from min_flux_sum]]," ",,,,"")</f>
        <v>PROWASTE-rt6000</v>
      </c>
      <c r="C2485" s="1">
        <f>_xlfn.NUMBERVALUE(IFERROR(_xlfn.TEXTAFTER(Table3[[#This Row],[all fluxes from min_flux_sum]]," ",-1,,,""),""))</f>
        <v>4.59342326E-10</v>
      </c>
    </row>
    <row r="2486" spans="1:3">
      <c r="A2486" s="1" t="s">
        <v>12544</v>
      </c>
      <c r="B2486" s="1" t="str">
        <f>_xlfn.TEXTBEFORE(Table3[[#This Row],[all fluxes from min_flux_sum]]," ",,,,"")</f>
        <v>PROWASTE-rt6001</v>
      </c>
      <c r="C2486" s="1">
        <f>_xlfn.NUMBERVALUE(IFERROR(_xlfn.TEXTAFTER(Table3[[#This Row],[all fluxes from min_flux_sum]]," ",-1,,,""),""))</f>
        <v>7.0785466999999996E-11</v>
      </c>
    </row>
    <row r="2487" spans="1:3">
      <c r="A2487" s="1" t="s">
        <v>12545</v>
      </c>
      <c r="B2487" s="1" t="str">
        <f>_xlfn.TEXTBEFORE(Table3[[#This Row],[all fluxes from min_flux_sum]]," ",,,,"")</f>
        <v>PROWASTE-rt6009</v>
      </c>
      <c r="C2487" s="1">
        <f>_xlfn.NUMBERVALUE(IFERROR(_xlfn.TEXTAFTER(Table3[[#This Row],[all fluxes from min_flux_sum]]," ",-1,,,""),""))</f>
        <v>1.8679695099999999E-10</v>
      </c>
    </row>
    <row r="2488" spans="1:3">
      <c r="A2488" s="1" t="s">
        <v>12546</v>
      </c>
      <c r="B2488" s="1" t="str">
        <f>_xlfn.TEXTBEFORE(Table3[[#This Row],[all fluxes from min_flux_sum]]," ",,,,"")</f>
        <v>PROWASTE-rt6050</v>
      </c>
      <c r="C2488" s="1">
        <f>_xlfn.NUMBERVALUE(IFERROR(_xlfn.TEXTAFTER(Table3[[#This Row],[all fluxes from min_flux_sum]]," ",-1,,,""),""))</f>
        <v>1.046917065E-9</v>
      </c>
    </row>
    <row r="2489" spans="1:3">
      <c r="A2489" s="1" t="s">
        <v>12547</v>
      </c>
      <c r="B2489" s="1" t="str">
        <f>_xlfn.TEXTBEFORE(Table3[[#This Row],[all fluxes from min_flux_sum]]," ",,,,"")</f>
        <v>PROWASTE-rt6068</v>
      </c>
      <c r="C2489" s="1">
        <f>_xlfn.NUMBERVALUE(IFERROR(_xlfn.TEXTAFTER(Table3[[#This Row],[all fluxes from min_flux_sum]]," ",-1,,,""),""))</f>
        <v>6.8084820000000003E-11</v>
      </c>
    </row>
    <row r="2490" spans="1:3">
      <c r="A2490" s="1" t="s">
        <v>12548</v>
      </c>
      <c r="B2490" s="1" t="str">
        <f>_xlfn.TEXTBEFORE(Table3[[#This Row],[all fluxes from min_flux_sum]]," ",,,,"")</f>
        <v>PROWASTE-rt6091</v>
      </c>
      <c r="C2490" s="1">
        <f>_xlfn.NUMBERVALUE(IFERROR(_xlfn.TEXTAFTER(Table3[[#This Row],[all fluxes from min_flux_sum]]," ",-1,,,""),""))</f>
        <v>3.1081588999999997E-11</v>
      </c>
    </row>
    <row r="2491" spans="1:3">
      <c r="A2491" s="1" t="s">
        <v>12549</v>
      </c>
      <c r="B2491" s="1" t="str">
        <f>_xlfn.TEXTBEFORE(Table3[[#This Row],[all fluxes from min_flux_sum]]," ",,,,"")</f>
        <v>PROWASTE-rt6095</v>
      </c>
      <c r="C2491" s="1">
        <f>_xlfn.NUMBERVALUE(IFERROR(_xlfn.TEXTAFTER(Table3[[#This Row],[all fluxes from min_flux_sum]]," ",-1,,,""),""))</f>
        <v>4.3175498999999999E-11</v>
      </c>
    </row>
    <row r="2492" spans="1:3">
      <c r="A2492" s="1" t="s">
        <v>12550</v>
      </c>
      <c r="B2492" s="1" t="str">
        <f>_xlfn.TEXTBEFORE(Table3[[#This Row],[all fluxes from min_flux_sum]]," ",,,,"")</f>
        <v>PROWASTE-rt6112</v>
      </c>
      <c r="C2492" s="1">
        <f>_xlfn.NUMBERVALUE(IFERROR(_xlfn.TEXTAFTER(Table3[[#This Row],[all fluxes from min_flux_sum]]," ",-1,,,""),""))</f>
        <v>2.1202553999999999E-11</v>
      </c>
    </row>
    <row r="2493" spans="1:3">
      <c r="A2493" s="1" t="s">
        <v>12551</v>
      </c>
      <c r="B2493" s="1" t="str">
        <f>_xlfn.TEXTBEFORE(Table3[[#This Row],[all fluxes from min_flux_sum]]," ",,,,"")</f>
        <v>PROWASTE-rt6131</v>
      </c>
      <c r="C2493" s="1">
        <f>_xlfn.NUMBERVALUE(IFERROR(_xlfn.TEXTAFTER(Table3[[#This Row],[all fluxes from min_flux_sum]]," ",-1,,,""),""))</f>
        <v>4.0473134719999897E-9</v>
      </c>
    </row>
    <row r="2494" spans="1:3">
      <c r="A2494" s="1" t="s">
        <v>12552</v>
      </c>
      <c r="B2494" s="1" t="str">
        <f>_xlfn.TEXTBEFORE(Table3[[#This Row],[all fluxes from min_flux_sum]]," ",,,,"")</f>
        <v>PROWASTE-rt6162</v>
      </c>
      <c r="C2494" s="1">
        <f>_xlfn.NUMBERVALUE(IFERROR(_xlfn.TEXTAFTER(Table3[[#This Row],[all fluxes from min_flux_sum]]," ",-1,,,""),""))</f>
        <v>3.4397720000000001E-11</v>
      </c>
    </row>
    <row r="2495" spans="1:3">
      <c r="A2495" s="1" t="s">
        <v>12553</v>
      </c>
      <c r="B2495" s="1" t="str">
        <f>_xlfn.TEXTBEFORE(Table3[[#This Row],[all fluxes from min_flux_sum]]," ",,,,"")</f>
        <v>PROWASTE-rt6173</v>
      </c>
      <c r="C2495" s="1">
        <f>_xlfn.NUMBERVALUE(IFERROR(_xlfn.TEXTAFTER(Table3[[#This Row],[all fluxes from min_flux_sum]]," ",-1,,,""),""))</f>
        <v>5.3074195999999899E-11</v>
      </c>
    </row>
    <row r="2496" spans="1:3">
      <c r="A2496" s="1" t="s">
        <v>12554</v>
      </c>
      <c r="B2496" s="1" t="str">
        <f>_xlfn.TEXTBEFORE(Table3[[#This Row],[all fluxes from min_flux_sum]]," ",,,,"")</f>
        <v>PROWASTE-rt6177</v>
      </c>
      <c r="C2496" s="1">
        <f>_xlfn.NUMBERVALUE(IFERROR(_xlfn.TEXTAFTER(Table3[[#This Row],[all fluxes from min_flux_sum]]," ",-1,,,""),""))</f>
        <v>5.0654897099999998E-10</v>
      </c>
    </row>
    <row r="2497" spans="1:3">
      <c r="A2497" s="1" t="s">
        <v>12555</v>
      </c>
      <c r="B2497" s="1" t="str">
        <f>_xlfn.TEXTBEFORE(Table3[[#This Row],[all fluxes from min_flux_sum]]," ",,,,"")</f>
        <v>PROWASTE-rt6186</v>
      </c>
      <c r="C2497" s="1">
        <f>_xlfn.NUMBERVALUE(IFERROR(_xlfn.TEXTAFTER(Table3[[#This Row],[all fluxes from min_flux_sum]]," ",-1,,,""),""))</f>
        <v>2.27642553E-10</v>
      </c>
    </row>
    <row r="2498" spans="1:3">
      <c r="A2498" s="1" t="s">
        <v>12556</v>
      </c>
      <c r="B2498" s="1" t="str">
        <f>_xlfn.TEXTBEFORE(Table3[[#This Row],[all fluxes from min_flux_sum]]," ",,,,"")</f>
        <v>PROWASTE-rt6190</v>
      </c>
      <c r="C2498" s="1">
        <f>_xlfn.NUMBERVALUE(IFERROR(_xlfn.TEXTAFTER(Table3[[#This Row],[all fluxes from min_flux_sum]]," ",-1,,,""),""))</f>
        <v>1.0849368949999999E-9</v>
      </c>
    </row>
    <row r="2499" spans="1:3">
      <c r="A2499" s="1" t="s">
        <v>12557</v>
      </c>
      <c r="B2499" s="1" t="str">
        <f>_xlfn.TEXTBEFORE(Table3[[#This Row],[all fluxes from min_flux_sum]]," ",,,,"")</f>
        <v>PROWASTE-rt6191</v>
      </c>
      <c r="C2499" s="1">
        <f>_xlfn.NUMBERVALUE(IFERROR(_xlfn.TEXTAFTER(Table3[[#This Row],[all fluxes from min_flux_sum]]," ",-1,,,""),""))</f>
        <v>2.0454524869999999E-9</v>
      </c>
    </row>
    <row r="2500" spans="1:3">
      <c r="A2500" s="1" t="s">
        <v>12558</v>
      </c>
      <c r="B2500" s="1" t="str">
        <f>_xlfn.TEXTBEFORE(Table3[[#This Row],[all fluxes from min_flux_sum]]," ",,,,"")</f>
        <v>PROWASTE-rt6197</v>
      </c>
      <c r="C2500" s="1">
        <f>_xlfn.NUMBERVALUE(IFERROR(_xlfn.TEXTAFTER(Table3[[#This Row],[all fluxes from min_flux_sum]]," ",-1,,,""),""))</f>
        <v>7.2201738000000002E-11</v>
      </c>
    </row>
    <row r="2501" spans="1:3">
      <c r="A2501" s="1" t="s">
        <v>12559</v>
      </c>
      <c r="B2501" s="1" t="str">
        <f>_xlfn.TEXTBEFORE(Table3[[#This Row],[all fluxes from min_flux_sum]]," ",,,,"")</f>
        <v>PROWASTE-rt6199</v>
      </c>
      <c r="C2501" s="1">
        <f>_xlfn.NUMBERVALUE(IFERROR(_xlfn.TEXTAFTER(Table3[[#This Row],[all fluxes from min_flux_sum]]," ",-1,,,""),""))</f>
        <v>1.76078939999999E-10</v>
      </c>
    </row>
    <row r="2502" spans="1:3">
      <c r="A2502" s="1" t="s">
        <v>12560</v>
      </c>
      <c r="B2502" s="1" t="str">
        <f>_xlfn.TEXTBEFORE(Table3[[#This Row],[all fluxes from min_flux_sum]]," ",,,,"")</f>
        <v>PROWASTE-rt6208_c</v>
      </c>
      <c r="C2502" s="1">
        <f>_xlfn.NUMBERVALUE(IFERROR(_xlfn.TEXTAFTER(Table3[[#This Row],[all fluxes from min_flux_sum]]," ",-1,,,""),""))</f>
        <v>3.6357152900000001E-10</v>
      </c>
    </row>
    <row r="2503" spans="1:3">
      <c r="A2503" s="1" t="s">
        <v>12561</v>
      </c>
      <c r="B2503" s="1" t="str">
        <f>_xlfn.TEXTBEFORE(Table3[[#This Row],[all fluxes from min_flux_sum]]," ",,,,"")</f>
        <v>PROWASTE-rt6208_m</v>
      </c>
      <c r="C2503" s="1">
        <f>_xlfn.NUMBERVALUE(IFERROR(_xlfn.TEXTAFTER(Table3[[#This Row],[all fluxes from min_flux_sum]]," ",-1,,,""),""))</f>
        <v>3.6357152900000001E-10</v>
      </c>
    </row>
    <row r="2504" spans="1:3">
      <c r="A2504" s="1" t="s">
        <v>12562</v>
      </c>
      <c r="B2504" s="1" t="str">
        <f>_xlfn.TEXTBEFORE(Table3[[#This Row],[all fluxes from min_flux_sum]]," ",,,,"")</f>
        <v>PROWASTE-rt6217</v>
      </c>
      <c r="C2504" s="1">
        <f>_xlfn.NUMBERVALUE(IFERROR(_xlfn.TEXTAFTER(Table3[[#This Row],[all fluxes from min_flux_sum]]," ",-1,,,""),""))</f>
        <v>8.4725109999999998E-10</v>
      </c>
    </row>
    <row r="2505" spans="1:3">
      <c r="A2505" s="1" t="s">
        <v>12563</v>
      </c>
      <c r="B2505" s="1" t="str">
        <f>_xlfn.TEXTBEFORE(Table3[[#This Row],[all fluxes from min_flux_sum]]," ",,,,"")</f>
        <v>PROWASTE-rt6229_c</v>
      </c>
      <c r="C2505" s="1">
        <f>_xlfn.NUMBERVALUE(IFERROR(_xlfn.TEXTAFTER(Table3[[#This Row],[all fluxes from min_flux_sum]]," ",-1,,,""),""))</f>
        <v>6.1052340900000002E-10</v>
      </c>
    </row>
    <row r="2506" spans="1:3">
      <c r="A2506" s="1" t="s">
        <v>12564</v>
      </c>
      <c r="B2506" s="1" t="str">
        <f>_xlfn.TEXTBEFORE(Table3[[#This Row],[all fluxes from min_flux_sum]]," ",,,,"")</f>
        <v>PROWASTE-rt6229_n</v>
      </c>
      <c r="C2506" s="1">
        <f>_xlfn.NUMBERVALUE(IFERROR(_xlfn.TEXTAFTER(Table3[[#This Row],[all fluxes from min_flux_sum]]," ",-1,,,""),""))</f>
        <v>6.1052340900000002E-10</v>
      </c>
    </row>
    <row r="2507" spans="1:3">
      <c r="A2507" s="1" t="s">
        <v>12565</v>
      </c>
      <c r="B2507" s="1" t="str">
        <f>_xlfn.TEXTBEFORE(Table3[[#This Row],[all fluxes from min_flux_sum]]," ",,,,"")</f>
        <v>PROWASTE-rt6232</v>
      </c>
      <c r="C2507" s="1">
        <f>_xlfn.NUMBERVALUE(IFERROR(_xlfn.TEXTAFTER(Table3[[#This Row],[all fluxes from min_flux_sum]]," ",-1,,,""),""))</f>
        <v>7.5755527799999999E-10</v>
      </c>
    </row>
    <row r="2508" spans="1:3">
      <c r="A2508" s="1" t="s">
        <v>12566</v>
      </c>
      <c r="B2508" s="1" t="str">
        <f>_xlfn.TEXTBEFORE(Table3[[#This Row],[all fluxes from min_flux_sum]]," ",,,,"")</f>
        <v>PROWASTE-rt6234</v>
      </c>
      <c r="C2508" s="1">
        <f>_xlfn.NUMBERVALUE(IFERROR(_xlfn.TEXTAFTER(Table3[[#This Row],[all fluxes from min_flux_sum]]," ",-1,,,""),""))</f>
        <v>1.2930089999999999E-11</v>
      </c>
    </row>
    <row r="2509" spans="1:3">
      <c r="A2509" s="1" t="s">
        <v>12567</v>
      </c>
      <c r="B2509" s="1" t="str">
        <f>_xlfn.TEXTBEFORE(Table3[[#This Row],[all fluxes from min_flux_sum]]," ",,,,"")</f>
        <v>PROWASTE-rt6242_c</v>
      </c>
      <c r="C2509" s="1">
        <f>_xlfn.NUMBERVALUE(IFERROR(_xlfn.TEXTAFTER(Table3[[#This Row],[all fluxes from min_flux_sum]]," ",-1,,,""),""))</f>
        <v>9.8949908799999993E-10</v>
      </c>
    </row>
    <row r="2510" spans="1:3">
      <c r="A2510" s="1" t="s">
        <v>12568</v>
      </c>
      <c r="B2510" s="1" t="str">
        <f>_xlfn.TEXTBEFORE(Table3[[#This Row],[all fluxes from min_flux_sum]]," ",,,,"")</f>
        <v>PROWASTE-rt6242_m</v>
      </c>
      <c r="C2510" s="1">
        <f>_xlfn.NUMBERVALUE(IFERROR(_xlfn.TEXTAFTER(Table3[[#This Row],[all fluxes from min_flux_sum]]," ",-1,,,""),""))</f>
        <v>9.8949908799999993E-10</v>
      </c>
    </row>
    <row r="2511" spans="1:3">
      <c r="A2511" s="1" t="s">
        <v>12569</v>
      </c>
      <c r="B2511" s="1" t="str">
        <f>_xlfn.TEXTBEFORE(Table3[[#This Row],[all fluxes from min_flux_sum]]," ",,,,"")</f>
        <v>PROWASTE-rt6247</v>
      </c>
      <c r="C2511" s="1">
        <f>_xlfn.NUMBERVALUE(IFERROR(_xlfn.TEXTAFTER(Table3[[#This Row],[all fluxes from min_flux_sum]]," ",-1,,,""),""))</f>
        <v>1.935779112E-9</v>
      </c>
    </row>
    <row r="2512" spans="1:3">
      <c r="A2512" s="1" t="s">
        <v>12570</v>
      </c>
      <c r="B2512" s="1" t="str">
        <f>_xlfn.TEXTBEFORE(Table3[[#This Row],[all fluxes from min_flux_sum]]," ",,,,"")</f>
        <v>PROWASTE-rt6249</v>
      </c>
      <c r="C2512" s="1">
        <f>_xlfn.NUMBERVALUE(IFERROR(_xlfn.TEXTAFTER(Table3[[#This Row],[all fluxes from min_flux_sum]]," ",-1,,,""),""))</f>
        <v>5.4229800000000004E-12</v>
      </c>
    </row>
    <row r="2513" spans="1:3">
      <c r="A2513" s="1" t="s">
        <v>12571</v>
      </c>
      <c r="B2513" s="1" t="str">
        <f>_xlfn.TEXTBEFORE(Table3[[#This Row],[all fluxes from min_flux_sum]]," ",,,,"")</f>
        <v>PROWASTE-rt6258</v>
      </c>
      <c r="C2513" s="1">
        <f>_xlfn.NUMBERVALUE(IFERROR(_xlfn.TEXTAFTER(Table3[[#This Row],[all fluxes from min_flux_sum]]," ",-1,,,""),""))</f>
        <v>7.0124467999999994E-11</v>
      </c>
    </row>
    <row r="2514" spans="1:3">
      <c r="A2514" s="1" t="s">
        <v>12572</v>
      </c>
      <c r="B2514" s="1" t="str">
        <f>_xlfn.TEXTBEFORE(Table3[[#This Row],[all fluxes from min_flux_sum]]," ",,,,"")</f>
        <v>PROWASTE-rt6259</v>
      </c>
      <c r="C2514" s="1">
        <f>_xlfn.NUMBERVALUE(IFERROR(_xlfn.TEXTAFTER(Table3[[#This Row],[all fluxes from min_flux_sum]]," ",-1,,,""),""))</f>
        <v>3.4109546799999999E-10</v>
      </c>
    </row>
    <row r="2515" spans="1:3">
      <c r="A2515" s="1" t="s">
        <v>12573</v>
      </c>
      <c r="B2515" s="1" t="str">
        <f>_xlfn.TEXTBEFORE(Table3[[#This Row],[all fluxes from min_flux_sum]]," ",,,,"")</f>
        <v>PROWASTE-rt6294</v>
      </c>
      <c r="C2515" s="1">
        <f>_xlfn.NUMBERVALUE(IFERROR(_xlfn.TEXTAFTER(Table3[[#This Row],[all fluxes from min_flux_sum]]," ",-1,,,""),""))</f>
        <v>1.5679777349999999E-9</v>
      </c>
    </row>
    <row r="2516" spans="1:3">
      <c r="A2516" s="1" t="s">
        <v>12574</v>
      </c>
      <c r="B2516" s="1" t="str">
        <f>_xlfn.TEXTBEFORE(Table3[[#This Row],[all fluxes from min_flux_sum]]," ",,,,"")</f>
        <v>PROWASTE-rt6298</v>
      </c>
      <c r="C2516" s="1">
        <f>_xlfn.NUMBERVALUE(IFERROR(_xlfn.TEXTAFTER(Table3[[#This Row],[all fluxes from min_flux_sum]]," ",-1,,,""),""))</f>
        <v>2.3786038E-11</v>
      </c>
    </row>
    <row r="2517" spans="1:3">
      <c r="A2517" s="1" t="s">
        <v>12575</v>
      </c>
      <c r="B2517" s="1" t="str">
        <f>_xlfn.TEXTBEFORE(Table3[[#This Row],[all fluxes from min_flux_sum]]," ",,,,"")</f>
        <v>PROWASTE-rt6341</v>
      </c>
      <c r="C2517" s="1">
        <f>_xlfn.NUMBERVALUE(IFERROR(_xlfn.TEXTAFTER(Table3[[#This Row],[all fluxes from min_flux_sum]]," ",-1,,,""),""))</f>
        <v>1.637342099E-9</v>
      </c>
    </row>
    <row r="2518" spans="1:3">
      <c r="A2518" s="1" t="s">
        <v>12576</v>
      </c>
      <c r="B2518" s="1" t="str">
        <f>_xlfn.TEXTBEFORE(Table3[[#This Row],[all fluxes from min_flux_sum]]," ",,,,"")</f>
        <v>PROWASTE-rt6350</v>
      </c>
      <c r="C2518" s="1">
        <f>_xlfn.NUMBERVALUE(IFERROR(_xlfn.TEXTAFTER(Table3[[#This Row],[all fluxes from min_flux_sum]]," ",-1,,,""),""))</f>
        <v>8.6355521000000005E-11</v>
      </c>
    </row>
    <row r="2519" spans="1:3">
      <c r="A2519" s="1" t="s">
        <v>12577</v>
      </c>
      <c r="B2519" s="1" t="str">
        <f>_xlfn.TEXTBEFORE(Table3[[#This Row],[all fluxes from min_flux_sum]]," ",,,,"")</f>
        <v>PROWASTE-rt6356</v>
      </c>
      <c r="C2519" s="1">
        <f>_xlfn.NUMBERVALUE(IFERROR(_xlfn.TEXTAFTER(Table3[[#This Row],[all fluxes from min_flux_sum]]," ",-1,,,""),""))</f>
        <v>2.8765969699999999E-10</v>
      </c>
    </row>
    <row r="2520" spans="1:3">
      <c r="A2520" s="1" t="s">
        <v>12578</v>
      </c>
      <c r="B2520" s="1" t="str">
        <f>_xlfn.TEXTBEFORE(Table3[[#This Row],[all fluxes from min_flux_sum]]," ",,,,"")</f>
        <v>PROWASTE-rt6375</v>
      </c>
      <c r="C2520" s="1">
        <f>_xlfn.NUMBERVALUE(IFERROR(_xlfn.TEXTAFTER(Table3[[#This Row],[all fluxes from min_flux_sum]]," ",-1,,,""),""))</f>
        <v>4.9397731999999898E-11</v>
      </c>
    </row>
    <row r="2521" spans="1:3">
      <c r="A2521" s="1" t="s">
        <v>12579</v>
      </c>
      <c r="B2521" s="1" t="str">
        <f>_xlfn.TEXTBEFORE(Table3[[#This Row],[all fluxes from min_flux_sum]]," ",,,,"")</f>
        <v>PROWASTE-rt6386</v>
      </c>
      <c r="C2521" s="1">
        <f>_xlfn.NUMBERVALUE(IFERROR(_xlfn.TEXTAFTER(Table3[[#This Row],[all fluxes from min_flux_sum]]," ",-1,,,""),""))</f>
        <v>1.7437839E-11</v>
      </c>
    </row>
    <row r="2522" spans="1:3">
      <c r="A2522" s="1" t="s">
        <v>12580</v>
      </c>
      <c r="B2522" s="1" t="str">
        <f>_xlfn.TEXTBEFORE(Table3[[#This Row],[all fluxes from min_flux_sum]]," ",,,,"")</f>
        <v>PROWASTE-rt6409</v>
      </c>
      <c r="C2522" s="1">
        <f>_xlfn.NUMBERVALUE(IFERROR(_xlfn.TEXTAFTER(Table3[[#This Row],[all fluxes from min_flux_sum]]," ",-1,,,""),""))</f>
        <v>8.2059200000000002E-12</v>
      </c>
    </row>
    <row r="2523" spans="1:3">
      <c r="A2523" s="1" t="s">
        <v>12581</v>
      </c>
      <c r="B2523" s="1" t="str">
        <f>_xlfn.TEXTBEFORE(Table3[[#This Row],[all fluxes from min_flux_sum]]," ",,,,"")</f>
        <v>PROWASTE-rt6418</v>
      </c>
      <c r="C2523" s="1">
        <f>_xlfn.NUMBERVALUE(IFERROR(_xlfn.TEXTAFTER(Table3[[#This Row],[all fluxes from min_flux_sum]]," ",-1,,,""),""))</f>
        <v>6.7757490379999999E-9</v>
      </c>
    </row>
    <row r="2524" spans="1:3">
      <c r="A2524" s="1" t="s">
        <v>12582</v>
      </c>
      <c r="B2524" s="1" t="str">
        <f>_xlfn.TEXTBEFORE(Table3[[#This Row],[all fluxes from min_flux_sum]]," ",,,,"")</f>
        <v>PROWASTE-rt6420</v>
      </c>
      <c r="C2524" s="1">
        <f>_xlfn.NUMBERVALUE(IFERROR(_xlfn.TEXTAFTER(Table3[[#This Row],[all fluxes from min_flux_sum]]," ",-1,,,""),""))</f>
        <v>5.0519719999999999E-12</v>
      </c>
    </row>
    <row r="2525" spans="1:3">
      <c r="A2525" s="1" t="s">
        <v>12583</v>
      </c>
      <c r="B2525" s="1" t="str">
        <f>_xlfn.TEXTBEFORE(Table3[[#This Row],[all fluxes from min_flux_sum]]," ",,,,"")</f>
        <v>PROWASTE-rt6434_c</v>
      </c>
      <c r="C2525" s="1">
        <f>_xlfn.NUMBERVALUE(IFERROR(_xlfn.TEXTAFTER(Table3[[#This Row],[all fluxes from min_flux_sum]]," ",-1,,,""),""))</f>
        <v>1.56283681E-10</v>
      </c>
    </row>
    <row r="2526" spans="1:3">
      <c r="A2526" s="1" t="s">
        <v>12584</v>
      </c>
      <c r="B2526" s="1" t="str">
        <f>_xlfn.TEXTBEFORE(Table3[[#This Row],[all fluxes from min_flux_sum]]," ",,,,"")</f>
        <v>PROWASTE-rt6434_x</v>
      </c>
      <c r="C2526" s="1">
        <f>_xlfn.NUMBERVALUE(IFERROR(_xlfn.TEXTAFTER(Table3[[#This Row],[all fluxes from min_flux_sum]]," ",-1,,,""),""))</f>
        <v>1.56283681E-10</v>
      </c>
    </row>
    <row r="2527" spans="1:3">
      <c r="A2527" s="1" t="s">
        <v>12585</v>
      </c>
      <c r="B2527" s="1" t="str">
        <f>_xlfn.TEXTBEFORE(Table3[[#This Row],[all fluxes from min_flux_sum]]," ",,,,"")</f>
        <v>PROWASTE-rt6435</v>
      </c>
      <c r="C2527" s="1">
        <f>_xlfn.NUMBERVALUE(IFERROR(_xlfn.TEXTAFTER(Table3[[#This Row],[all fluxes from min_flux_sum]]," ",-1,,,""),""))</f>
        <v>4.9363711099999996E-10</v>
      </c>
    </row>
    <row r="2528" spans="1:3">
      <c r="A2528" s="1" t="s">
        <v>12586</v>
      </c>
      <c r="B2528" s="1" t="str">
        <f>_xlfn.TEXTBEFORE(Table3[[#This Row],[all fluxes from min_flux_sum]]," ",,,,"")</f>
        <v>PROWASTE-rt6437</v>
      </c>
      <c r="C2528" s="1">
        <f>_xlfn.NUMBERVALUE(IFERROR(_xlfn.TEXTAFTER(Table3[[#This Row],[all fluxes from min_flux_sum]]," ",-1,,,""),""))</f>
        <v>6.64943600999999E-10</v>
      </c>
    </row>
    <row r="2529" spans="1:3">
      <c r="A2529" s="1" t="s">
        <v>12587</v>
      </c>
      <c r="B2529" s="1" t="str">
        <f>_xlfn.TEXTBEFORE(Table3[[#This Row],[all fluxes from min_flux_sum]]," ",,,,"")</f>
        <v>PROWASTE-rt6468</v>
      </c>
      <c r="C2529" s="1">
        <f>_xlfn.NUMBERVALUE(IFERROR(_xlfn.TEXTAFTER(Table3[[#This Row],[all fluxes from min_flux_sum]]," ",-1,,,""),""))</f>
        <v>7.8558431999999998E-11</v>
      </c>
    </row>
    <row r="2530" spans="1:3">
      <c r="A2530" s="1" t="s">
        <v>12588</v>
      </c>
      <c r="B2530" s="1" t="str">
        <f>_xlfn.TEXTBEFORE(Table3[[#This Row],[all fluxes from min_flux_sum]]," ",,,,"")</f>
        <v>PROWASTE-rt6471</v>
      </c>
      <c r="C2530" s="1">
        <f>_xlfn.NUMBERVALUE(IFERROR(_xlfn.TEXTAFTER(Table3[[#This Row],[all fluxes from min_flux_sum]]," ",-1,,,""),""))</f>
        <v>3.42772327E-10</v>
      </c>
    </row>
    <row r="2531" spans="1:3">
      <c r="A2531" s="1" t="s">
        <v>12589</v>
      </c>
      <c r="B2531" s="1" t="str">
        <f>_xlfn.TEXTBEFORE(Table3[[#This Row],[all fluxes from min_flux_sum]]," ",,,,"")</f>
        <v>PROWASTE-rt6476</v>
      </c>
      <c r="C2531" s="1">
        <f>_xlfn.NUMBERVALUE(IFERROR(_xlfn.TEXTAFTER(Table3[[#This Row],[all fluxes from min_flux_sum]]," ",-1,,,""),""))</f>
        <v>1.7436382100000001E-10</v>
      </c>
    </row>
    <row r="2532" spans="1:3">
      <c r="A2532" s="1" t="s">
        <v>12590</v>
      </c>
      <c r="B2532" s="1" t="str">
        <f>_xlfn.TEXTBEFORE(Table3[[#This Row],[all fluxes from min_flux_sum]]," ",,,,"")</f>
        <v>PROWASTE-rt6481</v>
      </c>
      <c r="C2532" s="1">
        <f>_xlfn.NUMBERVALUE(IFERROR(_xlfn.TEXTAFTER(Table3[[#This Row],[all fluxes from min_flux_sum]]," ",-1,,,""),""))</f>
        <v>9.4531629999999893E-12</v>
      </c>
    </row>
    <row r="2533" spans="1:3">
      <c r="A2533" s="1" t="s">
        <v>12591</v>
      </c>
      <c r="B2533" s="1" t="str">
        <f>_xlfn.TEXTBEFORE(Table3[[#This Row],[all fluxes from min_flux_sum]]," ",,,,"")</f>
        <v>PROWASTE-rt6488_m</v>
      </c>
      <c r="C2533" s="1">
        <f>_xlfn.NUMBERVALUE(IFERROR(_xlfn.TEXTAFTER(Table3[[#This Row],[all fluxes from min_flux_sum]]," ",-1,,,""),""))</f>
        <v>3.5144171210000001E-9</v>
      </c>
    </row>
    <row r="2534" spans="1:3">
      <c r="A2534" s="1" t="s">
        <v>12592</v>
      </c>
      <c r="B2534" s="1" t="str">
        <f>_xlfn.TEXTBEFORE(Table3[[#This Row],[all fluxes from min_flux_sum]]," ",,,,"")</f>
        <v>PROWASTE-rt6488_n</v>
      </c>
      <c r="C2534" s="1">
        <f>_xlfn.NUMBERVALUE(IFERROR(_xlfn.TEXTAFTER(Table3[[#This Row],[all fluxes from min_flux_sum]]," ",-1,,,""),""))</f>
        <v>3.5144171210000001E-9</v>
      </c>
    </row>
    <row r="2535" spans="1:3">
      <c r="A2535" s="1" t="s">
        <v>12593</v>
      </c>
      <c r="B2535" s="1" t="str">
        <f>_xlfn.TEXTBEFORE(Table3[[#This Row],[all fluxes from min_flux_sum]]," ",,,,"")</f>
        <v>PROWASTE-rt6498</v>
      </c>
      <c r="C2535" s="1">
        <f>_xlfn.NUMBERVALUE(IFERROR(_xlfn.TEXTAFTER(Table3[[#This Row],[all fluxes from min_flux_sum]]," ",-1,,,""),""))</f>
        <v>9.8660798100000001E-10</v>
      </c>
    </row>
    <row r="2536" spans="1:3">
      <c r="A2536" s="1" t="s">
        <v>12594</v>
      </c>
      <c r="B2536" s="1" t="str">
        <f>_xlfn.TEXTBEFORE(Table3[[#This Row],[all fluxes from min_flux_sum]]," ",,,,"")</f>
        <v>PROWASTE-rt6500</v>
      </c>
      <c r="C2536" s="1">
        <f>_xlfn.NUMBERVALUE(IFERROR(_xlfn.TEXTAFTER(Table3[[#This Row],[all fluxes from min_flux_sum]]," ",-1,,,""),""))</f>
        <v>3.8416888800000001E-10</v>
      </c>
    </row>
    <row r="2537" spans="1:3">
      <c r="A2537" s="1" t="s">
        <v>12595</v>
      </c>
      <c r="B2537" s="1" t="str">
        <f>_xlfn.TEXTBEFORE(Table3[[#This Row],[all fluxes from min_flux_sum]]," ",,,,"")</f>
        <v>PROWASTE-rt6501</v>
      </c>
      <c r="C2537" s="1">
        <f>_xlfn.NUMBERVALUE(IFERROR(_xlfn.TEXTAFTER(Table3[[#This Row],[all fluxes from min_flux_sum]]," ",-1,,,""),""))</f>
        <v>1.730709E-12</v>
      </c>
    </row>
    <row r="2538" spans="1:3">
      <c r="A2538" s="1" t="s">
        <v>12596</v>
      </c>
      <c r="B2538" s="1" t="str">
        <f>_xlfn.TEXTBEFORE(Table3[[#This Row],[all fluxes from min_flux_sum]]," ",,,,"")</f>
        <v>PROWASTE-rt6510</v>
      </c>
      <c r="C2538" s="1">
        <f>_xlfn.NUMBERVALUE(IFERROR(_xlfn.TEXTAFTER(Table3[[#This Row],[all fluxes from min_flux_sum]]," ",-1,,,""),""))</f>
        <v>8.7652107E-10</v>
      </c>
    </row>
    <row r="2539" spans="1:3">
      <c r="A2539" s="1" t="s">
        <v>12597</v>
      </c>
      <c r="B2539" s="1" t="str">
        <f>_xlfn.TEXTBEFORE(Table3[[#This Row],[all fluxes from min_flux_sum]]," ",,,,"")</f>
        <v>PROWASTE-rt6512</v>
      </c>
      <c r="C2539" s="1">
        <f>_xlfn.NUMBERVALUE(IFERROR(_xlfn.TEXTAFTER(Table3[[#This Row],[all fluxes from min_flux_sum]]," ",-1,,,""),""))</f>
        <v>4.95848219999999E-11</v>
      </c>
    </row>
    <row r="2540" spans="1:3">
      <c r="A2540" s="1" t="s">
        <v>12598</v>
      </c>
      <c r="B2540" s="1" t="str">
        <f>_xlfn.TEXTBEFORE(Table3[[#This Row],[all fluxes from min_flux_sum]]," ",,,,"")</f>
        <v>PROWASTE-rt6518</v>
      </c>
      <c r="C2540" s="1">
        <f>_xlfn.NUMBERVALUE(IFERROR(_xlfn.TEXTAFTER(Table3[[#This Row],[all fluxes from min_flux_sum]]," ",-1,,,""),""))</f>
        <v>1.8192868999999999E-11</v>
      </c>
    </row>
    <row r="2541" spans="1:3">
      <c r="A2541" s="1" t="s">
        <v>12599</v>
      </c>
      <c r="B2541" s="1" t="str">
        <f>_xlfn.TEXTBEFORE(Table3[[#This Row],[all fluxes from min_flux_sum]]," ",,,,"")</f>
        <v>PROWASTE-rt6543</v>
      </c>
      <c r="C2541" s="1">
        <f>_xlfn.NUMBERVALUE(IFERROR(_xlfn.TEXTAFTER(Table3[[#This Row],[all fluxes from min_flux_sum]]," ",-1,,,""),""))</f>
        <v>1.4623640600000001E-10</v>
      </c>
    </row>
    <row r="2542" spans="1:3">
      <c r="A2542" s="1" t="s">
        <v>12600</v>
      </c>
      <c r="B2542" s="1" t="str">
        <f>_xlfn.TEXTBEFORE(Table3[[#This Row],[all fluxes from min_flux_sum]]," ",,,,"")</f>
        <v>PROWASTE-rt6544</v>
      </c>
      <c r="C2542" s="1">
        <f>_xlfn.NUMBERVALUE(IFERROR(_xlfn.TEXTAFTER(Table3[[#This Row],[all fluxes from min_flux_sum]]," ",-1,,,""),""))</f>
        <v>5.5125351589999999E-9</v>
      </c>
    </row>
    <row r="2543" spans="1:3">
      <c r="A2543" s="1" t="s">
        <v>12601</v>
      </c>
      <c r="B2543" s="1" t="str">
        <f>_xlfn.TEXTBEFORE(Table3[[#This Row],[all fluxes from min_flux_sum]]," ",,,,"")</f>
        <v>PROWASTE-rt6546</v>
      </c>
      <c r="C2543" s="1">
        <f>_xlfn.NUMBERVALUE(IFERROR(_xlfn.TEXTAFTER(Table3[[#This Row],[all fluxes from min_flux_sum]]," ",-1,,,""),""))</f>
        <v>2.6134170530000002E-9</v>
      </c>
    </row>
    <row r="2544" spans="1:3">
      <c r="A2544" s="1" t="s">
        <v>12602</v>
      </c>
      <c r="B2544" s="1" t="str">
        <f>_xlfn.TEXTBEFORE(Table3[[#This Row],[all fluxes from min_flux_sum]]," ",,,,"")</f>
        <v>PROWASTE-rt6557</v>
      </c>
      <c r="C2544" s="1">
        <f>_xlfn.NUMBERVALUE(IFERROR(_xlfn.TEXTAFTER(Table3[[#This Row],[all fluxes from min_flux_sum]]," ",-1,,,""),""))</f>
        <v>5.8836347600000004E-10</v>
      </c>
    </row>
    <row r="2545" spans="1:3">
      <c r="A2545" s="1" t="s">
        <v>12603</v>
      </c>
      <c r="B2545" s="1" t="str">
        <f>_xlfn.TEXTBEFORE(Table3[[#This Row],[all fluxes from min_flux_sum]]," ",,,,"")</f>
        <v>PROWASTE-rt6574</v>
      </c>
      <c r="C2545" s="1">
        <f>_xlfn.NUMBERVALUE(IFERROR(_xlfn.TEXTAFTER(Table3[[#This Row],[all fluxes from min_flux_sum]]," ",-1,,,""),""))</f>
        <v>9.0987619999999997E-11</v>
      </c>
    </row>
    <row r="2546" spans="1:3">
      <c r="A2546" s="1" t="s">
        <v>12604</v>
      </c>
      <c r="B2546" s="1" t="str">
        <f>_xlfn.TEXTBEFORE(Table3[[#This Row],[all fluxes from min_flux_sum]]," ",,,,"")</f>
        <v>PROWASTE-rt6582</v>
      </c>
      <c r="C2546" s="1">
        <f>_xlfn.NUMBERVALUE(IFERROR(_xlfn.TEXTAFTER(Table3[[#This Row],[all fluxes from min_flux_sum]]," ",-1,,,""),""))</f>
        <v>4.2749093000000001E-11</v>
      </c>
    </row>
    <row r="2547" spans="1:3">
      <c r="A2547" s="1" t="s">
        <v>12605</v>
      </c>
      <c r="B2547" s="1" t="str">
        <f>_xlfn.TEXTBEFORE(Table3[[#This Row],[all fluxes from min_flux_sum]]," ",,,,"")</f>
        <v>PROWASTE-rt6588</v>
      </c>
      <c r="C2547" s="1">
        <f>_xlfn.NUMBERVALUE(IFERROR(_xlfn.TEXTAFTER(Table3[[#This Row],[all fluxes from min_flux_sum]]," ",-1,,,""),""))</f>
        <v>5.9571336909999999E-9</v>
      </c>
    </row>
    <row r="2548" spans="1:3">
      <c r="A2548" s="1" t="s">
        <v>12606</v>
      </c>
      <c r="B2548" s="1" t="str">
        <f>_xlfn.TEXTBEFORE(Table3[[#This Row],[all fluxes from min_flux_sum]]," ",,,,"")</f>
        <v>PROWASTE-rt6592</v>
      </c>
      <c r="C2548" s="1">
        <f>_xlfn.NUMBERVALUE(IFERROR(_xlfn.TEXTAFTER(Table3[[#This Row],[all fluxes from min_flux_sum]]," ",-1,,,""),""))</f>
        <v>1.71248094E-10</v>
      </c>
    </row>
    <row r="2549" spans="1:3">
      <c r="A2549" s="1" t="s">
        <v>12607</v>
      </c>
      <c r="B2549" s="1" t="str">
        <f>_xlfn.TEXTBEFORE(Table3[[#This Row],[all fluxes from min_flux_sum]]," ",,,,"")</f>
        <v>PROWASTE-rt6603</v>
      </c>
      <c r="C2549" s="1">
        <f>_xlfn.NUMBERVALUE(IFERROR(_xlfn.TEXTAFTER(Table3[[#This Row],[all fluxes from min_flux_sum]]," ",-1,,,""),""))</f>
        <v>3.0057786399999898E-10</v>
      </c>
    </row>
    <row r="2550" spans="1:3">
      <c r="A2550" s="1" t="s">
        <v>12608</v>
      </c>
      <c r="B2550" s="1" t="str">
        <f>_xlfn.TEXTBEFORE(Table3[[#This Row],[all fluxes from min_flux_sum]]," ",,,,"")</f>
        <v>PROWASTE-rt6611</v>
      </c>
      <c r="C2550" s="1">
        <f>_xlfn.NUMBERVALUE(IFERROR(_xlfn.TEXTAFTER(Table3[[#This Row],[all fluxes from min_flux_sum]]," ",-1,,,""),""))</f>
        <v>6.9003780000000002E-12</v>
      </c>
    </row>
    <row r="2551" spans="1:3">
      <c r="A2551" s="1" t="s">
        <v>12609</v>
      </c>
      <c r="B2551" s="1" t="str">
        <f>_xlfn.TEXTBEFORE(Table3[[#This Row],[all fluxes from min_flux_sum]]," ",,,,"")</f>
        <v>PROWASTE-rt6640</v>
      </c>
      <c r="C2551" s="1">
        <f>_xlfn.NUMBERVALUE(IFERROR(_xlfn.TEXTAFTER(Table3[[#This Row],[all fluxes from min_flux_sum]]," ",-1,,,""),""))</f>
        <v>8.7282999999999902E-13</v>
      </c>
    </row>
    <row r="2552" spans="1:3">
      <c r="A2552" s="1" t="s">
        <v>12610</v>
      </c>
      <c r="B2552" s="1" t="str">
        <f>_xlfn.TEXTBEFORE(Table3[[#This Row],[all fluxes from min_flux_sum]]," ",,,,"")</f>
        <v>PROWASTE-rt6665</v>
      </c>
      <c r="C2552" s="1">
        <f>_xlfn.NUMBERVALUE(IFERROR(_xlfn.TEXTAFTER(Table3[[#This Row],[all fluxes from min_flux_sum]]," ",-1,,,""),""))</f>
        <v>2.182012076E-9</v>
      </c>
    </row>
    <row r="2553" spans="1:3">
      <c r="A2553" s="1" t="s">
        <v>12611</v>
      </c>
      <c r="B2553" s="1" t="str">
        <f>_xlfn.TEXTBEFORE(Table3[[#This Row],[all fluxes from min_flux_sum]]," ",,,,"")</f>
        <v>PROWASTE-rt6669</v>
      </c>
      <c r="C2553" s="1">
        <f>_xlfn.NUMBERVALUE(IFERROR(_xlfn.TEXTAFTER(Table3[[#This Row],[all fluxes from min_flux_sum]]," ",-1,,,""),""))</f>
        <v>1.4609872599999999E-10</v>
      </c>
    </row>
    <row r="2554" spans="1:3">
      <c r="A2554" s="1" t="s">
        <v>12612</v>
      </c>
      <c r="B2554" s="1" t="str">
        <f>_xlfn.TEXTBEFORE(Table3[[#This Row],[all fluxes from min_flux_sum]]," ",,,,"")</f>
        <v>PROWASTE-rt6691</v>
      </c>
      <c r="C2554" s="1">
        <f>_xlfn.NUMBERVALUE(IFERROR(_xlfn.TEXTAFTER(Table3[[#This Row],[all fluxes from min_flux_sum]]," ",-1,,,""),""))</f>
        <v>1.29038885E-10</v>
      </c>
    </row>
    <row r="2555" spans="1:3">
      <c r="A2555" s="1" t="s">
        <v>12613</v>
      </c>
      <c r="B2555" s="1" t="str">
        <f>_xlfn.TEXTBEFORE(Table3[[#This Row],[all fluxes from min_flux_sum]]," ",,,,"")</f>
        <v>PROWASTE-rt6692_c</v>
      </c>
      <c r="C2555" s="1">
        <f>_xlfn.NUMBERVALUE(IFERROR(_xlfn.TEXTAFTER(Table3[[#This Row],[all fluxes from min_flux_sum]]," ",-1,,,""),""))</f>
        <v>6.0658113999999997E-11</v>
      </c>
    </row>
    <row r="2556" spans="1:3">
      <c r="A2556" s="1" t="s">
        <v>12614</v>
      </c>
      <c r="B2556" s="1" t="str">
        <f>_xlfn.TEXTBEFORE(Table3[[#This Row],[all fluxes from min_flux_sum]]," ",,,,"")</f>
        <v>PROWASTE-rt6692_m</v>
      </c>
      <c r="C2556" s="1">
        <f>_xlfn.NUMBERVALUE(IFERROR(_xlfn.TEXTAFTER(Table3[[#This Row],[all fluxes from min_flux_sum]]," ",-1,,,""),""))</f>
        <v>6.0658113999999997E-11</v>
      </c>
    </row>
    <row r="2557" spans="1:3">
      <c r="A2557" s="1" t="s">
        <v>12615</v>
      </c>
      <c r="B2557" s="1" t="str">
        <f>_xlfn.TEXTBEFORE(Table3[[#This Row],[all fluxes from min_flux_sum]]," ",,,,"")</f>
        <v>PROWASTE-rt6698</v>
      </c>
      <c r="C2557" s="1">
        <f>_xlfn.NUMBERVALUE(IFERROR(_xlfn.TEXTAFTER(Table3[[#This Row],[all fluxes from min_flux_sum]]," ",-1,,,""),""))</f>
        <v>9.0141331899999995E-10</v>
      </c>
    </row>
    <row r="2558" spans="1:3">
      <c r="A2558" s="1" t="s">
        <v>12616</v>
      </c>
      <c r="B2558" s="1" t="str">
        <f>_xlfn.TEXTBEFORE(Table3[[#This Row],[all fluxes from min_flux_sum]]," ",,,,"")</f>
        <v>PROWASTE-rt6718_en</v>
      </c>
      <c r="C2558" s="1">
        <f>_xlfn.NUMBERVALUE(IFERROR(_xlfn.TEXTAFTER(Table3[[#This Row],[all fluxes from min_flux_sum]]," ",-1,,,""),""))</f>
        <v>1.43908E-13</v>
      </c>
    </row>
    <row r="2559" spans="1:3">
      <c r="A2559" s="1" t="s">
        <v>12617</v>
      </c>
      <c r="B2559" s="1" t="str">
        <f>_xlfn.TEXTBEFORE(Table3[[#This Row],[all fluxes from min_flux_sum]]," ",,,,"")</f>
        <v>PROWASTE-rt6718_vm</v>
      </c>
      <c r="C2559" s="1">
        <f>_xlfn.NUMBERVALUE(IFERROR(_xlfn.TEXTAFTER(Table3[[#This Row],[all fluxes from min_flux_sum]]," ",-1,,,""),""))</f>
        <v>1.43908E-13</v>
      </c>
    </row>
    <row r="2560" spans="1:3">
      <c r="A2560" s="1" t="s">
        <v>12618</v>
      </c>
      <c r="B2560" s="1" t="str">
        <f>_xlfn.TEXTBEFORE(Table3[[#This Row],[all fluxes from min_flux_sum]]," ",,,,"")</f>
        <v>PROWASTE-rt6727</v>
      </c>
      <c r="C2560" s="1">
        <f>_xlfn.NUMBERVALUE(IFERROR(_xlfn.TEXTAFTER(Table3[[#This Row],[all fluxes from min_flux_sum]]," ",-1,,,""),""))</f>
        <v>1.0519723E-11</v>
      </c>
    </row>
    <row r="2561" spans="1:3">
      <c r="A2561" s="1" t="s">
        <v>12619</v>
      </c>
      <c r="B2561" s="1" t="str">
        <f>_xlfn.TEXTBEFORE(Table3[[#This Row],[all fluxes from min_flux_sum]]," ",,,,"")</f>
        <v>PROWASTE-rt6741</v>
      </c>
      <c r="C2561" s="1">
        <f>_xlfn.NUMBERVALUE(IFERROR(_xlfn.TEXTAFTER(Table3[[#This Row],[all fluxes from min_flux_sum]]," ",-1,,,""),""))</f>
        <v>5.0477931999999996E-10</v>
      </c>
    </row>
    <row r="2562" spans="1:3">
      <c r="A2562" s="1" t="s">
        <v>12620</v>
      </c>
      <c r="B2562" s="1" t="str">
        <f>_xlfn.TEXTBEFORE(Table3[[#This Row],[all fluxes from min_flux_sum]]," ",,,,"")</f>
        <v>PROWASTE-rt6753</v>
      </c>
      <c r="C2562" s="1">
        <f>_xlfn.NUMBERVALUE(IFERROR(_xlfn.TEXTAFTER(Table3[[#This Row],[all fluxes from min_flux_sum]]," ",-1,,,""),""))</f>
        <v>4.4137046399999902E-10</v>
      </c>
    </row>
    <row r="2563" spans="1:3">
      <c r="A2563" s="1" t="s">
        <v>12621</v>
      </c>
      <c r="B2563" s="1" t="str">
        <f>_xlfn.TEXTBEFORE(Table3[[#This Row],[all fluxes from min_flux_sum]]," ",,,,"")</f>
        <v>PROWASTE-rt6761</v>
      </c>
      <c r="C2563" s="1">
        <f>_xlfn.NUMBERVALUE(IFERROR(_xlfn.TEXTAFTER(Table3[[#This Row],[all fluxes from min_flux_sum]]," ",-1,,,""),""))</f>
        <v>5.8754580900000001E-10</v>
      </c>
    </row>
    <row r="2564" spans="1:3">
      <c r="A2564" s="1" t="s">
        <v>12622</v>
      </c>
      <c r="B2564" s="1" t="str">
        <f>_xlfn.TEXTBEFORE(Table3[[#This Row],[all fluxes from min_flux_sum]]," ",,,,"")</f>
        <v>PROWASTE-rt6769</v>
      </c>
      <c r="C2564" s="1">
        <f>_xlfn.NUMBERVALUE(IFERROR(_xlfn.TEXTAFTER(Table3[[#This Row],[all fluxes from min_flux_sum]]," ",-1,,,""),""))</f>
        <v>4.9651124370000001E-9</v>
      </c>
    </row>
    <row r="2565" spans="1:3">
      <c r="A2565" s="1" t="s">
        <v>12623</v>
      </c>
      <c r="B2565" s="1" t="str">
        <f>_xlfn.TEXTBEFORE(Table3[[#This Row],[all fluxes from min_flux_sum]]," ",,,,"")</f>
        <v>PROWASTE-rt6791</v>
      </c>
      <c r="C2565" s="1">
        <f>_xlfn.NUMBERVALUE(IFERROR(_xlfn.TEXTAFTER(Table3[[#This Row],[all fluxes from min_flux_sum]]," ",-1,,,""),""))</f>
        <v>8.1016887999999995E-11</v>
      </c>
    </row>
    <row r="2566" spans="1:3">
      <c r="A2566" s="1" t="s">
        <v>12624</v>
      </c>
      <c r="B2566" s="1" t="str">
        <f>_xlfn.TEXTBEFORE(Table3[[#This Row],[all fluxes from min_flux_sum]]," ",,,,"")</f>
        <v>PROWASTE-rt6799</v>
      </c>
      <c r="C2566" s="1">
        <f>_xlfn.NUMBERVALUE(IFERROR(_xlfn.TEXTAFTER(Table3[[#This Row],[all fluxes from min_flux_sum]]," ",-1,,,""),""))</f>
        <v>1.7030693374999899E-8</v>
      </c>
    </row>
    <row r="2567" spans="1:3">
      <c r="A2567" s="1" t="s">
        <v>12625</v>
      </c>
      <c r="B2567" s="1" t="str">
        <f>_xlfn.TEXTBEFORE(Table3[[#This Row],[all fluxes from min_flux_sum]]," ",,,,"")</f>
        <v>PROWASTE-rt6811</v>
      </c>
      <c r="C2567" s="1">
        <f>_xlfn.NUMBERVALUE(IFERROR(_xlfn.TEXTAFTER(Table3[[#This Row],[all fluxes from min_flux_sum]]," ",-1,,,""),""))</f>
        <v>3.0228538330000001E-9</v>
      </c>
    </row>
    <row r="2568" spans="1:3">
      <c r="A2568" s="1" t="s">
        <v>12626</v>
      </c>
      <c r="B2568" s="1" t="str">
        <f>_xlfn.TEXTBEFORE(Table3[[#This Row],[all fluxes from min_flux_sum]]," ",,,,"")</f>
        <v>PROWASTE-rt6812</v>
      </c>
      <c r="C2568" s="1">
        <f>_xlfn.NUMBERVALUE(IFERROR(_xlfn.TEXTAFTER(Table3[[#This Row],[all fluxes from min_flux_sum]]," ",-1,,,""),""))</f>
        <v>3.3085581000000001E-11</v>
      </c>
    </row>
    <row r="2569" spans="1:3">
      <c r="A2569" s="1" t="s">
        <v>12627</v>
      </c>
      <c r="B2569" s="1" t="str">
        <f>_xlfn.TEXTBEFORE(Table3[[#This Row],[all fluxes from min_flux_sum]]," ",,,,"")</f>
        <v>PROWASTE-rt6816</v>
      </c>
      <c r="C2569" s="1">
        <f>_xlfn.NUMBERVALUE(IFERROR(_xlfn.TEXTAFTER(Table3[[#This Row],[all fluxes from min_flux_sum]]," ",-1,,,""),""))</f>
        <v>2.6342116579999998E-9</v>
      </c>
    </row>
    <row r="2570" spans="1:3">
      <c r="A2570" s="1" t="s">
        <v>12628</v>
      </c>
      <c r="B2570" s="1" t="str">
        <f>_xlfn.TEXTBEFORE(Table3[[#This Row],[all fluxes from min_flux_sum]]," ",,,,"")</f>
        <v>PROWASTE-rt6820</v>
      </c>
      <c r="C2570" s="1">
        <f>_xlfn.NUMBERVALUE(IFERROR(_xlfn.TEXTAFTER(Table3[[#This Row],[all fluxes from min_flux_sum]]," ",-1,,,""),""))</f>
        <v>1.8128438799999999E-10</v>
      </c>
    </row>
    <row r="2571" spans="1:3">
      <c r="A2571" s="1" t="s">
        <v>12629</v>
      </c>
      <c r="B2571" s="1" t="str">
        <f>_xlfn.TEXTBEFORE(Table3[[#This Row],[all fluxes from min_flux_sum]]," ",,,,"")</f>
        <v>PROWASTE-rt6827</v>
      </c>
      <c r="C2571" s="1">
        <f>_xlfn.NUMBERVALUE(IFERROR(_xlfn.TEXTAFTER(Table3[[#This Row],[all fluxes from min_flux_sum]]," ",-1,,,""),""))</f>
        <v>2.38444182E-10</v>
      </c>
    </row>
    <row r="2572" spans="1:3">
      <c r="A2572" s="1" t="s">
        <v>12630</v>
      </c>
      <c r="B2572" s="1" t="str">
        <f>_xlfn.TEXTBEFORE(Table3[[#This Row],[all fluxes from min_flux_sum]]," ",,,,"")</f>
        <v>PROWASTE-rt6860</v>
      </c>
      <c r="C2572" s="1">
        <f>_xlfn.NUMBERVALUE(IFERROR(_xlfn.TEXTAFTER(Table3[[#This Row],[all fluxes from min_flux_sum]]," ",-1,,,""),""))</f>
        <v>5.6353127199999998E-10</v>
      </c>
    </row>
    <row r="2573" spans="1:3">
      <c r="A2573" s="1" t="s">
        <v>12631</v>
      </c>
      <c r="B2573" s="1" t="str">
        <f>_xlfn.TEXTBEFORE(Table3[[#This Row],[all fluxes from min_flux_sum]]," ",,,,"")</f>
        <v>PROWASTE-rt6863</v>
      </c>
      <c r="C2573" s="1">
        <f>_xlfn.NUMBERVALUE(IFERROR(_xlfn.TEXTAFTER(Table3[[#This Row],[all fluxes from min_flux_sum]]," ",-1,,,""),""))</f>
        <v>6.7673819090000001E-9</v>
      </c>
    </row>
    <row r="2574" spans="1:3">
      <c r="A2574" s="1" t="s">
        <v>12632</v>
      </c>
      <c r="B2574" s="1" t="str">
        <f>_xlfn.TEXTBEFORE(Table3[[#This Row],[all fluxes from min_flux_sum]]," ",,,,"")</f>
        <v>PROWASTE-rt6872</v>
      </c>
      <c r="C2574" s="1">
        <f>_xlfn.NUMBERVALUE(IFERROR(_xlfn.TEXTAFTER(Table3[[#This Row],[all fluxes from min_flux_sum]]," ",-1,,,""),""))</f>
        <v>8.5103965999999997E-11</v>
      </c>
    </row>
    <row r="2575" spans="1:3">
      <c r="A2575" s="1" t="s">
        <v>12633</v>
      </c>
      <c r="B2575" s="1" t="str">
        <f>_xlfn.TEXTBEFORE(Table3[[#This Row],[all fluxes from min_flux_sum]]," ",,,,"")</f>
        <v>PROWASTE-rt6880</v>
      </c>
      <c r="C2575" s="1">
        <f>_xlfn.NUMBERVALUE(IFERROR(_xlfn.TEXTAFTER(Table3[[#This Row],[all fluxes from min_flux_sum]]," ",-1,,,""),""))</f>
        <v>1.2565844000000001E-10</v>
      </c>
    </row>
    <row r="2576" spans="1:3">
      <c r="A2576" s="1" t="s">
        <v>12634</v>
      </c>
      <c r="B2576" s="1" t="str">
        <f>_xlfn.TEXTBEFORE(Table3[[#This Row],[all fluxes from min_flux_sum]]," ",,,,"")</f>
        <v>PROWASTE-rt6884</v>
      </c>
      <c r="C2576" s="1">
        <f>_xlfn.NUMBERVALUE(IFERROR(_xlfn.TEXTAFTER(Table3[[#This Row],[all fluxes from min_flux_sum]]," ",-1,,,""),""))</f>
        <v>2.7001854799999998E-10</v>
      </c>
    </row>
    <row r="2577" spans="1:3">
      <c r="A2577" s="1" t="s">
        <v>12635</v>
      </c>
      <c r="B2577" s="1" t="str">
        <f>_xlfn.TEXTBEFORE(Table3[[#This Row],[all fluxes from min_flux_sum]]," ",,,,"")</f>
        <v>PROWASTE-rt6885</v>
      </c>
      <c r="C2577" s="1">
        <f>_xlfn.NUMBERVALUE(IFERROR(_xlfn.TEXTAFTER(Table3[[#This Row],[all fluxes from min_flux_sum]]," ",-1,,,""),""))</f>
        <v>1.6227069E-11</v>
      </c>
    </row>
    <row r="2578" spans="1:3">
      <c r="A2578" s="1" t="s">
        <v>12636</v>
      </c>
      <c r="B2578" s="1" t="str">
        <f>_xlfn.TEXTBEFORE(Table3[[#This Row],[all fluxes from min_flux_sum]]," ",,,,"")</f>
        <v>PROWASTE-rt6908</v>
      </c>
      <c r="C2578" s="1">
        <f>_xlfn.NUMBERVALUE(IFERROR(_xlfn.TEXTAFTER(Table3[[#This Row],[all fluxes from min_flux_sum]]," ",-1,,,""),""))</f>
        <v>2.3198220399999999E-10</v>
      </c>
    </row>
    <row r="2579" spans="1:3">
      <c r="A2579" s="1" t="s">
        <v>12637</v>
      </c>
      <c r="B2579" s="1" t="str">
        <f>_xlfn.TEXTBEFORE(Table3[[#This Row],[all fluxes from min_flux_sum]]," ",,,,"")</f>
        <v>PROWASTE-rt6932</v>
      </c>
      <c r="C2579" s="1">
        <f>_xlfn.NUMBERVALUE(IFERROR(_xlfn.TEXTAFTER(Table3[[#This Row],[all fluxes from min_flux_sum]]," ",-1,,,""),""))</f>
        <v>1.154911876E-9</v>
      </c>
    </row>
    <row r="2580" spans="1:3">
      <c r="A2580" s="1" t="s">
        <v>12638</v>
      </c>
      <c r="B2580" s="1" t="str">
        <f>_xlfn.TEXTBEFORE(Table3[[#This Row],[all fluxes from min_flux_sum]]," ",,,,"")</f>
        <v>PROWASTE-rt6941</v>
      </c>
      <c r="C2580" s="1">
        <f>_xlfn.NUMBERVALUE(IFERROR(_xlfn.TEXTAFTER(Table3[[#This Row],[all fluxes from min_flux_sum]]," ",-1,,,""),""))</f>
        <v>3.0493021600000002E-10</v>
      </c>
    </row>
    <row r="2581" spans="1:3">
      <c r="A2581" s="1" t="s">
        <v>12639</v>
      </c>
      <c r="B2581" s="1" t="str">
        <f>_xlfn.TEXTBEFORE(Table3[[#This Row],[all fluxes from min_flux_sum]]," ",,,,"")</f>
        <v>PROWASTE-rt6946</v>
      </c>
      <c r="C2581" s="1">
        <f>_xlfn.NUMBERVALUE(IFERROR(_xlfn.TEXTAFTER(Table3[[#This Row],[all fluxes from min_flux_sum]]," ",-1,,,""),""))</f>
        <v>4.0755659999999999E-11</v>
      </c>
    </row>
    <row r="2582" spans="1:3">
      <c r="A2582" s="1" t="s">
        <v>12640</v>
      </c>
      <c r="B2582" s="1" t="str">
        <f>_xlfn.TEXTBEFORE(Table3[[#This Row],[all fluxes from min_flux_sum]]," ",,,,"")</f>
        <v>PROWASTE-rt6960</v>
      </c>
      <c r="C2582" s="1">
        <f>_xlfn.NUMBERVALUE(IFERROR(_xlfn.TEXTAFTER(Table3[[#This Row],[all fluxes from min_flux_sum]]," ",-1,,,""),""))</f>
        <v>4.1596853999999899E-10</v>
      </c>
    </row>
    <row r="2583" spans="1:3">
      <c r="A2583" s="1" t="s">
        <v>12641</v>
      </c>
      <c r="B2583" s="1" t="str">
        <f>_xlfn.TEXTBEFORE(Table3[[#This Row],[all fluxes from min_flux_sum]]," ",,,,"")</f>
        <v>PROWASTE-rt6971_c</v>
      </c>
      <c r="C2583" s="1">
        <f>_xlfn.NUMBERVALUE(IFERROR(_xlfn.TEXTAFTER(Table3[[#This Row],[all fluxes from min_flux_sum]]," ",-1,,,""),""))</f>
        <v>2.69310409E-10</v>
      </c>
    </row>
    <row r="2584" spans="1:3">
      <c r="A2584" s="1" t="s">
        <v>12642</v>
      </c>
      <c r="B2584" s="1" t="str">
        <f>_xlfn.TEXTBEFORE(Table3[[#This Row],[all fluxes from min_flux_sum]]," ",,,,"")</f>
        <v>PROWASTE-rt6971_n</v>
      </c>
      <c r="C2584" s="1">
        <f>_xlfn.NUMBERVALUE(IFERROR(_xlfn.TEXTAFTER(Table3[[#This Row],[all fluxes from min_flux_sum]]," ",-1,,,""),""))</f>
        <v>2.69310409E-10</v>
      </c>
    </row>
    <row r="2585" spans="1:3">
      <c r="A2585" s="1" t="s">
        <v>12643</v>
      </c>
      <c r="B2585" s="1" t="str">
        <f>_xlfn.TEXTBEFORE(Table3[[#This Row],[all fluxes from min_flux_sum]]," ",,,,"")</f>
        <v>PROWASTE-rt6971_x</v>
      </c>
      <c r="C2585" s="1">
        <f>_xlfn.NUMBERVALUE(IFERROR(_xlfn.TEXTAFTER(Table3[[#This Row],[all fluxes from min_flux_sum]]," ",-1,,,""),""))</f>
        <v>2.69310409E-10</v>
      </c>
    </row>
    <row r="2586" spans="1:3">
      <c r="A2586" s="1" t="s">
        <v>12644</v>
      </c>
      <c r="B2586" s="1" t="str">
        <f>_xlfn.TEXTBEFORE(Table3[[#This Row],[all fluxes from min_flux_sum]]," ",,,,"")</f>
        <v>PROWASTE-rt6972_c</v>
      </c>
      <c r="C2586" s="1">
        <f>_xlfn.NUMBERVALUE(IFERROR(_xlfn.TEXTAFTER(Table3[[#This Row],[all fluxes from min_flux_sum]]," ",-1,,,""),""))</f>
        <v>1.4762220000000001E-11</v>
      </c>
    </row>
    <row r="2587" spans="1:3">
      <c r="A2587" s="1" t="s">
        <v>12645</v>
      </c>
      <c r="B2587" s="1" t="str">
        <f>_xlfn.TEXTBEFORE(Table3[[#This Row],[all fluxes from min_flux_sum]]," ",,,,"")</f>
        <v>PROWASTE-rt6972_en</v>
      </c>
      <c r="C2587" s="1">
        <f>_xlfn.NUMBERVALUE(IFERROR(_xlfn.TEXTAFTER(Table3[[#This Row],[all fluxes from min_flux_sum]]," ",-1,,,""),""))</f>
        <v>1.4762220000000001E-11</v>
      </c>
    </row>
    <row r="2588" spans="1:3">
      <c r="A2588" s="1" t="s">
        <v>12646</v>
      </c>
      <c r="B2588" s="1" t="str">
        <f>_xlfn.TEXTBEFORE(Table3[[#This Row],[all fluxes from min_flux_sum]]," ",,,,"")</f>
        <v>PROWASTE-rt6980</v>
      </c>
      <c r="C2588" s="1">
        <f>_xlfn.NUMBERVALUE(IFERROR(_xlfn.TEXTAFTER(Table3[[#This Row],[all fluxes from min_flux_sum]]," ",-1,,,""),""))</f>
        <v>1.35557337E-10</v>
      </c>
    </row>
    <row r="2589" spans="1:3">
      <c r="A2589" s="1" t="s">
        <v>12647</v>
      </c>
      <c r="B2589" s="1" t="str">
        <f>_xlfn.TEXTBEFORE(Table3[[#This Row],[all fluxes from min_flux_sum]]," ",,,,"")</f>
        <v>PROWASTE-rt6983</v>
      </c>
      <c r="C2589" s="1">
        <f>_xlfn.NUMBERVALUE(IFERROR(_xlfn.TEXTAFTER(Table3[[#This Row],[all fluxes from min_flux_sum]]," ",-1,,,""),""))</f>
        <v>2.3181155379999999E-9</v>
      </c>
    </row>
    <row r="2590" spans="1:3">
      <c r="A2590" s="1" t="s">
        <v>12648</v>
      </c>
      <c r="B2590" s="1" t="str">
        <f>_xlfn.TEXTBEFORE(Table3[[#This Row],[all fluxes from min_flux_sum]]," ",,,,"")</f>
        <v>PROWASTE-rt6998</v>
      </c>
      <c r="C2590" s="1">
        <f>_xlfn.NUMBERVALUE(IFERROR(_xlfn.TEXTAFTER(Table3[[#This Row],[all fluxes from min_flux_sum]]," ",-1,,,""),""))</f>
        <v>5.5713402970000004E-9</v>
      </c>
    </row>
    <row r="2591" spans="1:3">
      <c r="A2591" s="1" t="s">
        <v>12649</v>
      </c>
      <c r="B2591" s="1" t="str">
        <f>_xlfn.TEXTBEFORE(Table3[[#This Row],[all fluxes from min_flux_sum]]," ",,,,"")</f>
        <v>PROWASTE-rt7036</v>
      </c>
      <c r="C2591" s="1">
        <f>_xlfn.NUMBERVALUE(IFERROR(_xlfn.TEXTAFTER(Table3[[#This Row],[all fluxes from min_flux_sum]]," ",-1,,,""),""))</f>
        <v>1.372428054E-9</v>
      </c>
    </row>
    <row r="2592" spans="1:3">
      <c r="A2592" s="1" t="s">
        <v>12650</v>
      </c>
      <c r="B2592" s="1" t="str">
        <f>_xlfn.TEXTBEFORE(Table3[[#This Row],[all fluxes from min_flux_sum]]," ",,,,"")</f>
        <v>PROWASTE-rt7041</v>
      </c>
      <c r="C2592" s="1">
        <f>_xlfn.NUMBERVALUE(IFERROR(_xlfn.TEXTAFTER(Table3[[#This Row],[all fluxes from min_flux_sum]]," ",-1,,,""),""))</f>
        <v>6.5236850299999996E-10</v>
      </c>
    </row>
    <row r="2593" spans="1:3">
      <c r="A2593" s="1" t="s">
        <v>12651</v>
      </c>
      <c r="B2593" s="1" t="str">
        <f>_xlfn.TEXTBEFORE(Table3[[#This Row],[all fluxes from min_flux_sum]]," ",,,,"")</f>
        <v>PROWASTE-rt7050</v>
      </c>
      <c r="C2593" s="1">
        <f>_xlfn.NUMBERVALUE(IFERROR(_xlfn.TEXTAFTER(Table3[[#This Row],[all fluxes from min_flux_sum]]," ",-1,,,""),""))</f>
        <v>7.9611354000000003E-11</v>
      </c>
    </row>
    <row r="2594" spans="1:3">
      <c r="A2594" s="1" t="s">
        <v>12652</v>
      </c>
      <c r="B2594" s="1" t="str">
        <f>_xlfn.TEXTBEFORE(Table3[[#This Row],[all fluxes from min_flux_sum]]," ",,,,"")</f>
        <v>PROWASTE-rt7052</v>
      </c>
      <c r="C2594" s="1">
        <f>_xlfn.NUMBERVALUE(IFERROR(_xlfn.TEXTAFTER(Table3[[#This Row],[all fluxes from min_flux_sum]]," ",-1,,,""),""))</f>
        <v>1.29770422959999E-8</v>
      </c>
    </row>
    <row r="2595" spans="1:3">
      <c r="A2595" s="1" t="s">
        <v>12653</v>
      </c>
      <c r="B2595" s="1" t="str">
        <f>_xlfn.TEXTBEFORE(Table3[[#This Row],[all fluxes from min_flux_sum]]," ",,,,"")</f>
        <v>PROWASTE-rt7055</v>
      </c>
      <c r="C2595" s="1">
        <f>_xlfn.NUMBERVALUE(IFERROR(_xlfn.TEXTAFTER(Table3[[#This Row],[all fluxes from min_flux_sum]]," ",-1,,,""),""))</f>
        <v>3.1296591210000001E-9</v>
      </c>
    </row>
    <row r="2596" spans="1:3">
      <c r="A2596" s="1" t="s">
        <v>12654</v>
      </c>
      <c r="B2596" s="1" t="str">
        <f>_xlfn.TEXTBEFORE(Table3[[#This Row],[all fluxes from min_flux_sum]]," ",,,,"")</f>
        <v>PROWASTE-rt7056</v>
      </c>
      <c r="C2596" s="1">
        <f>_xlfn.NUMBERVALUE(IFERROR(_xlfn.TEXTAFTER(Table3[[#This Row],[all fluxes from min_flux_sum]]," ",-1,,,""),""))</f>
        <v>1.3882308040000001E-9</v>
      </c>
    </row>
    <row r="2597" spans="1:3">
      <c r="A2597" s="1" t="s">
        <v>12655</v>
      </c>
      <c r="B2597" s="1" t="str">
        <f>_xlfn.TEXTBEFORE(Table3[[#This Row],[all fluxes from min_flux_sum]]," ",,,,"")</f>
        <v>PROWASTE-rt7057</v>
      </c>
      <c r="C2597" s="1">
        <f>_xlfn.NUMBERVALUE(IFERROR(_xlfn.TEXTAFTER(Table3[[#This Row],[all fluxes from min_flux_sum]]," ",-1,,,""),""))</f>
        <v>7.9146832999999994E-11</v>
      </c>
    </row>
    <row r="2598" spans="1:3">
      <c r="A2598" s="1" t="s">
        <v>12656</v>
      </c>
      <c r="B2598" s="1" t="str">
        <f>_xlfn.TEXTBEFORE(Table3[[#This Row],[all fluxes from min_flux_sum]]," ",,,,"")</f>
        <v>PROWASTE-rt7067</v>
      </c>
      <c r="C2598" s="1">
        <f>_xlfn.NUMBERVALUE(IFERROR(_xlfn.TEXTAFTER(Table3[[#This Row],[all fluxes from min_flux_sum]]," ",-1,,,""),""))</f>
        <v>1.3282040299999999E-10</v>
      </c>
    </row>
    <row r="2599" spans="1:3">
      <c r="A2599" s="1" t="s">
        <v>12657</v>
      </c>
      <c r="B2599" s="1" t="str">
        <f>_xlfn.TEXTBEFORE(Table3[[#This Row],[all fluxes from min_flux_sum]]," ",,,,"")</f>
        <v>PROWASTE-rt7070</v>
      </c>
      <c r="C2599" s="1">
        <f>_xlfn.NUMBERVALUE(IFERROR(_xlfn.TEXTAFTER(Table3[[#This Row],[all fluxes from min_flux_sum]]," ",-1,,,""),""))</f>
        <v>9.0273681999999995E-11</v>
      </c>
    </row>
    <row r="2600" spans="1:3">
      <c r="A2600" s="1" t="s">
        <v>12658</v>
      </c>
      <c r="B2600" s="1" t="str">
        <f>_xlfn.TEXTBEFORE(Table3[[#This Row],[all fluxes from min_flux_sum]]," ",,,,"")</f>
        <v>PROWASTE-rt7081</v>
      </c>
      <c r="C2600" s="1">
        <f>_xlfn.NUMBERVALUE(IFERROR(_xlfn.TEXTAFTER(Table3[[#This Row],[all fluxes from min_flux_sum]]," ",-1,,,""),""))</f>
        <v>8.7926493999999902E-11</v>
      </c>
    </row>
    <row r="2601" spans="1:3">
      <c r="A2601" s="1" t="s">
        <v>12659</v>
      </c>
      <c r="B2601" s="1" t="str">
        <f>_xlfn.TEXTBEFORE(Table3[[#This Row],[all fluxes from min_flux_sum]]," ",,,,"")</f>
        <v>PROWASTE-rt7110</v>
      </c>
      <c r="C2601" s="1">
        <f>_xlfn.NUMBERVALUE(IFERROR(_xlfn.TEXTAFTER(Table3[[#This Row],[all fluxes from min_flux_sum]]," ",-1,,,""),""))</f>
        <v>1.80255495E-10</v>
      </c>
    </row>
    <row r="2602" spans="1:3">
      <c r="A2602" s="1" t="s">
        <v>12660</v>
      </c>
      <c r="B2602" s="1" t="str">
        <f>_xlfn.TEXTBEFORE(Table3[[#This Row],[all fluxes from min_flux_sum]]," ",,,,"")</f>
        <v>PROWASTE-rt7114_c</v>
      </c>
      <c r="C2602" s="1">
        <f>_xlfn.NUMBERVALUE(IFERROR(_xlfn.TEXTAFTER(Table3[[#This Row],[all fluxes from min_flux_sum]]," ",-1,,,""),""))</f>
        <v>1.075097021E-9</v>
      </c>
    </row>
    <row r="2603" spans="1:3">
      <c r="A2603" s="1" t="s">
        <v>12661</v>
      </c>
      <c r="B2603" s="1" t="str">
        <f>_xlfn.TEXTBEFORE(Table3[[#This Row],[all fluxes from min_flux_sum]]," ",,,,"")</f>
        <v>PROWASTE-rt7114_m</v>
      </c>
      <c r="C2603" s="1">
        <f>_xlfn.NUMBERVALUE(IFERROR(_xlfn.TEXTAFTER(Table3[[#This Row],[all fluxes from min_flux_sum]]," ",-1,,,""),""))</f>
        <v>1.075097021E-9</v>
      </c>
    </row>
    <row r="2604" spans="1:3">
      <c r="A2604" s="1" t="s">
        <v>12662</v>
      </c>
      <c r="B2604" s="1" t="str">
        <f>_xlfn.TEXTBEFORE(Table3[[#This Row],[all fluxes from min_flux_sum]]," ",,,,"")</f>
        <v>PROWASTE-rt7115</v>
      </c>
      <c r="C2604" s="1">
        <f>_xlfn.NUMBERVALUE(IFERROR(_xlfn.TEXTAFTER(Table3[[#This Row],[all fluxes from min_flux_sum]]," ",-1,,,""),""))</f>
        <v>6.0399538899999998E-10</v>
      </c>
    </row>
    <row r="2605" spans="1:3">
      <c r="A2605" s="1" t="s">
        <v>12663</v>
      </c>
      <c r="B2605" s="1" t="str">
        <f>_xlfn.TEXTBEFORE(Table3[[#This Row],[all fluxes from min_flux_sum]]," ",,,,"")</f>
        <v>PROWASTE-rt7120</v>
      </c>
      <c r="C2605" s="1">
        <f>_xlfn.NUMBERVALUE(IFERROR(_xlfn.TEXTAFTER(Table3[[#This Row],[all fluxes from min_flux_sum]]," ",-1,,,""),""))</f>
        <v>5.4628767050000002E-9</v>
      </c>
    </row>
    <row r="2606" spans="1:3">
      <c r="A2606" s="1" t="s">
        <v>12664</v>
      </c>
      <c r="B2606" s="1" t="str">
        <f>_xlfn.TEXTBEFORE(Table3[[#This Row],[all fluxes from min_flux_sum]]," ",,,,"")</f>
        <v>PROWASTE-rt7128_c</v>
      </c>
      <c r="C2606" s="1">
        <f>_xlfn.NUMBERVALUE(IFERROR(_xlfn.TEXTAFTER(Table3[[#This Row],[all fluxes from min_flux_sum]]," ",-1,,,""),""))</f>
        <v>2.7195785830000002E-9</v>
      </c>
    </row>
    <row r="2607" spans="1:3">
      <c r="A2607" s="1" t="s">
        <v>12665</v>
      </c>
      <c r="B2607" s="1" t="str">
        <f>_xlfn.TEXTBEFORE(Table3[[#This Row],[all fluxes from min_flux_sum]]," ",,,,"")</f>
        <v>PROWASTE-rt7128_m</v>
      </c>
      <c r="C2607" s="1">
        <f>_xlfn.NUMBERVALUE(IFERROR(_xlfn.TEXTAFTER(Table3[[#This Row],[all fluxes from min_flux_sum]]," ",-1,,,""),""))</f>
        <v>2.7195785830000002E-9</v>
      </c>
    </row>
    <row r="2608" spans="1:3">
      <c r="A2608" s="1" t="s">
        <v>12666</v>
      </c>
      <c r="B2608" s="1" t="str">
        <f>_xlfn.TEXTBEFORE(Table3[[#This Row],[all fluxes from min_flux_sum]]," ",,,,"")</f>
        <v>PROWASTE-rt7131</v>
      </c>
      <c r="C2608" s="1">
        <f>_xlfn.NUMBERVALUE(IFERROR(_xlfn.TEXTAFTER(Table3[[#This Row],[all fluxes from min_flux_sum]]," ",-1,,,""),""))</f>
        <v>2.8009259499999999E-10</v>
      </c>
    </row>
    <row r="2609" spans="1:3">
      <c r="A2609" s="1" t="s">
        <v>12667</v>
      </c>
      <c r="B2609" s="1" t="str">
        <f>_xlfn.TEXTBEFORE(Table3[[#This Row],[all fluxes from min_flux_sum]]," ",,,,"")</f>
        <v>PROWASTE-rt7136</v>
      </c>
      <c r="C2609" s="1">
        <f>_xlfn.NUMBERVALUE(IFERROR(_xlfn.TEXTAFTER(Table3[[#This Row],[all fluxes from min_flux_sum]]," ",-1,,,""),""))</f>
        <v>2.493935345E-9</v>
      </c>
    </row>
    <row r="2610" spans="1:3">
      <c r="A2610" s="1" t="s">
        <v>12668</v>
      </c>
      <c r="B2610" s="1" t="str">
        <f>_xlfn.TEXTBEFORE(Table3[[#This Row],[all fluxes from min_flux_sum]]," ",,,,"")</f>
        <v>PROWASTE-rt7138</v>
      </c>
      <c r="C2610" s="1">
        <f>_xlfn.NUMBERVALUE(IFERROR(_xlfn.TEXTAFTER(Table3[[#This Row],[all fluxes from min_flux_sum]]," ",-1,,,""),""))</f>
        <v>1.52773849999999E-11</v>
      </c>
    </row>
    <row r="2611" spans="1:3">
      <c r="A2611" s="1" t="s">
        <v>12669</v>
      </c>
      <c r="B2611" s="1" t="str">
        <f>_xlfn.TEXTBEFORE(Table3[[#This Row],[all fluxes from min_flux_sum]]," ",,,,"")</f>
        <v>PROWASTE-rt7150</v>
      </c>
      <c r="C2611" s="1">
        <f>_xlfn.NUMBERVALUE(IFERROR(_xlfn.TEXTAFTER(Table3[[#This Row],[all fluxes from min_flux_sum]]," ",-1,,,""),""))</f>
        <v>2.21607083E-10</v>
      </c>
    </row>
    <row r="2612" spans="1:3">
      <c r="A2612" s="1" t="s">
        <v>12670</v>
      </c>
      <c r="B2612" s="1" t="str">
        <f>_xlfn.TEXTBEFORE(Table3[[#This Row],[all fluxes from min_flux_sum]]," ",,,,"")</f>
        <v>PROWASTE-rt7165</v>
      </c>
      <c r="C2612" s="1">
        <f>_xlfn.NUMBERVALUE(IFERROR(_xlfn.TEXTAFTER(Table3[[#This Row],[all fluxes from min_flux_sum]]," ",-1,,,""),""))</f>
        <v>1.03960653E-10</v>
      </c>
    </row>
    <row r="2613" spans="1:3">
      <c r="A2613" s="1" t="s">
        <v>12671</v>
      </c>
      <c r="B2613" s="1" t="str">
        <f>_xlfn.TEXTBEFORE(Table3[[#This Row],[all fluxes from min_flux_sum]]," ",,,,"")</f>
        <v>PROWASTE-rt7177_c</v>
      </c>
      <c r="C2613" s="1">
        <f>_xlfn.NUMBERVALUE(IFERROR(_xlfn.TEXTAFTER(Table3[[#This Row],[all fluxes from min_flux_sum]]," ",-1,,,""),""))</f>
        <v>4.2850629999999996E-12</v>
      </c>
    </row>
    <row r="2614" spans="1:3">
      <c r="A2614" s="1" t="s">
        <v>12672</v>
      </c>
      <c r="B2614" s="1" t="str">
        <f>_xlfn.TEXTBEFORE(Table3[[#This Row],[all fluxes from min_flux_sum]]," ",,,,"")</f>
        <v>PROWASTE-rt7177_en</v>
      </c>
      <c r="C2614" s="1">
        <f>_xlfn.NUMBERVALUE(IFERROR(_xlfn.TEXTAFTER(Table3[[#This Row],[all fluxes from min_flux_sum]]," ",-1,,,""),""))</f>
        <v>4.2850629999999996E-12</v>
      </c>
    </row>
    <row r="2615" spans="1:3">
      <c r="A2615" s="1" t="s">
        <v>12673</v>
      </c>
      <c r="B2615" s="1" t="str">
        <f>_xlfn.TEXTBEFORE(Table3[[#This Row],[all fluxes from min_flux_sum]]," ",,,,"")</f>
        <v>PROWASTE-rt7188</v>
      </c>
      <c r="C2615" s="1">
        <f>_xlfn.NUMBERVALUE(IFERROR(_xlfn.TEXTAFTER(Table3[[#This Row],[all fluxes from min_flux_sum]]," ",-1,,,""),""))</f>
        <v>1.2353752699999999E-10</v>
      </c>
    </row>
    <row r="2616" spans="1:3">
      <c r="A2616" s="1" t="s">
        <v>12674</v>
      </c>
      <c r="B2616" s="1" t="str">
        <f>_xlfn.TEXTBEFORE(Table3[[#This Row],[all fluxes from min_flux_sum]]," ",,,,"")</f>
        <v>PROWASTE-rt7201</v>
      </c>
      <c r="C2616" s="1">
        <f>_xlfn.NUMBERVALUE(IFERROR(_xlfn.TEXTAFTER(Table3[[#This Row],[all fluxes from min_flux_sum]]," ",-1,,,""),""))</f>
        <v>2.16318464E-10</v>
      </c>
    </row>
    <row r="2617" spans="1:3">
      <c r="A2617" s="1" t="s">
        <v>12675</v>
      </c>
      <c r="B2617" s="1" t="str">
        <f>_xlfn.TEXTBEFORE(Table3[[#This Row],[all fluxes from min_flux_sum]]," ",,,,"")</f>
        <v>PROWASTE-rt7207_l</v>
      </c>
      <c r="C2617" s="1">
        <f>_xlfn.NUMBERVALUE(IFERROR(_xlfn.TEXTAFTER(Table3[[#This Row],[all fluxes from min_flux_sum]]," ",-1,,,""),""))</f>
        <v>1.1708854E-11</v>
      </c>
    </row>
    <row r="2618" spans="1:3">
      <c r="A2618" s="1" t="s">
        <v>12676</v>
      </c>
      <c r="B2618" s="1" t="str">
        <f>_xlfn.TEXTBEFORE(Table3[[#This Row],[all fluxes from min_flux_sum]]," ",,,,"")</f>
        <v>PROWASTE-rt7207_m</v>
      </c>
      <c r="C2618" s="1">
        <f>_xlfn.NUMBERVALUE(IFERROR(_xlfn.TEXTAFTER(Table3[[#This Row],[all fluxes from min_flux_sum]]," ",-1,,,""),""))</f>
        <v>1.1708854E-11</v>
      </c>
    </row>
    <row r="2619" spans="1:3">
      <c r="A2619" s="1" t="s">
        <v>12677</v>
      </c>
      <c r="B2619" s="1" t="str">
        <f>_xlfn.TEXTBEFORE(Table3[[#This Row],[all fluxes from min_flux_sum]]," ",,,,"")</f>
        <v>PROWASTE-rt7207_rm</v>
      </c>
      <c r="C2619" s="1">
        <f>_xlfn.NUMBERVALUE(IFERROR(_xlfn.TEXTAFTER(Table3[[#This Row],[all fluxes from min_flux_sum]]," ",-1,,,""),""))</f>
        <v>1.1708854E-11</v>
      </c>
    </row>
    <row r="2620" spans="1:3">
      <c r="A2620" s="1" t="s">
        <v>12678</v>
      </c>
      <c r="B2620" s="1" t="str">
        <f>_xlfn.TEXTBEFORE(Table3[[#This Row],[all fluxes from min_flux_sum]]," ",,,,"")</f>
        <v>PROWASTE-rt7217</v>
      </c>
      <c r="C2620" s="1">
        <f>_xlfn.NUMBERVALUE(IFERROR(_xlfn.TEXTAFTER(Table3[[#This Row],[all fluxes from min_flux_sum]]," ",-1,,,""),""))</f>
        <v>1.8084265799999999E-10</v>
      </c>
    </row>
    <row r="2621" spans="1:3">
      <c r="A2621" s="1" t="s">
        <v>12679</v>
      </c>
      <c r="B2621" s="1" t="str">
        <f>_xlfn.TEXTBEFORE(Table3[[#This Row],[all fluxes from min_flux_sum]]," ",,,,"")</f>
        <v>PROWASTE-rt7221</v>
      </c>
      <c r="C2621" s="1">
        <f>_xlfn.NUMBERVALUE(IFERROR(_xlfn.TEXTAFTER(Table3[[#This Row],[all fluxes from min_flux_sum]]," ",-1,,,""),""))</f>
        <v>2.0298233094999899E-8</v>
      </c>
    </row>
    <row r="2622" spans="1:3">
      <c r="A2622" s="1" t="s">
        <v>12680</v>
      </c>
      <c r="B2622" s="1" t="str">
        <f>_xlfn.TEXTBEFORE(Table3[[#This Row],[all fluxes from min_flux_sum]]," ",,,,"")</f>
        <v>PROWASTE-rt7226</v>
      </c>
      <c r="C2622" s="1">
        <f>_xlfn.NUMBERVALUE(IFERROR(_xlfn.TEXTAFTER(Table3[[#This Row],[all fluxes from min_flux_sum]]," ",-1,,,""),""))</f>
        <v>6.2119532000000002E-11</v>
      </c>
    </row>
    <row r="2623" spans="1:3">
      <c r="A2623" s="1" t="s">
        <v>12681</v>
      </c>
      <c r="B2623" s="1" t="str">
        <f>_xlfn.TEXTBEFORE(Table3[[#This Row],[all fluxes from min_flux_sum]]," ",,,,"")</f>
        <v>PROWASTE-rt7263_c</v>
      </c>
      <c r="C2623" s="1">
        <f>_xlfn.NUMBERVALUE(IFERROR(_xlfn.TEXTAFTER(Table3[[#This Row],[all fluxes from min_flux_sum]]," ",-1,,,""),""))</f>
        <v>3.870566398E-9</v>
      </c>
    </row>
    <row r="2624" spans="1:3">
      <c r="A2624" s="1" t="s">
        <v>12682</v>
      </c>
      <c r="B2624" s="1" t="str">
        <f>_xlfn.TEXTBEFORE(Table3[[#This Row],[all fluxes from min_flux_sum]]," ",,,,"")</f>
        <v>PROWASTE-rt7263_x</v>
      </c>
      <c r="C2624" s="1">
        <f>_xlfn.NUMBERVALUE(IFERROR(_xlfn.TEXTAFTER(Table3[[#This Row],[all fluxes from min_flux_sum]]," ",-1,,,""),""))</f>
        <v>3.870566398E-9</v>
      </c>
    </row>
    <row r="2625" spans="1:3">
      <c r="A2625" s="1" t="s">
        <v>12683</v>
      </c>
      <c r="B2625" s="1" t="str">
        <f>_xlfn.TEXTBEFORE(Table3[[#This Row],[all fluxes from min_flux_sum]]," ",,,,"")</f>
        <v>PROWASTE-rt7295</v>
      </c>
      <c r="C2625" s="1">
        <f>_xlfn.NUMBERVALUE(IFERROR(_xlfn.TEXTAFTER(Table3[[#This Row],[all fluxes from min_flux_sum]]," ",-1,,,""),""))</f>
        <v>3.6438540999999997E-11</v>
      </c>
    </row>
    <row r="2626" spans="1:3">
      <c r="A2626" s="1" t="s">
        <v>12684</v>
      </c>
      <c r="B2626" s="1" t="str">
        <f>_xlfn.TEXTBEFORE(Table3[[#This Row],[all fluxes from min_flux_sum]]," ",,,,"")</f>
        <v>PROWASTE-rt7311</v>
      </c>
      <c r="C2626" s="1">
        <f>_xlfn.NUMBERVALUE(IFERROR(_xlfn.TEXTAFTER(Table3[[#This Row],[all fluxes from min_flux_sum]]," ",-1,,,""),""))</f>
        <v>2.4784310295999999E-8</v>
      </c>
    </row>
    <row r="2627" spans="1:3">
      <c r="A2627" s="1" t="s">
        <v>12685</v>
      </c>
      <c r="B2627" s="1" t="str">
        <f>_xlfn.TEXTBEFORE(Table3[[#This Row],[all fluxes from min_flux_sum]]," ",,,,"")</f>
        <v>PROWASTE-rt7313</v>
      </c>
      <c r="C2627" s="1">
        <f>_xlfn.NUMBERVALUE(IFERROR(_xlfn.TEXTAFTER(Table3[[#This Row],[all fluxes from min_flux_sum]]," ",-1,,,""),""))</f>
        <v>3.1321076109999999E-9</v>
      </c>
    </row>
    <row r="2628" spans="1:3">
      <c r="A2628" s="1" t="s">
        <v>12686</v>
      </c>
      <c r="B2628" s="1" t="str">
        <f>_xlfn.TEXTBEFORE(Table3[[#This Row],[all fluxes from min_flux_sum]]," ",,,,"")</f>
        <v>PROWASTE-rt7317</v>
      </c>
      <c r="C2628" s="1">
        <f>_xlfn.NUMBERVALUE(IFERROR(_xlfn.TEXTAFTER(Table3[[#This Row],[all fluxes from min_flux_sum]]," ",-1,,,""),""))</f>
        <v>3.0288541840000001E-9</v>
      </c>
    </row>
    <row r="2629" spans="1:3">
      <c r="A2629" s="1" t="s">
        <v>12687</v>
      </c>
      <c r="B2629" s="1" t="str">
        <f>_xlfn.TEXTBEFORE(Table3[[#This Row],[all fluxes from min_flux_sum]]," ",,,,"")</f>
        <v>PROWASTE-rt7325</v>
      </c>
      <c r="C2629" s="1">
        <f>_xlfn.NUMBERVALUE(IFERROR(_xlfn.TEXTAFTER(Table3[[#This Row],[all fluxes from min_flux_sum]]," ",-1,,,""),""))</f>
        <v>3.8036179999999997E-11</v>
      </c>
    </row>
    <row r="2630" spans="1:3">
      <c r="A2630" s="1" t="s">
        <v>12688</v>
      </c>
      <c r="B2630" s="1" t="str">
        <f>_xlfn.TEXTBEFORE(Table3[[#This Row],[all fluxes from min_flux_sum]]," ",,,,"")</f>
        <v>PROWASTE-rt7326</v>
      </c>
      <c r="C2630" s="1">
        <f>_xlfn.NUMBERVALUE(IFERROR(_xlfn.TEXTAFTER(Table3[[#This Row],[all fluxes from min_flux_sum]]," ",-1,,,""),""))</f>
        <v>1.2136121E-11</v>
      </c>
    </row>
    <row r="2631" spans="1:3">
      <c r="A2631" s="1" t="s">
        <v>12689</v>
      </c>
      <c r="B2631" s="1" t="str">
        <f>_xlfn.TEXTBEFORE(Table3[[#This Row],[all fluxes from min_flux_sum]]," ",,,,"")</f>
        <v>PROWASTE-rt7344</v>
      </c>
      <c r="C2631" s="1">
        <f>_xlfn.NUMBERVALUE(IFERROR(_xlfn.TEXTAFTER(Table3[[#This Row],[all fluxes from min_flux_sum]]," ",-1,,,""),""))</f>
        <v>1.08125477E-10</v>
      </c>
    </row>
    <row r="2632" spans="1:3">
      <c r="A2632" s="1" t="s">
        <v>12690</v>
      </c>
      <c r="B2632" s="1" t="str">
        <f>_xlfn.TEXTBEFORE(Table3[[#This Row],[all fluxes from min_flux_sum]]," ",,,,"")</f>
        <v>PROWASTE-rt7345</v>
      </c>
      <c r="C2632" s="1">
        <f>_xlfn.NUMBERVALUE(IFERROR(_xlfn.TEXTAFTER(Table3[[#This Row],[all fluxes from min_flux_sum]]," ",-1,,,""),""))</f>
        <v>6.8050387800000001E-10</v>
      </c>
    </row>
    <row r="2633" spans="1:3">
      <c r="A2633" s="1" t="s">
        <v>12691</v>
      </c>
      <c r="B2633" s="1" t="str">
        <f>_xlfn.TEXTBEFORE(Table3[[#This Row],[all fluxes from min_flux_sum]]," ",,,,"")</f>
        <v>PROWASTE-rt7353</v>
      </c>
      <c r="C2633" s="1">
        <f>_xlfn.NUMBERVALUE(IFERROR(_xlfn.TEXTAFTER(Table3[[#This Row],[all fluxes from min_flux_sum]]," ",-1,,,""),""))</f>
        <v>9.9559912169999997E-9</v>
      </c>
    </row>
    <row r="2634" spans="1:3">
      <c r="A2634" s="1" t="s">
        <v>12692</v>
      </c>
      <c r="B2634" s="1" t="str">
        <f>_xlfn.TEXTBEFORE(Table3[[#This Row],[all fluxes from min_flux_sum]]," ",,,,"")</f>
        <v>PROWASTE-rt7368</v>
      </c>
      <c r="C2634" s="1">
        <f>_xlfn.NUMBERVALUE(IFERROR(_xlfn.TEXTAFTER(Table3[[#This Row],[all fluxes from min_flux_sum]]," ",-1,,,""),""))</f>
        <v>7.0320049999999999E-11</v>
      </c>
    </row>
    <row r="2635" spans="1:3">
      <c r="A2635" s="1" t="s">
        <v>12693</v>
      </c>
      <c r="B2635" s="1" t="str">
        <f>_xlfn.TEXTBEFORE(Table3[[#This Row],[all fluxes from min_flux_sum]]," ",,,,"")</f>
        <v>PROWASTE-rt7376</v>
      </c>
      <c r="C2635" s="1">
        <f>_xlfn.NUMBERVALUE(IFERROR(_xlfn.TEXTAFTER(Table3[[#This Row],[all fluxes from min_flux_sum]]," ",-1,,,""),""))</f>
        <v>1.0366125549999999E-9</v>
      </c>
    </row>
    <row r="2636" spans="1:3">
      <c r="A2636" s="1" t="s">
        <v>12694</v>
      </c>
      <c r="B2636" s="1" t="str">
        <f>_xlfn.TEXTBEFORE(Table3[[#This Row],[all fluxes from min_flux_sum]]," ",,,,"")</f>
        <v>PROWASTE-rt7380</v>
      </c>
      <c r="C2636" s="1">
        <f>_xlfn.NUMBERVALUE(IFERROR(_xlfn.TEXTAFTER(Table3[[#This Row],[all fluxes from min_flux_sum]]," ",-1,,,""),""))</f>
        <v>5.4185099000000001E-10</v>
      </c>
    </row>
    <row r="2637" spans="1:3">
      <c r="A2637" s="1" t="s">
        <v>12695</v>
      </c>
      <c r="B2637" s="1" t="str">
        <f>_xlfn.TEXTBEFORE(Table3[[#This Row],[all fluxes from min_flux_sum]]," ",,,,"")</f>
        <v>PROWASTE-rt7383</v>
      </c>
      <c r="C2637" s="1">
        <f>_xlfn.NUMBERVALUE(IFERROR(_xlfn.TEXTAFTER(Table3[[#This Row],[all fluxes from min_flux_sum]]," ",-1,,,""),""))</f>
        <v>5.5310214000000002E-11</v>
      </c>
    </row>
    <row r="2638" spans="1:3">
      <c r="A2638" s="1" t="s">
        <v>12696</v>
      </c>
      <c r="B2638" s="1" t="str">
        <f>_xlfn.TEXTBEFORE(Table3[[#This Row],[all fluxes from min_flux_sum]]," ",,,,"")</f>
        <v>PROWASTE-rt7388</v>
      </c>
      <c r="C2638" s="1">
        <f>_xlfn.NUMBERVALUE(IFERROR(_xlfn.TEXTAFTER(Table3[[#This Row],[all fluxes from min_flux_sum]]," ",-1,,,""),""))</f>
        <v>3.305891383E-9</v>
      </c>
    </row>
    <row r="2639" spans="1:3">
      <c r="A2639" s="1" t="s">
        <v>12697</v>
      </c>
      <c r="B2639" s="1" t="str">
        <f>_xlfn.TEXTBEFORE(Table3[[#This Row],[all fluxes from min_flux_sum]]," ",,,,"")</f>
        <v>PROWASTE-rt7390</v>
      </c>
      <c r="C2639" s="1">
        <f>_xlfn.NUMBERVALUE(IFERROR(_xlfn.TEXTAFTER(Table3[[#This Row],[all fluxes from min_flux_sum]]," ",-1,,,""),""))</f>
        <v>1.5607899179999999E-9</v>
      </c>
    </row>
    <row r="2640" spans="1:3">
      <c r="A2640" s="1" t="s">
        <v>12698</v>
      </c>
      <c r="B2640" s="1" t="str">
        <f>_xlfn.TEXTBEFORE(Table3[[#This Row],[all fluxes from min_flux_sum]]," ",,,,"")</f>
        <v>PROWASTE-rt7391</v>
      </c>
      <c r="C2640" s="1">
        <f>_xlfn.NUMBERVALUE(IFERROR(_xlfn.TEXTAFTER(Table3[[#This Row],[all fluxes from min_flux_sum]]," ",-1,,,""),""))</f>
        <v>2.3730103500000001E-10</v>
      </c>
    </row>
    <row r="2641" spans="1:3">
      <c r="A2641" s="1" t="s">
        <v>12699</v>
      </c>
      <c r="B2641" s="1" t="str">
        <f>_xlfn.TEXTBEFORE(Table3[[#This Row],[all fluxes from min_flux_sum]]," ",,,,"")</f>
        <v>PROWASTE-rt7394</v>
      </c>
      <c r="C2641" s="1">
        <f>_xlfn.NUMBERVALUE(IFERROR(_xlfn.TEXTAFTER(Table3[[#This Row],[all fluxes from min_flux_sum]]," ",-1,,,""),""))</f>
        <v>3.4482460000000001E-12</v>
      </c>
    </row>
    <row r="2642" spans="1:3">
      <c r="A2642" s="1" t="s">
        <v>12700</v>
      </c>
      <c r="B2642" s="1" t="str">
        <f>_xlfn.TEXTBEFORE(Table3[[#This Row],[all fluxes from min_flux_sum]]," ",,,,"")</f>
        <v>PROWASTE-rt7405</v>
      </c>
      <c r="C2642" s="1">
        <f>_xlfn.NUMBERVALUE(IFERROR(_xlfn.TEXTAFTER(Table3[[#This Row],[all fluxes from min_flux_sum]]," ",-1,,,""),""))</f>
        <v>6.2649198000000001E-10</v>
      </c>
    </row>
    <row r="2643" spans="1:3">
      <c r="A2643" s="1" t="s">
        <v>12701</v>
      </c>
      <c r="B2643" s="1" t="str">
        <f>_xlfn.TEXTBEFORE(Table3[[#This Row],[all fluxes from min_flux_sum]]," ",,,,"")</f>
        <v>PROWASTE-rt7415_m</v>
      </c>
      <c r="C2643" s="1">
        <f>_xlfn.NUMBERVALUE(IFERROR(_xlfn.TEXTAFTER(Table3[[#This Row],[all fluxes from min_flux_sum]]," ",-1,,,""),""))</f>
        <v>1.73177873E-10</v>
      </c>
    </row>
    <row r="2644" spans="1:3">
      <c r="A2644" s="1" t="s">
        <v>12702</v>
      </c>
      <c r="B2644" s="1" t="str">
        <f>_xlfn.TEXTBEFORE(Table3[[#This Row],[all fluxes from min_flux_sum]]," ",,,,"")</f>
        <v>PROWASTE-rt7415_x</v>
      </c>
      <c r="C2644" s="1">
        <f>_xlfn.NUMBERVALUE(IFERROR(_xlfn.TEXTAFTER(Table3[[#This Row],[all fluxes from min_flux_sum]]," ",-1,,,""),""))</f>
        <v>1.73177873E-10</v>
      </c>
    </row>
    <row r="2645" spans="1:3">
      <c r="A2645" s="1" t="s">
        <v>12703</v>
      </c>
      <c r="B2645" s="1" t="str">
        <f>_xlfn.TEXTBEFORE(Table3[[#This Row],[all fluxes from min_flux_sum]]," ",,,,"")</f>
        <v>PROWASTE-rt7423</v>
      </c>
      <c r="C2645" s="1">
        <f>_xlfn.NUMBERVALUE(IFERROR(_xlfn.TEXTAFTER(Table3[[#This Row],[all fluxes from min_flux_sum]]," ",-1,,,""),""))</f>
        <v>3.80364536E-10</v>
      </c>
    </row>
    <row r="2646" spans="1:3">
      <c r="A2646" s="1" t="s">
        <v>12704</v>
      </c>
      <c r="B2646" s="1" t="str">
        <f>_xlfn.TEXTBEFORE(Table3[[#This Row],[all fluxes from min_flux_sum]]," ",,,,"")</f>
        <v>PROWASTE-rt7437</v>
      </c>
      <c r="C2646" s="1">
        <f>_xlfn.NUMBERVALUE(IFERROR(_xlfn.TEXTAFTER(Table3[[#This Row],[all fluxes from min_flux_sum]]," ",-1,,,""),""))</f>
        <v>2.6383677040000001E-9</v>
      </c>
    </row>
    <row r="2647" spans="1:3">
      <c r="A2647" s="1" t="s">
        <v>12705</v>
      </c>
      <c r="B2647" s="1" t="str">
        <f>_xlfn.TEXTBEFORE(Table3[[#This Row],[all fluxes from min_flux_sum]]," ",,,,"")</f>
        <v>PROWASTE-rt7438</v>
      </c>
      <c r="C2647" s="1">
        <f>_xlfn.NUMBERVALUE(IFERROR(_xlfn.TEXTAFTER(Table3[[#This Row],[all fluxes from min_flux_sum]]," ",-1,,,""),""))</f>
        <v>2.9091424999999998E-11</v>
      </c>
    </row>
    <row r="2648" spans="1:3">
      <c r="A2648" s="1" t="s">
        <v>12706</v>
      </c>
      <c r="B2648" s="1" t="str">
        <f>_xlfn.TEXTBEFORE(Table3[[#This Row],[all fluxes from min_flux_sum]]," ",,,,"")</f>
        <v>PROWASTE-rt7460</v>
      </c>
      <c r="C2648" s="1">
        <f>_xlfn.NUMBERVALUE(IFERROR(_xlfn.TEXTAFTER(Table3[[#This Row],[all fluxes from min_flux_sum]]," ",-1,,,""),""))</f>
        <v>1.2321399999999999E-10</v>
      </c>
    </row>
    <row r="2649" spans="1:3">
      <c r="A2649" s="1" t="s">
        <v>12707</v>
      </c>
      <c r="B2649" s="1" t="str">
        <f>_xlfn.TEXTBEFORE(Table3[[#This Row],[all fluxes from min_flux_sum]]," ",,,,"")</f>
        <v>PROWASTE-rt7461</v>
      </c>
      <c r="C2649" s="1">
        <f>_xlfn.NUMBERVALUE(IFERROR(_xlfn.TEXTAFTER(Table3[[#This Row],[all fluxes from min_flux_sum]]," ",-1,,,""),""))</f>
        <v>6.8524341599999996E-10</v>
      </c>
    </row>
    <row r="2650" spans="1:3">
      <c r="A2650" s="1" t="s">
        <v>12708</v>
      </c>
      <c r="B2650" s="1" t="str">
        <f>_xlfn.TEXTBEFORE(Table3[[#This Row],[all fluxes from min_flux_sum]]," ",,,,"")</f>
        <v>PROWASTE-rt7471</v>
      </c>
      <c r="C2650" s="1">
        <f>_xlfn.NUMBERVALUE(IFERROR(_xlfn.TEXTAFTER(Table3[[#This Row],[all fluxes from min_flux_sum]]," ",-1,,,""),""))</f>
        <v>1.7271401499999999E-10</v>
      </c>
    </row>
    <row r="2651" spans="1:3">
      <c r="A2651" s="1" t="s">
        <v>12709</v>
      </c>
      <c r="B2651" s="1" t="str">
        <f>_xlfn.TEXTBEFORE(Table3[[#This Row],[all fluxes from min_flux_sum]]," ",,,,"")</f>
        <v>PROWASTE-rt7477</v>
      </c>
      <c r="C2651" s="1">
        <f>_xlfn.NUMBERVALUE(IFERROR(_xlfn.TEXTAFTER(Table3[[#This Row],[all fluxes from min_flux_sum]]," ",-1,,,""),""))</f>
        <v>2.0310295799999999E-10</v>
      </c>
    </row>
    <row r="2652" spans="1:3">
      <c r="A2652" s="1" t="s">
        <v>12710</v>
      </c>
      <c r="B2652" s="1" t="str">
        <f>_xlfn.TEXTBEFORE(Table3[[#This Row],[all fluxes from min_flux_sum]]," ",,,,"")</f>
        <v>PROWASTE-rt7480</v>
      </c>
      <c r="C2652" s="1">
        <f>_xlfn.NUMBERVALUE(IFERROR(_xlfn.TEXTAFTER(Table3[[#This Row],[all fluxes from min_flux_sum]]," ",-1,,,""),""))</f>
        <v>2.09866183E-9</v>
      </c>
    </row>
    <row r="2653" spans="1:3">
      <c r="A2653" s="1" t="s">
        <v>12711</v>
      </c>
      <c r="B2653" s="1" t="str">
        <f>_xlfn.TEXTBEFORE(Table3[[#This Row],[all fluxes from min_flux_sum]]," ",,,,"")</f>
        <v>PROWASTE-rt7489_m</v>
      </c>
      <c r="C2653" s="1">
        <f>_xlfn.NUMBERVALUE(IFERROR(_xlfn.TEXTAFTER(Table3[[#This Row],[all fluxes from min_flux_sum]]," ",-1,,,""),""))</f>
        <v>1.1529046E-11</v>
      </c>
    </row>
    <row r="2654" spans="1:3">
      <c r="A2654" s="1" t="s">
        <v>12712</v>
      </c>
      <c r="B2654" s="1" t="str">
        <f>_xlfn.TEXTBEFORE(Table3[[#This Row],[all fluxes from min_flux_sum]]," ",,,,"")</f>
        <v>PROWASTE-rt7489_r</v>
      </c>
      <c r="C2654" s="1">
        <f>_xlfn.NUMBERVALUE(IFERROR(_xlfn.TEXTAFTER(Table3[[#This Row],[all fluxes from min_flux_sum]]," ",-1,,,""),""))</f>
        <v>1.1529046E-11</v>
      </c>
    </row>
    <row r="2655" spans="1:3">
      <c r="A2655" s="1" t="s">
        <v>12713</v>
      </c>
      <c r="B2655" s="1" t="str">
        <f>_xlfn.TEXTBEFORE(Table3[[#This Row],[all fluxes from min_flux_sum]]," ",,,,"")</f>
        <v>PROWASTE-rt7496</v>
      </c>
      <c r="C2655" s="1">
        <f>_xlfn.NUMBERVALUE(IFERROR(_xlfn.TEXTAFTER(Table3[[#This Row],[all fluxes from min_flux_sum]]," ",-1,,,""),""))</f>
        <v>2.1370508729999898E-9</v>
      </c>
    </row>
    <row r="2656" spans="1:3">
      <c r="A2656" s="1" t="s">
        <v>12714</v>
      </c>
      <c r="B2656" s="1" t="str">
        <f>_xlfn.TEXTBEFORE(Table3[[#This Row],[all fluxes from min_flux_sum]]," ",,,,"")</f>
        <v>PROWASTE-rt7506</v>
      </c>
      <c r="C2656" s="1">
        <f>_xlfn.NUMBERVALUE(IFERROR(_xlfn.TEXTAFTER(Table3[[#This Row],[all fluxes from min_flux_sum]]," ",-1,,,""),""))</f>
        <v>4.2114237E-11</v>
      </c>
    </row>
    <row r="2657" spans="1:3">
      <c r="A2657" s="1" t="s">
        <v>12715</v>
      </c>
      <c r="B2657" s="1" t="str">
        <f>_xlfn.TEXTBEFORE(Table3[[#This Row],[all fluxes from min_flux_sum]]," ",,,,"")</f>
        <v>PROWASTE-rt7511</v>
      </c>
      <c r="C2657" s="1">
        <f>_xlfn.NUMBERVALUE(IFERROR(_xlfn.TEXTAFTER(Table3[[#This Row],[all fluxes from min_flux_sum]]," ",-1,,,""),""))</f>
        <v>1.2834412737999999E-8</v>
      </c>
    </row>
    <row r="2658" spans="1:3">
      <c r="A2658" s="1" t="s">
        <v>12716</v>
      </c>
      <c r="B2658" s="1" t="str">
        <f>_xlfn.TEXTBEFORE(Table3[[#This Row],[all fluxes from min_flux_sum]]," ",,,,"")</f>
        <v>PROWASTE-rt7537</v>
      </c>
      <c r="C2658" s="1">
        <f>_xlfn.NUMBERVALUE(IFERROR(_xlfn.TEXTAFTER(Table3[[#This Row],[all fluxes from min_flux_sum]]," ",-1,,,""),""))</f>
        <v>5.3568610999999998E-10</v>
      </c>
    </row>
    <row r="2659" spans="1:3">
      <c r="A2659" s="1" t="s">
        <v>12717</v>
      </c>
      <c r="B2659" s="1" t="str">
        <f>_xlfn.TEXTBEFORE(Table3[[#This Row],[all fluxes from min_flux_sum]]," ",,,,"")</f>
        <v>PROWASTE-rt7540_c</v>
      </c>
      <c r="C2659" s="1">
        <f>_xlfn.NUMBERVALUE(IFERROR(_xlfn.TEXTAFTER(Table3[[#This Row],[all fluxes from min_flux_sum]]," ",-1,,,""),""))</f>
        <v>3.50176807E-10</v>
      </c>
    </row>
    <row r="2660" spans="1:3">
      <c r="A2660" s="1" t="s">
        <v>12718</v>
      </c>
      <c r="B2660" s="1" t="str">
        <f>_xlfn.TEXTBEFORE(Table3[[#This Row],[all fluxes from min_flux_sum]]," ",,,,"")</f>
        <v>PROWASTE-rt7540_m</v>
      </c>
      <c r="C2660" s="1">
        <f>_xlfn.NUMBERVALUE(IFERROR(_xlfn.TEXTAFTER(Table3[[#This Row],[all fluxes from min_flux_sum]]," ",-1,,,""),""))</f>
        <v>3.50176807E-10</v>
      </c>
    </row>
    <row r="2661" spans="1:3">
      <c r="A2661" s="1" t="s">
        <v>12719</v>
      </c>
      <c r="B2661" s="1" t="str">
        <f>_xlfn.TEXTBEFORE(Table3[[#This Row],[all fluxes from min_flux_sum]]," ",,,,"")</f>
        <v>PROWASTE-rt7571</v>
      </c>
      <c r="C2661" s="1">
        <f>_xlfn.NUMBERVALUE(IFERROR(_xlfn.TEXTAFTER(Table3[[#This Row],[all fluxes from min_flux_sum]]," ",-1,,,""),""))</f>
        <v>2.0285687199999999E-10</v>
      </c>
    </row>
    <row r="2662" spans="1:3">
      <c r="A2662" s="1" t="s">
        <v>12720</v>
      </c>
      <c r="B2662" s="1" t="str">
        <f>_xlfn.TEXTBEFORE(Table3[[#This Row],[all fluxes from min_flux_sum]]," ",,,,"")</f>
        <v>PROWASTE-rt7574</v>
      </c>
      <c r="C2662" s="1">
        <f>_xlfn.NUMBERVALUE(IFERROR(_xlfn.TEXTAFTER(Table3[[#This Row],[all fluxes from min_flux_sum]]," ",-1,,,""),""))</f>
        <v>2.1407817E-11</v>
      </c>
    </row>
    <row r="2663" spans="1:3">
      <c r="A2663" s="1" t="s">
        <v>12721</v>
      </c>
      <c r="B2663" s="1" t="str">
        <f>_xlfn.TEXTBEFORE(Table3[[#This Row],[all fluxes from min_flux_sum]]," ",,,,"")</f>
        <v>PROWASTE-rt7579</v>
      </c>
      <c r="C2663" s="1">
        <f>_xlfn.NUMBERVALUE(IFERROR(_xlfn.TEXTAFTER(Table3[[#This Row],[all fluxes from min_flux_sum]]," ",-1,,,""),""))</f>
        <v>1.9857869900000001E-9</v>
      </c>
    </row>
    <row r="2664" spans="1:3">
      <c r="A2664" s="1" t="s">
        <v>12722</v>
      </c>
      <c r="B2664" s="1" t="str">
        <f>_xlfn.TEXTBEFORE(Table3[[#This Row],[all fluxes from min_flux_sum]]," ",,,,"")</f>
        <v>PROWASTE-rt7589</v>
      </c>
      <c r="C2664" s="1">
        <f>_xlfn.NUMBERVALUE(IFERROR(_xlfn.TEXTAFTER(Table3[[#This Row],[all fluxes from min_flux_sum]]," ",-1,,,""),""))</f>
        <v>1.159856488E-9</v>
      </c>
    </row>
    <row r="2665" spans="1:3">
      <c r="A2665" s="1" t="s">
        <v>12723</v>
      </c>
      <c r="B2665" s="1" t="str">
        <f>_xlfn.TEXTBEFORE(Table3[[#This Row],[all fluxes from min_flux_sum]]," ",,,,"")</f>
        <v>PROWASTE-rt7594</v>
      </c>
      <c r="C2665" s="1">
        <f>_xlfn.NUMBERVALUE(IFERROR(_xlfn.TEXTAFTER(Table3[[#This Row],[all fluxes from min_flux_sum]]," ",-1,,,""),""))</f>
        <v>2.6525671E-11</v>
      </c>
    </row>
    <row r="2666" spans="1:3">
      <c r="A2666" s="1" t="s">
        <v>12724</v>
      </c>
      <c r="B2666" s="1" t="str">
        <f>_xlfn.TEXTBEFORE(Table3[[#This Row],[all fluxes from min_flux_sum]]," ",,,,"")</f>
        <v>PROWASTE-rt7595</v>
      </c>
      <c r="C2666" s="1">
        <f>_xlfn.NUMBERVALUE(IFERROR(_xlfn.TEXTAFTER(Table3[[#This Row],[all fluxes from min_flux_sum]]," ",-1,,,""),""))</f>
        <v>5.6612480100000003E-10</v>
      </c>
    </row>
    <row r="2667" spans="1:3">
      <c r="A2667" s="1" t="s">
        <v>12725</v>
      </c>
      <c r="B2667" s="1" t="str">
        <f>_xlfn.TEXTBEFORE(Table3[[#This Row],[all fluxes from min_flux_sum]]," ",,,,"")</f>
        <v>PROWASTE-rt7599</v>
      </c>
      <c r="C2667" s="1">
        <f>_xlfn.NUMBERVALUE(IFERROR(_xlfn.TEXTAFTER(Table3[[#This Row],[all fluxes from min_flux_sum]]," ",-1,,,""),""))</f>
        <v>4.9796880669999996E-9</v>
      </c>
    </row>
    <row r="2668" spans="1:3">
      <c r="A2668" s="1" t="s">
        <v>12726</v>
      </c>
      <c r="B2668" s="1" t="str">
        <f>_xlfn.TEXTBEFORE(Table3[[#This Row],[all fluxes from min_flux_sum]]," ",,,,"")</f>
        <v>PROWASTE-rt7605</v>
      </c>
      <c r="C2668" s="1">
        <f>_xlfn.NUMBERVALUE(IFERROR(_xlfn.TEXTAFTER(Table3[[#This Row],[all fluxes from min_flux_sum]]," ",-1,,,""),""))</f>
        <v>2.2863624659999998E-9</v>
      </c>
    </row>
    <row r="2669" spans="1:3">
      <c r="A2669" s="1" t="s">
        <v>12727</v>
      </c>
      <c r="B2669" s="1" t="str">
        <f>_xlfn.TEXTBEFORE(Table3[[#This Row],[all fluxes from min_flux_sum]]," ",,,,"")</f>
        <v>PROWASTE-rt7614</v>
      </c>
      <c r="C2669" s="1">
        <f>_xlfn.NUMBERVALUE(IFERROR(_xlfn.TEXTAFTER(Table3[[#This Row],[all fluxes from min_flux_sum]]," ",-1,,,""),""))</f>
        <v>5.4099735000000001E-11</v>
      </c>
    </row>
    <row r="2670" spans="1:3">
      <c r="A2670" s="1" t="s">
        <v>12728</v>
      </c>
      <c r="B2670" s="1" t="str">
        <f>_xlfn.TEXTBEFORE(Table3[[#This Row],[all fluxes from min_flux_sum]]," ",,,,"")</f>
        <v>PROWASTE-rt7616</v>
      </c>
      <c r="C2670" s="1">
        <f>_xlfn.NUMBERVALUE(IFERROR(_xlfn.TEXTAFTER(Table3[[#This Row],[all fluxes from min_flux_sum]]," ",-1,,,""),""))</f>
        <v>1.5855300900000001E-10</v>
      </c>
    </row>
    <row r="2671" spans="1:3">
      <c r="A2671" s="1" t="s">
        <v>12729</v>
      </c>
      <c r="B2671" s="1" t="str">
        <f>_xlfn.TEXTBEFORE(Table3[[#This Row],[all fluxes from min_flux_sum]]," ",,,,"")</f>
        <v>PROWASTE-rt7626</v>
      </c>
      <c r="C2671" s="1">
        <f>_xlfn.NUMBERVALUE(IFERROR(_xlfn.TEXTAFTER(Table3[[#This Row],[all fluxes from min_flux_sum]]," ",-1,,,""),""))</f>
        <v>1.055816488E-9</v>
      </c>
    </row>
    <row r="2672" spans="1:3">
      <c r="A2672" s="1" t="s">
        <v>12730</v>
      </c>
      <c r="B2672" s="1" t="str">
        <f>_xlfn.TEXTBEFORE(Table3[[#This Row],[all fluxes from min_flux_sum]]," ",,,,"")</f>
        <v>PROWASTE-rt7643</v>
      </c>
      <c r="C2672" s="1">
        <f>_xlfn.NUMBERVALUE(IFERROR(_xlfn.TEXTAFTER(Table3[[#This Row],[all fluxes from min_flux_sum]]," ",-1,,,""),""))</f>
        <v>1.8042891200000001E-10</v>
      </c>
    </row>
    <row r="2673" spans="1:3">
      <c r="A2673" s="1" t="s">
        <v>12731</v>
      </c>
      <c r="B2673" s="1" t="str">
        <f>_xlfn.TEXTBEFORE(Table3[[#This Row],[all fluxes from min_flux_sum]]," ",,,,"")</f>
        <v>PROWASTE-rt7648</v>
      </c>
      <c r="C2673" s="1">
        <f>_xlfn.NUMBERVALUE(IFERROR(_xlfn.TEXTAFTER(Table3[[#This Row],[all fluxes from min_flux_sum]]," ",-1,,,""),""))</f>
        <v>1.5036758839999999E-9</v>
      </c>
    </row>
    <row r="2674" spans="1:3">
      <c r="A2674" s="1" t="s">
        <v>12732</v>
      </c>
      <c r="B2674" s="1" t="str">
        <f>_xlfn.TEXTBEFORE(Table3[[#This Row],[all fluxes from min_flux_sum]]," ",,,,"")</f>
        <v>PROWASTE-rt7651_c</v>
      </c>
      <c r="C2674" s="1">
        <f>_xlfn.NUMBERVALUE(IFERROR(_xlfn.TEXTAFTER(Table3[[#This Row],[all fluxes from min_flux_sum]]," ",-1,,,""),""))</f>
        <v>1.4397752430000001E-9</v>
      </c>
    </row>
    <row r="2675" spans="1:3">
      <c r="A2675" s="1" t="s">
        <v>12733</v>
      </c>
      <c r="B2675" s="1" t="str">
        <f>_xlfn.TEXTBEFORE(Table3[[#This Row],[all fluxes from min_flux_sum]]," ",,,,"")</f>
        <v>PROWASTE-rt7651_n</v>
      </c>
      <c r="C2675" s="1">
        <f>_xlfn.NUMBERVALUE(IFERROR(_xlfn.TEXTAFTER(Table3[[#This Row],[all fluxes from min_flux_sum]]," ",-1,,,""),""))</f>
        <v>1.4397752430000001E-9</v>
      </c>
    </row>
    <row r="2676" spans="1:3">
      <c r="A2676" s="1" t="s">
        <v>12734</v>
      </c>
      <c r="B2676" s="1" t="str">
        <f>_xlfn.TEXTBEFORE(Table3[[#This Row],[all fluxes from min_flux_sum]]," ",,,,"")</f>
        <v>PROWASTE-rt7651_x</v>
      </c>
      <c r="C2676" s="1">
        <f>_xlfn.NUMBERVALUE(IFERROR(_xlfn.TEXTAFTER(Table3[[#This Row],[all fluxes from min_flux_sum]]," ",-1,,,""),""))</f>
        <v>1.4397752430000001E-9</v>
      </c>
    </row>
    <row r="2677" spans="1:3">
      <c r="A2677" s="1" t="s">
        <v>12735</v>
      </c>
      <c r="B2677" s="1" t="str">
        <f>_xlfn.TEXTBEFORE(Table3[[#This Row],[all fluxes from min_flux_sum]]," ",,,,"")</f>
        <v>PROWASTE-rt7662</v>
      </c>
      <c r="C2677" s="1">
        <f>_xlfn.NUMBERVALUE(IFERROR(_xlfn.TEXTAFTER(Table3[[#This Row],[all fluxes from min_flux_sum]]," ",-1,,,""),""))</f>
        <v>5.3352177999999999E-11</v>
      </c>
    </row>
    <row r="2678" spans="1:3">
      <c r="A2678" s="1" t="s">
        <v>12736</v>
      </c>
      <c r="B2678" s="1" t="str">
        <f>_xlfn.TEXTBEFORE(Table3[[#This Row],[all fluxes from min_flux_sum]]," ",,,,"")</f>
        <v>PROWASTE-rt7669</v>
      </c>
      <c r="C2678" s="1">
        <f>_xlfn.NUMBERVALUE(IFERROR(_xlfn.TEXTAFTER(Table3[[#This Row],[all fluxes from min_flux_sum]]," ",-1,,,""),""))</f>
        <v>2.1987720299999999E-10</v>
      </c>
    </row>
    <row r="2679" spans="1:3">
      <c r="A2679" s="1" t="s">
        <v>12737</v>
      </c>
      <c r="B2679" s="1" t="str">
        <f>_xlfn.TEXTBEFORE(Table3[[#This Row],[all fluxes from min_flux_sum]]," ",,,,"")</f>
        <v>PROWASTE-rt7678</v>
      </c>
      <c r="C2679" s="1">
        <f>_xlfn.NUMBERVALUE(IFERROR(_xlfn.TEXTAFTER(Table3[[#This Row],[all fluxes from min_flux_sum]]," ",-1,,,""),""))</f>
        <v>9.59637023E-10</v>
      </c>
    </row>
    <row r="2680" spans="1:3">
      <c r="A2680" s="1" t="s">
        <v>12738</v>
      </c>
      <c r="B2680" s="1" t="str">
        <f>_xlfn.TEXTBEFORE(Table3[[#This Row],[all fluxes from min_flux_sum]]," ",,,,"")</f>
        <v>PROWASTE-rt7680</v>
      </c>
      <c r="C2680" s="1">
        <f>_xlfn.NUMBERVALUE(IFERROR(_xlfn.TEXTAFTER(Table3[[#This Row],[all fluxes from min_flux_sum]]," ",-1,,,""),""))</f>
        <v>1.5506475600000001E-10</v>
      </c>
    </row>
    <row r="2681" spans="1:3">
      <c r="A2681" s="1" t="s">
        <v>12739</v>
      </c>
      <c r="B2681" s="1" t="str">
        <f>_xlfn.TEXTBEFORE(Table3[[#This Row],[all fluxes from min_flux_sum]]," ",,,,"")</f>
        <v>PROWASTE-rt7697</v>
      </c>
      <c r="C2681" s="1">
        <f>_xlfn.NUMBERVALUE(IFERROR(_xlfn.TEXTAFTER(Table3[[#This Row],[all fluxes from min_flux_sum]]," ",-1,,,""),""))</f>
        <v>1.6114626120000001E-9</v>
      </c>
    </row>
    <row r="2682" spans="1:3">
      <c r="A2682" s="1" t="s">
        <v>12740</v>
      </c>
      <c r="B2682" s="1" t="str">
        <f>_xlfn.TEXTBEFORE(Table3[[#This Row],[all fluxes from min_flux_sum]]," ",,,,"")</f>
        <v>PROWASTE-rt7720</v>
      </c>
      <c r="C2682" s="1">
        <f>_xlfn.NUMBERVALUE(IFERROR(_xlfn.TEXTAFTER(Table3[[#This Row],[all fluxes from min_flux_sum]]," ",-1,,,""),""))</f>
        <v>1.7403824899999999E-10</v>
      </c>
    </row>
    <row r="2683" spans="1:3">
      <c r="A2683" s="1" t="s">
        <v>12741</v>
      </c>
      <c r="B2683" s="1" t="str">
        <f>_xlfn.TEXTBEFORE(Table3[[#This Row],[all fluxes from min_flux_sum]]," ",,,,"")</f>
        <v>PROWASTE-rt7760</v>
      </c>
      <c r="C2683" s="1">
        <f>_xlfn.NUMBERVALUE(IFERROR(_xlfn.TEXTAFTER(Table3[[#This Row],[all fluxes from min_flux_sum]]," ",-1,,,""),""))</f>
        <v>1.8708022000000001E-11</v>
      </c>
    </row>
    <row r="2684" spans="1:3">
      <c r="A2684" s="1" t="s">
        <v>12742</v>
      </c>
      <c r="B2684" s="1" t="str">
        <f>_xlfn.TEXTBEFORE(Table3[[#This Row],[all fluxes from min_flux_sum]]," ",,,,"")</f>
        <v>PROWASTE-rt7761</v>
      </c>
      <c r="C2684" s="1">
        <f>_xlfn.NUMBERVALUE(IFERROR(_xlfn.TEXTAFTER(Table3[[#This Row],[all fluxes from min_flux_sum]]," ",-1,,,""),""))</f>
        <v>3.6338749999999998E-12</v>
      </c>
    </row>
    <row r="2685" spans="1:3">
      <c r="A2685" s="1" t="s">
        <v>12743</v>
      </c>
      <c r="B2685" s="1" t="str">
        <f>_xlfn.TEXTBEFORE(Table3[[#This Row],[all fluxes from min_flux_sum]]," ",,,,"")</f>
        <v>PROWASTE-rt7776</v>
      </c>
      <c r="C2685" s="1">
        <f>_xlfn.NUMBERVALUE(IFERROR(_xlfn.TEXTAFTER(Table3[[#This Row],[all fluxes from min_flux_sum]]," ",-1,,,""),""))</f>
        <v>4.9730215210000002E-9</v>
      </c>
    </row>
    <row r="2686" spans="1:3">
      <c r="A2686" s="1" t="s">
        <v>12744</v>
      </c>
      <c r="B2686" s="1" t="str">
        <f>_xlfn.TEXTBEFORE(Table3[[#This Row],[all fluxes from min_flux_sum]]," ",,,,"")</f>
        <v>PROWASTE-rt7777</v>
      </c>
      <c r="C2686" s="1">
        <f>_xlfn.NUMBERVALUE(IFERROR(_xlfn.TEXTAFTER(Table3[[#This Row],[all fluxes from min_flux_sum]]," ",-1,,,""),""))</f>
        <v>4.0801035E-11</v>
      </c>
    </row>
    <row r="2687" spans="1:3">
      <c r="A2687" s="1" t="s">
        <v>12745</v>
      </c>
      <c r="B2687" s="1" t="str">
        <f>_xlfn.TEXTBEFORE(Table3[[#This Row],[all fluxes from min_flux_sum]]," ",,,,"")</f>
        <v>PROWASTE-rt7813</v>
      </c>
      <c r="C2687" s="1">
        <f>_xlfn.NUMBERVALUE(IFERROR(_xlfn.TEXTAFTER(Table3[[#This Row],[all fluxes from min_flux_sum]]," ",-1,,,""),""))</f>
        <v>8.9243796800000004E-10</v>
      </c>
    </row>
    <row r="2688" spans="1:3">
      <c r="A2688" s="1" t="s">
        <v>12746</v>
      </c>
      <c r="B2688" s="1" t="str">
        <f>_xlfn.TEXTBEFORE(Table3[[#This Row],[all fluxes from min_flux_sum]]," ",,,,"")</f>
        <v>PROWASTE-rt7814</v>
      </c>
      <c r="C2688" s="1">
        <f>_xlfn.NUMBERVALUE(IFERROR(_xlfn.TEXTAFTER(Table3[[#This Row],[all fluxes from min_flux_sum]]," ",-1,,,""),""))</f>
        <v>8.9331097199999996E-10</v>
      </c>
    </row>
    <row r="2689" spans="1:3">
      <c r="A2689" s="1" t="s">
        <v>12747</v>
      </c>
      <c r="B2689" s="1" t="str">
        <f>_xlfn.TEXTBEFORE(Table3[[#This Row],[all fluxes from min_flux_sum]]," ",,,,"")</f>
        <v>PROWASTE-rt7817</v>
      </c>
      <c r="C2689" s="1">
        <f>_xlfn.NUMBERVALUE(IFERROR(_xlfn.TEXTAFTER(Table3[[#This Row],[all fluxes from min_flux_sum]]," ",-1,,,""),""))</f>
        <v>2.5931769999999999E-11</v>
      </c>
    </row>
    <row r="2690" spans="1:3">
      <c r="A2690" s="1" t="s">
        <v>12748</v>
      </c>
      <c r="B2690" s="1" t="str">
        <f>_xlfn.TEXTBEFORE(Table3[[#This Row],[all fluxes from min_flux_sum]]," ",,,,"")</f>
        <v>PROWASTE-rt7819</v>
      </c>
      <c r="C2690" s="1">
        <f>_xlfn.NUMBERVALUE(IFERROR(_xlfn.TEXTAFTER(Table3[[#This Row],[all fluxes from min_flux_sum]]," ",-1,,,""),""))</f>
        <v>1.3587056999999901E-11</v>
      </c>
    </row>
    <row r="2691" spans="1:3">
      <c r="A2691" s="1" t="s">
        <v>12749</v>
      </c>
      <c r="B2691" s="1" t="str">
        <f>_xlfn.TEXTBEFORE(Table3[[#This Row],[all fluxes from min_flux_sum]]," ",,,,"")</f>
        <v>PROWASTE-rt7825</v>
      </c>
      <c r="C2691" s="1">
        <f>_xlfn.NUMBERVALUE(IFERROR(_xlfn.TEXTAFTER(Table3[[#This Row],[all fluxes from min_flux_sum]]," ",-1,,,""),""))</f>
        <v>6.3319613800000003E-10</v>
      </c>
    </row>
    <row r="2692" spans="1:3">
      <c r="A2692" s="1" t="s">
        <v>12750</v>
      </c>
      <c r="B2692" s="1" t="str">
        <f>_xlfn.TEXTBEFORE(Table3[[#This Row],[all fluxes from min_flux_sum]]," ",,,,"")</f>
        <v>PROWASTE-rt7828</v>
      </c>
      <c r="C2692" s="1">
        <f>_xlfn.NUMBERVALUE(IFERROR(_xlfn.TEXTAFTER(Table3[[#This Row],[all fluxes from min_flux_sum]]," ",-1,,,""),""))</f>
        <v>5.1505800309999999E-9</v>
      </c>
    </row>
    <row r="2693" spans="1:3">
      <c r="A2693" s="1" t="s">
        <v>12751</v>
      </c>
      <c r="B2693" s="1" t="str">
        <f>_xlfn.TEXTBEFORE(Table3[[#This Row],[all fluxes from min_flux_sum]]," ",,,,"")</f>
        <v>PROWASTE-rt7829</v>
      </c>
      <c r="C2693" s="1">
        <f>_xlfn.NUMBERVALUE(IFERROR(_xlfn.TEXTAFTER(Table3[[#This Row],[all fluxes from min_flux_sum]]," ",-1,,,""),""))</f>
        <v>2.14793346E-10</v>
      </c>
    </row>
    <row r="2694" spans="1:3">
      <c r="A2694" s="1" t="s">
        <v>12752</v>
      </c>
      <c r="B2694" s="1" t="str">
        <f>_xlfn.TEXTBEFORE(Table3[[#This Row],[all fluxes from min_flux_sum]]," ",,,,"")</f>
        <v>PROWASTE-rt7835</v>
      </c>
      <c r="C2694" s="1">
        <f>_xlfn.NUMBERVALUE(IFERROR(_xlfn.TEXTAFTER(Table3[[#This Row],[all fluxes from min_flux_sum]]," ",-1,,,""),""))</f>
        <v>8.7899698600000002E-10</v>
      </c>
    </row>
    <row r="2695" spans="1:3">
      <c r="A2695" s="1" t="s">
        <v>12753</v>
      </c>
      <c r="B2695" s="1" t="str">
        <f>_xlfn.TEXTBEFORE(Table3[[#This Row],[all fluxes from min_flux_sum]]," ",,,,"")</f>
        <v>PROWASTE-rt7838</v>
      </c>
      <c r="C2695" s="1">
        <f>_xlfn.NUMBERVALUE(IFERROR(_xlfn.TEXTAFTER(Table3[[#This Row],[all fluxes from min_flux_sum]]," ",-1,,,""),""))</f>
        <v>9.0697582999999901E-10</v>
      </c>
    </row>
    <row r="2696" spans="1:3">
      <c r="A2696" s="1" t="s">
        <v>12754</v>
      </c>
      <c r="B2696" s="1" t="str">
        <f>_xlfn.TEXTBEFORE(Table3[[#This Row],[all fluxes from min_flux_sum]]," ",,,,"")</f>
        <v>PROWASTE-rt7840</v>
      </c>
      <c r="C2696" s="1">
        <f>_xlfn.NUMBERVALUE(IFERROR(_xlfn.TEXTAFTER(Table3[[#This Row],[all fluxes from min_flux_sum]]," ",-1,,,""),""))</f>
        <v>9.9163195499999994E-10</v>
      </c>
    </row>
    <row r="2697" spans="1:3">
      <c r="A2697" s="1" t="s">
        <v>12755</v>
      </c>
      <c r="B2697" s="1" t="str">
        <f>_xlfn.TEXTBEFORE(Table3[[#This Row],[all fluxes from min_flux_sum]]," ",,,,"")</f>
        <v>PROWASTE-rt7845</v>
      </c>
      <c r="C2697" s="1">
        <f>_xlfn.NUMBERVALUE(IFERROR(_xlfn.TEXTAFTER(Table3[[#This Row],[all fluxes from min_flux_sum]]," ",-1,,,""),""))</f>
        <v>1.9344045700000001E-10</v>
      </c>
    </row>
    <row r="2698" spans="1:3">
      <c r="A2698" s="1" t="s">
        <v>12756</v>
      </c>
      <c r="B2698" s="1" t="str">
        <f>_xlfn.TEXTBEFORE(Table3[[#This Row],[all fluxes from min_flux_sum]]," ",,,,"")</f>
        <v>PROWASTE-rt7857</v>
      </c>
      <c r="C2698" s="1">
        <f>_xlfn.NUMBERVALUE(IFERROR(_xlfn.TEXTAFTER(Table3[[#This Row],[all fluxes from min_flux_sum]]," ",-1,,,""),""))</f>
        <v>2.8465540799999898E-10</v>
      </c>
    </row>
    <row r="2699" spans="1:3">
      <c r="A2699" s="1" t="s">
        <v>12757</v>
      </c>
      <c r="B2699" s="1" t="str">
        <f>_xlfn.TEXTBEFORE(Table3[[#This Row],[all fluxes from min_flux_sum]]," ",,,,"")</f>
        <v>PROWASTE-rt7872</v>
      </c>
      <c r="C2699" s="1">
        <f>_xlfn.NUMBERVALUE(IFERROR(_xlfn.TEXTAFTER(Table3[[#This Row],[all fluxes from min_flux_sum]]," ",-1,,,""),""))</f>
        <v>3.5702296999999998E-11</v>
      </c>
    </row>
    <row r="2700" spans="1:3">
      <c r="A2700" s="1" t="s">
        <v>12758</v>
      </c>
      <c r="B2700" s="1" t="str">
        <f>_xlfn.TEXTBEFORE(Table3[[#This Row],[all fluxes from min_flux_sum]]," ",,,,"")</f>
        <v>PROWASTE-rt7873</v>
      </c>
      <c r="C2700" s="1">
        <f>_xlfn.NUMBERVALUE(IFERROR(_xlfn.TEXTAFTER(Table3[[#This Row],[all fluxes from min_flux_sum]]," ",-1,,,""),""))</f>
        <v>3.7764875E-10</v>
      </c>
    </row>
    <row r="2701" spans="1:3">
      <c r="A2701" s="1" t="s">
        <v>12759</v>
      </c>
      <c r="B2701" s="1" t="str">
        <f>_xlfn.TEXTBEFORE(Table3[[#This Row],[all fluxes from min_flux_sum]]," ",,,,"")</f>
        <v>PROWASTE-rt7877</v>
      </c>
      <c r="C2701" s="1">
        <f>_xlfn.NUMBERVALUE(IFERROR(_xlfn.TEXTAFTER(Table3[[#This Row],[all fluxes from min_flux_sum]]," ",-1,,,""),""))</f>
        <v>1.75307183E-10</v>
      </c>
    </row>
    <row r="2702" spans="1:3">
      <c r="A2702" s="1" t="s">
        <v>12760</v>
      </c>
      <c r="B2702" s="1" t="str">
        <f>_xlfn.TEXTBEFORE(Table3[[#This Row],[all fluxes from min_flux_sum]]," ",,,,"")</f>
        <v>PROWASTE-rt7896</v>
      </c>
      <c r="C2702" s="1">
        <f>_xlfn.NUMBERVALUE(IFERROR(_xlfn.TEXTAFTER(Table3[[#This Row],[all fluxes from min_flux_sum]]," ",-1,,,""),""))</f>
        <v>7.9644515199999997E-10</v>
      </c>
    </row>
    <row r="2703" spans="1:3">
      <c r="A2703" s="1" t="s">
        <v>12761</v>
      </c>
      <c r="B2703" s="1" t="str">
        <f>_xlfn.TEXTBEFORE(Table3[[#This Row],[all fluxes from min_flux_sum]]," ",,,,"")</f>
        <v>PROWASTE-rt7899</v>
      </c>
      <c r="C2703" s="1">
        <f>_xlfn.NUMBERVALUE(IFERROR(_xlfn.TEXTAFTER(Table3[[#This Row],[all fluxes from min_flux_sum]]," ",-1,,,""),""))</f>
        <v>2.00358683999999E-10</v>
      </c>
    </row>
    <row r="2704" spans="1:3">
      <c r="A2704" s="1" t="s">
        <v>12762</v>
      </c>
      <c r="B2704" s="1" t="str">
        <f>_xlfn.TEXTBEFORE(Table3[[#This Row],[all fluxes from min_flux_sum]]," ",,,,"")</f>
        <v>PROWASTE-rt7905</v>
      </c>
      <c r="C2704" s="1">
        <f>_xlfn.NUMBERVALUE(IFERROR(_xlfn.TEXTAFTER(Table3[[#This Row],[all fluxes from min_flux_sum]]," ",-1,,,""),""))</f>
        <v>2.1183929049999898E-9</v>
      </c>
    </row>
    <row r="2705" spans="1:3">
      <c r="A2705" s="1" t="s">
        <v>12763</v>
      </c>
      <c r="B2705" s="1" t="str">
        <f>_xlfn.TEXTBEFORE(Table3[[#This Row],[all fluxes from min_flux_sum]]," ",,,,"")</f>
        <v>PROWASTE-rt7907</v>
      </c>
      <c r="C2705" s="1">
        <f>_xlfn.NUMBERVALUE(IFERROR(_xlfn.TEXTAFTER(Table3[[#This Row],[all fluxes from min_flux_sum]]," ",-1,,,""),""))</f>
        <v>9.8140530999999999E-11</v>
      </c>
    </row>
    <row r="2706" spans="1:3">
      <c r="A2706" s="1" t="s">
        <v>12764</v>
      </c>
      <c r="B2706" s="1" t="str">
        <f>_xlfn.TEXTBEFORE(Table3[[#This Row],[all fluxes from min_flux_sum]]," ",,,,"")</f>
        <v>PROWASTE-rt7908_c</v>
      </c>
      <c r="C2706" s="1">
        <f>_xlfn.NUMBERVALUE(IFERROR(_xlfn.TEXTAFTER(Table3[[#This Row],[all fluxes from min_flux_sum]]," ",-1,,,""),""))</f>
        <v>8.6879141000000003E-11</v>
      </c>
    </row>
    <row r="2707" spans="1:3">
      <c r="A2707" s="1" t="s">
        <v>12765</v>
      </c>
      <c r="B2707" s="1" t="str">
        <f>_xlfn.TEXTBEFORE(Table3[[#This Row],[all fluxes from min_flux_sum]]," ",,,,"")</f>
        <v>PROWASTE-rt7908_m</v>
      </c>
      <c r="C2707" s="1">
        <f>_xlfn.NUMBERVALUE(IFERROR(_xlfn.TEXTAFTER(Table3[[#This Row],[all fluxes from min_flux_sum]]," ",-1,,,""),""))</f>
        <v>8.6879141000000003E-11</v>
      </c>
    </row>
    <row r="2708" spans="1:3">
      <c r="A2708" s="1" t="s">
        <v>12766</v>
      </c>
      <c r="B2708" s="1" t="str">
        <f>_xlfn.TEXTBEFORE(Table3[[#This Row],[all fluxes from min_flux_sum]]," ",,,,"")</f>
        <v>PROWASTE-rt7910</v>
      </c>
      <c r="C2708" s="1">
        <f>_xlfn.NUMBERVALUE(IFERROR(_xlfn.TEXTAFTER(Table3[[#This Row],[all fluxes from min_flux_sum]]," ",-1,,,""),""))</f>
        <v>6.2363914599999999E-10</v>
      </c>
    </row>
    <row r="2709" spans="1:3">
      <c r="A2709" s="1" t="s">
        <v>12767</v>
      </c>
      <c r="B2709" s="1" t="str">
        <f>_xlfn.TEXTBEFORE(Table3[[#This Row],[all fluxes from min_flux_sum]]," ",,,,"")</f>
        <v>PROWASTE-rt7912</v>
      </c>
      <c r="C2709" s="1">
        <f>_xlfn.NUMBERVALUE(IFERROR(_xlfn.TEXTAFTER(Table3[[#This Row],[all fluxes from min_flux_sum]]," ",-1,,,""),""))</f>
        <v>1.6859136120000001E-9</v>
      </c>
    </row>
    <row r="2710" spans="1:3">
      <c r="A2710" s="1" t="s">
        <v>12768</v>
      </c>
      <c r="B2710" s="1" t="str">
        <f>_xlfn.TEXTBEFORE(Table3[[#This Row],[all fluxes from min_flux_sum]]," ",,,,"")</f>
        <v>PROWASTE-rt7913</v>
      </c>
      <c r="C2710" s="1">
        <f>_xlfn.NUMBERVALUE(IFERROR(_xlfn.TEXTAFTER(Table3[[#This Row],[all fluxes from min_flux_sum]]," ",-1,,,""),""))</f>
        <v>1.76818252E-9</v>
      </c>
    </row>
    <row r="2711" spans="1:3">
      <c r="A2711" s="1" t="s">
        <v>12769</v>
      </c>
      <c r="B2711" s="1" t="str">
        <f>_xlfn.TEXTBEFORE(Table3[[#This Row],[all fluxes from min_flux_sum]]," ",,,,"")</f>
        <v>PROWASTE-rt7916_c</v>
      </c>
      <c r="C2711" s="1">
        <f>_xlfn.NUMBERVALUE(IFERROR(_xlfn.TEXTAFTER(Table3[[#This Row],[all fluxes from min_flux_sum]]," ",-1,,,""),""))</f>
        <v>4.1479585999999898E-11</v>
      </c>
    </row>
    <row r="2712" spans="1:3">
      <c r="A2712" s="1" t="s">
        <v>12770</v>
      </c>
      <c r="B2712" s="1" t="str">
        <f>_xlfn.TEXTBEFORE(Table3[[#This Row],[all fluxes from min_flux_sum]]," ",,,,"")</f>
        <v>PROWASTE-rt7916_x</v>
      </c>
      <c r="C2712" s="1">
        <f>_xlfn.NUMBERVALUE(IFERROR(_xlfn.TEXTAFTER(Table3[[#This Row],[all fluxes from min_flux_sum]]," ",-1,,,""),""))</f>
        <v>4.1479585999999898E-11</v>
      </c>
    </row>
    <row r="2713" spans="1:3">
      <c r="A2713" s="1" t="s">
        <v>12771</v>
      </c>
      <c r="B2713" s="1" t="str">
        <f>_xlfn.TEXTBEFORE(Table3[[#This Row],[all fluxes from min_flux_sum]]," ",,,,"")</f>
        <v>PROWASTE-rt7917</v>
      </c>
      <c r="C2713" s="1">
        <f>_xlfn.NUMBERVALUE(IFERROR(_xlfn.TEXTAFTER(Table3[[#This Row],[all fluxes from min_flux_sum]]," ",-1,,,""),""))</f>
        <v>2.5198073199999998E-10</v>
      </c>
    </row>
    <row r="2714" spans="1:3">
      <c r="A2714" s="1" t="s">
        <v>12772</v>
      </c>
      <c r="B2714" s="1" t="str">
        <f>_xlfn.TEXTBEFORE(Table3[[#This Row],[all fluxes from min_flux_sum]]," ",,,,"")</f>
        <v>PROWASTE-rt7919</v>
      </c>
      <c r="C2714" s="1">
        <f>_xlfn.NUMBERVALUE(IFERROR(_xlfn.TEXTAFTER(Table3[[#This Row],[all fluxes from min_flux_sum]]," ",-1,,,""),""))</f>
        <v>1.0784251E-10</v>
      </c>
    </row>
    <row r="2715" spans="1:3">
      <c r="A2715" s="1" t="s">
        <v>12773</v>
      </c>
      <c r="B2715" s="1" t="str">
        <f>_xlfn.TEXTBEFORE(Table3[[#This Row],[all fluxes from min_flux_sum]]," ",,,,"")</f>
        <v>PROWASTE-rt7922</v>
      </c>
      <c r="C2715" s="1">
        <f>_xlfn.NUMBERVALUE(IFERROR(_xlfn.TEXTAFTER(Table3[[#This Row],[all fluxes from min_flux_sum]]," ",-1,,,""),""))</f>
        <v>3.4768981999999999E-10</v>
      </c>
    </row>
    <row r="2716" spans="1:3">
      <c r="A2716" s="1" t="s">
        <v>12774</v>
      </c>
      <c r="B2716" s="1" t="str">
        <f>_xlfn.TEXTBEFORE(Table3[[#This Row],[all fluxes from min_flux_sum]]," ",,,,"")</f>
        <v>PROWASTE-rt7955_c</v>
      </c>
      <c r="C2716" s="1">
        <f>_xlfn.NUMBERVALUE(IFERROR(_xlfn.TEXTAFTER(Table3[[#This Row],[all fluxes from min_flux_sum]]," ",-1,,,""),""))</f>
        <v>3.71802205E-10</v>
      </c>
    </row>
    <row r="2717" spans="1:3">
      <c r="A2717" s="1" t="s">
        <v>12775</v>
      </c>
      <c r="B2717" s="1" t="str">
        <f>_xlfn.TEXTBEFORE(Table3[[#This Row],[all fluxes from min_flux_sum]]," ",,,,"")</f>
        <v>PROWASTE-rt7955_m</v>
      </c>
      <c r="C2717" s="1">
        <f>_xlfn.NUMBERVALUE(IFERROR(_xlfn.TEXTAFTER(Table3[[#This Row],[all fluxes from min_flux_sum]]," ",-1,,,""),""))</f>
        <v>3.71802205E-10</v>
      </c>
    </row>
    <row r="2718" spans="1:3">
      <c r="A2718" s="1" t="s">
        <v>12776</v>
      </c>
      <c r="B2718" s="1" t="str">
        <f>_xlfn.TEXTBEFORE(Table3[[#This Row],[all fluxes from min_flux_sum]]," ",,,,"")</f>
        <v>PROWASTE-rt7962_c</v>
      </c>
      <c r="C2718" s="1">
        <f>_xlfn.NUMBERVALUE(IFERROR(_xlfn.TEXTAFTER(Table3[[#This Row],[all fluxes from min_flux_sum]]," ",-1,,,""),""))</f>
        <v>1.730188923E-9</v>
      </c>
    </row>
    <row r="2719" spans="1:3">
      <c r="A2719" s="1" t="s">
        <v>12777</v>
      </c>
      <c r="B2719" s="1" t="str">
        <f>_xlfn.TEXTBEFORE(Table3[[#This Row],[all fluxes from min_flux_sum]]," ",,,,"")</f>
        <v>PROWASTE-rt7991</v>
      </c>
      <c r="C2719" s="1">
        <f>_xlfn.NUMBERVALUE(IFERROR(_xlfn.TEXTAFTER(Table3[[#This Row],[all fluxes from min_flux_sum]]," ",-1,,,""),""))</f>
        <v>2.3876702253E-8</v>
      </c>
    </row>
    <row r="2720" spans="1:3">
      <c r="A2720" s="1" t="s">
        <v>12778</v>
      </c>
      <c r="B2720" s="1" t="str">
        <f>_xlfn.TEXTBEFORE(Table3[[#This Row],[all fluxes from min_flux_sum]]," ",,,,"")</f>
        <v>PROWASTE-rt8001</v>
      </c>
      <c r="C2720" s="1">
        <f>_xlfn.NUMBERVALUE(IFERROR(_xlfn.TEXTAFTER(Table3[[#This Row],[all fluxes from min_flux_sum]]," ",-1,,,""),""))</f>
        <v>2.5740169400000002E-10</v>
      </c>
    </row>
    <row r="2721" spans="1:3">
      <c r="A2721" s="1" t="s">
        <v>12779</v>
      </c>
      <c r="B2721" s="1" t="str">
        <f>_xlfn.TEXTBEFORE(Table3[[#This Row],[all fluxes from min_flux_sum]]," ",,,,"")</f>
        <v>PROWASTE-rt8029</v>
      </c>
      <c r="C2721" s="1">
        <f>_xlfn.NUMBERVALUE(IFERROR(_xlfn.TEXTAFTER(Table3[[#This Row],[all fluxes from min_flux_sum]]," ",-1,,,""),""))</f>
        <v>7.1046388399999901E-10</v>
      </c>
    </row>
    <row r="2722" spans="1:3">
      <c r="A2722" s="1" t="s">
        <v>12780</v>
      </c>
      <c r="B2722" s="1" t="str">
        <f>_xlfn.TEXTBEFORE(Table3[[#This Row],[all fluxes from min_flux_sum]]," ",,,,"")</f>
        <v>PROWASTE-rt8036_c</v>
      </c>
      <c r="C2722" s="1">
        <f>_xlfn.NUMBERVALUE(IFERROR(_xlfn.TEXTAFTER(Table3[[#This Row],[all fluxes from min_flux_sum]]," ",-1,,,""),""))</f>
        <v>1.0849653099999999E-10</v>
      </c>
    </row>
    <row r="2723" spans="1:3">
      <c r="A2723" s="1" t="s">
        <v>12781</v>
      </c>
      <c r="B2723" s="1" t="str">
        <f>_xlfn.TEXTBEFORE(Table3[[#This Row],[all fluxes from min_flux_sum]]," ",,,,"")</f>
        <v>PROWASTE-rt8036_m</v>
      </c>
      <c r="C2723" s="1">
        <f>_xlfn.NUMBERVALUE(IFERROR(_xlfn.TEXTAFTER(Table3[[#This Row],[all fluxes from min_flux_sum]]," ",-1,,,""),""))</f>
        <v>1.0849653099999999E-10</v>
      </c>
    </row>
    <row r="2724" spans="1:3">
      <c r="A2724" s="1" t="s">
        <v>12782</v>
      </c>
      <c r="B2724" s="1" t="str">
        <f>_xlfn.TEXTBEFORE(Table3[[#This Row],[all fluxes from min_flux_sum]]," ",,,,"")</f>
        <v>PROWASTE-rt8047</v>
      </c>
      <c r="C2724" s="1">
        <f>_xlfn.NUMBERVALUE(IFERROR(_xlfn.TEXTAFTER(Table3[[#This Row],[all fluxes from min_flux_sum]]," ",-1,,,""),""))</f>
        <v>1.0104897000000001E-11</v>
      </c>
    </row>
    <row r="2725" spans="1:3">
      <c r="A2725" s="1" t="s">
        <v>12783</v>
      </c>
      <c r="B2725" s="1" t="str">
        <f>_xlfn.TEXTBEFORE(Table3[[#This Row],[all fluxes from min_flux_sum]]," ",,,,"")</f>
        <v>PROWASTE-rt8055</v>
      </c>
      <c r="C2725" s="1">
        <f>_xlfn.NUMBERVALUE(IFERROR(_xlfn.TEXTAFTER(Table3[[#This Row],[all fluxes from min_flux_sum]]," ",-1,,,""),""))</f>
        <v>2.1491689499999999E-10</v>
      </c>
    </row>
    <row r="2726" spans="1:3">
      <c r="A2726" s="1" t="s">
        <v>12784</v>
      </c>
      <c r="B2726" s="1" t="str">
        <f>_xlfn.TEXTBEFORE(Table3[[#This Row],[all fluxes from min_flux_sum]]," ",,,,"")</f>
        <v>PROWASTE-rt8084</v>
      </c>
      <c r="C2726" s="1">
        <f>_xlfn.NUMBERVALUE(IFERROR(_xlfn.TEXTAFTER(Table3[[#This Row],[all fluxes from min_flux_sum]]," ",-1,,,""),""))</f>
        <v>5.4181802E-11</v>
      </c>
    </row>
    <row r="2727" spans="1:3">
      <c r="A2727" s="1" t="s">
        <v>12785</v>
      </c>
      <c r="B2727" s="1" t="str">
        <f>_xlfn.TEXTBEFORE(Table3[[#This Row],[all fluxes from min_flux_sum]]," ",,,,"")</f>
        <v>PROWASTE-rt8085</v>
      </c>
      <c r="C2727" s="1">
        <f>_xlfn.NUMBERVALUE(IFERROR(_xlfn.TEXTAFTER(Table3[[#This Row],[all fluxes from min_flux_sum]]," ",-1,,,""),""))</f>
        <v>1.1863608E-11</v>
      </c>
    </row>
    <row r="2728" spans="1:3">
      <c r="A2728" s="1" t="s">
        <v>12786</v>
      </c>
      <c r="B2728" s="1" t="str">
        <f>_xlfn.TEXTBEFORE(Table3[[#This Row],[all fluxes from min_flux_sum]]," ",,,,"")</f>
        <v>PROWASTE-rt8106</v>
      </c>
      <c r="C2728" s="1">
        <f>_xlfn.NUMBERVALUE(IFERROR(_xlfn.TEXTAFTER(Table3[[#This Row],[all fluxes from min_flux_sum]]," ",-1,,,""),""))</f>
        <v>8.1286244999999995E-11</v>
      </c>
    </row>
    <row r="2729" spans="1:3">
      <c r="A2729" s="1" t="s">
        <v>12787</v>
      </c>
      <c r="B2729" s="1" t="str">
        <f>_xlfn.TEXTBEFORE(Table3[[#This Row],[all fluxes from min_flux_sum]]," ",,,,"")</f>
        <v>PROWASTE-rt8107</v>
      </c>
      <c r="C2729" s="1">
        <f>_xlfn.NUMBERVALUE(IFERROR(_xlfn.TEXTAFTER(Table3[[#This Row],[all fluxes from min_flux_sum]]," ",-1,,,""),""))</f>
        <v>1.230908395E-9</v>
      </c>
    </row>
    <row r="2730" spans="1:3">
      <c r="A2730" s="1" t="s">
        <v>12788</v>
      </c>
      <c r="B2730" s="1" t="str">
        <f>_xlfn.TEXTBEFORE(Table3[[#This Row],[all fluxes from min_flux_sum]]," ",,,,"")</f>
        <v>PROWASTE-rt8109</v>
      </c>
      <c r="C2730" s="1">
        <f>_xlfn.NUMBERVALUE(IFERROR(_xlfn.TEXTAFTER(Table3[[#This Row],[all fluxes from min_flux_sum]]," ",-1,,,""),""))</f>
        <v>5.4197079999999999E-11</v>
      </c>
    </row>
    <row r="2731" spans="1:3">
      <c r="A2731" s="1" t="s">
        <v>12789</v>
      </c>
      <c r="B2731" s="1" t="str">
        <f>_xlfn.TEXTBEFORE(Table3[[#This Row],[all fluxes from min_flux_sum]]," ",,,,"")</f>
        <v>PROWASTE-rt8116</v>
      </c>
      <c r="C2731" s="1">
        <f>_xlfn.NUMBERVALUE(IFERROR(_xlfn.TEXTAFTER(Table3[[#This Row],[all fluxes from min_flux_sum]]," ",-1,,,""),""))</f>
        <v>3.9403590000000002E-12</v>
      </c>
    </row>
    <row r="2732" spans="1:3">
      <c r="A2732" s="1" t="s">
        <v>12790</v>
      </c>
      <c r="B2732" s="1" t="str">
        <f>_xlfn.TEXTBEFORE(Table3[[#This Row],[all fluxes from min_flux_sum]]," ",,,,"")</f>
        <v>PROWASTE-rt8131</v>
      </c>
      <c r="C2732" s="1">
        <f>_xlfn.NUMBERVALUE(IFERROR(_xlfn.TEXTAFTER(Table3[[#This Row],[all fluxes from min_flux_sum]]," ",-1,,,""),""))</f>
        <v>1.2320362E-11</v>
      </c>
    </row>
    <row r="2733" spans="1:3">
      <c r="A2733" s="1" t="s">
        <v>12791</v>
      </c>
      <c r="B2733" s="1" t="str">
        <f>_xlfn.TEXTBEFORE(Table3[[#This Row],[all fluxes from min_flux_sum]]," ",,,,"")</f>
        <v>PROWASTE-rt8135</v>
      </c>
      <c r="C2733" s="1">
        <f>_xlfn.NUMBERVALUE(IFERROR(_xlfn.TEXTAFTER(Table3[[#This Row],[all fluxes from min_flux_sum]]," ",-1,,,""),""))</f>
        <v>1.7222538E-10</v>
      </c>
    </row>
    <row r="2734" spans="1:3">
      <c r="A2734" s="1" t="s">
        <v>12792</v>
      </c>
      <c r="B2734" s="1" t="str">
        <f>_xlfn.TEXTBEFORE(Table3[[#This Row],[all fluxes from min_flux_sum]]," ",,,,"")</f>
        <v>PROWASTE-rt8137</v>
      </c>
      <c r="C2734" s="1">
        <f>_xlfn.NUMBERVALUE(IFERROR(_xlfn.TEXTAFTER(Table3[[#This Row],[all fluxes from min_flux_sum]]," ",-1,,,""),""))</f>
        <v>1.96786918999999E-10</v>
      </c>
    </row>
    <row r="2735" spans="1:3">
      <c r="A2735" s="1" t="s">
        <v>12793</v>
      </c>
      <c r="B2735" s="1" t="str">
        <f>_xlfn.TEXTBEFORE(Table3[[#This Row],[all fluxes from min_flux_sum]]," ",,,,"")</f>
        <v>PROWASTE-rt8139</v>
      </c>
      <c r="C2735" s="1">
        <f>_xlfn.NUMBERVALUE(IFERROR(_xlfn.TEXTAFTER(Table3[[#This Row],[all fluxes from min_flux_sum]]," ",-1,,,""),""))</f>
        <v>2.06869913E-10</v>
      </c>
    </row>
    <row r="2736" spans="1:3">
      <c r="A2736" s="1" t="s">
        <v>12794</v>
      </c>
      <c r="B2736" s="1" t="str">
        <f>_xlfn.TEXTBEFORE(Table3[[#This Row],[all fluxes from min_flux_sum]]," ",,,,"")</f>
        <v>PROWASTE-rt8143</v>
      </c>
      <c r="C2736" s="1">
        <f>_xlfn.NUMBERVALUE(IFERROR(_xlfn.TEXTAFTER(Table3[[#This Row],[all fluxes from min_flux_sum]]," ",-1,,,""),""))</f>
        <v>1.85588335E-10</v>
      </c>
    </row>
    <row r="2737" spans="1:3">
      <c r="A2737" s="1" t="s">
        <v>12795</v>
      </c>
      <c r="B2737" s="1" t="str">
        <f>_xlfn.TEXTBEFORE(Table3[[#This Row],[all fluxes from min_flux_sum]]," ",,,,"")</f>
        <v>PROWASTE-rt8147</v>
      </c>
      <c r="C2737" s="1">
        <f>_xlfn.NUMBERVALUE(IFERROR(_xlfn.TEXTAFTER(Table3[[#This Row],[all fluxes from min_flux_sum]]," ",-1,,,""),""))</f>
        <v>8.9195418999999998E-11</v>
      </c>
    </row>
    <row r="2738" spans="1:3">
      <c r="A2738" s="1" t="s">
        <v>12796</v>
      </c>
      <c r="B2738" s="1" t="str">
        <f>_xlfn.TEXTBEFORE(Table3[[#This Row],[all fluxes from min_flux_sum]]," ",,,,"")</f>
        <v>PROWASTE-rt8149</v>
      </c>
      <c r="C2738" s="1">
        <f>_xlfn.NUMBERVALUE(IFERROR(_xlfn.TEXTAFTER(Table3[[#This Row],[all fluxes from min_flux_sum]]," ",-1,,,""),""))</f>
        <v>8.4565422999999999E-10</v>
      </c>
    </row>
    <row r="2739" spans="1:3">
      <c r="A2739" s="1" t="s">
        <v>12797</v>
      </c>
      <c r="B2739" s="1" t="str">
        <f>_xlfn.TEXTBEFORE(Table3[[#This Row],[all fluxes from min_flux_sum]]," ",,,,"")</f>
        <v>PROWASTE-rt8154</v>
      </c>
      <c r="C2739" s="1">
        <f>_xlfn.NUMBERVALUE(IFERROR(_xlfn.TEXTAFTER(Table3[[#This Row],[all fluxes from min_flux_sum]]," ",-1,,,""),""))</f>
        <v>6.2762602899999998E-10</v>
      </c>
    </row>
    <row r="2740" spans="1:3">
      <c r="A2740" s="1" t="s">
        <v>12798</v>
      </c>
      <c r="B2740" s="1" t="str">
        <f>_xlfn.TEXTBEFORE(Table3[[#This Row],[all fluxes from min_flux_sum]]," ",,,,"")</f>
        <v>PROWASTE-rt8160_c</v>
      </c>
      <c r="C2740" s="1">
        <f>_xlfn.NUMBERVALUE(IFERROR(_xlfn.TEXTAFTER(Table3[[#This Row],[all fluxes from min_flux_sum]]," ",-1,,,""),""))</f>
        <v>7.6031288999999998E-10</v>
      </c>
    </row>
    <row r="2741" spans="1:3">
      <c r="A2741" s="1" t="s">
        <v>12799</v>
      </c>
      <c r="B2741" s="1" t="str">
        <f>_xlfn.TEXTBEFORE(Table3[[#This Row],[all fluxes from min_flux_sum]]," ",,,,"")</f>
        <v>PROWASTE-rt8160_m</v>
      </c>
      <c r="C2741" s="1">
        <f>_xlfn.NUMBERVALUE(IFERROR(_xlfn.TEXTAFTER(Table3[[#This Row],[all fluxes from min_flux_sum]]," ",-1,,,""),""))</f>
        <v>7.6031288999999998E-10</v>
      </c>
    </row>
    <row r="2742" spans="1:3">
      <c r="A2742" s="1" t="s">
        <v>12800</v>
      </c>
      <c r="B2742" s="1" t="str">
        <f>_xlfn.TEXTBEFORE(Table3[[#This Row],[all fluxes from min_flux_sum]]," ",,,,"")</f>
        <v>PROWASTE-rt8174</v>
      </c>
      <c r="C2742" s="1">
        <f>_xlfn.NUMBERVALUE(IFERROR(_xlfn.TEXTAFTER(Table3[[#This Row],[all fluxes from min_flux_sum]]," ",-1,,,""),""))</f>
        <v>9.8261699999999999E-13</v>
      </c>
    </row>
    <row r="2743" spans="1:3">
      <c r="A2743" s="1" t="s">
        <v>12801</v>
      </c>
      <c r="B2743" s="1" t="str">
        <f>_xlfn.TEXTBEFORE(Table3[[#This Row],[all fluxes from min_flux_sum]]," ",,,,"")</f>
        <v>PROWASTE-rt8181</v>
      </c>
      <c r="C2743" s="1">
        <f>_xlfn.NUMBERVALUE(IFERROR(_xlfn.TEXTAFTER(Table3[[#This Row],[all fluxes from min_flux_sum]]," ",-1,,,""),""))</f>
        <v>6.1231775499999901E-10</v>
      </c>
    </row>
    <row r="2744" spans="1:3">
      <c r="A2744" s="1" t="s">
        <v>12802</v>
      </c>
      <c r="B2744" s="1" t="str">
        <f>_xlfn.TEXTBEFORE(Table3[[#This Row],[all fluxes from min_flux_sum]]," ",,,,"")</f>
        <v>PROWASTE-rt8184</v>
      </c>
      <c r="C2744" s="1">
        <f>_xlfn.NUMBERVALUE(IFERROR(_xlfn.TEXTAFTER(Table3[[#This Row],[all fluxes from min_flux_sum]]," ",-1,,,""),""))</f>
        <v>1.5471346400000001E-10</v>
      </c>
    </row>
    <row r="2745" spans="1:3">
      <c r="A2745" s="1" t="s">
        <v>12803</v>
      </c>
      <c r="B2745" s="1" t="str">
        <f>_xlfn.TEXTBEFORE(Table3[[#This Row],[all fluxes from min_flux_sum]]," ",,,,"")</f>
        <v>PROWASTE-rt8196</v>
      </c>
      <c r="C2745" s="1">
        <f>_xlfn.NUMBERVALUE(IFERROR(_xlfn.TEXTAFTER(Table3[[#This Row],[all fluxes from min_flux_sum]]," ",-1,,,""),""))</f>
        <v>9.6776587599999993E-10</v>
      </c>
    </row>
    <row r="2746" spans="1:3">
      <c r="A2746" s="1" t="s">
        <v>12804</v>
      </c>
      <c r="B2746" s="1" t="str">
        <f>_xlfn.TEXTBEFORE(Table3[[#This Row],[all fluxes from min_flux_sum]]," ",,,,"")</f>
        <v>PROWASTE-rt8213</v>
      </c>
      <c r="C2746" s="1">
        <f>_xlfn.NUMBERVALUE(IFERROR(_xlfn.TEXTAFTER(Table3[[#This Row],[all fluxes from min_flux_sum]]," ",-1,,,""),""))</f>
        <v>6.2649198000000001E-10</v>
      </c>
    </row>
    <row r="2747" spans="1:3">
      <c r="A2747" s="1" t="s">
        <v>12805</v>
      </c>
      <c r="B2747" s="1" t="str">
        <f>_xlfn.TEXTBEFORE(Table3[[#This Row],[all fluxes from min_flux_sum]]," ",,,,"")</f>
        <v>PROWASTE-rt8214</v>
      </c>
      <c r="C2747" s="1">
        <f>_xlfn.NUMBERVALUE(IFERROR(_xlfn.TEXTAFTER(Table3[[#This Row],[all fluxes from min_flux_sum]]," ",-1,,,""),""))</f>
        <v>2.6044831210000001E-9</v>
      </c>
    </row>
    <row r="2748" spans="1:3">
      <c r="A2748" s="1" t="s">
        <v>12806</v>
      </c>
      <c r="B2748" s="1" t="str">
        <f>_xlfn.TEXTBEFORE(Table3[[#This Row],[all fluxes from min_flux_sum]]," ",,,,"")</f>
        <v>PROWASTE-rt8223</v>
      </c>
      <c r="C2748" s="1">
        <f>_xlfn.NUMBERVALUE(IFERROR(_xlfn.TEXTAFTER(Table3[[#This Row],[all fluxes from min_flux_sum]]," ",-1,,,""),""))</f>
        <v>7.8772150399999998E-10</v>
      </c>
    </row>
    <row r="2749" spans="1:3">
      <c r="A2749" s="1" t="s">
        <v>12807</v>
      </c>
      <c r="B2749" s="1" t="str">
        <f>_xlfn.TEXTBEFORE(Table3[[#This Row],[all fluxes from min_flux_sum]]," ",,,,"")</f>
        <v>PROWASTE-rt8224</v>
      </c>
      <c r="C2749" s="1">
        <f>_xlfn.NUMBERVALUE(IFERROR(_xlfn.TEXTAFTER(Table3[[#This Row],[all fluxes from min_flux_sum]]," ",-1,,,""),""))</f>
        <v>1.2402218210000001E-9</v>
      </c>
    </row>
    <row r="2750" spans="1:3">
      <c r="A2750" s="1" t="s">
        <v>12808</v>
      </c>
      <c r="B2750" s="1" t="str">
        <f>_xlfn.TEXTBEFORE(Table3[[#This Row],[all fluxes from min_flux_sum]]," ",,,,"")</f>
        <v>PROWASTE-rt8239</v>
      </c>
      <c r="C2750" s="1">
        <f>_xlfn.NUMBERVALUE(IFERROR(_xlfn.TEXTAFTER(Table3[[#This Row],[all fluxes from min_flux_sum]]," ",-1,,,""),""))</f>
        <v>1.20332406999999E-10</v>
      </c>
    </row>
    <row r="2751" spans="1:3">
      <c r="A2751" s="1" t="s">
        <v>12809</v>
      </c>
      <c r="B2751" s="1" t="str">
        <f>_xlfn.TEXTBEFORE(Table3[[#This Row],[all fluxes from min_flux_sum]]," ",,,,"")</f>
        <v>PROWASTE-rt8250</v>
      </c>
      <c r="C2751" s="1">
        <f>_xlfn.NUMBERVALUE(IFERROR(_xlfn.TEXTAFTER(Table3[[#This Row],[all fluxes from min_flux_sum]]," ",-1,,,""),""))</f>
        <v>2.5065488E-11</v>
      </c>
    </row>
    <row r="2752" spans="1:3">
      <c r="A2752" s="1" t="s">
        <v>12810</v>
      </c>
      <c r="B2752" s="1" t="str">
        <f>_xlfn.TEXTBEFORE(Table3[[#This Row],[all fluxes from min_flux_sum]]," ",,,,"")</f>
        <v>PROWASTE-rt8251</v>
      </c>
      <c r="C2752" s="1">
        <f>_xlfn.NUMBERVALUE(IFERROR(_xlfn.TEXTAFTER(Table3[[#This Row],[all fluxes from min_flux_sum]]," ",-1,,,""),""))</f>
        <v>4.6511736999999997E-11</v>
      </c>
    </row>
    <row r="2753" spans="1:3">
      <c r="A2753" s="1" t="s">
        <v>12811</v>
      </c>
      <c r="B2753" s="1" t="str">
        <f>_xlfn.TEXTBEFORE(Table3[[#This Row],[all fluxes from min_flux_sum]]," ",,,,"")</f>
        <v>PROWASTE-rt8262</v>
      </c>
      <c r="C2753" s="1">
        <f>_xlfn.NUMBERVALUE(IFERROR(_xlfn.TEXTAFTER(Table3[[#This Row],[all fluxes from min_flux_sum]]," ",-1,,,""),""))</f>
        <v>6.5211663170000003E-9</v>
      </c>
    </row>
    <row r="2754" spans="1:3">
      <c r="A2754" s="1" t="s">
        <v>12812</v>
      </c>
      <c r="B2754" s="1" t="str">
        <f>_xlfn.TEXTBEFORE(Table3[[#This Row],[all fluxes from min_flux_sum]]," ",,,,"")</f>
        <v>PROWASTE-rt8267_c</v>
      </c>
      <c r="C2754" s="1">
        <f>_xlfn.NUMBERVALUE(IFERROR(_xlfn.TEXTAFTER(Table3[[#This Row],[all fluxes from min_flux_sum]]," ",-1,,,""),""))</f>
        <v>5.4922359000000001E-11</v>
      </c>
    </row>
    <row r="2755" spans="1:3">
      <c r="A2755" s="1" t="s">
        <v>12813</v>
      </c>
      <c r="B2755" s="1" t="str">
        <f>_xlfn.TEXTBEFORE(Table3[[#This Row],[all fluxes from min_flux_sum]]," ",,,,"")</f>
        <v>PROWASTE-rt8267_x</v>
      </c>
      <c r="C2755" s="1">
        <f>_xlfn.NUMBERVALUE(IFERROR(_xlfn.TEXTAFTER(Table3[[#This Row],[all fluxes from min_flux_sum]]," ",-1,,,""),""))</f>
        <v>5.4922359000000001E-11</v>
      </c>
    </row>
    <row r="2756" spans="1:3">
      <c r="A2756" s="1" t="s">
        <v>12814</v>
      </c>
      <c r="B2756" s="1" t="str">
        <f>_xlfn.TEXTBEFORE(Table3[[#This Row],[all fluxes from min_flux_sum]]," ",,,,"")</f>
        <v>PROWASTE-rt8268</v>
      </c>
      <c r="C2756" s="1">
        <f>_xlfn.NUMBERVALUE(IFERROR(_xlfn.TEXTAFTER(Table3[[#This Row],[all fluxes from min_flux_sum]]," ",-1,,,""),""))</f>
        <v>1.212568E-12</v>
      </c>
    </row>
    <row r="2757" spans="1:3">
      <c r="A2757" s="1" t="s">
        <v>12815</v>
      </c>
      <c r="B2757" s="1" t="str">
        <f>_xlfn.TEXTBEFORE(Table3[[#This Row],[all fluxes from min_flux_sum]]," ",,,,"")</f>
        <v>PROWASTE-rt8272</v>
      </c>
      <c r="C2757" s="1">
        <f>_xlfn.NUMBERVALUE(IFERROR(_xlfn.TEXTAFTER(Table3[[#This Row],[all fluxes from min_flux_sum]]," ",-1,,,""),""))</f>
        <v>7.9083634000000004E-11</v>
      </c>
    </row>
    <row r="2758" spans="1:3">
      <c r="A2758" s="1" t="s">
        <v>12816</v>
      </c>
      <c r="B2758" s="1" t="str">
        <f>_xlfn.TEXTBEFORE(Table3[[#This Row],[all fluxes from min_flux_sum]]," ",,,,"")</f>
        <v>PROWASTE-rt8273</v>
      </c>
      <c r="C2758" s="1">
        <f>_xlfn.NUMBERVALUE(IFERROR(_xlfn.TEXTAFTER(Table3[[#This Row],[all fluxes from min_flux_sum]]," ",-1,,,""),""))</f>
        <v>1.4972724290000001E-9</v>
      </c>
    </row>
    <row r="2759" spans="1:3">
      <c r="A2759" s="1" t="s">
        <v>12817</v>
      </c>
      <c r="B2759" s="1" t="str">
        <f>_xlfn.TEXTBEFORE(Table3[[#This Row],[all fluxes from min_flux_sum]]," ",,,,"")</f>
        <v>PROWASTE-rt8275</v>
      </c>
      <c r="C2759" s="1">
        <f>_xlfn.NUMBERVALUE(IFERROR(_xlfn.TEXTAFTER(Table3[[#This Row],[all fluxes from min_flux_sum]]," ",-1,,,""),""))</f>
        <v>1.4099221849999999E-9</v>
      </c>
    </row>
    <row r="2760" spans="1:3">
      <c r="A2760" s="1" t="s">
        <v>12818</v>
      </c>
      <c r="B2760" s="1" t="str">
        <f>_xlfn.TEXTBEFORE(Table3[[#This Row],[all fluxes from min_flux_sum]]," ",,,,"")</f>
        <v>PROWASTE-rt8287</v>
      </c>
      <c r="C2760" s="1">
        <f>_xlfn.NUMBERVALUE(IFERROR(_xlfn.TEXTAFTER(Table3[[#This Row],[all fluxes from min_flux_sum]]," ",-1,,,""),""))</f>
        <v>2.5538999999999999E-13</v>
      </c>
    </row>
    <row r="2761" spans="1:3">
      <c r="A2761" s="1" t="s">
        <v>12819</v>
      </c>
      <c r="B2761" s="1" t="str">
        <f>_xlfn.TEXTBEFORE(Table3[[#This Row],[all fluxes from min_flux_sum]]," ",,,,"")</f>
        <v>PROWASTE-rt8291</v>
      </c>
      <c r="C2761" s="1">
        <f>_xlfn.NUMBERVALUE(IFERROR(_xlfn.TEXTAFTER(Table3[[#This Row],[all fluxes from min_flux_sum]]," ",-1,,,""),""))</f>
        <v>3.3278090199999998E-10</v>
      </c>
    </row>
    <row r="2762" spans="1:3">
      <c r="A2762" s="1" t="s">
        <v>12820</v>
      </c>
      <c r="B2762" s="1" t="str">
        <f>_xlfn.TEXTBEFORE(Table3[[#This Row],[all fluxes from min_flux_sum]]," ",,,,"")</f>
        <v>PROWASTE-rt8298</v>
      </c>
      <c r="C2762" s="1">
        <f>_xlfn.NUMBERVALUE(IFERROR(_xlfn.TEXTAFTER(Table3[[#This Row],[all fluxes from min_flux_sum]]," ",-1,,,""),""))</f>
        <v>6.7993724200000003E-10</v>
      </c>
    </row>
    <row r="2763" spans="1:3">
      <c r="A2763" s="1" t="s">
        <v>12821</v>
      </c>
      <c r="B2763" s="1" t="str">
        <f>_xlfn.TEXTBEFORE(Table3[[#This Row],[all fluxes from min_flux_sum]]," ",,,,"")</f>
        <v>PROWASTE-rt8313</v>
      </c>
      <c r="C2763" s="1">
        <f>_xlfn.NUMBERVALUE(IFERROR(_xlfn.TEXTAFTER(Table3[[#This Row],[all fluxes from min_flux_sum]]," ",-1,,,""),""))</f>
        <v>2.5028894419999902E-9</v>
      </c>
    </row>
    <row r="2764" spans="1:3">
      <c r="A2764" s="1" t="s">
        <v>12822</v>
      </c>
      <c r="B2764" s="1" t="str">
        <f>_xlfn.TEXTBEFORE(Table3[[#This Row],[all fluxes from min_flux_sum]]," ",,,,"")</f>
        <v>PROWASTE-rt8327</v>
      </c>
      <c r="C2764" s="1">
        <f>_xlfn.NUMBERVALUE(IFERROR(_xlfn.TEXTAFTER(Table3[[#This Row],[all fluxes from min_flux_sum]]," ",-1,,,""),""))</f>
        <v>5.2344968999999995E-10</v>
      </c>
    </row>
    <row r="2765" spans="1:3">
      <c r="A2765" s="1" t="s">
        <v>12823</v>
      </c>
      <c r="B2765" s="1" t="str">
        <f>_xlfn.TEXTBEFORE(Table3[[#This Row],[all fluxes from min_flux_sum]]," ",,,,"")</f>
        <v>PROWASTE-rt8345</v>
      </c>
      <c r="C2765" s="1">
        <f>_xlfn.NUMBERVALUE(IFERROR(_xlfn.TEXTAFTER(Table3[[#This Row],[all fluxes from min_flux_sum]]," ",-1,,,""),""))</f>
        <v>4.2173361700000001E-10</v>
      </c>
    </row>
    <row r="2766" spans="1:3">
      <c r="A2766" s="1" t="s">
        <v>12824</v>
      </c>
      <c r="B2766" s="1" t="str">
        <f>_xlfn.TEXTBEFORE(Table3[[#This Row],[all fluxes from min_flux_sum]]," ",,,,"")</f>
        <v>PROWASTE-rt8357</v>
      </c>
      <c r="C2766" s="1">
        <f>_xlfn.NUMBERVALUE(IFERROR(_xlfn.TEXTAFTER(Table3[[#This Row],[all fluxes from min_flux_sum]]," ",-1,,,""),""))</f>
        <v>1.1664932199999999E-10</v>
      </c>
    </row>
    <row r="2767" spans="1:3">
      <c r="A2767" s="1" t="s">
        <v>12825</v>
      </c>
      <c r="B2767" s="1" t="str">
        <f>_xlfn.TEXTBEFORE(Table3[[#This Row],[all fluxes from min_flux_sum]]," ",,,,"")</f>
        <v>PROWASTE-rt8364</v>
      </c>
      <c r="C2767" s="1">
        <f>_xlfn.NUMBERVALUE(IFERROR(_xlfn.TEXTAFTER(Table3[[#This Row],[all fluxes from min_flux_sum]]," ",-1,,,""),""))</f>
        <v>3.8486091499999999E-10</v>
      </c>
    </row>
    <row r="2768" spans="1:3">
      <c r="A2768" s="1" t="s">
        <v>12826</v>
      </c>
      <c r="B2768" s="1" t="str">
        <f>_xlfn.TEXTBEFORE(Table3[[#This Row],[all fluxes from min_flux_sum]]," ",,,,"")</f>
        <v>PROWASTE-rt8374</v>
      </c>
      <c r="C2768" s="1">
        <f>_xlfn.NUMBERVALUE(IFERROR(_xlfn.TEXTAFTER(Table3[[#This Row],[all fluxes from min_flux_sum]]," ",-1,,,""),""))</f>
        <v>2.9600783399999899E-10</v>
      </c>
    </row>
    <row r="2769" spans="1:3">
      <c r="A2769" s="1" t="s">
        <v>12827</v>
      </c>
      <c r="B2769" s="1" t="str">
        <f>_xlfn.TEXTBEFORE(Table3[[#This Row],[all fluxes from min_flux_sum]]," ",,,,"")</f>
        <v>PROWASTE-rt8378</v>
      </c>
      <c r="C2769" s="1">
        <f>_xlfn.NUMBERVALUE(IFERROR(_xlfn.TEXTAFTER(Table3[[#This Row],[all fluxes from min_flux_sum]]," ",-1,,,""),""))</f>
        <v>1.238041279E-9</v>
      </c>
    </row>
    <row r="2770" spans="1:3">
      <c r="A2770" s="1" t="s">
        <v>12828</v>
      </c>
      <c r="B2770" s="1" t="str">
        <f>_xlfn.TEXTBEFORE(Table3[[#This Row],[all fluxes from min_flux_sum]]," ",,,,"")</f>
        <v>PROWASTE-rt8390</v>
      </c>
      <c r="C2770" s="1">
        <f>_xlfn.NUMBERVALUE(IFERROR(_xlfn.TEXTAFTER(Table3[[#This Row],[all fluxes from min_flux_sum]]," ",-1,,,""),""))</f>
        <v>1.40484209999999E-11</v>
      </c>
    </row>
    <row r="2771" spans="1:3">
      <c r="A2771" s="1" t="s">
        <v>12829</v>
      </c>
      <c r="B2771" s="1" t="str">
        <f>_xlfn.TEXTBEFORE(Table3[[#This Row],[all fluxes from min_flux_sum]]," ",,,,"")</f>
        <v>PROWASTE-rt8393</v>
      </c>
      <c r="C2771" s="1">
        <f>_xlfn.NUMBERVALUE(IFERROR(_xlfn.TEXTAFTER(Table3[[#This Row],[all fluxes from min_flux_sum]]," ",-1,,,""),""))</f>
        <v>8.373021E-12</v>
      </c>
    </row>
    <row r="2772" spans="1:3">
      <c r="A2772" s="1" t="s">
        <v>12830</v>
      </c>
      <c r="B2772" s="1" t="str">
        <f>_xlfn.TEXTBEFORE(Table3[[#This Row],[all fluxes from min_flux_sum]]," ",,,,"")</f>
        <v>PROWASTE-rt8407</v>
      </c>
      <c r="C2772" s="1">
        <f>_xlfn.NUMBERVALUE(IFERROR(_xlfn.TEXTAFTER(Table3[[#This Row],[all fluxes from min_flux_sum]]," ",-1,,,""),""))</f>
        <v>1.8084265799999999E-10</v>
      </c>
    </row>
    <row r="2773" spans="1:3">
      <c r="A2773" s="1" t="s">
        <v>12831</v>
      </c>
      <c r="B2773" s="1" t="str">
        <f>_xlfn.TEXTBEFORE(Table3[[#This Row],[all fluxes from min_flux_sum]]," ",,,,"")</f>
        <v>PROWASTE-rt8431</v>
      </c>
      <c r="C2773" s="1">
        <f>_xlfn.NUMBERVALUE(IFERROR(_xlfn.TEXTAFTER(Table3[[#This Row],[all fluxes from min_flux_sum]]," ",-1,,,""),""))</f>
        <v>7.0530194300000003E-10</v>
      </c>
    </row>
    <row r="2774" spans="1:3">
      <c r="A2774" s="1" t="s">
        <v>12832</v>
      </c>
      <c r="B2774" s="1" t="str">
        <f>_xlfn.TEXTBEFORE(Table3[[#This Row],[all fluxes from min_flux_sum]]," ",,,,"")</f>
        <v>PROWASTE-rt8446</v>
      </c>
      <c r="C2774" s="1">
        <f>_xlfn.NUMBERVALUE(IFERROR(_xlfn.TEXTAFTER(Table3[[#This Row],[all fluxes from min_flux_sum]]," ",-1,,,""),""))</f>
        <v>1.7891669E-11</v>
      </c>
    </row>
    <row r="2775" spans="1:3">
      <c r="A2775" s="1" t="s">
        <v>12833</v>
      </c>
      <c r="B2775" s="1" t="str">
        <f>_xlfn.TEXTBEFORE(Table3[[#This Row],[all fluxes from min_flux_sum]]," ",,,,"")</f>
        <v>PROWASTE-rt8465</v>
      </c>
      <c r="C2775" s="1">
        <f>_xlfn.NUMBERVALUE(IFERROR(_xlfn.TEXTAFTER(Table3[[#This Row],[all fluxes from min_flux_sum]]," ",-1,,,""),""))</f>
        <v>4.8135151859999998E-9</v>
      </c>
    </row>
    <row r="2776" spans="1:3">
      <c r="A2776" s="1" t="s">
        <v>12834</v>
      </c>
      <c r="B2776" s="1" t="str">
        <f>_xlfn.TEXTBEFORE(Table3[[#This Row],[all fluxes from min_flux_sum]]," ",,,,"")</f>
        <v>PROWASTE-rt8468</v>
      </c>
      <c r="C2776" s="1">
        <f>_xlfn.NUMBERVALUE(IFERROR(_xlfn.TEXTAFTER(Table3[[#This Row],[all fluxes from min_flux_sum]]," ",-1,,,""),""))</f>
        <v>7.9307232599999999E-10</v>
      </c>
    </row>
    <row r="2777" spans="1:3">
      <c r="A2777" s="1" t="s">
        <v>12835</v>
      </c>
      <c r="B2777" s="1" t="str">
        <f>_xlfn.TEXTBEFORE(Table3[[#This Row],[all fluxes from min_flux_sum]]," ",,,,"")</f>
        <v>PROWASTE-rt8469</v>
      </c>
      <c r="C2777" s="1">
        <f>_xlfn.NUMBERVALUE(IFERROR(_xlfn.TEXTAFTER(Table3[[#This Row],[all fluxes from min_flux_sum]]," ",-1,,,""),""))</f>
        <v>1.5042588999999999E-11</v>
      </c>
    </row>
    <row r="2778" spans="1:3">
      <c r="A2778" s="1" t="s">
        <v>12836</v>
      </c>
      <c r="B2778" s="1" t="str">
        <f>_xlfn.TEXTBEFORE(Table3[[#This Row],[all fluxes from min_flux_sum]]," ",,,,"")</f>
        <v>PROWASTE-rtmATP9</v>
      </c>
      <c r="C2778" s="1">
        <f>_xlfn.NUMBERVALUE(IFERROR(_xlfn.TEXTAFTER(Table3[[#This Row],[all fluxes from min_flux_sum]]," ",-1,,,""),""))</f>
        <v>1.5424350671799999E-7</v>
      </c>
    </row>
    <row r="2779" spans="1:3">
      <c r="A2779" s="1" t="s">
        <v>12837</v>
      </c>
      <c r="B2779" s="1" t="str">
        <f>_xlfn.TEXTBEFORE(Table3[[#This Row],[all fluxes from min_flux_sum]]," ",,,,"")</f>
        <v>PROWASTE-rtmCOX1</v>
      </c>
      <c r="C2779" s="1">
        <f>_xlfn.NUMBERVALUE(IFERROR(_xlfn.TEXTAFTER(Table3[[#This Row],[all fluxes from min_flux_sum]]," ",-1,,,""),""))</f>
        <v>1.0490386443000001E-8</v>
      </c>
    </row>
    <row r="2780" spans="1:3">
      <c r="A2780" s="1" t="s">
        <v>12838</v>
      </c>
      <c r="B2780" s="1" t="str">
        <f>_xlfn.TEXTBEFORE(Table3[[#This Row],[all fluxes from min_flux_sum]]," ",,,,"")</f>
        <v>PROWASTE-rtmCOX2</v>
      </c>
      <c r="C2780" s="1">
        <f>_xlfn.NUMBERVALUE(IFERROR(_xlfn.TEXTAFTER(Table3[[#This Row],[all fluxes from min_flux_sum]]," ",-1,,,""),""))</f>
        <v>1.0490386443000001E-8</v>
      </c>
    </row>
    <row r="2781" spans="1:3">
      <c r="A2781" s="1" t="s">
        <v>12839</v>
      </c>
      <c r="B2781" s="1" t="str">
        <f>_xlfn.TEXTBEFORE(Table3[[#This Row],[all fluxes from min_flux_sum]]," ",,,,"")</f>
        <v>PROWASTE-rtmCOX3</v>
      </c>
      <c r="C2781" s="1">
        <f>_xlfn.NUMBERVALUE(IFERROR(_xlfn.TEXTAFTER(Table3[[#This Row],[all fluxes from min_flux_sum]]," ",-1,,,""),""))</f>
        <v>1.0490386443000001E-8</v>
      </c>
    </row>
    <row r="2782" spans="1:3">
      <c r="A2782" s="1" t="s">
        <v>12840</v>
      </c>
      <c r="B2782" s="1" t="str">
        <f>_xlfn.TEXTBEFORE(Table3[[#This Row],[all fluxes from min_flux_sum]]," ",,,,"")</f>
        <v>PROWASTE-rt8483</v>
      </c>
      <c r="C2782" s="1">
        <f>_xlfn.NUMBERVALUE(IFERROR(_xlfn.TEXTAFTER(Table3[[#This Row],[all fluxes from min_flux_sum]]," ",-1,,,""),""))</f>
        <v>1.22531149E-10</v>
      </c>
    </row>
    <row r="2783" spans="1:3">
      <c r="A2783" s="1" t="s">
        <v>12841</v>
      </c>
      <c r="B2783" s="1" t="str">
        <f>_xlfn.TEXTBEFORE(Table3[[#This Row],[all fluxes from min_flux_sum]]," ",,,,"")</f>
        <v>PROWASTE-rt8484</v>
      </c>
      <c r="C2783" s="1">
        <f>_xlfn.NUMBERVALUE(IFERROR(_xlfn.TEXTAFTER(Table3[[#This Row],[all fluxes from min_flux_sum]]," ",-1,,,""),""))</f>
        <v>5.5595462999999999E-11</v>
      </c>
    </row>
    <row r="2784" spans="1:3">
      <c r="A2784" s="1" t="s">
        <v>12842</v>
      </c>
      <c r="B2784" s="1" t="str">
        <f>_xlfn.TEXTBEFORE(Table3[[#This Row],[all fluxes from min_flux_sum]]," ",,,,"")</f>
        <v>PROWASTE-rtmCOB</v>
      </c>
      <c r="C2784" s="1">
        <f>_xlfn.NUMBERVALUE(IFERROR(_xlfn.TEXTAFTER(Table3[[#This Row],[all fluxes from min_flux_sum]]," ",-1,,,""),""))</f>
        <v>6.7673819090000001E-9</v>
      </c>
    </row>
    <row r="2785" spans="1:3">
      <c r="A2785" s="1" t="s">
        <v>12843</v>
      </c>
      <c r="B2785" s="1" t="str">
        <f>_xlfn.TEXTBEFORE(Table3[[#This Row],[all fluxes from min_flux_sum]]," ",,,,"")</f>
        <v>PROWASTE-rtmNAD1</v>
      </c>
      <c r="C2785" s="1">
        <f>_xlfn.NUMBERVALUE(IFERROR(_xlfn.TEXTAFTER(Table3[[#This Row],[all fluxes from min_flux_sum]]," ",-1,,,""),""))</f>
        <v>2.6044831210000001E-9</v>
      </c>
    </row>
    <row r="2786" spans="1:3">
      <c r="A2786" s="1" t="s">
        <v>12844</v>
      </c>
      <c r="B2786" s="1" t="str">
        <f>_xlfn.TEXTBEFORE(Table3[[#This Row],[all fluxes from min_flux_sum]]," ",,,,"")</f>
        <v>PROWASTE-rtmNAD2</v>
      </c>
      <c r="C2786" s="1">
        <f>_xlfn.NUMBERVALUE(IFERROR(_xlfn.TEXTAFTER(Table3[[#This Row],[all fluxes from min_flux_sum]]," ",-1,,,""),""))</f>
        <v>2.6044831210000001E-9</v>
      </c>
    </row>
    <row r="2787" spans="1:3">
      <c r="A2787" s="1" t="s">
        <v>12845</v>
      </c>
      <c r="B2787" s="1" t="str">
        <f>_xlfn.TEXTBEFORE(Table3[[#This Row],[all fluxes from min_flux_sum]]," ",,,,"")</f>
        <v>PROWASTE-rtmNAD3</v>
      </c>
      <c r="C2787" s="1">
        <f>_xlfn.NUMBERVALUE(IFERROR(_xlfn.TEXTAFTER(Table3[[#This Row],[all fluxes from min_flux_sum]]," ",-1,,,""),""))</f>
        <v>2.6044831210000001E-9</v>
      </c>
    </row>
    <row r="2788" spans="1:3">
      <c r="A2788" s="1" t="s">
        <v>12846</v>
      </c>
      <c r="B2788" s="1" t="str">
        <f>_xlfn.TEXTBEFORE(Table3[[#This Row],[all fluxes from min_flux_sum]]," ",,,,"")</f>
        <v>PROWASTE-rtmNAD4</v>
      </c>
      <c r="C2788" s="1">
        <f>_xlfn.NUMBERVALUE(IFERROR(_xlfn.TEXTAFTER(Table3[[#This Row],[all fluxes from min_flux_sum]]," ",-1,,,""),""))</f>
        <v>2.6044831210000001E-9</v>
      </c>
    </row>
    <row r="2789" spans="1:3">
      <c r="A2789" s="1" t="s">
        <v>12847</v>
      </c>
      <c r="B2789" s="1" t="str">
        <f>_xlfn.TEXTBEFORE(Table3[[#This Row],[all fluxes from min_flux_sum]]," ",,,,"")</f>
        <v>PROWASTE-rtmNAD4L</v>
      </c>
      <c r="C2789" s="1">
        <f>_xlfn.NUMBERVALUE(IFERROR(_xlfn.TEXTAFTER(Table3[[#This Row],[all fluxes from min_flux_sum]]," ",-1,,,""),""))</f>
        <v>2.6044831210000001E-9</v>
      </c>
    </row>
    <row r="2790" spans="1:3">
      <c r="A2790" s="1" t="s">
        <v>12848</v>
      </c>
      <c r="B2790" s="1" t="str">
        <f>_xlfn.TEXTBEFORE(Table3[[#This Row],[all fluxes from min_flux_sum]]," ",,,,"")</f>
        <v>PROWASTE-rtmNAD5</v>
      </c>
      <c r="C2790" s="1">
        <f>_xlfn.NUMBERVALUE(IFERROR(_xlfn.TEXTAFTER(Table3[[#This Row],[all fluxes from min_flux_sum]]," ",-1,,,""),""))</f>
        <v>2.6044831210000001E-9</v>
      </c>
    </row>
    <row r="2791" spans="1:3">
      <c r="A2791" s="1" t="s">
        <v>12849</v>
      </c>
      <c r="B2791" s="1" t="str">
        <f>_xlfn.TEXTBEFORE(Table3[[#This Row],[all fluxes from min_flux_sum]]," ",,,,"")</f>
        <v>PROWASTE-rtmNAD6</v>
      </c>
      <c r="C2791" s="1">
        <f>_xlfn.NUMBERVALUE(IFERROR(_xlfn.TEXTAFTER(Table3[[#This Row],[all fluxes from min_flux_sum]]," ",-1,,,""),""))</f>
        <v>2.6044831210000001E-9</v>
      </c>
    </row>
    <row r="2792" spans="1:3">
      <c r="A2792" s="1" t="s">
        <v>12850</v>
      </c>
      <c r="B2792" s="1" t="str">
        <f>_xlfn.TEXTBEFORE(Table3[[#This Row],[all fluxes from min_flux_sum]]," ",,,,"")</f>
        <v>PROWASTE-rtmATP6</v>
      </c>
      <c r="C2792" s="1">
        <f>_xlfn.NUMBERVALUE(IFERROR(_xlfn.TEXTAFTER(Table3[[#This Row],[all fluxes from min_flux_sum]]," ",-1,,,""),""))</f>
        <v>1.5424350672E-8</v>
      </c>
    </row>
    <row r="2793" spans="1:3">
      <c r="A2793" s="1" t="s">
        <v>12851</v>
      </c>
      <c r="B2793" s="1" t="str">
        <f>_xlfn.TEXTBEFORE(Table3[[#This Row],[all fluxes from min_flux_sum]]," ",,,,"")</f>
        <v>PROWASTE-rtmATP8</v>
      </c>
      <c r="C2793" s="1">
        <f>_xlfn.NUMBERVALUE(IFERROR(_xlfn.TEXTAFTER(Table3[[#This Row],[all fluxes from min_flux_sum]]," ",-1,,,""),""))</f>
        <v>1.5424350672E-8</v>
      </c>
    </row>
    <row r="2794" spans="1:3">
      <c r="A2794" s="1" t="s">
        <v>12852</v>
      </c>
      <c r="B2794" s="1" t="str">
        <f>_xlfn.TEXTBEFORE(Table3[[#This Row],[all fluxes from min_flux_sum]]," ",,,,"")</f>
        <v>PROWASTE-rt8485</v>
      </c>
      <c r="C2794" s="1">
        <f>_xlfn.NUMBERVALUE(IFERROR(_xlfn.TEXTAFTER(Table3[[#This Row],[all fluxes from min_flux_sum]]," ",-1,,,""),""))</f>
        <v>1.170837947E-9</v>
      </c>
    </row>
    <row r="2795" spans="1:3">
      <c r="A2795" s="1" t="s">
        <v>12853</v>
      </c>
      <c r="B2795" s="1" t="str">
        <f>_xlfn.TEXTBEFORE(Table3[[#This Row],[all fluxes from min_flux_sum]]," ",,,,"")</f>
        <v>BIOSYN-BIODILAERO</v>
      </c>
      <c r="C2795" s="1">
        <f>_xlfn.NUMBERVALUE(IFERROR(_xlfn.TEXTAFTER(Table3[[#This Row],[all fluxes from min_flux_sum]]," ",-1,,,""),""))</f>
        <v>0.38</v>
      </c>
    </row>
    <row r="2796" spans="1:3">
      <c r="A2796" s="1" t="s">
        <v>12854</v>
      </c>
      <c r="B2796" s="1" t="str">
        <f>_xlfn.TEXTBEFORE(Table3[[#This Row],[all fluxes from min_flux_sum]]," ",,,,"")</f>
        <v>BIOSYN-PROTTOBIO</v>
      </c>
      <c r="C2796" s="1">
        <f>_xlfn.NUMBERVALUE(IFERROR(_xlfn.TEXTAFTER(Table3[[#This Row],[all fluxes from min_flux_sum]]," ",-1,,,""),""))</f>
        <v>0.16419156372309099</v>
      </c>
    </row>
    <row r="2797" spans="1:3">
      <c r="A2797" s="1" t="s">
        <v>12855</v>
      </c>
      <c r="B2797" s="1" t="str">
        <f>_xlfn.TEXTBEFORE(Table3[[#This Row],[all fluxes from min_flux_sum]]," ",,,,"")</f>
        <v>BIOSYN-PROTMODELED</v>
      </c>
      <c r="C2797" s="1">
        <f>_xlfn.NUMBERVALUE(IFERROR(_xlfn.TEXTAFTER(Table3[[#This Row],[all fluxes from min_flux_sum]]," ",-1,,,""),""))</f>
        <v>8.0816766997145002E-5</v>
      </c>
    </row>
    <row r="2798" spans="1:3">
      <c r="A2798" s="1" t="s">
        <v>12856</v>
      </c>
      <c r="B2798" s="1" t="str">
        <f>_xlfn.TEXTBEFORE(Table3[[#This Row],[all fluxes from min_flux_sum]]," ",,,,"")</f>
        <v>BIOSYN-PROTCYT</v>
      </c>
      <c r="C2798" s="1">
        <f>_xlfn.NUMBERVALUE(IFERROR(_xlfn.TEXTAFTER(Table3[[#This Row],[all fluxes from min_flux_sum]]," ",-1,,,""),""))</f>
        <v>5.4457136626545998E-5</v>
      </c>
    </row>
    <row r="2799" spans="1:3">
      <c r="A2799" s="1" t="s">
        <v>12857</v>
      </c>
      <c r="B2799" s="1" t="str">
        <f>_xlfn.TEXTBEFORE(Table3[[#This Row],[all fluxes from min_flux_sum]]," ",,,,"")</f>
        <v>BIOSYN-PROTMITO</v>
      </c>
      <c r="C2799" s="1">
        <f>_xlfn.NUMBERVALUE(IFERROR(_xlfn.TEXTAFTER(Table3[[#This Row],[all fluxes from min_flux_sum]]," ",-1,,,""),""))</f>
        <v>2.6359630370600001E-5</v>
      </c>
    </row>
    <row r="2800" spans="1:3">
      <c r="A2800" s="1" t="s">
        <v>12858</v>
      </c>
      <c r="B2800" s="1" t="str">
        <f>_xlfn.TEXTBEFORE(Table3[[#This Row],[all fluxes from min_flux_sum]]," ",,,,"")</f>
        <v>BIOSYN-CARB</v>
      </c>
      <c r="C2800" s="1">
        <f>_xlfn.NUMBERVALUE(IFERROR(_xlfn.TEXTAFTER(Table3[[#This Row],[all fluxes from min_flux_sum]]," ",-1,,,""),""))</f>
        <v>0.124383972512844</v>
      </c>
    </row>
    <row r="2801" spans="1:3">
      <c r="A2801" s="1" t="s">
        <v>12859</v>
      </c>
      <c r="B2801" s="1" t="str">
        <f>_xlfn.TEXTBEFORE(Table3[[#This Row],[all fluxes from min_flux_sum]]," ",,,,"")</f>
        <v>BIOSYN-CARB1</v>
      </c>
      <c r="C2801" s="1">
        <f>_xlfn.NUMBERVALUE(IFERROR(_xlfn.TEXTAFTER(Table3[[#This Row],[all fluxes from min_flux_sum]]," ",-1,,,""),""))</f>
        <v>6.4437773967796303E-3</v>
      </c>
    </row>
    <row r="2802" spans="1:3">
      <c r="A2802" s="1" t="s">
        <v>12860</v>
      </c>
      <c r="B2802" s="1" t="str">
        <f>_xlfn.TEXTBEFORE(Table3[[#This Row],[all fluxes from min_flux_sum]]," ",,,,"")</f>
        <v>BIOSYN-CARB2</v>
      </c>
      <c r="C2802" s="1">
        <f>_xlfn.NUMBERVALUE(IFERROR(_xlfn.TEXTAFTER(Table3[[#This Row],[all fluxes from min_flux_sum]]," ",-1,,,""),""))</f>
        <v>5.8801714872476598E-3</v>
      </c>
    </row>
    <row r="2803" spans="1:3">
      <c r="A2803" s="1" t="s">
        <v>12861</v>
      </c>
      <c r="B2803" s="1" t="str">
        <f>_xlfn.TEXTBEFORE(Table3[[#This Row],[all fluxes from min_flux_sum]]," ",,,,"")</f>
        <v>BIOSYN-CARB3</v>
      </c>
      <c r="C2803" s="1">
        <f>_xlfn.NUMBERVALUE(IFERROR(_xlfn.TEXTAFTER(Table3[[#This Row],[all fluxes from min_flux_sum]]," ",-1,,,""),""))</f>
        <v>1.8125594385024299E-2</v>
      </c>
    </row>
    <row r="2804" spans="1:3">
      <c r="A2804" s="1" t="s">
        <v>12862</v>
      </c>
      <c r="B2804" s="1" t="str">
        <f>_xlfn.TEXTBEFORE(Table3[[#This Row],[all fluxes from min_flux_sum]]," ",,,,"")</f>
        <v>BIOSYN-CARB4</v>
      </c>
      <c r="C2804" s="1">
        <f>_xlfn.NUMBERVALUE(IFERROR(_xlfn.TEXTAFTER(Table3[[#This Row],[all fluxes from min_flux_sum]]," ",-1,,,""),""))</f>
        <v>0.37971705551575602</v>
      </c>
    </row>
    <row r="2805" spans="1:3">
      <c r="A2805" s="1" t="s">
        <v>12863</v>
      </c>
      <c r="B2805" s="1" t="str">
        <f>_xlfn.TEXTBEFORE(Table3[[#This Row],[all fluxes from min_flux_sum]]," ",,,,"")</f>
        <v>BIOSYN-CARB5</v>
      </c>
      <c r="C2805" s="1">
        <f>_xlfn.NUMBERVALUE(IFERROR(_xlfn.TEXTAFTER(Table3[[#This Row],[all fluxes from min_flux_sum]]," ",-1,,,""),""))</f>
        <v>9.9926186933290195E-2</v>
      </c>
    </row>
    <row r="2806" spans="1:3">
      <c r="A2806" s="1" t="s">
        <v>12864</v>
      </c>
      <c r="B2806" s="1" t="str">
        <f>_xlfn.TEXTBEFORE(Table3[[#This Row],[all fluxes from min_flux_sum]]," ",,,,"")</f>
        <v>BIOSYN-CARB6</v>
      </c>
      <c r="C2806" s="1">
        <f>_xlfn.NUMBERVALUE(IFERROR(_xlfn.TEXTAFTER(Table3[[#This Row],[all fluxes from min_flux_sum]]," ",-1,,,""),""))</f>
        <v>8.9777469739281204E-3</v>
      </c>
    </row>
    <row r="2807" spans="1:3">
      <c r="A2807" s="1" t="s">
        <v>12865</v>
      </c>
      <c r="B2807" s="1" t="str">
        <f>_xlfn.TEXTBEFORE(Table3[[#This Row],[all fluxes from min_flux_sum]]," ",,,,"")</f>
        <v>BIOSYN-RNA</v>
      </c>
      <c r="C2807" s="1">
        <f>_xlfn.NUMBERVALUE(IFERROR(_xlfn.TEXTAFTER(Table3[[#This Row],[all fluxes from min_flux_sum]]," ",-1,,,""),""))</f>
        <v>2.5514853108268599E-2</v>
      </c>
    </row>
    <row r="2808" spans="1:3">
      <c r="A2808" s="1" t="s">
        <v>12866</v>
      </c>
      <c r="B2808" s="1" t="str">
        <f>_xlfn.TEXTBEFORE(Table3[[#This Row],[all fluxes from min_flux_sum]]," ",,,,"")</f>
        <v>BIOSYN-RNA1</v>
      </c>
      <c r="C2808" s="1">
        <f>_xlfn.NUMBERVALUE(IFERROR(_xlfn.TEXTAFTER(Table3[[#This Row],[all fluxes from min_flux_sum]]," ",-1,,,""),""))</f>
        <v>1.53164723479337E-2</v>
      </c>
    </row>
    <row r="2809" spans="1:3">
      <c r="A2809" s="1" t="s">
        <v>12867</v>
      </c>
      <c r="B2809" s="1" t="str">
        <f>_xlfn.TEXTBEFORE(Table3[[#This Row],[all fluxes from min_flux_sum]]," ",,,,"")</f>
        <v>BIOSYN-RNA2</v>
      </c>
      <c r="C2809" s="1">
        <f>_xlfn.NUMBERVALUE(IFERROR(_xlfn.TEXTAFTER(Table3[[#This Row],[all fluxes from min_flux_sum]]," ",-1,,,""),""))</f>
        <v>2.67353349346196E-2</v>
      </c>
    </row>
    <row r="2810" spans="1:3">
      <c r="A2810" s="1" t="s">
        <v>12868</v>
      </c>
      <c r="B2810" s="1" t="str">
        <f>_xlfn.TEXTBEFORE(Table3[[#This Row],[all fluxes from min_flux_sum]]," ",,,,"")</f>
        <v>BIOSYN-RNA3</v>
      </c>
      <c r="C2810" s="1">
        <f>_xlfn.NUMBERVALUE(IFERROR(_xlfn.TEXTAFTER(Table3[[#This Row],[all fluxes from min_flux_sum]]," ",-1,,,""),""))</f>
        <v>2.34258770508258E-2</v>
      </c>
    </row>
    <row r="2811" spans="1:3">
      <c r="A2811" s="1" t="s">
        <v>12869</v>
      </c>
      <c r="B2811" s="1" t="str">
        <f>_xlfn.TEXTBEFORE(Table3[[#This Row],[all fluxes from min_flux_sum]]," ",,,,"")</f>
        <v>BIOSYN-RNA4</v>
      </c>
      <c r="C2811" s="1">
        <f>_xlfn.NUMBERVALUE(IFERROR(_xlfn.TEXTAFTER(Table3[[#This Row],[all fluxes from min_flux_sum]]," ",-1,,,""),""))</f>
        <v>1.4014256168605301E-2</v>
      </c>
    </row>
    <row r="2812" spans="1:3">
      <c r="A2812" s="1" t="s">
        <v>12870</v>
      </c>
      <c r="B2812" s="1" t="str">
        <f>_xlfn.TEXTBEFORE(Table3[[#This Row],[all fluxes from min_flux_sum]]," ",,,,"")</f>
        <v>BIOSYN-RNA5</v>
      </c>
      <c r="C2812" s="1">
        <f>_xlfn.NUMBERVALUE(IFERROR(_xlfn.TEXTAFTER(Table3[[#This Row],[all fluxes from min_flux_sum]]," ",-1,,,""),""))</f>
        <v>3.8272279662402999E-3</v>
      </c>
    </row>
    <row r="2813" spans="1:3">
      <c r="A2813" s="1" t="s">
        <v>12871</v>
      </c>
      <c r="B2813" s="1" t="str">
        <f>_xlfn.TEXTBEFORE(Table3[[#This Row],[all fluxes from min_flux_sum]]," ",,,,"")</f>
        <v>BIOSYN-RNA6</v>
      </c>
      <c r="C2813" s="1">
        <f>_xlfn.NUMBERVALUE(IFERROR(_xlfn.TEXTAFTER(Table3[[#This Row],[all fluxes from min_flux_sum]]," ",-1,,,""),""))</f>
        <v>1.27574265541343E-3</v>
      </c>
    </row>
    <row r="2814" spans="1:3">
      <c r="A2814" s="1" t="s">
        <v>12872</v>
      </c>
      <c r="B2814" s="1" t="str">
        <f>_xlfn.TEXTBEFORE(Table3[[#This Row],[all fluxes from min_flux_sum]]," ",,,,"")</f>
        <v>BIOSYN-RNA7</v>
      </c>
      <c r="C2814" s="1">
        <f>_xlfn.NUMBERVALUE(IFERROR(_xlfn.TEXTAFTER(Table3[[#This Row],[all fluxes from min_flux_sum]]," ",-1,,,""),""))</f>
        <v>2.03957109902238E-2</v>
      </c>
    </row>
    <row r="2815" spans="1:3">
      <c r="A2815" s="1" t="s">
        <v>12873</v>
      </c>
      <c r="B2815" s="1" t="str">
        <f>_xlfn.TEXTBEFORE(Table3[[#This Row],[all fluxes from min_flux_sum]]," ",,,,"")</f>
        <v>BIOSYN-LIPID</v>
      </c>
      <c r="C2815" s="1">
        <f>_xlfn.NUMBERVALUE(IFERROR(_xlfn.TEXTAFTER(Table3[[#This Row],[all fluxes from min_flux_sum]]," ",-1,,,""),""))</f>
        <v>4.6753684965426499E-2</v>
      </c>
    </row>
    <row r="2816" spans="1:3">
      <c r="A2816" s="1" t="s">
        <v>12874</v>
      </c>
      <c r="B2816" s="1" t="str">
        <f>_xlfn.TEXTBEFORE(Table3[[#This Row],[all fluxes from min_flux_sum]]," ",,,,"")</f>
        <v>BIOSYN-LIPID1</v>
      </c>
      <c r="C2816" s="1">
        <f>_xlfn.NUMBERVALUE(IFERROR(_xlfn.TEXTAFTER(Table3[[#This Row],[all fluxes from min_flux_sum]]," ",-1,,,""),""))</f>
        <v>3.89044080436678E-2</v>
      </c>
    </row>
    <row r="2817" spans="1:3">
      <c r="A2817" s="1" t="s">
        <v>12875</v>
      </c>
      <c r="B2817" s="1" t="str">
        <f>_xlfn.TEXTBEFORE(Table3[[#This Row],[all fluxes from min_flux_sum]]," ",,,,"")</f>
        <v>BIOSYN-LIPID2</v>
      </c>
      <c r="C2817" s="1">
        <f>_xlfn.NUMBERVALUE(IFERROR(_xlfn.TEXTAFTER(Table3[[#This Row],[all fluxes from min_flux_sum]]," ",-1,,,""),""))</f>
        <v>4.7965250248941998E-3</v>
      </c>
    </row>
    <row r="2818" spans="1:3">
      <c r="A2818" s="1" t="s">
        <v>12876</v>
      </c>
      <c r="B2818" s="1" t="str">
        <f>_xlfn.TEXTBEFORE(Table3[[#This Row],[all fluxes from min_flux_sum]]," ",,,,"")</f>
        <v>BIOSYN-LIPID3</v>
      </c>
      <c r="C2818" s="1">
        <f>_xlfn.NUMBERVALUE(IFERROR(_xlfn.TEXTAFTER(Table3[[#This Row],[all fluxes from min_flux_sum]]," ",-1,,,""),""))</f>
        <v>1.8121938067761201E-4</v>
      </c>
    </row>
    <row r="2819" spans="1:3">
      <c r="A2819" s="1" t="s">
        <v>12877</v>
      </c>
      <c r="B2819" s="1" t="str">
        <f>_xlfn.TEXTBEFORE(Table3[[#This Row],[all fluxes from min_flux_sum]]," ",,,,"")</f>
        <v>BIOSYN-LIPID4</v>
      </c>
      <c r="C2819" s="1">
        <f>_xlfn.NUMBERVALUE(IFERROR(_xlfn.TEXTAFTER(Table3[[#This Row],[all fluxes from min_flux_sum]]," ",-1,,,""),""))</f>
        <v>1.2056677700110699E-4</v>
      </c>
    </row>
    <row r="2820" spans="1:3">
      <c r="A2820" s="1" t="s">
        <v>12878</v>
      </c>
      <c r="B2820" s="1" t="str">
        <f>_xlfn.TEXTBEFORE(Table3[[#This Row],[all fluxes from min_flux_sum]]," ",,,,"")</f>
        <v>BIOSYN-LIPID5</v>
      </c>
      <c r="C2820" s="1">
        <f>_xlfn.NUMBERVALUE(IFERROR(_xlfn.TEXTAFTER(Table3[[#This Row],[all fluxes from min_flux_sum]]," ",-1,,,""),""))</f>
        <v>2.2143186272277599E-4</v>
      </c>
    </row>
    <row r="2821" spans="1:3">
      <c r="A2821" s="1" t="s">
        <v>12879</v>
      </c>
      <c r="B2821" s="1" t="str">
        <f>_xlfn.TEXTBEFORE(Table3[[#This Row],[all fluxes from min_flux_sum]]," ",,,,"")</f>
        <v>BIOSYN-LIPID6</v>
      </c>
      <c r="C2821" s="1">
        <f>_xlfn.NUMBERVALUE(IFERROR(_xlfn.TEXTAFTER(Table3[[#This Row],[all fluxes from min_flux_sum]]," ",-1,,,""),""))</f>
        <v>4.6228821365629301E-4</v>
      </c>
    </row>
    <row r="2822" spans="1:3">
      <c r="A2822" s="1" t="s">
        <v>12880</v>
      </c>
      <c r="B2822" s="1" t="str">
        <f>_xlfn.TEXTBEFORE(Table3[[#This Row],[all fluxes from min_flux_sum]]," ",,,,"")</f>
        <v>BIOSYN-LIPID7</v>
      </c>
      <c r="C2822" s="1">
        <f>_xlfn.NUMBERVALUE(IFERROR(_xlfn.TEXTAFTER(Table3[[#This Row],[all fluxes from min_flux_sum]]," ",-1,,,""),""))</f>
        <v>1.24037877934814E-4</v>
      </c>
    </row>
    <row r="2823" spans="1:3">
      <c r="A2823" s="1" t="s">
        <v>12881</v>
      </c>
      <c r="B2823" s="1" t="str">
        <f>_xlfn.TEXTBEFORE(Table3[[#This Row],[all fluxes from min_flux_sum]]," ",,,,"")</f>
        <v>BIOSYN-LIPID8</v>
      </c>
      <c r="C2823" s="1">
        <f>_xlfn.NUMBERVALUE(IFERROR(_xlfn.TEXTAFTER(Table3[[#This Row],[all fluxes from min_flux_sum]]," ",-1,,,""),""))</f>
        <v>1.5558172424628001E-5</v>
      </c>
    </row>
    <row r="2824" spans="1:3">
      <c r="A2824" s="1" t="s">
        <v>12882</v>
      </c>
      <c r="B2824" s="1" t="str">
        <f>_xlfn.TEXTBEFORE(Table3[[#This Row],[all fluxes from min_flux_sum]]," ",,,,"")</f>
        <v>BIOSYN-LIPID9</v>
      </c>
      <c r="C2824" s="1">
        <f>_xlfn.NUMBERVALUE(IFERROR(_xlfn.TEXTAFTER(Table3[[#This Row],[all fluxes from min_flux_sum]]," ",-1,,,""),""))</f>
        <v>9.5636815188181E-5</v>
      </c>
    </row>
    <row r="2825" spans="1:3">
      <c r="A2825" s="1" t="s">
        <v>12883</v>
      </c>
      <c r="B2825" s="1" t="str">
        <f>_xlfn.TEXTBEFORE(Table3[[#This Row],[all fluxes from min_flux_sum]]," ",,,,"")</f>
        <v>BIOSYN-LIPID10</v>
      </c>
      <c r="C2825" s="1">
        <f>_xlfn.NUMBERVALUE(IFERROR(_xlfn.TEXTAFTER(Table3[[#This Row],[all fluxes from min_flux_sum]]," ",-1,,,""),""))</f>
        <v>8.3201753635456597E-3</v>
      </c>
    </row>
    <row r="2826" spans="1:3">
      <c r="A2826" s="1" t="s">
        <v>12884</v>
      </c>
      <c r="B2826" s="1" t="str">
        <f>_xlfn.TEXTBEFORE(Table3[[#This Row],[all fluxes from min_flux_sum]]," ",,,,"")</f>
        <v>BIOSYN-LIPID11</v>
      </c>
      <c r="C2826" s="1">
        <f>_xlfn.NUMBERVALUE(IFERROR(_xlfn.TEXTAFTER(Table3[[#This Row],[all fluxes from min_flux_sum]]," ",-1,,,""),""))</f>
        <v>1.5613920258555699E-2</v>
      </c>
    </row>
    <row r="2827" spans="1:3">
      <c r="A2827" s="1" t="s">
        <v>12885</v>
      </c>
      <c r="B2827" s="1" t="str">
        <f>_xlfn.TEXTBEFORE(Table3[[#This Row],[all fluxes from min_flux_sum]]," ",,,,"")</f>
        <v>BIOSYN-LIPID12</v>
      </c>
      <c r="C2827" s="1">
        <f>_xlfn.NUMBERVALUE(IFERROR(_xlfn.TEXTAFTER(Table3[[#This Row],[all fluxes from min_flux_sum]]," ",-1,,,""),""))</f>
        <v>3.7712793569895102E-3</v>
      </c>
    </row>
    <row r="2828" spans="1:3">
      <c r="A2828" s="1" t="s">
        <v>12886</v>
      </c>
      <c r="B2828" s="1" t="str">
        <f>_xlfn.TEXTBEFORE(Table3[[#This Row],[all fluxes from min_flux_sum]]," ",,,,"")</f>
        <v>BIOSYN-LIPID13</v>
      </c>
      <c r="C2828" s="1">
        <f>_xlfn.NUMBERVALUE(IFERROR(_xlfn.TEXTAFTER(Table3[[#This Row],[all fluxes from min_flux_sum]]," ",-1,,,""),""))</f>
        <v>2.0223992116306299E-3</v>
      </c>
    </row>
    <row r="2829" spans="1:3">
      <c r="A2829" s="1" t="s">
        <v>12887</v>
      </c>
      <c r="B2829" s="1" t="str">
        <f>_xlfn.TEXTBEFORE(Table3[[#This Row],[all fluxes from min_flux_sum]]," ",,,,"")</f>
        <v>BIOSYN-LIPID14</v>
      </c>
      <c r="C2829" s="1">
        <f>_xlfn.NUMBERVALUE(IFERROR(_xlfn.TEXTAFTER(Table3[[#This Row],[all fluxes from min_flux_sum]]," ",-1,,,""),""))</f>
        <v>3.06508769499093E-3</v>
      </c>
    </row>
    <row r="2830" spans="1:3">
      <c r="A2830" s="1" t="s">
        <v>12888</v>
      </c>
      <c r="B2830" s="1" t="str">
        <f>_xlfn.TEXTBEFORE(Table3[[#This Row],[all fluxes from min_flux_sum]]," ",,,,"")</f>
        <v>BIOSYN-DNA</v>
      </c>
      <c r="C2830" s="1">
        <f>_xlfn.NUMBERVALUE(IFERROR(_xlfn.TEXTAFTER(Table3[[#This Row],[all fluxes from min_flux_sum]]," ",-1,,,""),""))</f>
        <v>4.2449834865431997E-3</v>
      </c>
    </row>
    <row r="2831" spans="1:3">
      <c r="A2831" s="1" t="s">
        <v>12889</v>
      </c>
      <c r="B2831" s="1" t="str">
        <f>_xlfn.TEXTBEFORE(Table3[[#This Row],[all fluxes from min_flux_sum]]," ",,,,"")</f>
        <v>BIOSYN-DNA1</v>
      </c>
      <c r="C2831" s="1">
        <f>_xlfn.NUMBERVALUE(IFERROR(_xlfn.TEXTAFTER(Table3[[#This Row],[all fluxes from min_flux_sum]]," ",-1,,,""),""))</f>
        <v>2.6910725265701799E-3</v>
      </c>
    </row>
    <row r="2832" spans="1:3">
      <c r="A2832" s="1" t="s">
        <v>12890</v>
      </c>
      <c r="B2832" s="1" t="str">
        <f>_xlfn.TEXTBEFORE(Table3[[#This Row],[all fluxes from min_flux_sum]]," ",,,,"")</f>
        <v>BIOSYN-DNA2</v>
      </c>
      <c r="C2832" s="1">
        <f>_xlfn.NUMBERVALUE(IFERROR(_xlfn.TEXTAFTER(Table3[[#This Row],[all fluxes from min_flux_sum]]," ",-1,,,""),""))</f>
        <v>4.2002760358999802E-3</v>
      </c>
    </row>
    <row r="2833" spans="1:3">
      <c r="A2833" s="1" t="s">
        <v>12891</v>
      </c>
      <c r="B2833" s="1" t="str">
        <f>_xlfn.TEXTBEFORE(Table3[[#This Row],[all fluxes from min_flux_sum]]," ",,,,"")</f>
        <v>BIOSYN-DNA3</v>
      </c>
      <c r="C2833" s="1">
        <f>_xlfn.NUMBERVALUE(IFERROR(_xlfn.TEXTAFTER(Table3[[#This Row],[all fluxes from min_flux_sum]]," ",-1,,,""),""))</f>
        <v>4.2002828395877297E-3</v>
      </c>
    </row>
    <row r="2834" spans="1:3">
      <c r="A2834" s="1" t="s">
        <v>12892</v>
      </c>
      <c r="B2834" s="1" t="str">
        <f>_xlfn.TEXTBEFORE(Table3[[#This Row],[all fluxes from min_flux_sum]]," ",,,,"")</f>
        <v>BIOSYN-DNA4</v>
      </c>
      <c r="C2834" s="1">
        <f>_xlfn.NUMBERVALUE(IFERROR(_xlfn.TEXTAFTER(Table3[[#This Row],[all fluxes from min_flux_sum]]," ",-1,,,""),""))</f>
        <v>2.6910774480286802E-3</v>
      </c>
    </row>
    <row r="2835" spans="1:3">
      <c r="A2835" s="1" t="s">
        <v>12893</v>
      </c>
      <c r="B2835" s="1" t="str">
        <f>_xlfn.TEXTBEFORE(Table3[[#This Row],[all fluxes from min_flux_sum]]," ",,,,"")</f>
        <v>BIOSYN-METAL</v>
      </c>
      <c r="C2835" s="1">
        <f>_xlfn.NUMBERVALUE(IFERROR(_xlfn.TEXTAFTER(Table3[[#This Row],[all fluxes from min_flux_sum]]," ",-1,,,""),""))</f>
        <v>9.6157158016839297E-3</v>
      </c>
    </row>
    <row r="2836" spans="1:3">
      <c r="A2836" s="1" t="s">
        <v>12894</v>
      </c>
      <c r="B2836" s="1" t="str">
        <f>_xlfn.TEXTBEFORE(Table3[[#This Row],[all fluxes from min_flux_sum]]," ",,,,"")</f>
        <v>BIOSYN-METAL1</v>
      </c>
      <c r="C2836" s="1">
        <f>_xlfn.NUMBERVALUE(IFERROR(_xlfn.TEXTAFTER(Table3[[#This Row],[all fluxes from min_flux_sum]]," ",-1,,,""),""))</f>
        <v>4.8776760878345801E-4</v>
      </c>
    </row>
    <row r="2837" spans="1:3">
      <c r="A2837" s="1" t="s">
        <v>12895</v>
      </c>
      <c r="B2837" s="1" t="str">
        <f>_xlfn.TEXTBEFORE(Table3[[#This Row],[all fluxes from min_flux_sum]]," ",,,,"")</f>
        <v>BIOSYN-METAL2</v>
      </c>
      <c r="C2837" s="1">
        <f>_xlfn.NUMBERVALUE(IFERROR(_xlfn.TEXTAFTER(Table3[[#This Row],[all fluxes from min_flux_sum]]," ",-1,,,""),""))</f>
        <v>4.3277227823648997E-5</v>
      </c>
    </row>
    <row r="2838" spans="1:3">
      <c r="A2838" s="1" t="s">
        <v>12896</v>
      </c>
      <c r="B2838" s="1" t="str">
        <f>_xlfn.TEXTBEFORE(Table3[[#This Row],[all fluxes from min_flux_sum]]," ",,,,"")</f>
        <v>BIOSYN-METAL3</v>
      </c>
      <c r="C2838" s="1">
        <f>_xlfn.NUMBERVALUE(IFERROR(_xlfn.TEXTAFTER(Table3[[#This Row],[all fluxes from min_flux_sum]]," ",-1,,,""),""))</f>
        <v>2.5190782017841498E-4</v>
      </c>
    </row>
    <row r="2839" spans="1:3">
      <c r="A2839" s="1" t="s">
        <v>12897</v>
      </c>
      <c r="B2839" s="1" t="str">
        <f>_xlfn.TEXTBEFORE(Table3[[#This Row],[all fluxes from min_flux_sum]]," ",,,,"")</f>
        <v>BIOSYN-METAL4</v>
      </c>
      <c r="C2839" s="1">
        <f>_xlfn.NUMBERVALUE(IFERROR(_xlfn.TEXTAFTER(Table3[[#This Row],[all fluxes from min_flux_sum]]," ",-1,,,""),""))</f>
        <v>0.228961658905665</v>
      </c>
    </row>
    <row r="2840" spans="1:3">
      <c r="A2840" s="1" t="s">
        <v>12898</v>
      </c>
      <c r="B2840" s="1" t="str">
        <f>_xlfn.TEXTBEFORE(Table3[[#This Row],[all fluxes from min_flux_sum]]," ",,,,"")</f>
        <v>BIOSYN-METAL5</v>
      </c>
      <c r="C2840" s="1">
        <f>_xlfn.NUMBERVALUE(IFERROR(_xlfn.TEXTAFTER(Table3[[#This Row],[all fluxes from min_flux_sum]]," ",-1,,,""),""))</f>
        <v>2.4125734017794099E-2</v>
      </c>
    </row>
    <row r="2841" spans="1:3">
      <c r="A2841" s="1" t="s">
        <v>12899</v>
      </c>
      <c r="B2841" s="1" t="str">
        <f>_xlfn.TEXTBEFORE(Table3[[#This Row],[all fluxes from min_flux_sum]]," ",,,,"")</f>
        <v>BIOSYN-METAL6</v>
      </c>
      <c r="C2841" s="1">
        <f>_xlfn.NUMBERVALUE(IFERROR(_xlfn.TEXTAFTER(Table3[[#This Row],[all fluxes from min_flux_sum]]," ",-1,,,""),""))</f>
        <v>3.5705814255041998E-5</v>
      </c>
    </row>
    <row r="2842" spans="1:3">
      <c r="A2842" s="1" t="s">
        <v>12900</v>
      </c>
      <c r="B2842" s="1" t="str">
        <f>_xlfn.TEXTBEFORE(Table3[[#This Row],[all fluxes from min_flux_sum]]," ",,,,"")</f>
        <v>BIOSYN-METAL7</v>
      </c>
      <c r="C2842" s="1">
        <f>_xlfn.NUMBERVALUE(IFERROR(_xlfn.TEXTAFTER(Table3[[#This Row],[all fluxes from min_flux_sum]]," ",-1,,,""),""))</f>
        <v>5.9770983508784803E-4</v>
      </c>
    </row>
    <row r="2843" spans="1:3">
      <c r="A2843" s="1" t="s">
        <v>12901</v>
      </c>
      <c r="B2843" s="1" t="str">
        <f>_xlfn.TEXTBEFORE(Table3[[#This Row],[all fluxes from min_flux_sum]]," ",,,,"")</f>
        <v>BIOSYN-COFACTOR</v>
      </c>
      <c r="C2843" s="1">
        <f>_xlfn.NUMBERVALUE(IFERROR(_xlfn.TEXTAFTER(Table3[[#This Row],[all fluxes from min_flux_sum]]," ",-1,,,""),""))</f>
        <v>2.30490331946795E-4</v>
      </c>
    </row>
    <row r="2844" spans="1:3">
      <c r="A2844" s="1" t="s">
        <v>12902</v>
      </c>
      <c r="B2844" s="1" t="str">
        <f>_xlfn.TEXTBEFORE(Table3[[#This Row],[all fluxes from min_flux_sum]]," ",,,,"")</f>
        <v>BIOSYN-COFACTOR1</v>
      </c>
      <c r="C2844" s="1">
        <f>_xlfn.NUMBERVALUE(IFERROR(_xlfn.TEXTAFTER(Table3[[#This Row],[all fluxes from min_flux_sum]]," ",-1,,,""),""))</f>
        <v>3.7929376064483003E-5</v>
      </c>
    </row>
    <row r="2845" spans="1:3">
      <c r="A2845" s="1" t="s">
        <v>12903</v>
      </c>
      <c r="B2845" s="1" t="str">
        <f>_xlfn.TEXTBEFORE(Table3[[#This Row],[all fluxes from min_flux_sum]]," ",,,,"")</f>
        <v>BIOSYN-COFACTOR2</v>
      </c>
      <c r="C2845" s="1">
        <f>_xlfn.NUMBERVALUE(IFERROR(_xlfn.TEXTAFTER(Table3[[#This Row],[all fluxes from min_flux_sum]]," ",-1,,,""),""))</f>
        <v>3.7929130808325003E-5</v>
      </c>
    </row>
    <row r="2846" spans="1:3">
      <c r="A2846" s="1" t="s">
        <v>12904</v>
      </c>
      <c r="B2846" s="1" t="str">
        <f>_xlfn.TEXTBEFORE(Table3[[#This Row],[all fluxes from min_flux_sum]]," ",,,,"")</f>
        <v>BIOSYN-COFACTOR3</v>
      </c>
      <c r="C2846" s="1">
        <f>_xlfn.NUMBERVALUE(IFERROR(_xlfn.TEXTAFTER(Table3[[#This Row],[all fluxes from min_flux_sum]]," ",-1,,,""),""))</f>
        <v>3.7929348066969001E-5</v>
      </c>
    </row>
    <row r="2847" spans="1:3">
      <c r="A2847" s="1" t="s">
        <v>12905</v>
      </c>
      <c r="B2847" s="1" t="str">
        <f>_xlfn.TEXTBEFORE(Table3[[#This Row],[all fluxes from min_flux_sum]]," ",,,,"")</f>
        <v>BIOSYN-COFACTOR4</v>
      </c>
      <c r="C2847" s="1">
        <f>_xlfn.NUMBERVALUE(IFERROR(_xlfn.TEXTAFTER(Table3[[#This Row],[all fluxes from min_flux_sum]]," ",-1,,,""),""))</f>
        <v>3.7929370192075998E-5</v>
      </c>
    </row>
    <row r="2848" spans="1:3">
      <c r="A2848" s="1" t="s">
        <v>12906</v>
      </c>
      <c r="B2848" s="1" t="str">
        <f>_xlfn.TEXTBEFORE(Table3[[#This Row],[all fluxes from min_flux_sum]]," ",,,,"")</f>
        <v>BIOSYN-COFACTOR5</v>
      </c>
      <c r="C2848" s="1">
        <f>_xlfn.NUMBERVALUE(IFERROR(_xlfn.TEXTAFTER(Table3[[#This Row],[all fluxes from min_flux_sum]]," ",-1,,,""),""))</f>
        <v>3.7929147402579999E-5</v>
      </c>
    </row>
    <row r="2849" spans="1:3">
      <c r="A2849" s="1" t="s">
        <v>12907</v>
      </c>
      <c r="B2849" s="1" t="str">
        <f>_xlfn.TEXTBEFORE(Table3[[#This Row],[all fluxes from min_flux_sum]]," ",,,,"")</f>
        <v>BIOSYN-COFACTOR6</v>
      </c>
      <c r="C2849" s="1">
        <f>_xlfn.NUMBERVALUE(IFERROR(_xlfn.TEXTAFTER(Table3[[#This Row],[all fluxes from min_flux_sum]]," ",-1,,,""),""))</f>
        <v>3.7929220612555001E-5</v>
      </c>
    </row>
    <row r="2850" spans="1:3">
      <c r="A2850" s="1" t="s">
        <v>12908</v>
      </c>
      <c r="B2850" s="1" t="str">
        <f>_xlfn.TEXTBEFORE(Table3[[#This Row],[all fluxes from min_flux_sum]]," ",,,,"")</f>
        <v>BIOSYN-COFACTOR7</v>
      </c>
      <c r="C2850" s="1">
        <f>_xlfn.NUMBERVALUE(IFERROR(_xlfn.TEXTAFTER(Table3[[#This Row],[all fluxes from min_flux_sum]]," ",-1,,,""),""))</f>
        <v>3.7929466527805003E-5</v>
      </c>
    </row>
    <row r="2851" spans="1:3">
      <c r="A2851" s="1" t="s">
        <v>12909</v>
      </c>
      <c r="B2851" s="1" t="str">
        <f>_xlfn.TEXTBEFORE(Table3[[#This Row],[all fluxes from min_flux_sum]]," ",,,,"")</f>
        <v>BIOSYN-COFACTOR8</v>
      </c>
      <c r="C2851" s="1">
        <f>_xlfn.NUMBERVALUE(IFERROR(_xlfn.TEXTAFTER(Table3[[#This Row],[all fluxes from min_flux_sum]]," ",-1,,,""),""))</f>
        <v>3.7929102879062002E-5</v>
      </c>
    </row>
    <row r="2852" spans="1:3">
      <c r="A2852" s="1" t="s">
        <v>12910</v>
      </c>
      <c r="B2852" s="1" t="str">
        <f>_xlfn.TEXTBEFORE(Table3[[#This Row],[all fluxes from min_flux_sum]]," ",,,,"")</f>
        <v>BIOSYN-COFACTOR9</v>
      </c>
      <c r="C2852" s="1">
        <f>_xlfn.NUMBERVALUE(IFERROR(_xlfn.TEXTAFTER(Table3[[#This Row],[all fluxes from min_flux_sum]]," ",-1,,,""),""))</f>
        <v>3.7929190012789E-5</v>
      </c>
    </row>
    <row r="2853" spans="1:3">
      <c r="A2853" s="1" t="s">
        <v>12911</v>
      </c>
      <c r="B2853" s="1" t="str">
        <f>_xlfn.TEXTBEFORE(Table3[[#This Row],[all fluxes from min_flux_sum]]," ",,,,"")</f>
        <v>BIOSYN-COFACTOR10</v>
      </c>
      <c r="C2853" s="1">
        <f>_xlfn.NUMBERVALUE(IFERROR(_xlfn.TEXTAFTER(Table3[[#This Row],[all fluxes from min_flux_sum]]," ",-1,,,""),""))</f>
        <v>3.7929544273954E-5</v>
      </c>
    </row>
    <row r="2854" spans="1:3">
      <c r="A2854" s="1" t="s">
        <v>12912</v>
      </c>
      <c r="B2854" s="1" t="str">
        <f>_xlfn.TEXTBEFORE(Table3[[#This Row],[all fluxes from min_flux_sum]]," ",,,,"")</f>
        <v>BIOSYN-COFACTOR11</v>
      </c>
      <c r="C2854" s="1">
        <f>_xlfn.NUMBERVALUE(IFERROR(_xlfn.TEXTAFTER(Table3[[#This Row],[all fluxes from min_flux_sum]]," ",-1,,,""),""))</f>
        <v>3.7929550557957001E-5</v>
      </c>
    </row>
    <row r="2855" spans="1:3">
      <c r="A2855" s="1" t="s">
        <v>12913</v>
      </c>
      <c r="B2855" s="1" t="str">
        <f>_xlfn.TEXTBEFORE(Table3[[#This Row],[all fluxes from min_flux_sum]]," ",,,,"")</f>
        <v>BIOSYN-COFACTOR12</v>
      </c>
      <c r="C2855" s="1">
        <f>_xlfn.NUMBERVALUE(IFERROR(_xlfn.TEXTAFTER(Table3[[#This Row],[all fluxes from min_flux_sum]]," ",-1,,,""),""))</f>
        <v>3.7929005255074E-5</v>
      </c>
    </row>
    <row r="2856" spans="1:3">
      <c r="A2856" s="1" t="s">
        <v>12914</v>
      </c>
      <c r="B2856" s="1" t="str">
        <f>_xlfn.TEXTBEFORE(Table3[[#This Row],[all fluxes from min_flux_sum]]," ",,,,"")</f>
        <v>BIOSYN-SO4</v>
      </c>
      <c r="C2856" s="1">
        <f>_xlfn.NUMBERVALUE(IFERROR(_xlfn.TEXTAFTER(Table3[[#This Row],[all fluxes from min_flux_sum]]," ",-1,,,""),""))</f>
        <v>1.18425959973725E-2</v>
      </c>
    </row>
    <row r="2857" spans="1:3">
      <c r="A2857" s="1" t="s">
        <v>12915</v>
      </c>
      <c r="B2857" s="1" t="str">
        <f>_xlfn.TEXTBEFORE(Table3[[#This Row],[all fluxes from min_flux_sum]]," ",,,,"")</f>
        <v>BIOSYN-PI</v>
      </c>
      <c r="C2857" s="1">
        <f>_xlfn.NUMBERVALUE(IFERROR(_xlfn.TEXTAFTER(Table3[[#This Row],[all fluxes from min_flux_sum]]," ",-1,,,""),""))</f>
        <v>4.0074224610615002E-2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CE572F-72F4-43F1-BE4C-6D539E83FB36}">
  <dimension ref="A1:I3682"/>
  <sheetViews>
    <sheetView workbookViewId="0">
      <selection activeCell="H2" sqref="H2"/>
    </sheetView>
  </sheetViews>
  <sheetFormatPr defaultRowHeight="14.5"/>
  <cols>
    <col min="1" max="1" width="34.36328125" customWidth="1"/>
    <col min="3" max="3" width="12.08984375" bestFit="1" customWidth="1"/>
    <col min="6" max="6" width="32.90625" customWidth="1"/>
  </cols>
  <sheetData>
    <row r="1" spans="1:9">
      <c r="A1" t="s">
        <v>12917</v>
      </c>
      <c r="B1" t="s">
        <v>4479</v>
      </c>
      <c r="C1" t="s">
        <v>10059</v>
      </c>
      <c r="E1" t="s">
        <v>16609</v>
      </c>
      <c r="F1" s="8" t="s">
        <v>16610</v>
      </c>
      <c r="G1" s="8" t="s">
        <v>10052</v>
      </c>
      <c r="H1" s="8" t="s">
        <v>19200</v>
      </c>
      <c r="I1" s="8" t="s">
        <v>19201</v>
      </c>
    </row>
    <row r="2" spans="1:9">
      <c r="A2" s="1" t="s">
        <v>12918</v>
      </c>
      <c r="B2" s="1" t="str">
        <f>_xlfn.TEXTBEFORE(ENZLOAD[[#This Row],[ENZLOAD (from enz_from_proteome)]]," ")</f>
        <v>ENZLOAD-12AMANTF_g_FWD-rt2093</v>
      </c>
      <c r="C2" s="1">
        <f>_xlfn.NUMBERVALUE(_xlfn.TEXTAFTER(ENZLOAD[[#This Row],[ENZLOAD (from enz_from_proteome)]]," ",-1))</f>
        <v>7.3196642880000001E-8</v>
      </c>
      <c r="F2" s="1" t="s">
        <v>16611</v>
      </c>
      <c r="G2" s="1" t="str">
        <f>_xlfn.TEXTBEFORE(Table4[[#This Row],[rxn     upper-bound     lower-bound]]," ")</f>
        <v>ENZLOAD-12AMANTF_g_FWD-rt2093</v>
      </c>
      <c r="H2" s="1">
        <f>_xlfn.NUMBERVALUE(TRIM(_xlfn.TEXTBEFORE(_xlfn.TEXTAFTER(Table4[[#This Row],[rxn     upper-bound     lower-bound]],Table4[[#This Row],[rxn]]),Table4[[#This Row],[lb]],-1)))</f>
        <v>0.89591091</v>
      </c>
      <c r="I2" s="1" t="str">
        <f>_xlfn.TEXTAFTER(Table4[[#This Row],[rxn     upper-bound     lower-bound]]," ",-1)</f>
        <v>0.00000000</v>
      </c>
    </row>
    <row r="3" spans="1:9">
      <c r="A3" s="1" t="s">
        <v>12919</v>
      </c>
      <c r="B3" s="1" t="str">
        <f>_xlfn.TEXTBEFORE(ENZLOAD[[#This Row],[ENZLOAD (from enz_from_proteome)]]," ")</f>
        <v>ENZLOAD-12AMANTF_g_FWD-rt7201</v>
      </c>
      <c r="C3" s="1">
        <f>_xlfn.NUMBERVALUE(_xlfn.TEXTAFTER(ENZLOAD[[#This Row],[ENZLOAD (from enz_from_proteome)]]," ",-1))</f>
        <v>2.1631846366999999E-7</v>
      </c>
      <c r="F3" s="1" t="s">
        <v>16612</v>
      </c>
      <c r="G3" s="1" t="str">
        <f>_xlfn.TEXTBEFORE(Table4[[#This Row],[rxn     upper-bound     lower-bound]]," ")</f>
        <v>ENZLOAD-12AMANTF_g_FWD-rt7201</v>
      </c>
      <c r="H3" s="1">
        <f>_xlfn.NUMBERVALUE(TRIM(_xlfn.TEXTBEFORE(_xlfn.TEXTAFTER(Table4[[#This Row],[rxn     upper-bound     lower-bound]],Table4[[#This Row],[rxn]]),Table4[[#This Row],[lb]],-1)))</f>
        <v>1.1570193099999999</v>
      </c>
      <c r="I3" s="1" t="str">
        <f>_xlfn.TEXTAFTER(Table4[[#This Row],[rxn     upper-bound     lower-bound]]," ",-1)</f>
        <v>0.00000000</v>
      </c>
    </row>
    <row r="4" spans="1:9">
      <c r="A4" s="1" t="s">
        <v>12920</v>
      </c>
      <c r="B4" s="1" t="str">
        <f>_xlfn.TEXTBEFORE(ENZLOAD[[#This Row],[ENZLOAD (from enz_from_proteome)]]," ")</f>
        <v>ENZLOAD-13BGH_e_FWD-rt5185</v>
      </c>
      <c r="C4" s="1">
        <f>_xlfn.NUMBERVALUE(_xlfn.TEXTAFTER(ENZLOAD[[#This Row],[ENZLOAD (from enz_from_proteome)]]," ",-1))</f>
        <v>3.9700733386999997E-7</v>
      </c>
      <c r="F4" s="1" t="s">
        <v>16613</v>
      </c>
      <c r="G4" s="1" t="str">
        <f>_xlfn.TEXTBEFORE(Table4[[#This Row],[rxn     upper-bound     lower-bound]]," ")</f>
        <v>ENZLOAD-13BGH_e_FWD-rt5185</v>
      </c>
      <c r="H4" s="1">
        <f>_xlfn.NUMBERVALUE(TRIM(_xlfn.TEXTBEFORE(_xlfn.TEXTAFTER(Table4[[#This Row],[rxn     upper-bound     lower-bound]],Table4[[#This Row],[rxn]]),Table4[[#This Row],[lb]],-1)))</f>
        <v>0.50228165000000002</v>
      </c>
      <c r="I4" s="1" t="str">
        <f>_xlfn.TEXTAFTER(Table4[[#This Row],[rxn     upper-bound     lower-bound]]," ",-1)</f>
        <v>0.00000000</v>
      </c>
    </row>
    <row r="5" spans="1:9">
      <c r="A5" s="1" t="s">
        <v>12921</v>
      </c>
      <c r="B5" s="1" t="str">
        <f>_xlfn.TEXTBEFORE(ENZLOAD[[#This Row],[ENZLOAD (from enz_from_proteome)]]," ")</f>
        <v>ENZLOAD-13GS_c_FWD-rt7616</v>
      </c>
      <c r="C5" s="1">
        <f>_xlfn.NUMBERVALUE(_xlfn.TEXTAFTER(ENZLOAD[[#This Row],[ENZLOAD (from enz_from_proteome)]]," ",-1))</f>
        <v>1.5855300901999999E-7</v>
      </c>
      <c r="F5" s="1" t="s">
        <v>16614</v>
      </c>
      <c r="G5" s="1" t="str">
        <f>_xlfn.TEXTBEFORE(Table4[[#This Row],[rxn     upper-bound     lower-bound]]," ")</f>
        <v>ENZLOAD-13GS_c_FWD-rt7616</v>
      </c>
      <c r="H5" s="1">
        <f>_xlfn.NUMBERVALUE(TRIM(_xlfn.TEXTBEFORE(_xlfn.TEXTAFTER(Table4[[#This Row],[rxn     upper-bound     lower-bound]],Table4[[#This Row],[rxn]]),Table4[[#This Row],[lb]],-1)))</f>
        <v>0.21396956</v>
      </c>
      <c r="I5" s="1" t="str">
        <f>_xlfn.TEXTAFTER(Table4[[#This Row],[rxn     upper-bound     lower-bound]]," ",-1)</f>
        <v>0.00000000</v>
      </c>
    </row>
    <row r="6" spans="1:9">
      <c r="A6" s="1" t="s">
        <v>12922</v>
      </c>
      <c r="B6" s="1" t="str">
        <f>_xlfn.TEXTBEFORE(ENZLOAD[[#This Row],[ENZLOAD (from enz_from_proteome)]]," ")</f>
        <v>ENZLOAD-14BMANTF_c_FWD-rt6298</v>
      </c>
      <c r="C6" s="1">
        <f>_xlfn.NUMBERVALUE(_xlfn.TEXTAFTER(ENZLOAD[[#This Row],[ENZLOAD (from enz_from_proteome)]]," ",-1))</f>
        <v>2.3786037739999999E-8</v>
      </c>
      <c r="F6" s="1" t="s">
        <v>16615</v>
      </c>
      <c r="G6" s="1" t="str">
        <f>_xlfn.TEXTBEFORE(Table4[[#This Row],[rxn     upper-bound     lower-bound]]," ")</f>
        <v>ENZLOAD-14BMANTF_c_FWD-rt6298</v>
      </c>
      <c r="H6" s="1">
        <f>_xlfn.NUMBERVALUE(TRIM(_xlfn.TEXTBEFORE(_xlfn.TEXTAFTER(Table4[[#This Row],[rxn     upper-bound     lower-bound]],Table4[[#This Row],[rxn]]),Table4[[#This Row],[lb]],-1)))</f>
        <v>0.77756793999999996</v>
      </c>
      <c r="I6" s="1" t="str">
        <f>_xlfn.TEXTAFTER(Table4[[#This Row],[rxn     upper-bound     lower-bound]]," ",-1)</f>
        <v>0.00000000</v>
      </c>
    </row>
    <row r="7" spans="1:9">
      <c r="A7" s="1" t="s">
        <v>12923</v>
      </c>
      <c r="B7" s="1" t="str">
        <f>_xlfn.TEXTBEFORE(ENZLOAD[[#This Row],[ENZLOAD (from enz_from_proteome)]]," ")</f>
        <v>ENZLOAD-16GS_c_FWD-rt0150</v>
      </c>
      <c r="C7" s="1">
        <f>_xlfn.NUMBERVALUE(_xlfn.TEXTAFTER(ENZLOAD[[#This Row],[ENZLOAD (from enz_from_proteome)]]," ",-1))</f>
        <v>1.0886518679999999E-8</v>
      </c>
      <c r="F7" s="1" t="s">
        <v>16616</v>
      </c>
      <c r="G7" s="1" t="str">
        <f>_xlfn.TEXTBEFORE(Table4[[#This Row],[rxn     upper-bound     lower-bound]]," ")</f>
        <v>ENZLOAD-16GS_c_FWD-rt0150</v>
      </c>
      <c r="H7" s="1">
        <f>_xlfn.NUMBERVALUE(TRIM(_xlfn.TEXTBEFORE(_xlfn.TEXTAFTER(Table4[[#This Row],[rxn     upper-bound     lower-bound]],Table4[[#This Row],[rxn]]),Table4[[#This Row],[lb]],-1)))</f>
        <v>0.81619518000000002</v>
      </c>
      <c r="I7" s="1" t="str">
        <f>_xlfn.TEXTAFTER(Table4[[#This Row],[rxn     upper-bound     lower-bound]]," ",-1)</f>
        <v>0.00000000</v>
      </c>
    </row>
    <row r="8" spans="1:9">
      <c r="A8" s="1" t="s">
        <v>12924</v>
      </c>
      <c r="B8" s="1" t="str">
        <f>_xlfn.TEXTBEFORE(ENZLOAD[[#This Row],[ENZLOAD (from enz_from_proteome)]]," ")</f>
        <v>ENZLOAD-16GS_c_FWD-rt3279</v>
      </c>
      <c r="C8" s="1">
        <f>_xlfn.NUMBERVALUE(_xlfn.TEXTAFTER(ENZLOAD[[#This Row],[ENZLOAD (from enz_from_proteome)]]," ",-1))</f>
        <v>3.8382587393999998E-7</v>
      </c>
      <c r="F8" s="1" t="s">
        <v>16617</v>
      </c>
      <c r="G8" s="1" t="str">
        <f>_xlfn.TEXTBEFORE(Table4[[#This Row],[rxn     upper-bound     lower-bound]]," ")</f>
        <v>ENZLOAD-16GS_c_FWD-rt3279</v>
      </c>
      <c r="H8" s="1">
        <f>_xlfn.NUMBERVALUE(TRIM(_xlfn.TEXTBEFORE(_xlfn.TEXTAFTER(Table4[[#This Row],[rxn     upper-bound     lower-bound]],Table4[[#This Row],[rxn]]),Table4[[#This Row],[lb]],-1)))</f>
        <v>0.73726871000000005</v>
      </c>
      <c r="I8" s="1" t="str">
        <f>_xlfn.TEXTAFTER(Table4[[#This Row],[rxn     upper-bound     lower-bound]]," ",-1)</f>
        <v>0.00000000</v>
      </c>
    </row>
    <row r="9" spans="1:9">
      <c r="A9" s="1" t="s">
        <v>12925</v>
      </c>
      <c r="B9" s="1" t="str">
        <f>_xlfn.TEXTBEFORE(ENZLOAD[[#This Row],[ENZLOAD (from enz_from_proteome)]]," ")</f>
        <v>ENZLOAD-1MLCLAT_mm_FWD-rt8106</v>
      </c>
      <c r="C9" s="1">
        <f>_xlfn.NUMBERVALUE(_xlfn.TEXTAFTER(ENZLOAD[[#This Row],[ENZLOAD (from enz_from_proteome)]]," ",-1))</f>
        <v>8.1286244539999997E-8</v>
      </c>
      <c r="F9" s="1" t="s">
        <v>16618</v>
      </c>
      <c r="G9" s="1" t="str">
        <f>_xlfn.TEXTBEFORE(Table4[[#This Row],[rxn     upper-bound     lower-bound]]," ")</f>
        <v>ENZLOAD-1MLCLAT_mm_FWD-rt8106</v>
      </c>
      <c r="H9" s="1">
        <f>_xlfn.NUMBERVALUE(TRIM(_xlfn.TEXTBEFORE(_xlfn.TEXTAFTER(Table4[[#This Row],[rxn     upper-bound     lower-bound]],Table4[[#This Row],[rxn]]),Table4[[#This Row],[lb]],-1)))</f>
        <v>1.2808925799999999</v>
      </c>
      <c r="I9" s="1" t="str">
        <f>_xlfn.TEXTAFTER(Table4[[#This Row],[rxn     upper-bound     lower-bound]]," ",-1)</f>
        <v>0.00000000</v>
      </c>
    </row>
    <row r="10" spans="1:9">
      <c r="A10" s="1" t="s">
        <v>12926</v>
      </c>
      <c r="B10" s="1" t="str">
        <f>_xlfn.TEXTBEFORE(ENZLOAD[[#This Row],[ENZLOAD (from enz_from_proteome)]]," ")</f>
        <v>ENZLOAD-1MLCLAT_mm_REV-rt8106</v>
      </c>
      <c r="C10" s="1">
        <f>_xlfn.NUMBERVALUE(_xlfn.TEXTAFTER(ENZLOAD[[#This Row],[ENZLOAD (from enz_from_proteome)]]," ",-1))</f>
        <v>8.1286244539999997E-8</v>
      </c>
      <c r="F10" s="1" t="s">
        <v>16619</v>
      </c>
      <c r="G10" s="1" t="str">
        <f>_xlfn.TEXTBEFORE(Table4[[#This Row],[rxn     upper-bound     lower-bound]]," ")</f>
        <v>ENZLOAD-1MLCLAT_mm_REV-rt8106</v>
      </c>
      <c r="H10" s="1">
        <f>_xlfn.NUMBERVALUE(TRIM(_xlfn.TEXTBEFORE(_xlfn.TEXTAFTER(Table4[[#This Row],[rxn     upper-bound     lower-bound]],Table4[[#This Row],[rxn]]),Table4[[#This Row],[lb]],-1)))</f>
        <v>1.2808925799999999</v>
      </c>
      <c r="I10" s="1" t="str">
        <f>_xlfn.TEXTAFTER(Table4[[#This Row],[rxn     upper-bound     lower-bound]]," ",-1)</f>
        <v>0.00000000</v>
      </c>
    </row>
    <row r="11" spans="1:9">
      <c r="A11" s="1" t="s">
        <v>12927</v>
      </c>
      <c r="B11" s="1" t="str">
        <f>_xlfn.TEXTBEFORE(ENZLOAD[[#This Row],[ENZLOAD (from enz_from_proteome)]]," ")</f>
        <v>ENZLOAD-2DOXG6PP_c_FWD-rt0208</v>
      </c>
      <c r="C11" s="1">
        <f>_xlfn.NUMBERVALUE(_xlfn.TEXTAFTER(ENZLOAD[[#This Row],[ENZLOAD (from enz_from_proteome)]]," ",-1))</f>
        <v>0</v>
      </c>
      <c r="F11" s="1" t="s">
        <v>16620</v>
      </c>
      <c r="G11" s="1" t="str">
        <f>_xlfn.TEXTBEFORE(Table4[[#This Row],[rxn     upper-bound     lower-bound]]," ")</f>
        <v>ENZLOAD-2DOXG6PP_c_FWD-rt0208</v>
      </c>
      <c r="H11" s="1">
        <f>_xlfn.NUMBERVALUE(TRIM(_xlfn.TEXTBEFORE(_xlfn.TEXTAFTER(Table4[[#This Row],[rxn     upper-bound     lower-bound]],Table4[[#This Row],[rxn]]),Table4[[#This Row],[lb]],-1)))</f>
        <v>1.6199837399999999</v>
      </c>
      <c r="I11" s="1" t="str">
        <f>_xlfn.TEXTAFTER(Table4[[#This Row],[rxn     upper-bound     lower-bound]]," ",-1)</f>
        <v>0.00000000</v>
      </c>
    </row>
    <row r="12" spans="1:9">
      <c r="A12" s="1" t="s">
        <v>12928</v>
      </c>
      <c r="B12" s="1" t="str">
        <f>_xlfn.TEXTBEFORE(ENZLOAD[[#This Row],[ENZLOAD (from enz_from_proteome)]]," ")</f>
        <v>ENZLOAD-2DOXG6PP_c_FWD-rt5045</v>
      </c>
      <c r="C12" s="1">
        <f>_xlfn.NUMBERVALUE(_xlfn.TEXTAFTER(ENZLOAD[[#This Row],[ENZLOAD (from enz_from_proteome)]]," ",-1))</f>
        <v>1.53485579405E-6</v>
      </c>
      <c r="F12" s="1" t="s">
        <v>16621</v>
      </c>
      <c r="G12" s="1" t="str">
        <f>_xlfn.TEXTBEFORE(Table4[[#This Row],[rxn     upper-bound     lower-bound]]," ")</f>
        <v>ENZLOAD-2DOXG6PP_c_FWD-rt5045</v>
      </c>
      <c r="H12" s="1">
        <f>_xlfn.NUMBERVALUE(TRIM(_xlfn.TEXTBEFORE(_xlfn.TEXTAFTER(Table4[[#This Row],[rxn     upper-bound     lower-bound]],Table4[[#This Row],[rxn]]),Table4[[#This Row],[lb]],-1)))</f>
        <v>1.5184414900000001</v>
      </c>
      <c r="I12" s="1" t="str">
        <f>_xlfn.TEXTAFTER(Table4[[#This Row],[rxn     upper-bound     lower-bound]]," ",-1)</f>
        <v>0.00000000</v>
      </c>
    </row>
    <row r="13" spans="1:9">
      <c r="A13" s="1" t="s">
        <v>12929</v>
      </c>
      <c r="B13" s="1" t="str">
        <f>_xlfn.TEXTBEFORE(ENZLOAD[[#This Row],[ENZLOAD (from enz_from_proteome)]]," ")</f>
        <v>ENZLOAD-2OGMAH_c_FWD-rt6557</v>
      </c>
      <c r="C13" s="1">
        <f>_xlfn.NUMBERVALUE(_xlfn.TEXTAFTER(ENZLOAD[[#This Row],[ENZLOAD (from enz_from_proteome)]]," ",-1))</f>
        <v>5.8836347598999995E-7</v>
      </c>
      <c r="F13" s="1" t="s">
        <v>16622</v>
      </c>
      <c r="G13" s="1" t="str">
        <f>_xlfn.TEXTBEFORE(Table4[[#This Row],[rxn     upper-bound     lower-bound]]," ")</f>
        <v>ENZLOAD-2OGMAH_c_FWD-rt6557</v>
      </c>
      <c r="H13" s="1">
        <f>_xlfn.NUMBERVALUE(TRIM(_xlfn.TEXTBEFORE(_xlfn.TEXTAFTER(Table4[[#This Row],[rxn     upper-bound     lower-bound]],Table4[[#This Row],[rxn]]),Table4[[#This Row],[lb]],-1)))</f>
        <v>1.2795947700000001</v>
      </c>
      <c r="I13" s="1" t="str">
        <f>_xlfn.TEXTAFTER(Table4[[#This Row],[rxn     upper-bound     lower-bound]]," ",-1)</f>
        <v>0.00000000</v>
      </c>
    </row>
    <row r="14" spans="1:9">
      <c r="A14" s="1" t="s">
        <v>12930</v>
      </c>
      <c r="B14" s="1" t="str">
        <f>_xlfn.TEXTBEFORE(ENZLOAD[[#This Row],[ENZLOAD (from enz_from_proteome)]]," ")</f>
        <v>ENZLOAD-2OSUCAH_c_FWD-rt6557</v>
      </c>
      <c r="C14" s="1">
        <f>_xlfn.NUMBERVALUE(_xlfn.TEXTAFTER(ENZLOAD[[#This Row],[ENZLOAD (from enz_from_proteome)]]," ",-1))</f>
        <v>5.8836347598999995E-7</v>
      </c>
      <c r="F14" s="1" t="s">
        <v>16623</v>
      </c>
      <c r="G14" s="1" t="str">
        <f>_xlfn.TEXTBEFORE(Table4[[#This Row],[rxn     upper-bound     lower-bound]]," ")</f>
        <v>ENZLOAD-2OSUCAH_c_FWD-rt6557</v>
      </c>
      <c r="H14" s="1">
        <f>_xlfn.NUMBERVALUE(TRIM(_xlfn.TEXTBEFORE(_xlfn.TEXTAFTER(Table4[[#This Row],[rxn     upper-bound     lower-bound]],Table4[[#This Row],[rxn]]),Table4[[#This Row],[lb]],-1)))</f>
        <v>1.2795947700000001</v>
      </c>
      <c r="I14" s="1" t="str">
        <f>_xlfn.TEXTAFTER(Table4[[#This Row],[rxn     upper-bound     lower-bound]]," ",-1)</f>
        <v>0.00000000</v>
      </c>
    </row>
    <row r="15" spans="1:9">
      <c r="A15" s="1" t="s">
        <v>12931</v>
      </c>
      <c r="B15" s="1" t="str">
        <f>_xlfn.TEXTBEFORE(ENZLOAD[[#This Row],[ENZLOAD (from enz_from_proteome)]]," ")</f>
        <v>ENZLOAD-2OXOADPt_c_m_FWD-rt2267</v>
      </c>
      <c r="C15" s="1">
        <f>_xlfn.NUMBERVALUE(_xlfn.TEXTAFTER(ENZLOAD[[#This Row],[ENZLOAD (from enz_from_proteome)]]," ",-1))</f>
        <v>1.5879883257300001E-6</v>
      </c>
      <c r="F15" s="1" t="s">
        <v>16624</v>
      </c>
      <c r="G15" s="1" t="str">
        <f>_xlfn.TEXTBEFORE(Table4[[#This Row],[rxn     upper-bound     lower-bound]]," ")</f>
        <v>ENZLOAD-2OXOADPt_c_m_FWD-rt2267</v>
      </c>
      <c r="H15" s="1">
        <f>_xlfn.NUMBERVALUE(TRIM(_xlfn.TEXTBEFORE(_xlfn.TEXTAFTER(Table4[[#This Row],[rxn     upper-bound     lower-bound]],Table4[[#This Row],[rxn]]),Table4[[#This Row],[lb]],-1)))</f>
        <v>1.2937694900000001</v>
      </c>
      <c r="I15" s="1" t="str">
        <f>_xlfn.TEXTAFTER(Table4[[#This Row],[rxn     upper-bound     lower-bound]]," ",-1)</f>
        <v>0.00000000</v>
      </c>
    </row>
    <row r="16" spans="1:9">
      <c r="A16" s="1" t="s">
        <v>12932</v>
      </c>
      <c r="B16" s="1" t="str">
        <f>_xlfn.TEXTBEFORE(ENZLOAD[[#This Row],[ENZLOAD (from enz_from_proteome)]]," ")</f>
        <v>ENZLOAD-2OXOADPt_c_m_REV-rt2267</v>
      </c>
      <c r="C16" s="1">
        <f>_xlfn.NUMBERVALUE(_xlfn.TEXTAFTER(ENZLOAD[[#This Row],[ENZLOAD (from enz_from_proteome)]]," ",-1))</f>
        <v>1.5879883257300001E-6</v>
      </c>
      <c r="F16" s="1" t="s">
        <v>16625</v>
      </c>
      <c r="G16" s="1" t="str">
        <f>_xlfn.TEXTBEFORE(Table4[[#This Row],[rxn     upper-bound     lower-bound]]," ")</f>
        <v>ENZLOAD-2OXOADPt_c_m_REV-rt2267</v>
      </c>
      <c r="H16" s="1">
        <f>_xlfn.NUMBERVALUE(TRIM(_xlfn.TEXTBEFORE(_xlfn.TEXTAFTER(Table4[[#This Row],[rxn     upper-bound     lower-bound]],Table4[[#This Row],[rxn]]),Table4[[#This Row],[lb]],-1)))</f>
        <v>1.2937694900000001</v>
      </c>
      <c r="I16" s="1" t="str">
        <f>_xlfn.TEXTAFTER(Table4[[#This Row],[rxn     upper-bound     lower-bound]]," ",-1)</f>
        <v>0.00000000</v>
      </c>
    </row>
    <row r="17" spans="1:9">
      <c r="A17" s="1" t="s">
        <v>12933</v>
      </c>
      <c r="B17" s="1" t="str">
        <f>_xlfn.TEXTBEFORE(ENZLOAD[[#This Row],[ENZLOAD (from enz_from_proteome)]]," ")</f>
        <v>ENZLOAD-3DHSKD_c_FWD-rt3472</v>
      </c>
      <c r="C17" s="1">
        <f>_xlfn.NUMBERVALUE(_xlfn.TEXTAFTER(ENZLOAD[[#This Row],[ENZLOAD (from enz_from_proteome)]]," ",-1))</f>
        <v>0</v>
      </c>
      <c r="F17" s="1" t="s">
        <v>16626</v>
      </c>
      <c r="G17" s="1" t="str">
        <f>_xlfn.TEXTBEFORE(Table4[[#This Row],[rxn     upper-bound     lower-bound]]," ")</f>
        <v>ENZLOAD-3DHSKD_c_FWD-rt3472</v>
      </c>
      <c r="H17" s="1">
        <f>_xlfn.NUMBERVALUE(TRIM(_xlfn.TEXTBEFORE(_xlfn.TEXTAFTER(Table4[[#This Row],[rxn     upper-bound     lower-bound]],Table4[[#This Row],[rxn]]),Table4[[#This Row],[lb]],-1)))</f>
        <v>1.0949382299999999</v>
      </c>
      <c r="I17" s="1" t="str">
        <f>_xlfn.TEXTAFTER(Table4[[#This Row],[rxn     upper-bound     lower-bound]]," ",-1)</f>
        <v>0.00000000</v>
      </c>
    </row>
    <row r="18" spans="1:9">
      <c r="A18" s="1" t="s">
        <v>12934</v>
      </c>
      <c r="B18" s="1" t="str">
        <f>_xlfn.TEXTBEFORE(ENZLOAD[[#This Row],[ENZLOAD (from enz_from_proteome)]]," ")</f>
        <v>ENZLOAD-3DHSKD_c_REV-rt3472</v>
      </c>
      <c r="C18" s="1">
        <f>_xlfn.NUMBERVALUE(_xlfn.TEXTAFTER(ENZLOAD[[#This Row],[ENZLOAD (from enz_from_proteome)]]," ",-1))</f>
        <v>0</v>
      </c>
      <c r="F18" s="1" t="s">
        <v>16627</v>
      </c>
      <c r="G18" s="1" t="str">
        <f>_xlfn.TEXTBEFORE(Table4[[#This Row],[rxn     upper-bound     lower-bound]]," ")</f>
        <v>ENZLOAD-3DHSKD_c_REV-rt3472</v>
      </c>
      <c r="H18" s="1">
        <f>_xlfn.NUMBERVALUE(TRIM(_xlfn.TEXTBEFORE(_xlfn.TEXTAFTER(Table4[[#This Row],[rxn     upper-bound     lower-bound]],Table4[[#This Row],[rxn]]),Table4[[#This Row],[lb]],-1)))</f>
        <v>1.0949382299999999</v>
      </c>
      <c r="I18" s="1" t="str">
        <f>_xlfn.TEXTAFTER(Table4[[#This Row],[rxn     upper-bound     lower-bound]]," ",-1)</f>
        <v>0.00000000</v>
      </c>
    </row>
    <row r="19" spans="1:9">
      <c r="A19" s="1" t="s">
        <v>12935</v>
      </c>
      <c r="B19" s="1" t="str">
        <f>_xlfn.TEXTBEFORE(ENZLOAD[[#This Row],[ENZLOAD (from enz_from_proteome)]]," ")</f>
        <v>ENZLOAD-3DSPHR_r_FWD-rt1611</v>
      </c>
      <c r="C19" s="1">
        <f>_xlfn.NUMBERVALUE(_xlfn.TEXTAFTER(ENZLOAD[[#This Row],[ENZLOAD (from enz_from_proteome)]]," ",-1))</f>
        <v>5.2121749090000001E-8</v>
      </c>
      <c r="F19" s="1" t="s">
        <v>16628</v>
      </c>
      <c r="G19" s="1" t="str">
        <f>_xlfn.TEXTBEFORE(Table4[[#This Row],[rxn     upper-bound     lower-bound]]," ")</f>
        <v>ENZLOAD-3DSPHR_r_FWD-rt1611</v>
      </c>
      <c r="H19" s="1">
        <f>_xlfn.NUMBERVALUE(TRIM(_xlfn.TEXTBEFORE(_xlfn.TEXTAFTER(Table4[[#This Row],[rxn     upper-bound     lower-bound]],Table4[[#This Row],[rxn]]),Table4[[#This Row],[lb]],-1)))</f>
        <v>1.15261467</v>
      </c>
      <c r="I19" s="1" t="str">
        <f>_xlfn.TEXTAFTER(Table4[[#This Row],[rxn     upper-bound     lower-bound]]," ",-1)</f>
        <v>0.00000000</v>
      </c>
    </row>
    <row r="20" spans="1:9">
      <c r="A20" s="1" t="s">
        <v>12936</v>
      </c>
      <c r="B20" s="1" t="str">
        <f>_xlfn.TEXTBEFORE(ENZLOAD[[#This Row],[ENZLOAD (from enz_from_proteome)]]," ")</f>
        <v>ENZLOAD-3HACD200_rm_FWD-rt2309</v>
      </c>
      <c r="C20" s="1">
        <f>_xlfn.NUMBERVALUE(_xlfn.TEXTAFTER(ENZLOAD[[#This Row],[ENZLOAD (from enz_from_proteome)]]," ",-1))</f>
        <v>3.7737909756999998E-7</v>
      </c>
      <c r="F20" s="1" t="s">
        <v>16629</v>
      </c>
      <c r="G20" s="1" t="str">
        <f>_xlfn.TEXTBEFORE(Table4[[#This Row],[rxn     upper-bound     lower-bound]]," ")</f>
        <v>ENZLOAD-3HACD200_rm_FWD-rt2309</v>
      </c>
      <c r="H20" s="1">
        <f>_xlfn.NUMBERVALUE(TRIM(_xlfn.TEXTBEFORE(_xlfn.TEXTAFTER(Table4[[#This Row],[rxn     upper-bound     lower-bound]],Table4[[#This Row],[rxn]]),Table4[[#This Row],[lb]],-1)))</f>
        <v>1.3604015</v>
      </c>
      <c r="I20" s="1" t="str">
        <f>_xlfn.TEXTAFTER(Table4[[#This Row],[rxn     upper-bound     lower-bound]]," ",-1)</f>
        <v>0.00000000</v>
      </c>
    </row>
    <row r="21" spans="1:9">
      <c r="A21" s="1" t="s">
        <v>12937</v>
      </c>
      <c r="B21" s="1" t="str">
        <f>_xlfn.TEXTBEFORE(ENZLOAD[[#This Row],[ENZLOAD (from enz_from_proteome)]]," ")</f>
        <v>ENZLOAD-3HACD200_rm_REV-rt2309</v>
      </c>
      <c r="C21" s="1">
        <f>_xlfn.NUMBERVALUE(_xlfn.TEXTAFTER(ENZLOAD[[#This Row],[ENZLOAD (from enz_from_proteome)]]," ",-1))</f>
        <v>3.7737909756999998E-7</v>
      </c>
      <c r="F21" s="1" t="s">
        <v>16630</v>
      </c>
      <c r="G21" s="1" t="str">
        <f>_xlfn.TEXTBEFORE(Table4[[#This Row],[rxn     upper-bound     lower-bound]]," ")</f>
        <v>ENZLOAD-3HACD200_rm_REV-rt2309</v>
      </c>
      <c r="H21" s="1">
        <f>_xlfn.NUMBERVALUE(TRIM(_xlfn.TEXTBEFORE(_xlfn.TEXTAFTER(Table4[[#This Row],[rxn     upper-bound     lower-bound]],Table4[[#This Row],[rxn]]),Table4[[#This Row],[lb]],-1)))</f>
        <v>1.3604015</v>
      </c>
      <c r="I21" s="1" t="str">
        <f>_xlfn.TEXTAFTER(Table4[[#This Row],[rxn     upper-bound     lower-bound]]," ",-1)</f>
        <v>0.00000000</v>
      </c>
    </row>
    <row r="22" spans="1:9">
      <c r="A22" s="1" t="s">
        <v>12938</v>
      </c>
      <c r="B22" s="1" t="str">
        <f>_xlfn.TEXTBEFORE(ENZLOAD[[#This Row],[ENZLOAD (from enz_from_proteome)]]," ")</f>
        <v>ENZLOAD-3HACD220_rm_FWD-rt2309</v>
      </c>
      <c r="C22" s="1">
        <f>_xlfn.NUMBERVALUE(_xlfn.TEXTAFTER(ENZLOAD[[#This Row],[ENZLOAD (from enz_from_proteome)]]," ",-1))</f>
        <v>3.7737909756999998E-7</v>
      </c>
      <c r="F22" s="1" t="s">
        <v>16631</v>
      </c>
      <c r="G22" s="1" t="str">
        <f>_xlfn.TEXTBEFORE(Table4[[#This Row],[rxn     upper-bound     lower-bound]]," ")</f>
        <v>ENZLOAD-3HACD220_rm_FWD-rt2309</v>
      </c>
      <c r="H22" s="1">
        <f>_xlfn.NUMBERVALUE(TRIM(_xlfn.TEXTBEFORE(_xlfn.TEXTAFTER(Table4[[#This Row],[rxn     upper-bound     lower-bound]],Table4[[#This Row],[rxn]]),Table4[[#This Row],[lb]],-1)))</f>
        <v>1.3604015</v>
      </c>
      <c r="I22" s="1" t="str">
        <f>_xlfn.TEXTAFTER(Table4[[#This Row],[rxn     upper-bound     lower-bound]]," ",-1)</f>
        <v>0.00000000</v>
      </c>
    </row>
    <row r="23" spans="1:9">
      <c r="A23" s="1" t="s">
        <v>12939</v>
      </c>
      <c r="B23" s="1" t="str">
        <f>_xlfn.TEXTBEFORE(ENZLOAD[[#This Row],[ENZLOAD (from enz_from_proteome)]]," ")</f>
        <v>ENZLOAD-3HACD220_rm_REV-rt2309</v>
      </c>
      <c r="C23" s="1">
        <f>_xlfn.NUMBERVALUE(_xlfn.TEXTAFTER(ENZLOAD[[#This Row],[ENZLOAD (from enz_from_proteome)]]," ",-1))</f>
        <v>3.7737909756999998E-7</v>
      </c>
      <c r="F23" s="1" t="s">
        <v>16632</v>
      </c>
      <c r="G23" s="1" t="str">
        <f>_xlfn.TEXTBEFORE(Table4[[#This Row],[rxn     upper-bound     lower-bound]]," ")</f>
        <v>ENZLOAD-3HACD220_rm_REV-rt2309</v>
      </c>
      <c r="H23" s="1">
        <f>_xlfn.NUMBERVALUE(TRIM(_xlfn.TEXTBEFORE(_xlfn.TEXTAFTER(Table4[[#This Row],[rxn     upper-bound     lower-bound]],Table4[[#This Row],[rxn]]),Table4[[#This Row],[lb]],-1)))</f>
        <v>1.3604015</v>
      </c>
      <c r="I23" s="1" t="str">
        <f>_xlfn.TEXTAFTER(Table4[[#This Row],[rxn     upper-bound     lower-bound]]," ",-1)</f>
        <v>0.00000000</v>
      </c>
    </row>
    <row r="24" spans="1:9">
      <c r="A24" s="1" t="s">
        <v>12940</v>
      </c>
      <c r="B24" s="1" t="str">
        <f>_xlfn.TEXTBEFORE(ENZLOAD[[#This Row],[ENZLOAD (from enz_from_proteome)]]," ")</f>
        <v>ENZLOAD-3HACD240_rm_FWD-rt2309</v>
      </c>
      <c r="C24" s="1">
        <f>_xlfn.NUMBERVALUE(_xlfn.TEXTAFTER(ENZLOAD[[#This Row],[ENZLOAD (from enz_from_proteome)]]," ",-1))</f>
        <v>3.7737909756999998E-7</v>
      </c>
      <c r="F24" s="1" t="s">
        <v>16633</v>
      </c>
      <c r="G24" s="1" t="str">
        <f>_xlfn.TEXTBEFORE(Table4[[#This Row],[rxn     upper-bound     lower-bound]]," ")</f>
        <v>ENZLOAD-3HACD240_rm_FWD-rt2309</v>
      </c>
      <c r="H24" s="1">
        <f>_xlfn.NUMBERVALUE(TRIM(_xlfn.TEXTBEFORE(_xlfn.TEXTAFTER(Table4[[#This Row],[rxn     upper-bound     lower-bound]],Table4[[#This Row],[rxn]]),Table4[[#This Row],[lb]],-1)))</f>
        <v>1.3604015</v>
      </c>
      <c r="I24" s="1" t="str">
        <f>_xlfn.TEXTAFTER(Table4[[#This Row],[rxn     upper-bound     lower-bound]]," ",-1)</f>
        <v>0.00000000</v>
      </c>
    </row>
    <row r="25" spans="1:9">
      <c r="A25" s="1" t="s">
        <v>12941</v>
      </c>
      <c r="B25" s="1" t="str">
        <f>_xlfn.TEXTBEFORE(ENZLOAD[[#This Row],[ENZLOAD (from enz_from_proteome)]]," ")</f>
        <v>ENZLOAD-3HACD240_rm_REV-rt2309</v>
      </c>
      <c r="C25" s="1">
        <f>_xlfn.NUMBERVALUE(_xlfn.TEXTAFTER(ENZLOAD[[#This Row],[ENZLOAD (from enz_from_proteome)]]," ",-1))</f>
        <v>3.7737909756999998E-7</v>
      </c>
      <c r="F25" s="1" t="s">
        <v>16634</v>
      </c>
      <c r="G25" s="1" t="str">
        <f>_xlfn.TEXTBEFORE(Table4[[#This Row],[rxn     upper-bound     lower-bound]]," ")</f>
        <v>ENZLOAD-3HACD240_rm_REV-rt2309</v>
      </c>
      <c r="H25" s="1">
        <f>_xlfn.NUMBERVALUE(TRIM(_xlfn.TEXTBEFORE(_xlfn.TEXTAFTER(Table4[[#This Row],[rxn     upper-bound     lower-bound]],Table4[[#This Row],[rxn]]),Table4[[#This Row],[lb]],-1)))</f>
        <v>1.3604015</v>
      </c>
      <c r="I25" s="1" t="str">
        <f>_xlfn.TEXTAFTER(Table4[[#This Row],[rxn     upper-bound     lower-bound]]," ",-1)</f>
        <v>0.00000000</v>
      </c>
    </row>
    <row r="26" spans="1:9">
      <c r="A26" s="1" t="s">
        <v>12942</v>
      </c>
      <c r="B26" s="1" t="str">
        <f>_xlfn.TEXTBEFORE(ENZLOAD[[#This Row],[ENZLOAD (from enz_from_proteome)]]," ")</f>
        <v>ENZLOAD-3HACD260_rm_FWD-rt2309</v>
      </c>
      <c r="C26" s="1">
        <f>_xlfn.NUMBERVALUE(_xlfn.TEXTAFTER(ENZLOAD[[#This Row],[ENZLOAD (from enz_from_proteome)]]," ",-1))</f>
        <v>3.7737909756999998E-7</v>
      </c>
      <c r="F26" s="1" t="s">
        <v>16635</v>
      </c>
      <c r="G26" s="1" t="str">
        <f>_xlfn.TEXTBEFORE(Table4[[#This Row],[rxn     upper-bound     lower-bound]]," ")</f>
        <v>ENZLOAD-3HACD260_rm_FWD-rt2309</v>
      </c>
      <c r="H26" s="1">
        <f>_xlfn.NUMBERVALUE(TRIM(_xlfn.TEXTBEFORE(_xlfn.TEXTAFTER(Table4[[#This Row],[rxn     upper-bound     lower-bound]],Table4[[#This Row],[rxn]]),Table4[[#This Row],[lb]],-1)))</f>
        <v>1.3604015</v>
      </c>
      <c r="I26" s="1" t="str">
        <f>_xlfn.TEXTAFTER(Table4[[#This Row],[rxn     upper-bound     lower-bound]]," ",-1)</f>
        <v>0.00000000</v>
      </c>
    </row>
    <row r="27" spans="1:9">
      <c r="A27" s="1" t="s">
        <v>12943</v>
      </c>
      <c r="B27" s="1" t="str">
        <f>_xlfn.TEXTBEFORE(ENZLOAD[[#This Row],[ENZLOAD (from enz_from_proteome)]]," ")</f>
        <v>ENZLOAD-3HACD260_rm_REV-rt2309</v>
      </c>
      <c r="C27" s="1">
        <f>_xlfn.NUMBERVALUE(_xlfn.TEXTAFTER(ENZLOAD[[#This Row],[ENZLOAD (from enz_from_proteome)]]," ",-1))</f>
        <v>3.7737909756999998E-7</v>
      </c>
      <c r="F27" s="1" t="s">
        <v>16636</v>
      </c>
      <c r="G27" s="1" t="str">
        <f>_xlfn.TEXTBEFORE(Table4[[#This Row],[rxn     upper-bound     lower-bound]]," ")</f>
        <v>ENZLOAD-3HACD260_rm_REV-rt2309</v>
      </c>
      <c r="H27" s="1">
        <f>_xlfn.NUMBERVALUE(TRIM(_xlfn.TEXTBEFORE(_xlfn.TEXTAFTER(Table4[[#This Row],[rxn     upper-bound     lower-bound]],Table4[[#This Row],[rxn]]),Table4[[#This Row],[lb]],-1)))</f>
        <v>1.3604015</v>
      </c>
      <c r="I27" s="1" t="str">
        <f>_xlfn.TEXTAFTER(Table4[[#This Row],[rxn     upper-bound     lower-bound]]," ",-1)</f>
        <v>0.00000000</v>
      </c>
    </row>
    <row r="28" spans="1:9">
      <c r="A28" s="1" t="s">
        <v>12944</v>
      </c>
      <c r="B28" s="1" t="str">
        <f>_xlfn.TEXTBEFORE(ENZLOAD[[#This Row],[ENZLOAD (from enz_from_proteome)]]," ")</f>
        <v>ENZLOAD-3HAD100_c_FWD-rt0302</v>
      </c>
      <c r="C28" s="1">
        <f>_xlfn.NUMBERVALUE(_xlfn.TEXTAFTER(ENZLOAD[[#This Row],[ENZLOAD (from enz_from_proteome)]]," ",-1))</f>
        <v>1.7193706060300001E-6</v>
      </c>
      <c r="F28" s="1" t="s">
        <v>16637</v>
      </c>
      <c r="G28" s="1" t="str">
        <f>_xlfn.TEXTBEFORE(Table4[[#This Row],[rxn     upper-bound     lower-bound]]," ")</f>
        <v>ENZLOAD-3HAD100_c_FWD-rt0302</v>
      </c>
      <c r="H28" s="1">
        <f>_xlfn.NUMBERVALUE(TRIM(_xlfn.TEXTBEFORE(_xlfn.TEXTAFTER(Table4[[#This Row],[rxn     upper-bound     lower-bound]],Table4[[#This Row],[rxn]]),Table4[[#This Row],[lb]],-1)))</f>
        <v>0.31182735</v>
      </c>
      <c r="I28" s="1" t="str">
        <f>_xlfn.TEXTAFTER(Table4[[#This Row],[rxn     upper-bound     lower-bound]]," ",-1)</f>
        <v>0.00000000</v>
      </c>
    </row>
    <row r="29" spans="1:9">
      <c r="A29" s="1" t="s">
        <v>12945</v>
      </c>
      <c r="B29" s="1" t="str">
        <f>_xlfn.TEXTBEFORE(ENZLOAD[[#This Row],[ENZLOAD (from enz_from_proteome)]]," ")</f>
        <v>ENZLOAD-3HAD120_c_FWD-rt0302</v>
      </c>
      <c r="C29" s="1">
        <f>_xlfn.NUMBERVALUE(_xlfn.TEXTAFTER(ENZLOAD[[#This Row],[ENZLOAD (from enz_from_proteome)]]," ",-1))</f>
        <v>1.7193706060300001E-6</v>
      </c>
      <c r="F29" s="1" t="s">
        <v>16638</v>
      </c>
      <c r="G29" s="1" t="str">
        <f>_xlfn.TEXTBEFORE(Table4[[#This Row],[rxn     upper-bound     lower-bound]]," ")</f>
        <v>ENZLOAD-3HAD120_c_FWD-rt0302</v>
      </c>
      <c r="H29" s="1">
        <f>_xlfn.NUMBERVALUE(TRIM(_xlfn.TEXTBEFORE(_xlfn.TEXTAFTER(Table4[[#This Row],[rxn     upper-bound     lower-bound]],Table4[[#This Row],[rxn]]),Table4[[#This Row],[lb]],-1)))</f>
        <v>0.31182735</v>
      </c>
      <c r="I29" s="1" t="str">
        <f>_xlfn.TEXTAFTER(Table4[[#This Row],[rxn     upper-bound     lower-bound]]," ",-1)</f>
        <v>0.00000000</v>
      </c>
    </row>
    <row r="30" spans="1:9">
      <c r="A30" s="1" t="s">
        <v>12946</v>
      </c>
      <c r="B30" s="1" t="str">
        <f>_xlfn.TEXTBEFORE(ENZLOAD[[#This Row],[ENZLOAD (from enz_from_proteome)]]," ")</f>
        <v>ENZLOAD-3HAD140_c_FWD-rt0302</v>
      </c>
      <c r="C30" s="1">
        <f>_xlfn.NUMBERVALUE(_xlfn.TEXTAFTER(ENZLOAD[[#This Row],[ENZLOAD (from enz_from_proteome)]]," ",-1))</f>
        <v>1.7193706060300001E-6</v>
      </c>
      <c r="F30" s="1" t="s">
        <v>16639</v>
      </c>
      <c r="G30" s="1" t="str">
        <f>_xlfn.TEXTBEFORE(Table4[[#This Row],[rxn     upper-bound     lower-bound]]," ")</f>
        <v>ENZLOAD-3HAD140_c_FWD-rt0302</v>
      </c>
      <c r="H30" s="1">
        <f>_xlfn.NUMBERVALUE(TRIM(_xlfn.TEXTBEFORE(_xlfn.TEXTAFTER(Table4[[#This Row],[rxn     upper-bound     lower-bound]],Table4[[#This Row],[rxn]]),Table4[[#This Row],[lb]],-1)))</f>
        <v>0.31182735</v>
      </c>
      <c r="I30" s="1" t="str">
        <f>_xlfn.TEXTAFTER(Table4[[#This Row],[rxn     upper-bound     lower-bound]]," ",-1)</f>
        <v>0.00000000</v>
      </c>
    </row>
    <row r="31" spans="1:9">
      <c r="A31" s="1" t="s">
        <v>12947</v>
      </c>
      <c r="B31" s="1" t="str">
        <f>_xlfn.TEXTBEFORE(ENZLOAD[[#This Row],[ENZLOAD (from enz_from_proteome)]]," ")</f>
        <v>ENZLOAD-3HAD160_c_FWD-rt0302</v>
      </c>
      <c r="C31" s="1">
        <f>_xlfn.NUMBERVALUE(_xlfn.TEXTAFTER(ENZLOAD[[#This Row],[ENZLOAD (from enz_from_proteome)]]," ",-1))</f>
        <v>1.7193706060300001E-6</v>
      </c>
      <c r="F31" s="1" t="s">
        <v>16640</v>
      </c>
      <c r="G31" s="1" t="str">
        <f>_xlfn.TEXTBEFORE(Table4[[#This Row],[rxn     upper-bound     lower-bound]]," ")</f>
        <v>ENZLOAD-3HAD160_c_FWD-rt0302</v>
      </c>
      <c r="H31" s="1">
        <f>_xlfn.NUMBERVALUE(TRIM(_xlfn.TEXTBEFORE(_xlfn.TEXTAFTER(Table4[[#This Row],[rxn     upper-bound     lower-bound]],Table4[[#This Row],[rxn]]),Table4[[#This Row],[lb]],-1)))</f>
        <v>0.31182735</v>
      </c>
      <c r="I31" s="1" t="str">
        <f>_xlfn.TEXTAFTER(Table4[[#This Row],[rxn     upper-bound     lower-bound]]," ",-1)</f>
        <v>0.00000000</v>
      </c>
    </row>
    <row r="32" spans="1:9">
      <c r="A32" s="1" t="s">
        <v>12948</v>
      </c>
      <c r="B32" s="1" t="str">
        <f>_xlfn.TEXTBEFORE(ENZLOAD[[#This Row],[ENZLOAD (from enz_from_proteome)]]," ")</f>
        <v>ENZLOAD-3HAD180_c_FWD-rt0302</v>
      </c>
      <c r="C32" s="1">
        <f>_xlfn.NUMBERVALUE(_xlfn.TEXTAFTER(ENZLOAD[[#This Row],[ENZLOAD (from enz_from_proteome)]]," ",-1))</f>
        <v>1.7193706060300001E-6</v>
      </c>
      <c r="F32" s="1" t="s">
        <v>16641</v>
      </c>
      <c r="G32" s="1" t="str">
        <f>_xlfn.TEXTBEFORE(Table4[[#This Row],[rxn     upper-bound     lower-bound]]," ")</f>
        <v>ENZLOAD-3HAD180_c_FWD-rt0302</v>
      </c>
      <c r="H32" s="1">
        <f>_xlfn.NUMBERVALUE(TRIM(_xlfn.TEXTBEFORE(_xlfn.TEXTAFTER(Table4[[#This Row],[rxn     upper-bound     lower-bound]],Table4[[#This Row],[rxn]]),Table4[[#This Row],[lb]],-1)))</f>
        <v>0.31182735</v>
      </c>
      <c r="I32" s="1" t="str">
        <f>_xlfn.TEXTAFTER(Table4[[#This Row],[rxn     upper-bound     lower-bound]]," ",-1)</f>
        <v>0.00000000</v>
      </c>
    </row>
    <row r="33" spans="1:9">
      <c r="A33" s="1" t="s">
        <v>12949</v>
      </c>
      <c r="B33" s="1" t="str">
        <f>_xlfn.TEXTBEFORE(ENZLOAD[[#This Row],[ENZLOAD (from enz_from_proteome)]]," ")</f>
        <v>ENZLOAD-3HAD40_c_FWD-rt0302</v>
      </c>
      <c r="C33" s="1">
        <f>_xlfn.NUMBERVALUE(_xlfn.TEXTAFTER(ENZLOAD[[#This Row],[ENZLOAD (from enz_from_proteome)]]," ",-1))</f>
        <v>1.7193706060300001E-6</v>
      </c>
      <c r="F33" s="1" t="s">
        <v>16642</v>
      </c>
      <c r="G33" s="1" t="str">
        <f>_xlfn.TEXTBEFORE(Table4[[#This Row],[rxn     upper-bound     lower-bound]]," ")</f>
        <v>ENZLOAD-3HAD40_c_FWD-rt0302</v>
      </c>
      <c r="H33" s="1">
        <f>_xlfn.NUMBERVALUE(TRIM(_xlfn.TEXTBEFORE(_xlfn.TEXTAFTER(Table4[[#This Row],[rxn     upper-bound     lower-bound]],Table4[[#This Row],[rxn]]),Table4[[#This Row],[lb]],-1)))</f>
        <v>0.31182735</v>
      </c>
      <c r="I33" s="1" t="str">
        <f>_xlfn.TEXTAFTER(Table4[[#This Row],[rxn     upper-bound     lower-bound]]," ",-1)</f>
        <v>0.00000000</v>
      </c>
    </row>
    <row r="34" spans="1:9">
      <c r="A34" s="1" t="s">
        <v>12950</v>
      </c>
      <c r="B34" s="1" t="str">
        <f>_xlfn.TEXTBEFORE(ENZLOAD[[#This Row],[ENZLOAD (from enz_from_proteome)]]," ")</f>
        <v>ENZLOAD-3HAD40_c_REV-rt0302</v>
      </c>
      <c r="C34" s="1">
        <f>_xlfn.NUMBERVALUE(_xlfn.TEXTAFTER(ENZLOAD[[#This Row],[ENZLOAD (from enz_from_proteome)]]," ",-1))</f>
        <v>1.7193706060300001E-6</v>
      </c>
      <c r="F34" s="1" t="s">
        <v>16643</v>
      </c>
      <c r="G34" s="1" t="str">
        <f>_xlfn.TEXTBEFORE(Table4[[#This Row],[rxn     upper-bound     lower-bound]]," ")</f>
        <v>ENZLOAD-3HAD40_c_REV-rt0302</v>
      </c>
      <c r="H34" s="1">
        <f>_xlfn.NUMBERVALUE(TRIM(_xlfn.TEXTBEFORE(_xlfn.TEXTAFTER(Table4[[#This Row],[rxn     upper-bound     lower-bound]],Table4[[#This Row],[rxn]]),Table4[[#This Row],[lb]],-1)))</f>
        <v>0.31182735</v>
      </c>
      <c r="I34" s="1" t="str">
        <f>_xlfn.TEXTAFTER(Table4[[#This Row],[rxn     upper-bound     lower-bound]]," ",-1)</f>
        <v>0.00000000</v>
      </c>
    </row>
    <row r="35" spans="1:9">
      <c r="A35" s="1" t="s">
        <v>12951</v>
      </c>
      <c r="B35" s="1" t="str">
        <f>_xlfn.TEXTBEFORE(ENZLOAD[[#This Row],[ENZLOAD (from enz_from_proteome)]]," ")</f>
        <v>ENZLOAD-3HAD40_m_FWD-rt7207_m</v>
      </c>
      <c r="C35" s="1">
        <f>_xlfn.NUMBERVALUE(_xlfn.TEXTAFTER(ENZLOAD[[#This Row],[ENZLOAD (from enz_from_proteome)]]," ",-1))</f>
        <v>1.1708853969999999E-8</v>
      </c>
      <c r="F35" s="1" t="s">
        <v>16644</v>
      </c>
      <c r="G35" s="1" t="str">
        <f>_xlfn.TEXTBEFORE(Table4[[#This Row],[rxn     upper-bound     lower-bound]]," ")</f>
        <v>ENZLOAD-3HAD40_m_FWD-rt7207_m</v>
      </c>
      <c r="H35" s="1">
        <f>_xlfn.NUMBERVALUE(TRIM(_xlfn.TEXTBEFORE(_xlfn.TEXTAFTER(Table4[[#This Row],[rxn     upper-bound     lower-bound]],Table4[[#This Row],[rxn]]),Table4[[#This Row],[lb]],-1)))</f>
        <v>1.1342013399999999</v>
      </c>
      <c r="I35" s="1" t="str">
        <f>_xlfn.TEXTAFTER(Table4[[#This Row],[rxn     upper-bound     lower-bound]]," ",-1)</f>
        <v>0.00000000</v>
      </c>
    </row>
    <row r="36" spans="1:9">
      <c r="A36" s="1" t="s">
        <v>12952</v>
      </c>
      <c r="B36" s="1" t="str">
        <f>_xlfn.TEXTBEFORE(ENZLOAD[[#This Row],[ENZLOAD (from enz_from_proteome)]]," ")</f>
        <v>ENZLOAD-3HAD40_m_REV-rt7207_m</v>
      </c>
      <c r="C36" s="1">
        <f>_xlfn.NUMBERVALUE(_xlfn.TEXTAFTER(ENZLOAD[[#This Row],[ENZLOAD (from enz_from_proteome)]]," ",-1))</f>
        <v>1.1708853969999999E-8</v>
      </c>
      <c r="F36" s="1" t="s">
        <v>16645</v>
      </c>
      <c r="G36" s="1" t="str">
        <f>_xlfn.TEXTBEFORE(Table4[[#This Row],[rxn     upper-bound     lower-bound]]," ")</f>
        <v>ENZLOAD-3HAD40_m_REV-rt7207_m</v>
      </c>
      <c r="H36" s="1">
        <f>_xlfn.NUMBERVALUE(TRIM(_xlfn.TEXTBEFORE(_xlfn.TEXTAFTER(Table4[[#This Row],[rxn     upper-bound     lower-bound]],Table4[[#This Row],[rxn]]),Table4[[#This Row],[lb]],-1)))</f>
        <v>1.1342013399999999</v>
      </c>
      <c r="I36" s="1" t="str">
        <f>_xlfn.TEXTAFTER(Table4[[#This Row],[rxn     upper-bound     lower-bound]]," ",-1)</f>
        <v>0.00000000</v>
      </c>
    </row>
    <row r="37" spans="1:9">
      <c r="A37" s="1" t="s">
        <v>12953</v>
      </c>
      <c r="B37" s="1" t="str">
        <f>_xlfn.TEXTBEFORE(ENZLOAD[[#This Row],[ENZLOAD (from enz_from_proteome)]]," ")</f>
        <v>ENZLOAD-3HAD60_c_FWD-rt0302</v>
      </c>
      <c r="C37" s="1">
        <f>_xlfn.NUMBERVALUE(_xlfn.TEXTAFTER(ENZLOAD[[#This Row],[ENZLOAD (from enz_from_proteome)]]," ",-1))</f>
        <v>1.7193706060300001E-6</v>
      </c>
      <c r="F37" s="1" t="s">
        <v>16646</v>
      </c>
      <c r="G37" s="1" t="str">
        <f>_xlfn.TEXTBEFORE(Table4[[#This Row],[rxn     upper-bound     lower-bound]]," ")</f>
        <v>ENZLOAD-3HAD60_c_FWD-rt0302</v>
      </c>
      <c r="H37" s="1">
        <f>_xlfn.NUMBERVALUE(TRIM(_xlfn.TEXTBEFORE(_xlfn.TEXTAFTER(Table4[[#This Row],[rxn     upper-bound     lower-bound]],Table4[[#This Row],[rxn]]),Table4[[#This Row],[lb]],-1)))</f>
        <v>0.31182735</v>
      </c>
      <c r="I37" s="1" t="str">
        <f>_xlfn.TEXTAFTER(Table4[[#This Row],[rxn     upper-bound     lower-bound]]," ",-1)</f>
        <v>0.00000000</v>
      </c>
    </row>
    <row r="38" spans="1:9">
      <c r="A38" s="1" t="s">
        <v>12954</v>
      </c>
      <c r="B38" s="1" t="str">
        <f>_xlfn.TEXTBEFORE(ENZLOAD[[#This Row],[ENZLOAD (from enz_from_proteome)]]," ")</f>
        <v>ENZLOAD-3HAD60_m_FWD-rt7207_m</v>
      </c>
      <c r="C38" s="1">
        <f>_xlfn.NUMBERVALUE(_xlfn.TEXTAFTER(ENZLOAD[[#This Row],[ENZLOAD (from enz_from_proteome)]]," ",-1))</f>
        <v>1.1708853969999999E-8</v>
      </c>
      <c r="F38" s="1" t="s">
        <v>16647</v>
      </c>
      <c r="G38" s="1" t="str">
        <f>_xlfn.TEXTBEFORE(Table4[[#This Row],[rxn     upper-bound     lower-bound]]," ")</f>
        <v>ENZLOAD-3HAD60_m_FWD-rt7207_m</v>
      </c>
      <c r="H38" s="1">
        <f>_xlfn.NUMBERVALUE(TRIM(_xlfn.TEXTBEFORE(_xlfn.TEXTAFTER(Table4[[#This Row],[rxn     upper-bound     lower-bound]],Table4[[#This Row],[rxn]]),Table4[[#This Row],[lb]],-1)))</f>
        <v>1.1342013399999999</v>
      </c>
      <c r="I38" s="1" t="str">
        <f>_xlfn.TEXTAFTER(Table4[[#This Row],[rxn     upper-bound     lower-bound]]," ",-1)</f>
        <v>0.00000000</v>
      </c>
    </row>
    <row r="39" spans="1:9">
      <c r="A39" s="1" t="s">
        <v>12955</v>
      </c>
      <c r="B39" s="1" t="str">
        <f>_xlfn.TEXTBEFORE(ENZLOAD[[#This Row],[ENZLOAD (from enz_from_proteome)]]," ")</f>
        <v>ENZLOAD-3HAD60_m_REV-rt7207_m</v>
      </c>
      <c r="C39" s="1">
        <f>_xlfn.NUMBERVALUE(_xlfn.TEXTAFTER(ENZLOAD[[#This Row],[ENZLOAD (from enz_from_proteome)]]," ",-1))</f>
        <v>1.1708853969999999E-8</v>
      </c>
      <c r="F39" s="1" t="s">
        <v>16648</v>
      </c>
      <c r="G39" s="1" t="str">
        <f>_xlfn.TEXTBEFORE(Table4[[#This Row],[rxn     upper-bound     lower-bound]]," ")</f>
        <v>ENZLOAD-3HAD60_m_REV-rt7207_m</v>
      </c>
      <c r="H39" s="1">
        <f>_xlfn.NUMBERVALUE(TRIM(_xlfn.TEXTBEFORE(_xlfn.TEXTAFTER(Table4[[#This Row],[rxn     upper-bound     lower-bound]],Table4[[#This Row],[rxn]]),Table4[[#This Row],[lb]],-1)))</f>
        <v>1.1342013399999999</v>
      </c>
      <c r="I39" s="1" t="str">
        <f>_xlfn.TEXTAFTER(Table4[[#This Row],[rxn     upper-bound     lower-bound]]," ",-1)</f>
        <v>0.00000000</v>
      </c>
    </row>
    <row r="40" spans="1:9">
      <c r="A40" s="1" t="s">
        <v>12956</v>
      </c>
      <c r="B40" s="1" t="str">
        <f>_xlfn.TEXTBEFORE(ENZLOAD[[#This Row],[ENZLOAD (from enz_from_proteome)]]," ")</f>
        <v>ENZLOAD-3HAD80_c_FWD-rt0302</v>
      </c>
      <c r="C40" s="1">
        <f>_xlfn.NUMBERVALUE(_xlfn.TEXTAFTER(ENZLOAD[[#This Row],[ENZLOAD (from enz_from_proteome)]]," ",-1))</f>
        <v>1.7193706060300001E-6</v>
      </c>
      <c r="F40" s="1" t="s">
        <v>16649</v>
      </c>
      <c r="G40" s="1" t="str">
        <f>_xlfn.TEXTBEFORE(Table4[[#This Row],[rxn     upper-bound     lower-bound]]," ")</f>
        <v>ENZLOAD-3HAD80_c_FWD-rt0302</v>
      </c>
      <c r="H40" s="1">
        <f>_xlfn.NUMBERVALUE(TRIM(_xlfn.TEXTBEFORE(_xlfn.TEXTAFTER(Table4[[#This Row],[rxn     upper-bound     lower-bound]],Table4[[#This Row],[rxn]]),Table4[[#This Row],[lb]],-1)))</f>
        <v>0.31182735</v>
      </c>
      <c r="I40" s="1" t="str">
        <f>_xlfn.TEXTAFTER(Table4[[#This Row],[rxn     upper-bound     lower-bound]]," ",-1)</f>
        <v>0.00000000</v>
      </c>
    </row>
    <row r="41" spans="1:9">
      <c r="A41" s="1" t="s">
        <v>12957</v>
      </c>
      <c r="B41" s="1" t="str">
        <f>_xlfn.TEXTBEFORE(ENZLOAD[[#This Row],[ENZLOAD (from enz_from_proteome)]]," ")</f>
        <v>ENZLOAD-3HAD80_m_FWD-rt7207_m</v>
      </c>
      <c r="C41" s="1">
        <f>_xlfn.NUMBERVALUE(_xlfn.TEXTAFTER(ENZLOAD[[#This Row],[ENZLOAD (from enz_from_proteome)]]," ",-1))</f>
        <v>1.1708853969999999E-8</v>
      </c>
      <c r="F41" s="1" t="s">
        <v>16650</v>
      </c>
      <c r="G41" s="1" t="str">
        <f>_xlfn.TEXTBEFORE(Table4[[#This Row],[rxn     upper-bound     lower-bound]]," ")</f>
        <v>ENZLOAD-3HAD80_m_FWD-rt7207_m</v>
      </c>
      <c r="H41" s="1">
        <f>_xlfn.NUMBERVALUE(TRIM(_xlfn.TEXTBEFORE(_xlfn.TEXTAFTER(Table4[[#This Row],[rxn     upper-bound     lower-bound]],Table4[[#This Row],[rxn]]),Table4[[#This Row],[lb]],-1)))</f>
        <v>1.1342013399999999</v>
      </c>
      <c r="I41" s="1" t="str">
        <f>_xlfn.TEXTAFTER(Table4[[#This Row],[rxn     upper-bound     lower-bound]]," ",-1)</f>
        <v>0.00000000</v>
      </c>
    </row>
    <row r="42" spans="1:9">
      <c r="A42" s="1" t="s">
        <v>12958</v>
      </c>
      <c r="B42" s="1" t="str">
        <f>_xlfn.TEXTBEFORE(ENZLOAD[[#This Row],[ENZLOAD (from enz_from_proteome)]]," ")</f>
        <v>ENZLOAD-3HAD80_m_REV-rt7207_m</v>
      </c>
      <c r="C42" s="1">
        <f>_xlfn.NUMBERVALUE(_xlfn.TEXTAFTER(ENZLOAD[[#This Row],[ENZLOAD (from enz_from_proteome)]]," ",-1))</f>
        <v>1.1708853969999999E-8</v>
      </c>
      <c r="F42" s="1" t="s">
        <v>16651</v>
      </c>
      <c r="G42" s="1" t="str">
        <f>_xlfn.TEXTBEFORE(Table4[[#This Row],[rxn     upper-bound     lower-bound]]," ")</f>
        <v>ENZLOAD-3HAD80_m_REV-rt7207_m</v>
      </c>
      <c r="H42" s="1">
        <f>_xlfn.NUMBERVALUE(TRIM(_xlfn.TEXTBEFORE(_xlfn.TEXTAFTER(Table4[[#This Row],[rxn     upper-bound     lower-bound]],Table4[[#This Row],[rxn]]),Table4[[#This Row],[lb]],-1)))</f>
        <v>1.1342013399999999</v>
      </c>
      <c r="I42" s="1" t="str">
        <f>_xlfn.TEXTAFTER(Table4[[#This Row],[rxn     upper-bound     lower-bound]]," ",-1)</f>
        <v>0.00000000</v>
      </c>
    </row>
    <row r="43" spans="1:9">
      <c r="A43" s="1" t="s">
        <v>12959</v>
      </c>
      <c r="B43" s="1" t="str">
        <f>_xlfn.TEXTBEFORE(ENZLOAD[[#This Row],[ENZLOAD (from enz_from_proteome)]]," ")</f>
        <v>ENZLOAD-3HAO_c_FWD-rt0234</v>
      </c>
      <c r="C43" s="1">
        <f>_xlfn.NUMBERVALUE(_xlfn.TEXTAFTER(ENZLOAD[[#This Row],[ENZLOAD (from enz_from_proteome)]]," ",-1))</f>
        <v>4.3159656803999998E-7</v>
      </c>
      <c r="F43" s="1" t="s">
        <v>16652</v>
      </c>
      <c r="G43" s="1" t="str">
        <f>_xlfn.TEXTBEFORE(Table4[[#This Row],[rxn     upper-bound     lower-bound]]," ")</f>
        <v>ENZLOAD-3HAO_c_FWD-rt0234</v>
      </c>
      <c r="H43" s="1">
        <f>_xlfn.NUMBERVALUE(TRIM(_xlfn.TEXTBEFORE(_xlfn.TEXTAFTER(Table4[[#This Row],[rxn     upper-bound     lower-bound]],Table4[[#This Row],[rxn]]),Table4[[#This Row],[lb]],-1)))</f>
        <v>1.97869206</v>
      </c>
      <c r="I43" s="1" t="str">
        <f>_xlfn.TEXTAFTER(Table4[[#This Row],[rxn     upper-bound     lower-bound]]," ",-1)</f>
        <v>0.00000000</v>
      </c>
    </row>
    <row r="44" spans="1:9">
      <c r="A44" s="1" t="s">
        <v>12960</v>
      </c>
      <c r="B44" s="1" t="str">
        <f>_xlfn.TEXTBEFORE(ENZLOAD[[#This Row],[ENZLOAD (from enz_from_proteome)]]," ")</f>
        <v>ENZLOAD-3HBHYOX_c_FWD-rt5813</v>
      </c>
      <c r="C44" s="1">
        <f>_xlfn.NUMBERVALUE(_xlfn.TEXTAFTER(ENZLOAD[[#This Row],[ENZLOAD (from enz_from_proteome)]]," ",-1))</f>
        <v>0</v>
      </c>
      <c r="F44" s="1" t="s">
        <v>16653</v>
      </c>
      <c r="G44" s="1" t="str">
        <f>_xlfn.TEXTBEFORE(Table4[[#This Row],[rxn     upper-bound     lower-bound]]," ")</f>
        <v>ENZLOAD-3HBHYOX_c_FWD-rt5813</v>
      </c>
      <c r="H44" s="1">
        <f>_xlfn.NUMBERVALUE(TRIM(_xlfn.TEXTBEFORE(_xlfn.TEXTAFTER(Table4[[#This Row],[rxn     upper-bound     lower-bound]],Table4[[#This Row],[rxn]]),Table4[[#This Row],[lb]],-1)))</f>
        <v>0.40298573999999998</v>
      </c>
      <c r="I44" s="1" t="str">
        <f>_xlfn.TEXTAFTER(Table4[[#This Row],[rxn     upper-bound     lower-bound]]," ",-1)</f>
        <v>0.00000000</v>
      </c>
    </row>
    <row r="45" spans="1:9">
      <c r="A45" s="1" t="s">
        <v>12961</v>
      </c>
      <c r="B45" s="1" t="str">
        <f>_xlfn.TEXTBEFORE(ENZLOAD[[#This Row],[ENZLOAD (from enz_from_proteome)]]," ")</f>
        <v>ENZLOAD-3HBRDH_c_FWD-rt4427</v>
      </c>
      <c r="C45" s="1">
        <f>_xlfn.NUMBERVALUE(_xlfn.TEXTAFTER(ENZLOAD[[#This Row],[ENZLOAD (from enz_from_proteome)]]," ",-1))</f>
        <v>4.9641162049999997E-8</v>
      </c>
      <c r="F45" s="1" t="s">
        <v>16654</v>
      </c>
      <c r="G45" s="1" t="str">
        <f>_xlfn.TEXTBEFORE(Table4[[#This Row],[rxn     upper-bound     lower-bound]]," ")</f>
        <v>ENZLOAD-3HBRDH_c_FWD-rt4427</v>
      </c>
      <c r="H45" s="1">
        <f>_xlfn.NUMBERVALUE(TRIM(_xlfn.TEXTBEFORE(_xlfn.TEXTAFTER(Table4[[#This Row],[rxn     upper-bound     lower-bound]],Table4[[#This Row],[rxn]]),Table4[[#This Row],[lb]],-1)))</f>
        <v>1.3882396299999999</v>
      </c>
      <c r="I45" s="1" t="str">
        <f>_xlfn.TEXTAFTER(Table4[[#This Row],[rxn     upper-bound     lower-bound]]," ",-1)</f>
        <v>0.00000000</v>
      </c>
    </row>
    <row r="46" spans="1:9">
      <c r="A46" s="1" t="s">
        <v>12962</v>
      </c>
      <c r="B46" s="1" t="str">
        <f>_xlfn.TEXTBEFORE(ENZLOAD[[#This Row],[ENZLOAD (from enz_from_proteome)]]," ")</f>
        <v>ENZLOAD-3HBRDH_c_REV-rt4427</v>
      </c>
      <c r="C46" s="1">
        <f>_xlfn.NUMBERVALUE(_xlfn.TEXTAFTER(ENZLOAD[[#This Row],[ENZLOAD (from enz_from_proteome)]]," ",-1))</f>
        <v>4.9641162049999997E-8</v>
      </c>
      <c r="F46" s="1" t="s">
        <v>16655</v>
      </c>
      <c r="G46" s="1" t="str">
        <f>_xlfn.TEXTBEFORE(Table4[[#This Row],[rxn     upper-bound     lower-bound]]," ")</f>
        <v>ENZLOAD-3HBRDH_c_REV-rt4427</v>
      </c>
      <c r="H46" s="1">
        <f>_xlfn.NUMBERVALUE(TRIM(_xlfn.TEXTBEFORE(_xlfn.TEXTAFTER(Table4[[#This Row],[rxn     upper-bound     lower-bound]],Table4[[#This Row],[rxn]]),Table4[[#This Row],[lb]],-1)))</f>
        <v>1.3882396299999999</v>
      </c>
      <c r="I46" s="1" t="str">
        <f>_xlfn.TEXTAFTER(Table4[[#This Row],[rxn     upper-bound     lower-bound]]," ",-1)</f>
        <v>0.00000000</v>
      </c>
    </row>
    <row r="47" spans="1:9">
      <c r="A47" s="1" t="s">
        <v>12963</v>
      </c>
      <c r="B47" s="1" t="str">
        <f>_xlfn.TEXTBEFORE(ENZLOAD[[#This Row],[ENZLOAD (from enz_from_proteome)]]," ")</f>
        <v>ENZLOAD-3HCINNMH_c_FWD-rt6518</v>
      </c>
      <c r="C47" s="1">
        <f>_xlfn.NUMBERVALUE(_xlfn.TEXTAFTER(ENZLOAD[[#This Row],[ENZLOAD (from enz_from_proteome)]]," ",-1))</f>
        <v>1.8192869189999999E-8</v>
      </c>
      <c r="F47" s="1" t="s">
        <v>16656</v>
      </c>
      <c r="G47" s="1" t="str">
        <f>_xlfn.TEXTBEFORE(Table4[[#This Row],[rxn     upper-bound     lower-bound]]," ")</f>
        <v>ENZLOAD-3HCINNMH_c_FWD-rt6518</v>
      </c>
      <c r="H47" s="1">
        <f>_xlfn.NUMBERVALUE(TRIM(_xlfn.TEXTBEFORE(_xlfn.TEXTAFTER(Table4[[#This Row],[rxn     upper-bound     lower-bound]],Table4[[#This Row],[rxn]]),Table4[[#This Row],[lb]],-1)))</f>
        <v>0.59769662000000001</v>
      </c>
      <c r="I47" s="1" t="str">
        <f>_xlfn.TEXTAFTER(Table4[[#This Row],[rxn     upper-bound     lower-bound]]," ",-1)</f>
        <v>0.00000000</v>
      </c>
    </row>
    <row r="48" spans="1:9">
      <c r="A48" s="1" t="s">
        <v>12964</v>
      </c>
      <c r="B48" s="1" t="str">
        <f>_xlfn.TEXTBEFORE(ENZLOAD[[#This Row],[ENZLOAD (from enz_from_proteome)]]," ")</f>
        <v>ENZLOAD-3HPPPNH_c_FWD-rt6518</v>
      </c>
      <c r="C48" s="1">
        <f>_xlfn.NUMBERVALUE(_xlfn.TEXTAFTER(ENZLOAD[[#This Row],[ENZLOAD (from enz_from_proteome)]]," ",-1))</f>
        <v>1.8192869189999999E-8</v>
      </c>
      <c r="F48" s="1" t="s">
        <v>16657</v>
      </c>
      <c r="G48" s="1" t="str">
        <f>_xlfn.TEXTBEFORE(Table4[[#This Row],[rxn     upper-bound     lower-bound]]," ")</f>
        <v>ENZLOAD-3HPPPNH_c_FWD-rt6518</v>
      </c>
      <c r="H48" s="1">
        <f>_xlfn.NUMBERVALUE(TRIM(_xlfn.TEXTBEFORE(_xlfn.TEXTAFTER(Table4[[#This Row],[rxn     upper-bound     lower-bound]],Table4[[#This Row],[rxn]]),Table4[[#This Row],[lb]],-1)))</f>
        <v>0.59769662000000001</v>
      </c>
      <c r="I48" s="1" t="str">
        <f>_xlfn.TEXTAFTER(Table4[[#This Row],[rxn     upper-bound     lower-bound]]," ",-1)</f>
        <v>0.00000000</v>
      </c>
    </row>
    <row r="49" spans="1:9">
      <c r="A49" s="1" t="s">
        <v>12965</v>
      </c>
      <c r="B49" s="1" t="str">
        <f>_xlfn.TEXTBEFORE(ENZLOAD[[#This Row],[ENZLOAD (from enz_from_proteome)]]," ")</f>
        <v>ENZLOAD-3INDACNLAH_c_FWD-rt4042</v>
      </c>
      <c r="C49" s="1">
        <f>_xlfn.NUMBERVALUE(_xlfn.TEXTAFTER(ENZLOAD[[#This Row],[ENZLOAD (from enz_from_proteome)]]," ",-1))</f>
        <v>1.0233388381E-7</v>
      </c>
      <c r="F49" s="1" t="s">
        <v>16658</v>
      </c>
      <c r="G49" s="1" t="str">
        <f>_xlfn.TEXTBEFORE(Table4[[#This Row],[rxn     upper-bound     lower-bound]]," ")</f>
        <v>ENZLOAD-3INDACNLAH_c_FWD-rt4042</v>
      </c>
      <c r="H49" s="1">
        <f>_xlfn.NUMBERVALUE(TRIM(_xlfn.TEXTBEFORE(_xlfn.TEXTAFTER(Table4[[#This Row],[rxn     upper-bound     lower-bound]],Table4[[#This Row],[rxn]]),Table4[[#This Row],[lb]],-1)))</f>
        <v>1.33315366</v>
      </c>
      <c r="I49" s="1" t="str">
        <f>_xlfn.TEXTAFTER(Table4[[#This Row],[rxn     upper-bound     lower-bound]]," ",-1)</f>
        <v>0.00000000</v>
      </c>
    </row>
    <row r="50" spans="1:9">
      <c r="A50" s="1" t="s">
        <v>12966</v>
      </c>
      <c r="B50" s="1" t="str">
        <f>_xlfn.TEXTBEFORE(ENZLOAD[[#This Row],[ENZLOAD (from enz_from_proteome)]]," ")</f>
        <v>ENZLOAD-3INDACNLAH_c_REV-rt4042</v>
      </c>
      <c r="C50" s="1">
        <f>_xlfn.NUMBERVALUE(_xlfn.TEXTAFTER(ENZLOAD[[#This Row],[ENZLOAD (from enz_from_proteome)]]," ",-1))</f>
        <v>1.0233388381E-7</v>
      </c>
      <c r="F50" s="1" t="s">
        <v>16659</v>
      </c>
      <c r="G50" s="1" t="str">
        <f>_xlfn.TEXTBEFORE(Table4[[#This Row],[rxn     upper-bound     lower-bound]]," ")</f>
        <v>ENZLOAD-3INDACNLAH_c_REV-rt4042</v>
      </c>
      <c r="H50" s="1">
        <f>_xlfn.NUMBERVALUE(TRIM(_xlfn.TEXTBEFORE(_xlfn.TEXTAFTER(Table4[[#This Row],[rxn     upper-bound     lower-bound]],Table4[[#This Row],[rxn]]),Table4[[#This Row],[lb]],-1)))</f>
        <v>1.33315366</v>
      </c>
      <c r="I50" s="1" t="str">
        <f>_xlfn.TEXTAFTER(Table4[[#This Row],[rxn     upper-bound     lower-bound]]," ",-1)</f>
        <v>0.00000000</v>
      </c>
    </row>
    <row r="51" spans="1:9">
      <c r="A51" s="1" t="s">
        <v>12967</v>
      </c>
      <c r="B51" s="1" t="str">
        <f>_xlfn.TEXTBEFORE(ENZLOAD[[#This Row],[ENZLOAD (from enz_from_proteome)]]," ")</f>
        <v>ENZLOAD-3IPM3MT_c_FWD-rt6691</v>
      </c>
      <c r="C51" s="1">
        <f>_xlfn.NUMBERVALUE(_xlfn.TEXTAFTER(ENZLOAD[[#This Row],[ENZLOAD (from enz_from_proteome)]]," ",-1))</f>
        <v>1.2903888503999999E-7</v>
      </c>
      <c r="F51" s="1" t="s">
        <v>16660</v>
      </c>
      <c r="G51" s="1" t="str">
        <f>_xlfn.TEXTBEFORE(Table4[[#This Row],[rxn     upper-bound     lower-bound]]," ")</f>
        <v>ENZLOAD-3IPM3MT_c_FWD-rt6691</v>
      </c>
      <c r="H51" s="1">
        <f>_xlfn.NUMBERVALUE(TRIM(_xlfn.TEXTBEFORE(_xlfn.TEXTAFTER(Table4[[#This Row],[rxn     upper-bound     lower-bound]],Table4[[#This Row],[rxn]]),Table4[[#This Row],[lb]],-1)))</f>
        <v>1.1025086500000001</v>
      </c>
      <c r="I51" s="1" t="str">
        <f>_xlfn.TEXTAFTER(Table4[[#This Row],[rxn     upper-bound     lower-bound]]," ",-1)</f>
        <v>0.00000000</v>
      </c>
    </row>
    <row r="52" spans="1:9">
      <c r="A52" s="1" t="s">
        <v>12968</v>
      </c>
      <c r="B52" s="1" t="str">
        <f>_xlfn.TEXTBEFORE(ENZLOAD[[#This Row],[ENZLOAD (from enz_from_proteome)]]," ")</f>
        <v>ENZLOAD-3MLCLAT_mm_FWD-rt8106</v>
      </c>
      <c r="C52" s="1">
        <f>_xlfn.NUMBERVALUE(_xlfn.TEXTAFTER(ENZLOAD[[#This Row],[ENZLOAD (from enz_from_proteome)]]," ",-1))</f>
        <v>8.1286244539999997E-8</v>
      </c>
      <c r="F52" s="1" t="s">
        <v>16661</v>
      </c>
      <c r="G52" s="1" t="str">
        <f>_xlfn.TEXTBEFORE(Table4[[#This Row],[rxn     upper-bound     lower-bound]]," ")</f>
        <v>ENZLOAD-3MLCLAT_mm_FWD-rt8106</v>
      </c>
      <c r="H52" s="1">
        <f>_xlfn.NUMBERVALUE(TRIM(_xlfn.TEXTBEFORE(_xlfn.TEXTAFTER(Table4[[#This Row],[rxn     upper-bound     lower-bound]],Table4[[#This Row],[rxn]]),Table4[[#This Row],[lb]],-1)))</f>
        <v>1.2808925799999999</v>
      </c>
      <c r="I52" s="1" t="str">
        <f>_xlfn.TEXTAFTER(Table4[[#This Row],[rxn     upper-bound     lower-bound]]," ",-1)</f>
        <v>0.00000000</v>
      </c>
    </row>
    <row r="53" spans="1:9">
      <c r="A53" s="1" t="s">
        <v>12969</v>
      </c>
      <c r="B53" s="1" t="str">
        <f>_xlfn.TEXTBEFORE(ENZLOAD[[#This Row],[ENZLOAD (from enz_from_proteome)]]," ")</f>
        <v>ENZLOAD-3MLCLAT_mm_REV-rt8106</v>
      </c>
      <c r="C53" s="1">
        <f>_xlfn.NUMBERVALUE(_xlfn.TEXTAFTER(ENZLOAD[[#This Row],[ENZLOAD (from enz_from_proteome)]]," ",-1))</f>
        <v>8.1286244539999997E-8</v>
      </c>
      <c r="F53" s="1" t="s">
        <v>16662</v>
      </c>
      <c r="G53" s="1" t="str">
        <f>_xlfn.TEXTBEFORE(Table4[[#This Row],[rxn     upper-bound     lower-bound]]," ")</f>
        <v>ENZLOAD-3MLCLAT_mm_REV-rt8106</v>
      </c>
      <c r="H53" s="1">
        <f>_xlfn.NUMBERVALUE(TRIM(_xlfn.TEXTBEFORE(_xlfn.TEXTAFTER(Table4[[#This Row],[rxn     upper-bound     lower-bound]],Table4[[#This Row],[rxn]]),Table4[[#This Row],[lb]],-1)))</f>
        <v>1.2808925799999999</v>
      </c>
      <c r="I53" s="1" t="str">
        <f>_xlfn.TEXTAFTER(Table4[[#This Row],[rxn     upper-bound     lower-bound]]," ",-1)</f>
        <v>0.00000000</v>
      </c>
    </row>
    <row r="54" spans="1:9">
      <c r="A54" s="1" t="s">
        <v>12970</v>
      </c>
      <c r="B54" s="1" t="str">
        <f>_xlfn.TEXTBEFORE(ENZLOAD[[#This Row],[ENZLOAD (from enz_from_proteome)]]," ")</f>
        <v>ENZLOAD-3MOBDC_c_FWD-rt7423</v>
      </c>
      <c r="C54" s="1">
        <f>_xlfn.NUMBERVALUE(_xlfn.TEXTAFTER(ENZLOAD[[#This Row],[ENZLOAD (from enz_from_proteome)]]," ",-1))</f>
        <v>3.8036453610999998E-7</v>
      </c>
      <c r="F54" s="1" t="s">
        <v>16663</v>
      </c>
      <c r="G54" s="1" t="str">
        <f>_xlfn.TEXTBEFORE(Table4[[#This Row],[rxn     upper-bound     lower-bound]]," ")</f>
        <v>ENZLOAD-3MOBDC_c_FWD-rt7423</v>
      </c>
      <c r="H54" s="1">
        <f>_xlfn.NUMBERVALUE(TRIM(_xlfn.TEXTBEFORE(_xlfn.TEXTAFTER(Table4[[#This Row],[rxn     upper-bound     lower-bound]],Table4[[#This Row],[rxn]]),Table4[[#This Row],[lb]],-1)))</f>
        <v>0.5752583</v>
      </c>
      <c r="I54" s="1" t="str">
        <f>_xlfn.TEXTAFTER(Table4[[#This Row],[rxn     upper-bound     lower-bound]]," ",-1)</f>
        <v>0.00000000</v>
      </c>
    </row>
    <row r="55" spans="1:9">
      <c r="A55" s="1" t="s">
        <v>12971</v>
      </c>
      <c r="B55" s="1" t="str">
        <f>_xlfn.TEXTBEFORE(ENZLOAD[[#This Row],[ENZLOAD (from enz_from_proteome)]]," ")</f>
        <v>ENZLOAD-3MOBR_m_FWD-rt41987068</v>
      </c>
      <c r="C55" s="1">
        <f>_xlfn.NUMBERVALUE(_xlfn.TEXTAFTER(ENZLOAD[[#This Row],[ENZLOAD (from enz_from_proteome)]]," ",-1))</f>
        <v>0</v>
      </c>
      <c r="F55" s="1" t="s">
        <v>16664</v>
      </c>
      <c r="G55" s="1" t="str">
        <f>_xlfn.TEXTBEFORE(Table4[[#This Row],[rxn     upper-bound     lower-bound]]," ")</f>
        <v>ENZLOAD-3MOBR_m_FWD-rt41987068</v>
      </c>
      <c r="H55" s="1">
        <f>_xlfn.NUMBERVALUE(TRIM(_xlfn.TEXTBEFORE(_xlfn.TEXTAFTER(Table4[[#This Row],[rxn     upper-bound     lower-bound]],Table4[[#This Row],[rxn]]),Table4[[#This Row],[lb]],-1)))</f>
        <v>0.44087718999999997</v>
      </c>
      <c r="I55" s="1" t="str">
        <f>_xlfn.TEXTAFTER(Table4[[#This Row],[rxn     upper-bound     lower-bound]]," ",-1)</f>
        <v>0.00000000</v>
      </c>
    </row>
    <row r="56" spans="1:9">
      <c r="A56" s="1" t="s">
        <v>12972</v>
      </c>
      <c r="B56" s="1" t="str">
        <f>_xlfn.TEXTBEFORE(ENZLOAD[[#This Row],[ENZLOAD (from enz_from_proteome)]]," ")</f>
        <v>ENZLOAD-3MOBR_m_REV-rt41987068</v>
      </c>
      <c r="C56" s="1">
        <f>_xlfn.NUMBERVALUE(_xlfn.TEXTAFTER(ENZLOAD[[#This Row],[ENZLOAD (from enz_from_proteome)]]," ",-1))</f>
        <v>0</v>
      </c>
      <c r="F56" s="1" t="s">
        <v>16665</v>
      </c>
      <c r="G56" s="1" t="str">
        <f>_xlfn.TEXTBEFORE(Table4[[#This Row],[rxn     upper-bound     lower-bound]]," ")</f>
        <v>ENZLOAD-3MOBR_m_REV-rt41987068</v>
      </c>
      <c r="H56" s="1">
        <f>_xlfn.NUMBERVALUE(TRIM(_xlfn.TEXTBEFORE(_xlfn.TEXTAFTER(Table4[[#This Row],[rxn     upper-bound     lower-bound]],Table4[[#This Row],[rxn]]),Table4[[#This Row],[lb]],-1)))</f>
        <v>0.44087718999999997</v>
      </c>
      <c r="I56" s="1" t="str">
        <f>_xlfn.TEXTAFTER(Table4[[#This Row],[rxn     upper-bound     lower-bound]]," ",-1)</f>
        <v>0.00000000</v>
      </c>
    </row>
    <row r="57" spans="1:9">
      <c r="A57" s="1" t="s">
        <v>12973</v>
      </c>
      <c r="B57" s="1" t="str">
        <f>_xlfn.TEXTBEFORE(ENZLOAD[[#This Row],[ENZLOAD (from enz_from_proteome)]]," ")</f>
        <v>ENZLOAD-3MOPDC_c_FWD-rt7423</v>
      </c>
      <c r="C57" s="1">
        <f>_xlfn.NUMBERVALUE(_xlfn.TEXTAFTER(ENZLOAD[[#This Row],[ENZLOAD (from enz_from_proteome)]]," ",-1))</f>
        <v>3.8036453610999998E-7</v>
      </c>
      <c r="F57" s="1" t="s">
        <v>16666</v>
      </c>
      <c r="G57" s="1" t="str">
        <f>_xlfn.TEXTBEFORE(Table4[[#This Row],[rxn     upper-bound     lower-bound]]," ")</f>
        <v>ENZLOAD-3MOPDC_c_FWD-rt7423</v>
      </c>
      <c r="H57" s="1">
        <f>_xlfn.NUMBERVALUE(TRIM(_xlfn.TEXTBEFORE(_xlfn.TEXTAFTER(Table4[[#This Row],[rxn     upper-bound     lower-bound]],Table4[[#This Row],[rxn]]),Table4[[#This Row],[lb]],-1)))</f>
        <v>0.5752583</v>
      </c>
      <c r="I57" s="1" t="str">
        <f>_xlfn.TEXTAFTER(Table4[[#This Row],[rxn     upper-bound     lower-bound]]," ",-1)</f>
        <v>0.00000000</v>
      </c>
    </row>
    <row r="58" spans="1:9">
      <c r="A58" s="1" t="s">
        <v>12974</v>
      </c>
      <c r="B58" s="1" t="str">
        <f>_xlfn.TEXTBEFORE(ENZLOAD[[#This Row],[ENZLOAD (from enz_from_proteome)]]," ")</f>
        <v>ENZLOAD-3MOPR_m_FWD-rt4198</v>
      </c>
      <c r="C58" s="1">
        <f>_xlfn.NUMBERVALUE(_xlfn.TEXTAFTER(ENZLOAD[[#This Row],[ENZLOAD (from enz_from_proteome)]]," ",-1))</f>
        <v>0</v>
      </c>
      <c r="F58" s="1" t="s">
        <v>16667</v>
      </c>
      <c r="G58" s="1" t="str">
        <f>_xlfn.TEXTBEFORE(Table4[[#This Row],[rxn     upper-bound     lower-bound]]," ")</f>
        <v>ENZLOAD-3MOPR_m_FWD-rt4198</v>
      </c>
      <c r="H58" s="1">
        <f>_xlfn.NUMBERVALUE(TRIM(_xlfn.TEXTBEFORE(_xlfn.TEXTAFTER(Table4[[#This Row],[rxn     upper-bound     lower-bound]],Table4[[#This Row],[rxn]]),Table4[[#This Row],[lb]],-1)))</f>
        <v>0.87205363999999996</v>
      </c>
      <c r="I58" s="1" t="str">
        <f>_xlfn.TEXTAFTER(Table4[[#This Row],[rxn     upper-bound     lower-bound]]," ",-1)</f>
        <v>0.00000000</v>
      </c>
    </row>
    <row r="59" spans="1:9">
      <c r="A59" s="1" t="s">
        <v>12975</v>
      </c>
      <c r="B59" s="1" t="str">
        <f>_xlfn.TEXTBEFORE(ENZLOAD[[#This Row],[ENZLOAD (from enz_from_proteome)]]," ")</f>
        <v>ENZLOAD-3MOPR_m_REV-rt4198</v>
      </c>
      <c r="C59" s="1">
        <f>_xlfn.NUMBERVALUE(_xlfn.TEXTAFTER(ENZLOAD[[#This Row],[ENZLOAD (from enz_from_proteome)]]," ",-1))</f>
        <v>0</v>
      </c>
      <c r="F59" s="1" t="s">
        <v>16668</v>
      </c>
      <c r="G59" s="1" t="str">
        <f>_xlfn.TEXTBEFORE(Table4[[#This Row],[rxn     upper-bound     lower-bound]]," ")</f>
        <v>ENZLOAD-3MOPR_m_REV-rt4198</v>
      </c>
      <c r="H59" s="1">
        <f>_xlfn.NUMBERVALUE(TRIM(_xlfn.TEXTBEFORE(_xlfn.TEXTAFTER(Table4[[#This Row],[rxn     upper-bound     lower-bound]],Table4[[#This Row],[rxn]]),Table4[[#This Row],[lb]],-1)))</f>
        <v>0.87205363999999996</v>
      </c>
      <c r="I59" s="1" t="str">
        <f>_xlfn.TEXTAFTER(Table4[[#This Row],[rxn     upper-bound     lower-bound]]," ",-1)</f>
        <v>0.00000000</v>
      </c>
    </row>
    <row r="60" spans="1:9">
      <c r="A60" s="1" t="s">
        <v>12976</v>
      </c>
      <c r="B60" s="1" t="str">
        <f>_xlfn.TEXTBEFORE(ENZLOAD[[#This Row],[ENZLOAD (from enz_from_proteome)]]," ")</f>
        <v>ENZLOAD-3NPDHBZH_m_FWD-rt7829</v>
      </c>
      <c r="C60" s="1">
        <f>_xlfn.NUMBERVALUE(_xlfn.TEXTAFTER(ENZLOAD[[#This Row],[ENZLOAD (from enz_from_proteome)]]," ",-1))</f>
        <v>2.1479334636000001E-7</v>
      </c>
      <c r="F60" s="1" t="s">
        <v>16669</v>
      </c>
      <c r="G60" s="1" t="str">
        <f>_xlfn.TEXTBEFORE(Table4[[#This Row],[rxn     upper-bound     lower-bound]]," ")</f>
        <v>ENZLOAD-3NPDHBZH_m_FWD-rt7829</v>
      </c>
      <c r="H60" s="1">
        <f>_xlfn.NUMBERVALUE(TRIM(_xlfn.TEXTBEFORE(_xlfn.TEXTAFTER(Table4[[#This Row],[rxn     upper-bound     lower-bound]],Table4[[#This Row],[rxn]]),Table4[[#This Row],[lb]],-1)))</f>
        <v>0.64086175999999995</v>
      </c>
      <c r="I60" s="1" t="str">
        <f>_xlfn.TEXTAFTER(Table4[[#This Row],[rxn     upper-bound     lower-bound]]," ",-1)</f>
        <v>0.00000000</v>
      </c>
    </row>
    <row r="61" spans="1:9">
      <c r="A61" s="1" t="s">
        <v>12977</v>
      </c>
      <c r="B61" s="1" t="str">
        <f>_xlfn.TEXTBEFORE(ENZLOAD[[#This Row],[ENZLOAD (from enz_from_proteome)]]," ")</f>
        <v>ENZLOAD-3NPDHMT_m_FWD-rt3097</v>
      </c>
      <c r="C61" s="1">
        <f>_xlfn.NUMBERVALUE(_xlfn.TEXTAFTER(ENZLOAD[[#This Row],[ENZLOAD (from enz_from_proteome)]]," ",-1))</f>
        <v>8.2364321100000004E-8</v>
      </c>
      <c r="F61" s="1" t="s">
        <v>16670</v>
      </c>
      <c r="G61" s="1" t="str">
        <f>_xlfn.TEXTBEFORE(Table4[[#This Row],[rxn     upper-bound     lower-bound]]," ")</f>
        <v>ENZLOAD-3NPDHMT_m_FWD-rt3097</v>
      </c>
      <c r="H61" s="1">
        <f>_xlfn.NUMBERVALUE(TRIM(_xlfn.TEXTBEFORE(_xlfn.TEXTAFTER(Table4[[#This Row],[rxn     upper-bound     lower-bound]],Table4[[#This Row],[rxn]]),Table4[[#This Row],[lb]],-1)))</f>
        <v>1.1653014900000001</v>
      </c>
      <c r="I61" s="1" t="str">
        <f>_xlfn.TEXTAFTER(Table4[[#This Row],[rxn     upper-bound     lower-bound]]," ",-1)</f>
        <v>0.00000000</v>
      </c>
    </row>
    <row r="62" spans="1:9">
      <c r="A62" s="1" t="s">
        <v>12978</v>
      </c>
      <c r="B62" s="1" t="str">
        <f>_xlfn.TEXTBEFORE(ENZLOAD[[#This Row],[ENZLOAD (from enz_from_proteome)]]," ")</f>
        <v>ENZLOAD-3OACE200_rm_FWD-rt2975</v>
      </c>
      <c r="C62" s="1">
        <f>_xlfn.NUMBERVALUE(_xlfn.TEXTAFTER(ENZLOAD[[#This Row],[ENZLOAD (from enz_from_proteome)]]," ",-1))</f>
        <v>2.475761638E-8</v>
      </c>
      <c r="F62" s="1" t="s">
        <v>16671</v>
      </c>
      <c r="G62" s="1" t="str">
        <f>_xlfn.TEXTBEFORE(Table4[[#This Row],[rxn     upper-bound     lower-bound]]," ")</f>
        <v>ENZLOAD-3OACE200_rm_FWD-rt2975</v>
      </c>
      <c r="H62" s="1">
        <f>_xlfn.NUMBERVALUE(TRIM(_xlfn.TEXTBEFORE(_xlfn.TEXTAFTER(Table4[[#This Row],[rxn     upper-bound     lower-bound]],Table4[[#This Row],[rxn]]),Table4[[#This Row],[lb]],-1)))</f>
        <v>1.1867209400000001</v>
      </c>
      <c r="I62" s="1" t="str">
        <f>_xlfn.TEXTAFTER(Table4[[#This Row],[rxn     upper-bound     lower-bound]]," ",-1)</f>
        <v>0.00000000</v>
      </c>
    </row>
    <row r="63" spans="1:9">
      <c r="A63" s="1" t="s">
        <v>12979</v>
      </c>
      <c r="B63" s="1" t="str">
        <f>_xlfn.TEXTBEFORE(ENZLOAD[[#This Row],[ENZLOAD (from enz_from_proteome)]]," ")</f>
        <v>ENZLOAD-3OACE200_rm_FWD-rt8287</v>
      </c>
      <c r="C63" s="1">
        <f>_xlfn.NUMBERVALUE(_xlfn.TEXTAFTER(ENZLOAD[[#This Row],[ENZLOAD (from enz_from_proteome)]]," ",-1))</f>
        <v>2.5539013999999999E-10</v>
      </c>
      <c r="F63" s="1" t="s">
        <v>16672</v>
      </c>
      <c r="G63" s="1" t="str">
        <f>_xlfn.TEXTBEFORE(Table4[[#This Row],[rxn     upper-bound     lower-bound]]," ")</f>
        <v>ENZLOAD-3OACE200_rm_FWD-rt8287</v>
      </c>
      <c r="H63" s="1">
        <f>_xlfn.NUMBERVALUE(TRIM(_xlfn.TEXTBEFORE(_xlfn.TEXTAFTER(Table4[[#This Row],[rxn     upper-bound     lower-bound]],Table4[[#This Row],[rxn]]),Table4[[#This Row],[lb]],-1)))</f>
        <v>0.83695229999999998</v>
      </c>
      <c r="I63" s="1" t="str">
        <f>_xlfn.TEXTAFTER(Table4[[#This Row],[rxn     upper-bound     lower-bound]]," ",-1)</f>
        <v>0.00000000</v>
      </c>
    </row>
    <row r="64" spans="1:9">
      <c r="A64" s="1" t="s">
        <v>12980</v>
      </c>
      <c r="B64" s="1" t="str">
        <f>_xlfn.TEXTBEFORE(ENZLOAD[[#This Row],[ENZLOAD (from enz_from_proteome)]]," ")</f>
        <v>ENZLOAD-3OACE220_rm_FWD-rt2975</v>
      </c>
      <c r="C64" s="1">
        <f>_xlfn.NUMBERVALUE(_xlfn.TEXTAFTER(ENZLOAD[[#This Row],[ENZLOAD (from enz_from_proteome)]]," ",-1))</f>
        <v>2.475761638E-8</v>
      </c>
      <c r="F64" s="1" t="s">
        <v>16673</v>
      </c>
      <c r="G64" s="1" t="str">
        <f>_xlfn.TEXTBEFORE(Table4[[#This Row],[rxn     upper-bound     lower-bound]]," ")</f>
        <v>ENZLOAD-3OACE220_rm_FWD-rt2975</v>
      </c>
      <c r="H64" s="1">
        <f>_xlfn.NUMBERVALUE(TRIM(_xlfn.TEXTBEFORE(_xlfn.TEXTAFTER(Table4[[#This Row],[rxn     upper-bound     lower-bound]],Table4[[#This Row],[rxn]]),Table4[[#This Row],[lb]],-1)))</f>
        <v>1.1867209400000001</v>
      </c>
      <c r="I64" s="1" t="str">
        <f>_xlfn.TEXTAFTER(Table4[[#This Row],[rxn     upper-bound     lower-bound]]," ",-1)</f>
        <v>0.00000000</v>
      </c>
    </row>
    <row r="65" spans="1:9">
      <c r="A65" s="1" t="s">
        <v>12981</v>
      </c>
      <c r="B65" s="1" t="str">
        <f>_xlfn.TEXTBEFORE(ENZLOAD[[#This Row],[ENZLOAD (from enz_from_proteome)]]," ")</f>
        <v>ENZLOAD-3OACE220_rm_FWD-rt8287</v>
      </c>
      <c r="C65" s="1">
        <f>_xlfn.NUMBERVALUE(_xlfn.TEXTAFTER(ENZLOAD[[#This Row],[ENZLOAD (from enz_from_proteome)]]," ",-1))</f>
        <v>2.5539013999999999E-10</v>
      </c>
      <c r="F65" s="1" t="s">
        <v>16674</v>
      </c>
      <c r="G65" s="1" t="str">
        <f>_xlfn.TEXTBEFORE(Table4[[#This Row],[rxn     upper-bound     lower-bound]]," ")</f>
        <v>ENZLOAD-3OACE220_rm_FWD-rt8287</v>
      </c>
      <c r="H65" s="1">
        <f>_xlfn.NUMBERVALUE(TRIM(_xlfn.TEXTBEFORE(_xlfn.TEXTAFTER(Table4[[#This Row],[rxn     upper-bound     lower-bound]],Table4[[#This Row],[rxn]]),Table4[[#This Row],[lb]],-1)))</f>
        <v>0.83695229999999998</v>
      </c>
      <c r="I65" s="1" t="str">
        <f>_xlfn.TEXTAFTER(Table4[[#This Row],[rxn     upper-bound     lower-bound]]," ",-1)</f>
        <v>0.00000000</v>
      </c>
    </row>
    <row r="66" spans="1:9">
      <c r="A66" s="1" t="s">
        <v>12982</v>
      </c>
      <c r="B66" s="1" t="str">
        <f>_xlfn.TEXTBEFORE(ENZLOAD[[#This Row],[ENZLOAD (from enz_from_proteome)]]," ")</f>
        <v>ENZLOAD-3OACE240_rm_FWD-rt2975</v>
      </c>
      <c r="C66" s="1">
        <f>_xlfn.NUMBERVALUE(_xlfn.TEXTAFTER(ENZLOAD[[#This Row],[ENZLOAD (from enz_from_proteome)]]," ",-1))</f>
        <v>2.475761638E-8</v>
      </c>
      <c r="F66" s="1" t="s">
        <v>16675</v>
      </c>
      <c r="G66" s="1" t="str">
        <f>_xlfn.TEXTBEFORE(Table4[[#This Row],[rxn     upper-bound     lower-bound]]," ")</f>
        <v>ENZLOAD-3OACE240_rm_FWD-rt2975</v>
      </c>
      <c r="H66" s="1">
        <f>_xlfn.NUMBERVALUE(TRIM(_xlfn.TEXTBEFORE(_xlfn.TEXTAFTER(Table4[[#This Row],[rxn     upper-bound     lower-bound]],Table4[[#This Row],[rxn]]),Table4[[#This Row],[lb]],-1)))</f>
        <v>1.1867209400000001</v>
      </c>
      <c r="I66" s="1" t="str">
        <f>_xlfn.TEXTAFTER(Table4[[#This Row],[rxn     upper-bound     lower-bound]]," ",-1)</f>
        <v>0.00000000</v>
      </c>
    </row>
    <row r="67" spans="1:9">
      <c r="A67" s="1" t="s">
        <v>12983</v>
      </c>
      <c r="B67" s="1" t="str">
        <f>_xlfn.TEXTBEFORE(ENZLOAD[[#This Row],[ENZLOAD (from enz_from_proteome)]]," ")</f>
        <v>ENZLOAD-3OACE240_rm_FWD-rt8287</v>
      </c>
      <c r="C67" s="1">
        <f>_xlfn.NUMBERVALUE(_xlfn.TEXTAFTER(ENZLOAD[[#This Row],[ENZLOAD (from enz_from_proteome)]]," ",-1))</f>
        <v>2.5539013999999999E-10</v>
      </c>
      <c r="F67" s="1" t="s">
        <v>16676</v>
      </c>
      <c r="G67" s="1" t="str">
        <f>_xlfn.TEXTBEFORE(Table4[[#This Row],[rxn     upper-bound     lower-bound]]," ")</f>
        <v>ENZLOAD-3OACE240_rm_FWD-rt8287</v>
      </c>
      <c r="H67" s="1">
        <f>_xlfn.NUMBERVALUE(TRIM(_xlfn.TEXTBEFORE(_xlfn.TEXTAFTER(Table4[[#This Row],[rxn     upper-bound     lower-bound]],Table4[[#This Row],[rxn]]),Table4[[#This Row],[lb]],-1)))</f>
        <v>0.83695229999999998</v>
      </c>
      <c r="I67" s="1" t="str">
        <f>_xlfn.TEXTAFTER(Table4[[#This Row],[rxn     upper-bound     lower-bound]]," ",-1)</f>
        <v>0.00000000</v>
      </c>
    </row>
    <row r="68" spans="1:9">
      <c r="A68" s="1" t="s">
        <v>12984</v>
      </c>
      <c r="B68" s="1" t="str">
        <f>_xlfn.TEXTBEFORE(ENZLOAD[[#This Row],[ENZLOAD (from enz_from_proteome)]]," ")</f>
        <v>ENZLOAD-3OACE260_rm_FWD-rt2975</v>
      </c>
      <c r="C68" s="1">
        <f>_xlfn.NUMBERVALUE(_xlfn.TEXTAFTER(ENZLOAD[[#This Row],[ENZLOAD (from enz_from_proteome)]]," ",-1))</f>
        <v>2.475761638E-8</v>
      </c>
      <c r="F68" s="1" t="s">
        <v>16677</v>
      </c>
      <c r="G68" s="1" t="str">
        <f>_xlfn.TEXTBEFORE(Table4[[#This Row],[rxn     upper-bound     lower-bound]]," ")</f>
        <v>ENZLOAD-3OACE260_rm_FWD-rt2975</v>
      </c>
      <c r="H68" s="1">
        <f>_xlfn.NUMBERVALUE(TRIM(_xlfn.TEXTBEFORE(_xlfn.TEXTAFTER(Table4[[#This Row],[rxn     upper-bound     lower-bound]],Table4[[#This Row],[rxn]]),Table4[[#This Row],[lb]],-1)))</f>
        <v>1.1867209400000001</v>
      </c>
      <c r="I68" s="1" t="str">
        <f>_xlfn.TEXTAFTER(Table4[[#This Row],[rxn     upper-bound     lower-bound]]," ",-1)</f>
        <v>0.00000000</v>
      </c>
    </row>
    <row r="69" spans="1:9">
      <c r="A69" s="1" t="s">
        <v>12985</v>
      </c>
      <c r="B69" s="1" t="str">
        <f>_xlfn.TEXTBEFORE(ENZLOAD[[#This Row],[ENZLOAD (from enz_from_proteome)]]," ")</f>
        <v>ENZLOAD-3OACE260_rm_FWD-rt8287</v>
      </c>
      <c r="C69" s="1">
        <f>_xlfn.NUMBERVALUE(_xlfn.TEXTAFTER(ENZLOAD[[#This Row],[ENZLOAD (from enz_from_proteome)]]," ",-1))</f>
        <v>2.5539013999999999E-10</v>
      </c>
      <c r="F69" s="1" t="s">
        <v>16678</v>
      </c>
      <c r="G69" s="1" t="str">
        <f>_xlfn.TEXTBEFORE(Table4[[#This Row],[rxn     upper-bound     lower-bound]]," ")</f>
        <v>ENZLOAD-3OACE260_rm_FWD-rt8287</v>
      </c>
      <c r="H69" s="1">
        <f>_xlfn.NUMBERVALUE(TRIM(_xlfn.TEXTBEFORE(_xlfn.TEXTAFTER(Table4[[#This Row],[rxn     upper-bound     lower-bound]],Table4[[#This Row],[rxn]]),Table4[[#This Row],[lb]],-1)))</f>
        <v>0.83695229999999998</v>
      </c>
      <c r="I69" s="1" t="str">
        <f>_xlfn.TEXTAFTER(Table4[[#This Row],[rxn     upper-bound     lower-bound]]," ",-1)</f>
        <v>0.00000000</v>
      </c>
    </row>
    <row r="70" spans="1:9">
      <c r="A70" s="1" t="s">
        <v>12986</v>
      </c>
      <c r="B70" s="1" t="str">
        <f>_xlfn.TEXTBEFORE(ENZLOAD[[#This Row],[ENZLOAD (from enz_from_proteome)]]," ")</f>
        <v>ENZLOAD-3OACR200_rm_FWD-rt8327</v>
      </c>
      <c r="C70" s="1">
        <f>_xlfn.NUMBERVALUE(_xlfn.TEXTAFTER(ENZLOAD[[#This Row],[ENZLOAD (from enz_from_proteome)]]," ",-1))</f>
        <v>5.2344969027999995E-7</v>
      </c>
      <c r="F70" s="1" t="s">
        <v>16679</v>
      </c>
      <c r="G70" s="1" t="str">
        <f>_xlfn.TEXTBEFORE(Table4[[#This Row],[rxn     upper-bound     lower-bound]]," ")</f>
        <v>ENZLOAD-3OACR200_rm_FWD-rt8327</v>
      </c>
      <c r="H70" s="1">
        <f>_xlfn.NUMBERVALUE(TRIM(_xlfn.TEXTBEFORE(_xlfn.TEXTAFTER(Table4[[#This Row],[rxn     upper-bound     lower-bound]],Table4[[#This Row],[rxn]]),Table4[[#This Row],[lb]],-1)))</f>
        <v>1.1384178599999999</v>
      </c>
      <c r="I70" s="1" t="str">
        <f>_xlfn.TEXTAFTER(Table4[[#This Row],[rxn     upper-bound     lower-bound]]," ",-1)</f>
        <v>0.00000000</v>
      </c>
    </row>
    <row r="71" spans="1:9">
      <c r="A71" s="1" t="s">
        <v>12987</v>
      </c>
      <c r="B71" s="1" t="str">
        <f>_xlfn.TEXTBEFORE(ENZLOAD[[#This Row],[ENZLOAD (from enz_from_proteome)]]," ")</f>
        <v>ENZLOAD-3OACR220_rm_FWD-rt8327</v>
      </c>
      <c r="C71" s="1">
        <f>_xlfn.NUMBERVALUE(_xlfn.TEXTAFTER(ENZLOAD[[#This Row],[ENZLOAD (from enz_from_proteome)]]," ",-1))</f>
        <v>5.2344969027999995E-7</v>
      </c>
      <c r="F71" s="1" t="s">
        <v>16680</v>
      </c>
      <c r="G71" s="1" t="str">
        <f>_xlfn.TEXTBEFORE(Table4[[#This Row],[rxn     upper-bound     lower-bound]]," ")</f>
        <v>ENZLOAD-3OACR220_rm_FWD-rt8327</v>
      </c>
      <c r="H71" s="1">
        <f>_xlfn.NUMBERVALUE(TRIM(_xlfn.TEXTBEFORE(_xlfn.TEXTAFTER(Table4[[#This Row],[rxn     upper-bound     lower-bound]],Table4[[#This Row],[rxn]]),Table4[[#This Row],[lb]],-1)))</f>
        <v>1.1384178599999999</v>
      </c>
      <c r="I71" s="1" t="str">
        <f>_xlfn.TEXTAFTER(Table4[[#This Row],[rxn     upper-bound     lower-bound]]," ",-1)</f>
        <v>0.00000000</v>
      </c>
    </row>
    <row r="72" spans="1:9">
      <c r="A72" s="1" t="s">
        <v>12988</v>
      </c>
      <c r="B72" s="1" t="str">
        <f>_xlfn.TEXTBEFORE(ENZLOAD[[#This Row],[ENZLOAD (from enz_from_proteome)]]," ")</f>
        <v>ENZLOAD-3OACR240_rm_FWD-rt8327</v>
      </c>
      <c r="C72" s="1">
        <f>_xlfn.NUMBERVALUE(_xlfn.TEXTAFTER(ENZLOAD[[#This Row],[ENZLOAD (from enz_from_proteome)]]," ",-1))</f>
        <v>5.2344969027999995E-7</v>
      </c>
      <c r="F72" s="1" t="s">
        <v>16681</v>
      </c>
      <c r="G72" s="1" t="str">
        <f>_xlfn.TEXTBEFORE(Table4[[#This Row],[rxn     upper-bound     lower-bound]]," ")</f>
        <v>ENZLOAD-3OACR240_rm_FWD-rt8327</v>
      </c>
      <c r="H72" s="1">
        <f>_xlfn.NUMBERVALUE(TRIM(_xlfn.TEXTBEFORE(_xlfn.TEXTAFTER(Table4[[#This Row],[rxn     upper-bound     lower-bound]],Table4[[#This Row],[rxn]]),Table4[[#This Row],[lb]],-1)))</f>
        <v>1.1384178599999999</v>
      </c>
      <c r="I72" s="1" t="str">
        <f>_xlfn.TEXTAFTER(Table4[[#This Row],[rxn     upper-bound     lower-bound]]," ",-1)</f>
        <v>0.00000000</v>
      </c>
    </row>
    <row r="73" spans="1:9">
      <c r="A73" s="1" t="s">
        <v>12989</v>
      </c>
      <c r="B73" s="1" t="str">
        <f>_xlfn.TEXTBEFORE(ENZLOAD[[#This Row],[ENZLOAD (from enz_from_proteome)]]," ")</f>
        <v>ENZLOAD-3OACR260_rm_FWD-rt8327</v>
      </c>
      <c r="C73" s="1">
        <f>_xlfn.NUMBERVALUE(_xlfn.TEXTAFTER(ENZLOAD[[#This Row],[ENZLOAD (from enz_from_proteome)]]," ",-1))</f>
        <v>5.2344969027999995E-7</v>
      </c>
      <c r="F73" s="1" t="s">
        <v>16682</v>
      </c>
      <c r="G73" s="1" t="str">
        <f>_xlfn.TEXTBEFORE(Table4[[#This Row],[rxn     upper-bound     lower-bound]]," ")</f>
        <v>ENZLOAD-3OACR260_rm_FWD-rt8327</v>
      </c>
      <c r="H73" s="1">
        <f>_xlfn.NUMBERVALUE(TRIM(_xlfn.TEXTBEFORE(_xlfn.TEXTAFTER(Table4[[#This Row],[rxn     upper-bound     lower-bound]],Table4[[#This Row],[rxn]]),Table4[[#This Row],[lb]],-1)))</f>
        <v>1.1384178599999999</v>
      </c>
      <c r="I73" s="1" t="str">
        <f>_xlfn.TEXTAFTER(Table4[[#This Row],[rxn     upper-bound     lower-bound]]," ",-1)</f>
        <v>0.00000000</v>
      </c>
    </row>
    <row r="74" spans="1:9">
      <c r="A74" s="1" t="s">
        <v>12990</v>
      </c>
      <c r="B74" s="1" t="str">
        <f>_xlfn.TEXTBEFORE(ENZLOAD[[#This Row],[ENZLOAD (from enz_from_proteome)]]," ")</f>
        <v>ENZLOAD-3OADPCOAT_m_FWD-rt4722</v>
      </c>
      <c r="C74" s="1">
        <f>_xlfn.NUMBERVALUE(_xlfn.TEXTAFTER(ENZLOAD[[#This Row],[ENZLOAD (from enz_from_proteome)]]," ",-1))</f>
        <v>7.4703365534999995E-7</v>
      </c>
      <c r="F74" s="1" t="s">
        <v>16683</v>
      </c>
      <c r="G74" s="1" t="str">
        <f>_xlfn.TEXTBEFORE(Table4[[#This Row],[rxn     upper-bound     lower-bound]]," ")</f>
        <v>ENZLOAD-3OADPCOAT_m_FWD-rt4722</v>
      </c>
      <c r="H74" s="1">
        <f>_xlfn.NUMBERVALUE(TRIM(_xlfn.TEXTBEFORE(_xlfn.TEXTAFTER(Table4[[#This Row],[rxn     upper-bound     lower-bound]],Table4[[#This Row],[rxn]]),Table4[[#This Row],[lb]],-1)))</f>
        <v>0.77701922999999995</v>
      </c>
      <c r="I74" s="1" t="str">
        <f>_xlfn.TEXTAFTER(Table4[[#This Row],[rxn     upper-bound     lower-bound]]," ",-1)</f>
        <v>0.00000000</v>
      </c>
    </row>
    <row r="75" spans="1:9">
      <c r="A75" s="1" t="s">
        <v>12991</v>
      </c>
      <c r="B75" s="1" t="str">
        <f>_xlfn.TEXTBEFORE(ENZLOAD[[#This Row],[ENZLOAD (from enz_from_proteome)]]," ")</f>
        <v>ENZLOAD-3OADPCOAT_m_REV-rt4722</v>
      </c>
      <c r="C75" s="1">
        <f>_xlfn.NUMBERVALUE(_xlfn.TEXTAFTER(ENZLOAD[[#This Row],[ENZLOAD (from enz_from_proteome)]]," ",-1))</f>
        <v>7.4703365534999995E-7</v>
      </c>
      <c r="F75" s="1" t="s">
        <v>16684</v>
      </c>
      <c r="G75" s="1" t="str">
        <f>_xlfn.TEXTBEFORE(Table4[[#This Row],[rxn     upper-bound     lower-bound]]," ")</f>
        <v>ENZLOAD-3OADPCOAT_m_REV-rt4722</v>
      </c>
      <c r="H75" s="1">
        <f>_xlfn.NUMBERVALUE(TRIM(_xlfn.TEXTBEFORE(_xlfn.TEXTAFTER(Table4[[#This Row],[rxn     upper-bound     lower-bound]],Table4[[#This Row],[rxn]]),Table4[[#This Row],[lb]],-1)))</f>
        <v>0.77701922999999995</v>
      </c>
      <c r="I75" s="1" t="str">
        <f>_xlfn.TEXTAFTER(Table4[[#This Row],[rxn     upper-bound     lower-bound]]," ",-1)</f>
        <v>0.00000000</v>
      </c>
    </row>
    <row r="76" spans="1:9">
      <c r="A76" s="1" t="s">
        <v>12992</v>
      </c>
      <c r="B76" s="1" t="str">
        <f>_xlfn.TEXTBEFORE(ENZLOAD[[#This Row],[ENZLOAD (from enz_from_proteome)]]," ")</f>
        <v>ENZLOAD-3OAR100_c_FWD-rt0409</v>
      </c>
      <c r="C76" s="1">
        <f>_xlfn.NUMBERVALUE(_xlfn.TEXTAFTER(ENZLOAD[[#This Row],[ENZLOAD (from enz_from_proteome)]]," ",-1))</f>
        <v>1.84466915209E-6</v>
      </c>
      <c r="F76" s="1" t="s">
        <v>16685</v>
      </c>
      <c r="G76" s="1" t="str">
        <f>_xlfn.TEXTBEFORE(Table4[[#This Row],[rxn     upper-bound     lower-bound]]," ")</f>
        <v>ENZLOAD-3OAR100_c_FWD-rt0409</v>
      </c>
      <c r="H76" s="1">
        <f>_xlfn.NUMBERVALUE(TRIM(_xlfn.TEXTBEFORE(_xlfn.TEXTAFTER(Table4[[#This Row],[rxn     upper-bound     lower-bound]],Table4[[#This Row],[rxn]]),Table4[[#This Row],[lb]],-1)))</f>
        <v>0.13465588000000001</v>
      </c>
      <c r="I76" s="1" t="str">
        <f>_xlfn.TEXTAFTER(Table4[[#This Row],[rxn     upper-bound     lower-bound]]," ",-1)</f>
        <v>0.00000000</v>
      </c>
    </row>
    <row r="77" spans="1:9">
      <c r="A77" s="1" t="s">
        <v>12993</v>
      </c>
      <c r="B77" s="1" t="str">
        <f>_xlfn.TEXTBEFORE(ENZLOAD[[#This Row],[ENZLOAD (from enz_from_proteome)]]," ")</f>
        <v>ENZLOAD-3OAR100_c_FWD-rt1363</v>
      </c>
      <c r="C77" s="1">
        <f>_xlfn.NUMBERVALUE(_xlfn.TEXTAFTER(ENZLOAD[[#This Row],[ENZLOAD (from enz_from_proteome)]]," ",-1))</f>
        <v>7.5790091899999994E-9</v>
      </c>
      <c r="F77" s="1" t="s">
        <v>16686</v>
      </c>
      <c r="G77" s="1" t="str">
        <f>_xlfn.TEXTBEFORE(Table4[[#This Row],[rxn     upper-bound     lower-bound]]," ")</f>
        <v>ENZLOAD-3OAR100_c_REV-rt0409</v>
      </c>
      <c r="H77" s="1">
        <f>_xlfn.NUMBERVALUE(TRIM(_xlfn.TEXTBEFORE(_xlfn.TEXTAFTER(Table4[[#This Row],[rxn     upper-bound     lower-bound]],Table4[[#This Row],[rxn]]),Table4[[#This Row],[lb]],-1)))</f>
        <v>0.13465588000000001</v>
      </c>
      <c r="I77" s="1" t="str">
        <f>_xlfn.TEXTAFTER(Table4[[#This Row],[rxn     upper-bound     lower-bound]]," ",-1)</f>
        <v>0.00000000</v>
      </c>
    </row>
    <row r="78" spans="1:9">
      <c r="A78" s="1" t="s">
        <v>12994</v>
      </c>
      <c r="B78" s="1" t="str">
        <f>_xlfn.TEXTBEFORE(ENZLOAD[[#This Row],[ENZLOAD (from enz_from_proteome)]]," ")</f>
        <v>ENZLOAD-3OAR100_c_FWD-rt2183</v>
      </c>
      <c r="C78" s="1">
        <f>_xlfn.NUMBERVALUE(_xlfn.TEXTAFTER(ENZLOAD[[#This Row],[ENZLOAD (from enz_from_proteome)]]," ",-1))</f>
        <v>5.4379037369000003E-7</v>
      </c>
      <c r="F78" s="1" t="s">
        <v>16687</v>
      </c>
      <c r="G78" s="1" t="str">
        <f>_xlfn.TEXTBEFORE(Table4[[#This Row],[rxn     upper-bound     lower-bound]]," ")</f>
        <v>ENZLOAD-3OAR100_c_FWD-rt1363</v>
      </c>
      <c r="H78" s="1">
        <f>_xlfn.NUMBERVALUE(TRIM(_xlfn.TEXTBEFORE(_xlfn.TEXTAFTER(Table4[[#This Row],[rxn     upper-bound     lower-bound]],Table4[[#This Row],[rxn]]),Table4[[#This Row],[lb]],-1)))</f>
        <v>1.3476056999999999</v>
      </c>
      <c r="I78" s="1" t="str">
        <f>_xlfn.TEXTAFTER(Table4[[#This Row],[rxn     upper-bound     lower-bound]]," ",-1)</f>
        <v>0.00000000</v>
      </c>
    </row>
    <row r="79" spans="1:9">
      <c r="A79" s="1" t="s">
        <v>12995</v>
      </c>
      <c r="B79" s="1" t="str">
        <f>_xlfn.TEXTBEFORE(ENZLOAD[[#This Row],[ENZLOAD (from enz_from_proteome)]]," ")</f>
        <v>ENZLOAD-3OAR100_c_FWD-rt2190</v>
      </c>
      <c r="C79" s="1">
        <f>_xlfn.NUMBERVALUE(_xlfn.TEXTAFTER(ENZLOAD[[#This Row],[ENZLOAD (from enz_from_proteome)]]," ",-1))</f>
        <v>2.1058805706E-7</v>
      </c>
      <c r="F79" s="1" t="s">
        <v>16688</v>
      </c>
      <c r="G79" s="1" t="str">
        <f>_xlfn.TEXTBEFORE(Table4[[#This Row],[rxn     upper-bound     lower-bound]]," ")</f>
        <v>ENZLOAD-3OAR100_c_REV-rt1363</v>
      </c>
      <c r="H79" s="1">
        <f>_xlfn.NUMBERVALUE(TRIM(_xlfn.TEXTBEFORE(_xlfn.TEXTAFTER(Table4[[#This Row],[rxn     upper-bound     lower-bound]],Table4[[#This Row],[rxn]]),Table4[[#This Row],[lb]],-1)))</f>
        <v>1.3476056999999999</v>
      </c>
      <c r="I79" s="1" t="str">
        <f>_xlfn.TEXTAFTER(Table4[[#This Row],[rxn     upper-bound     lower-bound]]," ",-1)</f>
        <v>0.00000000</v>
      </c>
    </row>
    <row r="80" spans="1:9">
      <c r="A80" s="1" t="s">
        <v>12996</v>
      </c>
      <c r="B80" s="1" t="str">
        <f>_xlfn.TEXTBEFORE(ENZLOAD[[#This Row],[ENZLOAD (from enz_from_proteome)]]," ")</f>
        <v>ENZLOAD-3OAR100_c_REV-rt0409</v>
      </c>
      <c r="C80" s="1">
        <f>_xlfn.NUMBERVALUE(_xlfn.TEXTAFTER(ENZLOAD[[#This Row],[ENZLOAD (from enz_from_proteome)]]," ",-1))</f>
        <v>1.84466915209E-6</v>
      </c>
      <c r="F80" s="1" t="s">
        <v>16689</v>
      </c>
      <c r="G80" s="1" t="str">
        <f>_xlfn.TEXTBEFORE(Table4[[#This Row],[rxn     upper-bound     lower-bound]]," ")</f>
        <v>ENZLOAD-3OAR100_c_FWD-rt2183</v>
      </c>
      <c r="H80" s="1">
        <f>_xlfn.NUMBERVALUE(TRIM(_xlfn.TEXTBEFORE(_xlfn.TEXTAFTER(Table4[[#This Row],[rxn     upper-bound     lower-bound]],Table4[[#This Row],[rxn]]),Table4[[#This Row],[lb]],-1)))</f>
        <v>1.37597422</v>
      </c>
      <c r="I80" s="1" t="str">
        <f>_xlfn.TEXTAFTER(Table4[[#This Row],[rxn     upper-bound     lower-bound]]," ",-1)</f>
        <v>0.00000000</v>
      </c>
    </row>
    <row r="81" spans="1:9">
      <c r="A81" s="1" t="s">
        <v>12997</v>
      </c>
      <c r="B81" s="1" t="str">
        <f>_xlfn.TEXTBEFORE(ENZLOAD[[#This Row],[ENZLOAD (from enz_from_proteome)]]," ")</f>
        <v>ENZLOAD-3OAR100_c_REV-rt1363</v>
      </c>
      <c r="C81" s="1">
        <f>_xlfn.NUMBERVALUE(_xlfn.TEXTAFTER(ENZLOAD[[#This Row],[ENZLOAD (from enz_from_proteome)]]," ",-1))</f>
        <v>7.5790091899999994E-9</v>
      </c>
      <c r="F81" s="1" t="s">
        <v>16690</v>
      </c>
      <c r="G81" s="1" t="str">
        <f>_xlfn.TEXTBEFORE(Table4[[#This Row],[rxn     upper-bound     lower-bound]]," ")</f>
        <v>ENZLOAD-3OAR100_c_REV-rt2183</v>
      </c>
      <c r="H81" s="1">
        <f>_xlfn.NUMBERVALUE(TRIM(_xlfn.TEXTBEFORE(_xlfn.TEXTAFTER(Table4[[#This Row],[rxn     upper-bound     lower-bound]],Table4[[#This Row],[rxn]]),Table4[[#This Row],[lb]],-1)))</f>
        <v>1.37597422</v>
      </c>
      <c r="I81" s="1" t="str">
        <f>_xlfn.TEXTAFTER(Table4[[#This Row],[rxn     upper-bound     lower-bound]]," ",-1)</f>
        <v>0.00000000</v>
      </c>
    </row>
    <row r="82" spans="1:9">
      <c r="A82" s="1" t="s">
        <v>12998</v>
      </c>
      <c r="B82" s="1" t="str">
        <f>_xlfn.TEXTBEFORE(ENZLOAD[[#This Row],[ENZLOAD (from enz_from_proteome)]]," ")</f>
        <v>ENZLOAD-3OAR100_c_REV-rt2183</v>
      </c>
      <c r="C82" s="1">
        <f>_xlfn.NUMBERVALUE(_xlfn.TEXTAFTER(ENZLOAD[[#This Row],[ENZLOAD (from enz_from_proteome)]]," ",-1))</f>
        <v>5.4379037369000003E-7</v>
      </c>
      <c r="F82" s="1" t="s">
        <v>16691</v>
      </c>
      <c r="G82" s="1" t="str">
        <f>_xlfn.TEXTBEFORE(Table4[[#This Row],[rxn     upper-bound     lower-bound]]," ")</f>
        <v>ENZLOAD-3OAR100_c_FWD-rt2190</v>
      </c>
      <c r="H82" s="1">
        <f>_xlfn.NUMBERVALUE(TRIM(_xlfn.TEXTBEFORE(_xlfn.TEXTAFTER(Table4[[#This Row],[rxn     upper-bound     lower-bound]],Table4[[#This Row],[rxn]]),Table4[[#This Row],[lb]],-1)))</f>
        <v>1.3994283700000001</v>
      </c>
      <c r="I82" s="1" t="str">
        <f>_xlfn.TEXTAFTER(Table4[[#This Row],[rxn     upper-bound     lower-bound]]," ",-1)</f>
        <v>0.00000000</v>
      </c>
    </row>
    <row r="83" spans="1:9">
      <c r="A83" s="1" t="s">
        <v>12999</v>
      </c>
      <c r="B83" s="1" t="str">
        <f>_xlfn.TEXTBEFORE(ENZLOAD[[#This Row],[ENZLOAD (from enz_from_proteome)]]," ")</f>
        <v>ENZLOAD-3OAR100_c_REV-rt2190</v>
      </c>
      <c r="C83" s="1">
        <f>_xlfn.NUMBERVALUE(_xlfn.TEXTAFTER(ENZLOAD[[#This Row],[ENZLOAD (from enz_from_proteome)]]," ",-1))</f>
        <v>2.1058805706E-7</v>
      </c>
      <c r="F83" s="1" t="s">
        <v>16692</v>
      </c>
      <c r="G83" s="1" t="str">
        <f>_xlfn.TEXTBEFORE(Table4[[#This Row],[rxn     upper-bound     lower-bound]]," ")</f>
        <v>ENZLOAD-3OAR100_c_REV-rt2190</v>
      </c>
      <c r="H83" s="1">
        <f>_xlfn.NUMBERVALUE(TRIM(_xlfn.TEXTBEFORE(_xlfn.TEXTAFTER(Table4[[#This Row],[rxn     upper-bound     lower-bound]],Table4[[#This Row],[rxn]]),Table4[[#This Row],[lb]],-1)))</f>
        <v>1.3994283700000001</v>
      </c>
      <c r="I83" s="1" t="str">
        <f>_xlfn.TEXTAFTER(Table4[[#This Row],[rxn     upper-bound     lower-bound]]," ",-1)</f>
        <v>0.00000000</v>
      </c>
    </row>
    <row r="84" spans="1:9">
      <c r="A84" s="1" t="s">
        <v>13000</v>
      </c>
      <c r="B84" s="1" t="str">
        <f>_xlfn.TEXTBEFORE(ENZLOAD[[#This Row],[ENZLOAD (from enz_from_proteome)]]," ")</f>
        <v>ENZLOAD-3OAR120_c_FWD-rt0409</v>
      </c>
      <c r="C84" s="1">
        <f>_xlfn.NUMBERVALUE(_xlfn.TEXTAFTER(ENZLOAD[[#This Row],[ENZLOAD (from enz_from_proteome)]]," ",-1))</f>
        <v>1.84466915209E-6</v>
      </c>
      <c r="F84" s="1" t="s">
        <v>16693</v>
      </c>
      <c r="G84" s="1" t="str">
        <f>_xlfn.TEXTBEFORE(Table4[[#This Row],[rxn     upper-bound     lower-bound]]," ")</f>
        <v>ENZLOAD-3OAR120_c_FWD-rt0409</v>
      </c>
      <c r="H84" s="1">
        <f>_xlfn.NUMBERVALUE(TRIM(_xlfn.TEXTBEFORE(_xlfn.TEXTAFTER(Table4[[#This Row],[rxn     upper-bound     lower-bound]],Table4[[#This Row],[rxn]]),Table4[[#This Row],[lb]],-1)))</f>
        <v>0.13465588000000001</v>
      </c>
      <c r="I84" s="1" t="str">
        <f>_xlfn.TEXTAFTER(Table4[[#This Row],[rxn     upper-bound     lower-bound]]," ",-1)</f>
        <v>0.00000000</v>
      </c>
    </row>
    <row r="85" spans="1:9">
      <c r="A85" s="1" t="s">
        <v>13001</v>
      </c>
      <c r="B85" s="1" t="str">
        <f>_xlfn.TEXTBEFORE(ENZLOAD[[#This Row],[ENZLOAD (from enz_from_proteome)]]," ")</f>
        <v>ENZLOAD-3OAR120_c_FWD-rt1363</v>
      </c>
      <c r="C85" s="1">
        <f>_xlfn.NUMBERVALUE(_xlfn.TEXTAFTER(ENZLOAD[[#This Row],[ENZLOAD (from enz_from_proteome)]]," ",-1))</f>
        <v>7.5790091899999994E-9</v>
      </c>
      <c r="F85" s="1" t="s">
        <v>16694</v>
      </c>
      <c r="G85" s="1" t="str">
        <f>_xlfn.TEXTBEFORE(Table4[[#This Row],[rxn     upper-bound     lower-bound]]," ")</f>
        <v>ENZLOAD-3OAR120_c_REV-rt0409</v>
      </c>
      <c r="H85" s="1">
        <f>_xlfn.NUMBERVALUE(TRIM(_xlfn.TEXTBEFORE(_xlfn.TEXTAFTER(Table4[[#This Row],[rxn     upper-bound     lower-bound]],Table4[[#This Row],[rxn]]),Table4[[#This Row],[lb]],-1)))</f>
        <v>0.13465588000000001</v>
      </c>
      <c r="I85" s="1" t="str">
        <f>_xlfn.TEXTAFTER(Table4[[#This Row],[rxn     upper-bound     lower-bound]]," ",-1)</f>
        <v>0.00000000</v>
      </c>
    </row>
    <row r="86" spans="1:9">
      <c r="A86" s="1" t="s">
        <v>13002</v>
      </c>
      <c r="B86" s="1" t="str">
        <f>_xlfn.TEXTBEFORE(ENZLOAD[[#This Row],[ENZLOAD (from enz_from_proteome)]]," ")</f>
        <v>ENZLOAD-3OAR120_c_FWD-rt2183</v>
      </c>
      <c r="C86" s="1">
        <f>_xlfn.NUMBERVALUE(_xlfn.TEXTAFTER(ENZLOAD[[#This Row],[ENZLOAD (from enz_from_proteome)]]," ",-1))</f>
        <v>5.4379037369000003E-7</v>
      </c>
      <c r="F86" s="1" t="s">
        <v>16695</v>
      </c>
      <c r="G86" s="1" t="str">
        <f>_xlfn.TEXTBEFORE(Table4[[#This Row],[rxn     upper-bound     lower-bound]]," ")</f>
        <v>ENZLOAD-3OAR120_c_FWD-rt1363</v>
      </c>
      <c r="H86" s="1">
        <f>_xlfn.NUMBERVALUE(TRIM(_xlfn.TEXTBEFORE(_xlfn.TEXTAFTER(Table4[[#This Row],[rxn     upper-bound     lower-bound]],Table4[[#This Row],[rxn]]),Table4[[#This Row],[lb]],-1)))</f>
        <v>1.3476056999999999</v>
      </c>
      <c r="I86" s="1" t="str">
        <f>_xlfn.TEXTAFTER(Table4[[#This Row],[rxn     upper-bound     lower-bound]]," ",-1)</f>
        <v>0.00000000</v>
      </c>
    </row>
    <row r="87" spans="1:9">
      <c r="A87" s="1" t="s">
        <v>13003</v>
      </c>
      <c r="B87" s="1" t="str">
        <f>_xlfn.TEXTBEFORE(ENZLOAD[[#This Row],[ENZLOAD (from enz_from_proteome)]]," ")</f>
        <v>ENZLOAD-3OAR120_c_FWD-rt2190</v>
      </c>
      <c r="C87" s="1">
        <f>_xlfn.NUMBERVALUE(_xlfn.TEXTAFTER(ENZLOAD[[#This Row],[ENZLOAD (from enz_from_proteome)]]," ",-1))</f>
        <v>2.1058805706E-7</v>
      </c>
      <c r="F87" s="1" t="s">
        <v>16696</v>
      </c>
      <c r="G87" s="1" t="str">
        <f>_xlfn.TEXTBEFORE(Table4[[#This Row],[rxn     upper-bound     lower-bound]]," ")</f>
        <v>ENZLOAD-3OAR120_c_REV-rt1363</v>
      </c>
      <c r="H87" s="1">
        <f>_xlfn.NUMBERVALUE(TRIM(_xlfn.TEXTBEFORE(_xlfn.TEXTAFTER(Table4[[#This Row],[rxn     upper-bound     lower-bound]],Table4[[#This Row],[rxn]]),Table4[[#This Row],[lb]],-1)))</f>
        <v>1.3476056999999999</v>
      </c>
      <c r="I87" s="1" t="str">
        <f>_xlfn.TEXTAFTER(Table4[[#This Row],[rxn     upper-bound     lower-bound]]," ",-1)</f>
        <v>0.00000000</v>
      </c>
    </row>
    <row r="88" spans="1:9">
      <c r="A88" s="1" t="s">
        <v>13004</v>
      </c>
      <c r="B88" s="1" t="str">
        <f>_xlfn.TEXTBEFORE(ENZLOAD[[#This Row],[ENZLOAD (from enz_from_proteome)]]," ")</f>
        <v>ENZLOAD-3OAR120_c_REV-rt0409</v>
      </c>
      <c r="C88" s="1">
        <f>_xlfn.NUMBERVALUE(_xlfn.TEXTAFTER(ENZLOAD[[#This Row],[ENZLOAD (from enz_from_proteome)]]," ",-1))</f>
        <v>1.84466915209E-6</v>
      </c>
      <c r="F88" s="1" t="s">
        <v>16697</v>
      </c>
      <c r="G88" s="1" t="str">
        <f>_xlfn.TEXTBEFORE(Table4[[#This Row],[rxn     upper-bound     lower-bound]]," ")</f>
        <v>ENZLOAD-3OAR120_c_FWD-rt2183</v>
      </c>
      <c r="H88" s="1">
        <f>_xlfn.NUMBERVALUE(TRIM(_xlfn.TEXTBEFORE(_xlfn.TEXTAFTER(Table4[[#This Row],[rxn     upper-bound     lower-bound]],Table4[[#This Row],[rxn]]),Table4[[#This Row],[lb]],-1)))</f>
        <v>1.37597422</v>
      </c>
      <c r="I88" s="1" t="str">
        <f>_xlfn.TEXTAFTER(Table4[[#This Row],[rxn     upper-bound     lower-bound]]," ",-1)</f>
        <v>0.00000000</v>
      </c>
    </row>
    <row r="89" spans="1:9">
      <c r="A89" s="1" t="s">
        <v>13005</v>
      </c>
      <c r="B89" s="1" t="str">
        <f>_xlfn.TEXTBEFORE(ENZLOAD[[#This Row],[ENZLOAD (from enz_from_proteome)]]," ")</f>
        <v>ENZLOAD-3OAR120_c_REV-rt1363</v>
      </c>
      <c r="C89" s="1">
        <f>_xlfn.NUMBERVALUE(_xlfn.TEXTAFTER(ENZLOAD[[#This Row],[ENZLOAD (from enz_from_proteome)]]," ",-1))</f>
        <v>7.5790091899999994E-9</v>
      </c>
      <c r="F89" s="1" t="s">
        <v>16698</v>
      </c>
      <c r="G89" s="1" t="str">
        <f>_xlfn.TEXTBEFORE(Table4[[#This Row],[rxn     upper-bound     lower-bound]]," ")</f>
        <v>ENZLOAD-3OAR120_c_REV-rt2183</v>
      </c>
      <c r="H89" s="1">
        <f>_xlfn.NUMBERVALUE(TRIM(_xlfn.TEXTBEFORE(_xlfn.TEXTAFTER(Table4[[#This Row],[rxn     upper-bound     lower-bound]],Table4[[#This Row],[rxn]]),Table4[[#This Row],[lb]],-1)))</f>
        <v>1.37597422</v>
      </c>
      <c r="I89" s="1" t="str">
        <f>_xlfn.TEXTAFTER(Table4[[#This Row],[rxn     upper-bound     lower-bound]]," ",-1)</f>
        <v>0.00000000</v>
      </c>
    </row>
    <row r="90" spans="1:9">
      <c r="A90" s="1" t="s">
        <v>13006</v>
      </c>
      <c r="B90" s="1" t="str">
        <f>_xlfn.TEXTBEFORE(ENZLOAD[[#This Row],[ENZLOAD (from enz_from_proteome)]]," ")</f>
        <v>ENZLOAD-3OAR120_c_REV-rt2183</v>
      </c>
      <c r="C90" s="1">
        <f>_xlfn.NUMBERVALUE(_xlfn.TEXTAFTER(ENZLOAD[[#This Row],[ENZLOAD (from enz_from_proteome)]]," ",-1))</f>
        <v>5.4379037369000003E-7</v>
      </c>
      <c r="F90" s="1" t="s">
        <v>16699</v>
      </c>
      <c r="G90" s="1" t="str">
        <f>_xlfn.TEXTBEFORE(Table4[[#This Row],[rxn     upper-bound     lower-bound]]," ")</f>
        <v>ENZLOAD-3OAR120_c_FWD-rt2190</v>
      </c>
      <c r="H90" s="1">
        <f>_xlfn.NUMBERVALUE(TRIM(_xlfn.TEXTBEFORE(_xlfn.TEXTAFTER(Table4[[#This Row],[rxn     upper-bound     lower-bound]],Table4[[#This Row],[rxn]]),Table4[[#This Row],[lb]],-1)))</f>
        <v>1.3994283700000001</v>
      </c>
      <c r="I90" s="1" t="str">
        <f>_xlfn.TEXTAFTER(Table4[[#This Row],[rxn     upper-bound     lower-bound]]," ",-1)</f>
        <v>0.00000000</v>
      </c>
    </row>
    <row r="91" spans="1:9">
      <c r="A91" s="1" t="s">
        <v>13007</v>
      </c>
      <c r="B91" s="1" t="str">
        <f>_xlfn.TEXTBEFORE(ENZLOAD[[#This Row],[ENZLOAD (from enz_from_proteome)]]," ")</f>
        <v>ENZLOAD-3OAR120_c_REV-rt2190</v>
      </c>
      <c r="C91" s="1">
        <f>_xlfn.NUMBERVALUE(_xlfn.TEXTAFTER(ENZLOAD[[#This Row],[ENZLOAD (from enz_from_proteome)]]," ",-1))</f>
        <v>2.1058805706E-7</v>
      </c>
      <c r="F91" s="1" t="s">
        <v>16700</v>
      </c>
      <c r="G91" s="1" t="str">
        <f>_xlfn.TEXTBEFORE(Table4[[#This Row],[rxn     upper-bound     lower-bound]]," ")</f>
        <v>ENZLOAD-3OAR120_c_REV-rt2190</v>
      </c>
      <c r="H91" s="1">
        <f>_xlfn.NUMBERVALUE(TRIM(_xlfn.TEXTBEFORE(_xlfn.TEXTAFTER(Table4[[#This Row],[rxn     upper-bound     lower-bound]],Table4[[#This Row],[rxn]]),Table4[[#This Row],[lb]],-1)))</f>
        <v>1.3994283700000001</v>
      </c>
      <c r="I91" s="1" t="str">
        <f>_xlfn.TEXTAFTER(Table4[[#This Row],[rxn     upper-bound     lower-bound]]," ",-1)</f>
        <v>0.00000000</v>
      </c>
    </row>
    <row r="92" spans="1:9">
      <c r="A92" s="1" t="s">
        <v>13008</v>
      </c>
      <c r="B92" s="1" t="str">
        <f>_xlfn.TEXTBEFORE(ENZLOAD[[#This Row],[ENZLOAD (from enz_from_proteome)]]," ")</f>
        <v>ENZLOAD-3OAR140_c_FWD-rt0409</v>
      </c>
      <c r="C92" s="1">
        <f>_xlfn.NUMBERVALUE(_xlfn.TEXTAFTER(ENZLOAD[[#This Row],[ENZLOAD (from enz_from_proteome)]]," ",-1))</f>
        <v>1.84466915209E-6</v>
      </c>
      <c r="F92" s="1" t="s">
        <v>16701</v>
      </c>
      <c r="G92" s="1" t="str">
        <f>_xlfn.TEXTBEFORE(Table4[[#This Row],[rxn     upper-bound     lower-bound]]," ")</f>
        <v>ENZLOAD-3OAR140_c_FWD-rt0409</v>
      </c>
      <c r="H92" s="1">
        <f>_xlfn.NUMBERVALUE(TRIM(_xlfn.TEXTBEFORE(_xlfn.TEXTAFTER(Table4[[#This Row],[rxn     upper-bound     lower-bound]],Table4[[#This Row],[rxn]]),Table4[[#This Row],[lb]],-1)))</f>
        <v>0.13465588000000001</v>
      </c>
      <c r="I92" s="1" t="str">
        <f>_xlfn.TEXTAFTER(Table4[[#This Row],[rxn     upper-bound     lower-bound]]," ",-1)</f>
        <v>0.00000000</v>
      </c>
    </row>
    <row r="93" spans="1:9">
      <c r="A93" s="1" t="s">
        <v>13009</v>
      </c>
      <c r="B93" s="1" t="str">
        <f>_xlfn.TEXTBEFORE(ENZLOAD[[#This Row],[ENZLOAD (from enz_from_proteome)]]," ")</f>
        <v>ENZLOAD-3OAR140_c_FWD-rt1363</v>
      </c>
      <c r="C93" s="1">
        <f>_xlfn.NUMBERVALUE(_xlfn.TEXTAFTER(ENZLOAD[[#This Row],[ENZLOAD (from enz_from_proteome)]]," ",-1))</f>
        <v>7.5790091899999994E-9</v>
      </c>
      <c r="F93" s="1" t="s">
        <v>16702</v>
      </c>
      <c r="G93" s="1" t="str">
        <f>_xlfn.TEXTBEFORE(Table4[[#This Row],[rxn     upper-bound     lower-bound]]," ")</f>
        <v>ENZLOAD-3OAR140_c_REV-rt0409</v>
      </c>
      <c r="H93" s="1">
        <f>_xlfn.NUMBERVALUE(TRIM(_xlfn.TEXTBEFORE(_xlfn.TEXTAFTER(Table4[[#This Row],[rxn     upper-bound     lower-bound]],Table4[[#This Row],[rxn]]),Table4[[#This Row],[lb]],-1)))</f>
        <v>0.13465588000000001</v>
      </c>
      <c r="I93" s="1" t="str">
        <f>_xlfn.TEXTAFTER(Table4[[#This Row],[rxn     upper-bound     lower-bound]]," ",-1)</f>
        <v>0.00000000</v>
      </c>
    </row>
    <row r="94" spans="1:9">
      <c r="A94" s="1" t="s">
        <v>13010</v>
      </c>
      <c r="B94" s="1" t="str">
        <f>_xlfn.TEXTBEFORE(ENZLOAD[[#This Row],[ENZLOAD (from enz_from_proteome)]]," ")</f>
        <v>ENZLOAD-3OAR140_c_FWD-rt2183</v>
      </c>
      <c r="C94" s="1">
        <f>_xlfn.NUMBERVALUE(_xlfn.TEXTAFTER(ENZLOAD[[#This Row],[ENZLOAD (from enz_from_proteome)]]," ",-1))</f>
        <v>5.4379037369000003E-7</v>
      </c>
      <c r="F94" s="1" t="s">
        <v>16703</v>
      </c>
      <c r="G94" s="1" t="str">
        <f>_xlfn.TEXTBEFORE(Table4[[#This Row],[rxn     upper-bound     lower-bound]]," ")</f>
        <v>ENZLOAD-3OAR140_c_FWD-rt1363</v>
      </c>
      <c r="H94" s="1">
        <f>_xlfn.NUMBERVALUE(TRIM(_xlfn.TEXTBEFORE(_xlfn.TEXTAFTER(Table4[[#This Row],[rxn     upper-bound     lower-bound]],Table4[[#This Row],[rxn]]),Table4[[#This Row],[lb]],-1)))</f>
        <v>1.3476056999999999</v>
      </c>
      <c r="I94" s="1" t="str">
        <f>_xlfn.TEXTAFTER(Table4[[#This Row],[rxn     upper-bound     lower-bound]]," ",-1)</f>
        <v>0.00000000</v>
      </c>
    </row>
    <row r="95" spans="1:9">
      <c r="A95" s="1" t="s">
        <v>13011</v>
      </c>
      <c r="B95" s="1" t="str">
        <f>_xlfn.TEXTBEFORE(ENZLOAD[[#This Row],[ENZLOAD (from enz_from_proteome)]]," ")</f>
        <v>ENZLOAD-3OAR140_c_FWD-rt2190</v>
      </c>
      <c r="C95" s="1">
        <f>_xlfn.NUMBERVALUE(_xlfn.TEXTAFTER(ENZLOAD[[#This Row],[ENZLOAD (from enz_from_proteome)]]," ",-1))</f>
        <v>2.1058805706E-7</v>
      </c>
      <c r="F95" s="1" t="s">
        <v>16704</v>
      </c>
      <c r="G95" s="1" t="str">
        <f>_xlfn.TEXTBEFORE(Table4[[#This Row],[rxn     upper-bound     lower-bound]]," ")</f>
        <v>ENZLOAD-3OAR140_c_REV-rt1363</v>
      </c>
      <c r="H95" s="1">
        <f>_xlfn.NUMBERVALUE(TRIM(_xlfn.TEXTBEFORE(_xlfn.TEXTAFTER(Table4[[#This Row],[rxn     upper-bound     lower-bound]],Table4[[#This Row],[rxn]]),Table4[[#This Row],[lb]],-1)))</f>
        <v>1.3476056999999999</v>
      </c>
      <c r="I95" s="1" t="str">
        <f>_xlfn.TEXTAFTER(Table4[[#This Row],[rxn     upper-bound     lower-bound]]," ",-1)</f>
        <v>0.00000000</v>
      </c>
    </row>
    <row r="96" spans="1:9">
      <c r="A96" s="1" t="s">
        <v>13012</v>
      </c>
      <c r="B96" s="1" t="str">
        <f>_xlfn.TEXTBEFORE(ENZLOAD[[#This Row],[ENZLOAD (from enz_from_proteome)]]," ")</f>
        <v>ENZLOAD-3OAR140_c_REV-rt0409</v>
      </c>
      <c r="C96" s="1">
        <f>_xlfn.NUMBERVALUE(_xlfn.TEXTAFTER(ENZLOAD[[#This Row],[ENZLOAD (from enz_from_proteome)]]," ",-1))</f>
        <v>1.84466915209E-6</v>
      </c>
      <c r="F96" s="1" t="s">
        <v>16705</v>
      </c>
      <c r="G96" s="1" t="str">
        <f>_xlfn.TEXTBEFORE(Table4[[#This Row],[rxn     upper-bound     lower-bound]]," ")</f>
        <v>ENZLOAD-3OAR140_c_FWD-rt2183</v>
      </c>
      <c r="H96" s="1">
        <f>_xlfn.NUMBERVALUE(TRIM(_xlfn.TEXTBEFORE(_xlfn.TEXTAFTER(Table4[[#This Row],[rxn     upper-bound     lower-bound]],Table4[[#This Row],[rxn]]),Table4[[#This Row],[lb]],-1)))</f>
        <v>1.37597422</v>
      </c>
      <c r="I96" s="1" t="str">
        <f>_xlfn.TEXTAFTER(Table4[[#This Row],[rxn     upper-bound     lower-bound]]," ",-1)</f>
        <v>0.00000000</v>
      </c>
    </row>
    <row r="97" spans="1:9">
      <c r="A97" s="1" t="s">
        <v>13013</v>
      </c>
      <c r="B97" s="1" t="str">
        <f>_xlfn.TEXTBEFORE(ENZLOAD[[#This Row],[ENZLOAD (from enz_from_proteome)]]," ")</f>
        <v>ENZLOAD-3OAR140_c_REV-rt1363</v>
      </c>
      <c r="C97" s="1">
        <f>_xlfn.NUMBERVALUE(_xlfn.TEXTAFTER(ENZLOAD[[#This Row],[ENZLOAD (from enz_from_proteome)]]," ",-1))</f>
        <v>7.5790091899999994E-9</v>
      </c>
      <c r="F97" s="1" t="s">
        <v>16706</v>
      </c>
      <c r="G97" s="1" t="str">
        <f>_xlfn.TEXTBEFORE(Table4[[#This Row],[rxn     upper-bound     lower-bound]]," ")</f>
        <v>ENZLOAD-3OAR140_c_REV-rt2183</v>
      </c>
      <c r="H97" s="1">
        <f>_xlfn.NUMBERVALUE(TRIM(_xlfn.TEXTBEFORE(_xlfn.TEXTAFTER(Table4[[#This Row],[rxn     upper-bound     lower-bound]],Table4[[#This Row],[rxn]]),Table4[[#This Row],[lb]],-1)))</f>
        <v>1.37597422</v>
      </c>
      <c r="I97" s="1" t="str">
        <f>_xlfn.TEXTAFTER(Table4[[#This Row],[rxn     upper-bound     lower-bound]]," ",-1)</f>
        <v>0.00000000</v>
      </c>
    </row>
    <row r="98" spans="1:9">
      <c r="A98" s="1" t="s">
        <v>13014</v>
      </c>
      <c r="B98" s="1" t="str">
        <f>_xlfn.TEXTBEFORE(ENZLOAD[[#This Row],[ENZLOAD (from enz_from_proteome)]]," ")</f>
        <v>ENZLOAD-3OAR140_c_REV-rt2183</v>
      </c>
      <c r="C98" s="1">
        <f>_xlfn.NUMBERVALUE(_xlfn.TEXTAFTER(ENZLOAD[[#This Row],[ENZLOAD (from enz_from_proteome)]]," ",-1))</f>
        <v>5.4379037369000003E-7</v>
      </c>
      <c r="F98" s="1" t="s">
        <v>16707</v>
      </c>
      <c r="G98" s="1" t="str">
        <f>_xlfn.TEXTBEFORE(Table4[[#This Row],[rxn     upper-bound     lower-bound]]," ")</f>
        <v>ENZLOAD-3OAR140_c_FWD-rt2190</v>
      </c>
      <c r="H98" s="1">
        <f>_xlfn.NUMBERVALUE(TRIM(_xlfn.TEXTBEFORE(_xlfn.TEXTAFTER(Table4[[#This Row],[rxn     upper-bound     lower-bound]],Table4[[#This Row],[rxn]]),Table4[[#This Row],[lb]],-1)))</f>
        <v>1.3994283700000001</v>
      </c>
      <c r="I98" s="1" t="str">
        <f>_xlfn.TEXTAFTER(Table4[[#This Row],[rxn     upper-bound     lower-bound]]," ",-1)</f>
        <v>0.00000000</v>
      </c>
    </row>
    <row r="99" spans="1:9">
      <c r="A99" s="1" t="s">
        <v>13015</v>
      </c>
      <c r="B99" s="1" t="str">
        <f>_xlfn.TEXTBEFORE(ENZLOAD[[#This Row],[ENZLOAD (from enz_from_proteome)]]," ")</f>
        <v>ENZLOAD-3OAR140_c_REV-rt2190</v>
      </c>
      <c r="C99" s="1">
        <f>_xlfn.NUMBERVALUE(_xlfn.TEXTAFTER(ENZLOAD[[#This Row],[ENZLOAD (from enz_from_proteome)]]," ",-1))</f>
        <v>2.1058805706E-7</v>
      </c>
      <c r="F99" s="1" t="s">
        <v>16708</v>
      </c>
      <c r="G99" s="1" t="str">
        <f>_xlfn.TEXTBEFORE(Table4[[#This Row],[rxn     upper-bound     lower-bound]]," ")</f>
        <v>ENZLOAD-3OAR140_c_REV-rt2190</v>
      </c>
      <c r="H99" s="1">
        <f>_xlfn.NUMBERVALUE(TRIM(_xlfn.TEXTBEFORE(_xlfn.TEXTAFTER(Table4[[#This Row],[rxn     upper-bound     lower-bound]],Table4[[#This Row],[rxn]]),Table4[[#This Row],[lb]],-1)))</f>
        <v>1.3994283700000001</v>
      </c>
      <c r="I99" s="1" t="str">
        <f>_xlfn.TEXTAFTER(Table4[[#This Row],[rxn     upper-bound     lower-bound]]," ",-1)</f>
        <v>0.00000000</v>
      </c>
    </row>
    <row r="100" spans="1:9">
      <c r="A100" s="1" t="s">
        <v>13016</v>
      </c>
      <c r="B100" s="1" t="str">
        <f>_xlfn.TEXTBEFORE(ENZLOAD[[#This Row],[ENZLOAD (from enz_from_proteome)]]," ")</f>
        <v>ENZLOAD-3OAR160_c_FWD-rt0409</v>
      </c>
      <c r="C100" s="1">
        <f>_xlfn.NUMBERVALUE(_xlfn.TEXTAFTER(ENZLOAD[[#This Row],[ENZLOAD (from enz_from_proteome)]]," ",-1))</f>
        <v>1.84466915209E-6</v>
      </c>
      <c r="F100" s="1" t="s">
        <v>16709</v>
      </c>
      <c r="G100" s="1" t="str">
        <f>_xlfn.TEXTBEFORE(Table4[[#This Row],[rxn     upper-bound     lower-bound]]," ")</f>
        <v>ENZLOAD-3OAR160_c_FWD-rt0409</v>
      </c>
      <c r="H100" s="1">
        <f>_xlfn.NUMBERVALUE(TRIM(_xlfn.TEXTBEFORE(_xlfn.TEXTAFTER(Table4[[#This Row],[rxn     upper-bound     lower-bound]],Table4[[#This Row],[rxn]]),Table4[[#This Row],[lb]],-1)))</f>
        <v>0.13465588000000001</v>
      </c>
      <c r="I100" s="1" t="str">
        <f>_xlfn.TEXTAFTER(Table4[[#This Row],[rxn     upper-bound     lower-bound]]," ",-1)</f>
        <v>0.00000000</v>
      </c>
    </row>
    <row r="101" spans="1:9">
      <c r="A101" s="1" t="s">
        <v>13017</v>
      </c>
      <c r="B101" s="1" t="str">
        <f>_xlfn.TEXTBEFORE(ENZLOAD[[#This Row],[ENZLOAD (from enz_from_proteome)]]," ")</f>
        <v>ENZLOAD-3OAR160_c_FWD-rt1363</v>
      </c>
      <c r="C101" s="1">
        <f>_xlfn.NUMBERVALUE(_xlfn.TEXTAFTER(ENZLOAD[[#This Row],[ENZLOAD (from enz_from_proteome)]]," ",-1))</f>
        <v>7.5790091899999994E-9</v>
      </c>
      <c r="F101" s="1" t="s">
        <v>16710</v>
      </c>
      <c r="G101" s="1" t="str">
        <f>_xlfn.TEXTBEFORE(Table4[[#This Row],[rxn     upper-bound     lower-bound]]," ")</f>
        <v>ENZLOAD-3OAR160_c_REV-rt0409</v>
      </c>
      <c r="H101" s="1">
        <f>_xlfn.NUMBERVALUE(TRIM(_xlfn.TEXTBEFORE(_xlfn.TEXTAFTER(Table4[[#This Row],[rxn     upper-bound     lower-bound]],Table4[[#This Row],[rxn]]),Table4[[#This Row],[lb]],-1)))</f>
        <v>0.13465588000000001</v>
      </c>
      <c r="I101" s="1" t="str">
        <f>_xlfn.TEXTAFTER(Table4[[#This Row],[rxn     upper-bound     lower-bound]]," ",-1)</f>
        <v>0.00000000</v>
      </c>
    </row>
    <row r="102" spans="1:9">
      <c r="A102" s="1" t="s">
        <v>13018</v>
      </c>
      <c r="B102" s="1" t="str">
        <f>_xlfn.TEXTBEFORE(ENZLOAD[[#This Row],[ENZLOAD (from enz_from_proteome)]]," ")</f>
        <v>ENZLOAD-3OAR160_c_FWD-rt2183</v>
      </c>
      <c r="C102" s="1">
        <f>_xlfn.NUMBERVALUE(_xlfn.TEXTAFTER(ENZLOAD[[#This Row],[ENZLOAD (from enz_from_proteome)]]," ",-1))</f>
        <v>5.4379037369000003E-7</v>
      </c>
      <c r="F102" s="1" t="s">
        <v>16711</v>
      </c>
      <c r="G102" s="1" t="str">
        <f>_xlfn.TEXTBEFORE(Table4[[#This Row],[rxn     upper-bound     lower-bound]]," ")</f>
        <v>ENZLOAD-3OAR160_c_FWD-rt1363</v>
      </c>
      <c r="H102" s="1">
        <f>_xlfn.NUMBERVALUE(TRIM(_xlfn.TEXTBEFORE(_xlfn.TEXTAFTER(Table4[[#This Row],[rxn     upper-bound     lower-bound]],Table4[[#This Row],[rxn]]),Table4[[#This Row],[lb]],-1)))</f>
        <v>1.3476056999999999</v>
      </c>
      <c r="I102" s="1" t="str">
        <f>_xlfn.TEXTAFTER(Table4[[#This Row],[rxn     upper-bound     lower-bound]]," ",-1)</f>
        <v>0.00000000</v>
      </c>
    </row>
    <row r="103" spans="1:9">
      <c r="A103" s="1" t="s">
        <v>13019</v>
      </c>
      <c r="B103" s="1" t="str">
        <f>_xlfn.TEXTBEFORE(ENZLOAD[[#This Row],[ENZLOAD (from enz_from_proteome)]]," ")</f>
        <v>ENZLOAD-3OAR160_c_FWD-rt2190</v>
      </c>
      <c r="C103" s="1">
        <f>_xlfn.NUMBERVALUE(_xlfn.TEXTAFTER(ENZLOAD[[#This Row],[ENZLOAD (from enz_from_proteome)]]," ",-1))</f>
        <v>2.1058805706E-7</v>
      </c>
      <c r="F103" s="1" t="s">
        <v>16712</v>
      </c>
      <c r="G103" s="1" t="str">
        <f>_xlfn.TEXTBEFORE(Table4[[#This Row],[rxn     upper-bound     lower-bound]]," ")</f>
        <v>ENZLOAD-3OAR160_c_REV-rt1363</v>
      </c>
      <c r="H103" s="1">
        <f>_xlfn.NUMBERVALUE(TRIM(_xlfn.TEXTBEFORE(_xlfn.TEXTAFTER(Table4[[#This Row],[rxn     upper-bound     lower-bound]],Table4[[#This Row],[rxn]]),Table4[[#This Row],[lb]],-1)))</f>
        <v>1.3476056999999999</v>
      </c>
      <c r="I103" s="1" t="str">
        <f>_xlfn.TEXTAFTER(Table4[[#This Row],[rxn     upper-bound     lower-bound]]," ",-1)</f>
        <v>0.00000000</v>
      </c>
    </row>
    <row r="104" spans="1:9">
      <c r="A104" s="1" t="s">
        <v>13020</v>
      </c>
      <c r="B104" s="1" t="str">
        <f>_xlfn.TEXTBEFORE(ENZLOAD[[#This Row],[ENZLOAD (from enz_from_proteome)]]," ")</f>
        <v>ENZLOAD-3OAR160_c_REV-rt0409</v>
      </c>
      <c r="C104" s="1">
        <f>_xlfn.NUMBERVALUE(_xlfn.TEXTAFTER(ENZLOAD[[#This Row],[ENZLOAD (from enz_from_proteome)]]," ",-1))</f>
        <v>1.84466915209E-6</v>
      </c>
      <c r="F104" s="1" t="s">
        <v>16713</v>
      </c>
      <c r="G104" s="1" t="str">
        <f>_xlfn.TEXTBEFORE(Table4[[#This Row],[rxn     upper-bound     lower-bound]]," ")</f>
        <v>ENZLOAD-3OAR160_c_FWD-rt2183</v>
      </c>
      <c r="H104" s="1">
        <f>_xlfn.NUMBERVALUE(TRIM(_xlfn.TEXTBEFORE(_xlfn.TEXTAFTER(Table4[[#This Row],[rxn     upper-bound     lower-bound]],Table4[[#This Row],[rxn]]),Table4[[#This Row],[lb]],-1)))</f>
        <v>1.37597422</v>
      </c>
      <c r="I104" s="1" t="str">
        <f>_xlfn.TEXTAFTER(Table4[[#This Row],[rxn     upper-bound     lower-bound]]," ",-1)</f>
        <v>0.00000000</v>
      </c>
    </row>
    <row r="105" spans="1:9">
      <c r="A105" s="1" t="s">
        <v>13021</v>
      </c>
      <c r="B105" s="1" t="str">
        <f>_xlfn.TEXTBEFORE(ENZLOAD[[#This Row],[ENZLOAD (from enz_from_proteome)]]," ")</f>
        <v>ENZLOAD-3OAR160_c_REV-rt1363</v>
      </c>
      <c r="C105" s="1">
        <f>_xlfn.NUMBERVALUE(_xlfn.TEXTAFTER(ENZLOAD[[#This Row],[ENZLOAD (from enz_from_proteome)]]," ",-1))</f>
        <v>7.5790091899999994E-9</v>
      </c>
      <c r="F105" s="1" t="s">
        <v>16714</v>
      </c>
      <c r="G105" s="1" t="str">
        <f>_xlfn.TEXTBEFORE(Table4[[#This Row],[rxn     upper-bound     lower-bound]]," ")</f>
        <v>ENZLOAD-3OAR160_c_REV-rt2183</v>
      </c>
      <c r="H105" s="1">
        <f>_xlfn.NUMBERVALUE(TRIM(_xlfn.TEXTBEFORE(_xlfn.TEXTAFTER(Table4[[#This Row],[rxn     upper-bound     lower-bound]],Table4[[#This Row],[rxn]]),Table4[[#This Row],[lb]],-1)))</f>
        <v>1.37597422</v>
      </c>
      <c r="I105" s="1" t="str">
        <f>_xlfn.TEXTAFTER(Table4[[#This Row],[rxn     upper-bound     lower-bound]]," ",-1)</f>
        <v>0.00000000</v>
      </c>
    </row>
    <row r="106" spans="1:9">
      <c r="A106" s="1" t="s">
        <v>13022</v>
      </c>
      <c r="B106" s="1" t="str">
        <f>_xlfn.TEXTBEFORE(ENZLOAD[[#This Row],[ENZLOAD (from enz_from_proteome)]]," ")</f>
        <v>ENZLOAD-3OAR160_c_REV-rt2183</v>
      </c>
      <c r="C106" s="1">
        <f>_xlfn.NUMBERVALUE(_xlfn.TEXTAFTER(ENZLOAD[[#This Row],[ENZLOAD (from enz_from_proteome)]]," ",-1))</f>
        <v>5.4379037369000003E-7</v>
      </c>
      <c r="F106" s="1" t="s">
        <v>16715</v>
      </c>
      <c r="G106" s="1" t="str">
        <f>_xlfn.TEXTBEFORE(Table4[[#This Row],[rxn     upper-bound     lower-bound]]," ")</f>
        <v>ENZLOAD-3OAR160_c_FWD-rt2190</v>
      </c>
      <c r="H106" s="1">
        <f>_xlfn.NUMBERVALUE(TRIM(_xlfn.TEXTBEFORE(_xlfn.TEXTAFTER(Table4[[#This Row],[rxn     upper-bound     lower-bound]],Table4[[#This Row],[rxn]]),Table4[[#This Row],[lb]],-1)))</f>
        <v>1.3994283700000001</v>
      </c>
      <c r="I106" s="1" t="str">
        <f>_xlfn.TEXTAFTER(Table4[[#This Row],[rxn     upper-bound     lower-bound]]," ",-1)</f>
        <v>0.00000000</v>
      </c>
    </row>
    <row r="107" spans="1:9">
      <c r="A107" s="1" t="s">
        <v>13023</v>
      </c>
      <c r="B107" s="1" t="str">
        <f>_xlfn.TEXTBEFORE(ENZLOAD[[#This Row],[ENZLOAD (from enz_from_proteome)]]," ")</f>
        <v>ENZLOAD-3OAR160_c_REV-rt2190</v>
      </c>
      <c r="C107" s="1">
        <f>_xlfn.NUMBERVALUE(_xlfn.TEXTAFTER(ENZLOAD[[#This Row],[ENZLOAD (from enz_from_proteome)]]," ",-1))</f>
        <v>2.1058805706E-7</v>
      </c>
      <c r="F107" s="1" t="s">
        <v>16716</v>
      </c>
      <c r="G107" s="1" t="str">
        <f>_xlfn.TEXTBEFORE(Table4[[#This Row],[rxn     upper-bound     lower-bound]]," ")</f>
        <v>ENZLOAD-3OAR160_c_REV-rt2190</v>
      </c>
      <c r="H107" s="1">
        <f>_xlfn.NUMBERVALUE(TRIM(_xlfn.TEXTBEFORE(_xlfn.TEXTAFTER(Table4[[#This Row],[rxn     upper-bound     lower-bound]],Table4[[#This Row],[rxn]]),Table4[[#This Row],[lb]],-1)))</f>
        <v>1.3994283700000001</v>
      </c>
      <c r="I107" s="1" t="str">
        <f>_xlfn.TEXTAFTER(Table4[[#This Row],[rxn     upper-bound     lower-bound]]," ",-1)</f>
        <v>0.00000000</v>
      </c>
    </row>
    <row r="108" spans="1:9">
      <c r="A108" s="1" t="s">
        <v>13024</v>
      </c>
      <c r="B108" s="1" t="str">
        <f>_xlfn.TEXTBEFORE(ENZLOAD[[#This Row],[ENZLOAD (from enz_from_proteome)]]," ")</f>
        <v>ENZLOAD-3OAR180_c_FWD-rt0409</v>
      </c>
      <c r="C108" s="1">
        <f>_xlfn.NUMBERVALUE(_xlfn.TEXTAFTER(ENZLOAD[[#This Row],[ENZLOAD (from enz_from_proteome)]]," ",-1))</f>
        <v>1.84466915209E-6</v>
      </c>
      <c r="F108" s="1" t="s">
        <v>16717</v>
      </c>
      <c r="G108" s="1" t="str">
        <f>_xlfn.TEXTBEFORE(Table4[[#This Row],[rxn     upper-bound     lower-bound]]," ")</f>
        <v>ENZLOAD-3OAR180_c_FWD-rt0409</v>
      </c>
      <c r="H108" s="1">
        <f>_xlfn.NUMBERVALUE(TRIM(_xlfn.TEXTBEFORE(_xlfn.TEXTAFTER(Table4[[#This Row],[rxn     upper-bound     lower-bound]],Table4[[#This Row],[rxn]]),Table4[[#This Row],[lb]],-1)))</f>
        <v>0.13465588000000001</v>
      </c>
      <c r="I108" s="1" t="str">
        <f>_xlfn.TEXTAFTER(Table4[[#This Row],[rxn     upper-bound     lower-bound]]," ",-1)</f>
        <v>0.00000000</v>
      </c>
    </row>
    <row r="109" spans="1:9">
      <c r="A109" s="1" t="s">
        <v>13025</v>
      </c>
      <c r="B109" s="1" t="str">
        <f>_xlfn.TEXTBEFORE(ENZLOAD[[#This Row],[ENZLOAD (from enz_from_proteome)]]," ")</f>
        <v>ENZLOAD-3OAR180_c_FWD-rt1363</v>
      </c>
      <c r="C109" s="1">
        <f>_xlfn.NUMBERVALUE(_xlfn.TEXTAFTER(ENZLOAD[[#This Row],[ENZLOAD (from enz_from_proteome)]]," ",-1))</f>
        <v>7.5790091899999994E-9</v>
      </c>
      <c r="F109" s="1" t="s">
        <v>16718</v>
      </c>
      <c r="G109" s="1" t="str">
        <f>_xlfn.TEXTBEFORE(Table4[[#This Row],[rxn     upper-bound     lower-bound]]," ")</f>
        <v>ENZLOAD-3OAR180_c_REV-rt0409</v>
      </c>
      <c r="H109" s="1">
        <f>_xlfn.NUMBERVALUE(TRIM(_xlfn.TEXTBEFORE(_xlfn.TEXTAFTER(Table4[[#This Row],[rxn     upper-bound     lower-bound]],Table4[[#This Row],[rxn]]),Table4[[#This Row],[lb]],-1)))</f>
        <v>0.13465588000000001</v>
      </c>
      <c r="I109" s="1" t="str">
        <f>_xlfn.TEXTAFTER(Table4[[#This Row],[rxn     upper-bound     lower-bound]]," ",-1)</f>
        <v>0.00000000</v>
      </c>
    </row>
    <row r="110" spans="1:9">
      <c r="A110" s="1" t="s">
        <v>13026</v>
      </c>
      <c r="B110" s="1" t="str">
        <f>_xlfn.TEXTBEFORE(ENZLOAD[[#This Row],[ENZLOAD (from enz_from_proteome)]]," ")</f>
        <v>ENZLOAD-3OAR180_c_FWD-rt2183</v>
      </c>
      <c r="C110" s="1">
        <f>_xlfn.NUMBERVALUE(_xlfn.TEXTAFTER(ENZLOAD[[#This Row],[ENZLOAD (from enz_from_proteome)]]," ",-1))</f>
        <v>5.4379037369000003E-7</v>
      </c>
      <c r="F110" s="1" t="s">
        <v>16719</v>
      </c>
      <c r="G110" s="1" t="str">
        <f>_xlfn.TEXTBEFORE(Table4[[#This Row],[rxn     upper-bound     lower-bound]]," ")</f>
        <v>ENZLOAD-3OAR180_c_FWD-rt1363</v>
      </c>
      <c r="H110" s="1">
        <f>_xlfn.NUMBERVALUE(TRIM(_xlfn.TEXTBEFORE(_xlfn.TEXTAFTER(Table4[[#This Row],[rxn     upper-bound     lower-bound]],Table4[[#This Row],[rxn]]),Table4[[#This Row],[lb]],-1)))</f>
        <v>1.3476056999999999</v>
      </c>
      <c r="I110" s="1" t="str">
        <f>_xlfn.TEXTAFTER(Table4[[#This Row],[rxn     upper-bound     lower-bound]]," ",-1)</f>
        <v>0.00000000</v>
      </c>
    </row>
    <row r="111" spans="1:9">
      <c r="A111" s="1" t="s">
        <v>13027</v>
      </c>
      <c r="B111" s="1" t="str">
        <f>_xlfn.TEXTBEFORE(ENZLOAD[[#This Row],[ENZLOAD (from enz_from_proteome)]]," ")</f>
        <v>ENZLOAD-3OAR180_c_FWD-rt2190</v>
      </c>
      <c r="C111" s="1">
        <f>_xlfn.NUMBERVALUE(_xlfn.TEXTAFTER(ENZLOAD[[#This Row],[ENZLOAD (from enz_from_proteome)]]," ",-1))</f>
        <v>2.1058805706E-7</v>
      </c>
      <c r="F111" s="1" t="s">
        <v>16720</v>
      </c>
      <c r="G111" s="1" t="str">
        <f>_xlfn.TEXTBEFORE(Table4[[#This Row],[rxn     upper-bound     lower-bound]]," ")</f>
        <v>ENZLOAD-3OAR180_c_REV-rt1363</v>
      </c>
      <c r="H111" s="1">
        <f>_xlfn.NUMBERVALUE(TRIM(_xlfn.TEXTBEFORE(_xlfn.TEXTAFTER(Table4[[#This Row],[rxn     upper-bound     lower-bound]],Table4[[#This Row],[rxn]]),Table4[[#This Row],[lb]],-1)))</f>
        <v>1.3476056999999999</v>
      </c>
      <c r="I111" s="1" t="str">
        <f>_xlfn.TEXTAFTER(Table4[[#This Row],[rxn     upper-bound     lower-bound]]," ",-1)</f>
        <v>0.00000000</v>
      </c>
    </row>
    <row r="112" spans="1:9">
      <c r="A112" s="1" t="s">
        <v>13028</v>
      </c>
      <c r="B112" s="1" t="str">
        <f>_xlfn.TEXTBEFORE(ENZLOAD[[#This Row],[ENZLOAD (from enz_from_proteome)]]," ")</f>
        <v>ENZLOAD-3OAR180_c_REV-rt0409</v>
      </c>
      <c r="C112" s="1">
        <f>_xlfn.NUMBERVALUE(_xlfn.TEXTAFTER(ENZLOAD[[#This Row],[ENZLOAD (from enz_from_proteome)]]," ",-1))</f>
        <v>1.84466915209E-6</v>
      </c>
      <c r="F112" s="1" t="s">
        <v>16721</v>
      </c>
      <c r="G112" s="1" t="str">
        <f>_xlfn.TEXTBEFORE(Table4[[#This Row],[rxn     upper-bound     lower-bound]]," ")</f>
        <v>ENZLOAD-3OAR180_c_FWD-rt2183</v>
      </c>
      <c r="H112" s="1">
        <f>_xlfn.NUMBERVALUE(TRIM(_xlfn.TEXTBEFORE(_xlfn.TEXTAFTER(Table4[[#This Row],[rxn     upper-bound     lower-bound]],Table4[[#This Row],[rxn]]),Table4[[#This Row],[lb]],-1)))</f>
        <v>1.37597422</v>
      </c>
      <c r="I112" s="1" t="str">
        <f>_xlfn.TEXTAFTER(Table4[[#This Row],[rxn     upper-bound     lower-bound]]," ",-1)</f>
        <v>0.00000000</v>
      </c>
    </row>
    <row r="113" spans="1:9">
      <c r="A113" s="1" t="s">
        <v>13029</v>
      </c>
      <c r="B113" s="1" t="str">
        <f>_xlfn.TEXTBEFORE(ENZLOAD[[#This Row],[ENZLOAD (from enz_from_proteome)]]," ")</f>
        <v>ENZLOAD-3OAR180_c_REV-rt1363</v>
      </c>
      <c r="C113" s="1">
        <f>_xlfn.NUMBERVALUE(_xlfn.TEXTAFTER(ENZLOAD[[#This Row],[ENZLOAD (from enz_from_proteome)]]," ",-1))</f>
        <v>7.5790091899999994E-9</v>
      </c>
      <c r="F113" s="1" t="s">
        <v>16722</v>
      </c>
      <c r="G113" s="1" t="str">
        <f>_xlfn.TEXTBEFORE(Table4[[#This Row],[rxn     upper-bound     lower-bound]]," ")</f>
        <v>ENZLOAD-3OAR180_c_REV-rt2183</v>
      </c>
      <c r="H113" s="1">
        <f>_xlfn.NUMBERVALUE(TRIM(_xlfn.TEXTBEFORE(_xlfn.TEXTAFTER(Table4[[#This Row],[rxn     upper-bound     lower-bound]],Table4[[#This Row],[rxn]]),Table4[[#This Row],[lb]],-1)))</f>
        <v>1.37597422</v>
      </c>
      <c r="I113" s="1" t="str">
        <f>_xlfn.TEXTAFTER(Table4[[#This Row],[rxn     upper-bound     lower-bound]]," ",-1)</f>
        <v>0.00000000</v>
      </c>
    </row>
    <row r="114" spans="1:9">
      <c r="A114" s="1" t="s">
        <v>13030</v>
      </c>
      <c r="B114" s="1" t="str">
        <f>_xlfn.TEXTBEFORE(ENZLOAD[[#This Row],[ENZLOAD (from enz_from_proteome)]]," ")</f>
        <v>ENZLOAD-3OAR180_c_REV-rt2183</v>
      </c>
      <c r="C114" s="1">
        <f>_xlfn.NUMBERVALUE(_xlfn.TEXTAFTER(ENZLOAD[[#This Row],[ENZLOAD (from enz_from_proteome)]]," ",-1))</f>
        <v>5.4379037369000003E-7</v>
      </c>
      <c r="F114" s="1" t="s">
        <v>16723</v>
      </c>
      <c r="G114" s="1" t="str">
        <f>_xlfn.TEXTBEFORE(Table4[[#This Row],[rxn     upper-bound     lower-bound]]," ")</f>
        <v>ENZLOAD-3OAR180_c_FWD-rt2190</v>
      </c>
      <c r="H114" s="1">
        <f>_xlfn.NUMBERVALUE(TRIM(_xlfn.TEXTBEFORE(_xlfn.TEXTAFTER(Table4[[#This Row],[rxn     upper-bound     lower-bound]],Table4[[#This Row],[rxn]]),Table4[[#This Row],[lb]],-1)))</f>
        <v>1.3994283700000001</v>
      </c>
      <c r="I114" s="1" t="str">
        <f>_xlfn.TEXTAFTER(Table4[[#This Row],[rxn     upper-bound     lower-bound]]," ",-1)</f>
        <v>0.00000000</v>
      </c>
    </row>
    <row r="115" spans="1:9">
      <c r="A115" s="1" t="s">
        <v>13031</v>
      </c>
      <c r="B115" s="1" t="str">
        <f>_xlfn.TEXTBEFORE(ENZLOAD[[#This Row],[ENZLOAD (from enz_from_proteome)]]," ")</f>
        <v>ENZLOAD-3OAR180_c_REV-rt2190</v>
      </c>
      <c r="C115" s="1">
        <f>_xlfn.NUMBERVALUE(_xlfn.TEXTAFTER(ENZLOAD[[#This Row],[ENZLOAD (from enz_from_proteome)]]," ",-1))</f>
        <v>2.1058805706E-7</v>
      </c>
      <c r="F115" s="1" t="s">
        <v>16724</v>
      </c>
      <c r="G115" s="1" t="str">
        <f>_xlfn.TEXTBEFORE(Table4[[#This Row],[rxn     upper-bound     lower-bound]]," ")</f>
        <v>ENZLOAD-3OAR180_c_REV-rt2190</v>
      </c>
      <c r="H115" s="1">
        <f>_xlfn.NUMBERVALUE(TRIM(_xlfn.TEXTBEFORE(_xlfn.TEXTAFTER(Table4[[#This Row],[rxn     upper-bound     lower-bound]],Table4[[#This Row],[rxn]]),Table4[[#This Row],[lb]],-1)))</f>
        <v>1.3994283700000001</v>
      </c>
      <c r="I115" s="1" t="str">
        <f>_xlfn.TEXTAFTER(Table4[[#This Row],[rxn     upper-bound     lower-bound]]," ",-1)</f>
        <v>0.00000000</v>
      </c>
    </row>
    <row r="116" spans="1:9">
      <c r="A116" s="1" t="s">
        <v>13032</v>
      </c>
      <c r="B116" s="1" t="str">
        <f>_xlfn.TEXTBEFORE(ENZLOAD[[#This Row],[ENZLOAD (from enz_from_proteome)]]," ")</f>
        <v>ENZLOAD-3OAR40_c_FWD-rt0409</v>
      </c>
      <c r="C116" s="1">
        <f>_xlfn.NUMBERVALUE(_xlfn.TEXTAFTER(ENZLOAD[[#This Row],[ENZLOAD (from enz_from_proteome)]]," ",-1))</f>
        <v>1.84466915209E-6</v>
      </c>
      <c r="F116" s="1" t="s">
        <v>16725</v>
      </c>
      <c r="G116" s="1" t="str">
        <f>_xlfn.TEXTBEFORE(Table4[[#This Row],[rxn     upper-bound     lower-bound]]," ")</f>
        <v>ENZLOAD-3OAR40_c_FWD-rt0409</v>
      </c>
      <c r="H116" s="1">
        <f>_xlfn.NUMBERVALUE(TRIM(_xlfn.TEXTBEFORE(_xlfn.TEXTAFTER(Table4[[#This Row],[rxn     upper-bound     lower-bound]],Table4[[#This Row],[rxn]]),Table4[[#This Row],[lb]],-1)))</f>
        <v>0.13465588000000001</v>
      </c>
      <c r="I116" s="1" t="str">
        <f>_xlfn.TEXTAFTER(Table4[[#This Row],[rxn     upper-bound     lower-bound]]," ",-1)</f>
        <v>0.00000000</v>
      </c>
    </row>
    <row r="117" spans="1:9">
      <c r="A117" s="1" t="s">
        <v>13033</v>
      </c>
      <c r="B117" s="1" t="str">
        <f>_xlfn.TEXTBEFORE(ENZLOAD[[#This Row],[ENZLOAD (from enz_from_proteome)]]," ")</f>
        <v>ENZLOAD-3OAR40_c_FWD-rt1363</v>
      </c>
      <c r="C117" s="1">
        <f>_xlfn.NUMBERVALUE(_xlfn.TEXTAFTER(ENZLOAD[[#This Row],[ENZLOAD (from enz_from_proteome)]]," ",-1))</f>
        <v>7.5790091899999994E-9</v>
      </c>
      <c r="F117" s="1" t="s">
        <v>16726</v>
      </c>
      <c r="G117" s="1" t="str">
        <f>_xlfn.TEXTBEFORE(Table4[[#This Row],[rxn     upper-bound     lower-bound]]," ")</f>
        <v>ENZLOAD-3OAR40_c_REV-rt0409</v>
      </c>
      <c r="H117" s="1">
        <f>_xlfn.NUMBERVALUE(TRIM(_xlfn.TEXTBEFORE(_xlfn.TEXTAFTER(Table4[[#This Row],[rxn     upper-bound     lower-bound]],Table4[[#This Row],[rxn]]),Table4[[#This Row],[lb]],-1)))</f>
        <v>0.13465588000000001</v>
      </c>
      <c r="I117" s="1" t="str">
        <f>_xlfn.TEXTAFTER(Table4[[#This Row],[rxn     upper-bound     lower-bound]]," ",-1)</f>
        <v>0.00000000</v>
      </c>
    </row>
    <row r="118" spans="1:9">
      <c r="A118" s="1" t="s">
        <v>13034</v>
      </c>
      <c r="B118" s="1" t="str">
        <f>_xlfn.TEXTBEFORE(ENZLOAD[[#This Row],[ENZLOAD (from enz_from_proteome)]]," ")</f>
        <v>ENZLOAD-3OAR40_c_FWD-rt2183</v>
      </c>
      <c r="C118" s="1">
        <f>_xlfn.NUMBERVALUE(_xlfn.TEXTAFTER(ENZLOAD[[#This Row],[ENZLOAD (from enz_from_proteome)]]," ",-1))</f>
        <v>5.4379037369000003E-7</v>
      </c>
      <c r="F118" s="1" t="s">
        <v>16727</v>
      </c>
      <c r="G118" s="1" t="str">
        <f>_xlfn.TEXTBEFORE(Table4[[#This Row],[rxn     upper-bound     lower-bound]]," ")</f>
        <v>ENZLOAD-3OAR40_c_FWD-rt1363</v>
      </c>
      <c r="H118" s="1">
        <f>_xlfn.NUMBERVALUE(TRIM(_xlfn.TEXTBEFORE(_xlfn.TEXTAFTER(Table4[[#This Row],[rxn     upper-bound     lower-bound]],Table4[[#This Row],[rxn]]),Table4[[#This Row],[lb]],-1)))</f>
        <v>1.3476056999999999</v>
      </c>
      <c r="I118" s="1" t="str">
        <f>_xlfn.TEXTAFTER(Table4[[#This Row],[rxn     upper-bound     lower-bound]]," ",-1)</f>
        <v>0.00000000</v>
      </c>
    </row>
    <row r="119" spans="1:9">
      <c r="A119" s="1" t="s">
        <v>13035</v>
      </c>
      <c r="B119" s="1" t="str">
        <f>_xlfn.TEXTBEFORE(ENZLOAD[[#This Row],[ENZLOAD (from enz_from_proteome)]]," ")</f>
        <v>ENZLOAD-3OAR40_c_FWD-rt2190</v>
      </c>
      <c r="C119" s="1">
        <f>_xlfn.NUMBERVALUE(_xlfn.TEXTAFTER(ENZLOAD[[#This Row],[ENZLOAD (from enz_from_proteome)]]," ",-1))</f>
        <v>2.1058805706E-7</v>
      </c>
      <c r="F119" s="1" t="s">
        <v>16728</v>
      </c>
      <c r="G119" s="1" t="str">
        <f>_xlfn.TEXTBEFORE(Table4[[#This Row],[rxn     upper-bound     lower-bound]]," ")</f>
        <v>ENZLOAD-3OAR40_c_REV-rt1363</v>
      </c>
      <c r="H119" s="1">
        <f>_xlfn.NUMBERVALUE(TRIM(_xlfn.TEXTBEFORE(_xlfn.TEXTAFTER(Table4[[#This Row],[rxn     upper-bound     lower-bound]],Table4[[#This Row],[rxn]]),Table4[[#This Row],[lb]],-1)))</f>
        <v>1.3476056999999999</v>
      </c>
      <c r="I119" s="1" t="str">
        <f>_xlfn.TEXTAFTER(Table4[[#This Row],[rxn     upper-bound     lower-bound]]," ",-1)</f>
        <v>0.00000000</v>
      </c>
    </row>
    <row r="120" spans="1:9">
      <c r="A120" s="1" t="s">
        <v>13036</v>
      </c>
      <c r="B120" s="1" t="str">
        <f>_xlfn.TEXTBEFORE(ENZLOAD[[#This Row],[ENZLOAD (from enz_from_proteome)]]," ")</f>
        <v>ENZLOAD-3OAR40_c_REV-rt0409</v>
      </c>
      <c r="C120" s="1">
        <f>_xlfn.NUMBERVALUE(_xlfn.TEXTAFTER(ENZLOAD[[#This Row],[ENZLOAD (from enz_from_proteome)]]," ",-1))</f>
        <v>1.84466915209E-6</v>
      </c>
      <c r="F120" s="1" t="s">
        <v>16729</v>
      </c>
      <c r="G120" s="1" t="str">
        <f>_xlfn.TEXTBEFORE(Table4[[#This Row],[rxn     upper-bound     lower-bound]]," ")</f>
        <v>ENZLOAD-3OAR40_c_FWD-rt2183</v>
      </c>
      <c r="H120" s="1">
        <f>_xlfn.NUMBERVALUE(TRIM(_xlfn.TEXTBEFORE(_xlfn.TEXTAFTER(Table4[[#This Row],[rxn     upper-bound     lower-bound]],Table4[[#This Row],[rxn]]),Table4[[#This Row],[lb]],-1)))</f>
        <v>1.37597422</v>
      </c>
      <c r="I120" s="1" t="str">
        <f>_xlfn.TEXTAFTER(Table4[[#This Row],[rxn     upper-bound     lower-bound]]," ",-1)</f>
        <v>0.00000000</v>
      </c>
    </row>
    <row r="121" spans="1:9">
      <c r="A121" s="1" t="s">
        <v>13037</v>
      </c>
      <c r="B121" s="1" t="str">
        <f>_xlfn.TEXTBEFORE(ENZLOAD[[#This Row],[ENZLOAD (from enz_from_proteome)]]," ")</f>
        <v>ENZLOAD-3OAR40_c_REV-rt1363</v>
      </c>
      <c r="C121" s="1">
        <f>_xlfn.NUMBERVALUE(_xlfn.TEXTAFTER(ENZLOAD[[#This Row],[ENZLOAD (from enz_from_proteome)]]," ",-1))</f>
        <v>7.5790091899999994E-9</v>
      </c>
      <c r="F121" s="1" t="s">
        <v>16730</v>
      </c>
      <c r="G121" s="1" t="str">
        <f>_xlfn.TEXTBEFORE(Table4[[#This Row],[rxn     upper-bound     lower-bound]]," ")</f>
        <v>ENZLOAD-3OAR40_c_REV-rt2183</v>
      </c>
      <c r="H121" s="1">
        <f>_xlfn.NUMBERVALUE(TRIM(_xlfn.TEXTBEFORE(_xlfn.TEXTAFTER(Table4[[#This Row],[rxn     upper-bound     lower-bound]],Table4[[#This Row],[rxn]]),Table4[[#This Row],[lb]],-1)))</f>
        <v>1.37597422</v>
      </c>
      <c r="I121" s="1" t="str">
        <f>_xlfn.TEXTAFTER(Table4[[#This Row],[rxn     upper-bound     lower-bound]]," ",-1)</f>
        <v>0.00000000</v>
      </c>
    </row>
    <row r="122" spans="1:9">
      <c r="A122" s="1" t="s">
        <v>13038</v>
      </c>
      <c r="B122" s="1" t="str">
        <f>_xlfn.TEXTBEFORE(ENZLOAD[[#This Row],[ENZLOAD (from enz_from_proteome)]]," ")</f>
        <v>ENZLOAD-3OAR40_c_REV-rt2183</v>
      </c>
      <c r="C122" s="1">
        <f>_xlfn.NUMBERVALUE(_xlfn.TEXTAFTER(ENZLOAD[[#This Row],[ENZLOAD (from enz_from_proteome)]]," ",-1))</f>
        <v>5.4379037369000003E-7</v>
      </c>
      <c r="F122" s="1" t="s">
        <v>16731</v>
      </c>
      <c r="G122" s="1" t="str">
        <f>_xlfn.TEXTBEFORE(Table4[[#This Row],[rxn     upper-bound     lower-bound]]," ")</f>
        <v>ENZLOAD-3OAR40_c_FWD-rt2190</v>
      </c>
      <c r="H122" s="1">
        <f>_xlfn.NUMBERVALUE(TRIM(_xlfn.TEXTBEFORE(_xlfn.TEXTAFTER(Table4[[#This Row],[rxn     upper-bound     lower-bound]],Table4[[#This Row],[rxn]]),Table4[[#This Row],[lb]],-1)))</f>
        <v>1.3994283700000001</v>
      </c>
      <c r="I122" s="1" t="str">
        <f>_xlfn.TEXTAFTER(Table4[[#This Row],[rxn     upper-bound     lower-bound]]," ",-1)</f>
        <v>0.00000000</v>
      </c>
    </row>
    <row r="123" spans="1:9">
      <c r="A123" s="1" t="s">
        <v>13039</v>
      </c>
      <c r="B123" s="1" t="str">
        <f>_xlfn.TEXTBEFORE(ENZLOAD[[#This Row],[ENZLOAD (from enz_from_proteome)]]," ")</f>
        <v>ENZLOAD-3OAR40_c_REV-rt2190</v>
      </c>
      <c r="C123" s="1">
        <f>_xlfn.NUMBERVALUE(_xlfn.TEXTAFTER(ENZLOAD[[#This Row],[ENZLOAD (from enz_from_proteome)]]," ",-1))</f>
        <v>2.1058805706E-7</v>
      </c>
      <c r="F123" s="1" t="s">
        <v>16732</v>
      </c>
      <c r="G123" s="1" t="str">
        <f>_xlfn.TEXTBEFORE(Table4[[#This Row],[rxn     upper-bound     lower-bound]]," ")</f>
        <v>ENZLOAD-3OAR40_c_REV-rt2190</v>
      </c>
      <c r="H123" s="1">
        <f>_xlfn.NUMBERVALUE(TRIM(_xlfn.TEXTBEFORE(_xlfn.TEXTAFTER(Table4[[#This Row],[rxn     upper-bound     lower-bound]],Table4[[#This Row],[rxn]]),Table4[[#This Row],[lb]],-1)))</f>
        <v>1.3994283700000001</v>
      </c>
      <c r="I123" s="1" t="str">
        <f>_xlfn.TEXTAFTER(Table4[[#This Row],[rxn     upper-bound     lower-bound]]," ",-1)</f>
        <v>0.00000000</v>
      </c>
    </row>
    <row r="124" spans="1:9">
      <c r="A124" s="1" t="s">
        <v>13040</v>
      </c>
      <c r="B124" s="1" t="str">
        <f>_xlfn.TEXTBEFORE(ENZLOAD[[#This Row],[ENZLOAD (from enz_from_proteome)]]," ")</f>
        <v>ENZLOAD-3OAR40_m_FWD-rt1622_m</v>
      </c>
      <c r="C124" s="1">
        <f>_xlfn.NUMBERVALUE(_xlfn.TEXTAFTER(ENZLOAD[[#This Row],[ENZLOAD (from enz_from_proteome)]]," ",-1))</f>
        <v>3.6312045379999897E-8</v>
      </c>
      <c r="F124" s="1" t="s">
        <v>16733</v>
      </c>
      <c r="G124" s="1" t="str">
        <f>_xlfn.TEXTBEFORE(Table4[[#This Row],[rxn     upper-bound     lower-bound]]," ")</f>
        <v>ENZLOAD-3OAR40_m_FWD-rt1622_m</v>
      </c>
      <c r="H124" s="1">
        <f>_xlfn.NUMBERVALUE(TRIM(_xlfn.TEXTBEFORE(_xlfn.TEXTAFTER(Table4[[#This Row],[rxn     upper-bound     lower-bound]],Table4[[#This Row],[rxn]]),Table4[[#This Row],[lb]],-1)))</f>
        <v>0.99022873</v>
      </c>
      <c r="I124" s="1" t="str">
        <f>_xlfn.TEXTAFTER(Table4[[#This Row],[rxn     upper-bound     lower-bound]]," ",-1)</f>
        <v>0.00000000</v>
      </c>
    </row>
    <row r="125" spans="1:9">
      <c r="A125" s="1" t="s">
        <v>13041</v>
      </c>
      <c r="B125" s="1" t="str">
        <f>_xlfn.TEXTBEFORE(ENZLOAD[[#This Row],[ENZLOAD (from enz_from_proteome)]]," ")</f>
        <v>ENZLOAD-3OAR60_c_FWD-rt0409</v>
      </c>
      <c r="C125" s="1">
        <f>_xlfn.NUMBERVALUE(_xlfn.TEXTAFTER(ENZLOAD[[#This Row],[ENZLOAD (from enz_from_proteome)]]," ",-1))</f>
        <v>1.84466915209E-6</v>
      </c>
      <c r="F125" s="1" t="s">
        <v>16734</v>
      </c>
      <c r="G125" s="1" t="str">
        <f>_xlfn.TEXTBEFORE(Table4[[#This Row],[rxn     upper-bound     lower-bound]]," ")</f>
        <v>ENZLOAD-3OAR60_c_FWD-rt0409</v>
      </c>
      <c r="H125" s="1">
        <f>_xlfn.NUMBERVALUE(TRIM(_xlfn.TEXTBEFORE(_xlfn.TEXTAFTER(Table4[[#This Row],[rxn     upper-bound     lower-bound]],Table4[[#This Row],[rxn]]),Table4[[#This Row],[lb]],-1)))</f>
        <v>0.13465588000000001</v>
      </c>
      <c r="I125" s="1" t="str">
        <f>_xlfn.TEXTAFTER(Table4[[#This Row],[rxn     upper-bound     lower-bound]]," ",-1)</f>
        <v>0.00000000</v>
      </c>
    </row>
    <row r="126" spans="1:9">
      <c r="A126" s="1" t="s">
        <v>13042</v>
      </c>
      <c r="B126" s="1" t="str">
        <f>_xlfn.TEXTBEFORE(ENZLOAD[[#This Row],[ENZLOAD (from enz_from_proteome)]]," ")</f>
        <v>ENZLOAD-3OAR60_c_FWD-rt1363</v>
      </c>
      <c r="C126" s="1">
        <f>_xlfn.NUMBERVALUE(_xlfn.TEXTAFTER(ENZLOAD[[#This Row],[ENZLOAD (from enz_from_proteome)]]," ",-1))</f>
        <v>7.5790091899999994E-9</v>
      </c>
      <c r="F126" s="1" t="s">
        <v>16735</v>
      </c>
      <c r="G126" s="1" t="str">
        <f>_xlfn.TEXTBEFORE(Table4[[#This Row],[rxn     upper-bound     lower-bound]]," ")</f>
        <v>ENZLOAD-3OAR60_c_REV-rt0409</v>
      </c>
      <c r="H126" s="1">
        <f>_xlfn.NUMBERVALUE(TRIM(_xlfn.TEXTBEFORE(_xlfn.TEXTAFTER(Table4[[#This Row],[rxn     upper-bound     lower-bound]],Table4[[#This Row],[rxn]]),Table4[[#This Row],[lb]],-1)))</f>
        <v>0.13465588000000001</v>
      </c>
      <c r="I126" s="1" t="str">
        <f>_xlfn.TEXTAFTER(Table4[[#This Row],[rxn     upper-bound     lower-bound]]," ",-1)</f>
        <v>0.00000000</v>
      </c>
    </row>
    <row r="127" spans="1:9">
      <c r="A127" s="1" t="s">
        <v>13043</v>
      </c>
      <c r="B127" s="1" t="str">
        <f>_xlfn.TEXTBEFORE(ENZLOAD[[#This Row],[ENZLOAD (from enz_from_proteome)]]," ")</f>
        <v>ENZLOAD-3OAR60_c_FWD-rt2183</v>
      </c>
      <c r="C127" s="1">
        <f>_xlfn.NUMBERVALUE(_xlfn.TEXTAFTER(ENZLOAD[[#This Row],[ENZLOAD (from enz_from_proteome)]]," ",-1))</f>
        <v>5.4379037369000003E-7</v>
      </c>
      <c r="F127" s="1" t="s">
        <v>16736</v>
      </c>
      <c r="G127" s="1" t="str">
        <f>_xlfn.TEXTBEFORE(Table4[[#This Row],[rxn     upper-bound     lower-bound]]," ")</f>
        <v>ENZLOAD-3OAR60_c_FWD-rt1363</v>
      </c>
      <c r="H127" s="1">
        <f>_xlfn.NUMBERVALUE(TRIM(_xlfn.TEXTBEFORE(_xlfn.TEXTAFTER(Table4[[#This Row],[rxn     upper-bound     lower-bound]],Table4[[#This Row],[rxn]]),Table4[[#This Row],[lb]],-1)))</f>
        <v>1.3476056999999999</v>
      </c>
      <c r="I127" s="1" t="str">
        <f>_xlfn.TEXTAFTER(Table4[[#This Row],[rxn     upper-bound     lower-bound]]," ",-1)</f>
        <v>0.00000000</v>
      </c>
    </row>
    <row r="128" spans="1:9">
      <c r="A128" s="1" t="s">
        <v>13044</v>
      </c>
      <c r="B128" s="1" t="str">
        <f>_xlfn.TEXTBEFORE(ENZLOAD[[#This Row],[ENZLOAD (from enz_from_proteome)]]," ")</f>
        <v>ENZLOAD-3OAR60_c_FWD-rt2190</v>
      </c>
      <c r="C128" s="1">
        <f>_xlfn.NUMBERVALUE(_xlfn.TEXTAFTER(ENZLOAD[[#This Row],[ENZLOAD (from enz_from_proteome)]]," ",-1))</f>
        <v>2.1058805706E-7</v>
      </c>
      <c r="F128" s="1" t="s">
        <v>16737</v>
      </c>
      <c r="G128" s="1" t="str">
        <f>_xlfn.TEXTBEFORE(Table4[[#This Row],[rxn     upper-bound     lower-bound]]," ")</f>
        <v>ENZLOAD-3OAR60_c_REV-rt1363</v>
      </c>
      <c r="H128" s="1">
        <f>_xlfn.NUMBERVALUE(TRIM(_xlfn.TEXTBEFORE(_xlfn.TEXTAFTER(Table4[[#This Row],[rxn     upper-bound     lower-bound]],Table4[[#This Row],[rxn]]),Table4[[#This Row],[lb]],-1)))</f>
        <v>1.3476056999999999</v>
      </c>
      <c r="I128" s="1" t="str">
        <f>_xlfn.TEXTAFTER(Table4[[#This Row],[rxn     upper-bound     lower-bound]]," ",-1)</f>
        <v>0.00000000</v>
      </c>
    </row>
    <row r="129" spans="1:9">
      <c r="A129" s="1" t="s">
        <v>13045</v>
      </c>
      <c r="B129" s="1" t="str">
        <f>_xlfn.TEXTBEFORE(ENZLOAD[[#This Row],[ENZLOAD (from enz_from_proteome)]]," ")</f>
        <v>ENZLOAD-3OAR60_c_REV-rt0409</v>
      </c>
      <c r="C129" s="1">
        <f>_xlfn.NUMBERVALUE(_xlfn.TEXTAFTER(ENZLOAD[[#This Row],[ENZLOAD (from enz_from_proteome)]]," ",-1))</f>
        <v>1.84466915209E-6</v>
      </c>
      <c r="F129" s="1" t="s">
        <v>16738</v>
      </c>
      <c r="G129" s="1" t="str">
        <f>_xlfn.TEXTBEFORE(Table4[[#This Row],[rxn     upper-bound     lower-bound]]," ")</f>
        <v>ENZLOAD-3OAR60_c_FWD-rt2183</v>
      </c>
      <c r="H129" s="1">
        <f>_xlfn.NUMBERVALUE(TRIM(_xlfn.TEXTBEFORE(_xlfn.TEXTAFTER(Table4[[#This Row],[rxn     upper-bound     lower-bound]],Table4[[#This Row],[rxn]]),Table4[[#This Row],[lb]],-1)))</f>
        <v>1.37597422</v>
      </c>
      <c r="I129" s="1" t="str">
        <f>_xlfn.TEXTAFTER(Table4[[#This Row],[rxn     upper-bound     lower-bound]]," ",-1)</f>
        <v>0.00000000</v>
      </c>
    </row>
    <row r="130" spans="1:9">
      <c r="A130" s="1" t="s">
        <v>13046</v>
      </c>
      <c r="B130" s="1" t="str">
        <f>_xlfn.TEXTBEFORE(ENZLOAD[[#This Row],[ENZLOAD (from enz_from_proteome)]]," ")</f>
        <v>ENZLOAD-3OAR60_c_REV-rt1363</v>
      </c>
      <c r="C130" s="1">
        <f>_xlfn.NUMBERVALUE(_xlfn.TEXTAFTER(ENZLOAD[[#This Row],[ENZLOAD (from enz_from_proteome)]]," ",-1))</f>
        <v>7.5790091899999994E-9</v>
      </c>
      <c r="F130" s="1" t="s">
        <v>16739</v>
      </c>
      <c r="G130" s="1" t="str">
        <f>_xlfn.TEXTBEFORE(Table4[[#This Row],[rxn     upper-bound     lower-bound]]," ")</f>
        <v>ENZLOAD-3OAR60_c_REV-rt2183</v>
      </c>
      <c r="H130" s="1">
        <f>_xlfn.NUMBERVALUE(TRIM(_xlfn.TEXTBEFORE(_xlfn.TEXTAFTER(Table4[[#This Row],[rxn     upper-bound     lower-bound]],Table4[[#This Row],[rxn]]),Table4[[#This Row],[lb]],-1)))</f>
        <v>1.37597422</v>
      </c>
      <c r="I130" s="1" t="str">
        <f>_xlfn.TEXTAFTER(Table4[[#This Row],[rxn     upper-bound     lower-bound]]," ",-1)</f>
        <v>0.00000000</v>
      </c>
    </row>
    <row r="131" spans="1:9">
      <c r="A131" s="1" t="s">
        <v>13047</v>
      </c>
      <c r="B131" s="1" t="str">
        <f>_xlfn.TEXTBEFORE(ENZLOAD[[#This Row],[ENZLOAD (from enz_from_proteome)]]," ")</f>
        <v>ENZLOAD-3OAR60_c_REV-rt2183</v>
      </c>
      <c r="C131" s="1">
        <f>_xlfn.NUMBERVALUE(_xlfn.TEXTAFTER(ENZLOAD[[#This Row],[ENZLOAD (from enz_from_proteome)]]," ",-1))</f>
        <v>5.4379037369000003E-7</v>
      </c>
      <c r="F131" s="1" t="s">
        <v>16740</v>
      </c>
      <c r="G131" s="1" t="str">
        <f>_xlfn.TEXTBEFORE(Table4[[#This Row],[rxn     upper-bound     lower-bound]]," ")</f>
        <v>ENZLOAD-3OAR60_c_FWD-rt2190</v>
      </c>
      <c r="H131" s="1">
        <f>_xlfn.NUMBERVALUE(TRIM(_xlfn.TEXTBEFORE(_xlfn.TEXTAFTER(Table4[[#This Row],[rxn     upper-bound     lower-bound]],Table4[[#This Row],[rxn]]),Table4[[#This Row],[lb]],-1)))</f>
        <v>1.3994283700000001</v>
      </c>
      <c r="I131" s="1" t="str">
        <f>_xlfn.TEXTAFTER(Table4[[#This Row],[rxn     upper-bound     lower-bound]]," ",-1)</f>
        <v>0.00000000</v>
      </c>
    </row>
    <row r="132" spans="1:9">
      <c r="A132" s="1" t="s">
        <v>13048</v>
      </c>
      <c r="B132" s="1" t="str">
        <f>_xlfn.TEXTBEFORE(ENZLOAD[[#This Row],[ENZLOAD (from enz_from_proteome)]]," ")</f>
        <v>ENZLOAD-3OAR60_c_REV-rt2190</v>
      </c>
      <c r="C132" s="1">
        <f>_xlfn.NUMBERVALUE(_xlfn.TEXTAFTER(ENZLOAD[[#This Row],[ENZLOAD (from enz_from_proteome)]]," ",-1))</f>
        <v>2.1058805706E-7</v>
      </c>
      <c r="F132" s="1" t="s">
        <v>16741</v>
      </c>
      <c r="G132" s="1" t="str">
        <f>_xlfn.TEXTBEFORE(Table4[[#This Row],[rxn     upper-bound     lower-bound]]," ")</f>
        <v>ENZLOAD-3OAR60_c_REV-rt2190</v>
      </c>
      <c r="H132" s="1">
        <f>_xlfn.NUMBERVALUE(TRIM(_xlfn.TEXTBEFORE(_xlfn.TEXTAFTER(Table4[[#This Row],[rxn     upper-bound     lower-bound]],Table4[[#This Row],[rxn]]),Table4[[#This Row],[lb]],-1)))</f>
        <v>1.3994283700000001</v>
      </c>
      <c r="I132" s="1" t="str">
        <f>_xlfn.TEXTAFTER(Table4[[#This Row],[rxn     upper-bound     lower-bound]]," ",-1)</f>
        <v>0.00000000</v>
      </c>
    </row>
    <row r="133" spans="1:9">
      <c r="A133" s="1" t="s">
        <v>13049</v>
      </c>
      <c r="B133" s="1" t="str">
        <f>_xlfn.TEXTBEFORE(ENZLOAD[[#This Row],[ENZLOAD (from enz_from_proteome)]]," ")</f>
        <v>ENZLOAD-3OAR60_m_FWD-rt1622_m</v>
      </c>
      <c r="C133" s="1">
        <f>_xlfn.NUMBERVALUE(_xlfn.TEXTAFTER(ENZLOAD[[#This Row],[ENZLOAD (from enz_from_proteome)]]," ",-1))</f>
        <v>3.6312045379999897E-8</v>
      </c>
      <c r="F133" s="1" t="s">
        <v>16742</v>
      </c>
      <c r="G133" s="1" t="str">
        <f>_xlfn.TEXTBEFORE(Table4[[#This Row],[rxn     upper-bound     lower-bound]]," ")</f>
        <v>ENZLOAD-3OAR60_m_FWD-rt1622_m</v>
      </c>
      <c r="H133" s="1">
        <f>_xlfn.NUMBERVALUE(TRIM(_xlfn.TEXTBEFORE(_xlfn.TEXTAFTER(Table4[[#This Row],[rxn     upper-bound     lower-bound]],Table4[[#This Row],[rxn]]),Table4[[#This Row],[lb]],-1)))</f>
        <v>0.99022873</v>
      </c>
      <c r="I133" s="1" t="str">
        <f>_xlfn.TEXTAFTER(Table4[[#This Row],[rxn     upper-bound     lower-bound]]," ",-1)</f>
        <v>0.00000000</v>
      </c>
    </row>
    <row r="134" spans="1:9">
      <c r="A134" s="1" t="s">
        <v>13050</v>
      </c>
      <c r="B134" s="1" t="str">
        <f>_xlfn.TEXTBEFORE(ENZLOAD[[#This Row],[ENZLOAD (from enz_from_proteome)]]," ")</f>
        <v>ENZLOAD-3OAR80_c_FWD-rt0409</v>
      </c>
      <c r="C134" s="1">
        <f>_xlfn.NUMBERVALUE(_xlfn.TEXTAFTER(ENZLOAD[[#This Row],[ENZLOAD (from enz_from_proteome)]]," ",-1))</f>
        <v>1.84466915209E-6</v>
      </c>
      <c r="F134" s="1" t="s">
        <v>16743</v>
      </c>
      <c r="G134" s="1" t="str">
        <f>_xlfn.TEXTBEFORE(Table4[[#This Row],[rxn     upper-bound     lower-bound]]," ")</f>
        <v>ENZLOAD-3OAR80_c_FWD-rt0409</v>
      </c>
      <c r="H134" s="1">
        <f>_xlfn.NUMBERVALUE(TRIM(_xlfn.TEXTBEFORE(_xlfn.TEXTAFTER(Table4[[#This Row],[rxn     upper-bound     lower-bound]],Table4[[#This Row],[rxn]]),Table4[[#This Row],[lb]],-1)))</f>
        <v>0.13465588000000001</v>
      </c>
      <c r="I134" s="1" t="str">
        <f>_xlfn.TEXTAFTER(Table4[[#This Row],[rxn     upper-bound     lower-bound]]," ",-1)</f>
        <v>0.00000000</v>
      </c>
    </row>
    <row r="135" spans="1:9">
      <c r="A135" s="1" t="s">
        <v>13051</v>
      </c>
      <c r="B135" s="1" t="str">
        <f>_xlfn.TEXTBEFORE(ENZLOAD[[#This Row],[ENZLOAD (from enz_from_proteome)]]," ")</f>
        <v>ENZLOAD-3OAR80_c_FWD-rt1363</v>
      </c>
      <c r="C135" s="1">
        <f>_xlfn.NUMBERVALUE(_xlfn.TEXTAFTER(ENZLOAD[[#This Row],[ENZLOAD (from enz_from_proteome)]]," ",-1))</f>
        <v>7.5790091899999994E-9</v>
      </c>
      <c r="F135" s="1" t="s">
        <v>16744</v>
      </c>
      <c r="G135" s="1" t="str">
        <f>_xlfn.TEXTBEFORE(Table4[[#This Row],[rxn     upper-bound     lower-bound]]," ")</f>
        <v>ENZLOAD-3OAR80_c_REV-rt0409</v>
      </c>
      <c r="H135" s="1">
        <f>_xlfn.NUMBERVALUE(TRIM(_xlfn.TEXTBEFORE(_xlfn.TEXTAFTER(Table4[[#This Row],[rxn     upper-bound     lower-bound]],Table4[[#This Row],[rxn]]),Table4[[#This Row],[lb]],-1)))</f>
        <v>0.13465588000000001</v>
      </c>
      <c r="I135" s="1" t="str">
        <f>_xlfn.TEXTAFTER(Table4[[#This Row],[rxn     upper-bound     lower-bound]]," ",-1)</f>
        <v>0.00000000</v>
      </c>
    </row>
    <row r="136" spans="1:9">
      <c r="A136" s="1" t="s">
        <v>13052</v>
      </c>
      <c r="B136" s="1" t="str">
        <f>_xlfn.TEXTBEFORE(ENZLOAD[[#This Row],[ENZLOAD (from enz_from_proteome)]]," ")</f>
        <v>ENZLOAD-3OAR80_c_FWD-rt2183</v>
      </c>
      <c r="C136" s="1">
        <f>_xlfn.NUMBERVALUE(_xlfn.TEXTAFTER(ENZLOAD[[#This Row],[ENZLOAD (from enz_from_proteome)]]," ",-1))</f>
        <v>5.4379037369000003E-7</v>
      </c>
      <c r="F136" s="1" t="s">
        <v>16745</v>
      </c>
      <c r="G136" s="1" t="str">
        <f>_xlfn.TEXTBEFORE(Table4[[#This Row],[rxn     upper-bound     lower-bound]]," ")</f>
        <v>ENZLOAD-3OAR80_c_FWD-rt1363</v>
      </c>
      <c r="H136" s="1">
        <f>_xlfn.NUMBERVALUE(TRIM(_xlfn.TEXTBEFORE(_xlfn.TEXTAFTER(Table4[[#This Row],[rxn     upper-bound     lower-bound]],Table4[[#This Row],[rxn]]),Table4[[#This Row],[lb]],-1)))</f>
        <v>1.3476056999999999</v>
      </c>
      <c r="I136" s="1" t="str">
        <f>_xlfn.TEXTAFTER(Table4[[#This Row],[rxn     upper-bound     lower-bound]]," ",-1)</f>
        <v>0.00000000</v>
      </c>
    </row>
    <row r="137" spans="1:9">
      <c r="A137" s="1" t="s">
        <v>13053</v>
      </c>
      <c r="B137" s="1" t="str">
        <f>_xlfn.TEXTBEFORE(ENZLOAD[[#This Row],[ENZLOAD (from enz_from_proteome)]]," ")</f>
        <v>ENZLOAD-3OAR80_c_FWD-rt2190</v>
      </c>
      <c r="C137" s="1">
        <f>_xlfn.NUMBERVALUE(_xlfn.TEXTAFTER(ENZLOAD[[#This Row],[ENZLOAD (from enz_from_proteome)]]," ",-1))</f>
        <v>2.1058805706E-7</v>
      </c>
      <c r="F137" s="1" t="s">
        <v>16746</v>
      </c>
      <c r="G137" s="1" t="str">
        <f>_xlfn.TEXTBEFORE(Table4[[#This Row],[rxn     upper-bound     lower-bound]]," ")</f>
        <v>ENZLOAD-3OAR80_c_REV-rt1363</v>
      </c>
      <c r="H137" s="1">
        <f>_xlfn.NUMBERVALUE(TRIM(_xlfn.TEXTBEFORE(_xlfn.TEXTAFTER(Table4[[#This Row],[rxn     upper-bound     lower-bound]],Table4[[#This Row],[rxn]]),Table4[[#This Row],[lb]],-1)))</f>
        <v>1.3476056999999999</v>
      </c>
      <c r="I137" s="1" t="str">
        <f>_xlfn.TEXTAFTER(Table4[[#This Row],[rxn     upper-bound     lower-bound]]," ",-1)</f>
        <v>0.00000000</v>
      </c>
    </row>
    <row r="138" spans="1:9">
      <c r="A138" s="1" t="s">
        <v>13054</v>
      </c>
      <c r="B138" s="1" t="str">
        <f>_xlfn.TEXTBEFORE(ENZLOAD[[#This Row],[ENZLOAD (from enz_from_proteome)]]," ")</f>
        <v>ENZLOAD-3OAR80_c_REV-rt0409</v>
      </c>
      <c r="C138" s="1">
        <f>_xlfn.NUMBERVALUE(_xlfn.TEXTAFTER(ENZLOAD[[#This Row],[ENZLOAD (from enz_from_proteome)]]," ",-1))</f>
        <v>1.84466915209E-6</v>
      </c>
      <c r="F138" s="1" t="s">
        <v>16747</v>
      </c>
      <c r="G138" s="1" t="str">
        <f>_xlfn.TEXTBEFORE(Table4[[#This Row],[rxn     upper-bound     lower-bound]]," ")</f>
        <v>ENZLOAD-3OAR80_c_FWD-rt2183</v>
      </c>
      <c r="H138" s="1">
        <f>_xlfn.NUMBERVALUE(TRIM(_xlfn.TEXTBEFORE(_xlfn.TEXTAFTER(Table4[[#This Row],[rxn     upper-bound     lower-bound]],Table4[[#This Row],[rxn]]),Table4[[#This Row],[lb]],-1)))</f>
        <v>1.37597422</v>
      </c>
      <c r="I138" s="1" t="str">
        <f>_xlfn.TEXTAFTER(Table4[[#This Row],[rxn     upper-bound     lower-bound]]," ",-1)</f>
        <v>0.00000000</v>
      </c>
    </row>
    <row r="139" spans="1:9">
      <c r="A139" s="1" t="s">
        <v>13055</v>
      </c>
      <c r="B139" s="1" t="str">
        <f>_xlfn.TEXTBEFORE(ENZLOAD[[#This Row],[ENZLOAD (from enz_from_proteome)]]," ")</f>
        <v>ENZLOAD-3OAR80_c_REV-rt1363</v>
      </c>
      <c r="C139" s="1">
        <f>_xlfn.NUMBERVALUE(_xlfn.TEXTAFTER(ENZLOAD[[#This Row],[ENZLOAD (from enz_from_proteome)]]," ",-1))</f>
        <v>7.5790091899999994E-9</v>
      </c>
      <c r="F139" s="1" t="s">
        <v>16748</v>
      </c>
      <c r="G139" s="1" t="str">
        <f>_xlfn.TEXTBEFORE(Table4[[#This Row],[rxn     upper-bound     lower-bound]]," ")</f>
        <v>ENZLOAD-3OAR80_c_REV-rt2183</v>
      </c>
      <c r="H139" s="1">
        <f>_xlfn.NUMBERVALUE(TRIM(_xlfn.TEXTBEFORE(_xlfn.TEXTAFTER(Table4[[#This Row],[rxn     upper-bound     lower-bound]],Table4[[#This Row],[rxn]]),Table4[[#This Row],[lb]],-1)))</f>
        <v>1.37597422</v>
      </c>
      <c r="I139" s="1" t="str">
        <f>_xlfn.TEXTAFTER(Table4[[#This Row],[rxn     upper-bound     lower-bound]]," ",-1)</f>
        <v>0.00000000</v>
      </c>
    </row>
    <row r="140" spans="1:9">
      <c r="A140" s="1" t="s">
        <v>13056</v>
      </c>
      <c r="B140" s="1" t="str">
        <f>_xlfn.TEXTBEFORE(ENZLOAD[[#This Row],[ENZLOAD (from enz_from_proteome)]]," ")</f>
        <v>ENZLOAD-3OAR80_c_REV-rt2183</v>
      </c>
      <c r="C140" s="1">
        <f>_xlfn.NUMBERVALUE(_xlfn.TEXTAFTER(ENZLOAD[[#This Row],[ENZLOAD (from enz_from_proteome)]]," ",-1))</f>
        <v>5.4379037369000003E-7</v>
      </c>
      <c r="F140" s="1" t="s">
        <v>16749</v>
      </c>
      <c r="G140" s="1" t="str">
        <f>_xlfn.TEXTBEFORE(Table4[[#This Row],[rxn     upper-bound     lower-bound]]," ")</f>
        <v>ENZLOAD-3OAR80_c_FWD-rt2190</v>
      </c>
      <c r="H140" s="1">
        <f>_xlfn.NUMBERVALUE(TRIM(_xlfn.TEXTBEFORE(_xlfn.TEXTAFTER(Table4[[#This Row],[rxn     upper-bound     lower-bound]],Table4[[#This Row],[rxn]]),Table4[[#This Row],[lb]],-1)))</f>
        <v>1.3994283700000001</v>
      </c>
      <c r="I140" s="1" t="str">
        <f>_xlfn.TEXTAFTER(Table4[[#This Row],[rxn     upper-bound     lower-bound]]," ",-1)</f>
        <v>0.00000000</v>
      </c>
    </row>
    <row r="141" spans="1:9">
      <c r="A141" s="1" t="s">
        <v>13057</v>
      </c>
      <c r="B141" s="1" t="str">
        <f>_xlfn.TEXTBEFORE(ENZLOAD[[#This Row],[ENZLOAD (from enz_from_proteome)]]," ")</f>
        <v>ENZLOAD-3OAR80_c_REV-rt2190</v>
      </c>
      <c r="C141" s="1">
        <f>_xlfn.NUMBERVALUE(_xlfn.TEXTAFTER(ENZLOAD[[#This Row],[ENZLOAD (from enz_from_proteome)]]," ",-1))</f>
        <v>2.1058805706E-7</v>
      </c>
      <c r="F141" s="1" t="s">
        <v>16750</v>
      </c>
      <c r="G141" s="1" t="str">
        <f>_xlfn.TEXTBEFORE(Table4[[#This Row],[rxn     upper-bound     lower-bound]]," ")</f>
        <v>ENZLOAD-3OAR80_c_REV-rt2190</v>
      </c>
      <c r="H141" s="1">
        <f>_xlfn.NUMBERVALUE(TRIM(_xlfn.TEXTBEFORE(_xlfn.TEXTAFTER(Table4[[#This Row],[rxn     upper-bound     lower-bound]],Table4[[#This Row],[rxn]]),Table4[[#This Row],[lb]],-1)))</f>
        <v>1.3994283700000001</v>
      </c>
      <c r="I141" s="1" t="str">
        <f>_xlfn.TEXTAFTER(Table4[[#This Row],[rxn     upper-bound     lower-bound]]," ",-1)</f>
        <v>0.00000000</v>
      </c>
    </row>
    <row r="142" spans="1:9">
      <c r="A142" s="1" t="s">
        <v>13058</v>
      </c>
      <c r="B142" s="1" t="str">
        <f>_xlfn.TEXTBEFORE(ENZLOAD[[#This Row],[ENZLOAD (from enz_from_proteome)]]," ")</f>
        <v>ENZLOAD-3OAR80_m_FWD-rt1622_m</v>
      </c>
      <c r="C142" s="1">
        <f>_xlfn.NUMBERVALUE(_xlfn.TEXTAFTER(ENZLOAD[[#This Row],[ENZLOAD (from enz_from_proteome)]]," ",-1))</f>
        <v>3.6312045379999897E-8</v>
      </c>
      <c r="F142" s="1" t="s">
        <v>16751</v>
      </c>
      <c r="G142" s="1" t="str">
        <f>_xlfn.TEXTBEFORE(Table4[[#This Row],[rxn     upper-bound     lower-bound]]," ")</f>
        <v>ENZLOAD-3OAR80_m_FWD-rt1622_m</v>
      </c>
      <c r="H142" s="1">
        <f>_xlfn.NUMBERVALUE(TRIM(_xlfn.TEXTBEFORE(_xlfn.TEXTAFTER(Table4[[#This Row],[rxn     upper-bound     lower-bound]],Table4[[#This Row],[rxn]]),Table4[[#This Row],[lb]],-1)))</f>
        <v>0.99022873</v>
      </c>
      <c r="I142" s="1" t="str">
        <f>_xlfn.TEXTAFTER(Table4[[#This Row],[rxn     upper-bound     lower-bound]]," ",-1)</f>
        <v>0.00000000</v>
      </c>
    </row>
    <row r="143" spans="1:9">
      <c r="A143" s="1" t="s">
        <v>13059</v>
      </c>
      <c r="B143" s="1" t="str">
        <f>_xlfn.TEXTBEFORE(ENZLOAD[[#This Row],[ENZLOAD (from enz_from_proteome)]]," ")</f>
        <v>ENZLOAD-3OAS100_c_FWD-rt0409</v>
      </c>
      <c r="C143" s="1">
        <f>_xlfn.NUMBERVALUE(_xlfn.TEXTAFTER(ENZLOAD[[#This Row],[ENZLOAD (from enz_from_proteome)]]," ",-1))</f>
        <v>1.84466915209E-6</v>
      </c>
      <c r="F143" s="1" t="s">
        <v>16752</v>
      </c>
      <c r="G143" s="1" t="str">
        <f>_xlfn.TEXTBEFORE(Table4[[#This Row],[rxn     upper-bound     lower-bound]]," ")</f>
        <v>ENZLOAD-3OAS100_c_FWD-rt0409</v>
      </c>
      <c r="H143" s="1">
        <f>_xlfn.NUMBERVALUE(TRIM(_xlfn.TEXTBEFORE(_xlfn.TEXTAFTER(Table4[[#This Row],[rxn     upper-bound     lower-bound]],Table4[[#This Row],[rxn]]),Table4[[#This Row],[lb]],-1)))</f>
        <v>0.13465588000000001</v>
      </c>
      <c r="I143" s="1" t="str">
        <f>_xlfn.TEXTAFTER(Table4[[#This Row],[rxn     upper-bound     lower-bound]]," ",-1)</f>
        <v>0.00000000</v>
      </c>
    </row>
    <row r="144" spans="1:9">
      <c r="A144" s="1" t="s">
        <v>13060</v>
      </c>
      <c r="B144" s="1" t="str">
        <f>_xlfn.TEXTBEFORE(ENZLOAD[[#This Row],[ENZLOAD (from enz_from_proteome)]]," ")</f>
        <v>ENZLOAD-3OAS120_c_FWD-rt0409</v>
      </c>
      <c r="C144" s="1">
        <f>_xlfn.NUMBERVALUE(_xlfn.TEXTAFTER(ENZLOAD[[#This Row],[ENZLOAD (from enz_from_proteome)]]," ",-1))</f>
        <v>1.84466915209E-6</v>
      </c>
      <c r="F144" s="1" t="s">
        <v>16753</v>
      </c>
      <c r="G144" s="1" t="str">
        <f>_xlfn.TEXTBEFORE(Table4[[#This Row],[rxn     upper-bound     lower-bound]]," ")</f>
        <v>ENZLOAD-3OAS120_c_FWD-rt0409</v>
      </c>
      <c r="H144" s="1">
        <f>_xlfn.NUMBERVALUE(TRIM(_xlfn.TEXTBEFORE(_xlfn.TEXTAFTER(Table4[[#This Row],[rxn     upper-bound     lower-bound]],Table4[[#This Row],[rxn]]),Table4[[#This Row],[lb]],-1)))</f>
        <v>0.13465588000000001</v>
      </c>
      <c r="I144" s="1" t="str">
        <f>_xlfn.TEXTAFTER(Table4[[#This Row],[rxn     upper-bound     lower-bound]]," ",-1)</f>
        <v>0.00000000</v>
      </c>
    </row>
    <row r="145" spans="1:9">
      <c r="A145" s="1" t="s">
        <v>13061</v>
      </c>
      <c r="B145" s="1" t="str">
        <f>_xlfn.TEXTBEFORE(ENZLOAD[[#This Row],[ENZLOAD (from enz_from_proteome)]]," ")</f>
        <v>ENZLOAD-3OAS140_c_FWD-rt0409</v>
      </c>
      <c r="C145" s="1">
        <f>_xlfn.NUMBERVALUE(_xlfn.TEXTAFTER(ENZLOAD[[#This Row],[ENZLOAD (from enz_from_proteome)]]," ",-1))</f>
        <v>1.84466915209E-6</v>
      </c>
      <c r="F145" s="1" t="s">
        <v>16754</v>
      </c>
      <c r="G145" s="1" t="str">
        <f>_xlfn.TEXTBEFORE(Table4[[#This Row],[rxn     upper-bound     lower-bound]]," ")</f>
        <v>ENZLOAD-3OAS140_c_FWD-rt0409</v>
      </c>
      <c r="H145" s="1">
        <f>_xlfn.NUMBERVALUE(TRIM(_xlfn.TEXTBEFORE(_xlfn.TEXTAFTER(Table4[[#This Row],[rxn     upper-bound     lower-bound]],Table4[[#This Row],[rxn]]),Table4[[#This Row],[lb]],-1)))</f>
        <v>0.13465588000000001</v>
      </c>
      <c r="I145" s="1" t="str">
        <f>_xlfn.TEXTAFTER(Table4[[#This Row],[rxn     upper-bound     lower-bound]]," ",-1)</f>
        <v>0.00000000</v>
      </c>
    </row>
    <row r="146" spans="1:9">
      <c r="A146" s="1" t="s">
        <v>13062</v>
      </c>
      <c r="B146" s="1" t="str">
        <f>_xlfn.TEXTBEFORE(ENZLOAD[[#This Row],[ENZLOAD (from enz_from_proteome)]]," ")</f>
        <v>ENZLOAD-3OAS160_c_FWD-rt0409</v>
      </c>
      <c r="C146" s="1">
        <f>_xlfn.NUMBERVALUE(_xlfn.TEXTAFTER(ENZLOAD[[#This Row],[ENZLOAD (from enz_from_proteome)]]," ",-1))</f>
        <v>1.84466915209E-6</v>
      </c>
      <c r="F146" s="1" t="s">
        <v>16755</v>
      </c>
      <c r="G146" s="1" t="str">
        <f>_xlfn.TEXTBEFORE(Table4[[#This Row],[rxn     upper-bound     lower-bound]]," ")</f>
        <v>ENZLOAD-3OAS160_c_FWD-rt0409</v>
      </c>
      <c r="H146" s="1">
        <f>_xlfn.NUMBERVALUE(TRIM(_xlfn.TEXTBEFORE(_xlfn.TEXTAFTER(Table4[[#This Row],[rxn     upper-bound     lower-bound]],Table4[[#This Row],[rxn]]),Table4[[#This Row],[lb]],-1)))</f>
        <v>0.13465588000000001</v>
      </c>
      <c r="I146" s="1" t="str">
        <f>_xlfn.TEXTAFTER(Table4[[#This Row],[rxn     upper-bound     lower-bound]]," ",-1)</f>
        <v>0.00000000</v>
      </c>
    </row>
    <row r="147" spans="1:9">
      <c r="A147" s="1" t="s">
        <v>13063</v>
      </c>
      <c r="B147" s="1" t="str">
        <f>_xlfn.TEXTBEFORE(ENZLOAD[[#This Row],[ENZLOAD (from enz_from_proteome)]]," ")</f>
        <v>ENZLOAD-3OAS180_c_FWD-rt0409</v>
      </c>
      <c r="C147" s="1">
        <f>_xlfn.NUMBERVALUE(_xlfn.TEXTAFTER(ENZLOAD[[#This Row],[ENZLOAD (from enz_from_proteome)]]," ",-1))</f>
        <v>1.84466915209E-6</v>
      </c>
      <c r="F147" s="1" t="s">
        <v>16756</v>
      </c>
      <c r="G147" s="1" t="str">
        <f>_xlfn.TEXTBEFORE(Table4[[#This Row],[rxn     upper-bound     lower-bound]]," ")</f>
        <v>ENZLOAD-3OAS180_c_FWD-rt0409</v>
      </c>
      <c r="H147" s="1">
        <f>_xlfn.NUMBERVALUE(TRIM(_xlfn.TEXTBEFORE(_xlfn.TEXTAFTER(Table4[[#This Row],[rxn     upper-bound     lower-bound]],Table4[[#This Row],[rxn]]),Table4[[#This Row],[lb]],-1)))</f>
        <v>0.13465588000000001</v>
      </c>
      <c r="I147" s="1" t="str">
        <f>_xlfn.TEXTAFTER(Table4[[#This Row],[rxn     upper-bound     lower-bound]]," ",-1)</f>
        <v>0.00000000</v>
      </c>
    </row>
    <row r="148" spans="1:9">
      <c r="A148" s="1" t="s">
        <v>13064</v>
      </c>
      <c r="B148" s="1" t="str">
        <f>_xlfn.TEXTBEFORE(ENZLOAD[[#This Row],[ENZLOAD (from enz_from_proteome)]]," ")</f>
        <v>ENZLOAD-3OAS40_c_FWD-rt0409</v>
      </c>
      <c r="C148" s="1">
        <f>_xlfn.NUMBERVALUE(_xlfn.TEXTAFTER(ENZLOAD[[#This Row],[ENZLOAD (from enz_from_proteome)]]," ",-1))</f>
        <v>1.84466915209E-6</v>
      </c>
      <c r="F148" s="1" t="s">
        <v>16757</v>
      </c>
      <c r="G148" s="1" t="str">
        <f>_xlfn.TEXTBEFORE(Table4[[#This Row],[rxn     upper-bound     lower-bound]]," ")</f>
        <v>ENZLOAD-3OAS40_c_FWD-rt0409</v>
      </c>
      <c r="H148" s="1">
        <f>_xlfn.NUMBERVALUE(TRIM(_xlfn.TEXTBEFORE(_xlfn.TEXTAFTER(Table4[[#This Row],[rxn     upper-bound     lower-bound]],Table4[[#This Row],[rxn]]),Table4[[#This Row],[lb]],-1)))</f>
        <v>0.13465588000000001</v>
      </c>
      <c r="I148" s="1" t="str">
        <f>_xlfn.TEXTAFTER(Table4[[#This Row],[rxn     upper-bound     lower-bound]]," ",-1)</f>
        <v>0.00000000</v>
      </c>
    </row>
    <row r="149" spans="1:9">
      <c r="A149" s="1" t="s">
        <v>13065</v>
      </c>
      <c r="B149" s="1" t="str">
        <f>_xlfn.TEXTBEFORE(ENZLOAD[[#This Row],[ENZLOAD (from enz_from_proteome)]]," ")</f>
        <v>ENZLOAD-3OAS40_c_REV-rt0409</v>
      </c>
      <c r="C149" s="1">
        <f>_xlfn.NUMBERVALUE(_xlfn.TEXTAFTER(ENZLOAD[[#This Row],[ENZLOAD (from enz_from_proteome)]]," ",-1))</f>
        <v>1.84466915209E-6</v>
      </c>
      <c r="F149" s="1" t="s">
        <v>16758</v>
      </c>
      <c r="G149" s="1" t="str">
        <f>_xlfn.TEXTBEFORE(Table4[[#This Row],[rxn     upper-bound     lower-bound]]," ")</f>
        <v>ENZLOAD-3OAS40_c_REV-rt0409</v>
      </c>
      <c r="H149" s="1">
        <f>_xlfn.NUMBERVALUE(TRIM(_xlfn.TEXTBEFORE(_xlfn.TEXTAFTER(Table4[[#This Row],[rxn     upper-bound     lower-bound]],Table4[[#This Row],[rxn]]),Table4[[#This Row],[lb]],-1)))</f>
        <v>0.13465588000000001</v>
      </c>
      <c r="I149" s="1" t="str">
        <f>_xlfn.TEXTAFTER(Table4[[#This Row],[rxn     upper-bound     lower-bound]]," ",-1)</f>
        <v>0.00000000</v>
      </c>
    </row>
    <row r="150" spans="1:9">
      <c r="A150" s="1" t="s">
        <v>13066</v>
      </c>
      <c r="B150" s="1" t="str">
        <f>_xlfn.TEXTBEFORE(ENZLOAD[[#This Row],[ENZLOAD (from enz_from_proteome)]]," ")</f>
        <v>ENZLOAD-3OAS60_c_FWD-rt0409</v>
      </c>
      <c r="C150" s="1">
        <f>_xlfn.NUMBERVALUE(_xlfn.TEXTAFTER(ENZLOAD[[#This Row],[ENZLOAD (from enz_from_proteome)]]," ",-1))</f>
        <v>1.84466915209E-6</v>
      </c>
      <c r="F150" s="1" t="s">
        <v>16759</v>
      </c>
      <c r="G150" s="1" t="str">
        <f>_xlfn.TEXTBEFORE(Table4[[#This Row],[rxn     upper-bound     lower-bound]]," ")</f>
        <v>ENZLOAD-3OAS60_c_FWD-rt0409</v>
      </c>
      <c r="H150" s="1">
        <f>_xlfn.NUMBERVALUE(TRIM(_xlfn.TEXTBEFORE(_xlfn.TEXTAFTER(Table4[[#This Row],[rxn     upper-bound     lower-bound]],Table4[[#This Row],[rxn]]),Table4[[#This Row],[lb]],-1)))</f>
        <v>0.13465588000000001</v>
      </c>
      <c r="I150" s="1" t="str">
        <f>_xlfn.TEXTAFTER(Table4[[#This Row],[rxn     upper-bound     lower-bound]]," ",-1)</f>
        <v>0.00000000</v>
      </c>
    </row>
    <row r="151" spans="1:9">
      <c r="A151" s="1" t="s">
        <v>13067</v>
      </c>
      <c r="B151" s="1" t="str">
        <f>_xlfn.TEXTBEFORE(ENZLOAD[[#This Row],[ENZLOAD (from enz_from_proteome)]]," ")</f>
        <v>ENZLOAD-3OAS80_c_FWD-rt0409</v>
      </c>
      <c r="C151" s="1">
        <f>_xlfn.NUMBERVALUE(_xlfn.TEXTAFTER(ENZLOAD[[#This Row],[ENZLOAD (from enz_from_proteome)]]," ",-1))</f>
        <v>1.84466915209E-6</v>
      </c>
      <c r="F151" s="1" t="s">
        <v>16760</v>
      </c>
      <c r="G151" s="1" t="str">
        <f>_xlfn.TEXTBEFORE(Table4[[#This Row],[rxn     upper-bound     lower-bound]]," ")</f>
        <v>ENZLOAD-3OAS80_c_FWD-rt0409</v>
      </c>
      <c r="H151" s="1">
        <f>_xlfn.NUMBERVALUE(TRIM(_xlfn.TEXTBEFORE(_xlfn.TEXTAFTER(Table4[[#This Row],[rxn     upper-bound     lower-bound]],Table4[[#This Row],[rxn]]),Table4[[#This Row],[lb]],-1)))</f>
        <v>0.13465588000000001</v>
      </c>
      <c r="I151" s="1" t="str">
        <f>_xlfn.TEXTAFTER(Table4[[#This Row],[rxn     upper-bound     lower-bound]]," ",-1)</f>
        <v>0.00000000</v>
      </c>
    </row>
    <row r="152" spans="1:9">
      <c r="A152" s="1" t="s">
        <v>13068</v>
      </c>
      <c r="B152" s="1" t="str">
        <f>_xlfn.TEXTBEFORE(ENZLOAD[[#This Row],[ENZLOAD (from enz_from_proteome)]]," ")</f>
        <v>ENZLOAD-4ABUTtps_e_FWD-rt2901</v>
      </c>
      <c r="C152" s="1">
        <f>_xlfn.NUMBERVALUE(_xlfn.TEXTAFTER(ENZLOAD[[#This Row],[ENZLOAD (from enz_from_proteome)]]," ",-1))</f>
        <v>5.3999067649999999E-8</v>
      </c>
      <c r="F152" s="1" t="s">
        <v>16761</v>
      </c>
      <c r="G152" s="1" t="str">
        <f>_xlfn.TEXTBEFORE(Table4[[#This Row],[rxn     upper-bound     lower-bound]]," ")</f>
        <v>ENZLOAD-4ABUTtps_e_FWD-rt2901</v>
      </c>
      <c r="H152" s="1">
        <f>_xlfn.NUMBERVALUE(TRIM(_xlfn.TEXTBEFORE(_xlfn.TEXTAFTER(Table4[[#This Row],[rxn     upper-bound     lower-bound]],Table4[[#This Row],[rxn]]),Table4[[#This Row],[lb]],-1)))</f>
        <v>0.71768388000000005</v>
      </c>
      <c r="I152" s="1" t="str">
        <f>_xlfn.TEXTAFTER(Table4[[#This Row],[rxn     upper-bound     lower-bound]]," ",-1)</f>
        <v>0.00000000</v>
      </c>
    </row>
    <row r="153" spans="1:9">
      <c r="A153" s="1" t="s">
        <v>13069</v>
      </c>
      <c r="B153" s="1" t="str">
        <f>_xlfn.TEXTBEFORE(ENZLOAD[[#This Row],[ENZLOAD (from enz_from_proteome)]]," ")</f>
        <v>ENZLOAD-4ABUTtps_e_FWD-rt4390</v>
      </c>
      <c r="C153" s="1">
        <f>_xlfn.NUMBERVALUE(_xlfn.TEXTAFTER(ENZLOAD[[#This Row],[ENZLOAD (from enz_from_proteome)]]," ",-1))</f>
        <v>8.3081175610000002E-8</v>
      </c>
      <c r="F153" s="1" t="s">
        <v>16762</v>
      </c>
      <c r="G153" s="1" t="str">
        <f>_xlfn.TEXTBEFORE(Table4[[#This Row],[rxn     upper-bound     lower-bound]]," ")</f>
        <v>ENZLOAD-4ABUTtps_e_FWD-rt4390</v>
      </c>
      <c r="H153" s="1">
        <f>_xlfn.NUMBERVALUE(TRIM(_xlfn.TEXTBEFORE(_xlfn.TEXTAFTER(Table4[[#This Row],[rxn     upper-bound     lower-bound]],Table4[[#This Row],[rxn]]),Table4[[#This Row],[lb]],-1)))</f>
        <v>0.71215804000000005</v>
      </c>
      <c r="I153" s="1" t="str">
        <f>_xlfn.TEXTAFTER(Table4[[#This Row],[rxn     upper-bound     lower-bound]]," ",-1)</f>
        <v>0.00000000</v>
      </c>
    </row>
    <row r="154" spans="1:9">
      <c r="A154" s="1" t="s">
        <v>13070</v>
      </c>
      <c r="B154" s="1" t="str">
        <f>_xlfn.TEXTBEFORE(ENZLOAD[[#This Row],[ENZLOAD (from enz_from_proteome)]]," ")</f>
        <v>ENZLOAD-4AMPMS_c_FWD-rt2779</v>
      </c>
      <c r="C154" s="1">
        <f>_xlfn.NUMBERVALUE(_xlfn.TEXTAFTER(ENZLOAD[[#This Row],[ENZLOAD (from enz_from_proteome)]]," ",-1))</f>
        <v>0</v>
      </c>
      <c r="F154" s="1" t="s">
        <v>16763</v>
      </c>
      <c r="G154" s="1" t="str">
        <f>_xlfn.TEXTBEFORE(Table4[[#This Row],[rxn     upper-bound     lower-bound]]," ")</f>
        <v>ENZLOAD-4AMPMS_c_FWD-rt2779</v>
      </c>
      <c r="H154" s="1">
        <f>_xlfn.NUMBERVALUE(TRIM(_xlfn.TEXTBEFORE(_xlfn.TEXTAFTER(Table4[[#This Row],[rxn     upper-bound     lower-bound]],Table4[[#This Row],[rxn]]),Table4[[#This Row],[lb]],-1)))</f>
        <v>0.66305183000000001</v>
      </c>
      <c r="I154" s="1" t="str">
        <f>_xlfn.TEXTAFTER(Table4[[#This Row],[rxn     upper-bound     lower-bound]]," ",-1)</f>
        <v>0.00000000</v>
      </c>
    </row>
    <row r="155" spans="1:9">
      <c r="A155" s="1" t="s">
        <v>13071</v>
      </c>
      <c r="B155" s="1" t="str">
        <f>_xlfn.TEXTBEFORE(ENZLOAD[[#This Row],[ENZLOAD (from enz_from_proteome)]]," ")</f>
        <v>ENZLOAD-4CMCOAL_c_FWD-rt3465</v>
      </c>
      <c r="C155" s="1">
        <f>_xlfn.NUMBERVALUE(_xlfn.TEXTAFTER(ENZLOAD[[#This Row],[ENZLOAD (from enz_from_proteome)]]," ",-1))</f>
        <v>0</v>
      </c>
      <c r="F155" s="1" t="s">
        <v>16764</v>
      </c>
      <c r="G155" s="1" t="str">
        <f>_xlfn.TEXTBEFORE(Table4[[#This Row],[rxn     upper-bound     lower-bound]]," ")</f>
        <v>ENZLOAD-4CMCOAL_c_FWD-rt3465</v>
      </c>
      <c r="H155" s="1">
        <f>_xlfn.NUMBERVALUE(TRIM(_xlfn.TEXTBEFORE(_xlfn.TEXTAFTER(Table4[[#This Row],[rxn     upper-bound     lower-bound]],Table4[[#This Row],[rxn]]),Table4[[#This Row],[lb]],-1)))</f>
        <v>0.69987924000000001</v>
      </c>
      <c r="I155" s="1" t="str">
        <f>_xlfn.TEXTAFTER(Table4[[#This Row],[rxn     upper-bound     lower-bound]]," ",-1)</f>
        <v>0.00000000</v>
      </c>
    </row>
    <row r="156" spans="1:9">
      <c r="A156" s="1" t="s">
        <v>13072</v>
      </c>
      <c r="B156" s="1" t="str">
        <f>_xlfn.TEXTBEFORE(ENZLOAD[[#This Row],[ENZLOAD (from enz_from_proteome)]]," ")</f>
        <v>ENZLOAD-4CMCOAL_c_FWD-rt5332</v>
      </c>
      <c r="C156" s="1">
        <f>_xlfn.NUMBERVALUE(_xlfn.TEXTAFTER(ENZLOAD[[#This Row],[ENZLOAD (from enz_from_proteome)]]," ",-1))</f>
        <v>1.2258333439999999E-8</v>
      </c>
      <c r="F156" s="1" t="s">
        <v>16765</v>
      </c>
      <c r="G156" s="1" t="str">
        <f>_xlfn.TEXTBEFORE(Table4[[#This Row],[rxn     upper-bound     lower-bound]]," ")</f>
        <v>ENZLOAD-4CMCOAL_c_FWD-rt5332</v>
      </c>
      <c r="H156" s="1">
        <f>_xlfn.NUMBERVALUE(TRIM(_xlfn.TEXTBEFORE(_xlfn.TEXTAFTER(Table4[[#This Row],[rxn     upper-bound     lower-bound]],Table4[[#This Row],[rxn]]),Table4[[#This Row],[lb]],-1)))</f>
        <v>0.64516907999999995</v>
      </c>
      <c r="I156" s="1" t="str">
        <f>_xlfn.TEXTAFTER(Table4[[#This Row],[rxn     upper-bound     lower-bound]]," ",-1)</f>
        <v>0.00000000</v>
      </c>
    </row>
    <row r="157" spans="1:9">
      <c r="A157" s="1" t="s">
        <v>13073</v>
      </c>
      <c r="B157" s="1" t="str">
        <f>_xlfn.TEXTBEFORE(ENZLOAD[[#This Row],[ENZLOAD (from enz_from_proteome)]]," ")</f>
        <v>ENZLOAD-4CMCOAL_c_FWD-rt6434_c</v>
      </c>
      <c r="C157" s="1">
        <f>_xlfn.NUMBERVALUE(_xlfn.TEXTAFTER(ENZLOAD[[#This Row],[ENZLOAD (from enz_from_proteome)]]," ",-1))</f>
        <v>1.5628368148E-7</v>
      </c>
      <c r="F157" s="1" t="s">
        <v>16766</v>
      </c>
      <c r="G157" s="1" t="str">
        <f>_xlfn.TEXTBEFORE(Table4[[#This Row],[rxn     upper-bound     lower-bound]]," ")</f>
        <v>ENZLOAD-4CMCOAL_c_FWD-rt6434_c</v>
      </c>
      <c r="H157" s="1">
        <f>_xlfn.NUMBERVALUE(TRIM(_xlfn.TEXTBEFORE(_xlfn.TEXTAFTER(Table4[[#This Row],[rxn     upper-bound     lower-bound]],Table4[[#This Row],[rxn]]),Table4[[#This Row],[lb]],-1)))</f>
        <v>0.72152419999999995</v>
      </c>
      <c r="I157" s="1" t="str">
        <f>_xlfn.TEXTAFTER(Table4[[#This Row],[rxn     upper-bound     lower-bound]]," ",-1)</f>
        <v>0.00000000</v>
      </c>
    </row>
    <row r="158" spans="1:9">
      <c r="A158" s="1" t="s">
        <v>13074</v>
      </c>
      <c r="B158" s="1" t="str">
        <f>_xlfn.TEXTBEFORE(ENZLOAD[[#This Row],[ENZLOAD (from enz_from_proteome)]]," ")</f>
        <v>ENZLOAD-4CMCOAL_c_FWD-rt8267_c</v>
      </c>
      <c r="C158" s="1">
        <f>_xlfn.NUMBERVALUE(_xlfn.TEXTAFTER(ENZLOAD[[#This Row],[ENZLOAD (from enz_from_proteome)]]," ",-1))</f>
        <v>5.492235936E-8</v>
      </c>
      <c r="F158" s="1" t="s">
        <v>16767</v>
      </c>
      <c r="G158" s="1" t="str">
        <f>_xlfn.TEXTBEFORE(Table4[[#This Row],[rxn     upper-bound     lower-bound]]," ")</f>
        <v>ENZLOAD-4CMCOAL_c_FWD-rt8267_c</v>
      </c>
      <c r="H158" s="1">
        <f>_xlfn.NUMBERVALUE(TRIM(_xlfn.TEXTBEFORE(_xlfn.TEXTAFTER(Table4[[#This Row],[rxn     upper-bound     lower-bound]],Table4[[#This Row],[rxn]]),Table4[[#This Row],[lb]],-1)))</f>
        <v>0.63114017</v>
      </c>
      <c r="I158" s="1" t="str">
        <f>_xlfn.TEXTAFTER(Table4[[#This Row],[rxn     upper-bound     lower-bound]]," ",-1)</f>
        <v>0.00000000</v>
      </c>
    </row>
    <row r="159" spans="1:9">
      <c r="A159" s="1" t="s">
        <v>13075</v>
      </c>
      <c r="B159" s="1" t="str">
        <f>_xlfn.TEXTBEFORE(ENZLOAD[[#This Row],[ENZLOAD (from enz_from_proteome)]]," ")</f>
        <v>ENZLOAD-4CMCOAL_x_FWD-rt3465_x</v>
      </c>
      <c r="C159" s="1">
        <f>_xlfn.NUMBERVALUE(_xlfn.TEXTAFTER(ENZLOAD[[#This Row],[ENZLOAD (from enz_from_proteome)]]," ",-1))</f>
        <v>0</v>
      </c>
      <c r="F159" s="1" t="s">
        <v>16768</v>
      </c>
      <c r="G159" s="1" t="str">
        <f>_xlfn.TEXTBEFORE(Table4[[#This Row],[rxn     upper-bound     lower-bound]]," ")</f>
        <v>ENZLOAD-4CMCOAL_x_FWD-rt3465_x</v>
      </c>
      <c r="H159" s="1">
        <f>_xlfn.NUMBERVALUE(TRIM(_xlfn.TEXTBEFORE(_xlfn.TEXTAFTER(Table4[[#This Row],[rxn     upper-bound     lower-bound]],Table4[[#This Row],[rxn]]),Table4[[#This Row],[lb]],-1)))</f>
        <v>0.69987924000000001</v>
      </c>
      <c r="I159" s="1" t="str">
        <f>_xlfn.TEXTAFTER(Table4[[#This Row],[rxn     upper-bound     lower-bound]]," ",-1)</f>
        <v>0.00000000</v>
      </c>
    </row>
    <row r="160" spans="1:9">
      <c r="A160" s="1" t="s">
        <v>13076</v>
      </c>
      <c r="B160" s="1" t="str">
        <f>_xlfn.TEXTBEFORE(ENZLOAD[[#This Row],[ENZLOAD (from enz_from_proteome)]]," ")</f>
        <v>ENZLOAD-4CMCOAL_x_FWD-rt5332_x</v>
      </c>
      <c r="C160" s="1">
        <f>_xlfn.NUMBERVALUE(_xlfn.TEXTAFTER(ENZLOAD[[#This Row],[ENZLOAD (from enz_from_proteome)]]," ",-1))</f>
        <v>1.2258333439999999E-8</v>
      </c>
      <c r="F160" s="1" t="s">
        <v>16769</v>
      </c>
      <c r="G160" s="1" t="str">
        <f>_xlfn.TEXTBEFORE(Table4[[#This Row],[rxn     upper-bound     lower-bound]]," ")</f>
        <v>ENZLOAD-4CMCOAL_x_FWD-rt5332_x</v>
      </c>
      <c r="H160" s="1">
        <f>_xlfn.NUMBERVALUE(TRIM(_xlfn.TEXTBEFORE(_xlfn.TEXTAFTER(Table4[[#This Row],[rxn     upper-bound     lower-bound]],Table4[[#This Row],[rxn]]),Table4[[#This Row],[lb]],-1)))</f>
        <v>0.64516907999999995</v>
      </c>
      <c r="I160" s="1" t="str">
        <f>_xlfn.TEXTAFTER(Table4[[#This Row],[rxn     upper-bound     lower-bound]]," ",-1)</f>
        <v>0.00000000</v>
      </c>
    </row>
    <row r="161" spans="1:9">
      <c r="A161" s="1" t="s">
        <v>13077</v>
      </c>
      <c r="B161" s="1" t="str">
        <f>_xlfn.TEXTBEFORE(ENZLOAD[[#This Row],[ENZLOAD (from enz_from_proteome)]]," ")</f>
        <v>ENZLOAD-4CMCOAL_x_FWD-rt6434_x</v>
      </c>
      <c r="C161" s="1">
        <f>_xlfn.NUMBERVALUE(_xlfn.TEXTAFTER(ENZLOAD[[#This Row],[ENZLOAD (from enz_from_proteome)]]," ",-1))</f>
        <v>1.5628368148E-7</v>
      </c>
      <c r="F161" s="1" t="s">
        <v>16770</v>
      </c>
      <c r="G161" s="1" t="str">
        <f>_xlfn.TEXTBEFORE(Table4[[#This Row],[rxn     upper-bound     lower-bound]]," ")</f>
        <v>ENZLOAD-4CMCOAL_x_FWD-rt6434_x</v>
      </c>
      <c r="H161" s="1">
        <f>_xlfn.NUMBERVALUE(TRIM(_xlfn.TEXTBEFORE(_xlfn.TEXTAFTER(Table4[[#This Row],[rxn     upper-bound     lower-bound]],Table4[[#This Row],[rxn]]),Table4[[#This Row],[lb]],-1)))</f>
        <v>0.72152419999999995</v>
      </c>
      <c r="I161" s="1" t="str">
        <f>_xlfn.TEXTAFTER(Table4[[#This Row],[rxn     upper-bound     lower-bound]]," ",-1)</f>
        <v>0.00000000</v>
      </c>
    </row>
    <row r="162" spans="1:9">
      <c r="A162" s="1" t="s">
        <v>13078</v>
      </c>
      <c r="B162" s="1" t="str">
        <f>_xlfn.TEXTBEFORE(ENZLOAD[[#This Row],[ENZLOAD (from enz_from_proteome)]]," ")</f>
        <v>ENZLOAD-4CMCOAL_x_FWD-rt8267_x</v>
      </c>
      <c r="C162" s="1">
        <f>_xlfn.NUMBERVALUE(_xlfn.TEXTAFTER(ENZLOAD[[#This Row],[ENZLOAD (from enz_from_proteome)]]," ",-1))</f>
        <v>5.492235936E-8</v>
      </c>
      <c r="F162" s="1" t="s">
        <v>16771</v>
      </c>
      <c r="G162" s="1" t="str">
        <f>_xlfn.TEXTBEFORE(Table4[[#This Row],[rxn     upper-bound     lower-bound]]," ")</f>
        <v>ENZLOAD-4CMCOAL_x_FWD-rt8267_x</v>
      </c>
      <c r="H162" s="1">
        <f>_xlfn.NUMBERVALUE(TRIM(_xlfn.TEXTBEFORE(_xlfn.TEXTAFTER(Table4[[#This Row],[rxn     upper-bound     lower-bound]],Table4[[#This Row],[rxn]]),Table4[[#This Row],[lb]],-1)))</f>
        <v>0.63114017</v>
      </c>
      <c r="I162" s="1" t="str">
        <f>_xlfn.TEXTAFTER(Table4[[#This Row],[rxn     upper-bound     lower-bound]]," ",-1)</f>
        <v>0.00000000</v>
      </c>
    </row>
    <row r="163" spans="1:9">
      <c r="A163" s="1" t="s">
        <v>13079</v>
      </c>
      <c r="B163" s="1" t="str">
        <f>_xlfn.TEXTBEFORE(ENZLOAD[[#This Row],[ENZLOAD (from enz_from_proteome)]]," ")</f>
        <v>ENZLOAD-4DPMIPPH_c_FWD-rt1973</v>
      </c>
      <c r="C163" s="1">
        <f>_xlfn.NUMBERVALUE(_xlfn.TEXTAFTER(ENZLOAD[[#This Row],[ENZLOAD (from enz_from_proteome)]]," ",-1))</f>
        <v>5.4444859564999997E-7</v>
      </c>
      <c r="F163" s="1" t="s">
        <v>16772</v>
      </c>
      <c r="G163" s="1" t="str">
        <f>_xlfn.TEXTBEFORE(Table4[[#This Row],[rxn     upper-bound     lower-bound]]," ")</f>
        <v>ENZLOAD-4DPMIPPH_c_FWD-rt1973</v>
      </c>
      <c r="H163" s="1">
        <f>_xlfn.NUMBERVALUE(TRIM(_xlfn.TEXTBEFORE(_xlfn.TEXTAFTER(Table4[[#This Row],[rxn     upper-bound     lower-bound]],Table4[[#This Row],[rxn]]),Table4[[#This Row],[lb]],-1)))</f>
        <v>0.39469568999999999</v>
      </c>
      <c r="I163" s="1" t="str">
        <f>_xlfn.TEXTAFTER(Table4[[#This Row],[rxn     upper-bound     lower-bound]]," ",-1)</f>
        <v>0.00000000</v>
      </c>
    </row>
    <row r="164" spans="1:9">
      <c r="A164" s="1" t="s">
        <v>13080</v>
      </c>
      <c r="B164" s="1" t="str">
        <f>_xlfn.TEXTBEFORE(ENZLOAD[[#This Row],[ENZLOAD (from enz_from_proteome)]]," ")</f>
        <v>ENZLOAD-4DPMIPPH_c_REV-rt1973</v>
      </c>
      <c r="C164" s="1">
        <f>_xlfn.NUMBERVALUE(_xlfn.TEXTAFTER(ENZLOAD[[#This Row],[ENZLOAD (from enz_from_proteome)]]," ",-1))</f>
        <v>5.4444859564999997E-7</v>
      </c>
      <c r="F164" s="1" t="s">
        <v>16773</v>
      </c>
      <c r="G164" s="1" t="str">
        <f>_xlfn.TEXTBEFORE(Table4[[#This Row],[rxn     upper-bound     lower-bound]]," ")</f>
        <v>ENZLOAD-4DPMIPPH_c_REV-rt1973</v>
      </c>
      <c r="H164" s="1">
        <f>_xlfn.NUMBERVALUE(TRIM(_xlfn.TEXTBEFORE(_xlfn.TEXTAFTER(Table4[[#This Row],[rxn     upper-bound     lower-bound]],Table4[[#This Row],[rxn]]),Table4[[#This Row],[lb]],-1)))</f>
        <v>0.39469568999999999</v>
      </c>
      <c r="I164" s="1" t="str">
        <f>_xlfn.TEXTAFTER(Table4[[#This Row],[rxn     upper-bound     lower-bound]]," ",-1)</f>
        <v>0.00000000</v>
      </c>
    </row>
    <row r="165" spans="1:9">
      <c r="A165" s="1" t="s">
        <v>13081</v>
      </c>
      <c r="B165" s="1" t="str">
        <f>_xlfn.TEXTBEFORE(ENZLOAD[[#This Row],[ENZLOAD (from enz_from_proteome)]]," ")</f>
        <v>ENZLOAD-4HBZNPT_m_FWD-rt6869</v>
      </c>
      <c r="C165" s="1">
        <f>_xlfn.NUMBERVALUE(_xlfn.TEXTAFTER(ENZLOAD[[#This Row],[ENZLOAD (from enz_from_proteome)]]," ",-1))</f>
        <v>0</v>
      </c>
      <c r="F165" s="1" t="s">
        <v>16774</v>
      </c>
      <c r="G165" s="1" t="str">
        <f>_xlfn.TEXTBEFORE(Table4[[#This Row],[rxn     upper-bound     lower-bound]]," ")</f>
        <v>ENZLOAD-4HBZNPT_m_FWD-rt6869</v>
      </c>
      <c r="H165" s="1">
        <f>_xlfn.NUMBERVALUE(TRIM(_xlfn.TEXTBEFORE(_xlfn.TEXTAFTER(Table4[[#This Row],[rxn     upper-bound     lower-bound]],Table4[[#This Row],[rxn]]),Table4[[#This Row],[lb]],-1)))</f>
        <v>1.38592618</v>
      </c>
      <c r="I165" s="1" t="str">
        <f>_xlfn.TEXTAFTER(Table4[[#This Row],[rxn     upper-bound     lower-bound]]," ",-1)</f>
        <v>0.00000000</v>
      </c>
    </row>
    <row r="166" spans="1:9">
      <c r="A166" s="1" t="s">
        <v>13082</v>
      </c>
      <c r="B166" s="1" t="str">
        <f>_xlfn.TEXTBEFORE(ENZLOAD[[#This Row],[ENZLOAD (from enz_from_proteome)]]," ")</f>
        <v>ENZLOAD-4HGLSD_m_FWD-rt0201</v>
      </c>
      <c r="C166" s="1">
        <f>_xlfn.NUMBERVALUE(_xlfn.TEXTAFTER(ENZLOAD[[#This Row],[ENZLOAD (from enz_from_proteome)]]," ",-1))</f>
        <v>7.5579071451000004E-7</v>
      </c>
      <c r="F166" s="1" t="s">
        <v>16775</v>
      </c>
      <c r="G166" s="1" t="str">
        <f>_xlfn.TEXTBEFORE(Table4[[#This Row],[rxn     upper-bound     lower-bound]]," ")</f>
        <v>ENZLOAD-4HGLSD_m_FWD-rt0201</v>
      </c>
      <c r="H166" s="1">
        <f>_xlfn.NUMBERVALUE(TRIM(_xlfn.TEXTBEFORE(_xlfn.TEXTAFTER(Table4[[#This Row],[rxn     upper-bound     lower-bound]],Table4[[#This Row],[rxn]]),Table4[[#This Row],[lb]],-1)))</f>
        <v>0.71032262000000002</v>
      </c>
      <c r="I166" s="1" t="str">
        <f>_xlfn.TEXTAFTER(Table4[[#This Row],[rxn     upper-bound     lower-bound]]," ",-1)</f>
        <v>0.00000000</v>
      </c>
    </row>
    <row r="167" spans="1:9">
      <c r="A167" s="1" t="s">
        <v>13083</v>
      </c>
      <c r="B167" s="1" t="str">
        <f>_xlfn.TEXTBEFORE(ENZLOAD[[#This Row],[ENZLOAD (from enz_from_proteome)]]," ")</f>
        <v>ENZLOAD-4HTHRS_c_FWD-rt1374</v>
      </c>
      <c r="C167" s="1">
        <f>_xlfn.NUMBERVALUE(_xlfn.TEXTAFTER(ENZLOAD[[#This Row],[ENZLOAD (from enz_from_proteome)]]," ",-1))</f>
        <v>2.25250594055999E-6</v>
      </c>
      <c r="F167" s="1" t="s">
        <v>16776</v>
      </c>
      <c r="G167" s="1" t="str">
        <f>_xlfn.TEXTBEFORE(Table4[[#This Row],[rxn     upper-bound     lower-bound]]," ")</f>
        <v>ENZLOAD-4HTHRS_c_FWD-rt1374</v>
      </c>
      <c r="H167" s="1">
        <f>_xlfn.NUMBERVALUE(TRIM(_xlfn.TEXTBEFORE(_xlfn.TEXTAFTER(Table4[[#This Row],[rxn     upper-bound     lower-bound]],Table4[[#This Row],[rxn]]),Table4[[#This Row],[lb]],-1)))</f>
        <v>0.64924302</v>
      </c>
      <c r="I167" s="1" t="str">
        <f>_xlfn.TEXTAFTER(Table4[[#This Row],[rxn     upper-bound     lower-bound]]," ",-1)</f>
        <v>0.00000000</v>
      </c>
    </row>
    <row r="168" spans="1:9">
      <c r="A168" s="1" t="s">
        <v>13084</v>
      </c>
      <c r="B168" s="1" t="str">
        <f>_xlfn.TEXTBEFORE(ENZLOAD[[#This Row],[ENZLOAD (from enz_from_proteome)]]," ")</f>
        <v>ENZLOAD-4MOPR_m_FWD-rt4198</v>
      </c>
      <c r="C168" s="1">
        <f>_xlfn.NUMBERVALUE(_xlfn.TEXTAFTER(ENZLOAD[[#This Row],[ENZLOAD (from enz_from_proteome)]]," ",-1))</f>
        <v>0</v>
      </c>
      <c r="F168" s="1" t="s">
        <v>16777</v>
      </c>
      <c r="G168" s="1" t="str">
        <f>_xlfn.TEXTBEFORE(Table4[[#This Row],[rxn     upper-bound     lower-bound]]," ")</f>
        <v>ENZLOAD-4MOPR_m_FWD-rt4198</v>
      </c>
      <c r="H168" s="1">
        <f>_xlfn.NUMBERVALUE(TRIM(_xlfn.TEXTBEFORE(_xlfn.TEXTAFTER(Table4[[#This Row],[rxn     upper-bound     lower-bound]],Table4[[#This Row],[rxn]]),Table4[[#This Row],[lb]],-1)))</f>
        <v>0.87205363999999996</v>
      </c>
      <c r="I168" s="1" t="str">
        <f>_xlfn.TEXTAFTER(Table4[[#This Row],[rxn     upper-bound     lower-bound]]," ",-1)</f>
        <v>0.00000000</v>
      </c>
    </row>
    <row r="169" spans="1:9">
      <c r="A169" s="1" t="s">
        <v>13085</v>
      </c>
      <c r="B169" s="1" t="str">
        <f>_xlfn.TEXTBEFORE(ENZLOAD[[#This Row],[ENZLOAD (from enz_from_proteome)]]," ")</f>
        <v>ENZLOAD-5AOPtps_e_FWD-rt2901</v>
      </c>
      <c r="C169" s="1">
        <f>_xlfn.NUMBERVALUE(_xlfn.TEXTAFTER(ENZLOAD[[#This Row],[ENZLOAD (from enz_from_proteome)]]," ",-1))</f>
        <v>5.3999067649999999E-8</v>
      </c>
      <c r="F169" s="1" t="s">
        <v>16778</v>
      </c>
      <c r="G169" s="1" t="str">
        <f>_xlfn.TEXTBEFORE(Table4[[#This Row],[rxn     upper-bound     lower-bound]]," ")</f>
        <v>ENZLOAD-5AOPtps_e_FWD-rt2901</v>
      </c>
      <c r="H169" s="1">
        <f>_xlfn.NUMBERVALUE(TRIM(_xlfn.TEXTBEFORE(_xlfn.TEXTAFTER(Table4[[#This Row],[rxn     upper-bound     lower-bound]],Table4[[#This Row],[rxn]]),Table4[[#This Row],[lb]],-1)))</f>
        <v>0.71768388000000005</v>
      </c>
      <c r="I169" s="1" t="str">
        <f>_xlfn.TEXTAFTER(Table4[[#This Row],[rxn     upper-bound     lower-bound]]," ",-1)</f>
        <v>0.00000000</v>
      </c>
    </row>
    <row r="170" spans="1:9">
      <c r="A170" s="1" t="s">
        <v>13086</v>
      </c>
      <c r="B170" s="1" t="str">
        <f>_xlfn.TEXTBEFORE(ENZLOAD[[#This Row],[ENZLOAD (from enz_from_proteome)]]," ")</f>
        <v>ENZLOAD-6DPMIPPH_c_FWD-rt1395</v>
      </c>
      <c r="C170" s="1">
        <f>_xlfn.NUMBERVALUE(_xlfn.TEXTAFTER(ENZLOAD[[#This Row],[ENZLOAD (from enz_from_proteome)]]," ",-1))</f>
        <v>4.3633008919999999E-8</v>
      </c>
      <c r="F170" s="1" t="s">
        <v>16779</v>
      </c>
      <c r="G170" s="1" t="str">
        <f>_xlfn.TEXTBEFORE(Table4[[#This Row],[rxn     upper-bound     lower-bound]]," ")</f>
        <v>ENZLOAD-6DPMIPPH_c_FWD-rt1395</v>
      </c>
      <c r="H170" s="1">
        <f>_xlfn.NUMBERVALUE(TRIM(_xlfn.TEXTBEFORE(_xlfn.TEXTAFTER(Table4[[#This Row],[rxn     upper-bound     lower-bound]],Table4[[#This Row],[rxn]]),Table4[[#This Row],[lb]],-1)))</f>
        <v>0.27869557</v>
      </c>
      <c r="I170" s="1" t="str">
        <f>_xlfn.TEXTAFTER(Table4[[#This Row],[rxn     upper-bound     lower-bound]]," ",-1)</f>
        <v>0.00000000</v>
      </c>
    </row>
    <row r="171" spans="1:9">
      <c r="A171" s="1" t="s">
        <v>13087</v>
      </c>
      <c r="B171" s="1" t="str">
        <f>_xlfn.TEXTBEFORE(ENZLOAD[[#This Row],[ENZLOAD (from enz_from_proteome)]]," ")</f>
        <v>ENZLOAD-6DPMIPPH_c_FWD-rt1973</v>
      </c>
      <c r="C171" s="1">
        <f>_xlfn.NUMBERVALUE(_xlfn.TEXTAFTER(ENZLOAD[[#This Row],[ENZLOAD (from enz_from_proteome)]]," ",-1))</f>
        <v>5.4444859564999997E-7</v>
      </c>
      <c r="F171" s="1" t="s">
        <v>16780</v>
      </c>
      <c r="G171" s="1" t="str">
        <f>_xlfn.TEXTBEFORE(Table4[[#This Row],[rxn     upper-bound     lower-bound]]," ")</f>
        <v>ENZLOAD-6DPMIPPH_c_REV-rt1395</v>
      </c>
      <c r="H171" s="1">
        <f>_xlfn.NUMBERVALUE(TRIM(_xlfn.TEXTBEFORE(_xlfn.TEXTAFTER(Table4[[#This Row],[rxn     upper-bound     lower-bound]],Table4[[#This Row],[rxn]]),Table4[[#This Row],[lb]],-1)))</f>
        <v>0.27869557</v>
      </c>
      <c r="I171" s="1" t="str">
        <f>_xlfn.TEXTAFTER(Table4[[#This Row],[rxn     upper-bound     lower-bound]]," ",-1)</f>
        <v>0.00000000</v>
      </c>
    </row>
    <row r="172" spans="1:9">
      <c r="A172" s="1" t="s">
        <v>13088</v>
      </c>
      <c r="B172" s="1" t="str">
        <f>_xlfn.TEXTBEFORE(ENZLOAD[[#This Row],[ENZLOAD (from enz_from_proteome)]]," ")</f>
        <v>ENZLOAD-6DPMIPPH_c_REV-rt1395</v>
      </c>
      <c r="C172" s="1">
        <f>_xlfn.NUMBERVALUE(_xlfn.TEXTAFTER(ENZLOAD[[#This Row],[ENZLOAD (from enz_from_proteome)]]," ",-1))</f>
        <v>4.3633008919999999E-8</v>
      </c>
      <c r="F172" s="1" t="s">
        <v>16781</v>
      </c>
      <c r="G172" s="1" t="str">
        <f>_xlfn.TEXTBEFORE(Table4[[#This Row],[rxn     upper-bound     lower-bound]]," ")</f>
        <v>ENZLOAD-6DPMIPPH_c_FWD-rt1973</v>
      </c>
      <c r="H172" s="1">
        <f>_xlfn.NUMBERVALUE(TRIM(_xlfn.TEXTBEFORE(_xlfn.TEXTAFTER(Table4[[#This Row],[rxn     upper-bound     lower-bound]],Table4[[#This Row],[rxn]]),Table4[[#This Row],[lb]],-1)))</f>
        <v>0.39469568999999999</v>
      </c>
      <c r="I172" s="1" t="str">
        <f>_xlfn.TEXTAFTER(Table4[[#This Row],[rxn     upper-bound     lower-bound]]," ",-1)</f>
        <v>0.00000000</v>
      </c>
    </row>
    <row r="173" spans="1:9">
      <c r="A173" s="1" t="s">
        <v>13089</v>
      </c>
      <c r="B173" s="1" t="str">
        <f>_xlfn.TEXTBEFORE(ENZLOAD[[#This Row],[ENZLOAD (from enz_from_proteome)]]," ")</f>
        <v>ENZLOAD-6DPMIPPH_c_REV-rt1973</v>
      </c>
      <c r="C173" s="1">
        <f>_xlfn.NUMBERVALUE(_xlfn.TEXTAFTER(ENZLOAD[[#This Row],[ENZLOAD (from enz_from_proteome)]]," ",-1))</f>
        <v>5.4444859564999997E-7</v>
      </c>
      <c r="F173" s="1" t="s">
        <v>16782</v>
      </c>
      <c r="G173" s="1" t="str">
        <f>_xlfn.TEXTBEFORE(Table4[[#This Row],[rxn     upper-bound     lower-bound]]," ")</f>
        <v>ENZLOAD-6DPMIPPH_c_REV-rt1973</v>
      </c>
      <c r="H173" s="1">
        <f>_xlfn.NUMBERVALUE(TRIM(_xlfn.TEXTBEFORE(_xlfn.TEXTAFTER(Table4[[#This Row],[rxn     upper-bound     lower-bound]],Table4[[#This Row],[rxn]]),Table4[[#This Row],[lb]],-1)))</f>
        <v>0.39469568999999999</v>
      </c>
      <c r="I173" s="1" t="str">
        <f>_xlfn.TEXTAFTER(Table4[[#This Row],[rxn     upper-bound     lower-bound]]," ",-1)</f>
        <v>0.00000000</v>
      </c>
    </row>
    <row r="174" spans="1:9">
      <c r="A174" s="1" t="s">
        <v>13090</v>
      </c>
      <c r="B174" s="1" t="str">
        <f>_xlfn.TEXTBEFORE(ENZLOAD[[#This Row],[ENZLOAD (from enz_from_proteome)]]," ")</f>
        <v>ENZLOAD-AASADy_c_FWD-LYS25</v>
      </c>
      <c r="C174" s="1">
        <f>_xlfn.NUMBERVALUE(_xlfn.TEXTAFTER(ENZLOAD[[#This Row],[ENZLOAD (from enz_from_proteome)]]," ",-1))</f>
        <v>1.4735560199999899E-9</v>
      </c>
      <c r="F174" s="1" t="s">
        <v>16783</v>
      </c>
      <c r="G174" s="1" t="str">
        <f>_xlfn.TEXTBEFORE(Table4[[#This Row],[rxn     upper-bound     lower-bound]]," ")</f>
        <v>ENZLOAD-AASADy_c_FWD-LYS25</v>
      </c>
      <c r="H174" s="1">
        <f>_xlfn.NUMBERVALUE(TRIM(_xlfn.TEXTBEFORE(_xlfn.TEXTAFTER(Table4[[#This Row],[rxn     upper-bound     lower-bound]],Table4[[#This Row],[rxn]]),Table4[[#This Row],[lb]],-1)))</f>
        <v>0.21838242999999999</v>
      </c>
      <c r="I174" s="1" t="str">
        <f>_xlfn.TEXTAFTER(Table4[[#This Row],[rxn     upper-bound     lower-bound]]," ",-1)</f>
        <v>0.00000000</v>
      </c>
    </row>
    <row r="175" spans="1:9">
      <c r="A175" s="1" t="s">
        <v>13091</v>
      </c>
      <c r="B175" s="1" t="str">
        <f>_xlfn.TEXTBEFORE(ENZLOAD[[#This Row],[ENZLOAD (from enz_from_proteome)]]," ")</f>
        <v>ENZLOAD-AATA_c_FWD-rt0172</v>
      </c>
      <c r="C175" s="1">
        <f>_xlfn.NUMBERVALUE(_xlfn.TEXTAFTER(ENZLOAD[[#This Row],[ENZLOAD (from enz_from_proteome)]]," ",-1))</f>
        <v>8.4643688992000001E-7</v>
      </c>
      <c r="F175" s="1" t="s">
        <v>16784</v>
      </c>
      <c r="G175" s="1" t="str">
        <f>_xlfn.TEXTBEFORE(Table4[[#This Row],[rxn     upper-bound     lower-bound]]," ")</f>
        <v>ENZLOAD-AATA_c_FWD-rt0172</v>
      </c>
      <c r="H175" s="1">
        <f>_xlfn.NUMBERVALUE(TRIM(_xlfn.TEXTBEFORE(_xlfn.TEXTAFTER(Table4[[#This Row],[rxn     upper-bound     lower-bound]],Table4[[#This Row],[rxn]]),Table4[[#This Row],[lb]],-1)))</f>
        <v>0.89097742000000002</v>
      </c>
      <c r="I175" s="1" t="str">
        <f>_xlfn.TEXTAFTER(Table4[[#This Row],[rxn     upper-bound     lower-bound]]," ",-1)</f>
        <v>0.00000000</v>
      </c>
    </row>
    <row r="176" spans="1:9">
      <c r="A176" s="1" t="s">
        <v>13092</v>
      </c>
      <c r="B176" s="1" t="str">
        <f>_xlfn.TEXTBEFORE(ENZLOAD[[#This Row],[ENZLOAD (from enz_from_proteome)]]," ")</f>
        <v>ENZLOAD-AATA_c_FWD-rt4039</v>
      </c>
      <c r="C176" s="1">
        <f>_xlfn.NUMBERVALUE(_xlfn.TEXTAFTER(ENZLOAD[[#This Row],[ENZLOAD (from enz_from_proteome)]]," ",-1))</f>
        <v>5.9418719815999997E-7</v>
      </c>
      <c r="F176" s="1" t="s">
        <v>16785</v>
      </c>
      <c r="G176" s="1" t="str">
        <f>_xlfn.TEXTBEFORE(Table4[[#This Row],[rxn     upper-bound     lower-bound]]," ")</f>
        <v>ENZLOAD-AATA_c_REV-rt0172</v>
      </c>
      <c r="H176" s="1">
        <f>_xlfn.NUMBERVALUE(TRIM(_xlfn.TEXTBEFORE(_xlfn.TEXTAFTER(Table4[[#This Row],[rxn     upper-bound     lower-bound]],Table4[[#This Row],[rxn]]),Table4[[#This Row],[lb]],-1)))</f>
        <v>0.89097742000000002</v>
      </c>
      <c r="I176" s="1" t="str">
        <f>_xlfn.TEXTAFTER(Table4[[#This Row],[rxn     upper-bound     lower-bound]]," ",-1)</f>
        <v>0.00000000</v>
      </c>
    </row>
    <row r="177" spans="1:9">
      <c r="A177" s="1" t="s">
        <v>13093</v>
      </c>
      <c r="B177" s="1" t="str">
        <f>_xlfn.TEXTBEFORE(ENZLOAD[[#This Row],[ENZLOAD (from enz_from_proteome)]]," ")</f>
        <v>ENZLOAD-AATA_c_FWD-rt7471</v>
      </c>
      <c r="C177" s="1">
        <f>_xlfn.NUMBERVALUE(_xlfn.TEXTAFTER(ENZLOAD[[#This Row],[ENZLOAD (from enz_from_proteome)]]," ",-1))</f>
        <v>1.7271401478999999E-7</v>
      </c>
      <c r="F177" s="1" t="s">
        <v>16786</v>
      </c>
      <c r="G177" s="1" t="str">
        <f>_xlfn.TEXTBEFORE(Table4[[#This Row],[rxn     upper-bound     lower-bound]]," ")</f>
        <v>ENZLOAD-AATA_c_FWD-rt4039</v>
      </c>
      <c r="H177" s="1">
        <f>_xlfn.NUMBERVALUE(TRIM(_xlfn.TEXTBEFORE(_xlfn.TEXTAFTER(Table4[[#This Row],[rxn     upper-bound     lower-bound]],Table4[[#This Row],[rxn]]),Table4[[#This Row],[lb]],-1)))</f>
        <v>0.87844668999999997</v>
      </c>
      <c r="I177" s="1" t="str">
        <f>_xlfn.TEXTAFTER(Table4[[#This Row],[rxn     upper-bound     lower-bound]]," ",-1)</f>
        <v>0.00000000</v>
      </c>
    </row>
    <row r="178" spans="1:9">
      <c r="A178" s="1" t="s">
        <v>13094</v>
      </c>
      <c r="B178" s="1" t="str">
        <f>_xlfn.TEXTBEFORE(ENZLOAD[[#This Row],[ENZLOAD (from enz_from_proteome)]]," ")</f>
        <v>ENZLOAD-AATA_c_REV-rt0172</v>
      </c>
      <c r="C178" s="1">
        <f>_xlfn.NUMBERVALUE(_xlfn.TEXTAFTER(ENZLOAD[[#This Row],[ENZLOAD (from enz_from_proteome)]]," ",-1))</f>
        <v>8.4643688992000001E-7</v>
      </c>
      <c r="F178" s="1" t="s">
        <v>16787</v>
      </c>
      <c r="G178" s="1" t="str">
        <f>_xlfn.TEXTBEFORE(Table4[[#This Row],[rxn     upper-bound     lower-bound]]," ")</f>
        <v>ENZLOAD-AATA_c_REV-rt4039</v>
      </c>
      <c r="H178" s="1">
        <f>_xlfn.NUMBERVALUE(TRIM(_xlfn.TEXTBEFORE(_xlfn.TEXTAFTER(Table4[[#This Row],[rxn     upper-bound     lower-bound]],Table4[[#This Row],[rxn]]),Table4[[#This Row],[lb]],-1)))</f>
        <v>0.87844668999999997</v>
      </c>
      <c r="I178" s="1" t="str">
        <f>_xlfn.TEXTAFTER(Table4[[#This Row],[rxn     upper-bound     lower-bound]]," ",-1)</f>
        <v>0.00000000</v>
      </c>
    </row>
    <row r="179" spans="1:9">
      <c r="A179" s="1" t="s">
        <v>13095</v>
      </c>
      <c r="B179" s="1" t="str">
        <f>_xlfn.TEXTBEFORE(ENZLOAD[[#This Row],[ENZLOAD (from enz_from_proteome)]]," ")</f>
        <v>ENZLOAD-AATA_c_REV-rt4039</v>
      </c>
      <c r="C179" s="1">
        <f>_xlfn.NUMBERVALUE(_xlfn.TEXTAFTER(ENZLOAD[[#This Row],[ENZLOAD (from enz_from_proteome)]]," ",-1))</f>
        <v>5.9418719815999997E-7</v>
      </c>
      <c r="F179" s="1" t="s">
        <v>16788</v>
      </c>
      <c r="G179" s="1" t="str">
        <f>_xlfn.TEXTBEFORE(Table4[[#This Row],[rxn     upper-bound     lower-bound]]," ")</f>
        <v>ENZLOAD-AATA_c_FWD-rt7471</v>
      </c>
      <c r="H179" s="1">
        <f>_xlfn.NUMBERVALUE(TRIM(_xlfn.TEXTBEFORE(_xlfn.TEXTAFTER(Table4[[#This Row],[rxn     upper-bound     lower-bound]],Table4[[#This Row],[rxn]]),Table4[[#This Row],[lb]],-1)))</f>
        <v>0.63835123999999999</v>
      </c>
      <c r="I179" s="1" t="str">
        <f>_xlfn.TEXTAFTER(Table4[[#This Row],[rxn     upper-bound     lower-bound]]," ",-1)</f>
        <v>0.00000000</v>
      </c>
    </row>
    <row r="180" spans="1:9">
      <c r="A180" s="1" t="s">
        <v>13096</v>
      </c>
      <c r="B180" s="1" t="str">
        <f>_xlfn.TEXTBEFORE(ENZLOAD[[#This Row],[ENZLOAD (from enz_from_proteome)]]," ")</f>
        <v>ENZLOAD-AATA_c_REV-rt7471</v>
      </c>
      <c r="C180" s="1">
        <f>_xlfn.NUMBERVALUE(_xlfn.TEXTAFTER(ENZLOAD[[#This Row],[ENZLOAD (from enz_from_proteome)]]," ",-1))</f>
        <v>1.7271401478999999E-7</v>
      </c>
      <c r="F180" s="1" t="s">
        <v>16789</v>
      </c>
      <c r="G180" s="1" t="str">
        <f>_xlfn.TEXTBEFORE(Table4[[#This Row],[rxn     upper-bound     lower-bound]]," ")</f>
        <v>ENZLOAD-AATA_c_REV-rt7471</v>
      </c>
      <c r="H180" s="1">
        <f>_xlfn.NUMBERVALUE(TRIM(_xlfn.TEXTBEFORE(_xlfn.TEXTAFTER(Table4[[#This Row],[rxn     upper-bound     lower-bound]],Table4[[#This Row],[rxn]]),Table4[[#This Row],[lb]],-1)))</f>
        <v>0.63835123999999999</v>
      </c>
      <c r="I180" s="1" t="str">
        <f>_xlfn.TEXTAFTER(Table4[[#This Row],[rxn     upper-bound     lower-bound]]," ",-1)</f>
        <v>0.00000000</v>
      </c>
    </row>
    <row r="181" spans="1:9">
      <c r="A181" s="1" t="s">
        <v>13097</v>
      </c>
      <c r="B181" s="1" t="str">
        <f>_xlfn.TEXTBEFORE(ENZLOAD[[#This Row],[ENZLOAD (from enz_from_proteome)]]," ")</f>
        <v>ENZLOAD-ABTA_c_FWD-rt2569</v>
      </c>
      <c r="C181" s="1">
        <f>_xlfn.NUMBERVALUE(_xlfn.TEXTAFTER(ENZLOAD[[#This Row],[ENZLOAD (from enz_from_proteome)]]," ",-1))</f>
        <v>1.4486246370899999E-6</v>
      </c>
      <c r="F181" s="1" t="s">
        <v>16790</v>
      </c>
      <c r="G181" s="1" t="str">
        <f>_xlfn.TEXTBEFORE(Table4[[#This Row],[rxn     upper-bound     lower-bound]]," ")</f>
        <v>ENZLOAD-ABTA_c_FWD-rt2569</v>
      </c>
      <c r="H181" s="1">
        <f>_xlfn.NUMBERVALUE(TRIM(_xlfn.TEXTBEFORE(_xlfn.TEXTAFTER(Table4[[#This Row],[rxn     upper-bound     lower-bound]],Table4[[#This Row],[rxn]]),Table4[[#This Row],[lb]],-1)))</f>
        <v>0.89068517000000003</v>
      </c>
      <c r="I181" s="1" t="str">
        <f>_xlfn.TEXTAFTER(Table4[[#This Row],[rxn     upper-bound     lower-bound]]," ",-1)</f>
        <v>0.00000000</v>
      </c>
    </row>
    <row r="182" spans="1:9">
      <c r="A182" s="1" t="s">
        <v>13098</v>
      </c>
      <c r="B182" s="1" t="str">
        <f>_xlfn.TEXTBEFORE(ENZLOAD[[#This Row],[ENZLOAD (from enz_from_proteome)]]," ")</f>
        <v>ENZLOAD-ABTA_c_FWD-rt7537</v>
      </c>
      <c r="C182" s="1">
        <f>_xlfn.NUMBERVALUE(_xlfn.TEXTAFTER(ENZLOAD[[#This Row],[ENZLOAD (from enz_from_proteome)]]," ",-1))</f>
        <v>5.3568610958999997E-7</v>
      </c>
      <c r="F182" s="1" t="s">
        <v>16791</v>
      </c>
      <c r="G182" s="1" t="str">
        <f>_xlfn.TEXTBEFORE(Table4[[#This Row],[rxn     upper-bound     lower-bound]]," ")</f>
        <v>ENZLOAD-ABTA_c_FWD-rt7537</v>
      </c>
      <c r="H182" s="1">
        <f>_xlfn.NUMBERVALUE(TRIM(_xlfn.TEXTBEFORE(_xlfn.TEXTAFTER(Table4[[#This Row],[rxn     upper-bound     lower-bound]],Table4[[#This Row],[rxn]]),Table4[[#This Row],[lb]],-1)))</f>
        <v>0.77032042999999994</v>
      </c>
      <c r="I182" s="1" t="str">
        <f>_xlfn.TEXTAFTER(Table4[[#This Row],[rxn     upper-bound     lower-bound]]," ",-1)</f>
        <v>0.00000000</v>
      </c>
    </row>
    <row r="183" spans="1:9">
      <c r="A183" s="1" t="s">
        <v>13099</v>
      </c>
      <c r="B183" s="1" t="str">
        <f>_xlfn.TEXTBEFORE(ENZLOAD[[#This Row],[ENZLOAD (from enz_from_proteome)]]," ")</f>
        <v>ENZLOAD-ABTD2Dx_c_FWD-rt1622_c</v>
      </c>
      <c r="C183" s="1">
        <f>_xlfn.NUMBERVALUE(_xlfn.TEXTAFTER(ENZLOAD[[#This Row],[ENZLOAD (from enz_from_proteome)]]," ",-1))</f>
        <v>3.6312045379999897E-8</v>
      </c>
      <c r="F183" s="1" t="s">
        <v>16792</v>
      </c>
      <c r="G183" s="1" t="str">
        <f>_xlfn.TEXTBEFORE(Table4[[#This Row],[rxn     upper-bound     lower-bound]]," ")</f>
        <v>ENZLOAD-ABTD2Dx_c_FWD-rt1622_c</v>
      </c>
      <c r="H183" s="1">
        <f>_xlfn.NUMBERVALUE(TRIM(_xlfn.TEXTBEFORE(_xlfn.TEXTAFTER(Table4[[#This Row],[rxn     upper-bound     lower-bound]],Table4[[#This Row],[rxn]]),Table4[[#This Row],[lb]],-1)))</f>
        <v>0.99022873</v>
      </c>
      <c r="I183" s="1" t="str">
        <f>_xlfn.TEXTAFTER(Table4[[#This Row],[rxn     upper-bound     lower-bound]]," ",-1)</f>
        <v>0.00000000</v>
      </c>
    </row>
    <row r="184" spans="1:9">
      <c r="A184" s="1" t="s">
        <v>13100</v>
      </c>
      <c r="B184" s="1" t="str">
        <f>_xlfn.TEXTBEFORE(ENZLOAD[[#This Row],[ENZLOAD (from enz_from_proteome)]]," ")</f>
        <v>ENZLOAD-ABTD2Dx_c_REV-rt1622_c</v>
      </c>
      <c r="C184" s="1">
        <f>_xlfn.NUMBERVALUE(_xlfn.TEXTAFTER(ENZLOAD[[#This Row],[ENZLOAD (from enz_from_proteome)]]," ",-1))</f>
        <v>3.6312045379999897E-8</v>
      </c>
      <c r="F184" s="1" t="s">
        <v>16793</v>
      </c>
      <c r="G184" s="1" t="str">
        <f>_xlfn.TEXTBEFORE(Table4[[#This Row],[rxn     upper-bound     lower-bound]]," ")</f>
        <v>ENZLOAD-ABTD2Dx_c_REV-rt1622_c</v>
      </c>
      <c r="H184" s="1">
        <f>_xlfn.NUMBERVALUE(TRIM(_xlfn.TEXTBEFORE(_xlfn.TEXTAFTER(Table4[[#This Row],[rxn     upper-bound     lower-bound]],Table4[[#This Row],[rxn]]),Table4[[#This Row],[lb]],-1)))</f>
        <v>0.99022873</v>
      </c>
      <c r="I184" s="1" t="str">
        <f>_xlfn.TEXTAFTER(Table4[[#This Row],[rxn     upper-bound     lower-bound]]," ",-1)</f>
        <v>0.00000000</v>
      </c>
    </row>
    <row r="185" spans="1:9">
      <c r="A185" s="1" t="s">
        <v>13101</v>
      </c>
      <c r="B185" s="1" t="str">
        <f>_xlfn.TEXTBEFORE(ENZLOAD[[#This Row],[ENZLOAD (from enz_from_proteome)]]," ")</f>
        <v>ENZLOAD-ABTD2Dy_c_FWD-rt4606</v>
      </c>
      <c r="C185" s="1">
        <f>_xlfn.NUMBERVALUE(_xlfn.TEXTAFTER(ENZLOAD[[#This Row],[ENZLOAD (from enz_from_proteome)]]," ",-1))</f>
        <v>0</v>
      </c>
      <c r="F185" s="1" t="s">
        <v>16794</v>
      </c>
      <c r="G185" s="1" t="str">
        <f>_xlfn.TEXTBEFORE(Table4[[#This Row],[rxn     upper-bound     lower-bound]]," ")</f>
        <v>ENZLOAD-ABTD2Dy_c_FWD-rt4606</v>
      </c>
      <c r="H185" s="1">
        <f>_xlfn.NUMBERVALUE(TRIM(_xlfn.TEXTBEFORE(_xlfn.TEXTAFTER(Table4[[#This Row],[rxn     upper-bound     lower-bound]],Table4[[#This Row],[rxn]]),Table4[[#This Row],[lb]],-1)))</f>
        <v>1.3081414200000001</v>
      </c>
      <c r="I185" s="1" t="str">
        <f>_xlfn.TEXTAFTER(Table4[[#This Row],[rxn     upper-bound     lower-bound]]," ",-1)</f>
        <v>0.00000000</v>
      </c>
    </row>
    <row r="186" spans="1:9">
      <c r="A186" s="1" t="s">
        <v>13102</v>
      </c>
      <c r="B186" s="1" t="str">
        <f>_xlfn.TEXTBEFORE(ENZLOAD[[#This Row],[ENZLOAD (from enz_from_proteome)]]," ")</f>
        <v>ENZLOAD-ABTD2Dy_c_FWD-rt8084</v>
      </c>
      <c r="C186" s="1">
        <f>_xlfn.NUMBERVALUE(_xlfn.TEXTAFTER(ENZLOAD[[#This Row],[ENZLOAD (from enz_from_proteome)]]," ",-1))</f>
        <v>5.4181801869999903E-8</v>
      </c>
      <c r="F186" s="1" t="s">
        <v>16795</v>
      </c>
      <c r="G186" s="1" t="str">
        <f>_xlfn.TEXTBEFORE(Table4[[#This Row],[rxn     upper-bound     lower-bound]]," ")</f>
        <v>ENZLOAD-ABTD2Dy_c_REV-rt4606</v>
      </c>
      <c r="H186" s="1">
        <f>_xlfn.NUMBERVALUE(TRIM(_xlfn.TEXTBEFORE(_xlfn.TEXTAFTER(Table4[[#This Row],[rxn     upper-bound     lower-bound]],Table4[[#This Row],[rxn]]),Table4[[#This Row],[lb]],-1)))</f>
        <v>1.3081414200000001</v>
      </c>
      <c r="I186" s="1" t="str">
        <f>_xlfn.TEXTAFTER(Table4[[#This Row],[rxn     upper-bound     lower-bound]]," ",-1)</f>
        <v>0.00000000</v>
      </c>
    </row>
    <row r="187" spans="1:9">
      <c r="A187" s="1" t="s">
        <v>13103</v>
      </c>
      <c r="B187" s="1" t="str">
        <f>_xlfn.TEXTBEFORE(ENZLOAD[[#This Row],[ENZLOAD (from enz_from_proteome)]]," ")</f>
        <v>ENZLOAD-ABTD2Dy_c_REV-rt4606</v>
      </c>
      <c r="C187" s="1">
        <f>_xlfn.NUMBERVALUE(_xlfn.TEXTAFTER(ENZLOAD[[#This Row],[ENZLOAD (from enz_from_proteome)]]," ",-1))</f>
        <v>0</v>
      </c>
      <c r="F187" s="1" t="s">
        <v>16796</v>
      </c>
      <c r="G187" s="1" t="str">
        <f>_xlfn.TEXTBEFORE(Table4[[#This Row],[rxn     upper-bound     lower-bound]]," ")</f>
        <v>ENZLOAD-ABTD2Dy_c_FWD-rt8084</v>
      </c>
      <c r="H187" s="1">
        <f>_xlfn.NUMBERVALUE(TRIM(_xlfn.TEXTBEFORE(_xlfn.TEXTAFTER(Table4[[#This Row],[rxn     upper-bound     lower-bound]],Table4[[#This Row],[rxn]]),Table4[[#This Row],[lb]],-1)))</f>
        <v>1.0257718199999999</v>
      </c>
      <c r="I187" s="1" t="str">
        <f>_xlfn.TEXTAFTER(Table4[[#This Row],[rxn     upper-bound     lower-bound]]," ",-1)</f>
        <v>0.00000000</v>
      </c>
    </row>
    <row r="188" spans="1:9">
      <c r="A188" s="1" t="s">
        <v>13104</v>
      </c>
      <c r="B188" s="1" t="str">
        <f>_xlfn.TEXTBEFORE(ENZLOAD[[#This Row],[ENZLOAD (from enz_from_proteome)]]," ")</f>
        <v>ENZLOAD-ABTD2Dy_c_REV-rt8084</v>
      </c>
      <c r="C188" s="1">
        <f>_xlfn.NUMBERVALUE(_xlfn.TEXTAFTER(ENZLOAD[[#This Row],[ENZLOAD (from enz_from_proteome)]]," ",-1))</f>
        <v>5.4181801869999903E-8</v>
      </c>
      <c r="F188" s="1" t="s">
        <v>16797</v>
      </c>
      <c r="G188" s="1" t="str">
        <f>_xlfn.TEXTBEFORE(Table4[[#This Row],[rxn     upper-bound     lower-bound]]," ")</f>
        <v>ENZLOAD-ABTD2Dy_c_REV-rt8084</v>
      </c>
      <c r="H188" s="1">
        <f>_xlfn.NUMBERVALUE(TRIM(_xlfn.TEXTBEFORE(_xlfn.TEXTAFTER(Table4[[#This Row],[rxn     upper-bound     lower-bound]],Table4[[#This Row],[rxn]]),Table4[[#This Row],[lb]],-1)))</f>
        <v>1.0257718199999999</v>
      </c>
      <c r="I188" s="1" t="str">
        <f>_xlfn.TEXTAFTER(Table4[[#This Row],[rxn     upper-bound     lower-bound]]," ",-1)</f>
        <v>0.00000000</v>
      </c>
    </row>
    <row r="189" spans="1:9">
      <c r="A189" s="1" t="s">
        <v>13105</v>
      </c>
      <c r="B189" s="1" t="str">
        <f>_xlfn.TEXTBEFORE(ENZLOAD[[#This Row],[ENZLOAD (from enz_from_proteome)]]," ")</f>
        <v>ENZLOAD-ABTD4Dx_c_FWD-rt1622_c</v>
      </c>
      <c r="C189" s="1">
        <f>_xlfn.NUMBERVALUE(_xlfn.TEXTAFTER(ENZLOAD[[#This Row],[ENZLOAD (from enz_from_proteome)]]," ",-1))</f>
        <v>3.6312045379999897E-8</v>
      </c>
      <c r="F189" s="1" t="s">
        <v>16798</v>
      </c>
      <c r="G189" s="1" t="str">
        <f>_xlfn.TEXTBEFORE(Table4[[#This Row],[rxn     upper-bound     lower-bound]]," ")</f>
        <v>ENZLOAD-ABTD4Dx_c_FWD-rt1622_c</v>
      </c>
      <c r="H189" s="1">
        <f>_xlfn.NUMBERVALUE(TRIM(_xlfn.TEXTBEFORE(_xlfn.TEXTAFTER(Table4[[#This Row],[rxn     upper-bound     lower-bound]],Table4[[#This Row],[rxn]]),Table4[[#This Row],[lb]],-1)))</f>
        <v>0.99022873</v>
      </c>
      <c r="I189" s="1" t="str">
        <f>_xlfn.TEXTAFTER(Table4[[#This Row],[rxn     upper-bound     lower-bound]]," ",-1)</f>
        <v>0.00000000</v>
      </c>
    </row>
    <row r="190" spans="1:9">
      <c r="A190" s="1" t="s">
        <v>13106</v>
      </c>
      <c r="B190" s="1" t="str">
        <f>_xlfn.TEXTBEFORE(ENZLOAD[[#This Row],[ENZLOAD (from enz_from_proteome)]]," ")</f>
        <v>ENZLOAD-ABTD4Dx_c_REV-rt1622_c</v>
      </c>
      <c r="C190" s="1">
        <f>_xlfn.NUMBERVALUE(_xlfn.TEXTAFTER(ENZLOAD[[#This Row],[ENZLOAD (from enz_from_proteome)]]," ",-1))</f>
        <v>3.6312045379999897E-8</v>
      </c>
      <c r="F190" s="1" t="s">
        <v>16799</v>
      </c>
      <c r="G190" s="1" t="str">
        <f>_xlfn.TEXTBEFORE(Table4[[#This Row],[rxn     upper-bound     lower-bound]]," ")</f>
        <v>ENZLOAD-ABTD4Dx_c_REV-rt1622_c</v>
      </c>
      <c r="H190" s="1">
        <f>_xlfn.NUMBERVALUE(TRIM(_xlfn.TEXTBEFORE(_xlfn.TEXTAFTER(Table4[[#This Row],[rxn     upper-bound     lower-bound]],Table4[[#This Row],[rxn]]),Table4[[#This Row],[lb]],-1)))</f>
        <v>0.99022873</v>
      </c>
      <c r="I190" s="1" t="str">
        <f>_xlfn.TEXTAFTER(Table4[[#This Row],[rxn     upper-bound     lower-bound]]," ",-1)</f>
        <v>0.00000000</v>
      </c>
    </row>
    <row r="191" spans="1:9">
      <c r="A191" s="1" t="s">
        <v>13107</v>
      </c>
      <c r="B191" s="1" t="str">
        <f>_xlfn.TEXTBEFORE(ENZLOAD[[#This Row],[ENZLOAD (from enz_from_proteome)]]," ")</f>
        <v>ENZLOAD-ABTD4Dy_c_FWD-rt4606</v>
      </c>
      <c r="C191" s="1">
        <f>_xlfn.NUMBERVALUE(_xlfn.TEXTAFTER(ENZLOAD[[#This Row],[ENZLOAD (from enz_from_proteome)]]," ",-1))</f>
        <v>0</v>
      </c>
      <c r="F191" s="1" t="s">
        <v>16800</v>
      </c>
      <c r="G191" s="1" t="str">
        <f>_xlfn.TEXTBEFORE(Table4[[#This Row],[rxn     upper-bound     lower-bound]]," ")</f>
        <v>ENZLOAD-ABTD4Dy_c_FWD-rt4606</v>
      </c>
      <c r="H191" s="1">
        <f>_xlfn.NUMBERVALUE(TRIM(_xlfn.TEXTBEFORE(_xlfn.TEXTAFTER(Table4[[#This Row],[rxn     upper-bound     lower-bound]],Table4[[#This Row],[rxn]]),Table4[[#This Row],[lb]],-1)))</f>
        <v>1.3081414200000001</v>
      </c>
      <c r="I191" s="1" t="str">
        <f>_xlfn.TEXTAFTER(Table4[[#This Row],[rxn     upper-bound     lower-bound]]," ",-1)</f>
        <v>0.00000000</v>
      </c>
    </row>
    <row r="192" spans="1:9">
      <c r="A192" s="1" t="s">
        <v>13108</v>
      </c>
      <c r="B192" s="1" t="str">
        <f>_xlfn.TEXTBEFORE(ENZLOAD[[#This Row],[ENZLOAD (from enz_from_proteome)]]," ")</f>
        <v>ENZLOAD-ABTD4Dy_c_FWD-rt8084</v>
      </c>
      <c r="C192" s="1">
        <f>_xlfn.NUMBERVALUE(_xlfn.TEXTAFTER(ENZLOAD[[#This Row],[ENZLOAD (from enz_from_proteome)]]," ",-1))</f>
        <v>5.4181801869999903E-8</v>
      </c>
      <c r="F192" s="1" t="s">
        <v>16801</v>
      </c>
      <c r="G192" s="1" t="str">
        <f>_xlfn.TEXTBEFORE(Table4[[#This Row],[rxn     upper-bound     lower-bound]]," ")</f>
        <v>ENZLOAD-ABTD4Dy_c_REV-rt4606</v>
      </c>
      <c r="H192" s="1">
        <f>_xlfn.NUMBERVALUE(TRIM(_xlfn.TEXTBEFORE(_xlfn.TEXTAFTER(Table4[[#This Row],[rxn     upper-bound     lower-bound]],Table4[[#This Row],[rxn]]),Table4[[#This Row],[lb]],-1)))</f>
        <v>1.3081414200000001</v>
      </c>
      <c r="I192" s="1" t="str">
        <f>_xlfn.TEXTAFTER(Table4[[#This Row],[rxn     upper-bound     lower-bound]]," ",-1)</f>
        <v>0.00000000</v>
      </c>
    </row>
    <row r="193" spans="1:9">
      <c r="A193" s="1" t="s">
        <v>13109</v>
      </c>
      <c r="B193" s="1" t="str">
        <f>_xlfn.TEXTBEFORE(ENZLOAD[[#This Row],[ENZLOAD (from enz_from_proteome)]]," ")</f>
        <v>ENZLOAD-ABTD4Dy_c_REV-rt4606</v>
      </c>
      <c r="C193" s="1">
        <f>_xlfn.NUMBERVALUE(_xlfn.TEXTAFTER(ENZLOAD[[#This Row],[ENZLOAD (from enz_from_proteome)]]," ",-1))</f>
        <v>0</v>
      </c>
      <c r="F193" s="1" t="s">
        <v>16802</v>
      </c>
      <c r="G193" s="1" t="str">
        <f>_xlfn.TEXTBEFORE(Table4[[#This Row],[rxn     upper-bound     lower-bound]]," ")</f>
        <v>ENZLOAD-ABTD4Dy_c_FWD-rt8084</v>
      </c>
      <c r="H193" s="1">
        <f>_xlfn.NUMBERVALUE(TRIM(_xlfn.TEXTBEFORE(_xlfn.TEXTAFTER(Table4[[#This Row],[rxn     upper-bound     lower-bound]],Table4[[#This Row],[rxn]]),Table4[[#This Row],[lb]],-1)))</f>
        <v>1.0257718199999999</v>
      </c>
      <c r="I193" s="1" t="str">
        <f>_xlfn.TEXTAFTER(Table4[[#This Row],[rxn     upper-bound     lower-bound]]," ",-1)</f>
        <v>0.00000000</v>
      </c>
    </row>
    <row r="194" spans="1:9">
      <c r="A194" s="1" t="s">
        <v>13110</v>
      </c>
      <c r="B194" s="1" t="str">
        <f>_xlfn.TEXTBEFORE(ENZLOAD[[#This Row],[ENZLOAD (from enz_from_proteome)]]," ")</f>
        <v>ENZLOAD-ABTD4Dy_c_REV-rt8084</v>
      </c>
      <c r="C194" s="1">
        <f>_xlfn.NUMBERVALUE(_xlfn.TEXTAFTER(ENZLOAD[[#This Row],[ENZLOAD (from enz_from_proteome)]]," ",-1))</f>
        <v>5.4181801869999903E-8</v>
      </c>
      <c r="F194" s="1" t="s">
        <v>16803</v>
      </c>
      <c r="G194" s="1" t="str">
        <f>_xlfn.TEXTBEFORE(Table4[[#This Row],[rxn     upper-bound     lower-bound]]," ")</f>
        <v>ENZLOAD-ABTD4Dy_c_REV-rt8084</v>
      </c>
      <c r="H194" s="1">
        <f>_xlfn.NUMBERVALUE(TRIM(_xlfn.TEXTBEFORE(_xlfn.TEXTAFTER(Table4[[#This Row],[rxn     upper-bound     lower-bound]],Table4[[#This Row],[rxn]]),Table4[[#This Row],[lb]],-1)))</f>
        <v>1.0257718199999999</v>
      </c>
      <c r="I194" s="1" t="str">
        <f>_xlfn.TEXTAFTER(Table4[[#This Row],[rxn     upper-bound     lower-bound]]," ",-1)</f>
        <v>0.00000000</v>
      </c>
    </row>
    <row r="195" spans="1:9">
      <c r="A195" s="1" t="s">
        <v>13111</v>
      </c>
      <c r="B195" s="1" t="str">
        <f>_xlfn.TEXTBEFORE(ENZLOAD[[#This Row],[ENZLOAD (from enz_from_proteome)]]," ")</f>
        <v>ENZLOAD-ABUTD_m_FWD-rt2756_m</v>
      </c>
      <c r="C195" s="1">
        <f>_xlfn.NUMBERVALUE(_xlfn.TEXTAFTER(ENZLOAD[[#This Row],[ENZLOAD (from enz_from_proteome)]]," ",-1))</f>
        <v>2.236997836E-7</v>
      </c>
      <c r="F195" s="1" t="s">
        <v>16804</v>
      </c>
      <c r="G195" s="1" t="str">
        <f>_xlfn.TEXTBEFORE(Table4[[#This Row],[rxn     upper-bound     lower-bound]]," ")</f>
        <v>ENZLOAD-ABUTD_m_FWD-rt2756_m</v>
      </c>
      <c r="H195" s="1">
        <f>_xlfn.NUMBERVALUE(TRIM(_xlfn.TEXTBEFORE(_xlfn.TEXTAFTER(Table4[[#This Row],[rxn     upper-bound     lower-bound]],Table4[[#This Row],[rxn]]),Table4[[#This Row],[lb]],-1)))</f>
        <v>0.84096833999999998</v>
      </c>
      <c r="I195" s="1" t="str">
        <f>_xlfn.TEXTAFTER(Table4[[#This Row],[rxn     upper-bound     lower-bound]]," ",-1)</f>
        <v>0.00000000</v>
      </c>
    </row>
    <row r="196" spans="1:9">
      <c r="A196" s="1" t="s">
        <v>13112</v>
      </c>
      <c r="B196" s="1" t="str">
        <f>_xlfn.TEXTBEFORE(ENZLOAD[[#This Row],[ENZLOAD (from enz_from_proteome)]]," ")</f>
        <v>ENZLOAD-ACACT100i_m_FWD-rt0517</v>
      </c>
      <c r="C196" s="1">
        <f>_xlfn.NUMBERVALUE(_xlfn.TEXTAFTER(ENZLOAD[[#This Row],[ENZLOAD (from enz_from_proteome)]]," ",-1))</f>
        <v>7.0228741482000001E-7</v>
      </c>
      <c r="F196" s="1" t="s">
        <v>16805</v>
      </c>
      <c r="G196" s="1" t="str">
        <f>_xlfn.TEXTBEFORE(Table4[[#This Row],[rxn     upper-bound     lower-bound]]," ")</f>
        <v>ENZLOAD-ACACT100i_m_FWD-rt0517</v>
      </c>
      <c r="H196" s="1">
        <f>_xlfn.NUMBERVALUE(TRIM(_xlfn.TEXTBEFORE(_xlfn.TEXTAFTER(Table4[[#This Row],[rxn     upper-bound     lower-bound]],Table4[[#This Row],[rxn]]),Table4[[#This Row],[lb]],-1)))</f>
        <v>1.02672586</v>
      </c>
      <c r="I196" s="1" t="str">
        <f>_xlfn.TEXTAFTER(Table4[[#This Row],[rxn     upper-bound     lower-bound]]," ",-1)</f>
        <v>0.00000000</v>
      </c>
    </row>
    <row r="197" spans="1:9">
      <c r="A197" s="1" t="s">
        <v>13113</v>
      </c>
      <c r="B197" s="1" t="str">
        <f>_xlfn.TEXTBEFORE(ENZLOAD[[#This Row],[ENZLOAD (from enz_from_proteome)]]," ")</f>
        <v>ENZLOAD-ACACT100i_x_FWD-rt0697</v>
      </c>
      <c r="C197" s="1">
        <f>_xlfn.NUMBERVALUE(_xlfn.TEXTAFTER(ENZLOAD[[#This Row],[ENZLOAD (from enz_from_proteome)]]," ",-1))</f>
        <v>4.1825168665000001E-7</v>
      </c>
      <c r="F197" s="1" t="s">
        <v>16806</v>
      </c>
      <c r="G197" s="1" t="str">
        <f>_xlfn.TEXTBEFORE(Table4[[#This Row],[rxn     upper-bound     lower-bound]]," ")</f>
        <v>ENZLOAD-ACACT100i_x_FWD-rt0697</v>
      </c>
      <c r="H197" s="1">
        <f>_xlfn.NUMBERVALUE(TRIM(_xlfn.TEXTBEFORE(_xlfn.TEXTAFTER(Table4[[#This Row],[rxn     upper-bound     lower-bound]],Table4[[#This Row],[rxn]]),Table4[[#This Row],[lb]],-1)))</f>
        <v>0.96548376000000002</v>
      </c>
      <c r="I197" s="1" t="str">
        <f>_xlfn.TEXTAFTER(Table4[[#This Row],[rxn     upper-bound     lower-bound]]," ",-1)</f>
        <v>0.00000000</v>
      </c>
    </row>
    <row r="198" spans="1:9">
      <c r="A198" s="1" t="s">
        <v>13114</v>
      </c>
      <c r="B198" s="1" t="str">
        <f>_xlfn.TEXTBEFORE(ENZLOAD[[#This Row],[ENZLOAD (from enz_from_proteome)]]," ")</f>
        <v>ENZLOAD-ACACT100i_x_FWD-rt5445</v>
      </c>
      <c r="C198" s="1">
        <f>_xlfn.NUMBERVALUE(_xlfn.TEXTAFTER(ENZLOAD[[#This Row],[ENZLOAD (from enz_from_proteome)]]," ",-1))</f>
        <v>7.8904508266999897E-7</v>
      </c>
      <c r="F198" s="1" t="s">
        <v>16807</v>
      </c>
      <c r="G198" s="1" t="str">
        <f>_xlfn.TEXTBEFORE(Table4[[#This Row],[rxn     upper-bound     lower-bound]]," ")</f>
        <v>ENZLOAD-ACACT100i_x_FWD-rt5445</v>
      </c>
      <c r="H198" s="1">
        <f>_xlfn.NUMBERVALUE(TRIM(_xlfn.TEXTBEFORE(_xlfn.TEXTAFTER(Table4[[#This Row],[rxn     upper-bound     lower-bound]],Table4[[#This Row],[rxn]]),Table4[[#This Row],[lb]],-1)))</f>
        <v>0.97484223000000003</v>
      </c>
      <c r="I198" s="1" t="str">
        <f>_xlfn.TEXTAFTER(Table4[[#This Row],[rxn     upper-bound     lower-bound]]," ",-1)</f>
        <v>0.00000000</v>
      </c>
    </row>
    <row r="199" spans="1:9">
      <c r="A199" s="1" t="s">
        <v>13115</v>
      </c>
      <c r="B199" s="1" t="str">
        <f>_xlfn.TEXTBEFORE(ENZLOAD[[#This Row],[ENZLOAD (from enz_from_proteome)]]," ")</f>
        <v>ENZLOAD-ACACT100i_x_FWD-rt6860</v>
      </c>
      <c r="C199" s="1">
        <f>_xlfn.NUMBERVALUE(_xlfn.TEXTAFTER(ENZLOAD[[#This Row],[ENZLOAD (from enz_from_proteome)]]," ",-1))</f>
        <v>5.6353127168999899E-7</v>
      </c>
      <c r="F199" s="1" t="s">
        <v>16808</v>
      </c>
      <c r="G199" s="1" t="str">
        <f>_xlfn.TEXTBEFORE(Table4[[#This Row],[rxn     upper-bound     lower-bound]]," ")</f>
        <v>ENZLOAD-ACACT100i_x_FWD-rt6860</v>
      </c>
      <c r="H199" s="1">
        <f>_xlfn.NUMBERVALUE(TRIM(_xlfn.TEXTBEFORE(_xlfn.TEXTAFTER(Table4[[#This Row],[rxn     upper-bound     lower-bound]],Table4[[#This Row],[rxn]]),Table4[[#This Row],[lb]],-1)))</f>
        <v>0.97563316</v>
      </c>
      <c r="I199" s="1" t="str">
        <f>_xlfn.TEXTAFTER(Table4[[#This Row],[rxn     upper-bound     lower-bound]]," ",-1)</f>
        <v>0.00000000</v>
      </c>
    </row>
    <row r="200" spans="1:9">
      <c r="A200" s="1" t="s">
        <v>13116</v>
      </c>
      <c r="B200" s="1" t="str">
        <f>_xlfn.TEXTBEFORE(ENZLOAD[[#This Row],[ENZLOAD (from enz_from_proteome)]]," ")</f>
        <v>ENZLOAD-ACACT101ei_x_FWD-rt0697</v>
      </c>
      <c r="C200" s="1">
        <f>_xlfn.NUMBERVALUE(_xlfn.TEXTAFTER(ENZLOAD[[#This Row],[ENZLOAD (from enz_from_proteome)]]," ",-1))</f>
        <v>4.1825168665000001E-7</v>
      </c>
      <c r="F200" s="1" t="s">
        <v>16809</v>
      </c>
      <c r="G200" s="1" t="str">
        <f>_xlfn.TEXTBEFORE(Table4[[#This Row],[rxn     upper-bound     lower-bound]]," ")</f>
        <v>ENZLOAD-ACACT101ei_x_FWD-rt0697</v>
      </c>
      <c r="H200" s="1">
        <f>_xlfn.NUMBERVALUE(TRIM(_xlfn.TEXTBEFORE(_xlfn.TEXTAFTER(Table4[[#This Row],[rxn     upper-bound     lower-bound]],Table4[[#This Row],[rxn]]),Table4[[#This Row],[lb]],-1)))</f>
        <v>0.96548376000000002</v>
      </c>
      <c r="I200" s="1" t="str">
        <f>_xlfn.TEXTAFTER(Table4[[#This Row],[rxn     upper-bound     lower-bound]]," ",-1)</f>
        <v>0.00000000</v>
      </c>
    </row>
    <row r="201" spans="1:9">
      <c r="A201" s="1" t="s">
        <v>13117</v>
      </c>
      <c r="B201" s="1" t="str">
        <f>_xlfn.TEXTBEFORE(ENZLOAD[[#This Row],[ENZLOAD (from enz_from_proteome)]]," ")</f>
        <v>ENZLOAD-ACACT101ei_x_FWD-rt5445</v>
      </c>
      <c r="C201" s="1">
        <f>_xlfn.NUMBERVALUE(_xlfn.TEXTAFTER(ENZLOAD[[#This Row],[ENZLOAD (from enz_from_proteome)]]," ",-1))</f>
        <v>7.8904508266999897E-7</v>
      </c>
      <c r="F201" s="1" t="s">
        <v>16810</v>
      </c>
      <c r="G201" s="1" t="str">
        <f>_xlfn.TEXTBEFORE(Table4[[#This Row],[rxn     upper-bound     lower-bound]]," ")</f>
        <v>ENZLOAD-ACACT101ei_x_FWD-rt5445</v>
      </c>
      <c r="H201" s="1">
        <f>_xlfn.NUMBERVALUE(TRIM(_xlfn.TEXTBEFORE(_xlfn.TEXTAFTER(Table4[[#This Row],[rxn     upper-bound     lower-bound]],Table4[[#This Row],[rxn]]),Table4[[#This Row],[lb]],-1)))</f>
        <v>0.97484223000000003</v>
      </c>
      <c r="I201" s="1" t="str">
        <f>_xlfn.TEXTAFTER(Table4[[#This Row],[rxn     upper-bound     lower-bound]]," ",-1)</f>
        <v>0.00000000</v>
      </c>
    </row>
    <row r="202" spans="1:9">
      <c r="A202" s="1" t="s">
        <v>13118</v>
      </c>
      <c r="B202" s="1" t="str">
        <f>_xlfn.TEXTBEFORE(ENZLOAD[[#This Row],[ENZLOAD (from enz_from_proteome)]]," ")</f>
        <v>ENZLOAD-ACACT101ei_x_FWD-rt6860</v>
      </c>
      <c r="C202" s="1">
        <f>_xlfn.NUMBERVALUE(_xlfn.TEXTAFTER(ENZLOAD[[#This Row],[ENZLOAD (from enz_from_proteome)]]," ",-1))</f>
        <v>5.6353127168999899E-7</v>
      </c>
      <c r="F202" s="1" t="s">
        <v>16811</v>
      </c>
      <c r="G202" s="1" t="str">
        <f>_xlfn.TEXTBEFORE(Table4[[#This Row],[rxn     upper-bound     lower-bound]]," ")</f>
        <v>ENZLOAD-ACACT101ei_x_FWD-rt6860</v>
      </c>
      <c r="H202" s="1">
        <f>_xlfn.NUMBERVALUE(TRIM(_xlfn.TEXTBEFORE(_xlfn.TEXTAFTER(Table4[[#This Row],[rxn     upper-bound     lower-bound]],Table4[[#This Row],[rxn]]),Table4[[#This Row],[lb]],-1)))</f>
        <v>0.97563316</v>
      </c>
      <c r="I202" s="1" t="str">
        <f>_xlfn.TEXTAFTER(Table4[[#This Row],[rxn     upper-bound     lower-bound]]," ",-1)</f>
        <v>0.00000000</v>
      </c>
    </row>
    <row r="203" spans="1:9">
      <c r="A203" s="1" t="s">
        <v>13119</v>
      </c>
      <c r="B203" s="1" t="str">
        <f>_xlfn.TEXTBEFORE(ENZLOAD[[#This Row],[ENZLOAD (from enz_from_proteome)]]," ")</f>
        <v>ENZLOAD-ACACT120i_m_FWD-rt0517</v>
      </c>
      <c r="C203" s="1">
        <f>_xlfn.NUMBERVALUE(_xlfn.TEXTAFTER(ENZLOAD[[#This Row],[ENZLOAD (from enz_from_proteome)]]," ",-1))</f>
        <v>7.0228741482000001E-7</v>
      </c>
      <c r="F203" s="1" t="s">
        <v>16812</v>
      </c>
      <c r="G203" s="1" t="str">
        <f>_xlfn.TEXTBEFORE(Table4[[#This Row],[rxn     upper-bound     lower-bound]]," ")</f>
        <v>ENZLOAD-ACACT120i_m_FWD-rt0517</v>
      </c>
      <c r="H203" s="1">
        <f>_xlfn.NUMBERVALUE(TRIM(_xlfn.TEXTBEFORE(_xlfn.TEXTAFTER(Table4[[#This Row],[rxn     upper-bound     lower-bound]],Table4[[#This Row],[rxn]]),Table4[[#This Row],[lb]],-1)))</f>
        <v>1.02672586</v>
      </c>
      <c r="I203" s="1" t="str">
        <f>_xlfn.TEXTAFTER(Table4[[#This Row],[rxn     upper-bound     lower-bound]]," ",-1)</f>
        <v>0.00000000</v>
      </c>
    </row>
    <row r="204" spans="1:9">
      <c r="A204" s="1" t="s">
        <v>13120</v>
      </c>
      <c r="B204" s="1" t="str">
        <f>_xlfn.TEXTBEFORE(ENZLOAD[[#This Row],[ENZLOAD (from enz_from_proteome)]]," ")</f>
        <v>ENZLOAD-ACACT120i_x_FWD-rt0697</v>
      </c>
      <c r="C204" s="1">
        <f>_xlfn.NUMBERVALUE(_xlfn.TEXTAFTER(ENZLOAD[[#This Row],[ENZLOAD (from enz_from_proteome)]]," ",-1))</f>
        <v>4.1825168665000001E-7</v>
      </c>
      <c r="F204" s="1" t="s">
        <v>16813</v>
      </c>
      <c r="G204" s="1" t="str">
        <f>_xlfn.TEXTBEFORE(Table4[[#This Row],[rxn     upper-bound     lower-bound]]," ")</f>
        <v>ENZLOAD-ACACT120i_x_FWD-rt0697</v>
      </c>
      <c r="H204" s="1">
        <f>_xlfn.NUMBERVALUE(TRIM(_xlfn.TEXTBEFORE(_xlfn.TEXTAFTER(Table4[[#This Row],[rxn     upper-bound     lower-bound]],Table4[[#This Row],[rxn]]),Table4[[#This Row],[lb]],-1)))</f>
        <v>0.96548376000000002</v>
      </c>
      <c r="I204" s="1" t="str">
        <f>_xlfn.TEXTAFTER(Table4[[#This Row],[rxn     upper-bound     lower-bound]]," ",-1)</f>
        <v>0.00000000</v>
      </c>
    </row>
    <row r="205" spans="1:9">
      <c r="A205" s="1" t="s">
        <v>13121</v>
      </c>
      <c r="B205" s="1" t="str">
        <f>_xlfn.TEXTBEFORE(ENZLOAD[[#This Row],[ENZLOAD (from enz_from_proteome)]]," ")</f>
        <v>ENZLOAD-ACACT120i_x_FWD-rt5445</v>
      </c>
      <c r="C205" s="1">
        <f>_xlfn.NUMBERVALUE(_xlfn.TEXTAFTER(ENZLOAD[[#This Row],[ENZLOAD (from enz_from_proteome)]]," ",-1))</f>
        <v>7.8904508266999897E-7</v>
      </c>
      <c r="F205" s="1" t="s">
        <v>16814</v>
      </c>
      <c r="G205" s="1" t="str">
        <f>_xlfn.TEXTBEFORE(Table4[[#This Row],[rxn     upper-bound     lower-bound]]," ")</f>
        <v>ENZLOAD-ACACT120i_x_FWD-rt5445</v>
      </c>
      <c r="H205" s="1">
        <f>_xlfn.NUMBERVALUE(TRIM(_xlfn.TEXTBEFORE(_xlfn.TEXTAFTER(Table4[[#This Row],[rxn     upper-bound     lower-bound]],Table4[[#This Row],[rxn]]),Table4[[#This Row],[lb]],-1)))</f>
        <v>0.97484223000000003</v>
      </c>
      <c r="I205" s="1" t="str">
        <f>_xlfn.TEXTAFTER(Table4[[#This Row],[rxn     upper-bound     lower-bound]]," ",-1)</f>
        <v>0.00000000</v>
      </c>
    </row>
    <row r="206" spans="1:9">
      <c r="A206" s="1" t="s">
        <v>13122</v>
      </c>
      <c r="B206" s="1" t="str">
        <f>_xlfn.TEXTBEFORE(ENZLOAD[[#This Row],[ENZLOAD (from enz_from_proteome)]]," ")</f>
        <v>ENZLOAD-ACACT120i_x_FWD-rt6860</v>
      </c>
      <c r="C206" s="1">
        <f>_xlfn.NUMBERVALUE(_xlfn.TEXTAFTER(ENZLOAD[[#This Row],[ENZLOAD (from enz_from_proteome)]]," ",-1))</f>
        <v>5.6353127168999899E-7</v>
      </c>
      <c r="F206" s="1" t="s">
        <v>16815</v>
      </c>
      <c r="G206" s="1" t="str">
        <f>_xlfn.TEXTBEFORE(Table4[[#This Row],[rxn     upper-bound     lower-bound]]," ")</f>
        <v>ENZLOAD-ACACT120i_x_FWD-rt6860</v>
      </c>
      <c r="H206" s="1">
        <f>_xlfn.NUMBERVALUE(TRIM(_xlfn.TEXTBEFORE(_xlfn.TEXTAFTER(Table4[[#This Row],[rxn     upper-bound     lower-bound]],Table4[[#This Row],[rxn]]),Table4[[#This Row],[lb]],-1)))</f>
        <v>0.97563316</v>
      </c>
      <c r="I206" s="1" t="str">
        <f>_xlfn.TEXTAFTER(Table4[[#This Row],[rxn     upper-bound     lower-bound]]," ",-1)</f>
        <v>0.00000000</v>
      </c>
    </row>
    <row r="207" spans="1:9">
      <c r="A207" s="1" t="s">
        <v>13123</v>
      </c>
      <c r="B207" s="1" t="str">
        <f>_xlfn.TEXTBEFORE(ENZLOAD[[#This Row],[ENZLOAD (from enz_from_proteome)]]," ")</f>
        <v>ENZLOAD-ACACT121ai_m_FWD-rt0517</v>
      </c>
      <c r="C207" s="1">
        <f>_xlfn.NUMBERVALUE(_xlfn.TEXTAFTER(ENZLOAD[[#This Row],[ENZLOAD (from enz_from_proteome)]]," ",-1))</f>
        <v>7.0228741482000001E-7</v>
      </c>
      <c r="F207" s="1" t="s">
        <v>16816</v>
      </c>
      <c r="G207" s="1" t="str">
        <f>_xlfn.TEXTBEFORE(Table4[[#This Row],[rxn     upper-bound     lower-bound]]," ")</f>
        <v>ENZLOAD-ACACT121ai_m_FWD-rt0517</v>
      </c>
      <c r="H207" s="1">
        <f>_xlfn.NUMBERVALUE(TRIM(_xlfn.TEXTBEFORE(_xlfn.TEXTAFTER(Table4[[#This Row],[rxn     upper-bound     lower-bound]],Table4[[#This Row],[rxn]]),Table4[[#This Row],[lb]],-1)))</f>
        <v>1.02672586</v>
      </c>
      <c r="I207" s="1" t="str">
        <f>_xlfn.TEXTAFTER(Table4[[#This Row],[rxn     upper-bound     lower-bound]]," ",-1)</f>
        <v>0.00000000</v>
      </c>
    </row>
    <row r="208" spans="1:9">
      <c r="A208" s="1" t="s">
        <v>13124</v>
      </c>
      <c r="B208" s="1" t="str">
        <f>_xlfn.TEXTBEFORE(ENZLOAD[[#This Row],[ENZLOAD (from enz_from_proteome)]]," ")</f>
        <v>ENZLOAD-ACACT121ai_x_FWD-rt0697</v>
      </c>
      <c r="C208" s="1">
        <f>_xlfn.NUMBERVALUE(_xlfn.TEXTAFTER(ENZLOAD[[#This Row],[ENZLOAD (from enz_from_proteome)]]," ",-1))</f>
        <v>4.1825168665000001E-7</v>
      </c>
      <c r="F208" s="1" t="s">
        <v>16817</v>
      </c>
      <c r="G208" s="1" t="str">
        <f>_xlfn.TEXTBEFORE(Table4[[#This Row],[rxn     upper-bound     lower-bound]]," ")</f>
        <v>ENZLOAD-ACACT121ai_x_FWD-rt0697</v>
      </c>
      <c r="H208" s="1">
        <f>_xlfn.NUMBERVALUE(TRIM(_xlfn.TEXTBEFORE(_xlfn.TEXTAFTER(Table4[[#This Row],[rxn     upper-bound     lower-bound]],Table4[[#This Row],[rxn]]),Table4[[#This Row],[lb]],-1)))</f>
        <v>0.96548376000000002</v>
      </c>
      <c r="I208" s="1" t="str">
        <f>_xlfn.TEXTAFTER(Table4[[#This Row],[rxn     upper-bound     lower-bound]]," ",-1)</f>
        <v>0.00000000</v>
      </c>
    </row>
    <row r="209" spans="1:9">
      <c r="A209" s="1" t="s">
        <v>13125</v>
      </c>
      <c r="B209" s="1" t="str">
        <f>_xlfn.TEXTBEFORE(ENZLOAD[[#This Row],[ENZLOAD (from enz_from_proteome)]]," ")</f>
        <v>ENZLOAD-ACACT121ai_x_FWD-rt5445</v>
      </c>
      <c r="C209" s="1">
        <f>_xlfn.NUMBERVALUE(_xlfn.TEXTAFTER(ENZLOAD[[#This Row],[ENZLOAD (from enz_from_proteome)]]," ",-1))</f>
        <v>7.8904508266999897E-7</v>
      </c>
      <c r="F209" s="1" t="s">
        <v>16818</v>
      </c>
      <c r="G209" s="1" t="str">
        <f>_xlfn.TEXTBEFORE(Table4[[#This Row],[rxn     upper-bound     lower-bound]]," ")</f>
        <v>ENZLOAD-ACACT121ai_x_FWD-rt5445</v>
      </c>
      <c r="H209" s="1">
        <f>_xlfn.NUMBERVALUE(TRIM(_xlfn.TEXTBEFORE(_xlfn.TEXTAFTER(Table4[[#This Row],[rxn     upper-bound     lower-bound]],Table4[[#This Row],[rxn]]),Table4[[#This Row],[lb]],-1)))</f>
        <v>0.97484223000000003</v>
      </c>
      <c r="I209" s="1" t="str">
        <f>_xlfn.TEXTAFTER(Table4[[#This Row],[rxn     upper-bound     lower-bound]]," ",-1)</f>
        <v>0.00000000</v>
      </c>
    </row>
    <row r="210" spans="1:9">
      <c r="A210" s="1" t="s">
        <v>13126</v>
      </c>
      <c r="B210" s="1" t="str">
        <f>_xlfn.TEXTBEFORE(ENZLOAD[[#This Row],[ENZLOAD (from enz_from_proteome)]]," ")</f>
        <v>ENZLOAD-ACACT121ai_x_FWD-rt6860</v>
      </c>
      <c r="C210" s="1">
        <f>_xlfn.NUMBERVALUE(_xlfn.TEXTAFTER(ENZLOAD[[#This Row],[ENZLOAD (from enz_from_proteome)]]," ",-1))</f>
        <v>5.6353127168999899E-7</v>
      </c>
      <c r="F210" s="1" t="s">
        <v>16819</v>
      </c>
      <c r="G210" s="1" t="str">
        <f>_xlfn.TEXTBEFORE(Table4[[#This Row],[rxn     upper-bound     lower-bound]]," ")</f>
        <v>ENZLOAD-ACACT121ai_x_FWD-rt6860</v>
      </c>
      <c r="H210" s="1">
        <f>_xlfn.NUMBERVALUE(TRIM(_xlfn.TEXTBEFORE(_xlfn.TEXTAFTER(Table4[[#This Row],[rxn     upper-bound     lower-bound]],Table4[[#This Row],[rxn]]),Table4[[#This Row],[lb]],-1)))</f>
        <v>0.97563316</v>
      </c>
      <c r="I210" s="1" t="str">
        <f>_xlfn.TEXTAFTER(Table4[[#This Row],[rxn     upper-bound     lower-bound]]," ",-1)</f>
        <v>0.00000000</v>
      </c>
    </row>
    <row r="211" spans="1:9">
      <c r="A211" s="1" t="s">
        <v>13127</v>
      </c>
      <c r="B211" s="1" t="str">
        <f>_xlfn.TEXTBEFORE(ENZLOAD[[#This Row],[ENZLOAD (from enz_from_proteome)]]," ")</f>
        <v>ENZLOAD-ACACT121di_x_FWD-rt0697</v>
      </c>
      <c r="C211" s="1">
        <f>_xlfn.NUMBERVALUE(_xlfn.TEXTAFTER(ENZLOAD[[#This Row],[ENZLOAD (from enz_from_proteome)]]," ",-1))</f>
        <v>4.1825168665000001E-7</v>
      </c>
      <c r="F211" s="1" t="s">
        <v>16820</v>
      </c>
      <c r="G211" s="1" t="str">
        <f>_xlfn.TEXTBEFORE(Table4[[#This Row],[rxn     upper-bound     lower-bound]]," ")</f>
        <v>ENZLOAD-ACACT121di_x_FWD-rt0697</v>
      </c>
      <c r="H211" s="1">
        <f>_xlfn.NUMBERVALUE(TRIM(_xlfn.TEXTBEFORE(_xlfn.TEXTAFTER(Table4[[#This Row],[rxn     upper-bound     lower-bound]],Table4[[#This Row],[rxn]]),Table4[[#This Row],[lb]],-1)))</f>
        <v>0.96548376000000002</v>
      </c>
      <c r="I211" s="1" t="str">
        <f>_xlfn.TEXTAFTER(Table4[[#This Row],[rxn     upper-bound     lower-bound]]," ",-1)</f>
        <v>0.00000000</v>
      </c>
    </row>
    <row r="212" spans="1:9">
      <c r="A212" s="1" t="s">
        <v>13128</v>
      </c>
      <c r="B212" s="1" t="str">
        <f>_xlfn.TEXTBEFORE(ENZLOAD[[#This Row],[ENZLOAD (from enz_from_proteome)]]," ")</f>
        <v>ENZLOAD-ACACT121di_x_FWD-rt5445</v>
      </c>
      <c r="C212" s="1">
        <f>_xlfn.NUMBERVALUE(_xlfn.TEXTAFTER(ENZLOAD[[#This Row],[ENZLOAD (from enz_from_proteome)]]," ",-1))</f>
        <v>7.8904508266999897E-7</v>
      </c>
      <c r="F212" s="1" t="s">
        <v>16821</v>
      </c>
      <c r="G212" s="1" t="str">
        <f>_xlfn.TEXTBEFORE(Table4[[#This Row],[rxn     upper-bound     lower-bound]]," ")</f>
        <v>ENZLOAD-ACACT121di_x_FWD-rt5445</v>
      </c>
      <c r="H212" s="1">
        <f>_xlfn.NUMBERVALUE(TRIM(_xlfn.TEXTBEFORE(_xlfn.TEXTAFTER(Table4[[#This Row],[rxn     upper-bound     lower-bound]],Table4[[#This Row],[rxn]]),Table4[[#This Row],[lb]],-1)))</f>
        <v>0.97484223000000003</v>
      </c>
      <c r="I212" s="1" t="str">
        <f>_xlfn.TEXTAFTER(Table4[[#This Row],[rxn     upper-bound     lower-bound]]," ",-1)</f>
        <v>0.00000000</v>
      </c>
    </row>
    <row r="213" spans="1:9">
      <c r="A213" s="1" t="s">
        <v>13129</v>
      </c>
      <c r="B213" s="1" t="str">
        <f>_xlfn.TEXTBEFORE(ENZLOAD[[#This Row],[ENZLOAD (from enz_from_proteome)]]," ")</f>
        <v>ENZLOAD-ACACT121di_x_FWD-rt6860</v>
      </c>
      <c r="C213" s="1">
        <f>_xlfn.NUMBERVALUE(_xlfn.TEXTAFTER(ENZLOAD[[#This Row],[ENZLOAD (from enz_from_proteome)]]," ",-1))</f>
        <v>5.6353127168999899E-7</v>
      </c>
      <c r="F213" s="1" t="s">
        <v>16822</v>
      </c>
      <c r="G213" s="1" t="str">
        <f>_xlfn.TEXTBEFORE(Table4[[#This Row],[rxn     upper-bound     lower-bound]]," ")</f>
        <v>ENZLOAD-ACACT121di_x_FWD-rt6860</v>
      </c>
      <c r="H213" s="1">
        <f>_xlfn.NUMBERVALUE(TRIM(_xlfn.TEXTBEFORE(_xlfn.TEXTAFTER(Table4[[#This Row],[rxn     upper-bound     lower-bound]],Table4[[#This Row],[rxn]]),Table4[[#This Row],[lb]],-1)))</f>
        <v>0.97563316</v>
      </c>
      <c r="I213" s="1" t="str">
        <f>_xlfn.TEXTAFTER(Table4[[#This Row],[rxn     upper-bound     lower-bound]]," ",-1)</f>
        <v>0.00000000</v>
      </c>
    </row>
    <row r="214" spans="1:9">
      <c r="A214" s="1" t="s">
        <v>13130</v>
      </c>
      <c r="B214" s="1" t="str">
        <f>_xlfn.TEXTBEFORE(ENZLOAD[[#This Row],[ENZLOAD (from enz_from_proteome)]]," ")</f>
        <v>ENZLOAD-ACACT122ei_x_FWD-rt0697</v>
      </c>
      <c r="C214" s="1">
        <f>_xlfn.NUMBERVALUE(_xlfn.TEXTAFTER(ENZLOAD[[#This Row],[ENZLOAD (from enz_from_proteome)]]," ",-1))</f>
        <v>4.1825168665000001E-7</v>
      </c>
      <c r="F214" s="1" t="s">
        <v>16823</v>
      </c>
      <c r="G214" s="1" t="str">
        <f>_xlfn.TEXTBEFORE(Table4[[#This Row],[rxn     upper-bound     lower-bound]]," ")</f>
        <v>ENZLOAD-ACACT122ei_x_FWD-rt0697</v>
      </c>
      <c r="H214" s="1">
        <f>_xlfn.NUMBERVALUE(TRIM(_xlfn.TEXTBEFORE(_xlfn.TEXTAFTER(Table4[[#This Row],[rxn     upper-bound     lower-bound]],Table4[[#This Row],[rxn]]),Table4[[#This Row],[lb]],-1)))</f>
        <v>0.96548376000000002</v>
      </c>
      <c r="I214" s="1" t="str">
        <f>_xlfn.TEXTAFTER(Table4[[#This Row],[rxn     upper-bound     lower-bound]]," ",-1)</f>
        <v>0.00000000</v>
      </c>
    </row>
    <row r="215" spans="1:9">
      <c r="A215" s="1" t="s">
        <v>13131</v>
      </c>
      <c r="B215" s="1" t="str">
        <f>_xlfn.TEXTBEFORE(ENZLOAD[[#This Row],[ENZLOAD (from enz_from_proteome)]]," ")</f>
        <v>ENZLOAD-ACACT122ei_x_FWD-rt5445</v>
      </c>
      <c r="C215" s="1">
        <f>_xlfn.NUMBERVALUE(_xlfn.TEXTAFTER(ENZLOAD[[#This Row],[ENZLOAD (from enz_from_proteome)]]," ",-1))</f>
        <v>7.8904508266999897E-7</v>
      </c>
      <c r="F215" s="1" t="s">
        <v>16824</v>
      </c>
      <c r="G215" s="1" t="str">
        <f>_xlfn.TEXTBEFORE(Table4[[#This Row],[rxn     upper-bound     lower-bound]]," ")</f>
        <v>ENZLOAD-ACACT122ei_x_FWD-rt5445</v>
      </c>
      <c r="H215" s="1">
        <f>_xlfn.NUMBERVALUE(TRIM(_xlfn.TEXTBEFORE(_xlfn.TEXTAFTER(Table4[[#This Row],[rxn     upper-bound     lower-bound]],Table4[[#This Row],[rxn]]),Table4[[#This Row],[lb]],-1)))</f>
        <v>0.97484223000000003</v>
      </c>
      <c r="I215" s="1" t="str">
        <f>_xlfn.TEXTAFTER(Table4[[#This Row],[rxn     upper-bound     lower-bound]]," ",-1)</f>
        <v>0.00000000</v>
      </c>
    </row>
    <row r="216" spans="1:9">
      <c r="A216" s="1" t="s">
        <v>13132</v>
      </c>
      <c r="B216" s="1" t="str">
        <f>_xlfn.TEXTBEFORE(ENZLOAD[[#This Row],[ENZLOAD (from enz_from_proteome)]]," ")</f>
        <v>ENZLOAD-ACACT122ei_x_FWD-rt6860</v>
      </c>
      <c r="C216" s="1">
        <f>_xlfn.NUMBERVALUE(_xlfn.TEXTAFTER(ENZLOAD[[#This Row],[ENZLOAD (from enz_from_proteome)]]," ",-1))</f>
        <v>5.6353127168999899E-7</v>
      </c>
      <c r="F216" s="1" t="s">
        <v>16825</v>
      </c>
      <c r="G216" s="1" t="str">
        <f>_xlfn.TEXTBEFORE(Table4[[#This Row],[rxn     upper-bound     lower-bound]]," ")</f>
        <v>ENZLOAD-ACACT122ei_x_FWD-rt6860</v>
      </c>
      <c r="H216" s="1">
        <f>_xlfn.NUMBERVALUE(TRIM(_xlfn.TEXTBEFORE(_xlfn.TEXTAFTER(Table4[[#This Row],[rxn     upper-bound     lower-bound]],Table4[[#This Row],[rxn]]),Table4[[#This Row],[lb]],-1)))</f>
        <v>0.97563316</v>
      </c>
      <c r="I216" s="1" t="str">
        <f>_xlfn.TEXTAFTER(Table4[[#This Row],[rxn     upper-bound     lower-bound]]," ",-1)</f>
        <v>0.00000000</v>
      </c>
    </row>
    <row r="217" spans="1:9">
      <c r="A217" s="1" t="s">
        <v>13133</v>
      </c>
      <c r="B217" s="1" t="str">
        <f>_xlfn.TEXTBEFORE(ENZLOAD[[#This Row],[ENZLOAD (from enz_from_proteome)]]," ")</f>
        <v>ENZLOAD-ACACT140i_m_FWD-rt0517</v>
      </c>
      <c r="C217" s="1">
        <f>_xlfn.NUMBERVALUE(_xlfn.TEXTAFTER(ENZLOAD[[#This Row],[ENZLOAD (from enz_from_proteome)]]," ",-1))</f>
        <v>7.0228741482000001E-7</v>
      </c>
      <c r="F217" s="1" t="s">
        <v>16826</v>
      </c>
      <c r="G217" s="1" t="str">
        <f>_xlfn.TEXTBEFORE(Table4[[#This Row],[rxn     upper-bound     lower-bound]]," ")</f>
        <v>ENZLOAD-ACACT140i_m_FWD-rt0517</v>
      </c>
      <c r="H217" s="1">
        <f>_xlfn.NUMBERVALUE(TRIM(_xlfn.TEXTBEFORE(_xlfn.TEXTAFTER(Table4[[#This Row],[rxn     upper-bound     lower-bound]],Table4[[#This Row],[rxn]]),Table4[[#This Row],[lb]],-1)))</f>
        <v>1.02672586</v>
      </c>
      <c r="I217" s="1" t="str">
        <f>_xlfn.TEXTAFTER(Table4[[#This Row],[rxn     upper-bound     lower-bound]]," ",-1)</f>
        <v>0.00000000</v>
      </c>
    </row>
    <row r="218" spans="1:9">
      <c r="A218" s="1" t="s">
        <v>13134</v>
      </c>
      <c r="B218" s="1" t="str">
        <f>_xlfn.TEXTBEFORE(ENZLOAD[[#This Row],[ENZLOAD (from enz_from_proteome)]]," ")</f>
        <v>ENZLOAD-ACACT140i_x_FWD-rt0697</v>
      </c>
      <c r="C218" s="1">
        <f>_xlfn.NUMBERVALUE(_xlfn.TEXTAFTER(ENZLOAD[[#This Row],[ENZLOAD (from enz_from_proteome)]]," ",-1))</f>
        <v>4.1825168665000001E-7</v>
      </c>
      <c r="F218" s="1" t="s">
        <v>16827</v>
      </c>
      <c r="G218" s="1" t="str">
        <f>_xlfn.TEXTBEFORE(Table4[[#This Row],[rxn     upper-bound     lower-bound]]," ")</f>
        <v>ENZLOAD-ACACT140i_x_FWD-rt0697</v>
      </c>
      <c r="H218" s="1">
        <f>_xlfn.NUMBERVALUE(TRIM(_xlfn.TEXTBEFORE(_xlfn.TEXTAFTER(Table4[[#This Row],[rxn     upper-bound     lower-bound]],Table4[[#This Row],[rxn]]),Table4[[#This Row],[lb]],-1)))</f>
        <v>0.96548376000000002</v>
      </c>
      <c r="I218" s="1" t="str">
        <f>_xlfn.TEXTAFTER(Table4[[#This Row],[rxn     upper-bound     lower-bound]]," ",-1)</f>
        <v>0.00000000</v>
      </c>
    </row>
    <row r="219" spans="1:9">
      <c r="A219" s="1" t="s">
        <v>13135</v>
      </c>
      <c r="B219" s="1" t="str">
        <f>_xlfn.TEXTBEFORE(ENZLOAD[[#This Row],[ENZLOAD (from enz_from_proteome)]]," ")</f>
        <v>ENZLOAD-ACACT140i_x_FWD-rt5445</v>
      </c>
      <c r="C219" s="1">
        <f>_xlfn.NUMBERVALUE(_xlfn.TEXTAFTER(ENZLOAD[[#This Row],[ENZLOAD (from enz_from_proteome)]]," ",-1))</f>
        <v>7.8904508266999897E-7</v>
      </c>
      <c r="F219" s="1" t="s">
        <v>16828</v>
      </c>
      <c r="G219" s="1" t="str">
        <f>_xlfn.TEXTBEFORE(Table4[[#This Row],[rxn     upper-bound     lower-bound]]," ")</f>
        <v>ENZLOAD-ACACT140i_x_FWD-rt5445</v>
      </c>
      <c r="H219" s="1">
        <f>_xlfn.NUMBERVALUE(TRIM(_xlfn.TEXTBEFORE(_xlfn.TEXTAFTER(Table4[[#This Row],[rxn     upper-bound     lower-bound]],Table4[[#This Row],[rxn]]),Table4[[#This Row],[lb]],-1)))</f>
        <v>0.97484223000000003</v>
      </c>
      <c r="I219" s="1" t="str">
        <f>_xlfn.TEXTAFTER(Table4[[#This Row],[rxn     upper-bound     lower-bound]]," ",-1)</f>
        <v>0.00000000</v>
      </c>
    </row>
    <row r="220" spans="1:9">
      <c r="A220" s="1" t="s">
        <v>13136</v>
      </c>
      <c r="B220" s="1" t="str">
        <f>_xlfn.TEXTBEFORE(ENZLOAD[[#This Row],[ENZLOAD (from enz_from_proteome)]]," ")</f>
        <v>ENZLOAD-ACACT140i_x_FWD-rt6860</v>
      </c>
      <c r="C220" s="1">
        <f>_xlfn.NUMBERVALUE(_xlfn.TEXTAFTER(ENZLOAD[[#This Row],[ENZLOAD (from enz_from_proteome)]]," ",-1))</f>
        <v>5.6353127168999899E-7</v>
      </c>
      <c r="F220" s="1" t="s">
        <v>16829</v>
      </c>
      <c r="G220" s="1" t="str">
        <f>_xlfn.TEXTBEFORE(Table4[[#This Row],[rxn     upper-bound     lower-bound]]," ")</f>
        <v>ENZLOAD-ACACT140i_x_FWD-rt6860</v>
      </c>
      <c r="H220" s="1">
        <f>_xlfn.NUMBERVALUE(TRIM(_xlfn.TEXTBEFORE(_xlfn.TEXTAFTER(Table4[[#This Row],[rxn     upper-bound     lower-bound]],Table4[[#This Row],[rxn]]),Table4[[#This Row],[lb]],-1)))</f>
        <v>0.97563316</v>
      </c>
      <c r="I220" s="1" t="str">
        <f>_xlfn.TEXTAFTER(Table4[[#This Row],[rxn     upper-bound     lower-bound]]," ",-1)</f>
        <v>0.00000000</v>
      </c>
    </row>
    <row r="221" spans="1:9">
      <c r="A221" s="1" t="s">
        <v>13137</v>
      </c>
      <c r="B221" s="1" t="str">
        <f>_xlfn.TEXTBEFORE(ENZLOAD[[#This Row],[ENZLOAD (from enz_from_proteome)]]," ")</f>
        <v>ENZLOAD-ACACT141ai_m_FWD-rt0517</v>
      </c>
      <c r="C221" s="1">
        <f>_xlfn.NUMBERVALUE(_xlfn.TEXTAFTER(ENZLOAD[[#This Row],[ENZLOAD (from enz_from_proteome)]]," ",-1))</f>
        <v>7.0228741482000001E-7</v>
      </c>
      <c r="F221" s="1" t="s">
        <v>16830</v>
      </c>
      <c r="G221" s="1" t="str">
        <f>_xlfn.TEXTBEFORE(Table4[[#This Row],[rxn     upper-bound     lower-bound]]," ")</f>
        <v>ENZLOAD-ACACT141ai_m_FWD-rt0517</v>
      </c>
      <c r="H221" s="1">
        <f>_xlfn.NUMBERVALUE(TRIM(_xlfn.TEXTBEFORE(_xlfn.TEXTAFTER(Table4[[#This Row],[rxn     upper-bound     lower-bound]],Table4[[#This Row],[rxn]]),Table4[[#This Row],[lb]],-1)))</f>
        <v>1.02672586</v>
      </c>
      <c r="I221" s="1" t="str">
        <f>_xlfn.TEXTAFTER(Table4[[#This Row],[rxn     upper-bound     lower-bound]]," ",-1)</f>
        <v>0.00000000</v>
      </c>
    </row>
    <row r="222" spans="1:9">
      <c r="A222" s="1" t="s">
        <v>13138</v>
      </c>
      <c r="B222" s="1" t="str">
        <f>_xlfn.TEXTBEFORE(ENZLOAD[[#This Row],[ENZLOAD (from enz_from_proteome)]]," ")</f>
        <v>ENZLOAD-ACACT141ai_x_FWD-rt0697</v>
      </c>
      <c r="C222" s="1">
        <f>_xlfn.NUMBERVALUE(_xlfn.TEXTAFTER(ENZLOAD[[#This Row],[ENZLOAD (from enz_from_proteome)]]," ",-1))</f>
        <v>4.1825168665000001E-7</v>
      </c>
      <c r="F222" s="1" t="s">
        <v>16831</v>
      </c>
      <c r="G222" s="1" t="str">
        <f>_xlfn.TEXTBEFORE(Table4[[#This Row],[rxn     upper-bound     lower-bound]]," ")</f>
        <v>ENZLOAD-ACACT141ai_x_FWD-rt0697</v>
      </c>
      <c r="H222" s="1">
        <f>_xlfn.NUMBERVALUE(TRIM(_xlfn.TEXTBEFORE(_xlfn.TEXTAFTER(Table4[[#This Row],[rxn     upper-bound     lower-bound]],Table4[[#This Row],[rxn]]),Table4[[#This Row],[lb]],-1)))</f>
        <v>0.96548376000000002</v>
      </c>
      <c r="I222" s="1" t="str">
        <f>_xlfn.TEXTAFTER(Table4[[#This Row],[rxn     upper-bound     lower-bound]]," ",-1)</f>
        <v>0.00000000</v>
      </c>
    </row>
    <row r="223" spans="1:9">
      <c r="A223" s="1" t="s">
        <v>13139</v>
      </c>
      <c r="B223" s="1" t="str">
        <f>_xlfn.TEXTBEFORE(ENZLOAD[[#This Row],[ENZLOAD (from enz_from_proteome)]]," ")</f>
        <v>ENZLOAD-ACACT141ai_x_FWD-rt5445</v>
      </c>
      <c r="C223" s="1">
        <f>_xlfn.NUMBERVALUE(_xlfn.TEXTAFTER(ENZLOAD[[#This Row],[ENZLOAD (from enz_from_proteome)]]," ",-1))</f>
        <v>7.8904508266999897E-7</v>
      </c>
      <c r="F223" s="1" t="s">
        <v>16832</v>
      </c>
      <c r="G223" s="1" t="str">
        <f>_xlfn.TEXTBEFORE(Table4[[#This Row],[rxn     upper-bound     lower-bound]]," ")</f>
        <v>ENZLOAD-ACACT141ai_x_FWD-rt5445</v>
      </c>
      <c r="H223" s="1">
        <f>_xlfn.NUMBERVALUE(TRIM(_xlfn.TEXTBEFORE(_xlfn.TEXTAFTER(Table4[[#This Row],[rxn     upper-bound     lower-bound]],Table4[[#This Row],[rxn]]),Table4[[#This Row],[lb]],-1)))</f>
        <v>0.97484223000000003</v>
      </c>
      <c r="I223" s="1" t="str">
        <f>_xlfn.TEXTAFTER(Table4[[#This Row],[rxn     upper-bound     lower-bound]]," ",-1)</f>
        <v>0.00000000</v>
      </c>
    </row>
    <row r="224" spans="1:9">
      <c r="A224" s="1" t="s">
        <v>13140</v>
      </c>
      <c r="B224" s="1" t="str">
        <f>_xlfn.TEXTBEFORE(ENZLOAD[[#This Row],[ENZLOAD (from enz_from_proteome)]]," ")</f>
        <v>ENZLOAD-ACACT141ai_x_FWD-rt6860</v>
      </c>
      <c r="C224" s="1">
        <f>_xlfn.NUMBERVALUE(_xlfn.TEXTAFTER(ENZLOAD[[#This Row],[ENZLOAD (from enz_from_proteome)]]," ",-1))</f>
        <v>5.6353127168999899E-7</v>
      </c>
      <c r="F224" s="1" t="s">
        <v>16833</v>
      </c>
      <c r="G224" s="1" t="str">
        <f>_xlfn.TEXTBEFORE(Table4[[#This Row],[rxn     upper-bound     lower-bound]]," ")</f>
        <v>ENZLOAD-ACACT141ai_x_FWD-rt6860</v>
      </c>
      <c r="H224" s="1">
        <f>_xlfn.NUMBERVALUE(TRIM(_xlfn.TEXTBEFORE(_xlfn.TEXTAFTER(Table4[[#This Row],[rxn     upper-bound     lower-bound]],Table4[[#This Row],[rxn]]),Table4[[#This Row],[lb]],-1)))</f>
        <v>0.97563316</v>
      </c>
      <c r="I224" s="1" t="str">
        <f>_xlfn.TEXTAFTER(Table4[[#This Row],[rxn     upper-bound     lower-bound]]," ",-1)</f>
        <v>0.00000000</v>
      </c>
    </row>
    <row r="225" spans="1:9">
      <c r="A225" s="1" t="s">
        <v>13141</v>
      </c>
      <c r="B225" s="1" t="str">
        <f>_xlfn.TEXTBEFORE(ENZLOAD[[#This Row],[ENZLOAD (from enz_from_proteome)]]," ")</f>
        <v>ENZLOAD-ACACT141bi_m_FWD-rt0517</v>
      </c>
      <c r="C225" s="1">
        <f>_xlfn.NUMBERVALUE(_xlfn.TEXTAFTER(ENZLOAD[[#This Row],[ENZLOAD (from enz_from_proteome)]]," ",-1))</f>
        <v>7.0228741482000001E-7</v>
      </c>
      <c r="F225" s="1" t="s">
        <v>16834</v>
      </c>
      <c r="G225" s="1" t="str">
        <f>_xlfn.TEXTBEFORE(Table4[[#This Row],[rxn     upper-bound     lower-bound]]," ")</f>
        <v>ENZLOAD-ACACT141bi_m_FWD-rt0517</v>
      </c>
      <c r="H225" s="1">
        <f>_xlfn.NUMBERVALUE(TRIM(_xlfn.TEXTBEFORE(_xlfn.TEXTAFTER(Table4[[#This Row],[rxn     upper-bound     lower-bound]],Table4[[#This Row],[rxn]]),Table4[[#This Row],[lb]],-1)))</f>
        <v>1.02672586</v>
      </c>
      <c r="I225" s="1" t="str">
        <f>_xlfn.TEXTAFTER(Table4[[#This Row],[rxn     upper-bound     lower-bound]]," ",-1)</f>
        <v>0.00000000</v>
      </c>
    </row>
    <row r="226" spans="1:9">
      <c r="A226" s="1" t="s">
        <v>13142</v>
      </c>
      <c r="B226" s="1" t="str">
        <f>_xlfn.TEXTBEFORE(ENZLOAD[[#This Row],[ENZLOAD (from enz_from_proteome)]]," ")</f>
        <v>ENZLOAD-ACACT141bi_x_FWD-rt0697</v>
      </c>
      <c r="C226" s="1">
        <f>_xlfn.NUMBERVALUE(_xlfn.TEXTAFTER(ENZLOAD[[#This Row],[ENZLOAD (from enz_from_proteome)]]," ",-1))</f>
        <v>4.1825168665000001E-7</v>
      </c>
      <c r="F226" s="1" t="s">
        <v>16835</v>
      </c>
      <c r="G226" s="1" t="str">
        <f>_xlfn.TEXTBEFORE(Table4[[#This Row],[rxn     upper-bound     lower-bound]]," ")</f>
        <v>ENZLOAD-ACACT141bi_x_FWD-rt0697</v>
      </c>
      <c r="H226" s="1">
        <f>_xlfn.NUMBERVALUE(TRIM(_xlfn.TEXTBEFORE(_xlfn.TEXTAFTER(Table4[[#This Row],[rxn     upper-bound     lower-bound]],Table4[[#This Row],[rxn]]),Table4[[#This Row],[lb]],-1)))</f>
        <v>0.96548376000000002</v>
      </c>
      <c r="I226" s="1" t="str">
        <f>_xlfn.TEXTAFTER(Table4[[#This Row],[rxn     upper-bound     lower-bound]]," ",-1)</f>
        <v>0.00000000</v>
      </c>
    </row>
    <row r="227" spans="1:9">
      <c r="A227" s="1" t="s">
        <v>13143</v>
      </c>
      <c r="B227" s="1" t="str">
        <f>_xlfn.TEXTBEFORE(ENZLOAD[[#This Row],[ENZLOAD (from enz_from_proteome)]]," ")</f>
        <v>ENZLOAD-ACACT141bi_x_FWD-rt5445</v>
      </c>
      <c r="C227" s="1">
        <f>_xlfn.NUMBERVALUE(_xlfn.TEXTAFTER(ENZLOAD[[#This Row],[ENZLOAD (from enz_from_proteome)]]," ",-1))</f>
        <v>7.8904508266999897E-7</v>
      </c>
      <c r="F227" s="1" t="s">
        <v>16836</v>
      </c>
      <c r="G227" s="1" t="str">
        <f>_xlfn.TEXTBEFORE(Table4[[#This Row],[rxn     upper-bound     lower-bound]]," ")</f>
        <v>ENZLOAD-ACACT141bi_x_FWD-rt5445</v>
      </c>
      <c r="H227" s="1">
        <f>_xlfn.NUMBERVALUE(TRIM(_xlfn.TEXTBEFORE(_xlfn.TEXTAFTER(Table4[[#This Row],[rxn     upper-bound     lower-bound]],Table4[[#This Row],[rxn]]),Table4[[#This Row],[lb]],-1)))</f>
        <v>0.97484223000000003</v>
      </c>
      <c r="I227" s="1" t="str">
        <f>_xlfn.TEXTAFTER(Table4[[#This Row],[rxn     upper-bound     lower-bound]]," ",-1)</f>
        <v>0.00000000</v>
      </c>
    </row>
    <row r="228" spans="1:9">
      <c r="A228" s="1" t="s">
        <v>13144</v>
      </c>
      <c r="B228" s="1" t="str">
        <f>_xlfn.TEXTBEFORE(ENZLOAD[[#This Row],[ENZLOAD (from enz_from_proteome)]]," ")</f>
        <v>ENZLOAD-ACACT141bi_x_FWD-rt6860</v>
      </c>
      <c r="C228" s="1">
        <f>_xlfn.NUMBERVALUE(_xlfn.TEXTAFTER(ENZLOAD[[#This Row],[ENZLOAD (from enz_from_proteome)]]," ",-1))</f>
        <v>5.6353127168999899E-7</v>
      </c>
      <c r="F228" s="1" t="s">
        <v>16837</v>
      </c>
      <c r="G228" s="1" t="str">
        <f>_xlfn.TEXTBEFORE(Table4[[#This Row],[rxn     upper-bound     lower-bound]]," ")</f>
        <v>ENZLOAD-ACACT141bi_x_FWD-rt6860</v>
      </c>
      <c r="H228" s="1">
        <f>_xlfn.NUMBERVALUE(TRIM(_xlfn.TEXTBEFORE(_xlfn.TEXTAFTER(Table4[[#This Row],[rxn     upper-bound     lower-bound]],Table4[[#This Row],[rxn]]),Table4[[#This Row],[lb]],-1)))</f>
        <v>0.97563316</v>
      </c>
      <c r="I228" s="1" t="str">
        <f>_xlfn.TEXTAFTER(Table4[[#This Row],[rxn     upper-bound     lower-bound]]," ",-1)</f>
        <v>0.00000000</v>
      </c>
    </row>
    <row r="229" spans="1:9">
      <c r="A229" s="1" t="s">
        <v>13145</v>
      </c>
      <c r="B229" s="1" t="str">
        <f>_xlfn.TEXTBEFORE(ENZLOAD[[#This Row],[ENZLOAD (from enz_from_proteome)]]," ")</f>
        <v>ENZLOAD-ACACT142i_x_FWD-rt0697</v>
      </c>
      <c r="C229" s="1">
        <f>_xlfn.NUMBERVALUE(_xlfn.TEXTAFTER(ENZLOAD[[#This Row],[ENZLOAD (from enz_from_proteome)]]," ",-1))</f>
        <v>4.1825168665000001E-7</v>
      </c>
      <c r="F229" s="1" t="s">
        <v>16838</v>
      </c>
      <c r="G229" s="1" t="str">
        <f>_xlfn.TEXTBEFORE(Table4[[#This Row],[rxn     upper-bound     lower-bound]]," ")</f>
        <v>ENZLOAD-ACACT142i_x_FWD-rt0697</v>
      </c>
      <c r="H229" s="1">
        <f>_xlfn.NUMBERVALUE(TRIM(_xlfn.TEXTBEFORE(_xlfn.TEXTAFTER(Table4[[#This Row],[rxn     upper-bound     lower-bound]],Table4[[#This Row],[rxn]]),Table4[[#This Row],[lb]],-1)))</f>
        <v>0.96548376000000002</v>
      </c>
      <c r="I229" s="1" t="str">
        <f>_xlfn.TEXTAFTER(Table4[[#This Row],[rxn     upper-bound     lower-bound]]," ",-1)</f>
        <v>0.00000000</v>
      </c>
    </row>
    <row r="230" spans="1:9">
      <c r="A230" s="1" t="s">
        <v>13146</v>
      </c>
      <c r="B230" s="1" t="str">
        <f>_xlfn.TEXTBEFORE(ENZLOAD[[#This Row],[ENZLOAD (from enz_from_proteome)]]," ")</f>
        <v>ENZLOAD-ACACT142i_x_FWD-rt5445</v>
      </c>
      <c r="C230" s="1">
        <f>_xlfn.NUMBERVALUE(_xlfn.TEXTAFTER(ENZLOAD[[#This Row],[ENZLOAD (from enz_from_proteome)]]," ",-1))</f>
        <v>7.8904508266999897E-7</v>
      </c>
      <c r="F230" s="1" t="s">
        <v>16839</v>
      </c>
      <c r="G230" s="1" t="str">
        <f>_xlfn.TEXTBEFORE(Table4[[#This Row],[rxn     upper-bound     lower-bound]]," ")</f>
        <v>ENZLOAD-ACACT142i_x_FWD-rt5445</v>
      </c>
      <c r="H230" s="1">
        <f>_xlfn.NUMBERVALUE(TRIM(_xlfn.TEXTBEFORE(_xlfn.TEXTAFTER(Table4[[#This Row],[rxn     upper-bound     lower-bound]],Table4[[#This Row],[rxn]]),Table4[[#This Row],[lb]],-1)))</f>
        <v>0.97484223000000003</v>
      </c>
      <c r="I230" s="1" t="str">
        <f>_xlfn.TEXTAFTER(Table4[[#This Row],[rxn     upper-bound     lower-bound]]," ",-1)</f>
        <v>0.00000000</v>
      </c>
    </row>
    <row r="231" spans="1:9">
      <c r="A231" s="1" t="s">
        <v>13147</v>
      </c>
      <c r="B231" s="1" t="str">
        <f>_xlfn.TEXTBEFORE(ENZLOAD[[#This Row],[ENZLOAD (from enz_from_proteome)]]," ")</f>
        <v>ENZLOAD-ACACT142i_x_FWD-rt6860</v>
      </c>
      <c r="C231" s="1">
        <f>_xlfn.NUMBERVALUE(_xlfn.TEXTAFTER(ENZLOAD[[#This Row],[ENZLOAD (from enz_from_proteome)]]," ",-1))</f>
        <v>5.6353127168999899E-7</v>
      </c>
      <c r="F231" s="1" t="s">
        <v>16840</v>
      </c>
      <c r="G231" s="1" t="str">
        <f>_xlfn.TEXTBEFORE(Table4[[#This Row],[rxn     upper-bound     lower-bound]]," ")</f>
        <v>ENZLOAD-ACACT142i_x_FWD-rt6860</v>
      </c>
      <c r="H231" s="1">
        <f>_xlfn.NUMBERVALUE(TRIM(_xlfn.TEXTBEFORE(_xlfn.TEXTAFTER(Table4[[#This Row],[rxn     upper-bound     lower-bound]],Table4[[#This Row],[rxn]]),Table4[[#This Row],[lb]],-1)))</f>
        <v>0.97563316</v>
      </c>
      <c r="I231" s="1" t="str">
        <f>_xlfn.TEXTAFTER(Table4[[#This Row],[rxn     upper-bound     lower-bound]]," ",-1)</f>
        <v>0.00000000</v>
      </c>
    </row>
    <row r="232" spans="1:9">
      <c r="A232" s="1" t="s">
        <v>13148</v>
      </c>
      <c r="B232" s="1" t="str">
        <f>_xlfn.TEXTBEFORE(ENZLOAD[[#This Row],[ENZLOAD (from enz_from_proteome)]]," ")</f>
        <v>ENZLOAD-ACACT143i_x_FWD-rt0697</v>
      </c>
      <c r="C232" s="1">
        <f>_xlfn.NUMBERVALUE(_xlfn.TEXTAFTER(ENZLOAD[[#This Row],[ENZLOAD (from enz_from_proteome)]]," ",-1))</f>
        <v>4.1825168665000001E-7</v>
      </c>
      <c r="F232" s="1" t="s">
        <v>16841</v>
      </c>
      <c r="G232" s="1" t="str">
        <f>_xlfn.TEXTBEFORE(Table4[[#This Row],[rxn     upper-bound     lower-bound]]," ")</f>
        <v>ENZLOAD-ACACT143i_x_FWD-rt0697</v>
      </c>
      <c r="H232" s="1">
        <f>_xlfn.NUMBERVALUE(TRIM(_xlfn.TEXTBEFORE(_xlfn.TEXTAFTER(Table4[[#This Row],[rxn     upper-bound     lower-bound]],Table4[[#This Row],[rxn]]),Table4[[#This Row],[lb]],-1)))</f>
        <v>0.96548376000000002</v>
      </c>
      <c r="I232" s="1" t="str">
        <f>_xlfn.TEXTAFTER(Table4[[#This Row],[rxn     upper-bound     lower-bound]]," ",-1)</f>
        <v>0.00000000</v>
      </c>
    </row>
    <row r="233" spans="1:9">
      <c r="A233" s="1" t="s">
        <v>13149</v>
      </c>
      <c r="B233" s="1" t="str">
        <f>_xlfn.TEXTBEFORE(ENZLOAD[[#This Row],[ENZLOAD (from enz_from_proteome)]]," ")</f>
        <v>ENZLOAD-ACACT143i_x_FWD-rt5445</v>
      </c>
      <c r="C233" s="1">
        <f>_xlfn.NUMBERVALUE(_xlfn.TEXTAFTER(ENZLOAD[[#This Row],[ENZLOAD (from enz_from_proteome)]]," ",-1))</f>
        <v>7.8904508266999897E-7</v>
      </c>
      <c r="F233" s="1" t="s">
        <v>16842</v>
      </c>
      <c r="G233" s="1" t="str">
        <f>_xlfn.TEXTBEFORE(Table4[[#This Row],[rxn     upper-bound     lower-bound]]," ")</f>
        <v>ENZLOAD-ACACT143i_x_FWD-rt5445</v>
      </c>
      <c r="H233" s="1">
        <f>_xlfn.NUMBERVALUE(TRIM(_xlfn.TEXTBEFORE(_xlfn.TEXTAFTER(Table4[[#This Row],[rxn     upper-bound     lower-bound]],Table4[[#This Row],[rxn]]),Table4[[#This Row],[lb]],-1)))</f>
        <v>0.97484223000000003</v>
      </c>
      <c r="I233" s="1" t="str">
        <f>_xlfn.TEXTAFTER(Table4[[#This Row],[rxn     upper-bound     lower-bound]]," ",-1)</f>
        <v>0.00000000</v>
      </c>
    </row>
    <row r="234" spans="1:9">
      <c r="A234" s="1" t="s">
        <v>13150</v>
      </c>
      <c r="B234" s="1" t="str">
        <f>_xlfn.TEXTBEFORE(ENZLOAD[[#This Row],[ENZLOAD (from enz_from_proteome)]]," ")</f>
        <v>ENZLOAD-ACACT143i_x_FWD-rt6860</v>
      </c>
      <c r="C234" s="1">
        <f>_xlfn.NUMBERVALUE(_xlfn.TEXTAFTER(ENZLOAD[[#This Row],[ENZLOAD (from enz_from_proteome)]]," ",-1))</f>
        <v>5.6353127168999899E-7</v>
      </c>
      <c r="F234" s="1" t="s">
        <v>16843</v>
      </c>
      <c r="G234" s="1" t="str">
        <f>_xlfn.TEXTBEFORE(Table4[[#This Row],[rxn     upper-bound     lower-bound]]," ")</f>
        <v>ENZLOAD-ACACT143i_x_FWD-rt6860</v>
      </c>
      <c r="H234" s="1">
        <f>_xlfn.NUMBERVALUE(TRIM(_xlfn.TEXTBEFORE(_xlfn.TEXTAFTER(Table4[[#This Row],[rxn     upper-bound     lower-bound]],Table4[[#This Row],[rxn]]),Table4[[#This Row],[lb]],-1)))</f>
        <v>0.97563316</v>
      </c>
      <c r="I234" s="1" t="str">
        <f>_xlfn.TEXTAFTER(Table4[[#This Row],[rxn     upper-bound     lower-bound]]," ",-1)</f>
        <v>0.00000000</v>
      </c>
    </row>
    <row r="235" spans="1:9">
      <c r="A235" s="1" t="s">
        <v>13151</v>
      </c>
      <c r="B235" s="1" t="str">
        <f>_xlfn.TEXTBEFORE(ENZLOAD[[#This Row],[ENZLOAD (from enz_from_proteome)]]," ")</f>
        <v>ENZLOAD-ACACT160i_m_FWD-rt0517</v>
      </c>
      <c r="C235" s="1">
        <f>_xlfn.NUMBERVALUE(_xlfn.TEXTAFTER(ENZLOAD[[#This Row],[ENZLOAD (from enz_from_proteome)]]," ",-1))</f>
        <v>7.0228741482000001E-7</v>
      </c>
      <c r="F235" s="1" t="s">
        <v>16844</v>
      </c>
      <c r="G235" s="1" t="str">
        <f>_xlfn.TEXTBEFORE(Table4[[#This Row],[rxn     upper-bound     lower-bound]]," ")</f>
        <v>ENZLOAD-ACACT160i_m_FWD-rt0517</v>
      </c>
      <c r="H235" s="1">
        <f>_xlfn.NUMBERVALUE(TRIM(_xlfn.TEXTBEFORE(_xlfn.TEXTAFTER(Table4[[#This Row],[rxn     upper-bound     lower-bound]],Table4[[#This Row],[rxn]]),Table4[[#This Row],[lb]],-1)))</f>
        <v>1.02672586</v>
      </c>
      <c r="I235" s="1" t="str">
        <f>_xlfn.TEXTAFTER(Table4[[#This Row],[rxn     upper-bound     lower-bound]]," ",-1)</f>
        <v>0.00000000</v>
      </c>
    </row>
    <row r="236" spans="1:9">
      <c r="A236" s="1" t="s">
        <v>13152</v>
      </c>
      <c r="B236" s="1" t="str">
        <f>_xlfn.TEXTBEFORE(ENZLOAD[[#This Row],[ENZLOAD (from enz_from_proteome)]]," ")</f>
        <v>ENZLOAD-ACACT160i_x_FWD-rt0697</v>
      </c>
      <c r="C236" s="1">
        <f>_xlfn.NUMBERVALUE(_xlfn.TEXTAFTER(ENZLOAD[[#This Row],[ENZLOAD (from enz_from_proteome)]]," ",-1))</f>
        <v>4.1825168665000001E-7</v>
      </c>
      <c r="F236" s="1" t="s">
        <v>16845</v>
      </c>
      <c r="G236" s="1" t="str">
        <f>_xlfn.TEXTBEFORE(Table4[[#This Row],[rxn     upper-bound     lower-bound]]," ")</f>
        <v>ENZLOAD-ACACT160i_x_FWD-rt0697</v>
      </c>
      <c r="H236" s="1">
        <f>_xlfn.NUMBERVALUE(TRIM(_xlfn.TEXTBEFORE(_xlfn.TEXTAFTER(Table4[[#This Row],[rxn     upper-bound     lower-bound]],Table4[[#This Row],[rxn]]),Table4[[#This Row],[lb]],-1)))</f>
        <v>0.96548376000000002</v>
      </c>
      <c r="I236" s="1" t="str">
        <f>_xlfn.TEXTAFTER(Table4[[#This Row],[rxn     upper-bound     lower-bound]]," ",-1)</f>
        <v>0.00000000</v>
      </c>
    </row>
    <row r="237" spans="1:9">
      <c r="A237" s="1" t="s">
        <v>13153</v>
      </c>
      <c r="B237" s="1" t="str">
        <f>_xlfn.TEXTBEFORE(ENZLOAD[[#This Row],[ENZLOAD (from enz_from_proteome)]]," ")</f>
        <v>ENZLOAD-ACACT160i_x_FWD-rt5445</v>
      </c>
      <c r="C237" s="1">
        <f>_xlfn.NUMBERVALUE(_xlfn.TEXTAFTER(ENZLOAD[[#This Row],[ENZLOAD (from enz_from_proteome)]]," ",-1))</f>
        <v>7.8904508266999897E-7</v>
      </c>
      <c r="F237" s="1" t="s">
        <v>16846</v>
      </c>
      <c r="G237" s="1" t="str">
        <f>_xlfn.TEXTBEFORE(Table4[[#This Row],[rxn     upper-bound     lower-bound]]," ")</f>
        <v>ENZLOAD-ACACT160i_x_FWD-rt5445</v>
      </c>
      <c r="H237" s="1">
        <f>_xlfn.NUMBERVALUE(TRIM(_xlfn.TEXTBEFORE(_xlfn.TEXTAFTER(Table4[[#This Row],[rxn     upper-bound     lower-bound]],Table4[[#This Row],[rxn]]),Table4[[#This Row],[lb]],-1)))</f>
        <v>0.97484223000000003</v>
      </c>
      <c r="I237" s="1" t="str">
        <f>_xlfn.TEXTAFTER(Table4[[#This Row],[rxn     upper-bound     lower-bound]]," ",-1)</f>
        <v>0.00000000</v>
      </c>
    </row>
    <row r="238" spans="1:9">
      <c r="A238" s="1" t="s">
        <v>13154</v>
      </c>
      <c r="B238" s="1" t="str">
        <f>_xlfn.TEXTBEFORE(ENZLOAD[[#This Row],[ENZLOAD (from enz_from_proteome)]]," ")</f>
        <v>ENZLOAD-ACACT160i_x_FWD-rt6860</v>
      </c>
      <c r="C238" s="1">
        <f>_xlfn.NUMBERVALUE(_xlfn.TEXTAFTER(ENZLOAD[[#This Row],[ENZLOAD (from enz_from_proteome)]]," ",-1))</f>
        <v>5.6353127168999899E-7</v>
      </c>
      <c r="F238" s="1" t="s">
        <v>16847</v>
      </c>
      <c r="G238" s="1" t="str">
        <f>_xlfn.TEXTBEFORE(Table4[[#This Row],[rxn     upper-bound     lower-bound]]," ")</f>
        <v>ENZLOAD-ACACT160i_x_FWD-rt6860</v>
      </c>
      <c r="H238" s="1">
        <f>_xlfn.NUMBERVALUE(TRIM(_xlfn.TEXTBEFORE(_xlfn.TEXTAFTER(Table4[[#This Row],[rxn     upper-bound     lower-bound]],Table4[[#This Row],[rxn]]),Table4[[#This Row],[lb]],-1)))</f>
        <v>0.97563316</v>
      </c>
      <c r="I238" s="1" t="str">
        <f>_xlfn.TEXTAFTER(Table4[[#This Row],[rxn     upper-bound     lower-bound]]," ",-1)</f>
        <v>0.00000000</v>
      </c>
    </row>
    <row r="239" spans="1:9">
      <c r="A239" s="1" t="s">
        <v>13155</v>
      </c>
      <c r="B239" s="1" t="str">
        <f>_xlfn.TEXTBEFORE(ENZLOAD[[#This Row],[ENZLOAD (from enz_from_proteome)]]," ")</f>
        <v>ENZLOAD-ACACT161ai_m_FWD-rt0517</v>
      </c>
      <c r="C239" s="1">
        <f>_xlfn.NUMBERVALUE(_xlfn.TEXTAFTER(ENZLOAD[[#This Row],[ENZLOAD (from enz_from_proteome)]]," ",-1))</f>
        <v>7.0228741482000001E-7</v>
      </c>
      <c r="F239" s="1" t="s">
        <v>16848</v>
      </c>
      <c r="G239" s="1" t="str">
        <f>_xlfn.TEXTBEFORE(Table4[[#This Row],[rxn     upper-bound     lower-bound]]," ")</f>
        <v>ENZLOAD-ACACT161ai_m_FWD-rt0517</v>
      </c>
      <c r="H239" s="1">
        <f>_xlfn.NUMBERVALUE(TRIM(_xlfn.TEXTBEFORE(_xlfn.TEXTAFTER(Table4[[#This Row],[rxn     upper-bound     lower-bound]],Table4[[#This Row],[rxn]]),Table4[[#This Row],[lb]],-1)))</f>
        <v>1.02672586</v>
      </c>
      <c r="I239" s="1" t="str">
        <f>_xlfn.TEXTAFTER(Table4[[#This Row],[rxn     upper-bound     lower-bound]]," ",-1)</f>
        <v>0.00000000</v>
      </c>
    </row>
    <row r="240" spans="1:9">
      <c r="A240" s="1" t="s">
        <v>13156</v>
      </c>
      <c r="B240" s="1" t="str">
        <f>_xlfn.TEXTBEFORE(ENZLOAD[[#This Row],[ENZLOAD (from enz_from_proteome)]]," ")</f>
        <v>ENZLOAD-ACACT161ai_x_FWD-rt0697</v>
      </c>
      <c r="C240" s="1">
        <f>_xlfn.NUMBERVALUE(_xlfn.TEXTAFTER(ENZLOAD[[#This Row],[ENZLOAD (from enz_from_proteome)]]," ",-1))</f>
        <v>4.1825168665000001E-7</v>
      </c>
      <c r="F240" s="1" t="s">
        <v>16849</v>
      </c>
      <c r="G240" s="1" t="str">
        <f>_xlfn.TEXTBEFORE(Table4[[#This Row],[rxn     upper-bound     lower-bound]]," ")</f>
        <v>ENZLOAD-ACACT161ai_x_FWD-rt0697</v>
      </c>
      <c r="H240" s="1">
        <f>_xlfn.NUMBERVALUE(TRIM(_xlfn.TEXTBEFORE(_xlfn.TEXTAFTER(Table4[[#This Row],[rxn     upper-bound     lower-bound]],Table4[[#This Row],[rxn]]),Table4[[#This Row],[lb]],-1)))</f>
        <v>0.96548376000000002</v>
      </c>
      <c r="I240" s="1" t="str">
        <f>_xlfn.TEXTAFTER(Table4[[#This Row],[rxn     upper-bound     lower-bound]]," ",-1)</f>
        <v>0.00000000</v>
      </c>
    </row>
    <row r="241" spans="1:9">
      <c r="A241" s="1" t="s">
        <v>13157</v>
      </c>
      <c r="B241" s="1" t="str">
        <f>_xlfn.TEXTBEFORE(ENZLOAD[[#This Row],[ENZLOAD (from enz_from_proteome)]]," ")</f>
        <v>ENZLOAD-ACACT161ai_x_FWD-rt5445</v>
      </c>
      <c r="C241" s="1">
        <f>_xlfn.NUMBERVALUE(_xlfn.TEXTAFTER(ENZLOAD[[#This Row],[ENZLOAD (from enz_from_proteome)]]," ",-1))</f>
        <v>7.8904508266999897E-7</v>
      </c>
      <c r="F241" s="1" t="s">
        <v>16850</v>
      </c>
      <c r="G241" s="1" t="str">
        <f>_xlfn.TEXTBEFORE(Table4[[#This Row],[rxn     upper-bound     lower-bound]]," ")</f>
        <v>ENZLOAD-ACACT161ai_x_FWD-rt5445</v>
      </c>
      <c r="H241" s="1">
        <f>_xlfn.NUMBERVALUE(TRIM(_xlfn.TEXTBEFORE(_xlfn.TEXTAFTER(Table4[[#This Row],[rxn     upper-bound     lower-bound]],Table4[[#This Row],[rxn]]),Table4[[#This Row],[lb]],-1)))</f>
        <v>0.97484223000000003</v>
      </c>
      <c r="I241" s="1" t="str">
        <f>_xlfn.TEXTAFTER(Table4[[#This Row],[rxn     upper-bound     lower-bound]]," ",-1)</f>
        <v>0.00000000</v>
      </c>
    </row>
    <row r="242" spans="1:9">
      <c r="A242" s="1" t="s">
        <v>13158</v>
      </c>
      <c r="B242" s="1" t="str">
        <f>_xlfn.TEXTBEFORE(ENZLOAD[[#This Row],[ENZLOAD (from enz_from_proteome)]]," ")</f>
        <v>ENZLOAD-ACACT161ai_x_FWD-rt6860</v>
      </c>
      <c r="C242" s="1">
        <f>_xlfn.NUMBERVALUE(_xlfn.TEXTAFTER(ENZLOAD[[#This Row],[ENZLOAD (from enz_from_proteome)]]," ",-1))</f>
        <v>5.6353127168999899E-7</v>
      </c>
      <c r="F242" s="1" t="s">
        <v>16851</v>
      </c>
      <c r="G242" s="1" t="str">
        <f>_xlfn.TEXTBEFORE(Table4[[#This Row],[rxn     upper-bound     lower-bound]]," ")</f>
        <v>ENZLOAD-ACACT161ai_x_FWD-rt6860</v>
      </c>
      <c r="H242" s="1">
        <f>_xlfn.NUMBERVALUE(TRIM(_xlfn.TEXTBEFORE(_xlfn.TEXTAFTER(Table4[[#This Row],[rxn     upper-bound     lower-bound]],Table4[[#This Row],[rxn]]),Table4[[#This Row],[lb]],-1)))</f>
        <v>0.97563316</v>
      </c>
      <c r="I242" s="1" t="str">
        <f>_xlfn.TEXTAFTER(Table4[[#This Row],[rxn     upper-bound     lower-bound]]," ",-1)</f>
        <v>0.00000000</v>
      </c>
    </row>
    <row r="243" spans="1:9">
      <c r="A243" s="1" t="s">
        <v>13159</v>
      </c>
      <c r="B243" s="1" t="str">
        <f>_xlfn.TEXTBEFORE(ENZLOAD[[#This Row],[ENZLOAD (from enz_from_proteome)]]," ")</f>
        <v>ENZLOAD-ACACT161bi_m_FWD-rt0517</v>
      </c>
      <c r="C243" s="1">
        <f>_xlfn.NUMBERVALUE(_xlfn.TEXTAFTER(ENZLOAD[[#This Row],[ENZLOAD (from enz_from_proteome)]]," ",-1))</f>
        <v>7.0228741482000001E-7</v>
      </c>
      <c r="F243" s="1" t="s">
        <v>16852</v>
      </c>
      <c r="G243" s="1" t="str">
        <f>_xlfn.TEXTBEFORE(Table4[[#This Row],[rxn     upper-bound     lower-bound]]," ")</f>
        <v>ENZLOAD-ACACT161bi_m_FWD-rt0517</v>
      </c>
      <c r="H243" s="1">
        <f>_xlfn.NUMBERVALUE(TRIM(_xlfn.TEXTBEFORE(_xlfn.TEXTAFTER(Table4[[#This Row],[rxn     upper-bound     lower-bound]],Table4[[#This Row],[rxn]]),Table4[[#This Row],[lb]],-1)))</f>
        <v>1.02672586</v>
      </c>
      <c r="I243" s="1" t="str">
        <f>_xlfn.TEXTAFTER(Table4[[#This Row],[rxn     upper-bound     lower-bound]]," ",-1)</f>
        <v>0.00000000</v>
      </c>
    </row>
    <row r="244" spans="1:9">
      <c r="A244" s="1" t="s">
        <v>13160</v>
      </c>
      <c r="B244" s="1" t="str">
        <f>_xlfn.TEXTBEFORE(ENZLOAD[[#This Row],[ENZLOAD (from enz_from_proteome)]]," ")</f>
        <v>ENZLOAD-ACACT161bi_x_FWD-rt0697</v>
      </c>
      <c r="C244" s="1">
        <f>_xlfn.NUMBERVALUE(_xlfn.TEXTAFTER(ENZLOAD[[#This Row],[ENZLOAD (from enz_from_proteome)]]," ",-1))</f>
        <v>4.1825168665000001E-7</v>
      </c>
      <c r="F244" s="1" t="s">
        <v>16853</v>
      </c>
      <c r="G244" s="1" t="str">
        <f>_xlfn.TEXTBEFORE(Table4[[#This Row],[rxn     upper-bound     lower-bound]]," ")</f>
        <v>ENZLOAD-ACACT161bi_x_FWD-rt0697</v>
      </c>
      <c r="H244" s="1">
        <f>_xlfn.NUMBERVALUE(TRIM(_xlfn.TEXTBEFORE(_xlfn.TEXTAFTER(Table4[[#This Row],[rxn     upper-bound     lower-bound]],Table4[[#This Row],[rxn]]),Table4[[#This Row],[lb]],-1)))</f>
        <v>0.96548376000000002</v>
      </c>
      <c r="I244" s="1" t="str">
        <f>_xlfn.TEXTAFTER(Table4[[#This Row],[rxn     upper-bound     lower-bound]]," ",-1)</f>
        <v>0.00000000</v>
      </c>
    </row>
    <row r="245" spans="1:9">
      <c r="A245" s="1" t="s">
        <v>13161</v>
      </c>
      <c r="B245" s="1" t="str">
        <f>_xlfn.TEXTBEFORE(ENZLOAD[[#This Row],[ENZLOAD (from enz_from_proteome)]]," ")</f>
        <v>ENZLOAD-ACACT161bi_x_FWD-rt5445</v>
      </c>
      <c r="C245" s="1">
        <f>_xlfn.NUMBERVALUE(_xlfn.TEXTAFTER(ENZLOAD[[#This Row],[ENZLOAD (from enz_from_proteome)]]," ",-1))</f>
        <v>7.8904508266999897E-7</v>
      </c>
      <c r="F245" s="1" t="s">
        <v>16854</v>
      </c>
      <c r="G245" s="1" t="str">
        <f>_xlfn.TEXTBEFORE(Table4[[#This Row],[rxn     upper-bound     lower-bound]]," ")</f>
        <v>ENZLOAD-ACACT161bi_x_FWD-rt5445</v>
      </c>
      <c r="H245" s="1">
        <f>_xlfn.NUMBERVALUE(TRIM(_xlfn.TEXTBEFORE(_xlfn.TEXTAFTER(Table4[[#This Row],[rxn     upper-bound     lower-bound]],Table4[[#This Row],[rxn]]),Table4[[#This Row],[lb]],-1)))</f>
        <v>0.97484223000000003</v>
      </c>
      <c r="I245" s="1" t="str">
        <f>_xlfn.TEXTAFTER(Table4[[#This Row],[rxn     upper-bound     lower-bound]]," ",-1)</f>
        <v>0.00000000</v>
      </c>
    </row>
    <row r="246" spans="1:9">
      <c r="A246" s="1" t="s">
        <v>13162</v>
      </c>
      <c r="B246" s="1" t="str">
        <f>_xlfn.TEXTBEFORE(ENZLOAD[[#This Row],[ENZLOAD (from enz_from_proteome)]]," ")</f>
        <v>ENZLOAD-ACACT161bi_x_FWD-rt6860</v>
      </c>
      <c r="C246" s="1">
        <f>_xlfn.NUMBERVALUE(_xlfn.TEXTAFTER(ENZLOAD[[#This Row],[ENZLOAD (from enz_from_proteome)]]," ",-1))</f>
        <v>5.6353127168999899E-7</v>
      </c>
      <c r="F246" s="1" t="s">
        <v>16855</v>
      </c>
      <c r="G246" s="1" t="str">
        <f>_xlfn.TEXTBEFORE(Table4[[#This Row],[rxn     upper-bound     lower-bound]]," ")</f>
        <v>ENZLOAD-ACACT161bi_x_FWD-rt6860</v>
      </c>
      <c r="H246" s="1">
        <f>_xlfn.NUMBERVALUE(TRIM(_xlfn.TEXTBEFORE(_xlfn.TEXTAFTER(Table4[[#This Row],[rxn     upper-bound     lower-bound]],Table4[[#This Row],[rxn]]),Table4[[#This Row],[lb]],-1)))</f>
        <v>0.97563316</v>
      </c>
      <c r="I246" s="1" t="str">
        <f>_xlfn.TEXTAFTER(Table4[[#This Row],[rxn     upper-bound     lower-bound]]," ",-1)</f>
        <v>0.00000000</v>
      </c>
    </row>
    <row r="247" spans="1:9">
      <c r="A247" s="1" t="s">
        <v>13163</v>
      </c>
      <c r="B247" s="1" t="str">
        <f>_xlfn.TEXTBEFORE(ENZLOAD[[#This Row],[ENZLOAD (from enz_from_proteome)]]," ")</f>
        <v>ENZLOAD-ACACT162i_x_FWD-rt0697</v>
      </c>
      <c r="C247" s="1">
        <f>_xlfn.NUMBERVALUE(_xlfn.TEXTAFTER(ENZLOAD[[#This Row],[ENZLOAD (from enz_from_proteome)]]," ",-1))</f>
        <v>4.1825168665000001E-7</v>
      </c>
      <c r="F247" s="1" t="s">
        <v>16856</v>
      </c>
      <c r="G247" s="1" t="str">
        <f>_xlfn.TEXTBEFORE(Table4[[#This Row],[rxn     upper-bound     lower-bound]]," ")</f>
        <v>ENZLOAD-ACACT162i_x_FWD-rt0697</v>
      </c>
      <c r="H247" s="1">
        <f>_xlfn.NUMBERVALUE(TRIM(_xlfn.TEXTBEFORE(_xlfn.TEXTAFTER(Table4[[#This Row],[rxn     upper-bound     lower-bound]],Table4[[#This Row],[rxn]]),Table4[[#This Row],[lb]],-1)))</f>
        <v>0.96548376000000002</v>
      </c>
      <c r="I247" s="1" t="str">
        <f>_xlfn.TEXTAFTER(Table4[[#This Row],[rxn     upper-bound     lower-bound]]," ",-1)</f>
        <v>0.00000000</v>
      </c>
    </row>
    <row r="248" spans="1:9">
      <c r="A248" s="1" t="s">
        <v>13164</v>
      </c>
      <c r="B248" s="1" t="str">
        <f>_xlfn.TEXTBEFORE(ENZLOAD[[#This Row],[ENZLOAD (from enz_from_proteome)]]," ")</f>
        <v>ENZLOAD-ACACT162i_x_FWD-rt5445</v>
      </c>
      <c r="C248" s="1">
        <f>_xlfn.NUMBERVALUE(_xlfn.TEXTAFTER(ENZLOAD[[#This Row],[ENZLOAD (from enz_from_proteome)]]," ",-1))</f>
        <v>7.8904508266999897E-7</v>
      </c>
      <c r="F248" s="1" t="s">
        <v>16857</v>
      </c>
      <c r="G248" s="1" t="str">
        <f>_xlfn.TEXTBEFORE(Table4[[#This Row],[rxn     upper-bound     lower-bound]]," ")</f>
        <v>ENZLOAD-ACACT162i_x_FWD-rt5445</v>
      </c>
      <c r="H248" s="1">
        <f>_xlfn.NUMBERVALUE(TRIM(_xlfn.TEXTBEFORE(_xlfn.TEXTAFTER(Table4[[#This Row],[rxn     upper-bound     lower-bound]],Table4[[#This Row],[rxn]]),Table4[[#This Row],[lb]],-1)))</f>
        <v>0.97484223000000003</v>
      </c>
      <c r="I248" s="1" t="str">
        <f>_xlfn.TEXTAFTER(Table4[[#This Row],[rxn     upper-bound     lower-bound]]," ",-1)</f>
        <v>0.00000000</v>
      </c>
    </row>
    <row r="249" spans="1:9">
      <c r="A249" s="1" t="s">
        <v>13165</v>
      </c>
      <c r="B249" s="1" t="str">
        <f>_xlfn.TEXTBEFORE(ENZLOAD[[#This Row],[ENZLOAD (from enz_from_proteome)]]," ")</f>
        <v>ENZLOAD-ACACT162i_x_FWD-rt6860</v>
      </c>
      <c r="C249" s="1">
        <f>_xlfn.NUMBERVALUE(_xlfn.TEXTAFTER(ENZLOAD[[#This Row],[ENZLOAD (from enz_from_proteome)]]," ",-1))</f>
        <v>5.6353127168999899E-7</v>
      </c>
      <c r="F249" s="1" t="s">
        <v>16858</v>
      </c>
      <c r="G249" s="1" t="str">
        <f>_xlfn.TEXTBEFORE(Table4[[#This Row],[rxn     upper-bound     lower-bound]]," ")</f>
        <v>ENZLOAD-ACACT162i_x_FWD-rt6860</v>
      </c>
      <c r="H249" s="1">
        <f>_xlfn.NUMBERVALUE(TRIM(_xlfn.TEXTBEFORE(_xlfn.TEXTAFTER(Table4[[#This Row],[rxn     upper-bound     lower-bound]],Table4[[#This Row],[rxn]]),Table4[[#This Row],[lb]],-1)))</f>
        <v>0.97563316</v>
      </c>
      <c r="I249" s="1" t="str">
        <f>_xlfn.TEXTAFTER(Table4[[#This Row],[rxn     upper-bound     lower-bound]]," ",-1)</f>
        <v>0.00000000</v>
      </c>
    </row>
    <row r="250" spans="1:9">
      <c r="A250" s="1" t="s">
        <v>13166</v>
      </c>
      <c r="B250" s="1" t="str">
        <f>_xlfn.TEXTBEFORE(ENZLOAD[[#This Row],[ENZLOAD (from enz_from_proteome)]]," ")</f>
        <v>ENZLOAD-ACACT163i_x_FWD-rt0697</v>
      </c>
      <c r="C250" s="1">
        <f>_xlfn.NUMBERVALUE(_xlfn.TEXTAFTER(ENZLOAD[[#This Row],[ENZLOAD (from enz_from_proteome)]]," ",-1))</f>
        <v>4.1825168665000001E-7</v>
      </c>
      <c r="F250" s="1" t="s">
        <v>16859</v>
      </c>
      <c r="G250" s="1" t="str">
        <f>_xlfn.TEXTBEFORE(Table4[[#This Row],[rxn     upper-bound     lower-bound]]," ")</f>
        <v>ENZLOAD-ACACT163i_x_FWD-rt0697</v>
      </c>
      <c r="H250" s="1">
        <f>_xlfn.NUMBERVALUE(TRIM(_xlfn.TEXTBEFORE(_xlfn.TEXTAFTER(Table4[[#This Row],[rxn     upper-bound     lower-bound]],Table4[[#This Row],[rxn]]),Table4[[#This Row],[lb]],-1)))</f>
        <v>0.96548376000000002</v>
      </c>
      <c r="I250" s="1" t="str">
        <f>_xlfn.TEXTAFTER(Table4[[#This Row],[rxn     upper-bound     lower-bound]]," ",-1)</f>
        <v>0.00000000</v>
      </c>
    </row>
    <row r="251" spans="1:9">
      <c r="A251" s="1" t="s">
        <v>13167</v>
      </c>
      <c r="B251" s="1" t="str">
        <f>_xlfn.TEXTBEFORE(ENZLOAD[[#This Row],[ENZLOAD (from enz_from_proteome)]]," ")</f>
        <v>ENZLOAD-ACACT163i_x_FWD-rt5445</v>
      </c>
      <c r="C251" s="1">
        <f>_xlfn.NUMBERVALUE(_xlfn.TEXTAFTER(ENZLOAD[[#This Row],[ENZLOAD (from enz_from_proteome)]]," ",-1))</f>
        <v>7.8904508266999897E-7</v>
      </c>
      <c r="F251" s="1" t="s">
        <v>16860</v>
      </c>
      <c r="G251" s="1" t="str">
        <f>_xlfn.TEXTBEFORE(Table4[[#This Row],[rxn     upper-bound     lower-bound]]," ")</f>
        <v>ENZLOAD-ACACT163i_x_FWD-rt5445</v>
      </c>
      <c r="H251" s="1">
        <f>_xlfn.NUMBERVALUE(TRIM(_xlfn.TEXTBEFORE(_xlfn.TEXTAFTER(Table4[[#This Row],[rxn     upper-bound     lower-bound]],Table4[[#This Row],[rxn]]),Table4[[#This Row],[lb]],-1)))</f>
        <v>0.97484223000000003</v>
      </c>
      <c r="I251" s="1" t="str">
        <f>_xlfn.TEXTAFTER(Table4[[#This Row],[rxn     upper-bound     lower-bound]]," ",-1)</f>
        <v>0.00000000</v>
      </c>
    </row>
    <row r="252" spans="1:9">
      <c r="A252" s="1" t="s">
        <v>13168</v>
      </c>
      <c r="B252" s="1" t="str">
        <f>_xlfn.TEXTBEFORE(ENZLOAD[[#This Row],[ENZLOAD (from enz_from_proteome)]]," ")</f>
        <v>ENZLOAD-ACACT163i_x_FWD-rt6860</v>
      </c>
      <c r="C252" s="1">
        <f>_xlfn.NUMBERVALUE(_xlfn.TEXTAFTER(ENZLOAD[[#This Row],[ENZLOAD (from enz_from_proteome)]]," ",-1))</f>
        <v>5.6353127168999899E-7</v>
      </c>
      <c r="F252" s="1" t="s">
        <v>16861</v>
      </c>
      <c r="G252" s="1" t="str">
        <f>_xlfn.TEXTBEFORE(Table4[[#This Row],[rxn     upper-bound     lower-bound]]," ")</f>
        <v>ENZLOAD-ACACT163i_x_FWD-rt6860</v>
      </c>
      <c r="H252" s="1">
        <f>_xlfn.NUMBERVALUE(TRIM(_xlfn.TEXTBEFORE(_xlfn.TEXTAFTER(Table4[[#This Row],[rxn     upper-bound     lower-bound]],Table4[[#This Row],[rxn]]),Table4[[#This Row],[lb]],-1)))</f>
        <v>0.97563316</v>
      </c>
      <c r="I252" s="1" t="str">
        <f>_xlfn.TEXTAFTER(Table4[[#This Row],[rxn     upper-bound     lower-bound]]," ",-1)</f>
        <v>0.00000000</v>
      </c>
    </row>
    <row r="253" spans="1:9">
      <c r="A253" s="1" t="s">
        <v>13169</v>
      </c>
      <c r="B253" s="1" t="str">
        <f>_xlfn.TEXTBEFORE(ENZLOAD[[#This Row],[ENZLOAD (from enz_from_proteome)]]," ")</f>
        <v>ENZLOAD-ACACT180i_m_FWD-rt0517</v>
      </c>
      <c r="C253" s="1">
        <f>_xlfn.NUMBERVALUE(_xlfn.TEXTAFTER(ENZLOAD[[#This Row],[ENZLOAD (from enz_from_proteome)]]," ",-1))</f>
        <v>7.0228741482000001E-7</v>
      </c>
      <c r="F253" s="1" t="s">
        <v>16862</v>
      </c>
      <c r="G253" s="1" t="str">
        <f>_xlfn.TEXTBEFORE(Table4[[#This Row],[rxn     upper-bound     lower-bound]]," ")</f>
        <v>ENZLOAD-ACACT180i_m_FWD-rt0517</v>
      </c>
      <c r="H253" s="1">
        <f>_xlfn.NUMBERVALUE(TRIM(_xlfn.TEXTBEFORE(_xlfn.TEXTAFTER(Table4[[#This Row],[rxn     upper-bound     lower-bound]],Table4[[#This Row],[rxn]]),Table4[[#This Row],[lb]],-1)))</f>
        <v>1.02672586</v>
      </c>
      <c r="I253" s="1" t="str">
        <f>_xlfn.TEXTAFTER(Table4[[#This Row],[rxn     upper-bound     lower-bound]]," ",-1)</f>
        <v>0.00000000</v>
      </c>
    </row>
    <row r="254" spans="1:9">
      <c r="A254" s="1" t="s">
        <v>13170</v>
      </c>
      <c r="B254" s="1" t="str">
        <f>_xlfn.TEXTBEFORE(ENZLOAD[[#This Row],[ENZLOAD (from enz_from_proteome)]]," ")</f>
        <v>ENZLOAD-ACACT180i_x_FWD-rt0697</v>
      </c>
      <c r="C254" s="1">
        <f>_xlfn.NUMBERVALUE(_xlfn.TEXTAFTER(ENZLOAD[[#This Row],[ENZLOAD (from enz_from_proteome)]]," ",-1))</f>
        <v>4.1825168665000001E-7</v>
      </c>
      <c r="F254" s="1" t="s">
        <v>16863</v>
      </c>
      <c r="G254" s="1" t="str">
        <f>_xlfn.TEXTBEFORE(Table4[[#This Row],[rxn     upper-bound     lower-bound]]," ")</f>
        <v>ENZLOAD-ACACT180i_x_FWD-rt0697</v>
      </c>
      <c r="H254" s="1">
        <f>_xlfn.NUMBERVALUE(TRIM(_xlfn.TEXTBEFORE(_xlfn.TEXTAFTER(Table4[[#This Row],[rxn     upper-bound     lower-bound]],Table4[[#This Row],[rxn]]),Table4[[#This Row],[lb]],-1)))</f>
        <v>0.96548376000000002</v>
      </c>
      <c r="I254" s="1" t="str">
        <f>_xlfn.TEXTAFTER(Table4[[#This Row],[rxn     upper-bound     lower-bound]]," ",-1)</f>
        <v>0.00000000</v>
      </c>
    </row>
    <row r="255" spans="1:9">
      <c r="A255" s="1" t="s">
        <v>13171</v>
      </c>
      <c r="B255" s="1" t="str">
        <f>_xlfn.TEXTBEFORE(ENZLOAD[[#This Row],[ENZLOAD (from enz_from_proteome)]]," ")</f>
        <v>ENZLOAD-ACACT180i_x_FWD-rt5445</v>
      </c>
      <c r="C255" s="1">
        <f>_xlfn.NUMBERVALUE(_xlfn.TEXTAFTER(ENZLOAD[[#This Row],[ENZLOAD (from enz_from_proteome)]]," ",-1))</f>
        <v>7.8904508266999897E-7</v>
      </c>
      <c r="F255" s="1" t="s">
        <v>16864</v>
      </c>
      <c r="G255" s="1" t="str">
        <f>_xlfn.TEXTBEFORE(Table4[[#This Row],[rxn     upper-bound     lower-bound]]," ")</f>
        <v>ENZLOAD-ACACT180i_x_FWD-rt5445</v>
      </c>
      <c r="H255" s="1">
        <f>_xlfn.NUMBERVALUE(TRIM(_xlfn.TEXTBEFORE(_xlfn.TEXTAFTER(Table4[[#This Row],[rxn     upper-bound     lower-bound]],Table4[[#This Row],[rxn]]),Table4[[#This Row],[lb]],-1)))</f>
        <v>0.97484223000000003</v>
      </c>
      <c r="I255" s="1" t="str">
        <f>_xlfn.TEXTAFTER(Table4[[#This Row],[rxn     upper-bound     lower-bound]]," ",-1)</f>
        <v>0.00000000</v>
      </c>
    </row>
    <row r="256" spans="1:9">
      <c r="A256" s="1" t="s">
        <v>13172</v>
      </c>
      <c r="B256" s="1" t="str">
        <f>_xlfn.TEXTBEFORE(ENZLOAD[[#This Row],[ENZLOAD (from enz_from_proteome)]]," ")</f>
        <v>ENZLOAD-ACACT180i_x_FWD-rt6860</v>
      </c>
      <c r="C256" s="1">
        <f>_xlfn.NUMBERVALUE(_xlfn.TEXTAFTER(ENZLOAD[[#This Row],[ENZLOAD (from enz_from_proteome)]]," ",-1))</f>
        <v>5.6353127168999899E-7</v>
      </c>
      <c r="F256" s="1" t="s">
        <v>16865</v>
      </c>
      <c r="G256" s="1" t="str">
        <f>_xlfn.TEXTBEFORE(Table4[[#This Row],[rxn     upper-bound     lower-bound]]," ")</f>
        <v>ENZLOAD-ACACT180i_x_FWD-rt6860</v>
      </c>
      <c r="H256" s="1">
        <f>_xlfn.NUMBERVALUE(TRIM(_xlfn.TEXTBEFORE(_xlfn.TEXTAFTER(Table4[[#This Row],[rxn     upper-bound     lower-bound]],Table4[[#This Row],[rxn]]),Table4[[#This Row],[lb]],-1)))</f>
        <v>0.97563316</v>
      </c>
      <c r="I256" s="1" t="str">
        <f>_xlfn.TEXTAFTER(Table4[[#This Row],[rxn     upper-bound     lower-bound]]," ",-1)</f>
        <v>0.00000000</v>
      </c>
    </row>
    <row r="257" spans="1:9">
      <c r="A257" s="1" t="s">
        <v>13173</v>
      </c>
      <c r="B257" s="1" t="str">
        <f>_xlfn.TEXTBEFORE(ENZLOAD[[#This Row],[ENZLOAD (from enz_from_proteome)]]," ")</f>
        <v>ENZLOAD-ACACT181ai_m_FWD-rt0517</v>
      </c>
      <c r="C257" s="1">
        <f>_xlfn.NUMBERVALUE(_xlfn.TEXTAFTER(ENZLOAD[[#This Row],[ENZLOAD (from enz_from_proteome)]]," ",-1))</f>
        <v>7.0228741482000001E-7</v>
      </c>
      <c r="F257" s="1" t="s">
        <v>16866</v>
      </c>
      <c r="G257" s="1" t="str">
        <f>_xlfn.TEXTBEFORE(Table4[[#This Row],[rxn     upper-bound     lower-bound]]," ")</f>
        <v>ENZLOAD-ACACT181ai_m_FWD-rt0517</v>
      </c>
      <c r="H257" s="1">
        <f>_xlfn.NUMBERVALUE(TRIM(_xlfn.TEXTBEFORE(_xlfn.TEXTAFTER(Table4[[#This Row],[rxn     upper-bound     lower-bound]],Table4[[#This Row],[rxn]]),Table4[[#This Row],[lb]],-1)))</f>
        <v>1.02672586</v>
      </c>
      <c r="I257" s="1" t="str">
        <f>_xlfn.TEXTAFTER(Table4[[#This Row],[rxn     upper-bound     lower-bound]]," ",-1)</f>
        <v>0.00000000</v>
      </c>
    </row>
    <row r="258" spans="1:9">
      <c r="A258" s="1" t="s">
        <v>13174</v>
      </c>
      <c r="B258" s="1" t="str">
        <f>_xlfn.TEXTBEFORE(ENZLOAD[[#This Row],[ENZLOAD (from enz_from_proteome)]]," ")</f>
        <v>ENZLOAD-ACACT181ai_x_FWD-rt0697</v>
      </c>
      <c r="C258" s="1">
        <f>_xlfn.NUMBERVALUE(_xlfn.TEXTAFTER(ENZLOAD[[#This Row],[ENZLOAD (from enz_from_proteome)]]," ",-1))</f>
        <v>4.1825168665000001E-7</v>
      </c>
      <c r="F258" s="1" t="s">
        <v>16867</v>
      </c>
      <c r="G258" s="1" t="str">
        <f>_xlfn.TEXTBEFORE(Table4[[#This Row],[rxn     upper-bound     lower-bound]]," ")</f>
        <v>ENZLOAD-ACACT181ai_x_FWD-rt0697</v>
      </c>
      <c r="H258" s="1">
        <f>_xlfn.NUMBERVALUE(TRIM(_xlfn.TEXTBEFORE(_xlfn.TEXTAFTER(Table4[[#This Row],[rxn     upper-bound     lower-bound]],Table4[[#This Row],[rxn]]),Table4[[#This Row],[lb]],-1)))</f>
        <v>0.96548376000000002</v>
      </c>
      <c r="I258" s="1" t="str">
        <f>_xlfn.TEXTAFTER(Table4[[#This Row],[rxn     upper-bound     lower-bound]]," ",-1)</f>
        <v>0.00000000</v>
      </c>
    </row>
    <row r="259" spans="1:9">
      <c r="A259" s="1" t="s">
        <v>13175</v>
      </c>
      <c r="B259" s="1" t="str">
        <f>_xlfn.TEXTBEFORE(ENZLOAD[[#This Row],[ENZLOAD (from enz_from_proteome)]]," ")</f>
        <v>ENZLOAD-ACACT181ai_x_FWD-rt5445</v>
      </c>
      <c r="C259" s="1">
        <f>_xlfn.NUMBERVALUE(_xlfn.TEXTAFTER(ENZLOAD[[#This Row],[ENZLOAD (from enz_from_proteome)]]," ",-1))</f>
        <v>7.8904508266999897E-7</v>
      </c>
      <c r="F259" s="1" t="s">
        <v>16868</v>
      </c>
      <c r="G259" s="1" t="str">
        <f>_xlfn.TEXTBEFORE(Table4[[#This Row],[rxn     upper-bound     lower-bound]]," ")</f>
        <v>ENZLOAD-ACACT181ai_x_FWD-rt5445</v>
      </c>
      <c r="H259" s="1">
        <f>_xlfn.NUMBERVALUE(TRIM(_xlfn.TEXTBEFORE(_xlfn.TEXTAFTER(Table4[[#This Row],[rxn     upper-bound     lower-bound]],Table4[[#This Row],[rxn]]),Table4[[#This Row],[lb]],-1)))</f>
        <v>0.97484223000000003</v>
      </c>
      <c r="I259" s="1" t="str">
        <f>_xlfn.TEXTAFTER(Table4[[#This Row],[rxn     upper-bound     lower-bound]]," ",-1)</f>
        <v>0.00000000</v>
      </c>
    </row>
    <row r="260" spans="1:9">
      <c r="A260" s="1" t="s">
        <v>13176</v>
      </c>
      <c r="B260" s="1" t="str">
        <f>_xlfn.TEXTBEFORE(ENZLOAD[[#This Row],[ENZLOAD (from enz_from_proteome)]]," ")</f>
        <v>ENZLOAD-ACACT181ai_x_FWD-rt6860</v>
      </c>
      <c r="C260" s="1">
        <f>_xlfn.NUMBERVALUE(_xlfn.TEXTAFTER(ENZLOAD[[#This Row],[ENZLOAD (from enz_from_proteome)]]," ",-1))</f>
        <v>5.6353127168999899E-7</v>
      </c>
      <c r="F260" s="1" t="s">
        <v>16869</v>
      </c>
      <c r="G260" s="1" t="str">
        <f>_xlfn.TEXTBEFORE(Table4[[#This Row],[rxn     upper-bound     lower-bound]]," ")</f>
        <v>ENZLOAD-ACACT181ai_x_FWD-rt6860</v>
      </c>
      <c r="H260" s="1">
        <f>_xlfn.NUMBERVALUE(TRIM(_xlfn.TEXTBEFORE(_xlfn.TEXTAFTER(Table4[[#This Row],[rxn     upper-bound     lower-bound]],Table4[[#This Row],[rxn]]),Table4[[#This Row],[lb]],-1)))</f>
        <v>0.97563316</v>
      </c>
      <c r="I260" s="1" t="str">
        <f>_xlfn.TEXTAFTER(Table4[[#This Row],[rxn     upper-bound     lower-bound]]," ",-1)</f>
        <v>0.00000000</v>
      </c>
    </row>
    <row r="261" spans="1:9">
      <c r="A261" s="1" t="s">
        <v>13177</v>
      </c>
      <c r="B261" s="1" t="str">
        <f>_xlfn.TEXTBEFORE(ENZLOAD[[#This Row],[ENZLOAD (from enz_from_proteome)]]," ")</f>
        <v>ENZLOAD-ACACT182i_x_FWD-rt0697</v>
      </c>
      <c r="C261" s="1">
        <f>_xlfn.NUMBERVALUE(_xlfn.TEXTAFTER(ENZLOAD[[#This Row],[ENZLOAD (from enz_from_proteome)]]," ",-1))</f>
        <v>4.1825168665000001E-7</v>
      </c>
      <c r="F261" s="1" t="s">
        <v>16870</v>
      </c>
      <c r="G261" s="1" t="str">
        <f>_xlfn.TEXTBEFORE(Table4[[#This Row],[rxn     upper-bound     lower-bound]]," ")</f>
        <v>ENZLOAD-ACACT182i_x_FWD-rt0697</v>
      </c>
      <c r="H261" s="1">
        <f>_xlfn.NUMBERVALUE(TRIM(_xlfn.TEXTBEFORE(_xlfn.TEXTAFTER(Table4[[#This Row],[rxn     upper-bound     lower-bound]],Table4[[#This Row],[rxn]]),Table4[[#This Row],[lb]],-1)))</f>
        <v>0.96548376000000002</v>
      </c>
      <c r="I261" s="1" t="str">
        <f>_xlfn.TEXTAFTER(Table4[[#This Row],[rxn     upper-bound     lower-bound]]," ",-1)</f>
        <v>0.00000000</v>
      </c>
    </row>
    <row r="262" spans="1:9">
      <c r="A262" s="1" t="s">
        <v>13178</v>
      </c>
      <c r="B262" s="1" t="str">
        <f>_xlfn.TEXTBEFORE(ENZLOAD[[#This Row],[ENZLOAD (from enz_from_proteome)]]," ")</f>
        <v>ENZLOAD-ACACT182i_x_FWD-rt5445</v>
      </c>
      <c r="C262" s="1">
        <f>_xlfn.NUMBERVALUE(_xlfn.TEXTAFTER(ENZLOAD[[#This Row],[ENZLOAD (from enz_from_proteome)]]," ",-1))</f>
        <v>7.8904508266999897E-7</v>
      </c>
      <c r="F262" s="1" t="s">
        <v>16871</v>
      </c>
      <c r="G262" s="1" t="str">
        <f>_xlfn.TEXTBEFORE(Table4[[#This Row],[rxn     upper-bound     lower-bound]]," ")</f>
        <v>ENZLOAD-ACACT182i_x_FWD-rt5445</v>
      </c>
      <c r="H262" s="1">
        <f>_xlfn.NUMBERVALUE(TRIM(_xlfn.TEXTBEFORE(_xlfn.TEXTAFTER(Table4[[#This Row],[rxn     upper-bound     lower-bound]],Table4[[#This Row],[rxn]]),Table4[[#This Row],[lb]],-1)))</f>
        <v>0.97484223000000003</v>
      </c>
      <c r="I262" s="1" t="str">
        <f>_xlfn.TEXTAFTER(Table4[[#This Row],[rxn     upper-bound     lower-bound]]," ",-1)</f>
        <v>0.00000000</v>
      </c>
    </row>
    <row r="263" spans="1:9">
      <c r="A263" s="1" t="s">
        <v>13179</v>
      </c>
      <c r="B263" s="1" t="str">
        <f>_xlfn.TEXTBEFORE(ENZLOAD[[#This Row],[ENZLOAD (from enz_from_proteome)]]," ")</f>
        <v>ENZLOAD-ACACT182i_x_FWD-rt6860</v>
      </c>
      <c r="C263" s="1">
        <f>_xlfn.NUMBERVALUE(_xlfn.TEXTAFTER(ENZLOAD[[#This Row],[ENZLOAD (from enz_from_proteome)]]," ",-1))</f>
        <v>5.6353127168999899E-7</v>
      </c>
      <c r="F263" s="1" t="s">
        <v>16872</v>
      </c>
      <c r="G263" s="1" t="str">
        <f>_xlfn.TEXTBEFORE(Table4[[#This Row],[rxn     upper-bound     lower-bound]]," ")</f>
        <v>ENZLOAD-ACACT182i_x_FWD-rt6860</v>
      </c>
      <c r="H263" s="1">
        <f>_xlfn.NUMBERVALUE(TRIM(_xlfn.TEXTBEFORE(_xlfn.TEXTAFTER(Table4[[#This Row],[rxn     upper-bound     lower-bound]],Table4[[#This Row],[rxn]]),Table4[[#This Row],[lb]],-1)))</f>
        <v>0.97563316</v>
      </c>
      <c r="I263" s="1" t="str">
        <f>_xlfn.TEXTAFTER(Table4[[#This Row],[rxn     upper-bound     lower-bound]]," ",-1)</f>
        <v>0.00000000</v>
      </c>
    </row>
    <row r="264" spans="1:9">
      <c r="A264" s="1" t="s">
        <v>13180</v>
      </c>
      <c r="B264" s="1" t="str">
        <f>_xlfn.TEXTBEFORE(ENZLOAD[[#This Row],[ENZLOAD (from enz_from_proteome)]]," ")</f>
        <v>ENZLOAD-ACACT183i_x_FWD-rt0697</v>
      </c>
      <c r="C264" s="1">
        <f>_xlfn.NUMBERVALUE(_xlfn.TEXTAFTER(ENZLOAD[[#This Row],[ENZLOAD (from enz_from_proteome)]]," ",-1))</f>
        <v>4.1825168665000001E-7</v>
      </c>
      <c r="F264" s="1" t="s">
        <v>16873</v>
      </c>
      <c r="G264" s="1" t="str">
        <f>_xlfn.TEXTBEFORE(Table4[[#This Row],[rxn     upper-bound     lower-bound]]," ")</f>
        <v>ENZLOAD-ACACT183i_x_FWD-rt0697</v>
      </c>
      <c r="H264" s="1">
        <f>_xlfn.NUMBERVALUE(TRIM(_xlfn.TEXTBEFORE(_xlfn.TEXTAFTER(Table4[[#This Row],[rxn     upper-bound     lower-bound]],Table4[[#This Row],[rxn]]),Table4[[#This Row],[lb]],-1)))</f>
        <v>0.96548376000000002</v>
      </c>
      <c r="I264" s="1" t="str">
        <f>_xlfn.TEXTAFTER(Table4[[#This Row],[rxn     upper-bound     lower-bound]]," ",-1)</f>
        <v>0.00000000</v>
      </c>
    </row>
    <row r="265" spans="1:9">
      <c r="A265" s="1" t="s">
        <v>13181</v>
      </c>
      <c r="B265" s="1" t="str">
        <f>_xlfn.TEXTBEFORE(ENZLOAD[[#This Row],[ENZLOAD (from enz_from_proteome)]]," ")</f>
        <v>ENZLOAD-ACACT183i_x_FWD-rt5445</v>
      </c>
      <c r="C265" s="1">
        <f>_xlfn.NUMBERVALUE(_xlfn.TEXTAFTER(ENZLOAD[[#This Row],[ENZLOAD (from enz_from_proteome)]]," ",-1))</f>
        <v>7.8904508266999897E-7</v>
      </c>
      <c r="F265" s="1" t="s">
        <v>16874</v>
      </c>
      <c r="G265" s="1" t="str">
        <f>_xlfn.TEXTBEFORE(Table4[[#This Row],[rxn     upper-bound     lower-bound]]," ")</f>
        <v>ENZLOAD-ACACT183i_x_FWD-rt5445</v>
      </c>
      <c r="H265" s="1">
        <f>_xlfn.NUMBERVALUE(TRIM(_xlfn.TEXTBEFORE(_xlfn.TEXTAFTER(Table4[[#This Row],[rxn     upper-bound     lower-bound]],Table4[[#This Row],[rxn]]),Table4[[#This Row],[lb]],-1)))</f>
        <v>0.97484223000000003</v>
      </c>
      <c r="I265" s="1" t="str">
        <f>_xlfn.TEXTAFTER(Table4[[#This Row],[rxn     upper-bound     lower-bound]]," ",-1)</f>
        <v>0.00000000</v>
      </c>
    </row>
    <row r="266" spans="1:9">
      <c r="A266" s="1" t="s">
        <v>13182</v>
      </c>
      <c r="B266" s="1" t="str">
        <f>_xlfn.TEXTBEFORE(ENZLOAD[[#This Row],[ENZLOAD (from enz_from_proteome)]]," ")</f>
        <v>ENZLOAD-ACACT183i_x_FWD-rt6860</v>
      </c>
      <c r="C266" s="1">
        <f>_xlfn.NUMBERVALUE(_xlfn.TEXTAFTER(ENZLOAD[[#This Row],[ENZLOAD (from enz_from_proteome)]]," ",-1))</f>
        <v>5.6353127168999899E-7</v>
      </c>
      <c r="F266" s="1" t="s">
        <v>16875</v>
      </c>
      <c r="G266" s="1" t="str">
        <f>_xlfn.TEXTBEFORE(Table4[[#This Row],[rxn     upper-bound     lower-bound]]," ")</f>
        <v>ENZLOAD-ACACT183i_x_FWD-rt6860</v>
      </c>
      <c r="H266" s="1">
        <f>_xlfn.NUMBERVALUE(TRIM(_xlfn.TEXTBEFORE(_xlfn.TEXTAFTER(Table4[[#This Row],[rxn     upper-bound     lower-bound]],Table4[[#This Row],[rxn]]),Table4[[#This Row],[lb]],-1)))</f>
        <v>0.97563316</v>
      </c>
      <c r="I266" s="1" t="str">
        <f>_xlfn.TEXTAFTER(Table4[[#This Row],[rxn     upper-bound     lower-bound]]," ",-1)</f>
        <v>0.00000000</v>
      </c>
    </row>
    <row r="267" spans="1:9">
      <c r="A267" s="1" t="s">
        <v>13183</v>
      </c>
      <c r="B267" s="1" t="str">
        <f>_xlfn.TEXTBEFORE(ENZLOAD[[#This Row],[ENZLOAD (from enz_from_proteome)]]," ")</f>
        <v>ENZLOAD-ACACT200i_m_FWD-rt0517</v>
      </c>
      <c r="C267" s="1">
        <f>_xlfn.NUMBERVALUE(_xlfn.TEXTAFTER(ENZLOAD[[#This Row],[ENZLOAD (from enz_from_proteome)]]," ",-1))</f>
        <v>7.0228741482000001E-7</v>
      </c>
      <c r="F267" s="1" t="s">
        <v>16876</v>
      </c>
      <c r="G267" s="1" t="str">
        <f>_xlfn.TEXTBEFORE(Table4[[#This Row],[rxn     upper-bound     lower-bound]]," ")</f>
        <v>ENZLOAD-ACACT200i_m_FWD-rt0517</v>
      </c>
      <c r="H267" s="1">
        <f>_xlfn.NUMBERVALUE(TRIM(_xlfn.TEXTBEFORE(_xlfn.TEXTAFTER(Table4[[#This Row],[rxn     upper-bound     lower-bound]],Table4[[#This Row],[rxn]]),Table4[[#This Row],[lb]],-1)))</f>
        <v>1.02672586</v>
      </c>
      <c r="I267" s="1" t="str">
        <f>_xlfn.TEXTAFTER(Table4[[#This Row],[rxn     upper-bound     lower-bound]]," ",-1)</f>
        <v>0.00000000</v>
      </c>
    </row>
    <row r="268" spans="1:9">
      <c r="A268" s="1" t="s">
        <v>13184</v>
      </c>
      <c r="B268" s="1" t="str">
        <f>_xlfn.TEXTBEFORE(ENZLOAD[[#This Row],[ENZLOAD (from enz_from_proteome)]]," ")</f>
        <v>ENZLOAD-ACACT200i_x_FWD-rt0697</v>
      </c>
      <c r="C268" s="1">
        <f>_xlfn.NUMBERVALUE(_xlfn.TEXTAFTER(ENZLOAD[[#This Row],[ENZLOAD (from enz_from_proteome)]]," ",-1))</f>
        <v>4.1825168665000001E-7</v>
      </c>
      <c r="F268" s="1" t="s">
        <v>16877</v>
      </c>
      <c r="G268" s="1" t="str">
        <f>_xlfn.TEXTBEFORE(Table4[[#This Row],[rxn     upper-bound     lower-bound]]," ")</f>
        <v>ENZLOAD-ACACT200i_x_FWD-rt0697</v>
      </c>
      <c r="H268" s="1">
        <f>_xlfn.NUMBERVALUE(TRIM(_xlfn.TEXTBEFORE(_xlfn.TEXTAFTER(Table4[[#This Row],[rxn     upper-bound     lower-bound]],Table4[[#This Row],[rxn]]),Table4[[#This Row],[lb]],-1)))</f>
        <v>0.96548376000000002</v>
      </c>
      <c r="I268" s="1" t="str">
        <f>_xlfn.TEXTAFTER(Table4[[#This Row],[rxn     upper-bound     lower-bound]]," ",-1)</f>
        <v>0.00000000</v>
      </c>
    </row>
    <row r="269" spans="1:9">
      <c r="A269" s="1" t="s">
        <v>13185</v>
      </c>
      <c r="B269" s="1" t="str">
        <f>_xlfn.TEXTBEFORE(ENZLOAD[[#This Row],[ENZLOAD (from enz_from_proteome)]]," ")</f>
        <v>ENZLOAD-ACACT200i_x_FWD-rt5445</v>
      </c>
      <c r="C269" s="1">
        <f>_xlfn.NUMBERVALUE(_xlfn.TEXTAFTER(ENZLOAD[[#This Row],[ENZLOAD (from enz_from_proteome)]]," ",-1))</f>
        <v>7.8904508266999897E-7</v>
      </c>
      <c r="F269" s="1" t="s">
        <v>16878</v>
      </c>
      <c r="G269" s="1" t="str">
        <f>_xlfn.TEXTBEFORE(Table4[[#This Row],[rxn     upper-bound     lower-bound]]," ")</f>
        <v>ENZLOAD-ACACT200i_x_FWD-rt5445</v>
      </c>
      <c r="H269" s="1">
        <f>_xlfn.NUMBERVALUE(TRIM(_xlfn.TEXTBEFORE(_xlfn.TEXTAFTER(Table4[[#This Row],[rxn     upper-bound     lower-bound]],Table4[[#This Row],[rxn]]),Table4[[#This Row],[lb]],-1)))</f>
        <v>0.97484223000000003</v>
      </c>
      <c r="I269" s="1" t="str">
        <f>_xlfn.TEXTAFTER(Table4[[#This Row],[rxn     upper-bound     lower-bound]]," ",-1)</f>
        <v>0.00000000</v>
      </c>
    </row>
    <row r="270" spans="1:9">
      <c r="A270" s="1" t="s">
        <v>13186</v>
      </c>
      <c r="B270" s="1" t="str">
        <f>_xlfn.TEXTBEFORE(ENZLOAD[[#This Row],[ENZLOAD (from enz_from_proteome)]]," ")</f>
        <v>ENZLOAD-ACACT200i_x_FWD-rt6860</v>
      </c>
      <c r="C270" s="1">
        <f>_xlfn.NUMBERVALUE(_xlfn.TEXTAFTER(ENZLOAD[[#This Row],[ENZLOAD (from enz_from_proteome)]]," ",-1))</f>
        <v>5.6353127168999899E-7</v>
      </c>
      <c r="F270" s="1" t="s">
        <v>16879</v>
      </c>
      <c r="G270" s="1" t="str">
        <f>_xlfn.TEXTBEFORE(Table4[[#This Row],[rxn     upper-bound     lower-bound]]," ")</f>
        <v>ENZLOAD-ACACT200i_x_FWD-rt6860</v>
      </c>
      <c r="H270" s="1">
        <f>_xlfn.NUMBERVALUE(TRIM(_xlfn.TEXTBEFORE(_xlfn.TEXTAFTER(Table4[[#This Row],[rxn     upper-bound     lower-bound]],Table4[[#This Row],[rxn]]),Table4[[#This Row],[lb]],-1)))</f>
        <v>0.97563316</v>
      </c>
      <c r="I270" s="1" t="str">
        <f>_xlfn.TEXTAFTER(Table4[[#This Row],[rxn     upper-bound     lower-bound]]," ",-1)</f>
        <v>0.00000000</v>
      </c>
    </row>
    <row r="271" spans="1:9">
      <c r="A271" s="1" t="s">
        <v>13187</v>
      </c>
      <c r="B271" s="1" t="str">
        <f>_xlfn.TEXTBEFORE(ENZLOAD[[#This Row],[ENZLOAD (from enz_from_proteome)]]," ")</f>
        <v>ENZLOAD-ACACT220i_m_FWD-rt0517</v>
      </c>
      <c r="C271" s="1">
        <f>_xlfn.NUMBERVALUE(_xlfn.TEXTAFTER(ENZLOAD[[#This Row],[ENZLOAD (from enz_from_proteome)]]," ",-1))</f>
        <v>7.0228741482000001E-7</v>
      </c>
      <c r="F271" s="1" t="s">
        <v>16880</v>
      </c>
      <c r="G271" s="1" t="str">
        <f>_xlfn.TEXTBEFORE(Table4[[#This Row],[rxn     upper-bound     lower-bound]]," ")</f>
        <v>ENZLOAD-ACACT220i_m_FWD-rt0517</v>
      </c>
      <c r="H271" s="1">
        <f>_xlfn.NUMBERVALUE(TRIM(_xlfn.TEXTBEFORE(_xlfn.TEXTAFTER(Table4[[#This Row],[rxn     upper-bound     lower-bound]],Table4[[#This Row],[rxn]]),Table4[[#This Row],[lb]],-1)))</f>
        <v>1.02672586</v>
      </c>
      <c r="I271" s="1" t="str">
        <f>_xlfn.TEXTAFTER(Table4[[#This Row],[rxn     upper-bound     lower-bound]]," ",-1)</f>
        <v>0.00000000</v>
      </c>
    </row>
    <row r="272" spans="1:9">
      <c r="A272" s="1" t="s">
        <v>13188</v>
      </c>
      <c r="B272" s="1" t="str">
        <f>_xlfn.TEXTBEFORE(ENZLOAD[[#This Row],[ENZLOAD (from enz_from_proteome)]]," ")</f>
        <v>ENZLOAD-ACACT220i_x_FWD-rt0697</v>
      </c>
      <c r="C272" s="1">
        <f>_xlfn.NUMBERVALUE(_xlfn.TEXTAFTER(ENZLOAD[[#This Row],[ENZLOAD (from enz_from_proteome)]]," ",-1))</f>
        <v>4.1825168665000001E-7</v>
      </c>
      <c r="F272" s="1" t="s">
        <v>16881</v>
      </c>
      <c r="G272" s="1" t="str">
        <f>_xlfn.TEXTBEFORE(Table4[[#This Row],[rxn     upper-bound     lower-bound]]," ")</f>
        <v>ENZLOAD-ACACT220i_x_FWD-rt0697</v>
      </c>
      <c r="H272" s="1">
        <f>_xlfn.NUMBERVALUE(TRIM(_xlfn.TEXTBEFORE(_xlfn.TEXTAFTER(Table4[[#This Row],[rxn     upper-bound     lower-bound]],Table4[[#This Row],[rxn]]),Table4[[#This Row],[lb]],-1)))</f>
        <v>0.96548376000000002</v>
      </c>
      <c r="I272" s="1" t="str">
        <f>_xlfn.TEXTAFTER(Table4[[#This Row],[rxn     upper-bound     lower-bound]]," ",-1)</f>
        <v>0.00000000</v>
      </c>
    </row>
    <row r="273" spans="1:9">
      <c r="A273" s="1" t="s">
        <v>13189</v>
      </c>
      <c r="B273" s="1" t="str">
        <f>_xlfn.TEXTBEFORE(ENZLOAD[[#This Row],[ENZLOAD (from enz_from_proteome)]]," ")</f>
        <v>ENZLOAD-ACACT220i_x_FWD-rt5445</v>
      </c>
      <c r="C273" s="1">
        <f>_xlfn.NUMBERVALUE(_xlfn.TEXTAFTER(ENZLOAD[[#This Row],[ENZLOAD (from enz_from_proteome)]]," ",-1))</f>
        <v>7.8904508266999897E-7</v>
      </c>
      <c r="F273" s="1" t="s">
        <v>16882</v>
      </c>
      <c r="G273" s="1" t="str">
        <f>_xlfn.TEXTBEFORE(Table4[[#This Row],[rxn     upper-bound     lower-bound]]," ")</f>
        <v>ENZLOAD-ACACT220i_x_FWD-rt5445</v>
      </c>
      <c r="H273" s="1">
        <f>_xlfn.NUMBERVALUE(TRIM(_xlfn.TEXTBEFORE(_xlfn.TEXTAFTER(Table4[[#This Row],[rxn     upper-bound     lower-bound]],Table4[[#This Row],[rxn]]),Table4[[#This Row],[lb]],-1)))</f>
        <v>0.97484223000000003</v>
      </c>
      <c r="I273" s="1" t="str">
        <f>_xlfn.TEXTAFTER(Table4[[#This Row],[rxn     upper-bound     lower-bound]]," ",-1)</f>
        <v>0.00000000</v>
      </c>
    </row>
    <row r="274" spans="1:9">
      <c r="A274" s="1" t="s">
        <v>13190</v>
      </c>
      <c r="B274" s="1" t="str">
        <f>_xlfn.TEXTBEFORE(ENZLOAD[[#This Row],[ENZLOAD (from enz_from_proteome)]]," ")</f>
        <v>ENZLOAD-ACACT220i_x_FWD-rt6860</v>
      </c>
      <c r="C274" s="1">
        <f>_xlfn.NUMBERVALUE(_xlfn.TEXTAFTER(ENZLOAD[[#This Row],[ENZLOAD (from enz_from_proteome)]]," ",-1))</f>
        <v>5.6353127168999899E-7</v>
      </c>
      <c r="F274" s="1" t="s">
        <v>16883</v>
      </c>
      <c r="G274" s="1" t="str">
        <f>_xlfn.TEXTBEFORE(Table4[[#This Row],[rxn     upper-bound     lower-bound]]," ")</f>
        <v>ENZLOAD-ACACT220i_x_FWD-rt6860</v>
      </c>
      <c r="H274" s="1">
        <f>_xlfn.NUMBERVALUE(TRIM(_xlfn.TEXTBEFORE(_xlfn.TEXTAFTER(Table4[[#This Row],[rxn     upper-bound     lower-bound]],Table4[[#This Row],[rxn]]),Table4[[#This Row],[lb]],-1)))</f>
        <v>0.97563316</v>
      </c>
      <c r="I274" s="1" t="str">
        <f>_xlfn.TEXTAFTER(Table4[[#This Row],[rxn     upper-bound     lower-bound]]," ",-1)</f>
        <v>0.00000000</v>
      </c>
    </row>
    <row r="275" spans="1:9">
      <c r="A275" s="1" t="s">
        <v>13191</v>
      </c>
      <c r="B275" s="1" t="str">
        <f>_xlfn.TEXTBEFORE(ENZLOAD[[#This Row],[ENZLOAD (from enz_from_proteome)]]," ")</f>
        <v>ENZLOAD-ACACT240i_m_FWD-rt0517</v>
      </c>
      <c r="C275" s="1">
        <f>_xlfn.NUMBERVALUE(_xlfn.TEXTAFTER(ENZLOAD[[#This Row],[ENZLOAD (from enz_from_proteome)]]," ",-1))</f>
        <v>7.0228741482000001E-7</v>
      </c>
      <c r="F275" s="1" t="s">
        <v>16884</v>
      </c>
      <c r="G275" s="1" t="str">
        <f>_xlfn.TEXTBEFORE(Table4[[#This Row],[rxn     upper-bound     lower-bound]]," ")</f>
        <v>ENZLOAD-ACACT240i_m_FWD-rt0517</v>
      </c>
      <c r="H275" s="1">
        <f>_xlfn.NUMBERVALUE(TRIM(_xlfn.TEXTBEFORE(_xlfn.TEXTAFTER(Table4[[#This Row],[rxn     upper-bound     lower-bound]],Table4[[#This Row],[rxn]]),Table4[[#This Row],[lb]],-1)))</f>
        <v>1.02672586</v>
      </c>
      <c r="I275" s="1" t="str">
        <f>_xlfn.TEXTAFTER(Table4[[#This Row],[rxn     upper-bound     lower-bound]]," ",-1)</f>
        <v>0.00000000</v>
      </c>
    </row>
    <row r="276" spans="1:9">
      <c r="A276" s="1" t="s">
        <v>13192</v>
      </c>
      <c r="B276" s="1" t="str">
        <f>_xlfn.TEXTBEFORE(ENZLOAD[[#This Row],[ENZLOAD (from enz_from_proteome)]]," ")</f>
        <v>ENZLOAD-ACACT240i_x_FWD-rt0697</v>
      </c>
      <c r="C276" s="1">
        <f>_xlfn.NUMBERVALUE(_xlfn.TEXTAFTER(ENZLOAD[[#This Row],[ENZLOAD (from enz_from_proteome)]]," ",-1))</f>
        <v>4.1825168665000001E-7</v>
      </c>
      <c r="F276" s="1" t="s">
        <v>16885</v>
      </c>
      <c r="G276" s="1" t="str">
        <f>_xlfn.TEXTBEFORE(Table4[[#This Row],[rxn     upper-bound     lower-bound]]," ")</f>
        <v>ENZLOAD-ACACT240i_x_FWD-rt0697</v>
      </c>
      <c r="H276" s="1">
        <f>_xlfn.NUMBERVALUE(TRIM(_xlfn.TEXTBEFORE(_xlfn.TEXTAFTER(Table4[[#This Row],[rxn     upper-bound     lower-bound]],Table4[[#This Row],[rxn]]),Table4[[#This Row],[lb]],-1)))</f>
        <v>0.96548376000000002</v>
      </c>
      <c r="I276" s="1" t="str">
        <f>_xlfn.TEXTAFTER(Table4[[#This Row],[rxn     upper-bound     lower-bound]]," ",-1)</f>
        <v>0.00000000</v>
      </c>
    </row>
    <row r="277" spans="1:9">
      <c r="A277" s="1" t="s">
        <v>13193</v>
      </c>
      <c r="B277" s="1" t="str">
        <f>_xlfn.TEXTBEFORE(ENZLOAD[[#This Row],[ENZLOAD (from enz_from_proteome)]]," ")</f>
        <v>ENZLOAD-ACACT240i_x_FWD-rt5445</v>
      </c>
      <c r="C277" s="1">
        <f>_xlfn.NUMBERVALUE(_xlfn.TEXTAFTER(ENZLOAD[[#This Row],[ENZLOAD (from enz_from_proteome)]]," ",-1))</f>
        <v>7.8904508266999897E-7</v>
      </c>
      <c r="F277" s="1" t="s">
        <v>16886</v>
      </c>
      <c r="G277" s="1" t="str">
        <f>_xlfn.TEXTBEFORE(Table4[[#This Row],[rxn     upper-bound     lower-bound]]," ")</f>
        <v>ENZLOAD-ACACT240i_x_FWD-rt5445</v>
      </c>
      <c r="H277" s="1">
        <f>_xlfn.NUMBERVALUE(TRIM(_xlfn.TEXTBEFORE(_xlfn.TEXTAFTER(Table4[[#This Row],[rxn     upper-bound     lower-bound]],Table4[[#This Row],[rxn]]),Table4[[#This Row],[lb]],-1)))</f>
        <v>0.97484223000000003</v>
      </c>
      <c r="I277" s="1" t="str">
        <f>_xlfn.TEXTAFTER(Table4[[#This Row],[rxn     upper-bound     lower-bound]]," ",-1)</f>
        <v>0.00000000</v>
      </c>
    </row>
    <row r="278" spans="1:9">
      <c r="A278" s="1" t="s">
        <v>13194</v>
      </c>
      <c r="B278" s="1" t="str">
        <f>_xlfn.TEXTBEFORE(ENZLOAD[[#This Row],[ENZLOAD (from enz_from_proteome)]]," ")</f>
        <v>ENZLOAD-ACACT240i_x_FWD-rt6860</v>
      </c>
      <c r="C278" s="1">
        <f>_xlfn.NUMBERVALUE(_xlfn.TEXTAFTER(ENZLOAD[[#This Row],[ENZLOAD (from enz_from_proteome)]]," ",-1))</f>
        <v>5.6353127168999899E-7</v>
      </c>
      <c r="F278" s="1" t="s">
        <v>16887</v>
      </c>
      <c r="G278" s="1" t="str">
        <f>_xlfn.TEXTBEFORE(Table4[[#This Row],[rxn     upper-bound     lower-bound]]," ")</f>
        <v>ENZLOAD-ACACT240i_x_FWD-rt6860</v>
      </c>
      <c r="H278" s="1">
        <f>_xlfn.NUMBERVALUE(TRIM(_xlfn.TEXTBEFORE(_xlfn.TEXTAFTER(Table4[[#This Row],[rxn     upper-bound     lower-bound]],Table4[[#This Row],[rxn]]),Table4[[#This Row],[lb]],-1)))</f>
        <v>0.97563316</v>
      </c>
      <c r="I278" s="1" t="str">
        <f>_xlfn.TEXTAFTER(Table4[[#This Row],[rxn     upper-bound     lower-bound]]," ",-1)</f>
        <v>0.00000000</v>
      </c>
    </row>
    <row r="279" spans="1:9">
      <c r="A279" s="1" t="s">
        <v>13195</v>
      </c>
      <c r="B279" s="1" t="str">
        <f>_xlfn.TEXTBEFORE(ENZLOAD[[#This Row],[ENZLOAD (from enz_from_proteome)]]," ")</f>
        <v>ENZLOAD-ACACT260i_m_FWD-rt0517</v>
      </c>
      <c r="C279" s="1">
        <f>_xlfn.NUMBERVALUE(_xlfn.TEXTAFTER(ENZLOAD[[#This Row],[ENZLOAD (from enz_from_proteome)]]," ",-1))</f>
        <v>7.0228741482000001E-7</v>
      </c>
      <c r="F279" s="1" t="s">
        <v>16888</v>
      </c>
      <c r="G279" s="1" t="str">
        <f>_xlfn.TEXTBEFORE(Table4[[#This Row],[rxn     upper-bound     lower-bound]]," ")</f>
        <v>ENZLOAD-ACACT260i_m_FWD-rt0517</v>
      </c>
      <c r="H279" s="1">
        <f>_xlfn.NUMBERVALUE(TRIM(_xlfn.TEXTBEFORE(_xlfn.TEXTAFTER(Table4[[#This Row],[rxn     upper-bound     lower-bound]],Table4[[#This Row],[rxn]]),Table4[[#This Row],[lb]],-1)))</f>
        <v>1.02672586</v>
      </c>
      <c r="I279" s="1" t="str">
        <f>_xlfn.TEXTAFTER(Table4[[#This Row],[rxn     upper-bound     lower-bound]]," ",-1)</f>
        <v>0.00000000</v>
      </c>
    </row>
    <row r="280" spans="1:9">
      <c r="A280" s="1" t="s">
        <v>13196</v>
      </c>
      <c r="B280" s="1" t="str">
        <f>_xlfn.TEXTBEFORE(ENZLOAD[[#This Row],[ENZLOAD (from enz_from_proteome)]]," ")</f>
        <v>ENZLOAD-ACACT260i_x_FWD-rt0697</v>
      </c>
      <c r="C280" s="1">
        <f>_xlfn.NUMBERVALUE(_xlfn.TEXTAFTER(ENZLOAD[[#This Row],[ENZLOAD (from enz_from_proteome)]]," ",-1))</f>
        <v>4.1825168665000001E-7</v>
      </c>
      <c r="F280" s="1" t="s">
        <v>16889</v>
      </c>
      <c r="G280" s="1" t="str">
        <f>_xlfn.TEXTBEFORE(Table4[[#This Row],[rxn     upper-bound     lower-bound]]," ")</f>
        <v>ENZLOAD-ACACT260i_x_FWD-rt0697</v>
      </c>
      <c r="H280" s="1">
        <f>_xlfn.NUMBERVALUE(TRIM(_xlfn.TEXTBEFORE(_xlfn.TEXTAFTER(Table4[[#This Row],[rxn     upper-bound     lower-bound]],Table4[[#This Row],[rxn]]),Table4[[#This Row],[lb]],-1)))</f>
        <v>0.96548376000000002</v>
      </c>
      <c r="I280" s="1" t="str">
        <f>_xlfn.TEXTAFTER(Table4[[#This Row],[rxn     upper-bound     lower-bound]]," ",-1)</f>
        <v>0.00000000</v>
      </c>
    </row>
    <row r="281" spans="1:9">
      <c r="A281" s="1" t="s">
        <v>13197</v>
      </c>
      <c r="B281" s="1" t="str">
        <f>_xlfn.TEXTBEFORE(ENZLOAD[[#This Row],[ENZLOAD (from enz_from_proteome)]]," ")</f>
        <v>ENZLOAD-ACACT260i_x_FWD-rt5445</v>
      </c>
      <c r="C281" s="1">
        <f>_xlfn.NUMBERVALUE(_xlfn.TEXTAFTER(ENZLOAD[[#This Row],[ENZLOAD (from enz_from_proteome)]]," ",-1))</f>
        <v>7.8904508266999897E-7</v>
      </c>
      <c r="F281" s="1" t="s">
        <v>16890</v>
      </c>
      <c r="G281" s="1" t="str">
        <f>_xlfn.TEXTBEFORE(Table4[[#This Row],[rxn     upper-bound     lower-bound]]," ")</f>
        <v>ENZLOAD-ACACT260i_x_FWD-rt5445</v>
      </c>
      <c r="H281" s="1">
        <f>_xlfn.NUMBERVALUE(TRIM(_xlfn.TEXTBEFORE(_xlfn.TEXTAFTER(Table4[[#This Row],[rxn     upper-bound     lower-bound]],Table4[[#This Row],[rxn]]),Table4[[#This Row],[lb]],-1)))</f>
        <v>0.97484223000000003</v>
      </c>
      <c r="I281" s="1" t="str">
        <f>_xlfn.TEXTAFTER(Table4[[#This Row],[rxn     upper-bound     lower-bound]]," ",-1)</f>
        <v>0.00000000</v>
      </c>
    </row>
    <row r="282" spans="1:9">
      <c r="A282" s="1" t="s">
        <v>13198</v>
      </c>
      <c r="B282" s="1" t="str">
        <f>_xlfn.TEXTBEFORE(ENZLOAD[[#This Row],[ENZLOAD (from enz_from_proteome)]]," ")</f>
        <v>ENZLOAD-ACACT260i_x_FWD-rt6860</v>
      </c>
      <c r="C282" s="1">
        <f>_xlfn.NUMBERVALUE(_xlfn.TEXTAFTER(ENZLOAD[[#This Row],[ENZLOAD (from enz_from_proteome)]]," ",-1))</f>
        <v>5.6353127168999899E-7</v>
      </c>
      <c r="F282" s="1" t="s">
        <v>16891</v>
      </c>
      <c r="G282" s="1" t="str">
        <f>_xlfn.TEXTBEFORE(Table4[[#This Row],[rxn     upper-bound     lower-bound]]," ")</f>
        <v>ENZLOAD-ACACT260i_x_FWD-rt6860</v>
      </c>
      <c r="H282" s="1">
        <f>_xlfn.NUMBERVALUE(TRIM(_xlfn.TEXTBEFORE(_xlfn.TEXTAFTER(Table4[[#This Row],[rxn     upper-bound     lower-bound]],Table4[[#This Row],[rxn]]),Table4[[#This Row],[lb]],-1)))</f>
        <v>0.97563316</v>
      </c>
      <c r="I282" s="1" t="str">
        <f>_xlfn.TEXTAFTER(Table4[[#This Row],[rxn     upper-bound     lower-bound]]," ",-1)</f>
        <v>0.00000000</v>
      </c>
    </row>
    <row r="283" spans="1:9">
      <c r="A283" s="1" t="s">
        <v>13199</v>
      </c>
      <c r="B283" s="1" t="str">
        <f>_xlfn.TEXTBEFORE(ENZLOAD[[#This Row],[ENZLOAD (from enz_from_proteome)]]," ")</f>
        <v>ENZLOAD-ACACT40i_m_FWD-rt0517</v>
      </c>
      <c r="C283" s="1">
        <f>_xlfn.NUMBERVALUE(_xlfn.TEXTAFTER(ENZLOAD[[#This Row],[ENZLOAD (from enz_from_proteome)]]," ",-1))</f>
        <v>7.0228741482000001E-7</v>
      </c>
      <c r="F283" s="1" t="s">
        <v>16892</v>
      </c>
      <c r="G283" s="1" t="str">
        <f>_xlfn.TEXTBEFORE(Table4[[#This Row],[rxn     upper-bound     lower-bound]]," ")</f>
        <v>ENZLOAD-ACACT40i_m_FWD-rt0517</v>
      </c>
      <c r="H283" s="1">
        <f>_xlfn.NUMBERVALUE(TRIM(_xlfn.TEXTBEFORE(_xlfn.TEXTAFTER(Table4[[#This Row],[rxn     upper-bound     lower-bound]],Table4[[#This Row],[rxn]]),Table4[[#This Row],[lb]],-1)))</f>
        <v>1.02672586</v>
      </c>
      <c r="I283" s="1" t="str">
        <f>_xlfn.TEXTAFTER(Table4[[#This Row],[rxn     upper-bound     lower-bound]]," ",-1)</f>
        <v>0.00000000</v>
      </c>
    </row>
    <row r="284" spans="1:9">
      <c r="A284" s="1" t="s">
        <v>13200</v>
      </c>
      <c r="B284" s="1" t="str">
        <f>_xlfn.TEXTBEFORE(ENZLOAD[[#This Row],[ENZLOAD (from enz_from_proteome)]]," ")</f>
        <v>ENZLOAD-ACACT40i_x_FWD-rt0697</v>
      </c>
      <c r="C284" s="1">
        <f>_xlfn.NUMBERVALUE(_xlfn.TEXTAFTER(ENZLOAD[[#This Row],[ENZLOAD (from enz_from_proteome)]]," ",-1))</f>
        <v>4.1825168665000001E-7</v>
      </c>
      <c r="F284" s="1" t="s">
        <v>16893</v>
      </c>
      <c r="G284" s="1" t="str">
        <f>_xlfn.TEXTBEFORE(Table4[[#This Row],[rxn     upper-bound     lower-bound]]," ")</f>
        <v>ENZLOAD-ACACT40i_x_FWD-rt0697</v>
      </c>
      <c r="H284" s="1">
        <f>_xlfn.NUMBERVALUE(TRIM(_xlfn.TEXTBEFORE(_xlfn.TEXTAFTER(Table4[[#This Row],[rxn     upper-bound     lower-bound]],Table4[[#This Row],[rxn]]),Table4[[#This Row],[lb]],-1)))</f>
        <v>0.96548376000000002</v>
      </c>
      <c r="I284" s="1" t="str">
        <f>_xlfn.TEXTAFTER(Table4[[#This Row],[rxn     upper-bound     lower-bound]]," ",-1)</f>
        <v>0.00000000</v>
      </c>
    </row>
    <row r="285" spans="1:9">
      <c r="A285" s="1" t="s">
        <v>13201</v>
      </c>
      <c r="B285" s="1" t="str">
        <f>_xlfn.TEXTBEFORE(ENZLOAD[[#This Row],[ENZLOAD (from enz_from_proteome)]]," ")</f>
        <v>ENZLOAD-ACACT40i_x_FWD-rt5445</v>
      </c>
      <c r="C285" s="1">
        <f>_xlfn.NUMBERVALUE(_xlfn.TEXTAFTER(ENZLOAD[[#This Row],[ENZLOAD (from enz_from_proteome)]]," ",-1))</f>
        <v>7.8904508266999897E-7</v>
      </c>
      <c r="F285" s="1" t="s">
        <v>16894</v>
      </c>
      <c r="G285" s="1" t="str">
        <f>_xlfn.TEXTBEFORE(Table4[[#This Row],[rxn     upper-bound     lower-bound]]," ")</f>
        <v>ENZLOAD-ACACT40i_x_FWD-rt5445</v>
      </c>
      <c r="H285" s="1">
        <f>_xlfn.NUMBERVALUE(TRIM(_xlfn.TEXTBEFORE(_xlfn.TEXTAFTER(Table4[[#This Row],[rxn     upper-bound     lower-bound]],Table4[[#This Row],[rxn]]),Table4[[#This Row],[lb]],-1)))</f>
        <v>0.97484223000000003</v>
      </c>
      <c r="I285" s="1" t="str">
        <f>_xlfn.TEXTAFTER(Table4[[#This Row],[rxn     upper-bound     lower-bound]]," ",-1)</f>
        <v>0.00000000</v>
      </c>
    </row>
    <row r="286" spans="1:9">
      <c r="A286" s="1" t="s">
        <v>13202</v>
      </c>
      <c r="B286" s="1" t="str">
        <f>_xlfn.TEXTBEFORE(ENZLOAD[[#This Row],[ENZLOAD (from enz_from_proteome)]]," ")</f>
        <v>ENZLOAD-ACACT40i_x_FWD-rt6860</v>
      </c>
      <c r="C286" s="1">
        <f>_xlfn.NUMBERVALUE(_xlfn.TEXTAFTER(ENZLOAD[[#This Row],[ENZLOAD (from enz_from_proteome)]]," ",-1))</f>
        <v>5.6353127168999899E-7</v>
      </c>
      <c r="F286" s="1" t="s">
        <v>16895</v>
      </c>
      <c r="G286" s="1" t="str">
        <f>_xlfn.TEXTBEFORE(Table4[[#This Row],[rxn     upper-bound     lower-bound]]," ")</f>
        <v>ENZLOAD-ACACT40i_x_FWD-rt6860</v>
      </c>
      <c r="H286" s="1">
        <f>_xlfn.NUMBERVALUE(TRIM(_xlfn.TEXTBEFORE(_xlfn.TEXTAFTER(Table4[[#This Row],[rxn     upper-bound     lower-bound]],Table4[[#This Row],[rxn]]),Table4[[#This Row],[lb]],-1)))</f>
        <v>0.97563316</v>
      </c>
      <c r="I286" s="1" t="str">
        <f>_xlfn.TEXTAFTER(Table4[[#This Row],[rxn     upper-bound     lower-bound]]," ",-1)</f>
        <v>0.00000000</v>
      </c>
    </row>
    <row r="287" spans="1:9">
      <c r="A287" s="1" t="s">
        <v>13203</v>
      </c>
      <c r="B287" s="1" t="str">
        <f>_xlfn.TEXTBEFORE(ENZLOAD[[#This Row],[ENZLOAD (from enz_from_proteome)]]," ")</f>
        <v>ENZLOAD-ACACT40ir_c_FWD-rt0310</v>
      </c>
      <c r="C287" s="1">
        <f>_xlfn.NUMBERVALUE(_xlfn.TEXTAFTER(ENZLOAD[[#This Row],[ENZLOAD (from enz_from_proteome)]]," ",-1))</f>
        <v>5.4705166266199997E-6</v>
      </c>
      <c r="F287" s="1" t="s">
        <v>16896</v>
      </c>
      <c r="G287" s="1" t="str">
        <f>_xlfn.TEXTBEFORE(Table4[[#This Row],[rxn     upper-bound     lower-bound]]," ")</f>
        <v>ENZLOAD-ACACT40ir_c_FWD-rt0310</v>
      </c>
      <c r="H287" s="1">
        <f>_xlfn.NUMBERVALUE(TRIM(_xlfn.TEXTBEFORE(_xlfn.TEXTAFTER(Table4[[#This Row],[rxn     upper-bound     lower-bound]],Table4[[#This Row],[rxn]]),Table4[[#This Row],[lb]],-1)))</f>
        <v>0.90087324999999996</v>
      </c>
      <c r="I287" s="1" t="str">
        <f>_xlfn.TEXTAFTER(Table4[[#This Row],[rxn     upper-bound     lower-bound]]," ",-1)</f>
        <v>0.00000000</v>
      </c>
    </row>
    <row r="288" spans="1:9">
      <c r="A288" s="1" t="s">
        <v>13204</v>
      </c>
      <c r="B288" s="1" t="str">
        <f>_xlfn.TEXTBEFORE(ENZLOAD[[#This Row],[ENZLOAD (from enz_from_proteome)]]," ")</f>
        <v>ENZLOAD-ACACT60i_m_FWD-rt0517</v>
      </c>
      <c r="C288" s="1">
        <f>_xlfn.NUMBERVALUE(_xlfn.TEXTAFTER(ENZLOAD[[#This Row],[ENZLOAD (from enz_from_proteome)]]," ",-1))</f>
        <v>7.0228741482000001E-7</v>
      </c>
      <c r="F288" s="1" t="s">
        <v>16897</v>
      </c>
      <c r="G288" s="1" t="str">
        <f>_xlfn.TEXTBEFORE(Table4[[#This Row],[rxn     upper-bound     lower-bound]]," ")</f>
        <v>ENZLOAD-ACACT60i_m_FWD-rt0517</v>
      </c>
      <c r="H288" s="1">
        <f>_xlfn.NUMBERVALUE(TRIM(_xlfn.TEXTBEFORE(_xlfn.TEXTAFTER(Table4[[#This Row],[rxn     upper-bound     lower-bound]],Table4[[#This Row],[rxn]]),Table4[[#This Row],[lb]],-1)))</f>
        <v>1.02672586</v>
      </c>
      <c r="I288" s="1" t="str">
        <f>_xlfn.TEXTAFTER(Table4[[#This Row],[rxn     upper-bound     lower-bound]]," ",-1)</f>
        <v>0.00000000</v>
      </c>
    </row>
    <row r="289" spans="1:9">
      <c r="A289" s="1" t="s">
        <v>13205</v>
      </c>
      <c r="B289" s="1" t="str">
        <f>_xlfn.TEXTBEFORE(ENZLOAD[[#This Row],[ENZLOAD (from enz_from_proteome)]]," ")</f>
        <v>ENZLOAD-ACACT60i_x_FWD-rt0697</v>
      </c>
      <c r="C289" s="1">
        <f>_xlfn.NUMBERVALUE(_xlfn.TEXTAFTER(ENZLOAD[[#This Row],[ENZLOAD (from enz_from_proteome)]]," ",-1))</f>
        <v>4.1825168665000001E-7</v>
      </c>
      <c r="F289" s="1" t="s">
        <v>16898</v>
      </c>
      <c r="G289" s="1" t="str">
        <f>_xlfn.TEXTBEFORE(Table4[[#This Row],[rxn     upper-bound     lower-bound]]," ")</f>
        <v>ENZLOAD-ACACT60i_x_FWD-rt0697</v>
      </c>
      <c r="H289" s="1">
        <f>_xlfn.NUMBERVALUE(TRIM(_xlfn.TEXTBEFORE(_xlfn.TEXTAFTER(Table4[[#This Row],[rxn     upper-bound     lower-bound]],Table4[[#This Row],[rxn]]),Table4[[#This Row],[lb]],-1)))</f>
        <v>0.96548376000000002</v>
      </c>
      <c r="I289" s="1" t="str">
        <f>_xlfn.TEXTAFTER(Table4[[#This Row],[rxn     upper-bound     lower-bound]]," ",-1)</f>
        <v>0.00000000</v>
      </c>
    </row>
    <row r="290" spans="1:9">
      <c r="A290" s="1" t="s">
        <v>13206</v>
      </c>
      <c r="B290" s="1" t="str">
        <f>_xlfn.TEXTBEFORE(ENZLOAD[[#This Row],[ENZLOAD (from enz_from_proteome)]]," ")</f>
        <v>ENZLOAD-ACACT60i_x_FWD-rt5445</v>
      </c>
      <c r="C290" s="1">
        <f>_xlfn.NUMBERVALUE(_xlfn.TEXTAFTER(ENZLOAD[[#This Row],[ENZLOAD (from enz_from_proteome)]]," ",-1))</f>
        <v>7.8904508266999897E-7</v>
      </c>
      <c r="F290" s="1" t="s">
        <v>16899</v>
      </c>
      <c r="G290" s="1" t="str">
        <f>_xlfn.TEXTBEFORE(Table4[[#This Row],[rxn     upper-bound     lower-bound]]," ")</f>
        <v>ENZLOAD-ACACT60i_x_FWD-rt5445</v>
      </c>
      <c r="H290" s="1">
        <f>_xlfn.NUMBERVALUE(TRIM(_xlfn.TEXTBEFORE(_xlfn.TEXTAFTER(Table4[[#This Row],[rxn     upper-bound     lower-bound]],Table4[[#This Row],[rxn]]),Table4[[#This Row],[lb]],-1)))</f>
        <v>0.97484223000000003</v>
      </c>
      <c r="I290" s="1" t="str">
        <f>_xlfn.TEXTAFTER(Table4[[#This Row],[rxn     upper-bound     lower-bound]]," ",-1)</f>
        <v>0.00000000</v>
      </c>
    </row>
    <row r="291" spans="1:9">
      <c r="A291" s="1" t="s">
        <v>13207</v>
      </c>
      <c r="B291" s="1" t="str">
        <f>_xlfn.TEXTBEFORE(ENZLOAD[[#This Row],[ENZLOAD (from enz_from_proteome)]]," ")</f>
        <v>ENZLOAD-ACACT60i_x_FWD-rt6860</v>
      </c>
      <c r="C291" s="1">
        <f>_xlfn.NUMBERVALUE(_xlfn.TEXTAFTER(ENZLOAD[[#This Row],[ENZLOAD (from enz_from_proteome)]]," ",-1))</f>
        <v>5.6353127168999899E-7</v>
      </c>
      <c r="F291" s="1" t="s">
        <v>16900</v>
      </c>
      <c r="G291" s="1" t="str">
        <f>_xlfn.TEXTBEFORE(Table4[[#This Row],[rxn     upper-bound     lower-bound]]," ")</f>
        <v>ENZLOAD-ACACT60i_x_FWD-rt6860</v>
      </c>
      <c r="H291" s="1">
        <f>_xlfn.NUMBERVALUE(TRIM(_xlfn.TEXTBEFORE(_xlfn.TEXTAFTER(Table4[[#This Row],[rxn     upper-bound     lower-bound]],Table4[[#This Row],[rxn]]),Table4[[#This Row],[lb]],-1)))</f>
        <v>0.97563316</v>
      </c>
      <c r="I291" s="1" t="str">
        <f>_xlfn.TEXTAFTER(Table4[[#This Row],[rxn     upper-bound     lower-bound]]," ",-1)</f>
        <v>0.00000000</v>
      </c>
    </row>
    <row r="292" spans="1:9">
      <c r="A292" s="1" t="s">
        <v>13208</v>
      </c>
      <c r="B292" s="1" t="str">
        <f>_xlfn.TEXTBEFORE(ENZLOAD[[#This Row],[ENZLOAD (from enz_from_proteome)]]," ")</f>
        <v>ENZLOAD-ACACT80i_m_FWD-rt0517</v>
      </c>
      <c r="C292" s="1">
        <f>_xlfn.NUMBERVALUE(_xlfn.TEXTAFTER(ENZLOAD[[#This Row],[ENZLOAD (from enz_from_proteome)]]," ",-1))</f>
        <v>7.0228741482000001E-7</v>
      </c>
      <c r="F292" s="1" t="s">
        <v>16901</v>
      </c>
      <c r="G292" s="1" t="str">
        <f>_xlfn.TEXTBEFORE(Table4[[#This Row],[rxn     upper-bound     lower-bound]]," ")</f>
        <v>ENZLOAD-ACACT80i_m_FWD-rt0517</v>
      </c>
      <c r="H292" s="1">
        <f>_xlfn.NUMBERVALUE(TRIM(_xlfn.TEXTBEFORE(_xlfn.TEXTAFTER(Table4[[#This Row],[rxn     upper-bound     lower-bound]],Table4[[#This Row],[rxn]]),Table4[[#This Row],[lb]],-1)))</f>
        <v>1.02672586</v>
      </c>
      <c r="I292" s="1" t="str">
        <f>_xlfn.TEXTAFTER(Table4[[#This Row],[rxn     upper-bound     lower-bound]]," ",-1)</f>
        <v>0.00000000</v>
      </c>
    </row>
    <row r="293" spans="1:9">
      <c r="A293" s="1" t="s">
        <v>13209</v>
      </c>
      <c r="B293" s="1" t="str">
        <f>_xlfn.TEXTBEFORE(ENZLOAD[[#This Row],[ENZLOAD (from enz_from_proteome)]]," ")</f>
        <v>ENZLOAD-ACACT80i_x_FWD-rt0697</v>
      </c>
      <c r="C293" s="1">
        <f>_xlfn.NUMBERVALUE(_xlfn.TEXTAFTER(ENZLOAD[[#This Row],[ENZLOAD (from enz_from_proteome)]]," ",-1))</f>
        <v>4.1825168665000001E-7</v>
      </c>
      <c r="F293" s="1" t="s">
        <v>16902</v>
      </c>
      <c r="G293" s="1" t="str">
        <f>_xlfn.TEXTBEFORE(Table4[[#This Row],[rxn     upper-bound     lower-bound]]," ")</f>
        <v>ENZLOAD-ACACT80i_x_FWD-rt0697</v>
      </c>
      <c r="H293" s="1">
        <f>_xlfn.NUMBERVALUE(TRIM(_xlfn.TEXTBEFORE(_xlfn.TEXTAFTER(Table4[[#This Row],[rxn     upper-bound     lower-bound]],Table4[[#This Row],[rxn]]),Table4[[#This Row],[lb]],-1)))</f>
        <v>0.96548376000000002</v>
      </c>
      <c r="I293" s="1" t="str">
        <f>_xlfn.TEXTAFTER(Table4[[#This Row],[rxn     upper-bound     lower-bound]]," ",-1)</f>
        <v>0.00000000</v>
      </c>
    </row>
    <row r="294" spans="1:9">
      <c r="A294" s="1" t="s">
        <v>13210</v>
      </c>
      <c r="B294" s="1" t="str">
        <f>_xlfn.TEXTBEFORE(ENZLOAD[[#This Row],[ENZLOAD (from enz_from_proteome)]]," ")</f>
        <v>ENZLOAD-ACACT80i_x_FWD-rt5445</v>
      </c>
      <c r="C294" s="1">
        <f>_xlfn.NUMBERVALUE(_xlfn.TEXTAFTER(ENZLOAD[[#This Row],[ENZLOAD (from enz_from_proteome)]]," ",-1))</f>
        <v>7.8904508266999897E-7</v>
      </c>
      <c r="F294" s="1" t="s">
        <v>16903</v>
      </c>
      <c r="G294" s="1" t="str">
        <f>_xlfn.TEXTBEFORE(Table4[[#This Row],[rxn     upper-bound     lower-bound]]," ")</f>
        <v>ENZLOAD-ACACT80i_x_FWD-rt5445</v>
      </c>
      <c r="H294" s="1">
        <f>_xlfn.NUMBERVALUE(TRIM(_xlfn.TEXTBEFORE(_xlfn.TEXTAFTER(Table4[[#This Row],[rxn     upper-bound     lower-bound]],Table4[[#This Row],[rxn]]),Table4[[#This Row],[lb]],-1)))</f>
        <v>0.97484223000000003</v>
      </c>
      <c r="I294" s="1" t="str">
        <f>_xlfn.TEXTAFTER(Table4[[#This Row],[rxn     upper-bound     lower-bound]]," ",-1)</f>
        <v>0.00000000</v>
      </c>
    </row>
    <row r="295" spans="1:9">
      <c r="A295" s="1" t="s">
        <v>13211</v>
      </c>
      <c r="B295" s="1" t="str">
        <f>_xlfn.TEXTBEFORE(ENZLOAD[[#This Row],[ENZLOAD (from enz_from_proteome)]]," ")</f>
        <v>ENZLOAD-ACACT80i_x_FWD-rt6860</v>
      </c>
      <c r="C295" s="1">
        <f>_xlfn.NUMBERVALUE(_xlfn.TEXTAFTER(ENZLOAD[[#This Row],[ENZLOAD (from enz_from_proteome)]]," ",-1))</f>
        <v>5.6353127168999899E-7</v>
      </c>
      <c r="F295" s="1" t="s">
        <v>16904</v>
      </c>
      <c r="G295" s="1" t="str">
        <f>_xlfn.TEXTBEFORE(Table4[[#This Row],[rxn     upper-bound     lower-bound]]," ")</f>
        <v>ENZLOAD-ACACT80i_x_FWD-rt6860</v>
      </c>
      <c r="H295" s="1">
        <f>_xlfn.NUMBERVALUE(TRIM(_xlfn.TEXTBEFORE(_xlfn.TEXTAFTER(Table4[[#This Row],[rxn     upper-bound     lower-bound]],Table4[[#This Row],[rxn]]),Table4[[#This Row],[lb]],-1)))</f>
        <v>0.97563316</v>
      </c>
      <c r="I295" s="1" t="str">
        <f>_xlfn.TEXTAFTER(Table4[[#This Row],[rxn     upper-bound     lower-bound]]," ",-1)</f>
        <v>0.00000000</v>
      </c>
    </row>
    <row r="296" spans="1:9">
      <c r="A296" s="1" t="s">
        <v>13212</v>
      </c>
      <c r="B296" s="1" t="str">
        <f>_xlfn.TEXTBEFORE(ENZLOAD[[#This Row],[ENZLOAD (from enz_from_proteome)]]," ")</f>
        <v>ENZLOAD-ACALDCD_c_FWD-rt7423</v>
      </c>
      <c r="C296" s="1">
        <f>_xlfn.NUMBERVALUE(_xlfn.TEXTAFTER(ENZLOAD[[#This Row],[ENZLOAD (from enz_from_proteome)]]," ",-1))</f>
        <v>3.8036453610999998E-7</v>
      </c>
      <c r="F296" s="1" t="s">
        <v>16905</v>
      </c>
      <c r="G296" s="1" t="str">
        <f>_xlfn.TEXTBEFORE(Table4[[#This Row],[rxn     upper-bound     lower-bound]]," ")</f>
        <v>ENZLOAD-ACALDCD_c_FWD-rt7423</v>
      </c>
      <c r="H296" s="1">
        <f>_xlfn.NUMBERVALUE(TRIM(_xlfn.TEXTBEFORE(_xlfn.TEXTAFTER(Table4[[#This Row],[rxn     upper-bound     lower-bound]],Table4[[#This Row],[rxn]]),Table4[[#This Row],[lb]],-1)))</f>
        <v>0.5752583</v>
      </c>
      <c r="I296" s="1" t="str">
        <f>_xlfn.TEXTAFTER(Table4[[#This Row],[rxn     upper-bound     lower-bound]]," ",-1)</f>
        <v>0.00000000</v>
      </c>
    </row>
    <row r="297" spans="1:9">
      <c r="A297" s="1" t="s">
        <v>13213</v>
      </c>
      <c r="B297" s="1" t="str">
        <f>_xlfn.TEXTBEFORE(ENZLOAD[[#This Row],[ENZLOAD (from enz_from_proteome)]]," ")</f>
        <v>ENZLOAD-ACCOAC_c_FWD-rt0271</v>
      </c>
      <c r="C297" s="1">
        <f>_xlfn.NUMBERVALUE(_xlfn.TEXTAFTER(ENZLOAD[[#This Row],[ENZLOAD (from enz_from_proteome)]]," ",-1))</f>
        <v>1.0894406738500001E-6</v>
      </c>
      <c r="F297" s="1" t="s">
        <v>16906</v>
      </c>
      <c r="G297" s="1" t="str">
        <f>_xlfn.TEXTBEFORE(Table4[[#This Row],[rxn     upper-bound     lower-bound]]," ")</f>
        <v>ENZLOAD-ACCOAC_c_FWD-rt0271</v>
      </c>
      <c r="H297" s="1">
        <f>_xlfn.NUMBERVALUE(TRIM(_xlfn.TEXTBEFORE(_xlfn.TEXTAFTER(Table4[[#This Row],[rxn     upper-bound     lower-bound]],Table4[[#This Row],[rxn]]),Table4[[#This Row],[lb]],-1)))</f>
        <v>8.7166950000000007E-2</v>
      </c>
      <c r="I297" s="1" t="str">
        <f>_xlfn.TEXTAFTER(Table4[[#This Row],[rxn     upper-bound     lower-bound]]," ",-1)</f>
        <v>0.00000000</v>
      </c>
    </row>
    <row r="298" spans="1:9">
      <c r="A298" s="1" t="s">
        <v>13214</v>
      </c>
      <c r="B298" s="1" t="str">
        <f>_xlfn.TEXTBEFORE(ENZLOAD[[#This Row],[ENZLOAD (from enz_from_proteome)]]," ")</f>
        <v>ENZLOAD-ACCOATsucac_m_FWD-rt5429</v>
      </c>
      <c r="C298" s="1">
        <f>_xlfn.NUMBERVALUE(_xlfn.TEXTAFTER(ENZLOAD[[#This Row],[ENZLOAD (from enz_from_proteome)]]," ",-1))</f>
        <v>1.21605985052E-6</v>
      </c>
      <c r="F298" s="1" t="s">
        <v>16907</v>
      </c>
      <c r="G298" s="1" t="str">
        <f>_xlfn.TEXTBEFORE(Table4[[#This Row],[rxn     upper-bound     lower-bound]]," ")</f>
        <v>ENZLOAD-ACCOAt_c_r_FWD-rt2578</v>
      </c>
      <c r="H298" s="1">
        <f>_xlfn.NUMBERVALUE(TRIM(_xlfn.TEXTBEFORE(_xlfn.TEXTAFTER(Table4[[#This Row],[rxn     upper-bound     lower-bound]],Table4[[#This Row],[rxn]]),Table4[[#This Row],[lb]],-1)))</f>
        <v>0.68393638000000001</v>
      </c>
      <c r="I298" s="1" t="str">
        <f>_xlfn.TEXTAFTER(Table4[[#This Row],[rxn     upper-bound     lower-bound]]," ",-1)</f>
        <v>0.00000000</v>
      </c>
    </row>
    <row r="299" spans="1:9">
      <c r="A299" s="1" t="s">
        <v>13215</v>
      </c>
      <c r="B299" s="1" t="str">
        <f>_xlfn.TEXTBEFORE(ENZLOAD[[#This Row],[ENZLOAD (from enz_from_proteome)]]," ")</f>
        <v>ENZLOAD-ACCOATsucpp_m_FWD-rt5429</v>
      </c>
      <c r="C299" s="1">
        <f>_xlfn.NUMBERVALUE(_xlfn.TEXTAFTER(ENZLOAD[[#This Row],[ENZLOAD (from enz_from_proteome)]]," ",-1))</f>
        <v>1.21605985052E-6</v>
      </c>
      <c r="F299" s="1" t="s">
        <v>16908</v>
      </c>
      <c r="G299" s="1" t="str">
        <f>_xlfn.TEXTBEFORE(Table4[[#This Row],[rxn     upper-bound     lower-bound]]," ")</f>
        <v>ENZLOAD-ACCOAt_c_r_REV-rt2578</v>
      </c>
      <c r="H299" s="1">
        <f>_xlfn.NUMBERVALUE(TRIM(_xlfn.TEXTBEFORE(_xlfn.TEXTAFTER(Table4[[#This Row],[rxn     upper-bound     lower-bound]],Table4[[#This Row],[rxn]]),Table4[[#This Row],[lb]],-1)))</f>
        <v>0.68393638000000001</v>
      </c>
      <c r="I299" s="1" t="str">
        <f>_xlfn.TEXTAFTER(Table4[[#This Row],[rxn     upper-bound     lower-bound]]," ",-1)</f>
        <v>0.00000000</v>
      </c>
    </row>
    <row r="300" spans="1:9">
      <c r="A300" s="1" t="s">
        <v>13216</v>
      </c>
      <c r="B300" s="1" t="str">
        <f>_xlfn.TEXTBEFORE(ENZLOAD[[#This Row],[ENZLOAD (from enz_from_proteome)]]," ")</f>
        <v>ENZLOAD-ACCOAt_c_r_FWD-rt2578</v>
      </c>
      <c r="C300" s="1">
        <f>_xlfn.NUMBERVALUE(_xlfn.TEXTAFTER(ENZLOAD[[#This Row],[ENZLOAD (from enz_from_proteome)]]," ",-1))</f>
        <v>5.3019271120000002E-8</v>
      </c>
      <c r="F300" s="1" t="s">
        <v>16909</v>
      </c>
      <c r="G300" s="1" t="str">
        <f>_xlfn.TEXTBEFORE(Table4[[#This Row],[rxn     upper-bound     lower-bound]]," ")</f>
        <v>ENZLOAD-ACCOATsucac_m_FWD-rt5429</v>
      </c>
      <c r="H300" s="1">
        <f>_xlfn.NUMBERVALUE(TRIM(_xlfn.TEXTBEFORE(_xlfn.TEXTAFTER(Table4[[#This Row],[rxn     upper-bound     lower-bound]],Table4[[#This Row],[rxn]]),Table4[[#This Row],[lb]],-1)))</f>
        <v>0.71912942999999996</v>
      </c>
      <c r="I300" s="1" t="str">
        <f>_xlfn.TEXTAFTER(Table4[[#This Row],[rxn     upper-bound     lower-bound]]," ",-1)</f>
        <v>0.00000000</v>
      </c>
    </row>
    <row r="301" spans="1:9">
      <c r="A301" s="1" t="s">
        <v>13217</v>
      </c>
      <c r="B301" s="1" t="str">
        <f>_xlfn.TEXTBEFORE(ENZLOAD[[#This Row],[ENZLOAD (from enz_from_proteome)]]," ")</f>
        <v>ENZLOAD-ACCOAt_c_r_REV-rt2578</v>
      </c>
      <c r="C301" s="1">
        <f>_xlfn.NUMBERVALUE(_xlfn.TEXTAFTER(ENZLOAD[[#This Row],[ENZLOAD (from enz_from_proteome)]]," ",-1))</f>
        <v>5.3019271120000002E-8</v>
      </c>
      <c r="F301" s="1" t="s">
        <v>16910</v>
      </c>
      <c r="G301" s="1" t="str">
        <f>_xlfn.TEXTBEFORE(Table4[[#This Row],[rxn     upper-bound     lower-bound]]," ")</f>
        <v>ENZLOAD-ACCOATsucpp_m_FWD-rt5429</v>
      </c>
      <c r="H301" s="1">
        <f>_xlfn.NUMBERVALUE(TRIM(_xlfn.TEXTBEFORE(_xlfn.TEXTAFTER(Table4[[#This Row],[rxn     upper-bound     lower-bound]],Table4[[#This Row],[rxn]]),Table4[[#This Row],[lb]],-1)))</f>
        <v>0.71912942999999996</v>
      </c>
      <c r="I301" s="1" t="str">
        <f>_xlfn.TEXTAFTER(Table4[[#This Row],[rxn     upper-bound     lower-bound]]," ",-1)</f>
        <v>0.00000000</v>
      </c>
    </row>
    <row r="302" spans="1:9">
      <c r="A302" s="1" t="s">
        <v>13218</v>
      </c>
      <c r="B302" s="1" t="str">
        <f>_xlfn.TEXTBEFORE(ENZLOAD[[#This Row],[ENZLOAD (from enz_from_proteome)]]," ")</f>
        <v>ENZLOAD-ACEST1_m_FWD-rt1634</v>
      </c>
      <c r="C302" s="1">
        <f>_xlfn.NUMBERVALUE(_xlfn.TEXTAFTER(ENZLOAD[[#This Row],[ENZLOAD (from enz_from_proteome)]]," ",-1))</f>
        <v>0</v>
      </c>
      <c r="F302" s="1" t="s">
        <v>16911</v>
      </c>
      <c r="G302" s="1" t="str">
        <f>_xlfn.TEXTBEFORE(Table4[[#This Row],[rxn     upper-bound     lower-bound]]," ")</f>
        <v>ENZLOAD-ACEST1_m_FWD-rt1634</v>
      </c>
      <c r="H302" s="1">
        <f>_xlfn.NUMBERVALUE(TRIM(_xlfn.TEXTBEFORE(_xlfn.TEXTAFTER(Table4[[#This Row],[rxn     upper-bound     lower-bound]],Table4[[#This Row],[rxn]]),Table4[[#This Row],[lb]],-1)))</f>
        <v>0.76069940999999996</v>
      </c>
      <c r="I302" s="1" t="str">
        <f>_xlfn.TEXTAFTER(Table4[[#This Row],[rxn     upper-bound     lower-bound]]," ",-1)</f>
        <v>0.00000000</v>
      </c>
    </row>
    <row r="303" spans="1:9">
      <c r="A303" s="1" t="s">
        <v>13219</v>
      </c>
      <c r="B303" s="1" t="str">
        <f>_xlfn.TEXTBEFORE(ENZLOAD[[#This Row],[ENZLOAD (from enz_from_proteome)]]," ")</f>
        <v>ENZLOAD-ACEST1_m_FWD-rt6091</v>
      </c>
      <c r="C303" s="1">
        <f>_xlfn.NUMBERVALUE(_xlfn.TEXTAFTER(ENZLOAD[[#This Row],[ENZLOAD (from enz_from_proteome)]]," ",-1))</f>
        <v>3.1081589240000001E-8</v>
      </c>
      <c r="F303" s="1" t="s">
        <v>16912</v>
      </c>
      <c r="G303" s="1" t="str">
        <f>_xlfn.TEXTBEFORE(Table4[[#This Row],[rxn     upper-bound     lower-bound]]," ")</f>
        <v>ENZLOAD-ACEST1_m_FWD-rt6091</v>
      </c>
      <c r="H303" s="1">
        <f>_xlfn.NUMBERVALUE(TRIM(_xlfn.TEXTBEFORE(_xlfn.TEXTAFTER(Table4[[#This Row],[rxn     upper-bound     lower-bound]],Table4[[#This Row],[rxn]]),Table4[[#This Row],[lb]],-1)))</f>
        <v>0.80189067999999997</v>
      </c>
      <c r="I303" s="1" t="str">
        <f>_xlfn.TEXTAFTER(Table4[[#This Row],[rxn     upper-bound     lower-bound]]," ",-1)</f>
        <v>0.00000000</v>
      </c>
    </row>
    <row r="304" spans="1:9">
      <c r="A304" s="1" t="s">
        <v>13220</v>
      </c>
      <c r="B304" s="1" t="str">
        <f>_xlfn.TEXTBEFORE(ENZLOAD[[#This Row],[ENZLOAD (from enz_from_proteome)]]," ")</f>
        <v>ENZLOAD-ACGAM6PS_c_FWD-rt4107</v>
      </c>
      <c r="C304" s="1">
        <f>_xlfn.NUMBERVALUE(_xlfn.TEXTAFTER(ENZLOAD[[#This Row],[ENZLOAD (from enz_from_proteome)]]," ",-1))</f>
        <v>2.03763431E-7</v>
      </c>
      <c r="F304" s="1" t="s">
        <v>16913</v>
      </c>
      <c r="G304" s="1" t="str">
        <f>_xlfn.TEXTBEFORE(Table4[[#This Row],[rxn     upper-bound     lower-bound]]," ")</f>
        <v>ENZLOAD-ACGAM6PS_c_FWD-rt4107</v>
      </c>
      <c r="H304" s="1">
        <f>_xlfn.NUMBERVALUE(TRIM(_xlfn.TEXTBEFORE(_xlfn.TEXTAFTER(Table4[[#This Row],[rxn     upper-bound     lower-bound]],Table4[[#This Row],[rxn]]),Table4[[#This Row],[lb]],-1)))</f>
        <v>2.0544608000000002</v>
      </c>
      <c r="I304" s="1" t="str">
        <f>_xlfn.TEXTAFTER(Table4[[#This Row],[rxn     upper-bound     lower-bound]]," ",-1)</f>
        <v>0.00000000</v>
      </c>
    </row>
    <row r="305" spans="1:9">
      <c r="A305" s="1" t="s">
        <v>13221</v>
      </c>
      <c r="B305" s="1" t="str">
        <f>_xlfn.TEXTBEFORE(ENZLOAD[[#This Row],[ENZLOAD (from enz_from_proteome)]]," ")</f>
        <v>ENZLOAD-ACGAM6PS_c_REV-rt4107</v>
      </c>
      <c r="C305" s="1">
        <f>_xlfn.NUMBERVALUE(_xlfn.TEXTAFTER(ENZLOAD[[#This Row],[ENZLOAD (from enz_from_proteome)]]," ",-1))</f>
        <v>2.03763431E-7</v>
      </c>
      <c r="F305" s="1" t="s">
        <v>16914</v>
      </c>
      <c r="G305" s="1" t="str">
        <f>_xlfn.TEXTBEFORE(Table4[[#This Row],[rxn     upper-bound     lower-bound]]," ")</f>
        <v>ENZLOAD-ACGAM6PS_c_REV-rt4107</v>
      </c>
      <c r="H305" s="1">
        <f>_xlfn.NUMBERVALUE(TRIM(_xlfn.TEXTBEFORE(_xlfn.TEXTAFTER(Table4[[#This Row],[rxn     upper-bound     lower-bound]],Table4[[#This Row],[rxn]]),Table4[[#This Row],[lb]],-1)))</f>
        <v>2.0544608000000002</v>
      </c>
      <c r="I305" s="1" t="str">
        <f>_xlfn.TEXTAFTER(Table4[[#This Row],[rxn     upper-bound     lower-bound]]," ",-1)</f>
        <v>0.00000000</v>
      </c>
    </row>
    <row r="306" spans="1:9">
      <c r="A306" s="1" t="s">
        <v>13222</v>
      </c>
      <c r="B306" s="1" t="str">
        <f>_xlfn.TEXTBEFORE(ENZLOAD[[#This Row],[ENZLOAD (from enz_from_proteome)]]," ")</f>
        <v>ENZLOAD-ACGAM6S1_r_FWD-rt5121</v>
      </c>
      <c r="C306" s="1">
        <f>_xlfn.NUMBERVALUE(_xlfn.TEXTAFTER(ENZLOAD[[#This Row],[ENZLOAD (from enz_from_proteome)]]," ",-1))</f>
        <v>0</v>
      </c>
      <c r="F306" s="1" t="s">
        <v>16915</v>
      </c>
      <c r="G306" s="1" t="str">
        <f>_xlfn.TEXTBEFORE(Table4[[#This Row],[rxn     upper-bound     lower-bound]]," ")</f>
        <v>ENZLOAD-ACGAM6S1_r_FWD-rt5121</v>
      </c>
      <c r="H306" s="1">
        <f>_xlfn.NUMBERVALUE(TRIM(_xlfn.TEXTBEFORE(_xlfn.TEXTAFTER(Table4[[#This Row],[rxn     upper-bound     lower-bound]],Table4[[#This Row],[rxn]]),Table4[[#This Row],[lb]],-1)))</f>
        <v>0.65215056000000005</v>
      </c>
      <c r="I306" s="1" t="str">
        <f>_xlfn.TEXTAFTER(Table4[[#This Row],[rxn     upper-bound     lower-bound]]," ",-1)</f>
        <v>0.00000000</v>
      </c>
    </row>
    <row r="307" spans="1:9">
      <c r="A307" s="1" t="s">
        <v>13223</v>
      </c>
      <c r="B307" s="1" t="str">
        <f>_xlfn.TEXTBEFORE(ENZLOAD[[#This Row],[ENZLOAD (from enz_from_proteome)]]," ")</f>
        <v>ENZLOAD-ACGAM6S1_r_REV-rt5121</v>
      </c>
      <c r="C307" s="1">
        <f>_xlfn.NUMBERVALUE(_xlfn.TEXTAFTER(ENZLOAD[[#This Row],[ENZLOAD (from enz_from_proteome)]]," ",-1))</f>
        <v>0</v>
      </c>
      <c r="F307" s="1" t="s">
        <v>16916</v>
      </c>
      <c r="G307" s="1" t="str">
        <f>_xlfn.TEXTBEFORE(Table4[[#This Row],[rxn     upper-bound     lower-bound]]," ")</f>
        <v>ENZLOAD-ACGAM6S1_r_REV-rt5121</v>
      </c>
      <c r="H307" s="1">
        <f>_xlfn.NUMBERVALUE(TRIM(_xlfn.TEXTBEFORE(_xlfn.TEXTAFTER(Table4[[#This Row],[rxn     upper-bound     lower-bound]],Table4[[#This Row],[rxn]]),Table4[[#This Row],[lb]],-1)))</f>
        <v>0.65215056000000005</v>
      </c>
      <c r="I307" s="1" t="str">
        <f>_xlfn.TEXTAFTER(Table4[[#This Row],[rxn     upper-bound     lower-bound]]," ",-1)</f>
        <v>0.00000000</v>
      </c>
    </row>
    <row r="308" spans="1:9">
      <c r="A308" s="1" t="s">
        <v>13224</v>
      </c>
      <c r="B308" s="1" t="str">
        <f>_xlfn.TEXTBEFORE(ENZLOAD[[#This Row],[ENZLOAD (from enz_from_proteome)]]," ")</f>
        <v>ENZLOAD-ACGAM6S2_r_FWD-rt5121</v>
      </c>
      <c r="C308" s="1">
        <f>_xlfn.NUMBERVALUE(_xlfn.TEXTAFTER(ENZLOAD[[#This Row],[ENZLOAD (from enz_from_proteome)]]," ",-1))</f>
        <v>0</v>
      </c>
      <c r="F308" s="1" t="s">
        <v>16917</v>
      </c>
      <c r="G308" s="1" t="str">
        <f>_xlfn.TEXTBEFORE(Table4[[#This Row],[rxn     upper-bound     lower-bound]]," ")</f>
        <v>ENZLOAD-ACGAM6S2_r_FWD-rt5121</v>
      </c>
      <c r="H308" s="1">
        <f>_xlfn.NUMBERVALUE(TRIM(_xlfn.TEXTBEFORE(_xlfn.TEXTAFTER(Table4[[#This Row],[rxn     upper-bound     lower-bound]],Table4[[#This Row],[rxn]]),Table4[[#This Row],[lb]],-1)))</f>
        <v>0.65215056000000005</v>
      </c>
      <c r="I308" s="1" t="str">
        <f>_xlfn.TEXTAFTER(Table4[[#This Row],[rxn     upper-bound     lower-bound]]," ",-1)</f>
        <v>0.00000000</v>
      </c>
    </row>
    <row r="309" spans="1:9">
      <c r="A309" s="1" t="s">
        <v>13225</v>
      </c>
      <c r="B309" s="1" t="str">
        <f>_xlfn.TEXTBEFORE(ENZLOAD[[#This Row],[ENZLOAD (from enz_from_proteome)]]," ")</f>
        <v>ENZLOAD-ACGAM6S2_r_REV-rt5121</v>
      </c>
      <c r="C309" s="1">
        <f>_xlfn.NUMBERVALUE(_xlfn.TEXTAFTER(ENZLOAD[[#This Row],[ENZLOAD (from enz_from_proteome)]]," ",-1))</f>
        <v>0</v>
      </c>
      <c r="F309" s="1" t="s">
        <v>16918</v>
      </c>
      <c r="G309" s="1" t="str">
        <f>_xlfn.TEXTBEFORE(Table4[[#This Row],[rxn     upper-bound     lower-bound]]," ")</f>
        <v>ENZLOAD-ACGAM6S2_r_REV-rt5121</v>
      </c>
      <c r="H309" s="1">
        <f>_xlfn.NUMBERVALUE(TRIM(_xlfn.TEXTBEFORE(_xlfn.TEXTAFTER(Table4[[#This Row],[rxn     upper-bound     lower-bound]],Table4[[#This Row],[rxn]]),Table4[[#This Row],[lb]],-1)))</f>
        <v>0.65215056000000005</v>
      </c>
      <c r="I309" s="1" t="str">
        <f>_xlfn.TEXTAFTER(Table4[[#This Row],[rxn     upper-bound     lower-bound]]," ",-1)</f>
        <v>0.00000000</v>
      </c>
    </row>
    <row r="310" spans="1:9">
      <c r="A310" s="1" t="s">
        <v>13226</v>
      </c>
      <c r="B310" s="1" t="str">
        <f>_xlfn.TEXTBEFORE(ENZLOAD[[#This Row],[ENZLOAD (from enz_from_proteome)]]," ")</f>
        <v>ENZLOAD-ACGAMPM_c_FWD-rt4597</v>
      </c>
      <c r="C310" s="1">
        <f>_xlfn.NUMBERVALUE(_xlfn.TEXTAFTER(ENZLOAD[[#This Row],[ENZLOAD (from enz_from_proteome)]]," ",-1))</f>
        <v>6.8218843090999997E-7</v>
      </c>
      <c r="F310" s="1" t="s">
        <v>16919</v>
      </c>
      <c r="G310" s="1" t="str">
        <f>_xlfn.TEXTBEFORE(Table4[[#This Row],[rxn     upper-bound     lower-bound]]," ")</f>
        <v>ENZLOAD-ACGAMPM_c_FWD-rt4597</v>
      </c>
      <c r="H310" s="1">
        <f>_xlfn.NUMBERVALUE(TRIM(_xlfn.TEXTBEFORE(_xlfn.TEXTAFTER(Table4[[#This Row],[rxn     upper-bound     lower-bound]],Table4[[#This Row],[rxn]]),Table4[[#This Row],[lb]],-1)))</f>
        <v>0.72387701999999998</v>
      </c>
      <c r="I310" s="1" t="str">
        <f>_xlfn.TEXTAFTER(Table4[[#This Row],[rxn     upper-bound     lower-bound]]," ",-1)</f>
        <v>0.00000000</v>
      </c>
    </row>
    <row r="311" spans="1:9">
      <c r="A311" s="1" t="s">
        <v>13227</v>
      </c>
      <c r="B311" s="1" t="str">
        <f>_xlfn.TEXTBEFORE(ENZLOAD[[#This Row],[ENZLOAD (from enz_from_proteome)]]," ")</f>
        <v>ENZLOAD-ACGAMPM_c_REV-rt4597</v>
      </c>
      <c r="C311" s="1">
        <f>_xlfn.NUMBERVALUE(_xlfn.TEXTAFTER(ENZLOAD[[#This Row],[ENZLOAD (from enz_from_proteome)]]," ",-1))</f>
        <v>6.8218843090999997E-7</v>
      </c>
      <c r="F311" s="1" t="s">
        <v>16920</v>
      </c>
      <c r="G311" s="1" t="str">
        <f>_xlfn.TEXTBEFORE(Table4[[#This Row],[rxn     upper-bound     lower-bound]]," ")</f>
        <v>ENZLOAD-ACGAMPM_c_REV-rt4597</v>
      </c>
      <c r="H311" s="1">
        <f>_xlfn.NUMBERVALUE(TRIM(_xlfn.TEXTBEFORE(_xlfn.TEXTAFTER(Table4[[#This Row],[rxn     upper-bound     lower-bound]],Table4[[#This Row],[rxn]]),Table4[[#This Row],[lb]],-1)))</f>
        <v>0.72387701999999998</v>
      </c>
      <c r="I311" s="1" t="str">
        <f>_xlfn.TEXTAFTER(Table4[[#This Row],[rxn     upper-bound     lower-bound]]," ",-1)</f>
        <v>0.00000000</v>
      </c>
    </row>
    <row r="312" spans="1:9">
      <c r="A312" s="1" t="s">
        <v>13228</v>
      </c>
      <c r="B312" s="1" t="str">
        <f>_xlfn.TEXTBEFORE(ENZLOAD[[#This Row],[ENZLOAD (from enz_from_proteome)]]," ")</f>
        <v>ENZLOAD-ACGK_m_FWD-rt1009</v>
      </c>
      <c r="C312" s="1">
        <f>_xlfn.NUMBERVALUE(_xlfn.TEXTAFTER(ENZLOAD[[#This Row],[ENZLOAD (from enz_from_proteome)]]," ",-1))</f>
        <v>3.3988532543099999E-6</v>
      </c>
      <c r="F312" s="1" t="s">
        <v>16921</v>
      </c>
      <c r="G312" s="1" t="str">
        <f>_xlfn.TEXTBEFORE(Table4[[#This Row],[rxn     upper-bound     lower-bound]]," ")</f>
        <v>ENZLOAD-ACGK_m_FWD-rt1009</v>
      </c>
      <c r="H312" s="1">
        <f>_xlfn.NUMBERVALUE(TRIM(_xlfn.TEXTBEFORE(_xlfn.TEXTAFTER(Table4[[#This Row],[rxn     upper-bound     lower-bound]],Table4[[#This Row],[rxn]]),Table4[[#This Row],[lb]],-1)))</f>
        <v>0.43021946</v>
      </c>
      <c r="I312" s="1" t="str">
        <f>_xlfn.TEXTAFTER(Table4[[#This Row],[rxn     upper-bound     lower-bound]]," ",-1)</f>
        <v>0.00000000</v>
      </c>
    </row>
    <row r="313" spans="1:9">
      <c r="A313" s="1" t="s">
        <v>13229</v>
      </c>
      <c r="B313" s="1" t="str">
        <f>_xlfn.TEXTBEFORE(ENZLOAD[[#This Row],[ENZLOAD (from enz_from_proteome)]]," ")</f>
        <v>ENZLOAD-ACGS_m_FWD-rt7899</v>
      </c>
      <c r="C313" s="1">
        <f>_xlfn.NUMBERVALUE(_xlfn.TEXTAFTER(ENZLOAD[[#This Row],[ENZLOAD (from enz_from_proteome)]]," ",-1))</f>
        <v>2.0035868440999999E-7</v>
      </c>
      <c r="F313" s="1" t="s">
        <v>16922</v>
      </c>
      <c r="G313" s="1" t="str">
        <f>_xlfn.TEXTBEFORE(Table4[[#This Row],[rxn     upper-bound     lower-bound]]," ")</f>
        <v>ENZLOAD-ACGS_m_FWD-rt7899</v>
      </c>
      <c r="H313" s="1">
        <f>_xlfn.NUMBERVALUE(TRIM(_xlfn.TEXTBEFORE(_xlfn.TEXTAFTER(Table4[[#This Row],[rxn     upper-bound     lower-bound]],Table4[[#This Row],[rxn]]),Table4[[#This Row],[lb]],-1)))</f>
        <v>0.56150639000000002</v>
      </c>
      <c r="I313" s="1" t="str">
        <f>_xlfn.TEXTAFTER(Table4[[#This Row],[rxn     upper-bound     lower-bound]]," ",-1)</f>
        <v>0.00000000</v>
      </c>
    </row>
    <row r="314" spans="1:9">
      <c r="A314" s="1" t="s">
        <v>13230</v>
      </c>
      <c r="B314" s="1" t="str">
        <f>_xlfn.TEXTBEFORE(ENZLOAD[[#This Row],[ENZLOAD (from enz_from_proteome)]]," ")</f>
        <v>ENZLOAD-ACHAH_c_FWD-rt3378</v>
      </c>
      <c r="C314" s="1">
        <f>_xlfn.NUMBERVALUE(_xlfn.TEXTAFTER(ENZLOAD[[#This Row],[ENZLOAD (from enz_from_proteome)]]," ",-1))</f>
        <v>0</v>
      </c>
      <c r="F314" s="1" t="s">
        <v>16923</v>
      </c>
      <c r="G314" s="1" t="str">
        <f>_xlfn.TEXTBEFORE(Table4[[#This Row],[rxn     upper-bound     lower-bound]]," ")</f>
        <v>ENZLOAD-ACHAH_c_FWD-rt3378</v>
      </c>
      <c r="H314" s="1">
        <f>_xlfn.NUMBERVALUE(TRIM(_xlfn.TEXTBEFORE(_xlfn.TEXTAFTER(Table4[[#This Row],[rxn     upper-bound     lower-bound]],Table4[[#This Row],[rxn]]),Table4[[#This Row],[lb]],-1)))</f>
        <v>0.69851268</v>
      </c>
      <c r="I314" s="1" t="str">
        <f>_xlfn.TEXTAFTER(Table4[[#This Row],[rxn     upper-bound     lower-bound]]," ",-1)</f>
        <v>0.00000000</v>
      </c>
    </row>
    <row r="315" spans="1:9">
      <c r="A315" s="1" t="s">
        <v>13231</v>
      </c>
      <c r="B315" s="1" t="str">
        <f>_xlfn.TEXTBEFORE(ENZLOAD[[#This Row],[ENZLOAD (from enz_from_proteome)]]," ")</f>
        <v>ENZLOAD-ACHAH_c_REV-rt3378</v>
      </c>
      <c r="C315" s="1">
        <f>_xlfn.NUMBERVALUE(_xlfn.TEXTAFTER(ENZLOAD[[#This Row],[ENZLOAD (from enz_from_proteome)]]," ",-1))</f>
        <v>0</v>
      </c>
      <c r="F315" s="1" t="s">
        <v>16924</v>
      </c>
      <c r="G315" s="1" t="str">
        <f>_xlfn.TEXTBEFORE(Table4[[#This Row],[rxn     upper-bound     lower-bound]]," ")</f>
        <v>ENZLOAD-ACHAH_c_REV-rt3378</v>
      </c>
      <c r="H315" s="1">
        <f>_xlfn.NUMBERVALUE(TRIM(_xlfn.TEXTBEFORE(_xlfn.TEXTAFTER(Table4[[#This Row],[rxn     upper-bound     lower-bound]],Table4[[#This Row],[rxn]]),Table4[[#This Row],[lb]],-1)))</f>
        <v>0.69851268</v>
      </c>
      <c r="I315" s="1" t="str">
        <f>_xlfn.TEXTAFTER(Table4[[#This Row],[rxn     upper-bound     lower-bound]]," ",-1)</f>
        <v>0.00000000</v>
      </c>
    </row>
    <row r="316" spans="1:9">
      <c r="A316" s="1" t="s">
        <v>13232</v>
      </c>
      <c r="B316" s="1" t="str">
        <f>_xlfn.TEXTBEFORE(ENZLOAD[[#This Row],[ENZLOAD (from enz_from_proteome)]]," ")</f>
        <v>ENZLOAD-ACHAH_e_FWD-rt1203</v>
      </c>
      <c r="C316" s="1">
        <f>_xlfn.NUMBERVALUE(_xlfn.TEXTAFTER(ENZLOAD[[#This Row],[ENZLOAD (from enz_from_proteome)]]," ",-1))</f>
        <v>9.8014549300000001E-9</v>
      </c>
      <c r="F316" s="1" t="s">
        <v>16925</v>
      </c>
      <c r="G316" s="1" t="str">
        <f>_xlfn.TEXTBEFORE(Table4[[#This Row],[rxn     upper-bound     lower-bound]]," ")</f>
        <v>ENZLOAD-ACHAH_e_FWD-rt1203</v>
      </c>
      <c r="H316" s="1">
        <f>_xlfn.NUMBERVALUE(TRIM(_xlfn.TEXTBEFORE(_xlfn.TEXTAFTER(Table4[[#This Row],[rxn     upper-bound     lower-bound]],Table4[[#This Row],[rxn]]),Table4[[#This Row],[lb]],-1)))</f>
        <v>0.72047620999999995</v>
      </c>
      <c r="I316" s="1" t="str">
        <f>_xlfn.TEXTAFTER(Table4[[#This Row],[rxn     upper-bound     lower-bound]]," ",-1)</f>
        <v>0.00000000</v>
      </c>
    </row>
    <row r="317" spans="1:9">
      <c r="A317" s="1" t="s">
        <v>13233</v>
      </c>
      <c r="B317" s="1" t="str">
        <f>_xlfn.TEXTBEFORE(ENZLOAD[[#This Row],[ENZLOAD (from enz_from_proteome)]]," ")</f>
        <v>ENZLOAD-ACHBS_m_FWD-ILV26</v>
      </c>
      <c r="C317" s="1">
        <f>_xlfn.NUMBERVALUE(_xlfn.TEXTAFTER(ENZLOAD[[#This Row],[ENZLOAD (from enz_from_proteome)]]," ",-1))</f>
        <v>3.02885418392E-6</v>
      </c>
      <c r="F317" s="1" t="s">
        <v>16926</v>
      </c>
      <c r="G317" s="1" t="str">
        <f>_xlfn.TEXTBEFORE(Table4[[#This Row],[rxn     upper-bound     lower-bound]]," ")</f>
        <v>ENZLOAD-ACHBS_m_FWD-ILV26</v>
      </c>
      <c r="H317" s="1">
        <f>_xlfn.NUMBERVALUE(TRIM(_xlfn.TEXTBEFORE(_xlfn.TEXTAFTER(Table4[[#This Row],[rxn     upper-bound     lower-bound]],Table4[[#This Row],[rxn]]),Table4[[#This Row],[lb]],-1)))</f>
        <v>0.37395352999999998</v>
      </c>
      <c r="I317" s="1" t="str">
        <f>_xlfn.TEXTAFTER(Table4[[#This Row],[rxn     upper-bound     lower-bound]]," ",-1)</f>
        <v>0.00000000</v>
      </c>
    </row>
    <row r="318" spans="1:9">
      <c r="A318" s="1" t="s">
        <v>13234</v>
      </c>
      <c r="B318" s="1" t="str">
        <f>_xlfn.TEXTBEFORE(ENZLOAD[[#This Row],[ENZLOAD (from enz_from_proteome)]]," ")</f>
        <v>ENZLOAD-ACHBS_m_FWD-rt7317</v>
      </c>
      <c r="C318" s="1">
        <f>_xlfn.NUMBERVALUE(_xlfn.TEXTAFTER(ENZLOAD[[#This Row],[ENZLOAD (from enz_from_proteome)]]," ",-1))</f>
        <v>1.51442709196E-6</v>
      </c>
      <c r="F318" s="1" t="s">
        <v>16927</v>
      </c>
      <c r="G318" s="1" t="str">
        <f>_xlfn.TEXTBEFORE(Table4[[#This Row],[rxn     upper-bound     lower-bound]]," ")</f>
        <v>ENZLOAD-ACHBS_m_FWD-rt7317</v>
      </c>
      <c r="H318" s="1">
        <f>_xlfn.NUMBERVALUE(TRIM(_xlfn.TEXTBEFORE(_xlfn.TEXTAFTER(Table4[[#This Row],[rxn     upper-bound     lower-bound]],Table4[[#This Row],[rxn]]),Table4[[#This Row],[lb]],-1)))</f>
        <v>0.28124877999999998</v>
      </c>
      <c r="I318" s="1" t="str">
        <f>_xlfn.TEXTAFTER(Table4[[#This Row],[rxn     upper-bound     lower-bound]]," ",-1)</f>
        <v>0.00000000</v>
      </c>
    </row>
    <row r="319" spans="1:9">
      <c r="A319" s="1" t="s">
        <v>13235</v>
      </c>
      <c r="B319" s="1" t="str">
        <f>_xlfn.TEXTBEFORE(ENZLOAD[[#This Row],[ENZLOAD (from enz_from_proteome)]]," ")</f>
        <v>ENZLOAD-ACHLE1_c_FWD-rt6872</v>
      </c>
      <c r="C319" s="1">
        <f>_xlfn.NUMBERVALUE(_xlfn.TEXTAFTER(ENZLOAD[[#This Row],[ENZLOAD (from enz_from_proteome)]]," ",-1))</f>
        <v>8.5103965759999899E-8</v>
      </c>
      <c r="F319" s="1" t="s">
        <v>16928</v>
      </c>
      <c r="G319" s="1" t="str">
        <f>_xlfn.TEXTBEFORE(Table4[[#This Row],[rxn     upper-bound     lower-bound]]," ")</f>
        <v>ENZLOAD-ACHLE1_c_FWD-rt6872</v>
      </c>
      <c r="H319" s="1">
        <f>_xlfn.NUMBERVALUE(TRIM(_xlfn.TEXTBEFORE(_xlfn.TEXTAFTER(Table4[[#This Row],[rxn     upper-bound     lower-bound]],Table4[[#This Row],[rxn]]),Table4[[#This Row],[lb]],-1)))</f>
        <v>1.51321349</v>
      </c>
      <c r="I319" s="1" t="str">
        <f>_xlfn.TEXTAFTER(Table4[[#This Row],[rxn     upper-bound     lower-bound]]," ",-1)</f>
        <v>0.00000000</v>
      </c>
    </row>
    <row r="320" spans="1:9">
      <c r="A320" s="1" t="s">
        <v>13236</v>
      </c>
      <c r="B320" s="1" t="str">
        <f>_xlfn.TEXTBEFORE(ENZLOAD[[#This Row],[ENZLOAD (from enz_from_proteome)]]," ")</f>
        <v>ENZLOAD-ACHLE2_c_FWD-rt6872</v>
      </c>
      <c r="C320" s="1">
        <f>_xlfn.NUMBERVALUE(_xlfn.TEXTAFTER(ENZLOAD[[#This Row],[ENZLOAD (from enz_from_proteome)]]," ",-1))</f>
        <v>8.5103965759999899E-8</v>
      </c>
      <c r="F320" s="1" t="s">
        <v>16929</v>
      </c>
      <c r="G320" s="1" t="str">
        <f>_xlfn.TEXTBEFORE(Table4[[#This Row],[rxn     upper-bound     lower-bound]]," ")</f>
        <v>ENZLOAD-ACHLE2_c_FWD-rt6872</v>
      </c>
      <c r="H320" s="1">
        <f>_xlfn.NUMBERVALUE(TRIM(_xlfn.TEXTBEFORE(_xlfn.TEXTAFTER(Table4[[#This Row],[rxn     upper-bound     lower-bound]],Table4[[#This Row],[rxn]]),Table4[[#This Row],[lb]],-1)))</f>
        <v>1.51321349</v>
      </c>
      <c r="I320" s="1" t="str">
        <f>_xlfn.TEXTAFTER(Table4[[#This Row],[rxn     upper-bound     lower-bound]]," ",-1)</f>
        <v>0.00000000</v>
      </c>
    </row>
    <row r="321" spans="1:9">
      <c r="A321" s="1" t="s">
        <v>13237</v>
      </c>
      <c r="B321" s="1" t="str">
        <f>_xlfn.TEXTBEFORE(ENZLOAD[[#This Row],[ENZLOAD (from enz_from_proteome)]]," ")</f>
        <v>ENZLOAD-ACHLE3_c_FWD-rt6872</v>
      </c>
      <c r="C321" s="1">
        <f>_xlfn.NUMBERVALUE(_xlfn.TEXTAFTER(ENZLOAD[[#This Row],[ENZLOAD (from enz_from_proteome)]]," ",-1))</f>
        <v>8.5103965759999899E-8</v>
      </c>
      <c r="F321" s="1" t="s">
        <v>16930</v>
      </c>
      <c r="G321" s="1" t="str">
        <f>_xlfn.TEXTBEFORE(Table4[[#This Row],[rxn     upper-bound     lower-bound]]," ")</f>
        <v>ENZLOAD-ACHLE3_c_FWD-rt6872</v>
      </c>
      <c r="H321" s="1">
        <f>_xlfn.NUMBERVALUE(TRIM(_xlfn.TEXTBEFORE(_xlfn.TEXTAFTER(Table4[[#This Row],[rxn     upper-bound     lower-bound]],Table4[[#This Row],[rxn]]),Table4[[#This Row],[lb]],-1)))</f>
        <v>1.51321349</v>
      </c>
      <c r="I321" s="1" t="str">
        <f>_xlfn.TEXTAFTER(Table4[[#This Row],[rxn     upper-bound     lower-bound]]," ",-1)</f>
        <v>0.00000000</v>
      </c>
    </row>
    <row r="322" spans="1:9">
      <c r="A322" s="1" t="s">
        <v>13238</v>
      </c>
      <c r="B322" s="1" t="str">
        <f>_xlfn.TEXTBEFORE(ENZLOAD[[#This Row],[ENZLOAD (from enz_from_proteome)]]," ")</f>
        <v>ENZLOAD-ACITL_c_FWD-rt1358</v>
      </c>
      <c r="C322" s="1">
        <f>_xlfn.NUMBERVALUE(_xlfn.TEXTAFTER(ENZLOAD[[#This Row],[ENZLOAD (from enz_from_proteome)]]," ",-1))</f>
        <v>2.12539466351E-6</v>
      </c>
      <c r="F322" s="1" t="s">
        <v>16931</v>
      </c>
      <c r="G322" s="1" t="str">
        <f>_xlfn.TEXTBEFORE(Table4[[#This Row],[rxn     upper-bound     lower-bound]]," ")</f>
        <v>ENZLOAD-ACITL_c_FWD-rt1358</v>
      </c>
      <c r="H322" s="1">
        <f>_xlfn.NUMBERVALUE(TRIM(_xlfn.TEXTBEFORE(_xlfn.TEXTAFTER(Table4[[#This Row],[rxn     upper-bound     lower-bound]],Table4[[#This Row],[rxn]]),Table4[[#This Row],[lb]],-1)))</f>
        <v>8.5182590000000002E-2</v>
      </c>
      <c r="I322" s="1" t="str">
        <f>_xlfn.TEXTAFTER(Table4[[#This Row],[rxn     upper-bound     lower-bound]]," ",-1)</f>
        <v>0.00000000</v>
      </c>
    </row>
    <row r="323" spans="1:9">
      <c r="A323" s="1" t="s">
        <v>13239</v>
      </c>
      <c r="B323" s="1" t="str">
        <f>_xlfn.TEXTBEFORE(ENZLOAD[[#This Row],[ENZLOAD (from enz_from_proteome)]]," ")</f>
        <v>ENZLOAD-ACKr_c_FWD-rt5015</v>
      </c>
      <c r="C323" s="1">
        <f>_xlfn.NUMBERVALUE(_xlfn.TEXTAFTER(ENZLOAD[[#This Row],[ENZLOAD (from enz_from_proteome)]]," ",-1))</f>
        <v>6.3908866689999997E-8</v>
      </c>
      <c r="F323" s="1" t="s">
        <v>16932</v>
      </c>
      <c r="G323" s="1" t="str">
        <f>_xlfn.TEXTBEFORE(Table4[[#This Row],[rxn     upper-bound     lower-bound]]," ")</f>
        <v>ENZLOAD-ACKr_c_FWD-rt5015</v>
      </c>
      <c r="H323" s="1">
        <f>_xlfn.NUMBERVALUE(TRIM(_xlfn.TEXTBEFORE(_xlfn.TEXTAFTER(Table4[[#This Row],[rxn     upper-bound     lower-bound]],Table4[[#This Row],[rxn]]),Table4[[#This Row],[lb]],-1)))</f>
        <v>0.87139674</v>
      </c>
      <c r="I323" s="1" t="str">
        <f>_xlfn.TEXTAFTER(Table4[[#This Row],[rxn     upper-bound     lower-bound]]," ",-1)</f>
        <v>0.00000000</v>
      </c>
    </row>
    <row r="324" spans="1:9">
      <c r="A324" s="1" t="s">
        <v>13240</v>
      </c>
      <c r="B324" s="1" t="str">
        <f>_xlfn.TEXTBEFORE(ENZLOAD[[#This Row],[ENZLOAD (from enz_from_proteome)]]," ")</f>
        <v>ENZLOAD-ACKr_c_REV-rt5015</v>
      </c>
      <c r="C324" s="1">
        <f>_xlfn.NUMBERVALUE(_xlfn.TEXTAFTER(ENZLOAD[[#This Row],[ENZLOAD (from enz_from_proteome)]]," ",-1))</f>
        <v>6.3908866689999997E-8</v>
      </c>
      <c r="F324" s="1" t="s">
        <v>16933</v>
      </c>
      <c r="G324" s="1" t="str">
        <f>_xlfn.TEXTBEFORE(Table4[[#This Row],[rxn     upper-bound     lower-bound]]," ")</f>
        <v>ENZLOAD-ACKr_c_REV-rt5015</v>
      </c>
      <c r="H324" s="1">
        <f>_xlfn.NUMBERVALUE(TRIM(_xlfn.TEXTBEFORE(_xlfn.TEXTAFTER(Table4[[#This Row],[rxn     upper-bound     lower-bound]],Table4[[#This Row],[rxn]]),Table4[[#This Row],[lb]],-1)))</f>
        <v>0.87139674</v>
      </c>
      <c r="I324" s="1" t="str">
        <f>_xlfn.TEXTAFTER(Table4[[#This Row],[rxn     upper-bound     lower-bound]]," ",-1)</f>
        <v>0.00000000</v>
      </c>
    </row>
    <row r="325" spans="1:9">
      <c r="A325" s="1" t="s">
        <v>13241</v>
      </c>
      <c r="B325" s="1" t="str">
        <f>_xlfn.TEXTBEFORE(ENZLOAD[[#This Row],[ENZLOAD (from enz_from_proteome)]]," ")</f>
        <v>ENZLOAD-ACLS_m_FWD-ILV26</v>
      </c>
      <c r="C325" s="1">
        <f>_xlfn.NUMBERVALUE(_xlfn.TEXTAFTER(ENZLOAD[[#This Row],[ENZLOAD (from enz_from_proteome)]]," ",-1))</f>
        <v>3.02885418392E-6</v>
      </c>
      <c r="F325" s="1" t="s">
        <v>16934</v>
      </c>
      <c r="G325" s="1" t="str">
        <f>_xlfn.TEXTBEFORE(Table4[[#This Row],[rxn     upper-bound     lower-bound]]," ")</f>
        <v>ENZLOAD-ACLS_m_FWD-ILV26</v>
      </c>
      <c r="H325" s="1">
        <f>_xlfn.NUMBERVALUE(TRIM(_xlfn.TEXTBEFORE(_xlfn.TEXTAFTER(Table4[[#This Row],[rxn     upper-bound     lower-bound]],Table4[[#This Row],[rxn]]),Table4[[#This Row],[lb]],-1)))</f>
        <v>0.37395352999999998</v>
      </c>
      <c r="I325" s="1" t="str">
        <f>_xlfn.TEXTAFTER(Table4[[#This Row],[rxn     upper-bound     lower-bound]]," ",-1)</f>
        <v>0.00000000</v>
      </c>
    </row>
    <row r="326" spans="1:9">
      <c r="A326" s="1" t="s">
        <v>13242</v>
      </c>
      <c r="B326" s="1" t="str">
        <f>_xlfn.TEXTBEFORE(ENZLOAD[[#This Row],[ENZLOAD (from enz_from_proteome)]]," ")</f>
        <v>ENZLOAD-ACLS_m_FWD-rt7317</v>
      </c>
      <c r="C326" s="1">
        <f>_xlfn.NUMBERVALUE(_xlfn.TEXTAFTER(ENZLOAD[[#This Row],[ENZLOAD (from enz_from_proteome)]]," ",-1))</f>
        <v>1.51442709196E-6</v>
      </c>
      <c r="F326" s="1" t="s">
        <v>16935</v>
      </c>
      <c r="G326" s="1" t="str">
        <f>_xlfn.TEXTBEFORE(Table4[[#This Row],[rxn     upper-bound     lower-bound]]," ")</f>
        <v>ENZLOAD-ACLS_m_FWD-rt7317</v>
      </c>
      <c r="H326" s="1">
        <f>_xlfn.NUMBERVALUE(TRIM(_xlfn.TEXTBEFORE(_xlfn.TEXTAFTER(Table4[[#This Row],[rxn     upper-bound     lower-bound]],Table4[[#This Row],[rxn]]),Table4[[#This Row],[lb]],-1)))</f>
        <v>0.28124877999999998</v>
      </c>
      <c r="I326" s="1" t="str">
        <f>_xlfn.TEXTAFTER(Table4[[#This Row],[rxn     upper-bound     lower-bound]]," ",-1)</f>
        <v>0.00000000</v>
      </c>
    </row>
    <row r="327" spans="1:9">
      <c r="A327" s="1" t="s">
        <v>13243</v>
      </c>
      <c r="B327" s="1" t="str">
        <f>_xlfn.TEXTBEFORE(ENZLOAD[[#This Row],[ENZLOAD (from enz_from_proteome)]]," ")</f>
        <v>ENZLOAD-ACOAD100f_m_FWD-rt4202</v>
      </c>
      <c r="C327" s="1">
        <f>_xlfn.NUMBERVALUE(_xlfn.TEXTAFTER(ENZLOAD[[#This Row],[ENZLOAD (from enz_from_proteome)]]," ",-1))</f>
        <v>8.5934370649999994E-8</v>
      </c>
      <c r="F327" s="1" t="s">
        <v>16936</v>
      </c>
      <c r="G327" s="1" t="str">
        <f>_xlfn.TEXTBEFORE(Table4[[#This Row],[rxn     upper-bound     lower-bound]]," ")</f>
        <v>ENZLOAD-ACOAD100f_m_FWD-rt4202</v>
      </c>
      <c r="H327" s="1">
        <f>_xlfn.NUMBERVALUE(TRIM(_xlfn.TEXTBEFORE(_xlfn.TEXTAFTER(Table4[[#This Row],[rxn     upper-bound     lower-bound]],Table4[[#This Row],[rxn]]),Table4[[#This Row],[lb]],-1)))</f>
        <v>0.95822395000000005</v>
      </c>
      <c r="I327" s="1" t="str">
        <f>_xlfn.TEXTAFTER(Table4[[#This Row],[rxn     upper-bound     lower-bound]]," ",-1)</f>
        <v>0.00000000</v>
      </c>
    </row>
    <row r="328" spans="1:9">
      <c r="A328" s="1" t="s">
        <v>13244</v>
      </c>
      <c r="B328" s="1" t="str">
        <f>_xlfn.TEXTBEFORE(ENZLOAD[[#This Row],[ENZLOAD (from enz_from_proteome)]]," ")</f>
        <v>ENZLOAD-ACOAD100f_x_FWD-rt2040</v>
      </c>
      <c r="C328" s="1">
        <f>_xlfn.NUMBERVALUE(_xlfn.TEXTAFTER(ENZLOAD[[#This Row],[ENZLOAD (from enz_from_proteome)]]," ",-1))</f>
        <v>2.8996395297999999E-7</v>
      </c>
      <c r="F328" s="1" t="s">
        <v>16937</v>
      </c>
      <c r="G328" s="1" t="str">
        <f>_xlfn.TEXTBEFORE(Table4[[#This Row],[rxn     upper-bound     lower-bound]]," ")</f>
        <v>ENZLOAD-ACOAD100f_x_FWD-rt2040</v>
      </c>
      <c r="H328" s="1">
        <f>_xlfn.NUMBERVALUE(TRIM(_xlfn.TEXTBEFORE(_xlfn.TEXTAFTER(Table4[[#This Row],[rxn     upper-bound     lower-bound]],Table4[[#This Row],[rxn]]),Table4[[#This Row],[lb]],-1)))</f>
        <v>0.84036951000000004</v>
      </c>
      <c r="I328" s="1" t="str">
        <f>_xlfn.TEXTAFTER(Table4[[#This Row],[rxn     upper-bound     lower-bound]]," ",-1)</f>
        <v>0.00000000</v>
      </c>
    </row>
    <row r="329" spans="1:9">
      <c r="A329" s="1" t="s">
        <v>13245</v>
      </c>
      <c r="B329" s="1" t="str">
        <f>_xlfn.TEXTBEFORE(ENZLOAD[[#This Row],[ENZLOAD (from enz_from_proteome)]]," ")</f>
        <v>ENZLOAD-ACOAD101df_x_FWD-rt2040</v>
      </c>
      <c r="C329" s="1">
        <f>_xlfn.NUMBERVALUE(_xlfn.TEXTAFTER(ENZLOAD[[#This Row],[ENZLOAD (from enz_from_proteome)]]," ",-1))</f>
        <v>2.8996395297999999E-7</v>
      </c>
      <c r="F329" s="1" t="s">
        <v>16938</v>
      </c>
      <c r="G329" s="1" t="str">
        <f>_xlfn.TEXTBEFORE(Table4[[#This Row],[rxn     upper-bound     lower-bound]]," ")</f>
        <v>ENZLOAD-ACOAD101df_x_FWD-rt2040</v>
      </c>
      <c r="H329" s="1">
        <f>_xlfn.NUMBERVALUE(TRIM(_xlfn.TEXTBEFORE(_xlfn.TEXTAFTER(Table4[[#This Row],[rxn     upper-bound     lower-bound]],Table4[[#This Row],[rxn]]),Table4[[#This Row],[lb]],-1)))</f>
        <v>0.84036951000000004</v>
      </c>
      <c r="I329" s="1" t="str">
        <f>_xlfn.TEXTAFTER(Table4[[#This Row],[rxn     upper-bound     lower-bound]]," ",-1)</f>
        <v>0.00000000</v>
      </c>
    </row>
    <row r="330" spans="1:9">
      <c r="A330" s="1" t="s">
        <v>13246</v>
      </c>
      <c r="B330" s="1" t="str">
        <f>_xlfn.TEXTBEFORE(ENZLOAD[[#This Row],[ENZLOAD (from enz_from_proteome)]]," ")</f>
        <v>ENZLOAD-ACOAD102ef_x_FWD-rt2040</v>
      </c>
      <c r="C330" s="1">
        <f>_xlfn.NUMBERVALUE(_xlfn.TEXTAFTER(ENZLOAD[[#This Row],[ENZLOAD (from enz_from_proteome)]]," ",-1))</f>
        <v>2.8996395297999999E-7</v>
      </c>
      <c r="F330" s="1" t="s">
        <v>16939</v>
      </c>
      <c r="G330" s="1" t="str">
        <f>_xlfn.TEXTBEFORE(Table4[[#This Row],[rxn     upper-bound     lower-bound]]," ")</f>
        <v>ENZLOAD-ACOAD102ef_x_FWD-rt2040</v>
      </c>
      <c r="H330" s="1">
        <f>_xlfn.NUMBERVALUE(TRIM(_xlfn.TEXTBEFORE(_xlfn.TEXTAFTER(Table4[[#This Row],[rxn     upper-bound     lower-bound]],Table4[[#This Row],[rxn]]),Table4[[#This Row],[lb]],-1)))</f>
        <v>0.84036951000000004</v>
      </c>
      <c r="I330" s="1" t="str">
        <f>_xlfn.TEXTAFTER(Table4[[#This Row],[rxn     upper-bound     lower-bound]]," ",-1)</f>
        <v>0.00000000</v>
      </c>
    </row>
    <row r="331" spans="1:9">
      <c r="A331" s="1" t="s">
        <v>13247</v>
      </c>
      <c r="B331" s="1" t="str">
        <f>_xlfn.TEXTBEFORE(ENZLOAD[[#This Row],[ENZLOAD (from enz_from_proteome)]]," ")</f>
        <v>ENZLOAD-ACOAD120f_m_FWD-rt4202</v>
      </c>
      <c r="C331" s="1">
        <f>_xlfn.NUMBERVALUE(_xlfn.TEXTAFTER(ENZLOAD[[#This Row],[ENZLOAD (from enz_from_proteome)]]," ",-1))</f>
        <v>8.5934370649999994E-8</v>
      </c>
      <c r="F331" s="1" t="s">
        <v>16940</v>
      </c>
      <c r="G331" s="1" t="str">
        <f>_xlfn.TEXTBEFORE(Table4[[#This Row],[rxn     upper-bound     lower-bound]]," ")</f>
        <v>ENZLOAD-ACOAD120f_m_FWD-rt4202</v>
      </c>
      <c r="H331" s="1">
        <f>_xlfn.NUMBERVALUE(TRIM(_xlfn.TEXTBEFORE(_xlfn.TEXTAFTER(Table4[[#This Row],[rxn     upper-bound     lower-bound]],Table4[[#This Row],[rxn]]),Table4[[#This Row],[lb]],-1)))</f>
        <v>0.95822395000000005</v>
      </c>
      <c r="I331" s="1" t="str">
        <f>_xlfn.TEXTAFTER(Table4[[#This Row],[rxn     upper-bound     lower-bound]]," ",-1)</f>
        <v>0.00000000</v>
      </c>
    </row>
    <row r="332" spans="1:9">
      <c r="A332" s="1" t="s">
        <v>13248</v>
      </c>
      <c r="B332" s="1" t="str">
        <f>_xlfn.TEXTBEFORE(ENZLOAD[[#This Row],[ENZLOAD (from enz_from_proteome)]]," ")</f>
        <v>ENZLOAD-ACOAD120f_x_FWD-rt2040</v>
      </c>
      <c r="C332" s="1">
        <f>_xlfn.NUMBERVALUE(_xlfn.TEXTAFTER(ENZLOAD[[#This Row],[ENZLOAD (from enz_from_proteome)]]," ",-1))</f>
        <v>2.8996395297999999E-7</v>
      </c>
      <c r="F332" s="1" t="s">
        <v>16941</v>
      </c>
      <c r="G332" s="1" t="str">
        <f>_xlfn.TEXTBEFORE(Table4[[#This Row],[rxn     upper-bound     lower-bound]]," ")</f>
        <v>ENZLOAD-ACOAD120f_x_FWD-rt2040</v>
      </c>
      <c r="H332" s="1">
        <f>_xlfn.NUMBERVALUE(TRIM(_xlfn.TEXTBEFORE(_xlfn.TEXTAFTER(Table4[[#This Row],[rxn     upper-bound     lower-bound]],Table4[[#This Row],[rxn]]),Table4[[#This Row],[lb]],-1)))</f>
        <v>0.84036951000000004</v>
      </c>
      <c r="I332" s="1" t="str">
        <f>_xlfn.TEXTAFTER(Table4[[#This Row],[rxn     upper-bound     lower-bound]]," ",-1)</f>
        <v>0.00000000</v>
      </c>
    </row>
    <row r="333" spans="1:9">
      <c r="A333" s="1" t="s">
        <v>13249</v>
      </c>
      <c r="B333" s="1" t="str">
        <f>_xlfn.TEXTBEFORE(ENZLOAD[[#This Row],[ENZLOAD (from enz_from_proteome)]]," ")</f>
        <v>ENZLOAD-ACOAD121af_x_FWD-rt2040</v>
      </c>
      <c r="C333" s="1">
        <f>_xlfn.NUMBERVALUE(_xlfn.TEXTAFTER(ENZLOAD[[#This Row],[ENZLOAD (from enz_from_proteome)]]," ",-1))</f>
        <v>2.8996395297999999E-7</v>
      </c>
      <c r="F333" s="1" t="s">
        <v>16942</v>
      </c>
      <c r="G333" s="1" t="str">
        <f>_xlfn.TEXTBEFORE(Table4[[#This Row],[rxn     upper-bound     lower-bound]]," ")</f>
        <v>ENZLOAD-ACOAD121af_x_FWD-rt2040</v>
      </c>
      <c r="H333" s="1">
        <f>_xlfn.NUMBERVALUE(TRIM(_xlfn.TEXTBEFORE(_xlfn.TEXTAFTER(Table4[[#This Row],[rxn     upper-bound     lower-bound]],Table4[[#This Row],[rxn]]),Table4[[#This Row],[lb]],-1)))</f>
        <v>0.84036951000000004</v>
      </c>
      <c r="I333" s="1" t="str">
        <f>_xlfn.TEXTAFTER(Table4[[#This Row],[rxn     upper-bound     lower-bound]]," ",-1)</f>
        <v>0.00000000</v>
      </c>
    </row>
    <row r="334" spans="1:9">
      <c r="A334" s="1" t="s">
        <v>13250</v>
      </c>
      <c r="B334" s="1" t="str">
        <f>_xlfn.TEXTBEFORE(ENZLOAD[[#This Row],[ENZLOAD (from enz_from_proteome)]]," ")</f>
        <v>ENZLOAD-ACOAD140f_x_FWD-rt2040</v>
      </c>
      <c r="C334" s="1">
        <f>_xlfn.NUMBERVALUE(_xlfn.TEXTAFTER(ENZLOAD[[#This Row],[ENZLOAD (from enz_from_proteome)]]," ",-1))</f>
        <v>2.8996395297999999E-7</v>
      </c>
      <c r="F334" s="1" t="s">
        <v>16943</v>
      </c>
      <c r="G334" s="1" t="str">
        <f>_xlfn.TEXTBEFORE(Table4[[#This Row],[rxn     upper-bound     lower-bound]]," ")</f>
        <v>ENZLOAD-ACOAD140f_x_FWD-rt2040</v>
      </c>
      <c r="H334" s="1">
        <f>_xlfn.NUMBERVALUE(TRIM(_xlfn.TEXTBEFORE(_xlfn.TEXTAFTER(Table4[[#This Row],[rxn     upper-bound     lower-bound]],Table4[[#This Row],[rxn]]),Table4[[#This Row],[lb]],-1)))</f>
        <v>0.84036951000000004</v>
      </c>
      <c r="I334" s="1" t="str">
        <f>_xlfn.TEXTAFTER(Table4[[#This Row],[rxn     upper-bound     lower-bound]]," ",-1)</f>
        <v>0.00000000</v>
      </c>
    </row>
    <row r="335" spans="1:9">
      <c r="A335" s="1" t="s">
        <v>13251</v>
      </c>
      <c r="B335" s="1" t="str">
        <f>_xlfn.TEXTBEFORE(ENZLOAD[[#This Row],[ENZLOAD (from enz_from_proteome)]]," ")</f>
        <v>ENZLOAD-ACOAD141af_x_FWD-rt2040</v>
      </c>
      <c r="C335" s="1">
        <f>_xlfn.NUMBERVALUE(_xlfn.TEXTAFTER(ENZLOAD[[#This Row],[ENZLOAD (from enz_from_proteome)]]," ",-1))</f>
        <v>2.8996395297999999E-7</v>
      </c>
      <c r="F335" s="1" t="s">
        <v>16944</v>
      </c>
      <c r="G335" s="1" t="str">
        <f>_xlfn.TEXTBEFORE(Table4[[#This Row],[rxn     upper-bound     lower-bound]]," ")</f>
        <v>ENZLOAD-ACOAD141af_x_FWD-rt2040</v>
      </c>
      <c r="H335" s="1">
        <f>_xlfn.NUMBERVALUE(TRIM(_xlfn.TEXTBEFORE(_xlfn.TEXTAFTER(Table4[[#This Row],[rxn     upper-bound     lower-bound]],Table4[[#This Row],[rxn]]),Table4[[#This Row],[lb]],-1)))</f>
        <v>0.84036951000000004</v>
      </c>
      <c r="I335" s="1" t="str">
        <f>_xlfn.TEXTAFTER(Table4[[#This Row],[rxn     upper-bound     lower-bound]]," ",-1)</f>
        <v>0.00000000</v>
      </c>
    </row>
    <row r="336" spans="1:9">
      <c r="A336" s="1" t="s">
        <v>13252</v>
      </c>
      <c r="B336" s="1" t="str">
        <f>_xlfn.TEXTBEFORE(ENZLOAD[[#This Row],[ENZLOAD (from enz_from_proteome)]]," ")</f>
        <v>ENZLOAD-ACOAD141bf_x_FWD-rt2040</v>
      </c>
      <c r="C336" s="1">
        <f>_xlfn.NUMBERVALUE(_xlfn.TEXTAFTER(ENZLOAD[[#This Row],[ENZLOAD (from enz_from_proteome)]]," ",-1))</f>
        <v>2.8996395297999999E-7</v>
      </c>
      <c r="F336" s="1" t="s">
        <v>16945</v>
      </c>
      <c r="G336" s="1" t="str">
        <f>_xlfn.TEXTBEFORE(Table4[[#This Row],[rxn     upper-bound     lower-bound]]," ")</f>
        <v>ENZLOAD-ACOAD141bf_x_FWD-rt2040</v>
      </c>
      <c r="H336" s="1">
        <f>_xlfn.NUMBERVALUE(TRIM(_xlfn.TEXTBEFORE(_xlfn.TEXTAFTER(Table4[[#This Row],[rxn     upper-bound     lower-bound]],Table4[[#This Row],[rxn]]),Table4[[#This Row],[lb]],-1)))</f>
        <v>0.84036951000000004</v>
      </c>
      <c r="I336" s="1" t="str">
        <f>_xlfn.TEXTAFTER(Table4[[#This Row],[rxn     upper-bound     lower-bound]]," ",-1)</f>
        <v>0.00000000</v>
      </c>
    </row>
    <row r="337" spans="1:9">
      <c r="A337" s="1" t="s">
        <v>13253</v>
      </c>
      <c r="B337" s="1" t="str">
        <f>_xlfn.TEXTBEFORE(ENZLOAD[[#This Row],[ENZLOAD (from enz_from_proteome)]]," ")</f>
        <v>ENZLOAD-ACOAD142f_x_FWD-rt2040</v>
      </c>
      <c r="C337" s="1">
        <f>_xlfn.NUMBERVALUE(_xlfn.TEXTAFTER(ENZLOAD[[#This Row],[ENZLOAD (from enz_from_proteome)]]," ",-1))</f>
        <v>2.8996395297999999E-7</v>
      </c>
      <c r="F337" s="1" t="s">
        <v>16946</v>
      </c>
      <c r="G337" s="1" t="str">
        <f>_xlfn.TEXTBEFORE(Table4[[#This Row],[rxn     upper-bound     lower-bound]]," ")</f>
        <v>ENZLOAD-ACOAD142f_x_FWD-rt2040</v>
      </c>
      <c r="H337" s="1">
        <f>_xlfn.NUMBERVALUE(TRIM(_xlfn.TEXTBEFORE(_xlfn.TEXTAFTER(Table4[[#This Row],[rxn     upper-bound     lower-bound]],Table4[[#This Row],[rxn]]),Table4[[#This Row],[lb]],-1)))</f>
        <v>0.84036951000000004</v>
      </c>
      <c r="I337" s="1" t="str">
        <f>_xlfn.TEXTAFTER(Table4[[#This Row],[rxn     upper-bound     lower-bound]]," ",-1)</f>
        <v>0.00000000</v>
      </c>
    </row>
    <row r="338" spans="1:9">
      <c r="A338" s="1" t="s">
        <v>13254</v>
      </c>
      <c r="B338" s="1" t="str">
        <f>_xlfn.TEXTBEFORE(ENZLOAD[[#This Row],[ENZLOAD (from enz_from_proteome)]]," ")</f>
        <v>ENZLOAD-ACOAD143f_x_FWD-rt2040</v>
      </c>
      <c r="C338" s="1">
        <f>_xlfn.NUMBERVALUE(_xlfn.TEXTAFTER(ENZLOAD[[#This Row],[ENZLOAD (from enz_from_proteome)]]," ",-1))</f>
        <v>2.8996395297999999E-7</v>
      </c>
      <c r="F338" s="1" t="s">
        <v>16947</v>
      </c>
      <c r="G338" s="1" t="str">
        <f>_xlfn.TEXTBEFORE(Table4[[#This Row],[rxn     upper-bound     lower-bound]]," ")</f>
        <v>ENZLOAD-ACOAD143f_x_FWD-rt2040</v>
      </c>
      <c r="H338" s="1">
        <f>_xlfn.NUMBERVALUE(TRIM(_xlfn.TEXTBEFORE(_xlfn.TEXTAFTER(Table4[[#This Row],[rxn     upper-bound     lower-bound]],Table4[[#This Row],[rxn]]),Table4[[#This Row],[lb]],-1)))</f>
        <v>0.84036951000000004</v>
      </c>
      <c r="I338" s="1" t="str">
        <f>_xlfn.TEXTAFTER(Table4[[#This Row],[rxn     upper-bound     lower-bound]]," ",-1)</f>
        <v>0.00000000</v>
      </c>
    </row>
    <row r="339" spans="1:9">
      <c r="A339" s="1" t="s">
        <v>13255</v>
      </c>
      <c r="B339" s="1" t="str">
        <f>_xlfn.TEXTBEFORE(ENZLOAD[[#This Row],[ENZLOAD (from enz_from_proteome)]]," ")</f>
        <v>ENZLOAD-ACOAD160f_x_FWD-rt2040</v>
      </c>
      <c r="C339" s="1">
        <f>_xlfn.NUMBERVALUE(_xlfn.TEXTAFTER(ENZLOAD[[#This Row],[ENZLOAD (from enz_from_proteome)]]," ",-1))</f>
        <v>2.8996395297999999E-7</v>
      </c>
      <c r="F339" s="1" t="s">
        <v>16948</v>
      </c>
      <c r="G339" s="1" t="str">
        <f>_xlfn.TEXTBEFORE(Table4[[#This Row],[rxn     upper-bound     lower-bound]]," ")</f>
        <v>ENZLOAD-ACOAD160f_x_FWD-rt2040</v>
      </c>
      <c r="H339" s="1">
        <f>_xlfn.NUMBERVALUE(TRIM(_xlfn.TEXTBEFORE(_xlfn.TEXTAFTER(Table4[[#This Row],[rxn     upper-bound     lower-bound]],Table4[[#This Row],[rxn]]),Table4[[#This Row],[lb]],-1)))</f>
        <v>0.84036951000000004</v>
      </c>
      <c r="I339" s="1" t="str">
        <f>_xlfn.TEXTAFTER(Table4[[#This Row],[rxn     upper-bound     lower-bound]]," ",-1)</f>
        <v>0.00000000</v>
      </c>
    </row>
    <row r="340" spans="1:9">
      <c r="A340" s="1" t="s">
        <v>13256</v>
      </c>
      <c r="B340" s="1" t="str">
        <f>_xlfn.TEXTBEFORE(ENZLOAD[[#This Row],[ENZLOAD (from enz_from_proteome)]]," ")</f>
        <v>ENZLOAD-ACOAD161af_x_FWD-rt2040</v>
      </c>
      <c r="C340" s="1">
        <f>_xlfn.NUMBERVALUE(_xlfn.TEXTAFTER(ENZLOAD[[#This Row],[ENZLOAD (from enz_from_proteome)]]," ",-1))</f>
        <v>2.8996395297999999E-7</v>
      </c>
      <c r="F340" s="1" t="s">
        <v>16949</v>
      </c>
      <c r="G340" s="1" t="str">
        <f>_xlfn.TEXTBEFORE(Table4[[#This Row],[rxn     upper-bound     lower-bound]]," ")</f>
        <v>ENZLOAD-ACOAD161af_x_FWD-rt2040</v>
      </c>
      <c r="H340" s="1">
        <f>_xlfn.NUMBERVALUE(TRIM(_xlfn.TEXTBEFORE(_xlfn.TEXTAFTER(Table4[[#This Row],[rxn     upper-bound     lower-bound]],Table4[[#This Row],[rxn]]),Table4[[#This Row],[lb]],-1)))</f>
        <v>0.84036951000000004</v>
      </c>
      <c r="I340" s="1" t="str">
        <f>_xlfn.TEXTAFTER(Table4[[#This Row],[rxn     upper-bound     lower-bound]]," ",-1)</f>
        <v>0.00000000</v>
      </c>
    </row>
    <row r="341" spans="1:9">
      <c r="A341" s="1" t="s">
        <v>13257</v>
      </c>
      <c r="B341" s="1" t="str">
        <f>_xlfn.TEXTBEFORE(ENZLOAD[[#This Row],[ENZLOAD (from enz_from_proteome)]]," ")</f>
        <v>ENZLOAD-ACOAD161bf_x_FWD-rt2040</v>
      </c>
      <c r="C341" s="1">
        <f>_xlfn.NUMBERVALUE(_xlfn.TEXTAFTER(ENZLOAD[[#This Row],[ENZLOAD (from enz_from_proteome)]]," ",-1))</f>
        <v>2.8996395297999999E-7</v>
      </c>
      <c r="F341" s="1" t="s">
        <v>16950</v>
      </c>
      <c r="G341" s="1" t="str">
        <f>_xlfn.TEXTBEFORE(Table4[[#This Row],[rxn     upper-bound     lower-bound]]," ")</f>
        <v>ENZLOAD-ACOAD161bf_x_FWD-rt2040</v>
      </c>
      <c r="H341" s="1">
        <f>_xlfn.NUMBERVALUE(TRIM(_xlfn.TEXTBEFORE(_xlfn.TEXTAFTER(Table4[[#This Row],[rxn     upper-bound     lower-bound]],Table4[[#This Row],[rxn]]),Table4[[#This Row],[lb]],-1)))</f>
        <v>0.84036951000000004</v>
      </c>
      <c r="I341" s="1" t="str">
        <f>_xlfn.TEXTAFTER(Table4[[#This Row],[rxn     upper-bound     lower-bound]]," ",-1)</f>
        <v>0.00000000</v>
      </c>
    </row>
    <row r="342" spans="1:9">
      <c r="A342" s="1" t="s">
        <v>13258</v>
      </c>
      <c r="B342" s="1" t="str">
        <f>_xlfn.TEXTBEFORE(ENZLOAD[[#This Row],[ENZLOAD (from enz_from_proteome)]]," ")</f>
        <v>ENZLOAD-ACOAD162f_x_FWD-rt2040</v>
      </c>
      <c r="C342" s="1">
        <f>_xlfn.NUMBERVALUE(_xlfn.TEXTAFTER(ENZLOAD[[#This Row],[ENZLOAD (from enz_from_proteome)]]," ",-1))</f>
        <v>2.8996395297999999E-7</v>
      </c>
      <c r="F342" s="1" t="s">
        <v>16951</v>
      </c>
      <c r="G342" s="1" t="str">
        <f>_xlfn.TEXTBEFORE(Table4[[#This Row],[rxn     upper-bound     lower-bound]]," ")</f>
        <v>ENZLOAD-ACOAD162f_x_FWD-rt2040</v>
      </c>
      <c r="H342" s="1">
        <f>_xlfn.NUMBERVALUE(TRIM(_xlfn.TEXTBEFORE(_xlfn.TEXTAFTER(Table4[[#This Row],[rxn     upper-bound     lower-bound]],Table4[[#This Row],[rxn]]),Table4[[#This Row],[lb]],-1)))</f>
        <v>0.84036951000000004</v>
      </c>
      <c r="I342" s="1" t="str">
        <f>_xlfn.TEXTAFTER(Table4[[#This Row],[rxn     upper-bound     lower-bound]]," ",-1)</f>
        <v>0.00000000</v>
      </c>
    </row>
    <row r="343" spans="1:9">
      <c r="A343" s="1" t="s">
        <v>13259</v>
      </c>
      <c r="B343" s="1" t="str">
        <f>_xlfn.TEXTBEFORE(ENZLOAD[[#This Row],[ENZLOAD (from enz_from_proteome)]]," ")</f>
        <v>ENZLOAD-ACOAD163f_x_FWD-rt2040</v>
      </c>
      <c r="C343" s="1">
        <f>_xlfn.NUMBERVALUE(_xlfn.TEXTAFTER(ENZLOAD[[#This Row],[ENZLOAD (from enz_from_proteome)]]," ",-1))</f>
        <v>2.8996395297999999E-7</v>
      </c>
      <c r="F343" s="1" t="s">
        <v>16952</v>
      </c>
      <c r="G343" s="1" t="str">
        <f>_xlfn.TEXTBEFORE(Table4[[#This Row],[rxn     upper-bound     lower-bound]]," ")</f>
        <v>ENZLOAD-ACOAD163f_x_FWD-rt2040</v>
      </c>
      <c r="H343" s="1">
        <f>_xlfn.NUMBERVALUE(TRIM(_xlfn.TEXTBEFORE(_xlfn.TEXTAFTER(Table4[[#This Row],[rxn     upper-bound     lower-bound]],Table4[[#This Row],[rxn]]),Table4[[#This Row],[lb]],-1)))</f>
        <v>0.84036951000000004</v>
      </c>
      <c r="I343" s="1" t="str">
        <f>_xlfn.TEXTAFTER(Table4[[#This Row],[rxn     upper-bound     lower-bound]]," ",-1)</f>
        <v>0.00000000</v>
      </c>
    </row>
    <row r="344" spans="1:9">
      <c r="A344" s="1" t="s">
        <v>13260</v>
      </c>
      <c r="B344" s="1" t="str">
        <f>_xlfn.TEXTBEFORE(ENZLOAD[[#This Row],[ENZLOAD (from enz_from_proteome)]]," ")</f>
        <v>ENZLOAD-ACOAD180f_x_FWD-rt2040</v>
      </c>
      <c r="C344" s="1">
        <f>_xlfn.NUMBERVALUE(_xlfn.TEXTAFTER(ENZLOAD[[#This Row],[ENZLOAD (from enz_from_proteome)]]," ",-1))</f>
        <v>2.8996395297999999E-7</v>
      </c>
      <c r="F344" s="1" t="s">
        <v>16953</v>
      </c>
      <c r="G344" s="1" t="str">
        <f>_xlfn.TEXTBEFORE(Table4[[#This Row],[rxn     upper-bound     lower-bound]]," ")</f>
        <v>ENZLOAD-ACOAD180f_x_FWD-rt2040</v>
      </c>
      <c r="H344" s="1">
        <f>_xlfn.NUMBERVALUE(TRIM(_xlfn.TEXTBEFORE(_xlfn.TEXTAFTER(Table4[[#This Row],[rxn     upper-bound     lower-bound]],Table4[[#This Row],[rxn]]),Table4[[#This Row],[lb]],-1)))</f>
        <v>0.84036951000000004</v>
      </c>
      <c r="I344" s="1" t="str">
        <f>_xlfn.TEXTAFTER(Table4[[#This Row],[rxn     upper-bound     lower-bound]]," ",-1)</f>
        <v>0.00000000</v>
      </c>
    </row>
    <row r="345" spans="1:9">
      <c r="A345" s="1" t="s">
        <v>13261</v>
      </c>
      <c r="B345" s="1" t="str">
        <f>_xlfn.TEXTBEFORE(ENZLOAD[[#This Row],[ENZLOAD (from enz_from_proteome)]]," ")</f>
        <v>ENZLOAD-ACOAD181af_x_FWD-rt2040</v>
      </c>
      <c r="C345" s="1">
        <f>_xlfn.NUMBERVALUE(_xlfn.TEXTAFTER(ENZLOAD[[#This Row],[ENZLOAD (from enz_from_proteome)]]," ",-1))</f>
        <v>2.8996395297999999E-7</v>
      </c>
      <c r="F345" s="1" t="s">
        <v>16954</v>
      </c>
      <c r="G345" s="1" t="str">
        <f>_xlfn.TEXTBEFORE(Table4[[#This Row],[rxn     upper-bound     lower-bound]]," ")</f>
        <v>ENZLOAD-ACOAD181af_x_FWD-rt2040</v>
      </c>
      <c r="H345" s="1">
        <f>_xlfn.NUMBERVALUE(TRIM(_xlfn.TEXTBEFORE(_xlfn.TEXTAFTER(Table4[[#This Row],[rxn     upper-bound     lower-bound]],Table4[[#This Row],[rxn]]),Table4[[#This Row],[lb]],-1)))</f>
        <v>0.84036951000000004</v>
      </c>
      <c r="I345" s="1" t="str">
        <f>_xlfn.TEXTAFTER(Table4[[#This Row],[rxn     upper-bound     lower-bound]]," ",-1)</f>
        <v>0.00000000</v>
      </c>
    </row>
    <row r="346" spans="1:9">
      <c r="A346" s="1" t="s">
        <v>13262</v>
      </c>
      <c r="B346" s="1" t="str">
        <f>_xlfn.TEXTBEFORE(ENZLOAD[[#This Row],[ENZLOAD (from enz_from_proteome)]]," ")</f>
        <v>ENZLOAD-ACOAD182f_x_FWD-rt2040</v>
      </c>
      <c r="C346" s="1">
        <f>_xlfn.NUMBERVALUE(_xlfn.TEXTAFTER(ENZLOAD[[#This Row],[ENZLOAD (from enz_from_proteome)]]," ",-1))</f>
        <v>2.8996395297999999E-7</v>
      </c>
      <c r="F346" s="1" t="s">
        <v>16955</v>
      </c>
      <c r="G346" s="1" t="str">
        <f>_xlfn.TEXTBEFORE(Table4[[#This Row],[rxn     upper-bound     lower-bound]]," ")</f>
        <v>ENZLOAD-ACOAD182f_x_FWD-rt2040</v>
      </c>
      <c r="H346" s="1">
        <f>_xlfn.NUMBERVALUE(TRIM(_xlfn.TEXTBEFORE(_xlfn.TEXTAFTER(Table4[[#This Row],[rxn     upper-bound     lower-bound]],Table4[[#This Row],[rxn]]),Table4[[#This Row],[lb]],-1)))</f>
        <v>0.84036951000000004</v>
      </c>
      <c r="I346" s="1" t="str">
        <f>_xlfn.TEXTAFTER(Table4[[#This Row],[rxn     upper-bound     lower-bound]]," ",-1)</f>
        <v>0.00000000</v>
      </c>
    </row>
    <row r="347" spans="1:9">
      <c r="A347" s="1" t="s">
        <v>13263</v>
      </c>
      <c r="B347" s="1" t="str">
        <f>_xlfn.TEXTBEFORE(ENZLOAD[[#This Row],[ENZLOAD (from enz_from_proteome)]]," ")</f>
        <v>ENZLOAD-ACOAD183f_x_FWD-rt2040</v>
      </c>
      <c r="C347" s="1">
        <f>_xlfn.NUMBERVALUE(_xlfn.TEXTAFTER(ENZLOAD[[#This Row],[ENZLOAD (from enz_from_proteome)]]," ",-1))</f>
        <v>2.8996395297999999E-7</v>
      </c>
      <c r="F347" s="1" t="s">
        <v>16956</v>
      </c>
      <c r="G347" s="1" t="str">
        <f>_xlfn.TEXTBEFORE(Table4[[#This Row],[rxn     upper-bound     lower-bound]]," ")</f>
        <v>ENZLOAD-ACOAD183f_x_FWD-rt2040</v>
      </c>
      <c r="H347" s="1">
        <f>_xlfn.NUMBERVALUE(TRIM(_xlfn.TEXTBEFORE(_xlfn.TEXTAFTER(Table4[[#This Row],[rxn     upper-bound     lower-bound]],Table4[[#This Row],[rxn]]),Table4[[#This Row],[lb]],-1)))</f>
        <v>0.84036951000000004</v>
      </c>
      <c r="I347" s="1" t="str">
        <f>_xlfn.TEXTAFTER(Table4[[#This Row],[rxn     upper-bound     lower-bound]]," ",-1)</f>
        <v>0.00000000</v>
      </c>
    </row>
    <row r="348" spans="1:9">
      <c r="A348" s="1" t="s">
        <v>13264</v>
      </c>
      <c r="B348" s="1" t="str">
        <f>_xlfn.TEXTBEFORE(ENZLOAD[[#This Row],[ENZLOAD (from enz_from_proteome)]]," ")</f>
        <v>ENZLOAD-ACOAD40f_m_FWD-rt5702</v>
      </c>
      <c r="C348" s="1">
        <f>_xlfn.NUMBERVALUE(_xlfn.TEXTAFTER(ENZLOAD[[#This Row],[ENZLOAD (from enz_from_proteome)]]," ",-1))</f>
        <v>6.8613151325999999E-7</v>
      </c>
      <c r="F348" s="1" t="s">
        <v>16957</v>
      </c>
      <c r="G348" s="1" t="str">
        <f>_xlfn.TEXTBEFORE(Table4[[#This Row],[rxn     upper-bound     lower-bound]]," ")</f>
        <v>ENZLOAD-ACOAD40f_m_FWD-rt5702</v>
      </c>
      <c r="H348" s="1">
        <f>_xlfn.NUMBERVALUE(TRIM(_xlfn.TEXTBEFORE(_xlfn.TEXTAFTER(Table4[[#This Row],[rxn     upper-bound     lower-bound]],Table4[[#This Row],[rxn]]),Table4[[#This Row],[lb]],-1)))</f>
        <v>0.94041220999999997</v>
      </c>
      <c r="I348" s="1" t="str">
        <f>_xlfn.TEXTAFTER(Table4[[#This Row],[rxn     upper-bound     lower-bound]]," ",-1)</f>
        <v>0.00000000</v>
      </c>
    </row>
    <row r="349" spans="1:9">
      <c r="A349" s="1" t="s">
        <v>13265</v>
      </c>
      <c r="B349" s="1" t="str">
        <f>_xlfn.TEXTBEFORE(ENZLOAD[[#This Row],[ENZLOAD (from enz_from_proteome)]]," ")</f>
        <v>ENZLOAD-ACOAD40f_m_REV-rt5702</v>
      </c>
      <c r="C349" s="1">
        <f>_xlfn.NUMBERVALUE(_xlfn.TEXTAFTER(ENZLOAD[[#This Row],[ENZLOAD (from enz_from_proteome)]]," ",-1))</f>
        <v>6.8613151325999999E-7</v>
      </c>
      <c r="F349" s="1" t="s">
        <v>16958</v>
      </c>
      <c r="G349" s="1" t="str">
        <f>_xlfn.TEXTBEFORE(Table4[[#This Row],[rxn     upper-bound     lower-bound]]," ")</f>
        <v>ENZLOAD-ACOAD40f_m_REV-rt5702</v>
      </c>
      <c r="H349" s="1">
        <f>_xlfn.NUMBERVALUE(TRIM(_xlfn.TEXTBEFORE(_xlfn.TEXTAFTER(Table4[[#This Row],[rxn     upper-bound     lower-bound]],Table4[[#This Row],[rxn]]),Table4[[#This Row],[lb]],-1)))</f>
        <v>0.94041220999999997</v>
      </c>
      <c r="I349" s="1" t="str">
        <f>_xlfn.TEXTAFTER(Table4[[#This Row],[rxn     upper-bound     lower-bound]]," ",-1)</f>
        <v>0.00000000</v>
      </c>
    </row>
    <row r="350" spans="1:9">
      <c r="A350" s="1" t="s">
        <v>13266</v>
      </c>
      <c r="B350" s="1" t="str">
        <f>_xlfn.TEXTBEFORE(ENZLOAD[[#This Row],[ENZLOAD (from enz_from_proteome)]]," ")</f>
        <v>ENZLOAD-ACOAD40f_x_FWD-rt2040</v>
      </c>
      <c r="C350" s="1">
        <f>_xlfn.NUMBERVALUE(_xlfn.TEXTAFTER(ENZLOAD[[#This Row],[ENZLOAD (from enz_from_proteome)]]," ",-1))</f>
        <v>2.8996395297999999E-7</v>
      </c>
      <c r="F350" s="1" t="s">
        <v>16959</v>
      </c>
      <c r="G350" s="1" t="str">
        <f>_xlfn.TEXTBEFORE(Table4[[#This Row],[rxn     upper-bound     lower-bound]]," ")</f>
        <v>ENZLOAD-ACOAD40f_x_FWD-rt2040</v>
      </c>
      <c r="H350" s="1">
        <f>_xlfn.NUMBERVALUE(TRIM(_xlfn.TEXTBEFORE(_xlfn.TEXTAFTER(Table4[[#This Row],[rxn     upper-bound     lower-bound]],Table4[[#This Row],[rxn]]),Table4[[#This Row],[lb]],-1)))</f>
        <v>0.84036951000000004</v>
      </c>
      <c r="I350" s="1" t="str">
        <f>_xlfn.TEXTAFTER(Table4[[#This Row],[rxn     upper-bound     lower-bound]]," ",-1)</f>
        <v>0.00000000</v>
      </c>
    </row>
    <row r="351" spans="1:9">
      <c r="A351" s="1" t="s">
        <v>13267</v>
      </c>
      <c r="B351" s="1" t="str">
        <f>_xlfn.TEXTBEFORE(ENZLOAD[[#This Row],[ENZLOAD (from enz_from_proteome)]]," ")</f>
        <v>ENZLOAD-ACOAD60f_m_FWD-rt5702</v>
      </c>
      <c r="C351" s="1">
        <f>_xlfn.NUMBERVALUE(_xlfn.TEXTAFTER(ENZLOAD[[#This Row],[ENZLOAD (from enz_from_proteome)]]," ",-1))</f>
        <v>6.8613151325999999E-7</v>
      </c>
      <c r="F351" s="1" t="s">
        <v>16960</v>
      </c>
      <c r="G351" s="1" t="str">
        <f>_xlfn.TEXTBEFORE(Table4[[#This Row],[rxn     upper-bound     lower-bound]]," ")</f>
        <v>ENZLOAD-ACOAD60f_m_FWD-rt5702</v>
      </c>
      <c r="H351" s="1">
        <f>_xlfn.NUMBERVALUE(TRIM(_xlfn.TEXTBEFORE(_xlfn.TEXTAFTER(Table4[[#This Row],[rxn     upper-bound     lower-bound]],Table4[[#This Row],[rxn]]),Table4[[#This Row],[lb]],-1)))</f>
        <v>0.94041220999999997</v>
      </c>
      <c r="I351" s="1" t="str">
        <f>_xlfn.TEXTAFTER(Table4[[#This Row],[rxn     upper-bound     lower-bound]]," ",-1)</f>
        <v>0.00000000</v>
      </c>
    </row>
    <row r="352" spans="1:9">
      <c r="A352" s="1" t="s">
        <v>13268</v>
      </c>
      <c r="B352" s="1" t="str">
        <f>_xlfn.TEXTBEFORE(ENZLOAD[[#This Row],[ENZLOAD (from enz_from_proteome)]]," ")</f>
        <v>ENZLOAD-ACOAD60f_m_REV-rt5702</v>
      </c>
      <c r="C352" s="1">
        <f>_xlfn.NUMBERVALUE(_xlfn.TEXTAFTER(ENZLOAD[[#This Row],[ENZLOAD (from enz_from_proteome)]]," ",-1))</f>
        <v>6.8613151325999999E-7</v>
      </c>
      <c r="F352" s="1" t="s">
        <v>16961</v>
      </c>
      <c r="G352" s="1" t="str">
        <f>_xlfn.TEXTBEFORE(Table4[[#This Row],[rxn     upper-bound     lower-bound]]," ")</f>
        <v>ENZLOAD-ACOAD60f_m_REV-rt5702</v>
      </c>
      <c r="H352" s="1">
        <f>_xlfn.NUMBERVALUE(TRIM(_xlfn.TEXTBEFORE(_xlfn.TEXTAFTER(Table4[[#This Row],[rxn     upper-bound     lower-bound]],Table4[[#This Row],[rxn]]),Table4[[#This Row],[lb]],-1)))</f>
        <v>0.94041220999999997</v>
      </c>
      <c r="I352" s="1" t="str">
        <f>_xlfn.TEXTAFTER(Table4[[#This Row],[rxn     upper-bound     lower-bound]]," ",-1)</f>
        <v>0.00000000</v>
      </c>
    </row>
    <row r="353" spans="1:9">
      <c r="A353" s="1" t="s">
        <v>13269</v>
      </c>
      <c r="B353" s="1" t="str">
        <f>_xlfn.TEXTBEFORE(ENZLOAD[[#This Row],[ENZLOAD (from enz_from_proteome)]]," ")</f>
        <v>ENZLOAD-ACOAD60f_x_FWD-rt2040</v>
      </c>
      <c r="C353" s="1">
        <f>_xlfn.NUMBERVALUE(_xlfn.TEXTAFTER(ENZLOAD[[#This Row],[ENZLOAD (from enz_from_proteome)]]," ",-1))</f>
        <v>2.8996395297999999E-7</v>
      </c>
      <c r="F353" s="1" t="s">
        <v>16962</v>
      </c>
      <c r="G353" s="1" t="str">
        <f>_xlfn.TEXTBEFORE(Table4[[#This Row],[rxn     upper-bound     lower-bound]]," ")</f>
        <v>ENZLOAD-ACOAD60f_x_FWD-rt2040</v>
      </c>
      <c r="H353" s="1">
        <f>_xlfn.NUMBERVALUE(TRIM(_xlfn.TEXTBEFORE(_xlfn.TEXTAFTER(Table4[[#This Row],[rxn     upper-bound     lower-bound]],Table4[[#This Row],[rxn]]),Table4[[#This Row],[lb]],-1)))</f>
        <v>0.84036951000000004</v>
      </c>
      <c r="I353" s="1" t="str">
        <f>_xlfn.TEXTAFTER(Table4[[#This Row],[rxn     upper-bound     lower-bound]]," ",-1)</f>
        <v>0.00000000</v>
      </c>
    </row>
    <row r="354" spans="1:9">
      <c r="A354" s="1" t="s">
        <v>13270</v>
      </c>
      <c r="B354" s="1" t="str">
        <f>_xlfn.TEXTBEFORE(ENZLOAD[[#This Row],[ENZLOAD (from enz_from_proteome)]]," ")</f>
        <v>ENZLOAD-ACOAD80f_m_FWD-rt4202</v>
      </c>
      <c r="C354" s="1">
        <f>_xlfn.NUMBERVALUE(_xlfn.TEXTAFTER(ENZLOAD[[#This Row],[ENZLOAD (from enz_from_proteome)]]," ",-1))</f>
        <v>8.5934370649999994E-8</v>
      </c>
      <c r="F354" s="1" t="s">
        <v>16963</v>
      </c>
      <c r="G354" s="1" t="str">
        <f>_xlfn.TEXTBEFORE(Table4[[#This Row],[rxn     upper-bound     lower-bound]]," ")</f>
        <v>ENZLOAD-ACOAD80f_m_FWD-rt4202</v>
      </c>
      <c r="H354" s="1">
        <f>_xlfn.NUMBERVALUE(TRIM(_xlfn.TEXTBEFORE(_xlfn.TEXTAFTER(Table4[[#This Row],[rxn     upper-bound     lower-bound]],Table4[[#This Row],[rxn]]),Table4[[#This Row],[lb]],-1)))</f>
        <v>0.95822395000000005</v>
      </c>
      <c r="I354" s="1" t="str">
        <f>_xlfn.TEXTAFTER(Table4[[#This Row],[rxn     upper-bound     lower-bound]]," ",-1)</f>
        <v>0.00000000</v>
      </c>
    </row>
    <row r="355" spans="1:9">
      <c r="A355" s="1" t="s">
        <v>13271</v>
      </c>
      <c r="B355" s="1" t="str">
        <f>_xlfn.TEXTBEFORE(ENZLOAD[[#This Row],[ENZLOAD (from enz_from_proteome)]]," ")</f>
        <v>ENZLOAD-ACOAD80f_m_REV-rt4202</v>
      </c>
      <c r="C355" s="1">
        <f>_xlfn.NUMBERVALUE(_xlfn.TEXTAFTER(ENZLOAD[[#This Row],[ENZLOAD (from enz_from_proteome)]]," ",-1))</f>
        <v>8.5934370649999994E-8</v>
      </c>
      <c r="F355" s="1" t="s">
        <v>16964</v>
      </c>
      <c r="G355" s="1" t="str">
        <f>_xlfn.TEXTBEFORE(Table4[[#This Row],[rxn     upper-bound     lower-bound]]," ")</f>
        <v>ENZLOAD-ACOAD80f_m_REV-rt4202</v>
      </c>
      <c r="H355" s="1">
        <f>_xlfn.NUMBERVALUE(TRIM(_xlfn.TEXTBEFORE(_xlfn.TEXTAFTER(Table4[[#This Row],[rxn     upper-bound     lower-bound]],Table4[[#This Row],[rxn]]),Table4[[#This Row],[lb]],-1)))</f>
        <v>0.95822395000000005</v>
      </c>
      <c r="I355" s="1" t="str">
        <f>_xlfn.TEXTAFTER(Table4[[#This Row],[rxn     upper-bound     lower-bound]]," ",-1)</f>
        <v>0.00000000</v>
      </c>
    </row>
    <row r="356" spans="1:9">
      <c r="A356" s="1" t="s">
        <v>13272</v>
      </c>
      <c r="B356" s="1" t="str">
        <f>_xlfn.TEXTBEFORE(ENZLOAD[[#This Row],[ENZLOAD (from enz_from_proteome)]]," ")</f>
        <v>ENZLOAD-ACOAD80f_x_FWD-rt2040</v>
      </c>
      <c r="C356" s="1">
        <f>_xlfn.NUMBERVALUE(_xlfn.TEXTAFTER(ENZLOAD[[#This Row],[ENZLOAD (from enz_from_proteome)]]," ",-1))</f>
        <v>2.8996395297999999E-7</v>
      </c>
      <c r="F356" s="1" t="s">
        <v>16965</v>
      </c>
      <c r="G356" s="1" t="str">
        <f>_xlfn.TEXTBEFORE(Table4[[#This Row],[rxn     upper-bound     lower-bound]]," ")</f>
        <v>ENZLOAD-ACOAD80f_x_FWD-rt2040</v>
      </c>
      <c r="H356" s="1">
        <f>_xlfn.NUMBERVALUE(TRIM(_xlfn.TEXTBEFORE(_xlfn.TEXTAFTER(Table4[[#This Row],[rxn     upper-bound     lower-bound]],Table4[[#This Row],[rxn]]),Table4[[#This Row],[lb]],-1)))</f>
        <v>0.84036951000000004</v>
      </c>
      <c r="I356" s="1" t="str">
        <f>_xlfn.TEXTAFTER(Table4[[#This Row],[rxn     upper-bound     lower-bound]]," ",-1)</f>
        <v>0.00000000</v>
      </c>
    </row>
    <row r="357" spans="1:9">
      <c r="A357" s="1" t="s">
        <v>13273</v>
      </c>
      <c r="B357" s="1" t="str">
        <f>_xlfn.TEXTBEFORE(ENZLOAD[[#This Row],[ENZLOAD (from enz_from_proteome)]]," ")</f>
        <v>ENZLOAD-ACOAD82ef_x_FWD-rt2040</v>
      </c>
      <c r="C357" s="1">
        <f>_xlfn.NUMBERVALUE(_xlfn.TEXTAFTER(ENZLOAD[[#This Row],[ENZLOAD (from enz_from_proteome)]]," ",-1))</f>
        <v>2.8996395297999999E-7</v>
      </c>
      <c r="F357" s="1" t="s">
        <v>16966</v>
      </c>
      <c r="G357" s="1" t="str">
        <f>_xlfn.TEXTBEFORE(Table4[[#This Row],[rxn     upper-bound     lower-bound]]," ")</f>
        <v>ENZLOAD-ACOAD82ef_x_FWD-rt2040</v>
      </c>
      <c r="H357" s="1">
        <f>_xlfn.NUMBERVALUE(TRIM(_xlfn.TEXTBEFORE(_xlfn.TEXTAFTER(Table4[[#This Row],[rxn     upper-bound     lower-bound]],Table4[[#This Row],[rxn]]),Table4[[#This Row],[lb]],-1)))</f>
        <v>0.84036951000000004</v>
      </c>
      <c r="I357" s="1" t="str">
        <f>_xlfn.TEXTAFTER(Table4[[#This Row],[rxn     upper-bound     lower-bound]]," ",-1)</f>
        <v>0.00000000</v>
      </c>
    </row>
    <row r="358" spans="1:9">
      <c r="A358" s="1" t="s">
        <v>13274</v>
      </c>
      <c r="B358" s="1" t="str">
        <f>_xlfn.TEXTBEFORE(ENZLOAD[[#This Row],[ENZLOAD (from enz_from_proteome)]]," ")</f>
        <v>ENZLOAD-ACOADS160_rm_FWD-rt1362</v>
      </c>
      <c r="C358" s="1">
        <f>_xlfn.NUMBERVALUE(_xlfn.TEXTAFTER(ENZLOAD[[#This Row],[ENZLOAD (from enz_from_proteome)]]," ",-1))</f>
        <v>4.0475949521999997E-7</v>
      </c>
      <c r="F358" s="1" t="s">
        <v>16967</v>
      </c>
      <c r="G358" s="1" t="str">
        <f>_xlfn.TEXTBEFORE(Table4[[#This Row],[rxn     upper-bound     lower-bound]]," ")</f>
        <v>ENZLOAD-ACOADm30f_m_FWD-rt5702</v>
      </c>
      <c r="H358" s="1">
        <f>_xlfn.NUMBERVALUE(TRIM(_xlfn.TEXTBEFORE(_xlfn.TEXTAFTER(Table4[[#This Row],[rxn     upper-bound     lower-bound]],Table4[[#This Row],[rxn]]),Table4[[#This Row],[lb]],-1)))</f>
        <v>0.94041220999999997</v>
      </c>
      <c r="I358" s="1" t="str">
        <f>_xlfn.TEXTAFTER(Table4[[#This Row],[rxn     upper-bound     lower-bound]]," ",-1)</f>
        <v>0.00000000</v>
      </c>
    </row>
    <row r="359" spans="1:9">
      <c r="A359" s="1" t="s">
        <v>13275</v>
      </c>
      <c r="B359" s="1" t="str">
        <f>_xlfn.TEXTBEFORE(ENZLOAD[[#This Row],[ENZLOAD (from enz_from_proteome)]]," ")</f>
        <v>ENZLOAD-ACOADS180_rm_FWD-rt1362</v>
      </c>
      <c r="C359" s="1">
        <f>_xlfn.NUMBERVALUE(_xlfn.TEXTAFTER(ENZLOAD[[#This Row],[ENZLOAD (from enz_from_proteome)]]," ",-1))</f>
        <v>4.0475949521999997E-7</v>
      </c>
      <c r="F359" s="1" t="s">
        <v>16968</v>
      </c>
      <c r="G359" s="1" t="str">
        <f>_xlfn.TEXTBEFORE(Table4[[#This Row],[rxn     upper-bound     lower-bound]]," ")</f>
        <v>ENZLOAD-ACOADm30f_m_REV-rt5702</v>
      </c>
      <c r="H359" s="1">
        <f>_xlfn.NUMBERVALUE(TRIM(_xlfn.TEXTBEFORE(_xlfn.TEXTAFTER(Table4[[#This Row],[rxn     upper-bound     lower-bound]],Table4[[#This Row],[rxn]]),Table4[[#This Row],[lb]],-1)))</f>
        <v>0.94041220999999997</v>
      </c>
      <c r="I359" s="1" t="str">
        <f>_xlfn.TEXTAFTER(Table4[[#This Row],[rxn     upper-bound     lower-bound]]," ",-1)</f>
        <v>0.00000000</v>
      </c>
    </row>
    <row r="360" spans="1:9">
      <c r="A360" s="1" t="s">
        <v>13276</v>
      </c>
      <c r="B360" s="1" t="str">
        <f>_xlfn.TEXTBEFORE(ENZLOAD[[#This Row],[ENZLOAD (from enz_from_proteome)]]," ")</f>
        <v>ENZLOAD-ACOADS181_rm_FWD-rt0477</v>
      </c>
      <c r="C360" s="1">
        <f>_xlfn.NUMBERVALUE(_xlfn.TEXTAFTER(ENZLOAD[[#This Row],[ENZLOAD (from enz_from_proteome)]]," ",-1))</f>
        <v>1.0278127816099999E-6</v>
      </c>
      <c r="F360" s="1" t="s">
        <v>16969</v>
      </c>
      <c r="G360" s="1" t="str">
        <f>_xlfn.TEXTBEFORE(Table4[[#This Row],[rxn     upper-bound     lower-bound]]," ")</f>
        <v>ENZLOAD-ACOADm40f_m_FWD-rt5702</v>
      </c>
      <c r="H360" s="1">
        <f>_xlfn.NUMBERVALUE(TRIM(_xlfn.TEXTBEFORE(_xlfn.TEXTAFTER(Table4[[#This Row],[rxn     upper-bound     lower-bound]],Table4[[#This Row],[rxn]]),Table4[[#This Row],[lb]],-1)))</f>
        <v>0.94041220999999997</v>
      </c>
      <c r="I360" s="1" t="str">
        <f>_xlfn.TEXTAFTER(Table4[[#This Row],[rxn     upper-bound     lower-bound]]," ",-1)</f>
        <v>0.00000000</v>
      </c>
    </row>
    <row r="361" spans="1:9">
      <c r="A361" s="1" t="s">
        <v>13277</v>
      </c>
      <c r="B361" s="1" t="str">
        <f>_xlfn.TEXTBEFORE(ENZLOAD[[#This Row],[ENZLOAD (from enz_from_proteome)]]," ")</f>
        <v>ENZLOAD-ACOADS182_rm_FWD-rt0477</v>
      </c>
      <c r="C361" s="1">
        <f>_xlfn.NUMBERVALUE(_xlfn.TEXTAFTER(ENZLOAD[[#This Row],[ENZLOAD (from enz_from_proteome)]]," ",-1))</f>
        <v>1.0278127816099999E-6</v>
      </c>
      <c r="F361" s="1" t="s">
        <v>16970</v>
      </c>
      <c r="G361" s="1" t="str">
        <f>_xlfn.TEXTBEFORE(Table4[[#This Row],[rxn     upper-bound     lower-bound]]," ")</f>
        <v>ENZLOAD-ACOADm40f_m_REV-rt5702</v>
      </c>
      <c r="H361" s="1">
        <f>_xlfn.NUMBERVALUE(TRIM(_xlfn.TEXTBEFORE(_xlfn.TEXTAFTER(Table4[[#This Row],[rxn     upper-bound     lower-bound]],Table4[[#This Row],[rxn]]),Table4[[#This Row],[lb]],-1)))</f>
        <v>0.94041220999999997</v>
      </c>
      <c r="I361" s="1" t="str">
        <f>_xlfn.TEXTAFTER(Table4[[#This Row],[rxn     upper-bound     lower-bound]]," ",-1)</f>
        <v>0.00000000</v>
      </c>
    </row>
    <row r="362" spans="1:9">
      <c r="A362" s="1" t="s">
        <v>13278</v>
      </c>
      <c r="B362" s="1" t="str">
        <f>_xlfn.TEXTBEFORE(ENZLOAD[[#This Row],[ENZLOAD (from enz_from_proteome)]]," ")</f>
        <v>ENZLOAD-ACOADm30f_m_FWD-rt5702</v>
      </c>
      <c r="C362" s="1">
        <f>_xlfn.NUMBERVALUE(_xlfn.TEXTAFTER(ENZLOAD[[#This Row],[ENZLOAD (from enz_from_proteome)]]," ",-1))</f>
        <v>6.8613151325999999E-7</v>
      </c>
      <c r="F362" s="1" t="s">
        <v>16971</v>
      </c>
      <c r="G362" s="1" t="str">
        <f>_xlfn.TEXTBEFORE(Table4[[#This Row],[rxn     upper-bound     lower-bound]]," ")</f>
        <v>ENZLOAD-ACOADm50f_m_FWD-rt1644</v>
      </c>
      <c r="H362" s="1">
        <f>_xlfn.NUMBERVALUE(TRIM(_xlfn.TEXTBEFORE(_xlfn.TEXTAFTER(Table4[[#This Row],[rxn     upper-bound     lower-bound]],Table4[[#This Row],[rxn]]),Table4[[#This Row],[lb]],-1)))</f>
        <v>0.91349583999999995</v>
      </c>
      <c r="I362" s="1" t="str">
        <f>_xlfn.TEXTAFTER(Table4[[#This Row],[rxn     upper-bound     lower-bound]]," ",-1)</f>
        <v>0.00000000</v>
      </c>
    </row>
    <row r="363" spans="1:9">
      <c r="A363" s="1" t="s">
        <v>13279</v>
      </c>
      <c r="B363" s="1" t="str">
        <f>_xlfn.TEXTBEFORE(ENZLOAD[[#This Row],[ENZLOAD (from enz_from_proteome)]]," ")</f>
        <v>ENZLOAD-ACOADm30f_m_REV-rt5702</v>
      </c>
      <c r="C363" s="1">
        <f>_xlfn.NUMBERVALUE(_xlfn.TEXTAFTER(ENZLOAD[[#This Row],[ENZLOAD (from enz_from_proteome)]]," ",-1))</f>
        <v>6.8613151325999999E-7</v>
      </c>
      <c r="F363" s="1" t="s">
        <v>16972</v>
      </c>
      <c r="G363" s="1" t="str">
        <f>_xlfn.TEXTBEFORE(Table4[[#This Row],[rxn     upper-bound     lower-bound]]," ")</f>
        <v>ENZLOAD-ACOADm50f_m_REV-rt1644</v>
      </c>
      <c r="H363" s="1">
        <f>_xlfn.NUMBERVALUE(TRIM(_xlfn.TEXTBEFORE(_xlfn.TEXTAFTER(Table4[[#This Row],[rxn     upper-bound     lower-bound]],Table4[[#This Row],[rxn]]),Table4[[#This Row],[lb]],-1)))</f>
        <v>0.91349583999999995</v>
      </c>
      <c r="I363" s="1" t="str">
        <f>_xlfn.TEXTAFTER(Table4[[#This Row],[rxn     upper-bound     lower-bound]]," ",-1)</f>
        <v>0.00000000</v>
      </c>
    </row>
    <row r="364" spans="1:9">
      <c r="A364" s="1" t="s">
        <v>13280</v>
      </c>
      <c r="B364" s="1" t="str">
        <f>_xlfn.TEXTBEFORE(ENZLOAD[[#This Row],[ENZLOAD (from enz_from_proteome)]]," ")</f>
        <v>ENZLOAD-ACOADm40f_m_FWD-rt5702</v>
      </c>
      <c r="C364" s="1">
        <f>_xlfn.NUMBERVALUE(_xlfn.TEXTAFTER(ENZLOAD[[#This Row],[ENZLOAD (from enz_from_proteome)]]," ",-1))</f>
        <v>6.8613151325999999E-7</v>
      </c>
      <c r="F364" s="1" t="s">
        <v>16973</v>
      </c>
      <c r="G364" s="1" t="str">
        <f>_xlfn.TEXTBEFORE(Table4[[#This Row],[rxn     upper-bound     lower-bound]]," ")</f>
        <v>ENZLOAD-ACOADS160_rm_FWD-rt1362</v>
      </c>
      <c r="H364" s="1">
        <f>_xlfn.NUMBERVALUE(TRIM(_xlfn.TEXTBEFORE(_xlfn.TEXTAFTER(Table4[[#This Row],[rxn     upper-bound     lower-bound]],Table4[[#This Row],[rxn]]),Table4[[#This Row],[lb]],-1)))</f>
        <v>0.70539474999999996</v>
      </c>
      <c r="I364" s="1" t="str">
        <f>_xlfn.TEXTAFTER(Table4[[#This Row],[rxn     upper-bound     lower-bound]]," ",-1)</f>
        <v>0.00000000</v>
      </c>
    </row>
    <row r="365" spans="1:9">
      <c r="A365" s="1" t="s">
        <v>13281</v>
      </c>
      <c r="B365" s="1" t="str">
        <f>_xlfn.TEXTBEFORE(ENZLOAD[[#This Row],[ENZLOAD (from enz_from_proteome)]]," ")</f>
        <v>ENZLOAD-ACOADm40f_m_REV-rt5702</v>
      </c>
      <c r="C365" s="1">
        <f>_xlfn.NUMBERVALUE(_xlfn.TEXTAFTER(ENZLOAD[[#This Row],[ENZLOAD (from enz_from_proteome)]]," ",-1))</f>
        <v>6.8613151325999999E-7</v>
      </c>
      <c r="F365" s="1" t="s">
        <v>16974</v>
      </c>
      <c r="G365" s="1" t="str">
        <f>_xlfn.TEXTBEFORE(Table4[[#This Row],[rxn     upper-bound     lower-bound]]," ")</f>
        <v>ENZLOAD-ACOADS180_rm_FWD-rt1362</v>
      </c>
      <c r="H365" s="1">
        <f>_xlfn.NUMBERVALUE(TRIM(_xlfn.TEXTBEFORE(_xlfn.TEXTAFTER(Table4[[#This Row],[rxn     upper-bound     lower-bound]],Table4[[#This Row],[rxn]]),Table4[[#This Row],[lb]],-1)))</f>
        <v>0.70539474999999996</v>
      </c>
      <c r="I365" s="1" t="str">
        <f>_xlfn.TEXTAFTER(Table4[[#This Row],[rxn     upper-bound     lower-bound]]," ",-1)</f>
        <v>0.00000000</v>
      </c>
    </row>
    <row r="366" spans="1:9">
      <c r="A366" s="1" t="s">
        <v>13282</v>
      </c>
      <c r="B366" s="1" t="str">
        <f>_xlfn.TEXTBEFORE(ENZLOAD[[#This Row],[ENZLOAD (from enz_from_proteome)]]," ")</f>
        <v>ENZLOAD-ACOADm50f_m_FWD-rt1644</v>
      </c>
      <c r="C366" s="1">
        <f>_xlfn.NUMBERVALUE(_xlfn.TEXTAFTER(ENZLOAD[[#This Row],[ENZLOAD (from enz_from_proteome)]]," ",-1))</f>
        <v>4.9986985249999903E-8</v>
      </c>
      <c r="F366" s="1" t="s">
        <v>16975</v>
      </c>
      <c r="G366" s="1" t="str">
        <f>_xlfn.TEXTBEFORE(Table4[[#This Row],[rxn     upper-bound     lower-bound]]," ")</f>
        <v>ENZLOAD-ACOADS181_rm_FWD-rt0477</v>
      </c>
      <c r="H366" s="1">
        <f>_xlfn.NUMBERVALUE(TRIM(_xlfn.TEXTBEFORE(_xlfn.TEXTAFTER(Table4[[#This Row],[rxn     upper-bound     lower-bound]],Table4[[#This Row],[rxn]]),Table4[[#This Row],[lb]],-1)))</f>
        <v>0.84523243999999997</v>
      </c>
      <c r="I366" s="1" t="str">
        <f>_xlfn.TEXTAFTER(Table4[[#This Row],[rxn     upper-bound     lower-bound]]," ",-1)</f>
        <v>0.00000000</v>
      </c>
    </row>
    <row r="367" spans="1:9">
      <c r="A367" s="1" t="s">
        <v>13283</v>
      </c>
      <c r="B367" s="1" t="str">
        <f>_xlfn.TEXTBEFORE(ENZLOAD[[#This Row],[ENZLOAD (from enz_from_proteome)]]," ")</f>
        <v>ENZLOAD-ACOADm50f_m_REV-rt1644</v>
      </c>
      <c r="C367" s="1">
        <f>_xlfn.NUMBERVALUE(_xlfn.TEXTAFTER(ENZLOAD[[#This Row],[ENZLOAD (from enz_from_proteome)]]," ",-1))</f>
        <v>4.9986985249999903E-8</v>
      </c>
      <c r="F367" s="1" t="s">
        <v>16976</v>
      </c>
      <c r="G367" s="1" t="str">
        <f>_xlfn.TEXTBEFORE(Table4[[#This Row],[rxn     upper-bound     lower-bound]]," ")</f>
        <v>ENZLOAD-ACOADS182_rm_FWD-rt0477</v>
      </c>
      <c r="H367" s="1">
        <f>_xlfn.NUMBERVALUE(TRIM(_xlfn.TEXTBEFORE(_xlfn.TEXTAFTER(Table4[[#This Row],[rxn     upper-bound     lower-bound]],Table4[[#This Row],[rxn]]),Table4[[#This Row],[lb]],-1)))</f>
        <v>0.84523243999999997</v>
      </c>
      <c r="I367" s="1" t="str">
        <f>_xlfn.TEXTAFTER(Table4[[#This Row],[rxn     upper-bound     lower-bound]]," ",-1)</f>
        <v>0.00000000</v>
      </c>
    </row>
    <row r="368" spans="1:9">
      <c r="A368" s="1" t="s">
        <v>13284</v>
      </c>
      <c r="B368" s="1" t="str">
        <f>_xlfn.TEXTBEFORE(ENZLOAD[[#This Row],[ENZLOAD (from enz_from_proteome)]]," ")</f>
        <v>ENZLOAD-ACOAO100_x_FWD-rt1332</v>
      </c>
      <c r="C368" s="1">
        <f>_xlfn.NUMBERVALUE(_xlfn.TEXTAFTER(ENZLOAD[[#This Row],[ENZLOAD (from enz_from_proteome)]]," ",-1))</f>
        <v>1.1585538118E-7</v>
      </c>
      <c r="F368" s="1" t="s">
        <v>16977</v>
      </c>
      <c r="G368" s="1" t="str">
        <f>_xlfn.TEXTBEFORE(Table4[[#This Row],[rxn     upper-bound     lower-bound]]," ")</f>
        <v>ENZLOAD-ACOAO100_x_FWD-rt1332</v>
      </c>
      <c r="H368" s="1">
        <f>_xlfn.NUMBERVALUE(TRIM(_xlfn.TEXTBEFORE(_xlfn.TEXTAFTER(Table4[[#This Row],[rxn     upper-bound     lower-bound]],Table4[[#This Row],[rxn]]),Table4[[#This Row],[lb]],-1)))</f>
        <v>0.52930482000000001</v>
      </c>
      <c r="I368" s="1" t="str">
        <f>_xlfn.TEXTAFTER(Table4[[#This Row],[rxn     upper-bound     lower-bound]]," ",-1)</f>
        <v>0.00000000</v>
      </c>
    </row>
    <row r="369" spans="1:9">
      <c r="A369" s="1" t="s">
        <v>13285</v>
      </c>
      <c r="B369" s="1" t="str">
        <f>_xlfn.TEXTBEFORE(ENZLOAD[[#This Row],[ENZLOAD (from enz_from_proteome)]]," ")</f>
        <v>ENZLOAD-ACOAO100_x_FWD-rt4374</v>
      </c>
      <c r="C369" s="1">
        <f>_xlfn.NUMBERVALUE(_xlfn.TEXTAFTER(ENZLOAD[[#This Row],[ENZLOAD (from enz_from_proteome)]]," ",-1))</f>
        <v>1.0519393198E-7</v>
      </c>
      <c r="F369" s="1" t="s">
        <v>16978</v>
      </c>
      <c r="G369" s="1" t="str">
        <f>_xlfn.TEXTBEFORE(Table4[[#This Row],[rxn     upper-bound     lower-bound]]," ")</f>
        <v>ENZLOAD-ACOAO100_x_FWD-rt4374</v>
      </c>
      <c r="H369" s="1">
        <f>_xlfn.NUMBERVALUE(TRIM(_xlfn.TEXTBEFORE(_xlfn.TEXTAFTER(Table4[[#This Row],[rxn     upper-bound     lower-bound]],Table4[[#This Row],[rxn]]),Table4[[#This Row],[lb]],-1)))</f>
        <v>0.54279100000000002</v>
      </c>
      <c r="I369" s="1" t="str">
        <f>_xlfn.TEXTAFTER(Table4[[#This Row],[rxn     upper-bound     lower-bound]]," ",-1)</f>
        <v>0.00000000</v>
      </c>
    </row>
    <row r="370" spans="1:9">
      <c r="A370" s="1" t="s">
        <v>13286</v>
      </c>
      <c r="B370" s="1" t="str">
        <f>_xlfn.TEXTBEFORE(ENZLOAD[[#This Row],[ENZLOAD (from enz_from_proteome)]]," ")</f>
        <v>ENZLOAD-ACOAO100_x_FWD-rt4384</v>
      </c>
      <c r="C370" s="1">
        <f>_xlfn.NUMBERVALUE(_xlfn.TEXTAFTER(ENZLOAD[[#This Row],[ENZLOAD (from enz_from_proteome)]]," ",-1))</f>
        <v>0</v>
      </c>
      <c r="F370" s="1" t="s">
        <v>16979</v>
      </c>
      <c r="G370" s="1" t="str">
        <f>_xlfn.TEXTBEFORE(Table4[[#This Row],[rxn     upper-bound     lower-bound]]," ")</f>
        <v>ENZLOAD-ACOAO100_x_FWD-rt4384</v>
      </c>
      <c r="H370" s="1">
        <f>_xlfn.NUMBERVALUE(TRIM(_xlfn.TEXTBEFORE(_xlfn.TEXTAFTER(Table4[[#This Row],[rxn     upper-bound     lower-bound]],Table4[[#This Row],[rxn]]),Table4[[#This Row],[lb]],-1)))</f>
        <v>0.55271384999999995</v>
      </c>
      <c r="I370" s="1" t="str">
        <f>_xlfn.TEXTAFTER(Table4[[#This Row],[rxn     upper-bound     lower-bound]]," ",-1)</f>
        <v>0.00000000</v>
      </c>
    </row>
    <row r="371" spans="1:9">
      <c r="A371" s="1" t="s">
        <v>13287</v>
      </c>
      <c r="B371" s="1" t="str">
        <f>_xlfn.TEXTBEFORE(ENZLOAD[[#This Row],[ENZLOAD (from enz_from_proteome)]]," ")</f>
        <v>ENZLOAD-ACOAO101d_x_FWD-rt1332</v>
      </c>
      <c r="C371" s="1">
        <f>_xlfn.NUMBERVALUE(_xlfn.TEXTAFTER(ENZLOAD[[#This Row],[ENZLOAD (from enz_from_proteome)]]," ",-1))</f>
        <v>1.1585538118E-7</v>
      </c>
      <c r="F371" s="1" t="s">
        <v>16980</v>
      </c>
      <c r="G371" s="1" t="str">
        <f>_xlfn.TEXTBEFORE(Table4[[#This Row],[rxn     upper-bound     lower-bound]]," ")</f>
        <v>ENZLOAD-ACOAO101d_x_FWD-rt1332</v>
      </c>
      <c r="H371" s="1">
        <f>_xlfn.NUMBERVALUE(TRIM(_xlfn.TEXTBEFORE(_xlfn.TEXTAFTER(Table4[[#This Row],[rxn     upper-bound     lower-bound]],Table4[[#This Row],[rxn]]),Table4[[#This Row],[lb]],-1)))</f>
        <v>0.52930482000000001</v>
      </c>
      <c r="I371" s="1" t="str">
        <f>_xlfn.TEXTAFTER(Table4[[#This Row],[rxn     upper-bound     lower-bound]]," ",-1)</f>
        <v>0.00000000</v>
      </c>
    </row>
    <row r="372" spans="1:9">
      <c r="A372" s="1" t="s">
        <v>13288</v>
      </c>
      <c r="B372" s="1" t="str">
        <f>_xlfn.TEXTBEFORE(ENZLOAD[[#This Row],[ENZLOAD (from enz_from_proteome)]]," ")</f>
        <v>ENZLOAD-ACOAO101d_x_FWD-rt4374</v>
      </c>
      <c r="C372" s="1">
        <f>_xlfn.NUMBERVALUE(_xlfn.TEXTAFTER(ENZLOAD[[#This Row],[ENZLOAD (from enz_from_proteome)]]," ",-1))</f>
        <v>1.0519393198E-7</v>
      </c>
      <c r="F372" s="1" t="s">
        <v>16981</v>
      </c>
      <c r="G372" s="1" t="str">
        <f>_xlfn.TEXTBEFORE(Table4[[#This Row],[rxn     upper-bound     lower-bound]]," ")</f>
        <v>ENZLOAD-ACOAO101d_x_FWD-rt4374</v>
      </c>
      <c r="H372" s="1">
        <f>_xlfn.NUMBERVALUE(TRIM(_xlfn.TEXTBEFORE(_xlfn.TEXTAFTER(Table4[[#This Row],[rxn     upper-bound     lower-bound]],Table4[[#This Row],[rxn]]),Table4[[#This Row],[lb]],-1)))</f>
        <v>0.54279100000000002</v>
      </c>
      <c r="I372" s="1" t="str">
        <f>_xlfn.TEXTAFTER(Table4[[#This Row],[rxn     upper-bound     lower-bound]]," ",-1)</f>
        <v>0.00000000</v>
      </c>
    </row>
    <row r="373" spans="1:9">
      <c r="A373" s="1" t="s">
        <v>13289</v>
      </c>
      <c r="B373" s="1" t="str">
        <f>_xlfn.TEXTBEFORE(ENZLOAD[[#This Row],[ENZLOAD (from enz_from_proteome)]]," ")</f>
        <v>ENZLOAD-ACOAO101d_x_FWD-rt4384</v>
      </c>
      <c r="C373" s="1">
        <f>_xlfn.NUMBERVALUE(_xlfn.TEXTAFTER(ENZLOAD[[#This Row],[ENZLOAD (from enz_from_proteome)]]," ",-1))</f>
        <v>0</v>
      </c>
      <c r="F373" s="1" t="s">
        <v>16982</v>
      </c>
      <c r="G373" s="1" t="str">
        <f>_xlfn.TEXTBEFORE(Table4[[#This Row],[rxn     upper-bound     lower-bound]]," ")</f>
        <v>ENZLOAD-ACOAO101d_x_FWD-rt4384</v>
      </c>
      <c r="H373" s="1">
        <f>_xlfn.NUMBERVALUE(TRIM(_xlfn.TEXTBEFORE(_xlfn.TEXTAFTER(Table4[[#This Row],[rxn     upper-bound     lower-bound]],Table4[[#This Row],[rxn]]),Table4[[#This Row],[lb]],-1)))</f>
        <v>0.55271384999999995</v>
      </c>
      <c r="I373" s="1" t="str">
        <f>_xlfn.TEXTAFTER(Table4[[#This Row],[rxn     upper-bound     lower-bound]]," ",-1)</f>
        <v>0.00000000</v>
      </c>
    </row>
    <row r="374" spans="1:9">
      <c r="A374" s="1" t="s">
        <v>13290</v>
      </c>
      <c r="B374" s="1" t="str">
        <f>_xlfn.TEXTBEFORE(ENZLOAD[[#This Row],[ENZLOAD (from enz_from_proteome)]]," ")</f>
        <v>ENZLOAD-ACOAO102e_x_FWD-rt1332</v>
      </c>
      <c r="C374" s="1">
        <f>_xlfn.NUMBERVALUE(_xlfn.TEXTAFTER(ENZLOAD[[#This Row],[ENZLOAD (from enz_from_proteome)]]," ",-1))</f>
        <v>1.1585538118E-7</v>
      </c>
      <c r="F374" s="1" t="s">
        <v>16983</v>
      </c>
      <c r="G374" s="1" t="str">
        <f>_xlfn.TEXTBEFORE(Table4[[#This Row],[rxn     upper-bound     lower-bound]]," ")</f>
        <v>ENZLOAD-ACOAO102e_x_FWD-rt1332</v>
      </c>
      <c r="H374" s="1">
        <f>_xlfn.NUMBERVALUE(TRIM(_xlfn.TEXTBEFORE(_xlfn.TEXTAFTER(Table4[[#This Row],[rxn     upper-bound     lower-bound]],Table4[[#This Row],[rxn]]),Table4[[#This Row],[lb]],-1)))</f>
        <v>0.52930482000000001</v>
      </c>
      <c r="I374" s="1" t="str">
        <f>_xlfn.TEXTAFTER(Table4[[#This Row],[rxn     upper-bound     lower-bound]]," ",-1)</f>
        <v>0.00000000</v>
      </c>
    </row>
    <row r="375" spans="1:9">
      <c r="A375" s="1" t="s">
        <v>13291</v>
      </c>
      <c r="B375" s="1" t="str">
        <f>_xlfn.TEXTBEFORE(ENZLOAD[[#This Row],[ENZLOAD (from enz_from_proteome)]]," ")</f>
        <v>ENZLOAD-ACOAO102e_x_FWD-rt4374</v>
      </c>
      <c r="C375" s="1">
        <f>_xlfn.NUMBERVALUE(_xlfn.TEXTAFTER(ENZLOAD[[#This Row],[ENZLOAD (from enz_from_proteome)]]," ",-1))</f>
        <v>1.0519393198E-7</v>
      </c>
      <c r="F375" s="1" t="s">
        <v>16984</v>
      </c>
      <c r="G375" s="1" t="str">
        <f>_xlfn.TEXTBEFORE(Table4[[#This Row],[rxn     upper-bound     lower-bound]]," ")</f>
        <v>ENZLOAD-ACOAO102e_x_FWD-rt4374</v>
      </c>
      <c r="H375" s="1">
        <f>_xlfn.NUMBERVALUE(TRIM(_xlfn.TEXTBEFORE(_xlfn.TEXTAFTER(Table4[[#This Row],[rxn     upper-bound     lower-bound]],Table4[[#This Row],[rxn]]),Table4[[#This Row],[lb]],-1)))</f>
        <v>0.54279100000000002</v>
      </c>
      <c r="I375" s="1" t="str">
        <f>_xlfn.TEXTAFTER(Table4[[#This Row],[rxn     upper-bound     lower-bound]]," ",-1)</f>
        <v>0.00000000</v>
      </c>
    </row>
    <row r="376" spans="1:9">
      <c r="A376" s="1" t="s">
        <v>13292</v>
      </c>
      <c r="B376" s="1" t="str">
        <f>_xlfn.TEXTBEFORE(ENZLOAD[[#This Row],[ENZLOAD (from enz_from_proteome)]]," ")</f>
        <v>ENZLOAD-ACOAO102e_x_FWD-rt4384</v>
      </c>
      <c r="C376" s="1">
        <f>_xlfn.NUMBERVALUE(_xlfn.TEXTAFTER(ENZLOAD[[#This Row],[ENZLOAD (from enz_from_proteome)]]," ",-1))</f>
        <v>0</v>
      </c>
      <c r="F376" s="1" t="s">
        <v>16985</v>
      </c>
      <c r="G376" s="1" t="str">
        <f>_xlfn.TEXTBEFORE(Table4[[#This Row],[rxn     upper-bound     lower-bound]]," ")</f>
        <v>ENZLOAD-ACOAO102e_x_FWD-rt4384</v>
      </c>
      <c r="H376" s="1">
        <f>_xlfn.NUMBERVALUE(TRIM(_xlfn.TEXTBEFORE(_xlfn.TEXTAFTER(Table4[[#This Row],[rxn     upper-bound     lower-bound]],Table4[[#This Row],[rxn]]),Table4[[#This Row],[lb]],-1)))</f>
        <v>0.55271384999999995</v>
      </c>
      <c r="I376" s="1" t="str">
        <f>_xlfn.TEXTAFTER(Table4[[#This Row],[rxn     upper-bound     lower-bound]]," ",-1)</f>
        <v>0.00000000</v>
      </c>
    </row>
    <row r="377" spans="1:9">
      <c r="A377" s="1" t="s">
        <v>13293</v>
      </c>
      <c r="B377" s="1" t="str">
        <f>_xlfn.TEXTBEFORE(ENZLOAD[[#This Row],[ENZLOAD (from enz_from_proteome)]]," ")</f>
        <v>ENZLOAD-ACOAO120_x_FWD-rt1332</v>
      </c>
      <c r="C377" s="1">
        <f>_xlfn.NUMBERVALUE(_xlfn.TEXTAFTER(ENZLOAD[[#This Row],[ENZLOAD (from enz_from_proteome)]]," ",-1))</f>
        <v>1.1585538118E-7</v>
      </c>
      <c r="F377" s="1" t="s">
        <v>16986</v>
      </c>
      <c r="G377" s="1" t="str">
        <f>_xlfn.TEXTBEFORE(Table4[[#This Row],[rxn     upper-bound     lower-bound]]," ")</f>
        <v>ENZLOAD-ACOAO120_x_FWD-rt1332</v>
      </c>
      <c r="H377" s="1">
        <f>_xlfn.NUMBERVALUE(TRIM(_xlfn.TEXTBEFORE(_xlfn.TEXTAFTER(Table4[[#This Row],[rxn     upper-bound     lower-bound]],Table4[[#This Row],[rxn]]),Table4[[#This Row],[lb]],-1)))</f>
        <v>0.52930482000000001</v>
      </c>
      <c r="I377" s="1" t="str">
        <f>_xlfn.TEXTAFTER(Table4[[#This Row],[rxn     upper-bound     lower-bound]]," ",-1)</f>
        <v>0.00000000</v>
      </c>
    </row>
    <row r="378" spans="1:9">
      <c r="A378" s="1" t="s">
        <v>13294</v>
      </c>
      <c r="B378" s="1" t="str">
        <f>_xlfn.TEXTBEFORE(ENZLOAD[[#This Row],[ENZLOAD (from enz_from_proteome)]]," ")</f>
        <v>ENZLOAD-ACOAO120_x_FWD-rt4374</v>
      </c>
      <c r="C378" s="1">
        <f>_xlfn.NUMBERVALUE(_xlfn.TEXTAFTER(ENZLOAD[[#This Row],[ENZLOAD (from enz_from_proteome)]]," ",-1))</f>
        <v>1.0519393198E-7</v>
      </c>
      <c r="F378" s="1" t="s">
        <v>16987</v>
      </c>
      <c r="G378" s="1" t="str">
        <f>_xlfn.TEXTBEFORE(Table4[[#This Row],[rxn     upper-bound     lower-bound]]," ")</f>
        <v>ENZLOAD-ACOAO120_x_FWD-rt4374</v>
      </c>
      <c r="H378" s="1">
        <f>_xlfn.NUMBERVALUE(TRIM(_xlfn.TEXTBEFORE(_xlfn.TEXTAFTER(Table4[[#This Row],[rxn     upper-bound     lower-bound]],Table4[[#This Row],[rxn]]),Table4[[#This Row],[lb]],-1)))</f>
        <v>0.54279100000000002</v>
      </c>
      <c r="I378" s="1" t="str">
        <f>_xlfn.TEXTAFTER(Table4[[#This Row],[rxn     upper-bound     lower-bound]]," ",-1)</f>
        <v>0.00000000</v>
      </c>
    </row>
    <row r="379" spans="1:9">
      <c r="A379" s="1" t="s">
        <v>13295</v>
      </c>
      <c r="B379" s="1" t="str">
        <f>_xlfn.TEXTBEFORE(ENZLOAD[[#This Row],[ENZLOAD (from enz_from_proteome)]]," ")</f>
        <v>ENZLOAD-ACOAO120_x_FWD-rt4384</v>
      </c>
      <c r="C379" s="1">
        <f>_xlfn.NUMBERVALUE(_xlfn.TEXTAFTER(ENZLOAD[[#This Row],[ENZLOAD (from enz_from_proteome)]]," ",-1))</f>
        <v>0</v>
      </c>
      <c r="F379" s="1" t="s">
        <v>16988</v>
      </c>
      <c r="G379" s="1" t="str">
        <f>_xlfn.TEXTBEFORE(Table4[[#This Row],[rxn     upper-bound     lower-bound]]," ")</f>
        <v>ENZLOAD-ACOAO120_x_FWD-rt4384</v>
      </c>
      <c r="H379" s="1">
        <f>_xlfn.NUMBERVALUE(TRIM(_xlfn.TEXTBEFORE(_xlfn.TEXTAFTER(Table4[[#This Row],[rxn     upper-bound     lower-bound]],Table4[[#This Row],[rxn]]),Table4[[#This Row],[lb]],-1)))</f>
        <v>0.55271384999999995</v>
      </c>
      <c r="I379" s="1" t="str">
        <f>_xlfn.TEXTAFTER(Table4[[#This Row],[rxn     upper-bound     lower-bound]]," ",-1)</f>
        <v>0.00000000</v>
      </c>
    </row>
    <row r="380" spans="1:9">
      <c r="A380" s="1" t="s">
        <v>13296</v>
      </c>
      <c r="B380" s="1" t="str">
        <f>_xlfn.TEXTBEFORE(ENZLOAD[[#This Row],[ENZLOAD (from enz_from_proteome)]]," ")</f>
        <v>ENZLOAD-ACOAO121a_x_FWD-rt1332</v>
      </c>
      <c r="C380" s="1">
        <f>_xlfn.NUMBERVALUE(_xlfn.TEXTAFTER(ENZLOAD[[#This Row],[ENZLOAD (from enz_from_proteome)]]," ",-1))</f>
        <v>1.1585538118E-7</v>
      </c>
      <c r="F380" s="1" t="s">
        <v>16989</v>
      </c>
      <c r="G380" s="1" t="str">
        <f>_xlfn.TEXTBEFORE(Table4[[#This Row],[rxn     upper-bound     lower-bound]]," ")</f>
        <v>ENZLOAD-ACOAO121a_x_FWD-rt1332</v>
      </c>
      <c r="H380" s="1">
        <f>_xlfn.NUMBERVALUE(TRIM(_xlfn.TEXTBEFORE(_xlfn.TEXTAFTER(Table4[[#This Row],[rxn     upper-bound     lower-bound]],Table4[[#This Row],[rxn]]),Table4[[#This Row],[lb]],-1)))</f>
        <v>0.52930482000000001</v>
      </c>
      <c r="I380" s="1" t="str">
        <f>_xlfn.TEXTAFTER(Table4[[#This Row],[rxn     upper-bound     lower-bound]]," ",-1)</f>
        <v>0.00000000</v>
      </c>
    </row>
    <row r="381" spans="1:9">
      <c r="A381" s="1" t="s">
        <v>13297</v>
      </c>
      <c r="B381" s="1" t="str">
        <f>_xlfn.TEXTBEFORE(ENZLOAD[[#This Row],[ENZLOAD (from enz_from_proteome)]]," ")</f>
        <v>ENZLOAD-ACOAO121a_x_FWD-rt4374</v>
      </c>
      <c r="C381" s="1">
        <f>_xlfn.NUMBERVALUE(_xlfn.TEXTAFTER(ENZLOAD[[#This Row],[ENZLOAD (from enz_from_proteome)]]," ",-1))</f>
        <v>1.0519393198E-7</v>
      </c>
      <c r="F381" s="1" t="s">
        <v>16990</v>
      </c>
      <c r="G381" s="1" t="str">
        <f>_xlfn.TEXTBEFORE(Table4[[#This Row],[rxn     upper-bound     lower-bound]]," ")</f>
        <v>ENZLOAD-ACOAO121a_x_FWD-rt4374</v>
      </c>
      <c r="H381" s="1">
        <f>_xlfn.NUMBERVALUE(TRIM(_xlfn.TEXTBEFORE(_xlfn.TEXTAFTER(Table4[[#This Row],[rxn     upper-bound     lower-bound]],Table4[[#This Row],[rxn]]),Table4[[#This Row],[lb]],-1)))</f>
        <v>0.54279100000000002</v>
      </c>
      <c r="I381" s="1" t="str">
        <f>_xlfn.TEXTAFTER(Table4[[#This Row],[rxn     upper-bound     lower-bound]]," ",-1)</f>
        <v>0.00000000</v>
      </c>
    </row>
    <row r="382" spans="1:9">
      <c r="A382" s="1" t="s">
        <v>13298</v>
      </c>
      <c r="B382" s="1" t="str">
        <f>_xlfn.TEXTBEFORE(ENZLOAD[[#This Row],[ENZLOAD (from enz_from_proteome)]]," ")</f>
        <v>ENZLOAD-ACOAO121a_x_FWD-rt4384</v>
      </c>
      <c r="C382" s="1">
        <f>_xlfn.NUMBERVALUE(_xlfn.TEXTAFTER(ENZLOAD[[#This Row],[ENZLOAD (from enz_from_proteome)]]," ",-1))</f>
        <v>0</v>
      </c>
      <c r="F382" s="1" t="s">
        <v>16991</v>
      </c>
      <c r="G382" s="1" t="str">
        <f>_xlfn.TEXTBEFORE(Table4[[#This Row],[rxn     upper-bound     lower-bound]]," ")</f>
        <v>ENZLOAD-ACOAO121a_x_FWD-rt4384</v>
      </c>
      <c r="H382" s="1">
        <f>_xlfn.NUMBERVALUE(TRIM(_xlfn.TEXTBEFORE(_xlfn.TEXTAFTER(Table4[[#This Row],[rxn     upper-bound     lower-bound]],Table4[[#This Row],[rxn]]),Table4[[#This Row],[lb]],-1)))</f>
        <v>0.55271384999999995</v>
      </c>
      <c r="I382" s="1" t="str">
        <f>_xlfn.TEXTAFTER(Table4[[#This Row],[rxn     upper-bound     lower-bound]]," ",-1)</f>
        <v>0.00000000</v>
      </c>
    </row>
    <row r="383" spans="1:9">
      <c r="A383" s="1" t="s">
        <v>13299</v>
      </c>
      <c r="B383" s="1" t="str">
        <f>_xlfn.TEXTBEFORE(ENZLOAD[[#This Row],[ENZLOAD (from enz_from_proteome)]]," ")</f>
        <v>ENZLOAD-ACOAO140_x_FWD-rt1332</v>
      </c>
      <c r="C383" s="1">
        <f>_xlfn.NUMBERVALUE(_xlfn.TEXTAFTER(ENZLOAD[[#This Row],[ENZLOAD (from enz_from_proteome)]]," ",-1))</f>
        <v>1.1585538118E-7</v>
      </c>
      <c r="F383" s="1" t="s">
        <v>16992</v>
      </c>
      <c r="G383" s="1" t="str">
        <f>_xlfn.TEXTBEFORE(Table4[[#This Row],[rxn     upper-bound     lower-bound]]," ")</f>
        <v>ENZLOAD-ACOAO140_x_FWD-rt1332</v>
      </c>
      <c r="H383" s="1">
        <f>_xlfn.NUMBERVALUE(TRIM(_xlfn.TEXTBEFORE(_xlfn.TEXTAFTER(Table4[[#This Row],[rxn     upper-bound     lower-bound]],Table4[[#This Row],[rxn]]),Table4[[#This Row],[lb]],-1)))</f>
        <v>0.52930482000000001</v>
      </c>
      <c r="I383" s="1" t="str">
        <f>_xlfn.TEXTAFTER(Table4[[#This Row],[rxn     upper-bound     lower-bound]]," ",-1)</f>
        <v>0.00000000</v>
      </c>
    </row>
    <row r="384" spans="1:9">
      <c r="A384" s="1" t="s">
        <v>13300</v>
      </c>
      <c r="B384" s="1" t="str">
        <f>_xlfn.TEXTBEFORE(ENZLOAD[[#This Row],[ENZLOAD (from enz_from_proteome)]]," ")</f>
        <v>ENZLOAD-ACOAO140_x_FWD-rt4374</v>
      </c>
      <c r="C384" s="1">
        <f>_xlfn.NUMBERVALUE(_xlfn.TEXTAFTER(ENZLOAD[[#This Row],[ENZLOAD (from enz_from_proteome)]]," ",-1))</f>
        <v>1.0519393198E-7</v>
      </c>
      <c r="F384" s="1" t="s">
        <v>16993</v>
      </c>
      <c r="G384" s="1" t="str">
        <f>_xlfn.TEXTBEFORE(Table4[[#This Row],[rxn     upper-bound     lower-bound]]," ")</f>
        <v>ENZLOAD-ACOAO140_x_FWD-rt4374</v>
      </c>
      <c r="H384" s="1">
        <f>_xlfn.NUMBERVALUE(TRIM(_xlfn.TEXTBEFORE(_xlfn.TEXTAFTER(Table4[[#This Row],[rxn     upper-bound     lower-bound]],Table4[[#This Row],[rxn]]),Table4[[#This Row],[lb]],-1)))</f>
        <v>0.54279100000000002</v>
      </c>
      <c r="I384" s="1" t="str">
        <f>_xlfn.TEXTAFTER(Table4[[#This Row],[rxn     upper-bound     lower-bound]]," ",-1)</f>
        <v>0.00000000</v>
      </c>
    </row>
    <row r="385" spans="1:9">
      <c r="A385" s="1" t="s">
        <v>13301</v>
      </c>
      <c r="B385" s="1" t="str">
        <f>_xlfn.TEXTBEFORE(ENZLOAD[[#This Row],[ENZLOAD (from enz_from_proteome)]]," ")</f>
        <v>ENZLOAD-ACOAO140_x_FWD-rt4384</v>
      </c>
      <c r="C385" s="1">
        <f>_xlfn.NUMBERVALUE(_xlfn.TEXTAFTER(ENZLOAD[[#This Row],[ENZLOAD (from enz_from_proteome)]]," ",-1))</f>
        <v>0</v>
      </c>
      <c r="F385" s="1" t="s">
        <v>16994</v>
      </c>
      <c r="G385" s="1" t="str">
        <f>_xlfn.TEXTBEFORE(Table4[[#This Row],[rxn     upper-bound     lower-bound]]," ")</f>
        <v>ENZLOAD-ACOAO140_x_FWD-rt4384</v>
      </c>
      <c r="H385" s="1">
        <f>_xlfn.NUMBERVALUE(TRIM(_xlfn.TEXTBEFORE(_xlfn.TEXTAFTER(Table4[[#This Row],[rxn     upper-bound     lower-bound]],Table4[[#This Row],[rxn]]),Table4[[#This Row],[lb]],-1)))</f>
        <v>0.55271384999999995</v>
      </c>
      <c r="I385" s="1" t="str">
        <f>_xlfn.TEXTAFTER(Table4[[#This Row],[rxn     upper-bound     lower-bound]]," ",-1)</f>
        <v>0.00000000</v>
      </c>
    </row>
    <row r="386" spans="1:9">
      <c r="A386" s="1" t="s">
        <v>13302</v>
      </c>
      <c r="B386" s="1" t="str">
        <f>_xlfn.TEXTBEFORE(ENZLOAD[[#This Row],[ENZLOAD (from enz_from_proteome)]]," ")</f>
        <v>ENZLOAD-ACOAO141a_x_FWD-rt1332</v>
      </c>
      <c r="C386" s="1">
        <f>_xlfn.NUMBERVALUE(_xlfn.TEXTAFTER(ENZLOAD[[#This Row],[ENZLOAD (from enz_from_proteome)]]," ",-1))</f>
        <v>1.1585538118E-7</v>
      </c>
      <c r="F386" s="1" t="s">
        <v>16995</v>
      </c>
      <c r="G386" s="1" t="str">
        <f>_xlfn.TEXTBEFORE(Table4[[#This Row],[rxn     upper-bound     lower-bound]]," ")</f>
        <v>ENZLOAD-ACOAO141a_x_FWD-rt1332</v>
      </c>
      <c r="H386" s="1">
        <f>_xlfn.NUMBERVALUE(TRIM(_xlfn.TEXTBEFORE(_xlfn.TEXTAFTER(Table4[[#This Row],[rxn     upper-bound     lower-bound]],Table4[[#This Row],[rxn]]),Table4[[#This Row],[lb]],-1)))</f>
        <v>0.52930482000000001</v>
      </c>
      <c r="I386" s="1" t="str">
        <f>_xlfn.TEXTAFTER(Table4[[#This Row],[rxn     upper-bound     lower-bound]]," ",-1)</f>
        <v>0.00000000</v>
      </c>
    </row>
    <row r="387" spans="1:9">
      <c r="A387" s="1" t="s">
        <v>13303</v>
      </c>
      <c r="B387" s="1" t="str">
        <f>_xlfn.TEXTBEFORE(ENZLOAD[[#This Row],[ENZLOAD (from enz_from_proteome)]]," ")</f>
        <v>ENZLOAD-ACOAO141a_x_FWD-rt4374</v>
      </c>
      <c r="C387" s="1">
        <f>_xlfn.NUMBERVALUE(_xlfn.TEXTAFTER(ENZLOAD[[#This Row],[ENZLOAD (from enz_from_proteome)]]," ",-1))</f>
        <v>1.0519393198E-7</v>
      </c>
      <c r="F387" s="1" t="s">
        <v>16996</v>
      </c>
      <c r="G387" s="1" t="str">
        <f>_xlfn.TEXTBEFORE(Table4[[#This Row],[rxn     upper-bound     lower-bound]]," ")</f>
        <v>ENZLOAD-ACOAO141a_x_FWD-rt4374</v>
      </c>
      <c r="H387" s="1">
        <f>_xlfn.NUMBERVALUE(TRIM(_xlfn.TEXTBEFORE(_xlfn.TEXTAFTER(Table4[[#This Row],[rxn     upper-bound     lower-bound]],Table4[[#This Row],[rxn]]),Table4[[#This Row],[lb]],-1)))</f>
        <v>0.54279100000000002</v>
      </c>
      <c r="I387" s="1" t="str">
        <f>_xlfn.TEXTAFTER(Table4[[#This Row],[rxn     upper-bound     lower-bound]]," ",-1)</f>
        <v>0.00000000</v>
      </c>
    </row>
    <row r="388" spans="1:9">
      <c r="A388" s="1" t="s">
        <v>13304</v>
      </c>
      <c r="B388" s="1" t="str">
        <f>_xlfn.TEXTBEFORE(ENZLOAD[[#This Row],[ENZLOAD (from enz_from_proteome)]]," ")</f>
        <v>ENZLOAD-ACOAO141a_x_FWD-rt4384</v>
      </c>
      <c r="C388" s="1">
        <f>_xlfn.NUMBERVALUE(_xlfn.TEXTAFTER(ENZLOAD[[#This Row],[ENZLOAD (from enz_from_proteome)]]," ",-1))</f>
        <v>0</v>
      </c>
      <c r="F388" s="1" t="s">
        <v>16997</v>
      </c>
      <c r="G388" s="1" t="str">
        <f>_xlfn.TEXTBEFORE(Table4[[#This Row],[rxn     upper-bound     lower-bound]]," ")</f>
        <v>ENZLOAD-ACOAO141a_x_FWD-rt4384</v>
      </c>
      <c r="H388" s="1">
        <f>_xlfn.NUMBERVALUE(TRIM(_xlfn.TEXTBEFORE(_xlfn.TEXTAFTER(Table4[[#This Row],[rxn     upper-bound     lower-bound]],Table4[[#This Row],[rxn]]),Table4[[#This Row],[lb]],-1)))</f>
        <v>0.55271384999999995</v>
      </c>
      <c r="I388" s="1" t="str">
        <f>_xlfn.TEXTAFTER(Table4[[#This Row],[rxn     upper-bound     lower-bound]]," ",-1)</f>
        <v>0.00000000</v>
      </c>
    </row>
    <row r="389" spans="1:9">
      <c r="A389" s="1" t="s">
        <v>13305</v>
      </c>
      <c r="B389" s="1" t="str">
        <f>_xlfn.TEXTBEFORE(ENZLOAD[[#This Row],[ENZLOAD (from enz_from_proteome)]]," ")</f>
        <v>ENZLOAD-ACOAO141b_x_FWD-rt1332</v>
      </c>
      <c r="C389" s="1">
        <f>_xlfn.NUMBERVALUE(_xlfn.TEXTAFTER(ENZLOAD[[#This Row],[ENZLOAD (from enz_from_proteome)]]," ",-1))</f>
        <v>1.1585538118E-7</v>
      </c>
      <c r="F389" s="1" t="s">
        <v>16998</v>
      </c>
      <c r="G389" s="1" t="str">
        <f>_xlfn.TEXTBEFORE(Table4[[#This Row],[rxn     upper-bound     lower-bound]]," ")</f>
        <v>ENZLOAD-ACOAO141b_x_FWD-rt1332</v>
      </c>
      <c r="H389" s="1">
        <f>_xlfn.NUMBERVALUE(TRIM(_xlfn.TEXTBEFORE(_xlfn.TEXTAFTER(Table4[[#This Row],[rxn     upper-bound     lower-bound]],Table4[[#This Row],[rxn]]),Table4[[#This Row],[lb]],-1)))</f>
        <v>0.52930482000000001</v>
      </c>
      <c r="I389" s="1" t="str">
        <f>_xlfn.TEXTAFTER(Table4[[#This Row],[rxn     upper-bound     lower-bound]]," ",-1)</f>
        <v>0.00000000</v>
      </c>
    </row>
    <row r="390" spans="1:9">
      <c r="A390" s="1" t="s">
        <v>13306</v>
      </c>
      <c r="B390" s="1" t="str">
        <f>_xlfn.TEXTBEFORE(ENZLOAD[[#This Row],[ENZLOAD (from enz_from_proteome)]]," ")</f>
        <v>ENZLOAD-ACOAO141b_x_FWD-rt4374</v>
      </c>
      <c r="C390" s="1">
        <f>_xlfn.NUMBERVALUE(_xlfn.TEXTAFTER(ENZLOAD[[#This Row],[ENZLOAD (from enz_from_proteome)]]," ",-1))</f>
        <v>1.0519393198E-7</v>
      </c>
      <c r="F390" s="1" t="s">
        <v>16999</v>
      </c>
      <c r="G390" s="1" t="str">
        <f>_xlfn.TEXTBEFORE(Table4[[#This Row],[rxn     upper-bound     lower-bound]]," ")</f>
        <v>ENZLOAD-ACOAO141b_x_FWD-rt4374</v>
      </c>
      <c r="H390" s="1">
        <f>_xlfn.NUMBERVALUE(TRIM(_xlfn.TEXTBEFORE(_xlfn.TEXTAFTER(Table4[[#This Row],[rxn     upper-bound     lower-bound]],Table4[[#This Row],[rxn]]),Table4[[#This Row],[lb]],-1)))</f>
        <v>0.54279100000000002</v>
      </c>
      <c r="I390" s="1" t="str">
        <f>_xlfn.TEXTAFTER(Table4[[#This Row],[rxn     upper-bound     lower-bound]]," ",-1)</f>
        <v>0.00000000</v>
      </c>
    </row>
    <row r="391" spans="1:9">
      <c r="A391" s="1" t="s">
        <v>13307</v>
      </c>
      <c r="B391" s="1" t="str">
        <f>_xlfn.TEXTBEFORE(ENZLOAD[[#This Row],[ENZLOAD (from enz_from_proteome)]]," ")</f>
        <v>ENZLOAD-ACOAO141b_x_FWD-rt4384</v>
      </c>
      <c r="C391" s="1">
        <f>_xlfn.NUMBERVALUE(_xlfn.TEXTAFTER(ENZLOAD[[#This Row],[ENZLOAD (from enz_from_proteome)]]," ",-1))</f>
        <v>0</v>
      </c>
      <c r="F391" s="1" t="s">
        <v>17000</v>
      </c>
      <c r="G391" s="1" t="str">
        <f>_xlfn.TEXTBEFORE(Table4[[#This Row],[rxn     upper-bound     lower-bound]]," ")</f>
        <v>ENZLOAD-ACOAO141b_x_FWD-rt4384</v>
      </c>
      <c r="H391" s="1">
        <f>_xlfn.NUMBERVALUE(TRIM(_xlfn.TEXTBEFORE(_xlfn.TEXTAFTER(Table4[[#This Row],[rxn     upper-bound     lower-bound]],Table4[[#This Row],[rxn]]),Table4[[#This Row],[lb]],-1)))</f>
        <v>0.55271384999999995</v>
      </c>
      <c r="I391" s="1" t="str">
        <f>_xlfn.TEXTAFTER(Table4[[#This Row],[rxn     upper-bound     lower-bound]]," ",-1)</f>
        <v>0.00000000</v>
      </c>
    </row>
    <row r="392" spans="1:9">
      <c r="A392" s="1" t="s">
        <v>13308</v>
      </c>
      <c r="B392" s="1" t="str">
        <f>_xlfn.TEXTBEFORE(ENZLOAD[[#This Row],[ENZLOAD (from enz_from_proteome)]]," ")</f>
        <v>ENZLOAD-ACOAO142_x_FWD-rt1332</v>
      </c>
      <c r="C392" s="1">
        <f>_xlfn.NUMBERVALUE(_xlfn.TEXTAFTER(ENZLOAD[[#This Row],[ENZLOAD (from enz_from_proteome)]]," ",-1))</f>
        <v>1.1585538118E-7</v>
      </c>
      <c r="F392" s="1" t="s">
        <v>17001</v>
      </c>
      <c r="G392" s="1" t="str">
        <f>_xlfn.TEXTBEFORE(Table4[[#This Row],[rxn     upper-bound     lower-bound]]," ")</f>
        <v>ENZLOAD-ACOAO142_x_FWD-rt1332</v>
      </c>
      <c r="H392" s="1">
        <f>_xlfn.NUMBERVALUE(TRIM(_xlfn.TEXTBEFORE(_xlfn.TEXTAFTER(Table4[[#This Row],[rxn     upper-bound     lower-bound]],Table4[[#This Row],[rxn]]),Table4[[#This Row],[lb]],-1)))</f>
        <v>0.52930482000000001</v>
      </c>
      <c r="I392" s="1" t="str">
        <f>_xlfn.TEXTAFTER(Table4[[#This Row],[rxn     upper-bound     lower-bound]]," ",-1)</f>
        <v>0.00000000</v>
      </c>
    </row>
    <row r="393" spans="1:9">
      <c r="A393" s="1" t="s">
        <v>13309</v>
      </c>
      <c r="B393" s="1" t="str">
        <f>_xlfn.TEXTBEFORE(ENZLOAD[[#This Row],[ENZLOAD (from enz_from_proteome)]]," ")</f>
        <v>ENZLOAD-ACOAO142_x_FWD-rt4374</v>
      </c>
      <c r="C393" s="1">
        <f>_xlfn.NUMBERVALUE(_xlfn.TEXTAFTER(ENZLOAD[[#This Row],[ENZLOAD (from enz_from_proteome)]]," ",-1))</f>
        <v>1.0519393198E-7</v>
      </c>
      <c r="F393" s="1" t="s">
        <v>17002</v>
      </c>
      <c r="G393" s="1" t="str">
        <f>_xlfn.TEXTBEFORE(Table4[[#This Row],[rxn     upper-bound     lower-bound]]," ")</f>
        <v>ENZLOAD-ACOAO142_x_FWD-rt4374</v>
      </c>
      <c r="H393" s="1">
        <f>_xlfn.NUMBERVALUE(TRIM(_xlfn.TEXTBEFORE(_xlfn.TEXTAFTER(Table4[[#This Row],[rxn     upper-bound     lower-bound]],Table4[[#This Row],[rxn]]),Table4[[#This Row],[lb]],-1)))</f>
        <v>0.54279100000000002</v>
      </c>
      <c r="I393" s="1" t="str">
        <f>_xlfn.TEXTAFTER(Table4[[#This Row],[rxn     upper-bound     lower-bound]]," ",-1)</f>
        <v>0.00000000</v>
      </c>
    </row>
    <row r="394" spans="1:9">
      <c r="A394" s="1" t="s">
        <v>13310</v>
      </c>
      <c r="B394" s="1" t="str">
        <f>_xlfn.TEXTBEFORE(ENZLOAD[[#This Row],[ENZLOAD (from enz_from_proteome)]]," ")</f>
        <v>ENZLOAD-ACOAO142_x_FWD-rt4384</v>
      </c>
      <c r="C394" s="1">
        <f>_xlfn.NUMBERVALUE(_xlfn.TEXTAFTER(ENZLOAD[[#This Row],[ENZLOAD (from enz_from_proteome)]]," ",-1))</f>
        <v>0</v>
      </c>
      <c r="F394" s="1" t="s">
        <v>17003</v>
      </c>
      <c r="G394" s="1" t="str">
        <f>_xlfn.TEXTBEFORE(Table4[[#This Row],[rxn     upper-bound     lower-bound]]," ")</f>
        <v>ENZLOAD-ACOAO142_x_FWD-rt4384</v>
      </c>
      <c r="H394" s="1">
        <f>_xlfn.NUMBERVALUE(TRIM(_xlfn.TEXTBEFORE(_xlfn.TEXTAFTER(Table4[[#This Row],[rxn     upper-bound     lower-bound]],Table4[[#This Row],[rxn]]),Table4[[#This Row],[lb]],-1)))</f>
        <v>0.55271384999999995</v>
      </c>
      <c r="I394" s="1" t="str">
        <f>_xlfn.TEXTAFTER(Table4[[#This Row],[rxn     upper-bound     lower-bound]]," ",-1)</f>
        <v>0.00000000</v>
      </c>
    </row>
    <row r="395" spans="1:9">
      <c r="A395" s="1" t="s">
        <v>13311</v>
      </c>
      <c r="B395" s="1" t="str">
        <f>_xlfn.TEXTBEFORE(ENZLOAD[[#This Row],[ENZLOAD (from enz_from_proteome)]]," ")</f>
        <v>ENZLOAD-ACOAO143_x_FWD-rt1332</v>
      </c>
      <c r="C395" s="1">
        <f>_xlfn.NUMBERVALUE(_xlfn.TEXTAFTER(ENZLOAD[[#This Row],[ENZLOAD (from enz_from_proteome)]]," ",-1))</f>
        <v>1.1585538118E-7</v>
      </c>
      <c r="F395" s="1" t="s">
        <v>17004</v>
      </c>
      <c r="G395" s="1" t="str">
        <f>_xlfn.TEXTBEFORE(Table4[[#This Row],[rxn     upper-bound     lower-bound]]," ")</f>
        <v>ENZLOAD-ACOAO143_x_FWD-rt1332</v>
      </c>
      <c r="H395" s="1">
        <f>_xlfn.NUMBERVALUE(TRIM(_xlfn.TEXTBEFORE(_xlfn.TEXTAFTER(Table4[[#This Row],[rxn     upper-bound     lower-bound]],Table4[[#This Row],[rxn]]),Table4[[#This Row],[lb]],-1)))</f>
        <v>0.52930482000000001</v>
      </c>
      <c r="I395" s="1" t="str">
        <f>_xlfn.TEXTAFTER(Table4[[#This Row],[rxn     upper-bound     lower-bound]]," ",-1)</f>
        <v>0.00000000</v>
      </c>
    </row>
    <row r="396" spans="1:9">
      <c r="A396" s="1" t="s">
        <v>13312</v>
      </c>
      <c r="B396" s="1" t="str">
        <f>_xlfn.TEXTBEFORE(ENZLOAD[[#This Row],[ENZLOAD (from enz_from_proteome)]]," ")</f>
        <v>ENZLOAD-ACOAO143_x_FWD-rt4374</v>
      </c>
      <c r="C396" s="1">
        <f>_xlfn.NUMBERVALUE(_xlfn.TEXTAFTER(ENZLOAD[[#This Row],[ENZLOAD (from enz_from_proteome)]]," ",-1))</f>
        <v>1.0519393198E-7</v>
      </c>
      <c r="F396" s="1" t="s">
        <v>17005</v>
      </c>
      <c r="G396" s="1" t="str">
        <f>_xlfn.TEXTBEFORE(Table4[[#This Row],[rxn     upper-bound     lower-bound]]," ")</f>
        <v>ENZLOAD-ACOAO143_x_FWD-rt4374</v>
      </c>
      <c r="H396" s="1">
        <f>_xlfn.NUMBERVALUE(TRIM(_xlfn.TEXTBEFORE(_xlfn.TEXTAFTER(Table4[[#This Row],[rxn     upper-bound     lower-bound]],Table4[[#This Row],[rxn]]),Table4[[#This Row],[lb]],-1)))</f>
        <v>0.54279100000000002</v>
      </c>
      <c r="I396" s="1" t="str">
        <f>_xlfn.TEXTAFTER(Table4[[#This Row],[rxn     upper-bound     lower-bound]]," ",-1)</f>
        <v>0.00000000</v>
      </c>
    </row>
    <row r="397" spans="1:9">
      <c r="A397" s="1" t="s">
        <v>13313</v>
      </c>
      <c r="B397" s="1" t="str">
        <f>_xlfn.TEXTBEFORE(ENZLOAD[[#This Row],[ENZLOAD (from enz_from_proteome)]]," ")</f>
        <v>ENZLOAD-ACOAO143_x_FWD-rt4384</v>
      </c>
      <c r="C397" s="1">
        <f>_xlfn.NUMBERVALUE(_xlfn.TEXTAFTER(ENZLOAD[[#This Row],[ENZLOAD (from enz_from_proteome)]]," ",-1))</f>
        <v>0</v>
      </c>
      <c r="F397" s="1" t="s">
        <v>17006</v>
      </c>
      <c r="G397" s="1" t="str">
        <f>_xlfn.TEXTBEFORE(Table4[[#This Row],[rxn     upper-bound     lower-bound]]," ")</f>
        <v>ENZLOAD-ACOAO143_x_FWD-rt4384</v>
      </c>
      <c r="H397" s="1">
        <f>_xlfn.NUMBERVALUE(TRIM(_xlfn.TEXTBEFORE(_xlfn.TEXTAFTER(Table4[[#This Row],[rxn     upper-bound     lower-bound]],Table4[[#This Row],[rxn]]),Table4[[#This Row],[lb]],-1)))</f>
        <v>0.55271384999999995</v>
      </c>
      <c r="I397" s="1" t="str">
        <f>_xlfn.TEXTAFTER(Table4[[#This Row],[rxn     upper-bound     lower-bound]]," ",-1)</f>
        <v>0.00000000</v>
      </c>
    </row>
    <row r="398" spans="1:9">
      <c r="A398" s="1" t="s">
        <v>13314</v>
      </c>
      <c r="B398" s="1" t="str">
        <f>_xlfn.TEXTBEFORE(ENZLOAD[[#This Row],[ENZLOAD (from enz_from_proteome)]]," ")</f>
        <v>ENZLOAD-ACOAO160_x_FWD-rt1332</v>
      </c>
      <c r="C398" s="1">
        <f>_xlfn.NUMBERVALUE(_xlfn.TEXTAFTER(ENZLOAD[[#This Row],[ENZLOAD (from enz_from_proteome)]]," ",-1))</f>
        <v>1.1585538118E-7</v>
      </c>
      <c r="F398" s="1" t="s">
        <v>17007</v>
      </c>
      <c r="G398" s="1" t="str">
        <f>_xlfn.TEXTBEFORE(Table4[[#This Row],[rxn     upper-bound     lower-bound]]," ")</f>
        <v>ENZLOAD-ACOAO160_x_FWD-rt1332</v>
      </c>
      <c r="H398" s="1">
        <f>_xlfn.NUMBERVALUE(TRIM(_xlfn.TEXTBEFORE(_xlfn.TEXTAFTER(Table4[[#This Row],[rxn     upper-bound     lower-bound]],Table4[[#This Row],[rxn]]),Table4[[#This Row],[lb]],-1)))</f>
        <v>0.52930482000000001</v>
      </c>
      <c r="I398" s="1" t="str">
        <f>_xlfn.TEXTAFTER(Table4[[#This Row],[rxn     upper-bound     lower-bound]]," ",-1)</f>
        <v>0.00000000</v>
      </c>
    </row>
    <row r="399" spans="1:9">
      <c r="A399" s="1" t="s">
        <v>13315</v>
      </c>
      <c r="B399" s="1" t="str">
        <f>_xlfn.TEXTBEFORE(ENZLOAD[[#This Row],[ENZLOAD (from enz_from_proteome)]]," ")</f>
        <v>ENZLOAD-ACOAO160_x_FWD-rt4374</v>
      </c>
      <c r="C399" s="1">
        <f>_xlfn.NUMBERVALUE(_xlfn.TEXTAFTER(ENZLOAD[[#This Row],[ENZLOAD (from enz_from_proteome)]]," ",-1))</f>
        <v>1.0519393198E-7</v>
      </c>
      <c r="F399" s="1" t="s">
        <v>17008</v>
      </c>
      <c r="G399" s="1" t="str">
        <f>_xlfn.TEXTBEFORE(Table4[[#This Row],[rxn     upper-bound     lower-bound]]," ")</f>
        <v>ENZLOAD-ACOAO160_x_FWD-rt4374</v>
      </c>
      <c r="H399" s="1">
        <f>_xlfn.NUMBERVALUE(TRIM(_xlfn.TEXTBEFORE(_xlfn.TEXTAFTER(Table4[[#This Row],[rxn     upper-bound     lower-bound]],Table4[[#This Row],[rxn]]),Table4[[#This Row],[lb]],-1)))</f>
        <v>0.54279100000000002</v>
      </c>
      <c r="I399" s="1" t="str">
        <f>_xlfn.TEXTAFTER(Table4[[#This Row],[rxn     upper-bound     lower-bound]]," ",-1)</f>
        <v>0.00000000</v>
      </c>
    </row>
    <row r="400" spans="1:9">
      <c r="A400" s="1" t="s">
        <v>13316</v>
      </c>
      <c r="B400" s="1" t="str">
        <f>_xlfn.TEXTBEFORE(ENZLOAD[[#This Row],[ENZLOAD (from enz_from_proteome)]]," ")</f>
        <v>ENZLOAD-ACOAO160_x_FWD-rt4384</v>
      </c>
      <c r="C400" s="1">
        <f>_xlfn.NUMBERVALUE(_xlfn.TEXTAFTER(ENZLOAD[[#This Row],[ENZLOAD (from enz_from_proteome)]]," ",-1))</f>
        <v>0</v>
      </c>
      <c r="F400" s="1" t="s">
        <v>17009</v>
      </c>
      <c r="G400" s="1" t="str">
        <f>_xlfn.TEXTBEFORE(Table4[[#This Row],[rxn     upper-bound     lower-bound]]," ")</f>
        <v>ENZLOAD-ACOAO160_x_FWD-rt4384</v>
      </c>
      <c r="H400" s="1">
        <f>_xlfn.NUMBERVALUE(TRIM(_xlfn.TEXTBEFORE(_xlfn.TEXTAFTER(Table4[[#This Row],[rxn     upper-bound     lower-bound]],Table4[[#This Row],[rxn]]),Table4[[#This Row],[lb]],-1)))</f>
        <v>0.55271384999999995</v>
      </c>
      <c r="I400" s="1" t="str">
        <f>_xlfn.TEXTAFTER(Table4[[#This Row],[rxn     upper-bound     lower-bound]]," ",-1)</f>
        <v>0.00000000</v>
      </c>
    </row>
    <row r="401" spans="1:9">
      <c r="A401" s="1" t="s">
        <v>13317</v>
      </c>
      <c r="B401" s="1" t="str">
        <f>_xlfn.TEXTBEFORE(ENZLOAD[[#This Row],[ENZLOAD (from enz_from_proteome)]]," ")</f>
        <v>ENZLOAD-ACOAO161a_x_FWD-rt1332</v>
      </c>
      <c r="C401" s="1">
        <f>_xlfn.NUMBERVALUE(_xlfn.TEXTAFTER(ENZLOAD[[#This Row],[ENZLOAD (from enz_from_proteome)]]," ",-1))</f>
        <v>1.1585538118E-7</v>
      </c>
      <c r="F401" s="1" t="s">
        <v>17010</v>
      </c>
      <c r="G401" s="1" t="str">
        <f>_xlfn.TEXTBEFORE(Table4[[#This Row],[rxn     upper-bound     lower-bound]]," ")</f>
        <v>ENZLOAD-ACOAO161a_x_FWD-rt1332</v>
      </c>
      <c r="H401" s="1">
        <f>_xlfn.NUMBERVALUE(TRIM(_xlfn.TEXTBEFORE(_xlfn.TEXTAFTER(Table4[[#This Row],[rxn     upper-bound     lower-bound]],Table4[[#This Row],[rxn]]),Table4[[#This Row],[lb]],-1)))</f>
        <v>0.52930482000000001</v>
      </c>
      <c r="I401" s="1" t="str">
        <f>_xlfn.TEXTAFTER(Table4[[#This Row],[rxn     upper-bound     lower-bound]]," ",-1)</f>
        <v>0.00000000</v>
      </c>
    </row>
    <row r="402" spans="1:9">
      <c r="A402" s="1" t="s">
        <v>13318</v>
      </c>
      <c r="B402" s="1" t="str">
        <f>_xlfn.TEXTBEFORE(ENZLOAD[[#This Row],[ENZLOAD (from enz_from_proteome)]]," ")</f>
        <v>ENZLOAD-ACOAO161a_x_FWD-rt4374</v>
      </c>
      <c r="C402" s="1">
        <f>_xlfn.NUMBERVALUE(_xlfn.TEXTAFTER(ENZLOAD[[#This Row],[ENZLOAD (from enz_from_proteome)]]," ",-1))</f>
        <v>1.0519393198E-7</v>
      </c>
      <c r="F402" s="1" t="s">
        <v>17011</v>
      </c>
      <c r="G402" s="1" t="str">
        <f>_xlfn.TEXTBEFORE(Table4[[#This Row],[rxn     upper-bound     lower-bound]]," ")</f>
        <v>ENZLOAD-ACOAO161a_x_FWD-rt4374</v>
      </c>
      <c r="H402" s="1">
        <f>_xlfn.NUMBERVALUE(TRIM(_xlfn.TEXTBEFORE(_xlfn.TEXTAFTER(Table4[[#This Row],[rxn     upper-bound     lower-bound]],Table4[[#This Row],[rxn]]),Table4[[#This Row],[lb]],-1)))</f>
        <v>0.54279100000000002</v>
      </c>
      <c r="I402" s="1" t="str">
        <f>_xlfn.TEXTAFTER(Table4[[#This Row],[rxn     upper-bound     lower-bound]]," ",-1)</f>
        <v>0.00000000</v>
      </c>
    </row>
    <row r="403" spans="1:9">
      <c r="A403" s="1" t="s">
        <v>13319</v>
      </c>
      <c r="B403" s="1" t="str">
        <f>_xlfn.TEXTBEFORE(ENZLOAD[[#This Row],[ENZLOAD (from enz_from_proteome)]]," ")</f>
        <v>ENZLOAD-ACOAO161a_x_FWD-rt4384</v>
      </c>
      <c r="C403" s="1">
        <f>_xlfn.NUMBERVALUE(_xlfn.TEXTAFTER(ENZLOAD[[#This Row],[ENZLOAD (from enz_from_proteome)]]," ",-1))</f>
        <v>0</v>
      </c>
      <c r="F403" s="1" t="s">
        <v>17012</v>
      </c>
      <c r="G403" s="1" t="str">
        <f>_xlfn.TEXTBEFORE(Table4[[#This Row],[rxn     upper-bound     lower-bound]]," ")</f>
        <v>ENZLOAD-ACOAO161a_x_FWD-rt4384</v>
      </c>
      <c r="H403" s="1">
        <f>_xlfn.NUMBERVALUE(TRIM(_xlfn.TEXTBEFORE(_xlfn.TEXTAFTER(Table4[[#This Row],[rxn     upper-bound     lower-bound]],Table4[[#This Row],[rxn]]),Table4[[#This Row],[lb]],-1)))</f>
        <v>0.55271384999999995</v>
      </c>
      <c r="I403" s="1" t="str">
        <f>_xlfn.TEXTAFTER(Table4[[#This Row],[rxn     upper-bound     lower-bound]]," ",-1)</f>
        <v>0.00000000</v>
      </c>
    </row>
    <row r="404" spans="1:9">
      <c r="A404" s="1" t="s">
        <v>13320</v>
      </c>
      <c r="B404" s="1" t="str">
        <f>_xlfn.TEXTBEFORE(ENZLOAD[[#This Row],[ENZLOAD (from enz_from_proteome)]]," ")</f>
        <v>ENZLOAD-ACOAO161b_x_FWD-rt1332</v>
      </c>
      <c r="C404" s="1">
        <f>_xlfn.NUMBERVALUE(_xlfn.TEXTAFTER(ENZLOAD[[#This Row],[ENZLOAD (from enz_from_proteome)]]," ",-1))</f>
        <v>1.1585538118E-7</v>
      </c>
      <c r="F404" s="1" t="s">
        <v>17013</v>
      </c>
      <c r="G404" s="1" t="str">
        <f>_xlfn.TEXTBEFORE(Table4[[#This Row],[rxn     upper-bound     lower-bound]]," ")</f>
        <v>ENZLOAD-ACOAO161b_x_FWD-rt1332</v>
      </c>
      <c r="H404" s="1">
        <f>_xlfn.NUMBERVALUE(TRIM(_xlfn.TEXTBEFORE(_xlfn.TEXTAFTER(Table4[[#This Row],[rxn     upper-bound     lower-bound]],Table4[[#This Row],[rxn]]),Table4[[#This Row],[lb]],-1)))</f>
        <v>0.52930482000000001</v>
      </c>
      <c r="I404" s="1" t="str">
        <f>_xlfn.TEXTAFTER(Table4[[#This Row],[rxn     upper-bound     lower-bound]]," ",-1)</f>
        <v>0.00000000</v>
      </c>
    </row>
    <row r="405" spans="1:9">
      <c r="A405" s="1" t="s">
        <v>13321</v>
      </c>
      <c r="B405" s="1" t="str">
        <f>_xlfn.TEXTBEFORE(ENZLOAD[[#This Row],[ENZLOAD (from enz_from_proteome)]]," ")</f>
        <v>ENZLOAD-ACOAO161b_x_FWD-rt4374</v>
      </c>
      <c r="C405" s="1">
        <f>_xlfn.NUMBERVALUE(_xlfn.TEXTAFTER(ENZLOAD[[#This Row],[ENZLOAD (from enz_from_proteome)]]," ",-1))</f>
        <v>1.0519393198E-7</v>
      </c>
      <c r="F405" s="1" t="s">
        <v>17014</v>
      </c>
      <c r="G405" s="1" t="str">
        <f>_xlfn.TEXTBEFORE(Table4[[#This Row],[rxn     upper-bound     lower-bound]]," ")</f>
        <v>ENZLOAD-ACOAO161b_x_FWD-rt4374</v>
      </c>
      <c r="H405" s="1">
        <f>_xlfn.NUMBERVALUE(TRIM(_xlfn.TEXTBEFORE(_xlfn.TEXTAFTER(Table4[[#This Row],[rxn     upper-bound     lower-bound]],Table4[[#This Row],[rxn]]),Table4[[#This Row],[lb]],-1)))</f>
        <v>0.54279100000000002</v>
      </c>
      <c r="I405" s="1" t="str">
        <f>_xlfn.TEXTAFTER(Table4[[#This Row],[rxn     upper-bound     lower-bound]]," ",-1)</f>
        <v>0.00000000</v>
      </c>
    </row>
    <row r="406" spans="1:9">
      <c r="A406" s="1" t="s">
        <v>13322</v>
      </c>
      <c r="B406" s="1" t="str">
        <f>_xlfn.TEXTBEFORE(ENZLOAD[[#This Row],[ENZLOAD (from enz_from_proteome)]]," ")</f>
        <v>ENZLOAD-ACOAO161b_x_FWD-rt4384</v>
      </c>
      <c r="C406" s="1">
        <f>_xlfn.NUMBERVALUE(_xlfn.TEXTAFTER(ENZLOAD[[#This Row],[ENZLOAD (from enz_from_proteome)]]," ",-1))</f>
        <v>0</v>
      </c>
      <c r="F406" s="1" t="s">
        <v>17015</v>
      </c>
      <c r="G406" s="1" t="str">
        <f>_xlfn.TEXTBEFORE(Table4[[#This Row],[rxn     upper-bound     lower-bound]]," ")</f>
        <v>ENZLOAD-ACOAO161b_x_FWD-rt4384</v>
      </c>
      <c r="H406" s="1">
        <f>_xlfn.NUMBERVALUE(TRIM(_xlfn.TEXTBEFORE(_xlfn.TEXTAFTER(Table4[[#This Row],[rxn     upper-bound     lower-bound]],Table4[[#This Row],[rxn]]),Table4[[#This Row],[lb]],-1)))</f>
        <v>0.55271384999999995</v>
      </c>
      <c r="I406" s="1" t="str">
        <f>_xlfn.TEXTAFTER(Table4[[#This Row],[rxn     upper-bound     lower-bound]]," ",-1)</f>
        <v>0.00000000</v>
      </c>
    </row>
    <row r="407" spans="1:9">
      <c r="A407" s="1" t="s">
        <v>13323</v>
      </c>
      <c r="B407" s="1" t="str">
        <f>_xlfn.TEXTBEFORE(ENZLOAD[[#This Row],[ENZLOAD (from enz_from_proteome)]]," ")</f>
        <v>ENZLOAD-ACOAO162_x_FWD-rt1332</v>
      </c>
      <c r="C407" s="1">
        <f>_xlfn.NUMBERVALUE(_xlfn.TEXTAFTER(ENZLOAD[[#This Row],[ENZLOAD (from enz_from_proteome)]]," ",-1))</f>
        <v>1.1585538118E-7</v>
      </c>
      <c r="F407" s="1" t="s">
        <v>17016</v>
      </c>
      <c r="G407" s="1" t="str">
        <f>_xlfn.TEXTBEFORE(Table4[[#This Row],[rxn     upper-bound     lower-bound]]," ")</f>
        <v>ENZLOAD-ACOAO162_x_FWD-rt1332</v>
      </c>
      <c r="H407" s="1">
        <f>_xlfn.NUMBERVALUE(TRIM(_xlfn.TEXTBEFORE(_xlfn.TEXTAFTER(Table4[[#This Row],[rxn     upper-bound     lower-bound]],Table4[[#This Row],[rxn]]),Table4[[#This Row],[lb]],-1)))</f>
        <v>0.52930482000000001</v>
      </c>
      <c r="I407" s="1" t="str">
        <f>_xlfn.TEXTAFTER(Table4[[#This Row],[rxn     upper-bound     lower-bound]]," ",-1)</f>
        <v>0.00000000</v>
      </c>
    </row>
    <row r="408" spans="1:9">
      <c r="A408" s="1" t="s">
        <v>13324</v>
      </c>
      <c r="B408" s="1" t="str">
        <f>_xlfn.TEXTBEFORE(ENZLOAD[[#This Row],[ENZLOAD (from enz_from_proteome)]]," ")</f>
        <v>ENZLOAD-ACOAO162_x_FWD-rt4374</v>
      </c>
      <c r="C408" s="1">
        <f>_xlfn.NUMBERVALUE(_xlfn.TEXTAFTER(ENZLOAD[[#This Row],[ENZLOAD (from enz_from_proteome)]]," ",-1))</f>
        <v>1.0519393198E-7</v>
      </c>
      <c r="F408" s="1" t="s">
        <v>17017</v>
      </c>
      <c r="G408" s="1" t="str">
        <f>_xlfn.TEXTBEFORE(Table4[[#This Row],[rxn     upper-bound     lower-bound]]," ")</f>
        <v>ENZLOAD-ACOAO162_x_FWD-rt4374</v>
      </c>
      <c r="H408" s="1">
        <f>_xlfn.NUMBERVALUE(TRIM(_xlfn.TEXTBEFORE(_xlfn.TEXTAFTER(Table4[[#This Row],[rxn     upper-bound     lower-bound]],Table4[[#This Row],[rxn]]),Table4[[#This Row],[lb]],-1)))</f>
        <v>0.54279100000000002</v>
      </c>
      <c r="I408" s="1" t="str">
        <f>_xlfn.TEXTAFTER(Table4[[#This Row],[rxn     upper-bound     lower-bound]]," ",-1)</f>
        <v>0.00000000</v>
      </c>
    </row>
    <row r="409" spans="1:9">
      <c r="A409" s="1" t="s">
        <v>13325</v>
      </c>
      <c r="B409" s="1" t="str">
        <f>_xlfn.TEXTBEFORE(ENZLOAD[[#This Row],[ENZLOAD (from enz_from_proteome)]]," ")</f>
        <v>ENZLOAD-ACOAO162_x_FWD-rt4384</v>
      </c>
      <c r="C409" s="1">
        <f>_xlfn.NUMBERVALUE(_xlfn.TEXTAFTER(ENZLOAD[[#This Row],[ENZLOAD (from enz_from_proteome)]]," ",-1))</f>
        <v>0</v>
      </c>
      <c r="F409" s="1" t="s">
        <v>17018</v>
      </c>
      <c r="G409" s="1" t="str">
        <f>_xlfn.TEXTBEFORE(Table4[[#This Row],[rxn     upper-bound     lower-bound]]," ")</f>
        <v>ENZLOAD-ACOAO162_x_FWD-rt4384</v>
      </c>
      <c r="H409" s="1">
        <f>_xlfn.NUMBERVALUE(TRIM(_xlfn.TEXTBEFORE(_xlfn.TEXTAFTER(Table4[[#This Row],[rxn     upper-bound     lower-bound]],Table4[[#This Row],[rxn]]),Table4[[#This Row],[lb]],-1)))</f>
        <v>0.55271384999999995</v>
      </c>
      <c r="I409" s="1" t="str">
        <f>_xlfn.TEXTAFTER(Table4[[#This Row],[rxn     upper-bound     lower-bound]]," ",-1)</f>
        <v>0.00000000</v>
      </c>
    </row>
    <row r="410" spans="1:9">
      <c r="A410" s="1" t="s">
        <v>13326</v>
      </c>
      <c r="B410" s="1" t="str">
        <f>_xlfn.TEXTBEFORE(ENZLOAD[[#This Row],[ENZLOAD (from enz_from_proteome)]]," ")</f>
        <v>ENZLOAD-ACOAO163_x_FWD-rt1332</v>
      </c>
      <c r="C410" s="1">
        <f>_xlfn.NUMBERVALUE(_xlfn.TEXTAFTER(ENZLOAD[[#This Row],[ENZLOAD (from enz_from_proteome)]]," ",-1))</f>
        <v>1.1585538118E-7</v>
      </c>
      <c r="F410" s="1" t="s">
        <v>17019</v>
      </c>
      <c r="G410" s="1" t="str">
        <f>_xlfn.TEXTBEFORE(Table4[[#This Row],[rxn     upper-bound     lower-bound]]," ")</f>
        <v>ENZLOAD-ACOAO163_x_FWD-rt1332</v>
      </c>
      <c r="H410" s="1">
        <f>_xlfn.NUMBERVALUE(TRIM(_xlfn.TEXTBEFORE(_xlfn.TEXTAFTER(Table4[[#This Row],[rxn     upper-bound     lower-bound]],Table4[[#This Row],[rxn]]),Table4[[#This Row],[lb]],-1)))</f>
        <v>0.52930482000000001</v>
      </c>
      <c r="I410" s="1" t="str">
        <f>_xlfn.TEXTAFTER(Table4[[#This Row],[rxn     upper-bound     lower-bound]]," ",-1)</f>
        <v>0.00000000</v>
      </c>
    </row>
    <row r="411" spans="1:9">
      <c r="A411" s="1" t="s">
        <v>13327</v>
      </c>
      <c r="B411" s="1" t="str">
        <f>_xlfn.TEXTBEFORE(ENZLOAD[[#This Row],[ENZLOAD (from enz_from_proteome)]]," ")</f>
        <v>ENZLOAD-ACOAO163_x_FWD-rt4374</v>
      </c>
      <c r="C411" s="1">
        <f>_xlfn.NUMBERVALUE(_xlfn.TEXTAFTER(ENZLOAD[[#This Row],[ENZLOAD (from enz_from_proteome)]]," ",-1))</f>
        <v>1.0519393198E-7</v>
      </c>
      <c r="F411" s="1" t="s">
        <v>17020</v>
      </c>
      <c r="G411" s="1" t="str">
        <f>_xlfn.TEXTBEFORE(Table4[[#This Row],[rxn     upper-bound     lower-bound]]," ")</f>
        <v>ENZLOAD-ACOAO163_x_FWD-rt4374</v>
      </c>
      <c r="H411" s="1">
        <f>_xlfn.NUMBERVALUE(TRIM(_xlfn.TEXTBEFORE(_xlfn.TEXTAFTER(Table4[[#This Row],[rxn     upper-bound     lower-bound]],Table4[[#This Row],[rxn]]),Table4[[#This Row],[lb]],-1)))</f>
        <v>0.54279100000000002</v>
      </c>
      <c r="I411" s="1" t="str">
        <f>_xlfn.TEXTAFTER(Table4[[#This Row],[rxn     upper-bound     lower-bound]]," ",-1)</f>
        <v>0.00000000</v>
      </c>
    </row>
    <row r="412" spans="1:9">
      <c r="A412" s="1" t="s">
        <v>13328</v>
      </c>
      <c r="B412" s="1" t="str">
        <f>_xlfn.TEXTBEFORE(ENZLOAD[[#This Row],[ENZLOAD (from enz_from_proteome)]]," ")</f>
        <v>ENZLOAD-ACOAO163_x_FWD-rt4384</v>
      </c>
      <c r="C412" s="1">
        <f>_xlfn.NUMBERVALUE(_xlfn.TEXTAFTER(ENZLOAD[[#This Row],[ENZLOAD (from enz_from_proteome)]]," ",-1))</f>
        <v>0</v>
      </c>
      <c r="F412" s="1" t="s">
        <v>17021</v>
      </c>
      <c r="G412" s="1" t="str">
        <f>_xlfn.TEXTBEFORE(Table4[[#This Row],[rxn     upper-bound     lower-bound]]," ")</f>
        <v>ENZLOAD-ACOAO163_x_FWD-rt4384</v>
      </c>
      <c r="H412" s="1">
        <f>_xlfn.NUMBERVALUE(TRIM(_xlfn.TEXTBEFORE(_xlfn.TEXTAFTER(Table4[[#This Row],[rxn     upper-bound     lower-bound]],Table4[[#This Row],[rxn]]),Table4[[#This Row],[lb]],-1)))</f>
        <v>0.55271384999999995</v>
      </c>
      <c r="I412" s="1" t="str">
        <f>_xlfn.TEXTAFTER(Table4[[#This Row],[rxn     upper-bound     lower-bound]]," ",-1)</f>
        <v>0.00000000</v>
      </c>
    </row>
    <row r="413" spans="1:9">
      <c r="A413" s="1" t="s">
        <v>13329</v>
      </c>
      <c r="B413" s="1" t="str">
        <f>_xlfn.TEXTBEFORE(ENZLOAD[[#This Row],[ENZLOAD (from enz_from_proteome)]]," ")</f>
        <v>ENZLOAD-ACOAO180_x_FWD-rt1332</v>
      </c>
      <c r="C413" s="1">
        <f>_xlfn.NUMBERVALUE(_xlfn.TEXTAFTER(ENZLOAD[[#This Row],[ENZLOAD (from enz_from_proteome)]]," ",-1))</f>
        <v>1.1585538118E-7</v>
      </c>
      <c r="F413" s="1" t="s">
        <v>17022</v>
      </c>
      <c r="G413" s="1" t="str">
        <f>_xlfn.TEXTBEFORE(Table4[[#This Row],[rxn     upper-bound     lower-bound]]," ")</f>
        <v>ENZLOAD-ACOAO180_x_FWD-rt1332</v>
      </c>
      <c r="H413" s="1">
        <f>_xlfn.NUMBERVALUE(TRIM(_xlfn.TEXTBEFORE(_xlfn.TEXTAFTER(Table4[[#This Row],[rxn     upper-bound     lower-bound]],Table4[[#This Row],[rxn]]),Table4[[#This Row],[lb]],-1)))</f>
        <v>0.52930482000000001</v>
      </c>
      <c r="I413" s="1" t="str">
        <f>_xlfn.TEXTAFTER(Table4[[#This Row],[rxn     upper-bound     lower-bound]]," ",-1)</f>
        <v>0.00000000</v>
      </c>
    </row>
    <row r="414" spans="1:9">
      <c r="A414" s="1" t="s">
        <v>13330</v>
      </c>
      <c r="B414" s="1" t="str">
        <f>_xlfn.TEXTBEFORE(ENZLOAD[[#This Row],[ENZLOAD (from enz_from_proteome)]]," ")</f>
        <v>ENZLOAD-ACOAO180_x_FWD-rt4374</v>
      </c>
      <c r="C414" s="1">
        <f>_xlfn.NUMBERVALUE(_xlfn.TEXTAFTER(ENZLOAD[[#This Row],[ENZLOAD (from enz_from_proteome)]]," ",-1))</f>
        <v>1.0519393198E-7</v>
      </c>
      <c r="F414" s="1" t="s">
        <v>17023</v>
      </c>
      <c r="G414" s="1" t="str">
        <f>_xlfn.TEXTBEFORE(Table4[[#This Row],[rxn     upper-bound     lower-bound]]," ")</f>
        <v>ENZLOAD-ACOAO180_x_FWD-rt4374</v>
      </c>
      <c r="H414" s="1">
        <f>_xlfn.NUMBERVALUE(TRIM(_xlfn.TEXTBEFORE(_xlfn.TEXTAFTER(Table4[[#This Row],[rxn     upper-bound     lower-bound]],Table4[[#This Row],[rxn]]),Table4[[#This Row],[lb]],-1)))</f>
        <v>0.54279100000000002</v>
      </c>
      <c r="I414" s="1" t="str">
        <f>_xlfn.TEXTAFTER(Table4[[#This Row],[rxn     upper-bound     lower-bound]]," ",-1)</f>
        <v>0.00000000</v>
      </c>
    </row>
    <row r="415" spans="1:9">
      <c r="A415" s="1" t="s">
        <v>13331</v>
      </c>
      <c r="B415" s="1" t="str">
        <f>_xlfn.TEXTBEFORE(ENZLOAD[[#This Row],[ENZLOAD (from enz_from_proteome)]]," ")</f>
        <v>ENZLOAD-ACOAO180_x_FWD-rt4384</v>
      </c>
      <c r="C415" s="1">
        <f>_xlfn.NUMBERVALUE(_xlfn.TEXTAFTER(ENZLOAD[[#This Row],[ENZLOAD (from enz_from_proteome)]]," ",-1))</f>
        <v>0</v>
      </c>
      <c r="F415" s="1" t="s">
        <v>17024</v>
      </c>
      <c r="G415" s="1" t="str">
        <f>_xlfn.TEXTBEFORE(Table4[[#This Row],[rxn     upper-bound     lower-bound]]," ")</f>
        <v>ENZLOAD-ACOAO180_x_FWD-rt4384</v>
      </c>
      <c r="H415" s="1">
        <f>_xlfn.NUMBERVALUE(TRIM(_xlfn.TEXTBEFORE(_xlfn.TEXTAFTER(Table4[[#This Row],[rxn     upper-bound     lower-bound]],Table4[[#This Row],[rxn]]),Table4[[#This Row],[lb]],-1)))</f>
        <v>0.55271384999999995</v>
      </c>
      <c r="I415" s="1" t="str">
        <f>_xlfn.TEXTAFTER(Table4[[#This Row],[rxn     upper-bound     lower-bound]]," ",-1)</f>
        <v>0.00000000</v>
      </c>
    </row>
    <row r="416" spans="1:9">
      <c r="A416" s="1" t="s">
        <v>13332</v>
      </c>
      <c r="B416" s="1" t="str">
        <f>_xlfn.TEXTBEFORE(ENZLOAD[[#This Row],[ENZLOAD (from enz_from_proteome)]]," ")</f>
        <v>ENZLOAD-ACOAO181a_x_FWD-rt1332</v>
      </c>
      <c r="C416" s="1">
        <f>_xlfn.NUMBERVALUE(_xlfn.TEXTAFTER(ENZLOAD[[#This Row],[ENZLOAD (from enz_from_proteome)]]," ",-1))</f>
        <v>1.1585538118E-7</v>
      </c>
      <c r="F416" s="1" t="s">
        <v>17025</v>
      </c>
      <c r="G416" s="1" t="str">
        <f>_xlfn.TEXTBEFORE(Table4[[#This Row],[rxn     upper-bound     lower-bound]]," ")</f>
        <v>ENZLOAD-ACOAO181a_x_FWD-rt1332</v>
      </c>
      <c r="H416" s="1">
        <f>_xlfn.NUMBERVALUE(TRIM(_xlfn.TEXTBEFORE(_xlfn.TEXTAFTER(Table4[[#This Row],[rxn     upper-bound     lower-bound]],Table4[[#This Row],[rxn]]),Table4[[#This Row],[lb]],-1)))</f>
        <v>0.52930482000000001</v>
      </c>
      <c r="I416" s="1" t="str">
        <f>_xlfn.TEXTAFTER(Table4[[#This Row],[rxn     upper-bound     lower-bound]]," ",-1)</f>
        <v>0.00000000</v>
      </c>
    </row>
    <row r="417" spans="1:9">
      <c r="A417" s="1" t="s">
        <v>13333</v>
      </c>
      <c r="B417" s="1" t="str">
        <f>_xlfn.TEXTBEFORE(ENZLOAD[[#This Row],[ENZLOAD (from enz_from_proteome)]]," ")</f>
        <v>ENZLOAD-ACOAO181a_x_FWD-rt4374</v>
      </c>
      <c r="C417" s="1">
        <f>_xlfn.NUMBERVALUE(_xlfn.TEXTAFTER(ENZLOAD[[#This Row],[ENZLOAD (from enz_from_proteome)]]," ",-1))</f>
        <v>1.0519393198E-7</v>
      </c>
      <c r="F417" s="1" t="s">
        <v>17026</v>
      </c>
      <c r="G417" s="1" t="str">
        <f>_xlfn.TEXTBEFORE(Table4[[#This Row],[rxn     upper-bound     lower-bound]]," ")</f>
        <v>ENZLOAD-ACOAO181a_x_FWD-rt4374</v>
      </c>
      <c r="H417" s="1">
        <f>_xlfn.NUMBERVALUE(TRIM(_xlfn.TEXTBEFORE(_xlfn.TEXTAFTER(Table4[[#This Row],[rxn     upper-bound     lower-bound]],Table4[[#This Row],[rxn]]),Table4[[#This Row],[lb]],-1)))</f>
        <v>0.54279100000000002</v>
      </c>
      <c r="I417" s="1" t="str">
        <f>_xlfn.TEXTAFTER(Table4[[#This Row],[rxn     upper-bound     lower-bound]]," ",-1)</f>
        <v>0.00000000</v>
      </c>
    </row>
    <row r="418" spans="1:9">
      <c r="A418" s="1" t="s">
        <v>13334</v>
      </c>
      <c r="B418" s="1" t="str">
        <f>_xlfn.TEXTBEFORE(ENZLOAD[[#This Row],[ENZLOAD (from enz_from_proteome)]]," ")</f>
        <v>ENZLOAD-ACOAO181a_x_FWD-rt4384</v>
      </c>
      <c r="C418" s="1">
        <f>_xlfn.NUMBERVALUE(_xlfn.TEXTAFTER(ENZLOAD[[#This Row],[ENZLOAD (from enz_from_proteome)]]," ",-1))</f>
        <v>0</v>
      </c>
      <c r="F418" s="1" t="s">
        <v>17027</v>
      </c>
      <c r="G418" s="1" t="str">
        <f>_xlfn.TEXTBEFORE(Table4[[#This Row],[rxn     upper-bound     lower-bound]]," ")</f>
        <v>ENZLOAD-ACOAO181a_x_FWD-rt4384</v>
      </c>
      <c r="H418" s="1">
        <f>_xlfn.NUMBERVALUE(TRIM(_xlfn.TEXTBEFORE(_xlfn.TEXTAFTER(Table4[[#This Row],[rxn     upper-bound     lower-bound]],Table4[[#This Row],[rxn]]),Table4[[#This Row],[lb]],-1)))</f>
        <v>0.55271384999999995</v>
      </c>
      <c r="I418" s="1" t="str">
        <f>_xlfn.TEXTAFTER(Table4[[#This Row],[rxn     upper-bound     lower-bound]]," ",-1)</f>
        <v>0.00000000</v>
      </c>
    </row>
    <row r="419" spans="1:9">
      <c r="A419" s="1" t="s">
        <v>13335</v>
      </c>
      <c r="B419" s="1" t="str">
        <f>_xlfn.TEXTBEFORE(ENZLOAD[[#This Row],[ENZLOAD (from enz_from_proteome)]]," ")</f>
        <v>ENZLOAD-ACOAO182_x_FWD-rt1332</v>
      </c>
      <c r="C419" s="1">
        <f>_xlfn.NUMBERVALUE(_xlfn.TEXTAFTER(ENZLOAD[[#This Row],[ENZLOAD (from enz_from_proteome)]]," ",-1))</f>
        <v>1.1585538118E-7</v>
      </c>
      <c r="F419" s="1" t="s">
        <v>17028</v>
      </c>
      <c r="G419" s="1" t="str">
        <f>_xlfn.TEXTBEFORE(Table4[[#This Row],[rxn     upper-bound     lower-bound]]," ")</f>
        <v>ENZLOAD-ACOAO182_x_FWD-rt1332</v>
      </c>
      <c r="H419" s="1">
        <f>_xlfn.NUMBERVALUE(TRIM(_xlfn.TEXTBEFORE(_xlfn.TEXTAFTER(Table4[[#This Row],[rxn     upper-bound     lower-bound]],Table4[[#This Row],[rxn]]),Table4[[#This Row],[lb]],-1)))</f>
        <v>0.52930482000000001</v>
      </c>
      <c r="I419" s="1" t="str">
        <f>_xlfn.TEXTAFTER(Table4[[#This Row],[rxn     upper-bound     lower-bound]]," ",-1)</f>
        <v>0.00000000</v>
      </c>
    </row>
    <row r="420" spans="1:9">
      <c r="A420" s="1" t="s">
        <v>13336</v>
      </c>
      <c r="B420" s="1" t="str">
        <f>_xlfn.TEXTBEFORE(ENZLOAD[[#This Row],[ENZLOAD (from enz_from_proteome)]]," ")</f>
        <v>ENZLOAD-ACOAO182_x_FWD-rt4374</v>
      </c>
      <c r="C420" s="1">
        <f>_xlfn.NUMBERVALUE(_xlfn.TEXTAFTER(ENZLOAD[[#This Row],[ENZLOAD (from enz_from_proteome)]]," ",-1))</f>
        <v>1.0519393198E-7</v>
      </c>
      <c r="F420" s="1" t="s">
        <v>17029</v>
      </c>
      <c r="G420" s="1" t="str">
        <f>_xlfn.TEXTBEFORE(Table4[[#This Row],[rxn     upper-bound     lower-bound]]," ")</f>
        <v>ENZLOAD-ACOAO182_x_FWD-rt4374</v>
      </c>
      <c r="H420" s="1">
        <f>_xlfn.NUMBERVALUE(TRIM(_xlfn.TEXTBEFORE(_xlfn.TEXTAFTER(Table4[[#This Row],[rxn     upper-bound     lower-bound]],Table4[[#This Row],[rxn]]),Table4[[#This Row],[lb]],-1)))</f>
        <v>0.54279100000000002</v>
      </c>
      <c r="I420" s="1" t="str">
        <f>_xlfn.TEXTAFTER(Table4[[#This Row],[rxn     upper-bound     lower-bound]]," ",-1)</f>
        <v>0.00000000</v>
      </c>
    </row>
    <row r="421" spans="1:9">
      <c r="A421" s="1" t="s">
        <v>13337</v>
      </c>
      <c r="B421" s="1" t="str">
        <f>_xlfn.TEXTBEFORE(ENZLOAD[[#This Row],[ENZLOAD (from enz_from_proteome)]]," ")</f>
        <v>ENZLOAD-ACOAO182_x_FWD-rt4384</v>
      </c>
      <c r="C421" s="1">
        <f>_xlfn.NUMBERVALUE(_xlfn.TEXTAFTER(ENZLOAD[[#This Row],[ENZLOAD (from enz_from_proteome)]]," ",-1))</f>
        <v>0</v>
      </c>
      <c r="F421" s="1" t="s">
        <v>17030</v>
      </c>
      <c r="G421" s="1" t="str">
        <f>_xlfn.TEXTBEFORE(Table4[[#This Row],[rxn     upper-bound     lower-bound]]," ")</f>
        <v>ENZLOAD-ACOAO182_x_FWD-rt4384</v>
      </c>
      <c r="H421" s="1">
        <f>_xlfn.NUMBERVALUE(TRIM(_xlfn.TEXTBEFORE(_xlfn.TEXTAFTER(Table4[[#This Row],[rxn     upper-bound     lower-bound]],Table4[[#This Row],[rxn]]),Table4[[#This Row],[lb]],-1)))</f>
        <v>0.55271384999999995</v>
      </c>
      <c r="I421" s="1" t="str">
        <f>_xlfn.TEXTAFTER(Table4[[#This Row],[rxn     upper-bound     lower-bound]]," ",-1)</f>
        <v>0.00000000</v>
      </c>
    </row>
    <row r="422" spans="1:9">
      <c r="A422" s="1" t="s">
        <v>13338</v>
      </c>
      <c r="B422" s="1" t="str">
        <f>_xlfn.TEXTBEFORE(ENZLOAD[[#This Row],[ENZLOAD (from enz_from_proteome)]]," ")</f>
        <v>ENZLOAD-ACOAO183_x_FWD-rt1332</v>
      </c>
      <c r="C422" s="1">
        <f>_xlfn.NUMBERVALUE(_xlfn.TEXTAFTER(ENZLOAD[[#This Row],[ENZLOAD (from enz_from_proteome)]]," ",-1))</f>
        <v>1.1585538118E-7</v>
      </c>
      <c r="F422" s="1" t="s">
        <v>17031</v>
      </c>
      <c r="G422" s="1" t="str">
        <f>_xlfn.TEXTBEFORE(Table4[[#This Row],[rxn     upper-bound     lower-bound]]," ")</f>
        <v>ENZLOAD-ACOAO183_x_FWD-rt1332</v>
      </c>
      <c r="H422" s="1">
        <f>_xlfn.NUMBERVALUE(TRIM(_xlfn.TEXTBEFORE(_xlfn.TEXTAFTER(Table4[[#This Row],[rxn     upper-bound     lower-bound]],Table4[[#This Row],[rxn]]),Table4[[#This Row],[lb]],-1)))</f>
        <v>0.52930482000000001</v>
      </c>
      <c r="I422" s="1" t="str">
        <f>_xlfn.TEXTAFTER(Table4[[#This Row],[rxn     upper-bound     lower-bound]]," ",-1)</f>
        <v>0.00000000</v>
      </c>
    </row>
    <row r="423" spans="1:9">
      <c r="A423" s="1" t="s">
        <v>13339</v>
      </c>
      <c r="B423" s="1" t="str">
        <f>_xlfn.TEXTBEFORE(ENZLOAD[[#This Row],[ENZLOAD (from enz_from_proteome)]]," ")</f>
        <v>ENZLOAD-ACOAO183_x_FWD-rt4374</v>
      </c>
      <c r="C423" s="1">
        <f>_xlfn.NUMBERVALUE(_xlfn.TEXTAFTER(ENZLOAD[[#This Row],[ENZLOAD (from enz_from_proteome)]]," ",-1))</f>
        <v>1.0519393198E-7</v>
      </c>
      <c r="F423" s="1" t="s">
        <v>17032</v>
      </c>
      <c r="G423" s="1" t="str">
        <f>_xlfn.TEXTBEFORE(Table4[[#This Row],[rxn     upper-bound     lower-bound]]," ")</f>
        <v>ENZLOAD-ACOAO183_x_FWD-rt4374</v>
      </c>
      <c r="H423" s="1">
        <f>_xlfn.NUMBERVALUE(TRIM(_xlfn.TEXTBEFORE(_xlfn.TEXTAFTER(Table4[[#This Row],[rxn     upper-bound     lower-bound]],Table4[[#This Row],[rxn]]),Table4[[#This Row],[lb]],-1)))</f>
        <v>0.54279100000000002</v>
      </c>
      <c r="I423" s="1" t="str">
        <f>_xlfn.TEXTAFTER(Table4[[#This Row],[rxn     upper-bound     lower-bound]]," ",-1)</f>
        <v>0.00000000</v>
      </c>
    </row>
    <row r="424" spans="1:9">
      <c r="A424" s="1" t="s">
        <v>13340</v>
      </c>
      <c r="B424" s="1" t="str">
        <f>_xlfn.TEXTBEFORE(ENZLOAD[[#This Row],[ENZLOAD (from enz_from_proteome)]]," ")</f>
        <v>ENZLOAD-ACOAO183_x_FWD-rt4384</v>
      </c>
      <c r="C424" s="1">
        <f>_xlfn.NUMBERVALUE(_xlfn.TEXTAFTER(ENZLOAD[[#This Row],[ENZLOAD (from enz_from_proteome)]]," ",-1))</f>
        <v>0</v>
      </c>
      <c r="F424" s="1" t="s">
        <v>17033</v>
      </c>
      <c r="G424" s="1" t="str">
        <f>_xlfn.TEXTBEFORE(Table4[[#This Row],[rxn     upper-bound     lower-bound]]," ")</f>
        <v>ENZLOAD-ACOAO183_x_FWD-rt4384</v>
      </c>
      <c r="H424" s="1">
        <f>_xlfn.NUMBERVALUE(TRIM(_xlfn.TEXTBEFORE(_xlfn.TEXTAFTER(Table4[[#This Row],[rxn     upper-bound     lower-bound]],Table4[[#This Row],[rxn]]),Table4[[#This Row],[lb]],-1)))</f>
        <v>0.55271384999999995</v>
      </c>
      <c r="I424" s="1" t="str">
        <f>_xlfn.TEXTAFTER(Table4[[#This Row],[rxn     upper-bound     lower-bound]]," ",-1)</f>
        <v>0.00000000</v>
      </c>
    </row>
    <row r="425" spans="1:9">
      <c r="A425" s="1" t="s">
        <v>13341</v>
      </c>
      <c r="B425" s="1" t="str">
        <f>_xlfn.TEXTBEFORE(ENZLOAD[[#This Row],[ENZLOAD (from enz_from_proteome)]]," ")</f>
        <v>ENZLOAD-ACOAO200_x_FWD-rt1332</v>
      </c>
      <c r="C425" s="1">
        <f>_xlfn.NUMBERVALUE(_xlfn.TEXTAFTER(ENZLOAD[[#This Row],[ENZLOAD (from enz_from_proteome)]]," ",-1))</f>
        <v>1.1585538118E-7</v>
      </c>
      <c r="F425" s="1" t="s">
        <v>17034</v>
      </c>
      <c r="G425" s="1" t="str">
        <f>_xlfn.TEXTBEFORE(Table4[[#This Row],[rxn     upper-bound     lower-bound]]," ")</f>
        <v>ENZLOAD-ACOAO200_x_FWD-rt1332</v>
      </c>
      <c r="H425" s="1">
        <f>_xlfn.NUMBERVALUE(TRIM(_xlfn.TEXTBEFORE(_xlfn.TEXTAFTER(Table4[[#This Row],[rxn     upper-bound     lower-bound]],Table4[[#This Row],[rxn]]),Table4[[#This Row],[lb]],-1)))</f>
        <v>0.52930482000000001</v>
      </c>
      <c r="I425" s="1" t="str">
        <f>_xlfn.TEXTAFTER(Table4[[#This Row],[rxn     upper-bound     lower-bound]]," ",-1)</f>
        <v>0.00000000</v>
      </c>
    </row>
    <row r="426" spans="1:9">
      <c r="A426" s="1" t="s">
        <v>13342</v>
      </c>
      <c r="B426" s="1" t="str">
        <f>_xlfn.TEXTBEFORE(ENZLOAD[[#This Row],[ENZLOAD (from enz_from_proteome)]]," ")</f>
        <v>ENZLOAD-ACOAO200_x_FWD-rt4374</v>
      </c>
      <c r="C426" s="1">
        <f>_xlfn.NUMBERVALUE(_xlfn.TEXTAFTER(ENZLOAD[[#This Row],[ENZLOAD (from enz_from_proteome)]]," ",-1))</f>
        <v>1.0519393198E-7</v>
      </c>
      <c r="F426" s="1" t="s">
        <v>17035</v>
      </c>
      <c r="G426" s="1" t="str">
        <f>_xlfn.TEXTBEFORE(Table4[[#This Row],[rxn     upper-bound     lower-bound]]," ")</f>
        <v>ENZLOAD-ACOAO200_x_FWD-rt4374</v>
      </c>
      <c r="H426" s="1">
        <f>_xlfn.NUMBERVALUE(TRIM(_xlfn.TEXTBEFORE(_xlfn.TEXTAFTER(Table4[[#This Row],[rxn     upper-bound     lower-bound]],Table4[[#This Row],[rxn]]),Table4[[#This Row],[lb]],-1)))</f>
        <v>0.54279100000000002</v>
      </c>
      <c r="I426" s="1" t="str">
        <f>_xlfn.TEXTAFTER(Table4[[#This Row],[rxn     upper-bound     lower-bound]]," ",-1)</f>
        <v>0.00000000</v>
      </c>
    </row>
    <row r="427" spans="1:9">
      <c r="A427" s="1" t="s">
        <v>13343</v>
      </c>
      <c r="B427" s="1" t="str">
        <f>_xlfn.TEXTBEFORE(ENZLOAD[[#This Row],[ENZLOAD (from enz_from_proteome)]]," ")</f>
        <v>ENZLOAD-ACOAO200_x_FWD-rt4384</v>
      </c>
      <c r="C427" s="1">
        <f>_xlfn.NUMBERVALUE(_xlfn.TEXTAFTER(ENZLOAD[[#This Row],[ENZLOAD (from enz_from_proteome)]]," ",-1))</f>
        <v>0</v>
      </c>
      <c r="F427" s="1" t="s">
        <v>17036</v>
      </c>
      <c r="G427" s="1" t="str">
        <f>_xlfn.TEXTBEFORE(Table4[[#This Row],[rxn     upper-bound     lower-bound]]," ")</f>
        <v>ENZLOAD-ACOAO200_x_FWD-rt4384</v>
      </c>
      <c r="H427" s="1">
        <f>_xlfn.NUMBERVALUE(TRIM(_xlfn.TEXTBEFORE(_xlfn.TEXTAFTER(Table4[[#This Row],[rxn     upper-bound     lower-bound]],Table4[[#This Row],[rxn]]),Table4[[#This Row],[lb]],-1)))</f>
        <v>0.55271384999999995</v>
      </c>
      <c r="I427" s="1" t="str">
        <f>_xlfn.TEXTAFTER(Table4[[#This Row],[rxn     upper-bound     lower-bound]]," ",-1)</f>
        <v>0.00000000</v>
      </c>
    </row>
    <row r="428" spans="1:9">
      <c r="A428" s="1" t="s">
        <v>13344</v>
      </c>
      <c r="B428" s="1" t="str">
        <f>_xlfn.TEXTBEFORE(ENZLOAD[[#This Row],[ENZLOAD (from enz_from_proteome)]]," ")</f>
        <v>ENZLOAD-ACOAO220_x_FWD-rt1332</v>
      </c>
      <c r="C428" s="1">
        <f>_xlfn.NUMBERVALUE(_xlfn.TEXTAFTER(ENZLOAD[[#This Row],[ENZLOAD (from enz_from_proteome)]]," ",-1))</f>
        <v>1.1585538118E-7</v>
      </c>
      <c r="F428" s="1" t="s">
        <v>17037</v>
      </c>
      <c r="G428" s="1" t="str">
        <f>_xlfn.TEXTBEFORE(Table4[[#This Row],[rxn     upper-bound     lower-bound]]," ")</f>
        <v>ENZLOAD-ACOAO220_x_FWD-rt1332</v>
      </c>
      <c r="H428" s="1">
        <f>_xlfn.NUMBERVALUE(TRIM(_xlfn.TEXTBEFORE(_xlfn.TEXTAFTER(Table4[[#This Row],[rxn     upper-bound     lower-bound]],Table4[[#This Row],[rxn]]),Table4[[#This Row],[lb]],-1)))</f>
        <v>0.52930482000000001</v>
      </c>
      <c r="I428" s="1" t="str">
        <f>_xlfn.TEXTAFTER(Table4[[#This Row],[rxn     upper-bound     lower-bound]]," ",-1)</f>
        <v>0.00000000</v>
      </c>
    </row>
    <row r="429" spans="1:9">
      <c r="A429" s="1" t="s">
        <v>13345</v>
      </c>
      <c r="B429" s="1" t="str">
        <f>_xlfn.TEXTBEFORE(ENZLOAD[[#This Row],[ENZLOAD (from enz_from_proteome)]]," ")</f>
        <v>ENZLOAD-ACOAO220_x_FWD-rt4374</v>
      </c>
      <c r="C429" s="1">
        <f>_xlfn.NUMBERVALUE(_xlfn.TEXTAFTER(ENZLOAD[[#This Row],[ENZLOAD (from enz_from_proteome)]]," ",-1))</f>
        <v>1.0519393198E-7</v>
      </c>
      <c r="F429" s="1" t="s">
        <v>17038</v>
      </c>
      <c r="G429" s="1" t="str">
        <f>_xlfn.TEXTBEFORE(Table4[[#This Row],[rxn     upper-bound     lower-bound]]," ")</f>
        <v>ENZLOAD-ACOAO220_x_FWD-rt4374</v>
      </c>
      <c r="H429" s="1">
        <f>_xlfn.NUMBERVALUE(TRIM(_xlfn.TEXTBEFORE(_xlfn.TEXTAFTER(Table4[[#This Row],[rxn     upper-bound     lower-bound]],Table4[[#This Row],[rxn]]),Table4[[#This Row],[lb]],-1)))</f>
        <v>0.54279100000000002</v>
      </c>
      <c r="I429" s="1" t="str">
        <f>_xlfn.TEXTAFTER(Table4[[#This Row],[rxn     upper-bound     lower-bound]]," ",-1)</f>
        <v>0.00000000</v>
      </c>
    </row>
    <row r="430" spans="1:9">
      <c r="A430" s="1" t="s">
        <v>13346</v>
      </c>
      <c r="B430" s="1" t="str">
        <f>_xlfn.TEXTBEFORE(ENZLOAD[[#This Row],[ENZLOAD (from enz_from_proteome)]]," ")</f>
        <v>ENZLOAD-ACOAO220_x_FWD-rt4384</v>
      </c>
      <c r="C430" s="1">
        <f>_xlfn.NUMBERVALUE(_xlfn.TEXTAFTER(ENZLOAD[[#This Row],[ENZLOAD (from enz_from_proteome)]]," ",-1))</f>
        <v>0</v>
      </c>
      <c r="F430" s="1" t="s">
        <v>17039</v>
      </c>
      <c r="G430" s="1" t="str">
        <f>_xlfn.TEXTBEFORE(Table4[[#This Row],[rxn     upper-bound     lower-bound]]," ")</f>
        <v>ENZLOAD-ACOAO220_x_FWD-rt4384</v>
      </c>
      <c r="H430" s="1">
        <f>_xlfn.NUMBERVALUE(TRIM(_xlfn.TEXTBEFORE(_xlfn.TEXTAFTER(Table4[[#This Row],[rxn     upper-bound     lower-bound]],Table4[[#This Row],[rxn]]),Table4[[#This Row],[lb]],-1)))</f>
        <v>0.55271384999999995</v>
      </c>
      <c r="I430" s="1" t="str">
        <f>_xlfn.TEXTAFTER(Table4[[#This Row],[rxn     upper-bound     lower-bound]]," ",-1)</f>
        <v>0.00000000</v>
      </c>
    </row>
    <row r="431" spans="1:9">
      <c r="A431" s="1" t="s">
        <v>13347</v>
      </c>
      <c r="B431" s="1" t="str">
        <f>_xlfn.TEXTBEFORE(ENZLOAD[[#This Row],[ENZLOAD (from enz_from_proteome)]]," ")</f>
        <v>ENZLOAD-ACOAO240_x_FWD-rt1332</v>
      </c>
      <c r="C431" s="1">
        <f>_xlfn.NUMBERVALUE(_xlfn.TEXTAFTER(ENZLOAD[[#This Row],[ENZLOAD (from enz_from_proteome)]]," ",-1))</f>
        <v>1.1585538118E-7</v>
      </c>
      <c r="F431" s="1" t="s">
        <v>17040</v>
      </c>
      <c r="G431" s="1" t="str">
        <f>_xlfn.TEXTBEFORE(Table4[[#This Row],[rxn     upper-bound     lower-bound]]," ")</f>
        <v>ENZLOAD-ACOAO240_x_FWD-rt1332</v>
      </c>
      <c r="H431" s="1">
        <f>_xlfn.NUMBERVALUE(TRIM(_xlfn.TEXTBEFORE(_xlfn.TEXTAFTER(Table4[[#This Row],[rxn     upper-bound     lower-bound]],Table4[[#This Row],[rxn]]),Table4[[#This Row],[lb]],-1)))</f>
        <v>0.52930482000000001</v>
      </c>
      <c r="I431" s="1" t="str">
        <f>_xlfn.TEXTAFTER(Table4[[#This Row],[rxn     upper-bound     lower-bound]]," ",-1)</f>
        <v>0.00000000</v>
      </c>
    </row>
    <row r="432" spans="1:9">
      <c r="A432" s="1" t="s">
        <v>13348</v>
      </c>
      <c r="B432" s="1" t="str">
        <f>_xlfn.TEXTBEFORE(ENZLOAD[[#This Row],[ENZLOAD (from enz_from_proteome)]]," ")</f>
        <v>ENZLOAD-ACOAO240_x_FWD-rt4374</v>
      </c>
      <c r="C432" s="1">
        <f>_xlfn.NUMBERVALUE(_xlfn.TEXTAFTER(ENZLOAD[[#This Row],[ENZLOAD (from enz_from_proteome)]]," ",-1))</f>
        <v>1.0519393198E-7</v>
      </c>
      <c r="F432" s="1" t="s">
        <v>17041</v>
      </c>
      <c r="G432" s="1" t="str">
        <f>_xlfn.TEXTBEFORE(Table4[[#This Row],[rxn     upper-bound     lower-bound]]," ")</f>
        <v>ENZLOAD-ACOAO240_x_FWD-rt4374</v>
      </c>
      <c r="H432" s="1">
        <f>_xlfn.NUMBERVALUE(TRIM(_xlfn.TEXTBEFORE(_xlfn.TEXTAFTER(Table4[[#This Row],[rxn     upper-bound     lower-bound]],Table4[[#This Row],[rxn]]),Table4[[#This Row],[lb]],-1)))</f>
        <v>0.54279100000000002</v>
      </c>
      <c r="I432" s="1" t="str">
        <f>_xlfn.TEXTAFTER(Table4[[#This Row],[rxn     upper-bound     lower-bound]]," ",-1)</f>
        <v>0.00000000</v>
      </c>
    </row>
    <row r="433" spans="1:9">
      <c r="A433" s="1" t="s">
        <v>13349</v>
      </c>
      <c r="B433" s="1" t="str">
        <f>_xlfn.TEXTBEFORE(ENZLOAD[[#This Row],[ENZLOAD (from enz_from_proteome)]]," ")</f>
        <v>ENZLOAD-ACOAO240_x_FWD-rt4384</v>
      </c>
      <c r="C433" s="1">
        <f>_xlfn.NUMBERVALUE(_xlfn.TEXTAFTER(ENZLOAD[[#This Row],[ENZLOAD (from enz_from_proteome)]]," ",-1))</f>
        <v>0</v>
      </c>
      <c r="F433" s="1" t="s">
        <v>17042</v>
      </c>
      <c r="G433" s="1" t="str">
        <f>_xlfn.TEXTBEFORE(Table4[[#This Row],[rxn     upper-bound     lower-bound]]," ")</f>
        <v>ENZLOAD-ACOAO240_x_FWD-rt4384</v>
      </c>
      <c r="H433" s="1">
        <f>_xlfn.NUMBERVALUE(TRIM(_xlfn.TEXTBEFORE(_xlfn.TEXTAFTER(Table4[[#This Row],[rxn     upper-bound     lower-bound]],Table4[[#This Row],[rxn]]),Table4[[#This Row],[lb]],-1)))</f>
        <v>0.55271384999999995</v>
      </c>
      <c r="I433" s="1" t="str">
        <f>_xlfn.TEXTAFTER(Table4[[#This Row],[rxn     upper-bound     lower-bound]]," ",-1)</f>
        <v>0.00000000</v>
      </c>
    </row>
    <row r="434" spans="1:9">
      <c r="A434" s="1" t="s">
        <v>13350</v>
      </c>
      <c r="B434" s="1" t="str">
        <f>_xlfn.TEXTBEFORE(ENZLOAD[[#This Row],[ENZLOAD (from enz_from_proteome)]]," ")</f>
        <v>ENZLOAD-ACOAO260_x_FWD-rt1332</v>
      </c>
      <c r="C434" s="1">
        <f>_xlfn.NUMBERVALUE(_xlfn.TEXTAFTER(ENZLOAD[[#This Row],[ENZLOAD (from enz_from_proteome)]]," ",-1))</f>
        <v>1.1585538118E-7</v>
      </c>
      <c r="F434" s="1" t="s">
        <v>17043</v>
      </c>
      <c r="G434" s="1" t="str">
        <f>_xlfn.TEXTBEFORE(Table4[[#This Row],[rxn     upper-bound     lower-bound]]," ")</f>
        <v>ENZLOAD-ACOAO260_x_FWD-rt1332</v>
      </c>
      <c r="H434" s="1">
        <f>_xlfn.NUMBERVALUE(TRIM(_xlfn.TEXTBEFORE(_xlfn.TEXTAFTER(Table4[[#This Row],[rxn     upper-bound     lower-bound]],Table4[[#This Row],[rxn]]),Table4[[#This Row],[lb]],-1)))</f>
        <v>0.52930482000000001</v>
      </c>
      <c r="I434" s="1" t="str">
        <f>_xlfn.TEXTAFTER(Table4[[#This Row],[rxn     upper-bound     lower-bound]]," ",-1)</f>
        <v>0.00000000</v>
      </c>
    </row>
    <row r="435" spans="1:9">
      <c r="A435" s="1" t="s">
        <v>13351</v>
      </c>
      <c r="B435" s="1" t="str">
        <f>_xlfn.TEXTBEFORE(ENZLOAD[[#This Row],[ENZLOAD (from enz_from_proteome)]]," ")</f>
        <v>ENZLOAD-ACOAO260_x_FWD-rt4374</v>
      </c>
      <c r="C435" s="1">
        <f>_xlfn.NUMBERVALUE(_xlfn.TEXTAFTER(ENZLOAD[[#This Row],[ENZLOAD (from enz_from_proteome)]]," ",-1))</f>
        <v>1.0519393198E-7</v>
      </c>
      <c r="F435" s="1" t="s">
        <v>17044</v>
      </c>
      <c r="G435" s="1" t="str">
        <f>_xlfn.TEXTBEFORE(Table4[[#This Row],[rxn     upper-bound     lower-bound]]," ")</f>
        <v>ENZLOAD-ACOAO260_x_FWD-rt4374</v>
      </c>
      <c r="H435" s="1">
        <f>_xlfn.NUMBERVALUE(TRIM(_xlfn.TEXTBEFORE(_xlfn.TEXTAFTER(Table4[[#This Row],[rxn     upper-bound     lower-bound]],Table4[[#This Row],[rxn]]),Table4[[#This Row],[lb]],-1)))</f>
        <v>0.54279100000000002</v>
      </c>
      <c r="I435" s="1" t="str">
        <f>_xlfn.TEXTAFTER(Table4[[#This Row],[rxn     upper-bound     lower-bound]]," ",-1)</f>
        <v>0.00000000</v>
      </c>
    </row>
    <row r="436" spans="1:9">
      <c r="A436" s="1" t="s">
        <v>13352</v>
      </c>
      <c r="B436" s="1" t="str">
        <f>_xlfn.TEXTBEFORE(ENZLOAD[[#This Row],[ENZLOAD (from enz_from_proteome)]]," ")</f>
        <v>ENZLOAD-ACOAO260_x_FWD-rt4384</v>
      </c>
      <c r="C436" s="1">
        <f>_xlfn.NUMBERVALUE(_xlfn.TEXTAFTER(ENZLOAD[[#This Row],[ENZLOAD (from enz_from_proteome)]]," ",-1))</f>
        <v>0</v>
      </c>
      <c r="F436" s="1" t="s">
        <v>17045</v>
      </c>
      <c r="G436" s="1" t="str">
        <f>_xlfn.TEXTBEFORE(Table4[[#This Row],[rxn     upper-bound     lower-bound]]," ")</f>
        <v>ENZLOAD-ACOAO260_x_FWD-rt4384</v>
      </c>
      <c r="H436" s="1">
        <f>_xlfn.NUMBERVALUE(TRIM(_xlfn.TEXTBEFORE(_xlfn.TEXTAFTER(Table4[[#This Row],[rxn     upper-bound     lower-bound]],Table4[[#This Row],[rxn]]),Table4[[#This Row],[lb]],-1)))</f>
        <v>0.55271384999999995</v>
      </c>
      <c r="I436" s="1" t="str">
        <f>_xlfn.TEXTAFTER(Table4[[#This Row],[rxn     upper-bound     lower-bound]]," ",-1)</f>
        <v>0.00000000</v>
      </c>
    </row>
    <row r="437" spans="1:9">
      <c r="A437" s="1" t="s">
        <v>13353</v>
      </c>
      <c r="B437" s="1" t="str">
        <f>_xlfn.TEXTBEFORE(ENZLOAD[[#This Row],[ENZLOAD (from enz_from_proteome)]]," ")</f>
        <v>ENZLOAD-ACOAO40_x_FWD-rt1332</v>
      </c>
      <c r="C437" s="1">
        <f>_xlfn.NUMBERVALUE(_xlfn.TEXTAFTER(ENZLOAD[[#This Row],[ENZLOAD (from enz_from_proteome)]]," ",-1))</f>
        <v>1.1585538118E-7</v>
      </c>
      <c r="F437" s="1" t="s">
        <v>17046</v>
      </c>
      <c r="G437" s="1" t="str">
        <f>_xlfn.TEXTBEFORE(Table4[[#This Row],[rxn     upper-bound     lower-bound]]," ")</f>
        <v>ENZLOAD-ACOAO40_x_FWD-rt1332</v>
      </c>
      <c r="H437" s="1">
        <f>_xlfn.NUMBERVALUE(TRIM(_xlfn.TEXTBEFORE(_xlfn.TEXTAFTER(Table4[[#This Row],[rxn     upper-bound     lower-bound]],Table4[[#This Row],[rxn]]),Table4[[#This Row],[lb]],-1)))</f>
        <v>0.52930482000000001</v>
      </c>
      <c r="I437" s="1" t="str">
        <f>_xlfn.TEXTAFTER(Table4[[#This Row],[rxn     upper-bound     lower-bound]]," ",-1)</f>
        <v>0.00000000</v>
      </c>
    </row>
    <row r="438" spans="1:9">
      <c r="A438" s="1" t="s">
        <v>13354</v>
      </c>
      <c r="B438" s="1" t="str">
        <f>_xlfn.TEXTBEFORE(ENZLOAD[[#This Row],[ENZLOAD (from enz_from_proteome)]]," ")</f>
        <v>ENZLOAD-ACOAO40_x_FWD-rt4374</v>
      </c>
      <c r="C438" s="1">
        <f>_xlfn.NUMBERVALUE(_xlfn.TEXTAFTER(ENZLOAD[[#This Row],[ENZLOAD (from enz_from_proteome)]]," ",-1))</f>
        <v>1.0519393198E-7</v>
      </c>
      <c r="F438" s="1" t="s">
        <v>17047</v>
      </c>
      <c r="G438" s="1" t="str">
        <f>_xlfn.TEXTBEFORE(Table4[[#This Row],[rxn     upper-bound     lower-bound]]," ")</f>
        <v>ENZLOAD-ACOAO40_x_FWD-rt4374</v>
      </c>
      <c r="H438" s="1">
        <f>_xlfn.NUMBERVALUE(TRIM(_xlfn.TEXTBEFORE(_xlfn.TEXTAFTER(Table4[[#This Row],[rxn     upper-bound     lower-bound]],Table4[[#This Row],[rxn]]),Table4[[#This Row],[lb]],-1)))</f>
        <v>0.54279100000000002</v>
      </c>
      <c r="I438" s="1" t="str">
        <f>_xlfn.TEXTAFTER(Table4[[#This Row],[rxn     upper-bound     lower-bound]]," ",-1)</f>
        <v>0.00000000</v>
      </c>
    </row>
    <row r="439" spans="1:9">
      <c r="A439" s="1" t="s">
        <v>13355</v>
      </c>
      <c r="B439" s="1" t="str">
        <f>_xlfn.TEXTBEFORE(ENZLOAD[[#This Row],[ENZLOAD (from enz_from_proteome)]]," ")</f>
        <v>ENZLOAD-ACOAO40_x_FWD-rt4384</v>
      </c>
      <c r="C439" s="1">
        <f>_xlfn.NUMBERVALUE(_xlfn.TEXTAFTER(ENZLOAD[[#This Row],[ENZLOAD (from enz_from_proteome)]]," ",-1))</f>
        <v>0</v>
      </c>
      <c r="F439" s="1" t="s">
        <v>17048</v>
      </c>
      <c r="G439" s="1" t="str">
        <f>_xlfn.TEXTBEFORE(Table4[[#This Row],[rxn     upper-bound     lower-bound]]," ")</f>
        <v>ENZLOAD-ACOAO40_x_FWD-rt4384</v>
      </c>
      <c r="H439" s="1">
        <f>_xlfn.NUMBERVALUE(TRIM(_xlfn.TEXTBEFORE(_xlfn.TEXTAFTER(Table4[[#This Row],[rxn     upper-bound     lower-bound]],Table4[[#This Row],[rxn]]),Table4[[#This Row],[lb]],-1)))</f>
        <v>0.55271384999999995</v>
      </c>
      <c r="I439" s="1" t="str">
        <f>_xlfn.TEXTAFTER(Table4[[#This Row],[rxn     upper-bound     lower-bound]]," ",-1)</f>
        <v>0.00000000</v>
      </c>
    </row>
    <row r="440" spans="1:9">
      <c r="A440" s="1" t="s">
        <v>13356</v>
      </c>
      <c r="B440" s="1" t="str">
        <f>_xlfn.TEXTBEFORE(ENZLOAD[[#This Row],[ENZLOAD (from enz_from_proteome)]]," ")</f>
        <v>ENZLOAD-ACOAO60_x_FWD-rt1332</v>
      </c>
      <c r="C440" s="1">
        <f>_xlfn.NUMBERVALUE(_xlfn.TEXTAFTER(ENZLOAD[[#This Row],[ENZLOAD (from enz_from_proteome)]]," ",-1))</f>
        <v>1.1585538118E-7</v>
      </c>
      <c r="F440" s="1" t="s">
        <v>17049</v>
      </c>
      <c r="G440" s="1" t="str">
        <f>_xlfn.TEXTBEFORE(Table4[[#This Row],[rxn     upper-bound     lower-bound]]," ")</f>
        <v>ENZLOAD-ACOAO60_x_FWD-rt1332</v>
      </c>
      <c r="H440" s="1">
        <f>_xlfn.NUMBERVALUE(TRIM(_xlfn.TEXTBEFORE(_xlfn.TEXTAFTER(Table4[[#This Row],[rxn     upper-bound     lower-bound]],Table4[[#This Row],[rxn]]),Table4[[#This Row],[lb]],-1)))</f>
        <v>0.52930482000000001</v>
      </c>
      <c r="I440" s="1" t="str">
        <f>_xlfn.TEXTAFTER(Table4[[#This Row],[rxn     upper-bound     lower-bound]]," ",-1)</f>
        <v>0.00000000</v>
      </c>
    </row>
    <row r="441" spans="1:9">
      <c r="A441" s="1" t="s">
        <v>13357</v>
      </c>
      <c r="B441" s="1" t="str">
        <f>_xlfn.TEXTBEFORE(ENZLOAD[[#This Row],[ENZLOAD (from enz_from_proteome)]]," ")</f>
        <v>ENZLOAD-ACOAO60_x_FWD-rt4374</v>
      </c>
      <c r="C441" s="1">
        <f>_xlfn.NUMBERVALUE(_xlfn.TEXTAFTER(ENZLOAD[[#This Row],[ENZLOAD (from enz_from_proteome)]]," ",-1))</f>
        <v>1.0519393198E-7</v>
      </c>
      <c r="F441" s="1" t="s">
        <v>17050</v>
      </c>
      <c r="G441" s="1" t="str">
        <f>_xlfn.TEXTBEFORE(Table4[[#This Row],[rxn     upper-bound     lower-bound]]," ")</f>
        <v>ENZLOAD-ACOAO60_x_FWD-rt4374</v>
      </c>
      <c r="H441" s="1">
        <f>_xlfn.NUMBERVALUE(TRIM(_xlfn.TEXTBEFORE(_xlfn.TEXTAFTER(Table4[[#This Row],[rxn     upper-bound     lower-bound]],Table4[[#This Row],[rxn]]),Table4[[#This Row],[lb]],-1)))</f>
        <v>0.54279100000000002</v>
      </c>
      <c r="I441" s="1" t="str">
        <f>_xlfn.TEXTAFTER(Table4[[#This Row],[rxn     upper-bound     lower-bound]]," ",-1)</f>
        <v>0.00000000</v>
      </c>
    </row>
    <row r="442" spans="1:9">
      <c r="A442" s="1" t="s">
        <v>13358</v>
      </c>
      <c r="B442" s="1" t="str">
        <f>_xlfn.TEXTBEFORE(ENZLOAD[[#This Row],[ENZLOAD (from enz_from_proteome)]]," ")</f>
        <v>ENZLOAD-ACOAO60_x_FWD-rt4384</v>
      </c>
      <c r="C442" s="1">
        <f>_xlfn.NUMBERVALUE(_xlfn.TEXTAFTER(ENZLOAD[[#This Row],[ENZLOAD (from enz_from_proteome)]]," ",-1))</f>
        <v>0</v>
      </c>
      <c r="F442" s="1" t="s">
        <v>17051</v>
      </c>
      <c r="G442" s="1" t="str">
        <f>_xlfn.TEXTBEFORE(Table4[[#This Row],[rxn     upper-bound     lower-bound]]," ")</f>
        <v>ENZLOAD-ACOAO60_x_FWD-rt4384</v>
      </c>
      <c r="H442" s="1">
        <f>_xlfn.NUMBERVALUE(TRIM(_xlfn.TEXTBEFORE(_xlfn.TEXTAFTER(Table4[[#This Row],[rxn     upper-bound     lower-bound]],Table4[[#This Row],[rxn]]),Table4[[#This Row],[lb]],-1)))</f>
        <v>0.55271384999999995</v>
      </c>
      <c r="I442" s="1" t="str">
        <f>_xlfn.TEXTAFTER(Table4[[#This Row],[rxn     upper-bound     lower-bound]]," ",-1)</f>
        <v>0.00000000</v>
      </c>
    </row>
    <row r="443" spans="1:9">
      <c r="A443" s="1" t="s">
        <v>13359</v>
      </c>
      <c r="B443" s="1" t="str">
        <f>_xlfn.TEXTBEFORE(ENZLOAD[[#This Row],[ENZLOAD (from enz_from_proteome)]]," ")</f>
        <v>ENZLOAD-ACOAO80_x_FWD-rt1332</v>
      </c>
      <c r="C443" s="1">
        <f>_xlfn.NUMBERVALUE(_xlfn.TEXTAFTER(ENZLOAD[[#This Row],[ENZLOAD (from enz_from_proteome)]]," ",-1))</f>
        <v>1.1585538118E-7</v>
      </c>
      <c r="F443" s="1" t="s">
        <v>17052</v>
      </c>
      <c r="G443" s="1" t="str">
        <f>_xlfn.TEXTBEFORE(Table4[[#This Row],[rxn     upper-bound     lower-bound]]," ")</f>
        <v>ENZLOAD-ACOAO80_x_FWD-rt1332</v>
      </c>
      <c r="H443" s="1">
        <f>_xlfn.NUMBERVALUE(TRIM(_xlfn.TEXTBEFORE(_xlfn.TEXTAFTER(Table4[[#This Row],[rxn     upper-bound     lower-bound]],Table4[[#This Row],[rxn]]),Table4[[#This Row],[lb]],-1)))</f>
        <v>0.52930482000000001</v>
      </c>
      <c r="I443" s="1" t="str">
        <f>_xlfn.TEXTAFTER(Table4[[#This Row],[rxn     upper-bound     lower-bound]]," ",-1)</f>
        <v>0.00000000</v>
      </c>
    </row>
    <row r="444" spans="1:9">
      <c r="A444" s="1" t="s">
        <v>13360</v>
      </c>
      <c r="B444" s="1" t="str">
        <f>_xlfn.TEXTBEFORE(ENZLOAD[[#This Row],[ENZLOAD (from enz_from_proteome)]]," ")</f>
        <v>ENZLOAD-ACOAO80_x_FWD-rt4374</v>
      </c>
      <c r="C444" s="1">
        <f>_xlfn.NUMBERVALUE(_xlfn.TEXTAFTER(ENZLOAD[[#This Row],[ENZLOAD (from enz_from_proteome)]]," ",-1))</f>
        <v>1.0519393198E-7</v>
      </c>
      <c r="F444" s="1" t="s">
        <v>17053</v>
      </c>
      <c r="G444" s="1" t="str">
        <f>_xlfn.TEXTBEFORE(Table4[[#This Row],[rxn     upper-bound     lower-bound]]," ")</f>
        <v>ENZLOAD-ACOAO80_x_FWD-rt4374</v>
      </c>
      <c r="H444" s="1">
        <f>_xlfn.NUMBERVALUE(TRIM(_xlfn.TEXTBEFORE(_xlfn.TEXTAFTER(Table4[[#This Row],[rxn     upper-bound     lower-bound]],Table4[[#This Row],[rxn]]),Table4[[#This Row],[lb]],-1)))</f>
        <v>0.54279100000000002</v>
      </c>
      <c r="I444" s="1" t="str">
        <f>_xlfn.TEXTAFTER(Table4[[#This Row],[rxn     upper-bound     lower-bound]]," ",-1)</f>
        <v>0.00000000</v>
      </c>
    </row>
    <row r="445" spans="1:9">
      <c r="A445" s="1" t="s">
        <v>13361</v>
      </c>
      <c r="B445" s="1" t="str">
        <f>_xlfn.TEXTBEFORE(ENZLOAD[[#This Row],[ENZLOAD (from enz_from_proteome)]]," ")</f>
        <v>ENZLOAD-ACOAO80_x_FWD-rt4384</v>
      </c>
      <c r="C445" s="1">
        <f>_xlfn.NUMBERVALUE(_xlfn.TEXTAFTER(ENZLOAD[[#This Row],[ENZLOAD (from enz_from_proteome)]]," ",-1))</f>
        <v>0</v>
      </c>
      <c r="F445" s="1" t="s">
        <v>17054</v>
      </c>
      <c r="G445" s="1" t="str">
        <f>_xlfn.TEXTBEFORE(Table4[[#This Row],[rxn     upper-bound     lower-bound]]," ")</f>
        <v>ENZLOAD-ACOAO80_x_FWD-rt4384</v>
      </c>
      <c r="H445" s="1">
        <f>_xlfn.NUMBERVALUE(TRIM(_xlfn.TEXTBEFORE(_xlfn.TEXTAFTER(Table4[[#This Row],[rxn     upper-bound     lower-bound]],Table4[[#This Row],[rxn]]),Table4[[#This Row],[lb]],-1)))</f>
        <v>0.55271384999999995</v>
      </c>
      <c r="I445" s="1" t="str">
        <f>_xlfn.TEXTAFTER(Table4[[#This Row],[rxn     upper-bound     lower-bound]]," ",-1)</f>
        <v>0.00000000</v>
      </c>
    </row>
    <row r="446" spans="1:9">
      <c r="A446" s="1" t="s">
        <v>13362</v>
      </c>
      <c r="B446" s="1" t="str">
        <f>_xlfn.TEXTBEFORE(ENZLOAD[[#This Row],[ENZLOAD (from enz_from_proteome)]]," ")</f>
        <v>ENZLOAD-ACOAO82e_x_FWD-rt1332</v>
      </c>
      <c r="C446" s="1">
        <f>_xlfn.NUMBERVALUE(_xlfn.TEXTAFTER(ENZLOAD[[#This Row],[ENZLOAD (from enz_from_proteome)]]," ",-1))</f>
        <v>1.1585538118E-7</v>
      </c>
      <c r="F446" s="1" t="s">
        <v>17055</v>
      </c>
      <c r="G446" s="1" t="str">
        <f>_xlfn.TEXTBEFORE(Table4[[#This Row],[rxn     upper-bound     lower-bound]]," ")</f>
        <v>ENZLOAD-ACOAO82e_x_FWD-rt1332</v>
      </c>
      <c r="H446" s="1">
        <f>_xlfn.NUMBERVALUE(TRIM(_xlfn.TEXTBEFORE(_xlfn.TEXTAFTER(Table4[[#This Row],[rxn     upper-bound     lower-bound]],Table4[[#This Row],[rxn]]),Table4[[#This Row],[lb]],-1)))</f>
        <v>0.52930482000000001</v>
      </c>
      <c r="I446" s="1" t="str">
        <f>_xlfn.TEXTAFTER(Table4[[#This Row],[rxn     upper-bound     lower-bound]]," ",-1)</f>
        <v>0.00000000</v>
      </c>
    </row>
    <row r="447" spans="1:9">
      <c r="A447" s="1" t="s">
        <v>13363</v>
      </c>
      <c r="B447" s="1" t="str">
        <f>_xlfn.TEXTBEFORE(ENZLOAD[[#This Row],[ENZLOAD (from enz_from_proteome)]]," ")</f>
        <v>ENZLOAD-ACOAO82e_x_FWD-rt4374</v>
      </c>
      <c r="C447" s="1">
        <f>_xlfn.NUMBERVALUE(_xlfn.TEXTAFTER(ENZLOAD[[#This Row],[ENZLOAD (from enz_from_proteome)]]," ",-1))</f>
        <v>1.0519393198E-7</v>
      </c>
      <c r="F447" s="1" t="s">
        <v>17056</v>
      </c>
      <c r="G447" s="1" t="str">
        <f>_xlfn.TEXTBEFORE(Table4[[#This Row],[rxn     upper-bound     lower-bound]]," ")</f>
        <v>ENZLOAD-ACOAO82e_x_FWD-rt4374</v>
      </c>
      <c r="H447" s="1">
        <f>_xlfn.NUMBERVALUE(TRIM(_xlfn.TEXTBEFORE(_xlfn.TEXTAFTER(Table4[[#This Row],[rxn     upper-bound     lower-bound]],Table4[[#This Row],[rxn]]),Table4[[#This Row],[lb]],-1)))</f>
        <v>0.54279100000000002</v>
      </c>
      <c r="I447" s="1" t="str">
        <f>_xlfn.TEXTAFTER(Table4[[#This Row],[rxn     upper-bound     lower-bound]]," ",-1)</f>
        <v>0.00000000</v>
      </c>
    </row>
    <row r="448" spans="1:9">
      <c r="A448" s="1" t="s">
        <v>13364</v>
      </c>
      <c r="B448" s="1" t="str">
        <f>_xlfn.TEXTBEFORE(ENZLOAD[[#This Row],[ENZLOAD (from enz_from_proteome)]]," ")</f>
        <v>ENZLOAD-ACOAO82e_x_FWD-rt4384</v>
      </c>
      <c r="C448" s="1">
        <f>_xlfn.NUMBERVALUE(_xlfn.TEXTAFTER(ENZLOAD[[#This Row],[ENZLOAD (from enz_from_proteome)]]," ",-1))</f>
        <v>0</v>
      </c>
      <c r="F448" s="1" t="s">
        <v>17057</v>
      </c>
      <c r="G448" s="1" t="str">
        <f>_xlfn.TEXTBEFORE(Table4[[#This Row],[rxn     upper-bound     lower-bound]]," ")</f>
        <v>ENZLOAD-ACOAO82e_x_FWD-rt4384</v>
      </c>
      <c r="H448" s="1">
        <f>_xlfn.NUMBERVALUE(TRIM(_xlfn.TEXTBEFORE(_xlfn.TEXTAFTER(Table4[[#This Row],[rxn     upper-bound     lower-bound]],Table4[[#This Row],[rxn]]),Table4[[#This Row],[lb]],-1)))</f>
        <v>0.55271384999999995</v>
      </c>
      <c r="I448" s="1" t="str">
        <f>_xlfn.TEXTAFTER(Table4[[#This Row],[rxn     upper-bound     lower-bound]]," ",-1)</f>
        <v>0.00000000</v>
      </c>
    </row>
    <row r="449" spans="1:9">
      <c r="A449" s="1" t="s">
        <v>13365</v>
      </c>
      <c r="B449" s="1" t="str">
        <f>_xlfn.TEXTBEFORE(ENZLOAD[[#This Row],[ENZLOAD (from enz_from_proteome)]]," ")</f>
        <v>ENZLOAD-ACOATA_c_FWD-rt0302</v>
      </c>
      <c r="C449" s="1">
        <f>_xlfn.NUMBERVALUE(_xlfn.TEXTAFTER(ENZLOAD[[#This Row],[ENZLOAD (from enz_from_proteome)]]," ",-1))</f>
        <v>1.7193706060300001E-6</v>
      </c>
      <c r="F449" s="1" t="s">
        <v>17058</v>
      </c>
      <c r="G449" s="1" t="str">
        <f>_xlfn.TEXTBEFORE(Table4[[#This Row],[rxn     upper-bound     lower-bound]]," ")</f>
        <v>ENZLOAD-ACOATA_c_FWD-rt0302</v>
      </c>
      <c r="H449" s="1">
        <f>_xlfn.NUMBERVALUE(TRIM(_xlfn.TEXTBEFORE(_xlfn.TEXTAFTER(Table4[[#This Row],[rxn     upper-bound     lower-bound]],Table4[[#This Row],[rxn]]),Table4[[#This Row],[lb]],-1)))</f>
        <v>0.31182735</v>
      </c>
      <c r="I449" s="1" t="str">
        <f>_xlfn.TEXTAFTER(Table4[[#This Row],[rxn     upper-bound     lower-bound]]," ",-1)</f>
        <v>0.00000000</v>
      </c>
    </row>
    <row r="450" spans="1:9">
      <c r="A450" s="1" t="s">
        <v>13366</v>
      </c>
      <c r="B450" s="1" t="str">
        <f>_xlfn.TEXTBEFORE(ENZLOAD[[#This Row],[ENZLOAD (from enz_from_proteome)]]," ")</f>
        <v>ENZLOAD-ACOATA_c_REV-rt0302</v>
      </c>
      <c r="C450" s="1">
        <f>_xlfn.NUMBERVALUE(_xlfn.TEXTAFTER(ENZLOAD[[#This Row],[ENZLOAD (from enz_from_proteome)]]," ",-1))</f>
        <v>1.7193706060300001E-6</v>
      </c>
      <c r="F450" s="1" t="s">
        <v>17059</v>
      </c>
      <c r="G450" s="1" t="str">
        <f>_xlfn.TEXTBEFORE(Table4[[#This Row],[rxn     upper-bound     lower-bound]]," ")</f>
        <v>ENZLOAD-ACOATA_c_REV-rt0302</v>
      </c>
      <c r="H450" s="1">
        <f>_xlfn.NUMBERVALUE(TRIM(_xlfn.TEXTBEFORE(_xlfn.TEXTAFTER(Table4[[#This Row],[rxn     upper-bound     lower-bound]],Table4[[#This Row],[rxn]]),Table4[[#This Row],[lb]],-1)))</f>
        <v>0.31182735</v>
      </c>
      <c r="I450" s="1" t="str">
        <f>_xlfn.TEXTAFTER(Table4[[#This Row],[rxn     upper-bound     lower-bound]]," ",-1)</f>
        <v>0.00000000</v>
      </c>
    </row>
    <row r="451" spans="1:9">
      <c r="A451" s="1" t="s">
        <v>13367</v>
      </c>
      <c r="B451" s="1" t="str">
        <f>_xlfn.TEXTBEFORE(ENZLOAD[[#This Row],[ENZLOAD (from enz_from_proteome)]]," ")</f>
        <v>ENZLOAD-ACOATA_m_FWD-rt5893</v>
      </c>
      <c r="C451" s="1">
        <f>_xlfn.NUMBERVALUE(_xlfn.TEXTAFTER(ENZLOAD[[#This Row],[ENZLOAD (from enz_from_proteome)]]," ",-1))</f>
        <v>3.75733396144E-6</v>
      </c>
      <c r="F451" s="1" t="s">
        <v>17060</v>
      </c>
      <c r="G451" s="1" t="str">
        <f>_xlfn.TEXTBEFORE(Table4[[#This Row],[rxn     upper-bound     lower-bound]]," ")</f>
        <v>ENZLOAD-ACOATA_m_FWD-rt5893</v>
      </c>
      <c r="H451" s="1">
        <f>_xlfn.NUMBERVALUE(TRIM(_xlfn.TEXTBEFORE(_xlfn.TEXTAFTER(Table4[[#This Row],[rxn     upper-bound     lower-bound]],Table4[[#This Row],[rxn]]),Table4[[#This Row],[lb]],-1)))</f>
        <v>3.2740475099999999</v>
      </c>
      <c r="I451" s="1" t="str">
        <f>_xlfn.TEXTAFTER(Table4[[#This Row],[rxn     upper-bound     lower-bound]]," ",-1)</f>
        <v>0.00000000</v>
      </c>
    </row>
    <row r="452" spans="1:9">
      <c r="A452" s="1" t="s">
        <v>13368</v>
      </c>
      <c r="B452" s="1" t="str">
        <f>_xlfn.TEXTBEFORE(ENZLOAD[[#This Row],[ENZLOAD (from enz_from_proteome)]]," ")</f>
        <v>ENZLOAD-ACOATA_m_REV-rt5893</v>
      </c>
      <c r="C452" s="1">
        <f>_xlfn.NUMBERVALUE(_xlfn.TEXTAFTER(ENZLOAD[[#This Row],[ENZLOAD (from enz_from_proteome)]]," ",-1))</f>
        <v>3.75733396144E-6</v>
      </c>
      <c r="F452" s="1" t="s">
        <v>17061</v>
      </c>
      <c r="G452" s="1" t="str">
        <f>_xlfn.TEXTBEFORE(Table4[[#This Row],[rxn     upper-bound     lower-bound]]," ")</f>
        <v>ENZLOAD-ACOATA_m_REV-rt5893</v>
      </c>
      <c r="H452" s="1">
        <f>_xlfn.NUMBERVALUE(TRIM(_xlfn.TEXTBEFORE(_xlfn.TEXTAFTER(Table4[[#This Row],[rxn     upper-bound     lower-bound]],Table4[[#This Row],[rxn]]),Table4[[#This Row],[lb]],-1)))</f>
        <v>3.2740475099999999</v>
      </c>
      <c r="I452" s="1" t="str">
        <f>_xlfn.TEXTAFTER(Table4[[#This Row],[rxn     upper-bound     lower-bound]]," ",-1)</f>
        <v>0.00000000</v>
      </c>
    </row>
    <row r="453" spans="1:9">
      <c r="A453" s="1" t="s">
        <v>13369</v>
      </c>
      <c r="B453" s="1" t="str">
        <f>_xlfn.TEXTBEFORE(ENZLOAD[[#This Row],[ENZLOAD (from enz_from_proteome)]]," ")</f>
        <v>ENZLOAD-ACONMT_c_FWD-rt6691</v>
      </c>
      <c r="C453" s="1">
        <f>_xlfn.NUMBERVALUE(_xlfn.TEXTAFTER(ENZLOAD[[#This Row],[ENZLOAD (from enz_from_proteome)]]," ",-1))</f>
        <v>1.2903888503999999E-7</v>
      </c>
      <c r="F453" s="1" t="s">
        <v>17062</v>
      </c>
      <c r="G453" s="1" t="str">
        <f>_xlfn.TEXTBEFORE(Table4[[#This Row],[rxn     upper-bound     lower-bound]]," ")</f>
        <v>ENZLOAD-ACONMT_c_FWD-rt6691</v>
      </c>
      <c r="H453" s="1">
        <f>_xlfn.NUMBERVALUE(TRIM(_xlfn.TEXTBEFORE(_xlfn.TEXTAFTER(Table4[[#This Row],[rxn     upper-bound     lower-bound]],Table4[[#This Row],[rxn]]),Table4[[#This Row],[lb]],-1)))</f>
        <v>1.1025086500000001</v>
      </c>
      <c r="I453" s="1" t="str">
        <f>_xlfn.TEXTAFTER(Table4[[#This Row],[rxn     upper-bound     lower-bound]]," ",-1)</f>
        <v>0.00000000</v>
      </c>
    </row>
    <row r="454" spans="1:9">
      <c r="A454" s="1" t="s">
        <v>13370</v>
      </c>
      <c r="B454" s="1" t="str">
        <f>_xlfn.TEXTBEFORE(ENZLOAD[[#This Row],[ENZLOAD (from enz_from_proteome)]]," ")</f>
        <v>ENZLOAD-ACONT2_m_FWD-rt4274</v>
      </c>
      <c r="C454" s="1">
        <f>_xlfn.NUMBERVALUE(_xlfn.TEXTAFTER(ENZLOAD[[#This Row],[ENZLOAD (from enz_from_proteome)]]," ",-1))</f>
        <v>1.61120210771E-6</v>
      </c>
      <c r="F454" s="1" t="s">
        <v>17063</v>
      </c>
      <c r="G454" s="1" t="str">
        <f>_xlfn.TEXTBEFORE(Table4[[#This Row],[rxn     upper-bound     lower-bound]]," ")</f>
        <v>ENZLOAD-ACONT2_m_FWD-rt4274</v>
      </c>
      <c r="H454" s="1">
        <f>_xlfn.NUMBERVALUE(TRIM(_xlfn.TEXTBEFORE(_xlfn.TEXTAFTER(Table4[[#This Row],[rxn     upper-bound     lower-bound]],Table4[[#This Row],[rxn]]),Table4[[#This Row],[lb]],-1)))</f>
        <v>0.73102822999999995</v>
      </c>
      <c r="I454" s="1" t="str">
        <f>_xlfn.TEXTAFTER(Table4[[#This Row],[rxn     upper-bound     lower-bound]]," ",-1)</f>
        <v>0.00000000</v>
      </c>
    </row>
    <row r="455" spans="1:9">
      <c r="A455" s="1" t="s">
        <v>13371</v>
      </c>
      <c r="B455" s="1" t="str">
        <f>_xlfn.TEXTBEFORE(ENZLOAD[[#This Row],[ENZLOAD (from enz_from_proteome)]]," ")</f>
        <v>ENZLOAD-ACONT2_m_REV-rt4274</v>
      </c>
      <c r="C455" s="1">
        <f>_xlfn.NUMBERVALUE(_xlfn.TEXTAFTER(ENZLOAD[[#This Row],[ENZLOAD (from enz_from_proteome)]]," ",-1))</f>
        <v>1.61120210771E-6</v>
      </c>
      <c r="F455" s="1" t="s">
        <v>17064</v>
      </c>
      <c r="G455" s="1" t="str">
        <f>_xlfn.TEXTBEFORE(Table4[[#This Row],[rxn     upper-bound     lower-bound]]," ")</f>
        <v>ENZLOAD-ACONT2_m_REV-rt4274</v>
      </c>
      <c r="H455" s="1">
        <f>_xlfn.NUMBERVALUE(TRIM(_xlfn.TEXTBEFORE(_xlfn.TEXTAFTER(Table4[[#This Row],[rxn     upper-bound     lower-bound]],Table4[[#This Row],[rxn]]),Table4[[#This Row],[lb]],-1)))</f>
        <v>0.73102822999999995</v>
      </c>
      <c r="I455" s="1" t="str">
        <f>_xlfn.TEXTAFTER(Table4[[#This Row],[rxn     upper-bound     lower-bound]]," ",-1)</f>
        <v>0.00000000</v>
      </c>
    </row>
    <row r="456" spans="1:9">
      <c r="A456" s="1" t="s">
        <v>13372</v>
      </c>
      <c r="B456" s="1" t="str">
        <f>_xlfn.TEXTBEFORE(ENZLOAD[[#This Row],[ENZLOAD (from enz_from_proteome)]]," ")</f>
        <v>ENZLOAD-ACONTa_m_FWD-rt3256</v>
      </c>
      <c r="C456" s="1">
        <f>_xlfn.NUMBERVALUE(_xlfn.TEXTAFTER(ENZLOAD[[#This Row],[ENZLOAD (from enz_from_proteome)]]," ",-1))</f>
        <v>6.5872542813700002E-6</v>
      </c>
      <c r="F456" s="1" t="s">
        <v>17065</v>
      </c>
      <c r="G456" s="1" t="str">
        <f>_xlfn.TEXTBEFORE(Table4[[#This Row],[rxn     upper-bound     lower-bound]]," ")</f>
        <v>ENZLOAD-ACONTa_m_FWD-rt3256</v>
      </c>
      <c r="H456" s="1">
        <f>_xlfn.NUMBERVALUE(TRIM(_xlfn.TEXTBEFORE(_xlfn.TEXTAFTER(Table4[[#This Row],[rxn     upper-bound     lower-bound]],Table4[[#This Row],[rxn]]),Table4[[#This Row],[lb]],-1)))</f>
        <v>0.50553247999999995</v>
      </c>
      <c r="I456" s="1" t="str">
        <f>_xlfn.TEXTAFTER(Table4[[#This Row],[rxn     upper-bound     lower-bound]]," ",-1)</f>
        <v>0.00000000</v>
      </c>
    </row>
    <row r="457" spans="1:9">
      <c r="A457" s="1" t="s">
        <v>13373</v>
      </c>
      <c r="B457" s="1" t="str">
        <f>_xlfn.TEXTBEFORE(ENZLOAD[[#This Row],[ENZLOAD (from enz_from_proteome)]]," ")</f>
        <v>ENZLOAD-ACONTa_m_FWD-rt6232</v>
      </c>
      <c r="C457" s="1">
        <f>_xlfn.NUMBERVALUE(_xlfn.TEXTAFTER(ENZLOAD[[#This Row],[ENZLOAD (from enz_from_proteome)]]," ",-1))</f>
        <v>7.5755527757999896E-7</v>
      </c>
      <c r="F457" s="1" t="s">
        <v>17066</v>
      </c>
      <c r="G457" s="1" t="str">
        <f>_xlfn.TEXTBEFORE(Table4[[#This Row],[rxn     upper-bound     lower-bound]]," ")</f>
        <v>ENZLOAD-ACONTa_m_REV-rt3256</v>
      </c>
      <c r="H457" s="1">
        <f>_xlfn.NUMBERVALUE(TRIM(_xlfn.TEXTBEFORE(_xlfn.TEXTAFTER(Table4[[#This Row],[rxn     upper-bound     lower-bound]],Table4[[#This Row],[rxn]]),Table4[[#This Row],[lb]],-1)))</f>
        <v>0.50553247999999995</v>
      </c>
      <c r="I457" s="1" t="str">
        <f>_xlfn.TEXTAFTER(Table4[[#This Row],[rxn     upper-bound     lower-bound]]," ",-1)</f>
        <v>0.00000000</v>
      </c>
    </row>
    <row r="458" spans="1:9">
      <c r="A458" s="1" t="s">
        <v>13374</v>
      </c>
      <c r="B458" s="1" t="str">
        <f>_xlfn.TEXTBEFORE(ENZLOAD[[#This Row],[ENZLOAD (from enz_from_proteome)]]," ")</f>
        <v>ENZLOAD-ACONTa_m_REV-rt3256</v>
      </c>
      <c r="C458" s="1">
        <f>_xlfn.NUMBERVALUE(_xlfn.TEXTAFTER(ENZLOAD[[#This Row],[ENZLOAD (from enz_from_proteome)]]," ",-1))</f>
        <v>6.5872542813700002E-6</v>
      </c>
      <c r="F458" s="1" t="s">
        <v>17067</v>
      </c>
      <c r="G458" s="1" t="str">
        <f>_xlfn.TEXTBEFORE(Table4[[#This Row],[rxn     upper-bound     lower-bound]]," ")</f>
        <v>ENZLOAD-ACONTa_m_FWD-rt6232</v>
      </c>
      <c r="H458" s="1">
        <f>_xlfn.NUMBERVALUE(TRIM(_xlfn.TEXTBEFORE(_xlfn.TEXTAFTER(Table4[[#This Row],[rxn     upper-bound     lower-bound]],Table4[[#This Row],[rxn]]),Table4[[#This Row],[lb]],-1)))</f>
        <v>0.48037274000000002</v>
      </c>
      <c r="I458" s="1" t="str">
        <f>_xlfn.TEXTAFTER(Table4[[#This Row],[rxn     upper-bound     lower-bound]]," ",-1)</f>
        <v>0.00000000</v>
      </c>
    </row>
    <row r="459" spans="1:9">
      <c r="A459" s="1" t="s">
        <v>13375</v>
      </c>
      <c r="B459" s="1" t="str">
        <f>_xlfn.TEXTBEFORE(ENZLOAD[[#This Row],[ENZLOAD (from enz_from_proteome)]]," ")</f>
        <v>ENZLOAD-ACONTa_m_REV-rt6232</v>
      </c>
      <c r="C459" s="1">
        <f>_xlfn.NUMBERVALUE(_xlfn.TEXTAFTER(ENZLOAD[[#This Row],[ENZLOAD (from enz_from_proteome)]]," ",-1))</f>
        <v>7.5755527757999896E-7</v>
      </c>
      <c r="F459" s="1" t="s">
        <v>17068</v>
      </c>
      <c r="G459" s="1" t="str">
        <f>_xlfn.TEXTBEFORE(Table4[[#This Row],[rxn     upper-bound     lower-bound]]," ")</f>
        <v>ENZLOAD-ACONTa_m_REV-rt6232</v>
      </c>
      <c r="H459" s="1">
        <f>_xlfn.NUMBERVALUE(TRIM(_xlfn.TEXTBEFORE(_xlfn.TEXTAFTER(Table4[[#This Row],[rxn     upper-bound     lower-bound]],Table4[[#This Row],[rxn]]),Table4[[#This Row],[lb]],-1)))</f>
        <v>0.48037274000000002</v>
      </c>
      <c r="I459" s="1" t="str">
        <f>_xlfn.TEXTAFTER(Table4[[#This Row],[rxn     upper-bound     lower-bound]]," ",-1)</f>
        <v>0.00000000</v>
      </c>
    </row>
    <row r="460" spans="1:9">
      <c r="A460" s="1" t="s">
        <v>13376</v>
      </c>
      <c r="B460" s="1" t="str">
        <f>_xlfn.TEXTBEFORE(ENZLOAD[[#This Row],[ENZLOAD (from enz_from_proteome)]]," ")</f>
        <v>ENZLOAD-ACONTb_m_FWD-rt3256</v>
      </c>
      <c r="C460" s="1">
        <f>_xlfn.NUMBERVALUE(_xlfn.TEXTAFTER(ENZLOAD[[#This Row],[ENZLOAD (from enz_from_proteome)]]," ",-1))</f>
        <v>6.5872542813700002E-6</v>
      </c>
      <c r="F460" s="1" t="s">
        <v>17069</v>
      </c>
      <c r="G460" s="1" t="str">
        <f>_xlfn.TEXTBEFORE(Table4[[#This Row],[rxn     upper-bound     lower-bound]]," ")</f>
        <v>ENZLOAD-ACONTb_m_FWD-rt3256</v>
      </c>
      <c r="H460" s="1">
        <f>_xlfn.NUMBERVALUE(TRIM(_xlfn.TEXTBEFORE(_xlfn.TEXTAFTER(Table4[[#This Row],[rxn     upper-bound     lower-bound]],Table4[[#This Row],[rxn]]),Table4[[#This Row],[lb]],-1)))</f>
        <v>0.50553247999999995</v>
      </c>
      <c r="I460" s="1" t="str">
        <f>_xlfn.TEXTAFTER(Table4[[#This Row],[rxn     upper-bound     lower-bound]]," ",-1)</f>
        <v>0.00000000</v>
      </c>
    </row>
    <row r="461" spans="1:9">
      <c r="A461" s="1" t="s">
        <v>13377</v>
      </c>
      <c r="B461" s="1" t="str">
        <f>_xlfn.TEXTBEFORE(ENZLOAD[[#This Row],[ENZLOAD (from enz_from_proteome)]]," ")</f>
        <v>ENZLOAD-ACONTb_m_FWD-rt6232</v>
      </c>
      <c r="C461" s="1">
        <f>_xlfn.NUMBERVALUE(_xlfn.TEXTAFTER(ENZLOAD[[#This Row],[ENZLOAD (from enz_from_proteome)]]," ",-1))</f>
        <v>7.5755527757999896E-7</v>
      </c>
      <c r="F461" s="1" t="s">
        <v>17070</v>
      </c>
      <c r="G461" s="1" t="str">
        <f>_xlfn.TEXTBEFORE(Table4[[#This Row],[rxn     upper-bound     lower-bound]]," ")</f>
        <v>ENZLOAD-ACONTb_m_REV-rt3256</v>
      </c>
      <c r="H461" s="1">
        <f>_xlfn.NUMBERVALUE(TRIM(_xlfn.TEXTBEFORE(_xlfn.TEXTAFTER(Table4[[#This Row],[rxn     upper-bound     lower-bound]],Table4[[#This Row],[rxn]]),Table4[[#This Row],[lb]],-1)))</f>
        <v>0.50553247999999995</v>
      </c>
      <c r="I461" s="1" t="str">
        <f>_xlfn.TEXTAFTER(Table4[[#This Row],[rxn     upper-bound     lower-bound]]," ",-1)</f>
        <v>0.00000000</v>
      </c>
    </row>
    <row r="462" spans="1:9">
      <c r="A462" s="1" t="s">
        <v>13378</v>
      </c>
      <c r="B462" s="1" t="str">
        <f>_xlfn.TEXTBEFORE(ENZLOAD[[#This Row],[ENZLOAD (from enz_from_proteome)]]," ")</f>
        <v>ENZLOAD-ACONTb_m_REV-rt3256</v>
      </c>
      <c r="C462" s="1">
        <f>_xlfn.NUMBERVALUE(_xlfn.TEXTAFTER(ENZLOAD[[#This Row],[ENZLOAD (from enz_from_proteome)]]," ",-1))</f>
        <v>6.5872542813700002E-6</v>
      </c>
      <c r="F462" s="1" t="s">
        <v>17071</v>
      </c>
      <c r="G462" s="1" t="str">
        <f>_xlfn.TEXTBEFORE(Table4[[#This Row],[rxn     upper-bound     lower-bound]]," ")</f>
        <v>ENZLOAD-ACONTb_m_FWD-rt6232</v>
      </c>
      <c r="H462" s="1">
        <f>_xlfn.NUMBERVALUE(TRIM(_xlfn.TEXTBEFORE(_xlfn.TEXTAFTER(Table4[[#This Row],[rxn     upper-bound     lower-bound]],Table4[[#This Row],[rxn]]),Table4[[#This Row],[lb]],-1)))</f>
        <v>0.48037274000000002</v>
      </c>
      <c r="I462" s="1" t="str">
        <f>_xlfn.TEXTAFTER(Table4[[#This Row],[rxn     upper-bound     lower-bound]]," ",-1)</f>
        <v>0.00000000</v>
      </c>
    </row>
    <row r="463" spans="1:9">
      <c r="A463" s="1" t="s">
        <v>13379</v>
      </c>
      <c r="B463" s="1" t="str">
        <f>_xlfn.TEXTBEFORE(ENZLOAD[[#This Row],[ENZLOAD (from enz_from_proteome)]]," ")</f>
        <v>ENZLOAD-ACONTb_m_REV-rt6232</v>
      </c>
      <c r="C463" s="1">
        <f>_xlfn.NUMBERVALUE(_xlfn.TEXTAFTER(ENZLOAD[[#This Row],[ENZLOAD (from enz_from_proteome)]]," ",-1))</f>
        <v>7.5755527757999896E-7</v>
      </c>
      <c r="F463" s="1" t="s">
        <v>17072</v>
      </c>
      <c r="G463" s="1" t="str">
        <f>_xlfn.TEXTBEFORE(Table4[[#This Row],[rxn     upper-bound     lower-bound]]," ")</f>
        <v>ENZLOAD-ACONTb_m_REV-rt6232</v>
      </c>
      <c r="H463" s="1">
        <f>_xlfn.NUMBERVALUE(TRIM(_xlfn.TEXTBEFORE(_xlfn.TEXTAFTER(Table4[[#This Row],[rxn     upper-bound     lower-bound]],Table4[[#This Row],[rxn]]),Table4[[#This Row],[lb]],-1)))</f>
        <v>0.48037274000000002</v>
      </c>
      <c r="I463" s="1" t="str">
        <f>_xlfn.TEXTAFTER(Table4[[#This Row],[rxn     upper-bound     lower-bound]]," ",-1)</f>
        <v>0.00000000</v>
      </c>
    </row>
    <row r="464" spans="1:9">
      <c r="A464" s="1" t="s">
        <v>13380</v>
      </c>
      <c r="B464" s="1" t="str">
        <f>_xlfn.TEXTBEFORE(ENZLOAD[[#This Row],[ENZLOAD (from enz_from_proteome)]]," ")</f>
        <v>ENZLOAD-ACOTAi_m_FWD-rt6510</v>
      </c>
      <c r="C464" s="1">
        <f>_xlfn.NUMBERVALUE(_xlfn.TEXTAFTER(ENZLOAD[[#This Row],[ENZLOAD (from enz_from_proteome)]]," ",-1))</f>
        <v>8.7652106966E-7</v>
      </c>
      <c r="F464" s="1" t="s">
        <v>17073</v>
      </c>
      <c r="G464" s="1" t="str">
        <f>_xlfn.TEXTBEFORE(Table4[[#This Row],[rxn     upper-bound     lower-bound]]," ")</f>
        <v>ENZLOAD-ACOTAi_m_FWD-rt6510</v>
      </c>
      <c r="H464" s="1">
        <f>_xlfn.NUMBERVALUE(TRIM(_xlfn.TEXTBEFORE(_xlfn.TEXTAFTER(Table4[[#This Row],[rxn     upper-bound     lower-bound]],Table4[[#This Row],[rxn]]),Table4[[#This Row],[lb]],-1)))</f>
        <v>0.79813551999999999</v>
      </c>
      <c r="I464" s="1" t="str">
        <f>_xlfn.TEXTAFTER(Table4[[#This Row],[rxn     upper-bound     lower-bound]]," ",-1)</f>
        <v>0.00000000</v>
      </c>
    </row>
    <row r="465" spans="1:9">
      <c r="A465" s="1" t="s">
        <v>13381</v>
      </c>
      <c r="B465" s="1" t="str">
        <f>_xlfn.TEXTBEFORE(ENZLOAD[[#This Row],[ENZLOAD (from enz_from_proteome)]]," ")</f>
        <v>ENZLOAD-ACP1_e_FWD-rt1163</v>
      </c>
      <c r="C465" s="1">
        <f>_xlfn.NUMBERVALUE(_xlfn.TEXTAFTER(ENZLOAD[[#This Row],[ENZLOAD (from enz_from_proteome)]]," ",-1))</f>
        <v>1.6257953160000001E-8</v>
      </c>
      <c r="F465" s="1" t="s">
        <v>17074</v>
      </c>
      <c r="G465" s="1" t="str">
        <f>_xlfn.TEXTBEFORE(Table4[[#This Row],[rxn     upper-bound     lower-bound]]," ")</f>
        <v>ENZLOAD-ACP1_e_FWD-rt1163</v>
      </c>
      <c r="H465" s="1">
        <f>_xlfn.NUMBERVALUE(TRIM(_xlfn.TEXTBEFORE(_xlfn.TEXTAFTER(Table4[[#This Row],[rxn     upper-bound     lower-bound]],Table4[[#This Row],[rxn]]),Table4[[#This Row],[lb]],-1)))</f>
        <v>0.61032333000000005</v>
      </c>
      <c r="I465" s="1" t="str">
        <f>_xlfn.TEXTAFTER(Table4[[#This Row],[rxn     upper-bound     lower-bound]]," ",-1)</f>
        <v>0.00000000</v>
      </c>
    </row>
    <row r="466" spans="1:9">
      <c r="A466" s="1" t="s">
        <v>13382</v>
      </c>
      <c r="B466" s="1" t="str">
        <f>_xlfn.TEXTBEFORE(ENZLOAD[[#This Row],[ENZLOAD (from enz_from_proteome)]]," ")</f>
        <v>ENZLOAD-ACP1_e_FWD-rt5051</v>
      </c>
      <c r="C466" s="1">
        <f>_xlfn.NUMBERVALUE(_xlfn.TEXTAFTER(ENZLOAD[[#This Row],[ENZLOAD (from enz_from_proteome)]]," ",-1))</f>
        <v>5.3565915699999998E-9</v>
      </c>
      <c r="F466" s="1" t="s">
        <v>17075</v>
      </c>
      <c r="G466" s="1" t="str">
        <f>_xlfn.TEXTBEFORE(Table4[[#This Row],[rxn     upper-bound     lower-bound]]," ")</f>
        <v>ENZLOAD-ACP1_e_FWD-rt5051</v>
      </c>
      <c r="H466" s="1">
        <f>_xlfn.NUMBERVALUE(TRIM(_xlfn.TEXTBEFORE(_xlfn.TEXTAFTER(Table4[[#This Row],[rxn     upper-bound     lower-bound]],Table4[[#This Row],[rxn]]),Table4[[#This Row],[lb]],-1)))</f>
        <v>0.72287973000000005</v>
      </c>
      <c r="I466" s="1" t="str">
        <f>_xlfn.TEXTAFTER(Table4[[#This Row],[rxn     upper-bound     lower-bound]]," ",-1)</f>
        <v>0.00000000</v>
      </c>
    </row>
    <row r="467" spans="1:9">
      <c r="A467" s="1" t="s">
        <v>13383</v>
      </c>
      <c r="B467" s="1" t="str">
        <f>_xlfn.TEXTBEFORE(ENZLOAD[[#This Row],[ENZLOAD (from enz_from_proteome)]]," ")</f>
        <v>ENZLOAD-ACPCS_c_FWD-rt0245</v>
      </c>
      <c r="C467" s="1">
        <f>_xlfn.NUMBERVALUE(_xlfn.TEXTAFTER(ENZLOAD[[#This Row],[ENZLOAD (from enz_from_proteome)]]," ",-1))</f>
        <v>2.144625843E-8</v>
      </c>
      <c r="F467" s="1" t="s">
        <v>17076</v>
      </c>
      <c r="G467" s="1" t="str">
        <f>_xlfn.TEXTBEFORE(Table4[[#This Row],[rxn     upper-bound     lower-bound]]," ")</f>
        <v>ENZLOAD-ACPCS_c_FWD-rt0245</v>
      </c>
      <c r="H467" s="1">
        <f>_xlfn.NUMBERVALUE(TRIM(_xlfn.TEXTBEFORE(_xlfn.TEXTAFTER(Table4[[#This Row],[rxn     upper-bound     lower-bound]],Table4[[#This Row],[rxn]]),Table4[[#This Row],[lb]],-1)))</f>
        <v>0.82752148999999997</v>
      </c>
      <c r="I467" s="1" t="str">
        <f>_xlfn.TEXTAFTER(Table4[[#This Row],[rxn     upper-bound     lower-bound]]," ",-1)</f>
        <v>0.00000000</v>
      </c>
    </row>
    <row r="468" spans="1:9">
      <c r="A468" s="1" t="s">
        <v>13384</v>
      </c>
      <c r="B468" s="1" t="str">
        <f>_xlfn.TEXTBEFORE(ENZLOAD[[#This Row],[ENZLOAD (from enz_from_proteome)]]," ")</f>
        <v>ENZLOAD-ACPCS_c_REV-rt0245</v>
      </c>
      <c r="C468" s="1">
        <f>_xlfn.NUMBERVALUE(_xlfn.TEXTAFTER(ENZLOAD[[#This Row],[ENZLOAD (from enz_from_proteome)]]," ",-1))</f>
        <v>2.144625843E-8</v>
      </c>
      <c r="F468" s="1" t="s">
        <v>17077</v>
      </c>
      <c r="G468" s="1" t="str">
        <f>_xlfn.TEXTBEFORE(Table4[[#This Row],[rxn     upper-bound     lower-bound]]," ")</f>
        <v>ENZLOAD-ACPCS_c_REV-rt0245</v>
      </c>
      <c r="H468" s="1">
        <f>_xlfn.NUMBERVALUE(TRIM(_xlfn.TEXTBEFORE(_xlfn.TEXTAFTER(Table4[[#This Row],[rxn     upper-bound     lower-bound]],Table4[[#This Row],[rxn]]),Table4[[#This Row],[lb]],-1)))</f>
        <v>0.82752148999999997</v>
      </c>
      <c r="I468" s="1" t="str">
        <f>_xlfn.TEXTAFTER(Table4[[#This Row],[rxn     upper-bound     lower-bound]]," ",-1)</f>
        <v>0.00000000</v>
      </c>
    </row>
    <row r="469" spans="1:9">
      <c r="A469" s="1" t="s">
        <v>13385</v>
      </c>
      <c r="B469" s="1" t="str">
        <f>_xlfn.TEXTBEFORE(ENZLOAD[[#This Row],[ENZLOAD (from enz_from_proteome)]]," ")</f>
        <v>ENZLOAD-ACRNAH_x_FWD-rt5418</v>
      </c>
      <c r="C469" s="1">
        <f>_xlfn.NUMBERVALUE(_xlfn.TEXTAFTER(ENZLOAD[[#This Row],[ENZLOAD (from enz_from_proteome)]]," ",-1))</f>
        <v>7.7008659900000001E-8</v>
      </c>
      <c r="F469" s="1" t="s">
        <v>17078</v>
      </c>
      <c r="G469" s="1" t="str">
        <f>_xlfn.TEXTBEFORE(Table4[[#This Row],[rxn     upper-bound     lower-bound]]," ")</f>
        <v>ENZLOAD-ACRNAH_x_FWD-rt5418</v>
      </c>
      <c r="H469" s="1">
        <f>_xlfn.NUMBERVALUE(TRIM(_xlfn.TEXTBEFORE(_xlfn.TEXTAFTER(Table4[[#This Row],[rxn     upper-bound     lower-bound]],Table4[[#This Row],[rxn]]),Table4[[#This Row],[lb]],-1)))</f>
        <v>1.04459985</v>
      </c>
      <c r="I469" s="1" t="str">
        <f>_xlfn.TEXTAFTER(Table4[[#This Row],[rxn     upper-bound     lower-bound]]," ",-1)</f>
        <v>0.00000000</v>
      </c>
    </row>
    <row r="470" spans="1:9">
      <c r="A470" s="1" t="s">
        <v>13386</v>
      </c>
      <c r="B470" s="1" t="str">
        <f>_xlfn.TEXTBEFORE(ENZLOAD[[#This Row],[ENZLOAD (from enz_from_proteome)]]," ")</f>
        <v>ENZLOAD-ACRNt_c_m_FWD-rt0963</v>
      </c>
      <c r="C470" s="1">
        <f>_xlfn.NUMBERVALUE(_xlfn.TEXTAFTER(ENZLOAD[[#This Row],[ENZLOAD (from enz_from_proteome)]]," ",-1))</f>
        <v>1.91058229634E-6</v>
      </c>
      <c r="F470" s="1" t="s">
        <v>17079</v>
      </c>
      <c r="G470" s="1" t="str">
        <f>_xlfn.TEXTBEFORE(Table4[[#This Row],[rxn     upper-bound     lower-bound]]," ")</f>
        <v>ENZLOAD-ACRNt_c_m_FWD-rt0963</v>
      </c>
      <c r="H470" s="1">
        <f>_xlfn.NUMBERVALUE(TRIM(_xlfn.TEXTBEFORE(_xlfn.TEXTAFTER(Table4[[#This Row],[rxn     upper-bound     lower-bound]],Table4[[#This Row],[rxn]]),Table4[[#This Row],[lb]],-1)))</f>
        <v>1.3371804700000001</v>
      </c>
      <c r="I470" s="1" t="str">
        <f>_xlfn.TEXTAFTER(Table4[[#This Row],[rxn     upper-bound     lower-bound]]," ",-1)</f>
        <v>0.00000000</v>
      </c>
    </row>
    <row r="471" spans="1:9">
      <c r="A471" s="1" t="s">
        <v>13387</v>
      </c>
      <c r="B471" s="1" t="str">
        <f>_xlfn.TEXTBEFORE(ENZLOAD[[#This Row],[ENZLOAD (from enz_from_proteome)]]," ")</f>
        <v>ENZLOAD-ACS_c_FWD-rt6229_c</v>
      </c>
      <c r="C471" s="1">
        <f>_xlfn.NUMBERVALUE(_xlfn.TEXTAFTER(ENZLOAD[[#This Row],[ENZLOAD (from enz_from_proteome)]]," ",-1))</f>
        <v>6.1052340946E-7</v>
      </c>
      <c r="F471" s="1" t="s">
        <v>17080</v>
      </c>
      <c r="G471" s="1" t="str">
        <f>_xlfn.TEXTBEFORE(Table4[[#This Row],[rxn     upper-bound     lower-bound]]," ")</f>
        <v>ENZLOAD-ACS_c_FWD-rt6229_c</v>
      </c>
      <c r="H471" s="1">
        <f>_xlfn.NUMBERVALUE(TRIM(_xlfn.TEXTBEFORE(_xlfn.TEXTAFTER(Table4[[#This Row],[rxn     upper-bound     lower-bound]],Table4[[#This Row],[rxn]]),Table4[[#This Row],[lb]],-1)))</f>
        <v>0.58422717000000002</v>
      </c>
      <c r="I471" s="1" t="str">
        <f>_xlfn.TEXTAFTER(Table4[[#This Row],[rxn     upper-bound     lower-bound]]," ",-1)</f>
        <v>0.00000000</v>
      </c>
    </row>
    <row r="472" spans="1:9">
      <c r="A472" s="1" t="s">
        <v>13388</v>
      </c>
      <c r="B472" s="1" t="str">
        <f>_xlfn.TEXTBEFORE(ENZLOAD[[#This Row],[ENZLOAD (from enz_from_proteome)]]," ")</f>
        <v>ENZLOAD-ACS_c_FWD-rt7532_c</v>
      </c>
      <c r="C472" s="1">
        <f>_xlfn.NUMBERVALUE(_xlfn.TEXTAFTER(ENZLOAD[[#This Row],[ENZLOAD (from enz_from_proteome)]]," ",-1))</f>
        <v>0</v>
      </c>
      <c r="F472" s="1" t="s">
        <v>17081</v>
      </c>
      <c r="G472" s="1" t="str">
        <f>_xlfn.TEXTBEFORE(Table4[[#This Row],[rxn     upper-bound     lower-bound]]," ")</f>
        <v>ENZLOAD-ACS_c_FWD-rt7532_c</v>
      </c>
      <c r="H472" s="1">
        <f>_xlfn.NUMBERVALUE(TRIM(_xlfn.TEXTBEFORE(_xlfn.TEXTAFTER(Table4[[#This Row],[rxn     upper-bound     lower-bound]],Table4[[#This Row],[rxn]]),Table4[[#This Row],[lb]],-1)))</f>
        <v>0.67276787000000005</v>
      </c>
      <c r="I472" s="1" t="str">
        <f>_xlfn.TEXTAFTER(Table4[[#This Row],[rxn     upper-bound     lower-bound]]," ",-1)</f>
        <v>0.00000000</v>
      </c>
    </row>
    <row r="473" spans="1:9">
      <c r="A473" s="1" t="s">
        <v>13389</v>
      </c>
      <c r="B473" s="1" t="str">
        <f>_xlfn.TEXTBEFORE(ENZLOAD[[#This Row],[ENZLOAD (from enz_from_proteome)]]," ")</f>
        <v>ENZLOAD-ACS_n_FWD-rt6229_n</v>
      </c>
      <c r="C473" s="1">
        <f>_xlfn.NUMBERVALUE(_xlfn.TEXTAFTER(ENZLOAD[[#This Row],[ENZLOAD (from enz_from_proteome)]]," ",-1))</f>
        <v>6.1052340946E-7</v>
      </c>
      <c r="F473" s="1" t="s">
        <v>17082</v>
      </c>
      <c r="G473" s="1" t="str">
        <f>_xlfn.TEXTBEFORE(Table4[[#This Row],[rxn     upper-bound     lower-bound]]," ")</f>
        <v>ENZLOAD-ACS_n_FWD-rt6229_n</v>
      </c>
      <c r="H473" s="1">
        <f>_xlfn.NUMBERVALUE(TRIM(_xlfn.TEXTBEFORE(_xlfn.TEXTAFTER(Table4[[#This Row],[rxn     upper-bound     lower-bound]],Table4[[#This Row],[rxn]]),Table4[[#This Row],[lb]],-1)))</f>
        <v>0.58422717000000002</v>
      </c>
      <c r="I473" s="1" t="str">
        <f>_xlfn.TEXTAFTER(Table4[[#This Row],[rxn     upper-bound     lower-bound]]," ",-1)</f>
        <v>0.00000000</v>
      </c>
    </row>
    <row r="474" spans="1:9">
      <c r="A474" s="1" t="s">
        <v>13390</v>
      </c>
      <c r="B474" s="1" t="str">
        <f>_xlfn.TEXTBEFORE(ENZLOAD[[#This Row],[ENZLOAD (from enz_from_proteome)]]," ")</f>
        <v>ENZLOAD-ACS_n_FWD-rt7532_n</v>
      </c>
      <c r="C474" s="1">
        <f>_xlfn.NUMBERVALUE(_xlfn.TEXTAFTER(ENZLOAD[[#This Row],[ENZLOAD (from enz_from_proteome)]]," ",-1))</f>
        <v>0</v>
      </c>
      <c r="F474" s="1" t="s">
        <v>17083</v>
      </c>
      <c r="G474" s="1" t="str">
        <f>_xlfn.TEXTBEFORE(Table4[[#This Row],[rxn     upper-bound     lower-bound]]," ")</f>
        <v>ENZLOAD-ACS_n_FWD-rt7532_n</v>
      </c>
      <c r="H474" s="1">
        <f>_xlfn.NUMBERVALUE(TRIM(_xlfn.TEXTBEFORE(_xlfn.TEXTAFTER(Table4[[#This Row],[rxn     upper-bound     lower-bound]],Table4[[#This Row],[rxn]]),Table4[[#This Row],[lb]],-1)))</f>
        <v>0.67276787000000005</v>
      </c>
      <c r="I474" s="1" t="str">
        <f>_xlfn.TEXTAFTER(Table4[[#This Row],[rxn     upper-bound     lower-bound]]," ",-1)</f>
        <v>0.00000000</v>
      </c>
    </row>
    <row r="475" spans="1:9">
      <c r="A475" s="1" t="s">
        <v>13391</v>
      </c>
      <c r="B475" s="1" t="str">
        <f>_xlfn.TEXTBEFORE(ENZLOAD[[#This Row],[ENZLOAD (from enz_from_proteome)]]," ")</f>
        <v>ENZLOAD-ACt_c_e_FWD-rt7285</v>
      </c>
      <c r="C475" s="1">
        <f>_xlfn.NUMBERVALUE(_xlfn.TEXTAFTER(ENZLOAD[[#This Row],[ENZLOAD (from enz_from_proteome)]]," ",-1))</f>
        <v>0</v>
      </c>
      <c r="F475" s="1" t="s">
        <v>17084</v>
      </c>
      <c r="G475" s="1" t="str">
        <f>_xlfn.TEXTBEFORE(Table4[[#This Row],[rxn     upper-bound     lower-bound]]," ")</f>
        <v>ENZLOAD-ACt_c_e_FWD-rt7285</v>
      </c>
      <c r="H475" s="1">
        <f>_xlfn.NUMBERVALUE(TRIM(_xlfn.TEXTBEFORE(_xlfn.TEXTAFTER(Table4[[#This Row],[rxn     upper-bound     lower-bound]],Table4[[#This Row],[rxn]]),Table4[[#This Row],[lb]],-1)))</f>
        <v>1.65178052</v>
      </c>
      <c r="I475" s="1" t="str">
        <f>_xlfn.TEXTAFTER(Table4[[#This Row],[rxn     upper-bound     lower-bound]]," ",-1)</f>
        <v>0.00000000</v>
      </c>
    </row>
    <row r="476" spans="1:9">
      <c r="A476" s="1" t="s">
        <v>13392</v>
      </c>
      <c r="B476" s="1" t="str">
        <f>_xlfn.TEXTBEFORE(ENZLOAD[[#This Row],[ENZLOAD (from enz_from_proteome)]]," ")</f>
        <v>ENZLOAD-ACt_c_e_REV-rt7285</v>
      </c>
      <c r="C476" s="1">
        <f>_xlfn.NUMBERVALUE(_xlfn.TEXTAFTER(ENZLOAD[[#This Row],[ENZLOAD (from enz_from_proteome)]]," ",-1))</f>
        <v>0</v>
      </c>
      <c r="F476" s="1" t="s">
        <v>17085</v>
      </c>
      <c r="G476" s="1" t="str">
        <f>_xlfn.TEXTBEFORE(Table4[[#This Row],[rxn     upper-bound     lower-bound]]," ")</f>
        <v>ENZLOAD-ACt_c_e_REV-rt7285</v>
      </c>
      <c r="H476" s="1">
        <f>_xlfn.NUMBERVALUE(TRIM(_xlfn.TEXTBEFORE(_xlfn.TEXTAFTER(Table4[[#This Row],[rxn     upper-bound     lower-bound]],Table4[[#This Row],[rxn]]),Table4[[#This Row],[lb]],-1)))</f>
        <v>1.65178052</v>
      </c>
      <c r="I476" s="1" t="str">
        <f>_xlfn.TEXTAFTER(Table4[[#This Row],[rxn     upper-bound     lower-bound]]," ",-1)</f>
        <v>0.00000000</v>
      </c>
    </row>
    <row r="477" spans="1:9">
      <c r="A477" s="1" t="s">
        <v>13393</v>
      </c>
      <c r="B477" s="1" t="str">
        <f>_xlfn.TEXTBEFORE(ENZLOAD[[#This Row],[ENZLOAD (from enz_from_proteome)]]," ")</f>
        <v>ENZLOAD-ACt_c_m_FWD-rt5456</v>
      </c>
      <c r="C477" s="1">
        <f>_xlfn.NUMBERVALUE(_xlfn.TEXTAFTER(ENZLOAD[[#This Row],[ENZLOAD (from enz_from_proteome)]]," ",-1))</f>
        <v>0</v>
      </c>
      <c r="F477" s="1" t="s">
        <v>17086</v>
      </c>
      <c r="G477" s="1" t="str">
        <f>_xlfn.TEXTBEFORE(Table4[[#This Row],[rxn     upper-bound     lower-bound]]," ")</f>
        <v>ENZLOAD-ACt_c_m_FWD-rt5456</v>
      </c>
      <c r="H477" s="1">
        <f>_xlfn.NUMBERVALUE(TRIM(_xlfn.TEXTBEFORE(_xlfn.TEXTAFTER(Table4[[#This Row],[rxn     upper-bound     lower-bound]],Table4[[#This Row],[rxn]]),Table4[[#This Row],[lb]],-1)))</f>
        <v>1.2800577799999999</v>
      </c>
      <c r="I477" s="1" t="str">
        <f>_xlfn.TEXTAFTER(Table4[[#This Row],[rxn     upper-bound     lower-bound]]," ",-1)</f>
        <v>0.00000000</v>
      </c>
    </row>
    <row r="478" spans="1:9">
      <c r="A478" s="1" t="s">
        <v>13394</v>
      </c>
      <c r="B478" s="1" t="str">
        <f>_xlfn.TEXTBEFORE(ENZLOAD[[#This Row],[ENZLOAD (from enz_from_proteome)]]," ")</f>
        <v>ENZLOAD-ACt_c_m_REV-rt5456</v>
      </c>
      <c r="C478" s="1">
        <f>_xlfn.NUMBERVALUE(_xlfn.TEXTAFTER(ENZLOAD[[#This Row],[ENZLOAD (from enz_from_proteome)]]," ",-1))</f>
        <v>0</v>
      </c>
      <c r="F478" s="1" t="s">
        <v>17087</v>
      </c>
      <c r="G478" s="1" t="str">
        <f>_xlfn.TEXTBEFORE(Table4[[#This Row],[rxn     upper-bound     lower-bound]]," ")</f>
        <v>ENZLOAD-ACt_c_m_REV-rt5456</v>
      </c>
      <c r="H478" s="1">
        <f>_xlfn.NUMBERVALUE(TRIM(_xlfn.TEXTBEFORE(_xlfn.TEXTAFTER(Table4[[#This Row],[rxn     upper-bound     lower-bound]],Table4[[#This Row],[rxn]]),Table4[[#This Row],[lb]],-1)))</f>
        <v>1.2800577799999999</v>
      </c>
      <c r="I478" s="1" t="str">
        <f>_xlfn.TEXTAFTER(Table4[[#This Row],[rxn     upper-bound     lower-bound]]," ",-1)</f>
        <v>0.00000000</v>
      </c>
    </row>
    <row r="479" spans="1:9">
      <c r="A479" s="1" t="s">
        <v>13395</v>
      </c>
      <c r="B479" s="1" t="str">
        <f>_xlfn.TEXTBEFORE(ENZLOAD[[#This Row],[ENZLOAD (from enz_from_proteome)]]," ")</f>
        <v>ENZLOAD-ADA_c_FWD-rt8364</v>
      </c>
      <c r="C479" s="1">
        <f>_xlfn.NUMBERVALUE(_xlfn.TEXTAFTER(ENZLOAD[[#This Row],[ENZLOAD (from enz_from_proteome)]]," ",-1))</f>
        <v>3.8486091518000001E-7</v>
      </c>
      <c r="F479" s="1" t="s">
        <v>17088</v>
      </c>
      <c r="G479" s="1" t="str">
        <f>_xlfn.TEXTBEFORE(Table4[[#This Row],[rxn     upper-bound     lower-bound]]," ")</f>
        <v>ENZLOAD-ADA_c_FWD-rt8364</v>
      </c>
      <c r="H479" s="1">
        <f>_xlfn.NUMBERVALUE(TRIM(_xlfn.TEXTBEFORE(_xlfn.TEXTAFTER(Table4[[#This Row],[rxn     upper-bound     lower-bound]],Table4[[#This Row],[rxn]]),Table4[[#This Row],[lb]],-1)))</f>
        <v>1.0866758599999999</v>
      </c>
      <c r="I479" s="1" t="str">
        <f>_xlfn.TEXTAFTER(Table4[[#This Row],[rxn     upper-bound     lower-bound]]," ",-1)</f>
        <v>0.00000000</v>
      </c>
    </row>
    <row r="480" spans="1:9">
      <c r="A480" s="1" t="s">
        <v>13396</v>
      </c>
      <c r="B480" s="1" t="str">
        <f>_xlfn.TEXTBEFORE(ENZLOAD[[#This Row],[ENZLOAD (from enz_from_proteome)]]," ")</f>
        <v>ENZLOAD-ADCL_c_FWD-rt4108</v>
      </c>
      <c r="C480" s="1">
        <f>_xlfn.NUMBERVALUE(_xlfn.TEXTAFTER(ENZLOAD[[#This Row],[ENZLOAD (from enz_from_proteome)]]," ",-1))</f>
        <v>0</v>
      </c>
      <c r="F480" s="1" t="s">
        <v>17089</v>
      </c>
      <c r="G480" s="1" t="str">
        <f>_xlfn.TEXTBEFORE(Table4[[#This Row],[rxn     upper-bound     lower-bound]]," ")</f>
        <v>ENZLOAD-ADCL_c_FWD-rt4108</v>
      </c>
      <c r="H480" s="1">
        <f>_xlfn.NUMBERVALUE(TRIM(_xlfn.TEXTBEFORE(_xlfn.TEXTAFTER(Table4[[#This Row],[rxn     upper-bound     lower-bound]],Table4[[#This Row],[rxn]]),Table4[[#This Row],[lb]],-1)))</f>
        <v>1.5816197299999999</v>
      </c>
      <c r="I480" s="1" t="str">
        <f>_xlfn.TEXTAFTER(Table4[[#This Row],[rxn     upper-bound     lower-bound]]," ",-1)</f>
        <v>0.00000000</v>
      </c>
    </row>
    <row r="481" spans="1:9">
      <c r="A481" s="1" t="s">
        <v>13397</v>
      </c>
      <c r="B481" s="1" t="str">
        <f>_xlfn.TEXTBEFORE(ENZLOAD[[#This Row],[ENZLOAD (from enz_from_proteome)]]," ")</f>
        <v>ENZLOAD-ADCS_c_FWD-rt5301</v>
      </c>
      <c r="C481" s="1">
        <f>_xlfn.NUMBERVALUE(_xlfn.TEXTAFTER(ENZLOAD[[#This Row],[ENZLOAD (from enz_from_proteome)]]," ",-1))</f>
        <v>1.06031258E-7</v>
      </c>
      <c r="F481" s="1" t="s">
        <v>17090</v>
      </c>
      <c r="G481" s="1" t="str">
        <f>_xlfn.TEXTBEFORE(Table4[[#This Row],[rxn     upper-bound     lower-bound]]," ")</f>
        <v>ENZLOAD-ADCS_c_FWD-rt5301</v>
      </c>
      <c r="H481" s="1">
        <f>_xlfn.NUMBERVALUE(TRIM(_xlfn.TEXTBEFORE(_xlfn.TEXTAFTER(Table4[[#This Row],[rxn     upper-bound     lower-bound]],Table4[[#This Row],[rxn]]),Table4[[#This Row],[lb]],-1)))</f>
        <v>0.50004815999999996</v>
      </c>
      <c r="I481" s="1" t="str">
        <f>_xlfn.TEXTAFTER(Table4[[#This Row],[rxn     upper-bound     lower-bound]]," ",-1)</f>
        <v>0.00000000</v>
      </c>
    </row>
    <row r="482" spans="1:9">
      <c r="A482" s="1" t="s">
        <v>13398</v>
      </c>
      <c r="B482" s="1" t="str">
        <f>_xlfn.TEXTBEFORE(ENZLOAD[[#This Row],[ENZLOAD (from enz_from_proteome)]]," ")</f>
        <v>ENZLOAD-ADD_c_FWD-rt3300</v>
      </c>
      <c r="C482" s="1">
        <f>_xlfn.NUMBERVALUE(_xlfn.TEXTAFTER(ENZLOAD[[#This Row],[ENZLOAD (from enz_from_proteome)]]," ",-1))</f>
        <v>4.9789273279999897E-8</v>
      </c>
      <c r="F482" s="1" t="s">
        <v>17091</v>
      </c>
      <c r="G482" s="1" t="str">
        <f>_xlfn.TEXTBEFORE(Table4[[#This Row],[rxn     upper-bound     lower-bound]]," ")</f>
        <v>ENZLOAD-ADD_c_FWD-rt3300</v>
      </c>
      <c r="H482" s="1">
        <f>_xlfn.NUMBERVALUE(TRIM(_xlfn.TEXTBEFORE(_xlfn.TEXTAFTER(Table4[[#This Row],[rxn     upper-bound     lower-bound]],Table4[[#This Row],[rxn]]),Table4[[#This Row],[lb]],-1)))</f>
        <v>0.39111377000000003</v>
      </c>
      <c r="I482" s="1" t="str">
        <f>_xlfn.TEXTAFTER(Table4[[#This Row],[rxn     upper-bound     lower-bound]]," ",-1)</f>
        <v>0.00000000</v>
      </c>
    </row>
    <row r="483" spans="1:9">
      <c r="A483" s="1" t="s">
        <v>13399</v>
      </c>
      <c r="B483" s="1" t="str">
        <f>_xlfn.TEXTBEFORE(ENZLOAD[[#This Row],[ENZLOAD (from enz_from_proteome)]]," ")</f>
        <v>ENZLOAD-ADD_c_FWD-rt8364</v>
      </c>
      <c r="C483" s="1">
        <f>_xlfn.NUMBERVALUE(_xlfn.TEXTAFTER(ENZLOAD[[#This Row],[ENZLOAD (from enz_from_proteome)]]," ",-1))</f>
        <v>3.8486091518000001E-7</v>
      </c>
      <c r="F483" s="1" t="s">
        <v>17092</v>
      </c>
      <c r="G483" s="1" t="str">
        <f>_xlfn.TEXTBEFORE(Table4[[#This Row],[rxn     upper-bound     lower-bound]]," ")</f>
        <v>ENZLOAD-ADD_c_FWD-rt8364</v>
      </c>
      <c r="H483" s="1">
        <f>_xlfn.NUMBERVALUE(TRIM(_xlfn.TEXTBEFORE(_xlfn.TEXTAFTER(Table4[[#This Row],[rxn     upper-bound     lower-bound]],Table4[[#This Row],[rxn]]),Table4[[#This Row],[lb]],-1)))</f>
        <v>1.0866758599999999</v>
      </c>
      <c r="I483" s="1" t="str">
        <f>_xlfn.TEXTAFTER(Table4[[#This Row],[rxn     upper-bound     lower-bound]]," ",-1)</f>
        <v>0.00000000</v>
      </c>
    </row>
    <row r="484" spans="1:9">
      <c r="A484" s="1" t="s">
        <v>13400</v>
      </c>
      <c r="B484" s="1" t="str">
        <f>_xlfn.TEXTBEFORE(ENZLOAD[[#This Row],[ENZLOAD (from enz_from_proteome)]]," ")</f>
        <v>ENZLOAD-ADEtps_e_FWD-rt6190</v>
      </c>
      <c r="C484" s="1">
        <f>_xlfn.NUMBERVALUE(_xlfn.TEXTAFTER(ENZLOAD[[#This Row],[ENZLOAD (from enz_from_proteome)]]," ",-1))</f>
        <v>1.08493689543E-6</v>
      </c>
      <c r="F484" s="1" t="s">
        <v>17093</v>
      </c>
      <c r="G484" s="1" t="str">
        <f>_xlfn.TEXTBEFORE(Table4[[#This Row],[rxn     upper-bound     lower-bound]]," ")</f>
        <v>ENZLOAD-ADEtps_e_FWD-rt6190</v>
      </c>
      <c r="H484" s="1">
        <f>_xlfn.NUMBERVALUE(TRIM(_xlfn.TEXTBEFORE(_xlfn.TEXTAFTER(Table4[[#This Row],[rxn     upper-bound     lower-bound]],Table4[[#This Row],[rxn]]),Table4[[#This Row],[lb]],-1)))</f>
        <v>0.77373141999999995</v>
      </c>
      <c r="I484" s="1" t="str">
        <f>_xlfn.TEXTAFTER(Table4[[#This Row],[rxn     upper-bound     lower-bound]]," ",-1)</f>
        <v>0.00000000</v>
      </c>
    </row>
    <row r="485" spans="1:9">
      <c r="A485" s="1" t="s">
        <v>13401</v>
      </c>
      <c r="B485" s="1" t="str">
        <f>_xlfn.TEXTBEFORE(ENZLOAD[[#This Row],[ENZLOAD (from enz_from_proteome)]]," ")</f>
        <v>ENZLOAD-ADK1_c_FWD-rt3932</v>
      </c>
      <c r="C485" s="1">
        <f>_xlfn.NUMBERVALUE(_xlfn.TEXTAFTER(ENZLOAD[[#This Row],[ENZLOAD (from enz_from_proteome)]]," ",-1))</f>
        <v>5.0944507973999995E-7</v>
      </c>
      <c r="F485" s="1" t="s">
        <v>17094</v>
      </c>
      <c r="G485" s="1" t="str">
        <f>_xlfn.TEXTBEFORE(Table4[[#This Row],[rxn     upper-bound     lower-bound]]," ")</f>
        <v>ENZLOAD-ADK1_c_FWD-rt3932</v>
      </c>
      <c r="H485" s="1">
        <f>_xlfn.NUMBERVALUE(TRIM(_xlfn.TEXTBEFORE(_xlfn.TEXTAFTER(Table4[[#This Row],[rxn     upper-bound     lower-bound]],Table4[[#This Row],[rxn]]),Table4[[#This Row],[lb]],-1)))</f>
        <v>1.98612108</v>
      </c>
      <c r="I485" s="1" t="str">
        <f>_xlfn.TEXTAFTER(Table4[[#This Row],[rxn     upper-bound     lower-bound]]," ",-1)</f>
        <v>0.00000000</v>
      </c>
    </row>
    <row r="486" spans="1:9">
      <c r="A486" s="1" t="s">
        <v>13402</v>
      </c>
      <c r="B486" s="1" t="str">
        <f>_xlfn.TEXTBEFORE(ENZLOAD[[#This Row],[ENZLOAD (from enz_from_proteome)]]," ")</f>
        <v>ENZLOAD-ADK1_c_FWD-rt7128_c</v>
      </c>
      <c r="C486" s="1">
        <f>_xlfn.NUMBERVALUE(_xlfn.TEXTAFTER(ENZLOAD[[#This Row],[ENZLOAD (from enz_from_proteome)]]," ",-1))</f>
        <v>2.7195785834399998E-6</v>
      </c>
      <c r="F486" s="1" t="s">
        <v>17095</v>
      </c>
      <c r="G486" s="1" t="str">
        <f>_xlfn.TEXTBEFORE(Table4[[#This Row],[rxn     upper-bound     lower-bound]]," ")</f>
        <v>ENZLOAD-ADK1_c_FWD-rt7128_c</v>
      </c>
      <c r="H486" s="1">
        <f>_xlfn.NUMBERVALUE(TRIM(_xlfn.TEXTBEFORE(_xlfn.TEXTAFTER(Table4[[#This Row],[rxn     upper-bound     lower-bound]],Table4[[#This Row],[rxn]]),Table4[[#This Row],[lb]],-1)))</f>
        <v>1.35159871</v>
      </c>
      <c r="I486" s="1" t="str">
        <f>_xlfn.TEXTAFTER(Table4[[#This Row],[rxn     upper-bound     lower-bound]]," ",-1)</f>
        <v>0.00000000</v>
      </c>
    </row>
    <row r="487" spans="1:9">
      <c r="A487" s="1" t="s">
        <v>13403</v>
      </c>
      <c r="B487" s="1" t="str">
        <f>_xlfn.TEXTBEFORE(ENZLOAD[[#This Row],[ENZLOAD (from enz_from_proteome)]]," ")</f>
        <v>ENZLOAD-ADK1_m_FWD-rt6761</v>
      </c>
      <c r="C487" s="1">
        <f>_xlfn.NUMBERVALUE(_xlfn.TEXTAFTER(ENZLOAD[[#This Row],[ENZLOAD (from enz_from_proteome)]]," ",-1))</f>
        <v>5.8754580889999996E-7</v>
      </c>
      <c r="F487" s="1" t="s">
        <v>17096</v>
      </c>
      <c r="G487" s="1" t="str">
        <f>_xlfn.TEXTBEFORE(Table4[[#This Row],[rxn     upper-bound     lower-bound]]," ")</f>
        <v>ENZLOAD-ADK1_m_FWD-rt6761</v>
      </c>
      <c r="H487" s="1">
        <f>_xlfn.NUMBERVALUE(TRIM(_xlfn.TEXTBEFORE(_xlfn.TEXTAFTER(Table4[[#This Row],[rxn     upper-bound     lower-bound]],Table4[[#This Row],[rxn]]),Table4[[#This Row],[lb]],-1)))</f>
        <v>1.43162772</v>
      </c>
      <c r="I487" s="1" t="str">
        <f>_xlfn.TEXTAFTER(Table4[[#This Row],[rxn     upper-bound     lower-bound]]," ",-1)</f>
        <v>0.00000000</v>
      </c>
    </row>
    <row r="488" spans="1:9">
      <c r="A488" s="1" t="s">
        <v>13404</v>
      </c>
      <c r="B488" s="1" t="str">
        <f>_xlfn.TEXTBEFORE(ENZLOAD[[#This Row],[ENZLOAD (from enz_from_proteome)]]," ")</f>
        <v>ENZLOAD-ADK1_m_FWD-rt7128_m</v>
      </c>
      <c r="C488" s="1">
        <f>_xlfn.NUMBERVALUE(_xlfn.TEXTAFTER(ENZLOAD[[#This Row],[ENZLOAD (from enz_from_proteome)]]," ",-1))</f>
        <v>2.7195785834399998E-6</v>
      </c>
      <c r="F488" s="1" t="s">
        <v>17097</v>
      </c>
      <c r="G488" s="1" t="str">
        <f>_xlfn.TEXTBEFORE(Table4[[#This Row],[rxn     upper-bound     lower-bound]]," ")</f>
        <v>ENZLOAD-ADK1_m_FWD-rt7128_m</v>
      </c>
      <c r="H488" s="1">
        <f>_xlfn.NUMBERVALUE(TRIM(_xlfn.TEXTBEFORE(_xlfn.TEXTAFTER(Table4[[#This Row],[rxn     upper-bound     lower-bound]],Table4[[#This Row],[rxn]]),Table4[[#This Row],[lb]],-1)))</f>
        <v>1.35159871</v>
      </c>
      <c r="I488" s="1" t="str">
        <f>_xlfn.TEXTAFTER(Table4[[#This Row],[rxn     upper-bound     lower-bound]]," ",-1)</f>
        <v>0.00000000</v>
      </c>
    </row>
    <row r="489" spans="1:9">
      <c r="A489" s="1" t="s">
        <v>13405</v>
      </c>
      <c r="B489" s="1" t="str">
        <f>_xlfn.TEXTBEFORE(ENZLOAD[[#This Row],[ENZLOAD (from enz_from_proteome)]]," ")</f>
        <v>ENZLOAD-ADK3_m_FWD-rt6761</v>
      </c>
      <c r="C489" s="1">
        <f>_xlfn.NUMBERVALUE(_xlfn.TEXTAFTER(ENZLOAD[[#This Row],[ENZLOAD (from enz_from_proteome)]]," ",-1))</f>
        <v>5.8754580889999996E-7</v>
      </c>
      <c r="F489" s="1" t="s">
        <v>17098</v>
      </c>
      <c r="G489" s="1" t="str">
        <f>_xlfn.TEXTBEFORE(Table4[[#This Row],[rxn     upper-bound     lower-bound]]," ")</f>
        <v>ENZLOAD-ADK3_m_FWD-rt6761</v>
      </c>
      <c r="H489" s="1">
        <f>_xlfn.NUMBERVALUE(TRIM(_xlfn.TEXTBEFORE(_xlfn.TEXTAFTER(Table4[[#This Row],[rxn     upper-bound     lower-bound]],Table4[[#This Row],[rxn]]),Table4[[#This Row],[lb]],-1)))</f>
        <v>1.43162772</v>
      </c>
      <c r="I489" s="1" t="str">
        <f>_xlfn.TEXTAFTER(Table4[[#This Row],[rxn     upper-bound     lower-bound]]," ",-1)</f>
        <v>0.00000000</v>
      </c>
    </row>
    <row r="490" spans="1:9">
      <c r="A490" s="1" t="s">
        <v>13406</v>
      </c>
      <c r="B490" s="1" t="str">
        <f>_xlfn.TEXTBEFORE(ENZLOAD[[#This Row],[ENZLOAD (from enz_from_proteome)]]," ")</f>
        <v>ENZLOAD-ADK3_m_FWD-rt7128_m</v>
      </c>
      <c r="C490" s="1">
        <f>_xlfn.NUMBERVALUE(_xlfn.TEXTAFTER(ENZLOAD[[#This Row],[ENZLOAD (from enz_from_proteome)]]," ",-1))</f>
        <v>2.7195785834399998E-6</v>
      </c>
      <c r="F490" s="1" t="s">
        <v>17099</v>
      </c>
      <c r="G490" s="1" t="str">
        <f>_xlfn.TEXTBEFORE(Table4[[#This Row],[rxn     upper-bound     lower-bound]]," ")</f>
        <v>ENZLOAD-ADK3_m_REV-rt6761</v>
      </c>
      <c r="H490" s="1">
        <f>_xlfn.NUMBERVALUE(TRIM(_xlfn.TEXTBEFORE(_xlfn.TEXTAFTER(Table4[[#This Row],[rxn     upper-bound     lower-bound]],Table4[[#This Row],[rxn]]),Table4[[#This Row],[lb]],-1)))</f>
        <v>1.43162772</v>
      </c>
      <c r="I490" s="1" t="str">
        <f>_xlfn.TEXTAFTER(Table4[[#This Row],[rxn     upper-bound     lower-bound]]," ",-1)</f>
        <v>0.00000000</v>
      </c>
    </row>
    <row r="491" spans="1:9">
      <c r="A491" s="1" t="s">
        <v>13407</v>
      </c>
      <c r="B491" s="1" t="str">
        <f>_xlfn.TEXTBEFORE(ENZLOAD[[#This Row],[ENZLOAD (from enz_from_proteome)]]," ")</f>
        <v>ENZLOAD-ADK3_m_REV-rt6761</v>
      </c>
      <c r="C491" s="1">
        <f>_xlfn.NUMBERVALUE(_xlfn.TEXTAFTER(ENZLOAD[[#This Row],[ENZLOAD (from enz_from_proteome)]]," ",-1))</f>
        <v>5.8754580889999996E-7</v>
      </c>
      <c r="F491" s="1" t="s">
        <v>17100</v>
      </c>
      <c r="G491" s="1" t="str">
        <f>_xlfn.TEXTBEFORE(Table4[[#This Row],[rxn     upper-bound     lower-bound]]," ")</f>
        <v>ENZLOAD-ADK3_m_FWD-rt7128_m</v>
      </c>
      <c r="H491" s="1">
        <f>_xlfn.NUMBERVALUE(TRIM(_xlfn.TEXTBEFORE(_xlfn.TEXTAFTER(Table4[[#This Row],[rxn     upper-bound     lower-bound]],Table4[[#This Row],[rxn]]),Table4[[#This Row],[lb]],-1)))</f>
        <v>1.35159871</v>
      </c>
      <c r="I491" s="1" t="str">
        <f>_xlfn.TEXTAFTER(Table4[[#This Row],[rxn     upper-bound     lower-bound]]," ",-1)</f>
        <v>0.00000000</v>
      </c>
    </row>
    <row r="492" spans="1:9">
      <c r="A492" s="1" t="s">
        <v>13408</v>
      </c>
      <c r="B492" s="1" t="str">
        <f>_xlfn.TEXTBEFORE(ENZLOAD[[#This Row],[ENZLOAD (from enz_from_proteome)]]," ")</f>
        <v>ENZLOAD-ADK3_m_REV-rt7128_m</v>
      </c>
      <c r="C492" s="1">
        <f>_xlfn.NUMBERVALUE(_xlfn.TEXTAFTER(ENZLOAD[[#This Row],[ENZLOAD (from enz_from_proteome)]]," ",-1))</f>
        <v>2.7195785834399998E-6</v>
      </c>
      <c r="F492" s="1" t="s">
        <v>17101</v>
      </c>
      <c r="G492" s="1" t="str">
        <f>_xlfn.TEXTBEFORE(Table4[[#This Row],[rxn     upper-bound     lower-bound]]," ")</f>
        <v>ENZLOAD-ADK3_m_REV-rt7128_m</v>
      </c>
      <c r="H492" s="1">
        <f>_xlfn.NUMBERVALUE(TRIM(_xlfn.TEXTBEFORE(_xlfn.TEXTAFTER(Table4[[#This Row],[rxn     upper-bound     lower-bound]],Table4[[#This Row],[rxn]]),Table4[[#This Row],[lb]],-1)))</f>
        <v>1.35159871</v>
      </c>
      <c r="I492" s="1" t="str">
        <f>_xlfn.TEXTAFTER(Table4[[#This Row],[rxn     upper-bound     lower-bound]]," ",-1)</f>
        <v>0.00000000</v>
      </c>
    </row>
    <row r="493" spans="1:9">
      <c r="A493" s="1" t="s">
        <v>13409</v>
      </c>
      <c r="B493" s="1" t="str">
        <f>_xlfn.TEXTBEFORE(ENZLOAD[[#This Row],[ENZLOAD (from enz_from_proteome)]]," ")</f>
        <v>ENZLOAD-ADMDC_c_FWD-rt2849</v>
      </c>
      <c r="C493" s="1">
        <f>_xlfn.NUMBERVALUE(_xlfn.TEXTAFTER(ENZLOAD[[#This Row],[ENZLOAD (from enz_from_proteome)]]," ",-1))</f>
        <v>2.9416630698000001E-7</v>
      </c>
      <c r="F493" s="1" t="s">
        <v>17102</v>
      </c>
      <c r="G493" s="1" t="str">
        <f>_xlfn.TEXTBEFORE(Table4[[#This Row],[rxn     upper-bound     lower-bound]]," ")</f>
        <v>ENZLOAD-ADMDC_c_FWD-rt2849</v>
      </c>
      <c r="H493" s="1">
        <f>_xlfn.NUMBERVALUE(TRIM(_xlfn.TEXTBEFORE(_xlfn.TEXTAFTER(Table4[[#This Row],[rxn     upper-bound     lower-bound]],Table4[[#This Row],[rxn]]),Table4[[#This Row],[lb]],-1)))</f>
        <v>0.78431026000000004</v>
      </c>
      <c r="I493" s="1" t="str">
        <f>_xlfn.TEXTAFTER(Table4[[#This Row],[rxn     upper-bound     lower-bound]]," ",-1)</f>
        <v>0.00000000</v>
      </c>
    </row>
    <row r="494" spans="1:9">
      <c r="A494" s="1" t="s">
        <v>13410</v>
      </c>
      <c r="B494" s="1" t="str">
        <f>_xlfn.TEXTBEFORE(ENZLOAD[[#This Row],[ENZLOAD (from enz_from_proteome)]]," ")</f>
        <v>ENZLOAD-ADNCYC_c_FWD-rt4919</v>
      </c>
      <c r="C494" s="1">
        <f>_xlfn.NUMBERVALUE(_xlfn.TEXTAFTER(ENZLOAD[[#This Row],[ENZLOAD (from enz_from_proteome)]]," ",-1))</f>
        <v>7.5741700750000004E-8</v>
      </c>
      <c r="F494" s="1" t="s">
        <v>17103</v>
      </c>
      <c r="G494" s="1" t="str">
        <f>_xlfn.TEXTBEFORE(Table4[[#This Row],[rxn     upper-bound     lower-bound]]," ")</f>
        <v>ENZLOAD-ADNCYC_c_FWD-rt4919</v>
      </c>
      <c r="H494" s="1">
        <f>_xlfn.NUMBERVALUE(TRIM(_xlfn.TEXTBEFORE(_xlfn.TEXTAFTER(Table4[[#This Row],[rxn     upper-bound     lower-bound]],Table4[[#This Row],[rxn]]),Table4[[#This Row],[lb]],-1)))</f>
        <v>0.19734484999999999</v>
      </c>
      <c r="I494" s="1" t="str">
        <f>_xlfn.TEXTAFTER(Table4[[#This Row],[rxn     upper-bound     lower-bound]]," ",-1)</f>
        <v>0.00000000</v>
      </c>
    </row>
    <row r="495" spans="1:9">
      <c r="A495" s="1" t="s">
        <v>13411</v>
      </c>
      <c r="B495" s="1" t="str">
        <f>_xlfn.TEXTBEFORE(ENZLOAD[[#This Row],[ENZLOAD (from enz_from_proteome)]]," ")</f>
        <v>ENZLOAD-ADNK1_c_FWD-rt0017</v>
      </c>
      <c r="C495" s="1">
        <f>_xlfn.NUMBERVALUE(_xlfn.TEXTAFTER(ENZLOAD[[#This Row],[ENZLOAD (from enz_from_proteome)]]," ",-1))</f>
        <v>4.1884914132900002E-6</v>
      </c>
      <c r="F495" s="1" t="s">
        <v>17104</v>
      </c>
      <c r="G495" s="1" t="str">
        <f>_xlfn.TEXTBEFORE(Table4[[#This Row],[rxn     upper-bound     lower-bound]]," ")</f>
        <v>ENZLOAD-ADNK1_c_FWD-rt0017</v>
      </c>
      <c r="H495" s="1">
        <f>_xlfn.NUMBERVALUE(TRIM(_xlfn.TEXTBEFORE(_xlfn.TEXTAFTER(Table4[[#This Row],[rxn     upper-bound     lower-bound]],Table4[[#This Row],[rxn]]),Table4[[#This Row],[lb]],-1)))</f>
        <v>1.16023549</v>
      </c>
      <c r="I495" s="1" t="str">
        <f>_xlfn.TEXTAFTER(Table4[[#This Row],[rxn     upper-bound     lower-bound]]," ",-1)</f>
        <v>0.00000000</v>
      </c>
    </row>
    <row r="496" spans="1:9">
      <c r="A496" s="1" t="s">
        <v>13412</v>
      </c>
      <c r="B496" s="1" t="str">
        <f>_xlfn.TEXTBEFORE(ENZLOAD[[#This Row],[ENZLOAD (from enz_from_proteome)]]," ")</f>
        <v>ENZLOAD-ADNtps_e_FWD-rt5601</v>
      </c>
      <c r="C496" s="1">
        <f>_xlfn.NUMBERVALUE(_xlfn.TEXTAFTER(ENZLOAD[[#This Row],[ENZLOAD (from enz_from_proteome)]]," ",-1))</f>
        <v>4.6878823599999999E-9</v>
      </c>
      <c r="F496" s="1" t="s">
        <v>17105</v>
      </c>
      <c r="G496" s="1" t="str">
        <f>_xlfn.TEXTBEFORE(Table4[[#This Row],[rxn     upper-bound     lower-bound]]," ")</f>
        <v>ENZLOAD-ADNtps_e_FWD-rt5601</v>
      </c>
      <c r="H496" s="1">
        <f>_xlfn.NUMBERVALUE(TRIM(_xlfn.TEXTBEFORE(_xlfn.TEXTAFTER(Table4[[#This Row],[rxn     upper-bound     lower-bound]],Table4[[#This Row],[rxn]]),Table4[[#This Row],[lb]],-1)))</f>
        <v>0.71723318999999996</v>
      </c>
      <c r="I496" s="1" t="str">
        <f>_xlfn.TEXTAFTER(Table4[[#This Row],[rxn     upper-bound     lower-bound]]," ",-1)</f>
        <v>0.00000000</v>
      </c>
    </row>
    <row r="497" spans="1:9">
      <c r="A497" s="1" t="s">
        <v>13413</v>
      </c>
      <c r="B497" s="1" t="str">
        <f>_xlfn.TEXTBEFORE(ENZLOAD[[#This Row],[ENZLOAD (from enz_from_proteome)]]," ")</f>
        <v>ENZLOAD-ADPATPt_c_m_FWD-rt4336</v>
      </c>
      <c r="C497" s="1">
        <f>_xlfn.NUMBERVALUE(_xlfn.TEXTAFTER(ENZLOAD[[#This Row],[ENZLOAD (from enz_from_proteome)]]," ",-1))</f>
        <v>4.1898833821389997E-5</v>
      </c>
      <c r="F497" s="1" t="s">
        <v>17106</v>
      </c>
      <c r="G497" s="1" t="str">
        <f>_xlfn.TEXTBEFORE(Table4[[#This Row],[rxn     upper-bound     lower-bound]]," ")</f>
        <v>ENZLOAD-ADPATPt_c_m_FWD-rt4336</v>
      </c>
      <c r="H497" s="1">
        <f>_xlfn.NUMBERVALUE(TRIM(_xlfn.TEXTBEFORE(_xlfn.TEXTAFTER(Table4[[#This Row],[rxn     upper-bound     lower-bound]],Table4[[#This Row],[rxn]]),Table4[[#This Row],[lb]],-1)))</f>
        <v>1.2749653299999999</v>
      </c>
      <c r="I497" s="1" t="str">
        <f>_xlfn.TEXTAFTER(Table4[[#This Row],[rxn     upper-bound     lower-bound]]," ",-1)</f>
        <v>0.00000000</v>
      </c>
    </row>
    <row r="498" spans="1:9">
      <c r="A498" s="1" t="s">
        <v>13414</v>
      </c>
      <c r="B498" s="1" t="str">
        <f>_xlfn.TEXTBEFORE(ENZLOAD[[#This Row],[ENZLOAD (from enz_from_proteome)]]," ")</f>
        <v>ENZLOAD-ADPATPt_c_m_REV-rt4336</v>
      </c>
      <c r="C498" s="1">
        <f>_xlfn.NUMBERVALUE(_xlfn.TEXTAFTER(ENZLOAD[[#This Row],[ENZLOAD (from enz_from_proteome)]]," ",-1))</f>
        <v>4.1898833821389997E-5</v>
      </c>
      <c r="F498" s="1" t="s">
        <v>17107</v>
      </c>
      <c r="G498" s="1" t="str">
        <f>_xlfn.TEXTBEFORE(Table4[[#This Row],[rxn     upper-bound     lower-bound]]," ")</f>
        <v>ENZLOAD-ADPATPt_c_m_REV-rt4336</v>
      </c>
      <c r="H498" s="1">
        <f>_xlfn.NUMBERVALUE(TRIM(_xlfn.TEXTBEFORE(_xlfn.TEXTAFTER(Table4[[#This Row],[rxn     upper-bound     lower-bound]],Table4[[#This Row],[rxn]]),Table4[[#This Row],[lb]],-1)))</f>
        <v>1.2749653299999999</v>
      </c>
      <c r="I498" s="1" t="str">
        <f>_xlfn.TEXTAFTER(Table4[[#This Row],[rxn     upper-bound     lower-bound]]," ",-1)</f>
        <v>0.00000000</v>
      </c>
    </row>
    <row r="499" spans="1:9">
      <c r="A499" s="1" t="s">
        <v>13415</v>
      </c>
      <c r="B499" s="1" t="str">
        <f>_xlfn.TEXTBEFORE(ENZLOAD[[#This Row],[ENZLOAD (from enz_from_proteome)]]," ")</f>
        <v>ENZLOAD-ADPATPt_c_x_FWD-rt7777</v>
      </c>
      <c r="C499" s="1">
        <f>_xlfn.NUMBERVALUE(_xlfn.TEXTAFTER(ENZLOAD[[#This Row],[ENZLOAD (from enz_from_proteome)]]," ",-1))</f>
        <v>4.0801035279999999E-8</v>
      </c>
      <c r="F499" s="1" t="s">
        <v>17108</v>
      </c>
      <c r="G499" s="1" t="str">
        <f>_xlfn.TEXTBEFORE(Table4[[#This Row],[rxn     upper-bound     lower-bound]]," ")</f>
        <v>ENZLOAD-ADPATPt_c_x_FWD-rt7777</v>
      </c>
      <c r="H499" s="1">
        <f>_xlfn.NUMBERVALUE(TRIM(_xlfn.TEXTBEFORE(_xlfn.TEXTAFTER(Table4[[#This Row],[rxn     upper-bound     lower-bound]],Table4[[#This Row],[rxn]]),Table4[[#This Row],[lb]],-1)))</f>
        <v>1.18248994</v>
      </c>
      <c r="I499" s="1" t="str">
        <f>_xlfn.TEXTAFTER(Table4[[#This Row],[rxn     upper-bound     lower-bound]]," ",-1)</f>
        <v>0.00000000</v>
      </c>
    </row>
    <row r="500" spans="1:9">
      <c r="A500" s="1" t="s">
        <v>13416</v>
      </c>
      <c r="B500" s="1" t="str">
        <f>_xlfn.TEXTBEFORE(ENZLOAD[[#This Row],[ENZLOAD (from enz_from_proteome)]]," ")</f>
        <v>ENZLOAD-ADPRDP_m_FWD-rt8143</v>
      </c>
      <c r="C500" s="1">
        <f>_xlfn.NUMBERVALUE(_xlfn.TEXTAFTER(ENZLOAD[[#This Row],[ENZLOAD (from enz_from_proteome)]]," ",-1))</f>
        <v>1.8558833488E-7</v>
      </c>
      <c r="F500" s="1" t="s">
        <v>17109</v>
      </c>
      <c r="G500" s="1" t="str">
        <f>_xlfn.TEXTBEFORE(Table4[[#This Row],[rxn     upper-bound     lower-bound]]," ")</f>
        <v>ENZLOAD-ADPRDP_m_FWD-rt8143</v>
      </c>
      <c r="H500" s="1">
        <f>_xlfn.NUMBERVALUE(TRIM(_xlfn.TEXTBEFORE(_xlfn.TEXTAFTER(Table4[[#This Row],[rxn     upper-bound     lower-bound]],Table4[[#This Row],[rxn]]),Table4[[#This Row],[lb]],-1)))</f>
        <v>1.5027247399999999</v>
      </c>
      <c r="I500" s="1" t="str">
        <f>_xlfn.TEXTAFTER(Table4[[#This Row],[rxn     upper-bound     lower-bound]]," ",-1)</f>
        <v>0.00000000</v>
      </c>
    </row>
    <row r="501" spans="1:9">
      <c r="A501" s="1" t="s">
        <v>13417</v>
      </c>
      <c r="B501" s="1" t="str">
        <f>_xlfn.TEXTBEFORE(ENZLOAD[[#This Row],[ENZLOAD (from enz_from_proteome)]]," ")</f>
        <v>ENZLOAD-ADPT_c_FWD-rt7825</v>
      </c>
      <c r="C501" s="1">
        <f>_xlfn.NUMBERVALUE(_xlfn.TEXTAFTER(ENZLOAD[[#This Row],[ENZLOAD (from enz_from_proteome)]]," ",-1))</f>
        <v>6.3319613776999995E-7</v>
      </c>
      <c r="F501" s="1" t="s">
        <v>17110</v>
      </c>
      <c r="G501" s="1" t="str">
        <f>_xlfn.TEXTBEFORE(Table4[[#This Row],[rxn     upper-bound     lower-bound]]," ")</f>
        <v>ENZLOAD-ADPT_c_FWD-rt7825</v>
      </c>
      <c r="H501" s="1">
        <f>_xlfn.NUMBERVALUE(TRIM(_xlfn.TEXTBEFORE(_xlfn.TEXTAFTER(Table4[[#This Row],[rxn     upper-bound     lower-bound]],Table4[[#This Row],[rxn]]),Table4[[#This Row],[lb]],-1)))</f>
        <v>2.1390105199999998</v>
      </c>
      <c r="I501" s="1" t="str">
        <f>_xlfn.TEXTAFTER(Table4[[#This Row],[rxn     upper-bound     lower-bound]]," ",-1)</f>
        <v>0.00000000</v>
      </c>
    </row>
    <row r="502" spans="1:9">
      <c r="A502" s="1" t="s">
        <v>13418</v>
      </c>
      <c r="B502" s="1" t="str">
        <f>_xlfn.TEXTBEFORE(ENZLOAD[[#This Row],[ENZLOAD (from enz_from_proteome)]]," ")</f>
        <v>ENZLOAD-ADSK_c_FWD-rt0341</v>
      </c>
      <c r="C502" s="1">
        <f>_xlfn.NUMBERVALUE(_xlfn.TEXTAFTER(ENZLOAD[[#This Row],[ENZLOAD (from enz_from_proteome)]]," ",-1))</f>
        <v>1.7329249510299999E-6</v>
      </c>
      <c r="F502" s="1" t="s">
        <v>17111</v>
      </c>
      <c r="G502" s="1" t="str">
        <f>_xlfn.TEXTBEFORE(Table4[[#This Row],[rxn     upper-bound     lower-bound]]," ")</f>
        <v>ENZLOAD-ADSK_c_FWD-rt0341</v>
      </c>
      <c r="H502" s="1">
        <f>_xlfn.NUMBERVALUE(TRIM(_xlfn.TEXTBEFORE(_xlfn.TEXTAFTER(Table4[[#This Row],[rxn     upper-bound     lower-bound]],Table4[[#This Row],[rxn]]),Table4[[#This Row],[lb]],-1)))</f>
        <v>1.8613403500000001</v>
      </c>
      <c r="I502" s="1" t="str">
        <f>_xlfn.TEXTAFTER(Table4[[#This Row],[rxn     upper-bound     lower-bound]]," ",-1)</f>
        <v>0.00000000</v>
      </c>
    </row>
    <row r="503" spans="1:9">
      <c r="A503" s="1" t="s">
        <v>13419</v>
      </c>
      <c r="B503" s="1" t="str">
        <f>_xlfn.TEXTBEFORE(ENZLOAD[[#This Row],[ENZLOAD (from enz_from_proteome)]]," ")</f>
        <v>ENZLOAD-ADSL1r_c_FWD-rt7437</v>
      </c>
      <c r="C503" s="1">
        <f>_xlfn.NUMBERVALUE(_xlfn.TEXTAFTER(ENZLOAD[[#This Row],[ENZLOAD (from enz_from_proteome)]]," ",-1))</f>
        <v>6.5959192600000004E-7</v>
      </c>
      <c r="F503" s="1" t="s">
        <v>17112</v>
      </c>
      <c r="G503" s="1" t="str">
        <f>_xlfn.TEXTBEFORE(Table4[[#This Row],[rxn     upper-bound     lower-bound]]," ")</f>
        <v>ENZLOAD-ADSL1r_c_FWD-rt7437</v>
      </c>
      <c r="H503" s="1">
        <f>_xlfn.NUMBERVALUE(TRIM(_xlfn.TEXTBEFORE(_xlfn.TEXTAFTER(Table4[[#This Row],[rxn     upper-bound     lower-bound]],Table4[[#This Row],[rxn]]),Table4[[#This Row],[lb]],-1)))</f>
        <v>0.19837156</v>
      </c>
      <c r="I503" s="1" t="str">
        <f>_xlfn.TEXTAFTER(Table4[[#This Row],[rxn     upper-bound     lower-bound]]," ",-1)</f>
        <v>0.00000000</v>
      </c>
    </row>
    <row r="504" spans="1:9">
      <c r="A504" s="1" t="s">
        <v>13420</v>
      </c>
      <c r="B504" s="1" t="str">
        <f>_xlfn.TEXTBEFORE(ENZLOAD[[#This Row],[ENZLOAD (from enz_from_proteome)]]," ")</f>
        <v>ENZLOAD-ADSL1r_c_REV-rt7437</v>
      </c>
      <c r="C504" s="1">
        <f>_xlfn.NUMBERVALUE(_xlfn.TEXTAFTER(ENZLOAD[[#This Row],[ENZLOAD (from enz_from_proteome)]]," ",-1))</f>
        <v>6.5959192600000004E-7</v>
      </c>
      <c r="F504" s="1" t="s">
        <v>17113</v>
      </c>
      <c r="G504" s="1" t="str">
        <f>_xlfn.TEXTBEFORE(Table4[[#This Row],[rxn     upper-bound     lower-bound]]," ")</f>
        <v>ENZLOAD-ADSL1r_c_REV-rt7437</v>
      </c>
      <c r="H504" s="1">
        <f>_xlfn.NUMBERVALUE(TRIM(_xlfn.TEXTBEFORE(_xlfn.TEXTAFTER(Table4[[#This Row],[rxn     upper-bound     lower-bound]],Table4[[#This Row],[rxn]]),Table4[[#This Row],[lb]],-1)))</f>
        <v>0.19837156</v>
      </c>
      <c r="I504" s="1" t="str">
        <f>_xlfn.TEXTAFTER(Table4[[#This Row],[rxn     upper-bound     lower-bound]]," ",-1)</f>
        <v>0.00000000</v>
      </c>
    </row>
    <row r="505" spans="1:9">
      <c r="A505" s="1" t="s">
        <v>13421</v>
      </c>
      <c r="B505" s="1" t="str">
        <f>_xlfn.TEXTBEFORE(ENZLOAD[[#This Row],[ENZLOAD (from enz_from_proteome)]]," ")</f>
        <v>ENZLOAD-ADSL2i_c_FWD-rt7437</v>
      </c>
      <c r="C505" s="1">
        <f>_xlfn.NUMBERVALUE(_xlfn.TEXTAFTER(ENZLOAD[[#This Row],[ENZLOAD (from enz_from_proteome)]]," ",-1))</f>
        <v>6.5959192600000004E-7</v>
      </c>
      <c r="F505" s="1" t="s">
        <v>17114</v>
      </c>
      <c r="G505" s="1" t="str">
        <f>_xlfn.TEXTBEFORE(Table4[[#This Row],[rxn     upper-bound     lower-bound]]," ")</f>
        <v>ENZLOAD-ADSL2i_c_FWD-rt7437</v>
      </c>
      <c r="H505" s="1">
        <f>_xlfn.NUMBERVALUE(TRIM(_xlfn.TEXTBEFORE(_xlfn.TEXTAFTER(Table4[[#This Row],[rxn     upper-bound     lower-bound]],Table4[[#This Row],[rxn]]),Table4[[#This Row],[lb]],-1)))</f>
        <v>0.19837156</v>
      </c>
      <c r="I505" s="1" t="str">
        <f>_xlfn.TEXTAFTER(Table4[[#This Row],[rxn     upper-bound     lower-bound]]," ",-1)</f>
        <v>0.00000000</v>
      </c>
    </row>
    <row r="506" spans="1:9">
      <c r="A506" s="1" t="s">
        <v>13422</v>
      </c>
      <c r="B506" s="1" t="str">
        <f>_xlfn.TEXTBEFORE(ENZLOAD[[#This Row],[ENZLOAD (from enz_from_proteome)]]," ")</f>
        <v>ENZLOAD-ADSS_c_FWD-rt3802</v>
      </c>
      <c r="C506" s="1">
        <f>_xlfn.NUMBERVALUE(_xlfn.TEXTAFTER(ENZLOAD[[#This Row],[ENZLOAD (from enz_from_proteome)]]," ",-1))</f>
        <v>1.834584867E-6</v>
      </c>
      <c r="F506" s="1" t="s">
        <v>17115</v>
      </c>
      <c r="G506" s="1" t="str">
        <f>_xlfn.TEXTBEFORE(Table4[[#This Row],[rxn     upper-bound     lower-bound]]," ")</f>
        <v>ENZLOAD-ADSS_c_FWD-rt3802</v>
      </c>
      <c r="H506" s="1">
        <f>_xlfn.NUMBERVALUE(TRIM(_xlfn.TEXTBEFORE(_xlfn.TEXTAFTER(Table4[[#This Row],[rxn     upper-bound     lower-bound]],Table4[[#This Row],[rxn]]),Table4[[#This Row],[lb]],-1)))</f>
        <v>0.45035515999999998</v>
      </c>
      <c r="I506" s="1" t="str">
        <f>_xlfn.TEXTAFTER(Table4[[#This Row],[rxn     upper-bound     lower-bound]]," ",-1)</f>
        <v>0.00000000</v>
      </c>
    </row>
    <row r="507" spans="1:9">
      <c r="A507" s="1" t="s">
        <v>13423</v>
      </c>
      <c r="B507" s="1" t="str">
        <f>_xlfn.TEXTBEFORE(ENZLOAD[[#This Row],[ENZLOAD (from enz_from_proteome)]]," ")</f>
        <v>ENZLOAD-AEPI1_c_FWD-rt0136</v>
      </c>
      <c r="C507" s="1">
        <f>_xlfn.NUMBERVALUE(_xlfn.TEXTAFTER(ENZLOAD[[#This Row],[ENZLOAD (from enz_from_proteome)]]," ",-1))</f>
        <v>1.1369241042E-7</v>
      </c>
      <c r="F507" s="1" t="s">
        <v>17116</v>
      </c>
      <c r="G507" s="1" t="str">
        <f>_xlfn.TEXTBEFORE(Table4[[#This Row],[rxn     upper-bound     lower-bound]]," ")</f>
        <v>ENZLOAD-AEPI1_c_FWD-rt0136</v>
      </c>
      <c r="H507" s="1">
        <f>_xlfn.NUMBERVALUE(TRIM(_xlfn.TEXTBEFORE(_xlfn.TEXTAFTER(Table4[[#This Row],[rxn     upper-bound     lower-bound]],Table4[[#This Row],[rxn]]),Table4[[#This Row],[lb]],-1)))</f>
        <v>0.86221212000000003</v>
      </c>
      <c r="I507" s="1" t="str">
        <f>_xlfn.TEXTAFTER(Table4[[#This Row],[rxn     upper-bound     lower-bound]]," ",-1)</f>
        <v>0.00000000</v>
      </c>
    </row>
    <row r="508" spans="1:9">
      <c r="A508" s="1" t="s">
        <v>13424</v>
      </c>
      <c r="B508" s="1" t="str">
        <f>_xlfn.TEXTBEFORE(ENZLOAD[[#This Row],[ENZLOAD (from enz_from_proteome)]]," ")</f>
        <v>ENZLOAD-AEPI1_c_REV-rt0136</v>
      </c>
      <c r="C508" s="1">
        <f>_xlfn.NUMBERVALUE(_xlfn.TEXTAFTER(ENZLOAD[[#This Row],[ENZLOAD (from enz_from_proteome)]]," ",-1))</f>
        <v>1.1369241042E-7</v>
      </c>
      <c r="F508" s="1" t="s">
        <v>17117</v>
      </c>
      <c r="G508" s="1" t="str">
        <f>_xlfn.TEXTBEFORE(Table4[[#This Row],[rxn     upper-bound     lower-bound]]," ")</f>
        <v>ENZLOAD-AEPI1_c_REV-rt0136</v>
      </c>
      <c r="H508" s="1">
        <f>_xlfn.NUMBERVALUE(TRIM(_xlfn.TEXTBEFORE(_xlfn.TEXTAFTER(Table4[[#This Row],[rxn     upper-bound     lower-bound]],Table4[[#This Row],[rxn]]),Table4[[#This Row],[lb]],-1)))</f>
        <v>0.86221212000000003</v>
      </c>
      <c r="I508" s="1" t="str">
        <f>_xlfn.TEXTAFTER(Table4[[#This Row],[rxn     upper-bound     lower-bound]]," ",-1)</f>
        <v>0.00000000</v>
      </c>
    </row>
    <row r="509" spans="1:9">
      <c r="A509" s="1" t="s">
        <v>13425</v>
      </c>
      <c r="B509" s="1" t="str">
        <f>_xlfn.TEXTBEFORE(ENZLOAD[[#This Row],[ENZLOAD (from enz_from_proteome)]]," ")</f>
        <v>ENZLOAD-AEPI2_c_FWD-rt0136</v>
      </c>
      <c r="C509" s="1">
        <f>_xlfn.NUMBERVALUE(_xlfn.TEXTAFTER(ENZLOAD[[#This Row],[ENZLOAD (from enz_from_proteome)]]," ",-1))</f>
        <v>1.1369241042E-7</v>
      </c>
      <c r="F509" s="1" t="s">
        <v>17118</v>
      </c>
      <c r="G509" s="1" t="str">
        <f>_xlfn.TEXTBEFORE(Table4[[#This Row],[rxn     upper-bound     lower-bound]]," ")</f>
        <v>ENZLOAD-AEPI2_c_FWD-rt0136</v>
      </c>
      <c r="H509" s="1">
        <f>_xlfn.NUMBERVALUE(TRIM(_xlfn.TEXTBEFORE(_xlfn.TEXTAFTER(Table4[[#This Row],[rxn     upper-bound     lower-bound]],Table4[[#This Row],[rxn]]),Table4[[#This Row],[lb]],-1)))</f>
        <v>0.86221212000000003</v>
      </c>
      <c r="I509" s="1" t="str">
        <f>_xlfn.TEXTAFTER(Table4[[#This Row],[rxn     upper-bound     lower-bound]]," ",-1)</f>
        <v>0.00000000</v>
      </c>
    </row>
    <row r="510" spans="1:9">
      <c r="A510" s="1" t="s">
        <v>13426</v>
      </c>
      <c r="B510" s="1" t="str">
        <f>_xlfn.TEXTBEFORE(ENZLOAD[[#This Row],[ENZLOAD (from enz_from_proteome)]]," ")</f>
        <v>ENZLOAD-AEPI2_c_REV-rt0136</v>
      </c>
      <c r="C510" s="1">
        <f>_xlfn.NUMBERVALUE(_xlfn.TEXTAFTER(ENZLOAD[[#This Row],[ENZLOAD (from enz_from_proteome)]]," ",-1))</f>
        <v>1.1369241042E-7</v>
      </c>
      <c r="F510" s="1" t="s">
        <v>17119</v>
      </c>
      <c r="G510" s="1" t="str">
        <f>_xlfn.TEXTBEFORE(Table4[[#This Row],[rxn     upper-bound     lower-bound]]," ")</f>
        <v>ENZLOAD-AEPI2_c_REV-rt0136</v>
      </c>
      <c r="H510" s="1">
        <f>_xlfn.NUMBERVALUE(TRIM(_xlfn.TEXTBEFORE(_xlfn.TEXTAFTER(Table4[[#This Row],[rxn     upper-bound     lower-bound]],Table4[[#This Row],[rxn]]),Table4[[#This Row],[lb]],-1)))</f>
        <v>0.86221212000000003</v>
      </c>
      <c r="I510" s="1" t="str">
        <f>_xlfn.TEXTAFTER(Table4[[#This Row],[rxn     upper-bound     lower-bound]]," ",-1)</f>
        <v>0.00000000</v>
      </c>
    </row>
    <row r="511" spans="1:9">
      <c r="A511" s="1" t="s">
        <v>13427</v>
      </c>
      <c r="B511" s="1" t="str">
        <f>_xlfn.TEXTBEFORE(ENZLOAD[[#This Row],[ENZLOAD (from enz_from_proteome)]]," ")</f>
        <v>ENZLOAD-AFAT_c_FWD-rt3174_c</v>
      </c>
      <c r="C511" s="1">
        <f>_xlfn.NUMBERVALUE(_xlfn.TEXTAFTER(ENZLOAD[[#This Row],[ENZLOAD (from enz_from_proteome)]]," ",-1))</f>
        <v>9.2222028299999998E-8</v>
      </c>
      <c r="F511" s="1" t="s">
        <v>17120</v>
      </c>
      <c r="G511" s="1" t="str">
        <f>_xlfn.TEXTBEFORE(Table4[[#This Row],[rxn     upper-bound     lower-bound]]," ")</f>
        <v>ENZLOAD-AFAT_c_FWD-rt3174_c</v>
      </c>
      <c r="H511" s="1">
        <f>_xlfn.NUMBERVALUE(TRIM(_xlfn.TEXTBEFORE(_xlfn.TEXTAFTER(Table4[[#This Row],[rxn     upper-bound     lower-bound]],Table4[[#This Row],[rxn]]),Table4[[#This Row],[lb]],-1)))</f>
        <v>1.2574464000000001</v>
      </c>
      <c r="I511" s="1" t="str">
        <f>_xlfn.TEXTAFTER(Table4[[#This Row],[rxn     upper-bound     lower-bound]]," ",-1)</f>
        <v>0.00000000</v>
      </c>
    </row>
    <row r="512" spans="1:9">
      <c r="A512" s="1" t="s">
        <v>13428</v>
      </c>
      <c r="B512" s="1" t="str">
        <f>_xlfn.TEXTBEFORE(ENZLOAD[[#This Row],[ENZLOAD (from enz_from_proteome)]]," ")</f>
        <v>ENZLOAD-AFLTXNB1S_c_FWD-rt2689</v>
      </c>
      <c r="C512" s="1">
        <f>_xlfn.NUMBERVALUE(_xlfn.TEXTAFTER(ENZLOAD[[#This Row],[ENZLOAD (from enz_from_proteome)]]," ",-1))</f>
        <v>0</v>
      </c>
      <c r="F512" s="1" t="s">
        <v>17121</v>
      </c>
      <c r="G512" s="1" t="str">
        <f>_xlfn.TEXTBEFORE(Table4[[#This Row],[rxn     upper-bound     lower-bound]]," ")</f>
        <v>ENZLOAD-AFLTXNB1S_c_FWD-rt2689</v>
      </c>
      <c r="H512" s="1">
        <f>_xlfn.NUMBERVALUE(TRIM(_xlfn.TEXTBEFORE(_xlfn.TEXTAFTER(Table4[[#This Row],[rxn     upper-bound     lower-bound]],Table4[[#This Row],[rxn]]),Table4[[#This Row],[lb]],-1)))</f>
        <v>0.71002441999999999</v>
      </c>
      <c r="I512" s="1" t="str">
        <f>_xlfn.TEXTAFTER(Table4[[#This Row],[rxn     upper-bound     lower-bound]]," ",-1)</f>
        <v>0.00000000</v>
      </c>
    </row>
    <row r="513" spans="1:9">
      <c r="A513" s="1" t="s">
        <v>13429</v>
      </c>
      <c r="B513" s="1" t="str">
        <f>_xlfn.TEXTBEFORE(ENZLOAD[[#This Row],[ENZLOAD (from enz_from_proteome)]]," ")</f>
        <v>ENZLOAD-AFLTXNB2S_c_FWD-rt2689</v>
      </c>
      <c r="C513" s="1">
        <f>_xlfn.NUMBERVALUE(_xlfn.TEXTAFTER(ENZLOAD[[#This Row],[ENZLOAD (from enz_from_proteome)]]," ",-1))</f>
        <v>0</v>
      </c>
      <c r="F513" s="1" t="s">
        <v>17122</v>
      </c>
      <c r="G513" s="1" t="str">
        <f>_xlfn.TEXTBEFORE(Table4[[#This Row],[rxn     upper-bound     lower-bound]]," ")</f>
        <v>ENZLOAD-AFLTXNB2S_c_FWD-rt2689</v>
      </c>
      <c r="H513" s="1">
        <f>_xlfn.NUMBERVALUE(TRIM(_xlfn.TEXTBEFORE(_xlfn.TEXTAFTER(Table4[[#This Row],[rxn     upper-bound     lower-bound]],Table4[[#This Row],[rxn]]),Table4[[#This Row],[lb]],-1)))</f>
        <v>0.71002441999999999</v>
      </c>
      <c r="I513" s="1" t="str">
        <f>_xlfn.TEXTAFTER(Table4[[#This Row],[rxn     upper-bound     lower-bound]]," ",-1)</f>
        <v>0.00000000</v>
      </c>
    </row>
    <row r="514" spans="1:9">
      <c r="A514" s="1" t="s">
        <v>13430</v>
      </c>
      <c r="B514" s="1" t="str">
        <f>_xlfn.TEXTBEFORE(ENZLOAD[[#This Row],[ENZLOAD (from enz_from_proteome)]]," ")</f>
        <v>ENZLOAD-AGMT_e_FWD-rt1772</v>
      </c>
      <c r="C514" s="1">
        <f>_xlfn.NUMBERVALUE(_xlfn.TEXTAFTER(ENZLOAD[[#This Row],[ENZLOAD (from enz_from_proteome)]]," ",-1))</f>
        <v>1.35117848717E-6</v>
      </c>
      <c r="F514" s="1" t="s">
        <v>17123</v>
      </c>
      <c r="G514" s="1" t="str">
        <f>_xlfn.TEXTBEFORE(Table4[[#This Row],[rxn     upper-bound     lower-bound]]," ")</f>
        <v>ENZLOAD-AGMT_e_FWD-rt1772</v>
      </c>
      <c r="H514" s="1">
        <f>_xlfn.NUMBERVALUE(TRIM(_xlfn.TEXTBEFORE(_xlfn.TEXTAFTER(Table4[[#This Row],[rxn     upper-bound     lower-bound]],Table4[[#This Row],[rxn]]),Table4[[#This Row],[lb]],-1)))</f>
        <v>1.5002944300000001</v>
      </c>
      <c r="I514" s="1" t="str">
        <f>_xlfn.TEXTAFTER(Table4[[#This Row],[rxn     upper-bound     lower-bound]]," ",-1)</f>
        <v>0.00000000</v>
      </c>
    </row>
    <row r="515" spans="1:9">
      <c r="A515" s="1" t="s">
        <v>13431</v>
      </c>
      <c r="B515" s="1" t="str">
        <f>_xlfn.TEXTBEFORE(ENZLOAD[[#This Row],[ENZLOAD (from enz_from_proteome)]]," ")</f>
        <v>ENZLOAD-AGNPR_l_FWD-rt7207_l</v>
      </c>
      <c r="C515" s="1">
        <f>_xlfn.NUMBERVALUE(_xlfn.TEXTAFTER(ENZLOAD[[#This Row],[ENZLOAD (from enz_from_proteome)]]," ",-1))</f>
        <v>1.1708853969999999E-8</v>
      </c>
      <c r="F515" s="1" t="s">
        <v>17124</v>
      </c>
      <c r="G515" s="1" t="str">
        <f>_xlfn.TEXTBEFORE(Table4[[#This Row],[rxn     upper-bound     lower-bound]]," ")</f>
        <v>ENZLOAD-AGNPR_l_FWD-rt7207_l</v>
      </c>
      <c r="H515" s="1">
        <f>_xlfn.NUMBERVALUE(TRIM(_xlfn.TEXTBEFORE(_xlfn.TEXTAFTER(Table4[[#This Row],[rxn     upper-bound     lower-bound]],Table4[[#This Row],[rxn]]),Table4[[#This Row],[lb]],-1)))</f>
        <v>1.1342013399999999</v>
      </c>
      <c r="I515" s="1" t="str">
        <f>_xlfn.TEXTAFTER(Table4[[#This Row],[rxn     upper-bound     lower-bound]]," ",-1)</f>
        <v>0.00000000</v>
      </c>
    </row>
    <row r="516" spans="1:9">
      <c r="A516" s="1" t="s">
        <v>13432</v>
      </c>
      <c r="B516" s="1" t="str">
        <f>_xlfn.TEXTBEFORE(ENZLOAD[[#This Row],[ENZLOAD (from enz_from_proteome)]]," ")</f>
        <v>ENZLOAD-AGNPR_rm_FWD-rt7207_rm</v>
      </c>
      <c r="C516" s="1">
        <f>_xlfn.NUMBERVALUE(_xlfn.TEXTAFTER(ENZLOAD[[#This Row],[ENZLOAD (from enz_from_proteome)]]," ",-1))</f>
        <v>1.1708853969999999E-8</v>
      </c>
      <c r="F516" s="1" t="s">
        <v>17125</v>
      </c>
      <c r="G516" s="1" t="str">
        <f>_xlfn.TEXTBEFORE(Table4[[#This Row],[rxn     upper-bound     lower-bound]]," ")</f>
        <v>ENZLOAD-AGNPR_rm_FWD-rt7207_rm</v>
      </c>
      <c r="H516" s="1">
        <f>_xlfn.NUMBERVALUE(TRIM(_xlfn.TEXTBEFORE(_xlfn.TEXTAFTER(Table4[[#This Row],[rxn     upper-bound     lower-bound]],Table4[[#This Row],[rxn]]),Table4[[#This Row],[lb]],-1)))</f>
        <v>1.1342013399999999</v>
      </c>
      <c r="I516" s="1" t="str">
        <f>_xlfn.TEXTAFTER(Table4[[#This Row],[rxn     upper-bound     lower-bound]]," ",-1)</f>
        <v>0.00000000</v>
      </c>
    </row>
    <row r="517" spans="1:9">
      <c r="A517" s="1" t="s">
        <v>13433</v>
      </c>
      <c r="B517" s="1" t="str">
        <f>_xlfn.TEXTBEFORE(ENZLOAD[[#This Row],[ENZLOAD (from enz_from_proteome)]]," ")</f>
        <v>ENZLOAD-AGPAT_l_FWD-rt1378</v>
      </c>
      <c r="C517" s="1">
        <f>_xlfn.NUMBERVALUE(_xlfn.TEXTAFTER(ENZLOAD[[#This Row],[ENZLOAD (from enz_from_proteome)]]," ",-1))</f>
        <v>1.197951629E-8</v>
      </c>
      <c r="F517" s="1" t="s">
        <v>17126</v>
      </c>
      <c r="G517" s="1" t="str">
        <f>_xlfn.TEXTBEFORE(Table4[[#This Row],[rxn     upper-bound     lower-bound]]," ")</f>
        <v>ENZLOAD-AGPAT_l_FWD-rt1378</v>
      </c>
      <c r="H517" s="1">
        <f>_xlfn.NUMBERVALUE(TRIM(_xlfn.TEXTBEFORE(_xlfn.TEXTAFTER(Table4[[#This Row],[rxn     upper-bound     lower-bound]],Table4[[#This Row],[rxn]]),Table4[[#This Row],[lb]],-1)))</f>
        <v>0.46981717000000001</v>
      </c>
      <c r="I517" s="1" t="str">
        <f>_xlfn.TEXTAFTER(Table4[[#This Row],[rxn     upper-bound     lower-bound]]," ",-1)</f>
        <v>0.00000000</v>
      </c>
    </row>
    <row r="518" spans="1:9">
      <c r="A518" s="1" t="s">
        <v>13434</v>
      </c>
      <c r="B518" s="1" t="str">
        <f>_xlfn.TEXTBEFORE(ENZLOAD[[#This Row],[ENZLOAD (from enz_from_proteome)]]," ")</f>
        <v>ENZLOAD-AGPAT_l_FWD-rt2059_l</v>
      </c>
      <c r="C518" s="1">
        <f>_xlfn.NUMBERVALUE(_xlfn.TEXTAFTER(ENZLOAD[[#This Row],[ENZLOAD (from enz_from_proteome)]]," ",-1))</f>
        <v>7.9682333110000002E-8</v>
      </c>
      <c r="F518" s="1" t="s">
        <v>17127</v>
      </c>
      <c r="G518" s="1" t="str">
        <f>_xlfn.TEXTBEFORE(Table4[[#This Row],[rxn     upper-bound     lower-bound]]," ")</f>
        <v>ENZLOAD-AGPAT_l_FWD-rt2059_l</v>
      </c>
      <c r="H518" s="1">
        <f>_xlfn.NUMBERVALUE(TRIM(_xlfn.TEXTBEFORE(_xlfn.TEXTAFTER(Table4[[#This Row],[rxn     upper-bound     lower-bound]],Table4[[#This Row],[rxn]]),Table4[[#This Row],[lb]],-1)))</f>
        <v>1.31879423</v>
      </c>
      <c r="I518" s="1" t="str">
        <f>_xlfn.TEXTAFTER(Table4[[#This Row],[rxn     upper-bound     lower-bound]]," ",-1)</f>
        <v>0.00000000</v>
      </c>
    </row>
    <row r="519" spans="1:9">
      <c r="A519" s="1" t="s">
        <v>13435</v>
      </c>
      <c r="B519" s="1" t="str">
        <f>_xlfn.TEXTBEFORE(ENZLOAD[[#This Row],[ENZLOAD (from enz_from_proteome)]]," ")</f>
        <v>ENZLOAD-AGPAT_rm_FWD-rt2059_rm</v>
      </c>
      <c r="C519" s="1">
        <f>_xlfn.NUMBERVALUE(_xlfn.TEXTAFTER(ENZLOAD[[#This Row],[ENZLOAD (from enz_from_proteome)]]," ",-1))</f>
        <v>7.9682333110000002E-8</v>
      </c>
      <c r="F519" s="1" t="s">
        <v>17128</v>
      </c>
      <c r="G519" s="1" t="str">
        <f>_xlfn.TEXTBEFORE(Table4[[#This Row],[rxn     upper-bound     lower-bound]]," ")</f>
        <v>ENZLOAD-AGPAT_rm_FWD-rt2059_rm</v>
      </c>
      <c r="H519" s="1">
        <f>_xlfn.NUMBERVALUE(TRIM(_xlfn.TEXTBEFORE(_xlfn.TEXTAFTER(Table4[[#This Row],[rxn     upper-bound     lower-bound]],Table4[[#This Row],[rxn]]),Table4[[#This Row],[lb]],-1)))</f>
        <v>1.31879423</v>
      </c>
      <c r="I519" s="1" t="str">
        <f>_xlfn.TEXTAFTER(Table4[[#This Row],[rxn     upper-bound     lower-bound]]," ",-1)</f>
        <v>0.00000000</v>
      </c>
    </row>
    <row r="520" spans="1:9">
      <c r="A520" s="1" t="s">
        <v>13436</v>
      </c>
      <c r="B520" s="1" t="str">
        <f>_xlfn.TEXTBEFORE(ENZLOAD[[#This Row],[ENZLOAD (from enz_from_proteome)]]," ")</f>
        <v>ENZLOAD-AGPAT_rm_FWD-rt7662</v>
      </c>
      <c r="C520" s="1">
        <f>_xlfn.NUMBERVALUE(_xlfn.TEXTAFTER(ENZLOAD[[#This Row],[ENZLOAD (from enz_from_proteome)]]," ",-1))</f>
        <v>5.3352178410000002E-8</v>
      </c>
      <c r="F520" s="1" t="s">
        <v>17129</v>
      </c>
      <c r="G520" s="1" t="str">
        <f>_xlfn.TEXTBEFORE(Table4[[#This Row],[rxn     upper-bound     lower-bound]]," ")</f>
        <v>ENZLOAD-AGPAT_rm_FWD-rt7662</v>
      </c>
      <c r="H520" s="1">
        <f>_xlfn.NUMBERVALUE(TRIM(_xlfn.TEXTBEFORE(_xlfn.TEXTAFTER(Table4[[#This Row],[rxn     upper-bound     lower-bound]],Table4[[#This Row],[rxn]]),Table4[[#This Row],[lb]],-1)))</f>
        <v>0.65607048999999995</v>
      </c>
      <c r="I520" s="1" t="str">
        <f>_xlfn.TEXTAFTER(Table4[[#This Row],[rxn     upper-bound     lower-bound]]," ",-1)</f>
        <v>0.00000000</v>
      </c>
    </row>
    <row r="521" spans="1:9">
      <c r="A521" s="1" t="s">
        <v>13437</v>
      </c>
      <c r="B521" s="1" t="str">
        <f>_xlfn.TEXTBEFORE(ENZLOAD[[#This Row],[ENZLOAD (from enz_from_proteome)]]," ")</f>
        <v>ENZLOAD-AGPRi_m_FWD-rt1009</v>
      </c>
      <c r="C521" s="1">
        <f>_xlfn.NUMBERVALUE(_xlfn.TEXTAFTER(ENZLOAD[[#This Row],[ENZLOAD (from enz_from_proteome)]]," ",-1))</f>
        <v>3.3988532543099999E-6</v>
      </c>
      <c r="F521" s="1" t="s">
        <v>17130</v>
      </c>
      <c r="G521" s="1" t="str">
        <f>_xlfn.TEXTBEFORE(Table4[[#This Row],[rxn     upper-bound     lower-bound]]," ")</f>
        <v>ENZLOAD-AGPRi_m_FWD-rt1009</v>
      </c>
      <c r="H521" s="1">
        <f>_xlfn.NUMBERVALUE(TRIM(_xlfn.TEXTBEFORE(_xlfn.TEXTAFTER(Table4[[#This Row],[rxn     upper-bound     lower-bound]],Table4[[#This Row],[rxn]]),Table4[[#This Row],[lb]],-1)))</f>
        <v>0.43021946</v>
      </c>
      <c r="I521" s="1" t="str">
        <f>_xlfn.TEXTAFTER(Table4[[#This Row],[rxn     upper-bound     lower-bound]]," ",-1)</f>
        <v>0.00000000</v>
      </c>
    </row>
    <row r="522" spans="1:9">
      <c r="A522" s="1" t="s">
        <v>13438</v>
      </c>
      <c r="B522" s="1" t="str">
        <f>_xlfn.TEXTBEFORE(ENZLOAD[[#This Row],[ENZLOAD (from enz_from_proteome)]]," ")</f>
        <v>ENZLOAD-AGTi_c_FWD-rt0451</v>
      </c>
      <c r="C522" s="1">
        <f>_xlfn.NUMBERVALUE(_xlfn.TEXTAFTER(ENZLOAD[[#This Row],[ENZLOAD (from enz_from_proteome)]]," ",-1))</f>
        <v>3.3598911678699999E-6</v>
      </c>
      <c r="F522" s="1" t="s">
        <v>17131</v>
      </c>
      <c r="G522" s="1" t="str">
        <f>_xlfn.TEXTBEFORE(Table4[[#This Row],[rxn     upper-bound     lower-bound]]," ")</f>
        <v>ENZLOAD-AGTi_c_FWD-rt0451</v>
      </c>
      <c r="H522" s="1">
        <f>_xlfn.NUMBERVALUE(TRIM(_xlfn.TEXTBEFORE(_xlfn.TEXTAFTER(Table4[[#This Row],[rxn     upper-bound     lower-bound]],Table4[[#This Row],[rxn]]),Table4[[#This Row],[lb]],-1)))</f>
        <v>1.09698904</v>
      </c>
      <c r="I522" s="1" t="str">
        <f>_xlfn.TEXTAFTER(Table4[[#This Row],[rxn     upper-bound     lower-bound]]," ",-1)</f>
        <v>0.00000000</v>
      </c>
    </row>
    <row r="523" spans="1:9">
      <c r="A523" s="1" t="s">
        <v>13439</v>
      </c>
      <c r="B523" s="1" t="str">
        <f>_xlfn.TEXTBEFORE(ENZLOAD[[#This Row],[ENZLOAD (from enz_from_proteome)]]," ")</f>
        <v>ENZLOAD-AHCi_c_FWD-rt4544</v>
      </c>
      <c r="C523" s="1">
        <f>_xlfn.NUMBERVALUE(_xlfn.TEXTAFTER(ENZLOAD[[#This Row],[ENZLOAD (from enz_from_proteome)]]," ",-1))</f>
        <v>4.93325608827E-6</v>
      </c>
      <c r="F523" s="1" t="s">
        <v>17132</v>
      </c>
      <c r="G523" s="1" t="str">
        <f>_xlfn.TEXTBEFORE(Table4[[#This Row],[rxn     upper-bound     lower-bound]]," ")</f>
        <v>ENZLOAD-AHCi_c_FWD-rt4544</v>
      </c>
      <c r="H523" s="1">
        <f>_xlfn.NUMBERVALUE(TRIM(_xlfn.TEXTBEFORE(_xlfn.TEXTAFTER(Table4[[#This Row],[rxn     upper-bound     lower-bound]],Table4[[#This Row],[rxn]]),Table4[[#This Row],[lb]],-1)))</f>
        <v>0.88434093000000003</v>
      </c>
      <c r="I523" s="1" t="str">
        <f>_xlfn.TEXTAFTER(Table4[[#This Row],[rxn     upper-bound     lower-bound]]," ",-1)</f>
        <v>0.00000000</v>
      </c>
    </row>
    <row r="524" spans="1:9">
      <c r="A524" s="1" t="s">
        <v>13440</v>
      </c>
      <c r="B524" s="1" t="str">
        <f>_xlfn.TEXTBEFORE(ENZLOAD[[#This Row],[ENZLOAD (from enz_from_proteome)]]," ")</f>
        <v>ENZLOAD-AHGDf_m_FWD-rt1883</v>
      </c>
      <c r="C524" s="1">
        <f>_xlfn.NUMBERVALUE(_xlfn.TEXTAFTER(ENZLOAD[[#This Row],[ENZLOAD (from enz_from_proteome)]]," ",-1))</f>
        <v>1.2030718818999901E-7</v>
      </c>
      <c r="F524" s="1" t="s">
        <v>17133</v>
      </c>
      <c r="G524" s="1" t="str">
        <f>_xlfn.TEXTBEFORE(Table4[[#This Row],[rxn     upper-bound     lower-bound]]," ")</f>
        <v>ENZLOAD-AHGDf_m_FWD-rt1883</v>
      </c>
      <c r="H524" s="1">
        <f>_xlfn.NUMBERVALUE(TRIM(_xlfn.TEXTBEFORE(_xlfn.TEXTAFTER(Table4[[#This Row],[rxn     upper-bound     lower-bound]],Table4[[#This Row],[rxn]]),Table4[[#This Row],[lb]],-1)))</f>
        <v>0.87699375000000002</v>
      </c>
      <c r="I524" s="1" t="str">
        <f>_xlfn.TEXTAFTER(Table4[[#This Row],[rxn     upper-bound     lower-bound]]," ",-1)</f>
        <v>0.00000000</v>
      </c>
    </row>
    <row r="525" spans="1:9">
      <c r="A525" s="1" t="s">
        <v>13441</v>
      </c>
      <c r="B525" s="1" t="str">
        <f>_xlfn.TEXTBEFORE(ENZLOAD[[#This Row],[ENZLOAD (from enz_from_proteome)]]," ")</f>
        <v>ENZLOAD-AHGDf_m_REV-rt1883</v>
      </c>
      <c r="C525" s="1">
        <f>_xlfn.NUMBERVALUE(_xlfn.TEXTAFTER(ENZLOAD[[#This Row],[ENZLOAD (from enz_from_proteome)]]," ",-1))</f>
        <v>1.2030718818999901E-7</v>
      </c>
      <c r="F525" s="1" t="s">
        <v>17134</v>
      </c>
      <c r="G525" s="1" t="str">
        <f>_xlfn.TEXTBEFORE(Table4[[#This Row],[rxn     upper-bound     lower-bound]]," ")</f>
        <v>ENZLOAD-AHGDf_m_REV-rt1883</v>
      </c>
      <c r="H525" s="1">
        <f>_xlfn.NUMBERVALUE(TRIM(_xlfn.TEXTBEFORE(_xlfn.TEXTAFTER(Table4[[#This Row],[rxn     upper-bound     lower-bound]],Table4[[#This Row],[rxn]]),Table4[[#This Row],[lb]],-1)))</f>
        <v>0.87699375000000002</v>
      </c>
      <c r="I525" s="1" t="str">
        <f>_xlfn.TEXTAFTER(Table4[[#This Row],[rxn     upper-bound     lower-bound]]," ",-1)</f>
        <v>0.00000000</v>
      </c>
    </row>
    <row r="526" spans="1:9">
      <c r="A526" s="1" t="s">
        <v>13442</v>
      </c>
      <c r="B526" s="1" t="str">
        <f>_xlfn.TEXTBEFORE(ENZLOAD[[#This Row],[ENZLOAD (from enz_from_proteome)]]," ")</f>
        <v>ENZLOAD-AHMMPS4_c_FWD-rt2779</v>
      </c>
      <c r="C526" s="1">
        <f>_xlfn.NUMBERVALUE(_xlfn.TEXTAFTER(ENZLOAD[[#This Row],[ENZLOAD (from enz_from_proteome)]]," ",-1))</f>
        <v>0</v>
      </c>
      <c r="F526" s="1" t="s">
        <v>17135</v>
      </c>
      <c r="G526" s="1" t="str">
        <f>_xlfn.TEXTBEFORE(Table4[[#This Row],[rxn     upper-bound     lower-bound]]," ")</f>
        <v>ENZLOAD-AHMMPS4_c_FWD-rt2779</v>
      </c>
      <c r="H526" s="1">
        <f>_xlfn.NUMBERVALUE(TRIM(_xlfn.TEXTBEFORE(_xlfn.TEXTAFTER(Table4[[#This Row],[rxn     upper-bound     lower-bound]],Table4[[#This Row],[rxn]]),Table4[[#This Row],[lb]],-1)))</f>
        <v>0.66305183000000001</v>
      </c>
      <c r="I526" s="1" t="str">
        <f>_xlfn.TEXTAFTER(Table4[[#This Row],[rxn     upper-bound     lower-bound]]," ",-1)</f>
        <v>0.00000000</v>
      </c>
    </row>
    <row r="527" spans="1:9">
      <c r="A527" s="1" t="s">
        <v>13443</v>
      </c>
      <c r="B527" s="1" t="str">
        <f>_xlfn.TEXTBEFORE(ENZLOAD[[#This Row],[ENZLOAD (from enz_from_proteome)]]," ")</f>
        <v>ENZLOAD-AHSERL2_c_FWD-rt8250</v>
      </c>
      <c r="C527" s="1">
        <f>_xlfn.NUMBERVALUE(_xlfn.TEXTAFTER(ENZLOAD[[#This Row],[ENZLOAD (from enz_from_proteome)]]," ",-1))</f>
        <v>2.506548787E-8</v>
      </c>
      <c r="F527" s="1" t="s">
        <v>17136</v>
      </c>
      <c r="G527" s="1" t="str">
        <f>_xlfn.TEXTBEFORE(Table4[[#This Row],[rxn     upper-bound     lower-bound]]," ")</f>
        <v>ENZLOAD-AHSERL_c_FWD-rt8250</v>
      </c>
      <c r="H527" s="1">
        <f>_xlfn.NUMBERVALUE(TRIM(_xlfn.TEXTBEFORE(_xlfn.TEXTAFTER(Table4[[#This Row],[rxn     upper-bound     lower-bound]],Table4[[#This Row],[rxn]]),Table4[[#This Row],[lb]],-1)))</f>
        <v>0.91358947000000001</v>
      </c>
      <c r="I527" s="1" t="str">
        <f>_xlfn.TEXTAFTER(Table4[[#This Row],[rxn     upper-bound     lower-bound]]," ",-1)</f>
        <v>0.00000000</v>
      </c>
    </row>
    <row r="528" spans="1:9">
      <c r="A528" s="1" t="s">
        <v>13444</v>
      </c>
      <c r="B528" s="1" t="str">
        <f>_xlfn.TEXTBEFORE(ENZLOAD[[#This Row],[ENZLOAD (from enz_from_proteome)]]," ")</f>
        <v>ENZLOAD-AHSERL_c_FWD-rt8250</v>
      </c>
      <c r="C528" s="1">
        <f>_xlfn.NUMBERVALUE(_xlfn.TEXTAFTER(ENZLOAD[[#This Row],[ENZLOAD (from enz_from_proteome)]]," ",-1))</f>
        <v>2.506548787E-8</v>
      </c>
      <c r="F528" s="1" t="s">
        <v>17137</v>
      </c>
      <c r="G528" s="1" t="str">
        <f>_xlfn.TEXTBEFORE(Table4[[#This Row],[rxn     upper-bound     lower-bound]]," ")</f>
        <v>ENZLOAD-AHSERL2_c_FWD-rt8250</v>
      </c>
      <c r="H528" s="1">
        <f>_xlfn.NUMBERVALUE(TRIM(_xlfn.TEXTBEFORE(_xlfn.TEXTAFTER(Table4[[#This Row],[rxn     upper-bound     lower-bound]],Table4[[#This Row],[rxn]]),Table4[[#This Row],[lb]],-1)))</f>
        <v>0.91358947000000001</v>
      </c>
      <c r="I528" s="1" t="str">
        <f>_xlfn.TEXTAFTER(Table4[[#This Row],[rxn     upper-bound     lower-bound]]," ",-1)</f>
        <v>0.00000000</v>
      </c>
    </row>
    <row r="529" spans="1:9">
      <c r="A529" s="1" t="s">
        <v>13445</v>
      </c>
      <c r="B529" s="1" t="str">
        <f>_xlfn.TEXTBEFORE(ENZLOAD[[#This Row],[ENZLOAD (from enz_from_proteome)]]," ")</f>
        <v>ENZLOAD-AICART_c_FWD-rt4053</v>
      </c>
      <c r="C529" s="1">
        <f>_xlfn.NUMBERVALUE(_xlfn.TEXTAFTER(ENZLOAD[[#This Row],[ENZLOAD (from enz_from_proteome)]]," ",-1))</f>
        <v>6.4834525240099899E-6</v>
      </c>
      <c r="F529" s="1" t="s">
        <v>17138</v>
      </c>
      <c r="G529" s="1" t="str">
        <f>_xlfn.TEXTBEFORE(Table4[[#This Row],[rxn     upper-bound     lower-bound]]," ")</f>
        <v>ENZLOAD-AICART_c_FWD-rt4053</v>
      </c>
      <c r="H529" s="1">
        <f>_xlfn.NUMBERVALUE(TRIM(_xlfn.TEXTBEFORE(_xlfn.TEXTAFTER(Table4[[#This Row],[rxn     upper-bound     lower-bound]],Table4[[#This Row],[rxn]]),Table4[[#This Row],[lb]],-1)))</f>
        <v>0.63733839999999997</v>
      </c>
      <c r="I529" s="1" t="str">
        <f>_xlfn.TEXTAFTER(Table4[[#This Row],[rxn     upper-bound     lower-bound]]," ",-1)</f>
        <v>0.00000000</v>
      </c>
    </row>
    <row r="530" spans="1:9">
      <c r="A530" s="1" t="s">
        <v>13446</v>
      </c>
      <c r="B530" s="1" t="str">
        <f>_xlfn.TEXTBEFORE(ENZLOAD[[#This Row],[ENZLOAD (from enz_from_proteome)]]," ")</f>
        <v>ENZLOAD-AICART_c_REV-rt4053</v>
      </c>
      <c r="C530" s="1">
        <f>_xlfn.NUMBERVALUE(_xlfn.TEXTAFTER(ENZLOAD[[#This Row],[ENZLOAD (from enz_from_proteome)]]," ",-1))</f>
        <v>6.4834525240099899E-6</v>
      </c>
      <c r="F530" s="1" t="s">
        <v>17139</v>
      </c>
      <c r="G530" s="1" t="str">
        <f>_xlfn.TEXTBEFORE(Table4[[#This Row],[rxn     upper-bound     lower-bound]]," ")</f>
        <v>ENZLOAD-AICART_c_REV-rt4053</v>
      </c>
      <c r="H530" s="1">
        <f>_xlfn.NUMBERVALUE(TRIM(_xlfn.TEXTBEFORE(_xlfn.TEXTAFTER(Table4[[#This Row],[rxn     upper-bound     lower-bound]],Table4[[#This Row],[rxn]]),Table4[[#This Row],[lb]],-1)))</f>
        <v>0.63733839999999997</v>
      </c>
      <c r="I530" s="1" t="str">
        <f>_xlfn.TEXTAFTER(Table4[[#This Row],[rxn     upper-bound     lower-bound]]," ",-1)</f>
        <v>0.00000000</v>
      </c>
    </row>
    <row r="531" spans="1:9">
      <c r="A531" s="1" t="s">
        <v>13447</v>
      </c>
      <c r="B531" s="1" t="str">
        <f>_xlfn.TEXTBEFORE(ENZLOAD[[#This Row],[ENZLOAD (from enz_from_proteome)]]," ")</f>
        <v>ENZLOAD-AIRC1_c_FWD-rt3764</v>
      </c>
      <c r="C531" s="1">
        <f>_xlfn.NUMBERVALUE(_xlfn.TEXTAFTER(ENZLOAD[[#This Row],[ENZLOAD (from enz_from_proteome)]]," ",-1))</f>
        <v>1.4122859713300001E-6</v>
      </c>
      <c r="F531" s="1" t="s">
        <v>17140</v>
      </c>
      <c r="G531" s="1" t="str">
        <f>_xlfn.TEXTBEFORE(Table4[[#This Row],[rxn     upper-bound     lower-bound]]," ")</f>
        <v>ENZLOAD-AIRC1_c_FWD-rt3764</v>
      </c>
      <c r="H531" s="1">
        <f>_xlfn.NUMBERVALUE(TRIM(_xlfn.TEXTBEFORE(_xlfn.TEXTAFTER(Table4[[#This Row],[rxn     upper-bound     lower-bound]],Table4[[#This Row],[rxn]]),Table4[[#This Row],[lb]],-1)))</f>
        <v>0.62357472999999997</v>
      </c>
      <c r="I531" s="1" t="str">
        <f>_xlfn.TEXTAFTER(Table4[[#This Row],[rxn     upper-bound     lower-bound]]," ",-1)</f>
        <v>0.00000000</v>
      </c>
    </row>
    <row r="532" spans="1:9">
      <c r="A532" s="1" t="s">
        <v>13448</v>
      </c>
      <c r="B532" s="1" t="str">
        <f>_xlfn.TEXTBEFORE(ENZLOAD[[#This Row],[ENZLOAD (from enz_from_proteome)]]," ")</f>
        <v>ENZLOAD-AKGCITta_m_FWD-rt8378</v>
      </c>
      <c r="C532" s="1">
        <f>_xlfn.NUMBERVALUE(_xlfn.TEXTAFTER(ENZLOAD[[#This Row],[ENZLOAD (from enz_from_proteome)]]," ",-1))</f>
        <v>1.23804127903E-6</v>
      </c>
      <c r="F532" s="1" t="s">
        <v>17141</v>
      </c>
      <c r="G532" s="1" t="str">
        <f>_xlfn.TEXTBEFORE(Table4[[#This Row],[rxn     upper-bound     lower-bound]]," ")</f>
        <v>ENZLOAD-AKGCITta_m_FWD-rt8378</v>
      </c>
      <c r="H532" s="1">
        <f>_xlfn.NUMBERVALUE(TRIM(_xlfn.TEXTBEFORE(_xlfn.TEXTAFTER(Table4[[#This Row],[rxn     upper-bound     lower-bound]],Table4[[#This Row],[rxn]]),Table4[[#This Row],[lb]],-1)))</f>
        <v>1.31369808</v>
      </c>
      <c r="I532" s="1" t="str">
        <f>_xlfn.TEXTAFTER(Table4[[#This Row],[rxn     upper-bound     lower-bound]]," ",-1)</f>
        <v>0.00000000</v>
      </c>
    </row>
    <row r="533" spans="1:9">
      <c r="A533" s="1" t="s">
        <v>13449</v>
      </c>
      <c r="B533" s="1" t="str">
        <f>_xlfn.TEXTBEFORE(ENZLOAD[[#This Row],[ENZLOAD (from enz_from_proteome)]]," ")</f>
        <v>ENZLOAD-AKGDH_m_FWD-KGDCPLX</v>
      </c>
      <c r="C533" s="1">
        <f>_xlfn.NUMBERVALUE(_xlfn.TEXTAFTER(ENZLOAD[[#This Row],[ENZLOAD (from enz_from_proteome)]]," ",-1))</f>
        <v>1.09180376397E-6</v>
      </c>
      <c r="F533" s="1" t="s">
        <v>17142</v>
      </c>
      <c r="G533" s="1" t="str">
        <f>_xlfn.TEXTBEFORE(Table4[[#This Row],[rxn     upper-bound     lower-bound]]," ")</f>
        <v>ENZLOAD-AKGDH_m_FWD-KGDCPLX</v>
      </c>
      <c r="H533" s="1">
        <f>_xlfn.NUMBERVALUE(TRIM(_xlfn.TEXTBEFORE(_xlfn.TEXTAFTER(Table4[[#This Row],[rxn     upper-bound     lower-bound]],Table4[[#This Row],[rxn]]),Table4[[#This Row],[lb]],-1)))</f>
        <v>0.20565501999999999</v>
      </c>
      <c r="I533" s="1" t="str">
        <f>_xlfn.TEXTAFTER(Table4[[#This Row],[rxn     upper-bound     lower-bound]]," ",-1)</f>
        <v>0.00000000</v>
      </c>
    </row>
    <row r="534" spans="1:9">
      <c r="A534" s="1" t="s">
        <v>13450</v>
      </c>
      <c r="B534" s="1" t="str">
        <f>_xlfn.TEXTBEFORE(ENZLOAD[[#This Row],[ENZLOAD (from enz_from_proteome)]]," ")</f>
        <v>ENZLOAD-AKGDH_m_FWD-KGDCPLX2</v>
      </c>
      <c r="C534" s="1">
        <f>_xlfn.NUMBERVALUE(_xlfn.TEXTAFTER(ENZLOAD[[#This Row],[ENZLOAD (from enz_from_proteome)]]," ",-1))</f>
        <v>1.09180376397E-6</v>
      </c>
      <c r="F534" s="1" t="s">
        <v>17143</v>
      </c>
      <c r="G534" s="1" t="str">
        <f>_xlfn.TEXTBEFORE(Table4[[#This Row],[rxn     upper-bound     lower-bound]]," ")</f>
        <v>ENZLOAD-AKGDH_m_FWD-KGDCPLX2</v>
      </c>
      <c r="H534" s="1">
        <f>_xlfn.NUMBERVALUE(TRIM(_xlfn.TEXTBEFORE(_xlfn.TEXTAFTER(Table4[[#This Row],[rxn     upper-bound     lower-bound]],Table4[[#This Row],[rxn]]),Table4[[#This Row],[lb]],-1)))</f>
        <v>0.19885721000000001</v>
      </c>
      <c r="I534" s="1" t="str">
        <f>_xlfn.TEXTAFTER(Table4[[#This Row],[rxn     upper-bound     lower-bound]]," ",-1)</f>
        <v>0.00000000</v>
      </c>
    </row>
    <row r="535" spans="1:9">
      <c r="A535" s="1" t="s">
        <v>13451</v>
      </c>
      <c r="B535" s="1" t="str">
        <f>_xlfn.TEXTBEFORE(ENZLOAD[[#This Row],[ENZLOAD (from enz_from_proteome)]]," ")</f>
        <v>ENZLOAD-AKGMALta_m_FWD-rt2267</v>
      </c>
      <c r="C535" s="1">
        <f>_xlfn.NUMBERVALUE(_xlfn.TEXTAFTER(ENZLOAD[[#This Row],[ENZLOAD (from enz_from_proteome)]]," ",-1))</f>
        <v>1.5879883257300001E-6</v>
      </c>
      <c r="F535" s="1" t="s">
        <v>17144</v>
      </c>
      <c r="G535" s="1" t="str">
        <f>_xlfn.TEXTBEFORE(Table4[[#This Row],[rxn     upper-bound     lower-bound]]," ")</f>
        <v>ENZLOAD-AKGMALta_m_FWD-rt2267</v>
      </c>
      <c r="H535" s="1">
        <f>_xlfn.NUMBERVALUE(TRIM(_xlfn.TEXTBEFORE(_xlfn.TEXTAFTER(Table4[[#This Row],[rxn     upper-bound     lower-bound]],Table4[[#This Row],[rxn]]),Table4[[#This Row],[lb]],-1)))</f>
        <v>1.2937694900000001</v>
      </c>
      <c r="I535" s="1" t="str">
        <f>_xlfn.TEXTAFTER(Table4[[#This Row],[rxn     upper-bound     lower-bound]]," ",-1)</f>
        <v>0.00000000</v>
      </c>
    </row>
    <row r="536" spans="1:9">
      <c r="A536" s="1" t="s">
        <v>13452</v>
      </c>
      <c r="B536" s="1" t="str">
        <f>_xlfn.TEXTBEFORE(ENZLOAD[[#This Row],[ENZLOAD (from enz_from_proteome)]]," ")</f>
        <v>ENZLOAD-AKP1_c_FWD-rt3253</v>
      </c>
      <c r="C536" s="1">
        <f>_xlfn.NUMBERVALUE(_xlfn.TEXTAFTER(ENZLOAD[[#This Row],[ENZLOAD (from enz_from_proteome)]]," ",-1))</f>
        <v>5.3934662600000003E-9</v>
      </c>
      <c r="F536" s="1" t="s">
        <v>17145</v>
      </c>
      <c r="G536" s="1" t="str">
        <f>_xlfn.TEXTBEFORE(Table4[[#This Row],[rxn     upper-bound     lower-bound]]," ")</f>
        <v>ENZLOAD-AKP1_c_FWD-rt3253</v>
      </c>
      <c r="H536" s="1">
        <f>_xlfn.NUMBERVALUE(TRIM(_xlfn.TEXTBEFORE(_xlfn.TEXTAFTER(Table4[[#This Row],[rxn     upper-bound     lower-bound]],Table4[[#This Row],[rxn]]),Table4[[#This Row],[lb]],-1)))</f>
        <v>1.0284922000000001</v>
      </c>
      <c r="I536" s="1" t="str">
        <f>_xlfn.TEXTAFTER(Table4[[#This Row],[rxn     upper-bound     lower-bound]]," ",-1)</f>
        <v>0.00000000</v>
      </c>
    </row>
    <row r="537" spans="1:9">
      <c r="A537" s="1" t="s">
        <v>13453</v>
      </c>
      <c r="B537" s="1" t="str">
        <f>_xlfn.TEXTBEFORE(ENZLOAD[[#This Row],[ENZLOAD (from enz_from_proteome)]]," ")</f>
        <v>ENZLOAD-AKP1_c_FWD-rt5041</v>
      </c>
      <c r="C537" s="1">
        <f>_xlfn.NUMBERVALUE(_xlfn.TEXTAFTER(ENZLOAD[[#This Row],[ENZLOAD (from enz_from_proteome)]]," ",-1))</f>
        <v>7.8992055099999993E-9</v>
      </c>
      <c r="F537" s="1" t="s">
        <v>17146</v>
      </c>
      <c r="G537" s="1" t="str">
        <f>_xlfn.TEXTBEFORE(Table4[[#This Row],[rxn     upper-bound     lower-bound]]," ")</f>
        <v>ENZLOAD-AKP1_c_FWD-rt5041</v>
      </c>
      <c r="H537" s="1">
        <f>_xlfn.NUMBERVALUE(TRIM(_xlfn.TEXTBEFORE(_xlfn.TEXTAFTER(Table4[[#This Row],[rxn     upper-bound     lower-bound]],Table4[[#This Row],[rxn]]),Table4[[#This Row],[lb]],-1)))</f>
        <v>0.62051277999999999</v>
      </c>
      <c r="I537" s="1" t="str">
        <f>_xlfn.TEXTAFTER(Table4[[#This Row],[rxn     upper-bound     lower-bound]]," ",-1)</f>
        <v>0.00000000</v>
      </c>
    </row>
    <row r="538" spans="1:9">
      <c r="A538" s="1" t="s">
        <v>13454</v>
      </c>
      <c r="B538" s="1" t="str">
        <f>_xlfn.TEXTBEFORE(ENZLOAD[[#This Row],[ENZLOAD (from enz_from_proteome)]]," ")</f>
        <v>ENZLOAD-ALAS_m_FWD-rt0309</v>
      </c>
      <c r="C538" s="1">
        <f>_xlfn.NUMBERVALUE(_xlfn.TEXTAFTER(ENZLOAD[[#This Row],[ENZLOAD (from enz_from_proteome)]]," ",-1))</f>
        <v>1.6696743601999999E-7</v>
      </c>
      <c r="F538" s="1" t="s">
        <v>17147</v>
      </c>
      <c r="G538" s="1" t="str">
        <f>_xlfn.TEXTBEFORE(Table4[[#This Row],[rxn     upper-bound     lower-bound]]," ")</f>
        <v>ENZLOAD-ALAS_m_FWD-rt0309</v>
      </c>
      <c r="H538" s="1">
        <f>_xlfn.NUMBERVALUE(TRIM(_xlfn.TEXTBEFORE(_xlfn.TEXTAFTER(Table4[[#This Row],[rxn     upper-bound     lower-bound]],Table4[[#This Row],[rxn]]),Table4[[#This Row],[lb]],-1)))</f>
        <v>0.61797983000000001</v>
      </c>
      <c r="I538" s="1" t="str">
        <f>_xlfn.TEXTAFTER(Table4[[#This Row],[rxn     upper-bound     lower-bound]]," ",-1)</f>
        <v>0.00000000</v>
      </c>
    </row>
    <row r="539" spans="1:9">
      <c r="A539" s="1" t="s">
        <v>13455</v>
      </c>
      <c r="B539" s="1" t="str">
        <f>_xlfn.TEXTBEFORE(ENZLOAD[[#This Row],[ENZLOAD (from enz_from_proteome)]]," ")</f>
        <v>ENZLOAD-ALATA_L_m_FWD-rt1267</v>
      </c>
      <c r="C539" s="1">
        <f>_xlfn.NUMBERVALUE(_xlfn.TEXTAFTER(ENZLOAD[[#This Row],[ENZLOAD (from enz_from_proteome)]]," ",-1))</f>
        <v>6.0767745927999997E-7</v>
      </c>
      <c r="F539" s="1" t="s">
        <v>17148</v>
      </c>
      <c r="G539" s="1" t="str">
        <f>_xlfn.TEXTBEFORE(Table4[[#This Row],[rxn     upper-bound     lower-bound]]," ")</f>
        <v>ENZLOAD-ALATA_L_m_FWD-rt1267</v>
      </c>
      <c r="H539" s="1">
        <f>_xlfn.NUMBERVALUE(TRIM(_xlfn.TEXTBEFORE(_xlfn.TEXTAFTER(Table4[[#This Row],[rxn     upper-bound     lower-bound]],Table4[[#This Row],[rxn]]),Table4[[#This Row],[lb]],-1)))</f>
        <v>0.38256828999999998</v>
      </c>
      <c r="I539" s="1" t="str">
        <f>_xlfn.TEXTAFTER(Table4[[#This Row],[rxn     upper-bound     lower-bound]]," ",-1)</f>
        <v>0.00000000</v>
      </c>
    </row>
    <row r="540" spans="1:9">
      <c r="A540" s="1" t="s">
        <v>13456</v>
      </c>
      <c r="B540" s="1" t="str">
        <f>_xlfn.TEXTBEFORE(ENZLOAD[[#This Row],[ENZLOAD (from enz_from_proteome)]]," ")</f>
        <v>ENZLOAD-ALATA_L_m_REV-rt1267</v>
      </c>
      <c r="C540" s="1">
        <f>_xlfn.NUMBERVALUE(_xlfn.TEXTAFTER(ENZLOAD[[#This Row],[ENZLOAD (from enz_from_proteome)]]," ",-1))</f>
        <v>6.0767745927999997E-7</v>
      </c>
      <c r="F540" s="1" t="s">
        <v>17149</v>
      </c>
      <c r="G540" s="1" t="str">
        <f>_xlfn.TEXTBEFORE(Table4[[#This Row],[rxn     upper-bound     lower-bound]]," ")</f>
        <v>ENZLOAD-ALATA_L_m_REV-rt1267</v>
      </c>
      <c r="H540" s="1">
        <f>_xlfn.NUMBERVALUE(TRIM(_xlfn.TEXTBEFORE(_xlfn.TEXTAFTER(Table4[[#This Row],[rxn     upper-bound     lower-bound]],Table4[[#This Row],[rxn]]),Table4[[#This Row],[lb]],-1)))</f>
        <v>0.38256828999999998</v>
      </c>
      <c r="I540" s="1" t="str">
        <f>_xlfn.TEXTAFTER(Table4[[#This Row],[rxn     upper-bound     lower-bound]]," ",-1)</f>
        <v>0.00000000</v>
      </c>
    </row>
    <row r="541" spans="1:9">
      <c r="A541" s="1" t="s">
        <v>13457</v>
      </c>
      <c r="B541" s="1" t="str">
        <f>_xlfn.TEXTBEFORE(ENZLOAD[[#This Row],[ENZLOAD (from enz_from_proteome)]]," ")</f>
        <v>ENZLOAD-ALATRS_c_FWD-rt3605</v>
      </c>
      <c r="C541" s="1">
        <f>_xlfn.NUMBERVALUE(_xlfn.TEXTAFTER(ENZLOAD[[#This Row],[ENZLOAD (from enz_from_proteome)]]," ",-1))</f>
        <v>1.5109019792E-6</v>
      </c>
      <c r="F541" s="1" t="s">
        <v>17150</v>
      </c>
      <c r="G541" s="1" t="str">
        <f>_xlfn.TEXTBEFORE(Table4[[#This Row],[rxn     upper-bound     lower-bound]]," ")</f>
        <v>ENZLOAD-ALAtps_e_FWD-rt0594</v>
      </c>
      <c r="H541" s="1">
        <f>_xlfn.NUMBERVALUE(TRIM(_xlfn.TEXTBEFORE(_xlfn.TEXTAFTER(Table4[[#This Row],[rxn     upper-bound     lower-bound]],Table4[[#This Row],[rxn]]),Table4[[#This Row],[lb]],-1)))</f>
        <v>0.69563965999999999</v>
      </c>
      <c r="I541" s="1" t="str">
        <f>_xlfn.TEXTAFTER(Table4[[#This Row],[rxn     upper-bound     lower-bound]]," ",-1)</f>
        <v>0.00000000</v>
      </c>
    </row>
    <row r="542" spans="1:9">
      <c r="A542" s="1" t="s">
        <v>13458</v>
      </c>
      <c r="B542" s="1" t="str">
        <f>_xlfn.TEXTBEFORE(ENZLOAD[[#This Row],[ENZLOAD (from enz_from_proteome)]]," ")</f>
        <v>ENZLOAD-ALAtps_e_FWD-rt0594</v>
      </c>
      <c r="C542" s="1">
        <f>_xlfn.NUMBERVALUE(_xlfn.TEXTAFTER(ENZLOAD[[#This Row],[ENZLOAD (from enz_from_proteome)]]," ",-1))</f>
        <v>9.0141876169999897E-8</v>
      </c>
      <c r="F542" s="1" t="s">
        <v>17151</v>
      </c>
      <c r="G542" s="1" t="str">
        <f>_xlfn.TEXTBEFORE(Table4[[#This Row],[rxn     upper-bound     lower-bound]]," ")</f>
        <v>ENZLOAD-ALAtps_e_REV-rt0594</v>
      </c>
      <c r="H542" s="1">
        <f>_xlfn.NUMBERVALUE(TRIM(_xlfn.TEXTBEFORE(_xlfn.TEXTAFTER(Table4[[#This Row],[rxn     upper-bound     lower-bound]],Table4[[#This Row],[rxn]]),Table4[[#This Row],[lb]],-1)))</f>
        <v>0.69563965999999999</v>
      </c>
      <c r="I542" s="1" t="str">
        <f>_xlfn.TEXTAFTER(Table4[[#This Row],[rxn     upper-bound     lower-bound]]," ",-1)</f>
        <v>0.00000000</v>
      </c>
    </row>
    <row r="543" spans="1:9">
      <c r="A543" s="1" t="s">
        <v>13459</v>
      </c>
      <c r="B543" s="1" t="str">
        <f>_xlfn.TEXTBEFORE(ENZLOAD[[#This Row],[ENZLOAD (from enz_from_proteome)]]," ")</f>
        <v>ENZLOAD-ALAtps_e_FWD-rt4390</v>
      </c>
      <c r="C543" s="1">
        <f>_xlfn.NUMBERVALUE(_xlfn.TEXTAFTER(ENZLOAD[[#This Row],[ENZLOAD (from enz_from_proteome)]]," ",-1))</f>
        <v>8.3081175610000002E-8</v>
      </c>
      <c r="F543" s="1" t="s">
        <v>17152</v>
      </c>
      <c r="G543" s="1" t="str">
        <f>_xlfn.TEXTBEFORE(Table4[[#This Row],[rxn     upper-bound     lower-bound]]," ")</f>
        <v>ENZLOAD-ALAtps_e_FWD-rt4390</v>
      </c>
      <c r="H543" s="1">
        <f>_xlfn.NUMBERVALUE(TRIM(_xlfn.TEXTBEFORE(_xlfn.TEXTAFTER(Table4[[#This Row],[rxn     upper-bound     lower-bound]],Table4[[#This Row],[rxn]]),Table4[[#This Row],[lb]],-1)))</f>
        <v>0.71215804000000005</v>
      </c>
      <c r="I543" s="1" t="str">
        <f>_xlfn.TEXTAFTER(Table4[[#This Row],[rxn     upper-bound     lower-bound]]," ",-1)</f>
        <v>0.00000000</v>
      </c>
    </row>
    <row r="544" spans="1:9">
      <c r="A544" s="1" t="s">
        <v>13460</v>
      </c>
      <c r="B544" s="1" t="str">
        <f>_xlfn.TEXTBEFORE(ENZLOAD[[#This Row],[ENZLOAD (from enz_from_proteome)]]," ")</f>
        <v>ENZLOAD-ALAtps_e_FWD-rt5861</v>
      </c>
      <c r="C544" s="1">
        <f>_xlfn.NUMBERVALUE(_xlfn.TEXTAFTER(ENZLOAD[[#This Row],[ENZLOAD (from enz_from_proteome)]]," ",-1))</f>
        <v>0</v>
      </c>
      <c r="F544" s="1" t="s">
        <v>17153</v>
      </c>
      <c r="G544" s="1" t="str">
        <f>_xlfn.TEXTBEFORE(Table4[[#This Row],[rxn     upper-bound     lower-bound]]," ")</f>
        <v>ENZLOAD-ALAtps_e_REV-rt4390</v>
      </c>
      <c r="H544" s="1">
        <f>_xlfn.NUMBERVALUE(TRIM(_xlfn.TEXTBEFORE(_xlfn.TEXTAFTER(Table4[[#This Row],[rxn     upper-bound     lower-bound]],Table4[[#This Row],[rxn]]),Table4[[#This Row],[lb]],-1)))</f>
        <v>0.71215804000000005</v>
      </c>
      <c r="I544" s="1" t="str">
        <f>_xlfn.TEXTAFTER(Table4[[#This Row],[rxn     upper-bound     lower-bound]]," ",-1)</f>
        <v>0.00000000</v>
      </c>
    </row>
    <row r="545" spans="1:9">
      <c r="A545" s="1" t="s">
        <v>13461</v>
      </c>
      <c r="B545" s="1" t="str">
        <f>_xlfn.TEXTBEFORE(ENZLOAD[[#This Row],[ENZLOAD (from enz_from_proteome)]]," ")</f>
        <v>ENZLOAD-ALAtps_e_REV-rt0594</v>
      </c>
      <c r="C545" s="1">
        <f>_xlfn.NUMBERVALUE(_xlfn.TEXTAFTER(ENZLOAD[[#This Row],[ENZLOAD (from enz_from_proteome)]]," ",-1))</f>
        <v>9.0141876169999897E-8</v>
      </c>
      <c r="F545" s="1" t="s">
        <v>17154</v>
      </c>
      <c r="G545" s="1" t="str">
        <f>_xlfn.TEXTBEFORE(Table4[[#This Row],[rxn     upper-bound     lower-bound]]," ")</f>
        <v>ENZLOAD-ALAtps_e_FWD-rt5861</v>
      </c>
      <c r="H545" s="1">
        <f>_xlfn.NUMBERVALUE(TRIM(_xlfn.TEXTBEFORE(_xlfn.TEXTAFTER(Table4[[#This Row],[rxn     upper-bound     lower-bound]],Table4[[#This Row],[rxn]]),Table4[[#This Row],[lb]],-1)))</f>
        <v>0.66013560000000004</v>
      </c>
      <c r="I545" s="1" t="str">
        <f>_xlfn.TEXTAFTER(Table4[[#This Row],[rxn     upper-bound     lower-bound]]," ",-1)</f>
        <v>0.00000000</v>
      </c>
    </row>
    <row r="546" spans="1:9">
      <c r="A546" s="1" t="s">
        <v>13462</v>
      </c>
      <c r="B546" s="1" t="str">
        <f>_xlfn.TEXTBEFORE(ENZLOAD[[#This Row],[ENZLOAD (from enz_from_proteome)]]," ")</f>
        <v>ENZLOAD-ALAtps_e_REV-rt4390</v>
      </c>
      <c r="C546" s="1">
        <f>_xlfn.NUMBERVALUE(_xlfn.TEXTAFTER(ENZLOAD[[#This Row],[ENZLOAD (from enz_from_proteome)]]," ",-1))</f>
        <v>8.3081175610000002E-8</v>
      </c>
      <c r="F546" s="1" t="s">
        <v>17155</v>
      </c>
      <c r="G546" s="1" t="str">
        <f>_xlfn.TEXTBEFORE(Table4[[#This Row],[rxn     upper-bound     lower-bound]]," ")</f>
        <v>ENZLOAD-ALAtps_e_REV-rt5861</v>
      </c>
      <c r="H546" s="1">
        <f>_xlfn.NUMBERVALUE(TRIM(_xlfn.TEXTBEFORE(_xlfn.TEXTAFTER(Table4[[#This Row],[rxn     upper-bound     lower-bound]],Table4[[#This Row],[rxn]]),Table4[[#This Row],[lb]],-1)))</f>
        <v>0.66013560000000004</v>
      </c>
      <c r="I546" s="1" t="str">
        <f>_xlfn.TEXTAFTER(Table4[[#This Row],[rxn     upper-bound     lower-bound]]," ",-1)</f>
        <v>0.00000000</v>
      </c>
    </row>
    <row r="547" spans="1:9">
      <c r="A547" s="1" t="s">
        <v>13463</v>
      </c>
      <c r="B547" s="1" t="str">
        <f>_xlfn.TEXTBEFORE(ENZLOAD[[#This Row],[ENZLOAD (from enz_from_proteome)]]," ")</f>
        <v>ENZLOAD-ALAtps_e_REV-rt5861</v>
      </c>
      <c r="C547" s="1">
        <f>_xlfn.NUMBERVALUE(_xlfn.TEXTAFTER(ENZLOAD[[#This Row],[ENZLOAD (from enz_from_proteome)]]," ",-1))</f>
        <v>0</v>
      </c>
      <c r="F547" s="1" t="s">
        <v>17156</v>
      </c>
      <c r="G547" s="1" t="str">
        <f>_xlfn.TEXTBEFORE(Table4[[#This Row],[rxn     upper-bound     lower-bound]]," ")</f>
        <v>ENZLOAD-ALATRS_c_FWD-rt3605</v>
      </c>
      <c r="H547" s="1">
        <f>_xlfn.NUMBERVALUE(TRIM(_xlfn.TEXTBEFORE(_xlfn.TEXTAFTER(Table4[[#This Row],[rxn     upper-bound     lower-bound]],Table4[[#This Row],[rxn]]),Table4[[#This Row],[lb]],-1)))</f>
        <v>0.40406693999999999</v>
      </c>
      <c r="I547" s="1" t="str">
        <f>_xlfn.TEXTAFTER(Table4[[#This Row],[rxn     upper-bound     lower-bound]]," ",-1)</f>
        <v>0.00000000</v>
      </c>
    </row>
    <row r="548" spans="1:9">
      <c r="A548" s="1" t="s">
        <v>13464</v>
      </c>
      <c r="B548" s="1" t="str">
        <f>_xlfn.TEXTBEFORE(ENZLOAD[[#This Row],[ENZLOAD (from enz_from_proteome)]]," ")</f>
        <v>ENZLOAD-ALCD19y_c_FWD-rt3514</v>
      </c>
      <c r="C548" s="1">
        <f>_xlfn.NUMBERVALUE(_xlfn.TEXTAFTER(ENZLOAD[[#This Row],[ENZLOAD (from enz_from_proteome)]]," ",-1))</f>
        <v>3.4140689797000001E-7</v>
      </c>
      <c r="F548" s="1" t="s">
        <v>17157</v>
      </c>
      <c r="G548" s="1" t="str">
        <f>_xlfn.TEXTBEFORE(Table4[[#This Row],[rxn     upper-bound     lower-bound]]," ")</f>
        <v>ENZLOAD-ALCD19y_c_FWD-rt3514</v>
      </c>
      <c r="H548" s="1">
        <f>_xlfn.NUMBERVALUE(TRIM(_xlfn.TEXTBEFORE(_xlfn.TEXTAFTER(Table4[[#This Row],[rxn     upper-bound     lower-bound]],Table4[[#This Row],[rxn]]),Table4[[#This Row],[lb]],-1)))</f>
        <v>1.2530409300000001</v>
      </c>
      <c r="I548" s="1" t="str">
        <f>_xlfn.TEXTAFTER(Table4[[#This Row],[rxn     upper-bound     lower-bound]]," ",-1)</f>
        <v>0.00000000</v>
      </c>
    </row>
    <row r="549" spans="1:9">
      <c r="A549" s="1" t="s">
        <v>13465</v>
      </c>
      <c r="B549" s="1" t="str">
        <f>_xlfn.TEXTBEFORE(ENZLOAD[[#This Row],[ENZLOAD (from enz_from_proteome)]]," ")</f>
        <v>ENZLOAD-ALCD22xi_c_FWD-rt5740</v>
      </c>
      <c r="C549" s="1">
        <f>_xlfn.NUMBERVALUE(_xlfn.TEXTAFTER(ENZLOAD[[#This Row],[ENZLOAD (from enz_from_proteome)]]," ",-1))</f>
        <v>3.7290204630299998E-6</v>
      </c>
      <c r="F549" s="1" t="s">
        <v>17158</v>
      </c>
      <c r="G549" s="1" t="str">
        <f>_xlfn.TEXTBEFORE(Table4[[#This Row],[rxn     upper-bound     lower-bound]]," ")</f>
        <v>ENZLOAD-ALCD22xi_c_FWD-rt5740</v>
      </c>
      <c r="H549" s="1">
        <f>_xlfn.NUMBERVALUE(TRIM(_xlfn.TEXTBEFORE(_xlfn.TEXTAFTER(Table4[[#This Row],[rxn     upper-bound     lower-bound]],Table4[[#This Row],[rxn]]),Table4[[#This Row],[lb]],-1)))</f>
        <v>1.05744774</v>
      </c>
      <c r="I549" s="1" t="str">
        <f>_xlfn.TEXTAFTER(Table4[[#This Row],[rxn     upper-bound     lower-bound]]," ",-1)</f>
        <v>0.00000000</v>
      </c>
    </row>
    <row r="550" spans="1:9">
      <c r="A550" s="1" t="s">
        <v>13466</v>
      </c>
      <c r="B550" s="1" t="str">
        <f>_xlfn.TEXTBEFORE(ENZLOAD[[#This Row],[ENZLOAD (from enz_from_proteome)]]," ")</f>
        <v>ENZLOAD-ALCD22xi_c_FWD-rt7110</v>
      </c>
      <c r="C550" s="1">
        <f>_xlfn.NUMBERVALUE(_xlfn.TEXTAFTER(ENZLOAD[[#This Row],[ENZLOAD (from enz_from_proteome)]]," ",-1))</f>
        <v>1.8025549455999999E-7</v>
      </c>
      <c r="F550" s="1" t="s">
        <v>17159</v>
      </c>
      <c r="G550" s="1" t="str">
        <f>_xlfn.TEXTBEFORE(Table4[[#This Row],[rxn     upper-bound     lower-bound]]," ")</f>
        <v>ENZLOAD-ALCD22xi_c_FWD-rt7110</v>
      </c>
      <c r="H550" s="1">
        <f>_xlfn.NUMBERVALUE(TRIM(_xlfn.TEXTBEFORE(_xlfn.TEXTAFTER(Table4[[#This Row],[rxn     upper-bound     lower-bound]],Table4[[#This Row],[rxn]]),Table4[[#This Row],[lb]],-1)))</f>
        <v>1.11612209</v>
      </c>
      <c r="I550" s="1" t="str">
        <f>_xlfn.TEXTAFTER(Table4[[#This Row],[rxn     upper-bound     lower-bound]]," ",-1)</f>
        <v>0.00000000</v>
      </c>
    </row>
    <row r="551" spans="1:9">
      <c r="A551" s="1" t="s">
        <v>13467</v>
      </c>
      <c r="B551" s="1" t="str">
        <f>_xlfn.TEXTBEFORE(ENZLOAD[[#This Row],[ENZLOAD (from enz_from_proteome)]]," ")</f>
        <v>ENZLOAD-ALCD22xi_c_FWD-rt8149</v>
      </c>
      <c r="C551" s="1">
        <f>_xlfn.NUMBERVALUE(_xlfn.TEXTAFTER(ENZLOAD[[#This Row],[ENZLOAD (from enz_from_proteome)]]," ",-1))</f>
        <v>8.4565422969000002E-7</v>
      </c>
      <c r="F551" s="1" t="s">
        <v>17160</v>
      </c>
      <c r="G551" s="1" t="str">
        <f>_xlfn.TEXTBEFORE(Table4[[#This Row],[rxn     upper-bound     lower-bound]]," ")</f>
        <v>ENZLOAD-ALCD22xi_c_FWD-rt8149</v>
      </c>
      <c r="H551" s="1">
        <f>_xlfn.NUMBERVALUE(TRIM(_xlfn.TEXTBEFORE(_xlfn.TEXTAFTER(Table4[[#This Row],[rxn     upper-bound     lower-bound]],Table4[[#This Row],[rxn]]),Table4[[#This Row],[lb]],-1)))</f>
        <v>1.11269196</v>
      </c>
      <c r="I551" s="1" t="str">
        <f>_xlfn.TEXTAFTER(Table4[[#This Row],[rxn     upper-bound     lower-bound]]," ",-1)</f>
        <v>0.00000000</v>
      </c>
    </row>
    <row r="552" spans="1:9">
      <c r="A552" s="1" t="s">
        <v>13468</v>
      </c>
      <c r="B552" s="1" t="str">
        <f>_xlfn.TEXTBEFORE(ENZLOAD[[#This Row],[ENZLOAD (from enz_from_proteome)]]," ")</f>
        <v>ENZLOAD-ALCD22xi_m_FWD-rt0733_m</v>
      </c>
      <c r="C552" s="1">
        <f>_xlfn.NUMBERVALUE(_xlfn.TEXTAFTER(ENZLOAD[[#This Row],[ENZLOAD (from enz_from_proteome)]]," ",-1))</f>
        <v>0</v>
      </c>
      <c r="F552" s="1" t="s">
        <v>17161</v>
      </c>
      <c r="G552" s="1" t="str">
        <f>_xlfn.TEXTBEFORE(Table4[[#This Row],[rxn     upper-bound     lower-bound]]," ")</f>
        <v>ENZLOAD-ALCD22xi_m_FWD-rt0733_m</v>
      </c>
      <c r="H552" s="1">
        <f>_xlfn.NUMBERVALUE(TRIM(_xlfn.TEXTBEFORE(_xlfn.TEXTAFTER(Table4[[#This Row],[rxn     upper-bound     lower-bound]],Table4[[#This Row],[rxn]]),Table4[[#This Row],[lb]],-1)))</f>
        <v>1.1232580299999999</v>
      </c>
      <c r="I552" s="1" t="str">
        <f>_xlfn.TEXTAFTER(Table4[[#This Row],[rxn     upper-bound     lower-bound]]," ",-1)</f>
        <v>0.00000000</v>
      </c>
    </row>
    <row r="553" spans="1:9">
      <c r="A553" s="1" t="s">
        <v>13469</v>
      </c>
      <c r="B553" s="1" t="str">
        <f>_xlfn.TEXTBEFORE(ENZLOAD[[#This Row],[ENZLOAD (from enz_from_proteome)]]," ")</f>
        <v>ENZLOAD-ALCD22xi_m_FWD-rt3939_m</v>
      </c>
      <c r="C553" s="1">
        <f>_xlfn.NUMBERVALUE(_xlfn.TEXTAFTER(ENZLOAD[[#This Row],[ENZLOAD (from enz_from_proteome)]]," ",-1))</f>
        <v>1.311721241E-7</v>
      </c>
      <c r="F553" s="1" t="s">
        <v>17162</v>
      </c>
      <c r="G553" s="1" t="str">
        <f>_xlfn.TEXTBEFORE(Table4[[#This Row],[rxn     upper-bound     lower-bound]]," ")</f>
        <v>ENZLOAD-ALCD22xi_m_FWD-rt3939_m</v>
      </c>
      <c r="H553" s="1">
        <f>_xlfn.NUMBERVALUE(TRIM(_xlfn.TEXTBEFORE(_xlfn.TEXTAFTER(Table4[[#This Row],[rxn     upper-bound     lower-bound]],Table4[[#This Row],[rxn]]),Table4[[#This Row],[lb]],-1)))</f>
        <v>1.12990637</v>
      </c>
      <c r="I553" s="1" t="str">
        <f>_xlfn.TEXTAFTER(Table4[[#This Row],[rxn     upper-bound     lower-bound]]," ",-1)</f>
        <v>0.00000000</v>
      </c>
    </row>
    <row r="554" spans="1:9">
      <c r="A554" s="1" t="s">
        <v>13470</v>
      </c>
      <c r="B554" s="1" t="str">
        <f>_xlfn.TEXTBEFORE(ENZLOAD[[#This Row],[ENZLOAD (from enz_from_proteome)]]," ")</f>
        <v>ENZLOAD-ALCD22yi_c_FWD-rt1661</v>
      </c>
      <c r="C554" s="1">
        <f>_xlfn.NUMBERVALUE(_xlfn.TEXTAFTER(ENZLOAD[[#This Row],[ENZLOAD (from enz_from_proteome)]]," ",-1))</f>
        <v>0</v>
      </c>
      <c r="F554" s="1" t="s">
        <v>17163</v>
      </c>
      <c r="G554" s="1" t="str">
        <f>_xlfn.TEXTBEFORE(Table4[[#This Row],[rxn     upper-bound     lower-bound]]," ")</f>
        <v>ENZLOAD-ALCD22yi_c_FWD-rt1661</v>
      </c>
      <c r="H554" s="1">
        <f>_xlfn.NUMBERVALUE(TRIM(_xlfn.TEXTBEFORE(_xlfn.TEXTAFTER(Table4[[#This Row],[rxn     upper-bound     lower-bound]],Table4[[#This Row],[rxn]]),Table4[[#This Row],[lb]],-1)))</f>
        <v>1.2098875899999999</v>
      </c>
      <c r="I554" s="1" t="str">
        <f>_xlfn.TEXTAFTER(Table4[[#This Row],[rxn     upper-bound     lower-bound]]," ",-1)</f>
        <v>0.00000000</v>
      </c>
    </row>
    <row r="555" spans="1:9">
      <c r="A555" s="1" t="s">
        <v>13471</v>
      </c>
      <c r="B555" s="1" t="str">
        <f>_xlfn.TEXTBEFORE(ENZLOAD[[#This Row],[ENZLOAD (from enz_from_proteome)]]," ")</f>
        <v>ENZLOAD-ALCD22yi_c_FWD-rt3514</v>
      </c>
      <c r="C555" s="1">
        <f>_xlfn.NUMBERVALUE(_xlfn.TEXTAFTER(ENZLOAD[[#This Row],[ENZLOAD (from enz_from_proteome)]]," ",-1))</f>
        <v>3.4140689797000001E-7</v>
      </c>
      <c r="F555" s="1" t="s">
        <v>17164</v>
      </c>
      <c r="G555" s="1" t="str">
        <f>_xlfn.TEXTBEFORE(Table4[[#This Row],[rxn     upper-bound     lower-bound]]," ")</f>
        <v>ENZLOAD-ALCD22yi_c_FWD-rt3514</v>
      </c>
      <c r="H555" s="1">
        <f>_xlfn.NUMBERVALUE(TRIM(_xlfn.TEXTBEFORE(_xlfn.TEXTAFTER(Table4[[#This Row],[rxn     upper-bound     lower-bound]],Table4[[#This Row],[rxn]]),Table4[[#This Row],[lb]],-1)))</f>
        <v>1.2530409300000001</v>
      </c>
      <c r="I555" s="1" t="str">
        <f>_xlfn.TEXTAFTER(Table4[[#This Row],[rxn     upper-bound     lower-bound]]," ",-1)</f>
        <v>0.00000000</v>
      </c>
    </row>
    <row r="556" spans="1:9">
      <c r="A556" s="1" t="s">
        <v>13472</v>
      </c>
      <c r="B556" s="1" t="str">
        <f>_xlfn.TEXTBEFORE(ENZLOAD[[#This Row],[ENZLOAD (from enz_from_proteome)]]," ")</f>
        <v>ENZLOAD-ALCD22yi_c_FWD-rt4416</v>
      </c>
      <c r="C556" s="1">
        <f>_xlfn.NUMBERVALUE(_xlfn.TEXTAFTER(ENZLOAD[[#This Row],[ENZLOAD (from enz_from_proteome)]]," ",-1))</f>
        <v>5.9769383920000002E-8</v>
      </c>
      <c r="F556" s="1" t="s">
        <v>17165</v>
      </c>
      <c r="G556" s="1" t="str">
        <f>_xlfn.TEXTBEFORE(Table4[[#This Row],[rxn     upper-bound     lower-bound]]," ")</f>
        <v>ENZLOAD-ALCD22yi_c_FWD-rt4416</v>
      </c>
      <c r="H556" s="1">
        <f>_xlfn.NUMBERVALUE(TRIM(_xlfn.TEXTBEFORE(_xlfn.TEXTAFTER(Table4[[#This Row],[rxn     upper-bound     lower-bound]],Table4[[#This Row],[rxn]]),Table4[[#This Row],[lb]],-1)))</f>
        <v>1.2582904100000001</v>
      </c>
      <c r="I556" s="1" t="str">
        <f>_xlfn.TEXTAFTER(Table4[[#This Row],[rxn     upper-bound     lower-bound]]," ",-1)</f>
        <v>0.00000000</v>
      </c>
    </row>
    <row r="557" spans="1:9">
      <c r="A557" s="1" t="s">
        <v>13473</v>
      </c>
      <c r="B557" s="1" t="str">
        <f>_xlfn.TEXTBEFORE(ENZLOAD[[#This Row],[ENZLOAD (from enz_from_proteome)]]," ")</f>
        <v>ENZLOAD-ALCD22yi_c_FWD-rt5186</v>
      </c>
      <c r="C557" s="1">
        <f>_xlfn.NUMBERVALUE(_xlfn.TEXTAFTER(ENZLOAD[[#This Row],[ENZLOAD (from enz_from_proteome)]]," ",-1))</f>
        <v>0</v>
      </c>
      <c r="F557" s="1" t="s">
        <v>17166</v>
      </c>
      <c r="G557" s="1" t="str">
        <f>_xlfn.TEXTBEFORE(Table4[[#This Row],[rxn     upper-bound     lower-bound]]," ")</f>
        <v>ENZLOAD-ALCD22yi_c_FWD-rt5186</v>
      </c>
      <c r="H557" s="1">
        <f>_xlfn.NUMBERVALUE(TRIM(_xlfn.TEXTBEFORE(_xlfn.TEXTAFTER(Table4[[#This Row],[rxn     upper-bound     lower-bound]],Table4[[#This Row],[rxn]]),Table4[[#This Row],[lb]],-1)))</f>
        <v>1.17994724</v>
      </c>
      <c r="I557" s="1" t="str">
        <f>_xlfn.TEXTAFTER(Table4[[#This Row],[rxn     upper-bound     lower-bound]]," ",-1)</f>
        <v>0.00000000</v>
      </c>
    </row>
    <row r="558" spans="1:9">
      <c r="A558" s="1" t="s">
        <v>13474</v>
      </c>
      <c r="B558" s="1" t="str">
        <f>_xlfn.TEXTBEFORE(ENZLOAD[[#This Row],[ENZLOAD (from enz_from_proteome)]]," ")</f>
        <v>ENZLOAD-ALCD22yi_c_FWD-rt5194</v>
      </c>
      <c r="C558" s="1">
        <f>_xlfn.NUMBERVALUE(_xlfn.TEXTAFTER(ENZLOAD[[#This Row],[ENZLOAD (from enz_from_proteome)]]," ",-1))</f>
        <v>6.0921271E-9</v>
      </c>
      <c r="F558" s="1" t="s">
        <v>17167</v>
      </c>
      <c r="G558" s="1" t="str">
        <f>_xlfn.TEXTBEFORE(Table4[[#This Row],[rxn     upper-bound     lower-bound]]," ")</f>
        <v>ENZLOAD-ALCD22yi_c_FWD-rt5194</v>
      </c>
      <c r="H558" s="1">
        <f>_xlfn.NUMBERVALUE(TRIM(_xlfn.TEXTBEFORE(_xlfn.TEXTAFTER(Table4[[#This Row],[rxn     upper-bound     lower-bound]],Table4[[#This Row],[rxn]]),Table4[[#This Row],[lb]],-1)))</f>
        <v>1.0905956000000001</v>
      </c>
      <c r="I558" s="1" t="str">
        <f>_xlfn.TEXTAFTER(Table4[[#This Row],[rxn     upper-bound     lower-bound]]," ",-1)</f>
        <v>0.00000000</v>
      </c>
    </row>
    <row r="559" spans="1:9">
      <c r="A559" s="1" t="s">
        <v>13475</v>
      </c>
      <c r="B559" s="1" t="str">
        <f>_xlfn.TEXTBEFORE(ENZLOAD[[#This Row],[ENZLOAD (from enz_from_proteome)]]," ")</f>
        <v>ENZLOAD-ALCD22yi_c_FWD-rt5579</v>
      </c>
      <c r="C559" s="1">
        <f>_xlfn.NUMBERVALUE(_xlfn.TEXTAFTER(ENZLOAD[[#This Row],[ENZLOAD (from enz_from_proteome)]]," ",-1))</f>
        <v>3.9628461432000003E-6</v>
      </c>
      <c r="F559" s="1" t="s">
        <v>17168</v>
      </c>
      <c r="G559" s="1" t="str">
        <f>_xlfn.TEXTBEFORE(Table4[[#This Row],[rxn     upper-bound     lower-bound]]," ")</f>
        <v>ENZLOAD-ALCD22yi_c_FWD-rt5579</v>
      </c>
      <c r="H559" s="1">
        <f>_xlfn.NUMBERVALUE(TRIM(_xlfn.TEXTBEFORE(_xlfn.TEXTAFTER(Table4[[#This Row],[rxn     upper-bound     lower-bound]],Table4[[#This Row],[rxn]]),Table4[[#This Row],[lb]],-1)))</f>
        <v>1.21827566</v>
      </c>
      <c r="I559" s="1" t="str">
        <f>_xlfn.TEXTAFTER(Table4[[#This Row],[rxn     upper-bound     lower-bound]]," ",-1)</f>
        <v>0.00000000</v>
      </c>
    </row>
    <row r="560" spans="1:9">
      <c r="A560" s="1" t="s">
        <v>13476</v>
      </c>
      <c r="B560" s="1" t="str">
        <f>_xlfn.TEXTBEFORE(ENZLOAD[[#This Row],[ENZLOAD (from enz_from_proteome)]]," ")</f>
        <v>ENZLOAD-ALCD23xi_c_FWD-rt5740</v>
      </c>
      <c r="C560" s="1">
        <f>_xlfn.NUMBERVALUE(_xlfn.TEXTAFTER(ENZLOAD[[#This Row],[ENZLOAD (from enz_from_proteome)]]," ",-1))</f>
        <v>3.7290204630299998E-6</v>
      </c>
      <c r="F560" s="1" t="s">
        <v>17169</v>
      </c>
      <c r="G560" s="1" t="str">
        <f>_xlfn.TEXTBEFORE(Table4[[#This Row],[rxn     upper-bound     lower-bound]]," ")</f>
        <v>ENZLOAD-ALCD23xi_c_FWD-rt5740</v>
      </c>
      <c r="H560" s="1">
        <f>_xlfn.NUMBERVALUE(TRIM(_xlfn.TEXTBEFORE(_xlfn.TEXTAFTER(Table4[[#This Row],[rxn     upper-bound     lower-bound]],Table4[[#This Row],[rxn]]),Table4[[#This Row],[lb]],-1)))</f>
        <v>1.05744774</v>
      </c>
      <c r="I560" s="1" t="str">
        <f>_xlfn.TEXTAFTER(Table4[[#This Row],[rxn     upper-bound     lower-bound]]," ",-1)</f>
        <v>0.00000000</v>
      </c>
    </row>
    <row r="561" spans="1:9">
      <c r="A561" s="1" t="s">
        <v>13477</v>
      </c>
      <c r="B561" s="1" t="str">
        <f>_xlfn.TEXTBEFORE(ENZLOAD[[#This Row],[ENZLOAD (from enz_from_proteome)]]," ")</f>
        <v>ENZLOAD-ALCD23xi_c_FWD-rt7110</v>
      </c>
      <c r="C561" s="1">
        <f>_xlfn.NUMBERVALUE(_xlfn.TEXTAFTER(ENZLOAD[[#This Row],[ENZLOAD (from enz_from_proteome)]]," ",-1))</f>
        <v>1.8025549455999999E-7</v>
      </c>
      <c r="F561" s="1" t="s">
        <v>17170</v>
      </c>
      <c r="G561" s="1" t="str">
        <f>_xlfn.TEXTBEFORE(Table4[[#This Row],[rxn     upper-bound     lower-bound]]," ")</f>
        <v>ENZLOAD-ALCD23xi_c_FWD-rt7110</v>
      </c>
      <c r="H561" s="1">
        <f>_xlfn.NUMBERVALUE(TRIM(_xlfn.TEXTBEFORE(_xlfn.TEXTAFTER(Table4[[#This Row],[rxn     upper-bound     lower-bound]],Table4[[#This Row],[rxn]]),Table4[[#This Row],[lb]],-1)))</f>
        <v>1.11612209</v>
      </c>
      <c r="I561" s="1" t="str">
        <f>_xlfn.TEXTAFTER(Table4[[#This Row],[rxn     upper-bound     lower-bound]]," ",-1)</f>
        <v>0.00000000</v>
      </c>
    </row>
    <row r="562" spans="1:9">
      <c r="A562" s="1" t="s">
        <v>13478</v>
      </c>
      <c r="B562" s="1" t="str">
        <f>_xlfn.TEXTBEFORE(ENZLOAD[[#This Row],[ENZLOAD (from enz_from_proteome)]]," ")</f>
        <v>ENZLOAD-ALCD23xi_c_FWD-rt8149</v>
      </c>
      <c r="C562" s="1">
        <f>_xlfn.NUMBERVALUE(_xlfn.TEXTAFTER(ENZLOAD[[#This Row],[ENZLOAD (from enz_from_proteome)]]," ",-1))</f>
        <v>8.4565422969000002E-7</v>
      </c>
      <c r="F562" s="1" t="s">
        <v>17171</v>
      </c>
      <c r="G562" s="1" t="str">
        <f>_xlfn.TEXTBEFORE(Table4[[#This Row],[rxn     upper-bound     lower-bound]]," ")</f>
        <v>ENZLOAD-ALCD23xi_c_FWD-rt8149</v>
      </c>
      <c r="H562" s="1">
        <f>_xlfn.NUMBERVALUE(TRIM(_xlfn.TEXTBEFORE(_xlfn.TEXTAFTER(Table4[[#This Row],[rxn     upper-bound     lower-bound]],Table4[[#This Row],[rxn]]),Table4[[#This Row],[lb]],-1)))</f>
        <v>1.11269196</v>
      </c>
      <c r="I562" s="1" t="str">
        <f>_xlfn.TEXTAFTER(Table4[[#This Row],[rxn     upper-bound     lower-bound]]," ",-1)</f>
        <v>0.00000000</v>
      </c>
    </row>
    <row r="563" spans="1:9">
      <c r="A563" s="1" t="s">
        <v>13479</v>
      </c>
      <c r="B563" s="1" t="str">
        <f>_xlfn.TEXTBEFORE(ENZLOAD[[#This Row],[ENZLOAD (from enz_from_proteome)]]," ")</f>
        <v>ENZLOAD-ALCD23xi_m_FWD-rt0733_m</v>
      </c>
      <c r="C563" s="1">
        <f>_xlfn.NUMBERVALUE(_xlfn.TEXTAFTER(ENZLOAD[[#This Row],[ENZLOAD (from enz_from_proteome)]]," ",-1))</f>
        <v>0</v>
      </c>
      <c r="F563" s="1" t="s">
        <v>17172</v>
      </c>
      <c r="G563" s="1" t="str">
        <f>_xlfn.TEXTBEFORE(Table4[[#This Row],[rxn     upper-bound     lower-bound]]," ")</f>
        <v>ENZLOAD-ALCD23xi_m_FWD-rt0733_m</v>
      </c>
      <c r="H563" s="1">
        <f>_xlfn.NUMBERVALUE(TRIM(_xlfn.TEXTBEFORE(_xlfn.TEXTAFTER(Table4[[#This Row],[rxn     upper-bound     lower-bound]],Table4[[#This Row],[rxn]]),Table4[[#This Row],[lb]],-1)))</f>
        <v>1.1232580299999999</v>
      </c>
      <c r="I563" s="1" t="str">
        <f>_xlfn.TEXTAFTER(Table4[[#This Row],[rxn     upper-bound     lower-bound]]," ",-1)</f>
        <v>0.00000000</v>
      </c>
    </row>
    <row r="564" spans="1:9">
      <c r="A564" s="1" t="s">
        <v>13480</v>
      </c>
      <c r="B564" s="1" t="str">
        <f>_xlfn.TEXTBEFORE(ENZLOAD[[#This Row],[ENZLOAD (from enz_from_proteome)]]," ")</f>
        <v>ENZLOAD-ALCD23xi_m_FWD-rt3939_m</v>
      </c>
      <c r="C564" s="1">
        <f>_xlfn.NUMBERVALUE(_xlfn.TEXTAFTER(ENZLOAD[[#This Row],[ENZLOAD (from enz_from_proteome)]]," ",-1))</f>
        <v>1.311721241E-7</v>
      </c>
      <c r="F564" s="1" t="s">
        <v>17173</v>
      </c>
      <c r="G564" s="1" t="str">
        <f>_xlfn.TEXTBEFORE(Table4[[#This Row],[rxn     upper-bound     lower-bound]]," ")</f>
        <v>ENZLOAD-ALCD23xi_m_FWD-rt3939_m</v>
      </c>
      <c r="H564" s="1">
        <f>_xlfn.NUMBERVALUE(TRIM(_xlfn.TEXTBEFORE(_xlfn.TEXTAFTER(Table4[[#This Row],[rxn     upper-bound     lower-bound]],Table4[[#This Row],[rxn]]),Table4[[#This Row],[lb]],-1)))</f>
        <v>1.12990637</v>
      </c>
      <c r="I564" s="1" t="str">
        <f>_xlfn.TEXTAFTER(Table4[[#This Row],[rxn     upper-bound     lower-bound]]," ",-1)</f>
        <v>0.00000000</v>
      </c>
    </row>
    <row r="565" spans="1:9">
      <c r="A565" s="1" t="s">
        <v>13481</v>
      </c>
      <c r="B565" s="1" t="str">
        <f>_xlfn.TEXTBEFORE(ENZLOAD[[#This Row],[ENZLOAD (from enz_from_proteome)]]," ")</f>
        <v>ENZLOAD-ALCD23yi_c_FWD-rt1661</v>
      </c>
      <c r="C565" s="1">
        <f>_xlfn.NUMBERVALUE(_xlfn.TEXTAFTER(ENZLOAD[[#This Row],[ENZLOAD (from enz_from_proteome)]]," ",-1))</f>
        <v>0</v>
      </c>
      <c r="F565" s="1" t="s">
        <v>17174</v>
      </c>
      <c r="G565" s="1" t="str">
        <f>_xlfn.TEXTBEFORE(Table4[[#This Row],[rxn     upper-bound     lower-bound]]," ")</f>
        <v>ENZLOAD-ALCD23yi_c_FWD-rt1661</v>
      </c>
      <c r="H565" s="1">
        <f>_xlfn.NUMBERVALUE(TRIM(_xlfn.TEXTBEFORE(_xlfn.TEXTAFTER(Table4[[#This Row],[rxn     upper-bound     lower-bound]],Table4[[#This Row],[rxn]]),Table4[[#This Row],[lb]],-1)))</f>
        <v>1.2098875899999999</v>
      </c>
      <c r="I565" s="1" t="str">
        <f>_xlfn.TEXTAFTER(Table4[[#This Row],[rxn     upper-bound     lower-bound]]," ",-1)</f>
        <v>0.00000000</v>
      </c>
    </row>
    <row r="566" spans="1:9">
      <c r="A566" s="1" t="s">
        <v>13482</v>
      </c>
      <c r="B566" s="1" t="str">
        <f>_xlfn.TEXTBEFORE(ENZLOAD[[#This Row],[ENZLOAD (from enz_from_proteome)]]," ")</f>
        <v>ENZLOAD-ALCD23yi_c_FWD-rt4416</v>
      </c>
      <c r="C566" s="1">
        <f>_xlfn.NUMBERVALUE(_xlfn.TEXTAFTER(ENZLOAD[[#This Row],[ENZLOAD (from enz_from_proteome)]]," ",-1))</f>
        <v>5.9769383920000002E-8</v>
      </c>
      <c r="F566" s="1" t="s">
        <v>17175</v>
      </c>
      <c r="G566" s="1" t="str">
        <f>_xlfn.TEXTBEFORE(Table4[[#This Row],[rxn     upper-bound     lower-bound]]," ")</f>
        <v>ENZLOAD-ALCD23yi_c_FWD-rt4416</v>
      </c>
      <c r="H566" s="1">
        <f>_xlfn.NUMBERVALUE(TRIM(_xlfn.TEXTBEFORE(_xlfn.TEXTAFTER(Table4[[#This Row],[rxn     upper-bound     lower-bound]],Table4[[#This Row],[rxn]]),Table4[[#This Row],[lb]],-1)))</f>
        <v>1.2582904100000001</v>
      </c>
      <c r="I566" s="1" t="str">
        <f>_xlfn.TEXTAFTER(Table4[[#This Row],[rxn     upper-bound     lower-bound]]," ",-1)</f>
        <v>0.00000000</v>
      </c>
    </row>
    <row r="567" spans="1:9">
      <c r="A567" s="1" t="s">
        <v>13483</v>
      </c>
      <c r="B567" s="1" t="str">
        <f>_xlfn.TEXTBEFORE(ENZLOAD[[#This Row],[ENZLOAD (from enz_from_proteome)]]," ")</f>
        <v>ENZLOAD-ALCD23yi_c_FWD-rt5186</v>
      </c>
      <c r="C567" s="1">
        <f>_xlfn.NUMBERVALUE(_xlfn.TEXTAFTER(ENZLOAD[[#This Row],[ENZLOAD (from enz_from_proteome)]]," ",-1))</f>
        <v>0</v>
      </c>
      <c r="F567" s="1" t="s">
        <v>17176</v>
      </c>
      <c r="G567" s="1" t="str">
        <f>_xlfn.TEXTBEFORE(Table4[[#This Row],[rxn     upper-bound     lower-bound]]," ")</f>
        <v>ENZLOAD-ALCD23yi_c_FWD-rt5186</v>
      </c>
      <c r="H567" s="1">
        <f>_xlfn.NUMBERVALUE(TRIM(_xlfn.TEXTBEFORE(_xlfn.TEXTAFTER(Table4[[#This Row],[rxn     upper-bound     lower-bound]],Table4[[#This Row],[rxn]]),Table4[[#This Row],[lb]],-1)))</f>
        <v>1.17994724</v>
      </c>
      <c r="I567" s="1" t="str">
        <f>_xlfn.TEXTAFTER(Table4[[#This Row],[rxn     upper-bound     lower-bound]]," ",-1)</f>
        <v>0.00000000</v>
      </c>
    </row>
    <row r="568" spans="1:9">
      <c r="A568" s="1" t="s">
        <v>13484</v>
      </c>
      <c r="B568" s="1" t="str">
        <f>_xlfn.TEXTBEFORE(ENZLOAD[[#This Row],[ENZLOAD (from enz_from_proteome)]]," ")</f>
        <v>ENZLOAD-ALCD23yi_c_FWD-rt5194</v>
      </c>
      <c r="C568" s="1">
        <f>_xlfn.NUMBERVALUE(_xlfn.TEXTAFTER(ENZLOAD[[#This Row],[ENZLOAD (from enz_from_proteome)]]," ",-1))</f>
        <v>6.0921271E-9</v>
      </c>
      <c r="F568" s="1" t="s">
        <v>17177</v>
      </c>
      <c r="G568" s="1" t="str">
        <f>_xlfn.TEXTBEFORE(Table4[[#This Row],[rxn     upper-bound     lower-bound]]," ")</f>
        <v>ENZLOAD-ALCD23yi_c_FWD-rt5194</v>
      </c>
      <c r="H568" s="1">
        <f>_xlfn.NUMBERVALUE(TRIM(_xlfn.TEXTBEFORE(_xlfn.TEXTAFTER(Table4[[#This Row],[rxn     upper-bound     lower-bound]],Table4[[#This Row],[rxn]]),Table4[[#This Row],[lb]],-1)))</f>
        <v>1.0905956000000001</v>
      </c>
      <c r="I568" s="1" t="str">
        <f>_xlfn.TEXTAFTER(Table4[[#This Row],[rxn     upper-bound     lower-bound]]," ",-1)</f>
        <v>0.00000000</v>
      </c>
    </row>
    <row r="569" spans="1:9">
      <c r="A569" s="1" t="s">
        <v>13485</v>
      </c>
      <c r="B569" s="1" t="str">
        <f>_xlfn.TEXTBEFORE(ENZLOAD[[#This Row],[ENZLOAD (from enz_from_proteome)]]," ")</f>
        <v>ENZLOAD-ALCD23yi_c_FWD-rt5579</v>
      </c>
      <c r="C569" s="1">
        <f>_xlfn.NUMBERVALUE(_xlfn.TEXTAFTER(ENZLOAD[[#This Row],[ENZLOAD (from enz_from_proteome)]]," ",-1))</f>
        <v>3.9628461432000003E-6</v>
      </c>
      <c r="F569" s="1" t="s">
        <v>17178</v>
      </c>
      <c r="G569" s="1" t="str">
        <f>_xlfn.TEXTBEFORE(Table4[[#This Row],[rxn     upper-bound     lower-bound]]," ")</f>
        <v>ENZLOAD-ALCD23yi_c_FWD-rt5579</v>
      </c>
      <c r="H569" s="1">
        <f>_xlfn.NUMBERVALUE(TRIM(_xlfn.TEXTBEFORE(_xlfn.TEXTAFTER(Table4[[#This Row],[rxn     upper-bound     lower-bound]],Table4[[#This Row],[rxn]]),Table4[[#This Row],[lb]],-1)))</f>
        <v>1.21827566</v>
      </c>
      <c r="I569" s="1" t="str">
        <f>_xlfn.TEXTAFTER(Table4[[#This Row],[rxn     upper-bound     lower-bound]]," ",-1)</f>
        <v>0.00000000</v>
      </c>
    </row>
    <row r="570" spans="1:9">
      <c r="A570" s="1" t="s">
        <v>13486</v>
      </c>
      <c r="B570" s="1" t="str">
        <f>_xlfn.TEXTBEFORE(ENZLOAD[[#This Row],[ENZLOAD (from enz_from_proteome)]]," ")</f>
        <v>ENZLOAD-ALCD24xi_c_FWD-rt5740</v>
      </c>
      <c r="C570" s="1">
        <f>_xlfn.NUMBERVALUE(_xlfn.TEXTAFTER(ENZLOAD[[#This Row],[ENZLOAD (from enz_from_proteome)]]," ",-1))</f>
        <v>3.7290204630299998E-6</v>
      </c>
      <c r="F570" s="1" t="s">
        <v>17179</v>
      </c>
      <c r="G570" s="1" t="str">
        <f>_xlfn.TEXTBEFORE(Table4[[#This Row],[rxn     upper-bound     lower-bound]]," ")</f>
        <v>ENZLOAD-ALCD24xi_c_FWD-rt5740</v>
      </c>
      <c r="H570" s="1">
        <f>_xlfn.NUMBERVALUE(TRIM(_xlfn.TEXTBEFORE(_xlfn.TEXTAFTER(Table4[[#This Row],[rxn     upper-bound     lower-bound]],Table4[[#This Row],[rxn]]),Table4[[#This Row],[lb]],-1)))</f>
        <v>1.05744774</v>
      </c>
      <c r="I570" s="1" t="str">
        <f>_xlfn.TEXTAFTER(Table4[[#This Row],[rxn     upper-bound     lower-bound]]," ",-1)</f>
        <v>0.00000000</v>
      </c>
    </row>
    <row r="571" spans="1:9">
      <c r="A571" s="1" t="s">
        <v>13487</v>
      </c>
      <c r="B571" s="1" t="str">
        <f>_xlfn.TEXTBEFORE(ENZLOAD[[#This Row],[ENZLOAD (from enz_from_proteome)]]," ")</f>
        <v>ENZLOAD-ALCD24xi_c_FWD-rt7110</v>
      </c>
      <c r="C571" s="1">
        <f>_xlfn.NUMBERVALUE(_xlfn.TEXTAFTER(ENZLOAD[[#This Row],[ENZLOAD (from enz_from_proteome)]]," ",-1))</f>
        <v>1.8025549455999999E-7</v>
      </c>
      <c r="F571" s="1" t="s">
        <v>17180</v>
      </c>
      <c r="G571" s="1" t="str">
        <f>_xlfn.TEXTBEFORE(Table4[[#This Row],[rxn     upper-bound     lower-bound]]," ")</f>
        <v>ENZLOAD-ALCD24xi_c_FWD-rt7110</v>
      </c>
      <c r="H571" s="1">
        <f>_xlfn.NUMBERVALUE(TRIM(_xlfn.TEXTBEFORE(_xlfn.TEXTAFTER(Table4[[#This Row],[rxn     upper-bound     lower-bound]],Table4[[#This Row],[rxn]]),Table4[[#This Row],[lb]],-1)))</f>
        <v>1.11612209</v>
      </c>
      <c r="I571" s="1" t="str">
        <f>_xlfn.TEXTAFTER(Table4[[#This Row],[rxn     upper-bound     lower-bound]]," ",-1)</f>
        <v>0.00000000</v>
      </c>
    </row>
    <row r="572" spans="1:9">
      <c r="A572" s="1" t="s">
        <v>13488</v>
      </c>
      <c r="B572" s="1" t="str">
        <f>_xlfn.TEXTBEFORE(ENZLOAD[[#This Row],[ENZLOAD (from enz_from_proteome)]]," ")</f>
        <v>ENZLOAD-ALCD24xi_c_FWD-rt8149</v>
      </c>
      <c r="C572" s="1">
        <f>_xlfn.NUMBERVALUE(_xlfn.TEXTAFTER(ENZLOAD[[#This Row],[ENZLOAD (from enz_from_proteome)]]," ",-1))</f>
        <v>8.4565422969000002E-7</v>
      </c>
      <c r="F572" s="1" t="s">
        <v>17181</v>
      </c>
      <c r="G572" s="1" t="str">
        <f>_xlfn.TEXTBEFORE(Table4[[#This Row],[rxn     upper-bound     lower-bound]]," ")</f>
        <v>ENZLOAD-ALCD24xi_c_FWD-rt8149</v>
      </c>
      <c r="H572" s="1">
        <f>_xlfn.NUMBERVALUE(TRIM(_xlfn.TEXTBEFORE(_xlfn.TEXTAFTER(Table4[[#This Row],[rxn     upper-bound     lower-bound]],Table4[[#This Row],[rxn]]),Table4[[#This Row],[lb]],-1)))</f>
        <v>1.11269196</v>
      </c>
      <c r="I572" s="1" t="str">
        <f>_xlfn.TEXTAFTER(Table4[[#This Row],[rxn     upper-bound     lower-bound]]," ",-1)</f>
        <v>0.00000000</v>
      </c>
    </row>
    <row r="573" spans="1:9">
      <c r="A573" s="1" t="s">
        <v>13489</v>
      </c>
      <c r="B573" s="1" t="str">
        <f>_xlfn.TEXTBEFORE(ENZLOAD[[#This Row],[ENZLOAD (from enz_from_proteome)]]," ")</f>
        <v>ENZLOAD-ALCD24xi_m_FWD-rt0733_m</v>
      </c>
      <c r="C573" s="1">
        <f>_xlfn.NUMBERVALUE(_xlfn.TEXTAFTER(ENZLOAD[[#This Row],[ENZLOAD (from enz_from_proteome)]]," ",-1))</f>
        <v>0</v>
      </c>
      <c r="F573" s="1" t="s">
        <v>17182</v>
      </c>
      <c r="G573" s="1" t="str">
        <f>_xlfn.TEXTBEFORE(Table4[[#This Row],[rxn     upper-bound     lower-bound]]," ")</f>
        <v>ENZLOAD-ALCD24xi_m_FWD-rt0733_m</v>
      </c>
      <c r="H573" s="1">
        <f>_xlfn.NUMBERVALUE(TRIM(_xlfn.TEXTBEFORE(_xlfn.TEXTAFTER(Table4[[#This Row],[rxn     upper-bound     lower-bound]],Table4[[#This Row],[rxn]]),Table4[[#This Row],[lb]],-1)))</f>
        <v>1.1232580299999999</v>
      </c>
      <c r="I573" s="1" t="str">
        <f>_xlfn.TEXTAFTER(Table4[[#This Row],[rxn     upper-bound     lower-bound]]," ",-1)</f>
        <v>0.00000000</v>
      </c>
    </row>
    <row r="574" spans="1:9">
      <c r="A574" s="1" t="s">
        <v>13490</v>
      </c>
      <c r="B574" s="1" t="str">
        <f>_xlfn.TEXTBEFORE(ENZLOAD[[#This Row],[ENZLOAD (from enz_from_proteome)]]," ")</f>
        <v>ENZLOAD-ALCD24xi_m_FWD-rt3939_m</v>
      </c>
      <c r="C574" s="1">
        <f>_xlfn.NUMBERVALUE(_xlfn.TEXTAFTER(ENZLOAD[[#This Row],[ENZLOAD (from enz_from_proteome)]]," ",-1))</f>
        <v>1.311721241E-7</v>
      </c>
      <c r="F574" s="1" t="s">
        <v>17183</v>
      </c>
      <c r="G574" s="1" t="str">
        <f>_xlfn.TEXTBEFORE(Table4[[#This Row],[rxn     upper-bound     lower-bound]]," ")</f>
        <v>ENZLOAD-ALCD24xi_m_FWD-rt3939_m</v>
      </c>
      <c r="H574" s="1">
        <f>_xlfn.NUMBERVALUE(TRIM(_xlfn.TEXTBEFORE(_xlfn.TEXTAFTER(Table4[[#This Row],[rxn     upper-bound     lower-bound]],Table4[[#This Row],[rxn]]),Table4[[#This Row],[lb]],-1)))</f>
        <v>1.12990637</v>
      </c>
      <c r="I574" s="1" t="str">
        <f>_xlfn.TEXTAFTER(Table4[[#This Row],[rxn     upper-bound     lower-bound]]," ",-1)</f>
        <v>0.00000000</v>
      </c>
    </row>
    <row r="575" spans="1:9">
      <c r="A575" s="1" t="s">
        <v>13491</v>
      </c>
      <c r="B575" s="1" t="str">
        <f>_xlfn.TEXTBEFORE(ENZLOAD[[#This Row],[ENZLOAD (from enz_from_proteome)]]," ")</f>
        <v>ENZLOAD-ALCD24yi_c_FWD-rt1661</v>
      </c>
      <c r="C575" s="1">
        <f>_xlfn.NUMBERVALUE(_xlfn.TEXTAFTER(ENZLOAD[[#This Row],[ENZLOAD (from enz_from_proteome)]]," ",-1))</f>
        <v>0</v>
      </c>
      <c r="F575" s="1" t="s">
        <v>17184</v>
      </c>
      <c r="G575" s="1" t="str">
        <f>_xlfn.TEXTBEFORE(Table4[[#This Row],[rxn     upper-bound     lower-bound]]," ")</f>
        <v>ENZLOAD-ALCD24yi_c_FWD-rt1661</v>
      </c>
      <c r="H575" s="1">
        <f>_xlfn.NUMBERVALUE(TRIM(_xlfn.TEXTBEFORE(_xlfn.TEXTAFTER(Table4[[#This Row],[rxn     upper-bound     lower-bound]],Table4[[#This Row],[rxn]]),Table4[[#This Row],[lb]],-1)))</f>
        <v>1.2098875899999999</v>
      </c>
      <c r="I575" s="1" t="str">
        <f>_xlfn.TEXTAFTER(Table4[[#This Row],[rxn     upper-bound     lower-bound]]," ",-1)</f>
        <v>0.00000000</v>
      </c>
    </row>
    <row r="576" spans="1:9">
      <c r="A576" s="1" t="s">
        <v>13492</v>
      </c>
      <c r="B576" s="1" t="str">
        <f>_xlfn.TEXTBEFORE(ENZLOAD[[#This Row],[ENZLOAD (from enz_from_proteome)]]," ")</f>
        <v>ENZLOAD-ALCD24yi_c_FWD-rt4416</v>
      </c>
      <c r="C576" s="1">
        <f>_xlfn.NUMBERVALUE(_xlfn.TEXTAFTER(ENZLOAD[[#This Row],[ENZLOAD (from enz_from_proteome)]]," ",-1))</f>
        <v>5.9769383920000002E-8</v>
      </c>
      <c r="F576" s="1" t="s">
        <v>17185</v>
      </c>
      <c r="G576" s="1" t="str">
        <f>_xlfn.TEXTBEFORE(Table4[[#This Row],[rxn     upper-bound     lower-bound]]," ")</f>
        <v>ENZLOAD-ALCD24yi_c_FWD-rt4416</v>
      </c>
      <c r="H576" s="1">
        <f>_xlfn.NUMBERVALUE(TRIM(_xlfn.TEXTBEFORE(_xlfn.TEXTAFTER(Table4[[#This Row],[rxn     upper-bound     lower-bound]],Table4[[#This Row],[rxn]]),Table4[[#This Row],[lb]],-1)))</f>
        <v>1.2582904100000001</v>
      </c>
      <c r="I576" s="1" t="str">
        <f>_xlfn.TEXTAFTER(Table4[[#This Row],[rxn     upper-bound     lower-bound]]," ",-1)</f>
        <v>0.00000000</v>
      </c>
    </row>
    <row r="577" spans="1:9">
      <c r="A577" s="1" t="s">
        <v>13493</v>
      </c>
      <c r="B577" s="1" t="str">
        <f>_xlfn.TEXTBEFORE(ENZLOAD[[#This Row],[ENZLOAD (from enz_from_proteome)]]," ")</f>
        <v>ENZLOAD-ALCD24yi_c_FWD-rt5186</v>
      </c>
      <c r="C577" s="1">
        <f>_xlfn.NUMBERVALUE(_xlfn.TEXTAFTER(ENZLOAD[[#This Row],[ENZLOAD (from enz_from_proteome)]]," ",-1))</f>
        <v>0</v>
      </c>
      <c r="F577" s="1" t="s">
        <v>17186</v>
      </c>
      <c r="G577" s="1" t="str">
        <f>_xlfn.TEXTBEFORE(Table4[[#This Row],[rxn     upper-bound     lower-bound]]," ")</f>
        <v>ENZLOAD-ALCD24yi_c_FWD-rt5186</v>
      </c>
      <c r="H577" s="1">
        <f>_xlfn.NUMBERVALUE(TRIM(_xlfn.TEXTBEFORE(_xlfn.TEXTAFTER(Table4[[#This Row],[rxn     upper-bound     lower-bound]],Table4[[#This Row],[rxn]]),Table4[[#This Row],[lb]],-1)))</f>
        <v>1.17994724</v>
      </c>
      <c r="I577" s="1" t="str">
        <f>_xlfn.TEXTAFTER(Table4[[#This Row],[rxn     upper-bound     lower-bound]]," ",-1)</f>
        <v>0.00000000</v>
      </c>
    </row>
    <row r="578" spans="1:9">
      <c r="A578" s="1" t="s">
        <v>13494</v>
      </c>
      <c r="B578" s="1" t="str">
        <f>_xlfn.TEXTBEFORE(ENZLOAD[[#This Row],[ENZLOAD (from enz_from_proteome)]]," ")</f>
        <v>ENZLOAD-ALCD24yi_c_FWD-rt5194</v>
      </c>
      <c r="C578" s="1">
        <f>_xlfn.NUMBERVALUE(_xlfn.TEXTAFTER(ENZLOAD[[#This Row],[ENZLOAD (from enz_from_proteome)]]," ",-1))</f>
        <v>6.0921271E-9</v>
      </c>
      <c r="F578" s="1" t="s">
        <v>17187</v>
      </c>
      <c r="G578" s="1" t="str">
        <f>_xlfn.TEXTBEFORE(Table4[[#This Row],[rxn     upper-bound     lower-bound]]," ")</f>
        <v>ENZLOAD-ALCD24yi_c_FWD-rt5194</v>
      </c>
      <c r="H578" s="1">
        <f>_xlfn.NUMBERVALUE(TRIM(_xlfn.TEXTBEFORE(_xlfn.TEXTAFTER(Table4[[#This Row],[rxn     upper-bound     lower-bound]],Table4[[#This Row],[rxn]]),Table4[[#This Row],[lb]],-1)))</f>
        <v>1.0905956000000001</v>
      </c>
      <c r="I578" s="1" t="str">
        <f>_xlfn.TEXTAFTER(Table4[[#This Row],[rxn     upper-bound     lower-bound]]," ",-1)</f>
        <v>0.00000000</v>
      </c>
    </row>
    <row r="579" spans="1:9">
      <c r="A579" s="1" t="s">
        <v>13495</v>
      </c>
      <c r="B579" s="1" t="str">
        <f>_xlfn.TEXTBEFORE(ENZLOAD[[#This Row],[ENZLOAD (from enz_from_proteome)]]," ")</f>
        <v>ENZLOAD-ALCD24yi_c_FWD-rt5579</v>
      </c>
      <c r="C579" s="1">
        <f>_xlfn.NUMBERVALUE(_xlfn.TEXTAFTER(ENZLOAD[[#This Row],[ENZLOAD (from enz_from_proteome)]]," ",-1))</f>
        <v>3.9628461432000003E-6</v>
      </c>
      <c r="F579" s="1" t="s">
        <v>17188</v>
      </c>
      <c r="G579" s="1" t="str">
        <f>_xlfn.TEXTBEFORE(Table4[[#This Row],[rxn     upper-bound     lower-bound]]," ")</f>
        <v>ENZLOAD-ALCD24yi_c_FWD-rt5579</v>
      </c>
      <c r="H579" s="1">
        <f>_xlfn.NUMBERVALUE(TRIM(_xlfn.TEXTBEFORE(_xlfn.TEXTAFTER(Table4[[#This Row],[rxn     upper-bound     lower-bound]],Table4[[#This Row],[rxn]]),Table4[[#This Row],[lb]],-1)))</f>
        <v>1.21827566</v>
      </c>
      <c r="I579" s="1" t="str">
        <f>_xlfn.TEXTAFTER(Table4[[#This Row],[rxn     upper-bound     lower-bound]]," ",-1)</f>
        <v>0.00000000</v>
      </c>
    </row>
    <row r="580" spans="1:9">
      <c r="A580" s="1" t="s">
        <v>13496</v>
      </c>
      <c r="B580" s="1" t="str">
        <f>_xlfn.TEXTBEFORE(ENZLOAD[[#This Row],[ENZLOAD (from enz_from_proteome)]]," ")</f>
        <v>ENZLOAD-ALCD25xi_c_FWD-rt5740</v>
      </c>
      <c r="C580" s="1">
        <f>_xlfn.NUMBERVALUE(_xlfn.TEXTAFTER(ENZLOAD[[#This Row],[ENZLOAD (from enz_from_proteome)]]," ",-1))</f>
        <v>3.7290204630299998E-6</v>
      </c>
      <c r="F580" s="1" t="s">
        <v>17189</v>
      </c>
      <c r="G580" s="1" t="str">
        <f>_xlfn.TEXTBEFORE(Table4[[#This Row],[rxn     upper-bound     lower-bound]]," ")</f>
        <v>ENZLOAD-ALCD25xi_c_FWD-rt5740</v>
      </c>
      <c r="H580" s="1">
        <f>_xlfn.NUMBERVALUE(TRIM(_xlfn.TEXTBEFORE(_xlfn.TEXTAFTER(Table4[[#This Row],[rxn     upper-bound     lower-bound]],Table4[[#This Row],[rxn]]),Table4[[#This Row],[lb]],-1)))</f>
        <v>1.05744774</v>
      </c>
      <c r="I580" s="1" t="str">
        <f>_xlfn.TEXTAFTER(Table4[[#This Row],[rxn     upper-bound     lower-bound]]," ",-1)</f>
        <v>0.00000000</v>
      </c>
    </row>
    <row r="581" spans="1:9">
      <c r="A581" s="1" t="s">
        <v>13497</v>
      </c>
      <c r="B581" s="1" t="str">
        <f>_xlfn.TEXTBEFORE(ENZLOAD[[#This Row],[ENZLOAD (from enz_from_proteome)]]," ")</f>
        <v>ENZLOAD-ALCD25xi_c_FWD-rt7110</v>
      </c>
      <c r="C581" s="1">
        <f>_xlfn.NUMBERVALUE(_xlfn.TEXTAFTER(ENZLOAD[[#This Row],[ENZLOAD (from enz_from_proteome)]]," ",-1))</f>
        <v>1.8025549455999999E-7</v>
      </c>
      <c r="F581" s="1" t="s">
        <v>17190</v>
      </c>
      <c r="G581" s="1" t="str">
        <f>_xlfn.TEXTBEFORE(Table4[[#This Row],[rxn     upper-bound     lower-bound]]," ")</f>
        <v>ENZLOAD-ALCD25xi_c_FWD-rt7110</v>
      </c>
      <c r="H581" s="1">
        <f>_xlfn.NUMBERVALUE(TRIM(_xlfn.TEXTBEFORE(_xlfn.TEXTAFTER(Table4[[#This Row],[rxn     upper-bound     lower-bound]],Table4[[#This Row],[rxn]]),Table4[[#This Row],[lb]],-1)))</f>
        <v>1.11612209</v>
      </c>
      <c r="I581" s="1" t="str">
        <f>_xlfn.TEXTAFTER(Table4[[#This Row],[rxn     upper-bound     lower-bound]]," ",-1)</f>
        <v>0.00000000</v>
      </c>
    </row>
    <row r="582" spans="1:9">
      <c r="A582" s="1" t="s">
        <v>13498</v>
      </c>
      <c r="B582" s="1" t="str">
        <f>_xlfn.TEXTBEFORE(ENZLOAD[[#This Row],[ENZLOAD (from enz_from_proteome)]]," ")</f>
        <v>ENZLOAD-ALCD25xi_c_FWD-rt8149</v>
      </c>
      <c r="C582" s="1">
        <f>_xlfn.NUMBERVALUE(_xlfn.TEXTAFTER(ENZLOAD[[#This Row],[ENZLOAD (from enz_from_proteome)]]," ",-1))</f>
        <v>8.4565422969000002E-7</v>
      </c>
      <c r="F582" s="1" t="s">
        <v>17191</v>
      </c>
      <c r="G582" s="1" t="str">
        <f>_xlfn.TEXTBEFORE(Table4[[#This Row],[rxn     upper-bound     lower-bound]]," ")</f>
        <v>ENZLOAD-ALCD25xi_c_FWD-rt8149</v>
      </c>
      <c r="H582" s="1">
        <f>_xlfn.NUMBERVALUE(TRIM(_xlfn.TEXTBEFORE(_xlfn.TEXTAFTER(Table4[[#This Row],[rxn     upper-bound     lower-bound]],Table4[[#This Row],[rxn]]),Table4[[#This Row],[lb]],-1)))</f>
        <v>1.11269196</v>
      </c>
      <c r="I582" s="1" t="str">
        <f>_xlfn.TEXTAFTER(Table4[[#This Row],[rxn     upper-bound     lower-bound]]," ",-1)</f>
        <v>0.00000000</v>
      </c>
    </row>
    <row r="583" spans="1:9">
      <c r="A583" s="1" t="s">
        <v>13499</v>
      </c>
      <c r="B583" s="1" t="str">
        <f>_xlfn.TEXTBEFORE(ENZLOAD[[#This Row],[ENZLOAD (from enz_from_proteome)]]," ")</f>
        <v>ENZLOAD-ALCD25xi_m_FWD-rt0733_m</v>
      </c>
      <c r="C583" s="1">
        <f>_xlfn.NUMBERVALUE(_xlfn.TEXTAFTER(ENZLOAD[[#This Row],[ENZLOAD (from enz_from_proteome)]]," ",-1))</f>
        <v>0</v>
      </c>
      <c r="F583" s="1" t="s">
        <v>17192</v>
      </c>
      <c r="G583" s="1" t="str">
        <f>_xlfn.TEXTBEFORE(Table4[[#This Row],[rxn     upper-bound     lower-bound]]," ")</f>
        <v>ENZLOAD-ALCD25xi_m_FWD-rt0733_m</v>
      </c>
      <c r="H583" s="1">
        <f>_xlfn.NUMBERVALUE(TRIM(_xlfn.TEXTBEFORE(_xlfn.TEXTAFTER(Table4[[#This Row],[rxn     upper-bound     lower-bound]],Table4[[#This Row],[rxn]]),Table4[[#This Row],[lb]],-1)))</f>
        <v>1.1232580299999999</v>
      </c>
      <c r="I583" s="1" t="str">
        <f>_xlfn.TEXTAFTER(Table4[[#This Row],[rxn     upper-bound     lower-bound]]," ",-1)</f>
        <v>0.00000000</v>
      </c>
    </row>
    <row r="584" spans="1:9">
      <c r="A584" s="1" t="s">
        <v>13500</v>
      </c>
      <c r="B584" s="1" t="str">
        <f>_xlfn.TEXTBEFORE(ENZLOAD[[#This Row],[ENZLOAD (from enz_from_proteome)]]," ")</f>
        <v>ENZLOAD-ALCD25xi_m_FWD-rt3939_m</v>
      </c>
      <c r="C584" s="1">
        <f>_xlfn.NUMBERVALUE(_xlfn.TEXTAFTER(ENZLOAD[[#This Row],[ENZLOAD (from enz_from_proteome)]]," ",-1))</f>
        <v>1.311721241E-7</v>
      </c>
      <c r="F584" s="1" t="s">
        <v>17193</v>
      </c>
      <c r="G584" s="1" t="str">
        <f>_xlfn.TEXTBEFORE(Table4[[#This Row],[rxn     upper-bound     lower-bound]]," ")</f>
        <v>ENZLOAD-ALCD25xi_m_FWD-rt3939_m</v>
      </c>
      <c r="H584" s="1">
        <f>_xlfn.NUMBERVALUE(TRIM(_xlfn.TEXTBEFORE(_xlfn.TEXTAFTER(Table4[[#This Row],[rxn     upper-bound     lower-bound]],Table4[[#This Row],[rxn]]),Table4[[#This Row],[lb]],-1)))</f>
        <v>1.12990637</v>
      </c>
      <c r="I584" s="1" t="str">
        <f>_xlfn.TEXTAFTER(Table4[[#This Row],[rxn     upper-bound     lower-bound]]," ",-1)</f>
        <v>0.00000000</v>
      </c>
    </row>
    <row r="585" spans="1:9">
      <c r="A585" s="1" t="s">
        <v>13501</v>
      </c>
      <c r="B585" s="1" t="str">
        <f>_xlfn.TEXTBEFORE(ENZLOAD[[#This Row],[ENZLOAD (from enz_from_proteome)]]," ")</f>
        <v>ENZLOAD-ALCD25yi_c_FWD-rt1661</v>
      </c>
      <c r="C585" s="1">
        <f>_xlfn.NUMBERVALUE(_xlfn.TEXTAFTER(ENZLOAD[[#This Row],[ENZLOAD (from enz_from_proteome)]]," ",-1))</f>
        <v>0</v>
      </c>
      <c r="F585" s="1" t="s">
        <v>17194</v>
      </c>
      <c r="G585" s="1" t="str">
        <f>_xlfn.TEXTBEFORE(Table4[[#This Row],[rxn     upper-bound     lower-bound]]," ")</f>
        <v>ENZLOAD-ALCD25yi_c_FWD-rt1661</v>
      </c>
      <c r="H585" s="1">
        <f>_xlfn.NUMBERVALUE(TRIM(_xlfn.TEXTBEFORE(_xlfn.TEXTAFTER(Table4[[#This Row],[rxn     upper-bound     lower-bound]],Table4[[#This Row],[rxn]]),Table4[[#This Row],[lb]],-1)))</f>
        <v>1.2098875899999999</v>
      </c>
      <c r="I585" s="1" t="str">
        <f>_xlfn.TEXTAFTER(Table4[[#This Row],[rxn     upper-bound     lower-bound]]," ",-1)</f>
        <v>0.00000000</v>
      </c>
    </row>
    <row r="586" spans="1:9">
      <c r="A586" s="1" t="s">
        <v>13502</v>
      </c>
      <c r="B586" s="1" t="str">
        <f>_xlfn.TEXTBEFORE(ENZLOAD[[#This Row],[ENZLOAD (from enz_from_proteome)]]," ")</f>
        <v>ENZLOAD-ALCD25yi_c_FWD-rt4416</v>
      </c>
      <c r="C586" s="1">
        <f>_xlfn.NUMBERVALUE(_xlfn.TEXTAFTER(ENZLOAD[[#This Row],[ENZLOAD (from enz_from_proteome)]]," ",-1))</f>
        <v>5.9769383920000002E-8</v>
      </c>
      <c r="F586" s="1" t="s">
        <v>17195</v>
      </c>
      <c r="G586" s="1" t="str">
        <f>_xlfn.TEXTBEFORE(Table4[[#This Row],[rxn     upper-bound     lower-bound]]," ")</f>
        <v>ENZLOAD-ALCD25yi_c_FWD-rt4416</v>
      </c>
      <c r="H586" s="1">
        <f>_xlfn.NUMBERVALUE(TRIM(_xlfn.TEXTBEFORE(_xlfn.TEXTAFTER(Table4[[#This Row],[rxn     upper-bound     lower-bound]],Table4[[#This Row],[rxn]]),Table4[[#This Row],[lb]],-1)))</f>
        <v>1.2582904100000001</v>
      </c>
      <c r="I586" s="1" t="str">
        <f>_xlfn.TEXTAFTER(Table4[[#This Row],[rxn     upper-bound     lower-bound]]," ",-1)</f>
        <v>0.00000000</v>
      </c>
    </row>
    <row r="587" spans="1:9">
      <c r="A587" s="1" t="s">
        <v>13503</v>
      </c>
      <c r="B587" s="1" t="str">
        <f>_xlfn.TEXTBEFORE(ENZLOAD[[#This Row],[ENZLOAD (from enz_from_proteome)]]," ")</f>
        <v>ENZLOAD-ALCD25yi_c_FWD-rt5186</v>
      </c>
      <c r="C587" s="1">
        <f>_xlfn.NUMBERVALUE(_xlfn.TEXTAFTER(ENZLOAD[[#This Row],[ENZLOAD (from enz_from_proteome)]]," ",-1))</f>
        <v>0</v>
      </c>
      <c r="F587" s="1" t="s">
        <v>17196</v>
      </c>
      <c r="G587" s="1" t="str">
        <f>_xlfn.TEXTBEFORE(Table4[[#This Row],[rxn     upper-bound     lower-bound]]," ")</f>
        <v>ENZLOAD-ALCD25yi_c_FWD-rt5186</v>
      </c>
      <c r="H587" s="1">
        <f>_xlfn.NUMBERVALUE(TRIM(_xlfn.TEXTBEFORE(_xlfn.TEXTAFTER(Table4[[#This Row],[rxn     upper-bound     lower-bound]],Table4[[#This Row],[rxn]]),Table4[[#This Row],[lb]],-1)))</f>
        <v>1.17994724</v>
      </c>
      <c r="I587" s="1" t="str">
        <f>_xlfn.TEXTAFTER(Table4[[#This Row],[rxn     upper-bound     lower-bound]]," ",-1)</f>
        <v>0.00000000</v>
      </c>
    </row>
    <row r="588" spans="1:9">
      <c r="A588" s="1" t="s">
        <v>13504</v>
      </c>
      <c r="B588" s="1" t="str">
        <f>_xlfn.TEXTBEFORE(ENZLOAD[[#This Row],[ENZLOAD (from enz_from_proteome)]]," ")</f>
        <v>ENZLOAD-ALCD25yi_c_FWD-rt5194</v>
      </c>
      <c r="C588" s="1">
        <f>_xlfn.NUMBERVALUE(_xlfn.TEXTAFTER(ENZLOAD[[#This Row],[ENZLOAD (from enz_from_proteome)]]," ",-1))</f>
        <v>6.0921271E-9</v>
      </c>
      <c r="F588" s="1" t="s">
        <v>17197</v>
      </c>
      <c r="G588" s="1" t="str">
        <f>_xlfn.TEXTBEFORE(Table4[[#This Row],[rxn     upper-bound     lower-bound]]," ")</f>
        <v>ENZLOAD-ALCD25yi_c_FWD-rt5194</v>
      </c>
      <c r="H588" s="1">
        <f>_xlfn.NUMBERVALUE(TRIM(_xlfn.TEXTBEFORE(_xlfn.TEXTAFTER(Table4[[#This Row],[rxn     upper-bound     lower-bound]],Table4[[#This Row],[rxn]]),Table4[[#This Row],[lb]],-1)))</f>
        <v>1.0905956000000001</v>
      </c>
      <c r="I588" s="1" t="str">
        <f>_xlfn.TEXTAFTER(Table4[[#This Row],[rxn     upper-bound     lower-bound]]," ",-1)</f>
        <v>0.00000000</v>
      </c>
    </row>
    <row r="589" spans="1:9">
      <c r="A589" s="1" t="s">
        <v>13505</v>
      </c>
      <c r="B589" s="1" t="str">
        <f>_xlfn.TEXTBEFORE(ENZLOAD[[#This Row],[ENZLOAD (from enz_from_proteome)]]," ")</f>
        <v>ENZLOAD-ALCD25yi_c_FWD-rt5579</v>
      </c>
      <c r="C589" s="1">
        <f>_xlfn.NUMBERVALUE(_xlfn.TEXTAFTER(ENZLOAD[[#This Row],[ENZLOAD (from enz_from_proteome)]]," ",-1))</f>
        <v>3.9628461432000003E-6</v>
      </c>
      <c r="F589" s="1" t="s">
        <v>17198</v>
      </c>
      <c r="G589" s="1" t="str">
        <f>_xlfn.TEXTBEFORE(Table4[[#This Row],[rxn     upper-bound     lower-bound]]," ")</f>
        <v>ENZLOAD-ALCD25yi_c_FWD-rt5579</v>
      </c>
      <c r="H589" s="1">
        <f>_xlfn.NUMBERVALUE(TRIM(_xlfn.TEXTBEFORE(_xlfn.TEXTAFTER(Table4[[#This Row],[rxn     upper-bound     lower-bound]],Table4[[#This Row],[rxn]]),Table4[[#This Row],[lb]],-1)))</f>
        <v>1.21827566</v>
      </c>
      <c r="I589" s="1" t="str">
        <f>_xlfn.TEXTAFTER(Table4[[#This Row],[rxn     upper-bound     lower-bound]]," ",-1)</f>
        <v>0.00000000</v>
      </c>
    </row>
    <row r="590" spans="1:9">
      <c r="A590" s="1" t="s">
        <v>13506</v>
      </c>
      <c r="B590" s="1" t="str">
        <f>_xlfn.TEXTBEFORE(ENZLOAD[[#This Row],[ENZLOAD (from enz_from_proteome)]]," ")</f>
        <v>ENZLOAD-ALCD26xi_c_FWD-rt5740</v>
      </c>
      <c r="C590" s="1">
        <f>_xlfn.NUMBERVALUE(_xlfn.TEXTAFTER(ENZLOAD[[#This Row],[ENZLOAD (from enz_from_proteome)]]," ",-1))</f>
        <v>3.7290204630299998E-6</v>
      </c>
      <c r="F590" s="1" t="s">
        <v>17199</v>
      </c>
      <c r="G590" s="1" t="str">
        <f>_xlfn.TEXTBEFORE(Table4[[#This Row],[rxn     upper-bound     lower-bound]]," ")</f>
        <v>ENZLOAD-ALCD26xi_c_FWD-rt5740</v>
      </c>
      <c r="H590" s="1">
        <f>_xlfn.NUMBERVALUE(TRIM(_xlfn.TEXTBEFORE(_xlfn.TEXTAFTER(Table4[[#This Row],[rxn     upper-bound     lower-bound]],Table4[[#This Row],[rxn]]),Table4[[#This Row],[lb]],-1)))</f>
        <v>1.05744774</v>
      </c>
      <c r="I590" s="1" t="str">
        <f>_xlfn.TEXTAFTER(Table4[[#This Row],[rxn     upper-bound     lower-bound]]," ",-1)</f>
        <v>0.00000000</v>
      </c>
    </row>
    <row r="591" spans="1:9">
      <c r="A591" s="1" t="s">
        <v>13507</v>
      </c>
      <c r="B591" s="1" t="str">
        <f>_xlfn.TEXTBEFORE(ENZLOAD[[#This Row],[ENZLOAD (from enz_from_proteome)]]," ")</f>
        <v>ENZLOAD-ALCD26xi_c_FWD-rt7110</v>
      </c>
      <c r="C591" s="1">
        <f>_xlfn.NUMBERVALUE(_xlfn.TEXTAFTER(ENZLOAD[[#This Row],[ENZLOAD (from enz_from_proteome)]]," ",-1))</f>
        <v>1.8025549455999999E-7</v>
      </c>
      <c r="F591" s="1" t="s">
        <v>17200</v>
      </c>
      <c r="G591" s="1" t="str">
        <f>_xlfn.TEXTBEFORE(Table4[[#This Row],[rxn     upper-bound     lower-bound]]," ")</f>
        <v>ENZLOAD-ALCD26xi_c_FWD-rt7110</v>
      </c>
      <c r="H591" s="1">
        <f>_xlfn.NUMBERVALUE(TRIM(_xlfn.TEXTBEFORE(_xlfn.TEXTAFTER(Table4[[#This Row],[rxn     upper-bound     lower-bound]],Table4[[#This Row],[rxn]]),Table4[[#This Row],[lb]],-1)))</f>
        <v>1.11612209</v>
      </c>
      <c r="I591" s="1" t="str">
        <f>_xlfn.TEXTAFTER(Table4[[#This Row],[rxn     upper-bound     lower-bound]]," ",-1)</f>
        <v>0.00000000</v>
      </c>
    </row>
    <row r="592" spans="1:9">
      <c r="A592" s="1" t="s">
        <v>13508</v>
      </c>
      <c r="B592" s="1" t="str">
        <f>_xlfn.TEXTBEFORE(ENZLOAD[[#This Row],[ENZLOAD (from enz_from_proteome)]]," ")</f>
        <v>ENZLOAD-ALCD26xi_c_FWD-rt8149</v>
      </c>
      <c r="C592" s="1">
        <f>_xlfn.NUMBERVALUE(_xlfn.TEXTAFTER(ENZLOAD[[#This Row],[ENZLOAD (from enz_from_proteome)]]," ",-1))</f>
        <v>8.4565422969000002E-7</v>
      </c>
      <c r="F592" s="1" t="s">
        <v>17201</v>
      </c>
      <c r="G592" s="1" t="str">
        <f>_xlfn.TEXTBEFORE(Table4[[#This Row],[rxn     upper-bound     lower-bound]]," ")</f>
        <v>ENZLOAD-ALCD26xi_c_FWD-rt8149</v>
      </c>
      <c r="H592" s="1">
        <f>_xlfn.NUMBERVALUE(TRIM(_xlfn.TEXTBEFORE(_xlfn.TEXTAFTER(Table4[[#This Row],[rxn     upper-bound     lower-bound]],Table4[[#This Row],[rxn]]),Table4[[#This Row],[lb]],-1)))</f>
        <v>1.11269196</v>
      </c>
      <c r="I592" s="1" t="str">
        <f>_xlfn.TEXTAFTER(Table4[[#This Row],[rxn     upper-bound     lower-bound]]," ",-1)</f>
        <v>0.00000000</v>
      </c>
    </row>
    <row r="593" spans="1:9">
      <c r="A593" s="1" t="s">
        <v>13509</v>
      </c>
      <c r="B593" s="1" t="str">
        <f>_xlfn.TEXTBEFORE(ENZLOAD[[#This Row],[ENZLOAD (from enz_from_proteome)]]," ")</f>
        <v>ENZLOAD-ALCD26xi_m_FWD-rt0733_m</v>
      </c>
      <c r="C593" s="1">
        <f>_xlfn.NUMBERVALUE(_xlfn.TEXTAFTER(ENZLOAD[[#This Row],[ENZLOAD (from enz_from_proteome)]]," ",-1))</f>
        <v>0</v>
      </c>
      <c r="F593" s="1" t="s">
        <v>17202</v>
      </c>
      <c r="G593" s="1" t="str">
        <f>_xlfn.TEXTBEFORE(Table4[[#This Row],[rxn     upper-bound     lower-bound]]," ")</f>
        <v>ENZLOAD-ALCD26xi_m_FWD-rt0733_m</v>
      </c>
      <c r="H593" s="1">
        <f>_xlfn.NUMBERVALUE(TRIM(_xlfn.TEXTBEFORE(_xlfn.TEXTAFTER(Table4[[#This Row],[rxn     upper-bound     lower-bound]],Table4[[#This Row],[rxn]]),Table4[[#This Row],[lb]],-1)))</f>
        <v>1.1232580299999999</v>
      </c>
      <c r="I593" s="1" t="str">
        <f>_xlfn.TEXTAFTER(Table4[[#This Row],[rxn     upper-bound     lower-bound]]," ",-1)</f>
        <v>0.00000000</v>
      </c>
    </row>
    <row r="594" spans="1:9">
      <c r="A594" s="1" t="s">
        <v>13510</v>
      </c>
      <c r="B594" s="1" t="str">
        <f>_xlfn.TEXTBEFORE(ENZLOAD[[#This Row],[ENZLOAD (from enz_from_proteome)]]," ")</f>
        <v>ENZLOAD-ALCD26xi_m_FWD-rt3939_m</v>
      </c>
      <c r="C594" s="1">
        <f>_xlfn.NUMBERVALUE(_xlfn.TEXTAFTER(ENZLOAD[[#This Row],[ENZLOAD (from enz_from_proteome)]]," ",-1))</f>
        <v>1.311721241E-7</v>
      </c>
      <c r="F594" s="1" t="s">
        <v>17203</v>
      </c>
      <c r="G594" s="1" t="str">
        <f>_xlfn.TEXTBEFORE(Table4[[#This Row],[rxn     upper-bound     lower-bound]]," ")</f>
        <v>ENZLOAD-ALCD26xi_m_FWD-rt3939_m</v>
      </c>
      <c r="H594" s="1">
        <f>_xlfn.NUMBERVALUE(TRIM(_xlfn.TEXTBEFORE(_xlfn.TEXTAFTER(Table4[[#This Row],[rxn     upper-bound     lower-bound]],Table4[[#This Row],[rxn]]),Table4[[#This Row],[lb]],-1)))</f>
        <v>1.12990637</v>
      </c>
      <c r="I594" s="1" t="str">
        <f>_xlfn.TEXTAFTER(Table4[[#This Row],[rxn     upper-bound     lower-bound]]," ",-1)</f>
        <v>0.00000000</v>
      </c>
    </row>
    <row r="595" spans="1:9">
      <c r="A595" s="1" t="s">
        <v>13511</v>
      </c>
      <c r="B595" s="1" t="str">
        <f>_xlfn.TEXTBEFORE(ENZLOAD[[#This Row],[ENZLOAD (from enz_from_proteome)]]," ")</f>
        <v>ENZLOAD-ALCD2i1_c_FWD-rt3282</v>
      </c>
      <c r="C595" s="1">
        <f>_xlfn.NUMBERVALUE(_xlfn.TEXTAFTER(ENZLOAD[[#This Row],[ENZLOAD (from enz_from_proteome)]]," ",-1))</f>
        <v>0</v>
      </c>
      <c r="F595" s="1" t="s">
        <v>17204</v>
      </c>
      <c r="G595" s="1" t="str">
        <f>_xlfn.TEXTBEFORE(Table4[[#This Row],[rxn     upper-bound     lower-bound]]," ")</f>
        <v>ENZLOAD-ALCD2i1_c_FWD-rt3282</v>
      </c>
      <c r="H595" s="1">
        <f>_xlfn.NUMBERVALUE(TRIM(_xlfn.TEXTBEFORE(_xlfn.TEXTAFTER(Table4[[#This Row],[rxn     upper-bound     lower-bound]],Table4[[#This Row],[rxn]]),Table4[[#This Row],[lb]],-1)))</f>
        <v>1.1258756999999999</v>
      </c>
      <c r="I595" s="1" t="str">
        <f>_xlfn.TEXTAFTER(Table4[[#This Row],[rxn     upper-bound     lower-bound]]," ",-1)</f>
        <v>0.00000000</v>
      </c>
    </row>
    <row r="596" spans="1:9">
      <c r="A596" s="1" t="s">
        <v>13512</v>
      </c>
      <c r="B596" s="1" t="str">
        <f>_xlfn.TEXTBEFORE(ENZLOAD[[#This Row],[ENZLOAD (from enz_from_proteome)]]," ")</f>
        <v>ENZLOAD-ALCD2i2_c_FWD-rt0733_c</v>
      </c>
      <c r="C596" s="1">
        <f>_xlfn.NUMBERVALUE(_xlfn.TEXTAFTER(ENZLOAD[[#This Row],[ENZLOAD (from enz_from_proteome)]]," ",-1))</f>
        <v>0</v>
      </c>
      <c r="F596" s="1" t="s">
        <v>17205</v>
      </c>
      <c r="G596" s="1" t="str">
        <f>_xlfn.TEXTBEFORE(Table4[[#This Row],[rxn     upper-bound     lower-bound]]," ")</f>
        <v>ENZLOAD-ALCD2i2_c_FWD-rt0733_c</v>
      </c>
      <c r="H596" s="1">
        <f>_xlfn.NUMBERVALUE(TRIM(_xlfn.TEXTBEFORE(_xlfn.TEXTAFTER(Table4[[#This Row],[rxn     upper-bound     lower-bound]],Table4[[#This Row],[rxn]]),Table4[[#This Row],[lb]],-1)))</f>
        <v>1.1232580299999999</v>
      </c>
      <c r="I596" s="1" t="str">
        <f>_xlfn.TEXTAFTER(Table4[[#This Row],[rxn     upper-bound     lower-bound]]," ",-1)</f>
        <v>0.00000000</v>
      </c>
    </row>
    <row r="597" spans="1:9">
      <c r="A597" s="1" t="s">
        <v>13513</v>
      </c>
      <c r="B597" s="1" t="str">
        <f>_xlfn.TEXTBEFORE(ENZLOAD[[#This Row],[ENZLOAD (from enz_from_proteome)]]," ")</f>
        <v>ENZLOAD-ALCD2i2_c_FWD-rt3939_c</v>
      </c>
      <c r="C597" s="1">
        <f>_xlfn.NUMBERVALUE(_xlfn.TEXTAFTER(ENZLOAD[[#This Row],[ENZLOAD (from enz_from_proteome)]]," ",-1))</f>
        <v>1.311721241E-7</v>
      </c>
      <c r="F597" s="1" t="s">
        <v>17206</v>
      </c>
      <c r="G597" s="1" t="str">
        <f>_xlfn.TEXTBEFORE(Table4[[#This Row],[rxn     upper-bound     lower-bound]]," ")</f>
        <v>ENZLOAD-ALCD2i2_c_FWD-rt3939_c</v>
      </c>
      <c r="H597" s="1">
        <f>_xlfn.NUMBERVALUE(TRIM(_xlfn.TEXTBEFORE(_xlfn.TEXTAFTER(Table4[[#This Row],[rxn     upper-bound     lower-bound]],Table4[[#This Row],[rxn]]),Table4[[#This Row],[lb]],-1)))</f>
        <v>1.12990637</v>
      </c>
      <c r="I597" s="1" t="str">
        <f>_xlfn.TEXTAFTER(Table4[[#This Row],[rxn     upper-bound     lower-bound]]," ",-1)</f>
        <v>0.00000000</v>
      </c>
    </row>
    <row r="598" spans="1:9">
      <c r="A598" s="1" t="s">
        <v>13514</v>
      </c>
      <c r="B598" s="1" t="str">
        <f>_xlfn.TEXTBEFORE(ENZLOAD[[#This Row],[ENZLOAD (from enz_from_proteome)]]," ")</f>
        <v>ENZLOAD-ALCD2i2_c_FWD-rt7070</v>
      </c>
      <c r="C598" s="1">
        <f>_xlfn.NUMBERVALUE(_xlfn.TEXTAFTER(ENZLOAD[[#This Row],[ENZLOAD (from enz_from_proteome)]]," ",-1))</f>
        <v>9.0273682069999997E-8</v>
      </c>
      <c r="F598" s="1" t="s">
        <v>17207</v>
      </c>
      <c r="G598" s="1" t="str">
        <f>_xlfn.TEXTBEFORE(Table4[[#This Row],[rxn     upper-bound     lower-bound]]," ")</f>
        <v>ENZLOAD-ALCD2i2_c_FWD-rt7070</v>
      </c>
      <c r="H598" s="1">
        <f>_xlfn.NUMBERVALUE(TRIM(_xlfn.TEXTBEFORE(_xlfn.TEXTAFTER(Table4[[#This Row],[rxn     upper-bound     lower-bound]],Table4[[#This Row],[rxn]]),Table4[[#This Row],[lb]],-1)))</f>
        <v>1.1205659400000001</v>
      </c>
      <c r="I598" s="1" t="str">
        <f>_xlfn.TEXTAFTER(Table4[[#This Row],[rxn     upper-bound     lower-bound]]," ",-1)</f>
        <v>0.00000000</v>
      </c>
    </row>
    <row r="599" spans="1:9">
      <c r="A599" s="1" t="s">
        <v>13515</v>
      </c>
      <c r="B599" s="1" t="str">
        <f>_xlfn.TEXTBEFORE(ENZLOAD[[#This Row],[ENZLOAD (from enz_from_proteome)]]," ")</f>
        <v>ENZLOAD-ALCD2i2_c_FWD-rt7110</v>
      </c>
      <c r="C599" s="1">
        <f>_xlfn.NUMBERVALUE(_xlfn.TEXTAFTER(ENZLOAD[[#This Row],[ENZLOAD (from enz_from_proteome)]]," ",-1))</f>
        <v>1.8025549455999999E-7</v>
      </c>
      <c r="F599" s="1" t="s">
        <v>17208</v>
      </c>
      <c r="G599" s="1" t="str">
        <f>_xlfn.TEXTBEFORE(Table4[[#This Row],[rxn     upper-bound     lower-bound]]," ")</f>
        <v>ENZLOAD-ALCD2i2_c_FWD-rt7110</v>
      </c>
      <c r="H599" s="1">
        <f>_xlfn.NUMBERVALUE(TRIM(_xlfn.TEXTBEFORE(_xlfn.TEXTAFTER(Table4[[#This Row],[rxn     upper-bound     lower-bound]],Table4[[#This Row],[rxn]]),Table4[[#This Row],[lb]],-1)))</f>
        <v>1.11612209</v>
      </c>
      <c r="I599" s="1" t="str">
        <f>_xlfn.TEXTAFTER(Table4[[#This Row],[rxn     upper-bound     lower-bound]]," ",-1)</f>
        <v>0.00000000</v>
      </c>
    </row>
    <row r="600" spans="1:9">
      <c r="A600" s="1" t="s">
        <v>13516</v>
      </c>
      <c r="B600" s="1" t="str">
        <f>_xlfn.TEXTBEFORE(ENZLOAD[[#This Row],[ENZLOAD (from enz_from_proteome)]]," ")</f>
        <v>ENZLOAD-ALCD2i2_c_FWD-rt8149</v>
      </c>
      <c r="C600" s="1">
        <f>_xlfn.NUMBERVALUE(_xlfn.TEXTAFTER(ENZLOAD[[#This Row],[ENZLOAD (from enz_from_proteome)]]," ",-1))</f>
        <v>8.4565422969000002E-7</v>
      </c>
      <c r="F600" s="1" t="s">
        <v>17209</v>
      </c>
      <c r="G600" s="1" t="str">
        <f>_xlfn.TEXTBEFORE(Table4[[#This Row],[rxn     upper-bound     lower-bound]]," ")</f>
        <v>ENZLOAD-ALCD2i2_c_FWD-rt8149</v>
      </c>
      <c r="H600" s="1">
        <f>_xlfn.NUMBERVALUE(TRIM(_xlfn.TEXTBEFORE(_xlfn.TEXTAFTER(Table4[[#This Row],[rxn     upper-bound     lower-bound]],Table4[[#This Row],[rxn]]),Table4[[#This Row],[lb]],-1)))</f>
        <v>1.11269196</v>
      </c>
      <c r="I600" s="1" t="str">
        <f>_xlfn.TEXTAFTER(Table4[[#This Row],[rxn     upper-bound     lower-bound]]," ",-1)</f>
        <v>0.00000000</v>
      </c>
    </row>
    <row r="601" spans="1:9">
      <c r="A601" s="1" t="s">
        <v>13517</v>
      </c>
      <c r="B601" s="1" t="str">
        <f>_xlfn.TEXTBEFORE(ENZLOAD[[#This Row],[ENZLOAD (from enz_from_proteome)]]," ")</f>
        <v>ENZLOAD-ALCD2i2_m_FWD-rt0733_m</v>
      </c>
      <c r="C601" s="1">
        <f>_xlfn.NUMBERVALUE(_xlfn.TEXTAFTER(ENZLOAD[[#This Row],[ENZLOAD (from enz_from_proteome)]]," ",-1))</f>
        <v>0</v>
      </c>
      <c r="F601" s="1" t="s">
        <v>17210</v>
      </c>
      <c r="G601" s="1" t="str">
        <f>_xlfn.TEXTBEFORE(Table4[[#This Row],[rxn     upper-bound     lower-bound]]," ")</f>
        <v>ENZLOAD-ALCD2i2_m_FWD-rt0733_m</v>
      </c>
      <c r="H601" s="1">
        <f>_xlfn.NUMBERVALUE(TRIM(_xlfn.TEXTBEFORE(_xlfn.TEXTAFTER(Table4[[#This Row],[rxn     upper-bound     lower-bound]],Table4[[#This Row],[rxn]]),Table4[[#This Row],[lb]],-1)))</f>
        <v>1.1232580299999999</v>
      </c>
      <c r="I601" s="1" t="str">
        <f>_xlfn.TEXTAFTER(Table4[[#This Row],[rxn     upper-bound     lower-bound]]," ",-1)</f>
        <v>0.00000000</v>
      </c>
    </row>
    <row r="602" spans="1:9">
      <c r="A602" s="1" t="s">
        <v>13518</v>
      </c>
      <c r="B602" s="1" t="str">
        <f>_xlfn.TEXTBEFORE(ENZLOAD[[#This Row],[ENZLOAD (from enz_from_proteome)]]," ")</f>
        <v>ENZLOAD-ALCD2i2_m_FWD-rt3939_m</v>
      </c>
      <c r="C602" s="1">
        <f>_xlfn.NUMBERVALUE(_xlfn.TEXTAFTER(ENZLOAD[[#This Row],[ENZLOAD (from enz_from_proteome)]]," ",-1))</f>
        <v>1.311721241E-7</v>
      </c>
      <c r="F602" s="1" t="s">
        <v>17211</v>
      </c>
      <c r="G602" s="1" t="str">
        <f>_xlfn.TEXTBEFORE(Table4[[#This Row],[rxn     upper-bound     lower-bound]]," ")</f>
        <v>ENZLOAD-ALCD2i2_m_FWD-rt3939_m</v>
      </c>
      <c r="H602" s="1">
        <f>_xlfn.NUMBERVALUE(TRIM(_xlfn.TEXTBEFORE(_xlfn.TEXTAFTER(Table4[[#This Row],[rxn     upper-bound     lower-bound]],Table4[[#This Row],[rxn]]),Table4[[#This Row],[lb]],-1)))</f>
        <v>1.12990637</v>
      </c>
      <c r="I602" s="1" t="str">
        <f>_xlfn.TEXTAFTER(Table4[[#This Row],[rxn     upper-bound     lower-bound]]," ",-1)</f>
        <v>0.00000000</v>
      </c>
    </row>
    <row r="603" spans="1:9">
      <c r="A603" s="1" t="s">
        <v>13519</v>
      </c>
      <c r="B603" s="1" t="str">
        <f>_xlfn.TEXTBEFORE(ENZLOAD[[#This Row],[ENZLOAD (from enz_from_proteome)]]," ")</f>
        <v>ENZLOAD-ALDD20x_m_FWD-rt2756_m</v>
      </c>
      <c r="C603" s="1">
        <f>_xlfn.NUMBERVALUE(_xlfn.TEXTAFTER(ENZLOAD[[#This Row],[ENZLOAD (from enz_from_proteome)]]," ",-1))</f>
        <v>2.236997836E-7</v>
      </c>
      <c r="F603" s="1" t="s">
        <v>17212</v>
      </c>
      <c r="G603" s="1" t="str">
        <f>_xlfn.TEXTBEFORE(Table4[[#This Row],[rxn     upper-bound     lower-bound]]," ")</f>
        <v>ENZLOAD-ALDD20x_m_FWD-rt2756_m</v>
      </c>
      <c r="H603" s="1">
        <f>_xlfn.NUMBERVALUE(TRIM(_xlfn.TEXTBEFORE(_xlfn.TEXTAFTER(Table4[[#This Row],[rxn     upper-bound     lower-bound]],Table4[[#This Row],[rxn]]),Table4[[#This Row],[lb]],-1)))</f>
        <v>0.84096833999999998</v>
      </c>
      <c r="I603" s="1" t="str">
        <f>_xlfn.TEXTAFTER(Table4[[#This Row],[rxn     upper-bound     lower-bound]]," ",-1)</f>
        <v>0.00000000</v>
      </c>
    </row>
    <row r="604" spans="1:9">
      <c r="A604" s="1" t="s">
        <v>13520</v>
      </c>
      <c r="B604" s="1" t="str">
        <f>_xlfn.TEXTBEFORE(ENZLOAD[[#This Row],[ENZLOAD (from enz_from_proteome)]]," ")</f>
        <v>ENZLOAD-ALDD20y_c_FWD-rt7041</v>
      </c>
      <c r="C604" s="1">
        <f>_xlfn.NUMBERVALUE(_xlfn.TEXTAFTER(ENZLOAD[[#This Row],[ENZLOAD (from enz_from_proteome)]]," ",-1))</f>
        <v>6.5236850292000005E-7</v>
      </c>
      <c r="F604" s="1" t="s">
        <v>17213</v>
      </c>
      <c r="G604" s="1" t="str">
        <f>_xlfn.TEXTBEFORE(Table4[[#This Row],[rxn     upper-bound     lower-bound]]," ")</f>
        <v>ENZLOAD-ALDD20y_c_FWD-rt7041</v>
      </c>
      <c r="H604" s="1">
        <f>_xlfn.NUMBERVALUE(TRIM(_xlfn.TEXTBEFORE(_xlfn.TEXTAFTER(Table4[[#This Row],[rxn     upper-bound     lower-bound]],Table4[[#This Row],[rxn]]),Table4[[#This Row],[lb]],-1)))</f>
        <v>1.3005623399999999</v>
      </c>
      <c r="I604" s="1" t="str">
        <f>_xlfn.TEXTAFTER(Table4[[#This Row],[rxn     upper-bound     lower-bound]]," ",-1)</f>
        <v>0.00000000</v>
      </c>
    </row>
    <row r="605" spans="1:9">
      <c r="A605" s="1" t="s">
        <v>13521</v>
      </c>
      <c r="B605" s="1" t="str">
        <f>_xlfn.TEXTBEFORE(ENZLOAD[[#This Row],[ENZLOAD (from enz_from_proteome)]]," ")</f>
        <v>ENZLOAD-ALDD20y_m_FWD-rt2756_m</v>
      </c>
      <c r="C605" s="1">
        <f>_xlfn.NUMBERVALUE(_xlfn.TEXTAFTER(ENZLOAD[[#This Row],[ENZLOAD (from enz_from_proteome)]]," ",-1))</f>
        <v>2.236997836E-7</v>
      </c>
      <c r="F605" s="1" t="s">
        <v>17214</v>
      </c>
      <c r="G605" s="1" t="str">
        <f>_xlfn.TEXTBEFORE(Table4[[#This Row],[rxn     upper-bound     lower-bound]]," ")</f>
        <v>ENZLOAD-ALDD20y_m_FWD-rt2756_m</v>
      </c>
      <c r="H605" s="1">
        <f>_xlfn.NUMBERVALUE(TRIM(_xlfn.TEXTBEFORE(_xlfn.TEXTAFTER(Table4[[#This Row],[rxn     upper-bound     lower-bound]],Table4[[#This Row],[rxn]]),Table4[[#This Row],[lb]],-1)))</f>
        <v>0.84096833999999998</v>
      </c>
      <c r="I605" s="1" t="str">
        <f>_xlfn.TEXTAFTER(Table4[[#This Row],[rxn     upper-bound     lower-bound]]," ",-1)</f>
        <v>0.00000000</v>
      </c>
    </row>
    <row r="606" spans="1:9">
      <c r="A606" s="1" t="s">
        <v>13522</v>
      </c>
      <c r="B606" s="1" t="str">
        <f>_xlfn.TEXTBEFORE(ENZLOAD[[#This Row],[ENZLOAD (from enz_from_proteome)]]," ")</f>
        <v>ENZLOAD-ALDD20y_m_FWD-rt3674_m</v>
      </c>
      <c r="C606" s="1">
        <f>_xlfn.NUMBERVALUE(_xlfn.TEXTAFTER(ENZLOAD[[#This Row],[ENZLOAD (from enz_from_proteome)]]," ",-1))</f>
        <v>1.91483437427E-6</v>
      </c>
      <c r="F606" s="1" t="s">
        <v>17215</v>
      </c>
      <c r="G606" s="1" t="str">
        <f>_xlfn.TEXTBEFORE(Table4[[#This Row],[rxn     upper-bound     lower-bound]]," ")</f>
        <v>ENZLOAD-ALDD20y_m_FWD-rt3674_m</v>
      </c>
      <c r="H606" s="1">
        <f>_xlfn.NUMBERVALUE(TRIM(_xlfn.TEXTBEFORE(_xlfn.TEXTAFTER(Table4[[#This Row],[rxn     upper-bound     lower-bound]],Table4[[#This Row],[rxn]]),Table4[[#This Row],[lb]],-1)))</f>
        <v>0.78734190000000004</v>
      </c>
      <c r="I606" s="1" t="str">
        <f>_xlfn.TEXTAFTER(Table4[[#This Row],[rxn     upper-bound     lower-bound]]," ",-1)</f>
        <v>0.00000000</v>
      </c>
    </row>
    <row r="607" spans="1:9">
      <c r="A607" s="1" t="s">
        <v>13523</v>
      </c>
      <c r="B607" s="1" t="str">
        <f>_xlfn.TEXTBEFORE(ENZLOAD[[#This Row],[ENZLOAD (from enz_from_proteome)]]," ")</f>
        <v>ENZLOAD-ALDD22x_c_FWD-rt2756_c</v>
      </c>
      <c r="C607" s="1">
        <f>_xlfn.NUMBERVALUE(_xlfn.TEXTAFTER(ENZLOAD[[#This Row],[ENZLOAD (from enz_from_proteome)]]," ",-1))</f>
        <v>2.236997836E-7</v>
      </c>
      <c r="F607" s="1" t="s">
        <v>17216</v>
      </c>
      <c r="G607" s="1" t="str">
        <f>_xlfn.TEXTBEFORE(Table4[[#This Row],[rxn     upper-bound     lower-bound]]," ")</f>
        <v>ENZLOAD-ALDD22x_c_FWD-rt2756_c</v>
      </c>
      <c r="H607" s="1">
        <f>_xlfn.NUMBERVALUE(TRIM(_xlfn.TEXTBEFORE(_xlfn.TEXTAFTER(Table4[[#This Row],[rxn     upper-bound     lower-bound]],Table4[[#This Row],[rxn]]),Table4[[#This Row],[lb]],-1)))</f>
        <v>0.84096833999999998</v>
      </c>
      <c r="I607" s="1" t="str">
        <f>_xlfn.TEXTAFTER(Table4[[#This Row],[rxn     upper-bound     lower-bound]]," ",-1)</f>
        <v>0.00000000</v>
      </c>
    </row>
    <row r="608" spans="1:9">
      <c r="A608" s="1" t="s">
        <v>13524</v>
      </c>
      <c r="B608" s="1" t="str">
        <f>_xlfn.TEXTBEFORE(ENZLOAD[[#This Row],[ENZLOAD (from enz_from_proteome)]]," ")</f>
        <v>ENZLOAD-ALDD22x_c_FWD-rt7955_c</v>
      </c>
      <c r="C608" s="1">
        <f>_xlfn.NUMBERVALUE(_xlfn.TEXTAFTER(ENZLOAD[[#This Row],[ENZLOAD (from enz_from_proteome)]]," ",-1))</f>
        <v>3.7180220466000001E-7</v>
      </c>
      <c r="F608" s="1" t="s">
        <v>17217</v>
      </c>
      <c r="G608" s="1" t="str">
        <f>_xlfn.TEXTBEFORE(Table4[[#This Row],[rxn     upper-bound     lower-bound]]," ")</f>
        <v>ENZLOAD-ALDD22x_c_FWD-rt7955_c</v>
      </c>
      <c r="H608" s="1">
        <f>_xlfn.NUMBERVALUE(TRIM(_xlfn.TEXTBEFORE(_xlfn.TEXTAFTER(Table4[[#This Row],[rxn     upper-bound     lower-bound]],Table4[[#This Row],[rxn]]),Table4[[#This Row],[lb]],-1)))</f>
        <v>0.77345233999999996</v>
      </c>
      <c r="I608" s="1" t="str">
        <f>_xlfn.TEXTAFTER(Table4[[#This Row],[rxn     upper-bound     lower-bound]]," ",-1)</f>
        <v>0.00000000</v>
      </c>
    </row>
    <row r="609" spans="1:9">
      <c r="A609" s="1" t="s">
        <v>13525</v>
      </c>
      <c r="B609" s="1" t="str">
        <f>_xlfn.TEXTBEFORE(ENZLOAD[[#This Row],[ENZLOAD (from enz_from_proteome)]]," ")</f>
        <v>ENZLOAD-ALDD2x_c_FWD-rt2756_c</v>
      </c>
      <c r="C609" s="1">
        <f>_xlfn.NUMBERVALUE(_xlfn.TEXTAFTER(ENZLOAD[[#This Row],[ENZLOAD (from enz_from_proteome)]]," ",-1))</f>
        <v>2.236997836E-7</v>
      </c>
      <c r="F609" s="1" t="s">
        <v>17218</v>
      </c>
      <c r="G609" s="1" t="str">
        <f>_xlfn.TEXTBEFORE(Table4[[#This Row],[rxn     upper-bound     lower-bound]]," ")</f>
        <v>ENZLOAD-ALDD2x_c_FWD-rt2756_c</v>
      </c>
      <c r="H609" s="1">
        <f>_xlfn.NUMBERVALUE(TRIM(_xlfn.TEXTBEFORE(_xlfn.TEXTAFTER(Table4[[#This Row],[rxn     upper-bound     lower-bound]],Table4[[#This Row],[rxn]]),Table4[[#This Row],[lb]],-1)))</f>
        <v>0.84096833999999998</v>
      </c>
      <c r="I609" s="1" t="str">
        <f>_xlfn.TEXTAFTER(Table4[[#This Row],[rxn     upper-bound     lower-bound]]," ",-1)</f>
        <v>0.00000000</v>
      </c>
    </row>
    <row r="610" spans="1:9">
      <c r="A610" s="1" t="s">
        <v>13526</v>
      </c>
      <c r="B610" s="1" t="str">
        <f>_xlfn.TEXTBEFORE(ENZLOAD[[#This Row],[ENZLOAD (from enz_from_proteome)]]," ")</f>
        <v>ENZLOAD-ALDD2y_c_FWD-rt2756_c</v>
      </c>
      <c r="C610" s="1">
        <f>_xlfn.NUMBERVALUE(_xlfn.TEXTAFTER(ENZLOAD[[#This Row],[ENZLOAD (from enz_from_proteome)]]," ",-1))</f>
        <v>2.236997836E-7</v>
      </c>
      <c r="F610" s="1" t="s">
        <v>17219</v>
      </c>
      <c r="G610" s="1" t="str">
        <f>_xlfn.TEXTBEFORE(Table4[[#This Row],[rxn     upper-bound     lower-bound]]," ")</f>
        <v>ENZLOAD-ALDD2y_c_FWD-rt2756_c</v>
      </c>
      <c r="H610" s="1">
        <f>_xlfn.NUMBERVALUE(TRIM(_xlfn.TEXTBEFORE(_xlfn.TEXTAFTER(Table4[[#This Row],[rxn     upper-bound     lower-bound]],Table4[[#This Row],[rxn]]),Table4[[#This Row],[lb]],-1)))</f>
        <v>0.84096833999999998</v>
      </c>
      <c r="I610" s="1" t="str">
        <f>_xlfn.TEXTAFTER(Table4[[#This Row],[rxn     upper-bound     lower-bound]]," ",-1)</f>
        <v>0.00000000</v>
      </c>
    </row>
    <row r="611" spans="1:9">
      <c r="A611" s="1" t="s">
        <v>13527</v>
      </c>
      <c r="B611" s="1" t="str">
        <f>_xlfn.TEXTBEFORE(ENZLOAD[[#This Row],[ENZLOAD (from enz_from_proteome)]]," ")</f>
        <v>ENZLOAD-ALDD2y_c_FWD-rt3674_c</v>
      </c>
      <c r="C611" s="1">
        <f>_xlfn.NUMBERVALUE(_xlfn.TEXTAFTER(ENZLOAD[[#This Row],[ENZLOAD (from enz_from_proteome)]]," ",-1))</f>
        <v>1.91483437427E-6</v>
      </c>
      <c r="F611" s="1" t="s">
        <v>17220</v>
      </c>
      <c r="G611" s="1" t="str">
        <f>_xlfn.TEXTBEFORE(Table4[[#This Row],[rxn     upper-bound     lower-bound]]," ")</f>
        <v>ENZLOAD-ALDD2y_c_FWD-rt3674_c</v>
      </c>
      <c r="H611" s="1">
        <f>_xlfn.NUMBERVALUE(TRIM(_xlfn.TEXTBEFORE(_xlfn.TEXTAFTER(Table4[[#This Row],[rxn     upper-bound     lower-bound]],Table4[[#This Row],[rxn]]),Table4[[#This Row],[lb]],-1)))</f>
        <v>0.78734190000000004</v>
      </c>
      <c r="I611" s="1" t="str">
        <f>_xlfn.TEXTAFTER(Table4[[#This Row],[rxn     upper-bound     lower-bound]]," ",-1)</f>
        <v>0.00000000</v>
      </c>
    </row>
    <row r="612" spans="1:9">
      <c r="A612" s="1" t="s">
        <v>13528</v>
      </c>
      <c r="B612" s="1" t="str">
        <f>_xlfn.TEXTBEFORE(ENZLOAD[[#This Row],[ENZLOAD (from enz_from_proteome)]]," ")</f>
        <v>ENZLOAD-ALLTN_c_FWD-rt3516</v>
      </c>
      <c r="C612" s="1">
        <f>_xlfn.NUMBERVALUE(_xlfn.TEXTAFTER(ENZLOAD[[#This Row],[ENZLOAD (from enz_from_proteome)]]," ",-1))</f>
        <v>1.0154590379999999E-8</v>
      </c>
      <c r="F612" s="1" t="s">
        <v>17221</v>
      </c>
      <c r="G612" s="1" t="str">
        <f>_xlfn.TEXTBEFORE(Table4[[#This Row],[rxn     upper-bound     lower-bound]]," ")</f>
        <v>ENZLOAD-ALLTN_c_FWD-rt3516</v>
      </c>
      <c r="H612" s="1">
        <f>_xlfn.NUMBERVALUE(TRIM(_xlfn.TEXTBEFORE(_xlfn.TEXTAFTER(Table4[[#This Row],[rxn     upper-bound     lower-bound]],Table4[[#This Row],[rxn]]),Table4[[#This Row],[lb]],-1)))</f>
        <v>0.21208209</v>
      </c>
      <c r="I612" s="1" t="str">
        <f>_xlfn.TEXTAFTER(Table4[[#This Row],[rxn     upper-bound     lower-bound]]," ",-1)</f>
        <v>0.00000000</v>
      </c>
    </row>
    <row r="613" spans="1:9">
      <c r="A613" s="1" t="s">
        <v>13529</v>
      </c>
      <c r="B613" s="1" t="str">
        <f>_xlfn.TEXTBEFORE(ENZLOAD[[#This Row],[ENZLOAD (from enz_from_proteome)]]," ")</f>
        <v>ENZLOAD-ALLTN_c_REV-rt3516</v>
      </c>
      <c r="C613" s="1">
        <f>_xlfn.NUMBERVALUE(_xlfn.TEXTAFTER(ENZLOAD[[#This Row],[ENZLOAD (from enz_from_proteome)]]," ",-1))</f>
        <v>1.0154590379999999E-8</v>
      </c>
      <c r="F613" s="1" t="s">
        <v>17222</v>
      </c>
      <c r="G613" s="1" t="str">
        <f>_xlfn.TEXTBEFORE(Table4[[#This Row],[rxn     upper-bound     lower-bound]]," ")</f>
        <v>ENZLOAD-ALLTN_c_REV-rt3516</v>
      </c>
      <c r="H613" s="1">
        <f>_xlfn.NUMBERVALUE(TRIM(_xlfn.TEXTBEFORE(_xlfn.TEXTAFTER(Table4[[#This Row],[rxn     upper-bound     lower-bound]],Table4[[#This Row],[rxn]]),Table4[[#This Row],[lb]],-1)))</f>
        <v>0.21208209</v>
      </c>
      <c r="I613" s="1" t="str">
        <f>_xlfn.TEXTAFTER(Table4[[#This Row],[rxn     upper-bound     lower-bound]]," ",-1)</f>
        <v>0.00000000</v>
      </c>
    </row>
    <row r="614" spans="1:9">
      <c r="A614" s="1" t="s">
        <v>13530</v>
      </c>
      <c r="B614" s="1" t="str">
        <f>_xlfn.TEXTBEFORE(ENZLOAD[[#This Row],[ENZLOAD (from enz_from_proteome)]]," ")</f>
        <v>ENZLOAD-ALLTNt_c_FWD-rt4534</v>
      </c>
      <c r="C614" s="1">
        <f>_xlfn.NUMBERVALUE(_xlfn.TEXTAFTER(ENZLOAD[[#This Row],[ENZLOAD (from enz_from_proteome)]]," ",-1))</f>
        <v>0</v>
      </c>
      <c r="F614" s="1" t="s">
        <v>17223</v>
      </c>
      <c r="G614" s="1" t="str">
        <f>_xlfn.TEXTBEFORE(Table4[[#This Row],[rxn     upper-bound     lower-bound]]," ")</f>
        <v>ENZLOAD-ALLTNt_c_FWD-rt4534</v>
      </c>
      <c r="H614" s="1">
        <f>_xlfn.NUMBERVALUE(TRIM(_xlfn.TEXTBEFORE(_xlfn.TEXTAFTER(Table4[[#This Row],[rxn     upper-bound     lower-bound]],Table4[[#This Row],[rxn]]),Table4[[#This Row],[lb]],-1)))</f>
        <v>0.71765599999999996</v>
      </c>
      <c r="I614" s="1" t="str">
        <f>_xlfn.TEXTAFTER(Table4[[#This Row],[rxn     upper-bound     lower-bound]]," ",-1)</f>
        <v>0.00000000</v>
      </c>
    </row>
    <row r="615" spans="1:9">
      <c r="A615" s="1" t="s">
        <v>13531</v>
      </c>
      <c r="B615" s="1" t="str">
        <f>_xlfn.TEXTBEFORE(ENZLOAD[[#This Row],[ENZLOAD (from enz_from_proteome)]]," ")</f>
        <v>ENZLOAD-ALLTTt_c_FWD-rt6702</v>
      </c>
      <c r="C615" s="1">
        <f>_xlfn.NUMBERVALUE(_xlfn.TEXTAFTER(ENZLOAD[[#This Row],[ENZLOAD (from enz_from_proteome)]]," ",-1))</f>
        <v>0</v>
      </c>
      <c r="F615" s="1" t="s">
        <v>17224</v>
      </c>
      <c r="G615" s="1" t="str">
        <f>_xlfn.TEXTBEFORE(Table4[[#This Row],[rxn     upper-bound     lower-bound]]," ")</f>
        <v>ENZLOAD-ALLTTt_c_FWD-rt6702</v>
      </c>
      <c r="H615" s="1">
        <f>_xlfn.NUMBERVALUE(TRIM(_xlfn.TEXTBEFORE(_xlfn.TEXTAFTER(Table4[[#This Row],[rxn     upper-bound     lower-bound]],Table4[[#This Row],[rxn]]),Table4[[#This Row],[lb]],-1)))</f>
        <v>0.76413385</v>
      </c>
      <c r="I615" s="1" t="str">
        <f>_xlfn.TEXTAFTER(Table4[[#This Row],[rxn     upper-bound     lower-bound]]," ",-1)</f>
        <v>0.00000000</v>
      </c>
    </row>
    <row r="616" spans="1:9">
      <c r="A616" s="1" t="s">
        <v>13532</v>
      </c>
      <c r="B616" s="1" t="str">
        <f>_xlfn.TEXTBEFORE(ENZLOAD[[#This Row],[ENZLOAD (from enz_from_proteome)]]," ")</f>
        <v>ENZLOAD-ALPHNH_c_FWD-rt0958</v>
      </c>
      <c r="C616" s="1">
        <f>_xlfn.NUMBERVALUE(_xlfn.TEXTAFTER(ENZLOAD[[#This Row],[ENZLOAD (from enz_from_proteome)]]," ",-1))</f>
        <v>9.3195451499999998E-9</v>
      </c>
      <c r="F616" s="1" t="s">
        <v>17225</v>
      </c>
      <c r="G616" s="1" t="str">
        <f>_xlfn.TEXTBEFORE(Table4[[#This Row],[rxn     upper-bound     lower-bound]]," ")</f>
        <v>ENZLOAD-ALPHNH_c_FWD-rt0958</v>
      </c>
      <c r="H616" s="1">
        <f>_xlfn.NUMBERVALUE(TRIM(_xlfn.TEXTBEFORE(_xlfn.TEXTAFTER(Table4[[#This Row],[rxn     upper-bound     lower-bound]],Table4[[#This Row],[rxn]]),Table4[[#This Row],[lb]],-1)))</f>
        <v>0.32100624</v>
      </c>
      <c r="I616" s="1" t="str">
        <f>_xlfn.TEXTAFTER(Table4[[#This Row],[rxn     upper-bound     lower-bound]]," ",-1)</f>
        <v>0.00000000</v>
      </c>
    </row>
    <row r="617" spans="1:9">
      <c r="A617" s="1" t="s">
        <v>13533</v>
      </c>
      <c r="B617" s="1" t="str">
        <f>_xlfn.TEXTBEFORE(ENZLOAD[[#This Row],[ENZLOAD (from enz_from_proteome)]]," ")</f>
        <v>ENZLOAD-AMAOTr_c_FWD-rt4363</v>
      </c>
      <c r="C617" s="1">
        <f>_xlfn.NUMBERVALUE(_xlfn.TEXTAFTER(ENZLOAD[[#This Row],[ENZLOAD (from enz_from_proteome)]]," ",-1))</f>
        <v>1.4141804438E-7</v>
      </c>
      <c r="F617" s="1" t="s">
        <v>17226</v>
      </c>
      <c r="G617" s="1" t="str">
        <f>_xlfn.TEXTBEFORE(Table4[[#This Row],[rxn     upper-bound     lower-bound]]," ")</f>
        <v>ENZLOAD-AMAOTr_c_FWD-rt4363</v>
      </c>
      <c r="H617" s="1">
        <f>_xlfn.NUMBERVALUE(TRIM(_xlfn.TEXTBEFORE(_xlfn.TEXTAFTER(Table4[[#This Row],[rxn     upper-bound     lower-bound]],Table4[[#This Row],[rxn]]),Table4[[#This Row],[lb]],-1)))</f>
        <v>0.47227040999999997</v>
      </c>
      <c r="I617" s="1" t="str">
        <f>_xlfn.TEXTAFTER(Table4[[#This Row],[rxn     upper-bound     lower-bound]]," ",-1)</f>
        <v>0.00000000</v>
      </c>
    </row>
    <row r="618" spans="1:9">
      <c r="A618" s="1" t="s">
        <v>13534</v>
      </c>
      <c r="B618" s="1" t="str">
        <f>_xlfn.TEXTBEFORE(ENZLOAD[[#This Row],[ENZLOAD (from enz_from_proteome)]]," ")</f>
        <v>ENZLOAD-AMAOTr_c_REV-rt4363</v>
      </c>
      <c r="C618" s="1">
        <f>_xlfn.NUMBERVALUE(_xlfn.TEXTAFTER(ENZLOAD[[#This Row],[ENZLOAD (from enz_from_proteome)]]," ",-1))</f>
        <v>1.4141804438E-7</v>
      </c>
      <c r="F618" s="1" t="s">
        <v>17227</v>
      </c>
      <c r="G618" s="1" t="str">
        <f>_xlfn.TEXTBEFORE(Table4[[#This Row],[rxn     upper-bound     lower-bound]]," ")</f>
        <v>ENZLOAD-AMAOTr_c_REV-rt4363</v>
      </c>
      <c r="H618" s="1">
        <f>_xlfn.NUMBERVALUE(TRIM(_xlfn.TEXTBEFORE(_xlfn.TEXTAFTER(Table4[[#This Row],[rxn     upper-bound     lower-bound]],Table4[[#This Row],[rxn]]),Table4[[#This Row],[lb]],-1)))</f>
        <v>0.47227040999999997</v>
      </c>
      <c r="I618" s="1" t="str">
        <f>_xlfn.TEXTAFTER(Table4[[#This Row],[rxn     upper-bound     lower-bound]]," ",-1)</f>
        <v>0.00000000</v>
      </c>
    </row>
    <row r="619" spans="1:9">
      <c r="A619" s="1" t="s">
        <v>13535</v>
      </c>
      <c r="B619" s="1" t="str">
        <f>_xlfn.TEXTBEFORE(ENZLOAD[[#This Row],[ENZLOAD (from enz_from_proteome)]]," ")</f>
        <v>ENZLOAD-AMETt_c_m_FWD-rt3664</v>
      </c>
      <c r="C619" s="1">
        <f>_xlfn.NUMBERVALUE(_xlfn.TEXTAFTER(ENZLOAD[[#This Row],[ENZLOAD (from enz_from_proteome)]]," ",-1))</f>
        <v>3.9524053552E-7</v>
      </c>
      <c r="F619" s="1" t="s">
        <v>17228</v>
      </c>
      <c r="G619" s="1" t="str">
        <f>_xlfn.TEXTBEFORE(Table4[[#This Row],[rxn     upper-bound     lower-bound]]," ")</f>
        <v>ENZLOAD-AMETt_c_m_FWD-rt3664</v>
      </c>
      <c r="H619" s="1">
        <f>_xlfn.NUMBERVALUE(TRIM(_xlfn.TEXTBEFORE(_xlfn.TEXTAFTER(Table4[[#This Row],[rxn     upper-bound     lower-bound]],Table4[[#This Row],[rxn]]),Table4[[#This Row],[lb]],-1)))</f>
        <v>1.3249635900000001</v>
      </c>
      <c r="I619" s="1" t="str">
        <f>_xlfn.TEXTAFTER(Table4[[#This Row],[rxn     upper-bound     lower-bound]]," ",-1)</f>
        <v>0.00000000</v>
      </c>
    </row>
    <row r="620" spans="1:9">
      <c r="A620" s="1" t="s">
        <v>13536</v>
      </c>
      <c r="B620" s="1" t="str">
        <f>_xlfn.TEXTBEFORE(ENZLOAD[[#This Row],[ENZLOAD (from enz_from_proteome)]]," ")</f>
        <v>ENZLOAD-AMETt_c_m_REV-rt3664</v>
      </c>
      <c r="C620" s="1">
        <f>_xlfn.NUMBERVALUE(_xlfn.TEXTAFTER(ENZLOAD[[#This Row],[ENZLOAD (from enz_from_proteome)]]," ",-1))</f>
        <v>3.9524053552E-7</v>
      </c>
      <c r="F620" s="1" t="s">
        <v>17229</v>
      </c>
      <c r="G620" s="1" t="str">
        <f>_xlfn.TEXTBEFORE(Table4[[#This Row],[rxn     upper-bound     lower-bound]]," ")</f>
        <v>ENZLOAD-AMETt_c_m_REV-rt3664</v>
      </c>
      <c r="H620" s="1">
        <f>_xlfn.NUMBERVALUE(TRIM(_xlfn.TEXTBEFORE(_xlfn.TEXTAFTER(Table4[[#This Row],[rxn     upper-bound     lower-bound]],Table4[[#This Row],[rxn]]),Table4[[#This Row],[lb]],-1)))</f>
        <v>1.3249635900000001</v>
      </c>
      <c r="I620" s="1" t="str">
        <f>_xlfn.TEXTAFTER(Table4[[#This Row],[rxn     upper-bound     lower-bound]]," ",-1)</f>
        <v>0.00000000</v>
      </c>
    </row>
    <row r="621" spans="1:9">
      <c r="A621" s="1" t="s">
        <v>13537</v>
      </c>
      <c r="B621" s="1" t="str">
        <f>_xlfn.TEXTBEFORE(ENZLOAD[[#This Row],[ENZLOAD (from enz_from_proteome)]]," ")</f>
        <v>ENZLOAD-AMID_c_FWD-rt1908</v>
      </c>
      <c r="C621" s="1">
        <f>_xlfn.NUMBERVALUE(_xlfn.TEXTAFTER(ENZLOAD[[#This Row],[ENZLOAD (from enz_from_proteome)]]," ",-1))</f>
        <v>3.0484565154999901E-7</v>
      </c>
      <c r="F621" s="1" t="s">
        <v>17230</v>
      </c>
      <c r="G621" s="1" t="str">
        <f>_xlfn.TEXTBEFORE(Table4[[#This Row],[rxn     upper-bound     lower-bound]]," ")</f>
        <v>ENZLOAD-AMID_c_FWD-rt1908</v>
      </c>
      <c r="H621" s="1">
        <f>_xlfn.NUMBERVALUE(TRIM(_xlfn.TEXTBEFORE(_xlfn.TEXTAFTER(Table4[[#This Row],[rxn     upper-bound     lower-bound]],Table4[[#This Row],[rxn]]),Table4[[#This Row],[lb]],-1)))</f>
        <v>0.70062663000000003</v>
      </c>
      <c r="I621" s="1" t="str">
        <f>_xlfn.TEXTAFTER(Table4[[#This Row],[rxn     upper-bound     lower-bound]]," ",-1)</f>
        <v>0.00000000</v>
      </c>
    </row>
    <row r="622" spans="1:9">
      <c r="A622" s="1" t="s">
        <v>13538</v>
      </c>
      <c r="B622" s="1" t="str">
        <f>_xlfn.TEXTBEFORE(ENZLOAD[[#This Row],[ENZLOAD (from enz_from_proteome)]]," ")</f>
        <v>ENZLOAD-AMID_c_FWD-rt3257_c</v>
      </c>
      <c r="C622" s="1">
        <f>_xlfn.NUMBERVALUE(_xlfn.TEXTAFTER(ENZLOAD[[#This Row],[ENZLOAD (from enz_from_proteome)]]," ",-1))</f>
        <v>0</v>
      </c>
      <c r="F622" s="1" t="s">
        <v>17231</v>
      </c>
      <c r="G622" s="1" t="str">
        <f>_xlfn.TEXTBEFORE(Table4[[#This Row],[rxn     upper-bound     lower-bound]]," ")</f>
        <v>ENZLOAD-AMID_c_FWD-rt3257_c</v>
      </c>
      <c r="H622" s="1">
        <f>_xlfn.NUMBERVALUE(TRIM(_xlfn.TEXTBEFORE(_xlfn.TEXTAFTER(Table4[[#This Row],[rxn     upper-bound     lower-bound]],Table4[[#This Row],[rxn]]),Table4[[#This Row],[lb]],-1)))</f>
        <v>0.70180693999999999</v>
      </c>
      <c r="I622" s="1" t="str">
        <f>_xlfn.TEXTAFTER(Table4[[#This Row],[rxn     upper-bound     lower-bound]]," ",-1)</f>
        <v>0.00000000</v>
      </c>
    </row>
    <row r="623" spans="1:9">
      <c r="A623" s="1" t="s">
        <v>13539</v>
      </c>
      <c r="B623" s="1" t="str">
        <f>_xlfn.TEXTBEFORE(ENZLOAD[[#This Row],[ENZLOAD (from enz_from_proteome)]]," ")</f>
        <v>ENZLOAD-AMPATPt_c_x_FWD-rt7777</v>
      </c>
      <c r="C623" s="1">
        <f>_xlfn.NUMBERVALUE(_xlfn.TEXTAFTER(ENZLOAD[[#This Row],[ENZLOAD (from enz_from_proteome)]]," ",-1))</f>
        <v>4.0801035279999999E-8</v>
      </c>
      <c r="F623" s="1" t="s">
        <v>17232</v>
      </c>
      <c r="G623" s="1" t="str">
        <f>_xlfn.TEXTBEFORE(Table4[[#This Row],[rxn     upper-bound     lower-bound]]," ")</f>
        <v>ENZLOAD-AMPATPt_c_x_FWD-rt7777</v>
      </c>
      <c r="H623" s="1">
        <f>_xlfn.NUMBERVALUE(TRIM(_xlfn.TEXTBEFORE(_xlfn.TEXTAFTER(Table4[[#This Row],[rxn     upper-bound     lower-bound]],Table4[[#This Row],[rxn]]),Table4[[#This Row],[lb]],-1)))</f>
        <v>1.18248994</v>
      </c>
      <c r="I623" s="1" t="str">
        <f>_xlfn.TEXTAFTER(Table4[[#This Row],[rxn     upper-bound     lower-bound]]," ",-1)</f>
        <v>0.00000000</v>
      </c>
    </row>
    <row r="624" spans="1:9">
      <c r="A624" s="1" t="s">
        <v>13540</v>
      </c>
      <c r="B624" s="1" t="str">
        <f>_xlfn.TEXTBEFORE(ENZLOAD[[#This Row],[ENZLOAD (from enz_from_proteome)]]," ")</f>
        <v>ENZLOAD-AMPDA_c_FWD-rt3101</v>
      </c>
      <c r="C624" s="1">
        <f>_xlfn.NUMBERVALUE(_xlfn.TEXTAFTER(ENZLOAD[[#This Row],[ENZLOAD (from enz_from_proteome)]]," ",-1))</f>
        <v>3.9355804825000003E-7</v>
      </c>
      <c r="F624" s="1" t="s">
        <v>17233</v>
      </c>
      <c r="G624" s="1" t="str">
        <f>_xlfn.TEXTBEFORE(Table4[[#This Row],[rxn     upper-bound     lower-bound]]," ")</f>
        <v>ENZLOAD-AMPDA_c_FWD-rt3101</v>
      </c>
      <c r="H624" s="1">
        <f>_xlfn.NUMBERVALUE(TRIM(_xlfn.TEXTBEFORE(_xlfn.TEXTAFTER(Table4[[#This Row],[rxn     upper-bound     lower-bound]],Table4[[#This Row],[rxn]]),Table4[[#This Row],[lb]],-1)))</f>
        <v>0.40614465</v>
      </c>
      <c r="I624" s="1" t="str">
        <f>_xlfn.TEXTAFTER(Table4[[#This Row],[rxn     upper-bound     lower-bound]]," ",-1)</f>
        <v>0.00000000</v>
      </c>
    </row>
    <row r="625" spans="1:9">
      <c r="A625" s="1" t="s">
        <v>13541</v>
      </c>
      <c r="B625" s="1" t="str">
        <f>_xlfn.TEXTBEFORE(ENZLOAD[[#This Row],[ENZLOAD (from enz_from_proteome)]]," ")</f>
        <v>ENZLOAD-ANNAT_c_FWD-rt2062_c</v>
      </c>
      <c r="C625" s="1">
        <f>_xlfn.NUMBERVALUE(_xlfn.TEXTAFTER(ENZLOAD[[#This Row],[ENZLOAD (from enz_from_proteome)]]," ",-1))</f>
        <v>2.6267009260000002E-8</v>
      </c>
      <c r="F625" s="1" t="s">
        <v>17234</v>
      </c>
      <c r="G625" s="1" t="str">
        <f>_xlfn.TEXTBEFORE(Table4[[#This Row],[rxn     upper-bound     lower-bound]]," ")</f>
        <v>ENZLOAD-ANNAT_c_FWD-rt2062_c</v>
      </c>
      <c r="H625" s="1">
        <f>_xlfn.NUMBERVALUE(TRIM(_xlfn.TEXTBEFORE(_xlfn.TEXTAFTER(Table4[[#This Row],[rxn     upper-bound     lower-bound]],Table4[[#This Row],[rxn]]),Table4[[#This Row],[lb]],-1)))</f>
        <v>1.0885516099999999</v>
      </c>
      <c r="I625" s="1" t="str">
        <f>_xlfn.TEXTAFTER(Table4[[#This Row],[rxn     upper-bound     lower-bound]]," ",-1)</f>
        <v>0.00000000</v>
      </c>
    </row>
    <row r="626" spans="1:9">
      <c r="A626" s="1" t="s">
        <v>13542</v>
      </c>
      <c r="B626" s="1" t="str">
        <f>_xlfn.TEXTBEFORE(ENZLOAD[[#This Row],[ENZLOAD (from enz_from_proteome)]]," ")</f>
        <v>ENZLOAD-ANNAT_c_FWD-rt7589</v>
      </c>
      <c r="C626" s="1">
        <f>_xlfn.NUMBERVALUE(_xlfn.TEXTAFTER(ENZLOAD[[#This Row],[ENZLOAD (from enz_from_proteome)]]," ",-1))</f>
        <v>1.15985648835E-6</v>
      </c>
      <c r="F626" s="1" t="s">
        <v>17235</v>
      </c>
      <c r="G626" s="1" t="str">
        <f>_xlfn.TEXTBEFORE(Table4[[#This Row],[rxn     upper-bound     lower-bound]]," ")</f>
        <v>ENZLOAD-ANNAT_c_FWD-rt7589</v>
      </c>
      <c r="H626" s="1">
        <f>_xlfn.NUMBERVALUE(TRIM(_xlfn.TEXTBEFORE(_xlfn.TEXTAFTER(Table4[[#This Row],[rxn     upper-bound     lower-bound]],Table4[[#This Row],[rxn]]),Table4[[#This Row],[lb]],-1)))</f>
        <v>1.3445919900000001</v>
      </c>
      <c r="I626" s="1" t="str">
        <f>_xlfn.TEXTAFTER(Table4[[#This Row],[rxn     upper-bound     lower-bound]]," ",-1)</f>
        <v>0.00000000</v>
      </c>
    </row>
    <row r="627" spans="1:9">
      <c r="A627" s="1" t="s">
        <v>13543</v>
      </c>
      <c r="B627" s="1" t="str">
        <f>_xlfn.TEXTBEFORE(ENZLOAD[[#This Row],[ENZLOAD (from enz_from_proteome)]]," ")</f>
        <v>ENZLOAD-ANNAT_n_FWD-rt2062_n</v>
      </c>
      <c r="C627" s="1">
        <f>_xlfn.NUMBERVALUE(_xlfn.TEXTAFTER(ENZLOAD[[#This Row],[ENZLOAD (from enz_from_proteome)]]," ",-1))</f>
        <v>2.6267009260000002E-8</v>
      </c>
      <c r="F627" s="1" t="s">
        <v>17236</v>
      </c>
      <c r="G627" s="1" t="str">
        <f>_xlfn.TEXTBEFORE(Table4[[#This Row],[rxn     upper-bound     lower-bound]]," ")</f>
        <v>ENZLOAD-ANNAT_n_FWD-rt2062_n</v>
      </c>
      <c r="H627" s="1">
        <f>_xlfn.NUMBERVALUE(TRIM(_xlfn.TEXTBEFORE(_xlfn.TEXTAFTER(Table4[[#This Row],[rxn     upper-bound     lower-bound]],Table4[[#This Row],[rxn]]),Table4[[#This Row],[lb]],-1)))</f>
        <v>1.0885516099999999</v>
      </c>
      <c r="I627" s="1" t="str">
        <f>_xlfn.TEXTAFTER(Table4[[#This Row],[rxn     upper-bound     lower-bound]]," ",-1)</f>
        <v>0.00000000</v>
      </c>
    </row>
    <row r="628" spans="1:9">
      <c r="A628" s="1" t="s">
        <v>13544</v>
      </c>
      <c r="B628" s="1" t="str">
        <f>_xlfn.TEXTBEFORE(ENZLOAD[[#This Row],[ENZLOAD (from enz_from_proteome)]]," ")</f>
        <v>ENZLOAD-ANPRT_c_FWD-rt1532</v>
      </c>
      <c r="C628" s="1">
        <f>_xlfn.NUMBERVALUE(_xlfn.TEXTAFTER(ENZLOAD[[#This Row],[ENZLOAD (from enz_from_proteome)]]," ",-1))</f>
        <v>1.1412750692E-7</v>
      </c>
      <c r="F628" s="1" t="s">
        <v>17237</v>
      </c>
      <c r="G628" s="1" t="str">
        <f>_xlfn.TEXTBEFORE(Table4[[#This Row],[rxn     upper-bound     lower-bound]]," ")</f>
        <v>ENZLOAD-ANPRT_c_FWD-rt1532</v>
      </c>
      <c r="H628" s="1">
        <f>_xlfn.NUMBERVALUE(TRIM(_xlfn.TEXTBEFORE(_xlfn.TEXTAFTER(Table4[[#This Row],[rxn     upper-bound     lower-bound]],Table4[[#This Row],[rxn]]),Table4[[#This Row],[lb]],-1)))</f>
        <v>1.0285362499999999</v>
      </c>
      <c r="I628" s="1" t="str">
        <f>_xlfn.TEXTAFTER(Table4[[#This Row],[rxn     upper-bound     lower-bound]]," ",-1)</f>
        <v>0.00000000</v>
      </c>
    </row>
    <row r="629" spans="1:9">
      <c r="A629" s="1" t="s">
        <v>13545</v>
      </c>
      <c r="B629" s="1" t="str">
        <f>_xlfn.TEXTBEFORE(ENZLOAD[[#This Row],[ENZLOAD (from enz_from_proteome)]]," ")</f>
        <v>ENZLOAD-ANS_c_FWD-TRP23</v>
      </c>
      <c r="C629" s="1">
        <f>_xlfn.NUMBERVALUE(_xlfn.TEXTAFTER(ENZLOAD[[#This Row],[ENZLOAD (from enz_from_proteome)]]," ",-1))</f>
        <v>2.5238965984000001E-7</v>
      </c>
      <c r="F629" s="1" t="s">
        <v>17238</v>
      </c>
      <c r="G629" s="1" t="str">
        <f>_xlfn.TEXTBEFORE(Table4[[#This Row],[rxn     upper-bound     lower-bound]]," ")</f>
        <v>ENZLOAD-ANS_c_FWD-TRP23</v>
      </c>
      <c r="H629" s="1">
        <f>_xlfn.NUMBERVALUE(TRIM(_xlfn.TEXTBEFORE(_xlfn.TEXTAFTER(Table4[[#This Row],[rxn     upper-bound     lower-bound]],Table4[[#This Row],[rxn]]),Table4[[#This Row],[lb]],-1)))</f>
        <v>0.15264857000000001</v>
      </c>
      <c r="I629" s="1" t="str">
        <f>_xlfn.TEXTAFTER(Table4[[#This Row],[rxn     upper-bound     lower-bound]]," ",-1)</f>
        <v>0.00000000</v>
      </c>
    </row>
    <row r="630" spans="1:9">
      <c r="A630" s="1" t="s">
        <v>13546</v>
      </c>
      <c r="B630" s="1" t="str">
        <f>_xlfn.TEXTBEFORE(ENZLOAD[[#This Row],[ENZLOAD (from enz_from_proteome)]]," ")</f>
        <v>ENZLOAD-AOXS_c_FWD-rt4368</v>
      </c>
      <c r="C630" s="1">
        <f>_xlfn.NUMBERVALUE(_xlfn.TEXTAFTER(ENZLOAD[[#This Row],[ENZLOAD (from enz_from_proteome)]]," ",-1))</f>
        <v>1.0967097915E-7</v>
      </c>
      <c r="F630" s="1" t="s">
        <v>17239</v>
      </c>
      <c r="G630" s="1" t="str">
        <f>_xlfn.TEXTBEFORE(Table4[[#This Row],[rxn     upper-bound     lower-bound]]," ")</f>
        <v>ENZLOAD-AOXS_c_FWD-rt4368</v>
      </c>
      <c r="H630" s="1">
        <f>_xlfn.NUMBERVALUE(TRIM(_xlfn.TEXTBEFORE(_xlfn.TEXTAFTER(Table4[[#This Row],[rxn     upper-bound     lower-bound]],Table4[[#This Row],[rxn]]),Table4[[#This Row],[lb]],-1)))</f>
        <v>0.88801536999999997</v>
      </c>
      <c r="I630" s="1" t="str">
        <f>_xlfn.TEXTAFTER(Table4[[#This Row],[rxn     upper-bound     lower-bound]]," ",-1)</f>
        <v>0.00000000</v>
      </c>
    </row>
    <row r="631" spans="1:9">
      <c r="A631" s="1" t="s">
        <v>13547</v>
      </c>
      <c r="B631" s="1" t="str">
        <f>_xlfn.TEXTBEFORE(ENZLOAD[[#This Row],[ENZLOAD (from enz_from_proteome)]]," ")</f>
        <v>ENZLOAD-AP4AH_c_FWD-rt0084</v>
      </c>
      <c r="C631" s="1">
        <f>_xlfn.NUMBERVALUE(_xlfn.TEXTAFTER(ENZLOAD[[#This Row],[ENZLOAD (from enz_from_proteome)]]," ",-1))</f>
        <v>7.1177482089999994E-8</v>
      </c>
      <c r="F631" s="1" t="s">
        <v>17240</v>
      </c>
      <c r="G631" s="1" t="str">
        <f>_xlfn.TEXTBEFORE(Table4[[#This Row],[rxn     upper-bound     lower-bound]]," ")</f>
        <v>ENZLOAD-AP4AH_c_FWD-rt0084</v>
      </c>
      <c r="H631" s="1">
        <f>_xlfn.NUMBERVALUE(TRIM(_xlfn.TEXTBEFORE(_xlfn.TEXTAFTER(Table4[[#This Row],[rxn     upper-bound     lower-bound]],Table4[[#This Row],[rxn]]),Table4[[#This Row],[lb]],-1)))</f>
        <v>1.8363462399999999</v>
      </c>
      <c r="I631" s="1" t="str">
        <f>_xlfn.TEXTAFTER(Table4[[#This Row],[rxn     upper-bound     lower-bound]]," ",-1)</f>
        <v>0.00000000</v>
      </c>
    </row>
    <row r="632" spans="1:9">
      <c r="A632" s="1" t="s">
        <v>13548</v>
      </c>
      <c r="B632" s="1" t="str">
        <f>_xlfn.TEXTBEFORE(ENZLOAD[[#This Row],[ENZLOAD (from enz_from_proteome)]]," ")</f>
        <v>ENZLOAD-AP4AH_c_REV-rt0084</v>
      </c>
      <c r="C632" s="1">
        <f>_xlfn.NUMBERVALUE(_xlfn.TEXTAFTER(ENZLOAD[[#This Row],[ENZLOAD (from enz_from_proteome)]]," ",-1))</f>
        <v>7.1177482089999994E-8</v>
      </c>
      <c r="F632" s="1" t="s">
        <v>17241</v>
      </c>
      <c r="G632" s="1" t="str">
        <f>_xlfn.TEXTBEFORE(Table4[[#This Row],[rxn     upper-bound     lower-bound]]," ")</f>
        <v>ENZLOAD-AP4AH_c_REV-rt0084</v>
      </c>
      <c r="H632" s="1">
        <f>_xlfn.NUMBERVALUE(TRIM(_xlfn.TEXTBEFORE(_xlfn.TEXTAFTER(Table4[[#This Row],[rxn     upper-bound     lower-bound]],Table4[[#This Row],[rxn]]),Table4[[#This Row],[lb]],-1)))</f>
        <v>1.8363462399999999</v>
      </c>
      <c r="I632" s="1" t="str">
        <f>_xlfn.TEXTAFTER(Table4[[#This Row],[rxn     upper-bound     lower-bound]]," ",-1)</f>
        <v>0.00000000</v>
      </c>
    </row>
    <row r="633" spans="1:9">
      <c r="A633" s="1" t="s">
        <v>13549</v>
      </c>
      <c r="B633" s="1" t="str">
        <f>_xlfn.TEXTBEFORE(ENZLOAD[[#This Row],[ENZLOAD (from enz_from_proteome)]]," ")</f>
        <v>ENZLOAD-ARAB14LO_c_FWD-rt5365</v>
      </c>
      <c r="C633" s="1">
        <f>_xlfn.NUMBERVALUE(_xlfn.TEXTAFTER(ENZLOAD[[#This Row],[ENZLOAD (from enz_from_proteome)]]," ",-1))</f>
        <v>0</v>
      </c>
      <c r="F633" s="1" t="s">
        <v>17242</v>
      </c>
      <c r="G633" s="1" t="str">
        <f>_xlfn.TEXTBEFORE(Table4[[#This Row],[rxn     upper-bound     lower-bound]]," ")</f>
        <v>ENZLOAD-ARAB14LO_c_FWD-rt5365</v>
      </c>
      <c r="H633" s="1">
        <f>_xlfn.NUMBERVALUE(TRIM(_xlfn.TEXTBEFORE(_xlfn.TEXTAFTER(Table4[[#This Row],[rxn     upper-bound     lower-bound]],Table4[[#This Row],[rxn]]),Table4[[#This Row],[lb]],-1)))</f>
        <v>0.81366576000000002</v>
      </c>
      <c r="I633" s="1" t="str">
        <f>_xlfn.TEXTAFTER(Table4[[#This Row],[rxn     upper-bound     lower-bound]]," ",-1)</f>
        <v>0.00000000</v>
      </c>
    </row>
    <row r="634" spans="1:9">
      <c r="A634" s="1" t="s">
        <v>13550</v>
      </c>
      <c r="B634" s="1" t="str">
        <f>_xlfn.TEXTBEFORE(ENZLOAD[[#This Row],[ENZLOAD (from enz_from_proteome)]]," ")</f>
        <v>ENZLOAD-ARAB14LO_x_FWD-rt2122</v>
      </c>
      <c r="C634" s="1">
        <f>_xlfn.NUMBERVALUE(_xlfn.TEXTAFTER(ENZLOAD[[#This Row],[ENZLOAD (from enz_from_proteome)]]," ",-1))</f>
        <v>0</v>
      </c>
      <c r="F634" s="1" t="s">
        <v>17243</v>
      </c>
      <c r="G634" s="1" t="str">
        <f>_xlfn.TEXTBEFORE(Table4[[#This Row],[rxn     upper-bound     lower-bound]]," ")</f>
        <v>ENZLOAD-ARAB14LO_x_FWD-rt2122</v>
      </c>
      <c r="H634" s="1">
        <f>_xlfn.NUMBERVALUE(TRIM(_xlfn.TEXTBEFORE(_xlfn.TEXTAFTER(Table4[[#This Row],[rxn     upper-bound     lower-bound]],Table4[[#This Row],[rxn]]),Table4[[#This Row],[lb]],-1)))</f>
        <v>0.58064978</v>
      </c>
      <c r="I634" s="1" t="str">
        <f>_xlfn.TEXTAFTER(Table4[[#This Row],[rxn     upper-bound     lower-bound]]," ",-1)</f>
        <v>0.00000000</v>
      </c>
    </row>
    <row r="635" spans="1:9">
      <c r="A635" s="1" t="s">
        <v>13551</v>
      </c>
      <c r="B635" s="1" t="str">
        <f>_xlfn.TEXTBEFORE(ENZLOAD[[#This Row],[ENZLOAD (from enz_from_proteome)]]," ")</f>
        <v>ENZLOAD-ARAB1Dx_c_FWD-rt8345</v>
      </c>
      <c r="C635" s="1">
        <f>_xlfn.NUMBERVALUE(_xlfn.TEXTAFTER(ENZLOAD[[#This Row],[ENZLOAD (from enz_from_proteome)]]," ",-1))</f>
        <v>4.2173361660000002E-7</v>
      </c>
      <c r="F635" s="1" t="s">
        <v>17244</v>
      </c>
      <c r="G635" s="1" t="str">
        <f>_xlfn.TEXTBEFORE(Table4[[#This Row],[rxn     upper-bound     lower-bound]]," ")</f>
        <v>ENZLOAD-ARAB1Dx_c_FWD-rt8345</v>
      </c>
      <c r="H635" s="1">
        <f>_xlfn.NUMBERVALUE(TRIM(_xlfn.TEXTBEFORE(_xlfn.TEXTAFTER(Table4[[#This Row],[rxn     upper-bound     lower-bound]],Table4[[#This Row],[rxn]]),Table4[[#This Row],[lb]],-1)))</f>
        <v>0.94052064999999996</v>
      </c>
      <c r="I635" s="1" t="str">
        <f>_xlfn.TEXTAFTER(Table4[[#This Row],[rxn     upper-bound     lower-bound]]," ",-1)</f>
        <v>0.00000000</v>
      </c>
    </row>
    <row r="636" spans="1:9">
      <c r="A636" s="1" t="s">
        <v>13552</v>
      </c>
      <c r="B636" s="1" t="str">
        <f>_xlfn.TEXTBEFORE(ENZLOAD[[#This Row],[ENZLOAD (from enz_from_proteome)]]," ")</f>
        <v>ENZLOAD-ARABRy_c_FWD-rt5845</v>
      </c>
      <c r="C636" s="1">
        <f>_xlfn.NUMBERVALUE(_xlfn.TEXTAFTER(ENZLOAD[[#This Row],[ENZLOAD (from enz_from_proteome)]]," ",-1))</f>
        <v>1.24274364258E-6</v>
      </c>
      <c r="F636" s="1" t="s">
        <v>17245</v>
      </c>
      <c r="G636" s="1" t="str">
        <f>_xlfn.TEXTBEFORE(Table4[[#This Row],[rxn     upper-bound     lower-bound]]," ")</f>
        <v>ENZLOAD-ARABRy_c_FWD-rt5845</v>
      </c>
      <c r="H636" s="1">
        <f>_xlfn.NUMBERVALUE(TRIM(_xlfn.TEXTBEFORE(_xlfn.TEXTAFTER(Table4[[#This Row],[rxn     upper-bound     lower-bound]],Table4[[#This Row],[rxn]]),Table4[[#This Row],[lb]],-1)))</f>
        <v>1.2248486000000001</v>
      </c>
      <c r="I636" s="1" t="str">
        <f>_xlfn.TEXTAFTER(Table4[[#This Row],[rxn     upper-bound     lower-bound]]," ",-1)</f>
        <v>0.00000000</v>
      </c>
    </row>
    <row r="637" spans="1:9">
      <c r="A637" s="1" t="s">
        <v>13553</v>
      </c>
      <c r="B637" s="1" t="str">
        <f>_xlfn.TEXTBEFORE(ENZLOAD[[#This Row],[ENZLOAD (from enz_from_proteome)]]," ")</f>
        <v>ENZLOAD-ARABRy_c_REV-rt5845</v>
      </c>
      <c r="C637" s="1">
        <f>_xlfn.NUMBERVALUE(_xlfn.TEXTAFTER(ENZLOAD[[#This Row],[ENZLOAD (from enz_from_proteome)]]," ",-1))</f>
        <v>1.24274364258E-6</v>
      </c>
      <c r="F637" s="1" t="s">
        <v>17246</v>
      </c>
      <c r="G637" s="1" t="str">
        <f>_xlfn.TEXTBEFORE(Table4[[#This Row],[rxn     upper-bound     lower-bound]]," ")</f>
        <v>ENZLOAD-ARABRy_c_REV-rt5845</v>
      </c>
      <c r="H637" s="1">
        <f>_xlfn.NUMBERVALUE(TRIM(_xlfn.TEXTBEFORE(_xlfn.TEXTAFTER(Table4[[#This Row],[rxn     upper-bound     lower-bound]],Table4[[#This Row],[rxn]]),Table4[[#This Row],[lb]],-1)))</f>
        <v>1.2248486000000001</v>
      </c>
      <c r="I637" s="1" t="str">
        <f>_xlfn.TEXTAFTER(Table4[[#This Row],[rxn     upper-bound     lower-bound]]," ",-1)</f>
        <v>0.00000000</v>
      </c>
    </row>
    <row r="638" spans="1:9">
      <c r="A638" s="1" t="s">
        <v>13554</v>
      </c>
      <c r="B638" s="1" t="str">
        <f>_xlfn.TEXTBEFORE(ENZLOAD[[#This Row],[ENZLOAD (from enz_from_proteome)]]," ")</f>
        <v>ENZLOAD-ARACHt_c_e_FWD-rt15442799</v>
      </c>
      <c r="C638" s="1">
        <f>_xlfn.NUMBERVALUE(_xlfn.TEXTAFTER(ENZLOAD[[#This Row],[ENZLOAD (from enz_from_proteome)]]," ",-1))</f>
        <v>3.7733456139999999E-8</v>
      </c>
      <c r="F638" s="1" t="s">
        <v>17247</v>
      </c>
      <c r="G638" s="1" t="str">
        <f>_xlfn.TEXTBEFORE(Table4[[#This Row],[rxn     upper-bound     lower-bound]]," ")</f>
        <v>ENZLOAD-ARACHt_c_e_FWD-rt15442799</v>
      </c>
      <c r="H638" s="1">
        <f>_xlfn.NUMBERVALUE(TRIM(_xlfn.TEXTBEFORE(_xlfn.TEXTAFTER(Table4[[#This Row],[rxn     upper-bound     lower-bound]],Table4[[#This Row],[rxn]]),Table4[[#This Row],[lb]],-1)))</f>
        <v>0.29296214999999998</v>
      </c>
      <c r="I638" s="1" t="str">
        <f>_xlfn.TEXTAFTER(Table4[[#This Row],[rxn     upper-bound     lower-bound]]," ",-1)</f>
        <v>0.00000000</v>
      </c>
    </row>
    <row r="639" spans="1:9">
      <c r="A639" s="1" t="s">
        <v>13555</v>
      </c>
      <c r="B639" s="1" t="str">
        <f>_xlfn.TEXTBEFORE(ENZLOAD[[#This Row],[ENZLOAD (from enz_from_proteome)]]," ")</f>
        <v>ENZLOAD-ARACHt_c_e_REV-rt15442799</v>
      </c>
      <c r="C639" s="1">
        <f>_xlfn.NUMBERVALUE(_xlfn.TEXTAFTER(ENZLOAD[[#This Row],[ENZLOAD (from enz_from_proteome)]]," ",-1))</f>
        <v>3.7733456139999999E-8</v>
      </c>
      <c r="F639" s="1" t="s">
        <v>17248</v>
      </c>
      <c r="G639" s="1" t="str">
        <f>_xlfn.TEXTBEFORE(Table4[[#This Row],[rxn     upper-bound     lower-bound]]," ")</f>
        <v>ENZLOAD-ARACHt_c_e_REV-rt15442799</v>
      </c>
      <c r="H639" s="1">
        <f>_xlfn.NUMBERVALUE(TRIM(_xlfn.TEXTBEFORE(_xlfn.TEXTAFTER(Table4[[#This Row],[rxn     upper-bound     lower-bound]],Table4[[#This Row],[rxn]]),Table4[[#This Row],[lb]],-1)))</f>
        <v>0.29296214999999998</v>
      </c>
      <c r="I639" s="1" t="str">
        <f>_xlfn.TEXTAFTER(Table4[[#This Row],[rxn     upper-bound     lower-bound]]," ",-1)</f>
        <v>0.00000000</v>
      </c>
    </row>
    <row r="640" spans="1:9">
      <c r="A640" s="1" t="s">
        <v>13556</v>
      </c>
      <c r="B640" s="1" t="str">
        <f>_xlfn.TEXTBEFORE(ENZLOAD[[#This Row],[ENZLOAD (from enz_from_proteome)]]," ")</f>
        <v>ENZLOAD-ARAI2_c_FWD-rt6112</v>
      </c>
      <c r="C640" s="1">
        <f>_xlfn.NUMBERVALUE(_xlfn.TEXTAFTER(ENZLOAD[[#This Row],[ENZLOAD (from enz_from_proteome)]]," ",-1))</f>
        <v>2.1202554049999999E-8</v>
      </c>
      <c r="F640" s="1" t="s">
        <v>17249</v>
      </c>
      <c r="G640" s="1" t="str">
        <f>_xlfn.TEXTBEFORE(Table4[[#This Row],[rxn     upper-bound     lower-bound]]," ")</f>
        <v>ENZLOAD-ARAI2_c_FWD-rt6112</v>
      </c>
      <c r="H640" s="1">
        <f>_xlfn.NUMBERVALUE(TRIM(_xlfn.TEXTBEFORE(_xlfn.TEXTAFTER(Table4[[#This Row],[rxn     upper-bound     lower-bound]],Table4[[#This Row],[rxn]]),Table4[[#This Row],[lb]],-1)))</f>
        <v>0.78918874999999999</v>
      </c>
      <c r="I640" s="1" t="str">
        <f>_xlfn.TEXTAFTER(Table4[[#This Row],[rxn     upper-bound     lower-bound]]," ",-1)</f>
        <v>0.00000000</v>
      </c>
    </row>
    <row r="641" spans="1:9">
      <c r="A641" s="1" t="s">
        <v>13557</v>
      </c>
      <c r="B641" s="1" t="str">
        <f>_xlfn.TEXTBEFORE(ENZLOAD[[#This Row],[ENZLOAD (from enz_from_proteome)]]," ")</f>
        <v>ENZLOAD-ARAI2_c_REV-rt6112</v>
      </c>
      <c r="C641" s="1">
        <f>_xlfn.NUMBERVALUE(_xlfn.TEXTAFTER(ENZLOAD[[#This Row],[ENZLOAD (from enz_from_proteome)]]," ",-1))</f>
        <v>2.1202554049999999E-8</v>
      </c>
      <c r="F641" s="1" t="s">
        <v>17250</v>
      </c>
      <c r="G641" s="1" t="str">
        <f>_xlfn.TEXTBEFORE(Table4[[#This Row],[rxn     upper-bound     lower-bound]]," ")</f>
        <v>ENZLOAD-ARAI2_c_REV-rt6112</v>
      </c>
      <c r="H641" s="1">
        <f>_xlfn.NUMBERVALUE(TRIM(_xlfn.TEXTBEFORE(_xlfn.TEXTAFTER(Table4[[#This Row],[rxn     upper-bound     lower-bound]],Table4[[#This Row],[rxn]]),Table4[[#This Row],[lb]],-1)))</f>
        <v>0.78918874999999999</v>
      </c>
      <c r="I641" s="1" t="str">
        <f>_xlfn.TEXTAFTER(Table4[[#This Row],[rxn     upper-bound     lower-bound]]," ",-1)</f>
        <v>0.00000000</v>
      </c>
    </row>
    <row r="642" spans="1:9">
      <c r="A642" s="1" t="s">
        <v>13558</v>
      </c>
      <c r="B642" s="1" t="str">
        <f>_xlfn.TEXTBEFORE(ENZLOAD[[#This Row],[ENZLOAD (from enz_from_proteome)]]," ")</f>
        <v>ENZLOAD-ARAK_c_FWD-rt4526</v>
      </c>
      <c r="C642" s="1">
        <f>_xlfn.NUMBERVALUE(_xlfn.TEXTAFTER(ENZLOAD[[#This Row],[ENZLOAD (from enz_from_proteome)]]," ",-1))</f>
        <v>1.1594572677E-7</v>
      </c>
      <c r="F642" s="1" t="s">
        <v>17251</v>
      </c>
      <c r="G642" s="1" t="str">
        <f>_xlfn.TEXTBEFORE(Table4[[#This Row],[rxn     upper-bound     lower-bound]]," ")</f>
        <v>ENZLOAD-ARAK_c_FWD-rt4526</v>
      </c>
      <c r="H642" s="1">
        <f>_xlfn.NUMBERVALUE(TRIM(_xlfn.TEXTBEFORE(_xlfn.TEXTAFTER(Table4[[#This Row],[rxn     upper-bound     lower-bound]],Table4[[#This Row],[rxn]]),Table4[[#This Row],[lb]],-1)))</f>
        <v>0.79873645000000004</v>
      </c>
      <c r="I642" s="1" t="str">
        <f>_xlfn.TEXTAFTER(Table4[[#This Row],[rxn     upper-bound     lower-bound]]," ",-1)</f>
        <v>0.00000000</v>
      </c>
    </row>
    <row r="643" spans="1:9">
      <c r="A643" s="1" t="s">
        <v>13559</v>
      </c>
      <c r="B643" s="1" t="str">
        <f>_xlfn.TEXTBEFORE(ENZLOAD[[#This Row],[ENZLOAD (from enz_from_proteome)]]," ")</f>
        <v>ENZLOAD-ARGN_c_FWD-rt7813</v>
      </c>
      <c r="C643" s="1">
        <f>_xlfn.NUMBERVALUE(_xlfn.TEXTAFTER(ENZLOAD[[#This Row],[ENZLOAD (from enz_from_proteome)]]," ",-1))</f>
        <v>8.9243796845000002E-7</v>
      </c>
      <c r="F643" s="1" t="s">
        <v>17252</v>
      </c>
      <c r="G643" s="1" t="str">
        <f>_xlfn.TEXTBEFORE(Table4[[#This Row],[rxn     upper-bound     lower-bound]]," ")</f>
        <v>ENZLOAD-ARGN_c_FWD-rt7813</v>
      </c>
      <c r="H643" s="1">
        <f>_xlfn.NUMBERVALUE(TRIM(_xlfn.TEXTBEFORE(_xlfn.TEXTAFTER(Table4[[#This Row],[rxn     upper-bound     lower-bound]],Table4[[#This Row],[rxn]]),Table4[[#This Row],[lb]],-1)))</f>
        <v>1.24920097</v>
      </c>
      <c r="I643" s="1" t="str">
        <f>_xlfn.TEXTAFTER(Table4[[#This Row],[rxn     upper-bound     lower-bound]]," ",-1)</f>
        <v>0.00000000</v>
      </c>
    </row>
    <row r="644" spans="1:9">
      <c r="A644" s="1" t="s">
        <v>13560</v>
      </c>
      <c r="B644" s="1" t="str">
        <f>_xlfn.TEXTBEFORE(ENZLOAD[[#This Row],[ENZLOAD (from enz_from_proteome)]]," ")</f>
        <v>ENZLOAD-ARGSL_c_FWD-rt3236</v>
      </c>
      <c r="C644" s="1">
        <f>_xlfn.NUMBERVALUE(_xlfn.TEXTAFTER(ENZLOAD[[#This Row],[ENZLOAD (from enz_from_proteome)]]," ",-1))</f>
        <v>3.43957351843E-6</v>
      </c>
      <c r="F644" s="1" t="s">
        <v>17253</v>
      </c>
      <c r="G644" s="1" t="str">
        <f>_xlfn.TEXTBEFORE(Table4[[#This Row],[rxn     upper-bound     lower-bound]]," ")</f>
        <v>ENZLOAD-ARGSL_c_FWD-rt3236</v>
      </c>
      <c r="H644" s="1">
        <f>_xlfn.NUMBERVALUE(TRIM(_xlfn.TEXTBEFORE(_xlfn.TEXTAFTER(Table4[[#This Row],[rxn     upper-bound     lower-bound]],Table4[[#This Row],[rxn]]),Table4[[#This Row],[lb]],-1)))</f>
        <v>0.82210899000000004</v>
      </c>
      <c r="I644" s="1" t="str">
        <f>_xlfn.TEXTAFTER(Table4[[#This Row],[rxn     upper-bound     lower-bound]]," ",-1)</f>
        <v>0.00000000</v>
      </c>
    </row>
    <row r="645" spans="1:9">
      <c r="A645" s="1" t="s">
        <v>13561</v>
      </c>
      <c r="B645" s="1" t="str">
        <f>_xlfn.TEXTBEFORE(ENZLOAD[[#This Row],[ENZLOAD (from enz_from_proteome)]]," ")</f>
        <v>ENZLOAD-ARGSL_c_REV-rt3236</v>
      </c>
      <c r="C645" s="1">
        <f>_xlfn.NUMBERVALUE(_xlfn.TEXTAFTER(ENZLOAD[[#This Row],[ENZLOAD (from enz_from_proteome)]]," ",-1))</f>
        <v>3.43957351843E-6</v>
      </c>
      <c r="F645" s="1" t="s">
        <v>17254</v>
      </c>
      <c r="G645" s="1" t="str">
        <f>_xlfn.TEXTBEFORE(Table4[[#This Row],[rxn     upper-bound     lower-bound]]," ")</f>
        <v>ENZLOAD-ARGSL_c_REV-rt3236</v>
      </c>
      <c r="H645" s="1">
        <f>_xlfn.NUMBERVALUE(TRIM(_xlfn.TEXTBEFORE(_xlfn.TEXTAFTER(Table4[[#This Row],[rxn     upper-bound     lower-bound]],Table4[[#This Row],[rxn]]),Table4[[#This Row],[lb]],-1)))</f>
        <v>0.82210899000000004</v>
      </c>
      <c r="I645" s="1" t="str">
        <f>_xlfn.TEXTAFTER(Table4[[#This Row],[rxn     upper-bound     lower-bound]]," ",-1)</f>
        <v>0.00000000</v>
      </c>
    </row>
    <row r="646" spans="1:9">
      <c r="A646" s="1" t="s">
        <v>13562</v>
      </c>
      <c r="B646" s="1" t="str">
        <f>_xlfn.TEXTBEFORE(ENZLOAD[[#This Row],[ENZLOAD (from enz_from_proteome)]]," ")</f>
        <v>ENZLOAD-ARGSS_c_FWD-rt7828</v>
      </c>
      <c r="C646" s="1">
        <f>_xlfn.NUMBERVALUE(_xlfn.TEXTAFTER(ENZLOAD[[#This Row],[ENZLOAD (from enz_from_proteome)]]," ",-1))</f>
        <v>5.1505800313599902E-6</v>
      </c>
      <c r="F646" s="1" t="s">
        <v>17255</v>
      </c>
      <c r="G646" s="1" t="str">
        <f>_xlfn.TEXTBEFORE(Table4[[#This Row],[rxn     upper-bound     lower-bound]]," ")</f>
        <v>ENZLOAD-ARGSS_c_FWD-rt7828</v>
      </c>
      <c r="H646" s="1">
        <f>_xlfn.NUMBERVALUE(TRIM(_xlfn.TEXTBEFORE(_xlfn.TEXTAFTER(Table4[[#This Row],[rxn     upper-bound     lower-bound]],Table4[[#This Row],[rxn]]),Table4[[#This Row],[lb]],-1)))</f>
        <v>0.87332631000000005</v>
      </c>
      <c r="I646" s="1" t="str">
        <f>_xlfn.TEXTAFTER(Table4[[#This Row],[rxn     upper-bound     lower-bound]]," ",-1)</f>
        <v>0.00000000</v>
      </c>
    </row>
    <row r="647" spans="1:9">
      <c r="A647" s="1" t="s">
        <v>13563</v>
      </c>
      <c r="B647" s="1" t="str">
        <f>_xlfn.TEXTBEFORE(ENZLOAD[[#This Row],[ENZLOAD (from enz_from_proteome)]]," ")</f>
        <v>ENZLOAD-ARGSS_c_REV-rt7828</v>
      </c>
      <c r="C647" s="1">
        <f>_xlfn.NUMBERVALUE(_xlfn.TEXTAFTER(ENZLOAD[[#This Row],[ENZLOAD (from enz_from_proteome)]]," ",-1))</f>
        <v>5.1505800313599902E-6</v>
      </c>
      <c r="F647" s="1" t="s">
        <v>17256</v>
      </c>
      <c r="G647" s="1" t="str">
        <f>_xlfn.TEXTBEFORE(Table4[[#This Row],[rxn     upper-bound     lower-bound]]," ")</f>
        <v>ENZLOAD-ARGSS_c_REV-rt7828</v>
      </c>
      <c r="H647" s="1">
        <f>_xlfn.NUMBERVALUE(TRIM(_xlfn.TEXTBEFORE(_xlfn.TEXTAFTER(Table4[[#This Row],[rxn     upper-bound     lower-bound]],Table4[[#This Row],[rxn]]),Table4[[#This Row],[lb]],-1)))</f>
        <v>0.87332631000000005</v>
      </c>
      <c r="I647" s="1" t="str">
        <f>_xlfn.TEXTAFTER(Table4[[#This Row],[rxn     upper-bound     lower-bound]]," ",-1)</f>
        <v>0.00000000</v>
      </c>
    </row>
    <row r="648" spans="1:9">
      <c r="A648" s="1" t="s">
        <v>13564</v>
      </c>
      <c r="B648" s="1" t="str">
        <f>_xlfn.TEXTBEFORE(ENZLOAD[[#This Row],[ENZLOAD (from enz_from_proteome)]]," ")</f>
        <v>ENZLOAD-ARGTRS_c_FWD-rt1711</v>
      </c>
      <c r="C648" s="1">
        <f>_xlfn.NUMBERVALUE(_xlfn.TEXTAFTER(ENZLOAD[[#This Row],[ENZLOAD (from enz_from_proteome)]]," ",-1))</f>
        <v>2.3221696733499999E-6</v>
      </c>
      <c r="F648" s="1" t="s">
        <v>17257</v>
      </c>
      <c r="G648" s="1" t="str">
        <f>_xlfn.TEXTBEFORE(Table4[[#This Row],[rxn     upper-bound     lower-bound]]," ")</f>
        <v>ENZLOAD-ARGtpa_v_FWD-rt0111</v>
      </c>
      <c r="H648" s="1">
        <f>_xlfn.NUMBERVALUE(TRIM(_xlfn.TEXTBEFORE(_xlfn.TEXTAFTER(Table4[[#This Row],[rxn     upper-bound     lower-bound]],Table4[[#This Row],[rxn]]),Table4[[#This Row],[lb]],-1)))</f>
        <v>0.6014254</v>
      </c>
      <c r="I648" s="1" t="str">
        <f>_xlfn.TEXTAFTER(Table4[[#This Row],[rxn     upper-bound     lower-bound]]," ",-1)</f>
        <v>0.00000000</v>
      </c>
    </row>
    <row r="649" spans="1:9">
      <c r="A649" s="1" t="s">
        <v>13565</v>
      </c>
      <c r="B649" s="1" t="str">
        <f>_xlfn.TEXTBEFORE(ENZLOAD[[#This Row],[ENZLOAD (from enz_from_proteome)]]," ")</f>
        <v>ENZLOAD-ARGtpa_v_FWD-rt0111</v>
      </c>
      <c r="C649" s="1">
        <f>_xlfn.NUMBERVALUE(_xlfn.TEXTAFTER(ENZLOAD[[#This Row],[ENZLOAD (from enz_from_proteome)]]," ",-1))</f>
        <v>0</v>
      </c>
      <c r="F649" s="1" t="s">
        <v>17258</v>
      </c>
      <c r="G649" s="1" t="str">
        <f>_xlfn.TEXTBEFORE(Table4[[#This Row],[rxn     upper-bound     lower-bound]]," ")</f>
        <v>ENZLOAD-ARGtps_e_FWD-rt1689</v>
      </c>
      <c r="H649" s="1">
        <f>_xlfn.NUMBERVALUE(TRIM(_xlfn.TEXTBEFORE(_xlfn.TEXTAFTER(Table4[[#This Row],[rxn     upper-bound     lower-bound]],Table4[[#This Row],[rxn]]),Table4[[#This Row],[lb]],-1)))</f>
        <v>0.69318632000000002</v>
      </c>
      <c r="I649" s="1" t="str">
        <f>_xlfn.TEXTAFTER(Table4[[#This Row],[rxn     upper-bound     lower-bound]]," ",-1)</f>
        <v>0.00000000</v>
      </c>
    </row>
    <row r="650" spans="1:9">
      <c r="A650" s="1" t="s">
        <v>13566</v>
      </c>
      <c r="B650" s="1" t="str">
        <f>_xlfn.TEXTBEFORE(ENZLOAD[[#This Row],[ENZLOAD (from enz_from_proteome)]]," ")</f>
        <v>ENZLOAD-ARGtps_e_FWD-rt1689</v>
      </c>
      <c r="C650" s="1">
        <f>_xlfn.NUMBERVALUE(_xlfn.TEXTAFTER(ENZLOAD[[#This Row],[ENZLOAD (from enz_from_proteome)]]," ",-1))</f>
        <v>0</v>
      </c>
      <c r="F650" s="1" t="s">
        <v>17259</v>
      </c>
      <c r="G650" s="1" t="str">
        <f>_xlfn.TEXTBEFORE(Table4[[#This Row],[rxn     upper-bound     lower-bound]]," ")</f>
        <v>ENZLOAD-ARGtps_e_REV-rt1689</v>
      </c>
      <c r="H650" s="1">
        <f>_xlfn.NUMBERVALUE(TRIM(_xlfn.TEXTBEFORE(_xlfn.TEXTAFTER(Table4[[#This Row],[rxn     upper-bound     lower-bound]],Table4[[#This Row],[rxn]]),Table4[[#This Row],[lb]],-1)))</f>
        <v>0.69318632000000002</v>
      </c>
      <c r="I650" s="1" t="str">
        <f>_xlfn.TEXTAFTER(Table4[[#This Row],[rxn     upper-bound     lower-bound]]," ",-1)</f>
        <v>0.00000000</v>
      </c>
    </row>
    <row r="651" spans="1:9">
      <c r="A651" s="1" t="s">
        <v>13567</v>
      </c>
      <c r="B651" s="1" t="str">
        <f>_xlfn.TEXTBEFORE(ENZLOAD[[#This Row],[ENZLOAD (from enz_from_proteome)]]," ")</f>
        <v>ENZLOAD-ARGtps_e_FWD-rt5861</v>
      </c>
      <c r="C651" s="1">
        <f>_xlfn.NUMBERVALUE(_xlfn.TEXTAFTER(ENZLOAD[[#This Row],[ENZLOAD (from enz_from_proteome)]]," ",-1))</f>
        <v>0</v>
      </c>
      <c r="F651" s="1" t="s">
        <v>17260</v>
      </c>
      <c r="G651" s="1" t="str">
        <f>_xlfn.TEXTBEFORE(Table4[[#This Row],[rxn     upper-bound     lower-bound]]," ")</f>
        <v>ENZLOAD-ARGtps_e_FWD-rt5861</v>
      </c>
      <c r="H651" s="1">
        <f>_xlfn.NUMBERVALUE(TRIM(_xlfn.TEXTBEFORE(_xlfn.TEXTAFTER(Table4[[#This Row],[rxn     upper-bound     lower-bound]],Table4[[#This Row],[rxn]]),Table4[[#This Row],[lb]],-1)))</f>
        <v>0.66013560000000004</v>
      </c>
      <c r="I651" s="1" t="str">
        <f>_xlfn.TEXTAFTER(Table4[[#This Row],[rxn     upper-bound     lower-bound]]," ",-1)</f>
        <v>0.00000000</v>
      </c>
    </row>
    <row r="652" spans="1:9">
      <c r="A652" s="1" t="s">
        <v>13568</v>
      </c>
      <c r="B652" s="1" t="str">
        <f>_xlfn.TEXTBEFORE(ENZLOAD[[#This Row],[ENZLOAD (from enz_from_proteome)]]," ")</f>
        <v>ENZLOAD-ARGtps_e_REV-rt1689</v>
      </c>
      <c r="C652" s="1">
        <f>_xlfn.NUMBERVALUE(_xlfn.TEXTAFTER(ENZLOAD[[#This Row],[ENZLOAD (from enz_from_proteome)]]," ",-1))</f>
        <v>0</v>
      </c>
      <c r="F652" s="1" t="s">
        <v>17261</v>
      </c>
      <c r="G652" s="1" t="str">
        <f>_xlfn.TEXTBEFORE(Table4[[#This Row],[rxn     upper-bound     lower-bound]]," ")</f>
        <v>ENZLOAD-ARGtps_e_REV-rt5861</v>
      </c>
      <c r="H652" s="1">
        <f>_xlfn.NUMBERVALUE(TRIM(_xlfn.TEXTBEFORE(_xlfn.TEXTAFTER(Table4[[#This Row],[rxn     upper-bound     lower-bound]],Table4[[#This Row],[rxn]]),Table4[[#This Row],[lb]],-1)))</f>
        <v>0.66013560000000004</v>
      </c>
      <c r="I652" s="1" t="str">
        <f>_xlfn.TEXTAFTER(Table4[[#This Row],[rxn     upper-bound     lower-bound]]," ",-1)</f>
        <v>0.00000000</v>
      </c>
    </row>
    <row r="653" spans="1:9">
      <c r="A653" s="1" t="s">
        <v>13569</v>
      </c>
      <c r="B653" s="1" t="str">
        <f>_xlfn.TEXTBEFORE(ENZLOAD[[#This Row],[ENZLOAD (from enz_from_proteome)]]," ")</f>
        <v>ENZLOAD-ARGtps_e_REV-rt5861</v>
      </c>
      <c r="C653" s="1">
        <f>_xlfn.NUMBERVALUE(_xlfn.TEXTAFTER(ENZLOAD[[#This Row],[ENZLOAD (from enz_from_proteome)]]," ",-1))</f>
        <v>0</v>
      </c>
      <c r="F653" s="1" t="s">
        <v>17262</v>
      </c>
      <c r="G653" s="1" t="str">
        <f>_xlfn.TEXTBEFORE(Table4[[#This Row],[rxn     upper-bound     lower-bound]]," ")</f>
        <v>ENZLOAD-ARGTRS_c_FWD-rt1711</v>
      </c>
      <c r="H653" s="1">
        <f>_xlfn.NUMBERVALUE(TRIM(_xlfn.TEXTBEFORE(_xlfn.TEXTAFTER(Table4[[#This Row],[rxn     upper-bound     lower-bound]],Table4[[#This Row],[rxn]]),Table4[[#This Row],[lb]],-1)))</f>
        <v>0.60384512000000001</v>
      </c>
      <c r="I653" s="1" t="str">
        <f>_xlfn.TEXTAFTER(Table4[[#This Row],[rxn     upper-bound     lower-bound]]," ",-1)</f>
        <v>0.00000000</v>
      </c>
    </row>
    <row r="654" spans="1:9">
      <c r="A654" s="1" t="s">
        <v>13570</v>
      </c>
      <c r="B654" s="1" t="str">
        <f>_xlfn.TEXTBEFORE(ENZLOAD[[#This Row],[ENZLOAD (from enz_from_proteome)]]," ")</f>
        <v>ENZLOAD-ARMT_c_FWD-rt1648</v>
      </c>
      <c r="C654" s="1">
        <f>_xlfn.NUMBERVALUE(_xlfn.TEXTAFTER(ENZLOAD[[#This Row],[ENZLOAD (from enz_from_proteome)]]," ",-1))</f>
        <v>8.4038726345000001E-7</v>
      </c>
      <c r="F654" s="1" t="s">
        <v>17263</v>
      </c>
      <c r="G654" s="1" t="str">
        <f>_xlfn.TEXTBEFORE(Table4[[#This Row],[rxn     upper-bound     lower-bound]]," ")</f>
        <v>ENZLOAD-ARMT_c_FWD-rt1648</v>
      </c>
      <c r="H654" s="1">
        <f>_xlfn.NUMBERVALUE(TRIM(_xlfn.TEXTBEFORE(_xlfn.TEXTAFTER(Table4[[#This Row],[rxn     upper-bound     lower-bound]],Table4[[#This Row],[rxn]]),Table4[[#This Row],[lb]],-1)))</f>
        <v>0.68256901999999997</v>
      </c>
      <c r="I654" s="1" t="str">
        <f>_xlfn.TEXTAFTER(Table4[[#This Row],[rxn     upper-bound     lower-bound]]," ",-1)</f>
        <v>0.00000000</v>
      </c>
    </row>
    <row r="655" spans="1:9">
      <c r="A655" s="1" t="s">
        <v>13571</v>
      </c>
      <c r="B655" s="1" t="str">
        <f>_xlfn.TEXTBEFORE(ENZLOAD[[#This Row],[ENZLOAD (from enz_from_proteome)]]," ")</f>
        <v>ENZLOAD-ARMT_c_FWD-rt3356</v>
      </c>
      <c r="C655" s="1">
        <f>_xlfn.NUMBERVALUE(_xlfn.TEXTAFTER(ENZLOAD[[#This Row],[ENZLOAD (from enz_from_proteome)]]," ",-1))</f>
        <v>3.780113727E-8</v>
      </c>
      <c r="F655" s="1" t="s">
        <v>17264</v>
      </c>
      <c r="G655" s="1" t="str">
        <f>_xlfn.TEXTBEFORE(Table4[[#This Row],[rxn     upper-bound     lower-bound]]," ")</f>
        <v>ENZLOAD-ARMT_c_FWD-rt3356</v>
      </c>
      <c r="H655" s="1">
        <f>_xlfn.NUMBERVALUE(TRIM(_xlfn.TEXTBEFORE(_xlfn.TEXTAFTER(Table4[[#This Row],[rxn     upper-bound     lower-bound]],Table4[[#This Row],[rxn]]),Table4[[#This Row],[lb]],-1)))</f>
        <v>1.2819033</v>
      </c>
      <c r="I655" s="1" t="str">
        <f>_xlfn.TEXTAFTER(Table4[[#This Row],[rxn     upper-bound     lower-bound]]," ",-1)</f>
        <v>0.00000000</v>
      </c>
    </row>
    <row r="656" spans="1:9">
      <c r="A656" s="1" t="s">
        <v>13572</v>
      </c>
      <c r="B656" s="1" t="str">
        <f>_xlfn.TEXTBEFORE(ENZLOAD[[#This Row],[ENZLOAD (from enz_from_proteome)]]," ")</f>
        <v>ENZLOAD-ARMT_c_FWD-rt7912</v>
      </c>
      <c r="C656" s="1">
        <f>_xlfn.NUMBERVALUE(_xlfn.TEXTAFTER(ENZLOAD[[#This Row],[ENZLOAD (from enz_from_proteome)]]," ",-1))</f>
        <v>1.6859136120600001E-6</v>
      </c>
      <c r="F656" s="1" t="s">
        <v>17265</v>
      </c>
      <c r="G656" s="1" t="str">
        <f>_xlfn.TEXTBEFORE(Table4[[#This Row],[rxn     upper-bound     lower-bound]]," ")</f>
        <v>ENZLOAD-ARMT_c_FWD-rt7912</v>
      </c>
      <c r="H656" s="1">
        <f>_xlfn.NUMBERVALUE(TRIM(_xlfn.TEXTBEFORE(_xlfn.TEXTAFTER(Table4[[#This Row],[rxn     upper-bound     lower-bound]],Table4[[#This Row],[rxn]]),Table4[[#This Row],[lb]],-1)))</f>
        <v>1.10088611</v>
      </c>
      <c r="I656" s="1" t="str">
        <f>_xlfn.TEXTAFTER(Table4[[#This Row],[rxn     upper-bound     lower-bound]]," ",-1)</f>
        <v>0.00000000</v>
      </c>
    </row>
    <row r="657" spans="1:9">
      <c r="A657" s="1" t="s">
        <v>13573</v>
      </c>
      <c r="B657" s="1" t="str">
        <f>_xlfn.TEXTBEFORE(ENZLOAD[[#This Row],[ENZLOAD (from enz_from_proteome)]]," ")</f>
        <v>ENZLOAD-ARMT_c_FWD-rt7917</v>
      </c>
      <c r="C657" s="1">
        <f>_xlfn.NUMBERVALUE(_xlfn.TEXTAFTER(ENZLOAD[[#This Row],[ENZLOAD (from enz_from_proteome)]]," ",-1))</f>
        <v>2.519807319E-7</v>
      </c>
      <c r="F657" s="1" t="s">
        <v>17266</v>
      </c>
      <c r="G657" s="1" t="str">
        <f>_xlfn.TEXTBEFORE(Table4[[#This Row],[rxn     upper-bound     lower-bound]]," ")</f>
        <v>ENZLOAD-ARMT_c_FWD-rt7917</v>
      </c>
      <c r="H657" s="1">
        <f>_xlfn.NUMBERVALUE(TRIM(_xlfn.TEXTBEFORE(_xlfn.TEXTAFTER(Table4[[#This Row],[rxn     upper-bound     lower-bound]],Table4[[#This Row],[rxn]]),Table4[[#This Row],[lb]],-1)))</f>
        <v>0.86907031999999995</v>
      </c>
      <c r="I657" s="1" t="str">
        <f>_xlfn.TEXTAFTER(Table4[[#This Row],[rxn     upper-bound     lower-bound]]," ",-1)</f>
        <v>0.00000000</v>
      </c>
    </row>
    <row r="658" spans="1:9">
      <c r="A658" s="1" t="s">
        <v>13574</v>
      </c>
      <c r="B658" s="1" t="str">
        <f>_xlfn.TEXTBEFORE(ENZLOAD[[#This Row],[ENZLOAD (from enz_from_proteome)]]," ")</f>
        <v>ENZLOAD-AROHL_c_FWD-rt5827</v>
      </c>
      <c r="C658" s="1">
        <f>_xlfn.NUMBERVALUE(_xlfn.TEXTAFTER(ENZLOAD[[#This Row],[ENZLOAD (from enz_from_proteome)]]," ",-1))</f>
        <v>5.915802036E-8</v>
      </c>
      <c r="F658" s="1" t="s">
        <v>17267</v>
      </c>
      <c r="G658" s="1" t="str">
        <f>_xlfn.TEXTBEFORE(Table4[[#This Row],[rxn     upper-bound     lower-bound]]," ")</f>
        <v>ENZLOAD-AROHL_c_FWD-rt5827</v>
      </c>
      <c r="H658" s="1">
        <f>_xlfn.NUMBERVALUE(TRIM(_xlfn.TEXTBEFORE(_xlfn.TEXTAFTER(Table4[[#This Row],[rxn     upper-bound     lower-bound]],Table4[[#This Row],[rxn]]),Table4[[#This Row],[lb]],-1)))</f>
        <v>1.83798661</v>
      </c>
      <c r="I658" s="1" t="str">
        <f>_xlfn.TEXTAFTER(Table4[[#This Row],[rxn     upper-bound     lower-bound]]," ",-1)</f>
        <v>0.00000000</v>
      </c>
    </row>
    <row r="659" spans="1:9">
      <c r="A659" s="1" t="s">
        <v>13575</v>
      </c>
      <c r="B659" s="1" t="str">
        <f>_xlfn.TEXTBEFORE(ENZLOAD[[#This Row],[ENZLOAD (from enz_from_proteome)]]," ")</f>
        <v>ENZLOAD-AROHL_c_REV-rt5827</v>
      </c>
      <c r="C659" s="1">
        <f>_xlfn.NUMBERVALUE(_xlfn.TEXTAFTER(ENZLOAD[[#This Row],[ENZLOAD (from enz_from_proteome)]]," ",-1))</f>
        <v>5.915802036E-8</v>
      </c>
      <c r="F659" s="1" t="s">
        <v>17268</v>
      </c>
      <c r="G659" s="1" t="str">
        <f>_xlfn.TEXTBEFORE(Table4[[#This Row],[rxn     upper-bound     lower-bound]]," ")</f>
        <v>ENZLOAD-AROHL_c_REV-rt5827</v>
      </c>
      <c r="H659" s="1">
        <f>_xlfn.NUMBERVALUE(TRIM(_xlfn.TEXTBEFORE(_xlfn.TEXTAFTER(Table4[[#This Row],[rxn     upper-bound     lower-bound]],Table4[[#This Row],[rxn]]),Table4[[#This Row],[lb]],-1)))</f>
        <v>1.83798661</v>
      </c>
      <c r="I659" s="1" t="str">
        <f>_xlfn.TEXTAFTER(Table4[[#This Row],[rxn     upper-bound     lower-bound]]," ",-1)</f>
        <v>0.00000000</v>
      </c>
    </row>
    <row r="660" spans="1:9">
      <c r="A660" s="1" t="s">
        <v>13576</v>
      </c>
      <c r="B660" s="1" t="str">
        <f>_xlfn.TEXTBEFORE(ENZLOAD[[#This Row],[ENZLOAD (from enz_from_proteome)]]," ")</f>
        <v>ENZLOAD-ARSO4H_c_FWD-rt6899</v>
      </c>
      <c r="C660" s="1">
        <f>_xlfn.NUMBERVALUE(_xlfn.TEXTAFTER(ENZLOAD[[#This Row],[ENZLOAD (from enz_from_proteome)]]," ",-1))</f>
        <v>0</v>
      </c>
      <c r="F660" s="1" t="s">
        <v>17269</v>
      </c>
      <c r="G660" s="1" t="str">
        <f>_xlfn.TEXTBEFORE(Table4[[#This Row],[rxn     upper-bound     lower-bound]]," ")</f>
        <v>ENZLOAD-ARSO4H_c_FWD-rt6899</v>
      </c>
      <c r="H660" s="1">
        <f>_xlfn.NUMBERVALUE(TRIM(_xlfn.TEXTBEFORE(_xlfn.TEXTAFTER(Table4[[#This Row],[rxn     upper-bound     lower-bound]],Table4[[#This Row],[rxn]]),Table4[[#This Row],[lb]],-1)))</f>
        <v>0.69285912999999999</v>
      </c>
      <c r="I660" s="1" t="str">
        <f>_xlfn.TEXTAFTER(Table4[[#This Row],[rxn     upper-bound     lower-bound]]," ",-1)</f>
        <v>0.00000000</v>
      </c>
    </row>
    <row r="661" spans="1:9">
      <c r="A661" s="1" t="s">
        <v>13577</v>
      </c>
      <c r="B661" s="1" t="str">
        <f>_xlfn.TEXTBEFORE(ENZLOAD[[#This Row],[ENZLOAD (from enz_from_proteome)]]," ")</f>
        <v>ENZLOAD-ARSO4H_c_FWD-rt6915</v>
      </c>
      <c r="C661" s="1">
        <f>_xlfn.NUMBERVALUE(_xlfn.TEXTAFTER(ENZLOAD[[#This Row],[ENZLOAD (from enz_from_proteome)]]," ",-1))</f>
        <v>0</v>
      </c>
      <c r="F661" s="1" t="s">
        <v>17270</v>
      </c>
      <c r="G661" s="1" t="str">
        <f>_xlfn.TEXTBEFORE(Table4[[#This Row],[rxn     upper-bound     lower-bound]]," ")</f>
        <v>ENZLOAD-ARSO4H_c_FWD-rt6915</v>
      </c>
      <c r="H661" s="1">
        <f>_xlfn.NUMBERVALUE(TRIM(_xlfn.TEXTBEFORE(_xlfn.TEXTAFTER(Table4[[#This Row],[rxn     upper-bound     lower-bound]],Table4[[#This Row],[rxn]]),Table4[[#This Row],[lb]],-1)))</f>
        <v>0.69309074999999998</v>
      </c>
      <c r="I661" s="1" t="str">
        <f>_xlfn.TEXTAFTER(Table4[[#This Row],[rxn     upper-bound     lower-bound]]," ",-1)</f>
        <v>0.00000000</v>
      </c>
    </row>
    <row r="662" spans="1:9">
      <c r="A662" s="1" t="s">
        <v>13578</v>
      </c>
      <c r="B662" s="1" t="str">
        <f>_xlfn.TEXTBEFORE(ENZLOAD[[#This Row],[ENZLOAD (from enz_from_proteome)]]," ")</f>
        <v>ENZLOAD-ASAD_c_FWD-rt1962</v>
      </c>
      <c r="C662" s="1">
        <f>_xlfn.NUMBERVALUE(_xlfn.TEXTAFTER(ENZLOAD[[#This Row],[ENZLOAD (from enz_from_proteome)]]," ",-1))</f>
        <v>4.1340479550799999E-6</v>
      </c>
      <c r="F662" s="1" t="s">
        <v>17271</v>
      </c>
      <c r="G662" s="1" t="str">
        <f>_xlfn.TEXTBEFORE(Table4[[#This Row],[rxn     upper-bound     lower-bound]]," ")</f>
        <v>ENZLOAD-ASAD_c_FWD-rt1962</v>
      </c>
      <c r="H662" s="1">
        <f>_xlfn.NUMBERVALUE(TRIM(_xlfn.TEXTBEFORE(_xlfn.TEXTAFTER(Table4[[#This Row],[rxn     upper-bound     lower-bound]],Table4[[#This Row],[rxn]]),Table4[[#This Row],[lb]],-1)))</f>
        <v>1.0846427000000001</v>
      </c>
      <c r="I662" s="1" t="str">
        <f>_xlfn.TEXTAFTER(Table4[[#This Row],[rxn     upper-bound     lower-bound]]," ",-1)</f>
        <v>0.00000000</v>
      </c>
    </row>
    <row r="663" spans="1:9">
      <c r="A663" s="1" t="s">
        <v>13579</v>
      </c>
      <c r="B663" s="1" t="str">
        <f>_xlfn.TEXTBEFORE(ENZLOAD[[#This Row],[ENZLOAD (from enz_from_proteome)]]," ")</f>
        <v>ENZLOAD-ASCBOX_c_FWD-rt5489</v>
      </c>
      <c r="C663" s="1">
        <f>_xlfn.NUMBERVALUE(_xlfn.TEXTAFTER(ENZLOAD[[#This Row],[ENZLOAD (from enz_from_proteome)]]," ",-1))</f>
        <v>0</v>
      </c>
      <c r="F663" s="1" t="s">
        <v>17272</v>
      </c>
      <c r="G663" s="1" t="str">
        <f>_xlfn.TEXTBEFORE(Table4[[#This Row],[rxn     upper-bound     lower-bound]]," ")</f>
        <v>ENZLOAD-ASCBOX_c_FWD-rt5489</v>
      </c>
      <c r="H663" s="1">
        <f>_xlfn.NUMBERVALUE(TRIM(_xlfn.TEXTBEFORE(_xlfn.TEXTAFTER(Table4[[#This Row],[rxn     upper-bound     lower-bound]],Table4[[#This Row],[rxn]]),Table4[[#This Row],[lb]],-1)))</f>
        <v>0.63020812999999998</v>
      </c>
      <c r="I663" s="1" t="str">
        <f>_xlfn.TEXTAFTER(Table4[[#This Row],[rxn     upper-bound     lower-bound]]," ",-1)</f>
        <v>0.00000000</v>
      </c>
    </row>
    <row r="664" spans="1:9">
      <c r="A664" s="1" t="s">
        <v>13580</v>
      </c>
      <c r="B664" s="1" t="str">
        <f>_xlfn.TEXTBEFORE(ENZLOAD[[#This Row],[ENZLOAD (from enz_from_proteome)]]," ")</f>
        <v>ENZLOAD-ASNN_e_FWD-rt1675</v>
      </c>
      <c r="C664" s="1">
        <f>_xlfn.NUMBERVALUE(_xlfn.TEXTAFTER(ENZLOAD[[#This Row],[ENZLOAD (from enz_from_proteome)]]," ",-1))</f>
        <v>4.3047965929E-7</v>
      </c>
      <c r="F664" s="1" t="s">
        <v>17273</v>
      </c>
      <c r="G664" s="1" t="str">
        <f>_xlfn.TEXTBEFORE(Table4[[#This Row],[rxn     upper-bound     lower-bound]]," ")</f>
        <v>ENZLOAD-ASNN_e_FWD-rt1675</v>
      </c>
      <c r="H664" s="1">
        <f>_xlfn.NUMBERVALUE(TRIM(_xlfn.TEXTBEFORE(_xlfn.TEXTAFTER(Table4[[#This Row],[rxn     upper-bound     lower-bound]],Table4[[#This Row],[rxn]]),Table4[[#This Row],[lb]],-1)))</f>
        <v>1.03929362</v>
      </c>
      <c r="I664" s="1" t="str">
        <f>_xlfn.TEXTAFTER(Table4[[#This Row],[rxn     upper-bound     lower-bound]]," ",-1)</f>
        <v>0.00000000</v>
      </c>
    </row>
    <row r="665" spans="1:9">
      <c r="A665" s="1" t="s">
        <v>13581</v>
      </c>
      <c r="B665" s="1" t="str">
        <f>_xlfn.TEXTBEFORE(ENZLOAD[[#This Row],[ENZLOAD (from enz_from_proteome)]]," ")</f>
        <v>ENZLOAD-ASNN_e_FWD-rt5259</v>
      </c>
      <c r="C665" s="1">
        <f>_xlfn.NUMBERVALUE(_xlfn.TEXTAFTER(ENZLOAD[[#This Row],[ENZLOAD (from enz_from_proteome)]]," ",-1))</f>
        <v>7.1555613199999998E-8</v>
      </c>
      <c r="F665" s="1" t="s">
        <v>17274</v>
      </c>
      <c r="G665" s="1" t="str">
        <f>_xlfn.TEXTBEFORE(Table4[[#This Row],[rxn     upper-bound     lower-bound]]," ")</f>
        <v>ENZLOAD-ASNN_e_FWD-rt5259</v>
      </c>
      <c r="H665" s="1">
        <f>_xlfn.NUMBERVALUE(TRIM(_xlfn.TEXTBEFORE(_xlfn.TEXTAFTER(Table4[[#This Row],[rxn     upper-bound     lower-bound]],Table4[[#This Row],[rxn]]),Table4[[#This Row],[lb]],-1)))</f>
        <v>1.0578785900000001</v>
      </c>
      <c r="I665" s="1" t="str">
        <f>_xlfn.TEXTAFTER(Table4[[#This Row],[rxn     upper-bound     lower-bound]]," ",-1)</f>
        <v>0.00000000</v>
      </c>
    </row>
    <row r="666" spans="1:9">
      <c r="A666" s="1" t="s">
        <v>13582</v>
      </c>
      <c r="B666" s="1" t="str">
        <f>_xlfn.TEXTBEFORE(ENZLOAD[[#This Row],[ENZLOAD (from enz_from_proteome)]]," ")</f>
        <v>ENZLOAD-ASNS1_c_FWD-rt6769</v>
      </c>
      <c r="C666" s="1">
        <f>_xlfn.NUMBERVALUE(_xlfn.TEXTAFTER(ENZLOAD[[#This Row],[ENZLOAD (from enz_from_proteome)]]," ",-1))</f>
        <v>4.96511243721E-6</v>
      </c>
      <c r="F666" s="1" t="s">
        <v>17275</v>
      </c>
      <c r="G666" s="1" t="str">
        <f>_xlfn.TEXTBEFORE(Table4[[#This Row],[rxn     upper-bound     lower-bound]]," ")</f>
        <v>ENZLOAD-ASNS1_c_FWD-rt6769</v>
      </c>
      <c r="H666" s="1">
        <f>_xlfn.NUMBERVALUE(TRIM(_xlfn.TEXTBEFORE(_xlfn.TEXTAFTER(Table4[[#This Row],[rxn     upper-bound     lower-bound]],Table4[[#This Row],[rxn]]),Table4[[#This Row],[lb]],-1)))</f>
        <v>0.63923465999999995</v>
      </c>
      <c r="I666" s="1" t="str">
        <f>_xlfn.TEXTAFTER(Table4[[#This Row],[rxn     upper-bound     lower-bound]]," ",-1)</f>
        <v>0.00000000</v>
      </c>
    </row>
    <row r="667" spans="1:9">
      <c r="A667" s="1" t="s">
        <v>13583</v>
      </c>
      <c r="B667" s="1" t="str">
        <f>_xlfn.TEXTBEFORE(ENZLOAD[[#This Row],[ENZLOAD (from enz_from_proteome)]]," ")</f>
        <v>ENZLOAD-ASNTRS_c_FWD-rt0799</v>
      </c>
      <c r="C667" s="1">
        <f>_xlfn.NUMBERVALUE(_xlfn.TEXTAFTER(ENZLOAD[[#This Row],[ENZLOAD (from enz_from_proteome)]]," ",-1))</f>
        <v>1.48434921186E-6</v>
      </c>
      <c r="F667" s="1" t="s">
        <v>17276</v>
      </c>
      <c r="G667" s="1" t="str">
        <f>_xlfn.TEXTBEFORE(Table4[[#This Row],[rxn     upper-bound     lower-bound]]," ")</f>
        <v>ENZLOAD-ASNtpa_v_FWD-rt7819</v>
      </c>
      <c r="H667" s="1">
        <f>_xlfn.NUMBERVALUE(TRIM(_xlfn.TEXTBEFORE(_xlfn.TEXTAFTER(Table4[[#This Row],[rxn     upper-bound     lower-bound]],Table4[[#This Row],[rxn]]),Table4[[#This Row],[lb]],-1)))</f>
        <v>0.54338997</v>
      </c>
      <c r="I667" s="1" t="str">
        <f>_xlfn.TEXTAFTER(Table4[[#This Row],[rxn     upper-bound     lower-bound]]," ",-1)</f>
        <v>0.00000000</v>
      </c>
    </row>
    <row r="668" spans="1:9">
      <c r="A668" s="1" t="s">
        <v>13584</v>
      </c>
      <c r="B668" s="1" t="str">
        <f>_xlfn.TEXTBEFORE(ENZLOAD[[#This Row],[ENZLOAD (from enz_from_proteome)]]," ")</f>
        <v>ENZLOAD-ASNTRS_m_FWD-rt3755</v>
      </c>
      <c r="C668" s="1">
        <f>_xlfn.NUMBERVALUE(_xlfn.TEXTAFTER(ENZLOAD[[#This Row],[ENZLOAD (from enz_from_proteome)]]," ",-1))</f>
        <v>0</v>
      </c>
      <c r="F668" s="1" t="s">
        <v>17277</v>
      </c>
      <c r="G668" s="1" t="str">
        <f>_xlfn.TEXTBEFORE(Table4[[#This Row],[rxn     upper-bound     lower-bound]]," ")</f>
        <v>ENZLOAD-ASNtps_v_FWD-rt4375</v>
      </c>
      <c r="H668" s="1">
        <f>_xlfn.NUMBERVALUE(TRIM(_xlfn.TEXTBEFORE(_xlfn.TEXTAFTER(Table4[[#This Row],[rxn     upper-bound     lower-bound]],Table4[[#This Row],[rxn]]),Table4[[#This Row],[lb]],-1)))</f>
        <v>0.50256422000000001</v>
      </c>
      <c r="I668" s="1" t="str">
        <f>_xlfn.TEXTAFTER(Table4[[#This Row],[rxn     upper-bound     lower-bound]]," ",-1)</f>
        <v>0.00000000</v>
      </c>
    </row>
    <row r="669" spans="1:9">
      <c r="A669" s="1" t="s">
        <v>13585</v>
      </c>
      <c r="B669" s="1" t="str">
        <f>_xlfn.TEXTBEFORE(ENZLOAD[[#This Row],[ENZLOAD (from enz_from_proteome)]]," ")</f>
        <v>ENZLOAD-ASNtpa_v_FWD-rt7819</v>
      </c>
      <c r="C669" s="1">
        <f>_xlfn.NUMBERVALUE(_xlfn.TEXTAFTER(ENZLOAD[[#This Row],[ENZLOAD (from enz_from_proteome)]]," ",-1))</f>
        <v>1.358705676E-8</v>
      </c>
      <c r="F669" s="1" t="s">
        <v>17278</v>
      </c>
      <c r="G669" s="1" t="str">
        <f>_xlfn.TEXTBEFORE(Table4[[#This Row],[rxn     upper-bound     lower-bound]]," ")</f>
        <v>ENZLOAD-ASNTRS_c_FWD-rt0799</v>
      </c>
      <c r="H669" s="1">
        <f>_xlfn.NUMBERVALUE(TRIM(_xlfn.TEXTBEFORE(_xlfn.TEXTAFTER(Table4[[#This Row],[rxn     upper-bound     lower-bound]],Table4[[#This Row],[rxn]]),Table4[[#This Row],[lb]],-1)))</f>
        <v>0.65649473000000003</v>
      </c>
      <c r="I669" s="1" t="str">
        <f>_xlfn.TEXTAFTER(Table4[[#This Row],[rxn     upper-bound     lower-bound]]," ",-1)</f>
        <v>0.00000000</v>
      </c>
    </row>
    <row r="670" spans="1:9">
      <c r="A670" s="1" t="s">
        <v>13586</v>
      </c>
      <c r="B670" s="1" t="str">
        <f>_xlfn.TEXTBEFORE(ENZLOAD[[#This Row],[ENZLOAD (from enz_from_proteome)]]," ")</f>
        <v>ENZLOAD-ASNtps_v_FWD-rt4375</v>
      </c>
      <c r="C670" s="1">
        <f>_xlfn.NUMBERVALUE(_xlfn.TEXTAFTER(ENZLOAD[[#This Row],[ENZLOAD (from enz_from_proteome)]]," ",-1))</f>
        <v>7.7154419170000004E-8</v>
      </c>
      <c r="F670" s="1" t="s">
        <v>17279</v>
      </c>
      <c r="G670" s="1" t="str">
        <f>_xlfn.TEXTBEFORE(Table4[[#This Row],[rxn     upper-bound     lower-bound]]," ")</f>
        <v>ENZLOAD-ASNTRS_m_FWD-rt3755</v>
      </c>
      <c r="H670" s="1">
        <f>_xlfn.NUMBERVALUE(TRIM(_xlfn.TEXTBEFORE(_xlfn.TEXTAFTER(Table4[[#This Row],[rxn     upper-bound     lower-bound]],Table4[[#This Row],[rxn]]),Table4[[#This Row],[lb]],-1)))</f>
        <v>0.75167421999999995</v>
      </c>
      <c r="I670" s="1" t="str">
        <f>_xlfn.TEXTAFTER(Table4[[#This Row],[rxn     upper-bound     lower-bound]]," ",-1)</f>
        <v>0.00000000</v>
      </c>
    </row>
    <row r="671" spans="1:9">
      <c r="A671" s="1" t="s">
        <v>13587</v>
      </c>
      <c r="B671" s="1" t="str">
        <f>_xlfn.TEXTBEFORE(ENZLOAD[[#This Row],[ENZLOAD (from enz_from_proteome)]]," ")</f>
        <v>ENZLOAD-ASPCT_c_FWD-rt8313</v>
      </c>
      <c r="C671" s="1">
        <f>_xlfn.NUMBERVALUE(_xlfn.TEXTAFTER(ENZLOAD[[#This Row],[ENZLOAD (from enz_from_proteome)]]," ",-1))</f>
        <v>2.50288944221E-6</v>
      </c>
      <c r="F671" s="1" t="s">
        <v>17280</v>
      </c>
      <c r="G671" s="1" t="str">
        <f>_xlfn.TEXTBEFORE(Table4[[#This Row],[rxn     upper-bound     lower-bound]]," ")</f>
        <v>ENZLOAD-ASPCT_c_FWD-rt8313</v>
      </c>
      <c r="H671" s="1">
        <f>_xlfn.NUMBERVALUE(TRIM(_xlfn.TEXTBEFORE(_xlfn.TEXTAFTER(Table4[[#This Row],[rxn     upper-bound     lower-bound]],Table4[[#This Row],[rxn]]),Table4[[#This Row],[lb]],-1)))</f>
        <v>0.17480059000000001</v>
      </c>
      <c r="I671" s="1" t="str">
        <f>_xlfn.TEXTAFTER(Table4[[#This Row],[rxn     upper-bound     lower-bound]]," ",-1)</f>
        <v>0.00000000</v>
      </c>
    </row>
    <row r="672" spans="1:9">
      <c r="A672" s="1" t="s">
        <v>13588</v>
      </c>
      <c r="B672" s="1" t="str">
        <f>_xlfn.TEXTBEFORE(ENZLOAD[[#This Row],[ENZLOAD (from enz_from_proteome)]]," ")</f>
        <v>ENZLOAD-ASPGLUt_c_m_FWD-rt8431</v>
      </c>
      <c r="C672" s="1">
        <f>_xlfn.NUMBERVALUE(_xlfn.TEXTAFTER(ENZLOAD[[#This Row],[ENZLOAD (from enz_from_proteome)]]," ",-1))</f>
        <v>7.0530194322999899E-7</v>
      </c>
      <c r="F672" s="1" t="s">
        <v>17281</v>
      </c>
      <c r="G672" s="1" t="str">
        <f>_xlfn.TEXTBEFORE(Table4[[#This Row],[rxn     upper-bound     lower-bound]]," ")</f>
        <v>ENZLOAD-ASPGLUt_c_m_FWD-rt8431</v>
      </c>
      <c r="H672" s="1">
        <f>_xlfn.NUMBERVALUE(TRIM(_xlfn.TEXTBEFORE(_xlfn.TEXTAFTER(Table4[[#This Row],[rxn     upper-bound     lower-bound]],Table4[[#This Row],[rxn]]),Table4[[#This Row],[lb]],-1)))</f>
        <v>0.55904803000000003</v>
      </c>
      <c r="I672" s="1" t="str">
        <f>_xlfn.TEXTAFTER(Table4[[#This Row],[rxn     upper-bound     lower-bound]]," ",-1)</f>
        <v>0.00000000</v>
      </c>
    </row>
    <row r="673" spans="1:9">
      <c r="A673" s="1" t="s">
        <v>13589</v>
      </c>
      <c r="B673" s="1" t="str">
        <f>_xlfn.TEXTBEFORE(ENZLOAD[[#This Row],[ENZLOAD (from enz_from_proteome)]]," ")</f>
        <v>ENZLOAD-ASPK_c_FWD-rt6294</v>
      </c>
      <c r="C673" s="1">
        <f>_xlfn.NUMBERVALUE(_xlfn.TEXTAFTER(ENZLOAD[[#This Row],[ENZLOAD (from enz_from_proteome)]]," ",-1))</f>
        <v>1.5679777348799899E-6</v>
      </c>
      <c r="F673" s="1" t="s">
        <v>17282</v>
      </c>
      <c r="G673" s="1" t="str">
        <f>_xlfn.TEXTBEFORE(Table4[[#This Row],[rxn     upper-bound     lower-bound]]," ")</f>
        <v>ENZLOAD-ASPK_c_FWD-rt6294</v>
      </c>
      <c r="H673" s="1">
        <f>_xlfn.NUMBERVALUE(TRIM(_xlfn.TEXTBEFORE(_xlfn.TEXTAFTER(Table4[[#This Row],[rxn     upper-bound     lower-bound]],Table4[[#This Row],[rxn]]),Table4[[#This Row],[lb]],-1)))</f>
        <v>0.68089381000000004</v>
      </c>
      <c r="I673" s="1" t="str">
        <f>_xlfn.TEXTAFTER(Table4[[#This Row],[rxn     upper-bound     lower-bound]]," ",-1)</f>
        <v>0.00000000</v>
      </c>
    </row>
    <row r="674" spans="1:9">
      <c r="A674" s="1" t="s">
        <v>13590</v>
      </c>
      <c r="B674" s="1" t="str">
        <f>_xlfn.TEXTBEFORE(ENZLOAD[[#This Row],[ENZLOAD (from enz_from_proteome)]]," ")</f>
        <v>ENZLOAD-ASPTA4_c_FWD-rt1784_c</v>
      </c>
      <c r="C674" s="1">
        <f>_xlfn.NUMBERVALUE(_xlfn.TEXTAFTER(ENZLOAD[[#This Row],[ENZLOAD (from enz_from_proteome)]]," ",-1))</f>
        <v>3.8459847290000003E-8</v>
      </c>
      <c r="F674" s="1" t="s">
        <v>17283</v>
      </c>
      <c r="G674" s="1" t="str">
        <f>_xlfn.TEXTBEFORE(Table4[[#This Row],[rxn     upper-bound     lower-bound]]," ")</f>
        <v>ENZLOAD-ASPTA_c_FWD-rt0568_c</v>
      </c>
      <c r="H674" s="1">
        <f>_xlfn.NUMBERVALUE(TRIM(_xlfn.TEXTBEFORE(_xlfn.TEXTAFTER(Table4[[#This Row],[rxn     upper-bound     lower-bound]],Table4[[#This Row],[rxn]]),Table4[[#This Row],[lb]],-1)))</f>
        <v>0.45796833999999997</v>
      </c>
      <c r="I674" s="1" t="str">
        <f>_xlfn.TEXTAFTER(Table4[[#This Row],[rxn     upper-bound     lower-bound]]," ",-1)</f>
        <v>0.00000000</v>
      </c>
    </row>
    <row r="675" spans="1:9">
      <c r="A675" s="1" t="s">
        <v>13591</v>
      </c>
      <c r="B675" s="1" t="str">
        <f>_xlfn.TEXTBEFORE(ENZLOAD[[#This Row],[ENZLOAD (from enz_from_proteome)]]," ")</f>
        <v>ENZLOAD-ASPTA4_c_REV-rt1784_c</v>
      </c>
      <c r="C675" s="1">
        <f>_xlfn.NUMBERVALUE(_xlfn.TEXTAFTER(ENZLOAD[[#This Row],[ENZLOAD (from enz_from_proteome)]]," ",-1))</f>
        <v>3.8459847290000003E-8</v>
      </c>
      <c r="F675" s="1" t="s">
        <v>17284</v>
      </c>
      <c r="G675" s="1" t="str">
        <f>_xlfn.TEXTBEFORE(Table4[[#This Row],[rxn     upper-bound     lower-bound]]," ")</f>
        <v>ENZLOAD-ASPTA_c_REV-rt0568_c</v>
      </c>
      <c r="H675" s="1">
        <f>_xlfn.NUMBERVALUE(TRIM(_xlfn.TEXTBEFORE(_xlfn.TEXTAFTER(Table4[[#This Row],[rxn     upper-bound     lower-bound]],Table4[[#This Row],[rxn]]),Table4[[#This Row],[lb]],-1)))</f>
        <v>0.45796833999999997</v>
      </c>
      <c r="I675" s="1" t="str">
        <f>_xlfn.TEXTAFTER(Table4[[#This Row],[rxn     upper-bound     lower-bound]]," ",-1)</f>
        <v>0.00000000</v>
      </c>
    </row>
    <row r="676" spans="1:9">
      <c r="A676" s="1" t="s">
        <v>13592</v>
      </c>
      <c r="B676" s="1" t="str">
        <f>_xlfn.TEXTBEFORE(ENZLOAD[[#This Row],[ENZLOAD (from enz_from_proteome)]]," ")</f>
        <v>ENZLOAD-ASPTA_c_FWD-rt0568_c</v>
      </c>
      <c r="C676" s="1">
        <f>_xlfn.NUMBERVALUE(_xlfn.TEXTAFTER(ENZLOAD[[#This Row],[ENZLOAD (from enz_from_proteome)]]," ",-1))</f>
        <v>3.24565365429999E-7</v>
      </c>
      <c r="F676" s="1" t="s">
        <v>17285</v>
      </c>
      <c r="G676" s="1" t="str">
        <f>_xlfn.TEXTBEFORE(Table4[[#This Row],[rxn     upper-bound     lower-bound]]," ")</f>
        <v>ENZLOAD-ASPTA_x_FWD-rt5562_x</v>
      </c>
      <c r="H676" s="1">
        <f>_xlfn.NUMBERVALUE(TRIM(_xlfn.TEXTBEFORE(_xlfn.TEXTAFTER(Table4[[#This Row],[rxn     upper-bound     lower-bound]],Table4[[#This Row],[rxn]]),Table4[[#This Row],[lb]],-1)))</f>
        <v>0.94776070000000001</v>
      </c>
      <c r="I676" s="1" t="str">
        <f>_xlfn.TEXTAFTER(Table4[[#This Row],[rxn     upper-bound     lower-bound]]," ",-1)</f>
        <v>0.00000000</v>
      </c>
    </row>
    <row r="677" spans="1:9">
      <c r="A677" s="1" t="s">
        <v>13593</v>
      </c>
      <c r="B677" s="1" t="str">
        <f>_xlfn.TEXTBEFORE(ENZLOAD[[#This Row],[ENZLOAD (from enz_from_proteome)]]," ")</f>
        <v>ENZLOAD-ASPTA_c_REV-rt0568_c</v>
      </c>
      <c r="C677" s="1">
        <f>_xlfn.NUMBERVALUE(_xlfn.TEXTAFTER(ENZLOAD[[#This Row],[ENZLOAD (from enz_from_proteome)]]," ",-1))</f>
        <v>3.24565365429999E-7</v>
      </c>
      <c r="F677" s="1" t="s">
        <v>17286</v>
      </c>
      <c r="G677" s="1" t="str">
        <f>_xlfn.TEXTBEFORE(Table4[[#This Row],[rxn     upper-bound     lower-bound]]," ")</f>
        <v>ENZLOAD-ASPTA_x_REV-rt5562_x</v>
      </c>
      <c r="H677" s="1">
        <f>_xlfn.NUMBERVALUE(TRIM(_xlfn.TEXTBEFORE(_xlfn.TEXTAFTER(Table4[[#This Row],[rxn     upper-bound     lower-bound]],Table4[[#This Row],[rxn]]),Table4[[#This Row],[lb]],-1)))</f>
        <v>0.94776070000000001</v>
      </c>
      <c r="I677" s="1" t="str">
        <f>_xlfn.TEXTAFTER(Table4[[#This Row],[rxn     upper-bound     lower-bound]]," ",-1)</f>
        <v>0.00000000</v>
      </c>
    </row>
    <row r="678" spans="1:9">
      <c r="A678" s="1" t="s">
        <v>13594</v>
      </c>
      <c r="B678" s="1" t="str">
        <f>_xlfn.TEXTBEFORE(ENZLOAD[[#This Row],[ENZLOAD (from enz_from_proteome)]]," ")</f>
        <v>ENZLOAD-ASPTA_x_FWD-rt5562_x</v>
      </c>
      <c r="C678" s="1">
        <f>_xlfn.NUMBERVALUE(_xlfn.TEXTAFTER(ENZLOAD[[#This Row],[ENZLOAD (from enz_from_proteome)]]," ",-1))</f>
        <v>1.1650937148E-7</v>
      </c>
      <c r="F678" s="1" t="s">
        <v>17287</v>
      </c>
      <c r="G678" s="1" t="str">
        <f>_xlfn.TEXTBEFORE(Table4[[#This Row],[rxn     upper-bound     lower-bound]]," ")</f>
        <v>ENZLOAD-ASPTA_x_FWD-rt5913_x</v>
      </c>
      <c r="H678" s="1">
        <f>_xlfn.NUMBERVALUE(TRIM(_xlfn.TEXTBEFORE(_xlfn.TEXTAFTER(Table4[[#This Row],[rxn     upper-bound     lower-bound]],Table4[[#This Row],[rxn]]),Table4[[#This Row],[lb]],-1)))</f>
        <v>0.45540767999999998</v>
      </c>
      <c r="I678" s="1" t="str">
        <f>_xlfn.TEXTAFTER(Table4[[#This Row],[rxn     upper-bound     lower-bound]]," ",-1)</f>
        <v>0.00000000</v>
      </c>
    </row>
    <row r="679" spans="1:9">
      <c r="A679" s="1" t="s">
        <v>13595</v>
      </c>
      <c r="B679" s="1" t="str">
        <f>_xlfn.TEXTBEFORE(ENZLOAD[[#This Row],[ENZLOAD (from enz_from_proteome)]]," ")</f>
        <v>ENZLOAD-ASPTA_x_FWD-rt5913_x</v>
      </c>
      <c r="C679" s="1">
        <f>_xlfn.NUMBERVALUE(_xlfn.TEXTAFTER(ENZLOAD[[#This Row],[ENZLOAD (from enz_from_proteome)]]," ",-1))</f>
        <v>1.7037424598399899E-6</v>
      </c>
      <c r="F679" s="1" t="s">
        <v>17288</v>
      </c>
      <c r="G679" s="1" t="str">
        <f>_xlfn.TEXTBEFORE(Table4[[#This Row],[rxn     upper-bound     lower-bound]]," ")</f>
        <v>ENZLOAD-ASPTA_x_REV-rt5913_x</v>
      </c>
      <c r="H679" s="1">
        <f>_xlfn.NUMBERVALUE(TRIM(_xlfn.TEXTBEFORE(_xlfn.TEXTAFTER(Table4[[#This Row],[rxn     upper-bound     lower-bound]],Table4[[#This Row],[rxn]]),Table4[[#This Row],[lb]],-1)))</f>
        <v>0.45540767999999998</v>
      </c>
      <c r="I679" s="1" t="str">
        <f>_xlfn.TEXTAFTER(Table4[[#This Row],[rxn     upper-bound     lower-bound]]," ",-1)</f>
        <v>0.00000000</v>
      </c>
    </row>
    <row r="680" spans="1:9">
      <c r="A680" s="1" t="s">
        <v>13596</v>
      </c>
      <c r="B680" s="1" t="str">
        <f>_xlfn.TEXTBEFORE(ENZLOAD[[#This Row],[ENZLOAD (from enz_from_proteome)]]," ")</f>
        <v>ENZLOAD-ASPTA_x_REV-rt5562_x</v>
      </c>
      <c r="C680" s="1">
        <f>_xlfn.NUMBERVALUE(_xlfn.TEXTAFTER(ENZLOAD[[#This Row],[ENZLOAD (from enz_from_proteome)]]," ",-1))</f>
        <v>1.1650937148E-7</v>
      </c>
      <c r="F680" s="1" t="s">
        <v>17289</v>
      </c>
      <c r="G680" s="1" t="str">
        <f>_xlfn.TEXTBEFORE(Table4[[#This Row],[rxn     upper-bound     lower-bound]]," ")</f>
        <v>ENZLOAD-ASPTA4_c_FWD-rt1784_c</v>
      </c>
      <c r="H680" s="1">
        <f>_xlfn.NUMBERVALUE(TRIM(_xlfn.TEXTBEFORE(_xlfn.TEXTAFTER(Table4[[#This Row],[rxn     upper-bound     lower-bound]],Table4[[#This Row],[rxn]]),Table4[[#This Row],[lb]],-1)))</f>
        <v>0.79692225999999999</v>
      </c>
      <c r="I680" s="1" t="str">
        <f>_xlfn.TEXTAFTER(Table4[[#This Row],[rxn     upper-bound     lower-bound]]," ",-1)</f>
        <v>0.00000000</v>
      </c>
    </row>
    <row r="681" spans="1:9">
      <c r="A681" s="1" t="s">
        <v>13597</v>
      </c>
      <c r="B681" s="1" t="str">
        <f>_xlfn.TEXTBEFORE(ENZLOAD[[#This Row],[ENZLOAD (from enz_from_proteome)]]," ")</f>
        <v>ENZLOAD-ASPTA_x_REV-rt5913_x</v>
      </c>
      <c r="C681" s="1">
        <f>_xlfn.NUMBERVALUE(_xlfn.TEXTAFTER(ENZLOAD[[#This Row],[ENZLOAD (from enz_from_proteome)]]," ",-1))</f>
        <v>1.7037424598399899E-6</v>
      </c>
      <c r="F681" s="1" t="s">
        <v>17290</v>
      </c>
      <c r="G681" s="1" t="str">
        <f>_xlfn.TEXTBEFORE(Table4[[#This Row],[rxn     upper-bound     lower-bound]]," ")</f>
        <v>ENZLOAD-ASPTA4_c_REV-rt1784_c</v>
      </c>
      <c r="H681" s="1">
        <f>_xlfn.NUMBERVALUE(TRIM(_xlfn.TEXTBEFORE(_xlfn.TEXTAFTER(Table4[[#This Row],[rxn     upper-bound     lower-bound]],Table4[[#This Row],[rxn]]),Table4[[#This Row],[lb]],-1)))</f>
        <v>0.79692225999999999</v>
      </c>
      <c r="I681" s="1" t="str">
        <f>_xlfn.TEXTAFTER(Table4[[#This Row],[rxn     upper-bound     lower-bound]]," ",-1)</f>
        <v>0.00000000</v>
      </c>
    </row>
    <row r="682" spans="1:9">
      <c r="A682" s="1" t="s">
        <v>13598</v>
      </c>
      <c r="B682" s="1" t="str">
        <f>_xlfn.TEXTBEFORE(ENZLOAD[[#This Row],[ENZLOAD (from enz_from_proteome)]]," ")</f>
        <v>ENZLOAD-ASPTAi_m_FWD-rt5562_m</v>
      </c>
      <c r="C682" s="1">
        <f>_xlfn.NUMBERVALUE(_xlfn.TEXTAFTER(ENZLOAD[[#This Row],[ENZLOAD (from enz_from_proteome)]]," ",-1))</f>
        <v>1.1650937148E-7</v>
      </c>
      <c r="F682" s="1" t="s">
        <v>17291</v>
      </c>
      <c r="G682" s="1" t="str">
        <f>_xlfn.TEXTBEFORE(Table4[[#This Row],[rxn     upper-bound     lower-bound]]," ")</f>
        <v>ENZLOAD-ASPTAi_m_FWD-rt5562_m</v>
      </c>
      <c r="H682" s="1">
        <f>_xlfn.NUMBERVALUE(TRIM(_xlfn.TEXTBEFORE(_xlfn.TEXTAFTER(Table4[[#This Row],[rxn     upper-bound     lower-bound]],Table4[[#This Row],[rxn]]),Table4[[#This Row],[lb]],-1)))</f>
        <v>0.94776070000000001</v>
      </c>
      <c r="I682" s="1" t="str">
        <f>_xlfn.TEXTAFTER(Table4[[#This Row],[rxn     upper-bound     lower-bound]]," ",-1)</f>
        <v>0.00000000</v>
      </c>
    </row>
    <row r="683" spans="1:9">
      <c r="A683" s="1" t="s">
        <v>13599</v>
      </c>
      <c r="B683" s="1" t="str">
        <f>_xlfn.TEXTBEFORE(ENZLOAD[[#This Row],[ENZLOAD (from enz_from_proteome)]]," ")</f>
        <v>ENZLOAD-ASPTAi_m_FWD-rt5913_m</v>
      </c>
      <c r="C683" s="1">
        <f>_xlfn.NUMBERVALUE(_xlfn.TEXTAFTER(ENZLOAD[[#This Row],[ENZLOAD (from enz_from_proteome)]]," ",-1))</f>
        <v>1.7037424598399899E-6</v>
      </c>
      <c r="F683" s="1" t="s">
        <v>17292</v>
      </c>
      <c r="G683" s="1" t="str">
        <f>_xlfn.TEXTBEFORE(Table4[[#This Row],[rxn     upper-bound     lower-bound]]," ")</f>
        <v>ENZLOAD-ASPTAi_m_FWD-rt5913_m</v>
      </c>
      <c r="H683" s="1">
        <f>_xlfn.NUMBERVALUE(TRIM(_xlfn.TEXTBEFORE(_xlfn.TEXTAFTER(Table4[[#This Row],[rxn     upper-bound     lower-bound]],Table4[[#This Row],[rxn]]),Table4[[#This Row],[lb]],-1)))</f>
        <v>0.45540767999999998</v>
      </c>
      <c r="I683" s="1" t="str">
        <f>_xlfn.TEXTAFTER(Table4[[#This Row],[rxn     upper-bound     lower-bound]]," ",-1)</f>
        <v>0.00000000</v>
      </c>
    </row>
    <row r="684" spans="1:9">
      <c r="A684" s="1" t="s">
        <v>13600</v>
      </c>
      <c r="B684" s="1" t="str">
        <f>_xlfn.TEXTBEFORE(ENZLOAD[[#This Row],[ENZLOAD (from enz_from_proteome)]]," ")</f>
        <v>ENZLOAD-ASPTRS_c_FWD-rt5890</v>
      </c>
      <c r="C684" s="1">
        <f>_xlfn.NUMBERVALUE(_xlfn.TEXTAFTER(ENZLOAD[[#This Row],[ENZLOAD (from enz_from_proteome)]]," ",-1))</f>
        <v>2.89164081423E-6</v>
      </c>
      <c r="F684" s="1" t="s">
        <v>17293</v>
      </c>
      <c r="G684" s="1" t="str">
        <f>_xlfn.TEXTBEFORE(Table4[[#This Row],[rxn     upper-bound     lower-bound]]," ")</f>
        <v>ENZLOAD-ASPtps_e_FWD-rt0594</v>
      </c>
      <c r="H684" s="1">
        <f>_xlfn.NUMBERVALUE(TRIM(_xlfn.TEXTBEFORE(_xlfn.TEXTAFTER(Table4[[#This Row],[rxn     upper-bound     lower-bound]],Table4[[#This Row],[rxn]]),Table4[[#This Row],[lb]],-1)))</f>
        <v>0.69563965999999999</v>
      </c>
      <c r="I684" s="1" t="str">
        <f>_xlfn.TEXTAFTER(Table4[[#This Row],[rxn     upper-bound     lower-bound]]," ",-1)</f>
        <v>0.00000000</v>
      </c>
    </row>
    <row r="685" spans="1:9">
      <c r="A685" s="1" t="s">
        <v>13601</v>
      </c>
      <c r="B685" s="1" t="str">
        <f>_xlfn.TEXTBEFORE(ENZLOAD[[#This Row],[ENZLOAD (from enz_from_proteome)]]," ")</f>
        <v>ENZLOAD-ASPtps_e_FWD-rt0594</v>
      </c>
      <c r="C685" s="1">
        <f>_xlfn.NUMBERVALUE(_xlfn.TEXTAFTER(ENZLOAD[[#This Row],[ENZLOAD (from enz_from_proteome)]]," ",-1))</f>
        <v>9.0141876169999897E-8</v>
      </c>
      <c r="F685" s="1" t="s">
        <v>17294</v>
      </c>
      <c r="G685" s="1" t="str">
        <f>_xlfn.TEXTBEFORE(Table4[[#This Row],[rxn     upper-bound     lower-bound]]," ")</f>
        <v>ENZLOAD-ASPtps_e_REV-rt0594</v>
      </c>
      <c r="H685" s="1">
        <f>_xlfn.NUMBERVALUE(TRIM(_xlfn.TEXTBEFORE(_xlfn.TEXTAFTER(Table4[[#This Row],[rxn     upper-bound     lower-bound]],Table4[[#This Row],[rxn]]),Table4[[#This Row],[lb]],-1)))</f>
        <v>0.69563965999999999</v>
      </c>
      <c r="I685" s="1" t="str">
        <f>_xlfn.TEXTAFTER(Table4[[#This Row],[rxn     upper-bound     lower-bound]]," ",-1)</f>
        <v>0.00000000</v>
      </c>
    </row>
    <row r="686" spans="1:9">
      <c r="A686" s="1" t="s">
        <v>13602</v>
      </c>
      <c r="B686" s="1" t="str">
        <f>_xlfn.TEXTBEFORE(ENZLOAD[[#This Row],[ENZLOAD (from enz_from_proteome)]]," ")</f>
        <v>ENZLOAD-ASPtps_e_FWD-rt5861</v>
      </c>
      <c r="C686" s="1">
        <f>_xlfn.NUMBERVALUE(_xlfn.TEXTAFTER(ENZLOAD[[#This Row],[ENZLOAD (from enz_from_proteome)]]," ",-1))</f>
        <v>0</v>
      </c>
      <c r="F686" s="1" t="s">
        <v>17295</v>
      </c>
      <c r="G686" s="1" t="str">
        <f>_xlfn.TEXTBEFORE(Table4[[#This Row],[rxn     upper-bound     lower-bound]]," ")</f>
        <v>ENZLOAD-ASPtps_e_FWD-rt5861</v>
      </c>
      <c r="H686" s="1">
        <f>_xlfn.NUMBERVALUE(TRIM(_xlfn.TEXTBEFORE(_xlfn.TEXTAFTER(Table4[[#This Row],[rxn     upper-bound     lower-bound]],Table4[[#This Row],[rxn]]),Table4[[#This Row],[lb]],-1)))</f>
        <v>0.66013560000000004</v>
      </c>
      <c r="I686" s="1" t="str">
        <f>_xlfn.TEXTAFTER(Table4[[#This Row],[rxn     upper-bound     lower-bound]]," ",-1)</f>
        <v>0.00000000</v>
      </c>
    </row>
    <row r="687" spans="1:9">
      <c r="A687" s="1" t="s">
        <v>13603</v>
      </c>
      <c r="B687" s="1" t="str">
        <f>_xlfn.TEXTBEFORE(ENZLOAD[[#This Row],[ENZLOAD (from enz_from_proteome)]]," ")</f>
        <v>ENZLOAD-ASPtps_e_REV-rt0594</v>
      </c>
      <c r="C687" s="1">
        <f>_xlfn.NUMBERVALUE(_xlfn.TEXTAFTER(ENZLOAD[[#This Row],[ENZLOAD (from enz_from_proteome)]]," ",-1))</f>
        <v>9.0141876169999897E-8</v>
      </c>
      <c r="F687" s="1" t="s">
        <v>17296</v>
      </c>
      <c r="G687" s="1" t="str">
        <f>_xlfn.TEXTBEFORE(Table4[[#This Row],[rxn     upper-bound     lower-bound]]," ")</f>
        <v>ENZLOAD-ASPtps_e_REV-rt5861</v>
      </c>
      <c r="H687" s="1">
        <f>_xlfn.NUMBERVALUE(TRIM(_xlfn.TEXTBEFORE(_xlfn.TEXTAFTER(Table4[[#This Row],[rxn     upper-bound     lower-bound]],Table4[[#This Row],[rxn]]),Table4[[#This Row],[lb]],-1)))</f>
        <v>0.66013560000000004</v>
      </c>
      <c r="I687" s="1" t="str">
        <f>_xlfn.TEXTAFTER(Table4[[#This Row],[rxn     upper-bound     lower-bound]]," ",-1)</f>
        <v>0.00000000</v>
      </c>
    </row>
    <row r="688" spans="1:9">
      <c r="A688" s="1" t="s">
        <v>13604</v>
      </c>
      <c r="B688" s="1" t="str">
        <f>_xlfn.TEXTBEFORE(ENZLOAD[[#This Row],[ENZLOAD (from enz_from_proteome)]]," ")</f>
        <v>ENZLOAD-ASPtps_e_REV-rt5861</v>
      </c>
      <c r="C688" s="1">
        <f>_xlfn.NUMBERVALUE(_xlfn.TEXTAFTER(ENZLOAD[[#This Row],[ENZLOAD (from enz_from_proteome)]]," ",-1))</f>
        <v>0</v>
      </c>
      <c r="F688" s="1" t="s">
        <v>17297</v>
      </c>
      <c r="G688" s="1" t="str">
        <f>_xlfn.TEXTBEFORE(Table4[[#This Row],[rxn     upper-bound     lower-bound]]," ")</f>
        <v>ENZLOAD-ASPtps_v_FWD-rt0398</v>
      </c>
      <c r="H688" s="1">
        <f>_xlfn.NUMBERVALUE(TRIM(_xlfn.TEXTBEFORE(_xlfn.TEXTAFTER(Table4[[#This Row],[rxn     upper-bound     lower-bound]],Table4[[#This Row],[rxn]]),Table4[[#This Row],[lb]],-1)))</f>
        <v>0.81218721000000005</v>
      </c>
      <c r="I688" s="1" t="str">
        <f>_xlfn.TEXTAFTER(Table4[[#This Row],[rxn     upper-bound     lower-bound]]," ",-1)</f>
        <v>0.00000000</v>
      </c>
    </row>
    <row r="689" spans="1:9">
      <c r="A689" s="1" t="s">
        <v>13605</v>
      </c>
      <c r="B689" s="1" t="str">
        <f>_xlfn.TEXTBEFORE(ENZLOAD[[#This Row],[ENZLOAD (from enz_from_proteome)]]," ")</f>
        <v>ENZLOAD-ASPtps_v_FWD-rt0398</v>
      </c>
      <c r="C689" s="1">
        <f>_xlfn.NUMBERVALUE(_xlfn.TEXTAFTER(ENZLOAD[[#This Row],[ENZLOAD (from enz_from_proteome)]]," ",-1))</f>
        <v>2.2777202599999899E-9</v>
      </c>
      <c r="F689" s="1" t="s">
        <v>17298</v>
      </c>
      <c r="G689" s="1" t="str">
        <f>_xlfn.TEXTBEFORE(Table4[[#This Row],[rxn     upper-bound     lower-bound]]," ")</f>
        <v>ENZLOAD-ASPTRS_c_FWD-rt5890</v>
      </c>
      <c r="H689" s="1">
        <f>_xlfn.NUMBERVALUE(TRIM(_xlfn.TEXTBEFORE(_xlfn.TEXTAFTER(Table4[[#This Row],[rxn     upper-bound     lower-bound]],Table4[[#This Row],[rxn]]),Table4[[#This Row],[lb]],-1)))</f>
        <v>0.60345011999999998</v>
      </c>
      <c r="I689" s="1" t="str">
        <f>_xlfn.TEXTAFTER(Table4[[#This Row],[rxn     upper-bound     lower-bound]]," ",-1)</f>
        <v>0.00000000</v>
      </c>
    </row>
    <row r="690" spans="1:9">
      <c r="A690" s="1" t="s">
        <v>13606</v>
      </c>
      <c r="B690" s="1" t="str">
        <f>_xlfn.TEXTBEFORE(ENZLOAD[[#This Row],[ENZLOAD (from enz_from_proteome)]]," ")</f>
        <v>ENZLOAD-ATAH_c_FWD-rt6356</v>
      </c>
      <c r="C690" s="1">
        <f>_xlfn.NUMBERVALUE(_xlfn.TEXTAFTER(ENZLOAD[[#This Row],[ENZLOAD (from enz_from_proteome)]]," ",-1))</f>
        <v>1.4382984868E-7</v>
      </c>
      <c r="F690" s="1" t="s">
        <v>17299</v>
      </c>
      <c r="G690" s="1" t="str">
        <f>_xlfn.TEXTBEFORE(Table4[[#This Row],[rxn     upper-bound     lower-bound]]," ")</f>
        <v>ENZLOAD-ATAH_c_FWD-rt6356</v>
      </c>
      <c r="H690" s="1">
        <f>_xlfn.NUMBERVALUE(TRIM(_xlfn.TEXTBEFORE(_xlfn.TEXTAFTER(Table4[[#This Row],[rxn     upper-bound     lower-bound]],Table4[[#This Row],[rxn]]),Table4[[#This Row],[lb]],-1)))</f>
        <v>0.33201392000000002</v>
      </c>
      <c r="I690" s="1" t="str">
        <f>_xlfn.TEXTAFTER(Table4[[#This Row],[rxn     upper-bound     lower-bound]]," ",-1)</f>
        <v>0.00000000</v>
      </c>
    </row>
    <row r="691" spans="1:9">
      <c r="A691" s="1" t="s">
        <v>13607</v>
      </c>
      <c r="B691" s="1" t="str">
        <f>_xlfn.TEXTBEFORE(ENZLOAD[[#This Row],[ENZLOAD (from enz_from_proteome)]]," ")</f>
        <v>ENZLOAD-ATAH_c_REV-rt6356</v>
      </c>
      <c r="C691" s="1">
        <f>_xlfn.NUMBERVALUE(_xlfn.TEXTAFTER(ENZLOAD[[#This Row],[ENZLOAD (from enz_from_proteome)]]," ",-1))</f>
        <v>1.4382984868E-7</v>
      </c>
      <c r="F691" s="1" t="s">
        <v>17300</v>
      </c>
      <c r="G691" s="1" t="str">
        <f>_xlfn.TEXTBEFORE(Table4[[#This Row],[rxn     upper-bound     lower-bound]]," ")</f>
        <v>ENZLOAD-ATAH_c_REV-rt6356</v>
      </c>
      <c r="H691" s="1">
        <f>_xlfn.NUMBERVALUE(TRIM(_xlfn.TEXTBEFORE(_xlfn.TEXTAFTER(Table4[[#This Row],[rxn     upper-bound     lower-bound]],Table4[[#This Row],[rxn]]),Table4[[#This Row],[lb]],-1)))</f>
        <v>0.33201392000000002</v>
      </c>
      <c r="I691" s="1" t="str">
        <f>_xlfn.TEXTAFTER(Table4[[#This Row],[rxn     upper-bound     lower-bound]]," ",-1)</f>
        <v>0.00000000</v>
      </c>
    </row>
    <row r="692" spans="1:9">
      <c r="A692" s="1" t="s">
        <v>13608</v>
      </c>
      <c r="B692" s="1" t="str">
        <f>_xlfn.TEXTBEFORE(ENZLOAD[[#This Row],[ENZLOAD (from enz_from_proteome)]]," ")</f>
        <v>ENZLOAD-ATHRDHr_c_FWD-rt1844</v>
      </c>
      <c r="C692" s="1">
        <f>_xlfn.NUMBERVALUE(_xlfn.TEXTAFTER(ENZLOAD[[#This Row],[ENZLOAD (from enz_from_proteome)]]," ",-1))</f>
        <v>1.7789451277000001E-7</v>
      </c>
      <c r="F692" s="1" t="s">
        <v>17301</v>
      </c>
      <c r="G692" s="1" t="str">
        <f>_xlfn.TEXTBEFORE(Table4[[#This Row],[rxn     upper-bound     lower-bound]]," ")</f>
        <v>ENZLOAD-ATHRDHr_c_FWD-rt1844</v>
      </c>
      <c r="H692" s="1">
        <f>_xlfn.NUMBERVALUE(TRIM(_xlfn.TEXTBEFORE(_xlfn.TEXTAFTER(Table4[[#This Row],[rxn     upper-bound     lower-bound]],Table4[[#This Row],[rxn]]),Table4[[#This Row],[lb]],-1)))</f>
        <v>1.45837645</v>
      </c>
      <c r="I692" s="1" t="str">
        <f>_xlfn.TEXTAFTER(Table4[[#This Row],[rxn     upper-bound     lower-bound]]," ",-1)</f>
        <v>0.00000000</v>
      </c>
    </row>
    <row r="693" spans="1:9">
      <c r="A693" s="1" t="s">
        <v>13609</v>
      </c>
      <c r="B693" s="1" t="str">
        <f>_xlfn.TEXTBEFORE(ENZLOAD[[#This Row],[ENZLOAD (from enz_from_proteome)]]," ")</f>
        <v>ENZLOAD-ATHRDHr_c_REV-rt1844</v>
      </c>
      <c r="C693" s="1">
        <f>_xlfn.NUMBERVALUE(_xlfn.TEXTAFTER(ENZLOAD[[#This Row],[ENZLOAD (from enz_from_proteome)]]," ",-1))</f>
        <v>1.7789451277000001E-7</v>
      </c>
      <c r="F693" s="1" t="s">
        <v>17302</v>
      </c>
      <c r="G693" s="1" t="str">
        <f>_xlfn.TEXTBEFORE(Table4[[#This Row],[rxn     upper-bound     lower-bound]]," ")</f>
        <v>ENZLOAD-ATHRDHr_c_REV-rt1844</v>
      </c>
      <c r="H693" s="1">
        <f>_xlfn.NUMBERVALUE(TRIM(_xlfn.TEXTBEFORE(_xlfn.TEXTAFTER(Table4[[#This Row],[rxn     upper-bound     lower-bound]],Table4[[#This Row],[rxn]]),Table4[[#This Row],[lb]],-1)))</f>
        <v>1.45837645</v>
      </c>
      <c r="I693" s="1" t="str">
        <f>_xlfn.TEXTAFTER(Table4[[#This Row],[rxn     upper-bound     lower-bound]]," ",-1)</f>
        <v>0.00000000</v>
      </c>
    </row>
    <row r="694" spans="1:9">
      <c r="A694" s="1" t="s">
        <v>13610</v>
      </c>
      <c r="B694" s="1" t="str">
        <f>_xlfn.TEXTBEFORE(ENZLOAD[[#This Row],[ENZLOAD (from enz_from_proteome)]]," ")</f>
        <v>ENZLOAD-ATPASEP2e_c_FWD-rt0602_c</v>
      </c>
      <c r="C694" s="1">
        <f>_xlfn.NUMBERVALUE(_xlfn.TEXTAFTER(ENZLOAD[[#This Row],[ENZLOAD (from enz_from_proteome)]]," ",-1))</f>
        <v>1.5748833620000001E-8</v>
      </c>
      <c r="F694" s="1" t="s">
        <v>17303</v>
      </c>
      <c r="G694" s="1" t="str">
        <f>_xlfn.TEXTBEFORE(Table4[[#This Row],[rxn     upper-bound     lower-bound]]," ")</f>
        <v>ENZLOAD-ATPASEP2e_c_FWD-rt0602_c</v>
      </c>
      <c r="H694" s="1">
        <f>_xlfn.NUMBERVALUE(TRIM(_xlfn.TEXTBEFORE(_xlfn.TEXTAFTER(Table4[[#This Row],[rxn     upper-bound     lower-bound]],Table4[[#This Row],[rxn]]),Table4[[#This Row],[lb]],-1)))</f>
        <v>0.43170719000000002</v>
      </c>
      <c r="I694" s="1" t="str">
        <f>_xlfn.TEXTAFTER(Table4[[#This Row],[rxn     upper-bound     lower-bound]]," ",-1)</f>
        <v>0.00000000</v>
      </c>
    </row>
    <row r="695" spans="1:9">
      <c r="A695" s="1" t="s">
        <v>13611</v>
      </c>
      <c r="B695" s="1" t="str">
        <f>_xlfn.TEXTBEFORE(ENZLOAD[[#This Row],[ENZLOAD (from enz_from_proteome)]]," ")</f>
        <v>ENZLOAD-ATPASEP2e_c_FWD-rt5249</v>
      </c>
      <c r="C695" s="1">
        <f>_xlfn.NUMBERVALUE(_xlfn.TEXTAFTER(ENZLOAD[[#This Row],[ENZLOAD (from enz_from_proteome)]]," ",-1))</f>
        <v>9.2738323045800002E-6</v>
      </c>
      <c r="F695" s="1" t="s">
        <v>17304</v>
      </c>
      <c r="G695" s="1" t="str">
        <f>_xlfn.TEXTBEFORE(Table4[[#This Row],[rxn     upper-bound     lower-bound]]," ")</f>
        <v>ENZLOAD-ATPASEP2e_c_FWD-rt5249</v>
      </c>
      <c r="H695" s="1">
        <f>_xlfn.NUMBERVALUE(TRIM(_xlfn.TEXTBEFORE(_xlfn.TEXTAFTER(Table4[[#This Row],[rxn     upper-bound     lower-bound]],Table4[[#This Row],[rxn]]),Table4[[#This Row],[lb]],-1)))</f>
        <v>0.39273545999999998</v>
      </c>
      <c r="I695" s="1" t="str">
        <f>_xlfn.TEXTAFTER(Table4[[#This Row],[rxn     upper-bound     lower-bound]]," ",-1)</f>
        <v>0.00000000</v>
      </c>
    </row>
    <row r="696" spans="1:9">
      <c r="A696" s="1" t="s">
        <v>13612</v>
      </c>
      <c r="B696" s="1" t="str">
        <f>_xlfn.TEXTBEFORE(ENZLOAD[[#This Row],[ENZLOAD (from enz_from_proteome)]]," ")</f>
        <v>ENZLOAD-ATPASEP2e_c_FWD-rt7216</v>
      </c>
      <c r="C696" s="1">
        <f>_xlfn.NUMBERVALUE(_xlfn.TEXTAFTER(ENZLOAD[[#This Row],[ENZLOAD (from enz_from_proteome)]]," ",-1))</f>
        <v>0</v>
      </c>
      <c r="F696" s="1" t="s">
        <v>17305</v>
      </c>
      <c r="G696" s="1" t="str">
        <f>_xlfn.TEXTBEFORE(Table4[[#This Row],[rxn     upper-bound     lower-bound]]," ")</f>
        <v>ENZLOAD-ATPASEP2e_c_FWD-rt7216</v>
      </c>
      <c r="H696" s="1">
        <f>_xlfn.NUMBERVALUE(TRIM(_xlfn.TEXTBEFORE(_xlfn.TEXTAFTER(Table4[[#This Row],[rxn     upper-bound     lower-bound]],Table4[[#This Row],[rxn]]),Table4[[#This Row],[lb]],-1)))</f>
        <v>0.37191484000000002</v>
      </c>
      <c r="I696" s="1" t="str">
        <f>_xlfn.TEXTAFTER(Table4[[#This Row],[rxn     upper-bound     lower-bound]]," ",-1)</f>
        <v>0.00000000</v>
      </c>
    </row>
    <row r="697" spans="1:9">
      <c r="A697" s="1" t="s">
        <v>13613</v>
      </c>
      <c r="B697" s="1" t="str">
        <f>_xlfn.TEXTBEFORE(ENZLOAD[[#This Row],[ENZLOAD (from enz_from_proteome)]]," ")</f>
        <v>ENZLOAD-ATPASEV_v_FWD-ATPASECPLXgm</v>
      </c>
      <c r="C697" s="1">
        <f>_xlfn.NUMBERVALUE(_xlfn.TEXTAFTER(ENZLOAD[[#This Row],[ENZLOAD (from enz_from_proteome)]]," ",-1))</f>
        <v>2.296980617E-7</v>
      </c>
      <c r="F697" s="1" t="s">
        <v>17306</v>
      </c>
      <c r="G697" s="1" t="str">
        <f>_xlfn.TEXTBEFORE(Table4[[#This Row],[rxn     upper-bound     lower-bound]]," ")</f>
        <v>ENZLOAD-ATPASEV_v_FWD-ATPASECPLXgm</v>
      </c>
      <c r="H697" s="1">
        <f>_xlfn.NUMBERVALUE(TRIM(_xlfn.TEXTBEFORE(_xlfn.TEXTAFTER(Table4[[#This Row],[rxn     upper-bound     lower-bound]],Table4[[#This Row],[rxn]]),Table4[[#This Row],[lb]],-1)))</f>
        <v>4.5415530000000003E-2</v>
      </c>
      <c r="I697" s="1" t="str">
        <f>_xlfn.TEXTAFTER(Table4[[#This Row],[rxn     upper-bound     lower-bound]]," ",-1)</f>
        <v>0.00000000</v>
      </c>
    </row>
    <row r="698" spans="1:9">
      <c r="A698" s="1" t="s">
        <v>13614</v>
      </c>
      <c r="B698" s="1" t="str">
        <f>_xlfn.TEXTBEFORE(ENZLOAD[[#This Row],[ENZLOAD (from enz_from_proteome)]]," ")</f>
        <v>ENZLOAD-ATPATF1_c_FWD-rt5328</v>
      </c>
      <c r="C698" s="1">
        <f>_xlfn.NUMBERVALUE(_xlfn.TEXTAFTER(ENZLOAD[[#This Row],[ENZLOAD (from enz_from_proteome)]]," ",-1))</f>
        <v>1.1322064877E-7</v>
      </c>
      <c r="F698" s="1" t="s">
        <v>17307</v>
      </c>
      <c r="G698" s="1" t="str">
        <f>_xlfn.TEXTBEFORE(Table4[[#This Row],[rxn     upper-bound     lower-bound]]," ")</f>
        <v>ENZLOAD-ATPATF1_c_FWD-rt5328</v>
      </c>
      <c r="H698" s="1">
        <f>_xlfn.NUMBERVALUE(TRIM(_xlfn.TEXTBEFORE(_xlfn.TEXTAFTER(Table4[[#This Row],[rxn     upper-bound     lower-bound]],Table4[[#This Row],[rxn]]),Table4[[#This Row],[lb]],-1)))</f>
        <v>1.1371990000000001</v>
      </c>
      <c r="I698" s="1" t="str">
        <f>_xlfn.TEXTAFTER(Table4[[#This Row],[rxn     upper-bound     lower-bound]]," ",-1)</f>
        <v>0.00000000</v>
      </c>
    </row>
    <row r="699" spans="1:9">
      <c r="A699" s="1" t="s">
        <v>13615</v>
      </c>
      <c r="B699" s="1" t="str">
        <f>_xlfn.TEXTBEFORE(ENZLOAD[[#This Row],[ENZLOAD (from enz_from_proteome)]]," ")</f>
        <v>ENZLOAD-ATPATF1_c_FWD-rt8184</v>
      </c>
      <c r="C699" s="1">
        <f>_xlfn.NUMBERVALUE(_xlfn.TEXTAFTER(ENZLOAD[[#This Row],[ENZLOAD (from enz_from_proteome)]]," ",-1))</f>
        <v>1.5471346373E-7</v>
      </c>
      <c r="F699" s="1" t="s">
        <v>17308</v>
      </c>
      <c r="G699" s="1" t="str">
        <f>_xlfn.TEXTBEFORE(Table4[[#This Row],[rxn     upper-bound     lower-bound]]," ")</f>
        <v>ENZLOAD-ATPATF1_c_FWD-rt8184</v>
      </c>
      <c r="H699" s="1">
        <f>_xlfn.NUMBERVALUE(TRIM(_xlfn.TEXTBEFORE(_xlfn.TEXTAFTER(Table4[[#This Row],[rxn     upper-bound     lower-bound]],Table4[[#This Row],[rxn]]),Table4[[#This Row],[lb]],-1)))</f>
        <v>1.16993299</v>
      </c>
      <c r="I699" s="1" t="str">
        <f>_xlfn.TEXTAFTER(Table4[[#This Row],[rxn     upper-bound     lower-bound]]," ",-1)</f>
        <v>0.00000000</v>
      </c>
    </row>
    <row r="700" spans="1:9">
      <c r="A700" s="1" t="s">
        <v>13616</v>
      </c>
      <c r="B700" s="1" t="str">
        <f>_xlfn.TEXTBEFORE(ENZLOAD[[#This Row],[ENZLOAD (from enz_from_proteome)]]," ")</f>
        <v>ENZLOAD-ATPPRT_c_FWD-rt1520</v>
      </c>
      <c r="C700" s="1">
        <f>_xlfn.NUMBERVALUE(_xlfn.TEXTAFTER(ENZLOAD[[#This Row],[ENZLOAD (from enz_from_proteome)]]," ",-1))</f>
        <v>3.2675830095199998E-6</v>
      </c>
      <c r="F700" s="1" t="s">
        <v>17309</v>
      </c>
      <c r="G700" s="1" t="str">
        <f>_xlfn.TEXTBEFORE(Table4[[#This Row],[rxn     upper-bound     lower-bound]]," ")</f>
        <v>ENZLOAD-ATPPRT_c_FWD-rt1520</v>
      </c>
      <c r="H700" s="1">
        <f>_xlfn.NUMBERVALUE(TRIM(_xlfn.TEXTBEFORE(_xlfn.TEXTAFTER(Table4[[#This Row],[rxn     upper-bound     lower-bound]],Table4[[#This Row],[rxn]]),Table4[[#This Row],[lb]],-1)))</f>
        <v>1.3107954100000001</v>
      </c>
      <c r="I700" s="1" t="str">
        <f>_xlfn.TEXTAFTER(Table4[[#This Row],[rxn     upper-bound     lower-bound]]," ",-1)</f>
        <v>0.00000000</v>
      </c>
    </row>
    <row r="701" spans="1:9">
      <c r="A701" s="1" t="s">
        <v>13617</v>
      </c>
      <c r="B701" s="1" t="str">
        <f>_xlfn.TEXTBEFORE(ENZLOAD[[#This Row],[ENZLOAD (from enz_from_proteome)]]," ")</f>
        <v>ENZLOAD-ATPS_m_FWD-ATPSCPLX</v>
      </c>
      <c r="C701" s="1">
        <f>_xlfn.NUMBERVALUE(_xlfn.TEXTAFTER(ENZLOAD[[#This Row],[ENZLOAD (from enz_from_proteome)]]," ",-1))</f>
        <v>2.68522049507999E-6</v>
      </c>
      <c r="F701" s="1" t="s">
        <v>17310</v>
      </c>
      <c r="G701" s="1" t="str">
        <f>_xlfn.TEXTBEFORE(Table4[[#This Row],[rxn     upper-bound     lower-bound]]," ")</f>
        <v>ENZLOAD-ATPS_m_FWD-ATPSCPLX</v>
      </c>
      <c r="H701" s="1">
        <f>_xlfn.NUMBERVALUE(TRIM(_xlfn.TEXTBEFORE(_xlfn.TEXTAFTER(Table4[[#This Row],[rxn     upper-bound     lower-bound]],Table4[[#This Row],[rxn]]),Table4[[#This Row],[lb]],-1)))</f>
        <v>7.2874930000000004E-2</v>
      </c>
      <c r="I701" s="1" t="str">
        <f>_xlfn.TEXTAFTER(Table4[[#This Row],[rxn     upper-bound     lower-bound]]," ",-1)</f>
        <v>0.00000000</v>
      </c>
    </row>
    <row r="702" spans="1:9">
      <c r="A702" s="1" t="s">
        <v>13618</v>
      </c>
      <c r="B702" s="1" t="str">
        <f>_xlfn.TEXTBEFORE(ENZLOAD[[#This Row],[ENZLOAD (from enz_from_proteome)]]," ")</f>
        <v>ENZLOAD-AVNORy_c_FWD-rt7877</v>
      </c>
      <c r="C702" s="1">
        <f>_xlfn.NUMBERVALUE(_xlfn.TEXTAFTER(ENZLOAD[[#This Row],[ENZLOAD (from enz_from_proteome)]]," ",-1))</f>
        <v>1.7530718284E-7</v>
      </c>
      <c r="F702" s="1" t="s">
        <v>17311</v>
      </c>
      <c r="G702" s="1" t="str">
        <f>_xlfn.TEXTBEFORE(Table4[[#This Row],[rxn     upper-bound     lower-bound]]," ")</f>
        <v>ENZLOAD-AVNORy_c_FWD-rt7877</v>
      </c>
      <c r="H702" s="1">
        <f>_xlfn.NUMBERVALUE(TRIM(_xlfn.TEXTBEFORE(_xlfn.TEXTAFTER(Table4[[#This Row],[rxn     upper-bound     lower-bound]],Table4[[#This Row],[rxn]]),Table4[[#This Row],[lb]],-1)))</f>
        <v>0.99639339999999998</v>
      </c>
      <c r="I702" s="1" t="str">
        <f>_xlfn.TEXTAFTER(Table4[[#This Row],[rxn     upper-bound     lower-bound]]," ",-1)</f>
        <v>0.00000000</v>
      </c>
    </row>
    <row r="703" spans="1:9">
      <c r="A703" s="1" t="s">
        <v>13619</v>
      </c>
      <c r="B703" s="1" t="str">
        <f>_xlfn.TEXTBEFORE(ENZLOAD[[#This Row],[ENZLOAD (from enz_from_proteome)]]," ")</f>
        <v>ENZLOAD-AVNORy_c_REV-rt7877</v>
      </c>
      <c r="C703" s="1">
        <f>_xlfn.NUMBERVALUE(_xlfn.TEXTAFTER(ENZLOAD[[#This Row],[ENZLOAD (from enz_from_proteome)]]," ",-1))</f>
        <v>1.7530718284E-7</v>
      </c>
      <c r="F703" s="1" t="s">
        <v>17312</v>
      </c>
      <c r="G703" s="1" t="str">
        <f>_xlfn.TEXTBEFORE(Table4[[#This Row],[rxn     upper-bound     lower-bound]]," ")</f>
        <v>ENZLOAD-AVNORy_c_REV-rt7877</v>
      </c>
      <c r="H703" s="1">
        <f>_xlfn.NUMBERVALUE(TRIM(_xlfn.TEXTBEFORE(_xlfn.TEXTAFTER(Table4[[#This Row],[rxn     upper-bound     lower-bound]],Table4[[#This Row],[rxn]]),Table4[[#This Row],[lb]],-1)))</f>
        <v>0.99639339999999998</v>
      </c>
      <c r="I703" s="1" t="str">
        <f>_xlfn.TEXTAFTER(Table4[[#This Row],[rxn     upper-bound     lower-bound]]," ",-1)</f>
        <v>0.00000000</v>
      </c>
    </row>
    <row r="704" spans="1:9">
      <c r="A704" s="1" t="s">
        <v>13620</v>
      </c>
      <c r="B704" s="1" t="str">
        <f>_xlfn.TEXTBEFORE(ENZLOAD[[#This Row],[ENZLOAD (from enz_from_proteome)]]," ")</f>
        <v>ENZLOAD-BACCL_c_FWD-rt8036_c</v>
      </c>
      <c r="C704" s="1">
        <f>_xlfn.NUMBERVALUE(_xlfn.TEXTAFTER(ENZLOAD[[#This Row],[ENZLOAD (from enz_from_proteome)]]," ",-1))</f>
        <v>1.0849653069E-7</v>
      </c>
      <c r="F704" s="1" t="s">
        <v>17313</v>
      </c>
      <c r="G704" s="1" t="str">
        <f>_xlfn.TEXTBEFORE(Table4[[#This Row],[rxn     upper-bound     lower-bound]]," ")</f>
        <v>ENZLOAD-BACCL_c_FWD-rt8036_c</v>
      </c>
      <c r="H704" s="1">
        <f>_xlfn.NUMBERVALUE(TRIM(_xlfn.TEXTBEFORE(_xlfn.TEXTAFTER(Table4[[#This Row],[rxn     upper-bound     lower-bound]],Table4[[#This Row],[rxn]]),Table4[[#This Row],[lb]],-1)))</f>
        <v>0.59296857999999997</v>
      </c>
      <c r="I704" s="1" t="str">
        <f>_xlfn.TEXTAFTER(Table4[[#This Row],[rxn     upper-bound     lower-bound]]," ",-1)</f>
        <v>0.00000000</v>
      </c>
    </row>
    <row r="705" spans="1:9">
      <c r="A705" s="1" t="s">
        <v>13621</v>
      </c>
      <c r="B705" s="1" t="str">
        <f>_xlfn.TEXTBEFORE(ENZLOAD[[#This Row],[ENZLOAD (from enz_from_proteome)]]," ")</f>
        <v>ENZLOAD-BBOX_m_FWD-rt6692_m</v>
      </c>
      <c r="C705" s="1">
        <f>_xlfn.NUMBERVALUE(_xlfn.TEXTAFTER(ENZLOAD[[#This Row],[ENZLOAD (from enz_from_proteome)]]," ",-1))</f>
        <v>6.0658114019999999E-8</v>
      </c>
      <c r="F705" s="1" t="s">
        <v>17314</v>
      </c>
      <c r="G705" s="1" t="str">
        <f>_xlfn.TEXTBEFORE(Table4[[#This Row],[rxn     upper-bound     lower-bound]]," ")</f>
        <v>ENZLOAD-BBOX_m_FWD-rt6692_m</v>
      </c>
      <c r="H705" s="1">
        <f>_xlfn.NUMBERVALUE(TRIM(_xlfn.TEXTBEFORE(_xlfn.TEXTAFTER(Table4[[#This Row],[rxn     upper-bound     lower-bound]],Table4[[#This Row],[rxn]]),Table4[[#This Row],[lb]],-1)))</f>
        <v>1.1442655399999999</v>
      </c>
      <c r="I705" s="1" t="str">
        <f>_xlfn.TEXTAFTER(Table4[[#This Row],[rxn     upper-bound     lower-bound]]," ",-1)</f>
        <v>0.00000000</v>
      </c>
    </row>
    <row r="706" spans="1:9">
      <c r="A706" s="1" t="s">
        <v>13622</v>
      </c>
      <c r="B706" s="1" t="str">
        <f>_xlfn.TEXTBEFORE(ENZLOAD[[#This Row],[ENZLOAD (from enz_from_proteome)]]," ")</f>
        <v>ENZLOAD-BETALDHx_x_FWD-rt2053</v>
      </c>
      <c r="C706" s="1">
        <f>_xlfn.NUMBERVALUE(_xlfn.TEXTAFTER(ENZLOAD[[#This Row],[ENZLOAD (from enz_from_proteome)]]," ",-1))</f>
        <v>2.0319485539999998E-8</v>
      </c>
      <c r="F706" s="1" t="s">
        <v>17315</v>
      </c>
      <c r="G706" s="1" t="str">
        <f>_xlfn.TEXTBEFORE(Table4[[#This Row],[rxn     upper-bound     lower-bound]]," ")</f>
        <v>ENZLOAD-BETALDHx_x_FWD-rt2053</v>
      </c>
      <c r="H706" s="1">
        <f>_xlfn.NUMBERVALUE(TRIM(_xlfn.TEXTBEFORE(_xlfn.TEXTAFTER(Table4[[#This Row],[rxn     upper-bound     lower-bound]],Table4[[#This Row],[rxn]]),Table4[[#This Row],[lb]],-1)))</f>
        <v>0.76497572999999996</v>
      </c>
      <c r="I706" s="1" t="str">
        <f>_xlfn.TEXTAFTER(Table4[[#This Row],[rxn     upper-bound     lower-bound]]," ",-1)</f>
        <v>0.00000000</v>
      </c>
    </row>
    <row r="707" spans="1:9">
      <c r="A707" s="1" t="s">
        <v>13623</v>
      </c>
      <c r="B707" s="1" t="str">
        <f>_xlfn.TEXTBEFORE(ENZLOAD[[#This Row],[ENZLOAD (from enz_from_proteome)]]," ")</f>
        <v>ENZLOAD-BPNT_c_FWD-rt2305</v>
      </c>
      <c r="C707" s="1">
        <f>_xlfn.NUMBERVALUE(_xlfn.TEXTAFTER(ENZLOAD[[#This Row],[ENZLOAD (from enz_from_proteome)]]," ",-1))</f>
        <v>2.5240290302199998E-6</v>
      </c>
      <c r="F707" s="1" t="s">
        <v>17316</v>
      </c>
      <c r="G707" s="1" t="str">
        <f>_xlfn.TEXTBEFORE(Table4[[#This Row],[rxn     upper-bound     lower-bound]]," ")</f>
        <v>ENZLOAD-BPNT_c_FWD-rt2305</v>
      </c>
      <c r="H707" s="1">
        <f>_xlfn.NUMBERVALUE(TRIM(_xlfn.TEXTBEFORE(_xlfn.TEXTAFTER(Table4[[#This Row],[rxn     upper-bound     lower-bound]],Table4[[#This Row],[rxn]]),Table4[[#This Row],[lb]],-1)))</f>
        <v>1.13153598</v>
      </c>
      <c r="I707" s="1" t="str">
        <f>_xlfn.TEXTAFTER(Table4[[#This Row],[rxn     upper-bound     lower-bound]]," ",-1)</f>
        <v>0.00000000</v>
      </c>
    </row>
    <row r="708" spans="1:9">
      <c r="A708" s="1" t="s">
        <v>13624</v>
      </c>
      <c r="B708" s="1" t="str">
        <f>_xlfn.TEXTBEFORE(ENZLOAD[[#This Row],[ENZLOAD (from enz_from_proteome)]]," ")</f>
        <v>ENZLOAD-BTDDH_c_FWD-rt5273</v>
      </c>
      <c r="C708" s="1">
        <f>_xlfn.NUMBERVALUE(_xlfn.TEXTAFTER(ENZLOAD[[#This Row],[ENZLOAD (from enz_from_proteome)]]," ",-1))</f>
        <v>0</v>
      </c>
      <c r="F708" s="1" t="s">
        <v>17317</v>
      </c>
      <c r="G708" s="1" t="str">
        <f>_xlfn.TEXTBEFORE(Table4[[#This Row],[rxn     upper-bound     lower-bound]]," ")</f>
        <v>ENZLOAD-BTDDH_c_FWD-rt5273</v>
      </c>
      <c r="H708" s="1">
        <f>_xlfn.NUMBERVALUE(TRIM(_xlfn.TEXTBEFORE(_xlfn.TEXTAFTER(Table4[[#This Row],[rxn     upper-bound     lower-bound]],Table4[[#This Row],[rxn]]),Table4[[#This Row],[lb]],-1)))</f>
        <v>1.0751632799999999</v>
      </c>
      <c r="I708" s="1" t="str">
        <f>_xlfn.TEXTAFTER(Table4[[#This Row],[rxn     upper-bound     lower-bound]]," ",-1)</f>
        <v>0.00000000</v>
      </c>
    </row>
    <row r="709" spans="1:9">
      <c r="A709" s="1" t="s">
        <v>13625</v>
      </c>
      <c r="B709" s="1" t="str">
        <f>_xlfn.TEXTBEFORE(ENZLOAD[[#This Row],[ENZLOAD (from enz_from_proteome)]]," ")</f>
        <v>ENZLOAD-BTDDH_c_REV-rt5273</v>
      </c>
      <c r="C709" s="1">
        <f>_xlfn.NUMBERVALUE(_xlfn.TEXTAFTER(ENZLOAD[[#This Row],[ENZLOAD (from enz_from_proteome)]]," ",-1))</f>
        <v>0</v>
      </c>
      <c r="F709" s="1" t="s">
        <v>17318</v>
      </c>
      <c r="G709" s="1" t="str">
        <f>_xlfn.TEXTBEFORE(Table4[[#This Row],[rxn     upper-bound     lower-bound]]," ")</f>
        <v>ENZLOAD-BTDDH_c_REV-rt5273</v>
      </c>
      <c r="H709" s="1">
        <f>_xlfn.NUMBERVALUE(TRIM(_xlfn.TEXTBEFORE(_xlfn.TEXTAFTER(Table4[[#This Row],[rxn     upper-bound     lower-bound]],Table4[[#This Row],[rxn]]),Table4[[#This Row],[lb]],-1)))</f>
        <v>1.0751632799999999</v>
      </c>
      <c r="I709" s="1" t="str">
        <f>_xlfn.TEXTAFTER(Table4[[#This Row],[rxn     upper-bound     lower-bound]]," ",-1)</f>
        <v>0.00000000</v>
      </c>
    </row>
    <row r="710" spans="1:9">
      <c r="A710" s="1" t="s">
        <v>13626</v>
      </c>
      <c r="B710" s="1" t="str">
        <f>_xlfn.TEXTBEFORE(ENZLOAD[[#This Row],[ENZLOAD (from enz_from_proteome)]]," ")</f>
        <v>ENZLOAD-BTS1_c_FWD-rt7540_c</v>
      </c>
      <c r="C710" s="1">
        <f>_xlfn.NUMBERVALUE(_xlfn.TEXTAFTER(ENZLOAD[[#This Row],[ENZLOAD (from enz_from_proteome)]]," ",-1))</f>
        <v>3.5017680652999999E-7</v>
      </c>
      <c r="F710" s="1" t="s">
        <v>17319</v>
      </c>
      <c r="G710" s="1" t="str">
        <f>_xlfn.TEXTBEFORE(Table4[[#This Row],[rxn     upper-bound     lower-bound]]," ")</f>
        <v>ENZLOAD-BTS1_c_FWD-rt7540_c</v>
      </c>
      <c r="H710" s="1">
        <f>_xlfn.NUMBERVALUE(TRIM(_xlfn.TEXTBEFORE(_xlfn.TEXTAFTER(Table4[[#This Row],[rxn     upper-bound     lower-bound]],Table4[[#This Row],[rxn]]),Table4[[#This Row],[lb]],-1)))</f>
        <v>0.95493143000000003</v>
      </c>
      <c r="I710" s="1" t="str">
        <f>_xlfn.TEXTAFTER(Table4[[#This Row],[rxn     upper-bound     lower-bound]]," ",-1)</f>
        <v>0.00000000</v>
      </c>
    </row>
    <row r="711" spans="1:9">
      <c r="A711" s="1" t="s">
        <v>13627</v>
      </c>
      <c r="B711" s="1" t="str">
        <f>_xlfn.TEXTBEFORE(ENZLOAD[[#This Row],[ENZLOAD (from enz_from_proteome)]]," ")</f>
        <v>ENZLOAD-BTS1_c_REV-rt7540_c</v>
      </c>
      <c r="C711" s="1">
        <f>_xlfn.NUMBERVALUE(_xlfn.TEXTAFTER(ENZLOAD[[#This Row],[ENZLOAD (from enz_from_proteome)]]," ",-1))</f>
        <v>3.5017680652999999E-7</v>
      </c>
      <c r="F711" s="1" t="s">
        <v>17320</v>
      </c>
      <c r="G711" s="1" t="str">
        <f>_xlfn.TEXTBEFORE(Table4[[#This Row],[rxn     upper-bound     lower-bound]]," ")</f>
        <v>ENZLOAD-BTS1_c_REV-rt7540_c</v>
      </c>
      <c r="H711" s="1">
        <f>_xlfn.NUMBERVALUE(TRIM(_xlfn.TEXTBEFORE(_xlfn.TEXTAFTER(Table4[[#This Row],[rxn     upper-bound     lower-bound]],Table4[[#This Row],[rxn]]),Table4[[#This Row],[lb]],-1)))</f>
        <v>0.95493143000000003</v>
      </c>
      <c r="I711" s="1" t="str">
        <f>_xlfn.TEXTAFTER(Table4[[#This Row],[rxn     upper-bound     lower-bound]]," ",-1)</f>
        <v>0.00000000</v>
      </c>
    </row>
    <row r="712" spans="1:9">
      <c r="A712" s="1" t="s">
        <v>13628</v>
      </c>
      <c r="B712" s="1" t="str">
        <f>_xlfn.TEXTBEFORE(ENZLOAD[[#This Row],[ENZLOAD (from enz_from_proteome)]]," ")</f>
        <v>ENZLOAD-BTS1_m_FWD-rt7540_m</v>
      </c>
      <c r="C712" s="1">
        <f>_xlfn.NUMBERVALUE(_xlfn.TEXTAFTER(ENZLOAD[[#This Row],[ENZLOAD (from enz_from_proteome)]]," ",-1))</f>
        <v>3.5017680652999999E-7</v>
      </c>
      <c r="F712" s="1" t="s">
        <v>17321</v>
      </c>
      <c r="G712" s="1" t="str">
        <f>_xlfn.TEXTBEFORE(Table4[[#This Row],[rxn     upper-bound     lower-bound]]," ")</f>
        <v>ENZLOAD-BTS1_m_FWD-rt7540_m</v>
      </c>
      <c r="H712" s="1">
        <f>_xlfn.NUMBERVALUE(TRIM(_xlfn.TEXTBEFORE(_xlfn.TEXTAFTER(Table4[[#This Row],[rxn     upper-bound     lower-bound]],Table4[[#This Row],[rxn]]),Table4[[#This Row],[lb]],-1)))</f>
        <v>0.95493143000000003</v>
      </c>
      <c r="I712" s="1" t="str">
        <f>_xlfn.TEXTAFTER(Table4[[#This Row],[rxn     upper-bound     lower-bound]]," ",-1)</f>
        <v>0.00000000</v>
      </c>
    </row>
    <row r="713" spans="1:9">
      <c r="A713" s="1" t="s">
        <v>13629</v>
      </c>
      <c r="B713" s="1" t="str">
        <f>_xlfn.TEXTBEFORE(ENZLOAD[[#This Row],[ENZLOAD (from enz_from_proteome)]]," ")</f>
        <v>ENZLOAD-BZHYOX_c_FWD-rt5813</v>
      </c>
      <c r="C713" s="1">
        <f>_xlfn.NUMBERVALUE(_xlfn.TEXTAFTER(ENZLOAD[[#This Row],[ENZLOAD (from enz_from_proteome)]]," ",-1))</f>
        <v>0</v>
      </c>
      <c r="F713" s="1" t="s">
        <v>17322</v>
      </c>
      <c r="G713" s="1" t="str">
        <f>_xlfn.TEXTBEFORE(Table4[[#This Row],[rxn     upper-bound     lower-bound]]," ")</f>
        <v>ENZLOAD-BZHYOX_c_FWD-rt5813</v>
      </c>
      <c r="H713" s="1">
        <f>_xlfn.NUMBERVALUE(TRIM(_xlfn.TEXTBEFORE(_xlfn.TEXTAFTER(Table4[[#This Row],[rxn     upper-bound     lower-bound]],Table4[[#This Row],[rxn]]),Table4[[#This Row],[lb]],-1)))</f>
        <v>0.40298573999999998</v>
      </c>
      <c r="I713" s="1" t="str">
        <f>_xlfn.TEXTAFTER(Table4[[#This Row],[rxn     upper-bound     lower-bound]]," ",-1)</f>
        <v>0.00000000</v>
      </c>
    </row>
    <row r="714" spans="1:9">
      <c r="A714" s="1" t="s">
        <v>13630</v>
      </c>
      <c r="B714" s="1" t="str">
        <f>_xlfn.TEXTBEFORE(ENZLOAD[[#This Row],[ENZLOAD (from enz_from_proteome)]]," ")</f>
        <v>ENZLOAD-BZHYOX_r_FWD-rt1936</v>
      </c>
      <c r="C714" s="1">
        <f>_xlfn.NUMBERVALUE(_xlfn.TEXTAFTER(ENZLOAD[[#This Row],[ENZLOAD (from enz_from_proteome)]]," ",-1))</f>
        <v>3.0847355999999999E-8</v>
      </c>
      <c r="F714" s="1" t="s">
        <v>17323</v>
      </c>
      <c r="G714" s="1" t="str">
        <f>_xlfn.TEXTBEFORE(Table4[[#This Row],[rxn     upper-bound     lower-bound]]," ")</f>
        <v>ENZLOAD-BZHYOX_r_FWD-rt1936</v>
      </c>
      <c r="H714" s="1">
        <f>_xlfn.NUMBERVALUE(TRIM(_xlfn.TEXTBEFORE(_xlfn.TEXTAFTER(Table4[[#This Row],[rxn     upper-bound     lower-bound]],Table4[[#This Row],[rxn]]),Table4[[#This Row],[lb]],-1)))</f>
        <v>0.70588218999999996</v>
      </c>
      <c r="I714" s="1" t="str">
        <f>_xlfn.TEXTAFTER(Table4[[#This Row],[rxn     upper-bound     lower-bound]]," ",-1)</f>
        <v>0.00000000</v>
      </c>
    </row>
    <row r="715" spans="1:9">
      <c r="A715" s="1" t="s">
        <v>13631</v>
      </c>
      <c r="B715" s="1" t="str">
        <f>_xlfn.TEXTBEFORE(ENZLOAD[[#This Row],[ENZLOAD (from enz_from_proteome)]]," ")</f>
        <v>ENZLOAD-C14STR_c_FWD-rt0303</v>
      </c>
      <c r="C715" s="1">
        <f>_xlfn.NUMBERVALUE(_xlfn.TEXTAFTER(ENZLOAD[[#This Row],[ENZLOAD (from enz_from_proteome)]]," ",-1))</f>
        <v>1.0544869895E-7</v>
      </c>
      <c r="F715" s="1" t="s">
        <v>17324</v>
      </c>
      <c r="G715" s="1" t="str">
        <f>_xlfn.TEXTBEFORE(Table4[[#This Row],[rxn     upper-bound     lower-bound]]," ")</f>
        <v>ENZLOAD-C14STR_c_FWD-rt0303</v>
      </c>
      <c r="H715" s="1">
        <f>_xlfn.NUMBERVALUE(TRIM(_xlfn.TEXTBEFORE(_xlfn.TEXTAFTER(Table4[[#This Row],[rxn     upper-bound     lower-bound]],Table4[[#This Row],[rxn]]),Table4[[#This Row],[lb]],-1)))</f>
        <v>0.81615835000000003</v>
      </c>
      <c r="I715" s="1" t="str">
        <f>_xlfn.TEXTAFTER(Table4[[#This Row],[rxn     upper-bound     lower-bound]]," ",-1)</f>
        <v>0.00000000</v>
      </c>
    </row>
    <row r="716" spans="1:9">
      <c r="A716" s="1" t="s">
        <v>13632</v>
      </c>
      <c r="B716" s="1" t="str">
        <f>_xlfn.TEXTBEFORE(ENZLOAD[[#This Row],[ENZLOAD (from enz_from_proteome)]]," ")</f>
        <v>ENZLOAD-C22STDSy_c_FWD-rt3348</v>
      </c>
      <c r="C716" s="1">
        <f>_xlfn.NUMBERVALUE(_xlfn.TEXTAFTER(ENZLOAD[[#This Row],[ENZLOAD (from enz_from_proteome)]]," ",-1))</f>
        <v>6.3772616814000004E-7</v>
      </c>
      <c r="F716" s="1" t="s">
        <v>17325</v>
      </c>
      <c r="G716" s="1" t="str">
        <f>_xlfn.TEXTBEFORE(Table4[[#This Row],[rxn     upper-bound     lower-bound]]," ")</f>
        <v>ENZLOAD-C22STDSy_c_FWD-rt3348</v>
      </c>
      <c r="H716" s="1">
        <f>_xlfn.NUMBERVALUE(TRIM(_xlfn.TEXTBEFORE(_xlfn.TEXTAFTER(Table4[[#This Row],[rxn     upper-bound     lower-bound]],Table4[[#This Row],[rxn]]),Table4[[#This Row],[lb]],-1)))</f>
        <v>0.74257088999999998</v>
      </c>
      <c r="I716" s="1" t="str">
        <f>_xlfn.TEXTAFTER(Table4[[#This Row],[rxn     upper-bound     lower-bound]]," ",-1)</f>
        <v>0.00000000</v>
      </c>
    </row>
    <row r="717" spans="1:9">
      <c r="A717" s="1" t="s">
        <v>13633</v>
      </c>
      <c r="B717" s="1" t="str">
        <f>_xlfn.TEXTBEFORE(ENZLOAD[[#This Row],[ENZLOAD (from enz_from_proteome)]]," ")</f>
        <v>ENZLOAD-C24STR_r_FWD-rt2613</v>
      </c>
      <c r="C717" s="1">
        <f>_xlfn.NUMBERVALUE(_xlfn.TEXTAFTER(ENZLOAD[[#This Row],[ENZLOAD (from enz_from_proteome)]]," ",-1))</f>
        <v>1.37691792162E-6</v>
      </c>
      <c r="F717" s="1" t="s">
        <v>17326</v>
      </c>
      <c r="G717" s="1" t="str">
        <f>_xlfn.TEXTBEFORE(Table4[[#This Row],[rxn     upper-bound     lower-bound]]," ")</f>
        <v>ENZLOAD-C24STR_r_FWD-rt2613</v>
      </c>
      <c r="H717" s="1">
        <f>_xlfn.NUMBERVALUE(TRIM(_xlfn.TEXTBEFORE(_xlfn.TEXTAFTER(Table4[[#This Row],[rxn     upper-bound     lower-bound]],Table4[[#This Row],[rxn]]),Table4[[#This Row],[lb]],-1)))</f>
        <v>0.77258689000000003</v>
      </c>
      <c r="I717" s="1" t="str">
        <f>_xlfn.TEXTAFTER(Table4[[#This Row],[rxn     upper-bound     lower-bound]]," ",-1)</f>
        <v>0.00000000</v>
      </c>
    </row>
    <row r="718" spans="1:9">
      <c r="A718" s="1" t="s">
        <v>13634</v>
      </c>
      <c r="B718" s="1" t="str">
        <f>_xlfn.TEXTBEFORE(ENZLOAD[[#This Row],[ENZLOAD (from enz_from_proteome)]]," ")</f>
        <v>ENZLOAD-C3STDH1_c_FWD-rt0467</v>
      </c>
      <c r="C718" s="1">
        <f>_xlfn.NUMBERVALUE(_xlfn.TEXTAFTER(ENZLOAD[[#This Row],[ENZLOAD (from enz_from_proteome)]]," ",-1))</f>
        <v>8.7014319289999995E-7</v>
      </c>
      <c r="F718" s="1" t="s">
        <v>17327</v>
      </c>
      <c r="G718" s="1" t="str">
        <f>_xlfn.TEXTBEFORE(Table4[[#This Row],[rxn     upper-bound     lower-bound]]," ")</f>
        <v>ENZLOAD-C3STDH1_c_FWD-rt0467</v>
      </c>
      <c r="H718" s="1">
        <f>_xlfn.NUMBERVALUE(TRIM(_xlfn.TEXTBEFORE(_xlfn.TEXTAFTER(Table4[[#This Row],[rxn     upper-bound     lower-bound]],Table4[[#This Row],[rxn]]),Table4[[#This Row],[lb]],-1)))</f>
        <v>0.87732871000000001</v>
      </c>
      <c r="I718" s="1" t="str">
        <f>_xlfn.TEXTAFTER(Table4[[#This Row],[rxn     upper-bound     lower-bound]]," ",-1)</f>
        <v>0.00000000</v>
      </c>
    </row>
    <row r="719" spans="1:9">
      <c r="A719" s="1" t="s">
        <v>13635</v>
      </c>
      <c r="B719" s="1" t="str">
        <f>_xlfn.TEXTBEFORE(ENZLOAD[[#This Row],[ENZLOAD (from enz_from_proteome)]]," ")</f>
        <v>ENZLOAD-C3STDH1_c_FWD-rt5356</v>
      </c>
      <c r="C719" s="1">
        <f>_xlfn.NUMBERVALUE(_xlfn.TEXTAFTER(ENZLOAD[[#This Row],[ENZLOAD (from enz_from_proteome)]]," ",-1))</f>
        <v>8.0219098320000005E-8</v>
      </c>
      <c r="F719" s="1" t="s">
        <v>17328</v>
      </c>
      <c r="G719" s="1" t="str">
        <f>_xlfn.TEXTBEFORE(Table4[[#This Row],[rxn     upper-bound     lower-bound]]," ")</f>
        <v>ENZLOAD-C3STDH1_c_FWD-rt5356</v>
      </c>
      <c r="H719" s="1">
        <f>_xlfn.NUMBERVALUE(TRIM(_xlfn.TEXTBEFORE(_xlfn.TEXTAFTER(Table4[[#This Row],[rxn     upper-bound     lower-bound]],Table4[[#This Row],[rxn]]),Table4[[#This Row],[lb]],-1)))</f>
        <v>0.51488001999999999</v>
      </c>
      <c r="I719" s="1" t="str">
        <f>_xlfn.TEXTAFTER(Table4[[#This Row],[rxn     upper-bound     lower-bound]]," ",-1)</f>
        <v>0.00000000</v>
      </c>
    </row>
    <row r="720" spans="1:9">
      <c r="A720" s="1" t="s">
        <v>13636</v>
      </c>
      <c r="B720" s="1" t="str">
        <f>_xlfn.TEXTBEFORE(ENZLOAD[[#This Row],[ENZLOAD (from enz_from_proteome)]]," ")</f>
        <v>ENZLOAD-C3STDH2_c_FWD-rt0467</v>
      </c>
      <c r="C720" s="1">
        <f>_xlfn.NUMBERVALUE(_xlfn.TEXTAFTER(ENZLOAD[[#This Row],[ENZLOAD (from enz_from_proteome)]]," ",-1))</f>
        <v>8.7014319289999995E-7</v>
      </c>
      <c r="F720" s="1" t="s">
        <v>17329</v>
      </c>
      <c r="G720" s="1" t="str">
        <f>_xlfn.TEXTBEFORE(Table4[[#This Row],[rxn     upper-bound     lower-bound]]," ")</f>
        <v>ENZLOAD-C3STDH2_c_FWD-rt0467</v>
      </c>
      <c r="H720" s="1">
        <f>_xlfn.NUMBERVALUE(TRIM(_xlfn.TEXTBEFORE(_xlfn.TEXTAFTER(Table4[[#This Row],[rxn     upper-bound     lower-bound]],Table4[[#This Row],[rxn]]),Table4[[#This Row],[lb]],-1)))</f>
        <v>0.87732871000000001</v>
      </c>
      <c r="I720" s="1" t="str">
        <f>_xlfn.TEXTAFTER(Table4[[#This Row],[rxn     upper-bound     lower-bound]]," ",-1)</f>
        <v>0.00000000</v>
      </c>
    </row>
    <row r="721" spans="1:9">
      <c r="A721" s="1" t="s">
        <v>13637</v>
      </c>
      <c r="B721" s="1" t="str">
        <f>_xlfn.TEXTBEFORE(ENZLOAD[[#This Row],[ENZLOAD (from enz_from_proteome)]]," ")</f>
        <v>ENZLOAD-C3STDH2_c_FWD-rt5356</v>
      </c>
      <c r="C721" s="1">
        <f>_xlfn.NUMBERVALUE(_xlfn.TEXTAFTER(ENZLOAD[[#This Row],[ENZLOAD (from enz_from_proteome)]]," ",-1))</f>
        <v>8.0219098320000005E-8</v>
      </c>
      <c r="F721" s="1" t="s">
        <v>17330</v>
      </c>
      <c r="G721" s="1" t="str">
        <f>_xlfn.TEXTBEFORE(Table4[[#This Row],[rxn     upper-bound     lower-bound]]," ")</f>
        <v>ENZLOAD-C3STDH2_c_FWD-rt5356</v>
      </c>
      <c r="H721" s="1">
        <f>_xlfn.NUMBERVALUE(TRIM(_xlfn.TEXTBEFORE(_xlfn.TEXTAFTER(Table4[[#This Row],[rxn     upper-bound     lower-bound]],Table4[[#This Row],[rxn]]),Table4[[#This Row],[lb]],-1)))</f>
        <v>0.51488001999999999</v>
      </c>
      <c r="I721" s="1" t="str">
        <f>_xlfn.TEXTAFTER(Table4[[#This Row],[rxn     upper-bound     lower-bound]]," ",-1)</f>
        <v>0.00000000</v>
      </c>
    </row>
    <row r="722" spans="1:9">
      <c r="A722" s="1" t="s">
        <v>13638</v>
      </c>
      <c r="B722" s="1" t="str">
        <f>_xlfn.TEXTBEFORE(ENZLOAD[[#This Row],[ENZLOAD (from enz_from_proteome)]]," ")</f>
        <v>ENZLOAD-C4STMO1_c_FWD-rt8272</v>
      </c>
      <c r="C722" s="1">
        <f>_xlfn.NUMBERVALUE(_xlfn.TEXTAFTER(ENZLOAD[[#This Row],[ENZLOAD (from enz_from_proteome)]]," ",-1))</f>
        <v>7.9083634490000001E-8</v>
      </c>
      <c r="F722" s="1" t="s">
        <v>17331</v>
      </c>
      <c r="G722" s="1" t="str">
        <f>_xlfn.TEXTBEFORE(Table4[[#This Row],[rxn     upper-bound     lower-bound]]," ")</f>
        <v>ENZLOAD-C4STMO1_c_FWD-rt8272</v>
      </c>
      <c r="H722" s="1">
        <f>_xlfn.NUMBERVALUE(TRIM(_xlfn.TEXTBEFORE(_xlfn.TEXTAFTER(Table4[[#This Row],[rxn     upper-bound     lower-bound]],Table4[[#This Row],[rxn]]),Table4[[#This Row],[lb]],-1)))</f>
        <v>1.1757783900000001</v>
      </c>
      <c r="I722" s="1" t="str">
        <f>_xlfn.TEXTAFTER(Table4[[#This Row],[rxn     upper-bound     lower-bound]]," ",-1)</f>
        <v>0.00000000</v>
      </c>
    </row>
    <row r="723" spans="1:9">
      <c r="A723" s="1" t="s">
        <v>13639</v>
      </c>
      <c r="B723" s="1" t="str">
        <f>_xlfn.TEXTBEFORE(ENZLOAD[[#This Row],[ENZLOAD (from enz_from_proteome)]]," ")</f>
        <v>ENZLOAD-C4STMO2_c_FWD-rt8272</v>
      </c>
      <c r="C723" s="1">
        <f>_xlfn.NUMBERVALUE(_xlfn.TEXTAFTER(ENZLOAD[[#This Row],[ENZLOAD (from enz_from_proteome)]]," ",-1))</f>
        <v>7.9083634490000001E-8</v>
      </c>
      <c r="F723" s="1" t="s">
        <v>17332</v>
      </c>
      <c r="G723" s="1" t="str">
        <f>_xlfn.TEXTBEFORE(Table4[[#This Row],[rxn     upper-bound     lower-bound]]," ")</f>
        <v>ENZLOAD-C4STMO2_c_FWD-rt8272</v>
      </c>
      <c r="H723" s="1">
        <f>_xlfn.NUMBERVALUE(TRIM(_xlfn.TEXTBEFORE(_xlfn.TEXTAFTER(Table4[[#This Row],[rxn     upper-bound     lower-bound]],Table4[[#This Row],[rxn]]),Table4[[#This Row],[lb]],-1)))</f>
        <v>1.1757783900000001</v>
      </c>
      <c r="I723" s="1" t="str">
        <f>_xlfn.TEXTAFTER(Table4[[#This Row],[rxn     upper-bound     lower-bound]]," ",-1)</f>
        <v>0.00000000</v>
      </c>
    </row>
    <row r="724" spans="1:9">
      <c r="A724" s="1" t="s">
        <v>13640</v>
      </c>
      <c r="B724" s="1" t="str">
        <f>_xlfn.TEXTBEFORE(ENZLOAD[[#This Row],[ENZLOAD (from enz_from_proteome)]]," ")</f>
        <v>ENZLOAD-C4STMO3_c_FWD-rt8272</v>
      </c>
      <c r="C724" s="1">
        <f>_xlfn.NUMBERVALUE(_xlfn.TEXTAFTER(ENZLOAD[[#This Row],[ENZLOAD (from enz_from_proteome)]]," ",-1))</f>
        <v>7.9083634490000001E-8</v>
      </c>
      <c r="F724" s="1" t="s">
        <v>17333</v>
      </c>
      <c r="G724" s="1" t="str">
        <f>_xlfn.TEXTBEFORE(Table4[[#This Row],[rxn     upper-bound     lower-bound]]," ")</f>
        <v>ENZLOAD-C4STMO3_c_FWD-rt8272</v>
      </c>
      <c r="H724" s="1">
        <f>_xlfn.NUMBERVALUE(TRIM(_xlfn.TEXTBEFORE(_xlfn.TEXTAFTER(Table4[[#This Row],[rxn     upper-bound     lower-bound]],Table4[[#This Row],[rxn]]),Table4[[#This Row],[lb]],-1)))</f>
        <v>1.1757783900000001</v>
      </c>
      <c r="I724" s="1" t="str">
        <f>_xlfn.TEXTAFTER(Table4[[#This Row],[rxn     upper-bound     lower-bound]]," ",-1)</f>
        <v>0.00000000</v>
      </c>
    </row>
    <row r="725" spans="1:9">
      <c r="A725" s="1" t="s">
        <v>13641</v>
      </c>
      <c r="B725" s="1" t="str">
        <f>_xlfn.TEXTBEFORE(ENZLOAD[[#This Row],[ENZLOAD (from enz_from_proteome)]]," ")</f>
        <v>ENZLOAD-C4STMO4_c_FWD-rt8272</v>
      </c>
      <c r="C725" s="1">
        <f>_xlfn.NUMBERVALUE(_xlfn.TEXTAFTER(ENZLOAD[[#This Row],[ENZLOAD (from enz_from_proteome)]]," ",-1))</f>
        <v>7.9083634490000001E-8</v>
      </c>
      <c r="F725" s="1" t="s">
        <v>17334</v>
      </c>
      <c r="G725" s="1" t="str">
        <f>_xlfn.TEXTBEFORE(Table4[[#This Row],[rxn     upper-bound     lower-bound]]," ")</f>
        <v>ENZLOAD-C4STMO4_c_FWD-rt8272</v>
      </c>
      <c r="H725" s="1">
        <f>_xlfn.NUMBERVALUE(TRIM(_xlfn.TEXTBEFORE(_xlfn.TEXTAFTER(Table4[[#This Row],[rxn     upper-bound     lower-bound]],Table4[[#This Row],[rxn]]),Table4[[#This Row],[lb]],-1)))</f>
        <v>1.1757783900000001</v>
      </c>
      <c r="I725" s="1" t="str">
        <f>_xlfn.TEXTAFTER(Table4[[#This Row],[rxn     upper-bound     lower-bound]]," ",-1)</f>
        <v>0.00000000</v>
      </c>
    </row>
    <row r="726" spans="1:9">
      <c r="A726" s="1" t="s">
        <v>13642</v>
      </c>
      <c r="B726" s="1" t="str">
        <f>_xlfn.TEXTBEFORE(ENZLOAD[[#This Row],[ENZLOAD (from enz_from_proteome)]]," ")</f>
        <v>ENZLOAD-C5STDS_c_FWD-rt0413</v>
      </c>
      <c r="C726" s="1">
        <f>_xlfn.NUMBERVALUE(_xlfn.TEXTAFTER(ENZLOAD[[#This Row],[ENZLOAD (from enz_from_proteome)]]," ",-1))</f>
        <v>2.5059138638999998E-7</v>
      </c>
      <c r="F726" s="1" t="s">
        <v>17335</v>
      </c>
      <c r="G726" s="1" t="str">
        <f>_xlfn.TEXTBEFORE(Table4[[#This Row],[rxn     upper-bound     lower-bound]]," ")</f>
        <v>ENZLOAD-C5STDS_c_FWD-rt0413</v>
      </c>
      <c r="H726" s="1">
        <f>_xlfn.NUMBERVALUE(TRIM(_xlfn.TEXTBEFORE(_xlfn.TEXTAFTER(Table4[[#This Row],[rxn     upper-bound     lower-bound]],Table4[[#This Row],[rxn]]),Table4[[#This Row],[lb]],-1)))</f>
        <v>0.91589516000000004</v>
      </c>
      <c r="I726" s="1" t="str">
        <f>_xlfn.TEXTAFTER(Table4[[#This Row],[rxn     upper-bound     lower-bound]]," ",-1)</f>
        <v>0.00000000</v>
      </c>
    </row>
    <row r="727" spans="1:9">
      <c r="A727" s="1" t="s">
        <v>13643</v>
      </c>
      <c r="B727" s="1" t="str">
        <f>_xlfn.TEXTBEFORE(ENZLOAD[[#This Row],[ENZLOAD (from enz_from_proteome)]]," ")</f>
        <v>ENZLOAD-C8STI_c_FWD-rt1745</v>
      </c>
      <c r="C727" s="1">
        <f>_xlfn.NUMBERVALUE(_xlfn.TEXTAFTER(ENZLOAD[[#This Row],[ENZLOAD (from enz_from_proteome)]]," ",-1))</f>
        <v>5.6343415694999996E-7</v>
      </c>
      <c r="F727" s="1" t="s">
        <v>17336</v>
      </c>
      <c r="G727" s="1" t="str">
        <f>_xlfn.TEXTBEFORE(Table4[[#This Row],[rxn     upper-bound     lower-bound]]," ")</f>
        <v>ENZLOAD-C8STI_c_FWD-rt1745</v>
      </c>
      <c r="H727" s="1">
        <f>_xlfn.NUMBERVALUE(TRIM(_xlfn.TEXTBEFORE(_xlfn.TEXTAFTER(Table4[[#This Row],[rxn     upper-bound     lower-bound]],Table4[[#This Row],[rxn]]),Table4[[#This Row],[lb]],-1)))</f>
        <v>1.7200775500000001</v>
      </c>
      <c r="I727" s="1" t="str">
        <f>_xlfn.TEXTAFTER(Table4[[#This Row],[rxn     upper-bound     lower-bound]]," ",-1)</f>
        <v>0.00000000</v>
      </c>
    </row>
    <row r="728" spans="1:9">
      <c r="A728" s="1" t="s">
        <v>13644</v>
      </c>
      <c r="B728" s="1" t="str">
        <f>_xlfn.TEXTBEFORE(ENZLOAD[[#This Row],[ENZLOAD (from enz_from_proteome)]]," ")</f>
        <v>ENZLOAD-CAROL1_c_FWD-rt0221</v>
      </c>
      <c r="C728" s="1">
        <f>_xlfn.NUMBERVALUE(_xlfn.TEXTAFTER(ENZLOAD[[#This Row],[ENZLOAD (from enz_from_proteome)]]," ",-1))</f>
        <v>4.8560603920000001E-8</v>
      </c>
      <c r="F728" s="1" t="s">
        <v>17337</v>
      </c>
      <c r="G728" s="1" t="str">
        <f>_xlfn.TEXTBEFORE(Table4[[#This Row],[rxn     upper-bound     lower-bound]]," ")</f>
        <v>ENZLOAD-CAROL1_c_FWD-rt0221</v>
      </c>
      <c r="H728" s="1">
        <f>_xlfn.NUMBERVALUE(TRIM(_xlfn.TEXTBEFORE(_xlfn.TEXTAFTER(Table4[[#This Row],[rxn     upper-bound     lower-bound]],Table4[[#This Row],[rxn]]),Table4[[#This Row],[lb]],-1)))</f>
        <v>0.63577015999999997</v>
      </c>
      <c r="I728" s="1" t="str">
        <f>_xlfn.TEXTAFTER(Table4[[#This Row],[rxn     upper-bound     lower-bound]]," ",-1)</f>
        <v>0.00000000</v>
      </c>
    </row>
    <row r="729" spans="1:9">
      <c r="A729" s="1" t="s">
        <v>13645</v>
      </c>
      <c r="B729" s="1" t="str">
        <f>_xlfn.TEXTBEFORE(ENZLOAD[[#This Row],[ENZLOAD (from enz_from_proteome)]]," ")</f>
        <v>ENZLOAD-CAROL1_c_REV-rt0221</v>
      </c>
      <c r="C729" s="1">
        <f>_xlfn.NUMBERVALUE(_xlfn.TEXTAFTER(ENZLOAD[[#This Row],[ENZLOAD (from enz_from_proteome)]]," ",-1))</f>
        <v>4.8560603920000001E-8</v>
      </c>
      <c r="F729" s="1" t="s">
        <v>17338</v>
      </c>
      <c r="G729" s="1" t="str">
        <f>_xlfn.TEXTBEFORE(Table4[[#This Row],[rxn     upper-bound     lower-bound]]," ")</f>
        <v>ENZLOAD-CAROL1_c_REV-rt0221</v>
      </c>
      <c r="H729" s="1">
        <f>_xlfn.NUMBERVALUE(TRIM(_xlfn.TEXTBEFORE(_xlfn.TEXTAFTER(Table4[[#This Row],[rxn     upper-bound     lower-bound]],Table4[[#This Row],[rxn]]),Table4[[#This Row],[lb]],-1)))</f>
        <v>0.63577015999999997</v>
      </c>
      <c r="I729" s="1" t="str">
        <f>_xlfn.TEXTAFTER(Table4[[#This Row],[rxn     upper-bound     lower-bound]]," ",-1)</f>
        <v>0.00000000</v>
      </c>
    </row>
    <row r="730" spans="1:9">
      <c r="A730" s="1" t="s">
        <v>13646</v>
      </c>
      <c r="B730" s="1" t="str">
        <f>_xlfn.TEXTBEFORE(ENZLOAD[[#This Row],[ENZLOAD (from enz_from_proteome)]]," ")</f>
        <v>ENZLOAD-CAROL2_c_FWD-rt0221</v>
      </c>
      <c r="C730" s="1">
        <f>_xlfn.NUMBERVALUE(_xlfn.TEXTAFTER(ENZLOAD[[#This Row],[ENZLOAD (from enz_from_proteome)]]," ",-1))</f>
        <v>4.8560603920000001E-8</v>
      </c>
      <c r="F730" s="1" t="s">
        <v>17339</v>
      </c>
      <c r="G730" s="1" t="str">
        <f>_xlfn.TEXTBEFORE(Table4[[#This Row],[rxn     upper-bound     lower-bound]]," ")</f>
        <v>ENZLOAD-CAROL2_c_FWD-rt0221</v>
      </c>
      <c r="H730" s="1">
        <f>_xlfn.NUMBERVALUE(TRIM(_xlfn.TEXTBEFORE(_xlfn.TEXTAFTER(Table4[[#This Row],[rxn     upper-bound     lower-bound]],Table4[[#This Row],[rxn]]),Table4[[#This Row],[lb]],-1)))</f>
        <v>0.63577015999999997</v>
      </c>
      <c r="I730" s="1" t="str">
        <f>_xlfn.TEXTAFTER(Table4[[#This Row],[rxn     upper-bound     lower-bound]]," ",-1)</f>
        <v>0.00000000</v>
      </c>
    </row>
    <row r="731" spans="1:9">
      <c r="A731" s="1" t="s">
        <v>13647</v>
      </c>
      <c r="B731" s="1" t="str">
        <f>_xlfn.TEXTBEFORE(ENZLOAD[[#This Row],[ENZLOAD (from enz_from_proteome)]]," ")</f>
        <v>ENZLOAD-CAROL2_c_REV-rt0221</v>
      </c>
      <c r="C731" s="1">
        <f>_xlfn.NUMBERVALUE(_xlfn.TEXTAFTER(ENZLOAD[[#This Row],[ENZLOAD (from enz_from_proteome)]]," ",-1))</f>
        <v>4.8560603920000001E-8</v>
      </c>
      <c r="F731" s="1" t="s">
        <v>17340</v>
      </c>
      <c r="G731" s="1" t="str">
        <f>_xlfn.TEXTBEFORE(Table4[[#This Row],[rxn     upper-bound     lower-bound]]," ")</f>
        <v>ENZLOAD-CAROL2_c_REV-rt0221</v>
      </c>
      <c r="H731" s="1">
        <f>_xlfn.NUMBERVALUE(TRIM(_xlfn.TEXTBEFORE(_xlfn.TEXTAFTER(Table4[[#This Row],[rxn     upper-bound     lower-bound]],Table4[[#This Row],[rxn]]),Table4[[#This Row],[lb]],-1)))</f>
        <v>0.63577015999999997</v>
      </c>
      <c r="I731" s="1" t="str">
        <f>_xlfn.TEXTAFTER(Table4[[#This Row],[rxn     upper-bound     lower-bound]]," ",-1)</f>
        <v>0.00000000</v>
      </c>
    </row>
    <row r="732" spans="1:9">
      <c r="A732" s="1" t="s">
        <v>13648</v>
      </c>
      <c r="B732" s="1" t="str">
        <f>_xlfn.TEXTBEFORE(ENZLOAD[[#This Row],[ENZLOAD (from enz_from_proteome)]]," ")</f>
        <v>ENZLOAD-CAROL3_c_FWD-rt0221</v>
      </c>
      <c r="C732" s="1">
        <f>_xlfn.NUMBERVALUE(_xlfn.TEXTAFTER(ENZLOAD[[#This Row],[ENZLOAD (from enz_from_proteome)]]," ",-1))</f>
        <v>4.8560603920000001E-8</v>
      </c>
      <c r="F732" s="1" t="s">
        <v>17341</v>
      </c>
      <c r="G732" s="1" t="str">
        <f>_xlfn.TEXTBEFORE(Table4[[#This Row],[rxn     upper-bound     lower-bound]]," ")</f>
        <v>ENZLOAD-CAROL3_c_FWD-rt0221</v>
      </c>
      <c r="H732" s="1">
        <f>_xlfn.NUMBERVALUE(TRIM(_xlfn.TEXTBEFORE(_xlfn.TEXTAFTER(Table4[[#This Row],[rxn     upper-bound     lower-bound]],Table4[[#This Row],[rxn]]),Table4[[#This Row],[lb]],-1)))</f>
        <v>0.63577015999999997</v>
      </c>
      <c r="I732" s="1" t="str">
        <f>_xlfn.TEXTAFTER(Table4[[#This Row],[rxn     upper-bound     lower-bound]]," ",-1)</f>
        <v>0.00000000</v>
      </c>
    </row>
    <row r="733" spans="1:9">
      <c r="A733" s="1" t="s">
        <v>13649</v>
      </c>
      <c r="B733" s="1" t="str">
        <f>_xlfn.TEXTBEFORE(ENZLOAD[[#This Row],[ENZLOAD (from enz_from_proteome)]]," ")</f>
        <v>ENZLOAD-CAROL3_c_REV-rt0221</v>
      </c>
      <c r="C733" s="1">
        <f>_xlfn.NUMBERVALUE(_xlfn.TEXTAFTER(ENZLOAD[[#This Row],[ENZLOAD (from enz_from_proteome)]]," ",-1))</f>
        <v>4.8560603920000001E-8</v>
      </c>
      <c r="F733" s="1" t="s">
        <v>17342</v>
      </c>
      <c r="G733" s="1" t="str">
        <f>_xlfn.TEXTBEFORE(Table4[[#This Row],[rxn     upper-bound     lower-bound]]," ")</f>
        <v>ENZLOAD-CAROL3_c_REV-rt0221</v>
      </c>
      <c r="H733" s="1">
        <f>_xlfn.NUMBERVALUE(TRIM(_xlfn.TEXTBEFORE(_xlfn.TEXTAFTER(Table4[[#This Row],[rxn     upper-bound     lower-bound]],Table4[[#This Row],[rxn]]),Table4[[#This Row],[lb]],-1)))</f>
        <v>0.63577015999999997</v>
      </c>
      <c r="I733" s="1" t="str">
        <f>_xlfn.TEXTAFTER(Table4[[#This Row],[rxn     upper-bound     lower-bound]]," ",-1)</f>
        <v>0.00000000</v>
      </c>
    </row>
    <row r="734" spans="1:9">
      <c r="A734" s="1" t="s">
        <v>13650</v>
      </c>
      <c r="B734" s="1" t="str">
        <f>_xlfn.TEXTBEFORE(ENZLOAD[[#This Row],[ENZLOAD (from enz_from_proteome)]]," ")</f>
        <v>ENZLOAD-CAROMOX1_c_FWD-rt0220</v>
      </c>
      <c r="C734" s="1">
        <f>_xlfn.NUMBERVALUE(_xlfn.TEXTAFTER(ENZLOAD[[#This Row],[ENZLOAD (from enz_from_proteome)]]," ",-1))</f>
        <v>0</v>
      </c>
      <c r="F734" s="1" t="s">
        <v>17343</v>
      </c>
      <c r="G734" s="1" t="str">
        <f>_xlfn.TEXTBEFORE(Table4[[#This Row],[rxn     upper-bound     lower-bound]]," ")</f>
        <v>ENZLOAD-CAROMOX1_c_FWD-rt0220</v>
      </c>
      <c r="H734" s="1">
        <f>_xlfn.NUMBERVALUE(TRIM(_xlfn.TEXTBEFORE(_xlfn.TEXTAFTER(Table4[[#This Row],[rxn     upper-bound     lower-bound]],Table4[[#This Row],[rxn]]),Table4[[#This Row],[lb]],-1)))</f>
        <v>0.60770429999999998</v>
      </c>
      <c r="I734" s="1" t="str">
        <f>_xlfn.TEXTAFTER(Table4[[#This Row],[rxn     upper-bound     lower-bound]]," ",-1)</f>
        <v>0.00000000</v>
      </c>
    </row>
    <row r="735" spans="1:9">
      <c r="A735" s="1" t="s">
        <v>13651</v>
      </c>
      <c r="B735" s="1" t="str">
        <f>_xlfn.TEXTBEFORE(ENZLOAD[[#This Row],[ENZLOAD (from enz_from_proteome)]]," ")</f>
        <v>ENZLOAD-CAROMOX2_c_FWD-rt0220</v>
      </c>
      <c r="C735" s="1">
        <f>_xlfn.NUMBERVALUE(_xlfn.TEXTAFTER(ENZLOAD[[#This Row],[ENZLOAD (from enz_from_proteome)]]," ",-1))</f>
        <v>0</v>
      </c>
      <c r="F735" s="1" t="s">
        <v>17344</v>
      </c>
      <c r="G735" s="1" t="str">
        <f>_xlfn.TEXTBEFORE(Table4[[#This Row],[rxn     upper-bound     lower-bound]]," ")</f>
        <v>ENZLOAD-CAROMOX2_c_FWD-rt0220</v>
      </c>
      <c r="H735" s="1">
        <f>_xlfn.NUMBERVALUE(TRIM(_xlfn.TEXTBEFORE(_xlfn.TEXTAFTER(Table4[[#This Row],[rxn     upper-bound     lower-bound]],Table4[[#This Row],[rxn]]),Table4[[#This Row],[lb]],-1)))</f>
        <v>0.60770429999999998</v>
      </c>
      <c r="I735" s="1" t="str">
        <f>_xlfn.TEXTAFTER(Table4[[#This Row],[rxn     upper-bound     lower-bound]]," ",-1)</f>
        <v>0.00000000</v>
      </c>
    </row>
    <row r="736" spans="1:9">
      <c r="A736" s="1" t="s">
        <v>13652</v>
      </c>
      <c r="B736" s="1" t="str">
        <f>_xlfn.TEXTBEFORE(ENZLOAD[[#This Row],[ENZLOAD (from enz_from_proteome)]]," ")</f>
        <v>ENZLOAD-CATDOX_c_FWD-rt0267</v>
      </c>
      <c r="C736" s="1">
        <f>_xlfn.NUMBERVALUE(_xlfn.TEXTAFTER(ENZLOAD[[#This Row],[ENZLOAD (from enz_from_proteome)]]," ",-1))</f>
        <v>6.3220801299999997E-9</v>
      </c>
      <c r="F736" s="1" t="s">
        <v>17345</v>
      </c>
      <c r="G736" s="1" t="str">
        <f>_xlfn.TEXTBEFORE(Table4[[#This Row],[rxn     upper-bound     lower-bound]]," ")</f>
        <v>ENZLOAD-CAT_c_FWD-rt0986</v>
      </c>
      <c r="H736" s="1">
        <f>_xlfn.NUMBERVALUE(TRIM(_xlfn.TEXTBEFORE(_xlfn.TEXTAFTER(Table4[[#This Row],[rxn     upper-bound     lower-bound]],Table4[[#This Row],[rxn]]),Table4[[#This Row],[lb]],-1)))</f>
        <v>0.50869903000000005</v>
      </c>
      <c r="I736" s="1" t="str">
        <f>_xlfn.TEXTAFTER(Table4[[#This Row],[rxn     upper-bound     lower-bound]]," ",-1)</f>
        <v>0.00000000</v>
      </c>
    </row>
    <row r="737" spans="1:9">
      <c r="A737" s="1" t="s">
        <v>13653</v>
      </c>
      <c r="B737" s="1" t="str">
        <f>_xlfn.TEXTBEFORE(ENZLOAD[[#This Row],[ENZLOAD (from enz_from_proteome)]]," ")</f>
        <v>ENZLOAD-CATOX_e_FWD-rt4763</v>
      </c>
      <c r="C737" s="1">
        <f>_xlfn.NUMBERVALUE(_xlfn.TEXTAFTER(ENZLOAD[[#This Row],[ENZLOAD (from enz_from_proteome)]]," ",-1))</f>
        <v>0</v>
      </c>
      <c r="F737" s="1" t="s">
        <v>17346</v>
      </c>
      <c r="G737" s="1" t="str">
        <f>_xlfn.TEXTBEFORE(Table4[[#This Row],[rxn     upper-bound     lower-bound]]," ")</f>
        <v>ENZLOAD-CAT_x_FWD-rt6937</v>
      </c>
      <c r="H737" s="1">
        <f>_xlfn.NUMBERVALUE(TRIM(_xlfn.TEXTBEFORE(_xlfn.TEXTAFTER(Table4[[#This Row],[rxn     upper-bound     lower-bound]],Table4[[#This Row],[rxn]]),Table4[[#This Row],[lb]],-1)))</f>
        <v>0.64821498</v>
      </c>
      <c r="I737" s="1" t="str">
        <f>_xlfn.TEXTAFTER(Table4[[#This Row],[rxn     upper-bound     lower-bound]]," ",-1)</f>
        <v>0.00000000</v>
      </c>
    </row>
    <row r="738" spans="1:9">
      <c r="A738" s="1" t="s">
        <v>13654</v>
      </c>
      <c r="B738" s="1" t="str">
        <f>_xlfn.TEXTBEFORE(ENZLOAD[[#This Row],[ENZLOAD (from enz_from_proteome)]]," ")</f>
        <v>ENZLOAD-CATOX_e_FWD-rt4767</v>
      </c>
      <c r="C738" s="1">
        <f>_xlfn.NUMBERVALUE(_xlfn.TEXTAFTER(ENZLOAD[[#This Row],[ENZLOAD (from enz_from_proteome)]]," ",-1))</f>
        <v>0</v>
      </c>
      <c r="F738" s="1" t="s">
        <v>17347</v>
      </c>
      <c r="G738" s="1" t="str">
        <f>_xlfn.TEXTBEFORE(Table4[[#This Row],[rxn     upper-bound     lower-bound]]," ")</f>
        <v>ENZLOAD-CATDOX_c_FWD-rt0267</v>
      </c>
      <c r="H738" s="1">
        <f>_xlfn.NUMBERVALUE(TRIM(_xlfn.TEXTBEFORE(_xlfn.TEXTAFTER(Table4[[#This Row],[rxn     upper-bound     lower-bound]],Table4[[#This Row],[rxn]]),Table4[[#This Row],[lb]],-1)))</f>
        <v>1.27976069</v>
      </c>
      <c r="I738" s="1" t="str">
        <f>_xlfn.TEXTAFTER(Table4[[#This Row],[rxn     upper-bound     lower-bound]]," ",-1)</f>
        <v>0.00000000</v>
      </c>
    </row>
    <row r="739" spans="1:9">
      <c r="A739" s="1" t="s">
        <v>13655</v>
      </c>
      <c r="B739" s="1" t="str">
        <f>_xlfn.TEXTBEFORE(ENZLOAD[[#This Row],[ENZLOAD (from enz_from_proteome)]]," ")</f>
        <v>ENZLOAD-CAT_c_FWD-rt0986</v>
      </c>
      <c r="C739" s="1">
        <f>_xlfn.NUMBERVALUE(_xlfn.TEXTAFTER(ENZLOAD[[#This Row],[ENZLOAD (from enz_from_proteome)]]," ",-1))</f>
        <v>8.5828545699999904E-9</v>
      </c>
      <c r="F739" s="1" t="s">
        <v>17348</v>
      </c>
      <c r="G739" s="1" t="str">
        <f>_xlfn.TEXTBEFORE(Table4[[#This Row],[rxn     upper-bound     lower-bound]]," ")</f>
        <v>ENZLOAD-CATOX_e_FWD-rt4763</v>
      </c>
      <c r="H739" s="1">
        <f>_xlfn.NUMBERVALUE(TRIM(_xlfn.TEXTBEFORE(_xlfn.TEXTAFTER(Table4[[#This Row],[rxn     upper-bound     lower-bound]],Table4[[#This Row],[rxn]]),Table4[[#This Row],[lb]],-1)))</f>
        <v>0.5199859</v>
      </c>
      <c r="I739" s="1" t="str">
        <f>_xlfn.TEXTAFTER(Table4[[#This Row],[rxn     upper-bound     lower-bound]]," ",-1)</f>
        <v>0.00000000</v>
      </c>
    </row>
    <row r="740" spans="1:9">
      <c r="A740" s="1" t="s">
        <v>13656</v>
      </c>
      <c r="B740" s="1" t="str">
        <f>_xlfn.TEXTBEFORE(ENZLOAD[[#This Row],[ENZLOAD (from enz_from_proteome)]]," ")</f>
        <v>ENZLOAD-CAT_x_FWD-rt6937</v>
      </c>
      <c r="C740" s="1">
        <f>_xlfn.NUMBERVALUE(_xlfn.TEXTAFTER(ENZLOAD[[#This Row],[ENZLOAD (from enz_from_proteome)]]," ",-1))</f>
        <v>0</v>
      </c>
      <c r="F740" s="1" t="s">
        <v>17349</v>
      </c>
      <c r="G740" s="1" t="str">
        <f>_xlfn.TEXTBEFORE(Table4[[#This Row],[rxn     upper-bound     lower-bound]]," ")</f>
        <v>ENZLOAD-CATOX_e_FWD-rt4767</v>
      </c>
      <c r="H740" s="1">
        <f>_xlfn.NUMBERVALUE(TRIM(_xlfn.TEXTBEFORE(_xlfn.TEXTAFTER(Table4[[#This Row],[rxn     upper-bound     lower-bound]],Table4[[#This Row],[rxn]]),Table4[[#This Row],[lb]],-1)))</f>
        <v>0.79141068000000003</v>
      </c>
      <c r="I740" s="1" t="str">
        <f>_xlfn.TEXTAFTER(Table4[[#This Row],[rxn     upper-bound     lower-bound]]," ",-1)</f>
        <v>0.00000000</v>
      </c>
    </row>
    <row r="741" spans="1:9">
      <c r="A741" s="1" t="s">
        <v>13657</v>
      </c>
      <c r="B741" s="1" t="str">
        <f>_xlfn.TEXTBEFORE(ENZLOAD[[#This Row],[ENZLOAD (from enz_from_proteome)]]," ")</f>
        <v>ENZLOAD-CBL_c_FWD-rt0389</v>
      </c>
      <c r="C741" s="1">
        <f>_xlfn.NUMBERVALUE(_xlfn.TEXTAFTER(ENZLOAD[[#This Row],[ENZLOAD (from enz_from_proteome)]]," ",-1))</f>
        <v>0</v>
      </c>
      <c r="F741" s="1" t="s">
        <v>17350</v>
      </c>
      <c r="G741" s="1" t="str">
        <f>_xlfn.TEXTBEFORE(Table4[[#This Row],[rxn     upper-bound     lower-bound]]," ")</f>
        <v>ENZLOAD-CBL_c_FWD-rt0389</v>
      </c>
      <c r="H741" s="1">
        <f>_xlfn.NUMBERVALUE(TRIM(_xlfn.TEXTBEFORE(_xlfn.TEXTAFTER(Table4[[#This Row],[rxn     upper-bound     lower-bound]],Table4[[#This Row],[rxn]]),Table4[[#This Row],[lb]],-1)))</f>
        <v>0.33701070999999999</v>
      </c>
      <c r="I741" s="1" t="str">
        <f>_xlfn.TEXTAFTER(Table4[[#This Row],[rxn     upper-bound     lower-bound]]," ",-1)</f>
        <v>0.00000000</v>
      </c>
    </row>
    <row r="742" spans="1:9">
      <c r="A742" s="1" t="s">
        <v>13658</v>
      </c>
      <c r="B742" s="1" t="str">
        <f>_xlfn.TEXTBEFORE(ENZLOAD[[#This Row],[ENZLOAD (from enz_from_proteome)]]," ")</f>
        <v>ENZLOAD-CBL_c_FWD-rt0391</v>
      </c>
      <c r="C742" s="1">
        <f>_xlfn.NUMBERVALUE(_xlfn.TEXTAFTER(ENZLOAD[[#This Row],[ENZLOAD (from enz_from_proteome)]]," ",-1))</f>
        <v>0</v>
      </c>
      <c r="F742" s="1" t="s">
        <v>17351</v>
      </c>
      <c r="G742" s="1" t="str">
        <f>_xlfn.TEXTBEFORE(Table4[[#This Row],[rxn     upper-bound     lower-bound]]," ")</f>
        <v>ENZLOAD-CBL_c_FWD-rt0391</v>
      </c>
      <c r="H742" s="1">
        <f>_xlfn.NUMBERVALUE(TRIM(_xlfn.TEXTBEFORE(_xlfn.TEXTAFTER(Table4[[#This Row],[rxn     upper-bound     lower-bound]],Table4[[#This Row],[rxn]]),Table4[[#This Row],[lb]],-1)))</f>
        <v>0.99082267999999996</v>
      </c>
      <c r="I742" s="1" t="str">
        <f>_xlfn.TEXTAFTER(Table4[[#This Row],[rxn     upper-bound     lower-bound]]," ",-1)</f>
        <v>0.00000000</v>
      </c>
    </row>
    <row r="743" spans="1:9">
      <c r="A743" s="1" t="s">
        <v>13659</v>
      </c>
      <c r="B743" s="1" t="str">
        <f>_xlfn.TEXTBEFORE(ENZLOAD[[#This Row],[ENZLOAD (from enz_from_proteome)]]," ")</f>
        <v>ENZLOAD-CBMHL_c_FWD-rt2726</v>
      </c>
      <c r="C743" s="1">
        <f>_xlfn.NUMBERVALUE(_xlfn.TEXTAFTER(ENZLOAD[[#This Row],[ENZLOAD (from enz_from_proteome)]]," ",-1))</f>
        <v>1.5380206949999998E-8</v>
      </c>
      <c r="F743" s="1" t="s">
        <v>17352</v>
      </c>
      <c r="G743" s="1" t="str">
        <f>_xlfn.TEXTBEFORE(Table4[[#This Row],[rxn     upper-bound     lower-bound]]," ")</f>
        <v>ENZLOAD-CBMHL_c_FWD-rt2726</v>
      </c>
      <c r="H743" s="1">
        <f>_xlfn.NUMBERVALUE(TRIM(_xlfn.TEXTBEFORE(_xlfn.TEXTAFTER(Table4[[#This Row],[rxn     upper-bound     lower-bound]],Table4[[#This Row],[rxn]]),Table4[[#This Row],[lb]],-1)))</f>
        <v>2.3808135199999998</v>
      </c>
      <c r="I743" s="1" t="str">
        <f>_xlfn.TEXTAFTER(Table4[[#This Row],[rxn     upper-bound     lower-bound]]," ",-1)</f>
        <v>0.00000000</v>
      </c>
    </row>
    <row r="744" spans="1:9">
      <c r="A744" s="1" t="s">
        <v>13660</v>
      </c>
      <c r="B744" s="1" t="str">
        <f>_xlfn.TEXTBEFORE(ENZLOAD[[#This Row],[ENZLOAD (from enz_from_proteome)]]," ")</f>
        <v>ENZLOAD-CBMHL_c_REV-rt2726</v>
      </c>
      <c r="C744" s="1">
        <f>_xlfn.NUMBERVALUE(_xlfn.TEXTAFTER(ENZLOAD[[#This Row],[ENZLOAD (from enz_from_proteome)]]," ",-1))</f>
        <v>1.5380206949999998E-8</v>
      </c>
      <c r="F744" s="1" t="s">
        <v>17353</v>
      </c>
      <c r="G744" s="1" t="str">
        <f>_xlfn.TEXTBEFORE(Table4[[#This Row],[rxn     upper-bound     lower-bound]]," ")</f>
        <v>ENZLOAD-CBMHL_c_REV-rt2726</v>
      </c>
      <c r="H744" s="1">
        <f>_xlfn.NUMBERVALUE(TRIM(_xlfn.TEXTBEFORE(_xlfn.TEXTAFTER(Table4[[#This Row],[rxn     upper-bound     lower-bound]],Table4[[#This Row],[rxn]]),Table4[[#This Row],[lb]],-1)))</f>
        <v>2.3808135199999998</v>
      </c>
      <c r="I744" s="1" t="str">
        <f>_xlfn.TEXTAFTER(Table4[[#This Row],[rxn     upper-bound     lower-bound]]," ",-1)</f>
        <v>0.00000000</v>
      </c>
    </row>
    <row r="745" spans="1:9">
      <c r="A745" s="1" t="s">
        <v>13661</v>
      </c>
      <c r="B745" s="1" t="str">
        <f>_xlfn.TEXTBEFORE(ENZLOAD[[#This Row],[ENZLOAD (from enz_from_proteome)]]," ")</f>
        <v>ENZLOAD-CBPS_c_FWD-CPA12</v>
      </c>
      <c r="C745" s="1">
        <f>_xlfn.NUMBERVALUE(_xlfn.TEXTAFTER(ENZLOAD[[#This Row],[ENZLOAD (from enz_from_proteome)]]," ",-1))</f>
        <v>2.50288944221E-6</v>
      </c>
      <c r="F745" s="1" t="s">
        <v>17354</v>
      </c>
      <c r="G745" s="1" t="str">
        <f>_xlfn.TEXTBEFORE(Table4[[#This Row],[rxn     upper-bound     lower-bound]]," ")</f>
        <v>ENZLOAD-CBPS_c_FWD-CPA12</v>
      </c>
      <c r="H745" s="1">
        <f>_xlfn.NUMBERVALUE(TRIM(_xlfn.TEXTBEFORE(_xlfn.TEXTAFTER(Table4[[#This Row],[rxn     upper-bound     lower-bound]],Table4[[#This Row],[rxn]]),Table4[[#This Row],[lb]],-1)))</f>
        <v>0.14626900000000001</v>
      </c>
      <c r="I745" s="1" t="str">
        <f>_xlfn.TEXTAFTER(Table4[[#This Row],[rxn     upper-bound     lower-bound]]," ",-1)</f>
        <v>0.00000000</v>
      </c>
    </row>
    <row r="746" spans="1:9">
      <c r="A746" s="1" t="s">
        <v>13662</v>
      </c>
      <c r="B746" s="1" t="str">
        <f>_xlfn.TEXTBEFORE(ENZLOAD[[#This Row],[ENZLOAD (from enz_from_proteome)]]," ")</f>
        <v>ENZLOAD-CBPS_c_FWD-rt3934</v>
      </c>
      <c r="C746" s="1">
        <f>_xlfn.NUMBERVALUE(_xlfn.TEXTAFTER(ENZLOAD[[#This Row],[ENZLOAD (from enz_from_proteome)]]," ",-1))</f>
        <v>2.19710304416E-6</v>
      </c>
      <c r="F746" s="1" t="s">
        <v>17355</v>
      </c>
      <c r="G746" s="1" t="str">
        <f>_xlfn.TEXTBEFORE(Table4[[#This Row],[rxn     upper-bound     lower-bound]]," ")</f>
        <v>ENZLOAD-CBPS_c_FWD-rt3934</v>
      </c>
      <c r="H746" s="1">
        <f>_xlfn.NUMBERVALUE(TRIM(_xlfn.TEXTBEFORE(_xlfn.TEXTAFTER(Table4[[#This Row],[rxn     upper-bound     lower-bound]],Table4[[#This Row],[rxn]]),Table4[[#This Row],[lb]],-1)))</f>
        <v>0.32963472999999999</v>
      </c>
      <c r="I746" s="1" t="str">
        <f>_xlfn.TEXTAFTER(Table4[[#This Row],[rxn     upper-bound     lower-bound]]," ",-1)</f>
        <v>0.00000000</v>
      </c>
    </row>
    <row r="747" spans="1:9">
      <c r="A747" s="1" t="s">
        <v>13663</v>
      </c>
      <c r="B747" s="1" t="str">
        <f>_xlfn.TEXTBEFORE(ENZLOAD[[#This Row],[ENZLOAD (from enz_from_proteome)]]," ")</f>
        <v>ENZLOAD-CDPDAGS_mm_FWD-rt4513_mm</v>
      </c>
      <c r="C747" s="1">
        <f>_xlfn.NUMBERVALUE(_xlfn.TEXTAFTER(ENZLOAD[[#This Row],[ENZLOAD (from enz_from_proteome)]]," ",-1))</f>
        <v>1.0386825996E-7</v>
      </c>
      <c r="F747" s="1" t="s">
        <v>17356</v>
      </c>
      <c r="G747" s="1" t="str">
        <f>_xlfn.TEXTBEFORE(Table4[[#This Row],[rxn     upper-bound     lower-bound]]," ")</f>
        <v>ENZLOAD-CDPDAGS_mm_FWD-rt4513_mm</v>
      </c>
      <c r="H747" s="1">
        <f>_xlfn.NUMBERVALUE(TRIM(_xlfn.TEXTBEFORE(_xlfn.TEXTAFTER(Table4[[#This Row],[rxn     upper-bound     lower-bound]],Table4[[#This Row],[rxn]]),Table4[[#This Row],[lb]],-1)))</f>
        <v>0.60405487999999996</v>
      </c>
      <c r="I747" s="1" t="str">
        <f>_xlfn.TEXTAFTER(Table4[[#This Row],[rxn     upper-bound     lower-bound]]," ",-1)</f>
        <v>0.00000000</v>
      </c>
    </row>
    <row r="748" spans="1:9">
      <c r="A748" s="1" t="s">
        <v>13664</v>
      </c>
      <c r="B748" s="1" t="str">
        <f>_xlfn.TEXTBEFORE(ENZLOAD[[#This Row],[ENZLOAD (from enz_from_proteome)]]," ")</f>
        <v>ENZLOAD-CDPDAGS_rm_FWD-rt4513_rm</v>
      </c>
      <c r="C748" s="1">
        <f>_xlfn.NUMBERVALUE(_xlfn.TEXTAFTER(ENZLOAD[[#This Row],[ENZLOAD (from enz_from_proteome)]]," ",-1))</f>
        <v>1.0386825996E-7</v>
      </c>
      <c r="F748" s="1" t="s">
        <v>17357</v>
      </c>
      <c r="G748" s="1" t="str">
        <f>_xlfn.TEXTBEFORE(Table4[[#This Row],[rxn     upper-bound     lower-bound]]," ")</f>
        <v>ENZLOAD-CDPDAGS_rm_FWD-rt4513_rm</v>
      </c>
      <c r="H748" s="1">
        <f>_xlfn.NUMBERVALUE(TRIM(_xlfn.TEXTBEFORE(_xlfn.TEXTAFTER(Table4[[#This Row],[rxn     upper-bound     lower-bound]],Table4[[#This Row],[rxn]]),Table4[[#This Row],[lb]],-1)))</f>
        <v>0.60405487999999996</v>
      </c>
      <c r="I748" s="1" t="str">
        <f>_xlfn.TEXTAFTER(Table4[[#This Row],[rxn     upper-bound     lower-bound]]," ",-1)</f>
        <v>0.00000000</v>
      </c>
    </row>
    <row r="749" spans="1:9">
      <c r="A749" s="1" t="s">
        <v>13665</v>
      </c>
      <c r="B749" s="1" t="str">
        <f>_xlfn.TEXTBEFORE(ENZLOAD[[#This Row],[ENZLOAD (from enz_from_proteome)]]," ")</f>
        <v>ENZLOAD-CELLBH_e_FWD-rt0160</v>
      </c>
      <c r="C749" s="1">
        <f>_xlfn.NUMBERVALUE(_xlfn.TEXTAFTER(ENZLOAD[[#This Row],[ENZLOAD (from enz_from_proteome)]]," ",-1))</f>
        <v>0</v>
      </c>
      <c r="F749" s="1" t="s">
        <v>17358</v>
      </c>
      <c r="G749" s="1" t="str">
        <f>_xlfn.TEXTBEFORE(Table4[[#This Row],[rxn     upper-bound     lower-bound]]," ")</f>
        <v>ENZLOAD-CELLBH_e_FWD-rt0160</v>
      </c>
      <c r="H749" s="1">
        <f>_xlfn.NUMBERVALUE(TRIM(_xlfn.TEXTBEFORE(_xlfn.TEXTAFTER(Table4[[#This Row],[rxn     upper-bound     lower-bound]],Table4[[#This Row],[rxn]]),Table4[[#This Row],[lb]],-1)))</f>
        <v>0.57297708000000003</v>
      </c>
      <c r="I749" s="1" t="str">
        <f>_xlfn.TEXTAFTER(Table4[[#This Row],[rxn     upper-bound     lower-bound]]," ",-1)</f>
        <v>0.00000000</v>
      </c>
    </row>
    <row r="750" spans="1:9">
      <c r="A750" s="1" t="s">
        <v>13666</v>
      </c>
      <c r="B750" s="1" t="str">
        <f>_xlfn.TEXTBEFORE(ENZLOAD[[#This Row],[ENZLOAD (from enz_from_proteome)]]," ")</f>
        <v>ENZLOAD-CELLBH_e_FWD-rt1271</v>
      </c>
      <c r="C750" s="1">
        <f>_xlfn.NUMBERVALUE(_xlfn.TEXTAFTER(ENZLOAD[[#This Row],[ENZLOAD (from enz_from_proteome)]]," ",-1))</f>
        <v>0</v>
      </c>
      <c r="F750" s="1" t="s">
        <v>17359</v>
      </c>
      <c r="G750" s="1" t="str">
        <f>_xlfn.TEXTBEFORE(Table4[[#This Row],[rxn     upper-bound     lower-bound]]," ")</f>
        <v>ENZLOAD-CELLBH_e_FWD-rt1271</v>
      </c>
      <c r="H750" s="1">
        <f>_xlfn.NUMBERVALUE(TRIM(_xlfn.TEXTBEFORE(_xlfn.TEXTAFTER(Table4[[#This Row],[rxn     upper-bound     lower-bound]],Table4[[#This Row],[rxn]]),Table4[[#This Row],[lb]],-1)))</f>
        <v>0.45578492999999998</v>
      </c>
      <c r="I750" s="1" t="str">
        <f>_xlfn.TEXTAFTER(Table4[[#This Row],[rxn     upper-bound     lower-bound]]," ",-1)</f>
        <v>0.00000000</v>
      </c>
    </row>
    <row r="751" spans="1:9">
      <c r="A751" s="1" t="s">
        <v>13667</v>
      </c>
      <c r="B751" s="1" t="str">
        <f>_xlfn.TEXTBEFORE(ENZLOAD[[#This Row],[ENZLOAD (from enz_from_proteome)]]," ")</f>
        <v>ENZLOAD-CELLBH_e_FWD-rt5118</v>
      </c>
      <c r="C751" s="1">
        <f>_xlfn.NUMBERVALUE(_xlfn.TEXTAFTER(ENZLOAD[[#This Row],[ENZLOAD (from enz_from_proteome)]]," ",-1))</f>
        <v>0</v>
      </c>
      <c r="F751" s="1" t="s">
        <v>17360</v>
      </c>
      <c r="G751" s="1" t="str">
        <f>_xlfn.TEXTBEFORE(Table4[[#This Row],[rxn     upper-bound     lower-bound]]," ")</f>
        <v>ENZLOAD-CELLBH_e_FWD-rt5118</v>
      </c>
      <c r="H751" s="1">
        <f>_xlfn.NUMBERVALUE(TRIM(_xlfn.TEXTBEFORE(_xlfn.TEXTAFTER(Table4[[#This Row],[rxn     upper-bound     lower-bound]],Table4[[#This Row],[rxn]]),Table4[[#This Row],[lb]],-1)))</f>
        <v>0.46705676000000002</v>
      </c>
      <c r="I751" s="1" t="str">
        <f>_xlfn.TEXTAFTER(Table4[[#This Row],[rxn     upper-bound     lower-bound]]," ",-1)</f>
        <v>0.00000000</v>
      </c>
    </row>
    <row r="752" spans="1:9">
      <c r="A752" s="1" t="s">
        <v>13668</v>
      </c>
      <c r="B752" s="1" t="str">
        <f>_xlfn.TEXTBEFORE(ENZLOAD[[#This Row],[ENZLOAD (from enz_from_proteome)]]," ")</f>
        <v>ENZLOAD-CELLBH_e_FWD-rt8348</v>
      </c>
      <c r="C752" s="1">
        <f>_xlfn.NUMBERVALUE(_xlfn.TEXTAFTER(ENZLOAD[[#This Row],[ENZLOAD (from enz_from_proteome)]]," ",-1))</f>
        <v>0</v>
      </c>
      <c r="F752" s="1" t="s">
        <v>17361</v>
      </c>
      <c r="G752" s="1" t="str">
        <f>_xlfn.TEXTBEFORE(Table4[[#This Row],[rxn     upper-bound     lower-bound]]," ")</f>
        <v>ENZLOAD-CELLBH_e_FWD-rt8348</v>
      </c>
      <c r="H752" s="1">
        <f>_xlfn.NUMBERVALUE(TRIM(_xlfn.TEXTBEFORE(_xlfn.TEXTAFTER(Table4[[#This Row],[rxn     upper-bound     lower-bound]],Table4[[#This Row],[rxn]]),Table4[[#This Row],[lb]],-1)))</f>
        <v>0.50451663999999996</v>
      </c>
      <c r="I752" s="1" t="str">
        <f>_xlfn.TEXTAFTER(Table4[[#This Row],[rxn     upper-bound     lower-bound]]," ",-1)</f>
        <v>0.00000000</v>
      </c>
    </row>
    <row r="753" spans="1:9">
      <c r="A753" s="1" t="s">
        <v>13669</v>
      </c>
      <c r="B753" s="1" t="str">
        <f>_xlfn.TEXTBEFORE(ENZLOAD[[#This Row],[ENZLOAD (from enz_from_proteome)]]," ")</f>
        <v>ENZLOAD-CELLBH_e_FWD-rt8349</v>
      </c>
      <c r="C753" s="1">
        <f>_xlfn.NUMBERVALUE(_xlfn.TEXTAFTER(ENZLOAD[[#This Row],[ENZLOAD (from enz_from_proteome)]]," ",-1))</f>
        <v>0</v>
      </c>
      <c r="F753" s="1" t="s">
        <v>17362</v>
      </c>
      <c r="G753" s="1" t="str">
        <f>_xlfn.TEXTBEFORE(Table4[[#This Row],[rxn     upper-bound     lower-bound]]," ")</f>
        <v>ENZLOAD-CELLBH_e_FWD-rt8349</v>
      </c>
      <c r="H753" s="1">
        <f>_xlfn.NUMBERVALUE(TRIM(_xlfn.TEXTBEFORE(_xlfn.TEXTAFTER(Table4[[#This Row],[rxn     upper-bound     lower-bound]],Table4[[#This Row],[rxn]]),Table4[[#This Row],[lb]],-1)))</f>
        <v>0.49829105000000001</v>
      </c>
      <c r="I753" s="1" t="str">
        <f>_xlfn.TEXTAFTER(Table4[[#This Row],[rxn     upper-bound     lower-bound]]," ",-1)</f>
        <v>0.00000000</v>
      </c>
    </row>
    <row r="754" spans="1:9">
      <c r="A754" s="1" t="s">
        <v>13670</v>
      </c>
      <c r="B754" s="1" t="str">
        <f>_xlfn.TEXTBEFORE(ENZLOAD[[#This Row],[ENZLOAD (from enz_from_proteome)]]," ")</f>
        <v>ENZLOAD-CEPHSCOX_x_FWD-rt3508</v>
      </c>
      <c r="C754" s="1">
        <f>_xlfn.NUMBERVALUE(_xlfn.TEXTAFTER(ENZLOAD[[#This Row],[ENZLOAD (from enz_from_proteome)]]," ",-1))</f>
        <v>1.8577234120000001E-8</v>
      </c>
      <c r="F754" s="1" t="s">
        <v>17363</v>
      </c>
      <c r="G754" s="1" t="str">
        <f>_xlfn.TEXTBEFORE(Table4[[#This Row],[rxn     upper-bound     lower-bound]]," ")</f>
        <v>ENZLOAD-CEPHSCOX_x_FWD-rt3508</v>
      </c>
      <c r="H754" s="1">
        <f>_xlfn.NUMBERVALUE(TRIM(_xlfn.TEXTBEFORE(_xlfn.TEXTAFTER(Table4[[#This Row],[rxn     upper-bound     lower-bound]],Table4[[#This Row],[rxn]]),Table4[[#This Row],[lb]],-1)))</f>
        <v>1.0720828099999999</v>
      </c>
      <c r="I754" s="1" t="str">
        <f>_xlfn.TEXTAFTER(Table4[[#This Row],[rxn     upper-bound     lower-bound]]," ",-1)</f>
        <v>0.00000000</v>
      </c>
    </row>
    <row r="755" spans="1:9">
      <c r="A755" s="1" t="s">
        <v>13671</v>
      </c>
      <c r="B755" s="1" t="str">
        <f>_xlfn.TEXTBEFORE(ENZLOAD[[#This Row],[ENZLOAD (from enz_from_proteome)]]," ")</f>
        <v>ENZLOAD-CEPHSCOX_x_FWD-rt7081</v>
      </c>
      <c r="C755" s="1">
        <f>_xlfn.NUMBERVALUE(_xlfn.TEXTAFTER(ENZLOAD[[#This Row],[ENZLOAD (from enz_from_proteome)]]," ",-1))</f>
        <v>8.7926493639999994E-8</v>
      </c>
      <c r="F755" s="1" t="s">
        <v>17364</v>
      </c>
      <c r="G755" s="1" t="str">
        <f>_xlfn.TEXTBEFORE(Table4[[#This Row],[rxn     upper-bound     lower-bound]]," ")</f>
        <v>ENZLOAD-CEPHSCOX_x_FWD-rt7081</v>
      </c>
      <c r="H755" s="1">
        <f>_xlfn.NUMBERVALUE(TRIM(_xlfn.TEXTBEFORE(_xlfn.TEXTAFTER(Table4[[#This Row],[rxn     upper-bound     lower-bound]],Table4[[#This Row],[rxn]]),Table4[[#This Row],[lb]],-1)))</f>
        <v>1.0662821600000001</v>
      </c>
      <c r="I755" s="1" t="str">
        <f>_xlfn.TEXTAFTER(Table4[[#This Row],[rxn     upper-bound     lower-bound]]," ",-1)</f>
        <v>0.00000000</v>
      </c>
    </row>
    <row r="756" spans="1:9">
      <c r="A756" s="1" t="s">
        <v>13672</v>
      </c>
      <c r="B756" s="1" t="str">
        <f>_xlfn.TEXTBEFORE(ENZLOAD[[#This Row],[ENZLOAD (from enz_from_proteome)]]," ")</f>
        <v>ENZLOAD-CEPHSCOX_x_FWD-rt7626</v>
      </c>
      <c r="C756" s="1">
        <f>_xlfn.NUMBERVALUE(_xlfn.TEXTAFTER(ENZLOAD[[#This Row],[ENZLOAD (from enz_from_proteome)]]," ",-1))</f>
        <v>1.0558164875600001E-6</v>
      </c>
      <c r="F756" s="1" t="s">
        <v>17365</v>
      </c>
      <c r="G756" s="1" t="str">
        <f>_xlfn.TEXTBEFORE(Table4[[#This Row],[rxn     upper-bound     lower-bound]]," ")</f>
        <v>ENZLOAD-CEPHSCOX_x_FWD-rt7626</v>
      </c>
      <c r="H756" s="1">
        <f>_xlfn.NUMBERVALUE(TRIM(_xlfn.TEXTBEFORE(_xlfn.TEXTAFTER(Table4[[#This Row],[rxn     upper-bound     lower-bound]],Table4[[#This Row],[rxn]]),Table4[[#This Row],[lb]],-1)))</f>
        <v>1.06862963</v>
      </c>
      <c r="I756" s="1" t="str">
        <f>_xlfn.TEXTAFTER(Table4[[#This Row],[rxn     upper-bound     lower-bound]]," ",-1)</f>
        <v>0.00000000</v>
      </c>
    </row>
    <row r="757" spans="1:9">
      <c r="A757" s="1" t="s">
        <v>13673</v>
      </c>
      <c r="B757" s="1" t="str">
        <f>_xlfn.TEXTBEFORE(ENZLOAD[[#This Row],[ENZLOAD (from enz_from_proteome)]]," ")</f>
        <v>ENZLOAD-CERH124A_r_FWD-rt6946</v>
      </c>
      <c r="C757" s="1">
        <f>_xlfn.NUMBERVALUE(_xlfn.TEXTAFTER(ENZLOAD[[#This Row],[ENZLOAD (from enz_from_proteome)]]," ",-1))</f>
        <v>4.0755660349999998E-8</v>
      </c>
      <c r="F757" s="1" t="s">
        <v>17366</v>
      </c>
      <c r="G757" s="1" t="str">
        <f>_xlfn.TEXTBEFORE(Table4[[#This Row],[rxn     upper-bound     lower-bound]]," ")</f>
        <v>ENZLOAD-CERH124A_r_FWD-rt6946</v>
      </c>
      <c r="H757" s="1">
        <f>_xlfn.NUMBERVALUE(TRIM(_xlfn.TEXTBEFORE(_xlfn.TEXTAFTER(Table4[[#This Row],[rxn     upper-bound     lower-bound]],Table4[[#This Row],[rxn]]),Table4[[#This Row],[lb]],-1)))</f>
        <v>1.05147726</v>
      </c>
      <c r="I757" s="1" t="str">
        <f>_xlfn.TEXTAFTER(Table4[[#This Row],[rxn     upper-bound     lower-bound]]," ",-1)</f>
        <v>0.00000000</v>
      </c>
    </row>
    <row r="758" spans="1:9">
      <c r="A758" s="1" t="s">
        <v>13674</v>
      </c>
      <c r="B758" s="1" t="str">
        <f>_xlfn.TEXTBEFORE(ENZLOAD[[#This Row],[ENZLOAD (from enz_from_proteome)]]," ")</f>
        <v>ENZLOAD-CERH124B_r_FWD-rt1296</v>
      </c>
      <c r="C758" s="1">
        <f>_xlfn.NUMBERVALUE(_xlfn.TEXTAFTER(ENZLOAD[[#This Row],[ENZLOAD (from enz_from_proteome)]]," ",-1))</f>
        <v>5.7960973199999904E-9</v>
      </c>
      <c r="F758" s="1" t="s">
        <v>17367</v>
      </c>
      <c r="G758" s="1" t="str">
        <f>_xlfn.TEXTBEFORE(Table4[[#This Row],[rxn     upper-bound     lower-bound]]," ")</f>
        <v>ENZLOAD-CERH124B_r_FWD-rt1296</v>
      </c>
      <c r="H758" s="1">
        <f>_xlfn.NUMBERVALUE(TRIM(_xlfn.TEXTBEFORE(_xlfn.TEXTAFTER(Table4[[#This Row],[rxn     upper-bound     lower-bound]],Table4[[#This Row],[rxn]]),Table4[[#This Row],[lb]],-1)))</f>
        <v>0.98404756999999998</v>
      </c>
      <c r="I758" s="1" t="str">
        <f>_xlfn.TEXTAFTER(Table4[[#This Row],[rxn     upper-bound     lower-bound]]," ",-1)</f>
        <v>0.00000000</v>
      </c>
    </row>
    <row r="759" spans="1:9">
      <c r="A759" s="1" t="s">
        <v>13675</v>
      </c>
      <c r="B759" s="1" t="str">
        <f>_xlfn.TEXTBEFORE(ENZLOAD[[#This Row],[ENZLOAD (from enz_from_proteome)]]," ")</f>
        <v>ENZLOAD-CERH126A_r_FWD-rt6946</v>
      </c>
      <c r="C759" s="1">
        <f>_xlfn.NUMBERVALUE(_xlfn.TEXTAFTER(ENZLOAD[[#This Row],[ENZLOAD (from enz_from_proteome)]]," ",-1))</f>
        <v>4.0755660349999998E-8</v>
      </c>
      <c r="F759" s="1" t="s">
        <v>17368</v>
      </c>
      <c r="G759" s="1" t="str">
        <f>_xlfn.TEXTBEFORE(Table4[[#This Row],[rxn     upper-bound     lower-bound]]," ")</f>
        <v>ENZLOAD-CERH126A_r_FWD-rt6946</v>
      </c>
      <c r="H759" s="1">
        <f>_xlfn.NUMBERVALUE(TRIM(_xlfn.TEXTBEFORE(_xlfn.TEXTAFTER(Table4[[#This Row],[rxn     upper-bound     lower-bound]],Table4[[#This Row],[rxn]]),Table4[[#This Row],[lb]],-1)))</f>
        <v>1.05147726</v>
      </c>
      <c r="I759" s="1" t="str">
        <f>_xlfn.TEXTAFTER(Table4[[#This Row],[rxn     upper-bound     lower-bound]]," ",-1)</f>
        <v>0.00000000</v>
      </c>
    </row>
    <row r="760" spans="1:9">
      <c r="A760" s="1" t="s">
        <v>13676</v>
      </c>
      <c r="B760" s="1" t="str">
        <f>_xlfn.TEXTBEFORE(ENZLOAD[[#This Row],[ENZLOAD (from enz_from_proteome)]]," ")</f>
        <v>ENZLOAD-CERH126B_r_FWD-rt1296</v>
      </c>
      <c r="C760" s="1">
        <f>_xlfn.NUMBERVALUE(_xlfn.TEXTAFTER(ENZLOAD[[#This Row],[ENZLOAD (from enz_from_proteome)]]," ",-1))</f>
        <v>5.7960973199999904E-9</v>
      </c>
      <c r="F760" s="1" t="s">
        <v>17369</v>
      </c>
      <c r="G760" s="1" t="str">
        <f>_xlfn.TEXTBEFORE(Table4[[#This Row],[rxn     upper-bound     lower-bound]]," ")</f>
        <v>ENZLOAD-CERH126B_r_FWD-rt1296</v>
      </c>
      <c r="H760" s="1">
        <f>_xlfn.NUMBERVALUE(TRIM(_xlfn.TEXTBEFORE(_xlfn.TEXTAFTER(Table4[[#This Row],[rxn     upper-bound     lower-bound]],Table4[[#This Row],[rxn]]),Table4[[#This Row],[lb]],-1)))</f>
        <v>0.98404756999999998</v>
      </c>
      <c r="I760" s="1" t="str">
        <f>_xlfn.TEXTAFTER(Table4[[#This Row],[rxn     upper-bound     lower-bound]]," ",-1)</f>
        <v>0.00000000</v>
      </c>
    </row>
    <row r="761" spans="1:9">
      <c r="A761" s="1" t="s">
        <v>13677</v>
      </c>
      <c r="B761" s="1" t="str">
        <f>_xlfn.TEXTBEFORE(ENZLOAD[[#This Row],[ENZLOAD (from enz_from_proteome)]]," ")</f>
        <v>ENZLOAD-CERH2A24_r_FWD-rt1296</v>
      </c>
      <c r="C761" s="1">
        <f>_xlfn.NUMBERVALUE(_xlfn.TEXTAFTER(ENZLOAD[[#This Row],[ENZLOAD (from enz_from_proteome)]]," ",-1))</f>
        <v>5.7960973199999904E-9</v>
      </c>
      <c r="F761" s="1" t="s">
        <v>17370</v>
      </c>
      <c r="G761" s="1" t="str">
        <f>_xlfn.TEXTBEFORE(Table4[[#This Row],[rxn     upper-bound     lower-bound]]," ")</f>
        <v>ENZLOAD-CERH2A24_r_FWD-rt1296</v>
      </c>
      <c r="H761" s="1">
        <f>_xlfn.NUMBERVALUE(TRIM(_xlfn.TEXTBEFORE(_xlfn.TEXTAFTER(Table4[[#This Row],[rxn     upper-bound     lower-bound]],Table4[[#This Row],[rxn]]),Table4[[#This Row],[lb]],-1)))</f>
        <v>0.98404756999999998</v>
      </c>
      <c r="I761" s="1" t="str">
        <f>_xlfn.TEXTAFTER(Table4[[#This Row],[rxn     upper-bound     lower-bound]]," ",-1)</f>
        <v>0.00000000</v>
      </c>
    </row>
    <row r="762" spans="1:9">
      <c r="A762" s="1" t="s">
        <v>13678</v>
      </c>
      <c r="B762" s="1" t="str">
        <f>_xlfn.TEXTBEFORE(ENZLOAD[[#This Row],[ENZLOAD (from enz_from_proteome)]]," ")</f>
        <v>ENZLOAD-CERH2A26_r_FWD-rt1296</v>
      </c>
      <c r="C762" s="1">
        <f>_xlfn.NUMBERVALUE(_xlfn.TEXTAFTER(ENZLOAD[[#This Row],[ENZLOAD (from enz_from_proteome)]]," ",-1))</f>
        <v>5.7960973199999904E-9</v>
      </c>
      <c r="F762" s="1" t="s">
        <v>17371</v>
      </c>
      <c r="G762" s="1" t="str">
        <f>_xlfn.TEXTBEFORE(Table4[[#This Row],[rxn     upper-bound     lower-bound]]," ")</f>
        <v>ENZLOAD-CERH2A26_r_FWD-rt1296</v>
      </c>
      <c r="H762" s="1">
        <f>_xlfn.NUMBERVALUE(TRIM(_xlfn.TEXTBEFORE(_xlfn.TEXTAFTER(Table4[[#This Row],[rxn     upper-bound     lower-bound]],Table4[[#This Row],[rxn]]),Table4[[#This Row],[lb]],-1)))</f>
        <v>0.98404756999999998</v>
      </c>
      <c r="I762" s="1" t="str">
        <f>_xlfn.TEXTAFTER(Table4[[#This Row],[rxn     upper-bound     lower-bound]]," ",-1)</f>
        <v>0.00000000</v>
      </c>
    </row>
    <row r="763" spans="1:9">
      <c r="A763" s="1" t="s">
        <v>13679</v>
      </c>
      <c r="B763" s="1" t="str">
        <f>_xlfn.TEXTBEFORE(ENZLOAD[[#This Row],[ENZLOAD (from enz_from_proteome)]]," ")</f>
        <v>ENZLOAD-CERH324_r_FWD-rt1296</v>
      </c>
      <c r="C763" s="1">
        <f>_xlfn.NUMBERVALUE(_xlfn.TEXTAFTER(ENZLOAD[[#This Row],[ENZLOAD (from enz_from_proteome)]]," ",-1))</f>
        <v>5.7960973199999904E-9</v>
      </c>
      <c r="F763" s="1" t="s">
        <v>17372</v>
      </c>
      <c r="G763" s="1" t="str">
        <f>_xlfn.TEXTBEFORE(Table4[[#This Row],[rxn     upper-bound     lower-bound]]," ")</f>
        <v>ENZLOAD-CERH324_r_FWD-rt1296</v>
      </c>
      <c r="H763" s="1">
        <f>_xlfn.NUMBERVALUE(TRIM(_xlfn.TEXTBEFORE(_xlfn.TEXTAFTER(Table4[[#This Row],[rxn     upper-bound     lower-bound]],Table4[[#This Row],[rxn]]),Table4[[#This Row],[lb]],-1)))</f>
        <v>0.98404756999999998</v>
      </c>
      <c r="I763" s="1" t="str">
        <f>_xlfn.TEXTAFTER(Table4[[#This Row],[rxn     upper-bound     lower-bound]]," ",-1)</f>
        <v>0.00000000</v>
      </c>
    </row>
    <row r="764" spans="1:9">
      <c r="A764" s="1" t="s">
        <v>13680</v>
      </c>
      <c r="B764" s="1" t="str">
        <f>_xlfn.TEXTBEFORE(ENZLOAD[[#This Row],[ENZLOAD (from enz_from_proteome)]]," ")</f>
        <v>ENZLOAD-CERH326_r_FWD-rt1296</v>
      </c>
      <c r="C764" s="1">
        <f>_xlfn.NUMBERVALUE(_xlfn.TEXTAFTER(ENZLOAD[[#This Row],[ENZLOAD (from enz_from_proteome)]]," ",-1))</f>
        <v>5.7960973199999904E-9</v>
      </c>
      <c r="F764" s="1" t="s">
        <v>17373</v>
      </c>
      <c r="G764" s="1" t="str">
        <f>_xlfn.TEXTBEFORE(Table4[[#This Row],[rxn     upper-bound     lower-bound]]," ")</f>
        <v>ENZLOAD-CERH326_r_FWD-rt1296</v>
      </c>
      <c r="H764" s="1">
        <f>_xlfn.NUMBERVALUE(TRIM(_xlfn.TEXTBEFORE(_xlfn.TEXTAFTER(Table4[[#This Row],[rxn     upper-bound     lower-bound]],Table4[[#This Row],[rxn]]),Table4[[#This Row],[lb]],-1)))</f>
        <v>0.98404756999999998</v>
      </c>
      <c r="I764" s="1" t="str">
        <f>_xlfn.TEXTAFTER(Table4[[#This Row],[rxn     upper-bound     lower-bound]]," ",-1)</f>
        <v>0.00000000</v>
      </c>
    </row>
    <row r="765" spans="1:9">
      <c r="A765" s="1" t="s">
        <v>13681</v>
      </c>
      <c r="B765" s="1" t="str">
        <f>_xlfn.TEXTBEFORE(ENZLOAD[[#This Row],[ENZLOAD (from enz_from_proteome)]]," ")</f>
        <v>ENZLOAD-CERS124_c_FWD-rt3023_c</v>
      </c>
      <c r="C765" s="1">
        <f>_xlfn.NUMBERVALUE(_xlfn.TEXTAFTER(ENZLOAD[[#This Row],[ENZLOAD (from enz_from_proteome)]]," ",-1))</f>
        <v>2.9307591080000001E-8</v>
      </c>
      <c r="F765" s="1" t="s">
        <v>17374</v>
      </c>
      <c r="G765" s="1" t="str">
        <f>_xlfn.TEXTBEFORE(Table4[[#This Row],[rxn     upper-bound     lower-bound]]," ")</f>
        <v>ENZLOAD-CERS124_c_FWD-rt3023_c</v>
      </c>
      <c r="H765" s="1">
        <f>_xlfn.NUMBERVALUE(TRIM(_xlfn.TEXTBEFORE(_xlfn.TEXTAFTER(Table4[[#This Row],[rxn     upper-bound     lower-bound]],Table4[[#This Row],[rxn]]),Table4[[#This Row],[lb]],-1)))</f>
        <v>0.88648826999999997</v>
      </c>
      <c r="I765" s="1" t="str">
        <f>_xlfn.TEXTAFTER(Table4[[#This Row],[rxn     upper-bound     lower-bound]]," ",-1)</f>
        <v>0.00000000</v>
      </c>
    </row>
    <row r="766" spans="1:9">
      <c r="A766" s="1" t="s">
        <v>13682</v>
      </c>
      <c r="B766" s="1" t="str">
        <f>_xlfn.TEXTBEFORE(ENZLOAD[[#This Row],[ENZLOAD (from enz_from_proteome)]]," ")</f>
        <v>ENZLOAD-CERS124_c_FWD-rt6800_c</v>
      </c>
      <c r="C766" s="1">
        <f>_xlfn.NUMBERVALUE(_xlfn.TEXTAFTER(ENZLOAD[[#This Row],[ENZLOAD (from enz_from_proteome)]]," ",-1))</f>
        <v>0</v>
      </c>
      <c r="F766" s="1" t="s">
        <v>17375</v>
      </c>
      <c r="G766" s="1" t="str">
        <f>_xlfn.TEXTBEFORE(Table4[[#This Row],[rxn     upper-bound     lower-bound]]," ")</f>
        <v>ENZLOAD-CERS124_c_FWD-rt6800_c</v>
      </c>
      <c r="H766" s="1">
        <f>_xlfn.NUMBERVALUE(TRIM(_xlfn.TEXTBEFORE(_xlfn.TEXTAFTER(Table4[[#This Row],[rxn     upper-bound     lower-bound]],Table4[[#This Row],[rxn]]),Table4[[#This Row],[lb]],-1)))</f>
        <v>0.91833891000000001</v>
      </c>
      <c r="I766" s="1" t="str">
        <f>_xlfn.TEXTAFTER(Table4[[#This Row],[rxn     upper-bound     lower-bound]]," ",-1)</f>
        <v>0.00000000</v>
      </c>
    </row>
    <row r="767" spans="1:9">
      <c r="A767" s="1" t="s">
        <v>13683</v>
      </c>
      <c r="B767" s="1" t="str">
        <f>_xlfn.TEXTBEFORE(ENZLOAD[[#This Row],[ENZLOAD (from enz_from_proteome)]]," ")</f>
        <v>ENZLOAD-CERS126_c_FWD-rt3023_c</v>
      </c>
      <c r="C767" s="1">
        <f>_xlfn.NUMBERVALUE(_xlfn.TEXTAFTER(ENZLOAD[[#This Row],[ENZLOAD (from enz_from_proteome)]]," ",-1))</f>
        <v>2.9307591080000001E-8</v>
      </c>
      <c r="F767" s="1" t="s">
        <v>17376</v>
      </c>
      <c r="G767" s="1" t="str">
        <f>_xlfn.TEXTBEFORE(Table4[[#This Row],[rxn     upper-bound     lower-bound]]," ")</f>
        <v>ENZLOAD-CERS126_c_FWD-rt3023_c</v>
      </c>
      <c r="H767" s="1">
        <f>_xlfn.NUMBERVALUE(TRIM(_xlfn.TEXTBEFORE(_xlfn.TEXTAFTER(Table4[[#This Row],[rxn     upper-bound     lower-bound]],Table4[[#This Row],[rxn]]),Table4[[#This Row],[lb]],-1)))</f>
        <v>0.88648826999999997</v>
      </c>
      <c r="I767" s="1" t="str">
        <f>_xlfn.TEXTAFTER(Table4[[#This Row],[rxn     upper-bound     lower-bound]]," ",-1)</f>
        <v>0.00000000</v>
      </c>
    </row>
    <row r="768" spans="1:9">
      <c r="A768" s="1" t="s">
        <v>13684</v>
      </c>
      <c r="B768" s="1" t="str">
        <f>_xlfn.TEXTBEFORE(ENZLOAD[[#This Row],[ENZLOAD (from enz_from_proteome)]]," ")</f>
        <v>ENZLOAD-CERS126_c_FWD-rt6800_c</v>
      </c>
      <c r="C768" s="1">
        <f>_xlfn.NUMBERVALUE(_xlfn.TEXTAFTER(ENZLOAD[[#This Row],[ENZLOAD (from enz_from_proteome)]]," ",-1))</f>
        <v>0</v>
      </c>
      <c r="F768" s="1" t="s">
        <v>17377</v>
      </c>
      <c r="G768" s="1" t="str">
        <f>_xlfn.TEXTBEFORE(Table4[[#This Row],[rxn     upper-bound     lower-bound]]," ")</f>
        <v>ENZLOAD-CERS126_c_FWD-rt6800_c</v>
      </c>
      <c r="H768" s="1">
        <f>_xlfn.NUMBERVALUE(TRIM(_xlfn.TEXTBEFORE(_xlfn.TEXTAFTER(Table4[[#This Row],[rxn     upper-bound     lower-bound]],Table4[[#This Row],[rxn]]),Table4[[#This Row],[lb]],-1)))</f>
        <v>0.91833891000000001</v>
      </c>
      <c r="I768" s="1" t="str">
        <f>_xlfn.TEXTAFTER(Table4[[#This Row],[rxn     upper-bound     lower-bound]]," ",-1)</f>
        <v>0.00000000</v>
      </c>
    </row>
    <row r="769" spans="1:9">
      <c r="A769" s="1" t="s">
        <v>13685</v>
      </c>
      <c r="B769" s="1" t="str">
        <f>_xlfn.TEXTBEFORE(ENZLOAD[[#This Row],[ENZLOAD (from enz_from_proteome)]]," ")</f>
        <v>ENZLOAD-CERS2A24_r_FWD-rt3023_r</v>
      </c>
      <c r="C769" s="1">
        <f>_xlfn.NUMBERVALUE(_xlfn.TEXTAFTER(ENZLOAD[[#This Row],[ENZLOAD (from enz_from_proteome)]]," ",-1))</f>
        <v>2.9307591080000001E-8</v>
      </c>
      <c r="F769" s="1" t="s">
        <v>17378</v>
      </c>
      <c r="G769" s="1" t="str">
        <f>_xlfn.TEXTBEFORE(Table4[[#This Row],[rxn     upper-bound     lower-bound]]," ")</f>
        <v>ENZLOAD-CERS2A24_r_FWD-rt3023_r</v>
      </c>
      <c r="H769" s="1">
        <f>_xlfn.NUMBERVALUE(TRIM(_xlfn.TEXTBEFORE(_xlfn.TEXTAFTER(Table4[[#This Row],[rxn     upper-bound     lower-bound]],Table4[[#This Row],[rxn]]),Table4[[#This Row],[lb]],-1)))</f>
        <v>0.88648826999999997</v>
      </c>
      <c r="I769" s="1" t="str">
        <f>_xlfn.TEXTAFTER(Table4[[#This Row],[rxn     upper-bound     lower-bound]]," ",-1)</f>
        <v>0.00000000</v>
      </c>
    </row>
    <row r="770" spans="1:9">
      <c r="A770" s="1" t="s">
        <v>13686</v>
      </c>
      <c r="B770" s="1" t="str">
        <f>_xlfn.TEXTBEFORE(ENZLOAD[[#This Row],[ENZLOAD (from enz_from_proteome)]]," ")</f>
        <v>ENZLOAD-CERS2A24_r_FWD-rt6800_r</v>
      </c>
      <c r="C770" s="1">
        <f>_xlfn.NUMBERVALUE(_xlfn.TEXTAFTER(ENZLOAD[[#This Row],[ENZLOAD (from enz_from_proteome)]]," ",-1))</f>
        <v>0</v>
      </c>
      <c r="F770" s="1" t="s">
        <v>17379</v>
      </c>
      <c r="G770" s="1" t="str">
        <f>_xlfn.TEXTBEFORE(Table4[[#This Row],[rxn     upper-bound     lower-bound]]," ")</f>
        <v>ENZLOAD-CERS2A24_r_FWD-rt6800_r</v>
      </c>
      <c r="H770" s="1">
        <f>_xlfn.NUMBERVALUE(TRIM(_xlfn.TEXTBEFORE(_xlfn.TEXTAFTER(Table4[[#This Row],[rxn     upper-bound     lower-bound]],Table4[[#This Row],[rxn]]),Table4[[#This Row],[lb]],-1)))</f>
        <v>0.91833891000000001</v>
      </c>
      <c r="I770" s="1" t="str">
        <f>_xlfn.TEXTAFTER(Table4[[#This Row],[rxn     upper-bound     lower-bound]]," ",-1)</f>
        <v>0.00000000</v>
      </c>
    </row>
    <row r="771" spans="1:9">
      <c r="A771" s="1" t="s">
        <v>13687</v>
      </c>
      <c r="B771" s="1" t="str">
        <f>_xlfn.TEXTBEFORE(ENZLOAD[[#This Row],[ENZLOAD (from enz_from_proteome)]]," ")</f>
        <v>ENZLOAD-CERS2A26_r_FWD-rt3023_r</v>
      </c>
      <c r="C771" s="1">
        <f>_xlfn.NUMBERVALUE(_xlfn.TEXTAFTER(ENZLOAD[[#This Row],[ENZLOAD (from enz_from_proteome)]]," ",-1))</f>
        <v>2.9307591080000001E-8</v>
      </c>
      <c r="F771" s="1" t="s">
        <v>17380</v>
      </c>
      <c r="G771" s="1" t="str">
        <f>_xlfn.TEXTBEFORE(Table4[[#This Row],[rxn     upper-bound     lower-bound]]," ")</f>
        <v>ENZLOAD-CERS2A26_r_FWD-rt3023_r</v>
      </c>
      <c r="H771" s="1">
        <f>_xlfn.NUMBERVALUE(TRIM(_xlfn.TEXTBEFORE(_xlfn.TEXTAFTER(Table4[[#This Row],[rxn     upper-bound     lower-bound]],Table4[[#This Row],[rxn]]),Table4[[#This Row],[lb]],-1)))</f>
        <v>0.88648826999999997</v>
      </c>
      <c r="I771" s="1" t="str">
        <f>_xlfn.TEXTAFTER(Table4[[#This Row],[rxn     upper-bound     lower-bound]]," ",-1)</f>
        <v>0.00000000</v>
      </c>
    </row>
    <row r="772" spans="1:9">
      <c r="A772" s="1" t="s">
        <v>13688</v>
      </c>
      <c r="B772" s="1" t="str">
        <f>_xlfn.TEXTBEFORE(ENZLOAD[[#This Row],[ENZLOAD (from enz_from_proteome)]]," ")</f>
        <v>ENZLOAD-CERS2A26_r_FWD-rt6800_r</v>
      </c>
      <c r="C772" s="1">
        <f>_xlfn.NUMBERVALUE(_xlfn.TEXTAFTER(ENZLOAD[[#This Row],[ENZLOAD (from enz_from_proteome)]]," ",-1))</f>
        <v>0</v>
      </c>
      <c r="F772" s="1" t="s">
        <v>17381</v>
      </c>
      <c r="G772" s="1" t="str">
        <f>_xlfn.TEXTBEFORE(Table4[[#This Row],[rxn     upper-bound     lower-bound]]," ")</f>
        <v>ENZLOAD-CERS2A26_r_FWD-rt6800_r</v>
      </c>
      <c r="H772" s="1">
        <f>_xlfn.NUMBERVALUE(TRIM(_xlfn.TEXTBEFORE(_xlfn.TEXTAFTER(Table4[[#This Row],[rxn     upper-bound     lower-bound]],Table4[[#This Row],[rxn]]),Table4[[#This Row],[lb]],-1)))</f>
        <v>0.91833891000000001</v>
      </c>
      <c r="I772" s="1" t="str">
        <f>_xlfn.TEXTAFTER(Table4[[#This Row],[rxn     upper-bound     lower-bound]]," ",-1)</f>
        <v>0.00000000</v>
      </c>
    </row>
    <row r="773" spans="1:9">
      <c r="A773" s="1" t="s">
        <v>13689</v>
      </c>
      <c r="B773" s="1" t="str">
        <f>_xlfn.TEXTBEFORE(ENZLOAD[[#This Row],[ENZLOAD (from enz_from_proteome)]]," ")</f>
        <v>ENZLOAD-CFCOAMT_c_FWD-rt5076</v>
      </c>
      <c r="C773" s="1">
        <f>_xlfn.NUMBERVALUE(_xlfn.TEXTAFTER(ENZLOAD[[#This Row],[ENZLOAD (from enz_from_proteome)]]," ",-1))</f>
        <v>2.7931262620000001E-8</v>
      </c>
      <c r="F773" s="1" t="s">
        <v>17382</v>
      </c>
      <c r="G773" s="1" t="str">
        <f>_xlfn.TEXTBEFORE(Table4[[#This Row],[rxn     upper-bound     lower-bound]]," ")</f>
        <v>ENZLOAD-CFCOAMT_c_FWD-rt5076</v>
      </c>
      <c r="H773" s="1">
        <f>_xlfn.NUMBERVALUE(TRIM(_xlfn.TEXTBEFORE(_xlfn.TEXTAFTER(Table4[[#This Row],[rxn     upper-bound     lower-bound]],Table4[[#This Row],[rxn]]),Table4[[#This Row],[lb]],-1)))</f>
        <v>1.20892431</v>
      </c>
      <c r="I773" s="1" t="str">
        <f>_xlfn.TEXTAFTER(Table4[[#This Row],[rxn     upper-bound     lower-bound]]," ",-1)</f>
        <v>0.00000000</v>
      </c>
    </row>
    <row r="774" spans="1:9">
      <c r="A774" s="1" t="s">
        <v>13690</v>
      </c>
      <c r="B774" s="1" t="str">
        <f>_xlfn.TEXTBEFORE(ENZLOAD[[#This Row],[ENZLOAD (from enz_from_proteome)]]," ")</f>
        <v>ENZLOAD-CFCOAMT_c_FWD-rt5077</v>
      </c>
      <c r="C774" s="1">
        <f>_xlfn.NUMBERVALUE(_xlfn.TEXTAFTER(ENZLOAD[[#This Row],[ENZLOAD (from enz_from_proteome)]]," ",-1))</f>
        <v>1.4851271889E-7</v>
      </c>
      <c r="F774" s="1" t="s">
        <v>17383</v>
      </c>
      <c r="G774" s="1" t="str">
        <f>_xlfn.TEXTBEFORE(Table4[[#This Row],[rxn     upper-bound     lower-bound]]," ")</f>
        <v>ENZLOAD-CFCOAMT_c_FWD-rt5077</v>
      </c>
      <c r="H774" s="1">
        <f>_xlfn.NUMBERVALUE(TRIM(_xlfn.TEXTBEFORE(_xlfn.TEXTAFTER(Table4[[#This Row],[rxn     upper-bound     lower-bound]],Table4[[#This Row],[rxn]]),Table4[[#This Row],[lb]],-1)))</f>
        <v>1.2941029500000001</v>
      </c>
      <c r="I774" s="1" t="str">
        <f>_xlfn.TEXTAFTER(Table4[[#This Row],[rxn     upper-bound     lower-bound]]," ",-1)</f>
        <v>0.00000000</v>
      </c>
    </row>
    <row r="775" spans="1:9">
      <c r="A775" s="1" t="s">
        <v>13691</v>
      </c>
      <c r="B775" s="1" t="str">
        <f>_xlfn.TEXTBEFORE(ENZLOAD[[#This Row],[ENZLOAD (from enz_from_proteome)]]," ")</f>
        <v>ENZLOAD-CHITOSNSE_c_FWD-rt2528</v>
      </c>
      <c r="C775" s="1">
        <f>_xlfn.NUMBERVALUE(_xlfn.TEXTAFTER(ENZLOAD[[#This Row],[ENZLOAD (from enz_from_proteome)]]," ",-1))</f>
        <v>0</v>
      </c>
      <c r="F775" s="1" t="s">
        <v>17384</v>
      </c>
      <c r="G775" s="1" t="str">
        <f>_xlfn.TEXTBEFORE(Table4[[#This Row],[rxn     upper-bound     lower-bound]]," ")</f>
        <v>ENZLOAD-CHITOSNSE_c_FWD-rt2528</v>
      </c>
      <c r="H775" s="1">
        <f>_xlfn.NUMBERVALUE(TRIM(_xlfn.TEXTBEFORE(_xlfn.TEXTAFTER(Table4[[#This Row],[rxn     upper-bound     lower-bound]],Table4[[#This Row],[rxn]]),Table4[[#This Row],[lb]],-1)))</f>
        <v>1.05329008</v>
      </c>
      <c r="I775" s="1" t="str">
        <f>_xlfn.TEXTAFTER(Table4[[#This Row],[rxn     upper-bound     lower-bound]]," ",-1)</f>
        <v>0.00000000</v>
      </c>
    </row>
    <row r="776" spans="1:9">
      <c r="A776" s="1" t="s">
        <v>13692</v>
      </c>
      <c r="B776" s="1" t="str">
        <f>_xlfn.TEXTBEFORE(ENZLOAD[[#This Row],[ENZLOAD (from enz_from_proteome)]]," ")</f>
        <v>ENZLOAD-CHLPCTD_c_FWD-rt2172</v>
      </c>
      <c r="C776" s="1">
        <f>_xlfn.NUMBERVALUE(_xlfn.TEXTAFTER(ENZLOAD[[#This Row],[ENZLOAD (from enz_from_proteome)]]," ",-1))</f>
        <v>1.08276710851E-6</v>
      </c>
      <c r="F776" s="1" t="s">
        <v>17385</v>
      </c>
      <c r="G776" s="1" t="str">
        <f>_xlfn.TEXTBEFORE(Table4[[#This Row],[rxn     upper-bound     lower-bound]]," ")</f>
        <v>ENZLOAD-CHLPCTD_c_FWD-rt2172</v>
      </c>
      <c r="H776" s="1">
        <f>_xlfn.NUMBERVALUE(TRIM(_xlfn.TEXTBEFORE(_xlfn.TEXTAFTER(Table4[[#This Row],[rxn     upper-bound     lower-bound]],Table4[[#This Row],[rxn]]),Table4[[#This Row],[lb]],-1)))</f>
        <v>1.60980737</v>
      </c>
      <c r="I776" s="1" t="str">
        <f>_xlfn.TEXTAFTER(Table4[[#This Row],[rxn     upper-bound     lower-bound]]," ",-1)</f>
        <v>0.00000000</v>
      </c>
    </row>
    <row r="777" spans="1:9">
      <c r="A777" s="1" t="s">
        <v>13693</v>
      </c>
      <c r="B777" s="1" t="str">
        <f>_xlfn.TEXTBEFORE(ENZLOAD[[#This Row],[ENZLOAD (from enz_from_proteome)]]," ")</f>
        <v>ENZLOAD-CHLSTI2_c_FWD-rt5191</v>
      </c>
      <c r="C777" s="1">
        <f>_xlfn.NUMBERVALUE(_xlfn.TEXTAFTER(ENZLOAD[[#This Row],[ENZLOAD (from enz_from_proteome)]]," ",-1))</f>
        <v>0</v>
      </c>
      <c r="F777" s="1" t="s">
        <v>17386</v>
      </c>
      <c r="G777" s="1" t="str">
        <f>_xlfn.TEXTBEFORE(Table4[[#This Row],[rxn     upper-bound     lower-bound]]," ")</f>
        <v>ENZLOAD-CHLSTI2_c_FWD-rt5191</v>
      </c>
      <c r="H777" s="1">
        <f>_xlfn.NUMBERVALUE(TRIM(_xlfn.TEXTBEFORE(_xlfn.TEXTAFTER(Table4[[#This Row],[rxn     upper-bound     lower-bound]],Table4[[#This Row],[rxn]]),Table4[[#This Row],[lb]],-1)))</f>
        <v>1.78940206</v>
      </c>
      <c r="I777" s="1" t="str">
        <f>_xlfn.TEXTAFTER(Table4[[#This Row],[rxn     upper-bound     lower-bound]]," ",-1)</f>
        <v>0.00000000</v>
      </c>
    </row>
    <row r="778" spans="1:9">
      <c r="A778" s="1" t="s">
        <v>13694</v>
      </c>
      <c r="B778" s="1" t="str">
        <f>_xlfn.TEXTBEFORE(ENZLOAD[[#This Row],[ENZLOAD (from enz_from_proteome)]]," ")</f>
        <v>ENZLOAD-CHLSTI2_c_REV-rt5191</v>
      </c>
      <c r="C778" s="1">
        <f>_xlfn.NUMBERVALUE(_xlfn.TEXTAFTER(ENZLOAD[[#This Row],[ENZLOAD (from enz_from_proteome)]]," ",-1))</f>
        <v>0</v>
      </c>
      <c r="F778" s="1" t="s">
        <v>17387</v>
      </c>
      <c r="G778" s="1" t="str">
        <f>_xlfn.TEXTBEFORE(Table4[[#This Row],[rxn     upper-bound     lower-bound]]," ")</f>
        <v>ENZLOAD-CHLSTI2_c_REV-rt5191</v>
      </c>
      <c r="H778" s="1">
        <f>_xlfn.NUMBERVALUE(TRIM(_xlfn.TEXTBEFORE(_xlfn.TEXTAFTER(Table4[[#This Row],[rxn     upper-bound     lower-bound]],Table4[[#This Row],[rxn]]),Table4[[#This Row],[lb]],-1)))</f>
        <v>1.78940206</v>
      </c>
      <c r="I778" s="1" t="str">
        <f>_xlfn.TEXTAFTER(Table4[[#This Row],[rxn     upper-bound     lower-bound]]," ",-1)</f>
        <v>0.00000000</v>
      </c>
    </row>
    <row r="779" spans="1:9">
      <c r="A779" s="1" t="s">
        <v>13695</v>
      </c>
      <c r="B779" s="1" t="str">
        <f>_xlfn.TEXTBEFORE(ENZLOAD[[#This Row],[ENZLOAD (from enz_from_proteome)]]," ")</f>
        <v>ENZLOAD-CHOLD_c_FWD-rt2848</v>
      </c>
      <c r="C779" s="1">
        <f>_xlfn.NUMBERVALUE(_xlfn.TEXTAFTER(ENZLOAD[[#This Row],[ENZLOAD (from enz_from_proteome)]]," ",-1))</f>
        <v>0</v>
      </c>
      <c r="F779" s="1" t="s">
        <v>17388</v>
      </c>
      <c r="G779" s="1" t="str">
        <f>_xlfn.TEXTBEFORE(Table4[[#This Row],[rxn     upper-bound     lower-bound]]," ")</f>
        <v>ENZLOAD-CHOLD_c_FWD-rt2848</v>
      </c>
      <c r="H779" s="1">
        <f>_xlfn.NUMBERVALUE(TRIM(_xlfn.TEXTBEFORE(_xlfn.TEXTAFTER(Table4[[#This Row],[rxn     upper-bound     lower-bound]],Table4[[#This Row],[rxn]]),Table4[[#This Row],[lb]],-1)))</f>
        <v>0.64465483999999995</v>
      </c>
      <c r="I779" s="1" t="str">
        <f>_xlfn.TEXTAFTER(Table4[[#This Row],[rxn     upper-bound     lower-bound]]," ",-1)</f>
        <v>0.00000000</v>
      </c>
    </row>
    <row r="780" spans="1:9">
      <c r="A780" s="1" t="s">
        <v>13696</v>
      </c>
      <c r="B780" s="1" t="str">
        <f>_xlfn.TEXTBEFORE(ENZLOAD[[#This Row],[ENZLOAD (from enz_from_proteome)]]," ")</f>
        <v>ENZLOAD-CHOLD_c_FWD-rt3274</v>
      </c>
      <c r="C780" s="1">
        <f>_xlfn.NUMBERVALUE(_xlfn.TEXTAFTER(ENZLOAD[[#This Row],[ENZLOAD (from enz_from_proteome)]]," ",-1))</f>
        <v>5.2594954920999998E-7</v>
      </c>
      <c r="F780" s="1" t="s">
        <v>17389</v>
      </c>
      <c r="G780" s="1" t="str">
        <f>_xlfn.TEXTBEFORE(Table4[[#This Row],[rxn     upper-bound     lower-bound]]," ")</f>
        <v>ENZLOAD-CHOLD_c_FWD-rt3274</v>
      </c>
      <c r="H780" s="1">
        <f>_xlfn.NUMBERVALUE(TRIM(_xlfn.TEXTBEFORE(_xlfn.TEXTAFTER(Table4[[#This Row],[rxn     upper-bound     lower-bound]],Table4[[#This Row],[rxn]]),Table4[[#This Row],[lb]],-1)))</f>
        <v>0.56957371000000001</v>
      </c>
      <c r="I780" s="1" t="str">
        <f>_xlfn.TEXTAFTER(Table4[[#This Row],[rxn     upper-bound     lower-bound]]," ",-1)</f>
        <v>0.00000000</v>
      </c>
    </row>
    <row r="781" spans="1:9">
      <c r="A781" s="1" t="s">
        <v>13697</v>
      </c>
      <c r="B781" s="1" t="str">
        <f>_xlfn.TEXTBEFORE(ENZLOAD[[#This Row],[ENZLOAD (from enz_from_proteome)]]," ")</f>
        <v>ENZLOAD-CHOLK_c_FWD-rt7614</v>
      </c>
      <c r="C781" s="1">
        <f>_xlfn.NUMBERVALUE(_xlfn.TEXTAFTER(ENZLOAD[[#This Row],[ENZLOAD (from enz_from_proteome)]]," ",-1))</f>
        <v>5.4099735189999998E-8</v>
      </c>
      <c r="F781" s="1" t="s">
        <v>17390</v>
      </c>
      <c r="G781" s="1" t="str">
        <f>_xlfn.TEXTBEFORE(Table4[[#This Row],[rxn     upper-bound     lower-bound]]," ")</f>
        <v>ENZLOAD-CHOLK_c_FWD-rt7614</v>
      </c>
      <c r="H781" s="1">
        <f>_xlfn.NUMBERVALUE(TRIM(_xlfn.TEXTBEFORE(_xlfn.TEXTAFTER(Table4[[#This Row],[rxn     upper-bound     lower-bound]],Table4[[#This Row],[rxn]]),Table4[[#This Row],[lb]],-1)))</f>
        <v>0.45052632999999997</v>
      </c>
      <c r="I781" s="1" t="str">
        <f>_xlfn.TEXTAFTER(Table4[[#This Row],[rxn     upper-bound     lower-bound]]," ",-1)</f>
        <v>0.00000000</v>
      </c>
    </row>
    <row r="782" spans="1:9">
      <c r="A782" s="1" t="s">
        <v>13698</v>
      </c>
      <c r="B782" s="1" t="str">
        <f>_xlfn.TEXTBEFORE(ENZLOAD[[#This Row],[ENZLOAD (from enz_from_proteome)]]," ")</f>
        <v>ENZLOAD-CHOLPT_rm_FWD-rt0720</v>
      </c>
      <c r="C782" s="1">
        <f>_xlfn.NUMBERVALUE(_xlfn.TEXTAFTER(ENZLOAD[[#This Row],[ENZLOAD (from enz_from_proteome)]]," ",-1))</f>
        <v>1.0659029623E-7</v>
      </c>
      <c r="F782" s="1" t="s">
        <v>17391</v>
      </c>
      <c r="G782" s="1" t="str">
        <f>_xlfn.TEXTBEFORE(Table4[[#This Row],[rxn     upper-bound     lower-bound]]," ")</f>
        <v>ENZLOAD-CHOLPT_rm_FWD-rt0720</v>
      </c>
      <c r="H782" s="1">
        <f>_xlfn.NUMBERVALUE(TRIM(_xlfn.TEXTBEFORE(_xlfn.TEXTAFTER(Table4[[#This Row],[rxn     upper-bound     lower-bound]],Table4[[#This Row],[rxn]]),Table4[[#This Row],[lb]],-1)))</f>
        <v>0.87655629000000002</v>
      </c>
      <c r="I782" s="1" t="str">
        <f>_xlfn.TEXTAFTER(Table4[[#This Row],[rxn     upper-bound     lower-bound]]," ",-1)</f>
        <v>0.00000000</v>
      </c>
    </row>
    <row r="783" spans="1:9">
      <c r="A783" s="1" t="s">
        <v>13699</v>
      </c>
      <c r="B783" s="1" t="str">
        <f>_xlfn.TEXTBEFORE(ENZLOAD[[#This Row],[ENZLOAD (from enz_from_proteome)]]," ")</f>
        <v>ENZLOAD-CHOLPT_rm_FWD-rt2983</v>
      </c>
      <c r="C783" s="1">
        <f>_xlfn.NUMBERVALUE(_xlfn.TEXTAFTER(ENZLOAD[[#This Row],[ENZLOAD (from enz_from_proteome)]]," ",-1))</f>
        <v>6.2298281419999996E-8</v>
      </c>
      <c r="F783" s="1" t="s">
        <v>17392</v>
      </c>
      <c r="G783" s="1" t="str">
        <f>_xlfn.TEXTBEFORE(Table4[[#This Row],[rxn     upper-bound     lower-bound]]," ")</f>
        <v>ENZLOAD-CHOLPT_rm_FWD-rt2983</v>
      </c>
      <c r="H783" s="1">
        <f>_xlfn.NUMBERVALUE(TRIM(_xlfn.TEXTBEFORE(_xlfn.TEXTAFTER(Table4[[#This Row],[rxn     upper-bound     lower-bound]],Table4[[#This Row],[rxn]]),Table4[[#This Row],[lb]],-1)))</f>
        <v>0.74181551999999995</v>
      </c>
      <c r="I783" s="1" t="str">
        <f>_xlfn.TEXTAFTER(Table4[[#This Row],[rxn     upper-bound     lower-bound]]," ",-1)</f>
        <v>0.00000000</v>
      </c>
    </row>
    <row r="784" spans="1:9">
      <c r="A784" s="1" t="s">
        <v>13700</v>
      </c>
      <c r="B784" s="1" t="str">
        <f>_xlfn.TEXTBEFORE(ENZLOAD[[#This Row],[ENZLOAD (from enz_from_proteome)]]," ")</f>
        <v>ENZLOAD-CHOLtps_e_FWD-rt7623</v>
      </c>
      <c r="C784" s="1">
        <f>_xlfn.NUMBERVALUE(_xlfn.TEXTAFTER(ENZLOAD[[#This Row],[ENZLOAD (from enz_from_proteome)]]," ",-1))</f>
        <v>0</v>
      </c>
      <c r="F784" s="1" t="s">
        <v>17393</v>
      </c>
      <c r="G784" s="1" t="str">
        <f>_xlfn.TEXTBEFORE(Table4[[#This Row],[rxn     upper-bound     lower-bound]]," ")</f>
        <v>ENZLOAD-CHOLtps_e_FWD-rt7623</v>
      </c>
      <c r="H784" s="1">
        <f>_xlfn.NUMBERVALUE(TRIM(_xlfn.TEXTBEFORE(_xlfn.TEXTAFTER(Table4[[#This Row],[rxn     upper-bound     lower-bound]],Table4[[#This Row],[rxn]]),Table4[[#This Row],[lb]],-1)))</f>
        <v>0.78745849999999995</v>
      </c>
      <c r="I784" s="1" t="str">
        <f>_xlfn.TEXTAFTER(Table4[[#This Row],[rxn     upper-bound     lower-bound]]," ",-1)</f>
        <v>0.00000000</v>
      </c>
    </row>
    <row r="785" spans="1:9">
      <c r="A785" s="1" t="s">
        <v>13701</v>
      </c>
      <c r="B785" s="1" t="str">
        <f>_xlfn.TEXTBEFORE(ENZLOAD[[#This Row],[ENZLOAD (from enz_from_proteome)]]," ")</f>
        <v>ENZLOAD-CHORM_c_FWD-rt1336</v>
      </c>
      <c r="C785" s="1">
        <f>_xlfn.NUMBERVALUE(_xlfn.TEXTAFTER(ENZLOAD[[#This Row],[ENZLOAD (from enz_from_proteome)]]," ",-1))</f>
        <v>9.819426773E-7</v>
      </c>
      <c r="F785" s="1" t="s">
        <v>17394</v>
      </c>
      <c r="G785" s="1" t="str">
        <f>_xlfn.TEXTBEFORE(Table4[[#This Row],[rxn     upper-bound     lower-bound]]," ")</f>
        <v>ENZLOAD-CHORM_c_FWD-rt1336</v>
      </c>
      <c r="H785" s="1">
        <f>_xlfn.NUMBERVALUE(TRIM(_xlfn.TEXTBEFORE(_xlfn.TEXTAFTER(Table4[[#This Row],[rxn     upper-bound     lower-bound]],Table4[[#This Row],[rxn]]),Table4[[#This Row],[lb]],-1)))</f>
        <v>1.3183848</v>
      </c>
      <c r="I785" s="1" t="str">
        <f>_xlfn.TEXTAFTER(Table4[[#This Row],[rxn     upper-bound     lower-bound]]," ",-1)</f>
        <v>0.00000000</v>
      </c>
    </row>
    <row r="786" spans="1:9">
      <c r="A786" s="1" t="s">
        <v>13702</v>
      </c>
      <c r="B786" s="1" t="str">
        <f>_xlfn.TEXTBEFORE(ENZLOAD[[#This Row],[ENZLOAD (from enz_from_proteome)]]," ")</f>
        <v>ENZLOAD-CHORS_c_FWD-rt5669</v>
      </c>
      <c r="C786" s="1">
        <f>_xlfn.NUMBERVALUE(_xlfn.TEXTAFTER(ENZLOAD[[#This Row],[ENZLOAD (from enz_from_proteome)]]," ",-1))</f>
        <v>2.12217044518E-6</v>
      </c>
      <c r="F786" s="1" t="s">
        <v>17395</v>
      </c>
      <c r="G786" s="1" t="str">
        <f>_xlfn.TEXTBEFORE(Table4[[#This Row],[rxn     upper-bound     lower-bound]]," ")</f>
        <v>ENZLOAD-CHORS_c_FWD-rt5669</v>
      </c>
      <c r="H786" s="1">
        <f>_xlfn.NUMBERVALUE(TRIM(_xlfn.TEXTBEFORE(_xlfn.TEXTAFTER(Table4[[#This Row],[rxn     upper-bound     lower-bound]],Table4[[#This Row],[rxn]]),Table4[[#This Row],[lb]],-1)))</f>
        <v>1.0843891299999999</v>
      </c>
      <c r="I786" s="1" t="str">
        <f>_xlfn.TEXTAFTER(Table4[[#This Row],[rxn     upper-bound     lower-bound]]," ",-1)</f>
        <v>0.00000000</v>
      </c>
    </row>
    <row r="787" spans="1:9">
      <c r="A787" s="1" t="s">
        <v>13703</v>
      </c>
      <c r="B787" s="1" t="str">
        <f>_xlfn.TEXTBEFORE(ENZLOAD[[#This Row],[ENZLOAD (from enz_from_proteome)]]," ")</f>
        <v>ENZLOAD-CHTNDA_c_FWD-rt0086</v>
      </c>
      <c r="C787" s="1">
        <f>_xlfn.NUMBERVALUE(_xlfn.TEXTAFTER(ENZLOAD[[#This Row],[ENZLOAD (from enz_from_proteome)]]," ",-1))</f>
        <v>0</v>
      </c>
      <c r="F787" s="1" t="s">
        <v>17396</v>
      </c>
      <c r="G787" s="1" t="str">
        <f>_xlfn.TEXTBEFORE(Table4[[#This Row],[rxn     upper-bound     lower-bound]]," ")</f>
        <v>ENZLOAD-CHTNDA_c_FWD-rt0086</v>
      </c>
      <c r="H787" s="1">
        <f>_xlfn.NUMBERVALUE(TRIM(_xlfn.TEXTBEFORE(_xlfn.TEXTAFTER(Table4[[#This Row],[rxn     upper-bound     lower-bound]],Table4[[#This Row],[rxn]]),Table4[[#This Row],[lb]],-1)))</f>
        <v>1.0239034899999999</v>
      </c>
      <c r="I787" s="1" t="str">
        <f>_xlfn.TEXTAFTER(Table4[[#This Row],[rxn     upper-bound     lower-bound]]," ",-1)</f>
        <v>0.00000000</v>
      </c>
    </row>
    <row r="788" spans="1:9">
      <c r="A788" s="1" t="s">
        <v>13704</v>
      </c>
      <c r="B788" s="1" t="str">
        <f>_xlfn.TEXTBEFORE(ENZLOAD[[#This Row],[ENZLOAD (from enz_from_proteome)]]," ")</f>
        <v>ENZLOAD-CHTNDA_c_FWD-rt0089</v>
      </c>
      <c r="C788" s="1">
        <f>_xlfn.NUMBERVALUE(_xlfn.TEXTAFTER(ENZLOAD[[#This Row],[ENZLOAD (from enz_from_proteome)]]," ",-1))</f>
        <v>6.4964503549999996E-8</v>
      </c>
      <c r="F788" s="1" t="s">
        <v>17397</v>
      </c>
      <c r="G788" s="1" t="str">
        <f>_xlfn.TEXTBEFORE(Table4[[#This Row],[rxn     upper-bound     lower-bound]]," ")</f>
        <v>ENZLOAD-CHTNDA_c_FWD-rt0089</v>
      </c>
      <c r="H788" s="1">
        <f>_xlfn.NUMBERVALUE(TRIM(_xlfn.TEXTBEFORE(_xlfn.TEXTAFTER(Table4[[#This Row],[rxn     upper-bound     lower-bound]],Table4[[#This Row],[rxn]]),Table4[[#This Row],[lb]],-1)))</f>
        <v>1.0176043699999999</v>
      </c>
      <c r="I788" s="1" t="str">
        <f>_xlfn.TEXTAFTER(Table4[[#This Row],[rxn     upper-bound     lower-bound]]," ",-1)</f>
        <v>0.00000000</v>
      </c>
    </row>
    <row r="789" spans="1:9">
      <c r="A789" s="1" t="s">
        <v>13705</v>
      </c>
      <c r="B789" s="1" t="str">
        <f>_xlfn.TEXTBEFORE(ENZLOAD[[#This Row],[ENZLOAD (from enz_from_proteome)]]," ")</f>
        <v>ENZLOAD-CHTNDA_c_FWD-rt4385</v>
      </c>
      <c r="C789" s="1">
        <f>_xlfn.NUMBERVALUE(_xlfn.TEXTAFTER(ENZLOAD[[#This Row],[ENZLOAD (from enz_from_proteome)]]," ",-1))</f>
        <v>6.4320986199999998E-9</v>
      </c>
      <c r="F789" s="1" t="s">
        <v>17398</v>
      </c>
      <c r="G789" s="1" t="str">
        <f>_xlfn.TEXTBEFORE(Table4[[#This Row],[rxn     upper-bound     lower-bound]]," ")</f>
        <v>ENZLOAD-CHTNDA_c_FWD-rt4385</v>
      </c>
      <c r="H789" s="1">
        <f>_xlfn.NUMBERVALUE(TRIM(_xlfn.TEXTBEFORE(_xlfn.TEXTAFTER(Table4[[#This Row],[rxn     upper-bound     lower-bound]],Table4[[#This Row],[rxn]]),Table4[[#This Row],[lb]],-1)))</f>
        <v>1.4344413899999999</v>
      </c>
      <c r="I789" s="1" t="str">
        <f>_xlfn.TEXTAFTER(Table4[[#This Row],[rxn     upper-bound     lower-bound]]," ",-1)</f>
        <v>0.00000000</v>
      </c>
    </row>
    <row r="790" spans="1:9">
      <c r="A790" s="1" t="s">
        <v>13706</v>
      </c>
      <c r="B790" s="1" t="str">
        <f>_xlfn.TEXTBEFORE(ENZLOAD[[#This Row],[ENZLOAD (from enz_from_proteome)]]," ")</f>
        <v>ENZLOAD-CHTNDA_c_FWD-rt6255</v>
      </c>
      <c r="C790" s="1">
        <f>_xlfn.NUMBERVALUE(_xlfn.TEXTAFTER(ENZLOAD[[#This Row],[ENZLOAD (from enz_from_proteome)]]," ",-1))</f>
        <v>0</v>
      </c>
      <c r="F790" s="1" t="s">
        <v>17399</v>
      </c>
      <c r="G790" s="1" t="str">
        <f>_xlfn.TEXTBEFORE(Table4[[#This Row],[rxn     upper-bound     lower-bound]]," ")</f>
        <v>ENZLOAD-CHTNDA_c_FWD-rt6255</v>
      </c>
      <c r="H790" s="1">
        <f>_xlfn.NUMBERVALUE(TRIM(_xlfn.TEXTBEFORE(_xlfn.TEXTAFTER(Table4[[#This Row],[rxn     upper-bound     lower-bound]],Table4[[#This Row],[rxn]]),Table4[[#This Row],[lb]],-1)))</f>
        <v>0.82190032999999996</v>
      </c>
      <c r="I790" s="1" t="str">
        <f>_xlfn.TEXTAFTER(Table4[[#This Row],[rxn     upper-bound     lower-bound]]," ",-1)</f>
        <v>0.00000000</v>
      </c>
    </row>
    <row r="791" spans="1:9">
      <c r="A791" s="1" t="s">
        <v>13707</v>
      </c>
      <c r="B791" s="1" t="str">
        <f>_xlfn.TEXTBEFORE(ENZLOAD[[#This Row],[ENZLOAD (from enz_from_proteome)]]," ")</f>
        <v>ENZLOAD-CHTNDA_c_FWD-rt6259</v>
      </c>
      <c r="C791" s="1">
        <f>_xlfn.NUMBERVALUE(_xlfn.TEXTAFTER(ENZLOAD[[#This Row],[ENZLOAD (from enz_from_proteome)]]," ",-1))</f>
        <v>3.4109546773999998E-7</v>
      </c>
      <c r="F791" s="1" t="s">
        <v>17400</v>
      </c>
      <c r="G791" s="1" t="str">
        <f>_xlfn.TEXTBEFORE(Table4[[#This Row],[rxn     upper-bound     lower-bound]]," ")</f>
        <v>ENZLOAD-CHTNDA_c_FWD-rt6259</v>
      </c>
      <c r="H791" s="1">
        <f>_xlfn.NUMBERVALUE(TRIM(_xlfn.TEXTBEFORE(_xlfn.TEXTAFTER(Table4[[#This Row],[rxn     upper-bound     lower-bound]],Table4[[#This Row],[rxn]]),Table4[[#This Row],[lb]],-1)))</f>
        <v>0.83888859999999998</v>
      </c>
      <c r="I791" s="1" t="str">
        <f>_xlfn.TEXTAFTER(Table4[[#This Row],[rxn     upper-bound     lower-bound]]," ",-1)</f>
        <v>0.00000000</v>
      </c>
    </row>
    <row r="792" spans="1:9">
      <c r="A792" s="1" t="s">
        <v>13708</v>
      </c>
      <c r="B792" s="1" t="str">
        <f>_xlfn.TEXTBEFORE(ENZLOAD[[#This Row],[ENZLOAD (from enz_from_proteome)]]," ")</f>
        <v>ENZLOAD-CHTNH_e_FWD-rt4171</v>
      </c>
      <c r="C792" s="1">
        <f>_xlfn.NUMBERVALUE(_xlfn.TEXTAFTER(ENZLOAD[[#This Row],[ENZLOAD (from enz_from_proteome)]]," ",-1))</f>
        <v>0</v>
      </c>
      <c r="F792" s="1" t="s">
        <v>17401</v>
      </c>
      <c r="G792" s="1" t="str">
        <f>_xlfn.TEXTBEFORE(Table4[[#This Row],[rxn     upper-bound     lower-bound]]," ")</f>
        <v>ENZLOAD-CHTNH_e_FWD-rt4171</v>
      </c>
      <c r="H792" s="1">
        <f>_xlfn.NUMBERVALUE(TRIM(_xlfn.TEXTBEFORE(_xlfn.TEXTAFTER(Table4[[#This Row],[rxn     upper-bound     lower-bound]],Table4[[#This Row],[rxn]]),Table4[[#This Row],[lb]],-1)))</f>
        <v>0.98458254999999995</v>
      </c>
      <c r="I792" s="1" t="str">
        <f>_xlfn.TEXTAFTER(Table4[[#This Row],[rxn     upper-bound     lower-bound]]," ",-1)</f>
        <v>0.00000000</v>
      </c>
    </row>
    <row r="793" spans="1:9">
      <c r="A793" s="1" t="s">
        <v>13709</v>
      </c>
      <c r="B793" s="1" t="str">
        <f>_xlfn.TEXTBEFORE(ENZLOAD[[#This Row],[ENZLOAD (from enz_from_proteome)]]," ")</f>
        <v>ENZLOAD-CHTNH_e_FWD-rt4186</v>
      </c>
      <c r="C793" s="1">
        <f>_xlfn.NUMBERVALUE(_xlfn.TEXTAFTER(ENZLOAD[[#This Row],[ENZLOAD (from enz_from_proteome)]]," ",-1))</f>
        <v>1.2654368509E-7</v>
      </c>
      <c r="F793" s="1" t="s">
        <v>17402</v>
      </c>
      <c r="G793" s="1" t="str">
        <f>_xlfn.TEXTBEFORE(Table4[[#This Row],[rxn     upper-bound     lower-bound]]," ")</f>
        <v>ENZLOAD-CHTNH_e_FWD-rt4186</v>
      </c>
      <c r="H793" s="1">
        <f>_xlfn.NUMBERVALUE(TRIM(_xlfn.TEXTBEFORE(_xlfn.TEXTAFTER(Table4[[#This Row],[rxn     upper-bound     lower-bound]],Table4[[#This Row],[rxn]]),Table4[[#This Row],[lb]],-1)))</f>
        <v>0.93541127999999996</v>
      </c>
      <c r="I793" s="1" t="str">
        <f>_xlfn.TEXTAFTER(Table4[[#This Row],[rxn     upper-bound     lower-bound]]," ",-1)</f>
        <v>0.00000000</v>
      </c>
    </row>
    <row r="794" spans="1:9">
      <c r="A794" s="1" t="s">
        <v>13710</v>
      </c>
      <c r="B794" s="1" t="str">
        <f>_xlfn.TEXTBEFORE(ENZLOAD[[#This Row],[ENZLOAD (from enz_from_proteome)]]," ")</f>
        <v>ENZLOAD-CHTNH_e_FWD-rt4714</v>
      </c>
      <c r="C794" s="1">
        <f>_xlfn.NUMBERVALUE(_xlfn.TEXTAFTER(ENZLOAD[[#This Row],[ENZLOAD (from enz_from_proteome)]]," ",-1))</f>
        <v>1.3674076247E-7</v>
      </c>
      <c r="F794" s="1" t="s">
        <v>17403</v>
      </c>
      <c r="G794" s="1" t="str">
        <f>_xlfn.TEXTBEFORE(Table4[[#This Row],[rxn     upper-bound     lower-bound]]," ")</f>
        <v>ENZLOAD-CHTNH_e_FWD-rt4714</v>
      </c>
      <c r="H794" s="1">
        <f>_xlfn.NUMBERVALUE(TRIM(_xlfn.TEXTBEFORE(_xlfn.TEXTAFTER(Table4[[#This Row],[rxn     upper-bound     lower-bound]],Table4[[#This Row],[rxn]]),Table4[[#This Row],[lb]],-1)))</f>
        <v>0.82343379000000005</v>
      </c>
      <c r="I794" s="1" t="str">
        <f>_xlfn.TEXTAFTER(Table4[[#This Row],[rxn     upper-bound     lower-bound]]," ",-1)</f>
        <v>0.00000000</v>
      </c>
    </row>
    <row r="795" spans="1:9">
      <c r="A795" s="1" t="s">
        <v>13711</v>
      </c>
      <c r="B795" s="1" t="str">
        <f>_xlfn.TEXTBEFORE(ENZLOAD[[#This Row],[ENZLOAD (from enz_from_proteome)]]," ")</f>
        <v>ENZLOAD-CHTNH_e_FWD-rt5596</v>
      </c>
      <c r="C795" s="1">
        <f>_xlfn.NUMBERVALUE(_xlfn.TEXTAFTER(ENZLOAD[[#This Row],[ENZLOAD (from enz_from_proteome)]]," ",-1))</f>
        <v>0</v>
      </c>
      <c r="F795" s="1" t="s">
        <v>17404</v>
      </c>
      <c r="G795" s="1" t="str">
        <f>_xlfn.TEXTBEFORE(Table4[[#This Row],[rxn     upper-bound     lower-bound]]," ")</f>
        <v>ENZLOAD-CHTNH_e_FWD-rt5596</v>
      </c>
      <c r="H795" s="1">
        <f>_xlfn.NUMBERVALUE(TRIM(_xlfn.TEXTBEFORE(_xlfn.TEXTAFTER(Table4[[#This Row],[rxn     upper-bound     lower-bound]],Table4[[#This Row],[rxn]]),Table4[[#This Row],[lb]],-1)))</f>
        <v>0.50557883000000003</v>
      </c>
      <c r="I795" s="1" t="str">
        <f>_xlfn.TEXTAFTER(Table4[[#This Row],[rxn     upper-bound     lower-bound]]," ",-1)</f>
        <v>0.00000000</v>
      </c>
    </row>
    <row r="796" spans="1:9">
      <c r="A796" s="1" t="s">
        <v>13712</v>
      </c>
      <c r="B796" s="1" t="str">
        <f>_xlfn.TEXTBEFORE(ENZLOAD[[#This Row],[ENZLOAD (from enz_from_proteome)]]," ")</f>
        <v>ENZLOAD-CHTNH_e_FWD-rt5734</v>
      </c>
      <c r="C796" s="1">
        <f>_xlfn.NUMBERVALUE(_xlfn.TEXTAFTER(ENZLOAD[[#This Row],[ENZLOAD (from enz_from_proteome)]]," ",-1))</f>
        <v>3.7393337202E-7</v>
      </c>
      <c r="F796" s="1" t="s">
        <v>17405</v>
      </c>
      <c r="G796" s="1" t="str">
        <f>_xlfn.TEXTBEFORE(Table4[[#This Row],[rxn     upper-bound     lower-bound]]," ")</f>
        <v>ENZLOAD-CHTNH_e_FWD-rt5734</v>
      </c>
      <c r="H796" s="1">
        <f>_xlfn.NUMBERVALUE(TRIM(_xlfn.TEXTBEFORE(_xlfn.TEXTAFTER(Table4[[#This Row],[rxn     upper-bound     lower-bound]],Table4[[#This Row],[rxn]]),Table4[[#This Row],[lb]],-1)))</f>
        <v>0.94617834999999995</v>
      </c>
      <c r="I796" s="1" t="str">
        <f>_xlfn.TEXTAFTER(Table4[[#This Row],[rxn     upper-bound     lower-bound]]," ",-1)</f>
        <v>0.00000000</v>
      </c>
    </row>
    <row r="797" spans="1:9">
      <c r="A797" s="1" t="s">
        <v>13713</v>
      </c>
      <c r="B797" s="1" t="str">
        <f>_xlfn.TEXTBEFORE(ENZLOAD[[#This Row],[ENZLOAD (from enz_from_proteome)]]," ")</f>
        <v>ENZLOAD-CHTNH_e_FWD-rt6409</v>
      </c>
      <c r="C797" s="1">
        <f>_xlfn.NUMBERVALUE(_xlfn.TEXTAFTER(ENZLOAD[[#This Row],[ENZLOAD (from enz_from_proteome)]]," ",-1))</f>
        <v>8.2059199600000008E-9</v>
      </c>
      <c r="F797" s="1" t="s">
        <v>17406</v>
      </c>
      <c r="G797" s="1" t="str">
        <f>_xlfn.TEXTBEFORE(Table4[[#This Row],[rxn     upper-bound     lower-bound]]," ")</f>
        <v>ENZLOAD-CHTNH_e_FWD-rt6409</v>
      </c>
      <c r="H797" s="1">
        <f>_xlfn.NUMBERVALUE(TRIM(_xlfn.TEXTBEFORE(_xlfn.TEXTAFTER(Table4[[#This Row],[rxn     upper-bound     lower-bound]],Table4[[#This Row],[rxn]]),Table4[[#This Row],[lb]],-1)))</f>
        <v>0.91115246000000005</v>
      </c>
      <c r="I797" s="1" t="str">
        <f>_xlfn.TEXTAFTER(Table4[[#This Row],[rxn     upper-bound     lower-bound]]," ",-1)</f>
        <v>0.00000000</v>
      </c>
    </row>
    <row r="798" spans="1:9">
      <c r="A798" s="1" t="s">
        <v>13714</v>
      </c>
      <c r="B798" s="1" t="str">
        <f>_xlfn.TEXTBEFORE(ENZLOAD[[#This Row],[ENZLOAD (from enz_from_proteome)]]," ")</f>
        <v>ENZLOAD-CHTNH_v_FWD-rt4284</v>
      </c>
      <c r="C798" s="1">
        <f>_xlfn.NUMBERVALUE(_xlfn.TEXTAFTER(ENZLOAD[[#This Row],[ENZLOAD (from enz_from_proteome)]]," ",-1))</f>
        <v>0</v>
      </c>
      <c r="F798" s="1" t="s">
        <v>17407</v>
      </c>
      <c r="G798" s="1" t="str">
        <f>_xlfn.TEXTBEFORE(Table4[[#This Row],[rxn     upper-bound     lower-bound]]," ")</f>
        <v>ENZLOAD-CHTNH_v_FWD-rt4284</v>
      </c>
      <c r="H798" s="1">
        <f>_xlfn.NUMBERVALUE(TRIM(_xlfn.TEXTBEFORE(_xlfn.TEXTAFTER(Table4[[#This Row],[rxn     upper-bound     lower-bound]],Table4[[#This Row],[rxn]]),Table4[[#This Row],[lb]],-1)))</f>
        <v>0.74960596999999995</v>
      </c>
      <c r="I798" s="1" t="str">
        <f>_xlfn.TEXTAFTER(Table4[[#This Row],[rxn     upper-bound     lower-bound]]," ",-1)</f>
        <v>0.00000000</v>
      </c>
    </row>
    <row r="799" spans="1:9">
      <c r="A799" s="1" t="s">
        <v>13715</v>
      </c>
      <c r="B799" s="1" t="str">
        <f>_xlfn.TEXTBEFORE(ENZLOAD[[#This Row],[ENZLOAD (from enz_from_proteome)]]," ")</f>
        <v>ENZLOAD-CHTNS_c_FWD-rt0073</v>
      </c>
      <c r="C799" s="1">
        <f>_xlfn.NUMBERVALUE(_xlfn.TEXTAFTER(ENZLOAD[[#This Row],[ENZLOAD (from enz_from_proteome)]]," ",-1))</f>
        <v>7.1716797500000001E-9</v>
      </c>
      <c r="F799" s="1" t="s">
        <v>17408</v>
      </c>
      <c r="G799" s="1" t="str">
        <f>_xlfn.TEXTBEFORE(Table4[[#This Row],[rxn     upper-bound     lower-bound]]," ")</f>
        <v>ENZLOAD-CHTNS_c_FWD-rt0073</v>
      </c>
      <c r="H799" s="1">
        <f>_xlfn.NUMBERVALUE(TRIM(_xlfn.TEXTBEFORE(_xlfn.TEXTAFTER(Table4[[#This Row],[rxn     upper-bound     lower-bound]],Table4[[#This Row],[rxn]]),Table4[[#This Row],[lb]],-1)))</f>
        <v>0.42126462999999997</v>
      </c>
      <c r="I799" s="1" t="str">
        <f>_xlfn.TEXTAFTER(Table4[[#This Row],[rxn     upper-bound     lower-bound]]," ",-1)</f>
        <v>0.00000000</v>
      </c>
    </row>
    <row r="800" spans="1:9">
      <c r="A800" s="1" t="s">
        <v>13716</v>
      </c>
      <c r="B800" s="1" t="str">
        <f>_xlfn.TEXTBEFORE(ENZLOAD[[#This Row],[ENZLOAD (from enz_from_proteome)]]," ")</f>
        <v>ENZLOAD-CHTNS_c_FWD-rt0144</v>
      </c>
      <c r="C800" s="1">
        <f>_xlfn.NUMBERVALUE(_xlfn.TEXTAFTER(ENZLOAD[[#This Row],[ENZLOAD (from enz_from_proteome)]]," ",-1))</f>
        <v>1.324018926E-7</v>
      </c>
      <c r="F800" s="1" t="s">
        <v>17409</v>
      </c>
      <c r="G800" s="1" t="str">
        <f>_xlfn.TEXTBEFORE(Table4[[#This Row],[rxn     upper-bound     lower-bound]]," ")</f>
        <v>ENZLOAD-CHTNS_c_FWD-rt0144</v>
      </c>
      <c r="H800" s="1">
        <f>_xlfn.NUMBERVALUE(TRIM(_xlfn.TEXTBEFORE(_xlfn.TEXTAFTER(Table4[[#This Row],[rxn     upper-bound     lower-bound]],Table4[[#This Row],[rxn]]),Table4[[#This Row],[lb]],-1)))</f>
        <v>0.18936011</v>
      </c>
      <c r="I800" s="1" t="str">
        <f>_xlfn.TEXTAFTER(Table4[[#This Row],[rxn     upper-bound     lower-bound]]," ",-1)</f>
        <v>0.00000000</v>
      </c>
    </row>
    <row r="801" spans="1:9">
      <c r="A801" s="1" t="s">
        <v>13717</v>
      </c>
      <c r="B801" s="1" t="str">
        <f>_xlfn.TEXTBEFORE(ENZLOAD[[#This Row],[ENZLOAD (from enz_from_proteome)]]," ")</f>
        <v>ENZLOAD-CHTNS_c_FWD-rt0540</v>
      </c>
      <c r="C801" s="1">
        <f>_xlfn.NUMBERVALUE(_xlfn.TEXTAFTER(ENZLOAD[[#This Row],[ENZLOAD (from enz_from_proteome)]]," ",-1))</f>
        <v>1.5370696542000001E-7</v>
      </c>
      <c r="F801" s="1" t="s">
        <v>17410</v>
      </c>
      <c r="G801" s="1" t="str">
        <f>_xlfn.TEXTBEFORE(Table4[[#This Row],[rxn     upper-bound     lower-bound]]," ")</f>
        <v>ENZLOAD-CHTNS_c_FWD-rt0540</v>
      </c>
      <c r="H801" s="1">
        <f>_xlfn.NUMBERVALUE(TRIM(_xlfn.TEXTBEFORE(_xlfn.TEXTAFTER(Table4[[#This Row],[rxn     upper-bound     lower-bound]],Table4[[#This Row],[rxn]]),Table4[[#This Row],[lb]],-1)))</f>
        <v>0.19540484</v>
      </c>
      <c r="I801" s="1" t="str">
        <f>_xlfn.TEXTAFTER(Table4[[#This Row],[rxn     upper-bound     lower-bound]]," ",-1)</f>
        <v>0.00000000</v>
      </c>
    </row>
    <row r="802" spans="1:9">
      <c r="A802" s="1" t="s">
        <v>13718</v>
      </c>
      <c r="B802" s="1" t="str">
        <f>_xlfn.TEXTBEFORE(ENZLOAD[[#This Row],[ENZLOAD (from enz_from_proteome)]]," ")</f>
        <v>ENZLOAD-CHTNS_c_FWD-rt1343</v>
      </c>
      <c r="C802" s="1">
        <f>_xlfn.NUMBERVALUE(_xlfn.TEXTAFTER(ENZLOAD[[#This Row],[ENZLOAD (from enz_from_proteome)]]," ",-1))</f>
        <v>1.3205226789999999E-8</v>
      </c>
      <c r="F802" s="1" t="s">
        <v>17411</v>
      </c>
      <c r="G802" s="1" t="str">
        <f>_xlfn.TEXTBEFORE(Table4[[#This Row],[rxn     upper-bound     lower-bound]]," ")</f>
        <v>ENZLOAD-CHTNS_c_FWD-rt1343</v>
      </c>
      <c r="H802" s="1">
        <f>_xlfn.NUMBERVALUE(TRIM(_xlfn.TEXTBEFORE(_xlfn.TEXTAFTER(Table4[[#This Row],[rxn     upper-bound     lower-bound]],Table4[[#This Row],[rxn]]),Table4[[#This Row],[lb]],-1)))</f>
        <v>0.38440547000000003</v>
      </c>
      <c r="I802" s="1" t="str">
        <f>_xlfn.TEXTAFTER(Table4[[#This Row],[rxn     upper-bound     lower-bound]]," ",-1)</f>
        <v>0.00000000</v>
      </c>
    </row>
    <row r="803" spans="1:9">
      <c r="A803" s="1" t="s">
        <v>13719</v>
      </c>
      <c r="B803" s="1" t="str">
        <f>_xlfn.TEXTBEFORE(ENZLOAD[[#This Row],[ENZLOAD (from enz_from_proteome)]]," ")</f>
        <v>ENZLOAD-CHTNS_c_FWD-rt1388</v>
      </c>
      <c r="C803" s="1">
        <f>_xlfn.NUMBERVALUE(_xlfn.TEXTAFTER(ENZLOAD[[#This Row],[ENZLOAD (from enz_from_proteome)]]," ",-1))</f>
        <v>8.036126363E-8</v>
      </c>
      <c r="F803" s="1" t="s">
        <v>17412</v>
      </c>
      <c r="G803" s="1" t="str">
        <f>_xlfn.TEXTBEFORE(Table4[[#This Row],[rxn     upper-bound     lower-bound]]," ")</f>
        <v>ENZLOAD-CHTNS_c_FWD-rt1388</v>
      </c>
      <c r="H803" s="1">
        <f>_xlfn.NUMBERVALUE(TRIM(_xlfn.TEXTBEFORE(_xlfn.TEXTAFTER(Table4[[#This Row],[rxn     upper-bound     lower-bound]],Table4[[#This Row],[rxn]]),Table4[[#This Row],[lb]],-1)))</f>
        <v>0.50112540999999999</v>
      </c>
      <c r="I803" s="1" t="str">
        <f>_xlfn.TEXTAFTER(Table4[[#This Row],[rxn     upper-bound     lower-bound]]," ",-1)</f>
        <v>0.00000000</v>
      </c>
    </row>
    <row r="804" spans="1:9">
      <c r="A804" s="1" t="s">
        <v>13720</v>
      </c>
      <c r="B804" s="1" t="str">
        <f>_xlfn.TEXTBEFORE(ENZLOAD[[#This Row],[ENZLOAD (from enz_from_proteome)]]," ")</f>
        <v>ENZLOAD-CHTNS_c_FWD-rt6173</v>
      </c>
      <c r="C804" s="1">
        <f>_xlfn.NUMBERVALUE(_xlfn.TEXTAFTER(ENZLOAD[[#This Row],[ENZLOAD (from enz_from_proteome)]]," ",-1))</f>
        <v>5.3074196089999903E-8</v>
      </c>
      <c r="F804" s="1" t="s">
        <v>17413</v>
      </c>
      <c r="G804" s="1" t="str">
        <f>_xlfn.TEXTBEFORE(Table4[[#This Row],[rxn     upper-bound     lower-bound]]," ")</f>
        <v>ENZLOAD-CHTNS_c_FWD-rt6173</v>
      </c>
      <c r="H804" s="1">
        <f>_xlfn.NUMBERVALUE(TRIM(_xlfn.TEXTBEFORE(_xlfn.TEXTAFTER(Table4[[#This Row],[rxn     upper-bound     lower-bound]],Table4[[#This Row],[rxn]]),Table4[[#This Row],[lb]],-1)))</f>
        <v>0.32940461999999998</v>
      </c>
      <c r="I804" s="1" t="str">
        <f>_xlfn.TEXTAFTER(Table4[[#This Row],[rxn     upper-bound     lower-bound]]," ",-1)</f>
        <v>0.00000000</v>
      </c>
    </row>
    <row r="805" spans="1:9">
      <c r="A805" s="1" t="s">
        <v>13721</v>
      </c>
      <c r="B805" s="1" t="str">
        <f>_xlfn.TEXTBEFORE(ENZLOAD[[#This Row],[ENZLOAD (from enz_from_proteome)]]," ")</f>
        <v>ENZLOAD-CHTNS_c_FWD-rt6592</v>
      </c>
      <c r="C805" s="1">
        <f>_xlfn.NUMBERVALUE(_xlfn.TEXTAFTER(ENZLOAD[[#This Row],[ENZLOAD (from enz_from_proteome)]]," ",-1))</f>
        <v>1.7124809390999999E-7</v>
      </c>
      <c r="F805" s="1" t="s">
        <v>17414</v>
      </c>
      <c r="G805" s="1" t="str">
        <f>_xlfn.TEXTBEFORE(Table4[[#This Row],[rxn     upper-bound     lower-bound]]," ")</f>
        <v>ENZLOAD-CHTNS_c_FWD-rt6592</v>
      </c>
      <c r="H805" s="1">
        <f>_xlfn.NUMBERVALUE(TRIM(_xlfn.TEXTBEFORE(_xlfn.TEXTAFTER(Table4[[#This Row],[rxn     upper-bound     lower-bound]],Table4[[#This Row],[rxn]]),Table4[[#This Row],[lb]],-1)))</f>
        <v>0.40236466999999998</v>
      </c>
      <c r="I805" s="1" t="str">
        <f>_xlfn.TEXTAFTER(Table4[[#This Row],[rxn     upper-bound     lower-bound]]," ",-1)</f>
        <v>0.00000000</v>
      </c>
    </row>
    <row r="806" spans="1:9">
      <c r="A806" s="1" t="s">
        <v>13722</v>
      </c>
      <c r="B806" s="1" t="str">
        <f>_xlfn.TEXTBEFORE(ENZLOAD[[#This Row],[ENZLOAD (from enz_from_proteome)]]," ")</f>
        <v>ENZLOAD-CHTNS_c_FWD-rt7460</v>
      </c>
      <c r="C806" s="1">
        <f>_xlfn.NUMBERVALUE(_xlfn.TEXTAFTER(ENZLOAD[[#This Row],[ENZLOAD (from enz_from_proteome)]]," ",-1))</f>
        <v>1.2321400029999999E-7</v>
      </c>
      <c r="F806" s="1" t="s">
        <v>17415</v>
      </c>
      <c r="G806" s="1" t="str">
        <f>_xlfn.TEXTBEFORE(Table4[[#This Row],[rxn     upper-bound     lower-bound]]," ")</f>
        <v>ENZLOAD-CHTNS_c_FWD-rt7460</v>
      </c>
      <c r="H806" s="1">
        <f>_xlfn.NUMBERVALUE(TRIM(_xlfn.TEXTBEFORE(_xlfn.TEXTAFTER(Table4[[#This Row],[rxn     upper-bound     lower-bound]],Table4[[#This Row],[rxn]]),Table4[[#This Row],[lb]],-1)))</f>
        <v>0.25733664000000001</v>
      </c>
      <c r="I806" s="1" t="str">
        <f>_xlfn.TEXTAFTER(Table4[[#This Row],[rxn     upper-bound     lower-bound]]," ",-1)</f>
        <v>0.00000000</v>
      </c>
    </row>
    <row r="807" spans="1:9">
      <c r="A807" s="1" t="s">
        <v>13723</v>
      </c>
      <c r="B807" s="1" t="str">
        <f>_xlfn.TEXTBEFORE(ENZLOAD[[#This Row],[ENZLOAD (from enz_from_proteome)]]," ")</f>
        <v>ENZLOAD-CITCOAL_c_FWD-rt1454</v>
      </c>
      <c r="C807" s="1">
        <f>_xlfn.NUMBERVALUE(_xlfn.TEXTAFTER(ENZLOAD[[#This Row],[ENZLOAD (from enz_from_proteome)]]," ",-1))</f>
        <v>6.8988397240000002E-8</v>
      </c>
      <c r="F807" s="1" t="s">
        <v>17416</v>
      </c>
      <c r="G807" s="1" t="str">
        <f>_xlfn.TEXTBEFORE(Table4[[#This Row],[rxn     upper-bound     lower-bound]]," ")</f>
        <v>ENZLOAD-CITCOAL_c_FWD-rt1454</v>
      </c>
      <c r="H807" s="1">
        <f>_xlfn.NUMBERVALUE(TRIM(_xlfn.TEXTBEFORE(_xlfn.TEXTAFTER(Table4[[#This Row],[rxn     upper-bound     lower-bound]],Table4[[#This Row],[rxn]]),Table4[[#This Row],[lb]],-1)))</f>
        <v>1.1418026699999999</v>
      </c>
      <c r="I807" s="1" t="str">
        <f>_xlfn.TEXTAFTER(Table4[[#This Row],[rxn     upper-bound     lower-bound]]," ",-1)</f>
        <v>0.00000000</v>
      </c>
    </row>
    <row r="808" spans="1:9">
      <c r="A808" s="1" t="s">
        <v>13724</v>
      </c>
      <c r="B808" s="1" t="str">
        <f>_xlfn.TEXTBEFORE(ENZLOAD[[#This Row],[ENZLOAD (from enz_from_proteome)]]," ")</f>
        <v>ENZLOAD-CITCOAL_c_REV-rt1454</v>
      </c>
      <c r="C808" s="1">
        <f>_xlfn.NUMBERVALUE(_xlfn.TEXTAFTER(ENZLOAD[[#This Row],[ENZLOAD (from enz_from_proteome)]]," ",-1))</f>
        <v>6.8988397240000002E-8</v>
      </c>
      <c r="F808" s="1" t="s">
        <v>17417</v>
      </c>
      <c r="G808" s="1" t="str">
        <f>_xlfn.TEXTBEFORE(Table4[[#This Row],[rxn     upper-bound     lower-bound]]," ")</f>
        <v>ENZLOAD-CITCOAL_c_REV-rt1454</v>
      </c>
      <c r="H808" s="1">
        <f>_xlfn.NUMBERVALUE(TRIM(_xlfn.TEXTBEFORE(_xlfn.TEXTAFTER(Table4[[#This Row],[rxn     upper-bound     lower-bound]],Table4[[#This Row],[rxn]]),Table4[[#This Row],[lb]],-1)))</f>
        <v>1.1418026699999999</v>
      </c>
      <c r="I808" s="1" t="str">
        <f>_xlfn.TEXTAFTER(Table4[[#This Row],[rxn     upper-bound     lower-bound]]," ",-1)</f>
        <v>0.00000000</v>
      </c>
    </row>
    <row r="809" spans="1:9">
      <c r="A809" s="1" t="s">
        <v>13725</v>
      </c>
      <c r="B809" s="1" t="str">
        <f>_xlfn.TEXTBEFORE(ENZLOAD[[#This Row],[ENZLOAD (from enz_from_proteome)]]," ")</f>
        <v>ENZLOAD-CITICITta_m_FWD-rt2146</v>
      </c>
      <c r="C809" s="1">
        <f>_xlfn.NUMBERVALUE(_xlfn.TEXTAFTER(ENZLOAD[[#This Row],[ENZLOAD (from enz_from_proteome)]]," ",-1))</f>
        <v>4.0930061585E-7</v>
      </c>
      <c r="F809" s="1" t="s">
        <v>17418</v>
      </c>
      <c r="G809" s="1" t="str">
        <f>_xlfn.TEXTBEFORE(Table4[[#This Row],[rxn     upper-bound     lower-bound]]," ")</f>
        <v>ENZLOAD-CITICITta_m_FWD-rt2146</v>
      </c>
      <c r="H809" s="1">
        <f>_xlfn.NUMBERVALUE(TRIM(_xlfn.TEXTBEFORE(_xlfn.TEXTAFTER(Table4[[#This Row],[rxn     upper-bound     lower-bound]],Table4[[#This Row],[rxn]]),Table4[[#This Row],[lb]],-1)))</f>
        <v>1.3413403100000001</v>
      </c>
      <c r="I809" s="1" t="str">
        <f>_xlfn.TEXTAFTER(Table4[[#This Row],[rxn     upper-bound     lower-bound]]," ",-1)</f>
        <v>0.00000000</v>
      </c>
    </row>
    <row r="810" spans="1:9">
      <c r="A810" s="1" t="s">
        <v>13726</v>
      </c>
      <c r="B810" s="1" t="str">
        <f>_xlfn.TEXTBEFORE(ENZLOAD[[#This Row],[ENZLOAD (from enz_from_proteome)]]," ")</f>
        <v>ENZLOAD-CITICITta_m_REV-rt2146</v>
      </c>
      <c r="C810" s="1">
        <f>_xlfn.NUMBERVALUE(_xlfn.TEXTAFTER(ENZLOAD[[#This Row],[ENZLOAD (from enz_from_proteome)]]," ",-1))</f>
        <v>4.0930061585E-7</v>
      </c>
      <c r="F810" s="1" t="s">
        <v>17419</v>
      </c>
      <c r="G810" s="1" t="str">
        <f>_xlfn.TEXTBEFORE(Table4[[#This Row],[rxn     upper-bound     lower-bound]]," ")</f>
        <v>ENZLOAD-CITICITta_m_REV-rt2146</v>
      </c>
      <c r="H810" s="1">
        <f>_xlfn.NUMBERVALUE(TRIM(_xlfn.TEXTBEFORE(_xlfn.TEXTAFTER(Table4[[#This Row],[rxn     upper-bound     lower-bound]],Table4[[#This Row],[rxn]]),Table4[[#This Row],[lb]],-1)))</f>
        <v>1.3413403100000001</v>
      </c>
      <c r="I810" s="1" t="str">
        <f>_xlfn.TEXTAFTER(Table4[[#This Row],[rxn     upper-bound     lower-bound]]," ",-1)</f>
        <v>0.00000000</v>
      </c>
    </row>
    <row r="811" spans="1:9">
      <c r="A811" s="1" t="s">
        <v>13727</v>
      </c>
      <c r="B811" s="1" t="str">
        <f>_xlfn.TEXTBEFORE(ENZLOAD[[#This Row],[ENZLOAD (from enz_from_proteome)]]," ")</f>
        <v>ENZLOAD-CITMALta_m_FWD-rt2146</v>
      </c>
      <c r="C811" s="1">
        <f>_xlfn.NUMBERVALUE(_xlfn.TEXTAFTER(ENZLOAD[[#This Row],[ENZLOAD (from enz_from_proteome)]]," ",-1))</f>
        <v>4.0930061585E-7</v>
      </c>
      <c r="F811" s="1" t="s">
        <v>17420</v>
      </c>
      <c r="G811" s="1" t="str">
        <f>_xlfn.TEXTBEFORE(Table4[[#This Row],[rxn     upper-bound     lower-bound]]," ")</f>
        <v>ENZLOAD-CITMALta_m_FWD-rt2146</v>
      </c>
      <c r="H811" s="1">
        <f>_xlfn.NUMBERVALUE(TRIM(_xlfn.TEXTBEFORE(_xlfn.TEXTAFTER(Table4[[#This Row],[rxn     upper-bound     lower-bound]],Table4[[#This Row],[rxn]]),Table4[[#This Row],[lb]],-1)))</f>
        <v>1.3413403100000001</v>
      </c>
      <c r="I811" s="1" t="str">
        <f>_xlfn.TEXTAFTER(Table4[[#This Row],[rxn     upper-bound     lower-bound]]," ",-1)</f>
        <v>0.00000000</v>
      </c>
    </row>
    <row r="812" spans="1:9">
      <c r="A812" s="1" t="s">
        <v>13728</v>
      </c>
      <c r="B812" s="1" t="str">
        <f>_xlfn.TEXTBEFORE(ENZLOAD[[#This Row],[ENZLOAD (from enz_from_proteome)]]," ")</f>
        <v>ENZLOAD-CITMALta_m_REV-rt2146</v>
      </c>
      <c r="C812" s="1">
        <f>_xlfn.NUMBERVALUE(_xlfn.TEXTAFTER(ENZLOAD[[#This Row],[ENZLOAD (from enz_from_proteome)]]," ",-1))</f>
        <v>4.0930061585E-7</v>
      </c>
      <c r="F812" s="1" t="s">
        <v>17421</v>
      </c>
      <c r="G812" s="1" t="str">
        <f>_xlfn.TEXTBEFORE(Table4[[#This Row],[rxn     upper-bound     lower-bound]]," ")</f>
        <v>ENZLOAD-CITMALta_m_REV-rt2146</v>
      </c>
      <c r="H812" s="1">
        <f>_xlfn.NUMBERVALUE(TRIM(_xlfn.TEXTBEFORE(_xlfn.TEXTAFTER(Table4[[#This Row],[rxn     upper-bound     lower-bound]],Table4[[#This Row],[rxn]]),Table4[[#This Row],[lb]],-1)))</f>
        <v>1.3413403100000001</v>
      </c>
      <c r="I812" s="1" t="str">
        <f>_xlfn.TEXTAFTER(Table4[[#This Row],[rxn     upper-bound     lower-bound]]," ",-1)</f>
        <v>0.00000000</v>
      </c>
    </row>
    <row r="813" spans="1:9">
      <c r="A813" s="1" t="s">
        <v>13729</v>
      </c>
      <c r="B813" s="1" t="str">
        <f>_xlfn.TEXTBEFORE(ENZLOAD[[#This Row],[ENZLOAD (from enz_from_proteome)]]," ")</f>
        <v>ENZLOAD-CITt3_m_FWD-rt2146</v>
      </c>
      <c r="C813" s="1">
        <f>_xlfn.NUMBERVALUE(_xlfn.TEXTAFTER(ENZLOAD[[#This Row],[ENZLOAD (from enz_from_proteome)]]," ",-1))</f>
        <v>4.0930061585E-7</v>
      </c>
      <c r="F813" s="1" t="s">
        <v>17422</v>
      </c>
      <c r="G813" s="1" t="str">
        <f>_xlfn.TEXTBEFORE(Table4[[#This Row],[rxn     upper-bound     lower-bound]]," ")</f>
        <v>ENZLOAD-CITt3_m_FWD-rt2146</v>
      </c>
      <c r="H813" s="1">
        <f>_xlfn.NUMBERVALUE(TRIM(_xlfn.TEXTBEFORE(_xlfn.TEXTAFTER(Table4[[#This Row],[rxn     upper-bound     lower-bound]],Table4[[#This Row],[rxn]]),Table4[[#This Row],[lb]],-1)))</f>
        <v>1.3413403100000001</v>
      </c>
      <c r="I813" s="1" t="str">
        <f>_xlfn.TEXTAFTER(Table4[[#This Row],[rxn     upper-bound     lower-bound]]," ",-1)</f>
        <v>0.00000000</v>
      </c>
    </row>
    <row r="814" spans="1:9">
      <c r="A814" s="1" t="s">
        <v>13730</v>
      </c>
      <c r="B814" s="1" t="str">
        <f>_xlfn.TEXTBEFORE(ENZLOAD[[#This Row],[ENZLOAD (from enz_from_proteome)]]," ")</f>
        <v>ENZLOAD-CITt3_m_REV-rt2146</v>
      </c>
      <c r="C814" s="1">
        <f>_xlfn.NUMBERVALUE(_xlfn.TEXTAFTER(ENZLOAD[[#This Row],[ENZLOAD (from enz_from_proteome)]]," ",-1))</f>
        <v>4.0930061585E-7</v>
      </c>
      <c r="F814" s="1" t="s">
        <v>17423</v>
      </c>
      <c r="G814" s="1" t="str">
        <f>_xlfn.TEXTBEFORE(Table4[[#This Row],[rxn     upper-bound     lower-bound]]," ")</f>
        <v>ENZLOAD-CITt3_m_REV-rt2146</v>
      </c>
      <c r="H814" s="1">
        <f>_xlfn.NUMBERVALUE(TRIM(_xlfn.TEXTBEFORE(_xlfn.TEXTAFTER(Table4[[#This Row],[rxn     upper-bound     lower-bound]],Table4[[#This Row],[rxn]]),Table4[[#This Row],[lb]],-1)))</f>
        <v>1.3413403100000001</v>
      </c>
      <c r="I814" s="1" t="str">
        <f>_xlfn.TEXTAFTER(Table4[[#This Row],[rxn     upper-bound     lower-bound]]," ",-1)</f>
        <v>0.00000000</v>
      </c>
    </row>
    <row r="815" spans="1:9">
      <c r="A815" s="1" t="s">
        <v>13731</v>
      </c>
      <c r="B815" s="1" t="str">
        <f>_xlfn.TEXTBEFORE(ENZLOAD[[#This Row],[ENZLOAD (from enz_from_proteome)]]," ")</f>
        <v>ENZLOAD-CLPNS_mm_FWD-rt8047</v>
      </c>
      <c r="C815" s="1">
        <f>_xlfn.NUMBERVALUE(_xlfn.TEXTAFTER(ENZLOAD[[#This Row],[ENZLOAD (from enz_from_proteome)]]," ",-1))</f>
        <v>1.0104897190000001E-8</v>
      </c>
      <c r="F815" s="1" t="s">
        <v>17424</v>
      </c>
      <c r="G815" s="1" t="str">
        <f>_xlfn.TEXTBEFORE(Table4[[#This Row],[rxn     upper-bound     lower-bound]]," ")</f>
        <v>ENZLOAD-CLPNS_mm_FWD-rt8047</v>
      </c>
      <c r="H815" s="1">
        <f>_xlfn.NUMBERVALUE(TRIM(_xlfn.TEXTBEFORE(_xlfn.TEXTAFTER(Table4[[#This Row],[rxn     upper-bound     lower-bound]],Table4[[#This Row],[rxn]]),Table4[[#This Row],[lb]],-1)))</f>
        <v>1.3295786300000001</v>
      </c>
      <c r="I815" s="1" t="str">
        <f>_xlfn.TEXTAFTER(Table4[[#This Row],[rxn     upper-bound     lower-bound]]," ",-1)</f>
        <v>0.00000000</v>
      </c>
    </row>
    <row r="816" spans="1:9">
      <c r="A816" s="1" t="s">
        <v>13732</v>
      </c>
      <c r="B816" s="1" t="str">
        <f>_xlfn.TEXTBEFORE(ENZLOAD[[#This Row],[ENZLOAD (from enz_from_proteome)]]," ")</f>
        <v>ENZLOAD-CLt_c_e_FWD-rt6468</v>
      </c>
      <c r="C816" s="1">
        <f>_xlfn.NUMBERVALUE(_xlfn.TEXTAFTER(ENZLOAD[[#This Row],[ENZLOAD (from enz_from_proteome)]]," ",-1))</f>
        <v>7.8558432349999996E-8</v>
      </c>
      <c r="F816" s="1" t="s">
        <v>17425</v>
      </c>
      <c r="G816" s="1" t="str">
        <f>_xlfn.TEXTBEFORE(Table4[[#This Row],[rxn     upper-bound     lower-bound]]," ")</f>
        <v>ENZLOAD-CLt_c_e_FWD-rt6468</v>
      </c>
      <c r="H816" s="1">
        <f>_xlfn.NUMBERVALUE(TRIM(_xlfn.TEXTBEFORE(_xlfn.TEXTAFTER(Table4[[#This Row],[rxn     upper-bound     lower-bound]],Table4[[#This Row],[rxn]]),Table4[[#This Row],[lb]],-1)))</f>
        <v>0.43430815</v>
      </c>
      <c r="I816" s="1" t="str">
        <f>_xlfn.TEXTAFTER(Table4[[#This Row],[rxn     upper-bound     lower-bound]]," ",-1)</f>
        <v>0.00000000</v>
      </c>
    </row>
    <row r="817" spans="1:9">
      <c r="A817" s="1" t="s">
        <v>13733</v>
      </c>
      <c r="B817" s="1" t="str">
        <f>_xlfn.TEXTBEFORE(ENZLOAD[[#This Row],[ENZLOAD (from enz_from_proteome)]]," ")</f>
        <v>ENZLOAD-CLt_c_e_REV-rt6468</v>
      </c>
      <c r="C817" s="1">
        <f>_xlfn.NUMBERVALUE(_xlfn.TEXTAFTER(ENZLOAD[[#This Row],[ENZLOAD (from enz_from_proteome)]]," ",-1))</f>
        <v>7.8558432349999996E-8</v>
      </c>
      <c r="F817" s="1" t="s">
        <v>17426</v>
      </c>
      <c r="G817" s="1" t="str">
        <f>_xlfn.TEXTBEFORE(Table4[[#This Row],[rxn     upper-bound     lower-bound]]," ")</f>
        <v>ENZLOAD-CLt_c_e_REV-rt6468</v>
      </c>
      <c r="H817" s="1">
        <f>_xlfn.NUMBERVALUE(TRIM(_xlfn.TEXTBEFORE(_xlfn.TEXTAFTER(Table4[[#This Row],[rxn     upper-bound     lower-bound]],Table4[[#This Row],[rxn]]),Table4[[#This Row],[lb]],-1)))</f>
        <v>0.43430815</v>
      </c>
      <c r="I817" s="1" t="str">
        <f>_xlfn.TEXTAFTER(Table4[[#This Row],[rxn     upper-bound     lower-bound]]," ",-1)</f>
        <v>0.00000000</v>
      </c>
    </row>
    <row r="818" spans="1:9">
      <c r="A818" s="1" t="s">
        <v>13734</v>
      </c>
      <c r="B818" s="1" t="str">
        <f>_xlfn.TEXTBEFORE(ENZLOAD[[#This Row],[ENZLOAD (from enz_from_proteome)]]," ")</f>
        <v>ENZLOAD-CMBOLHcis_c_FWD-rt4023</v>
      </c>
      <c r="C818" s="1">
        <f>_xlfn.NUMBERVALUE(_xlfn.TEXTAFTER(ENZLOAD[[#This Row],[ENZLOAD (from enz_from_proteome)]]," ",-1))</f>
        <v>3.5658304001999998E-7</v>
      </c>
      <c r="F818" s="1" t="s">
        <v>17427</v>
      </c>
      <c r="G818" s="1" t="str">
        <f>_xlfn.TEXTBEFORE(Table4[[#This Row],[rxn     upper-bound     lower-bound]]," ")</f>
        <v>ENZLOAD-CMBOLHcis_c_FWD-rt4023</v>
      </c>
      <c r="H818" s="1">
        <f>_xlfn.NUMBERVALUE(TRIM(_xlfn.TEXTBEFORE(_xlfn.TEXTAFTER(Table4[[#This Row],[rxn     upper-bound     lower-bound]],Table4[[#This Row],[rxn]]),Table4[[#This Row],[lb]],-1)))</f>
        <v>1.47310388</v>
      </c>
      <c r="I818" s="1" t="str">
        <f>_xlfn.TEXTAFTER(Table4[[#This Row],[rxn     upper-bound     lower-bound]]," ",-1)</f>
        <v>0.00000000</v>
      </c>
    </row>
    <row r="819" spans="1:9">
      <c r="A819" s="1" t="s">
        <v>13735</v>
      </c>
      <c r="B819" s="1" t="str">
        <f>_xlfn.TEXTBEFORE(ENZLOAD[[#This Row],[ENZLOAD (from enz_from_proteome)]]," ")</f>
        <v>ENZLOAD-CMBOLHcis_c_FWD-rt6386</v>
      </c>
      <c r="C819" s="1">
        <f>_xlfn.NUMBERVALUE(_xlfn.TEXTAFTER(ENZLOAD[[#This Row],[ENZLOAD (from enz_from_proteome)]]," ",-1))</f>
        <v>1.7437838880000001E-8</v>
      </c>
      <c r="F819" s="1" t="s">
        <v>17428</v>
      </c>
      <c r="G819" s="1" t="str">
        <f>_xlfn.TEXTBEFORE(Table4[[#This Row],[rxn     upper-bound     lower-bound]]," ")</f>
        <v>ENZLOAD-CMBOLHcis_c_FWD-rt6386</v>
      </c>
      <c r="H819" s="1">
        <f>_xlfn.NUMBERVALUE(TRIM(_xlfn.TEXTBEFORE(_xlfn.TEXTAFTER(Table4[[#This Row],[rxn     upper-bound     lower-bound]],Table4[[#This Row],[rxn]]),Table4[[#This Row],[lb]],-1)))</f>
        <v>1.3378599799999999</v>
      </c>
      <c r="I819" s="1" t="str">
        <f>_xlfn.TEXTAFTER(Table4[[#This Row],[rxn     upper-bound     lower-bound]]," ",-1)</f>
        <v>0.00000000</v>
      </c>
    </row>
    <row r="820" spans="1:9">
      <c r="A820" s="1" t="s">
        <v>13736</v>
      </c>
      <c r="B820" s="1" t="str">
        <f>_xlfn.TEXTBEFORE(ENZLOAD[[#This Row],[ENZLOAD (from enz_from_proteome)]]," ")</f>
        <v>ENZLOAD-CMBOLHtrans_c_FWD-rt4023</v>
      </c>
      <c r="C820" s="1">
        <f>_xlfn.NUMBERVALUE(_xlfn.TEXTAFTER(ENZLOAD[[#This Row],[ENZLOAD (from enz_from_proteome)]]," ",-1))</f>
        <v>3.5658304001999998E-7</v>
      </c>
      <c r="F820" s="1" t="s">
        <v>17429</v>
      </c>
      <c r="G820" s="1" t="str">
        <f>_xlfn.TEXTBEFORE(Table4[[#This Row],[rxn     upper-bound     lower-bound]]," ")</f>
        <v>ENZLOAD-CMBOLHtrans_c_FWD-rt4023</v>
      </c>
      <c r="H820" s="1">
        <f>_xlfn.NUMBERVALUE(TRIM(_xlfn.TEXTBEFORE(_xlfn.TEXTAFTER(Table4[[#This Row],[rxn     upper-bound     lower-bound]],Table4[[#This Row],[rxn]]),Table4[[#This Row],[lb]],-1)))</f>
        <v>1.47310388</v>
      </c>
      <c r="I820" s="1" t="str">
        <f>_xlfn.TEXTAFTER(Table4[[#This Row],[rxn     upper-bound     lower-bound]]," ",-1)</f>
        <v>0.00000000</v>
      </c>
    </row>
    <row r="821" spans="1:9">
      <c r="A821" s="1" t="s">
        <v>13737</v>
      </c>
      <c r="B821" s="1" t="str">
        <f>_xlfn.TEXTBEFORE(ENZLOAD[[#This Row],[ENZLOAD (from enz_from_proteome)]]," ")</f>
        <v>ENZLOAD-CMBOLHtrans_c_FWD-rt6386</v>
      </c>
      <c r="C821" s="1">
        <f>_xlfn.NUMBERVALUE(_xlfn.TEXTAFTER(ENZLOAD[[#This Row],[ENZLOAD (from enz_from_proteome)]]," ",-1))</f>
        <v>1.7437838880000001E-8</v>
      </c>
      <c r="F821" s="1" t="s">
        <v>17430</v>
      </c>
      <c r="G821" s="1" t="str">
        <f>_xlfn.TEXTBEFORE(Table4[[#This Row],[rxn     upper-bound     lower-bound]]," ")</f>
        <v>ENZLOAD-CMBOLHtrans_c_FWD-rt6386</v>
      </c>
      <c r="H821" s="1">
        <f>_xlfn.NUMBERVALUE(TRIM(_xlfn.TEXTBEFORE(_xlfn.TEXTAFTER(Table4[[#This Row],[rxn     upper-bound     lower-bound]],Table4[[#This Row],[rxn]]),Table4[[#This Row],[lb]],-1)))</f>
        <v>1.3378599799999999</v>
      </c>
      <c r="I821" s="1" t="str">
        <f>_xlfn.TEXTAFTER(Table4[[#This Row],[rxn     upper-bound     lower-bound]]," ",-1)</f>
        <v>0.00000000</v>
      </c>
    </row>
    <row r="822" spans="1:9">
      <c r="A822" s="1" t="s">
        <v>13738</v>
      </c>
      <c r="B822" s="1" t="str">
        <f>_xlfn.TEXTBEFORE(ENZLOAD[[#This Row],[ENZLOAD (from enz_from_proteome)]]," ")</f>
        <v>ENZLOAD-CMPA_c_FWD-rt3507</v>
      </c>
      <c r="C822" s="1">
        <f>_xlfn.NUMBERVALUE(_xlfn.TEXTAFTER(ENZLOAD[[#This Row],[ENZLOAD (from enz_from_proteome)]]," ",-1))</f>
        <v>0</v>
      </c>
      <c r="F822" s="1" t="s">
        <v>17431</v>
      </c>
      <c r="G822" s="1" t="str">
        <f>_xlfn.TEXTBEFORE(Table4[[#This Row],[rxn     upper-bound     lower-bound]]," ")</f>
        <v>ENZLOAD-CMPA_c_FWD-rt3507</v>
      </c>
      <c r="H822" s="1">
        <f>_xlfn.NUMBERVALUE(TRIM(_xlfn.TEXTBEFORE(_xlfn.TEXTAFTER(Table4[[#This Row],[rxn     upper-bound     lower-bound]],Table4[[#This Row],[rxn]]),Table4[[#This Row],[lb]],-1)))</f>
        <v>1.1330182200000001</v>
      </c>
      <c r="I822" s="1" t="str">
        <f>_xlfn.TEXTAFTER(Table4[[#This Row],[rxn     upper-bound     lower-bound]]," ",-1)</f>
        <v>0.00000000</v>
      </c>
    </row>
    <row r="823" spans="1:9">
      <c r="A823" s="1" t="s">
        <v>13739</v>
      </c>
      <c r="B823" s="1" t="str">
        <f>_xlfn.TEXTBEFORE(ENZLOAD[[#This Row],[ENZLOAD (from enz_from_proteome)]]," ")</f>
        <v>ENZLOAD-CMUCOC_c_FWD-rt5764</v>
      </c>
      <c r="C823" s="1">
        <f>_xlfn.NUMBERVALUE(_xlfn.TEXTAFTER(ENZLOAD[[#This Row],[ENZLOAD (from enz_from_proteome)]]," ",-1))</f>
        <v>2.0047739299000001E-7</v>
      </c>
      <c r="F823" s="1" t="s">
        <v>17432</v>
      </c>
      <c r="G823" s="1" t="str">
        <f>_xlfn.TEXTBEFORE(Table4[[#This Row],[rxn     upper-bound     lower-bound]]," ")</f>
        <v>ENZLOAD-CMUCOC_c_FWD-rt5764</v>
      </c>
      <c r="H823" s="1">
        <f>_xlfn.NUMBERVALUE(TRIM(_xlfn.TEXTBEFORE(_xlfn.TEXTAFTER(Table4[[#This Row],[rxn     upper-bound     lower-bound]],Table4[[#This Row],[rxn]]),Table4[[#This Row],[lb]],-1)))</f>
        <v>1.04675969</v>
      </c>
      <c r="I823" s="1" t="str">
        <f>_xlfn.TEXTAFTER(Table4[[#This Row],[rxn     upper-bound     lower-bound]]," ",-1)</f>
        <v>0.00000000</v>
      </c>
    </row>
    <row r="824" spans="1:9">
      <c r="A824" s="1" t="s">
        <v>13740</v>
      </c>
      <c r="B824" s="1" t="str">
        <f>_xlfn.TEXTBEFORE(ENZLOAD[[#This Row],[ENZLOAD (from enz_from_proteome)]]," ")</f>
        <v>ENZLOAD-CMUCOC_c_REV-rt5764</v>
      </c>
      <c r="C824" s="1">
        <f>_xlfn.NUMBERVALUE(_xlfn.TEXTAFTER(ENZLOAD[[#This Row],[ENZLOAD (from enz_from_proteome)]]," ",-1))</f>
        <v>2.0047739299000001E-7</v>
      </c>
      <c r="F824" s="1" t="s">
        <v>17433</v>
      </c>
      <c r="G824" s="1" t="str">
        <f>_xlfn.TEXTBEFORE(Table4[[#This Row],[rxn     upper-bound     lower-bound]]," ")</f>
        <v>ENZLOAD-CMUCOC_c_REV-rt5764</v>
      </c>
      <c r="H824" s="1">
        <f>_xlfn.NUMBERVALUE(TRIM(_xlfn.TEXTBEFORE(_xlfn.TEXTAFTER(Table4[[#This Row],[rxn     upper-bound     lower-bound]],Table4[[#This Row],[rxn]]),Table4[[#This Row],[lb]],-1)))</f>
        <v>1.04675969</v>
      </c>
      <c r="I824" s="1" t="str">
        <f>_xlfn.TEXTAFTER(Table4[[#This Row],[rxn     upper-bound     lower-bound]]," ",-1)</f>
        <v>0.00000000</v>
      </c>
    </row>
    <row r="825" spans="1:9">
      <c r="A825" s="1" t="s">
        <v>13741</v>
      </c>
      <c r="B825" s="1" t="str">
        <f>_xlfn.TEXTBEFORE(ENZLOAD[[#This Row],[ENZLOAD (from enz_from_proteome)]]," ")</f>
        <v>ENZLOAD-COAt_c_m_FWD-rt0548</v>
      </c>
      <c r="C825" s="1">
        <f>_xlfn.NUMBERVALUE(_xlfn.TEXTAFTER(ENZLOAD[[#This Row],[ENZLOAD (from enz_from_proteome)]]," ",-1))</f>
        <v>2.0269916799999999E-8</v>
      </c>
      <c r="F825" s="1" t="s">
        <v>17434</v>
      </c>
      <c r="G825" s="1" t="str">
        <f>_xlfn.TEXTBEFORE(Table4[[#This Row],[rxn     upper-bound     lower-bound]]," ")</f>
        <v>ENZLOAD-COAt_c_m_FWD-rt0548</v>
      </c>
      <c r="H825" s="1">
        <f>_xlfn.NUMBERVALUE(TRIM(_xlfn.TEXTBEFORE(_xlfn.TEXTAFTER(Table4[[#This Row],[rxn     upper-bound     lower-bound]],Table4[[#This Row],[rxn]]),Table4[[#This Row],[lb]],-1)))</f>
        <v>0.98597709</v>
      </c>
      <c r="I825" s="1" t="str">
        <f>_xlfn.TEXTAFTER(Table4[[#This Row],[rxn     upper-bound     lower-bound]]," ",-1)</f>
        <v>0.00000000</v>
      </c>
    </row>
    <row r="826" spans="1:9">
      <c r="A826" s="1" t="s">
        <v>13742</v>
      </c>
      <c r="B826" s="1" t="str">
        <f>_xlfn.TEXTBEFORE(ENZLOAD[[#This Row],[ENZLOAD (from enz_from_proteome)]]," ")</f>
        <v>ENZLOAD-CPLSPNEST_e_FWD-rt3377</v>
      </c>
      <c r="C826" s="1">
        <f>_xlfn.NUMBERVALUE(_xlfn.TEXTAFTER(ENZLOAD[[#This Row],[ENZLOAD (from enz_from_proteome)]]," ",-1))</f>
        <v>0</v>
      </c>
      <c r="F826" s="1" t="s">
        <v>17435</v>
      </c>
      <c r="G826" s="1" t="str">
        <f>_xlfn.TEXTBEFORE(Table4[[#This Row],[rxn     upper-bound     lower-bound]]," ")</f>
        <v>ENZLOAD-CPLSPNEST_e_FWD-rt3377</v>
      </c>
      <c r="H826" s="1">
        <f>_xlfn.NUMBERVALUE(TRIM(_xlfn.TEXTBEFORE(_xlfn.TEXTAFTER(Table4[[#This Row],[rxn     upper-bound     lower-bound]],Table4[[#This Row],[rxn]]),Table4[[#This Row],[lb]],-1)))</f>
        <v>0.71113472</v>
      </c>
      <c r="I826" s="1" t="str">
        <f>_xlfn.TEXTAFTER(Table4[[#This Row],[rxn     upper-bound     lower-bound]]," ",-1)</f>
        <v>0.00000000</v>
      </c>
    </row>
    <row r="827" spans="1:9">
      <c r="A827" s="1" t="s">
        <v>13743</v>
      </c>
      <c r="B827" s="1" t="str">
        <f>_xlfn.TEXTBEFORE(ENZLOAD[[#This Row],[ENZLOAD (from enz_from_proteome)]]," ")</f>
        <v>ENZLOAD-CPPPGO_c_FWD-rt5829</v>
      </c>
      <c r="C827" s="1">
        <f>_xlfn.NUMBERVALUE(_xlfn.TEXTAFTER(ENZLOAD[[#This Row],[ENZLOAD (from enz_from_proteome)]]," ",-1))</f>
        <v>8.2887771929999994E-8</v>
      </c>
      <c r="F827" s="1" t="s">
        <v>17436</v>
      </c>
      <c r="G827" s="1" t="str">
        <f>_xlfn.TEXTBEFORE(Table4[[#This Row],[rxn     upper-bound     lower-bound]]," ")</f>
        <v>ENZLOAD-CPPPGO_c_FWD-rt5829</v>
      </c>
      <c r="H827" s="1">
        <f>_xlfn.NUMBERVALUE(TRIM(_xlfn.TEXTBEFORE(_xlfn.TEXTAFTER(Table4[[#This Row],[rxn     upper-bound     lower-bound]],Table4[[#This Row],[rxn]]),Table4[[#This Row],[lb]],-1)))</f>
        <v>0.39949371</v>
      </c>
      <c r="I827" s="1" t="str">
        <f>_xlfn.TEXTAFTER(Table4[[#This Row],[rxn     upper-bound     lower-bound]]," ",-1)</f>
        <v>0.00000000</v>
      </c>
    </row>
    <row r="828" spans="1:9">
      <c r="A828" s="1" t="s">
        <v>13744</v>
      </c>
      <c r="B828" s="1" t="str">
        <f>_xlfn.TEXTBEFORE(ENZLOAD[[#This Row],[ENZLOAD (from enz_from_proteome)]]," ")</f>
        <v>ENZLOAD-CRN100t_c_m_FWD-rt0963</v>
      </c>
      <c r="C828" s="1">
        <f>_xlfn.NUMBERVALUE(_xlfn.TEXTAFTER(ENZLOAD[[#This Row],[ENZLOAD (from enz_from_proteome)]]," ",-1))</f>
        <v>1.91058229634E-6</v>
      </c>
      <c r="F828" s="1" t="s">
        <v>17437</v>
      </c>
      <c r="G828" s="1" t="str">
        <f>_xlfn.TEXTBEFORE(Table4[[#This Row],[rxn     upper-bound     lower-bound]]," ")</f>
        <v>ENZLOAD-CRN100t_c_m_FWD-rt0963</v>
      </c>
      <c r="H828" s="1">
        <f>_xlfn.NUMBERVALUE(TRIM(_xlfn.TEXTBEFORE(_xlfn.TEXTAFTER(Table4[[#This Row],[rxn     upper-bound     lower-bound]],Table4[[#This Row],[rxn]]),Table4[[#This Row],[lb]],-1)))</f>
        <v>1.3371804700000001</v>
      </c>
      <c r="I828" s="1" t="str">
        <f>_xlfn.TEXTAFTER(Table4[[#This Row],[rxn     upper-bound     lower-bound]]," ",-1)</f>
        <v>0.00000000</v>
      </c>
    </row>
    <row r="829" spans="1:9">
      <c r="A829" s="1" t="s">
        <v>13745</v>
      </c>
      <c r="B829" s="1" t="str">
        <f>_xlfn.TEXTBEFORE(ENZLOAD[[#This Row],[ENZLOAD (from enz_from_proteome)]]," ")</f>
        <v>ENZLOAD-CRN100t_c_x_FWD-rt7415_x</v>
      </c>
      <c r="C829" s="1">
        <f>_xlfn.NUMBERVALUE(_xlfn.TEXTAFTER(ENZLOAD[[#This Row],[ENZLOAD (from enz_from_proteome)]]," ",-1))</f>
        <v>1.7317787293000001E-7</v>
      </c>
      <c r="F829" s="1" t="s">
        <v>17438</v>
      </c>
      <c r="G829" s="1" t="str">
        <f>_xlfn.TEXTBEFORE(Table4[[#This Row],[rxn     upper-bound     lower-bound]]," ")</f>
        <v>ENZLOAD-CRN100t_c_x_FWD-rt7415_x</v>
      </c>
      <c r="H829" s="1">
        <f>_xlfn.NUMBERVALUE(TRIM(_xlfn.TEXTBEFORE(_xlfn.TEXTAFTER(Table4[[#This Row],[rxn     upper-bound     lower-bound]],Table4[[#This Row],[rxn]]),Table4[[#This Row],[lb]],-1)))</f>
        <v>0.54578053999999998</v>
      </c>
      <c r="I829" s="1" t="str">
        <f>_xlfn.TEXTAFTER(Table4[[#This Row],[rxn     upper-bound     lower-bound]]," ",-1)</f>
        <v>0.00000000</v>
      </c>
    </row>
    <row r="830" spans="1:9">
      <c r="A830" s="1" t="s">
        <v>13746</v>
      </c>
      <c r="B830" s="1" t="str">
        <f>_xlfn.TEXTBEFORE(ENZLOAD[[#This Row],[ENZLOAD (from enz_from_proteome)]]," ")</f>
        <v>ENZLOAD-CRN120t_c_m_FWD-rt0963</v>
      </c>
      <c r="C830" s="1">
        <f>_xlfn.NUMBERVALUE(_xlfn.TEXTAFTER(ENZLOAD[[#This Row],[ENZLOAD (from enz_from_proteome)]]," ",-1))</f>
        <v>1.91058229634E-6</v>
      </c>
      <c r="F830" s="1" t="s">
        <v>17439</v>
      </c>
      <c r="G830" s="1" t="str">
        <f>_xlfn.TEXTBEFORE(Table4[[#This Row],[rxn     upper-bound     lower-bound]]," ")</f>
        <v>ENZLOAD-CRN120t_c_m_FWD-rt0963</v>
      </c>
      <c r="H830" s="1">
        <f>_xlfn.NUMBERVALUE(TRIM(_xlfn.TEXTBEFORE(_xlfn.TEXTAFTER(Table4[[#This Row],[rxn     upper-bound     lower-bound]],Table4[[#This Row],[rxn]]),Table4[[#This Row],[lb]],-1)))</f>
        <v>1.3371804700000001</v>
      </c>
      <c r="I830" s="1" t="str">
        <f>_xlfn.TEXTAFTER(Table4[[#This Row],[rxn     upper-bound     lower-bound]]," ",-1)</f>
        <v>0.00000000</v>
      </c>
    </row>
    <row r="831" spans="1:9">
      <c r="A831" s="1" t="s">
        <v>13747</v>
      </c>
      <c r="B831" s="1" t="str">
        <f>_xlfn.TEXTBEFORE(ENZLOAD[[#This Row],[ENZLOAD (from enz_from_proteome)]]," ")</f>
        <v>ENZLOAD-CRN120t_c_x_FWD-rt7415_x</v>
      </c>
      <c r="C831" s="1">
        <f>_xlfn.NUMBERVALUE(_xlfn.TEXTAFTER(ENZLOAD[[#This Row],[ENZLOAD (from enz_from_proteome)]]," ",-1))</f>
        <v>1.7317787293000001E-7</v>
      </c>
      <c r="F831" s="1" t="s">
        <v>17440</v>
      </c>
      <c r="G831" s="1" t="str">
        <f>_xlfn.TEXTBEFORE(Table4[[#This Row],[rxn     upper-bound     lower-bound]]," ")</f>
        <v>ENZLOAD-CRN120t_c_x_FWD-rt7415_x</v>
      </c>
      <c r="H831" s="1">
        <f>_xlfn.NUMBERVALUE(TRIM(_xlfn.TEXTBEFORE(_xlfn.TEXTAFTER(Table4[[#This Row],[rxn     upper-bound     lower-bound]],Table4[[#This Row],[rxn]]),Table4[[#This Row],[lb]],-1)))</f>
        <v>0.54578053999999998</v>
      </c>
      <c r="I831" s="1" t="str">
        <f>_xlfn.TEXTAFTER(Table4[[#This Row],[rxn     upper-bound     lower-bound]]," ",-1)</f>
        <v>0.00000000</v>
      </c>
    </row>
    <row r="832" spans="1:9">
      <c r="A832" s="1" t="s">
        <v>13748</v>
      </c>
      <c r="B832" s="1" t="str">
        <f>_xlfn.TEXTBEFORE(ENZLOAD[[#This Row],[ENZLOAD (from enz_from_proteome)]]," ")</f>
        <v>ENZLOAD-CRN40t_c_m_FWD-rt0963</v>
      </c>
      <c r="C832" s="1">
        <f>_xlfn.NUMBERVALUE(_xlfn.TEXTAFTER(ENZLOAD[[#This Row],[ENZLOAD (from enz_from_proteome)]]," ",-1))</f>
        <v>1.91058229634E-6</v>
      </c>
      <c r="F832" s="1" t="s">
        <v>17441</v>
      </c>
      <c r="G832" s="1" t="str">
        <f>_xlfn.TEXTBEFORE(Table4[[#This Row],[rxn     upper-bound     lower-bound]]," ")</f>
        <v>ENZLOAD-CRN40t_c_m_FWD-rt0963</v>
      </c>
      <c r="H832" s="1">
        <f>_xlfn.NUMBERVALUE(TRIM(_xlfn.TEXTBEFORE(_xlfn.TEXTAFTER(Table4[[#This Row],[rxn     upper-bound     lower-bound]],Table4[[#This Row],[rxn]]),Table4[[#This Row],[lb]],-1)))</f>
        <v>1.3371804700000001</v>
      </c>
      <c r="I832" s="1" t="str">
        <f>_xlfn.TEXTAFTER(Table4[[#This Row],[rxn     upper-bound     lower-bound]]," ",-1)</f>
        <v>0.00000000</v>
      </c>
    </row>
    <row r="833" spans="1:9">
      <c r="A833" s="1" t="s">
        <v>13749</v>
      </c>
      <c r="B833" s="1" t="str">
        <f>_xlfn.TEXTBEFORE(ENZLOAD[[#This Row],[ENZLOAD (from enz_from_proteome)]]," ")</f>
        <v>ENZLOAD-CRN40t_c_x_FWD-rt7415_x</v>
      </c>
      <c r="C833" s="1">
        <f>_xlfn.NUMBERVALUE(_xlfn.TEXTAFTER(ENZLOAD[[#This Row],[ENZLOAD (from enz_from_proteome)]]," ",-1))</f>
        <v>1.7317787293000001E-7</v>
      </c>
      <c r="F833" s="1" t="s">
        <v>17442</v>
      </c>
      <c r="G833" s="1" t="str">
        <f>_xlfn.TEXTBEFORE(Table4[[#This Row],[rxn     upper-bound     lower-bound]]," ")</f>
        <v>ENZLOAD-CRN40t_c_x_FWD-rt7415_x</v>
      </c>
      <c r="H833" s="1">
        <f>_xlfn.NUMBERVALUE(TRIM(_xlfn.TEXTBEFORE(_xlfn.TEXTAFTER(Table4[[#This Row],[rxn     upper-bound     lower-bound]],Table4[[#This Row],[rxn]]),Table4[[#This Row],[lb]],-1)))</f>
        <v>0.54578053999999998</v>
      </c>
      <c r="I833" s="1" t="str">
        <f>_xlfn.TEXTAFTER(Table4[[#This Row],[rxn     upper-bound     lower-bound]]," ",-1)</f>
        <v>0.00000000</v>
      </c>
    </row>
    <row r="834" spans="1:9">
      <c r="A834" s="1" t="s">
        <v>13750</v>
      </c>
      <c r="B834" s="1" t="str">
        <f>_xlfn.TEXTBEFORE(ENZLOAD[[#This Row],[ENZLOAD (from enz_from_proteome)]]," ")</f>
        <v>ENZLOAD-CRN60t_c_m_FWD-rt0963</v>
      </c>
      <c r="C834" s="1">
        <f>_xlfn.NUMBERVALUE(_xlfn.TEXTAFTER(ENZLOAD[[#This Row],[ENZLOAD (from enz_from_proteome)]]," ",-1))</f>
        <v>1.91058229634E-6</v>
      </c>
      <c r="F834" s="1" t="s">
        <v>17443</v>
      </c>
      <c r="G834" s="1" t="str">
        <f>_xlfn.TEXTBEFORE(Table4[[#This Row],[rxn     upper-bound     lower-bound]]," ")</f>
        <v>ENZLOAD-CRN60t_c_m_FWD-rt0963</v>
      </c>
      <c r="H834" s="1">
        <f>_xlfn.NUMBERVALUE(TRIM(_xlfn.TEXTBEFORE(_xlfn.TEXTAFTER(Table4[[#This Row],[rxn     upper-bound     lower-bound]],Table4[[#This Row],[rxn]]),Table4[[#This Row],[lb]],-1)))</f>
        <v>1.3371804700000001</v>
      </c>
      <c r="I834" s="1" t="str">
        <f>_xlfn.TEXTAFTER(Table4[[#This Row],[rxn     upper-bound     lower-bound]]," ",-1)</f>
        <v>0.00000000</v>
      </c>
    </row>
    <row r="835" spans="1:9">
      <c r="A835" s="1" t="s">
        <v>13751</v>
      </c>
      <c r="B835" s="1" t="str">
        <f>_xlfn.TEXTBEFORE(ENZLOAD[[#This Row],[ENZLOAD (from enz_from_proteome)]]," ")</f>
        <v>ENZLOAD-CRN60t_c_x_FWD-rt7415_x</v>
      </c>
      <c r="C835" s="1">
        <f>_xlfn.NUMBERVALUE(_xlfn.TEXTAFTER(ENZLOAD[[#This Row],[ENZLOAD (from enz_from_proteome)]]," ",-1))</f>
        <v>1.7317787293000001E-7</v>
      </c>
      <c r="F835" s="1" t="s">
        <v>17444</v>
      </c>
      <c r="G835" s="1" t="str">
        <f>_xlfn.TEXTBEFORE(Table4[[#This Row],[rxn     upper-bound     lower-bound]]," ")</f>
        <v>ENZLOAD-CRN60t_c_x_FWD-rt7415_x</v>
      </c>
      <c r="H835" s="1">
        <f>_xlfn.NUMBERVALUE(TRIM(_xlfn.TEXTBEFORE(_xlfn.TEXTAFTER(Table4[[#This Row],[rxn     upper-bound     lower-bound]],Table4[[#This Row],[rxn]]),Table4[[#This Row],[lb]],-1)))</f>
        <v>0.54578053999999998</v>
      </c>
      <c r="I835" s="1" t="str">
        <f>_xlfn.TEXTAFTER(Table4[[#This Row],[rxn     upper-bound     lower-bound]]," ",-1)</f>
        <v>0.00000000</v>
      </c>
    </row>
    <row r="836" spans="1:9">
      <c r="A836" s="1" t="s">
        <v>13752</v>
      </c>
      <c r="B836" s="1" t="str">
        <f>_xlfn.TEXTBEFORE(ENZLOAD[[#This Row],[ENZLOAD (from enz_from_proteome)]]," ")</f>
        <v>ENZLOAD-CRN80t_c_m_FWD-rt0963</v>
      </c>
      <c r="C836" s="1">
        <f>_xlfn.NUMBERVALUE(_xlfn.TEXTAFTER(ENZLOAD[[#This Row],[ENZLOAD (from enz_from_proteome)]]," ",-1))</f>
        <v>1.91058229634E-6</v>
      </c>
      <c r="F836" s="1" t="s">
        <v>17445</v>
      </c>
      <c r="G836" s="1" t="str">
        <f>_xlfn.TEXTBEFORE(Table4[[#This Row],[rxn     upper-bound     lower-bound]]," ")</f>
        <v>ENZLOAD-CRN80t_c_m_FWD-rt0963</v>
      </c>
      <c r="H836" s="1">
        <f>_xlfn.NUMBERVALUE(TRIM(_xlfn.TEXTBEFORE(_xlfn.TEXTAFTER(Table4[[#This Row],[rxn     upper-bound     lower-bound]],Table4[[#This Row],[rxn]]),Table4[[#This Row],[lb]],-1)))</f>
        <v>1.3371804700000001</v>
      </c>
      <c r="I836" s="1" t="str">
        <f>_xlfn.TEXTAFTER(Table4[[#This Row],[rxn     upper-bound     lower-bound]]," ",-1)</f>
        <v>0.00000000</v>
      </c>
    </row>
    <row r="837" spans="1:9">
      <c r="A837" s="1" t="s">
        <v>13753</v>
      </c>
      <c r="B837" s="1" t="str">
        <f>_xlfn.TEXTBEFORE(ENZLOAD[[#This Row],[ENZLOAD (from enz_from_proteome)]]," ")</f>
        <v>ENZLOAD-CRN80t_c_x_FWD-rt7415_x</v>
      </c>
      <c r="C837" s="1">
        <f>_xlfn.NUMBERVALUE(_xlfn.TEXTAFTER(ENZLOAD[[#This Row],[ENZLOAD (from enz_from_proteome)]]," ",-1))</f>
        <v>1.7317787293000001E-7</v>
      </c>
      <c r="F837" s="1" t="s">
        <v>17446</v>
      </c>
      <c r="G837" s="1" t="str">
        <f>_xlfn.TEXTBEFORE(Table4[[#This Row],[rxn     upper-bound     lower-bound]]," ")</f>
        <v>ENZLOAD-CRN80t_c_x_FWD-rt7415_x</v>
      </c>
      <c r="H837" s="1">
        <f>_xlfn.NUMBERVALUE(TRIM(_xlfn.TEXTBEFORE(_xlfn.TEXTAFTER(Table4[[#This Row],[rxn     upper-bound     lower-bound]],Table4[[#This Row],[rxn]]),Table4[[#This Row],[lb]],-1)))</f>
        <v>0.54578053999999998</v>
      </c>
      <c r="I837" s="1" t="str">
        <f>_xlfn.TEXTAFTER(Table4[[#This Row],[rxn     upper-bound     lower-bound]]," ",-1)</f>
        <v>0.00000000</v>
      </c>
    </row>
    <row r="838" spans="1:9">
      <c r="A838" s="1" t="s">
        <v>13754</v>
      </c>
      <c r="B838" s="1" t="str">
        <f>_xlfn.TEXTBEFORE(ENZLOAD[[#This Row],[ENZLOAD (from enz_from_proteome)]]," ")</f>
        <v>ENZLOAD-CRNACRNt_c_m_FWD-rt0963</v>
      </c>
      <c r="C838" s="1">
        <f>_xlfn.NUMBERVALUE(_xlfn.TEXTAFTER(ENZLOAD[[#This Row],[ENZLOAD (from enz_from_proteome)]]," ",-1))</f>
        <v>1.91058229634E-6</v>
      </c>
      <c r="F838" s="1" t="s">
        <v>17447</v>
      </c>
      <c r="G838" s="1" t="str">
        <f>_xlfn.TEXTBEFORE(Table4[[#This Row],[rxn     upper-bound     lower-bound]]," ")</f>
        <v>ENZLOAD-CRNACRNt_c_m_FWD-rt0963</v>
      </c>
      <c r="H838" s="1">
        <f>_xlfn.NUMBERVALUE(TRIM(_xlfn.TEXTBEFORE(_xlfn.TEXTAFTER(Table4[[#This Row],[rxn     upper-bound     lower-bound]],Table4[[#This Row],[rxn]]),Table4[[#This Row],[lb]],-1)))</f>
        <v>1.3371804700000001</v>
      </c>
      <c r="I838" s="1" t="str">
        <f>_xlfn.TEXTAFTER(Table4[[#This Row],[rxn     upper-bound     lower-bound]]," ",-1)</f>
        <v>0.00000000</v>
      </c>
    </row>
    <row r="839" spans="1:9">
      <c r="A839" s="1" t="s">
        <v>13755</v>
      </c>
      <c r="B839" s="1" t="str">
        <f>_xlfn.TEXTBEFORE(ENZLOAD[[#This Row],[ENZLOAD (from enz_from_proteome)]]," ")</f>
        <v>ENZLOAD-CRNAT100_m_FWD-rt7415_m</v>
      </c>
      <c r="C839" s="1">
        <f>_xlfn.NUMBERVALUE(_xlfn.TEXTAFTER(ENZLOAD[[#This Row],[ENZLOAD (from enz_from_proteome)]]," ",-1))</f>
        <v>1.7317787293000001E-7</v>
      </c>
      <c r="F839" s="1" t="s">
        <v>17448</v>
      </c>
      <c r="G839" s="1" t="str">
        <f>_xlfn.TEXTBEFORE(Table4[[#This Row],[rxn     upper-bound     lower-bound]]," ")</f>
        <v>ENZLOAD-CRNAT100_m_FWD-rt7415_m</v>
      </c>
      <c r="H839" s="1">
        <f>_xlfn.NUMBERVALUE(TRIM(_xlfn.TEXTBEFORE(_xlfn.TEXTAFTER(Table4[[#This Row],[rxn     upper-bound     lower-bound]],Table4[[#This Row],[rxn]]),Table4[[#This Row],[lb]],-1)))</f>
        <v>0.54578053999999998</v>
      </c>
      <c r="I839" s="1" t="str">
        <f>_xlfn.TEXTAFTER(Table4[[#This Row],[rxn     upper-bound     lower-bound]]," ",-1)</f>
        <v>0.00000000</v>
      </c>
    </row>
    <row r="840" spans="1:9">
      <c r="A840" s="1" t="s">
        <v>13756</v>
      </c>
      <c r="B840" s="1" t="str">
        <f>_xlfn.TEXTBEFORE(ENZLOAD[[#This Row],[ENZLOAD (from enz_from_proteome)]]," ")</f>
        <v>ENZLOAD-CRNAT100_x_FWD-rt5212_x</v>
      </c>
      <c r="C840" s="1">
        <f>_xlfn.NUMBERVALUE(_xlfn.TEXTAFTER(ENZLOAD[[#This Row],[ENZLOAD (from enz_from_proteome)]]," ",-1))</f>
        <v>2.1357587594E-7</v>
      </c>
      <c r="F840" s="1" t="s">
        <v>17449</v>
      </c>
      <c r="G840" s="1" t="str">
        <f>_xlfn.TEXTBEFORE(Table4[[#This Row],[rxn     upper-bound     lower-bound]]," ")</f>
        <v>ENZLOAD-CRNAT100_x_FWD-rt5212_x</v>
      </c>
      <c r="H840" s="1">
        <f>_xlfn.NUMBERVALUE(TRIM(_xlfn.TEXTBEFORE(_xlfn.TEXTAFTER(Table4[[#This Row],[rxn     upper-bound     lower-bound]],Table4[[#This Row],[rxn]]),Table4[[#This Row],[lb]],-1)))</f>
        <v>0.54566625000000002</v>
      </c>
      <c r="I840" s="1" t="str">
        <f>_xlfn.TEXTAFTER(Table4[[#This Row],[rxn     upper-bound     lower-bound]]," ",-1)</f>
        <v>0.00000000</v>
      </c>
    </row>
    <row r="841" spans="1:9">
      <c r="A841" s="1" t="s">
        <v>13757</v>
      </c>
      <c r="B841" s="1" t="str">
        <f>_xlfn.TEXTBEFORE(ENZLOAD[[#This Row],[ENZLOAD (from enz_from_proteome)]]," ")</f>
        <v>ENZLOAD-CRNAT100_x_FWD-rt5877_x</v>
      </c>
      <c r="C841" s="1">
        <f>_xlfn.NUMBERVALUE(_xlfn.TEXTAFTER(ENZLOAD[[#This Row],[ENZLOAD (from enz_from_proteome)]]," ",-1))</f>
        <v>3.7158909571999998E-7</v>
      </c>
      <c r="F841" s="1" t="s">
        <v>17450</v>
      </c>
      <c r="G841" s="1" t="str">
        <f>_xlfn.TEXTBEFORE(Table4[[#This Row],[rxn     upper-bound     lower-bound]]," ")</f>
        <v>ENZLOAD-CRNAT100_x_FWD-rt5877_x</v>
      </c>
      <c r="H841" s="1">
        <f>_xlfn.NUMBERVALUE(TRIM(_xlfn.TEXTBEFORE(_xlfn.TEXTAFTER(Table4[[#This Row],[rxn     upper-bound     lower-bound]],Table4[[#This Row],[rxn]]),Table4[[#This Row],[lb]],-1)))</f>
        <v>0.60736422000000001</v>
      </c>
      <c r="I841" s="1" t="str">
        <f>_xlfn.TEXTAFTER(Table4[[#This Row],[rxn     upper-bound     lower-bound]]," ",-1)</f>
        <v>0.00000000</v>
      </c>
    </row>
    <row r="842" spans="1:9">
      <c r="A842" s="1" t="s">
        <v>13758</v>
      </c>
      <c r="B842" s="1" t="str">
        <f>_xlfn.TEXTBEFORE(ENZLOAD[[#This Row],[ENZLOAD (from enz_from_proteome)]]," ")</f>
        <v>ENZLOAD-CRNAT120_m_FWD-rt7415_m</v>
      </c>
      <c r="C842" s="1">
        <f>_xlfn.NUMBERVALUE(_xlfn.TEXTAFTER(ENZLOAD[[#This Row],[ENZLOAD (from enz_from_proteome)]]," ",-1))</f>
        <v>1.7317787293000001E-7</v>
      </c>
      <c r="F842" s="1" t="s">
        <v>17451</v>
      </c>
      <c r="G842" s="1" t="str">
        <f>_xlfn.TEXTBEFORE(Table4[[#This Row],[rxn     upper-bound     lower-bound]]," ")</f>
        <v>ENZLOAD-CRNAT120_m_FWD-rt7415_m</v>
      </c>
      <c r="H842" s="1">
        <f>_xlfn.NUMBERVALUE(TRIM(_xlfn.TEXTBEFORE(_xlfn.TEXTAFTER(Table4[[#This Row],[rxn     upper-bound     lower-bound]],Table4[[#This Row],[rxn]]),Table4[[#This Row],[lb]],-1)))</f>
        <v>0.54578053999999998</v>
      </c>
      <c r="I842" s="1" t="str">
        <f>_xlfn.TEXTAFTER(Table4[[#This Row],[rxn     upper-bound     lower-bound]]," ",-1)</f>
        <v>0.00000000</v>
      </c>
    </row>
    <row r="843" spans="1:9">
      <c r="A843" s="1" t="s">
        <v>13759</v>
      </c>
      <c r="B843" s="1" t="str">
        <f>_xlfn.TEXTBEFORE(ENZLOAD[[#This Row],[ENZLOAD (from enz_from_proteome)]]," ")</f>
        <v>ENZLOAD-CRNAT120_m_REV-rt7415_m</v>
      </c>
      <c r="C843" s="1">
        <f>_xlfn.NUMBERVALUE(_xlfn.TEXTAFTER(ENZLOAD[[#This Row],[ENZLOAD (from enz_from_proteome)]]," ",-1))</f>
        <v>1.7317787293000001E-7</v>
      </c>
      <c r="F843" s="1" t="s">
        <v>17452</v>
      </c>
      <c r="G843" s="1" t="str">
        <f>_xlfn.TEXTBEFORE(Table4[[#This Row],[rxn     upper-bound     lower-bound]]," ")</f>
        <v>ENZLOAD-CRNAT120_m_REV-rt7415_m</v>
      </c>
      <c r="H843" s="1">
        <f>_xlfn.NUMBERVALUE(TRIM(_xlfn.TEXTBEFORE(_xlfn.TEXTAFTER(Table4[[#This Row],[rxn     upper-bound     lower-bound]],Table4[[#This Row],[rxn]]),Table4[[#This Row],[lb]],-1)))</f>
        <v>0.54578053999999998</v>
      </c>
      <c r="I843" s="1" t="str">
        <f>_xlfn.TEXTAFTER(Table4[[#This Row],[rxn     upper-bound     lower-bound]]," ",-1)</f>
        <v>0.00000000</v>
      </c>
    </row>
    <row r="844" spans="1:9">
      <c r="A844" s="1" t="s">
        <v>13760</v>
      </c>
      <c r="B844" s="1" t="str">
        <f>_xlfn.TEXTBEFORE(ENZLOAD[[#This Row],[ENZLOAD (from enz_from_proteome)]]," ")</f>
        <v>ENZLOAD-CRNAT120_x_FWD-rt5212_x</v>
      </c>
      <c r="C844" s="1">
        <f>_xlfn.NUMBERVALUE(_xlfn.TEXTAFTER(ENZLOAD[[#This Row],[ENZLOAD (from enz_from_proteome)]]," ",-1))</f>
        <v>2.1357587594E-7</v>
      </c>
      <c r="F844" s="1" t="s">
        <v>17453</v>
      </c>
      <c r="G844" s="1" t="str">
        <f>_xlfn.TEXTBEFORE(Table4[[#This Row],[rxn     upper-bound     lower-bound]]," ")</f>
        <v>ENZLOAD-CRNAT120_x_FWD-rt5212_x</v>
      </c>
      <c r="H844" s="1">
        <f>_xlfn.NUMBERVALUE(TRIM(_xlfn.TEXTBEFORE(_xlfn.TEXTAFTER(Table4[[#This Row],[rxn     upper-bound     lower-bound]],Table4[[#This Row],[rxn]]),Table4[[#This Row],[lb]],-1)))</f>
        <v>0.54566625000000002</v>
      </c>
      <c r="I844" s="1" t="str">
        <f>_xlfn.TEXTAFTER(Table4[[#This Row],[rxn     upper-bound     lower-bound]]," ",-1)</f>
        <v>0.00000000</v>
      </c>
    </row>
    <row r="845" spans="1:9">
      <c r="A845" s="1" t="s">
        <v>13761</v>
      </c>
      <c r="B845" s="1" t="str">
        <f>_xlfn.TEXTBEFORE(ENZLOAD[[#This Row],[ENZLOAD (from enz_from_proteome)]]," ")</f>
        <v>ENZLOAD-CRNAT120_x_FWD-rt5877_x</v>
      </c>
      <c r="C845" s="1">
        <f>_xlfn.NUMBERVALUE(_xlfn.TEXTAFTER(ENZLOAD[[#This Row],[ENZLOAD (from enz_from_proteome)]]," ",-1))</f>
        <v>3.7158909571999998E-7</v>
      </c>
      <c r="F845" s="1" t="s">
        <v>17454</v>
      </c>
      <c r="G845" s="1" t="str">
        <f>_xlfn.TEXTBEFORE(Table4[[#This Row],[rxn     upper-bound     lower-bound]]," ")</f>
        <v>ENZLOAD-CRNAT120_x_FWD-rt5877_x</v>
      </c>
      <c r="H845" s="1">
        <f>_xlfn.NUMBERVALUE(TRIM(_xlfn.TEXTBEFORE(_xlfn.TEXTAFTER(Table4[[#This Row],[rxn     upper-bound     lower-bound]],Table4[[#This Row],[rxn]]),Table4[[#This Row],[lb]],-1)))</f>
        <v>0.60736422000000001</v>
      </c>
      <c r="I845" s="1" t="str">
        <f>_xlfn.TEXTAFTER(Table4[[#This Row],[rxn     upper-bound     lower-bound]]," ",-1)</f>
        <v>0.00000000</v>
      </c>
    </row>
    <row r="846" spans="1:9">
      <c r="A846" s="1" t="s">
        <v>13762</v>
      </c>
      <c r="B846" s="1" t="str">
        <f>_xlfn.TEXTBEFORE(ENZLOAD[[#This Row],[ENZLOAD (from enz_from_proteome)]]," ")</f>
        <v>ENZLOAD-CRNAT40_m_FWD-rt7415_m</v>
      </c>
      <c r="C846" s="1">
        <f>_xlfn.NUMBERVALUE(_xlfn.TEXTAFTER(ENZLOAD[[#This Row],[ENZLOAD (from enz_from_proteome)]]," ",-1))</f>
        <v>1.7317787293000001E-7</v>
      </c>
      <c r="F846" s="1" t="s">
        <v>17455</v>
      </c>
      <c r="G846" s="1" t="str">
        <f>_xlfn.TEXTBEFORE(Table4[[#This Row],[rxn     upper-bound     lower-bound]]," ")</f>
        <v>ENZLOAD-CRNAT40_m_FWD-rt7415_m</v>
      </c>
      <c r="H846" s="1">
        <f>_xlfn.NUMBERVALUE(TRIM(_xlfn.TEXTBEFORE(_xlfn.TEXTAFTER(Table4[[#This Row],[rxn     upper-bound     lower-bound]],Table4[[#This Row],[rxn]]),Table4[[#This Row],[lb]],-1)))</f>
        <v>0.54578053999999998</v>
      </c>
      <c r="I846" s="1" t="str">
        <f>_xlfn.TEXTAFTER(Table4[[#This Row],[rxn     upper-bound     lower-bound]]," ",-1)</f>
        <v>0.00000000</v>
      </c>
    </row>
    <row r="847" spans="1:9">
      <c r="A847" s="1" t="s">
        <v>13763</v>
      </c>
      <c r="B847" s="1" t="str">
        <f>_xlfn.TEXTBEFORE(ENZLOAD[[#This Row],[ENZLOAD (from enz_from_proteome)]]," ")</f>
        <v>ENZLOAD-CRNAT40_x_FWD-rt5212_x</v>
      </c>
      <c r="C847" s="1">
        <f>_xlfn.NUMBERVALUE(_xlfn.TEXTAFTER(ENZLOAD[[#This Row],[ENZLOAD (from enz_from_proteome)]]," ",-1))</f>
        <v>2.1357587594E-7</v>
      </c>
      <c r="F847" s="1" t="s">
        <v>17456</v>
      </c>
      <c r="G847" s="1" t="str">
        <f>_xlfn.TEXTBEFORE(Table4[[#This Row],[rxn     upper-bound     lower-bound]]," ")</f>
        <v>ENZLOAD-CRNAT40_x_FWD-rt5212_x</v>
      </c>
      <c r="H847" s="1">
        <f>_xlfn.NUMBERVALUE(TRIM(_xlfn.TEXTBEFORE(_xlfn.TEXTAFTER(Table4[[#This Row],[rxn     upper-bound     lower-bound]],Table4[[#This Row],[rxn]]),Table4[[#This Row],[lb]],-1)))</f>
        <v>0.54566625000000002</v>
      </c>
      <c r="I847" s="1" t="str">
        <f>_xlfn.TEXTAFTER(Table4[[#This Row],[rxn     upper-bound     lower-bound]]," ",-1)</f>
        <v>0.00000000</v>
      </c>
    </row>
    <row r="848" spans="1:9">
      <c r="A848" s="1" t="s">
        <v>13764</v>
      </c>
      <c r="B848" s="1" t="str">
        <f>_xlfn.TEXTBEFORE(ENZLOAD[[#This Row],[ENZLOAD (from enz_from_proteome)]]," ")</f>
        <v>ENZLOAD-CRNAT40_x_FWD-rt5877_x</v>
      </c>
      <c r="C848" s="1">
        <f>_xlfn.NUMBERVALUE(_xlfn.TEXTAFTER(ENZLOAD[[#This Row],[ENZLOAD (from enz_from_proteome)]]," ",-1))</f>
        <v>3.7158909571999998E-7</v>
      </c>
      <c r="F848" s="1" t="s">
        <v>17457</v>
      </c>
      <c r="G848" s="1" t="str">
        <f>_xlfn.TEXTBEFORE(Table4[[#This Row],[rxn     upper-bound     lower-bound]]," ")</f>
        <v>ENZLOAD-CRNAT40_x_FWD-rt5877_x</v>
      </c>
      <c r="H848" s="1">
        <f>_xlfn.NUMBERVALUE(TRIM(_xlfn.TEXTBEFORE(_xlfn.TEXTAFTER(Table4[[#This Row],[rxn     upper-bound     lower-bound]],Table4[[#This Row],[rxn]]),Table4[[#This Row],[lb]],-1)))</f>
        <v>0.60736422000000001</v>
      </c>
      <c r="I848" s="1" t="str">
        <f>_xlfn.TEXTAFTER(Table4[[#This Row],[rxn     upper-bound     lower-bound]]," ",-1)</f>
        <v>0.00000000</v>
      </c>
    </row>
    <row r="849" spans="1:9">
      <c r="A849" s="1" t="s">
        <v>13765</v>
      </c>
      <c r="B849" s="1" t="str">
        <f>_xlfn.TEXTBEFORE(ENZLOAD[[#This Row],[ENZLOAD (from enz_from_proteome)]]," ")</f>
        <v>ENZLOAD-CRNAT60_m_FWD-rt7415_m</v>
      </c>
      <c r="C849" s="1">
        <f>_xlfn.NUMBERVALUE(_xlfn.TEXTAFTER(ENZLOAD[[#This Row],[ENZLOAD (from enz_from_proteome)]]," ",-1))</f>
        <v>1.7317787293000001E-7</v>
      </c>
      <c r="F849" s="1" t="s">
        <v>17458</v>
      </c>
      <c r="G849" s="1" t="str">
        <f>_xlfn.TEXTBEFORE(Table4[[#This Row],[rxn     upper-bound     lower-bound]]," ")</f>
        <v>ENZLOAD-CRNAT60_m_FWD-rt7415_m</v>
      </c>
      <c r="H849" s="1">
        <f>_xlfn.NUMBERVALUE(TRIM(_xlfn.TEXTBEFORE(_xlfn.TEXTAFTER(Table4[[#This Row],[rxn     upper-bound     lower-bound]],Table4[[#This Row],[rxn]]),Table4[[#This Row],[lb]],-1)))</f>
        <v>0.54578053999999998</v>
      </c>
      <c r="I849" s="1" t="str">
        <f>_xlfn.TEXTAFTER(Table4[[#This Row],[rxn     upper-bound     lower-bound]]," ",-1)</f>
        <v>0.00000000</v>
      </c>
    </row>
    <row r="850" spans="1:9">
      <c r="A850" s="1" t="s">
        <v>13766</v>
      </c>
      <c r="B850" s="1" t="str">
        <f>_xlfn.TEXTBEFORE(ENZLOAD[[#This Row],[ENZLOAD (from enz_from_proteome)]]," ")</f>
        <v>ENZLOAD-CRNAT60_x_FWD-rt5212_x</v>
      </c>
      <c r="C850" s="1">
        <f>_xlfn.NUMBERVALUE(_xlfn.TEXTAFTER(ENZLOAD[[#This Row],[ENZLOAD (from enz_from_proteome)]]," ",-1))</f>
        <v>2.1357587594E-7</v>
      </c>
      <c r="F850" s="1" t="s">
        <v>17459</v>
      </c>
      <c r="G850" s="1" t="str">
        <f>_xlfn.TEXTBEFORE(Table4[[#This Row],[rxn     upper-bound     lower-bound]]," ")</f>
        <v>ENZLOAD-CRNAT60_x_FWD-rt5212_x</v>
      </c>
      <c r="H850" s="1">
        <f>_xlfn.NUMBERVALUE(TRIM(_xlfn.TEXTBEFORE(_xlfn.TEXTAFTER(Table4[[#This Row],[rxn     upper-bound     lower-bound]],Table4[[#This Row],[rxn]]),Table4[[#This Row],[lb]],-1)))</f>
        <v>0.54566625000000002</v>
      </c>
      <c r="I850" s="1" t="str">
        <f>_xlfn.TEXTAFTER(Table4[[#This Row],[rxn     upper-bound     lower-bound]]," ",-1)</f>
        <v>0.00000000</v>
      </c>
    </row>
    <row r="851" spans="1:9">
      <c r="A851" s="1" t="s">
        <v>13767</v>
      </c>
      <c r="B851" s="1" t="str">
        <f>_xlfn.TEXTBEFORE(ENZLOAD[[#This Row],[ENZLOAD (from enz_from_proteome)]]," ")</f>
        <v>ENZLOAD-CRNAT60_x_FWD-rt5877_x</v>
      </c>
      <c r="C851" s="1">
        <f>_xlfn.NUMBERVALUE(_xlfn.TEXTAFTER(ENZLOAD[[#This Row],[ENZLOAD (from enz_from_proteome)]]," ",-1))</f>
        <v>3.7158909571999998E-7</v>
      </c>
      <c r="F851" s="1" t="s">
        <v>17460</v>
      </c>
      <c r="G851" s="1" t="str">
        <f>_xlfn.TEXTBEFORE(Table4[[#This Row],[rxn     upper-bound     lower-bound]]," ")</f>
        <v>ENZLOAD-CRNAT60_x_FWD-rt5877_x</v>
      </c>
      <c r="H851" s="1">
        <f>_xlfn.NUMBERVALUE(TRIM(_xlfn.TEXTBEFORE(_xlfn.TEXTAFTER(Table4[[#This Row],[rxn     upper-bound     lower-bound]],Table4[[#This Row],[rxn]]),Table4[[#This Row],[lb]],-1)))</f>
        <v>0.60736422000000001</v>
      </c>
      <c r="I851" s="1" t="str">
        <f>_xlfn.TEXTAFTER(Table4[[#This Row],[rxn     upper-bound     lower-bound]]," ",-1)</f>
        <v>0.00000000</v>
      </c>
    </row>
    <row r="852" spans="1:9">
      <c r="A852" s="1" t="s">
        <v>13768</v>
      </c>
      <c r="B852" s="1" t="str">
        <f>_xlfn.TEXTBEFORE(ENZLOAD[[#This Row],[ENZLOAD (from enz_from_proteome)]]," ")</f>
        <v>ENZLOAD-CRNAT80_m_FWD-rt7415_m</v>
      </c>
      <c r="C852" s="1">
        <f>_xlfn.NUMBERVALUE(_xlfn.TEXTAFTER(ENZLOAD[[#This Row],[ENZLOAD (from enz_from_proteome)]]," ",-1))</f>
        <v>1.7317787293000001E-7</v>
      </c>
      <c r="F852" s="1" t="s">
        <v>17461</v>
      </c>
      <c r="G852" s="1" t="str">
        <f>_xlfn.TEXTBEFORE(Table4[[#This Row],[rxn     upper-bound     lower-bound]]," ")</f>
        <v>ENZLOAD-CRNAT80_m_FWD-rt7415_m</v>
      </c>
      <c r="H852" s="1">
        <f>_xlfn.NUMBERVALUE(TRIM(_xlfn.TEXTBEFORE(_xlfn.TEXTAFTER(Table4[[#This Row],[rxn     upper-bound     lower-bound]],Table4[[#This Row],[rxn]]),Table4[[#This Row],[lb]],-1)))</f>
        <v>0.54578053999999998</v>
      </c>
      <c r="I852" s="1" t="str">
        <f>_xlfn.TEXTAFTER(Table4[[#This Row],[rxn     upper-bound     lower-bound]]," ",-1)</f>
        <v>0.00000000</v>
      </c>
    </row>
    <row r="853" spans="1:9">
      <c r="A853" s="1" t="s">
        <v>13769</v>
      </c>
      <c r="B853" s="1" t="str">
        <f>_xlfn.TEXTBEFORE(ENZLOAD[[#This Row],[ENZLOAD (from enz_from_proteome)]]," ")</f>
        <v>ENZLOAD-CRNAT80_x_FWD-rt5212_x</v>
      </c>
      <c r="C853" s="1">
        <f>_xlfn.NUMBERVALUE(_xlfn.TEXTAFTER(ENZLOAD[[#This Row],[ENZLOAD (from enz_from_proteome)]]," ",-1))</f>
        <v>2.1357587594E-7</v>
      </c>
      <c r="F853" s="1" t="s">
        <v>17462</v>
      </c>
      <c r="G853" s="1" t="str">
        <f>_xlfn.TEXTBEFORE(Table4[[#This Row],[rxn     upper-bound     lower-bound]]," ")</f>
        <v>ENZLOAD-CRNAT80_x_FWD-rt5212_x</v>
      </c>
      <c r="H853" s="1">
        <f>_xlfn.NUMBERVALUE(TRIM(_xlfn.TEXTBEFORE(_xlfn.TEXTAFTER(Table4[[#This Row],[rxn     upper-bound     lower-bound]],Table4[[#This Row],[rxn]]),Table4[[#This Row],[lb]],-1)))</f>
        <v>0.54566625000000002</v>
      </c>
      <c r="I853" s="1" t="str">
        <f>_xlfn.TEXTAFTER(Table4[[#This Row],[rxn     upper-bound     lower-bound]]," ",-1)</f>
        <v>0.00000000</v>
      </c>
    </row>
    <row r="854" spans="1:9">
      <c r="A854" s="1" t="s">
        <v>13770</v>
      </c>
      <c r="B854" s="1" t="str">
        <f>_xlfn.TEXTBEFORE(ENZLOAD[[#This Row],[ENZLOAD (from enz_from_proteome)]]," ")</f>
        <v>ENZLOAD-CRNAT80_x_FWD-rt5877_x</v>
      </c>
      <c r="C854" s="1">
        <f>_xlfn.NUMBERVALUE(_xlfn.TEXTAFTER(ENZLOAD[[#This Row],[ENZLOAD (from enz_from_proteome)]]," ",-1))</f>
        <v>3.7158909571999998E-7</v>
      </c>
      <c r="F854" s="1" t="s">
        <v>17463</v>
      </c>
      <c r="G854" s="1" t="str">
        <f>_xlfn.TEXTBEFORE(Table4[[#This Row],[rxn     upper-bound     lower-bound]]," ")</f>
        <v>ENZLOAD-CRNAT80_x_FWD-rt5877_x</v>
      </c>
      <c r="H854" s="1">
        <f>_xlfn.NUMBERVALUE(TRIM(_xlfn.TEXTBEFORE(_xlfn.TEXTAFTER(Table4[[#This Row],[rxn     upper-bound     lower-bound]],Table4[[#This Row],[rxn]]),Table4[[#This Row],[lb]],-1)))</f>
        <v>0.60736422000000001</v>
      </c>
      <c r="I854" s="1" t="str">
        <f>_xlfn.TEXTAFTER(Table4[[#This Row],[rxn     upper-bound     lower-bound]]," ",-1)</f>
        <v>0.00000000</v>
      </c>
    </row>
    <row r="855" spans="1:9">
      <c r="A855" s="1" t="s">
        <v>13771</v>
      </c>
      <c r="B855" s="1" t="str">
        <f>_xlfn.TEXTBEFORE(ENZLOAD[[#This Row],[ENZLOAD (from enz_from_proteome)]]," ")</f>
        <v>ENZLOAD-CRNOAT_c_FWD-rt5212_c</v>
      </c>
      <c r="C855" s="1">
        <f>_xlfn.NUMBERVALUE(_xlfn.TEXTAFTER(ENZLOAD[[#This Row],[ENZLOAD (from enz_from_proteome)]]," ",-1))</f>
        <v>2.1357587594E-7</v>
      </c>
      <c r="F855" s="1" t="s">
        <v>17464</v>
      </c>
      <c r="G855" s="1" t="str">
        <f>_xlfn.TEXTBEFORE(Table4[[#This Row],[rxn     upper-bound     lower-bound]]," ")</f>
        <v>ENZLOAD-CRNOAT_c_FWD-rt5212_c</v>
      </c>
      <c r="H855" s="1">
        <f>_xlfn.NUMBERVALUE(TRIM(_xlfn.TEXTBEFORE(_xlfn.TEXTAFTER(Table4[[#This Row],[rxn     upper-bound     lower-bound]],Table4[[#This Row],[rxn]]),Table4[[#This Row],[lb]],-1)))</f>
        <v>0.54566625000000002</v>
      </c>
      <c r="I855" s="1" t="str">
        <f>_xlfn.TEXTAFTER(Table4[[#This Row],[rxn     upper-bound     lower-bound]]," ",-1)</f>
        <v>0.00000000</v>
      </c>
    </row>
    <row r="856" spans="1:9">
      <c r="A856" s="1" t="s">
        <v>13772</v>
      </c>
      <c r="B856" s="1" t="str">
        <f>_xlfn.TEXTBEFORE(ENZLOAD[[#This Row],[ENZLOAD (from enz_from_proteome)]]," ")</f>
        <v>ENZLOAD-CRNOAT_m_FWD-rt0947</v>
      </c>
      <c r="C856" s="1">
        <f>_xlfn.NUMBERVALUE(_xlfn.TEXTAFTER(ENZLOAD[[#This Row],[ENZLOAD (from enz_from_proteome)]]," ",-1))</f>
        <v>2.23642323199999E-7</v>
      </c>
      <c r="F856" s="1" t="s">
        <v>17465</v>
      </c>
      <c r="G856" s="1" t="str">
        <f>_xlfn.TEXTBEFORE(Table4[[#This Row],[rxn     upper-bound     lower-bound]]," ")</f>
        <v>ENZLOAD-CRNOAT_m_FWD-rt0947</v>
      </c>
      <c r="H856" s="1">
        <f>_xlfn.NUMBERVALUE(TRIM(_xlfn.TEXTBEFORE(_xlfn.TEXTAFTER(Table4[[#This Row],[rxn     upper-bound     lower-bound]],Table4[[#This Row],[rxn]]),Table4[[#This Row],[lb]],-1)))</f>
        <v>0.55521379999999998</v>
      </c>
      <c r="I856" s="1" t="str">
        <f>_xlfn.TEXTAFTER(Table4[[#This Row],[rxn     upper-bound     lower-bound]]," ",-1)</f>
        <v>0.00000000</v>
      </c>
    </row>
    <row r="857" spans="1:9">
      <c r="A857" s="1" t="s">
        <v>13773</v>
      </c>
      <c r="B857" s="1" t="str">
        <f>_xlfn.TEXTBEFORE(ENZLOAD[[#This Row],[ENZLOAD (from enz_from_proteome)]]," ")</f>
        <v>ENZLOAD-CRNOAT_m_FWD-rt5877_m</v>
      </c>
      <c r="C857" s="1">
        <f>_xlfn.NUMBERVALUE(_xlfn.TEXTAFTER(ENZLOAD[[#This Row],[ENZLOAD (from enz_from_proteome)]]," ",-1))</f>
        <v>3.7158909571999998E-7</v>
      </c>
      <c r="F857" s="1" t="s">
        <v>17466</v>
      </c>
      <c r="G857" s="1" t="str">
        <f>_xlfn.TEXTBEFORE(Table4[[#This Row],[rxn     upper-bound     lower-bound]]," ")</f>
        <v>ENZLOAD-CRNOAT_m_FWD-rt5877_m</v>
      </c>
      <c r="H857" s="1">
        <f>_xlfn.NUMBERVALUE(TRIM(_xlfn.TEXTBEFORE(_xlfn.TEXTAFTER(Table4[[#This Row],[rxn     upper-bound     lower-bound]],Table4[[#This Row],[rxn]]),Table4[[#This Row],[lb]],-1)))</f>
        <v>0.60736422000000001</v>
      </c>
      <c r="I857" s="1" t="str">
        <f>_xlfn.TEXTAFTER(Table4[[#This Row],[rxn     upper-bound     lower-bound]]," ",-1)</f>
        <v>0.00000000</v>
      </c>
    </row>
    <row r="858" spans="1:9">
      <c r="A858" s="1" t="s">
        <v>13774</v>
      </c>
      <c r="B858" s="1" t="str">
        <f>_xlfn.TEXTBEFORE(ENZLOAD[[#This Row],[ENZLOAD (from enz_from_proteome)]]," ")</f>
        <v>ENZLOAD-CRNOAT_x_FWD-rt5877_x</v>
      </c>
      <c r="C858" s="1">
        <f>_xlfn.NUMBERVALUE(_xlfn.TEXTAFTER(ENZLOAD[[#This Row],[ENZLOAD (from enz_from_proteome)]]," ",-1))</f>
        <v>3.7158909571999998E-7</v>
      </c>
      <c r="F858" s="1" t="s">
        <v>17467</v>
      </c>
      <c r="G858" s="1" t="str">
        <f>_xlfn.TEXTBEFORE(Table4[[#This Row],[rxn     upper-bound     lower-bound]]," ")</f>
        <v>ENZLOAD-CRNOAT_x_FWD-rt5877_x</v>
      </c>
      <c r="H858" s="1">
        <f>_xlfn.NUMBERVALUE(TRIM(_xlfn.TEXTBEFORE(_xlfn.TEXTAFTER(Table4[[#This Row],[rxn     upper-bound     lower-bound]],Table4[[#This Row],[rxn]]),Table4[[#This Row],[lb]],-1)))</f>
        <v>0.60736422000000001</v>
      </c>
      <c r="I858" s="1" t="str">
        <f>_xlfn.TEXTAFTER(Table4[[#This Row],[rxn     upper-bound     lower-bound]]," ",-1)</f>
        <v>0.00000000</v>
      </c>
    </row>
    <row r="859" spans="1:9">
      <c r="A859" s="1" t="s">
        <v>13775</v>
      </c>
      <c r="B859" s="1" t="str">
        <f>_xlfn.TEXTBEFORE(ENZLOAD[[#This Row],[ENZLOAD (from enz_from_proteome)]]," ")</f>
        <v>ENZLOAD-CRNt_c_m_FWD-rt0963</v>
      </c>
      <c r="C859" s="1">
        <f>_xlfn.NUMBERVALUE(_xlfn.TEXTAFTER(ENZLOAD[[#This Row],[ENZLOAD (from enz_from_proteome)]]," ",-1))</f>
        <v>1.91058229634E-6</v>
      </c>
      <c r="F859" s="1" t="s">
        <v>17468</v>
      </c>
      <c r="G859" s="1" t="str">
        <f>_xlfn.TEXTBEFORE(Table4[[#This Row],[rxn     upper-bound     lower-bound]]," ")</f>
        <v>ENZLOAD-CRNt_c_m_FWD-rt0963</v>
      </c>
      <c r="H859" s="1">
        <f>_xlfn.NUMBERVALUE(TRIM(_xlfn.TEXTBEFORE(_xlfn.TEXTAFTER(Table4[[#This Row],[rxn     upper-bound     lower-bound]],Table4[[#This Row],[rxn]]),Table4[[#This Row],[lb]],-1)))</f>
        <v>1.3371804700000001</v>
      </c>
      <c r="I859" s="1" t="str">
        <f>_xlfn.TEXTAFTER(Table4[[#This Row],[rxn     upper-bound     lower-bound]]," ",-1)</f>
        <v>0.00000000</v>
      </c>
    </row>
    <row r="860" spans="1:9">
      <c r="A860" s="1" t="s">
        <v>13776</v>
      </c>
      <c r="B860" s="1" t="str">
        <f>_xlfn.TEXTBEFORE(ENZLOAD[[#This Row],[ENZLOAD (from enz_from_proteome)]]," ")</f>
        <v>ENZLOAD-CSND_c_FWD-rt6191</v>
      </c>
      <c r="C860" s="1">
        <f>_xlfn.NUMBERVALUE(_xlfn.TEXTAFTER(ENZLOAD[[#This Row],[ENZLOAD (from enz_from_proteome)]]," ",-1))</f>
        <v>2.0454524869100001E-6</v>
      </c>
      <c r="F860" s="1" t="s">
        <v>17469</v>
      </c>
      <c r="G860" s="1" t="str">
        <f>_xlfn.TEXTBEFORE(Table4[[#This Row],[rxn     upper-bound     lower-bound]]," ")</f>
        <v>ENZLOAD-CS_m_FWD-CIT13</v>
      </c>
      <c r="H860" s="1">
        <f>_xlfn.NUMBERVALUE(TRIM(_xlfn.TEXTBEFORE(_xlfn.TEXTAFTER(Table4[[#This Row],[rxn     upper-bound     lower-bound]],Table4[[#This Row],[rxn]]),Table4[[#This Row],[lb]],-1)))</f>
        <v>0.60048146999999996</v>
      </c>
      <c r="I860" s="1" t="str">
        <f>_xlfn.TEXTAFTER(Table4[[#This Row],[rxn     upper-bound     lower-bound]]," ",-1)</f>
        <v>0.00000000</v>
      </c>
    </row>
    <row r="861" spans="1:9">
      <c r="A861" s="1" t="s">
        <v>13777</v>
      </c>
      <c r="B861" s="1" t="str">
        <f>_xlfn.TEXTBEFORE(ENZLOAD[[#This Row],[ENZLOAD (from enz_from_proteome)]]," ")</f>
        <v>ENZLOAD-CSNPURt_c_e_FWD-rt6644</v>
      </c>
      <c r="C861" s="1">
        <f>_xlfn.NUMBERVALUE(_xlfn.TEXTAFTER(ENZLOAD[[#This Row],[ENZLOAD (from enz_from_proteome)]]," ",-1))</f>
        <v>0</v>
      </c>
      <c r="F861" s="1" t="s">
        <v>17470</v>
      </c>
      <c r="G861" s="1" t="str">
        <f>_xlfn.TEXTBEFORE(Table4[[#This Row],[rxn     upper-bound     lower-bound]]," ")</f>
        <v>ENZLOAD-CS_m_FWD-rt2960</v>
      </c>
      <c r="H861" s="1">
        <f>_xlfn.NUMBERVALUE(TRIM(_xlfn.TEXTBEFORE(_xlfn.TEXTAFTER(Table4[[#This Row],[rxn     upper-bound     lower-bound]],Table4[[#This Row],[rxn]]),Table4[[#This Row],[lb]],-1)))</f>
        <v>2.0281577400000002</v>
      </c>
      <c r="I861" s="1" t="str">
        <f>_xlfn.TEXTAFTER(Table4[[#This Row],[rxn     upper-bound     lower-bound]]," ",-1)</f>
        <v>0.00000000</v>
      </c>
    </row>
    <row r="862" spans="1:9">
      <c r="A862" s="1" t="s">
        <v>13778</v>
      </c>
      <c r="B862" s="1" t="str">
        <f>_xlfn.TEXTBEFORE(ENZLOAD[[#This Row],[ENZLOAD (from enz_from_proteome)]]," ")</f>
        <v>ENZLOAD-CSNPURt_c_e_REV-rt6644</v>
      </c>
      <c r="C862" s="1">
        <f>_xlfn.NUMBERVALUE(_xlfn.TEXTAFTER(ENZLOAD[[#This Row],[ENZLOAD (from enz_from_proteome)]]," ",-1))</f>
        <v>0</v>
      </c>
      <c r="F862" s="1" t="s">
        <v>17471</v>
      </c>
      <c r="G862" s="1" t="str">
        <f>_xlfn.TEXTBEFORE(Table4[[#This Row],[rxn     upper-bound     lower-bound]]," ")</f>
        <v>ENZLOAD-CS_m_FWD-rt2963</v>
      </c>
      <c r="H862" s="1">
        <f>_xlfn.NUMBERVALUE(TRIM(_xlfn.TEXTBEFORE(_xlfn.TEXTAFTER(Table4[[#This Row],[rxn     upper-bound     lower-bound]],Table4[[#This Row],[rxn]]),Table4[[#This Row],[lb]],-1)))</f>
        <v>0.85304433000000002</v>
      </c>
      <c r="I862" s="1" t="str">
        <f>_xlfn.TEXTAFTER(Table4[[#This Row],[rxn     upper-bound     lower-bound]]," ",-1)</f>
        <v>0.00000000</v>
      </c>
    </row>
    <row r="863" spans="1:9">
      <c r="A863" s="1" t="s">
        <v>13779</v>
      </c>
      <c r="B863" s="1" t="str">
        <f>_xlfn.TEXTBEFORE(ENZLOAD[[#This Row],[ENZLOAD (from enz_from_proteome)]]," ")</f>
        <v>ENZLOAD-CSNtps_e_FWD-rt6190</v>
      </c>
      <c r="C863" s="1">
        <f>_xlfn.NUMBERVALUE(_xlfn.TEXTAFTER(ENZLOAD[[#This Row],[ENZLOAD (from enz_from_proteome)]]," ",-1))</f>
        <v>1.08493689543E-6</v>
      </c>
      <c r="F863" s="1" t="s">
        <v>17472</v>
      </c>
      <c r="G863" s="1" t="str">
        <f>_xlfn.TEXTBEFORE(Table4[[#This Row],[rxn     upper-bound     lower-bound]]," ")</f>
        <v>ENZLOAD-CS_x_FWD-rt0180</v>
      </c>
      <c r="H863" s="1">
        <f>_xlfn.NUMBERVALUE(TRIM(_xlfn.TEXTBEFORE(_xlfn.TEXTAFTER(Table4[[#This Row],[rxn     upper-bound     lower-bound]],Table4[[#This Row],[rxn]]),Table4[[#This Row],[lb]],-1)))</f>
        <v>0.79033363000000001</v>
      </c>
      <c r="I863" s="1" t="str">
        <f>_xlfn.TEXTAFTER(Table4[[#This Row],[rxn     upper-bound     lower-bound]]," ",-1)</f>
        <v>0.00000000</v>
      </c>
    </row>
    <row r="864" spans="1:9">
      <c r="A864" s="1" t="s">
        <v>13780</v>
      </c>
      <c r="B864" s="1" t="str">
        <f>_xlfn.TEXTBEFORE(ENZLOAD[[#This Row],[ENZLOAD (from enz_from_proteome)]]," ")</f>
        <v>ENZLOAD-CS_m_FWD-CIT13</v>
      </c>
      <c r="C864" s="1">
        <f>_xlfn.NUMBERVALUE(_xlfn.TEXTAFTER(ENZLOAD[[#This Row],[ENZLOAD (from enz_from_proteome)]]," ",-1))</f>
        <v>1.014296765267E-5</v>
      </c>
      <c r="F864" s="1" t="s">
        <v>17473</v>
      </c>
      <c r="G864" s="1" t="str">
        <f>_xlfn.TEXTBEFORE(Table4[[#This Row],[rxn     upper-bound     lower-bound]]," ")</f>
        <v>ENZLOAD-CSND_c_FWD-rt6191</v>
      </c>
      <c r="H864" s="1">
        <f>_xlfn.NUMBERVALUE(TRIM(_xlfn.TEXTBEFORE(_xlfn.TEXTAFTER(Table4[[#This Row],[rxn     upper-bound     lower-bound]],Table4[[#This Row],[rxn]]),Table4[[#This Row],[lb]],-1)))</f>
        <v>2.38173302</v>
      </c>
      <c r="I864" s="1" t="str">
        <f>_xlfn.TEXTAFTER(Table4[[#This Row],[rxn     upper-bound     lower-bound]]," ",-1)</f>
        <v>0.00000000</v>
      </c>
    </row>
    <row r="865" spans="1:9">
      <c r="A865" s="1" t="s">
        <v>13781</v>
      </c>
      <c r="B865" s="1" t="str">
        <f>_xlfn.TEXTBEFORE(ENZLOAD[[#This Row],[ENZLOAD (from enz_from_proteome)]]," ")</f>
        <v>ENZLOAD-CS_m_FWD-rt2960</v>
      </c>
      <c r="C865" s="1">
        <f>_xlfn.NUMBERVALUE(_xlfn.TEXTAFTER(ENZLOAD[[#This Row],[ENZLOAD (from enz_from_proteome)]]," ",-1))</f>
        <v>1.3772543737419999E-5</v>
      </c>
      <c r="F865" s="1" t="s">
        <v>17474</v>
      </c>
      <c r="G865" s="1" t="str">
        <f>_xlfn.TEXTBEFORE(Table4[[#This Row],[rxn     upper-bound     lower-bound]]," ")</f>
        <v>ENZLOAD-CSNPURt_c_e_FWD-rt6644</v>
      </c>
      <c r="H865" s="1">
        <f>_xlfn.NUMBERVALUE(TRIM(_xlfn.TEXTBEFORE(_xlfn.TEXTAFTER(Table4[[#This Row],[rxn     upper-bound     lower-bound]],Table4[[#This Row],[rxn]]),Table4[[#This Row],[lb]],-1)))</f>
        <v>0.73884103000000001</v>
      </c>
      <c r="I865" s="1" t="str">
        <f>_xlfn.TEXTAFTER(Table4[[#This Row],[rxn     upper-bound     lower-bound]]," ",-1)</f>
        <v>0.00000000</v>
      </c>
    </row>
    <row r="866" spans="1:9">
      <c r="A866" s="1" t="s">
        <v>13782</v>
      </c>
      <c r="B866" s="1" t="str">
        <f>_xlfn.TEXTBEFORE(ENZLOAD[[#This Row],[ENZLOAD (from enz_from_proteome)]]," ")</f>
        <v>ENZLOAD-CS_m_FWD-rt2963</v>
      </c>
      <c r="C866" s="1">
        <f>_xlfn.NUMBERVALUE(_xlfn.TEXTAFTER(ENZLOAD[[#This Row],[ENZLOAD (from enz_from_proteome)]]," ",-1))</f>
        <v>1.014296765267E-5</v>
      </c>
      <c r="F866" s="1" t="s">
        <v>17475</v>
      </c>
      <c r="G866" s="1" t="str">
        <f>_xlfn.TEXTBEFORE(Table4[[#This Row],[rxn     upper-bound     lower-bound]]," ")</f>
        <v>ENZLOAD-CSNPURt_c_e_REV-rt6644</v>
      </c>
      <c r="H866" s="1">
        <f>_xlfn.NUMBERVALUE(TRIM(_xlfn.TEXTBEFORE(_xlfn.TEXTAFTER(Table4[[#This Row],[rxn     upper-bound     lower-bound]],Table4[[#This Row],[rxn]]),Table4[[#This Row],[lb]],-1)))</f>
        <v>0.73884103000000001</v>
      </c>
      <c r="I866" s="1" t="str">
        <f>_xlfn.TEXTAFTER(Table4[[#This Row],[rxn     upper-bound     lower-bound]]," ",-1)</f>
        <v>0.00000000</v>
      </c>
    </row>
    <row r="867" spans="1:9">
      <c r="A867" s="1" t="s">
        <v>13783</v>
      </c>
      <c r="B867" s="1" t="str">
        <f>_xlfn.TEXTBEFORE(ENZLOAD[[#This Row],[ENZLOAD (from enz_from_proteome)]]," ")</f>
        <v>ENZLOAD-CS_x_FWD-rt0180</v>
      </c>
      <c r="C867" s="1">
        <f>_xlfn.NUMBERVALUE(_xlfn.TEXTAFTER(ENZLOAD[[#This Row],[ENZLOAD (from enz_from_proteome)]]," ",-1))</f>
        <v>3.0633633332999997E-7</v>
      </c>
      <c r="F867" s="1" t="s">
        <v>17476</v>
      </c>
      <c r="G867" s="1" t="str">
        <f>_xlfn.TEXTBEFORE(Table4[[#This Row],[rxn     upper-bound     lower-bound]]," ")</f>
        <v>ENZLOAD-CSNtps_e_FWD-rt6190</v>
      </c>
      <c r="H867" s="1">
        <f>_xlfn.NUMBERVALUE(TRIM(_xlfn.TEXTBEFORE(_xlfn.TEXTAFTER(Table4[[#This Row],[rxn     upper-bound     lower-bound]],Table4[[#This Row],[rxn]]),Table4[[#This Row],[lb]],-1)))</f>
        <v>0.77373141999999995</v>
      </c>
      <c r="I867" s="1" t="str">
        <f>_xlfn.TEXTAFTER(Table4[[#This Row],[rxn     upper-bound     lower-bound]]," ",-1)</f>
        <v>0.00000000</v>
      </c>
    </row>
    <row r="868" spans="1:9">
      <c r="A868" s="1" t="s">
        <v>13784</v>
      </c>
      <c r="B868" s="1" t="str">
        <f>_xlfn.TEXTBEFORE(ENZLOAD[[#This Row],[ENZLOAD (from enz_from_proteome)]]," ")</f>
        <v>ENZLOAD-CTPCMPt_c_m_FWD-rt4019</v>
      </c>
      <c r="C868" s="1">
        <f>_xlfn.NUMBERVALUE(_xlfn.TEXTAFTER(ENZLOAD[[#This Row],[ENZLOAD (from enz_from_proteome)]]," ",-1))</f>
        <v>2.8846739028999999E-7</v>
      </c>
      <c r="F868" s="1" t="s">
        <v>17477</v>
      </c>
      <c r="G868" s="1" t="str">
        <f>_xlfn.TEXTBEFORE(Table4[[#This Row],[rxn     upper-bound     lower-bound]]," ")</f>
        <v>ENZLOAD-CTPCMPt_c_m_FWD-rt4019</v>
      </c>
      <c r="H868" s="1">
        <f>_xlfn.NUMBERVALUE(TRIM(_xlfn.TEXTBEFORE(_xlfn.TEXTAFTER(Table4[[#This Row],[rxn     upper-bound     lower-bound]],Table4[[#This Row],[rxn]]),Table4[[#This Row],[lb]],-1)))</f>
        <v>0.96949837000000005</v>
      </c>
      <c r="I868" s="1" t="str">
        <f>_xlfn.TEXTAFTER(Table4[[#This Row],[rxn     upper-bound     lower-bound]]," ",-1)</f>
        <v>0.00000000</v>
      </c>
    </row>
    <row r="869" spans="1:9">
      <c r="A869" s="1" t="s">
        <v>13785</v>
      </c>
      <c r="B869" s="1" t="str">
        <f>_xlfn.TEXTBEFORE(ENZLOAD[[#This Row],[ENZLOAD (from enz_from_proteome)]]," ")</f>
        <v>ENZLOAD-CTPS1_c_FWD-rt8107</v>
      </c>
      <c r="C869" s="1">
        <f>_xlfn.NUMBERVALUE(_xlfn.TEXTAFTER(ENZLOAD[[#This Row],[ENZLOAD (from enz_from_proteome)]]," ",-1))</f>
        <v>1.2309083953699899E-6</v>
      </c>
      <c r="F869" s="1" t="s">
        <v>17478</v>
      </c>
      <c r="G869" s="1" t="str">
        <f>_xlfn.TEXTBEFORE(Table4[[#This Row],[rxn     upper-bound     lower-bound]]," ")</f>
        <v>ENZLOAD-CTPS1_c_FWD-rt8107</v>
      </c>
      <c r="H869" s="1">
        <f>_xlfn.NUMBERVALUE(TRIM(_xlfn.TEXTBEFORE(_xlfn.TEXTAFTER(Table4[[#This Row],[rxn     upper-bound     lower-bound]],Table4[[#This Row],[rxn]]),Table4[[#This Row],[lb]],-1)))</f>
        <v>0.64397627999999996</v>
      </c>
      <c r="I869" s="1" t="str">
        <f>_xlfn.TEXTAFTER(Table4[[#This Row],[rxn     upper-bound     lower-bound]]," ",-1)</f>
        <v>0.00000000</v>
      </c>
    </row>
    <row r="870" spans="1:9">
      <c r="A870" s="1" t="s">
        <v>13786</v>
      </c>
      <c r="B870" s="1" t="str">
        <f>_xlfn.TEXTBEFORE(ENZLOAD[[#This Row],[ENZLOAD (from enz_from_proteome)]]," ")</f>
        <v>ENZLOAD-CTPS2_c_FWD-rt8107</v>
      </c>
      <c r="C870" s="1">
        <f>_xlfn.NUMBERVALUE(_xlfn.TEXTAFTER(ENZLOAD[[#This Row],[ENZLOAD (from enz_from_proteome)]]," ",-1))</f>
        <v>1.2309083953699899E-6</v>
      </c>
      <c r="F870" s="1" t="s">
        <v>17479</v>
      </c>
      <c r="G870" s="1" t="str">
        <f>_xlfn.TEXTBEFORE(Table4[[#This Row],[rxn     upper-bound     lower-bound]]," ")</f>
        <v>ENZLOAD-CTPS2_c_FWD-rt8107</v>
      </c>
      <c r="H870" s="1">
        <f>_xlfn.NUMBERVALUE(TRIM(_xlfn.TEXTBEFORE(_xlfn.TEXTAFTER(Table4[[#This Row],[rxn     upper-bound     lower-bound]],Table4[[#This Row],[rxn]]),Table4[[#This Row],[lb]],-1)))</f>
        <v>0.64397627999999996</v>
      </c>
      <c r="I870" s="1" t="str">
        <f>_xlfn.TEXTAFTER(Table4[[#This Row],[rxn     upper-bound     lower-bound]]," ",-1)</f>
        <v>0.00000000</v>
      </c>
    </row>
    <row r="871" spans="1:9">
      <c r="A871" s="1" t="s">
        <v>13787</v>
      </c>
      <c r="B871" s="1" t="str">
        <f>_xlfn.TEXTBEFORE(ENZLOAD[[#This Row],[ENZLOAD (from enz_from_proteome)]]," ")</f>
        <v>ENZLOAD-CTPt2_m_FWD-rt4019</v>
      </c>
      <c r="C871" s="1">
        <f>_xlfn.NUMBERVALUE(_xlfn.TEXTAFTER(ENZLOAD[[#This Row],[ENZLOAD (from enz_from_proteome)]]," ",-1))</f>
        <v>2.8846739028999999E-7</v>
      </c>
      <c r="F871" s="1" t="s">
        <v>17480</v>
      </c>
      <c r="G871" s="1" t="str">
        <f>_xlfn.TEXTBEFORE(Table4[[#This Row],[rxn     upper-bound     lower-bound]]," ")</f>
        <v>ENZLOAD-CTPt2_m_FWD-rt4019</v>
      </c>
      <c r="H871" s="1">
        <f>_xlfn.NUMBERVALUE(TRIM(_xlfn.TEXTBEFORE(_xlfn.TEXTAFTER(Table4[[#This Row],[rxn     upper-bound     lower-bound]],Table4[[#This Row],[rxn]]),Table4[[#This Row],[lb]],-1)))</f>
        <v>0.96949837000000005</v>
      </c>
      <c r="I871" s="1" t="str">
        <f>_xlfn.TEXTAFTER(Table4[[#This Row],[rxn     upper-bound     lower-bound]]," ",-1)</f>
        <v>0.00000000</v>
      </c>
    </row>
    <row r="872" spans="1:9">
      <c r="A872" s="1" t="s">
        <v>13788</v>
      </c>
      <c r="B872" s="1" t="str">
        <f>_xlfn.TEXTBEFORE(ENZLOAD[[#This Row],[ENZLOAD (from enz_from_proteome)]]," ")</f>
        <v>ENZLOAD-CYSItps_v_FWD-rt6589</v>
      </c>
      <c r="C872" s="1">
        <f>_xlfn.NUMBERVALUE(_xlfn.TEXTAFTER(ENZLOAD[[#This Row],[ENZLOAD (from enz_from_proteome)]]," ",-1))</f>
        <v>0</v>
      </c>
      <c r="F872" s="1" t="s">
        <v>17481</v>
      </c>
      <c r="G872" s="1" t="str">
        <f>_xlfn.TEXTBEFORE(Table4[[#This Row],[rxn     upper-bound     lower-bound]]," ")</f>
        <v>ENZLOAD-CYSItps_v_FWD-rt6589</v>
      </c>
      <c r="H872" s="1">
        <f>_xlfn.NUMBERVALUE(TRIM(_xlfn.TEXTBEFORE(_xlfn.TEXTAFTER(Table4[[#This Row],[rxn     upper-bound     lower-bound]],Table4[[#This Row],[rxn]]),Table4[[#This Row],[lb]],-1)))</f>
        <v>1.18643107</v>
      </c>
      <c r="I872" s="1" t="str">
        <f>_xlfn.TEXTAFTER(Table4[[#This Row],[rxn     upper-bound     lower-bound]]," ",-1)</f>
        <v>0.00000000</v>
      </c>
    </row>
    <row r="873" spans="1:9">
      <c r="A873" s="1" t="s">
        <v>13789</v>
      </c>
      <c r="B873" s="1" t="str">
        <f>_xlfn.TEXTBEFORE(ENZLOAD[[#This Row],[ENZLOAD (from enz_from_proteome)]]," ")</f>
        <v>ENZLOAD-CYSS_c_FWD-rt3663</v>
      </c>
      <c r="C873" s="1">
        <f>_xlfn.NUMBERVALUE(_xlfn.TEXTAFTER(ENZLOAD[[#This Row],[ENZLOAD (from enz_from_proteome)]]," ",-1))</f>
        <v>2.7549849504700001E-6</v>
      </c>
      <c r="F873" s="1" t="s">
        <v>17482</v>
      </c>
      <c r="G873" s="1" t="str">
        <f>_xlfn.TEXTBEFORE(Table4[[#This Row],[rxn     upper-bound     lower-bound]]," ")</f>
        <v>ENZLOAD-CYSS_c_FWD-rt3663</v>
      </c>
      <c r="H873" s="1">
        <f>_xlfn.NUMBERVALUE(TRIM(_xlfn.TEXTBEFORE(_xlfn.TEXTAFTER(Table4[[#This Row],[rxn     upper-bound     lower-bound]],Table4[[#This Row],[rxn]]),Table4[[#This Row],[lb]],-1)))</f>
        <v>1.0298137700000001</v>
      </c>
      <c r="I873" s="1" t="str">
        <f>_xlfn.TEXTAFTER(Table4[[#This Row],[rxn     upper-bound     lower-bound]]," ",-1)</f>
        <v>0.00000000</v>
      </c>
    </row>
    <row r="874" spans="1:9">
      <c r="A874" s="1" t="s">
        <v>13790</v>
      </c>
      <c r="B874" s="1" t="str">
        <f>_xlfn.TEXTBEFORE(ENZLOAD[[#This Row],[ENZLOAD (from enz_from_proteome)]]," ")</f>
        <v>ENZLOAD-CYSTGL_c_FWD-rt1131</v>
      </c>
      <c r="C874" s="1">
        <f>_xlfn.NUMBERVALUE(_xlfn.TEXTAFTER(ENZLOAD[[#This Row],[ENZLOAD (from enz_from_proteome)]]," ",-1))</f>
        <v>1.1446486444E-7</v>
      </c>
      <c r="F874" s="1" t="s">
        <v>17483</v>
      </c>
      <c r="G874" s="1" t="str">
        <f>_xlfn.TEXTBEFORE(Table4[[#This Row],[rxn     upper-bound     lower-bound]]," ")</f>
        <v>ENZLOAD-CYSTGL_c_FWD-rt1131</v>
      </c>
      <c r="H874" s="1">
        <f>_xlfn.NUMBERVALUE(TRIM(_xlfn.TEXTBEFORE(_xlfn.TEXTAFTER(Table4[[#This Row],[rxn     upper-bound     lower-bound]],Table4[[#This Row],[rxn]]),Table4[[#This Row],[lb]],-1)))</f>
        <v>0.82300644000000001</v>
      </c>
      <c r="I874" s="1" t="str">
        <f>_xlfn.TEXTAFTER(Table4[[#This Row],[rxn     upper-bound     lower-bound]]," ",-1)</f>
        <v>0.00000000</v>
      </c>
    </row>
    <row r="875" spans="1:9">
      <c r="A875" s="1" t="s">
        <v>13791</v>
      </c>
      <c r="B875" s="1" t="str">
        <f>_xlfn.TEXTBEFORE(ENZLOAD[[#This Row],[ENZLOAD (from enz_from_proteome)]]," ")</f>
        <v>ENZLOAD-CYSTRS_c_FWD-rt1487</v>
      </c>
      <c r="C875" s="1">
        <f>_xlfn.NUMBERVALUE(_xlfn.TEXTAFTER(ENZLOAD[[#This Row],[ENZLOAD (from enz_from_proteome)]]," ",-1))</f>
        <v>5.9485496921000004E-7</v>
      </c>
      <c r="F875" s="1" t="s">
        <v>17484</v>
      </c>
      <c r="G875" s="1" t="str">
        <f>_xlfn.TEXTBEFORE(Table4[[#This Row],[rxn     upper-bound     lower-bound]]," ")</f>
        <v>ENZLOAD-CYStps_e_FWD-rt5861</v>
      </c>
      <c r="H875" s="1">
        <f>_xlfn.NUMBERVALUE(TRIM(_xlfn.TEXTBEFORE(_xlfn.TEXTAFTER(Table4[[#This Row],[rxn     upper-bound     lower-bound]],Table4[[#This Row],[rxn]]),Table4[[#This Row],[lb]],-1)))</f>
        <v>0.66013560000000004</v>
      </c>
      <c r="I875" s="1" t="str">
        <f>_xlfn.TEXTAFTER(Table4[[#This Row],[rxn     upper-bound     lower-bound]]," ",-1)</f>
        <v>0.00000000</v>
      </c>
    </row>
    <row r="876" spans="1:9">
      <c r="A876" s="1" t="s">
        <v>13792</v>
      </c>
      <c r="B876" s="1" t="str">
        <f>_xlfn.TEXTBEFORE(ENZLOAD[[#This Row],[ENZLOAD (from enz_from_proteome)]]," ")</f>
        <v>ENZLOAD-CYSTS_c_FWD-rt7344</v>
      </c>
      <c r="C876" s="1">
        <f>_xlfn.NUMBERVALUE(_xlfn.TEXTAFTER(ENZLOAD[[#This Row],[ENZLOAD (from enz_from_proteome)]]," ",-1))</f>
        <v>1.0812547710999999E-7</v>
      </c>
      <c r="F876" s="1" t="s">
        <v>17485</v>
      </c>
      <c r="G876" s="1" t="str">
        <f>_xlfn.TEXTBEFORE(Table4[[#This Row],[rxn     upper-bound     lower-bound]]," ")</f>
        <v>ENZLOAD-CYStps_e_REV-rt5861</v>
      </c>
      <c r="H876" s="1">
        <f>_xlfn.NUMBERVALUE(TRIM(_xlfn.TEXTBEFORE(_xlfn.TEXTAFTER(Table4[[#This Row],[rxn     upper-bound     lower-bound]],Table4[[#This Row],[rxn]]),Table4[[#This Row],[lb]],-1)))</f>
        <v>0.66013560000000004</v>
      </c>
      <c r="I876" s="1" t="str">
        <f>_xlfn.TEXTAFTER(Table4[[#This Row],[rxn     upper-bound     lower-bound]]," ",-1)</f>
        <v>0.00000000</v>
      </c>
    </row>
    <row r="877" spans="1:9">
      <c r="A877" s="1" t="s">
        <v>13793</v>
      </c>
      <c r="B877" s="1" t="str">
        <f>_xlfn.TEXTBEFORE(ENZLOAD[[#This Row],[ENZLOAD (from enz_from_proteome)]]," ")</f>
        <v>ENZLOAD-CYStps_e_FWD-rt5861</v>
      </c>
      <c r="C877" s="1">
        <f>_xlfn.NUMBERVALUE(_xlfn.TEXTAFTER(ENZLOAD[[#This Row],[ENZLOAD (from enz_from_proteome)]]," ",-1))</f>
        <v>0</v>
      </c>
      <c r="F877" s="1" t="s">
        <v>17486</v>
      </c>
      <c r="G877" s="1" t="str">
        <f>_xlfn.TEXTBEFORE(Table4[[#This Row],[rxn     upper-bound     lower-bound]]," ")</f>
        <v>ENZLOAD-CYSTRS_c_FWD-rt1487</v>
      </c>
      <c r="H877" s="1">
        <f>_xlfn.NUMBERVALUE(TRIM(_xlfn.TEXTBEFORE(_xlfn.TEXTAFTER(Table4[[#This Row],[rxn     upper-bound     lower-bound]],Table4[[#This Row],[rxn]]),Table4[[#This Row],[lb]],-1)))</f>
        <v>0.49537734</v>
      </c>
      <c r="I877" s="1" t="str">
        <f>_xlfn.TEXTAFTER(Table4[[#This Row],[rxn     upper-bound     lower-bound]]," ",-1)</f>
        <v>0.00000000</v>
      </c>
    </row>
    <row r="878" spans="1:9">
      <c r="A878" s="1" t="s">
        <v>13794</v>
      </c>
      <c r="B878" s="1" t="str">
        <f>_xlfn.TEXTBEFORE(ENZLOAD[[#This Row],[ENZLOAD (from enz_from_proteome)]]," ")</f>
        <v>ENZLOAD-CYStps_e_REV-rt5861</v>
      </c>
      <c r="C878" s="1">
        <f>_xlfn.NUMBERVALUE(_xlfn.TEXTAFTER(ENZLOAD[[#This Row],[ENZLOAD (from enz_from_proteome)]]," ",-1))</f>
        <v>0</v>
      </c>
      <c r="F878" s="1" t="s">
        <v>17487</v>
      </c>
      <c r="G878" s="1" t="str">
        <f>_xlfn.TEXTBEFORE(Table4[[#This Row],[rxn     upper-bound     lower-bound]]," ")</f>
        <v>ENZLOAD-CYSTS_c_FWD-rt7344</v>
      </c>
      <c r="H878" s="1">
        <f>_xlfn.NUMBERVALUE(TRIM(_xlfn.TEXTBEFORE(_xlfn.TEXTAFTER(Table4[[#This Row],[rxn     upper-bound     lower-bound]],Table4[[#This Row],[rxn]]),Table4[[#This Row],[lb]],-1)))</f>
        <v>1.04995544</v>
      </c>
      <c r="I878" s="1" t="str">
        <f>_xlfn.TEXTAFTER(Table4[[#This Row],[rxn     upper-bound     lower-bound]]," ",-1)</f>
        <v>0.00000000</v>
      </c>
    </row>
    <row r="879" spans="1:9">
      <c r="A879" s="1" t="s">
        <v>13795</v>
      </c>
      <c r="B879" s="1" t="str">
        <f>_xlfn.TEXTBEFORE(ENZLOAD[[#This Row],[ENZLOAD (from enz_from_proteome)]]," ")</f>
        <v>ENZLOAD-CYTDK2_c_FWD-rt0265</v>
      </c>
      <c r="C879" s="1">
        <f>_xlfn.NUMBERVALUE(_xlfn.TEXTAFTER(ENZLOAD[[#This Row],[ENZLOAD (from enz_from_proteome)]]," ",-1))</f>
        <v>1.1104684091E-7</v>
      </c>
      <c r="F879" s="1" t="s">
        <v>17488</v>
      </c>
      <c r="G879" s="1" t="str">
        <f>_xlfn.TEXTBEFORE(Table4[[#This Row],[rxn     upper-bound     lower-bound]]," ")</f>
        <v>ENZLOAD-CYTD_c_FWD-rt7919</v>
      </c>
      <c r="H879" s="1">
        <f>_xlfn.NUMBERVALUE(TRIM(_xlfn.TEXTBEFORE(_xlfn.TEXTAFTER(Table4[[#This Row],[rxn     upper-bound     lower-bound]],Table4[[#This Row],[rxn]]),Table4[[#This Row],[lb]],-1)))</f>
        <v>2.3453990199999999</v>
      </c>
      <c r="I879" s="1" t="str">
        <f>_xlfn.TEXTAFTER(Table4[[#This Row],[rxn     upper-bound     lower-bound]]," ",-1)</f>
        <v>0.00000000</v>
      </c>
    </row>
    <row r="880" spans="1:9">
      <c r="A880" s="1" t="s">
        <v>13796</v>
      </c>
      <c r="B880" s="1" t="str">
        <f>_xlfn.TEXTBEFORE(ENZLOAD[[#This Row],[ENZLOAD (from enz_from_proteome)]]," ")</f>
        <v>ENZLOAD-CYTD_c_FWD-rt7919</v>
      </c>
      <c r="C880" s="1">
        <f>_xlfn.NUMBERVALUE(_xlfn.TEXTAFTER(ENZLOAD[[#This Row],[ENZLOAD (from enz_from_proteome)]]," ",-1))</f>
        <v>1.0784251003000001E-7</v>
      </c>
      <c r="F880" s="1" t="s">
        <v>17489</v>
      </c>
      <c r="G880" s="1" t="str">
        <f>_xlfn.TEXTBEFORE(Table4[[#This Row],[rxn     upper-bound     lower-bound]]," ")</f>
        <v>ENZLOAD-CYTDK2_c_FWD-rt0265</v>
      </c>
      <c r="H880" s="1">
        <f>_xlfn.NUMBERVALUE(TRIM(_xlfn.TEXTBEFORE(_xlfn.TEXTAFTER(Table4[[#This Row],[rxn     upper-bound     lower-bound]],Table4[[#This Row],[rxn]]),Table4[[#This Row],[lb]],-1)))</f>
        <v>0.70415819000000002</v>
      </c>
      <c r="I880" s="1" t="str">
        <f>_xlfn.TEXTAFTER(Table4[[#This Row],[rxn     upper-bound     lower-bound]]," ",-1)</f>
        <v>0.00000000</v>
      </c>
    </row>
    <row r="881" spans="1:9">
      <c r="A881" s="1" t="s">
        <v>13797</v>
      </c>
      <c r="B881" s="1" t="str">
        <f>_xlfn.TEXTBEFORE(ENZLOAD[[#This Row],[ENZLOAD (from enz_from_proteome)]]," ")</f>
        <v>ENZLOAD-CYTDtps_e_FWD-rt5601</v>
      </c>
      <c r="C881" s="1">
        <f>_xlfn.NUMBERVALUE(_xlfn.TEXTAFTER(ENZLOAD[[#This Row],[ENZLOAD (from enz_from_proteome)]]," ",-1))</f>
        <v>4.6878823599999999E-9</v>
      </c>
      <c r="F881" s="1" t="s">
        <v>17490</v>
      </c>
      <c r="G881" s="1" t="str">
        <f>_xlfn.TEXTBEFORE(Table4[[#This Row],[rxn     upper-bound     lower-bound]]," ")</f>
        <v>ENZLOAD-CYTDtps_e_FWD-rt5601</v>
      </c>
      <c r="H881" s="1">
        <f>_xlfn.NUMBERVALUE(TRIM(_xlfn.TEXTBEFORE(_xlfn.TEXTAFTER(Table4[[#This Row],[rxn     upper-bound     lower-bound]],Table4[[#This Row],[rxn]]),Table4[[#This Row],[lb]],-1)))</f>
        <v>0.71723318999999996</v>
      </c>
      <c r="I881" s="1" t="str">
        <f>_xlfn.TEXTAFTER(Table4[[#This Row],[rxn     upper-bound     lower-bound]]," ",-1)</f>
        <v>0.00000000</v>
      </c>
    </row>
    <row r="882" spans="1:9">
      <c r="A882" s="1" t="s">
        <v>13798</v>
      </c>
      <c r="B882" s="1" t="str">
        <f>_xlfn.TEXTBEFORE(ENZLOAD[[#This Row],[ENZLOAD (from enz_from_proteome)]]," ")</f>
        <v>ENZLOAD-DADA_c_FWD-rt8364</v>
      </c>
      <c r="C882" s="1">
        <f>_xlfn.NUMBERVALUE(_xlfn.TEXTAFTER(ENZLOAD[[#This Row],[ENZLOAD (from enz_from_proteome)]]," ",-1))</f>
        <v>3.8486091518000001E-7</v>
      </c>
      <c r="F882" s="1" t="s">
        <v>17491</v>
      </c>
      <c r="G882" s="1" t="str">
        <f>_xlfn.TEXTBEFORE(Table4[[#This Row],[rxn     upper-bound     lower-bound]]," ")</f>
        <v>ENZLOAD-DADA_c_FWD-rt8364</v>
      </c>
      <c r="H882" s="1">
        <f>_xlfn.NUMBERVALUE(TRIM(_xlfn.TEXTBEFORE(_xlfn.TEXTAFTER(Table4[[#This Row],[rxn     upper-bound     lower-bound]],Table4[[#This Row],[rxn]]),Table4[[#This Row],[lb]],-1)))</f>
        <v>1.0866758599999999</v>
      </c>
      <c r="I882" s="1" t="str">
        <f>_xlfn.TEXTAFTER(Table4[[#This Row],[rxn     upper-bound     lower-bound]]," ",-1)</f>
        <v>0.00000000</v>
      </c>
    </row>
    <row r="883" spans="1:9">
      <c r="A883" s="1" t="s">
        <v>13799</v>
      </c>
      <c r="B883" s="1" t="str">
        <f>_xlfn.TEXTBEFORE(ENZLOAD[[#This Row],[ENZLOAD (from enz_from_proteome)]]," ")</f>
        <v>ENZLOAD-DADK_c_FWD-rt3932</v>
      </c>
      <c r="C883" s="1">
        <f>_xlfn.NUMBERVALUE(_xlfn.TEXTAFTER(ENZLOAD[[#This Row],[ENZLOAD (from enz_from_proteome)]]," ",-1))</f>
        <v>5.0944507973999995E-7</v>
      </c>
      <c r="F883" s="1" t="s">
        <v>17492</v>
      </c>
      <c r="G883" s="1" t="str">
        <f>_xlfn.TEXTBEFORE(Table4[[#This Row],[rxn     upper-bound     lower-bound]]," ")</f>
        <v>ENZLOAD-DADK_c_FWD-rt3932</v>
      </c>
      <c r="H883" s="1">
        <f>_xlfn.NUMBERVALUE(TRIM(_xlfn.TEXTBEFORE(_xlfn.TEXTAFTER(Table4[[#This Row],[rxn     upper-bound     lower-bound]],Table4[[#This Row],[rxn]]),Table4[[#This Row],[lb]],-1)))</f>
        <v>1.98612108</v>
      </c>
      <c r="I883" s="1" t="str">
        <f>_xlfn.TEXTAFTER(Table4[[#This Row],[rxn     upper-bound     lower-bound]]," ",-1)</f>
        <v>0.00000000</v>
      </c>
    </row>
    <row r="884" spans="1:9">
      <c r="A884" s="1" t="s">
        <v>13800</v>
      </c>
      <c r="B884" s="1" t="str">
        <f>_xlfn.TEXTBEFORE(ENZLOAD[[#This Row],[ENZLOAD (from enz_from_proteome)]]," ")</f>
        <v>ENZLOAD-DADK_c_REV-rt3932</v>
      </c>
      <c r="C884" s="1">
        <f>_xlfn.NUMBERVALUE(_xlfn.TEXTAFTER(ENZLOAD[[#This Row],[ENZLOAD (from enz_from_proteome)]]," ",-1))</f>
        <v>5.0944507973999995E-7</v>
      </c>
      <c r="F884" s="1" t="s">
        <v>17493</v>
      </c>
      <c r="G884" s="1" t="str">
        <f>_xlfn.TEXTBEFORE(Table4[[#This Row],[rxn     upper-bound     lower-bound]]," ")</f>
        <v>ENZLOAD-DADK_c_REV-rt3932</v>
      </c>
      <c r="H884" s="1">
        <f>_xlfn.NUMBERVALUE(TRIM(_xlfn.TEXTBEFORE(_xlfn.TEXTAFTER(Table4[[#This Row],[rxn     upper-bound     lower-bound]],Table4[[#This Row],[rxn]]),Table4[[#This Row],[lb]],-1)))</f>
        <v>1.98612108</v>
      </c>
      <c r="I884" s="1" t="str">
        <f>_xlfn.TEXTAFTER(Table4[[#This Row],[rxn     upper-bound     lower-bound]]," ",-1)</f>
        <v>0.00000000</v>
      </c>
    </row>
    <row r="885" spans="1:9">
      <c r="A885" s="1" t="s">
        <v>13801</v>
      </c>
      <c r="B885" s="1" t="str">
        <f>_xlfn.TEXTBEFORE(ENZLOAD[[#This Row],[ENZLOAD (from enz_from_proteome)]]," ")</f>
        <v>ENZLOAD-DAG3Pabct_c_m_FWD-rt1060</v>
      </c>
      <c r="C885" s="1">
        <f>_xlfn.NUMBERVALUE(_xlfn.TEXTAFTER(ENZLOAD[[#This Row],[ENZLOAD (from enz_from_proteome)]]," ",-1))</f>
        <v>5.1175180149999997E-8</v>
      </c>
      <c r="F885" s="1" t="s">
        <v>17494</v>
      </c>
      <c r="G885" s="1" t="str">
        <f>_xlfn.TEXTBEFORE(Table4[[#This Row],[rxn     upper-bound     lower-bound]]," ")</f>
        <v>ENZLOAD-DAG3Pabct_c_m_FWD-rt1060</v>
      </c>
      <c r="H885" s="1">
        <f>_xlfn.NUMBERVALUE(TRIM(_xlfn.TEXTBEFORE(_xlfn.TEXTAFTER(Table4[[#This Row],[rxn     upper-bound     lower-bound]],Table4[[#This Row],[rxn]]),Table4[[#This Row],[lb]],-1)))</f>
        <v>0.22445033</v>
      </c>
      <c r="I885" s="1" t="str">
        <f>_xlfn.TEXTAFTER(Table4[[#This Row],[rxn     upper-bound     lower-bound]]," ",-1)</f>
        <v>0.00000000</v>
      </c>
    </row>
    <row r="886" spans="1:9">
      <c r="A886" s="1" t="s">
        <v>13802</v>
      </c>
      <c r="B886" s="1" t="str">
        <f>_xlfn.TEXTBEFORE(ENZLOAD[[#This Row],[ENZLOAD (from enz_from_proteome)]]," ")</f>
        <v>ENZLOAD-DAG3Pabct_c_m_FWD-rt4312</v>
      </c>
      <c r="C886" s="1">
        <f>_xlfn.NUMBERVALUE(_xlfn.TEXTAFTER(ENZLOAD[[#This Row],[ENZLOAD (from enz_from_proteome)]]," ",-1))</f>
        <v>4.1642462649999999E-8</v>
      </c>
      <c r="F886" s="1" t="s">
        <v>17495</v>
      </c>
      <c r="G886" s="1" t="str">
        <f>_xlfn.TEXTBEFORE(Table4[[#This Row],[rxn     upper-bound     lower-bound]]," ")</f>
        <v>ENZLOAD-DAG3Pabct_c_m_REV-rt1060</v>
      </c>
      <c r="H886" s="1">
        <f>_xlfn.NUMBERVALUE(TRIM(_xlfn.TEXTBEFORE(_xlfn.TEXTAFTER(Table4[[#This Row],[rxn     upper-bound     lower-bound]],Table4[[#This Row],[rxn]]),Table4[[#This Row],[lb]],-1)))</f>
        <v>0.22445033</v>
      </c>
      <c r="I886" s="1" t="str">
        <f>_xlfn.TEXTAFTER(Table4[[#This Row],[rxn     upper-bound     lower-bound]]," ",-1)</f>
        <v>0.00000000</v>
      </c>
    </row>
    <row r="887" spans="1:9">
      <c r="A887" s="1" t="s">
        <v>13803</v>
      </c>
      <c r="B887" s="1" t="str">
        <f>_xlfn.TEXTBEFORE(ENZLOAD[[#This Row],[ENZLOAD (from enz_from_proteome)]]," ")</f>
        <v>ENZLOAD-DAG3Pabct_c_m_REV-rt1060</v>
      </c>
      <c r="C887" s="1">
        <f>_xlfn.NUMBERVALUE(_xlfn.TEXTAFTER(ENZLOAD[[#This Row],[ENZLOAD (from enz_from_proteome)]]," ",-1))</f>
        <v>5.1175180149999997E-8</v>
      </c>
      <c r="F887" s="1" t="s">
        <v>17496</v>
      </c>
      <c r="G887" s="1" t="str">
        <f>_xlfn.TEXTBEFORE(Table4[[#This Row],[rxn     upper-bound     lower-bound]]," ")</f>
        <v>ENZLOAD-DAG3Pabct_c_m_FWD-rt4312</v>
      </c>
      <c r="H887" s="1">
        <f>_xlfn.NUMBERVALUE(TRIM(_xlfn.TEXTBEFORE(_xlfn.TEXTAFTER(Table4[[#This Row],[rxn     upper-bound     lower-bound]],Table4[[#This Row],[rxn]]),Table4[[#This Row],[lb]],-1)))</f>
        <v>0.32614388999999999</v>
      </c>
      <c r="I887" s="1" t="str">
        <f>_xlfn.TEXTAFTER(Table4[[#This Row],[rxn     upper-bound     lower-bound]]," ",-1)</f>
        <v>0.00000000</v>
      </c>
    </row>
    <row r="888" spans="1:9">
      <c r="A888" s="1" t="s">
        <v>13804</v>
      </c>
      <c r="B888" s="1" t="str">
        <f>_xlfn.TEXTBEFORE(ENZLOAD[[#This Row],[ENZLOAD (from enz_from_proteome)]]," ")</f>
        <v>ENZLOAD-DAG3Pabct_c_m_REV-rt4312</v>
      </c>
      <c r="C888" s="1">
        <f>_xlfn.NUMBERVALUE(_xlfn.TEXTAFTER(ENZLOAD[[#This Row],[ENZLOAD (from enz_from_proteome)]]," ",-1))</f>
        <v>4.1642462649999999E-8</v>
      </c>
      <c r="F888" s="1" t="s">
        <v>17497</v>
      </c>
      <c r="G888" s="1" t="str">
        <f>_xlfn.TEXTBEFORE(Table4[[#This Row],[rxn     upper-bound     lower-bound]]," ")</f>
        <v>ENZLOAD-DAG3Pabct_c_m_REV-rt4312</v>
      </c>
      <c r="H888" s="1">
        <f>_xlfn.NUMBERVALUE(TRIM(_xlfn.TEXTBEFORE(_xlfn.TEXTAFTER(Table4[[#This Row],[rxn     upper-bound     lower-bound]],Table4[[#This Row],[rxn]]),Table4[[#This Row],[lb]],-1)))</f>
        <v>0.32614388999999999</v>
      </c>
      <c r="I888" s="1" t="str">
        <f>_xlfn.TEXTAFTER(Table4[[#This Row],[rxn     upper-bound     lower-bound]]," ",-1)</f>
        <v>0.00000000</v>
      </c>
    </row>
    <row r="889" spans="1:9">
      <c r="A889" s="1" t="s">
        <v>13805</v>
      </c>
      <c r="B889" s="1" t="str">
        <f>_xlfn.TEXTBEFORE(ENZLOAD[[#This Row],[ENZLOAD (from enz_from_proteome)]]," ")</f>
        <v>ENZLOAD-DAGK_rm_FWD-rt1788</v>
      </c>
      <c r="C889" s="1">
        <f>_xlfn.NUMBERVALUE(_xlfn.TEXTAFTER(ENZLOAD[[#This Row],[ENZLOAD (from enz_from_proteome)]]," ",-1))</f>
        <v>2.800302675E-8</v>
      </c>
      <c r="F889" s="1" t="s">
        <v>17498</v>
      </c>
      <c r="G889" s="1" t="str">
        <f>_xlfn.TEXTBEFORE(Table4[[#This Row],[rxn     upper-bound     lower-bound]]," ")</f>
        <v>ENZLOAD-DAGK_rm_FWD-rt1788</v>
      </c>
      <c r="H889" s="1">
        <f>_xlfn.NUMBERVALUE(TRIM(_xlfn.TEXTBEFORE(_xlfn.TEXTAFTER(Table4[[#This Row],[rxn     upper-bound     lower-bound]],Table4[[#This Row],[rxn]]),Table4[[#This Row],[lb]],-1)))</f>
        <v>1.32300627</v>
      </c>
      <c r="I889" s="1" t="str">
        <f>_xlfn.TEXTAFTER(Table4[[#This Row],[rxn     upper-bound     lower-bound]]," ",-1)</f>
        <v>0.00000000</v>
      </c>
    </row>
    <row r="890" spans="1:9">
      <c r="A890" s="1" t="s">
        <v>13806</v>
      </c>
      <c r="B890" s="1" t="str">
        <f>_xlfn.TEXTBEFORE(ENZLOAD[[#This Row],[ENZLOAD (from enz_from_proteome)]]," ")</f>
        <v>ENZLOAD-DAGL_l_FWD-rt1378</v>
      </c>
      <c r="C890" s="1">
        <f>_xlfn.NUMBERVALUE(_xlfn.TEXTAFTER(ENZLOAD[[#This Row],[ENZLOAD (from enz_from_proteome)]]," ",-1))</f>
        <v>1.197951629E-8</v>
      </c>
      <c r="F890" s="1" t="s">
        <v>17499</v>
      </c>
      <c r="G890" s="1" t="str">
        <f>_xlfn.TEXTBEFORE(Table4[[#This Row],[rxn     upper-bound     lower-bound]]," ")</f>
        <v>ENZLOAD-DAGL_l_FWD-rt1378</v>
      </c>
      <c r="H890" s="1">
        <f>_xlfn.NUMBERVALUE(TRIM(_xlfn.TEXTBEFORE(_xlfn.TEXTAFTER(Table4[[#This Row],[rxn     upper-bound     lower-bound]],Table4[[#This Row],[rxn]]),Table4[[#This Row],[lb]],-1)))</f>
        <v>0.46981717000000001</v>
      </c>
      <c r="I890" s="1" t="str">
        <f>_xlfn.TEXTAFTER(Table4[[#This Row],[rxn     upper-bound     lower-bound]]," ",-1)</f>
        <v>0.00000000</v>
      </c>
    </row>
    <row r="891" spans="1:9">
      <c r="A891" s="1" t="s">
        <v>13807</v>
      </c>
      <c r="B891" s="1" t="str">
        <f>_xlfn.TEXTBEFORE(ENZLOAD[[#This Row],[ENZLOAD (from enz_from_proteome)]]," ")</f>
        <v>ENZLOAD-DAGL_m_FWD-rt0632</v>
      </c>
      <c r="C891" s="1">
        <f>_xlfn.NUMBERVALUE(_xlfn.TEXTAFTER(ENZLOAD[[#This Row],[ENZLOAD (from enz_from_proteome)]]," ",-1))</f>
        <v>1.2231896470000001E-8</v>
      </c>
      <c r="F891" s="1" t="s">
        <v>17500</v>
      </c>
      <c r="G891" s="1" t="str">
        <f>_xlfn.TEXTBEFORE(Table4[[#This Row],[rxn     upper-bound     lower-bound]]," ")</f>
        <v>ENZLOAD-DAGL_m_FWD-rt0632</v>
      </c>
      <c r="H891" s="1">
        <f>_xlfn.NUMBERVALUE(TRIM(_xlfn.TEXTBEFORE(_xlfn.TEXTAFTER(Table4[[#This Row],[rxn     upper-bound     lower-bound]],Table4[[#This Row],[rxn]]),Table4[[#This Row],[lb]],-1)))</f>
        <v>0.97247382999999998</v>
      </c>
      <c r="I891" s="1" t="str">
        <f>_xlfn.TEXTAFTER(Table4[[#This Row],[rxn     upper-bound     lower-bound]]," ",-1)</f>
        <v>0.00000000</v>
      </c>
    </row>
    <row r="892" spans="1:9">
      <c r="A892" s="1" t="s">
        <v>13808</v>
      </c>
      <c r="B892" s="1" t="str">
        <f>_xlfn.TEXTBEFORE(ENZLOAD[[#This Row],[ENZLOAD (from enz_from_proteome)]]," ")</f>
        <v>ENZLOAD-DAGL_m_FWD-rt5949</v>
      </c>
      <c r="C892" s="1">
        <f>_xlfn.NUMBERVALUE(_xlfn.TEXTAFTER(ENZLOAD[[#This Row],[ENZLOAD (from enz_from_proteome)]]," ",-1))</f>
        <v>1.9975545540000001E-8</v>
      </c>
      <c r="F892" s="1" t="s">
        <v>17501</v>
      </c>
      <c r="G892" s="1" t="str">
        <f>_xlfn.TEXTBEFORE(Table4[[#This Row],[rxn     upper-bound     lower-bound]]," ")</f>
        <v>ENZLOAD-DAGL_m_FWD-rt5949</v>
      </c>
      <c r="H892" s="1">
        <f>_xlfn.NUMBERVALUE(TRIM(_xlfn.TEXTBEFORE(_xlfn.TEXTAFTER(Table4[[#This Row],[rxn     upper-bound     lower-bound]],Table4[[#This Row],[rxn]]),Table4[[#This Row],[lb]],-1)))</f>
        <v>1.41308352</v>
      </c>
      <c r="I892" s="1" t="str">
        <f>_xlfn.TEXTAFTER(Table4[[#This Row],[rxn     upper-bound     lower-bound]]," ",-1)</f>
        <v>0.00000000</v>
      </c>
    </row>
    <row r="893" spans="1:9">
      <c r="A893" s="1" t="s">
        <v>13809</v>
      </c>
      <c r="B893" s="1" t="str">
        <f>_xlfn.TEXTBEFORE(ENZLOAD[[#This Row],[ENZLOAD (from enz_from_proteome)]]," ")</f>
        <v>ENZLOAD-DAO4hpro_x_FWD-rt3508</v>
      </c>
      <c r="C893" s="1">
        <f>_xlfn.NUMBERVALUE(_xlfn.TEXTAFTER(ENZLOAD[[#This Row],[ENZLOAD (from enz_from_proteome)]]," ",-1))</f>
        <v>1.8577234120000001E-8</v>
      </c>
      <c r="F893" s="1" t="s">
        <v>17502</v>
      </c>
      <c r="G893" s="1" t="str">
        <f>_xlfn.TEXTBEFORE(Table4[[#This Row],[rxn     upper-bound     lower-bound]]," ")</f>
        <v>ENZLOAD-DAO4hpro_x_FWD-rt3508</v>
      </c>
      <c r="H893" s="1">
        <f>_xlfn.NUMBERVALUE(TRIM(_xlfn.TEXTBEFORE(_xlfn.TEXTAFTER(Table4[[#This Row],[rxn     upper-bound     lower-bound]],Table4[[#This Row],[rxn]]),Table4[[#This Row],[lb]],-1)))</f>
        <v>1.0720828099999999</v>
      </c>
      <c r="I893" s="1" t="str">
        <f>_xlfn.TEXTAFTER(Table4[[#This Row],[rxn     upper-bound     lower-bound]]," ",-1)</f>
        <v>0.00000000</v>
      </c>
    </row>
    <row r="894" spans="1:9">
      <c r="A894" s="1" t="s">
        <v>13810</v>
      </c>
      <c r="B894" s="1" t="str">
        <f>_xlfn.TEXTBEFORE(ENZLOAD[[#This Row],[ENZLOAD (from enz_from_proteome)]]," ")</f>
        <v>ENZLOAD-DAO4hpro_x_FWD-rt7081</v>
      </c>
      <c r="C894" s="1">
        <f>_xlfn.NUMBERVALUE(_xlfn.TEXTAFTER(ENZLOAD[[#This Row],[ENZLOAD (from enz_from_proteome)]]," ",-1))</f>
        <v>8.7926493639999994E-8</v>
      </c>
      <c r="F894" s="1" t="s">
        <v>17503</v>
      </c>
      <c r="G894" s="1" t="str">
        <f>_xlfn.TEXTBEFORE(Table4[[#This Row],[rxn     upper-bound     lower-bound]]," ")</f>
        <v>ENZLOAD-DAO4hpro_x_FWD-rt7081</v>
      </c>
      <c r="H894" s="1">
        <f>_xlfn.NUMBERVALUE(TRIM(_xlfn.TEXTBEFORE(_xlfn.TEXTAFTER(Table4[[#This Row],[rxn     upper-bound     lower-bound]],Table4[[#This Row],[rxn]]),Table4[[#This Row],[lb]],-1)))</f>
        <v>1.0662821600000001</v>
      </c>
      <c r="I894" s="1" t="str">
        <f>_xlfn.TEXTAFTER(Table4[[#This Row],[rxn     upper-bound     lower-bound]]," ",-1)</f>
        <v>0.00000000</v>
      </c>
    </row>
    <row r="895" spans="1:9">
      <c r="A895" s="1" t="s">
        <v>13811</v>
      </c>
      <c r="B895" s="1" t="str">
        <f>_xlfn.TEXTBEFORE(ENZLOAD[[#This Row],[ENZLOAD (from enz_from_proteome)]]," ")</f>
        <v>ENZLOAD-DAO4hpro_x_FWD-rt7626</v>
      </c>
      <c r="C895" s="1">
        <f>_xlfn.NUMBERVALUE(_xlfn.TEXTAFTER(ENZLOAD[[#This Row],[ENZLOAD (from enz_from_proteome)]]," ",-1))</f>
        <v>1.0558164875600001E-6</v>
      </c>
      <c r="F895" s="1" t="s">
        <v>17504</v>
      </c>
      <c r="G895" s="1" t="str">
        <f>_xlfn.TEXTBEFORE(Table4[[#This Row],[rxn     upper-bound     lower-bound]]," ")</f>
        <v>ENZLOAD-DAO4hpro_x_FWD-rt7626</v>
      </c>
      <c r="H895" s="1">
        <f>_xlfn.NUMBERVALUE(TRIM(_xlfn.TEXTBEFORE(_xlfn.TEXTAFTER(Table4[[#This Row],[rxn     upper-bound     lower-bound]],Table4[[#This Row],[rxn]]),Table4[[#This Row],[lb]],-1)))</f>
        <v>1.06862963</v>
      </c>
      <c r="I895" s="1" t="str">
        <f>_xlfn.TEXTAFTER(Table4[[#This Row],[rxn     upper-bound     lower-bound]]," ",-1)</f>
        <v>0.00000000</v>
      </c>
    </row>
    <row r="896" spans="1:9">
      <c r="A896" s="1" t="s">
        <v>13812</v>
      </c>
      <c r="B896" s="1" t="str">
        <f>_xlfn.TEXTBEFORE(ENZLOAD[[#This Row],[ENZLOAD (from enz_from_proteome)]]," ")</f>
        <v>ENZLOAD-DAOala_x_FWD-rt3508</v>
      </c>
      <c r="C896" s="1">
        <f>_xlfn.NUMBERVALUE(_xlfn.TEXTAFTER(ENZLOAD[[#This Row],[ENZLOAD (from enz_from_proteome)]]," ",-1))</f>
        <v>1.8577234120000001E-8</v>
      </c>
      <c r="F896" s="1" t="s">
        <v>17505</v>
      </c>
      <c r="G896" s="1" t="str">
        <f>_xlfn.TEXTBEFORE(Table4[[#This Row],[rxn     upper-bound     lower-bound]]," ")</f>
        <v>ENZLOAD-DAOala_x_FWD-rt3508</v>
      </c>
      <c r="H896" s="1">
        <f>_xlfn.NUMBERVALUE(TRIM(_xlfn.TEXTBEFORE(_xlfn.TEXTAFTER(Table4[[#This Row],[rxn     upper-bound     lower-bound]],Table4[[#This Row],[rxn]]),Table4[[#This Row],[lb]],-1)))</f>
        <v>1.0720828099999999</v>
      </c>
      <c r="I896" s="1" t="str">
        <f>_xlfn.TEXTAFTER(Table4[[#This Row],[rxn     upper-bound     lower-bound]]," ",-1)</f>
        <v>0.00000000</v>
      </c>
    </row>
    <row r="897" spans="1:9">
      <c r="A897" s="1" t="s">
        <v>13813</v>
      </c>
      <c r="B897" s="1" t="str">
        <f>_xlfn.TEXTBEFORE(ENZLOAD[[#This Row],[ENZLOAD (from enz_from_proteome)]]," ")</f>
        <v>ENZLOAD-DAOala_x_FWD-rt7081</v>
      </c>
      <c r="C897" s="1">
        <f>_xlfn.NUMBERVALUE(_xlfn.TEXTAFTER(ENZLOAD[[#This Row],[ENZLOAD (from enz_from_proteome)]]," ",-1))</f>
        <v>8.7926493639999994E-8</v>
      </c>
      <c r="F897" s="1" t="s">
        <v>17506</v>
      </c>
      <c r="G897" s="1" t="str">
        <f>_xlfn.TEXTBEFORE(Table4[[#This Row],[rxn     upper-bound     lower-bound]]," ")</f>
        <v>ENZLOAD-DAOala_x_FWD-rt7081</v>
      </c>
      <c r="H897" s="1">
        <f>_xlfn.NUMBERVALUE(TRIM(_xlfn.TEXTBEFORE(_xlfn.TEXTAFTER(Table4[[#This Row],[rxn     upper-bound     lower-bound]],Table4[[#This Row],[rxn]]),Table4[[#This Row],[lb]],-1)))</f>
        <v>1.0662821600000001</v>
      </c>
      <c r="I897" s="1" t="str">
        <f>_xlfn.TEXTAFTER(Table4[[#This Row],[rxn     upper-bound     lower-bound]]," ",-1)</f>
        <v>0.00000000</v>
      </c>
    </row>
    <row r="898" spans="1:9">
      <c r="A898" s="1" t="s">
        <v>13814</v>
      </c>
      <c r="B898" s="1" t="str">
        <f>_xlfn.TEXTBEFORE(ENZLOAD[[#This Row],[ENZLOAD (from enz_from_proteome)]]," ")</f>
        <v>ENZLOAD-DAOala_x_FWD-rt7626</v>
      </c>
      <c r="C898" s="1">
        <f>_xlfn.NUMBERVALUE(_xlfn.TEXTAFTER(ENZLOAD[[#This Row],[ENZLOAD (from enz_from_proteome)]]," ",-1))</f>
        <v>1.0558164875600001E-6</v>
      </c>
      <c r="F898" s="1" t="s">
        <v>17507</v>
      </c>
      <c r="G898" s="1" t="str">
        <f>_xlfn.TEXTBEFORE(Table4[[#This Row],[rxn     upper-bound     lower-bound]]," ")</f>
        <v>ENZLOAD-DAOala_x_FWD-rt7626</v>
      </c>
      <c r="H898" s="1">
        <f>_xlfn.NUMBERVALUE(TRIM(_xlfn.TEXTBEFORE(_xlfn.TEXTAFTER(Table4[[#This Row],[rxn     upper-bound     lower-bound]],Table4[[#This Row],[rxn]]),Table4[[#This Row],[lb]],-1)))</f>
        <v>1.06862963</v>
      </c>
      <c r="I898" s="1" t="str">
        <f>_xlfn.TEXTAFTER(Table4[[#This Row],[rxn     upper-bound     lower-bound]]," ",-1)</f>
        <v>0.00000000</v>
      </c>
    </row>
    <row r="899" spans="1:9">
      <c r="A899" s="1" t="s">
        <v>13815</v>
      </c>
      <c r="B899" s="1" t="str">
        <f>_xlfn.TEXTBEFORE(ENZLOAD[[#This Row],[ENZLOAD (from enz_from_proteome)]]," ")</f>
        <v>ENZLOAD-DAOarg_x_FWD-rt3508</v>
      </c>
      <c r="C899" s="1">
        <f>_xlfn.NUMBERVALUE(_xlfn.TEXTAFTER(ENZLOAD[[#This Row],[ENZLOAD (from enz_from_proteome)]]," ",-1))</f>
        <v>1.8577234120000001E-8</v>
      </c>
      <c r="F899" s="1" t="s">
        <v>17508</v>
      </c>
      <c r="G899" s="1" t="str">
        <f>_xlfn.TEXTBEFORE(Table4[[#This Row],[rxn     upper-bound     lower-bound]]," ")</f>
        <v>ENZLOAD-DAOarg_x_FWD-rt3508</v>
      </c>
      <c r="H899" s="1">
        <f>_xlfn.NUMBERVALUE(TRIM(_xlfn.TEXTBEFORE(_xlfn.TEXTAFTER(Table4[[#This Row],[rxn     upper-bound     lower-bound]],Table4[[#This Row],[rxn]]),Table4[[#This Row],[lb]],-1)))</f>
        <v>1.0720828099999999</v>
      </c>
      <c r="I899" s="1" t="str">
        <f>_xlfn.TEXTAFTER(Table4[[#This Row],[rxn     upper-bound     lower-bound]]," ",-1)</f>
        <v>0.00000000</v>
      </c>
    </row>
    <row r="900" spans="1:9">
      <c r="A900" s="1" t="s">
        <v>13816</v>
      </c>
      <c r="B900" s="1" t="str">
        <f>_xlfn.TEXTBEFORE(ENZLOAD[[#This Row],[ENZLOAD (from enz_from_proteome)]]," ")</f>
        <v>ENZLOAD-DAOarg_x_FWD-rt7081</v>
      </c>
      <c r="C900" s="1">
        <f>_xlfn.NUMBERVALUE(_xlfn.TEXTAFTER(ENZLOAD[[#This Row],[ENZLOAD (from enz_from_proteome)]]," ",-1))</f>
        <v>8.7926493639999994E-8</v>
      </c>
      <c r="F900" s="1" t="s">
        <v>17509</v>
      </c>
      <c r="G900" s="1" t="str">
        <f>_xlfn.TEXTBEFORE(Table4[[#This Row],[rxn     upper-bound     lower-bound]]," ")</f>
        <v>ENZLOAD-DAOarg_x_FWD-rt7081</v>
      </c>
      <c r="H900" s="1">
        <f>_xlfn.NUMBERVALUE(TRIM(_xlfn.TEXTBEFORE(_xlfn.TEXTAFTER(Table4[[#This Row],[rxn     upper-bound     lower-bound]],Table4[[#This Row],[rxn]]),Table4[[#This Row],[lb]],-1)))</f>
        <v>1.0662821600000001</v>
      </c>
      <c r="I900" s="1" t="str">
        <f>_xlfn.TEXTAFTER(Table4[[#This Row],[rxn     upper-bound     lower-bound]]," ",-1)</f>
        <v>0.00000000</v>
      </c>
    </row>
    <row r="901" spans="1:9">
      <c r="A901" s="1" t="s">
        <v>13817</v>
      </c>
      <c r="B901" s="1" t="str">
        <f>_xlfn.TEXTBEFORE(ENZLOAD[[#This Row],[ENZLOAD (from enz_from_proteome)]]," ")</f>
        <v>ENZLOAD-DAOarg_x_FWD-rt7626</v>
      </c>
      <c r="C901" s="1">
        <f>_xlfn.NUMBERVALUE(_xlfn.TEXTAFTER(ENZLOAD[[#This Row],[ENZLOAD (from enz_from_proteome)]]," ",-1))</f>
        <v>1.0558164875600001E-6</v>
      </c>
      <c r="F901" s="1" t="s">
        <v>17510</v>
      </c>
      <c r="G901" s="1" t="str">
        <f>_xlfn.TEXTBEFORE(Table4[[#This Row],[rxn     upper-bound     lower-bound]]," ")</f>
        <v>ENZLOAD-DAOarg_x_FWD-rt7626</v>
      </c>
      <c r="H901" s="1">
        <f>_xlfn.NUMBERVALUE(TRIM(_xlfn.TEXTBEFORE(_xlfn.TEXTAFTER(Table4[[#This Row],[rxn     upper-bound     lower-bound]],Table4[[#This Row],[rxn]]),Table4[[#This Row],[lb]],-1)))</f>
        <v>1.06862963</v>
      </c>
      <c r="I901" s="1" t="str">
        <f>_xlfn.TEXTAFTER(Table4[[#This Row],[rxn     upper-bound     lower-bound]]," ",-1)</f>
        <v>0.00000000</v>
      </c>
    </row>
    <row r="902" spans="1:9">
      <c r="A902" s="1" t="s">
        <v>13818</v>
      </c>
      <c r="B902" s="1" t="str">
        <f>_xlfn.TEXTBEFORE(ENZLOAD[[#This Row],[ENZLOAD (from enz_from_proteome)]]," ")</f>
        <v>ENZLOAD-DAOgly_x_FWD-rt3508</v>
      </c>
      <c r="C902" s="1">
        <f>_xlfn.NUMBERVALUE(_xlfn.TEXTAFTER(ENZLOAD[[#This Row],[ENZLOAD (from enz_from_proteome)]]," ",-1))</f>
        <v>1.8577234120000001E-8</v>
      </c>
      <c r="F902" s="1" t="s">
        <v>17511</v>
      </c>
      <c r="G902" s="1" t="str">
        <f>_xlfn.TEXTBEFORE(Table4[[#This Row],[rxn     upper-bound     lower-bound]]," ")</f>
        <v>ENZLOAD-DAOgly_x_FWD-rt3508</v>
      </c>
      <c r="H902" s="1">
        <f>_xlfn.NUMBERVALUE(TRIM(_xlfn.TEXTBEFORE(_xlfn.TEXTAFTER(Table4[[#This Row],[rxn     upper-bound     lower-bound]],Table4[[#This Row],[rxn]]),Table4[[#This Row],[lb]],-1)))</f>
        <v>1.0720828099999999</v>
      </c>
      <c r="I902" s="1" t="str">
        <f>_xlfn.TEXTAFTER(Table4[[#This Row],[rxn     upper-bound     lower-bound]]," ",-1)</f>
        <v>0.00000000</v>
      </c>
    </row>
    <row r="903" spans="1:9">
      <c r="A903" s="1" t="s">
        <v>13819</v>
      </c>
      <c r="B903" s="1" t="str">
        <f>_xlfn.TEXTBEFORE(ENZLOAD[[#This Row],[ENZLOAD (from enz_from_proteome)]]," ")</f>
        <v>ENZLOAD-DAOgly_x_FWD-rt7081</v>
      </c>
      <c r="C903" s="1">
        <f>_xlfn.NUMBERVALUE(_xlfn.TEXTAFTER(ENZLOAD[[#This Row],[ENZLOAD (from enz_from_proteome)]]," ",-1))</f>
        <v>8.7926493639999994E-8</v>
      </c>
      <c r="F903" s="1" t="s">
        <v>17512</v>
      </c>
      <c r="G903" s="1" t="str">
        <f>_xlfn.TEXTBEFORE(Table4[[#This Row],[rxn     upper-bound     lower-bound]]," ")</f>
        <v>ENZLOAD-DAOgly_x_FWD-rt7081</v>
      </c>
      <c r="H903" s="1">
        <f>_xlfn.NUMBERVALUE(TRIM(_xlfn.TEXTBEFORE(_xlfn.TEXTAFTER(Table4[[#This Row],[rxn     upper-bound     lower-bound]],Table4[[#This Row],[rxn]]),Table4[[#This Row],[lb]],-1)))</f>
        <v>1.0662821600000001</v>
      </c>
      <c r="I903" s="1" t="str">
        <f>_xlfn.TEXTAFTER(Table4[[#This Row],[rxn     upper-bound     lower-bound]]," ",-1)</f>
        <v>0.00000000</v>
      </c>
    </row>
    <row r="904" spans="1:9">
      <c r="A904" s="1" t="s">
        <v>13820</v>
      </c>
      <c r="B904" s="1" t="str">
        <f>_xlfn.TEXTBEFORE(ENZLOAD[[#This Row],[ENZLOAD (from enz_from_proteome)]]," ")</f>
        <v>ENZLOAD-DAOgly_x_FWD-rt7626</v>
      </c>
      <c r="C904" s="1">
        <f>_xlfn.NUMBERVALUE(_xlfn.TEXTAFTER(ENZLOAD[[#This Row],[ENZLOAD (from enz_from_proteome)]]," ",-1))</f>
        <v>1.0558164875600001E-6</v>
      </c>
      <c r="F904" s="1" t="s">
        <v>17513</v>
      </c>
      <c r="G904" s="1" t="str">
        <f>_xlfn.TEXTBEFORE(Table4[[#This Row],[rxn     upper-bound     lower-bound]]," ")</f>
        <v>ENZLOAD-DAOgly_x_FWD-rt7626</v>
      </c>
      <c r="H904" s="1">
        <f>_xlfn.NUMBERVALUE(TRIM(_xlfn.TEXTBEFORE(_xlfn.TEXTAFTER(Table4[[#This Row],[rxn     upper-bound     lower-bound]],Table4[[#This Row],[rxn]]),Table4[[#This Row],[lb]],-1)))</f>
        <v>1.06862963</v>
      </c>
      <c r="I904" s="1" t="str">
        <f>_xlfn.TEXTAFTER(Table4[[#This Row],[rxn     upper-bound     lower-bound]]," ",-1)</f>
        <v>0.00000000</v>
      </c>
    </row>
    <row r="905" spans="1:9">
      <c r="A905" s="1" t="s">
        <v>13821</v>
      </c>
      <c r="B905" s="1" t="str">
        <f>_xlfn.TEXTBEFORE(ENZLOAD[[#This Row],[ENZLOAD (from enz_from_proteome)]]," ")</f>
        <v>ENZLOAD-DAOorn_x_FWD-rt3508</v>
      </c>
      <c r="C905" s="1">
        <f>_xlfn.NUMBERVALUE(_xlfn.TEXTAFTER(ENZLOAD[[#This Row],[ENZLOAD (from enz_from_proteome)]]," ",-1))</f>
        <v>1.8577234120000001E-8</v>
      </c>
      <c r="F905" s="1" t="s">
        <v>17514</v>
      </c>
      <c r="G905" s="1" t="str">
        <f>_xlfn.TEXTBEFORE(Table4[[#This Row],[rxn     upper-bound     lower-bound]]," ")</f>
        <v>ENZLOAD-DAOorn_x_FWD-rt3508</v>
      </c>
      <c r="H905" s="1">
        <f>_xlfn.NUMBERVALUE(TRIM(_xlfn.TEXTBEFORE(_xlfn.TEXTAFTER(Table4[[#This Row],[rxn     upper-bound     lower-bound]],Table4[[#This Row],[rxn]]),Table4[[#This Row],[lb]],-1)))</f>
        <v>1.0720828099999999</v>
      </c>
      <c r="I905" s="1" t="str">
        <f>_xlfn.TEXTAFTER(Table4[[#This Row],[rxn     upper-bound     lower-bound]]," ",-1)</f>
        <v>0.00000000</v>
      </c>
    </row>
    <row r="906" spans="1:9">
      <c r="A906" s="1" t="s">
        <v>13822</v>
      </c>
      <c r="B906" s="1" t="str">
        <f>_xlfn.TEXTBEFORE(ENZLOAD[[#This Row],[ENZLOAD (from enz_from_proteome)]]," ")</f>
        <v>ENZLOAD-DAOorn_x_FWD-rt7081</v>
      </c>
      <c r="C906" s="1">
        <f>_xlfn.NUMBERVALUE(_xlfn.TEXTAFTER(ENZLOAD[[#This Row],[ENZLOAD (from enz_from_proteome)]]," ",-1))</f>
        <v>8.7926493639999994E-8</v>
      </c>
      <c r="F906" s="1" t="s">
        <v>17515</v>
      </c>
      <c r="G906" s="1" t="str">
        <f>_xlfn.TEXTBEFORE(Table4[[#This Row],[rxn     upper-bound     lower-bound]]," ")</f>
        <v>ENZLOAD-DAOorn_x_FWD-rt7081</v>
      </c>
      <c r="H906" s="1">
        <f>_xlfn.NUMBERVALUE(TRIM(_xlfn.TEXTBEFORE(_xlfn.TEXTAFTER(Table4[[#This Row],[rxn     upper-bound     lower-bound]],Table4[[#This Row],[rxn]]),Table4[[#This Row],[lb]],-1)))</f>
        <v>1.0662821600000001</v>
      </c>
      <c r="I906" s="1" t="str">
        <f>_xlfn.TEXTAFTER(Table4[[#This Row],[rxn     upper-bound     lower-bound]]," ",-1)</f>
        <v>0.00000000</v>
      </c>
    </row>
    <row r="907" spans="1:9">
      <c r="A907" s="1" t="s">
        <v>13823</v>
      </c>
      <c r="B907" s="1" t="str">
        <f>_xlfn.TEXTBEFORE(ENZLOAD[[#This Row],[ENZLOAD (from enz_from_proteome)]]," ")</f>
        <v>ENZLOAD-DAOorn_x_FWD-rt7626</v>
      </c>
      <c r="C907" s="1">
        <f>_xlfn.NUMBERVALUE(_xlfn.TEXTAFTER(ENZLOAD[[#This Row],[ENZLOAD (from enz_from_proteome)]]," ",-1))</f>
        <v>1.0558164875600001E-6</v>
      </c>
      <c r="F907" s="1" t="s">
        <v>17516</v>
      </c>
      <c r="G907" s="1" t="str">
        <f>_xlfn.TEXTBEFORE(Table4[[#This Row],[rxn     upper-bound     lower-bound]]," ")</f>
        <v>ENZLOAD-DAOorn_x_FWD-rt7626</v>
      </c>
      <c r="H907" s="1">
        <f>_xlfn.NUMBERVALUE(TRIM(_xlfn.TEXTBEFORE(_xlfn.TEXTAFTER(Table4[[#This Row],[rxn     upper-bound     lower-bound]],Table4[[#This Row],[rxn]]),Table4[[#This Row],[lb]],-1)))</f>
        <v>1.06862963</v>
      </c>
      <c r="I907" s="1" t="str">
        <f>_xlfn.TEXTAFTER(Table4[[#This Row],[rxn     upper-bound     lower-bound]]," ",-1)</f>
        <v>0.00000000</v>
      </c>
    </row>
    <row r="908" spans="1:9">
      <c r="A908" s="1" t="s">
        <v>13824</v>
      </c>
      <c r="B908" s="1" t="str">
        <f>_xlfn.TEXTBEFORE(ENZLOAD[[#This Row],[ENZLOAD (from enz_from_proteome)]]," ")</f>
        <v>ENZLOAD-DAOpro_x_FWD-rt3508</v>
      </c>
      <c r="C908" s="1">
        <f>_xlfn.NUMBERVALUE(_xlfn.TEXTAFTER(ENZLOAD[[#This Row],[ENZLOAD (from enz_from_proteome)]]," ",-1))</f>
        <v>1.8577234120000001E-8</v>
      </c>
      <c r="F908" s="1" t="s">
        <v>17517</v>
      </c>
      <c r="G908" s="1" t="str">
        <f>_xlfn.TEXTBEFORE(Table4[[#This Row],[rxn     upper-bound     lower-bound]]," ")</f>
        <v>ENZLOAD-DAOpro_x_FWD-rt3508</v>
      </c>
      <c r="H908" s="1">
        <f>_xlfn.NUMBERVALUE(TRIM(_xlfn.TEXTBEFORE(_xlfn.TEXTAFTER(Table4[[#This Row],[rxn     upper-bound     lower-bound]],Table4[[#This Row],[rxn]]),Table4[[#This Row],[lb]],-1)))</f>
        <v>1.0720828099999999</v>
      </c>
      <c r="I908" s="1" t="str">
        <f>_xlfn.TEXTAFTER(Table4[[#This Row],[rxn     upper-bound     lower-bound]]," ",-1)</f>
        <v>0.00000000</v>
      </c>
    </row>
    <row r="909" spans="1:9">
      <c r="A909" s="1" t="s">
        <v>13825</v>
      </c>
      <c r="B909" s="1" t="str">
        <f>_xlfn.TEXTBEFORE(ENZLOAD[[#This Row],[ENZLOAD (from enz_from_proteome)]]," ")</f>
        <v>ENZLOAD-DAOpro_x_FWD-rt7081</v>
      </c>
      <c r="C909" s="1">
        <f>_xlfn.NUMBERVALUE(_xlfn.TEXTAFTER(ENZLOAD[[#This Row],[ENZLOAD (from enz_from_proteome)]]," ",-1))</f>
        <v>8.7926493639999994E-8</v>
      </c>
      <c r="F909" s="1" t="s">
        <v>17518</v>
      </c>
      <c r="G909" s="1" t="str">
        <f>_xlfn.TEXTBEFORE(Table4[[#This Row],[rxn     upper-bound     lower-bound]]," ")</f>
        <v>ENZLOAD-DAOpro_x_FWD-rt7081</v>
      </c>
      <c r="H909" s="1">
        <f>_xlfn.NUMBERVALUE(TRIM(_xlfn.TEXTBEFORE(_xlfn.TEXTAFTER(Table4[[#This Row],[rxn     upper-bound     lower-bound]],Table4[[#This Row],[rxn]]),Table4[[#This Row],[lb]],-1)))</f>
        <v>1.0662821600000001</v>
      </c>
      <c r="I909" s="1" t="str">
        <f>_xlfn.TEXTAFTER(Table4[[#This Row],[rxn     upper-bound     lower-bound]]," ",-1)</f>
        <v>0.00000000</v>
      </c>
    </row>
    <row r="910" spans="1:9">
      <c r="A910" s="1" t="s">
        <v>13826</v>
      </c>
      <c r="B910" s="1" t="str">
        <f>_xlfn.TEXTBEFORE(ENZLOAD[[#This Row],[ENZLOAD (from enz_from_proteome)]]," ")</f>
        <v>ENZLOAD-DAOpro_x_FWD-rt7626</v>
      </c>
      <c r="C910" s="1">
        <f>_xlfn.NUMBERVALUE(_xlfn.TEXTAFTER(ENZLOAD[[#This Row],[ENZLOAD (from enz_from_proteome)]]," ",-1))</f>
        <v>1.0558164875600001E-6</v>
      </c>
      <c r="F910" s="1" t="s">
        <v>17519</v>
      </c>
      <c r="G910" s="1" t="str">
        <f>_xlfn.TEXTBEFORE(Table4[[#This Row],[rxn     upper-bound     lower-bound]]," ")</f>
        <v>ENZLOAD-DAOpro_x_FWD-rt7626</v>
      </c>
      <c r="H910" s="1">
        <f>_xlfn.NUMBERVALUE(TRIM(_xlfn.TEXTBEFORE(_xlfn.TEXTAFTER(Table4[[#This Row],[rxn     upper-bound     lower-bound]],Table4[[#This Row],[rxn]]),Table4[[#This Row],[lb]],-1)))</f>
        <v>1.06862963</v>
      </c>
      <c r="I910" s="1" t="str">
        <f>_xlfn.TEXTAFTER(Table4[[#This Row],[rxn     upper-bound     lower-bound]]," ",-1)</f>
        <v>0.00000000</v>
      </c>
    </row>
    <row r="911" spans="1:9">
      <c r="A911" s="1" t="s">
        <v>13827</v>
      </c>
      <c r="B911" s="1" t="str">
        <f>_xlfn.TEXTBEFORE(ENZLOAD[[#This Row],[ENZLOAD (from enz_from_proteome)]]," ")</f>
        <v>ENZLOAD-DB4PS_c_FWD-rt8298</v>
      </c>
      <c r="C911" s="1">
        <f>_xlfn.NUMBERVALUE(_xlfn.TEXTAFTER(ENZLOAD[[#This Row],[ENZLOAD (from enz_from_proteome)]]," ",-1))</f>
        <v>3.3996862109999999E-7</v>
      </c>
      <c r="F911" s="1" t="s">
        <v>17520</v>
      </c>
      <c r="G911" s="1" t="str">
        <f>_xlfn.TEXTBEFORE(Table4[[#This Row],[rxn     upper-bound     lower-bound]]," ")</f>
        <v>ENZLOAD-DB4PS_c_FWD-rt8298</v>
      </c>
      <c r="H911" s="1">
        <f>_xlfn.NUMBERVALUE(TRIM(_xlfn.TEXTBEFORE(_xlfn.TEXTAFTER(Table4[[#This Row],[rxn     upper-bound     lower-bound]],Table4[[#This Row],[rxn]]),Table4[[#This Row],[lb]],-1)))</f>
        <v>0.76465422999999999</v>
      </c>
      <c r="I911" s="1" t="str">
        <f>_xlfn.TEXTAFTER(Table4[[#This Row],[rxn     upper-bound     lower-bound]]," ",-1)</f>
        <v>0.00000000</v>
      </c>
    </row>
    <row r="912" spans="1:9">
      <c r="A912" s="1" t="s">
        <v>13828</v>
      </c>
      <c r="B912" s="1" t="str">
        <f>_xlfn.TEXTBEFORE(ENZLOAD[[#This Row],[ENZLOAD (from enz_from_proteome)]]," ")</f>
        <v>ENZLOAD-DCAt_c_e_FWD-rt15442799</v>
      </c>
      <c r="C912" s="1">
        <f>_xlfn.NUMBERVALUE(_xlfn.TEXTAFTER(ENZLOAD[[#This Row],[ENZLOAD (from enz_from_proteome)]]," ",-1))</f>
        <v>3.7733456139999999E-8</v>
      </c>
      <c r="F912" s="1" t="s">
        <v>17521</v>
      </c>
      <c r="G912" s="1" t="str">
        <f>_xlfn.TEXTBEFORE(Table4[[#This Row],[rxn     upper-bound     lower-bound]]," ")</f>
        <v>ENZLOAD-DCAt_c_e_FWD-rt15442799</v>
      </c>
      <c r="H912" s="1">
        <f>_xlfn.NUMBERVALUE(TRIM(_xlfn.TEXTBEFORE(_xlfn.TEXTAFTER(Table4[[#This Row],[rxn     upper-bound     lower-bound]],Table4[[#This Row],[rxn]]),Table4[[#This Row],[lb]],-1)))</f>
        <v>0.29296214999999998</v>
      </c>
      <c r="I912" s="1" t="str">
        <f>_xlfn.TEXTAFTER(Table4[[#This Row],[rxn     upper-bound     lower-bound]]," ",-1)</f>
        <v>0.00000000</v>
      </c>
    </row>
    <row r="913" spans="1:9">
      <c r="A913" s="1" t="s">
        <v>13829</v>
      </c>
      <c r="B913" s="1" t="str">
        <f>_xlfn.TEXTBEFORE(ENZLOAD[[#This Row],[ENZLOAD (from enz_from_proteome)]]," ")</f>
        <v>ENZLOAD-DCAt_c_e_REV-rt15442799</v>
      </c>
      <c r="C913" s="1">
        <f>_xlfn.NUMBERVALUE(_xlfn.TEXTAFTER(ENZLOAD[[#This Row],[ENZLOAD (from enz_from_proteome)]]," ",-1))</f>
        <v>3.7733456139999999E-8</v>
      </c>
      <c r="F913" s="1" t="s">
        <v>17522</v>
      </c>
      <c r="G913" s="1" t="str">
        <f>_xlfn.TEXTBEFORE(Table4[[#This Row],[rxn     upper-bound     lower-bound]]," ")</f>
        <v>ENZLOAD-DCAt_c_e_REV-rt15442799</v>
      </c>
      <c r="H913" s="1">
        <f>_xlfn.NUMBERVALUE(TRIM(_xlfn.TEXTBEFORE(_xlfn.TEXTAFTER(Table4[[#This Row],[rxn     upper-bound     lower-bound]],Table4[[#This Row],[rxn]]),Table4[[#This Row],[lb]],-1)))</f>
        <v>0.29296214999999998</v>
      </c>
      <c r="I913" s="1" t="str">
        <f>_xlfn.TEXTAFTER(Table4[[#This Row],[rxn     upper-bound     lower-bound]]," ",-1)</f>
        <v>0.00000000</v>
      </c>
    </row>
    <row r="914" spans="1:9">
      <c r="A914" s="1" t="s">
        <v>13830</v>
      </c>
      <c r="B914" s="1" t="str">
        <f>_xlfn.TEXTBEFORE(ENZLOAD[[#This Row],[ENZLOAD (from enz_from_proteome)]]," ")</f>
        <v>ENZLOAD-DCAt_c_x_FWD-rt5693</v>
      </c>
      <c r="C914" s="1">
        <f>_xlfn.NUMBERVALUE(_xlfn.TEXTAFTER(ENZLOAD[[#This Row],[ENZLOAD (from enz_from_proteome)]]," ",-1))</f>
        <v>8.9353702043999998E-7</v>
      </c>
      <c r="F914" s="1" t="s">
        <v>17523</v>
      </c>
      <c r="G914" s="1" t="str">
        <f>_xlfn.TEXTBEFORE(Table4[[#This Row],[rxn     upper-bound     lower-bound]]," ")</f>
        <v>ENZLOAD-DCAt_c_x_FWD-rt5693</v>
      </c>
      <c r="H914" s="1">
        <f>_xlfn.NUMBERVALUE(TRIM(_xlfn.TEXTBEFORE(_xlfn.TEXTAFTER(Table4[[#This Row],[rxn     upper-bound     lower-bound]],Table4[[#This Row],[rxn]]),Table4[[#This Row],[lb]],-1)))</f>
        <v>1.55721194</v>
      </c>
      <c r="I914" s="1" t="str">
        <f>_xlfn.TEXTAFTER(Table4[[#This Row],[rxn     upper-bound     lower-bound]]," ",-1)</f>
        <v>0.00000000</v>
      </c>
    </row>
    <row r="915" spans="1:9">
      <c r="A915" s="1" t="s">
        <v>13831</v>
      </c>
      <c r="B915" s="1" t="str">
        <f>_xlfn.TEXTBEFORE(ENZLOAD[[#This Row],[ENZLOAD (from enz_from_proteome)]]," ")</f>
        <v>ENZLOAD-DCAt_c_x_REV-rt5693</v>
      </c>
      <c r="C915" s="1">
        <f>_xlfn.NUMBERVALUE(_xlfn.TEXTAFTER(ENZLOAD[[#This Row],[ENZLOAD (from enz_from_proteome)]]," ",-1))</f>
        <v>8.9353702043999998E-7</v>
      </c>
      <c r="F915" s="1" t="s">
        <v>17524</v>
      </c>
      <c r="G915" s="1" t="str">
        <f>_xlfn.TEXTBEFORE(Table4[[#This Row],[rxn     upper-bound     lower-bound]]," ")</f>
        <v>ENZLOAD-DCAt_c_x_REV-rt5693</v>
      </c>
      <c r="H915" s="1">
        <f>_xlfn.NUMBERVALUE(TRIM(_xlfn.TEXTBEFORE(_xlfn.TEXTAFTER(Table4[[#This Row],[rxn     upper-bound     lower-bound]],Table4[[#This Row],[rxn]]),Table4[[#This Row],[lb]],-1)))</f>
        <v>1.55721194</v>
      </c>
      <c r="I915" s="1" t="str">
        <f>_xlfn.TEXTAFTER(Table4[[#This Row],[rxn     upper-bound     lower-bound]]," ",-1)</f>
        <v>0.00000000</v>
      </c>
    </row>
    <row r="916" spans="1:9">
      <c r="A916" s="1" t="s">
        <v>13832</v>
      </c>
      <c r="B916" s="1" t="str">
        <f>_xlfn.TEXTBEFORE(ENZLOAD[[#This Row],[ENZLOAD (from enz_from_proteome)]]," ")</f>
        <v>ENZLOAD-DCMPDA_c_FWD-rt0757</v>
      </c>
      <c r="C916" s="1">
        <f>_xlfn.NUMBERVALUE(_xlfn.TEXTAFTER(ENZLOAD[[#This Row],[ENZLOAD (from enz_from_proteome)]]," ",-1))</f>
        <v>7.6289293809999998E-8</v>
      </c>
      <c r="F916" s="1" t="s">
        <v>17525</v>
      </c>
      <c r="G916" s="1" t="str">
        <f>_xlfn.TEXTBEFORE(Table4[[#This Row],[rxn     upper-bound     lower-bound]]," ")</f>
        <v>ENZLOAD-DCMPDA_c_FWD-rt0757</v>
      </c>
      <c r="H916" s="1">
        <f>_xlfn.NUMBERVALUE(TRIM(_xlfn.TEXTBEFORE(_xlfn.TEXTAFTER(Table4[[#This Row],[rxn     upper-bound     lower-bound]],Table4[[#This Row],[rxn]]),Table4[[#This Row],[lb]],-1)))</f>
        <v>0.43360544000000001</v>
      </c>
      <c r="I916" s="1" t="str">
        <f>_xlfn.TEXTAFTER(Table4[[#This Row],[rxn     upper-bound     lower-bound]]," ",-1)</f>
        <v>0.00000000</v>
      </c>
    </row>
    <row r="917" spans="1:9">
      <c r="A917" s="1" t="s">
        <v>13833</v>
      </c>
      <c r="B917" s="1" t="str">
        <f>_xlfn.TEXTBEFORE(ENZLOAD[[#This Row],[ENZLOAD (from enz_from_proteome)]]," ")</f>
        <v>ENZLOAD-DCMPDA_c_FWD-rt8268</v>
      </c>
      <c r="C917" s="1">
        <f>_xlfn.NUMBERVALUE(_xlfn.TEXTAFTER(ENZLOAD[[#This Row],[ENZLOAD (from enz_from_proteome)]]," ",-1))</f>
        <v>1.21256751E-9</v>
      </c>
      <c r="F917" s="1" t="s">
        <v>17526</v>
      </c>
      <c r="G917" s="1" t="str">
        <f>_xlfn.TEXTBEFORE(Table4[[#This Row],[rxn     upper-bound     lower-bound]]," ")</f>
        <v>ENZLOAD-DCMPDA_c_FWD-rt8268</v>
      </c>
      <c r="H917" s="1">
        <f>_xlfn.NUMBERVALUE(TRIM(_xlfn.TEXTBEFORE(_xlfn.TEXTAFTER(Table4[[#This Row],[rxn     upper-bound     lower-bound]],Table4[[#This Row],[rxn]]),Table4[[#This Row],[lb]],-1)))</f>
        <v>1.4910914399999999</v>
      </c>
      <c r="I917" s="1" t="str">
        <f>_xlfn.TEXTAFTER(Table4[[#This Row],[rxn     upper-bound     lower-bound]]," ",-1)</f>
        <v>0.00000000</v>
      </c>
    </row>
    <row r="918" spans="1:9">
      <c r="A918" s="1" t="s">
        <v>13834</v>
      </c>
      <c r="B918" s="1" t="str">
        <f>_xlfn.TEXTBEFORE(ENZLOAD[[#This Row],[ENZLOAD (from enz_from_proteome)]]," ")</f>
        <v>ENZLOAD-DCTPD_c_FWD-rt0757</v>
      </c>
      <c r="C918" s="1">
        <f>_xlfn.NUMBERVALUE(_xlfn.TEXTAFTER(ENZLOAD[[#This Row],[ENZLOAD (from enz_from_proteome)]]," ",-1))</f>
        <v>7.6289293809999998E-8</v>
      </c>
      <c r="F918" s="1" t="s">
        <v>17527</v>
      </c>
      <c r="G918" s="1" t="str">
        <f>_xlfn.TEXTBEFORE(Table4[[#This Row],[rxn     upper-bound     lower-bound]]," ")</f>
        <v>ENZLOAD-DCTPD_c_FWD-rt0757</v>
      </c>
      <c r="H918" s="1">
        <f>_xlfn.NUMBERVALUE(TRIM(_xlfn.TEXTBEFORE(_xlfn.TEXTAFTER(Table4[[#This Row],[rxn     upper-bound     lower-bound]],Table4[[#This Row],[rxn]]),Table4[[#This Row],[lb]],-1)))</f>
        <v>0.43360544000000001</v>
      </c>
      <c r="I918" s="1" t="str">
        <f>_xlfn.TEXTAFTER(Table4[[#This Row],[rxn     upper-bound     lower-bound]]," ",-1)</f>
        <v>0.00000000</v>
      </c>
    </row>
    <row r="919" spans="1:9">
      <c r="A919" s="1" t="s">
        <v>13835</v>
      </c>
      <c r="B919" s="1" t="str">
        <f>_xlfn.TEXTBEFORE(ENZLOAD[[#This Row],[ENZLOAD (from enz_from_proteome)]]," ")</f>
        <v>ENZLOAD-DCYTD_c_FWD-rt7919</v>
      </c>
      <c r="C919" s="1">
        <f>_xlfn.NUMBERVALUE(_xlfn.TEXTAFTER(ENZLOAD[[#This Row],[ENZLOAD (from enz_from_proteome)]]," ",-1))</f>
        <v>1.0784251003000001E-7</v>
      </c>
      <c r="F919" s="1" t="s">
        <v>17528</v>
      </c>
      <c r="G919" s="1" t="str">
        <f>_xlfn.TEXTBEFORE(Table4[[#This Row],[rxn     upper-bound     lower-bound]]," ")</f>
        <v>ENZLOAD-DCYTD_c_FWD-rt7919</v>
      </c>
      <c r="H919" s="1">
        <f>_xlfn.NUMBERVALUE(TRIM(_xlfn.TEXTBEFORE(_xlfn.TEXTAFTER(Table4[[#This Row],[rxn     upper-bound     lower-bound]],Table4[[#This Row],[rxn]]),Table4[[#This Row],[lb]],-1)))</f>
        <v>2.3453990199999999</v>
      </c>
      <c r="I919" s="1" t="str">
        <f>_xlfn.TEXTAFTER(Table4[[#This Row],[rxn     upper-bound     lower-bound]]," ",-1)</f>
        <v>0.00000000</v>
      </c>
    </row>
    <row r="920" spans="1:9">
      <c r="A920" s="1" t="s">
        <v>13836</v>
      </c>
      <c r="B920" s="1" t="str">
        <f>_xlfn.TEXTBEFORE(ENZLOAD[[#This Row],[ENZLOAD (from enz_from_proteome)]]," ")</f>
        <v>ENZLOAD-DDCAt_c_e_FWD-rt15442799</v>
      </c>
      <c r="C920" s="1">
        <f>_xlfn.NUMBERVALUE(_xlfn.TEXTAFTER(ENZLOAD[[#This Row],[ENZLOAD (from enz_from_proteome)]]," ",-1))</f>
        <v>3.7733456139999999E-8</v>
      </c>
      <c r="F920" s="1" t="s">
        <v>17529</v>
      </c>
      <c r="G920" s="1" t="str">
        <f>_xlfn.TEXTBEFORE(Table4[[#This Row],[rxn     upper-bound     lower-bound]]," ")</f>
        <v>ENZLOAD-DDCAt_c_e_FWD-rt15442799</v>
      </c>
      <c r="H920" s="1">
        <f>_xlfn.NUMBERVALUE(TRIM(_xlfn.TEXTBEFORE(_xlfn.TEXTAFTER(Table4[[#This Row],[rxn     upper-bound     lower-bound]],Table4[[#This Row],[rxn]]),Table4[[#This Row],[lb]],-1)))</f>
        <v>0.29296214999999998</v>
      </c>
      <c r="I920" s="1" t="str">
        <f>_xlfn.TEXTAFTER(Table4[[#This Row],[rxn     upper-bound     lower-bound]]," ",-1)</f>
        <v>0.00000000</v>
      </c>
    </row>
    <row r="921" spans="1:9">
      <c r="A921" s="1" t="s">
        <v>13837</v>
      </c>
      <c r="B921" s="1" t="str">
        <f>_xlfn.TEXTBEFORE(ENZLOAD[[#This Row],[ENZLOAD (from enz_from_proteome)]]," ")</f>
        <v>ENZLOAD-DDCAt_c_e_REV-rt15442799</v>
      </c>
      <c r="C921" s="1">
        <f>_xlfn.NUMBERVALUE(_xlfn.TEXTAFTER(ENZLOAD[[#This Row],[ENZLOAD (from enz_from_proteome)]]," ",-1))</f>
        <v>3.7733456139999999E-8</v>
      </c>
      <c r="F921" s="1" t="s">
        <v>17530</v>
      </c>
      <c r="G921" s="1" t="str">
        <f>_xlfn.TEXTBEFORE(Table4[[#This Row],[rxn     upper-bound     lower-bound]]," ")</f>
        <v>ENZLOAD-DDCAt_c_e_REV-rt15442799</v>
      </c>
      <c r="H921" s="1">
        <f>_xlfn.NUMBERVALUE(TRIM(_xlfn.TEXTBEFORE(_xlfn.TEXTAFTER(Table4[[#This Row],[rxn     upper-bound     lower-bound]],Table4[[#This Row],[rxn]]),Table4[[#This Row],[lb]],-1)))</f>
        <v>0.29296214999999998</v>
      </c>
      <c r="I921" s="1" t="str">
        <f>_xlfn.TEXTAFTER(Table4[[#This Row],[rxn     upper-bound     lower-bound]]," ",-1)</f>
        <v>0.00000000</v>
      </c>
    </row>
    <row r="922" spans="1:9">
      <c r="A922" s="1" t="s">
        <v>13838</v>
      </c>
      <c r="B922" s="1" t="str">
        <f>_xlfn.TEXTBEFORE(ENZLOAD[[#This Row],[ENZLOAD (from enz_from_proteome)]]," ")</f>
        <v>ENZLOAD-DDCAt_c_x_FWD-rt5693</v>
      </c>
      <c r="C922" s="1">
        <f>_xlfn.NUMBERVALUE(_xlfn.TEXTAFTER(ENZLOAD[[#This Row],[ENZLOAD (from enz_from_proteome)]]," ",-1))</f>
        <v>8.9353702043999998E-7</v>
      </c>
      <c r="F922" s="1" t="s">
        <v>17531</v>
      </c>
      <c r="G922" s="1" t="str">
        <f>_xlfn.TEXTBEFORE(Table4[[#This Row],[rxn     upper-bound     lower-bound]]," ")</f>
        <v>ENZLOAD-DDCAt_c_x_FWD-rt5693</v>
      </c>
      <c r="H922" s="1">
        <f>_xlfn.NUMBERVALUE(TRIM(_xlfn.TEXTBEFORE(_xlfn.TEXTAFTER(Table4[[#This Row],[rxn     upper-bound     lower-bound]],Table4[[#This Row],[rxn]]),Table4[[#This Row],[lb]],-1)))</f>
        <v>1.55721194</v>
      </c>
      <c r="I922" s="1" t="str">
        <f>_xlfn.TEXTAFTER(Table4[[#This Row],[rxn     upper-bound     lower-bound]]," ",-1)</f>
        <v>0.00000000</v>
      </c>
    </row>
    <row r="923" spans="1:9">
      <c r="A923" s="1" t="s">
        <v>13839</v>
      </c>
      <c r="B923" s="1" t="str">
        <f>_xlfn.TEXTBEFORE(ENZLOAD[[#This Row],[ENZLOAD (from enz_from_proteome)]]," ")</f>
        <v>ENZLOAD-DDCAt_c_x_REV-rt5693</v>
      </c>
      <c r="C923" s="1">
        <f>_xlfn.NUMBERVALUE(_xlfn.TEXTAFTER(ENZLOAD[[#This Row],[ENZLOAD (from enz_from_proteome)]]," ",-1))</f>
        <v>8.9353702043999998E-7</v>
      </c>
      <c r="F923" s="1" t="s">
        <v>17532</v>
      </c>
      <c r="G923" s="1" t="str">
        <f>_xlfn.TEXTBEFORE(Table4[[#This Row],[rxn     upper-bound     lower-bound]]," ")</f>
        <v>ENZLOAD-DDCAt_c_x_REV-rt5693</v>
      </c>
      <c r="H923" s="1">
        <f>_xlfn.NUMBERVALUE(TRIM(_xlfn.TEXTBEFORE(_xlfn.TEXTAFTER(Table4[[#This Row],[rxn     upper-bound     lower-bound]],Table4[[#This Row],[rxn]]),Table4[[#This Row],[lb]],-1)))</f>
        <v>1.55721194</v>
      </c>
      <c r="I923" s="1" t="str">
        <f>_xlfn.TEXTAFTER(Table4[[#This Row],[rxn     upper-bound     lower-bound]]," ",-1)</f>
        <v>0.00000000</v>
      </c>
    </row>
    <row r="924" spans="1:9">
      <c r="A924" s="1" t="s">
        <v>13840</v>
      </c>
      <c r="B924" s="1" t="str">
        <f>_xlfn.TEXTBEFORE(ENZLOAD[[#This Row],[ENZLOAD (from enz_from_proteome)]]," ")</f>
        <v>ENZLOAD-DDPA_c_FWD-rt2234_c</v>
      </c>
      <c r="C924" s="1">
        <f>_xlfn.NUMBERVALUE(_xlfn.TEXTAFTER(ENZLOAD[[#This Row],[ENZLOAD (from enz_from_proteome)]]," ",-1))</f>
        <v>1.80298167732E-6</v>
      </c>
      <c r="F924" s="1" t="s">
        <v>17533</v>
      </c>
      <c r="G924" s="1" t="str">
        <f>_xlfn.TEXTBEFORE(Table4[[#This Row],[rxn     upper-bound     lower-bound]]," ")</f>
        <v>ENZLOAD-DDPA_c_FWD-rt2234_c</v>
      </c>
      <c r="H924" s="1">
        <f>_xlfn.NUMBERVALUE(TRIM(_xlfn.TEXTBEFORE(_xlfn.TEXTAFTER(Table4[[#This Row],[rxn     upper-bound     lower-bound]],Table4[[#This Row],[rxn]]),Table4[[#This Row],[lb]],-1)))</f>
        <v>1.07223545</v>
      </c>
      <c r="I924" s="1" t="str">
        <f>_xlfn.TEXTAFTER(Table4[[#This Row],[rxn     upper-bound     lower-bound]]," ",-1)</f>
        <v>0.00000000</v>
      </c>
    </row>
    <row r="925" spans="1:9">
      <c r="A925" s="1" t="s">
        <v>13841</v>
      </c>
      <c r="B925" s="1" t="str">
        <f>_xlfn.TEXTBEFORE(ENZLOAD[[#This Row],[ENZLOAD (from enz_from_proteome)]]," ")</f>
        <v>ENZLOAD-DDPA_c_FWD-rt3787_c</v>
      </c>
      <c r="C925" s="1">
        <f>_xlfn.NUMBERVALUE(_xlfn.TEXTAFTER(ENZLOAD[[#This Row],[ENZLOAD (from enz_from_proteome)]]," ",-1))</f>
        <v>7.5511597618999999E-7</v>
      </c>
      <c r="F925" s="1" t="s">
        <v>17534</v>
      </c>
      <c r="G925" s="1" t="str">
        <f>_xlfn.TEXTBEFORE(Table4[[#This Row],[rxn     upper-bound     lower-bound]]," ")</f>
        <v>ENZLOAD-DDPA_c_FWD-rt3787_c</v>
      </c>
      <c r="H925" s="1">
        <f>_xlfn.NUMBERVALUE(TRIM(_xlfn.TEXTBEFORE(_xlfn.TEXTAFTER(Table4[[#This Row],[rxn     upper-bound     lower-bound]],Table4[[#This Row],[rxn]]),Table4[[#This Row],[lb]],-1)))</f>
        <v>0.97408220999999995</v>
      </c>
      <c r="I925" s="1" t="str">
        <f>_xlfn.TEXTAFTER(Table4[[#This Row],[rxn     upper-bound     lower-bound]]," ",-1)</f>
        <v>0.00000000</v>
      </c>
    </row>
    <row r="926" spans="1:9">
      <c r="A926" s="1" t="s">
        <v>13842</v>
      </c>
      <c r="B926" s="1" t="str">
        <f>_xlfn.TEXTBEFORE(ENZLOAD[[#This Row],[ENZLOAD (from enz_from_proteome)]]," ")</f>
        <v>ENZLOAD-DDPA_m_FWD-rt2234_m</v>
      </c>
      <c r="C926" s="1">
        <f>_xlfn.NUMBERVALUE(_xlfn.TEXTAFTER(ENZLOAD[[#This Row],[ENZLOAD (from enz_from_proteome)]]," ",-1))</f>
        <v>1.80298167732E-6</v>
      </c>
      <c r="F926" s="1" t="s">
        <v>17535</v>
      </c>
      <c r="G926" s="1" t="str">
        <f>_xlfn.TEXTBEFORE(Table4[[#This Row],[rxn     upper-bound     lower-bound]]," ")</f>
        <v>ENZLOAD-DDPA_m_FWD-rt2234_m</v>
      </c>
      <c r="H926" s="1">
        <f>_xlfn.NUMBERVALUE(TRIM(_xlfn.TEXTBEFORE(_xlfn.TEXTAFTER(Table4[[#This Row],[rxn     upper-bound     lower-bound]],Table4[[#This Row],[rxn]]),Table4[[#This Row],[lb]],-1)))</f>
        <v>1.07223545</v>
      </c>
      <c r="I926" s="1" t="str">
        <f>_xlfn.TEXTAFTER(Table4[[#This Row],[rxn     upper-bound     lower-bound]]," ",-1)</f>
        <v>0.00000000</v>
      </c>
    </row>
    <row r="927" spans="1:9">
      <c r="A927" s="1" t="s">
        <v>13843</v>
      </c>
      <c r="B927" s="1" t="str">
        <f>_xlfn.TEXTBEFORE(ENZLOAD[[#This Row],[ENZLOAD (from enz_from_proteome)]]," ")</f>
        <v>ENZLOAD-DDPA_m_FWD-rt3787_m</v>
      </c>
      <c r="C927" s="1">
        <f>_xlfn.NUMBERVALUE(_xlfn.TEXTAFTER(ENZLOAD[[#This Row],[ENZLOAD (from enz_from_proteome)]]," ",-1))</f>
        <v>7.5511597618999999E-7</v>
      </c>
      <c r="F927" s="1" t="s">
        <v>17536</v>
      </c>
      <c r="G927" s="1" t="str">
        <f>_xlfn.TEXTBEFORE(Table4[[#This Row],[rxn     upper-bound     lower-bound]]," ")</f>
        <v>ENZLOAD-DDPA_m_FWD-rt3787_m</v>
      </c>
      <c r="H927" s="1">
        <f>_xlfn.NUMBERVALUE(TRIM(_xlfn.TEXTBEFORE(_xlfn.TEXTAFTER(Table4[[#This Row],[rxn     upper-bound     lower-bound]],Table4[[#This Row],[rxn]]),Table4[[#This Row],[lb]],-1)))</f>
        <v>0.97408220999999995</v>
      </c>
      <c r="I927" s="1" t="str">
        <f>_xlfn.TEXTAFTER(Table4[[#This Row],[rxn     upper-bound     lower-bound]]," ",-1)</f>
        <v>0.00000000</v>
      </c>
    </row>
    <row r="928" spans="1:9">
      <c r="A928" s="1" t="s">
        <v>13844</v>
      </c>
      <c r="B928" s="1" t="str">
        <f>_xlfn.TEXTBEFORE(ENZLOAD[[#This Row],[ENZLOAD (from enz_from_proteome)]]," ")</f>
        <v>ENZLOAD-DECOAI82e_x_FWD-rt3539</v>
      </c>
      <c r="C928" s="1">
        <f>_xlfn.NUMBERVALUE(_xlfn.TEXTAFTER(ENZLOAD[[#This Row],[ENZLOAD (from enz_from_proteome)]]," ",-1))</f>
        <v>1.3092721789E-7</v>
      </c>
      <c r="F928" s="1" t="s">
        <v>17537</v>
      </c>
      <c r="G928" s="1" t="str">
        <f>_xlfn.TEXTBEFORE(Table4[[#This Row],[rxn     upper-bound     lower-bound]]," ")</f>
        <v>ENZLOAD-DECOAI82e_x_FWD-rt3539</v>
      </c>
      <c r="H928" s="1">
        <f>_xlfn.NUMBERVALUE(TRIM(_xlfn.TEXTBEFORE(_xlfn.TEXTAFTER(Table4[[#This Row],[rxn     upper-bound     lower-bound]],Table4[[#This Row],[rxn]]),Table4[[#This Row],[lb]],-1)))</f>
        <v>1.4296344999999999</v>
      </c>
      <c r="I928" s="1" t="str">
        <f>_xlfn.TEXTAFTER(Table4[[#This Row],[rxn     upper-bound     lower-bound]]," ",-1)</f>
        <v>0.00000000</v>
      </c>
    </row>
    <row r="929" spans="1:9">
      <c r="A929" s="1" t="s">
        <v>13845</v>
      </c>
      <c r="B929" s="1" t="str">
        <f>_xlfn.TEXTBEFORE(ENZLOAD[[#This Row],[ENZLOAD (from enz_from_proteome)]]," ")</f>
        <v>ENZLOAD-DECOAR102d_x_FWD-rt4860</v>
      </c>
      <c r="C929" s="1">
        <f>_xlfn.NUMBERVALUE(_xlfn.TEXTAFTER(ENZLOAD[[#This Row],[ENZLOAD (from enz_from_proteome)]]," ",-1))</f>
        <v>6.4770558640000006E-8</v>
      </c>
      <c r="F929" s="1" t="s">
        <v>17538</v>
      </c>
      <c r="G929" s="1" t="str">
        <f>_xlfn.TEXTBEFORE(Table4[[#This Row],[rxn     upper-bound     lower-bound]]," ")</f>
        <v>ENZLOAD-DECOAR102d_x_FWD-rt4860</v>
      </c>
      <c r="H929" s="1">
        <f>_xlfn.NUMBERVALUE(TRIM(_xlfn.TEXTBEFORE(_xlfn.TEXTAFTER(Table4[[#This Row],[rxn     upper-bound     lower-bound]],Table4[[#This Row],[rxn]]),Table4[[#This Row],[lb]],-1)))</f>
        <v>1.4444674399999999</v>
      </c>
      <c r="I929" s="1" t="str">
        <f>_xlfn.TEXTAFTER(Table4[[#This Row],[rxn     upper-bound     lower-bound]]," ",-1)</f>
        <v>0.00000000</v>
      </c>
    </row>
    <row r="930" spans="1:9">
      <c r="A930" s="1" t="s">
        <v>13846</v>
      </c>
      <c r="B930" s="1" t="str">
        <f>_xlfn.TEXTBEFORE(ENZLOAD[[#This Row],[ENZLOAD (from enz_from_proteome)]]," ")</f>
        <v>ENZLOAD-DECOAR103e_x_FWD-rt4860</v>
      </c>
      <c r="C930" s="1">
        <f>_xlfn.NUMBERVALUE(_xlfn.TEXTAFTER(ENZLOAD[[#This Row],[ENZLOAD (from enz_from_proteome)]]," ",-1))</f>
        <v>6.4770558640000006E-8</v>
      </c>
      <c r="F930" s="1" t="s">
        <v>17539</v>
      </c>
      <c r="G930" s="1" t="str">
        <f>_xlfn.TEXTBEFORE(Table4[[#This Row],[rxn     upper-bound     lower-bound]]," ")</f>
        <v>ENZLOAD-DECOAR103e_x_FWD-rt4860</v>
      </c>
      <c r="H930" s="1">
        <f>_xlfn.NUMBERVALUE(TRIM(_xlfn.TEXTBEFORE(_xlfn.TEXTAFTER(Table4[[#This Row],[rxn     upper-bound     lower-bound]],Table4[[#This Row],[rxn]]),Table4[[#This Row],[lb]],-1)))</f>
        <v>1.4444674399999999</v>
      </c>
      <c r="I930" s="1" t="str">
        <f>_xlfn.TEXTAFTER(Table4[[#This Row],[rxn     upper-bound     lower-bound]]," ",-1)</f>
        <v>0.00000000</v>
      </c>
    </row>
    <row r="931" spans="1:9">
      <c r="A931" s="1" t="s">
        <v>13847</v>
      </c>
      <c r="B931" s="1" t="str">
        <f>_xlfn.TEXTBEFORE(ENZLOAD[[#This Row],[ENZLOAD (from enz_from_proteome)]]," ")</f>
        <v>ENZLOAD-DECOAR82e_x_FWD-rt4860</v>
      </c>
      <c r="C931" s="1">
        <f>_xlfn.NUMBERVALUE(_xlfn.TEXTAFTER(ENZLOAD[[#This Row],[ENZLOAD (from enz_from_proteome)]]," ",-1))</f>
        <v>6.4770558640000006E-8</v>
      </c>
      <c r="F931" s="1" t="s">
        <v>17540</v>
      </c>
      <c r="G931" s="1" t="str">
        <f>_xlfn.TEXTBEFORE(Table4[[#This Row],[rxn     upper-bound     lower-bound]]," ")</f>
        <v>ENZLOAD-DECOAR82e_x_FWD-rt4860</v>
      </c>
      <c r="H931" s="1">
        <f>_xlfn.NUMBERVALUE(TRIM(_xlfn.TEXTBEFORE(_xlfn.TEXTAFTER(Table4[[#This Row],[rxn     upper-bound     lower-bound]],Table4[[#This Row],[rxn]]),Table4[[#This Row],[lb]],-1)))</f>
        <v>1.4444674399999999</v>
      </c>
      <c r="I931" s="1" t="str">
        <f>_xlfn.TEXTAFTER(Table4[[#This Row],[rxn     upper-bound     lower-bound]]," ",-1)</f>
        <v>0.00000000</v>
      </c>
    </row>
    <row r="932" spans="1:9">
      <c r="A932" s="1" t="s">
        <v>13848</v>
      </c>
      <c r="B932" s="1" t="str">
        <f>_xlfn.TEXTBEFORE(ENZLOAD[[#This Row],[ENZLOAD (from enz_from_proteome)]]," ")</f>
        <v>ENZLOAD-DGAT_l_FWD-rt8092_l</v>
      </c>
      <c r="C932" s="1">
        <f>_xlfn.NUMBERVALUE(_xlfn.TEXTAFTER(ENZLOAD[[#This Row],[ENZLOAD (from enz_from_proteome)]]," ",-1))</f>
        <v>0</v>
      </c>
      <c r="F932" s="1" t="s">
        <v>17541</v>
      </c>
      <c r="G932" s="1" t="str">
        <f>_xlfn.TEXTBEFORE(Table4[[#This Row],[rxn     upper-bound     lower-bound]]," ")</f>
        <v>ENZLOAD-DGAT_l_FWD-rt8092_l</v>
      </c>
      <c r="H932" s="1">
        <f>_xlfn.NUMBERVALUE(TRIM(_xlfn.TEXTBEFORE(_xlfn.TEXTAFTER(Table4[[#This Row],[rxn     upper-bound     lower-bound]],Table4[[#This Row],[rxn]]),Table4[[#This Row],[lb]],-1)))</f>
        <v>1.0952186799999999</v>
      </c>
      <c r="I932" s="1" t="str">
        <f>_xlfn.TEXTAFTER(Table4[[#This Row],[rxn     upper-bound     lower-bound]]," ",-1)</f>
        <v>0.00000000</v>
      </c>
    </row>
    <row r="933" spans="1:9">
      <c r="A933" s="1" t="s">
        <v>13849</v>
      </c>
      <c r="B933" s="1" t="str">
        <f>_xlfn.TEXTBEFORE(ENZLOAD[[#This Row],[ENZLOAD (from enz_from_proteome)]]," ")</f>
        <v>ENZLOAD-DGAT_rm_FWD-rt8092_rm</v>
      </c>
      <c r="C933" s="1">
        <f>_xlfn.NUMBERVALUE(_xlfn.TEXTAFTER(ENZLOAD[[#This Row],[ENZLOAD (from enz_from_proteome)]]," ",-1))</f>
        <v>0</v>
      </c>
      <c r="F933" s="1" t="s">
        <v>17542</v>
      </c>
      <c r="G933" s="1" t="str">
        <f>_xlfn.TEXTBEFORE(Table4[[#This Row],[rxn     upper-bound     lower-bound]]," ")</f>
        <v>ENZLOAD-DGAT_rm_FWD-rt8092_rm</v>
      </c>
      <c r="H933" s="1">
        <f>_xlfn.NUMBERVALUE(TRIM(_xlfn.TEXTBEFORE(_xlfn.TEXTAFTER(Table4[[#This Row],[rxn     upper-bound     lower-bound]],Table4[[#This Row],[rxn]]),Table4[[#This Row],[lb]],-1)))</f>
        <v>1.0952186799999999</v>
      </c>
      <c r="I933" s="1" t="str">
        <f>_xlfn.TEXTAFTER(Table4[[#This Row],[rxn     upper-bound     lower-bound]]," ",-1)</f>
        <v>0.00000000</v>
      </c>
    </row>
    <row r="934" spans="1:9">
      <c r="A934" s="1" t="s">
        <v>13850</v>
      </c>
      <c r="B934" s="1" t="str">
        <f>_xlfn.TEXTBEFORE(ENZLOAD[[#This Row],[ENZLOAD (from enz_from_proteome)]]," ")</f>
        <v>ENZLOAD-DGK1_c_FWD-rt3157</v>
      </c>
      <c r="C934" s="1">
        <f>_xlfn.NUMBERVALUE(_xlfn.TEXTAFTER(ENZLOAD[[#This Row],[ENZLOAD (from enz_from_proteome)]]," ",-1))</f>
        <v>3.09928556576999E-6</v>
      </c>
      <c r="F934" s="1" t="s">
        <v>17543</v>
      </c>
      <c r="G934" s="1" t="str">
        <f>_xlfn.TEXTBEFORE(Table4[[#This Row],[rxn     upper-bound     lower-bound]]," ")</f>
        <v>ENZLOAD-DGK1_c_FWD-rt3157</v>
      </c>
      <c r="H934" s="1">
        <f>_xlfn.NUMBERVALUE(TRIM(_xlfn.TEXTBEFORE(_xlfn.TEXTAFTER(Table4[[#This Row],[rxn     upper-bound     lower-bound]],Table4[[#This Row],[rxn]]),Table4[[#This Row],[lb]],-1)))</f>
        <v>1.8923281300000001</v>
      </c>
      <c r="I934" s="1" t="str">
        <f>_xlfn.TEXTAFTER(Table4[[#This Row],[rxn     upper-bound     lower-bound]]," ",-1)</f>
        <v>0.00000000</v>
      </c>
    </row>
    <row r="935" spans="1:9">
      <c r="A935" s="1" t="s">
        <v>13851</v>
      </c>
      <c r="B935" s="1" t="str">
        <f>_xlfn.TEXTBEFORE(ENZLOAD[[#This Row],[ENZLOAD (from enz_from_proteome)]]," ")</f>
        <v>ENZLOAD-DGK1_c_FWD-rt3670</v>
      </c>
      <c r="C935" s="1">
        <f>_xlfn.NUMBERVALUE(_xlfn.TEXTAFTER(ENZLOAD[[#This Row],[ENZLOAD (from enz_from_proteome)]]," ",-1))</f>
        <v>2.11527865403E-6</v>
      </c>
      <c r="F935" s="1" t="s">
        <v>17544</v>
      </c>
      <c r="G935" s="1" t="str">
        <f>_xlfn.TEXTBEFORE(Table4[[#This Row],[rxn     upper-bound     lower-bound]]," ")</f>
        <v>ENZLOAD-DGK1_c_REV-rt3157</v>
      </c>
      <c r="H935" s="1">
        <f>_xlfn.NUMBERVALUE(TRIM(_xlfn.TEXTBEFORE(_xlfn.TEXTAFTER(Table4[[#This Row],[rxn     upper-bound     lower-bound]],Table4[[#This Row],[rxn]]),Table4[[#This Row],[lb]],-1)))</f>
        <v>1.8923281300000001</v>
      </c>
      <c r="I935" s="1" t="str">
        <f>_xlfn.TEXTAFTER(Table4[[#This Row],[rxn     upper-bound     lower-bound]]," ",-1)</f>
        <v>0.00000000</v>
      </c>
    </row>
    <row r="936" spans="1:9">
      <c r="A936" s="1" t="s">
        <v>13852</v>
      </c>
      <c r="B936" s="1" t="str">
        <f>_xlfn.TEXTBEFORE(ENZLOAD[[#This Row],[ENZLOAD (from enz_from_proteome)]]," ")</f>
        <v>ENZLOAD-DGK1_c_REV-rt3157</v>
      </c>
      <c r="C936" s="1">
        <f>_xlfn.NUMBERVALUE(_xlfn.TEXTAFTER(ENZLOAD[[#This Row],[ENZLOAD (from enz_from_proteome)]]," ",-1))</f>
        <v>3.09928556576999E-6</v>
      </c>
      <c r="F936" s="1" t="s">
        <v>17545</v>
      </c>
      <c r="G936" s="1" t="str">
        <f>_xlfn.TEXTBEFORE(Table4[[#This Row],[rxn     upper-bound     lower-bound]]," ")</f>
        <v>ENZLOAD-DGK1_c_FWD-rt3670</v>
      </c>
      <c r="H936" s="1">
        <f>_xlfn.NUMBERVALUE(TRIM(_xlfn.TEXTBEFORE(_xlfn.TEXTAFTER(Table4[[#This Row],[rxn     upper-bound     lower-bound]],Table4[[#This Row],[rxn]]),Table4[[#This Row],[lb]],-1)))</f>
        <v>0.69842758999999999</v>
      </c>
      <c r="I936" s="1" t="str">
        <f>_xlfn.TEXTAFTER(Table4[[#This Row],[rxn     upper-bound     lower-bound]]," ",-1)</f>
        <v>0.00000000</v>
      </c>
    </row>
    <row r="937" spans="1:9">
      <c r="A937" s="1" t="s">
        <v>13853</v>
      </c>
      <c r="B937" s="1" t="str">
        <f>_xlfn.TEXTBEFORE(ENZLOAD[[#This Row],[ENZLOAD (from enz_from_proteome)]]," ")</f>
        <v>ENZLOAD-DGK1_c_REV-rt3670</v>
      </c>
      <c r="C937" s="1">
        <f>_xlfn.NUMBERVALUE(_xlfn.TEXTAFTER(ENZLOAD[[#This Row],[ENZLOAD (from enz_from_proteome)]]," ",-1))</f>
        <v>2.11527865403E-6</v>
      </c>
      <c r="F937" s="1" t="s">
        <v>17546</v>
      </c>
      <c r="G937" s="1" t="str">
        <f>_xlfn.TEXTBEFORE(Table4[[#This Row],[rxn     upper-bound     lower-bound]]," ")</f>
        <v>ENZLOAD-DGK1_c_REV-rt3670</v>
      </c>
      <c r="H937" s="1">
        <f>_xlfn.NUMBERVALUE(TRIM(_xlfn.TEXTBEFORE(_xlfn.TEXTAFTER(Table4[[#This Row],[rxn     upper-bound     lower-bound]],Table4[[#This Row],[rxn]]),Table4[[#This Row],[lb]],-1)))</f>
        <v>0.69842758999999999</v>
      </c>
      <c r="I937" s="1" t="str">
        <f>_xlfn.TEXTAFTER(Table4[[#This Row],[rxn     upper-bound     lower-bound]]," ",-1)</f>
        <v>0.00000000</v>
      </c>
    </row>
    <row r="938" spans="1:9">
      <c r="A938" s="1" t="s">
        <v>13854</v>
      </c>
      <c r="B938" s="1" t="str">
        <f>_xlfn.TEXTBEFORE(ENZLOAD[[#This Row],[ENZLOAD (from enz_from_proteome)]]," ")</f>
        <v>ENZLOAD-DGLCND3H_c_FWD-rt2544</v>
      </c>
      <c r="C938" s="1">
        <f>_xlfn.NUMBERVALUE(_xlfn.TEXTAFTER(ENZLOAD[[#This Row],[ENZLOAD (from enz_from_proteome)]]," ",-1))</f>
        <v>2.24299842E-7</v>
      </c>
      <c r="F938" s="1" t="s">
        <v>17547</v>
      </c>
      <c r="G938" s="1" t="str">
        <f>_xlfn.TEXTBEFORE(Table4[[#This Row],[rxn     upper-bound     lower-bound]]," ")</f>
        <v>ENZLOAD-DGLCND3H_c_FWD-rt2544</v>
      </c>
      <c r="H938" s="1">
        <f>_xlfn.NUMBERVALUE(TRIM(_xlfn.TEXTBEFORE(_xlfn.TEXTAFTER(Table4[[#This Row],[rxn     upper-bound     lower-bound]],Table4[[#This Row],[rxn]]),Table4[[#This Row],[lb]],-1)))</f>
        <v>1.5057574600000001</v>
      </c>
      <c r="I938" s="1" t="str">
        <f>_xlfn.TEXTAFTER(Table4[[#This Row],[rxn     upper-bound     lower-bound]]," ",-1)</f>
        <v>0.00000000</v>
      </c>
    </row>
    <row r="939" spans="1:9">
      <c r="A939" s="1" t="s">
        <v>13855</v>
      </c>
      <c r="B939" s="1" t="str">
        <f>_xlfn.TEXTBEFORE(ENZLOAD[[#This Row],[ENZLOAD (from enz_from_proteome)]]," ")</f>
        <v>ENZLOAD-DGLCND3H_c_REV-rt2544</v>
      </c>
      <c r="C939" s="1">
        <f>_xlfn.NUMBERVALUE(_xlfn.TEXTAFTER(ENZLOAD[[#This Row],[ENZLOAD (from enz_from_proteome)]]," ",-1))</f>
        <v>2.24299842E-7</v>
      </c>
      <c r="F939" s="1" t="s">
        <v>17548</v>
      </c>
      <c r="G939" s="1" t="str">
        <f>_xlfn.TEXTBEFORE(Table4[[#This Row],[rxn     upper-bound     lower-bound]]," ")</f>
        <v>ENZLOAD-DGLCND3H_c_REV-rt2544</v>
      </c>
      <c r="H939" s="1">
        <f>_xlfn.NUMBERVALUE(TRIM(_xlfn.TEXTBEFORE(_xlfn.TEXTAFTER(Table4[[#This Row],[rxn     upper-bound     lower-bound]],Table4[[#This Row],[rxn]]),Table4[[#This Row],[lb]],-1)))</f>
        <v>1.5057574600000001</v>
      </c>
      <c r="I939" s="1" t="str">
        <f>_xlfn.TEXTAFTER(Table4[[#This Row],[rxn     upper-bound     lower-bound]]," ",-1)</f>
        <v>0.00000000</v>
      </c>
    </row>
    <row r="940" spans="1:9">
      <c r="A940" s="1" t="s">
        <v>13856</v>
      </c>
      <c r="B940" s="1" t="str">
        <f>_xlfn.TEXTBEFORE(ENZLOAD[[#This Row],[ENZLOAD (from enz_from_proteome)]]," ")</f>
        <v>ENZLOAD-DGLCND5H_c_FWD-rt2544</v>
      </c>
      <c r="C940" s="1">
        <f>_xlfn.NUMBERVALUE(_xlfn.TEXTAFTER(ENZLOAD[[#This Row],[ENZLOAD (from enz_from_proteome)]]," ",-1))</f>
        <v>2.24299842E-7</v>
      </c>
      <c r="F940" s="1" t="s">
        <v>17549</v>
      </c>
      <c r="G940" s="1" t="str">
        <f>_xlfn.TEXTBEFORE(Table4[[#This Row],[rxn     upper-bound     lower-bound]]," ")</f>
        <v>ENZLOAD-DGLCND5H_c_FWD-rt2544</v>
      </c>
      <c r="H940" s="1">
        <f>_xlfn.NUMBERVALUE(TRIM(_xlfn.TEXTBEFORE(_xlfn.TEXTAFTER(Table4[[#This Row],[rxn     upper-bound     lower-bound]],Table4[[#This Row],[rxn]]),Table4[[#This Row],[lb]],-1)))</f>
        <v>1.5057574600000001</v>
      </c>
      <c r="I940" s="1" t="str">
        <f>_xlfn.TEXTAFTER(Table4[[#This Row],[rxn     upper-bound     lower-bound]]," ",-1)</f>
        <v>0.00000000</v>
      </c>
    </row>
    <row r="941" spans="1:9">
      <c r="A941" s="1" t="s">
        <v>13857</v>
      </c>
      <c r="B941" s="1" t="str">
        <f>_xlfn.TEXTBEFORE(ENZLOAD[[#This Row],[ENZLOAD (from enz_from_proteome)]]," ")</f>
        <v>ENZLOAD-DGLCND5H_c_REV-rt2544</v>
      </c>
      <c r="C941" s="1">
        <f>_xlfn.NUMBERVALUE(_xlfn.TEXTAFTER(ENZLOAD[[#This Row],[ENZLOAD (from enz_from_proteome)]]," ",-1))</f>
        <v>2.24299842E-7</v>
      </c>
      <c r="F941" s="1" t="s">
        <v>17550</v>
      </c>
      <c r="G941" s="1" t="str">
        <f>_xlfn.TEXTBEFORE(Table4[[#This Row],[rxn     upper-bound     lower-bound]]," ")</f>
        <v>ENZLOAD-DGLCND5H_c_REV-rt2544</v>
      </c>
      <c r="H941" s="1">
        <f>_xlfn.NUMBERVALUE(TRIM(_xlfn.TEXTBEFORE(_xlfn.TEXTAFTER(Table4[[#This Row],[rxn     upper-bound     lower-bound]],Table4[[#This Row],[rxn]]),Table4[[#This Row],[lb]],-1)))</f>
        <v>1.5057574600000001</v>
      </c>
      <c r="I941" s="1" t="str">
        <f>_xlfn.TEXTAFTER(Table4[[#This Row],[rxn     upper-bound     lower-bound]]," ",-1)</f>
        <v>0.00000000</v>
      </c>
    </row>
    <row r="942" spans="1:9">
      <c r="A942" s="1" t="s">
        <v>13858</v>
      </c>
      <c r="B942" s="1" t="str">
        <f>_xlfn.TEXTBEFORE(ENZLOAD[[#This Row],[ENZLOAD (from enz_from_proteome)]]," ")</f>
        <v>ENZLOAD-DGPP_vm_FWD-rt4719</v>
      </c>
      <c r="C942" s="1">
        <f>_xlfn.NUMBERVALUE(_xlfn.TEXTAFTER(ENZLOAD[[#This Row],[ENZLOAD (from enz_from_proteome)]]," ",-1))</f>
        <v>0</v>
      </c>
      <c r="F942" s="1" t="s">
        <v>17551</v>
      </c>
      <c r="G942" s="1" t="str">
        <f>_xlfn.TEXTBEFORE(Table4[[#This Row],[rxn     upper-bound     lower-bound]]," ")</f>
        <v>ENZLOAD-DGPP_vm_FWD-rt4719</v>
      </c>
      <c r="H942" s="1">
        <f>_xlfn.NUMBERVALUE(TRIM(_xlfn.TEXTBEFORE(_xlfn.TEXTAFTER(Table4[[#This Row],[rxn     upper-bound     lower-bound]],Table4[[#This Row],[rxn]]),Table4[[#This Row],[lb]],-1)))</f>
        <v>1.1056663200000001</v>
      </c>
      <c r="I942" s="1" t="str">
        <f>_xlfn.TEXTAFTER(Table4[[#This Row],[rxn     upper-bound     lower-bound]]," ",-1)</f>
        <v>0.00000000</v>
      </c>
    </row>
    <row r="943" spans="1:9">
      <c r="A943" s="1" t="s">
        <v>13859</v>
      </c>
      <c r="B943" s="1" t="str">
        <f>_xlfn.TEXTBEFORE(ENZLOAD[[#This Row],[ENZLOAD (from enz_from_proteome)]]," ")</f>
        <v>ENZLOAD-DHAD1_c_FWD-rt6258</v>
      </c>
      <c r="C943" s="1">
        <f>_xlfn.NUMBERVALUE(_xlfn.TEXTAFTER(ENZLOAD[[#This Row],[ENZLOAD (from enz_from_proteome)]]," ",-1))</f>
        <v>7.0124467769999999E-8</v>
      </c>
      <c r="F943" s="1" t="s">
        <v>17552</v>
      </c>
      <c r="G943" s="1" t="str">
        <f>_xlfn.TEXTBEFORE(Table4[[#This Row],[rxn     upper-bound     lower-bound]]," ")</f>
        <v>ENZLOAD-DHAD1_c_FWD-rt6258</v>
      </c>
      <c r="H943" s="1">
        <f>_xlfn.NUMBERVALUE(TRIM(_xlfn.TEXTBEFORE(_xlfn.TEXTAFTER(Table4[[#This Row],[rxn     upper-bound     lower-bound]],Table4[[#This Row],[rxn]]),Table4[[#This Row],[lb]],-1)))</f>
        <v>0.69374532</v>
      </c>
      <c r="I943" s="1" t="str">
        <f>_xlfn.TEXTAFTER(Table4[[#This Row],[rxn     upper-bound     lower-bound]]," ",-1)</f>
        <v>0.00000000</v>
      </c>
    </row>
    <row r="944" spans="1:9">
      <c r="A944" s="1" t="s">
        <v>13860</v>
      </c>
      <c r="B944" s="1" t="str">
        <f>_xlfn.TEXTBEFORE(ENZLOAD[[#This Row],[ENZLOAD (from enz_from_proteome)]]," ")</f>
        <v>ENZLOAD-DHAD1_m_FWD-rt1321</v>
      </c>
      <c r="C944" s="1">
        <f>_xlfn.NUMBERVALUE(_xlfn.TEXTAFTER(ENZLOAD[[#This Row],[ENZLOAD (from enz_from_proteome)]]," ",-1))</f>
        <v>2.86904450090999E-6</v>
      </c>
      <c r="F944" s="1" t="s">
        <v>17553</v>
      </c>
      <c r="G944" s="1" t="str">
        <f>_xlfn.TEXTBEFORE(Table4[[#This Row],[rxn     upper-bound     lower-bound]]," ")</f>
        <v>ENZLOAD-DHAD1_m_FWD-rt1321</v>
      </c>
      <c r="H944" s="1">
        <f>_xlfn.NUMBERVALUE(TRIM(_xlfn.TEXTBEFORE(_xlfn.TEXTAFTER(Table4[[#This Row],[rxn     upper-bound     lower-bound]],Table4[[#This Row],[rxn]]),Table4[[#This Row],[lb]],-1)))</f>
        <v>0.73802959000000001</v>
      </c>
      <c r="I944" s="1" t="str">
        <f>_xlfn.TEXTAFTER(Table4[[#This Row],[rxn     upper-bound     lower-bound]]," ",-1)</f>
        <v>0.00000000</v>
      </c>
    </row>
    <row r="945" spans="1:9">
      <c r="A945" s="1" t="s">
        <v>13861</v>
      </c>
      <c r="B945" s="1" t="str">
        <f>_xlfn.TEXTBEFORE(ENZLOAD[[#This Row],[ENZLOAD (from enz_from_proteome)]]," ")</f>
        <v>ENZLOAD-DHAD2_c_FWD-rt6258</v>
      </c>
      <c r="C945" s="1">
        <f>_xlfn.NUMBERVALUE(_xlfn.TEXTAFTER(ENZLOAD[[#This Row],[ENZLOAD (from enz_from_proteome)]]," ",-1))</f>
        <v>7.0124467769999999E-8</v>
      </c>
      <c r="F945" s="1" t="s">
        <v>17554</v>
      </c>
      <c r="G945" s="1" t="str">
        <f>_xlfn.TEXTBEFORE(Table4[[#This Row],[rxn     upper-bound     lower-bound]]," ")</f>
        <v>ENZLOAD-DHAD2_c_FWD-rt6258</v>
      </c>
      <c r="H945" s="1">
        <f>_xlfn.NUMBERVALUE(TRIM(_xlfn.TEXTBEFORE(_xlfn.TEXTAFTER(Table4[[#This Row],[rxn     upper-bound     lower-bound]],Table4[[#This Row],[rxn]]),Table4[[#This Row],[lb]],-1)))</f>
        <v>0.69374532</v>
      </c>
      <c r="I945" s="1" t="str">
        <f>_xlfn.TEXTAFTER(Table4[[#This Row],[rxn     upper-bound     lower-bound]]," ",-1)</f>
        <v>0.00000000</v>
      </c>
    </row>
    <row r="946" spans="1:9">
      <c r="A946" s="1" t="s">
        <v>13862</v>
      </c>
      <c r="B946" s="1" t="str">
        <f>_xlfn.TEXTBEFORE(ENZLOAD[[#This Row],[ENZLOAD (from enz_from_proteome)]]," ")</f>
        <v>ENZLOAD-DHAD2_m_FWD-rt1321</v>
      </c>
      <c r="C946" s="1">
        <f>_xlfn.NUMBERVALUE(_xlfn.TEXTAFTER(ENZLOAD[[#This Row],[ENZLOAD (from enz_from_proteome)]]," ",-1))</f>
        <v>2.86904450090999E-6</v>
      </c>
      <c r="F946" s="1" t="s">
        <v>17555</v>
      </c>
      <c r="G946" s="1" t="str">
        <f>_xlfn.TEXTBEFORE(Table4[[#This Row],[rxn     upper-bound     lower-bound]]," ")</f>
        <v>ENZLOAD-DHAD2_m_FWD-rt1321</v>
      </c>
      <c r="H946" s="1">
        <f>_xlfn.NUMBERVALUE(TRIM(_xlfn.TEXTBEFORE(_xlfn.TEXTAFTER(Table4[[#This Row],[rxn     upper-bound     lower-bound]],Table4[[#This Row],[rxn]]),Table4[[#This Row],[lb]],-1)))</f>
        <v>0.73802959000000001</v>
      </c>
      <c r="I946" s="1" t="str">
        <f>_xlfn.TEXTAFTER(Table4[[#This Row],[rxn     upper-bound     lower-bound]]," ",-1)</f>
        <v>0.00000000</v>
      </c>
    </row>
    <row r="947" spans="1:9">
      <c r="A947" s="1" t="s">
        <v>13863</v>
      </c>
      <c r="B947" s="1" t="str">
        <f>_xlfn.TEXTBEFORE(ENZLOAD[[#This Row],[ENZLOAD (from enz_from_proteome)]]," ")</f>
        <v>ENZLOAD-DHAK_c_FWD-rt3901</v>
      </c>
      <c r="C947" s="1">
        <f>_xlfn.NUMBERVALUE(_xlfn.TEXTAFTER(ENZLOAD[[#This Row],[ENZLOAD (from enz_from_proteome)]]," ",-1))</f>
        <v>1.1654801425E-7</v>
      </c>
      <c r="F947" s="1" t="s">
        <v>17556</v>
      </c>
      <c r="G947" s="1" t="str">
        <f>_xlfn.TEXTBEFORE(Table4[[#This Row],[rxn     upper-bound     lower-bound]]," ")</f>
        <v>ENZLOAD-DHAK_c_FWD-rt3901</v>
      </c>
      <c r="H947" s="1">
        <f>_xlfn.NUMBERVALUE(TRIM(_xlfn.TEXTBEFORE(_xlfn.TEXTAFTER(Table4[[#This Row],[rxn     upper-bound     lower-bound]],Table4[[#This Row],[rxn]]),Table4[[#This Row],[lb]],-1)))</f>
        <v>0.65957478999999997</v>
      </c>
      <c r="I947" s="1" t="str">
        <f>_xlfn.TEXTAFTER(Table4[[#This Row],[rxn     upper-bound     lower-bound]]," ",-1)</f>
        <v>0.00000000</v>
      </c>
    </row>
    <row r="948" spans="1:9">
      <c r="A948" s="1" t="s">
        <v>13864</v>
      </c>
      <c r="B948" s="1" t="str">
        <f>_xlfn.TEXTBEFORE(ENZLOAD[[#This Row],[ENZLOAD (from enz_from_proteome)]]," ")</f>
        <v>ENZLOAD-DHAPAT_l_FWD-rt5001_l</v>
      </c>
      <c r="C948" s="1">
        <f>_xlfn.NUMBERVALUE(_xlfn.TEXTAFTER(ENZLOAD[[#This Row],[ENZLOAD (from enz_from_proteome)]]," ",-1))</f>
        <v>4.7693513670000001E-8</v>
      </c>
      <c r="F948" s="1" t="s">
        <v>17557</v>
      </c>
      <c r="G948" s="1" t="str">
        <f>_xlfn.TEXTBEFORE(Table4[[#This Row],[rxn     upper-bound     lower-bound]]," ")</f>
        <v>ENZLOAD-DHAPAT_l_FWD-rt5001_l</v>
      </c>
      <c r="H948" s="1">
        <f>_xlfn.NUMBERVALUE(TRIM(_xlfn.TEXTBEFORE(_xlfn.TEXTAFTER(Table4[[#This Row],[rxn     upper-bound     lower-bound]],Table4[[#This Row],[rxn]]),Table4[[#This Row],[lb]],-1)))</f>
        <v>0.44984950000000001</v>
      </c>
      <c r="I948" s="1" t="str">
        <f>_xlfn.TEXTAFTER(Table4[[#This Row],[rxn     upper-bound     lower-bound]]," ",-1)</f>
        <v>0.00000000</v>
      </c>
    </row>
    <row r="949" spans="1:9">
      <c r="A949" s="1" t="s">
        <v>13865</v>
      </c>
      <c r="B949" s="1" t="str">
        <f>_xlfn.TEXTBEFORE(ENZLOAD[[#This Row],[ENZLOAD (from enz_from_proteome)]]," ")</f>
        <v>ENZLOAD-DHAPAT_rm_FWD-rt5001_rm</v>
      </c>
      <c r="C949" s="1">
        <f>_xlfn.NUMBERVALUE(_xlfn.TEXTAFTER(ENZLOAD[[#This Row],[ENZLOAD (from enz_from_proteome)]]," ",-1))</f>
        <v>4.7693513670000001E-8</v>
      </c>
      <c r="F949" s="1" t="s">
        <v>17558</v>
      </c>
      <c r="G949" s="1" t="str">
        <f>_xlfn.TEXTBEFORE(Table4[[#This Row],[rxn     upper-bound     lower-bound]]," ")</f>
        <v>ENZLOAD-DHAPAT_rm_FWD-rt5001_rm</v>
      </c>
      <c r="H949" s="1">
        <f>_xlfn.NUMBERVALUE(TRIM(_xlfn.TEXTBEFORE(_xlfn.TEXTAFTER(Table4[[#This Row],[rxn     upper-bound     lower-bound]],Table4[[#This Row],[rxn]]),Table4[[#This Row],[lb]],-1)))</f>
        <v>0.44984950000000001</v>
      </c>
      <c r="I949" s="1" t="str">
        <f>_xlfn.TEXTAFTER(Table4[[#This Row],[rxn     upper-bound     lower-bound]]," ",-1)</f>
        <v>0.00000000</v>
      </c>
    </row>
    <row r="950" spans="1:9">
      <c r="A950" s="1" t="s">
        <v>13866</v>
      </c>
      <c r="B950" s="1" t="str">
        <f>_xlfn.TEXTBEFORE(ENZLOAD[[#This Row],[ENZLOAD (from enz_from_proteome)]]," ")</f>
        <v>ENZLOAD-DHFRi_c_FWD-rt3791_c</v>
      </c>
      <c r="C950" s="1">
        <f>_xlfn.NUMBERVALUE(_xlfn.TEXTAFTER(ENZLOAD[[#This Row],[ENZLOAD (from enz_from_proteome)]]," ",-1))</f>
        <v>6.1423565941E-7</v>
      </c>
      <c r="F950" s="1" t="s">
        <v>17559</v>
      </c>
      <c r="G950" s="1" t="str">
        <f>_xlfn.TEXTBEFORE(Table4[[#This Row],[rxn     upper-bound     lower-bound]]," ")</f>
        <v>ENZLOAD-DHFRi_c_FWD-rt3791_c</v>
      </c>
      <c r="H950" s="1">
        <f>_xlfn.NUMBERVALUE(TRIM(_xlfn.TEXTBEFORE(_xlfn.TEXTAFTER(Table4[[#This Row],[rxn     upper-bound     lower-bound]],Table4[[#This Row],[rxn]]),Table4[[#This Row],[lb]],-1)))</f>
        <v>1.68374343</v>
      </c>
      <c r="I950" s="1" t="str">
        <f>_xlfn.TEXTAFTER(Table4[[#This Row],[rxn     upper-bound     lower-bound]]," ",-1)</f>
        <v>0.00000000</v>
      </c>
    </row>
    <row r="951" spans="1:9">
      <c r="A951" s="1" t="s">
        <v>13867</v>
      </c>
      <c r="B951" s="1" t="str">
        <f>_xlfn.TEXTBEFORE(ENZLOAD[[#This Row],[ENZLOAD (from enz_from_proteome)]]," ")</f>
        <v>ENZLOAD-DHFRi_m_FWD-rt3791_m</v>
      </c>
      <c r="C951" s="1">
        <f>_xlfn.NUMBERVALUE(_xlfn.TEXTAFTER(ENZLOAD[[#This Row],[ENZLOAD (from enz_from_proteome)]]," ",-1))</f>
        <v>6.1423565941E-7</v>
      </c>
      <c r="F951" s="1" t="s">
        <v>17560</v>
      </c>
      <c r="G951" s="1" t="str">
        <f>_xlfn.TEXTBEFORE(Table4[[#This Row],[rxn     upper-bound     lower-bound]]," ")</f>
        <v>ENZLOAD-DHFRi_m_FWD-rt3791_m</v>
      </c>
      <c r="H951" s="1">
        <f>_xlfn.NUMBERVALUE(TRIM(_xlfn.TEXTBEFORE(_xlfn.TEXTAFTER(Table4[[#This Row],[rxn     upper-bound     lower-bound]],Table4[[#This Row],[rxn]]),Table4[[#This Row],[lb]],-1)))</f>
        <v>1.68374343</v>
      </c>
      <c r="I951" s="1" t="str">
        <f>_xlfn.TEXTAFTER(Table4[[#This Row],[rxn     upper-bound     lower-bound]]," ",-1)</f>
        <v>0.00000000</v>
      </c>
    </row>
    <row r="952" spans="1:9">
      <c r="A952" s="1" t="s">
        <v>13868</v>
      </c>
      <c r="B952" s="1" t="str">
        <f>_xlfn.TEXTBEFORE(ENZLOAD[[#This Row],[ENZLOAD (from enz_from_proteome)]]," ")</f>
        <v>ENZLOAD-DHFS_1_c_FWD-rt2092</v>
      </c>
      <c r="C952" s="1">
        <f>_xlfn.NUMBERVALUE(_xlfn.TEXTAFTER(ENZLOAD[[#This Row],[ENZLOAD (from enz_from_proteome)]]," ",-1))</f>
        <v>0</v>
      </c>
      <c r="F952" s="1" t="s">
        <v>17561</v>
      </c>
      <c r="G952" s="1" t="str">
        <f>_xlfn.TEXTBEFORE(Table4[[#This Row],[rxn     upper-bound     lower-bound]]," ")</f>
        <v>ENZLOAD-DHFS_1_c_FWD-rt2092</v>
      </c>
      <c r="H952" s="1">
        <f>_xlfn.NUMBERVALUE(TRIM(_xlfn.TEXTBEFORE(_xlfn.TEXTAFTER(Table4[[#This Row],[rxn     upper-bound     lower-bound]],Table4[[#This Row],[rxn]]),Table4[[#This Row],[lb]],-1)))</f>
        <v>0.80398515000000004</v>
      </c>
      <c r="I952" s="1" t="str">
        <f>_xlfn.TEXTAFTER(Table4[[#This Row],[rxn     upper-bound     lower-bound]]," ",-1)</f>
        <v>0.00000000</v>
      </c>
    </row>
    <row r="953" spans="1:9">
      <c r="A953" s="1" t="s">
        <v>13869</v>
      </c>
      <c r="B953" s="1" t="str">
        <f>_xlfn.TEXTBEFORE(ENZLOAD[[#This Row],[ENZLOAD (from enz_from_proteome)]]," ")</f>
        <v>ENZLOAD-DHNPA2i_m_FWD-rt6009</v>
      </c>
      <c r="C953" s="1">
        <f>_xlfn.NUMBERVALUE(_xlfn.TEXTAFTER(ENZLOAD[[#This Row],[ENZLOAD (from enz_from_proteome)]]," ",-1))</f>
        <v>1.8679695076999999E-7</v>
      </c>
      <c r="F953" s="1" t="s">
        <v>17562</v>
      </c>
      <c r="G953" s="1" t="str">
        <f>_xlfn.TEXTBEFORE(Table4[[#This Row],[rxn     upper-bound     lower-bound]]," ")</f>
        <v>ENZLOAD-DHNPA2i_m_FWD-rt6009</v>
      </c>
      <c r="H953" s="1">
        <f>_xlfn.NUMBERVALUE(TRIM(_xlfn.TEXTBEFORE(_xlfn.TEXTAFTER(Table4[[#This Row],[rxn     upper-bound     lower-bound]],Table4[[#This Row],[rxn]]),Table4[[#This Row],[lb]],-1)))</f>
        <v>0.48192752999999999</v>
      </c>
      <c r="I953" s="1" t="str">
        <f>_xlfn.TEXTAFTER(Table4[[#This Row],[rxn     upper-bound     lower-bound]]," ",-1)</f>
        <v>0.00000000</v>
      </c>
    </row>
    <row r="954" spans="1:9">
      <c r="A954" s="1" t="s">
        <v>13870</v>
      </c>
      <c r="B954" s="1" t="str">
        <f>_xlfn.TEXTBEFORE(ENZLOAD[[#This Row],[ENZLOAD (from enz_from_proteome)]]," ")</f>
        <v>ENZLOAD-DHORDfum_c_FWD-rt6498</v>
      </c>
      <c r="C954" s="1">
        <f>_xlfn.NUMBERVALUE(_xlfn.TEXTAFTER(ENZLOAD[[#This Row],[ENZLOAD (from enz_from_proteome)]]," ",-1))</f>
        <v>9.8660798076000004E-7</v>
      </c>
      <c r="F954" s="1" t="s">
        <v>17563</v>
      </c>
      <c r="G954" s="1" t="str">
        <f>_xlfn.TEXTBEFORE(Table4[[#This Row],[rxn     upper-bound     lower-bound]]," ")</f>
        <v>ENZLOAD-DHORDfum_c_FWD-rt6498</v>
      </c>
      <c r="H954" s="1">
        <f>_xlfn.NUMBERVALUE(TRIM(_xlfn.TEXTBEFORE(_xlfn.TEXTAFTER(Table4[[#This Row],[rxn     upper-bound     lower-bound]],Table4[[#This Row],[rxn]]),Table4[[#This Row],[lb]],-1)))</f>
        <v>1.00243675</v>
      </c>
      <c r="I954" s="1" t="str">
        <f>_xlfn.TEXTAFTER(Table4[[#This Row],[rxn     upper-bound     lower-bound]]," ",-1)</f>
        <v>0.00000000</v>
      </c>
    </row>
    <row r="955" spans="1:9">
      <c r="A955" s="1" t="s">
        <v>13871</v>
      </c>
      <c r="B955" s="1" t="str">
        <f>_xlfn.TEXTBEFORE(ENZLOAD[[#This Row],[ENZLOAD (from enz_from_proteome)]]," ")</f>
        <v>ENZLOAD-DHORTS_c_FWD-rt3923</v>
      </c>
      <c r="C955" s="1">
        <f>_xlfn.NUMBERVALUE(_xlfn.TEXTAFTER(ENZLOAD[[#This Row],[ENZLOAD (from enz_from_proteome)]]," ",-1))</f>
        <v>8.1466934463999997E-7</v>
      </c>
      <c r="F955" s="1" t="s">
        <v>17564</v>
      </c>
      <c r="G955" s="1" t="str">
        <f>_xlfn.TEXTBEFORE(Table4[[#This Row],[rxn     upper-bound     lower-bound]]," ")</f>
        <v>ENZLOAD-DHORTS_c_FWD-rt3923</v>
      </c>
      <c r="H955" s="1">
        <f>_xlfn.NUMBERVALUE(TRIM(_xlfn.TEXTBEFORE(_xlfn.TEXTAFTER(Table4[[#This Row],[rxn     upper-bound     lower-bound]],Table4[[#This Row],[rxn]]),Table4[[#This Row],[lb]],-1)))</f>
        <v>1.0509046900000001</v>
      </c>
      <c r="I955" s="1" t="str">
        <f>_xlfn.TEXTAFTER(Table4[[#This Row],[rxn     upper-bound     lower-bound]]," ",-1)</f>
        <v>0.00000000</v>
      </c>
    </row>
    <row r="956" spans="1:9">
      <c r="A956" s="1" t="s">
        <v>13872</v>
      </c>
      <c r="B956" s="1" t="str">
        <f>_xlfn.TEXTBEFORE(ENZLOAD[[#This Row],[ENZLOAD (from enz_from_proteome)]]," ")</f>
        <v>ENZLOAD-DHORTS_c_REV-rt3923</v>
      </c>
      <c r="C956" s="1">
        <f>_xlfn.NUMBERVALUE(_xlfn.TEXTAFTER(ENZLOAD[[#This Row],[ENZLOAD (from enz_from_proteome)]]," ",-1))</f>
        <v>8.1466934463999997E-7</v>
      </c>
      <c r="F956" s="1" t="s">
        <v>17565</v>
      </c>
      <c r="G956" s="1" t="str">
        <f>_xlfn.TEXTBEFORE(Table4[[#This Row],[rxn     upper-bound     lower-bound]]," ")</f>
        <v>ENZLOAD-DHORTS_c_REV-rt3923</v>
      </c>
      <c r="H956" s="1">
        <f>_xlfn.NUMBERVALUE(TRIM(_xlfn.TEXTBEFORE(_xlfn.TEXTAFTER(Table4[[#This Row],[rxn     upper-bound     lower-bound]],Table4[[#This Row],[rxn]]),Table4[[#This Row],[lb]],-1)))</f>
        <v>1.0509046900000001</v>
      </c>
      <c r="I956" s="1" t="str">
        <f>_xlfn.TEXTAFTER(Table4[[#This Row],[rxn     upper-bound     lower-bound]]," ",-1)</f>
        <v>0.00000000</v>
      </c>
    </row>
    <row r="957" spans="1:9">
      <c r="A957" s="1" t="s">
        <v>13873</v>
      </c>
      <c r="B957" s="1" t="str">
        <f>_xlfn.TEXTBEFORE(ENZLOAD[[#This Row],[ENZLOAD (from enz_from_proteome)]]," ")</f>
        <v>ENZLOAD-DHPM2_c_FWD-rt3509</v>
      </c>
      <c r="C957" s="1">
        <f>_xlfn.NUMBERVALUE(_xlfn.TEXTAFTER(ENZLOAD[[#This Row],[ENZLOAD (from enz_from_proteome)]]," ",-1))</f>
        <v>0</v>
      </c>
      <c r="F957" s="1" t="s">
        <v>17566</v>
      </c>
      <c r="G957" s="1" t="str">
        <f>_xlfn.TEXTBEFORE(Table4[[#This Row],[rxn     upper-bound     lower-bound]]," ")</f>
        <v>ENZLOAD-DHPM2_c_FWD-rt3509</v>
      </c>
      <c r="H957" s="1">
        <f>_xlfn.NUMBERVALUE(TRIM(_xlfn.TEXTBEFORE(_xlfn.TEXTAFTER(Table4[[#This Row],[rxn     upper-bound     lower-bound]],Table4[[#This Row],[rxn]]),Table4[[#This Row],[lb]],-1)))</f>
        <v>0.76061014000000005</v>
      </c>
      <c r="I957" s="1" t="str">
        <f>_xlfn.TEXTAFTER(Table4[[#This Row],[rxn     upper-bound     lower-bound]]," ",-1)</f>
        <v>0.00000000</v>
      </c>
    </row>
    <row r="958" spans="1:9">
      <c r="A958" s="1" t="s">
        <v>13874</v>
      </c>
      <c r="B958" s="1" t="str">
        <f>_xlfn.TEXTBEFORE(ENZLOAD[[#This Row],[ENZLOAD (from enz_from_proteome)]]," ")</f>
        <v>ENZLOAD-DHPM2_c_REV-rt3509</v>
      </c>
      <c r="C958" s="1">
        <f>_xlfn.NUMBERVALUE(_xlfn.TEXTAFTER(ENZLOAD[[#This Row],[ENZLOAD (from enz_from_proteome)]]," ",-1))</f>
        <v>0</v>
      </c>
      <c r="F958" s="1" t="s">
        <v>17567</v>
      </c>
      <c r="G958" s="1" t="str">
        <f>_xlfn.TEXTBEFORE(Table4[[#This Row],[rxn     upper-bound     lower-bound]]," ")</f>
        <v>ENZLOAD-DHPM2_c_REV-rt3509</v>
      </c>
      <c r="H958" s="1">
        <f>_xlfn.NUMBERVALUE(TRIM(_xlfn.TEXTBEFORE(_xlfn.TEXTAFTER(Table4[[#This Row],[rxn     upper-bound     lower-bound]],Table4[[#This Row],[rxn]]),Table4[[#This Row],[lb]],-1)))</f>
        <v>0.76061014000000005</v>
      </c>
      <c r="I958" s="1" t="str">
        <f>_xlfn.TEXTAFTER(Table4[[#This Row],[rxn     upper-bound     lower-bound]]," ",-1)</f>
        <v>0.00000000</v>
      </c>
    </row>
    <row r="959" spans="1:9">
      <c r="A959" s="1" t="s">
        <v>13875</v>
      </c>
      <c r="B959" s="1" t="str">
        <f>_xlfn.TEXTBEFORE(ENZLOAD[[#This Row],[ENZLOAD (from enz_from_proteome)]]," ")</f>
        <v>ENZLOAD-DHPPDA2_c_FWD-rt7138</v>
      </c>
      <c r="C959" s="1">
        <f>_xlfn.NUMBERVALUE(_xlfn.TEXTAFTER(ENZLOAD[[#This Row],[ENZLOAD (from enz_from_proteome)]]," ",-1))</f>
        <v>1.5277384759999999E-8</v>
      </c>
      <c r="F959" s="1" t="s">
        <v>17568</v>
      </c>
      <c r="G959" s="1" t="str">
        <f>_xlfn.TEXTBEFORE(Table4[[#This Row],[rxn     upper-bound     lower-bound]]," ")</f>
        <v>ENZLOAD-DHPPDA2_c_FWD-rt7138</v>
      </c>
      <c r="H959" s="1">
        <f>_xlfn.NUMBERVALUE(TRIM(_xlfn.TEXTBEFORE(_xlfn.TEXTAFTER(Table4[[#This Row],[rxn     upper-bound     lower-bound]],Table4[[#This Row],[rxn]]),Table4[[#This Row],[lb]],-1)))</f>
        <v>2.12715597</v>
      </c>
      <c r="I959" s="1" t="str">
        <f>_xlfn.TEXTAFTER(Table4[[#This Row],[rxn     upper-bound     lower-bound]]," ",-1)</f>
        <v>0.00000000</v>
      </c>
    </row>
    <row r="960" spans="1:9">
      <c r="A960" s="1" t="s">
        <v>13876</v>
      </c>
      <c r="B960" s="1" t="str">
        <f>_xlfn.TEXTBEFORE(ENZLOAD[[#This Row],[ENZLOAD (from enz_from_proteome)]]," ")</f>
        <v>ENZLOAD-DHPTS_m_FWD-rt6009</v>
      </c>
      <c r="C960" s="1">
        <f>_xlfn.NUMBERVALUE(_xlfn.TEXTAFTER(ENZLOAD[[#This Row],[ENZLOAD (from enz_from_proteome)]]," ",-1))</f>
        <v>1.8679695076999999E-7</v>
      </c>
      <c r="F960" s="1" t="s">
        <v>17569</v>
      </c>
      <c r="G960" s="1" t="str">
        <f>_xlfn.TEXTBEFORE(Table4[[#This Row],[rxn     upper-bound     lower-bound]]," ")</f>
        <v>ENZLOAD-DHPTS_m_FWD-rt6009</v>
      </c>
      <c r="H960" s="1">
        <f>_xlfn.NUMBERVALUE(TRIM(_xlfn.TEXTBEFORE(_xlfn.TEXTAFTER(Table4[[#This Row],[rxn     upper-bound     lower-bound]],Table4[[#This Row],[rxn]]),Table4[[#This Row],[lb]],-1)))</f>
        <v>0.48192752999999999</v>
      </c>
      <c r="I960" s="1" t="str">
        <f>_xlfn.TEXTAFTER(Table4[[#This Row],[rxn     upper-bound     lower-bound]]," ",-1)</f>
        <v>0.00000000</v>
      </c>
    </row>
    <row r="961" spans="1:9">
      <c r="A961" s="1" t="s">
        <v>13877</v>
      </c>
      <c r="B961" s="1" t="str">
        <f>_xlfn.TEXTBEFORE(ENZLOAD[[#This Row],[ENZLOAD (from enz_from_proteome)]]," ")</f>
        <v>ENZLOAD-DHQS_c_FWD-rt3937</v>
      </c>
      <c r="C961" s="1">
        <f>_xlfn.NUMBERVALUE(_xlfn.TEXTAFTER(ENZLOAD[[#This Row],[ENZLOAD (from enz_from_proteome)]]," ",-1))</f>
        <v>2.1310096399999899E-8</v>
      </c>
      <c r="F961" s="1" t="s">
        <v>17570</v>
      </c>
      <c r="G961" s="1" t="str">
        <f>_xlfn.TEXTBEFORE(Table4[[#This Row],[rxn     upper-bound     lower-bound]]," ")</f>
        <v>ENZLOAD-DHQS_c_FWD-rt3937</v>
      </c>
      <c r="H961" s="1">
        <f>_xlfn.NUMBERVALUE(TRIM(_xlfn.TEXTBEFORE(_xlfn.TEXTAFTER(Table4[[#This Row],[rxn     upper-bound     lower-bound]],Table4[[#This Row],[rxn]]),Table4[[#This Row],[lb]],-1)))</f>
        <v>0.98383593000000003</v>
      </c>
      <c r="I961" s="1" t="str">
        <f>_xlfn.TEXTAFTER(Table4[[#This Row],[rxn     upper-bound     lower-bound]]," ",-1)</f>
        <v>0.00000000</v>
      </c>
    </row>
    <row r="962" spans="1:9">
      <c r="A962" s="1" t="s">
        <v>13878</v>
      </c>
      <c r="B962" s="1" t="str">
        <f>_xlfn.TEXTBEFORE(ENZLOAD[[#This Row],[ENZLOAD (from enz_from_proteome)]]," ")</f>
        <v>ENZLOAD-DHQS_c_FWD-rt5884</v>
      </c>
      <c r="C962" s="1">
        <f>_xlfn.NUMBERVALUE(_xlfn.TEXTAFTER(ENZLOAD[[#This Row],[ENZLOAD (from enz_from_proteome)]]," ",-1))</f>
        <v>7.2289370215000002E-7</v>
      </c>
      <c r="F962" s="1" t="s">
        <v>17571</v>
      </c>
      <c r="G962" s="1" t="str">
        <f>_xlfn.TEXTBEFORE(Table4[[#This Row],[rxn     upper-bound     lower-bound]]," ")</f>
        <v>ENZLOAD-DHQS_c_FWD-rt5884</v>
      </c>
      <c r="H962" s="1">
        <f>_xlfn.NUMBERVALUE(TRIM(_xlfn.TEXTBEFORE(_xlfn.TEXTAFTER(Table4[[#This Row],[rxn     upper-bound     lower-bound]],Table4[[#This Row],[rxn]]),Table4[[#This Row],[lb]],-1)))</f>
        <v>0.12078305</v>
      </c>
      <c r="I962" s="1" t="str">
        <f>_xlfn.TEXTAFTER(Table4[[#This Row],[rxn     upper-bound     lower-bound]]," ",-1)</f>
        <v>0.00000000</v>
      </c>
    </row>
    <row r="963" spans="1:9">
      <c r="A963" s="1" t="s">
        <v>13879</v>
      </c>
      <c r="B963" s="1" t="str">
        <f>_xlfn.TEXTBEFORE(ENZLOAD[[#This Row],[ENZLOAD (from enz_from_proteome)]]," ")</f>
        <v>ENZLOAD-DHQTi_c_FWD-rt2204</v>
      </c>
      <c r="C963" s="1">
        <f>_xlfn.NUMBERVALUE(_xlfn.TEXTAFTER(ENZLOAD[[#This Row],[ENZLOAD (from enz_from_proteome)]]," ",-1))</f>
        <v>2.5097503399999998E-9</v>
      </c>
      <c r="F963" s="1" t="s">
        <v>17572</v>
      </c>
      <c r="G963" s="1" t="str">
        <f>_xlfn.TEXTBEFORE(Table4[[#This Row],[rxn     upper-bound     lower-bound]]," ")</f>
        <v>ENZLOAD-DHQTi_c_FWD-rt2204</v>
      </c>
      <c r="H963" s="1">
        <f>_xlfn.NUMBERVALUE(TRIM(_xlfn.TEXTBEFORE(_xlfn.TEXTAFTER(Table4[[#This Row],[rxn     upper-bound     lower-bound]],Table4[[#This Row],[rxn]]),Table4[[#This Row],[lb]],-1)))</f>
        <v>0.17565269</v>
      </c>
      <c r="I963" s="1" t="str">
        <f>_xlfn.TEXTAFTER(Table4[[#This Row],[rxn     upper-bound     lower-bound]]," ",-1)</f>
        <v>0.00000000</v>
      </c>
    </row>
    <row r="964" spans="1:9">
      <c r="A964" s="1" t="s">
        <v>13880</v>
      </c>
      <c r="B964" s="1" t="str">
        <f>_xlfn.TEXTBEFORE(ENZLOAD[[#This Row],[ENZLOAD (from enz_from_proteome)]]," ")</f>
        <v>ENZLOAD-DHQTi_c_FWD-rt5884</v>
      </c>
      <c r="C964" s="1">
        <f>_xlfn.NUMBERVALUE(_xlfn.TEXTAFTER(ENZLOAD[[#This Row],[ENZLOAD (from enz_from_proteome)]]," ",-1))</f>
        <v>7.2289370215000002E-7</v>
      </c>
      <c r="F964" s="1" t="s">
        <v>17573</v>
      </c>
      <c r="G964" s="1" t="str">
        <f>_xlfn.TEXTBEFORE(Table4[[#This Row],[rxn     upper-bound     lower-bound]]," ")</f>
        <v>ENZLOAD-DHQTi_c_FWD-rt5884</v>
      </c>
      <c r="H964" s="1">
        <f>_xlfn.NUMBERVALUE(TRIM(_xlfn.TEXTBEFORE(_xlfn.TEXTAFTER(Table4[[#This Row],[rxn     upper-bound     lower-bound]],Table4[[#This Row],[rxn]]),Table4[[#This Row],[lb]],-1)))</f>
        <v>0.12078305</v>
      </c>
      <c r="I964" s="1" t="str">
        <f>_xlfn.TEXTAFTER(Table4[[#This Row],[rxn     upper-bound     lower-bound]]," ",-1)</f>
        <v>0.00000000</v>
      </c>
    </row>
    <row r="965" spans="1:9">
      <c r="A965" s="1" t="s">
        <v>13881</v>
      </c>
      <c r="B965" s="1" t="str">
        <f>_xlfn.TEXTBEFORE(ENZLOAD[[#This Row],[ENZLOAD (from enz_from_proteome)]]," ")</f>
        <v>ENZLOAD-DIPS_c_FWD-rt8137</v>
      </c>
      <c r="C965" s="1">
        <f>_xlfn.NUMBERVALUE(_xlfn.TEXTAFTER(ENZLOAD[[#This Row],[ENZLOAD (from enz_from_proteome)]]," ",-1))</f>
        <v>1.9678691944E-7</v>
      </c>
      <c r="F965" s="1" t="s">
        <v>17574</v>
      </c>
      <c r="G965" s="1" t="str">
        <f>_xlfn.TEXTBEFORE(Table4[[#This Row],[rxn     upper-bound     lower-bound]]," ")</f>
        <v>ENZLOAD-DIPS_c_FWD-rt8137</v>
      </c>
      <c r="H965" s="1">
        <f>_xlfn.NUMBERVALUE(TRIM(_xlfn.TEXTBEFORE(_xlfn.TEXTAFTER(Table4[[#This Row],[rxn     upper-bound     lower-bound]],Table4[[#This Row],[rxn]]),Table4[[#This Row],[lb]],-1)))</f>
        <v>1.28819704</v>
      </c>
      <c r="I965" s="1" t="str">
        <f>_xlfn.TEXTAFTER(Table4[[#This Row],[rxn     upper-bound     lower-bound]]," ",-1)</f>
        <v>0.00000000</v>
      </c>
    </row>
    <row r="966" spans="1:9">
      <c r="A966" s="1" t="s">
        <v>13882</v>
      </c>
      <c r="B966" s="1" t="str">
        <f>_xlfn.TEXTBEFORE(ENZLOAD[[#This Row],[ENZLOAD (from enz_from_proteome)]]," ")</f>
        <v>ENZLOAD-DKMEOX_c_FWD-rt7962_c</v>
      </c>
      <c r="C966" s="1">
        <f>_xlfn.NUMBERVALUE(_xlfn.TEXTAFTER(ENZLOAD[[#This Row],[ENZLOAD (from enz_from_proteome)]]," ",-1))</f>
        <v>1.73018892254E-6</v>
      </c>
      <c r="F966" s="1" t="s">
        <v>17575</v>
      </c>
      <c r="G966" s="1" t="str">
        <f>_xlfn.TEXTBEFORE(Table4[[#This Row],[rxn     upper-bound     lower-bound]]," ")</f>
        <v>ENZLOAD-DKMEOX_c_FWD-rt7962_c</v>
      </c>
      <c r="H966" s="1">
        <f>_xlfn.NUMBERVALUE(TRIM(_xlfn.TEXTBEFORE(_xlfn.TEXTAFTER(Table4[[#This Row],[rxn     upper-bound     lower-bound]],Table4[[#This Row],[rxn]]),Table4[[#This Row],[lb]],-1)))</f>
        <v>2.1276092800000002</v>
      </c>
      <c r="I966" s="1" t="str">
        <f>_xlfn.TEXTAFTER(Table4[[#This Row],[rxn     upper-bound     lower-bound]]," ",-1)</f>
        <v>0.00000000</v>
      </c>
    </row>
    <row r="967" spans="1:9">
      <c r="A967" s="1" t="s">
        <v>13883</v>
      </c>
      <c r="B967" s="1" t="str">
        <f>_xlfn.TEXTBEFORE(ENZLOAD[[#This Row],[ENZLOAD (from enz_from_proteome)]]," ")</f>
        <v>ENZLOAD-DKMPPH_c_FWD-rt7962_DKMPPH_c</v>
      </c>
      <c r="C967" s="1">
        <f>_xlfn.NUMBERVALUE(_xlfn.TEXTAFTER(ENZLOAD[[#This Row],[ENZLOAD (from enz_from_proteome)]]," ",-1))</f>
        <v>0</v>
      </c>
      <c r="F967" s="1" t="s">
        <v>17576</v>
      </c>
      <c r="G967" s="1" t="str">
        <f>_xlfn.TEXTBEFORE(Table4[[#This Row],[rxn     upper-bound     lower-bound]]," ")</f>
        <v>ENZLOAD-DKMPPH_c_FWD-rt7962_DKMPPH_c</v>
      </c>
      <c r="H967" s="1">
        <f>_xlfn.NUMBERVALUE(TRIM(_xlfn.TEXTBEFORE(_xlfn.TEXTAFTER(Table4[[#This Row],[rxn     upper-bound     lower-bound]],Table4[[#This Row],[rxn]]),Table4[[#This Row],[lb]],-1)))</f>
        <v>2.1276092800000002</v>
      </c>
      <c r="I967" s="1" t="str">
        <f>_xlfn.TEXTAFTER(Table4[[#This Row],[rxn     upper-bound     lower-bound]]," ",-1)</f>
        <v>0.00000000</v>
      </c>
    </row>
    <row r="968" spans="1:9">
      <c r="A968" s="1" t="s">
        <v>13884</v>
      </c>
      <c r="B968" s="1" t="str">
        <f>_xlfn.TEXTBEFORE(ENZLOAD[[#This Row],[ENZLOAD (from enz_from_proteome)]]," ")</f>
        <v>ENZLOAD-DMATT_c_FWD-rt4576</v>
      </c>
      <c r="C968" s="1">
        <f>_xlfn.NUMBERVALUE(_xlfn.TEXTAFTER(ENZLOAD[[#This Row],[ENZLOAD (from enz_from_proteome)]]," ",-1))</f>
        <v>1.5204721447599999E-6</v>
      </c>
      <c r="F968" s="1" t="s">
        <v>17577</v>
      </c>
      <c r="G968" s="1" t="str">
        <f>_xlfn.TEXTBEFORE(Table4[[#This Row],[rxn     upper-bound     lower-bound]]," ")</f>
        <v>ENZLOAD-DMATT_c_FWD-rt4576</v>
      </c>
      <c r="H968" s="1">
        <f>_xlfn.NUMBERVALUE(TRIM(_xlfn.TEXTBEFORE(_xlfn.TEXTAFTER(Table4[[#This Row],[rxn     upper-bound     lower-bound]],Table4[[#This Row],[rxn]]),Table4[[#This Row],[lb]],-1)))</f>
        <v>1.0669874800000001</v>
      </c>
      <c r="I968" s="1" t="str">
        <f>_xlfn.TEXTAFTER(Table4[[#This Row],[rxn     upper-bound     lower-bound]]," ",-1)</f>
        <v>0.00000000</v>
      </c>
    </row>
    <row r="969" spans="1:9">
      <c r="A969" s="1" t="s">
        <v>13885</v>
      </c>
      <c r="B969" s="1" t="str">
        <f>_xlfn.TEXTBEFORE(ENZLOAD[[#This Row],[ENZLOAD (from enz_from_proteome)]]," ")</f>
        <v>ENZLOAD-DNMPPA_c_FWD-rt6247</v>
      </c>
      <c r="C969" s="1">
        <f>_xlfn.NUMBERVALUE(_xlfn.TEXTAFTER(ENZLOAD[[#This Row],[ENZLOAD (from enz_from_proteome)]]," ",-1))</f>
        <v>9.6788955599000003E-7</v>
      </c>
      <c r="F969" s="1" t="s">
        <v>17578</v>
      </c>
      <c r="G969" s="1" t="str">
        <f>_xlfn.TEXTBEFORE(Table4[[#This Row],[rxn     upper-bound     lower-bound]]," ")</f>
        <v>ENZLOAD-DNMPPA_c_FWD-rt6247</v>
      </c>
      <c r="H969" s="1">
        <f>_xlfn.NUMBERVALUE(TRIM(_xlfn.TEXTBEFORE(_xlfn.TEXTAFTER(Table4[[#This Row],[rxn     upper-bound     lower-bound]],Table4[[#This Row],[rxn]]),Table4[[#This Row],[lb]],-1)))</f>
        <v>0.57237139000000004</v>
      </c>
      <c r="I969" s="1" t="str">
        <f>_xlfn.TEXTAFTER(Table4[[#This Row],[rxn     upper-bound     lower-bound]]," ",-1)</f>
        <v>0.00000000</v>
      </c>
    </row>
    <row r="970" spans="1:9">
      <c r="A970" s="1" t="s">
        <v>13886</v>
      </c>
      <c r="B970" s="1" t="str">
        <f>_xlfn.TEXTBEFORE(ENZLOAD[[#This Row],[ENZLOAD (from enz_from_proteome)]]," ")</f>
        <v>ENZLOAD-DNTP_c_FWD-rt4736</v>
      </c>
      <c r="C970" s="1">
        <f>_xlfn.NUMBERVALUE(_xlfn.TEXTAFTER(ENZLOAD[[#This Row],[ENZLOAD (from enz_from_proteome)]]," ",-1))</f>
        <v>2.65179835689999E-7</v>
      </c>
      <c r="F970" s="1" t="s">
        <v>17579</v>
      </c>
      <c r="G970" s="1" t="str">
        <f>_xlfn.TEXTBEFORE(Table4[[#This Row],[rxn     upper-bound     lower-bound]]," ")</f>
        <v>ENZLOAD-DNTP_c_FWD-rt4736</v>
      </c>
      <c r="H970" s="1">
        <f>_xlfn.NUMBERVALUE(TRIM(_xlfn.TEXTBEFORE(_xlfn.TEXTAFTER(Table4[[#This Row],[rxn     upper-bound     lower-bound]],Table4[[#This Row],[rxn]]),Table4[[#This Row],[lb]],-1)))</f>
        <v>1.79391978</v>
      </c>
      <c r="I970" s="1" t="str">
        <f>_xlfn.TEXTAFTER(Table4[[#This Row],[rxn     upper-bound     lower-bound]]," ",-1)</f>
        <v>0.00000000</v>
      </c>
    </row>
    <row r="971" spans="1:9">
      <c r="A971" s="1" t="s">
        <v>13887</v>
      </c>
      <c r="B971" s="1" t="str">
        <f>_xlfn.TEXTBEFORE(ENZLOAD[[#This Row],[ENZLOAD (from enz_from_proteome)]]," ")</f>
        <v>ENZLOAD-DOLDPP_c_FWD-rt5681</v>
      </c>
      <c r="C971" s="1">
        <f>_xlfn.NUMBERVALUE(_xlfn.TEXTAFTER(ENZLOAD[[#This Row],[ENZLOAD (from enz_from_proteome)]]," ",-1))</f>
        <v>0</v>
      </c>
      <c r="F971" s="1" t="s">
        <v>17580</v>
      </c>
      <c r="G971" s="1" t="str">
        <f>_xlfn.TEXTBEFORE(Table4[[#This Row],[rxn     upper-bound     lower-bound]]," ")</f>
        <v>ENZLOAD-DOLDPP_c_FWD-rt5681</v>
      </c>
      <c r="H971" s="1">
        <f>_xlfn.NUMBERVALUE(TRIM(_xlfn.TEXTBEFORE(_xlfn.TEXTAFTER(Table4[[#This Row],[rxn     upper-bound     lower-bound]],Table4[[#This Row],[rxn]]),Table4[[#This Row],[lb]],-1)))</f>
        <v>1.4266870599999999</v>
      </c>
      <c r="I971" s="1" t="str">
        <f>_xlfn.TEXTAFTER(Table4[[#This Row],[rxn     upper-bound     lower-bound]]," ",-1)</f>
        <v>0.00000000</v>
      </c>
    </row>
    <row r="972" spans="1:9">
      <c r="A972" s="1" t="s">
        <v>13888</v>
      </c>
      <c r="B972" s="1" t="str">
        <f>_xlfn.TEXTBEFORE(ENZLOAD[[#This Row],[ENZLOAD (from enz_from_proteome)]]," ")</f>
        <v>ENZLOAD-DOLDPP_c_REV-rt5681</v>
      </c>
      <c r="C972" s="1">
        <f>_xlfn.NUMBERVALUE(_xlfn.TEXTAFTER(ENZLOAD[[#This Row],[ENZLOAD (from enz_from_proteome)]]," ",-1))</f>
        <v>0</v>
      </c>
      <c r="F972" s="1" t="s">
        <v>17581</v>
      </c>
      <c r="G972" s="1" t="str">
        <f>_xlfn.TEXTBEFORE(Table4[[#This Row],[rxn     upper-bound     lower-bound]]," ")</f>
        <v>ENZLOAD-DOLDPP_c_REV-rt5681</v>
      </c>
      <c r="H972" s="1">
        <f>_xlfn.NUMBERVALUE(TRIM(_xlfn.TEXTBEFORE(_xlfn.TEXTAFTER(Table4[[#This Row],[rxn     upper-bound     lower-bound]],Table4[[#This Row],[rxn]]),Table4[[#This Row],[lb]],-1)))</f>
        <v>1.4266870599999999</v>
      </c>
      <c r="I972" s="1" t="str">
        <f>_xlfn.TEXTAFTER(Table4[[#This Row],[rxn     upper-bound     lower-bound]]," ",-1)</f>
        <v>0.00000000</v>
      </c>
    </row>
    <row r="973" spans="1:9">
      <c r="A973" s="1" t="s">
        <v>13889</v>
      </c>
      <c r="B973" s="1" t="str">
        <f>_xlfn.TEXTBEFORE(ENZLOAD[[#This Row],[ENZLOAD (from enz_from_proteome)]]," ")</f>
        <v>ENZLOAD-DOLK_c_FWD-rt0544</v>
      </c>
      <c r="C973" s="1">
        <f>_xlfn.NUMBERVALUE(_xlfn.TEXTAFTER(ENZLOAD[[#This Row],[ENZLOAD (from enz_from_proteome)]]," ",-1))</f>
        <v>5.4081100099999997E-9</v>
      </c>
      <c r="F973" s="1" t="s">
        <v>17582</v>
      </c>
      <c r="G973" s="1" t="str">
        <f>_xlfn.TEXTBEFORE(Table4[[#This Row],[rxn     upper-bound     lower-bound]]," ")</f>
        <v>ENZLOAD-DOLK_c_FWD-rt0544</v>
      </c>
      <c r="H973" s="1">
        <f>_xlfn.NUMBERVALUE(TRIM(_xlfn.TEXTBEFORE(_xlfn.TEXTAFTER(Table4[[#This Row],[rxn     upper-bound     lower-bound]],Table4[[#This Row],[rxn]]),Table4[[#This Row],[lb]],-1)))</f>
        <v>0.39976763999999998</v>
      </c>
      <c r="I973" s="1" t="str">
        <f>_xlfn.TEXTAFTER(Table4[[#This Row],[rxn     upper-bound     lower-bound]]," ",-1)</f>
        <v>0.00000000</v>
      </c>
    </row>
    <row r="974" spans="1:9">
      <c r="A974" s="1" t="s">
        <v>13890</v>
      </c>
      <c r="B974" s="1" t="str">
        <f>_xlfn.TEXTBEFORE(ENZLOAD[[#This Row],[ENZLOAD (from enz_from_proteome)]]," ")</f>
        <v>ENZLOAD-DOLPMMT_r_FWD-PMT12</v>
      </c>
      <c r="C974" s="1">
        <f>_xlfn.NUMBERVALUE(_xlfn.TEXTAFTER(ENZLOAD[[#This Row],[ENZLOAD (from enz_from_proteome)]]," ",-1))</f>
        <v>1.0954622755E-7</v>
      </c>
      <c r="F974" s="1" t="s">
        <v>17583</v>
      </c>
      <c r="G974" s="1" t="str">
        <f>_xlfn.TEXTBEFORE(Table4[[#This Row],[rxn     upper-bound     lower-bound]]," ")</f>
        <v>ENZLOAD-DOLPMMT_r_FWD-PMT12</v>
      </c>
      <c r="H974" s="1">
        <f>_xlfn.NUMBERVALUE(TRIM(_xlfn.TEXTBEFORE(_xlfn.TEXTAFTER(Table4[[#This Row],[rxn     upper-bound     lower-bound]],Table4[[#This Row],[rxn]]),Table4[[#This Row],[lb]],-1)))</f>
        <v>0.21718576000000001</v>
      </c>
      <c r="I974" s="1" t="str">
        <f>_xlfn.TEXTAFTER(Table4[[#This Row],[rxn     upper-bound     lower-bound]]," ",-1)</f>
        <v>0.00000000</v>
      </c>
    </row>
    <row r="975" spans="1:9">
      <c r="A975" s="1" t="s">
        <v>13891</v>
      </c>
      <c r="B975" s="1" t="str">
        <f>_xlfn.TEXTBEFORE(ENZLOAD[[#This Row],[ENZLOAD (from enz_from_proteome)]]," ")</f>
        <v>ENZLOAD-DOLPMMT_r_FWD-rt3753</v>
      </c>
      <c r="C975" s="1">
        <f>_xlfn.NUMBERVALUE(_xlfn.TEXTAFTER(ENZLOAD[[#This Row],[ENZLOAD (from enz_from_proteome)]]," ",-1))</f>
        <v>1.4138013951000001E-7</v>
      </c>
      <c r="F975" s="1" t="s">
        <v>17584</v>
      </c>
      <c r="G975" s="1" t="str">
        <f>_xlfn.TEXTBEFORE(Table4[[#This Row],[rxn     upper-bound     lower-bound]]," ")</f>
        <v>ENZLOAD-DOLPMMT_r_FWD-rt3753</v>
      </c>
      <c r="H975" s="1">
        <f>_xlfn.NUMBERVALUE(TRIM(_xlfn.TEXTBEFORE(_xlfn.TEXTAFTER(Table4[[#This Row],[rxn     upper-bound     lower-bound]],Table4[[#This Row],[rxn]]),Table4[[#This Row],[lb]],-1)))</f>
        <v>0.46857598</v>
      </c>
      <c r="I975" s="1" t="str">
        <f>_xlfn.TEXTAFTER(Table4[[#This Row],[rxn     upper-bound     lower-bound]]," ",-1)</f>
        <v>0.00000000</v>
      </c>
    </row>
    <row r="976" spans="1:9">
      <c r="A976" s="1" t="s">
        <v>13892</v>
      </c>
      <c r="B976" s="1" t="str">
        <f>_xlfn.TEXTBEFORE(ENZLOAD[[#This Row],[ENZLOAD (from enz_from_proteome)]]," ")</f>
        <v>ENZLOAD-DOLPMT_c_FWD-rt5116</v>
      </c>
      <c r="C976" s="1">
        <f>_xlfn.NUMBERVALUE(_xlfn.TEXTAFTER(ENZLOAD[[#This Row],[ENZLOAD (from enz_from_proteome)]]," ",-1))</f>
        <v>1.2253610193000001E-7</v>
      </c>
      <c r="F976" s="1" t="s">
        <v>17585</v>
      </c>
      <c r="G976" s="1" t="str">
        <f>_xlfn.TEXTBEFORE(Table4[[#This Row],[rxn     upper-bound     lower-bound]]," ")</f>
        <v>ENZLOAD-DOLPMT_c_FWD-rt5116</v>
      </c>
      <c r="H976" s="1">
        <f>_xlfn.NUMBERVALUE(TRIM(_xlfn.TEXTBEFORE(_xlfn.TEXTAFTER(Table4[[#This Row],[rxn     upper-bound     lower-bound]],Table4[[#This Row],[rxn]]),Table4[[#This Row],[lb]],-1)))</f>
        <v>1.04356067</v>
      </c>
      <c r="I976" s="1" t="str">
        <f>_xlfn.TEXTAFTER(Table4[[#This Row],[rxn     upper-bound     lower-bound]]," ",-1)</f>
        <v>0.00000000</v>
      </c>
    </row>
    <row r="977" spans="1:9">
      <c r="A977" s="1" t="s">
        <v>13893</v>
      </c>
      <c r="B977" s="1" t="str">
        <f>_xlfn.TEXTBEFORE(ENZLOAD[[#This Row],[ENZLOAD (from enz_from_proteome)]]," ")</f>
        <v>ENZLOAD-DPCOAK_c_FWD-rt2746</v>
      </c>
      <c r="C977" s="1">
        <f>_xlfn.NUMBERVALUE(_xlfn.TEXTAFTER(ENZLOAD[[#This Row],[ENZLOAD (from enz_from_proteome)]]," ",-1))</f>
        <v>3.534447867E-8</v>
      </c>
      <c r="F977" s="1" t="s">
        <v>17586</v>
      </c>
      <c r="G977" s="1" t="str">
        <f>_xlfn.TEXTBEFORE(Table4[[#This Row],[rxn     upper-bound     lower-bound]]," ")</f>
        <v>ENZLOAD-DPCOAK_c_FWD-rt2746</v>
      </c>
      <c r="H977" s="1">
        <f>_xlfn.NUMBERVALUE(TRIM(_xlfn.TEXTBEFORE(_xlfn.TEXTAFTER(Table4[[#This Row],[rxn     upper-bound     lower-bound]],Table4[[#This Row],[rxn]]),Table4[[#This Row],[lb]],-1)))</f>
        <v>1.4905588000000001</v>
      </c>
      <c r="I977" s="1" t="str">
        <f>_xlfn.TEXTAFTER(Table4[[#This Row],[rxn     upper-bound     lower-bound]]," ",-1)</f>
        <v>0.00000000</v>
      </c>
    </row>
    <row r="978" spans="1:9">
      <c r="A978" s="1" t="s">
        <v>13894</v>
      </c>
      <c r="B978" s="1" t="str">
        <f>_xlfn.TEXTBEFORE(ENZLOAD[[#This Row],[ENZLOAD (from enz_from_proteome)]]," ")</f>
        <v>ENZLOAD-DPGM_c_FWD-rt1542</v>
      </c>
      <c r="C978" s="1">
        <f>_xlfn.NUMBERVALUE(_xlfn.TEXTAFTER(ENZLOAD[[#This Row],[ENZLOAD (from enz_from_proteome)]]," ",-1))</f>
        <v>1.6816114739069899E-5</v>
      </c>
      <c r="F978" s="1" t="s">
        <v>17587</v>
      </c>
      <c r="G978" s="1" t="str">
        <f>_xlfn.TEXTBEFORE(Table4[[#This Row],[rxn     upper-bound     lower-bound]]," ")</f>
        <v>ENZLOAD-DPGM_c_FWD-rt1542</v>
      </c>
      <c r="H978" s="1">
        <f>_xlfn.NUMBERVALUE(TRIM(_xlfn.TEXTBEFORE(_xlfn.TEXTAFTER(Table4[[#This Row],[rxn     upper-bound     lower-bound]],Table4[[#This Row],[rxn]]),Table4[[#This Row],[lb]],-1)))</f>
        <v>1.8469322699999999</v>
      </c>
      <c r="I978" s="1" t="str">
        <f>_xlfn.TEXTAFTER(Table4[[#This Row],[rxn     upper-bound     lower-bound]]," ",-1)</f>
        <v>0.00000000</v>
      </c>
    </row>
    <row r="979" spans="1:9">
      <c r="A979" s="1" t="s">
        <v>13895</v>
      </c>
      <c r="B979" s="1" t="str">
        <f>_xlfn.TEXTBEFORE(ENZLOAD[[#This Row],[ENZLOAD (from enz_from_proteome)]]," ")</f>
        <v>ENZLOAD-DPGM_c_REV-rt1542</v>
      </c>
      <c r="C979" s="1">
        <f>_xlfn.NUMBERVALUE(_xlfn.TEXTAFTER(ENZLOAD[[#This Row],[ENZLOAD (from enz_from_proteome)]]," ",-1))</f>
        <v>1.6816114739069899E-5</v>
      </c>
      <c r="F979" s="1" t="s">
        <v>17588</v>
      </c>
      <c r="G979" s="1" t="str">
        <f>_xlfn.TEXTBEFORE(Table4[[#This Row],[rxn     upper-bound     lower-bound]]," ")</f>
        <v>ENZLOAD-DPGM_c_REV-rt1542</v>
      </c>
      <c r="H979" s="1">
        <f>_xlfn.NUMBERVALUE(TRIM(_xlfn.TEXTBEFORE(_xlfn.TEXTAFTER(Table4[[#This Row],[rxn     upper-bound     lower-bound]],Table4[[#This Row],[rxn]]),Table4[[#This Row],[lb]],-1)))</f>
        <v>1.8469322699999999</v>
      </c>
      <c r="I979" s="1" t="str">
        <f>_xlfn.TEXTAFTER(Table4[[#This Row],[rxn     upper-bound     lower-bound]]," ",-1)</f>
        <v>0.00000000</v>
      </c>
    </row>
    <row r="980" spans="1:9">
      <c r="A980" s="1" t="s">
        <v>13896</v>
      </c>
      <c r="B980" s="1" t="str">
        <f>_xlfn.TEXTBEFORE(ENZLOAD[[#This Row],[ENZLOAD (from enz_from_proteome)]]," ")</f>
        <v>ENZLOAD-DPGT_c_FWD-rt3441</v>
      </c>
      <c r="C980" s="1">
        <f>_xlfn.NUMBERVALUE(_xlfn.TEXTAFTER(ENZLOAD[[#This Row],[ENZLOAD (from enz_from_proteome)]]," ",-1))</f>
        <v>1.1470392183E-7</v>
      </c>
      <c r="F980" s="1" t="s">
        <v>17589</v>
      </c>
      <c r="G980" s="1" t="str">
        <f>_xlfn.TEXTBEFORE(Table4[[#This Row],[rxn     upper-bound     lower-bound]]," ")</f>
        <v>ENZLOAD-DPGT_c_FWD-rt3441</v>
      </c>
      <c r="H980" s="1">
        <f>_xlfn.NUMBERVALUE(TRIM(_xlfn.TEXTBEFORE(_xlfn.TEXTAFTER(Table4[[#This Row],[rxn     upper-bound     lower-bound]],Table4[[#This Row],[rxn]]),Table4[[#This Row],[lb]],-1)))</f>
        <v>1.0780337499999999</v>
      </c>
      <c r="I980" s="1" t="str">
        <f>_xlfn.TEXTAFTER(Table4[[#This Row],[rxn     upper-bound     lower-bound]]," ",-1)</f>
        <v>0.00000000</v>
      </c>
    </row>
    <row r="981" spans="1:9">
      <c r="A981" s="1" t="s">
        <v>13897</v>
      </c>
      <c r="B981" s="1" t="str">
        <f>_xlfn.TEXTBEFORE(ENZLOAD[[#This Row],[ENZLOAD (from enz_from_proteome)]]," ")</f>
        <v>ENZLOAD-DPGT_c_REV-rt3441</v>
      </c>
      <c r="C981" s="1">
        <f>_xlfn.NUMBERVALUE(_xlfn.TEXTAFTER(ENZLOAD[[#This Row],[ENZLOAD (from enz_from_proteome)]]," ",-1))</f>
        <v>1.1470392183E-7</v>
      </c>
      <c r="F981" s="1" t="s">
        <v>17590</v>
      </c>
      <c r="G981" s="1" t="str">
        <f>_xlfn.TEXTBEFORE(Table4[[#This Row],[rxn     upper-bound     lower-bound]]," ")</f>
        <v>ENZLOAD-DPGT_c_REV-rt3441</v>
      </c>
      <c r="H981" s="1">
        <f>_xlfn.NUMBERVALUE(TRIM(_xlfn.TEXTBEFORE(_xlfn.TEXTAFTER(Table4[[#This Row],[rxn     upper-bound     lower-bound]],Table4[[#This Row],[rxn]]),Table4[[#This Row],[lb]],-1)))</f>
        <v>1.0780337499999999</v>
      </c>
      <c r="I981" s="1" t="str">
        <f>_xlfn.TEXTAFTER(Table4[[#This Row],[rxn     upper-bound     lower-bound]]," ",-1)</f>
        <v>0.00000000</v>
      </c>
    </row>
    <row r="982" spans="1:9">
      <c r="A982" s="1" t="s">
        <v>13898</v>
      </c>
      <c r="B982" s="1" t="str">
        <f>_xlfn.TEXTBEFORE(ENZLOAD[[#This Row],[ENZLOAD (from enz_from_proteome)]]," ")</f>
        <v>ENZLOAD-DPMVD_c_FWD-rt3542</v>
      </c>
      <c r="C982" s="1">
        <f>_xlfn.NUMBERVALUE(_xlfn.TEXTAFTER(ENZLOAD[[#This Row],[ENZLOAD (from enz_from_proteome)]]," ",-1))</f>
        <v>1.15135690465E-6</v>
      </c>
      <c r="F982" s="1" t="s">
        <v>17591</v>
      </c>
      <c r="G982" s="1" t="str">
        <f>_xlfn.TEXTBEFORE(Table4[[#This Row],[rxn     upper-bound     lower-bound]]," ")</f>
        <v>ENZLOAD-DPMVD_c_FWD-rt3542</v>
      </c>
      <c r="H982" s="1">
        <f>_xlfn.NUMBERVALUE(TRIM(_xlfn.TEXTBEFORE(_xlfn.TEXTAFTER(Table4[[#This Row],[rxn     upper-bound     lower-bound]],Table4[[#This Row],[rxn]]),Table4[[#This Row],[lb]],-1)))</f>
        <v>0.95881541999999997</v>
      </c>
      <c r="I982" s="1" t="str">
        <f>_xlfn.TEXTAFTER(Table4[[#This Row],[rxn     upper-bound     lower-bound]]," ",-1)</f>
        <v>0.00000000</v>
      </c>
    </row>
    <row r="983" spans="1:9">
      <c r="A983" s="1" t="s">
        <v>13899</v>
      </c>
      <c r="B983" s="1" t="str">
        <f>_xlfn.TEXTBEFORE(ENZLOAD[[#This Row],[ENZLOAD (from enz_from_proteome)]]," ")</f>
        <v>ENZLOAD-DPR_c_FWD-rt5909</v>
      </c>
      <c r="C983" s="1">
        <f>_xlfn.NUMBERVALUE(_xlfn.TEXTAFTER(ENZLOAD[[#This Row],[ENZLOAD (from enz_from_proteome)]]," ",-1))</f>
        <v>2.247018058E-8</v>
      </c>
      <c r="F983" s="1" t="s">
        <v>17592</v>
      </c>
      <c r="G983" s="1" t="str">
        <f>_xlfn.TEXTBEFORE(Table4[[#This Row],[rxn     upper-bound     lower-bound]]," ")</f>
        <v>ENZLOAD-DPR_c_FWD-rt5909</v>
      </c>
      <c r="H983" s="1">
        <f>_xlfn.NUMBERVALUE(TRIM(_xlfn.TEXTBEFORE(_xlfn.TEXTAFTER(Table4[[#This Row],[rxn     upper-bound     lower-bound]],Table4[[#This Row],[rxn]]),Table4[[#This Row],[lb]],-1)))</f>
        <v>0.74472886000000005</v>
      </c>
      <c r="I983" s="1" t="str">
        <f>_xlfn.TEXTAFTER(Table4[[#This Row],[rxn     upper-bound     lower-bound]]," ",-1)</f>
        <v>0.00000000</v>
      </c>
    </row>
    <row r="984" spans="1:9">
      <c r="A984" s="1" t="s">
        <v>13900</v>
      </c>
      <c r="B984" s="1" t="str">
        <f>_xlfn.TEXTBEFORE(ENZLOAD[[#This Row],[ENZLOAD (from enz_from_proteome)]]," ")</f>
        <v>ENZLOAD-DPR_c_FWD-rt8154</v>
      </c>
      <c r="C984" s="1">
        <f>_xlfn.NUMBERVALUE(_xlfn.TEXTAFTER(ENZLOAD[[#This Row],[ENZLOAD (from enz_from_proteome)]]," ",-1))</f>
        <v>6.2762602901999899E-7</v>
      </c>
      <c r="F984" s="1" t="s">
        <v>17593</v>
      </c>
      <c r="G984" s="1" t="str">
        <f>_xlfn.TEXTBEFORE(Table4[[#This Row],[rxn     upper-bound     lower-bound]]," ")</f>
        <v>ENZLOAD-DPR_c_FWD-rt8154</v>
      </c>
      <c r="H984" s="1">
        <f>_xlfn.NUMBERVALUE(TRIM(_xlfn.TEXTBEFORE(_xlfn.TEXTAFTER(Table4[[#This Row],[rxn     upper-bound     lower-bound]],Table4[[#This Row],[rxn]]),Table4[[#This Row],[lb]],-1)))</f>
        <v>0.84699033999999995</v>
      </c>
      <c r="I984" s="1" t="str">
        <f>_xlfn.TEXTAFTER(Table4[[#This Row],[rxn     upper-bound     lower-bound]]," ",-1)</f>
        <v>0.00000000</v>
      </c>
    </row>
    <row r="985" spans="1:9">
      <c r="A985" s="1" t="s">
        <v>13901</v>
      </c>
      <c r="B985" s="1" t="str">
        <f>_xlfn.TEXTBEFORE(ENZLOAD[[#This Row],[ENZLOAD (from enz_from_proteome)]]," ")</f>
        <v>ENZLOAD-DRAPPRy_c_FWD-rt8469</v>
      </c>
      <c r="C985" s="1">
        <f>_xlfn.NUMBERVALUE(_xlfn.TEXTAFTER(ENZLOAD[[#This Row],[ENZLOAD (from enz_from_proteome)]]," ",-1))</f>
        <v>1.504258852E-8</v>
      </c>
      <c r="F985" s="1" t="s">
        <v>17594</v>
      </c>
      <c r="G985" s="1" t="str">
        <f>_xlfn.TEXTBEFORE(Table4[[#This Row],[rxn     upper-bound     lower-bound]]," ")</f>
        <v>ENZLOAD-DRAPPRy_c_FWD-rt8469</v>
      </c>
      <c r="H985" s="1">
        <f>_xlfn.NUMBERVALUE(TRIM(_xlfn.TEXTBEFORE(_xlfn.TEXTAFTER(Table4[[#This Row],[rxn     upper-bound     lower-bound]],Table4[[#This Row],[rxn]]),Table4[[#This Row],[lb]],-1)))</f>
        <v>1.5166808000000001</v>
      </c>
      <c r="I985" s="1" t="str">
        <f>_xlfn.TEXTAFTER(Table4[[#This Row],[rxn     upper-bound     lower-bound]]," ",-1)</f>
        <v>0.00000000</v>
      </c>
    </row>
    <row r="986" spans="1:9">
      <c r="A986" s="1" t="s">
        <v>13902</v>
      </c>
      <c r="B986" s="1" t="str">
        <f>_xlfn.TEXTBEFORE(ENZLOAD[[#This Row],[ENZLOAD (from enz_from_proteome)]]," ")</f>
        <v>ENZLOAD-DRBK_c_FWD-rt2501</v>
      </c>
      <c r="C986" s="1">
        <f>_xlfn.NUMBERVALUE(_xlfn.TEXTAFTER(ENZLOAD[[#This Row],[ENZLOAD (from enz_from_proteome)]]," ",-1))</f>
        <v>6.0954899489999993E-8</v>
      </c>
      <c r="F986" s="1" t="s">
        <v>17595</v>
      </c>
      <c r="G986" s="1" t="str">
        <f>_xlfn.TEXTBEFORE(Table4[[#This Row],[rxn     upper-bound     lower-bound]]," ")</f>
        <v>ENZLOAD-DRBK_c_FWD-rt2501</v>
      </c>
      <c r="H986" s="1">
        <f>_xlfn.NUMBERVALUE(TRIM(_xlfn.TEXTBEFORE(_xlfn.TEXTAFTER(Table4[[#This Row],[rxn     upper-bound     lower-bound]],Table4[[#This Row],[rxn]]),Table4[[#This Row],[lb]],-1)))</f>
        <v>0.59853003000000005</v>
      </c>
      <c r="I986" s="1" t="str">
        <f>_xlfn.TEXTAFTER(Table4[[#This Row],[rxn     upper-bound     lower-bound]]," ",-1)</f>
        <v>0.00000000</v>
      </c>
    </row>
    <row r="987" spans="1:9">
      <c r="A987" s="1" t="s">
        <v>13903</v>
      </c>
      <c r="B987" s="1" t="str">
        <f>_xlfn.TEXTBEFORE(ENZLOAD[[#This Row],[ENZLOAD (from enz_from_proteome)]]," ")</f>
        <v>ENZLOAD-DTMPK_c_FWD-rt6884</v>
      </c>
      <c r="C987" s="1">
        <f>_xlfn.NUMBERVALUE(_xlfn.TEXTAFTER(ENZLOAD[[#This Row],[ENZLOAD (from enz_from_proteome)]]," ",-1))</f>
        <v>2.7001854762000001E-7</v>
      </c>
      <c r="F987" s="1" t="s">
        <v>17596</v>
      </c>
      <c r="G987" s="1" t="str">
        <f>_xlfn.TEXTBEFORE(Table4[[#This Row],[rxn     upper-bound     lower-bound]]," ")</f>
        <v>ENZLOAD-DTMPK_c_FWD-rt6884</v>
      </c>
      <c r="H987" s="1">
        <f>_xlfn.NUMBERVALUE(TRIM(_xlfn.TEXTBEFORE(_xlfn.TEXTAFTER(Table4[[#This Row],[rxn     upper-bound     lower-bound]],Table4[[#This Row],[rxn]]),Table4[[#This Row],[lb]],-1)))</f>
        <v>1.69586663</v>
      </c>
      <c r="I987" s="1" t="str">
        <f>_xlfn.TEXTAFTER(Table4[[#This Row],[rxn     upper-bound     lower-bound]]," ",-1)</f>
        <v>0.00000000</v>
      </c>
    </row>
    <row r="988" spans="1:9">
      <c r="A988" s="1" t="s">
        <v>13904</v>
      </c>
      <c r="B988" s="1" t="str">
        <f>_xlfn.TEXTBEFORE(ENZLOAD[[#This Row],[ENZLOAD (from enz_from_proteome)]]," ")</f>
        <v>ENZLOAD-DUTPDP_c_FWD-rt0031</v>
      </c>
      <c r="C988" s="1">
        <f>_xlfn.NUMBERVALUE(_xlfn.TEXTAFTER(ENZLOAD[[#This Row],[ENZLOAD (from enz_from_proteome)]]," ",-1))</f>
        <v>8.6717807091E-7</v>
      </c>
      <c r="F988" s="1" t="s">
        <v>17597</v>
      </c>
      <c r="G988" s="1" t="str">
        <f>_xlfn.TEXTBEFORE(Table4[[#This Row],[rxn     upper-bound     lower-bound]]," ")</f>
        <v>ENZLOAD-DUTPDP_c_FWD-rt0031</v>
      </c>
      <c r="H988" s="1">
        <f>_xlfn.NUMBERVALUE(TRIM(_xlfn.TEXTBEFORE(_xlfn.TEXTAFTER(Table4[[#This Row],[rxn     upper-bound     lower-bound]],Table4[[#This Row],[rxn]]),Table4[[#This Row],[lb]],-1)))</f>
        <v>0.53568663000000005</v>
      </c>
      <c r="I988" s="1" t="str">
        <f>_xlfn.TEXTAFTER(Table4[[#This Row],[rxn     upper-bound     lower-bound]]," ",-1)</f>
        <v>0.00000000</v>
      </c>
    </row>
    <row r="989" spans="1:9">
      <c r="A989" s="1" t="s">
        <v>13905</v>
      </c>
      <c r="B989" s="1" t="str">
        <f>_xlfn.TEXTBEFORE(ENZLOAD[[#This Row],[ENZLOAD (from enz_from_proteome)]]," ")</f>
        <v>ENZLOAD-DUTPDP_c_FWD-rt5532</v>
      </c>
      <c r="C989" s="1">
        <f>_xlfn.NUMBERVALUE(_xlfn.TEXTAFTER(ENZLOAD[[#This Row],[ENZLOAD (from enz_from_proteome)]]," ",-1))</f>
        <v>3.0155341161999999E-7</v>
      </c>
      <c r="F989" s="1" t="s">
        <v>17598</v>
      </c>
      <c r="G989" s="1" t="str">
        <f>_xlfn.TEXTBEFORE(Table4[[#This Row],[rxn     upper-bound     lower-bound]]," ")</f>
        <v>ENZLOAD-DUTPDP_c_FWD-rt5532</v>
      </c>
      <c r="H989" s="1">
        <f>_xlfn.NUMBERVALUE(TRIM(_xlfn.TEXTBEFORE(_xlfn.TEXTAFTER(Table4[[#This Row],[rxn     upper-bound     lower-bound]],Table4[[#This Row],[rxn]]),Table4[[#This Row],[lb]],-1)))</f>
        <v>0.77799390999999996</v>
      </c>
      <c r="I989" s="1" t="str">
        <f>_xlfn.TEXTAFTER(Table4[[#This Row],[rxn     upper-bound     lower-bound]]," ",-1)</f>
        <v>0.00000000</v>
      </c>
    </row>
    <row r="990" spans="1:9">
      <c r="A990" s="1" t="s">
        <v>13906</v>
      </c>
      <c r="B990" s="1" t="str">
        <f>_xlfn.TEXTBEFORE(ENZLOAD[[#This Row],[ENZLOAD (from enz_from_proteome)]]," ")</f>
        <v>ENZLOAD-DXHPSq9_c_FWD-rt1830</v>
      </c>
      <c r="C990" s="1">
        <f>_xlfn.NUMBERVALUE(_xlfn.TEXTAFTER(ENZLOAD[[#This Row],[ENZLOAD (from enz_from_proteome)]]," ",-1))</f>
        <v>2.4587336090000001E-7</v>
      </c>
      <c r="F990" s="1" t="s">
        <v>17599</v>
      </c>
      <c r="G990" s="1" t="str">
        <f>_xlfn.TEXTBEFORE(Table4[[#This Row],[rxn     upper-bound     lower-bound]]," ")</f>
        <v>ENZLOAD-DXHPSq9_c_FWD-rt1830</v>
      </c>
      <c r="H990" s="1">
        <f>_xlfn.NUMBERVALUE(TRIM(_xlfn.TEXTBEFORE(_xlfn.TEXTAFTER(Table4[[#This Row],[rxn     upper-bound     lower-bound]],Table4[[#This Row],[rxn]]),Table4[[#This Row],[lb]],-1)))</f>
        <v>1.0469721400000001</v>
      </c>
      <c r="I990" s="1" t="str">
        <f>_xlfn.TEXTAFTER(Table4[[#This Row],[rxn     upper-bound     lower-bound]]," ",-1)</f>
        <v>0.00000000</v>
      </c>
    </row>
    <row r="991" spans="1:9">
      <c r="A991" s="1" t="s">
        <v>13907</v>
      </c>
      <c r="B991" s="1" t="str">
        <f>_xlfn.TEXTBEFORE(ENZLOAD[[#This Row],[ENZLOAD (from enz_from_proteome)]]," ")</f>
        <v>ENZLOAD-EAR100y_c_FWD-rt0302</v>
      </c>
      <c r="C991" s="1">
        <f>_xlfn.NUMBERVALUE(_xlfn.TEXTAFTER(ENZLOAD[[#This Row],[ENZLOAD (from enz_from_proteome)]]," ",-1))</f>
        <v>1.7193706060300001E-6</v>
      </c>
      <c r="F991" s="1" t="s">
        <v>17600</v>
      </c>
      <c r="G991" s="1" t="str">
        <f>_xlfn.TEXTBEFORE(Table4[[#This Row],[rxn     upper-bound     lower-bound]]," ")</f>
        <v>ENZLOAD-EAR100y_c_FWD-rt0302</v>
      </c>
      <c r="H991" s="1">
        <f>_xlfn.NUMBERVALUE(TRIM(_xlfn.TEXTBEFORE(_xlfn.TEXTAFTER(Table4[[#This Row],[rxn     upper-bound     lower-bound]],Table4[[#This Row],[rxn]]),Table4[[#This Row],[lb]],-1)))</f>
        <v>0.31182735</v>
      </c>
      <c r="I991" s="1" t="str">
        <f>_xlfn.TEXTAFTER(Table4[[#This Row],[rxn     upper-bound     lower-bound]]," ",-1)</f>
        <v>0.00000000</v>
      </c>
    </row>
    <row r="992" spans="1:9">
      <c r="A992" s="1" t="s">
        <v>13908</v>
      </c>
      <c r="B992" s="1" t="str">
        <f>_xlfn.TEXTBEFORE(ENZLOAD[[#This Row],[ENZLOAD (from enz_from_proteome)]]," ")</f>
        <v>ENZLOAD-EAR120y_c_FWD-rt0302</v>
      </c>
      <c r="C992" s="1">
        <f>_xlfn.NUMBERVALUE(_xlfn.TEXTAFTER(ENZLOAD[[#This Row],[ENZLOAD (from enz_from_proteome)]]," ",-1))</f>
        <v>1.7193706060300001E-6</v>
      </c>
      <c r="F992" s="1" t="s">
        <v>17601</v>
      </c>
      <c r="G992" s="1" t="str">
        <f>_xlfn.TEXTBEFORE(Table4[[#This Row],[rxn     upper-bound     lower-bound]]," ")</f>
        <v>ENZLOAD-EAR120y_c_FWD-rt0302</v>
      </c>
      <c r="H992" s="1">
        <f>_xlfn.NUMBERVALUE(TRIM(_xlfn.TEXTBEFORE(_xlfn.TEXTAFTER(Table4[[#This Row],[rxn     upper-bound     lower-bound]],Table4[[#This Row],[rxn]]),Table4[[#This Row],[lb]],-1)))</f>
        <v>0.31182735</v>
      </c>
      <c r="I992" s="1" t="str">
        <f>_xlfn.TEXTAFTER(Table4[[#This Row],[rxn     upper-bound     lower-bound]]," ",-1)</f>
        <v>0.00000000</v>
      </c>
    </row>
    <row r="993" spans="1:9">
      <c r="A993" s="1" t="s">
        <v>13909</v>
      </c>
      <c r="B993" s="1" t="str">
        <f>_xlfn.TEXTBEFORE(ENZLOAD[[#This Row],[ENZLOAD (from enz_from_proteome)]]," ")</f>
        <v>ENZLOAD-EAR140y_c_FWD-rt0302</v>
      </c>
      <c r="C993" s="1">
        <f>_xlfn.NUMBERVALUE(_xlfn.TEXTAFTER(ENZLOAD[[#This Row],[ENZLOAD (from enz_from_proteome)]]," ",-1))</f>
        <v>1.7193706060300001E-6</v>
      </c>
      <c r="F993" s="1" t="s">
        <v>17602</v>
      </c>
      <c r="G993" s="1" t="str">
        <f>_xlfn.TEXTBEFORE(Table4[[#This Row],[rxn     upper-bound     lower-bound]]," ")</f>
        <v>ENZLOAD-EAR140y_c_FWD-rt0302</v>
      </c>
      <c r="H993" s="1">
        <f>_xlfn.NUMBERVALUE(TRIM(_xlfn.TEXTBEFORE(_xlfn.TEXTAFTER(Table4[[#This Row],[rxn     upper-bound     lower-bound]],Table4[[#This Row],[rxn]]),Table4[[#This Row],[lb]],-1)))</f>
        <v>0.31182735</v>
      </c>
      <c r="I993" s="1" t="str">
        <f>_xlfn.TEXTAFTER(Table4[[#This Row],[rxn     upper-bound     lower-bound]]," ",-1)</f>
        <v>0.00000000</v>
      </c>
    </row>
    <row r="994" spans="1:9">
      <c r="A994" s="1" t="s">
        <v>13910</v>
      </c>
      <c r="B994" s="1" t="str">
        <f>_xlfn.TEXTBEFORE(ENZLOAD[[#This Row],[ENZLOAD (from enz_from_proteome)]]," ")</f>
        <v>ENZLOAD-EAR160y_c_FWD-rt0302</v>
      </c>
      <c r="C994" s="1">
        <f>_xlfn.NUMBERVALUE(_xlfn.TEXTAFTER(ENZLOAD[[#This Row],[ENZLOAD (from enz_from_proteome)]]," ",-1))</f>
        <v>1.7193706060300001E-6</v>
      </c>
      <c r="F994" s="1" t="s">
        <v>17603</v>
      </c>
      <c r="G994" s="1" t="str">
        <f>_xlfn.TEXTBEFORE(Table4[[#This Row],[rxn     upper-bound     lower-bound]]," ")</f>
        <v>ENZLOAD-EAR160y_c_FWD-rt0302</v>
      </c>
      <c r="H994" s="1">
        <f>_xlfn.NUMBERVALUE(TRIM(_xlfn.TEXTBEFORE(_xlfn.TEXTAFTER(Table4[[#This Row],[rxn     upper-bound     lower-bound]],Table4[[#This Row],[rxn]]),Table4[[#This Row],[lb]],-1)))</f>
        <v>0.31182735</v>
      </c>
      <c r="I994" s="1" t="str">
        <f>_xlfn.TEXTAFTER(Table4[[#This Row],[rxn     upper-bound     lower-bound]]," ",-1)</f>
        <v>0.00000000</v>
      </c>
    </row>
    <row r="995" spans="1:9">
      <c r="A995" s="1" t="s">
        <v>13911</v>
      </c>
      <c r="B995" s="1" t="str">
        <f>_xlfn.TEXTBEFORE(ENZLOAD[[#This Row],[ENZLOAD (from enz_from_proteome)]]," ")</f>
        <v>ENZLOAD-EAR180y_c_FWD-rt0302</v>
      </c>
      <c r="C995" s="1">
        <f>_xlfn.NUMBERVALUE(_xlfn.TEXTAFTER(ENZLOAD[[#This Row],[ENZLOAD (from enz_from_proteome)]]," ",-1))</f>
        <v>1.7193706060300001E-6</v>
      </c>
      <c r="F995" s="1" t="s">
        <v>17604</v>
      </c>
      <c r="G995" s="1" t="str">
        <f>_xlfn.TEXTBEFORE(Table4[[#This Row],[rxn     upper-bound     lower-bound]]," ")</f>
        <v>ENZLOAD-EAR180y_c_FWD-rt0302</v>
      </c>
      <c r="H995" s="1">
        <f>_xlfn.NUMBERVALUE(TRIM(_xlfn.TEXTBEFORE(_xlfn.TEXTAFTER(Table4[[#This Row],[rxn     upper-bound     lower-bound]],Table4[[#This Row],[rxn]]),Table4[[#This Row],[lb]],-1)))</f>
        <v>0.31182735</v>
      </c>
      <c r="I995" s="1" t="str">
        <f>_xlfn.TEXTAFTER(Table4[[#This Row],[rxn     upper-bound     lower-bound]]," ",-1)</f>
        <v>0.00000000</v>
      </c>
    </row>
    <row r="996" spans="1:9">
      <c r="A996" s="1" t="s">
        <v>13912</v>
      </c>
      <c r="B996" s="1" t="str">
        <f>_xlfn.TEXTBEFORE(ENZLOAD[[#This Row],[ENZLOAD (from enz_from_proteome)]]," ")</f>
        <v>ENZLOAD-EAR40y_c_FWD-rt0302</v>
      </c>
      <c r="C996" s="1">
        <f>_xlfn.NUMBERVALUE(_xlfn.TEXTAFTER(ENZLOAD[[#This Row],[ENZLOAD (from enz_from_proteome)]]," ",-1))</f>
        <v>1.7193706060300001E-6</v>
      </c>
      <c r="F996" s="1" t="s">
        <v>17605</v>
      </c>
      <c r="G996" s="1" t="str">
        <f>_xlfn.TEXTBEFORE(Table4[[#This Row],[rxn     upper-bound     lower-bound]]," ")</f>
        <v>ENZLOAD-EAR40y_c_FWD-rt0302</v>
      </c>
      <c r="H996" s="1">
        <f>_xlfn.NUMBERVALUE(TRIM(_xlfn.TEXTBEFORE(_xlfn.TEXTAFTER(Table4[[#This Row],[rxn     upper-bound     lower-bound]],Table4[[#This Row],[rxn]]),Table4[[#This Row],[lb]],-1)))</f>
        <v>0.31182735</v>
      </c>
      <c r="I996" s="1" t="str">
        <f>_xlfn.TEXTAFTER(Table4[[#This Row],[rxn     upper-bound     lower-bound]]," ",-1)</f>
        <v>0.00000000</v>
      </c>
    </row>
    <row r="997" spans="1:9">
      <c r="A997" s="1" t="s">
        <v>13913</v>
      </c>
      <c r="B997" s="1" t="str">
        <f>_xlfn.TEXTBEFORE(ENZLOAD[[#This Row],[ENZLOAD (from enz_from_proteome)]]," ")</f>
        <v>ENZLOAD-EAR40y_m_FWD-rt3469</v>
      </c>
      <c r="C997" s="1">
        <f>_xlfn.NUMBERVALUE(_xlfn.TEXTAFTER(ENZLOAD[[#This Row],[ENZLOAD (from enz_from_proteome)]]," ",-1))</f>
        <v>9.6524536969999999E-8</v>
      </c>
      <c r="F997" s="1" t="s">
        <v>17606</v>
      </c>
      <c r="G997" s="1" t="str">
        <f>_xlfn.TEXTBEFORE(Table4[[#This Row],[rxn     upper-bound     lower-bound]]," ")</f>
        <v>ENZLOAD-EAR40y_m_FWD-rt3469</v>
      </c>
      <c r="H997" s="1">
        <f>_xlfn.NUMBERVALUE(TRIM(_xlfn.TEXTBEFORE(_xlfn.TEXTAFTER(Table4[[#This Row],[rxn     upper-bound     lower-bound]],Table4[[#This Row],[rxn]]),Table4[[#This Row],[lb]],-1)))</f>
        <v>0.97321623000000002</v>
      </c>
      <c r="I997" s="1" t="str">
        <f>_xlfn.TEXTAFTER(Table4[[#This Row],[rxn     upper-bound     lower-bound]]," ",-1)</f>
        <v>0.00000000</v>
      </c>
    </row>
    <row r="998" spans="1:9">
      <c r="A998" s="1" t="s">
        <v>13914</v>
      </c>
      <c r="B998" s="1" t="str">
        <f>_xlfn.TEXTBEFORE(ENZLOAD[[#This Row],[ENZLOAD (from enz_from_proteome)]]," ")</f>
        <v>ENZLOAD-EAR60y_c_FWD-rt0302</v>
      </c>
      <c r="C998" s="1">
        <f>_xlfn.NUMBERVALUE(_xlfn.TEXTAFTER(ENZLOAD[[#This Row],[ENZLOAD (from enz_from_proteome)]]," ",-1))</f>
        <v>1.7193706060300001E-6</v>
      </c>
      <c r="F998" s="1" t="s">
        <v>17607</v>
      </c>
      <c r="G998" s="1" t="str">
        <f>_xlfn.TEXTBEFORE(Table4[[#This Row],[rxn     upper-bound     lower-bound]]," ")</f>
        <v>ENZLOAD-EAR60y_c_FWD-rt0302</v>
      </c>
      <c r="H998" s="1">
        <f>_xlfn.NUMBERVALUE(TRIM(_xlfn.TEXTBEFORE(_xlfn.TEXTAFTER(Table4[[#This Row],[rxn     upper-bound     lower-bound]],Table4[[#This Row],[rxn]]),Table4[[#This Row],[lb]],-1)))</f>
        <v>0.31182735</v>
      </c>
      <c r="I998" s="1" t="str">
        <f>_xlfn.TEXTAFTER(Table4[[#This Row],[rxn     upper-bound     lower-bound]]," ",-1)</f>
        <v>0.00000000</v>
      </c>
    </row>
    <row r="999" spans="1:9">
      <c r="A999" s="1" t="s">
        <v>13915</v>
      </c>
      <c r="B999" s="1" t="str">
        <f>_xlfn.TEXTBEFORE(ENZLOAD[[#This Row],[ENZLOAD (from enz_from_proteome)]]," ")</f>
        <v>ENZLOAD-EAR60y_m_FWD-rt3469</v>
      </c>
      <c r="C999" s="1">
        <f>_xlfn.NUMBERVALUE(_xlfn.TEXTAFTER(ENZLOAD[[#This Row],[ENZLOAD (from enz_from_proteome)]]," ",-1))</f>
        <v>9.6524536969999999E-8</v>
      </c>
      <c r="F999" s="1" t="s">
        <v>17608</v>
      </c>
      <c r="G999" s="1" t="str">
        <f>_xlfn.TEXTBEFORE(Table4[[#This Row],[rxn     upper-bound     lower-bound]]," ")</f>
        <v>ENZLOAD-EAR60y_m_FWD-rt3469</v>
      </c>
      <c r="H999" s="1">
        <f>_xlfn.NUMBERVALUE(TRIM(_xlfn.TEXTBEFORE(_xlfn.TEXTAFTER(Table4[[#This Row],[rxn     upper-bound     lower-bound]],Table4[[#This Row],[rxn]]),Table4[[#This Row],[lb]],-1)))</f>
        <v>0.97321623000000002</v>
      </c>
      <c r="I999" s="1" t="str">
        <f>_xlfn.TEXTAFTER(Table4[[#This Row],[rxn     upper-bound     lower-bound]]," ",-1)</f>
        <v>0.00000000</v>
      </c>
    </row>
    <row r="1000" spans="1:9">
      <c r="A1000" s="1" t="s">
        <v>13916</v>
      </c>
      <c r="B1000" s="1" t="str">
        <f>_xlfn.TEXTBEFORE(ENZLOAD[[#This Row],[ENZLOAD (from enz_from_proteome)]]," ")</f>
        <v>ENZLOAD-EAR80y_c_FWD-rt0302</v>
      </c>
      <c r="C1000" s="1">
        <f>_xlfn.NUMBERVALUE(_xlfn.TEXTAFTER(ENZLOAD[[#This Row],[ENZLOAD (from enz_from_proteome)]]," ",-1))</f>
        <v>1.7193706060300001E-6</v>
      </c>
      <c r="F1000" s="1" t="s">
        <v>17609</v>
      </c>
      <c r="G1000" s="1" t="str">
        <f>_xlfn.TEXTBEFORE(Table4[[#This Row],[rxn     upper-bound     lower-bound]]," ")</f>
        <v>ENZLOAD-EAR80y_c_FWD-rt0302</v>
      </c>
      <c r="H1000" s="1">
        <f>_xlfn.NUMBERVALUE(TRIM(_xlfn.TEXTBEFORE(_xlfn.TEXTAFTER(Table4[[#This Row],[rxn     upper-bound     lower-bound]],Table4[[#This Row],[rxn]]),Table4[[#This Row],[lb]],-1)))</f>
        <v>0.31182735</v>
      </c>
      <c r="I1000" s="1" t="str">
        <f>_xlfn.TEXTAFTER(Table4[[#This Row],[rxn     upper-bound     lower-bound]]," ",-1)</f>
        <v>0.00000000</v>
      </c>
    </row>
    <row r="1001" spans="1:9">
      <c r="A1001" s="1" t="s">
        <v>13917</v>
      </c>
      <c r="B1001" s="1" t="str">
        <f>_xlfn.TEXTBEFORE(ENZLOAD[[#This Row],[ENZLOAD (from enz_from_proteome)]]," ")</f>
        <v>ENZLOAD-EAR80y_m_FWD-rt3469</v>
      </c>
      <c r="C1001" s="1">
        <f>_xlfn.NUMBERVALUE(_xlfn.TEXTAFTER(ENZLOAD[[#This Row],[ENZLOAD (from enz_from_proteome)]]," ",-1))</f>
        <v>9.6524536969999999E-8</v>
      </c>
      <c r="F1001" s="1" t="s">
        <v>17610</v>
      </c>
      <c r="G1001" s="1" t="str">
        <f>_xlfn.TEXTBEFORE(Table4[[#This Row],[rxn     upper-bound     lower-bound]]," ")</f>
        <v>ENZLOAD-EAR80y_m_FWD-rt3469</v>
      </c>
      <c r="H1001" s="1">
        <f>_xlfn.NUMBERVALUE(TRIM(_xlfn.TEXTBEFORE(_xlfn.TEXTAFTER(Table4[[#This Row],[rxn     upper-bound     lower-bound]],Table4[[#This Row],[rxn]]),Table4[[#This Row],[lb]],-1)))</f>
        <v>0.97321623000000002</v>
      </c>
      <c r="I1001" s="1" t="str">
        <f>_xlfn.TEXTAFTER(Table4[[#This Row],[rxn     upper-bound     lower-bound]]," ",-1)</f>
        <v>0.00000000</v>
      </c>
    </row>
    <row r="1002" spans="1:9">
      <c r="A1002" s="1" t="s">
        <v>13918</v>
      </c>
      <c r="B1002" s="1" t="str">
        <f>_xlfn.TEXTBEFORE(ENZLOAD[[#This Row],[ENZLOAD (from enz_from_proteome)]]," ")</f>
        <v>ENZLOAD-ECOAH100_m_FWD-rt6437</v>
      </c>
      <c r="C1002" s="1">
        <f>_xlfn.NUMBERVALUE(_xlfn.TEXTAFTER(ENZLOAD[[#This Row],[ENZLOAD (from enz_from_proteome)]]," ",-1))</f>
        <v>6.6494360104999999E-7</v>
      </c>
      <c r="F1002" s="1" t="s">
        <v>17611</v>
      </c>
      <c r="G1002" s="1" t="str">
        <f>_xlfn.TEXTBEFORE(Table4[[#This Row],[rxn     upper-bound     lower-bound]]," ")</f>
        <v>ENZLOAD-ECOAH100_m_FWD-rt6437</v>
      </c>
      <c r="H1002" s="1">
        <f>_xlfn.NUMBERVALUE(TRIM(_xlfn.TEXTBEFORE(_xlfn.TEXTAFTER(Table4[[#This Row],[rxn     upper-bound     lower-bound]],Table4[[#This Row],[rxn]]),Table4[[#This Row],[lb]],-1)))</f>
        <v>1.38875741</v>
      </c>
      <c r="I1002" s="1" t="str">
        <f>_xlfn.TEXTAFTER(Table4[[#This Row],[rxn     upper-bound     lower-bound]]," ",-1)</f>
        <v>0.00000000</v>
      </c>
    </row>
    <row r="1003" spans="1:9">
      <c r="A1003" s="1" t="s">
        <v>13919</v>
      </c>
      <c r="B1003" s="1" t="str">
        <f>_xlfn.TEXTBEFORE(ENZLOAD[[#This Row],[ENZLOAD (from enz_from_proteome)]]," ")</f>
        <v>ENZLOAD-ECOAH100_m_REV-rt6437</v>
      </c>
      <c r="C1003" s="1">
        <f>_xlfn.NUMBERVALUE(_xlfn.TEXTAFTER(ENZLOAD[[#This Row],[ENZLOAD (from enz_from_proteome)]]," ",-1))</f>
        <v>6.6494360104999999E-7</v>
      </c>
      <c r="F1003" s="1" t="s">
        <v>17612</v>
      </c>
      <c r="G1003" s="1" t="str">
        <f>_xlfn.TEXTBEFORE(Table4[[#This Row],[rxn     upper-bound     lower-bound]]," ")</f>
        <v>ENZLOAD-ECOAH100_m_REV-rt6437</v>
      </c>
      <c r="H1003" s="1">
        <f>_xlfn.NUMBERVALUE(TRIM(_xlfn.TEXTBEFORE(_xlfn.TEXTAFTER(Table4[[#This Row],[rxn     upper-bound     lower-bound]],Table4[[#This Row],[rxn]]),Table4[[#This Row],[lb]],-1)))</f>
        <v>1.38875741</v>
      </c>
      <c r="I1003" s="1" t="str">
        <f>_xlfn.TEXTAFTER(Table4[[#This Row],[rxn     upper-bound     lower-bound]]," ",-1)</f>
        <v>0.00000000</v>
      </c>
    </row>
    <row r="1004" spans="1:9">
      <c r="A1004" s="1" t="s">
        <v>13920</v>
      </c>
      <c r="B1004" s="1" t="str">
        <f>_xlfn.TEXTBEFORE(ENZLOAD[[#This Row],[ENZLOAD (from enz_from_proteome)]]," ")</f>
        <v>ENZLOAD-ECOAH100_x_FWD-rt2994</v>
      </c>
      <c r="C1004" s="1">
        <f>_xlfn.NUMBERVALUE(_xlfn.TEXTAFTER(ENZLOAD[[#This Row],[ENZLOAD (from enz_from_proteome)]]," ",-1))</f>
        <v>6.6153703929999899E-7</v>
      </c>
      <c r="F1004" s="1" t="s">
        <v>17613</v>
      </c>
      <c r="G1004" s="1" t="str">
        <f>_xlfn.TEXTBEFORE(Table4[[#This Row],[rxn     upper-bound     lower-bound]]," ")</f>
        <v>ENZLOAD-ECOAH100_x_FWD-rt2994</v>
      </c>
      <c r="H1004" s="1">
        <f>_xlfn.NUMBERVALUE(TRIM(_xlfn.TEXTBEFORE(_xlfn.TEXTAFTER(Table4[[#This Row],[rxn     upper-bound     lower-bound]],Table4[[#This Row],[rxn]]),Table4[[#This Row],[lb]],-1)))</f>
        <v>0.44752437</v>
      </c>
      <c r="I1004" s="1" t="str">
        <f>_xlfn.TEXTAFTER(Table4[[#This Row],[rxn     upper-bound     lower-bound]]," ",-1)</f>
        <v>0.00000000</v>
      </c>
    </row>
    <row r="1005" spans="1:9">
      <c r="A1005" s="1" t="s">
        <v>13921</v>
      </c>
      <c r="B1005" s="1" t="str">
        <f>_xlfn.TEXTBEFORE(ENZLOAD[[#This Row],[ENZLOAD (from enz_from_proteome)]]," ")</f>
        <v>ENZLOAD-ECOAH100_x_FWD-rt8147</v>
      </c>
      <c r="C1005" s="1">
        <f>_xlfn.NUMBERVALUE(_xlfn.TEXTAFTER(ENZLOAD[[#This Row],[ENZLOAD (from enz_from_proteome)]]," ",-1))</f>
        <v>8.9195418770000006E-8</v>
      </c>
      <c r="F1005" s="1" t="s">
        <v>17614</v>
      </c>
      <c r="G1005" s="1" t="str">
        <f>_xlfn.TEXTBEFORE(Table4[[#This Row],[rxn     upper-bound     lower-bound]]," ")</f>
        <v>ENZLOAD-ECOAH100_x_FWD-rt8147</v>
      </c>
      <c r="H1005" s="1">
        <f>_xlfn.NUMBERVALUE(TRIM(_xlfn.TEXTBEFORE(_xlfn.TEXTAFTER(Table4[[#This Row],[rxn     upper-bound     lower-bound]],Table4[[#This Row],[rxn]]),Table4[[#This Row],[lb]],-1)))</f>
        <v>1.3888903699999999</v>
      </c>
      <c r="I1005" s="1" t="str">
        <f>_xlfn.TEXTAFTER(Table4[[#This Row],[rxn     upper-bound     lower-bound]]," ",-1)</f>
        <v>0.00000000</v>
      </c>
    </row>
    <row r="1006" spans="1:9">
      <c r="A1006" s="1" t="s">
        <v>13922</v>
      </c>
      <c r="B1006" s="1" t="str">
        <f>_xlfn.TEXTBEFORE(ENZLOAD[[#This Row],[ENZLOAD (from enz_from_proteome)]]," ")</f>
        <v>ENZLOAD-ECOAH101e_x_FWD-rt2994</v>
      </c>
      <c r="C1006" s="1">
        <f>_xlfn.NUMBERVALUE(_xlfn.TEXTAFTER(ENZLOAD[[#This Row],[ENZLOAD (from enz_from_proteome)]]," ",-1))</f>
        <v>6.6153703929999899E-7</v>
      </c>
      <c r="F1006" s="1" t="s">
        <v>17615</v>
      </c>
      <c r="G1006" s="1" t="str">
        <f>_xlfn.TEXTBEFORE(Table4[[#This Row],[rxn     upper-bound     lower-bound]]," ")</f>
        <v>ENZLOAD-ECOAH101e_x_FWD-rt2994</v>
      </c>
      <c r="H1006" s="1">
        <f>_xlfn.NUMBERVALUE(TRIM(_xlfn.TEXTBEFORE(_xlfn.TEXTAFTER(Table4[[#This Row],[rxn     upper-bound     lower-bound]],Table4[[#This Row],[rxn]]),Table4[[#This Row],[lb]],-1)))</f>
        <v>0.44752437</v>
      </c>
      <c r="I1006" s="1" t="str">
        <f>_xlfn.TEXTAFTER(Table4[[#This Row],[rxn     upper-bound     lower-bound]]," ",-1)</f>
        <v>0.00000000</v>
      </c>
    </row>
    <row r="1007" spans="1:9">
      <c r="A1007" s="1" t="s">
        <v>13923</v>
      </c>
      <c r="B1007" s="1" t="str">
        <f>_xlfn.TEXTBEFORE(ENZLOAD[[#This Row],[ENZLOAD (from enz_from_proteome)]]," ")</f>
        <v>ENZLOAD-ECOAH101e_x_FWD-rt8147</v>
      </c>
      <c r="C1007" s="1">
        <f>_xlfn.NUMBERVALUE(_xlfn.TEXTAFTER(ENZLOAD[[#This Row],[ENZLOAD (from enz_from_proteome)]]," ",-1))</f>
        <v>8.9195418770000006E-8</v>
      </c>
      <c r="F1007" s="1" t="s">
        <v>17616</v>
      </c>
      <c r="G1007" s="1" t="str">
        <f>_xlfn.TEXTBEFORE(Table4[[#This Row],[rxn     upper-bound     lower-bound]]," ")</f>
        <v>ENZLOAD-ECOAH101e_x_FWD-rt8147</v>
      </c>
      <c r="H1007" s="1">
        <f>_xlfn.NUMBERVALUE(TRIM(_xlfn.TEXTBEFORE(_xlfn.TEXTAFTER(Table4[[#This Row],[rxn     upper-bound     lower-bound]],Table4[[#This Row],[rxn]]),Table4[[#This Row],[lb]],-1)))</f>
        <v>1.3888903699999999</v>
      </c>
      <c r="I1007" s="1" t="str">
        <f>_xlfn.TEXTAFTER(Table4[[#This Row],[rxn     upper-bound     lower-bound]]," ",-1)</f>
        <v>0.00000000</v>
      </c>
    </row>
    <row r="1008" spans="1:9">
      <c r="A1008" s="1" t="s">
        <v>13924</v>
      </c>
      <c r="B1008" s="1" t="str">
        <f>_xlfn.TEXTBEFORE(ENZLOAD[[#This Row],[ENZLOAD (from enz_from_proteome)]]," ")</f>
        <v>ENZLOAD-ECOAH120_m_FWD-rt6437</v>
      </c>
      <c r="C1008" s="1">
        <f>_xlfn.NUMBERVALUE(_xlfn.TEXTAFTER(ENZLOAD[[#This Row],[ENZLOAD (from enz_from_proteome)]]," ",-1))</f>
        <v>6.6494360104999999E-7</v>
      </c>
      <c r="F1008" s="1" t="s">
        <v>17617</v>
      </c>
      <c r="G1008" s="1" t="str">
        <f>_xlfn.TEXTBEFORE(Table4[[#This Row],[rxn     upper-bound     lower-bound]]," ")</f>
        <v>ENZLOAD-ECOAH120_m_FWD-rt6437</v>
      </c>
      <c r="H1008" s="1">
        <f>_xlfn.NUMBERVALUE(TRIM(_xlfn.TEXTBEFORE(_xlfn.TEXTAFTER(Table4[[#This Row],[rxn     upper-bound     lower-bound]],Table4[[#This Row],[rxn]]),Table4[[#This Row],[lb]],-1)))</f>
        <v>1.38875741</v>
      </c>
      <c r="I1008" s="1" t="str">
        <f>_xlfn.TEXTAFTER(Table4[[#This Row],[rxn     upper-bound     lower-bound]]," ",-1)</f>
        <v>0.00000000</v>
      </c>
    </row>
    <row r="1009" spans="1:9">
      <c r="A1009" s="1" t="s">
        <v>13925</v>
      </c>
      <c r="B1009" s="1" t="str">
        <f>_xlfn.TEXTBEFORE(ENZLOAD[[#This Row],[ENZLOAD (from enz_from_proteome)]]," ")</f>
        <v>ENZLOAD-ECOAH120_m_REV-rt6437</v>
      </c>
      <c r="C1009" s="1">
        <f>_xlfn.NUMBERVALUE(_xlfn.TEXTAFTER(ENZLOAD[[#This Row],[ENZLOAD (from enz_from_proteome)]]," ",-1))</f>
        <v>6.6494360104999999E-7</v>
      </c>
      <c r="F1009" s="1" t="s">
        <v>17618</v>
      </c>
      <c r="G1009" s="1" t="str">
        <f>_xlfn.TEXTBEFORE(Table4[[#This Row],[rxn     upper-bound     lower-bound]]," ")</f>
        <v>ENZLOAD-ECOAH120_m_REV-rt6437</v>
      </c>
      <c r="H1009" s="1">
        <f>_xlfn.NUMBERVALUE(TRIM(_xlfn.TEXTBEFORE(_xlfn.TEXTAFTER(Table4[[#This Row],[rxn     upper-bound     lower-bound]],Table4[[#This Row],[rxn]]),Table4[[#This Row],[lb]],-1)))</f>
        <v>1.38875741</v>
      </c>
      <c r="I1009" s="1" t="str">
        <f>_xlfn.TEXTAFTER(Table4[[#This Row],[rxn     upper-bound     lower-bound]]," ",-1)</f>
        <v>0.00000000</v>
      </c>
    </row>
    <row r="1010" spans="1:9">
      <c r="A1010" s="1" t="s">
        <v>13926</v>
      </c>
      <c r="B1010" s="1" t="str">
        <f>_xlfn.TEXTBEFORE(ENZLOAD[[#This Row],[ENZLOAD (from enz_from_proteome)]]," ")</f>
        <v>ENZLOAD-ECOAH120_x_FWD-rt2994</v>
      </c>
      <c r="C1010" s="1">
        <f>_xlfn.NUMBERVALUE(_xlfn.TEXTAFTER(ENZLOAD[[#This Row],[ENZLOAD (from enz_from_proteome)]]," ",-1))</f>
        <v>6.6153703929999899E-7</v>
      </c>
      <c r="F1010" s="1" t="s">
        <v>17619</v>
      </c>
      <c r="G1010" s="1" t="str">
        <f>_xlfn.TEXTBEFORE(Table4[[#This Row],[rxn     upper-bound     lower-bound]]," ")</f>
        <v>ENZLOAD-ECOAH120_x_FWD-rt2994</v>
      </c>
      <c r="H1010" s="1">
        <f>_xlfn.NUMBERVALUE(TRIM(_xlfn.TEXTBEFORE(_xlfn.TEXTAFTER(Table4[[#This Row],[rxn     upper-bound     lower-bound]],Table4[[#This Row],[rxn]]),Table4[[#This Row],[lb]],-1)))</f>
        <v>0.44752437</v>
      </c>
      <c r="I1010" s="1" t="str">
        <f>_xlfn.TEXTAFTER(Table4[[#This Row],[rxn     upper-bound     lower-bound]]," ",-1)</f>
        <v>0.00000000</v>
      </c>
    </row>
    <row r="1011" spans="1:9">
      <c r="A1011" s="1" t="s">
        <v>13927</v>
      </c>
      <c r="B1011" s="1" t="str">
        <f>_xlfn.TEXTBEFORE(ENZLOAD[[#This Row],[ENZLOAD (from enz_from_proteome)]]," ")</f>
        <v>ENZLOAD-ECOAH120_x_FWD-rt8147</v>
      </c>
      <c r="C1011" s="1">
        <f>_xlfn.NUMBERVALUE(_xlfn.TEXTAFTER(ENZLOAD[[#This Row],[ENZLOAD (from enz_from_proteome)]]," ",-1))</f>
        <v>8.9195418770000006E-8</v>
      </c>
      <c r="F1011" s="1" t="s">
        <v>17620</v>
      </c>
      <c r="G1011" s="1" t="str">
        <f>_xlfn.TEXTBEFORE(Table4[[#This Row],[rxn     upper-bound     lower-bound]]," ")</f>
        <v>ENZLOAD-ECOAH120_x_FWD-rt8147</v>
      </c>
      <c r="H1011" s="1">
        <f>_xlfn.NUMBERVALUE(TRIM(_xlfn.TEXTBEFORE(_xlfn.TEXTAFTER(Table4[[#This Row],[rxn     upper-bound     lower-bound]],Table4[[#This Row],[rxn]]),Table4[[#This Row],[lb]],-1)))</f>
        <v>1.3888903699999999</v>
      </c>
      <c r="I1011" s="1" t="str">
        <f>_xlfn.TEXTAFTER(Table4[[#This Row],[rxn     upper-bound     lower-bound]]," ",-1)</f>
        <v>0.00000000</v>
      </c>
    </row>
    <row r="1012" spans="1:9">
      <c r="A1012" s="1" t="s">
        <v>13928</v>
      </c>
      <c r="B1012" s="1" t="str">
        <f>_xlfn.TEXTBEFORE(ENZLOAD[[#This Row],[ENZLOAD (from enz_from_proteome)]]," ")</f>
        <v>ENZLOAD-ECOAH121a_m_FWD-rt6437</v>
      </c>
      <c r="C1012" s="1">
        <f>_xlfn.NUMBERVALUE(_xlfn.TEXTAFTER(ENZLOAD[[#This Row],[ENZLOAD (from enz_from_proteome)]]," ",-1))</f>
        <v>6.6494360104999999E-7</v>
      </c>
      <c r="F1012" s="1" t="s">
        <v>17621</v>
      </c>
      <c r="G1012" s="1" t="str">
        <f>_xlfn.TEXTBEFORE(Table4[[#This Row],[rxn     upper-bound     lower-bound]]," ")</f>
        <v>ENZLOAD-ECOAH121a_m_FWD-rt6437</v>
      </c>
      <c r="H1012" s="1">
        <f>_xlfn.NUMBERVALUE(TRIM(_xlfn.TEXTBEFORE(_xlfn.TEXTAFTER(Table4[[#This Row],[rxn     upper-bound     lower-bound]],Table4[[#This Row],[rxn]]),Table4[[#This Row],[lb]],-1)))</f>
        <v>1.38875741</v>
      </c>
      <c r="I1012" s="1" t="str">
        <f>_xlfn.TEXTAFTER(Table4[[#This Row],[rxn     upper-bound     lower-bound]]," ",-1)</f>
        <v>0.00000000</v>
      </c>
    </row>
    <row r="1013" spans="1:9">
      <c r="A1013" s="1" t="s">
        <v>13929</v>
      </c>
      <c r="B1013" s="1" t="str">
        <f>_xlfn.TEXTBEFORE(ENZLOAD[[#This Row],[ENZLOAD (from enz_from_proteome)]]," ")</f>
        <v>ENZLOAD-ECOAH121a_x_FWD-rt2994</v>
      </c>
      <c r="C1013" s="1">
        <f>_xlfn.NUMBERVALUE(_xlfn.TEXTAFTER(ENZLOAD[[#This Row],[ENZLOAD (from enz_from_proteome)]]," ",-1))</f>
        <v>6.6153703929999899E-7</v>
      </c>
      <c r="F1013" s="1" t="s">
        <v>17622</v>
      </c>
      <c r="G1013" s="1" t="str">
        <f>_xlfn.TEXTBEFORE(Table4[[#This Row],[rxn     upper-bound     lower-bound]]," ")</f>
        <v>ENZLOAD-ECOAH121a_x_FWD-rt2994</v>
      </c>
      <c r="H1013" s="1">
        <f>_xlfn.NUMBERVALUE(TRIM(_xlfn.TEXTBEFORE(_xlfn.TEXTAFTER(Table4[[#This Row],[rxn     upper-bound     lower-bound]],Table4[[#This Row],[rxn]]),Table4[[#This Row],[lb]],-1)))</f>
        <v>0.44752437</v>
      </c>
      <c r="I1013" s="1" t="str">
        <f>_xlfn.TEXTAFTER(Table4[[#This Row],[rxn     upper-bound     lower-bound]]," ",-1)</f>
        <v>0.00000000</v>
      </c>
    </row>
    <row r="1014" spans="1:9">
      <c r="A1014" s="1" t="s">
        <v>13930</v>
      </c>
      <c r="B1014" s="1" t="str">
        <f>_xlfn.TEXTBEFORE(ENZLOAD[[#This Row],[ENZLOAD (from enz_from_proteome)]]," ")</f>
        <v>ENZLOAD-ECOAH121a_x_FWD-rt8147</v>
      </c>
      <c r="C1014" s="1">
        <f>_xlfn.NUMBERVALUE(_xlfn.TEXTAFTER(ENZLOAD[[#This Row],[ENZLOAD (from enz_from_proteome)]]," ",-1))</f>
        <v>8.9195418770000006E-8</v>
      </c>
      <c r="F1014" s="1" t="s">
        <v>17623</v>
      </c>
      <c r="G1014" s="1" t="str">
        <f>_xlfn.TEXTBEFORE(Table4[[#This Row],[rxn     upper-bound     lower-bound]]," ")</f>
        <v>ENZLOAD-ECOAH121a_x_FWD-rt8147</v>
      </c>
      <c r="H1014" s="1">
        <f>_xlfn.NUMBERVALUE(TRIM(_xlfn.TEXTBEFORE(_xlfn.TEXTAFTER(Table4[[#This Row],[rxn     upper-bound     lower-bound]],Table4[[#This Row],[rxn]]),Table4[[#This Row],[lb]],-1)))</f>
        <v>1.3888903699999999</v>
      </c>
      <c r="I1014" s="1" t="str">
        <f>_xlfn.TEXTAFTER(Table4[[#This Row],[rxn     upper-bound     lower-bound]]," ",-1)</f>
        <v>0.00000000</v>
      </c>
    </row>
    <row r="1015" spans="1:9">
      <c r="A1015" s="1" t="s">
        <v>13931</v>
      </c>
      <c r="B1015" s="1" t="str">
        <f>_xlfn.TEXTBEFORE(ENZLOAD[[#This Row],[ENZLOAD (from enz_from_proteome)]]," ")</f>
        <v>ENZLOAD-ECOAH121d_x_FWD-rt2994</v>
      </c>
      <c r="C1015" s="1">
        <f>_xlfn.NUMBERVALUE(_xlfn.TEXTAFTER(ENZLOAD[[#This Row],[ENZLOAD (from enz_from_proteome)]]," ",-1))</f>
        <v>6.6153703929999899E-7</v>
      </c>
      <c r="F1015" s="1" t="s">
        <v>17624</v>
      </c>
      <c r="G1015" s="1" t="str">
        <f>_xlfn.TEXTBEFORE(Table4[[#This Row],[rxn     upper-bound     lower-bound]]," ")</f>
        <v>ENZLOAD-ECOAH121d_x_FWD-rt2994</v>
      </c>
      <c r="H1015" s="1">
        <f>_xlfn.NUMBERVALUE(TRIM(_xlfn.TEXTBEFORE(_xlfn.TEXTAFTER(Table4[[#This Row],[rxn     upper-bound     lower-bound]],Table4[[#This Row],[rxn]]),Table4[[#This Row],[lb]],-1)))</f>
        <v>0.44752437</v>
      </c>
      <c r="I1015" s="1" t="str">
        <f>_xlfn.TEXTAFTER(Table4[[#This Row],[rxn     upper-bound     lower-bound]]," ",-1)</f>
        <v>0.00000000</v>
      </c>
    </row>
    <row r="1016" spans="1:9">
      <c r="A1016" s="1" t="s">
        <v>13932</v>
      </c>
      <c r="B1016" s="1" t="str">
        <f>_xlfn.TEXTBEFORE(ENZLOAD[[#This Row],[ENZLOAD (from enz_from_proteome)]]," ")</f>
        <v>ENZLOAD-ECOAH121d_x_FWD-rt8147</v>
      </c>
      <c r="C1016" s="1">
        <f>_xlfn.NUMBERVALUE(_xlfn.TEXTAFTER(ENZLOAD[[#This Row],[ENZLOAD (from enz_from_proteome)]]," ",-1))</f>
        <v>8.9195418770000006E-8</v>
      </c>
      <c r="F1016" s="1" t="s">
        <v>17625</v>
      </c>
      <c r="G1016" s="1" t="str">
        <f>_xlfn.TEXTBEFORE(Table4[[#This Row],[rxn     upper-bound     lower-bound]]," ")</f>
        <v>ENZLOAD-ECOAH121d_x_FWD-rt8147</v>
      </c>
      <c r="H1016" s="1">
        <f>_xlfn.NUMBERVALUE(TRIM(_xlfn.TEXTBEFORE(_xlfn.TEXTAFTER(Table4[[#This Row],[rxn     upper-bound     lower-bound]],Table4[[#This Row],[rxn]]),Table4[[#This Row],[lb]],-1)))</f>
        <v>1.3888903699999999</v>
      </c>
      <c r="I1016" s="1" t="str">
        <f>_xlfn.TEXTAFTER(Table4[[#This Row],[rxn     upper-bound     lower-bound]]," ",-1)</f>
        <v>0.00000000</v>
      </c>
    </row>
    <row r="1017" spans="1:9">
      <c r="A1017" s="1" t="s">
        <v>13933</v>
      </c>
      <c r="B1017" s="1" t="str">
        <f>_xlfn.TEXTBEFORE(ENZLOAD[[#This Row],[ENZLOAD (from enz_from_proteome)]]," ")</f>
        <v>ENZLOAD-ECOAH122e_x_FWD-rt2994</v>
      </c>
      <c r="C1017" s="1">
        <f>_xlfn.NUMBERVALUE(_xlfn.TEXTAFTER(ENZLOAD[[#This Row],[ENZLOAD (from enz_from_proteome)]]," ",-1))</f>
        <v>6.6153703929999899E-7</v>
      </c>
      <c r="F1017" s="1" t="s">
        <v>17626</v>
      </c>
      <c r="G1017" s="1" t="str">
        <f>_xlfn.TEXTBEFORE(Table4[[#This Row],[rxn     upper-bound     lower-bound]]," ")</f>
        <v>ENZLOAD-ECOAH122e_x_FWD-rt2994</v>
      </c>
      <c r="H1017" s="1">
        <f>_xlfn.NUMBERVALUE(TRIM(_xlfn.TEXTBEFORE(_xlfn.TEXTAFTER(Table4[[#This Row],[rxn     upper-bound     lower-bound]],Table4[[#This Row],[rxn]]),Table4[[#This Row],[lb]],-1)))</f>
        <v>0.44752437</v>
      </c>
      <c r="I1017" s="1" t="str">
        <f>_xlfn.TEXTAFTER(Table4[[#This Row],[rxn     upper-bound     lower-bound]]," ",-1)</f>
        <v>0.00000000</v>
      </c>
    </row>
    <row r="1018" spans="1:9">
      <c r="A1018" s="1" t="s">
        <v>13934</v>
      </c>
      <c r="B1018" s="1" t="str">
        <f>_xlfn.TEXTBEFORE(ENZLOAD[[#This Row],[ENZLOAD (from enz_from_proteome)]]," ")</f>
        <v>ENZLOAD-ECOAH122e_x_FWD-rt8147</v>
      </c>
      <c r="C1018" s="1">
        <f>_xlfn.NUMBERVALUE(_xlfn.TEXTAFTER(ENZLOAD[[#This Row],[ENZLOAD (from enz_from_proteome)]]," ",-1))</f>
        <v>8.9195418770000006E-8</v>
      </c>
      <c r="F1018" s="1" t="s">
        <v>17627</v>
      </c>
      <c r="G1018" s="1" t="str">
        <f>_xlfn.TEXTBEFORE(Table4[[#This Row],[rxn     upper-bound     lower-bound]]," ")</f>
        <v>ENZLOAD-ECOAH122e_x_FWD-rt8147</v>
      </c>
      <c r="H1018" s="1">
        <f>_xlfn.NUMBERVALUE(TRIM(_xlfn.TEXTBEFORE(_xlfn.TEXTAFTER(Table4[[#This Row],[rxn     upper-bound     lower-bound]],Table4[[#This Row],[rxn]]),Table4[[#This Row],[lb]],-1)))</f>
        <v>1.3888903699999999</v>
      </c>
      <c r="I1018" s="1" t="str">
        <f>_xlfn.TEXTAFTER(Table4[[#This Row],[rxn     upper-bound     lower-bound]]," ",-1)</f>
        <v>0.00000000</v>
      </c>
    </row>
    <row r="1019" spans="1:9">
      <c r="A1019" s="1" t="s">
        <v>13935</v>
      </c>
      <c r="B1019" s="1" t="str">
        <f>_xlfn.TEXTBEFORE(ENZLOAD[[#This Row],[ENZLOAD (from enz_from_proteome)]]," ")</f>
        <v>ENZLOAD-ECOAH140_m_FWD-rt6437</v>
      </c>
      <c r="C1019" s="1">
        <f>_xlfn.NUMBERVALUE(_xlfn.TEXTAFTER(ENZLOAD[[#This Row],[ENZLOAD (from enz_from_proteome)]]," ",-1))</f>
        <v>6.6494360104999999E-7</v>
      </c>
      <c r="F1019" s="1" t="s">
        <v>17628</v>
      </c>
      <c r="G1019" s="1" t="str">
        <f>_xlfn.TEXTBEFORE(Table4[[#This Row],[rxn     upper-bound     lower-bound]]," ")</f>
        <v>ENZLOAD-ECOAH140_m_FWD-rt6437</v>
      </c>
      <c r="H1019" s="1">
        <f>_xlfn.NUMBERVALUE(TRIM(_xlfn.TEXTBEFORE(_xlfn.TEXTAFTER(Table4[[#This Row],[rxn     upper-bound     lower-bound]],Table4[[#This Row],[rxn]]),Table4[[#This Row],[lb]],-1)))</f>
        <v>1.38875741</v>
      </c>
      <c r="I1019" s="1" t="str">
        <f>_xlfn.TEXTAFTER(Table4[[#This Row],[rxn     upper-bound     lower-bound]]," ",-1)</f>
        <v>0.00000000</v>
      </c>
    </row>
    <row r="1020" spans="1:9">
      <c r="A1020" s="1" t="s">
        <v>13936</v>
      </c>
      <c r="B1020" s="1" t="str">
        <f>_xlfn.TEXTBEFORE(ENZLOAD[[#This Row],[ENZLOAD (from enz_from_proteome)]]," ")</f>
        <v>ENZLOAD-ECOAH140_m_REV-rt6437</v>
      </c>
      <c r="C1020" s="1">
        <f>_xlfn.NUMBERVALUE(_xlfn.TEXTAFTER(ENZLOAD[[#This Row],[ENZLOAD (from enz_from_proteome)]]," ",-1))</f>
        <v>6.6494360104999999E-7</v>
      </c>
      <c r="F1020" s="1" t="s">
        <v>17629</v>
      </c>
      <c r="G1020" s="1" t="str">
        <f>_xlfn.TEXTBEFORE(Table4[[#This Row],[rxn     upper-bound     lower-bound]]," ")</f>
        <v>ENZLOAD-ECOAH140_m_REV-rt6437</v>
      </c>
      <c r="H1020" s="1">
        <f>_xlfn.NUMBERVALUE(TRIM(_xlfn.TEXTBEFORE(_xlfn.TEXTAFTER(Table4[[#This Row],[rxn     upper-bound     lower-bound]],Table4[[#This Row],[rxn]]),Table4[[#This Row],[lb]],-1)))</f>
        <v>1.38875741</v>
      </c>
      <c r="I1020" s="1" t="str">
        <f>_xlfn.TEXTAFTER(Table4[[#This Row],[rxn     upper-bound     lower-bound]]," ",-1)</f>
        <v>0.00000000</v>
      </c>
    </row>
    <row r="1021" spans="1:9">
      <c r="A1021" s="1" t="s">
        <v>13937</v>
      </c>
      <c r="B1021" s="1" t="str">
        <f>_xlfn.TEXTBEFORE(ENZLOAD[[#This Row],[ENZLOAD (from enz_from_proteome)]]," ")</f>
        <v>ENZLOAD-ECOAH140_x_FWD-rt2994</v>
      </c>
      <c r="C1021" s="1">
        <f>_xlfn.NUMBERVALUE(_xlfn.TEXTAFTER(ENZLOAD[[#This Row],[ENZLOAD (from enz_from_proteome)]]," ",-1))</f>
        <v>6.6153703929999899E-7</v>
      </c>
      <c r="F1021" s="1" t="s">
        <v>17630</v>
      </c>
      <c r="G1021" s="1" t="str">
        <f>_xlfn.TEXTBEFORE(Table4[[#This Row],[rxn     upper-bound     lower-bound]]," ")</f>
        <v>ENZLOAD-ECOAH140_x_FWD-rt2994</v>
      </c>
      <c r="H1021" s="1">
        <f>_xlfn.NUMBERVALUE(TRIM(_xlfn.TEXTBEFORE(_xlfn.TEXTAFTER(Table4[[#This Row],[rxn     upper-bound     lower-bound]],Table4[[#This Row],[rxn]]),Table4[[#This Row],[lb]],-1)))</f>
        <v>0.44752437</v>
      </c>
      <c r="I1021" s="1" t="str">
        <f>_xlfn.TEXTAFTER(Table4[[#This Row],[rxn     upper-bound     lower-bound]]," ",-1)</f>
        <v>0.00000000</v>
      </c>
    </row>
    <row r="1022" spans="1:9">
      <c r="A1022" s="1" t="s">
        <v>13938</v>
      </c>
      <c r="B1022" s="1" t="str">
        <f>_xlfn.TEXTBEFORE(ENZLOAD[[#This Row],[ENZLOAD (from enz_from_proteome)]]," ")</f>
        <v>ENZLOAD-ECOAH140_x_FWD-rt8147</v>
      </c>
      <c r="C1022" s="1">
        <f>_xlfn.NUMBERVALUE(_xlfn.TEXTAFTER(ENZLOAD[[#This Row],[ENZLOAD (from enz_from_proteome)]]," ",-1))</f>
        <v>8.9195418770000006E-8</v>
      </c>
      <c r="F1022" s="1" t="s">
        <v>17631</v>
      </c>
      <c r="G1022" s="1" t="str">
        <f>_xlfn.TEXTBEFORE(Table4[[#This Row],[rxn     upper-bound     lower-bound]]," ")</f>
        <v>ENZLOAD-ECOAH140_x_FWD-rt8147</v>
      </c>
      <c r="H1022" s="1">
        <f>_xlfn.NUMBERVALUE(TRIM(_xlfn.TEXTBEFORE(_xlfn.TEXTAFTER(Table4[[#This Row],[rxn     upper-bound     lower-bound]],Table4[[#This Row],[rxn]]),Table4[[#This Row],[lb]],-1)))</f>
        <v>1.3888903699999999</v>
      </c>
      <c r="I1022" s="1" t="str">
        <f>_xlfn.TEXTAFTER(Table4[[#This Row],[rxn     upper-bound     lower-bound]]," ",-1)</f>
        <v>0.00000000</v>
      </c>
    </row>
    <row r="1023" spans="1:9">
      <c r="A1023" s="1" t="s">
        <v>13939</v>
      </c>
      <c r="B1023" s="1" t="str">
        <f>_xlfn.TEXTBEFORE(ENZLOAD[[#This Row],[ENZLOAD (from enz_from_proteome)]]," ")</f>
        <v>ENZLOAD-ECOAH141b_m_FWD-rt6437</v>
      </c>
      <c r="C1023" s="1">
        <f>_xlfn.NUMBERVALUE(_xlfn.TEXTAFTER(ENZLOAD[[#This Row],[ENZLOAD (from enz_from_proteome)]]," ",-1))</f>
        <v>6.6494360104999999E-7</v>
      </c>
      <c r="F1023" s="1" t="s">
        <v>17632</v>
      </c>
      <c r="G1023" s="1" t="str">
        <f>_xlfn.TEXTBEFORE(Table4[[#This Row],[rxn     upper-bound     lower-bound]]," ")</f>
        <v>ENZLOAD-ECOAH141b_m_FWD-rt6437</v>
      </c>
      <c r="H1023" s="1">
        <f>_xlfn.NUMBERVALUE(TRIM(_xlfn.TEXTBEFORE(_xlfn.TEXTAFTER(Table4[[#This Row],[rxn     upper-bound     lower-bound]],Table4[[#This Row],[rxn]]),Table4[[#This Row],[lb]],-1)))</f>
        <v>1.38875741</v>
      </c>
      <c r="I1023" s="1" t="str">
        <f>_xlfn.TEXTAFTER(Table4[[#This Row],[rxn     upper-bound     lower-bound]]," ",-1)</f>
        <v>0.00000000</v>
      </c>
    </row>
    <row r="1024" spans="1:9">
      <c r="A1024" s="1" t="s">
        <v>13940</v>
      </c>
      <c r="B1024" s="1" t="str">
        <f>_xlfn.TEXTBEFORE(ENZLOAD[[#This Row],[ENZLOAD (from enz_from_proteome)]]," ")</f>
        <v>ENZLOAD-ECOAH141b_x_FWD-rt2994</v>
      </c>
      <c r="C1024" s="1">
        <f>_xlfn.NUMBERVALUE(_xlfn.TEXTAFTER(ENZLOAD[[#This Row],[ENZLOAD (from enz_from_proteome)]]," ",-1))</f>
        <v>6.6153703929999899E-7</v>
      </c>
      <c r="F1024" s="1" t="s">
        <v>17633</v>
      </c>
      <c r="G1024" s="1" t="str">
        <f>_xlfn.TEXTBEFORE(Table4[[#This Row],[rxn     upper-bound     lower-bound]]," ")</f>
        <v>ENZLOAD-ECOAH141b_x_FWD-rt2994</v>
      </c>
      <c r="H1024" s="1">
        <f>_xlfn.NUMBERVALUE(TRIM(_xlfn.TEXTBEFORE(_xlfn.TEXTAFTER(Table4[[#This Row],[rxn     upper-bound     lower-bound]],Table4[[#This Row],[rxn]]),Table4[[#This Row],[lb]],-1)))</f>
        <v>0.44752437</v>
      </c>
      <c r="I1024" s="1" t="str">
        <f>_xlfn.TEXTAFTER(Table4[[#This Row],[rxn     upper-bound     lower-bound]]," ",-1)</f>
        <v>0.00000000</v>
      </c>
    </row>
    <row r="1025" spans="1:9">
      <c r="A1025" s="1" t="s">
        <v>13941</v>
      </c>
      <c r="B1025" s="1" t="str">
        <f>_xlfn.TEXTBEFORE(ENZLOAD[[#This Row],[ENZLOAD (from enz_from_proteome)]]," ")</f>
        <v>ENZLOAD-ECOAH141b_x_FWD-rt8147</v>
      </c>
      <c r="C1025" s="1">
        <f>_xlfn.NUMBERVALUE(_xlfn.TEXTAFTER(ENZLOAD[[#This Row],[ENZLOAD (from enz_from_proteome)]]," ",-1))</f>
        <v>8.9195418770000006E-8</v>
      </c>
      <c r="F1025" s="1" t="s">
        <v>17634</v>
      </c>
      <c r="G1025" s="1" t="str">
        <f>_xlfn.TEXTBEFORE(Table4[[#This Row],[rxn     upper-bound     lower-bound]]," ")</f>
        <v>ENZLOAD-ECOAH141b_x_FWD-rt8147</v>
      </c>
      <c r="H1025" s="1">
        <f>_xlfn.NUMBERVALUE(TRIM(_xlfn.TEXTBEFORE(_xlfn.TEXTAFTER(Table4[[#This Row],[rxn     upper-bound     lower-bound]],Table4[[#This Row],[rxn]]),Table4[[#This Row],[lb]],-1)))</f>
        <v>1.3888903699999999</v>
      </c>
      <c r="I1025" s="1" t="str">
        <f>_xlfn.TEXTAFTER(Table4[[#This Row],[rxn     upper-bound     lower-bound]]," ",-1)</f>
        <v>0.00000000</v>
      </c>
    </row>
    <row r="1026" spans="1:9">
      <c r="A1026" s="1" t="s">
        <v>13942</v>
      </c>
      <c r="B1026" s="1" t="str">
        <f>_xlfn.TEXTBEFORE(ENZLOAD[[#This Row],[ENZLOAD (from enz_from_proteome)]]," ")</f>
        <v>ENZLOAD-ECOAH141c_m_FWD-rt6437</v>
      </c>
      <c r="C1026" s="1">
        <f>_xlfn.NUMBERVALUE(_xlfn.TEXTAFTER(ENZLOAD[[#This Row],[ENZLOAD (from enz_from_proteome)]]," ",-1))</f>
        <v>6.6494360104999999E-7</v>
      </c>
      <c r="F1026" s="1" t="s">
        <v>17635</v>
      </c>
      <c r="G1026" s="1" t="str">
        <f>_xlfn.TEXTBEFORE(Table4[[#This Row],[rxn     upper-bound     lower-bound]]," ")</f>
        <v>ENZLOAD-ECOAH141c_m_FWD-rt6437</v>
      </c>
      <c r="H1026" s="1">
        <f>_xlfn.NUMBERVALUE(TRIM(_xlfn.TEXTBEFORE(_xlfn.TEXTAFTER(Table4[[#This Row],[rxn     upper-bound     lower-bound]],Table4[[#This Row],[rxn]]),Table4[[#This Row],[lb]],-1)))</f>
        <v>1.38875741</v>
      </c>
      <c r="I1026" s="1" t="str">
        <f>_xlfn.TEXTAFTER(Table4[[#This Row],[rxn     upper-bound     lower-bound]]," ",-1)</f>
        <v>0.00000000</v>
      </c>
    </row>
    <row r="1027" spans="1:9">
      <c r="A1027" s="1" t="s">
        <v>13943</v>
      </c>
      <c r="B1027" s="1" t="str">
        <f>_xlfn.TEXTBEFORE(ENZLOAD[[#This Row],[ENZLOAD (from enz_from_proteome)]]," ")</f>
        <v>ENZLOAD-ECOAH141c_x_FWD-rt2994</v>
      </c>
      <c r="C1027" s="1">
        <f>_xlfn.NUMBERVALUE(_xlfn.TEXTAFTER(ENZLOAD[[#This Row],[ENZLOAD (from enz_from_proteome)]]," ",-1))</f>
        <v>6.6153703929999899E-7</v>
      </c>
      <c r="F1027" s="1" t="s">
        <v>17636</v>
      </c>
      <c r="G1027" s="1" t="str">
        <f>_xlfn.TEXTBEFORE(Table4[[#This Row],[rxn     upper-bound     lower-bound]]," ")</f>
        <v>ENZLOAD-ECOAH141c_x_FWD-rt2994</v>
      </c>
      <c r="H1027" s="1">
        <f>_xlfn.NUMBERVALUE(TRIM(_xlfn.TEXTBEFORE(_xlfn.TEXTAFTER(Table4[[#This Row],[rxn     upper-bound     lower-bound]],Table4[[#This Row],[rxn]]),Table4[[#This Row],[lb]],-1)))</f>
        <v>0.44752437</v>
      </c>
      <c r="I1027" s="1" t="str">
        <f>_xlfn.TEXTAFTER(Table4[[#This Row],[rxn     upper-bound     lower-bound]]," ",-1)</f>
        <v>0.00000000</v>
      </c>
    </row>
    <row r="1028" spans="1:9">
      <c r="A1028" s="1" t="s">
        <v>13944</v>
      </c>
      <c r="B1028" s="1" t="str">
        <f>_xlfn.TEXTBEFORE(ENZLOAD[[#This Row],[ENZLOAD (from enz_from_proteome)]]," ")</f>
        <v>ENZLOAD-ECOAH141c_x_FWD-rt8147</v>
      </c>
      <c r="C1028" s="1">
        <f>_xlfn.NUMBERVALUE(_xlfn.TEXTAFTER(ENZLOAD[[#This Row],[ENZLOAD (from enz_from_proteome)]]," ",-1))</f>
        <v>8.9195418770000006E-8</v>
      </c>
      <c r="F1028" s="1" t="s">
        <v>17637</v>
      </c>
      <c r="G1028" s="1" t="str">
        <f>_xlfn.TEXTBEFORE(Table4[[#This Row],[rxn     upper-bound     lower-bound]]," ")</f>
        <v>ENZLOAD-ECOAH141c_x_FWD-rt8147</v>
      </c>
      <c r="H1028" s="1">
        <f>_xlfn.NUMBERVALUE(TRIM(_xlfn.TEXTBEFORE(_xlfn.TEXTAFTER(Table4[[#This Row],[rxn     upper-bound     lower-bound]],Table4[[#This Row],[rxn]]),Table4[[#This Row],[lb]],-1)))</f>
        <v>1.3888903699999999</v>
      </c>
      <c r="I1028" s="1" t="str">
        <f>_xlfn.TEXTAFTER(Table4[[#This Row],[rxn     upper-bound     lower-bound]]," ",-1)</f>
        <v>0.00000000</v>
      </c>
    </row>
    <row r="1029" spans="1:9">
      <c r="A1029" s="1" t="s">
        <v>13945</v>
      </c>
      <c r="B1029" s="1" t="str">
        <f>_xlfn.TEXTBEFORE(ENZLOAD[[#This Row],[ENZLOAD (from enz_from_proteome)]]," ")</f>
        <v>ENZLOAD-ECOAH142_x_FWD-rt2994</v>
      </c>
      <c r="C1029" s="1">
        <f>_xlfn.NUMBERVALUE(_xlfn.TEXTAFTER(ENZLOAD[[#This Row],[ENZLOAD (from enz_from_proteome)]]," ",-1))</f>
        <v>6.6153703929999899E-7</v>
      </c>
      <c r="F1029" s="1" t="s">
        <v>17638</v>
      </c>
      <c r="G1029" s="1" t="str">
        <f>_xlfn.TEXTBEFORE(Table4[[#This Row],[rxn     upper-bound     lower-bound]]," ")</f>
        <v>ENZLOAD-ECOAH142_x_FWD-rt2994</v>
      </c>
      <c r="H1029" s="1">
        <f>_xlfn.NUMBERVALUE(TRIM(_xlfn.TEXTBEFORE(_xlfn.TEXTAFTER(Table4[[#This Row],[rxn     upper-bound     lower-bound]],Table4[[#This Row],[rxn]]),Table4[[#This Row],[lb]],-1)))</f>
        <v>0.44752437</v>
      </c>
      <c r="I1029" s="1" t="str">
        <f>_xlfn.TEXTAFTER(Table4[[#This Row],[rxn     upper-bound     lower-bound]]," ",-1)</f>
        <v>0.00000000</v>
      </c>
    </row>
    <row r="1030" spans="1:9">
      <c r="A1030" s="1" t="s">
        <v>13946</v>
      </c>
      <c r="B1030" s="1" t="str">
        <f>_xlfn.TEXTBEFORE(ENZLOAD[[#This Row],[ENZLOAD (from enz_from_proteome)]]," ")</f>
        <v>ENZLOAD-ECOAH142_x_FWD-rt8147</v>
      </c>
      <c r="C1030" s="1">
        <f>_xlfn.NUMBERVALUE(_xlfn.TEXTAFTER(ENZLOAD[[#This Row],[ENZLOAD (from enz_from_proteome)]]," ",-1))</f>
        <v>8.9195418770000006E-8</v>
      </c>
      <c r="F1030" s="1" t="s">
        <v>17639</v>
      </c>
      <c r="G1030" s="1" t="str">
        <f>_xlfn.TEXTBEFORE(Table4[[#This Row],[rxn     upper-bound     lower-bound]]," ")</f>
        <v>ENZLOAD-ECOAH142_x_FWD-rt8147</v>
      </c>
      <c r="H1030" s="1">
        <f>_xlfn.NUMBERVALUE(TRIM(_xlfn.TEXTBEFORE(_xlfn.TEXTAFTER(Table4[[#This Row],[rxn     upper-bound     lower-bound]],Table4[[#This Row],[rxn]]),Table4[[#This Row],[lb]],-1)))</f>
        <v>1.3888903699999999</v>
      </c>
      <c r="I1030" s="1" t="str">
        <f>_xlfn.TEXTAFTER(Table4[[#This Row],[rxn     upper-bound     lower-bound]]," ",-1)</f>
        <v>0.00000000</v>
      </c>
    </row>
    <row r="1031" spans="1:9">
      <c r="A1031" s="1" t="s">
        <v>13947</v>
      </c>
      <c r="B1031" s="1" t="str">
        <f>_xlfn.TEXTBEFORE(ENZLOAD[[#This Row],[ENZLOAD (from enz_from_proteome)]]," ")</f>
        <v>ENZLOAD-ECOAH143_x_FWD-rt2994</v>
      </c>
      <c r="C1031" s="1">
        <f>_xlfn.NUMBERVALUE(_xlfn.TEXTAFTER(ENZLOAD[[#This Row],[ENZLOAD (from enz_from_proteome)]]," ",-1))</f>
        <v>6.6153703929999899E-7</v>
      </c>
      <c r="F1031" s="1" t="s">
        <v>17640</v>
      </c>
      <c r="G1031" s="1" t="str">
        <f>_xlfn.TEXTBEFORE(Table4[[#This Row],[rxn     upper-bound     lower-bound]]," ")</f>
        <v>ENZLOAD-ECOAH143_x_FWD-rt2994</v>
      </c>
      <c r="H1031" s="1">
        <f>_xlfn.NUMBERVALUE(TRIM(_xlfn.TEXTBEFORE(_xlfn.TEXTAFTER(Table4[[#This Row],[rxn     upper-bound     lower-bound]],Table4[[#This Row],[rxn]]),Table4[[#This Row],[lb]],-1)))</f>
        <v>0.44752437</v>
      </c>
      <c r="I1031" s="1" t="str">
        <f>_xlfn.TEXTAFTER(Table4[[#This Row],[rxn     upper-bound     lower-bound]]," ",-1)</f>
        <v>0.00000000</v>
      </c>
    </row>
    <row r="1032" spans="1:9">
      <c r="A1032" s="1" t="s">
        <v>13948</v>
      </c>
      <c r="B1032" s="1" t="str">
        <f>_xlfn.TEXTBEFORE(ENZLOAD[[#This Row],[ENZLOAD (from enz_from_proteome)]]," ")</f>
        <v>ENZLOAD-ECOAH143_x_FWD-rt8147</v>
      </c>
      <c r="C1032" s="1">
        <f>_xlfn.NUMBERVALUE(_xlfn.TEXTAFTER(ENZLOAD[[#This Row],[ENZLOAD (from enz_from_proteome)]]," ",-1))</f>
        <v>8.9195418770000006E-8</v>
      </c>
      <c r="F1032" s="1" t="s">
        <v>17641</v>
      </c>
      <c r="G1032" s="1" t="str">
        <f>_xlfn.TEXTBEFORE(Table4[[#This Row],[rxn     upper-bound     lower-bound]]," ")</f>
        <v>ENZLOAD-ECOAH143_x_FWD-rt8147</v>
      </c>
      <c r="H1032" s="1">
        <f>_xlfn.NUMBERVALUE(TRIM(_xlfn.TEXTBEFORE(_xlfn.TEXTAFTER(Table4[[#This Row],[rxn     upper-bound     lower-bound]],Table4[[#This Row],[rxn]]),Table4[[#This Row],[lb]],-1)))</f>
        <v>1.3888903699999999</v>
      </c>
      <c r="I1032" s="1" t="str">
        <f>_xlfn.TEXTAFTER(Table4[[#This Row],[rxn     upper-bound     lower-bound]]," ",-1)</f>
        <v>0.00000000</v>
      </c>
    </row>
    <row r="1033" spans="1:9">
      <c r="A1033" s="1" t="s">
        <v>13949</v>
      </c>
      <c r="B1033" s="1" t="str">
        <f>_xlfn.TEXTBEFORE(ENZLOAD[[#This Row],[ENZLOAD (from enz_from_proteome)]]," ")</f>
        <v>ENZLOAD-ECOAH160_m_FWD-rt6437</v>
      </c>
      <c r="C1033" s="1">
        <f>_xlfn.NUMBERVALUE(_xlfn.TEXTAFTER(ENZLOAD[[#This Row],[ENZLOAD (from enz_from_proteome)]]," ",-1))</f>
        <v>6.6494360104999999E-7</v>
      </c>
      <c r="F1033" s="1" t="s">
        <v>17642</v>
      </c>
      <c r="G1033" s="1" t="str">
        <f>_xlfn.TEXTBEFORE(Table4[[#This Row],[rxn     upper-bound     lower-bound]]," ")</f>
        <v>ENZLOAD-ECOAH160_m_FWD-rt6437</v>
      </c>
      <c r="H1033" s="1">
        <f>_xlfn.NUMBERVALUE(TRIM(_xlfn.TEXTBEFORE(_xlfn.TEXTAFTER(Table4[[#This Row],[rxn     upper-bound     lower-bound]],Table4[[#This Row],[rxn]]),Table4[[#This Row],[lb]],-1)))</f>
        <v>1.38875741</v>
      </c>
      <c r="I1033" s="1" t="str">
        <f>_xlfn.TEXTAFTER(Table4[[#This Row],[rxn     upper-bound     lower-bound]]," ",-1)</f>
        <v>0.00000000</v>
      </c>
    </row>
    <row r="1034" spans="1:9">
      <c r="A1034" s="1" t="s">
        <v>13950</v>
      </c>
      <c r="B1034" s="1" t="str">
        <f>_xlfn.TEXTBEFORE(ENZLOAD[[#This Row],[ENZLOAD (from enz_from_proteome)]]," ")</f>
        <v>ENZLOAD-ECOAH160_m_REV-rt6437</v>
      </c>
      <c r="C1034" s="1">
        <f>_xlfn.NUMBERVALUE(_xlfn.TEXTAFTER(ENZLOAD[[#This Row],[ENZLOAD (from enz_from_proteome)]]," ",-1))</f>
        <v>6.6494360104999999E-7</v>
      </c>
      <c r="F1034" s="1" t="s">
        <v>17643</v>
      </c>
      <c r="G1034" s="1" t="str">
        <f>_xlfn.TEXTBEFORE(Table4[[#This Row],[rxn     upper-bound     lower-bound]]," ")</f>
        <v>ENZLOAD-ECOAH160_m_REV-rt6437</v>
      </c>
      <c r="H1034" s="1">
        <f>_xlfn.NUMBERVALUE(TRIM(_xlfn.TEXTBEFORE(_xlfn.TEXTAFTER(Table4[[#This Row],[rxn     upper-bound     lower-bound]],Table4[[#This Row],[rxn]]),Table4[[#This Row],[lb]],-1)))</f>
        <v>1.38875741</v>
      </c>
      <c r="I1034" s="1" t="str">
        <f>_xlfn.TEXTAFTER(Table4[[#This Row],[rxn     upper-bound     lower-bound]]," ",-1)</f>
        <v>0.00000000</v>
      </c>
    </row>
    <row r="1035" spans="1:9">
      <c r="A1035" s="1" t="s">
        <v>13951</v>
      </c>
      <c r="B1035" s="1" t="str">
        <f>_xlfn.TEXTBEFORE(ENZLOAD[[#This Row],[ENZLOAD (from enz_from_proteome)]]," ")</f>
        <v>ENZLOAD-ECOAH160_x_FWD-rt2994</v>
      </c>
      <c r="C1035" s="1">
        <f>_xlfn.NUMBERVALUE(_xlfn.TEXTAFTER(ENZLOAD[[#This Row],[ENZLOAD (from enz_from_proteome)]]," ",-1))</f>
        <v>6.6153703929999899E-7</v>
      </c>
      <c r="F1035" s="1" t="s">
        <v>17644</v>
      </c>
      <c r="G1035" s="1" t="str">
        <f>_xlfn.TEXTBEFORE(Table4[[#This Row],[rxn     upper-bound     lower-bound]]," ")</f>
        <v>ENZLOAD-ECOAH160_x_FWD-rt2994</v>
      </c>
      <c r="H1035" s="1">
        <f>_xlfn.NUMBERVALUE(TRIM(_xlfn.TEXTBEFORE(_xlfn.TEXTAFTER(Table4[[#This Row],[rxn     upper-bound     lower-bound]],Table4[[#This Row],[rxn]]),Table4[[#This Row],[lb]],-1)))</f>
        <v>0.44752437</v>
      </c>
      <c r="I1035" s="1" t="str">
        <f>_xlfn.TEXTAFTER(Table4[[#This Row],[rxn     upper-bound     lower-bound]]," ",-1)</f>
        <v>0.00000000</v>
      </c>
    </row>
    <row r="1036" spans="1:9">
      <c r="A1036" s="1" t="s">
        <v>13952</v>
      </c>
      <c r="B1036" s="1" t="str">
        <f>_xlfn.TEXTBEFORE(ENZLOAD[[#This Row],[ENZLOAD (from enz_from_proteome)]]," ")</f>
        <v>ENZLOAD-ECOAH160_x_FWD-rt8147</v>
      </c>
      <c r="C1036" s="1">
        <f>_xlfn.NUMBERVALUE(_xlfn.TEXTAFTER(ENZLOAD[[#This Row],[ENZLOAD (from enz_from_proteome)]]," ",-1))</f>
        <v>8.9195418770000006E-8</v>
      </c>
      <c r="F1036" s="1" t="s">
        <v>17645</v>
      </c>
      <c r="G1036" s="1" t="str">
        <f>_xlfn.TEXTBEFORE(Table4[[#This Row],[rxn     upper-bound     lower-bound]]," ")</f>
        <v>ENZLOAD-ECOAH160_x_FWD-rt8147</v>
      </c>
      <c r="H1036" s="1">
        <f>_xlfn.NUMBERVALUE(TRIM(_xlfn.TEXTBEFORE(_xlfn.TEXTAFTER(Table4[[#This Row],[rxn     upper-bound     lower-bound]],Table4[[#This Row],[rxn]]),Table4[[#This Row],[lb]],-1)))</f>
        <v>1.3888903699999999</v>
      </c>
      <c r="I1036" s="1" t="str">
        <f>_xlfn.TEXTAFTER(Table4[[#This Row],[rxn     upper-bound     lower-bound]]," ",-1)</f>
        <v>0.00000000</v>
      </c>
    </row>
    <row r="1037" spans="1:9">
      <c r="A1037" s="1" t="s">
        <v>13953</v>
      </c>
      <c r="B1037" s="1" t="str">
        <f>_xlfn.TEXTBEFORE(ENZLOAD[[#This Row],[ENZLOAD (from enz_from_proteome)]]," ")</f>
        <v>ENZLOAD-ECOAH161b_m_FWD-rt6437</v>
      </c>
      <c r="C1037" s="1">
        <f>_xlfn.NUMBERVALUE(_xlfn.TEXTAFTER(ENZLOAD[[#This Row],[ENZLOAD (from enz_from_proteome)]]," ",-1))</f>
        <v>6.6494360104999999E-7</v>
      </c>
      <c r="F1037" s="1" t="s">
        <v>17646</v>
      </c>
      <c r="G1037" s="1" t="str">
        <f>_xlfn.TEXTBEFORE(Table4[[#This Row],[rxn     upper-bound     lower-bound]]," ")</f>
        <v>ENZLOAD-ECOAH161b_m_FWD-rt6437</v>
      </c>
      <c r="H1037" s="1">
        <f>_xlfn.NUMBERVALUE(TRIM(_xlfn.TEXTBEFORE(_xlfn.TEXTAFTER(Table4[[#This Row],[rxn     upper-bound     lower-bound]],Table4[[#This Row],[rxn]]),Table4[[#This Row],[lb]],-1)))</f>
        <v>1.38875741</v>
      </c>
      <c r="I1037" s="1" t="str">
        <f>_xlfn.TEXTAFTER(Table4[[#This Row],[rxn     upper-bound     lower-bound]]," ",-1)</f>
        <v>0.00000000</v>
      </c>
    </row>
    <row r="1038" spans="1:9">
      <c r="A1038" s="1" t="s">
        <v>13954</v>
      </c>
      <c r="B1038" s="1" t="str">
        <f>_xlfn.TEXTBEFORE(ENZLOAD[[#This Row],[ENZLOAD (from enz_from_proteome)]]," ")</f>
        <v>ENZLOAD-ECOAH161b_x_FWD-rt2994</v>
      </c>
      <c r="C1038" s="1">
        <f>_xlfn.NUMBERVALUE(_xlfn.TEXTAFTER(ENZLOAD[[#This Row],[ENZLOAD (from enz_from_proteome)]]," ",-1))</f>
        <v>6.6153703929999899E-7</v>
      </c>
      <c r="F1038" s="1" t="s">
        <v>17647</v>
      </c>
      <c r="G1038" s="1" t="str">
        <f>_xlfn.TEXTBEFORE(Table4[[#This Row],[rxn     upper-bound     lower-bound]]," ")</f>
        <v>ENZLOAD-ECOAH161b_x_FWD-rt2994</v>
      </c>
      <c r="H1038" s="1">
        <f>_xlfn.NUMBERVALUE(TRIM(_xlfn.TEXTBEFORE(_xlfn.TEXTAFTER(Table4[[#This Row],[rxn     upper-bound     lower-bound]],Table4[[#This Row],[rxn]]),Table4[[#This Row],[lb]],-1)))</f>
        <v>0.44752437</v>
      </c>
      <c r="I1038" s="1" t="str">
        <f>_xlfn.TEXTAFTER(Table4[[#This Row],[rxn     upper-bound     lower-bound]]," ",-1)</f>
        <v>0.00000000</v>
      </c>
    </row>
    <row r="1039" spans="1:9">
      <c r="A1039" s="1" t="s">
        <v>13955</v>
      </c>
      <c r="B1039" s="1" t="str">
        <f>_xlfn.TEXTBEFORE(ENZLOAD[[#This Row],[ENZLOAD (from enz_from_proteome)]]," ")</f>
        <v>ENZLOAD-ECOAH161b_x_FWD-rt8147</v>
      </c>
      <c r="C1039" s="1">
        <f>_xlfn.NUMBERVALUE(_xlfn.TEXTAFTER(ENZLOAD[[#This Row],[ENZLOAD (from enz_from_proteome)]]," ",-1))</f>
        <v>8.9195418770000006E-8</v>
      </c>
      <c r="F1039" s="1" t="s">
        <v>17648</v>
      </c>
      <c r="G1039" s="1" t="str">
        <f>_xlfn.TEXTBEFORE(Table4[[#This Row],[rxn     upper-bound     lower-bound]]," ")</f>
        <v>ENZLOAD-ECOAH161b_x_FWD-rt8147</v>
      </c>
      <c r="H1039" s="1">
        <f>_xlfn.NUMBERVALUE(TRIM(_xlfn.TEXTBEFORE(_xlfn.TEXTAFTER(Table4[[#This Row],[rxn     upper-bound     lower-bound]],Table4[[#This Row],[rxn]]),Table4[[#This Row],[lb]],-1)))</f>
        <v>1.3888903699999999</v>
      </c>
      <c r="I1039" s="1" t="str">
        <f>_xlfn.TEXTAFTER(Table4[[#This Row],[rxn     upper-bound     lower-bound]]," ",-1)</f>
        <v>0.00000000</v>
      </c>
    </row>
    <row r="1040" spans="1:9">
      <c r="A1040" s="1" t="s">
        <v>13956</v>
      </c>
      <c r="B1040" s="1" t="str">
        <f>_xlfn.TEXTBEFORE(ENZLOAD[[#This Row],[ENZLOAD (from enz_from_proteome)]]," ")</f>
        <v>ENZLOAD-ECOAH161c_m_FWD-rt6437</v>
      </c>
      <c r="C1040" s="1">
        <f>_xlfn.NUMBERVALUE(_xlfn.TEXTAFTER(ENZLOAD[[#This Row],[ENZLOAD (from enz_from_proteome)]]," ",-1))</f>
        <v>6.6494360104999999E-7</v>
      </c>
      <c r="F1040" s="1" t="s">
        <v>17649</v>
      </c>
      <c r="G1040" s="1" t="str">
        <f>_xlfn.TEXTBEFORE(Table4[[#This Row],[rxn     upper-bound     lower-bound]]," ")</f>
        <v>ENZLOAD-ECOAH161c_m_FWD-rt6437</v>
      </c>
      <c r="H1040" s="1">
        <f>_xlfn.NUMBERVALUE(TRIM(_xlfn.TEXTBEFORE(_xlfn.TEXTAFTER(Table4[[#This Row],[rxn     upper-bound     lower-bound]],Table4[[#This Row],[rxn]]),Table4[[#This Row],[lb]],-1)))</f>
        <v>1.38875741</v>
      </c>
      <c r="I1040" s="1" t="str">
        <f>_xlfn.TEXTAFTER(Table4[[#This Row],[rxn     upper-bound     lower-bound]]," ",-1)</f>
        <v>0.00000000</v>
      </c>
    </row>
    <row r="1041" spans="1:9">
      <c r="A1041" s="1" t="s">
        <v>13957</v>
      </c>
      <c r="B1041" s="1" t="str">
        <f>_xlfn.TEXTBEFORE(ENZLOAD[[#This Row],[ENZLOAD (from enz_from_proteome)]]," ")</f>
        <v>ENZLOAD-ECOAH161c_x_FWD-rt2994</v>
      </c>
      <c r="C1041" s="1">
        <f>_xlfn.NUMBERVALUE(_xlfn.TEXTAFTER(ENZLOAD[[#This Row],[ENZLOAD (from enz_from_proteome)]]," ",-1))</f>
        <v>6.6153703929999899E-7</v>
      </c>
      <c r="F1041" s="1" t="s">
        <v>17650</v>
      </c>
      <c r="G1041" s="1" t="str">
        <f>_xlfn.TEXTBEFORE(Table4[[#This Row],[rxn     upper-bound     lower-bound]]," ")</f>
        <v>ENZLOAD-ECOAH161c_x_FWD-rt2994</v>
      </c>
      <c r="H1041" s="1">
        <f>_xlfn.NUMBERVALUE(TRIM(_xlfn.TEXTBEFORE(_xlfn.TEXTAFTER(Table4[[#This Row],[rxn     upper-bound     lower-bound]],Table4[[#This Row],[rxn]]),Table4[[#This Row],[lb]],-1)))</f>
        <v>0.44752437</v>
      </c>
      <c r="I1041" s="1" t="str">
        <f>_xlfn.TEXTAFTER(Table4[[#This Row],[rxn     upper-bound     lower-bound]]," ",-1)</f>
        <v>0.00000000</v>
      </c>
    </row>
    <row r="1042" spans="1:9">
      <c r="A1042" s="1" t="s">
        <v>13958</v>
      </c>
      <c r="B1042" s="1" t="str">
        <f>_xlfn.TEXTBEFORE(ENZLOAD[[#This Row],[ENZLOAD (from enz_from_proteome)]]," ")</f>
        <v>ENZLOAD-ECOAH161c_x_FWD-rt8147</v>
      </c>
      <c r="C1042" s="1">
        <f>_xlfn.NUMBERVALUE(_xlfn.TEXTAFTER(ENZLOAD[[#This Row],[ENZLOAD (from enz_from_proteome)]]," ",-1))</f>
        <v>8.9195418770000006E-8</v>
      </c>
      <c r="F1042" s="1" t="s">
        <v>17651</v>
      </c>
      <c r="G1042" s="1" t="str">
        <f>_xlfn.TEXTBEFORE(Table4[[#This Row],[rxn     upper-bound     lower-bound]]," ")</f>
        <v>ENZLOAD-ECOAH161c_x_FWD-rt8147</v>
      </c>
      <c r="H1042" s="1">
        <f>_xlfn.NUMBERVALUE(TRIM(_xlfn.TEXTBEFORE(_xlfn.TEXTAFTER(Table4[[#This Row],[rxn     upper-bound     lower-bound]],Table4[[#This Row],[rxn]]),Table4[[#This Row],[lb]],-1)))</f>
        <v>1.3888903699999999</v>
      </c>
      <c r="I1042" s="1" t="str">
        <f>_xlfn.TEXTAFTER(Table4[[#This Row],[rxn     upper-bound     lower-bound]]," ",-1)</f>
        <v>0.00000000</v>
      </c>
    </row>
    <row r="1043" spans="1:9">
      <c r="A1043" s="1" t="s">
        <v>13959</v>
      </c>
      <c r="B1043" s="1" t="str">
        <f>_xlfn.TEXTBEFORE(ENZLOAD[[#This Row],[ENZLOAD (from enz_from_proteome)]]," ")</f>
        <v>ENZLOAD-ECOAH162_x_FWD-rt2994</v>
      </c>
      <c r="C1043" s="1">
        <f>_xlfn.NUMBERVALUE(_xlfn.TEXTAFTER(ENZLOAD[[#This Row],[ENZLOAD (from enz_from_proteome)]]," ",-1))</f>
        <v>6.6153703929999899E-7</v>
      </c>
      <c r="F1043" s="1" t="s">
        <v>17652</v>
      </c>
      <c r="G1043" s="1" t="str">
        <f>_xlfn.TEXTBEFORE(Table4[[#This Row],[rxn     upper-bound     lower-bound]]," ")</f>
        <v>ENZLOAD-ECOAH162_x_FWD-rt2994</v>
      </c>
      <c r="H1043" s="1">
        <f>_xlfn.NUMBERVALUE(TRIM(_xlfn.TEXTBEFORE(_xlfn.TEXTAFTER(Table4[[#This Row],[rxn     upper-bound     lower-bound]],Table4[[#This Row],[rxn]]),Table4[[#This Row],[lb]],-1)))</f>
        <v>0.44752437</v>
      </c>
      <c r="I1043" s="1" t="str">
        <f>_xlfn.TEXTAFTER(Table4[[#This Row],[rxn     upper-bound     lower-bound]]," ",-1)</f>
        <v>0.00000000</v>
      </c>
    </row>
    <row r="1044" spans="1:9">
      <c r="A1044" s="1" t="s">
        <v>13960</v>
      </c>
      <c r="B1044" s="1" t="str">
        <f>_xlfn.TEXTBEFORE(ENZLOAD[[#This Row],[ENZLOAD (from enz_from_proteome)]]," ")</f>
        <v>ENZLOAD-ECOAH162_x_FWD-rt8147</v>
      </c>
      <c r="C1044" s="1">
        <f>_xlfn.NUMBERVALUE(_xlfn.TEXTAFTER(ENZLOAD[[#This Row],[ENZLOAD (from enz_from_proteome)]]," ",-1))</f>
        <v>8.9195418770000006E-8</v>
      </c>
      <c r="F1044" s="1" t="s">
        <v>17653</v>
      </c>
      <c r="G1044" s="1" t="str">
        <f>_xlfn.TEXTBEFORE(Table4[[#This Row],[rxn     upper-bound     lower-bound]]," ")</f>
        <v>ENZLOAD-ECOAH162_x_FWD-rt8147</v>
      </c>
      <c r="H1044" s="1">
        <f>_xlfn.NUMBERVALUE(TRIM(_xlfn.TEXTBEFORE(_xlfn.TEXTAFTER(Table4[[#This Row],[rxn     upper-bound     lower-bound]],Table4[[#This Row],[rxn]]),Table4[[#This Row],[lb]],-1)))</f>
        <v>1.3888903699999999</v>
      </c>
      <c r="I1044" s="1" t="str">
        <f>_xlfn.TEXTAFTER(Table4[[#This Row],[rxn     upper-bound     lower-bound]]," ",-1)</f>
        <v>0.00000000</v>
      </c>
    </row>
    <row r="1045" spans="1:9">
      <c r="A1045" s="1" t="s">
        <v>13961</v>
      </c>
      <c r="B1045" s="1" t="str">
        <f>_xlfn.TEXTBEFORE(ENZLOAD[[#This Row],[ENZLOAD (from enz_from_proteome)]]," ")</f>
        <v>ENZLOAD-ECOAH163_x_FWD-rt2994</v>
      </c>
      <c r="C1045" s="1">
        <f>_xlfn.NUMBERVALUE(_xlfn.TEXTAFTER(ENZLOAD[[#This Row],[ENZLOAD (from enz_from_proteome)]]," ",-1))</f>
        <v>6.6153703929999899E-7</v>
      </c>
      <c r="F1045" s="1" t="s">
        <v>17654</v>
      </c>
      <c r="G1045" s="1" t="str">
        <f>_xlfn.TEXTBEFORE(Table4[[#This Row],[rxn     upper-bound     lower-bound]]," ")</f>
        <v>ENZLOAD-ECOAH163_x_FWD-rt2994</v>
      </c>
      <c r="H1045" s="1">
        <f>_xlfn.NUMBERVALUE(TRIM(_xlfn.TEXTBEFORE(_xlfn.TEXTAFTER(Table4[[#This Row],[rxn     upper-bound     lower-bound]],Table4[[#This Row],[rxn]]),Table4[[#This Row],[lb]],-1)))</f>
        <v>0.44752437</v>
      </c>
      <c r="I1045" s="1" t="str">
        <f>_xlfn.TEXTAFTER(Table4[[#This Row],[rxn     upper-bound     lower-bound]]," ",-1)</f>
        <v>0.00000000</v>
      </c>
    </row>
    <row r="1046" spans="1:9">
      <c r="A1046" s="1" t="s">
        <v>13962</v>
      </c>
      <c r="B1046" s="1" t="str">
        <f>_xlfn.TEXTBEFORE(ENZLOAD[[#This Row],[ENZLOAD (from enz_from_proteome)]]," ")</f>
        <v>ENZLOAD-ECOAH163_x_FWD-rt8147</v>
      </c>
      <c r="C1046" s="1">
        <f>_xlfn.NUMBERVALUE(_xlfn.TEXTAFTER(ENZLOAD[[#This Row],[ENZLOAD (from enz_from_proteome)]]," ",-1))</f>
        <v>8.9195418770000006E-8</v>
      </c>
      <c r="F1046" s="1" t="s">
        <v>17655</v>
      </c>
      <c r="G1046" s="1" t="str">
        <f>_xlfn.TEXTBEFORE(Table4[[#This Row],[rxn     upper-bound     lower-bound]]," ")</f>
        <v>ENZLOAD-ECOAH163_x_FWD-rt8147</v>
      </c>
      <c r="H1046" s="1">
        <f>_xlfn.NUMBERVALUE(TRIM(_xlfn.TEXTBEFORE(_xlfn.TEXTAFTER(Table4[[#This Row],[rxn     upper-bound     lower-bound]],Table4[[#This Row],[rxn]]),Table4[[#This Row],[lb]],-1)))</f>
        <v>1.3888903699999999</v>
      </c>
      <c r="I1046" s="1" t="str">
        <f>_xlfn.TEXTAFTER(Table4[[#This Row],[rxn     upper-bound     lower-bound]]," ",-1)</f>
        <v>0.00000000</v>
      </c>
    </row>
    <row r="1047" spans="1:9">
      <c r="A1047" s="1" t="s">
        <v>13963</v>
      </c>
      <c r="B1047" s="1" t="str">
        <f>_xlfn.TEXTBEFORE(ENZLOAD[[#This Row],[ENZLOAD (from enz_from_proteome)]]," ")</f>
        <v>ENZLOAD-ECOAH180_m_FWD-rt6437</v>
      </c>
      <c r="C1047" s="1">
        <f>_xlfn.NUMBERVALUE(_xlfn.TEXTAFTER(ENZLOAD[[#This Row],[ENZLOAD (from enz_from_proteome)]]," ",-1))</f>
        <v>6.6494360104999999E-7</v>
      </c>
      <c r="F1047" s="1" t="s">
        <v>17656</v>
      </c>
      <c r="G1047" s="1" t="str">
        <f>_xlfn.TEXTBEFORE(Table4[[#This Row],[rxn     upper-bound     lower-bound]]," ")</f>
        <v>ENZLOAD-ECOAH180_m_FWD-rt6437</v>
      </c>
      <c r="H1047" s="1">
        <f>_xlfn.NUMBERVALUE(TRIM(_xlfn.TEXTBEFORE(_xlfn.TEXTAFTER(Table4[[#This Row],[rxn     upper-bound     lower-bound]],Table4[[#This Row],[rxn]]),Table4[[#This Row],[lb]],-1)))</f>
        <v>1.38875741</v>
      </c>
      <c r="I1047" s="1" t="str">
        <f>_xlfn.TEXTAFTER(Table4[[#This Row],[rxn     upper-bound     lower-bound]]," ",-1)</f>
        <v>0.00000000</v>
      </c>
    </row>
    <row r="1048" spans="1:9">
      <c r="A1048" s="1" t="s">
        <v>13964</v>
      </c>
      <c r="B1048" s="1" t="str">
        <f>_xlfn.TEXTBEFORE(ENZLOAD[[#This Row],[ENZLOAD (from enz_from_proteome)]]," ")</f>
        <v>ENZLOAD-ECOAH180_x_FWD-rt2994</v>
      </c>
      <c r="C1048" s="1">
        <f>_xlfn.NUMBERVALUE(_xlfn.TEXTAFTER(ENZLOAD[[#This Row],[ENZLOAD (from enz_from_proteome)]]," ",-1))</f>
        <v>6.6153703929999899E-7</v>
      </c>
      <c r="F1048" s="1" t="s">
        <v>17657</v>
      </c>
      <c r="G1048" s="1" t="str">
        <f>_xlfn.TEXTBEFORE(Table4[[#This Row],[rxn     upper-bound     lower-bound]]," ")</f>
        <v>ENZLOAD-ECOAH180_x_FWD-rt2994</v>
      </c>
      <c r="H1048" s="1">
        <f>_xlfn.NUMBERVALUE(TRIM(_xlfn.TEXTBEFORE(_xlfn.TEXTAFTER(Table4[[#This Row],[rxn     upper-bound     lower-bound]],Table4[[#This Row],[rxn]]),Table4[[#This Row],[lb]],-1)))</f>
        <v>0.44752437</v>
      </c>
      <c r="I1048" s="1" t="str">
        <f>_xlfn.TEXTAFTER(Table4[[#This Row],[rxn     upper-bound     lower-bound]]," ",-1)</f>
        <v>0.00000000</v>
      </c>
    </row>
    <row r="1049" spans="1:9">
      <c r="A1049" s="1" t="s">
        <v>13965</v>
      </c>
      <c r="B1049" s="1" t="str">
        <f>_xlfn.TEXTBEFORE(ENZLOAD[[#This Row],[ENZLOAD (from enz_from_proteome)]]," ")</f>
        <v>ENZLOAD-ECOAH180_x_FWD-rt8147</v>
      </c>
      <c r="C1049" s="1">
        <f>_xlfn.NUMBERVALUE(_xlfn.TEXTAFTER(ENZLOAD[[#This Row],[ENZLOAD (from enz_from_proteome)]]," ",-1))</f>
        <v>8.9195418770000006E-8</v>
      </c>
      <c r="F1049" s="1" t="s">
        <v>17658</v>
      </c>
      <c r="G1049" s="1" t="str">
        <f>_xlfn.TEXTBEFORE(Table4[[#This Row],[rxn     upper-bound     lower-bound]]," ")</f>
        <v>ENZLOAD-ECOAH180_x_FWD-rt8147</v>
      </c>
      <c r="H1049" s="1">
        <f>_xlfn.NUMBERVALUE(TRIM(_xlfn.TEXTBEFORE(_xlfn.TEXTAFTER(Table4[[#This Row],[rxn     upper-bound     lower-bound]],Table4[[#This Row],[rxn]]),Table4[[#This Row],[lb]],-1)))</f>
        <v>1.3888903699999999</v>
      </c>
      <c r="I1049" s="1" t="str">
        <f>_xlfn.TEXTAFTER(Table4[[#This Row],[rxn     upper-bound     lower-bound]]," ",-1)</f>
        <v>0.00000000</v>
      </c>
    </row>
    <row r="1050" spans="1:9">
      <c r="A1050" s="1" t="s">
        <v>13966</v>
      </c>
      <c r="B1050" s="1" t="str">
        <f>_xlfn.TEXTBEFORE(ENZLOAD[[#This Row],[ENZLOAD (from enz_from_proteome)]]," ")</f>
        <v>ENZLOAD-ECOAH181a_m_FWD-rt6437</v>
      </c>
      <c r="C1050" s="1">
        <f>_xlfn.NUMBERVALUE(_xlfn.TEXTAFTER(ENZLOAD[[#This Row],[ENZLOAD (from enz_from_proteome)]]," ",-1))</f>
        <v>6.6494360104999999E-7</v>
      </c>
      <c r="F1050" s="1" t="s">
        <v>17659</v>
      </c>
      <c r="G1050" s="1" t="str">
        <f>_xlfn.TEXTBEFORE(Table4[[#This Row],[rxn     upper-bound     lower-bound]]," ")</f>
        <v>ENZLOAD-ECOAH181a_m_FWD-rt6437</v>
      </c>
      <c r="H1050" s="1">
        <f>_xlfn.NUMBERVALUE(TRIM(_xlfn.TEXTBEFORE(_xlfn.TEXTAFTER(Table4[[#This Row],[rxn     upper-bound     lower-bound]],Table4[[#This Row],[rxn]]),Table4[[#This Row],[lb]],-1)))</f>
        <v>1.38875741</v>
      </c>
      <c r="I1050" s="1" t="str">
        <f>_xlfn.TEXTAFTER(Table4[[#This Row],[rxn     upper-bound     lower-bound]]," ",-1)</f>
        <v>0.00000000</v>
      </c>
    </row>
    <row r="1051" spans="1:9">
      <c r="A1051" s="1" t="s">
        <v>13967</v>
      </c>
      <c r="B1051" s="1" t="str">
        <f>_xlfn.TEXTBEFORE(ENZLOAD[[#This Row],[ENZLOAD (from enz_from_proteome)]]," ")</f>
        <v>ENZLOAD-ECOAH181a_x_FWD-rt2994</v>
      </c>
      <c r="C1051" s="1">
        <f>_xlfn.NUMBERVALUE(_xlfn.TEXTAFTER(ENZLOAD[[#This Row],[ENZLOAD (from enz_from_proteome)]]," ",-1))</f>
        <v>6.6153703929999899E-7</v>
      </c>
      <c r="F1051" s="1" t="s">
        <v>17660</v>
      </c>
      <c r="G1051" s="1" t="str">
        <f>_xlfn.TEXTBEFORE(Table4[[#This Row],[rxn     upper-bound     lower-bound]]," ")</f>
        <v>ENZLOAD-ECOAH181a_x_FWD-rt2994</v>
      </c>
      <c r="H1051" s="1">
        <f>_xlfn.NUMBERVALUE(TRIM(_xlfn.TEXTBEFORE(_xlfn.TEXTAFTER(Table4[[#This Row],[rxn     upper-bound     lower-bound]],Table4[[#This Row],[rxn]]),Table4[[#This Row],[lb]],-1)))</f>
        <v>0.44752437</v>
      </c>
      <c r="I1051" s="1" t="str">
        <f>_xlfn.TEXTAFTER(Table4[[#This Row],[rxn     upper-bound     lower-bound]]," ",-1)</f>
        <v>0.00000000</v>
      </c>
    </row>
    <row r="1052" spans="1:9">
      <c r="A1052" s="1" t="s">
        <v>13968</v>
      </c>
      <c r="B1052" s="1" t="str">
        <f>_xlfn.TEXTBEFORE(ENZLOAD[[#This Row],[ENZLOAD (from enz_from_proteome)]]," ")</f>
        <v>ENZLOAD-ECOAH181a_x_FWD-rt8147</v>
      </c>
      <c r="C1052" s="1">
        <f>_xlfn.NUMBERVALUE(_xlfn.TEXTAFTER(ENZLOAD[[#This Row],[ENZLOAD (from enz_from_proteome)]]," ",-1))</f>
        <v>8.9195418770000006E-8</v>
      </c>
      <c r="F1052" s="1" t="s">
        <v>17661</v>
      </c>
      <c r="G1052" s="1" t="str">
        <f>_xlfn.TEXTBEFORE(Table4[[#This Row],[rxn     upper-bound     lower-bound]]," ")</f>
        <v>ENZLOAD-ECOAH181a_x_FWD-rt8147</v>
      </c>
      <c r="H1052" s="1">
        <f>_xlfn.NUMBERVALUE(TRIM(_xlfn.TEXTBEFORE(_xlfn.TEXTAFTER(Table4[[#This Row],[rxn     upper-bound     lower-bound]],Table4[[#This Row],[rxn]]),Table4[[#This Row],[lb]],-1)))</f>
        <v>1.3888903699999999</v>
      </c>
      <c r="I1052" s="1" t="str">
        <f>_xlfn.TEXTAFTER(Table4[[#This Row],[rxn     upper-bound     lower-bound]]," ",-1)</f>
        <v>0.00000000</v>
      </c>
    </row>
    <row r="1053" spans="1:9">
      <c r="A1053" s="1" t="s">
        <v>13969</v>
      </c>
      <c r="B1053" s="1" t="str">
        <f>_xlfn.TEXTBEFORE(ENZLOAD[[#This Row],[ENZLOAD (from enz_from_proteome)]]," ")</f>
        <v>ENZLOAD-ECOAH182_x_FWD-rt2994</v>
      </c>
      <c r="C1053" s="1">
        <f>_xlfn.NUMBERVALUE(_xlfn.TEXTAFTER(ENZLOAD[[#This Row],[ENZLOAD (from enz_from_proteome)]]," ",-1))</f>
        <v>6.6153703929999899E-7</v>
      </c>
      <c r="F1053" s="1" t="s">
        <v>17662</v>
      </c>
      <c r="G1053" s="1" t="str">
        <f>_xlfn.TEXTBEFORE(Table4[[#This Row],[rxn     upper-bound     lower-bound]]," ")</f>
        <v>ENZLOAD-ECOAH182_x_FWD-rt2994</v>
      </c>
      <c r="H1053" s="1">
        <f>_xlfn.NUMBERVALUE(TRIM(_xlfn.TEXTBEFORE(_xlfn.TEXTAFTER(Table4[[#This Row],[rxn     upper-bound     lower-bound]],Table4[[#This Row],[rxn]]),Table4[[#This Row],[lb]],-1)))</f>
        <v>0.44752437</v>
      </c>
      <c r="I1053" s="1" t="str">
        <f>_xlfn.TEXTAFTER(Table4[[#This Row],[rxn     upper-bound     lower-bound]]," ",-1)</f>
        <v>0.00000000</v>
      </c>
    </row>
    <row r="1054" spans="1:9">
      <c r="A1054" s="1" t="s">
        <v>13970</v>
      </c>
      <c r="B1054" s="1" t="str">
        <f>_xlfn.TEXTBEFORE(ENZLOAD[[#This Row],[ENZLOAD (from enz_from_proteome)]]," ")</f>
        <v>ENZLOAD-ECOAH182_x_FWD-rt8147</v>
      </c>
      <c r="C1054" s="1">
        <f>_xlfn.NUMBERVALUE(_xlfn.TEXTAFTER(ENZLOAD[[#This Row],[ENZLOAD (from enz_from_proteome)]]," ",-1))</f>
        <v>8.9195418770000006E-8</v>
      </c>
      <c r="F1054" s="1" t="s">
        <v>17663</v>
      </c>
      <c r="G1054" s="1" t="str">
        <f>_xlfn.TEXTBEFORE(Table4[[#This Row],[rxn     upper-bound     lower-bound]]," ")</f>
        <v>ENZLOAD-ECOAH182_x_FWD-rt8147</v>
      </c>
      <c r="H1054" s="1">
        <f>_xlfn.NUMBERVALUE(TRIM(_xlfn.TEXTBEFORE(_xlfn.TEXTAFTER(Table4[[#This Row],[rxn     upper-bound     lower-bound]],Table4[[#This Row],[rxn]]),Table4[[#This Row],[lb]],-1)))</f>
        <v>1.3888903699999999</v>
      </c>
      <c r="I1054" s="1" t="str">
        <f>_xlfn.TEXTAFTER(Table4[[#This Row],[rxn     upper-bound     lower-bound]]," ",-1)</f>
        <v>0.00000000</v>
      </c>
    </row>
    <row r="1055" spans="1:9">
      <c r="A1055" s="1" t="s">
        <v>13971</v>
      </c>
      <c r="B1055" s="1" t="str">
        <f>_xlfn.TEXTBEFORE(ENZLOAD[[#This Row],[ENZLOAD (from enz_from_proteome)]]," ")</f>
        <v>ENZLOAD-ECOAH183_x_FWD-rt2994</v>
      </c>
      <c r="C1055" s="1">
        <f>_xlfn.NUMBERVALUE(_xlfn.TEXTAFTER(ENZLOAD[[#This Row],[ENZLOAD (from enz_from_proteome)]]," ",-1))</f>
        <v>6.6153703929999899E-7</v>
      </c>
      <c r="F1055" s="1" t="s">
        <v>17664</v>
      </c>
      <c r="G1055" s="1" t="str">
        <f>_xlfn.TEXTBEFORE(Table4[[#This Row],[rxn     upper-bound     lower-bound]]," ")</f>
        <v>ENZLOAD-ECOAH183_x_FWD-rt2994</v>
      </c>
      <c r="H1055" s="1">
        <f>_xlfn.NUMBERVALUE(TRIM(_xlfn.TEXTBEFORE(_xlfn.TEXTAFTER(Table4[[#This Row],[rxn     upper-bound     lower-bound]],Table4[[#This Row],[rxn]]),Table4[[#This Row],[lb]],-1)))</f>
        <v>0.44752437</v>
      </c>
      <c r="I1055" s="1" t="str">
        <f>_xlfn.TEXTAFTER(Table4[[#This Row],[rxn     upper-bound     lower-bound]]," ",-1)</f>
        <v>0.00000000</v>
      </c>
    </row>
    <row r="1056" spans="1:9">
      <c r="A1056" s="1" t="s">
        <v>13972</v>
      </c>
      <c r="B1056" s="1" t="str">
        <f>_xlfn.TEXTBEFORE(ENZLOAD[[#This Row],[ENZLOAD (from enz_from_proteome)]]," ")</f>
        <v>ENZLOAD-ECOAH183_x_FWD-rt8147</v>
      </c>
      <c r="C1056" s="1">
        <f>_xlfn.NUMBERVALUE(_xlfn.TEXTAFTER(ENZLOAD[[#This Row],[ENZLOAD (from enz_from_proteome)]]," ",-1))</f>
        <v>8.9195418770000006E-8</v>
      </c>
      <c r="F1056" s="1" t="s">
        <v>17665</v>
      </c>
      <c r="G1056" s="1" t="str">
        <f>_xlfn.TEXTBEFORE(Table4[[#This Row],[rxn     upper-bound     lower-bound]]," ")</f>
        <v>ENZLOAD-ECOAH183_x_FWD-rt8147</v>
      </c>
      <c r="H1056" s="1">
        <f>_xlfn.NUMBERVALUE(TRIM(_xlfn.TEXTBEFORE(_xlfn.TEXTAFTER(Table4[[#This Row],[rxn     upper-bound     lower-bound]],Table4[[#This Row],[rxn]]),Table4[[#This Row],[lb]],-1)))</f>
        <v>1.3888903699999999</v>
      </c>
      <c r="I1056" s="1" t="str">
        <f>_xlfn.TEXTAFTER(Table4[[#This Row],[rxn     upper-bound     lower-bound]]," ",-1)</f>
        <v>0.00000000</v>
      </c>
    </row>
    <row r="1057" spans="1:9">
      <c r="A1057" s="1" t="s">
        <v>13973</v>
      </c>
      <c r="B1057" s="1" t="str">
        <f>_xlfn.TEXTBEFORE(ENZLOAD[[#This Row],[ENZLOAD (from enz_from_proteome)]]," ")</f>
        <v>ENZLOAD-ECOAH200_x_FWD-rt2994</v>
      </c>
      <c r="C1057" s="1">
        <f>_xlfn.NUMBERVALUE(_xlfn.TEXTAFTER(ENZLOAD[[#This Row],[ENZLOAD (from enz_from_proteome)]]," ",-1))</f>
        <v>6.6153703929999899E-7</v>
      </c>
      <c r="F1057" s="1" t="s">
        <v>17666</v>
      </c>
      <c r="G1057" s="1" t="str">
        <f>_xlfn.TEXTBEFORE(Table4[[#This Row],[rxn     upper-bound     lower-bound]]," ")</f>
        <v>ENZLOAD-ECOAH200_x_FWD-rt2994</v>
      </c>
      <c r="H1057" s="1">
        <f>_xlfn.NUMBERVALUE(TRIM(_xlfn.TEXTBEFORE(_xlfn.TEXTAFTER(Table4[[#This Row],[rxn     upper-bound     lower-bound]],Table4[[#This Row],[rxn]]),Table4[[#This Row],[lb]],-1)))</f>
        <v>0.44752437</v>
      </c>
      <c r="I1057" s="1" t="str">
        <f>_xlfn.TEXTAFTER(Table4[[#This Row],[rxn     upper-bound     lower-bound]]," ",-1)</f>
        <v>0.00000000</v>
      </c>
    </row>
    <row r="1058" spans="1:9">
      <c r="A1058" s="1" t="s">
        <v>13974</v>
      </c>
      <c r="B1058" s="1" t="str">
        <f>_xlfn.TEXTBEFORE(ENZLOAD[[#This Row],[ENZLOAD (from enz_from_proteome)]]," ")</f>
        <v>ENZLOAD-ECOAH200_x_FWD-rt8147</v>
      </c>
      <c r="C1058" s="1">
        <f>_xlfn.NUMBERVALUE(_xlfn.TEXTAFTER(ENZLOAD[[#This Row],[ENZLOAD (from enz_from_proteome)]]," ",-1))</f>
        <v>8.9195418770000006E-8</v>
      </c>
      <c r="F1058" s="1" t="s">
        <v>17667</v>
      </c>
      <c r="G1058" s="1" t="str">
        <f>_xlfn.TEXTBEFORE(Table4[[#This Row],[rxn     upper-bound     lower-bound]]," ")</f>
        <v>ENZLOAD-ECOAH200_x_FWD-rt8147</v>
      </c>
      <c r="H1058" s="1">
        <f>_xlfn.NUMBERVALUE(TRIM(_xlfn.TEXTBEFORE(_xlfn.TEXTAFTER(Table4[[#This Row],[rxn     upper-bound     lower-bound]],Table4[[#This Row],[rxn]]),Table4[[#This Row],[lb]],-1)))</f>
        <v>1.3888903699999999</v>
      </c>
      <c r="I1058" s="1" t="str">
        <f>_xlfn.TEXTAFTER(Table4[[#This Row],[rxn     upper-bound     lower-bound]]," ",-1)</f>
        <v>0.00000000</v>
      </c>
    </row>
    <row r="1059" spans="1:9">
      <c r="A1059" s="1" t="s">
        <v>13975</v>
      </c>
      <c r="B1059" s="1" t="str">
        <f>_xlfn.TEXTBEFORE(ENZLOAD[[#This Row],[ENZLOAD (from enz_from_proteome)]]," ")</f>
        <v>ENZLOAD-ECOAH220_x_FWD-rt2994</v>
      </c>
      <c r="C1059" s="1">
        <f>_xlfn.NUMBERVALUE(_xlfn.TEXTAFTER(ENZLOAD[[#This Row],[ENZLOAD (from enz_from_proteome)]]," ",-1))</f>
        <v>6.6153703929999899E-7</v>
      </c>
      <c r="F1059" s="1" t="s">
        <v>17668</v>
      </c>
      <c r="G1059" s="1" t="str">
        <f>_xlfn.TEXTBEFORE(Table4[[#This Row],[rxn     upper-bound     lower-bound]]," ")</f>
        <v>ENZLOAD-ECOAH220_x_FWD-rt2994</v>
      </c>
      <c r="H1059" s="1">
        <f>_xlfn.NUMBERVALUE(TRIM(_xlfn.TEXTBEFORE(_xlfn.TEXTAFTER(Table4[[#This Row],[rxn     upper-bound     lower-bound]],Table4[[#This Row],[rxn]]),Table4[[#This Row],[lb]],-1)))</f>
        <v>0.44752437</v>
      </c>
      <c r="I1059" s="1" t="str">
        <f>_xlfn.TEXTAFTER(Table4[[#This Row],[rxn     upper-bound     lower-bound]]," ",-1)</f>
        <v>0.00000000</v>
      </c>
    </row>
    <row r="1060" spans="1:9">
      <c r="A1060" s="1" t="s">
        <v>13976</v>
      </c>
      <c r="B1060" s="1" t="str">
        <f>_xlfn.TEXTBEFORE(ENZLOAD[[#This Row],[ENZLOAD (from enz_from_proteome)]]," ")</f>
        <v>ENZLOAD-ECOAH220_x_FWD-rt8147</v>
      </c>
      <c r="C1060" s="1">
        <f>_xlfn.NUMBERVALUE(_xlfn.TEXTAFTER(ENZLOAD[[#This Row],[ENZLOAD (from enz_from_proteome)]]," ",-1))</f>
        <v>8.9195418770000006E-8</v>
      </c>
      <c r="F1060" s="1" t="s">
        <v>17669</v>
      </c>
      <c r="G1060" s="1" t="str">
        <f>_xlfn.TEXTBEFORE(Table4[[#This Row],[rxn     upper-bound     lower-bound]]," ")</f>
        <v>ENZLOAD-ECOAH220_x_FWD-rt8147</v>
      </c>
      <c r="H1060" s="1">
        <f>_xlfn.NUMBERVALUE(TRIM(_xlfn.TEXTBEFORE(_xlfn.TEXTAFTER(Table4[[#This Row],[rxn     upper-bound     lower-bound]],Table4[[#This Row],[rxn]]),Table4[[#This Row],[lb]],-1)))</f>
        <v>1.3888903699999999</v>
      </c>
      <c r="I1060" s="1" t="str">
        <f>_xlfn.TEXTAFTER(Table4[[#This Row],[rxn     upper-bound     lower-bound]]," ",-1)</f>
        <v>0.00000000</v>
      </c>
    </row>
    <row r="1061" spans="1:9">
      <c r="A1061" s="1" t="s">
        <v>13977</v>
      </c>
      <c r="B1061" s="1" t="str">
        <f>_xlfn.TEXTBEFORE(ENZLOAD[[#This Row],[ENZLOAD (from enz_from_proteome)]]," ")</f>
        <v>ENZLOAD-ECOAH240_x_FWD-rt2994</v>
      </c>
      <c r="C1061" s="1">
        <f>_xlfn.NUMBERVALUE(_xlfn.TEXTAFTER(ENZLOAD[[#This Row],[ENZLOAD (from enz_from_proteome)]]," ",-1))</f>
        <v>6.6153703929999899E-7</v>
      </c>
      <c r="F1061" s="1" t="s">
        <v>17670</v>
      </c>
      <c r="G1061" s="1" t="str">
        <f>_xlfn.TEXTBEFORE(Table4[[#This Row],[rxn     upper-bound     lower-bound]]," ")</f>
        <v>ENZLOAD-ECOAH240_x_FWD-rt2994</v>
      </c>
      <c r="H1061" s="1">
        <f>_xlfn.NUMBERVALUE(TRIM(_xlfn.TEXTBEFORE(_xlfn.TEXTAFTER(Table4[[#This Row],[rxn     upper-bound     lower-bound]],Table4[[#This Row],[rxn]]),Table4[[#This Row],[lb]],-1)))</f>
        <v>0.44752437</v>
      </c>
      <c r="I1061" s="1" t="str">
        <f>_xlfn.TEXTAFTER(Table4[[#This Row],[rxn     upper-bound     lower-bound]]," ",-1)</f>
        <v>0.00000000</v>
      </c>
    </row>
    <row r="1062" spans="1:9">
      <c r="A1062" s="1" t="s">
        <v>13978</v>
      </c>
      <c r="B1062" s="1" t="str">
        <f>_xlfn.TEXTBEFORE(ENZLOAD[[#This Row],[ENZLOAD (from enz_from_proteome)]]," ")</f>
        <v>ENZLOAD-ECOAH240_x_FWD-rt8147</v>
      </c>
      <c r="C1062" s="1">
        <f>_xlfn.NUMBERVALUE(_xlfn.TEXTAFTER(ENZLOAD[[#This Row],[ENZLOAD (from enz_from_proteome)]]," ",-1))</f>
        <v>8.9195418770000006E-8</v>
      </c>
      <c r="F1062" s="1" t="s">
        <v>17671</v>
      </c>
      <c r="G1062" s="1" t="str">
        <f>_xlfn.TEXTBEFORE(Table4[[#This Row],[rxn     upper-bound     lower-bound]]," ")</f>
        <v>ENZLOAD-ECOAH240_x_FWD-rt8147</v>
      </c>
      <c r="H1062" s="1">
        <f>_xlfn.NUMBERVALUE(TRIM(_xlfn.TEXTBEFORE(_xlfn.TEXTAFTER(Table4[[#This Row],[rxn     upper-bound     lower-bound]],Table4[[#This Row],[rxn]]),Table4[[#This Row],[lb]],-1)))</f>
        <v>1.3888903699999999</v>
      </c>
      <c r="I1062" s="1" t="str">
        <f>_xlfn.TEXTAFTER(Table4[[#This Row],[rxn     upper-bound     lower-bound]]," ",-1)</f>
        <v>0.00000000</v>
      </c>
    </row>
    <row r="1063" spans="1:9">
      <c r="A1063" s="1" t="s">
        <v>13979</v>
      </c>
      <c r="B1063" s="1" t="str">
        <f>_xlfn.TEXTBEFORE(ENZLOAD[[#This Row],[ENZLOAD (from enz_from_proteome)]]," ")</f>
        <v>ENZLOAD-ECOAH260_x_FWD-rt2994</v>
      </c>
      <c r="C1063" s="1">
        <f>_xlfn.NUMBERVALUE(_xlfn.TEXTAFTER(ENZLOAD[[#This Row],[ENZLOAD (from enz_from_proteome)]]," ",-1))</f>
        <v>6.6153703929999899E-7</v>
      </c>
      <c r="F1063" s="1" t="s">
        <v>17672</v>
      </c>
      <c r="G1063" s="1" t="str">
        <f>_xlfn.TEXTBEFORE(Table4[[#This Row],[rxn     upper-bound     lower-bound]]," ")</f>
        <v>ENZLOAD-ECOAH260_x_FWD-rt2994</v>
      </c>
      <c r="H1063" s="1">
        <f>_xlfn.NUMBERVALUE(TRIM(_xlfn.TEXTBEFORE(_xlfn.TEXTAFTER(Table4[[#This Row],[rxn     upper-bound     lower-bound]],Table4[[#This Row],[rxn]]),Table4[[#This Row],[lb]],-1)))</f>
        <v>0.44752437</v>
      </c>
      <c r="I1063" s="1" t="str">
        <f>_xlfn.TEXTAFTER(Table4[[#This Row],[rxn     upper-bound     lower-bound]]," ",-1)</f>
        <v>0.00000000</v>
      </c>
    </row>
    <row r="1064" spans="1:9">
      <c r="A1064" s="1" t="s">
        <v>13980</v>
      </c>
      <c r="B1064" s="1" t="str">
        <f>_xlfn.TEXTBEFORE(ENZLOAD[[#This Row],[ENZLOAD (from enz_from_proteome)]]," ")</f>
        <v>ENZLOAD-ECOAH260_x_FWD-rt8147</v>
      </c>
      <c r="C1064" s="1">
        <f>_xlfn.NUMBERVALUE(_xlfn.TEXTAFTER(ENZLOAD[[#This Row],[ENZLOAD (from enz_from_proteome)]]," ",-1))</f>
        <v>8.9195418770000006E-8</v>
      </c>
      <c r="F1064" s="1" t="s">
        <v>17673</v>
      </c>
      <c r="G1064" s="1" t="str">
        <f>_xlfn.TEXTBEFORE(Table4[[#This Row],[rxn     upper-bound     lower-bound]]," ")</f>
        <v>ENZLOAD-ECOAH260_x_FWD-rt8147</v>
      </c>
      <c r="H1064" s="1">
        <f>_xlfn.NUMBERVALUE(TRIM(_xlfn.TEXTBEFORE(_xlfn.TEXTAFTER(Table4[[#This Row],[rxn     upper-bound     lower-bound]],Table4[[#This Row],[rxn]]),Table4[[#This Row],[lb]],-1)))</f>
        <v>1.3888903699999999</v>
      </c>
      <c r="I1064" s="1" t="str">
        <f>_xlfn.TEXTAFTER(Table4[[#This Row],[rxn     upper-bound     lower-bound]]," ",-1)</f>
        <v>0.00000000</v>
      </c>
    </row>
    <row r="1065" spans="1:9">
      <c r="A1065" s="1" t="s">
        <v>13981</v>
      </c>
      <c r="B1065" s="1" t="str">
        <f>_xlfn.TEXTBEFORE(ENZLOAD[[#This Row],[ENZLOAD (from enz_from_proteome)]]," ")</f>
        <v>ENZLOAD-ECOAH40_m_FWD-rt6437</v>
      </c>
      <c r="C1065" s="1">
        <f>_xlfn.NUMBERVALUE(_xlfn.TEXTAFTER(ENZLOAD[[#This Row],[ENZLOAD (from enz_from_proteome)]]," ",-1))</f>
        <v>6.6494360104999999E-7</v>
      </c>
      <c r="F1065" s="1" t="s">
        <v>17674</v>
      </c>
      <c r="G1065" s="1" t="str">
        <f>_xlfn.TEXTBEFORE(Table4[[#This Row],[rxn     upper-bound     lower-bound]]," ")</f>
        <v>ENZLOAD-ECOAH40_m_FWD-rt6437</v>
      </c>
      <c r="H1065" s="1">
        <f>_xlfn.NUMBERVALUE(TRIM(_xlfn.TEXTBEFORE(_xlfn.TEXTAFTER(Table4[[#This Row],[rxn     upper-bound     lower-bound]],Table4[[#This Row],[rxn]]),Table4[[#This Row],[lb]],-1)))</f>
        <v>1.38875741</v>
      </c>
      <c r="I1065" s="1" t="str">
        <f>_xlfn.TEXTAFTER(Table4[[#This Row],[rxn     upper-bound     lower-bound]]," ",-1)</f>
        <v>0.00000000</v>
      </c>
    </row>
    <row r="1066" spans="1:9">
      <c r="A1066" s="1" t="s">
        <v>13982</v>
      </c>
      <c r="B1066" s="1" t="str">
        <f>_xlfn.TEXTBEFORE(ENZLOAD[[#This Row],[ENZLOAD (from enz_from_proteome)]]," ")</f>
        <v>ENZLOAD-ECOAH40_m_REV-rt6437</v>
      </c>
      <c r="C1066" s="1">
        <f>_xlfn.NUMBERVALUE(_xlfn.TEXTAFTER(ENZLOAD[[#This Row],[ENZLOAD (from enz_from_proteome)]]," ",-1))</f>
        <v>6.6494360104999999E-7</v>
      </c>
      <c r="F1066" s="1" t="s">
        <v>17675</v>
      </c>
      <c r="G1066" s="1" t="str">
        <f>_xlfn.TEXTBEFORE(Table4[[#This Row],[rxn     upper-bound     lower-bound]]," ")</f>
        <v>ENZLOAD-ECOAH40_m_REV-rt6437</v>
      </c>
      <c r="H1066" s="1">
        <f>_xlfn.NUMBERVALUE(TRIM(_xlfn.TEXTBEFORE(_xlfn.TEXTAFTER(Table4[[#This Row],[rxn     upper-bound     lower-bound]],Table4[[#This Row],[rxn]]),Table4[[#This Row],[lb]],-1)))</f>
        <v>1.38875741</v>
      </c>
      <c r="I1066" s="1" t="str">
        <f>_xlfn.TEXTAFTER(Table4[[#This Row],[rxn     upper-bound     lower-bound]]," ",-1)</f>
        <v>0.00000000</v>
      </c>
    </row>
    <row r="1067" spans="1:9">
      <c r="A1067" s="1" t="s">
        <v>13983</v>
      </c>
      <c r="B1067" s="1" t="str">
        <f>_xlfn.TEXTBEFORE(ENZLOAD[[#This Row],[ENZLOAD (from enz_from_proteome)]]," ")</f>
        <v>ENZLOAD-ECOAH40_x_FWD-rt2994</v>
      </c>
      <c r="C1067" s="1">
        <f>_xlfn.NUMBERVALUE(_xlfn.TEXTAFTER(ENZLOAD[[#This Row],[ENZLOAD (from enz_from_proteome)]]," ",-1))</f>
        <v>6.6153703929999899E-7</v>
      </c>
      <c r="F1067" s="1" t="s">
        <v>17676</v>
      </c>
      <c r="G1067" s="1" t="str">
        <f>_xlfn.TEXTBEFORE(Table4[[#This Row],[rxn     upper-bound     lower-bound]]," ")</f>
        <v>ENZLOAD-ECOAH40_x_FWD-rt2994</v>
      </c>
      <c r="H1067" s="1">
        <f>_xlfn.NUMBERVALUE(TRIM(_xlfn.TEXTBEFORE(_xlfn.TEXTAFTER(Table4[[#This Row],[rxn     upper-bound     lower-bound]],Table4[[#This Row],[rxn]]),Table4[[#This Row],[lb]],-1)))</f>
        <v>0.44752437</v>
      </c>
      <c r="I1067" s="1" t="str">
        <f>_xlfn.TEXTAFTER(Table4[[#This Row],[rxn     upper-bound     lower-bound]]," ",-1)</f>
        <v>0.00000000</v>
      </c>
    </row>
    <row r="1068" spans="1:9">
      <c r="A1068" s="1" t="s">
        <v>13984</v>
      </c>
      <c r="B1068" s="1" t="str">
        <f>_xlfn.TEXTBEFORE(ENZLOAD[[#This Row],[ENZLOAD (from enz_from_proteome)]]," ")</f>
        <v>ENZLOAD-ECOAH40_x_FWD-rt8147</v>
      </c>
      <c r="C1068" s="1">
        <f>_xlfn.NUMBERVALUE(_xlfn.TEXTAFTER(ENZLOAD[[#This Row],[ENZLOAD (from enz_from_proteome)]]," ",-1))</f>
        <v>8.9195418770000006E-8</v>
      </c>
      <c r="F1068" s="1" t="s">
        <v>17677</v>
      </c>
      <c r="G1068" s="1" t="str">
        <f>_xlfn.TEXTBEFORE(Table4[[#This Row],[rxn     upper-bound     lower-bound]]," ")</f>
        <v>ENZLOAD-ECOAH40_x_FWD-rt8147</v>
      </c>
      <c r="H1068" s="1">
        <f>_xlfn.NUMBERVALUE(TRIM(_xlfn.TEXTBEFORE(_xlfn.TEXTAFTER(Table4[[#This Row],[rxn     upper-bound     lower-bound]],Table4[[#This Row],[rxn]]),Table4[[#This Row],[lb]],-1)))</f>
        <v>1.3888903699999999</v>
      </c>
      <c r="I1068" s="1" t="str">
        <f>_xlfn.TEXTAFTER(Table4[[#This Row],[rxn     upper-bound     lower-bound]]," ",-1)</f>
        <v>0.00000000</v>
      </c>
    </row>
    <row r="1069" spans="1:9">
      <c r="A1069" s="1" t="s">
        <v>13985</v>
      </c>
      <c r="B1069" s="1" t="str">
        <f>_xlfn.TEXTBEFORE(ENZLOAD[[#This Row],[ENZLOAD (from enz_from_proteome)]]," ")</f>
        <v>ENZLOAD-ECOAH60_m_FWD-rt6437</v>
      </c>
      <c r="C1069" s="1">
        <f>_xlfn.NUMBERVALUE(_xlfn.TEXTAFTER(ENZLOAD[[#This Row],[ENZLOAD (from enz_from_proteome)]]," ",-1))</f>
        <v>6.6494360104999999E-7</v>
      </c>
      <c r="F1069" s="1" t="s">
        <v>17678</v>
      </c>
      <c r="G1069" s="1" t="str">
        <f>_xlfn.TEXTBEFORE(Table4[[#This Row],[rxn     upper-bound     lower-bound]]," ")</f>
        <v>ENZLOAD-ECOAH60_m_FWD-rt6437</v>
      </c>
      <c r="H1069" s="1">
        <f>_xlfn.NUMBERVALUE(TRIM(_xlfn.TEXTBEFORE(_xlfn.TEXTAFTER(Table4[[#This Row],[rxn     upper-bound     lower-bound]],Table4[[#This Row],[rxn]]),Table4[[#This Row],[lb]],-1)))</f>
        <v>1.38875741</v>
      </c>
      <c r="I1069" s="1" t="str">
        <f>_xlfn.TEXTAFTER(Table4[[#This Row],[rxn     upper-bound     lower-bound]]," ",-1)</f>
        <v>0.00000000</v>
      </c>
    </row>
    <row r="1070" spans="1:9">
      <c r="A1070" s="1" t="s">
        <v>13986</v>
      </c>
      <c r="B1070" s="1" t="str">
        <f>_xlfn.TEXTBEFORE(ENZLOAD[[#This Row],[ENZLOAD (from enz_from_proteome)]]," ")</f>
        <v>ENZLOAD-ECOAH60_m_REV-rt6437</v>
      </c>
      <c r="C1070" s="1">
        <f>_xlfn.NUMBERVALUE(_xlfn.TEXTAFTER(ENZLOAD[[#This Row],[ENZLOAD (from enz_from_proteome)]]," ",-1))</f>
        <v>6.6494360104999999E-7</v>
      </c>
      <c r="F1070" s="1" t="s">
        <v>17679</v>
      </c>
      <c r="G1070" s="1" t="str">
        <f>_xlfn.TEXTBEFORE(Table4[[#This Row],[rxn     upper-bound     lower-bound]]," ")</f>
        <v>ENZLOAD-ECOAH60_m_REV-rt6437</v>
      </c>
      <c r="H1070" s="1">
        <f>_xlfn.NUMBERVALUE(TRIM(_xlfn.TEXTBEFORE(_xlfn.TEXTAFTER(Table4[[#This Row],[rxn     upper-bound     lower-bound]],Table4[[#This Row],[rxn]]),Table4[[#This Row],[lb]],-1)))</f>
        <v>1.38875741</v>
      </c>
      <c r="I1070" s="1" t="str">
        <f>_xlfn.TEXTAFTER(Table4[[#This Row],[rxn     upper-bound     lower-bound]]," ",-1)</f>
        <v>0.00000000</v>
      </c>
    </row>
    <row r="1071" spans="1:9">
      <c r="A1071" s="1" t="s">
        <v>13987</v>
      </c>
      <c r="B1071" s="1" t="str">
        <f>_xlfn.TEXTBEFORE(ENZLOAD[[#This Row],[ENZLOAD (from enz_from_proteome)]]," ")</f>
        <v>ENZLOAD-ECOAH60_x_FWD-rt2994</v>
      </c>
      <c r="C1071" s="1">
        <f>_xlfn.NUMBERVALUE(_xlfn.TEXTAFTER(ENZLOAD[[#This Row],[ENZLOAD (from enz_from_proteome)]]," ",-1))</f>
        <v>6.6153703929999899E-7</v>
      </c>
      <c r="F1071" s="1" t="s">
        <v>17680</v>
      </c>
      <c r="G1071" s="1" t="str">
        <f>_xlfn.TEXTBEFORE(Table4[[#This Row],[rxn     upper-bound     lower-bound]]," ")</f>
        <v>ENZLOAD-ECOAH60_x_FWD-rt2994</v>
      </c>
      <c r="H1071" s="1">
        <f>_xlfn.NUMBERVALUE(TRIM(_xlfn.TEXTBEFORE(_xlfn.TEXTAFTER(Table4[[#This Row],[rxn     upper-bound     lower-bound]],Table4[[#This Row],[rxn]]),Table4[[#This Row],[lb]],-1)))</f>
        <v>0.44752437</v>
      </c>
      <c r="I1071" s="1" t="str">
        <f>_xlfn.TEXTAFTER(Table4[[#This Row],[rxn     upper-bound     lower-bound]]," ",-1)</f>
        <v>0.00000000</v>
      </c>
    </row>
    <row r="1072" spans="1:9">
      <c r="A1072" s="1" t="s">
        <v>13988</v>
      </c>
      <c r="B1072" s="1" t="str">
        <f>_xlfn.TEXTBEFORE(ENZLOAD[[#This Row],[ENZLOAD (from enz_from_proteome)]]," ")</f>
        <v>ENZLOAD-ECOAH60_x_FWD-rt8147</v>
      </c>
      <c r="C1072" s="1">
        <f>_xlfn.NUMBERVALUE(_xlfn.TEXTAFTER(ENZLOAD[[#This Row],[ENZLOAD (from enz_from_proteome)]]," ",-1))</f>
        <v>8.9195418770000006E-8</v>
      </c>
      <c r="F1072" s="1" t="s">
        <v>17681</v>
      </c>
      <c r="G1072" s="1" t="str">
        <f>_xlfn.TEXTBEFORE(Table4[[#This Row],[rxn     upper-bound     lower-bound]]," ")</f>
        <v>ENZLOAD-ECOAH60_x_FWD-rt8147</v>
      </c>
      <c r="H1072" s="1">
        <f>_xlfn.NUMBERVALUE(TRIM(_xlfn.TEXTBEFORE(_xlfn.TEXTAFTER(Table4[[#This Row],[rxn     upper-bound     lower-bound]],Table4[[#This Row],[rxn]]),Table4[[#This Row],[lb]],-1)))</f>
        <v>1.3888903699999999</v>
      </c>
      <c r="I1072" s="1" t="str">
        <f>_xlfn.TEXTAFTER(Table4[[#This Row],[rxn     upper-bound     lower-bound]]," ",-1)</f>
        <v>0.00000000</v>
      </c>
    </row>
    <row r="1073" spans="1:9">
      <c r="A1073" s="1" t="s">
        <v>13989</v>
      </c>
      <c r="B1073" s="1" t="str">
        <f>_xlfn.TEXTBEFORE(ENZLOAD[[#This Row],[ENZLOAD (from enz_from_proteome)]]," ")</f>
        <v>ENZLOAD-ECOAH80_m_FWD-rt6437</v>
      </c>
      <c r="C1073" s="1">
        <f>_xlfn.NUMBERVALUE(_xlfn.TEXTAFTER(ENZLOAD[[#This Row],[ENZLOAD (from enz_from_proteome)]]," ",-1))</f>
        <v>6.6494360104999999E-7</v>
      </c>
      <c r="F1073" s="1" t="s">
        <v>17682</v>
      </c>
      <c r="G1073" s="1" t="str">
        <f>_xlfn.TEXTBEFORE(Table4[[#This Row],[rxn     upper-bound     lower-bound]]," ")</f>
        <v>ENZLOAD-ECOAH80_m_FWD-rt6437</v>
      </c>
      <c r="H1073" s="1">
        <f>_xlfn.NUMBERVALUE(TRIM(_xlfn.TEXTBEFORE(_xlfn.TEXTAFTER(Table4[[#This Row],[rxn     upper-bound     lower-bound]],Table4[[#This Row],[rxn]]),Table4[[#This Row],[lb]],-1)))</f>
        <v>1.38875741</v>
      </c>
      <c r="I1073" s="1" t="str">
        <f>_xlfn.TEXTAFTER(Table4[[#This Row],[rxn     upper-bound     lower-bound]]," ",-1)</f>
        <v>0.00000000</v>
      </c>
    </row>
    <row r="1074" spans="1:9">
      <c r="A1074" s="1" t="s">
        <v>13990</v>
      </c>
      <c r="B1074" s="1" t="str">
        <f>_xlfn.TEXTBEFORE(ENZLOAD[[#This Row],[ENZLOAD (from enz_from_proteome)]]," ")</f>
        <v>ENZLOAD-ECOAH80_m_REV-rt6437</v>
      </c>
      <c r="C1074" s="1">
        <f>_xlfn.NUMBERVALUE(_xlfn.TEXTAFTER(ENZLOAD[[#This Row],[ENZLOAD (from enz_from_proteome)]]," ",-1))</f>
        <v>6.6494360104999999E-7</v>
      </c>
      <c r="F1074" s="1" t="s">
        <v>17683</v>
      </c>
      <c r="G1074" s="1" t="str">
        <f>_xlfn.TEXTBEFORE(Table4[[#This Row],[rxn     upper-bound     lower-bound]]," ")</f>
        <v>ENZLOAD-ECOAH80_m_REV-rt6437</v>
      </c>
      <c r="H1074" s="1">
        <f>_xlfn.NUMBERVALUE(TRIM(_xlfn.TEXTBEFORE(_xlfn.TEXTAFTER(Table4[[#This Row],[rxn     upper-bound     lower-bound]],Table4[[#This Row],[rxn]]),Table4[[#This Row],[lb]],-1)))</f>
        <v>1.38875741</v>
      </c>
      <c r="I1074" s="1" t="str">
        <f>_xlfn.TEXTAFTER(Table4[[#This Row],[rxn     upper-bound     lower-bound]]," ",-1)</f>
        <v>0.00000000</v>
      </c>
    </row>
    <row r="1075" spans="1:9">
      <c r="A1075" s="1" t="s">
        <v>13991</v>
      </c>
      <c r="B1075" s="1" t="str">
        <f>_xlfn.TEXTBEFORE(ENZLOAD[[#This Row],[ENZLOAD (from enz_from_proteome)]]," ")</f>
        <v>ENZLOAD-ECOAH80_x_FWD-rt2994</v>
      </c>
      <c r="C1075" s="1">
        <f>_xlfn.NUMBERVALUE(_xlfn.TEXTAFTER(ENZLOAD[[#This Row],[ENZLOAD (from enz_from_proteome)]]," ",-1))</f>
        <v>6.6153703929999899E-7</v>
      </c>
      <c r="F1075" s="1" t="s">
        <v>17684</v>
      </c>
      <c r="G1075" s="1" t="str">
        <f>_xlfn.TEXTBEFORE(Table4[[#This Row],[rxn     upper-bound     lower-bound]]," ")</f>
        <v>ENZLOAD-ECOAH80_x_FWD-rt2994</v>
      </c>
      <c r="H1075" s="1">
        <f>_xlfn.NUMBERVALUE(TRIM(_xlfn.TEXTBEFORE(_xlfn.TEXTAFTER(Table4[[#This Row],[rxn     upper-bound     lower-bound]],Table4[[#This Row],[rxn]]),Table4[[#This Row],[lb]],-1)))</f>
        <v>0.44752437</v>
      </c>
      <c r="I1075" s="1" t="str">
        <f>_xlfn.TEXTAFTER(Table4[[#This Row],[rxn     upper-bound     lower-bound]]," ",-1)</f>
        <v>0.00000000</v>
      </c>
    </row>
    <row r="1076" spans="1:9">
      <c r="A1076" s="1" t="s">
        <v>13992</v>
      </c>
      <c r="B1076" s="1" t="str">
        <f>_xlfn.TEXTBEFORE(ENZLOAD[[#This Row],[ENZLOAD (from enz_from_proteome)]]," ")</f>
        <v>ENZLOAD-ECOAH80_x_FWD-rt8147</v>
      </c>
      <c r="C1076" s="1">
        <f>_xlfn.NUMBERVALUE(_xlfn.TEXTAFTER(ENZLOAD[[#This Row],[ENZLOAD (from enz_from_proteome)]]," ",-1))</f>
        <v>8.9195418770000006E-8</v>
      </c>
      <c r="F1076" s="1" t="s">
        <v>17685</v>
      </c>
      <c r="G1076" s="1" t="str">
        <f>_xlfn.TEXTBEFORE(Table4[[#This Row],[rxn     upper-bound     lower-bound]]," ")</f>
        <v>ENZLOAD-ECOAH80_x_FWD-rt8147</v>
      </c>
      <c r="H1076" s="1">
        <f>_xlfn.NUMBERVALUE(TRIM(_xlfn.TEXTBEFORE(_xlfn.TEXTAFTER(Table4[[#This Row],[rxn     upper-bound     lower-bound]],Table4[[#This Row],[rxn]]),Table4[[#This Row],[lb]],-1)))</f>
        <v>1.3888903699999999</v>
      </c>
      <c r="I1076" s="1" t="str">
        <f>_xlfn.TEXTAFTER(Table4[[#This Row],[rxn     upper-bound     lower-bound]]," ",-1)</f>
        <v>0.00000000</v>
      </c>
    </row>
    <row r="1077" spans="1:9">
      <c r="A1077" s="1" t="s">
        <v>13993</v>
      </c>
      <c r="B1077" s="1" t="str">
        <f>_xlfn.TEXTBEFORE(ENZLOAD[[#This Row],[ENZLOAD (from enz_from_proteome)]]," ")</f>
        <v>ENZLOAD-ECOAI101a_x_FWD-rt1925</v>
      </c>
      <c r="C1077" s="1">
        <f>_xlfn.NUMBERVALUE(_xlfn.TEXTAFTER(ENZLOAD[[#This Row],[ENZLOAD (from enz_from_proteome)]]," ",-1))</f>
        <v>0</v>
      </c>
      <c r="F1077" s="1" t="s">
        <v>17686</v>
      </c>
      <c r="G1077" s="1" t="str">
        <f>_xlfn.TEXTBEFORE(Table4[[#This Row],[rxn     upper-bound     lower-bound]]," ")</f>
        <v>ENZLOAD-ECOAI101a_x_FWD-rt1925</v>
      </c>
      <c r="H1077" s="1">
        <f>_xlfn.NUMBERVALUE(TRIM(_xlfn.TEXTBEFORE(_xlfn.TEXTAFTER(Table4[[#This Row],[rxn     upper-bound     lower-bound]],Table4[[#This Row],[rxn]]),Table4[[#This Row],[lb]],-1)))</f>
        <v>1.4835121499999999</v>
      </c>
      <c r="I1077" s="1" t="str">
        <f>_xlfn.TEXTAFTER(Table4[[#This Row],[rxn     upper-bound     lower-bound]]," ",-1)</f>
        <v>0.00000000</v>
      </c>
    </row>
    <row r="1078" spans="1:9">
      <c r="A1078" s="1" t="s">
        <v>13994</v>
      </c>
      <c r="B1078" s="1" t="str">
        <f>_xlfn.TEXTBEFORE(ENZLOAD[[#This Row],[ENZLOAD (from enz_from_proteome)]]," ")</f>
        <v>ENZLOAD-ECOAI101d_x_FWD-rt1925</v>
      </c>
      <c r="C1078" s="1">
        <f>_xlfn.NUMBERVALUE(_xlfn.TEXTAFTER(ENZLOAD[[#This Row],[ENZLOAD (from enz_from_proteome)]]," ",-1))</f>
        <v>0</v>
      </c>
      <c r="F1078" s="1" t="s">
        <v>17687</v>
      </c>
      <c r="G1078" s="1" t="str">
        <f>_xlfn.TEXTBEFORE(Table4[[#This Row],[rxn     upper-bound     lower-bound]]," ")</f>
        <v>ENZLOAD-ECOAI101d_x_FWD-rt1925</v>
      </c>
      <c r="H1078" s="1">
        <f>_xlfn.NUMBERVALUE(TRIM(_xlfn.TEXTBEFORE(_xlfn.TEXTAFTER(Table4[[#This Row],[rxn     upper-bound     lower-bound]],Table4[[#This Row],[rxn]]),Table4[[#This Row],[lb]],-1)))</f>
        <v>1.4835121499999999</v>
      </c>
      <c r="I1078" s="1" t="str">
        <f>_xlfn.TEXTAFTER(Table4[[#This Row],[rxn     upper-bound     lower-bound]]," ",-1)</f>
        <v>0.00000000</v>
      </c>
    </row>
    <row r="1079" spans="1:9">
      <c r="A1079" s="1" t="s">
        <v>13995</v>
      </c>
      <c r="B1079" s="1" t="str">
        <f>_xlfn.TEXTBEFORE(ENZLOAD[[#This Row],[ENZLOAD (from enz_from_proteome)]]," ")</f>
        <v>ENZLOAD-ECOAI102e_x_FWD-rt1925</v>
      </c>
      <c r="C1079" s="1">
        <f>_xlfn.NUMBERVALUE(_xlfn.TEXTAFTER(ENZLOAD[[#This Row],[ENZLOAD (from enz_from_proteome)]]," ",-1))</f>
        <v>0</v>
      </c>
      <c r="F1079" s="1" t="s">
        <v>17688</v>
      </c>
      <c r="G1079" s="1" t="str">
        <f>_xlfn.TEXTBEFORE(Table4[[#This Row],[rxn     upper-bound     lower-bound]]," ")</f>
        <v>ENZLOAD-ECOAI102e_x_FWD-rt1925</v>
      </c>
      <c r="H1079" s="1">
        <f>_xlfn.NUMBERVALUE(TRIM(_xlfn.TEXTBEFORE(_xlfn.TEXTAFTER(Table4[[#This Row],[rxn     upper-bound     lower-bound]],Table4[[#This Row],[rxn]]),Table4[[#This Row],[lb]],-1)))</f>
        <v>1.4835121499999999</v>
      </c>
      <c r="I1079" s="1" t="str">
        <f>_xlfn.TEXTAFTER(Table4[[#This Row],[rxn     upper-bound     lower-bound]]," ",-1)</f>
        <v>0.00000000</v>
      </c>
    </row>
    <row r="1080" spans="1:9">
      <c r="A1080" s="1" t="s">
        <v>13996</v>
      </c>
      <c r="B1080" s="1" t="str">
        <f>_xlfn.TEXTBEFORE(ENZLOAD[[#This Row],[ENZLOAD (from enz_from_proteome)]]," ")</f>
        <v>ENZLOAD-ECOAI121a_x_FWD-rt1925</v>
      </c>
      <c r="C1080" s="1">
        <f>_xlfn.NUMBERVALUE(_xlfn.TEXTAFTER(ENZLOAD[[#This Row],[ENZLOAD (from enz_from_proteome)]]," ",-1))</f>
        <v>0</v>
      </c>
      <c r="F1080" s="1" t="s">
        <v>17689</v>
      </c>
      <c r="G1080" s="1" t="str">
        <f>_xlfn.TEXTBEFORE(Table4[[#This Row],[rxn     upper-bound     lower-bound]]," ")</f>
        <v>ENZLOAD-ECOAI121a_x_FWD-rt1925</v>
      </c>
      <c r="H1080" s="1">
        <f>_xlfn.NUMBERVALUE(TRIM(_xlfn.TEXTBEFORE(_xlfn.TEXTAFTER(Table4[[#This Row],[rxn     upper-bound     lower-bound]],Table4[[#This Row],[rxn]]),Table4[[#This Row],[lb]],-1)))</f>
        <v>1.4835121499999999</v>
      </c>
      <c r="I1080" s="1" t="str">
        <f>_xlfn.TEXTAFTER(Table4[[#This Row],[rxn     upper-bound     lower-bound]]," ",-1)</f>
        <v>0.00000000</v>
      </c>
    </row>
    <row r="1081" spans="1:9">
      <c r="A1081" s="1" t="s">
        <v>13997</v>
      </c>
      <c r="B1081" s="1" t="str">
        <f>_xlfn.TEXTBEFORE(ENZLOAD[[#This Row],[ENZLOAD (from enz_from_proteome)]]," ")</f>
        <v>ENZLOAD-ECOAI121b_x_FWD-rt1925</v>
      </c>
      <c r="C1081" s="1">
        <f>_xlfn.NUMBERVALUE(_xlfn.TEXTAFTER(ENZLOAD[[#This Row],[ENZLOAD (from enz_from_proteome)]]," ",-1))</f>
        <v>0</v>
      </c>
      <c r="F1081" s="1" t="s">
        <v>17690</v>
      </c>
      <c r="G1081" s="1" t="str">
        <f>_xlfn.TEXTBEFORE(Table4[[#This Row],[rxn     upper-bound     lower-bound]]," ")</f>
        <v>ENZLOAD-ECOAI121b_x_FWD-rt1925</v>
      </c>
      <c r="H1081" s="1">
        <f>_xlfn.NUMBERVALUE(TRIM(_xlfn.TEXTBEFORE(_xlfn.TEXTAFTER(Table4[[#This Row],[rxn     upper-bound     lower-bound]],Table4[[#This Row],[rxn]]),Table4[[#This Row],[lb]],-1)))</f>
        <v>1.4835121499999999</v>
      </c>
      <c r="I1081" s="1" t="str">
        <f>_xlfn.TEXTAFTER(Table4[[#This Row],[rxn     upper-bound     lower-bound]]," ",-1)</f>
        <v>0.00000000</v>
      </c>
    </row>
    <row r="1082" spans="1:9">
      <c r="A1082" s="1" t="s">
        <v>13998</v>
      </c>
      <c r="B1082" s="1" t="str">
        <f>_xlfn.TEXTBEFORE(ENZLOAD[[#This Row],[ENZLOAD (from enz_from_proteome)]]," ")</f>
        <v>ENZLOAD-ECOAI122c_x_FWD-rt1925</v>
      </c>
      <c r="C1082" s="1">
        <f>_xlfn.NUMBERVALUE(_xlfn.TEXTAFTER(ENZLOAD[[#This Row],[ENZLOAD (from enz_from_proteome)]]," ",-1))</f>
        <v>0</v>
      </c>
      <c r="F1082" s="1" t="s">
        <v>17691</v>
      </c>
      <c r="G1082" s="1" t="str">
        <f>_xlfn.TEXTBEFORE(Table4[[#This Row],[rxn     upper-bound     lower-bound]]," ")</f>
        <v>ENZLOAD-ECOAI122c_x_FWD-rt1925</v>
      </c>
      <c r="H1082" s="1">
        <f>_xlfn.NUMBERVALUE(TRIM(_xlfn.TEXTBEFORE(_xlfn.TEXTAFTER(Table4[[#This Row],[rxn     upper-bound     lower-bound]],Table4[[#This Row],[rxn]]),Table4[[#This Row],[lb]],-1)))</f>
        <v>1.4835121499999999</v>
      </c>
      <c r="I1082" s="1" t="str">
        <f>_xlfn.TEXTAFTER(Table4[[#This Row],[rxn     upper-bound     lower-bound]]," ",-1)</f>
        <v>0.00000000</v>
      </c>
    </row>
    <row r="1083" spans="1:9">
      <c r="A1083" s="1" t="s">
        <v>13999</v>
      </c>
      <c r="B1083" s="1" t="str">
        <f>_xlfn.TEXTBEFORE(ENZLOAD[[#This Row],[ENZLOAD (from enz_from_proteome)]]," ")</f>
        <v>ENZLOAD-ECOAI122d_x_FWD-rt1925</v>
      </c>
      <c r="C1083" s="1">
        <f>_xlfn.NUMBERVALUE(_xlfn.TEXTAFTER(ENZLOAD[[#This Row],[ENZLOAD (from enz_from_proteome)]]," ",-1))</f>
        <v>0</v>
      </c>
      <c r="F1083" s="1" t="s">
        <v>17692</v>
      </c>
      <c r="G1083" s="1" t="str">
        <f>_xlfn.TEXTBEFORE(Table4[[#This Row],[rxn     upper-bound     lower-bound]]," ")</f>
        <v>ENZLOAD-ECOAI122d_x_FWD-rt1925</v>
      </c>
      <c r="H1083" s="1">
        <f>_xlfn.NUMBERVALUE(TRIM(_xlfn.TEXTBEFORE(_xlfn.TEXTAFTER(Table4[[#This Row],[rxn     upper-bound     lower-bound]],Table4[[#This Row],[rxn]]),Table4[[#This Row],[lb]],-1)))</f>
        <v>1.4835121499999999</v>
      </c>
      <c r="I1083" s="1" t="str">
        <f>_xlfn.TEXTAFTER(Table4[[#This Row],[rxn     upper-bound     lower-bound]]," ",-1)</f>
        <v>0.00000000</v>
      </c>
    </row>
    <row r="1084" spans="1:9">
      <c r="A1084" s="1" t="s">
        <v>14000</v>
      </c>
      <c r="B1084" s="1" t="str">
        <f>_xlfn.TEXTBEFORE(ENZLOAD[[#This Row],[ENZLOAD (from enz_from_proteome)]]," ")</f>
        <v>ENZLOAD-ECOAI123e_x_FWD-rt1925</v>
      </c>
      <c r="C1084" s="1">
        <f>_xlfn.NUMBERVALUE(_xlfn.TEXTAFTER(ENZLOAD[[#This Row],[ENZLOAD (from enz_from_proteome)]]," ",-1))</f>
        <v>0</v>
      </c>
      <c r="F1084" s="1" t="s">
        <v>17693</v>
      </c>
      <c r="G1084" s="1" t="str">
        <f>_xlfn.TEXTBEFORE(Table4[[#This Row],[rxn     upper-bound     lower-bound]]," ")</f>
        <v>ENZLOAD-ECOAI123e_x_FWD-rt1925</v>
      </c>
      <c r="H1084" s="1">
        <f>_xlfn.NUMBERVALUE(TRIM(_xlfn.TEXTBEFORE(_xlfn.TEXTAFTER(Table4[[#This Row],[rxn     upper-bound     lower-bound]],Table4[[#This Row],[rxn]]),Table4[[#This Row],[lb]],-1)))</f>
        <v>1.4835121499999999</v>
      </c>
      <c r="I1084" s="1" t="str">
        <f>_xlfn.TEXTAFTER(Table4[[#This Row],[rxn     upper-bound     lower-bound]]," ",-1)</f>
        <v>0.00000000</v>
      </c>
    </row>
    <row r="1085" spans="1:9">
      <c r="A1085" s="1" t="s">
        <v>14001</v>
      </c>
      <c r="B1085" s="1" t="str">
        <f>_xlfn.TEXTBEFORE(ENZLOAD[[#This Row],[ENZLOAD (from enz_from_proteome)]]," ")</f>
        <v>ENZLOAD-ECOAI141a_x_FWD-rt1925</v>
      </c>
      <c r="C1085" s="1">
        <f>_xlfn.NUMBERVALUE(_xlfn.TEXTAFTER(ENZLOAD[[#This Row],[ENZLOAD (from enz_from_proteome)]]," ",-1))</f>
        <v>0</v>
      </c>
      <c r="F1085" s="1" t="s">
        <v>17694</v>
      </c>
      <c r="G1085" s="1" t="str">
        <f>_xlfn.TEXTBEFORE(Table4[[#This Row],[rxn     upper-bound     lower-bound]]," ")</f>
        <v>ENZLOAD-ECOAI141a_x_FWD-rt1925</v>
      </c>
      <c r="H1085" s="1">
        <f>_xlfn.NUMBERVALUE(TRIM(_xlfn.TEXTBEFORE(_xlfn.TEXTAFTER(Table4[[#This Row],[rxn     upper-bound     lower-bound]],Table4[[#This Row],[rxn]]),Table4[[#This Row],[lb]],-1)))</f>
        <v>1.4835121499999999</v>
      </c>
      <c r="I1085" s="1" t="str">
        <f>_xlfn.TEXTAFTER(Table4[[#This Row],[rxn     upper-bound     lower-bound]]," ",-1)</f>
        <v>0.00000000</v>
      </c>
    </row>
    <row r="1086" spans="1:9">
      <c r="A1086" s="1" t="s">
        <v>14002</v>
      </c>
      <c r="B1086" s="1" t="str">
        <f>_xlfn.TEXTBEFORE(ENZLOAD[[#This Row],[ENZLOAD (from enz_from_proteome)]]," ")</f>
        <v>ENZLOAD-ECOAI142c_x_FWD-rt1925</v>
      </c>
      <c r="C1086" s="1">
        <f>_xlfn.NUMBERVALUE(_xlfn.TEXTAFTER(ENZLOAD[[#This Row],[ENZLOAD (from enz_from_proteome)]]," ",-1))</f>
        <v>0</v>
      </c>
      <c r="F1086" s="1" t="s">
        <v>17695</v>
      </c>
      <c r="G1086" s="1" t="str">
        <f>_xlfn.TEXTBEFORE(Table4[[#This Row],[rxn     upper-bound     lower-bound]]," ")</f>
        <v>ENZLOAD-ECOAI142c_x_FWD-rt1925</v>
      </c>
      <c r="H1086" s="1">
        <f>_xlfn.NUMBERVALUE(TRIM(_xlfn.TEXTBEFORE(_xlfn.TEXTAFTER(Table4[[#This Row],[rxn     upper-bound     lower-bound]],Table4[[#This Row],[rxn]]),Table4[[#This Row],[lb]],-1)))</f>
        <v>1.4835121499999999</v>
      </c>
      <c r="I1086" s="1" t="str">
        <f>_xlfn.TEXTAFTER(Table4[[#This Row],[rxn     upper-bound     lower-bound]]," ",-1)</f>
        <v>0.00000000</v>
      </c>
    </row>
    <row r="1087" spans="1:9">
      <c r="A1087" s="1" t="s">
        <v>14003</v>
      </c>
      <c r="B1087" s="1" t="str">
        <f>_xlfn.TEXTBEFORE(ENZLOAD[[#This Row],[ENZLOAD (from enz_from_proteome)]]," ")</f>
        <v>ENZLOAD-ECOAI81e_x_FWD-rt1925</v>
      </c>
      <c r="C1087" s="1">
        <f>_xlfn.NUMBERVALUE(_xlfn.TEXTAFTER(ENZLOAD[[#This Row],[ENZLOAD (from enz_from_proteome)]]," ",-1))</f>
        <v>0</v>
      </c>
      <c r="F1087" s="1" t="s">
        <v>17696</v>
      </c>
      <c r="G1087" s="1" t="str">
        <f>_xlfn.TEXTBEFORE(Table4[[#This Row],[rxn     upper-bound     lower-bound]]," ")</f>
        <v>ENZLOAD-ECOAI81e_x_FWD-rt1925</v>
      </c>
      <c r="H1087" s="1">
        <f>_xlfn.NUMBERVALUE(TRIM(_xlfn.TEXTBEFORE(_xlfn.TEXTAFTER(Table4[[#This Row],[rxn     upper-bound     lower-bound]],Table4[[#This Row],[rxn]]),Table4[[#This Row],[lb]],-1)))</f>
        <v>1.4835121499999999</v>
      </c>
      <c r="I1087" s="1" t="str">
        <f>_xlfn.TEXTAFTER(Table4[[#This Row],[rxn     upper-bound     lower-bound]]," ",-1)</f>
        <v>0.00000000</v>
      </c>
    </row>
    <row r="1088" spans="1:9">
      <c r="A1088" s="1" t="s">
        <v>14004</v>
      </c>
      <c r="B1088" s="1" t="str">
        <f>_xlfn.TEXTBEFORE(ENZLOAD[[#This Row],[ENZLOAD (from enz_from_proteome)]]," ")</f>
        <v>ENZLOAD-ECOAI82e_x_FWD-rt1925</v>
      </c>
      <c r="C1088" s="1">
        <f>_xlfn.NUMBERVALUE(_xlfn.TEXTAFTER(ENZLOAD[[#This Row],[ENZLOAD (from enz_from_proteome)]]," ",-1))</f>
        <v>0</v>
      </c>
      <c r="F1088" s="1" t="s">
        <v>17697</v>
      </c>
      <c r="G1088" s="1" t="str">
        <f>_xlfn.TEXTBEFORE(Table4[[#This Row],[rxn     upper-bound     lower-bound]]," ")</f>
        <v>ENZLOAD-ECOAI82e_x_FWD-rt1925</v>
      </c>
      <c r="H1088" s="1">
        <f>_xlfn.NUMBERVALUE(TRIM(_xlfn.TEXTBEFORE(_xlfn.TEXTAFTER(Table4[[#This Row],[rxn     upper-bound     lower-bound]],Table4[[#This Row],[rxn]]),Table4[[#This Row],[lb]],-1)))</f>
        <v>1.4835121499999999</v>
      </c>
      <c r="I1088" s="1" t="str">
        <f>_xlfn.TEXTAFTER(Table4[[#This Row],[rxn     upper-bound     lower-bound]]," ",-1)</f>
        <v>0.00000000</v>
      </c>
    </row>
    <row r="1089" spans="1:9">
      <c r="A1089" s="1" t="s">
        <v>14005</v>
      </c>
      <c r="B1089" s="1" t="str">
        <f>_xlfn.TEXTBEFORE(ENZLOAD[[#This Row],[ENZLOAD (from enz_from_proteome)]]," ")</f>
        <v>ENZLOAD-ECOAR122_x_FWD-rt4860</v>
      </c>
      <c r="C1089" s="1">
        <f>_xlfn.NUMBERVALUE(_xlfn.TEXTAFTER(ENZLOAD[[#This Row],[ENZLOAD (from enz_from_proteome)]]," ",-1))</f>
        <v>6.4770558640000006E-8</v>
      </c>
      <c r="F1089" s="1" t="s">
        <v>17698</v>
      </c>
      <c r="G1089" s="1" t="str">
        <f>_xlfn.TEXTBEFORE(Table4[[#This Row],[rxn     upper-bound     lower-bound]]," ")</f>
        <v>ENZLOAD-ECOAR122_x_FWD-rt4860</v>
      </c>
      <c r="H1089" s="1">
        <f>_xlfn.NUMBERVALUE(TRIM(_xlfn.TEXTBEFORE(_xlfn.TEXTAFTER(Table4[[#This Row],[rxn     upper-bound     lower-bound]],Table4[[#This Row],[rxn]]),Table4[[#This Row],[lb]],-1)))</f>
        <v>1.4444674399999999</v>
      </c>
      <c r="I1089" s="1" t="str">
        <f>_xlfn.TEXTAFTER(Table4[[#This Row],[rxn     upper-bound     lower-bound]]," ",-1)</f>
        <v>0.00000000</v>
      </c>
    </row>
    <row r="1090" spans="1:9">
      <c r="A1090" s="1" t="s">
        <v>14006</v>
      </c>
      <c r="B1090" s="1" t="str">
        <f>_xlfn.TEXTBEFORE(ENZLOAD[[#This Row],[ENZLOAD (from enz_from_proteome)]]," ")</f>
        <v>ENZLOAD-ECOAR142_x_FWD-rt4860</v>
      </c>
      <c r="C1090" s="1">
        <f>_xlfn.NUMBERVALUE(_xlfn.TEXTAFTER(ENZLOAD[[#This Row],[ENZLOAD (from enz_from_proteome)]]," ",-1))</f>
        <v>6.4770558640000006E-8</v>
      </c>
      <c r="F1090" s="1" t="s">
        <v>17699</v>
      </c>
      <c r="G1090" s="1" t="str">
        <f>_xlfn.TEXTBEFORE(Table4[[#This Row],[rxn     upper-bound     lower-bound]]," ")</f>
        <v>ENZLOAD-ECOAR142_x_FWD-rt4860</v>
      </c>
      <c r="H1090" s="1">
        <f>_xlfn.NUMBERVALUE(TRIM(_xlfn.TEXTBEFORE(_xlfn.TEXTAFTER(Table4[[#This Row],[rxn     upper-bound     lower-bound]],Table4[[#This Row],[rxn]]),Table4[[#This Row],[lb]],-1)))</f>
        <v>1.4444674399999999</v>
      </c>
      <c r="I1090" s="1" t="str">
        <f>_xlfn.TEXTAFTER(Table4[[#This Row],[rxn     upper-bound     lower-bound]]," ",-1)</f>
        <v>0.00000000</v>
      </c>
    </row>
    <row r="1091" spans="1:9">
      <c r="A1091" s="1" t="s">
        <v>14007</v>
      </c>
      <c r="B1091" s="1" t="str">
        <f>_xlfn.TEXTBEFORE(ENZLOAD[[#This Row],[ENZLOAD (from enz_from_proteome)]]," ")</f>
        <v>ENZLOAD-ECOAR200_rm_FWD-rt7873</v>
      </c>
      <c r="C1091" s="1">
        <f>_xlfn.NUMBERVALUE(_xlfn.TEXTAFTER(ENZLOAD[[#This Row],[ENZLOAD (from enz_from_proteome)]]," ",-1))</f>
        <v>3.7764875046E-7</v>
      </c>
      <c r="F1091" s="1" t="s">
        <v>17700</v>
      </c>
      <c r="G1091" s="1" t="str">
        <f>_xlfn.TEXTBEFORE(Table4[[#This Row],[rxn     upper-bound     lower-bound]]," ")</f>
        <v>ENZLOAD-ECOAR200_rm_FWD-rt7873</v>
      </c>
      <c r="H1091" s="1">
        <f>_xlfn.NUMBERVALUE(TRIM(_xlfn.TEXTBEFORE(_xlfn.TEXTAFTER(Table4[[#This Row],[rxn     upper-bound     lower-bound]],Table4[[#This Row],[rxn]]),Table4[[#This Row],[lb]],-1)))</f>
        <v>1.17193715</v>
      </c>
      <c r="I1091" s="1" t="str">
        <f>_xlfn.TEXTAFTER(Table4[[#This Row],[rxn     upper-bound     lower-bound]]," ",-1)</f>
        <v>0.00000000</v>
      </c>
    </row>
    <row r="1092" spans="1:9">
      <c r="A1092" s="1" t="s">
        <v>14008</v>
      </c>
      <c r="B1092" s="1" t="str">
        <f>_xlfn.TEXTBEFORE(ENZLOAD[[#This Row],[ENZLOAD (from enz_from_proteome)]]," ")</f>
        <v>ENZLOAD-ECOAR220_rm_FWD-rt7873</v>
      </c>
      <c r="C1092" s="1">
        <f>_xlfn.NUMBERVALUE(_xlfn.TEXTAFTER(ENZLOAD[[#This Row],[ENZLOAD (from enz_from_proteome)]]," ",-1))</f>
        <v>3.7764875046E-7</v>
      </c>
      <c r="F1092" s="1" t="s">
        <v>17701</v>
      </c>
      <c r="G1092" s="1" t="str">
        <f>_xlfn.TEXTBEFORE(Table4[[#This Row],[rxn     upper-bound     lower-bound]]," ")</f>
        <v>ENZLOAD-ECOAR220_rm_FWD-rt7873</v>
      </c>
      <c r="H1092" s="1">
        <f>_xlfn.NUMBERVALUE(TRIM(_xlfn.TEXTBEFORE(_xlfn.TEXTAFTER(Table4[[#This Row],[rxn     upper-bound     lower-bound]],Table4[[#This Row],[rxn]]),Table4[[#This Row],[lb]],-1)))</f>
        <v>1.17193715</v>
      </c>
      <c r="I1092" s="1" t="str">
        <f>_xlfn.TEXTAFTER(Table4[[#This Row],[rxn     upper-bound     lower-bound]]," ",-1)</f>
        <v>0.00000000</v>
      </c>
    </row>
    <row r="1093" spans="1:9">
      <c r="A1093" s="1" t="s">
        <v>14009</v>
      </c>
      <c r="B1093" s="1" t="str">
        <f>_xlfn.TEXTBEFORE(ENZLOAD[[#This Row],[ENZLOAD (from enz_from_proteome)]]," ")</f>
        <v>ENZLOAD-ECOAR240_rm_FWD-rt7873</v>
      </c>
      <c r="C1093" s="1">
        <f>_xlfn.NUMBERVALUE(_xlfn.TEXTAFTER(ENZLOAD[[#This Row],[ENZLOAD (from enz_from_proteome)]]," ",-1))</f>
        <v>3.7764875046E-7</v>
      </c>
      <c r="F1093" s="1" t="s">
        <v>17702</v>
      </c>
      <c r="G1093" s="1" t="str">
        <f>_xlfn.TEXTBEFORE(Table4[[#This Row],[rxn     upper-bound     lower-bound]]," ")</f>
        <v>ENZLOAD-ECOAR240_rm_FWD-rt7873</v>
      </c>
      <c r="H1093" s="1">
        <f>_xlfn.NUMBERVALUE(TRIM(_xlfn.TEXTBEFORE(_xlfn.TEXTAFTER(Table4[[#This Row],[rxn     upper-bound     lower-bound]],Table4[[#This Row],[rxn]]),Table4[[#This Row],[lb]],-1)))</f>
        <v>1.17193715</v>
      </c>
      <c r="I1093" s="1" t="str">
        <f>_xlfn.TEXTAFTER(Table4[[#This Row],[rxn     upper-bound     lower-bound]]," ",-1)</f>
        <v>0.00000000</v>
      </c>
    </row>
    <row r="1094" spans="1:9">
      <c r="A1094" s="1" t="s">
        <v>14010</v>
      </c>
      <c r="B1094" s="1" t="str">
        <f>_xlfn.TEXTBEFORE(ENZLOAD[[#This Row],[ENZLOAD (from enz_from_proteome)]]," ")</f>
        <v>ENZLOAD-ECOAR260_rm_FWD-rt7873</v>
      </c>
      <c r="C1094" s="1">
        <f>_xlfn.NUMBERVALUE(_xlfn.TEXTAFTER(ENZLOAD[[#This Row],[ENZLOAD (from enz_from_proteome)]]," ",-1))</f>
        <v>3.7764875046E-7</v>
      </c>
      <c r="F1094" s="1" t="s">
        <v>17703</v>
      </c>
      <c r="G1094" s="1" t="str">
        <f>_xlfn.TEXTBEFORE(Table4[[#This Row],[rxn     upper-bound     lower-bound]]," ")</f>
        <v>ENZLOAD-ECOAR260_rm_FWD-rt7873</v>
      </c>
      <c r="H1094" s="1">
        <f>_xlfn.NUMBERVALUE(TRIM(_xlfn.TEXTBEFORE(_xlfn.TEXTAFTER(Table4[[#This Row],[rxn     upper-bound     lower-bound]],Table4[[#This Row],[rxn]]),Table4[[#This Row],[lb]],-1)))</f>
        <v>1.17193715</v>
      </c>
      <c r="I1094" s="1" t="str">
        <f>_xlfn.TEXTAFTER(Table4[[#This Row],[rxn     upper-bound     lower-bound]]," ",-1)</f>
        <v>0.00000000</v>
      </c>
    </row>
    <row r="1095" spans="1:9">
      <c r="A1095" s="1" t="s">
        <v>14011</v>
      </c>
      <c r="B1095" s="1" t="str">
        <f>_xlfn.TEXTBEFORE(ENZLOAD[[#This Row],[ENZLOAD (from enz_from_proteome)]]," ")</f>
        <v>ENZLOAD-EGHLAT_c_FWD-rt0568_c</v>
      </c>
      <c r="C1095" s="1">
        <f>_xlfn.NUMBERVALUE(_xlfn.TEXTAFTER(ENZLOAD[[#This Row],[ENZLOAD (from enz_from_proteome)]]," ",-1))</f>
        <v>3.24565365429999E-7</v>
      </c>
      <c r="F1095" s="1" t="s">
        <v>17704</v>
      </c>
      <c r="G1095" s="1" t="str">
        <f>_xlfn.TEXTBEFORE(Table4[[#This Row],[rxn     upper-bound     lower-bound]]," ")</f>
        <v>ENZLOAD-EGHLAT_c_FWD-rt0568_c</v>
      </c>
      <c r="H1095" s="1">
        <f>_xlfn.NUMBERVALUE(TRIM(_xlfn.TEXTBEFORE(_xlfn.TEXTAFTER(Table4[[#This Row],[rxn     upper-bound     lower-bound]],Table4[[#This Row],[rxn]]),Table4[[#This Row],[lb]],-1)))</f>
        <v>0.45796833999999997</v>
      </c>
      <c r="I1095" s="1" t="str">
        <f>_xlfn.TEXTAFTER(Table4[[#This Row],[rxn     upper-bound     lower-bound]]," ",-1)</f>
        <v>0.00000000</v>
      </c>
    </row>
    <row r="1096" spans="1:9">
      <c r="A1096" s="1" t="s">
        <v>14012</v>
      </c>
      <c r="B1096" s="1" t="str">
        <f>_xlfn.TEXTBEFORE(ENZLOAD[[#This Row],[ENZLOAD (from enz_from_proteome)]]," ")</f>
        <v>ENZLOAD-EGHLAT_c_FWD-rt1784_c</v>
      </c>
      <c r="C1096" s="1">
        <f>_xlfn.NUMBERVALUE(_xlfn.TEXTAFTER(ENZLOAD[[#This Row],[ENZLOAD (from enz_from_proteome)]]," ",-1))</f>
        <v>3.8459847290000003E-8</v>
      </c>
      <c r="F1096" s="1" t="s">
        <v>17705</v>
      </c>
      <c r="G1096" s="1" t="str">
        <f>_xlfn.TEXTBEFORE(Table4[[#This Row],[rxn     upper-bound     lower-bound]]," ")</f>
        <v>ENZLOAD-EGHLAT_c_FWD-rt1784_c</v>
      </c>
      <c r="H1096" s="1">
        <f>_xlfn.NUMBERVALUE(TRIM(_xlfn.TEXTBEFORE(_xlfn.TEXTAFTER(Table4[[#This Row],[rxn     upper-bound     lower-bound]],Table4[[#This Row],[rxn]]),Table4[[#This Row],[lb]],-1)))</f>
        <v>0.79692225999999999</v>
      </c>
      <c r="I1096" s="1" t="str">
        <f>_xlfn.TEXTAFTER(Table4[[#This Row],[rxn     upper-bound     lower-bound]]," ",-1)</f>
        <v>0.00000000</v>
      </c>
    </row>
    <row r="1097" spans="1:9">
      <c r="A1097" s="1" t="s">
        <v>14013</v>
      </c>
      <c r="B1097" s="1" t="str">
        <f>_xlfn.TEXTBEFORE(ENZLOAD[[#This Row],[ENZLOAD (from enz_from_proteome)]]," ")</f>
        <v>ENZLOAD-EGHLAT_m_FWD-rt5562_m</v>
      </c>
      <c r="C1097" s="1">
        <f>_xlfn.NUMBERVALUE(_xlfn.TEXTAFTER(ENZLOAD[[#This Row],[ENZLOAD (from enz_from_proteome)]]," ",-1))</f>
        <v>1.1650937148E-7</v>
      </c>
      <c r="F1097" s="1" t="s">
        <v>17706</v>
      </c>
      <c r="G1097" s="1" t="str">
        <f>_xlfn.TEXTBEFORE(Table4[[#This Row],[rxn     upper-bound     lower-bound]]," ")</f>
        <v>ENZLOAD-EGHLAT_m_FWD-rt5562_m</v>
      </c>
      <c r="H1097" s="1">
        <f>_xlfn.NUMBERVALUE(TRIM(_xlfn.TEXTBEFORE(_xlfn.TEXTAFTER(Table4[[#This Row],[rxn     upper-bound     lower-bound]],Table4[[#This Row],[rxn]]),Table4[[#This Row],[lb]],-1)))</f>
        <v>0.94776070000000001</v>
      </c>
      <c r="I1097" s="1" t="str">
        <f>_xlfn.TEXTAFTER(Table4[[#This Row],[rxn     upper-bound     lower-bound]]," ",-1)</f>
        <v>0.00000000</v>
      </c>
    </row>
    <row r="1098" spans="1:9">
      <c r="A1098" s="1" t="s">
        <v>14014</v>
      </c>
      <c r="B1098" s="1" t="str">
        <f>_xlfn.TEXTBEFORE(ENZLOAD[[#This Row],[ENZLOAD (from enz_from_proteome)]]," ")</f>
        <v>ENZLOAD-EGHLAT_x_FWD-rt0568_x</v>
      </c>
      <c r="C1098" s="1">
        <f>_xlfn.NUMBERVALUE(_xlfn.TEXTAFTER(ENZLOAD[[#This Row],[ENZLOAD (from enz_from_proteome)]]," ",-1))</f>
        <v>3.24565365429999E-7</v>
      </c>
      <c r="F1098" s="1" t="s">
        <v>17707</v>
      </c>
      <c r="G1098" s="1" t="str">
        <f>_xlfn.TEXTBEFORE(Table4[[#This Row],[rxn     upper-bound     lower-bound]]," ")</f>
        <v>ENZLOAD-EGHLAT_x_FWD-rt0568_x</v>
      </c>
      <c r="H1098" s="1">
        <f>_xlfn.NUMBERVALUE(TRIM(_xlfn.TEXTBEFORE(_xlfn.TEXTAFTER(Table4[[#This Row],[rxn     upper-bound     lower-bound]],Table4[[#This Row],[rxn]]),Table4[[#This Row],[lb]],-1)))</f>
        <v>0.45796833999999997</v>
      </c>
      <c r="I1098" s="1" t="str">
        <f>_xlfn.TEXTAFTER(Table4[[#This Row],[rxn     upper-bound     lower-bound]]," ",-1)</f>
        <v>0.00000000</v>
      </c>
    </row>
    <row r="1099" spans="1:9">
      <c r="A1099" s="1" t="s">
        <v>14015</v>
      </c>
      <c r="B1099" s="1" t="str">
        <f>_xlfn.TEXTBEFORE(ENZLOAD[[#This Row],[ENZLOAD (from enz_from_proteome)]]," ")</f>
        <v>ENZLOAD-EGHLAT_x_FWD-rt5562_x</v>
      </c>
      <c r="C1099" s="1">
        <f>_xlfn.NUMBERVALUE(_xlfn.TEXTAFTER(ENZLOAD[[#This Row],[ENZLOAD (from enz_from_proteome)]]," ",-1))</f>
        <v>1.1650937148E-7</v>
      </c>
      <c r="F1099" s="1" t="s">
        <v>17708</v>
      </c>
      <c r="G1099" s="1" t="str">
        <f>_xlfn.TEXTBEFORE(Table4[[#This Row],[rxn     upper-bound     lower-bound]]," ")</f>
        <v>ENZLOAD-EGHLAT_x_FWD-rt5562_x</v>
      </c>
      <c r="H1099" s="1">
        <f>_xlfn.NUMBERVALUE(TRIM(_xlfn.TEXTBEFORE(_xlfn.TEXTAFTER(Table4[[#This Row],[rxn     upper-bound     lower-bound]],Table4[[#This Row],[rxn]]),Table4[[#This Row],[lb]],-1)))</f>
        <v>0.94776070000000001</v>
      </c>
      <c r="I1099" s="1" t="str">
        <f>_xlfn.TEXTAFTER(Table4[[#This Row],[rxn     upper-bound     lower-bound]]," ",-1)</f>
        <v>0.00000000</v>
      </c>
    </row>
    <row r="1100" spans="1:9">
      <c r="A1100" s="1" t="s">
        <v>14016</v>
      </c>
      <c r="B1100" s="1" t="str">
        <f>_xlfn.TEXTBEFORE(ENZLOAD[[#This Row],[ENZLOAD (from enz_from_proteome)]]," ")</f>
        <v>ENZLOAD-ENO_c_FWD-rt0669</v>
      </c>
      <c r="C1100" s="1">
        <f>_xlfn.NUMBERVALUE(_xlfn.TEXTAFTER(ENZLOAD[[#This Row],[ENZLOAD (from enz_from_proteome)]]," ",-1))</f>
        <v>1.8877278254419999E-5</v>
      </c>
      <c r="F1100" s="1" t="s">
        <v>17709</v>
      </c>
      <c r="G1100" s="1" t="str">
        <f>_xlfn.TEXTBEFORE(Table4[[#This Row],[rxn     upper-bound     lower-bound]]," ")</f>
        <v>ENZLOAD-ENO_c_FWD-rt0669</v>
      </c>
      <c r="H1100" s="1">
        <f>_xlfn.NUMBERVALUE(TRIM(_xlfn.TEXTBEFORE(_xlfn.TEXTAFTER(Table4[[#This Row],[rxn     upper-bound     lower-bound]],Table4[[#This Row],[rxn]]),Table4[[#This Row],[lb]],-1)))</f>
        <v>0.84240391000000003</v>
      </c>
      <c r="I1100" s="1" t="str">
        <f>_xlfn.TEXTAFTER(Table4[[#This Row],[rxn     upper-bound     lower-bound]]," ",-1)</f>
        <v>0.00000000</v>
      </c>
    </row>
    <row r="1101" spans="1:9">
      <c r="A1101" s="1" t="s">
        <v>14017</v>
      </c>
      <c r="B1101" s="1" t="str">
        <f>_xlfn.TEXTBEFORE(ENZLOAD[[#This Row],[ENZLOAD (from enz_from_proteome)]]," ")</f>
        <v>ENZLOAD-ENO_c_REV-rt0669</v>
      </c>
      <c r="C1101" s="1">
        <f>_xlfn.NUMBERVALUE(_xlfn.TEXTAFTER(ENZLOAD[[#This Row],[ENZLOAD (from enz_from_proteome)]]," ",-1))</f>
        <v>1.8877278254419999E-5</v>
      </c>
      <c r="F1101" s="1" t="s">
        <v>17710</v>
      </c>
      <c r="G1101" s="1" t="str">
        <f>_xlfn.TEXTBEFORE(Table4[[#This Row],[rxn     upper-bound     lower-bound]]," ")</f>
        <v>ENZLOAD-ENO_c_REV-rt0669</v>
      </c>
      <c r="H1101" s="1">
        <f>_xlfn.NUMBERVALUE(TRIM(_xlfn.TEXTBEFORE(_xlfn.TEXTAFTER(Table4[[#This Row],[rxn     upper-bound     lower-bound]],Table4[[#This Row],[rxn]]),Table4[[#This Row],[lb]],-1)))</f>
        <v>0.84240391000000003</v>
      </c>
      <c r="I1101" s="1" t="str">
        <f>_xlfn.TEXTAFTER(Table4[[#This Row],[rxn     upper-bound     lower-bound]]," ",-1)</f>
        <v>0.00000000</v>
      </c>
    </row>
    <row r="1102" spans="1:9">
      <c r="A1102" s="1" t="s">
        <v>14018</v>
      </c>
      <c r="B1102" s="1" t="str">
        <f>_xlfn.TEXTBEFORE(ENZLOAD[[#This Row],[ENZLOAD (from enz_from_proteome)]]," ")</f>
        <v>ENZLOAD-EPGALURS_e_FWD-rt2116</v>
      </c>
      <c r="C1102" s="1">
        <f>_xlfn.NUMBERVALUE(_xlfn.TEXTAFTER(ENZLOAD[[#This Row],[ENZLOAD (from enz_from_proteome)]]," ",-1))</f>
        <v>9.7355319700000005E-9</v>
      </c>
      <c r="F1102" s="1" t="s">
        <v>17711</v>
      </c>
      <c r="G1102" s="1" t="str">
        <f>_xlfn.TEXTBEFORE(Table4[[#This Row],[rxn     upper-bound     lower-bound]]," ")</f>
        <v>ENZLOAD-EPGALURS_e_FWD-rt2116</v>
      </c>
      <c r="H1102" s="1">
        <f>_xlfn.NUMBERVALUE(TRIM(_xlfn.TEXTBEFORE(_xlfn.TEXTAFTER(Table4[[#This Row],[rxn     upper-bound     lower-bound]],Table4[[#This Row],[rxn]]),Table4[[#This Row],[lb]],-1)))</f>
        <v>1.1971760899999999</v>
      </c>
      <c r="I1102" s="1" t="str">
        <f>_xlfn.TEXTAFTER(Table4[[#This Row],[rxn     upper-bound     lower-bound]]," ",-1)</f>
        <v>0.00000000</v>
      </c>
    </row>
    <row r="1103" spans="1:9">
      <c r="A1103" s="1" t="s">
        <v>14019</v>
      </c>
      <c r="B1103" s="1" t="str">
        <f>_xlfn.TEXTBEFORE(ENZLOAD[[#This Row],[ENZLOAD (from enz_from_proteome)]]," ")</f>
        <v>ENZLOAD-EPISTt_c_e_FWD-rt6543</v>
      </c>
      <c r="C1103" s="1">
        <f>_xlfn.NUMBERVALUE(_xlfn.TEXTAFTER(ENZLOAD[[#This Row],[ENZLOAD (from enz_from_proteome)]]," ",-1))</f>
        <v>1.4623640575E-7</v>
      </c>
      <c r="F1103" s="1" t="s">
        <v>17712</v>
      </c>
      <c r="G1103" s="1" t="str">
        <f>_xlfn.TEXTBEFORE(Table4[[#This Row],[rxn     upper-bound     lower-bound]]," ")</f>
        <v>ENZLOAD-EPISTt_c_e_FWD-rt6543</v>
      </c>
      <c r="H1103" s="1">
        <f>_xlfn.NUMBERVALUE(TRIM(_xlfn.TEXTBEFORE(_xlfn.TEXTAFTER(Table4[[#This Row],[rxn     upper-bound     lower-bound]],Table4[[#This Row],[rxn]]),Table4[[#This Row],[lb]],-1)))</f>
        <v>0.24356257000000001</v>
      </c>
      <c r="I1103" s="1" t="str">
        <f>_xlfn.TEXTAFTER(Table4[[#This Row],[rxn     upper-bound     lower-bound]]," ",-1)</f>
        <v>0.00000000</v>
      </c>
    </row>
    <row r="1104" spans="1:9">
      <c r="A1104" s="1" t="s">
        <v>14020</v>
      </c>
      <c r="B1104" s="1" t="str">
        <f>_xlfn.TEXTBEFORE(ENZLOAD[[#This Row],[ENZLOAD (from enz_from_proteome)]]," ")</f>
        <v>ENZLOAD-EPISTt_c_e_REV-rt6543</v>
      </c>
      <c r="C1104" s="1">
        <f>_xlfn.NUMBERVALUE(_xlfn.TEXTAFTER(ENZLOAD[[#This Row],[ENZLOAD (from enz_from_proteome)]]," ",-1))</f>
        <v>1.4623640575E-7</v>
      </c>
      <c r="F1104" s="1" t="s">
        <v>17713</v>
      </c>
      <c r="G1104" s="1" t="str">
        <f>_xlfn.TEXTBEFORE(Table4[[#This Row],[rxn     upper-bound     lower-bound]]," ")</f>
        <v>ENZLOAD-EPISTt_c_e_REV-rt6543</v>
      </c>
      <c r="H1104" s="1">
        <f>_xlfn.NUMBERVALUE(TRIM(_xlfn.TEXTBEFORE(_xlfn.TEXTAFTER(Table4[[#This Row],[rxn     upper-bound     lower-bound]],Table4[[#This Row],[rxn]]),Table4[[#This Row],[lb]],-1)))</f>
        <v>0.24356257000000001</v>
      </c>
      <c r="I1104" s="1" t="str">
        <f>_xlfn.TEXTAFTER(Table4[[#This Row],[rxn     upper-bound     lower-bound]]," ",-1)</f>
        <v>0.00000000</v>
      </c>
    </row>
    <row r="1105" spans="1:9">
      <c r="A1105" s="1" t="s">
        <v>14021</v>
      </c>
      <c r="B1105" s="1" t="str">
        <f>_xlfn.TEXTBEFORE(ENZLOAD[[#This Row],[ENZLOAD (from enz_from_proteome)]]," ")</f>
        <v>ENZLOAD-ERGSTGLCT_c_FWD-rt5466</v>
      </c>
      <c r="C1105" s="1">
        <f>_xlfn.NUMBERVALUE(_xlfn.TEXTAFTER(ENZLOAD[[#This Row],[ENZLOAD (from enz_from_proteome)]]," ",-1))</f>
        <v>1.888902966E-8</v>
      </c>
      <c r="F1105" s="1" t="s">
        <v>17714</v>
      </c>
      <c r="G1105" s="1" t="str">
        <f>_xlfn.TEXTBEFORE(Table4[[#This Row],[rxn     upper-bound     lower-bound]]," ")</f>
        <v>ENZLOAD-ERGSTGLCT_c_FWD-rt5466</v>
      </c>
      <c r="H1105" s="1">
        <f>_xlfn.NUMBERVALUE(TRIM(_xlfn.TEXTBEFORE(_xlfn.TEXTAFTER(Table4[[#This Row],[rxn     upper-bound     lower-bound]],Table4[[#This Row],[rxn]]),Table4[[#This Row],[lb]],-1)))</f>
        <v>0.22906673999999999</v>
      </c>
      <c r="I1105" s="1" t="str">
        <f>_xlfn.TEXTAFTER(Table4[[#This Row],[rxn     upper-bound     lower-bound]]," ",-1)</f>
        <v>0.00000000</v>
      </c>
    </row>
    <row r="1106" spans="1:9">
      <c r="A1106" s="1" t="s">
        <v>14022</v>
      </c>
      <c r="B1106" s="1" t="str">
        <f>_xlfn.TEXTBEFORE(ENZLOAD[[#This Row],[ENZLOAD (from enz_from_proteome)]]," ")</f>
        <v>ENZLOAD-ERGSTt_c_e_FWD-rt6543</v>
      </c>
      <c r="C1106" s="1">
        <f>_xlfn.NUMBERVALUE(_xlfn.TEXTAFTER(ENZLOAD[[#This Row],[ENZLOAD (from enz_from_proteome)]]," ",-1))</f>
        <v>1.4623640575E-7</v>
      </c>
      <c r="F1106" s="1" t="s">
        <v>17715</v>
      </c>
      <c r="G1106" s="1" t="str">
        <f>_xlfn.TEXTBEFORE(Table4[[#This Row],[rxn     upper-bound     lower-bound]]," ")</f>
        <v>ENZLOAD-ERGSTt_c_e_FWD-rt6543</v>
      </c>
      <c r="H1106" s="1">
        <f>_xlfn.NUMBERVALUE(TRIM(_xlfn.TEXTBEFORE(_xlfn.TEXTAFTER(Table4[[#This Row],[rxn     upper-bound     lower-bound]],Table4[[#This Row],[rxn]]),Table4[[#This Row],[lb]],-1)))</f>
        <v>0.24356257000000001</v>
      </c>
      <c r="I1106" s="1" t="str">
        <f>_xlfn.TEXTAFTER(Table4[[#This Row],[rxn     upper-bound     lower-bound]]," ",-1)</f>
        <v>0.00000000</v>
      </c>
    </row>
    <row r="1107" spans="1:9">
      <c r="A1107" s="1" t="s">
        <v>14023</v>
      </c>
      <c r="B1107" s="1" t="str">
        <f>_xlfn.TEXTBEFORE(ENZLOAD[[#This Row],[ENZLOAD (from enz_from_proteome)]]," ")</f>
        <v>ENZLOAD-ERGSTt_c_e_REV-rt6543</v>
      </c>
      <c r="C1107" s="1">
        <f>_xlfn.NUMBERVALUE(_xlfn.TEXTAFTER(ENZLOAD[[#This Row],[ENZLOAD (from enz_from_proteome)]]," ",-1))</f>
        <v>1.4623640575E-7</v>
      </c>
      <c r="F1107" s="1" t="s">
        <v>17716</v>
      </c>
      <c r="G1107" s="1" t="str">
        <f>_xlfn.TEXTBEFORE(Table4[[#This Row],[rxn     upper-bound     lower-bound]]," ")</f>
        <v>ENZLOAD-ERGSTt_c_e_REV-rt6543</v>
      </c>
      <c r="H1107" s="1">
        <f>_xlfn.NUMBERVALUE(TRIM(_xlfn.TEXTBEFORE(_xlfn.TEXTAFTER(Table4[[#This Row],[rxn     upper-bound     lower-bound]],Table4[[#This Row],[rxn]]),Table4[[#This Row],[lb]],-1)))</f>
        <v>0.24356257000000001</v>
      </c>
      <c r="I1107" s="1" t="str">
        <f>_xlfn.TEXTAFTER(Table4[[#This Row],[rxn     upper-bound     lower-bound]]," ",-1)</f>
        <v>0.00000000</v>
      </c>
    </row>
    <row r="1108" spans="1:9">
      <c r="A1108" s="1" t="s">
        <v>14024</v>
      </c>
      <c r="B1108" s="1" t="str">
        <f>_xlfn.TEXTBEFORE(ENZLOAD[[#This Row],[ENZLOAD (from enz_from_proteome)]]," ")</f>
        <v>ENZLOAD-ETFOXRq9_c_FWD-CIR1AIM45</v>
      </c>
      <c r="C1108" s="1">
        <f>_xlfn.NUMBERVALUE(_xlfn.TEXTAFTER(ENZLOAD[[#This Row],[ENZLOAD (from enz_from_proteome)]]," ",-1))</f>
        <v>1.1307970646499999E-6</v>
      </c>
      <c r="F1108" s="1" t="s">
        <v>17717</v>
      </c>
      <c r="G1108" s="1" t="str">
        <f>_xlfn.TEXTBEFORE(Table4[[#This Row],[rxn     upper-bound     lower-bound]]," ")</f>
        <v>ENZLOAD-ETFOXRq9_c_FWD-CIR1AIM45</v>
      </c>
      <c r="H1108" s="1">
        <f>_xlfn.NUMBERVALUE(TRIM(_xlfn.TEXTBEFORE(_xlfn.TEXTAFTER(Table4[[#This Row],[rxn     upper-bound     lower-bound]],Table4[[#This Row],[rxn]]),Table4[[#This Row],[lb]],-1)))</f>
        <v>0.66967381000000004</v>
      </c>
      <c r="I1108" s="1" t="str">
        <f>_xlfn.TEXTAFTER(Table4[[#This Row],[rxn     upper-bound     lower-bound]]," ",-1)</f>
        <v>0.00000000</v>
      </c>
    </row>
    <row r="1109" spans="1:9">
      <c r="A1109" s="1" t="s">
        <v>14025</v>
      </c>
      <c r="B1109" s="1" t="str">
        <f>_xlfn.TEXTBEFORE(ENZLOAD[[#This Row],[ENZLOAD (from enz_from_proteome)]]," ")</f>
        <v>ENZLOAD-ETFOXRq9_m_FWD-CIR1AIM45</v>
      </c>
      <c r="C1109" s="1">
        <f>_xlfn.NUMBERVALUE(_xlfn.TEXTAFTER(ENZLOAD[[#This Row],[ENZLOAD (from enz_from_proteome)]]," ",-1))</f>
        <v>1.1307970646499999E-6</v>
      </c>
      <c r="F1109" s="1" t="s">
        <v>17718</v>
      </c>
      <c r="G1109" s="1" t="str">
        <f>_xlfn.TEXTBEFORE(Table4[[#This Row],[rxn     upper-bound     lower-bound]]," ")</f>
        <v>ENZLOAD-ETFOXRq9_m_FWD-CIR1AIM45</v>
      </c>
      <c r="H1109" s="1">
        <f>_xlfn.NUMBERVALUE(TRIM(_xlfn.TEXTBEFORE(_xlfn.TEXTAFTER(Table4[[#This Row],[rxn     upper-bound     lower-bound]],Table4[[#This Row],[rxn]]),Table4[[#This Row],[lb]],-1)))</f>
        <v>0.66967381000000004</v>
      </c>
      <c r="I1109" s="1" t="str">
        <f>_xlfn.TEXTAFTER(Table4[[#This Row],[rxn     upper-bound     lower-bound]]," ",-1)</f>
        <v>0.00000000</v>
      </c>
    </row>
    <row r="1110" spans="1:9">
      <c r="A1110" s="1" t="s">
        <v>14026</v>
      </c>
      <c r="B1110" s="1" t="str">
        <f>_xlfn.TEXTBEFORE(ENZLOAD[[#This Row],[ENZLOAD (from enz_from_proteome)]]," ")</f>
        <v>ENZLOAD-ETFOXRq9_m_REV-CIR1AIM45</v>
      </c>
      <c r="C1110" s="1">
        <f>_xlfn.NUMBERVALUE(_xlfn.TEXTAFTER(ENZLOAD[[#This Row],[ENZLOAD (from enz_from_proteome)]]," ",-1))</f>
        <v>1.1307970646499999E-6</v>
      </c>
      <c r="F1110" s="1" t="s">
        <v>17719</v>
      </c>
      <c r="G1110" s="1" t="str">
        <f>_xlfn.TEXTBEFORE(Table4[[#This Row],[rxn     upper-bound     lower-bound]]," ")</f>
        <v>ENZLOAD-ETFOXRq9_m_REV-CIR1AIM45</v>
      </c>
      <c r="H1110" s="1">
        <f>_xlfn.NUMBERVALUE(TRIM(_xlfn.TEXTBEFORE(_xlfn.TEXTAFTER(Table4[[#This Row],[rxn     upper-bound     lower-bound]],Table4[[#This Row],[rxn]]),Table4[[#This Row],[lb]],-1)))</f>
        <v>0.66967381000000004</v>
      </c>
      <c r="I1110" s="1" t="str">
        <f>_xlfn.TEXTAFTER(Table4[[#This Row],[rxn     upper-bound     lower-bound]]," ",-1)</f>
        <v>0.00000000</v>
      </c>
    </row>
    <row r="1111" spans="1:9">
      <c r="A1111" s="1" t="s">
        <v>14027</v>
      </c>
      <c r="B1111" s="1" t="str">
        <f>_xlfn.TEXTBEFORE(ENZLOAD[[#This Row],[ENZLOAD (from enz_from_proteome)]]," ")</f>
        <v>ENZLOAD-ETHAK_c_FWD-rt7614</v>
      </c>
      <c r="C1111" s="1">
        <f>_xlfn.NUMBERVALUE(_xlfn.TEXTAFTER(ENZLOAD[[#This Row],[ENZLOAD (from enz_from_proteome)]]," ",-1))</f>
        <v>5.4099735189999998E-8</v>
      </c>
      <c r="F1111" s="1" t="s">
        <v>17720</v>
      </c>
      <c r="G1111" s="1" t="str">
        <f>_xlfn.TEXTBEFORE(Table4[[#This Row],[rxn     upper-bound     lower-bound]]," ")</f>
        <v>ENZLOAD-ETHAK_c_FWD-rt7614</v>
      </c>
      <c r="H1111" s="1">
        <f>_xlfn.NUMBERVALUE(TRIM(_xlfn.TEXTBEFORE(_xlfn.TEXTAFTER(Table4[[#This Row],[rxn     upper-bound     lower-bound]],Table4[[#This Row],[rxn]]),Table4[[#This Row],[lb]],-1)))</f>
        <v>0.45052632999999997</v>
      </c>
      <c r="I1111" s="1" t="str">
        <f>_xlfn.TEXTAFTER(Table4[[#This Row],[rxn     upper-bound     lower-bound]]," ",-1)</f>
        <v>0.00000000</v>
      </c>
    </row>
    <row r="1112" spans="1:9">
      <c r="A1112" s="1" t="s">
        <v>14028</v>
      </c>
      <c r="B1112" s="1" t="str">
        <f>_xlfn.TEXTBEFORE(ENZLOAD[[#This Row],[ENZLOAD (from enz_from_proteome)]]," ")</f>
        <v>ENZLOAD-ETHAPT_rm_FWD-rt2983</v>
      </c>
      <c r="C1112" s="1">
        <f>_xlfn.NUMBERVALUE(_xlfn.TEXTAFTER(ENZLOAD[[#This Row],[ENZLOAD (from enz_from_proteome)]]," ",-1))</f>
        <v>6.2298281419999996E-8</v>
      </c>
      <c r="F1112" s="1" t="s">
        <v>17721</v>
      </c>
      <c r="G1112" s="1" t="str">
        <f>_xlfn.TEXTBEFORE(Table4[[#This Row],[rxn     upper-bound     lower-bound]]," ")</f>
        <v>ENZLOAD-ETHAPT_rm_FWD-rt2983</v>
      </c>
      <c r="H1112" s="1">
        <f>_xlfn.NUMBERVALUE(TRIM(_xlfn.TEXTBEFORE(_xlfn.TEXTAFTER(Table4[[#This Row],[rxn     upper-bound     lower-bound]],Table4[[#This Row],[rxn]]),Table4[[#This Row],[lb]],-1)))</f>
        <v>0.74181551999999995</v>
      </c>
      <c r="I1112" s="1" t="str">
        <f>_xlfn.TEXTAFTER(Table4[[#This Row],[rxn     upper-bound     lower-bound]]," ",-1)</f>
        <v>0.00000000</v>
      </c>
    </row>
    <row r="1113" spans="1:9">
      <c r="A1113" s="1" t="s">
        <v>14029</v>
      </c>
      <c r="B1113" s="1" t="str">
        <f>_xlfn.TEXTBEFORE(ENZLOAD[[#This Row],[ENZLOAD (from enz_from_proteome)]]," ")</f>
        <v>ENZLOAD-ETNO2OX_c_FWD-rt3897</v>
      </c>
      <c r="C1113" s="1">
        <f>_xlfn.NUMBERVALUE(_xlfn.TEXTAFTER(ENZLOAD[[#This Row],[ENZLOAD (from enz_from_proteome)]]," ",-1))</f>
        <v>2.7897473307E-7</v>
      </c>
      <c r="F1113" s="1" t="s">
        <v>17722</v>
      </c>
      <c r="G1113" s="1" t="str">
        <f>_xlfn.TEXTBEFORE(Table4[[#This Row],[rxn     upper-bound     lower-bound]]," ")</f>
        <v>ENZLOAD-ETNO2OX_c_FWD-rt3897</v>
      </c>
      <c r="H1113" s="1">
        <f>_xlfn.NUMBERVALUE(TRIM(_xlfn.TEXTBEFORE(_xlfn.TEXTAFTER(Table4[[#This Row],[rxn     upper-bound     lower-bound]],Table4[[#This Row],[rxn]]),Table4[[#This Row],[lb]],-1)))</f>
        <v>1.29935716</v>
      </c>
      <c r="I1113" s="1" t="str">
        <f>_xlfn.TEXTAFTER(Table4[[#This Row],[rxn     upper-bound     lower-bound]]," ",-1)</f>
        <v>0.00000000</v>
      </c>
    </row>
    <row r="1114" spans="1:9">
      <c r="A1114" s="1" t="s">
        <v>14030</v>
      </c>
      <c r="B1114" s="1" t="str">
        <f>_xlfn.TEXTBEFORE(ENZLOAD[[#This Row],[ENZLOAD (from enz_from_proteome)]]," ")</f>
        <v>ENZLOAD-F1PP_c_FWD-rt0208</v>
      </c>
      <c r="C1114" s="1">
        <f>_xlfn.NUMBERVALUE(_xlfn.TEXTAFTER(ENZLOAD[[#This Row],[ENZLOAD (from enz_from_proteome)]]," ",-1))</f>
        <v>0</v>
      </c>
      <c r="F1114" s="1" t="s">
        <v>17723</v>
      </c>
      <c r="G1114" s="1" t="str">
        <f>_xlfn.TEXTBEFORE(Table4[[#This Row],[rxn     upper-bound     lower-bound]]," ")</f>
        <v>ENZLOAD-F1PP_c_FWD-rt0208</v>
      </c>
      <c r="H1114" s="1">
        <f>_xlfn.NUMBERVALUE(TRIM(_xlfn.TEXTBEFORE(_xlfn.TEXTAFTER(Table4[[#This Row],[rxn     upper-bound     lower-bound]],Table4[[#This Row],[rxn]]),Table4[[#This Row],[lb]],-1)))</f>
        <v>1.6199837399999999</v>
      </c>
      <c r="I1114" s="1" t="str">
        <f>_xlfn.TEXTAFTER(Table4[[#This Row],[rxn     upper-bound     lower-bound]]," ",-1)</f>
        <v>0.00000000</v>
      </c>
    </row>
    <row r="1115" spans="1:9">
      <c r="A1115" s="1" t="s">
        <v>14031</v>
      </c>
      <c r="B1115" s="1" t="str">
        <f>_xlfn.TEXTBEFORE(ENZLOAD[[#This Row],[ENZLOAD (from enz_from_proteome)]]," ")</f>
        <v>ENZLOAD-F1PP_c_FWD-rt5045</v>
      </c>
      <c r="C1115" s="1">
        <f>_xlfn.NUMBERVALUE(_xlfn.TEXTAFTER(ENZLOAD[[#This Row],[ENZLOAD (from enz_from_proteome)]]," ",-1))</f>
        <v>1.53485579405E-6</v>
      </c>
      <c r="F1115" s="1" t="s">
        <v>17724</v>
      </c>
      <c r="G1115" s="1" t="str">
        <f>_xlfn.TEXTBEFORE(Table4[[#This Row],[rxn     upper-bound     lower-bound]]," ")</f>
        <v>ENZLOAD-F1PP_c_FWD-rt5045</v>
      </c>
      <c r="H1115" s="1">
        <f>_xlfn.NUMBERVALUE(TRIM(_xlfn.TEXTBEFORE(_xlfn.TEXTAFTER(Table4[[#This Row],[rxn     upper-bound     lower-bound]],Table4[[#This Row],[rxn]]),Table4[[#This Row],[lb]],-1)))</f>
        <v>1.5184414900000001</v>
      </c>
      <c r="I1115" s="1" t="str">
        <f>_xlfn.TEXTAFTER(Table4[[#This Row],[rxn     upper-bound     lower-bound]]," ",-1)</f>
        <v>0.00000000</v>
      </c>
    </row>
    <row r="1116" spans="1:9">
      <c r="A1116" s="1" t="s">
        <v>14032</v>
      </c>
      <c r="B1116" s="1" t="str">
        <f>_xlfn.TEXTBEFORE(ENZLOAD[[#This Row],[ENZLOAD (from enz_from_proteome)]]," ")</f>
        <v>ENZLOAD-FACOA120tabc_x_FWD-PXA12</v>
      </c>
      <c r="C1116" s="1">
        <f>_xlfn.NUMBERVALUE(_xlfn.TEXTAFTER(ENZLOAD[[#This Row],[ENZLOAD (from enz_from_proteome)]]," ",-1))</f>
        <v>3.867517012E-8</v>
      </c>
      <c r="F1116" s="1" t="s">
        <v>17725</v>
      </c>
      <c r="G1116" s="1" t="str">
        <f>_xlfn.TEXTBEFORE(Table4[[#This Row],[rxn     upper-bound     lower-bound]]," ")</f>
        <v>ENZLOAD-FACOA120tabc_x_FWD-PXA12</v>
      </c>
      <c r="H1116" s="1">
        <f>_xlfn.NUMBERVALUE(TRIM(_xlfn.TEXTBEFORE(_xlfn.TEXTAFTER(Table4[[#This Row],[rxn     upper-bound     lower-bound]],Table4[[#This Row],[rxn]]),Table4[[#This Row],[lb]],-1)))</f>
        <v>0.25467071000000002</v>
      </c>
      <c r="I1116" s="1" t="str">
        <f>_xlfn.TEXTAFTER(Table4[[#This Row],[rxn     upper-bound     lower-bound]]," ",-1)</f>
        <v>0.00000000</v>
      </c>
    </row>
    <row r="1117" spans="1:9">
      <c r="A1117" s="1" t="s">
        <v>14033</v>
      </c>
      <c r="B1117" s="1" t="str">
        <f>_xlfn.TEXTBEFORE(ENZLOAD[[#This Row],[ENZLOAD (from enz_from_proteome)]]," ")</f>
        <v>ENZLOAD-FACOA140tabc_x_FWD-PXA12</v>
      </c>
      <c r="C1117" s="1">
        <f>_xlfn.NUMBERVALUE(_xlfn.TEXTAFTER(ENZLOAD[[#This Row],[ENZLOAD (from enz_from_proteome)]]," ",-1))</f>
        <v>3.867517012E-8</v>
      </c>
      <c r="F1117" s="1" t="s">
        <v>17726</v>
      </c>
      <c r="G1117" s="1" t="str">
        <f>_xlfn.TEXTBEFORE(Table4[[#This Row],[rxn     upper-bound     lower-bound]]," ")</f>
        <v>ENZLOAD-FACOA140tabc_x_FWD-PXA12</v>
      </c>
      <c r="H1117" s="1">
        <f>_xlfn.NUMBERVALUE(TRIM(_xlfn.TEXTBEFORE(_xlfn.TEXTAFTER(Table4[[#This Row],[rxn     upper-bound     lower-bound]],Table4[[#This Row],[rxn]]),Table4[[#This Row],[lb]],-1)))</f>
        <v>0.25467071000000002</v>
      </c>
      <c r="I1117" s="1" t="str">
        <f>_xlfn.TEXTAFTER(Table4[[#This Row],[rxn     upper-bound     lower-bound]]," ",-1)</f>
        <v>0.00000000</v>
      </c>
    </row>
    <row r="1118" spans="1:9">
      <c r="A1118" s="1" t="s">
        <v>14034</v>
      </c>
      <c r="B1118" s="1" t="str">
        <f>_xlfn.TEXTBEFORE(ENZLOAD[[#This Row],[ENZLOAD (from enz_from_proteome)]]," ")</f>
        <v>ENZLOAD-FACOA160tabc_x_FWD-PXA12</v>
      </c>
      <c r="C1118" s="1">
        <f>_xlfn.NUMBERVALUE(_xlfn.TEXTAFTER(ENZLOAD[[#This Row],[ENZLOAD (from enz_from_proteome)]]," ",-1))</f>
        <v>3.867517012E-8</v>
      </c>
      <c r="F1118" s="1" t="s">
        <v>17727</v>
      </c>
      <c r="G1118" s="1" t="str">
        <f>_xlfn.TEXTBEFORE(Table4[[#This Row],[rxn     upper-bound     lower-bound]]," ")</f>
        <v>ENZLOAD-FACOA160tabc_x_FWD-PXA12</v>
      </c>
      <c r="H1118" s="1">
        <f>_xlfn.NUMBERVALUE(TRIM(_xlfn.TEXTBEFORE(_xlfn.TEXTAFTER(Table4[[#This Row],[rxn     upper-bound     lower-bound]],Table4[[#This Row],[rxn]]),Table4[[#This Row],[lb]],-1)))</f>
        <v>0.25467071000000002</v>
      </c>
      <c r="I1118" s="1" t="str">
        <f>_xlfn.TEXTAFTER(Table4[[#This Row],[rxn     upper-bound     lower-bound]]," ",-1)</f>
        <v>0.00000000</v>
      </c>
    </row>
    <row r="1119" spans="1:9">
      <c r="A1119" s="1" t="s">
        <v>14035</v>
      </c>
      <c r="B1119" s="1" t="str">
        <f>_xlfn.TEXTBEFORE(ENZLOAD[[#This Row],[ENZLOAD (from enz_from_proteome)]]," ")</f>
        <v>ENZLOAD-FACOA161tabc_x_FWD-PXA12</v>
      </c>
      <c r="C1119" s="1">
        <f>_xlfn.NUMBERVALUE(_xlfn.TEXTAFTER(ENZLOAD[[#This Row],[ENZLOAD (from enz_from_proteome)]]," ",-1))</f>
        <v>3.867517012E-8</v>
      </c>
      <c r="F1119" s="1" t="s">
        <v>17728</v>
      </c>
      <c r="G1119" s="1" t="str">
        <f>_xlfn.TEXTBEFORE(Table4[[#This Row],[rxn     upper-bound     lower-bound]]," ")</f>
        <v>ENZLOAD-FACOA161tabc_x_FWD-PXA12</v>
      </c>
      <c r="H1119" s="1">
        <f>_xlfn.NUMBERVALUE(TRIM(_xlfn.TEXTBEFORE(_xlfn.TEXTAFTER(Table4[[#This Row],[rxn     upper-bound     lower-bound]],Table4[[#This Row],[rxn]]),Table4[[#This Row],[lb]],-1)))</f>
        <v>0.25467071000000002</v>
      </c>
      <c r="I1119" s="1" t="str">
        <f>_xlfn.TEXTAFTER(Table4[[#This Row],[rxn     upper-bound     lower-bound]]," ",-1)</f>
        <v>0.00000000</v>
      </c>
    </row>
    <row r="1120" spans="1:9">
      <c r="A1120" s="1" t="s">
        <v>14036</v>
      </c>
      <c r="B1120" s="1" t="str">
        <f>_xlfn.TEXTBEFORE(ENZLOAD[[#This Row],[ENZLOAD (from enz_from_proteome)]]," ")</f>
        <v>ENZLOAD-FACOA180tabc_x_FWD-PXA12</v>
      </c>
      <c r="C1120" s="1">
        <f>_xlfn.NUMBERVALUE(_xlfn.TEXTAFTER(ENZLOAD[[#This Row],[ENZLOAD (from enz_from_proteome)]]," ",-1))</f>
        <v>3.867517012E-8</v>
      </c>
      <c r="F1120" s="1" t="s">
        <v>17729</v>
      </c>
      <c r="G1120" s="1" t="str">
        <f>_xlfn.TEXTBEFORE(Table4[[#This Row],[rxn     upper-bound     lower-bound]]," ")</f>
        <v>ENZLOAD-FACOA180tabc_x_FWD-PXA12</v>
      </c>
      <c r="H1120" s="1">
        <f>_xlfn.NUMBERVALUE(TRIM(_xlfn.TEXTBEFORE(_xlfn.TEXTAFTER(Table4[[#This Row],[rxn     upper-bound     lower-bound]],Table4[[#This Row],[rxn]]),Table4[[#This Row],[lb]],-1)))</f>
        <v>0.25467071000000002</v>
      </c>
      <c r="I1120" s="1" t="str">
        <f>_xlfn.TEXTAFTER(Table4[[#This Row],[rxn     upper-bound     lower-bound]]," ",-1)</f>
        <v>0.00000000</v>
      </c>
    </row>
    <row r="1121" spans="1:9">
      <c r="A1121" s="1" t="s">
        <v>14037</v>
      </c>
      <c r="B1121" s="1" t="str">
        <f>_xlfn.TEXTBEFORE(ENZLOAD[[#This Row],[ENZLOAD (from enz_from_proteome)]]," ")</f>
        <v>ENZLOAD-FACOA181tabc_x_FWD-PXA12</v>
      </c>
      <c r="C1121" s="1">
        <f>_xlfn.NUMBERVALUE(_xlfn.TEXTAFTER(ENZLOAD[[#This Row],[ENZLOAD (from enz_from_proteome)]]," ",-1))</f>
        <v>3.867517012E-8</v>
      </c>
      <c r="F1121" s="1" t="s">
        <v>17730</v>
      </c>
      <c r="G1121" s="1" t="str">
        <f>_xlfn.TEXTBEFORE(Table4[[#This Row],[rxn     upper-bound     lower-bound]]," ")</f>
        <v>ENZLOAD-FACOA181tabc_x_FWD-PXA12</v>
      </c>
      <c r="H1121" s="1">
        <f>_xlfn.NUMBERVALUE(TRIM(_xlfn.TEXTBEFORE(_xlfn.TEXTAFTER(Table4[[#This Row],[rxn     upper-bound     lower-bound]],Table4[[#This Row],[rxn]]),Table4[[#This Row],[lb]],-1)))</f>
        <v>0.25467071000000002</v>
      </c>
      <c r="I1121" s="1" t="str">
        <f>_xlfn.TEXTAFTER(Table4[[#This Row],[rxn     upper-bound     lower-bound]]," ",-1)</f>
        <v>0.00000000</v>
      </c>
    </row>
    <row r="1122" spans="1:9">
      <c r="A1122" s="1" t="s">
        <v>14038</v>
      </c>
      <c r="B1122" s="1" t="str">
        <f>_xlfn.TEXTBEFORE(ENZLOAD[[#This Row],[ENZLOAD (from enz_from_proteome)]]," ")</f>
        <v>ENZLOAD-FACOA182tabc_x_FWD-PXA12</v>
      </c>
      <c r="C1122" s="1">
        <f>_xlfn.NUMBERVALUE(_xlfn.TEXTAFTER(ENZLOAD[[#This Row],[ENZLOAD (from enz_from_proteome)]]," ",-1))</f>
        <v>3.867517012E-8</v>
      </c>
      <c r="F1122" s="1" t="s">
        <v>17731</v>
      </c>
      <c r="G1122" s="1" t="str">
        <f>_xlfn.TEXTBEFORE(Table4[[#This Row],[rxn     upper-bound     lower-bound]]," ")</f>
        <v>ENZLOAD-FACOA182tabc_x_FWD-PXA12</v>
      </c>
      <c r="H1122" s="1">
        <f>_xlfn.NUMBERVALUE(TRIM(_xlfn.TEXTBEFORE(_xlfn.TEXTAFTER(Table4[[#This Row],[rxn     upper-bound     lower-bound]],Table4[[#This Row],[rxn]]),Table4[[#This Row],[lb]],-1)))</f>
        <v>0.25467071000000002</v>
      </c>
      <c r="I1122" s="1" t="str">
        <f>_xlfn.TEXTAFTER(Table4[[#This Row],[rxn     upper-bound     lower-bound]]," ",-1)</f>
        <v>0.00000000</v>
      </c>
    </row>
    <row r="1123" spans="1:9">
      <c r="A1123" s="1" t="s">
        <v>14039</v>
      </c>
      <c r="B1123" s="1" t="str">
        <f>_xlfn.TEXTBEFORE(ENZLOAD[[#This Row],[ENZLOAD (from enz_from_proteome)]]," ")</f>
        <v>ENZLOAD-FACOA183tabc_x_FWD-PXA12</v>
      </c>
      <c r="C1123" s="1">
        <f>_xlfn.NUMBERVALUE(_xlfn.TEXTAFTER(ENZLOAD[[#This Row],[ENZLOAD (from enz_from_proteome)]]," ",-1))</f>
        <v>3.867517012E-8</v>
      </c>
      <c r="F1123" s="1" t="s">
        <v>17732</v>
      </c>
      <c r="G1123" s="1" t="str">
        <f>_xlfn.TEXTBEFORE(Table4[[#This Row],[rxn     upper-bound     lower-bound]]," ")</f>
        <v>ENZLOAD-FACOA183tabc_x_FWD-PXA12</v>
      </c>
      <c r="H1123" s="1">
        <f>_xlfn.NUMBERVALUE(TRIM(_xlfn.TEXTBEFORE(_xlfn.TEXTAFTER(Table4[[#This Row],[rxn     upper-bound     lower-bound]],Table4[[#This Row],[rxn]]),Table4[[#This Row],[lb]],-1)))</f>
        <v>0.25467071000000002</v>
      </c>
      <c r="I1123" s="1" t="str">
        <f>_xlfn.TEXTAFTER(Table4[[#This Row],[rxn     upper-bound     lower-bound]]," ",-1)</f>
        <v>0.00000000</v>
      </c>
    </row>
    <row r="1124" spans="1:9">
      <c r="A1124" s="1" t="s">
        <v>14040</v>
      </c>
      <c r="B1124" s="1" t="str">
        <f>_xlfn.TEXTBEFORE(ENZLOAD[[#This Row],[ENZLOAD (from enz_from_proteome)]]," ")</f>
        <v>ENZLOAD-FACOA200tabc_x_FWD-PXA12</v>
      </c>
      <c r="C1124" s="1">
        <f>_xlfn.NUMBERVALUE(_xlfn.TEXTAFTER(ENZLOAD[[#This Row],[ENZLOAD (from enz_from_proteome)]]," ",-1))</f>
        <v>3.867517012E-8</v>
      </c>
      <c r="F1124" s="1" t="s">
        <v>17733</v>
      </c>
      <c r="G1124" s="1" t="str">
        <f>_xlfn.TEXTBEFORE(Table4[[#This Row],[rxn     upper-bound     lower-bound]]," ")</f>
        <v>ENZLOAD-FACOA200tabc_x_FWD-PXA12</v>
      </c>
      <c r="H1124" s="1">
        <f>_xlfn.NUMBERVALUE(TRIM(_xlfn.TEXTBEFORE(_xlfn.TEXTAFTER(Table4[[#This Row],[rxn     upper-bound     lower-bound]],Table4[[#This Row],[rxn]]),Table4[[#This Row],[lb]],-1)))</f>
        <v>0.25467071000000002</v>
      </c>
      <c r="I1124" s="1" t="str">
        <f>_xlfn.TEXTAFTER(Table4[[#This Row],[rxn     upper-bound     lower-bound]]," ",-1)</f>
        <v>0.00000000</v>
      </c>
    </row>
    <row r="1125" spans="1:9">
      <c r="A1125" s="1" t="s">
        <v>14041</v>
      </c>
      <c r="B1125" s="1" t="str">
        <f>_xlfn.TEXTBEFORE(ENZLOAD[[#This Row],[ENZLOAD (from enz_from_proteome)]]," ")</f>
        <v>ENZLOAD-FACOA220tabc_x_FWD-PXA12</v>
      </c>
      <c r="C1125" s="1">
        <f>_xlfn.NUMBERVALUE(_xlfn.TEXTAFTER(ENZLOAD[[#This Row],[ENZLOAD (from enz_from_proteome)]]," ",-1))</f>
        <v>3.867517012E-8</v>
      </c>
      <c r="F1125" s="1" t="s">
        <v>17734</v>
      </c>
      <c r="G1125" s="1" t="str">
        <f>_xlfn.TEXTBEFORE(Table4[[#This Row],[rxn     upper-bound     lower-bound]]," ")</f>
        <v>ENZLOAD-FACOA220tabc_x_FWD-PXA12</v>
      </c>
      <c r="H1125" s="1">
        <f>_xlfn.NUMBERVALUE(TRIM(_xlfn.TEXTBEFORE(_xlfn.TEXTAFTER(Table4[[#This Row],[rxn     upper-bound     lower-bound]],Table4[[#This Row],[rxn]]),Table4[[#This Row],[lb]],-1)))</f>
        <v>0.25467071000000002</v>
      </c>
      <c r="I1125" s="1" t="str">
        <f>_xlfn.TEXTAFTER(Table4[[#This Row],[rxn     upper-bound     lower-bound]]," ",-1)</f>
        <v>0.00000000</v>
      </c>
    </row>
    <row r="1126" spans="1:9">
      <c r="A1126" s="1" t="s">
        <v>14042</v>
      </c>
      <c r="B1126" s="1" t="str">
        <f>_xlfn.TEXTBEFORE(ENZLOAD[[#This Row],[ENZLOAD (from enz_from_proteome)]]," ")</f>
        <v>ENZLOAD-FACOA240tabc_x_FWD-PXA12</v>
      </c>
      <c r="C1126" s="1">
        <f>_xlfn.NUMBERVALUE(_xlfn.TEXTAFTER(ENZLOAD[[#This Row],[ENZLOAD (from enz_from_proteome)]]," ",-1))</f>
        <v>3.867517012E-8</v>
      </c>
      <c r="F1126" s="1" t="s">
        <v>17735</v>
      </c>
      <c r="G1126" s="1" t="str">
        <f>_xlfn.TEXTBEFORE(Table4[[#This Row],[rxn     upper-bound     lower-bound]]," ")</f>
        <v>ENZLOAD-FACOA240tabc_x_FWD-PXA12</v>
      </c>
      <c r="H1126" s="1">
        <f>_xlfn.NUMBERVALUE(TRIM(_xlfn.TEXTBEFORE(_xlfn.TEXTAFTER(Table4[[#This Row],[rxn     upper-bound     lower-bound]],Table4[[#This Row],[rxn]]),Table4[[#This Row],[lb]],-1)))</f>
        <v>0.25467071000000002</v>
      </c>
      <c r="I1126" s="1" t="str">
        <f>_xlfn.TEXTAFTER(Table4[[#This Row],[rxn     upper-bound     lower-bound]]," ",-1)</f>
        <v>0.00000000</v>
      </c>
    </row>
    <row r="1127" spans="1:9">
      <c r="A1127" s="1" t="s">
        <v>14043</v>
      </c>
      <c r="B1127" s="1" t="str">
        <f>_xlfn.TEXTBEFORE(ENZLOAD[[#This Row],[ENZLOAD (from enz_from_proteome)]]," ")</f>
        <v>ENZLOAD-FACOA260tabc_x_FWD-PXA12</v>
      </c>
      <c r="C1127" s="1">
        <f>_xlfn.NUMBERVALUE(_xlfn.TEXTAFTER(ENZLOAD[[#This Row],[ENZLOAD (from enz_from_proteome)]]," ",-1))</f>
        <v>3.867517012E-8</v>
      </c>
      <c r="F1127" s="1" t="s">
        <v>17736</v>
      </c>
      <c r="G1127" s="1" t="str">
        <f>_xlfn.TEXTBEFORE(Table4[[#This Row],[rxn     upper-bound     lower-bound]]," ")</f>
        <v>ENZLOAD-FACOA260tabc_x_FWD-PXA12</v>
      </c>
      <c r="H1127" s="1">
        <f>_xlfn.NUMBERVALUE(TRIM(_xlfn.TEXTBEFORE(_xlfn.TEXTAFTER(Table4[[#This Row],[rxn     upper-bound     lower-bound]],Table4[[#This Row],[rxn]]),Table4[[#This Row],[lb]],-1)))</f>
        <v>0.25467071000000002</v>
      </c>
      <c r="I1127" s="1" t="str">
        <f>_xlfn.TEXTAFTER(Table4[[#This Row],[rxn     upper-bound     lower-bound]]," ",-1)</f>
        <v>0.00000000</v>
      </c>
    </row>
    <row r="1128" spans="1:9">
      <c r="A1128" s="1" t="s">
        <v>14044</v>
      </c>
      <c r="B1128" s="1" t="str">
        <f>_xlfn.TEXTBEFORE(ENZLOAD[[#This Row],[ENZLOAD (from enz_from_proteome)]]," ")</f>
        <v>ENZLOAD-FACOAE100_x_FWD-rt7680</v>
      </c>
      <c r="C1128" s="1">
        <f>_xlfn.NUMBERVALUE(_xlfn.TEXTAFTER(ENZLOAD[[#This Row],[ENZLOAD (from enz_from_proteome)]]," ",-1))</f>
        <v>1.5506475610999999E-7</v>
      </c>
      <c r="F1128" s="1" t="s">
        <v>17737</v>
      </c>
      <c r="G1128" s="1" t="str">
        <f>_xlfn.TEXTBEFORE(Table4[[#This Row],[rxn     upper-bound     lower-bound]]," ")</f>
        <v>ENZLOAD-FACOAE100_x_FWD-rt7680</v>
      </c>
      <c r="H1128" s="1">
        <f>_xlfn.NUMBERVALUE(TRIM(_xlfn.TEXTBEFORE(_xlfn.TEXTAFTER(Table4[[#This Row],[rxn     upper-bound     lower-bound]],Table4[[#This Row],[rxn]]),Table4[[#This Row],[lb]],-1)))</f>
        <v>1.13983554</v>
      </c>
      <c r="I1128" s="1" t="str">
        <f>_xlfn.TEXTAFTER(Table4[[#This Row],[rxn     upper-bound     lower-bound]]," ",-1)</f>
        <v>0.00000000</v>
      </c>
    </row>
    <row r="1129" spans="1:9">
      <c r="A1129" s="1" t="s">
        <v>14045</v>
      </c>
      <c r="B1129" s="1" t="str">
        <f>_xlfn.TEXTBEFORE(ENZLOAD[[#This Row],[ENZLOAD (from enz_from_proteome)]]," ")</f>
        <v>ENZLOAD-FACOAE120_c_FWD-rt4680</v>
      </c>
      <c r="C1129" s="1">
        <f>_xlfn.NUMBERVALUE(_xlfn.TEXTAFTER(ENZLOAD[[#This Row],[ENZLOAD (from enz_from_proteome)]]," ",-1))</f>
        <v>1.3649483668999999E-7</v>
      </c>
      <c r="F1129" s="1" t="s">
        <v>17738</v>
      </c>
      <c r="G1129" s="1" t="str">
        <f>_xlfn.TEXTBEFORE(Table4[[#This Row],[rxn     upper-bound     lower-bound]]," ")</f>
        <v>ENZLOAD-FACOAE120_c_FWD-rt4680</v>
      </c>
      <c r="H1129" s="1">
        <f>_xlfn.NUMBERVALUE(TRIM(_xlfn.TEXTBEFORE(_xlfn.TEXTAFTER(Table4[[#This Row],[rxn     upper-bound     lower-bound]],Table4[[#This Row],[rxn]]),Table4[[#This Row],[lb]],-1)))</f>
        <v>0.85319096999999999</v>
      </c>
      <c r="I1129" s="1" t="str">
        <f>_xlfn.TEXTAFTER(Table4[[#This Row],[rxn     upper-bound     lower-bound]]," ",-1)</f>
        <v>0.00000000</v>
      </c>
    </row>
    <row r="1130" spans="1:9">
      <c r="A1130" s="1" t="s">
        <v>14046</v>
      </c>
      <c r="B1130" s="1" t="str">
        <f>_xlfn.TEXTBEFORE(ENZLOAD[[#This Row],[ENZLOAD (from enz_from_proteome)]]," ")</f>
        <v>ENZLOAD-FACOAE120_x_FWD-rt7680</v>
      </c>
      <c r="C1130" s="1">
        <f>_xlfn.NUMBERVALUE(_xlfn.TEXTAFTER(ENZLOAD[[#This Row],[ENZLOAD (from enz_from_proteome)]]," ",-1))</f>
        <v>1.5506475610999999E-7</v>
      </c>
      <c r="F1130" s="1" t="s">
        <v>17739</v>
      </c>
      <c r="G1130" s="1" t="str">
        <f>_xlfn.TEXTBEFORE(Table4[[#This Row],[rxn     upper-bound     lower-bound]]," ")</f>
        <v>ENZLOAD-FACOAE120_x_FWD-rt7680</v>
      </c>
      <c r="H1130" s="1">
        <f>_xlfn.NUMBERVALUE(TRIM(_xlfn.TEXTBEFORE(_xlfn.TEXTAFTER(Table4[[#This Row],[rxn     upper-bound     lower-bound]],Table4[[#This Row],[rxn]]),Table4[[#This Row],[lb]],-1)))</f>
        <v>1.13983554</v>
      </c>
      <c r="I1130" s="1" t="str">
        <f>_xlfn.TEXTAFTER(Table4[[#This Row],[rxn     upper-bound     lower-bound]]," ",-1)</f>
        <v>0.00000000</v>
      </c>
    </row>
    <row r="1131" spans="1:9">
      <c r="A1131" s="1" t="s">
        <v>14047</v>
      </c>
      <c r="B1131" s="1" t="str">
        <f>_xlfn.TEXTBEFORE(ENZLOAD[[#This Row],[ENZLOAD (from enz_from_proteome)]]," ")</f>
        <v>ENZLOAD-FACOAE140_c_FWD-rt4680</v>
      </c>
      <c r="C1131" s="1">
        <f>_xlfn.NUMBERVALUE(_xlfn.TEXTAFTER(ENZLOAD[[#This Row],[ENZLOAD (from enz_from_proteome)]]," ",-1))</f>
        <v>1.3649483668999999E-7</v>
      </c>
      <c r="F1131" s="1" t="s">
        <v>17740</v>
      </c>
      <c r="G1131" s="1" t="str">
        <f>_xlfn.TEXTBEFORE(Table4[[#This Row],[rxn     upper-bound     lower-bound]]," ")</f>
        <v>ENZLOAD-FACOAE140_c_FWD-rt4680</v>
      </c>
      <c r="H1131" s="1">
        <f>_xlfn.NUMBERVALUE(TRIM(_xlfn.TEXTBEFORE(_xlfn.TEXTAFTER(Table4[[#This Row],[rxn     upper-bound     lower-bound]],Table4[[#This Row],[rxn]]),Table4[[#This Row],[lb]],-1)))</f>
        <v>0.85319096999999999</v>
      </c>
      <c r="I1131" s="1" t="str">
        <f>_xlfn.TEXTAFTER(Table4[[#This Row],[rxn     upper-bound     lower-bound]]," ",-1)</f>
        <v>0.00000000</v>
      </c>
    </row>
    <row r="1132" spans="1:9">
      <c r="A1132" s="1" t="s">
        <v>14048</v>
      </c>
      <c r="B1132" s="1" t="str">
        <f>_xlfn.TEXTBEFORE(ENZLOAD[[#This Row],[ENZLOAD (from enz_from_proteome)]]," ")</f>
        <v>ENZLOAD-FACOAE140_x_FWD-rt7680</v>
      </c>
      <c r="C1132" s="1">
        <f>_xlfn.NUMBERVALUE(_xlfn.TEXTAFTER(ENZLOAD[[#This Row],[ENZLOAD (from enz_from_proteome)]]," ",-1))</f>
        <v>1.5506475610999999E-7</v>
      </c>
      <c r="F1132" s="1" t="s">
        <v>17741</v>
      </c>
      <c r="G1132" s="1" t="str">
        <f>_xlfn.TEXTBEFORE(Table4[[#This Row],[rxn     upper-bound     lower-bound]]," ")</f>
        <v>ENZLOAD-FACOAE140_x_FWD-rt7680</v>
      </c>
      <c r="H1132" s="1">
        <f>_xlfn.NUMBERVALUE(TRIM(_xlfn.TEXTBEFORE(_xlfn.TEXTAFTER(Table4[[#This Row],[rxn     upper-bound     lower-bound]],Table4[[#This Row],[rxn]]),Table4[[#This Row],[lb]],-1)))</f>
        <v>1.13983554</v>
      </c>
      <c r="I1132" s="1" t="str">
        <f>_xlfn.TEXTAFTER(Table4[[#This Row],[rxn     upper-bound     lower-bound]]," ",-1)</f>
        <v>0.00000000</v>
      </c>
    </row>
    <row r="1133" spans="1:9">
      <c r="A1133" s="1" t="s">
        <v>14049</v>
      </c>
      <c r="B1133" s="1" t="str">
        <f>_xlfn.TEXTBEFORE(ENZLOAD[[#This Row],[ENZLOAD (from enz_from_proteome)]]," ")</f>
        <v>ENZLOAD-FACOAE160_c_FWD-rt0088</v>
      </c>
      <c r="C1133" s="1">
        <f>_xlfn.NUMBERVALUE(_xlfn.TEXTAFTER(ENZLOAD[[#This Row],[ENZLOAD (from enz_from_proteome)]]," ",-1))</f>
        <v>6.4732793003000002E-7</v>
      </c>
      <c r="F1133" s="1" t="s">
        <v>17742</v>
      </c>
      <c r="G1133" s="1" t="str">
        <f>_xlfn.TEXTBEFORE(Table4[[#This Row],[rxn     upper-bound     lower-bound]]," ")</f>
        <v>ENZLOAD-FACOAE160_c_FWD-rt0088</v>
      </c>
      <c r="H1133" s="1">
        <f>_xlfn.NUMBERVALUE(TRIM(_xlfn.TEXTBEFORE(_xlfn.TEXTAFTER(Table4[[#This Row],[rxn     upper-bound     lower-bound]],Table4[[#This Row],[rxn]]),Table4[[#This Row],[lb]],-1)))</f>
        <v>0.95166355000000002</v>
      </c>
      <c r="I1133" s="1" t="str">
        <f>_xlfn.TEXTAFTER(Table4[[#This Row],[rxn     upper-bound     lower-bound]]," ",-1)</f>
        <v>0.00000000</v>
      </c>
    </row>
    <row r="1134" spans="1:9">
      <c r="A1134" s="1" t="s">
        <v>14050</v>
      </c>
      <c r="B1134" s="1" t="str">
        <f>_xlfn.TEXTBEFORE(ENZLOAD[[#This Row],[ENZLOAD (from enz_from_proteome)]]," ")</f>
        <v>ENZLOAD-FACOAE160_c_FWD-rt4680</v>
      </c>
      <c r="C1134" s="1">
        <f>_xlfn.NUMBERVALUE(_xlfn.TEXTAFTER(ENZLOAD[[#This Row],[ENZLOAD (from enz_from_proteome)]]," ",-1))</f>
        <v>1.3649483668999999E-7</v>
      </c>
      <c r="F1134" s="1" t="s">
        <v>17743</v>
      </c>
      <c r="G1134" s="1" t="str">
        <f>_xlfn.TEXTBEFORE(Table4[[#This Row],[rxn     upper-bound     lower-bound]]," ")</f>
        <v>ENZLOAD-FACOAE160_c_FWD-rt4680</v>
      </c>
      <c r="H1134" s="1">
        <f>_xlfn.NUMBERVALUE(TRIM(_xlfn.TEXTBEFORE(_xlfn.TEXTAFTER(Table4[[#This Row],[rxn     upper-bound     lower-bound]],Table4[[#This Row],[rxn]]),Table4[[#This Row],[lb]],-1)))</f>
        <v>0.85319096999999999</v>
      </c>
      <c r="I1134" s="1" t="str">
        <f>_xlfn.TEXTAFTER(Table4[[#This Row],[rxn     upper-bound     lower-bound]]," ",-1)</f>
        <v>0.00000000</v>
      </c>
    </row>
    <row r="1135" spans="1:9">
      <c r="A1135" s="1" t="s">
        <v>14051</v>
      </c>
      <c r="B1135" s="1" t="str">
        <f>_xlfn.TEXTBEFORE(ENZLOAD[[#This Row],[ENZLOAD (from enz_from_proteome)]]," ")</f>
        <v>ENZLOAD-FACOAE160_x_FWD-rt7680</v>
      </c>
      <c r="C1135" s="1">
        <f>_xlfn.NUMBERVALUE(_xlfn.TEXTAFTER(ENZLOAD[[#This Row],[ENZLOAD (from enz_from_proteome)]]," ",-1))</f>
        <v>1.5506475610999999E-7</v>
      </c>
      <c r="F1135" s="1" t="s">
        <v>17744</v>
      </c>
      <c r="G1135" s="1" t="str">
        <f>_xlfn.TEXTBEFORE(Table4[[#This Row],[rxn     upper-bound     lower-bound]]," ")</f>
        <v>ENZLOAD-FACOAE160_x_FWD-rt7680</v>
      </c>
      <c r="H1135" s="1">
        <f>_xlfn.NUMBERVALUE(TRIM(_xlfn.TEXTBEFORE(_xlfn.TEXTAFTER(Table4[[#This Row],[rxn     upper-bound     lower-bound]],Table4[[#This Row],[rxn]]),Table4[[#This Row],[lb]],-1)))</f>
        <v>1.13983554</v>
      </c>
      <c r="I1135" s="1" t="str">
        <f>_xlfn.TEXTAFTER(Table4[[#This Row],[rxn     upper-bound     lower-bound]]," ",-1)</f>
        <v>0.00000000</v>
      </c>
    </row>
    <row r="1136" spans="1:9">
      <c r="A1136" s="1" t="s">
        <v>14052</v>
      </c>
      <c r="B1136" s="1" t="str">
        <f>_xlfn.TEXTBEFORE(ENZLOAD[[#This Row],[ENZLOAD (from enz_from_proteome)]]," ")</f>
        <v>ENZLOAD-FACOAE161_c_FWD-rt0088</v>
      </c>
      <c r="C1136" s="1">
        <f>_xlfn.NUMBERVALUE(_xlfn.TEXTAFTER(ENZLOAD[[#This Row],[ENZLOAD (from enz_from_proteome)]]," ",-1))</f>
        <v>6.4732793003000002E-7</v>
      </c>
      <c r="F1136" s="1" t="s">
        <v>17745</v>
      </c>
      <c r="G1136" s="1" t="str">
        <f>_xlfn.TEXTBEFORE(Table4[[#This Row],[rxn     upper-bound     lower-bound]]," ")</f>
        <v>ENZLOAD-FACOAE161_c_FWD-rt0088</v>
      </c>
      <c r="H1136" s="1">
        <f>_xlfn.NUMBERVALUE(TRIM(_xlfn.TEXTBEFORE(_xlfn.TEXTAFTER(Table4[[#This Row],[rxn     upper-bound     lower-bound]],Table4[[#This Row],[rxn]]),Table4[[#This Row],[lb]],-1)))</f>
        <v>0.95166355000000002</v>
      </c>
      <c r="I1136" s="1" t="str">
        <f>_xlfn.TEXTAFTER(Table4[[#This Row],[rxn     upper-bound     lower-bound]]," ",-1)</f>
        <v>0.00000000</v>
      </c>
    </row>
    <row r="1137" spans="1:9">
      <c r="A1137" s="1" t="s">
        <v>14053</v>
      </c>
      <c r="B1137" s="1" t="str">
        <f>_xlfn.TEXTBEFORE(ENZLOAD[[#This Row],[ENZLOAD (from enz_from_proteome)]]," ")</f>
        <v>ENZLOAD-FACOAE161_c_FWD-rt4680</v>
      </c>
      <c r="C1137" s="1">
        <f>_xlfn.NUMBERVALUE(_xlfn.TEXTAFTER(ENZLOAD[[#This Row],[ENZLOAD (from enz_from_proteome)]]," ",-1))</f>
        <v>1.3649483668999999E-7</v>
      </c>
      <c r="F1137" s="1" t="s">
        <v>17746</v>
      </c>
      <c r="G1137" s="1" t="str">
        <f>_xlfn.TEXTBEFORE(Table4[[#This Row],[rxn     upper-bound     lower-bound]]," ")</f>
        <v>ENZLOAD-FACOAE161_c_FWD-rt4680</v>
      </c>
      <c r="H1137" s="1">
        <f>_xlfn.NUMBERVALUE(TRIM(_xlfn.TEXTBEFORE(_xlfn.TEXTAFTER(Table4[[#This Row],[rxn     upper-bound     lower-bound]],Table4[[#This Row],[rxn]]),Table4[[#This Row],[lb]],-1)))</f>
        <v>0.85319096999999999</v>
      </c>
      <c r="I1137" s="1" t="str">
        <f>_xlfn.TEXTAFTER(Table4[[#This Row],[rxn     upper-bound     lower-bound]]," ",-1)</f>
        <v>0.00000000</v>
      </c>
    </row>
    <row r="1138" spans="1:9">
      <c r="A1138" s="1" t="s">
        <v>14054</v>
      </c>
      <c r="B1138" s="1" t="str">
        <f>_xlfn.TEXTBEFORE(ENZLOAD[[#This Row],[ENZLOAD (from enz_from_proteome)]]," ")</f>
        <v>ENZLOAD-FACOAE161_x_FWD-rt7680</v>
      </c>
      <c r="C1138" s="1">
        <f>_xlfn.NUMBERVALUE(_xlfn.TEXTAFTER(ENZLOAD[[#This Row],[ENZLOAD (from enz_from_proteome)]]," ",-1))</f>
        <v>1.5506475610999999E-7</v>
      </c>
      <c r="F1138" s="1" t="s">
        <v>17747</v>
      </c>
      <c r="G1138" s="1" t="str">
        <f>_xlfn.TEXTBEFORE(Table4[[#This Row],[rxn     upper-bound     lower-bound]]," ")</f>
        <v>ENZLOAD-FACOAE161_x_FWD-rt7680</v>
      </c>
      <c r="H1138" s="1">
        <f>_xlfn.NUMBERVALUE(TRIM(_xlfn.TEXTBEFORE(_xlfn.TEXTAFTER(Table4[[#This Row],[rxn     upper-bound     lower-bound]],Table4[[#This Row],[rxn]]),Table4[[#This Row],[lb]],-1)))</f>
        <v>1.13983554</v>
      </c>
      <c r="I1138" s="1" t="str">
        <f>_xlfn.TEXTAFTER(Table4[[#This Row],[rxn     upper-bound     lower-bound]]," ",-1)</f>
        <v>0.00000000</v>
      </c>
    </row>
    <row r="1139" spans="1:9">
      <c r="A1139" s="1" t="s">
        <v>14055</v>
      </c>
      <c r="B1139" s="1" t="str">
        <f>_xlfn.TEXTBEFORE(ENZLOAD[[#This Row],[ENZLOAD (from enz_from_proteome)]]," ")</f>
        <v>ENZLOAD-FACOAE180_c_FWD-rt0088</v>
      </c>
      <c r="C1139" s="1">
        <f>_xlfn.NUMBERVALUE(_xlfn.TEXTAFTER(ENZLOAD[[#This Row],[ENZLOAD (from enz_from_proteome)]]," ",-1))</f>
        <v>6.4732793003000002E-7</v>
      </c>
      <c r="F1139" s="1" t="s">
        <v>17748</v>
      </c>
      <c r="G1139" s="1" t="str">
        <f>_xlfn.TEXTBEFORE(Table4[[#This Row],[rxn     upper-bound     lower-bound]]," ")</f>
        <v>ENZLOAD-FACOAE180_c_FWD-rt0088</v>
      </c>
      <c r="H1139" s="1">
        <f>_xlfn.NUMBERVALUE(TRIM(_xlfn.TEXTBEFORE(_xlfn.TEXTAFTER(Table4[[#This Row],[rxn     upper-bound     lower-bound]],Table4[[#This Row],[rxn]]),Table4[[#This Row],[lb]],-1)))</f>
        <v>0.95166355000000002</v>
      </c>
      <c r="I1139" s="1" t="str">
        <f>_xlfn.TEXTAFTER(Table4[[#This Row],[rxn     upper-bound     lower-bound]]," ",-1)</f>
        <v>0.00000000</v>
      </c>
    </row>
    <row r="1140" spans="1:9">
      <c r="A1140" s="1" t="s">
        <v>14056</v>
      </c>
      <c r="B1140" s="1" t="str">
        <f>_xlfn.TEXTBEFORE(ENZLOAD[[#This Row],[ENZLOAD (from enz_from_proteome)]]," ")</f>
        <v>ENZLOAD-FACOAE180_c_FWD-rt4680</v>
      </c>
      <c r="C1140" s="1">
        <f>_xlfn.NUMBERVALUE(_xlfn.TEXTAFTER(ENZLOAD[[#This Row],[ENZLOAD (from enz_from_proteome)]]," ",-1))</f>
        <v>1.3649483668999999E-7</v>
      </c>
      <c r="F1140" s="1" t="s">
        <v>17749</v>
      </c>
      <c r="G1140" s="1" t="str">
        <f>_xlfn.TEXTBEFORE(Table4[[#This Row],[rxn     upper-bound     lower-bound]]," ")</f>
        <v>ENZLOAD-FACOAE180_c_FWD-rt4680</v>
      </c>
      <c r="H1140" s="1">
        <f>_xlfn.NUMBERVALUE(TRIM(_xlfn.TEXTBEFORE(_xlfn.TEXTAFTER(Table4[[#This Row],[rxn     upper-bound     lower-bound]],Table4[[#This Row],[rxn]]),Table4[[#This Row],[lb]],-1)))</f>
        <v>0.85319096999999999</v>
      </c>
      <c r="I1140" s="1" t="str">
        <f>_xlfn.TEXTAFTER(Table4[[#This Row],[rxn     upper-bound     lower-bound]]," ",-1)</f>
        <v>0.00000000</v>
      </c>
    </row>
    <row r="1141" spans="1:9">
      <c r="A1141" s="1" t="s">
        <v>14057</v>
      </c>
      <c r="B1141" s="1" t="str">
        <f>_xlfn.TEXTBEFORE(ENZLOAD[[#This Row],[ENZLOAD (from enz_from_proteome)]]," ")</f>
        <v>ENZLOAD-FACOAE180_x_FWD-rt7680</v>
      </c>
      <c r="C1141" s="1">
        <f>_xlfn.NUMBERVALUE(_xlfn.TEXTAFTER(ENZLOAD[[#This Row],[ENZLOAD (from enz_from_proteome)]]," ",-1))</f>
        <v>1.5506475610999999E-7</v>
      </c>
      <c r="F1141" s="1" t="s">
        <v>17750</v>
      </c>
      <c r="G1141" s="1" t="str">
        <f>_xlfn.TEXTBEFORE(Table4[[#This Row],[rxn     upper-bound     lower-bound]]," ")</f>
        <v>ENZLOAD-FACOAE180_x_FWD-rt7680</v>
      </c>
      <c r="H1141" s="1">
        <f>_xlfn.NUMBERVALUE(TRIM(_xlfn.TEXTBEFORE(_xlfn.TEXTAFTER(Table4[[#This Row],[rxn     upper-bound     lower-bound]],Table4[[#This Row],[rxn]]),Table4[[#This Row],[lb]],-1)))</f>
        <v>1.13983554</v>
      </c>
      <c r="I1141" s="1" t="str">
        <f>_xlfn.TEXTAFTER(Table4[[#This Row],[rxn     upper-bound     lower-bound]]," ",-1)</f>
        <v>0.00000000</v>
      </c>
    </row>
    <row r="1142" spans="1:9">
      <c r="A1142" s="1" t="s">
        <v>14058</v>
      </c>
      <c r="B1142" s="1" t="str">
        <f>_xlfn.TEXTBEFORE(ENZLOAD[[#This Row],[ENZLOAD (from enz_from_proteome)]]," ")</f>
        <v>ENZLOAD-FACOAE181_c_FWD-rt0088</v>
      </c>
      <c r="C1142" s="1">
        <f>_xlfn.NUMBERVALUE(_xlfn.TEXTAFTER(ENZLOAD[[#This Row],[ENZLOAD (from enz_from_proteome)]]," ",-1))</f>
        <v>6.4732793003000002E-7</v>
      </c>
      <c r="F1142" s="1" t="s">
        <v>17751</v>
      </c>
      <c r="G1142" s="1" t="str">
        <f>_xlfn.TEXTBEFORE(Table4[[#This Row],[rxn     upper-bound     lower-bound]]," ")</f>
        <v>ENZLOAD-FACOAE181_c_FWD-rt0088</v>
      </c>
      <c r="H1142" s="1">
        <f>_xlfn.NUMBERVALUE(TRIM(_xlfn.TEXTBEFORE(_xlfn.TEXTAFTER(Table4[[#This Row],[rxn     upper-bound     lower-bound]],Table4[[#This Row],[rxn]]),Table4[[#This Row],[lb]],-1)))</f>
        <v>0.95166355000000002</v>
      </c>
      <c r="I1142" s="1" t="str">
        <f>_xlfn.TEXTAFTER(Table4[[#This Row],[rxn     upper-bound     lower-bound]]," ",-1)</f>
        <v>0.00000000</v>
      </c>
    </row>
    <row r="1143" spans="1:9">
      <c r="A1143" s="1" t="s">
        <v>14059</v>
      </c>
      <c r="B1143" s="1" t="str">
        <f>_xlfn.TEXTBEFORE(ENZLOAD[[#This Row],[ENZLOAD (from enz_from_proteome)]]," ")</f>
        <v>ENZLOAD-FACOAE181_c_FWD-rt4680</v>
      </c>
      <c r="C1143" s="1">
        <f>_xlfn.NUMBERVALUE(_xlfn.TEXTAFTER(ENZLOAD[[#This Row],[ENZLOAD (from enz_from_proteome)]]," ",-1))</f>
        <v>1.3649483668999999E-7</v>
      </c>
      <c r="F1143" s="1" t="s">
        <v>17752</v>
      </c>
      <c r="G1143" s="1" t="str">
        <f>_xlfn.TEXTBEFORE(Table4[[#This Row],[rxn     upper-bound     lower-bound]]," ")</f>
        <v>ENZLOAD-FACOAE181_c_FWD-rt4680</v>
      </c>
      <c r="H1143" s="1">
        <f>_xlfn.NUMBERVALUE(TRIM(_xlfn.TEXTBEFORE(_xlfn.TEXTAFTER(Table4[[#This Row],[rxn     upper-bound     lower-bound]],Table4[[#This Row],[rxn]]),Table4[[#This Row],[lb]],-1)))</f>
        <v>0.85319096999999999</v>
      </c>
      <c r="I1143" s="1" t="str">
        <f>_xlfn.TEXTAFTER(Table4[[#This Row],[rxn     upper-bound     lower-bound]]," ",-1)</f>
        <v>0.00000000</v>
      </c>
    </row>
    <row r="1144" spans="1:9">
      <c r="A1144" s="1" t="s">
        <v>14060</v>
      </c>
      <c r="B1144" s="1" t="str">
        <f>_xlfn.TEXTBEFORE(ENZLOAD[[#This Row],[ENZLOAD (from enz_from_proteome)]]," ")</f>
        <v>ENZLOAD-FACOAE181_x_FWD-rt7680</v>
      </c>
      <c r="C1144" s="1">
        <f>_xlfn.NUMBERVALUE(_xlfn.TEXTAFTER(ENZLOAD[[#This Row],[ENZLOAD (from enz_from_proteome)]]," ",-1))</f>
        <v>1.5506475610999999E-7</v>
      </c>
      <c r="F1144" s="1" t="s">
        <v>17753</v>
      </c>
      <c r="G1144" s="1" t="str">
        <f>_xlfn.TEXTBEFORE(Table4[[#This Row],[rxn     upper-bound     lower-bound]]," ")</f>
        <v>ENZLOAD-FACOAE181_x_FWD-rt7680</v>
      </c>
      <c r="H1144" s="1">
        <f>_xlfn.NUMBERVALUE(TRIM(_xlfn.TEXTBEFORE(_xlfn.TEXTAFTER(Table4[[#This Row],[rxn     upper-bound     lower-bound]],Table4[[#This Row],[rxn]]),Table4[[#This Row],[lb]],-1)))</f>
        <v>1.13983554</v>
      </c>
      <c r="I1144" s="1" t="str">
        <f>_xlfn.TEXTAFTER(Table4[[#This Row],[rxn     upper-bound     lower-bound]]," ",-1)</f>
        <v>0.00000000</v>
      </c>
    </row>
    <row r="1145" spans="1:9">
      <c r="A1145" s="1" t="s">
        <v>14061</v>
      </c>
      <c r="B1145" s="1" t="str">
        <f>_xlfn.TEXTBEFORE(ENZLOAD[[#This Row],[ENZLOAD (from enz_from_proteome)]]," ")</f>
        <v>ENZLOAD-FACOAE182_c_FWD-rt0088</v>
      </c>
      <c r="C1145" s="1">
        <f>_xlfn.NUMBERVALUE(_xlfn.TEXTAFTER(ENZLOAD[[#This Row],[ENZLOAD (from enz_from_proteome)]]," ",-1))</f>
        <v>6.4732793003000002E-7</v>
      </c>
      <c r="F1145" s="1" t="s">
        <v>17754</v>
      </c>
      <c r="G1145" s="1" t="str">
        <f>_xlfn.TEXTBEFORE(Table4[[#This Row],[rxn     upper-bound     lower-bound]]," ")</f>
        <v>ENZLOAD-FACOAE182_c_FWD-rt0088</v>
      </c>
      <c r="H1145" s="1">
        <f>_xlfn.NUMBERVALUE(TRIM(_xlfn.TEXTBEFORE(_xlfn.TEXTAFTER(Table4[[#This Row],[rxn     upper-bound     lower-bound]],Table4[[#This Row],[rxn]]),Table4[[#This Row],[lb]],-1)))</f>
        <v>0.95166355000000002</v>
      </c>
      <c r="I1145" s="1" t="str">
        <f>_xlfn.TEXTAFTER(Table4[[#This Row],[rxn     upper-bound     lower-bound]]," ",-1)</f>
        <v>0.00000000</v>
      </c>
    </row>
    <row r="1146" spans="1:9">
      <c r="A1146" s="1" t="s">
        <v>14062</v>
      </c>
      <c r="B1146" s="1" t="str">
        <f>_xlfn.TEXTBEFORE(ENZLOAD[[#This Row],[ENZLOAD (from enz_from_proteome)]]," ")</f>
        <v>ENZLOAD-FACOAE182_c_FWD-rt4680</v>
      </c>
      <c r="C1146" s="1">
        <f>_xlfn.NUMBERVALUE(_xlfn.TEXTAFTER(ENZLOAD[[#This Row],[ENZLOAD (from enz_from_proteome)]]," ",-1))</f>
        <v>1.3649483668999999E-7</v>
      </c>
      <c r="F1146" s="1" t="s">
        <v>17755</v>
      </c>
      <c r="G1146" s="1" t="str">
        <f>_xlfn.TEXTBEFORE(Table4[[#This Row],[rxn     upper-bound     lower-bound]]," ")</f>
        <v>ENZLOAD-FACOAE182_c_FWD-rt4680</v>
      </c>
      <c r="H1146" s="1">
        <f>_xlfn.NUMBERVALUE(TRIM(_xlfn.TEXTBEFORE(_xlfn.TEXTAFTER(Table4[[#This Row],[rxn     upper-bound     lower-bound]],Table4[[#This Row],[rxn]]),Table4[[#This Row],[lb]],-1)))</f>
        <v>0.85319096999999999</v>
      </c>
      <c r="I1146" s="1" t="str">
        <f>_xlfn.TEXTAFTER(Table4[[#This Row],[rxn     upper-bound     lower-bound]]," ",-1)</f>
        <v>0.00000000</v>
      </c>
    </row>
    <row r="1147" spans="1:9">
      <c r="A1147" s="1" t="s">
        <v>14063</v>
      </c>
      <c r="B1147" s="1" t="str">
        <f>_xlfn.TEXTBEFORE(ENZLOAD[[#This Row],[ENZLOAD (from enz_from_proteome)]]," ")</f>
        <v>ENZLOAD-FACOAE182_x_FWD-rt7680</v>
      </c>
      <c r="C1147" s="1">
        <f>_xlfn.NUMBERVALUE(_xlfn.TEXTAFTER(ENZLOAD[[#This Row],[ENZLOAD (from enz_from_proteome)]]," ",-1))</f>
        <v>1.5506475610999999E-7</v>
      </c>
      <c r="F1147" s="1" t="s">
        <v>17756</v>
      </c>
      <c r="G1147" s="1" t="str">
        <f>_xlfn.TEXTBEFORE(Table4[[#This Row],[rxn     upper-bound     lower-bound]]," ")</f>
        <v>ENZLOAD-FACOAE182_x_FWD-rt7680</v>
      </c>
      <c r="H1147" s="1">
        <f>_xlfn.NUMBERVALUE(TRIM(_xlfn.TEXTBEFORE(_xlfn.TEXTAFTER(Table4[[#This Row],[rxn     upper-bound     lower-bound]],Table4[[#This Row],[rxn]]),Table4[[#This Row],[lb]],-1)))</f>
        <v>1.13983554</v>
      </c>
      <c r="I1147" s="1" t="str">
        <f>_xlfn.TEXTAFTER(Table4[[#This Row],[rxn     upper-bound     lower-bound]]," ",-1)</f>
        <v>0.00000000</v>
      </c>
    </row>
    <row r="1148" spans="1:9">
      <c r="A1148" s="1" t="s">
        <v>14064</v>
      </c>
      <c r="B1148" s="1" t="str">
        <f>_xlfn.TEXTBEFORE(ENZLOAD[[#This Row],[ENZLOAD (from enz_from_proteome)]]," ")</f>
        <v>ENZLOAD-FACOAE183_c_FWD-rt0088</v>
      </c>
      <c r="C1148" s="1">
        <f>_xlfn.NUMBERVALUE(_xlfn.TEXTAFTER(ENZLOAD[[#This Row],[ENZLOAD (from enz_from_proteome)]]," ",-1))</f>
        <v>6.4732793003000002E-7</v>
      </c>
      <c r="F1148" s="1" t="s">
        <v>17757</v>
      </c>
      <c r="G1148" s="1" t="str">
        <f>_xlfn.TEXTBEFORE(Table4[[#This Row],[rxn     upper-bound     lower-bound]]," ")</f>
        <v>ENZLOAD-FACOAE183_c_FWD-rt0088</v>
      </c>
      <c r="H1148" s="1">
        <f>_xlfn.NUMBERVALUE(TRIM(_xlfn.TEXTBEFORE(_xlfn.TEXTAFTER(Table4[[#This Row],[rxn     upper-bound     lower-bound]],Table4[[#This Row],[rxn]]),Table4[[#This Row],[lb]],-1)))</f>
        <v>0.95166355000000002</v>
      </c>
      <c r="I1148" s="1" t="str">
        <f>_xlfn.TEXTAFTER(Table4[[#This Row],[rxn     upper-bound     lower-bound]]," ",-1)</f>
        <v>0.00000000</v>
      </c>
    </row>
    <row r="1149" spans="1:9">
      <c r="A1149" s="1" t="s">
        <v>14065</v>
      </c>
      <c r="B1149" s="1" t="str">
        <f>_xlfn.TEXTBEFORE(ENZLOAD[[#This Row],[ENZLOAD (from enz_from_proteome)]]," ")</f>
        <v>ENZLOAD-FACOAE183_c_FWD-rt4680</v>
      </c>
      <c r="C1149" s="1">
        <f>_xlfn.NUMBERVALUE(_xlfn.TEXTAFTER(ENZLOAD[[#This Row],[ENZLOAD (from enz_from_proteome)]]," ",-1))</f>
        <v>1.3649483668999999E-7</v>
      </c>
      <c r="F1149" s="1" t="s">
        <v>17758</v>
      </c>
      <c r="G1149" s="1" t="str">
        <f>_xlfn.TEXTBEFORE(Table4[[#This Row],[rxn     upper-bound     lower-bound]]," ")</f>
        <v>ENZLOAD-FACOAE183_c_FWD-rt4680</v>
      </c>
      <c r="H1149" s="1">
        <f>_xlfn.NUMBERVALUE(TRIM(_xlfn.TEXTBEFORE(_xlfn.TEXTAFTER(Table4[[#This Row],[rxn     upper-bound     lower-bound]],Table4[[#This Row],[rxn]]),Table4[[#This Row],[lb]],-1)))</f>
        <v>0.85319096999999999</v>
      </c>
      <c r="I1149" s="1" t="str">
        <f>_xlfn.TEXTAFTER(Table4[[#This Row],[rxn     upper-bound     lower-bound]]," ",-1)</f>
        <v>0.00000000</v>
      </c>
    </row>
    <row r="1150" spans="1:9">
      <c r="A1150" s="1" t="s">
        <v>14066</v>
      </c>
      <c r="B1150" s="1" t="str">
        <f>_xlfn.TEXTBEFORE(ENZLOAD[[#This Row],[ENZLOAD (from enz_from_proteome)]]," ")</f>
        <v>ENZLOAD-FACOAE183_x_FWD-rt7680</v>
      </c>
      <c r="C1150" s="1">
        <f>_xlfn.NUMBERVALUE(_xlfn.TEXTAFTER(ENZLOAD[[#This Row],[ENZLOAD (from enz_from_proteome)]]," ",-1))</f>
        <v>1.5506475610999999E-7</v>
      </c>
      <c r="F1150" s="1" t="s">
        <v>17759</v>
      </c>
      <c r="G1150" s="1" t="str">
        <f>_xlfn.TEXTBEFORE(Table4[[#This Row],[rxn     upper-bound     lower-bound]]," ")</f>
        <v>ENZLOAD-FACOAE183_x_FWD-rt7680</v>
      </c>
      <c r="H1150" s="1">
        <f>_xlfn.NUMBERVALUE(TRIM(_xlfn.TEXTBEFORE(_xlfn.TEXTAFTER(Table4[[#This Row],[rxn     upper-bound     lower-bound]],Table4[[#This Row],[rxn]]),Table4[[#This Row],[lb]],-1)))</f>
        <v>1.13983554</v>
      </c>
      <c r="I1150" s="1" t="str">
        <f>_xlfn.TEXTAFTER(Table4[[#This Row],[rxn     upper-bound     lower-bound]]," ",-1)</f>
        <v>0.00000000</v>
      </c>
    </row>
    <row r="1151" spans="1:9">
      <c r="A1151" s="1" t="s">
        <v>14067</v>
      </c>
      <c r="B1151" s="1" t="str">
        <f>_xlfn.TEXTBEFORE(ENZLOAD[[#This Row],[ENZLOAD (from enz_from_proteome)]]," ")</f>
        <v>ENZLOAD-FACOAE40_x_FWD-rt7680</v>
      </c>
      <c r="C1151" s="1">
        <f>_xlfn.NUMBERVALUE(_xlfn.TEXTAFTER(ENZLOAD[[#This Row],[ENZLOAD (from enz_from_proteome)]]," ",-1))</f>
        <v>1.5506475610999999E-7</v>
      </c>
      <c r="F1151" s="1" t="s">
        <v>17760</v>
      </c>
      <c r="G1151" s="1" t="str">
        <f>_xlfn.TEXTBEFORE(Table4[[#This Row],[rxn     upper-bound     lower-bound]]," ")</f>
        <v>ENZLOAD-FACOAE40_x_FWD-rt7680</v>
      </c>
      <c r="H1151" s="1">
        <f>_xlfn.NUMBERVALUE(TRIM(_xlfn.TEXTBEFORE(_xlfn.TEXTAFTER(Table4[[#This Row],[rxn     upper-bound     lower-bound]],Table4[[#This Row],[rxn]]),Table4[[#This Row],[lb]],-1)))</f>
        <v>1.13983554</v>
      </c>
      <c r="I1151" s="1" t="str">
        <f>_xlfn.TEXTAFTER(Table4[[#This Row],[rxn     upper-bound     lower-bound]]," ",-1)</f>
        <v>0.00000000</v>
      </c>
    </row>
    <row r="1152" spans="1:9">
      <c r="A1152" s="1" t="s">
        <v>14068</v>
      </c>
      <c r="B1152" s="1" t="str">
        <f>_xlfn.TEXTBEFORE(ENZLOAD[[#This Row],[ENZLOAD (from enz_from_proteome)]]," ")</f>
        <v>ENZLOAD-FACOAE60_x_FWD-rt7680</v>
      </c>
      <c r="C1152" s="1">
        <f>_xlfn.NUMBERVALUE(_xlfn.TEXTAFTER(ENZLOAD[[#This Row],[ENZLOAD (from enz_from_proteome)]]," ",-1))</f>
        <v>1.5506475610999999E-7</v>
      </c>
      <c r="F1152" s="1" t="s">
        <v>17761</v>
      </c>
      <c r="G1152" s="1" t="str">
        <f>_xlfn.TEXTBEFORE(Table4[[#This Row],[rxn     upper-bound     lower-bound]]," ")</f>
        <v>ENZLOAD-FACOAE60_x_FWD-rt7680</v>
      </c>
      <c r="H1152" s="1">
        <f>_xlfn.NUMBERVALUE(TRIM(_xlfn.TEXTBEFORE(_xlfn.TEXTAFTER(Table4[[#This Row],[rxn     upper-bound     lower-bound]],Table4[[#This Row],[rxn]]),Table4[[#This Row],[lb]],-1)))</f>
        <v>1.13983554</v>
      </c>
      <c r="I1152" s="1" t="str">
        <f>_xlfn.TEXTAFTER(Table4[[#This Row],[rxn     upper-bound     lower-bound]]," ",-1)</f>
        <v>0.00000000</v>
      </c>
    </row>
    <row r="1153" spans="1:9">
      <c r="A1153" s="1" t="s">
        <v>14069</v>
      </c>
      <c r="B1153" s="1" t="str">
        <f>_xlfn.TEXTBEFORE(ENZLOAD[[#This Row],[ENZLOAD (from enz_from_proteome)]]," ")</f>
        <v>ENZLOAD-FACOAE80_x_FWD-rt7680</v>
      </c>
      <c r="C1153" s="1">
        <f>_xlfn.NUMBERVALUE(_xlfn.TEXTAFTER(ENZLOAD[[#This Row],[ENZLOAD (from enz_from_proteome)]]," ",-1))</f>
        <v>1.5506475610999999E-7</v>
      </c>
      <c r="F1153" s="1" t="s">
        <v>17762</v>
      </c>
      <c r="G1153" s="1" t="str">
        <f>_xlfn.TEXTBEFORE(Table4[[#This Row],[rxn     upper-bound     lower-bound]]," ")</f>
        <v>ENZLOAD-FACOAE80_x_FWD-rt7680</v>
      </c>
      <c r="H1153" s="1">
        <f>_xlfn.NUMBERVALUE(TRIM(_xlfn.TEXTBEFORE(_xlfn.TEXTAFTER(Table4[[#This Row],[rxn     upper-bound     lower-bound]],Table4[[#This Row],[rxn]]),Table4[[#This Row],[lb]],-1)))</f>
        <v>1.13983554</v>
      </c>
      <c r="I1153" s="1" t="str">
        <f>_xlfn.TEXTAFTER(Table4[[#This Row],[rxn     upper-bound     lower-bound]]," ",-1)</f>
        <v>0.00000000</v>
      </c>
    </row>
    <row r="1154" spans="1:9">
      <c r="A1154" s="1" t="s">
        <v>14070</v>
      </c>
      <c r="B1154" s="1" t="str">
        <f>_xlfn.TEXTBEFORE(ENZLOAD[[#This Row],[ENZLOAD (from enz_from_proteome)]]," ")</f>
        <v>ENZLOAD-FACOAL100_c_FWD-rt7532_c</v>
      </c>
      <c r="C1154" s="1">
        <f>_xlfn.NUMBERVALUE(_xlfn.TEXTAFTER(ENZLOAD[[#This Row],[ENZLOAD (from enz_from_proteome)]]," ",-1))</f>
        <v>0</v>
      </c>
      <c r="F1154" s="1" t="s">
        <v>17763</v>
      </c>
      <c r="G1154" s="1" t="str">
        <f>_xlfn.TEXTBEFORE(Table4[[#This Row],[rxn     upper-bound     lower-bound]]," ")</f>
        <v>ENZLOAD-FACOAL100_c_FWD-rt7532_c</v>
      </c>
      <c r="H1154" s="1">
        <f>_xlfn.NUMBERVALUE(TRIM(_xlfn.TEXTBEFORE(_xlfn.TEXTAFTER(Table4[[#This Row],[rxn     upper-bound     lower-bound]],Table4[[#This Row],[rxn]]),Table4[[#This Row],[lb]],-1)))</f>
        <v>0.67276787000000005</v>
      </c>
      <c r="I1154" s="1" t="str">
        <f>_xlfn.TEXTAFTER(Table4[[#This Row],[rxn     upper-bound     lower-bound]]," ",-1)</f>
        <v>0.00000000</v>
      </c>
    </row>
    <row r="1155" spans="1:9">
      <c r="A1155" s="1" t="s">
        <v>14071</v>
      </c>
      <c r="B1155" s="1" t="str">
        <f>_xlfn.TEXTBEFORE(ENZLOAD[[#This Row],[ENZLOAD (from enz_from_proteome)]]," ")</f>
        <v>ENZLOAD-FACOAL100_x_FWD-rt4187</v>
      </c>
      <c r="C1155" s="1">
        <f>_xlfn.NUMBERVALUE(_xlfn.TEXTAFTER(ENZLOAD[[#This Row],[ENZLOAD (from enz_from_proteome)]]," ",-1))</f>
        <v>1.4729517051999999E-7</v>
      </c>
      <c r="F1155" s="1" t="s">
        <v>17764</v>
      </c>
      <c r="G1155" s="1" t="str">
        <f>_xlfn.TEXTBEFORE(Table4[[#This Row],[rxn     upper-bound     lower-bound]]," ")</f>
        <v>ENZLOAD-FACOAL100_x_FWD-rt4187</v>
      </c>
      <c r="H1155" s="1">
        <f>_xlfn.NUMBERVALUE(TRIM(_xlfn.TEXTBEFORE(_xlfn.TEXTAFTER(Table4[[#This Row],[rxn     upper-bound     lower-bound]],Table4[[#This Row],[rxn]]),Table4[[#This Row],[lb]],-1)))</f>
        <v>0.53170788999999996</v>
      </c>
      <c r="I1155" s="1" t="str">
        <f>_xlfn.TEXTAFTER(Table4[[#This Row],[rxn     upper-bound     lower-bound]]," ",-1)</f>
        <v>0.00000000</v>
      </c>
    </row>
    <row r="1156" spans="1:9">
      <c r="A1156" s="1" t="s">
        <v>14072</v>
      </c>
      <c r="B1156" s="1" t="str">
        <f>_xlfn.TEXTBEFORE(ENZLOAD[[#This Row],[ENZLOAD (from enz_from_proteome)]]," ")</f>
        <v>ENZLOAD-FACOAL100_x_FWD-rt7761</v>
      </c>
      <c r="C1156" s="1">
        <f>_xlfn.NUMBERVALUE(_xlfn.TEXTAFTER(ENZLOAD[[#This Row],[ENZLOAD (from enz_from_proteome)]]," ",-1))</f>
        <v>3.6338751100000002E-9</v>
      </c>
      <c r="F1156" s="1" t="s">
        <v>17765</v>
      </c>
      <c r="G1156" s="1" t="str">
        <f>_xlfn.TEXTBEFORE(Table4[[#This Row],[rxn     upper-bound     lower-bound]]," ")</f>
        <v>ENZLOAD-FACOAL100_x_FWD-rt7761</v>
      </c>
      <c r="H1156" s="1">
        <f>_xlfn.NUMBERVALUE(TRIM(_xlfn.TEXTBEFORE(_xlfn.TEXTAFTER(Table4[[#This Row],[rxn     upper-bound     lower-bound]],Table4[[#This Row],[rxn]]),Table4[[#This Row],[lb]],-1)))</f>
        <v>0.63751566000000004</v>
      </c>
      <c r="I1156" s="1" t="str">
        <f>_xlfn.TEXTAFTER(Table4[[#This Row],[rxn     upper-bound     lower-bound]]," ",-1)</f>
        <v>0.00000000</v>
      </c>
    </row>
    <row r="1157" spans="1:9">
      <c r="A1157" s="1" t="s">
        <v>14073</v>
      </c>
      <c r="B1157" s="1" t="str">
        <f>_xlfn.TEXTBEFORE(ENZLOAD[[#This Row],[ENZLOAD (from enz_from_proteome)]]," ")</f>
        <v>ENZLOAD-FACOAL120_c_FWD-rt7532_c</v>
      </c>
      <c r="C1157" s="1">
        <f>_xlfn.NUMBERVALUE(_xlfn.TEXTAFTER(ENZLOAD[[#This Row],[ENZLOAD (from enz_from_proteome)]]," ",-1))</f>
        <v>0</v>
      </c>
      <c r="F1157" s="1" t="s">
        <v>17766</v>
      </c>
      <c r="G1157" s="1" t="str">
        <f>_xlfn.TEXTBEFORE(Table4[[#This Row],[rxn     upper-bound     lower-bound]]," ")</f>
        <v>ENZLOAD-FACOAL120_c_FWD-rt7532_c</v>
      </c>
      <c r="H1157" s="1">
        <f>_xlfn.NUMBERVALUE(TRIM(_xlfn.TEXTBEFORE(_xlfn.TEXTAFTER(Table4[[#This Row],[rxn     upper-bound     lower-bound]],Table4[[#This Row],[rxn]]),Table4[[#This Row],[lb]],-1)))</f>
        <v>0.67276787000000005</v>
      </c>
      <c r="I1157" s="1" t="str">
        <f>_xlfn.TEXTAFTER(Table4[[#This Row],[rxn     upper-bound     lower-bound]]," ",-1)</f>
        <v>0.00000000</v>
      </c>
    </row>
    <row r="1158" spans="1:9">
      <c r="A1158" s="1" t="s">
        <v>14074</v>
      </c>
      <c r="B1158" s="1" t="str">
        <f>_xlfn.TEXTBEFORE(ENZLOAD[[#This Row],[ENZLOAD (from enz_from_proteome)]]," ")</f>
        <v>ENZLOAD-FACOAL120_l_FWD-rt2799_l</v>
      </c>
      <c r="C1158" s="1">
        <f>_xlfn.NUMBERVALUE(_xlfn.TEXTAFTER(ENZLOAD[[#This Row],[ENZLOAD (from enz_from_proteome)]]," ",-1))</f>
        <v>9.9231578609999898E-8</v>
      </c>
      <c r="F1158" s="1" t="s">
        <v>17767</v>
      </c>
      <c r="G1158" s="1" t="str">
        <f>_xlfn.TEXTBEFORE(Table4[[#This Row],[rxn     upper-bound     lower-bound]]," ")</f>
        <v>ENZLOAD-FACOAL120_l_FWD-rt2799_l</v>
      </c>
      <c r="H1158" s="1">
        <f>_xlfn.NUMBERVALUE(TRIM(_xlfn.TEXTBEFORE(_xlfn.TEXTAFTER(Table4[[#This Row],[rxn     upper-bound     lower-bound]],Table4[[#This Row],[rxn]]),Table4[[#This Row],[lb]],-1)))</f>
        <v>0.56651890999999999</v>
      </c>
      <c r="I1158" s="1" t="str">
        <f>_xlfn.TEXTAFTER(Table4[[#This Row],[rxn     upper-bound     lower-bound]]," ",-1)</f>
        <v>0.00000000</v>
      </c>
    </row>
    <row r="1159" spans="1:9">
      <c r="A1159" s="1" t="s">
        <v>14075</v>
      </c>
      <c r="B1159" s="1" t="str">
        <f>_xlfn.TEXTBEFORE(ENZLOAD[[#This Row],[ENZLOAD (from enz_from_proteome)]]," ")</f>
        <v>ENZLOAD-FACOAL120_rm_FWD-rt2799_rm</v>
      </c>
      <c r="C1159" s="1">
        <f>_xlfn.NUMBERVALUE(_xlfn.TEXTAFTER(ENZLOAD[[#This Row],[ENZLOAD (from enz_from_proteome)]]," ",-1))</f>
        <v>9.9231578609999898E-8</v>
      </c>
      <c r="F1159" s="1" t="s">
        <v>17768</v>
      </c>
      <c r="G1159" s="1" t="str">
        <f>_xlfn.TEXTBEFORE(Table4[[#This Row],[rxn     upper-bound     lower-bound]]," ")</f>
        <v>ENZLOAD-FACOAL120_rm_FWD-rt2799_rm</v>
      </c>
      <c r="H1159" s="1">
        <f>_xlfn.NUMBERVALUE(TRIM(_xlfn.TEXTBEFORE(_xlfn.TEXTAFTER(Table4[[#This Row],[rxn     upper-bound     lower-bound]],Table4[[#This Row],[rxn]]),Table4[[#This Row],[lb]],-1)))</f>
        <v>0.56651890999999999</v>
      </c>
      <c r="I1159" s="1" t="str">
        <f>_xlfn.TEXTAFTER(Table4[[#This Row],[rxn     upper-bound     lower-bound]]," ",-1)</f>
        <v>0.00000000</v>
      </c>
    </row>
    <row r="1160" spans="1:9">
      <c r="A1160" s="1" t="s">
        <v>14076</v>
      </c>
      <c r="B1160" s="1" t="str">
        <f>_xlfn.TEXTBEFORE(ENZLOAD[[#This Row],[ENZLOAD (from enz_from_proteome)]]," ")</f>
        <v>ENZLOAD-FACOAL120_x_FWD-rt4187</v>
      </c>
      <c r="C1160" s="1">
        <f>_xlfn.NUMBERVALUE(_xlfn.TEXTAFTER(ENZLOAD[[#This Row],[ENZLOAD (from enz_from_proteome)]]," ",-1))</f>
        <v>1.4729517051999999E-7</v>
      </c>
      <c r="F1160" s="1" t="s">
        <v>17769</v>
      </c>
      <c r="G1160" s="1" t="str">
        <f>_xlfn.TEXTBEFORE(Table4[[#This Row],[rxn     upper-bound     lower-bound]]," ")</f>
        <v>ENZLOAD-FACOAL120_x_FWD-rt4187</v>
      </c>
      <c r="H1160" s="1">
        <f>_xlfn.NUMBERVALUE(TRIM(_xlfn.TEXTBEFORE(_xlfn.TEXTAFTER(Table4[[#This Row],[rxn     upper-bound     lower-bound]],Table4[[#This Row],[rxn]]),Table4[[#This Row],[lb]],-1)))</f>
        <v>0.53170788999999996</v>
      </c>
      <c r="I1160" s="1" t="str">
        <f>_xlfn.TEXTAFTER(Table4[[#This Row],[rxn     upper-bound     lower-bound]]," ",-1)</f>
        <v>0.00000000</v>
      </c>
    </row>
    <row r="1161" spans="1:9">
      <c r="A1161" s="1" t="s">
        <v>14077</v>
      </c>
      <c r="B1161" s="1" t="str">
        <f>_xlfn.TEXTBEFORE(ENZLOAD[[#This Row],[ENZLOAD (from enz_from_proteome)]]," ")</f>
        <v>ENZLOAD-FACOAL120_x_FWD-rt7761</v>
      </c>
      <c r="C1161" s="1">
        <f>_xlfn.NUMBERVALUE(_xlfn.TEXTAFTER(ENZLOAD[[#This Row],[ENZLOAD (from enz_from_proteome)]]," ",-1))</f>
        <v>3.6338751100000002E-9</v>
      </c>
      <c r="F1161" s="1" t="s">
        <v>17770</v>
      </c>
      <c r="G1161" s="1" t="str">
        <f>_xlfn.TEXTBEFORE(Table4[[#This Row],[rxn     upper-bound     lower-bound]]," ")</f>
        <v>ENZLOAD-FACOAL120_x_FWD-rt7761</v>
      </c>
      <c r="H1161" s="1">
        <f>_xlfn.NUMBERVALUE(TRIM(_xlfn.TEXTBEFORE(_xlfn.TEXTAFTER(Table4[[#This Row],[rxn     upper-bound     lower-bound]],Table4[[#This Row],[rxn]]),Table4[[#This Row],[lb]],-1)))</f>
        <v>0.63751566000000004</v>
      </c>
      <c r="I1161" s="1" t="str">
        <f>_xlfn.TEXTAFTER(Table4[[#This Row],[rxn     upper-bound     lower-bound]]," ",-1)</f>
        <v>0.00000000</v>
      </c>
    </row>
    <row r="1162" spans="1:9">
      <c r="A1162" s="1" t="s">
        <v>14078</v>
      </c>
      <c r="B1162" s="1" t="str">
        <f>_xlfn.TEXTBEFORE(ENZLOAD[[#This Row],[ENZLOAD (from enz_from_proteome)]]," ")</f>
        <v>ENZLOAD-FACOAL140_l_FWD-rt2799_l</v>
      </c>
      <c r="C1162" s="1">
        <f>_xlfn.NUMBERVALUE(_xlfn.TEXTAFTER(ENZLOAD[[#This Row],[ENZLOAD (from enz_from_proteome)]]," ",-1))</f>
        <v>9.9231578609999898E-8</v>
      </c>
      <c r="F1162" s="1" t="s">
        <v>17771</v>
      </c>
      <c r="G1162" s="1" t="str">
        <f>_xlfn.TEXTBEFORE(Table4[[#This Row],[rxn     upper-bound     lower-bound]]," ")</f>
        <v>ENZLOAD-FACOAL140_l_FWD-rt2799_l</v>
      </c>
      <c r="H1162" s="1">
        <f>_xlfn.NUMBERVALUE(TRIM(_xlfn.TEXTBEFORE(_xlfn.TEXTAFTER(Table4[[#This Row],[rxn     upper-bound     lower-bound]],Table4[[#This Row],[rxn]]),Table4[[#This Row],[lb]],-1)))</f>
        <v>0.56651890999999999</v>
      </c>
      <c r="I1162" s="1" t="str">
        <f>_xlfn.TEXTAFTER(Table4[[#This Row],[rxn     upper-bound     lower-bound]]," ",-1)</f>
        <v>0.00000000</v>
      </c>
    </row>
    <row r="1163" spans="1:9">
      <c r="A1163" s="1" t="s">
        <v>14079</v>
      </c>
      <c r="B1163" s="1" t="str">
        <f>_xlfn.TEXTBEFORE(ENZLOAD[[#This Row],[ENZLOAD (from enz_from_proteome)]]," ")</f>
        <v>ENZLOAD-FACOAL140_rm_FWD-rt2799_rm</v>
      </c>
      <c r="C1163" s="1">
        <f>_xlfn.NUMBERVALUE(_xlfn.TEXTAFTER(ENZLOAD[[#This Row],[ENZLOAD (from enz_from_proteome)]]," ",-1))</f>
        <v>9.9231578609999898E-8</v>
      </c>
      <c r="F1163" s="1" t="s">
        <v>17772</v>
      </c>
      <c r="G1163" s="1" t="str">
        <f>_xlfn.TEXTBEFORE(Table4[[#This Row],[rxn     upper-bound     lower-bound]]," ")</f>
        <v>ENZLOAD-FACOAL140_rm_FWD-rt2799_rm</v>
      </c>
      <c r="H1163" s="1">
        <f>_xlfn.NUMBERVALUE(TRIM(_xlfn.TEXTBEFORE(_xlfn.TEXTAFTER(Table4[[#This Row],[rxn     upper-bound     lower-bound]],Table4[[#This Row],[rxn]]),Table4[[#This Row],[lb]],-1)))</f>
        <v>0.56651890999999999</v>
      </c>
      <c r="I1163" s="1" t="str">
        <f>_xlfn.TEXTAFTER(Table4[[#This Row],[rxn     upper-bound     lower-bound]]," ",-1)</f>
        <v>0.00000000</v>
      </c>
    </row>
    <row r="1164" spans="1:9">
      <c r="A1164" s="1" t="s">
        <v>14080</v>
      </c>
      <c r="B1164" s="1" t="str">
        <f>_xlfn.TEXTBEFORE(ENZLOAD[[#This Row],[ENZLOAD (from enz_from_proteome)]]," ")</f>
        <v>ENZLOAD-FACOAL140_x_FWD-rt4187</v>
      </c>
      <c r="C1164" s="1">
        <f>_xlfn.NUMBERVALUE(_xlfn.TEXTAFTER(ENZLOAD[[#This Row],[ENZLOAD (from enz_from_proteome)]]," ",-1))</f>
        <v>1.4729517051999999E-7</v>
      </c>
      <c r="F1164" s="1" t="s">
        <v>17773</v>
      </c>
      <c r="G1164" s="1" t="str">
        <f>_xlfn.TEXTBEFORE(Table4[[#This Row],[rxn     upper-bound     lower-bound]]," ")</f>
        <v>ENZLOAD-FACOAL140_x_FWD-rt4187</v>
      </c>
      <c r="H1164" s="1">
        <f>_xlfn.NUMBERVALUE(TRIM(_xlfn.TEXTBEFORE(_xlfn.TEXTAFTER(Table4[[#This Row],[rxn     upper-bound     lower-bound]],Table4[[#This Row],[rxn]]),Table4[[#This Row],[lb]],-1)))</f>
        <v>0.53170788999999996</v>
      </c>
      <c r="I1164" s="1" t="str">
        <f>_xlfn.TEXTAFTER(Table4[[#This Row],[rxn     upper-bound     lower-bound]]," ",-1)</f>
        <v>0.00000000</v>
      </c>
    </row>
    <row r="1165" spans="1:9">
      <c r="A1165" s="1" t="s">
        <v>14081</v>
      </c>
      <c r="B1165" s="1" t="str">
        <f>_xlfn.TEXTBEFORE(ENZLOAD[[#This Row],[ENZLOAD (from enz_from_proteome)]]," ")</f>
        <v>ENZLOAD-FACOAL140_x_FWD-rt7761</v>
      </c>
      <c r="C1165" s="1">
        <f>_xlfn.NUMBERVALUE(_xlfn.TEXTAFTER(ENZLOAD[[#This Row],[ENZLOAD (from enz_from_proteome)]]," ",-1))</f>
        <v>3.6338751100000002E-9</v>
      </c>
      <c r="F1165" s="1" t="s">
        <v>17774</v>
      </c>
      <c r="G1165" s="1" t="str">
        <f>_xlfn.TEXTBEFORE(Table4[[#This Row],[rxn     upper-bound     lower-bound]]," ")</f>
        <v>ENZLOAD-FACOAL140_x_FWD-rt7761</v>
      </c>
      <c r="H1165" s="1">
        <f>_xlfn.NUMBERVALUE(TRIM(_xlfn.TEXTBEFORE(_xlfn.TEXTAFTER(Table4[[#This Row],[rxn     upper-bound     lower-bound]],Table4[[#This Row],[rxn]]),Table4[[#This Row],[lb]],-1)))</f>
        <v>0.63751566000000004</v>
      </c>
      <c r="I1165" s="1" t="str">
        <f>_xlfn.TEXTAFTER(Table4[[#This Row],[rxn     upper-bound     lower-bound]]," ",-1)</f>
        <v>0.00000000</v>
      </c>
    </row>
    <row r="1166" spans="1:9">
      <c r="A1166" s="1" t="s">
        <v>14082</v>
      </c>
      <c r="B1166" s="1" t="str">
        <f>_xlfn.TEXTBEFORE(ENZLOAD[[#This Row],[ENZLOAD (from enz_from_proteome)]]," ")</f>
        <v>ENZLOAD-FACOAL160_l_FWD-rt2799_l</v>
      </c>
      <c r="C1166" s="1">
        <f>_xlfn.NUMBERVALUE(_xlfn.TEXTAFTER(ENZLOAD[[#This Row],[ENZLOAD (from enz_from_proteome)]]," ",-1))</f>
        <v>9.9231578609999898E-8</v>
      </c>
      <c r="F1166" s="1" t="s">
        <v>17775</v>
      </c>
      <c r="G1166" s="1" t="str">
        <f>_xlfn.TEXTBEFORE(Table4[[#This Row],[rxn     upper-bound     lower-bound]]," ")</f>
        <v>ENZLOAD-FACOAL160_l_FWD-rt2799_l</v>
      </c>
      <c r="H1166" s="1">
        <f>_xlfn.NUMBERVALUE(TRIM(_xlfn.TEXTBEFORE(_xlfn.TEXTAFTER(Table4[[#This Row],[rxn     upper-bound     lower-bound]],Table4[[#This Row],[rxn]]),Table4[[#This Row],[lb]],-1)))</f>
        <v>0.56651890999999999</v>
      </c>
      <c r="I1166" s="1" t="str">
        <f>_xlfn.TEXTAFTER(Table4[[#This Row],[rxn     upper-bound     lower-bound]]," ",-1)</f>
        <v>0.00000000</v>
      </c>
    </row>
    <row r="1167" spans="1:9">
      <c r="A1167" s="1" t="s">
        <v>14083</v>
      </c>
      <c r="B1167" s="1" t="str">
        <f>_xlfn.TEXTBEFORE(ENZLOAD[[#This Row],[ENZLOAD (from enz_from_proteome)]]," ")</f>
        <v>ENZLOAD-FACOAL160_rm_FWD-rt2799_rm</v>
      </c>
      <c r="C1167" s="1">
        <f>_xlfn.NUMBERVALUE(_xlfn.TEXTAFTER(ENZLOAD[[#This Row],[ENZLOAD (from enz_from_proteome)]]," ",-1))</f>
        <v>9.9231578609999898E-8</v>
      </c>
      <c r="F1167" s="1" t="s">
        <v>17776</v>
      </c>
      <c r="G1167" s="1" t="str">
        <f>_xlfn.TEXTBEFORE(Table4[[#This Row],[rxn     upper-bound     lower-bound]]," ")</f>
        <v>ENZLOAD-FACOAL160_rm_FWD-rt2799_rm</v>
      </c>
      <c r="H1167" s="1">
        <f>_xlfn.NUMBERVALUE(TRIM(_xlfn.TEXTBEFORE(_xlfn.TEXTAFTER(Table4[[#This Row],[rxn     upper-bound     lower-bound]],Table4[[#This Row],[rxn]]),Table4[[#This Row],[lb]],-1)))</f>
        <v>0.56651890999999999</v>
      </c>
      <c r="I1167" s="1" t="str">
        <f>_xlfn.TEXTAFTER(Table4[[#This Row],[rxn     upper-bound     lower-bound]]," ",-1)</f>
        <v>0.00000000</v>
      </c>
    </row>
    <row r="1168" spans="1:9">
      <c r="A1168" s="1" t="s">
        <v>14084</v>
      </c>
      <c r="B1168" s="1" t="str">
        <f>_xlfn.TEXTBEFORE(ENZLOAD[[#This Row],[ENZLOAD (from enz_from_proteome)]]," ")</f>
        <v>ENZLOAD-FACOAL160_x_FWD-rt4187</v>
      </c>
      <c r="C1168" s="1">
        <f>_xlfn.NUMBERVALUE(_xlfn.TEXTAFTER(ENZLOAD[[#This Row],[ENZLOAD (from enz_from_proteome)]]," ",-1))</f>
        <v>1.4729517051999999E-7</v>
      </c>
      <c r="F1168" s="1" t="s">
        <v>17777</v>
      </c>
      <c r="G1168" s="1" t="str">
        <f>_xlfn.TEXTBEFORE(Table4[[#This Row],[rxn     upper-bound     lower-bound]]," ")</f>
        <v>ENZLOAD-FACOAL160_x_FWD-rt4187</v>
      </c>
      <c r="H1168" s="1">
        <f>_xlfn.NUMBERVALUE(TRIM(_xlfn.TEXTBEFORE(_xlfn.TEXTAFTER(Table4[[#This Row],[rxn     upper-bound     lower-bound]],Table4[[#This Row],[rxn]]),Table4[[#This Row],[lb]],-1)))</f>
        <v>0.53170788999999996</v>
      </c>
      <c r="I1168" s="1" t="str">
        <f>_xlfn.TEXTAFTER(Table4[[#This Row],[rxn     upper-bound     lower-bound]]," ",-1)</f>
        <v>0.00000000</v>
      </c>
    </row>
    <row r="1169" spans="1:9">
      <c r="A1169" s="1" t="s">
        <v>14085</v>
      </c>
      <c r="B1169" s="1" t="str">
        <f>_xlfn.TEXTBEFORE(ENZLOAD[[#This Row],[ENZLOAD (from enz_from_proteome)]]," ")</f>
        <v>ENZLOAD-FACOAL160_x_FWD-rt7761</v>
      </c>
      <c r="C1169" s="1">
        <f>_xlfn.NUMBERVALUE(_xlfn.TEXTAFTER(ENZLOAD[[#This Row],[ENZLOAD (from enz_from_proteome)]]," ",-1))</f>
        <v>3.6338751100000002E-9</v>
      </c>
      <c r="F1169" s="1" t="s">
        <v>17778</v>
      </c>
      <c r="G1169" s="1" t="str">
        <f>_xlfn.TEXTBEFORE(Table4[[#This Row],[rxn     upper-bound     lower-bound]]," ")</f>
        <v>ENZLOAD-FACOAL160_x_FWD-rt7761</v>
      </c>
      <c r="H1169" s="1">
        <f>_xlfn.NUMBERVALUE(TRIM(_xlfn.TEXTBEFORE(_xlfn.TEXTAFTER(Table4[[#This Row],[rxn     upper-bound     lower-bound]],Table4[[#This Row],[rxn]]),Table4[[#This Row],[lb]],-1)))</f>
        <v>0.63751566000000004</v>
      </c>
      <c r="I1169" s="1" t="str">
        <f>_xlfn.TEXTAFTER(Table4[[#This Row],[rxn     upper-bound     lower-bound]]," ",-1)</f>
        <v>0.00000000</v>
      </c>
    </row>
    <row r="1170" spans="1:9">
      <c r="A1170" s="1" t="s">
        <v>14086</v>
      </c>
      <c r="B1170" s="1" t="str">
        <f>_xlfn.TEXTBEFORE(ENZLOAD[[#This Row],[ENZLOAD (from enz_from_proteome)]]," ")</f>
        <v>ENZLOAD-FACOAL161_l_FWD-rt2799_l</v>
      </c>
      <c r="C1170" s="1">
        <f>_xlfn.NUMBERVALUE(_xlfn.TEXTAFTER(ENZLOAD[[#This Row],[ENZLOAD (from enz_from_proteome)]]," ",-1))</f>
        <v>9.9231578609999898E-8</v>
      </c>
      <c r="F1170" s="1" t="s">
        <v>17779</v>
      </c>
      <c r="G1170" s="1" t="str">
        <f>_xlfn.TEXTBEFORE(Table4[[#This Row],[rxn     upper-bound     lower-bound]]," ")</f>
        <v>ENZLOAD-FACOAL161_l_FWD-rt2799_l</v>
      </c>
      <c r="H1170" s="1">
        <f>_xlfn.NUMBERVALUE(TRIM(_xlfn.TEXTBEFORE(_xlfn.TEXTAFTER(Table4[[#This Row],[rxn     upper-bound     lower-bound]],Table4[[#This Row],[rxn]]),Table4[[#This Row],[lb]],-1)))</f>
        <v>0.56651890999999999</v>
      </c>
      <c r="I1170" s="1" t="str">
        <f>_xlfn.TEXTAFTER(Table4[[#This Row],[rxn     upper-bound     lower-bound]]," ",-1)</f>
        <v>0.00000000</v>
      </c>
    </row>
    <row r="1171" spans="1:9">
      <c r="A1171" s="1" t="s">
        <v>14087</v>
      </c>
      <c r="B1171" s="1" t="str">
        <f>_xlfn.TEXTBEFORE(ENZLOAD[[#This Row],[ENZLOAD (from enz_from_proteome)]]," ")</f>
        <v>ENZLOAD-FACOAL161_rm_FWD-rt2799_rm</v>
      </c>
      <c r="C1171" s="1">
        <f>_xlfn.NUMBERVALUE(_xlfn.TEXTAFTER(ENZLOAD[[#This Row],[ENZLOAD (from enz_from_proteome)]]," ",-1))</f>
        <v>9.9231578609999898E-8</v>
      </c>
      <c r="F1171" s="1" t="s">
        <v>17780</v>
      </c>
      <c r="G1171" s="1" t="str">
        <f>_xlfn.TEXTBEFORE(Table4[[#This Row],[rxn     upper-bound     lower-bound]]," ")</f>
        <v>ENZLOAD-FACOAL161_rm_FWD-rt2799_rm</v>
      </c>
      <c r="H1171" s="1">
        <f>_xlfn.NUMBERVALUE(TRIM(_xlfn.TEXTBEFORE(_xlfn.TEXTAFTER(Table4[[#This Row],[rxn     upper-bound     lower-bound]],Table4[[#This Row],[rxn]]),Table4[[#This Row],[lb]],-1)))</f>
        <v>0.56651890999999999</v>
      </c>
      <c r="I1171" s="1" t="str">
        <f>_xlfn.TEXTAFTER(Table4[[#This Row],[rxn     upper-bound     lower-bound]]," ",-1)</f>
        <v>0.00000000</v>
      </c>
    </row>
    <row r="1172" spans="1:9">
      <c r="A1172" s="1" t="s">
        <v>14088</v>
      </c>
      <c r="B1172" s="1" t="str">
        <f>_xlfn.TEXTBEFORE(ENZLOAD[[#This Row],[ENZLOAD (from enz_from_proteome)]]," ")</f>
        <v>ENZLOAD-FACOAL161_x_FWD-rt4187</v>
      </c>
      <c r="C1172" s="1">
        <f>_xlfn.NUMBERVALUE(_xlfn.TEXTAFTER(ENZLOAD[[#This Row],[ENZLOAD (from enz_from_proteome)]]," ",-1))</f>
        <v>1.4729517051999999E-7</v>
      </c>
      <c r="F1172" s="1" t="s">
        <v>17781</v>
      </c>
      <c r="G1172" s="1" t="str">
        <f>_xlfn.TEXTBEFORE(Table4[[#This Row],[rxn     upper-bound     lower-bound]]," ")</f>
        <v>ENZLOAD-FACOAL161_x_FWD-rt4187</v>
      </c>
      <c r="H1172" s="1">
        <f>_xlfn.NUMBERVALUE(TRIM(_xlfn.TEXTBEFORE(_xlfn.TEXTAFTER(Table4[[#This Row],[rxn     upper-bound     lower-bound]],Table4[[#This Row],[rxn]]),Table4[[#This Row],[lb]],-1)))</f>
        <v>0.53170788999999996</v>
      </c>
      <c r="I1172" s="1" t="str">
        <f>_xlfn.TEXTAFTER(Table4[[#This Row],[rxn     upper-bound     lower-bound]]," ",-1)</f>
        <v>0.00000000</v>
      </c>
    </row>
    <row r="1173" spans="1:9">
      <c r="A1173" s="1" t="s">
        <v>14089</v>
      </c>
      <c r="B1173" s="1" t="str">
        <f>_xlfn.TEXTBEFORE(ENZLOAD[[#This Row],[ENZLOAD (from enz_from_proteome)]]," ")</f>
        <v>ENZLOAD-FACOAL161_x_FWD-rt7761</v>
      </c>
      <c r="C1173" s="1">
        <f>_xlfn.NUMBERVALUE(_xlfn.TEXTAFTER(ENZLOAD[[#This Row],[ENZLOAD (from enz_from_proteome)]]," ",-1))</f>
        <v>3.6338751100000002E-9</v>
      </c>
      <c r="F1173" s="1" t="s">
        <v>17782</v>
      </c>
      <c r="G1173" s="1" t="str">
        <f>_xlfn.TEXTBEFORE(Table4[[#This Row],[rxn     upper-bound     lower-bound]]," ")</f>
        <v>ENZLOAD-FACOAL161_x_FWD-rt7761</v>
      </c>
      <c r="H1173" s="1">
        <f>_xlfn.NUMBERVALUE(TRIM(_xlfn.TEXTBEFORE(_xlfn.TEXTAFTER(Table4[[#This Row],[rxn     upper-bound     lower-bound]],Table4[[#This Row],[rxn]]),Table4[[#This Row],[lb]],-1)))</f>
        <v>0.63751566000000004</v>
      </c>
      <c r="I1173" s="1" t="str">
        <f>_xlfn.TEXTAFTER(Table4[[#This Row],[rxn     upper-bound     lower-bound]]," ",-1)</f>
        <v>0.00000000</v>
      </c>
    </row>
    <row r="1174" spans="1:9">
      <c r="A1174" s="1" t="s">
        <v>14090</v>
      </c>
      <c r="B1174" s="1" t="str">
        <f>_xlfn.TEXTBEFORE(ENZLOAD[[#This Row],[ENZLOAD (from enz_from_proteome)]]," ")</f>
        <v>ENZLOAD-FACOAL180_l_FWD-rt2799_l</v>
      </c>
      <c r="C1174" s="1">
        <f>_xlfn.NUMBERVALUE(_xlfn.TEXTAFTER(ENZLOAD[[#This Row],[ENZLOAD (from enz_from_proteome)]]," ",-1))</f>
        <v>9.9231578609999898E-8</v>
      </c>
      <c r="F1174" s="1" t="s">
        <v>17783</v>
      </c>
      <c r="G1174" s="1" t="str">
        <f>_xlfn.TEXTBEFORE(Table4[[#This Row],[rxn     upper-bound     lower-bound]]," ")</f>
        <v>ENZLOAD-FACOAL180_l_FWD-rt2799_l</v>
      </c>
      <c r="H1174" s="1">
        <f>_xlfn.NUMBERVALUE(TRIM(_xlfn.TEXTBEFORE(_xlfn.TEXTAFTER(Table4[[#This Row],[rxn     upper-bound     lower-bound]],Table4[[#This Row],[rxn]]),Table4[[#This Row],[lb]],-1)))</f>
        <v>0.56651890999999999</v>
      </c>
      <c r="I1174" s="1" t="str">
        <f>_xlfn.TEXTAFTER(Table4[[#This Row],[rxn     upper-bound     lower-bound]]," ",-1)</f>
        <v>0.00000000</v>
      </c>
    </row>
    <row r="1175" spans="1:9">
      <c r="A1175" s="1" t="s">
        <v>14091</v>
      </c>
      <c r="B1175" s="1" t="str">
        <f>_xlfn.TEXTBEFORE(ENZLOAD[[#This Row],[ENZLOAD (from enz_from_proteome)]]," ")</f>
        <v>ENZLOAD-FACOAL180_rm_FWD-rt2799_rm</v>
      </c>
      <c r="C1175" s="1">
        <f>_xlfn.NUMBERVALUE(_xlfn.TEXTAFTER(ENZLOAD[[#This Row],[ENZLOAD (from enz_from_proteome)]]," ",-1))</f>
        <v>9.9231578609999898E-8</v>
      </c>
      <c r="F1175" s="1" t="s">
        <v>17784</v>
      </c>
      <c r="G1175" s="1" t="str">
        <f>_xlfn.TEXTBEFORE(Table4[[#This Row],[rxn     upper-bound     lower-bound]]," ")</f>
        <v>ENZLOAD-FACOAL180_rm_FWD-rt2799_rm</v>
      </c>
      <c r="H1175" s="1">
        <f>_xlfn.NUMBERVALUE(TRIM(_xlfn.TEXTBEFORE(_xlfn.TEXTAFTER(Table4[[#This Row],[rxn     upper-bound     lower-bound]],Table4[[#This Row],[rxn]]),Table4[[#This Row],[lb]],-1)))</f>
        <v>0.56651890999999999</v>
      </c>
      <c r="I1175" s="1" t="str">
        <f>_xlfn.TEXTAFTER(Table4[[#This Row],[rxn     upper-bound     lower-bound]]," ",-1)</f>
        <v>0.00000000</v>
      </c>
    </row>
    <row r="1176" spans="1:9">
      <c r="A1176" s="1" t="s">
        <v>14092</v>
      </c>
      <c r="B1176" s="1" t="str">
        <f>_xlfn.TEXTBEFORE(ENZLOAD[[#This Row],[ENZLOAD (from enz_from_proteome)]]," ")</f>
        <v>ENZLOAD-FACOAL180_x_FWD-rt4187</v>
      </c>
      <c r="C1176" s="1">
        <f>_xlfn.NUMBERVALUE(_xlfn.TEXTAFTER(ENZLOAD[[#This Row],[ENZLOAD (from enz_from_proteome)]]," ",-1))</f>
        <v>1.4729517051999999E-7</v>
      </c>
      <c r="F1176" s="1" t="s">
        <v>17785</v>
      </c>
      <c r="G1176" s="1" t="str">
        <f>_xlfn.TEXTBEFORE(Table4[[#This Row],[rxn     upper-bound     lower-bound]]," ")</f>
        <v>ENZLOAD-FACOAL180_x_FWD-rt4187</v>
      </c>
      <c r="H1176" s="1">
        <f>_xlfn.NUMBERVALUE(TRIM(_xlfn.TEXTBEFORE(_xlfn.TEXTAFTER(Table4[[#This Row],[rxn     upper-bound     lower-bound]],Table4[[#This Row],[rxn]]),Table4[[#This Row],[lb]],-1)))</f>
        <v>0.53170788999999996</v>
      </c>
      <c r="I1176" s="1" t="str">
        <f>_xlfn.TEXTAFTER(Table4[[#This Row],[rxn     upper-bound     lower-bound]]," ",-1)</f>
        <v>0.00000000</v>
      </c>
    </row>
    <row r="1177" spans="1:9">
      <c r="A1177" s="1" t="s">
        <v>14093</v>
      </c>
      <c r="B1177" s="1" t="str">
        <f>_xlfn.TEXTBEFORE(ENZLOAD[[#This Row],[ENZLOAD (from enz_from_proteome)]]," ")</f>
        <v>ENZLOAD-FACOAL180_x_FWD-rt7761</v>
      </c>
      <c r="C1177" s="1">
        <f>_xlfn.NUMBERVALUE(_xlfn.TEXTAFTER(ENZLOAD[[#This Row],[ENZLOAD (from enz_from_proteome)]]," ",-1))</f>
        <v>3.6338751100000002E-9</v>
      </c>
      <c r="F1177" s="1" t="s">
        <v>17786</v>
      </c>
      <c r="G1177" s="1" t="str">
        <f>_xlfn.TEXTBEFORE(Table4[[#This Row],[rxn     upper-bound     lower-bound]]," ")</f>
        <v>ENZLOAD-FACOAL180_x_FWD-rt7761</v>
      </c>
      <c r="H1177" s="1">
        <f>_xlfn.NUMBERVALUE(TRIM(_xlfn.TEXTBEFORE(_xlfn.TEXTAFTER(Table4[[#This Row],[rxn     upper-bound     lower-bound]],Table4[[#This Row],[rxn]]),Table4[[#This Row],[lb]],-1)))</f>
        <v>0.63751566000000004</v>
      </c>
      <c r="I1177" s="1" t="str">
        <f>_xlfn.TEXTAFTER(Table4[[#This Row],[rxn     upper-bound     lower-bound]]," ",-1)</f>
        <v>0.00000000</v>
      </c>
    </row>
    <row r="1178" spans="1:9">
      <c r="A1178" s="1" t="s">
        <v>14094</v>
      </c>
      <c r="B1178" s="1" t="str">
        <f>_xlfn.TEXTBEFORE(ENZLOAD[[#This Row],[ENZLOAD (from enz_from_proteome)]]," ")</f>
        <v>ENZLOAD-FACOAL181_l_FWD-rt2799_l</v>
      </c>
      <c r="C1178" s="1">
        <f>_xlfn.NUMBERVALUE(_xlfn.TEXTAFTER(ENZLOAD[[#This Row],[ENZLOAD (from enz_from_proteome)]]," ",-1))</f>
        <v>9.9231578609999898E-8</v>
      </c>
      <c r="F1178" s="1" t="s">
        <v>17787</v>
      </c>
      <c r="G1178" s="1" t="str">
        <f>_xlfn.TEXTBEFORE(Table4[[#This Row],[rxn     upper-bound     lower-bound]]," ")</f>
        <v>ENZLOAD-FACOAL181_l_FWD-rt2799_l</v>
      </c>
      <c r="H1178" s="1">
        <f>_xlfn.NUMBERVALUE(TRIM(_xlfn.TEXTBEFORE(_xlfn.TEXTAFTER(Table4[[#This Row],[rxn     upper-bound     lower-bound]],Table4[[#This Row],[rxn]]),Table4[[#This Row],[lb]],-1)))</f>
        <v>0.56651890999999999</v>
      </c>
      <c r="I1178" s="1" t="str">
        <f>_xlfn.TEXTAFTER(Table4[[#This Row],[rxn     upper-bound     lower-bound]]," ",-1)</f>
        <v>0.00000000</v>
      </c>
    </row>
    <row r="1179" spans="1:9">
      <c r="A1179" s="1" t="s">
        <v>14095</v>
      </c>
      <c r="B1179" s="1" t="str">
        <f>_xlfn.TEXTBEFORE(ENZLOAD[[#This Row],[ENZLOAD (from enz_from_proteome)]]," ")</f>
        <v>ENZLOAD-FACOAL181_rm_FWD-rt2799_rm</v>
      </c>
      <c r="C1179" s="1">
        <f>_xlfn.NUMBERVALUE(_xlfn.TEXTAFTER(ENZLOAD[[#This Row],[ENZLOAD (from enz_from_proteome)]]," ",-1))</f>
        <v>9.9231578609999898E-8</v>
      </c>
      <c r="F1179" s="1" t="s">
        <v>17788</v>
      </c>
      <c r="G1179" s="1" t="str">
        <f>_xlfn.TEXTBEFORE(Table4[[#This Row],[rxn     upper-bound     lower-bound]]," ")</f>
        <v>ENZLOAD-FACOAL181_rm_FWD-rt2799_rm</v>
      </c>
      <c r="H1179" s="1">
        <f>_xlfn.NUMBERVALUE(TRIM(_xlfn.TEXTBEFORE(_xlfn.TEXTAFTER(Table4[[#This Row],[rxn     upper-bound     lower-bound]],Table4[[#This Row],[rxn]]),Table4[[#This Row],[lb]],-1)))</f>
        <v>0.56651890999999999</v>
      </c>
      <c r="I1179" s="1" t="str">
        <f>_xlfn.TEXTAFTER(Table4[[#This Row],[rxn     upper-bound     lower-bound]]," ",-1)</f>
        <v>0.00000000</v>
      </c>
    </row>
    <row r="1180" spans="1:9">
      <c r="A1180" s="1" t="s">
        <v>14096</v>
      </c>
      <c r="B1180" s="1" t="str">
        <f>_xlfn.TEXTBEFORE(ENZLOAD[[#This Row],[ENZLOAD (from enz_from_proteome)]]," ")</f>
        <v>ENZLOAD-FACOAL181_x_FWD-rt4187</v>
      </c>
      <c r="C1180" s="1">
        <f>_xlfn.NUMBERVALUE(_xlfn.TEXTAFTER(ENZLOAD[[#This Row],[ENZLOAD (from enz_from_proteome)]]," ",-1))</f>
        <v>1.4729517051999999E-7</v>
      </c>
      <c r="F1180" s="1" t="s">
        <v>17789</v>
      </c>
      <c r="G1180" s="1" t="str">
        <f>_xlfn.TEXTBEFORE(Table4[[#This Row],[rxn     upper-bound     lower-bound]]," ")</f>
        <v>ENZLOAD-FACOAL181_x_FWD-rt4187</v>
      </c>
      <c r="H1180" s="1">
        <f>_xlfn.NUMBERVALUE(TRIM(_xlfn.TEXTBEFORE(_xlfn.TEXTAFTER(Table4[[#This Row],[rxn     upper-bound     lower-bound]],Table4[[#This Row],[rxn]]),Table4[[#This Row],[lb]],-1)))</f>
        <v>0.53170788999999996</v>
      </c>
      <c r="I1180" s="1" t="str">
        <f>_xlfn.TEXTAFTER(Table4[[#This Row],[rxn     upper-bound     lower-bound]]," ",-1)</f>
        <v>0.00000000</v>
      </c>
    </row>
    <row r="1181" spans="1:9">
      <c r="A1181" s="1" t="s">
        <v>14097</v>
      </c>
      <c r="B1181" s="1" t="str">
        <f>_xlfn.TEXTBEFORE(ENZLOAD[[#This Row],[ENZLOAD (from enz_from_proteome)]]," ")</f>
        <v>ENZLOAD-FACOAL181_x_FWD-rt7761</v>
      </c>
      <c r="C1181" s="1">
        <f>_xlfn.NUMBERVALUE(_xlfn.TEXTAFTER(ENZLOAD[[#This Row],[ENZLOAD (from enz_from_proteome)]]," ",-1))</f>
        <v>3.6338751100000002E-9</v>
      </c>
      <c r="F1181" s="1" t="s">
        <v>17790</v>
      </c>
      <c r="G1181" s="1" t="str">
        <f>_xlfn.TEXTBEFORE(Table4[[#This Row],[rxn     upper-bound     lower-bound]]," ")</f>
        <v>ENZLOAD-FACOAL181_x_FWD-rt7761</v>
      </c>
      <c r="H1181" s="1">
        <f>_xlfn.NUMBERVALUE(TRIM(_xlfn.TEXTBEFORE(_xlfn.TEXTAFTER(Table4[[#This Row],[rxn     upper-bound     lower-bound]],Table4[[#This Row],[rxn]]),Table4[[#This Row],[lb]],-1)))</f>
        <v>0.63751566000000004</v>
      </c>
      <c r="I1181" s="1" t="str">
        <f>_xlfn.TEXTAFTER(Table4[[#This Row],[rxn     upper-bound     lower-bound]]," ",-1)</f>
        <v>0.00000000</v>
      </c>
    </row>
    <row r="1182" spans="1:9">
      <c r="A1182" s="1" t="s">
        <v>14098</v>
      </c>
      <c r="B1182" s="1" t="str">
        <f>_xlfn.TEXTBEFORE(ENZLOAD[[#This Row],[ENZLOAD (from enz_from_proteome)]]," ")</f>
        <v>ENZLOAD-FACOAL182_l_FWD-rt2799_l</v>
      </c>
      <c r="C1182" s="1">
        <f>_xlfn.NUMBERVALUE(_xlfn.TEXTAFTER(ENZLOAD[[#This Row],[ENZLOAD (from enz_from_proteome)]]," ",-1))</f>
        <v>9.9231578609999898E-8</v>
      </c>
      <c r="F1182" s="1" t="s">
        <v>17791</v>
      </c>
      <c r="G1182" s="1" t="str">
        <f>_xlfn.TEXTBEFORE(Table4[[#This Row],[rxn     upper-bound     lower-bound]]," ")</f>
        <v>ENZLOAD-FACOAL182_l_FWD-rt2799_l</v>
      </c>
      <c r="H1182" s="1">
        <f>_xlfn.NUMBERVALUE(TRIM(_xlfn.TEXTBEFORE(_xlfn.TEXTAFTER(Table4[[#This Row],[rxn     upper-bound     lower-bound]],Table4[[#This Row],[rxn]]),Table4[[#This Row],[lb]],-1)))</f>
        <v>0.56651890999999999</v>
      </c>
      <c r="I1182" s="1" t="str">
        <f>_xlfn.TEXTAFTER(Table4[[#This Row],[rxn     upper-bound     lower-bound]]," ",-1)</f>
        <v>0.00000000</v>
      </c>
    </row>
    <row r="1183" spans="1:9">
      <c r="A1183" s="1" t="s">
        <v>14099</v>
      </c>
      <c r="B1183" s="1" t="str">
        <f>_xlfn.TEXTBEFORE(ENZLOAD[[#This Row],[ENZLOAD (from enz_from_proteome)]]," ")</f>
        <v>ENZLOAD-FACOAL182_rm_FWD-rt2799_rm</v>
      </c>
      <c r="C1183" s="1">
        <f>_xlfn.NUMBERVALUE(_xlfn.TEXTAFTER(ENZLOAD[[#This Row],[ENZLOAD (from enz_from_proteome)]]," ",-1))</f>
        <v>9.9231578609999898E-8</v>
      </c>
      <c r="F1183" s="1" t="s">
        <v>17792</v>
      </c>
      <c r="G1183" s="1" t="str">
        <f>_xlfn.TEXTBEFORE(Table4[[#This Row],[rxn     upper-bound     lower-bound]]," ")</f>
        <v>ENZLOAD-FACOAL182_rm_FWD-rt2799_rm</v>
      </c>
      <c r="H1183" s="1">
        <f>_xlfn.NUMBERVALUE(TRIM(_xlfn.TEXTBEFORE(_xlfn.TEXTAFTER(Table4[[#This Row],[rxn     upper-bound     lower-bound]],Table4[[#This Row],[rxn]]),Table4[[#This Row],[lb]],-1)))</f>
        <v>0.56651890999999999</v>
      </c>
      <c r="I1183" s="1" t="str">
        <f>_xlfn.TEXTAFTER(Table4[[#This Row],[rxn     upper-bound     lower-bound]]," ",-1)</f>
        <v>0.00000000</v>
      </c>
    </row>
    <row r="1184" spans="1:9">
      <c r="A1184" s="1" t="s">
        <v>14100</v>
      </c>
      <c r="B1184" s="1" t="str">
        <f>_xlfn.TEXTBEFORE(ENZLOAD[[#This Row],[ENZLOAD (from enz_from_proteome)]]," ")</f>
        <v>ENZLOAD-FACOAL182_x_FWD-rt4187</v>
      </c>
      <c r="C1184" s="1">
        <f>_xlfn.NUMBERVALUE(_xlfn.TEXTAFTER(ENZLOAD[[#This Row],[ENZLOAD (from enz_from_proteome)]]," ",-1))</f>
        <v>1.4729517051999999E-7</v>
      </c>
      <c r="F1184" s="1" t="s">
        <v>17793</v>
      </c>
      <c r="G1184" s="1" t="str">
        <f>_xlfn.TEXTBEFORE(Table4[[#This Row],[rxn     upper-bound     lower-bound]]," ")</f>
        <v>ENZLOAD-FACOAL182_x_FWD-rt4187</v>
      </c>
      <c r="H1184" s="1">
        <f>_xlfn.NUMBERVALUE(TRIM(_xlfn.TEXTBEFORE(_xlfn.TEXTAFTER(Table4[[#This Row],[rxn     upper-bound     lower-bound]],Table4[[#This Row],[rxn]]),Table4[[#This Row],[lb]],-1)))</f>
        <v>0.53170788999999996</v>
      </c>
      <c r="I1184" s="1" t="str">
        <f>_xlfn.TEXTAFTER(Table4[[#This Row],[rxn     upper-bound     lower-bound]]," ",-1)</f>
        <v>0.00000000</v>
      </c>
    </row>
    <row r="1185" spans="1:9">
      <c r="A1185" s="1" t="s">
        <v>14101</v>
      </c>
      <c r="B1185" s="1" t="str">
        <f>_xlfn.TEXTBEFORE(ENZLOAD[[#This Row],[ENZLOAD (from enz_from_proteome)]]," ")</f>
        <v>ENZLOAD-FACOAL182_x_FWD-rt7761</v>
      </c>
      <c r="C1185" s="1">
        <f>_xlfn.NUMBERVALUE(_xlfn.TEXTAFTER(ENZLOAD[[#This Row],[ENZLOAD (from enz_from_proteome)]]," ",-1))</f>
        <v>3.6338751100000002E-9</v>
      </c>
      <c r="F1185" s="1" t="s">
        <v>17794</v>
      </c>
      <c r="G1185" s="1" t="str">
        <f>_xlfn.TEXTBEFORE(Table4[[#This Row],[rxn     upper-bound     lower-bound]]," ")</f>
        <v>ENZLOAD-FACOAL182_x_FWD-rt7761</v>
      </c>
      <c r="H1185" s="1">
        <f>_xlfn.NUMBERVALUE(TRIM(_xlfn.TEXTBEFORE(_xlfn.TEXTAFTER(Table4[[#This Row],[rxn     upper-bound     lower-bound]],Table4[[#This Row],[rxn]]),Table4[[#This Row],[lb]],-1)))</f>
        <v>0.63751566000000004</v>
      </c>
      <c r="I1185" s="1" t="str">
        <f>_xlfn.TEXTAFTER(Table4[[#This Row],[rxn     upper-bound     lower-bound]]," ",-1)</f>
        <v>0.00000000</v>
      </c>
    </row>
    <row r="1186" spans="1:9">
      <c r="A1186" s="1" t="s">
        <v>14102</v>
      </c>
      <c r="B1186" s="1" t="str">
        <f>_xlfn.TEXTBEFORE(ENZLOAD[[#This Row],[ENZLOAD (from enz_from_proteome)]]," ")</f>
        <v>ENZLOAD-FACOAL183_l_FWD-rt2799_l</v>
      </c>
      <c r="C1186" s="1">
        <f>_xlfn.NUMBERVALUE(_xlfn.TEXTAFTER(ENZLOAD[[#This Row],[ENZLOAD (from enz_from_proteome)]]," ",-1))</f>
        <v>9.9231578609999898E-8</v>
      </c>
      <c r="F1186" s="1" t="s">
        <v>17795</v>
      </c>
      <c r="G1186" s="1" t="str">
        <f>_xlfn.TEXTBEFORE(Table4[[#This Row],[rxn     upper-bound     lower-bound]]," ")</f>
        <v>ENZLOAD-FACOAL183_l_FWD-rt2799_l</v>
      </c>
      <c r="H1186" s="1">
        <f>_xlfn.NUMBERVALUE(TRIM(_xlfn.TEXTBEFORE(_xlfn.TEXTAFTER(Table4[[#This Row],[rxn     upper-bound     lower-bound]],Table4[[#This Row],[rxn]]),Table4[[#This Row],[lb]],-1)))</f>
        <v>0.56651890999999999</v>
      </c>
      <c r="I1186" s="1" t="str">
        <f>_xlfn.TEXTAFTER(Table4[[#This Row],[rxn     upper-bound     lower-bound]]," ",-1)</f>
        <v>0.00000000</v>
      </c>
    </row>
    <row r="1187" spans="1:9">
      <c r="A1187" s="1" t="s">
        <v>14103</v>
      </c>
      <c r="B1187" s="1" t="str">
        <f>_xlfn.TEXTBEFORE(ENZLOAD[[#This Row],[ENZLOAD (from enz_from_proteome)]]," ")</f>
        <v>ENZLOAD-FACOAL183_rm_FWD-rt2799_rm</v>
      </c>
      <c r="C1187" s="1">
        <f>_xlfn.NUMBERVALUE(_xlfn.TEXTAFTER(ENZLOAD[[#This Row],[ENZLOAD (from enz_from_proteome)]]," ",-1))</f>
        <v>9.9231578609999898E-8</v>
      </c>
      <c r="F1187" s="1" t="s">
        <v>17796</v>
      </c>
      <c r="G1187" s="1" t="str">
        <f>_xlfn.TEXTBEFORE(Table4[[#This Row],[rxn     upper-bound     lower-bound]]," ")</f>
        <v>ENZLOAD-FACOAL183_rm_FWD-rt2799_rm</v>
      </c>
      <c r="H1187" s="1">
        <f>_xlfn.NUMBERVALUE(TRIM(_xlfn.TEXTBEFORE(_xlfn.TEXTAFTER(Table4[[#This Row],[rxn     upper-bound     lower-bound]],Table4[[#This Row],[rxn]]),Table4[[#This Row],[lb]],-1)))</f>
        <v>0.56651890999999999</v>
      </c>
      <c r="I1187" s="1" t="str">
        <f>_xlfn.TEXTAFTER(Table4[[#This Row],[rxn     upper-bound     lower-bound]]," ",-1)</f>
        <v>0.00000000</v>
      </c>
    </row>
    <row r="1188" spans="1:9">
      <c r="A1188" s="1" t="s">
        <v>14104</v>
      </c>
      <c r="B1188" s="1" t="str">
        <f>_xlfn.TEXTBEFORE(ENZLOAD[[#This Row],[ENZLOAD (from enz_from_proteome)]]," ")</f>
        <v>ENZLOAD-FACOAL183_x_FWD-rt4187</v>
      </c>
      <c r="C1188" s="1">
        <f>_xlfn.NUMBERVALUE(_xlfn.TEXTAFTER(ENZLOAD[[#This Row],[ENZLOAD (from enz_from_proteome)]]," ",-1))</f>
        <v>1.4729517051999999E-7</v>
      </c>
      <c r="F1188" s="1" t="s">
        <v>17797</v>
      </c>
      <c r="G1188" s="1" t="str">
        <f>_xlfn.TEXTBEFORE(Table4[[#This Row],[rxn     upper-bound     lower-bound]]," ")</f>
        <v>ENZLOAD-FACOAL183_x_FWD-rt4187</v>
      </c>
      <c r="H1188" s="1">
        <f>_xlfn.NUMBERVALUE(TRIM(_xlfn.TEXTBEFORE(_xlfn.TEXTAFTER(Table4[[#This Row],[rxn     upper-bound     lower-bound]],Table4[[#This Row],[rxn]]),Table4[[#This Row],[lb]],-1)))</f>
        <v>0.53170788999999996</v>
      </c>
      <c r="I1188" s="1" t="str">
        <f>_xlfn.TEXTAFTER(Table4[[#This Row],[rxn     upper-bound     lower-bound]]," ",-1)</f>
        <v>0.00000000</v>
      </c>
    </row>
    <row r="1189" spans="1:9">
      <c r="A1189" s="1" t="s">
        <v>14105</v>
      </c>
      <c r="B1189" s="1" t="str">
        <f>_xlfn.TEXTBEFORE(ENZLOAD[[#This Row],[ENZLOAD (from enz_from_proteome)]]," ")</f>
        <v>ENZLOAD-FACOAL183_x_FWD-rt7761</v>
      </c>
      <c r="C1189" s="1">
        <f>_xlfn.NUMBERVALUE(_xlfn.TEXTAFTER(ENZLOAD[[#This Row],[ENZLOAD (from enz_from_proteome)]]," ",-1))</f>
        <v>3.6338751100000002E-9</v>
      </c>
      <c r="F1189" s="1" t="s">
        <v>17798</v>
      </c>
      <c r="G1189" s="1" t="str">
        <f>_xlfn.TEXTBEFORE(Table4[[#This Row],[rxn     upper-bound     lower-bound]]," ")</f>
        <v>ENZLOAD-FACOAL183_x_FWD-rt7761</v>
      </c>
      <c r="H1189" s="1">
        <f>_xlfn.NUMBERVALUE(TRIM(_xlfn.TEXTBEFORE(_xlfn.TEXTAFTER(Table4[[#This Row],[rxn     upper-bound     lower-bound]],Table4[[#This Row],[rxn]]),Table4[[#This Row],[lb]],-1)))</f>
        <v>0.63751566000000004</v>
      </c>
      <c r="I1189" s="1" t="str">
        <f>_xlfn.TEXTAFTER(Table4[[#This Row],[rxn     upper-bound     lower-bound]]," ",-1)</f>
        <v>0.00000000</v>
      </c>
    </row>
    <row r="1190" spans="1:9">
      <c r="A1190" s="1" t="s">
        <v>14106</v>
      </c>
      <c r="B1190" s="1" t="str">
        <f>_xlfn.TEXTBEFORE(ENZLOAD[[#This Row],[ENZLOAD (from enz_from_proteome)]]," ")</f>
        <v>ENZLOAD-FACOAL200_en_FWD-rt7380</v>
      </c>
      <c r="C1190" s="1">
        <f>_xlfn.NUMBERVALUE(_xlfn.TEXTAFTER(ENZLOAD[[#This Row],[ENZLOAD (from enz_from_proteome)]]," ",-1))</f>
        <v>5.4185099038999995E-7</v>
      </c>
      <c r="F1190" s="1" t="s">
        <v>17799</v>
      </c>
      <c r="G1190" s="1" t="str">
        <f>_xlfn.TEXTBEFORE(Table4[[#This Row],[rxn     upper-bound     lower-bound]]," ")</f>
        <v>ENZLOAD-FACOAL200_en_FWD-rt7380</v>
      </c>
      <c r="H1190" s="1">
        <f>_xlfn.NUMBERVALUE(TRIM(_xlfn.TEXTBEFORE(_xlfn.TEXTAFTER(Table4[[#This Row],[rxn     upper-bound     lower-bound]],Table4[[#This Row],[rxn]]),Table4[[#This Row],[lb]],-1)))</f>
        <v>0.57963805000000002</v>
      </c>
      <c r="I1190" s="1" t="str">
        <f>_xlfn.TEXTAFTER(Table4[[#This Row],[rxn     upper-bound     lower-bound]]," ",-1)</f>
        <v>0.00000000</v>
      </c>
    </row>
    <row r="1191" spans="1:9">
      <c r="A1191" s="1" t="s">
        <v>14107</v>
      </c>
      <c r="B1191" s="1" t="str">
        <f>_xlfn.TEXTBEFORE(ENZLOAD[[#This Row],[ENZLOAD (from enz_from_proteome)]]," ")</f>
        <v>ENZLOAD-FACOAL200_l_FWD-rt1544_l</v>
      </c>
      <c r="C1191" s="1">
        <f>_xlfn.NUMBERVALUE(_xlfn.TEXTAFTER(ENZLOAD[[#This Row],[ENZLOAD (from enz_from_proteome)]]," ",-1))</f>
        <v>3.7733456139999999E-8</v>
      </c>
      <c r="F1191" s="1" t="s">
        <v>17800</v>
      </c>
      <c r="G1191" s="1" t="str">
        <f>_xlfn.TEXTBEFORE(Table4[[#This Row],[rxn     upper-bound     lower-bound]]," ")</f>
        <v>ENZLOAD-FACOAL200_l_FWD-rt1544_l</v>
      </c>
      <c r="H1191" s="1">
        <f>_xlfn.NUMBERVALUE(TRIM(_xlfn.TEXTBEFORE(_xlfn.TEXTAFTER(Table4[[#This Row],[rxn     upper-bound     lower-bound]],Table4[[#This Row],[rxn]]),Table4[[#This Row],[lb]],-1)))</f>
        <v>0.60670625</v>
      </c>
      <c r="I1191" s="1" t="str">
        <f>_xlfn.TEXTAFTER(Table4[[#This Row],[rxn     upper-bound     lower-bound]]," ",-1)</f>
        <v>0.00000000</v>
      </c>
    </row>
    <row r="1192" spans="1:9">
      <c r="A1192" s="1" t="s">
        <v>14108</v>
      </c>
      <c r="B1192" s="1" t="str">
        <f>_xlfn.TEXTBEFORE(ENZLOAD[[#This Row],[ENZLOAD (from enz_from_proteome)]]," ")</f>
        <v>ENZLOAD-FACOAL200_rm_FWD-rt1544_rm</v>
      </c>
      <c r="C1192" s="1">
        <f>_xlfn.NUMBERVALUE(_xlfn.TEXTAFTER(ENZLOAD[[#This Row],[ENZLOAD (from enz_from_proteome)]]," ",-1))</f>
        <v>3.7733456139999999E-8</v>
      </c>
      <c r="F1192" s="1" t="s">
        <v>17801</v>
      </c>
      <c r="G1192" s="1" t="str">
        <f>_xlfn.TEXTBEFORE(Table4[[#This Row],[rxn     upper-bound     lower-bound]]," ")</f>
        <v>ENZLOAD-FACOAL200_rm_FWD-rt1544_rm</v>
      </c>
      <c r="H1192" s="1">
        <f>_xlfn.NUMBERVALUE(TRIM(_xlfn.TEXTBEFORE(_xlfn.TEXTAFTER(Table4[[#This Row],[rxn     upper-bound     lower-bound]],Table4[[#This Row],[rxn]]),Table4[[#This Row],[lb]],-1)))</f>
        <v>0.60670625</v>
      </c>
      <c r="I1192" s="1" t="str">
        <f>_xlfn.TEXTAFTER(Table4[[#This Row],[rxn     upper-bound     lower-bound]]," ",-1)</f>
        <v>0.00000000</v>
      </c>
    </row>
    <row r="1193" spans="1:9">
      <c r="A1193" s="1" t="s">
        <v>14109</v>
      </c>
      <c r="B1193" s="1" t="str">
        <f>_xlfn.TEXTBEFORE(ENZLOAD[[#This Row],[ENZLOAD (from enz_from_proteome)]]," ")</f>
        <v>ENZLOAD-FACOAL200_x_FWD-rt7761</v>
      </c>
      <c r="C1193" s="1">
        <f>_xlfn.NUMBERVALUE(_xlfn.TEXTAFTER(ENZLOAD[[#This Row],[ENZLOAD (from enz_from_proteome)]]," ",-1))</f>
        <v>3.6338751100000002E-9</v>
      </c>
      <c r="F1193" s="1" t="s">
        <v>17802</v>
      </c>
      <c r="G1193" s="1" t="str">
        <f>_xlfn.TEXTBEFORE(Table4[[#This Row],[rxn     upper-bound     lower-bound]]," ")</f>
        <v>ENZLOAD-FACOAL200_x_FWD-rt7761</v>
      </c>
      <c r="H1193" s="1">
        <f>_xlfn.NUMBERVALUE(TRIM(_xlfn.TEXTBEFORE(_xlfn.TEXTAFTER(Table4[[#This Row],[rxn     upper-bound     lower-bound]],Table4[[#This Row],[rxn]]),Table4[[#This Row],[lb]],-1)))</f>
        <v>0.63751566000000004</v>
      </c>
      <c r="I1193" s="1" t="str">
        <f>_xlfn.TEXTAFTER(Table4[[#This Row],[rxn     upper-bound     lower-bound]]," ",-1)</f>
        <v>0.00000000</v>
      </c>
    </row>
    <row r="1194" spans="1:9">
      <c r="A1194" s="1" t="s">
        <v>14110</v>
      </c>
      <c r="B1194" s="1" t="str">
        <f>_xlfn.TEXTBEFORE(ENZLOAD[[#This Row],[ENZLOAD (from enz_from_proteome)]]," ")</f>
        <v>ENZLOAD-FACOAL220_en_FWD-rt7380</v>
      </c>
      <c r="C1194" s="1">
        <f>_xlfn.NUMBERVALUE(_xlfn.TEXTAFTER(ENZLOAD[[#This Row],[ENZLOAD (from enz_from_proteome)]]," ",-1))</f>
        <v>5.4185099038999995E-7</v>
      </c>
      <c r="F1194" s="1" t="s">
        <v>17803</v>
      </c>
      <c r="G1194" s="1" t="str">
        <f>_xlfn.TEXTBEFORE(Table4[[#This Row],[rxn     upper-bound     lower-bound]]," ")</f>
        <v>ENZLOAD-FACOAL220_en_FWD-rt7380</v>
      </c>
      <c r="H1194" s="1">
        <f>_xlfn.NUMBERVALUE(TRIM(_xlfn.TEXTBEFORE(_xlfn.TEXTAFTER(Table4[[#This Row],[rxn     upper-bound     lower-bound]],Table4[[#This Row],[rxn]]),Table4[[#This Row],[lb]],-1)))</f>
        <v>0.57963805000000002</v>
      </c>
      <c r="I1194" s="1" t="str">
        <f>_xlfn.TEXTAFTER(Table4[[#This Row],[rxn     upper-bound     lower-bound]]," ",-1)</f>
        <v>0.00000000</v>
      </c>
    </row>
    <row r="1195" spans="1:9">
      <c r="A1195" s="1" t="s">
        <v>14111</v>
      </c>
      <c r="B1195" s="1" t="str">
        <f>_xlfn.TEXTBEFORE(ENZLOAD[[#This Row],[ENZLOAD (from enz_from_proteome)]]," ")</f>
        <v>ENZLOAD-FACOAL220_l_FWD-rt1544_l</v>
      </c>
      <c r="C1195" s="1">
        <f>_xlfn.NUMBERVALUE(_xlfn.TEXTAFTER(ENZLOAD[[#This Row],[ENZLOAD (from enz_from_proteome)]]," ",-1))</f>
        <v>3.7733456139999999E-8</v>
      </c>
      <c r="F1195" s="1" t="s">
        <v>17804</v>
      </c>
      <c r="G1195" s="1" t="str">
        <f>_xlfn.TEXTBEFORE(Table4[[#This Row],[rxn     upper-bound     lower-bound]]," ")</f>
        <v>ENZLOAD-FACOAL220_l_FWD-rt1544_l</v>
      </c>
      <c r="H1195" s="1">
        <f>_xlfn.NUMBERVALUE(TRIM(_xlfn.TEXTBEFORE(_xlfn.TEXTAFTER(Table4[[#This Row],[rxn     upper-bound     lower-bound]],Table4[[#This Row],[rxn]]),Table4[[#This Row],[lb]],-1)))</f>
        <v>0.60670625</v>
      </c>
      <c r="I1195" s="1" t="str">
        <f>_xlfn.TEXTAFTER(Table4[[#This Row],[rxn     upper-bound     lower-bound]]," ",-1)</f>
        <v>0.00000000</v>
      </c>
    </row>
    <row r="1196" spans="1:9">
      <c r="A1196" s="1" t="s">
        <v>14112</v>
      </c>
      <c r="B1196" s="1" t="str">
        <f>_xlfn.TEXTBEFORE(ENZLOAD[[#This Row],[ENZLOAD (from enz_from_proteome)]]," ")</f>
        <v>ENZLOAD-FACOAL220_rm_FWD-rt1544_rm</v>
      </c>
      <c r="C1196" s="1">
        <f>_xlfn.NUMBERVALUE(_xlfn.TEXTAFTER(ENZLOAD[[#This Row],[ENZLOAD (from enz_from_proteome)]]," ",-1))</f>
        <v>3.7733456139999999E-8</v>
      </c>
      <c r="F1196" s="1" t="s">
        <v>17805</v>
      </c>
      <c r="G1196" s="1" t="str">
        <f>_xlfn.TEXTBEFORE(Table4[[#This Row],[rxn     upper-bound     lower-bound]]," ")</f>
        <v>ENZLOAD-FACOAL220_rm_FWD-rt1544_rm</v>
      </c>
      <c r="H1196" s="1">
        <f>_xlfn.NUMBERVALUE(TRIM(_xlfn.TEXTBEFORE(_xlfn.TEXTAFTER(Table4[[#This Row],[rxn     upper-bound     lower-bound]],Table4[[#This Row],[rxn]]),Table4[[#This Row],[lb]],-1)))</f>
        <v>0.60670625</v>
      </c>
      <c r="I1196" s="1" t="str">
        <f>_xlfn.TEXTAFTER(Table4[[#This Row],[rxn     upper-bound     lower-bound]]," ",-1)</f>
        <v>0.00000000</v>
      </c>
    </row>
    <row r="1197" spans="1:9">
      <c r="A1197" s="1" t="s">
        <v>14113</v>
      </c>
      <c r="B1197" s="1" t="str">
        <f>_xlfn.TEXTBEFORE(ENZLOAD[[#This Row],[ENZLOAD (from enz_from_proteome)]]," ")</f>
        <v>ENZLOAD-FACOAL220_x_FWD-rt7761</v>
      </c>
      <c r="C1197" s="1">
        <f>_xlfn.NUMBERVALUE(_xlfn.TEXTAFTER(ENZLOAD[[#This Row],[ENZLOAD (from enz_from_proteome)]]," ",-1))</f>
        <v>3.6338751100000002E-9</v>
      </c>
      <c r="F1197" s="1" t="s">
        <v>17806</v>
      </c>
      <c r="G1197" s="1" t="str">
        <f>_xlfn.TEXTBEFORE(Table4[[#This Row],[rxn     upper-bound     lower-bound]]," ")</f>
        <v>ENZLOAD-FACOAL220_x_FWD-rt7761</v>
      </c>
      <c r="H1197" s="1">
        <f>_xlfn.NUMBERVALUE(TRIM(_xlfn.TEXTBEFORE(_xlfn.TEXTAFTER(Table4[[#This Row],[rxn     upper-bound     lower-bound]],Table4[[#This Row],[rxn]]),Table4[[#This Row],[lb]],-1)))</f>
        <v>0.63751566000000004</v>
      </c>
      <c r="I1197" s="1" t="str">
        <f>_xlfn.TEXTAFTER(Table4[[#This Row],[rxn     upper-bound     lower-bound]]," ",-1)</f>
        <v>0.00000000</v>
      </c>
    </row>
    <row r="1198" spans="1:9">
      <c r="A1198" s="1" t="s">
        <v>14114</v>
      </c>
      <c r="B1198" s="1" t="str">
        <f>_xlfn.TEXTBEFORE(ENZLOAD[[#This Row],[ENZLOAD (from enz_from_proteome)]]," ")</f>
        <v>ENZLOAD-FACOAL240_en_FWD-rt7380</v>
      </c>
      <c r="C1198" s="1">
        <f>_xlfn.NUMBERVALUE(_xlfn.TEXTAFTER(ENZLOAD[[#This Row],[ENZLOAD (from enz_from_proteome)]]," ",-1))</f>
        <v>5.4185099038999995E-7</v>
      </c>
      <c r="F1198" s="1" t="s">
        <v>17807</v>
      </c>
      <c r="G1198" s="1" t="str">
        <f>_xlfn.TEXTBEFORE(Table4[[#This Row],[rxn     upper-bound     lower-bound]]," ")</f>
        <v>ENZLOAD-FACOAL240_en_FWD-rt7380</v>
      </c>
      <c r="H1198" s="1">
        <f>_xlfn.NUMBERVALUE(TRIM(_xlfn.TEXTBEFORE(_xlfn.TEXTAFTER(Table4[[#This Row],[rxn     upper-bound     lower-bound]],Table4[[#This Row],[rxn]]),Table4[[#This Row],[lb]],-1)))</f>
        <v>0.57963805000000002</v>
      </c>
      <c r="I1198" s="1" t="str">
        <f>_xlfn.TEXTAFTER(Table4[[#This Row],[rxn     upper-bound     lower-bound]]," ",-1)</f>
        <v>0.00000000</v>
      </c>
    </row>
    <row r="1199" spans="1:9">
      <c r="A1199" s="1" t="s">
        <v>14115</v>
      </c>
      <c r="B1199" s="1" t="str">
        <f>_xlfn.TEXTBEFORE(ENZLOAD[[#This Row],[ENZLOAD (from enz_from_proteome)]]," ")</f>
        <v>ENZLOAD-FACOAL240_l_FWD-rt1544_l</v>
      </c>
      <c r="C1199" s="1">
        <f>_xlfn.NUMBERVALUE(_xlfn.TEXTAFTER(ENZLOAD[[#This Row],[ENZLOAD (from enz_from_proteome)]]," ",-1))</f>
        <v>3.7733456139999999E-8</v>
      </c>
      <c r="F1199" s="1" t="s">
        <v>17808</v>
      </c>
      <c r="G1199" s="1" t="str">
        <f>_xlfn.TEXTBEFORE(Table4[[#This Row],[rxn     upper-bound     lower-bound]]," ")</f>
        <v>ENZLOAD-FACOAL240_l_FWD-rt1544_l</v>
      </c>
      <c r="H1199" s="1">
        <f>_xlfn.NUMBERVALUE(TRIM(_xlfn.TEXTBEFORE(_xlfn.TEXTAFTER(Table4[[#This Row],[rxn     upper-bound     lower-bound]],Table4[[#This Row],[rxn]]),Table4[[#This Row],[lb]],-1)))</f>
        <v>0.60670625</v>
      </c>
      <c r="I1199" s="1" t="str">
        <f>_xlfn.TEXTAFTER(Table4[[#This Row],[rxn     upper-bound     lower-bound]]," ",-1)</f>
        <v>0.00000000</v>
      </c>
    </row>
    <row r="1200" spans="1:9">
      <c r="A1200" s="1" t="s">
        <v>14116</v>
      </c>
      <c r="B1200" s="1" t="str">
        <f>_xlfn.TEXTBEFORE(ENZLOAD[[#This Row],[ENZLOAD (from enz_from_proteome)]]," ")</f>
        <v>ENZLOAD-FACOAL240_rm_FWD-rt1544_rm</v>
      </c>
      <c r="C1200" s="1">
        <f>_xlfn.NUMBERVALUE(_xlfn.TEXTAFTER(ENZLOAD[[#This Row],[ENZLOAD (from enz_from_proteome)]]," ",-1))</f>
        <v>3.7733456139999999E-8</v>
      </c>
      <c r="F1200" s="1" t="s">
        <v>17809</v>
      </c>
      <c r="G1200" s="1" t="str">
        <f>_xlfn.TEXTBEFORE(Table4[[#This Row],[rxn     upper-bound     lower-bound]]," ")</f>
        <v>ENZLOAD-FACOAL240_rm_FWD-rt1544_rm</v>
      </c>
      <c r="H1200" s="1">
        <f>_xlfn.NUMBERVALUE(TRIM(_xlfn.TEXTBEFORE(_xlfn.TEXTAFTER(Table4[[#This Row],[rxn     upper-bound     lower-bound]],Table4[[#This Row],[rxn]]),Table4[[#This Row],[lb]],-1)))</f>
        <v>0.60670625</v>
      </c>
      <c r="I1200" s="1" t="str">
        <f>_xlfn.TEXTAFTER(Table4[[#This Row],[rxn     upper-bound     lower-bound]]," ",-1)</f>
        <v>0.00000000</v>
      </c>
    </row>
    <row r="1201" spans="1:9">
      <c r="A1201" s="1" t="s">
        <v>14117</v>
      </c>
      <c r="B1201" s="1" t="str">
        <f>_xlfn.TEXTBEFORE(ENZLOAD[[#This Row],[ENZLOAD (from enz_from_proteome)]]," ")</f>
        <v>ENZLOAD-FACOAL240_x_FWD-rt7761</v>
      </c>
      <c r="C1201" s="1">
        <f>_xlfn.NUMBERVALUE(_xlfn.TEXTAFTER(ENZLOAD[[#This Row],[ENZLOAD (from enz_from_proteome)]]," ",-1))</f>
        <v>3.6338751100000002E-9</v>
      </c>
      <c r="F1201" s="1" t="s">
        <v>17810</v>
      </c>
      <c r="G1201" s="1" t="str">
        <f>_xlfn.TEXTBEFORE(Table4[[#This Row],[rxn     upper-bound     lower-bound]]," ")</f>
        <v>ENZLOAD-FACOAL240_x_FWD-rt7761</v>
      </c>
      <c r="H1201" s="1">
        <f>_xlfn.NUMBERVALUE(TRIM(_xlfn.TEXTBEFORE(_xlfn.TEXTAFTER(Table4[[#This Row],[rxn     upper-bound     lower-bound]],Table4[[#This Row],[rxn]]),Table4[[#This Row],[lb]],-1)))</f>
        <v>0.63751566000000004</v>
      </c>
      <c r="I1201" s="1" t="str">
        <f>_xlfn.TEXTAFTER(Table4[[#This Row],[rxn     upper-bound     lower-bound]]," ",-1)</f>
        <v>0.00000000</v>
      </c>
    </row>
    <row r="1202" spans="1:9">
      <c r="A1202" s="1" t="s">
        <v>14118</v>
      </c>
      <c r="B1202" s="1" t="str">
        <f>_xlfn.TEXTBEFORE(ENZLOAD[[#This Row],[ENZLOAD (from enz_from_proteome)]]," ")</f>
        <v>ENZLOAD-FACOAL260_en_FWD-rt7380</v>
      </c>
      <c r="C1202" s="1">
        <f>_xlfn.NUMBERVALUE(_xlfn.TEXTAFTER(ENZLOAD[[#This Row],[ENZLOAD (from enz_from_proteome)]]," ",-1))</f>
        <v>5.4185099038999995E-7</v>
      </c>
      <c r="F1202" s="1" t="s">
        <v>17811</v>
      </c>
      <c r="G1202" s="1" t="str">
        <f>_xlfn.TEXTBEFORE(Table4[[#This Row],[rxn     upper-bound     lower-bound]]," ")</f>
        <v>ENZLOAD-FACOAL260_en_FWD-rt7380</v>
      </c>
      <c r="H1202" s="1">
        <f>_xlfn.NUMBERVALUE(TRIM(_xlfn.TEXTBEFORE(_xlfn.TEXTAFTER(Table4[[#This Row],[rxn     upper-bound     lower-bound]],Table4[[#This Row],[rxn]]),Table4[[#This Row],[lb]],-1)))</f>
        <v>0.57963805000000002</v>
      </c>
      <c r="I1202" s="1" t="str">
        <f>_xlfn.TEXTAFTER(Table4[[#This Row],[rxn     upper-bound     lower-bound]]," ",-1)</f>
        <v>0.00000000</v>
      </c>
    </row>
    <row r="1203" spans="1:9">
      <c r="A1203" s="1" t="s">
        <v>14119</v>
      </c>
      <c r="B1203" s="1" t="str">
        <f>_xlfn.TEXTBEFORE(ENZLOAD[[#This Row],[ENZLOAD (from enz_from_proteome)]]," ")</f>
        <v>ENZLOAD-FACOAL260_l_FWD-rt1544_l</v>
      </c>
      <c r="C1203" s="1">
        <f>_xlfn.NUMBERVALUE(_xlfn.TEXTAFTER(ENZLOAD[[#This Row],[ENZLOAD (from enz_from_proteome)]]," ",-1))</f>
        <v>3.7733456139999999E-8</v>
      </c>
      <c r="F1203" s="1" t="s">
        <v>17812</v>
      </c>
      <c r="G1203" s="1" t="str">
        <f>_xlfn.TEXTBEFORE(Table4[[#This Row],[rxn     upper-bound     lower-bound]]," ")</f>
        <v>ENZLOAD-FACOAL260_l_FWD-rt1544_l</v>
      </c>
      <c r="H1203" s="1">
        <f>_xlfn.NUMBERVALUE(TRIM(_xlfn.TEXTBEFORE(_xlfn.TEXTAFTER(Table4[[#This Row],[rxn     upper-bound     lower-bound]],Table4[[#This Row],[rxn]]),Table4[[#This Row],[lb]],-1)))</f>
        <v>0.60670625</v>
      </c>
      <c r="I1203" s="1" t="str">
        <f>_xlfn.TEXTAFTER(Table4[[#This Row],[rxn     upper-bound     lower-bound]]," ",-1)</f>
        <v>0.00000000</v>
      </c>
    </row>
    <row r="1204" spans="1:9">
      <c r="A1204" s="1" t="s">
        <v>14120</v>
      </c>
      <c r="B1204" s="1" t="str">
        <f>_xlfn.TEXTBEFORE(ENZLOAD[[#This Row],[ENZLOAD (from enz_from_proteome)]]," ")</f>
        <v>ENZLOAD-FACOAL260_rm_FWD-rt1544_rm</v>
      </c>
      <c r="C1204" s="1">
        <f>_xlfn.NUMBERVALUE(_xlfn.TEXTAFTER(ENZLOAD[[#This Row],[ENZLOAD (from enz_from_proteome)]]," ",-1))</f>
        <v>3.7733456139999999E-8</v>
      </c>
      <c r="F1204" s="1" t="s">
        <v>17813</v>
      </c>
      <c r="G1204" s="1" t="str">
        <f>_xlfn.TEXTBEFORE(Table4[[#This Row],[rxn     upper-bound     lower-bound]]," ")</f>
        <v>ENZLOAD-FACOAL260_rm_FWD-rt1544_rm</v>
      </c>
      <c r="H1204" s="1">
        <f>_xlfn.NUMBERVALUE(TRIM(_xlfn.TEXTBEFORE(_xlfn.TEXTAFTER(Table4[[#This Row],[rxn     upper-bound     lower-bound]],Table4[[#This Row],[rxn]]),Table4[[#This Row],[lb]],-1)))</f>
        <v>0.60670625</v>
      </c>
      <c r="I1204" s="1" t="str">
        <f>_xlfn.TEXTAFTER(Table4[[#This Row],[rxn     upper-bound     lower-bound]]," ",-1)</f>
        <v>0.00000000</v>
      </c>
    </row>
    <row r="1205" spans="1:9">
      <c r="A1205" s="1" t="s">
        <v>14121</v>
      </c>
      <c r="B1205" s="1" t="str">
        <f>_xlfn.TEXTBEFORE(ENZLOAD[[#This Row],[ENZLOAD (from enz_from_proteome)]]," ")</f>
        <v>ENZLOAD-FACOAL260_x_FWD-rt7761</v>
      </c>
      <c r="C1205" s="1">
        <f>_xlfn.NUMBERVALUE(_xlfn.TEXTAFTER(ENZLOAD[[#This Row],[ENZLOAD (from enz_from_proteome)]]," ",-1))</f>
        <v>3.6338751100000002E-9</v>
      </c>
      <c r="F1205" s="1" t="s">
        <v>17814</v>
      </c>
      <c r="G1205" s="1" t="str">
        <f>_xlfn.TEXTBEFORE(Table4[[#This Row],[rxn     upper-bound     lower-bound]]," ")</f>
        <v>ENZLOAD-FACOAL260_x_FWD-rt7761</v>
      </c>
      <c r="H1205" s="1">
        <f>_xlfn.NUMBERVALUE(TRIM(_xlfn.TEXTBEFORE(_xlfn.TEXTAFTER(Table4[[#This Row],[rxn     upper-bound     lower-bound]],Table4[[#This Row],[rxn]]),Table4[[#This Row],[lb]],-1)))</f>
        <v>0.63751566000000004</v>
      </c>
      <c r="I1205" s="1" t="str">
        <f>_xlfn.TEXTAFTER(Table4[[#This Row],[rxn     upper-bound     lower-bound]]," ",-1)</f>
        <v>0.00000000</v>
      </c>
    </row>
    <row r="1206" spans="1:9">
      <c r="A1206" s="1" t="s">
        <v>14122</v>
      </c>
      <c r="B1206" s="1" t="str">
        <f>_xlfn.TEXTBEFORE(ENZLOAD[[#This Row],[ENZLOAD (from enz_from_proteome)]]," ")</f>
        <v>ENZLOAD-FACOAL40_c_FWD-rt7532_c</v>
      </c>
      <c r="C1206" s="1">
        <f>_xlfn.NUMBERVALUE(_xlfn.TEXTAFTER(ENZLOAD[[#This Row],[ENZLOAD (from enz_from_proteome)]]," ",-1))</f>
        <v>0</v>
      </c>
      <c r="F1206" s="1" t="s">
        <v>17815</v>
      </c>
      <c r="G1206" s="1" t="str">
        <f>_xlfn.TEXTBEFORE(Table4[[#This Row],[rxn     upper-bound     lower-bound]]," ")</f>
        <v>ENZLOAD-FACOAL40_c_FWD-rt7532_c</v>
      </c>
      <c r="H1206" s="1">
        <f>_xlfn.NUMBERVALUE(TRIM(_xlfn.TEXTBEFORE(_xlfn.TEXTAFTER(Table4[[#This Row],[rxn     upper-bound     lower-bound]],Table4[[#This Row],[rxn]]),Table4[[#This Row],[lb]],-1)))</f>
        <v>0.67276787000000005</v>
      </c>
      <c r="I1206" s="1" t="str">
        <f>_xlfn.TEXTAFTER(Table4[[#This Row],[rxn     upper-bound     lower-bound]]," ",-1)</f>
        <v>0.00000000</v>
      </c>
    </row>
    <row r="1207" spans="1:9">
      <c r="A1207" s="1" t="s">
        <v>14123</v>
      </c>
      <c r="B1207" s="1" t="str">
        <f>_xlfn.TEXTBEFORE(ENZLOAD[[#This Row],[ENZLOAD (from enz_from_proteome)]]," ")</f>
        <v>ENZLOAD-FACOAL40o_x_FWD-rt6908</v>
      </c>
      <c r="C1207" s="1">
        <f>_xlfn.NUMBERVALUE(_xlfn.TEXTAFTER(ENZLOAD[[#This Row],[ENZLOAD (from enz_from_proteome)]]," ",-1))</f>
        <v>2.3198220401000001E-7</v>
      </c>
      <c r="F1207" s="1" t="s">
        <v>17816</v>
      </c>
      <c r="G1207" s="1" t="str">
        <f>_xlfn.TEXTBEFORE(Table4[[#This Row],[rxn     upper-bound     lower-bound]]," ")</f>
        <v>ENZLOAD-FACOAL40o_x_FWD-rt6908</v>
      </c>
      <c r="H1207" s="1">
        <f>_xlfn.NUMBERVALUE(TRIM(_xlfn.TEXTBEFORE(_xlfn.TEXTAFTER(Table4[[#This Row],[rxn     upper-bound     lower-bound]],Table4[[#This Row],[rxn]]),Table4[[#This Row],[lb]],-1)))</f>
        <v>0.58140329999999996</v>
      </c>
      <c r="I1207" s="1" t="str">
        <f>_xlfn.TEXTAFTER(Table4[[#This Row],[rxn     upper-bound     lower-bound]]," ",-1)</f>
        <v>0.00000000</v>
      </c>
    </row>
    <row r="1208" spans="1:9">
      <c r="A1208" s="1" t="s">
        <v>14124</v>
      </c>
      <c r="B1208" s="1" t="str">
        <f>_xlfn.TEXTBEFORE(ENZLOAD[[#This Row],[ENZLOAD (from enz_from_proteome)]]," ")</f>
        <v>ENZLOAD-FACOAL60_c_FWD-rt7532_c</v>
      </c>
      <c r="C1208" s="1">
        <f>_xlfn.NUMBERVALUE(_xlfn.TEXTAFTER(ENZLOAD[[#This Row],[ENZLOAD (from enz_from_proteome)]]," ",-1))</f>
        <v>0</v>
      </c>
      <c r="F1208" s="1" t="s">
        <v>17817</v>
      </c>
      <c r="G1208" s="1" t="str">
        <f>_xlfn.TEXTBEFORE(Table4[[#This Row],[rxn     upper-bound     lower-bound]]," ")</f>
        <v>ENZLOAD-FACOAL60_c_FWD-rt7532_c</v>
      </c>
      <c r="H1208" s="1">
        <f>_xlfn.NUMBERVALUE(TRIM(_xlfn.TEXTBEFORE(_xlfn.TEXTAFTER(Table4[[#This Row],[rxn     upper-bound     lower-bound]],Table4[[#This Row],[rxn]]),Table4[[#This Row],[lb]],-1)))</f>
        <v>0.67276787000000005</v>
      </c>
      <c r="I1208" s="1" t="str">
        <f>_xlfn.TEXTAFTER(Table4[[#This Row],[rxn     upper-bound     lower-bound]]," ",-1)</f>
        <v>0.00000000</v>
      </c>
    </row>
    <row r="1209" spans="1:9">
      <c r="A1209" s="1" t="s">
        <v>14125</v>
      </c>
      <c r="B1209" s="1" t="str">
        <f>_xlfn.TEXTBEFORE(ENZLOAD[[#This Row],[ENZLOAD (from enz_from_proteome)]]," ")</f>
        <v>ENZLOAD-FACOAL80_c_FWD-rt7532_c</v>
      </c>
      <c r="C1209" s="1">
        <f>_xlfn.NUMBERVALUE(_xlfn.TEXTAFTER(ENZLOAD[[#This Row],[ENZLOAD (from enz_from_proteome)]]," ",-1))</f>
        <v>0</v>
      </c>
      <c r="F1209" s="1" t="s">
        <v>17818</v>
      </c>
      <c r="G1209" s="1" t="str">
        <f>_xlfn.TEXTBEFORE(Table4[[#This Row],[rxn     upper-bound     lower-bound]]," ")</f>
        <v>ENZLOAD-FACOAL80_c_FWD-rt7532_c</v>
      </c>
      <c r="H1209" s="1">
        <f>_xlfn.NUMBERVALUE(TRIM(_xlfn.TEXTBEFORE(_xlfn.TEXTAFTER(Table4[[#This Row],[rxn     upper-bound     lower-bound]],Table4[[#This Row],[rxn]]),Table4[[#This Row],[lb]],-1)))</f>
        <v>0.67276787000000005</v>
      </c>
      <c r="I1209" s="1" t="str">
        <f>_xlfn.TEXTAFTER(Table4[[#This Row],[rxn     upper-bound     lower-bound]]," ",-1)</f>
        <v>0.00000000</v>
      </c>
    </row>
    <row r="1210" spans="1:9">
      <c r="A1210" s="1" t="s">
        <v>14126</v>
      </c>
      <c r="B1210" s="1" t="str">
        <f>_xlfn.TEXTBEFORE(ENZLOAD[[#This Row],[ENZLOAD (from enz_from_proteome)]]," ")</f>
        <v>ENZLOAD-FACOAL80_x_FWD-rt4187</v>
      </c>
      <c r="C1210" s="1">
        <f>_xlfn.NUMBERVALUE(_xlfn.TEXTAFTER(ENZLOAD[[#This Row],[ENZLOAD (from enz_from_proteome)]]," ",-1))</f>
        <v>1.4729517051999999E-7</v>
      </c>
      <c r="F1210" s="1" t="s">
        <v>17819</v>
      </c>
      <c r="G1210" s="1" t="str">
        <f>_xlfn.TEXTBEFORE(Table4[[#This Row],[rxn     upper-bound     lower-bound]]," ")</f>
        <v>ENZLOAD-FACOAL80_x_FWD-rt4187</v>
      </c>
      <c r="H1210" s="1">
        <f>_xlfn.NUMBERVALUE(TRIM(_xlfn.TEXTBEFORE(_xlfn.TEXTAFTER(Table4[[#This Row],[rxn     upper-bound     lower-bound]],Table4[[#This Row],[rxn]]),Table4[[#This Row],[lb]],-1)))</f>
        <v>0.53170788999999996</v>
      </c>
      <c r="I1210" s="1" t="str">
        <f>_xlfn.TEXTAFTER(Table4[[#This Row],[rxn     upper-bound     lower-bound]]," ",-1)</f>
        <v>0.00000000</v>
      </c>
    </row>
    <row r="1211" spans="1:9">
      <c r="A1211" s="1" t="s">
        <v>14127</v>
      </c>
      <c r="B1211" s="1" t="str">
        <f>_xlfn.TEXTBEFORE(ENZLOAD[[#This Row],[ENZLOAD (from enz_from_proteome)]]," ")</f>
        <v>ENZLOAD-FACOAL80_x_FWD-rt7761</v>
      </c>
      <c r="C1211" s="1">
        <f>_xlfn.NUMBERVALUE(_xlfn.TEXTAFTER(ENZLOAD[[#This Row],[ENZLOAD (from enz_from_proteome)]]," ",-1))</f>
        <v>3.6338751100000002E-9</v>
      </c>
      <c r="F1211" s="1" t="s">
        <v>17820</v>
      </c>
      <c r="G1211" s="1" t="str">
        <f>_xlfn.TEXTBEFORE(Table4[[#This Row],[rxn     upper-bound     lower-bound]]," ")</f>
        <v>ENZLOAD-FACOAL80_x_FWD-rt7761</v>
      </c>
      <c r="H1211" s="1">
        <f>_xlfn.NUMBERVALUE(TRIM(_xlfn.TEXTBEFORE(_xlfn.TEXTAFTER(Table4[[#This Row],[rxn     upper-bound     lower-bound]],Table4[[#This Row],[rxn]]),Table4[[#This Row],[lb]],-1)))</f>
        <v>0.63751566000000004</v>
      </c>
      <c r="I1211" s="1" t="str">
        <f>_xlfn.TEXTAFTER(Table4[[#This Row],[rxn     upper-bound     lower-bound]]," ",-1)</f>
        <v>0.00000000</v>
      </c>
    </row>
    <row r="1212" spans="1:9">
      <c r="A1212" s="1" t="s">
        <v>14128</v>
      </c>
      <c r="B1212" s="1" t="str">
        <f>_xlfn.TEXTBEFORE(ENZLOAD[[#This Row],[ENZLOAD (from enz_from_proteome)]]," ")</f>
        <v>ENZLOAD-FADH2t_c_m_FWD-rt5791</v>
      </c>
      <c r="C1212" s="1">
        <f>_xlfn.NUMBERVALUE(_xlfn.TEXTAFTER(ENZLOAD[[#This Row],[ENZLOAD (from enz_from_proteome)]]," ",-1))</f>
        <v>6.4638677240000003E-8</v>
      </c>
      <c r="F1212" s="1" t="s">
        <v>17821</v>
      </c>
      <c r="G1212" s="1" t="str">
        <f>_xlfn.TEXTBEFORE(Table4[[#This Row],[rxn     upper-bound     lower-bound]]," ")</f>
        <v>ENZLOAD-FADH2t_c_m_FWD-rt5791</v>
      </c>
      <c r="H1212" s="1">
        <f>_xlfn.NUMBERVALUE(TRIM(_xlfn.TEXTBEFORE(_xlfn.TEXTAFTER(Table4[[#This Row],[rxn     upper-bound     lower-bound]],Table4[[#This Row],[rxn]]),Table4[[#This Row],[lb]],-1)))</f>
        <v>1.1895112299999999</v>
      </c>
      <c r="I1212" s="1" t="str">
        <f>_xlfn.TEXTAFTER(Table4[[#This Row],[rxn     upper-bound     lower-bound]]," ",-1)</f>
        <v>0.00000000</v>
      </c>
    </row>
    <row r="1213" spans="1:9">
      <c r="A1213" s="1" t="s">
        <v>14129</v>
      </c>
      <c r="B1213" s="1" t="str">
        <f>_xlfn.TEXTBEFORE(ENZLOAD[[#This Row],[ENZLOAD (from enz_from_proteome)]]," ")</f>
        <v>ENZLOAD-FADt_c_m_FWD-rt5791</v>
      </c>
      <c r="C1213" s="1">
        <f>_xlfn.NUMBERVALUE(_xlfn.TEXTAFTER(ENZLOAD[[#This Row],[ENZLOAD (from enz_from_proteome)]]," ",-1))</f>
        <v>6.4638677240000003E-8</v>
      </c>
      <c r="F1213" s="1" t="s">
        <v>17822</v>
      </c>
      <c r="G1213" s="1" t="str">
        <f>_xlfn.TEXTBEFORE(Table4[[#This Row],[rxn     upper-bound     lower-bound]]," ")</f>
        <v>ENZLOAD-FADt_c_m_FWD-rt5791</v>
      </c>
      <c r="H1213" s="1">
        <f>_xlfn.NUMBERVALUE(TRIM(_xlfn.TEXTBEFORE(_xlfn.TEXTAFTER(Table4[[#This Row],[rxn     upper-bound     lower-bound]],Table4[[#This Row],[rxn]]),Table4[[#This Row],[lb]],-1)))</f>
        <v>1.1895112299999999</v>
      </c>
      <c r="I1213" s="1" t="str">
        <f>_xlfn.TEXTAFTER(Table4[[#This Row],[rxn     upper-bound     lower-bound]]," ",-1)</f>
        <v>0.00000000</v>
      </c>
    </row>
    <row r="1214" spans="1:9">
      <c r="A1214" s="1" t="s">
        <v>14130</v>
      </c>
      <c r="B1214" s="1" t="str">
        <f>_xlfn.TEXTBEFORE(ENZLOAD[[#This Row],[ENZLOAD (from enz_from_proteome)]]," ")</f>
        <v>ENZLOAD-FALDH_c_FWD-rt5740</v>
      </c>
      <c r="C1214" s="1">
        <f>_xlfn.NUMBERVALUE(_xlfn.TEXTAFTER(ENZLOAD[[#This Row],[ENZLOAD (from enz_from_proteome)]]," ",-1))</f>
        <v>3.7290204630299998E-6</v>
      </c>
      <c r="F1214" s="1" t="s">
        <v>17823</v>
      </c>
      <c r="G1214" s="1" t="str">
        <f>_xlfn.TEXTBEFORE(Table4[[#This Row],[rxn     upper-bound     lower-bound]]," ")</f>
        <v>ENZLOAD-FALDH_c_FWD-rt5740</v>
      </c>
      <c r="H1214" s="1">
        <f>_xlfn.NUMBERVALUE(TRIM(_xlfn.TEXTBEFORE(_xlfn.TEXTAFTER(Table4[[#This Row],[rxn     upper-bound     lower-bound]],Table4[[#This Row],[rxn]]),Table4[[#This Row],[lb]],-1)))</f>
        <v>1.05744774</v>
      </c>
      <c r="I1214" s="1" t="str">
        <f>_xlfn.TEXTAFTER(Table4[[#This Row],[rxn     upper-bound     lower-bound]]," ",-1)</f>
        <v>0.00000000</v>
      </c>
    </row>
    <row r="1215" spans="1:9">
      <c r="A1215" s="1" t="s">
        <v>14131</v>
      </c>
      <c r="B1215" s="1" t="str">
        <f>_xlfn.TEXTBEFORE(ENZLOAD[[#This Row],[ENZLOAD (from enz_from_proteome)]]," ")</f>
        <v>ENZLOAD-FBA2_c_FWD-rt7052</v>
      </c>
      <c r="C1215" s="1">
        <f>_xlfn.NUMBERVALUE(_xlfn.TEXTAFTER(ENZLOAD[[#This Row],[ENZLOAD (from enz_from_proteome)]]," ",-1))</f>
        <v>1.297704229631E-5</v>
      </c>
      <c r="F1215" s="1" t="s">
        <v>17824</v>
      </c>
      <c r="G1215" s="1" t="str">
        <f>_xlfn.TEXTBEFORE(Table4[[#This Row],[rxn     upper-bound     lower-bound]]," ")</f>
        <v>ENZLOAD-FBA_c_FWD-rt7052</v>
      </c>
      <c r="H1215" s="1">
        <f>_xlfn.NUMBERVALUE(TRIM(_xlfn.TEXTBEFORE(_xlfn.TEXTAFTER(Table4[[#This Row],[rxn     upper-bound     lower-bound]],Table4[[#This Row],[rxn]]),Table4[[#This Row],[lb]],-1)))</f>
        <v>1.0980634899999999</v>
      </c>
      <c r="I1215" s="1" t="str">
        <f>_xlfn.TEXTAFTER(Table4[[#This Row],[rxn     upper-bound     lower-bound]]," ",-1)</f>
        <v>0.00000000</v>
      </c>
    </row>
    <row r="1216" spans="1:9">
      <c r="A1216" s="1" t="s">
        <v>14132</v>
      </c>
      <c r="B1216" s="1" t="str">
        <f>_xlfn.TEXTBEFORE(ENZLOAD[[#This Row],[ENZLOAD (from enz_from_proteome)]]," ")</f>
        <v>ENZLOAD-FBA2_c_REV-rt7052</v>
      </c>
      <c r="C1216" s="1">
        <f>_xlfn.NUMBERVALUE(_xlfn.TEXTAFTER(ENZLOAD[[#This Row],[ENZLOAD (from enz_from_proteome)]]," ",-1))</f>
        <v>1.297704229631E-5</v>
      </c>
      <c r="F1216" s="1" t="s">
        <v>17825</v>
      </c>
      <c r="G1216" s="1" t="str">
        <f>_xlfn.TEXTBEFORE(Table4[[#This Row],[rxn     upper-bound     lower-bound]]," ")</f>
        <v>ENZLOAD-FBA_c_REV-rt7052</v>
      </c>
      <c r="H1216" s="1">
        <f>_xlfn.NUMBERVALUE(TRIM(_xlfn.TEXTBEFORE(_xlfn.TEXTAFTER(Table4[[#This Row],[rxn     upper-bound     lower-bound]],Table4[[#This Row],[rxn]]),Table4[[#This Row],[lb]],-1)))</f>
        <v>1.0980634899999999</v>
      </c>
      <c r="I1216" s="1" t="str">
        <f>_xlfn.TEXTAFTER(Table4[[#This Row],[rxn     upper-bound     lower-bound]]," ",-1)</f>
        <v>0.00000000</v>
      </c>
    </row>
    <row r="1217" spans="1:9">
      <c r="A1217" s="1" t="s">
        <v>14133</v>
      </c>
      <c r="B1217" s="1" t="str">
        <f>_xlfn.TEXTBEFORE(ENZLOAD[[#This Row],[ENZLOAD (from enz_from_proteome)]]," ")</f>
        <v>ENZLOAD-FBA3_c_FWD-rt7052</v>
      </c>
      <c r="C1217" s="1">
        <f>_xlfn.NUMBERVALUE(_xlfn.TEXTAFTER(ENZLOAD[[#This Row],[ENZLOAD (from enz_from_proteome)]]," ",-1))</f>
        <v>1.297704229631E-5</v>
      </c>
      <c r="F1217" s="1" t="s">
        <v>17826</v>
      </c>
      <c r="G1217" s="1" t="str">
        <f>_xlfn.TEXTBEFORE(Table4[[#This Row],[rxn     upper-bound     lower-bound]]," ")</f>
        <v>ENZLOAD-FBA2_c_FWD-rt7052</v>
      </c>
      <c r="H1217" s="1">
        <f>_xlfn.NUMBERVALUE(TRIM(_xlfn.TEXTBEFORE(_xlfn.TEXTAFTER(Table4[[#This Row],[rxn     upper-bound     lower-bound]],Table4[[#This Row],[rxn]]),Table4[[#This Row],[lb]],-1)))</f>
        <v>1.0980634899999999</v>
      </c>
      <c r="I1217" s="1" t="str">
        <f>_xlfn.TEXTAFTER(Table4[[#This Row],[rxn     upper-bound     lower-bound]]," ",-1)</f>
        <v>0.00000000</v>
      </c>
    </row>
    <row r="1218" spans="1:9">
      <c r="A1218" s="1" t="s">
        <v>14134</v>
      </c>
      <c r="B1218" s="1" t="str">
        <f>_xlfn.TEXTBEFORE(ENZLOAD[[#This Row],[ENZLOAD (from enz_from_proteome)]]," ")</f>
        <v>ENZLOAD-FBA3_c_REV-rt7052</v>
      </c>
      <c r="C1218" s="1">
        <f>_xlfn.NUMBERVALUE(_xlfn.TEXTAFTER(ENZLOAD[[#This Row],[ENZLOAD (from enz_from_proteome)]]," ",-1))</f>
        <v>1.297704229631E-5</v>
      </c>
      <c r="F1218" s="1" t="s">
        <v>17827</v>
      </c>
      <c r="G1218" s="1" t="str">
        <f>_xlfn.TEXTBEFORE(Table4[[#This Row],[rxn     upper-bound     lower-bound]]," ")</f>
        <v>ENZLOAD-FBA2_c_REV-rt7052</v>
      </c>
      <c r="H1218" s="1">
        <f>_xlfn.NUMBERVALUE(TRIM(_xlfn.TEXTBEFORE(_xlfn.TEXTAFTER(Table4[[#This Row],[rxn     upper-bound     lower-bound]],Table4[[#This Row],[rxn]]),Table4[[#This Row],[lb]],-1)))</f>
        <v>1.0980634899999999</v>
      </c>
      <c r="I1218" s="1" t="str">
        <f>_xlfn.TEXTAFTER(Table4[[#This Row],[rxn     upper-bound     lower-bound]]," ",-1)</f>
        <v>0.00000000</v>
      </c>
    </row>
    <row r="1219" spans="1:9">
      <c r="A1219" s="1" t="s">
        <v>14135</v>
      </c>
      <c r="B1219" s="1" t="str">
        <f>_xlfn.TEXTBEFORE(ENZLOAD[[#This Row],[ENZLOAD (from enz_from_proteome)]]," ")</f>
        <v>ENZLOAD-FBA_c_FWD-rt7052</v>
      </c>
      <c r="C1219" s="1">
        <f>_xlfn.NUMBERVALUE(_xlfn.TEXTAFTER(ENZLOAD[[#This Row],[ENZLOAD (from enz_from_proteome)]]," ",-1))</f>
        <v>1.297704229631E-5</v>
      </c>
      <c r="F1219" s="1" t="s">
        <v>17828</v>
      </c>
      <c r="G1219" s="1" t="str">
        <f>_xlfn.TEXTBEFORE(Table4[[#This Row],[rxn     upper-bound     lower-bound]]," ")</f>
        <v>ENZLOAD-FBA3_c_FWD-rt7052</v>
      </c>
      <c r="H1219" s="1">
        <f>_xlfn.NUMBERVALUE(TRIM(_xlfn.TEXTBEFORE(_xlfn.TEXTAFTER(Table4[[#This Row],[rxn     upper-bound     lower-bound]],Table4[[#This Row],[rxn]]),Table4[[#This Row],[lb]],-1)))</f>
        <v>1.0980634899999999</v>
      </c>
      <c r="I1219" s="1" t="str">
        <f>_xlfn.TEXTAFTER(Table4[[#This Row],[rxn     upper-bound     lower-bound]]," ",-1)</f>
        <v>0.00000000</v>
      </c>
    </row>
    <row r="1220" spans="1:9">
      <c r="A1220" s="1" t="s">
        <v>14136</v>
      </c>
      <c r="B1220" s="1" t="str">
        <f>_xlfn.TEXTBEFORE(ENZLOAD[[#This Row],[ENZLOAD (from enz_from_proteome)]]," ")</f>
        <v>ENZLOAD-FBA_c_REV-rt7052</v>
      </c>
      <c r="C1220" s="1">
        <f>_xlfn.NUMBERVALUE(_xlfn.TEXTAFTER(ENZLOAD[[#This Row],[ENZLOAD (from enz_from_proteome)]]," ",-1))</f>
        <v>1.297704229631E-5</v>
      </c>
      <c r="F1220" s="1" t="s">
        <v>17829</v>
      </c>
      <c r="G1220" s="1" t="str">
        <f>_xlfn.TEXTBEFORE(Table4[[#This Row],[rxn     upper-bound     lower-bound]]," ")</f>
        <v>ENZLOAD-FBA3_c_REV-rt7052</v>
      </c>
      <c r="H1220" s="1">
        <f>_xlfn.NUMBERVALUE(TRIM(_xlfn.TEXTBEFORE(_xlfn.TEXTAFTER(Table4[[#This Row],[rxn     upper-bound     lower-bound]],Table4[[#This Row],[rxn]]),Table4[[#This Row],[lb]],-1)))</f>
        <v>1.0980634899999999</v>
      </c>
      <c r="I1220" s="1" t="str">
        <f>_xlfn.TEXTAFTER(Table4[[#This Row],[rxn     upper-bound     lower-bound]]," ",-1)</f>
        <v>0.00000000</v>
      </c>
    </row>
    <row r="1221" spans="1:9">
      <c r="A1221" s="1" t="s">
        <v>14137</v>
      </c>
      <c r="B1221" s="1" t="str">
        <f>_xlfn.TEXTBEFORE(ENZLOAD[[#This Row],[ENZLOAD (from enz_from_proteome)]]," ")</f>
        <v>ENZLOAD-FBP2_c_FWD-rt6827</v>
      </c>
      <c r="C1221" s="1">
        <f>_xlfn.NUMBERVALUE(_xlfn.TEXTAFTER(ENZLOAD[[#This Row],[ENZLOAD (from enz_from_proteome)]]," ",-1))</f>
        <v>2.3844418245999902E-7</v>
      </c>
      <c r="F1221" s="1" t="s">
        <v>17830</v>
      </c>
      <c r="G1221" s="1" t="str">
        <f>_xlfn.TEXTBEFORE(Table4[[#This Row],[rxn     upper-bound     lower-bound]]," ")</f>
        <v>ENZLOAD-FBP_c_FWD-rt7055</v>
      </c>
      <c r="H1221" s="1">
        <f>_xlfn.NUMBERVALUE(TRIM(_xlfn.TEXTBEFORE(_xlfn.TEXTAFTER(Table4[[#This Row],[rxn     upper-bound     lower-bound]],Table4[[#This Row],[rxn]]),Table4[[#This Row],[lb]],-1)))</f>
        <v>1.1599808300000001</v>
      </c>
      <c r="I1221" s="1" t="str">
        <f>_xlfn.TEXTAFTER(Table4[[#This Row],[rxn     upper-bound     lower-bound]]," ",-1)</f>
        <v>0.00000000</v>
      </c>
    </row>
    <row r="1222" spans="1:9">
      <c r="A1222" s="1" t="s">
        <v>14138</v>
      </c>
      <c r="B1222" s="1" t="str">
        <f>_xlfn.TEXTBEFORE(ENZLOAD[[#This Row],[ENZLOAD (from enz_from_proteome)]]," ")</f>
        <v>ENZLOAD-FBP2_c_FWD-rt7376</v>
      </c>
      <c r="C1222" s="1">
        <f>_xlfn.NUMBERVALUE(_xlfn.TEXTAFTER(ENZLOAD[[#This Row],[ENZLOAD (from enz_from_proteome)]]," ",-1))</f>
        <v>1.0366125548299999E-6</v>
      </c>
      <c r="F1222" s="1" t="s">
        <v>17831</v>
      </c>
      <c r="G1222" s="1" t="str">
        <f>_xlfn.TEXTBEFORE(Table4[[#This Row],[rxn     upper-bound     lower-bound]]," ")</f>
        <v>ENZLOAD-FBP2_c_FWD-rt6827</v>
      </c>
      <c r="H1222" s="1">
        <f>_xlfn.NUMBERVALUE(TRIM(_xlfn.TEXTBEFORE(_xlfn.TEXTAFTER(Table4[[#This Row],[rxn     upper-bound     lower-bound]],Table4[[#This Row],[rxn]]),Table4[[#This Row],[lb]],-1)))</f>
        <v>0.58099862000000002</v>
      </c>
      <c r="I1222" s="1" t="str">
        <f>_xlfn.TEXTAFTER(Table4[[#This Row],[rxn     upper-bound     lower-bound]]," ",-1)</f>
        <v>0.00000000</v>
      </c>
    </row>
    <row r="1223" spans="1:9">
      <c r="A1223" s="1" t="s">
        <v>14139</v>
      </c>
      <c r="B1223" s="1" t="str">
        <f>_xlfn.TEXTBEFORE(ENZLOAD[[#This Row],[ENZLOAD (from enz_from_proteome)]]," ")</f>
        <v>ENZLOAD-FBP_c_FWD-rt7055</v>
      </c>
      <c r="C1223" s="1">
        <f>_xlfn.NUMBERVALUE(_xlfn.TEXTAFTER(ENZLOAD[[#This Row],[ENZLOAD (from enz_from_proteome)]]," ",-1))</f>
        <v>3.1296591211300002E-6</v>
      </c>
      <c r="F1223" s="1" t="s">
        <v>17832</v>
      </c>
      <c r="G1223" s="1" t="str">
        <f>_xlfn.TEXTBEFORE(Table4[[#This Row],[rxn     upper-bound     lower-bound]]," ")</f>
        <v>ENZLOAD-FBP2_c_FWD-rt7376</v>
      </c>
      <c r="H1223" s="1">
        <f>_xlfn.NUMBERVALUE(TRIM(_xlfn.TEXTBEFORE(_xlfn.TEXTAFTER(Table4[[#This Row],[rxn     upper-bound     lower-bound]],Table4[[#This Row],[rxn]]),Table4[[#This Row],[lb]],-1)))</f>
        <v>0.85246902999999996</v>
      </c>
      <c r="I1223" s="1" t="str">
        <f>_xlfn.TEXTAFTER(Table4[[#This Row],[rxn     upper-bound     lower-bound]]," ",-1)</f>
        <v>0.00000000</v>
      </c>
    </row>
    <row r="1224" spans="1:9">
      <c r="A1224" s="1" t="s">
        <v>14140</v>
      </c>
      <c r="B1224" s="1" t="str">
        <f>_xlfn.TEXTBEFORE(ENZLOAD[[#This Row],[ENZLOAD (from enz_from_proteome)]]," ")</f>
        <v>ENZLOAD-FCLT_m_FWD-rt7907</v>
      </c>
      <c r="C1224" s="1">
        <f>_xlfn.NUMBERVALUE(_xlfn.TEXTAFTER(ENZLOAD[[#This Row],[ENZLOAD (from enz_from_proteome)]]," ",-1))</f>
        <v>9.8140531049999995E-8</v>
      </c>
      <c r="F1224" s="1" t="s">
        <v>17833</v>
      </c>
      <c r="G1224" s="1" t="str">
        <f>_xlfn.TEXTBEFORE(Table4[[#This Row],[rxn     upper-bound     lower-bound]]," ")</f>
        <v>ENZLOAD-FCLT_m_FWD-rt7907</v>
      </c>
      <c r="H1224" s="1">
        <f>_xlfn.NUMBERVALUE(TRIM(_xlfn.TEXTBEFORE(_xlfn.TEXTAFTER(Table4[[#This Row],[rxn     upper-bound     lower-bound]],Table4[[#This Row],[rxn]]),Table4[[#This Row],[lb]],-1)))</f>
        <v>0.21169017000000001</v>
      </c>
      <c r="I1224" s="1" t="str">
        <f>_xlfn.TEXTAFTER(Table4[[#This Row],[rxn     upper-bound     lower-bound]]," ",-1)</f>
        <v>0.00000000</v>
      </c>
    </row>
    <row r="1225" spans="1:9">
      <c r="A1225" s="1" t="s">
        <v>14141</v>
      </c>
      <c r="B1225" s="1" t="str">
        <f>_xlfn.TEXTBEFORE(ENZLOAD[[#This Row],[ENZLOAD (from enz_from_proteome)]]," ")</f>
        <v>ENZLOAD-FDH_c_FWD-rt3584</v>
      </c>
      <c r="C1225" s="1">
        <f>_xlfn.NUMBERVALUE(_xlfn.TEXTAFTER(ENZLOAD[[#This Row],[ENZLOAD (from enz_from_proteome)]]," ",-1))</f>
        <v>0</v>
      </c>
      <c r="F1225" s="1" t="s">
        <v>17834</v>
      </c>
      <c r="G1225" s="1" t="str">
        <f>_xlfn.TEXTBEFORE(Table4[[#This Row],[rxn     upper-bound     lower-bound]]," ")</f>
        <v>ENZLOAD-FDH_c_FWD-rt3584</v>
      </c>
      <c r="H1225" s="1">
        <f>_xlfn.NUMBERVALUE(TRIM(_xlfn.TEXTBEFORE(_xlfn.TEXTAFTER(Table4[[#This Row],[rxn     upper-bound     lower-bound]],Table4[[#This Row],[rxn]]),Table4[[#This Row],[lb]],-1)))</f>
        <v>0.54717863</v>
      </c>
      <c r="I1225" s="1" t="str">
        <f>_xlfn.TEXTAFTER(Table4[[#This Row],[rxn     upper-bound     lower-bound]]," ",-1)</f>
        <v>0.00000000</v>
      </c>
    </row>
    <row r="1226" spans="1:9">
      <c r="A1226" s="1" t="s">
        <v>14142</v>
      </c>
      <c r="B1226" s="1" t="str">
        <f>_xlfn.TEXTBEFORE(ENZLOAD[[#This Row],[ENZLOAD (from enz_from_proteome)]]," ")</f>
        <v>ENZLOAD-FE2t_c_e_FWD-rt0996</v>
      </c>
      <c r="C1226" s="1">
        <f>_xlfn.NUMBERVALUE(_xlfn.TEXTAFTER(ENZLOAD[[#This Row],[ENZLOAD (from enz_from_proteome)]]," ",-1))</f>
        <v>1.87975657496E-6</v>
      </c>
      <c r="F1226" s="1" t="s">
        <v>17835</v>
      </c>
      <c r="G1226" s="1" t="str">
        <f>_xlfn.TEXTBEFORE(Table4[[#This Row],[rxn     upper-bound     lower-bound]]," ")</f>
        <v>ENZLOAD-FE2t_c_e_FWD-rt0996</v>
      </c>
      <c r="H1226" s="1">
        <f>_xlfn.NUMBERVALUE(TRIM(_xlfn.TEXTBEFORE(_xlfn.TEXTAFTER(Table4[[#This Row],[rxn     upper-bound     lower-bound]],Table4[[#This Row],[rxn]]),Table4[[#This Row],[lb]],-1)))</f>
        <v>0.61988458999999996</v>
      </c>
      <c r="I1226" s="1" t="str">
        <f>_xlfn.TEXTAFTER(Table4[[#This Row],[rxn     upper-bound     lower-bound]]," ",-1)</f>
        <v>0.00000000</v>
      </c>
    </row>
    <row r="1227" spans="1:9">
      <c r="A1227" s="1" t="s">
        <v>14143</v>
      </c>
      <c r="B1227" s="1" t="str">
        <f>_xlfn.TEXTBEFORE(ENZLOAD[[#This Row],[ENZLOAD (from enz_from_proteome)]]," ")</f>
        <v>ENZLOAD-FE2t_c_e_FWD-rt2087</v>
      </c>
      <c r="C1227" s="1">
        <f>_xlfn.NUMBERVALUE(_xlfn.TEXTAFTER(ENZLOAD[[#This Row],[ENZLOAD (from enz_from_proteome)]]," ",-1))</f>
        <v>0</v>
      </c>
      <c r="F1227" s="1" t="s">
        <v>17836</v>
      </c>
      <c r="G1227" s="1" t="str">
        <f>_xlfn.TEXTBEFORE(Table4[[#This Row],[rxn     upper-bound     lower-bound]]," ")</f>
        <v>ENZLOAD-FE2t_c_e_FWD-rt2087</v>
      </c>
      <c r="H1227" s="1">
        <f>_xlfn.NUMBERVALUE(TRIM(_xlfn.TEXTBEFORE(_xlfn.TEXTAFTER(Table4[[#This Row],[rxn     upper-bound     lower-bound]],Table4[[#This Row],[rxn]]),Table4[[#This Row],[lb]],-1)))</f>
        <v>0.69549483999999995</v>
      </c>
      <c r="I1227" s="1" t="str">
        <f>_xlfn.TEXTAFTER(Table4[[#This Row],[rxn     upper-bound     lower-bound]]," ",-1)</f>
        <v>0.00000000</v>
      </c>
    </row>
    <row r="1228" spans="1:9">
      <c r="A1228" s="1" t="s">
        <v>14144</v>
      </c>
      <c r="B1228" s="1" t="str">
        <f>_xlfn.TEXTBEFORE(ENZLOAD[[#This Row],[ENZLOAD (from enz_from_proteome)]]," ")</f>
        <v>ENZLOAD-FE3t_c_e_FWD-rt74770996</v>
      </c>
      <c r="C1228" s="1">
        <f>_xlfn.NUMBERVALUE(_xlfn.TEXTAFTER(ENZLOAD[[#This Row],[ENZLOAD (from enz_from_proteome)]]," ",-1))</f>
        <v>2.0310295836000001E-7</v>
      </c>
      <c r="F1228" s="1" t="s">
        <v>17837</v>
      </c>
      <c r="G1228" s="1" t="str">
        <f>_xlfn.TEXTBEFORE(Table4[[#This Row],[rxn     upper-bound     lower-bound]]," ")</f>
        <v>ENZLOAD-FE3t_c_e_FWD-rt74770996</v>
      </c>
      <c r="H1228" s="1">
        <f>_xlfn.NUMBERVALUE(TRIM(_xlfn.TEXTBEFORE(_xlfn.TEXTAFTER(Table4[[#This Row],[rxn     upper-bound     lower-bound]],Table4[[#This Row],[rxn]]),Table4[[#This Row],[lb]],-1)))</f>
        <v>0.37007978000000002</v>
      </c>
      <c r="I1228" s="1" t="str">
        <f>_xlfn.TEXTAFTER(Table4[[#This Row],[rxn     upper-bound     lower-bound]]," ",-1)</f>
        <v>0.00000000</v>
      </c>
    </row>
    <row r="1229" spans="1:9">
      <c r="A1229" s="1" t="s">
        <v>14145</v>
      </c>
      <c r="B1229" s="1" t="str">
        <f>_xlfn.TEXTBEFORE(ENZLOAD[[#This Row],[ENZLOAD (from enz_from_proteome)]]," ")</f>
        <v>ENZLOAD-FECOOR_m_FWD-FECOORCPLX1</v>
      </c>
      <c r="C1229" s="1">
        <f>_xlfn.NUMBERVALUE(_xlfn.TEXTAFTER(ENZLOAD[[#This Row],[ENZLOAD (from enz_from_proteome)]]," ",-1))</f>
        <v>7.6558802599999997E-9</v>
      </c>
      <c r="F1229" s="1" t="s">
        <v>17838</v>
      </c>
      <c r="G1229" s="1" t="str">
        <f>_xlfn.TEXTBEFORE(Table4[[#This Row],[rxn     upper-bound     lower-bound]]," ")</f>
        <v>ENZLOAD-FECOOR_m_FWD-FECOORCPLX1</v>
      </c>
      <c r="H1229" s="1">
        <f>_xlfn.NUMBERVALUE(TRIM(_xlfn.TEXTBEFORE(_xlfn.TEXTAFTER(Table4[[#This Row],[rxn     upper-bound     lower-bound]],Table4[[#This Row],[rxn]]),Table4[[#This Row],[lb]],-1)))</f>
        <v>0.13164044999999999</v>
      </c>
      <c r="I1229" s="1" t="str">
        <f>_xlfn.TEXTAFTER(Table4[[#This Row],[rxn     upper-bound     lower-bound]]," ",-1)</f>
        <v>0.00000000</v>
      </c>
    </row>
    <row r="1230" spans="1:9">
      <c r="A1230" s="1" t="s">
        <v>14146</v>
      </c>
      <c r="B1230" s="1" t="str">
        <f>_xlfn.TEXTBEFORE(ENZLOAD[[#This Row],[ENZLOAD (from enz_from_proteome)]]," ")</f>
        <v>ENZLOAD-FECOOR_m_FWD-FECOORCPLX2</v>
      </c>
      <c r="C1230" s="1">
        <f>_xlfn.NUMBERVALUE(_xlfn.TEXTAFTER(ENZLOAD[[#This Row],[ENZLOAD (from enz_from_proteome)]]," ",-1))</f>
        <v>7.6558802599999997E-9</v>
      </c>
      <c r="F1230" s="1" t="s">
        <v>17839</v>
      </c>
      <c r="G1230" s="1" t="str">
        <f>_xlfn.TEXTBEFORE(Table4[[#This Row],[rxn     upper-bound     lower-bound]]," ")</f>
        <v>ENZLOAD-FECOOR_m_FWD-FECOORCPLX2</v>
      </c>
      <c r="H1230" s="1">
        <f>_xlfn.NUMBERVALUE(TRIM(_xlfn.TEXTBEFORE(_xlfn.TEXTAFTER(Table4[[#This Row],[rxn     upper-bound     lower-bound]],Table4[[#This Row],[rxn]]),Table4[[#This Row],[lb]],-1)))</f>
        <v>0.13160071000000001</v>
      </c>
      <c r="I1230" s="1" t="str">
        <f>_xlfn.TEXTAFTER(Table4[[#This Row],[rxn     upper-bound     lower-bound]]," ",-1)</f>
        <v>0.00000000</v>
      </c>
    </row>
    <row r="1231" spans="1:9">
      <c r="A1231" s="1" t="s">
        <v>14147</v>
      </c>
      <c r="B1231" s="1" t="str">
        <f>_xlfn.TEXTBEFORE(ENZLOAD[[#This Row],[ENZLOAD (from enz_from_proteome)]]," ")</f>
        <v>ENZLOAD-FECOOR_m_FWD-FECOORCPLX3</v>
      </c>
      <c r="C1231" s="1">
        <f>_xlfn.NUMBERVALUE(_xlfn.TEXTAFTER(ENZLOAD[[#This Row],[ENZLOAD (from enz_from_proteome)]]," ",-1))</f>
        <v>7.6558802599999997E-9</v>
      </c>
      <c r="F1231" s="1" t="s">
        <v>17840</v>
      </c>
      <c r="G1231" s="1" t="str">
        <f>_xlfn.TEXTBEFORE(Table4[[#This Row],[rxn     upper-bound     lower-bound]]," ")</f>
        <v>ENZLOAD-FECOOR_m_FWD-FECOORCPLX3</v>
      </c>
      <c r="H1231" s="1">
        <f>_xlfn.NUMBERVALUE(TRIM(_xlfn.TEXTBEFORE(_xlfn.TEXTAFTER(Table4[[#This Row],[rxn     upper-bound     lower-bound]],Table4[[#This Row],[rxn]]),Table4[[#This Row],[lb]],-1)))</f>
        <v>0.12989434</v>
      </c>
      <c r="I1231" s="1" t="str">
        <f>_xlfn.TEXTAFTER(Table4[[#This Row],[rxn     upper-bound     lower-bound]]," ",-1)</f>
        <v>0.00000000</v>
      </c>
    </row>
    <row r="1232" spans="1:9">
      <c r="A1232" s="1" t="s">
        <v>14148</v>
      </c>
      <c r="B1232" s="1" t="str">
        <f>_xlfn.TEXTBEFORE(ENZLOAD[[#This Row],[ENZLOAD (from enz_from_proteome)]]," ")</f>
        <v>ENZLOAD-FECOOR_m_FWD-FECOORCPLX4</v>
      </c>
      <c r="C1232" s="1">
        <f>_xlfn.NUMBERVALUE(_xlfn.TEXTAFTER(ENZLOAD[[#This Row],[ENZLOAD (from enz_from_proteome)]]," ",-1))</f>
        <v>7.6558802599999997E-9</v>
      </c>
      <c r="F1232" s="1" t="s">
        <v>17841</v>
      </c>
      <c r="G1232" s="1" t="str">
        <f>_xlfn.TEXTBEFORE(Table4[[#This Row],[rxn     upper-bound     lower-bound]]," ")</f>
        <v>ENZLOAD-FECOOR_m_FWD-FECOORCPLX4</v>
      </c>
      <c r="H1232" s="1">
        <f>_xlfn.NUMBERVALUE(TRIM(_xlfn.TEXTBEFORE(_xlfn.TEXTAFTER(Table4[[#This Row],[rxn     upper-bound     lower-bound]],Table4[[#This Row],[rxn]]),Table4[[#This Row],[lb]],-1)))</f>
        <v>0.12985563999999999</v>
      </c>
      <c r="I1232" s="1" t="str">
        <f>_xlfn.TEXTAFTER(Table4[[#This Row],[rxn     upper-bound     lower-bound]]," ",-1)</f>
        <v>0.00000000</v>
      </c>
    </row>
    <row r="1233" spans="1:9">
      <c r="A1233" s="1" t="s">
        <v>14149</v>
      </c>
      <c r="B1233" s="1" t="str">
        <f>_xlfn.TEXTBEFORE(ENZLOAD[[#This Row],[ENZLOAD (from enz_from_proteome)]]," ")</f>
        <v>ENZLOAD-FECPOR_m_FWD-CCP1CYC7</v>
      </c>
      <c r="C1233" s="1">
        <f>_xlfn.NUMBERVALUE(_xlfn.TEXTAFTER(ENZLOAD[[#This Row],[ENZLOAD (from enz_from_proteome)]]," ",-1))</f>
        <v>1.09618256039E-6</v>
      </c>
      <c r="F1233" s="1" t="s">
        <v>17842</v>
      </c>
      <c r="G1233" s="1" t="str">
        <f>_xlfn.TEXTBEFORE(Table4[[#This Row],[rxn     upper-bound     lower-bound]]," ")</f>
        <v>ENZLOAD-FECPOR_m_FWD-CCP1CYC7</v>
      </c>
      <c r="H1233" s="1">
        <f>_xlfn.NUMBERVALUE(TRIM(_xlfn.TEXTBEFORE(_xlfn.TEXTAFTER(Table4[[#This Row],[rxn     upper-bound     lower-bound]],Table4[[#This Row],[rxn]]),Table4[[#This Row],[lb]],-1)))</f>
        <v>0.82804933000000003</v>
      </c>
      <c r="I1233" s="1" t="str">
        <f>_xlfn.TEXTAFTER(Table4[[#This Row],[rxn     upper-bound     lower-bound]]," ",-1)</f>
        <v>0.00000000</v>
      </c>
    </row>
    <row r="1234" spans="1:9">
      <c r="A1234" s="1" t="s">
        <v>14150</v>
      </c>
      <c r="B1234" s="1" t="str">
        <f>_xlfn.TEXTBEFORE(ENZLOAD[[#This Row],[ENZLOAD (from enz_from_proteome)]]," ")</f>
        <v>ENZLOAD-FECPOR_m_FWD-CCP1CYC7a</v>
      </c>
      <c r="C1234" s="1">
        <f>_xlfn.NUMBERVALUE(_xlfn.TEXTAFTER(ENZLOAD[[#This Row],[ENZLOAD (from enz_from_proteome)]]," ",-1))</f>
        <v>7.22021138166E-6</v>
      </c>
      <c r="F1234" s="1" t="s">
        <v>17843</v>
      </c>
      <c r="G1234" s="1" t="str">
        <f>_xlfn.TEXTBEFORE(Table4[[#This Row],[rxn     upper-bound     lower-bound]]," ")</f>
        <v>ENZLOAD-FECPOR_m_FWD-CCP1CYC7a</v>
      </c>
      <c r="H1234" s="1">
        <f>_xlfn.NUMBERVALUE(TRIM(_xlfn.TEXTBEFORE(_xlfn.TEXTAFTER(Table4[[#This Row],[rxn     upper-bound     lower-bound]],Table4[[#This Row],[rxn]]),Table4[[#This Row],[lb]],-1)))</f>
        <v>0.94487670999999995</v>
      </c>
      <c r="I1234" s="1" t="str">
        <f>_xlfn.TEXTAFTER(Table4[[#This Row],[rxn     upper-bound     lower-bound]]," ",-1)</f>
        <v>0.00000000</v>
      </c>
    </row>
    <row r="1235" spans="1:9">
      <c r="A1235" s="1" t="s">
        <v>14151</v>
      </c>
      <c r="B1235" s="1" t="str">
        <f>_xlfn.TEXTBEFORE(ENZLOAD[[#This Row],[ENZLOAD (from enz_from_proteome)]]," ")</f>
        <v>ENZLOAD-FECRq9_m_FWD-FECRq9CPLX</v>
      </c>
      <c r="C1235" s="1">
        <f>_xlfn.NUMBERVALUE(_xlfn.TEXTAFTER(ENZLOAD[[#This Row],[ENZLOAD (from enz_from_proteome)]]," ",-1))</f>
        <v>7.8039495902000004E-7</v>
      </c>
      <c r="F1235" s="1" t="s">
        <v>17844</v>
      </c>
      <c r="G1235" s="1" t="str">
        <f>_xlfn.TEXTBEFORE(Table4[[#This Row],[rxn     upper-bound     lower-bound]]," ")</f>
        <v>ENZLOAD-FECRq9_m_FWD-FECRq9CPLX</v>
      </c>
      <c r="H1235" s="1">
        <f>_xlfn.NUMBERVALUE(TRIM(_xlfn.TEXTBEFORE(_xlfn.TEXTAFTER(Table4[[#This Row],[rxn     upper-bound     lower-bound]],Table4[[#This Row],[rxn]]),Table4[[#This Row],[lb]],-1)))</f>
        <v>8.2046869999999994E-2</v>
      </c>
      <c r="I1235" s="1" t="str">
        <f>_xlfn.TEXTAFTER(Table4[[#This Row],[rxn     upper-bound     lower-bound]]," ",-1)</f>
        <v>0.00000000</v>
      </c>
    </row>
    <row r="1236" spans="1:9">
      <c r="A1236" s="1" t="s">
        <v>14152</v>
      </c>
      <c r="B1236" s="1" t="str">
        <f>_xlfn.TEXTBEFORE(ENZLOAD[[#This Row],[ENZLOAD (from enz_from_proteome)]]," ")</f>
        <v>ENZLOAD-FER_c_FWD-rt7329</v>
      </c>
      <c r="C1236" s="1">
        <f>_xlfn.NUMBERVALUE(_xlfn.TEXTAFTER(ENZLOAD[[#This Row],[ENZLOAD (from enz_from_proteome)]]," ",-1))</f>
        <v>0</v>
      </c>
      <c r="F1236" s="1" t="s">
        <v>17845</v>
      </c>
      <c r="G1236" s="1" t="str">
        <f>_xlfn.TEXTBEFORE(Table4[[#This Row],[rxn     upper-bound     lower-bound]]," ")</f>
        <v>ENZLOAD-FER_c_FWD-rt7329</v>
      </c>
      <c r="H1236" s="1">
        <f>_xlfn.NUMBERVALUE(TRIM(_xlfn.TEXTBEFORE(_xlfn.TEXTAFTER(Table4[[#This Row],[rxn     upper-bound     lower-bound]],Table4[[#This Row],[rxn]]),Table4[[#This Row],[lb]],-1)))</f>
        <v>0.61226566000000004</v>
      </c>
      <c r="I1236" s="1" t="str">
        <f>_xlfn.TEXTAFTER(Table4[[#This Row],[rxn     upper-bound     lower-bound]]," ",-1)</f>
        <v>0.00000000</v>
      </c>
    </row>
    <row r="1237" spans="1:9">
      <c r="A1237" s="1" t="s">
        <v>14153</v>
      </c>
      <c r="B1237" s="1" t="str">
        <f>_xlfn.TEXTBEFORE(ENZLOAD[[#This Row],[ENZLOAD (from enz_from_proteome)]]," ")</f>
        <v>ENZLOAD-FKYNH_c_FWD-rt0172</v>
      </c>
      <c r="C1237" s="1">
        <f>_xlfn.NUMBERVALUE(_xlfn.TEXTAFTER(ENZLOAD[[#This Row],[ENZLOAD (from enz_from_proteome)]]," ",-1))</f>
        <v>8.4643688992000001E-7</v>
      </c>
      <c r="F1237" s="1" t="s">
        <v>17846</v>
      </c>
      <c r="G1237" s="1" t="str">
        <f>_xlfn.TEXTBEFORE(Table4[[#This Row],[rxn     upper-bound     lower-bound]]," ")</f>
        <v>ENZLOAD-FKYNH_c_FWD-rt0172</v>
      </c>
      <c r="H1237" s="1">
        <f>_xlfn.NUMBERVALUE(TRIM(_xlfn.TEXTBEFORE(_xlfn.TEXTAFTER(Table4[[#This Row],[rxn     upper-bound     lower-bound]],Table4[[#This Row],[rxn]]),Table4[[#This Row],[lb]],-1)))</f>
        <v>0.89097742000000002</v>
      </c>
      <c r="I1237" s="1" t="str">
        <f>_xlfn.TEXTAFTER(Table4[[#This Row],[rxn     upper-bound     lower-bound]]," ",-1)</f>
        <v>0.00000000</v>
      </c>
    </row>
    <row r="1238" spans="1:9">
      <c r="A1238" s="1" t="s">
        <v>14154</v>
      </c>
      <c r="B1238" s="1" t="str">
        <f>_xlfn.TEXTBEFORE(ENZLOAD[[#This Row],[ENZLOAD (from enz_from_proteome)]]," ")</f>
        <v>ENZLOAD-FKYNH_c_FWD-rt3408</v>
      </c>
      <c r="C1238" s="1">
        <f>_xlfn.NUMBERVALUE(_xlfn.TEXTAFTER(ENZLOAD[[#This Row],[ENZLOAD (from enz_from_proteome)]]," ",-1))</f>
        <v>1.8991484206399999E-6</v>
      </c>
      <c r="F1238" s="1" t="s">
        <v>17847</v>
      </c>
      <c r="G1238" s="1" t="str">
        <f>_xlfn.TEXTBEFORE(Table4[[#This Row],[rxn     upper-bound     lower-bound]]," ")</f>
        <v>ENZLOAD-FKYNH_c_FWD-rt3408</v>
      </c>
      <c r="H1238" s="1">
        <f>_xlfn.NUMBERVALUE(TRIM(_xlfn.TEXTBEFORE(_xlfn.TEXTAFTER(Table4[[#This Row],[rxn     upper-bound     lower-bound]],Table4[[#This Row],[rxn]]),Table4[[#This Row],[lb]],-1)))</f>
        <v>0.83156567999999997</v>
      </c>
      <c r="I1238" s="1" t="str">
        <f>_xlfn.TEXTAFTER(Table4[[#This Row],[rxn     upper-bound     lower-bound]]," ",-1)</f>
        <v>0.00000000</v>
      </c>
    </row>
    <row r="1239" spans="1:9">
      <c r="A1239" s="1" t="s">
        <v>14155</v>
      </c>
      <c r="B1239" s="1" t="str">
        <f>_xlfn.TEXTBEFORE(ENZLOAD[[#This Row],[ENZLOAD (from enz_from_proteome)]]," ")</f>
        <v>ENZLOAD-FKYNH_c_FWD-rt6420</v>
      </c>
      <c r="C1239" s="1">
        <f>_xlfn.NUMBERVALUE(_xlfn.TEXTAFTER(ENZLOAD[[#This Row],[ENZLOAD (from enz_from_proteome)]]," ",-1))</f>
        <v>5.0519722300000001E-9</v>
      </c>
      <c r="F1239" s="1" t="s">
        <v>17848</v>
      </c>
      <c r="G1239" s="1" t="str">
        <f>_xlfn.TEXTBEFORE(Table4[[#This Row],[rxn     upper-bound     lower-bound]]," ")</f>
        <v>ENZLOAD-FKYNH_c_FWD-rt6420</v>
      </c>
      <c r="H1239" s="1">
        <f>_xlfn.NUMBERVALUE(TRIM(_xlfn.TEXTBEFORE(_xlfn.TEXTAFTER(Table4[[#This Row],[rxn     upper-bound     lower-bound]],Table4[[#This Row],[rxn]]),Table4[[#This Row],[lb]],-1)))</f>
        <v>1.2907313300000001</v>
      </c>
      <c r="I1239" s="1" t="str">
        <f>_xlfn.TEXTAFTER(Table4[[#This Row],[rxn     upper-bound     lower-bound]]," ",-1)</f>
        <v>0.00000000</v>
      </c>
    </row>
    <row r="1240" spans="1:9">
      <c r="A1240" s="1" t="s">
        <v>14156</v>
      </c>
      <c r="B1240" s="1" t="str">
        <f>_xlfn.TEXTBEFORE(ENZLOAD[[#This Row],[ENZLOAD (from enz_from_proteome)]]," ")</f>
        <v>ENZLOAD-FMETTRS_m_FWD-rt3531</v>
      </c>
      <c r="C1240" s="1">
        <f>_xlfn.NUMBERVALUE(_xlfn.TEXTAFTER(ENZLOAD[[#This Row],[ENZLOAD (from enz_from_proteome)]]," ",-1))</f>
        <v>3.46755682929999E-7</v>
      </c>
      <c r="F1240" s="1" t="s">
        <v>17849</v>
      </c>
      <c r="G1240" s="1" t="str">
        <f>_xlfn.TEXTBEFORE(Table4[[#This Row],[rxn     upper-bound     lower-bound]]," ")</f>
        <v>ENZLOAD-FMETTRS_m_FWD-rt3531</v>
      </c>
      <c r="H1240" s="1">
        <f>_xlfn.NUMBERVALUE(TRIM(_xlfn.TEXTBEFORE(_xlfn.TEXTAFTER(Table4[[#This Row],[rxn     upper-bound     lower-bound]],Table4[[#This Row],[rxn]]),Table4[[#This Row],[lb]],-1)))</f>
        <v>0.86085467999999998</v>
      </c>
      <c r="I1240" s="1" t="str">
        <f>_xlfn.TEXTAFTER(Table4[[#This Row],[rxn     upper-bound     lower-bound]]," ",-1)</f>
        <v>0.00000000</v>
      </c>
    </row>
    <row r="1241" spans="1:9">
      <c r="A1241" s="1" t="s">
        <v>14157</v>
      </c>
      <c r="B1241" s="1" t="str">
        <f>_xlfn.TEXTBEFORE(ENZLOAD[[#This Row],[ENZLOAD (from enz_from_proteome)]]," ")</f>
        <v>ENZLOAD-FMNAT_m_FWD-rt3174_m</v>
      </c>
      <c r="C1241" s="1">
        <f>_xlfn.NUMBERVALUE(_xlfn.TEXTAFTER(ENZLOAD[[#This Row],[ENZLOAD (from enz_from_proteome)]]," ",-1))</f>
        <v>9.2222028299999998E-8</v>
      </c>
      <c r="F1241" s="1" t="s">
        <v>17850</v>
      </c>
      <c r="G1241" s="1" t="str">
        <f>_xlfn.TEXTBEFORE(Table4[[#This Row],[rxn     upper-bound     lower-bound]]," ")</f>
        <v>ENZLOAD-FMNAT_m_FWD-rt3174_m</v>
      </c>
      <c r="H1241" s="1">
        <f>_xlfn.NUMBERVALUE(TRIM(_xlfn.TEXTBEFORE(_xlfn.TEXTAFTER(Table4[[#This Row],[rxn     upper-bound     lower-bound]],Table4[[#This Row],[rxn]]),Table4[[#This Row],[lb]],-1)))</f>
        <v>1.2574464000000001</v>
      </c>
      <c r="I1241" s="1" t="str">
        <f>_xlfn.TEXTAFTER(Table4[[#This Row],[rxn     upper-bound     lower-bound]]," ",-1)</f>
        <v>0.00000000</v>
      </c>
    </row>
    <row r="1242" spans="1:9">
      <c r="A1242" s="1" t="s">
        <v>14158</v>
      </c>
      <c r="B1242" s="1" t="str">
        <f>_xlfn.TEXTBEFORE(ENZLOAD[[#This Row],[ENZLOAD (from enz_from_proteome)]]," ")</f>
        <v>ENZLOAD-FMNRx2_c_FWD-rt8485</v>
      </c>
      <c r="C1242" s="1">
        <f>_xlfn.NUMBERVALUE(_xlfn.TEXTAFTER(ENZLOAD[[#This Row],[ENZLOAD (from enz_from_proteome)]]," ",-1))</f>
        <v>5.8541897350999996E-7</v>
      </c>
      <c r="F1242" s="1" t="s">
        <v>17851</v>
      </c>
      <c r="G1242" s="1" t="str">
        <f>_xlfn.TEXTBEFORE(Table4[[#This Row],[rxn     upper-bound     lower-bound]]," ")</f>
        <v>ENZLOAD-FMNRx_c_FWD-rt8485</v>
      </c>
      <c r="H1242" s="1">
        <f>_xlfn.NUMBERVALUE(TRIM(_xlfn.TEXTBEFORE(_xlfn.TEXTAFTER(Table4[[#This Row],[rxn     upper-bound     lower-bound]],Table4[[#This Row],[rxn]]),Table4[[#This Row],[lb]],-1)))</f>
        <v>0.68775047</v>
      </c>
      <c r="I1242" s="1" t="str">
        <f>_xlfn.TEXTAFTER(Table4[[#This Row],[rxn     upper-bound     lower-bound]]," ",-1)</f>
        <v>0.00000000</v>
      </c>
    </row>
    <row r="1243" spans="1:9">
      <c r="A1243" s="1" t="s">
        <v>14159</v>
      </c>
      <c r="B1243" s="1" t="str">
        <f>_xlfn.TEXTBEFORE(ENZLOAD[[#This Row],[ENZLOAD (from enz_from_proteome)]]," ")</f>
        <v>ENZLOAD-FMNRx_c_FWD-rt8485</v>
      </c>
      <c r="C1243" s="1">
        <f>_xlfn.NUMBERVALUE(_xlfn.TEXTAFTER(ENZLOAD[[#This Row],[ENZLOAD (from enz_from_proteome)]]," ",-1))</f>
        <v>5.8541897350999996E-7</v>
      </c>
      <c r="F1243" s="1" t="s">
        <v>17852</v>
      </c>
      <c r="G1243" s="1" t="str">
        <f>_xlfn.TEXTBEFORE(Table4[[#This Row],[rxn     upper-bound     lower-bound]]," ")</f>
        <v>ENZLOAD-FMNRx2_c_FWD-rt8485</v>
      </c>
      <c r="H1243" s="1">
        <f>_xlfn.NUMBERVALUE(TRIM(_xlfn.TEXTBEFORE(_xlfn.TEXTAFTER(Table4[[#This Row],[rxn     upper-bound     lower-bound]],Table4[[#This Row],[rxn]]),Table4[[#This Row],[lb]],-1)))</f>
        <v>0.68775047</v>
      </c>
      <c r="I1243" s="1" t="str">
        <f>_xlfn.TEXTAFTER(Table4[[#This Row],[rxn     upper-bound     lower-bound]]," ",-1)</f>
        <v>0.00000000</v>
      </c>
    </row>
    <row r="1244" spans="1:9">
      <c r="A1244" s="1" t="s">
        <v>14160</v>
      </c>
      <c r="B1244" s="1" t="str">
        <f>_xlfn.TEXTBEFORE(ENZLOAD[[#This Row],[ENZLOAD (from enz_from_proteome)]]," ")</f>
        <v>ENZLOAD-FOLD3_m_FWD-rt6009</v>
      </c>
      <c r="C1244" s="1">
        <f>_xlfn.NUMBERVALUE(_xlfn.TEXTAFTER(ENZLOAD[[#This Row],[ENZLOAD (from enz_from_proteome)]]," ",-1))</f>
        <v>1.8679695076999999E-7</v>
      </c>
      <c r="F1244" s="1" t="s">
        <v>17853</v>
      </c>
      <c r="G1244" s="1" t="str">
        <f>_xlfn.TEXTBEFORE(Table4[[#This Row],[rxn     upper-bound     lower-bound]]," ")</f>
        <v>ENZLOAD-FOLD3_m_FWD-rt6009</v>
      </c>
      <c r="H1244" s="1">
        <f>_xlfn.NUMBERVALUE(TRIM(_xlfn.TEXTBEFORE(_xlfn.TEXTAFTER(Table4[[#This Row],[rxn     upper-bound     lower-bound]],Table4[[#This Row],[rxn]]),Table4[[#This Row],[lb]],-1)))</f>
        <v>0.48192752999999999</v>
      </c>
      <c r="I1244" s="1" t="str">
        <f>_xlfn.TEXTAFTER(Table4[[#This Row],[rxn     upper-bound     lower-bound]]," ",-1)</f>
        <v>0.00000000</v>
      </c>
    </row>
    <row r="1245" spans="1:9">
      <c r="A1245" s="1" t="s">
        <v>14161</v>
      </c>
      <c r="B1245" s="1" t="str">
        <f>_xlfn.TEXTBEFORE(ENZLOAD[[#This Row],[ENZLOAD (from enz_from_proteome)]]," ")</f>
        <v>ENZLOAD-FOLR_c_FWD-rt3791_c</v>
      </c>
      <c r="C1245" s="1">
        <f>_xlfn.NUMBERVALUE(_xlfn.TEXTAFTER(ENZLOAD[[#This Row],[ENZLOAD (from enz_from_proteome)]]," ",-1))</f>
        <v>6.1423565941E-7</v>
      </c>
      <c r="F1245" s="1" t="s">
        <v>17854</v>
      </c>
      <c r="G1245" s="1" t="str">
        <f>_xlfn.TEXTBEFORE(Table4[[#This Row],[rxn     upper-bound     lower-bound]]," ")</f>
        <v>ENZLOAD-FOLR_c_FWD-rt3791_c</v>
      </c>
      <c r="H1245" s="1">
        <f>_xlfn.NUMBERVALUE(TRIM(_xlfn.TEXTBEFORE(_xlfn.TEXTAFTER(Table4[[#This Row],[rxn     upper-bound     lower-bound]],Table4[[#This Row],[rxn]]),Table4[[#This Row],[lb]],-1)))</f>
        <v>1.68374343</v>
      </c>
      <c r="I1245" s="1" t="str">
        <f>_xlfn.TEXTAFTER(Table4[[#This Row],[rxn     upper-bound     lower-bound]]," ",-1)</f>
        <v>0.00000000</v>
      </c>
    </row>
    <row r="1246" spans="1:9">
      <c r="A1246" s="1" t="s">
        <v>14162</v>
      </c>
      <c r="B1246" s="1" t="str">
        <f>_xlfn.TEXTBEFORE(ENZLOAD[[#This Row],[ENZLOAD (from enz_from_proteome)]]," ")</f>
        <v>ENZLOAD-FOLR_m_FWD-rt3791_m</v>
      </c>
      <c r="C1246" s="1">
        <f>_xlfn.NUMBERVALUE(_xlfn.TEXTAFTER(ENZLOAD[[#This Row],[ENZLOAD (from enz_from_proteome)]]," ",-1))</f>
        <v>6.1423565941E-7</v>
      </c>
      <c r="F1246" s="1" t="s">
        <v>17855</v>
      </c>
      <c r="G1246" s="1" t="str">
        <f>_xlfn.TEXTBEFORE(Table4[[#This Row],[rxn     upper-bound     lower-bound]]," ")</f>
        <v>ENZLOAD-FOLR_m_FWD-rt3791_m</v>
      </c>
      <c r="H1246" s="1">
        <f>_xlfn.NUMBERVALUE(TRIM(_xlfn.TEXTBEFORE(_xlfn.TEXTAFTER(Table4[[#This Row],[rxn     upper-bound     lower-bound]],Table4[[#This Row],[rxn]]),Table4[[#This Row],[lb]],-1)))</f>
        <v>1.68374343</v>
      </c>
      <c r="I1246" s="1" t="str">
        <f>_xlfn.TEXTAFTER(Table4[[#This Row],[rxn     upper-bound     lower-bound]]," ",-1)</f>
        <v>0.00000000</v>
      </c>
    </row>
    <row r="1247" spans="1:9">
      <c r="A1247" s="1" t="s">
        <v>14163</v>
      </c>
      <c r="B1247" s="1" t="str">
        <f>_xlfn.TEXTBEFORE(ENZLOAD[[#This Row],[ENZLOAD (from enz_from_proteome)]]," ")</f>
        <v>ENZLOAD-FRD_c_FWD-rt3052</v>
      </c>
      <c r="C1247" s="1">
        <f>_xlfn.NUMBERVALUE(_xlfn.TEXTAFTER(ENZLOAD[[#This Row],[ENZLOAD (from enz_from_proteome)]]," ",-1))</f>
        <v>7.2542179768000001E-7</v>
      </c>
      <c r="F1247" s="1" t="s">
        <v>17856</v>
      </c>
      <c r="G1247" s="1" t="str">
        <f>_xlfn.TEXTBEFORE(Table4[[#This Row],[rxn     upper-bound     lower-bound]]," ")</f>
        <v>ENZLOAD-FRD_c_FWD-rt3052</v>
      </c>
      <c r="H1247" s="1">
        <f>_xlfn.NUMBERVALUE(TRIM(_xlfn.TEXTBEFORE(_xlfn.TEXTAFTER(Table4[[#This Row],[rxn     upper-bound     lower-bound]],Table4[[#This Row],[rxn]]),Table4[[#This Row],[lb]],-1)))</f>
        <v>0.63211454</v>
      </c>
      <c r="I1247" s="1" t="str">
        <f>_xlfn.TEXTAFTER(Table4[[#This Row],[rxn     upper-bound     lower-bound]]," ",-1)</f>
        <v>0.00000000</v>
      </c>
    </row>
    <row r="1248" spans="1:9">
      <c r="A1248" s="1" t="s">
        <v>14164</v>
      </c>
      <c r="B1248" s="1" t="str">
        <f>_xlfn.TEXTBEFORE(ENZLOAD[[#This Row],[ENZLOAD (from enz_from_proteome)]]," ")</f>
        <v>ENZLOAD-FRMDAH_c_FWD-rt7438</v>
      </c>
      <c r="C1248" s="1">
        <f>_xlfn.NUMBERVALUE(_xlfn.TEXTAFTER(ENZLOAD[[#This Row],[ENZLOAD (from enz_from_proteome)]]," ",-1))</f>
        <v>2.9091425460000001E-8</v>
      </c>
      <c r="F1248" s="1" t="s">
        <v>17857</v>
      </c>
      <c r="G1248" s="1" t="str">
        <f>_xlfn.TEXTBEFORE(Table4[[#This Row],[rxn     upper-bound     lower-bound]]," ")</f>
        <v>ENZLOAD-FRMDAH_c_FWD-rt7438</v>
      </c>
      <c r="H1248" s="1">
        <f>_xlfn.NUMBERVALUE(TRIM(_xlfn.TEXTBEFORE(_xlfn.TEXTAFTER(Table4[[#This Row],[rxn     upper-bound     lower-bound]],Table4[[#This Row],[rxn]]),Table4[[#This Row],[lb]],-1)))</f>
        <v>0.94513121</v>
      </c>
      <c r="I1248" s="1" t="str">
        <f>_xlfn.TEXTAFTER(Table4[[#This Row],[rxn     upper-bound     lower-bound]]," ",-1)</f>
        <v>0.00000000</v>
      </c>
    </row>
    <row r="1249" spans="1:9">
      <c r="A1249" s="1" t="s">
        <v>14165</v>
      </c>
      <c r="B1249" s="1" t="str">
        <f>_xlfn.TEXTBEFORE(ENZLOAD[[#This Row],[ENZLOAD (from enz_from_proteome)]]," ")</f>
        <v>ENZLOAD-FRMDH_c_FWD-rt6471</v>
      </c>
      <c r="C1249" s="1">
        <f>_xlfn.NUMBERVALUE(_xlfn.TEXTAFTER(ENZLOAD[[#This Row],[ENZLOAD (from enz_from_proteome)]]," ",-1))</f>
        <v>3.4277232741999998E-7</v>
      </c>
      <c r="F1249" s="1" t="s">
        <v>17858</v>
      </c>
      <c r="G1249" s="1" t="str">
        <f>_xlfn.TEXTBEFORE(Table4[[#This Row],[rxn     upper-bound     lower-bound]]," ")</f>
        <v>ENZLOAD-FRMDH_c_FWD-rt6471</v>
      </c>
      <c r="H1249" s="1">
        <f>_xlfn.NUMBERVALUE(TRIM(_xlfn.TEXTBEFORE(_xlfn.TEXTAFTER(Table4[[#This Row],[rxn     upper-bound     lower-bound]],Table4[[#This Row],[rxn]]),Table4[[#This Row],[lb]],-1)))</f>
        <v>1.05871308</v>
      </c>
      <c r="I1249" s="1" t="str">
        <f>_xlfn.TEXTAFTER(Table4[[#This Row],[rxn     upper-bound     lower-bound]]," ",-1)</f>
        <v>0.00000000</v>
      </c>
    </row>
    <row r="1250" spans="1:9">
      <c r="A1250" s="1" t="s">
        <v>14166</v>
      </c>
      <c r="B1250" s="1" t="str">
        <f>_xlfn.TEXTBEFORE(ENZLOAD[[#This Row],[ENZLOAD (from enz_from_proteome)]]," ")</f>
        <v>ENZLOAD-FRMDH_c_REV-rt6471</v>
      </c>
      <c r="C1250" s="1">
        <f>_xlfn.NUMBERVALUE(_xlfn.TEXTAFTER(ENZLOAD[[#This Row],[ENZLOAD (from enz_from_proteome)]]," ",-1))</f>
        <v>3.4277232741999998E-7</v>
      </c>
      <c r="F1250" s="1" t="s">
        <v>17859</v>
      </c>
      <c r="G1250" s="1" t="str">
        <f>_xlfn.TEXTBEFORE(Table4[[#This Row],[rxn     upper-bound     lower-bound]]," ")</f>
        <v>ENZLOAD-FRMDH_c_REV-rt6471</v>
      </c>
      <c r="H1250" s="1">
        <f>_xlfn.NUMBERVALUE(TRIM(_xlfn.TEXTBEFORE(_xlfn.TEXTAFTER(Table4[[#This Row],[rxn     upper-bound     lower-bound]],Table4[[#This Row],[rxn]]),Table4[[#This Row],[lb]],-1)))</f>
        <v>1.05871308</v>
      </c>
      <c r="I1250" s="1" t="str">
        <f>_xlfn.TEXTAFTER(Table4[[#This Row],[rxn     upper-bound     lower-bound]]," ",-1)</f>
        <v>0.00000000</v>
      </c>
    </row>
    <row r="1251" spans="1:9">
      <c r="A1251" s="1" t="s">
        <v>14167</v>
      </c>
      <c r="B1251" s="1" t="str">
        <f>_xlfn.TEXTBEFORE(ENZLOAD[[#This Row],[ENZLOAD (from enz_from_proteome)]]," ")</f>
        <v>ENZLOAD-FRTT_c_FWD-rt8135</v>
      </c>
      <c r="C1251" s="1">
        <f>_xlfn.NUMBERVALUE(_xlfn.TEXTAFTER(ENZLOAD[[#This Row],[ENZLOAD (from enz_from_proteome)]]," ",-1))</f>
        <v>1.7222538022E-7</v>
      </c>
      <c r="F1251" s="1" t="s">
        <v>17860</v>
      </c>
      <c r="G1251" s="1" t="str">
        <f>_xlfn.TEXTBEFORE(Table4[[#This Row],[rxn     upper-bound     lower-bound]]," ")</f>
        <v>ENZLOAD-FRTT_c_FWD-rt8135</v>
      </c>
      <c r="H1251" s="1">
        <f>_xlfn.NUMBERVALUE(TRIM(_xlfn.TEXTBEFORE(_xlfn.TEXTAFTER(Table4[[#This Row],[rxn     upper-bound     lower-bound]],Table4[[#This Row],[rxn]]),Table4[[#This Row],[lb]],-1)))</f>
        <v>1.0589257400000001</v>
      </c>
      <c r="I1251" s="1" t="str">
        <f>_xlfn.TEXTAFTER(Table4[[#This Row],[rxn     upper-bound     lower-bound]]," ",-1)</f>
        <v>0.00000000</v>
      </c>
    </row>
    <row r="1252" spans="1:9">
      <c r="A1252" s="1" t="s">
        <v>14168</v>
      </c>
      <c r="B1252" s="1" t="str">
        <f>_xlfn.TEXTBEFORE(ENZLOAD[[#This Row],[ENZLOAD (from enz_from_proteome)]]," ")</f>
        <v>ENZLOAD-FRTT_l_FWD-rt4281</v>
      </c>
      <c r="C1252" s="1">
        <f>_xlfn.NUMBERVALUE(_xlfn.TEXTAFTER(ENZLOAD[[#This Row],[ENZLOAD (from enz_from_proteome)]]," ",-1))</f>
        <v>8.7024958559999997E-8</v>
      </c>
      <c r="F1252" s="1" t="s">
        <v>17861</v>
      </c>
      <c r="G1252" s="1" t="str">
        <f>_xlfn.TEXTBEFORE(Table4[[#This Row],[rxn     upper-bound     lower-bound]]," ")</f>
        <v>ENZLOAD-FRTT_l_FWD-rt4281</v>
      </c>
      <c r="H1252" s="1">
        <f>_xlfn.NUMBERVALUE(TRIM(_xlfn.TEXTBEFORE(_xlfn.TEXTAFTER(Table4[[#This Row],[rxn     upper-bound     lower-bound]],Table4[[#This Row],[rxn]]),Table4[[#This Row],[lb]],-1)))</f>
        <v>1.27938989</v>
      </c>
      <c r="I1252" s="1" t="str">
        <f>_xlfn.TEXTAFTER(Table4[[#This Row],[rxn     upper-bound     lower-bound]]," ",-1)</f>
        <v>0.00000000</v>
      </c>
    </row>
    <row r="1253" spans="1:9">
      <c r="A1253" s="1" t="s">
        <v>14169</v>
      </c>
      <c r="B1253" s="1" t="str">
        <f>_xlfn.TEXTBEFORE(ENZLOAD[[#This Row],[ENZLOAD (from enz_from_proteome)]]," ")</f>
        <v>ENZLOAD-FRUtps_e_FWD-rt1375</v>
      </c>
      <c r="C1253" s="1">
        <f>_xlfn.NUMBERVALUE(_xlfn.TEXTAFTER(ENZLOAD[[#This Row],[ENZLOAD (from enz_from_proteome)]]," ",-1))</f>
        <v>0</v>
      </c>
      <c r="F1253" s="1" t="s">
        <v>17862</v>
      </c>
      <c r="G1253" s="1" t="str">
        <f>_xlfn.TEXTBEFORE(Table4[[#This Row],[rxn     upper-bound     lower-bound]]," ")</f>
        <v>ENZLOAD-FRUtps_e_FWD-rt1375</v>
      </c>
      <c r="H1253" s="1">
        <f>_xlfn.NUMBERVALUE(TRIM(_xlfn.TEXTBEFORE(_xlfn.TEXTAFTER(Table4[[#This Row],[rxn     upper-bound     lower-bound]],Table4[[#This Row],[rxn]]),Table4[[#This Row],[lb]],-1)))</f>
        <v>0.59567504999999998</v>
      </c>
      <c r="I1253" s="1" t="str">
        <f>_xlfn.TEXTAFTER(Table4[[#This Row],[rxn     upper-bound     lower-bound]]," ",-1)</f>
        <v>0.00000000</v>
      </c>
    </row>
    <row r="1254" spans="1:9">
      <c r="A1254" s="1" t="s">
        <v>14170</v>
      </c>
      <c r="B1254" s="1" t="str">
        <f>_xlfn.TEXTBEFORE(ENZLOAD[[#This Row],[ENZLOAD (from enz_from_proteome)]]," ")</f>
        <v>ENZLOAD-FRUtps_e_FWD-rt1480</v>
      </c>
      <c r="C1254" s="1">
        <f>_xlfn.NUMBERVALUE(_xlfn.TEXTAFTER(ENZLOAD[[#This Row],[ENZLOAD (from enz_from_proteome)]]," ",-1))</f>
        <v>0</v>
      </c>
      <c r="F1254" s="1" t="s">
        <v>17863</v>
      </c>
      <c r="G1254" s="1" t="str">
        <f>_xlfn.TEXTBEFORE(Table4[[#This Row],[rxn     upper-bound     lower-bound]]," ")</f>
        <v>ENZLOAD-FRUtps_e_FWD-rt1480</v>
      </c>
      <c r="H1254" s="1">
        <f>_xlfn.NUMBERVALUE(TRIM(_xlfn.TEXTBEFORE(_xlfn.TEXTAFTER(Table4[[#This Row],[rxn     upper-bound     lower-bound]],Table4[[#This Row],[rxn]]),Table4[[#This Row],[lb]],-1)))</f>
        <v>2.7808452199999998</v>
      </c>
      <c r="I1254" s="1" t="str">
        <f>_xlfn.TEXTAFTER(Table4[[#This Row],[rxn     upper-bound     lower-bound]]," ",-1)</f>
        <v>0.00000000</v>
      </c>
    </row>
    <row r="1255" spans="1:9">
      <c r="A1255" s="1" t="s">
        <v>14171</v>
      </c>
      <c r="B1255" s="1" t="str">
        <f>_xlfn.TEXTBEFORE(ENZLOAD[[#This Row],[ENZLOAD (from enz_from_proteome)]]," ")</f>
        <v>ENZLOAD-FRUtps_e_FWD-rt2496</v>
      </c>
      <c r="C1255" s="1">
        <f>_xlfn.NUMBERVALUE(_xlfn.TEXTAFTER(ENZLOAD[[#This Row],[ENZLOAD (from enz_from_proteome)]]," ",-1))</f>
        <v>0</v>
      </c>
      <c r="F1255" s="1" t="s">
        <v>17864</v>
      </c>
      <c r="G1255" s="1" t="str">
        <f>_xlfn.TEXTBEFORE(Table4[[#This Row],[rxn     upper-bound     lower-bound]]," ")</f>
        <v>ENZLOAD-FRUtps_e_FWD-rt2496</v>
      </c>
      <c r="H1255" s="1">
        <f>_xlfn.NUMBERVALUE(TRIM(_xlfn.TEXTBEFORE(_xlfn.TEXTAFTER(Table4[[#This Row],[rxn     upper-bound     lower-bound]],Table4[[#This Row],[rxn]]),Table4[[#This Row],[lb]],-1)))</f>
        <v>0.73544511000000001</v>
      </c>
      <c r="I1255" s="1" t="str">
        <f>_xlfn.TEXTAFTER(Table4[[#This Row],[rxn     upper-bound     lower-bound]]," ",-1)</f>
        <v>0.00000000</v>
      </c>
    </row>
    <row r="1256" spans="1:9">
      <c r="A1256" s="1" t="s">
        <v>14172</v>
      </c>
      <c r="B1256" s="1" t="str">
        <f>_xlfn.TEXTBEFORE(ENZLOAD[[#This Row],[ENZLOAD (from enz_from_proteome)]]," ")</f>
        <v>ENZLOAD-FRUtps_e_FWD-rt2707</v>
      </c>
      <c r="C1256" s="1">
        <f>_xlfn.NUMBERVALUE(_xlfn.TEXTAFTER(ENZLOAD[[#This Row],[ENZLOAD (from enz_from_proteome)]]," ",-1))</f>
        <v>1.67749182287E-6</v>
      </c>
      <c r="F1256" s="1" t="s">
        <v>17865</v>
      </c>
      <c r="G1256" s="1" t="str">
        <f>_xlfn.TEXTBEFORE(Table4[[#This Row],[rxn     upper-bound     lower-bound]]," ")</f>
        <v>ENZLOAD-FRUtps_e_FWD-rt2707</v>
      </c>
      <c r="H1256" s="1">
        <f>_xlfn.NUMBERVALUE(TRIM(_xlfn.TEXTBEFORE(_xlfn.TEXTAFTER(Table4[[#This Row],[rxn     upper-bound     lower-bound]],Table4[[#This Row],[rxn]]),Table4[[#This Row],[lb]],-1)))</f>
        <v>0.68228882000000002</v>
      </c>
      <c r="I1256" s="1" t="str">
        <f>_xlfn.TEXTAFTER(Table4[[#This Row],[rxn     upper-bound     lower-bound]]," ",-1)</f>
        <v>0.00000000</v>
      </c>
    </row>
    <row r="1257" spans="1:9">
      <c r="A1257" s="1" t="s">
        <v>14173</v>
      </c>
      <c r="B1257" s="1" t="str">
        <f>_xlfn.TEXTBEFORE(ENZLOAD[[#This Row],[ENZLOAD (from enz_from_proteome)]]," ")</f>
        <v>ENZLOAD-FRUtps_e_FWD-rt2833</v>
      </c>
      <c r="C1257" s="1">
        <f>_xlfn.NUMBERVALUE(_xlfn.TEXTAFTER(ENZLOAD[[#This Row],[ENZLOAD (from enz_from_proteome)]]," ",-1))</f>
        <v>2.8509298659999999E-8</v>
      </c>
      <c r="F1257" s="1" t="s">
        <v>17866</v>
      </c>
      <c r="G1257" s="1" t="str">
        <f>_xlfn.TEXTBEFORE(Table4[[#This Row],[rxn     upper-bound     lower-bound]]," ")</f>
        <v>ENZLOAD-FRUtps_e_FWD-rt2833</v>
      </c>
      <c r="H1257" s="1">
        <f>_xlfn.NUMBERVALUE(TRIM(_xlfn.TEXTBEFORE(_xlfn.TEXTAFTER(Table4[[#This Row],[rxn     upper-bound     lower-bound]],Table4[[#This Row],[rxn]]),Table4[[#This Row],[lb]],-1)))</f>
        <v>0.68203391000000002</v>
      </c>
      <c r="I1257" s="1" t="str">
        <f>_xlfn.TEXTAFTER(Table4[[#This Row],[rxn     upper-bound     lower-bound]]," ",-1)</f>
        <v>0.00000000</v>
      </c>
    </row>
    <row r="1258" spans="1:9">
      <c r="A1258" s="1" t="s">
        <v>14174</v>
      </c>
      <c r="B1258" s="1" t="str">
        <f>_xlfn.TEXTBEFORE(ENZLOAD[[#This Row],[ENZLOAD (from enz_from_proteome)]]," ")</f>
        <v>ENZLOAD-FRUtps_e_FWD-rt3556</v>
      </c>
      <c r="C1258" s="1">
        <f>_xlfn.NUMBERVALUE(_xlfn.TEXTAFTER(ENZLOAD[[#This Row],[ENZLOAD (from enz_from_proteome)]]," ",-1))</f>
        <v>2.8398172548999997E-7</v>
      </c>
      <c r="F1258" s="1" t="s">
        <v>17867</v>
      </c>
      <c r="G1258" s="1" t="str">
        <f>_xlfn.TEXTBEFORE(Table4[[#This Row],[rxn     upper-bound     lower-bound]]," ")</f>
        <v>ENZLOAD-FRUtps_e_FWD-rt3556</v>
      </c>
      <c r="H1258" s="1">
        <f>_xlfn.NUMBERVALUE(TRIM(_xlfn.TEXTBEFORE(_xlfn.TEXTAFTER(Table4[[#This Row],[rxn     upper-bound     lower-bound]],Table4[[#This Row],[rxn]]),Table4[[#This Row],[lb]],-1)))</f>
        <v>0.74731296000000003</v>
      </c>
      <c r="I1258" s="1" t="str">
        <f>_xlfn.TEXTAFTER(Table4[[#This Row],[rxn     upper-bound     lower-bound]]," ",-1)</f>
        <v>0.00000000</v>
      </c>
    </row>
    <row r="1259" spans="1:9">
      <c r="A1259" s="1" t="s">
        <v>14175</v>
      </c>
      <c r="B1259" s="1" t="str">
        <f>_xlfn.TEXTBEFORE(ENZLOAD[[#This Row],[ENZLOAD (from enz_from_proteome)]]," ")</f>
        <v>ENZLOAD-FRUtps_e_FWD-rt7817</v>
      </c>
      <c r="C1259" s="1">
        <f>_xlfn.NUMBERVALUE(_xlfn.TEXTAFTER(ENZLOAD[[#This Row],[ENZLOAD (from enz_from_proteome)]]," ",-1))</f>
        <v>2.5931769740000001E-8</v>
      </c>
      <c r="F1259" s="1" t="s">
        <v>17868</v>
      </c>
      <c r="G1259" s="1" t="str">
        <f>_xlfn.TEXTBEFORE(Table4[[#This Row],[rxn     upper-bound     lower-bound]]," ")</f>
        <v>ENZLOAD-FRUtps_e_FWD-rt7817</v>
      </c>
      <c r="H1259" s="1">
        <f>_xlfn.NUMBERVALUE(TRIM(_xlfn.TEXTBEFORE(_xlfn.TEXTAFTER(Table4[[#This Row],[rxn     upper-bound     lower-bound]],Table4[[#This Row],[rxn]]),Table4[[#This Row],[lb]],-1)))</f>
        <v>0.61478222000000005</v>
      </c>
      <c r="I1259" s="1" t="str">
        <f>_xlfn.TEXTAFTER(Table4[[#This Row],[rxn     upper-bound     lower-bound]]," ",-1)</f>
        <v>0.00000000</v>
      </c>
    </row>
    <row r="1260" spans="1:9">
      <c r="A1260" s="1" t="s">
        <v>14176</v>
      </c>
      <c r="B1260" s="1" t="str">
        <f>_xlfn.TEXTBEFORE(ENZLOAD[[#This Row],[ENZLOAD (from enz_from_proteome)]]," ")</f>
        <v>ENZLOAD-FTHFCL_c_FWD-rt4194</v>
      </c>
      <c r="C1260" s="1">
        <f>_xlfn.NUMBERVALUE(_xlfn.TEXTAFTER(ENZLOAD[[#This Row],[ENZLOAD (from enz_from_proteome)]]," ",-1))</f>
        <v>7.3001400819999998E-8</v>
      </c>
      <c r="F1260" s="1" t="s">
        <v>17869</v>
      </c>
      <c r="G1260" s="1" t="str">
        <f>_xlfn.TEXTBEFORE(Table4[[#This Row],[rxn     upper-bound     lower-bound]]," ")</f>
        <v>ENZLOAD-FTHFCL_c_FWD-rt4194</v>
      </c>
      <c r="H1260" s="1">
        <f>_xlfn.NUMBERVALUE(TRIM(_xlfn.TEXTBEFORE(_xlfn.TEXTAFTER(Table4[[#This Row],[rxn     upper-bound     lower-bound]],Table4[[#This Row],[rxn]]),Table4[[#This Row],[lb]],-1)))</f>
        <v>1.7306941899999999</v>
      </c>
      <c r="I1260" s="1" t="str">
        <f>_xlfn.TEXTAFTER(Table4[[#This Row],[rxn     upper-bound     lower-bound]]," ",-1)</f>
        <v>0.00000000</v>
      </c>
    </row>
    <row r="1261" spans="1:9">
      <c r="A1261" s="1" t="s">
        <v>14177</v>
      </c>
      <c r="B1261" s="1" t="str">
        <f>_xlfn.TEXTBEFORE(ENZLOAD[[#This Row],[ENZLOAD (from enz_from_proteome)]]," ")</f>
        <v>ENZLOAD-FTHFL_m_FWD-rt6998</v>
      </c>
      <c r="C1261" s="1">
        <f>_xlfn.NUMBERVALUE(_xlfn.TEXTAFTER(ENZLOAD[[#This Row],[ENZLOAD (from enz_from_proteome)]]," ",-1))</f>
        <v>2.78567014831999E-6</v>
      </c>
      <c r="F1261" s="1" t="s">
        <v>17870</v>
      </c>
      <c r="G1261" s="1" t="str">
        <f>_xlfn.TEXTBEFORE(Table4[[#This Row],[rxn     upper-bound     lower-bound]]," ")</f>
        <v>ENZLOAD-FTHFL_m_FWD-rt6998</v>
      </c>
      <c r="H1261" s="1">
        <f>_xlfn.NUMBERVALUE(TRIM(_xlfn.TEXTBEFORE(_xlfn.TEXTAFTER(Table4[[#This Row],[rxn     upper-bound     lower-bound]],Table4[[#This Row],[rxn]]),Table4[[#This Row],[lb]],-1)))</f>
        <v>0.19893184999999999</v>
      </c>
      <c r="I1261" s="1" t="str">
        <f>_xlfn.TEXTAFTER(Table4[[#This Row],[rxn     upper-bound     lower-bound]]," ",-1)</f>
        <v>0.00000000</v>
      </c>
    </row>
    <row r="1262" spans="1:9">
      <c r="A1262" s="1" t="s">
        <v>14178</v>
      </c>
      <c r="B1262" s="1" t="str">
        <f>_xlfn.TEXTBEFORE(ENZLOAD[[#This Row],[ENZLOAD (from enz_from_proteome)]]," ")</f>
        <v>ENZLOAD-FTHFL_m_REV-rt6998</v>
      </c>
      <c r="C1262" s="1">
        <f>_xlfn.NUMBERVALUE(_xlfn.TEXTAFTER(ENZLOAD[[#This Row],[ENZLOAD (from enz_from_proteome)]]," ",-1))</f>
        <v>2.78567014831999E-6</v>
      </c>
      <c r="F1262" s="1" t="s">
        <v>17871</v>
      </c>
      <c r="G1262" s="1" t="str">
        <f>_xlfn.TEXTBEFORE(Table4[[#This Row],[rxn     upper-bound     lower-bound]]," ")</f>
        <v>ENZLOAD-FTHFL_m_REV-rt6998</v>
      </c>
      <c r="H1262" s="1">
        <f>_xlfn.NUMBERVALUE(TRIM(_xlfn.TEXTBEFORE(_xlfn.TEXTAFTER(Table4[[#This Row],[rxn     upper-bound     lower-bound]],Table4[[#This Row],[rxn]]),Table4[[#This Row],[lb]],-1)))</f>
        <v>0.19893184999999999</v>
      </c>
      <c r="I1262" s="1" t="str">
        <f>_xlfn.TEXTAFTER(Table4[[#This Row],[rxn     upper-bound     lower-bound]]," ",-1)</f>
        <v>0.00000000</v>
      </c>
    </row>
    <row r="1263" spans="1:9">
      <c r="A1263" s="1" t="s">
        <v>14179</v>
      </c>
      <c r="B1263" s="1" t="str">
        <f>_xlfn.TEXTBEFORE(ENZLOAD[[#This Row],[ENZLOAD (from enz_from_proteome)]]," ")</f>
        <v>ENZLOAD-FUMACACH_c_FWD-rt3594</v>
      </c>
      <c r="C1263" s="1">
        <f>_xlfn.NUMBERVALUE(_xlfn.TEXTAFTER(ENZLOAD[[#This Row],[ENZLOAD (from enz_from_proteome)]]," ",-1))</f>
        <v>0</v>
      </c>
      <c r="F1263" s="1" t="s">
        <v>17872</v>
      </c>
      <c r="G1263" s="1" t="str">
        <f>_xlfn.TEXTBEFORE(Table4[[#This Row],[rxn     upper-bound     lower-bound]]," ")</f>
        <v>ENZLOAD-FUM_c_FWD-rt5633_c</v>
      </c>
      <c r="H1263" s="1">
        <f>_xlfn.NUMBERVALUE(TRIM(_xlfn.TEXTBEFORE(_xlfn.TEXTAFTER(Table4[[#This Row],[rxn     upper-bound     lower-bound]],Table4[[#This Row],[rxn]]),Table4[[#This Row],[lb]],-1)))</f>
        <v>0.83815538000000001</v>
      </c>
      <c r="I1263" s="1" t="str">
        <f>_xlfn.TEXTAFTER(Table4[[#This Row],[rxn     upper-bound     lower-bound]]," ",-1)</f>
        <v>0.00000000</v>
      </c>
    </row>
    <row r="1264" spans="1:9">
      <c r="A1264" s="1" t="s">
        <v>14180</v>
      </c>
      <c r="B1264" s="1" t="str">
        <f>_xlfn.TEXTBEFORE(ENZLOAD[[#This Row],[ENZLOAD (from enz_from_proteome)]]," ")</f>
        <v>ENZLOAD-FUMACACH_c_REV-rt3594</v>
      </c>
      <c r="C1264" s="1">
        <f>_xlfn.NUMBERVALUE(_xlfn.TEXTAFTER(ENZLOAD[[#This Row],[ENZLOAD (from enz_from_proteome)]]," ",-1))</f>
        <v>0</v>
      </c>
      <c r="F1264" s="1" t="s">
        <v>17873</v>
      </c>
      <c r="G1264" s="1" t="str">
        <f>_xlfn.TEXTBEFORE(Table4[[#This Row],[rxn     upper-bound     lower-bound]]," ")</f>
        <v>ENZLOAD-FUM_c_REV-rt5633_c</v>
      </c>
      <c r="H1264" s="1">
        <f>_xlfn.NUMBERVALUE(TRIM(_xlfn.TEXTBEFORE(_xlfn.TEXTAFTER(Table4[[#This Row],[rxn     upper-bound     lower-bound]],Table4[[#This Row],[rxn]]),Table4[[#This Row],[lb]],-1)))</f>
        <v>0.83815538000000001</v>
      </c>
      <c r="I1264" s="1" t="str">
        <f>_xlfn.TEXTAFTER(Table4[[#This Row],[rxn     upper-bound     lower-bound]]," ",-1)</f>
        <v>0.00000000</v>
      </c>
    </row>
    <row r="1265" spans="1:9">
      <c r="A1265" s="1" t="s">
        <v>14181</v>
      </c>
      <c r="B1265" s="1" t="str">
        <f>_xlfn.TEXTBEFORE(ENZLOAD[[#This Row],[ENZLOAD (from enz_from_proteome)]]," ")</f>
        <v>ENZLOAD-FUMACACH_m_FWD-rt3874</v>
      </c>
      <c r="C1265" s="1">
        <f>_xlfn.NUMBERVALUE(_xlfn.TEXTAFTER(ENZLOAD[[#This Row],[ENZLOAD (from enz_from_proteome)]]," ",-1))</f>
        <v>7.4888120040000006E-8</v>
      </c>
      <c r="F1265" s="1" t="s">
        <v>17874</v>
      </c>
      <c r="G1265" s="1" t="str">
        <f>_xlfn.TEXTBEFORE(Table4[[#This Row],[rxn     upper-bound     lower-bound]]," ")</f>
        <v>ENZLOAD-FUM_m_FWD-rt5633_m</v>
      </c>
      <c r="H1265" s="1">
        <f>_xlfn.NUMBERVALUE(TRIM(_xlfn.TEXTBEFORE(_xlfn.TEXTAFTER(Table4[[#This Row],[rxn     upper-bound     lower-bound]],Table4[[#This Row],[rxn]]),Table4[[#This Row],[lb]],-1)))</f>
        <v>0.83815538000000001</v>
      </c>
      <c r="I1265" s="1" t="str">
        <f>_xlfn.TEXTAFTER(Table4[[#This Row],[rxn     upper-bound     lower-bound]]," ",-1)</f>
        <v>0.00000000</v>
      </c>
    </row>
    <row r="1266" spans="1:9">
      <c r="A1266" s="1" t="s">
        <v>14182</v>
      </c>
      <c r="B1266" s="1" t="str">
        <f>_xlfn.TEXTBEFORE(ENZLOAD[[#This Row],[ENZLOAD (from enz_from_proteome)]]," ")</f>
        <v>ENZLOAD-FUMACACH_m_FWD-rt7056</v>
      </c>
      <c r="C1266" s="1">
        <f>_xlfn.NUMBERVALUE(_xlfn.TEXTAFTER(ENZLOAD[[#This Row],[ENZLOAD (from enz_from_proteome)]]," ",-1))</f>
        <v>1.38823080403E-6</v>
      </c>
      <c r="F1266" s="1" t="s">
        <v>17875</v>
      </c>
      <c r="G1266" s="1" t="str">
        <f>_xlfn.TEXTBEFORE(Table4[[#This Row],[rxn     upper-bound     lower-bound]]," ")</f>
        <v>ENZLOAD-FUM_m_REV-rt5633_m</v>
      </c>
      <c r="H1266" s="1">
        <f>_xlfn.NUMBERVALUE(TRIM(_xlfn.TEXTBEFORE(_xlfn.TEXTAFTER(Table4[[#This Row],[rxn     upper-bound     lower-bound]],Table4[[#This Row],[rxn]]),Table4[[#This Row],[lb]],-1)))</f>
        <v>0.83815538000000001</v>
      </c>
      <c r="I1266" s="1" t="str">
        <f>_xlfn.TEXTAFTER(Table4[[#This Row],[rxn     upper-bound     lower-bound]]," ",-1)</f>
        <v>0.00000000</v>
      </c>
    </row>
    <row r="1267" spans="1:9">
      <c r="A1267" s="1" t="s">
        <v>14183</v>
      </c>
      <c r="B1267" s="1" t="str">
        <f>_xlfn.TEXTBEFORE(ENZLOAD[[#This Row],[ENZLOAD (from enz_from_proteome)]]," ")</f>
        <v>ENZLOAD-FUMACACH_m_FWD-rt7624</v>
      </c>
      <c r="C1267" s="1">
        <f>_xlfn.NUMBERVALUE(_xlfn.TEXTAFTER(ENZLOAD[[#This Row],[ENZLOAD (from enz_from_proteome)]]," ",-1))</f>
        <v>0</v>
      </c>
      <c r="F1267" s="1" t="s">
        <v>17876</v>
      </c>
      <c r="G1267" s="1" t="str">
        <f>_xlfn.TEXTBEFORE(Table4[[#This Row],[rxn     upper-bound     lower-bound]]," ")</f>
        <v>ENZLOAD-FUMACACH_c_FWD-rt3594</v>
      </c>
      <c r="H1267" s="1">
        <f>_xlfn.NUMBERVALUE(TRIM(_xlfn.TEXTBEFORE(_xlfn.TEXTAFTER(Table4[[#This Row],[rxn     upper-bound     lower-bound]],Table4[[#This Row],[rxn]]),Table4[[#This Row],[lb]],-1)))</f>
        <v>0.93159957000000004</v>
      </c>
      <c r="I1267" s="1" t="str">
        <f>_xlfn.TEXTAFTER(Table4[[#This Row],[rxn     upper-bound     lower-bound]]," ",-1)</f>
        <v>0.00000000</v>
      </c>
    </row>
    <row r="1268" spans="1:9">
      <c r="A1268" s="1" t="s">
        <v>14184</v>
      </c>
      <c r="B1268" s="1" t="str">
        <f>_xlfn.TEXTBEFORE(ENZLOAD[[#This Row],[ENZLOAD (from enz_from_proteome)]]," ")</f>
        <v>ENZLOAD-FUM_c_FWD-rt5633_c</v>
      </c>
      <c r="C1268" s="1">
        <f>_xlfn.NUMBERVALUE(_xlfn.TEXTAFTER(ENZLOAD[[#This Row],[ENZLOAD (from enz_from_proteome)]]," ",-1))</f>
        <v>2.2088126616E-6</v>
      </c>
      <c r="F1268" s="1" t="s">
        <v>17877</v>
      </c>
      <c r="G1268" s="1" t="str">
        <f>_xlfn.TEXTBEFORE(Table4[[#This Row],[rxn     upper-bound     lower-bound]]," ")</f>
        <v>ENZLOAD-FUMACACH_c_REV-rt3594</v>
      </c>
      <c r="H1268" s="1">
        <f>_xlfn.NUMBERVALUE(TRIM(_xlfn.TEXTBEFORE(_xlfn.TEXTAFTER(Table4[[#This Row],[rxn     upper-bound     lower-bound]],Table4[[#This Row],[rxn]]),Table4[[#This Row],[lb]],-1)))</f>
        <v>0.93159957000000004</v>
      </c>
      <c r="I1268" s="1" t="str">
        <f>_xlfn.TEXTAFTER(Table4[[#This Row],[rxn     upper-bound     lower-bound]]," ",-1)</f>
        <v>0.00000000</v>
      </c>
    </row>
    <row r="1269" spans="1:9">
      <c r="A1269" s="1" t="s">
        <v>14185</v>
      </c>
      <c r="B1269" s="1" t="str">
        <f>_xlfn.TEXTBEFORE(ENZLOAD[[#This Row],[ENZLOAD (from enz_from_proteome)]]," ")</f>
        <v>ENZLOAD-FUM_c_REV-rt5633_c</v>
      </c>
      <c r="C1269" s="1">
        <f>_xlfn.NUMBERVALUE(_xlfn.TEXTAFTER(ENZLOAD[[#This Row],[ENZLOAD (from enz_from_proteome)]]," ",-1))</f>
        <v>2.2088126616E-6</v>
      </c>
      <c r="F1269" s="1" t="s">
        <v>17878</v>
      </c>
      <c r="G1269" s="1" t="str">
        <f>_xlfn.TEXTBEFORE(Table4[[#This Row],[rxn     upper-bound     lower-bound]]," ")</f>
        <v>ENZLOAD-FUMACACH_m_FWD-rt3874</v>
      </c>
      <c r="H1269" s="1">
        <f>_xlfn.NUMBERVALUE(TRIM(_xlfn.TEXTBEFORE(_xlfn.TEXTAFTER(Table4[[#This Row],[rxn     upper-bound     lower-bound]],Table4[[#This Row],[rxn]]),Table4[[#This Row],[lb]],-1)))</f>
        <v>1.3878313900000001</v>
      </c>
      <c r="I1269" s="1" t="str">
        <f>_xlfn.TEXTAFTER(Table4[[#This Row],[rxn     upper-bound     lower-bound]]," ",-1)</f>
        <v>0.00000000</v>
      </c>
    </row>
    <row r="1270" spans="1:9">
      <c r="A1270" s="1" t="s">
        <v>14186</v>
      </c>
      <c r="B1270" s="1" t="str">
        <f>_xlfn.TEXTBEFORE(ENZLOAD[[#This Row],[ENZLOAD (from enz_from_proteome)]]," ")</f>
        <v>ENZLOAD-FUM_m_FWD-rt5633_m</v>
      </c>
      <c r="C1270" s="1">
        <f>_xlfn.NUMBERVALUE(_xlfn.TEXTAFTER(ENZLOAD[[#This Row],[ENZLOAD (from enz_from_proteome)]]," ",-1))</f>
        <v>2.2088126616E-6</v>
      </c>
      <c r="F1270" s="1" t="s">
        <v>17879</v>
      </c>
      <c r="G1270" s="1" t="str">
        <f>_xlfn.TEXTBEFORE(Table4[[#This Row],[rxn     upper-bound     lower-bound]]," ")</f>
        <v>ENZLOAD-FUMACACH_m_FWD-rt7056</v>
      </c>
      <c r="H1270" s="1">
        <f>_xlfn.NUMBERVALUE(TRIM(_xlfn.TEXTBEFORE(_xlfn.TEXTAFTER(Table4[[#This Row],[rxn     upper-bound     lower-bound]],Table4[[#This Row],[rxn]]),Table4[[#This Row],[lb]],-1)))</f>
        <v>1.69916416</v>
      </c>
      <c r="I1270" s="1" t="str">
        <f>_xlfn.TEXTAFTER(Table4[[#This Row],[rxn     upper-bound     lower-bound]]," ",-1)</f>
        <v>0.00000000</v>
      </c>
    </row>
    <row r="1271" spans="1:9">
      <c r="A1271" s="1" t="s">
        <v>14187</v>
      </c>
      <c r="B1271" s="1" t="str">
        <f>_xlfn.TEXTBEFORE(ENZLOAD[[#This Row],[ENZLOAD (from enz_from_proteome)]]," ")</f>
        <v>ENZLOAD-FUM_m_REV-rt5633_m</v>
      </c>
      <c r="C1271" s="1">
        <f>_xlfn.NUMBERVALUE(_xlfn.TEXTAFTER(ENZLOAD[[#This Row],[ENZLOAD (from enz_from_proteome)]]," ",-1))</f>
        <v>2.2088126616E-6</v>
      </c>
      <c r="F1271" s="1" t="s">
        <v>17880</v>
      </c>
      <c r="G1271" s="1" t="str">
        <f>_xlfn.TEXTBEFORE(Table4[[#This Row],[rxn     upper-bound     lower-bound]]," ")</f>
        <v>ENZLOAD-FUMACACH_m_FWD-rt7624</v>
      </c>
      <c r="H1271" s="1">
        <f>_xlfn.NUMBERVALUE(TRIM(_xlfn.TEXTBEFORE(_xlfn.TEXTAFTER(Table4[[#This Row],[rxn     upper-bound     lower-bound]],Table4[[#This Row],[rxn]]),Table4[[#This Row],[lb]],-1)))</f>
        <v>1.3187805500000001</v>
      </c>
      <c r="I1271" s="1" t="str">
        <f>_xlfn.TEXTAFTER(Table4[[#This Row],[rxn     upper-bound     lower-bound]]," ",-1)</f>
        <v>0.00000000</v>
      </c>
    </row>
    <row r="1272" spans="1:9">
      <c r="A1272" s="1" t="s">
        <v>14188</v>
      </c>
      <c r="B1272" s="1" t="str">
        <f>_xlfn.TEXTBEFORE(ENZLOAD[[#This Row],[ENZLOAD (from enz_from_proteome)]]," ")</f>
        <v>ENZLOAD-G3PAT_l_FWD-rt2297_l</v>
      </c>
      <c r="C1272" s="1">
        <f>_xlfn.NUMBERVALUE(_xlfn.TEXTAFTER(ENZLOAD[[#This Row],[ENZLOAD (from enz_from_proteome)]]," ",-1))</f>
        <v>8.5704780800000005E-9</v>
      </c>
      <c r="F1272" s="1" t="s">
        <v>17881</v>
      </c>
      <c r="G1272" s="1" t="str">
        <f>_xlfn.TEXTBEFORE(Table4[[#This Row],[rxn     upper-bound     lower-bound]]," ")</f>
        <v>ENZLOAD-G3PAT_l_FWD-rt2297_l</v>
      </c>
      <c r="H1272" s="1">
        <f>_xlfn.NUMBERVALUE(TRIM(_xlfn.TEXTBEFORE(_xlfn.TEXTAFTER(Table4[[#This Row],[rxn     upper-bound     lower-bound]],Table4[[#This Row],[rxn]]),Table4[[#This Row],[lb]],-1)))</f>
        <v>0.54215546000000003</v>
      </c>
      <c r="I1272" s="1" t="str">
        <f>_xlfn.TEXTAFTER(Table4[[#This Row],[rxn     upper-bound     lower-bound]]," ",-1)</f>
        <v>0.00000000</v>
      </c>
    </row>
    <row r="1273" spans="1:9">
      <c r="A1273" s="1" t="s">
        <v>14189</v>
      </c>
      <c r="B1273" s="1" t="str">
        <f>_xlfn.TEXTBEFORE(ENZLOAD[[#This Row],[ENZLOAD (from enz_from_proteome)]]," ")</f>
        <v>ENZLOAD-G3PAT_rm_FWD-rt2297_rm</v>
      </c>
      <c r="C1273" s="1">
        <f>_xlfn.NUMBERVALUE(_xlfn.TEXTAFTER(ENZLOAD[[#This Row],[ENZLOAD (from enz_from_proteome)]]," ",-1))</f>
        <v>8.5704780800000005E-9</v>
      </c>
      <c r="F1273" s="1" t="s">
        <v>17882</v>
      </c>
      <c r="G1273" s="1" t="str">
        <f>_xlfn.TEXTBEFORE(Table4[[#This Row],[rxn     upper-bound     lower-bound]]," ")</f>
        <v>ENZLOAD-G3PAT_rm_FWD-rt2297_rm</v>
      </c>
      <c r="H1273" s="1">
        <f>_xlfn.NUMBERVALUE(TRIM(_xlfn.TEXTBEFORE(_xlfn.TEXTAFTER(Table4[[#This Row],[rxn     upper-bound     lower-bound]],Table4[[#This Row],[rxn]]),Table4[[#This Row],[lb]],-1)))</f>
        <v>0.54215546000000003</v>
      </c>
      <c r="I1273" s="1" t="str">
        <f>_xlfn.TEXTAFTER(Table4[[#This Row],[rxn     upper-bound     lower-bound]]," ",-1)</f>
        <v>0.00000000</v>
      </c>
    </row>
    <row r="1274" spans="1:9">
      <c r="A1274" s="1" t="s">
        <v>14190</v>
      </c>
      <c r="B1274" s="1" t="str">
        <f>_xlfn.TEXTBEFORE(ENZLOAD[[#This Row],[ENZLOAD (from enz_from_proteome)]]," ")</f>
        <v>ENZLOAD-G3PAT_rm_FWD-rt7067</v>
      </c>
      <c r="C1274" s="1">
        <f>_xlfn.NUMBERVALUE(_xlfn.TEXTAFTER(ENZLOAD[[#This Row],[ENZLOAD (from enz_from_proteome)]]," ",-1))</f>
        <v>1.3282040265E-7</v>
      </c>
      <c r="F1274" s="1" t="s">
        <v>17883</v>
      </c>
      <c r="G1274" s="1" t="str">
        <f>_xlfn.TEXTBEFORE(Table4[[#This Row],[rxn     upper-bound     lower-bound]]," ")</f>
        <v>ENZLOAD-G3PAT_rm_FWD-rt7067</v>
      </c>
      <c r="H1274" s="1">
        <f>_xlfn.NUMBERVALUE(TRIM(_xlfn.TEXTBEFORE(_xlfn.TEXTAFTER(Table4[[#This Row],[rxn     upper-bound     lower-bound]],Table4[[#This Row],[rxn]]),Table4[[#This Row],[lb]],-1)))</f>
        <v>0.43257911999999998</v>
      </c>
      <c r="I1274" s="1" t="str">
        <f>_xlfn.TEXTAFTER(Table4[[#This Row],[rxn     upper-bound     lower-bound]]," ",-1)</f>
        <v>0.00000000</v>
      </c>
    </row>
    <row r="1275" spans="1:9">
      <c r="A1275" s="1" t="s">
        <v>14191</v>
      </c>
      <c r="B1275" s="1" t="str">
        <f>_xlfn.TEXTBEFORE(ENZLOAD[[#This Row],[ENZLOAD (from enz_from_proteome)]]," ")</f>
        <v>ENZLOAD-G3PCt_c_e_FWD-rt4413</v>
      </c>
      <c r="C1275" s="1">
        <f>_xlfn.NUMBERVALUE(_xlfn.TEXTAFTER(ENZLOAD[[#This Row],[ENZLOAD (from enz_from_proteome)]]," ",-1))</f>
        <v>1.064205999E-8</v>
      </c>
      <c r="F1275" s="1" t="s">
        <v>17884</v>
      </c>
      <c r="G1275" s="1" t="str">
        <f>_xlfn.TEXTBEFORE(Table4[[#This Row],[rxn     upper-bound     lower-bound]]," ")</f>
        <v>ENZLOAD-G3PCt_c_e_FWD-rt4413</v>
      </c>
      <c r="H1275" s="1">
        <f>_xlfn.NUMBERVALUE(TRIM(_xlfn.TEXTBEFORE(_xlfn.TEXTAFTER(Table4[[#This Row],[rxn     upper-bound     lower-bound]],Table4[[#This Row],[rxn]]),Table4[[#This Row],[lb]],-1)))</f>
        <v>0.89473305999999997</v>
      </c>
      <c r="I1275" s="1" t="str">
        <f>_xlfn.TEXTAFTER(Table4[[#This Row],[rxn     upper-bound     lower-bound]]," ",-1)</f>
        <v>0.00000000</v>
      </c>
    </row>
    <row r="1276" spans="1:9">
      <c r="A1276" s="1" t="s">
        <v>14192</v>
      </c>
      <c r="B1276" s="1" t="str">
        <f>_xlfn.TEXTBEFORE(ENZLOAD[[#This Row],[ENZLOAD (from enz_from_proteome)]]," ")</f>
        <v>ENZLOAD-G3PCt_c_e_REV-rt4413</v>
      </c>
      <c r="C1276" s="1">
        <f>_xlfn.NUMBERVALUE(_xlfn.TEXTAFTER(ENZLOAD[[#This Row],[ENZLOAD (from enz_from_proteome)]]," ",-1))</f>
        <v>1.064205999E-8</v>
      </c>
      <c r="F1276" s="1" t="s">
        <v>17885</v>
      </c>
      <c r="G1276" s="1" t="str">
        <f>_xlfn.TEXTBEFORE(Table4[[#This Row],[rxn     upper-bound     lower-bound]]," ")</f>
        <v>ENZLOAD-G3PCt_c_e_REV-rt4413</v>
      </c>
      <c r="H1276" s="1">
        <f>_xlfn.NUMBERVALUE(TRIM(_xlfn.TEXTBEFORE(_xlfn.TEXTAFTER(Table4[[#This Row],[rxn     upper-bound     lower-bound]],Table4[[#This Row],[rxn]]),Table4[[#This Row],[lb]],-1)))</f>
        <v>0.89473305999999997</v>
      </c>
      <c r="I1276" s="1" t="str">
        <f>_xlfn.TEXTAFTER(Table4[[#This Row],[rxn     upper-bound     lower-bound]]," ",-1)</f>
        <v>0.00000000</v>
      </c>
    </row>
    <row r="1277" spans="1:9">
      <c r="A1277" s="1" t="s">
        <v>14193</v>
      </c>
      <c r="B1277" s="1" t="str">
        <f>_xlfn.TEXTBEFORE(ENZLOAD[[#This Row],[ENZLOAD (from enz_from_proteome)]]," ")</f>
        <v>ENZLOAD-G3PD1i_m_FWD-rt6208_m</v>
      </c>
      <c r="C1277" s="1">
        <f>_xlfn.NUMBERVALUE(_xlfn.TEXTAFTER(ENZLOAD[[#This Row],[ENZLOAD (from enz_from_proteome)]]," ",-1))</f>
        <v>3.6357152936999999E-7</v>
      </c>
      <c r="F1277" s="1" t="s">
        <v>17886</v>
      </c>
      <c r="G1277" s="1" t="str">
        <f>_xlfn.TEXTBEFORE(Table4[[#This Row],[rxn     upper-bound     lower-bound]]," ")</f>
        <v>ENZLOAD-G3PD1i_m_FWD-rt6208_m</v>
      </c>
      <c r="H1277" s="1">
        <f>_xlfn.NUMBERVALUE(TRIM(_xlfn.TEXTBEFORE(_xlfn.TEXTAFTER(Table4[[#This Row],[rxn     upper-bound     lower-bound]],Table4[[#This Row],[rxn]]),Table4[[#This Row],[lb]],-1)))</f>
        <v>0.94728489999999999</v>
      </c>
      <c r="I1277" s="1" t="str">
        <f>_xlfn.TEXTAFTER(Table4[[#This Row],[rxn     upper-bound     lower-bound]]," ",-1)</f>
        <v>0.00000000</v>
      </c>
    </row>
    <row r="1278" spans="1:9">
      <c r="A1278" s="1" t="s">
        <v>14194</v>
      </c>
      <c r="B1278" s="1" t="str">
        <f>_xlfn.TEXTBEFORE(ENZLOAD[[#This Row],[ENZLOAD (from enz_from_proteome)]]," ")</f>
        <v>ENZLOAD-G3PD1i_x_FWD-rt3786_x</v>
      </c>
      <c r="C1278" s="1">
        <f>_xlfn.NUMBERVALUE(_xlfn.TEXTAFTER(ENZLOAD[[#This Row],[ENZLOAD (from enz_from_proteome)]]," ",-1))</f>
        <v>6.5996073725999995E-7</v>
      </c>
      <c r="F1278" s="1" t="s">
        <v>17887</v>
      </c>
      <c r="G1278" s="1" t="str">
        <f>_xlfn.TEXTBEFORE(Table4[[#This Row],[rxn     upper-bound     lower-bound]]," ")</f>
        <v>ENZLOAD-G3PD1i_x_FWD-rt3786_x</v>
      </c>
      <c r="H1278" s="1">
        <f>_xlfn.NUMBERVALUE(TRIM(_xlfn.TEXTBEFORE(_xlfn.TEXTAFTER(Table4[[#This Row],[rxn     upper-bound     lower-bound]],Table4[[#This Row],[rxn]]),Table4[[#This Row],[lb]],-1)))</f>
        <v>1.11328312</v>
      </c>
      <c r="I1278" s="1" t="str">
        <f>_xlfn.TEXTAFTER(Table4[[#This Row],[rxn     upper-bound     lower-bound]]," ",-1)</f>
        <v>0.00000000</v>
      </c>
    </row>
    <row r="1279" spans="1:9">
      <c r="A1279" s="1" t="s">
        <v>14195</v>
      </c>
      <c r="B1279" s="1" t="str">
        <f>_xlfn.TEXTBEFORE(ENZLOAD[[#This Row],[ENZLOAD (from enz_from_proteome)]]," ")</f>
        <v>ENZLOAD-G3PD1r_c_FWD-rt3786_c</v>
      </c>
      <c r="C1279" s="1">
        <f>_xlfn.NUMBERVALUE(_xlfn.TEXTAFTER(ENZLOAD[[#This Row],[ENZLOAD (from enz_from_proteome)]]," ",-1))</f>
        <v>6.5996073725999995E-7</v>
      </c>
      <c r="F1279" s="1" t="s">
        <v>17888</v>
      </c>
      <c r="G1279" s="1" t="str">
        <f>_xlfn.TEXTBEFORE(Table4[[#This Row],[rxn     upper-bound     lower-bound]]," ")</f>
        <v>ENZLOAD-G3PD1r_c_FWD-rt3786_c</v>
      </c>
      <c r="H1279" s="1">
        <f>_xlfn.NUMBERVALUE(TRIM(_xlfn.TEXTBEFORE(_xlfn.TEXTAFTER(Table4[[#This Row],[rxn     upper-bound     lower-bound]],Table4[[#This Row],[rxn]]),Table4[[#This Row],[lb]],-1)))</f>
        <v>1.11328312</v>
      </c>
      <c r="I1279" s="1" t="str">
        <f>_xlfn.TEXTAFTER(Table4[[#This Row],[rxn     upper-bound     lower-bound]]," ",-1)</f>
        <v>0.00000000</v>
      </c>
    </row>
    <row r="1280" spans="1:9">
      <c r="A1280" s="1" t="s">
        <v>14196</v>
      </c>
      <c r="B1280" s="1" t="str">
        <f>_xlfn.TEXTBEFORE(ENZLOAD[[#This Row],[ENZLOAD (from enz_from_proteome)]]," ")</f>
        <v>ENZLOAD-G3PD1r_c_FWD-rt6208_c</v>
      </c>
      <c r="C1280" s="1">
        <f>_xlfn.NUMBERVALUE(_xlfn.TEXTAFTER(ENZLOAD[[#This Row],[ENZLOAD (from enz_from_proteome)]]," ",-1))</f>
        <v>3.6357152936999999E-7</v>
      </c>
      <c r="F1280" s="1" t="s">
        <v>17889</v>
      </c>
      <c r="G1280" s="1" t="str">
        <f>_xlfn.TEXTBEFORE(Table4[[#This Row],[rxn     upper-bound     lower-bound]]," ")</f>
        <v>ENZLOAD-G3PD1r_c_REV-rt3786_c</v>
      </c>
      <c r="H1280" s="1">
        <f>_xlfn.NUMBERVALUE(TRIM(_xlfn.TEXTBEFORE(_xlfn.TEXTAFTER(Table4[[#This Row],[rxn     upper-bound     lower-bound]],Table4[[#This Row],[rxn]]),Table4[[#This Row],[lb]],-1)))</f>
        <v>1.11328312</v>
      </c>
      <c r="I1280" s="1" t="str">
        <f>_xlfn.TEXTAFTER(Table4[[#This Row],[rxn     upper-bound     lower-bound]]," ",-1)</f>
        <v>0.00000000</v>
      </c>
    </row>
    <row r="1281" spans="1:9">
      <c r="A1281" s="1" t="s">
        <v>14197</v>
      </c>
      <c r="B1281" s="1" t="str">
        <f>_xlfn.TEXTBEFORE(ENZLOAD[[#This Row],[ENZLOAD (from enz_from_proteome)]]," ")</f>
        <v>ENZLOAD-G3PD1r_c_REV-rt3786_c</v>
      </c>
      <c r="C1281" s="1">
        <f>_xlfn.NUMBERVALUE(_xlfn.TEXTAFTER(ENZLOAD[[#This Row],[ENZLOAD (from enz_from_proteome)]]," ",-1))</f>
        <v>6.5996073725999995E-7</v>
      </c>
      <c r="F1281" s="1" t="s">
        <v>17890</v>
      </c>
      <c r="G1281" s="1" t="str">
        <f>_xlfn.TEXTBEFORE(Table4[[#This Row],[rxn     upper-bound     lower-bound]]," ")</f>
        <v>ENZLOAD-G3PD1r_c_FWD-rt6208_c</v>
      </c>
      <c r="H1281" s="1">
        <f>_xlfn.NUMBERVALUE(TRIM(_xlfn.TEXTBEFORE(_xlfn.TEXTAFTER(Table4[[#This Row],[rxn     upper-bound     lower-bound]],Table4[[#This Row],[rxn]]),Table4[[#This Row],[lb]],-1)))</f>
        <v>0.94728489999999999</v>
      </c>
      <c r="I1281" s="1" t="str">
        <f>_xlfn.TEXTAFTER(Table4[[#This Row],[rxn     upper-bound     lower-bound]]," ",-1)</f>
        <v>0.00000000</v>
      </c>
    </row>
    <row r="1282" spans="1:9">
      <c r="A1282" s="1" t="s">
        <v>14198</v>
      </c>
      <c r="B1282" s="1" t="str">
        <f>_xlfn.TEXTBEFORE(ENZLOAD[[#This Row],[ENZLOAD (from enz_from_proteome)]]," ")</f>
        <v>ENZLOAD-G3PD1r_c_REV-rt6208_c</v>
      </c>
      <c r="C1282" s="1">
        <f>_xlfn.NUMBERVALUE(_xlfn.TEXTAFTER(ENZLOAD[[#This Row],[ENZLOAD (from enz_from_proteome)]]," ",-1))</f>
        <v>3.6357152936999999E-7</v>
      </c>
      <c r="F1282" s="1" t="s">
        <v>17891</v>
      </c>
      <c r="G1282" s="1" t="str">
        <f>_xlfn.TEXTBEFORE(Table4[[#This Row],[rxn     upper-bound     lower-bound]]," ")</f>
        <v>ENZLOAD-G3PD1r_c_REV-rt6208_c</v>
      </c>
      <c r="H1282" s="1">
        <f>_xlfn.NUMBERVALUE(TRIM(_xlfn.TEXTBEFORE(_xlfn.TEXTAFTER(Table4[[#This Row],[rxn     upper-bound     lower-bound]],Table4[[#This Row],[rxn]]),Table4[[#This Row],[lb]],-1)))</f>
        <v>0.94728489999999999</v>
      </c>
      <c r="I1282" s="1" t="str">
        <f>_xlfn.TEXTAFTER(Table4[[#This Row],[rxn     upper-bound     lower-bound]]," ",-1)</f>
        <v>0.00000000</v>
      </c>
    </row>
    <row r="1283" spans="1:9">
      <c r="A1283" s="1" t="s">
        <v>14199</v>
      </c>
      <c r="B1283" s="1" t="str">
        <f>_xlfn.TEXTBEFORE(ENZLOAD[[#This Row],[ENZLOAD (from enz_from_proteome)]]," ")</f>
        <v>ENZLOAD-G3PDf_m_FWD-rt2671</v>
      </c>
      <c r="C1283" s="1">
        <f>_xlfn.NUMBERVALUE(_xlfn.TEXTAFTER(ENZLOAD[[#This Row],[ENZLOAD (from enz_from_proteome)]]," ",-1))</f>
        <v>4.8805187718999898E-7</v>
      </c>
      <c r="F1283" s="1" t="s">
        <v>17892</v>
      </c>
      <c r="G1283" s="1" t="str">
        <f>_xlfn.TEXTBEFORE(Table4[[#This Row],[rxn     upper-bound     lower-bound]]," ")</f>
        <v>ENZLOAD-G3PDf_m_FWD-rt2671</v>
      </c>
      <c r="H1283" s="1">
        <f>_xlfn.NUMBERVALUE(TRIM(_xlfn.TEXTBEFORE(_xlfn.TEXTAFTER(Table4[[#This Row],[rxn     upper-bound     lower-bound]],Table4[[#This Row],[rxn]]),Table4[[#This Row],[lb]],-1)))</f>
        <v>0.45223042000000002</v>
      </c>
      <c r="I1283" s="1" t="str">
        <f>_xlfn.TEXTAFTER(Table4[[#This Row],[rxn     upper-bound     lower-bound]]," ",-1)</f>
        <v>0.00000000</v>
      </c>
    </row>
    <row r="1284" spans="1:9">
      <c r="A1284" s="1" t="s">
        <v>14200</v>
      </c>
      <c r="B1284" s="1" t="str">
        <f>_xlfn.TEXTBEFORE(ENZLOAD[[#This Row],[ENZLOAD (from enz_from_proteome)]]," ")</f>
        <v>ENZLOAD-G3PIt_c_e_FWD-rt4413</v>
      </c>
      <c r="C1284" s="1">
        <f>_xlfn.NUMBERVALUE(_xlfn.TEXTAFTER(ENZLOAD[[#This Row],[ENZLOAD (from enz_from_proteome)]]," ",-1))</f>
        <v>1.064205999E-8</v>
      </c>
      <c r="F1284" s="1" t="s">
        <v>17893</v>
      </c>
      <c r="G1284" s="1" t="str">
        <f>_xlfn.TEXTBEFORE(Table4[[#This Row],[rxn     upper-bound     lower-bound]]," ")</f>
        <v>ENZLOAD-G3PIt_c_e_FWD-rt4413</v>
      </c>
      <c r="H1284" s="1">
        <f>_xlfn.NUMBERVALUE(TRIM(_xlfn.TEXTBEFORE(_xlfn.TEXTAFTER(Table4[[#This Row],[rxn     upper-bound     lower-bound]],Table4[[#This Row],[rxn]]),Table4[[#This Row],[lb]],-1)))</f>
        <v>0.89473305999999997</v>
      </c>
      <c r="I1284" s="1" t="str">
        <f>_xlfn.TEXTAFTER(Table4[[#This Row],[rxn     upper-bound     lower-bound]]," ",-1)</f>
        <v>0.00000000</v>
      </c>
    </row>
    <row r="1285" spans="1:9">
      <c r="A1285" s="1" t="s">
        <v>14201</v>
      </c>
      <c r="B1285" s="1" t="str">
        <f>_xlfn.TEXTBEFORE(ENZLOAD[[#This Row],[ENZLOAD (from enz_from_proteome)]]," ")</f>
        <v>ENZLOAD-G3PIt_c_e_REV-rt4413</v>
      </c>
      <c r="C1285" s="1">
        <f>_xlfn.NUMBERVALUE(_xlfn.TEXTAFTER(ENZLOAD[[#This Row],[ENZLOAD (from enz_from_proteome)]]," ",-1))</f>
        <v>1.064205999E-8</v>
      </c>
      <c r="F1285" s="1" t="s">
        <v>17894</v>
      </c>
      <c r="G1285" s="1" t="str">
        <f>_xlfn.TEXTBEFORE(Table4[[#This Row],[rxn     upper-bound     lower-bound]]," ")</f>
        <v>ENZLOAD-G3PIt_c_e_REV-rt4413</v>
      </c>
      <c r="H1285" s="1">
        <f>_xlfn.NUMBERVALUE(TRIM(_xlfn.TEXTBEFORE(_xlfn.TEXTAFTER(Table4[[#This Row],[rxn     upper-bound     lower-bound]],Table4[[#This Row],[rxn]]),Table4[[#This Row],[lb]],-1)))</f>
        <v>0.89473305999999997</v>
      </c>
      <c r="I1285" s="1" t="str">
        <f>_xlfn.TEXTAFTER(Table4[[#This Row],[rxn     upper-bound     lower-bound]]," ",-1)</f>
        <v>0.00000000</v>
      </c>
    </row>
    <row r="1286" spans="1:9">
      <c r="A1286" s="1" t="s">
        <v>14202</v>
      </c>
      <c r="B1286" s="1" t="str">
        <f>_xlfn.TEXTBEFORE(ENZLOAD[[#This Row],[ENZLOAD (from enz_from_proteome)]]," ")</f>
        <v>ENZLOAD-G3PT_c_FWD-rt0092</v>
      </c>
      <c r="C1286" s="1">
        <f>_xlfn.NUMBERVALUE(_xlfn.TEXTAFTER(ENZLOAD[[#This Row],[ENZLOAD (from enz_from_proteome)]]," ",-1))</f>
        <v>1.0827827822E-7</v>
      </c>
      <c r="F1286" s="1" t="s">
        <v>17895</v>
      </c>
      <c r="G1286" s="1" t="str">
        <f>_xlfn.TEXTBEFORE(Table4[[#This Row],[rxn     upper-bound     lower-bound]]," ")</f>
        <v>ENZLOAD-G3PT_c_FWD-rt0092</v>
      </c>
      <c r="H1286" s="1">
        <f>_xlfn.NUMBERVALUE(TRIM(_xlfn.TEXTBEFORE(_xlfn.TEXTAFTER(Table4[[#This Row],[rxn     upper-bound     lower-bound]],Table4[[#This Row],[rxn]]),Table4[[#This Row],[lb]],-1)))</f>
        <v>1.1397601100000001</v>
      </c>
      <c r="I1286" s="1" t="str">
        <f>_xlfn.TEXTAFTER(Table4[[#This Row],[rxn     upper-bound     lower-bound]]," ",-1)</f>
        <v>0.00000000</v>
      </c>
    </row>
    <row r="1287" spans="1:9">
      <c r="A1287" s="1" t="s">
        <v>14203</v>
      </c>
      <c r="B1287" s="1" t="str">
        <f>_xlfn.TEXTBEFORE(ENZLOAD[[#This Row],[ENZLOAD (from enz_from_proteome)]]," ")</f>
        <v>ENZLOAD-G5SDy_c_FWD-rt7905</v>
      </c>
      <c r="C1287" s="1">
        <f>_xlfn.NUMBERVALUE(_xlfn.TEXTAFTER(ENZLOAD[[#This Row],[ENZLOAD (from enz_from_proteome)]]," ",-1))</f>
        <v>2.11839290471E-6</v>
      </c>
      <c r="F1287" s="1" t="s">
        <v>17896</v>
      </c>
      <c r="G1287" s="1" t="str">
        <f>_xlfn.TEXTBEFORE(Table4[[#This Row],[rxn     upper-bound     lower-bound]]," ")</f>
        <v>ENZLOAD-G5SDy_c_FWD-rt7905</v>
      </c>
      <c r="H1287" s="1">
        <f>_xlfn.NUMBERVALUE(TRIM(_xlfn.TEXTBEFORE(_xlfn.TEXTAFTER(Table4[[#This Row],[rxn     upper-bound     lower-bound]],Table4[[#This Row],[rxn]]),Table4[[#This Row],[lb]],-1)))</f>
        <v>0.86968224999999999</v>
      </c>
      <c r="I1287" s="1" t="str">
        <f>_xlfn.TEXTAFTER(Table4[[#This Row],[rxn     upper-bound     lower-bound]]," ",-1)</f>
        <v>0.00000000</v>
      </c>
    </row>
    <row r="1288" spans="1:9">
      <c r="A1288" s="1" t="s">
        <v>14204</v>
      </c>
      <c r="B1288" s="1" t="str">
        <f>_xlfn.TEXTBEFORE(ENZLOAD[[#This Row],[ENZLOAD (from enz_from_proteome)]]," ")</f>
        <v>ENZLOAD-G6PDH2i_c_FWD-rt1632</v>
      </c>
      <c r="C1288" s="1">
        <f>_xlfn.NUMBERVALUE(_xlfn.TEXTAFTER(ENZLOAD[[#This Row],[ENZLOAD (from enz_from_proteome)]]," ",-1))</f>
        <v>5.0172078420900001E-6</v>
      </c>
      <c r="F1288" s="1" t="s">
        <v>17897</v>
      </c>
      <c r="G1288" s="1" t="str">
        <f>_xlfn.TEXTBEFORE(Table4[[#This Row],[rxn     upper-bound     lower-bound]]," ")</f>
        <v>ENZLOAD-G6PDH2i_c_FWD-rt1632</v>
      </c>
      <c r="H1288" s="1">
        <f>_xlfn.NUMBERVALUE(TRIM(_xlfn.TEXTBEFORE(_xlfn.TEXTAFTER(Table4[[#This Row],[rxn     upper-bound     lower-bound]],Table4[[#This Row],[rxn]]),Table4[[#This Row],[lb]],-1)))</f>
        <v>0.87844633000000005</v>
      </c>
      <c r="I1288" s="1" t="str">
        <f>_xlfn.TEXTAFTER(Table4[[#This Row],[rxn     upper-bound     lower-bound]]," ",-1)</f>
        <v>0.00000000</v>
      </c>
    </row>
    <row r="1289" spans="1:9">
      <c r="A1289" s="1" t="s">
        <v>14205</v>
      </c>
      <c r="B1289" s="1" t="str">
        <f>_xlfn.TEXTBEFORE(ENZLOAD[[#This Row],[ENZLOAD (from enz_from_proteome)]]," ")</f>
        <v>ENZLOAD-G6PE_c_FWD-rt8255</v>
      </c>
      <c r="C1289" s="1">
        <f>_xlfn.NUMBERVALUE(_xlfn.TEXTAFTER(ENZLOAD[[#This Row],[ENZLOAD (from enz_from_proteome)]]," ",-1))</f>
        <v>0</v>
      </c>
      <c r="F1289" s="1" t="s">
        <v>17898</v>
      </c>
      <c r="G1289" s="1" t="str">
        <f>_xlfn.TEXTBEFORE(Table4[[#This Row],[rxn     upper-bound     lower-bound]]," ")</f>
        <v>ENZLOAD-G6PE_c_FWD-rt8255</v>
      </c>
      <c r="H1289" s="1">
        <f>_xlfn.NUMBERVALUE(TRIM(_xlfn.TEXTBEFORE(_xlfn.TEXTAFTER(Table4[[#This Row],[rxn     upper-bound     lower-bound]],Table4[[#This Row],[rxn]]),Table4[[#This Row],[lb]],-1)))</f>
        <v>1.32723389</v>
      </c>
      <c r="I1289" s="1" t="str">
        <f>_xlfn.TEXTAFTER(Table4[[#This Row],[rxn     upper-bound     lower-bound]]," ",-1)</f>
        <v>0.00000000</v>
      </c>
    </row>
    <row r="1290" spans="1:9">
      <c r="A1290" s="1" t="s">
        <v>14206</v>
      </c>
      <c r="B1290" s="1" t="str">
        <f>_xlfn.TEXTBEFORE(ENZLOAD[[#This Row],[ENZLOAD (from enz_from_proteome)]]," ")</f>
        <v>ENZLOAD-G6PE_c_REV-rt8255</v>
      </c>
      <c r="C1290" s="1">
        <f>_xlfn.NUMBERVALUE(_xlfn.TEXTAFTER(ENZLOAD[[#This Row],[ENZLOAD (from enz_from_proteome)]]," ",-1))</f>
        <v>0</v>
      </c>
      <c r="F1290" s="1" t="s">
        <v>17899</v>
      </c>
      <c r="G1290" s="1" t="str">
        <f>_xlfn.TEXTBEFORE(Table4[[#This Row],[rxn     upper-bound     lower-bound]]," ")</f>
        <v>ENZLOAD-G6PE_c_REV-rt8255</v>
      </c>
      <c r="H1290" s="1">
        <f>_xlfn.NUMBERVALUE(TRIM(_xlfn.TEXTBEFORE(_xlfn.TEXTAFTER(Table4[[#This Row],[rxn     upper-bound     lower-bound]],Table4[[#This Row],[rxn]]),Table4[[#This Row],[lb]],-1)))</f>
        <v>1.32723389</v>
      </c>
      <c r="I1290" s="1" t="str">
        <f>_xlfn.TEXTAFTER(Table4[[#This Row],[rxn     upper-bound     lower-bound]]," ",-1)</f>
        <v>0.00000000</v>
      </c>
    </row>
    <row r="1291" spans="1:9">
      <c r="A1291" s="1" t="s">
        <v>14207</v>
      </c>
      <c r="B1291" s="1" t="str">
        <f>_xlfn.TEXTBEFORE(ENZLOAD[[#This Row],[ENZLOAD (from enz_from_proteome)]]," ")</f>
        <v>ENZLOAD-GALKi_c_FWD-rt5622</v>
      </c>
      <c r="C1291" s="1">
        <f>_xlfn.NUMBERVALUE(_xlfn.TEXTAFTER(ENZLOAD[[#This Row],[ENZLOAD (from enz_from_proteome)]]," ",-1))</f>
        <v>6.3194363231999997E-7</v>
      </c>
      <c r="F1291" s="1" t="s">
        <v>17900</v>
      </c>
      <c r="G1291" s="1" t="str">
        <f>_xlfn.TEXTBEFORE(Table4[[#This Row],[rxn     upper-bound     lower-bound]]," ")</f>
        <v>ENZLOAD-GALKi_c_FWD-rt5622</v>
      </c>
      <c r="H1291" s="1">
        <f>_xlfn.NUMBERVALUE(TRIM(_xlfn.TEXTBEFORE(_xlfn.TEXTAFTER(Table4[[#This Row],[rxn     upper-bound     lower-bound]],Table4[[#This Row],[rxn]]),Table4[[#This Row],[lb]],-1)))</f>
        <v>0.60472479000000001</v>
      </c>
      <c r="I1291" s="1" t="str">
        <f>_xlfn.TEXTAFTER(Table4[[#This Row],[rxn     upper-bound     lower-bound]]," ",-1)</f>
        <v>0.00000000</v>
      </c>
    </row>
    <row r="1292" spans="1:9">
      <c r="A1292" s="1" t="s">
        <v>14208</v>
      </c>
      <c r="B1292" s="1" t="str">
        <f>_xlfn.TEXTBEFORE(ENZLOAD[[#This Row],[ENZLOAD (from enz_from_proteome)]]," ")</f>
        <v>ENZLOAD-GALOX_e_FWD-rt0174</v>
      </c>
      <c r="C1292" s="1">
        <f>_xlfn.NUMBERVALUE(_xlfn.TEXTAFTER(ENZLOAD[[#This Row],[ENZLOAD (from enz_from_proteome)]]," ",-1))</f>
        <v>0</v>
      </c>
      <c r="F1292" s="1" t="s">
        <v>17901</v>
      </c>
      <c r="G1292" s="1" t="str">
        <f>_xlfn.TEXTBEFORE(Table4[[#This Row],[rxn     upper-bound     lower-bound]]," ")</f>
        <v>ENZLOAD-GALOX_e_FWD-rt0174</v>
      </c>
      <c r="H1292" s="1">
        <f>_xlfn.NUMBERVALUE(TRIM(_xlfn.TEXTBEFORE(_xlfn.TEXTAFTER(Table4[[#This Row],[rxn     upper-bound     lower-bound]],Table4[[#This Row],[rxn]]),Table4[[#This Row],[lb]],-1)))</f>
        <v>0.62232264000000004</v>
      </c>
      <c r="I1292" s="1" t="str">
        <f>_xlfn.TEXTAFTER(Table4[[#This Row],[rxn     upper-bound     lower-bound]]," ",-1)</f>
        <v>0.00000000</v>
      </c>
    </row>
    <row r="1293" spans="1:9">
      <c r="A1293" s="1" t="s">
        <v>14209</v>
      </c>
      <c r="B1293" s="1" t="str">
        <f>_xlfn.TEXTBEFORE(ENZLOAD[[#This Row],[ENZLOAD (from enz_from_proteome)]]," ")</f>
        <v>ENZLOAD-GALT_c_FWD-rt2964</v>
      </c>
      <c r="C1293" s="1">
        <f>_xlfn.NUMBERVALUE(_xlfn.TEXTAFTER(ENZLOAD[[#This Row],[ENZLOAD (from enz_from_proteome)]]," ",-1))</f>
        <v>2.0775956629000001E-7</v>
      </c>
      <c r="F1293" s="1" t="s">
        <v>17902</v>
      </c>
      <c r="G1293" s="1" t="str">
        <f>_xlfn.TEXTBEFORE(Table4[[#This Row],[rxn     upper-bound     lower-bound]]," ")</f>
        <v>ENZLOAD-GALT_c_FWD-rt2964</v>
      </c>
      <c r="H1293" s="1">
        <f>_xlfn.NUMBERVALUE(TRIM(_xlfn.TEXTBEFORE(_xlfn.TEXTAFTER(Table4[[#This Row],[rxn     upper-bound     lower-bound]],Table4[[#This Row],[rxn]]),Table4[[#This Row],[lb]],-1)))</f>
        <v>0.93298687999999996</v>
      </c>
      <c r="I1293" s="1" t="str">
        <f>_xlfn.TEXTAFTER(Table4[[#This Row],[rxn     upper-bound     lower-bound]]," ",-1)</f>
        <v>0.00000000</v>
      </c>
    </row>
    <row r="1294" spans="1:9">
      <c r="A1294" s="1" t="s">
        <v>14210</v>
      </c>
      <c r="B1294" s="1" t="str">
        <f>_xlfn.TEXTBEFORE(ENZLOAD[[#This Row],[ENZLOAD (from enz_from_proteome)]]," ")</f>
        <v>ENZLOAD-GALUi_c_FWD-rt3384</v>
      </c>
      <c r="C1294" s="1">
        <f>_xlfn.NUMBERVALUE(_xlfn.TEXTAFTER(ENZLOAD[[#This Row],[ENZLOAD (from enz_from_proteome)]]," ",-1))</f>
        <v>4.3879176369299998E-6</v>
      </c>
      <c r="F1294" s="1" t="s">
        <v>17903</v>
      </c>
      <c r="G1294" s="1" t="str">
        <f>_xlfn.TEXTBEFORE(Table4[[#This Row],[rxn     upper-bound     lower-bound]]," ")</f>
        <v>ENZLOAD-GALtps_e_FWD-rt2336</v>
      </c>
      <c r="H1294" s="1">
        <f>_xlfn.NUMBERVALUE(TRIM(_xlfn.TEXTBEFORE(_xlfn.TEXTAFTER(Table4[[#This Row],[rxn     upper-bound     lower-bound]],Table4[[#This Row],[rxn]]),Table4[[#This Row],[lb]],-1)))</f>
        <v>0.77510067999999999</v>
      </c>
      <c r="I1294" s="1" t="str">
        <f>_xlfn.TEXTAFTER(Table4[[#This Row],[rxn     upper-bound     lower-bound]]," ",-1)</f>
        <v>0.00000000</v>
      </c>
    </row>
    <row r="1295" spans="1:9">
      <c r="A1295" s="1" t="s">
        <v>14211</v>
      </c>
      <c r="B1295" s="1" t="str">
        <f>_xlfn.TEXTBEFORE(ENZLOAD[[#This Row],[ENZLOAD (from enz_from_proteome)]]," ")</f>
        <v>ENZLOAD-GALUi_c_REV-rt3384</v>
      </c>
      <c r="C1295" s="1">
        <f>_xlfn.NUMBERVALUE(_xlfn.TEXTAFTER(ENZLOAD[[#This Row],[ENZLOAD (from enz_from_proteome)]]," ",-1))</f>
        <v>4.3879176369299998E-6</v>
      </c>
      <c r="F1295" s="1" t="s">
        <v>17904</v>
      </c>
      <c r="G1295" s="1" t="str">
        <f>_xlfn.TEXTBEFORE(Table4[[#This Row],[rxn     upper-bound     lower-bound]]," ")</f>
        <v>ENZLOAD-GALtps_e_FWD-rt2833</v>
      </c>
      <c r="H1295" s="1">
        <f>_xlfn.NUMBERVALUE(TRIM(_xlfn.TEXTBEFORE(_xlfn.TEXTAFTER(Table4[[#This Row],[rxn     upper-bound     lower-bound]],Table4[[#This Row],[rxn]]),Table4[[#This Row],[lb]],-1)))</f>
        <v>0.68203391000000002</v>
      </c>
      <c r="I1295" s="1" t="str">
        <f>_xlfn.TEXTAFTER(Table4[[#This Row],[rxn     upper-bound     lower-bound]]," ",-1)</f>
        <v>0.00000000</v>
      </c>
    </row>
    <row r="1296" spans="1:9">
      <c r="A1296" s="1" t="s">
        <v>14212</v>
      </c>
      <c r="B1296" s="1" t="str">
        <f>_xlfn.TEXTBEFORE(ENZLOAD[[#This Row],[ENZLOAD (from enz_from_proteome)]]," ")</f>
        <v>ENZLOAD-GALtps_e_FWD-rt2336</v>
      </c>
      <c r="C1296" s="1">
        <f>_xlfn.NUMBERVALUE(_xlfn.TEXTAFTER(ENZLOAD[[#This Row],[ENZLOAD (from enz_from_proteome)]]," ",-1))</f>
        <v>1.9292446055999999E-7</v>
      </c>
      <c r="F1296" s="1" t="s">
        <v>17905</v>
      </c>
      <c r="G1296" s="1" t="str">
        <f>_xlfn.TEXTBEFORE(Table4[[#This Row],[rxn     upper-bound     lower-bound]]," ")</f>
        <v>ENZLOAD-GALtps_e_FWD-rt3556</v>
      </c>
      <c r="H1296" s="1">
        <f>_xlfn.NUMBERVALUE(TRIM(_xlfn.TEXTBEFORE(_xlfn.TEXTAFTER(Table4[[#This Row],[rxn     upper-bound     lower-bound]],Table4[[#This Row],[rxn]]),Table4[[#This Row],[lb]],-1)))</f>
        <v>0.74731296000000003</v>
      </c>
      <c r="I1296" s="1" t="str">
        <f>_xlfn.TEXTAFTER(Table4[[#This Row],[rxn     upper-bound     lower-bound]]," ",-1)</f>
        <v>0.00000000</v>
      </c>
    </row>
    <row r="1297" spans="1:9">
      <c r="A1297" s="1" t="s">
        <v>14213</v>
      </c>
      <c r="B1297" s="1" t="str">
        <f>_xlfn.TEXTBEFORE(ENZLOAD[[#This Row],[ENZLOAD (from enz_from_proteome)]]," ")</f>
        <v>ENZLOAD-GALtps_e_FWD-rt2833</v>
      </c>
      <c r="C1297" s="1">
        <f>_xlfn.NUMBERVALUE(_xlfn.TEXTAFTER(ENZLOAD[[#This Row],[ENZLOAD (from enz_from_proteome)]]," ",-1))</f>
        <v>2.8509298659999999E-8</v>
      </c>
      <c r="F1297" s="1" t="s">
        <v>17906</v>
      </c>
      <c r="G1297" s="1" t="str">
        <f>_xlfn.TEXTBEFORE(Table4[[#This Row],[rxn     upper-bound     lower-bound]]," ")</f>
        <v>ENZLOAD-GALtps_e_FWD-rt7817</v>
      </c>
      <c r="H1297" s="1">
        <f>_xlfn.NUMBERVALUE(TRIM(_xlfn.TEXTBEFORE(_xlfn.TEXTAFTER(Table4[[#This Row],[rxn     upper-bound     lower-bound]],Table4[[#This Row],[rxn]]),Table4[[#This Row],[lb]],-1)))</f>
        <v>0.61478222000000005</v>
      </c>
      <c r="I1297" s="1" t="str">
        <f>_xlfn.TEXTAFTER(Table4[[#This Row],[rxn     upper-bound     lower-bound]]," ",-1)</f>
        <v>0.00000000</v>
      </c>
    </row>
    <row r="1298" spans="1:9">
      <c r="A1298" s="1" t="s">
        <v>14214</v>
      </c>
      <c r="B1298" s="1" t="str">
        <f>_xlfn.TEXTBEFORE(ENZLOAD[[#This Row],[ENZLOAD (from enz_from_proteome)]]," ")</f>
        <v>ENZLOAD-GALtps_e_FWD-rt3556</v>
      </c>
      <c r="C1298" s="1">
        <f>_xlfn.NUMBERVALUE(_xlfn.TEXTAFTER(ENZLOAD[[#This Row],[ENZLOAD (from enz_from_proteome)]]," ",-1))</f>
        <v>2.8398172548999997E-7</v>
      </c>
      <c r="F1298" s="1" t="s">
        <v>17907</v>
      </c>
      <c r="G1298" s="1" t="str">
        <f>_xlfn.TEXTBEFORE(Table4[[#This Row],[rxn     upper-bound     lower-bound]]," ")</f>
        <v>ENZLOAD-GALUi_c_FWD-rt3384</v>
      </c>
      <c r="H1298" s="1">
        <f>_xlfn.NUMBERVALUE(TRIM(_xlfn.TEXTBEFORE(_xlfn.TEXTAFTER(Table4[[#This Row],[rxn     upper-bound     lower-bound]],Table4[[#This Row],[rxn]]),Table4[[#This Row],[lb]],-1)))</f>
        <v>0.77548945000000002</v>
      </c>
      <c r="I1298" s="1" t="str">
        <f>_xlfn.TEXTAFTER(Table4[[#This Row],[rxn     upper-bound     lower-bound]]," ",-1)</f>
        <v>0.00000000</v>
      </c>
    </row>
    <row r="1299" spans="1:9">
      <c r="A1299" s="1" t="s">
        <v>14215</v>
      </c>
      <c r="B1299" s="1" t="str">
        <f>_xlfn.TEXTBEFORE(ENZLOAD[[#This Row],[ENZLOAD (from enz_from_proteome)]]," ")</f>
        <v>ENZLOAD-GALtps_e_FWD-rt7817</v>
      </c>
      <c r="C1299" s="1">
        <f>_xlfn.NUMBERVALUE(_xlfn.TEXTAFTER(ENZLOAD[[#This Row],[ENZLOAD (from enz_from_proteome)]]," ",-1))</f>
        <v>2.5931769740000001E-8</v>
      </c>
      <c r="F1299" s="1" t="s">
        <v>17908</v>
      </c>
      <c r="G1299" s="1" t="str">
        <f>_xlfn.TEXTBEFORE(Table4[[#This Row],[rxn     upper-bound     lower-bound]]," ")</f>
        <v>ENZLOAD-GALUi_c_REV-rt3384</v>
      </c>
      <c r="H1299" s="1">
        <f>_xlfn.NUMBERVALUE(TRIM(_xlfn.TEXTBEFORE(_xlfn.TEXTAFTER(Table4[[#This Row],[rxn     upper-bound     lower-bound]],Table4[[#This Row],[rxn]]),Table4[[#This Row],[lb]],-1)))</f>
        <v>0.77548945000000002</v>
      </c>
      <c r="I1299" s="1" t="str">
        <f>_xlfn.TEXTAFTER(Table4[[#This Row],[rxn     upper-bound     lower-bound]]," ",-1)</f>
        <v>0.00000000</v>
      </c>
    </row>
    <row r="1300" spans="1:9">
      <c r="A1300" s="1" t="s">
        <v>14216</v>
      </c>
      <c r="B1300" s="1" t="str">
        <f>_xlfn.TEXTBEFORE(ENZLOAD[[#This Row],[ENZLOAD (from enz_from_proteome)]]," ")</f>
        <v>ENZLOAD-GAPD_c_FWD-rt2245</v>
      </c>
      <c r="C1300" s="1">
        <f>_xlfn.NUMBERVALUE(_xlfn.TEXTAFTER(ENZLOAD[[#This Row],[ENZLOAD (from enz_from_proteome)]]," ",-1))</f>
        <v>8.2498821339299997E-6</v>
      </c>
      <c r="F1300" s="1" t="s">
        <v>17909</v>
      </c>
      <c r="G1300" s="1" t="str">
        <f>_xlfn.TEXTBEFORE(Table4[[#This Row],[rxn     upper-bound     lower-bound]]," ")</f>
        <v>ENZLOAD-GAPD_c_FWD-rt2245</v>
      </c>
      <c r="H1300" s="1">
        <f>_xlfn.NUMBERVALUE(TRIM(_xlfn.TEXTBEFORE(_xlfn.TEXTAFTER(Table4[[#This Row],[rxn     upper-bound     lower-bound]],Table4[[#This Row],[rxn]]),Table4[[#This Row],[lb]],-1)))</f>
        <v>0.29242998999999997</v>
      </c>
      <c r="I1300" s="1" t="str">
        <f>_xlfn.TEXTAFTER(Table4[[#This Row],[rxn     upper-bound     lower-bound]]," ",-1)</f>
        <v>0.00000000</v>
      </c>
    </row>
    <row r="1301" spans="1:9">
      <c r="A1301" s="1" t="s">
        <v>14217</v>
      </c>
      <c r="B1301" s="1" t="str">
        <f>_xlfn.TEXTBEFORE(ENZLOAD[[#This Row],[ENZLOAD (from enz_from_proteome)]]," ")</f>
        <v>ENZLOAD-GAPD_c_FWD-rt3311</v>
      </c>
      <c r="C1301" s="1">
        <f>_xlfn.NUMBERVALUE(_xlfn.TEXTAFTER(ENZLOAD[[#This Row],[ENZLOAD (from enz_from_proteome)]]," ",-1))</f>
        <v>4.8128813999999999E-10</v>
      </c>
      <c r="F1301" s="1" t="s">
        <v>17910</v>
      </c>
      <c r="G1301" s="1" t="str">
        <f>_xlfn.TEXTBEFORE(Table4[[#This Row],[rxn     upper-bound     lower-bound]]," ")</f>
        <v>ENZLOAD-GAPD_c_REV-rt2245</v>
      </c>
      <c r="H1301" s="1">
        <f>_xlfn.NUMBERVALUE(TRIM(_xlfn.TEXTBEFORE(_xlfn.TEXTAFTER(Table4[[#This Row],[rxn     upper-bound     lower-bound]],Table4[[#This Row],[rxn]]),Table4[[#This Row],[lb]],-1)))</f>
        <v>0.29242998999999997</v>
      </c>
      <c r="I1301" s="1" t="str">
        <f>_xlfn.TEXTAFTER(Table4[[#This Row],[rxn     upper-bound     lower-bound]]," ",-1)</f>
        <v>0.00000000</v>
      </c>
    </row>
    <row r="1302" spans="1:9">
      <c r="A1302" s="1" t="s">
        <v>14218</v>
      </c>
      <c r="B1302" s="1" t="str">
        <f>_xlfn.TEXTBEFORE(ENZLOAD[[#This Row],[ENZLOAD (from enz_from_proteome)]]," ")</f>
        <v>ENZLOAD-GAPD_c_REV-rt2245</v>
      </c>
      <c r="C1302" s="1">
        <f>_xlfn.NUMBERVALUE(_xlfn.TEXTAFTER(ENZLOAD[[#This Row],[ENZLOAD (from enz_from_proteome)]]," ",-1))</f>
        <v>8.2498821339299997E-6</v>
      </c>
      <c r="F1302" s="1" t="s">
        <v>17911</v>
      </c>
      <c r="G1302" s="1" t="str">
        <f>_xlfn.TEXTBEFORE(Table4[[#This Row],[rxn     upper-bound     lower-bound]]," ")</f>
        <v>ENZLOAD-GAPD_c_FWD-rt3311</v>
      </c>
      <c r="H1302" s="1">
        <f>_xlfn.NUMBERVALUE(TRIM(_xlfn.TEXTBEFORE(_xlfn.TEXTAFTER(Table4[[#This Row],[rxn     upper-bound     lower-bound]],Table4[[#This Row],[rxn]]),Table4[[#This Row],[lb]],-1)))</f>
        <v>0.25330704999999998</v>
      </c>
      <c r="I1302" s="1" t="str">
        <f>_xlfn.TEXTAFTER(Table4[[#This Row],[rxn     upper-bound     lower-bound]]," ",-1)</f>
        <v>0.00000000</v>
      </c>
    </row>
    <row r="1303" spans="1:9">
      <c r="A1303" s="1" t="s">
        <v>14219</v>
      </c>
      <c r="B1303" s="1" t="str">
        <f>_xlfn.TEXTBEFORE(ENZLOAD[[#This Row],[ENZLOAD (from enz_from_proteome)]]," ")</f>
        <v>ENZLOAD-GAPD_c_REV-rt3311</v>
      </c>
      <c r="C1303" s="1">
        <f>_xlfn.NUMBERVALUE(_xlfn.TEXTAFTER(ENZLOAD[[#This Row],[ENZLOAD (from enz_from_proteome)]]," ",-1))</f>
        <v>4.8128813999999999E-10</v>
      </c>
      <c r="F1303" s="1" t="s">
        <v>17912</v>
      </c>
      <c r="G1303" s="1" t="str">
        <f>_xlfn.TEXTBEFORE(Table4[[#This Row],[rxn     upper-bound     lower-bound]]," ")</f>
        <v>ENZLOAD-GAPD_c_REV-rt3311</v>
      </c>
      <c r="H1303" s="1">
        <f>_xlfn.NUMBERVALUE(TRIM(_xlfn.TEXTBEFORE(_xlfn.TEXTAFTER(Table4[[#This Row],[rxn     upper-bound     lower-bound]],Table4[[#This Row],[rxn]]),Table4[[#This Row],[lb]],-1)))</f>
        <v>0.25330704999999998</v>
      </c>
      <c r="I1303" s="1" t="str">
        <f>_xlfn.TEXTAFTER(Table4[[#This Row],[rxn     upper-bound     lower-bound]]," ",-1)</f>
        <v>0.00000000</v>
      </c>
    </row>
    <row r="1304" spans="1:9">
      <c r="A1304" s="1" t="s">
        <v>14220</v>
      </c>
      <c r="B1304" s="1" t="str">
        <f>_xlfn.TEXTBEFORE(ENZLOAD[[#This Row],[ENZLOAD (from enz_from_proteome)]]," ")</f>
        <v>ENZLOAD-GARFT_c_FWD-rt5227</v>
      </c>
      <c r="C1304" s="1">
        <f>_xlfn.NUMBERVALUE(_xlfn.TEXTAFTER(ENZLOAD[[#This Row],[ENZLOAD (from enz_from_proteome)]]," ",-1))</f>
        <v>6.9051501590999898E-7</v>
      </c>
      <c r="F1304" s="1" t="s">
        <v>17913</v>
      </c>
      <c r="G1304" s="1" t="str">
        <f>_xlfn.TEXTBEFORE(Table4[[#This Row],[rxn     upper-bound     lower-bound]]," ")</f>
        <v>ENZLOAD-GARFT_c_FWD-rt5227</v>
      </c>
      <c r="H1304" s="1">
        <f>_xlfn.NUMBERVALUE(TRIM(_xlfn.TEXTBEFORE(_xlfn.TEXTAFTER(Table4[[#This Row],[rxn     upper-bound     lower-bound]],Table4[[#This Row],[rxn]]),Table4[[#This Row],[lb]],-1)))</f>
        <v>1.1428470799999999</v>
      </c>
      <c r="I1304" s="1" t="str">
        <f>_xlfn.TEXTAFTER(Table4[[#This Row],[rxn     upper-bound     lower-bound]]," ",-1)</f>
        <v>0.00000000</v>
      </c>
    </row>
    <row r="1305" spans="1:9">
      <c r="A1305" s="1" t="s">
        <v>14221</v>
      </c>
      <c r="B1305" s="1" t="str">
        <f>_xlfn.TEXTBEFORE(ENZLOAD[[#This Row],[ENZLOAD (from enz_from_proteome)]]," ")</f>
        <v>ENZLOAD-GBBOX_c_FWD-rt6692_c</v>
      </c>
      <c r="C1305" s="1">
        <f>_xlfn.NUMBERVALUE(_xlfn.TEXTAFTER(ENZLOAD[[#This Row],[ENZLOAD (from enz_from_proteome)]]," ",-1))</f>
        <v>6.0658114019999999E-8</v>
      </c>
      <c r="F1305" s="1" t="s">
        <v>17914</v>
      </c>
      <c r="G1305" s="1" t="str">
        <f>_xlfn.TEXTBEFORE(Table4[[#This Row],[rxn     upper-bound     lower-bound]]," ")</f>
        <v>ENZLOAD-GBBOX_c_FWD-rt6692_c</v>
      </c>
      <c r="H1305" s="1">
        <f>_xlfn.NUMBERVALUE(TRIM(_xlfn.TEXTBEFORE(_xlfn.TEXTAFTER(Table4[[#This Row],[rxn     upper-bound     lower-bound]],Table4[[#This Row],[rxn]]),Table4[[#This Row],[lb]],-1)))</f>
        <v>1.1442655399999999</v>
      </c>
      <c r="I1305" s="1" t="str">
        <f>_xlfn.TEXTAFTER(Table4[[#This Row],[rxn     upper-bound     lower-bound]]," ",-1)</f>
        <v>0.00000000</v>
      </c>
    </row>
    <row r="1306" spans="1:9">
      <c r="A1306" s="1" t="s">
        <v>14222</v>
      </c>
      <c r="B1306" s="1" t="str">
        <f>_xlfn.TEXTBEFORE(ENZLOAD[[#This Row],[ENZLOAD (from enz_from_proteome)]]," ")</f>
        <v>ENZLOAD-GDPMANt_c_g_FWD-rt4177</v>
      </c>
      <c r="C1306" s="1">
        <f>_xlfn.NUMBERVALUE(_xlfn.TEXTAFTER(ENZLOAD[[#This Row],[ENZLOAD (from enz_from_proteome)]]," ",-1))</f>
        <v>9.6909579924000009E-7</v>
      </c>
      <c r="F1306" s="1" t="s">
        <v>17915</v>
      </c>
      <c r="G1306" s="1" t="str">
        <f>_xlfn.TEXTBEFORE(Table4[[#This Row],[rxn     upper-bound     lower-bound]]," ")</f>
        <v>ENZLOAD-GDPMANt_c_g_FWD-rt4177</v>
      </c>
      <c r="H1306" s="1">
        <f>_xlfn.NUMBERVALUE(TRIM(_xlfn.TEXTBEFORE(_xlfn.TEXTAFTER(Table4[[#This Row],[rxn     upper-bound     lower-bound]],Table4[[#This Row],[rxn]]),Table4[[#This Row],[lb]],-1)))</f>
        <v>1.0409089600000001</v>
      </c>
      <c r="I1306" s="1" t="str">
        <f>_xlfn.TEXTAFTER(Table4[[#This Row],[rxn     upper-bound     lower-bound]]," ",-1)</f>
        <v>0.00000000</v>
      </c>
    </row>
    <row r="1307" spans="1:9">
      <c r="A1307" s="1" t="s">
        <v>14223</v>
      </c>
      <c r="B1307" s="1" t="str">
        <f>_xlfn.TEXTBEFORE(ENZLOAD[[#This Row],[ENZLOAD (from enz_from_proteome)]]," ")</f>
        <v>ENZLOAD-GF6PTA_c_FWD-rt3731</v>
      </c>
      <c r="C1307" s="1">
        <f>_xlfn.NUMBERVALUE(_xlfn.TEXTAFTER(ENZLOAD[[#This Row],[ENZLOAD (from enz_from_proteome)]]," ",-1))</f>
        <v>0</v>
      </c>
      <c r="F1307" s="1" t="s">
        <v>17916</v>
      </c>
      <c r="G1307" s="1" t="str">
        <f>_xlfn.TEXTBEFORE(Table4[[#This Row],[rxn     upper-bound     lower-bound]]," ")</f>
        <v>ENZLOAD-GF6PTA_c_FWD-rt3731</v>
      </c>
      <c r="H1307" s="1">
        <f>_xlfn.NUMBERVALUE(TRIM(_xlfn.TEXTBEFORE(_xlfn.TEXTAFTER(Table4[[#This Row],[rxn     upper-bound     lower-bound]],Table4[[#This Row],[rxn]]),Table4[[#This Row],[lb]],-1)))</f>
        <v>0.53759427999999998</v>
      </c>
      <c r="I1307" s="1" t="str">
        <f>_xlfn.TEXTAFTER(Table4[[#This Row],[rxn     upper-bound     lower-bound]]," ",-1)</f>
        <v>0.00000000</v>
      </c>
    </row>
    <row r="1308" spans="1:9">
      <c r="A1308" s="1" t="s">
        <v>14224</v>
      </c>
      <c r="B1308" s="1" t="str">
        <f>_xlfn.TEXTBEFORE(ENZLOAD[[#This Row],[ENZLOAD (from enz_from_proteome)]]," ")</f>
        <v>ENZLOAD-GGTT_l_FWD-rt4281</v>
      </c>
      <c r="C1308" s="1">
        <f>_xlfn.NUMBERVALUE(_xlfn.TEXTAFTER(ENZLOAD[[#This Row],[ENZLOAD (from enz_from_proteome)]]," ",-1))</f>
        <v>8.7024958559999997E-8</v>
      </c>
      <c r="F1308" s="1" t="s">
        <v>17917</v>
      </c>
      <c r="G1308" s="1" t="str">
        <f>_xlfn.TEXTBEFORE(Table4[[#This Row],[rxn     upper-bound     lower-bound]]," ")</f>
        <v>ENZLOAD-GGTT_l_FWD-rt4281</v>
      </c>
      <c r="H1308" s="1">
        <f>_xlfn.NUMBERVALUE(TRIM(_xlfn.TEXTBEFORE(_xlfn.TEXTAFTER(Table4[[#This Row],[rxn     upper-bound     lower-bound]],Table4[[#This Row],[rxn]]),Table4[[#This Row],[lb]],-1)))</f>
        <v>1.27938989</v>
      </c>
      <c r="I1308" s="1" t="str">
        <f>_xlfn.TEXTAFTER(Table4[[#This Row],[rxn     upper-bound     lower-bound]]," ",-1)</f>
        <v>0.00000000</v>
      </c>
    </row>
    <row r="1309" spans="1:9">
      <c r="A1309" s="1" t="s">
        <v>14225</v>
      </c>
      <c r="B1309" s="1" t="str">
        <f>_xlfn.TEXTBEFORE(ENZLOAD[[#This Row],[ENZLOAD (from enz_from_proteome)]]," ")</f>
        <v>ENZLOAD-GHMT2r_c_FWD-rt1299</v>
      </c>
      <c r="C1309" s="1">
        <f>_xlfn.NUMBERVALUE(_xlfn.TEXTAFTER(ENZLOAD[[#This Row],[ENZLOAD (from enz_from_proteome)]]," ",-1))</f>
        <v>1.053375074534E-5</v>
      </c>
      <c r="F1309" s="1" t="s">
        <v>17918</v>
      </c>
      <c r="G1309" s="1" t="str">
        <f>_xlfn.TEXTBEFORE(Table4[[#This Row],[rxn     upper-bound     lower-bound]]," ")</f>
        <v>ENZLOAD-GHMT2r_c_FWD-rt1299</v>
      </c>
      <c r="H1309" s="1">
        <f>_xlfn.NUMBERVALUE(TRIM(_xlfn.TEXTBEFORE(_xlfn.TEXTAFTER(Table4[[#This Row],[rxn     upper-bound     lower-bound]],Table4[[#This Row],[rxn]]),Table4[[#This Row],[lb]],-1)))</f>
        <v>0.82697266000000003</v>
      </c>
      <c r="I1309" s="1" t="str">
        <f>_xlfn.TEXTAFTER(Table4[[#This Row],[rxn     upper-bound     lower-bound]]," ",-1)</f>
        <v>0.00000000</v>
      </c>
    </row>
    <row r="1310" spans="1:9">
      <c r="A1310" s="1" t="s">
        <v>14226</v>
      </c>
      <c r="B1310" s="1" t="str">
        <f>_xlfn.TEXTBEFORE(ENZLOAD[[#This Row],[ENZLOAD (from enz_from_proteome)]]," ")</f>
        <v>ENZLOAD-GHMT2r_c_REV-rt1299</v>
      </c>
      <c r="C1310" s="1">
        <f>_xlfn.NUMBERVALUE(_xlfn.TEXTAFTER(ENZLOAD[[#This Row],[ENZLOAD (from enz_from_proteome)]]," ",-1))</f>
        <v>1.053375074534E-5</v>
      </c>
      <c r="F1310" s="1" t="s">
        <v>17919</v>
      </c>
      <c r="G1310" s="1" t="str">
        <f>_xlfn.TEXTBEFORE(Table4[[#This Row],[rxn     upper-bound     lower-bound]]," ")</f>
        <v>ENZLOAD-GHMT2r_c_REV-rt1299</v>
      </c>
      <c r="H1310" s="1">
        <f>_xlfn.NUMBERVALUE(TRIM(_xlfn.TEXTBEFORE(_xlfn.TEXTAFTER(Table4[[#This Row],[rxn     upper-bound     lower-bound]],Table4[[#This Row],[rxn]]),Table4[[#This Row],[lb]],-1)))</f>
        <v>0.82697266000000003</v>
      </c>
      <c r="I1310" s="1" t="str">
        <f>_xlfn.TEXTAFTER(Table4[[#This Row],[rxn     upper-bound     lower-bound]]," ",-1)</f>
        <v>0.00000000</v>
      </c>
    </row>
    <row r="1311" spans="1:9">
      <c r="A1311" s="1" t="s">
        <v>14227</v>
      </c>
      <c r="B1311" s="1" t="str">
        <f>_xlfn.TEXTBEFORE(ENZLOAD[[#This Row],[ENZLOAD (from enz_from_proteome)]]," ")</f>
        <v>ENZLOAD-GK1_c_FWD-rt3157</v>
      </c>
      <c r="C1311" s="1">
        <f>_xlfn.NUMBERVALUE(_xlfn.TEXTAFTER(ENZLOAD[[#This Row],[ENZLOAD (from enz_from_proteome)]]," ",-1))</f>
        <v>3.09928556576999E-6</v>
      </c>
      <c r="F1311" s="1" t="s">
        <v>17920</v>
      </c>
      <c r="G1311" s="1" t="str">
        <f>_xlfn.TEXTBEFORE(Table4[[#This Row],[rxn     upper-bound     lower-bound]]," ")</f>
        <v>ENZLOAD-GK1_c_FWD-rt3157</v>
      </c>
      <c r="H1311" s="1">
        <f>_xlfn.NUMBERVALUE(TRIM(_xlfn.TEXTBEFORE(_xlfn.TEXTAFTER(Table4[[#This Row],[rxn     upper-bound     lower-bound]],Table4[[#This Row],[rxn]]),Table4[[#This Row],[lb]],-1)))</f>
        <v>1.8923281300000001</v>
      </c>
      <c r="I1311" s="1" t="str">
        <f>_xlfn.TEXTAFTER(Table4[[#This Row],[rxn     upper-bound     lower-bound]]," ",-1)</f>
        <v>0.00000000</v>
      </c>
    </row>
    <row r="1312" spans="1:9">
      <c r="A1312" s="1" t="s">
        <v>14228</v>
      </c>
      <c r="B1312" s="1" t="str">
        <f>_xlfn.TEXTBEFORE(ENZLOAD[[#This Row],[ENZLOAD (from enz_from_proteome)]]," ")</f>
        <v>ENZLOAD-GK1_c_FWD-rt3670</v>
      </c>
      <c r="C1312" s="1">
        <f>_xlfn.NUMBERVALUE(_xlfn.TEXTAFTER(ENZLOAD[[#This Row],[ENZLOAD (from enz_from_proteome)]]," ",-1))</f>
        <v>2.11527865403E-6</v>
      </c>
      <c r="F1312" s="1" t="s">
        <v>17921</v>
      </c>
      <c r="G1312" s="1" t="str">
        <f>_xlfn.TEXTBEFORE(Table4[[#This Row],[rxn     upper-bound     lower-bound]]," ")</f>
        <v>ENZLOAD-GK1_c_FWD-rt3670</v>
      </c>
      <c r="H1312" s="1">
        <f>_xlfn.NUMBERVALUE(TRIM(_xlfn.TEXTBEFORE(_xlfn.TEXTAFTER(Table4[[#This Row],[rxn     upper-bound     lower-bound]],Table4[[#This Row],[rxn]]),Table4[[#This Row],[lb]],-1)))</f>
        <v>0.69842758999999999</v>
      </c>
      <c r="I1312" s="1" t="str">
        <f>_xlfn.TEXTAFTER(Table4[[#This Row],[rxn     upper-bound     lower-bound]]," ",-1)</f>
        <v>0.00000000</v>
      </c>
    </row>
    <row r="1313" spans="1:9">
      <c r="A1313" s="1" t="s">
        <v>14229</v>
      </c>
      <c r="B1313" s="1" t="str">
        <f>_xlfn.TEXTBEFORE(ENZLOAD[[#This Row],[ENZLOAD (from enz_from_proteome)]]," ")</f>
        <v>ENZLOAD-GK2_c_FWD-rt3157</v>
      </c>
      <c r="C1313" s="1">
        <f>_xlfn.NUMBERVALUE(_xlfn.TEXTAFTER(ENZLOAD[[#This Row],[ENZLOAD (from enz_from_proteome)]]," ",-1))</f>
        <v>3.09928556576999E-6</v>
      </c>
      <c r="F1313" s="1" t="s">
        <v>17922</v>
      </c>
      <c r="G1313" s="1" t="str">
        <f>_xlfn.TEXTBEFORE(Table4[[#This Row],[rxn     upper-bound     lower-bound]]," ")</f>
        <v>ENZLOAD-GK2_c_FWD-rt3157</v>
      </c>
      <c r="H1313" s="1">
        <f>_xlfn.NUMBERVALUE(TRIM(_xlfn.TEXTBEFORE(_xlfn.TEXTAFTER(Table4[[#This Row],[rxn     upper-bound     lower-bound]],Table4[[#This Row],[rxn]]),Table4[[#This Row],[lb]],-1)))</f>
        <v>1.8923281300000001</v>
      </c>
      <c r="I1313" s="1" t="str">
        <f>_xlfn.TEXTAFTER(Table4[[#This Row],[rxn     upper-bound     lower-bound]]," ",-1)</f>
        <v>0.00000000</v>
      </c>
    </row>
    <row r="1314" spans="1:9">
      <c r="A1314" s="1" t="s">
        <v>14230</v>
      </c>
      <c r="B1314" s="1" t="str">
        <f>_xlfn.TEXTBEFORE(ENZLOAD[[#This Row],[ENZLOAD (from enz_from_proteome)]]," ")</f>
        <v>ENZLOAD-GK2_c_REV-rt3157</v>
      </c>
      <c r="C1314" s="1">
        <f>_xlfn.NUMBERVALUE(_xlfn.TEXTAFTER(ENZLOAD[[#This Row],[ENZLOAD (from enz_from_proteome)]]," ",-1))</f>
        <v>3.09928556576999E-6</v>
      </c>
      <c r="F1314" s="1" t="s">
        <v>17923</v>
      </c>
      <c r="G1314" s="1" t="str">
        <f>_xlfn.TEXTBEFORE(Table4[[#This Row],[rxn     upper-bound     lower-bound]]," ")</f>
        <v>ENZLOAD-GK2_c_REV-rt3157</v>
      </c>
      <c r="H1314" s="1">
        <f>_xlfn.NUMBERVALUE(TRIM(_xlfn.TEXTBEFORE(_xlfn.TEXTAFTER(Table4[[#This Row],[rxn     upper-bound     lower-bound]],Table4[[#This Row],[rxn]]),Table4[[#This Row],[lb]],-1)))</f>
        <v>1.8923281300000001</v>
      </c>
      <c r="I1314" s="1" t="str">
        <f>_xlfn.TEXTAFTER(Table4[[#This Row],[rxn     upper-bound     lower-bound]]," ",-1)</f>
        <v>0.00000000</v>
      </c>
    </row>
    <row r="1315" spans="1:9">
      <c r="A1315" s="1" t="s">
        <v>14231</v>
      </c>
      <c r="B1315" s="1" t="str">
        <f>_xlfn.TEXTBEFORE(ENZLOAD[[#This Row],[ENZLOAD (from enz_from_proteome)]]," ")</f>
        <v>ENZLOAD-GLCDx_c_FWD-rt0298</v>
      </c>
      <c r="C1315" s="1">
        <f>_xlfn.NUMBERVALUE(_xlfn.TEXTAFTER(ENZLOAD[[#This Row],[ENZLOAD (from enz_from_proteome)]]," ",-1))</f>
        <v>0</v>
      </c>
      <c r="F1315" s="1" t="s">
        <v>17924</v>
      </c>
      <c r="G1315" s="1" t="str">
        <f>_xlfn.TEXTBEFORE(Table4[[#This Row],[rxn     upper-bound     lower-bound]]," ")</f>
        <v>ENZLOAD-GLCDx_c_FWD-rt0298</v>
      </c>
      <c r="H1315" s="1">
        <f>_xlfn.NUMBERVALUE(TRIM(_xlfn.TEXTBEFORE(_xlfn.TEXTAFTER(Table4[[#This Row],[rxn     upper-bound     lower-bound]],Table4[[#This Row],[rxn]]),Table4[[#This Row],[lb]],-1)))</f>
        <v>1.22983431</v>
      </c>
      <c r="I1315" s="1" t="str">
        <f>_xlfn.TEXTAFTER(Table4[[#This Row],[rxn     upper-bound     lower-bound]]," ",-1)</f>
        <v>0.00000000</v>
      </c>
    </row>
    <row r="1316" spans="1:9">
      <c r="A1316" s="1" t="s">
        <v>14232</v>
      </c>
      <c r="B1316" s="1" t="str">
        <f>_xlfn.TEXTBEFORE(ENZLOAD[[#This Row],[ENZLOAD (from enz_from_proteome)]]," ")</f>
        <v>ENZLOAD-GLCDx_c_FWD-rt5828</v>
      </c>
      <c r="C1316" s="1">
        <f>_xlfn.NUMBERVALUE(_xlfn.TEXTAFTER(ENZLOAD[[#This Row],[ENZLOAD (from enz_from_proteome)]]," ",-1))</f>
        <v>2.7856732936300001E-6</v>
      </c>
      <c r="F1316" s="1" t="s">
        <v>17925</v>
      </c>
      <c r="G1316" s="1" t="str">
        <f>_xlfn.TEXTBEFORE(Table4[[#This Row],[rxn     upper-bound     lower-bound]]," ")</f>
        <v>ENZLOAD-GLCDx_c_REV-rt0298</v>
      </c>
      <c r="H1316" s="1">
        <f>_xlfn.NUMBERVALUE(TRIM(_xlfn.TEXTBEFORE(_xlfn.TEXTAFTER(Table4[[#This Row],[rxn     upper-bound     lower-bound]],Table4[[#This Row],[rxn]]),Table4[[#This Row],[lb]],-1)))</f>
        <v>1.22983431</v>
      </c>
      <c r="I1316" s="1" t="str">
        <f>_xlfn.TEXTAFTER(Table4[[#This Row],[rxn     upper-bound     lower-bound]]," ",-1)</f>
        <v>0.00000000</v>
      </c>
    </row>
    <row r="1317" spans="1:9">
      <c r="A1317" s="1" t="s">
        <v>14233</v>
      </c>
      <c r="B1317" s="1" t="str">
        <f>_xlfn.TEXTBEFORE(ENZLOAD[[#This Row],[ENZLOAD (from enz_from_proteome)]]," ")</f>
        <v>ENZLOAD-GLCDx_c_REV-rt0298</v>
      </c>
      <c r="C1317" s="1">
        <f>_xlfn.NUMBERVALUE(_xlfn.TEXTAFTER(ENZLOAD[[#This Row],[ENZLOAD (from enz_from_proteome)]]," ",-1))</f>
        <v>0</v>
      </c>
      <c r="F1317" s="1" t="s">
        <v>17926</v>
      </c>
      <c r="G1317" s="1" t="str">
        <f>_xlfn.TEXTBEFORE(Table4[[#This Row],[rxn     upper-bound     lower-bound]]," ")</f>
        <v>ENZLOAD-GLCDx_c_FWD-rt5828</v>
      </c>
      <c r="H1317" s="1">
        <f>_xlfn.NUMBERVALUE(TRIM(_xlfn.TEXTBEFORE(_xlfn.TEXTAFTER(Table4[[#This Row],[rxn     upper-bound     lower-bound]],Table4[[#This Row],[rxn]]),Table4[[#This Row],[lb]],-1)))</f>
        <v>1.44020568</v>
      </c>
      <c r="I1317" s="1" t="str">
        <f>_xlfn.TEXTAFTER(Table4[[#This Row],[rxn     upper-bound     lower-bound]]," ",-1)</f>
        <v>0.00000000</v>
      </c>
    </row>
    <row r="1318" spans="1:9">
      <c r="A1318" s="1" t="s">
        <v>14234</v>
      </c>
      <c r="B1318" s="1" t="str">
        <f>_xlfn.TEXTBEFORE(ENZLOAD[[#This Row],[ENZLOAD (from enz_from_proteome)]]," ")</f>
        <v>ENZLOAD-GLCDx_c_REV-rt5828</v>
      </c>
      <c r="C1318" s="1">
        <f>_xlfn.NUMBERVALUE(_xlfn.TEXTAFTER(ENZLOAD[[#This Row],[ENZLOAD (from enz_from_proteome)]]," ",-1))</f>
        <v>2.7856732936300001E-6</v>
      </c>
      <c r="F1318" s="1" t="s">
        <v>17927</v>
      </c>
      <c r="G1318" s="1" t="str">
        <f>_xlfn.TEXTBEFORE(Table4[[#This Row],[rxn     upper-bound     lower-bound]]," ")</f>
        <v>ENZLOAD-GLCDx_c_REV-rt5828</v>
      </c>
      <c r="H1318" s="1">
        <f>_xlfn.NUMBERVALUE(TRIM(_xlfn.TEXTBEFORE(_xlfn.TEXTAFTER(Table4[[#This Row],[rxn     upper-bound     lower-bound]],Table4[[#This Row],[rxn]]),Table4[[#This Row],[lb]],-1)))</f>
        <v>1.44020568</v>
      </c>
      <c r="I1318" s="1" t="str">
        <f>_xlfn.TEXTAFTER(Table4[[#This Row],[rxn     upper-bound     lower-bound]]," ",-1)</f>
        <v>0.00000000</v>
      </c>
    </row>
    <row r="1319" spans="1:9">
      <c r="A1319" s="1" t="s">
        <v>14235</v>
      </c>
      <c r="B1319" s="1" t="str">
        <f>_xlfn.TEXTBEFORE(ENZLOAD[[#This Row],[ENZLOAD (from enz_from_proteome)]]," ")</f>
        <v>ENZLOAD-GLCGSD_c_FWD-rt4271</v>
      </c>
      <c r="C1319" s="1">
        <f>_xlfn.NUMBERVALUE(_xlfn.TEXTAFTER(ENZLOAD[[#This Row],[ENZLOAD (from enz_from_proteome)]]," ",-1))</f>
        <v>3.82705076E-7</v>
      </c>
      <c r="F1319" s="1" t="s">
        <v>17928</v>
      </c>
      <c r="G1319" s="1" t="str">
        <f>_xlfn.TEXTBEFORE(Table4[[#This Row],[rxn     upper-bound     lower-bound]]," ")</f>
        <v>ENZLOAD-GLCGSD_c_FWD-rt4271</v>
      </c>
      <c r="H1319" s="1">
        <f>_xlfn.NUMBERVALUE(TRIM(_xlfn.TEXTBEFORE(_xlfn.TEXTAFTER(Table4[[#This Row],[rxn     upper-bound     lower-bound]],Table4[[#This Row],[rxn]]),Table4[[#This Row],[lb]],-1)))</f>
        <v>0.24326297</v>
      </c>
      <c r="I1319" s="1" t="str">
        <f>_xlfn.TEXTAFTER(Table4[[#This Row],[rxn     upper-bound     lower-bound]]," ",-1)</f>
        <v>0.00000000</v>
      </c>
    </row>
    <row r="1320" spans="1:9">
      <c r="A1320" s="1" t="s">
        <v>14236</v>
      </c>
      <c r="B1320" s="1" t="str">
        <f>_xlfn.TEXTBEFORE(ENZLOAD[[#This Row],[ENZLOAD (from enz_from_proteome)]]," ")</f>
        <v>ENZLOAD-GLCGSD_v_FWD-rt6375</v>
      </c>
      <c r="C1320" s="1">
        <f>_xlfn.NUMBERVALUE(_xlfn.TEXTAFTER(ENZLOAD[[#This Row],[ENZLOAD (from enz_from_proteome)]]," ",-1))</f>
        <v>4.9397731599999997E-8</v>
      </c>
      <c r="F1320" s="1" t="s">
        <v>17929</v>
      </c>
      <c r="G1320" s="1" t="str">
        <f>_xlfn.TEXTBEFORE(Table4[[#This Row],[rxn     upper-bound     lower-bound]]," ")</f>
        <v>ENZLOAD-GLCGSD_v_FWD-rt6375</v>
      </c>
      <c r="H1320" s="1">
        <f>_xlfn.NUMBERVALUE(TRIM(_xlfn.TEXTBEFORE(_xlfn.TEXTAFTER(Table4[[#This Row],[rxn     upper-bound     lower-bound]],Table4[[#This Row],[rxn]]),Table4[[#This Row],[lb]],-1)))</f>
        <v>0.62197488000000001</v>
      </c>
      <c r="I1320" s="1" t="str">
        <f>_xlfn.TEXTAFTER(Table4[[#This Row],[rxn     upper-bound     lower-bound]]," ",-1)</f>
        <v>0.00000000</v>
      </c>
    </row>
    <row r="1321" spans="1:9">
      <c r="A1321" s="1" t="s">
        <v>14237</v>
      </c>
      <c r="B1321" s="1" t="str">
        <f>_xlfn.TEXTBEFORE(ENZLOAD[[#This Row],[ENZLOAD (from enz_from_proteome)]]," ")</f>
        <v>ENZLOAD-GLCNtps_e_FWD-rt0518</v>
      </c>
      <c r="C1321" s="1">
        <f>_xlfn.NUMBERVALUE(_xlfn.TEXTAFTER(ENZLOAD[[#This Row],[ENZLOAD (from enz_from_proteome)]]," ",-1))</f>
        <v>0</v>
      </c>
      <c r="F1321" s="1" t="s">
        <v>17930</v>
      </c>
      <c r="G1321" s="1" t="str">
        <f>_xlfn.TEXTBEFORE(Table4[[#This Row],[rxn     upper-bound     lower-bound]]," ")</f>
        <v>ENZLOAD-GLCNtps_e_FWD-rt0518</v>
      </c>
      <c r="H1321" s="1">
        <f>_xlfn.NUMBERVALUE(TRIM(_xlfn.TEXTBEFORE(_xlfn.TEXTAFTER(Table4[[#This Row],[rxn     upper-bound     lower-bound]],Table4[[#This Row],[rxn]]),Table4[[#This Row],[lb]],-1)))</f>
        <v>0.81154576</v>
      </c>
      <c r="I1321" s="1" t="str">
        <f>_xlfn.TEXTAFTER(Table4[[#This Row],[rxn     upper-bound     lower-bound]]," ",-1)</f>
        <v>0.00000000</v>
      </c>
    </row>
    <row r="1322" spans="1:9">
      <c r="A1322" s="1" t="s">
        <v>14238</v>
      </c>
      <c r="B1322" s="1" t="str">
        <f>_xlfn.TEXTBEFORE(ENZLOAD[[#This Row],[ENZLOAD (from enz_from_proteome)]]," ")</f>
        <v>ENZLOAD-GLCNtps_e_REV-rt0518</v>
      </c>
      <c r="C1322" s="1">
        <f>_xlfn.NUMBERVALUE(_xlfn.TEXTAFTER(ENZLOAD[[#This Row],[ENZLOAD (from enz_from_proteome)]]," ",-1))</f>
        <v>0</v>
      </c>
      <c r="F1322" s="1" t="s">
        <v>17931</v>
      </c>
      <c r="G1322" s="1" t="str">
        <f>_xlfn.TEXTBEFORE(Table4[[#This Row],[rxn     upper-bound     lower-bound]]," ")</f>
        <v>ENZLOAD-GLCNtps_e_REV-rt0518</v>
      </c>
      <c r="H1322" s="1">
        <f>_xlfn.NUMBERVALUE(TRIM(_xlfn.TEXTBEFORE(_xlfn.TEXTAFTER(Table4[[#This Row],[rxn     upper-bound     lower-bound]],Table4[[#This Row],[rxn]]),Table4[[#This Row],[lb]],-1)))</f>
        <v>0.81154576</v>
      </c>
      <c r="I1322" s="1" t="str">
        <f>_xlfn.TEXTAFTER(Table4[[#This Row],[rxn     upper-bound     lower-bound]]," ",-1)</f>
        <v>0.00000000</v>
      </c>
    </row>
    <row r="1323" spans="1:9">
      <c r="A1323" s="1" t="s">
        <v>14239</v>
      </c>
      <c r="B1323" s="1" t="str">
        <f>_xlfn.TEXTBEFORE(ENZLOAD[[#This Row],[ENZLOAD (from enz_from_proteome)]]," ")</f>
        <v>ENZLOAD-GLCP_c_FWD-rt5888</v>
      </c>
      <c r="C1323" s="1">
        <f>_xlfn.NUMBERVALUE(_xlfn.TEXTAFTER(ENZLOAD[[#This Row],[ENZLOAD (from enz_from_proteome)]]," ",-1))</f>
        <v>6.0229254982999997E-7</v>
      </c>
      <c r="F1323" s="1" t="s">
        <v>17932</v>
      </c>
      <c r="G1323" s="1" t="str">
        <f>_xlfn.TEXTBEFORE(Table4[[#This Row],[rxn     upper-bound     lower-bound]]," ")</f>
        <v>ENZLOAD-GLCP_c_FWD-rt5888</v>
      </c>
      <c r="H1323" s="1">
        <f>_xlfn.NUMBERVALUE(TRIM(_xlfn.TEXTBEFORE(_xlfn.TEXTAFTER(Table4[[#This Row],[rxn     upper-bound     lower-bound]],Table4[[#This Row],[rxn]]),Table4[[#This Row],[lb]],-1)))</f>
        <v>0.43069695000000002</v>
      </c>
      <c r="I1323" s="1" t="str">
        <f>_xlfn.TEXTAFTER(Table4[[#This Row],[rxn     upper-bound     lower-bound]]," ",-1)</f>
        <v>0.00000000</v>
      </c>
    </row>
    <row r="1324" spans="1:9">
      <c r="A1324" s="1" t="s">
        <v>14240</v>
      </c>
      <c r="B1324" s="1" t="str">
        <f>_xlfn.TEXTBEFORE(ENZLOAD[[#This Row],[ENZLOAD (from enz_from_proteome)]]," ")</f>
        <v>ENZLOAD-GLCt_c_e_FWD-rt1375</v>
      </c>
      <c r="C1324" s="1">
        <f>_xlfn.NUMBERVALUE(_xlfn.TEXTAFTER(ENZLOAD[[#This Row],[ENZLOAD (from enz_from_proteome)]]," ",-1))</f>
        <v>0</v>
      </c>
      <c r="F1324" s="1" t="s">
        <v>17933</v>
      </c>
      <c r="G1324" s="1" t="str">
        <f>_xlfn.TEXTBEFORE(Table4[[#This Row],[rxn     upper-bound     lower-bound]]," ")</f>
        <v>ENZLOAD-GLCt_c_e_FWD-rt1375</v>
      </c>
      <c r="H1324" s="1">
        <f>_xlfn.NUMBERVALUE(TRIM(_xlfn.TEXTBEFORE(_xlfn.TEXTAFTER(Table4[[#This Row],[rxn     upper-bound     lower-bound]],Table4[[#This Row],[rxn]]),Table4[[#This Row],[lb]],-1)))</f>
        <v>0.59567504999999998</v>
      </c>
      <c r="I1324" s="1" t="str">
        <f>_xlfn.TEXTAFTER(Table4[[#This Row],[rxn     upper-bound     lower-bound]]," ",-1)</f>
        <v>0.00000000</v>
      </c>
    </row>
    <row r="1325" spans="1:9">
      <c r="A1325" s="1" t="s">
        <v>14241</v>
      </c>
      <c r="B1325" s="1" t="str">
        <f>_xlfn.TEXTBEFORE(ENZLOAD[[#This Row],[ENZLOAD (from enz_from_proteome)]]," ")</f>
        <v>ENZLOAD-GLCt_c_e_FWD-rt1473</v>
      </c>
      <c r="C1325" s="1">
        <f>_xlfn.NUMBERVALUE(_xlfn.TEXTAFTER(ENZLOAD[[#This Row],[ENZLOAD (from enz_from_proteome)]]," ",-1))</f>
        <v>0</v>
      </c>
      <c r="F1325" s="1" t="s">
        <v>17934</v>
      </c>
      <c r="G1325" s="1" t="str">
        <f>_xlfn.TEXTBEFORE(Table4[[#This Row],[rxn     upper-bound     lower-bound]]," ")</f>
        <v>ENZLOAD-GLCt_c_e_FWD-rt1473</v>
      </c>
      <c r="H1325" s="1">
        <f>_xlfn.NUMBERVALUE(TRIM(_xlfn.TEXTBEFORE(_xlfn.TEXTAFTER(Table4[[#This Row],[rxn     upper-bound     lower-bound]],Table4[[#This Row],[rxn]]),Table4[[#This Row],[lb]],-1)))</f>
        <v>0.72918872000000001</v>
      </c>
      <c r="I1325" s="1" t="str">
        <f>_xlfn.TEXTAFTER(Table4[[#This Row],[rxn     upper-bound     lower-bound]]," ",-1)</f>
        <v>0.00000000</v>
      </c>
    </row>
    <row r="1326" spans="1:9">
      <c r="A1326" s="1" t="s">
        <v>14242</v>
      </c>
      <c r="B1326" s="1" t="str">
        <f>_xlfn.TEXTBEFORE(ENZLOAD[[#This Row],[ENZLOAD (from enz_from_proteome)]]," ")</f>
        <v>ENZLOAD-GLCt_c_e_FWD-rt1480</v>
      </c>
      <c r="C1326" s="1">
        <f>_xlfn.NUMBERVALUE(_xlfn.TEXTAFTER(ENZLOAD[[#This Row],[ENZLOAD (from enz_from_proteome)]]," ",-1))</f>
        <v>0</v>
      </c>
      <c r="F1326" s="1" t="s">
        <v>17935</v>
      </c>
      <c r="G1326" s="1" t="str">
        <f>_xlfn.TEXTBEFORE(Table4[[#This Row],[rxn     upper-bound     lower-bound]]," ")</f>
        <v>ENZLOAD-GLCt_c_e_FWD-rt1480</v>
      </c>
      <c r="H1326" s="1">
        <f>_xlfn.NUMBERVALUE(TRIM(_xlfn.TEXTBEFORE(_xlfn.TEXTAFTER(Table4[[#This Row],[rxn     upper-bound     lower-bound]],Table4[[#This Row],[rxn]]),Table4[[#This Row],[lb]],-1)))</f>
        <v>2.7808452199999998</v>
      </c>
      <c r="I1326" s="1" t="str">
        <f>_xlfn.TEXTAFTER(Table4[[#This Row],[rxn     upper-bound     lower-bound]]," ",-1)</f>
        <v>0.00000000</v>
      </c>
    </row>
    <row r="1327" spans="1:9">
      <c r="A1327" s="1" t="s">
        <v>14243</v>
      </c>
      <c r="B1327" s="1" t="str">
        <f>_xlfn.TEXTBEFORE(ENZLOAD[[#This Row],[ENZLOAD (from enz_from_proteome)]]," ")</f>
        <v>ENZLOAD-GLCt_c_e_FWD-rt2336</v>
      </c>
      <c r="C1327" s="1">
        <f>_xlfn.NUMBERVALUE(_xlfn.TEXTAFTER(ENZLOAD[[#This Row],[ENZLOAD (from enz_from_proteome)]]," ",-1))</f>
        <v>1.9292446055999999E-7</v>
      </c>
      <c r="F1327" s="1" t="s">
        <v>17936</v>
      </c>
      <c r="G1327" s="1" t="str">
        <f>_xlfn.TEXTBEFORE(Table4[[#This Row],[rxn     upper-bound     lower-bound]]," ")</f>
        <v>ENZLOAD-GLCt_c_e_FWD-rt2336</v>
      </c>
      <c r="H1327" s="1">
        <f>_xlfn.NUMBERVALUE(TRIM(_xlfn.TEXTBEFORE(_xlfn.TEXTAFTER(Table4[[#This Row],[rxn     upper-bound     lower-bound]],Table4[[#This Row],[rxn]]),Table4[[#This Row],[lb]],-1)))</f>
        <v>0.77510067999999999</v>
      </c>
      <c r="I1327" s="1" t="str">
        <f>_xlfn.TEXTAFTER(Table4[[#This Row],[rxn     upper-bound     lower-bound]]," ",-1)</f>
        <v>0.00000000</v>
      </c>
    </row>
    <row r="1328" spans="1:9">
      <c r="A1328" s="1" t="s">
        <v>14244</v>
      </c>
      <c r="B1328" s="1" t="str">
        <f>_xlfn.TEXTBEFORE(ENZLOAD[[#This Row],[ENZLOAD (from enz_from_proteome)]]," ")</f>
        <v>ENZLOAD-GLCt_c_e_FWD-rt2496</v>
      </c>
      <c r="C1328" s="1">
        <f>_xlfn.NUMBERVALUE(_xlfn.TEXTAFTER(ENZLOAD[[#This Row],[ENZLOAD (from enz_from_proteome)]]," ",-1))</f>
        <v>0</v>
      </c>
      <c r="F1328" s="1" t="s">
        <v>17937</v>
      </c>
      <c r="G1328" s="1" t="str">
        <f>_xlfn.TEXTBEFORE(Table4[[#This Row],[rxn     upper-bound     lower-bound]]," ")</f>
        <v>ENZLOAD-GLCt_c_e_FWD-rt2496</v>
      </c>
      <c r="H1328" s="1">
        <f>_xlfn.NUMBERVALUE(TRIM(_xlfn.TEXTBEFORE(_xlfn.TEXTAFTER(Table4[[#This Row],[rxn     upper-bound     lower-bound]],Table4[[#This Row],[rxn]]),Table4[[#This Row],[lb]],-1)))</f>
        <v>0.73544511000000001</v>
      </c>
      <c r="I1328" s="1" t="str">
        <f>_xlfn.TEXTAFTER(Table4[[#This Row],[rxn     upper-bound     lower-bound]]," ",-1)</f>
        <v>0.00000000</v>
      </c>
    </row>
    <row r="1329" spans="1:9">
      <c r="A1329" s="1" t="s">
        <v>14245</v>
      </c>
      <c r="B1329" s="1" t="str">
        <f>_xlfn.TEXTBEFORE(ENZLOAD[[#This Row],[ENZLOAD (from enz_from_proteome)]]," ")</f>
        <v>ENZLOAD-GLCt_c_e_FWD-rt2707</v>
      </c>
      <c r="C1329" s="1">
        <f>_xlfn.NUMBERVALUE(_xlfn.TEXTAFTER(ENZLOAD[[#This Row],[ENZLOAD (from enz_from_proteome)]]," ",-1))</f>
        <v>1.67749182287E-6</v>
      </c>
      <c r="F1329" s="1" t="s">
        <v>17938</v>
      </c>
      <c r="G1329" s="1" t="str">
        <f>_xlfn.TEXTBEFORE(Table4[[#This Row],[rxn     upper-bound     lower-bound]]," ")</f>
        <v>ENZLOAD-GLCt_c_e_FWD-rt2707</v>
      </c>
      <c r="H1329" s="1">
        <f>_xlfn.NUMBERVALUE(TRIM(_xlfn.TEXTBEFORE(_xlfn.TEXTAFTER(Table4[[#This Row],[rxn     upper-bound     lower-bound]],Table4[[#This Row],[rxn]]),Table4[[#This Row],[lb]],-1)))</f>
        <v>0.68228882000000002</v>
      </c>
      <c r="I1329" s="1" t="str">
        <f>_xlfn.TEXTAFTER(Table4[[#This Row],[rxn     upper-bound     lower-bound]]," ",-1)</f>
        <v>0.00000000</v>
      </c>
    </row>
    <row r="1330" spans="1:9">
      <c r="A1330" s="1" t="s">
        <v>14246</v>
      </c>
      <c r="B1330" s="1" t="str">
        <f>_xlfn.TEXTBEFORE(ENZLOAD[[#This Row],[ENZLOAD (from enz_from_proteome)]]," ")</f>
        <v>ENZLOAD-GLCt_c_e_FWD-rt2833</v>
      </c>
      <c r="C1330" s="1">
        <f>_xlfn.NUMBERVALUE(_xlfn.TEXTAFTER(ENZLOAD[[#This Row],[ENZLOAD (from enz_from_proteome)]]," ",-1))</f>
        <v>2.8509298659999999E-8</v>
      </c>
      <c r="F1330" s="1" t="s">
        <v>17939</v>
      </c>
      <c r="G1330" s="1" t="str">
        <f>_xlfn.TEXTBEFORE(Table4[[#This Row],[rxn     upper-bound     lower-bound]]," ")</f>
        <v>ENZLOAD-GLCt_c_e_FWD-rt2833</v>
      </c>
      <c r="H1330" s="1">
        <f>_xlfn.NUMBERVALUE(TRIM(_xlfn.TEXTBEFORE(_xlfn.TEXTAFTER(Table4[[#This Row],[rxn     upper-bound     lower-bound]],Table4[[#This Row],[rxn]]),Table4[[#This Row],[lb]],-1)))</f>
        <v>0.68203391000000002</v>
      </c>
      <c r="I1330" s="1" t="str">
        <f>_xlfn.TEXTAFTER(Table4[[#This Row],[rxn     upper-bound     lower-bound]]," ",-1)</f>
        <v>0.00000000</v>
      </c>
    </row>
    <row r="1331" spans="1:9">
      <c r="A1331" s="1" t="s">
        <v>14247</v>
      </c>
      <c r="B1331" s="1" t="str">
        <f>_xlfn.TEXTBEFORE(ENZLOAD[[#This Row],[ENZLOAD (from enz_from_proteome)]]," ")</f>
        <v>ENZLOAD-GLCt_c_e_FWD-rt3556</v>
      </c>
      <c r="C1331" s="1">
        <f>_xlfn.NUMBERVALUE(_xlfn.TEXTAFTER(ENZLOAD[[#This Row],[ENZLOAD (from enz_from_proteome)]]," ",-1))</f>
        <v>2.8398172548999997E-7</v>
      </c>
      <c r="F1331" s="1" t="s">
        <v>17940</v>
      </c>
      <c r="G1331" s="1" t="str">
        <f>_xlfn.TEXTBEFORE(Table4[[#This Row],[rxn     upper-bound     lower-bound]]," ")</f>
        <v>ENZLOAD-GLCt_c_e_FWD-rt3556</v>
      </c>
      <c r="H1331" s="1">
        <f>_xlfn.NUMBERVALUE(TRIM(_xlfn.TEXTBEFORE(_xlfn.TEXTAFTER(Table4[[#This Row],[rxn     upper-bound     lower-bound]],Table4[[#This Row],[rxn]]),Table4[[#This Row],[lb]],-1)))</f>
        <v>0.74731296000000003</v>
      </c>
      <c r="I1331" s="1" t="str">
        <f>_xlfn.TEXTAFTER(Table4[[#This Row],[rxn     upper-bound     lower-bound]]," ",-1)</f>
        <v>0.00000000</v>
      </c>
    </row>
    <row r="1332" spans="1:9">
      <c r="A1332" s="1" t="s">
        <v>14248</v>
      </c>
      <c r="B1332" s="1" t="str">
        <f>_xlfn.TEXTBEFORE(ENZLOAD[[#This Row],[ENZLOAD (from enz_from_proteome)]]," ")</f>
        <v>ENZLOAD-GLCt_c_e_FWD-rt4674</v>
      </c>
      <c r="C1332" s="1">
        <f>_xlfn.NUMBERVALUE(_xlfn.TEXTAFTER(ENZLOAD[[#This Row],[ENZLOAD (from enz_from_proteome)]]," ",-1))</f>
        <v>9.0446197689999896E-8</v>
      </c>
      <c r="F1332" s="1" t="s">
        <v>17941</v>
      </c>
      <c r="G1332" s="1" t="str">
        <f>_xlfn.TEXTBEFORE(Table4[[#This Row],[rxn     upper-bound     lower-bound]]," ")</f>
        <v>ENZLOAD-GLCt_c_e_FWD-rt4674</v>
      </c>
      <c r="H1332" s="1">
        <f>_xlfn.NUMBERVALUE(TRIM(_xlfn.TEXTBEFORE(_xlfn.TEXTAFTER(Table4[[#This Row],[rxn     upper-bound     lower-bound]],Table4[[#This Row],[rxn]]),Table4[[#This Row],[lb]],-1)))</f>
        <v>0.71048944000000003</v>
      </c>
      <c r="I1332" s="1" t="str">
        <f>_xlfn.TEXTAFTER(Table4[[#This Row],[rxn     upper-bound     lower-bound]]," ",-1)</f>
        <v>0.00000000</v>
      </c>
    </row>
    <row r="1333" spans="1:9">
      <c r="A1333" s="1" t="s">
        <v>14249</v>
      </c>
      <c r="B1333" s="1" t="str">
        <f>_xlfn.TEXTBEFORE(ENZLOAD[[#This Row],[ENZLOAD (from enz_from_proteome)]]," ")</f>
        <v>ENZLOAD-GLCt_c_e_FWD-rt7817</v>
      </c>
      <c r="C1333" s="1">
        <f>_xlfn.NUMBERVALUE(_xlfn.TEXTAFTER(ENZLOAD[[#This Row],[ENZLOAD (from enz_from_proteome)]]," ",-1))</f>
        <v>2.5931769740000001E-8</v>
      </c>
      <c r="F1333" s="1" t="s">
        <v>17942</v>
      </c>
      <c r="G1333" s="1" t="str">
        <f>_xlfn.TEXTBEFORE(Table4[[#This Row],[rxn     upper-bound     lower-bound]]," ")</f>
        <v>ENZLOAD-GLCt_c_e_FWD-rt7817</v>
      </c>
      <c r="H1333" s="1">
        <f>_xlfn.NUMBERVALUE(TRIM(_xlfn.TEXTBEFORE(_xlfn.TEXTAFTER(Table4[[#This Row],[rxn     upper-bound     lower-bound]],Table4[[#This Row],[rxn]]),Table4[[#This Row],[lb]],-1)))</f>
        <v>0.61478222000000005</v>
      </c>
      <c r="I1333" s="1" t="str">
        <f>_xlfn.TEXTAFTER(Table4[[#This Row],[rxn     upper-bound     lower-bound]]," ",-1)</f>
        <v>0.00000000</v>
      </c>
    </row>
    <row r="1334" spans="1:9">
      <c r="A1334" s="1" t="s">
        <v>14250</v>
      </c>
      <c r="B1334" s="1" t="str">
        <f>_xlfn.TEXTBEFORE(ENZLOAD[[#This Row],[ENZLOAD (from enz_from_proteome)]]," ")</f>
        <v>ENZLOAD-GLCt_c_v_FWD-rt7394</v>
      </c>
      <c r="C1334" s="1">
        <f>_xlfn.NUMBERVALUE(_xlfn.TEXTAFTER(ENZLOAD[[#This Row],[ENZLOAD (from enz_from_proteome)]]," ",-1))</f>
        <v>3.4482460900000001E-9</v>
      </c>
      <c r="F1334" s="1" t="s">
        <v>17943</v>
      </c>
      <c r="G1334" s="1" t="str">
        <f>_xlfn.TEXTBEFORE(Table4[[#This Row],[rxn     upper-bound     lower-bound]]," ")</f>
        <v>ENZLOAD-GLCt_c_v_FWD-rt7394</v>
      </c>
      <c r="H1334" s="1">
        <f>_xlfn.NUMBERVALUE(TRIM(_xlfn.TEXTBEFORE(_xlfn.TEXTAFTER(Table4[[#This Row],[rxn     upper-bound     lower-bound]],Table4[[#This Row],[rxn]]),Table4[[#This Row],[lb]],-1)))</f>
        <v>0.89843983999999999</v>
      </c>
      <c r="I1334" s="1" t="str">
        <f>_xlfn.TEXTAFTER(Table4[[#This Row],[rxn     upper-bound     lower-bound]]," ",-1)</f>
        <v>0.00000000</v>
      </c>
    </row>
    <row r="1335" spans="1:9">
      <c r="A1335" s="1" t="s">
        <v>14251</v>
      </c>
      <c r="B1335" s="1" t="str">
        <f>_xlfn.TEXTBEFORE(ENZLOAD[[#This Row],[ENZLOAD (from enz_from_proteome)]]," ")</f>
        <v>ENZLOAD-GLCt_c_v_REV-rt7394</v>
      </c>
      <c r="C1335" s="1">
        <f>_xlfn.NUMBERVALUE(_xlfn.TEXTAFTER(ENZLOAD[[#This Row],[ENZLOAD (from enz_from_proteome)]]," ",-1))</f>
        <v>3.4482460900000001E-9</v>
      </c>
      <c r="F1335" s="1" t="s">
        <v>17944</v>
      </c>
      <c r="G1335" s="1" t="str">
        <f>_xlfn.TEXTBEFORE(Table4[[#This Row],[rxn     upper-bound     lower-bound]]," ")</f>
        <v>ENZLOAD-GLCt_c_v_REV-rt7394</v>
      </c>
      <c r="H1335" s="1">
        <f>_xlfn.NUMBERVALUE(TRIM(_xlfn.TEXTBEFORE(_xlfn.TEXTAFTER(Table4[[#This Row],[rxn     upper-bound     lower-bound]],Table4[[#This Row],[rxn]]),Table4[[#This Row],[lb]],-1)))</f>
        <v>0.89843983999999999</v>
      </c>
      <c r="I1335" s="1" t="str">
        <f>_xlfn.TEXTAFTER(Table4[[#This Row],[rxn     upper-bound     lower-bound]]," ",-1)</f>
        <v>0.00000000</v>
      </c>
    </row>
    <row r="1336" spans="1:9">
      <c r="A1336" s="1" t="s">
        <v>14252</v>
      </c>
      <c r="B1336" s="1" t="str">
        <f>_xlfn.TEXTBEFORE(ENZLOAD[[#This Row],[ENZLOAD (from enz_from_proteome)]]," ")</f>
        <v>ENZLOAD-GLCtps_e_FWD-rt3525</v>
      </c>
      <c r="C1336" s="1">
        <f>_xlfn.NUMBERVALUE(_xlfn.TEXTAFTER(ENZLOAD[[#This Row],[ENZLOAD (from enz_from_proteome)]]," ",-1))</f>
        <v>0</v>
      </c>
      <c r="F1336" s="1" t="s">
        <v>17945</v>
      </c>
      <c r="G1336" s="1" t="str">
        <f>_xlfn.TEXTBEFORE(Table4[[#This Row],[rxn     upper-bound     lower-bound]]," ")</f>
        <v>ENZLOAD-GLCtps_e_FWD-rt3525</v>
      </c>
      <c r="H1336" s="1">
        <f>_xlfn.NUMBERVALUE(TRIM(_xlfn.TEXTBEFORE(_xlfn.TEXTAFTER(Table4[[#This Row],[rxn     upper-bound     lower-bound]],Table4[[#This Row],[rxn]]),Table4[[#This Row],[lb]],-1)))</f>
        <v>0.70209085999999998</v>
      </c>
      <c r="I1336" s="1" t="str">
        <f>_xlfn.TEXTAFTER(Table4[[#This Row],[rxn     upper-bound     lower-bound]]," ",-1)</f>
        <v>0.00000000</v>
      </c>
    </row>
    <row r="1337" spans="1:9">
      <c r="A1337" s="1" t="s">
        <v>14253</v>
      </c>
      <c r="B1337" s="1" t="str">
        <f>_xlfn.TEXTBEFORE(ENZLOAD[[#This Row],[ENZLOAD (from enz_from_proteome)]]," ")</f>
        <v>ENZLOAD-GLCtps_e_REV-rt3525</v>
      </c>
      <c r="C1337" s="1">
        <f>_xlfn.NUMBERVALUE(_xlfn.TEXTAFTER(ENZLOAD[[#This Row],[ENZLOAD (from enz_from_proteome)]]," ",-1))</f>
        <v>0</v>
      </c>
      <c r="F1337" s="1" t="s">
        <v>17946</v>
      </c>
      <c r="G1337" s="1" t="str">
        <f>_xlfn.TEXTBEFORE(Table4[[#This Row],[rxn     upper-bound     lower-bound]]," ")</f>
        <v>ENZLOAD-GLCtps_e_REV-rt3525</v>
      </c>
      <c r="H1337" s="1">
        <f>_xlfn.NUMBERVALUE(TRIM(_xlfn.TEXTBEFORE(_xlfn.TEXTAFTER(Table4[[#This Row],[rxn     upper-bound     lower-bound]],Table4[[#This Row],[rxn]]),Table4[[#This Row],[lb]],-1)))</f>
        <v>0.70209085999999998</v>
      </c>
      <c r="I1337" s="1" t="str">
        <f>_xlfn.TEXTAFTER(Table4[[#This Row],[rxn     upper-bound     lower-bound]]," ",-1)</f>
        <v>0.00000000</v>
      </c>
    </row>
    <row r="1338" spans="1:9">
      <c r="A1338" s="1" t="s">
        <v>14254</v>
      </c>
      <c r="B1338" s="1" t="str">
        <f>_xlfn.TEXTBEFORE(ENZLOAD[[#This Row],[ENZLOAD (from enz_from_proteome)]]," ")</f>
        <v>ENZLOAD-GLNS_c_FWD-rt3476</v>
      </c>
      <c r="C1338" s="1">
        <f>_xlfn.NUMBERVALUE(_xlfn.TEXTAFTER(ENZLOAD[[#This Row],[ENZLOAD (from enz_from_proteome)]]," ",-1))</f>
        <v>6.8950817058999997E-7</v>
      </c>
      <c r="F1338" s="1" t="s">
        <v>17947</v>
      </c>
      <c r="G1338" s="1" t="str">
        <f>_xlfn.TEXTBEFORE(Table4[[#This Row],[rxn     upper-bound     lower-bound]]," ")</f>
        <v>ENZLOAD-GLNS_c_FWD-rt3476</v>
      </c>
      <c r="H1338" s="1">
        <f>_xlfn.NUMBERVALUE(TRIM(_xlfn.TEXTBEFORE(_xlfn.TEXTAFTER(Table4[[#This Row],[rxn     upper-bound     lower-bound]],Table4[[#This Row],[rxn]]),Table4[[#This Row],[lb]],-1)))</f>
        <v>0.13480515000000001</v>
      </c>
      <c r="I1338" s="1" t="str">
        <f>_xlfn.TEXTAFTER(Table4[[#This Row],[rxn     upper-bound     lower-bound]]," ",-1)</f>
        <v>0.00000000</v>
      </c>
    </row>
    <row r="1339" spans="1:9">
      <c r="A1339" s="1" t="s">
        <v>14255</v>
      </c>
      <c r="B1339" s="1" t="str">
        <f>_xlfn.TEXTBEFORE(ENZLOAD[[#This Row],[ENZLOAD (from enz_from_proteome)]]," ")</f>
        <v>ENZLOAD-GLNTRS_c_FWD-rt5012</v>
      </c>
      <c r="C1339" s="1">
        <f>_xlfn.NUMBERVALUE(_xlfn.TEXTAFTER(ENZLOAD[[#This Row],[ENZLOAD (from enz_from_proteome)]]," ",-1))</f>
        <v>1.1074152776099999E-6</v>
      </c>
      <c r="F1339" s="1" t="s">
        <v>17948</v>
      </c>
      <c r="G1339" s="1" t="str">
        <f>_xlfn.TEXTBEFORE(Table4[[#This Row],[rxn     upper-bound     lower-bound]]," ")</f>
        <v>ENZLOAD-GLNtpa_v_FWD-rt7819</v>
      </c>
      <c r="H1339" s="1">
        <f>_xlfn.NUMBERVALUE(TRIM(_xlfn.TEXTBEFORE(_xlfn.TEXTAFTER(Table4[[#This Row],[rxn     upper-bound     lower-bound]],Table4[[#This Row],[rxn]]),Table4[[#This Row],[lb]],-1)))</f>
        <v>0.54338997</v>
      </c>
      <c r="I1339" s="1" t="str">
        <f>_xlfn.TEXTAFTER(Table4[[#This Row],[rxn     upper-bound     lower-bound]]," ",-1)</f>
        <v>0.00000000</v>
      </c>
    </row>
    <row r="1340" spans="1:9">
      <c r="A1340" s="1" t="s">
        <v>14256</v>
      </c>
      <c r="B1340" s="1" t="str">
        <f>_xlfn.TEXTBEFORE(ENZLOAD[[#This Row],[ENZLOAD (from enz_from_proteome)]]," ")</f>
        <v>ENZLOAD-GLNtpa_v_FWD-rt7819</v>
      </c>
      <c r="C1340" s="1">
        <f>_xlfn.NUMBERVALUE(_xlfn.TEXTAFTER(ENZLOAD[[#This Row],[ENZLOAD (from enz_from_proteome)]]," ",-1))</f>
        <v>1.358705676E-8</v>
      </c>
      <c r="F1340" s="1" t="s">
        <v>17949</v>
      </c>
      <c r="G1340" s="1" t="str">
        <f>_xlfn.TEXTBEFORE(Table4[[#This Row],[rxn     upper-bound     lower-bound]]," ")</f>
        <v>ENZLOAD-GLNtps_v_FWD-rt4375</v>
      </c>
      <c r="H1340" s="1">
        <f>_xlfn.NUMBERVALUE(TRIM(_xlfn.TEXTBEFORE(_xlfn.TEXTAFTER(Table4[[#This Row],[rxn     upper-bound     lower-bound]],Table4[[#This Row],[rxn]]),Table4[[#This Row],[lb]],-1)))</f>
        <v>0.50256422000000001</v>
      </c>
      <c r="I1340" s="1" t="str">
        <f>_xlfn.TEXTAFTER(Table4[[#This Row],[rxn     upper-bound     lower-bound]]," ",-1)</f>
        <v>0.00000000</v>
      </c>
    </row>
    <row r="1341" spans="1:9">
      <c r="A1341" s="1" t="s">
        <v>14257</v>
      </c>
      <c r="B1341" s="1" t="str">
        <f>_xlfn.TEXTBEFORE(ENZLOAD[[#This Row],[ENZLOAD (from enz_from_proteome)]]," ")</f>
        <v>ENZLOAD-GLNtps_v_FWD-rt4375</v>
      </c>
      <c r="C1341" s="1">
        <f>_xlfn.NUMBERVALUE(_xlfn.TEXTAFTER(ENZLOAD[[#This Row],[ENZLOAD (from enz_from_proteome)]]," ",-1))</f>
        <v>7.7154419170000004E-8</v>
      </c>
      <c r="F1341" s="1" t="s">
        <v>17950</v>
      </c>
      <c r="G1341" s="1" t="str">
        <f>_xlfn.TEXTBEFORE(Table4[[#This Row],[rxn     upper-bound     lower-bound]]," ")</f>
        <v>ENZLOAD-GLNTRS_c_FWD-rt5012</v>
      </c>
      <c r="H1341" s="1">
        <f>_xlfn.NUMBERVALUE(TRIM(_xlfn.TEXTBEFORE(_xlfn.TEXTAFTER(Table4[[#This Row],[rxn     upper-bound     lower-bound]],Table4[[#This Row],[rxn]]),Table4[[#This Row],[lb]],-1)))</f>
        <v>0.46627552</v>
      </c>
      <c r="I1341" s="1" t="str">
        <f>_xlfn.TEXTAFTER(Table4[[#This Row],[rxn     upper-bound     lower-bound]]," ",-1)</f>
        <v>0.00000000</v>
      </c>
    </row>
    <row r="1342" spans="1:9">
      <c r="A1342" s="1" t="s">
        <v>14258</v>
      </c>
      <c r="B1342" s="1" t="str">
        <f>_xlfn.TEXTBEFORE(ENZLOAD[[#This Row],[ENZLOAD (from enz_from_proteome)]]," ")</f>
        <v>ENZLOAD-GLU5K_c_FWD-rt6820</v>
      </c>
      <c r="C1342" s="1">
        <f>_xlfn.NUMBERVALUE(_xlfn.TEXTAFTER(ENZLOAD[[#This Row],[ENZLOAD (from enz_from_proteome)]]," ",-1))</f>
        <v>1.8128438838E-7</v>
      </c>
      <c r="F1342" s="1" t="s">
        <v>17951</v>
      </c>
      <c r="G1342" s="1" t="str">
        <f>_xlfn.TEXTBEFORE(Table4[[#This Row],[rxn     upper-bound     lower-bound]]," ")</f>
        <v>ENZLOAD-GLU5K_c_FWD-rt6820</v>
      </c>
      <c r="H1342" s="1">
        <f>_xlfn.NUMBERVALUE(TRIM(_xlfn.TEXTBEFORE(_xlfn.TEXTAFTER(Table4[[#This Row],[rxn     upper-bound     lower-bound]],Table4[[#This Row],[rxn]]),Table4[[#This Row],[lb]],-1)))</f>
        <v>0.78983356999999998</v>
      </c>
      <c r="I1342" s="1" t="str">
        <f>_xlfn.TEXTAFTER(Table4[[#This Row],[rxn     upper-bound     lower-bound]]," ",-1)</f>
        <v>0.00000000</v>
      </c>
    </row>
    <row r="1343" spans="1:9">
      <c r="A1343" s="1" t="s">
        <v>14259</v>
      </c>
      <c r="B1343" s="1" t="str">
        <f>_xlfn.TEXTBEFORE(ENZLOAD[[#This Row],[ENZLOAD (from enz_from_proteome)]]," ")</f>
        <v>ENZLOAD-GLUCYS_c_FWD-rt3639</v>
      </c>
      <c r="C1343" s="1">
        <f>_xlfn.NUMBERVALUE(_xlfn.TEXTAFTER(ENZLOAD[[#This Row],[ENZLOAD (from enz_from_proteome)]]," ",-1))</f>
        <v>2.8420036532999998E-7</v>
      </c>
      <c r="F1343" s="1" t="s">
        <v>17952</v>
      </c>
      <c r="G1343" s="1" t="str">
        <f>_xlfn.TEXTBEFORE(Table4[[#This Row],[rxn     upper-bound     lower-bound]]," ")</f>
        <v>ENZLOAD-GLUCYS_c_FWD-rt3639</v>
      </c>
      <c r="H1343" s="1">
        <f>_xlfn.NUMBERVALUE(TRIM(_xlfn.TEXTBEFORE(_xlfn.TEXTAFTER(Table4[[#This Row],[rxn     upper-bound     lower-bound]],Table4[[#This Row],[rxn]]),Table4[[#This Row],[lb]],-1)))</f>
        <v>0.49203179000000002</v>
      </c>
      <c r="I1343" s="1" t="str">
        <f>_xlfn.TEXTAFTER(Table4[[#This Row],[rxn     upper-bound     lower-bound]]," ",-1)</f>
        <v>0.00000000</v>
      </c>
    </row>
    <row r="1344" spans="1:9">
      <c r="A1344" s="1" t="s">
        <v>14260</v>
      </c>
      <c r="B1344" s="1" t="str">
        <f>_xlfn.TEXTBEFORE(ENZLOAD[[#This Row],[ENZLOAD (from enz_from_proteome)]]," ")</f>
        <v>ENZLOAD-GLUCYS_c_FWD-rt3654</v>
      </c>
      <c r="C1344" s="1">
        <f>_xlfn.NUMBERVALUE(_xlfn.TEXTAFTER(ENZLOAD[[#This Row],[ENZLOAD (from enz_from_proteome)]]," ",-1))</f>
        <v>0</v>
      </c>
      <c r="F1344" s="1" t="s">
        <v>17953</v>
      </c>
      <c r="G1344" s="1" t="str">
        <f>_xlfn.TEXTBEFORE(Table4[[#This Row],[rxn     upper-bound     lower-bound]]," ")</f>
        <v>ENZLOAD-GLUCYS_c_FWD-rt3654</v>
      </c>
      <c r="H1344" s="1">
        <f>_xlfn.NUMBERVALUE(TRIM(_xlfn.TEXTBEFORE(_xlfn.TEXTAFTER(Table4[[#This Row],[rxn     upper-bound     lower-bound]],Table4[[#This Row],[rxn]]),Table4[[#This Row],[lb]],-1)))</f>
        <v>0.95191773999999996</v>
      </c>
      <c r="I1344" s="1" t="str">
        <f>_xlfn.TEXTAFTER(Table4[[#This Row],[rxn     upper-bound     lower-bound]]," ",-1)</f>
        <v>0.00000000</v>
      </c>
    </row>
    <row r="1345" spans="1:9">
      <c r="A1345" s="1" t="s">
        <v>14261</v>
      </c>
      <c r="B1345" s="1" t="str">
        <f>_xlfn.TEXTBEFORE(ENZLOAD[[#This Row],[ENZLOAD (from enz_from_proteome)]]," ")</f>
        <v>ENZLOAD-GLUDC_c_FWD-rt1066</v>
      </c>
      <c r="C1345" s="1">
        <f>_xlfn.NUMBERVALUE(_xlfn.TEXTAFTER(ENZLOAD[[#This Row],[ENZLOAD (from enz_from_proteome)]]," ",-1))</f>
        <v>0</v>
      </c>
      <c r="F1345" s="1" t="s">
        <v>17954</v>
      </c>
      <c r="G1345" s="1" t="str">
        <f>_xlfn.TEXTBEFORE(Table4[[#This Row],[rxn     upper-bound     lower-bound]]," ")</f>
        <v>ENZLOAD-GLUDC_c_FWD-rt1066</v>
      </c>
      <c r="H1345" s="1">
        <f>_xlfn.NUMBERVALUE(TRIM(_xlfn.TEXTBEFORE(_xlfn.TEXTAFTER(Table4[[#This Row],[rxn     upper-bound     lower-bound]],Table4[[#This Row],[rxn]]),Table4[[#This Row],[lb]],-1)))</f>
        <v>0.95371267999999998</v>
      </c>
      <c r="I1345" s="1" t="str">
        <f>_xlfn.TEXTAFTER(Table4[[#This Row],[rxn     upper-bound     lower-bound]]," ",-1)</f>
        <v>0.00000000</v>
      </c>
    </row>
    <row r="1346" spans="1:9">
      <c r="A1346" s="1" t="s">
        <v>14262</v>
      </c>
      <c r="B1346" s="1" t="str">
        <f>_xlfn.TEXTBEFORE(ENZLOAD[[#This Row],[ENZLOAD (from enz_from_proteome)]]," ")</f>
        <v>ENZLOAD-GLUDC_c_FWD-rt1067</v>
      </c>
      <c r="C1346" s="1">
        <f>_xlfn.NUMBERVALUE(_xlfn.TEXTAFTER(ENZLOAD[[#This Row],[ENZLOAD (from enz_from_proteome)]]," ",-1))</f>
        <v>1.247164358E-8</v>
      </c>
      <c r="F1346" s="1" t="s">
        <v>17955</v>
      </c>
      <c r="G1346" s="1" t="str">
        <f>_xlfn.TEXTBEFORE(Table4[[#This Row],[rxn     upper-bound     lower-bound]]," ")</f>
        <v>ENZLOAD-GLUDC_c_FWD-rt1067</v>
      </c>
      <c r="H1346" s="1">
        <f>_xlfn.NUMBERVALUE(TRIM(_xlfn.TEXTBEFORE(_xlfn.TEXTAFTER(Table4[[#This Row],[rxn     upper-bound     lower-bound]],Table4[[#This Row],[rxn]]),Table4[[#This Row],[lb]],-1)))</f>
        <v>0.67530433999999995</v>
      </c>
      <c r="I1346" s="1" t="str">
        <f>_xlfn.TEXTAFTER(Table4[[#This Row],[rxn     upper-bound     lower-bound]]," ",-1)</f>
        <v>0.00000000</v>
      </c>
    </row>
    <row r="1347" spans="1:9">
      <c r="A1347" s="1" t="s">
        <v>14263</v>
      </c>
      <c r="B1347" s="1" t="str">
        <f>_xlfn.TEXTBEFORE(ENZLOAD[[#This Row],[ENZLOAD (from enz_from_proteome)]]," ")</f>
        <v>ENZLOAD-GLUDC_c_FWD-rt2354</v>
      </c>
      <c r="C1347" s="1">
        <f>_xlfn.NUMBERVALUE(_xlfn.TEXTAFTER(ENZLOAD[[#This Row],[ENZLOAD (from enz_from_proteome)]]," ",-1))</f>
        <v>3.464263395E-8</v>
      </c>
      <c r="F1347" s="1" t="s">
        <v>17956</v>
      </c>
      <c r="G1347" s="1" t="str">
        <f>_xlfn.TEXTBEFORE(Table4[[#This Row],[rxn     upper-bound     lower-bound]]," ")</f>
        <v>ENZLOAD-GLUDC_c_FWD-rt2354</v>
      </c>
      <c r="H1347" s="1">
        <f>_xlfn.NUMBERVALUE(TRIM(_xlfn.TEXTBEFORE(_xlfn.TEXTAFTER(Table4[[#This Row],[rxn     upper-bound     lower-bound]],Table4[[#This Row],[rxn]]),Table4[[#This Row],[lb]],-1)))</f>
        <v>0.68032782000000003</v>
      </c>
      <c r="I1347" s="1" t="str">
        <f>_xlfn.TEXTAFTER(Table4[[#This Row],[rxn     upper-bound     lower-bound]]," ",-1)</f>
        <v>0.00000000</v>
      </c>
    </row>
    <row r="1348" spans="1:9">
      <c r="A1348" s="1" t="s">
        <v>14264</v>
      </c>
      <c r="B1348" s="1" t="str">
        <f>_xlfn.TEXTBEFORE(ENZLOAD[[#This Row],[ENZLOAD (from enz_from_proteome)]]," ")</f>
        <v>ENZLOAD-GLUDxi_c_FWD-rt1488</v>
      </c>
      <c r="C1348" s="1">
        <f>_xlfn.NUMBERVALUE(_xlfn.TEXTAFTER(ENZLOAD[[#This Row],[ENZLOAD (from enz_from_proteome)]]," ",-1))</f>
        <v>4.2543543428000001E-7</v>
      </c>
      <c r="F1348" s="1" t="s">
        <v>17957</v>
      </c>
      <c r="G1348" s="1" t="str">
        <f>_xlfn.TEXTBEFORE(Table4[[#This Row],[rxn     upper-bound     lower-bound]]," ")</f>
        <v>ENZLOAD-GLUDxi_c_FWD-rt1488</v>
      </c>
      <c r="H1348" s="1">
        <f>_xlfn.NUMBERVALUE(TRIM(_xlfn.TEXTBEFORE(_xlfn.TEXTAFTER(Table4[[#This Row],[rxn     upper-bound     lower-bound]],Table4[[#This Row],[rxn]]),Table4[[#This Row],[lb]],-1)))</f>
        <v>0.36827496999999998</v>
      </c>
      <c r="I1348" s="1" t="str">
        <f>_xlfn.TEXTAFTER(Table4[[#This Row],[rxn     upper-bound     lower-bound]]," ",-1)</f>
        <v>0.00000000</v>
      </c>
    </row>
    <row r="1349" spans="1:9">
      <c r="A1349" s="1" t="s">
        <v>14265</v>
      </c>
      <c r="B1349" s="1" t="str">
        <f>_xlfn.TEXTBEFORE(ENZLOAD[[#This Row],[ENZLOAD (from enz_from_proteome)]]," ")</f>
        <v>ENZLOAD-GLUDy_c_FWD-rt3880</v>
      </c>
      <c r="C1349" s="1">
        <f>_xlfn.NUMBERVALUE(_xlfn.TEXTAFTER(ENZLOAD[[#This Row],[ENZLOAD (from enz_from_proteome)]]," ",-1))</f>
        <v>2.40985981947E-6</v>
      </c>
      <c r="F1349" s="1" t="s">
        <v>17958</v>
      </c>
      <c r="G1349" s="1" t="str">
        <f>_xlfn.TEXTBEFORE(Table4[[#This Row],[rxn     upper-bound     lower-bound]]," ")</f>
        <v>ENZLOAD-GLUDy_c_FWD-rt3880</v>
      </c>
      <c r="H1349" s="1">
        <f>_xlfn.NUMBERVALUE(TRIM(_xlfn.TEXTBEFORE(_xlfn.TEXTAFTER(Table4[[#This Row],[rxn     upper-bound     lower-bound]],Table4[[#This Row],[rxn]]),Table4[[#This Row],[lb]],-1)))</f>
        <v>0.14942680999999999</v>
      </c>
      <c r="I1349" s="1" t="str">
        <f>_xlfn.TEXTAFTER(Table4[[#This Row],[rxn     upper-bound     lower-bound]]," ",-1)</f>
        <v>0.00000000</v>
      </c>
    </row>
    <row r="1350" spans="1:9">
      <c r="A1350" s="1" t="s">
        <v>14266</v>
      </c>
      <c r="B1350" s="1" t="str">
        <f>_xlfn.TEXTBEFORE(ENZLOAD[[#This Row],[ENZLOAD (from enz_from_proteome)]]," ")</f>
        <v>ENZLOAD-GLUN_c_FWD-rt5611</v>
      </c>
      <c r="C1350" s="1">
        <f>_xlfn.NUMBERVALUE(_xlfn.TEXTAFTER(ENZLOAD[[#This Row],[ENZLOAD (from enz_from_proteome)]]," ",-1))</f>
        <v>6.9890675947E-7</v>
      </c>
      <c r="F1350" s="1" t="s">
        <v>17959</v>
      </c>
      <c r="G1350" s="1" t="str">
        <f>_xlfn.TEXTBEFORE(Table4[[#This Row],[rxn     upper-bound     lower-bound]]," ")</f>
        <v>ENZLOAD-GLUN_c_FWD-rt5611</v>
      </c>
      <c r="H1350" s="1">
        <f>_xlfn.NUMBERVALUE(TRIM(_xlfn.TEXTBEFORE(_xlfn.TEXTAFTER(Table4[[#This Row],[rxn     upper-bound     lower-bound]],Table4[[#This Row],[rxn]]),Table4[[#This Row],[lb]],-1)))</f>
        <v>0.56765745999999995</v>
      </c>
      <c r="I1350" s="1" t="str">
        <f>_xlfn.TEXTAFTER(Table4[[#This Row],[rxn     upper-bound     lower-bound]]," ",-1)</f>
        <v>0.00000000</v>
      </c>
    </row>
    <row r="1351" spans="1:9">
      <c r="A1351" s="1" t="s">
        <v>14267</v>
      </c>
      <c r="B1351" s="1" t="str">
        <f>_xlfn.TEXTBEFORE(ENZLOAD[[#This Row],[ENZLOAD (from enz_from_proteome)]]," ")</f>
        <v>ENZLOAD-GLUN_e_FWD-rt1675</v>
      </c>
      <c r="C1351" s="1">
        <f>_xlfn.NUMBERVALUE(_xlfn.TEXTAFTER(ENZLOAD[[#This Row],[ENZLOAD (from enz_from_proteome)]]," ",-1))</f>
        <v>4.3047965929E-7</v>
      </c>
      <c r="F1351" s="1" t="s">
        <v>17960</v>
      </c>
      <c r="G1351" s="1" t="str">
        <f>_xlfn.TEXTBEFORE(Table4[[#This Row],[rxn     upper-bound     lower-bound]]," ")</f>
        <v>ENZLOAD-GLUN_e_FWD-rt1675</v>
      </c>
      <c r="H1351" s="1">
        <f>_xlfn.NUMBERVALUE(TRIM(_xlfn.TEXTBEFORE(_xlfn.TEXTAFTER(Table4[[#This Row],[rxn     upper-bound     lower-bound]],Table4[[#This Row],[rxn]]),Table4[[#This Row],[lb]],-1)))</f>
        <v>1.03929362</v>
      </c>
      <c r="I1351" s="1" t="str">
        <f>_xlfn.TEXTAFTER(Table4[[#This Row],[rxn     upper-bound     lower-bound]]," ",-1)</f>
        <v>0.00000000</v>
      </c>
    </row>
    <row r="1352" spans="1:9">
      <c r="A1352" s="1" t="s">
        <v>14268</v>
      </c>
      <c r="B1352" s="1" t="str">
        <f>_xlfn.TEXTBEFORE(ENZLOAD[[#This Row],[ENZLOAD (from enz_from_proteome)]]," ")</f>
        <v>ENZLOAD-GLUN_e_FWD-rt5259</v>
      </c>
      <c r="C1352" s="1">
        <f>_xlfn.NUMBERVALUE(_xlfn.TEXTAFTER(ENZLOAD[[#This Row],[ENZLOAD (from enz_from_proteome)]]," ",-1))</f>
        <v>7.1555613199999998E-8</v>
      </c>
      <c r="F1352" s="1" t="s">
        <v>17961</v>
      </c>
      <c r="G1352" s="1" t="str">
        <f>_xlfn.TEXTBEFORE(Table4[[#This Row],[rxn     upper-bound     lower-bound]]," ")</f>
        <v>ENZLOAD-GLUN_e_FWD-rt5259</v>
      </c>
      <c r="H1352" s="1">
        <f>_xlfn.NUMBERVALUE(TRIM(_xlfn.TEXTBEFORE(_xlfn.TEXTAFTER(Table4[[#This Row],[rxn     upper-bound     lower-bound]],Table4[[#This Row],[rxn]]),Table4[[#This Row],[lb]],-1)))</f>
        <v>1.0578785900000001</v>
      </c>
      <c r="I1352" s="1" t="str">
        <f>_xlfn.TEXTAFTER(Table4[[#This Row],[rxn     upper-bound     lower-bound]]," ",-1)</f>
        <v>0.00000000</v>
      </c>
    </row>
    <row r="1353" spans="1:9">
      <c r="A1353" s="1" t="s">
        <v>14269</v>
      </c>
      <c r="B1353" s="1" t="str">
        <f>_xlfn.TEXTBEFORE(ENZLOAD[[#This Row],[ENZLOAD (from enz_from_proteome)]]," ")</f>
        <v>ENZLOAD-GLUPRT_c_FWD-rt6932</v>
      </c>
      <c r="C1353" s="1">
        <f>_xlfn.NUMBERVALUE(_xlfn.TEXTAFTER(ENZLOAD[[#This Row],[ENZLOAD (from enz_from_proteome)]]," ",-1))</f>
        <v>1.1549118762099901E-6</v>
      </c>
      <c r="F1353" s="1" t="s">
        <v>17962</v>
      </c>
      <c r="G1353" s="1" t="str">
        <f>_xlfn.TEXTBEFORE(Table4[[#This Row],[rxn     upper-bound     lower-bound]]," ")</f>
        <v>ENZLOAD-GLUPRT_c_FWD-rt6932</v>
      </c>
      <c r="H1353" s="1">
        <f>_xlfn.NUMBERVALUE(TRIM(_xlfn.TEXTBEFORE(_xlfn.TEXTAFTER(Table4[[#This Row],[rxn     upper-bound     lower-bound]],Table4[[#This Row],[rxn]]),Table4[[#This Row],[lb]],-1)))</f>
        <v>0.70027921999999998</v>
      </c>
      <c r="I1353" s="1" t="str">
        <f>_xlfn.TEXTAFTER(Table4[[#This Row],[rxn     upper-bound     lower-bound]]," ",-1)</f>
        <v>0.00000000</v>
      </c>
    </row>
    <row r="1354" spans="1:9">
      <c r="A1354" s="1" t="s">
        <v>14270</v>
      </c>
      <c r="B1354" s="1" t="str">
        <f>_xlfn.TEXTBEFORE(ENZLOAD[[#This Row],[ENZLOAD (from enz_from_proteome)]]," ")</f>
        <v>ENZLOAD-GLUR_c_FWD-rt4701</v>
      </c>
      <c r="C1354" s="1">
        <f>_xlfn.NUMBERVALUE(_xlfn.TEXTAFTER(ENZLOAD[[#This Row],[ENZLOAD (from enz_from_proteome)]]," ",-1))</f>
        <v>0</v>
      </c>
      <c r="F1354" s="1" t="s">
        <v>17963</v>
      </c>
      <c r="G1354" s="1" t="str">
        <f>_xlfn.TEXTBEFORE(Table4[[#This Row],[rxn     upper-bound     lower-bound]]," ")</f>
        <v>ENZLOAD-GLUR_c_FWD-rt4701</v>
      </c>
      <c r="H1354" s="1">
        <f>_xlfn.NUMBERVALUE(TRIM(_xlfn.TEXTBEFORE(_xlfn.TEXTAFTER(Table4[[#This Row],[rxn     upper-bound     lower-bound]],Table4[[#This Row],[rxn]]),Table4[[#This Row],[lb]],-1)))</f>
        <v>1.18748831</v>
      </c>
      <c r="I1354" s="1" t="str">
        <f>_xlfn.TEXTAFTER(Table4[[#This Row],[rxn     upper-bound     lower-bound]]," ",-1)</f>
        <v>0.00000000</v>
      </c>
    </row>
    <row r="1355" spans="1:9">
      <c r="A1355" s="1" t="s">
        <v>14271</v>
      </c>
      <c r="B1355" s="1" t="str">
        <f>_xlfn.TEXTBEFORE(ENZLOAD[[#This Row],[ENZLOAD (from enz_from_proteome)]]," ")</f>
        <v>ENZLOAD-GLUR_c_REV-rt4701</v>
      </c>
      <c r="C1355" s="1">
        <f>_xlfn.NUMBERVALUE(_xlfn.TEXTAFTER(ENZLOAD[[#This Row],[ENZLOAD (from enz_from_proteome)]]," ",-1))</f>
        <v>0</v>
      </c>
      <c r="F1355" s="1" t="s">
        <v>17964</v>
      </c>
      <c r="G1355" s="1" t="str">
        <f>_xlfn.TEXTBEFORE(Table4[[#This Row],[rxn     upper-bound     lower-bound]]," ")</f>
        <v>ENZLOAD-GLUR_c_REV-rt4701</v>
      </c>
      <c r="H1355" s="1">
        <f>_xlfn.NUMBERVALUE(TRIM(_xlfn.TEXTBEFORE(_xlfn.TEXTAFTER(Table4[[#This Row],[rxn     upper-bound     lower-bound]],Table4[[#This Row],[rxn]]),Table4[[#This Row],[lb]],-1)))</f>
        <v>1.18748831</v>
      </c>
      <c r="I1355" s="1" t="str">
        <f>_xlfn.TEXTAFTER(Table4[[#This Row],[rxn     upper-bound     lower-bound]]," ",-1)</f>
        <v>0.00000000</v>
      </c>
    </row>
    <row r="1356" spans="1:9">
      <c r="A1356" s="1" t="s">
        <v>14272</v>
      </c>
      <c r="B1356" s="1" t="str">
        <f>_xlfn.TEXTBEFORE(ENZLOAD[[#This Row],[ENZLOAD (from enz_from_proteome)]]," ")</f>
        <v>ENZLOAD-GLUSx_c_FWD-rt7345</v>
      </c>
      <c r="C1356" s="1">
        <f>_xlfn.NUMBERVALUE(_xlfn.TEXTAFTER(ENZLOAD[[#This Row],[ENZLOAD (from enz_from_proteome)]]," ",-1))</f>
        <v>6.8050387762000003E-7</v>
      </c>
      <c r="F1356" s="1" t="s">
        <v>17965</v>
      </c>
      <c r="G1356" s="1" t="str">
        <f>_xlfn.TEXTBEFORE(Table4[[#This Row],[rxn     upper-bound     lower-bound]]," ")</f>
        <v>ENZLOAD-GLUSx_c_FWD-rt7345</v>
      </c>
      <c r="H1356" s="1">
        <f>_xlfn.NUMBERVALUE(TRIM(_xlfn.TEXTBEFORE(_xlfn.TEXTAFTER(Table4[[#This Row],[rxn     upper-bound     lower-bound]],Table4[[#This Row],[rxn]]),Table4[[#This Row],[lb]],-1)))</f>
        <v>0.18070454</v>
      </c>
      <c r="I1356" s="1" t="str">
        <f>_xlfn.TEXTAFTER(Table4[[#This Row],[rxn     upper-bound     lower-bound]]," ",-1)</f>
        <v>0.00000000</v>
      </c>
    </row>
    <row r="1357" spans="1:9">
      <c r="A1357" s="1" t="s">
        <v>14273</v>
      </c>
      <c r="B1357" s="1" t="str">
        <f>_xlfn.TEXTBEFORE(ENZLOAD[[#This Row],[ENZLOAD (from enz_from_proteome)]]," ")</f>
        <v>ENZLOAD-GLUTCOADH_m_FWD-rt3621</v>
      </c>
      <c r="C1357" s="1">
        <f>_xlfn.NUMBERVALUE(_xlfn.TEXTAFTER(ENZLOAD[[#This Row],[ENZLOAD (from enz_from_proteome)]]," ",-1))</f>
        <v>1.4788941833999999E-7</v>
      </c>
      <c r="F1357" s="1" t="s">
        <v>17966</v>
      </c>
      <c r="G1357" s="1" t="str">
        <f>_xlfn.TEXTBEFORE(Table4[[#This Row],[rxn     upper-bound     lower-bound]]," ")</f>
        <v>ENZLOAD-GLUt_c_m_FWD-rt4150</v>
      </c>
      <c r="H1357" s="1">
        <f>_xlfn.NUMBERVALUE(TRIM(_xlfn.TEXTBEFORE(_xlfn.TEXTAFTER(Table4[[#This Row],[rxn     upper-bound     lower-bound]],Table4[[#This Row],[rxn]]),Table4[[#This Row],[lb]],-1)))</f>
        <v>1.3234971799999999</v>
      </c>
      <c r="I1357" s="1" t="str">
        <f>_xlfn.TEXTAFTER(Table4[[#This Row],[rxn     upper-bound     lower-bound]]," ",-1)</f>
        <v>0.00000000</v>
      </c>
    </row>
    <row r="1358" spans="1:9">
      <c r="A1358" s="1" t="s">
        <v>14274</v>
      </c>
      <c r="B1358" s="1" t="str">
        <f>_xlfn.TEXTBEFORE(ENZLOAD[[#This Row],[ENZLOAD (from enz_from_proteome)]]," ")</f>
        <v>ENZLOAD-GLUTCOADH_m_REV-rt3621</v>
      </c>
      <c r="C1358" s="1">
        <f>_xlfn.NUMBERVALUE(_xlfn.TEXTAFTER(ENZLOAD[[#This Row],[ENZLOAD (from enz_from_proteome)]]," ",-1))</f>
        <v>1.4788941833999999E-7</v>
      </c>
      <c r="F1358" s="1" t="s">
        <v>17967</v>
      </c>
      <c r="G1358" s="1" t="str">
        <f>_xlfn.TEXTBEFORE(Table4[[#This Row],[rxn     upper-bound     lower-bound]]," ")</f>
        <v>ENZLOAD-GLUt_c_m_FWD-rt8431</v>
      </c>
      <c r="H1358" s="1">
        <f>_xlfn.NUMBERVALUE(TRIM(_xlfn.TEXTBEFORE(_xlfn.TEXTAFTER(Table4[[#This Row],[rxn     upper-bound     lower-bound]],Table4[[#This Row],[rxn]]),Table4[[#This Row],[lb]],-1)))</f>
        <v>0.55904803000000003</v>
      </c>
      <c r="I1358" s="1" t="str">
        <f>_xlfn.TEXTAFTER(Table4[[#This Row],[rxn     upper-bound     lower-bound]]," ",-1)</f>
        <v>0.00000000</v>
      </c>
    </row>
    <row r="1359" spans="1:9">
      <c r="A1359" s="1" t="s">
        <v>14275</v>
      </c>
      <c r="B1359" s="1" t="str">
        <f>_xlfn.TEXTBEFORE(ENZLOAD[[#This Row],[ENZLOAD (from enz_from_proteome)]]," ")</f>
        <v>ENZLOAD-GLUTRS_c_FWD-rt2385</v>
      </c>
      <c r="C1359" s="1">
        <f>_xlfn.NUMBERVALUE(_xlfn.TEXTAFTER(ENZLOAD[[#This Row],[ENZLOAD (from enz_from_proteome)]]," ",-1))</f>
        <v>1.6486812284500001E-6</v>
      </c>
      <c r="F1359" s="1" t="s">
        <v>17968</v>
      </c>
      <c r="G1359" s="1" t="str">
        <f>_xlfn.TEXTBEFORE(Table4[[#This Row],[rxn     upper-bound     lower-bound]]," ")</f>
        <v>ENZLOAD-GLUTCOADH_m_FWD-rt3621</v>
      </c>
      <c r="H1359" s="1">
        <f>_xlfn.NUMBERVALUE(TRIM(_xlfn.TEXTBEFORE(_xlfn.TEXTAFTER(Table4[[#This Row],[rxn     upper-bound     lower-bound]],Table4[[#This Row],[rxn]]),Table4[[#This Row],[lb]],-1)))</f>
        <v>0.91571491999999999</v>
      </c>
      <c r="I1359" s="1" t="str">
        <f>_xlfn.TEXTAFTER(Table4[[#This Row],[rxn     upper-bound     lower-bound]]," ",-1)</f>
        <v>0.00000000</v>
      </c>
    </row>
    <row r="1360" spans="1:9">
      <c r="A1360" s="1" t="s">
        <v>14276</v>
      </c>
      <c r="B1360" s="1" t="str">
        <f>_xlfn.TEXTBEFORE(ENZLOAD[[#This Row],[ENZLOAD (from enz_from_proteome)]]," ")</f>
        <v>ENZLOAD-GLUTRS_m_FWD-rt6197</v>
      </c>
      <c r="C1360" s="1">
        <f>_xlfn.NUMBERVALUE(_xlfn.TEXTAFTER(ENZLOAD[[#This Row],[ENZLOAD (from enz_from_proteome)]]," ",-1))</f>
        <v>7.2201737919999898E-8</v>
      </c>
      <c r="F1360" s="1" t="s">
        <v>17969</v>
      </c>
      <c r="G1360" s="1" t="str">
        <f>_xlfn.TEXTBEFORE(Table4[[#This Row],[rxn     upper-bound     lower-bound]]," ")</f>
        <v>ENZLOAD-GLUTCOADH_m_REV-rt3621</v>
      </c>
      <c r="H1360" s="1">
        <f>_xlfn.NUMBERVALUE(TRIM(_xlfn.TEXTBEFORE(_xlfn.TEXTAFTER(Table4[[#This Row],[rxn     upper-bound     lower-bound]],Table4[[#This Row],[rxn]]),Table4[[#This Row],[lb]],-1)))</f>
        <v>0.91571491999999999</v>
      </c>
      <c r="I1360" s="1" t="str">
        <f>_xlfn.TEXTAFTER(Table4[[#This Row],[rxn     upper-bound     lower-bound]]," ",-1)</f>
        <v>0.00000000</v>
      </c>
    </row>
    <row r="1361" spans="1:9">
      <c r="A1361" s="1" t="s">
        <v>14277</v>
      </c>
      <c r="B1361" s="1" t="str">
        <f>_xlfn.TEXTBEFORE(ENZLOAD[[#This Row],[ENZLOAD (from enz_from_proteome)]]," ")</f>
        <v>ENZLOAD-GLUt_c_m_FWD-rt4150</v>
      </c>
      <c r="C1361" s="1">
        <f>_xlfn.NUMBERVALUE(_xlfn.TEXTAFTER(ENZLOAD[[#This Row],[ENZLOAD (from enz_from_proteome)]]," ",-1))</f>
        <v>9.2036901535E-7</v>
      </c>
      <c r="F1361" s="1" t="s">
        <v>17970</v>
      </c>
      <c r="G1361" s="1" t="str">
        <f>_xlfn.TEXTBEFORE(Table4[[#This Row],[rxn     upper-bound     lower-bound]]," ")</f>
        <v>ENZLOAD-GLUtps_e_FWD-rt0594</v>
      </c>
      <c r="H1361" s="1">
        <f>_xlfn.NUMBERVALUE(TRIM(_xlfn.TEXTBEFORE(_xlfn.TEXTAFTER(Table4[[#This Row],[rxn     upper-bound     lower-bound]],Table4[[#This Row],[rxn]]),Table4[[#This Row],[lb]],-1)))</f>
        <v>0.69563965999999999</v>
      </c>
      <c r="I1361" s="1" t="str">
        <f>_xlfn.TEXTAFTER(Table4[[#This Row],[rxn     upper-bound     lower-bound]]," ",-1)</f>
        <v>0.00000000</v>
      </c>
    </row>
    <row r="1362" spans="1:9">
      <c r="A1362" s="1" t="s">
        <v>14278</v>
      </c>
      <c r="B1362" s="1" t="str">
        <f>_xlfn.TEXTBEFORE(ENZLOAD[[#This Row],[ENZLOAD (from enz_from_proteome)]]," ")</f>
        <v>ENZLOAD-GLUt_c_m_FWD-rt8431</v>
      </c>
      <c r="C1362" s="1">
        <f>_xlfn.NUMBERVALUE(_xlfn.TEXTAFTER(ENZLOAD[[#This Row],[ENZLOAD (from enz_from_proteome)]]," ",-1))</f>
        <v>7.0530194322999899E-7</v>
      </c>
      <c r="F1362" s="1" t="s">
        <v>17971</v>
      </c>
      <c r="G1362" s="1" t="str">
        <f>_xlfn.TEXTBEFORE(Table4[[#This Row],[rxn     upper-bound     lower-bound]]," ")</f>
        <v>ENZLOAD-GLUtps_e_REV-rt0594</v>
      </c>
      <c r="H1362" s="1">
        <f>_xlfn.NUMBERVALUE(TRIM(_xlfn.TEXTBEFORE(_xlfn.TEXTAFTER(Table4[[#This Row],[rxn     upper-bound     lower-bound]],Table4[[#This Row],[rxn]]),Table4[[#This Row],[lb]],-1)))</f>
        <v>0.69563965999999999</v>
      </c>
      <c r="I1362" s="1" t="str">
        <f>_xlfn.TEXTAFTER(Table4[[#This Row],[rxn     upper-bound     lower-bound]]," ",-1)</f>
        <v>0.00000000</v>
      </c>
    </row>
    <row r="1363" spans="1:9">
      <c r="A1363" s="1" t="s">
        <v>14279</v>
      </c>
      <c r="B1363" s="1" t="str">
        <f>_xlfn.TEXTBEFORE(ENZLOAD[[#This Row],[ENZLOAD (from enz_from_proteome)]]," ")</f>
        <v>ENZLOAD-GLUtps_e_FWD-rt0594</v>
      </c>
      <c r="C1363" s="1">
        <f>_xlfn.NUMBERVALUE(_xlfn.TEXTAFTER(ENZLOAD[[#This Row],[ENZLOAD (from enz_from_proteome)]]," ",-1))</f>
        <v>9.0141876169999897E-8</v>
      </c>
      <c r="F1363" s="1" t="s">
        <v>17972</v>
      </c>
      <c r="G1363" s="1" t="str">
        <f>_xlfn.TEXTBEFORE(Table4[[#This Row],[rxn     upper-bound     lower-bound]]," ")</f>
        <v>ENZLOAD-GLUtps_e_FWD-rt5861</v>
      </c>
      <c r="H1363" s="1">
        <f>_xlfn.NUMBERVALUE(TRIM(_xlfn.TEXTBEFORE(_xlfn.TEXTAFTER(Table4[[#This Row],[rxn     upper-bound     lower-bound]],Table4[[#This Row],[rxn]]),Table4[[#This Row],[lb]],-1)))</f>
        <v>0.66013560000000004</v>
      </c>
      <c r="I1363" s="1" t="str">
        <f>_xlfn.TEXTAFTER(Table4[[#This Row],[rxn     upper-bound     lower-bound]]," ",-1)</f>
        <v>0.00000000</v>
      </c>
    </row>
    <row r="1364" spans="1:9">
      <c r="A1364" s="1" t="s">
        <v>14280</v>
      </c>
      <c r="B1364" s="1" t="str">
        <f>_xlfn.TEXTBEFORE(ENZLOAD[[#This Row],[ENZLOAD (from enz_from_proteome)]]," ")</f>
        <v>ENZLOAD-GLUtps_e_FWD-rt5861</v>
      </c>
      <c r="C1364" s="1">
        <f>_xlfn.NUMBERVALUE(_xlfn.TEXTAFTER(ENZLOAD[[#This Row],[ENZLOAD (from enz_from_proteome)]]," ",-1))</f>
        <v>0</v>
      </c>
      <c r="F1364" s="1" t="s">
        <v>17973</v>
      </c>
      <c r="G1364" s="1" t="str">
        <f>_xlfn.TEXTBEFORE(Table4[[#This Row],[rxn     upper-bound     lower-bound]]," ")</f>
        <v>ENZLOAD-GLUtps_e_REV-rt5861</v>
      </c>
      <c r="H1364" s="1">
        <f>_xlfn.NUMBERVALUE(TRIM(_xlfn.TEXTBEFORE(_xlfn.TEXTAFTER(Table4[[#This Row],[rxn     upper-bound     lower-bound]],Table4[[#This Row],[rxn]]),Table4[[#This Row],[lb]],-1)))</f>
        <v>0.66013560000000004</v>
      </c>
      <c r="I1364" s="1" t="str">
        <f>_xlfn.TEXTAFTER(Table4[[#This Row],[rxn     upper-bound     lower-bound]]," ",-1)</f>
        <v>0.00000000</v>
      </c>
    </row>
    <row r="1365" spans="1:9">
      <c r="A1365" s="1" t="s">
        <v>14281</v>
      </c>
      <c r="B1365" s="1" t="str">
        <f>_xlfn.TEXTBEFORE(ENZLOAD[[#This Row],[ENZLOAD (from enz_from_proteome)]]," ")</f>
        <v>ENZLOAD-GLUtps_e_REV-rt0594</v>
      </c>
      <c r="C1365" s="1">
        <f>_xlfn.NUMBERVALUE(_xlfn.TEXTAFTER(ENZLOAD[[#This Row],[ENZLOAD (from enz_from_proteome)]]," ",-1))</f>
        <v>9.0141876169999897E-8</v>
      </c>
      <c r="F1365" s="1" t="s">
        <v>17974</v>
      </c>
      <c r="G1365" s="1" t="str">
        <f>_xlfn.TEXTBEFORE(Table4[[#This Row],[rxn     upper-bound     lower-bound]]," ")</f>
        <v>ENZLOAD-GLUtps_v_FWD-rt0398</v>
      </c>
      <c r="H1365" s="1">
        <f>_xlfn.NUMBERVALUE(TRIM(_xlfn.TEXTBEFORE(_xlfn.TEXTAFTER(Table4[[#This Row],[rxn     upper-bound     lower-bound]],Table4[[#This Row],[rxn]]),Table4[[#This Row],[lb]],-1)))</f>
        <v>0.81218721000000005</v>
      </c>
      <c r="I1365" s="1" t="str">
        <f>_xlfn.TEXTAFTER(Table4[[#This Row],[rxn     upper-bound     lower-bound]]," ",-1)</f>
        <v>0.00000000</v>
      </c>
    </row>
    <row r="1366" spans="1:9">
      <c r="A1366" s="1" t="s">
        <v>14282</v>
      </c>
      <c r="B1366" s="1" t="str">
        <f>_xlfn.TEXTBEFORE(ENZLOAD[[#This Row],[ENZLOAD (from enz_from_proteome)]]," ")</f>
        <v>ENZLOAD-GLUtps_e_REV-rt5861</v>
      </c>
      <c r="C1366" s="1">
        <f>_xlfn.NUMBERVALUE(_xlfn.TEXTAFTER(ENZLOAD[[#This Row],[ENZLOAD (from enz_from_proteome)]]," ",-1))</f>
        <v>0</v>
      </c>
      <c r="F1366" s="1" t="s">
        <v>17975</v>
      </c>
      <c r="G1366" s="1" t="str">
        <f>_xlfn.TEXTBEFORE(Table4[[#This Row],[rxn     upper-bound     lower-bound]]," ")</f>
        <v>ENZLOAD-GLUTRS_c_FWD-rt2385</v>
      </c>
      <c r="H1366" s="1">
        <f>_xlfn.NUMBERVALUE(TRIM(_xlfn.TEXTBEFORE(_xlfn.TEXTAFTER(Table4[[#This Row],[rxn     upper-bound     lower-bound]],Table4[[#This Row],[rxn]]),Table4[[#This Row],[lb]],-1)))</f>
        <v>0.46253645999999998</v>
      </c>
      <c r="I1366" s="1" t="str">
        <f>_xlfn.TEXTAFTER(Table4[[#This Row],[rxn     upper-bound     lower-bound]]," ",-1)</f>
        <v>0.00000000</v>
      </c>
    </row>
    <row r="1367" spans="1:9">
      <c r="A1367" s="1" t="s">
        <v>14283</v>
      </c>
      <c r="B1367" s="1" t="str">
        <f>_xlfn.TEXTBEFORE(ENZLOAD[[#This Row],[ENZLOAD (from enz_from_proteome)]]," ")</f>
        <v>ENZLOAD-GLUtps_v_FWD-rt0398</v>
      </c>
      <c r="C1367" s="1">
        <f>_xlfn.NUMBERVALUE(_xlfn.TEXTAFTER(ENZLOAD[[#This Row],[ENZLOAD (from enz_from_proteome)]]," ",-1))</f>
        <v>2.2777202599999899E-9</v>
      </c>
      <c r="F1367" s="1" t="s">
        <v>17976</v>
      </c>
      <c r="G1367" s="1" t="str">
        <f>_xlfn.TEXTBEFORE(Table4[[#This Row],[rxn     upper-bound     lower-bound]]," ")</f>
        <v>ENZLOAD-GLUTRS_m_FWD-rt6197</v>
      </c>
      <c r="H1367" s="1">
        <f>_xlfn.NUMBERVALUE(TRIM(_xlfn.TEXTBEFORE(_xlfn.TEXTAFTER(Table4[[#This Row],[rxn     upper-bound     lower-bound]],Table4[[#This Row],[rxn]]),Table4[[#This Row],[lb]],-1)))</f>
        <v>0.66434510999999996</v>
      </c>
      <c r="I1367" s="1" t="str">
        <f>_xlfn.TEXTAFTER(Table4[[#This Row],[rxn     upper-bound     lower-bound]]," ",-1)</f>
        <v>0.00000000</v>
      </c>
    </row>
    <row r="1368" spans="1:9">
      <c r="A1368" s="1" t="s">
        <v>14284</v>
      </c>
      <c r="B1368" s="1" t="str">
        <f>_xlfn.TEXTBEFORE(ENZLOAD[[#This Row],[ENZLOAD (from enz_from_proteome)]]," ")</f>
        <v>ENZLOAD-GLYCDy_c_FWD-rt3388</v>
      </c>
      <c r="C1368" s="1">
        <f>_xlfn.NUMBERVALUE(_xlfn.TEXTAFTER(ENZLOAD[[#This Row],[ENZLOAD (from enz_from_proteome)]]," ",-1))</f>
        <v>1.87157538E-9</v>
      </c>
      <c r="F1368" s="1" t="s">
        <v>17977</v>
      </c>
      <c r="G1368" s="1" t="str">
        <f>_xlfn.TEXTBEFORE(Table4[[#This Row],[rxn     upper-bound     lower-bound]]," ")</f>
        <v>ENZLOAD-GLYCDy_c_FWD-rt3388</v>
      </c>
      <c r="H1368" s="1">
        <f>_xlfn.NUMBERVALUE(TRIM(_xlfn.TEXTBEFORE(_xlfn.TEXTAFTER(Table4[[#This Row],[rxn     upper-bound     lower-bound]],Table4[[#This Row],[rxn]]),Table4[[#This Row],[lb]],-1)))</f>
        <v>1.1983332900000001</v>
      </c>
      <c r="I1368" s="1" t="str">
        <f>_xlfn.TEXTAFTER(Table4[[#This Row],[rxn     upper-bound     lower-bound]]," ",-1)</f>
        <v>0.00000000</v>
      </c>
    </row>
    <row r="1369" spans="1:9">
      <c r="A1369" s="1" t="s">
        <v>14285</v>
      </c>
      <c r="B1369" s="1" t="str">
        <f>_xlfn.TEXTBEFORE(ENZLOAD[[#This Row],[ENZLOAD (from enz_from_proteome)]]," ")</f>
        <v>ENZLOAD-GLYCK_c_FWD-rt1670</v>
      </c>
      <c r="C1369" s="1">
        <f>_xlfn.NUMBERVALUE(_xlfn.TEXTAFTER(ENZLOAD[[#This Row],[ENZLOAD (from enz_from_proteome)]]," ",-1))</f>
        <v>0</v>
      </c>
      <c r="F1369" s="1" t="s">
        <v>17978</v>
      </c>
      <c r="G1369" s="1" t="str">
        <f>_xlfn.TEXTBEFORE(Table4[[#This Row],[rxn     upper-bound     lower-bound]]," ")</f>
        <v>ENZLOAD-GLYCK_c_FWD-rt1670</v>
      </c>
      <c r="H1369" s="1">
        <f>_xlfn.NUMBERVALUE(TRIM(_xlfn.TEXTBEFORE(_xlfn.TEXTAFTER(Table4[[#This Row],[rxn     upper-bound     lower-bound]],Table4[[#This Row],[rxn]]),Table4[[#This Row],[lb]],-1)))</f>
        <v>1.1928492900000001</v>
      </c>
      <c r="I1369" s="1" t="str">
        <f>_xlfn.TEXTAFTER(Table4[[#This Row],[rxn     upper-bound     lower-bound]]," ",-1)</f>
        <v>0.00000000</v>
      </c>
    </row>
    <row r="1370" spans="1:9">
      <c r="A1370" s="1" t="s">
        <v>14286</v>
      </c>
      <c r="B1370" s="1" t="str">
        <f>_xlfn.TEXTBEFORE(ENZLOAD[[#This Row],[ENZLOAD (from enz_from_proteome)]]," ")</f>
        <v>ENZLOAD-GLYCL_m_FWD-GCV123LPD1</v>
      </c>
      <c r="C1370" s="1">
        <f>_xlfn.NUMBERVALUE(_xlfn.TEXTAFTER(ENZLOAD[[#This Row],[ENZLOAD (from enz_from_proteome)]]," ",-1))</f>
        <v>9.8370550991999994E-7</v>
      </c>
      <c r="F1370" s="1" t="s">
        <v>17979</v>
      </c>
      <c r="G1370" s="1" t="str">
        <f>_xlfn.TEXTBEFORE(Table4[[#This Row],[rxn     upper-bound     lower-bound]]," ")</f>
        <v>ENZLOAD-GLYCL_m_FWD-GCV123LPD1</v>
      </c>
      <c r="H1370" s="1">
        <f>_xlfn.NUMBERVALUE(TRIM(_xlfn.TEXTBEFORE(_xlfn.TEXTAFTER(Table4[[#This Row],[rxn     upper-bound     lower-bound]],Table4[[#This Row],[rxn]]),Table4[[#This Row],[lb]],-1)))</f>
        <v>0.18495317999999999</v>
      </c>
      <c r="I1370" s="1" t="str">
        <f>_xlfn.TEXTAFTER(Table4[[#This Row],[rxn     upper-bound     lower-bound]]," ",-1)</f>
        <v>0.00000000</v>
      </c>
    </row>
    <row r="1371" spans="1:9">
      <c r="A1371" s="1" t="s">
        <v>14287</v>
      </c>
      <c r="B1371" s="1" t="str">
        <f>_xlfn.TEXTBEFORE(ENZLOAD[[#This Row],[ENZLOAD (from enz_from_proteome)]]," ")</f>
        <v>ENZLOAD-GLYCL_m_REV-GCV123LPD1</v>
      </c>
      <c r="C1371" s="1">
        <f>_xlfn.NUMBERVALUE(_xlfn.TEXTAFTER(ENZLOAD[[#This Row],[ENZLOAD (from enz_from_proteome)]]," ",-1))</f>
        <v>9.8370550991999994E-7</v>
      </c>
      <c r="F1371" s="1" t="s">
        <v>17980</v>
      </c>
      <c r="G1371" s="1" t="str">
        <f>_xlfn.TEXTBEFORE(Table4[[#This Row],[rxn     upper-bound     lower-bound]]," ")</f>
        <v>ENZLOAD-GLYCL_m_REV-GCV123LPD1</v>
      </c>
      <c r="H1371" s="1">
        <f>_xlfn.NUMBERVALUE(TRIM(_xlfn.TEXTBEFORE(_xlfn.TEXTAFTER(Table4[[#This Row],[rxn     upper-bound     lower-bound]],Table4[[#This Row],[rxn]]),Table4[[#This Row],[lb]],-1)))</f>
        <v>0.18495317999999999</v>
      </c>
      <c r="I1371" s="1" t="str">
        <f>_xlfn.TEXTAFTER(Table4[[#This Row],[rxn     upper-bound     lower-bound]]," ",-1)</f>
        <v>0.00000000</v>
      </c>
    </row>
    <row r="1372" spans="1:9">
      <c r="A1372" s="1" t="s">
        <v>14288</v>
      </c>
      <c r="B1372" s="1" t="str">
        <f>_xlfn.TEXTBEFORE(ENZLOAD[[#This Row],[ENZLOAD (from enz_from_proteome)]]," ")</f>
        <v>ENZLOAD-GLYCtps_e_FWD-rt2336</v>
      </c>
      <c r="C1372" s="1">
        <f>_xlfn.NUMBERVALUE(_xlfn.TEXTAFTER(ENZLOAD[[#This Row],[ENZLOAD (from enz_from_proteome)]]," ",-1))</f>
        <v>1.9292446055999999E-7</v>
      </c>
      <c r="F1372" s="1" t="s">
        <v>17981</v>
      </c>
      <c r="G1372" s="1" t="str">
        <f>_xlfn.TEXTBEFORE(Table4[[#This Row],[rxn     upper-bound     lower-bound]]," ")</f>
        <v>ENZLOAD-GLYCtps_e_FWD-rt2336</v>
      </c>
      <c r="H1372" s="1">
        <f>_xlfn.NUMBERVALUE(TRIM(_xlfn.TEXTBEFORE(_xlfn.TEXTAFTER(Table4[[#This Row],[rxn     upper-bound     lower-bound]],Table4[[#This Row],[rxn]]),Table4[[#This Row],[lb]],-1)))</f>
        <v>0.77510067999999999</v>
      </c>
      <c r="I1372" s="1" t="str">
        <f>_xlfn.TEXTAFTER(Table4[[#This Row],[rxn     upper-bound     lower-bound]]," ",-1)</f>
        <v>0.00000000</v>
      </c>
    </row>
    <row r="1373" spans="1:9">
      <c r="A1373" s="1" t="s">
        <v>14289</v>
      </c>
      <c r="B1373" s="1" t="str">
        <f>_xlfn.TEXTBEFORE(ENZLOAD[[#This Row],[ENZLOAD (from enz_from_proteome)]]," ")</f>
        <v>ENZLOAD-GLYCtps_e_REV-rt2336</v>
      </c>
      <c r="C1373" s="1">
        <f>_xlfn.NUMBERVALUE(_xlfn.TEXTAFTER(ENZLOAD[[#This Row],[ENZLOAD (from enz_from_proteome)]]," ",-1))</f>
        <v>1.9292446055999999E-7</v>
      </c>
      <c r="F1373" s="1" t="s">
        <v>17982</v>
      </c>
      <c r="G1373" s="1" t="str">
        <f>_xlfn.TEXTBEFORE(Table4[[#This Row],[rxn     upper-bound     lower-bound]]," ")</f>
        <v>ENZLOAD-GLYCtps_e_REV-rt2336</v>
      </c>
      <c r="H1373" s="1">
        <f>_xlfn.NUMBERVALUE(TRIM(_xlfn.TEXTBEFORE(_xlfn.TEXTAFTER(Table4[[#This Row],[rxn     upper-bound     lower-bound]],Table4[[#This Row],[rxn]]),Table4[[#This Row],[lb]],-1)))</f>
        <v>0.77510067999999999</v>
      </c>
      <c r="I1373" s="1" t="str">
        <f>_xlfn.TEXTAFTER(Table4[[#This Row],[rxn     upper-bound     lower-bound]]," ",-1)</f>
        <v>0.00000000</v>
      </c>
    </row>
    <row r="1374" spans="1:9">
      <c r="A1374" s="1" t="s">
        <v>14290</v>
      </c>
      <c r="B1374" s="1" t="str">
        <f>_xlfn.TEXTBEFORE(ENZLOAD[[#This Row],[ENZLOAD (from enz_from_proteome)]]," ")</f>
        <v>ENZLOAD-GLYGS_c_FWD-rt12285634</v>
      </c>
      <c r="C1374" s="1">
        <f>_xlfn.NUMBERVALUE(_xlfn.TEXTAFTER(ENZLOAD[[#This Row],[ENZLOAD (from enz_from_proteome)]]," ",-1))</f>
        <v>1.3034802262E-7</v>
      </c>
      <c r="F1374" s="1" t="s">
        <v>17983</v>
      </c>
      <c r="G1374" s="1" t="str">
        <f>_xlfn.TEXTBEFORE(Table4[[#This Row],[rxn     upper-bound     lower-bound]]," ")</f>
        <v>ENZLOAD-GLYGS_c_FWD-rt12285634</v>
      </c>
      <c r="H1374" s="1">
        <f>_xlfn.NUMBERVALUE(TRIM(_xlfn.TEXTBEFORE(_xlfn.TEXTAFTER(Table4[[#This Row],[rxn     upper-bound     lower-bound]],Table4[[#This Row],[rxn]]),Table4[[#This Row],[lb]],-1)))</f>
        <v>0.24216655000000001</v>
      </c>
      <c r="I1374" s="1" t="str">
        <f>_xlfn.TEXTAFTER(Table4[[#This Row],[rxn     upper-bound     lower-bound]]," ",-1)</f>
        <v>0.00000000</v>
      </c>
    </row>
    <row r="1375" spans="1:9">
      <c r="A1375" s="1" t="s">
        <v>14291</v>
      </c>
      <c r="B1375" s="1" t="str">
        <f>_xlfn.TEXTBEFORE(ENZLOAD[[#This Row],[ENZLOAD (from enz_from_proteome)]]," ")</f>
        <v>ENZLOAD-GLYK_c_FWD-rt2654</v>
      </c>
      <c r="C1375" s="1">
        <f>_xlfn.NUMBERVALUE(_xlfn.TEXTAFTER(ENZLOAD[[#This Row],[ENZLOAD (from enz_from_proteome)]]," ",-1))</f>
        <v>1.6127926930000001E-7</v>
      </c>
      <c r="F1375" s="1" t="s">
        <v>17984</v>
      </c>
      <c r="G1375" s="1" t="str">
        <f>_xlfn.TEXTBEFORE(Table4[[#This Row],[rxn     upper-bound     lower-bound]]," ")</f>
        <v>ENZLOAD-GLYK_c_FWD-rt2654</v>
      </c>
      <c r="H1375" s="1">
        <f>_xlfn.NUMBERVALUE(TRIM(_xlfn.TEXTBEFORE(_xlfn.TEXTAFTER(Table4[[#This Row],[rxn     upper-bound     lower-bound]],Table4[[#This Row],[rxn]]),Table4[[#This Row],[lb]],-1)))</f>
        <v>0.66627150000000002</v>
      </c>
      <c r="I1375" s="1" t="str">
        <f>_xlfn.TEXTAFTER(Table4[[#This Row],[rxn     upper-bound     lower-bound]]," ",-1)</f>
        <v>0.00000000</v>
      </c>
    </row>
    <row r="1376" spans="1:9">
      <c r="A1376" s="1" t="s">
        <v>14292</v>
      </c>
      <c r="B1376" s="1" t="str">
        <f>_xlfn.TEXTBEFORE(ENZLOAD[[#This Row],[ENZLOAD (from enz_from_proteome)]]," ")</f>
        <v>ENZLOAD-GLYOX_c_FWD-rt4673</v>
      </c>
      <c r="C1376" s="1">
        <f>_xlfn.NUMBERVALUE(_xlfn.TEXTAFTER(ENZLOAD[[#This Row],[ENZLOAD (from enz_from_proteome)]]," ",-1))</f>
        <v>4.1326792452999998E-7</v>
      </c>
      <c r="F1376" s="1" t="s">
        <v>17985</v>
      </c>
      <c r="G1376" s="1" t="str">
        <f>_xlfn.TEXTBEFORE(Table4[[#This Row],[rxn     upper-bound     lower-bound]]," ")</f>
        <v>ENZLOAD-GLYOX_c_FWD-rt4673</v>
      </c>
      <c r="H1376" s="1">
        <f>_xlfn.NUMBERVALUE(TRIM(_xlfn.TEXTBEFORE(_xlfn.TEXTAFTER(Table4[[#This Row],[rxn     upper-bound     lower-bound]],Table4[[#This Row],[rxn]]),Table4[[#This Row],[lb]],-1)))</f>
        <v>1.5295871299999999</v>
      </c>
      <c r="I1376" s="1" t="str">
        <f>_xlfn.TEXTAFTER(Table4[[#This Row],[rxn     upper-bound     lower-bound]]," ",-1)</f>
        <v>0.00000000</v>
      </c>
    </row>
    <row r="1377" spans="1:9">
      <c r="A1377" s="1" t="s">
        <v>14293</v>
      </c>
      <c r="B1377" s="1" t="str">
        <f>_xlfn.TEXTBEFORE(ENZLOAD[[#This Row],[ENZLOAD (from enz_from_proteome)]]," ")</f>
        <v>ENZLOAD-GLYOX_m_FWD-rt5195</v>
      </c>
      <c r="C1377" s="1">
        <f>_xlfn.NUMBERVALUE(_xlfn.TEXTAFTER(ENZLOAD[[#This Row],[ENZLOAD (from enz_from_proteome)]]," ",-1))</f>
        <v>2.3656134440000001E-7</v>
      </c>
      <c r="F1377" s="1" t="s">
        <v>17986</v>
      </c>
      <c r="G1377" s="1" t="str">
        <f>_xlfn.TEXTBEFORE(Table4[[#This Row],[rxn     upper-bound     lower-bound]]," ")</f>
        <v>ENZLOAD-GLYOX_m_FWD-rt5195</v>
      </c>
      <c r="H1377" s="1">
        <f>_xlfn.NUMBERVALUE(TRIM(_xlfn.TEXTBEFORE(_xlfn.TEXTAFTER(Table4[[#This Row],[rxn     upper-bound     lower-bound]],Table4[[#This Row],[rxn]]),Table4[[#This Row],[lb]],-1)))</f>
        <v>1.17457305</v>
      </c>
      <c r="I1377" s="1" t="str">
        <f>_xlfn.TEXTAFTER(Table4[[#This Row],[rxn     upper-bound     lower-bound]]," ",-1)</f>
        <v>0.00000000</v>
      </c>
    </row>
    <row r="1378" spans="1:9">
      <c r="A1378" s="1" t="s">
        <v>14294</v>
      </c>
      <c r="B1378" s="1" t="str">
        <f>_xlfn.TEXTBEFORE(ENZLOAD[[#This Row],[ENZLOAD (from enz_from_proteome)]]," ")</f>
        <v>ENZLOAD-GLYTRS_c_FWD-rt7136</v>
      </c>
      <c r="C1378" s="1">
        <f>_xlfn.NUMBERVALUE(_xlfn.TEXTAFTER(ENZLOAD[[#This Row],[ENZLOAD (from enz_from_proteome)]]," ",-1))</f>
        <v>2.4939353450799999E-6</v>
      </c>
      <c r="F1378" s="1" t="s">
        <v>17987</v>
      </c>
      <c r="G1378" s="1" t="str">
        <f>_xlfn.TEXTBEFORE(Table4[[#This Row],[rxn     upper-bound     lower-bound]]," ")</f>
        <v>ENZLOAD-GLYt_c_m_FWD-rt0066</v>
      </c>
      <c r="H1378" s="1">
        <f>_xlfn.NUMBERVALUE(TRIM(_xlfn.TEXTBEFORE(_xlfn.TEXTAFTER(Table4[[#This Row],[rxn     upper-bound     lower-bound]],Table4[[#This Row],[rxn]]),Table4[[#This Row],[lb]],-1)))</f>
        <v>1.1175644899999999</v>
      </c>
      <c r="I1378" s="1" t="str">
        <f>_xlfn.TEXTAFTER(Table4[[#This Row],[rxn     upper-bound     lower-bound]]," ",-1)</f>
        <v>0.00000000</v>
      </c>
    </row>
    <row r="1379" spans="1:9">
      <c r="A1379" s="1" t="s">
        <v>14295</v>
      </c>
      <c r="B1379" s="1" t="str">
        <f>_xlfn.TEXTBEFORE(ENZLOAD[[#This Row],[ENZLOAD (from enz_from_proteome)]]," ")</f>
        <v>ENZLOAD-GLYt_c_m_FWD-rt0066</v>
      </c>
      <c r="C1379" s="1">
        <f>_xlfn.NUMBERVALUE(_xlfn.TEXTAFTER(ENZLOAD[[#This Row],[ENZLOAD (from enz_from_proteome)]]," ",-1))</f>
        <v>1.0786838823000001E-7</v>
      </c>
      <c r="F1379" s="1" t="s">
        <v>17988</v>
      </c>
      <c r="G1379" s="1" t="str">
        <f>_xlfn.TEXTBEFORE(Table4[[#This Row],[rxn     upper-bound     lower-bound]]," ")</f>
        <v>ENZLOAD-GLYt_c_m_REV-rt0066</v>
      </c>
      <c r="H1379" s="1">
        <f>_xlfn.NUMBERVALUE(TRIM(_xlfn.TEXTBEFORE(_xlfn.TEXTAFTER(Table4[[#This Row],[rxn     upper-bound     lower-bound]],Table4[[#This Row],[rxn]]),Table4[[#This Row],[lb]],-1)))</f>
        <v>1.1175644899999999</v>
      </c>
      <c r="I1379" s="1" t="str">
        <f>_xlfn.TEXTAFTER(Table4[[#This Row],[rxn     upper-bound     lower-bound]]," ",-1)</f>
        <v>0.00000000</v>
      </c>
    </row>
    <row r="1380" spans="1:9">
      <c r="A1380" s="1" t="s">
        <v>14296</v>
      </c>
      <c r="B1380" s="1" t="str">
        <f>_xlfn.TEXTBEFORE(ENZLOAD[[#This Row],[ENZLOAD (from enz_from_proteome)]]," ")</f>
        <v>ENZLOAD-GLYt_c_m_FWD-rt4150</v>
      </c>
      <c r="C1380" s="1">
        <f>_xlfn.NUMBERVALUE(_xlfn.TEXTAFTER(ENZLOAD[[#This Row],[ENZLOAD (from enz_from_proteome)]]," ",-1))</f>
        <v>9.2036901535E-7</v>
      </c>
      <c r="F1380" s="1" t="s">
        <v>17989</v>
      </c>
      <c r="G1380" s="1" t="str">
        <f>_xlfn.TEXTBEFORE(Table4[[#This Row],[rxn     upper-bound     lower-bound]]," ")</f>
        <v>ENZLOAD-GLYt_c_m_FWD-rt4150</v>
      </c>
      <c r="H1380" s="1">
        <f>_xlfn.NUMBERVALUE(TRIM(_xlfn.TEXTBEFORE(_xlfn.TEXTAFTER(Table4[[#This Row],[rxn     upper-bound     lower-bound]],Table4[[#This Row],[rxn]]),Table4[[#This Row],[lb]],-1)))</f>
        <v>1.3234971799999999</v>
      </c>
      <c r="I1380" s="1" t="str">
        <f>_xlfn.TEXTAFTER(Table4[[#This Row],[rxn     upper-bound     lower-bound]]," ",-1)</f>
        <v>0.00000000</v>
      </c>
    </row>
    <row r="1381" spans="1:9">
      <c r="A1381" s="1" t="s">
        <v>14297</v>
      </c>
      <c r="B1381" s="1" t="str">
        <f>_xlfn.TEXTBEFORE(ENZLOAD[[#This Row],[ENZLOAD (from enz_from_proteome)]]," ")</f>
        <v>ENZLOAD-GLYt_c_m_REV-rt0066</v>
      </c>
      <c r="C1381" s="1">
        <f>_xlfn.NUMBERVALUE(_xlfn.TEXTAFTER(ENZLOAD[[#This Row],[ENZLOAD (from enz_from_proteome)]]," ",-1))</f>
        <v>1.0786838823000001E-7</v>
      </c>
      <c r="F1381" s="1" t="s">
        <v>17990</v>
      </c>
      <c r="G1381" s="1" t="str">
        <f>_xlfn.TEXTBEFORE(Table4[[#This Row],[rxn     upper-bound     lower-bound]]," ")</f>
        <v>ENZLOAD-GLYt_c_m_REV-rt4150</v>
      </c>
      <c r="H1381" s="1">
        <f>_xlfn.NUMBERVALUE(TRIM(_xlfn.TEXTBEFORE(_xlfn.TEXTAFTER(Table4[[#This Row],[rxn     upper-bound     lower-bound]],Table4[[#This Row],[rxn]]),Table4[[#This Row],[lb]],-1)))</f>
        <v>1.3234971799999999</v>
      </c>
      <c r="I1381" s="1" t="str">
        <f>_xlfn.TEXTAFTER(Table4[[#This Row],[rxn     upper-bound     lower-bound]]," ",-1)</f>
        <v>0.00000000</v>
      </c>
    </row>
    <row r="1382" spans="1:9">
      <c r="A1382" s="1" t="s">
        <v>14298</v>
      </c>
      <c r="B1382" s="1" t="str">
        <f>_xlfn.TEXTBEFORE(ENZLOAD[[#This Row],[ENZLOAD (from enz_from_proteome)]]," ")</f>
        <v>ENZLOAD-GLYt_c_m_REV-rt4150</v>
      </c>
      <c r="C1382" s="1">
        <f>_xlfn.NUMBERVALUE(_xlfn.TEXTAFTER(ENZLOAD[[#This Row],[ENZLOAD (from enz_from_proteome)]]," ",-1))</f>
        <v>9.2036901535E-7</v>
      </c>
      <c r="F1382" s="1" t="s">
        <v>17991</v>
      </c>
      <c r="G1382" s="1" t="str">
        <f>_xlfn.TEXTBEFORE(Table4[[#This Row],[rxn     upper-bound     lower-bound]]," ")</f>
        <v>ENZLOAD-GLYtps_e_FWD-rt0594</v>
      </c>
      <c r="H1382" s="1">
        <f>_xlfn.NUMBERVALUE(TRIM(_xlfn.TEXTBEFORE(_xlfn.TEXTAFTER(Table4[[#This Row],[rxn     upper-bound     lower-bound]],Table4[[#This Row],[rxn]]),Table4[[#This Row],[lb]],-1)))</f>
        <v>0.69563965999999999</v>
      </c>
      <c r="I1382" s="1" t="str">
        <f>_xlfn.TEXTAFTER(Table4[[#This Row],[rxn     upper-bound     lower-bound]]," ",-1)</f>
        <v>0.00000000</v>
      </c>
    </row>
    <row r="1383" spans="1:9">
      <c r="A1383" s="1" t="s">
        <v>14299</v>
      </c>
      <c r="B1383" s="1" t="str">
        <f>_xlfn.TEXTBEFORE(ENZLOAD[[#This Row],[ENZLOAD (from enz_from_proteome)]]," ")</f>
        <v>ENZLOAD-GLYtps_e_FWD-rt0594</v>
      </c>
      <c r="C1383" s="1">
        <f>_xlfn.NUMBERVALUE(_xlfn.TEXTAFTER(ENZLOAD[[#This Row],[ENZLOAD (from enz_from_proteome)]]," ",-1))</f>
        <v>9.0141876169999897E-8</v>
      </c>
      <c r="F1383" s="1" t="s">
        <v>17992</v>
      </c>
      <c r="G1383" s="1" t="str">
        <f>_xlfn.TEXTBEFORE(Table4[[#This Row],[rxn     upper-bound     lower-bound]]," ")</f>
        <v>ENZLOAD-GLYtps_e_REV-rt0594</v>
      </c>
      <c r="H1383" s="1">
        <f>_xlfn.NUMBERVALUE(TRIM(_xlfn.TEXTBEFORE(_xlfn.TEXTAFTER(Table4[[#This Row],[rxn     upper-bound     lower-bound]],Table4[[#This Row],[rxn]]),Table4[[#This Row],[lb]],-1)))</f>
        <v>0.69563965999999999</v>
      </c>
      <c r="I1383" s="1" t="str">
        <f>_xlfn.TEXTAFTER(Table4[[#This Row],[rxn     upper-bound     lower-bound]]," ",-1)</f>
        <v>0.00000000</v>
      </c>
    </row>
    <row r="1384" spans="1:9">
      <c r="A1384" s="1" t="s">
        <v>14300</v>
      </c>
      <c r="B1384" s="1" t="str">
        <f>_xlfn.TEXTBEFORE(ENZLOAD[[#This Row],[ENZLOAD (from enz_from_proteome)]]," ")</f>
        <v>ENZLOAD-GLYtps_e_FWD-rt4390</v>
      </c>
      <c r="C1384" s="1">
        <f>_xlfn.NUMBERVALUE(_xlfn.TEXTAFTER(ENZLOAD[[#This Row],[ENZLOAD (from enz_from_proteome)]]," ",-1))</f>
        <v>8.3081175610000002E-8</v>
      </c>
      <c r="F1384" s="1" t="s">
        <v>17993</v>
      </c>
      <c r="G1384" s="1" t="str">
        <f>_xlfn.TEXTBEFORE(Table4[[#This Row],[rxn     upper-bound     lower-bound]]," ")</f>
        <v>ENZLOAD-GLYtps_e_FWD-rt4390</v>
      </c>
      <c r="H1384" s="1">
        <f>_xlfn.NUMBERVALUE(TRIM(_xlfn.TEXTBEFORE(_xlfn.TEXTAFTER(Table4[[#This Row],[rxn     upper-bound     lower-bound]],Table4[[#This Row],[rxn]]),Table4[[#This Row],[lb]],-1)))</f>
        <v>0.71215804000000005</v>
      </c>
      <c r="I1384" s="1" t="str">
        <f>_xlfn.TEXTAFTER(Table4[[#This Row],[rxn     upper-bound     lower-bound]]," ",-1)</f>
        <v>0.00000000</v>
      </c>
    </row>
    <row r="1385" spans="1:9">
      <c r="A1385" s="1" t="s">
        <v>14301</v>
      </c>
      <c r="B1385" s="1" t="str">
        <f>_xlfn.TEXTBEFORE(ENZLOAD[[#This Row],[ENZLOAD (from enz_from_proteome)]]," ")</f>
        <v>ENZLOAD-GLYtps_e_FWD-rt5861</v>
      </c>
      <c r="C1385" s="1">
        <f>_xlfn.NUMBERVALUE(_xlfn.TEXTAFTER(ENZLOAD[[#This Row],[ENZLOAD (from enz_from_proteome)]]," ",-1))</f>
        <v>0</v>
      </c>
      <c r="F1385" s="1" t="s">
        <v>17994</v>
      </c>
      <c r="G1385" s="1" t="str">
        <f>_xlfn.TEXTBEFORE(Table4[[#This Row],[rxn     upper-bound     lower-bound]]," ")</f>
        <v>ENZLOAD-GLYtps_e_REV-rt4390</v>
      </c>
      <c r="H1385" s="1">
        <f>_xlfn.NUMBERVALUE(TRIM(_xlfn.TEXTBEFORE(_xlfn.TEXTAFTER(Table4[[#This Row],[rxn     upper-bound     lower-bound]],Table4[[#This Row],[rxn]]),Table4[[#This Row],[lb]],-1)))</f>
        <v>0.71215804000000005</v>
      </c>
      <c r="I1385" s="1" t="str">
        <f>_xlfn.TEXTAFTER(Table4[[#This Row],[rxn     upper-bound     lower-bound]]," ",-1)</f>
        <v>0.00000000</v>
      </c>
    </row>
    <row r="1386" spans="1:9">
      <c r="A1386" s="1" t="s">
        <v>14302</v>
      </c>
      <c r="B1386" s="1" t="str">
        <f>_xlfn.TEXTBEFORE(ENZLOAD[[#This Row],[ENZLOAD (from enz_from_proteome)]]," ")</f>
        <v>ENZLOAD-GLYtps_e_REV-rt0594</v>
      </c>
      <c r="C1386" s="1">
        <f>_xlfn.NUMBERVALUE(_xlfn.TEXTAFTER(ENZLOAD[[#This Row],[ENZLOAD (from enz_from_proteome)]]," ",-1))</f>
        <v>9.0141876169999897E-8</v>
      </c>
      <c r="F1386" s="1" t="s">
        <v>17995</v>
      </c>
      <c r="G1386" s="1" t="str">
        <f>_xlfn.TEXTBEFORE(Table4[[#This Row],[rxn     upper-bound     lower-bound]]," ")</f>
        <v>ENZLOAD-GLYtps_e_FWD-rt5861</v>
      </c>
      <c r="H1386" s="1">
        <f>_xlfn.NUMBERVALUE(TRIM(_xlfn.TEXTBEFORE(_xlfn.TEXTAFTER(Table4[[#This Row],[rxn     upper-bound     lower-bound]],Table4[[#This Row],[rxn]]),Table4[[#This Row],[lb]],-1)))</f>
        <v>0.66013560000000004</v>
      </c>
      <c r="I1386" s="1" t="str">
        <f>_xlfn.TEXTAFTER(Table4[[#This Row],[rxn     upper-bound     lower-bound]]," ",-1)</f>
        <v>0.00000000</v>
      </c>
    </row>
    <row r="1387" spans="1:9">
      <c r="A1387" s="1" t="s">
        <v>14303</v>
      </c>
      <c r="B1387" s="1" t="str">
        <f>_xlfn.TEXTBEFORE(ENZLOAD[[#This Row],[ENZLOAD (from enz_from_proteome)]]," ")</f>
        <v>ENZLOAD-GLYtps_e_REV-rt4390</v>
      </c>
      <c r="C1387" s="1">
        <f>_xlfn.NUMBERVALUE(_xlfn.TEXTAFTER(ENZLOAD[[#This Row],[ENZLOAD (from enz_from_proteome)]]," ",-1))</f>
        <v>8.3081175610000002E-8</v>
      </c>
      <c r="F1387" s="1" t="s">
        <v>17996</v>
      </c>
      <c r="G1387" s="1" t="str">
        <f>_xlfn.TEXTBEFORE(Table4[[#This Row],[rxn     upper-bound     lower-bound]]," ")</f>
        <v>ENZLOAD-GLYtps_e_REV-rt5861</v>
      </c>
      <c r="H1387" s="1">
        <f>_xlfn.NUMBERVALUE(TRIM(_xlfn.TEXTBEFORE(_xlfn.TEXTAFTER(Table4[[#This Row],[rxn     upper-bound     lower-bound]],Table4[[#This Row],[rxn]]),Table4[[#This Row],[lb]],-1)))</f>
        <v>0.66013560000000004</v>
      </c>
      <c r="I1387" s="1" t="str">
        <f>_xlfn.TEXTAFTER(Table4[[#This Row],[rxn     upper-bound     lower-bound]]," ",-1)</f>
        <v>0.00000000</v>
      </c>
    </row>
    <row r="1388" spans="1:9">
      <c r="A1388" s="1" t="s">
        <v>14304</v>
      </c>
      <c r="B1388" s="1" t="str">
        <f>_xlfn.TEXTBEFORE(ENZLOAD[[#This Row],[ENZLOAD (from enz_from_proteome)]]," ")</f>
        <v>ENZLOAD-GLYtps_e_REV-rt5861</v>
      </c>
      <c r="C1388" s="1">
        <f>_xlfn.NUMBERVALUE(_xlfn.TEXTAFTER(ENZLOAD[[#This Row],[ENZLOAD (from enz_from_proteome)]]," ",-1))</f>
        <v>0</v>
      </c>
      <c r="F1388" s="1" t="s">
        <v>17997</v>
      </c>
      <c r="G1388" s="1" t="str">
        <f>_xlfn.TEXTBEFORE(Table4[[#This Row],[rxn     upper-bound     lower-bound]]," ")</f>
        <v>ENZLOAD-GLYTRS_c_FWD-rt7136</v>
      </c>
      <c r="H1388" s="1">
        <f>_xlfn.NUMBERVALUE(TRIM(_xlfn.TEXTBEFORE(_xlfn.TEXTAFTER(Table4[[#This Row],[rxn     upper-bound     lower-bound]],Table4[[#This Row],[rxn]]),Table4[[#This Row],[lb]],-1)))</f>
        <v>0.52671935000000003</v>
      </c>
      <c r="I1388" s="1" t="str">
        <f>_xlfn.TEXTAFTER(Table4[[#This Row],[rxn     upper-bound     lower-bound]]," ",-1)</f>
        <v>0.00000000</v>
      </c>
    </row>
    <row r="1389" spans="1:9">
      <c r="A1389" s="1" t="s">
        <v>14305</v>
      </c>
      <c r="B1389" s="1" t="str">
        <f>_xlfn.TEXTBEFORE(ENZLOAD[[#This Row],[ENZLOAD (from enz_from_proteome)]]," ")</f>
        <v>ENZLOAD-GMAND_c_FWD-rt2621</v>
      </c>
      <c r="C1389" s="1">
        <f>_xlfn.NUMBERVALUE(_xlfn.TEXTAFTER(ENZLOAD[[#This Row],[ENZLOAD (from enz_from_proteome)]]," ",-1))</f>
        <v>3.8622230175599997E-6</v>
      </c>
      <c r="F1389" s="1" t="s">
        <v>17998</v>
      </c>
      <c r="G1389" s="1" t="str">
        <f>_xlfn.TEXTBEFORE(Table4[[#This Row],[rxn     upper-bound     lower-bound]]," ")</f>
        <v>ENZLOAD-GMAND_c_FWD-rt2621</v>
      </c>
      <c r="H1389" s="1">
        <f>_xlfn.NUMBERVALUE(TRIM(_xlfn.TEXTBEFORE(_xlfn.TEXTAFTER(Table4[[#This Row],[rxn     upper-bound     lower-bound]],Table4[[#This Row],[rxn]]),Table4[[#This Row],[lb]],-1)))</f>
        <v>0.96337863000000001</v>
      </c>
      <c r="I1389" s="1" t="str">
        <f>_xlfn.TEXTAFTER(Table4[[#This Row],[rxn     upper-bound     lower-bound]]," ",-1)</f>
        <v>0.00000000</v>
      </c>
    </row>
    <row r="1390" spans="1:9">
      <c r="A1390" s="1" t="s">
        <v>14306</v>
      </c>
      <c r="B1390" s="1" t="str">
        <f>_xlfn.TEXTBEFORE(ENZLOAD[[#This Row],[ENZLOAD (from enz_from_proteome)]]," ")</f>
        <v>ENZLOAD-GMAND_c_FWD-rt3255</v>
      </c>
      <c r="C1390" s="1">
        <f>_xlfn.NUMBERVALUE(_xlfn.TEXTAFTER(ENZLOAD[[#This Row],[ENZLOAD (from enz_from_proteome)]]," ",-1))</f>
        <v>7.1570911646699999E-6</v>
      </c>
      <c r="F1390" s="1" t="s">
        <v>17999</v>
      </c>
      <c r="G1390" s="1" t="str">
        <f>_xlfn.TEXTBEFORE(Table4[[#This Row],[rxn     upper-bound     lower-bound]]," ")</f>
        <v>ENZLOAD-GMAND_c_FWD-rt3255</v>
      </c>
      <c r="H1390" s="1">
        <f>_xlfn.NUMBERVALUE(TRIM(_xlfn.TEXTBEFORE(_xlfn.TEXTAFTER(Table4[[#This Row],[rxn     upper-bound     lower-bound]],Table4[[#This Row],[rxn]]),Table4[[#This Row],[lb]],-1)))</f>
        <v>0.95848675999999999</v>
      </c>
      <c r="I1390" s="1" t="str">
        <f>_xlfn.TEXTAFTER(Table4[[#This Row],[rxn     upper-bound     lower-bound]]," ",-1)</f>
        <v>0.00000000</v>
      </c>
    </row>
    <row r="1391" spans="1:9">
      <c r="A1391" s="1" t="s">
        <v>14307</v>
      </c>
      <c r="B1391" s="1" t="str">
        <f>_xlfn.TEXTBEFORE(ENZLOAD[[#This Row],[ENZLOAD (from enz_from_proteome)]]," ")</f>
        <v>ENZLOAD-GMPS2_c_FWD-rt7388</v>
      </c>
      <c r="C1391" s="1">
        <f>_xlfn.NUMBERVALUE(_xlfn.TEXTAFTER(ENZLOAD[[#This Row],[ENZLOAD (from enz_from_proteome)]]," ",-1))</f>
        <v>3.3058913827899999E-6</v>
      </c>
      <c r="F1391" s="1" t="s">
        <v>18000</v>
      </c>
      <c r="G1391" s="1" t="str">
        <f>_xlfn.TEXTBEFORE(Table4[[#This Row],[rxn     upper-bound     lower-bound]]," ")</f>
        <v>ENZLOAD-GMPS2_c_FWD-rt7388</v>
      </c>
      <c r="H1391" s="1">
        <f>_xlfn.NUMBERVALUE(TRIM(_xlfn.TEXTBEFORE(_xlfn.TEXTAFTER(Table4[[#This Row],[rxn     upper-bound     lower-bound]],Table4[[#This Row],[rxn]]),Table4[[#This Row],[lb]],-1)))</f>
        <v>0.69154439000000001</v>
      </c>
      <c r="I1391" s="1" t="str">
        <f>_xlfn.TEXTAFTER(Table4[[#This Row],[rxn     upper-bound     lower-bound]]," ",-1)</f>
        <v>0.00000000</v>
      </c>
    </row>
    <row r="1392" spans="1:9">
      <c r="A1392" s="1" t="s">
        <v>14308</v>
      </c>
      <c r="B1392" s="1" t="str">
        <f>_xlfn.TEXTBEFORE(ENZLOAD[[#This Row],[ENZLOAD (from enz_from_proteome)]]," ")</f>
        <v>ENZLOAD-GND_c_FWD-rt2224</v>
      </c>
      <c r="C1392" s="1">
        <f>_xlfn.NUMBERVALUE(_xlfn.TEXTAFTER(ENZLOAD[[#This Row],[ENZLOAD (from enz_from_proteome)]]," ",-1))</f>
        <v>2.9832078875000002E-7</v>
      </c>
      <c r="F1392" s="1" t="s">
        <v>18001</v>
      </c>
      <c r="G1392" s="1" t="str">
        <f>_xlfn.TEXTBEFORE(Table4[[#This Row],[rxn     upper-bound     lower-bound]]," ")</f>
        <v>ENZLOAD-GND_c_FWD-rt2224</v>
      </c>
      <c r="H1392" s="1">
        <f>_xlfn.NUMBERVALUE(TRIM(_xlfn.TEXTBEFORE(_xlfn.TEXTAFTER(Table4[[#This Row],[rxn     upper-bound     lower-bound]],Table4[[#This Row],[rxn]]),Table4[[#This Row],[lb]],-1)))</f>
        <v>0.68264954</v>
      </c>
      <c r="I1392" s="1" t="str">
        <f>_xlfn.TEXTAFTER(Table4[[#This Row],[rxn     upper-bound     lower-bound]]," ",-1)</f>
        <v>0.00000000</v>
      </c>
    </row>
    <row r="1393" spans="1:9">
      <c r="A1393" s="1" t="s">
        <v>14309</v>
      </c>
      <c r="B1393" s="1" t="str">
        <f>_xlfn.TEXTBEFORE(ENZLOAD[[#This Row],[ENZLOAD (from enz_from_proteome)]]," ")</f>
        <v>ENZLOAD-GND_c_FWD-rt6799</v>
      </c>
      <c r="C1393" s="1">
        <f>_xlfn.NUMBERVALUE(_xlfn.TEXTAFTER(ENZLOAD[[#This Row],[ENZLOAD (from enz_from_proteome)]]," ",-1))</f>
        <v>8.5153466873599899E-6</v>
      </c>
      <c r="F1393" s="1" t="s">
        <v>18002</v>
      </c>
      <c r="G1393" s="1" t="str">
        <f>_xlfn.TEXTBEFORE(Table4[[#This Row],[rxn     upper-bound     lower-bound]]," ")</f>
        <v>ENZLOAD-GND_c_FWD-rt6799</v>
      </c>
      <c r="H1393" s="1">
        <f>_xlfn.NUMBERVALUE(TRIM(_xlfn.TEXTBEFORE(_xlfn.TEXTAFTER(Table4[[#This Row],[rxn     upper-bound     lower-bound]],Table4[[#This Row],[rxn]]),Table4[[#This Row],[lb]],-1)))</f>
        <v>0.39710413</v>
      </c>
      <c r="I1393" s="1" t="str">
        <f>_xlfn.TEXTAFTER(Table4[[#This Row],[rxn     upper-bound     lower-bound]]," ",-1)</f>
        <v>0.00000000</v>
      </c>
    </row>
    <row r="1394" spans="1:9">
      <c r="A1394" s="1" t="s">
        <v>14310</v>
      </c>
      <c r="B1394" s="1" t="str">
        <f>_xlfn.TEXTBEFORE(ENZLOAD[[#This Row],[ENZLOAD (from enz_from_proteome)]]," ")</f>
        <v>ENZLOAD-GNK_c_FWD-rt8291</v>
      </c>
      <c r="C1394" s="1">
        <f>_xlfn.NUMBERVALUE(_xlfn.TEXTAFTER(ENZLOAD[[#This Row],[ENZLOAD (from enz_from_proteome)]]," ",-1))</f>
        <v>3.3278090189E-7</v>
      </c>
      <c r="F1394" s="1" t="s">
        <v>18003</v>
      </c>
      <c r="G1394" s="1" t="str">
        <f>_xlfn.TEXTBEFORE(Table4[[#This Row],[rxn     upper-bound     lower-bound]]," ")</f>
        <v>ENZLOAD-GNK_c_FWD-rt8291</v>
      </c>
      <c r="H1394" s="1">
        <f>_xlfn.NUMBERVALUE(TRIM(_xlfn.TEXTBEFORE(_xlfn.TEXTAFTER(Table4[[#This Row],[rxn     upper-bound     lower-bound]],Table4[[#This Row],[rxn]]),Table4[[#This Row],[lb]],-1)))</f>
        <v>1.5610170800000001</v>
      </c>
      <c r="I1394" s="1" t="str">
        <f>_xlfn.TEXTAFTER(Table4[[#This Row],[rxn     upper-bound     lower-bound]]," ",-1)</f>
        <v>0.00000000</v>
      </c>
    </row>
    <row r="1395" spans="1:9">
      <c r="A1395" s="1" t="s">
        <v>14311</v>
      </c>
      <c r="B1395" s="1" t="str">
        <f>_xlfn.TEXTBEFORE(ENZLOAD[[#This Row],[ENZLOAD (from enz_from_proteome)]]," ")</f>
        <v>ENZLOAD-GPIA10a_r_FWD-rt0563</v>
      </c>
      <c r="C1395" s="1">
        <f>_xlfn.NUMBERVALUE(_xlfn.TEXTAFTER(ENZLOAD[[#This Row],[ENZLOAD (from enz_from_proteome)]]," ",-1))</f>
        <v>7.4723172229999901E-8</v>
      </c>
      <c r="F1395" s="1" t="s">
        <v>18004</v>
      </c>
      <c r="G1395" s="1" t="str">
        <f>_xlfn.TEXTBEFORE(Table4[[#This Row],[rxn     upper-bound     lower-bound]]," ")</f>
        <v>ENZLOAD-GPIA1_c_FWD-GPIA1CPLX1</v>
      </c>
      <c r="H1395" s="1">
        <f>_xlfn.NUMBERVALUE(TRIM(_xlfn.TEXTBEFORE(_xlfn.TEXTAFTER(Table4[[#This Row],[rxn     upper-bound     lower-bound]],Table4[[#This Row],[rxn]]),Table4[[#This Row],[lb]],-1)))</f>
        <v>0.27031812</v>
      </c>
      <c r="I1395" s="1" t="str">
        <f>_xlfn.TEXTAFTER(Table4[[#This Row],[rxn     upper-bound     lower-bound]]," ",-1)</f>
        <v>0.00000000</v>
      </c>
    </row>
    <row r="1396" spans="1:9">
      <c r="A1396" s="1" t="s">
        <v>14312</v>
      </c>
      <c r="B1396" s="1" t="str">
        <f>_xlfn.TEXTBEFORE(ENZLOAD[[#This Row],[ENZLOAD (from enz_from_proteome)]]," ")</f>
        <v>ENZLOAD-GPIA10a_r_FWD-rt5724</v>
      </c>
      <c r="C1396" s="1">
        <f>_xlfn.NUMBERVALUE(_xlfn.TEXTAFTER(ENZLOAD[[#This Row],[ENZLOAD (from enz_from_proteome)]]," ",-1))</f>
        <v>0</v>
      </c>
      <c r="F1396" s="1" t="s">
        <v>18005</v>
      </c>
      <c r="G1396" s="1" t="str">
        <f>_xlfn.TEXTBEFORE(Table4[[#This Row],[rxn     upper-bound     lower-bound]]," ")</f>
        <v>ENZLOAD-GPIA1_c_FWD-GPIA1CPLX2</v>
      </c>
      <c r="H1396" s="1">
        <f>_xlfn.NUMBERVALUE(TRIM(_xlfn.TEXTBEFORE(_xlfn.TEXTAFTER(Table4[[#This Row],[rxn     upper-bound     lower-bound]],Table4[[#This Row],[rxn]]),Table4[[#This Row],[lb]],-1)))</f>
        <v>0.24030689</v>
      </c>
      <c r="I1396" s="1" t="str">
        <f>_xlfn.TEXTAFTER(Table4[[#This Row],[rxn     upper-bound     lower-bound]]," ",-1)</f>
        <v>0.00000000</v>
      </c>
    </row>
    <row r="1397" spans="1:9">
      <c r="A1397" s="1" t="s">
        <v>14313</v>
      </c>
      <c r="B1397" s="1" t="str">
        <f>_xlfn.TEXTBEFORE(ENZLOAD[[#This Row],[ENZLOAD (from enz_from_proteome)]]," ")</f>
        <v>ENZLOAD-GPIA1_c_FWD-GPIA1CPLX1</v>
      </c>
      <c r="C1397" s="1">
        <f>_xlfn.NUMBERVALUE(_xlfn.TEXTAFTER(ENZLOAD[[#This Row],[ENZLOAD (from enz_from_proteome)]]," ",-1))</f>
        <v>0</v>
      </c>
      <c r="F1397" s="1" t="s">
        <v>18006</v>
      </c>
      <c r="G1397" s="1" t="str">
        <f>_xlfn.TEXTBEFORE(Table4[[#This Row],[rxn     upper-bound     lower-bound]]," ")</f>
        <v>ENZLOAD-GPIA10a_r_FWD-rt0563</v>
      </c>
      <c r="H1397" s="1">
        <f>_xlfn.NUMBERVALUE(TRIM(_xlfn.TEXTBEFORE(_xlfn.TEXTAFTER(Table4[[#This Row],[rxn     upper-bound     lower-bound]],Table4[[#This Row],[rxn]]),Table4[[#This Row],[lb]],-1)))</f>
        <v>1.14992976</v>
      </c>
      <c r="I1397" s="1" t="str">
        <f>_xlfn.TEXTAFTER(Table4[[#This Row],[rxn     upper-bound     lower-bound]]," ",-1)</f>
        <v>0.00000000</v>
      </c>
    </row>
    <row r="1398" spans="1:9">
      <c r="A1398" s="1" t="s">
        <v>14314</v>
      </c>
      <c r="B1398" s="1" t="str">
        <f>_xlfn.TEXTBEFORE(ENZLOAD[[#This Row],[ENZLOAD (from enz_from_proteome)]]," ")</f>
        <v>ENZLOAD-GPIA1_c_FWD-GPIA1CPLX2</v>
      </c>
      <c r="C1398" s="1">
        <f>_xlfn.NUMBERVALUE(_xlfn.TEXTAFTER(ENZLOAD[[#This Row],[ENZLOAD (from enz_from_proteome)]]," ",-1))</f>
        <v>0</v>
      </c>
      <c r="F1398" s="1" t="s">
        <v>18007</v>
      </c>
      <c r="G1398" s="1" t="str">
        <f>_xlfn.TEXTBEFORE(Table4[[#This Row],[rxn     upper-bound     lower-bound]]," ")</f>
        <v>ENZLOAD-GPIA10a_r_FWD-rt5724</v>
      </c>
      <c r="H1398" s="1">
        <f>_xlfn.NUMBERVALUE(TRIM(_xlfn.TEXTBEFORE(_xlfn.TEXTAFTER(Table4[[#This Row],[rxn     upper-bound     lower-bound]],Table4[[#This Row],[rxn]]),Table4[[#This Row],[lb]],-1)))</f>
        <v>0.45851558999999997</v>
      </c>
      <c r="I1398" s="1" t="str">
        <f>_xlfn.TEXTAFTER(Table4[[#This Row],[rxn     upper-bound     lower-bound]]," ",-1)</f>
        <v>0.00000000</v>
      </c>
    </row>
    <row r="1399" spans="1:9">
      <c r="A1399" s="1" t="s">
        <v>14315</v>
      </c>
      <c r="B1399" s="1" t="str">
        <f>_xlfn.TEXTBEFORE(ENZLOAD[[#This Row],[ENZLOAD (from enz_from_proteome)]]," ")</f>
        <v>ENZLOAD-GPIA2_c_FWD-rt1519</v>
      </c>
      <c r="C1399" s="1">
        <f>_xlfn.NUMBERVALUE(_xlfn.TEXTAFTER(ENZLOAD[[#This Row],[ENZLOAD (from enz_from_proteome)]]," ",-1))</f>
        <v>8.3340224490000006E-8</v>
      </c>
      <c r="F1399" s="1" t="s">
        <v>18008</v>
      </c>
      <c r="G1399" s="1" t="str">
        <f>_xlfn.TEXTBEFORE(Table4[[#This Row],[rxn     upper-bound     lower-bound]]," ")</f>
        <v>ENZLOAD-GPIA2_c_FWD-rt1519</v>
      </c>
      <c r="H1399" s="1">
        <f>_xlfn.NUMBERVALUE(TRIM(_xlfn.TEXTBEFORE(_xlfn.TEXTAFTER(Table4[[#This Row],[rxn     upper-bound     lower-bound]],Table4[[#This Row],[rxn]]),Table4[[#This Row],[lb]],-1)))</f>
        <v>1.4428567000000001</v>
      </c>
      <c r="I1399" s="1" t="str">
        <f>_xlfn.TEXTAFTER(Table4[[#This Row],[rxn     upper-bound     lower-bound]]," ",-1)</f>
        <v>0.00000000</v>
      </c>
    </row>
    <row r="1400" spans="1:9">
      <c r="A1400" s="1" t="s">
        <v>14316</v>
      </c>
      <c r="B1400" s="1" t="str">
        <f>_xlfn.TEXTBEFORE(ENZLOAD[[#This Row],[ENZLOAD (from enz_from_proteome)]]," ")</f>
        <v>ENZLOAD-GPIA3_c_r_FWD-rt3333</v>
      </c>
      <c r="C1400" s="1">
        <f>_xlfn.NUMBERVALUE(_xlfn.TEXTAFTER(ENZLOAD[[#This Row],[ENZLOAD (from enz_from_proteome)]]," ",-1))</f>
        <v>0</v>
      </c>
      <c r="F1400" s="1" t="s">
        <v>18009</v>
      </c>
      <c r="G1400" s="1" t="str">
        <f>_xlfn.TEXTBEFORE(Table4[[#This Row],[rxn     upper-bound     lower-bound]]," ")</f>
        <v>ENZLOAD-GPIA3_c_r_FWD-rt3333</v>
      </c>
      <c r="H1400" s="1">
        <f>_xlfn.NUMBERVALUE(TRIM(_xlfn.TEXTBEFORE(_xlfn.TEXTAFTER(Table4[[#This Row],[rxn     upper-bound     lower-bound]],Table4[[#This Row],[rxn]]),Table4[[#This Row],[lb]],-1)))</f>
        <v>0.75305513000000002</v>
      </c>
      <c r="I1400" s="1" t="str">
        <f>_xlfn.TEXTAFTER(Table4[[#This Row],[rxn     upper-bound     lower-bound]]," ",-1)</f>
        <v>0.00000000</v>
      </c>
    </row>
    <row r="1401" spans="1:9">
      <c r="A1401" s="1" t="s">
        <v>14317</v>
      </c>
      <c r="B1401" s="1" t="str">
        <f>_xlfn.TEXTBEFORE(ENZLOAD[[#This Row],[ENZLOAD (from enz_from_proteome)]]," ")</f>
        <v>ENZLOAD-GPIA4_r_FWD-rt3077</v>
      </c>
      <c r="C1401" s="1">
        <f>_xlfn.NUMBERVALUE(_xlfn.TEXTAFTER(ENZLOAD[[#This Row],[ENZLOAD (from enz_from_proteome)]]," ",-1))</f>
        <v>0</v>
      </c>
      <c r="F1401" s="1" t="s">
        <v>18010</v>
      </c>
      <c r="G1401" s="1" t="str">
        <f>_xlfn.TEXTBEFORE(Table4[[#This Row],[rxn     upper-bound     lower-bound]]," ")</f>
        <v>ENZLOAD-GPIA4_r_FWD-rt3077</v>
      </c>
      <c r="H1401" s="1">
        <f>_xlfn.NUMBERVALUE(TRIM(_xlfn.TEXTBEFORE(_xlfn.TEXTAFTER(Table4[[#This Row],[rxn     upper-bound     lower-bound]],Table4[[#This Row],[rxn]]),Table4[[#This Row],[lb]],-1)))</f>
        <v>0.87316349999999998</v>
      </c>
      <c r="I1401" s="1" t="str">
        <f>_xlfn.TEXTAFTER(Table4[[#This Row],[rxn     upper-bound     lower-bound]]," ",-1)</f>
        <v>0.00000000</v>
      </c>
    </row>
    <row r="1402" spans="1:9">
      <c r="A1402" s="1" t="s">
        <v>14318</v>
      </c>
      <c r="B1402" s="1" t="str">
        <f>_xlfn.TEXTBEFORE(ENZLOAD[[#This Row],[ENZLOAD (from enz_from_proteome)]]," ")</f>
        <v>ENZLOAD-GPIA5_r_FWD-GPI14</v>
      </c>
      <c r="C1402" s="1">
        <f>_xlfn.NUMBERVALUE(_xlfn.TEXTAFTER(ENZLOAD[[#This Row],[ENZLOAD (from enz_from_proteome)]]," ",-1))</f>
        <v>0</v>
      </c>
      <c r="F1402" s="1" t="s">
        <v>18011</v>
      </c>
      <c r="G1402" s="1" t="str">
        <f>_xlfn.TEXTBEFORE(Table4[[#This Row],[rxn     upper-bound     lower-bound]]," ")</f>
        <v>ENZLOAD-GPIA5_r_FWD-GPI14</v>
      </c>
      <c r="H1402" s="1">
        <f>_xlfn.NUMBERVALUE(TRIM(_xlfn.TEXTBEFORE(_xlfn.TEXTAFTER(Table4[[#This Row],[rxn     upper-bound     lower-bound]],Table4[[#This Row],[rxn]]),Table4[[#This Row],[lb]],-1)))</f>
        <v>0.45591389999999998</v>
      </c>
      <c r="I1402" s="1" t="str">
        <f>_xlfn.TEXTAFTER(Table4[[#This Row],[rxn     upper-bound     lower-bound]]," ",-1)</f>
        <v>0.00000000</v>
      </c>
    </row>
    <row r="1403" spans="1:9">
      <c r="A1403" s="1" t="s">
        <v>14319</v>
      </c>
      <c r="B1403" s="1" t="str">
        <f>_xlfn.TEXTBEFORE(ENZLOAD[[#This Row],[ENZLOAD (from enz_from_proteome)]]," ")</f>
        <v>ENZLOAD-GPIA5_r_FWD-MCD4GPI14</v>
      </c>
      <c r="C1403" s="1">
        <f>_xlfn.NUMBERVALUE(_xlfn.TEXTAFTER(ENZLOAD[[#This Row],[ENZLOAD (from enz_from_proteome)]]," ",-1))</f>
        <v>0</v>
      </c>
      <c r="F1403" s="1" t="s">
        <v>18012</v>
      </c>
      <c r="G1403" s="1" t="str">
        <f>_xlfn.TEXTBEFORE(Table4[[#This Row],[rxn     upper-bound     lower-bound]]," ")</f>
        <v>ENZLOAD-GPIA5_r_FWD-MCD4GPI14</v>
      </c>
      <c r="H1403" s="1">
        <f>_xlfn.NUMBERVALUE(TRIM(_xlfn.TEXTBEFORE(_xlfn.TEXTAFTER(Table4[[#This Row],[rxn     upper-bound     lower-bound]],Table4[[#This Row],[rxn]]),Table4[[#This Row],[lb]],-1)))</f>
        <v>0.28013875999999999</v>
      </c>
      <c r="I1403" s="1" t="str">
        <f>_xlfn.TEXTAFTER(Table4[[#This Row],[rxn     upper-bound     lower-bound]]," ",-1)</f>
        <v>0.00000000</v>
      </c>
    </row>
    <row r="1404" spans="1:9">
      <c r="A1404" s="1" t="s">
        <v>14320</v>
      </c>
      <c r="B1404" s="1" t="str">
        <f>_xlfn.TEXTBEFORE(ENZLOAD[[#This Row],[ENZLOAD (from enz_from_proteome)]]," ")</f>
        <v>ENZLOAD-GPIA6_r_FWD-rt3077</v>
      </c>
      <c r="C1404" s="1">
        <f>_xlfn.NUMBERVALUE(_xlfn.TEXTAFTER(ENZLOAD[[#This Row],[ENZLOAD (from enz_from_proteome)]]," ",-1))</f>
        <v>0</v>
      </c>
      <c r="F1404" s="1" t="s">
        <v>18013</v>
      </c>
      <c r="G1404" s="1" t="str">
        <f>_xlfn.TEXTBEFORE(Table4[[#This Row],[rxn     upper-bound     lower-bound]]," ")</f>
        <v>ENZLOAD-GPIA6_r_FWD-rt3077</v>
      </c>
      <c r="H1404" s="1">
        <f>_xlfn.NUMBERVALUE(TRIM(_xlfn.TEXTBEFORE(_xlfn.TEXTAFTER(Table4[[#This Row],[rxn     upper-bound     lower-bound]],Table4[[#This Row],[rxn]]),Table4[[#This Row],[lb]],-1)))</f>
        <v>0.87316349999999998</v>
      </c>
      <c r="I1404" s="1" t="str">
        <f>_xlfn.TEXTAFTER(Table4[[#This Row],[rxn     upper-bound     lower-bound]]," ",-1)</f>
        <v>0.00000000</v>
      </c>
    </row>
    <row r="1405" spans="1:9">
      <c r="A1405" s="1" t="s">
        <v>14321</v>
      </c>
      <c r="B1405" s="1" t="str">
        <f>_xlfn.TEXTBEFORE(ENZLOAD[[#This Row],[ENZLOAD (from enz_from_proteome)]]," ")</f>
        <v>ENZLOAD-GPIA7_r_FWD-rt4593</v>
      </c>
      <c r="C1405" s="1">
        <f>_xlfn.NUMBERVALUE(_xlfn.TEXTAFTER(ENZLOAD[[#This Row],[ENZLOAD (from enz_from_proteome)]]," ",-1))</f>
        <v>0</v>
      </c>
      <c r="F1405" s="1" t="s">
        <v>18014</v>
      </c>
      <c r="G1405" s="1" t="str">
        <f>_xlfn.TEXTBEFORE(Table4[[#This Row],[rxn     upper-bound     lower-bound]]," ")</f>
        <v>ENZLOAD-GPIA7_r_FWD-rt4593</v>
      </c>
      <c r="H1405" s="1">
        <f>_xlfn.NUMBERVALUE(TRIM(_xlfn.TEXTBEFORE(_xlfn.TEXTAFTER(Table4[[#This Row],[rxn     upper-bound     lower-bound]],Table4[[#This Row],[rxn]]),Table4[[#This Row],[lb]],-1)))</f>
        <v>0.63302961999999996</v>
      </c>
      <c r="I1405" s="1" t="str">
        <f>_xlfn.TEXTAFTER(Table4[[#This Row],[rxn     upper-bound     lower-bound]]," ",-1)</f>
        <v>0.00000000</v>
      </c>
    </row>
    <row r="1406" spans="1:9">
      <c r="A1406" s="1" t="s">
        <v>14322</v>
      </c>
      <c r="B1406" s="1" t="str">
        <f>_xlfn.TEXTBEFORE(ENZLOAD[[#This Row],[ENZLOAD (from enz_from_proteome)]]," ")</f>
        <v>ENZLOAD-GPIA8a_r_FWD-rt0237</v>
      </c>
      <c r="C1406" s="1">
        <f>_xlfn.NUMBERVALUE(_xlfn.TEXTAFTER(ENZLOAD[[#This Row],[ENZLOAD (from enz_from_proteome)]]," ",-1))</f>
        <v>0</v>
      </c>
      <c r="F1406" s="1" t="s">
        <v>18015</v>
      </c>
      <c r="G1406" s="1" t="str">
        <f>_xlfn.TEXTBEFORE(Table4[[#This Row],[rxn     upper-bound     lower-bound]]," ")</f>
        <v>ENZLOAD-GPIA8a_r_FWD-rt0237</v>
      </c>
      <c r="H1406" s="1">
        <f>_xlfn.NUMBERVALUE(TRIM(_xlfn.TEXTBEFORE(_xlfn.TEXTAFTER(Table4[[#This Row],[rxn     upper-bound     lower-bound]],Table4[[#This Row],[rxn]]),Table4[[#This Row],[lb]],-1)))</f>
        <v>0.68947424999999996</v>
      </c>
      <c r="I1406" s="1" t="str">
        <f>_xlfn.TEXTAFTER(Table4[[#This Row],[rxn     upper-bound     lower-bound]]," ",-1)</f>
        <v>0.00000000</v>
      </c>
    </row>
    <row r="1407" spans="1:9">
      <c r="A1407" s="1" t="s">
        <v>14323</v>
      </c>
      <c r="B1407" s="1" t="str">
        <f>_xlfn.TEXTBEFORE(ENZLOAD[[#This Row],[ENZLOAD (from enz_from_proteome)]]," ")</f>
        <v>ENZLOAD-GPIA8b_r_FWD-rt0563</v>
      </c>
      <c r="C1407" s="1">
        <f>_xlfn.NUMBERVALUE(_xlfn.TEXTAFTER(ENZLOAD[[#This Row],[ENZLOAD (from enz_from_proteome)]]," ",-1))</f>
        <v>7.4723172229999901E-8</v>
      </c>
      <c r="F1407" s="1" t="s">
        <v>18016</v>
      </c>
      <c r="G1407" s="1" t="str">
        <f>_xlfn.TEXTBEFORE(Table4[[#This Row],[rxn     upper-bound     lower-bound]]," ")</f>
        <v>ENZLOAD-GPIA8b_r_FWD-rt0563</v>
      </c>
      <c r="H1407" s="1">
        <f>_xlfn.NUMBERVALUE(TRIM(_xlfn.TEXTBEFORE(_xlfn.TEXTAFTER(Table4[[#This Row],[rxn     upper-bound     lower-bound]],Table4[[#This Row],[rxn]]),Table4[[#This Row],[lb]],-1)))</f>
        <v>1.14992976</v>
      </c>
      <c r="I1407" s="1" t="str">
        <f>_xlfn.TEXTAFTER(Table4[[#This Row],[rxn     upper-bound     lower-bound]]," ",-1)</f>
        <v>0.00000000</v>
      </c>
    </row>
    <row r="1408" spans="1:9">
      <c r="A1408" s="1" t="s">
        <v>14324</v>
      </c>
      <c r="B1408" s="1" t="str">
        <f>_xlfn.TEXTBEFORE(ENZLOAD[[#This Row],[ENZLOAD (from enz_from_proteome)]]," ")</f>
        <v>ENZLOAD-GPIA8b_r_FWD-rt4069</v>
      </c>
      <c r="C1408" s="1">
        <f>_xlfn.NUMBERVALUE(_xlfn.TEXTAFTER(ENZLOAD[[#This Row],[ENZLOAD (from enz_from_proteome)]]," ",-1))</f>
        <v>3.062874058E-8</v>
      </c>
      <c r="F1408" s="1" t="s">
        <v>18017</v>
      </c>
      <c r="G1408" s="1" t="str">
        <f>_xlfn.TEXTBEFORE(Table4[[#This Row],[rxn     upper-bound     lower-bound]]," ")</f>
        <v>ENZLOAD-GPIA8b_r_FWD-rt4069</v>
      </c>
      <c r="H1408" s="1">
        <f>_xlfn.NUMBERVALUE(TRIM(_xlfn.TEXTBEFORE(_xlfn.TEXTAFTER(Table4[[#This Row],[rxn     upper-bound     lower-bound]],Table4[[#This Row],[rxn]]),Table4[[#This Row],[lb]],-1)))</f>
        <v>0.35197011</v>
      </c>
      <c r="I1408" s="1" t="str">
        <f>_xlfn.TEXTAFTER(Table4[[#This Row],[rxn     upper-bound     lower-bound]]," ",-1)</f>
        <v>0.00000000</v>
      </c>
    </row>
    <row r="1409" spans="1:9">
      <c r="A1409" s="1" t="s">
        <v>14325</v>
      </c>
      <c r="B1409" s="1" t="str">
        <f>_xlfn.TEXTBEFORE(ENZLOAD[[#This Row],[ENZLOAD (from enz_from_proteome)]]," ")</f>
        <v>ENZLOAD-GPIA9a_r_FWD-rt4069</v>
      </c>
      <c r="C1409" s="1">
        <f>_xlfn.NUMBERVALUE(_xlfn.TEXTAFTER(ENZLOAD[[#This Row],[ENZLOAD (from enz_from_proteome)]]," ",-1))</f>
        <v>3.062874058E-8</v>
      </c>
      <c r="F1409" s="1" t="s">
        <v>18018</v>
      </c>
      <c r="G1409" s="1" t="str">
        <f>_xlfn.TEXTBEFORE(Table4[[#This Row],[rxn     upper-bound     lower-bound]]," ")</f>
        <v>ENZLOAD-GPIA9a_r_FWD-rt4069</v>
      </c>
      <c r="H1409" s="1">
        <f>_xlfn.NUMBERVALUE(TRIM(_xlfn.TEXTBEFORE(_xlfn.TEXTAFTER(Table4[[#This Row],[rxn     upper-bound     lower-bound]],Table4[[#This Row],[rxn]]),Table4[[#This Row],[lb]],-1)))</f>
        <v>0.35197011</v>
      </c>
      <c r="I1409" s="1" t="str">
        <f>_xlfn.TEXTAFTER(Table4[[#This Row],[rxn     upper-bound     lower-bound]]," ",-1)</f>
        <v>0.00000000</v>
      </c>
    </row>
    <row r="1410" spans="1:9">
      <c r="A1410" s="1" t="s">
        <v>14326</v>
      </c>
      <c r="B1410" s="1" t="str">
        <f>_xlfn.TEXTBEFORE(ENZLOAD[[#This Row],[ENZLOAD (from enz_from_proteome)]]," ")</f>
        <v>ENZLOAD-GRTT_c_FWD-rt4576</v>
      </c>
      <c r="C1410" s="1">
        <f>_xlfn.NUMBERVALUE(_xlfn.TEXTAFTER(ENZLOAD[[#This Row],[ENZLOAD (from enz_from_proteome)]]," ",-1))</f>
        <v>1.5204721447599999E-6</v>
      </c>
      <c r="F1410" s="1" t="s">
        <v>18019</v>
      </c>
      <c r="G1410" s="1" t="str">
        <f>_xlfn.TEXTBEFORE(Table4[[#This Row],[rxn     upper-bound     lower-bound]]," ")</f>
        <v>ENZLOAD-GRTT_c_FWD-rt4576</v>
      </c>
      <c r="H1410" s="1">
        <f>_xlfn.NUMBERVALUE(TRIM(_xlfn.TEXTBEFORE(_xlfn.TEXTAFTER(Table4[[#This Row],[rxn     upper-bound     lower-bound]],Table4[[#This Row],[rxn]]),Table4[[#This Row],[lb]],-1)))</f>
        <v>1.0669874800000001</v>
      </c>
      <c r="I1410" s="1" t="str">
        <f>_xlfn.TEXTAFTER(Table4[[#This Row],[rxn     upper-bound     lower-bound]]," ",-1)</f>
        <v>0.00000000</v>
      </c>
    </row>
    <row r="1411" spans="1:9">
      <c r="A1411" s="1" t="s">
        <v>14327</v>
      </c>
      <c r="B1411" s="1" t="str">
        <f>_xlfn.TEXTBEFORE(ENZLOAD[[#This Row],[ENZLOAD (from enz_from_proteome)]]," ")</f>
        <v>ENZLOAD-GTHO_c_FWD-GLR1GRX1</v>
      </c>
      <c r="C1411" s="1">
        <f>_xlfn.NUMBERVALUE(_xlfn.TEXTAFTER(ENZLOAD[[#This Row],[ENZLOAD (from enz_from_proteome)]]," ",-1))</f>
        <v>1.2253114875000001E-7</v>
      </c>
      <c r="F1411" s="1" t="s">
        <v>18020</v>
      </c>
      <c r="G1411" s="1" t="str">
        <f>_xlfn.TEXTBEFORE(Table4[[#This Row],[rxn     upper-bound     lower-bound]]," ")</f>
        <v>ENZLOAD-GTHO_c_FWD-GLR1GRX1</v>
      </c>
      <c r="H1411" s="1">
        <f>_xlfn.NUMBERVALUE(TRIM(_xlfn.TEXTBEFORE(_xlfn.TEXTAFTER(Table4[[#This Row],[rxn     upper-bound     lower-bound]],Table4[[#This Row],[rxn]]),Table4[[#This Row],[lb]],-1)))</f>
        <v>0.66009225999999999</v>
      </c>
      <c r="I1411" s="1" t="str">
        <f>_xlfn.TEXTAFTER(Table4[[#This Row],[rxn     upper-bound     lower-bound]]," ",-1)</f>
        <v>0.00000000</v>
      </c>
    </row>
    <row r="1412" spans="1:9">
      <c r="A1412" s="1" t="s">
        <v>14328</v>
      </c>
      <c r="B1412" s="1" t="str">
        <f>_xlfn.TEXTBEFORE(ENZLOAD[[#This Row],[ENZLOAD (from enz_from_proteome)]]," ")</f>
        <v>ENZLOAD-GTHO_c_FWD-GLR1GRX2</v>
      </c>
      <c r="C1412" s="1">
        <f>_xlfn.NUMBERVALUE(_xlfn.TEXTAFTER(ENZLOAD[[#This Row],[ENZLOAD (from enz_from_proteome)]]," ",-1))</f>
        <v>6.1231775547000003E-7</v>
      </c>
      <c r="F1412" s="1" t="s">
        <v>18021</v>
      </c>
      <c r="G1412" s="1" t="str">
        <f>_xlfn.TEXTBEFORE(Table4[[#This Row],[rxn     upper-bound     lower-bound]]," ")</f>
        <v>ENZLOAD-GTHO_c_FWD-GLR1GRX2</v>
      </c>
      <c r="H1412" s="1">
        <f>_xlfn.NUMBERVALUE(TRIM(_xlfn.TEXTBEFORE(_xlfn.TEXTAFTER(Table4[[#This Row],[rxn     upper-bound     lower-bound]],Table4[[#This Row],[rxn]]),Table4[[#This Row],[lb]],-1)))</f>
        <v>0.61694188000000005</v>
      </c>
      <c r="I1412" s="1" t="str">
        <f>_xlfn.TEXTAFTER(Table4[[#This Row],[rxn     upper-bound     lower-bound]]," ",-1)</f>
        <v>0.00000000</v>
      </c>
    </row>
    <row r="1413" spans="1:9">
      <c r="A1413" s="1" t="s">
        <v>14329</v>
      </c>
      <c r="B1413" s="1" t="str">
        <f>_xlfn.TEXTBEFORE(ENZLOAD[[#This Row],[ENZLOAD (from enz_from_proteome)]]," ")</f>
        <v>ENZLOAD-GTHO_c_FWD-GLR1GRX3</v>
      </c>
      <c r="C1413" s="1">
        <f>_xlfn.NUMBERVALUE(_xlfn.TEXTAFTER(ENZLOAD[[#This Row],[ENZLOAD (from enz_from_proteome)]]," ",-1))</f>
        <v>4.1768253674999998E-7</v>
      </c>
      <c r="F1413" s="1" t="s">
        <v>18022</v>
      </c>
      <c r="G1413" s="1" t="str">
        <f>_xlfn.TEXTBEFORE(Table4[[#This Row],[rxn     upper-bound     lower-bound]]," ")</f>
        <v>ENZLOAD-GTHO_c_FWD-GLR1GRX3</v>
      </c>
      <c r="H1413" s="1">
        <f>_xlfn.NUMBERVALUE(TRIM(_xlfn.TEXTBEFORE(_xlfn.TEXTAFTER(Table4[[#This Row],[rxn     upper-bound     lower-bound]],Table4[[#This Row],[rxn]]),Table4[[#This Row],[lb]],-1)))</f>
        <v>0.38720314</v>
      </c>
      <c r="I1413" s="1" t="str">
        <f>_xlfn.TEXTAFTER(Table4[[#This Row],[rxn     upper-bound     lower-bound]]," ",-1)</f>
        <v>0.00000000</v>
      </c>
    </row>
    <row r="1414" spans="1:9">
      <c r="A1414" s="1" t="s">
        <v>14330</v>
      </c>
      <c r="B1414" s="1" t="str">
        <f>_xlfn.TEXTBEFORE(ENZLOAD[[#This Row],[ENZLOAD (from enz_from_proteome)]]," ")</f>
        <v>ENZLOAD-GTHO_m_FWD-GLR1GRX5</v>
      </c>
      <c r="C1414" s="1">
        <f>_xlfn.NUMBERVALUE(_xlfn.TEXTAFTER(ENZLOAD[[#This Row],[ENZLOAD (from enz_from_proteome)]]," ",-1))</f>
        <v>4.4352856516000001E-7</v>
      </c>
      <c r="F1414" s="1" t="s">
        <v>18023</v>
      </c>
      <c r="G1414" s="1" t="str">
        <f>_xlfn.TEXTBEFORE(Table4[[#This Row],[rxn     upper-bound     lower-bound]]," ")</f>
        <v>ENZLOAD-GTHO_m_FWD-GLR1GRX5</v>
      </c>
      <c r="H1414" s="1">
        <f>_xlfn.NUMBERVALUE(TRIM(_xlfn.TEXTBEFORE(_xlfn.TEXTAFTER(Table4[[#This Row],[rxn     upper-bound     lower-bound]],Table4[[#This Row],[rxn]]),Table4[[#This Row],[lb]],-1)))</f>
        <v>0.48096871000000002</v>
      </c>
      <c r="I1414" s="1" t="str">
        <f>_xlfn.TEXTAFTER(Table4[[#This Row],[rxn     upper-bound     lower-bound]]," ",-1)</f>
        <v>0.00000000</v>
      </c>
    </row>
    <row r="1415" spans="1:9">
      <c r="A1415" s="1" t="s">
        <v>14331</v>
      </c>
      <c r="B1415" s="1" t="str">
        <f>_xlfn.TEXTBEFORE(ENZLOAD[[#This Row],[ENZLOAD (from enz_from_proteome)]]," ")</f>
        <v>ENZLOAD-GTHP_c_FWD-rt0211</v>
      </c>
      <c r="C1415" s="1">
        <f>_xlfn.NUMBERVALUE(_xlfn.TEXTAFTER(ENZLOAD[[#This Row],[ENZLOAD (from enz_from_proteome)]]," ",-1))</f>
        <v>0</v>
      </c>
      <c r="F1415" s="1" t="s">
        <v>18024</v>
      </c>
      <c r="G1415" s="1" t="str">
        <f>_xlfn.TEXTBEFORE(Table4[[#This Row],[rxn     upper-bound     lower-bound]]," ")</f>
        <v>ENZLOAD-GTHP_c_FWD-rt0211</v>
      </c>
      <c r="H1415" s="1">
        <f>_xlfn.NUMBERVALUE(TRIM(_xlfn.TEXTBEFORE(_xlfn.TEXTAFTER(Table4[[#This Row],[rxn     upper-bound     lower-bound]],Table4[[#This Row],[rxn]]),Table4[[#This Row],[lb]],-1)))</f>
        <v>2.3537135400000002</v>
      </c>
      <c r="I1415" s="1" t="str">
        <f>_xlfn.TEXTAFTER(Table4[[#This Row],[rxn     upper-bound     lower-bound]]," ",-1)</f>
        <v>0.00000000</v>
      </c>
    </row>
    <row r="1416" spans="1:9">
      <c r="A1416" s="1" t="s">
        <v>14332</v>
      </c>
      <c r="B1416" s="1" t="str">
        <f>_xlfn.TEXTBEFORE(ENZLOAD[[#This Row],[ENZLOAD (from enz_from_proteome)]]," ")</f>
        <v>ENZLOAD-GTHP_c_FWD-rt2565</v>
      </c>
      <c r="C1416" s="1">
        <f>_xlfn.NUMBERVALUE(_xlfn.TEXTAFTER(ENZLOAD[[#This Row],[ENZLOAD (from enz_from_proteome)]]," ",-1))</f>
        <v>0</v>
      </c>
      <c r="F1416" s="1" t="s">
        <v>18025</v>
      </c>
      <c r="G1416" s="1" t="str">
        <f>_xlfn.TEXTBEFORE(Table4[[#This Row],[rxn     upper-bound     lower-bound]]," ")</f>
        <v>ENZLOAD-GTHP_c_REV-rt0211</v>
      </c>
      <c r="H1416" s="1">
        <f>_xlfn.NUMBERVALUE(TRIM(_xlfn.TEXTBEFORE(_xlfn.TEXTAFTER(Table4[[#This Row],[rxn     upper-bound     lower-bound]],Table4[[#This Row],[rxn]]),Table4[[#This Row],[lb]],-1)))</f>
        <v>2.3537135400000002</v>
      </c>
      <c r="I1416" s="1" t="str">
        <f>_xlfn.TEXTAFTER(Table4[[#This Row],[rxn     upper-bound     lower-bound]]," ",-1)</f>
        <v>0.00000000</v>
      </c>
    </row>
    <row r="1417" spans="1:9">
      <c r="A1417" s="1" t="s">
        <v>14333</v>
      </c>
      <c r="B1417" s="1" t="str">
        <f>_xlfn.TEXTBEFORE(ENZLOAD[[#This Row],[ENZLOAD (from enz_from_proteome)]]," ")</f>
        <v>ENZLOAD-GTHP_c_FWD-rt8181</v>
      </c>
      <c r="C1417" s="1">
        <f>_xlfn.NUMBERVALUE(_xlfn.TEXTAFTER(ENZLOAD[[#This Row],[ENZLOAD (from enz_from_proteome)]]," ",-1))</f>
        <v>6.1231775547000003E-7</v>
      </c>
      <c r="F1417" s="1" t="s">
        <v>18026</v>
      </c>
      <c r="G1417" s="1" t="str">
        <f>_xlfn.TEXTBEFORE(Table4[[#This Row],[rxn     upper-bound     lower-bound]]," ")</f>
        <v>ENZLOAD-GTHP_c_FWD-rt2565</v>
      </c>
      <c r="H1417" s="1">
        <f>_xlfn.NUMBERVALUE(TRIM(_xlfn.TEXTBEFORE(_xlfn.TEXTAFTER(Table4[[#This Row],[rxn     upper-bound     lower-bound]],Table4[[#This Row],[rxn]]),Table4[[#This Row],[lb]],-1)))</f>
        <v>1.71619002</v>
      </c>
      <c r="I1417" s="1" t="str">
        <f>_xlfn.TEXTAFTER(Table4[[#This Row],[rxn     upper-bound     lower-bound]]," ",-1)</f>
        <v>0.00000000</v>
      </c>
    </row>
    <row r="1418" spans="1:9">
      <c r="A1418" s="1" t="s">
        <v>14334</v>
      </c>
      <c r="B1418" s="1" t="str">
        <f>_xlfn.TEXTBEFORE(ENZLOAD[[#This Row],[ENZLOAD (from enz_from_proteome)]]," ")</f>
        <v>ENZLOAD-GTHP_c_REV-rt0211</v>
      </c>
      <c r="C1418" s="1">
        <f>_xlfn.NUMBERVALUE(_xlfn.TEXTAFTER(ENZLOAD[[#This Row],[ENZLOAD (from enz_from_proteome)]]," ",-1))</f>
        <v>0</v>
      </c>
      <c r="F1418" s="1" t="s">
        <v>18027</v>
      </c>
      <c r="G1418" s="1" t="str">
        <f>_xlfn.TEXTBEFORE(Table4[[#This Row],[rxn     upper-bound     lower-bound]]," ")</f>
        <v>ENZLOAD-GTHP_c_REV-rt2565</v>
      </c>
      <c r="H1418" s="1">
        <f>_xlfn.NUMBERVALUE(TRIM(_xlfn.TEXTBEFORE(_xlfn.TEXTAFTER(Table4[[#This Row],[rxn     upper-bound     lower-bound]],Table4[[#This Row],[rxn]]),Table4[[#This Row],[lb]],-1)))</f>
        <v>1.71619002</v>
      </c>
      <c r="I1418" s="1" t="str">
        <f>_xlfn.TEXTAFTER(Table4[[#This Row],[rxn     upper-bound     lower-bound]]," ",-1)</f>
        <v>0.00000000</v>
      </c>
    </row>
    <row r="1419" spans="1:9">
      <c r="A1419" s="1" t="s">
        <v>14335</v>
      </c>
      <c r="B1419" s="1" t="str">
        <f>_xlfn.TEXTBEFORE(ENZLOAD[[#This Row],[ENZLOAD (from enz_from_proteome)]]," ")</f>
        <v>ENZLOAD-GTHP_c_REV-rt2565</v>
      </c>
      <c r="C1419" s="1">
        <f>_xlfn.NUMBERVALUE(_xlfn.TEXTAFTER(ENZLOAD[[#This Row],[ENZLOAD (from enz_from_proteome)]]," ",-1))</f>
        <v>0</v>
      </c>
      <c r="F1419" s="1" t="s">
        <v>18028</v>
      </c>
      <c r="G1419" s="1" t="str">
        <f>_xlfn.TEXTBEFORE(Table4[[#This Row],[rxn     upper-bound     lower-bound]]," ")</f>
        <v>ENZLOAD-GTHP_c_FWD-rt8181</v>
      </c>
      <c r="H1419" s="1">
        <f>_xlfn.NUMBERVALUE(TRIM(_xlfn.TEXTBEFORE(_xlfn.TEXTAFTER(Table4[[#This Row],[rxn     upper-bound     lower-bound]],Table4[[#This Row],[rxn]]),Table4[[#This Row],[lb]],-1)))</f>
        <v>2.69455958</v>
      </c>
      <c r="I1419" s="1" t="str">
        <f>_xlfn.TEXTAFTER(Table4[[#This Row],[rxn     upper-bound     lower-bound]]," ",-1)</f>
        <v>0.00000000</v>
      </c>
    </row>
    <row r="1420" spans="1:9">
      <c r="A1420" s="1" t="s">
        <v>14336</v>
      </c>
      <c r="B1420" s="1" t="str">
        <f>_xlfn.TEXTBEFORE(ENZLOAD[[#This Row],[ENZLOAD (from enz_from_proteome)]]," ")</f>
        <v>ENZLOAD-GTHP_c_REV-rt8181</v>
      </c>
      <c r="C1420" s="1">
        <f>_xlfn.NUMBERVALUE(_xlfn.TEXTAFTER(ENZLOAD[[#This Row],[ENZLOAD (from enz_from_proteome)]]," ",-1))</f>
        <v>6.1231775547000003E-7</v>
      </c>
      <c r="F1420" s="1" t="s">
        <v>18029</v>
      </c>
      <c r="G1420" s="1" t="str">
        <f>_xlfn.TEXTBEFORE(Table4[[#This Row],[rxn     upper-bound     lower-bound]]," ")</f>
        <v>ENZLOAD-GTHP_c_REV-rt8181</v>
      </c>
      <c r="H1420" s="1">
        <f>_xlfn.NUMBERVALUE(TRIM(_xlfn.TEXTBEFORE(_xlfn.TEXTAFTER(Table4[[#This Row],[rxn     upper-bound     lower-bound]],Table4[[#This Row],[rxn]]),Table4[[#This Row],[lb]],-1)))</f>
        <v>2.69455958</v>
      </c>
      <c r="I1420" s="1" t="str">
        <f>_xlfn.TEXTAFTER(Table4[[#This Row],[rxn     upper-bound     lower-bound]]," ",-1)</f>
        <v>0.00000000</v>
      </c>
    </row>
    <row r="1421" spans="1:9">
      <c r="A1421" s="1" t="s">
        <v>14337</v>
      </c>
      <c r="B1421" s="1" t="str">
        <f>_xlfn.TEXTBEFORE(ENZLOAD[[#This Row],[ENZLOAD (from enz_from_proteome)]]," ")</f>
        <v>ENZLOAD-GTHP_m_FWD-rt0422_m</v>
      </c>
      <c r="C1421" s="1">
        <f>_xlfn.NUMBERVALUE(_xlfn.TEXTAFTER(ENZLOAD[[#This Row],[ENZLOAD (from enz_from_proteome)]]," ",-1))</f>
        <v>8.3536507349999997E-7</v>
      </c>
      <c r="F1421" s="1" t="s">
        <v>18030</v>
      </c>
      <c r="G1421" s="1" t="str">
        <f>_xlfn.TEXTBEFORE(Table4[[#This Row],[rxn     upper-bound     lower-bound]]," ")</f>
        <v>ENZLOAD-GTHP_m_FWD-rt0422_m</v>
      </c>
      <c r="H1421" s="1">
        <f>_xlfn.NUMBERVALUE(TRIM(_xlfn.TEXTBEFORE(_xlfn.TEXTAFTER(Table4[[#This Row],[rxn     upper-bound     lower-bound]],Table4[[#This Row],[rxn]]),Table4[[#This Row],[lb]],-1)))</f>
        <v>1.50055117</v>
      </c>
      <c r="I1421" s="1" t="str">
        <f>_xlfn.TEXTAFTER(Table4[[#This Row],[rxn     upper-bound     lower-bound]]," ",-1)</f>
        <v>0.00000000</v>
      </c>
    </row>
    <row r="1422" spans="1:9">
      <c r="A1422" s="1" t="s">
        <v>14338</v>
      </c>
      <c r="B1422" s="1" t="str">
        <f>_xlfn.TEXTBEFORE(ENZLOAD[[#This Row],[ENZLOAD (from enz_from_proteome)]]," ")</f>
        <v>ENZLOAD-GTHP_m_FWD-rt0882</v>
      </c>
      <c r="C1422" s="1">
        <f>_xlfn.NUMBERVALUE(_xlfn.TEXTAFTER(ENZLOAD[[#This Row],[ENZLOAD (from enz_from_proteome)]]," ",-1))</f>
        <v>8.8705713032999998E-7</v>
      </c>
      <c r="F1422" s="1" t="s">
        <v>18031</v>
      </c>
      <c r="G1422" s="1" t="str">
        <f>_xlfn.TEXTBEFORE(Table4[[#This Row],[rxn     upper-bound     lower-bound]]," ")</f>
        <v>ENZLOAD-GTHP_m_REV-rt0422_m</v>
      </c>
      <c r="H1422" s="1">
        <f>_xlfn.NUMBERVALUE(TRIM(_xlfn.TEXTBEFORE(_xlfn.TEXTAFTER(Table4[[#This Row],[rxn     upper-bound     lower-bound]],Table4[[#This Row],[rxn]]),Table4[[#This Row],[lb]],-1)))</f>
        <v>1.50055117</v>
      </c>
      <c r="I1422" s="1" t="str">
        <f>_xlfn.TEXTAFTER(Table4[[#This Row],[rxn     upper-bound     lower-bound]]," ",-1)</f>
        <v>0.00000000</v>
      </c>
    </row>
    <row r="1423" spans="1:9">
      <c r="A1423" s="1" t="s">
        <v>14339</v>
      </c>
      <c r="B1423" s="1" t="str">
        <f>_xlfn.TEXTBEFORE(ENZLOAD[[#This Row],[ENZLOAD (from enz_from_proteome)]]," ")</f>
        <v>ENZLOAD-GTHP_m_REV-rt0422_m</v>
      </c>
      <c r="C1423" s="1">
        <f>_xlfn.NUMBERVALUE(_xlfn.TEXTAFTER(ENZLOAD[[#This Row],[ENZLOAD (from enz_from_proteome)]]," ",-1))</f>
        <v>8.3536507349999997E-7</v>
      </c>
      <c r="F1423" s="1" t="s">
        <v>18032</v>
      </c>
      <c r="G1423" s="1" t="str">
        <f>_xlfn.TEXTBEFORE(Table4[[#This Row],[rxn     upper-bound     lower-bound]]," ")</f>
        <v>ENZLOAD-GTHP_m_FWD-rt0882</v>
      </c>
      <c r="H1423" s="1">
        <f>_xlfn.NUMBERVALUE(TRIM(_xlfn.TEXTBEFORE(_xlfn.TEXTAFTER(Table4[[#This Row],[rxn     upper-bound     lower-bound]],Table4[[#This Row],[rxn]]),Table4[[#This Row],[lb]],-1)))</f>
        <v>2.4115060499999998</v>
      </c>
      <c r="I1423" s="1" t="str">
        <f>_xlfn.TEXTAFTER(Table4[[#This Row],[rxn     upper-bound     lower-bound]]," ",-1)</f>
        <v>0.00000000</v>
      </c>
    </row>
    <row r="1424" spans="1:9">
      <c r="A1424" s="1" t="s">
        <v>14340</v>
      </c>
      <c r="B1424" s="1" t="str">
        <f>_xlfn.TEXTBEFORE(ENZLOAD[[#This Row],[ENZLOAD (from enz_from_proteome)]]," ")</f>
        <v>ENZLOAD-GTHP_m_REV-rt0882</v>
      </c>
      <c r="C1424" s="1">
        <f>_xlfn.NUMBERVALUE(_xlfn.TEXTAFTER(ENZLOAD[[#This Row],[ENZLOAD (from enz_from_proteome)]]," ",-1))</f>
        <v>8.8705713032999998E-7</v>
      </c>
      <c r="F1424" s="1" t="s">
        <v>18033</v>
      </c>
      <c r="G1424" s="1" t="str">
        <f>_xlfn.TEXTBEFORE(Table4[[#This Row],[rxn     upper-bound     lower-bound]]," ")</f>
        <v>ENZLOAD-GTHP_m_REV-rt0882</v>
      </c>
      <c r="H1424" s="1">
        <f>_xlfn.NUMBERVALUE(TRIM(_xlfn.TEXTBEFORE(_xlfn.TEXTAFTER(Table4[[#This Row],[rxn     upper-bound     lower-bound]],Table4[[#This Row],[rxn]]),Table4[[#This Row],[lb]],-1)))</f>
        <v>2.4115060499999998</v>
      </c>
      <c r="I1424" s="1" t="str">
        <f>_xlfn.TEXTAFTER(Table4[[#This Row],[rxn     upper-bound     lower-bound]]," ",-1)</f>
        <v>0.00000000</v>
      </c>
    </row>
    <row r="1425" spans="1:9">
      <c r="A1425" s="1" t="s">
        <v>14341</v>
      </c>
      <c r="B1425" s="1" t="str">
        <f>_xlfn.TEXTBEFORE(ENZLOAD[[#This Row],[ENZLOAD (from enz_from_proteome)]]," ")</f>
        <v>ENZLOAD-GTHRDt_c_e_FWD-rt5171</v>
      </c>
      <c r="C1425" s="1">
        <f>_xlfn.NUMBERVALUE(_xlfn.TEXTAFTER(ENZLOAD[[#This Row],[ENZLOAD (from enz_from_proteome)]]," ",-1))</f>
        <v>0</v>
      </c>
      <c r="F1425" s="1" t="s">
        <v>18034</v>
      </c>
      <c r="G1425" s="1" t="str">
        <f>_xlfn.TEXTBEFORE(Table4[[#This Row],[rxn     upper-bound     lower-bound]]," ")</f>
        <v>ENZLOAD-GTHRDt_c_e_FWD-rt5171</v>
      </c>
      <c r="H1425" s="1">
        <f>_xlfn.NUMBERVALUE(TRIM(_xlfn.TEXTBEFORE(_xlfn.TEXTAFTER(Table4[[#This Row],[rxn     upper-bound     lower-bound]],Table4[[#This Row],[rxn]]),Table4[[#This Row],[lb]],-1)))</f>
        <v>0.50899795999999997</v>
      </c>
      <c r="I1425" s="1" t="str">
        <f>_xlfn.TEXTAFTER(Table4[[#This Row],[rxn     upper-bound     lower-bound]]," ",-1)</f>
        <v>0.00000000</v>
      </c>
    </row>
    <row r="1426" spans="1:9">
      <c r="A1426" s="1" t="s">
        <v>14342</v>
      </c>
      <c r="B1426" s="1" t="str">
        <f>_xlfn.TEXTBEFORE(ENZLOAD[[#This Row],[ENZLOAD (from enz_from_proteome)]]," ")</f>
        <v>ENZLOAD-GTHRDt_c_v_FWD-rt4896</v>
      </c>
      <c r="C1426" s="1">
        <f>_xlfn.NUMBERVALUE(_xlfn.TEXTAFTER(ENZLOAD[[#This Row],[ENZLOAD (from enz_from_proteome)]]," ",-1))</f>
        <v>8.8894123620000004E-8</v>
      </c>
      <c r="F1426" s="1" t="s">
        <v>18035</v>
      </c>
      <c r="G1426" s="1" t="str">
        <f>_xlfn.TEXTBEFORE(Table4[[#This Row],[rxn     upper-bound     lower-bound]]," ")</f>
        <v>ENZLOAD-GTHRDt_c_v_FWD-rt4896</v>
      </c>
      <c r="H1426" s="1">
        <f>_xlfn.NUMBERVALUE(TRIM(_xlfn.TEXTBEFORE(_xlfn.TEXTAFTER(Table4[[#This Row],[rxn     upper-bound     lower-bound]],Table4[[#This Row],[rxn]]),Table4[[#This Row],[lb]],-1)))</f>
        <v>0.28252367</v>
      </c>
      <c r="I1426" s="1" t="str">
        <f>_xlfn.TEXTAFTER(Table4[[#This Row],[rxn     upper-bound     lower-bound]]," ",-1)</f>
        <v>0.00000000</v>
      </c>
    </row>
    <row r="1427" spans="1:9">
      <c r="A1427" s="1" t="s">
        <v>14343</v>
      </c>
      <c r="B1427" s="1" t="str">
        <f>_xlfn.TEXTBEFORE(ENZLOAD[[#This Row],[ENZLOAD (from enz_from_proteome)]]," ")</f>
        <v>ENZLOAD-GTHRDt_c_v_REV-rt4896</v>
      </c>
      <c r="C1427" s="1">
        <f>_xlfn.NUMBERVALUE(_xlfn.TEXTAFTER(ENZLOAD[[#This Row],[ENZLOAD (from enz_from_proteome)]]," ",-1))</f>
        <v>8.8894123620000004E-8</v>
      </c>
      <c r="F1427" s="1" t="s">
        <v>18036</v>
      </c>
      <c r="G1427" s="1" t="str">
        <f>_xlfn.TEXTBEFORE(Table4[[#This Row],[rxn     upper-bound     lower-bound]]," ")</f>
        <v>ENZLOAD-GTHRDt_c_v_REV-rt4896</v>
      </c>
      <c r="H1427" s="1">
        <f>_xlfn.NUMBERVALUE(TRIM(_xlfn.TEXTBEFORE(_xlfn.TEXTAFTER(Table4[[#This Row],[rxn     upper-bound     lower-bound]],Table4[[#This Row],[rxn]]),Table4[[#This Row],[lb]],-1)))</f>
        <v>0.28252367</v>
      </c>
      <c r="I1427" s="1" t="str">
        <f>_xlfn.TEXTAFTER(Table4[[#This Row],[rxn     upper-bound     lower-bound]]," ",-1)</f>
        <v>0.00000000</v>
      </c>
    </row>
    <row r="1428" spans="1:9">
      <c r="A1428" s="1" t="s">
        <v>14344</v>
      </c>
      <c r="B1428" s="1" t="str">
        <f>_xlfn.TEXTBEFORE(ENZLOAD[[#This Row],[ENZLOAD (from enz_from_proteome)]]," ")</f>
        <v>ENZLOAD-GTHRDtabc_v_FWD-rt4896</v>
      </c>
      <c r="C1428" s="1">
        <f>_xlfn.NUMBERVALUE(_xlfn.TEXTAFTER(ENZLOAD[[#This Row],[ENZLOAD (from enz_from_proteome)]]," ",-1))</f>
        <v>8.8894123620000004E-8</v>
      </c>
      <c r="F1428" s="1" t="s">
        <v>18037</v>
      </c>
      <c r="G1428" s="1" t="str">
        <f>_xlfn.TEXTBEFORE(Table4[[#This Row],[rxn     upper-bound     lower-bound]]," ")</f>
        <v>ENZLOAD-GTHRDtabc_v_FWD-rt4896</v>
      </c>
      <c r="H1428" s="1">
        <f>_xlfn.NUMBERVALUE(TRIM(_xlfn.TEXTBEFORE(_xlfn.TEXTAFTER(Table4[[#This Row],[rxn     upper-bound     lower-bound]],Table4[[#This Row],[rxn]]),Table4[[#This Row],[lb]],-1)))</f>
        <v>0.28252367</v>
      </c>
      <c r="I1428" s="1" t="str">
        <f>_xlfn.TEXTAFTER(Table4[[#This Row],[rxn     upper-bound     lower-bound]]," ",-1)</f>
        <v>0.00000000</v>
      </c>
    </row>
    <row r="1429" spans="1:9">
      <c r="A1429" s="1" t="s">
        <v>14345</v>
      </c>
      <c r="B1429" s="1" t="str">
        <f>_xlfn.TEXTBEFORE(ENZLOAD[[#This Row],[ENZLOAD (from enz_from_proteome)]]," ")</f>
        <v>ENZLOAD-GTHS_c_FWD-rt1561</v>
      </c>
      <c r="C1429" s="1">
        <f>_xlfn.NUMBERVALUE(_xlfn.TEXTAFTER(ENZLOAD[[#This Row],[ENZLOAD (from enz_from_proteome)]]," ",-1))</f>
        <v>3.4489391324999999E-7</v>
      </c>
      <c r="F1429" s="1" t="s">
        <v>18038</v>
      </c>
      <c r="G1429" s="1" t="str">
        <f>_xlfn.TEXTBEFORE(Table4[[#This Row],[rxn     upper-bound     lower-bound]]," ")</f>
        <v>ENZLOAD-GTHS_c_FWD-rt1561</v>
      </c>
      <c r="H1429" s="1">
        <f>_xlfn.NUMBERVALUE(TRIM(_xlfn.TEXTBEFORE(_xlfn.TEXTAFTER(Table4[[#This Row],[rxn     upper-bound     lower-bound]],Table4[[#This Row],[rxn]]),Table4[[#This Row],[lb]],-1)))</f>
        <v>0.73194082000000005</v>
      </c>
      <c r="I1429" s="1" t="str">
        <f>_xlfn.TEXTAFTER(Table4[[#This Row],[rxn     upper-bound     lower-bound]]," ",-1)</f>
        <v>0.00000000</v>
      </c>
    </row>
    <row r="1430" spans="1:9">
      <c r="A1430" s="1" t="s">
        <v>14346</v>
      </c>
      <c r="B1430" s="1" t="str">
        <f>_xlfn.TEXTBEFORE(ENZLOAD[[#This Row],[ENZLOAD (from enz_from_proteome)]]," ")</f>
        <v>ENZLOAD-GTMLT_c_FWD-rt1470</v>
      </c>
      <c r="C1430" s="1">
        <f>_xlfn.NUMBERVALUE(_xlfn.TEXTAFTER(ENZLOAD[[#This Row],[ENZLOAD (from enz_from_proteome)]]," ",-1))</f>
        <v>1.0028660998E-7</v>
      </c>
      <c r="F1430" s="1" t="s">
        <v>18039</v>
      </c>
      <c r="G1430" s="1" t="str">
        <f>_xlfn.TEXTBEFORE(Table4[[#This Row],[rxn     upper-bound     lower-bound]]," ")</f>
        <v>ENZLOAD-GTMLT_c_FWD-rt1470</v>
      </c>
      <c r="H1430" s="1">
        <f>_xlfn.NUMBERVALUE(TRIM(_xlfn.TEXTBEFORE(_xlfn.TEXTAFTER(Table4[[#This Row],[rxn     upper-bound     lower-bound]],Table4[[#This Row],[rxn]]),Table4[[#This Row],[lb]],-1)))</f>
        <v>0.61805509999999997</v>
      </c>
      <c r="I1430" s="1" t="str">
        <f>_xlfn.TEXTAFTER(Table4[[#This Row],[rxn     upper-bound     lower-bound]]," ",-1)</f>
        <v>0.00000000</v>
      </c>
    </row>
    <row r="1431" spans="1:9">
      <c r="A1431" s="1" t="s">
        <v>14347</v>
      </c>
      <c r="B1431" s="1" t="str">
        <f>_xlfn.TEXTBEFORE(ENZLOAD[[#This Row],[ENZLOAD (from enz_from_proteome)]]," ")</f>
        <v>ENZLOAD-GTPCII2_c_FWD-rt4183</v>
      </c>
      <c r="C1431" s="1">
        <f>_xlfn.NUMBERVALUE(_xlfn.TEXTAFTER(ENZLOAD[[#This Row],[ENZLOAD (from enz_from_proteome)]]," ",-1))</f>
        <v>1.1983876784999999E-7</v>
      </c>
      <c r="F1431" s="1" t="s">
        <v>18040</v>
      </c>
      <c r="G1431" s="1" t="str">
        <f>_xlfn.TEXTBEFORE(Table4[[#This Row],[rxn     upper-bound     lower-bound]]," ")</f>
        <v>ENZLOAD-GTPCI_c_FWD-rt1964</v>
      </c>
      <c r="H1431" s="1">
        <f>_xlfn.NUMBERVALUE(TRIM(_xlfn.TEXTBEFORE(_xlfn.TEXTAFTER(Table4[[#This Row],[rxn     upper-bound     lower-bound]],Table4[[#This Row],[rxn]]),Table4[[#This Row],[lb]],-1)))</f>
        <v>1.55919345</v>
      </c>
      <c r="I1431" s="1" t="str">
        <f>_xlfn.TEXTAFTER(Table4[[#This Row],[rxn     upper-bound     lower-bound]]," ",-1)</f>
        <v>0.00000000</v>
      </c>
    </row>
    <row r="1432" spans="1:9">
      <c r="A1432" s="1" t="s">
        <v>14348</v>
      </c>
      <c r="B1432" s="1" t="str">
        <f>_xlfn.TEXTBEFORE(ENZLOAD[[#This Row],[ENZLOAD (from enz_from_proteome)]]," ")</f>
        <v>ENZLOAD-GTPCI_c_FWD-rt1964</v>
      </c>
      <c r="C1432" s="1">
        <f>_xlfn.NUMBERVALUE(_xlfn.TEXTAFTER(ENZLOAD[[#This Row],[ENZLOAD (from enz_from_proteome)]]," ",-1))</f>
        <v>2.3818473901000001E-7</v>
      </c>
      <c r="F1432" s="1" t="s">
        <v>18041</v>
      </c>
      <c r="G1432" s="1" t="str">
        <f>_xlfn.TEXTBEFORE(Table4[[#This Row],[rxn     upper-bound     lower-bound]]," ")</f>
        <v>ENZLOAD-GTPCII2_c_FWD-rt4183</v>
      </c>
      <c r="H1432" s="1">
        <f>_xlfn.NUMBERVALUE(TRIM(_xlfn.TEXTBEFORE(_xlfn.TEXTAFTER(Table4[[#This Row],[rxn     upper-bound     lower-bound]],Table4[[#This Row],[rxn]]),Table4[[#This Row],[lb]],-1)))</f>
        <v>0.55037009999999997</v>
      </c>
      <c r="I1432" s="1" t="str">
        <f>_xlfn.TEXTAFTER(Table4[[#This Row],[rxn     upper-bound     lower-bound]]," ",-1)</f>
        <v>0.00000000</v>
      </c>
    </row>
    <row r="1433" spans="1:9">
      <c r="A1433" s="1" t="s">
        <v>14349</v>
      </c>
      <c r="B1433" s="1" t="str">
        <f>_xlfn.TEXTBEFORE(ENZLOAD[[#This Row],[ENZLOAD (from enz_from_proteome)]]," ")</f>
        <v>ENZLOAD-GTPDPDP_c_FWD-rt1567</v>
      </c>
      <c r="C1433" s="1">
        <f>_xlfn.NUMBERVALUE(_xlfn.TEXTAFTER(ENZLOAD[[#This Row],[ENZLOAD (from enz_from_proteome)]]," ",-1))</f>
        <v>4.9859773849999999E-8</v>
      </c>
      <c r="F1433" s="1" t="s">
        <v>18042</v>
      </c>
      <c r="G1433" s="1" t="str">
        <f>_xlfn.TEXTBEFORE(Table4[[#This Row],[rxn     upper-bound     lower-bound]]," ")</f>
        <v>ENZLOAD-GTPDPDP_c_FWD-rt1567</v>
      </c>
      <c r="H1433" s="1">
        <f>_xlfn.NUMBERVALUE(TRIM(_xlfn.TEXTBEFORE(_xlfn.TEXTAFTER(Table4[[#This Row],[rxn     upper-bound     lower-bound]],Table4[[#This Row],[rxn]]),Table4[[#This Row],[lb]],-1)))</f>
        <v>0.77638247000000005</v>
      </c>
      <c r="I1433" s="1" t="str">
        <f>_xlfn.TEXTAFTER(Table4[[#This Row],[rxn     upper-bound     lower-bound]]," ",-1)</f>
        <v>0.00000000</v>
      </c>
    </row>
    <row r="1434" spans="1:9">
      <c r="A1434" s="1" t="s">
        <v>14350</v>
      </c>
      <c r="B1434" s="1" t="str">
        <f>_xlfn.TEXTBEFORE(ENZLOAD[[#This Row],[ENZLOAD (from enz_from_proteome)]]," ")</f>
        <v>ENZLOAD-GTPDPDP_c_FWD-rt6258</v>
      </c>
      <c r="C1434" s="1">
        <f>_xlfn.NUMBERVALUE(_xlfn.TEXTAFTER(ENZLOAD[[#This Row],[ENZLOAD (from enz_from_proteome)]]," ",-1))</f>
        <v>7.0124467769999999E-8</v>
      </c>
      <c r="F1434" s="1" t="s">
        <v>18043</v>
      </c>
      <c r="G1434" s="1" t="str">
        <f>_xlfn.TEXTBEFORE(Table4[[#This Row],[rxn     upper-bound     lower-bound]]," ")</f>
        <v>ENZLOAD-GTPDPDP_c_FWD-rt6258</v>
      </c>
      <c r="H1434" s="1">
        <f>_xlfn.NUMBERVALUE(TRIM(_xlfn.TEXTBEFORE(_xlfn.TEXTAFTER(Table4[[#This Row],[rxn     upper-bound     lower-bound]],Table4[[#This Row],[rxn]]),Table4[[#This Row],[lb]],-1)))</f>
        <v>0.69374532</v>
      </c>
      <c r="I1434" s="1" t="str">
        <f>_xlfn.TEXTAFTER(Table4[[#This Row],[rxn     upper-bound     lower-bound]]," ",-1)</f>
        <v>0.00000000</v>
      </c>
    </row>
    <row r="1435" spans="1:9">
      <c r="A1435" s="1" t="s">
        <v>14351</v>
      </c>
      <c r="B1435" s="1" t="str">
        <f>_xlfn.TEXTBEFORE(ENZLOAD[[#This Row],[ENZLOAD (from enz_from_proteome)]]," ")</f>
        <v>ENZLOAD-GTPGDPtp_m_FWD-rt5389</v>
      </c>
      <c r="C1435" s="1">
        <f>_xlfn.NUMBERVALUE(_xlfn.TEXTAFTER(ENZLOAD[[#This Row],[ENZLOAD (from enz_from_proteome)]]," ",-1))</f>
        <v>6.2350475700699996E-6</v>
      </c>
      <c r="F1435" s="1" t="s">
        <v>18044</v>
      </c>
      <c r="G1435" s="1" t="str">
        <f>_xlfn.TEXTBEFORE(Table4[[#This Row],[rxn     upper-bound     lower-bound]]," ")</f>
        <v>ENZLOAD-GTPGDPtp_m_FWD-rt5389</v>
      </c>
      <c r="H1435" s="1">
        <f>_xlfn.NUMBERVALUE(TRIM(_xlfn.TEXTBEFORE(_xlfn.TEXTAFTER(Table4[[#This Row],[rxn     upper-bound     lower-bound]],Table4[[#This Row],[rxn]]),Table4[[#This Row],[lb]],-1)))</f>
        <v>1.3296481499999999</v>
      </c>
      <c r="I1435" s="1" t="str">
        <f>_xlfn.TEXTAFTER(Table4[[#This Row],[rxn     upper-bound     lower-bound]]," ",-1)</f>
        <v>0.00000000</v>
      </c>
    </row>
    <row r="1436" spans="1:9">
      <c r="A1436" s="1" t="s">
        <v>14352</v>
      </c>
      <c r="B1436" s="1" t="str">
        <f>_xlfn.TEXTBEFORE(ENZLOAD[[#This Row],[ENZLOAD (from enz_from_proteome)]]," ")</f>
        <v>ENZLOAD-GUAD_1_c_FWD-rt0682</v>
      </c>
      <c r="C1436" s="1">
        <f>_xlfn.NUMBERVALUE(_xlfn.TEXTAFTER(ENZLOAD[[#This Row],[ENZLOAD (from enz_from_proteome)]]," ",-1))</f>
        <v>6.7499579989999996E-8</v>
      </c>
      <c r="F1436" s="1" t="s">
        <v>18045</v>
      </c>
      <c r="G1436" s="1" t="str">
        <f>_xlfn.TEXTBEFORE(Table4[[#This Row],[rxn     upper-bound     lower-bound]]," ")</f>
        <v>ENZLOAD-GUAD_1_c_FWD-rt0682</v>
      </c>
      <c r="H1436" s="1">
        <f>_xlfn.NUMBERVALUE(TRIM(_xlfn.TEXTBEFORE(_xlfn.TEXTAFTER(Table4[[#This Row],[rxn     upper-bound     lower-bound]],Table4[[#This Row],[rxn]]),Table4[[#This Row],[lb]],-1)))</f>
        <v>0.71624485000000004</v>
      </c>
      <c r="I1436" s="1" t="str">
        <f>_xlfn.TEXTAFTER(Table4[[#This Row],[rxn     upper-bound     lower-bound]]," ",-1)</f>
        <v>0.00000000</v>
      </c>
    </row>
    <row r="1437" spans="1:9">
      <c r="A1437" s="1" t="s">
        <v>14353</v>
      </c>
      <c r="B1437" s="1" t="str">
        <f>_xlfn.TEXTBEFORE(ENZLOAD[[#This Row],[ENZLOAD (from enz_from_proteome)]]," ")</f>
        <v>ENZLOAD-GUAD_1_c_FWD-rt1340</v>
      </c>
      <c r="C1437" s="1">
        <f>_xlfn.NUMBERVALUE(_xlfn.TEXTAFTER(ENZLOAD[[#This Row],[ENZLOAD (from enz_from_proteome)]]," ",-1))</f>
        <v>1.0797740908E-7</v>
      </c>
      <c r="F1437" s="1" t="s">
        <v>18046</v>
      </c>
      <c r="G1437" s="1" t="str">
        <f>_xlfn.TEXTBEFORE(Table4[[#This Row],[rxn     upper-bound     lower-bound]]," ")</f>
        <v>ENZLOAD-GUAD_1_c_FWD-rt1340</v>
      </c>
      <c r="H1437" s="1">
        <f>_xlfn.NUMBERVALUE(TRIM(_xlfn.TEXTBEFORE(_xlfn.TEXTAFTER(Table4[[#This Row],[rxn     upper-bound     lower-bound]],Table4[[#This Row],[rxn]]),Table4[[#This Row],[lb]],-1)))</f>
        <v>0.80953925000000004</v>
      </c>
      <c r="I1437" s="1" t="str">
        <f>_xlfn.TEXTAFTER(Table4[[#This Row],[rxn     upper-bound     lower-bound]]," ",-1)</f>
        <v>0.00000000</v>
      </c>
    </row>
    <row r="1438" spans="1:9">
      <c r="A1438" s="1" t="s">
        <v>14354</v>
      </c>
      <c r="B1438" s="1" t="str">
        <f>_xlfn.TEXTBEFORE(ENZLOAD[[#This Row],[ENZLOAD (from enz_from_proteome)]]," ")</f>
        <v>ENZLOAD-GUAD_1_c_FWD-rt3492</v>
      </c>
      <c r="C1438" s="1">
        <f>_xlfn.NUMBERVALUE(_xlfn.TEXTAFTER(ENZLOAD[[#This Row],[ENZLOAD (from enz_from_proteome)]]," ",-1))</f>
        <v>2.5502242870000001E-8</v>
      </c>
      <c r="F1438" s="1" t="s">
        <v>18047</v>
      </c>
      <c r="G1438" s="1" t="str">
        <f>_xlfn.TEXTBEFORE(Table4[[#This Row],[rxn     upper-bound     lower-bound]]," ")</f>
        <v>ENZLOAD-GUAD_1_c_FWD-rt3492</v>
      </c>
      <c r="H1438" s="1">
        <f>_xlfn.NUMBERVALUE(TRIM(_xlfn.TEXTBEFORE(_xlfn.TEXTAFTER(Table4[[#This Row],[rxn     upper-bound     lower-bound]],Table4[[#This Row],[rxn]]),Table4[[#This Row],[lb]],-1)))</f>
        <v>1.8040457999999999</v>
      </c>
      <c r="I1438" s="1" t="str">
        <f>_xlfn.TEXTAFTER(Table4[[#This Row],[rxn     upper-bound     lower-bound]]," ",-1)</f>
        <v>0.00000000</v>
      </c>
    </row>
    <row r="1439" spans="1:9">
      <c r="A1439" s="1" t="s">
        <v>14355</v>
      </c>
      <c r="B1439" s="1" t="str">
        <f>_xlfn.TEXTBEFORE(ENZLOAD[[#This Row],[ENZLOAD (from enz_from_proteome)]]," ")</f>
        <v>ENZLOAD-GUAPRT_c_FWD-rt4077</v>
      </c>
      <c r="C1439" s="1">
        <f>_xlfn.NUMBERVALUE(_xlfn.TEXTAFTER(ENZLOAD[[#This Row],[ENZLOAD (from enz_from_proteome)]]," ",-1))</f>
        <v>1.9653414566899999E-6</v>
      </c>
      <c r="F1439" s="1" t="s">
        <v>18048</v>
      </c>
      <c r="G1439" s="1" t="str">
        <f>_xlfn.TEXTBEFORE(Table4[[#This Row],[rxn     upper-bound     lower-bound]]," ")</f>
        <v>ENZLOAD-GUAPRT_c_FWD-rt4077</v>
      </c>
      <c r="H1439" s="1">
        <f>_xlfn.NUMBERVALUE(TRIM(_xlfn.TEXTBEFORE(_xlfn.TEXTAFTER(Table4[[#This Row],[rxn     upper-bound     lower-bound]],Table4[[#This Row],[rxn]]),Table4[[#This Row],[lb]],-1)))</f>
        <v>1.6957049900000001</v>
      </c>
      <c r="I1439" s="1" t="str">
        <f>_xlfn.TEXTAFTER(Table4[[#This Row],[rxn     upper-bound     lower-bound]]," ",-1)</f>
        <v>0.00000000</v>
      </c>
    </row>
    <row r="1440" spans="1:9">
      <c r="A1440" s="1" t="s">
        <v>14356</v>
      </c>
      <c r="B1440" s="1" t="str">
        <f>_xlfn.TEXTBEFORE(ENZLOAD[[#This Row],[ENZLOAD (from enz_from_proteome)]]," ")</f>
        <v>ENZLOAD-GUAPRT_c_FWD-rt7825</v>
      </c>
      <c r="C1440" s="1">
        <f>_xlfn.NUMBERVALUE(_xlfn.TEXTAFTER(ENZLOAD[[#This Row],[ENZLOAD (from enz_from_proteome)]]," ",-1))</f>
        <v>6.3319613776999995E-7</v>
      </c>
      <c r="F1440" s="1" t="s">
        <v>18049</v>
      </c>
      <c r="G1440" s="1" t="str">
        <f>_xlfn.TEXTBEFORE(Table4[[#This Row],[rxn     upper-bound     lower-bound]]," ")</f>
        <v>ENZLOAD-GUAPRT_c_FWD-rt7825</v>
      </c>
      <c r="H1440" s="1">
        <f>_xlfn.NUMBERVALUE(TRIM(_xlfn.TEXTBEFORE(_xlfn.TEXTAFTER(Table4[[#This Row],[rxn     upper-bound     lower-bound]],Table4[[#This Row],[rxn]]),Table4[[#This Row],[lb]],-1)))</f>
        <v>2.1390105199999998</v>
      </c>
      <c r="I1440" s="1" t="str">
        <f>_xlfn.TEXTAFTER(Table4[[#This Row],[rxn     upper-bound     lower-bound]]," ",-1)</f>
        <v>0.00000000</v>
      </c>
    </row>
    <row r="1441" spans="1:9">
      <c r="A1441" s="1" t="s">
        <v>14357</v>
      </c>
      <c r="B1441" s="1" t="str">
        <f>_xlfn.TEXTBEFORE(ENZLOAD[[#This Row],[ENZLOAD (from enz_from_proteome)]]," ")</f>
        <v>ENZLOAD-GUAtps_e_FWD-rt6190</v>
      </c>
      <c r="C1441" s="1">
        <f>_xlfn.NUMBERVALUE(_xlfn.TEXTAFTER(ENZLOAD[[#This Row],[ENZLOAD (from enz_from_proteome)]]," ",-1))</f>
        <v>1.08493689543E-6</v>
      </c>
      <c r="F1441" s="1" t="s">
        <v>18050</v>
      </c>
      <c r="G1441" s="1" t="str">
        <f>_xlfn.TEXTBEFORE(Table4[[#This Row],[rxn     upper-bound     lower-bound]]," ")</f>
        <v>ENZLOAD-GUAtps_e_FWD-rt6190</v>
      </c>
      <c r="H1441" s="1">
        <f>_xlfn.NUMBERVALUE(TRIM(_xlfn.TEXTBEFORE(_xlfn.TEXTAFTER(Table4[[#This Row],[rxn     upper-bound     lower-bound]],Table4[[#This Row],[rxn]]),Table4[[#This Row],[lb]],-1)))</f>
        <v>0.77373141999999995</v>
      </c>
      <c r="I1441" s="1" t="str">
        <f>_xlfn.TEXTAFTER(Table4[[#This Row],[rxn     upper-bound     lower-bound]]," ",-1)</f>
        <v>0.00000000</v>
      </c>
    </row>
    <row r="1442" spans="1:9">
      <c r="A1442" s="1" t="s">
        <v>14358</v>
      </c>
      <c r="B1442" s="1" t="str">
        <f>_xlfn.TEXTBEFORE(ENZLOAD[[#This Row],[ENZLOAD (from enz_from_proteome)]]," ")</f>
        <v>ENZLOAD-GUAtps_e_REV-rt6190</v>
      </c>
      <c r="C1442" s="1">
        <f>_xlfn.NUMBERVALUE(_xlfn.TEXTAFTER(ENZLOAD[[#This Row],[ENZLOAD (from enz_from_proteome)]]," ",-1))</f>
        <v>1.08493689543E-6</v>
      </c>
      <c r="F1442" s="1" t="s">
        <v>18051</v>
      </c>
      <c r="G1442" s="1" t="str">
        <f>_xlfn.TEXTBEFORE(Table4[[#This Row],[rxn     upper-bound     lower-bound]]," ")</f>
        <v>ENZLOAD-GUAtps_e_REV-rt6190</v>
      </c>
      <c r="H1442" s="1">
        <f>_xlfn.NUMBERVALUE(TRIM(_xlfn.TEXTBEFORE(_xlfn.TEXTAFTER(Table4[[#This Row],[rxn     upper-bound     lower-bound]],Table4[[#This Row],[rxn]]),Table4[[#This Row],[lb]],-1)))</f>
        <v>0.77373141999999995</v>
      </c>
      <c r="I1442" s="1" t="str">
        <f>_xlfn.TEXTAFTER(Table4[[#This Row],[rxn     upper-bound     lower-bound]]," ",-1)</f>
        <v>0.00000000</v>
      </c>
    </row>
    <row r="1443" spans="1:9">
      <c r="A1443" s="1" t="s">
        <v>14359</v>
      </c>
      <c r="B1443" s="1" t="str">
        <f>_xlfn.TEXTBEFORE(ENZLOAD[[#This Row],[ENZLOAD (from enz_from_proteome)]]," ")</f>
        <v>ENZLOAD-H2Ot_c_e_FWD-rt0646</v>
      </c>
      <c r="C1443" s="1">
        <f>_xlfn.NUMBERVALUE(_xlfn.TEXTAFTER(ENZLOAD[[#This Row],[ENZLOAD (from enz_from_proteome)]]," ",-1))</f>
        <v>0</v>
      </c>
      <c r="F1443" s="1" t="s">
        <v>18052</v>
      </c>
      <c r="G1443" s="1" t="str">
        <f>_xlfn.TEXTBEFORE(Table4[[#This Row],[rxn     upper-bound     lower-bound]]," ")</f>
        <v>ENZLOAD-H2Ot_c_e_FWD-rt0646</v>
      </c>
      <c r="H1443" s="1">
        <f>_xlfn.NUMBERVALUE(TRIM(_xlfn.TEXTBEFORE(_xlfn.TEXTAFTER(Table4[[#This Row],[rxn     upper-bound     lower-bound]],Table4[[#This Row],[rxn]]),Table4[[#This Row],[lb]],-1)))</f>
        <v>0.89239345999999997</v>
      </c>
      <c r="I1443" s="1" t="str">
        <f>_xlfn.TEXTAFTER(Table4[[#This Row],[rxn     upper-bound     lower-bound]]," ",-1)</f>
        <v>0.00000000</v>
      </c>
    </row>
    <row r="1444" spans="1:9">
      <c r="A1444" s="1" t="s">
        <v>14360</v>
      </c>
      <c r="B1444" s="1" t="str">
        <f>_xlfn.TEXTBEFORE(ENZLOAD[[#This Row],[ENZLOAD (from enz_from_proteome)]]," ")</f>
        <v>ENZLOAD-H2Ot_c_e_FWD-rt5618</v>
      </c>
      <c r="C1444" s="1">
        <f>_xlfn.NUMBERVALUE(_xlfn.TEXTAFTER(ENZLOAD[[#This Row],[ENZLOAD (from enz_from_proteome)]]," ",-1))</f>
        <v>0</v>
      </c>
      <c r="F1444" s="1" t="s">
        <v>18053</v>
      </c>
      <c r="G1444" s="1" t="str">
        <f>_xlfn.TEXTBEFORE(Table4[[#This Row],[rxn     upper-bound     lower-bound]]," ")</f>
        <v>ENZLOAD-H2Ot_c_e_REV-rt0646</v>
      </c>
      <c r="H1444" s="1">
        <f>_xlfn.NUMBERVALUE(TRIM(_xlfn.TEXTBEFORE(_xlfn.TEXTAFTER(Table4[[#This Row],[rxn     upper-bound     lower-bound]],Table4[[#This Row],[rxn]]),Table4[[#This Row],[lb]],-1)))</f>
        <v>0.89239345999999997</v>
      </c>
      <c r="I1444" s="1" t="str">
        <f>_xlfn.TEXTAFTER(Table4[[#This Row],[rxn     upper-bound     lower-bound]]," ",-1)</f>
        <v>0.00000000</v>
      </c>
    </row>
    <row r="1445" spans="1:9">
      <c r="A1445" s="1" t="s">
        <v>14361</v>
      </c>
      <c r="B1445" s="1" t="str">
        <f>_xlfn.TEXTBEFORE(ENZLOAD[[#This Row],[ENZLOAD (from enz_from_proteome)]]," ")</f>
        <v>ENZLOAD-H2Ot_c_e_REV-rt0646</v>
      </c>
      <c r="C1445" s="1">
        <f>_xlfn.NUMBERVALUE(_xlfn.TEXTAFTER(ENZLOAD[[#This Row],[ENZLOAD (from enz_from_proteome)]]," ",-1))</f>
        <v>0</v>
      </c>
      <c r="F1445" s="1" t="s">
        <v>18054</v>
      </c>
      <c r="G1445" s="1" t="str">
        <f>_xlfn.TEXTBEFORE(Table4[[#This Row],[rxn     upper-bound     lower-bound]]," ")</f>
        <v>ENZLOAD-H2Ot_c_e_FWD-rt5618</v>
      </c>
      <c r="H1445" s="1">
        <f>_xlfn.NUMBERVALUE(TRIM(_xlfn.TEXTBEFORE(_xlfn.TEXTAFTER(Table4[[#This Row],[rxn     upper-bound     lower-bound]],Table4[[#This Row],[rxn]]),Table4[[#This Row],[lb]],-1)))</f>
        <v>0.97368379000000005</v>
      </c>
      <c r="I1445" s="1" t="str">
        <f>_xlfn.TEXTAFTER(Table4[[#This Row],[rxn     upper-bound     lower-bound]]," ",-1)</f>
        <v>0.00000000</v>
      </c>
    </row>
    <row r="1446" spans="1:9">
      <c r="A1446" s="1" t="s">
        <v>14362</v>
      </c>
      <c r="B1446" s="1" t="str">
        <f>_xlfn.TEXTBEFORE(ENZLOAD[[#This Row],[ENZLOAD (from enz_from_proteome)]]," ")</f>
        <v>ENZLOAD-H2Ot_c_e_REV-rt5618</v>
      </c>
      <c r="C1446" s="1">
        <f>_xlfn.NUMBERVALUE(_xlfn.TEXTAFTER(ENZLOAD[[#This Row],[ENZLOAD (from enz_from_proteome)]]," ",-1))</f>
        <v>0</v>
      </c>
      <c r="F1446" s="1" t="s">
        <v>18055</v>
      </c>
      <c r="G1446" s="1" t="str">
        <f>_xlfn.TEXTBEFORE(Table4[[#This Row],[rxn     upper-bound     lower-bound]]," ")</f>
        <v>ENZLOAD-H2Ot_c_e_REV-rt5618</v>
      </c>
      <c r="H1446" s="1">
        <f>_xlfn.NUMBERVALUE(TRIM(_xlfn.TEXTBEFORE(_xlfn.TEXTAFTER(Table4[[#This Row],[rxn     upper-bound     lower-bound]],Table4[[#This Row],[rxn]]),Table4[[#This Row],[lb]],-1)))</f>
        <v>0.97368379000000005</v>
      </c>
      <c r="I1446" s="1" t="str">
        <f>_xlfn.TEXTAFTER(Table4[[#This Row],[rxn     upper-bound     lower-bound]]," ",-1)</f>
        <v>0.00000000</v>
      </c>
    </row>
    <row r="1447" spans="1:9">
      <c r="A1447" s="1" t="s">
        <v>14363</v>
      </c>
      <c r="B1447" s="1" t="str">
        <f>_xlfn.TEXTBEFORE(ENZLOAD[[#This Row],[ENZLOAD (from enz_from_proteome)]]," ")</f>
        <v>ENZLOAD-HACD100i_m_FWD-rt2835</v>
      </c>
      <c r="C1447" s="1">
        <f>_xlfn.NUMBERVALUE(_xlfn.TEXTAFTER(ENZLOAD[[#This Row],[ENZLOAD (from enz_from_proteome)]]," ",-1))</f>
        <v>3.8591144917999901E-7</v>
      </c>
      <c r="F1447" s="1" t="s">
        <v>18056</v>
      </c>
      <c r="G1447" s="1" t="str">
        <f>_xlfn.TEXTBEFORE(Table4[[#This Row],[rxn     upper-bound     lower-bound]]," ")</f>
        <v>ENZLOAD-HACD100i_m_FWD-rt2835</v>
      </c>
      <c r="H1447" s="1">
        <f>_xlfn.NUMBERVALUE(TRIM(_xlfn.TEXTBEFORE(_xlfn.TEXTAFTER(Table4[[#This Row],[rxn     upper-bound     lower-bound]],Table4[[#This Row],[rxn]]),Table4[[#This Row],[lb]],-1)))</f>
        <v>1.21622327</v>
      </c>
      <c r="I1447" s="1" t="str">
        <f>_xlfn.TEXTAFTER(Table4[[#This Row],[rxn     upper-bound     lower-bound]]," ",-1)</f>
        <v>0.00000000</v>
      </c>
    </row>
    <row r="1448" spans="1:9">
      <c r="A1448" s="1" t="s">
        <v>14364</v>
      </c>
      <c r="B1448" s="1" t="str">
        <f>_xlfn.TEXTBEFORE(ENZLOAD[[#This Row],[ENZLOAD (from enz_from_proteome)]]," ")</f>
        <v>ENZLOAD-HACD100i_x_FWD-rt2994</v>
      </c>
      <c r="C1448" s="1">
        <f>_xlfn.NUMBERVALUE(_xlfn.TEXTAFTER(ENZLOAD[[#This Row],[ENZLOAD (from enz_from_proteome)]]," ",-1))</f>
        <v>6.6153703929999899E-7</v>
      </c>
      <c r="F1448" s="1" t="s">
        <v>18057</v>
      </c>
      <c r="G1448" s="1" t="str">
        <f>_xlfn.TEXTBEFORE(Table4[[#This Row],[rxn     upper-bound     lower-bound]]," ")</f>
        <v>ENZLOAD-HACD100i_x_FWD-rt2994</v>
      </c>
      <c r="H1448" s="1">
        <f>_xlfn.NUMBERVALUE(TRIM(_xlfn.TEXTBEFORE(_xlfn.TEXTAFTER(Table4[[#This Row],[rxn     upper-bound     lower-bound]],Table4[[#This Row],[rxn]]),Table4[[#This Row],[lb]],-1)))</f>
        <v>0.44752437</v>
      </c>
      <c r="I1448" s="1" t="str">
        <f>_xlfn.TEXTAFTER(Table4[[#This Row],[rxn     upper-bound     lower-bound]]," ",-1)</f>
        <v>0.00000000</v>
      </c>
    </row>
    <row r="1449" spans="1:9">
      <c r="A1449" s="1" t="s">
        <v>14365</v>
      </c>
      <c r="B1449" s="1" t="str">
        <f>_xlfn.TEXTBEFORE(ENZLOAD[[#This Row],[ENZLOAD (from enz_from_proteome)]]," ")</f>
        <v>ENZLOAD-HACD100i_x_FWD-rt7916_x</v>
      </c>
      <c r="C1449" s="1">
        <f>_xlfn.NUMBERVALUE(_xlfn.TEXTAFTER(ENZLOAD[[#This Row],[ENZLOAD (from enz_from_proteome)]]," ",-1))</f>
        <v>4.1479586069999999E-8</v>
      </c>
      <c r="F1449" s="1" t="s">
        <v>18058</v>
      </c>
      <c r="G1449" s="1" t="str">
        <f>_xlfn.TEXTBEFORE(Table4[[#This Row],[rxn     upper-bound     lower-bound]]," ")</f>
        <v>ENZLOAD-HACD100i_x_FWD-rt7916_x</v>
      </c>
      <c r="H1449" s="1">
        <f>_xlfn.NUMBERVALUE(TRIM(_xlfn.TEXTBEFORE(_xlfn.TEXTAFTER(Table4[[#This Row],[rxn     upper-bound     lower-bound]],Table4[[#This Row],[rxn]]),Table4[[#This Row],[lb]],-1)))</f>
        <v>1.5374046400000001</v>
      </c>
      <c r="I1449" s="1" t="str">
        <f>_xlfn.TEXTAFTER(Table4[[#This Row],[rxn     upper-bound     lower-bound]]," ",-1)</f>
        <v>0.00000000</v>
      </c>
    </row>
    <row r="1450" spans="1:9">
      <c r="A1450" s="1" t="s">
        <v>14366</v>
      </c>
      <c r="B1450" s="1" t="str">
        <f>_xlfn.TEXTBEFORE(ENZLOAD[[#This Row],[ENZLOAD (from enz_from_proteome)]]," ")</f>
        <v>ENZLOAD-HACD101ei_x_FWD-rt2994</v>
      </c>
      <c r="C1450" s="1">
        <f>_xlfn.NUMBERVALUE(_xlfn.TEXTAFTER(ENZLOAD[[#This Row],[ENZLOAD (from enz_from_proteome)]]," ",-1))</f>
        <v>6.6153703929999899E-7</v>
      </c>
      <c r="F1450" s="1" t="s">
        <v>18059</v>
      </c>
      <c r="G1450" s="1" t="str">
        <f>_xlfn.TEXTBEFORE(Table4[[#This Row],[rxn     upper-bound     lower-bound]]," ")</f>
        <v>ENZLOAD-HACD101ei_x_FWD-rt2994</v>
      </c>
      <c r="H1450" s="1">
        <f>_xlfn.NUMBERVALUE(TRIM(_xlfn.TEXTBEFORE(_xlfn.TEXTAFTER(Table4[[#This Row],[rxn     upper-bound     lower-bound]],Table4[[#This Row],[rxn]]),Table4[[#This Row],[lb]],-1)))</f>
        <v>0.44752437</v>
      </c>
      <c r="I1450" s="1" t="str">
        <f>_xlfn.TEXTAFTER(Table4[[#This Row],[rxn     upper-bound     lower-bound]]," ",-1)</f>
        <v>0.00000000</v>
      </c>
    </row>
    <row r="1451" spans="1:9">
      <c r="A1451" s="1" t="s">
        <v>14367</v>
      </c>
      <c r="B1451" s="1" t="str">
        <f>_xlfn.TEXTBEFORE(ENZLOAD[[#This Row],[ENZLOAD (from enz_from_proteome)]]," ")</f>
        <v>ENZLOAD-HACD101ei_x_FWD-rt7916_x</v>
      </c>
      <c r="C1451" s="1">
        <f>_xlfn.NUMBERVALUE(_xlfn.TEXTAFTER(ENZLOAD[[#This Row],[ENZLOAD (from enz_from_proteome)]]," ",-1))</f>
        <v>4.1479586069999999E-8</v>
      </c>
      <c r="F1451" s="1" t="s">
        <v>18060</v>
      </c>
      <c r="G1451" s="1" t="str">
        <f>_xlfn.TEXTBEFORE(Table4[[#This Row],[rxn     upper-bound     lower-bound]]," ")</f>
        <v>ENZLOAD-HACD101ei_x_FWD-rt7916_x</v>
      </c>
      <c r="H1451" s="1">
        <f>_xlfn.NUMBERVALUE(TRIM(_xlfn.TEXTBEFORE(_xlfn.TEXTAFTER(Table4[[#This Row],[rxn     upper-bound     lower-bound]],Table4[[#This Row],[rxn]]),Table4[[#This Row],[lb]],-1)))</f>
        <v>1.5374046400000001</v>
      </c>
      <c r="I1451" s="1" t="str">
        <f>_xlfn.TEXTAFTER(Table4[[#This Row],[rxn     upper-bound     lower-bound]]," ",-1)</f>
        <v>0.00000000</v>
      </c>
    </row>
    <row r="1452" spans="1:9">
      <c r="A1452" s="1" t="s">
        <v>14368</v>
      </c>
      <c r="B1452" s="1" t="str">
        <f>_xlfn.TEXTBEFORE(ENZLOAD[[#This Row],[ENZLOAD (from enz_from_proteome)]]," ")</f>
        <v>ENZLOAD-HACD120i_m_FWD-rt2835</v>
      </c>
      <c r="C1452" s="1">
        <f>_xlfn.NUMBERVALUE(_xlfn.TEXTAFTER(ENZLOAD[[#This Row],[ENZLOAD (from enz_from_proteome)]]," ",-1))</f>
        <v>3.8591144917999901E-7</v>
      </c>
      <c r="F1452" s="1" t="s">
        <v>18061</v>
      </c>
      <c r="G1452" s="1" t="str">
        <f>_xlfn.TEXTBEFORE(Table4[[#This Row],[rxn     upper-bound     lower-bound]]," ")</f>
        <v>ENZLOAD-HACD120i_m_FWD-rt2835</v>
      </c>
      <c r="H1452" s="1">
        <f>_xlfn.NUMBERVALUE(TRIM(_xlfn.TEXTBEFORE(_xlfn.TEXTAFTER(Table4[[#This Row],[rxn     upper-bound     lower-bound]],Table4[[#This Row],[rxn]]),Table4[[#This Row],[lb]],-1)))</f>
        <v>1.21622327</v>
      </c>
      <c r="I1452" s="1" t="str">
        <f>_xlfn.TEXTAFTER(Table4[[#This Row],[rxn     upper-bound     lower-bound]]," ",-1)</f>
        <v>0.00000000</v>
      </c>
    </row>
    <row r="1453" spans="1:9">
      <c r="A1453" s="1" t="s">
        <v>14369</v>
      </c>
      <c r="B1453" s="1" t="str">
        <f>_xlfn.TEXTBEFORE(ENZLOAD[[#This Row],[ENZLOAD (from enz_from_proteome)]]," ")</f>
        <v>ENZLOAD-HACD120i_x_FWD-rt2994</v>
      </c>
      <c r="C1453" s="1">
        <f>_xlfn.NUMBERVALUE(_xlfn.TEXTAFTER(ENZLOAD[[#This Row],[ENZLOAD (from enz_from_proteome)]]," ",-1))</f>
        <v>6.6153703929999899E-7</v>
      </c>
      <c r="F1453" s="1" t="s">
        <v>18062</v>
      </c>
      <c r="G1453" s="1" t="str">
        <f>_xlfn.TEXTBEFORE(Table4[[#This Row],[rxn     upper-bound     lower-bound]]," ")</f>
        <v>ENZLOAD-HACD120i_x_FWD-rt2994</v>
      </c>
      <c r="H1453" s="1">
        <f>_xlfn.NUMBERVALUE(TRIM(_xlfn.TEXTBEFORE(_xlfn.TEXTAFTER(Table4[[#This Row],[rxn     upper-bound     lower-bound]],Table4[[#This Row],[rxn]]),Table4[[#This Row],[lb]],-1)))</f>
        <v>0.44752437</v>
      </c>
      <c r="I1453" s="1" t="str">
        <f>_xlfn.TEXTAFTER(Table4[[#This Row],[rxn     upper-bound     lower-bound]]," ",-1)</f>
        <v>0.00000000</v>
      </c>
    </row>
    <row r="1454" spans="1:9">
      <c r="A1454" s="1" t="s">
        <v>14370</v>
      </c>
      <c r="B1454" s="1" t="str">
        <f>_xlfn.TEXTBEFORE(ENZLOAD[[#This Row],[ENZLOAD (from enz_from_proteome)]]," ")</f>
        <v>ENZLOAD-HACD120i_x_FWD-rt7916_x</v>
      </c>
      <c r="C1454" s="1">
        <f>_xlfn.NUMBERVALUE(_xlfn.TEXTAFTER(ENZLOAD[[#This Row],[ENZLOAD (from enz_from_proteome)]]," ",-1))</f>
        <v>4.1479586069999999E-8</v>
      </c>
      <c r="F1454" s="1" t="s">
        <v>18063</v>
      </c>
      <c r="G1454" s="1" t="str">
        <f>_xlfn.TEXTBEFORE(Table4[[#This Row],[rxn     upper-bound     lower-bound]]," ")</f>
        <v>ENZLOAD-HACD120i_x_FWD-rt7916_x</v>
      </c>
      <c r="H1454" s="1">
        <f>_xlfn.NUMBERVALUE(TRIM(_xlfn.TEXTBEFORE(_xlfn.TEXTAFTER(Table4[[#This Row],[rxn     upper-bound     lower-bound]],Table4[[#This Row],[rxn]]),Table4[[#This Row],[lb]],-1)))</f>
        <v>1.5374046400000001</v>
      </c>
      <c r="I1454" s="1" t="str">
        <f>_xlfn.TEXTAFTER(Table4[[#This Row],[rxn     upper-bound     lower-bound]]," ",-1)</f>
        <v>0.00000000</v>
      </c>
    </row>
    <row r="1455" spans="1:9">
      <c r="A1455" s="1" t="s">
        <v>14371</v>
      </c>
      <c r="B1455" s="1" t="str">
        <f>_xlfn.TEXTBEFORE(ENZLOAD[[#This Row],[ENZLOAD (from enz_from_proteome)]]," ")</f>
        <v>ENZLOAD-HACD121ai_m_FWD-rt2835</v>
      </c>
      <c r="C1455" s="1">
        <f>_xlfn.NUMBERVALUE(_xlfn.TEXTAFTER(ENZLOAD[[#This Row],[ENZLOAD (from enz_from_proteome)]]," ",-1))</f>
        <v>3.8591144917999901E-7</v>
      </c>
      <c r="F1455" s="1" t="s">
        <v>18064</v>
      </c>
      <c r="G1455" s="1" t="str">
        <f>_xlfn.TEXTBEFORE(Table4[[#This Row],[rxn     upper-bound     lower-bound]]," ")</f>
        <v>ENZLOAD-HACD121ai_m_FWD-rt2835</v>
      </c>
      <c r="H1455" s="1">
        <f>_xlfn.NUMBERVALUE(TRIM(_xlfn.TEXTBEFORE(_xlfn.TEXTAFTER(Table4[[#This Row],[rxn     upper-bound     lower-bound]],Table4[[#This Row],[rxn]]),Table4[[#This Row],[lb]],-1)))</f>
        <v>1.21622327</v>
      </c>
      <c r="I1455" s="1" t="str">
        <f>_xlfn.TEXTAFTER(Table4[[#This Row],[rxn     upper-bound     lower-bound]]," ",-1)</f>
        <v>0.00000000</v>
      </c>
    </row>
    <row r="1456" spans="1:9">
      <c r="A1456" s="1" t="s">
        <v>14372</v>
      </c>
      <c r="B1456" s="1" t="str">
        <f>_xlfn.TEXTBEFORE(ENZLOAD[[#This Row],[ENZLOAD (from enz_from_proteome)]]," ")</f>
        <v>ENZLOAD-HACD121ai_x_FWD-rt2994</v>
      </c>
      <c r="C1456" s="1">
        <f>_xlfn.NUMBERVALUE(_xlfn.TEXTAFTER(ENZLOAD[[#This Row],[ENZLOAD (from enz_from_proteome)]]," ",-1))</f>
        <v>6.6153703929999899E-7</v>
      </c>
      <c r="F1456" s="1" t="s">
        <v>18065</v>
      </c>
      <c r="G1456" s="1" t="str">
        <f>_xlfn.TEXTBEFORE(Table4[[#This Row],[rxn     upper-bound     lower-bound]]," ")</f>
        <v>ENZLOAD-HACD121ai_x_FWD-rt2994</v>
      </c>
      <c r="H1456" s="1">
        <f>_xlfn.NUMBERVALUE(TRIM(_xlfn.TEXTBEFORE(_xlfn.TEXTAFTER(Table4[[#This Row],[rxn     upper-bound     lower-bound]],Table4[[#This Row],[rxn]]),Table4[[#This Row],[lb]],-1)))</f>
        <v>0.44752437</v>
      </c>
      <c r="I1456" s="1" t="str">
        <f>_xlfn.TEXTAFTER(Table4[[#This Row],[rxn     upper-bound     lower-bound]]," ",-1)</f>
        <v>0.00000000</v>
      </c>
    </row>
    <row r="1457" spans="1:9">
      <c r="A1457" s="1" t="s">
        <v>14373</v>
      </c>
      <c r="B1457" s="1" t="str">
        <f>_xlfn.TEXTBEFORE(ENZLOAD[[#This Row],[ENZLOAD (from enz_from_proteome)]]," ")</f>
        <v>ENZLOAD-HACD121ai_x_FWD-rt7916_x</v>
      </c>
      <c r="C1457" s="1">
        <f>_xlfn.NUMBERVALUE(_xlfn.TEXTAFTER(ENZLOAD[[#This Row],[ENZLOAD (from enz_from_proteome)]]," ",-1))</f>
        <v>4.1479586069999999E-8</v>
      </c>
      <c r="F1457" s="1" t="s">
        <v>18066</v>
      </c>
      <c r="G1457" s="1" t="str">
        <f>_xlfn.TEXTBEFORE(Table4[[#This Row],[rxn     upper-bound     lower-bound]]," ")</f>
        <v>ENZLOAD-HACD121ai_x_FWD-rt7916_x</v>
      </c>
      <c r="H1457" s="1">
        <f>_xlfn.NUMBERVALUE(TRIM(_xlfn.TEXTBEFORE(_xlfn.TEXTAFTER(Table4[[#This Row],[rxn     upper-bound     lower-bound]],Table4[[#This Row],[rxn]]),Table4[[#This Row],[lb]],-1)))</f>
        <v>1.5374046400000001</v>
      </c>
      <c r="I1457" s="1" t="str">
        <f>_xlfn.TEXTAFTER(Table4[[#This Row],[rxn     upper-bound     lower-bound]]," ",-1)</f>
        <v>0.00000000</v>
      </c>
    </row>
    <row r="1458" spans="1:9">
      <c r="A1458" s="1" t="s">
        <v>14374</v>
      </c>
      <c r="B1458" s="1" t="str">
        <f>_xlfn.TEXTBEFORE(ENZLOAD[[#This Row],[ENZLOAD (from enz_from_proteome)]]," ")</f>
        <v>ENZLOAD-HACD121di_x_FWD-rt2994</v>
      </c>
      <c r="C1458" s="1">
        <f>_xlfn.NUMBERVALUE(_xlfn.TEXTAFTER(ENZLOAD[[#This Row],[ENZLOAD (from enz_from_proteome)]]," ",-1))</f>
        <v>6.6153703929999899E-7</v>
      </c>
      <c r="F1458" s="1" t="s">
        <v>18067</v>
      </c>
      <c r="G1458" s="1" t="str">
        <f>_xlfn.TEXTBEFORE(Table4[[#This Row],[rxn     upper-bound     lower-bound]]," ")</f>
        <v>ENZLOAD-HACD121di_x_FWD-rt2994</v>
      </c>
      <c r="H1458" s="1">
        <f>_xlfn.NUMBERVALUE(TRIM(_xlfn.TEXTBEFORE(_xlfn.TEXTAFTER(Table4[[#This Row],[rxn     upper-bound     lower-bound]],Table4[[#This Row],[rxn]]),Table4[[#This Row],[lb]],-1)))</f>
        <v>0.44752437</v>
      </c>
      <c r="I1458" s="1" t="str">
        <f>_xlfn.TEXTAFTER(Table4[[#This Row],[rxn     upper-bound     lower-bound]]," ",-1)</f>
        <v>0.00000000</v>
      </c>
    </row>
    <row r="1459" spans="1:9">
      <c r="A1459" s="1" t="s">
        <v>14375</v>
      </c>
      <c r="B1459" s="1" t="str">
        <f>_xlfn.TEXTBEFORE(ENZLOAD[[#This Row],[ENZLOAD (from enz_from_proteome)]]," ")</f>
        <v>ENZLOAD-HACD121di_x_FWD-rt7916_x</v>
      </c>
      <c r="C1459" s="1">
        <f>_xlfn.NUMBERVALUE(_xlfn.TEXTAFTER(ENZLOAD[[#This Row],[ENZLOAD (from enz_from_proteome)]]," ",-1))</f>
        <v>4.1479586069999999E-8</v>
      </c>
      <c r="F1459" s="1" t="s">
        <v>18068</v>
      </c>
      <c r="G1459" s="1" t="str">
        <f>_xlfn.TEXTBEFORE(Table4[[#This Row],[rxn     upper-bound     lower-bound]]," ")</f>
        <v>ENZLOAD-HACD121di_x_FWD-rt7916_x</v>
      </c>
      <c r="H1459" s="1">
        <f>_xlfn.NUMBERVALUE(TRIM(_xlfn.TEXTBEFORE(_xlfn.TEXTAFTER(Table4[[#This Row],[rxn     upper-bound     lower-bound]],Table4[[#This Row],[rxn]]),Table4[[#This Row],[lb]],-1)))</f>
        <v>1.5374046400000001</v>
      </c>
      <c r="I1459" s="1" t="str">
        <f>_xlfn.TEXTAFTER(Table4[[#This Row],[rxn     upper-bound     lower-bound]]," ",-1)</f>
        <v>0.00000000</v>
      </c>
    </row>
    <row r="1460" spans="1:9">
      <c r="A1460" s="1" t="s">
        <v>14376</v>
      </c>
      <c r="B1460" s="1" t="str">
        <f>_xlfn.TEXTBEFORE(ENZLOAD[[#This Row],[ENZLOAD (from enz_from_proteome)]]," ")</f>
        <v>ENZLOAD-HACD122ei_x_FWD-rt2994</v>
      </c>
      <c r="C1460" s="1">
        <f>_xlfn.NUMBERVALUE(_xlfn.TEXTAFTER(ENZLOAD[[#This Row],[ENZLOAD (from enz_from_proteome)]]," ",-1))</f>
        <v>6.6153703929999899E-7</v>
      </c>
      <c r="F1460" s="1" t="s">
        <v>18069</v>
      </c>
      <c r="G1460" s="1" t="str">
        <f>_xlfn.TEXTBEFORE(Table4[[#This Row],[rxn     upper-bound     lower-bound]]," ")</f>
        <v>ENZLOAD-HACD122ei_x_FWD-rt2994</v>
      </c>
      <c r="H1460" s="1">
        <f>_xlfn.NUMBERVALUE(TRIM(_xlfn.TEXTBEFORE(_xlfn.TEXTAFTER(Table4[[#This Row],[rxn     upper-bound     lower-bound]],Table4[[#This Row],[rxn]]),Table4[[#This Row],[lb]],-1)))</f>
        <v>0.44752437</v>
      </c>
      <c r="I1460" s="1" t="str">
        <f>_xlfn.TEXTAFTER(Table4[[#This Row],[rxn     upper-bound     lower-bound]]," ",-1)</f>
        <v>0.00000000</v>
      </c>
    </row>
    <row r="1461" spans="1:9">
      <c r="A1461" s="1" t="s">
        <v>14377</v>
      </c>
      <c r="B1461" s="1" t="str">
        <f>_xlfn.TEXTBEFORE(ENZLOAD[[#This Row],[ENZLOAD (from enz_from_proteome)]]," ")</f>
        <v>ENZLOAD-HACD122ei_x_FWD-rt7916_x</v>
      </c>
      <c r="C1461" s="1">
        <f>_xlfn.NUMBERVALUE(_xlfn.TEXTAFTER(ENZLOAD[[#This Row],[ENZLOAD (from enz_from_proteome)]]," ",-1))</f>
        <v>4.1479586069999999E-8</v>
      </c>
      <c r="F1461" s="1" t="s">
        <v>18070</v>
      </c>
      <c r="G1461" s="1" t="str">
        <f>_xlfn.TEXTBEFORE(Table4[[#This Row],[rxn     upper-bound     lower-bound]]," ")</f>
        <v>ENZLOAD-HACD122ei_x_FWD-rt7916_x</v>
      </c>
      <c r="H1461" s="1">
        <f>_xlfn.NUMBERVALUE(TRIM(_xlfn.TEXTBEFORE(_xlfn.TEXTAFTER(Table4[[#This Row],[rxn     upper-bound     lower-bound]],Table4[[#This Row],[rxn]]),Table4[[#This Row],[lb]],-1)))</f>
        <v>1.5374046400000001</v>
      </c>
      <c r="I1461" s="1" t="str">
        <f>_xlfn.TEXTAFTER(Table4[[#This Row],[rxn     upper-bound     lower-bound]]," ",-1)</f>
        <v>0.00000000</v>
      </c>
    </row>
    <row r="1462" spans="1:9">
      <c r="A1462" s="1" t="s">
        <v>14378</v>
      </c>
      <c r="B1462" s="1" t="str">
        <f>_xlfn.TEXTBEFORE(ENZLOAD[[#This Row],[ENZLOAD (from enz_from_proteome)]]," ")</f>
        <v>ENZLOAD-HACD140i_m_FWD-rt2835</v>
      </c>
      <c r="C1462" s="1">
        <f>_xlfn.NUMBERVALUE(_xlfn.TEXTAFTER(ENZLOAD[[#This Row],[ENZLOAD (from enz_from_proteome)]]," ",-1))</f>
        <v>3.8591144917999901E-7</v>
      </c>
      <c r="F1462" s="1" t="s">
        <v>18071</v>
      </c>
      <c r="G1462" s="1" t="str">
        <f>_xlfn.TEXTBEFORE(Table4[[#This Row],[rxn     upper-bound     lower-bound]]," ")</f>
        <v>ENZLOAD-HACD140i_m_FWD-rt2835</v>
      </c>
      <c r="H1462" s="1">
        <f>_xlfn.NUMBERVALUE(TRIM(_xlfn.TEXTBEFORE(_xlfn.TEXTAFTER(Table4[[#This Row],[rxn     upper-bound     lower-bound]],Table4[[#This Row],[rxn]]),Table4[[#This Row],[lb]],-1)))</f>
        <v>1.21622327</v>
      </c>
      <c r="I1462" s="1" t="str">
        <f>_xlfn.TEXTAFTER(Table4[[#This Row],[rxn     upper-bound     lower-bound]]," ",-1)</f>
        <v>0.00000000</v>
      </c>
    </row>
    <row r="1463" spans="1:9">
      <c r="A1463" s="1" t="s">
        <v>14379</v>
      </c>
      <c r="B1463" s="1" t="str">
        <f>_xlfn.TEXTBEFORE(ENZLOAD[[#This Row],[ENZLOAD (from enz_from_proteome)]]," ")</f>
        <v>ENZLOAD-HACD140i_x_FWD-rt2994</v>
      </c>
      <c r="C1463" s="1">
        <f>_xlfn.NUMBERVALUE(_xlfn.TEXTAFTER(ENZLOAD[[#This Row],[ENZLOAD (from enz_from_proteome)]]," ",-1))</f>
        <v>6.6153703929999899E-7</v>
      </c>
      <c r="F1463" s="1" t="s">
        <v>18072</v>
      </c>
      <c r="G1463" s="1" t="str">
        <f>_xlfn.TEXTBEFORE(Table4[[#This Row],[rxn     upper-bound     lower-bound]]," ")</f>
        <v>ENZLOAD-HACD140i_x_FWD-rt2994</v>
      </c>
      <c r="H1463" s="1">
        <f>_xlfn.NUMBERVALUE(TRIM(_xlfn.TEXTBEFORE(_xlfn.TEXTAFTER(Table4[[#This Row],[rxn     upper-bound     lower-bound]],Table4[[#This Row],[rxn]]),Table4[[#This Row],[lb]],-1)))</f>
        <v>0.44752437</v>
      </c>
      <c r="I1463" s="1" t="str">
        <f>_xlfn.TEXTAFTER(Table4[[#This Row],[rxn     upper-bound     lower-bound]]," ",-1)</f>
        <v>0.00000000</v>
      </c>
    </row>
    <row r="1464" spans="1:9">
      <c r="A1464" s="1" t="s">
        <v>14380</v>
      </c>
      <c r="B1464" s="1" t="str">
        <f>_xlfn.TEXTBEFORE(ENZLOAD[[#This Row],[ENZLOAD (from enz_from_proteome)]]," ")</f>
        <v>ENZLOAD-HACD140i_x_FWD-rt7916_x</v>
      </c>
      <c r="C1464" s="1">
        <f>_xlfn.NUMBERVALUE(_xlfn.TEXTAFTER(ENZLOAD[[#This Row],[ENZLOAD (from enz_from_proteome)]]," ",-1))</f>
        <v>4.1479586069999999E-8</v>
      </c>
      <c r="F1464" s="1" t="s">
        <v>18073</v>
      </c>
      <c r="G1464" s="1" t="str">
        <f>_xlfn.TEXTBEFORE(Table4[[#This Row],[rxn     upper-bound     lower-bound]]," ")</f>
        <v>ENZLOAD-HACD140i_x_FWD-rt7916_x</v>
      </c>
      <c r="H1464" s="1">
        <f>_xlfn.NUMBERVALUE(TRIM(_xlfn.TEXTBEFORE(_xlfn.TEXTAFTER(Table4[[#This Row],[rxn     upper-bound     lower-bound]],Table4[[#This Row],[rxn]]),Table4[[#This Row],[lb]],-1)))</f>
        <v>1.5374046400000001</v>
      </c>
      <c r="I1464" s="1" t="str">
        <f>_xlfn.TEXTAFTER(Table4[[#This Row],[rxn     upper-bound     lower-bound]]," ",-1)</f>
        <v>0.00000000</v>
      </c>
    </row>
    <row r="1465" spans="1:9">
      <c r="A1465" s="1" t="s">
        <v>14381</v>
      </c>
      <c r="B1465" s="1" t="str">
        <f>_xlfn.TEXTBEFORE(ENZLOAD[[#This Row],[ENZLOAD (from enz_from_proteome)]]," ")</f>
        <v>ENZLOAD-HACD141ai_m_FWD-rt2835</v>
      </c>
      <c r="C1465" s="1">
        <f>_xlfn.NUMBERVALUE(_xlfn.TEXTAFTER(ENZLOAD[[#This Row],[ENZLOAD (from enz_from_proteome)]]," ",-1))</f>
        <v>3.8591144917999901E-7</v>
      </c>
      <c r="F1465" s="1" t="s">
        <v>18074</v>
      </c>
      <c r="G1465" s="1" t="str">
        <f>_xlfn.TEXTBEFORE(Table4[[#This Row],[rxn     upper-bound     lower-bound]]," ")</f>
        <v>ENZLOAD-HACD141ai_m_FWD-rt2835</v>
      </c>
      <c r="H1465" s="1">
        <f>_xlfn.NUMBERVALUE(TRIM(_xlfn.TEXTBEFORE(_xlfn.TEXTAFTER(Table4[[#This Row],[rxn     upper-bound     lower-bound]],Table4[[#This Row],[rxn]]),Table4[[#This Row],[lb]],-1)))</f>
        <v>1.21622327</v>
      </c>
      <c r="I1465" s="1" t="str">
        <f>_xlfn.TEXTAFTER(Table4[[#This Row],[rxn     upper-bound     lower-bound]]," ",-1)</f>
        <v>0.00000000</v>
      </c>
    </row>
    <row r="1466" spans="1:9">
      <c r="A1466" s="1" t="s">
        <v>14382</v>
      </c>
      <c r="B1466" s="1" t="str">
        <f>_xlfn.TEXTBEFORE(ENZLOAD[[#This Row],[ENZLOAD (from enz_from_proteome)]]," ")</f>
        <v>ENZLOAD-HACD141ai_x_FWD-rt2994</v>
      </c>
      <c r="C1466" s="1">
        <f>_xlfn.NUMBERVALUE(_xlfn.TEXTAFTER(ENZLOAD[[#This Row],[ENZLOAD (from enz_from_proteome)]]," ",-1))</f>
        <v>6.6153703929999899E-7</v>
      </c>
      <c r="F1466" s="1" t="s">
        <v>18075</v>
      </c>
      <c r="G1466" s="1" t="str">
        <f>_xlfn.TEXTBEFORE(Table4[[#This Row],[rxn     upper-bound     lower-bound]]," ")</f>
        <v>ENZLOAD-HACD141ai_x_FWD-rt2994</v>
      </c>
      <c r="H1466" s="1">
        <f>_xlfn.NUMBERVALUE(TRIM(_xlfn.TEXTBEFORE(_xlfn.TEXTAFTER(Table4[[#This Row],[rxn     upper-bound     lower-bound]],Table4[[#This Row],[rxn]]),Table4[[#This Row],[lb]],-1)))</f>
        <v>0.44752437</v>
      </c>
      <c r="I1466" s="1" t="str">
        <f>_xlfn.TEXTAFTER(Table4[[#This Row],[rxn     upper-bound     lower-bound]]," ",-1)</f>
        <v>0.00000000</v>
      </c>
    </row>
    <row r="1467" spans="1:9">
      <c r="A1467" s="1" t="s">
        <v>14383</v>
      </c>
      <c r="B1467" s="1" t="str">
        <f>_xlfn.TEXTBEFORE(ENZLOAD[[#This Row],[ENZLOAD (from enz_from_proteome)]]," ")</f>
        <v>ENZLOAD-HACD141ai_x_FWD-rt7916_x</v>
      </c>
      <c r="C1467" s="1">
        <f>_xlfn.NUMBERVALUE(_xlfn.TEXTAFTER(ENZLOAD[[#This Row],[ENZLOAD (from enz_from_proteome)]]," ",-1))</f>
        <v>4.1479586069999999E-8</v>
      </c>
      <c r="F1467" s="1" t="s">
        <v>18076</v>
      </c>
      <c r="G1467" s="1" t="str">
        <f>_xlfn.TEXTBEFORE(Table4[[#This Row],[rxn     upper-bound     lower-bound]]," ")</f>
        <v>ENZLOAD-HACD141ai_x_FWD-rt7916_x</v>
      </c>
      <c r="H1467" s="1">
        <f>_xlfn.NUMBERVALUE(TRIM(_xlfn.TEXTBEFORE(_xlfn.TEXTAFTER(Table4[[#This Row],[rxn     upper-bound     lower-bound]],Table4[[#This Row],[rxn]]),Table4[[#This Row],[lb]],-1)))</f>
        <v>1.5374046400000001</v>
      </c>
      <c r="I1467" s="1" t="str">
        <f>_xlfn.TEXTAFTER(Table4[[#This Row],[rxn     upper-bound     lower-bound]]," ",-1)</f>
        <v>0.00000000</v>
      </c>
    </row>
    <row r="1468" spans="1:9">
      <c r="A1468" s="1" t="s">
        <v>14384</v>
      </c>
      <c r="B1468" s="1" t="str">
        <f>_xlfn.TEXTBEFORE(ENZLOAD[[#This Row],[ENZLOAD (from enz_from_proteome)]]," ")</f>
        <v>ENZLOAD-HACD141bi_m_FWD-rt2835</v>
      </c>
      <c r="C1468" s="1">
        <f>_xlfn.NUMBERVALUE(_xlfn.TEXTAFTER(ENZLOAD[[#This Row],[ENZLOAD (from enz_from_proteome)]]," ",-1))</f>
        <v>3.8591144917999901E-7</v>
      </c>
      <c r="F1468" s="1" t="s">
        <v>18077</v>
      </c>
      <c r="G1468" s="1" t="str">
        <f>_xlfn.TEXTBEFORE(Table4[[#This Row],[rxn     upper-bound     lower-bound]]," ")</f>
        <v>ENZLOAD-HACD141bi_m_FWD-rt2835</v>
      </c>
      <c r="H1468" s="1">
        <f>_xlfn.NUMBERVALUE(TRIM(_xlfn.TEXTBEFORE(_xlfn.TEXTAFTER(Table4[[#This Row],[rxn     upper-bound     lower-bound]],Table4[[#This Row],[rxn]]),Table4[[#This Row],[lb]],-1)))</f>
        <v>1.21622327</v>
      </c>
      <c r="I1468" s="1" t="str">
        <f>_xlfn.TEXTAFTER(Table4[[#This Row],[rxn     upper-bound     lower-bound]]," ",-1)</f>
        <v>0.00000000</v>
      </c>
    </row>
    <row r="1469" spans="1:9">
      <c r="A1469" s="1" t="s">
        <v>14385</v>
      </c>
      <c r="B1469" s="1" t="str">
        <f>_xlfn.TEXTBEFORE(ENZLOAD[[#This Row],[ENZLOAD (from enz_from_proteome)]]," ")</f>
        <v>ENZLOAD-HACD141bi_x_FWD-rt2994</v>
      </c>
      <c r="C1469" s="1">
        <f>_xlfn.NUMBERVALUE(_xlfn.TEXTAFTER(ENZLOAD[[#This Row],[ENZLOAD (from enz_from_proteome)]]," ",-1))</f>
        <v>6.6153703929999899E-7</v>
      </c>
      <c r="F1469" s="1" t="s">
        <v>18078</v>
      </c>
      <c r="G1469" s="1" t="str">
        <f>_xlfn.TEXTBEFORE(Table4[[#This Row],[rxn     upper-bound     lower-bound]]," ")</f>
        <v>ENZLOAD-HACD141bi_x_FWD-rt2994</v>
      </c>
      <c r="H1469" s="1">
        <f>_xlfn.NUMBERVALUE(TRIM(_xlfn.TEXTBEFORE(_xlfn.TEXTAFTER(Table4[[#This Row],[rxn     upper-bound     lower-bound]],Table4[[#This Row],[rxn]]),Table4[[#This Row],[lb]],-1)))</f>
        <v>0.44752437</v>
      </c>
      <c r="I1469" s="1" t="str">
        <f>_xlfn.TEXTAFTER(Table4[[#This Row],[rxn     upper-bound     lower-bound]]," ",-1)</f>
        <v>0.00000000</v>
      </c>
    </row>
    <row r="1470" spans="1:9">
      <c r="A1470" s="1" t="s">
        <v>14386</v>
      </c>
      <c r="B1470" s="1" t="str">
        <f>_xlfn.TEXTBEFORE(ENZLOAD[[#This Row],[ENZLOAD (from enz_from_proteome)]]," ")</f>
        <v>ENZLOAD-HACD141bi_x_FWD-rt7916_x</v>
      </c>
      <c r="C1470" s="1">
        <f>_xlfn.NUMBERVALUE(_xlfn.TEXTAFTER(ENZLOAD[[#This Row],[ENZLOAD (from enz_from_proteome)]]," ",-1))</f>
        <v>4.1479586069999999E-8</v>
      </c>
      <c r="F1470" s="1" t="s">
        <v>18079</v>
      </c>
      <c r="G1470" s="1" t="str">
        <f>_xlfn.TEXTBEFORE(Table4[[#This Row],[rxn     upper-bound     lower-bound]]," ")</f>
        <v>ENZLOAD-HACD141bi_x_FWD-rt7916_x</v>
      </c>
      <c r="H1470" s="1">
        <f>_xlfn.NUMBERVALUE(TRIM(_xlfn.TEXTBEFORE(_xlfn.TEXTAFTER(Table4[[#This Row],[rxn     upper-bound     lower-bound]],Table4[[#This Row],[rxn]]),Table4[[#This Row],[lb]],-1)))</f>
        <v>1.5374046400000001</v>
      </c>
      <c r="I1470" s="1" t="str">
        <f>_xlfn.TEXTAFTER(Table4[[#This Row],[rxn     upper-bound     lower-bound]]," ",-1)</f>
        <v>0.00000000</v>
      </c>
    </row>
    <row r="1471" spans="1:9">
      <c r="A1471" s="1" t="s">
        <v>14387</v>
      </c>
      <c r="B1471" s="1" t="str">
        <f>_xlfn.TEXTBEFORE(ENZLOAD[[#This Row],[ENZLOAD (from enz_from_proteome)]]," ")</f>
        <v>ENZLOAD-HACD142i_x_FWD-rt2994</v>
      </c>
      <c r="C1471" s="1">
        <f>_xlfn.NUMBERVALUE(_xlfn.TEXTAFTER(ENZLOAD[[#This Row],[ENZLOAD (from enz_from_proteome)]]," ",-1))</f>
        <v>6.6153703929999899E-7</v>
      </c>
      <c r="F1471" s="1" t="s">
        <v>18080</v>
      </c>
      <c r="G1471" s="1" t="str">
        <f>_xlfn.TEXTBEFORE(Table4[[#This Row],[rxn     upper-bound     lower-bound]]," ")</f>
        <v>ENZLOAD-HACD142i_x_FWD-rt2994</v>
      </c>
      <c r="H1471" s="1">
        <f>_xlfn.NUMBERVALUE(TRIM(_xlfn.TEXTBEFORE(_xlfn.TEXTAFTER(Table4[[#This Row],[rxn     upper-bound     lower-bound]],Table4[[#This Row],[rxn]]),Table4[[#This Row],[lb]],-1)))</f>
        <v>0.44752437</v>
      </c>
      <c r="I1471" s="1" t="str">
        <f>_xlfn.TEXTAFTER(Table4[[#This Row],[rxn     upper-bound     lower-bound]]," ",-1)</f>
        <v>0.00000000</v>
      </c>
    </row>
    <row r="1472" spans="1:9">
      <c r="A1472" s="1" t="s">
        <v>14388</v>
      </c>
      <c r="B1472" s="1" t="str">
        <f>_xlfn.TEXTBEFORE(ENZLOAD[[#This Row],[ENZLOAD (from enz_from_proteome)]]," ")</f>
        <v>ENZLOAD-HACD142i_x_FWD-rt7916_x</v>
      </c>
      <c r="C1472" s="1">
        <f>_xlfn.NUMBERVALUE(_xlfn.TEXTAFTER(ENZLOAD[[#This Row],[ENZLOAD (from enz_from_proteome)]]," ",-1))</f>
        <v>4.1479586069999999E-8</v>
      </c>
      <c r="F1472" s="1" t="s">
        <v>18081</v>
      </c>
      <c r="G1472" s="1" t="str">
        <f>_xlfn.TEXTBEFORE(Table4[[#This Row],[rxn     upper-bound     lower-bound]]," ")</f>
        <v>ENZLOAD-HACD142i_x_FWD-rt7916_x</v>
      </c>
      <c r="H1472" s="1">
        <f>_xlfn.NUMBERVALUE(TRIM(_xlfn.TEXTBEFORE(_xlfn.TEXTAFTER(Table4[[#This Row],[rxn     upper-bound     lower-bound]],Table4[[#This Row],[rxn]]),Table4[[#This Row],[lb]],-1)))</f>
        <v>1.5374046400000001</v>
      </c>
      <c r="I1472" s="1" t="str">
        <f>_xlfn.TEXTAFTER(Table4[[#This Row],[rxn     upper-bound     lower-bound]]," ",-1)</f>
        <v>0.00000000</v>
      </c>
    </row>
    <row r="1473" spans="1:9">
      <c r="A1473" s="1" t="s">
        <v>14389</v>
      </c>
      <c r="B1473" s="1" t="str">
        <f>_xlfn.TEXTBEFORE(ENZLOAD[[#This Row],[ENZLOAD (from enz_from_proteome)]]," ")</f>
        <v>ENZLOAD-HACD143i_x_FWD-rt2994</v>
      </c>
      <c r="C1473" s="1">
        <f>_xlfn.NUMBERVALUE(_xlfn.TEXTAFTER(ENZLOAD[[#This Row],[ENZLOAD (from enz_from_proteome)]]," ",-1))</f>
        <v>6.6153703929999899E-7</v>
      </c>
      <c r="F1473" s="1" t="s">
        <v>18082</v>
      </c>
      <c r="G1473" s="1" t="str">
        <f>_xlfn.TEXTBEFORE(Table4[[#This Row],[rxn     upper-bound     lower-bound]]," ")</f>
        <v>ENZLOAD-HACD143i_x_FWD-rt2994</v>
      </c>
      <c r="H1473" s="1">
        <f>_xlfn.NUMBERVALUE(TRIM(_xlfn.TEXTBEFORE(_xlfn.TEXTAFTER(Table4[[#This Row],[rxn     upper-bound     lower-bound]],Table4[[#This Row],[rxn]]),Table4[[#This Row],[lb]],-1)))</f>
        <v>0.44752437</v>
      </c>
      <c r="I1473" s="1" t="str">
        <f>_xlfn.TEXTAFTER(Table4[[#This Row],[rxn     upper-bound     lower-bound]]," ",-1)</f>
        <v>0.00000000</v>
      </c>
    </row>
    <row r="1474" spans="1:9">
      <c r="A1474" s="1" t="s">
        <v>14390</v>
      </c>
      <c r="B1474" s="1" t="str">
        <f>_xlfn.TEXTBEFORE(ENZLOAD[[#This Row],[ENZLOAD (from enz_from_proteome)]]," ")</f>
        <v>ENZLOAD-HACD143i_x_FWD-rt7916_x</v>
      </c>
      <c r="C1474" s="1">
        <f>_xlfn.NUMBERVALUE(_xlfn.TEXTAFTER(ENZLOAD[[#This Row],[ENZLOAD (from enz_from_proteome)]]," ",-1))</f>
        <v>4.1479586069999999E-8</v>
      </c>
      <c r="F1474" s="1" t="s">
        <v>18083</v>
      </c>
      <c r="G1474" s="1" t="str">
        <f>_xlfn.TEXTBEFORE(Table4[[#This Row],[rxn     upper-bound     lower-bound]]," ")</f>
        <v>ENZLOAD-HACD143i_x_FWD-rt7916_x</v>
      </c>
      <c r="H1474" s="1">
        <f>_xlfn.NUMBERVALUE(TRIM(_xlfn.TEXTBEFORE(_xlfn.TEXTAFTER(Table4[[#This Row],[rxn     upper-bound     lower-bound]],Table4[[#This Row],[rxn]]),Table4[[#This Row],[lb]],-1)))</f>
        <v>1.5374046400000001</v>
      </c>
      <c r="I1474" s="1" t="str">
        <f>_xlfn.TEXTAFTER(Table4[[#This Row],[rxn     upper-bound     lower-bound]]," ",-1)</f>
        <v>0.00000000</v>
      </c>
    </row>
    <row r="1475" spans="1:9">
      <c r="A1475" s="1" t="s">
        <v>14391</v>
      </c>
      <c r="B1475" s="1" t="str">
        <f>_xlfn.TEXTBEFORE(ENZLOAD[[#This Row],[ENZLOAD (from enz_from_proteome)]]," ")</f>
        <v>ENZLOAD-HACD160i_m_FWD-rt2835</v>
      </c>
      <c r="C1475" s="1">
        <f>_xlfn.NUMBERVALUE(_xlfn.TEXTAFTER(ENZLOAD[[#This Row],[ENZLOAD (from enz_from_proteome)]]," ",-1))</f>
        <v>3.8591144917999901E-7</v>
      </c>
      <c r="F1475" s="1" t="s">
        <v>18084</v>
      </c>
      <c r="G1475" s="1" t="str">
        <f>_xlfn.TEXTBEFORE(Table4[[#This Row],[rxn     upper-bound     lower-bound]]," ")</f>
        <v>ENZLOAD-HACD160i_m_FWD-rt2835</v>
      </c>
      <c r="H1475" s="1">
        <f>_xlfn.NUMBERVALUE(TRIM(_xlfn.TEXTBEFORE(_xlfn.TEXTAFTER(Table4[[#This Row],[rxn     upper-bound     lower-bound]],Table4[[#This Row],[rxn]]),Table4[[#This Row],[lb]],-1)))</f>
        <v>1.21622327</v>
      </c>
      <c r="I1475" s="1" t="str">
        <f>_xlfn.TEXTAFTER(Table4[[#This Row],[rxn     upper-bound     lower-bound]]," ",-1)</f>
        <v>0.00000000</v>
      </c>
    </row>
    <row r="1476" spans="1:9">
      <c r="A1476" s="1" t="s">
        <v>14392</v>
      </c>
      <c r="B1476" s="1" t="str">
        <f>_xlfn.TEXTBEFORE(ENZLOAD[[#This Row],[ENZLOAD (from enz_from_proteome)]]," ")</f>
        <v>ENZLOAD-HACD160i_x_FWD-rt2994</v>
      </c>
      <c r="C1476" s="1">
        <f>_xlfn.NUMBERVALUE(_xlfn.TEXTAFTER(ENZLOAD[[#This Row],[ENZLOAD (from enz_from_proteome)]]," ",-1))</f>
        <v>6.6153703929999899E-7</v>
      </c>
      <c r="F1476" s="1" t="s">
        <v>18085</v>
      </c>
      <c r="G1476" s="1" t="str">
        <f>_xlfn.TEXTBEFORE(Table4[[#This Row],[rxn     upper-bound     lower-bound]]," ")</f>
        <v>ENZLOAD-HACD160i_x_FWD-rt2994</v>
      </c>
      <c r="H1476" s="1">
        <f>_xlfn.NUMBERVALUE(TRIM(_xlfn.TEXTBEFORE(_xlfn.TEXTAFTER(Table4[[#This Row],[rxn     upper-bound     lower-bound]],Table4[[#This Row],[rxn]]),Table4[[#This Row],[lb]],-1)))</f>
        <v>0.44752437</v>
      </c>
      <c r="I1476" s="1" t="str">
        <f>_xlfn.TEXTAFTER(Table4[[#This Row],[rxn     upper-bound     lower-bound]]," ",-1)</f>
        <v>0.00000000</v>
      </c>
    </row>
    <row r="1477" spans="1:9">
      <c r="A1477" s="1" t="s">
        <v>14393</v>
      </c>
      <c r="B1477" s="1" t="str">
        <f>_xlfn.TEXTBEFORE(ENZLOAD[[#This Row],[ENZLOAD (from enz_from_proteome)]]," ")</f>
        <v>ENZLOAD-HACD160i_x_FWD-rt7916_x</v>
      </c>
      <c r="C1477" s="1">
        <f>_xlfn.NUMBERVALUE(_xlfn.TEXTAFTER(ENZLOAD[[#This Row],[ENZLOAD (from enz_from_proteome)]]," ",-1))</f>
        <v>4.1479586069999999E-8</v>
      </c>
      <c r="F1477" s="1" t="s">
        <v>18086</v>
      </c>
      <c r="G1477" s="1" t="str">
        <f>_xlfn.TEXTBEFORE(Table4[[#This Row],[rxn     upper-bound     lower-bound]]," ")</f>
        <v>ENZLOAD-HACD160i_x_FWD-rt7916_x</v>
      </c>
      <c r="H1477" s="1">
        <f>_xlfn.NUMBERVALUE(TRIM(_xlfn.TEXTBEFORE(_xlfn.TEXTAFTER(Table4[[#This Row],[rxn     upper-bound     lower-bound]],Table4[[#This Row],[rxn]]),Table4[[#This Row],[lb]],-1)))</f>
        <v>1.5374046400000001</v>
      </c>
      <c r="I1477" s="1" t="str">
        <f>_xlfn.TEXTAFTER(Table4[[#This Row],[rxn     upper-bound     lower-bound]]," ",-1)</f>
        <v>0.00000000</v>
      </c>
    </row>
    <row r="1478" spans="1:9">
      <c r="A1478" s="1" t="s">
        <v>14394</v>
      </c>
      <c r="B1478" s="1" t="str">
        <f>_xlfn.TEXTBEFORE(ENZLOAD[[#This Row],[ENZLOAD (from enz_from_proteome)]]," ")</f>
        <v>ENZLOAD-HACD161ai_m_FWD-rt2835</v>
      </c>
      <c r="C1478" s="1">
        <f>_xlfn.NUMBERVALUE(_xlfn.TEXTAFTER(ENZLOAD[[#This Row],[ENZLOAD (from enz_from_proteome)]]," ",-1))</f>
        <v>3.8591144917999901E-7</v>
      </c>
      <c r="F1478" s="1" t="s">
        <v>18087</v>
      </c>
      <c r="G1478" s="1" t="str">
        <f>_xlfn.TEXTBEFORE(Table4[[#This Row],[rxn     upper-bound     lower-bound]]," ")</f>
        <v>ENZLOAD-HACD161ai_m_FWD-rt2835</v>
      </c>
      <c r="H1478" s="1">
        <f>_xlfn.NUMBERVALUE(TRIM(_xlfn.TEXTBEFORE(_xlfn.TEXTAFTER(Table4[[#This Row],[rxn     upper-bound     lower-bound]],Table4[[#This Row],[rxn]]),Table4[[#This Row],[lb]],-1)))</f>
        <v>1.21622327</v>
      </c>
      <c r="I1478" s="1" t="str">
        <f>_xlfn.TEXTAFTER(Table4[[#This Row],[rxn     upper-bound     lower-bound]]," ",-1)</f>
        <v>0.00000000</v>
      </c>
    </row>
    <row r="1479" spans="1:9">
      <c r="A1479" s="1" t="s">
        <v>14395</v>
      </c>
      <c r="B1479" s="1" t="str">
        <f>_xlfn.TEXTBEFORE(ENZLOAD[[#This Row],[ENZLOAD (from enz_from_proteome)]]," ")</f>
        <v>ENZLOAD-HACD161ai_x_FWD-rt2994</v>
      </c>
      <c r="C1479" s="1">
        <f>_xlfn.NUMBERVALUE(_xlfn.TEXTAFTER(ENZLOAD[[#This Row],[ENZLOAD (from enz_from_proteome)]]," ",-1))</f>
        <v>6.6153703929999899E-7</v>
      </c>
      <c r="F1479" s="1" t="s">
        <v>18088</v>
      </c>
      <c r="G1479" s="1" t="str">
        <f>_xlfn.TEXTBEFORE(Table4[[#This Row],[rxn     upper-bound     lower-bound]]," ")</f>
        <v>ENZLOAD-HACD161ai_x_FWD-rt2994</v>
      </c>
      <c r="H1479" s="1">
        <f>_xlfn.NUMBERVALUE(TRIM(_xlfn.TEXTBEFORE(_xlfn.TEXTAFTER(Table4[[#This Row],[rxn     upper-bound     lower-bound]],Table4[[#This Row],[rxn]]),Table4[[#This Row],[lb]],-1)))</f>
        <v>0.44752437</v>
      </c>
      <c r="I1479" s="1" t="str">
        <f>_xlfn.TEXTAFTER(Table4[[#This Row],[rxn     upper-bound     lower-bound]]," ",-1)</f>
        <v>0.00000000</v>
      </c>
    </row>
    <row r="1480" spans="1:9">
      <c r="A1480" s="1" t="s">
        <v>14396</v>
      </c>
      <c r="B1480" s="1" t="str">
        <f>_xlfn.TEXTBEFORE(ENZLOAD[[#This Row],[ENZLOAD (from enz_from_proteome)]]," ")</f>
        <v>ENZLOAD-HACD161ai_x_FWD-rt7916_x</v>
      </c>
      <c r="C1480" s="1">
        <f>_xlfn.NUMBERVALUE(_xlfn.TEXTAFTER(ENZLOAD[[#This Row],[ENZLOAD (from enz_from_proteome)]]," ",-1))</f>
        <v>4.1479586069999999E-8</v>
      </c>
      <c r="F1480" s="1" t="s">
        <v>18089</v>
      </c>
      <c r="G1480" s="1" t="str">
        <f>_xlfn.TEXTBEFORE(Table4[[#This Row],[rxn     upper-bound     lower-bound]]," ")</f>
        <v>ENZLOAD-HACD161ai_x_FWD-rt7916_x</v>
      </c>
      <c r="H1480" s="1">
        <f>_xlfn.NUMBERVALUE(TRIM(_xlfn.TEXTBEFORE(_xlfn.TEXTAFTER(Table4[[#This Row],[rxn     upper-bound     lower-bound]],Table4[[#This Row],[rxn]]),Table4[[#This Row],[lb]],-1)))</f>
        <v>1.5374046400000001</v>
      </c>
      <c r="I1480" s="1" t="str">
        <f>_xlfn.TEXTAFTER(Table4[[#This Row],[rxn     upper-bound     lower-bound]]," ",-1)</f>
        <v>0.00000000</v>
      </c>
    </row>
    <row r="1481" spans="1:9">
      <c r="A1481" s="1" t="s">
        <v>14397</v>
      </c>
      <c r="B1481" s="1" t="str">
        <f>_xlfn.TEXTBEFORE(ENZLOAD[[#This Row],[ENZLOAD (from enz_from_proteome)]]," ")</f>
        <v>ENZLOAD-HACD161bi_m_FWD-rt2835</v>
      </c>
      <c r="C1481" s="1">
        <f>_xlfn.NUMBERVALUE(_xlfn.TEXTAFTER(ENZLOAD[[#This Row],[ENZLOAD (from enz_from_proteome)]]," ",-1))</f>
        <v>3.8591144917999901E-7</v>
      </c>
      <c r="F1481" s="1" t="s">
        <v>18090</v>
      </c>
      <c r="G1481" s="1" t="str">
        <f>_xlfn.TEXTBEFORE(Table4[[#This Row],[rxn     upper-bound     lower-bound]]," ")</f>
        <v>ENZLOAD-HACD161bi_m_FWD-rt2835</v>
      </c>
      <c r="H1481" s="1">
        <f>_xlfn.NUMBERVALUE(TRIM(_xlfn.TEXTBEFORE(_xlfn.TEXTAFTER(Table4[[#This Row],[rxn     upper-bound     lower-bound]],Table4[[#This Row],[rxn]]),Table4[[#This Row],[lb]],-1)))</f>
        <v>1.21622327</v>
      </c>
      <c r="I1481" s="1" t="str">
        <f>_xlfn.TEXTAFTER(Table4[[#This Row],[rxn     upper-bound     lower-bound]]," ",-1)</f>
        <v>0.00000000</v>
      </c>
    </row>
    <row r="1482" spans="1:9">
      <c r="A1482" s="1" t="s">
        <v>14398</v>
      </c>
      <c r="B1482" s="1" t="str">
        <f>_xlfn.TEXTBEFORE(ENZLOAD[[#This Row],[ENZLOAD (from enz_from_proteome)]]," ")</f>
        <v>ENZLOAD-HACD161bi_x_FWD-rt2994</v>
      </c>
      <c r="C1482" s="1">
        <f>_xlfn.NUMBERVALUE(_xlfn.TEXTAFTER(ENZLOAD[[#This Row],[ENZLOAD (from enz_from_proteome)]]," ",-1))</f>
        <v>6.6153703929999899E-7</v>
      </c>
      <c r="F1482" s="1" t="s">
        <v>18091</v>
      </c>
      <c r="G1482" s="1" t="str">
        <f>_xlfn.TEXTBEFORE(Table4[[#This Row],[rxn     upper-bound     lower-bound]]," ")</f>
        <v>ENZLOAD-HACD161bi_x_FWD-rt2994</v>
      </c>
      <c r="H1482" s="1">
        <f>_xlfn.NUMBERVALUE(TRIM(_xlfn.TEXTBEFORE(_xlfn.TEXTAFTER(Table4[[#This Row],[rxn     upper-bound     lower-bound]],Table4[[#This Row],[rxn]]),Table4[[#This Row],[lb]],-1)))</f>
        <v>0.44752437</v>
      </c>
      <c r="I1482" s="1" t="str">
        <f>_xlfn.TEXTAFTER(Table4[[#This Row],[rxn     upper-bound     lower-bound]]," ",-1)</f>
        <v>0.00000000</v>
      </c>
    </row>
    <row r="1483" spans="1:9">
      <c r="A1483" s="1" t="s">
        <v>14399</v>
      </c>
      <c r="B1483" s="1" t="str">
        <f>_xlfn.TEXTBEFORE(ENZLOAD[[#This Row],[ENZLOAD (from enz_from_proteome)]]," ")</f>
        <v>ENZLOAD-HACD161bi_x_FWD-rt7916_x</v>
      </c>
      <c r="C1483" s="1">
        <f>_xlfn.NUMBERVALUE(_xlfn.TEXTAFTER(ENZLOAD[[#This Row],[ENZLOAD (from enz_from_proteome)]]," ",-1))</f>
        <v>4.1479586069999999E-8</v>
      </c>
      <c r="F1483" s="1" t="s">
        <v>18092</v>
      </c>
      <c r="G1483" s="1" t="str">
        <f>_xlfn.TEXTBEFORE(Table4[[#This Row],[rxn     upper-bound     lower-bound]]," ")</f>
        <v>ENZLOAD-HACD161bi_x_FWD-rt7916_x</v>
      </c>
      <c r="H1483" s="1">
        <f>_xlfn.NUMBERVALUE(TRIM(_xlfn.TEXTBEFORE(_xlfn.TEXTAFTER(Table4[[#This Row],[rxn     upper-bound     lower-bound]],Table4[[#This Row],[rxn]]),Table4[[#This Row],[lb]],-1)))</f>
        <v>1.5374046400000001</v>
      </c>
      <c r="I1483" s="1" t="str">
        <f>_xlfn.TEXTAFTER(Table4[[#This Row],[rxn     upper-bound     lower-bound]]," ",-1)</f>
        <v>0.00000000</v>
      </c>
    </row>
    <row r="1484" spans="1:9">
      <c r="A1484" s="1" t="s">
        <v>14400</v>
      </c>
      <c r="B1484" s="1" t="str">
        <f>_xlfn.TEXTBEFORE(ENZLOAD[[#This Row],[ENZLOAD (from enz_from_proteome)]]," ")</f>
        <v>ENZLOAD-HACD162i_x_FWD-rt2994</v>
      </c>
      <c r="C1484" s="1">
        <f>_xlfn.NUMBERVALUE(_xlfn.TEXTAFTER(ENZLOAD[[#This Row],[ENZLOAD (from enz_from_proteome)]]," ",-1))</f>
        <v>6.6153703929999899E-7</v>
      </c>
      <c r="F1484" s="1" t="s">
        <v>18093</v>
      </c>
      <c r="G1484" s="1" t="str">
        <f>_xlfn.TEXTBEFORE(Table4[[#This Row],[rxn     upper-bound     lower-bound]]," ")</f>
        <v>ENZLOAD-HACD162i_x_FWD-rt2994</v>
      </c>
      <c r="H1484" s="1">
        <f>_xlfn.NUMBERVALUE(TRIM(_xlfn.TEXTBEFORE(_xlfn.TEXTAFTER(Table4[[#This Row],[rxn     upper-bound     lower-bound]],Table4[[#This Row],[rxn]]),Table4[[#This Row],[lb]],-1)))</f>
        <v>0.44752437</v>
      </c>
      <c r="I1484" s="1" t="str">
        <f>_xlfn.TEXTAFTER(Table4[[#This Row],[rxn     upper-bound     lower-bound]]," ",-1)</f>
        <v>0.00000000</v>
      </c>
    </row>
    <row r="1485" spans="1:9">
      <c r="A1485" s="1" t="s">
        <v>14401</v>
      </c>
      <c r="B1485" s="1" t="str">
        <f>_xlfn.TEXTBEFORE(ENZLOAD[[#This Row],[ENZLOAD (from enz_from_proteome)]]," ")</f>
        <v>ENZLOAD-HACD162i_x_FWD-rt7916_x</v>
      </c>
      <c r="C1485" s="1">
        <f>_xlfn.NUMBERVALUE(_xlfn.TEXTAFTER(ENZLOAD[[#This Row],[ENZLOAD (from enz_from_proteome)]]," ",-1))</f>
        <v>4.1479586069999999E-8</v>
      </c>
      <c r="F1485" s="1" t="s">
        <v>18094</v>
      </c>
      <c r="G1485" s="1" t="str">
        <f>_xlfn.TEXTBEFORE(Table4[[#This Row],[rxn     upper-bound     lower-bound]]," ")</f>
        <v>ENZLOAD-HACD162i_x_FWD-rt7916_x</v>
      </c>
      <c r="H1485" s="1">
        <f>_xlfn.NUMBERVALUE(TRIM(_xlfn.TEXTBEFORE(_xlfn.TEXTAFTER(Table4[[#This Row],[rxn     upper-bound     lower-bound]],Table4[[#This Row],[rxn]]),Table4[[#This Row],[lb]],-1)))</f>
        <v>1.5374046400000001</v>
      </c>
      <c r="I1485" s="1" t="str">
        <f>_xlfn.TEXTAFTER(Table4[[#This Row],[rxn     upper-bound     lower-bound]]," ",-1)</f>
        <v>0.00000000</v>
      </c>
    </row>
    <row r="1486" spans="1:9">
      <c r="A1486" s="1" t="s">
        <v>14402</v>
      </c>
      <c r="B1486" s="1" t="str">
        <f>_xlfn.TEXTBEFORE(ENZLOAD[[#This Row],[ENZLOAD (from enz_from_proteome)]]," ")</f>
        <v>ENZLOAD-HACD163i_x_FWD-rt2994</v>
      </c>
      <c r="C1486" s="1">
        <f>_xlfn.NUMBERVALUE(_xlfn.TEXTAFTER(ENZLOAD[[#This Row],[ENZLOAD (from enz_from_proteome)]]," ",-1))</f>
        <v>6.6153703929999899E-7</v>
      </c>
      <c r="F1486" s="1" t="s">
        <v>18095</v>
      </c>
      <c r="G1486" s="1" t="str">
        <f>_xlfn.TEXTBEFORE(Table4[[#This Row],[rxn     upper-bound     lower-bound]]," ")</f>
        <v>ENZLOAD-HACD163i_x_FWD-rt2994</v>
      </c>
      <c r="H1486" s="1">
        <f>_xlfn.NUMBERVALUE(TRIM(_xlfn.TEXTBEFORE(_xlfn.TEXTAFTER(Table4[[#This Row],[rxn     upper-bound     lower-bound]],Table4[[#This Row],[rxn]]),Table4[[#This Row],[lb]],-1)))</f>
        <v>0.44752437</v>
      </c>
      <c r="I1486" s="1" t="str">
        <f>_xlfn.TEXTAFTER(Table4[[#This Row],[rxn     upper-bound     lower-bound]]," ",-1)</f>
        <v>0.00000000</v>
      </c>
    </row>
    <row r="1487" spans="1:9">
      <c r="A1487" s="1" t="s">
        <v>14403</v>
      </c>
      <c r="B1487" s="1" t="str">
        <f>_xlfn.TEXTBEFORE(ENZLOAD[[#This Row],[ENZLOAD (from enz_from_proteome)]]," ")</f>
        <v>ENZLOAD-HACD163i_x_FWD-rt7916_x</v>
      </c>
      <c r="C1487" s="1">
        <f>_xlfn.NUMBERVALUE(_xlfn.TEXTAFTER(ENZLOAD[[#This Row],[ENZLOAD (from enz_from_proteome)]]," ",-1))</f>
        <v>4.1479586069999999E-8</v>
      </c>
      <c r="F1487" s="1" t="s">
        <v>18096</v>
      </c>
      <c r="G1487" s="1" t="str">
        <f>_xlfn.TEXTBEFORE(Table4[[#This Row],[rxn     upper-bound     lower-bound]]," ")</f>
        <v>ENZLOAD-HACD163i_x_FWD-rt7916_x</v>
      </c>
      <c r="H1487" s="1">
        <f>_xlfn.NUMBERVALUE(TRIM(_xlfn.TEXTBEFORE(_xlfn.TEXTAFTER(Table4[[#This Row],[rxn     upper-bound     lower-bound]],Table4[[#This Row],[rxn]]),Table4[[#This Row],[lb]],-1)))</f>
        <v>1.5374046400000001</v>
      </c>
      <c r="I1487" s="1" t="str">
        <f>_xlfn.TEXTAFTER(Table4[[#This Row],[rxn     upper-bound     lower-bound]]," ",-1)</f>
        <v>0.00000000</v>
      </c>
    </row>
    <row r="1488" spans="1:9">
      <c r="A1488" s="1" t="s">
        <v>14404</v>
      </c>
      <c r="B1488" s="1" t="str">
        <f>_xlfn.TEXTBEFORE(ENZLOAD[[#This Row],[ENZLOAD (from enz_from_proteome)]]," ")</f>
        <v>ENZLOAD-HACD180i_m_FWD-rt2835</v>
      </c>
      <c r="C1488" s="1">
        <f>_xlfn.NUMBERVALUE(_xlfn.TEXTAFTER(ENZLOAD[[#This Row],[ENZLOAD (from enz_from_proteome)]]," ",-1))</f>
        <v>3.8591144917999901E-7</v>
      </c>
      <c r="F1488" s="1" t="s">
        <v>18097</v>
      </c>
      <c r="G1488" s="1" t="str">
        <f>_xlfn.TEXTBEFORE(Table4[[#This Row],[rxn     upper-bound     lower-bound]]," ")</f>
        <v>ENZLOAD-HACD180i_m_FWD-rt2835</v>
      </c>
      <c r="H1488" s="1">
        <f>_xlfn.NUMBERVALUE(TRIM(_xlfn.TEXTBEFORE(_xlfn.TEXTAFTER(Table4[[#This Row],[rxn     upper-bound     lower-bound]],Table4[[#This Row],[rxn]]),Table4[[#This Row],[lb]],-1)))</f>
        <v>1.21622327</v>
      </c>
      <c r="I1488" s="1" t="str">
        <f>_xlfn.TEXTAFTER(Table4[[#This Row],[rxn     upper-bound     lower-bound]]," ",-1)</f>
        <v>0.00000000</v>
      </c>
    </row>
    <row r="1489" spans="1:9">
      <c r="A1489" s="1" t="s">
        <v>14405</v>
      </c>
      <c r="B1489" s="1" t="str">
        <f>_xlfn.TEXTBEFORE(ENZLOAD[[#This Row],[ENZLOAD (from enz_from_proteome)]]," ")</f>
        <v>ENZLOAD-HACD180i_x_FWD-rt2994</v>
      </c>
      <c r="C1489" s="1">
        <f>_xlfn.NUMBERVALUE(_xlfn.TEXTAFTER(ENZLOAD[[#This Row],[ENZLOAD (from enz_from_proteome)]]," ",-1))</f>
        <v>6.6153703929999899E-7</v>
      </c>
      <c r="F1489" s="1" t="s">
        <v>18098</v>
      </c>
      <c r="G1489" s="1" t="str">
        <f>_xlfn.TEXTBEFORE(Table4[[#This Row],[rxn     upper-bound     lower-bound]]," ")</f>
        <v>ENZLOAD-HACD180i_x_FWD-rt2994</v>
      </c>
      <c r="H1489" s="1">
        <f>_xlfn.NUMBERVALUE(TRIM(_xlfn.TEXTBEFORE(_xlfn.TEXTAFTER(Table4[[#This Row],[rxn     upper-bound     lower-bound]],Table4[[#This Row],[rxn]]),Table4[[#This Row],[lb]],-1)))</f>
        <v>0.44752437</v>
      </c>
      <c r="I1489" s="1" t="str">
        <f>_xlfn.TEXTAFTER(Table4[[#This Row],[rxn     upper-bound     lower-bound]]," ",-1)</f>
        <v>0.00000000</v>
      </c>
    </row>
    <row r="1490" spans="1:9">
      <c r="A1490" s="1" t="s">
        <v>14406</v>
      </c>
      <c r="B1490" s="1" t="str">
        <f>_xlfn.TEXTBEFORE(ENZLOAD[[#This Row],[ENZLOAD (from enz_from_proteome)]]," ")</f>
        <v>ENZLOAD-HACD180i_x_FWD-rt7916_x</v>
      </c>
      <c r="C1490" s="1">
        <f>_xlfn.NUMBERVALUE(_xlfn.TEXTAFTER(ENZLOAD[[#This Row],[ENZLOAD (from enz_from_proteome)]]," ",-1))</f>
        <v>4.1479586069999999E-8</v>
      </c>
      <c r="F1490" s="1" t="s">
        <v>18099</v>
      </c>
      <c r="G1490" s="1" t="str">
        <f>_xlfn.TEXTBEFORE(Table4[[#This Row],[rxn     upper-bound     lower-bound]]," ")</f>
        <v>ENZLOAD-HACD180i_x_FWD-rt7916_x</v>
      </c>
      <c r="H1490" s="1">
        <f>_xlfn.NUMBERVALUE(TRIM(_xlfn.TEXTBEFORE(_xlfn.TEXTAFTER(Table4[[#This Row],[rxn     upper-bound     lower-bound]],Table4[[#This Row],[rxn]]),Table4[[#This Row],[lb]],-1)))</f>
        <v>1.5374046400000001</v>
      </c>
      <c r="I1490" s="1" t="str">
        <f>_xlfn.TEXTAFTER(Table4[[#This Row],[rxn     upper-bound     lower-bound]]," ",-1)</f>
        <v>0.00000000</v>
      </c>
    </row>
    <row r="1491" spans="1:9">
      <c r="A1491" s="1" t="s">
        <v>14407</v>
      </c>
      <c r="B1491" s="1" t="str">
        <f>_xlfn.TEXTBEFORE(ENZLOAD[[#This Row],[ENZLOAD (from enz_from_proteome)]]," ")</f>
        <v>ENZLOAD-HACD181ai_m_FWD-rt2835</v>
      </c>
      <c r="C1491" s="1">
        <f>_xlfn.NUMBERVALUE(_xlfn.TEXTAFTER(ENZLOAD[[#This Row],[ENZLOAD (from enz_from_proteome)]]," ",-1))</f>
        <v>3.8591144917999901E-7</v>
      </c>
      <c r="F1491" s="1" t="s">
        <v>18100</v>
      </c>
      <c r="G1491" s="1" t="str">
        <f>_xlfn.TEXTBEFORE(Table4[[#This Row],[rxn     upper-bound     lower-bound]]," ")</f>
        <v>ENZLOAD-HACD181ai_m_FWD-rt2835</v>
      </c>
      <c r="H1491" s="1">
        <f>_xlfn.NUMBERVALUE(TRIM(_xlfn.TEXTBEFORE(_xlfn.TEXTAFTER(Table4[[#This Row],[rxn     upper-bound     lower-bound]],Table4[[#This Row],[rxn]]),Table4[[#This Row],[lb]],-1)))</f>
        <v>1.21622327</v>
      </c>
      <c r="I1491" s="1" t="str">
        <f>_xlfn.TEXTAFTER(Table4[[#This Row],[rxn     upper-bound     lower-bound]]," ",-1)</f>
        <v>0.00000000</v>
      </c>
    </row>
    <row r="1492" spans="1:9">
      <c r="A1492" s="1" t="s">
        <v>14408</v>
      </c>
      <c r="B1492" s="1" t="str">
        <f>_xlfn.TEXTBEFORE(ENZLOAD[[#This Row],[ENZLOAD (from enz_from_proteome)]]," ")</f>
        <v>ENZLOAD-HACD181ai_x_FWD-rt2994</v>
      </c>
      <c r="C1492" s="1">
        <f>_xlfn.NUMBERVALUE(_xlfn.TEXTAFTER(ENZLOAD[[#This Row],[ENZLOAD (from enz_from_proteome)]]," ",-1))</f>
        <v>6.6153703929999899E-7</v>
      </c>
      <c r="F1492" s="1" t="s">
        <v>18101</v>
      </c>
      <c r="G1492" s="1" t="str">
        <f>_xlfn.TEXTBEFORE(Table4[[#This Row],[rxn     upper-bound     lower-bound]]," ")</f>
        <v>ENZLOAD-HACD181ai_x_FWD-rt2994</v>
      </c>
      <c r="H1492" s="1">
        <f>_xlfn.NUMBERVALUE(TRIM(_xlfn.TEXTBEFORE(_xlfn.TEXTAFTER(Table4[[#This Row],[rxn     upper-bound     lower-bound]],Table4[[#This Row],[rxn]]),Table4[[#This Row],[lb]],-1)))</f>
        <v>0.44752437</v>
      </c>
      <c r="I1492" s="1" t="str">
        <f>_xlfn.TEXTAFTER(Table4[[#This Row],[rxn     upper-bound     lower-bound]]," ",-1)</f>
        <v>0.00000000</v>
      </c>
    </row>
    <row r="1493" spans="1:9">
      <c r="A1493" s="1" t="s">
        <v>14409</v>
      </c>
      <c r="B1493" s="1" t="str">
        <f>_xlfn.TEXTBEFORE(ENZLOAD[[#This Row],[ENZLOAD (from enz_from_proteome)]]," ")</f>
        <v>ENZLOAD-HACD181ai_x_FWD-rt7916_x</v>
      </c>
      <c r="C1493" s="1">
        <f>_xlfn.NUMBERVALUE(_xlfn.TEXTAFTER(ENZLOAD[[#This Row],[ENZLOAD (from enz_from_proteome)]]," ",-1))</f>
        <v>4.1479586069999999E-8</v>
      </c>
      <c r="F1493" s="1" t="s">
        <v>18102</v>
      </c>
      <c r="G1493" s="1" t="str">
        <f>_xlfn.TEXTBEFORE(Table4[[#This Row],[rxn     upper-bound     lower-bound]]," ")</f>
        <v>ENZLOAD-HACD181ai_x_FWD-rt7916_x</v>
      </c>
      <c r="H1493" s="1">
        <f>_xlfn.NUMBERVALUE(TRIM(_xlfn.TEXTBEFORE(_xlfn.TEXTAFTER(Table4[[#This Row],[rxn     upper-bound     lower-bound]],Table4[[#This Row],[rxn]]),Table4[[#This Row],[lb]],-1)))</f>
        <v>1.5374046400000001</v>
      </c>
      <c r="I1493" s="1" t="str">
        <f>_xlfn.TEXTAFTER(Table4[[#This Row],[rxn     upper-bound     lower-bound]]," ",-1)</f>
        <v>0.00000000</v>
      </c>
    </row>
    <row r="1494" spans="1:9">
      <c r="A1494" s="1" t="s">
        <v>14410</v>
      </c>
      <c r="B1494" s="1" t="str">
        <f>_xlfn.TEXTBEFORE(ENZLOAD[[#This Row],[ENZLOAD (from enz_from_proteome)]]," ")</f>
        <v>ENZLOAD-HACD182i_x_FWD-rt2994</v>
      </c>
      <c r="C1494" s="1">
        <f>_xlfn.NUMBERVALUE(_xlfn.TEXTAFTER(ENZLOAD[[#This Row],[ENZLOAD (from enz_from_proteome)]]," ",-1))</f>
        <v>6.6153703929999899E-7</v>
      </c>
      <c r="F1494" s="1" t="s">
        <v>18103</v>
      </c>
      <c r="G1494" s="1" t="str">
        <f>_xlfn.TEXTBEFORE(Table4[[#This Row],[rxn     upper-bound     lower-bound]]," ")</f>
        <v>ENZLOAD-HACD182i_x_FWD-rt2994</v>
      </c>
      <c r="H1494" s="1">
        <f>_xlfn.NUMBERVALUE(TRIM(_xlfn.TEXTBEFORE(_xlfn.TEXTAFTER(Table4[[#This Row],[rxn     upper-bound     lower-bound]],Table4[[#This Row],[rxn]]),Table4[[#This Row],[lb]],-1)))</f>
        <v>0.44752437</v>
      </c>
      <c r="I1494" s="1" t="str">
        <f>_xlfn.TEXTAFTER(Table4[[#This Row],[rxn     upper-bound     lower-bound]]," ",-1)</f>
        <v>0.00000000</v>
      </c>
    </row>
    <row r="1495" spans="1:9">
      <c r="A1495" s="1" t="s">
        <v>14411</v>
      </c>
      <c r="B1495" s="1" t="str">
        <f>_xlfn.TEXTBEFORE(ENZLOAD[[#This Row],[ENZLOAD (from enz_from_proteome)]]," ")</f>
        <v>ENZLOAD-HACD182i_x_FWD-rt7916_x</v>
      </c>
      <c r="C1495" s="1">
        <f>_xlfn.NUMBERVALUE(_xlfn.TEXTAFTER(ENZLOAD[[#This Row],[ENZLOAD (from enz_from_proteome)]]," ",-1))</f>
        <v>4.1479586069999999E-8</v>
      </c>
      <c r="F1495" s="1" t="s">
        <v>18104</v>
      </c>
      <c r="G1495" s="1" t="str">
        <f>_xlfn.TEXTBEFORE(Table4[[#This Row],[rxn     upper-bound     lower-bound]]," ")</f>
        <v>ENZLOAD-HACD182i_x_FWD-rt7916_x</v>
      </c>
      <c r="H1495" s="1">
        <f>_xlfn.NUMBERVALUE(TRIM(_xlfn.TEXTBEFORE(_xlfn.TEXTAFTER(Table4[[#This Row],[rxn     upper-bound     lower-bound]],Table4[[#This Row],[rxn]]),Table4[[#This Row],[lb]],-1)))</f>
        <v>1.5374046400000001</v>
      </c>
      <c r="I1495" s="1" t="str">
        <f>_xlfn.TEXTAFTER(Table4[[#This Row],[rxn     upper-bound     lower-bound]]," ",-1)</f>
        <v>0.00000000</v>
      </c>
    </row>
    <row r="1496" spans="1:9">
      <c r="A1496" s="1" t="s">
        <v>14412</v>
      </c>
      <c r="B1496" s="1" t="str">
        <f>_xlfn.TEXTBEFORE(ENZLOAD[[#This Row],[ENZLOAD (from enz_from_proteome)]]," ")</f>
        <v>ENZLOAD-HACD183i_x_FWD-rt2994</v>
      </c>
      <c r="C1496" s="1">
        <f>_xlfn.NUMBERVALUE(_xlfn.TEXTAFTER(ENZLOAD[[#This Row],[ENZLOAD (from enz_from_proteome)]]," ",-1))</f>
        <v>6.6153703929999899E-7</v>
      </c>
      <c r="F1496" s="1" t="s">
        <v>18105</v>
      </c>
      <c r="G1496" s="1" t="str">
        <f>_xlfn.TEXTBEFORE(Table4[[#This Row],[rxn     upper-bound     lower-bound]]," ")</f>
        <v>ENZLOAD-HACD183i_x_FWD-rt2994</v>
      </c>
      <c r="H1496" s="1">
        <f>_xlfn.NUMBERVALUE(TRIM(_xlfn.TEXTBEFORE(_xlfn.TEXTAFTER(Table4[[#This Row],[rxn     upper-bound     lower-bound]],Table4[[#This Row],[rxn]]),Table4[[#This Row],[lb]],-1)))</f>
        <v>0.44752437</v>
      </c>
      <c r="I1496" s="1" t="str">
        <f>_xlfn.TEXTAFTER(Table4[[#This Row],[rxn     upper-bound     lower-bound]]," ",-1)</f>
        <v>0.00000000</v>
      </c>
    </row>
    <row r="1497" spans="1:9">
      <c r="A1497" s="1" t="s">
        <v>14413</v>
      </c>
      <c r="B1497" s="1" t="str">
        <f>_xlfn.TEXTBEFORE(ENZLOAD[[#This Row],[ENZLOAD (from enz_from_proteome)]]," ")</f>
        <v>ENZLOAD-HACD183i_x_FWD-rt7916_x</v>
      </c>
      <c r="C1497" s="1">
        <f>_xlfn.NUMBERVALUE(_xlfn.TEXTAFTER(ENZLOAD[[#This Row],[ENZLOAD (from enz_from_proteome)]]," ",-1))</f>
        <v>4.1479586069999999E-8</v>
      </c>
      <c r="F1497" s="1" t="s">
        <v>18106</v>
      </c>
      <c r="G1497" s="1" t="str">
        <f>_xlfn.TEXTBEFORE(Table4[[#This Row],[rxn     upper-bound     lower-bound]]," ")</f>
        <v>ENZLOAD-HACD183i_x_FWD-rt7916_x</v>
      </c>
      <c r="H1497" s="1">
        <f>_xlfn.NUMBERVALUE(TRIM(_xlfn.TEXTBEFORE(_xlfn.TEXTAFTER(Table4[[#This Row],[rxn     upper-bound     lower-bound]],Table4[[#This Row],[rxn]]),Table4[[#This Row],[lb]],-1)))</f>
        <v>1.5374046400000001</v>
      </c>
      <c r="I1497" s="1" t="str">
        <f>_xlfn.TEXTAFTER(Table4[[#This Row],[rxn     upper-bound     lower-bound]]," ",-1)</f>
        <v>0.00000000</v>
      </c>
    </row>
    <row r="1498" spans="1:9">
      <c r="A1498" s="1" t="s">
        <v>14414</v>
      </c>
      <c r="B1498" s="1" t="str">
        <f>_xlfn.TEXTBEFORE(ENZLOAD[[#This Row],[ENZLOAD (from enz_from_proteome)]]," ")</f>
        <v>ENZLOAD-HACD200i_x_FWD-rt2994</v>
      </c>
      <c r="C1498" s="1">
        <f>_xlfn.NUMBERVALUE(_xlfn.TEXTAFTER(ENZLOAD[[#This Row],[ENZLOAD (from enz_from_proteome)]]," ",-1))</f>
        <v>6.6153703929999899E-7</v>
      </c>
      <c r="F1498" s="1" t="s">
        <v>18107</v>
      </c>
      <c r="G1498" s="1" t="str">
        <f>_xlfn.TEXTBEFORE(Table4[[#This Row],[rxn     upper-bound     lower-bound]]," ")</f>
        <v>ENZLOAD-HACD200i_x_FWD-rt2994</v>
      </c>
      <c r="H1498" s="1">
        <f>_xlfn.NUMBERVALUE(TRIM(_xlfn.TEXTBEFORE(_xlfn.TEXTAFTER(Table4[[#This Row],[rxn     upper-bound     lower-bound]],Table4[[#This Row],[rxn]]),Table4[[#This Row],[lb]],-1)))</f>
        <v>0.44752437</v>
      </c>
      <c r="I1498" s="1" t="str">
        <f>_xlfn.TEXTAFTER(Table4[[#This Row],[rxn     upper-bound     lower-bound]]," ",-1)</f>
        <v>0.00000000</v>
      </c>
    </row>
    <row r="1499" spans="1:9">
      <c r="A1499" s="1" t="s">
        <v>14415</v>
      </c>
      <c r="B1499" s="1" t="str">
        <f>_xlfn.TEXTBEFORE(ENZLOAD[[#This Row],[ENZLOAD (from enz_from_proteome)]]," ")</f>
        <v>ENZLOAD-HACD200i_x_FWD-rt7916_x</v>
      </c>
      <c r="C1499" s="1">
        <f>_xlfn.NUMBERVALUE(_xlfn.TEXTAFTER(ENZLOAD[[#This Row],[ENZLOAD (from enz_from_proteome)]]," ",-1))</f>
        <v>4.1479586069999999E-8</v>
      </c>
      <c r="F1499" s="1" t="s">
        <v>18108</v>
      </c>
      <c r="G1499" s="1" t="str">
        <f>_xlfn.TEXTBEFORE(Table4[[#This Row],[rxn     upper-bound     lower-bound]]," ")</f>
        <v>ENZLOAD-HACD200i_x_FWD-rt7916_x</v>
      </c>
      <c r="H1499" s="1">
        <f>_xlfn.NUMBERVALUE(TRIM(_xlfn.TEXTBEFORE(_xlfn.TEXTAFTER(Table4[[#This Row],[rxn     upper-bound     lower-bound]],Table4[[#This Row],[rxn]]),Table4[[#This Row],[lb]],-1)))</f>
        <v>1.5374046400000001</v>
      </c>
      <c r="I1499" s="1" t="str">
        <f>_xlfn.TEXTAFTER(Table4[[#This Row],[rxn     upper-bound     lower-bound]]," ",-1)</f>
        <v>0.00000000</v>
      </c>
    </row>
    <row r="1500" spans="1:9">
      <c r="A1500" s="1" t="s">
        <v>14416</v>
      </c>
      <c r="B1500" s="1" t="str">
        <f>_xlfn.TEXTBEFORE(ENZLOAD[[#This Row],[ENZLOAD (from enz_from_proteome)]]," ")</f>
        <v>ENZLOAD-HACD220i_x_FWD-rt2994</v>
      </c>
      <c r="C1500" s="1">
        <f>_xlfn.NUMBERVALUE(_xlfn.TEXTAFTER(ENZLOAD[[#This Row],[ENZLOAD (from enz_from_proteome)]]," ",-1))</f>
        <v>6.6153703929999899E-7</v>
      </c>
      <c r="F1500" s="1" t="s">
        <v>18109</v>
      </c>
      <c r="G1500" s="1" t="str">
        <f>_xlfn.TEXTBEFORE(Table4[[#This Row],[rxn     upper-bound     lower-bound]]," ")</f>
        <v>ENZLOAD-HACD220i_x_FWD-rt2994</v>
      </c>
      <c r="H1500" s="1">
        <f>_xlfn.NUMBERVALUE(TRIM(_xlfn.TEXTBEFORE(_xlfn.TEXTAFTER(Table4[[#This Row],[rxn     upper-bound     lower-bound]],Table4[[#This Row],[rxn]]),Table4[[#This Row],[lb]],-1)))</f>
        <v>0.44752437</v>
      </c>
      <c r="I1500" s="1" t="str">
        <f>_xlfn.TEXTAFTER(Table4[[#This Row],[rxn     upper-bound     lower-bound]]," ",-1)</f>
        <v>0.00000000</v>
      </c>
    </row>
    <row r="1501" spans="1:9">
      <c r="A1501" s="1" t="s">
        <v>14417</v>
      </c>
      <c r="B1501" s="1" t="str">
        <f>_xlfn.TEXTBEFORE(ENZLOAD[[#This Row],[ENZLOAD (from enz_from_proteome)]]," ")</f>
        <v>ENZLOAD-HACD220i_x_FWD-rt7916_x</v>
      </c>
      <c r="C1501" s="1">
        <f>_xlfn.NUMBERVALUE(_xlfn.TEXTAFTER(ENZLOAD[[#This Row],[ENZLOAD (from enz_from_proteome)]]," ",-1))</f>
        <v>4.1479586069999999E-8</v>
      </c>
      <c r="F1501" s="1" t="s">
        <v>18110</v>
      </c>
      <c r="G1501" s="1" t="str">
        <f>_xlfn.TEXTBEFORE(Table4[[#This Row],[rxn     upper-bound     lower-bound]]," ")</f>
        <v>ENZLOAD-HACD220i_x_FWD-rt7916_x</v>
      </c>
      <c r="H1501" s="1">
        <f>_xlfn.NUMBERVALUE(TRIM(_xlfn.TEXTBEFORE(_xlfn.TEXTAFTER(Table4[[#This Row],[rxn     upper-bound     lower-bound]],Table4[[#This Row],[rxn]]),Table4[[#This Row],[lb]],-1)))</f>
        <v>1.5374046400000001</v>
      </c>
      <c r="I1501" s="1" t="str">
        <f>_xlfn.TEXTAFTER(Table4[[#This Row],[rxn     upper-bound     lower-bound]]," ",-1)</f>
        <v>0.00000000</v>
      </c>
    </row>
    <row r="1502" spans="1:9">
      <c r="A1502" s="1" t="s">
        <v>14418</v>
      </c>
      <c r="B1502" s="1" t="str">
        <f>_xlfn.TEXTBEFORE(ENZLOAD[[#This Row],[ENZLOAD (from enz_from_proteome)]]," ")</f>
        <v>ENZLOAD-HACD240i_x_FWD-rt2994</v>
      </c>
      <c r="C1502" s="1">
        <f>_xlfn.NUMBERVALUE(_xlfn.TEXTAFTER(ENZLOAD[[#This Row],[ENZLOAD (from enz_from_proteome)]]," ",-1))</f>
        <v>6.6153703929999899E-7</v>
      </c>
      <c r="F1502" s="1" t="s">
        <v>18111</v>
      </c>
      <c r="G1502" s="1" t="str">
        <f>_xlfn.TEXTBEFORE(Table4[[#This Row],[rxn     upper-bound     lower-bound]]," ")</f>
        <v>ENZLOAD-HACD240i_x_FWD-rt2994</v>
      </c>
      <c r="H1502" s="1">
        <f>_xlfn.NUMBERVALUE(TRIM(_xlfn.TEXTBEFORE(_xlfn.TEXTAFTER(Table4[[#This Row],[rxn     upper-bound     lower-bound]],Table4[[#This Row],[rxn]]),Table4[[#This Row],[lb]],-1)))</f>
        <v>0.44752437</v>
      </c>
      <c r="I1502" s="1" t="str">
        <f>_xlfn.TEXTAFTER(Table4[[#This Row],[rxn     upper-bound     lower-bound]]," ",-1)</f>
        <v>0.00000000</v>
      </c>
    </row>
    <row r="1503" spans="1:9">
      <c r="A1503" s="1" t="s">
        <v>14419</v>
      </c>
      <c r="B1503" s="1" t="str">
        <f>_xlfn.TEXTBEFORE(ENZLOAD[[#This Row],[ENZLOAD (from enz_from_proteome)]]," ")</f>
        <v>ENZLOAD-HACD240i_x_FWD-rt7916_x</v>
      </c>
      <c r="C1503" s="1">
        <f>_xlfn.NUMBERVALUE(_xlfn.TEXTAFTER(ENZLOAD[[#This Row],[ENZLOAD (from enz_from_proteome)]]," ",-1))</f>
        <v>4.1479586069999999E-8</v>
      </c>
      <c r="F1503" s="1" t="s">
        <v>18112</v>
      </c>
      <c r="G1503" s="1" t="str">
        <f>_xlfn.TEXTBEFORE(Table4[[#This Row],[rxn     upper-bound     lower-bound]]," ")</f>
        <v>ENZLOAD-HACD240i_x_FWD-rt7916_x</v>
      </c>
      <c r="H1503" s="1">
        <f>_xlfn.NUMBERVALUE(TRIM(_xlfn.TEXTBEFORE(_xlfn.TEXTAFTER(Table4[[#This Row],[rxn     upper-bound     lower-bound]],Table4[[#This Row],[rxn]]),Table4[[#This Row],[lb]],-1)))</f>
        <v>1.5374046400000001</v>
      </c>
      <c r="I1503" s="1" t="str">
        <f>_xlfn.TEXTAFTER(Table4[[#This Row],[rxn     upper-bound     lower-bound]]," ",-1)</f>
        <v>0.00000000</v>
      </c>
    </row>
    <row r="1504" spans="1:9">
      <c r="A1504" s="1" t="s">
        <v>14420</v>
      </c>
      <c r="B1504" s="1" t="str">
        <f>_xlfn.TEXTBEFORE(ENZLOAD[[#This Row],[ENZLOAD (from enz_from_proteome)]]," ")</f>
        <v>ENZLOAD-HACD260i_x_FWD-rt2994</v>
      </c>
      <c r="C1504" s="1">
        <f>_xlfn.NUMBERVALUE(_xlfn.TEXTAFTER(ENZLOAD[[#This Row],[ENZLOAD (from enz_from_proteome)]]," ",-1))</f>
        <v>6.6153703929999899E-7</v>
      </c>
      <c r="F1504" s="1" t="s">
        <v>18113</v>
      </c>
      <c r="G1504" s="1" t="str">
        <f>_xlfn.TEXTBEFORE(Table4[[#This Row],[rxn     upper-bound     lower-bound]]," ")</f>
        <v>ENZLOAD-HACD260i_x_FWD-rt2994</v>
      </c>
      <c r="H1504" s="1">
        <f>_xlfn.NUMBERVALUE(TRIM(_xlfn.TEXTBEFORE(_xlfn.TEXTAFTER(Table4[[#This Row],[rxn     upper-bound     lower-bound]],Table4[[#This Row],[rxn]]),Table4[[#This Row],[lb]],-1)))</f>
        <v>0.44752437</v>
      </c>
      <c r="I1504" s="1" t="str">
        <f>_xlfn.TEXTAFTER(Table4[[#This Row],[rxn     upper-bound     lower-bound]]," ",-1)</f>
        <v>0.00000000</v>
      </c>
    </row>
    <row r="1505" spans="1:9">
      <c r="A1505" s="1" t="s">
        <v>14421</v>
      </c>
      <c r="B1505" s="1" t="str">
        <f>_xlfn.TEXTBEFORE(ENZLOAD[[#This Row],[ENZLOAD (from enz_from_proteome)]]," ")</f>
        <v>ENZLOAD-HACD260i_x_FWD-rt7916_x</v>
      </c>
      <c r="C1505" s="1">
        <f>_xlfn.NUMBERVALUE(_xlfn.TEXTAFTER(ENZLOAD[[#This Row],[ENZLOAD (from enz_from_proteome)]]," ",-1))</f>
        <v>4.1479586069999999E-8</v>
      </c>
      <c r="F1505" s="1" t="s">
        <v>18114</v>
      </c>
      <c r="G1505" s="1" t="str">
        <f>_xlfn.TEXTBEFORE(Table4[[#This Row],[rxn     upper-bound     lower-bound]]," ")</f>
        <v>ENZLOAD-HACD260i_x_FWD-rt7916_x</v>
      </c>
      <c r="H1505" s="1">
        <f>_xlfn.NUMBERVALUE(TRIM(_xlfn.TEXTBEFORE(_xlfn.TEXTAFTER(Table4[[#This Row],[rxn     upper-bound     lower-bound]],Table4[[#This Row],[rxn]]),Table4[[#This Row],[lb]],-1)))</f>
        <v>1.5374046400000001</v>
      </c>
      <c r="I1505" s="1" t="str">
        <f>_xlfn.TEXTAFTER(Table4[[#This Row],[rxn     upper-bound     lower-bound]]," ",-1)</f>
        <v>0.00000000</v>
      </c>
    </row>
    <row r="1506" spans="1:9">
      <c r="A1506" s="1" t="s">
        <v>14422</v>
      </c>
      <c r="B1506" s="1" t="str">
        <f>_xlfn.TEXTBEFORE(ENZLOAD[[#This Row],[ENZLOAD (from enz_from_proteome)]]," ")</f>
        <v>ENZLOAD-HACD40i_m_FWD-rt2835</v>
      </c>
      <c r="C1506" s="1">
        <f>_xlfn.NUMBERVALUE(_xlfn.TEXTAFTER(ENZLOAD[[#This Row],[ENZLOAD (from enz_from_proteome)]]," ",-1))</f>
        <v>3.8591144917999901E-7</v>
      </c>
      <c r="F1506" s="1" t="s">
        <v>18115</v>
      </c>
      <c r="G1506" s="1" t="str">
        <f>_xlfn.TEXTBEFORE(Table4[[#This Row],[rxn     upper-bound     lower-bound]]," ")</f>
        <v>ENZLOAD-HACD40i_m_FWD-rt2835</v>
      </c>
      <c r="H1506" s="1">
        <f>_xlfn.NUMBERVALUE(TRIM(_xlfn.TEXTBEFORE(_xlfn.TEXTAFTER(Table4[[#This Row],[rxn     upper-bound     lower-bound]],Table4[[#This Row],[rxn]]),Table4[[#This Row],[lb]],-1)))</f>
        <v>1.21622327</v>
      </c>
      <c r="I1506" s="1" t="str">
        <f>_xlfn.TEXTAFTER(Table4[[#This Row],[rxn     upper-bound     lower-bound]]," ",-1)</f>
        <v>0.00000000</v>
      </c>
    </row>
    <row r="1507" spans="1:9">
      <c r="A1507" s="1" t="s">
        <v>14423</v>
      </c>
      <c r="B1507" s="1" t="str">
        <f>_xlfn.TEXTBEFORE(ENZLOAD[[#This Row],[ENZLOAD (from enz_from_proteome)]]," ")</f>
        <v>ENZLOAD-HACD40i_x_FWD-rt2994</v>
      </c>
      <c r="C1507" s="1">
        <f>_xlfn.NUMBERVALUE(_xlfn.TEXTAFTER(ENZLOAD[[#This Row],[ENZLOAD (from enz_from_proteome)]]," ",-1))</f>
        <v>6.6153703929999899E-7</v>
      </c>
      <c r="F1507" s="1" t="s">
        <v>18116</v>
      </c>
      <c r="G1507" s="1" t="str">
        <f>_xlfn.TEXTBEFORE(Table4[[#This Row],[rxn     upper-bound     lower-bound]]," ")</f>
        <v>ENZLOAD-HACD40i_x_FWD-rt2994</v>
      </c>
      <c r="H1507" s="1">
        <f>_xlfn.NUMBERVALUE(TRIM(_xlfn.TEXTBEFORE(_xlfn.TEXTAFTER(Table4[[#This Row],[rxn     upper-bound     lower-bound]],Table4[[#This Row],[rxn]]),Table4[[#This Row],[lb]],-1)))</f>
        <v>0.44752437</v>
      </c>
      <c r="I1507" s="1" t="str">
        <f>_xlfn.TEXTAFTER(Table4[[#This Row],[rxn     upper-bound     lower-bound]]," ",-1)</f>
        <v>0.00000000</v>
      </c>
    </row>
    <row r="1508" spans="1:9">
      <c r="A1508" s="1" t="s">
        <v>14424</v>
      </c>
      <c r="B1508" s="1" t="str">
        <f>_xlfn.TEXTBEFORE(ENZLOAD[[#This Row],[ENZLOAD (from enz_from_proteome)]]," ")</f>
        <v>ENZLOAD-HACD40i_x_FWD-rt7916_x</v>
      </c>
      <c r="C1508" s="1">
        <f>_xlfn.NUMBERVALUE(_xlfn.TEXTAFTER(ENZLOAD[[#This Row],[ENZLOAD (from enz_from_proteome)]]," ",-1))</f>
        <v>4.1479586069999999E-8</v>
      </c>
      <c r="F1508" s="1" t="s">
        <v>18117</v>
      </c>
      <c r="G1508" s="1" t="str">
        <f>_xlfn.TEXTBEFORE(Table4[[#This Row],[rxn     upper-bound     lower-bound]]," ")</f>
        <v>ENZLOAD-HACD40i_x_FWD-rt7916_x</v>
      </c>
      <c r="H1508" s="1">
        <f>_xlfn.NUMBERVALUE(TRIM(_xlfn.TEXTBEFORE(_xlfn.TEXTAFTER(Table4[[#This Row],[rxn     upper-bound     lower-bound]],Table4[[#This Row],[rxn]]),Table4[[#This Row],[lb]],-1)))</f>
        <v>1.5374046400000001</v>
      </c>
      <c r="I1508" s="1" t="str">
        <f>_xlfn.TEXTAFTER(Table4[[#This Row],[rxn     upper-bound     lower-bound]]," ",-1)</f>
        <v>0.00000000</v>
      </c>
    </row>
    <row r="1509" spans="1:9">
      <c r="A1509" s="1" t="s">
        <v>14425</v>
      </c>
      <c r="B1509" s="1" t="str">
        <f>_xlfn.TEXTBEFORE(ENZLOAD[[#This Row],[ENZLOAD (from enz_from_proteome)]]," ")</f>
        <v>ENZLOAD-HACD40y_c_FWD-rt6812</v>
      </c>
      <c r="C1509" s="1">
        <f>_xlfn.NUMBERVALUE(_xlfn.TEXTAFTER(ENZLOAD[[#This Row],[ENZLOAD (from enz_from_proteome)]]," ",-1))</f>
        <v>3.308558088E-8</v>
      </c>
      <c r="F1509" s="1" t="s">
        <v>18118</v>
      </c>
      <c r="G1509" s="1" t="str">
        <f>_xlfn.TEXTBEFORE(Table4[[#This Row],[rxn     upper-bound     lower-bound]]," ")</f>
        <v>ENZLOAD-HACD40y_c_FWD-rt6812</v>
      </c>
      <c r="H1509" s="1">
        <f>_xlfn.NUMBERVALUE(TRIM(_xlfn.TEXTBEFORE(_xlfn.TEXTAFTER(Table4[[#This Row],[rxn     upper-bound     lower-bound]],Table4[[#This Row],[rxn]]),Table4[[#This Row],[lb]],-1)))</f>
        <v>1.3456949</v>
      </c>
      <c r="I1509" s="1" t="str">
        <f>_xlfn.TEXTAFTER(Table4[[#This Row],[rxn     upper-bound     lower-bound]]," ",-1)</f>
        <v>0.00000000</v>
      </c>
    </row>
    <row r="1510" spans="1:9">
      <c r="A1510" s="1" t="s">
        <v>14426</v>
      </c>
      <c r="B1510" s="1" t="str">
        <f>_xlfn.TEXTBEFORE(ENZLOAD[[#This Row],[ENZLOAD (from enz_from_proteome)]]," ")</f>
        <v>ENZLOAD-HACD40y_c_REV-rt6812</v>
      </c>
      <c r="C1510" s="1">
        <f>_xlfn.NUMBERVALUE(_xlfn.TEXTAFTER(ENZLOAD[[#This Row],[ENZLOAD (from enz_from_proteome)]]," ",-1))</f>
        <v>3.308558088E-8</v>
      </c>
      <c r="F1510" s="1" t="s">
        <v>18119</v>
      </c>
      <c r="G1510" s="1" t="str">
        <f>_xlfn.TEXTBEFORE(Table4[[#This Row],[rxn     upper-bound     lower-bound]]," ")</f>
        <v>ENZLOAD-HACD40y_c_REV-rt6812</v>
      </c>
      <c r="H1510" s="1">
        <f>_xlfn.NUMBERVALUE(TRIM(_xlfn.TEXTBEFORE(_xlfn.TEXTAFTER(Table4[[#This Row],[rxn     upper-bound     lower-bound]],Table4[[#This Row],[rxn]]),Table4[[#This Row],[lb]],-1)))</f>
        <v>1.3456949</v>
      </c>
      <c r="I1510" s="1" t="str">
        <f>_xlfn.TEXTAFTER(Table4[[#This Row],[rxn     upper-bound     lower-bound]]," ",-1)</f>
        <v>0.00000000</v>
      </c>
    </row>
    <row r="1511" spans="1:9">
      <c r="A1511" s="1" t="s">
        <v>14427</v>
      </c>
      <c r="B1511" s="1" t="str">
        <f>_xlfn.TEXTBEFORE(ENZLOAD[[#This Row],[ENZLOAD (from enz_from_proteome)]]," ")</f>
        <v>ENZLOAD-HACD60i_m_FWD-rt2835</v>
      </c>
      <c r="C1511" s="1">
        <f>_xlfn.NUMBERVALUE(_xlfn.TEXTAFTER(ENZLOAD[[#This Row],[ENZLOAD (from enz_from_proteome)]]," ",-1))</f>
        <v>3.8591144917999901E-7</v>
      </c>
      <c r="F1511" s="1" t="s">
        <v>18120</v>
      </c>
      <c r="G1511" s="1" t="str">
        <f>_xlfn.TEXTBEFORE(Table4[[#This Row],[rxn     upper-bound     lower-bound]]," ")</f>
        <v>ENZLOAD-HACD60i_m_FWD-rt2835</v>
      </c>
      <c r="H1511" s="1">
        <f>_xlfn.NUMBERVALUE(TRIM(_xlfn.TEXTBEFORE(_xlfn.TEXTAFTER(Table4[[#This Row],[rxn     upper-bound     lower-bound]],Table4[[#This Row],[rxn]]),Table4[[#This Row],[lb]],-1)))</f>
        <v>1.21622327</v>
      </c>
      <c r="I1511" s="1" t="str">
        <f>_xlfn.TEXTAFTER(Table4[[#This Row],[rxn     upper-bound     lower-bound]]," ",-1)</f>
        <v>0.00000000</v>
      </c>
    </row>
    <row r="1512" spans="1:9">
      <c r="A1512" s="1" t="s">
        <v>14428</v>
      </c>
      <c r="B1512" s="1" t="str">
        <f>_xlfn.TEXTBEFORE(ENZLOAD[[#This Row],[ENZLOAD (from enz_from_proteome)]]," ")</f>
        <v>ENZLOAD-HACD60i_x_FWD-rt2994</v>
      </c>
      <c r="C1512" s="1">
        <f>_xlfn.NUMBERVALUE(_xlfn.TEXTAFTER(ENZLOAD[[#This Row],[ENZLOAD (from enz_from_proteome)]]," ",-1))</f>
        <v>6.6153703929999899E-7</v>
      </c>
      <c r="F1512" s="1" t="s">
        <v>18121</v>
      </c>
      <c r="G1512" s="1" t="str">
        <f>_xlfn.TEXTBEFORE(Table4[[#This Row],[rxn     upper-bound     lower-bound]]," ")</f>
        <v>ENZLOAD-HACD60i_x_FWD-rt2994</v>
      </c>
      <c r="H1512" s="1">
        <f>_xlfn.NUMBERVALUE(TRIM(_xlfn.TEXTBEFORE(_xlfn.TEXTAFTER(Table4[[#This Row],[rxn     upper-bound     lower-bound]],Table4[[#This Row],[rxn]]),Table4[[#This Row],[lb]],-1)))</f>
        <v>0.44752437</v>
      </c>
      <c r="I1512" s="1" t="str">
        <f>_xlfn.TEXTAFTER(Table4[[#This Row],[rxn     upper-bound     lower-bound]]," ",-1)</f>
        <v>0.00000000</v>
      </c>
    </row>
    <row r="1513" spans="1:9">
      <c r="A1513" s="1" t="s">
        <v>14429</v>
      </c>
      <c r="B1513" s="1" t="str">
        <f>_xlfn.TEXTBEFORE(ENZLOAD[[#This Row],[ENZLOAD (from enz_from_proteome)]]," ")</f>
        <v>ENZLOAD-HACD60i_x_FWD-rt7916_x</v>
      </c>
      <c r="C1513" s="1">
        <f>_xlfn.NUMBERVALUE(_xlfn.TEXTAFTER(ENZLOAD[[#This Row],[ENZLOAD (from enz_from_proteome)]]," ",-1))</f>
        <v>4.1479586069999999E-8</v>
      </c>
      <c r="F1513" s="1" t="s">
        <v>18122</v>
      </c>
      <c r="G1513" s="1" t="str">
        <f>_xlfn.TEXTBEFORE(Table4[[#This Row],[rxn     upper-bound     lower-bound]]," ")</f>
        <v>ENZLOAD-HACD60i_x_FWD-rt7916_x</v>
      </c>
      <c r="H1513" s="1">
        <f>_xlfn.NUMBERVALUE(TRIM(_xlfn.TEXTBEFORE(_xlfn.TEXTAFTER(Table4[[#This Row],[rxn     upper-bound     lower-bound]],Table4[[#This Row],[rxn]]),Table4[[#This Row],[lb]],-1)))</f>
        <v>1.5374046400000001</v>
      </c>
      <c r="I1513" s="1" t="str">
        <f>_xlfn.TEXTAFTER(Table4[[#This Row],[rxn     upper-bound     lower-bound]]," ",-1)</f>
        <v>0.00000000</v>
      </c>
    </row>
    <row r="1514" spans="1:9">
      <c r="A1514" s="1" t="s">
        <v>14430</v>
      </c>
      <c r="B1514" s="1" t="str">
        <f>_xlfn.TEXTBEFORE(ENZLOAD[[#This Row],[ENZLOAD (from enz_from_proteome)]]," ")</f>
        <v>ENZLOAD-HACD80i_m_FWD-rt2835</v>
      </c>
      <c r="C1514" s="1">
        <f>_xlfn.NUMBERVALUE(_xlfn.TEXTAFTER(ENZLOAD[[#This Row],[ENZLOAD (from enz_from_proteome)]]," ",-1))</f>
        <v>3.8591144917999901E-7</v>
      </c>
      <c r="F1514" s="1" t="s">
        <v>18123</v>
      </c>
      <c r="G1514" s="1" t="str">
        <f>_xlfn.TEXTBEFORE(Table4[[#This Row],[rxn     upper-bound     lower-bound]]," ")</f>
        <v>ENZLOAD-HACD80i_m_FWD-rt2835</v>
      </c>
      <c r="H1514" s="1">
        <f>_xlfn.NUMBERVALUE(TRIM(_xlfn.TEXTBEFORE(_xlfn.TEXTAFTER(Table4[[#This Row],[rxn     upper-bound     lower-bound]],Table4[[#This Row],[rxn]]),Table4[[#This Row],[lb]],-1)))</f>
        <v>1.21622327</v>
      </c>
      <c r="I1514" s="1" t="str">
        <f>_xlfn.TEXTAFTER(Table4[[#This Row],[rxn     upper-bound     lower-bound]]," ",-1)</f>
        <v>0.00000000</v>
      </c>
    </row>
    <row r="1515" spans="1:9">
      <c r="A1515" s="1" t="s">
        <v>14431</v>
      </c>
      <c r="B1515" s="1" t="str">
        <f>_xlfn.TEXTBEFORE(ENZLOAD[[#This Row],[ENZLOAD (from enz_from_proteome)]]," ")</f>
        <v>ENZLOAD-HACD80i_x_FWD-rt2994</v>
      </c>
      <c r="C1515" s="1">
        <f>_xlfn.NUMBERVALUE(_xlfn.TEXTAFTER(ENZLOAD[[#This Row],[ENZLOAD (from enz_from_proteome)]]," ",-1))</f>
        <v>6.6153703929999899E-7</v>
      </c>
      <c r="F1515" s="1" t="s">
        <v>18124</v>
      </c>
      <c r="G1515" s="1" t="str">
        <f>_xlfn.TEXTBEFORE(Table4[[#This Row],[rxn     upper-bound     lower-bound]]," ")</f>
        <v>ENZLOAD-HACD80i_x_FWD-rt2994</v>
      </c>
      <c r="H1515" s="1">
        <f>_xlfn.NUMBERVALUE(TRIM(_xlfn.TEXTBEFORE(_xlfn.TEXTAFTER(Table4[[#This Row],[rxn     upper-bound     lower-bound]],Table4[[#This Row],[rxn]]),Table4[[#This Row],[lb]],-1)))</f>
        <v>0.44752437</v>
      </c>
      <c r="I1515" s="1" t="str">
        <f>_xlfn.TEXTAFTER(Table4[[#This Row],[rxn     upper-bound     lower-bound]]," ",-1)</f>
        <v>0.00000000</v>
      </c>
    </row>
    <row r="1516" spans="1:9">
      <c r="A1516" s="1" t="s">
        <v>14432</v>
      </c>
      <c r="B1516" s="1" t="str">
        <f>_xlfn.TEXTBEFORE(ENZLOAD[[#This Row],[ENZLOAD (from enz_from_proteome)]]," ")</f>
        <v>ENZLOAD-HACD80i_x_FWD-rt7916_x</v>
      </c>
      <c r="C1516" s="1">
        <f>_xlfn.NUMBERVALUE(_xlfn.TEXTAFTER(ENZLOAD[[#This Row],[ENZLOAD (from enz_from_proteome)]]," ",-1))</f>
        <v>4.1479586069999999E-8</v>
      </c>
      <c r="F1516" s="1" t="s">
        <v>18125</v>
      </c>
      <c r="G1516" s="1" t="str">
        <f>_xlfn.TEXTBEFORE(Table4[[#This Row],[rxn     upper-bound     lower-bound]]," ")</f>
        <v>ENZLOAD-HACD80i_x_FWD-rt7916_x</v>
      </c>
      <c r="H1516" s="1">
        <f>_xlfn.NUMBERVALUE(TRIM(_xlfn.TEXTBEFORE(_xlfn.TEXTAFTER(Table4[[#This Row],[rxn     upper-bound     lower-bound]],Table4[[#This Row],[rxn]]),Table4[[#This Row],[lb]],-1)))</f>
        <v>1.5374046400000001</v>
      </c>
      <c r="I1516" s="1" t="str">
        <f>_xlfn.TEXTAFTER(Table4[[#This Row],[rxn     upper-bound     lower-bound]]," ",-1)</f>
        <v>0.00000000</v>
      </c>
    </row>
    <row r="1517" spans="1:9">
      <c r="A1517" s="1" t="s">
        <v>14433</v>
      </c>
      <c r="B1517" s="1" t="str">
        <f>_xlfn.TEXTBEFORE(ENZLOAD[[#This Row],[ENZLOAD (from enz_from_proteome)]]," ")</f>
        <v>ENZLOAD-HACDm40_c_FWD-rt7916_c</v>
      </c>
      <c r="C1517" s="1">
        <f>_xlfn.NUMBERVALUE(_xlfn.TEXTAFTER(ENZLOAD[[#This Row],[ENZLOAD (from enz_from_proteome)]]," ",-1))</f>
        <v>4.1479586069999999E-8</v>
      </c>
      <c r="F1517" s="1" t="s">
        <v>18126</v>
      </c>
      <c r="G1517" s="1" t="str">
        <f>_xlfn.TEXTBEFORE(Table4[[#This Row],[rxn     upper-bound     lower-bound]]," ")</f>
        <v>ENZLOAD-HACDm40_c_FWD-rt7916_c</v>
      </c>
      <c r="H1517" s="1">
        <f>_xlfn.NUMBERVALUE(TRIM(_xlfn.TEXTBEFORE(_xlfn.TEXTAFTER(Table4[[#This Row],[rxn     upper-bound     lower-bound]],Table4[[#This Row],[rxn]]),Table4[[#This Row],[lb]],-1)))</f>
        <v>1.5374046400000001</v>
      </c>
      <c r="I1517" s="1" t="str">
        <f>_xlfn.TEXTAFTER(Table4[[#This Row],[rxn     upper-bound     lower-bound]]," ",-1)</f>
        <v>0.00000000</v>
      </c>
    </row>
    <row r="1518" spans="1:9">
      <c r="A1518" s="1" t="s">
        <v>14434</v>
      </c>
      <c r="B1518" s="1" t="str">
        <f>_xlfn.TEXTBEFORE(ENZLOAD[[#This Row],[ENZLOAD (from enz_from_proteome)]]," ")</f>
        <v>ENZLOAD-HACDm40_c_REV-rt7916_c</v>
      </c>
      <c r="C1518" s="1">
        <f>_xlfn.NUMBERVALUE(_xlfn.TEXTAFTER(ENZLOAD[[#This Row],[ENZLOAD (from enz_from_proteome)]]," ",-1))</f>
        <v>4.1479586069999999E-8</v>
      </c>
      <c r="F1518" s="1" t="s">
        <v>18127</v>
      </c>
      <c r="G1518" s="1" t="str">
        <f>_xlfn.TEXTBEFORE(Table4[[#This Row],[rxn     upper-bound     lower-bound]]," ")</f>
        <v>ENZLOAD-HACDm40_c_REV-rt7916_c</v>
      </c>
      <c r="H1518" s="1">
        <f>_xlfn.NUMBERVALUE(TRIM(_xlfn.TEXTBEFORE(_xlfn.TEXTAFTER(Table4[[#This Row],[rxn     upper-bound     lower-bound]],Table4[[#This Row],[rxn]]),Table4[[#This Row],[lb]],-1)))</f>
        <v>1.5374046400000001</v>
      </c>
      <c r="I1518" s="1" t="str">
        <f>_xlfn.TEXTAFTER(Table4[[#This Row],[rxn     upper-bound     lower-bound]]," ",-1)</f>
        <v>0.00000000</v>
      </c>
    </row>
    <row r="1519" spans="1:9">
      <c r="A1519" s="1" t="s">
        <v>14435</v>
      </c>
      <c r="B1519" s="1" t="str">
        <f>_xlfn.TEXTBEFORE(ENZLOAD[[#This Row],[ENZLOAD (from enz_from_proteome)]]," ")</f>
        <v>ENZLOAD-HACNH_m_FWD-rt3256</v>
      </c>
      <c r="C1519" s="1">
        <f>_xlfn.NUMBERVALUE(_xlfn.TEXTAFTER(ENZLOAD[[#This Row],[ENZLOAD (from enz_from_proteome)]]," ",-1))</f>
        <v>6.5872542813700002E-6</v>
      </c>
      <c r="F1519" s="1" t="s">
        <v>18128</v>
      </c>
      <c r="G1519" s="1" t="str">
        <f>_xlfn.TEXTBEFORE(Table4[[#This Row],[rxn     upper-bound     lower-bound]]," ")</f>
        <v>ENZLOAD-HACNH_m_FWD-rt3256</v>
      </c>
      <c r="H1519" s="1">
        <f>_xlfn.NUMBERVALUE(TRIM(_xlfn.TEXTBEFORE(_xlfn.TEXTAFTER(Table4[[#This Row],[rxn     upper-bound     lower-bound]],Table4[[#This Row],[rxn]]),Table4[[#This Row],[lb]],-1)))</f>
        <v>0.50553247999999995</v>
      </c>
      <c r="I1519" s="1" t="str">
        <f>_xlfn.TEXTAFTER(Table4[[#This Row],[rxn     upper-bound     lower-bound]]," ",-1)</f>
        <v>0.00000000</v>
      </c>
    </row>
    <row r="1520" spans="1:9">
      <c r="A1520" s="1" t="s">
        <v>14436</v>
      </c>
      <c r="B1520" s="1" t="str">
        <f>_xlfn.TEXTBEFORE(ENZLOAD[[#This Row],[ENZLOAD (from enz_from_proteome)]]," ")</f>
        <v>ENZLOAD-HACNH_m_FWD-rt6232</v>
      </c>
      <c r="C1520" s="1">
        <f>_xlfn.NUMBERVALUE(_xlfn.TEXTAFTER(ENZLOAD[[#This Row],[ENZLOAD (from enz_from_proteome)]]," ",-1))</f>
        <v>7.5755527757999896E-7</v>
      </c>
      <c r="F1520" s="1" t="s">
        <v>18129</v>
      </c>
      <c r="G1520" s="1" t="str">
        <f>_xlfn.TEXTBEFORE(Table4[[#This Row],[rxn     upper-bound     lower-bound]]," ")</f>
        <v>ENZLOAD-HACNH_m_REV-rt3256</v>
      </c>
      <c r="H1520" s="1">
        <f>_xlfn.NUMBERVALUE(TRIM(_xlfn.TEXTBEFORE(_xlfn.TEXTAFTER(Table4[[#This Row],[rxn     upper-bound     lower-bound]],Table4[[#This Row],[rxn]]),Table4[[#This Row],[lb]],-1)))</f>
        <v>0.50553247999999995</v>
      </c>
      <c r="I1520" s="1" t="str">
        <f>_xlfn.TEXTAFTER(Table4[[#This Row],[rxn     upper-bound     lower-bound]]," ",-1)</f>
        <v>0.00000000</v>
      </c>
    </row>
    <row r="1521" spans="1:9">
      <c r="A1521" s="1" t="s">
        <v>14437</v>
      </c>
      <c r="B1521" s="1" t="str">
        <f>_xlfn.TEXTBEFORE(ENZLOAD[[#This Row],[ENZLOAD (from enz_from_proteome)]]," ")</f>
        <v>ENZLOAD-HACNH_m_FWD-rt7648</v>
      </c>
      <c r="C1521" s="1">
        <f>_xlfn.NUMBERVALUE(_xlfn.TEXTAFTER(ENZLOAD[[#This Row],[ENZLOAD (from enz_from_proteome)]]," ",-1))</f>
        <v>1.5036758843600001E-6</v>
      </c>
      <c r="F1521" s="1" t="s">
        <v>18130</v>
      </c>
      <c r="G1521" s="1" t="str">
        <f>_xlfn.TEXTBEFORE(Table4[[#This Row],[rxn     upper-bound     lower-bound]]," ")</f>
        <v>ENZLOAD-HACNH_m_FWD-rt6232</v>
      </c>
      <c r="H1521" s="1">
        <f>_xlfn.NUMBERVALUE(TRIM(_xlfn.TEXTBEFORE(_xlfn.TEXTAFTER(Table4[[#This Row],[rxn     upper-bound     lower-bound]],Table4[[#This Row],[rxn]]),Table4[[#This Row],[lb]],-1)))</f>
        <v>0.48037274000000002</v>
      </c>
      <c r="I1521" s="1" t="str">
        <f>_xlfn.TEXTAFTER(Table4[[#This Row],[rxn     upper-bound     lower-bound]]," ",-1)</f>
        <v>0.00000000</v>
      </c>
    </row>
    <row r="1522" spans="1:9">
      <c r="A1522" s="1" t="s">
        <v>14438</v>
      </c>
      <c r="B1522" s="1" t="str">
        <f>_xlfn.TEXTBEFORE(ENZLOAD[[#This Row],[ENZLOAD (from enz_from_proteome)]]," ")</f>
        <v>ENZLOAD-HACNH_m_REV-rt3256</v>
      </c>
      <c r="C1522" s="1">
        <f>_xlfn.NUMBERVALUE(_xlfn.TEXTAFTER(ENZLOAD[[#This Row],[ENZLOAD (from enz_from_proteome)]]," ",-1))</f>
        <v>6.5872542813700002E-6</v>
      </c>
      <c r="F1522" s="1" t="s">
        <v>18131</v>
      </c>
      <c r="G1522" s="1" t="str">
        <f>_xlfn.TEXTBEFORE(Table4[[#This Row],[rxn     upper-bound     lower-bound]]," ")</f>
        <v>ENZLOAD-HACNH_m_REV-rt6232</v>
      </c>
      <c r="H1522" s="1">
        <f>_xlfn.NUMBERVALUE(TRIM(_xlfn.TEXTBEFORE(_xlfn.TEXTAFTER(Table4[[#This Row],[rxn     upper-bound     lower-bound]],Table4[[#This Row],[rxn]]),Table4[[#This Row],[lb]],-1)))</f>
        <v>0.48037274000000002</v>
      </c>
      <c r="I1522" s="1" t="str">
        <f>_xlfn.TEXTAFTER(Table4[[#This Row],[rxn     upper-bound     lower-bound]]," ",-1)</f>
        <v>0.00000000</v>
      </c>
    </row>
    <row r="1523" spans="1:9">
      <c r="A1523" s="1" t="s">
        <v>14439</v>
      </c>
      <c r="B1523" s="1" t="str">
        <f>_xlfn.TEXTBEFORE(ENZLOAD[[#This Row],[ENZLOAD (from enz_from_proteome)]]," ")</f>
        <v>ENZLOAD-HACNH_m_REV-rt6232</v>
      </c>
      <c r="C1523" s="1">
        <f>_xlfn.NUMBERVALUE(_xlfn.TEXTAFTER(ENZLOAD[[#This Row],[ENZLOAD (from enz_from_proteome)]]," ",-1))</f>
        <v>7.5755527757999896E-7</v>
      </c>
      <c r="F1523" s="1" t="s">
        <v>18132</v>
      </c>
      <c r="G1523" s="1" t="str">
        <f>_xlfn.TEXTBEFORE(Table4[[#This Row],[rxn     upper-bound     lower-bound]]," ")</f>
        <v>ENZLOAD-HACNH_m_FWD-rt7648</v>
      </c>
      <c r="H1523" s="1">
        <f>_xlfn.NUMBERVALUE(TRIM(_xlfn.TEXTBEFORE(_xlfn.TEXTAFTER(Table4[[#This Row],[rxn     upper-bound     lower-bound]],Table4[[#This Row],[rxn]]),Table4[[#This Row],[lb]],-1)))</f>
        <v>0.55420206999999999</v>
      </c>
      <c r="I1523" s="1" t="str">
        <f>_xlfn.TEXTAFTER(Table4[[#This Row],[rxn     upper-bound     lower-bound]]," ",-1)</f>
        <v>0.00000000</v>
      </c>
    </row>
    <row r="1524" spans="1:9">
      <c r="A1524" s="1" t="s">
        <v>14440</v>
      </c>
      <c r="B1524" s="1" t="str">
        <f>_xlfn.TEXTBEFORE(ENZLOAD[[#This Row],[ENZLOAD (from enz_from_proteome)]]," ")</f>
        <v>ENZLOAD-HACNH_m_REV-rt7648</v>
      </c>
      <c r="C1524" s="1">
        <f>_xlfn.NUMBERVALUE(_xlfn.TEXTAFTER(ENZLOAD[[#This Row],[ENZLOAD (from enz_from_proteome)]]," ",-1))</f>
        <v>1.5036758843600001E-6</v>
      </c>
      <c r="F1524" s="1" t="s">
        <v>18133</v>
      </c>
      <c r="G1524" s="1" t="str">
        <f>_xlfn.TEXTBEFORE(Table4[[#This Row],[rxn     upper-bound     lower-bound]]," ")</f>
        <v>ENZLOAD-HACNH_m_REV-rt7648</v>
      </c>
      <c r="H1524" s="1">
        <f>_xlfn.NUMBERVALUE(TRIM(_xlfn.TEXTBEFORE(_xlfn.TEXTAFTER(Table4[[#This Row],[rxn     upper-bound     lower-bound]],Table4[[#This Row],[rxn]]),Table4[[#This Row],[lb]],-1)))</f>
        <v>0.55420206999999999</v>
      </c>
      <c r="I1524" s="1" t="str">
        <f>_xlfn.TEXTAFTER(Table4[[#This Row],[rxn     upper-bound     lower-bound]]," ",-1)</f>
        <v>0.00000000</v>
      </c>
    </row>
    <row r="1525" spans="1:9">
      <c r="A1525" s="1" t="s">
        <v>14441</v>
      </c>
      <c r="B1525" s="1" t="str">
        <f>_xlfn.TEXTBEFORE(ENZLOAD[[#This Row],[ENZLOAD (from enz_from_proteome)]]," ")</f>
        <v>ENZLOAD-HCITR_m_FWD-rt7648</v>
      </c>
      <c r="C1525" s="1">
        <f>_xlfn.NUMBERVALUE(_xlfn.TEXTAFTER(ENZLOAD[[#This Row],[ENZLOAD (from enz_from_proteome)]]," ",-1))</f>
        <v>1.5036758843600001E-6</v>
      </c>
      <c r="F1525" s="1" t="s">
        <v>18134</v>
      </c>
      <c r="G1525" s="1" t="str">
        <f>_xlfn.TEXTBEFORE(Table4[[#This Row],[rxn     upper-bound     lower-bound]]," ")</f>
        <v>ENZLOAD-HCITR_m_FWD-rt7648</v>
      </c>
      <c r="H1525" s="1">
        <f>_xlfn.NUMBERVALUE(TRIM(_xlfn.TEXTBEFORE(_xlfn.TEXTAFTER(Table4[[#This Row],[rxn     upper-bound     lower-bound]],Table4[[#This Row],[rxn]]),Table4[[#This Row],[lb]],-1)))</f>
        <v>0.55420206999999999</v>
      </c>
      <c r="I1525" s="1" t="str">
        <f>_xlfn.TEXTAFTER(Table4[[#This Row],[rxn     upper-bound     lower-bound]]," ",-1)</f>
        <v>0.00000000</v>
      </c>
    </row>
    <row r="1526" spans="1:9">
      <c r="A1526" s="1" t="s">
        <v>14442</v>
      </c>
      <c r="B1526" s="1" t="str">
        <f>_xlfn.TEXTBEFORE(ENZLOAD[[#This Row],[ENZLOAD (from enz_from_proteome)]]," ")</f>
        <v>ENZLOAD-HCITR_m_REV-rt7648</v>
      </c>
      <c r="C1526" s="1">
        <f>_xlfn.NUMBERVALUE(_xlfn.TEXTAFTER(ENZLOAD[[#This Row],[ENZLOAD (from enz_from_proteome)]]," ",-1))</f>
        <v>1.5036758843600001E-6</v>
      </c>
      <c r="F1526" s="1" t="s">
        <v>18135</v>
      </c>
      <c r="G1526" s="1" t="str">
        <f>_xlfn.TEXTBEFORE(Table4[[#This Row],[rxn     upper-bound     lower-bound]]," ")</f>
        <v>ENZLOAD-HCITR_m_REV-rt7648</v>
      </c>
      <c r="H1526" s="1">
        <f>_xlfn.NUMBERVALUE(TRIM(_xlfn.TEXTBEFORE(_xlfn.TEXTAFTER(Table4[[#This Row],[rxn     upper-bound     lower-bound]],Table4[[#This Row],[rxn]]),Table4[[#This Row],[lb]],-1)))</f>
        <v>0.55420206999999999</v>
      </c>
      <c r="I1526" s="1" t="str">
        <f>_xlfn.TEXTAFTER(Table4[[#This Row],[rxn     upper-bound     lower-bound]]," ",-1)</f>
        <v>0.00000000</v>
      </c>
    </row>
    <row r="1527" spans="1:9">
      <c r="A1527" s="1" t="s">
        <v>14443</v>
      </c>
      <c r="B1527" s="1" t="str">
        <f>_xlfn.TEXTBEFORE(ENZLOAD[[#This Row],[ENZLOAD (from enz_from_proteome)]]," ")</f>
        <v>ENZLOAD-HCITS_m_FWD-rt6488_m</v>
      </c>
      <c r="C1527" s="1">
        <f>_xlfn.NUMBERVALUE(_xlfn.TEXTAFTER(ENZLOAD[[#This Row],[ENZLOAD (from enz_from_proteome)]]," ",-1))</f>
        <v>3.5144171214400001E-6</v>
      </c>
      <c r="F1527" s="1" t="s">
        <v>18136</v>
      </c>
      <c r="G1527" s="1" t="str">
        <f>_xlfn.TEXTBEFORE(Table4[[#This Row],[rxn     upper-bound     lower-bound]]," ")</f>
        <v>ENZLOAD-HCITS_m_FWD-rt6488_m</v>
      </c>
      <c r="H1527" s="1">
        <f>_xlfn.NUMBERVALUE(TRIM(_xlfn.TEXTBEFORE(_xlfn.TEXTAFTER(Table4[[#This Row],[rxn     upper-bound     lower-bound]],Table4[[#This Row],[rxn]]),Table4[[#This Row],[lb]],-1)))</f>
        <v>0.82134768000000002</v>
      </c>
      <c r="I1527" s="1" t="str">
        <f>_xlfn.TEXTAFTER(Table4[[#This Row],[rxn     upper-bound     lower-bound]]," ",-1)</f>
        <v>0.00000000</v>
      </c>
    </row>
    <row r="1528" spans="1:9">
      <c r="A1528" s="1" t="s">
        <v>14444</v>
      </c>
      <c r="B1528" s="1" t="str">
        <f>_xlfn.TEXTBEFORE(ENZLOAD[[#This Row],[ENZLOAD (from enz_from_proteome)]]," ")</f>
        <v>ENZLOAD-HCITS_n_FWD-rt6488_n</v>
      </c>
      <c r="C1528" s="1">
        <f>_xlfn.NUMBERVALUE(_xlfn.TEXTAFTER(ENZLOAD[[#This Row],[ENZLOAD (from enz_from_proteome)]]," ",-1))</f>
        <v>3.5144171214400001E-6</v>
      </c>
      <c r="F1528" s="1" t="s">
        <v>18137</v>
      </c>
      <c r="G1528" s="1" t="str">
        <f>_xlfn.TEXTBEFORE(Table4[[#This Row],[rxn     upper-bound     lower-bound]]," ")</f>
        <v>ENZLOAD-HCITS_n_FWD-rt6488_n</v>
      </c>
      <c r="H1528" s="1">
        <f>_xlfn.NUMBERVALUE(TRIM(_xlfn.TEXTBEFORE(_xlfn.TEXTAFTER(Table4[[#This Row],[rxn     upper-bound     lower-bound]],Table4[[#This Row],[rxn]]),Table4[[#This Row],[lb]],-1)))</f>
        <v>0.82134768000000002</v>
      </c>
      <c r="I1528" s="1" t="str">
        <f>_xlfn.TEXTAFTER(Table4[[#This Row],[rxn     upper-bound     lower-bound]]," ",-1)</f>
        <v>0.00000000</v>
      </c>
    </row>
    <row r="1529" spans="1:9">
      <c r="A1529" s="1" t="s">
        <v>14445</v>
      </c>
      <c r="B1529" s="1" t="str">
        <f>_xlfn.TEXTBEFORE(ENZLOAD[[#This Row],[ENZLOAD (from enz_from_proteome)]]," ")</f>
        <v>ENZLOAD-HCO3E_c_FWD-rt4213</v>
      </c>
      <c r="C1529" s="1">
        <f>_xlfn.NUMBERVALUE(_xlfn.TEXTAFTER(ENZLOAD[[#This Row],[ENZLOAD (from enz_from_proteome)]]," ",-1))</f>
        <v>2.44518028169999E-6</v>
      </c>
      <c r="F1529" s="1" t="s">
        <v>18138</v>
      </c>
      <c r="G1529" s="1" t="str">
        <f>_xlfn.TEXTBEFORE(Table4[[#This Row],[rxn     upper-bound     lower-bound]]," ")</f>
        <v>ENZLOAD-HCO3E_c_FWD-rt4213</v>
      </c>
      <c r="H1529" s="1">
        <f>_xlfn.NUMBERVALUE(TRIM(_xlfn.TEXTBEFORE(_xlfn.TEXTAFTER(Table4[[#This Row],[rxn     upper-bound     lower-bound]],Table4[[#This Row],[rxn]]),Table4[[#This Row],[lb]],-1)))</f>
        <v>1.6541443499999999</v>
      </c>
      <c r="I1529" s="1" t="str">
        <f>_xlfn.TEXTAFTER(Table4[[#This Row],[rxn     upper-bound     lower-bound]]," ",-1)</f>
        <v>0.00000000</v>
      </c>
    </row>
    <row r="1530" spans="1:9">
      <c r="A1530" s="1" t="s">
        <v>14446</v>
      </c>
      <c r="B1530" s="1" t="str">
        <f>_xlfn.TEXTBEFORE(ENZLOAD[[#This Row],[ENZLOAD (from enz_from_proteome)]]," ")</f>
        <v>ENZLOAD-HCO3E_c_REV-rt4213</v>
      </c>
      <c r="C1530" s="1">
        <f>_xlfn.NUMBERVALUE(_xlfn.TEXTAFTER(ENZLOAD[[#This Row],[ENZLOAD (from enz_from_proteome)]]," ",-1))</f>
        <v>2.44518028169999E-6</v>
      </c>
      <c r="F1530" s="1" t="s">
        <v>18139</v>
      </c>
      <c r="G1530" s="1" t="str">
        <f>_xlfn.TEXTBEFORE(Table4[[#This Row],[rxn     upper-bound     lower-bound]]," ")</f>
        <v>ENZLOAD-HCO3E_c_REV-rt4213</v>
      </c>
      <c r="H1530" s="1">
        <f>_xlfn.NUMBERVALUE(TRIM(_xlfn.TEXTBEFORE(_xlfn.TEXTAFTER(Table4[[#This Row],[rxn     upper-bound     lower-bound]],Table4[[#This Row],[rxn]]),Table4[[#This Row],[lb]],-1)))</f>
        <v>1.6541443499999999</v>
      </c>
      <c r="I1530" s="1" t="str">
        <f>_xlfn.TEXTAFTER(Table4[[#This Row],[rxn     upper-bound     lower-bound]]," ",-1)</f>
        <v>0.00000000</v>
      </c>
    </row>
    <row r="1531" spans="1:9">
      <c r="A1531" s="1" t="s">
        <v>14447</v>
      </c>
      <c r="B1531" s="1" t="str">
        <f>_xlfn.TEXTBEFORE(ENZLOAD[[#This Row],[ENZLOAD (from enz_from_proteome)]]," ")</f>
        <v>ENZLOAD-HCYSMT_c_FWD-rt7391</v>
      </c>
      <c r="C1531" s="1">
        <f>_xlfn.NUMBERVALUE(_xlfn.TEXTAFTER(ENZLOAD[[#This Row],[ENZLOAD (from enz_from_proteome)]]," ",-1))</f>
        <v>2.3730103536E-7</v>
      </c>
      <c r="F1531" s="1" t="s">
        <v>18140</v>
      </c>
      <c r="G1531" s="1" t="str">
        <f>_xlfn.TEXTBEFORE(Table4[[#This Row],[rxn     upper-bound     lower-bound]]," ")</f>
        <v>ENZLOAD-HCYSMT_c_FWD-rt7391</v>
      </c>
      <c r="H1531" s="1">
        <f>_xlfn.NUMBERVALUE(TRIM(_xlfn.TEXTBEFORE(_xlfn.TEXTAFTER(Table4[[#This Row],[rxn     upper-bound     lower-bound]],Table4[[#This Row],[rxn]]),Table4[[#This Row],[lb]],-1)))</f>
        <v>0.96967429999999999</v>
      </c>
      <c r="I1531" s="1" t="str">
        <f>_xlfn.TEXTAFTER(Table4[[#This Row],[rxn     upper-bound     lower-bound]]," ",-1)</f>
        <v>0.00000000</v>
      </c>
    </row>
    <row r="1532" spans="1:9">
      <c r="A1532" s="1" t="s">
        <v>14448</v>
      </c>
      <c r="B1532" s="1" t="str">
        <f>_xlfn.TEXTBEFORE(ENZLOAD[[#This Row],[ENZLOAD (from enz_from_proteome)]]," ")</f>
        <v>ENZLOAD-HDCAt_c_e_FWD-rt15442799</v>
      </c>
      <c r="C1532" s="1">
        <f>_xlfn.NUMBERVALUE(_xlfn.TEXTAFTER(ENZLOAD[[#This Row],[ENZLOAD (from enz_from_proteome)]]," ",-1))</f>
        <v>3.7733456139999999E-8</v>
      </c>
      <c r="F1532" s="1" t="s">
        <v>18141</v>
      </c>
      <c r="G1532" s="1" t="str">
        <f>_xlfn.TEXTBEFORE(Table4[[#This Row],[rxn     upper-bound     lower-bound]]," ")</f>
        <v>ENZLOAD-HDCAt_c_e_FWD-rt15442799</v>
      </c>
      <c r="H1532" s="1">
        <f>_xlfn.NUMBERVALUE(TRIM(_xlfn.TEXTBEFORE(_xlfn.TEXTAFTER(Table4[[#This Row],[rxn     upper-bound     lower-bound]],Table4[[#This Row],[rxn]]),Table4[[#This Row],[lb]],-1)))</f>
        <v>0.29296214999999998</v>
      </c>
      <c r="I1532" s="1" t="str">
        <f>_xlfn.TEXTAFTER(Table4[[#This Row],[rxn     upper-bound     lower-bound]]," ",-1)</f>
        <v>0.00000000</v>
      </c>
    </row>
    <row r="1533" spans="1:9">
      <c r="A1533" s="1" t="s">
        <v>14449</v>
      </c>
      <c r="B1533" s="1" t="str">
        <f>_xlfn.TEXTBEFORE(ENZLOAD[[#This Row],[ENZLOAD (from enz_from_proteome)]]," ")</f>
        <v>ENZLOAD-HDCAt_c_e_REV-rt15442799</v>
      </c>
      <c r="C1533" s="1">
        <f>_xlfn.NUMBERVALUE(_xlfn.TEXTAFTER(ENZLOAD[[#This Row],[ENZLOAD (from enz_from_proteome)]]," ",-1))</f>
        <v>3.7733456139999999E-8</v>
      </c>
      <c r="F1533" s="1" t="s">
        <v>18142</v>
      </c>
      <c r="G1533" s="1" t="str">
        <f>_xlfn.TEXTBEFORE(Table4[[#This Row],[rxn     upper-bound     lower-bound]]," ")</f>
        <v>ENZLOAD-HDCAt_c_e_REV-rt15442799</v>
      </c>
      <c r="H1533" s="1">
        <f>_xlfn.NUMBERVALUE(TRIM(_xlfn.TEXTBEFORE(_xlfn.TEXTAFTER(Table4[[#This Row],[rxn     upper-bound     lower-bound]],Table4[[#This Row],[rxn]]),Table4[[#This Row],[lb]],-1)))</f>
        <v>0.29296214999999998</v>
      </c>
      <c r="I1533" s="1" t="str">
        <f>_xlfn.TEXTAFTER(Table4[[#This Row],[rxn     upper-bound     lower-bound]]," ",-1)</f>
        <v>0.00000000</v>
      </c>
    </row>
    <row r="1534" spans="1:9">
      <c r="A1534" s="1" t="s">
        <v>14450</v>
      </c>
      <c r="B1534" s="1" t="str">
        <f>_xlfn.TEXTBEFORE(ENZLOAD[[#This Row],[ENZLOAD (from enz_from_proteome)]]," ")</f>
        <v>ENZLOAD-HDCEAt_c_e_FWD-rt15442799</v>
      </c>
      <c r="C1534" s="1">
        <f>_xlfn.NUMBERVALUE(_xlfn.TEXTAFTER(ENZLOAD[[#This Row],[ENZLOAD (from enz_from_proteome)]]," ",-1))</f>
        <v>3.7733456139999999E-8</v>
      </c>
      <c r="F1534" s="1" t="s">
        <v>18143</v>
      </c>
      <c r="G1534" s="1" t="str">
        <f>_xlfn.TEXTBEFORE(Table4[[#This Row],[rxn     upper-bound     lower-bound]]," ")</f>
        <v>ENZLOAD-HDCEAt_c_e_FWD-rt15442799</v>
      </c>
      <c r="H1534" s="1">
        <f>_xlfn.NUMBERVALUE(TRIM(_xlfn.TEXTBEFORE(_xlfn.TEXTAFTER(Table4[[#This Row],[rxn     upper-bound     lower-bound]],Table4[[#This Row],[rxn]]),Table4[[#This Row],[lb]],-1)))</f>
        <v>0.29296214999999998</v>
      </c>
      <c r="I1534" s="1" t="str">
        <f>_xlfn.TEXTAFTER(Table4[[#This Row],[rxn     upper-bound     lower-bound]]," ",-1)</f>
        <v>0.00000000</v>
      </c>
    </row>
    <row r="1535" spans="1:9">
      <c r="A1535" s="1" t="s">
        <v>14451</v>
      </c>
      <c r="B1535" s="1" t="str">
        <f>_xlfn.TEXTBEFORE(ENZLOAD[[#This Row],[ENZLOAD (from enz_from_proteome)]]," ")</f>
        <v>ENZLOAD-HDCEAt_c_e_REV-rt15442799</v>
      </c>
      <c r="C1535" s="1">
        <f>_xlfn.NUMBERVALUE(_xlfn.TEXTAFTER(ENZLOAD[[#This Row],[ENZLOAD (from enz_from_proteome)]]," ",-1))</f>
        <v>3.7733456139999999E-8</v>
      </c>
      <c r="F1535" s="1" t="s">
        <v>18144</v>
      </c>
      <c r="G1535" s="1" t="str">
        <f>_xlfn.TEXTBEFORE(Table4[[#This Row],[rxn     upper-bound     lower-bound]]," ")</f>
        <v>ENZLOAD-HDCEAt_c_e_REV-rt15442799</v>
      </c>
      <c r="H1535" s="1">
        <f>_xlfn.NUMBERVALUE(TRIM(_xlfn.TEXTBEFORE(_xlfn.TEXTAFTER(Table4[[#This Row],[rxn     upper-bound     lower-bound]],Table4[[#This Row],[rxn]]),Table4[[#This Row],[lb]],-1)))</f>
        <v>0.29296214999999998</v>
      </c>
      <c r="I1535" s="1" t="str">
        <f>_xlfn.TEXTAFTER(Table4[[#This Row],[rxn     upper-bound     lower-bound]]," ",-1)</f>
        <v>0.00000000</v>
      </c>
    </row>
    <row r="1536" spans="1:9">
      <c r="A1536" s="1" t="s">
        <v>14452</v>
      </c>
      <c r="B1536" s="1" t="str">
        <f>_xlfn.TEXTBEFORE(ENZLOAD[[#This Row],[ENZLOAD (from enz_from_proteome)]]," ")</f>
        <v>ENZLOAD-HEMEOS_m_FWD-rt2735</v>
      </c>
      <c r="C1536" s="1">
        <f>_xlfn.NUMBERVALUE(_xlfn.TEXTAFTER(ENZLOAD[[#This Row],[ENZLOAD (from enz_from_proteome)]]," ",-1))</f>
        <v>0</v>
      </c>
      <c r="F1536" s="1" t="s">
        <v>18145</v>
      </c>
      <c r="G1536" s="1" t="str">
        <f>_xlfn.TEXTBEFORE(Table4[[#This Row],[rxn     upper-bound     lower-bound]]," ")</f>
        <v>ENZLOAD-HEMEOS_m_FWD-rt2735</v>
      </c>
      <c r="H1536" s="1">
        <f>_xlfn.NUMBERVALUE(TRIM(_xlfn.TEXTBEFORE(_xlfn.TEXTAFTER(Table4[[#This Row],[rxn     upper-bound     lower-bound]],Table4[[#This Row],[rxn]]),Table4[[#This Row],[lb]],-1)))</f>
        <v>0.74721725000000006</v>
      </c>
      <c r="I1536" s="1" t="str">
        <f>_xlfn.TEXTAFTER(Table4[[#This Row],[rxn     upper-bound     lower-bound]]," ",-1)</f>
        <v>0.00000000</v>
      </c>
    </row>
    <row r="1537" spans="1:9">
      <c r="A1537" s="1" t="s">
        <v>14453</v>
      </c>
      <c r="B1537" s="1" t="str">
        <f>_xlfn.TEXTBEFORE(ENZLOAD[[#This Row],[ENZLOAD (from enz_from_proteome)]]," ")</f>
        <v>ENZLOAD-HETZK_c_FWD-rt7845</v>
      </c>
      <c r="C1537" s="1">
        <f>_xlfn.NUMBERVALUE(_xlfn.TEXTAFTER(ENZLOAD[[#This Row],[ENZLOAD (from enz_from_proteome)]]," ",-1))</f>
        <v>1.9344045745999999E-7</v>
      </c>
      <c r="F1537" s="1" t="s">
        <v>18146</v>
      </c>
      <c r="G1537" s="1" t="str">
        <f>_xlfn.TEXTBEFORE(Table4[[#This Row],[rxn     upper-bound     lower-bound]]," ")</f>
        <v>ENZLOAD-HETZK_c_FWD-rt7845</v>
      </c>
      <c r="H1537" s="1">
        <f>_xlfn.NUMBERVALUE(TRIM(_xlfn.TEXTBEFORE(_xlfn.TEXTAFTER(Table4[[#This Row],[rxn     upper-bound     lower-bound]],Table4[[#This Row],[rxn]]),Table4[[#This Row],[lb]],-1)))</f>
        <v>0.73139198000000005</v>
      </c>
      <c r="I1537" s="1" t="str">
        <f>_xlfn.TEXTAFTER(Table4[[#This Row],[rxn     upper-bound     lower-bound]]," ",-1)</f>
        <v>0.00000000</v>
      </c>
    </row>
    <row r="1538" spans="1:9">
      <c r="A1538" s="1" t="s">
        <v>14454</v>
      </c>
      <c r="B1538" s="1" t="str">
        <f>_xlfn.TEXTBEFORE(ENZLOAD[[#This Row],[ENZLOAD (from enz_from_proteome)]]," ")</f>
        <v>ENZLOAD-HEX1_c_FWD-rt1896</v>
      </c>
      <c r="C1538" s="1">
        <f>_xlfn.NUMBERVALUE(_xlfn.TEXTAFTER(ENZLOAD[[#This Row],[ENZLOAD (from enz_from_proteome)]]," ",-1))</f>
        <v>2.6580837342599998E-6</v>
      </c>
      <c r="F1538" s="1" t="s">
        <v>18147</v>
      </c>
      <c r="G1538" s="1" t="str">
        <f>_xlfn.TEXTBEFORE(Table4[[#This Row],[rxn     upper-bound     lower-bound]]," ")</f>
        <v>ENZLOAD-HEX1_c_FWD-rt1896</v>
      </c>
      <c r="H1538" s="1">
        <f>_xlfn.NUMBERVALUE(TRIM(_xlfn.TEXTBEFORE(_xlfn.TEXTAFTER(Table4[[#This Row],[rxn     upper-bound     lower-bound]],Table4[[#This Row],[rxn]]),Table4[[#This Row],[lb]],-1)))</f>
        <v>0.77634720000000002</v>
      </c>
      <c r="I1538" s="1" t="str">
        <f>_xlfn.TEXTAFTER(Table4[[#This Row],[rxn     upper-bound     lower-bound]]," ",-1)</f>
        <v>0.00000000</v>
      </c>
    </row>
    <row r="1539" spans="1:9">
      <c r="A1539" s="1" t="s">
        <v>14455</v>
      </c>
      <c r="B1539" s="1" t="str">
        <f>_xlfn.TEXTBEFORE(ENZLOAD[[#This Row],[ENZLOAD (from enz_from_proteome)]]," ")</f>
        <v>ENZLOAD-HEX1_c_FWD-rt3614</v>
      </c>
      <c r="C1539" s="1">
        <f>_xlfn.NUMBERVALUE(_xlfn.TEXTAFTER(ENZLOAD[[#This Row],[ENZLOAD (from enz_from_proteome)]]," ",-1))</f>
        <v>2.40371518013E-6</v>
      </c>
      <c r="F1539" s="1" t="s">
        <v>18148</v>
      </c>
      <c r="G1539" s="1" t="str">
        <f>_xlfn.TEXTBEFORE(Table4[[#This Row],[rxn     upper-bound     lower-bound]]," ")</f>
        <v>ENZLOAD-HEX1_c_FWD-rt3614</v>
      </c>
      <c r="H1539" s="1">
        <f>_xlfn.NUMBERVALUE(TRIM(_xlfn.TEXTBEFORE(_xlfn.TEXTAFTER(Table4[[#This Row],[rxn     upper-bound     lower-bound]],Table4[[#This Row],[rxn]]),Table4[[#This Row],[lb]],-1)))</f>
        <v>0.73982502000000006</v>
      </c>
      <c r="I1539" s="1" t="str">
        <f>_xlfn.TEXTAFTER(Table4[[#This Row],[rxn     upper-bound     lower-bound]]," ",-1)</f>
        <v>0.00000000</v>
      </c>
    </row>
    <row r="1540" spans="1:9">
      <c r="A1540" s="1" t="s">
        <v>14456</v>
      </c>
      <c r="B1540" s="1" t="str">
        <f>_xlfn.TEXTBEFORE(ENZLOAD[[#This Row],[ENZLOAD (from enz_from_proteome)]]," ")</f>
        <v>ENZLOAD-HEX4_c_FWD-rt3614</v>
      </c>
      <c r="C1540" s="1">
        <f>_xlfn.NUMBERVALUE(_xlfn.TEXTAFTER(ENZLOAD[[#This Row],[ENZLOAD (from enz_from_proteome)]]," ",-1))</f>
        <v>2.40371518013E-6</v>
      </c>
      <c r="F1540" s="1" t="s">
        <v>18149</v>
      </c>
      <c r="G1540" s="1" t="str">
        <f>_xlfn.TEXTBEFORE(Table4[[#This Row],[rxn     upper-bound     lower-bound]]," ")</f>
        <v>ENZLOAD-HEX4_c_FWD-rt3614</v>
      </c>
      <c r="H1540" s="1">
        <f>_xlfn.NUMBERVALUE(TRIM(_xlfn.TEXTBEFORE(_xlfn.TEXTAFTER(Table4[[#This Row],[rxn     upper-bound     lower-bound]],Table4[[#This Row],[rxn]]),Table4[[#This Row],[lb]],-1)))</f>
        <v>0.73982502000000006</v>
      </c>
      <c r="I1540" s="1" t="str">
        <f>_xlfn.TEXTAFTER(Table4[[#This Row],[rxn     upper-bound     lower-bound]]," ",-1)</f>
        <v>0.00000000</v>
      </c>
    </row>
    <row r="1541" spans="1:9">
      <c r="A1541" s="1" t="s">
        <v>14457</v>
      </c>
      <c r="B1541" s="1" t="str">
        <f>_xlfn.TEXTBEFORE(ENZLOAD[[#This Row],[ENZLOAD (from enz_from_proteome)]]," ")</f>
        <v>ENZLOAD-HEX7_c_FWD-rt3614</v>
      </c>
      <c r="C1541" s="1">
        <f>_xlfn.NUMBERVALUE(_xlfn.TEXTAFTER(ENZLOAD[[#This Row],[ENZLOAD (from enz_from_proteome)]]," ",-1))</f>
        <v>2.40371518013E-6</v>
      </c>
      <c r="F1541" s="1" t="s">
        <v>18150</v>
      </c>
      <c r="G1541" s="1" t="str">
        <f>_xlfn.TEXTBEFORE(Table4[[#This Row],[rxn     upper-bound     lower-bound]]," ")</f>
        <v>ENZLOAD-HEX7_c_FWD-rt3614</v>
      </c>
      <c r="H1541" s="1">
        <f>_xlfn.NUMBERVALUE(TRIM(_xlfn.TEXTBEFORE(_xlfn.TEXTAFTER(Table4[[#This Row],[rxn     upper-bound     lower-bound]],Table4[[#This Row],[rxn]]),Table4[[#This Row],[lb]],-1)))</f>
        <v>0.73982502000000006</v>
      </c>
      <c r="I1541" s="1" t="str">
        <f>_xlfn.TEXTAFTER(Table4[[#This Row],[rxn     upper-bound     lower-bound]]," ",-1)</f>
        <v>0.00000000</v>
      </c>
    </row>
    <row r="1542" spans="1:9">
      <c r="A1542" s="1" t="s">
        <v>14458</v>
      </c>
      <c r="B1542" s="1" t="str">
        <f>_xlfn.TEXTBEFORE(ENZLOAD[[#This Row],[ENZLOAD (from enz_from_proteome)]]," ")</f>
        <v>ENZLOAD-HEX7b_c_FWD-rt3614</v>
      </c>
      <c r="C1542" s="1">
        <f>_xlfn.NUMBERVALUE(_xlfn.TEXTAFTER(ENZLOAD[[#This Row],[ENZLOAD (from enz_from_proteome)]]," ",-1))</f>
        <v>2.40371518013E-6</v>
      </c>
      <c r="F1542" s="1" t="s">
        <v>18151</v>
      </c>
      <c r="G1542" s="1" t="str">
        <f>_xlfn.TEXTBEFORE(Table4[[#This Row],[rxn     upper-bound     lower-bound]]," ")</f>
        <v>ENZLOAD-HEX7b_c_FWD-rt3614</v>
      </c>
      <c r="H1542" s="1">
        <f>_xlfn.NUMBERVALUE(TRIM(_xlfn.TEXTBEFORE(_xlfn.TEXTAFTER(Table4[[#This Row],[rxn     upper-bound     lower-bound]],Table4[[#This Row],[rxn]]),Table4[[#This Row],[lb]],-1)))</f>
        <v>0.73982502000000006</v>
      </c>
      <c r="I1542" s="1" t="str">
        <f>_xlfn.TEXTAFTER(Table4[[#This Row],[rxn     upper-bound     lower-bound]]," ",-1)</f>
        <v>0.00000000</v>
      </c>
    </row>
    <row r="1543" spans="1:9">
      <c r="A1543" s="1" t="s">
        <v>14459</v>
      </c>
      <c r="B1543" s="1" t="str">
        <f>_xlfn.TEXTBEFORE(ENZLOAD[[#This Row],[ENZLOAD (from enz_from_proteome)]]," ")</f>
        <v>ENZLOAD-HEX7b_c_REV-rt3614</v>
      </c>
      <c r="C1543" s="1">
        <f>_xlfn.NUMBERVALUE(_xlfn.TEXTAFTER(ENZLOAD[[#This Row],[ENZLOAD (from enz_from_proteome)]]," ",-1))</f>
        <v>2.40371518013E-6</v>
      </c>
      <c r="F1543" s="1" t="s">
        <v>18152</v>
      </c>
      <c r="G1543" s="1" t="str">
        <f>_xlfn.TEXTBEFORE(Table4[[#This Row],[rxn     upper-bound     lower-bound]]," ")</f>
        <v>ENZLOAD-HEX7b_c_REV-rt3614</v>
      </c>
      <c r="H1543" s="1">
        <f>_xlfn.NUMBERVALUE(TRIM(_xlfn.TEXTBEFORE(_xlfn.TEXTAFTER(Table4[[#This Row],[rxn     upper-bound     lower-bound]],Table4[[#This Row],[rxn]]),Table4[[#This Row],[lb]],-1)))</f>
        <v>0.73982502000000006</v>
      </c>
      <c r="I1543" s="1" t="str">
        <f>_xlfn.TEXTAFTER(Table4[[#This Row],[rxn     upper-bound     lower-bound]]," ",-1)</f>
        <v>0.00000000</v>
      </c>
    </row>
    <row r="1544" spans="1:9">
      <c r="A1544" s="1" t="s">
        <v>14460</v>
      </c>
      <c r="B1544" s="1" t="str">
        <f>_xlfn.TEXTBEFORE(ENZLOAD[[#This Row],[ENZLOAD (from enz_from_proteome)]]," ")</f>
        <v>ENZLOAD-HGENDO_c_FWD-rt7338</v>
      </c>
      <c r="C1544" s="1">
        <f>_xlfn.NUMBERVALUE(_xlfn.TEXTAFTER(ENZLOAD[[#This Row],[ENZLOAD (from enz_from_proteome)]]," ",-1))</f>
        <v>0</v>
      </c>
      <c r="F1544" s="1" t="s">
        <v>18153</v>
      </c>
      <c r="G1544" s="1" t="str">
        <f>_xlfn.TEXTBEFORE(Table4[[#This Row],[rxn     upper-bound     lower-bound]]," ")</f>
        <v>ENZLOAD-HGENDO_c_FWD-rt7338</v>
      </c>
      <c r="H1544" s="1">
        <f>_xlfn.NUMBERVALUE(TRIM(_xlfn.TEXTBEFORE(_xlfn.TEXTAFTER(Table4[[#This Row],[rxn     upper-bound     lower-bound]],Table4[[#This Row],[rxn]]),Table4[[#This Row],[lb]],-1)))</f>
        <v>0.76332093000000001</v>
      </c>
      <c r="I1544" s="1" t="str">
        <f>_xlfn.TEXTAFTER(Table4[[#This Row],[rxn     upper-bound     lower-bound]]," ",-1)</f>
        <v>0.00000000</v>
      </c>
    </row>
    <row r="1545" spans="1:9">
      <c r="A1545" s="1" t="s">
        <v>14461</v>
      </c>
      <c r="B1545" s="1" t="str">
        <f>_xlfn.TEXTBEFORE(ENZLOAD[[#This Row],[ENZLOAD (from enz_from_proteome)]]," ")</f>
        <v>ENZLOAD-HIBH_m_FWD-rt6850</v>
      </c>
      <c r="C1545" s="1">
        <f>_xlfn.NUMBERVALUE(_xlfn.TEXTAFTER(ENZLOAD[[#This Row],[ENZLOAD (from enz_from_proteome)]]," ",-1))</f>
        <v>0</v>
      </c>
      <c r="F1545" s="1" t="s">
        <v>18154</v>
      </c>
      <c r="G1545" s="1" t="str">
        <f>_xlfn.TEXTBEFORE(Table4[[#This Row],[rxn     upper-bound     lower-bound]]," ")</f>
        <v>ENZLOAD-HIBH_m_FWD-rt6850</v>
      </c>
      <c r="H1545" s="1">
        <f>_xlfn.NUMBERVALUE(TRIM(_xlfn.TEXTBEFORE(_xlfn.TEXTAFTER(Table4[[#This Row],[rxn     upper-bound     lower-bound]],Table4[[#This Row],[rxn]]),Table4[[#This Row],[lb]],-1)))</f>
        <v>0.71199217999999997</v>
      </c>
      <c r="I1545" s="1" t="str">
        <f>_xlfn.TEXTAFTER(Table4[[#This Row],[rxn     upper-bound     lower-bound]]," ",-1)</f>
        <v>0.00000000</v>
      </c>
    </row>
    <row r="1546" spans="1:9">
      <c r="A1546" s="1" t="s">
        <v>14462</v>
      </c>
      <c r="B1546" s="1" t="str">
        <f>_xlfn.TEXTBEFORE(ENZLOAD[[#This Row],[ENZLOAD (from enz_from_proteome)]]," ")</f>
        <v>ENZLOAD-HIBH_m_REV-rt6850</v>
      </c>
      <c r="C1546" s="1">
        <f>_xlfn.NUMBERVALUE(_xlfn.TEXTAFTER(ENZLOAD[[#This Row],[ENZLOAD (from enz_from_proteome)]]," ",-1))</f>
        <v>0</v>
      </c>
      <c r="F1546" s="1" t="s">
        <v>18155</v>
      </c>
      <c r="G1546" s="1" t="str">
        <f>_xlfn.TEXTBEFORE(Table4[[#This Row],[rxn     upper-bound     lower-bound]]," ")</f>
        <v>ENZLOAD-HIBH_m_REV-rt6850</v>
      </c>
      <c r="H1546" s="1">
        <f>_xlfn.NUMBERVALUE(TRIM(_xlfn.TEXTBEFORE(_xlfn.TEXTAFTER(Table4[[#This Row],[rxn     upper-bound     lower-bound]],Table4[[#This Row],[rxn]]),Table4[[#This Row],[lb]],-1)))</f>
        <v>0.71199217999999997</v>
      </c>
      <c r="I1546" s="1" t="str">
        <f>_xlfn.TEXTAFTER(Table4[[#This Row],[rxn     upper-bound     lower-bound]]," ",-1)</f>
        <v>0.00000000</v>
      </c>
    </row>
    <row r="1547" spans="1:9">
      <c r="A1547" s="1" t="s">
        <v>14463</v>
      </c>
      <c r="B1547" s="1" t="str">
        <f>_xlfn.TEXTBEFORE(ENZLOAD[[#This Row],[ENZLOAD (from enz_from_proteome)]]," ")</f>
        <v>ENZLOAD-HIBTD_c_FWD-rt5326</v>
      </c>
      <c r="C1547" s="1">
        <f>_xlfn.NUMBERVALUE(_xlfn.TEXTAFTER(ENZLOAD[[#This Row],[ENZLOAD (from enz_from_proteome)]]," ",-1))</f>
        <v>6.1183048626E-7</v>
      </c>
      <c r="F1547" s="1" t="s">
        <v>18156</v>
      </c>
      <c r="G1547" s="1" t="str">
        <f>_xlfn.TEXTBEFORE(Table4[[#This Row],[rxn     upper-bound     lower-bound]]," ")</f>
        <v>ENZLOAD-HIBTD_c_FWD-rt5326</v>
      </c>
      <c r="H1547" s="1">
        <f>_xlfn.NUMBERVALUE(TRIM(_xlfn.TEXTBEFORE(_xlfn.TEXTAFTER(Table4[[#This Row],[rxn     upper-bound     lower-bound]],Table4[[#This Row],[rxn]]),Table4[[#This Row],[lb]],-1)))</f>
        <v>1.0062902199999999</v>
      </c>
      <c r="I1547" s="1" t="str">
        <f>_xlfn.TEXTAFTER(Table4[[#This Row],[rxn     upper-bound     lower-bound]]," ",-1)</f>
        <v>0.00000000</v>
      </c>
    </row>
    <row r="1548" spans="1:9">
      <c r="A1548" s="1" t="s">
        <v>14464</v>
      </c>
      <c r="B1548" s="1" t="str">
        <f>_xlfn.TEXTBEFORE(ENZLOAD[[#This Row],[ENZLOAD (from enz_from_proteome)]]," ")</f>
        <v>ENZLOAD-HIBTD_c_REV-rt5326</v>
      </c>
      <c r="C1548" s="1">
        <f>_xlfn.NUMBERVALUE(_xlfn.TEXTAFTER(ENZLOAD[[#This Row],[ENZLOAD (from enz_from_proteome)]]," ",-1))</f>
        <v>6.1183048626E-7</v>
      </c>
      <c r="F1548" s="1" t="s">
        <v>18157</v>
      </c>
      <c r="G1548" s="1" t="str">
        <f>_xlfn.TEXTBEFORE(Table4[[#This Row],[rxn     upper-bound     lower-bound]]," ")</f>
        <v>ENZLOAD-HIBTD_c_REV-rt5326</v>
      </c>
      <c r="H1548" s="1">
        <f>_xlfn.NUMBERVALUE(TRIM(_xlfn.TEXTBEFORE(_xlfn.TEXTAFTER(Table4[[#This Row],[rxn     upper-bound     lower-bound]],Table4[[#This Row],[rxn]]),Table4[[#This Row],[lb]],-1)))</f>
        <v>1.0062902199999999</v>
      </c>
      <c r="I1548" s="1" t="str">
        <f>_xlfn.TEXTAFTER(Table4[[#This Row],[rxn     upper-bound     lower-bound]]," ",-1)</f>
        <v>0.00000000</v>
      </c>
    </row>
    <row r="1549" spans="1:9">
      <c r="A1549" s="1" t="s">
        <v>14465</v>
      </c>
      <c r="B1549" s="1" t="str">
        <f>_xlfn.TEXTBEFORE(ENZLOAD[[#This Row],[ENZLOAD (from enz_from_proteome)]]," ")</f>
        <v>ENZLOAD-HICITD_m_FWD-rt2060</v>
      </c>
      <c r="C1549" s="1">
        <f>_xlfn.NUMBERVALUE(_xlfn.TEXTAFTER(ENZLOAD[[#This Row],[ENZLOAD (from enz_from_proteome)]]," ",-1))</f>
        <v>6.7008158606899996E-6</v>
      </c>
      <c r="F1549" s="1" t="s">
        <v>18158</v>
      </c>
      <c r="G1549" s="1" t="str">
        <f>_xlfn.TEXTBEFORE(Table4[[#This Row],[rxn     upper-bound     lower-bound]]," ")</f>
        <v>ENZLOAD-HICITD_m_FWD-rt2060</v>
      </c>
      <c r="H1549" s="1">
        <f>_xlfn.NUMBERVALUE(TRIM(_xlfn.TEXTBEFORE(_xlfn.TEXTAFTER(Table4[[#This Row],[rxn     upper-bound     lower-bound]],Table4[[#This Row],[rxn]]),Table4[[#This Row],[lb]],-1)))</f>
        <v>1.1027862500000001</v>
      </c>
      <c r="I1549" s="1" t="str">
        <f>_xlfn.TEXTAFTER(Table4[[#This Row],[rxn     upper-bound     lower-bound]]," ",-1)</f>
        <v>0.00000000</v>
      </c>
    </row>
    <row r="1550" spans="1:9">
      <c r="A1550" s="1" t="s">
        <v>14466</v>
      </c>
      <c r="B1550" s="1" t="str">
        <f>_xlfn.TEXTBEFORE(ENZLOAD[[#This Row],[ENZLOAD (from enz_from_proteome)]]," ")</f>
        <v>ENZLOAD-HISTD_c_FWD-rt3278</v>
      </c>
      <c r="C1550" s="1">
        <f>_xlfn.NUMBERVALUE(_xlfn.TEXTAFTER(ENZLOAD[[#This Row],[ENZLOAD (from enz_from_proteome)]]," ",-1))</f>
        <v>9.2551671472999897E-7</v>
      </c>
      <c r="F1550" s="1" t="s">
        <v>18159</v>
      </c>
      <c r="G1550" s="1" t="str">
        <f>_xlfn.TEXTBEFORE(Table4[[#This Row],[rxn     upper-bound     lower-bound]]," ")</f>
        <v>ENZLOAD-HISTD_c_FWD-rt3278</v>
      </c>
      <c r="H1550" s="1">
        <f>_xlfn.NUMBERVALUE(TRIM(_xlfn.TEXTBEFORE(_xlfn.TEXTAFTER(Table4[[#This Row],[rxn     upper-bound     lower-bound]],Table4[[#This Row],[rxn]]),Table4[[#This Row],[lb]],-1)))</f>
        <v>0.45609481000000002</v>
      </c>
      <c r="I1550" s="1" t="str">
        <f>_xlfn.TEXTAFTER(Table4[[#This Row],[rxn     upper-bound     lower-bound]]," ",-1)</f>
        <v>0.00000000</v>
      </c>
    </row>
    <row r="1551" spans="1:9">
      <c r="A1551" s="1" t="s">
        <v>14467</v>
      </c>
      <c r="B1551" s="1" t="str">
        <f>_xlfn.TEXTBEFORE(ENZLOAD[[#This Row],[ENZLOAD (from enz_from_proteome)]]," ")</f>
        <v>ENZLOAD-HISTP_c_FWD-rt1838</v>
      </c>
      <c r="C1551" s="1">
        <f>_xlfn.NUMBERVALUE(_xlfn.TEXTAFTER(ENZLOAD[[#This Row],[ENZLOAD (from enz_from_proteome)]]," ",-1))</f>
        <v>9.9095746749999997E-8</v>
      </c>
      <c r="F1551" s="1" t="s">
        <v>18160</v>
      </c>
      <c r="G1551" s="1" t="str">
        <f>_xlfn.TEXTBEFORE(Table4[[#This Row],[rxn     upper-bound     lower-bound]]," ")</f>
        <v>ENZLOAD-HISTP_c_FWD-rt1838</v>
      </c>
      <c r="H1551" s="1">
        <f>_xlfn.NUMBERVALUE(TRIM(_xlfn.TEXTBEFORE(_xlfn.TEXTAFTER(Table4[[#This Row],[rxn     upper-bound     lower-bound]],Table4[[#This Row],[rxn]]),Table4[[#This Row],[lb]],-1)))</f>
        <v>1.01865512</v>
      </c>
      <c r="I1551" s="1" t="str">
        <f>_xlfn.TEXTAFTER(Table4[[#This Row],[rxn     upper-bound     lower-bound]]," ",-1)</f>
        <v>0.00000000</v>
      </c>
    </row>
    <row r="1552" spans="1:9">
      <c r="A1552" s="1" t="s">
        <v>14468</v>
      </c>
      <c r="B1552" s="1" t="str">
        <f>_xlfn.TEXTBEFORE(ENZLOAD[[#This Row],[ENZLOAD (from enz_from_proteome)]]," ")</f>
        <v>ENZLOAD-HISTRS_c_FWD-rt0207_c</v>
      </c>
      <c r="C1552" s="1">
        <f>_xlfn.NUMBERVALUE(_xlfn.TEXTAFTER(ENZLOAD[[#This Row],[ENZLOAD (from enz_from_proteome)]]," ",-1))</f>
        <v>4.5034191911000001E-7</v>
      </c>
      <c r="F1552" s="1" t="s">
        <v>18161</v>
      </c>
      <c r="G1552" s="1" t="str">
        <f>_xlfn.TEXTBEFORE(Table4[[#This Row],[rxn     upper-bound     lower-bound]]," ")</f>
        <v>ENZLOAD-HIStpa_v_FWD-rt0111</v>
      </c>
      <c r="H1552" s="1">
        <f>_xlfn.NUMBERVALUE(TRIM(_xlfn.TEXTBEFORE(_xlfn.TEXTAFTER(Table4[[#This Row],[rxn     upper-bound     lower-bound]],Table4[[#This Row],[rxn]]),Table4[[#This Row],[lb]],-1)))</f>
        <v>0.6014254</v>
      </c>
      <c r="I1552" s="1" t="str">
        <f>_xlfn.TEXTAFTER(Table4[[#This Row],[rxn     upper-bound     lower-bound]]," ",-1)</f>
        <v>0.00000000</v>
      </c>
    </row>
    <row r="1553" spans="1:9">
      <c r="A1553" s="1" t="s">
        <v>14469</v>
      </c>
      <c r="B1553" s="1" t="str">
        <f>_xlfn.TEXTBEFORE(ENZLOAD[[#This Row],[ENZLOAD (from enz_from_proteome)]]," ")</f>
        <v>ENZLOAD-HISTRS_m_FWD-rt0207_m</v>
      </c>
      <c r="C1553" s="1">
        <f>_xlfn.NUMBERVALUE(_xlfn.TEXTAFTER(ENZLOAD[[#This Row],[ENZLOAD (from enz_from_proteome)]]," ",-1))</f>
        <v>4.5034191911000001E-7</v>
      </c>
      <c r="F1553" s="1" t="s">
        <v>18162</v>
      </c>
      <c r="G1553" s="1" t="str">
        <f>_xlfn.TEXTBEFORE(Table4[[#This Row],[rxn     upper-bound     lower-bound]]," ")</f>
        <v>ENZLOAD-HIStpa_v_FWD-rt1949</v>
      </c>
      <c r="H1553" s="1">
        <f>_xlfn.NUMBERVALUE(TRIM(_xlfn.TEXTBEFORE(_xlfn.TEXTAFTER(Table4[[#This Row],[rxn     upper-bound     lower-bound]],Table4[[#This Row],[rxn]]),Table4[[#This Row],[lb]],-1)))</f>
        <v>0.72387592999999995</v>
      </c>
      <c r="I1553" s="1" t="str">
        <f>_xlfn.TEXTAFTER(Table4[[#This Row],[rxn     upper-bound     lower-bound]]," ",-1)</f>
        <v>0.00000000</v>
      </c>
    </row>
    <row r="1554" spans="1:9">
      <c r="A1554" s="1" t="s">
        <v>14470</v>
      </c>
      <c r="B1554" s="1" t="str">
        <f>_xlfn.TEXTBEFORE(ENZLOAD[[#This Row],[ENZLOAD (from enz_from_proteome)]]," ")</f>
        <v>ENZLOAD-HIStpa_v_FWD-rt0111</v>
      </c>
      <c r="C1554" s="1">
        <f>_xlfn.NUMBERVALUE(_xlfn.TEXTAFTER(ENZLOAD[[#This Row],[ENZLOAD (from enz_from_proteome)]]," ",-1))</f>
        <v>0</v>
      </c>
      <c r="F1554" s="1" t="s">
        <v>18163</v>
      </c>
      <c r="G1554" s="1" t="str">
        <f>_xlfn.TEXTBEFORE(Table4[[#This Row],[rxn     upper-bound     lower-bound]]," ")</f>
        <v>ENZLOAD-HISTRS_c_FWD-rt0207_c</v>
      </c>
      <c r="H1554" s="1">
        <f>_xlfn.NUMBERVALUE(TRIM(_xlfn.TEXTBEFORE(_xlfn.TEXTAFTER(Table4[[#This Row],[rxn     upper-bound     lower-bound]],Table4[[#This Row],[rxn]]),Table4[[#This Row],[lb]],-1)))</f>
        <v>0.66766119999999995</v>
      </c>
      <c r="I1554" s="1" t="str">
        <f>_xlfn.TEXTAFTER(Table4[[#This Row],[rxn     upper-bound     lower-bound]]," ",-1)</f>
        <v>0.00000000</v>
      </c>
    </row>
    <row r="1555" spans="1:9">
      <c r="A1555" s="1" t="s">
        <v>14471</v>
      </c>
      <c r="B1555" s="1" t="str">
        <f>_xlfn.TEXTBEFORE(ENZLOAD[[#This Row],[ENZLOAD (from enz_from_proteome)]]," ")</f>
        <v>ENZLOAD-HIStpa_v_FWD-rt1949</v>
      </c>
      <c r="C1555" s="1">
        <f>_xlfn.NUMBERVALUE(_xlfn.TEXTAFTER(ENZLOAD[[#This Row],[ENZLOAD (from enz_from_proteome)]]," ",-1))</f>
        <v>0</v>
      </c>
      <c r="F1555" s="1" t="s">
        <v>18164</v>
      </c>
      <c r="G1555" s="1" t="str">
        <f>_xlfn.TEXTBEFORE(Table4[[#This Row],[rxn     upper-bound     lower-bound]]," ")</f>
        <v>ENZLOAD-HISTRS_m_FWD-rt0207_m</v>
      </c>
      <c r="H1555" s="1">
        <f>_xlfn.NUMBERVALUE(TRIM(_xlfn.TEXTBEFORE(_xlfn.TEXTAFTER(Table4[[#This Row],[rxn     upper-bound     lower-bound]],Table4[[#This Row],[rxn]]),Table4[[#This Row],[lb]],-1)))</f>
        <v>0.66766119999999995</v>
      </c>
      <c r="I1555" s="1" t="str">
        <f>_xlfn.TEXTAFTER(Table4[[#This Row],[rxn     upper-bound     lower-bound]]," ",-1)</f>
        <v>0.00000000</v>
      </c>
    </row>
    <row r="1556" spans="1:9">
      <c r="A1556" s="1" t="s">
        <v>14472</v>
      </c>
      <c r="B1556" s="1" t="str">
        <f>_xlfn.TEXTBEFORE(ENZLOAD[[#This Row],[ENZLOAD (from enz_from_proteome)]]," ")</f>
        <v>ENZLOAD-HKYNH_c_FWD-rt0357</v>
      </c>
      <c r="C1556" s="1">
        <f>_xlfn.NUMBERVALUE(_xlfn.TEXTAFTER(ENZLOAD[[#This Row],[ENZLOAD (from enz_from_proteome)]]," ",-1))</f>
        <v>3.4262439739999902E-8</v>
      </c>
      <c r="F1556" s="1" t="s">
        <v>18165</v>
      </c>
      <c r="G1556" s="1" t="str">
        <f>_xlfn.TEXTBEFORE(Table4[[#This Row],[rxn     upper-bound     lower-bound]]," ")</f>
        <v>ENZLOAD-HKYNH_c_FWD-rt0357</v>
      </c>
      <c r="H1556" s="1">
        <f>_xlfn.NUMBERVALUE(TRIM(_xlfn.TEXTBEFORE(_xlfn.TEXTAFTER(Table4[[#This Row],[rxn     upper-bound     lower-bound]],Table4[[#This Row],[rxn]]),Table4[[#This Row],[lb]],-1)))</f>
        <v>0.36503411000000002</v>
      </c>
      <c r="I1556" s="1" t="str">
        <f>_xlfn.TEXTAFTER(Table4[[#This Row],[rxn     upper-bound     lower-bound]]," ",-1)</f>
        <v>0.00000000</v>
      </c>
    </row>
    <row r="1557" spans="1:9">
      <c r="A1557" s="1" t="s">
        <v>14473</v>
      </c>
      <c r="B1557" s="1" t="str">
        <f>_xlfn.TEXTBEFORE(ENZLOAD[[#This Row],[ENZLOAD (from enz_from_proteome)]]," ")</f>
        <v>ENZLOAD-HLYSMT_m_FWD-rt1397</v>
      </c>
      <c r="C1557" s="1">
        <f>_xlfn.NUMBERVALUE(_xlfn.TEXTAFTER(ENZLOAD[[#This Row],[ENZLOAD (from enz_from_proteome)]]," ",-1))</f>
        <v>2.1009641707899998E-6</v>
      </c>
      <c r="F1557" s="1" t="s">
        <v>18166</v>
      </c>
      <c r="G1557" s="1" t="str">
        <f>_xlfn.TEXTBEFORE(Table4[[#This Row],[rxn     upper-bound     lower-bound]]," ")</f>
        <v>ENZLOAD-HLYSMT_m_FWD-rt1397</v>
      </c>
      <c r="H1557" s="1">
        <f>_xlfn.NUMBERVALUE(TRIM(_xlfn.TEXTBEFORE(_xlfn.TEXTAFTER(Table4[[#This Row],[rxn     upper-bound     lower-bound]],Table4[[#This Row],[rxn]]),Table4[[#This Row],[lb]],-1)))</f>
        <v>0.78645783000000002</v>
      </c>
      <c r="I1557" s="1" t="str">
        <f>_xlfn.TEXTAFTER(Table4[[#This Row],[rxn     upper-bound     lower-bound]]," ",-1)</f>
        <v>0.00000000</v>
      </c>
    </row>
    <row r="1558" spans="1:9">
      <c r="A1558" s="1" t="s">
        <v>14474</v>
      </c>
      <c r="B1558" s="1" t="str">
        <f>_xlfn.TEXTBEFORE(ENZLOAD[[#This Row],[ENZLOAD (from enz_from_proteome)]]," ")</f>
        <v>ENZLOAD-HLYSMT_m_FWD-rt1965</v>
      </c>
      <c r="C1558" s="1">
        <f>_xlfn.NUMBERVALUE(_xlfn.TEXTAFTER(ENZLOAD[[#This Row],[ENZLOAD (from enz_from_proteome)]]," ",-1))</f>
        <v>1.52180335E-8</v>
      </c>
      <c r="F1558" s="1" t="s">
        <v>18167</v>
      </c>
      <c r="G1558" s="1" t="str">
        <f>_xlfn.TEXTBEFORE(Table4[[#This Row],[rxn     upper-bound     lower-bound]]," ")</f>
        <v>ENZLOAD-HLYSMT_m_FWD-rt1965</v>
      </c>
      <c r="H1558" s="1">
        <f>_xlfn.NUMBERVALUE(TRIM(_xlfn.TEXTBEFORE(_xlfn.TEXTAFTER(Table4[[#This Row],[rxn     upper-bound     lower-bound]],Table4[[#This Row],[rxn]]),Table4[[#This Row],[lb]],-1)))</f>
        <v>0.31044233999999998</v>
      </c>
      <c r="I1558" s="1" t="str">
        <f>_xlfn.TEXTAFTER(Table4[[#This Row],[rxn     upper-bound     lower-bound]]," ",-1)</f>
        <v>0.00000000</v>
      </c>
    </row>
    <row r="1559" spans="1:9">
      <c r="A1559" s="1" t="s">
        <v>14475</v>
      </c>
      <c r="B1559" s="1" t="str">
        <f>_xlfn.TEXTBEFORE(ENZLOAD[[#This Row],[ENZLOAD (from enz_from_proteome)]]," ")</f>
        <v>ENZLOAD-HLYSMT_m_FWD-rt2181</v>
      </c>
      <c r="C1559" s="1">
        <f>_xlfn.NUMBERVALUE(_xlfn.TEXTAFTER(ENZLOAD[[#This Row],[ENZLOAD (from enz_from_proteome)]]," ",-1))</f>
        <v>0</v>
      </c>
      <c r="F1559" s="1" t="s">
        <v>18168</v>
      </c>
      <c r="G1559" s="1" t="str">
        <f>_xlfn.TEXTBEFORE(Table4[[#This Row],[rxn     upper-bound     lower-bound]]," ")</f>
        <v>ENZLOAD-HLYSMT_m_FWD-rt2181</v>
      </c>
      <c r="H1559" s="1">
        <f>_xlfn.NUMBERVALUE(TRIM(_xlfn.TEXTBEFORE(_xlfn.TEXTAFTER(Table4[[#This Row],[rxn     upper-bound     lower-bound]],Table4[[#This Row],[rxn]]),Table4[[#This Row],[lb]],-1)))</f>
        <v>0.58180714</v>
      </c>
      <c r="I1559" s="1" t="str">
        <f>_xlfn.TEXTAFTER(Table4[[#This Row],[rxn     upper-bound     lower-bound]]," ",-1)</f>
        <v>0.00000000</v>
      </c>
    </row>
    <row r="1560" spans="1:9">
      <c r="A1560" s="1" t="s">
        <v>14476</v>
      </c>
      <c r="B1560" s="1" t="str">
        <f>_xlfn.TEXTBEFORE(ENZLOAD[[#This Row],[ENZLOAD (from enz_from_proteome)]]," ")</f>
        <v>ENZLOAD-HLYSMT_m_FWD-rt2220</v>
      </c>
      <c r="C1560" s="1">
        <f>_xlfn.NUMBERVALUE(_xlfn.TEXTAFTER(ENZLOAD[[#This Row],[ENZLOAD (from enz_from_proteome)]]," ",-1))</f>
        <v>1.4552276251999999E-7</v>
      </c>
      <c r="F1560" s="1" t="s">
        <v>18169</v>
      </c>
      <c r="G1560" s="1" t="str">
        <f>_xlfn.TEXTBEFORE(Table4[[#This Row],[rxn     upper-bound     lower-bound]]," ")</f>
        <v>ENZLOAD-HLYSMT_m_FWD-rt2220</v>
      </c>
      <c r="H1560" s="1">
        <f>_xlfn.NUMBERVALUE(TRIM(_xlfn.TEXTBEFORE(_xlfn.TEXTAFTER(Table4[[#This Row],[rxn     upper-bound     lower-bound]],Table4[[#This Row],[rxn]]),Table4[[#This Row],[lb]],-1)))</f>
        <v>0.77052487000000003</v>
      </c>
      <c r="I1560" s="1" t="str">
        <f>_xlfn.TEXTAFTER(Table4[[#This Row],[rxn     upper-bound     lower-bound]]," ",-1)</f>
        <v>0.00000000</v>
      </c>
    </row>
    <row r="1561" spans="1:9">
      <c r="A1561" s="1" t="s">
        <v>14477</v>
      </c>
      <c r="B1561" s="1" t="str">
        <f>_xlfn.TEXTBEFORE(ENZLOAD[[#This Row],[ENZLOAD (from enz_from_proteome)]]," ")</f>
        <v>ENZLOAD-HLYSMT_m_FWD-rt4178</v>
      </c>
      <c r="C1561" s="1">
        <f>_xlfn.NUMBERVALUE(_xlfn.TEXTAFTER(ENZLOAD[[#This Row],[ENZLOAD (from enz_from_proteome)]]," ",-1))</f>
        <v>5.5771773799999999E-9</v>
      </c>
      <c r="F1561" s="1" t="s">
        <v>18170</v>
      </c>
      <c r="G1561" s="1" t="str">
        <f>_xlfn.TEXTBEFORE(Table4[[#This Row],[rxn     upper-bound     lower-bound]]," ")</f>
        <v>ENZLOAD-HLYSMT_m_FWD-rt4178</v>
      </c>
      <c r="H1561" s="1">
        <f>_xlfn.NUMBERVALUE(TRIM(_xlfn.TEXTBEFORE(_xlfn.TEXTAFTER(Table4[[#This Row],[rxn     upper-bound     lower-bound]],Table4[[#This Row],[rxn]]),Table4[[#This Row],[lb]],-1)))</f>
        <v>0.78484695000000004</v>
      </c>
      <c r="I1561" s="1" t="str">
        <f>_xlfn.TEXTAFTER(Table4[[#This Row],[rxn     upper-bound     lower-bound]]," ",-1)</f>
        <v>0.00000000</v>
      </c>
    </row>
    <row r="1562" spans="1:9">
      <c r="A1562" s="1" t="s">
        <v>14478</v>
      </c>
      <c r="B1562" s="1" t="str">
        <f>_xlfn.TEXTBEFORE(ENZLOAD[[#This Row],[ENZLOAD (from enz_from_proteome)]]," ")</f>
        <v>ENZLOAD-HLYSMT_m_FWD-rt6162</v>
      </c>
      <c r="C1562" s="1">
        <f>_xlfn.NUMBERVALUE(_xlfn.TEXTAFTER(ENZLOAD[[#This Row],[ENZLOAD (from enz_from_proteome)]]," ",-1))</f>
        <v>3.43977201E-8</v>
      </c>
      <c r="F1562" s="1" t="s">
        <v>18171</v>
      </c>
      <c r="G1562" s="1" t="str">
        <f>_xlfn.TEXTBEFORE(Table4[[#This Row],[rxn     upper-bound     lower-bound]]," ")</f>
        <v>ENZLOAD-HLYSMT_m_FWD-rt6162</v>
      </c>
      <c r="H1562" s="1">
        <f>_xlfn.NUMBERVALUE(TRIM(_xlfn.TEXTBEFORE(_xlfn.TEXTAFTER(Table4[[#This Row],[rxn     upper-bound     lower-bound]],Table4[[#This Row],[rxn]]),Table4[[#This Row],[lb]],-1)))</f>
        <v>0.54529773000000004</v>
      </c>
      <c r="I1562" s="1" t="str">
        <f>_xlfn.TEXTAFTER(Table4[[#This Row],[rxn     upper-bound     lower-bound]]," ",-1)</f>
        <v>0.00000000</v>
      </c>
    </row>
    <row r="1563" spans="1:9">
      <c r="A1563" s="1" t="s">
        <v>14479</v>
      </c>
      <c r="B1563" s="1" t="str">
        <f>_xlfn.TEXTBEFORE(ENZLOAD[[#This Row],[ENZLOAD (from enz_from_proteome)]]," ")</f>
        <v>ENZLOAD-HLYSMT_m_FWD-rt6500</v>
      </c>
      <c r="C1563" s="1">
        <f>_xlfn.NUMBERVALUE(_xlfn.TEXTAFTER(ENZLOAD[[#This Row],[ENZLOAD (from enz_from_proteome)]]," ",-1))</f>
        <v>3.8416888796999901E-7</v>
      </c>
      <c r="F1563" s="1" t="s">
        <v>18172</v>
      </c>
      <c r="G1563" s="1" t="str">
        <f>_xlfn.TEXTBEFORE(Table4[[#This Row],[rxn     upper-bound     lower-bound]]," ")</f>
        <v>ENZLOAD-HLYSMT_m_FWD-rt6500</v>
      </c>
      <c r="H1563" s="1">
        <f>_xlfn.NUMBERVALUE(TRIM(_xlfn.TEXTBEFORE(_xlfn.TEXTAFTER(Table4[[#This Row],[rxn     upper-bound     lower-bound]],Table4[[#This Row],[rxn]]),Table4[[#This Row],[lb]],-1)))</f>
        <v>0.92748695999999997</v>
      </c>
      <c r="I1563" s="1" t="str">
        <f>_xlfn.TEXTAFTER(Table4[[#This Row],[rxn     upper-bound     lower-bound]]," ",-1)</f>
        <v>0.00000000</v>
      </c>
    </row>
    <row r="1564" spans="1:9">
      <c r="A1564" s="1" t="s">
        <v>14480</v>
      </c>
      <c r="B1564" s="1" t="str">
        <f>_xlfn.TEXTBEFORE(ENZLOAD[[#This Row],[ENZLOAD (from enz_from_proteome)]]," ")</f>
        <v>ENZLOAD-HMGCOAR_c_FWD-rt1206</v>
      </c>
      <c r="C1564" s="1">
        <f>_xlfn.NUMBERVALUE(_xlfn.TEXTAFTER(ENZLOAD[[#This Row],[ENZLOAD (from enz_from_proteome)]]," ",-1))</f>
        <v>1.3659386647E-7</v>
      </c>
      <c r="F1564" s="1" t="s">
        <v>18173</v>
      </c>
      <c r="G1564" s="1" t="str">
        <f>_xlfn.TEXTBEFORE(Table4[[#This Row],[rxn     upper-bound     lower-bound]]," ")</f>
        <v>ENZLOAD-HMGCOAR_c_FWD-rt1206</v>
      </c>
      <c r="H1564" s="1">
        <f>_xlfn.NUMBERVALUE(TRIM(_xlfn.TEXTBEFORE(_xlfn.TEXTAFTER(Table4[[#This Row],[rxn     upper-bound     lower-bound]],Table4[[#This Row],[rxn]]),Table4[[#This Row],[lb]],-1)))</f>
        <v>0.30462202999999999</v>
      </c>
      <c r="I1564" s="1" t="str">
        <f>_xlfn.TEXTAFTER(Table4[[#This Row],[rxn     upper-bound     lower-bound]]," ",-1)</f>
        <v>0.00000000</v>
      </c>
    </row>
    <row r="1565" spans="1:9">
      <c r="A1565" s="1" t="s">
        <v>14481</v>
      </c>
      <c r="B1565" s="1" t="str">
        <f>_xlfn.TEXTBEFORE(ENZLOAD[[#This Row],[ENZLOAD (from enz_from_proteome)]]," ")</f>
        <v>ENZLOAD-HMGCOAS_c_FWD-rt3754_c</v>
      </c>
      <c r="C1565" s="1">
        <f>_xlfn.NUMBERVALUE(_xlfn.TEXTAFTER(ENZLOAD[[#This Row],[ENZLOAD (from enz_from_proteome)]]," ",-1))</f>
        <v>1.8662095877999999E-6</v>
      </c>
      <c r="F1565" s="1" t="s">
        <v>18174</v>
      </c>
      <c r="G1565" s="1" t="str">
        <f>_xlfn.TEXTBEFORE(Table4[[#This Row],[rxn     upper-bound     lower-bound]]," ")</f>
        <v>ENZLOAD-HMGCOAS_c_FWD-rt3754_c</v>
      </c>
      <c r="H1565" s="1">
        <f>_xlfn.NUMBERVALUE(TRIM(_xlfn.TEXTBEFORE(_xlfn.TEXTAFTER(Table4[[#This Row],[rxn     upper-bound     lower-bound]],Table4[[#This Row],[rxn]]),Table4[[#This Row],[lb]],-1)))</f>
        <v>0.80376913999999999</v>
      </c>
      <c r="I1565" s="1" t="str">
        <f>_xlfn.TEXTAFTER(Table4[[#This Row],[rxn     upper-bound     lower-bound]]," ",-1)</f>
        <v>0.00000000</v>
      </c>
    </row>
    <row r="1566" spans="1:9">
      <c r="A1566" s="1" t="s">
        <v>14482</v>
      </c>
      <c r="B1566" s="1" t="str">
        <f>_xlfn.TEXTBEFORE(ENZLOAD[[#This Row],[ENZLOAD (from enz_from_proteome)]]," ")</f>
        <v>ENZLOAD-HMGCOAS_m_FWD-rt3754_m</v>
      </c>
      <c r="C1566" s="1">
        <f>_xlfn.NUMBERVALUE(_xlfn.TEXTAFTER(ENZLOAD[[#This Row],[ENZLOAD (from enz_from_proteome)]]," ",-1))</f>
        <v>1.8662095877999999E-6</v>
      </c>
      <c r="F1566" s="1" t="s">
        <v>18175</v>
      </c>
      <c r="G1566" s="1" t="str">
        <f>_xlfn.TEXTBEFORE(Table4[[#This Row],[rxn     upper-bound     lower-bound]]," ")</f>
        <v>ENZLOAD-HMGCOAS_m_FWD-rt3754_m</v>
      </c>
      <c r="H1566" s="1">
        <f>_xlfn.NUMBERVALUE(TRIM(_xlfn.TEXTBEFORE(_xlfn.TEXTAFTER(Table4[[#This Row],[rxn     upper-bound     lower-bound]],Table4[[#This Row],[rxn]]),Table4[[#This Row],[lb]],-1)))</f>
        <v>0.80376913999999999</v>
      </c>
      <c r="I1566" s="1" t="str">
        <f>_xlfn.TEXTAFTER(Table4[[#This Row],[rxn     upper-bound     lower-bound]]," ",-1)</f>
        <v>0.00000000</v>
      </c>
    </row>
    <row r="1567" spans="1:9">
      <c r="A1567" s="1" t="s">
        <v>14483</v>
      </c>
      <c r="B1567" s="1" t="str">
        <f>_xlfn.TEXTBEFORE(ENZLOAD[[#This Row],[ENZLOAD (from enz_from_proteome)]]," ")</f>
        <v>ENZLOAD-HMPK1_c_FWD-rt4410</v>
      </c>
      <c r="C1567" s="1">
        <f>_xlfn.NUMBERVALUE(_xlfn.TEXTAFTER(ENZLOAD[[#This Row],[ENZLOAD (from enz_from_proteome)]]," ",-1))</f>
        <v>2.0485691453999999E-7</v>
      </c>
      <c r="F1567" s="1" t="s">
        <v>18176</v>
      </c>
      <c r="G1567" s="1" t="str">
        <f>_xlfn.TEXTBEFORE(Table4[[#This Row],[rxn     upper-bound     lower-bound]]," ")</f>
        <v>ENZLOAD-HMPK1_c_FWD-rt4410</v>
      </c>
      <c r="H1567" s="1">
        <f>_xlfn.NUMBERVALUE(TRIM(_xlfn.TEXTBEFORE(_xlfn.TEXTAFTER(Table4[[#This Row],[rxn     upper-bound     lower-bound]],Table4[[#This Row],[rxn]]),Table4[[#This Row],[lb]],-1)))</f>
        <v>0.74051075</v>
      </c>
      <c r="I1567" s="1" t="str">
        <f>_xlfn.TEXTAFTER(Table4[[#This Row],[rxn     upper-bound     lower-bound]]," ",-1)</f>
        <v>0.00000000</v>
      </c>
    </row>
    <row r="1568" spans="1:9">
      <c r="A1568" s="1" t="s">
        <v>14484</v>
      </c>
      <c r="B1568" s="1" t="str">
        <f>_xlfn.TEXTBEFORE(ENZLOAD[[#This Row],[ENZLOAD (from enz_from_proteome)]]," ")</f>
        <v>ENZLOAD-HOMOX_m_FWD-COX15ARH1YAH1</v>
      </c>
      <c r="C1568" s="1">
        <f>_xlfn.NUMBERVALUE(_xlfn.TEXTAFTER(ENZLOAD[[#This Row],[ENZLOAD (from enz_from_proteome)]]," ",-1))</f>
        <v>1.8084265757999999E-7</v>
      </c>
      <c r="F1568" s="1" t="s">
        <v>18177</v>
      </c>
      <c r="G1568" s="1" t="str">
        <f>_xlfn.TEXTBEFORE(Table4[[#This Row],[rxn     upper-bound     lower-bound]]," ")</f>
        <v>ENZLOAD-HOMOX_m_FWD-COX15ARH1YAH1</v>
      </c>
      <c r="H1568" s="1">
        <f>_xlfn.NUMBERVALUE(TRIM(_xlfn.TEXTBEFORE(_xlfn.TEXTAFTER(Table4[[#This Row],[rxn     upper-bound     lower-bound]],Table4[[#This Row],[rxn]]),Table4[[#This Row],[lb]],-1)))</f>
        <v>0.3248877</v>
      </c>
      <c r="I1568" s="1" t="str">
        <f>_xlfn.TEXTAFTER(Table4[[#This Row],[rxn     upper-bound     lower-bound]]," ",-1)</f>
        <v>0.00000000</v>
      </c>
    </row>
    <row r="1569" spans="1:9">
      <c r="A1569" s="1" t="s">
        <v>14485</v>
      </c>
      <c r="B1569" s="1" t="str">
        <f>_xlfn.TEXTBEFORE(ENZLOAD[[#This Row],[ENZLOAD (from enz_from_proteome)]]," ")</f>
        <v>ENZLOAD-HPPK2_m_FWD-rt6009</v>
      </c>
      <c r="C1569" s="1">
        <f>_xlfn.NUMBERVALUE(_xlfn.TEXTAFTER(ENZLOAD[[#This Row],[ENZLOAD (from enz_from_proteome)]]," ",-1))</f>
        <v>1.8679695076999999E-7</v>
      </c>
      <c r="F1569" s="1" t="s">
        <v>18178</v>
      </c>
      <c r="G1569" s="1" t="str">
        <f>_xlfn.TEXTBEFORE(Table4[[#This Row],[rxn     upper-bound     lower-bound]]," ")</f>
        <v>ENZLOAD-HPPK2_m_FWD-rt6009</v>
      </c>
      <c r="H1569" s="1">
        <f>_xlfn.NUMBERVALUE(TRIM(_xlfn.TEXTBEFORE(_xlfn.TEXTAFTER(Table4[[#This Row],[rxn     upper-bound     lower-bound]],Table4[[#This Row],[rxn]]),Table4[[#This Row],[lb]],-1)))</f>
        <v>0.48192752999999999</v>
      </c>
      <c r="I1569" s="1" t="str">
        <f>_xlfn.TEXTAFTER(Table4[[#This Row],[rxn     upper-bound     lower-bound]]," ",-1)</f>
        <v>0.00000000</v>
      </c>
    </row>
    <row r="1570" spans="1:9">
      <c r="A1570" s="1" t="s">
        <v>14486</v>
      </c>
      <c r="B1570" s="1" t="str">
        <f>_xlfn.TEXTBEFORE(ENZLOAD[[#This Row],[ENZLOAD (from enz_from_proteome)]]," ")</f>
        <v>ENZLOAD-HPRORy_c_FWD-rt5064</v>
      </c>
      <c r="C1570" s="1">
        <f>_xlfn.NUMBERVALUE(_xlfn.TEXTAFTER(ENZLOAD[[#This Row],[ENZLOAD (from enz_from_proteome)]]," ",-1))</f>
        <v>6.4841154626999997E-7</v>
      </c>
      <c r="F1570" s="1" t="s">
        <v>18179</v>
      </c>
      <c r="G1570" s="1" t="str">
        <f>_xlfn.TEXTBEFORE(Table4[[#This Row],[rxn     upper-bound     lower-bound]]," ")</f>
        <v>ENZLOAD-HPRORy_c_FWD-rt5064</v>
      </c>
      <c r="H1570" s="1">
        <f>_xlfn.NUMBERVALUE(TRIM(_xlfn.TEXTBEFORE(_xlfn.TEXTAFTER(Table4[[#This Row],[rxn     upper-bound     lower-bound]],Table4[[#This Row],[rxn]]),Table4[[#This Row],[lb]],-1)))</f>
        <v>1.2188066799999999</v>
      </c>
      <c r="I1570" s="1" t="str">
        <f>_xlfn.TEXTAFTER(Table4[[#This Row],[rxn     upper-bound     lower-bound]]," ",-1)</f>
        <v>0.00000000</v>
      </c>
    </row>
    <row r="1571" spans="1:9">
      <c r="A1571" s="1" t="s">
        <v>14487</v>
      </c>
      <c r="B1571" s="1" t="str">
        <f>_xlfn.TEXTBEFORE(ENZLOAD[[#This Row],[ENZLOAD (from enz_from_proteome)]]," ")</f>
        <v>ENZLOAD-HQLOR_c_FWD-rt3938</v>
      </c>
      <c r="C1571" s="1">
        <f>_xlfn.NUMBERVALUE(_xlfn.TEXTAFTER(ENZLOAD[[#This Row],[ENZLOAD (from enz_from_proteome)]]," ",-1))</f>
        <v>1.7654886797999999E-7</v>
      </c>
      <c r="F1571" s="1" t="s">
        <v>18180</v>
      </c>
      <c r="G1571" s="1" t="str">
        <f>_xlfn.TEXTBEFORE(Table4[[#This Row],[rxn     upper-bound     lower-bound]]," ")</f>
        <v>ENZLOAD-HQLOR_c_FWD-rt3938</v>
      </c>
      <c r="H1571" s="1">
        <f>_xlfn.NUMBERVALUE(TRIM(_xlfn.TEXTBEFORE(_xlfn.TEXTAFTER(Table4[[#This Row],[rxn     upper-bound     lower-bound]],Table4[[#This Row],[rxn]]),Table4[[#This Row],[lb]],-1)))</f>
        <v>1.08045978</v>
      </c>
      <c r="I1571" s="1" t="str">
        <f>_xlfn.TEXTAFTER(Table4[[#This Row],[rxn     upper-bound     lower-bound]]," ",-1)</f>
        <v>0.00000000</v>
      </c>
    </row>
    <row r="1572" spans="1:9">
      <c r="A1572" s="1" t="s">
        <v>14488</v>
      </c>
      <c r="B1572" s="1" t="str">
        <f>_xlfn.TEXTBEFORE(ENZLOAD[[#This Row],[ENZLOAD (from enz_from_proteome)]]," ")</f>
        <v>ENZLOAD-HSDx_c_FWD-rt3712</v>
      </c>
      <c r="C1572" s="1">
        <f>_xlfn.NUMBERVALUE(_xlfn.TEXTAFTER(ENZLOAD[[#This Row],[ENZLOAD (from enz_from_proteome)]]," ",-1))</f>
        <v>6.5390619452999997E-7</v>
      </c>
      <c r="F1572" s="1" t="s">
        <v>18181</v>
      </c>
      <c r="G1572" s="1" t="str">
        <f>_xlfn.TEXTBEFORE(Table4[[#This Row],[rxn     upper-bound     lower-bound]]," ")</f>
        <v>ENZLOAD-HSDx_c_FWD-rt3712</v>
      </c>
      <c r="H1572" s="1">
        <f>_xlfn.NUMBERVALUE(TRIM(_xlfn.TEXTBEFORE(_xlfn.TEXTAFTER(Table4[[#This Row],[rxn     upper-bound     lower-bound]],Table4[[#This Row],[rxn]]),Table4[[#This Row],[lb]],-1)))</f>
        <v>0.51675340000000003</v>
      </c>
      <c r="I1572" s="1" t="str">
        <f>_xlfn.TEXTAFTER(Table4[[#This Row],[rxn     upper-bound     lower-bound]]," ",-1)</f>
        <v>0.00000000</v>
      </c>
    </row>
    <row r="1573" spans="1:9">
      <c r="A1573" s="1" t="s">
        <v>14489</v>
      </c>
      <c r="B1573" s="1" t="str">
        <f>_xlfn.TEXTBEFORE(ENZLOAD[[#This Row],[ENZLOAD (from enz_from_proteome)]]," ")</f>
        <v>ENZLOAD-HSDx_c_FWD-rt8370</v>
      </c>
      <c r="C1573" s="1">
        <f>_xlfn.NUMBERVALUE(_xlfn.TEXTAFTER(ENZLOAD[[#This Row],[ENZLOAD (from enz_from_proteome)]]," ",-1))</f>
        <v>0</v>
      </c>
      <c r="F1573" s="1" t="s">
        <v>18182</v>
      </c>
      <c r="G1573" s="1" t="str">
        <f>_xlfn.TEXTBEFORE(Table4[[#This Row],[rxn     upper-bound     lower-bound]]," ")</f>
        <v>ENZLOAD-HSDx_c_FWD-rt8370</v>
      </c>
      <c r="H1573" s="1">
        <f>_xlfn.NUMBERVALUE(TRIM(_xlfn.TEXTBEFORE(_xlfn.TEXTAFTER(Table4[[#This Row],[rxn     upper-bound     lower-bound]],Table4[[#This Row],[rxn]]),Table4[[#This Row],[lb]],-1)))</f>
        <v>0.51835737000000004</v>
      </c>
      <c r="I1573" s="1" t="str">
        <f>_xlfn.TEXTAFTER(Table4[[#This Row],[rxn     upper-bound     lower-bound]]," ",-1)</f>
        <v>0.00000000</v>
      </c>
    </row>
    <row r="1574" spans="1:9">
      <c r="A1574" s="1" t="s">
        <v>14490</v>
      </c>
      <c r="B1574" s="1" t="str">
        <f>_xlfn.TEXTBEFORE(ENZLOAD[[#This Row],[ENZLOAD (from enz_from_proteome)]]," ")</f>
        <v>ENZLOAD-HSDy_c_FWD-rt3712</v>
      </c>
      <c r="C1574" s="1">
        <f>_xlfn.NUMBERVALUE(_xlfn.TEXTAFTER(ENZLOAD[[#This Row],[ENZLOAD (from enz_from_proteome)]]," ",-1))</f>
        <v>6.5390619452999997E-7</v>
      </c>
      <c r="F1574" s="1" t="s">
        <v>18183</v>
      </c>
      <c r="G1574" s="1" t="str">
        <f>_xlfn.TEXTBEFORE(Table4[[#This Row],[rxn     upper-bound     lower-bound]]," ")</f>
        <v>ENZLOAD-HSDy_c_FWD-rt3712</v>
      </c>
      <c r="H1574" s="1">
        <f>_xlfn.NUMBERVALUE(TRIM(_xlfn.TEXTBEFORE(_xlfn.TEXTAFTER(Table4[[#This Row],[rxn     upper-bound     lower-bound]],Table4[[#This Row],[rxn]]),Table4[[#This Row],[lb]],-1)))</f>
        <v>0.51675340000000003</v>
      </c>
      <c r="I1574" s="1" t="str">
        <f>_xlfn.TEXTAFTER(Table4[[#This Row],[rxn     upper-bound     lower-bound]]," ",-1)</f>
        <v>0.00000000</v>
      </c>
    </row>
    <row r="1575" spans="1:9">
      <c r="A1575" s="1" t="s">
        <v>14491</v>
      </c>
      <c r="B1575" s="1" t="str">
        <f>_xlfn.TEXTBEFORE(ENZLOAD[[#This Row],[ENZLOAD (from enz_from_proteome)]]," ")</f>
        <v>ENZLOAD-HSDy_c_FWD-rt8370</v>
      </c>
      <c r="C1575" s="1">
        <f>_xlfn.NUMBERVALUE(_xlfn.TEXTAFTER(ENZLOAD[[#This Row],[ENZLOAD (from enz_from_proteome)]]," ",-1))</f>
        <v>0</v>
      </c>
      <c r="F1575" s="1" t="s">
        <v>18184</v>
      </c>
      <c r="G1575" s="1" t="str">
        <f>_xlfn.TEXTBEFORE(Table4[[#This Row],[rxn     upper-bound     lower-bound]]," ")</f>
        <v>ENZLOAD-HSDy_c_FWD-rt8370</v>
      </c>
      <c r="H1575" s="1">
        <f>_xlfn.NUMBERVALUE(TRIM(_xlfn.TEXTBEFORE(_xlfn.TEXTAFTER(Table4[[#This Row],[rxn     upper-bound     lower-bound]],Table4[[#This Row],[rxn]]),Table4[[#This Row],[lb]],-1)))</f>
        <v>0.51835737000000004</v>
      </c>
      <c r="I1575" s="1" t="str">
        <f>_xlfn.TEXTAFTER(Table4[[#This Row],[rxn     upper-bound     lower-bound]]," ",-1)</f>
        <v>0.00000000</v>
      </c>
    </row>
    <row r="1576" spans="1:9">
      <c r="A1576" s="1" t="s">
        <v>14492</v>
      </c>
      <c r="B1576" s="1" t="str">
        <f>_xlfn.TEXTBEFORE(ENZLOAD[[#This Row],[ENZLOAD (from enz_from_proteome)]]," ")</f>
        <v>ENZLOAD-HSERTA_c_FWD-rt4145</v>
      </c>
      <c r="C1576" s="1">
        <f>_xlfn.NUMBERVALUE(_xlfn.TEXTAFTER(ENZLOAD[[#This Row],[ENZLOAD (from enz_from_proteome)]]," ",-1))</f>
        <v>4.1197188201999998E-7</v>
      </c>
      <c r="F1576" s="1" t="s">
        <v>18185</v>
      </c>
      <c r="G1576" s="1" t="str">
        <f>_xlfn.TEXTBEFORE(Table4[[#This Row],[rxn     upper-bound     lower-bound]]," ")</f>
        <v>ENZLOAD-HSERTA_c_FWD-rt4145</v>
      </c>
      <c r="H1576" s="1">
        <f>_xlfn.NUMBERVALUE(TRIM(_xlfn.TEXTBEFORE(_xlfn.TEXTAFTER(Table4[[#This Row],[rxn     upper-bound     lower-bound]],Table4[[#This Row],[rxn]]),Table4[[#This Row],[lb]],-1)))</f>
        <v>0.79715135999999998</v>
      </c>
      <c r="I1576" s="1" t="str">
        <f>_xlfn.TEXTAFTER(Table4[[#This Row],[rxn     upper-bound     lower-bound]]," ",-1)</f>
        <v>0.00000000</v>
      </c>
    </row>
    <row r="1577" spans="1:9">
      <c r="A1577" s="1" t="s">
        <v>14493</v>
      </c>
      <c r="B1577" s="1" t="str">
        <f>_xlfn.TEXTBEFORE(ENZLOAD[[#This Row],[ENZLOAD (from enz_from_proteome)]]," ")</f>
        <v>ENZLOAD-HSK_c_FWD-rt0283</v>
      </c>
      <c r="C1577" s="1">
        <f>_xlfn.NUMBERVALUE(_xlfn.TEXTAFTER(ENZLOAD[[#This Row],[ENZLOAD (from enz_from_proteome)]]," ",-1))</f>
        <v>5.3403679959000002E-7</v>
      </c>
      <c r="F1577" s="1" t="s">
        <v>18186</v>
      </c>
      <c r="G1577" s="1" t="str">
        <f>_xlfn.TEXTBEFORE(Table4[[#This Row],[rxn     upper-bound     lower-bound]]," ")</f>
        <v>ENZLOAD-HSK_c_FWD-rt0283</v>
      </c>
      <c r="H1577" s="1">
        <f>_xlfn.NUMBERVALUE(TRIM(_xlfn.TEXTBEFORE(_xlfn.TEXTAFTER(Table4[[#This Row],[rxn     upper-bound     lower-bound]],Table4[[#This Row],[rxn]]),Table4[[#This Row],[lb]],-1)))</f>
        <v>1.0727833200000001</v>
      </c>
      <c r="I1577" s="1" t="str">
        <f>_xlfn.TEXTAFTER(Table4[[#This Row],[rxn     upper-bound     lower-bound]]," ",-1)</f>
        <v>0.00000000</v>
      </c>
    </row>
    <row r="1578" spans="1:9">
      <c r="A1578" s="1" t="s">
        <v>14494</v>
      </c>
      <c r="B1578" s="1" t="str">
        <f>_xlfn.TEXTBEFORE(ENZLOAD[[#This Row],[ENZLOAD (from enz_from_proteome)]]," ")</f>
        <v>ENZLOAD-HSTPT_c_FWD-rt4862</v>
      </c>
      <c r="C1578" s="1">
        <f>_xlfn.NUMBERVALUE(_xlfn.TEXTAFTER(ENZLOAD[[#This Row],[ENZLOAD (from enz_from_proteome)]]," ",-1))</f>
        <v>1.2349707290300001E-6</v>
      </c>
      <c r="F1578" s="1" t="s">
        <v>18187</v>
      </c>
      <c r="G1578" s="1" t="str">
        <f>_xlfn.TEXTBEFORE(Table4[[#This Row],[rxn     upper-bound     lower-bound]]," ")</f>
        <v>ENZLOAD-HSTPT_c_FWD-rt4862</v>
      </c>
      <c r="H1578" s="1">
        <f>_xlfn.NUMBERVALUE(TRIM(_xlfn.TEXTBEFORE(_xlfn.TEXTAFTER(Table4[[#This Row],[rxn     upper-bound     lower-bound]],Table4[[#This Row],[rxn]]),Table4[[#This Row],[lb]],-1)))</f>
        <v>0.97011670000000005</v>
      </c>
      <c r="I1578" s="1" t="str">
        <f>_xlfn.TEXTAFTER(Table4[[#This Row],[rxn     upper-bound     lower-bound]]," ",-1)</f>
        <v>0.00000000</v>
      </c>
    </row>
    <row r="1579" spans="1:9">
      <c r="A1579" s="1" t="s">
        <v>14495</v>
      </c>
      <c r="B1579" s="1" t="str">
        <f>_xlfn.TEXTBEFORE(ENZLOAD[[#This Row],[ENZLOAD (from enz_from_proteome)]]," ")</f>
        <v>ENZLOAD-HXAND_c_FWD-rt7594</v>
      </c>
      <c r="C1579" s="1">
        <f>_xlfn.NUMBERVALUE(_xlfn.TEXTAFTER(ENZLOAD[[#This Row],[ENZLOAD (from enz_from_proteome)]]," ",-1))</f>
        <v>2.6525670519999898E-8</v>
      </c>
      <c r="F1579" s="1" t="s">
        <v>18188</v>
      </c>
      <c r="G1579" s="1" t="str">
        <f>_xlfn.TEXTBEFORE(Table4[[#This Row],[rxn     upper-bound     lower-bound]]," ")</f>
        <v>ENZLOAD-HXAND_c_FWD-rt7594</v>
      </c>
      <c r="H1579" s="1">
        <f>_xlfn.NUMBERVALUE(TRIM(_xlfn.TEXTBEFORE(_xlfn.TEXTAFTER(Table4[[#This Row],[rxn     upper-bound     lower-bound]],Table4[[#This Row],[rxn]]),Table4[[#This Row],[lb]],-1)))</f>
        <v>0.26440797999999999</v>
      </c>
      <c r="I1579" s="1" t="str">
        <f>_xlfn.TEXTAFTER(Table4[[#This Row],[rxn     upper-bound     lower-bound]]," ",-1)</f>
        <v>0.00000000</v>
      </c>
    </row>
    <row r="1580" spans="1:9">
      <c r="A1580" s="1" t="s">
        <v>14496</v>
      </c>
      <c r="B1580" s="1" t="str">
        <f>_xlfn.TEXTBEFORE(ENZLOAD[[#This Row],[ENZLOAD (from enz_from_proteome)]]," ")</f>
        <v>ENZLOAD-HXAND_c_REV-rt7594</v>
      </c>
      <c r="C1580" s="1">
        <f>_xlfn.NUMBERVALUE(_xlfn.TEXTAFTER(ENZLOAD[[#This Row],[ENZLOAD (from enz_from_proteome)]]," ",-1))</f>
        <v>2.6525670519999898E-8</v>
      </c>
      <c r="F1580" s="1" t="s">
        <v>18189</v>
      </c>
      <c r="G1580" s="1" t="str">
        <f>_xlfn.TEXTBEFORE(Table4[[#This Row],[rxn     upper-bound     lower-bound]]," ")</f>
        <v>ENZLOAD-HXAND_c_REV-rt7594</v>
      </c>
      <c r="H1580" s="1">
        <f>_xlfn.NUMBERVALUE(TRIM(_xlfn.TEXTBEFORE(_xlfn.TEXTAFTER(Table4[[#This Row],[rxn     upper-bound     lower-bound]],Table4[[#This Row],[rxn]]),Table4[[#This Row],[lb]],-1)))</f>
        <v>0.26440797999999999</v>
      </c>
      <c r="I1580" s="1" t="str">
        <f>_xlfn.TEXTAFTER(Table4[[#This Row],[rxn     upper-bound     lower-bound]]," ",-1)</f>
        <v>0.00000000</v>
      </c>
    </row>
    <row r="1581" spans="1:9">
      <c r="A1581" s="1" t="s">
        <v>14497</v>
      </c>
      <c r="B1581" s="1" t="str">
        <f>_xlfn.TEXTBEFORE(ENZLOAD[[#This Row],[ENZLOAD (from enz_from_proteome)]]," ")</f>
        <v>ENZLOAD-ICDHx_m_FWD-IDH12</v>
      </c>
      <c r="C1581" s="1">
        <f>_xlfn.NUMBERVALUE(_xlfn.TEXTAFTER(ENZLOAD[[#This Row],[ENZLOAD (from enz_from_proteome)]]," ",-1))</f>
        <v>1.28003329414E-6</v>
      </c>
      <c r="F1581" s="1" t="s">
        <v>18190</v>
      </c>
      <c r="G1581" s="1" t="str">
        <f>_xlfn.TEXTBEFORE(Table4[[#This Row],[rxn     upper-bound     lower-bound]]," ")</f>
        <v>ENZLOAD-ICDHx_m_FWD-IDH12</v>
      </c>
      <c r="H1581" s="1">
        <f>_xlfn.NUMBERVALUE(TRIM(_xlfn.TEXTBEFORE(_xlfn.TEXTAFTER(Table4[[#This Row],[rxn     upper-bound     lower-bound]],Table4[[#This Row],[rxn]]),Table4[[#This Row],[lb]],-1)))</f>
        <v>0.13249871999999999</v>
      </c>
      <c r="I1581" s="1" t="str">
        <f>_xlfn.TEXTAFTER(Table4[[#This Row],[rxn     upper-bound     lower-bound]]," ",-1)</f>
        <v>0.00000000</v>
      </c>
    </row>
    <row r="1582" spans="1:9">
      <c r="A1582" s="1" t="s">
        <v>14498</v>
      </c>
      <c r="B1582" s="1" t="str">
        <f>_xlfn.TEXTBEFORE(ENZLOAD[[#This Row],[ENZLOAD (from enz_from_proteome)]]," ")</f>
        <v>ENZLOAD-ICDHyi_m_FWD-rt2761</v>
      </c>
      <c r="C1582" s="1">
        <f>_xlfn.NUMBERVALUE(_xlfn.TEXTAFTER(ENZLOAD[[#This Row],[ENZLOAD (from enz_from_proteome)]]," ",-1))</f>
        <v>9.67205967433E-6</v>
      </c>
      <c r="F1582" s="1" t="s">
        <v>18191</v>
      </c>
      <c r="G1582" s="1" t="str">
        <f>_xlfn.TEXTBEFORE(Table4[[#This Row],[rxn     upper-bound     lower-bound]]," ")</f>
        <v>ENZLOAD-ICDHyi_m_FWD-rt2761</v>
      </c>
      <c r="H1582" s="1">
        <f>_xlfn.NUMBERVALUE(TRIM(_xlfn.TEXTBEFORE(_xlfn.TEXTAFTER(Table4[[#This Row],[rxn     upper-bound     lower-bound]],Table4[[#This Row],[rxn]]),Table4[[#This Row],[lb]],-1)))</f>
        <v>0.90257226000000002</v>
      </c>
      <c r="I1582" s="1" t="str">
        <f>_xlfn.TEXTAFTER(Table4[[#This Row],[rxn     upper-bound     lower-bound]]," ",-1)</f>
        <v>0.00000000</v>
      </c>
    </row>
    <row r="1583" spans="1:9">
      <c r="A1583" s="1" t="s">
        <v>14499</v>
      </c>
      <c r="B1583" s="1" t="str">
        <f>_xlfn.TEXTBEFORE(ENZLOAD[[#This Row],[ENZLOAD (from enz_from_proteome)]]," ")</f>
        <v>ENZLOAD-ICL_1_c_FWD-rt5654_c</v>
      </c>
      <c r="C1583" s="1">
        <f>_xlfn.NUMBERVALUE(_xlfn.TEXTAFTER(ENZLOAD[[#This Row],[ENZLOAD (from enz_from_proteome)]]," ",-1))</f>
        <v>1.3124471218E-7</v>
      </c>
      <c r="F1583" s="1" t="s">
        <v>18192</v>
      </c>
      <c r="G1583" s="1" t="str">
        <f>_xlfn.TEXTBEFORE(Table4[[#This Row],[rxn     upper-bound     lower-bound]]," ")</f>
        <v>ENZLOAD-ICL_1_c_FWD-rt5654_c</v>
      </c>
      <c r="H1583" s="1">
        <f>_xlfn.NUMBERVALUE(TRIM(_xlfn.TEXTBEFORE(_xlfn.TEXTAFTER(Table4[[#This Row],[rxn     upper-bound     lower-bound]],Table4[[#This Row],[rxn]]),Table4[[#This Row],[lb]],-1)))</f>
        <v>0.71211838000000005</v>
      </c>
      <c r="I1583" s="1" t="str">
        <f>_xlfn.TEXTAFTER(Table4[[#This Row],[rxn     upper-bound     lower-bound]]," ",-1)</f>
        <v>0.00000000</v>
      </c>
    </row>
    <row r="1584" spans="1:9">
      <c r="A1584" s="1" t="s">
        <v>14500</v>
      </c>
      <c r="B1584" s="1" t="str">
        <f>_xlfn.TEXTBEFORE(ENZLOAD[[#This Row],[ENZLOAD (from enz_from_proteome)]]," ")</f>
        <v>ENZLOAD-IG3PS_c_FWD-rt0716</v>
      </c>
      <c r="C1584" s="1">
        <f>_xlfn.NUMBERVALUE(_xlfn.TEXTAFTER(ENZLOAD[[#This Row],[ENZLOAD (from enz_from_proteome)]]," ",-1))</f>
        <v>1.39724170173E-6</v>
      </c>
      <c r="F1584" s="1" t="s">
        <v>18193</v>
      </c>
      <c r="G1584" s="1" t="str">
        <f>_xlfn.TEXTBEFORE(Table4[[#This Row],[rxn     upper-bound     lower-bound]]," ")</f>
        <v>ENZLOAD-IG3PS_c_FWD-rt0716</v>
      </c>
      <c r="H1584" s="1">
        <f>_xlfn.NUMBERVALUE(TRIM(_xlfn.TEXTBEFORE(_xlfn.TEXTAFTER(Table4[[#This Row],[rxn     upper-bound     lower-bound]],Table4[[#This Row],[rxn]]),Table4[[#This Row],[lb]],-1)))</f>
        <v>0.64281741000000003</v>
      </c>
      <c r="I1584" s="1" t="str">
        <f>_xlfn.TEXTAFTER(Table4[[#This Row],[rxn     upper-bound     lower-bound]]," ",-1)</f>
        <v>0.00000000</v>
      </c>
    </row>
    <row r="1585" spans="1:9">
      <c r="A1585" s="1" t="s">
        <v>14501</v>
      </c>
      <c r="B1585" s="1" t="str">
        <f>_xlfn.TEXTBEFORE(ENZLOAD[[#This Row],[ENZLOAD (from enz_from_proteome)]]," ")</f>
        <v>ENZLOAD-IGPDH_c_FWD-rt0339</v>
      </c>
      <c r="C1585" s="1">
        <f>_xlfn.NUMBERVALUE(_xlfn.TEXTAFTER(ENZLOAD[[#This Row],[ENZLOAD (from enz_from_proteome)]]," ",-1))</f>
        <v>4.4924560799000001E-7</v>
      </c>
      <c r="F1585" s="1" t="s">
        <v>18194</v>
      </c>
      <c r="G1585" s="1" t="str">
        <f>_xlfn.TEXTBEFORE(Table4[[#This Row],[rxn     upper-bound     lower-bound]]," ")</f>
        <v>ENZLOAD-IGPDH_c_FWD-rt0339</v>
      </c>
      <c r="H1585" s="1">
        <f>_xlfn.NUMBERVALUE(TRIM(_xlfn.TEXTBEFORE(_xlfn.TEXTAFTER(Table4[[#This Row],[rxn     upper-bound     lower-bound]],Table4[[#This Row],[rxn]]),Table4[[#This Row],[lb]],-1)))</f>
        <v>1.89457312</v>
      </c>
      <c r="I1585" s="1" t="str">
        <f>_xlfn.TEXTAFTER(Table4[[#This Row],[rxn     upper-bound     lower-bound]]," ",-1)</f>
        <v>0.00000000</v>
      </c>
    </row>
    <row r="1586" spans="1:9">
      <c r="A1586" s="1" t="s">
        <v>14502</v>
      </c>
      <c r="B1586" s="1" t="str">
        <f>_xlfn.TEXTBEFORE(ENZLOAD[[#This Row],[ENZLOAD (from enz_from_proteome)]]," ")</f>
        <v>ENZLOAD-IGPS_c_FWD-rt8196</v>
      </c>
      <c r="C1586" s="1">
        <f>_xlfn.NUMBERVALUE(_xlfn.TEXTAFTER(ENZLOAD[[#This Row],[ENZLOAD (from enz_from_proteome)]]," ",-1))</f>
        <v>9.6776587559000001E-7</v>
      </c>
      <c r="F1586" s="1" t="s">
        <v>18195</v>
      </c>
      <c r="G1586" s="1" t="str">
        <f>_xlfn.TEXTBEFORE(Table4[[#This Row],[rxn     upper-bound     lower-bound]]," ")</f>
        <v>ENZLOAD-IGPS_c_FWD-rt8196</v>
      </c>
      <c r="H1586" s="1">
        <f>_xlfn.NUMBERVALUE(TRIM(_xlfn.TEXTBEFORE(_xlfn.TEXTAFTER(Table4[[#This Row],[rxn     upper-bound     lower-bound]],Table4[[#This Row],[rxn]]),Table4[[#This Row],[lb]],-1)))</f>
        <v>0.51868170999999996</v>
      </c>
      <c r="I1586" s="1" t="str">
        <f>_xlfn.TEXTAFTER(Table4[[#This Row],[rxn     upper-bound     lower-bound]]," ",-1)</f>
        <v>0.00000000</v>
      </c>
    </row>
    <row r="1587" spans="1:9">
      <c r="A1587" s="1" t="s">
        <v>14503</v>
      </c>
      <c r="B1587" s="1" t="str">
        <f>_xlfn.TEXTBEFORE(ENZLOAD[[#This Row],[ENZLOAD (from enz_from_proteome)]]," ")</f>
        <v>ENZLOAD-ILETA_c_FWD-rt5646</v>
      </c>
      <c r="C1587" s="1">
        <f>_xlfn.NUMBERVALUE(_xlfn.TEXTAFTER(ENZLOAD[[#This Row],[ENZLOAD (from enz_from_proteome)]]," ",-1))</f>
        <v>2.0639299744E-7</v>
      </c>
      <c r="F1587" s="1" t="s">
        <v>18196</v>
      </c>
      <c r="G1587" s="1" t="str">
        <f>_xlfn.TEXTBEFORE(Table4[[#This Row],[rxn     upper-bound     lower-bound]]," ")</f>
        <v>ENZLOAD-ILEt_c_v_FWD-rt6501</v>
      </c>
      <c r="H1587" s="1">
        <f>_xlfn.NUMBERVALUE(TRIM(_xlfn.TEXTBEFORE(_xlfn.TEXTAFTER(Table4[[#This Row],[rxn     upper-bound     lower-bound]],Table4[[#This Row],[rxn]]),Table4[[#This Row],[lb]],-1)))</f>
        <v>0.68694611000000005</v>
      </c>
      <c r="I1587" s="1" t="str">
        <f>_xlfn.TEXTAFTER(Table4[[#This Row],[rxn     upper-bound     lower-bound]]," ",-1)</f>
        <v>0.00000000</v>
      </c>
    </row>
    <row r="1588" spans="1:9">
      <c r="A1588" s="1" t="s">
        <v>14504</v>
      </c>
      <c r="B1588" s="1" t="str">
        <f>_xlfn.TEXTBEFORE(ENZLOAD[[#This Row],[ENZLOAD (from enz_from_proteome)]]," ")</f>
        <v>ENZLOAD-ILETA_c_FWD-rt6485</v>
      </c>
      <c r="C1588" s="1">
        <f>_xlfn.NUMBERVALUE(_xlfn.TEXTAFTER(ENZLOAD[[#This Row],[ENZLOAD (from enz_from_proteome)]]," ",-1))</f>
        <v>0</v>
      </c>
      <c r="F1588" s="1" t="s">
        <v>18197</v>
      </c>
      <c r="G1588" s="1" t="str">
        <f>_xlfn.TEXTBEFORE(Table4[[#This Row],[rxn     upper-bound     lower-bound]]," ")</f>
        <v>ENZLOAD-ILETA_c_FWD-rt5646</v>
      </c>
      <c r="H1588" s="1">
        <f>_xlfn.NUMBERVALUE(TRIM(_xlfn.TEXTBEFORE(_xlfn.TEXTAFTER(Table4[[#This Row],[rxn     upper-bound     lower-bound]],Table4[[#This Row],[rxn]]),Table4[[#This Row],[lb]],-1)))</f>
        <v>1.02671855</v>
      </c>
      <c r="I1588" s="1" t="str">
        <f>_xlfn.TEXTAFTER(Table4[[#This Row],[rxn     upper-bound     lower-bound]]," ",-1)</f>
        <v>0.00000000</v>
      </c>
    </row>
    <row r="1589" spans="1:9">
      <c r="A1589" s="1" t="s">
        <v>14505</v>
      </c>
      <c r="B1589" s="1" t="str">
        <f>_xlfn.TEXTBEFORE(ENZLOAD[[#This Row],[ENZLOAD (from enz_from_proteome)]]," ")</f>
        <v>ENZLOAD-ILETA_c_REV-rt5646</v>
      </c>
      <c r="C1589" s="1">
        <f>_xlfn.NUMBERVALUE(_xlfn.TEXTAFTER(ENZLOAD[[#This Row],[ENZLOAD (from enz_from_proteome)]]," ",-1))</f>
        <v>2.0639299744E-7</v>
      </c>
      <c r="F1589" s="1" t="s">
        <v>18198</v>
      </c>
      <c r="G1589" s="1" t="str">
        <f>_xlfn.TEXTBEFORE(Table4[[#This Row],[rxn     upper-bound     lower-bound]]," ")</f>
        <v>ENZLOAD-ILETA_c_REV-rt5646</v>
      </c>
      <c r="H1589" s="1">
        <f>_xlfn.NUMBERVALUE(TRIM(_xlfn.TEXTBEFORE(_xlfn.TEXTAFTER(Table4[[#This Row],[rxn     upper-bound     lower-bound]],Table4[[#This Row],[rxn]]),Table4[[#This Row],[lb]],-1)))</f>
        <v>1.02671855</v>
      </c>
      <c r="I1589" s="1" t="str">
        <f>_xlfn.TEXTAFTER(Table4[[#This Row],[rxn     upper-bound     lower-bound]]," ",-1)</f>
        <v>0.00000000</v>
      </c>
    </row>
    <row r="1590" spans="1:9">
      <c r="A1590" s="1" t="s">
        <v>14506</v>
      </c>
      <c r="B1590" s="1" t="str">
        <f>_xlfn.TEXTBEFORE(ENZLOAD[[#This Row],[ENZLOAD (from enz_from_proteome)]]," ")</f>
        <v>ENZLOAD-ILETA_c_REV-rt6485</v>
      </c>
      <c r="C1590" s="1">
        <f>_xlfn.NUMBERVALUE(_xlfn.TEXTAFTER(ENZLOAD[[#This Row],[ENZLOAD (from enz_from_proteome)]]," ",-1))</f>
        <v>0</v>
      </c>
      <c r="F1590" s="1" t="s">
        <v>18199</v>
      </c>
      <c r="G1590" s="1" t="str">
        <f>_xlfn.TEXTBEFORE(Table4[[#This Row],[rxn     upper-bound     lower-bound]]," ")</f>
        <v>ENZLOAD-ILETA_c_FWD-rt6485</v>
      </c>
      <c r="H1590" s="1">
        <f>_xlfn.NUMBERVALUE(TRIM(_xlfn.TEXTBEFORE(_xlfn.TEXTAFTER(Table4[[#This Row],[rxn     upper-bound     lower-bound]],Table4[[#This Row],[rxn]]),Table4[[#This Row],[lb]],-1)))</f>
        <v>1.2234014099999999</v>
      </c>
      <c r="I1590" s="1" t="str">
        <f>_xlfn.TEXTAFTER(Table4[[#This Row],[rxn     upper-bound     lower-bound]]," ",-1)</f>
        <v>0.00000000</v>
      </c>
    </row>
    <row r="1591" spans="1:9">
      <c r="A1591" s="1" t="s">
        <v>14507</v>
      </c>
      <c r="B1591" s="1" t="str">
        <f>_xlfn.TEXTBEFORE(ENZLOAD[[#This Row],[ENZLOAD (from enz_from_proteome)]]," ")</f>
        <v>ENZLOAD-ILETA_m_FWD-rt6242_m</v>
      </c>
      <c r="C1591" s="1">
        <f>_xlfn.NUMBERVALUE(_xlfn.TEXTAFTER(ENZLOAD[[#This Row],[ENZLOAD (from enz_from_proteome)]]," ",-1))</f>
        <v>9.894990884499999E-7</v>
      </c>
      <c r="F1591" s="1" t="s">
        <v>18200</v>
      </c>
      <c r="G1591" s="1" t="str">
        <f>_xlfn.TEXTBEFORE(Table4[[#This Row],[rxn     upper-bound     lower-bound]]," ")</f>
        <v>ENZLOAD-ILETA_c_REV-rt6485</v>
      </c>
      <c r="H1591" s="1">
        <f>_xlfn.NUMBERVALUE(TRIM(_xlfn.TEXTBEFORE(_xlfn.TEXTAFTER(Table4[[#This Row],[rxn     upper-bound     lower-bound]],Table4[[#This Row],[rxn]]),Table4[[#This Row],[lb]],-1)))</f>
        <v>1.2234014099999999</v>
      </c>
      <c r="I1591" s="1" t="str">
        <f>_xlfn.TEXTAFTER(Table4[[#This Row],[rxn     upper-bound     lower-bound]]," ",-1)</f>
        <v>0.00000000</v>
      </c>
    </row>
    <row r="1592" spans="1:9">
      <c r="A1592" s="1" t="s">
        <v>14508</v>
      </c>
      <c r="B1592" s="1" t="str">
        <f>_xlfn.TEXTBEFORE(ENZLOAD[[#This Row],[ENZLOAD (from enz_from_proteome)]]," ")</f>
        <v>ENZLOAD-ILETA_m_REV-rt6242_m</v>
      </c>
      <c r="C1592" s="1">
        <f>_xlfn.NUMBERVALUE(_xlfn.TEXTAFTER(ENZLOAD[[#This Row],[ENZLOAD (from enz_from_proteome)]]," ",-1))</f>
        <v>9.894990884499999E-7</v>
      </c>
      <c r="F1592" s="1" t="s">
        <v>18201</v>
      </c>
      <c r="G1592" s="1" t="str">
        <f>_xlfn.TEXTBEFORE(Table4[[#This Row],[rxn     upper-bound     lower-bound]]," ")</f>
        <v>ENZLOAD-ILETA_m_FWD-rt6242_m</v>
      </c>
      <c r="H1592" s="1">
        <f>_xlfn.NUMBERVALUE(TRIM(_xlfn.TEXTBEFORE(_xlfn.TEXTAFTER(Table4[[#This Row],[rxn     upper-bound     lower-bound]],Table4[[#This Row],[rxn]]),Table4[[#This Row],[lb]],-1)))</f>
        <v>0.89022882000000003</v>
      </c>
      <c r="I1592" s="1" t="str">
        <f>_xlfn.TEXTAFTER(Table4[[#This Row],[rxn     upper-bound     lower-bound]]," ",-1)</f>
        <v>0.00000000</v>
      </c>
    </row>
    <row r="1593" spans="1:9">
      <c r="A1593" s="1" t="s">
        <v>14509</v>
      </c>
      <c r="B1593" s="1" t="str">
        <f>_xlfn.TEXTBEFORE(ENZLOAD[[#This Row],[ENZLOAD (from enz_from_proteome)]]," ")</f>
        <v>ENZLOAD-ILETRS_c_FWD-rt5078</v>
      </c>
      <c r="C1593" s="1">
        <f>_xlfn.NUMBERVALUE(_xlfn.TEXTAFTER(ENZLOAD[[#This Row],[ENZLOAD (from enz_from_proteome)]]," ",-1))</f>
        <v>1.7613964324399999E-6</v>
      </c>
      <c r="F1593" s="1" t="s">
        <v>18202</v>
      </c>
      <c r="G1593" s="1" t="str">
        <f>_xlfn.TEXTBEFORE(Table4[[#This Row],[rxn     upper-bound     lower-bound]]," ")</f>
        <v>ENZLOAD-ILETA_m_REV-rt6242_m</v>
      </c>
      <c r="H1593" s="1">
        <f>_xlfn.NUMBERVALUE(TRIM(_xlfn.TEXTBEFORE(_xlfn.TEXTAFTER(Table4[[#This Row],[rxn     upper-bound     lower-bound]],Table4[[#This Row],[rxn]]),Table4[[#This Row],[lb]],-1)))</f>
        <v>0.89022882000000003</v>
      </c>
      <c r="I1593" s="1" t="str">
        <f>_xlfn.TEXTAFTER(Table4[[#This Row],[rxn     upper-bound     lower-bound]]," ",-1)</f>
        <v>0.00000000</v>
      </c>
    </row>
    <row r="1594" spans="1:9">
      <c r="A1594" s="1" t="s">
        <v>14510</v>
      </c>
      <c r="B1594" s="1" t="str">
        <f>_xlfn.TEXTBEFORE(ENZLOAD[[#This Row],[ENZLOAD (from enz_from_proteome)]]," ")</f>
        <v>ENZLOAD-ILETRS_m_FWD-rt7188</v>
      </c>
      <c r="C1594" s="1">
        <f>_xlfn.NUMBERVALUE(_xlfn.TEXTAFTER(ENZLOAD[[#This Row],[ENZLOAD (from enz_from_proteome)]]," ",-1))</f>
        <v>1.2353752738000001E-7</v>
      </c>
      <c r="F1594" s="1" t="s">
        <v>18203</v>
      </c>
      <c r="G1594" s="1" t="str">
        <f>_xlfn.TEXTBEFORE(Table4[[#This Row],[rxn     upper-bound     lower-bound]]," ")</f>
        <v>ENZLOAD-ILEtpa_v_FWD-rt7819</v>
      </c>
      <c r="H1594" s="1">
        <f>_xlfn.NUMBERVALUE(TRIM(_xlfn.TEXTBEFORE(_xlfn.TEXTAFTER(Table4[[#This Row],[rxn     upper-bound     lower-bound]],Table4[[#This Row],[rxn]]),Table4[[#This Row],[lb]],-1)))</f>
        <v>0.54338997</v>
      </c>
      <c r="I1594" s="1" t="str">
        <f>_xlfn.TEXTAFTER(Table4[[#This Row],[rxn     upper-bound     lower-bound]]," ",-1)</f>
        <v>0.00000000</v>
      </c>
    </row>
    <row r="1595" spans="1:9">
      <c r="A1595" s="1" t="s">
        <v>14511</v>
      </c>
      <c r="B1595" s="1" t="str">
        <f>_xlfn.TEXTBEFORE(ENZLOAD[[#This Row],[ENZLOAD (from enz_from_proteome)]]," ")</f>
        <v>ENZLOAD-ILEt_c_v_FWD-rt6501</v>
      </c>
      <c r="C1595" s="1">
        <f>_xlfn.NUMBERVALUE(_xlfn.TEXTAFTER(ENZLOAD[[#This Row],[ENZLOAD (from enz_from_proteome)]]," ",-1))</f>
        <v>1.7307091E-9</v>
      </c>
      <c r="F1595" s="1" t="s">
        <v>18204</v>
      </c>
      <c r="G1595" s="1" t="str">
        <f>_xlfn.TEXTBEFORE(Table4[[#This Row],[rxn     upper-bound     lower-bound]]," ")</f>
        <v>ENZLOAD-ILEtps_v_FWD-rt4375</v>
      </c>
      <c r="H1595" s="1">
        <f>_xlfn.NUMBERVALUE(TRIM(_xlfn.TEXTBEFORE(_xlfn.TEXTAFTER(Table4[[#This Row],[rxn     upper-bound     lower-bound]],Table4[[#This Row],[rxn]]),Table4[[#This Row],[lb]],-1)))</f>
        <v>0.50256422000000001</v>
      </c>
      <c r="I1595" s="1" t="str">
        <f>_xlfn.TEXTAFTER(Table4[[#This Row],[rxn     upper-bound     lower-bound]]," ",-1)</f>
        <v>0.00000000</v>
      </c>
    </row>
    <row r="1596" spans="1:9">
      <c r="A1596" s="1" t="s">
        <v>14512</v>
      </c>
      <c r="B1596" s="1" t="str">
        <f>_xlfn.TEXTBEFORE(ENZLOAD[[#This Row],[ENZLOAD (from enz_from_proteome)]]," ")</f>
        <v>ENZLOAD-ILEtpa_v_FWD-rt7819</v>
      </c>
      <c r="C1596" s="1">
        <f>_xlfn.NUMBERVALUE(_xlfn.TEXTAFTER(ENZLOAD[[#This Row],[ENZLOAD (from enz_from_proteome)]]," ",-1))</f>
        <v>1.358705676E-8</v>
      </c>
      <c r="F1596" s="1" t="s">
        <v>18205</v>
      </c>
      <c r="G1596" s="1" t="str">
        <f>_xlfn.TEXTBEFORE(Table4[[#This Row],[rxn     upper-bound     lower-bound]]," ")</f>
        <v>ENZLOAD-ILETRS_c_FWD-rt5078</v>
      </c>
      <c r="H1596" s="1">
        <f>_xlfn.NUMBERVALUE(TRIM(_xlfn.TEXTBEFORE(_xlfn.TEXTAFTER(Table4[[#This Row],[rxn     upper-bound     lower-bound]],Table4[[#This Row],[rxn]]),Table4[[#This Row],[lb]],-1)))</f>
        <v>0.33539856000000001</v>
      </c>
      <c r="I1596" s="1" t="str">
        <f>_xlfn.TEXTAFTER(Table4[[#This Row],[rxn     upper-bound     lower-bound]]," ",-1)</f>
        <v>0.00000000</v>
      </c>
    </row>
    <row r="1597" spans="1:9">
      <c r="A1597" s="1" t="s">
        <v>14513</v>
      </c>
      <c r="B1597" s="1" t="str">
        <f>_xlfn.TEXTBEFORE(ENZLOAD[[#This Row],[ENZLOAD (from enz_from_proteome)]]," ")</f>
        <v>ENZLOAD-ILEtps_v_FWD-rt4375</v>
      </c>
      <c r="C1597" s="1">
        <f>_xlfn.NUMBERVALUE(_xlfn.TEXTAFTER(ENZLOAD[[#This Row],[ENZLOAD (from enz_from_proteome)]]," ",-1))</f>
        <v>7.7154419170000004E-8</v>
      </c>
      <c r="F1597" s="1" t="s">
        <v>18206</v>
      </c>
      <c r="G1597" s="1" t="str">
        <f>_xlfn.TEXTBEFORE(Table4[[#This Row],[rxn     upper-bound     lower-bound]]," ")</f>
        <v>ENZLOAD-ILETRS_m_FWD-rt7188</v>
      </c>
      <c r="H1597" s="1">
        <f>_xlfn.NUMBERVALUE(TRIM(_xlfn.TEXTBEFORE(_xlfn.TEXTAFTER(Table4[[#This Row],[rxn     upper-bound     lower-bound]],Table4[[#This Row],[rxn]]),Table4[[#This Row],[lb]],-1)))</f>
        <v>0.35568441000000001</v>
      </c>
      <c r="I1597" s="1" t="str">
        <f>_xlfn.TEXTAFTER(Table4[[#This Row],[rxn     upper-bound     lower-bound]]," ",-1)</f>
        <v>0.00000000</v>
      </c>
    </row>
    <row r="1598" spans="1:9">
      <c r="A1598" s="1" t="s">
        <v>14514</v>
      </c>
      <c r="B1598" s="1" t="str">
        <f>_xlfn.TEXTBEFORE(ENZLOAD[[#This Row],[ENZLOAD (from enz_from_proteome)]]," ")</f>
        <v>ENZLOAD-IMPC_c_FWD-rt4053</v>
      </c>
      <c r="C1598" s="1">
        <f>_xlfn.NUMBERVALUE(_xlfn.TEXTAFTER(ENZLOAD[[#This Row],[ENZLOAD (from enz_from_proteome)]]," ",-1))</f>
        <v>6.4834525240099899E-6</v>
      </c>
      <c r="F1598" s="1" t="s">
        <v>18207</v>
      </c>
      <c r="G1598" s="1" t="str">
        <f>_xlfn.TEXTBEFORE(Table4[[#This Row],[rxn     upper-bound     lower-bound]]," ")</f>
        <v>ENZLOAD-IMPC_c_FWD-rt4053</v>
      </c>
      <c r="H1598" s="1">
        <f>_xlfn.NUMBERVALUE(TRIM(_xlfn.TEXTBEFORE(_xlfn.TEXTAFTER(Table4[[#This Row],[rxn     upper-bound     lower-bound]],Table4[[#This Row],[rxn]]),Table4[[#This Row],[lb]],-1)))</f>
        <v>0.63733839999999997</v>
      </c>
      <c r="I1598" s="1" t="str">
        <f>_xlfn.TEXTAFTER(Table4[[#This Row],[rxn     upper-bound     lower-bound]]," ",-1)</f>
        <v>0.00000000</v>
      </c>
    </row>
    <row r="1599" spans="1:9">
      <c r="A1599" s="1" t="s">
        <v>14515</v>
      </c>
      <c r="B1599" s="1" t="str">
        <f>_xlfn.TEXTBEFORE(ENZLOAD[[#This Row],[ENZLOAD (from enz_from_proteome)]]," ")</f>
        <v>ENZLOAD-IMPC_c_REV-rt4053</v>
      </c>
      <c r="C1599" s="1">
        <f>_xlfn.NUMBERVALUE(_xlfn.TEXTAFTER(ENZLOAD[[#This Row],[ENZLOAD (from enz_from_proteome)]]," ",-1))</f>
        <v>6.4834525240099899E-6</v>
      </c>
      <c r="F1599" s="1" t="s">
        <v>18208</v>
      </c>
      <c r="G1599" s="1" t="str">
        <f>_xlfn.TEXTBEFORE(Table4[[#This Row],[rxn     upper-bound     lower-bound]]," ")</f>
        <v>ENZLOAD-IMPC_c_REV-rt4053</v>
      </c>
      <c r="H1599" s="1">
        <f>_xlfn.NUMBERVALUE(TRIM(_xlfn.TEXTBEFORE(_xlfn.TEXTAFTER(Table4[[#This Row],[rxn     upper-bound     lower-bound]],Table4[[#This Row],[rxn]]),Table4[[#This Row],[lb]],-1)))</f>
        <v>0.63733839999999997</v>
      </c>
      <c r="I1599" s="1" t="str">
        <f>_xlfn.TEXTAFTER(Table4[[#This Row],[rxn     upper-bound     lower-bound]]," ",-1)</f>
        <v>0.00000000</v>
      </c>
    </row>
    <row r="1600" spans="1:9">
      <c r="A1600" s="1" t="s">
        <v>14516</v>
      </c>
      <c r="B1600" s="1" t="str">
        <f>_xlfn.TEXTBEFORE(ENZLOAD[[#This Row],[ENZLOAD (from enz_from_proteome)]]," ")</f>
        <v>ENZLOAD-IMPD_c_FWD-rt0027</v>
      </c>
      <c r="C1600" s="1">
        <f>_xlfn.NUMBERVALUE(_xlfn.TEXTAFTER(ENZLOAD[[#This Row],[ENZLOAD (from enz_from_proteome)]]," ",-1))</f>
        <v>7.8068616145999996E-7</v>
      </c>
      <c r="F1600" s="1" t="s">
        <v>18209</v>
      </c>
      <c r="G1600" s="1" t="str">
        <f>_xlfn.TEXTBEFORE(Table4[[#This Row],[rxn     upper-bound     lower-bound]]," ")</f>
        <v>ENZLOAD-IMPD_c_FWD-rt0027</v>
      </c>
      <c r="H1600" s="1">
        <f>_xlfn.NUMBERVALUE(TRIM(_xlfn.TEXTBEFORE(_xlfn.TEXTAFTER(Table4[[#This Row],[rxn     upper-bound     lower-bound]],Table4[[#This Row],[rxn]]),Table4[[#This Row],[lb]],-1)))</f>
        <v>0.18830586999999999</v>
      </c>
      <c r="I1600" s="1" t="str">
        <f>_xlfn.TEXTAFTER(Table4[[#This Row],[rxn     upper-bound     lower-bound]]," ",-1)</f>
        <v>0.00000000</v>
      </c>
    </row>
    <row r="1601" spans="1:9">
      <c r="A1601" s="1" t="s">
        <v>14517</v>
      </c>
      <c r="B1601" s="1" t="str">
        <f>_xlfn.TEXTBEFORE(ENZLOAD[[#This Row],[ENZLOAD (from enz_from_proteome)]]," ")</f>
        <v>ENZLOAD-INDPYRD_c_FWD-rt7423</v>
      </c>
      <c r="C1601" s="1">
        <f>_xlfn.NUMBERVALUE(_xlfn.TEXTAFTER(ENZLOAD[[#This Row],[ENZLOAD (from enz_from_proteome)]]," ",-1))</f>
        <v>3.8036453610999998E-7</v>
      </c>
      <c r="F1601" s="1" t="s">
        <v>18210</v>
      </c>
      <c r="G1601" s="1" t="str">
        <f>_xlfn.TEXTBEFORE(Table4[[#This Row],[rxn     upper-bound     lower-bound]]," ")</f>
        <v>ENZLOAD-INDPYRD_c_FWD-rt7423</v>
      </c>
      <c r="H1601" s="1">
        <f>_xlfn.NUMBERVALUE(TRIM(_xlfn.TEXTBEFORE(_xlfn.TEXTAFTER(Table4[[#This Row],[rxn     upper-bound     lower-bound]],Table4[[#This Row],[rxn]]),Table4[[#This Row],[lb]],-1)))</f>
        <v>0.5752583</v>
      </c>
      <c r="I1601" s="1" t="str">
        <f>_xlfn.TEXTAFTER(Table4[[#This Row],[rxn     upper-bound     lower-bound]]," ",-1)</f>
        <v>0.00000000</v>
      </c>
    </row>
    <row r="1602" spans="1:9">
      <c r="A1602" s="1" t="s">
        <v>14518</v>
      </c>
      <c r="B1602" s="1" t="str">
        <f>_xlfn.TEXTBEFORE(ENZLOAD[[#This Row],[ENZLOAD (from enz_from_proteome)]]," ")</f>
        <v>ENZLOAD-INO3GALT_c_FWD-rt5713</v>
      </c>
      <c r="C1602" s="1">
        <f>_xlfn.NUMBERVALUE(_xlfn.TEXTAFTER(ENZLOAD[[#This Row],[ENZLOAD (from enz_from_proteome)]]," ",-1))</f>
        <v>4.8116850823599999E-6</v>
      </c>
      <c r="F1602" s="1" t="s">
        <v>18211</v>
      </c>
      <c r="G1602" s="1" t="str">
        <f>_xlfn.TEXTBEFORE(Table4[[#This Row],[rxn     upper-bound     lower-bound]]," ")</f>
        <v>ENZLOAD-INO3GALT_c_FWD-rt5713</v>
      </c>
      <c r="H1602" s="1">
        <f>_xlfn.NUMBERVALUE(TRIM(_xlfn.TEXTBEFORE(_xlfn.TEXTAFTER(Table4[[#This Row],[rxn     upper-bound     lower-bound]],Table4[[#This Row],[rxn]]),Table4[[#This Row],[lb]],-1)))</f>
        <v>1.1713417500000001</v>
      </c>
      <c r="I1602" s="1" t="str">
        <f>_xlfn.TEXTAFTER(Table4[[#This Row],[rxn     upper-bound     lower-bound]]," ",-1)</f>
        <v>0.00000000</v>
      </c>
    </row>
    <row r="1603" spans="1:9">
      <c r="A1603" s="1" t="s">
        <v>14519</v>
      </c>
      <c r="B1603" s="1" t="str">
        <f>_xlfn.TEXTBEFORE(ENZLOAD[[#This Row],[ENZLOAD (from enz_from_proteome)]]," ")</f>
        <v>ENZLOAD-INO3GALT_c_FWD-rt5966</v>
      </c>
      <c r="C1603" s="1">
        <f>_xlfn.NUMBERVALUE(_xlfn.TEXTAFTER(ENZLOAD[[#This Row],[ENZLOAD (from enz_from_proteome)]]," ",-1))</f>
        <v>2.18381539019999E-7</v>
      </c>
      <c r="F1603" s="1" t="s">
        <v>18212</v>
      </c>
      <c r="G1603" s="1" t="str">
        <f>_xlfn.TEXTBEFORE(Table4[[#This Row],[rxn     upper-bound     lower-bound]]," ")</f>
        <v>ENZLOAD-INO3GALT_c_REV-rt5713</v>
      </c>
      <c r="H1603" s="1">
        <f>_xlfn.NUMBERVALUE(TRIM(_xlfn.TEXTBEFORE(_xlfn.TEXTAFTER(Table4[[#This Row],[rxn     upper-bound     lower-bound]],Table4[[#This Row],[rxn]]),Table4[[#This Row],[lb]],-1)))</f>
        <v>1.1713417500000001</v>
      </c>
      <c r="I1603" s="1" t="str">
        <f>_xlfn.TEXTAFTER(Table4[[#This Row],[rxn     upper-bound     lower-bound]]," ",-1)</f>
        <v>0.00000000</v>
      </c>
    </row>
    <row r="1604" spans="1:9">
      <c r="A1604" s="1" t="s">
        <v>14520</v>
      </c>
      <c r="B1604" s="1" t="str">
        <f>_xlfn.TEXTBEFORE(ENZLOAD[[#This Row],[ENZLOAD (from enz_from_proteome)]]," ")</f>
        <v>ENZLOAD-INO3GALT_c_REV-rt5713</v>
      </c>
      <c r="C1604" s="1">
        <f>_xlfn.NUMBERVALUE(_xlfn.TEXTAFTER(ENZLOAD[[#This Row],[ENZLOAD (from enz_from_proteome)]]," ",-1))</f>
        <v>4.8116850823599999E-6</v>
      </c>
      <c r="F1604" s="1" t="s">
        <v>18213</v>
      </c>
      <c r="G1604" s="1" t="str">
        <f>_xlfn.TEXTBEFORE(Table4[[#This Row],[rxn     upper-bound     lower-bound]]," ")</f>
        <v>ENZLOAD-INO3GALT_c_FWD-rt5966</v>
      </c>
      <c r="H1604" s="1">
        <f>_xlfn.NUMBERVALUE(TRIM(_xlfn.TEXTBEFORE(_xlfn.TEXTAFTER(Table4[[#This Row],[rxn     upper-bound     lower-bound]],Table4[[#This Row],[rxn]]),Table4[[#This Row],[lb]],-1)))</f>
        <v>1.11372596</v>
      </c>
      <c r="I1604" s="1" t="str">
        <f>_xlfn.TEXTAFTER(Table4[[#This Row],[rxn     upper-bound     lower-bound]]," ",-1)</f>
        <v>0.00000000</v>
      </c>
    </row>
    <row r="1605" spans="1:9">
      <c r="A1605" s="1" t="s">
        <v>14521</v>
      </c>
      <c r="B1605" s="1" t="str">
        <f>_xlfn.TEXTBEFORE(ENZLOAD[[#This Row],[ENZLOAD (from enz_from_proteome)]]," ")</f>
        <v>ENZLOAD-INO3GALT_c_REV-rt5966</v>
      </c>
      <c r="C1605" s="1">
        <f>_xlfn.NUMBERVALUE(_xlfn.TEXTAFTER(ENZLOAD[[#This Row],[ENZLOAD (from enz_from_proteome)]]," ",-1))</f>
        <v>2.18381539019999E-7</v>
      </c>
      <c r="F1605" s="1" t="s">
        <v>18214</v>
      </c>
      <c r="G1605" s="1" t="str">
        <f>_xlfn.TEXTBEFORE(Table4[[#This Row],[rxn     upper-bound     lower-bound]]," ")</f>
        <v>ENZLOAD-INO3GALT_c_REV-rt5966</v>
      </c>
      <c r="H1605" s="1">
        <f>_xlfn.NUMBERVALUE(TRIM(_xlfn.TEXTBEFORE(_xlfn.TEXTAFTER(Table4[[#This Row],[rxn     upper-bound     lower-bound]],Table4[[#This Row],[rxn]]),Table4[[#This Row],[lb]],-1)))</f>
        <v>1.11372596</v>
      </c>
      <c r="I1605" s="1" t="str">
        <f>_xlfn.TEXTAFTER(Table4[[#This Row],[rxn     upper-bound     lower-bound]]," ",-1)</f>
        <v>0.00000000</v>
      </c>
    </row>
    <row r="1606" spans="1:9">
      <c r="A1606" s="1" t="s">
        <v>14522</v>
      </c>
      <c r="B1606" s="1" t="str">
        <f>_xlfn.TEXTBEFORE(ENZLOAD[[#This Row],[ENZLOAD (from enz_from_proteome)]]," ")</f>
        <v>ENZLOAD-INOSHP3H_v_FWD-rt2517_v</v>
      </c>
      <c r="C1606" s="1">
        <f>_xlfn.NUMBERVALUE(_xlfn.TEXTAFTER(ENZLOAD[[#This Row],[ENZLOAD (from enz_from_proteome)]]," ",-1))</f>
        <v>4.4209242570000002E-8</v>
      </c>
      <c r="F1606" s="1" t="s">
        <v>18215</v>
      </c>
      <c r="G1606" s="1" t="str">
        <f>_xlfn.TEXTBEFORE(Table4[[#This Row],[rxn     upper-bound     lower-bound]]," ")</f>
        <v>ENZLOAD-INOSHP3H_v_FWD-rt2517_v</v>
      </c>
      <c r="H1606" s="1">
        <f>_xlfn.NUMBERVALUE(TRIM(_xlfn.TEXTBEFORE(_xlfn.TEXTAFTER(Table4[[#This Row],[rxn     upper-bound     lower-bound]],Table4[[#This Row],[rxn]]),Table4[[#This Row],[lb]],-1)))</f>
        <v>0.68233997000000002</v>
      </c>
      <c r="I1606" s="1" t="str">
        <f>_xlfn.TEXTAFTER(Table4[[#This Row],[rxn     upper-bound     lower-bound]]," ",-1)</f>
        <v>0.00000000</v>
      </c>
    </row>
    <row r="1607" spans="1:9">
      <c r="A1607" s="1" t="s">
        <v>14523</v>
      </c>
      <c r="B1607" s="1" t="str">
        <f>_xlfn.TEXTBEFORE(ENZLOAD[[#This Row],[ENZLOAD (from enz_from_proteome)]]," ")</f>
        <v>ENZLOAD-INOSTtps_e_FWD-rt0734</v>
      </c>
      <c r="C1607" s="1">
        <f>_xlfn.NUMBERVALUE(_xlfn.TEXTAFTER(ENZLOAD[[#This Row],[ENZLOAD (from enz_from_proteome)]]," ",-1))</f>
        <v>0</v>
      </c>
      <c r="F1607" s="1" t="s">
        <v>18216</v>
      </c>
      <c r="G1607" s="1" t="str">
        <f>_xlfn.TEXTBEFORE(Table4[[#This Row],[rxn     upper-bound     lower-bound]]," ")</f>
        <v>ENZLOAD-INOSTtps_e_FWD-rt0734</v>
      </c>
      <c r="H1607" s="1">
        <f>_xlfn.NUMBERVALUE(TRIM(_xlfn.TEXTBEFORE(_xlfn.TEXTAFTER(Table4[[#This Row],[rxn     upper-bound     lower-bound]],Table4[[#This Row],[rxn]]),Table4[[#This Row],[lb]],-1)))</f>
        <v>0.74530406999999999</v>
      </c>
      <c r="I1607" s="1" t="str">
        <f>_xlfn.TEXTAFTER(Table4[[#This Row],[rxn     upper-bound     lower-bound]]," ",-1)</f>
        <v>0.00000000</v>
      </c>
    </row>
    <row r="1608" spans="1:9">
      <c r="A1608" s="1" t="s">
        <v>14524</v>
      </c>
      <c r="B1608" s="1" t="str">
        <f>_xlfn.TEXTBEFORE(ENZLOAD[[#This Row],[ENZLOAD (from enz_from_proteome)]]," ")</f>
        <v>ENZLOAD-INOSTtps_e_FWD-rt4674</v>
      </c>
      <c r="C1608" s="1">
        <f>_xlfn.NUMBERVALUE(_xlfn.TEXTAFTER(ENZLOAD[[#This Row],[ENZLOAD (from enz_from_proteome)]]," ",-1))</f>
        <v>9.0446197689999896E-8</v>
      </c>
      <c r="F1608" s="1" t="s">
        <v>18217</v>
      </c>
      <c r="G1608" s="1" t="str">
        <f>_xlfn.TEXTBEFORE(Table4[[#This Row],[rxn     upper-bound     lower-bound]]," ")</f>
        <v>ENZLOAD-INOSTtps_e_FWD-rt4674</v>
      </c>
      <c r="H1608" s="1">
        <f>_xlfn.NUMBERVALUE(TRIM(_xlfn.TEXTBEFORE(_xlfn.TEXTAFTER(Table4[[#This Row],[rxn     upper-bound     lower-bound]],Table4[[#This Row],[rxn]]),Table4[[#This Row],[lb]],-1)))</f>
        <v>0.71048944000000003</v>
      </c>
      <c r="I1608" s="1" t="str">
        <f>_xlfn.TEXTAFTER(Table4[[#This Row],[rxn     upper-bound     lower-bound]]," ",-1)</f>
        <v>0.00000000</v>
      </c>
    </row>
    <row r="1609" spans="1:9">
      <c r="A1609" s="1" t="s">
        <v>14525</v>
      </c>
      <c r="B1609" s="1" t="str">
        <f>_xlfn.TEXTBEFORE(ENZLOAD[[#This Row],[ENZLOAD (from enz_from_proteome)]]," ")</f>
        <v>ENZLOAD-IPCS_g_FWD-rt4559</v>
      </c>
      <c r="C1609" s="1">
        <f>_xlfn.NUMBERVALUE(_xlfn.TEXTAFTER(ENZLOAD[[#This Row],[ENZLOAD (from enz_from_proteome)]]," ",-1))</f>
        <v>8.0175557279999999E-8</v>
      </c>
      <c r="F1609" s="1" t="s">
        <v>18218</v>
      </c>
      <c r="G1609" s="1" t="str">
        <f>_xlfn.TEXTBEFORE(Table4[[#This Row],[rxn     upper-bound     lower-bound]]," ")</f>
        <v>ENZLOAD-IPCS_g_FWD-rt4559</v>
      </c>
      <c r="H1609" s="1">
        <f>_xlfn.NUMBERVALUE(TRIM(_xlfn.TEXTBEFORE(_xlfn.TEXTAFTER(Table4[[#This Row],[rxn     upper-bound     lower-bound]],Table4[[#This Row],[rxn]]),Table4[[#This Row],[lb]],-1)))</f>
        <v>0.91733142999999995</v>
      </c>
      <c r="I1609" s="1" t="str">
        <f>_xlfn.TEXTAFTER(Table4[[#This Row],[rxn     upper-bound     lower-bound]]," ",-1)</f>
        <v>0.00000000</v>
      </c>
    </row>
    <row r="1610" spans="1:9">
      <c r="A1610" s="1" t="s">
        <v>14526</v>
      </c>
      <c r="B1610" s="1" t="str">
        <f>_xlfn.TEXTBEFORE(ENZLOAD[[#This Row],[ENZLOAD (from enz_from_proteome)]]," ")</f>
        <v>ENZLOAD-IPDDI_c_FWD-rt7835</v>
      </c>
      <c r="C1610" s="1">
        <f>_xlfn.NUMBERVALUE(_xlfn.TEXTAFTER(ENZLOAD[[#This Row],[ENZLOAD (from enz_from_proteome)]]," ",-1))</f>
        <v>8.7899698605999899E-7</v>
      </c>
      <c r="F1610" s="1" t="s">
        <v>18219</v>
      </c>
      <c r="G1610" s="1" t="str">
        <f>_xlfn.TEXTBEFORE(Table4[[#This Row],[rxn     upper-bound     lower-bound]]," ")</f>
        <v>ENZLOAD-IPDDI_c_FWD-rt7835</v>
      </c>
      <c r="H1610" s="1">
        <f>_xlfn.NUMBERVALUE(TRIM(_xlfn.TEXTBEFORE(_xlfn.TEXTAFTER(Table4[[#This Row],[rxn     upper-bound     lower-bound]],Table4[[#This Row],[rxn]]),Table4[[#This Row],[lb]],-1)))</f>
        <v>1.48277382</v>
      </c>
      <c r="I1610" s="1" t="str">
        <f>_xlfn.TEXTAFTER(Table4[[#This Row],[rxn     upper-bound     lower-bound]]," ",-1)</f>
        <v>0.00000000</v>
      </c>
    </row>
    <row r="1611" spans="1:9">
      <c r="A1611" s="1" t="s">
        <v>14527</v>
      </c>
      <c r="B1611" s="1" t="str">
        <f>_xlfn.TEXTBEFORE(ENZLOAD[[#This Row],[ENZLOAD (from enz_from_proteome)]]," ")</f>
        <v>ENZLOAD-IPDDI_c_REV-rt7835</v>
      </c>
      <c r="C1611" s="1">
        <f>_xlfn.NUMBERVALUE(_xlfn.TEXTAFTER(ENZLOAD[[#This Row],[ENZLOAD (from enz_from_proteome)]]," ",-1))</f>
        <v>8.7899698605999899E-7</v>
      </c>
      <c r="F1611" s="1" t="s">
        <v>18220</v>
      </c>
      <c r="G1611" s="1" t="str">
        <f>_xlfn.TEXTBEFORE(Table4[[#This Row],[rxn     upper-bound     lower-bound]]," ")</f>
        <v>ENZLOAD-IPDDI_c_REV-rt7835</v>
      </c>
      <c r="H1611" s="1">
        <f>_xlfn.NUMBERVALUE(TRIM(_xlfn.TEXTBEFORE(_xlfn.TEXTAFTER(Table4[[#This Row],[rxn     upper-bound     lower-bound]],Table4[[#This Row],[rxn]]),Table4[[#This Row],[lb]],-1)))</f>
        <v>1.48277382</v>
      </c>
      <c r="I1611" s="1" t="str">
        <f>_xlfn.TEXTAFTER(Table4[[#This Row],[rxn     upper-bound     lower-bound]]," ",-1)</f>
        <v>0.00000000</v>
      </c>
    </row>
    <row r="1612" spans="1:9">
      <c r="A1612" s="1" t="s">
        <v>14528</v>
      </c>
      <c r="B1612" s="1" t="str">
        <f>_xlfn.TEXTBEFORE(ENZLOAD[[#This Row],[ENZLOAD (from enz_from_proteome)]]," ")</f>
        <v>ENZLOAD-IPK2_n_FWD-rt4892</v>
      </c>
      <c r="C1612" s="1">
        <f>_xlfn.NUMBERVALUE(_xlfn.TEXTAFTER(ENZLOAD[[#This Row],[ENZLOAD (from enz_from_proteome)]]," ",-1))</f>
        <v>7.4054859319999997E-8</v>
      </c>
      <c r="F1612" s="1" t="s">
        <v>18221</v>
      </c>
      <c r="G1612" s="1" t="str">
        <f>_xlfn.TEXTBEFORE(Table4[[#This Row],[rxn     upper-bound     lower-bound]]," ")</f>
        <v>ENZLOAD-IPK2_n_FWD-rt4892</v>
      </c>
      <c r="H1612" s="1">
        <f>_xlfn.NUMBERVALUE(TRIM(_xlfn.TEXTBEFORE(_xlfn.TEXTAFTER(Table4[[#This Row],[rxn     upper-bound     lower-bound]],Table4[[#This Row],[rxn]]),Table4[[#This Row],[lb]],-1)))</f>
        <v>1.13301911</v>
      </c>
      <c r="I1612" s="1" t="str">
        <f>_xlfn.TEXTAFTER(Table4[[#This Row],[rxn     upper-bound     lower-bound]]," ",-1)</f>
        <v>0.00000000</v>
      </c>
    </row>
    <row r="1613" spans="1:9">
      <c r="A1613" s="1" t="s">
        <v>14529</v>
      </c>
      <c r="B1613" s="1" t="str">
        <f>_xlfn.TEXTBEFORE(ENZLOAD[[#This Row],[ENZLOAD (from enz_from_proteome)]]," ")</f>
        <v>ENZLOAD-IPK3_n_FWD-rt4892</v>
      </c>
      <c r="C1613" s="1">
        <f>_xlfn.NUMBERVALUE(_xlfn.TEXTAFTER(ENZLOAD[[#This Row],[ENZLOAD (from enz_from_proteome)]]," ",-1))</f>
        <v>7.4054859319999997E-8</v>
      </c>
      <c r="F1613" s="1" t="s">
        <v>18222</v>
      </c>
      <c r="G1613" s="1" t="str">
        <f>_xlfn.TEXTBEFORE(Table4[[#This Row],[rxn     upper-bound     lower-bound]]," ")</f>
        <v>ENZLOAD-IPK3_n_FWD-rt4892</v>
      </c>
      <c r="H1613" s="1">
        <f>_xlfn.NUMBERVALUE(TRIM(_xlfn.TEXTBEFORE(_xlfn.TEXTAFTER(Table4[[#This Row],[rxn     upper-bound     lower-bound]],Table4[[#This Row],[rxn]]),Table4[[#This Row],[lb]],-1)))</f>
        <v>1.13301911</v>
      </c>
      <c r="I1613" s="1" t="str">
        <f>_xlfn.TEXTAFTER(Table4[[#This Row],[rxn     upper-bound     lower-bound]]," ",-1)</f>
        <v>0.00000000</v>
      </c>
    </row>
    <row r="1614" spans="1:9">
      <c r="A1614" s="1" t="s">
        <v>14530</v>
      </c>
      <c r="B1614" s="1" t="str">
        <f>_xlfn.TEXTBEFORE(ENZLOAD[[#This Row],[ENZLOAD (from enz_from_proteome)]]," ")</f>
        <v>ENZLOAD-IPK4_n_FWD-rt4892</v>
      </c>
      <c r="C1614" s="1">
        <f>_xlfn.NUMBERVALUE(_xlfn.TEXTAFTER(ENZLOAD[[#This Row],[ENZLOAD (from enz_from_proteome)]]," ",-1))</f>
        <v>7.4054859319999997E-8</v>
      </c>
      <c r="F1614" s="1" t="s">
        <v>18223</v>
      </c>
      <c r="G1614" s="1" t="str">
        <f>_xlfn.TEXTBEFORE(Table4[[#This Row],[rxn     upper-bound     lower-bound]]," ")</f>
        <v>ENZLOAD-IPK4_n_FWD-rt4892</v>
      </c>
      <c r="H1614" s="1">
        <f>_xlfn.NUMBERVALUE(TRIM(_xlfn.TEXTBEFORE(_xlfn.TEXTAFTER(Table4[[#This Row],[rxn     upper-bound     lower-bound]],Table4[[#This Row],[rxn]]),Table4[[#This Row],[lb]],-1)))</f>
        <v>1.13301911</v>
      </c>
      <c r="I1614" s="1" t="str">
        <f>_xlfn.TEXTAFTER(Table4[[#This Row],[rxn     upper-bound     lower-bound]]," ",-1)</f>
        <v>0.00000000</v>
      </c>
    </row>
    <row r="1615" spans="1:9">
      <c r="A1615" s="1" t="s">
        <v>14531</v>
      </c>
      <c r="B1615" s="1" t="str">
        <f>_xlfn.TEXTBEFORE(ENZLOAD[[#This Row],[ENZLOAD (from enz_from_proteome)]]," ")</f>
        <v>ENZLOAD-IPK5_n_FWD-rt4892</v>
      </c>
      <c r="C1615" s="1">
        <f>_xlfn.NUMBERVALUE(_xlfn.TEXTAFTER(ENZLOAD[[#This Row],[ENZLOAD (from enz_from_proteome)]]," ",-1))</f>
        <v>7.4054859319999997E-8</v>
      </c>
      <c r="F1615" s="1" t="s">
        <v>18224</v>
      </c>
      <c r="G1615" s="1" t="str">
        <f>_xlfn.TEXTBEFORE(Table4[[#This Row],[rxn     upper-bound     lower-bound]]," ")</f>
        <v>ENZLOAD-IPK5_n_FWD-rt4892</v>
      </c>
      <c r="H1615" s="1">
        <f>_xlfn.NUMBERVALUE(TRIM(_xlfn.TEXTBEFORE(_xlfn.TEXTAFTER(Table4[[#This Row],[rxn     upper-bound     lower-bound]],Table4[[#This Row],[rxn]]),Table4[[#This Row],[lb]],-1)))</f>
        <v>1.13301911</v>
      </c>
      <c r="I1615" s="1" t="str">
        <f>_xlfn.TEXTAFTER(Table4[[#This Row],[rxn     upper-bound     lower-bound]]," ",-1)</f>
        <v>0.00000000</v>
      </c>
    </row>
    <row r="1616" spans="1:9">
      <c r="A1616" s="1" t="s">
        <v>14532</v>
      </c>
      <c r="B1616" s="1" t="str">
        <f>_xlfn.TEXTBEFORE(ENZLOAD[[#This Row],[ENZLOAD (from enz_from_proteome)]]," ")</f>
        <v>ENZLOAD-IPMD_c_FWD-rt5526</v>
      </c>
      <c r="C1616" s="1">
        <f>_xlfn.NUMBERVALUE(_xlfn.TEXTAFTER(ENZLOAD[[#This Row],[ENZLOAD (from enz_from_proteome)]]," ",-1))</f>
        <v>3.11101723603E-6</v>
      </c>
      <c r="F1616" s="1" t="s">
        <v>18225</v>
      </c>
      <c r="G1616" s="1" t="str">
        <f>_xlfn.TEXTBEFORE(Table4[[#This Row],[rxn     upper-bound     lower-bound]]," ")</f>
        <v>ENZLOAD-IPMD_c_FWD-rt5526</v>
      </c>
      <c r="H1616" s="1">
        <f>_xlfn.NUMBERVALUE(TRIM(_xlfn.TEXTBEFORE(_xlfn.TEXTAFTER(Table4[[#This Row],[rxn     upper-bound     lower-bound]],Table4[[#This Row],[rxn]]),Table4[[#This Row],[lb]],-1)))</f>
        <v>0.53369014000000004</v>
      </c>
      <c r="I1616" s="1" t="str">
        <f>_xlfn.TEXTAFTER(Table4[[#This Row],[rxn     upper-bound     lower-bound]]," ",-1)</f>
        <v>0.00000000</v>
      </c>
    </row>
    <row r="1617" spans="1:9">
      <c r="A1617" s="1" t="s">
        <v>14533</v>
      </c>
      <c r="B1617" s="1" t="str">
        <f>_xlfn.TEXTBEFORE(ENZLOAD[[#This Row],[ENZLOAD (from enz_from_proteome)]]," ")</f>
        <v>ENZLOAD-IPPMIa_c_FWD-rt6546</v>
      </c>
      <c r="C1617" s="1">
        <f>_xlfn.NUMBERVALUE(_xlfn.TEXTAFTER(ENZLOAD[[#This Row],[ENZLOAD (from enz_from_proteome)]]," ",-1))</f>
        <v>2.61341705315E-6</v>
      </c>
      <c r="F1617" s="1" t="s">
        <v>18226</v>
      </c>
      <c r="G1617" s="1" t="str">
        <f>_xlfn.TEXTBEFORE(Table4[[#This Row],[rxn     upper-bound     lower-bound]]," ")</f>
        <v>ENZLOAD-IPPMIa_c_FWD-rt6546</v>
      </c>
      <c r="H1617" s="1">
        <f>_xlfn.NUMBERVALUE(TRIM(_xlfn.TEXTBEFORE(_xlfn.TEXTAFTER(Table4[[#This Row],[rxn     upper-bound     lower-bound]],Table4[[#This Row],[rxn]]),Table4[[#This Row],[lb]],-1)))</f>
        <v>0.52984171999999996</v>
      </c>
      <c r="I1617" s="1" t="str">
        <f>_xlfn.TEXTAFTER(Table4[[#This Row],[rxn     upper-bound     lower-bound]]," ",-1)</f>
        <v>0.00000000</v>
      </c>
    </row>
    <row r="1618" spans="1:9">
      <c r="A1618" s="1" t="s">
        <v>14534</v>
      </c>
      <c r="B1618" s="1" t="str">
        <f>_xlfn.TEXTBEFORE(ENZLOAD[[#This Row],[ENZLOAD (from enz_from_proteome)]]," ")</f>
        <v>ENZLOAD-IPPMIa_c_REV-rt6546</v>
      </c>
      <c r="C1618" s="1">
        <f>_xlfn.NUMBERVALUE(_xlfn.TEXTAFTER(ENZLOAD[[#This Row],[ENZLOAD (from enz_from_proteome)]]," ",-1))</f>
        <v>2.61341705315E-6</v>
      </c>
      <c r="F1618" s="1" t="s">
        <v>18227</v>
      </c>
      <c r="G1618" s="1" t="str">
        <f>_xlfn.TEXTBEFORE(Table4[[#This Row],[rxn     upper-bound     lower-bound]]," ")</f>
        <v>ENZLOAD-IPPMIa_c_REV-rt6546</v>
      </c>
      <c r="H1618" s="1">
        <f>_xlfn.NUMBERVALUE(TRIM(_xlfn.TEXTBEFORE(_xlfn.TEXTAFTER(Table4[[#This Row],[rxn     upper-bound     lower-bound]],Table4[[#This Row],[rxn]]),Table4[[#This Row],[lb]],-1)))</f>
        <v>0.52984171999999996</v>
      </c>
      <c r="I1618" s="1" t="str">
        <f>_xlfn.TEXTAFTER(Table4[[#This Row],[rxn     upper-bound     lower-bound]]," ",-1)</f>
        <v>0.00000000</v>
      </c>
    </row>
    <row r="1619" spans="1:9">
      <c r="A1619" s="1" t="s">
        <v>14535</v>
      </c>
      <c r="B1619" s="1" t="str">
        <f>_xlfn.TEXTBEFORE(ENZLOAD[[#This Row],[ENZLOAD (from enz_from_proteome)]]," ")</f>
        <v>ENZLOAD-IPPMIb_c_FWD-rt6546</v>
      </c>
      <c r="C1619" s="1">
        <f>_xlfn.NUMBERVALUE(_xlfn.TEXTAFTER(ENZLOAD[[#This Row],[ENZLOAD (from enz_from_proteome)]]," ",-1))</f>
        <v>2.61341705315E-6</v>
      </c>
      <c r="F1619" s="1" t="s">
        <v>18228</v>
      </c>
      <c r="G1619" s="1" t="str">
        <f>_xlfn.TEXTBEFORE(Table4[[#This Row],[rxn     upper-bound     lower-bound]]," ")</f>
        <v>ENZLOAD-IPPMIb_c_FWD-rt6546</v>
      </c>
      <c r="H1619" s="1">
        <f>_xlfn.NUMBERVALUE(TRIM(_xlfn.TEXTBEFORE(_xlfn.TEXTAFTER(Table4[[#This Row],[rxn     upper-bound     lower-bound]],Table4[[#This Row],[rxn]]),Table4[[#This Row],[lb]],-1)))</f>
        <v>0.52984171999999996</v>
      </c>
      <c r="I1619" s="1" t="str">
        <f>_xlfn.TEXTAFTER(Table4[[#This Row],[rxn     upper-bound     lower-bound]]," ",-1)</f>
        <v>0.00000000</v>
      </c>
    </row>
    <row r="1620" spans="1:9">
      <c r="A1620" s="1" t="s">
        <v>14536</v>
      </c>
      <c r="B1620" s="1" t="str">
        <f>_xlfn.TEXTBEFORE(ENZLOAD[[#This Row],[ENZLOAD (from enz_from_proteome)]]," ")</f>
        <v>ENZLOAD-IPPMIb_c_REV-rt6546</v>
      </c>
      <c r="C1620" s="1">
        <f>_xlfn.NUMBERVALUE(_xlfn.TEXTAFTER(ENZLOAD[[#This Row],[ENZLOAD (from enz_from_proteome)]]," ",-1))</f>
        <v>2.61341705315E-6</v>
      </c>
      <c r="F1620" s="1" t="s">
        <v>18229</v>
      </c>
      <c r="G1620" s="1" t="str">
        <f>_xlfn.TEXTBEFORE(Table4[[#This Row],[rxn     upper-bound     lower-bound]]," ")</f>
        <v>ENZLOAD-IPPMIb_c_REV-rt6546</v>
      </c>
      <c r="H1620" s="1">
        <f>_xlfn.NUMBERVALUE(TRIM(_xlfn.TEXTBEFORE(_xlfn.TEXTAFTER(Table4[[#This Row],[rxn     upper-bound     lower-bound]],Table4[[#This Row],[rxn]]),Table4[[#This Row],[lb]],-1)))</f>
        <v>0.52984171999999996</v>
      </c>
      <c r="I1620" s="1" t="str">
        <f>_xlfn.TEXTAFTER(Table4[[#This Row],[rxn     upper-bound     lower-bound]]," ",-1)</f>
        <v>0.00000000</v>
      </c>
    </row>
    <row r="1621" spans="1:9">
      <c r="A1621" s="1" t="s">
        <v>14537</v>
      </c>
      <c r="B1621" s="1" t="str">
        <f>_xlfn.TEXTBEFORE(ENZLOAD[[#This Row],[ENZLOAD (from enz_from_proteome)]]," ")</f>
        <v>ENZLOAD-IPPS_c_FWD-rt7120</v>
      </c>
      <c r="C1621" s="1">
        <f>_xlfn.NUMBERVALUE(_xlfn.TEXTAFTER(ENZLOAD[[#This Row],[ENZLOAD (from enz_from_proteome)]]," ",-1))</f>
        <v>5.4628767050100004E-6</v>
      </c>
      <c r="F1621" s="1" t="s">
        <v>18230</v>
      </c>
      <c r="G1621" s="1" t="str">
        <f>_xlfn.TEXTBEFORE(Table4[[#This Row],[rxn     upper-bound     lower-bound]]," ")</f>
        <v>ENZLOAD-IPPS_c_FWD-rt7120</v>
      </c>
      <c r="H1621" s="1">
        <f>_xlfn.NUMBERVALUE(TRIM(_xlfn.TEXTBEFORE(_xlfn.TEXTAFTER(Table4[[#This Row],[rxn     upper-bound     lower-bound]],Table4[[#This Row],[rxn]]),Table4[[#This Row],[lb]],-1)))</f>
        <v>0.63079638000000005</v>
      </c>
      <c r="I1621" s="1" t="str">
        <f>_xlfn.TEXTAFTER(Table4[[#This Row],[rxn     upper-bound     lower-bound]]," ",-1)</f>
        <v>0.00000000</v>
      </c>
    </row>
    <row r="1622" spans="1:9">
      <c r="A1622" s="1" t="s">
        <v>14538</v>
      </c>
      <c r="B1622" s="1" t="str">
        <f>_xlfn.TEXTBEFORE(ENZLOAD[[#This Row],[ENZLOAD (from enz_from_proteome)]]," ")</f>
        <v>ENZLOAD-IPPYP1_c_FWD-rt1395</v>
      </c>
      <c r="C1622" s="1">
        <f>_xlfn.NUMBERVALUE(_xlfn.TEXTAFTER(ENZLOAD[[#This Row],[ENZLOAD (from enz_from_proteome)]]," ",-1))</f>
        <v>4.3633008919999999E-8</v>
      </c>
      <c r="F1622" s="1" t="s">
        <v>18231</v>
      </c>
      <c r="G1622" s="1" t="str">
        <f>_xlfn.TEXTBEFORE(Table4[[#This Row],[rxn     upper-bound     lower-bound]]," ")</f>
        <v>ENZLOAD-IPPYP1_c_FWD-rt1395</v>
      </c>
      <c r="H1622" s="1">
        <f>_xlfn.NUMBERVALUE(TRIM(_xlfn.TEXTBEFORE(_xlfn.TEXTAFTER(Table4[[#This Row],[rxn     upper-bound     lower-bound]],Table4[[#This Row],[rxn]]),Table4[[#This Row],[lb]],-1)))</f>
        <v>0.27869557</v>
      </c>
      <c r="I1622" s="1" t="str">
        <f>_xlfn.TEXTAFTER(Table4[[#This Row],[rxn     upper-bound     lower-bound]]," ",-1)</f>
        <v>0.00000000</v>
      </c>
    </row>
    <row r="1623" spans="1:9">
      <c r="A1623" s="1" t="s">
        <v>14539</v>
      </c>
      <c r="B1623" s="1" t="str">
        <f>_xlfn.TEXTBEFORE(ENZLOAD[[#This Row],[ENZLOAD (from enz_from_proteome)]]," ")</f>
        <v>ENZLOAD-IPPYP2_c_FWD-rt1973</v>
      </c>
      <c r="C1623" s="1">
        <f>_xlfn.NUMBERVALUE(_xlfn.TEXTAFTER(ENZLOAD[[#This Row],[ENZLOAD (from enz_from_proteome)]]," ",-1))</f>
        <v>5.4444859564999997E-7</v>
      </c>
      <c r="F1623" s="1" t="s">
        <v>18232</v>
      </c>
      <c r="G1623" s="1" t="str">
        <f>_xlfn.TEXTBEFORE(Table4[[#This Row],[rxn     upper-bound     lower-bound]]," ")</f>
        <v>ENZLOAD-IPPYP2_c_FWD-rt1973</v>
      </c>
      <c r="H1623" s="1">
        <f>_xlfn.NUMBERVALUE(TRIM(_xlfn.TEXTBEFORE(_xlfn.TEXTAFTER(Table4[[#This Row],[rxn     upper-bound     lower-bound]],Table4[[#This Row],[rxn]]),Table4[[#This Row],[lb]],-1)))</f>
        <v>0.39469568999999999</v>
      </c>
      <c r="I1623" s="1" t="str">
        <f>_xlfn.TEXTAFTER(Table4[[#This Row],[rxn     upper-bound     lower-bound]]," ",-1)</f>
        <v>0.00000000</v>
      </c>
    </row>
    <row r="1624" spans="1:9">
      <c r="A1624" s="1" t="s">
        <v>14540</v>
      </c>
      <c r="B1624" s="1" t="str">
        <f>_xlfn.TEXTBEFORE(ENZLOAD[[#This Row],[ENZLOAD (from enz_from_proteome)]]," ")</f>
        <v>ENZLOAD-IPPYP3_c_FWD-rt1973</v>
      </c>
      <c r="C1624" s="1">
        <f>_xlfn.NUMBERVALUE(_xlfn.TEXTAFTER(ENZLOAD[[#This Row],[ENZLOAD (from enz_from_proteome)]]," ",-1))</f>
        <v>5.4444859564999997E-7</v>
      </c>
      <c r="F1624" s="1" t="s">
        <v>18233</v>
      </c>
      <c r="G1624" s="1" t="str">
        <f>_xlfn.TEXTBEFORE(Table4[[#This Row],[rxn     upper-bound     lower-bound]]," ")</f>
        <v>ENZLOAD-IPPYP3_c_FWD-rt1973</v>
      </c>
      <c r="H1624" s="1">
        <f>_xlfn.NUMBERVALUE(TRIM(_xlfn.TEXTBEFORE(_xlfn.TEXTAFTER(Table4[[#This Row],[rxn     upper-bound     lower-bound]],Table4[[#This Row],[rxn]]),Table4[[#This Row],[lb]],-1)))</f>
        <v>0.39469568999999999</v>
      </c>
      <c r="I1624" s="1" t="str">
        <f>_xlfn.TEXTAFTER(Table4[[#This Row],[rxn     upper-bound     lower-bound]]," ",-1)</f>
        <v>0.00000000</v>
      </c>
    </row>
    <row r="1625" spans="1:9">
      <c r="A1625" s="1" t="s">
        <v>14541</v>
      </c>
      <c r="B1625" s="1" t="str">
        <f>_xlfn.TEXTBEFORE(ENZLOAD[[#This Row],[ENZLOAD (from enz_from_proteome)]]," ")</f>
        <v>ENZLOAD-IPPYP4_c_FWD-rt1395</v>
      </c>
      <c r="C1625" s="1">
        <f>_xlfn.NUMBERVALUE(_xlfn.TEXTAFTER(ENZLOAD[[#This Row],[ENZLOAD (from enz_from_proteome)]]," ",-1))</f>
        <v>4.3633008919999999E-8</v>
      </c>
      <c r="F1625" s="1" t="s">
        <v>18234</v>
      </c>
      <c r="G1625" s="1" t="str">
        <f>_xlfn.TEXTBEFORE(Table4[[#This Row],[rxn     upper-bound     lower-bound]]," ")</f>
        <v>ENZLOAD-IPPYP4_c_FWD-rt1395</v>
      </c>
      <c r="H1625" s="1">
        <f>_xlfn.NUMBERVALUE(TRIM(_xlfn.TEXTBEFORE(_xlfn.TEXTAFTER(Table4[[#This Row],[rxn     upper-bound     lower-bound]],Table4[[#This Row],[rxn]]),Table4[[#This Row],[lb]],-1)))</f>
        <v>0.27869557</v>
      </c>
      <c r="I1625" s="1" t="str">
        <f>_xlfn.TEXTAFTER(Table4[[#This Row],[rxn     upper-bound     lower-bound]]," ",-1)</f>
        <v>0.00000000</v>
      </c>
    </row>
    <row r="1626" spans="1:9">
      <c r="A1626" s="1" t="s">
        <v>14542</v>
      </c>
      <c r="B1626" s="1" t="str">
        <f>_xlfn.TEXTBEFORE(ENZLOAD[[#This Row],[ENZLOAD (from enz_from_proteome)]]," ")</f>
        <v>ENZLOAD-IPT_g_FWD-rt4804</v>
      </c>
      <c r="C1626" s="1">
        <f>_xlfn.NUMBERVALUE(_xlfn.TEXTAFTER(ENZLOAD[[#This Row],[ENZLOAD (from enz_from_proteome)]]," ",-1))</f>
        <v>0</v>
      </c>
      <c r="F1626" s="1" t="s">
        <v>18235</v>
      </c>
      <c r="G1626" s="1" t="str">
        <f>_xlfn.TEXTBEFORE(Table4[[#This Row],[rxn     upper-bound     lower-bound]]," ")</f>
        <v>ENZLOAD-IPT_g_FWD-rt4804</v>
      </c>
      <c r="H1626" s="1">
        <f>_xlfn.NUMBERVALUE(TRIM(_xlfn.TEXTBEFORE(_xlfn.TEXTAFTER(Table4[[#This Row],[rxn     upper-bound     lower-bound]],Table4[[#This Row],[rxn]]),Table4[[#This Row],[lb]],-1)))</f>
        <v>0.94619056999999995</v>
      </c>
      <c r="I1626" s="1" t="str">
        <f>_xlfn.TEXTAFTER(Table4[[#This Row],[rxn     upper-bound     lower-bound]]," ",-1)</f>
        <v>0.00000000</v>
      </c>
    </row>
    <row r="1627" spans="1:9">
      <c r="A1627" s="1" t="s">
        <v>14543</v>
      </c>
      <c r="B1627" s="1" t="str">
        <f>_xlfn.TEXTBEFORE(ENZLOAD[[#This Row],[ENZLOAD (from enz_from_proteome)]]," ")</f>
        <v>ENZLOAD-ITCOAL_m_FWD-LSC12</v>
      </c>
      <c r="C1627" s="1">
        <f>_xlfn.NUMBERVALUE(_xlfn.TEXTAFTER(ENZLOAD[[#This Row],[ENZLOAD (from enz_from_proteome)]]," ",-1))</f>
        <v>4.97302152146E-6</v>
      </c>
      <c r="F1627" s="1" t="s">
        <v>18236</v>
      </c>
      <c r="G1627" s="1" t="str">
        <f>_xlfn.TEXTBEFORE(Table4[[#This Row],[rxn     upper-bound     lower-bound]]," ")</f>
        <v>ENZLOAD-ITCOAL_m_FWD-LSC12</v>
      </c>
      <c r="H1627" s="1">
        <f>_xlfn.NUMBERVALUE(TRIM(_xlfn.TEXTBEFORE(_xlfn.TEXTAFTER(Table4[[#This Row],[rxn     upper-bound     lower-bound]],Table4[[#This Row],[rxn]]),Table4[[#This Row],[lb]],-1)))</f>
        <v>0.53259957999999996</v>
      </c>
      <c r="I1627" s="1" t="str">
        <f>_xlfn.TEXTAFTER(Table4[[#This Row],[rxn     upper-bound     lower-bound]]," ",-1)</f>
        <v>0.00000000</v>
      </c>
    </row>
    <row r="1628" spans="1:9">
      <c r="A1628" s="1" t="s">
        <v>14544</v>
      </c>
      <c r="B1628" s="1" t="str">
        <f>_xlfn.TEXTBEFORE(ENZLOAD[[#This Row],[ENZLOAD (from enz_from_proteome)]]," ")</f>
        <v>ENZLOAD-ITCOAL_m_REV-LSC12</v>
      </c>
      <c r="C1628" s="1">
        <f>_xlfn.NUMBERVALUE(_xlfn.TEXTAFTER(ENZLOAD[[#This Row],[ENZLOAD (from enz_from_proteome)]]," ",-1))</f>
        <v>4.97302152146E-6</v>
      </c>
      <c r="F1628" s="1" t="s">
        <v>18237</v>
      </c>
      <c r="G1628" s="1" t="str">
        <f>_xlfn.TEXTBEFORE(Table4[[#This Row],[rxn     upper-bound     lower-bound]]," ")</f>
        <v>ENZLOAD-ITCOAL_m_REV-LSC12</v>
      </c>
      <c r="H1628" s="1">
        <f>_xlfn.NUMBERVALUE(TRIM(_xlfn.TEXTBEFORE(_xlfn.TEXTAFTER(Table4[[#This Row],[rxn     upper-bound     lower-bound]],Table4[[#This Row],[rxn]]),Table4[[#This Row],[lb]],-1)))</f>
        <v>0.53259957999999996</v>
      </c>
      <c r="I1628" s="1" t="str">
        <f>_xlfn.TEXTAFTER(Table4[[#This Row],[rxn     upper-bound     lower-bound]]," ",-1)</f>
        <v>0.00000000</v>
      </c>
    </row>
    <row r="1629" spans="1:9">
      <c r="A1629" s="1" t="s">
        <v>14545</v>
      </c>
      <c r="B1629" s="1" t="str">
        <f>_xlfn.TEXTBEFORE(ENZLOAD[[#This Row],[ENZLOAD (from enz_from_proteome)]]," ")</f>
        <v>ENZLOAD-KARA1i_m_FWD-rt0808</v>
      </c>
      <c r="C1629" s="1">
        <f>_xlfn.NUMBERVALUE(_xlfn.TEXTAFTER(ENZLOAD[[#This Row],[ENZLOAD (from enz_from_proteome)]]," ",-1))</f>
        <v>1.5358719563229999E-5</v>
      </c>
      <c r="F1629" s="1" t="s">
        <v>18238</v>
      </c>
      <c r="G1629" s="1" t="str">
        <f>_xlfn.TEXTBEFORE(Table4[[#This Row],[rxn     upper-bound     lower-bound]]," ")</f>
        <v>ENZLOAD-KARA1i_m_FWD-rt0808</v>
      </c>
      <c r="H1629" s="1">
        <f>_xlfn.NUMBERVALUE(TRIM(_xlfn.TEXTBEFORE(_xlfn.TEXTAFTER(Table4[[#This Row],[rxn     upper-bound     lower-bound]],Table4[[#This Row],[rxn]]),Table4[[#This Row],[lb]],-1)))</f>
        <v>0.99183520000000003</v>
      </c>
      <c r="I1629" s="1" t="str">
        <f>_xlfn.TEXTAFTER(Table4[[#This Row],[rxn     upper-bound     lower-bound]]," ",-1)</f>
        <v>0.00000000</v>
      </c>
    </row>
    <row r="1630" spans="1:9">
      <c r="A1630" s="1" t="s">
        <v>14546</v>
      </c>
      <c r="B1630" s="1" t="str">
        <f>_xlfn.TEXTBEFORE(ENZLOAD[[#This Row],[ENZLOAD (from enz_from_proteome)]]," ")</f>
        <v>ENZLOAD-KARA2i_m_FWD-rt0808</v>
      </c>
      <c r="C1630" s="1">
        <f>_xlfn.NUMBERVALUE(_xlfn.TEXTAFTER(ENZLOAD[[#This Row],[ENZLOAD (from enz_from_proteome)]]," ",-1))</f>
        <v>1.5358719563229999E-5</v>
      </c>
      <c r="F1630" s="1" t="s">
        <v>18239</v>
      </c>
      <c r="G1630" s="1" t="str">
        <f>_xlfn.TEXTBEFORE(Table4[[#This Row],[rxn     upper-bound     lower-bound]]," ")</f>
        <v>ENZLOAD-KARA2i_m_FWD-rt0808</v>
      </c>
      <c r="H1630" s="1">
        <f>_xlfn.NUMBERVALUE(TRIM(_xlfn.TEXTBEFORE(_xlfn.TEXTAFTER(Table4[[#This Row],[rxn     upper-bound     lower-bound]],Table4[[#This Row],[rxn]]),Table4[[#This Row],[lb]],-1)))</f>
        <v>0.99183520000000003</v>
      </c>
      <c r="I1630" s="1" t="str">
        <f>_xlfn.TEXTAFTER(Table4[[#This Row],[rxn     upper-bound     lower-bound]]," ",-1)</f>
        <v>0.00000000</v>
      </c>
    </row>
    <row r="1631" spans="1:9">
      <c r="A1631" s="1" t="s">
        <v>14547</v>
      </c>
      <c r="B1631" s="1" t="str">
        <f>_xlfn.TEXTBEFORE(ENZLOAD[[#This Row],[ENZLOAD (from enz_from_proteome)]]," ")</f>
        <v>ENZLOAD-KYN3OX_c_FWD-rt0899</v>
      </c>
      <c r="C1631" s="1">
        <f>_xlfn.NUMBERVALUE(_xlfn.TEXTAFTER(ENZLOAD[[#This Row],[ENZLOAD (from enz_from_proteome)]]," ",-1))</f>
        <v>8.3569622089999995E-8</v>
      </c>
      <c r="F1631" s="1" t="s">
        <v>18240</v>
      </c>
      <c r="G1631" s="1" t="str">
        <f>_xlfn.TEXTBEFORE(Table4[[#This Row],[rxn     upper-bound     lower-bound]]," ")</f>
        <v>ENZLOAD-Kt_c_m_FWD-rt7131</v>
      </c>
      <c r="H1631" s="1">
        <f>_xlfn.NUMBERVALUE(TRIM(_xlfn.TEXTBEFORE(_xlfn.TEXTAFTER(Table4[[#This Row],[rxn     upper-bound     lower-bound]],Table4[[#This Row],[rxn]]),Table4[[#This Row],[lb]],-1)))</f>
        <v>0.50484828999999998</v>
      </c>
      <c r="I1631" s="1" t="str">
        <f>_xlfn.TEXTAFTER(Table4[[#This Row],[rxn     upper-bound     lower-bound]]," ",-1)</f>
        <v>0.00000000</v>
      </c>
    </row>
    <row r="1632" spans="1:9">
      <c r="A1632" s="1" t="s">
        <v>14548</v>
      </c>
      <c r="B1632" s="1" t="str">
        <f>_xlfn.TEXTBEFORE(ENZLOAD[[#This Row],[ENZLOAD (from enz_from_proteome)]]," ")</f>
        <v>ENZLOAD-KYNAT2_c_FWD-rt0172</v>
      </c>
      <c r="C1632" s="1">
        <f>_xlfn.NUMBERVALUE(_xlfn.TEXTAFTER(ENZLOAD[[#This Row],[ENZLOAD (from enz_from_proteome)]]," ",-1))</f>
        <v>8.4643688992000001E-7</v>
      </c>
      <c r="F1632" s="1" t="s">
        <v>18241</v>
      </c>
      <c r="G1632" s="1" t="str">
        <f>_xlfn.TEXTBEFORE(Table4[[#This Row],[rxn     upper-bound     lower-bound]]," ")</f>
        <v>ENZLOAD-Kt_c_m_REV-rt7131</v>
      </c>
      <c r="H1632" s="1">
        <f>_xlfn.NUMBERVALUE(TRIM(_xlfn.TEXTBEFORE(_xlfn.TEXTAFTER(Table4[[#This Row],[rxn     upper-bound     lower-bound]],Table4[[#This Row],[rxn]]),Table4[[#This Row],[lb]],-1)))</f>
        <v>0.50484828999999998</v>
      </c>
      <c r="I1632" s="1" t="str">
        <f>_xlfn.TEXTAFTER(Table4[[#This Row],[rxn     upper-bound     lower-bound]]," ",-1)</f>
        <v>0.00000000</v>
      </c>
    </row>
    <row r="1633" spans="1:9">
      <c r="A1633" s="1" t="s">
        <v>14549</v>
      </c>
      <c r="B1633" s="1" t="str">
        <f>_xlfn.TEXTBEFORE(ENZLOAD[[#This Row],[ENZLOAD (from enz_from_proteome)]]," ")</f>
        <v>ENZLOAD-KYNAT2_c_FWD-rt4039</v>
      </c>
      <c r="C1633" s="1">
        <f>_xlfn.NUMBERVALUE(_xlfn.TEXTAFTER(ENZLOAD[[#This Row],[ENZLOAD (from enz_from_proteome)]]," ",-1))</f>
        <v>5.9418719815999997E-7</v>
      </c>
      <c r="F1633" s="1" t="s">
        <v>18242</v>
      </c>
      <c r="G1633" s="1" t="str">
        <f>_xlfn.TEXTBEFORE(Table4[[#This Row],[rxn     upper-bound     lower-bound]]," ")</f>
        <v>ENZLOAD-Ktps_e_FWD-rt2101_e</v>
      </c>
      <c r="H1633" s="1">
        <f>_xlfn.NUMBERVALUE(TRIM(_xlfn.TEXTBEFORE(_xlfn.TEXTAFTER(Table4[[#This Row],[rxn     upper-bound     lower-bound]],Table4[[#This Row],[rxn]]),Table4[[#This Row],[lb]],-1)))</f>
        <v>0.51821488999999998</v>
      </c>
      <c r="I1633" s="1" t="str">
        <f>_xlfn.TEXTAFTER(Table4[[#This Row],[rxn     upper-bound     lower-bound]]," ",-1)</f>
        <v>0.00000000</v>
      </c>
    </row>
    <row r="1634" spans="1:9">
      <c r="A1634" s="1" t="s">
        <v>14550</v>
      </c>
      <c r="B1634" s="1" t="str">
        <f>_xlfn.TEXTBEFORE(ENZLOAD[[#This Row],[ENZLOAD (from enz_from_proteome)]]," ")</f>
        <v>ENZLOAD-KYNAT2_c_REV-rt0172</v>
      </c>
      <c r="C1634" s="1">
        <f>_xlfn.NUMBERVALUE(_xlfn.TEXTAFTER(ENZLOAD[[#This Row],[ENZLOAD (from enz_from_proteome)]]," ",-1))</f>
        <v>8.4643688992000001E-7</v>
      </c>
      <c r="F1634" s="1" t="s">
        <v>18243</v>
      </c>
      <c r="G1634" s="1" t="str">
        <f>_xlfn.TEXTBEFORE(Table4[[#This Row],[rxn     upper-bound     lower-bound]]," ")</f>
        <v>ENZLOAD-KYN_c_FWD-rt0357</v>
      </c>
      <c r="H1634" s="1">
        <f>_xlfn.NUMBERVALUE(TRIM(_xlfn.TEXTBEFORE(_xlfn.TEXTAFTER(Table4[[#This Row],[rxn     upper-bound     lower-bound]],Table4[[#This Row],[rxn]]),Table4[[#This Row],[lb]],-1)))</f>
        <v>0.36503411000000002</v>
      </c>
      <c r="I1634" s="1" t="str">
        <f>_xlfn.TEXTAFTER(Table4[[#This Row],[rxn     upper-bound     lower-bound]]," ",-1)</f>
        <v>0.00000000</v>
      </c>
    </row>
    <row r="1635" spans="1:9">
      <c r="A1635" s="1" t="s">
        <v>14551</v>
      </c>
      <c r="B1635" s="1" t="str">
        <f>_xlfn.TEXTBEFORE(ENZLOAD[[#This Row],[ENZLOAD (from enz_from_proteome)]]," ")</f>
        <v>ENZLOAD-KYNAT2_c_REV-rt4039</v>
      </c>
      <c r="C1635" s="1">
        <f>_xlfn.NUMBERVALUE(_xlfn.TEXTAFTER(ENZLOAD[[#This Row],[ENZLOAD (from enz_from_proteome)]]," ",-1))</f>
        <v>5.9418719815999997E-7</v>
      </c>
      <c r="F1635" s="1" t="s">
        <v>18244</v>
      </c>
      <c r="G1635" s="1" t="str">
        <f>_xlfn.TEXTBEFORE(Table4[[#This Row],[rxn     upper-bound     lower-bound]]," ")</f>
        <v>ENZLOAD-KYN3OX_c_FWD-rt0899</v>
      </c>
      <c r="H1635" s="1">
        <f>_xlfn.NUMBERVALUE(TRIM(_xlfn.TEXTBEFORE(_xlfn.TEXTAFTER(Table4[[#This Row],[rxn     upper-bound     lower-bound]],Table4[[#This Row],[rxn]]),Table4[[#This Row],[lb]],-1)))</f>
        <v>0.71401912000000001</v>
      </c>
      <c r="I1635" s="1" t="str">
        <f>_xlfn.TEXTAFTER(Table4[[#This Row],[rxn     upper-bound     lower-bound]]," ",-1)</f>
        <v>0.00000000</v>
      </c>
    </row>
    <row r="1636" spans="1:9">
      <c r="A1636" s="1" t="s">
        <v>14552</v>
      </c>
      <c r="B1636" s="1" t="str">
        <f>_xlfn.TEXTBEFORE(ENZLOAD[[#This Row],[ENZLOAD (from enz_from_proteome)]]," ")</f>
        <v>ENZLOAD-KYN_c_FWD-rt0357</v>
      </c>
      <c r="C1636" s="1">
        <f>_xlfn.NUMBERVALUE(_xlfn.TEXTAFTER(ENZLOAD[[#This Row],[ENZLOAD (from enz_from_proteome)]]," ",-1))</f>
        <v>3.4262439739999902E-8</v>
      </c>
      <c r="F1636" s="1" t="s">
        <v>18245</v>
      </c>
      <c r="G1636" s="1" t="str">
        <f>_xlfn.TEXTBEFORE(Table4[[#This Row],[rxn     upper-bound     lower-bound]]," ")</f>
        <v>ENZLOAD-KYNAT2_c_FWD-rt0172</v>
      </c>
      <c r="H1636" s="1">
        <f>_xlfn.NUMBERVALUE(TRIM(_xlfn.TEXTBEFORE(_xlfn.TEXTAFTER(Table4[[#This Row],[rxn     upper-bound     lower-bound]],Table4[[#This Row],[rxn]]),Table4[[#This Row],[lb]],-1)))</f>
        <v>0.89097742000000002</v>
      </c>
      <c r="I1636" s="1" t="str">
        <f>_xlfn.TEXTAFTER(Table4[[#This Row],[rxn     upper-bound     lower-bound]]," ",-1)</f>
        <v>0.00000000</v>
      </c>
    </row>
    <row r="1637" spans="1:9">
      <c r="A1637" s="1" t="s">
        <v>14553</v>
      </c>
      <c r="B1637" s="1" t="str">
        <f>_xlfn.TEXTBEFORE(ENZLOAD[[#This Row],[ENZLOAD (from enz_from_proteome)]]," ")</f>
        <v>ENZLOAD-Kt_c_m_FWD-rt7131</v>
      </c>
      <c r="C1637" s="1">
        <f>_xlfn.NUMBERVALUE(_xlfn.TEXTAFTER(ENZLOAD[[#This Row],[ENZLOAD (from enz_from_proteome)]]," ",-1))</f>
        <v>2.8009259497E-7</v>
      </c>
      <c r="F1637" s="1" t="s">
        <v>18246</v>
      </c>
      <c r="G1637" s="1" t="str">
        <f>_xlfn.TEXTBEFORE(Table4[[#This Row],[rxn     upper-bound     lower-bound]]," ")</f>
        <v>ENZLOAD-KYNAT2_c_REV-rt0172</v>
      </c>
      <c r="H1637" s="1">
        <f>_xlfn.NUMBERVALUE(TRIM(_xlfn.TEXTBEFORE(_xlfn.TEXTAFTER(Table4[[#This Row],[rxn     upper-bound     lower-bound]],Table4[[#This Row],[rxn]]),Table4[[#This Row],[lb]],-1)))</f>
        <v>0.89097742000000002</v>
      </c>
      <c r="I1637" s="1" t="str">
        <f>_xlfn.TEXTAFTER(Table4[[#This Row],[rxn     upper-bound     lower-bound]]," ",-1)</f>
        <v>0.00000000</v>
      </c>
    </row>
    <row r="1638" spans="1:9">
      <c r="A1638" s="1" t="s">
        <v>14554</v>
      </c>
      <c r="B1638" s="1" t="str">
        <f>_xlfn.TEXTBEFORE(ENZLOAD[[#This Row],[ENZLOAD (from enz_from_proteome)]]," ")</f>
        <v>ENZLOAD-Kt_c_m_REV-rt7131</v>
      </c>
      <c r="C1638" s="1">
        <f>_xlfn.NUMBERVALUE(_xlfn.TEXTAFTER(ENZLOAD[[#This Row],[ENZLOAD (from enz_from_proteome)]]," ",-1))</f>
        <v>2.8009259497E-7</v>
      </c>
      <c r="F1638" s="1" t="s">
        <v>18247</v>
      </c>
      <c r="G1638" s="1" t="str">
        <f>_xlfn.TEXTBEFORE(Table4[[#This Row],[rxn     upper-bound     lower-bound]]," ")</f>
        <v>ENZLOAD-KYNAT2_c_FWD-rt4039</v>
      </c>
      <c r="H1638" s="1">
        <f>_xlfn.NUMBERVALUE(TRIM(_xlfn.TEXTBEFORE(_xlfn.TEXTAFTER(Table4[[#This Row],[rxn     upper-bound     lower-bound]],Table4[[#This Row],[rxn]]),Table4[[#This Row],[lb]],-1)))</f>
        <v>0.87844668999999997</v>
      </c>
      <c r="I1638" s="1" t="str">
        <f>_xlfn.TEXTAFTER(Table4[[#This Row],[rxn     upper-bound     lower-bound]]," ",-1)</f>
        <v>0.00000000</v>
      </c>
    </row>
    <row r="1639" spans="1:9">
      <c r="A1639" s="1" t="s">
        <v>14555</v>
      </c>
      <c r="B1639" s="1" t="str">
        <f>_xlfn.TEXTBEFORE(ENZLOAD[[#This Row],[ENZLOAD (from enz_from_proteome)]]," ")</f>
        <v>ENZLOAD-Ktps_e_FWD-rt2101_e</v>
      </c>
      <c r="C1639" s="1">
        <f>_xlfn.NUMBERVALUE(_xlfn.TEXTAFTER(ENZLOAD[[#This Row],[ENZLOAD (from enz_from_proteome)]]," ",-1))</f>
        <v>1.270157205E-8</v>
      </c>
      <c r="F1639" s="1" t="s">
        <v>18248</v>
      </c>
      <c r="G1639" s="1" t="str">
        <f>_xlfn.TEXTBEFORE(Table4[[#This Row],[rxn     upper-bound     lower-bound]]," ")</f>
        <v>ENZLOAD-KYNAT2_c_REV-rt4039</v>
      </c>
      <c r="H1639" s="1">
        <f>_xlfn.NUMBERVALUE(TRIM(_xlfn.TEXTBEFORE(_xlfn.TEXTAFTER(Table4[[#This Row],[rxn     upper-bound     lower-bound]],Table4[[#This Row],[rxn]]),Table4[[#This Row],[lb]],-1)))</f>
        <v>0.87844668999999997</v>
      </c>
      <c r="I1639" s="1" t="str">
        <f>_xlfn.TEXTAFTER(Table4[[#This Row],[rxn     upper-bound     lower-bound]]," ",-1)</f>
        <v>0.00000000</v>
      </c>
    </row>
    <row r="1640" spans="1:9">
      <c r="A1640" s="1" t="s">
        <v>14556</v>
      </c>
      <c r="B1640" s="1" t="str">
        <f>_xlfn.TEXTBEFORE(ENZLOAD[[#This Row],[ENZLOAD (from enz_from_proteome)]]," ")</f>
        <v>ENZLOAD-LACDtps_c_FWD-rt1816_c</v>
      </c>
      <c r="C1640" s="1">
        <f>_xlfn.NUMBERVALUE(_xlfn.TEXTAFTER(ENZLOAD[[#This Row],[ENZLOAD (from enz_from_proteome)]]," ",-1))</f>
        <v>0</v>
      </c>
      <c r="F1640" s="1" t="s">
        <v>18249</v>
      </c>
      <c r="G1640" s="1" t="str">
        <f>_xlfn.TEXTBEFORE(Table4[[#This Row],[rxn     upper-bound     lower-bound]]," ")</f>
        <v>ENZLOAD-LACDtps_c_FWD-rt1816_c</v>
      </c>
      <c r="H1640" s="1">
        <f>_xlfn.NUMBERVALUE(TRIM(_xlfn.TEXTBEFORE(_xlfn.TEXTAFTER(Table4[[#This Row],[rxn     upper-bound     lower-bound]],Table4[[#This Row],[rxn]]),Table4[[#This Row],[lb]],-1)))</f>
        <v>0.81102901000000005</v>
      </c>
      <c r="I1640" s="1" t="str">
        <f>_xlfn.TEXTAFTER(Table4[[#This Row],[rxn     upper-bound     lower-bound]]," ",-1)</f>
        <v>0.00000000</v>
      </c>
    </row>
    <row r="1641" spans="1:9">
      <c r="A1641" s="1" t="s">
        <v>14557</v>
      </c>
      <c r="B1641" s="1" t="str">
        <f>_xlfn.TEXTBEFORE(ENZLOAD[[#This Row],[ENZLOAD (from enz_from_proteome)]]," ")</f>
        <v>ENZLOAD-LACDtps_c_REV-rt1816_c</v>
      </c>
      <c r="C1641" s="1">
        <f>_xlfn.NUMBERVALUE(_xlfn.TEXTAFTER(ENZLOAD[[#This Row],[ENZLOAD (from enz_from_proteome)]]," ",-1))</f>
        <v>0</v>
      </c>
      <c r="F1641" s="1" t="s">
        <v>18250</v>
      </c>
      <c r="G1641" s="1" t="str">
        <f>_xlfn.TEXTBEFORE(Table4[[#This Row],[rxn     upper-bound     lower-bound]]," ")</f>
        <v>ENZLOAD-LACDtps_c_REV-rt1816_c</v>
      </c>
      <c r="H1641" s="1">
        <f>_xlfn.NUMBERVALUE(TRIM(_xlfn.TEXTBEFORE(_xlfn.TEXTAFTER(Table4[[#This Row],[rxn     upper-bound     lower-bound]],Table4[[#This Row],[rxn]]),Table4[[#This Row],[lb]],-1)))</f>
        <v>0.81102901000000005</v>
      </c>
      <c r="I1641" s="1" t="str">
        <f>_xlfn.TEXTAFTER(Table4[[#This Row],[rxn     upper-bound     lower-bound]]," ",-1)</f>
        <v>0.00000000</v>
      </c>
    </row>
    <row r="1642" spans="1:9">
      <c r="A1642" s="1" t="s">
        <v>14558</v>
      </c>
      <c r="B1642" s="1" t="str">
        <f>_xlfn.TEXTBEFORE(ENZLOAD[[#This Row],[ENZLOAD (from enz_from_proteome)]]," ")</f>
        <v>ENZLOAD-LACLtps_c_FWD-rt1816_c</v>
      </c>
      <c r="C1642" s="1">
        <f>_xlfn.NUMBERVALUE(_xlfn.TEXTAFTER(ENZLOAD[[#This Row],[ENZLOAD (from enz_from_proteome)]]," ",-1))</f>
        <v>0</v>
      </c>
      <c r="F1642" s="1" t="s">
        <v>18251</v>
      </c>
      <c r="G1642" s="1" t="str">
        <f>_xlfn.TEXTBEFORE(Table4[[#This Row],[rxn     upper-bound     lower-bound]]," ")</f>
        <v>ENZLOAD-LACLtps_c_FWD-rt1816_c</v>
      </c>
      <c r="H1642" s="1">
        <f>_xlfn.NUMBERVALUE(TRIM(_xlfn.TEXTBEFORE(_xlfn.TEXTAFTER(Table4[[#This Row],[rxn     upper-bound     lower-bound]],Table4[[#This Row],[rxn]]),Table4[[#This Row],[lb]],-1)))</f>
        <v>0.81102901000000005</v>
      </c>
      <c r="I1642" s="1" t="str">
        <f>_xlfn.TEXTAFTER(Table4[[#This Row],[rxn     upper-bound     lower-bound]]," ",-1)</f>
        <v>0.00000000</v>
      </c>
    </row>
    <row r="1643" spans="1:9">
      <c r="A1643" s="1" t="s">
        <v>14559</v>
      </c>
      <c r="B1643" s="1" t="str">
        <f>_xlfn.TEXTBEFORE(ENZLOAD[[#This Row],[ENZLOAD (from enz_from_proteome)]]," ")</f>
        <v>ENZLOAD-LACt_c_m_FWD-rt1816_m</v>
      </c>
      <c r="C1643" s="1">
        <f>_xlfn.NUMBERVALUE(_xlfn.TEXTAFTER(ENZLOAD[[#This Row],[ENZLOAD (from enz_from_proteome)]]," ",-1))</f>
        <v>0</v>
      </c>
      <c r="F1643" s="1" t="s">
        <v>18252</v>
      </c>
      <c r="G1643" s="1" t="str">
        <f>_xlfn.TEXTBEFORE(Table4[[#This Row],[rxn     upper-bound     lower-bound]]," ")</f>
        <v>ENZLOAD-LACt_c_m_FWD-rt1816_m</v>
      </c>
      <c r="H1643" s="1">
        <f>_xlfn.NUMBERVALUE(TRIM(_xlfn.TEXTBEFORE(_xlfn.TEXTAFTER(Table4[[#This Row],[rxn     upper-bound     lower-bound]],Table4[[#This Row],[rxn]]),Table4[[#This Row],[lb]],-1)))</f>
        <v>0.81102901000000005</v>
      </c>
      <c r="I1643" s="1" t="str">
        <f>_xlfn.TEXTAFTER(Table4[[#This Row],[rxn     upper-bound     lower-bound]]," ",-1)</f>
        <v>0.00000000</v>
      </c>
    </row>
    <row r="1644" spans="1:9">
      <c r="A1644" s="1" t="s">
        <v>14560</v>
      </c>
      <c r="B1644" s="1" t="str">
        <f>_xlfn.TEXTBEFORE(ENZLOAD[[#This Row],[ENZLOAD (from enz_from_proteome)]]," ")</f>
        <v>ENZLOAD-LACt_c_m_REV-rt1816_m</v>
      </c>
      <c r="C1644" s="1">
        <f>_xlfn.NUMBERVALUE(_xlfn.TEXTAFTER(ENZLOAD[[#This Row],[ENZLOAD (from enz_from_proteome)]]," ",-1))</f>
        <v>0</v>
      </c>
      <c r="F1644" s="1" t="s">
        <v>18253</v>
      </c>
      <c r="G1644" s="1" t="str">
        <f>_xlfn.TEXTBEFORE(Table4[[#This Row],[rxn     upper-bound     lower-bound]]," ")</f>
        <v>ENZLOAD-LACt_c_m_REV-rt1816_m</v>
      </c>
      <c r="H1644" s="1">
        <f>_xlfn.NUMBERVALUE(TRIM(_xlfn.TEXTBEFORE(_xlfn.TEXTAFTER(Table4[[#This Row],[rxn     upper-bound     lower-bound]],Table4[[#This Row],[rxn]]),Table4[[#This Row],[lb]],-1)))</f>
        <v>0.81102901000000005</v>
      </c>
      <c r="I1644" s="1" t="str">
        <f>_xlfn.TEXTAFTER(Table4[[#This Row],[rxn     upper-bound     lower-bound]]," ",-1)</f>
        <v>0.00000000</v>
      </c>
    </row>
    <row r="1645" spans="1:9">
      <c r="A1645" s="1" t="s">
        <v>14561</v>
      </c>
      <c r="B1645" s="1" t="str">
        <f>_xlfn.TEXTBEFORE(ENZLOAD[[#This Row],[ENZLOAD (from enz_from_proteome)]]," ")</f>
        <v>ENZLOAD-LALDO3_c_FWD-rt3783</v>
      </c>
      <c r="C1645" s="1">
        <f>_xlfn.NUMBERVALUE(_xlfn.TEXTAFTER(ENZLOAD[[#This Row],[ENZLOAD (from enz_from_proteome)]]," ",-1))</f>
        <v>0</v>
      </c>
      <c r="F1645" s="1" t="s">
        <v>18254</v>
      </c>
      <c r="G1645" s="1" t="str">
        <f>_xlfn.TEXTBEFORE(Table4[[#This Row],[rxn     upper-bound     lower-bound]]," ")</f>
        <v>ENZLOAD-LALDO3_c_FWD-rt3783</v>
      </c>
      <c r="H1645" s="1">
        <f>_xlfn.NUMBERVALUE(TRIM(_xlfn.TEXTBEFORE(_xlfn.TEXTAFTER(Table4[[#This Row],[rxn     upper-bound     lower-bound]],Table4[[#This Row],[rxn]]),Table4[[#This Row],[lb]],-1)))</f>
        <v>1.10221265</v>
      </c>
      <c r="I1645" s="1" t="str">
        <f>_xlfn.TEXTAFTER(Table4[[#This Row],[rxn     upper-bound     lower-bound]]," ",-1)</f>
        <v>0.00000000</v>
      </c>
    </row>
    <row r="1646" spans="1:9">
      <c r="A1646" s="1" t="s">
        <v>14562</v>
      </c>
      <c r="B1646" s="1" t="str">
        <f>_xlfn.TEXTBEFORE(ENZLOAD[[#This Row],[ENZLOAD (from enz_from_proteome)]]," ")</f>
        <v>ENZLOAD-LANOSTt_c_e_FWD-rt6543</v>
      </c>
      <c r="C1646" s="1">
        <f>_xlfn.NUMBERVALUE(_xlfn.TEXTAFTER(ENZLOAD[[#This Row],[ENZLOAD (from enz_from_proteome)]]," ",-1))</f>
        <v>1.4623640575E-7</v>
      </c>
      <c r="F1646" s="1" t="s">
        <v>18255</v>
      </c>
      <c r="G1646" s="1" t="str">
        <f>_xlfn.TEXTBEFORE(Table4[[#This Row],[rxn     upper-bound     lower-bound]]," ")</f>
        <v>ENZLOAD-LANOSTt_c_e_FWD-rt6543</v>
      </c>
      <c r="H1646" s="1">
        <f>_xlfn.NUMBERVALUE(TRIM(_xlfn.TEXTBEFORE(_xlfn.TEXTAFTER(Table4[[#This Row],[rxn     upper-bound     lower-bound]],Table4[[#This Row],[rxn]]),Table4[[#This Row],[lb]],-1)))</f>
        <v>0.24356257000000001</v>
      </c>
      <c r="I1646" s="1" t="str">
        <f>_xlfn.TEXTAFTER(Table4[[#This Row],[rxn     upper-bound     lower-bound]]," ",-1)</f>
        <v>0.00000000</v>
      </c>
    </row>
    <row r="1647" spans="1:9">
      <c r="A1647" s="1" t="s">
        <v>14563</v>
      </c>
      <c r="B1647" s="1" t="str">
        <f>_xlfn.TEXTBEFORE(ENZLOAD[[#This Row],[ENZLOAD (from enz_from_proteome)]]," ")</f>
        <v>ENZLOAD-LANOSTt_c_e_REV-rt6543</v>
      </c>
      <c r="C1647" s="1">
        <f>_xlfn.NUMBERVALUE(_xlfn.TEXTAFTER(ENZLOAD[[#This Row],[ENZLOAD (from enz_from_proteome)]]," ",-1))</f>
        <v>1.4623640575E-7</v>
      </c>
      <c r="F1647" s="1" t="s">
        <v>18256</v>
      </c>
      <c r="G1647" s="1" t="str">
        <f>_xlfn.TEXTBEFORE(Table4[[#This Row],[rxn     upper-bound     lower-bound]]," ")</f>
        <v>ENZLOAD-LANOSTt_c_e_REV-rt6543</v>
      </c>
      <c r="H1647" s="1">
        <f>_xlfn.NUMBERVALUE(TRIM(_xlfn.TEXTBEFORE(_xlfn.TEXTAFTER(Table4[[#This Row],[rxn     upper-bound     lower-bound]],Table4[[#This Row],[rxn]]),Table4[[#This Row],[lb]],-1)))</f>
        <v>0.24356257000000001</v>
      </c>
      <c r="I1647" s="1" t="str">
        <f>_xlfn.TEXTAFTER(Table4[[#This Row],[rxn     upper-bound     lower-bound]]," ",-1)</f>
        <v>0.00000000</v>
      </c>
    </row>
    <row r="1648" spans="1:9">
      <c r="A1648" s="1" t="s">
        <v>14564</v>
      </c>
      <c r="B1648" s="1" t="str">
        <f>_xlfn.TEXTBEFORE(ENZLOAD[[#This Row],[ENZLOAD (from enz_from_proteome)]]," ")</f>
        <v>ENZLOAD-LCADi_c_FWD-rt3783</v>
      </c>
      <c r="C1648" s="1">
        <f>_xlfn.NUMBERVALUE(_xlfn.TEXTAFTER(ENZLOAD[[#This Row],[ENZLOAD (from enz_from_proteome)]]," ",-1))</f>
        <v>0</v>
      </c>
      <c r="F1648" s="1" t="s">
        <v>18257</v>
      </c>
      <c r="G1648" s="1" t="str">
        <f>_xlfn.TEXTBEFORE(Table4[[#This Row],[rxn     upper-bound     lower-bound]]," ")</f>
        <v>ENZLOAD-LCADi_c_FWD-rt3783</v>
      </c>
      <c r="H1648" s="1">
        <f>_xlfn.NUMBERVALUE(TRIM(_xlfn.TEXTBEFORE(_xlfn.TEXTAFTER(Table4[[#This Row],[rxn     upper-bound     lower-bound]],Table4[[#This Row],[rxn]]),Table4[[#This Row],[lb]],-1)))</f>
        <v>1.10221265</v>
      </c>
      <c r="I1648" s="1" t="str">
        <f>_xlfn.TEXTAFTER(Table4[[#This Row],[rxn     upper-bound     lower-bound]]," ",-1)</f>
        <v>0.00000000</v>
      </c>
    </row>
    <row r="1649" spans="1:9">
      <c r="A1649" s="1" t="s">
        <v>14565</v>
      </c>
      <c r="B1649" s="1" t="str">
        <f>_xlfn.TEXTBEFORE(ENZLOAD[[#This Row],[ENZLOAD (from enz_from_proteome)]]," ")</f>
        <v>ENZLOAD-LCYSTAT_c_FWD-rt1784_c</v>
      </c>
      <c r="C1649" s="1">
        <f>_xlfn.NUMBERVALUE(_xlfn.TEXTAFTER(ENZLOAD[[#This Row],[ENZLOAD (from enz_from_proteome)]]," ",-1))</f>
        <v>3.8459847290000003E-8</v>
      </c>
      <c r="F1649" s="1" t="s">
        <v>18258</v>
      </c>
      <c r="G1649" s="1" t="str">
        <f>_xlfn.TEXTBEFORE(Table4[[#This Row],[rxn     upper-bound     lower-bound]]," ")</f>
        <v>ENZLOAD-LCYSTAT_c_FWD-rt1784_c</v>
      </c>
      <c r="H1649" s="1">
        <f>_xlfn.NUMBERVALUE(TRIM(_xlfn.TEXTBEFORE(_xlfn.TEXTAFTER(Table4[[#This Row],[rxn     upper-bound     lower-bound]],Table4[[#This Row],[rxn]]),Table4[[#This Row],[lb]],-1)))</f>
        <v>0.79692225999999999</v>
      </c>
      <c r="I1649" s="1" t="str">
        <f>_xlfn.TEXTAFTER(Table4[[#This Row],[rxn     upper-bound     lower-bound]]," ",-1)</f>
        <v>0.00000000</v>
      </c>
    </row>
    <row r="1650" spans="1:9">
      <c r="A1650" s="1" t="s">
        <v>14566</v>
      </c>
      <c r="B1650" s="1" t="str">
        <f>_xlfn.TEXTBEFORE(ENZLOAD[[#This Row],[ENZLOAD (from enz_from_proteome)]]," ")</f>
        <v>ENZLOAD-LCYSTAT_c_REV-rt1784_c</v>
      </c>
      <c r="C1650" s="1">
        <f>_xlfn.NUMBERVALUE(_xlfn.TEXTAFTER(ENZLOAD[[#This Row],[ENZLOAD (from enz_from_proteome)]]," ",-1))</f>
        <v>3.8459847290000003E-8</v>
      </c>
      <c r="F1650" s="1" t="s">
        <v>18259</v>
      </c>
      <c r="G1650" s="1" t="str">
        <f>_xlfn.TEXTBEFORE(Table4[[#This Row],[rxn     upper-bound     lower-bound]]," ")</f>
        <v>ENZLOAD-LCYSTAT_c_REV-rt1784_c</v>
      </c>
      <c r="H1650" s="1">
        <f>_xlfn.NUMBERVALUE(TRIM(_xlfn.TEXTBEFORE(_xlfn.TEXTAFTER(Table4[[#This Row],[rxn     upper-bound     lower-bound]],Table4[[#This Row],[rxn]]),Table4[[#This Row],[lb]],-1)))</f>
        <v>0.79692225999999999</v>
      </c>
      <c r="I1650" s="1" t="str">
        <f>_xlfn.TEXTAFTER(Table4[[#This Row],[rxn     upper-bound     lower-bound]]," ",-1)</f>
        <v>0.00000000</v>
      </c>
    </row>
    <row r="1651" spans="1:9">
      <c r="A1651" s="1" t="s">
        <v>14567</v>
      </c>
      <c r="B1651" s="1" t="str">
        <f>_xlfn.TEXTBEFORE(ENZLOAD[[#This Row],[ENZLOAD (from enz_from_proteome)]]," ")</f>
        <v>ENZLOAD-LDH_L_x_FWD-rt5258_x</v>
      </c>
      <c r="C1651" s="1">
        <f>_xlfn.NUMBERVALUE(_xlfn.TEXTAFTER(ENZLOAD[[#This Row],[ENZLOAD (from enz_from_proteome)]]," ",-1))</f>
        <v>0</v>
      </c>
      <c r="F1651" s="1" t="s">
        <v>18260</v>
      </c>
      <c r="G1651" s="1" t="str">
        <f>_xlfn.TEXTBEFORE(Table4[[#This Row],[rxn     upper-bound     lower-bound]]," ")</f>
        <v>ENZLOAD-LDH_L_x_FWD-rt5258_x</v>
      </c>
      <c r="H1651" s="1">
        <f>_xlfn.NUMBERVALUE(TRIM(_xlfn.TEXTBEFORE(_xlfn.TEXTAFTER(Table4[[#This Row],[rxn     upper-bound     lower-bound]],Table4[[#This Row],[rxn]]),Table4[[#This Row],[lb]],-1)))</f>
        <v>0.88716941000000005</v>
      </c>
      <c r="I1651" s="1" t="str">
        <f>_xlfn.TEXTAFTER(Table4[[#This Row],[rxn     upper-bound     lower-bound]]," ",-1)</f>
        <v>0.00000000</v>
      </c>
    </row>
    <row r="1652" spans="1:9">
      <c r="A1652" s="1" t="s">
        <v>14568</v>
      </c>
      <c r="B1652" s="1" t="str">
        <f>_xlfn.TEXTBEFORE(ENZLOAD[[#This Row],[ENZLOAD (from enz_from_proteome)]]," ")</f>
        <v>ENZLOAD-LEUTA_c_FWD-rt5646</v>
      </c>
      <c r="C1652" s="1">
        <f>_xlfn.NUMBERVALUE(_xlfn.TEXTAFTER(ENZLOAD[[#This Row],[ENZLOAD (from enz_from_proteome)]]," ",-1))</f>
        <v>2.0639299744E-7</v>
      </c>
      <c r="F1652" s="1" t="s">
        <v>18261</v>
      </c>
      <c r="G1652" s="1" t="str">
        <f>_xlfn.TEXTBEFORE(Table4[[#This Row],[rxn     upper-bound     lower-bound]]," ")</f>
        <v>ENZLOAD-LEUt_c_v_FWD-rt6501</v>
      </c>
      <c r="H1652" s="1">
        <f>_xlfn.NUMBERVALUE(TRIM(_xlfn.TEXTBEFORE(_xlfn.TEXTAFTER(Table4[[#This Row],[rxn     upper-bound     lower-bound]],Table4[[#This Row],[rxn]]),Table4[[#This Row],[lb]],-1)))</f>
        <v>0.68694611000000005</v>
      </c>
      <c r="I1652" s="1" t="str">
        <f>_xlfn.TEXTAFTER(Table4[[#This Row],[rxn     upper-bound     lower-bound]]," ",-1)</f>
        <v>0.00000000</v>
      </c>
    </row>
    <row r="1653" spans="1:9">
      <c r="A1653" s="1" t="s">
        <v>14569</v>
      </c>
      <c r="B1653" s="1" t="str">
        <f>_xlfn.TEXTBEFORE(ENZLOAD[[#This Row],[ENZLOAD (from enz_from_proteome)]]," ")</f>
        <v>ENZLOAD-LEUTA_c_FWD-rt6485</v>
      </c>
      <c r="C1653" s="1">
        <f>_xlfn.NUMBERVALUE(_xlfn.TEXTAFTER(ENZLOAD[[#This Row],[ENZLOAD (from enz_from_proteome)]]," ",-1))</f>
        <v>0</v>
      </c>
      <c r="F1653" s="1" t="s">
        <v>18262</v>
      </c>
      <c r="G1653" s="1" t="str">
        <f>_xlfn.TEXTBEFORE(Table4[[#This Row],[rxn     upper-bound     lower-bound]]," ")</f>
        <v>ENZLOAD-LEUTA_c_FWD-rt5646</v>
      </c>
      <c r="H1653" s="1">
        <f>_xlfn.NUMBERVALUE(TRIM(_xlfn.TEXTBEFORE(_xlfn.TEXTAFTER(Table4[[#This Row],[rxn     upper-bound     lower-bound]],Table4[[#This Row],[rxn]]),Table4[[#This Row],[lb]],-1)))</f>
        <v>1.02671855</v>
      </c>
      <c r="I1653" s="1" t="str">
        <f>_xlfn.TEXTAFTER(Table4[[#This Row],[rxn     upper-bound     lower-bound]]," ",-1)</f>
        <v>0.00000000</v>
      </c>
    </row>
    <row r="1654" spans="1:9">
      <c r="A1654" s="1" t="s">
        <v>14570</v>
      </c>
      <c r="B1654" s="1" t="str">
        <f>_xlfn.TEXTBEFORE(ENZLOAD[[#This Row],[ENZLOAD (from enz_from_proteome)]]," ")</f>
        <v>ENZLOAD-LEUTA_c_REV-rt5646</v>
      </c>
      <c r="C1654" s="1">
        <f>_xlfn.NUMBERVALUE(_xlfn.TEXTAFTER(ENZLOAD[[#This Row],[ENZLOAD (from enz_from_proteome)]]," ",-1))</f>
        <v>2.0639299744E-7</v>
      </c>
      <c r="F1654" s="1" t="s">
        <v>18263</v>
      </c>
      <c r="G1654" s="1" t="str">
        <f>_xlfn.TEXTBEFORE(Table4[[#This Row],[rxn     upper-bound     lower-bound]]," ")</f>
        <v>ENZLOAD-LEUTA_c_REV-rt5646</v>
      </c>
      <c r="H1654" s="1">
        <f>_xlfn.NUMBERVALUE(TRIM(_xlfn.TEXTBEFORE(_xlfn.TEXTAFTER(Table4[[#This Row],[rxn     upper-bound     lower-bound]],Table4[[#This Row],[rxn]]),Table4[[#This Row],[lb]],-1)))</f>
        <v>1.02671855</v>
      </c>
      <c r="I1654" s="1" t="str">
        <f>_xlfn.TEXTAFTER(Table4[[#This Row],[rxn     upper-bound     lower-bound]]," ",-1)</f>
        <v>0.00000000</v>
      </c>
    </row>
    <row r="1655" spans="1:9">
      <c r="A1655" s="1" t="s">
        <v>14571</v>
      </c>
      <c r="B1655" s="1" t="str">
        <f>_xlfn.TEXTBEFORE(ENZLOAD[[#This Row],[ENZLOAD (from enz_from_proteome)]]," ")</f>
        <v>ENZLOAD-LEUTA_c_REV-rt6485</v>
      </c>
      <c r="C1655" s="1">
        <f>_xlfn.NUMBERVALUE(_xlfn.TEXTAFTER(ENZLOAD[[#This Row],[ENZLOAD (from enz_from_proteome)]]," ",-1))</f>
        <v>0</v>
      </c>
      <c r="F1655" s="1" t="s">
        <v>18264</v>
      </c>
      <c r="G1655" s="1" t="str">
        <f>_xlfn.TEXTBEFORE(Table4[[#This Row],[rxn     upper-bound     lower-bound]]," ")</f>
        <v>ENZLOAD-LEUTA_c_FWD-rt6485</v>
      </c>
      <c r="H1655" s="1">
        <f>_xlfn.NUMBERVALUE(TRIM(_xlfn.TEXTBEFORE(_xlfn.TEXTAFTER(Table4[[#This Row],[rxn     upper-bound     lower-bound]],Table4[[#This Row],[rxn]]),Table4[[#This Row],[lb]],-1)))</f>
        <v>1.2234014099999999</v>
      </c>
      <c r="I1655" s="1" t="str">
        <f>_xlfn.TEXTAFTER(Table4[[#This Row],[rxn     upper-bound     lower-bound]]," ",-1)</f>
        <v>0.00000000</v>
      </c>
    </row>
    <row r="1656" spans="1:9">
      <c r="A1656" s="1" t="s">
        <v>14572</v>
      </c>
      <c r="B1656" s="1" t="str">
        <f>_xlfn.TEXTBEFORE(ENZLOAD[[#This Row],[ENZLOAD (from enz_from_proteome)]]," ")</f>
        <v>ENZLOAD-LEUTA_m_FWD-rt6242_m</v>
      </c>
      <c r="C1656" s="1">
        <f>_xlfn.NUMBERVALUE(_xlfn.TEXTAFTER(ENZLOAD[[#This Row],[ENZLOAD (from enz_from_proteome)]]," ",-1))</f>
        <v>9.894990884499999E-7</v>
      </c>
      <c r="F1656" s="1" t="s">
        <v>18265</v>
      </c>
      <c r="G1656" s="1" t="str">
        <f>_xlfn.TEXTBEFORE(Table4[[#This Row],[rxn     upper-bound     lower-bound]]," ")</f>
        <v>ENZLOAD-LEUTA_c_REV-rt6485</v>
      </c>
      <c r="H1656" s="1">
        <f>_xlfn.NUMBERVALUE(TRIM(_xlfn.TEXTBEFORE(_xlfn.TEXTAFTER(Table4[[#This Row],[rxn     upper-bound     lower-bound]],Table4[[#This Row],[rxn]]),Table4[[#This Row],[lb]],-1)))</f>
        <v>1.2234014099999999</v>
      </c>
      <c r="I1656" s="1" t="str">
        <f>_xlfn.TEXTAFTER(Table4[[#This Row],[rxn     upper-bound     lower-bound]]," ",-1)</f>
        <v>0.00000000</v>
      </c>
    </row>
    <row r="1657" spans="1:9">
      <c r="A1657" s="1" t="s">
        <v>14573</v>
      </c>
      <c r="B1657" s="1" t="str">
        <f>_xlfn.TEXTBEFORE(ENZLOAD[[#This Row],[ENZLOAD (from enz_from_proteome)]]," ")</f>
        <v>ENZLOAD-LEUTA_m_REV-rt6242_m</v>
      </c>
      <c r="C1657" s="1">
        <f>_xlfn.NUMBERVALUE(_xlfn.TEXTAFTER(ENZLOAD[[#This Row],[ENZLOAD (from enz_from_proteome)]]," ",-1))</f>
        <v>9.894990884499999E-7</v>
      </c>
      <c r="F1657" s="1" t="s">
        <v>18266</v>
      </c>
      <c r="G1657" s="1" t="str">
        <f>_xlfn.TEXTBEFORE(Table4[[#This Row],[rxn     upper-bound     lower-bound]]," ")</f>
        <v>ENZLOAD-LEUTA_m_FWD-rt6242_m</v>
      </c>
      <c r="H1657" s="1">
        <f>_xlfn.NUMBERVALUE(TRIM(_xlfn.TEXTBEFORE(_xlfn.TEXTAFTER(Table4[[#This Row],[rxn     upper-bound     lower-bound]],Table4[[#This Row],[rxn]]),Table4[[#This Row],[lb]],-1)))</f>
        <v>0.89022882000000003</v>
      </c>
      <c r="I1657" s="1" t="str">
        <f>_xlfn.TEXTAFTER(Table4[[#This Row],[rxn     upper-bound     lower-bound]]," ",-1)</f>
        <v>0.00000000</v>
      </c>
    </row>
    <row r="1658" spans="1:9">
      <c r="A1658" s="1" t="s">
        <v>14574</v>
      </c>
      <c r="B1658" s="1" t="str">
        <f>_xlfn.TEXTBEFORE(ENZLOAD[[#This Row],[ENZLOAD (from enz_from_proteome)]]," ")</f>
        <v>ENZLOAD-LEUTRS_c_FWD-rt1776</v>
      </c>
      <c r="C1658" s="1">
        <f>_xlfn.NUMBERVALUE(_xlfn.TEXTAFTER(ENZLOAD[[#This Row],[ENZLOAD (from enz_from_proteome)]]," ",-1))</f>
        <v>2.7985043512800001E-6</v>
      </c>
      <c r="F1658" s="1" t="s">
        <v>18267</v>
      </c>
      <c r="G1658" s="1" t="str">
        <f>_xlfn.TEXTBEFORE(Table4[[#This Row],[rxn     upper-bound     lower-bound]]," ")</f>
        <v>ENZLOAD-LEUTA_m_REV-rt6242_m</v>
      </c>
      <c r="H1658" s="1">
        <f>_xlfn.NUMBERVALUE(TRIM(_xlfn.TEXTBEFORE(_xlfn.TEXTAFTER(Table4[[#This Row],[rxn     upper-bound     lower-bound]],Table4[[#This Row],[rxn]]),Table4[[#This Row],[lb]],-1)))</f>
        <v>0.89022882000000003</v>
      </c>
      <c r="I1658" s="1" t="str">
        <f>_xlfn.TEXTAFTER(Table4[[#This Row],[rxn     upper-bound     lower-bound]]," ",-1)</f>
        <v>0.00000000</v>
      </c>
    </row>
    <row r="1659" spans="1:9">
      <c r="A1659" s="1" t="s">
        <v>14575</v>
      </c>
      <c r="B1659" s="1" t="str">
        <f>_xlfn.TEXTBEFORE(ENZLOAD[[#This Row],[ENZLOAD (from enz_from_proteome)]]," ")</f>
        <v>ENZLOAD-LEUt_c_v_FWD-rt6501</v>
      </c>
      <c r="C1659" s="1">
        <f>_xlfn.NUMBERVALUE(_xlfn.TEXTAFTER(ENZLOAD[[#This Row],[ENZLOAD (from enz_from_proteome)]]," ",-1))</f>
        <v>1.7307091E-9</v>
      </c>
      <c r="F1659" s="1" t="s">
        <v>18268</v>
      </c>
      <c r="G1659" s="1" t="str">
        <f>_xlfn.TEXTBEFORE(Table4[[#This Row],[rxn     upper-bound     lower-bound]]," ")</f>
        <v>ENZLOAD-LEUtpa_v_FWD-rt7819</v>
      </c>
      <c r="H1659" s="1">
        <f>_xlfn.NUMBERVALUE(TRIM(_xlfn.TEXTBEFORE(_xlfn.TEXTAFTER(Table4[[#This Row],[rxn     upper-bound     lower-bound]],Table4[[#This Row],[rxn]]),Table4[[#This Row],[lb]],-1)))</f>
        <v>0.54338997</v>
      </c>
      <c r="I1659" s="1" t="str">
        <f>_xlfn.TEXTAFTER(Table4[[#This Row],[rxn     upper-bound     lower-bound]]," ",-1)</f>
        <v>0.00000000</v>
      </c>
    </row>
    <row r="1660" spans="1:9">
      <c r="A1660" s="1" t="s">
        <v>14576</v>
      </c>
      <c r="B1660" s="1" t="str">
        <f>_xlfn.TEXTBEFORE(ENZLOAD[[#This Row],[ENZLOAD (from enz_from_proteome)]]," ")</f>
        <v>ENZLOAD-LEUtpa_v_FWD-rt7819</v>
      </c>
      <c r="C1660" s="1">
        <f>_xlfn.NUMBERVALUE(_xlfn.TEXTAFTER(ENZLOAD[[#This Row],[ENZLOAD (from enz_from_proteome)]]," ",-1))</f>
        <v>1.358705676E-8</v>
      </c>
      <c r="F1660" s="1" t="s">
        <v>18269</v>
      </c>
      <c r="G1660" s="1" t="str">
        <f>_xlfn.TEXTBEFORE(Table4[[#This Row],[rxn     upper-bound     lower-bound]]," ")</f>
        <v>ENZLOAD-LEUtps_v_FWD-rt4375</v>
      </c>
      <c r="H1660" s="1">
        <f>_xlfn.NUMBERVALUE(TRIM(_xlfn.TEXTBEFORE(_xlfn.TEXTAFTER(Table4[[#This Row],[rxn     upper-bound     lower-bound]],Table4[[#This Row],[rxn]]),Table4[[#This Row],[lb]],-1)))</f>
        <v>0.50256422000000001</v>
      </c>
      <c r="I1660" s="1" t="str">
        <f>_xlfn.TEXTAFTER(Table4[[#This Row],[rxn     upper-bound     lower-bound]]," ",-1)</f>
        <v>0.00000000</v>
      </c>
    </row>
    <row r="1661" spans="1:9">
      <c r="A1661" s="1" t="s">
        <v>14577</v>
      </c>
      <c r="B1661" s="1" t="str">
        <f>_xlfn.TEXTBEFORE(ENZLOAD[[#This Row],[ENZLOAD (from enz_from_proteome)]]," ")</f>
        <v>ENZLOAD-LEUtps_v_FWD-rt4375</v>
      </c>
      <c r="C1661" s="1">
        <f>_xlfn.NUMBERVALUE(_xlfn.TEXTAFTER(ENZLOAD[[#This Row],[ENZLOAD (from enz_from_proteome)]]," ",-1))</f>
        <v>7.7154419170000004E-8</v>
      </c>
      <c r="F1661" s="1" t="s">
        <v>18270</v>
      </c>
      <c r="G1661" s="1" t="str">
        <f>_xlfn.TEXTBEFORE(Table4[[#This Row],[rxn     upper-bound     lower-bound]]," ")</f>
        <v>ENZLOAD-LEUTRS_c_FWD-rt1776</v>
      </c>
      <c r="H1661" s="1">
        <f>_xlfn.NUMBERVALUE(TRIM(_xlfn.TEXTBEFORE(_xlfn.TEXTAFTER(Table4[[#This Row],[rxn     upper-bound     lower-bound]],Table4[[#This Row],[rxn]]),Table4[[#This Row],[lb]],-1)))</f>
        <v>0.34221247999999999</v>
      </c>
      <c r="I1661" s="1" t="str">
        <f>_xlfn.TEXTAFTER(Table4[[#This Row],[rxn     upper-bound     lower-bound]]," ",-1)</f>
        <v>0.00000000</v>
      </c>
    </row>
    <row r="1662" spans="1:9">
      <c r="A1662" s="1" t="s">
        <v>14578</v>
      </c>
      <c r="B1662" s="1" t="str">
        <f>_xlfn.TEXTBEFORE(ENZLOAD[[#This Row],[ENZLOAD (from enz_from_proteome)]]," ")</f>
        <v>ENZLOAD-LGTHL_c_FWD-rt4897</v>
      </c>
      <c r="C1662" s="1">
        <f>_xlfn.NUMBERVALUE(_xlfn.TEXTAFTER(ENZLOAD[[#This Row],[ENZLOAD (from enz_from_proteome)]]," ",-1))</f>
        <v>1.04029604742E-6</v>
      </c>
      <c r="F1662" s="1" t="s">
        <v>18271</v>
      </c>
      <c r="G1662" s="1" t="str">
        <f>_xlfn.TEXTBEFORE(Table4[[#This Row],[rxn     upper-bound     lower-bound]]," ")</f>
        <v>ENZLOAD-LGTHL_c_FWD-rt4897</v>
      </c>
      <c r="H1662" s="1">
        <f>_xlfn.NUMBERVALUE(TRIM(_xlfn.TEXTBEFORE(_xlfn.TEXTAFTER(Table4[[#This Row],[rxn     upper-bound     lower-bound]],Table4[[#This Row],[rxn]]),Table4[[#This Row],[lb]],-1)))</f>
        <v>2.4887219900000002</v>
      </c>
      <c r="I1662" s="1" t="str">
        <f>_xlfn.TEXTAFTER(Table4[[#This Row],[rxn     upper-bound     lower-bound]]," ",-1)</f>
        <v>0.00000000</v>
      </c>
    </row>
    <row r="1663" spans="1:9">
      <c r="A1663" s="1" t="s">
        <v>14579</v>
      </c>
      <c r="B1663" s="1" t="str">
        <f>_xlfn.TEXTBEFORE(ENZLOAD[[#This Row],[ENZLOAD (from enz_from_proteome)]]," ")</f>
        <v>ENZLOAD-LGTHL_c_FWD-rt8152</v>
      </c>
      <c r="C1663" s="1">
        <f>_xlfn.NUMBERVALUE(_xlfn.TEXTAFTER(ENZLOAD[[#This Row],[ENZLOAD (from enz_from_proteome)]]," ",-1))</f>
        <v>0</v>
      </c>
      <c r="F1663" s="1" t="s">
        <v>18272</v>
      </c>
      <c r="G1663" s="1" t="str">
        <f>_xlfn.TEXTBEFORE(Table4[[#This Row],[rxn     upper-bound     lower-bound]]," ")</f>
        <v>ENZLOAD-LGTHL_c_FWD-rt8152</v>
      </c>
      <c r="H1663" s="1">
        <f>_xlfn.NUMBERVALUE(TRIM(_xlfn.TEXTBEFORE(_xlfn.TEXTAFTER(Table4[[#This Row],[rxn     upper-bound     lower-bound]],Table4[[#This Row],[rxn]]),Table4[[#This Row],[lb]],-1)))</f>
        <v>1.7427372699999999</v>
      </c>
      <c r="I1663" s="1" t="str">
        <f>_xlfn.TEXTAFTER(Table4[[#This Row],[rxn     upper-bound     lower-bound]]," ",-1)</f>
        <v>0.00000000</v>
      </c>
    </row>
    <row r="1664" spans="1:9">
      <c r="A1664" s="1" t="s">
        <v>14580</v>
      </c>
      <c r="B1664" s="1" t="str">
        <f>_xlfn.TEXTBEFORE(ENZLOAD[[#This Row],[ENZLOAD (from enz_from_proteome)]]," ")</f>
        <v>ENZLOAD-LLFC2O_c_FWD-rt0745</v>
      </c>
      <c r="C1664" s="1">
        <f>_xlfn.NUMBERVALUE(_xlfn.TEXTAFTER(ENZLOAD[[#This Row],[ENZLOAD (from enz_from_proteome)]]," ",-1))</f>
        <v>1.04855699E-9</v>
      </c>
      <c r="F1664" s="1" t="s">
        <v>18273</v>
      </c>
      <c r="G1664" s="1" t="str">
        <f>_xlfn.TEXTBEFORE(Table4[[#This Row],[rxn     upper-bound     lower-bound]]," ")</f>
        <v>ENZLOAD-LLFC2O_c_FWD-rt0745</v>
      </c>
      <c r="H1664" s="1">
        <f>_xlfn.NUMBERVALUE(TRIM(_xlfn.TEXTBEFORE(_xlfn.TEXTAFTER(Table4[[#This Row],[rxn     upper-bound     lower-bound]],Table4[[#This Row],[rxn]]),Table4[[#This Row],[lb]],-1)))</f>
        <v>0.17464135</v>
      </c>
      <c r="I1664" s="1" t="str">
        <f>_xlfn.TEXTAFTER(Table4[[#This Row],[rxn     upper-bound     lower-bound]]," ",-1)</f>
        <v>0.00000000</v>
      </c>
    </row>
    <row r="1665" spans="1:9">
      <c r="A1665" s="1" t="s">
        <v>14581</v>
      </c>
      <c r="B1665" s="1" t="str">
        <f>_xlfn.TEXTBEFORE(ENZLOAD[[#This Row],[ENZLOAD (from enz_from_proteome)]]," ")</f>
        <v>ENZLOAD-LLFC2O_c_FWD-rt8239</v>
      </c>
      <c r="C1665" s="1">
        <f>_xlfn.NUMBERVALUE(_xlfn.TEXTAFTER(ENZLOAD[[#This Row],[ENZLOAD (from enz_from_proteome)]]," ",-1))</f>
        <v>3.0083101650000002E-8</v>
      </c>
      <c r="F1665" s="1" t="s">
        <v>18274</v>
      </c>
      <c r="G1665" s="1" t="str">
        <f>_xlfn.TEXTBEFORE(Table4[[#This Row],[rxn     upper-bound     lower-bound]]," ")</f>
        <v>ENZLOAD-LLFC2O_c_FWD-rt8239</v>
      </c>
      <c r="H1665" s="1">
        <f>_xlfn.NUMBERVALUE(TRIM(_xlfn.TEXTBEFORE(_xlfn.TEXTAFTER(Table4[[#This Row],[rxn     upper-bound     lower-bound]],Table4[[#This Row],[rxn]]),Table4[[#This Row],[lb]],-1)))</f>
        <v>0.18804103999999999</v>
      </c>
      <c r="I1665" s="1" t="str">
        <f>_xlfn.TEXTAFTER(Table4[[#This Row],[rxn     upper-bound     lower-bound]]," ",-1)</f>
        <v>0.00000000</v>
      </c>
    </row>
    <row r="1666" spans="1:9">
      <c r="A1666" s="1" t="s">
        <v>14582</v>
      </c>
      <c r="B1666" s="1" t="str">
        <f>_xlfn.TEXTBEFORE(ENZLOAD[[#This Row],[ENZLOAD (from enz_from_proteome)]]," ")</f>
        <v>ENZLOAD-LNS14DMy_c_FWD-ERG11NCP1</v>
      </c>
      <c r="C1666" s="1">
        <f>_xlfn.NUMBERVALUE(_xlfn.TEXTAFTER(ENZLOAD[[#This Row],[ENZLOAD (from enz_from_proteome)]]," ",-1))</f>
        <v>5.6345705852000005E-7</v>
      </c>
      <c r="F1666" s="1" t="s">
        <v>18275</v>
      </c>
      <c r="G1666" s="1" t="str">
        <f>_xlfn.TEXTBEFORE(Table4[[#This Row],[rxn     upper-bound     lower-bound]]," ")</f>
        <v>ENZLOAD-LNS14DMy_c_FWD-ERG11NCP1</v>
      </c>
      <c r="H1666" s="1">
        <f>_xlfn.NUMBERVALUE(TRIM(_xlfn.TEXTBEFORE(_xlfn.TEXTAFTER(Table4[[#This Row],[rxn     upper-bound     lower-bound]],Table4[[#This Row],[rxn]]),Table4[[#This Row],[lb]],-1)))</f>
        <v>0.30279897</v>
      </c>
      <c r="I1666" s="1" t="str">
        <f>_xlfn.TEXTAFTER(Table4[[#This Row],[rxn     upper-bound     lower-bound]]," ",-1)</f>
        <v>0.00000000</v>
      </c>
    </row>
    <row r="1667" spans="1:9">
      <c r="A1667" s="1" t="s">
        <v>14583</v>
      </c>
      <c r="B1667" s="1" t="str">
        <f>_xlfn.TEXTBEFORE(ENZLOAD[[#This Row],[ENZLOAD (from enz_from_proteome)]]," ")</f>
        <v>ENZLOAD-LNSTLS_c_FWD-rt0872</v>
      </c>
      <c r="C1667" s="1">
        <f>_xlfn.NUMBERVALUE(_xlfn.TEXTAFTER(ENZLOAD[[#This Row],[ENZLOAD (from enz_from_proteome)]]," ",-1))</f>
        <v>1.4605057397E-7</v>
      </c>
      <c r="F1667" s="1" t="s">
        <v>18276</v>
      </c>
      <c r="G1667" s="1" t="str">
        <f>_xlfn.TEXTBEFORE(Table4[[#This Row],[rxn     upper-bound     lower-bound]]," ")</f>
        <v>ENZLOAD-LNSTLS_c_FWD-rt0872</v>
      </c>
      <c r="H1667" s="1">
        <f>_xlfn.NUMBERVALUE(TRIM(_xlfn.TEXTBEFORE(_xlfn.TEXTAFTER(Table4[[#This Row],[rxn     upper-bound     lower-bound]],Table4[[#This Row],[rxn]]),Table4[[#This Row],[lb]],-1)))</f>
        <v>0.60241352000000004</v>
      </c>
      <c r="I1667" s="1" t="str">
        <f>_xlfn.TEXTAFTER(Table4[[#This Row],[rxn     upper-bound     lower-bound]]," ",-1)</f>
        <v>0.00000000</v>
      </c>
    </row>
    <row r="1668" spans="1:9">
      <c r="A1668" s="1" t="s">
        <v>14584</v>
      </c>
      <c r="B1668" s="1" t="str">
        <f>_xlfn.TEXTBEFORE(ENZLOAD[[#This Row],[ENZLOAD (from enz_from_proteome)]]," ")</f>
        <v>ENZLOAD-LPAP_vm_FWD-rt4719</v>
      </c>
      <c r="C1668" s="1">
        <f>_xlfn.NUMBERVALUE(_xlfn.TEXTAFTER(ENZLOAD[[#This Row],[ENZLOAD (from enz_from_proteome)]]," ",-1))</f>
        <v>0</v>
      </c>
      <c r="F1668" s="1" t="s">
        <v>18277</v>
      </c>
      <c r="G1668" s="1" t="str">
        <f>_xlfn.TEXTBEFORE(Table4[[#This Row],[rxn     upper-bound     lower-bound]]," ")</f>
        <v>ENZLOAD-LPAP_vm_FWD-rt4719</v>
      </c>
      <c r="H1668" s="1">
        <f>_xlfn.NUMBERVALUE(TRIM(_xlfn.TEXTBEFORE(_xlfn.TEXTAFTER(Table4[[#This Row],[rxn     upper-bound     lower-bound]],Table4[[#This Row],[rxn]]),Table4[[#This Row],[lb]],-1)))</f>
        <v>1.1056663200000001</v>
      </c>
      <c r="I1668" s="1" t="str">
        <f>_xlfn.TEXTAFTER(Table4[[#This Row],[rxn     upper-bound     lower-bound]]," ",-1)</f>
        <v>0.00000000</v>
      </c>
    </row>
    <row r="1669" spans="1:9">
      <c r="A1669" s="1" t="s">
        <v>14585</v>
      </c>
      <c r="B1669" s="1" t="str">
        <f>_xlfn.TEXTBEFORE(ENZLOAD[[#This Row],[ENZLOAD (from enz_from_proteome)]]," ")</f>
        <v>ENZLOAD-LPCAT_mm_FWD-rt8106</v>
      </c>
      <c r="C1669" s="1">
        <f>_xlfn.NUMBERVALUE(_xlfn.TEXTAFTER(ENZLOAD[[#This Row],[ENZLOAD (from enz_from_proteome)]]," ",-1))</f>
        <v>8.1286244539999997E-8</v>
      </c>
      <c r="F1669" s="1" t="s">
        <v>18278</v>
      </c>
      <c r="G1669" s="1" t="str">
        <f>_xlfn.TEXTBEFORE(Table4[[#This Row],[rxn     upper-bound     lower-bound]]," ")</f>
        <v>ENZLOAD-LPCAT_mm_FWD-rt8106</v>
      </c>
      <c r="H1669" s="1">
        <f>_xlfn.NUMBERVALUE(TRIM(_xlfn.TEXTBEFORE(_xlfn.TEXTAFTER(Table4[[#This Row],[rxn     upper-bound     lower-bound]],Table4[[#This Row],[rxn]]),Table4[[#This Row],[lb]],-1)))</f>
        <v>1.2808925799999999</v>
      </c>
      <c r="I1669" s="1" t="str">
        <f>_xlfn.TEXTAFTER(Table4[[#This Row],[rxn     upper-bound     lower-bound]]," ",-1)</f>
        <v>0.00000000</v>
      </c>
    </row>
    <row r="1670" spans="1:9">
      <c r="A1670" s="1" t="s">
        <v>14586</v>
      </c>
      <c r="B1670" s="1" t="str">
        <f>_xlfn.TEXTBEFORE(ENZLOAD[[#This Row],[ENZLOAD (from enz_from_proteome)]]," ")</f>
        <v>ENZLOAD-LPIAT_rm_FWD-rt1153</v>
      </c>
      <c r="C1670" s="1">
        <f>_xlfn.NUMBERVALUE(_xlfn.TEXTAFTER(ENZLOAD[[#This Row],[ENZLOAD (from enz_from_proteome)]]," ",-1))</f>
        <v>1.98163963E-9</v>
      </c>
      <c r="F1670" s="1" t="s">
        <v>18279</v>
      </c>
      <c r="G1670" s="1" t="str">
        <f>_xlfn.TEXTBEFORE(Table4[[#This Row],[rxn     upper-bound     lower-bound]]," ")</f>
        <v>ENZLOAD-LPIAT_rm_FWD-rt1153</v>
      </c>
      <c r="H1670" s="1">
        <f>_xlfn.NUMBERVALUE(TRIM(_xlfn.TEXTBEFORE(_xlfn.TEXTAFTER(Table4[[#This Row],[rxn     upper-bound     lower-bound]],Table4[[#This Row],[rxn]]),Table4[[#This Row],[lb]],-1)))</f>
        <v>0.82643259999999996</v>
      </c>
      <c r="I1670" s="1" t="str">
        <f>_xlfn.TEXTAFTER(Table4[[#This Row],[rxn     upper-bound     lower-bound]]," ",-1)</f>
        <v>0.00000000</v>
      </c>
    </row>
    <row r="1671" spans="1:9">
      <c r="A1671" s="1" t="s">
        <v>14587</v>
      </c>
      <c r="B1671" s="1" t="str">
        <f>_xlfn.TEXTBEFORE(ENZLOAD[[#This Row],[ENZLOAD (from enz_from_proteome)]]," ")</f>
        <v>ENZLOAD-LSERDHi_c_FWD-rt1844</v>
      </c>
      <c r="C1671" s="1">
        <f>_xlfn.NUMBERVALUE(_xlfn.TEXTAFTER(ENZLOAD[[#This Row],[ENZLOAD (from enz_from_proteome)]]," ",-1))</f>
        <v>1.7789451277000001E-7</v>
      </c>
      <c r="F1671" s="1" t="s">
        <v>18280</v>
      </c>
      <c r="G1671" s="1" t="str">
        <f>_xlfn.TEXTBEFORE(Table4[[#This Row],[rxn     upper-bound     lower-bound]]," ")</f>
        <v>ENZLOAD-LSERDHi_c_FWD-rt1844</v>
      </c>
      <c r="H1671" s="1">
        <f>_xlfn.NUMBERVALUE(TRIM(_xlfn.TEXTBEFORE(_xlfn.TEXTAFTER(Table4[[#This Row],[rxn     upper-bound     lower-bound]],Table4[[#This Row],[rxn]]),Table4[[#This Row],[lb]],-1)))</f>
        <v>1.45837645</v>
      </c>
      <c r="I1671" s="1" t="str">
        <f>_xlfn.TEXTAFTER(Table4[[#This Row],[rxn     upper-bound     lower-bound]]," ",-1)</f>
        <v>0.00000000</v>
      </c>
    </row>
    <row r="1672" spans="1:9">
      <c r="A1672" s="1" t="s">
        <v>14588</v>
      </c>
      <c r="B1672" s="1" t="str">
        <f>_xlfn.TEXTBEFORE(ENZLOAD[[#This Row],[ENZLOAD (from enz_from_proteome)]]," ")</f>
        <v>ENZLOAD-LTA4H2_c_FWD-rt2643_c</v>
      </c>
      <c r="C1672" s="1">
        <f>_xlfn.NUMBERVALUE(_xlfn.TEXTAFTER(ENZLOAD[[#This Row],[ENZLOAD (from enz_from_proteome)]]," ",-1))</f>
        <v>2.7088237925999999E-7</v>
      </c>
      <c r="F1672" s="1" t="s">
        <v>18281</v>
      </c>
      <c r="G1672" s="1" t="str">
        <f>_xlfn.TEXTBEFORE(Table4[[#This Row],[rxn     upper-bound     lower-bound]]," ")</f>
        <v>ENZLOAD-LTA4H_c_FWD-rt2643_c</v>
      </c>
      <c r="H1672" s="1">
        <f>_xlfn.NUMBERVALUE(TRIM(_xlfn.TEXTBEFORE(_xlfn.TEXTAFTER(Table4[[#This Row],[rxn     upper-bound     lower-bound]],Table4[[#This Row],[rxn]]),Table4[[#This Row],[lb]],-1)))</f>
        <v>0.59156958000000004</v>
      </c>
      <c r="I1672" s="1" t="str">
        <f>_xlfn.TEXTAFTER(Table4[[#This Row],[rxn     upper-bound     lower-bound]]," ",-1)</f>
        <v>0.00000000</v>
      </c>
    </row>
    <row r="1673" spans="1:9">
      <c r="A1673" s="1" t="s">
        <v>14589</v>
      </c>
      <c r="B1673" s="1" t="str">
        <f>_xlfn.TEXTBEFORE(ENZLOAD[[#This Row],[ENZLOAD (from enz_from_proteome)]]," ")</f>
        <v>ENZLOAD-LTA4H2_c_REV-rt2643_c</v>
      </c>
      <c r="C1673" s="1">
        <f>_xlfn.NUMBERVALUE(_xlfn.TEXTAFTER(ENZLOAD[[#This Row],[ENZLOAD (from enz_from_proteome)]]," ",-1))</f>
        <v>2.7088237925999999E-7</v>
      </c>
      <c r="F1673" s="1" t="s">
        <v>18282</v>
      </c>
      <c r="G1673" s="1" t="str">
        <f>_xlfn.TEXTBEFORE(Table4[[#This Row],[rxn     upper-bound     lower-bound]]," ")</f>
        <v>ENZLOAD-LTA4H_c_REV-rt2643_c</v>
      </c>
      <c r="H1673" s="1">
        <f>_xlfn.NUMBERVALUE(TRIM(_xlfn.TEXTBEFORE(_xlfn.TEXTAFTER(Table4[[#This Row],[rxn     upper-bound     lower-bound]],Table4[[#This Row],[rxn]]),Table4[[#This Row],[lb]],-1)))</f>
        <v>0.59156958000000004</v>
      </c>
      <c r="I1673" s="1" t="str">
        <f>_xlfn.TEXTAFTER(Table4[[#This Row],[rxn     upper-bound     lower-bound]]," ",-1)</f>
        <v>0.00000000</v>
      </c>
    </row>
    <row r="1674" spans="1:9">
      <c r="A1674" s="1" t="s">
        <v>14590</v>
      </c>
      <c r="B1674" s="1" t="str">
        <f>_xlfn.TEXTBEFORE(ENZLOAD[[#This Row],[ENZLOAD (from enz_from_proteome)]]," ")</f>
        <v>ENZLOAD-LTA4H2_n_FWD-rt2643_n</v>
      </c>
      <c r="C1674" s="1">
        <f>_xlfn.NUMBERVALUE(_xlfn.TEXTAFTER(ENZLOAD[[#This Row],[ENZLOAD (from enz_from_proteome)]]," ",-1))</f>
        <v>2.7088237925999999E-7</v>
      </c>
      <c r="F1674" s="1" t="s">
        <v>18283</v>
      </c>
      <c r="G1674" s="1" t="str">
        <f>_xlfn.TEXTBEFORE(Table4[[#This Row],[rxn     upper-bound     lower-bound]]," ")</f>
        <v>ENZLOAD-LTA4H_n_FWD-rt2643_n</v>
      </c>
      <c r="H1674" s="1">
        <f>_xlfn.NUMBERVALUE(TRIM(_xlfn.TEXTBEFORE(_xlfn.TEXTAFTER(Table4[[#This Row],[rxn     upper-bound     lower-bound]],Table4[[#This Row],[rxn]]),Table4[[#This Row],[lb]],-1)))</f>
        <v>0.59156958000000004</v>
      </c>
      <c r="I1674" s="1" t="str">
        <f>_xlfn.TEXTAFTER(Table4[[#This Row],[rxn     upper-bound     lower-bound]]," ",-1)</f>
        <v>0.00000000</v>
      </c>
    </row>
    <row r="1675" spans="1:9">
      <c r="A1675" s="1" t="s">
        <v>14591</v>
      </c>
      <c r="B1675" s="1" t="str">
        <f>_xlfn.TEXTBEFORE(ENZLOAD[[#This Row],[ENZLOAD (from enz_from_proteome)]]," ")</f>
        <v>ENZLOAD-LTA4H2_n_REV-rt2643_n</v>
      </c>
      <c r="C1675" s="1">
        <f>_xlfn.NUMBERVALUE(_xlfn.TEXTAFTER(ENZLOAD[[#This Row],[ENZLOAD (from enz_from_proteome)]]," ",-1))</f>
        <v>2.7088237925999999E-7</v>
      </c>
      <c r="F1675" s="1" t="s">
        <v>18284</v>
      </c>
      <c r="G1675" s="1" t="str">
        <f>_xlfn.TEXTBEFORE(Table4[[#This Row],[rxn     upper-bound     lower-bound]]," ")</f>
        <v>ENZLOAD-LTA4H_n_REV-rt2643_n</v>
      </c>
      <c r="H1675" s="1">
        <f>_xlfn.NUMBERVALUE(TRIM(_xlfn.TEXTBEFORE(_xlfn.TEXTAFTER(Table4[[#This Row],[rxn     upper-bound     lower-bound]],Table4[[#This Row],[rxn]]),Table4[[#This Row],[lb]],-1)))</f>
        <v>0.59156958000000004</v>
      </c>
      <c r="I1675" s="1" t="str">
        <f>_xlfn.TEXTAFTER(Table4[[#This Row],[rxn     upper-bound     lower-bound]]," ",-1)</f>
        <v>0.00000000</v>
      </c>
    </row>
    <row r="1676" spans="1:9">
      <c r="A1676" s="1" t="s">
        <v>14592</v>
      </c>
      <c r="B1676" s="1" t="str">
        <f>_xlfn.TEXTBEFORE(ENZLOAD[[#This Row],[ENZLOAD (from enz_from_proteome)]]," ")</f>
        <v>ENZLOAD-LTA4H3_c_FWD-rt2643_c</v>
      </c>
      <c r="C1676" s="1">
        <f>_xlfn.NUMBERVALUE(_xlfn.TEXTAFTER(ENZLOAD[[#This Row],[ENZLOAD (from enz_from_proteome)]]," ",-1))</f>
        <v>2.7088237925999999E-7</v>
      </c>
      <c r="F1676" s="1" t="s">
        <v>18285</v>
      </c>
      <c r="G1676" s="1" t="str">
        <f>_xlfn.TEXTBEFORE(Table4[[#This Row],[rxn     upper-bound     lower-bound]]," ")</f>
        <v>ENZLOAD-LTA4H2_c_FWD-rt2643_c</v>
      </c>
      <c r="H1676" s="1">
        <f>_xlfn.NUMBERVALUE(TRIM(_xlfn.TEXTBEFORE(_xlfn.TEXTAFTER(Table4[[#This Row],[rxn     upper-bound     lower-bound]],Table4[[#This Row],[rxn]]),Table4[[#This Row],[lb]],-1)))</f>
        <v>0.59156958000000004</v>
      </c>
      <c r="I1676" s="1" t="str">
        <f>_xlfn.TEXTAFTER(Table4[[#This Row],[rxn     upper-bound     lower-bound]]," ",-1)</f>
        <v>0.00000000</v>
      </c>
    </row>
    <row r="1677" spans="1:9">
      <c r="A1677" s="1" t="s">
        <v>14593</v>
      </c>
      <c r="B1677" s="1" t="str">
        <f>_xlfn.TEXTBEFORE(ENZLOAD[[#This Row],[ENZLOAD (from enz_from_proteome)]]," ")</f>
        <v>ENZLOAD-LTA4H3_c_REV-rt2643_c</v>
      </c>
      <c r="C1677" s="1">
        <f>_xlfn.NUMBERVALUE(_xlfn.TEXTAFTER(ENZLOAD[[#This Row],[ENZLOAD (from enz_from_proteome)]]," ",-1))</f>
        <v>2.7088237925999999E-7</v>
      </c>
      <c r="F1677" s="1" t="s">
        <v>18286</v>
      </c>
      <c r="G1677" s="1" t="str">
        <f>_xlfn.TEXTBEFORE(Table4[[#This Row],[rxn     upper-bound     lower-bound]]," ")</f>
        <v>ENZLOAD-LTA4H2_c_REV-rt2643_c</v>
      </c>
      <c r="H1677" s="1">
        <f>_xlfn.NUMBERVALUE(TRIM(_xlfn.TEXTBEFORE(_xlfn.TEXTAFTER(Table4[[#This Row],[rxn     upper-bound     lower-bound]],Table4[[#This Row],[rxn]]),Table4[[#This Row],[lb]],-1)))</f>
        <v>0.59156958000000004</v>
      </c>
      <c r="I1677" s="1" t="str">
        <f>_xlfn.TEXTAFTER(Table4[[#This Row],[rxn     upper-bound     lower-bound]]," ",-1)</f>
        <v>0.00000000</v>
      </c>
    </row>
    <row r="1678" spans="1:9">
      <c r="A1678" s="1" t="s">
        <v>14594</v>
      </c>
      <c r="B1678" s="1" t="str">
        <f>_xlfn.TEXTBEFORE(ENZLOAD[[#This Row],[ENZLOAD (from enz_from_proteome)]]," ")</f>
        <v>ENZLOAD-LTA4H3_n_FWD-rt2643_n</v>
      </c>
      <c r="C1678" s="1">
        <f>_xlfn.NUMBERVALUE(_xlfn.TEXTAFTER(ENZLOAD[[#This Row],[ENZLOAD (from enz_from_proteome)]]," ",-1))</f>
        <v>2.7088237925999999E-7</v>
      </c>
      <c r="F1678" s="1" t="s">
        <v>18287</v>
      </c>
      <c r="G1678" s="1" t="str">
        <f>_xlfn.TEXTBEFORE(Table4[[#This Row],[rxn     upper-bound     lower-bound]]," ")</f>
        <v>ENZLOAD-LTA4H2_n_FWD-rt2643_n</v>
      </c>
      <c r="H1678" s="1">
        <f>_xlfn.NUMBERVALUE(TRIM(_xlfn.TEXTBEFORE(_xlfn.TEXTAFTER(Table4[[#This Row],[rxn     upper-bound     lower-bound]],Table4[[#This Row],[rxn]]),Table4[[#This Row],[lb]],-1)))</f>
        <v>0.59156958000000004</v>
      </c>
      <c r="I1678" s="1" t="str">
        <f>_xlfn.TEXTAFTER(Table4[[#This Row],[rxn     upper-bound     lower-bound]]," ",-1)</f>
        <v>0.00000000</v>
      </c>
    </row>
    <row r="1679" spans="1:9">
      <c r="A1679" s="1" t="s">
        <v>14595</v>
      </c>
      <c r="B1679" s="1" t="str">
        <f>_xlfn.TEXTBEFORE(ENZLOAD[[#This Row],[ENZLOAD (from enz_from_proteome)]]," ")</f>
        <v>ENZLOAD-LTA4H3_n_REV-rt2643_n</v>
      </c>
      <c r="C1679" s="1">
        <f>_xlfn.NUMBERVALUE(_xlfn.TEXTAFTER(ENZLOAD[[#This Row],[ENZLOAD (from enz_from_proteome)]]," ",-1))</f>
        <v>2.7088237925999999E-7</v>
      </c>
      <c r="F1679" s="1" t="s">
        <v>18288</v>
      </c>
      <c r="G1679" s="1" t="str">
        <f>_xlfn.TEXTBEFORE(Table4[[#This Row],[rxn     upper-bound     lower-bound]]," ")</f>
        <v>ENZLOAD-LTA4H2_n_REV-rt2643_n</v>
      </c>
      <c r="H1679" s="1">
        <f>_xlfn.NUMBERVALUE(TRIM(_xlfn.TEXTBEFORE(_xlfn.TEXTAFTER(Table4[[#This Row],[rxn     upper-bound     lower-bound]],Table4[[#This Row],[rxn]]),Table4[[#This Row],[lb]],-1)))</f>
        <v>0.59156958000000004</v>
      </c>
      <c r="I1679" s="1" t="str">
        <f>_xlfn.TEXTAFTER(Table4[[#This Row],[rxn     upper-bound     lower-bound]]," ",-1)</f>
        <v>0.00000000</v>
      </c>
    </row>
    <row r="1680" spans="1:9">
      <c r="A1680" s="1" t="s">
        <v>14596</v>
      </c>
      <c r="B1680" s="1" t="str">
        <f>_xlfn.TEXTBEFORE(ENZLOAD[[#This Row],[ENZLOAD (from enz_from_proteome)]]," ")</f>
        <v>ENZLOAD-LTA4H_c_FWD-rt2643_c</v>
      </c>
      <c r="C1680" s="1">
        <f>_xlfn.NUMBERVALUE(_xlfn.TEXTAFTER(ENZLOAD[[#This Row],[ENZLOAD (from enz_from_proteome)]]," ",-1))</f>
        <v>2.7088237925999999E-7</v>
      </c>
      <c r="F1680" s="1" t="s">
        <v>18289</v>
      </c>
      <c r="G1680" s="1" t="str">
        <f>_xlfn.TEXTBEFORE(Table4[[#This Row],[rxn     upper-bound     lower-bound]]," ")</f>
        <v>ENZLOAD-LTA4H3_c_FWD-rt2643_c</v>
      </c>
      <c r="H1680" s="1">
        <f>_xlfn.NUMBERVALUE(TRIM(_xlfn.TEXTBEFORE(_xlfn.TEXTAFTER(Table4[[#This Row],[rxn     upper-bound     lower-bound]],Table4[[#This Row],[rxn]]),Table4[[#This Row],[lb]],-1)))</f>
        <v>0.59156958000000004</v>
      </c>
      <c r="I1680" s="1" t="str">
        <f>_xlfn.TEXTAFTER(Table4[[#This Row],[rxn     upper-bound     lower-bound]]," ",-1)</f>
        <v>0.00000000</v>
      </c>
    </row>
    <row r="1681" spans="1:9">
      <c r="A1681" s="1" t="s">
        <v>14597</v>
      </c>
      <c r="B1681" s="1" t="str">
        <f>_xlfn.TEXTBEFORE(ENZLOAD[[#This Row],[ENZLOAD (from enz_from_proteome)]]," ")</f>
        <v>ENZLOAD-LTA4H_c_REV-rt2643_c</v>
      </c>
      <c r="C1681" s="1">
        <f>_xlfn.NUMBERVALUE(_xlfn.TEXTAFTER(ENZLOAD[[#This Row],[ENZLOAD (from enz_from_proteome)]]," ",-1))</f>
        <v>2.7088237925999999E-7</v>
      </c>
      <c r="F1681" s="1" t="s">
        <v>18290</v>
      </c>
      <c r="G1681" s="1" t="str">
        <f>_xlfn.TEXTBEFORE(Table4[[#This Row],[rxn     upper-bound     lower-bound]]," ")</f>
        <v>ENZLOAD-LTA4H3_c_REV-rt2643_c</v>
      </c>
      <c r="H1681" s="1">
        <f>_xlfn.NUMBERVALUE(TRIM(_xlfn.TEXTBEFORE(_xlfn.TEXTAFTER(Table4[[#This Row],[rxn     upper-bound     lower-bound]],Table4[[#This Row],[rxn]]),Table4[[#This Row],[lb]],-1)))</f>
        <v>0.59156958000000004</v>
      </c>
      <c r="I1681" s="1" t="str">
        <f>_xlfn.TEXTAFTER(Table4[[#This Row],[rxn     upper-bound     lower-bound]]," ",-1)</f>
        <v>0.00000000</v>
      </c>
    </row>
    <row r="1682" spans="1:9">
      <c r="A1682" s="1" t="s">
        <v>14598</v>
      </c>
      <c r="B1682" s="1" t="str">
        <f>_xlfn.TEXTBEFORE(ENZLOAD[[#This Row],[ENZLOAD (from enz_from_proteome)]]," ")</f>
        <v>ENZLOAD-LTA4H_n_FWD-rt2643_n</v>
      </c>
      <c r="C1682" s="1">
        <f>_xlfn.NUMBERVALUE(_xlfn.TEXTAFTER(ENZLOAD[[#This Row],[ENZLOAD (from enz_from_proteome)]]," ",-1))</f>
        <v>2.7088237925999999E-7</v>
      </c>
      <c r="F1682" s="1" t="s">
        <v>18291</v>
      </c>
      <c r="G1682" s="1" t="str">
        <f>_xlfn.TEXTBEFORE(Table4[[#This Row],[rxn     upper-bound     lower-bound]]," ")</f>
        <v>ENZLOAD-LTA4H3_n_FWD-rt2643_n</v>
      </c>
      <c r="H1682" s="1">
        <f>_xlfn.NUMBERVALUE(TRIM(_xlfn.TEXTBEFORE(_xlfn.TEXTAFTER(Table4[[#This Row],[rxn     upper-bound     lower-bound]],Table4[[#This Row],[rxn]]),Table4[[#This Row],[lb]],-1)))</f>
        <v>0.59156958000000004</v>
      </c>
      <c r="I1682" s="1" t="str">
        <f>_xlfn.TEXTAFTER(Table4[[#This Row],[rxn     upper-bound     lower-bound]]," ",-1)</f>
        <v>0.00000000</v>
      </c>
    </row>
    <row r="1683" spans="1:9">
      <c r="A1683" s="1" t="s">
        <v>14599</v>
      </c>
      <c r="B1683" s="1" t="str">
        <f>_xlfn.TEXTBEFORE(ENZLOAD[[#This Row],[ENZLOAD (from enz_from_proteome)]]," ")</f>
        <v>ENZLOAD-LTA4H_n_REV-rt2643_n</v>
      </c>
      <c r="C1683" s="1">
        <f>_xlfn.NUMBERVALUE(_xlfn.TEXTAFTER(ENZLOAD[[#This Row],[ENZLOAD (from enz_from_proteome)]]," ",-1))</f>
        <v>2.7088237925999999E-7</v>
      </c>
      <c r="F1683" s="1" t="s">
        <v>18292</v>
      </c>
      <c r="G1683" s="1" t="str">
        <f>_xlfn.TEXTBEFORE(Table4[[#This Row],[rxn     upper-bound     lower-bound]]," ")</f>
        <v>ENZLOAD-LTA4H3_n_REV-rt2643_n</v>
      </c>
      <c r="H1683" s="1">
        <f>_xlfn.NUMBERVALUE(TRIM(_xlfn.TEXTBEFORE(_xlfn.TEXTAFTER(Table4[[#This Row],[rxn     upper-bound     lower-bound]],Table4[[#This Row],[rxn]]),Table4[[#This Row],[lb]],-1)))</f>
        <v>0.59156958000000004</v>
      </c>
      <c r="I1683" s="1" t="str">
        <f>_xlfn.TEXTAFTER(Table4[[#This Row],[rxn     upper-bound     lower-bound]]," ",-1)</f>
        <v>0.00000000</v>
      </c>
    </row>
    <row r="1684" spans="1:9">
      <c r="A1684" s="1" t="s">
        <v>14600</v>
      </c>
      <c r="B1684" s="1" t="str">
        <f>_xlfn.TEXTBEFORE(ENZLOAD[[#This Row],[ENZLOAD (from enz_from_proteome)]]," ")</f>
        <v>ENZLOAD-LYSN6MOX_c_FWD-rt2880</v>
      </c>
      <c r="C1684" s="1">
        <f>_xlfn.NUMBERVALUE(_xlfn.TEXTAFTER(ENZLOAD[[#This Row],[ENZLOAD (from enz_from_proteome)]]," ",-1))</f>
        <v>5.9252862589999899E-7</v>
      </c>
      <c r="F1684" s="1" t="s">
        <v>18293</v>
      </c>
      <c r="G1684" s="1" t="str">
        <f>_xlfn.TEXTBEFORE(Table4[[#This Row],[rxn     upper-bound     lower-bound]]," ")</f>
        <v>ENZLOAD-LYSN6MOX_c_FWD-rt2880</v>
      </c>
      <c r="H1684" s="1">
        <f>_xlfn.NUMBERVALUE(TRIM(_xlfn.TEXTBEFORE(_xlfn.TEXTAFTER(Table4[[#This Row],[rxn     upper-bound     lower-bound]],Table4[[#This Row],[rxn]]),Table4[[#This Row],[lb]],-1)))</f>
        <v>0.61875813000000002</v>
      </c>
      <c r="I1684" s="1" t="str">
        <f>_xlfn.TEXTAFTER(Table4[[#This Row],[rxn     upper-bound     lower-bound]]," ",-1)</f>
        <v>0.00000000</v>
      </c>
    </row>
    <row r="1685" spans="1:9">
      <c r="A1685" s="1" t="s">
        <v>14601</v>
      </c>
      <c r="B1685" s="1" t="str">
        <f>_xlfn.TEXTBEFORE(ENZLOAD[[#This Row],[ENZLOAD (from enz_from_proteome)]]," ")</f>
        <v>ENZLOAD-LYSTRS_c_FWD-rt3577</v>
      </c>
      <c r="C1685" s="1">
        <f>_xlfn.NUMBERVALUE(_xlfn.TEXTAFTER(ENZLOAD[[#This Row],[ENZLOAD (from enz_from_proteome)]]," ",-1))</f>
        <v>3.05202915271E-6</v>
      </c>
      <c r="F1685" s="1" t="s">
        <v>18294</v>
      </c>
      <c r="G1685" s="1" t="str">
        <f>_xlfn.TEXTBEFORE(Table4[[#This Row],[rxn     upper-bound     lower-bound]]," ")</f>
        <v>ENZLOAD-LYStpa_v_FWD-rt0111</v>
      </c>
      <c r="H1685" s="1">
        <f>_xlfn.NUMBERVALUE(TRIM(_xlfn.TEXTBEFORE(_xlfn.TEXTAFTER(Table4[[#This Row],[rxn     upper-bound     lower-bound]],Table4[[#This Row],[rxn]]),Table4[[#This Row],[lb]],-1)))</f>
        <v>0.6014254</v>
      </c>
      <c r="I1685" s="1" t="str">
        <f>_xlfn.TEXTAFTER(Table4[[#This Row],[rxn     upper-bound     lower-bound]]," ",-1)</f>
        <v>0.00000000</v>
      </c>
    </row>
    <row r="1686" spans="1:9">
      <c r="A1686" s="1" t="s">
        <v>14602</v>
      </c>
      <c r="B1686" s="1" t="str">
        <f>_xlfn.TEXTBEFORE(ENZLOAD[[#This Row],[ENZLOAD (from enz_from_proteome)]]," ")</f>
        <v>ENZLOAD-LYStpa_v_FWD-rt0111</v>
      </c>
      <c r="C1686" s="1">
        <f>_xlfn.NUMBERVALUE(_xlfn.TEXTAFTER(ENZLOAD[[#This Row],[ENZLOAD (from enz_from_proteome)]]," ",-1))</f>
        <v>0</v>
      </c>
      <c r="F1686" s="1" t="s">
        <v>18295</v>
      </c>
      <c r="G1686" s="1" t="str">
        <f>_xlfn.TEXTBEFORE(Table4[[#This Row],[rxn     upper-bound     lower-bound]]," ")</f>
        <v>ENZLOAD-LYStpa_v_FWD-rt1949</v>
      </c>
      <c r="H1686" s="1">
        <f>_xlfn.NUMBERVALUE(TRIM(_xlfn.TEXTBEFORE(_xlfn.TEXTAFTER(Table4[[#This Row],[rxn     upper-bound     lower-bound]],Table4[[#This Row],[rxn]]),Table4[[#This Row],[lb]],-1)))</f>
        <v>0.72387592999999995</v>
      </c>
      <c r="I1686" s="1" t="str">
        <f>_xlfn.TEXTAFTER(Table4[[#This Row],[rxn     upper-bound     lower-bound]]," ",-1)</f>
        <v>0.00000000</v>
      </c>
    </row>
    <row r="1687" spans="1:9">
      <c r="A1687" s="1" t="s">
        <v>14603</v>
      </c>
      <c r="B1687" s="1" t="str">
        <f>_xlfn.TEXTBEFORE(ENZLOAD[[#This Row],[ENZLOAD (from enz_from_proteome)]]," ")</f>
        <v>ENZLOAD-LYStpa_v_FWD-rt1949</v>
      </c>
      <c r="C1687" s="1">
        <f>_xlfn.NUMBERVALUE(_xlfn.TEXTAFTER(ENZLOAD[[#This Row],[ENZLOAD (from enz_from_proteome)]]," ",-1))</f>
        <v>0</v>
      </c>
      <c r="F1687" s="1" t="s">
        <v>18296</v>
      </c>
      <c r="G1687" s="1" t="str">
        <f>_xlfn.TEXTBEFORE(Table4[[#This Row],[rxn     upper-bound     lower-bound]]," ")</f>
        <v>ENZLOAD-LYStps_e_FWD-rt5861</v>
      </c>
      <c r="H1687" s="1">
        <f>_xlfn.NUMBERVALUE(TRIM(_xlfn.TEXTBEFORE(_xlfn.TEXTAFTER(Table4[[#This Row],[rxn     upper-bound     lower-bound]],Table4[[#This Row],[rxn]]),Table4[[#This Row],[lb]],-1)))</f>
        <v>0.66013560000000004</v>
      </c>
      <c r="I1687" s="1" t="str">
        <f>_xlfn.TEXTAFTER(Table4[[#This Row],[rxn     upper-bound     lower-bound]]," ",-1)</f>
        <v>0.00000000</v>
      </c>
    </row>
    <row r="1688" spans="1:9">
      <c r="A1688" s="1" t="s">
        <v>14604</v>
      </c>
      <c r="B1688" s="1" t="str">
        <f>_xlfn.TEXTBEFORE(ENZLOAD[[#This Row],[ENZLOAD (from enz_from_proteome)]]," ")</f>
        <v>ENZLOAD-LYStps_e_FWD-rt5861</v>
      </c>
      <c r="C1688" s="1">
        <f>_xlfn.NUMBERVALUE(_xlfn.TEXTAFTER(ENZLOAD[[#This Row],[ENZLOAD (from enz_from_proteome)]]," ",-1))</f>
        <v>0</v>
      </c>
      <c r="F1688" s="1" t="s">
        <v>18297</v>
      </c>
      <c r="G1688" s="1" t="str">
        <f>_xlfn.TEXTBEFORE(Table4[[#This Row],[rxn     upper-bound     lower-bound]]," ")</f>
        <v>ENZLOAD-LYStps_e_REV-rt5861</v>
      </c>
      <c r="H1688" s="1">
        <f>_xlfn.NUMBERVALUE(TRIM(_xlfn.TEXTBEFORE(_xlfn.TEXTAFTER(Table4[[#This Row],[rxn     upper-bound     lower-bound]],Table4[[#This Row],[rxn]]),Table4[[#This Row],[lb]],-1)))</f>
        <v>0.66013560000000004</v>
      </c>
      <c r="I1688" s="1" t="str">
        <f>_xlfn.TEXTAFTER(Table4[[#This Row],[rxn     upper-bound     lower-bound]]," ",-1)</f>
        <v>0.00000000</v>
      </c>
    </row>
    <row r="1689" spans="1:9">
      <c r="A1689" s="1" t="s">
        <v>14605</v>
      </c>
      <c r="B1689" s="1" t="str">
        <f>_xlfn.TEXTBEFORE(ENZLOAD[[#This Row],[ENZLOAD (from enz_from_proteome)]]," ")</f>
        <v>ENZLOAD-LYStps_e_REV-rt5861</v>
      </c>
      <c r="C1689" s="1">
        <f>_xlfn.NUMBERVALUE(_xlfn.TEXTAFTER(ENZLOAD[[#This Row],[ENZLOAD (from enz_from_proteome)]]," ",-1))</f>
        <v>0</v>
      </c>
      <c r="F1689" s="1" t="s">
        <v>18298</v>
      </c>
      <c r="G1689" s="1" t="str">
        <f>_xlfn.TEXTBEFORE(Table4[[#This Row],[rxn     upper-bound     lower-bound]]," ")</f>
        <v>ENZLOAD-LYSTRS_c_FWD-rt3577</v>
      </c>
      <c r="H1689" s="1">
        <f>_xlfn.NUMBERVALUE(TRIM(_xlfn.TEXTBEFORE(_xlfn.TEXTAFTER(Table4[[#This Row],[rxn     upper-bound     lower-bound]],Table4[[#This Row],[rxn]]),Table4[[#This Row],[lb]],-1)))</f>
        <v>0.62356959999999995</v>
      </c>
      <c r="I1689" s="1" t="str">
        <f>_xlfn.TEXTAFTER(Table4[[#This Row],[rxn     upper-bound     lower-bound]]," ",-1)</f>
        <v>0.00000000</v>
      </c>
    </row>
    <row r="1690" spans="1:9">
      <c r="A1690" s="1" t="s">
        <v>14606</v>
      </c>
      <c r="B1690" s="1" t="str">
        <f>_xlfn.TEXTBEFORE(ENZLOAD[[#This Row],[ENZLOAD (from enz_from_proteome)]]," ")</f>
        <v>ENZLOAD-M1PS_c_FWD-rt1768</v>
      </c>
      <c r="C1690" s="1">
        <f>_xlfn.NUMBERVALUE(_xlfn.TEXTAFTER(ENZLOAD[[#This Row],[ENZLOAD (from enz_from_proteome)]]," ",-1))</f>
        <v>6.5424583022799996E-6</v>
      </c>
      <c r="F1690" s="1" t="s">
        <v>18299</v>
      </c>
      <c r="G1690" s="1" t="str">
        <f>_xlfn.TEXTBEFORE(Table4[[#This Row],[rxn     upper-bound     lower-bound]]," ")</f>
        <v>ENZLOAD-M1PS_c_FWD-rt1768</v>
      </c>
      <c r="H1690" s="1">
        <f>_xlfn.NUMBERVALUE(TRIM(_xlfn.TEXTBEFORE(_xlfn.TEXTAFTER(Table4[[#This Row],[rxn     upper-bound     lower-bound]],Table4[[#This Row],[rxn]]),Table4[[#This Row],[lb]],-1)))</f>
        <v>0.66991540000000005</v>
      </c>
      <c r="I1690" s="1" t="str">
        <f>_xlfn.TEXTAFTER(Table4[[#This Row],[rxn     upper-bound     lower-bound]]," ",-1)</f>
        <v>0.00000000</v>
      </c>
    </row>
    <row r="1691" spans="1:9">
      <c r="A1691" s="1" t="s">
        <v>14607</v>
      </c>
      <c r="B1691" s="1" t="str">
        <f>_xlfn.TEXTBEFORE(ENZLOAD[[#This Row],[ENZLOAD (from enz_from_proteome)]]," ")</f>
        <v>ENZLOAD-MACACI_c_FWD-rt0063</v>
      </c>
      <c r="C1691" s="1">
        <f>_xlfn.NUMBERVALUE(_xlfn.TEXTAFTER(ENZLOAD[[#This Row],[ENZLOAD (from enz_from_proteome)]]," ",-1))</f>
        <v>4.4945074313000001E-7</v>
      </c>
      <c r="F1691" s="1" t="s">
        <v>18300</v>
      </c>
      <c r="G1691" s="1" t="str">
        <f>_xlfn.TEXTBEFORE(Table4[[#This Row],[rxn     upper-bound     lower-bound]]," ")</f>
        <v>ENZLOAD-MACACI_c_FWD-rt0063</v>
      </c>
      <c r="H1691" s="1">
        <f>_xlfn.NUMBERVALUE(TRIM(_xlfn.TEXTBEFORE(_xlfn.TEXTAFTER(Table4[[#This Row],[rxn     upper-bound     lower-bound]],Table4[[#This Row],[rxn]]),Table4[[#This Row],[lb]],-1)))</f>
        <v>1.6224327199999999</v>
      </c>
      <c r="I1691" s="1" t="str">
        <f>_xlfn.TEXTAFTER(Table4[[#This Row],[rxn     upper-bound     lower-bound]]," ",-1)</f>
        <v>0.00000000</v>
      </c>
    </row>
    <row r="1692" spans="1:9">
      <c r="A1692" s="1" t="s">
        <v>14608</v>
      </c>
      <c r="B1692" s="1" t="str">
        <f>_xlfn.TEXTBEFORE(ENZLOAD[[#This Row],[ENZLOAD (from enz_from_proteome)]]," ")</f>
        <v>ENZLOAD-MACACI_c_FWD-rt3852</v>
      </c>
      <c r="C1692" s="1">
        <f>_xlfn.NUMBERVALUE(_xlfn.TEXTAFTER(ENZLOAD[[#This Row],[ENZLOAD (from enz_from_proteome)]]," ",-1))</f>
        <v>1.08503589177E-6</v>
      </c>
      <c r="F1692" s="1" t="s">
        <v>18301</v>
      </c>
      <c r="G1692" s="1" t="str">
        <f>_xlfn.TEXTBEFORE(Table4[[#This Row],[rxn     upper-bound     lower-bound]]," ")</f>
        <v>ENZLOAD-MACACI_c_REV-rt0063</v>
      </c>
      <c r="H1692" s="1">
        <f>_xlfn.NUMBERVALUE(TRIM(_xlfn.TEXTBEFORE(_xlfn.TEXTAFTER(Table4[[#This Row],[rxn     upper-bound     lower-bound]],Table4[[#This Row],[rxn]]),Table4[[#This Row],[lb]],-1)))</f>
        <v>1.6224327199999999</v>
      </c>
      <c r="I1692" s="1" t="str">
        <f>_xlfn.TEXTAFTER(Table4[[#This Row],[rxn     upper-bound     lower-bound]]," ",-1)</f>
        <v>0.00000000</v>
      </c>
    </row>
    <row r="1693" spans="1:9">
      <c r="A1693" s="1" t="s">
        <v>14609</v>
      </c>
      <c r="B1693" s="1" t="str">
        <f>_xlfn.TEXTBEFORE(ENZLOAD[[#This Row],[ENZLOAD (from enz_from_proteome)]]," ")</f>
        <v>ENZLOAD-MACACI_c_REV-rt0063</v>
      </c>
      <c r="C1693" s="1">
        <f>_xlfn.NUMBERVALUE(_xlfn.TEXTAFTER(ENZLOAD[[#This Row],[ENZLOAD (from enz_from_proteome)]]," ",-1))</f>
        <v>4.4945074313000001E-7</v>
      </c>
      <c r="F1693" s="1" t="s">
        <v>18302</v>
      </c>
      <c r="G1693" s="1" t="str">
        <f>_xlfn.TEXTBEFORE(Table4[[#This Row],[rxn     upper-bound     lower-bound]]," ")</f>
        <v>ENZLOAD-MACACI_c_FWD-rt3852</v>
      </c>
      <c r="H1693" s="1">
        <f>_xlfn.NUMBERVALUE(TRIM(_xlfn.TEXTBEFORE(_xlfn.TEXTAFTER(Table4[[#This Row],[rxn     upper-bound     lower-bound]],Table4[[#This Row],[rxn]]),Table4[[#This Row],[lb]],-1)))</f>
        <v>1.26903532</v>
      </c>
      <c r="I1693" s="1" t="str">
        <f>_xlfn.TEXTAFTER(Table4[[#This Row],[rxn     upper-bound     lower-bound]]," ",-1)</f>
        <v>0.00000000</v>
      </c>
    </row>
    <row r="1694" spans="1:9">
      <c r="A1694" s="1" t="s">
        <v>14610</v>
      </c>
      <c r="B1694" s="1" t="str">
        <f>_xlfn.TEXTBEFORE(ENZLOAD[[#This Row],[ENZLOAD (from enz_from_proteome)]]," ")</f>
        <v>ENZLOAD-MACACI_c_REV-rt3852</v>
      </c>
      <c r="C1694" s="1">
        <f>_xlfn.NUMBERVALUE(_xlfn.TEXTAFTER(ENZLOAD[[#This Row],[ENZLOAD (from enz_from_proteome)]]," ",-1))</f>
        <v>1.08503589177E-6</v>
      </c>
      <c r="F1694" s="1" t="s">
        <v>18303</v>
      </c>
      <c r="G1694" s="1" t="str">
        <f>_xlfn.TEXTBEFORE(Table4[[#This Row],[rxn     upper-bound     lower-bound]]," ")</f>
        <v>ENZLOAD-MACACI_c_REV-rt3852</v>
      </c>
      <c r="H1694" s="1">
        <f>_xlfn.NUMBERVALUE(TRIM(_xlfn.TEXTBEFORE(_xlfn.TEXTAFTER(Table4[[#This Row],[rxn     upper-bound     lower-bound]],Table4[[#This Row],[rxn]]),Table4[[#This Row],[lb]],-1)))</f>
        <v>1.26903532</v>
      </c>
      <c r="I1694" s="1" t="str">
        <f>_xlfn.TEXTAFTER(Table4[[#This Row],[rxn     upper-bound     lower-bound]]," ",-1)</f>
        <v>0.00000000</v>
      </c>
    </row>
    <row r="1695" spans="1:9">
      <c r="A1695" s="1" t="s">
        <v>14611</v>
      </c>
      <c r="B1695" s="1" t="str">
        <f>_xlfn.TEXTBEFORE(ENZLOAD[[#This Row],[ENZLOAD (from enz_from_proteome)]]," ")</f>
        <v>ENZLOAD-MAGL_l_FWD-rt1360</v>
      </c>
      <c r="C1695" s="1">
        <f>_xlfn.NUMBERVALUE(_xlfn.TEXTAFTER(ENZLOAD[[#This Row],[ENZLOAD (from enz_from_proteome)]]," ",-1))</f>
        <v>3.2024643650999998E-7</v>
      </c>
      <c r="F1695" s="1" t="s">
        <v>18304</v>
      </c>
      <c r="G1695" s="1" t="str">
        <f>_xlfn.TEXTBEFORE(Table4[[#This Row],[rxn     upper-bound     lower-bound]]," ")</f>
        <v>ENZLOAD-MAGL_l_FWD-rt1360</v>
      </c>
      <c r="H1695" s="1">
        <f>_xlfn.NUMBERVALUE(TRIM(_xlfn.TEXTBEFORE(_xlfn.TEXTAFTER(Table4[[#This Row],[rxn     upper-bound     lower-bound]],Table4[[#This Row],[rxn]]),Table4[[#This Row],[lb]],-1)))</f>
        <v>1.08601221</v>
      </c>
      <c r="I1695" s="1" t="str">
        <f>_xlfn.TEXTAFTER(Table4[[#This Row],[rxn     upper-bound     lower-bound]]," ",-1)</f>
        <v>0.00000000</v>
      </c>
    </row>
    <row r="1696" spans="1:9">
      <c r="A1696" s="1" t="s">
        <v>14612</v>
      </c>
      <c r="B1696" s="1" t="str">
        <f>_xlfn.TEXTBEFORE(ENZLOAD[[#This Row],[ENZLOAD (from enz_from_proteome)]]," ")</f>
        <v>ENZLOAD-MALS_c_FWD-rt1089</v>
      </c>
      <c r="C1696" s="1">
        <f>_xlfn.NUMBERVALUE(_xlfn.TEXTAFTER(ENZLOAD[[#This Row],[ENZLOAD (from enz_from_proteome)]]," ",-1))</f>
        <v>2.5299007487999999E-7</v>
      </c>
      <c r="F1696" s="1" t="s">
        <v>18305</v>
      </c>
      <c r="G1696" s="1" t="str">
        <f>_xlfn.TEXTBEFORE(Table4[[#This Row],[rxn     upper-bound     lower-bound]]," ")</f>
        <v>ENZLOAD-MALS_c_FWD-rt1089</v>
      </c>
      <c r="H1696" s="1">
        <f>_xlfn.NUMBERVALUE(TRIM(_xlfn.TEXTBEFORE(_xlfn.TEXTAFTER(Table4[[#This Row],[rxn     upper-bound     lower-bound]],Table4[[#This Row],[rxn]]),Table4[[#This Row],[lb]],-1)))</f>
        <v>0.70153507999999998</v>
      </c>
      <c r="I1696" s="1" t="str">
        <f>_xlfn.TEXTAFTER(Table4[[#This Row],[rxn     upper-bound     lower-bound]]," ",-1)</f>
        <v>0.00000000</v>
      </c>
    </row>
    <row r="1697" spans="1:9">
      <c r="A1697" s="1" t="s">
        <v>14613</v>
      </c>
      <c r="B1697" s="1" t="str">
        <f>_xlfn.TEXTBEFORE(ENZLOAD[[#This Row],[ENZLOAD (from enz_from_proteome)]]," ")</f>
        <v>ENZLOAD-MALT_c_FWD-rt0767</v>
      </c>
      <c r="C1697" s="1">
        <f>_xlfn.NUMBERVALUE(_xlfn.TEXTAFTER(ENZLOAD[[#This Row],[ENZLOAD (from enz_from_proteome)]]," ",-1))</f>
        <v>1.42926460415E-6</v>
      </c>
      <c r="F1697" s="1" t="s">
        <v>18306</v>
      </c>
      <c r="G1697" s="1" t="str">
        <f>_xlfn.TEXTBEFORE(Table4[[#This Row],[rxn     upper-bound     lower-bound]]," ")</f>
        <v>ENZLOAD-MALT_c_FWD-rt0767</v>
      </c>
      <c r="H1697" s="1">
        <f>_xlfn.NUMBERVALUE(TRIM(_xlfn.TEXTBEFORE(_xlfn.TEXTAFTER(Table4[[#This Row],[rxn     upper-bound     lower-bound]],Table4[[#This Row],[rxn]]),Table4[[#This Row],[lb]],-1)))</f>
        <v>0.63533539999999999</v>
      </c>
      <c r="I1697" s="1" t="str">
        <f>_xlfn.TEXTAFTER(Table4[[#This Row],[rxn     upper-bound     lower-bound]]," ",-1)</f>
        <v>0.00000000</v>
      </c>
    </row>
    <row r="1698" spans="1:9">
      <c r="A1698" s="1" t="s">
        <v>14614</v>
      </c>
      <c r="B1698" s="1" t="str">
        <f>_xlfn.TEXTBEFORE(ENZLOAD[[#This Row],[ENZLOAD (from enz_from_proteome)]]," ")</f>
        <v>ENZLOAD-MALTtps_e_FWD-rt0769</v>
      </c>
      <c r="C1698" s="1">
        <f>_xlfn.NUMBERVALUE(_xlfn.TEXTAFTER(ENZLOAD[[#This Row],[ENZLOAD (from enz_from_proteome)]]," ",-1))</f>
        <v>2.2894199899999999E-9</v>
      </c>
      <c r="F1698" s="1" t="s">
        <v>18307</v>
      </c>
      <c r="G1698" s="1" t="str">
        <f>_xlfn.TEXTBEFORE(Table4[[#This Row],[rxn     upper-bound     lower-bound]]," ")</f>
        <v>ENZLOAD-MALt2_m_FWD-rt5142</v>
      </c>
      <c r="H1698" s="1">
        <f>_xlfn.NUMBERVALUE(TRIM(_xlfn.TEXTBEFORE(_xlfn.TEXTAFTER(Table4[[#This Row],[rxn     upper-bound     lower-bound]],Table4[[#This Row],[rxn]]),Table4[[#This Row],[lb]],-1)))</f>
        <v>1.3946962899999999</v>
      </c>
      <c r="I1698" s="1" t="str">
        <f>_xlfn.TEXTAFTER(Table4[[#This Row],[rxn     upper-bound     lower-bound]]," ",-1)</f>
        <v>0.00000000</v>
      </c>
    </row>
    <row r="1699" spans="1:9">
      <c r="A1699" s="1" t="s">
        <v>14615</v>
      </c>
      <c r="B1699" s="1" t="str">
        <f>_xlfn.TEXTBEFORE(ENZLOAD[[#This Row],[ENZLOAD (from enz_from_proteome)]]," ")</f>
        <v>ENZLOAD-MALt2_m_FWD-rt5142</v>
      </c>
      <c r="C1699" s="1">
        <f>_xlfn.NUMBERVALUE(_xlfn.TEXTAFTER(ENZLOAD[[#This Row],[ENZLOAD (from enz_from_proteome)]]," ",-1))</f>
        <v>1.5157708701E-7</v>
      </c>
      <c r="F1699" s="1" t="s">
        <v>18308</v>
      </c>
      <c r="G1699" s="1" t="str">
        <f>_xlfn.TEXTBEFORE(Table4[[#This Row],[rxn     upper-bound     lower-bound]]," ")</f>
        <v>ENZLOAD-MALTtps_e_FWD-rt0769</v>
      </c>
      <c r="H1699" s="1">
        <f>_xlfn.NUMBERVALUE(TRIM(_xlfn.TEXTBEFORE(_xlfn.TEXTAFTER(Table4[[#This Row],[rxn     upper-bound     lower-bound]],Table4[[#This Row],[rxn]]),Table4[[#This Row],[lb]],-1)))</f>
        <v>0.69569630999999998</v>
      </c>
      <c r="I1699" s="1" t="str">
        <f>_xlfn.TEXTAFTER(Table4[[#This Row],[rxn     upper-bound     lower-bound]]," ",-1)</f>
        <v>0.00000000</v>
      </c>
    </row>
    <row r="1700" spans="1:9">
      <c r="A1700" s="1" t="s">
        <v>14616</v>
      </c>
      <c r="B1700" s="1" t="str">
        <f>_xlfn.TEXTBEFORE(ENZLOAD[[#This Row],[ENZLOAD (from enz_from_proteome)]]," ")</f>
        <v>ENZLOAD-MAN1PT_c_FWD-rt6588</v>
      </c>
      <c r="C1700" s="1">
        <f>_xlfn.NUMBERVALUE(_xlfn.TEXTAFTER(ENZLOAD[[#This Row],[ENZLOAD (from enz_from_proteome)]]," ",-1))</f>
        <v>5.9571336913999999E-6</v>
      </c>
      <c r="F1700" s="1" t="s">
        <v>18309</v>
      </c>
      <c r="G1700" s="1" t="str">
        <f>_xlfn.TEXTBEFORE(Table4[[#This Row],[rxn     upper-bound     lower-bound]]," ")</f>
        <v>ENZLOAD-MAN1PT_c_FWD-rt6588</v>
      </c>
      <c r="H1700" s="1">
        <f>_xlfn.NUMBERVALUE(TRIM(_xlfn.TEXTBEFORE(_xlfn.TEXTAFTER(Table4[[#This Row],[rxn     upper-bound     lower-bound]],Table4[[#This Row],[rxn]]),Table4[[#This Row],[lb]],-1)))</f>
        <v>1.0700691499999999</v>
      </c>
      <c r="I1700" s="1" t="str">
        <f>_xlfn.TEXTAFTER(Table4[[#This Row],[rxn     upper-bound     lower-bound]]," ",-1)</f>
        <v>0.00000000</v>
      </c>
    </row>
    <row r="1701" spans="1:9">
      <c r="A1701" s="1" t="s">
        <v>14617</v>
      </c>
      <c r="B1701" s="1" t="str">
        <f>_xlfn.TEXTBEFORE(ENZLOAD[[#This Row],[ENZLOAD (from enz_from_proteome)]]," ")</f>
        <v>ENZLOAD-MAN6PI_c_FWD-rt0239</v>
      </c>
      <c r="C1701" s="1">
        <f>_xlfn.NUMBERVALUE(_xlfn.TEXTAFTER(ENZLOAD[[#This Row],[ENZLOAD (from enz_from_proteome)]]," ",-1))</f>
        <v>1.79203010825E-6</v>
      </c>
      <c r="F1701" s="1" t="s">
        <v>18310</v>
      </c>
      <c r="G1701" s="1" t="str">
        <f>_xlfn.TEXTBEFORE(Table4[[#This Row],[rxn     upper-bound     lower-bound]]," ")</f>
        <v>ENZLOAD-MAN6PI_c_FWD-rt0239</v>
      </c>
      <c r="H1701" s="1">
        <f>_xlfn.NUMBERVALUE(TRIM(_xlfn.TEXTBEFORE(_xlfn.TEXTAFTER(Table4[[#This Row],[rxn     upper-bound     lower-bound]],Table4[[#This Row],[rxn]]),Table4[[#This Row],[lb]],-1)))</f>
        <v>0.92105903</v>
      </c>
      <c r="I1701" s="1" t="str">
        <f>_xlfn.TEXTAFTER(Table4[[#This Row],[rxn     upper-bound     lower-bound]]," ",-1)</f>
        <v>0.00000000</v>
      </c>
    </row>
    <row r="1702" spans="1:9">
      <c r="A1702" s="1" t="s">
        <v>14618</v>
      </c>
      <c r="B1702" s="1" t="str">
        <f>_xlfn.TEXTBEFORE(ENZLOAD[[#This Row],[ENZLOAD (from enz_from_proteome)]]," ")</f>
        <v>ENZLOAD-MAN6PI_c_REV-rt0239</v>
      </c>
      <c r="C1702" s="1">
        <f>_xlfn.NUMBERVALUE(_xlfn.TEXTAFTER(ENZLOAD[[#This Row],[ENZLOAD (from enz_from_proteome)]]," ",-1))</f>
        <v>1.79203010825E-6</v>
      </c>
      <c r="F1702" s="1" t="s">
        <v>18311</v>
      </c>
      <c r="G1702" s="1" t="str">
        <f>_xlfn.TEXTBEFORE(Table4[[#This Row],[rxn     upper-bound     lower-bound]]," ")</f>
        <v>ENZLOAD-MAN6PI_c_REV-rt0239</v>
      </c>
      <c r="H1702" s="1">
        <f>_xlfn.NUMBERVALUE(TRIM(_xlfn.TEXTBEFORE(_xlfn.TEXTAFTER(Table4[[#This Row],[rxn     upper-bound     lower-bound]],Table4[[#This Row],[rxn]]),Table4[[#This Row],[lb]],-1)))</f>
        <v>0.92105903</v>
      </c>
      <c r="I1702" s="1" t="str">
        <f>_xlfn.TEXTAFTER(Table4[[#This Row],[rxn     upper-bound     lower-bound]]," ",-1)</f>
        <v>0.00000000</v>
      </c>
    </row>
    <row r="1703" spans="1:9">
      <c r="A1703" s="1" t="s">
        <v>14619</v>
      </c>
      <c r="B1703" s="1" t="str">
        <f>_xlfn.TEXTBEFORE(ENZLOAD[[#This Row],[ENZLOAD (from enz_from_proteome)]]," ")</f>
        <v>ENZLOAD-MANNAN14H_c_FWD-rt0045</v>
      </c>
      <c r="C1703" s="1">
        <f>_xlfn.NUMBERVALUE(_xlfn.TEXTAFTER(ENZLOAD[[#This Row],[ENZLOAD (from enz_from_proteome)]]," ",-1))</f>
        <v>2.3393941300000001E-9</v>
      </c>
      <c r="F1703" s="1" t="s">
        <v>18312</v>
      </c>
      <c r="G1703" s="1" t="str">
        <f>_xlfn.TEXTBEFORE(Table4[[#This Row],[rxn     upper-bound     lower-bound]]," ")</f>
        <v>ENZLOAD-MANNAN14H_c_FWD-rt0045</v>
      </c>
      <c r="H1703" s="1">
        <f>_xlfn.NUMBERVALUE(TRIM(_xlfn.TEXTBEFORE(_xlfn.TEXTAFTER(Table4[[#This Row],[rxn     upper-bound     lower-bound]],Table4[[#This Row],[rxn]]),Table4[[#This Row],[lb]],-1)))</f>
        <v>0.67502627999999998</v>
      </c>
      <c r="I1703" s="1" t="str">
        <f>_xlfn.TEXTAFTER(Table4[[#This Row],[rxn     upper-bound     lower-bound]]," ",-1)</f>
        <v>0.00000000</v>
      </c>
    </row>
    <row r="1704" spans="1:9">
      <c r="A1704" s="1" t="s">
        <v>14620</v>
      </c>
      <c r="B1704" s="1" t="str">
        <f>_xlfn.TEXTBEFORE(ENZLOAD[[#This Row],[ENZLOAD (from enz_from_proteome)]]," ")</f>
        <v>ENZLOAD-MANNANH_c_FWD-rt2404</v>
      </c>
      <c r="C1704" s="1">
        <f>_xlfn.NUMBERVALUE(_xlfn.TEXTAFTER(ENZLOAD[[#This Row],[ENZLOAD (from enz_from_proteome)]]," ",-1))</f>
        <v>0</v>
      </c>
      <c r="F1704" s="1" t="s">
        <v>18313</v>
      </c>
      <c r="G1704" s="1" t="str">
        <f>_xlfn.TEXTBEFORE(Table4[[#This Row],[rxn     upper-bound     lower-bound]]," ")</f>
        <v>ENZLOAD-MANNANH_c_FWD-rt2404</v>
      </c>
      <c r="H1704" s="1">
        <f>_xlfn.NUMBERVALUE(TRIM(_xlfn.TEXTBEFORE(_xlfn.TEXTAFTER(Table4[[#This Row],[rxn     upper-bound     lower-bound]],Table4[[#This Row],[rxn]]),Table4[[#This Row],[lb]],-1)))</f>
        <v>0.94214447999999995</v>
      </c>
      <c r="I1704" s="1" t="str">
        <f>_xlfn.TEXTAFTER(Table4[[#This Row],[rxn     upper-bound     lower-bound]]," ",-1)</f>
        <v>0.00000000</v>
      </c>
    </row>
    <row r="1705" spans="1:9">
      <c r="A1705" s="1" t="s">
        <v>14621</v>
      </c>
      <c r="B1705" s="1" t="str">
        <f>_xlfn.TEXTBEFORE(ENZLOAD[[#This Row],[ENZLOAD (from enz_from_proteome)]]," ")</f>
        <v>ENZLOAD-MANNANH_c_REV-rt2404</v>
      </c>
      <c r="C1705" s="1">
        <f>_xlfn.NUMBERVALUE(_xlfn.TEXTAFTER(ENZLOAD[[#This Row],[ENZLOAD (from enz_from_proteome)]]," ",-1))</f>
        <v>0</v>
      </c>
      <c r="F1705" s="1" t="s">
        <v>18314</v>
      </c>
      <c r="G1705" s="1" t="str">
        <f>_xlfn.TEXTBEFORE(Table4[[#This Row],[rxn     upper-bound     lower-bound]]," ")</f>
        <v>ENZLOAD-MANNANH_c_REV-rt2404</v>
      </c>
      <c r="H1705" s="1">
        <f>_xlfn.NUMBERVALUE(TRIM(_xlfn.TEXTBEFORE(_xlfn.TEXTAFTER(Table4[[#This Row],[rxn     upper-bound     lower-bound]],Table4[[#This Row],[rxn]]),Table4[[#This Row],[lb]],-1)))</f>
        <v>0.94214447999999995</v>
      </c>
      <c r="I1705" s="1" t="str">
        <f>_xlfn.TEXTAFTER(Table4[[#This Row],[rxn     upper-bound     lower-bound]]," ",-1)</f>
        <v>0.00000000</v>
      </c>
    </row>
    <row r="1706" spans="1:9">
      <c r="A1706" s="1" t="s">
        <v>14622</v>
      </c>
      <c r="B1706" s="1" t="str">
        <f>_xlfn.TEXTBEFORE(ENZLOAD[[#This Row],[ENZLOAD (from enz_from_proteome)]]," ")</f>
        <v>ENZLOAD-MANNANH_e_FWD-rt0564_e</v>
      </c>
      <c r="C1706" s="1">
        <f>_xlfn.NUMBERVALUE(_xlfn.TEXTAFTER(ENZLOAD[[#This Row],[ENZLOAD (from enz_from_proteome)]]," ",-1))</f>
        <v>1.1831973645999999E-7</v>
      </c>
      <c r="F1706" s="1" t="s">
        <v>18315</v>
      </c>
      <c r="G1706" s="1" t="str">
        <f>_xlfn.TEXTBEFORE(Table4[[#This Row],[rxn     upper-bound     lower-bound]]," ")</f>
        <v>ENZLOAD-MANNANH_e_FWD-rt0564_e</v>
      </c>
      <c r="H1706" s="1">
        <f>_xlfn.NUMBERVALUE(TRIM(_xlfn.TEXTBEFORE(_xlfn.TEXTAFTER(Table4[[#This Row],[rxn     upper-bound     lower-bound]],Table4[[#This Row],[rxn]]),Table4[[#This Row],[lb]],-1)))</f>
        <v>0.65619527</v>
      </c>
      <c r="I1706" s="1" t="str">
        <f>_xlfn.TEXTAFTER(Table4[[#This Row],[rxn     upper-bound     lower-bound]]," ",-1)</f>
        <v>0.00000000</v>
      </c>
    </row>
    <row r="1707" spans="1:9">
      <c r="A1707" s="1" t="s">
        <v>14623</v>
      </c>
      <c r="B1707" s="1" t="str">
        <f>_xlfn.TEXTBEFORE(ENZLOAD[[#This Row],[ENZLOAD (from enz_from_proteome)]]," ")</f>
        <v>ENZLOAD-MANNANH_e_FWD-rt2416</v>
      </c>
      <c r="C1707" s="1">
        <f>_xlfn.NUMBERVALUE(_xlfn.TEXTAFTER(ENZLOAD[[#This Row],[ENZLOAD (from enz_from_proteome)]]," ",-1))</f>
        <v>1.8383556899000001E-7</v>
      </c>
      <c r="F1707" s="1" t="s">
        <v>18316</v>
      </c>
      <c r="G1707" s="1" t="str">
        <f>_xlfn.TEXTBEFORE(Table4[[#This Row],[rxn     upper-bound     lower-bound]]," ")</f>
        <v>ENZLOAD-MANNANH_e_REV-rt0564_e</v>
      </c>
      <c r="H1707" s="1">
        <f>_xlfn.NUMBERVALUE(TRIM(_xlfn.TEXTBEFORE(_xlfn.TEXTAFTER(Table4[[#This Row],[rxn     upper-bound     lower-bound]],Table4[[#This Row],[rxn]]),Table4[[#This Row],[lb]],-1)))</f>
        <v>0.65619527</v>
      </c>
      <c r="I1707" s="1" t="str">
        <f>_xlfn.TEXTAFTER(Table4[[#This Row],[rxn     upper-bound     lower-bound]]," ",-1)</f>
        <v>0.00000000</v>
      </c>
    </row>
    <row r="1708" spans="1:9">
      <c r="A1708" s="1" t="s">
        <v>14624</v>
      </c>
      <c r="B1708" s="1" t="str">
        <f>_xlfn.TEXTBEFORE(ENZLOAD[[#This Row],[ENZLOAD (from enz_from_proteome)]]," ")</f>
        <v>ENZLOAD-MANNANH_e_FWD-rt2418</v>
      </c>
      <c r="C1708" s="1">
        <f>_xlfn.NUMBERVALUE(_xlfn.TEXTAFTER(ENZLOAD[[#This Row],[ENZLOAD (from enz_from_proteome)]]," ",-1))</f>
        <v>0</v>
      </c>
      <c r="F1708" s="1" t="s">
        <v>18317</v>
      </c>
      <c r="G1708" s="1" t="str">
        <f>_xlfn.TEXTBEFORE(Table4[[#This Row],[rxn     upper-bound     lower-bound]]," ")</f>
        <v>ENZLOAD-MANNANH_e_FWD-rt2416</v>
      </c>
      <c r="H1708" s="1">
        <f>_xlfn.NUMBERVALUE(TRIM(_xlfn.TEXTBEFORE(_xlfn.TEXTAFTER(Table4[[#This Row],[rxn     upper-bound     lower-bound]],Table4[[#This Row],[rxn]]),Table4[[#This Row],[lb]],-1)))</f>
        <v>0.81995430999999996</v>
      </c>
      <c r="I1708" s="1" t="str">
        <f>_xlfn.TEXTAFTER(Table4[[#This Row],[rxn     upper-bound     lower-bound]]," ",-1)</f>
        <v>0.00000000</v>
      </c>
    </row>
    <row r="1709" spans="1:9">
      <c r="A1709" s="1" t="s">
        <v>14625</v>
      </c>
      <c r="B1709" s="1" t="str">
        <f>_xlfn.TEXTBEFORE(ENZLOAD[[#This Row],[ENZLOAD (from enz_from_proteome)]]," ")</f>
        <v>ENZLOAD-MANNANH_e_FWD-rt6980</v>
      </c>
      <c r="C1709" s="1">
        <f>_xlfn.NUMBERVALUE(_xlfn.TEXTAFTER(ENZLOAD[[#This Row],[ENZLOAD (from enz_from_proteome)]]," ",-1))</f>
        <v>1.3555733681000001E-7</v>
      </c>
      <c r="F1709" s="1" t="s">
        <v>18318</v>
      </c>
      <c r="G1709" s="1" t="str">
        <f>_xlfn.TEXTBEFORE(Table4[[#This Row],[rxn     upper-bound     lower-bound]]," ")</f>
        <v>ENZLOAD-MANNANH_e_REV-rt2416</v>
      </c>
      <c r="H1709" s="1">
        <f>_xlfn.NUMBERVALUE(TRIM(_xlfn.TEXTBEFORE(_xlfn.TEXTAFTER(Table4[[#This Row],[rxn     upper-bound     lower-bound]],Table4[[#This Row],[rxn]]),Table4[[#This Row],[lb]],-1)))</f>
        <v>0.81995430999999996</v>
      </c>
      <c r="I1709" s="1" t="str">
        <f>_xlfn.TEXTAFTER(Table4[[#This Row],[rxn     upper-bound     lower-bound]]," ",-1)</f>
        <v>0.00000000</v>
      </c>
    </row>
    <row r="1710" spans="1:9">
      <c r="A1710" s="1" t="s">
        <v>14626</v>
      </c>
      <c r="B1710" s="1" t="str">
        <f>_xlfn.TEXTBEFORE(ENZLOAD[[#This Row],[ENZLOAD (from enz_from_proteome)]]," ")</f>
        <v>ENZLOAD-MANNANH_e_FWD-rt7383</v>
      </c>
      <c r="C1710" s="1">
        <f>_xlfn.NUMBERVALUE(_xlfn.TEXTAFTER(ENZLOAD[[#This Row],[ENZLOAD (from enz_from_proteome)]]," ",-1))</f>
        <v>5.5310214130000002E-8</v>
      </c>
      <c r="F1710" s="1" t="s">
        <v>18319</v>
      </c>
      <c r="G1710" s="1" t="str">
        <f>_xlfn.TEXTBEFORE(Table4[[#This Row],[rxn     upper-bound     lower-bound]]," ")</f>
        <v>ENZLOAD-MANNANH_e_FWD-rt2418</v>
      </c>
      <c r="H1710" s="1">
        <f>_xlfn.NUMBERVALUE(TRIM(_xlfn.TEXTBEFORE(_xlfn.TEXTAFTER(Table4[[#This Row],[rxn     upper-bound     lower-bound]],Table4[[#This Row],[rxn]]),Table4[[#This Row],[lb]],-1)))</f>
        <v>0.90112694999999998</v>
      </c>
      <c r="I1710" s="1" t="str">
        <f>_xlfn.TEXTAFTER(Table4[[#This Row],[rxn     upper-bound     lower-bound]]," ",-1)</f>
        <v>0.00000000</v>
      </c>
    </row>
    <row r="1711" spans="1:9">
      <c r="A1711" s="1" t="s">
        <v>14627</v>
      </c>
      <c r="B1711" s="1" t="str">
        <f>_xlfn.TEXTBEFORE(ENZLOAD[[#This Row],[ENZLOAD (from enz_from_proteome)]]," ")</f>
        <v>ENZLOAD-MANNANH_e_REV-rt0564_e</v>
      </c>
      <c r="C1711" s="1">
        <f>_xlfn.NUMBERVALUE(_xlfn.TEXTAFTER(ENZLOAD[[#This Row],[ENZLOAD (from enz_from_proteome)]]," ",-1))</f>
        <v>1.1831973645999999E-7</v>
      </c>
      <c r="F1711" s="1" t="s">
        <v>18320</v>
      </c>
      <c r="G1711" s="1" t="str">
        <f>_xlfn.TEXTBEFORE(Table4[[#This Row],[rxn     upper-bound     lower-bound]]," ")</f>
        <v>ENZLOAD-MANNANH_e_REV-rt2418</v>
      </c>
      <c r="H1711" s="1">
        <f>_xlfn.NUMBERVALUE(TRIM(_xlfn.TEXTBEFORE(_xlfn.TEXTAFTER(Table4[[#This Row],[rxn     upper-bound     lower-bound]],Table4[[#This Row],[rxn]]),Table4[[#This Row],[lb]],-1)))</f>
        <v>0.90112694999999998</v>
      </c>
      <c r="I1711" s="1" t="str">
        <f>_xlfn.TEXTAFTER(Table4[[#This Row],[rxn     upper-bound     lower-bound]]," ",-1)</f>
        <v>0.00000000</v>
      </c>
    </row>
    <row r="1712" spans="1:9">
      <c r="A1712" s="1" t="s">
        <v>14628</v>
      </c>
      <c r="B1712" s="1" t="str">
        <f>_xlfn.TEXTBEFORE(ENZLOAD[[#This Row],[ENZLOAD (from enz_from_proteome)]]," ")</f>
        <v>ENZLOAD-MANNANH_e_REV-rt2416</v>
      </c>
      <c r="C1712" s="1">
        <f>_xlfn.NUMBERVALUE(_xlfn.TEXTAFTER(ENZLOAD[[#This Row],[ENZLOAD (from enz_from_proteome)]]," ",-1))</f>
        <v>1.8383556899000001E-7</v>
      </c>
      <c r="F1712" s="1" t="s">
        <v>18321</v>
      </c>
      <c r="G1712" s="1" t="str">
        <f>_xlfn.TEXTBEFORE(Table4[[#This Row],[rxn     upper-bound     lower-bound]]," ")</f>
        <v>ENZLOAD-MANNANH_e_FWD-rt6980</v>
      </c>
      <c r="H1712" s="1">
        <f>_xlfn.NUMBERVALUE(TRIM(_xlfn.TEXTBEFORE(_xlfn.TEXTAFTER(Table4[[#This Row],[rxn     upper-bound     lower-bound]],Table4[[#This Row],[rxn]]),Table4[[#This Row],[lb]],-1)))</f>
        <v>0.76223571999999995</v>
      </c>
      <c r="I1712" s="1" t="str">
        <f>_xlfn.TEXTAFTER(Table4[[#This Row],[rxn     upper-bound     lower-bound]]," ",-1)</f>
        <v>0.00000000</v>
      </c>
    </row>
    <row r="1713" spans="1:9">
      <c r="A1713" s="1" t="s">
        <v>14629</v>
      </c>
      <c r="B1713" s="1" t="str">
        <f>_xlfn.TEXTBEFORE(ENZLOAD[[#This Row],[ENZLOAD (from enz_from_proteome)]]," ")</f>
        <v>ENZLOAD-MANNANH_e_REV-rt2418</v>
      </c>
      <c r="C1713" s="1">
        <f>_xlfn.NUMBERVALUE(_xlfn.TEXTAFTER(ENZLOAD[[#This Row],[ENZLOAD (from enz_from_proteome)]]," ",-1))</f>
        <v>0</v>
      </c>
      <c r="F1713" s="1" t="s">
        <v>18322</v>
      </c>
      <c r="G1713" s="1" t="str">
        <f>_xlfn.TEXTBEFORE(Table4[[#This Row],[rxn     upper-bound     lower-bound]]," ")</f>
        <v>ENZLOAD-MANNANH_e_REV-rt6980</v>
      </c>
      <c r="H1713" s="1">
        <f>_xlfn.NUMBERVALUE(TRIM(_xlfn.TEXTBEFORE(_xlfn.TEXTAFTER(Table4[[#This Row],[rxn     upper-bound     lower-bound]],Table4[[#This Row],[rxn]]),Table4[[#This Row],[lb]],-1)))</f>
        <v>0.76223571999999995</v>
      </c>
      <c r="I1713" s="1" t="str">
        <f>_xlfn.TEXTAFTER(Table4[[#This Row],[rxn     upper-bound     lower-bound]]," ",-1)</f>
        <v>0.00000000</v>
      </c>
    </row>
    <row r="1714" spans="1:9">
      <c r="A1714" s="1" t="s">
        <v>14630</v>
      </c>
      <c r="B1714" s="1" t="str">
        <f>_xlfn.TEXTBEFORE(ENZLOAD[[#This Row],[ENZLOAD (from enz_from_proteome)]]," ")</f>
        <v>ENZLOAD-MANNANH_e_REV-rt6980</v>
      </c>
      <c r="C1714" s="1">
        <f>_xlfn.NUMBERVALUE(_xlfn.TEXTAFTER(ENZLOAD[[#This Row],[ENZLOAD (from enz_from_proteome)]]," ",-1))</f>
        <v>1.3555733681000001E-7</v>
      </c>
      <c r="F1714" s="1" t="s">
        <v>18323</v>
      </c>
      <c r="G1714" s="1" t="str">
        <f>_xlfn.TEXTBEFORE(Table4[[#This Row],[rxn     upper-bound     lower-bound]]," ")</f>
        <v>ENZLOAD-MANNANH_e_FWD-rt7383</v>
      </c>
      <c r="H1714" s="1">
        <f>_xlfn.NUMBERVALUE(TRIM(_xlfn.TEXTBEFORE(_xlfn.TEXTAFTER(Table4[[#This Row],[rxn     upper-bound     lower-bound]],Table4[[#This Row],[rxn]]),Table4[[#This Row],[lb]],-1)))</f>
        <v>0.66766862000000005</v>
      </c>
      <c r="I1714" s="1" t="str">
        <f>_xlfn.TEXTAFTER(Table4[[#This Row],[rxn     upper-bound     lower-bound]]," ",-1)</f>
        <v>0.00000000</v>
      </c>
    </row>
    <row r="1715" spans="1:9">
      <c r="A1715" s="1" t="s">
        <v>14631</v>
      </c>
      <c r="B1715" s="1" t="str">
        <f>_xlfn.TEXTBEFORE(ENZLOAD[[#This Row],[ENZLOAD (from enz_from_proteome)]]," ")</f>
        <v>ENZLOAD-MANNANH_e_REV-rt7383</v>
      </c>
      <c r="C1715" s="1">
        <f>_xlfn.NUMBERVALUE(_xlfn.TEXTAFTER(ENZLOAD[[#This Row],[ENZLOAD (from enz_from_proteome)]]," ",-1))</f>
        <v>5.5310214130000002E-8</v>
      </c>
      <c r="F1715" s="1" t="s">
        <v>18324</v>
      </c>
      <c r="G1715" s="1" t="str">
        <f>_xlfn.TEXTBEFORE(Table4[[#This Row],[rxn     upper-bound     lower-bound]]," ")</f>
        <v>ENZLOAD-MANNANH_e_REV-rt7383</v>
      </c>
      <c r="H1715" s="1">
        <f>_xlfn.NUMBERVALUE(TRIM(_xlfn.TEXTBEFORE(_xlfn.TEXTAFTER(Table4[[#This Row],[rxn     upper-bound     lower-bound]],Table4[[#This Row],[rxn]]),Table4[[#This Row],[lb]],-1)))</f>
        <v>0.66766862000000005</v>
      </c>
      <c r="I1715" s="1" t="str">
        <f>_xlfn.TEXTAFTER(Table4[[#This Row],[rxn     upper-bound     lower-bound]]," ",-1)</f>
        <v>0.00000000</v>
      </c>
    </row>
    <row r="1716" spans="1:9">
      <c r="A1716" s="1" t="s">
        <v>14632</v>
      </c>
      <c r="B1716" s="1" t="str">
        <f>_xlfn.TEXTBEFORE(ENZLOAD[[#This Row],[ENZLOAD (from enz_from_proteome)]]," ")</f>
        <v>ENZLOAD-MANtps_e_FWD-rt1375</v>
      </c>
      <c r="C1716" s="1">
        <f>_xlfn.NUMBERVALUE(_xlfn.TEXTAFTER(ENZLOAD[[#This Row],[ENZLOAD (from enz_from_proteome)]]," ",-1))</f>
        <v>0</v>
      </c>
      <c r="F1716" s="1" t="s">
        <v>18325</v>
      </c>
      <c r="G1716" s="1" t="str">
        <f>_xlfn.TEXTBEFORE(Table4[[#This Row],[rxn     upper-bound     lower-bound]]," ")</f>
        <v>ENZLOAD-MANtps_e_FWD-rt1375</v>
      </c>
      <c r="H1716" s="1">
        <f>_xlfn.NUMBERVALUE(TRIM(_xlfn.TEXTBEFORE(_xlfn.TEXTAFTER(Table4[[#This Row],[rxn     upper-bound     lower-bound]],Table4[[#This Row],[rxn]]),Table4[[#This Row],[lb]],-1)))</f>
        <v>0.59567504999999998</v>
      </c>
      <c r="I1716" s="1" t="str">
        <f>_xlfn.TEXTAFTER(Table4[[#This Row],[rxn     upper-bound     lower-bound]]," ",-1)</f>
        <v>0.00000000</v>
      </c>
    </row>
    <row r="1717" spans="1:9">
      <c r="A1717" s="1" t="s">
        <v>14633</v>
      </c>
      <c r="B1717" s="1" t="str">
        <f>_xlfn.TEXTBEFORE(ENZLOAD[[#This Row],[ENZLOAD (from enz_from_proteome)]]," ")</f>
        <v>ENZLOAD-MANtps_e_FWD-rt1480</v>
      </c>
      <c r="C1717" s="1">
        <f>_xlfn.NUMBERVALUE(_xlfn.TEXTAFTER(ENZLOAD[[#This Row],[ENZLOAD (from enz_from_proteome)]]," ",-1))</f>
        <v>0</v>
      </c>
      <c r="F1717" s="1" t="s">
        <v>18326</v>
      </c>
      <c r="G1717" s="1" t="str">
        <f>_xlfn.TEXTBEFORE(Table4[[#This Row],[rxn     upper-bound     lower-bound]]," ")</f>
        <v>ENZLOAD-MANtps_e_FWD-rt1480</v>
      </c>
      <c r="H1717" s="1">
        <f>_xlfn.NUMBERVALUE(TRIM(_xlfn.TEXTBEFORE(_xlfn.TEXTAFTER(Table4[[#This Row],[rxn     upper-bound     lower-bound]],Table4[[#This Row],[rxn]]),Table4[[#This Row],[lb]],-1)))</f>
        <v>2.7808452199999998</v>
      </c>
      <c r="I1717" s="1" t="str">
        <f>_xlfn.TEXTAFTER(Table4[[#This Row],[rxn     upper-bound     lower-bound]]," ",-1)</f>
        <v>0.00000000</v>
      </c>
    </row>
    <row r="1718" spans="1:9">
      <c r="A1718" s="1" t="s">
        <v>14634</v>
      </c>
      <c r="B1718" s="1" t="str">
        <f>_xlfn.TEXTBEFORE(ENZLOAD[[#This Row],[ENZLOAD (from enz_from_proteome)]]," ")</f>
        <v>ENZLOAD-MANtps_e_FWD-rt2496</v>
      </c>
      <c r="C1718" s="1">
        <f>_xlfn.NUMBERVALUE(_xlfn.TEXTAFTER(ENZLOAD[[#This Row],[ENZLOAD (from enz_from_proteome)]]," ",-1))</f>
        <v>0</v>
      </c>
      <c r="F1718" s="1" t="s">
        <v>18327</v>
      </c>
      <c r="G1718" s="1" t="str">
        <f>_xlfn.TEXTBEFORE(Table4[[#This Row],[rxn     upper-bound     lower-bound]]," ")</f>
        <v>ENZLOAD-MANtps_e_FWD-rt2496</v>
      </c>
      <c r="H1718" s="1">
        <f>_xlfn.NUMBERVALUE(TRIM(_xlfn.TEXTBEFORE(_xlfn.TEXTAFTER(Table4[[#This Row],[rxn     upper-bound     lower-bound]],Table4[[#This Row],[rxn]]),Table4[[#This Row],[lb]],-1)))</f>
        <v>0.73544511000000001</v>
      </c>
      <c r="I1718" s="1" t="str">
        <f>_xlfn.TEXTAFTER(Table4[[#This Row],[rxn     upper-bound     lower-bound]]," ",-1)</f>
        <v>0.00000000</v>
      </c>
    </row>
    <row r="1719" spans="1:9">
      <c r="A1719" s="1" t="s">
        <v>14635</v>
      </c>
      <c r="B1719" s="1" t="str">
        <f>_xlfn.TEXTBEFORE(ENZLOAD[[#This Row],[ENZLOAD (from enz_from_proteome)]]," ")</f>
        <v>ENZLOAD-MANtps_e_FWD-rt2707</v>
      </c>
      <c r="C1719" s="1">
        <f>_xlfn.NUMBERVALUE(_xlfn.TEXTAFTER(ENZLOAD[[#This Row],[ENZLOAD (from enz_from_proteome)]]," ",-1))</f>
        <v>1.67749182287E-6</v>
      </c>
      <c r="F1719" s="1" t="s">
        <v>18328</v>
      </c>
      <c r="G1719" s="1" t="str">
        <f>_xlfn.TEXTBEFORE(Table4[[#This Row],[rxn     upper-bound     lower-bound]]," ")</f>
        <v>ENZLOAD-MANtps_e_FWD-rt2707</v>
      </c>
      <c r="H1719" s="1">
        <f>_xlfn.NUMBERVALUE(TRIM(_xlfn.TEXTBEFORE(_xlfn.TEXTAFTER(Table4[[#This Row],[rxn     upper-bound     lower-bound]],Table4[[#This Row],[rxn]]),Table4[[#This Row],[lb]],-1)))</f>
        <v>0.68228882000000002</v>
      </c>
      <c r="I1719" s="1" t="str">
        <f>_xlfn.TEXTAFTER(Table4[[#This Row],[rxn     upper-bound     lower-bound]]," ",-1)</f>
        <v>0.00000000</v>
      </c>
    </row>
    <row r="1720" spans="1:9">
      <c r="A1720" s="1" t="s">
        <v>14636</v>
      </c>
      <c r="B1720" s="1" t="str">
        <f>_xlfn.TEXTBEFORE(ENZLOAD[[#This Row],[ENZLOAD (from enz_from_proteome)]]," ")</f>
        <v>ENZLOAD-MANtps_e_FWD-rt2833</v>
      </c>
      <c r="C1720" s="1">
        <f>_xlfn.NUMBERVALUE(_xlfn.TEXTAFTER(ENZLOAD[[#This Row],[ENZLOAD (from enz_from_proteome)]]," ",-1))</f>
        <v>2.8509298659999999E-8</v>
      </c>
      <c r="F1720" s="1" t="s">
        <v>18329</v>
      </c>
      <c r="G1720" s="1" t="str">
        <f>_xlfn.TEXTBEFORE(Table4[[#This Row],[rxn     upper-bound     lower-bound]]," ")</f>
        <v>ENZLOAD-MANtps_e_FWD-rt2833</v>
      </c>
      <c r="H1720" s="1">
        <f>_xlfn.NUMBERVALUE(TRIM(_xlfn.TEXTBEFORE(_xlfn.TEXTAFTER(Table4[[#This Row],[rxn     upper-bound     lower-bound]],Table4[[#This Row],[rxn]]),Table4[[#This Row],[lb]],-1)))</f>
        <v>0.68203391000000002</v>
      </c>
      <c r="I1720" s="1" t="str">
        <f>_xlfn.TEXTAFTER(Table4[[#This Row],[rxn     upper-bound     lower-bound]]," ",-1)</f>
        <v>0.00000000</v>
      </c>
    </row>
    <row r="1721" spans="1:9">
      <c r="A1721" s="1" t="s">
        <v>14637</v>
      </c>
      <c r="B1721" s="1" t="str">
        <f>_xlfn.TEXTBEFORE(ENZLOAD[[#This Row],[ENZLOAD (from enz_from_proteome)]]," ")</f>
        <v>ENZLOAD-MANtps_e_FWD-rt3556</v>
      </c>
      <c r="C1721" s="1">
        <f>_xlfn.NUMBERVALUE(_xlfn.TEXTAFTER(ENZLOAD[[#This Row],[ENZLOAD (from enz_from_proteome)]]," ",-1))</f>
        <v>2.8398172548999997E-7</v>
      </c>
      <c r="F1721" s="1" t="s">
        <v>18330</v>
      </c>
      <c r="G1721" s="1" t="str">
        <f>_xlfn.TEXTBEFORE(Table4[[#This Row],[rxn     upper-bound     lower-bound]]," ")</f>
        <v>ENZLOAD-MANtps_e_FWD-rt3556</v>
      </c>
      <c r="H1721" s="1">
        <f>_xlfn.NUMBERVALUE(TRIM(_xlfn.TEXTBEFORE(_xlfn.TEXTAFTER(Table4[[#This Row],[rxn     upper-bound     lower-bound]],Table4[[#This Row],[rxn]]),Table4[[#This Row],[lb]],-1)))</f>
        <v>0.74731296000000003</v>
      </c>
      <c r="I1721" s="1" t="str">
        <f>_xlfn.TEXTAFTER(Table4[[#This Row],[rxn     upper-bound     lower-bound]]," ",-1)</f>
        <v>0.00000000</v>
      </c>
    </row>
    <row r="1722" spans="1:9">
      <c r="A1722" s="1" t="s">
        <v>14638</v>
      </c>
      <c r="B1722" s="1" t="str">
        <f>_xlfn.TEXTBEFORE(ENZLOAD[[#This Row],[ENZLOAD (from enz_from_proteome)]]," ")</f>
        <v>ENZLOAD-MANtps_e_FWD-rt7817</v>
      </c>
      <c r="C1722" s="1">
        <f>_xlfn.NUMBERVALUE(_xlfn.TEXTAFTER(ENZLOAD[[#This Row],[ENZLOAD (from enz_from_proteome)]]," ",-1))</f>
        <v>2.5931769740000001E-8</v>
      </c>
      <c r="F1722" s="1" t="s">
        <v>18331</v>
      </c>
      <c r="G1722" s="1" t="str">
        <f>_xlfn.TEXTBEFORE(Table4[[#This Row],[rxn     upper-bound     lower-bound]]," ")</f>
        <v>ENZLOAD-MANtps_e_FWD-rt7817</v>
      </c>
      <c r="H1722" s="1">
        <f>_xlfn.NUMBERVALUE(TRIM(_xlfn.TEXTBEFORE(_xlfn.TEXTAFTER(Table4[[#This Row],[rxn     upper-bound     lower-bound]],Table4[[#This Row],[rxn]]),Table4[[#This Row],[lb]],-1)))</f>
        <v>0.61478222000000005</v>
      </c>
      <c r="I1722" s="1" t="str">
        <f>_xlfn.TEXTAFTER(Table4[[#This Row],[rxn     upper-bound     lower-bound]]," ",-1)</f>
        <v>0.00000000</v>
      </c>
    </row>
    <row r="1723" spans="1:9">
      <c r="A1723" s="1" t="s">
        <v>14639</v>
      </c>
      <c r="B1723" s="1" t="str">
        <f>_xlfn.TEXTBEFORE(ENZLOAD[[#This Row],[ENZLOAD (from enz_from_proteome)]]," ")</f>
        <v>ENZLOAD-MASCBRx_c_FWD-rt1779</v>
      </c>
      <c r="C1723" s="1">
        <f>_xlfn.NUMBERVALUE(_xlfn.TEXTAFTER(ENZLOAD[[#This Row],[ENZLOAD (from enz_from_proteome)]]," ",-1))</f>
        <v>1.02436278019999E-7</v>
      </c>
      <c r="F1723" s="1" t="s">
        <v>18332</v>
      </c>
      <c r="G1723" s="1" t="str">
        <f>_xlfn.TEXTBEFORE(Table4[[#This Row],[rxn     upper-bound     lower-bound]]," ")</f>
        <v>ENZLOAD-MASCBRx_c_FWD-rt1779</v>
      </c>
      <c r="H1723" s="1">
        <f>_xlfn.NUMBERVALUE(TRIM(_xlfn.TEXTBEFORE(_xlfn.TEXTAFTER(Table4[[#This Row],[rxn     upper-bound     lower-bound]],Table4[[#This Row],[rxn]]),Table4[[#This Row],[lb]],-1)))</f>
        <v>0.73853833999999996</v>
      </c>
      <c r="I1723" s="1" t="str">
        <f>_xlfn.TEXTAFTER(Table4[[#This Row],[rxn     upper-bound     lower-bound]]," ",-1)</f>
        <v>0.00000000</v>
      </c>
    </row>
    <row r="1724" spans="1:9">
      <c r="A1724" s="1" t="s">
        <v>14640</v>
      </c>
      <c r="B1724" s="1" t="str">
        <f>_xlfn.TEXTBEFORE(ENZLOAD[[#This Row],[ENZLOAD (from enz_from_proteome)]]," ")</f>
        <v>ENZLOAD-MCCC_m_FWD-rt44997326</v>
      </c>
      <c r="C1724" s="1">
        <f>_xlfn.NUMBERVALUE(_xlfn.TEXTAFTER(ENZLOAD[[#This Row],[ENZLOAD (from enz_from_proteome)]]," ",-1))</f>
        <v>1.2136120710000001E-8</v>
      </c>
      <c r="F1724" s="1" t="s">
        <v>18333</v>
      </c>
      <c r="G1724" s="1" t="str">
        <f>_xlfn.TEXTBEFORE(Table4[[#This Row],[rxn     upper-bound     lower-bound]]," ")</f>
        <v>ENZLOAD-MCCC_m_FWD-rt44997326</v>
      </c>
      <c r="H1724" s="1">
        <f>_xlfn.NUMBERVALUE(TRIM(_xlfn.TEXTBEFORE(_xlfn.TEXTAFTER(Table4[[#This Row],[rxn     upper-bound     lower-bound]],Table4[[#This Row],[rxn]]),Table4[[#This Row],[lb]],-1)))</f>
        <v>0.28491562999999998</v>
      </c>
      <c r="I1724" s="1" t="str">
        <f>_xlfn.TEXTAFTER(Table4[[#This Row],[rxn     upper-bound     lower-bound]]," ",-1)</f>
        <v>0.00000000</v>
      </c>
    </row>
    <row r="1725" spans="1:9">
      <c r="A1725" s="1" t="s">
        <v>14641</v>
      </c>
      <c r="B1725" s="1" t="str">
        <f>_xlfn.TEXTBEFORE(ENZLOAD[[#This Row],[ENZLOAD (from enz_from_proteome)]]," ")</f>
        <v>ENZLOAD-MCITL2_m_FWD-rt5654_m</v>
      </c>
      <c r="C1725" s="1">
        <f>_xlfn.NUMBERVALUE(_xlfn.TEXTAFTER(ENZLOAD[[#This Row],[ENZLOAD (from enz_from_proteome)]]," ",-1))</f>
        <v>1.3124471218E-7</v>
      </c>
      <c r="F1725" s="1" t="s">
        <v>18334</v>
      </c>
      <c r="G1725" s="1" t="str">
        <f>_xlfn.TEXTBEFORE(Table4[[#This Row],[rxn     upper-bound     lower-bound]]," ")</f>
        <v>ENZLOAD-MCITL2_m_FWD-rt5654_m</v>
      </c>
      <c r="H1725" s="1">
        <f>_xlfn.NUMBERVALUE(TRIM(_xlfn.TEXTBEFORE(_xlfn.TEXTAFTER(Table4[[#This Row],[rxn     upper-bound     lower-bound]],Table4[[#This Row],[rxn]]),Table4[[#This Row],[lb]],-1)))</f>
        <v>0.71211838000000005</v>
      </c>
      <c r="I1725" s="1" t="str">
        <f>_xlfn.TEXTAFTER(Table4[[#This Row],[rxn     upper-bound     lower-bound]]," ",-1)</f>
        <v>0.00000000</v>
      </c>
    </row>
    <row r="1726" spans="1:9">
      <c r="A1726" s="1" t="s">
        <v>14642</v>
      </c>
      <c r="B1726" s="1" t="str">
        <f>_xlfn.TEXTBEFORE(ENZLOAD[[#This Row],[ENZLOAD (from enz_from_proteome)]]," ")</f>
        <v>ENZLOAD-MCITL2_m_FWD-rt5794</v>
      </c>
      <c r="C1726" s="1">
        <f>_xlfn.NUMBERVALUE(_xlfn.TEXTAFTER(ENZLOAD[[#This Row],[ENZLOAD (from enz_from_proteome)]]," ",-1))</f>
        <v>8.0499937468000004E-7</v>
      </c>
      <c r="F1726" s="1" t="s">
        <v>18335</v>
      </c>
      <c r="G1726" s="1" t="str">
        <f>_xlfn.TEXTBEFORE(Table4[[#This Row],[rxn     upper-bound     lower-bound]]," ")</f>
        <v>ENZLOAD-MCITL2_m_FWD-rt5794</v>
      </c>
      <c r="H1726" s="1">
        <f>_xlfn.NUMBERVALUE(TRIM(_xlfn.TEXTBEFORE(_xlfn.TEXTAFTER(Table4[[#This Row],[rxn     upper-bound     lower-bound]],Table4[[#This Row],[rxn]]),Table4[[#This Row],[lb]],-1)))</f>
        <v>0.64981549999999999</v>
      </c>
      <c r="I1726" s="1" t="str">
        <f>_xlfn.TEXTAFTER(Table4[[#This Row],[rxn     upper-bound     lower-bound]]," ",-1)</f>
        <v>0.00000000</v>
      </c>
    </row>
    <row r="1727" spans="1:9">
      <c r="A1727" s="1" t="s">
        <v>14643</v>
      </c>
      <c r="B1727" s="1" t="str">
        <f>_xlfn.TEXTBEFORE(ENZLOAD[[#This Row],[ENZLOAD (from enz_from_proteome)]]," ")</f>
        <v>ENZLOAD-MCITS_m_FWD-rt2960</v>
      </c>
      <c r="C1727" s="1">
        <f>_xlfn.NUMBERVALUE(_xlfn.TEXTAFTER(ENZLOAD[[#This Row],[ENZLOAD (from enz_from_proteome)]]," ",-1))</f>
        <v>1.3772543737419999E-5</v>
      </c>
      <c r="F1727" s="1" t="s">
        <v>18336</v>
      </c>
      <c r="G1727" s="1" t="str">
        <f>_xlfn.TEXTBEFORE(Table4[[#This Row],[rxn     upper-bound     lower-bound]]," ")</f>
        <v>ENZLOAD-MCITS_m_FWD-rt2960</v>
      </c>
      <c r="H1727" s="1">
        <f>_xlfn.NUMBERVALUE(TRIM(_xlfn.TEXTBEFORE(_xlfn.TEXTAFTER(Table4[[#This Row],[rxn     upper-bound     lower-bound]],Table4[[#This Row],[rxn]]),Table4[[#This Row],[lb]],-1)))</f>
        <v>2.0281577400000002</v>
      </c>
      <c r="I1727" s="1" t="str">
        <f>_xlfn.TEXTAFTER(Table4[[#This Row],[rxn     upper-bound     lower-bound]]," ",-1)</f>
        <v>0.00000000</v>
      </c>
    </row>
    <row r="1728" spans="1:9">
      <c r="A1728" s="1" t="s">
        <v>14644</v>
      </c>
      <c r="B1728" s="1" t="str">
        <f>_xlfn.TEXTBEFORE(ENZLOAD[[#This Row],[ENZLOAD (from enz_from_proteome)]]," ")</f>
        <v>ENZLOAD-MCITS_m_FWD-rt2963</v>
      </c>
      <c r="C1728" s="1">
        <f>_xlfn.NUMBERVALUE(_xlfn.TEXTAFTER(ENZLOAD[[#This Row],[ENZLOAD (from enz_from_proteome)]]," ",-1))</f>
        <v>1.014296765267E-5</v>
      </c>
      <c r="F1728" s="1" t="s">
        <v>18337</v>
      </c>
      <c r="G1728" s="1" t="str">
        <f>_xlfn.TEXTBEFORE(Table4[[#This Row],[rxn     upper-bound     lower-bound]]," ")</f>
        <v>ENZLOAD-MCITS_m_FWD-rt2963</v>
      </c>
      <c r="H1728" s="1">
        <f>_xlfn.NUMBERVALUE(TRIM(_xlfn.TEXTBEFORE(_xlfn.TEXTAFTER(Table4[[#This Row],[rxn     upper-bound     lower-bound]],Table4[[#This Row],[rxn]]),Table4[[#This Row],[lb]],-1)))</f>
        <v>0.85304433000000002</v>
      </c>
      <c r="I1728" s="1" t="str">
        <f>_xlfn.TEXTAFTER(Table4[[#This Row],[rxn     upper-bound     lower-bound]]," ",-1)</f>
        <v>0.00000000</v>
      </c>
    </row>
    <row r="1729" spans="1:9">
      <c r="A1729" s="1" t="s">
        <v>14645</v>
      </c>
      <c r="B1729" s="1" t="str">
        <f>_xlfn.TEXTBEFORE(ENZLOAD[[#This Row],[ENZLOAD (from enz_from_proteome)]]," ")</f>
        <v>ENZLOAD-MCOATA_c_FWD-rt0302</v>
      </c>
      <c r="C1729" s="1">
        <f>_xlfn.NUMBERVALUE(_xlfn.TEXTAFTER(ENZLOAD[[#This Row],[ENZLOAD (from enz_from_proteome)]]," ",-1))</f>
        <v>1.7193706060300001E-6</v>
      </c>
      <c r="F1729" s="1" t="s">
        <v>18338</v>
      </c>
      <c r="G1729" s="1" t="str">
        <f>_xlfn.TEXTBEFORE(Table4[[#This Row],[rxn     upper-bound     lower-bound]]," ")</f>
        <v>ENZLOAD-MCOATA_c_FWD-rt0302</v>
      </c>
      <c r="H1729" s="1">
        <f>_xlfn.NUMBERVALUE(TRIM(_xlfn.TEXTBEFORE(_xlfn.TEXTAFTER(Table4[[#This Row],[rxn     upper-bound     lower-bound]],Table4[[#This Row],[rxn]]),Table4[[#This Row],[lb]],-1)))</f>
        <v>0.31182735</v>
      </c>
      <c r="I1729" s="1" t="str">
        <f>_xlfn.TEXTAFTER(Table4[[#This Row],[rxn     upper-bound     lower-bound]]," ",-1)</f>
        <v>0.00000000</v>
      </c>
    </row>
    <row r="1730" spans="1:9">
      <c r="A1730" s="1" t="s">
        <v>14646</v>
      </c>
      <c r="B1730" s="1" t="str">
        <f>_xlfn.TEXTBEFORE(ENZLOAD[[#This Row],[ENZLOAD (from enz_from_proteome)]]," ")</f>
        <v>ENZLOAD-MCOATA_c_FWD-rt0409</v>
      </c>
      <c r="C1730" s="1">
        <f>_xlfn.NUMBERVALUE(_xlfn.TEXTAFTER(ENZLOAD[[#This Row],[ENZLOAD (from enz_from_proteome)]]," ",-1))</f>
        <v>1.84466915209E-6</v>
      </c>
      <c r="F1730" s="1" t="s">
        <v>18339</v>
      </c>
      <c r="G1730" s="1" t="str">
        <f>_xlfn.TEXTBEFORE(Table4[[#This Row],[rxn     upper-bound     lower-bound]]," ")</f>
        <v>ENZLOAD-MCOATA_c_FWD-rt0409</v>
      </c>
      <c r="H1730" s="1">
        <f>_xlfn.NUMBERVALUE(TRIM(_xlfn.TEXTBEFORE(_xlfn.TEXTAFTER(Table4[[#This Row],[rxn     upper-bound     lower-bound]],Table4[[#This Row],[rxn]]),Table4[[#This Row],[lb]],-1)))</f>
        <v>0.13465588000000001</v>
      </c>
      <c r="I1730" s="1" t="str">
        <f>_xlfn.TEXTAFTER(Table4[[#This Row],[rxn     upper-bound     lower-bound]]," ",-1)</f>
        <v>0.00000000</v>
      </c>
    </row>
    <row r="1731" spans="1:9">
      <c r="A1731" s="1" t="s">
        <v>14647</v>
      </c>
      <c r="B1731" s="1" t="str">
        <f>_xlfn.TEXTBEFORE(ENZLOAD[[#This Row],[ENZLOAD (from enz_from_proteome)]]," ")</f>
        <v>ENZLOAD-MCOATA_m_FWD-ACP1MCT1</v>
      </c>
      <c r="C1731" s="1">
        <f>_xlfn.NUMBERVALUE(_xlfn.TEXTAFTER(ENZLOAD[[#This Row],[ENZLOAD (from enz_from_proteome)]]," ",-1))</f>
        <v>9.8261737999999998E-10</v>
      </c>
      <c r="F1731" s="1" t="s">
        <v>18340</v>
      </c>
      <c r="G1731" s="1" t="str">
        <f>_xlfn.TEXTBEFORE(Table4[[#This Row],[rxn     upper-bound     lower-bound]]," ")</f>
        <v>ENZLOAD-MCOATA_m_FWD-ACP1MCT1</v>
      </c>
      <c r="H1731" s="1">
        <f>_xlfn.NUMBERVALUE(TRIM(_xlfn.TEXTBEFORE(_xlfn.TEXTAFTER(Table4[[#This Row],[rxn     upper-bound     lower-bound]],Table4[[#This Row],[rxn]]),Table4[[#This Row],[lb]],-1)))</f>
        <v>0.58505262999999996</v>
      </c>
      <c r="I1731" s="1" t="str">
        <f>_xlfn.TEXTAFTER(Table4[[#This Row],[rxn     upper-bound     lower-bound]]," ",-1)</f>
        <v>0.00000000</v>
      </c>
    </row>
    <row r="1732" spans="1:9">
      <c r="A1732" s="1" t="s">
        <v>14648</v>
      </c>
      <c r="B1732" s="1" t="str">
        <f>_xlfn.TEXTBEFORE(ENZLOAD[[#This Row],[ENZLOAD (from enz_from_proteome)]]," ")</f>
        <v>ENZLOAD-MCOATA_m_REV-ACP1MCT1</v>
      </c>
      <c r="C1732" s="1">
        <f>_xlfn.NUMBERVALUE(_xlfn.TEXTAFTER(ENZLOAD[[#This Row],[ENZLOAD (from enz_from_proteome)]]," ",-1))</f>
        <v>9.8261737999999998E-10</v>
      </c>
      <c r="F1732" s="1" t="s">
        <v>18341</v>
      </c>
      <c r="G1732" s="1" t="str">
        <f>_xlfn.TEXTBEFORE(Table4[[#This Row],[rxn     upper-bound     lower-bound]]," ")</f>
        <v>ENZLOAD-MCOATA_m_REV-ACP1MCT1</v>
      </c>
      <c r="H1732" s="1">
        <f>_xlfn.NUMBERVALUE(TRIM(_xlfn.TEXTBEFORE(_xlfn.TEXTAFTER(Table4[[#This Row],[rxn     upper-bound     lower-bound]],Table4[[#This Row],[rxn]]),Table4[[#This Row],[lb]],-1)))</f>
        <v>0.58505262999999996</v>
      </c>
      <c r="I1732" s="1" t="str">
        <f>_xlfn.TEXTAFTER(Table4[[#This Row],[rxn     upper-bound     lower-bound]]," ",-1)</f>
        <v>0.00000000</v>
      </c>
    </row>
    <row r="1733" spans="1:9">
      <c r="A1733" s="1" t="s">
        <v>14649</v>
      </c>
      <c r="B1733" s="1" t="str">
        <f>_xlfn.TEXTBEFORE(ENZLOAD[[#This Row],[ENZLOAD (from enz_from_proteome)]]," ")</f>
        <v>ENZLOAD-MDH_c_FWD-rt2246</v>
      </c>
      <c r="C1733" s="1">
        <f>_xlfn.NUMBERVALUE(_xlfn.TEXTAFTER(ENZLOAD[[#This Row],[ENZLOAD (from enz_from_proteome)]]," ",-1))</f>
        <v>6.1703312662399997E-6</v>
      </c>
      <c r="F1733" s="1" t="s">
        <v>18342</v>
      </c>
      <c r="G1733" s="1" t="str">
        <f>_xlfn.TEXTBEFORE(Table4[[#This Row],[rxn     upper-bound     lower-bound]]," ")</f>
        <v>ENZLOAD-MDH_c_FWD-rt2246</v>
      </c>
      <c r="H1733" s="1">
        <f>_xlfn.NUMBERVALUE(TRIM(_xlfn.TEXTBEFORE(_xlfn.TEXTAFTER(Table4[[#This Row],[rxn     upper-bound     lower-bound]],Table4[[#This Row],[rxn]]),Table4[[#This Row],[lb]],-1)))</f>
        <v>0.60250663000000004</v>
      </c>
      <c r="I1733" s="1" t="str">
        <f>_xlfn.TEXTAFTER(Table4[[#This Row],[rxn     upper-bound     lower-bound]]," ",-1)</f>
        <v>0.00000000</v>
      </c>
    </row>
    <row r="1734" spans="1:9">
      <c r="A1734" s="1" t="s">
        <v>14650</v>
      </c>
      <c r="B1734" s="1" t="str">
        <f>_xlfn.TEXTBEFORE(ENZLOAD[[#This Row],[ENZLOAD (from enz_from_proteome)]]," ")</f>
        <v>ENZLOAD-MDH_c_REV-rt2246</v>
      </c>
      <c r="C1734" s="1">
        <f>_xlfn.NUMBERVALUE(_xlfn.TEXTAFTER(ENZLOAD[[#This Row],[ENZLOAD (from enz_from_proteome)]]," ",-1))</f>
        <v>6.1703312662399997E-6</v>
      </c>
      <c r="F1734" s="1" t="s">
        <v>18343</v>
      </c>
      <c r="G1734" s="1" t="str">
        <f>_xlfn.TEXTBEFORE(Table4[[#This Row],[rxn     upper-bound     lower-bound]]," ")</f>
        <v>ENZLOAD-MDH_c_REV-rt2246</v>
      </c>
      <c r="H1734" s="1">
        <f>_xlfn.NUMBERVALUE(TRIM(_xlfn.TEXTBEFORE(_xlfn.TEXTAFTER(Table4[[#This Row],[rxn     upper-bound     lower-bound]],Table4[[#This Row],[rxn]]),Table4[[#This Row],[lb]],-1)))</f>
        <v>0.60250663000000004</v>
      </c>
      <c r="I1734" s="1" t="str">
        <f>_xlfn.TEXTAFTER(Table4[[#This Row],[rxn     upper-bound     lower-bound]]," ",-1)</f>
        <v>0.00000000</v>
      </c>
    </row>
    <row r="1735" spans="1:9">
      <c r="A1735" s="1" t="s">
        <v>14651</v>
      </c>
      <c r="B1735" s="1" t="str">
        <f>_xlfn.TEXTBEFORE(ENZLOAD[[#This Row],[ENZLOAD (from enz_from_proteome)]]," ")</f>
        <v>ENZLOAD-MDH_m_FWD-rt2810</v>
      </c>
      <c r="C1735" s="1">
        <f>_xlfn.NUMBERVALUE(_xlfn.TEXTAFTER(ENZLOAD[[#This Row],[ENZLOAD (from enz_from_proteome)]]," ",-1))</f>
        <v>1.2461423336659999E-5</v>
      </c>
      <c r="F1735" s="1" t="s">
        <v>18344</v>
      </c>
      <c r="G1735" s="1" t="str">
        <f>_xlfn.TEXTBEFORE(Table4[[#This Row],[rxn     upper-bound     lower-bound]]," ")</f>
        <v>ENZLOAD-MDH_m_FWD-rt2810</v>
      </c>
      <c r="H1735" s="1">
        <f>_xlfn.NUMBERVALUE(TRIM(_xlfn.TEXTBEFORE(_xlfn.TEXTAFTER(Table4[[#This Row],[rxn     upper-bound     lower-bound]],Table4[[#This Row],[rxn]]),Table4[[#This Row],[lb]],-1)))</f>
        <v>0.60203591000000001</v>
      </c>
      <c r="I1735" s="1" t="str">
        <f>_xlfn.TEXTAFTER(Table4[[#This Row],[rxn     upper-bound     lower-bound]]," ",-1)</f>
        <v>0.00000000</v>
      </c>
    </row>
    <row r="1736" spans="1:9">
      <c r="A1736" s="1" t="s">
        <v>14652</v>
      </c>
      <c r="B1736" s="1" t="str">
        <f>_xlfn.TEXTBEFORE(ENZLOAD[[#This Row],[ENZLOAD (from enz_from_proteome)]]," ")</f>
        <v>ENZLOAD-MDH_m_REV-rt2810</v>
      </c>
      <c r="C1736" s="1">
        <f>_xlfn.NUMBERVALUE(_xlfn.TEXTAFTER(ENZLOAD[[#This Row],[ENZLOAD (from enz_from_proteome)]]," ",-1))</f>
        <v>1.2461423336659999E-5</v>
      </c>
      <c r="F1736" s="1" t="s">
        <v>18345</v>
      </c>
      <c r="G1736" s="1" t="str">
        <f>_xlfn.TEXTBEFORE(Table4[[#This Row],[rxn     upper-bound     lower-bound]]," ")</f>
        <v>ENZLOAD-MDH_m_REV-rt2810</v>
      </c>
      <c r="H1736" s="1">
        <f>_xlfn.NUMBERVALUE(TRIM(_xlfn.TEXTBEFORE(_xlfn.TEXTAFTER(Table4[[#This Row],[rxn     upper-bound     lower-bound]],Table4[[#This Row],[rxn]]),Table4[[#This Row],[lb]],-1)))</f>
        <v>0.60203591000000001</v>
      </c>
      <c r="I1736" s="1" t="str">
        <f>_xlfn.TEXTAFTER(Table4[[#This Row],[rxn     upper-bound     lower-bound]]," ",-1)</f>
        <v>0.00000000</v>
      </c>
    </row>
    <row r="1737" spans="1:9">
      <c r="A1737" s="1" t="s">
        <v>14653</v>
      </c>
      <c r="B1737" s="1" t="str">
        <f>_xlfn.TEXTBEFORE(ENZLOAD[[#This Row],[ENZLOAD (from enz_from_proteome)]]," ")</f>
        <v>ENZLOAD-MDLDH_x_FWD-rt5416</v>
      </c>
      <c r="C1737" s="1">
        <f>_xlfn.NUMBERVALUE(_xlfn.TEXTAFTER(ENZLOAD[[#This Row],[ENZLOAD (from enz_from_proteome)]]," ",-1))</f>
        <v>0</v>
      </c>
      <c r="F1737" s="1" t="s">
        <v>18346</v>
      </c>
      <c r="G1737" s="1" t="str">
        <f>_xlfn.TEXTBEFORE(Table4[[#This Row],[rxn     upper-bound     lower-bound]]," ")</f>
        <v>ENZLOAD-MDLDH_x_FWD-rt5416</v>
      </c>
      <c r="H1737" s="1">
        <f>_xlfn.NUMBERVALUE(TRIM(_xlfn.TEXTBEFORE(_xlfn.TEXTAFTER(Table4[[#This Row],[rxn     upper-bound     lower-bound]],Table4[[#This Row],[rxn]]),Table4[[#This Row],[lb]],-1)))</f>
        <v>1.0951251799999999</v>
      </c>
      <c r="I1737" s="1" t="str">
        <f>_xlfn.TEXTAFTER(Table4[[#This Row],[rxn     upper-bound     lower-bound]]," ",-1)</f>
        <v>0.00000000</v>
      </c>
    </row>
    <row r="1738" spans="1:9">
      <c r="A1738" s="1" t="s">
        <v>14654</v>
      </c>
      <c r="B1738" s="1" t="str">
        <f>_xlfn.TEXTBEFORE(ENZLOAD[[#This Row],[ENZLOAD (from enz_from_proteome)]]," ")</f>
        <v>ENZLOAD-MDLDH_x_REV-rt5416</v>
      </c>
      <c r="C1738" s="1">
        <f>_xlfn.NUMBERVALUE(_xlfn.TEXTAFTER(ENZLOAD[[#This Row],[ENZLOAD (from enz_from_proteome)]]," ",-1))</f>
        <v>0</v>
      </c>
      <c r="F1738" s="1" t="s">
        <v>18347</v>
      </c>
      <c r="G1738" s="1" t="str">
        <f>_xlfn.TEXTBEFORE(Table4[[#This Row],[rxn     upper-bound     lower-bound]]," ")</f>
        <v>ENZLOAD-MDLDH_x_REV-rt5416</v>
      </c>
      <c r="H1738" s="1">
        <f>_xlfn.NUMBERVALUE(TRIM(_xlfn.TEXTBEFORE(_xlfn.TEXTAFTER(Table4[[#This Row],[rxn     upper-bound     lower-bound]],Table4[[#This Row],[rxn]]),Table4[[#This Row],[lb]],-1)))</f>
        <v>1.0951251799999999</v>
      </c>
      <c r="I1738" s="1" t="str">
        <f>_xlfn.TEXTAFTER(Table4[[#This Row],[rxn     upper-bound     lower-bound]]," ",-1)</f>
        <v>0.00000000</v>
      </c>
    </row>
    <row r="1739" spans="1:9">
      <c r="A1739" s="1" t="s">
        <v>14655</v>
      </c>
      <c r="B1739" s="1" t="str">
        <f>_xlfn.TEXTBEFORE(ENZLOAD[[#This Row],[ENZLOAD (from enz_from_proteome)]]," ")</f>
        <v>ENZLOAD-MDRPD_c_FWD-rt7461</v>
      </c>
      <c r="C1739" s="1">
        <f>_xlfn.NUMBERVALUE(_xlfn.TEXTAFTER(ENZLOAD[[#This Row],[ENZLOAD (from enz_from_proteome)]]," ",-1))</f>
        <v>6.8524341607999905E-7</v>
      </c>
      <c r="F1739" s="1" t="s">
        <v>18348</v>
      </c>
      <c r="G1739" s="1" t="str">
        <f>_xlfn.TEXTBEFORE(Table4[[#This Row],[rxn     upper-bound     lower-bound]]," ")</f>
        <v>ENZLOAD-MDRPD_c_FWD-rt7461</v>
      </c>
      <c r="H1739" s="1">
        <f>_xlfn.NUMBERVALUE(TRIM(_xlfn.TEXTBEFORE(_xlfn.TEXTAFTER(Table4[[#This Row],[rxn     upper-bound     lower-bound]],Table4[[#This Row],[rxn]]),Table4[[#This Row],[lb]],-1)))</f>
        <v>1.56804728</v>
      </c>
      <c r="I1739" s="1" t="str">
        <f>_xlfn.TEXTAFTER(Table4[[#This Row],[rxn     upper-bound     lower-bound]]," ",-1)</f>
        <v>0.00000000</v>
      </c>
    </row>
    <row r="1740" spans="1:9">
      <c r="A1740" s="1" t="s">
        <v>14656</v>
      </c>
      <c r="B1740" s="1" t="str">
        <f>_xlfn.TEXTBEFORE(ENZLOAD[[#This Row],[ENZLOAD (from enz_from_proteome)]]," ")</f>
        <v>ENZLOAD-ME1_m_FWD-rt5549</v>
      </c>
      <c r="C1740" s="1">
        <f>_xlfn.NUMBERVALUE(_xlfn.TEXTAFTER(ENZLOAD[[#This Row],[ENZLOAD (from enz_from_proteome)]]," ",-1))</f>
        <v>4.803445831E-7</v>
      </c>
      <c r="F1740" s="1" t="s">
        <v>18349</v>
      </c>
      <c r="G1740" s="1" t="str">
        <f>_xlfn.TEXTBEFORE(Table4[[#This Row],[rxn     upper-bound     lower-bound]]," ")</f>
        <v>ENZLOAD-ME1_m_FWD-rt5549</v>
      </c>
      <c r="H1740" s="1">
        <f>_xlfn.NUMBERVALUE(TRIM(_xlfn.TEXTBEFORE(_xlfn.TEXTAFTER(Table4[[#This Row],[rxn     upper-bound     lower-bound]],Table4[[#This Row],[rxn]]),Table4[[#This Row],[lb]],-1)))</f>
        <v>0.61361759000000005</v>
      </c>
      <c r="I1740" s="1" t="str">
        <f>_xlfn.TEXTAFTER(Table4[[#This Row],[rxn     upper-bound     lower-bound]]," ",-1)</f>
        <v>0.00000000</v>
      </c>
    </row>
    <row r="1741" spans="1:9">
      <c r="A1741" s="1" t="s">
        <v>14657</v>
      </c>
      <c r="B1741" s="1" t="str">
        <f>_xlfn.TEXTBEFORE(ENZLOAD[[#This Row],[ENZLOAD (from enz_from_proteome)]]," ")</f>
        <v>ENZLOAD-ME2_c_FWD-rt4393</v>
      </c>
      <c r="C1741" s="1">
        <f>_xlfn.NUMBERVALUE(_xlfn.TEXTAFTER(ENZLOAD[[#This Row],[ENZLOAD (from enz_from_proteome)]]," ",-1))</f>
        <v>1.15237005448E-6</v>
      </c>
      <c r="F1741" s="1" t="s">
        <v>18350</v>
      </c>
      <c r="G1741" s="1" t="str">
        <f>_xlfn.TEXTBEFORE(Table4[[#This Row],[rxn     upper-bound     lower-bound]]," ")</f>
        <v>ENZLOAD-ME2_c_FWD-rt4393</v>
      </c>
      <c r="H1741" s="1">
        <f>_xlfn.NUMBERVALUE(TRIM(_xlfn.TEXTBEFORE(_xlfn.TEXTAFTER(Table4[[#This Row],[rxn     upper-bound     lower-bound]],Table4[[#This Row],[rxn]]),Table4[[#This Row],[lb]],-1)))</f>
        <v>0.6907797</v>
      </c>
      <c r="I1741" s="1" t="str">
        <f>_xlfn.TEXTAFTER(Table4[[#This Row],[rxn     upper-bound     lower-bound]]," ",-1)</f>
        <v>0.00000000</v>
      </c>
    </row>
    <row r="1742" spans="1:9">
      <c r="A1742" s="1" t="s">
        <v>14658</v>
      </c>
      <c r="B1742" s="1" t="str">
        <f>_xlfn.TEXTBEFORE(ENZLOAD[[#This Row],[ENZLOAD (from enz_from_proteome)]]," ")</f>
        <v>ENZLOAD-ME2_m_FWD-rt5549</v>
      </c>
      <c r="C1742" s="1">
        <f>_xlfn.NUMBERVALUE(_xlfn.TEXTAFTER(ENZLOAD[[#This Row],[ENZLOAD (from enz_from_proteome)]]," ",-1))</f>
        <v>4.803445831E-7</v>
      </c>
      <c r="F1742" s="1" t="s">
        <v>18351</v>
      </c>
      <c r="G1742" s="1" t="str">
        <f>_xlfn.TEXTBEFORE(Table4[[#This Row],[rxn     upper-bound     lower-bound]]," ")</f>
        <v>ENZLOAD-ME2_m_FWD-rt5549</v>
      </c>
      <c r="H1742" s="1">
        <f>_xlfn.NUMBERVALUE(TRIM(_xlfn.TEXTBEFORE(_xlfn.TEXTAFTER(Table4[[#This Row],[rxn     upper-bound     lower-bound]],Table4[[#This Row],[rxn]]),Table4[[#This Row],[lb]],-1)))</f>
        <v>0.61361759000000005</v>
      </c>
      <c r="I1742" s="1" t="str">
        <f>_xlfn.TEXTAFTER(Table4[[#This Row],[rxn     upper-bound     lower-bound]]," ",-1)</f>
        <v>0.00000000</v>
      </c>
    </row>
    <row r="1743" spans="1:9">
      <c r="A1743" s="1" t="s">
        <v>14659</v>
      </c>
      <c r="B1743" s="1" t="str">
        <f>_xlfn.TEXTBEFORE(ENZLOAD[[#This Row],[ENZLOAD (from enz_from_proteome)]]," ")</f>
        <v>ENZLOAD-MERLACOR_c_FWD-rt5258_c</v>
      </c>
      <c r="C1743" s="1">
        <f>_xlfn.NUMBERVALUE(_xlfn.TEXTAFTER(ENZLOAD[[#This Row],[ENZLOAD (from enz_from_proteome)]]," ",-1))</f>
        <v>0</v>
      </c>
      <c r="F1743" s="1" t="s">
        <v>18352</v>
      </c>
      <c r="G1743" s="1" t="str">
        <f>_xlfn.TEXTBEFORE(Table4[[#This Row],[rxn     upper-bound     lower-bound]]," ")</f>
        <v>ENZLOAD-MERLACOR_c_FWD-rt5258_c</v>
      </c>
      <c r="H1743" s="1">
        <f>_xlfn.NUMBERVALUE(TRIM(_xlfn.TEXTBEFORE(_xlfn.TEXTAFTER(Table4[[#This Row],[rxn     upper-bound     lower-bound]],Table4[[#This Row],[rxn]]),Table4[[#This Row],[lb]],-1)))</f>
        <v>0.88716941000000005</v>
      </c>
      <c r="I1743" s="1" t="str">
        <f>_xlfn.TEXTAFTER(Table4[[#This Row],[rxn     upper-bound     lower-bound]]," ",-1)</f>
        <v>0.00000000</v>
      </c>
    </row>
    <row r="1744" spans="1:9">
      <c r="A1744" s="1" t="s">
        <v>14660</v>
      </c>
      <c r="B1744" s="1" t="str">
        <f>_xlfn.TEXTBEFORE(ENZLOAD[[#This Row],[ENZLOAD (from enz_from_proteome)]]," ")</f>
        <v>ENZLOAD-MERLACOR_c_REV-rt5258_c</v>
      </c>
      <c r="C1744" s="1">
        <f>_xlfn.NUMBERVALUE(_xlfn.TEXTAFTER(ENZLOAD[[#This Row],[ENZLOAD (from enz_from_proteome)]]," ",-1))</f>
        <v>0</v>
      </c>
      <c r="F1744" s="1" t="s">
        <v>18353</v>
      </c>
      <c r="G1744" s="1" t="str">
        <f>_xlfn.TEXTBEFORE(Table4[[#This Row],[rxn     upper-bound     lower-bound]]," ")</f>
        <v>ENZLOAD-MERLACOR_c_REV-rt5258_c</v>
      </c>
      <c r="H1744" s="1">
        <f>_xlfn.NUMBERVALUE(TRIM(_xlfn.TEXTBEFORE(_xlfn.TEXTAFTER(Table4[[#This Row],[rxn     upper-bound     lower-bound]],Table4[[#This Row],[rxn]]),Table4[[#This Row],[lb]],-1)))</f>
        <v>0.88716941000000005</v>
      </c>
      <c r="I1744" s="1" t="str">
        <f>_xlfn.TEXTAFTER(Table4[[#This Row],[rxn     upper-bound     lower-bound]]," ",-1)</f>
        <v>0.00000000</v>
      </c>
    </row>
    <row r="1745" spans="1:9">
      <c r="A1745" s="1" t="s">
        <v>14661</v>
      </c>
      <c r="B1745" s="1" t="str">
        <f>_xlfn.TEXTBEFORE(ENZLOAD[[#This Row],[ENZLOAD (from enz_from_proteome)]]," ")</f>
        <v>ENZLOAD-METAT_c_FWD-rt5403</v>
      </c>
      <c r="C1745" s="1">
        <f>_xlfn.NUMBERVALUE(_xlfn.TEXTAFTER(ENZLOAD[[#This Row],[ENZLOAD (from enz_from_proteome)]]," ",-1))</f>
        <v>1.7079168386729999E-5</v>
      </c>
      <c r="F1745" s="1" t="s">
        <v>18354</v>
      </c>
      <c r="G1745" s="1" t="str">
        <f>_xlfn.TEXTBEFORE(Table4[[#This Row],[rxn     upper-bound     lower-bound]]," ")</f>
        <v>ENZLOAD-METAT_c_FWD-rt5403</v>
      </c>
      <c r="H1745" s="1">
        <f>_xlfn.NUMBERVALUE(TRIM(_xlfn.TEXTBEFORE(_xlfn.TEXTAFTER(Table4[[#This Row],[rxn     upper-bound     lower-bound]],Table4[[#This Row],[rxn]]),Table4[[#This Row],[lb]],-1)))</f>
        <v>0.91705236999999995</v>
      </c>
      <c r="I1745" s="1" t="str">
        <f>_xlfn.TEXTAFTER(Table4[[#This Row],[rxn     upper-bound     lower-bound]]," ",-1)</f>
        <v>0.00000000</v>
      </c>
    </row>
    <row r="1746" spans="1:9">
      <c r="A1746" s="1" t="s">
        <v>14662</v>
      </c>
      <c r="B1746" s="1" t="str">
        <f>_xlfn.TEXTBEFORE(ENZLOAD[[#This Row],[ENZLOAD (from enz_from_proteome)]]," ")</f>
        <v>ENZLOAD-METB1_c_FWD-rt3095</v>
      </c>
      <c r="C1746" s="1">
        <f>_xlfn.NUMBERVALUE(_xlfn.TEXTAFTER(ENZLOAD[[#This Row],[ENZLOAD (from enz_from_proteome)]]," ",-1))</f>
        <v>8.4951469397000002E-7</v>
      </c>
      <c r="F1746" s="1" t="s">
        <v>18355</v>
      </c>
      <c r="G1746" s="1" t="str">
        <f>_xlfn.TEXTBEFORE(Table4[[#This Row],[rxn     upper-bound     lower-bound]]," ")</f>
        <v>ENZLOAD-METB1_c_FWD-rt3095</v>
      </c>
      <c r="H1746" s="1">
        <f>_xlfn.NUMBERVALUE(TRIM(_xlfn.TEXTBEFORE(_xlfn.TEXTAFTER(Table4[[#This Row],[rxn     upper-bound     lower-bound]],Table4[[#This Row],[rxn]]),Table4[[#This Row],[lb]],-1)))</f>
        <v>0.51156588999999997</v>
      </c>
      <c r="I1746" s="1" t="str">
        <f>_xlfn.TEXTAFTER(Table4[[#This Row],[rxn     upper-bound     lower-bound]]," ",-1)</f>
        <v>0.00000000</v>
      </c>
    </row>
    <row r="1747" spans="1:9">
      <c r="A1747" s="1" t="s">
        <v>14663</v>
      </c>
      <c r="B1747" s="1" t="str">
        <f>_xlfn.TEXTBEFORE(ENZLOAD[[#This Row],[ENZLOAD (from enz_from_proteome)]]," ")</f>
        <v>ENZLOAD-METB1_c_FWD-rt8357</v>
      </c>
      <c r="C1747" s="1">
        <f>_xlfn.NUMBERVALUE(_xlfn.TEXTAFTER(ENZLOAD[[#This Row],[ENZLOAD (from enz_from_proteome)]]," ",-1))</f>
        <v>1.1664932205999999E-7</v>
      </c>
      <c r="F1747" s="1" t="s">
        <v>18356</v>
      </c>
      <c r="G1747" s="1" t="str">
        <f>_xlfn.TEXTBEFORE(Table4[[#This Row],[rxn     upper-bound     lower-bound]]," ")</f>
        <v>ENZLOAD-METB1_c_FWD-rt8357</v>
      </c>
      <c r="H1747" s="1">
        <f>_xlfn.NUMBERVALUE(TRIM(_xlfn.TEXTBEFORE(_xlfn.TEXTAFTER(Table4[[#This Row],[rxn     upper-bound     lower-bound]],Table4[[#This Row],[rxn]]),Table4[[#This Row],[lb]],-1)))</f>
        <v>1.00316625</v>
      </c>
      <c r="I1747" s="1" t="str">
        <f>_xlfn.TEXTAFTER(Table4[[#This Row],[rxn     upper-bound     lower-bound]]," ",-1)</f>
        <v>0.00000000</v>
      </c>
    </row>
    <row r="1748" spans="1:9">
      <c r="A1748" s="1" t="s">
        <v>14664</v>
      </c>
      <c r="B1748" s="1" t="str">
        <f>_xlfn.TEXTBEFORE(ENZLOAD[[#This Row],[ENZLOAD (from enz_from_proteome)]]," ")</f>
        <v>ENZLOAD-METB1_c_FWD-rt8374</v>
      </c>
      <c r="C1748" s="1">
        <f>_xlfn.NUMBERVALUE(_xlfn.TEXTAFTER(ENZLOAD[[#This Row],[ENZLOAD (from enz_from_proteome)]]," ",-1))</f>
        <v>2.9600783360999998E-7</v>
      </c>
      <c r="F1748" s="1" t="s">
        <v>18357</v>
      </c>
      <c r="G1748" s="1" t="str">
        <f>_xlfn.TEXTBEFORE(Table4[[#This Row],[rxn     upper-bound     lower-bound]]," ")</f>
        <v>ENZLOAD-METB1_c_FWD-rt8374</v>
      </c>
      <c r="H1748" s="1">
        <f>_xlfn.NUMBERVALUE(TRIM(_xlfn.TEXTBEFORE(_xlfn.TEXTAFTER(Table4[[#This Row],[rxn     upper-bound     lower-bound]],Table4[[#This Row],[rxn]]),Table4[[#This Row],[lb]],-1)))</f>
        <v>0.94879451999999997</v>
      </c>
      <c r="I1748" s="1" t="str">
        <f>_xlfn.TEXTAFTER(Table4[[#This Row],[rxn     upper-bound     lower-bound]]," ",-1)</f>
        <v>0.00000000</v>
      </c>
    </row>
    <row r="1749" spans="1:9">
      <c r="A1749" s="1" t="s">
        <v>14665</v>
      </c>
      <c r="B1749" s="1" t="str">
        <f>_xlfn.TEXTBEFORE(ENZLOAD[[#This Row],[ENZLOAD (from enz_from_proteome)]]," ")</f>
        <v>ENZLOAD-METS_c_FWD-rt1457</v>
      </c>
      <c r="C1749" s="1">
        <f>_xlfn.NUMBERVALUE(_xlfn.TEXTAFTER(ENZLOAD[[#This Row],[ENZLOAD (from enz_from_proteome)]]," ",-1))</f>
        <v>2.6740774858559899E-5</v>
      </c>
      <c r="F1749" s="1" t="s">
        <v>18358</v>
      </c>
      <c r="G1749" s="1" t="str">
        <f>_xlfn.TEXTBEFORE(Table4[[#This Row],[rxn     upper-bound     lower-bound]]," ")</f>
        <v>ENZLOAD-METS_c_FWD-rt1457</v>
      </c>
      <c r="H1749" s="1">
        <f>_xlfn.NUMBERVALUE(TRIM(_xlfn.TEXTBEFORE(_xlfn.TEXTAFTER(Table4[[#This Row],[rxn     upper-bound     lower-bound]],Table4[[#This Row],[rxn]]),Table4[[#This Row],[lb]],-1)))</f>
        <v>0.49784057999999998</v>
      </c>
      <c r="I1749" s="1" t="str">
        <f>_xlfn.TEXTAFTER(Table4[[#This Row],[rxn     upper-bound     lower-bound]]," ",-1)</f>
        <v>0.00000000</v>
      </c>
    </row>
    <row r="1750" spans="1:9">
      <c r="A1750" s="1" t="s">
        <v>14666</v>
      </c>
      <c r="B1750" s="1" t="str">
        <f>_xlfn.TEXTBEFORE(ENZLOAD[[#This Row],[ENZLOAD (from enz_from_proteome)]]," ")</f>
        <v>ENZLOAD-METTRS_c_FWD-rt4772</v>
      </c>
      <c r="C1750" s="1">
        <f>_xlfn.NUMBERVALUE(_xlfn.TEXTAFTER(ENZLOAD[[#This Row],[ENZLOAD (from enz_from_proteome)]]," ",-1))</f>
        <v>8.7653088945000004E-7</v>
      </c>
      <c r="F1750" s="1" t="s">
        <v>18359</v>
      </c>
      <c r="G1750" s="1" t="str">
        <f>_xlfn.TEXTBEFORE(Table4[[#This Row],[rxn     upper-bound     lower-bound]]," ")</f>
        <v>ENZLOAD-METtps_e_FWD-rt3257_e</v>
      </c>
      <c r="H1750" s="1">
        <f>_xlfn.NUMBERVALUE(TRIM(_xlfn.TEXTBEFORE(_xlfn.TEXTAFTER(Table4[[#This Row],[rxn     upper-bound     lower-bound]],Table4[[#This Row],[rxn]]),Table4[[#This Row],[lb]],-1)))</f>
        <v>0.70180693999999999</v>
      </c>
      <c r="I1750" s="1" t="str">
        <f>_xlfn.TEXTAFTER(Table4[[#This Row],[rxn     upper-bound     lower-bound]]," ",-1)</f>
        <v>0.00000000</v>
      </c>
    </row>
    <row r="1751" spans="1:9">
      <c r="A1751" s="1" t="s">
        <v>14667</v>
      </c>
      <c r="B1751" s="1" t="str">
        <f>_xlfn.TEXTBEFORE(ENZLOAD[[#This Row],[ENZLOAD (from enz_from_proteome)]]," ")</f>
        <v>ENZLOAD-METTRS_m_FWD-rt7150</v>
      </c>
      <c r="C1751" s="1">
        <f>_xlfn.NUMBERVALUE(_xlfn.TEXTAFTER(ENZLOAD[[#This Row],[ENZLOAD (from enz_from_proteome)]]," ",-1))</f>
        <v>2.2160708264999999E-7</v>
      </c>
      <c r="F1751" s="1" t="s">
        <v>18360</v>
      </c>
      <c r="G1751" s="1" t="str">
        <f>_xlfn.TEXTBEFORE(Table4[[#This Row],[rxn     upper-bound     lower-bound]]," ")</f>
        <v>ENZLOAD-METtps_e_REV-rt3257_e</v>
      </c>
      <c r="H1751" s="1">
        <f>_xlfn.NUMBERVALUE(TRIM(_xlfn.TEXTBEFORE(_xlfn.TEXTAFTER(Table4[[#This Row],[rxn     upper-bound     lower-bound]],Table4[[#This Row],[rxn]]),Table4[[#This Row],[lb]],-1)))</f>
        <v>0.70180693999999999</v>
      </c>
      <c r="I1751" s="1" t="str">
        <f>_xlfn.TEXTAFTER(Table4[[#This Row],[rxn     upper-bound     lower-bound]]," ",-1)</f>
        <v>0.00000000</v>
      </c>
    </row>
    <row r="1752" spans="1:9">
      <c r="A1752" s="1" t="s">
        <v>14668</v>
      </c>
      <c r="B1752" s="1" t="str">
        <f>_xlfn.TEXTBEFORE(ENZLOAD[[#This Row],[ENZLOAD (from enz_from_proteome)]]," ")</f>
        <v>ENZLOAD-METtps_e_FWD-rt3257_e</v>
      </c>
      <c r="C1752" s="1">
        <f>_xlfn.NUMBERVALUE(_xlfn.TEXTAFTER(ENZLOAD[[#This Row],[ENZLOAD (from enz_from_proteome)]]," ",-1))</f>
        <v>0</v>
      </c>
      <c r="F1752" s="1" t="s">
        <v>18361</v>
      </c>
      <c r="G1752" s="1" t="str">
        <f>_xlfn.TEXTBEFORE(Table4[[#This Row],[rxn     upper-bound     lower-bound]]," ")</f>
        <v>ENZLOAD-METtps_e_FWD-rt5861</v>
      </c>
      <c r="H1752" s="1">
        <f>_xlfn.NUMBERVALUE(TRIM(_xlfn.TEXTBEFORE(_xlfn.TEXTAFTER(Table4[[#This Row],[rxn     upper-bound     lower-bound]],Table4[[#This Row],[rxn]]),Table4[[#This Row],[lb]],-1)))</f>
        <v>0.66013560000000004</v>
      </c>
      <c r="I1752" s="1" t="str">
        <f>_xlfn.TEXTAFTER(Table4[[#This Row],[rxn     upper-bound     lower-bound]]," ",-1)</f>
        <v>0.00000000</v>
      </c>
    </row>
    <row r="1753" spans="1:9">
      <c r="A1753" s="1" t="s">
        <v>14669</v>
      </c>
      <c r="B1753" s="1" t="str">
        <f>_xlfn.TEXTBEFORE(ENZLOAD[[#This Row],[ENZLOAD (from enz_from_proteome)]]," ")</f>
        <v>ENZLOAD-METtps_e_FWD-rt5861</v>
      </c>
      <c r="C1753" s="1">
        <f>_xlfn.NUMBERVALUE(_xlfn.TEXTAFTER(ENZLOAD[[#This Row],[ENZLOAD (from enz_from_proteome)]]," ",-1))</f>
        <v>0</v>
      </c>
      <c r="F1753" s="1" t="s">
        <v>18362</v>
      </c>
      <c r="G1753" s="1" t="str">
        <f>_xlfn.TEXTBEFORE(Table4[[#This Row],[rxn     upper-bound     lower-bound]]," ")</f>
        <v>ENZLOAD-METtps_e_REV-rt5861</v>
      </c>
      <c r="H1753" s="1">
        <f>_xlfn.NUMBERVALUE(TRIM(_xlfn.TEXTBEFORE(_xlfn.TEXTAFTER(Table4[[#This Row],[rxn     upper-bound     lower-bound]],Table4[[#This Row],[rxn]]),Table4[[#This Row],[lb]],-1)))</f>
        <v>0.66013560000000004</v>
      </c>
      <c r="I1753" s="1" t="str">
        <f>_xlfn.TEXTAFTER(Table4[[#This Row],[rxn     upper-bound     lower-bound]]," ",-1)</f>
        <v>0.00000000</v>
      </c>
    </row>
    <row r="1754" spans="1:9">
      <c r="A1754" s="1" t="s">
        <v>14670</v>
      </c>
      <c r="B1754" s="1" t="str">
        <f>_xlfn.TEXTBEFORE(ENZLOAD[[#This Row],[ENZLOAD (from enz_from_proteome)]]," ")</f>
        <v>ENZLOAD-METtps_e_REV-rt3257_e</v>
      </c>
      <c r="C1754" s="1">
        <f>_xlfn.NUMBERVALUE(_xlfn.TEXTAFTER(ENZLOAD[[#This Row],[ENZLOAD (from enz_from_proteome)]]," ",-1))</f>
        <v>0</v>
      </c>
      <c r="F1754" s="1" t="s">
        <v>18363</v>
      </c>
      <c r="G1754" s="1" t="str">
        <f>_xlfn.TEXTBEFORE(Table4[[#This Row],[rxn     upper-bound     lower-bound]]," ")</f>
        <v>ENZLOAD-METTRS_c_FWD-rt4772</v>
      </c>
      <c r="H1754" s="1">
        <f>_xlfn.NUMBERVALUE(TRIM(_xlfn.TEXTBEFORE(_xlfn.TEXTAFTER(Table4[[#This Row],[rxn     upper-bound     lower-bound]],Table4[[#This Row],[rxn]]),Table4[[#This Row],[lb]],-1)))</f>
        <v>0.54019613</v>
      </c>
      <c r="I1754" s="1" t="str">
        <f>_xlfn.TEXTAFTER(Table4[[#This Row],[rxn     upper-bound     lower-bound]]," ",-1)</f>
        <v>0.00000000</v>
      </c>
    </row>
    <row r="1755" spans="1:9">
      <c r="A1755" s="1" t="s">
        <v>14671</v>
      </c>
      <c r="B1755" s="1" t="str">
        <f>_xlfn.TEXTBEFORE(ENZLOAD[[#This Row],[ENZLOAD (from enz_from_proteome)]]," ")</f>
        <v>ENZLOAD-METtps_e_REV-rt5861</v>
      </c>
      <c r="C1755" s="1">
        <f>_xlfn.NUMBERVALUE(_xlfn.TEXTAFTER(ENZLOAD[[#This Row],[ENZLOAD (from enz_from_proteome)]]," ",-1))</f>
        <v>0</v>
      </c>
      <c r="F1755" s="1" t="s">
        <v>18364</v>
      </c>
      <c r="G1755" s="1" t="str">
        <f>_xlfn.TEXTBEFORE(Table4[[#This Row],[rxn     upper-bound     lower-bound]]," ")</f>
        <v>ENZLOAD-METTRS_m_FWD-rt7150</v>
      </c>
      <c r="H1755" s="1">
        <f>_xlfn.NUMBERVALUE(TRIM(_xlfn.TEXTBEFORE(_xlfn.TEXTAFTER(Table4[[#This Row],[rxn     upper-bound     lower-bound]],Table4[[#This Row],[rxn]]),Table4[[#This Row],[lb]],-1)))</f>
        <v>0.65895004000000001</v>
      </c>
      <c r="I1755" s="1" t="str">
        <f>_xlfn.TEXTAFTER(Table4[[#This Row],[rxn     upper-bound     lower-bound]]," ",-1)</f>
        <v>0.00000000</v>
      </c>
    </row>
    <row r="1756" spans="1:9">
      <c r="A1756" s="1" t="s">
        <v>14672</v>
      </c>
      <c r="B1756" s="1" t="str">
        <f>_xlfn.TEXTBEFORE(ENZLOAD[[#This Row],[ENZLOAD (from enz_from_proteome)]]," ")</f>
        <v>ENZLOAD-MEVK1_c_FWD-rt0390</v>
      </c>
      <c r="C1756" s="1">
        <f>_xlfn.NUMBERVALUE(_xlfn.TEXTAFTER(ENZLOAD[[#This Row],[ENZLOAD (from enz_from_proteome)]]," ",-1))</f>
        <v>2.0518832895099999E-6</v>
      </c>
      <c r="F1756" s="1" t="s">
        <v>18365</v>
      </c>
      <c r="G1756" s="1" t="str">
        <f>_xlfn.TEXTBEFORE(Table4[[#This Row],[rxn     upper-bound     lower-bound]]," ")</f>
        <v>ENZLOAD-MEVK1_c_FWD-rt0390</v>
      </c>
      <c r="H1756" s="1">
        <f>_xlfn.NUMBERVALUE(TRIM(_xlfn.TEXTBEFORE(_xlfn.TEXTAFTER(Table4[[#This Row],[rxn     upper-bound     lower-bound]],Table4[[#This Row],[rxn]]),Table4[[#This Row],[lb]],-1)))</f>
        <v>0.98175266000000005</v>
      </c>
      <c r="I1756" s="1" t="str">
        <f>_xlfn.TEXTAFTER(Table4[[#This Row],[rxn     upper-bound     lower-bound]]," ",-1)</f>
        <v>0.00000000</v>
      </c>
    </row>
    <row r="1757" spans="1:9">
      <c r="A1757" s="1" t="s">
        <v>14673</v>
      </c>
      <c r="B1757" s="1" t="str">
        <f>_xlfn.TEXTBEFORE(ENZLOAD[[#This Row],[ENZLOAD (from enz_from_proteome)]]," ")</f>
        <v>ENZLOAD-MEVK2_c_FWD-rt0390</v>
      </c>
      <c r="C1757" s="1">
        <f>_xlfn.NUMBERVALUE(_xlfn.TEXTAFTER(ENZLOAD[[#This Row],[ENZLOAD (from enz_from_proteome)]]," ",-1))</f>
        <v>2.0518832895099999E-6</v>
      </c>
      <c r="F1757" s="1" t="s">
        <v>18366</v>
      </c>
      <c r="G1757" s="1" t="str">
        <f>_xlfn.TEXTBEFORE(Table4[[#This Row],[rxn     upper-bound     lower-bound]]," ")</f>
        <v>ENZLOAD-MEVK2_c_FWD-rt0390</v>
      </c>
      <c r="H1757" s="1">
        <f>_xlfn.NUMBERVALUE(TRIM(_xlfn.TEXTBEFORE(_xlfn.TEXTAFTER(Table4[[#This Row],[rxn     upper-bound     lower-bound]],Table4[[#This Row],[rxn]]),Table4[[#This Row],[lb]],-1)))</f>
        <v>0.98175266000000005</v>
      </c>
      <c r="I1757" s="1" t="str">
        <f>_xlfn.TEXTAFTER(Table4[[#This Row],[rxn     upper-bound     lower-bound]]," ",-1)</f>
        <v>0.00000000</v>
      </c>
    </row>
    <row r="1758" spans="1:9">
      <c r="A1758" s="1" t="s">
        <v>14674</v>
      </c>
      <c r="B1758" s="1" t="str">
        <f>_xlfn.TEXTBEFORE(ENZLOAD[[#This Row],[ENZLOAD (from enz_from_proteome)]]," ")</f>
        <v>ENZLOAD-MEVK3_c_FWD-rt0390</v>
      </c>
      <c r="C1758" s="1">
        <f>_xlfn.NUMBERVALUE(_xlfn.TEXTAFTER(ENZLOAD[[#This Row],[ENZLOAD (from enz_from_proteome)]]," ",-1))</f>
        <v>2.0518832895099999E-6</v>
      </c>
      <c r="F1758" s="1" t="s">
        <v>18367</v>
      </c>
      <c r="G1758" s="1" t="str">
        <f>_xlfn.TEXTBEFORE(Table4[[#This Row],[rxn     upper-bound     lower-bound]]," ")</f>
        <v>ENZLOAD-MEVK3_c_FWD-rt0390</v>
      </c>
      <c r="H1758" s="1">
        <f>_xlfn.NUMBERVALUE(TRIM(_xlfn.TEXTBEFORE(_xlfn.TEXTAFTER(Table4[[#This Row],[rxn     upper-bound     lower-bound]],Table4[[#This Row],[rxn]]),Table4[[#This Row],[lb]],-1)))</f>
        <v>0.98175266000000005</v>
      </c>
      <c r="I1758" s="1" t="str">
        <f>_xlfn.TEXTAFTER(Table4[[#This Row],[rxn     upper-bound     lower-bound]]," ",-1)</f>
        <v>0.00000000</v>
      </c>
    </row>
    <row r="1759" spans="1:9">
      <c r="A1759" s="1" t="s">
        <v>14675</v>
      </c>
      <c r="B1759" s="1" t="str">
        <f>_xlfn.TEXTBEFORE(ENZLOAD[[#This Row],[ENZLOAD (from enz_from_proteome)]]," ")</f>
        <v>ENZLOAD-MEVK4_c_FWD-rt0390</v>
      </c>
      <c r="C1759" s="1">
        <f>_xlfn.NUMBERVALUE(_xlfn.TEXTAFTER(ENZLOAD[[#This Row],[ENZLOAD (from enz_from_proteome)]]," ",-1))</f>
        <v>2.0518832895099999E-6</v>
      </c>
      <c r="F1759" s="1" t="s">
        <v>18368</v>
      </c>
      <c r="G1759" s="1" t="str">
        <f>_xlfn.TEXTBEFORE(Table4[[#This Row],[rxn     upper-bound     lower-bound]]," ")</f>
        <v>ENZLOAD-MEVK4_c_FWD-rt0390</v>
      </c>
      <c r="H1759" s="1">
        <f>_xlfn.NUMBERVALUE(TRIM(_xlfn.TEXTBEFORE(_xlfn.TEXTAFTER(Table4[[#This Row],[rxn     upper-bound     lower-bound]],Table4[[#This Row],[rxn]]),Table4[[#This Row],[lb]],-1)))</f>
        <v>0.98175266000000005</v>
      </c>
      <c r="I1759" s="1" t="str">
        <f>_xlfn.TEXTAFTER(Table4[[#This Row],[rxn     upper-bound     lower-bound]]," ",-1)</f>
        <v>0.00000000</v>
      </c>
    </row>
    <row r="1760" spans="1:9">
      <c r="A1760" s="1" t="s">
        <v>14676</v>
      </c>
      <c r="B1760" s="1" t="str">
        <f>_xlfn.TEXTBEFORE(ENZLOAD[[#This Row],[ENZLOAD (from enz_from_proteome)]]," ")</f>
        <v>ENZLOAD-MGCH_m_FWD-rt7760</v>
      </c>
      <c r="C1760" s="1">
        <f>_xlfn.NUMBERVALUE(_xlfn.TEXTAFTER(ENZLOAD[[#This Row],[ENZLOAD (from enz_from_proteome)]]," ",-1))</f>
        <v>1.8708022359999999E-8</v>
      </c>
      <c r="F1760" s="1" t="s">
        <v>18369</v>
      </c>
      <c r="G1760" s="1" t="str">
        <f>_xlfn.TEXTBEFORE(Table4[[#This Row],[rxn     upper-bound     lower-bound]]," ")</f>
        <v>ENZLOAD-MGCH_m_FWD-rt7760</v>
      </c>
      <c r="H1760" s="1">
        <f>_xlfn.NUMBERVALUE(TRIM(_xlfn.TEXTBEFORE(_xlfn.TEXTAFTER(Table4[[#This Row],[rxn     upper-bound     lower-bound]],Table4[[#This Row],[rxn]]),Table4[[#This Row],[lb]],-1)))</f>
        <v>1.3093391599999999</v>
      </c>
      <c r="I1760" s="1" t="str">
        <f>_xlfn.TEXTAFTER(Table4[[#This Row],[rxn     upper-bound     lower-bound]]," ",-1)</f>
        <v>0.00000000</v>
      </c>
    </row>
    <row r="1761" spans="1:9">
      <c r="A1761" s="1" t="s">
        <v>14677</v>
      </c>
      <c r="B1761" s="1" t="str">
        <f>_xlfn.TEXTBEFORE(ENZLOAD[[#This Row],[ENZLOAD (from enz_from_proteome)]]," ")</f>
        <v>ENZLOAD-MGCH_m_REV-rt7760</v>
      </c>
      <c r="C1761" s="1">
        <f>_xlfn.NUMBERVALUE(_xlfn.TEXTAFTER(ENZLOAD[[#This Row],[ENZLOAD (from enz_from_proteome)]]," ",-1))</f>
        <v>1.8708022359999999E-8</v>
      </c>
      <c r="F1761" s="1" t="s">
        <v>18370</v>
      </c>
      <c r="G1761" s="1" t="str">
        <f>_xlfn.TEXTBEFORE(Table4[[#This Row],[rxn     upper-bound     lower-bound]]," ")</f>
        <v>ENZLOAD-MGCH_m_REV-rt7760</v>
      </c>
      <c r="H1761" s="1">
        <f>_xlfn.NUMBERVALUE(TRIM(_xlfn.TEXTBEFORE(_xlfn.TEXTAFTER(Table4[[#This Row],[rxn     upper-bound     lower-bound]],Table4[[#This Row],[rxn]]),Table4[[#This Row],[lb]],-1)))</f>
        <v>1.3093391599999999</v>
      </c>
      <c r="I1761" s="1" t="str">
        <f>_xlfn.TEXTAFTER(Table4[[#This Row],[rxn     upper-bound     lower-bound]]," ",-1)</f>
        <v>0.00000000</v>
      </c>
    </row>
    <row r="1762" spans="1:9">
      <c r="A1762" s="1" t="s">
        <v>14678</v>
      </c>
      <c r="B1762" s="1" t="str">
        <f>_xlfn.TEXTBEFORE(ENZLOAD[[#This Row],[ENZLOAD (from enz_from_proteome)]]," ")</f>
        <v>ENZLOAD-MHPGLUT_c_FWD-rt1457</v>
      </c>
      <c r="C1762" s="1">
        <f>_xlfn.NUMBERVALUE(_xlfn.TEXTAFTER(ENZLOAD[[#This Row],[ENZLOAD (from enz_from_proteome)]]," ",-1))</f>
        <v>2.6740774858559899E-5</v>
      </c>
      <c r="F1762" s="1" t="s">
        <v>18371</v>
      </c>
      <c r="G1762" s="1" t="str">
        <f>_xlfn.TEXTBEFORE(Table4[[#This Row],[rxn     upper-bound     lower-bound]]," ")</f>
        <v>ENZLOAD-MHPGLUT_c_FWD-rt1457</v>
      </c>
      <c r="H1762" s="1">
        <f>_xlfn.NUMBERVALUE(TRIM(_xlfn.TEXTBEFORE(_xlfn.TEXTAFTER(Table4[[#This Row],[rxn     upper-bound     lower-bound]],Table4[[#This Row],[rxn]]),Table4[[#This Row],[lb]],-1)))</f>
        <v>0.49784057999999998</v>
      </c>
      <c r="I1762" s="1" t="str">
        <f>_xlfn.TEXTAFTER(Table4[[#This Row],[rxn     upper-bound     lower-bound]]," ",-1)</f>
        <v>0.00000000</v>
      </c>
    </row>
    <row r="1763" spans="1:9">
      <c r="A1763" s="1" t="s">
        <v>14679</v>
      </c>
      <c r="B1763" s="1" t="str">
        <f>_xlfn.TEXTBEFORE(ENZLOAD[[#This Row],[ENZLOAD (from enz_from_proteome)]]," ")</f>
        <v>ENZLOAD-MI134PPH_c_FWD-rt6885</v>
      </c>
      <c r="C1763" s="1">
        <f>_xlfn.NUMBERVALUE(_xlfn.TEXTAFTER(ENZLOAD[[#This Row],[ENZLOAD (from enz_from_proteome)]]," ",-1))</f>
        <v>1.6227068880000001E-8</v>
      </c>
      <c r="F1763" s="1" t="s">
        <v>18372</v>
      </c>
      <c r="G1763" s="1" t="str">
        <f>_xlfn.TEXTBEFORE(Table4[[#This Row],[rxn     upper-bound     lower-bound]]," ")</f>
        <v>ENZLOAD-MI134PPH_c_FWD-rt6885</v>
      </c>
      <c r="H1763" s="1">
        <f>_xlfn.NUMBERVALUE(TRIM(_xlfn.TEXTBEFORE(_xlfn.TEXTAFTER(Table4[[#This Row],[rxn     upper-bound     lower-bound]],Table4[[#This Row],[rxn]]),Table4[[#This Row],[lb]],-1)))</f>
        <v>0.41865089999999999</v>
      </c>
      <c r="I1763" s="1" t="str">
        <f>_xlfn.TEXTAFTER(Table4[[#This Row],[rxn     upper-bound     lower-bound]]," ",-1)</f>
        <v>0.00000000</v>
      </c>
    </row>
    <row r="1764" spans="1:9">
      <c r="A1764" s="1" t="s">
        <v>14680</v>
      </c>
      <c r="B1764" s="1" t="str">
        <f>_xlfn.TEXTBEFORE(ENZLOAD[[#This Row],[ENZLOAD (from enz_from_proteome)]]," ")</f>
        <v>ENZLOAD-MI134PPH_c_REV-rt6885</v>
      </c>
      <c r="C1764" s="1">
        <f>_xlfn.NUMBERVALUE(_xlfn.TEXTAFTER(ENZLOAD[[#This Row],[ENZLOAD (from enz_from_proteome)]]," ",-1))</f>
        <v>1.6227068880000001E-8</v>
      </c>
      <c r="F1764" s="1" t="s">
        <v>18373</v>
      </c>
      <c r="G1764" s="1" t="str">
        <f>_xlfn.TEXTBEFORE(Table4[[#This Row],[rxn     upper-bound     lower-bound]]," ")</f>
        <v>ENZLOAD-MI134PPH_c_REV-rt6885</v>
      </c>
      <c r="H1764" s="1">
        <f>_xlfn.NUMBERVALUE(TRIM(_xlfn.TEXTBEFORE(_xlfn.TEXTAFTER(Table4[[#This Row],[rxn     upper-bound     lower-bound]],Table4[[#This Row],[rxn]]),Table4[[#This Row],[lb]],-1)))</f>
        <v>0.41865089999999999</v>
      </c>
      <c r="I1764" s="1" t="str">
        <f>_xlfn.TEXTAFTER(Table4[[#This Row],[rxn     upper-bound     lower-bound]]," ",-1)</f>
        <v>0.00000000</v>
      </c>
    </row>
    <row r="1765" spans="1:9">
      <c r="A1765" s="1" t="s">
        <v>14681</v>
      </c>
      <c r="B1765" s="1" t="str">
        <f>_xlfn.TEXTBEFORE(ENZLOAD[[#This Row],[ENZLOAD (from enz_from_proteome)]]," ")</f>
        <v>ENZLOAD-MI1PP_c_FWD-rt5340</v>
      </c>
      <c r="C1765" s="1">
        <f>_xlfn.NUMBERVALUE(_xlfn.TEXTAFTER(ENZLOAD[[#This Row],[ENZLOAD (from enz_from_proteome)]]," ",-1))</f>
        <v>7.5525080498999998E-7</v>
      </c>
      <c r="F1765" s="1" t="s">
        <v>18374</v>
      </c>
      <c r="G1765" s="1" t="str">
        <f>_xlfn.TEXTBEFORE(Table4[[#This Row],[rxn     upper-bound     lower-bound]]," ")</f>
        <v>ENZLOAD-MI1PP_c_FWD-rt5340</v>
      </c>
      <c r="H1765" s="1">
        <f>_xlfn.NUMBERVALUE(TRIM(_xlfn.TEXTBEFORE(_xlfn.TEXTAFTER(Table4[[#This Row],[rxn     upper-bound     lower-bound]],Table4[[#This Row],[rxn]]),Table4[[#This Row],[lb]],-1)))</f>
        <v>1.05717156</v>
      </c>
      <c r="I1765" s="1" t="str">
        <f>_xlfn.TEXTAFTER(Table4[[#This Row],[rxn     upper-bound     lower-bound]]," ",-1)</f>
        <v>0.00000000</v>
      </c>
    </row>
    <row r="1766" spans="1:9">
      <c r="A1766" s="1" t="s">
        <v>14682</v>
      </c>
      <c r="B1766" s="1" t="str">
        <f>_xlfn.TEXTBEFORE(ENZLOAD[[#This Row],[ENZLOAD (from enz_from_proteome)]]," ")</f>
        <v>ENZLOAD-MI1PP_c_FWD-rt8001</v>
      </c>
      <c r="C1766" s="1">
        <f>_xlfn.NUMBERVALUE(_xlfn.TEXTAFTER(ENZLOAD[[#This Row],[ENZLOAD (from enz_from_proteome)]]," ",-1))</f>
        <v>2.5740169417999902E-7</v>
      </c>
      <c r="F1766" s="1" t="s">
        <v>18375</v>
      </c>
      <c r="G1766" s="1" t="str">
        <f>_xlfn.TEXTBEFORE(Table4[[#This Row],[rxn     upper-bound     lower-bound]]," ")</f>
        <v>ENZLOAD-MI1PP_c_FWD-rt8001</v>
      </c>
      <c r="H1766" s="1">
        <f>_xlfn.NUMBERVALUE(TRIM(_xlfn.TEXTBEFORE(_xlfn.TEXTAFTER(Table4[[#This Row],[rxn     upper-bound     lower-bound]],Table4[[#This Row],[rxn]]),Table4[[#This Row],[lb]],-1)))</f>
        <v>1.25670909</v>
      </c>
      <c r="I1766" s="1" t="str">
        <f>_xlfn.TEXTAFTER(Table4[[#This Row],[rxn     upper-bound     lower-bound]]," ",-1)</f>
        <v>0.00000000</v>
      </c>
    </row>
    <row r="1767" spans="1:9">
      <c r="A1767" s="1" t="s">
        <v>14683</v>
      </c>
      <c r="B1767" s="1" t="str">
        <f>_xlfn.TEXTBEFORE(ENZLOAD[[#This Row],[ENZLOAD (from enz_from_proteome)]]," ")</f>
        <v>ENZLOAD-MIPCS_g_FWD-rt8085</v>
      </c>
      <c r="C1767" s="1">
        <f>_xlfn.NUMBERVALUE(_xlfn.TEXTAFTER(ENZLOAD[[#This Row],[ENZLOAD (from enz_from_proteome)]]," ",-1))</f>
        <v>1.1863607680000001E-8</v>
      </c>
      <c r="F1767" s="1" t="s">
        <v>18376</v>
      </c>
      <c r="G1767" s="1" t="str">
        <f>_xlfn.TEXTBEFORE(Table4[[#This Row],[rxn     upper-bound     lower-bound]]," ")</f>
        <v>ENZLOAD-MIPCS_g_FWD-rt8085</v>
      </c>
      <c r="H1767" s="1">
        <f>_xlfn.NUMBERVALUE(TRIM(_xlfn.TEXTBEFORE(_xlfn.TEXTAFTER(Table4[[#This Row],[rxn     upper-bound     lower-bound]],Table4[[#This Row],[rxn]]),Table4[[#This Row],[lb]],-1)))</f>
        <v>0.50273288999999999</v>
      </c>
      <c r="I1767" s="1" t="str">
        <f>_xlfn.TEXTAFTER(Table4[[#This Row],[rxn     upper-bound     lower-bound]]," ",-1)</f>
        <v>0.00000000</v>
      </c>
    </row>
    <row r="1768" spans="1:9">
      <c r="A1768" s="1" t="s">
        <v>14684</v>
      </c>
      <c r="B1768" s="1" t="str">
        <f>_xlfn.TEXTBEFORE(ENZLOAD[[#This Row],[ENZLOAD (from enz_from_proteome)]]," ")</f>
        <v>ENZLOAD-MPYRCNST_c_FWD-rt7838</v>
      </c>
      <c r="C1768" s="1">
        <f>_xlfn.NUMBERVALUE(_xlfn.TEXTAFTER(ENZLOAD[[#This Row],[ENZLOAD (from enz_from_proteome)]]," ",-1))</f>
        <v>9.0697583010000002E-7</v>
      </c>
      <c r="F1768" s="1" t="s">
        <v>18377</v>
      </c>
      <c r="G1768" s="1" t="str">
        <f>_xlfn.TEXTBEFORE(Table4[[#This Row],[rxn     upper-bound     lower-bound]]," ")</f>
        <v>ENZLOAD-MPYRCNST_c_FWD-rt7838</v>
      </c>
      <c r="H1768" s="1">
        <f>_xlfn.NUMBERVALUE(TRIM(_xlfn.TEXTBEFORE(_xlfn.TEXTAFTER(Table4[[#This Row],[rxn     upper-bound     lower-bound]],Table4[[#This Row],[rxn]]),Table4[[#This Row],[lb]],-1)))</f>
        <v>1.2366606099999999</v>
      </c>
      <c r="I1768" s="1" t="str">
        <f>_xlfn.TEXTAFTER(Table4[[#This Row],[rxn     upper-bound     lower-bound]]," ",-1)</f>
        <v>0.00000000</v>
      </c>
    </row>
    <row r="1769" spans="1:9">
      <c r="A1769" s="1" t="s">
        <v>14685</v>
      </c>
      <c r="B1769" s="1" t="str">
        <f>_xlfn.TEXTBEFORE(ENZLOAD[[#This Row],[ENZLOAD (from enz_from_proteome)]]," ")</f>
        <v>ENZLOAD-MPYRCNST_c_REV-rt7838</v>
      </c>
      <c r="C1769" s="1">
        <f>_xlfn.NUMBERVALUE(_xlfn.TEXTAFTER(ENZLOAD[[#This Row],[ENZLOAD (from enz_from_proteome)]]," ",-1))</f>
        <v>9.0697583010000002E-7</v>
      </c>
      <c r="F1769" s="1" t="s">
        <v>18378</v>
      </c>
      <c r="G1769" s="1" t="str">
        <f>_xlfn.TEXTBEFORE(Table4[[#This Row],[rxn     upper-bound     lower-bound]]," ")</f>
        <v>ENZLOAD-MPYRCNST_c_REV-rt7838</v>
      </c>
      <c r="H1769" s="1">
        <f>_xlfn.NUMBERVALUE(TRIM(_xlfn.TEXTBEFORE(_xlfn.TEXTAFTER(Table4[[#This Row],[rxn     upper-bound     lower-bound]],Table4[[#This Row],[rxn]]),Table4[[#This Row],[lb]],-1)))</f>
        <v>1.2366606099999999</v>
      </c>
      <c r="I1769" s="1" t="str">
        <f>_xlfn.TEXTAFTER(Table4[[#This Row],[rxn     upper-bound     lower-bound]]," ",-1)</f>
        <v>0.00000000</v>
      </c>
    </row>
    <row r="1770" spans="1:9">
      <c r="A1770" s="1" t="s">
        <v>14686</v>
      </c>
      <c r="B1770" s="1" t="str">
        <f>_xlfn.TEXTBEFORE(ENZLOAD[[#This Row],[ENZLOAD (from enz_from_proteome)]]," ")</f>
        <v>ENZLOAD-MTAP_c_FWD-rt0004</v>
      </c>
      <c r="C1770" s="1">
        <f>_xlfn.NUMBERVALUE(_xlfn.TEXTAFTER(ENZLOAD[[#This Row],[ENZLOAD (from enz_from_proteome)]]," ",-1))</f>
        <v>8.1117874674E-7</v>
      </c>
      <c r="F1770" s="1" t="s">
        <v>18379</v>
      </c>
      <c r="G1770" s="1" t="str">
        <f>_xlfn.TEXTBEFORE(Table4[[#This Row],[rxn     upper-bound     lower-bound]]," ")</f>
        <v>ENZLOAD-MTAP_c_FWD-rt0004</v>
      </c>
      <c r="H1770" s="1">
        <f>_xlfn.NUMBERVALUE(TRIM(_xlfn.TEXTBEFORE(_xlfn.TEXTAFTER(Table4[[#This Row],[rxn     upper-bound     lower-bound]],Table4[[#This Row],[rxn]]),Table4[[#This Row],[lb]],-1)))</f>
        <v>0.36741133999999998</v>
      </c>
      <c r="I1770" s="1" t="str">
        <f>_xlfn.TEXTAFTER(Table4[[#This Row],[rxn     upper-bound     lower-bound]]," ",-1)</f>
        <v>0.00000000</v>
      </c>
    </row>
    <row r="1771" spans="1:9">
      <c r="A1771" s="1" t="s">
        <v>14687</v>
      </c>
      <c r="B1771" s="1" t="str">
        <f>_xlfn.TEXTBEFORE(ENZLOAD[[#This Row],[ENZLOAD (from enz_from_proteome)]]," ")</f>
        <v>ENZLOAD-MTHFC_m_FWD-rt6998</v>
      </c>
      <c r="C1771" s="1">
        <f>_xlfn.NUMBERVALUE(_xlfn.TEXTAFTER(ENZLOAD[[#This Row],[ENZLOAD (from enz_from_proteome)]]," ",-1))</f>
        <v>2.78567014831999E-6</v>
      </c>
      <c r="F1771" s="1" t="s">
        <v>18380</v>
      </c>
      <c r="G1771" s="1" t="str">
        <f>_xlfn.TEXTBEFORE(Table4[[#This Row],[rxn     upper-bound     lower-bound]]," ")</f>
        <v>ENZLOAD-MTHFC_m_FWD-rt6998</v>
      </c>
      <c r="H1771" s="1">
        <f>_xlfn.NUMBERVALUE(TRIM(_xlfn.TEXTBEFORE(_xlfn.TEXTAFTER(Table4[[#This Row],[rxn     upper-bound     lower-bound]],Table4[[#This Row],[rxn]]),Table4[[#This Row],[lb]],-1)))</f>
        <v>0.19893184999999999</v>
      </c>
      <c r="I1771" s="1" t="str">
        <f>_xlfn.TEXTAFTER(Table4[[#This Row],[rxn     upper-bound     lower-bound]]," ",-1)</f>
        <v>0.00000000</v>
      </c>
    </row>
    <row r="1772" spans="1:9">
      <c r="A1772" s="1" t="s">
        <v>14688</v>
      </c>
      <c r="B1772" s="1" t="str">
        <f>_xlfn.TEXTBEFORE(ENZLOAD[[#This Row],[ENZLOAD (from enz_from_proteome)]]," ")</f>
        <v>ENZLOAD-MTHFC_m_REV-rt6998</v>
      </c>
      <c r="C1772" s="1">
        <f>_xlfn.NUMBERVALUE(_xlfn.TEXTAFTER(ENZLOAD[[#This Row],[ENZLOAD (from enz_from_proteome)]]," ",-1))</f>
        <v>2.78567014831999E-6</v>
      </c>
      <c r="F1772" s="1" t="s">
        <v>18381</v>
      </c>
      <c r="G1772" s="1" t="str">
        <f>_xlfn.TEXTBEFORE(Table4[[#This Row],[rxn     upper-bound     lower-bound]]," ")</f>
        <v>ENZLOAD-MTHFC_m_REV-rt6998</v>
      </c>
      <c r="H1772" s="1">
        <f>_xlfn.NUMBERVALUE(TRIM(_xlfn.TEXTBEFORE(_xlfn.TEXTAFTER(Table4[[#This Row],[rxn     upper-bound     lower-bound]],Table4[[#This Row],[rxn]]),Table4[[#This Row],[lb]],-1)))</f>
        <v>0.19893184999999999</v>
      </c>
      <c r="I1772" s="1" t="str">
        <f>_xlfn.TEXTAFTER(Table4[[#This Row],[rxn     upper-bound     lower-bound]]," ",-1)</f>
        <v>0.00000000</v>
      </c>
    </row>
    <row r="1773" spans="1:9">
      <c r="A1773" s="1" t="s">
        <v>14689</v>
      </c>
      <c r="B1773" s="1" t="str">
        <f>_xlfn.TEXTBEFORE(ENZLOAD[[#This Row],[ENZLOAD (from enz_from_proteome)]]," ")</f>
        <v>ENZLOAD-MTHFD2i_c_FWD-rt4257</v>
      </c>
      <c r="C1773" s="1">
        <f>_xlfn.NUMBERVALUE(_xlfn.TEXTAFTER(ENZLOAD[[#This Row],[ENZLOAD (from enz_from_proteome)]]," ",-1))</f>
        <v>7.5395795511999995E-7</v>
      </c>
      <c r="F1773" s="1" t="s">
        <v>18382</v>
      </c>
      <c r="G1773" s="1" t="str">
        <f>_xlfn.TEXTBEFORE(Table4[[#This Row],[rxn     upper-bound     lower-bound]]," ")</f>
        <v>ENZLOAD-MTHFD_c_FWD-rt6998</v>
      </c>
      <c r="H1773" s="1">
        <f>_xlfn.NUMBERVALUE(TRIM(_xlfn.TEXTBEFORE(_xlfn.TEXTAFTER(Table4[[#This Row],[rxn     upper-bound     lower-bound]],Table4[[#This Row],[rxn]]),Table4[[#This Row],[lb]],-1)))</f>
        <v>0.19893184999999999</v>
      </c>
      <c r="I1773" s="1" t="str">
        <f>_xlfn.TEXTAFTER(Table4[[#This Row],[rxn     upper-bound     lower-bound]]," ",-1)</f>
        <v>0.00000000</v>
      </c>
    </row>
    <row r="1774" spans="1:9">
      <c r="A1774" s="1" t="s">
        <v>14690</v>
      </c>
      <c r="B1774" s="1" t="str">
        <f>_xlfn.TEXTBEFORE(ENZLOAD[[#This Row],[ENZLOAD (from enz_from_proteome)]]," ")</f>
        <v>ENZLOAD-MTHFD_c_FWD-rt6998</v>
      </c>
      <c r="C1774" s="1">
        <f>_xlfn.NUMBERVALUE(_xlfn.TEXTAFTER(ENZLOAD[[#This Row],[ENZLOAD (from enz_from_proteome)]]," ",-1))</f>
        <v>2.78567014831999E-6</v>
      </c>
      <c r="F1774" s="1" t="s">
        <v>18383</v>
      </c>
      <c r="G1774" s="1" t="str">
        <f>_xlfn.TEXTBEFORE(Table4[[#This Row],[rxn     upper-bound     lower-bound]]," ")</f>
        <v>ENZLOAD-MTHFD_c_REV-rt6998</v>
      </c>
      <c r="H1774" s="1">
        <f>_xlfn.NUMBERVALUE(TRIM(_xlfn.TEXTBEFORE(_xlfn.TEXTAFTER(Table4[[#This Row],[rxn     upper-bound     lower-bound]],Table4[[#This Row],[rxn]]),Table4[[#This Row],[lb]],-1)))</f>
        <v>0.19893184999999999</v>
      </c>
      <c r="I1774" s="1" t="str">
        <f>_xlfn.TEXTAFTER(Table4[[#This Row],[rxn     upper-bound     lower-bound]]," ",-1)</f>
        <v>0.00000000</v>
      </c>
    </row>
    <row r="1775" spans="1:9">
      <c r="A1775" s="1" t="s">
        <v>14691</v>
      </c>
      <c r="B1775" s="1" t="str">
        <f>_xlfn.TEXTBEFORE(ENZLOAD[[#This Row],[ENZLOAD (from enz_from_proteome)]]," ")</f>
        <v>ENZLOAD-MTHFD_c_REV-rt6998</v>
      </c>
      <c r="C1775" s="1">
        <f>_xlfn.NUMBERVALUE(_xlfn.TEXTAFTER(ENZLOAD[[#This Row],[ENZLOAD (from enz_from_proteome)]]," ",-1))</f>
        <v>2.78567014831999E-6</v>
      </c>
      <c r="F1775" s="1" t="s">
        <v>18384</v>
      </c>
      <c r="G1775" s="1" t="str">
        <f>_xlfn.TEXTBEFORE(Table4[[#This Row],[rxn     upper-bound     lower-bound]]," ")</f>
        <v>ENZLOAD-MTHFD_m_FWD-rt6998</v>
      </c>
      <c r="H1775" s="1">
        <f>_xlfn.NUMBERVALUE(TRIM(_xlfn.TEXTBEFORE(_xlfn.TEXTAFTER(Table4[[#This Row],[rxn     upper-bound     lower-bound]],Table4[[#This Row],[rxn]]),Table4[[#This Row],[lb]],-1)))</f>
        <v>0.19893184999999999</v>
      </c>
      <c r="I1775" s="1" t="str">
        <f>_xlfn.TEXTAFTER(Table4[[#This Row],[rxn     upper-bound     lower-bound]]," ",-1)</f>
        <v>0.00000000</v>
      </c>
    </row>
    <row r="1776" spans="1:9">
      <c r="A1776" s="1" t="s">
        <v>14692</v>
      </c>
      <c r="B1776" s="1" t="str">
        <f>_xlfn.TEXTBEFORE(ENZLOAD[[#This Row],[ENZLOAD (from enz_from_proteome)]]," ")</f>
        <v>ENZLOAD-MTHFD_m_FWD-rt6998</v>
      </c>
      <c r="C1776" s="1">
        <f>_xlfn.NUMBERVALUE(_xlfn.TEXTAFTER(ENZLOAD[[#This Row],[ENZLOAD (from enz_from_proteome)]]," ",-1))</f>
        <v>2.78567014831999E-6</v>
      </c>
      <c r="F1776" s="1" t="s">
        <v>18385</v>
      </c>
      <c r="G1776" s="1" t="str">
        <f>_xlfn.TEXTBEFORE(Table4[[#This Row],[rxn     upper-bound     lower-bound]]," ")</f>
        <v>ENZLOAD-MTHFD_m_REV-rt6998</v>
      </c>
      <c r="H1776" s="1">
        <f>_xlfn.NUMBERVALUE(TRIM(_xlfn.TEXTBEFORE(_xlfn.TEXTAFTER(Table4[[#This Row],[rxn     upper-bound     lower-bound]],Table4[[#This Row],[rxn]]),Table4[[#This Row],[lb]],-1)))</f>
        <v>0.19893184999999999</v>
      </c>
      <c r="I1776" s="1" t="str">
        <f>_xlfn.TEXTAFTER(Table4[[#This Row],[rxn     upper-bound     lower-bound]]," ",-1)</f>
        <v>0.00000000</v>
      </c>
    </row>
    <row r="1777" spans="1:9">
      <c r="A1777" s="1" t="s">
        <v>14693</v>
      </c>
      <c r="B1777" s="1" t="str">
        <f>_xlfn.TEXTBEFORE(ENZLOAD[[#This Row],[ENZLOAD (from enz_from_proteome)]]," ")</f>
        <v>ENZLOAD-MTHFD_m_REV-rt6998</v>
      </c>
      <c r="C1777" s="1">
        <f>_xlfn.NUMBERVALUE(_xlfn.TEXTAFTER(ENZLOAD[[#This Row],[ENZLOAD (from enz_from_proteome)]]," ",-1))</f>
        <v>2.78567014831999E-6</v>
      </c>
      <c r="F1777" s="1" t="s">
        <v>18386</v>
      </c>
      <c r="G1777" s="1" t="str">
        <f>_xlfn.TEXTBEFORE(Table4[[#This Row],[rxn     upper-bound     lower-bound]]," ")</f>
        <v>ENZLOAD-MTHFD2i_c_FWD-rt4257</v>
      </c>
      <c r="H1777" s="1">
        <f>_xlfn.NUMBERVALUE(TRIM(_xlfn.TEXTBEFORE(_xlfn.TEXTAFTER(Table4[[#This Row],[rxn     upper-bound     lower-bound]],Table4[[#This Row],[rxn]]),Table4[[#This Row],[lb]],-1)))</f>
        <v>1.0280208900000001</v>
      </c>
      <c r="I1777" s="1" t="str">
        <f>_xlfn.TEXTAFTER(Table4[[#This Row],[rxn     upper-bound     lower-bound]]," ",-1)</f>
        <v>0.00000000</v>
      </c>
    </row>
    <row r="1778" spans="1:9">
      <c r="A1778" s="1" t="s">
        <v>14694</v>
      </c>
      <c r="B1778" s="1" t="str">
        <f>_xlfn.TEXTBEFORE(ENZLOAD[[#This Row],[ENZLOAD (from enz_from_proteome)]]," ")</f>
        <v>ENZLOAD-MTHFR3_c_FWD-MET1213</v>
      </c>
      <c r="C1778" s="1">
        <f>_xlfn.NUMBERVALUE(_xlfn.TEXTAFTER(ENZLOAD[[#This Row],[ENZLOAD (from enz_from_proteome)]]," ",-1))</f>
        <v>6.0399538938000001E-7</v>
      </c>
      <c r="F1778" s="1" t="s">
        <v>18387</v>
      </c>
      <c r="G1778" s="1" t="str">
        <f>_xlfn.TEXTBEFORE(Table4[[#This Row],[rxn     upper-bound     lower-bound]]," ")</f>
        <v>ENZLOAD-MTHFR3_c_FWD-MET1213</v>
      </c>
      <c r="H1778" s="1">
        <f>_xlfn.NUMBERVALUE(TRIM(_xlfn.TEXTBEFORE(_xlfn.TEXTAFTER(Table4[[#This Row],[rxn     upper-bound     lower-bound]],Table4[[#This Row],[rxn]]),Table4[[#This Row],[lb]],-1)))</f>
        <v>0.30905227000000002</v>
      </c>
      <c r="I1778" s="1" t="str">
        <f>_xlfn.TEXTAFTER(Table4[[#This Row],[rxn     upper-bound     lower-bound]]," ",-1)</f>
        <v>0.00000000</v>
      </c>
    </row>
    <row r="1779" spans="1:9">
      <c r="A1779" s="1" t="s">
        <v>14695</v>
      </c>
      <c r="B1779" s="1" t="str">
        <f>_xlfn.TEXTBEFORE(ENZLOAD[[#This Row],[ENZLOAD (from enz_from_proteome)]]," ")</f>
        <v>ENZLOAD-MTMOHT_m_FWD-rt0075</v>
      </c>
      <c r="C1779" s="1">
        <f>_xlfn.NUMBERVALUE(_xlfn.TEXTAFTER(ENZLOAD[[#This Row],[ENZLOAD (from enz_from_proteome)]]," ",-1))</f>
        <v>2.6474502272000001E-7</v>
      </c>
      <c r="F1779" s="1" t="s">
        <v>18388</v>
      </c>
      <c r="G1779" s="1" t="str">
        <f>_xlfn.TEXTBEFORE(Table4[[#This Row],[rxn     upper-bound     lower-bound]]," ")</f>
        <v>ENZLOAD-MTMOHT_m_FWD-rt0075</v>
      </c>
      <c r="H1779" s="1">
        <f>_xlfn.NUMBERVALUE(TRIM(_xlfn.TEXTBEFORE(_xlfn.TEXTAFTER(Table4[[#This Row],[rxn     upper-bound     lower-bound]],Table4[[#This Row],[rxn]]),Table4[[#This Row],[lb]],-1)))</f>
        <v>0.94274771000000002</v>
      </c>
      <c r="I1779" s="1" t="str">
        <f>_xlfn.TEXTAFTER(Table4[[#This Row],[rxn     upper-bound     lower-bound]]," ",-1)</f>
        <v>0.00000000</v>
      </c>
    </row>
    <row r="1780" spans="1:9">
      <c r="A1780" s="1" t="s">
        <v>14696</v>
      </c>
      <c r="B1780" s="1" t="str">
        <f>_xlfn.TEXTBEFORE(ENZLOAD[[#This Row],[ENZLOAD (from enz_from_proteome)]]," ")</f>
        <v>ENZLOAD-MTRI_c_FWD-rt5017</v>
      </c>
      <c r="C1780" s="1">
        <f>_xlfn.NUMBERVALUE(_xlfn.TEXTAFTER(ENZLOAD[[#This Row],[ENZLOAD (from enz_from_proteome)]]," ",-1))</f>
        <v>7.9561483754999997E-7</v>
      </c>
      <c r="F1780" s="1" t="s">
        <v>18389</v>
      </c>
      <c r="G1780" s="1" t="str">
        <f>_xlfn.TEXTBEFORE(Table4[[#This Row],[rxn     upper-bound     lower-bound]]," ")</f>
        <v>ENZLOAD-MTRI_c_FWD-rt5017</v>
      </c>
      <c r="H1780" s="1">
        <f>_xlfn.NUMBERVALUE(TRIM(_xlfn.TEXTBEFORE(_xlfn.TEXTAFTER(Table4[[#This Row],[rxn     upper-bound     lower-bound]],Table4[[#This Row],[rxn]]),Table4[[#This Row],[lb]],-1)))</f>
        <v>0.97381516999999995</v>
      </c>
      <c r="I1780" s="1" t="str">
        <f>_xlfn.TEXTAFTER(Table4[[#This Row],[rxn     upper-bound     lower-bound]]," ",-1)</f>
        <v>0.00000000</v>
      </c>
    </row>
    <row r="1781" spans="1:9">
      <c r="A1781" s="1" t="s">
        <v>14697</v>
      </c>
      <c r="B1781" s="1" t="str">
        <f>_xlfn.TEXTBEFORE(ENZLOAD[[#This Row],[ENZLOAD (from enz_from_proteome)]]," ")</f>
        <v>ENZLOAD-MTRI_c_REV-rt5017</v>
      </c>
      <c r="C1781" s="1">
        <f>_xlfn.NUMBERVALUE(_xlfn.TEXTAFTER(ENZLOAD[[#This Row],[ENZLOAD (from enz_from_proteome)]]," ",-1))</f>
        <v>7.9561483754999997E-7</v>
      </c>
      <c r="F1781" s="1" t="s">
        <v>18390</v>
      </c>
      <c r="G1781" s="1" t="str">
        <f>_xlfn.TEXTBEFORE(Table4[[#This Row],[rxn     upper-bound     lower-bound]]," ")</f>
        <v>ENZLOAD-MTRI_c_REV-rt5017</v>
      </c>
      <c r="H1781" s="1">
        <f>_xlfn.NUMBERVALUE(TRIM(_xlfn.TEXTBEFORE(_xlfn.TEXTAFTER(Table4[[#This Row],[rxn     upper-bound     lower-bound]],Table4[[#This Row],[rxn]]),Table4[[#This Row],[lb]],-1)))</f>
        <v>0.97381516999999995</v>
      </c>
      <c r="I1781" s="1" t="str">
        <f>_xlfn.TEXTAFTER(Table4[[#This Row],[rxn     upper-bound     lower-bound]]," ",-1)</f>
        <v>0.00000000</v>
      </c>
    </row>
    <row r="1782" spans="1:9">
      <c r="A1782" s="1" t="s">
        <v>14698</v>
      </c>
      <c r="B1782" s="1" t="str">
        <f>_xlfn.TEXTBEFORE(ENZLOAD[[#This Row],[ENZLOAD (from enz_from_proteome)]]," ")</f>
        <v>ENZLOAD-MUCOCI_c_FWD-rt5684</v>
      </c>
      <c r="C1782" s="1">
        <f>_xlfn.NUMBERVALUE(_xlfn.TEXTAFTER(ENZLOAD[[#This Row],[ENZLOAD (from enz_from_proteome)]]," ",-1))</f>
        <v>1.40584775E-9</v>
      </c>
      <c r="F1782" s="1" t="s">
        <v>18391</v>
      </c>
      <c r="G1782" s="1" t="str">
        <f>_xlfn.TEXTBEFORE(Table4[[#This Row],[rxn     upper-bound     lower-bound]]," ")</f>
        <v>ENZLOAD-MUCOCI_c_FWD-rt5684</v>
      </c>
      <c r="H1782" s="1">
        <f>_xlfn.NUMBERVALUE(TRIM(_xlfn.TEXTBEFORE(_xlfn.TEXTAFTER(Table4[[#This Row],[rxn     upper-bound     lower-bound]],Table4[[#This Row],[rxn]]),Table4[[#This Row],[lb]],-1)))</f>
        <v>1.0692378199999999</v>
      </c>
      <c r="I1782" s="1" t="str">
        <f>_xlfn.TEXTAFTER(Table4[[#This Row],[rxn     upper-bound     lower-bound]]," ",-1)</f>
        <v>0.00000000</v>
      </c>
    </row>
    <row r="1783" spans="1:9">
      <c r="A1783" s="1" t="s">
        <v>14699</v>
      </c>
      <c r="B1783" s="1" t="str">
        <f>_xlfn.TEXTBEFORE(ENZLOAD[[#This Row],[ENZLOAD (from enz_from_proteome)]]," ")</f>
        <v>ENZLOAD-MUCOCI_c_REV-rt5684</v>
      </c>
      <c r="C1783" s="1">
        <f>_xlfn.NUMBERVALUE(_xlfn.TEXTAFTER(ENZLOAD[[#This Row],[ENZLOAD (from enz_from_proteome)]]," ",-1))</f>
        <v>1.40584775E-9</v>
      </c>
      <c r="F1783" s="1" t="s">
        <v>18392</v>
      </c>
      <c r="G1783" s="1" t="str">
        <f>_xlfn.TEXTBEFORE(Table4[[#This Row],[rxn     upper-bound     lower-bound]]," ")</f>
        <v>ENZLOAD-MUCOCI_c_REV-rt5684</v>
      </c>
      <c r="H1783" s="1">
        <f>_xlfn.NUMBERVALUE(TRIM(_xlfn.TEXTBEFORE(_xlfn.TEXTAFTER(Table4[[#This Row],[rxn     upper-bound     lower-bound]],Table4[[#This Row],[rxn]]),Table4[[#This Row],[lb]],-1)))</f>
        <v>1.0692378199999999</v>
      </c>
      <c r="I1783" s="1" t="str">
        <f>_xlfn.TEXTAFTER(Table4[[#This Row],[rxn     upper-bound     lower-bound]]," ",-1)</f>
        <v>0.00000000</v>
      </c>
    </row>
    <row r="1784" spans="1:9">
      <c r="A1784" s="1" t="s">
        <v>14700</v>
      </c>
      <c r="B1784" s="1" t="str">
        <f>_xlfn.TEXTBEFORE(ENZLOAD[[#This Row],[ENZLOAD (from enz_from_proteome)]]," ")</f>
        <v>ENZLOAD-MUCOCI_e_FWD-rt4254</v>
      </c>
      <c r="C1784" s="1">
        <f>_xlfn.NUMBERVALUE(_xlfn.TEXTAFTER(ENZLOAD[[#This Row],[ENZLOAD (from enz_from_proteome)]]," ",-1))</f>
        <v>1.3974239260000001E-8</v>
      </c>
      <c r="F1784" s="1" t="s">
        <v>18393</v>
      </c>
      <c r="G1784" s="1" t="str">
        <f>_xlfn.TEXTBEFORE(Table4[[#This Row],[rxn     upper-bound     lower-bound]]," ")</f>
        <v>ENZLOAD-MUCOCI_e_FWD-rt4254</v>
      </c>
      <c r="H1784" s="1">
        <f>_xlfn.NUMBERVALUE(TRIM(_xlfn.TEXTBEFORE(_xlfn.TEXTAFTER(Table4[[#This Row],[rxn     upper-bound     lower-bound]],Table4[[#This Row],[rxn]]),Table4[[#This Row],[lb]],-1)))</f>
        <v>0.89257162999999995</v>
      </c>
      <c r="I1784" s="1" t="str">
        <f>_xlfn.TEXTAFTER(Table4[[#This Row],[rxn     upper-bound     lower-bound]]," ",-1)</f>
        <v>0.00000000</v>
      </c>
    </row>
    <row r="1785" spans="1:9">
      <c r="A1785" s="1" t="s">
        <v>14701</v>
      </c>
      <c r="B1785" s="1" t="str">
        <f>_xlfn.TEXTBEFORE(ENZLOAD[[#This Row],[ENZLOAD (from enz_from_proteome)]]," ")</f>
        <v>ENZLOAD-MUCOCI_e_REV-rt4254</v>
      </c>
      <c r="C1785" s="1">
        <f>_xlfn.NUMBERVALUE(_xlfn.TEXTAFTER(ENZLOAD[[#This Row],[ENZLOAD (from enz_from_proteome)]]," ",-1))</f>
        <v>1.3974239260000001E-8</v>
      </c>
      <c r="F1785" s="1" t="s">
        <v>18394</v>
      </c>
      <c r="G1785" s="1" t="str">
        <f>_xlfn.TEXTBEFORE(Table4[[#This Row],[rxn     upper-bound     lower-bound]]," ")</f>
        <v>ENZLOAD-MUCOCI_e_REV-rt4254</v>
      </c>
      <c r="H1785" s="1">
        <f>_xlfn.NUMBERVALUE(TRIM(_xlfn.TEXTBEFORE(_xlfn.TEXTAFTER(Table4[[#This Row],[rxn     upper-bound     lower-bound]],Table4[[#This Row],[rxn]]),Table4[[#This Row],[lb]],-1)))</f>
        <v>0.89257162999999995</v>
      </c>
      <c r="I1785" s="1" t="str">
        <f>_xlfn.TEXTAFTER(Table4[[#This Row],[rxn     upper-bound     lower-bound]]," ",-1)</f>
        <v>0.00000000</v>
      </c>
    </row>
    <row r="1786" spans="1:9">
      <c r="A1786" s="1" t="s">
        <v>14702</v>
      </c>
      <c r="B1786" s="1" t="str">
        <f>_xlfn.TEXTBEFORE(ENZLOAD[[#This Row],[ENZLOAD (from enz_from_proteome)]]," ")</f>
        <v>ENZLOAD-NACt_c_e_FWD-rt3853</v>
      </c>
      <c r="C1786" s="1">
        <f>_xlfn.NUMBERVALUE(_xlfn.TEXTAFTER(ENZLOAD[[#This Row],[ENZLOAD (from enz_from_proteome)]]," ",-1))</f>
        <v>5.0640092899999997E-9</v>
      </c>
      <c r="F1786" s="1" t="s">
        <v>18395</v>
      </c>
      <c r="G1786" s="1" t="str">
        <f>_xlfn.TEXTBEFORE(Table4[[#This Row],[rxn     upper-bound     lower-bound]]," ")</f>
        <v>ENZLOAD-NACt_c_e_FWD-rt3853</v>
      </c>
      <c r="H1786" s="1">
        <f>_xlfn.NUMBERVALUE(TRIM(_xlfn.TEXTBEFORE(_xlfn.TEXTAFTER(Table4[[#This Row],[rxn     upper-bound     lower-bound]],Table4[[#This Row],[rxn]]),Table4[[#This Row],[lb]],-1)))</f>
        <v>0.74448093999999998</v>
      </c>
      <c r="I1786" s="1" t="str">
        <f>_xlfn.TEXTAFTER(Table4[[#This Row],[rxn     upper-bound     lower-bound]]," ",-1)</f>
        <v>0.00000000</v>
      </c>
    </row>
    <row r="1787" spans="1:9">
      <c r="A1787" s="1" t="s">
        <v>14703</v>
      </c>
      <c r="B1787" s="1" t="str">
        <f>_xlfn.TEXTBEFORE(ENZLOAD[[#This Row],[ENZLOAD (from enz_from_proteome)]]," ")</f>
        <v>ENZLOAD-NACt_c_e_REV-rt3853</v>
      </c>
      <c r="C1787" s="1">
        <f>_xlfn.NUMBERVALUE(_xlfn.TEXTAFTER(ENZLOAD[[#This Row],[ENZLOAD (from enz_from_proteome)]]," ",-1))</f>
        <v>5.0640092899999997E-9</v>
      </c>
      <c r="F1787" s="1" t="s">
        <v>18396</v>
      </c>
      <c r="G1787" s="1" t="str">
        <f>_xlfn.TEXTBEFORE(Table4[[#This Row],[rxn     upper-bound     lower-bound]]," ")</f>
        <v>ENZLOAD-NACt_c_e_REV-rt3853</v>
      </c>
      <c r="H1787" s="1">
        <f>_xlfn.NUMBERVALUE(TRIM(_xlfn.TEXTBEFORE(_xlfn.TEXTAFTER(Table4[[#This Row],[rxn     upper-bound     lower-bound]],Table4[[#This Row],[rxn]]),Table4[[#This Row],[lb]],-1)))</f>
        <v>0.74448093999999998</v>
      </c>
      <c r="I1787" s="1" t="str">
        <f>_xlfn.TEXTAFTER(Table4[[#This Row],[rxn     upper-bound     lower-bound]]," ",-1)</f>
        <v>0.00000000</v>
      </c>
    </row>
    <row r="1788" spans="1:9">
      <c r="A1788" s="1" t="s">
        <v>14704</v>
      </c>
      <c r="B1788" s="1" t="str">
        <f>_xlfn.TEXTBEFORE(ENZLOAD[[#This Row],[ENZLOAD (from enz_from_proteome)]]," ")</f>
        <v>ENZLOAD-NADDP_x_FWD-rt4066</v>
      </c>
      <c r="C1788" s="1">
        <f>_xlfn.NUMBERVALUE(_xlfn.TEXTAFTER(ENZLOAD[[#This Row],[ENZLOAD (from enz_from_proteome)]]," ",-1))</f>
        <v>2.0745201952E-7</v>
      </c>
      <c r="F1788" s="1" t="s">
        <v>18397</v>
      </c>
      <c r="G1788" s="1" t="str">
        <f>_xlfn.TEXTBEFORE(Table4[[#This Row],[rxn     upper-bound     lower-bound]]," ")</f>
        <v>ENZLOAD-NADDP_x_FWD-rt4066</v>
      </c>
      <c r="H1788" s="1">
        <f>_xlfn.NUMBERVALUE(TRIM(_xlfn.TEXTBEFORE(_xlfn.TEXTAFTER(Table4[[#This Row],[rxn     upper-bound     lower-bound]],Table4[[#This Row],[rxn]]),Table4[[#This Row],[lb]],-1)))</f>
        <v>0.86379903000000002</v>
      </c>
      <c r="I1788" s="1" t="str">
        <f>_xlfn.TEXTAFTER(Table4[[#This Row],[rxn     upper-bound     lower-bound]]," ",-1)</f>
        <v>0.00000000</v>
      </c>
    </row>
    <row r="1789" spans="1:9">
      <c r="A1789" s="1" t="s">
        <v>14705</v>
      </c>
      <c r="B1789" s="1" t="str">
        <f>_xlfn.TEXTBEFORE(ENZLOAD[[#This Row],[ENZLOAD (from enz_from_proteome)]]," ")</f>
        <v>ENZLOAD-NADHK1_c_FWD-rt1814_c</v>
      </c>
      <c r="C1789" s="1">
        <f>_xlfn.NUMBERVALUE(_xlfn.TEXTAFTER(ENZLOAD[[#This Row],[ENZLOAD (from enz_from_proteome)]]," ",-1))</f>
        <v>2.2587996289999999E-8</v>
      </c>
      <c r="F1789" s="1" t="s">
        <v>18398</v>
      </c>
      <c r="G1789" s="1" t="str">
        <f>_xlfn.TEXTBEFORE(Table4[[#This Row],[rxn     upper-bound     lower-bound]]," ")</f>
        <v>ENZLOAD-NADHcplxI_c_m_FWD-NADHCPLX0</v>
      </c>
      <c r="H1789" s="1">
        <f>_xlfn.NUMBERVALUE(TRIM(_xlfn.TEXTBEFORE(_xlfn.TEXTAFTER(Table4[[#This Row],[rxn     upper-bound     lower-bound]],Table4[[#This Row],[rxn]]),Table4[[#This Row],[lb]],-1)))</f>
        <v>7.2223789999999996E-2</v>
      </c>
      <c r="I1789" s="1" t="str">
        <f>_xlfn.TEXTAFTER(Table4[[#This Row],[rxn     upper-bound     lower-bound]]," ",-1)</f>
        <v>0.00000000</v>
      </c>
    </row>
    <row r="1790" spans="1:9">
      <c r="A1790" s="1" t="s">
        <v>14706</v>
      </c>
      <c r="B1790" s="1" t="str">
        <f>_xlfn.TEXTBEFORE(ENZLOAD[[#This Row],[ENZLOAD (from enz_from_proteome)]]," ")</f>
        <v>ENZLOAD-NADHK1_m_FWD-rt1814_m</v>
      </c>
      <c r="C1790" s="1">
        <f>_xlfn.NUMBERVALUE(_xlfn.TEXTAFTER(ENZLOAD[[#This Row],[ENZLOAD (from enz_from_proteome)]]," ",-1))</f>
        <v>2.2587996289999999E-8</v>
      </c>
      <c r="F1790" s="1" t="s">
        <v>18399</v>
      </c>
      <c r="G1790" s="1" t="str">
        <f>_xlfn.TEXTBEFORE(Table4[[#This Row],[rxn     upper-bound     lower-bound]]," ")</f>
        <v>ENZLOAD-NADHcplxI_c_m_FWD-NADHCPLX1</v>
      </c>
      <c r="H1790" s="1">
        <f>_xlfn.NUMBERVALUE(TRIM(_xlfn.TEXTBEFORE(_xlfn.TEXTAFTER(Table4[[#This Row],[rxn     upper-bound     lower-bound]],Table4[[#This Row],[rxn]]),Table4[[#This Row],[lb]],-1)))</f>
        <v>6.9991579999999998E-2</v>
      </c>
      <c r="I1790" s="1" t="str">
        <f>_xlfn.TEXTAFTER(Table4[[#This Row],[rxn     upper-bound     lower-bound]]," ",-1)</f>
        <v>0.00000000</v>
      </c>
    </row>
    <row r="1791" spans="1:9">
      <c r="A1791" s="1" t="s">
        <v>14707</v>
      </c>
      <c r="B1791" s="1" t="str">
        <f>_xlfn.TEXTBEFORE(ENZLOAD[[#This Row],[ENZLOAD (from enz_from_proteome)]]," ")</f>
        <v>ENZLOAD-NADHcplxI_c_m_FWD-NADHCPLX0</v>
      </c>
      <c r="C1791" s="1">
        <f>_xlfn.NUMBERVALUE(_xlfn.TEXTAFTER(ENZLOAD[[#This Row],[ENZLOAD (from enz_from_proteome)]]," ",-1))</f>
        <v>6.2206606915E-7</v>
      </c>
      <c r="F1791" s="1" t="s">
        <v>18400</v>
      </c>
      <c r="G1791" s="1" t="str">
        <f>_xlfn.TEXTBEFORE(Table4[[#This Row],[rxn     upper-bound     lower-bound]]," ")</f>
        <v>ENZLOAD-NADHcplxI_c_m_FWD-NADHCPLX2</v>
      </c>
      <c r="H1791" s="1">
        <f>_xlfn.NUMBERVALUE(TRIM(_xlfn.TEXTBEFORE(_xlfn.TEXTAFTER(Table4[[#This Row],[rxn     upper-bound     lower-bound]],Table4[[#This Row],[rxn]]),Table4[[#This Row],[lb]],-1)))</f>
        <v>7.0120779999999994E-2</v>
      </c>
      <c r="I1791" s="1" t="str">
        <f>_xlfn.TEXTAFTER(Table4[[#This Row],[rxn     upper-bound     lower-bound]]," ",-1)</f>
        <v>0.00000000</v>
      </c>
    </row>
    <row r="1792" spans="1:9">
      <c r="A1792" s="1" t="s">
        <v>14708</v>
      </c>
      <c r="B1792" s="1" t="str">
        <f>_xlfn.TEXTBEFORE(ENZLOAD[[#This Row],[ENZLOAD (from enz_from_proteome)]]," ")</f>
        <v>ENZLOAD-NADHcplxI_c_m_FWD-NADHCPLX1</v>
      </c>
      <c r="C1792" s="1">
        <f>_xlfn.NUMBERVALUE(_xlfn.TEXTAFTER(ENZLOAD[[#This Row],[ENZLOAD (from enz_from_proteome)]]," ",-1))</f>
        <v>6.2206606915E-7</v>
      </c>
      <c r="F1792" s="1" t="s">
        <v>18401</v>
      </c>
      <c r="G1792" s="1" t="str">
        <f>_xlfn.TEXTBEFORE(Table4[[#This Row],[rxn     upper-bound     lower-bound]]," ")</f>
        <v>ENZLOAD-NADHcplxI_c_m_FWD-NADHCPLX3</v>
      </c>
      <c r="H1792" s="1">
        <f>_xlfn.NUMBERVALUE(TRIM(_xlfn.TEXTBEFORE(_xlfn.TEXTAFTER(Table4[[#This Row],[rxn     upper-bound     lower-bound]],Table4[[#This Row],[rxn]]),Table4[[#This Row],[lb]],-1)))</f>
        <v>7.0939859999999993E-2</v>
      </c>
      <c r="I1792" s="1" t="str">
        <f>_xlfn.TEXTAFTER(Table4[[#This Row],[rxn     upper-bound     lower-bound]]," ",-1)</f>
        <v>0.00000000</v>
      </c>
    </row>
    <row r="1793" spans="1:9">
      <c r="A1793" s="1" t="s">
        <v>14709</v>
      </c>
      <c r="B1793" s="1" t="str">
        <f>_xlfn.TEXTBEFORE(ENZLOAD[[#This Row],[ENZLOAD (from enz_from_proteome)]]," ")</f>
        <v>ENZLOAD-NADHcplxI_c_m_FWD-NADHCPLX2</v>
      </c>
      <c r="C1793" s="1">
        <f>_xlfn.NUMBERVALUE(_xlfn.TEXTAFTER(ENZLOAD[[#This Row],[ENZLOAD (from enz_from_proteome)]]," ",-1))</f>
        <v>6.2206606915E-7</v>
      </c>
      <c r="F1793" s="1" t="s">
        <v>18402</v>
      </c>
      <c r="G1793" s="1" t="str">
        <f>_xlfn.TEXTBEFORE(Table4[[#This Row],[rxn     upper-bound     lower-bound]]," ")</f>
        <v>ENZLOAD-NADHcplxI_c_m_FWD-NADHCPLX4</v>
      </c>
      <c r="H1793" s="1">
        <f>_xlfn.NUMBERVALUE(TRIM(_xlfn.TEXTBEFORE(_xlfn.TEXTAFTER(Table4[[#This Row],[rxn     upper-bound     lower-bound]],Table4[[#This Row],[rxn]]),Table4[[#This Row],[lb]],-1)))</f>
        <v>7.0409040000000006E-2</v>
      </c>
      <c r="I1793" s="1" t="str">
        <f>_xlfn.TEXTAFTER(Table4[[#This Row],[rxn     upper-bound     lower-bound]]," ",-1)</f>
        <v>0.00000000</v>
      </c>
    </row>
    <row r="1794" spans="1:9">
      <c r="A1794" s="1" t="s">
        <v>14710</v>
      </c>
      <c r="B1794" s="1" t="str">
        <f>_xlfn.TEXTBEFORE(ENZLOAD[[#This Row],[ENZLOAD (from enz_from_proteome)]]," ")</f>
        <v>ENZLOAD-NADHcplxI_c_m_FWD-NADHCPLX3</v>
      </c>
      <c r="C1794" s="1">
        <f>_xlfn.NUMBERVALUE(_xlfn.TEXTAFTER(ENZLOAD[[#This Row],[ENZLOAD (from enz_from_proteome)]]," ",-1))</f>
        <v>6.2206606915E-7</v>
      </c>
      <c r="F1794" s="1" t="s">
        <v>18403</v>
      </c>
      <c r="G1794" s="1" t="str">
        <f>_xlfn.TEXTBEFORE(Table4[[#This Row],[rxn     upper-bound     lower-bound]]," ")</f>
        <v>ENZLOAD-NADHcplxI_c_m_FWD-NADHCPLX5</v>
      </c>
      <c r="H1794" s="1">
        <f>_xlfn.NUMBERVALUE(TRIM(_xlfn.TEXTBEFORE(_xlfn.TEXTAFTER(Table4[[#This Row],[rxn     upper-bound     lower-bound]],Table4[[#This Row],[rxn]]),Table4[[#This Row],[lb]],-1)))</f>
        <v>7.0116220000000007E-2</v>
      </c>
      <c r="I1794" s="1" t="str">
        <f>_xlfn.TEXTAFTER(Table4[[#This Row],[rxn     upper-bound     lower-bound]]," ",-1)</f>
        <v>0.00000000</v>
      </c>
    </row>
    <row r="1795" spans="1:9">
      <c r="A1795" s="1" t="s">
        <v>14711</v>
      </c>
      <c r="B1795" s="1" t="str">
        <f>_xlfn.TEXTBEFORE(ENZLOAD[[#This Row],[ENZLOAD (from enz_from_proteome)]]," ")</f>
        <v>ENZLOAD-NADHcplxI_c_m_FWD-NADHCPLX4</v>
      </c>
      <c r="C1795" s="1">
        <f>_xlfn.NUMBERVALUE(_xlfn.TEXTAFTER(ENZLOAD[[#This Row],[ENZLOAD (from enz_from_proteome)]]," ",-1))</f>
        <v>6.2206606915E-7</v>
      </c>
      <c r="F1795" s="1" t="s">
        <v>18404</v>
      </c>
      <c r="G1795" s="1" t="str">
        <f>_xlfn.TEXTBEFORE(Table4[[#This Row],[rxn     upper-bound     lower-bound]]," ")</f>
        <v>ENZLOAD-NADHcplxI_c_m_FWD-NADHCPLX6</v>
      </c>
      <c r="H1795" s="1">
        <f>_xlfn.NUMBERVALUE(TRIM(_xlfn.TEXTBEFORE(_xlfn.TEXTAFTER(Table4[[#This Row],[rxn     upper-bound     lower-bound]],Table4[[#This Row],[rxn]]),Table4[[#This Row],[lb]],-1)))</f>
        <v>7.1225239999999995E-2</v>
      </c>
      <c r="I1795" s="1" t="str">
        <f>_xlfn.TEXTAFTER(Table4[[#This Row],[rxn     upper-bound     lower-bound]]," ",-1)</f>
        <v>0.00000000</v>
      </c>
    </row>
    <row r="1796" spans="1:9">
      <c r="A1796" s="1" t="s">
        <v>14712</v>
      </c>
      <c r="B1796" s="1" t="str">
        <f>_xlfn.TEXTBEFORE(ENZLOAD[[#This Row],[ENZLOAD (from enz_from_proteome)]]," ")</f>
        <v>ENZLOAD-NADHcplxI_c_m_FWD-NADHCPLX5</v>
      </c>
      <c r="C1796" s="1">
        <f>_xlfn.NUMBERVALUE(_xlfn.TEXTAFTER(ENZLOAD[[#This Row],[ENZLOAD (from enz_from_proteome)]]," ",-1))</f>
        <v>6.2206606915E-7</v>
      </c>
      <c r="F1796" s="1" t="s">
        <v>18405</v>
      </c>
      <c r="G1796" s="1" t="str">
        <f>_xlfn.TEXTBEFORE(Table4[[#This Row],[rxn     upper-bound     lower-bound]]," ")</f>
        <v>ENZLOAD-NADHcplxI_c_m_FWD-NADHCPLX7</v>
      </c>
      <c r="H1796" s="1">
        <f>_xlfn.NUMBERVALUE(TRIM(_xlfn.TEXTBEFORE(_xlfn.TEXTAFTER(Table4[[#This Row],[rxn     upper-bound     lower-bound]],Table4[[#This Row],[rxn]]),Table4[[#This Row],[lb]],-1)))</f>
        <v>6.7487340000000007E-2</v>
      </c>
      <c r="I1796" s="1" t="str">
        <f>_xlfn.TEXTAFTER(Table4[[#This Row],[rxn     upper-bound     lower-bound]]," ",-1)</f>
        <v>0.00000000</v>
      </c>
    </row>
    <row r="1797" spans="1:9">
      <c r="A1797" s="1" t="s">
        <v>14713</v>
      </c>
      <c r="B1797" s="1" t="str">
        <f>_xlfn.TEXTBEFORE(ENZLOAD[[#This Row],[ENZLOAD (from enz_from_proteome)]]," ")</f>
        <v>ENZLOAD-NADHcplxI_c_m_FWD-NADHCPLX6</v>
      </c>
      <c r="C1797" s="1">
        <f>_xlfn.NUMBERVALUE(_xlfn.TEXTAFTER(ENZLOAD[[#This Row],[ENZLOAD (from enz_from_proteome)]]," ",-1))</f>
        <v>6.2206606915E-7</v>
      </c>
      <c r="F1797" s="1" t="s">
        <v>18406</v>
      </c>
      <c r="G1797" s="1" t="str">
        <f>_xlfn.TEXTBEFORE(Table4[[#This Row],[rxn     upper-bound     lower-bound]]," ")</f>
        <v>ENZLOAD-NADHcplxI_c_m_FWD-NADHCPLX8</v>
      </c>
      <c r="H1797" s="1">
        <f>_xlfn.NUMBERVALUE(TRIM(_xlfn.TEXTBEFORE(_xlfn.TEXTAFTER(Table4[[#This Row],[rxn     upper-bound     lower-bound]],Table4[[#This Row],[rxn]]),Table4[[#This Row],[lb]],-1)))</f>
        <v>6.4282199999999998E-2</v>
      </c>
      <c r="I1797" s="1" t="str">
        <f>_xlfn.TEXTAFTER(Table4[[#This Row],[rxn     upper-bound     lower-bound]]," ",-1)</f>
        <v>0.00000000</v>
      </c>
    </row>
    <row r="1798" spans="1:9">
      <c r="A1798" s="1" t="s">
        <v>14714</v>
      </c>
      <c r="B1798" s="1" t="str">
        <f>_xlfn.TEXTBEFORE(ENZLOAD[[#This Row],[ENZLOAD (from enz_from_proteome)]]," ")</f>
        <v>ENZLOAD-NADHcplxI_c_m_FWD-NADHCPLX7</v>
      </c>
      <c r="C1798" s="1">
        <f>_xlfn.NUMBERVALUE(_xlfn.TEXTAFTER(ENZLOAD[[#This Row],[ENZLOAD (from enz_from_proteome)]]," ",-1))</f>
        <v>6.2206606915E-7</v>
      </c>
      <c r="F1798" s="1" t="s">
        <v>18407</v>
      </c>
      <c r="G1798" s="1" t="str">
        <f>_xlfn.TEXTBEFORE(Table4[[#This Row],[rxn     upper-bound     lower-bound]]," ")</f>
        <v>ENZLOAD-NADHK1_c_FWD-rt1814_c</v>
      </c>
      <c r="H1798" s="1">
        <f>_xlfn.NUMBERVALUE(TRIM(_xlfn.TEXTBEFORE(_xlfn.TEXTAFTER(Table4[[#This Row],[rxn     upper-bound     lower-bound]],Table4[[#This Row],[rxn]]),Table4[[#This Row],[lb]],-1)))</f>
        <v>0.37267403999999998</v>
      </c>
      <c r="I1798" s="1" t="str">
        <f>_xlfn.TEXTAFTER(Table4[[#This Row],[rxn     upper-bound     lower-bound]]," ",-1)</f>
        <v>0.00000000</v>
      </c>
    </row>
    <row r="1799" spans="1:9">
      <c r="A1799" s="1" t="s">
        <v>14715</v>
      </c>
      <c r="B1799" s="1" t="str">
        <f>_xlfn.TEXTBEFORE(ENZLOAD[[#This Row],[ENZLOAD (from enz_from_proteome)]]," ")</f>
        <v>ENZLOAD-NADHcplxI_c_m_FWD-NADHCPLX8</v>
      </c>
      <c r="C1799" s="1">
        <f>_xlfn.NUMBERVALUE(_xlfn.TEXTAFTER(ENZLOAD[[#This Row],[ENZLOAD (from enz_from_proteome)]]," ",-1))</f>
        <v>8.5528759590000002E-8</v>
      </c>
      <c r="F1799" s="1" t="s">
        <v>18408</v>
      </c>
      <c r="G1799" s="1" t="str">
        <f>_xlfn.TEXTBEFORE(Table4[[#This Row],[rxn     upper-bound     lower-bound]]," ")</f>
        <v>ENZLOAD-NADHK1_m_FWD-rt1814_m</v>
      </c>
      <c r="H1799" s="1">
        <f>_xlfn.NUMBERVALUE(TRIM(_xlfn.TEXTBEFORE(_xlfn.TEXTAFTER(Table4[[#This Row],[rxn     upper-bound     lower-bound]],Table4[[#This Row],[rxn]]),Table4[[#This Row],[lb]],-1)))</f>
        <v>0.37267403999999998</v>
      </c>
      <c r="I1799" s="1" t="str">
        <f>_xlfn.TEXTAFTER(Table4[[#This Row],[rxn     upper-bound     lower-bound]]," ",-1)</f>
        <v>0.00000000</v>
      </c>
    </row>
    <row r="1800" spans="1:9">
      <c r="A1800" s="1" t="s">
        <v>14716</v>
      </c>
      <c r="B1800" s="1" t="str">
        <f>_xlfn.TEXTBEFORE(ENZLOAD[[#This Row],[ENZLOAD (from enz_from_proteome)]]," ")</f>
        <v>ENZLOAD-NADHq9_c_FWD-rt0604</v>
      </c>
      <c r="C1800" s="1">
        <f>_xlfn.NUMBERVALUE(_xlfn.TEXTAFTER(ENZLOAD[[#This Row],[ENZLOAD (from enz_from_proteome)]]," ",-1))</f>
        <v>2.0074057821300001E-6</v>
      </c>
      <c r="F1800" s="1" t="s">
        <v>18409</v>
      </c>
      <c r="G1800" s="1" t="str">
        <f>_xlfn.TEXTBEFORE(Table4[[#This Row],[rxn     upper-bound     lower-bound]]," ")</f>
        <v>ENZLOAD-NADHq9_c_FWD-rt0604</v>
      </c>
      <c r="H1800" s="1">
        <f>_xlfn.NUMBERVALUE(TRIM(_xlfn.TEXTBEFORE(_xlfn.TEXTAFTER(Table4[[#This Row],[rxn     upper-bound     lower-bound]],Table4[[#This Row],[rxn]]),Table4[[#This Row],[lb]],-1)))</f>
        <v>0.65459661999999996</v>
      </c>
      <c r="I1800" s="1" t="str">
        <f>_xlfn.TEXTAFTER(Table4[[#This Row],[rxn     upper-bound     lower-bound]]," ",-1)</f>
        <v>0.00000000</v>
      </c>
    </row>
    <row r="1801" spans="1:9">
      <c r="A1801" s="1" t="s">
        <v>14717</v>
      </c>
      <c r="B1801" s="1" t="str">
        <f>_xlfn.TEXTBEFORE(ENZLOAD[[#This Row],[ENZLOAD (from enz_from_proteome)]]," ")</f>
        <v>ENZLOAD-NADHq9_c_FWD-rt1441</v>
      </c>
      <c r="C1801" s="1">
        <f>_xlfn.NUMBERVALUE(_xlfn.TEXTAFTER(ENZLOAD[[#This Row],[ENZLOAD (from enz_from_proteome)]]," ",-1))</f>
        <v>0</v>
      </c>
      <c r="F1801" s="1" t="s">
        <v>18410</v>
      </c>
      <c r="G1801" s="1" t="str">
        <f>_xlfn.TEXTBEFORE(Table4[[#This Row],[rxn     upper-bound     lower-bound]]," ")</f>
        <v>ENZLOAD-NADHq9_c_FWD-rt1441</v>
      </c>
      <c r="H1801" s="1">
        <f>_xlfn.NUMBERVALUE(TRIM(_xlfn.TEXTBEFORE(_xlfn.TEXTAFTER(Table4[[#This Row],[rxn     upper-bound     lower-bound]],Table4[[#This Row],[rxn]]),Table4[[#This Row],[lb]],-1)))</f>
        <v>0.79022946000000005</v>
      </c>
      <c r="I1801" s="1" t="str">
        <f>_xlfn.TEXTAFTER(Table4[[#This Row],[rxn     upper-bound     lower-bound]]," ",-1)</f>
        <v>0.00000000</v>
      </c>
    </row>
    <row r="1802" spans="1:9">
      <c r="A1802" s="1" t="s">
        <v>14718</v>
      </c>
      <c r="B1802" s="1" t="str">
        <f>_xlfn.TEXTBEFORE(ENZLOAD[[#This Row],[ENZLOAD (from enz_from_proteome)]]," ")</f>
        <v>ENZLOAD-NADK_c_FWD-rt1814_c</v>
      </c>
      <c r="C1802" s="1">
        <f>_xlfn.NUMBERVALUE(_xlfn.TEXTAFTER(ENZLOAD[[#This Row],[ENZLOAD (from enz_from_proteome)]]," ",-1))</f>
        <v>2.2587996289999999E-8</v>
      </c>
      <c r="F1802" s="1" t="s">
        <v>18411</v>
      </c>
      <c r="G1802" s="1" t="str">
        <f>_xlfn.TEXTBEFORE(Table4[[#This Row],[rxn     upper-bound     lower-bound]]," ")</f>
        <v>ENZLOAD-NADK_c_FWD-rt1814_c</v>
      </c>
      <c r="H1802" s="1">
        <f>_xlfn.NUMBERVALUE(TRIM(_xlfn.TEXTBEFORE(_xlfn.TEXTAFTER(Table4[[#This Row],[rxn     upper-bound     lower-bound]],Table4[[#This Row],[rxn]]),Table4[[#This Row],[lb]],-1)))</f>
        <v>0.37267403999999998</v>
      </c>
      <c r="I1802" s="1" t="str">
        <f>_xlfn.TEXTAFTER(Table4[[#This Row],[rxn     upper-bound     lower-bound]]," ",-1)</f>
        <v>0.00000000</v>
      </c>
    </row>
    <row r="1803" spans="1:9">
      <c r="A1803" s="1" t="s">
        <v>14719</v>
      </c>
      <c r="B1803" s="1" t="str">
        <f>_xlfn.TEXTBEFORE(ENZLOAD[[#This Row],[ENZLOAD (from enz_from_proteome)]]," ")</f>
        <v>ENZLOAD-NADK_m_FWD-rt1814_m</v>
      </c>
      <c r="C1803" s="1">
        <f>_xlfn.NUMBERVALUE(_xlfn.TEXTAFTER(ENZLOAD[[#This Row],[ENZLOAD (from enz_from_proteome)]]," ",-1))</f>
        <v>2.2587996289999999E-8</v>
      </c>
      <c r="F1803" s="1" t="s">
        <v>18412</v>
      </c>
      <c r="G1803" s="1" t="str">
        <f>_xlfn.TEXTBEFORE(Table4[[#This Row],[rxn     upper-bound     lower-bound]]," ")</f>
        <v>ENZLOAD-NADK_m_FWD-rt1814_m</v>
      </c>
      <c r="H1803" s="1">
        <f>_xlfn.NUMBERVALUE(TRIM(_xlfn.TEXTBEFORE(_xlfn.TEXTAFTER(Table4[[#This Row],[rxn     upper-bound     lower-bound]],Table4[[#This Row],[rxn]]),Table4[[#This Row],[lb]],-1)))</f>
        <v>0.37267403999999998</v>
      </c>
      <c r="I1803" s="1" t="str">
        <f>_xlfn.TEXTAFTER(Table4[[#This Row],[rxn     upper-bound     lower-bound]]," ",-1)</f>
        <v>0.00000000</v>
      </c>
    </row>
    <row r="1804" spans="1:9">
      <c r="A1804" s="1" t="s">
        <v>14720</v>
      </c>
      <c r="B1804" s="1" t="str">
        <f>_xlfn.TEXTBEFORE(ENZLOAD[[#This Row],[ENZLOAD (from enz_from_proteome)]]," ")</f>
        <v>ENZLOAD-NADN_n_FWD-rt3107</v>
      </c>
      <c r="C1804" s="1">
        <f>_xlfn.NUMBERVALUE(_xlfn.TEXTAFTER(ENZLOAD[[#This Row],[ENZLOAD (from enz_from_proteome)]]," ",-1))</f>
        <v>1.2282225946000001E-7</v>
      </c>
      <c r="F1804" s="1" t="s">
        <v>18413</v>
      </c>
      <c r="G1804" s="1" t="str">
        <f>_xlfn.TEXTBEFORE(Table4[[#This Row],[rxn     upper-bound     lower-bound]]," ")</f>
        <v>ENZLOAD-NADN_n_FWD-rt3107</v>
      </c>
      <c r="H1804" s="1">
        <f>_xlfn.NUMBERVALUE(TRIM(_xlfn.TEXTBEFORE(_xlfn.TEXTAFTER(Table4[[#This Row],[rxn     upper-bound     lower-bound]],Table4[[#This Row],[rxn]]),Table4[[#This Row],[lb]],-1)))</f>
        <v>0.92346653000000001</v>
      </c>
      <c r="I1804" s="1" t="str">
        <f>_xlfn.TEXTAFTER(Table4[[#This Row],[rxn     upper-bound     lower-bound]]," ",-1)</f>
        <v>0.00000000</v>
      </c>
    </row>
    <row r="1805" spans="1:9">
      <c r="A1805" s="1" t="s">
        <v>14721</v>
      </c>
      <c r="B1805" s="1" t="str">
        <f>_xlfn.TEXTBEFORE(ENZLOAD[[#This Row],[ENZLOAD (from enz_from_proteome)]]," ")</f>
        <v>ENZLOAD-NADN_n_FWD-rt4419</v>
      </c>
      <c r="C1805" s="1">
        <f>_xlfn.NUMBERVALUE(_xlfn.TEXTAFTER(ENZLOAD[[#This Row],[ENZLOAD (from enz_from_proteome)]]," ",-1))</f>
        <v>2.1924313899999998E-9</v>
      </c>
      <c r="F1805" s="1" t="s">
        <v>18414</v>
      </c>
      <c r="G1805" s="1" t="str">
        <f>_xlfn.TEXTBEFORE(Table4[[#This Row],[rxn     upper-bound     lower-bound]]," ")</f>
        <v>ENZLOAD-NADN_n_FWD-rt4419</v>
      </c>
      <c r="H1805" s="1">
        <f>_xlfn.NUMBERVALUE(TRIM(_xlfn.TEXTBEFORE(_xlfn.TEXTAFTER(Table4[[#This Row],[rxn     upper-bound     lower-bound]],Table4[[#This Row],[rxn]]),Table4[[#This Row],[lb]],-1)))</f>
        <v>0.57123756999999997</v>
      </c>
      <c r="I1805" s="1" t="str">
        <f>_xlfn.TEXTAFTER(Table4[[#This Row],[rxn     upper-bound     lower-bound]]," ",-1)</f>
        <v>0.00000000</v>
      </c>
    </row>
    <row r="1806" spans="1:9">
      <c r="A1806" s="1" t="s">
        <v>14722</v>
      </c>
      <c r="B1806" s="1" t="str">
        <f>_xlfn.TEXTBEFORE(ENZLOAD[[#This Row],[ENZLOAD (from enz_from_proteome)]]," ")</f>
        <v>ENZLOAD-NADN_n_FWD-rt7872</v>
      </c>
      <c r="C1806" s="1">
        <f>_xlfn.NUMBERVALUE(_xlfn.TEXTAFTER(ENZLOAD[[#This Row],[ENZLOAD (from enz_from_proteome)]]," ",-1))</f>
        <v>3.5702296989999998E-8</v>
      </c>
      <c r="F1806" s="1" t="s">
        <v>18415</v>
      </c>
      <c r="G1806" s="1" t="str">
        <f>_xlfn.TEXTBEFORE(Table4[[#This Row],[rxn     upper-bound     lower-bound]]," ")</f>
        <v>ENZLOAD-NADN_n_FWD-rt7872</v>
      </c>
      <c r="H1806" s="1">
        <f>_xlfn.NUMBERVALUE(TRIM(_xlfn.TEXTBEFORE(_xlfn.TEXTAFTER(Table4[[#This Row],[rxn     upper-bound     lower-bound]],Table4[[#This Row],[rxn]]),Table4[[#This Row],[lb]],-1)))</f>
        <v>0.62220189999999997</v>
      </c>
      <c r="I1806" s="1" t="str">
        <f>_xlfn.TEXTAFTER(Table4[[#This Row],[rxn     upper-bound     lower-bound]]," ",-1)</f>
        <v>0.00000000</v>
      </c>
    </row>
    <row r="1807" spans="1:9">
      <c r="A1807" s="1" t="s">
        <v>14723</v>
      </c>
      <c r="B1807" s="1" t="str">
        <f>_xlfn.TEXTBEFORE(ENZLOAD[[#This Row],[ENZLOAD (from enz_from_proteome)]]," ")</f>
        <v>ENZLOAD-NADS2_c_FWD-rt0915_c</v>
      </c>
      <c r="C1807" s="1">
        <f>_xlfn.NUMBERVALUE(_xlfn.TEXTAFTER(ENZLOAD[[#This Row],[ENZLOAD (from enz_from_proteome)]]," ",-1))</f>
        <v>8.3400981520000002E-8</v>
      </c>
      <c r="F1807" s="1" t="s">
        <v>18416</v>
      </c>
      <c r="G1807" s="1" t="str">
        <f>_xlfn.TEXTBEFORE(Table4[[#This Row],[rxn     upper-bound     lower-bound]]," ")</f>
        <v>ENZLOAD-NADS2_c_FWD-rt0915_c</v>
      </c>
      <c r="H1807" s="1">
        <f>_xlfn.NUMBERVALUE(TRIM(_xlfn.TEXTBEFORE(_xlfn.TEXTAFTER(Table4[[#This Row],[rxn     upper-bound     lower-bound]],Table4[[#This Row],[rxn]]),Table4[[#This Row],[lb]],-1)))</f>
        <v>0.52821686000000001</v>
      </c>
      <c r="I1807" s="1" t="str">
        <f>_xlfn.TEXTAFTER(Table4[[#This Row],[rxn     upper-bound     lower-bound]]," ",-1)</f>
        <v>0.00000000</v>
      </c>
    </row>
    <row r="1808" spans="1:9">
      <c r="A1808" s="1" t="s">
        <v>14724</v>
      </c>
      <c r="B1808" s="1" t="str">
        <f>_xlfn.TEXTBEFORE(ENZLOAD[[#This Row],[ENZLOAD (from enz_from_proteome)]]," ")</f>
        <v>ENZLOAD-NADS2_n_FWD-rt0915_n</v>
      </c>
      <c r="C1808" s="1">
        <f>_xlfn.NUMBERVALUE(_xlfn.TEXTAFTER(ENZLOAD[[#This Row],[ENZLOAD (from enz_from_proteome)]]," ",-1))</f>
        <v>8.3400981520000002E-8</v>
      </c>
      <c r="F1808" s="1" t="s">
        <v>18417</v>
      </c>
      <c r="G1808" s="1" t="str">
        <f>_xlfn.TEXTBEFORE(Table4[[#This Row],[rxn     upper-bound     lower-bound]]," ")</f>
        <v>ENZLOAD-NADS2_n_FWD-rt0915_n</v>
      </c>
      <c r="H1808" s="1">
        <f>_xlfn.NUMBERVALUE(TRIM(_xlfn.TEXTBEFORE(_xlfn.TEXTAFTER(Table4[[#This Row],[rxn     upper-bound     lower-bound]],Table4[[#This Row],[rxn]]),Table4[[#This Row],[lb]],-1)))</f>
        <v>0.52821686000000001</v>
      </c>
      <c r="I1808" s="1" t="str">
        <f>_xlfn.TEXTAFTER(Table4[[#This Row],[rxn     upper-bound     lower-bound]]," ",-1)</f>
        <v>0.00000000</v>
      </c>
    </row>
    <row r="1809" spans="1:9">
      <c r="A1809" s="1" t="s">
        <v>14725</v>
      </c>
      <c r="B1809" s="1" t="str">
        <f>_xlfn.TEXTBEFORE(ENZLOAD[[#This Row],[ENZLOAD (from enz_from_proteome)]]," ")</f>
        <v>ENZLOAD-NADS2_n_REV-rt0915_n</v>
      </c>
      <c r="C1809" s="1">
        <f>_xlfn.NUMBERVALUE(_xlfn.TEXTAFTER(ENZLOAD[[#This Row],[ENZLOAD (from enz_from_proteome)]]," ",-1))</f>
        <v>8.3400981520000002E-8</v>
      </c>
      <c r="F1809" s="1" t="s">
        <v>18418</v>
      </c>
      <c r="G1809" s="1" t="str">
        <f>_xlfn.TEXTBEFORE(Table4[[#This Row],[rxn     upper-bound     lower-bound]]," ")</f>
        <v>ENZLOAD-NADS2_n_REV-rt0915_n</v>
      </c>
      <c r="H1809" s="1">
        <f>_xlfn.NUMBERVALUE(TRIM(_xlfn.TEXTBEFORE(_xlfn.TEXTAFTER(Table4[[#This Row],[rxn     upper-bound     lower-bound]],Table4[[#This Row],[rxn]]),Table4[[#This Row],[lb]],-1)))</f>
        <v>0.52821686000000001</v>
      </c>
      <c r="I1809" s="1" t="str">
        <f>_xlfn.TEXTAFTER(Table4[[#This Row],[rxn     upper-bound     lower-bound]]," ",-1)</f>
        <v>0.00000000</v>
      </c>
    </row>
    <row r="1810" spans="1:9">
      <c r="A1810" s="1" t="s">
        <v>14726</v>
      </c>
      <c r="B1810" s="1" t="str">
        <f>_xlfn.TEXTBEFORE(ENZLOAD[[#This Row],[ENZLOAD (from enz_from_proteome)]]," ")</f>
        <v>ENZLOAD-NADt1_m_FWD-rt2593</v>
      </c>
      <c r="C1810" s="1">
        <f>_xlfn.NUMBERVALUE(_xlfn.TEXTAFTER(ENZLOAD[[#This Row],[ENZLOAD (from enz_from_proteome)]]," ",-1))</f>
        <v>3.2585568697E-7</v>
      </c>
      <c r="F1810" s="1" t="s">
        <v>18419</v>
      </c>
      <c r="G1810" s="1" t="str">
        <f>_xlfn.TEXTBEFORE(Table4[[#This Row],[rxn     upper-bound     lower-bound]]," ")</f>
        <v>ENZLOAD-NADt_c_m_FWD-rt2593</v>
      </c>
      <c r="H1810" s="1">
        <f>_xlfn.NUMBERVALUE(TRIM(_xlfn.TEXTBEFORE(_xlfn.TEXTAFTER(Table4[[#This Row],[rxn     upper-bound     lower-bound]],Table4[[#This Row],[rxn]]),Table4[[#This Row],[lb]],-1)))</f>
        <v>1.12681539</v>
      </c>
      <c r="I1810" s="1" t="str">
        <f>_xlfn.TEXTAFTER(Table4[[#This Row],[rxn     upper-bound     lower-bound]]," ",-1)</f>
        <v>0.00000000</v>
      </c>
    </row>
    <row r="1811" spans="1:9">
      <c r="A1811" s="1" t="s">
        <v>14727</v>
      </c>
      <c r="B1811" s="1" t="str">
        <f>_xlfn.TEXTBEFORE(ENZLOAD[[#This Row],[ENZLOAD (from enz_from_proteome)]]," ")</f>
        <v>ENZLOAD-NADt2_m_FWD-rt2593</v>
      </c>
      <c r="C1811" s="1">
        <f>_xlfn.NUMBERVALUE(_xlfn.TEXTAFTER(ENZLOAD[[#This Row],[ENZLOAD (from enz_from_proteome)]]," ",-1))</f>
        <v>3.2585568697E-7</v>
      </c>
      <c r="F1811" s="1" t="s">
        <v>18420</v>
      </c>
      <c r="G1811" s="1" t="str">
        <f>_xlfn.TEXTBEFORE(Table4[[#This Row],[rxn     upper-bound     lower-bound]]," ")</f>
        <v>ENZLOAD-NADt_c_m_FWD-rt5934</v>
      </c>
      <c r="H1811" s="1">
        <f>_xlfn.NUMBERVALUE(TRIM(_xlfn.TEXTBEFORE(_xlfn.TEXTAFTER(Table4[[#This Row],[rxn     upper-bound     lower-bound]],Table4[[#This Row],[rxn]]),Table4[[#This Row],[lb]],-1)))</f>
        <v>1.19178183</v>
      </c>
      <c r="I1811" s="1" t="str">
        <f>_xlfn.TEXTAFTER(Table4[[#This Row],[rxn     upper-bound     lower-bound]]," ",-1)</f>
        <v>0.00000000</v>
      </c>
    </row>
    <row r="1812" spans="1:9">
      <c r="A1812" s="1" t="s">
        <v>14728</v>
      </c>
      <c r="B1812" s="1" t="str">
        <f>_xlfn.TEXTBEFORE(ENZLOAD[[#This Row],[ENZLOAD (from enz_from_proteome)]]," ")</f>
        <v>ENZLOAD-NADt3_m_FWD-rt2593</v>
      </c>
      <c r="C1812" s="1">
        <f>_xlfn.NUMBERVALUE(_xlfn.TEXTAFTER(ENZLOAD[[#This Row],[ENZLOAD (from enz_from_proteome)]]," ",-1))</f>
        <v>3.2585568697E-7</v>
      </c>
      <c r="F1812" s="1" t="s">
        <v>18421</v>
      </c>
      <c r="G1812" s="1" t="str">
        <f>_xlfn.TEXTBEFORE(Table4[[#This Row],[rxn     upper-bound     lower-bound]]," ")</f>
        <v>ENZLOAD-NADt1_m_FWD-rt2593</v>
      </c>
      <c r="H1812" s="1">
        <f>_xlfn.NUMBERVALUE(TRIM(_xlfn.TEXTBEFORE(_xlfn.TEXTAFTER(Table4[[#This Row],[rxn     upper-bound     lower-bound]],Table4[[#This Row],[rxn]]),Table4[[#This Row],[lb]],-1)))</f>
        <v>1.12681539</v>
      </c>
      <c r="I1812" s="1" t="str">
        <f>_xlfn.TEXTAFTER(Table4[[#This Row],[rxn     upper-bound     lower-bound]]," ",-1)</f>
        <v>0.00000000</v>
      </c>
    </row>
    <row r="1813" spans="1:9">
      <c r="A1813" s="1" t="s">
        <v>14729</v>
      </c>
      <c r="B1813" s="1" t="str">
        <f>_xlfn.TEXTBEFORE(ENZLOAD[[#This Row],[ENZLOAD (from enz_from_proteome)]]," ")</f>
        <v>ENZLOAD-NADt_c_m_FWD-rt2593</v>
      </c>
      <c r="C1813" s="1">
        <f>_xlfn.NUMBERVALUE(_xlfn.TEXTAFTER(ENZLOAD[[#This Row],[ENZLOAD (from enz_from_proteome)]]," ",-1))</f>
        <v>3.2585568697E-7</v>
      </c>
      <c r="F1813" s="1" t="s">
        <v>18422</v>
      </c>
      <c r="G1813" s="1" t="str">
        <f>_xlfn.TEXTBEFORE(Table4[[#This Row],[rxn     upper-bound     lower-bound]]," ")</f>
        <v>ENZLOAD-NADt2_m_FWD-rt2593</v>
      </c>
      <c r="H1813" s="1">
        <f>_xlfn.NUMBERVALUE(TRIM(_xlfn.TEXTBEFORE(_xlfn.TEXTAFTER(Table4[[#This Row],[rxn     upper-bound     lower-bound]],Table4[[#This Row],[rxn]]),Table4[[#This Row],[lb]],-1)))</f>
        <v>1.12681539</v>
      </c>
      <c r="I1813" s="1" t="str">
        <f>_xlfn.TEXTAFTER(Table4[[#This Row],[rxn     upper-bound     lower-bound]]," ",-1)</f>
        <v>0.00000000</v>
      </c>
    </row>
    <row r="1814" spans="1:9">
      <c r="A1814" s="1" t="s">
        <v>14730</v>
      </c>
      <c r="B1814" s="1" t="str">
        <f>_xlfn.TEXTBEFORE(ENZLOAD[[#This Row],[ENZLOAD (from enz_from_proteome)]]," ")</f>
        <v>ENZLOAD-NADt_c_m_FWD-rt5934</v>
      </c>
      <c r="C1814" s="1">
        <f>_xlfn.NUMBERVALUE(_xlfn.TEXTAFTER(ENZLOAD[[#This Row],[ENZLOAD (from enz_from_proteome)]]," ",-1))</f>
        <v>2.019851758E-8</v>
      </c>
      <c r="F1814" s="1" t="s">
        <v>18423</v>
      </c>
      <c r="G1814" s="1" t="str">
        <f>_xlfn.TEXTBEFORE(Table4[[#This Row],[rxn     upper-bound     lower-bound]]," ")</f>
        <v>ENZLOAD-NADt3_m_FWD-rt2593</v>
      </c>
      <c r="H1814" s="1">
        <f>_xlfn.NUMBERVALUE(TRIM(_xlfn.TEXTBEFORE(_xlfn.TEXTAFTER(Table4[[#This Row],[rxn     upper-bound     lower-bound]],Table4[[#This Row],[rxn]]),Table4[[#This Row],[lb]],-1)))</f>
        <v>1.12681539</v>
      </c>
      <c r="I1814" s="1" t="str">
        <f>_xlfn.TEXTAFTER(Table4[[#This Row],[rxn     upper-bound     lower-bound]]," ",-1)</f>
        <v>0.00000000</v>
      </c>
    </row>
    <row r="1815" spans="1:9">
      <c r="A1815" s="1" t="s">
        <v>14731</v>
      </c>
      <c r="B1815" s="1" t="str">
        <f>_xlfn.TEXTBEFORE(ENZLOAD[[#This Row],[ENZLOAD (from enz_from_proteome)]]," ")</f>
        <v>ENZLOAD-NAMNPP_c_FWD-rt1924_c</v>
      </c>
      <c r="C1815" s="1">
        <f>_xlfn.NUMBERVALUE(_xlfn.TEXTAFTER(ENZLOAD[[#This Row],[ENZLOAD (from enz_from_proteome)]]," ",-1))</f>
        <v>2.2426779952E-7</v>
      </c>
      <c r="F1815" s="1" t="s">
        <v>18424</v>
      </c>
      <c r="G1815" s="1" t="str">
        <f>_xlfn.TEXTBEFORE(Table4[[#This Row],[rxn     upper-bound     lower-bound]]," ")</f>
        <v>ENZLOAD-NAMNPP_c_FWD-rt1924_c</v>
      </c>
      <c r="H1815" s="1">
        <f>_xlfn.NUMBERVALUE(TRIM(_xlfn.TEXTBEFORE(_xlfn.TEXTAFTER(Table4[[#This Row],[rxn     upper-bound     lower-bound]],Table4[[#This Row],[rxn]]),Table4[[#This Row],[lb]],-1)))</f>
        <v>0.83712425999999995</v>
      </c>
      <c r="I1815" s="1" t="str">
        <f>_xlfn.TEXTAFTER(Table4[[#This Row],[rxn     upper-bound     lower-bound]]," ",-1)</f>
        <v>0.00000000</v>
      </c>
    </row>
    <row r="1816" spans="1:9">
      <c r="A1816" s="1" t="s">
        <v>14732</v>
      </c>
      <c r="B1816" s="1" t="str">
        <f>_xlfn.TEXTBEFORE(ENZLOAD[[#This Row],[ENZLOAD (from enz_from_proteome)]]," ")</f>
        <v>ENZLOAD-NAMNPP_m_FWD-rt1924_m</v>
      </c>
      <c r="C1816" s="1">
        <f>_xlfn.NUMBERVALUE(_xlfn.TEXTAFTER(ENZLOAD[[#This Row],[ENZLOAD (from enz_from_proteome)]]," ",-1))</f>
        <v>2.2426779952E-7</v>
      </c>
      <c r="F1816" s="1" t="s">
        <v>18425</v>
      </c>
      <c r="G1816" s="1" t="str">
        <f>_xlfn.TEXTBEFORE(Table4[[#This Row],[rxn     upper-bound     lower-bound]]," ")</f>
        <v>ENZLOAD-NAMNPP_m_FWD-rt1924_m</v>
      </c>
      <c r="H1816" s="1">
        <f>_xlfn.NUMBERVALUE(TRIM(_xlfn.TEXTBEFORE(_xlfn.TEXTAFTER(Table4[[#This Row],[rxn     upper-bound     lower-bound]],Table4[[#This Row],[rxn]]),Table4[[#This Row],[lb]],-1)))</f>
        <v>0.83712425999999995</v>
      </c>
      <c r="I1816" s="1" t="str">
        <f>_xlfn.TEXTAFTER(Table4[[#This Row],[rxn     upper-bound     lower-bound]]," ",-1)</f>
        <v>0.00000000</v>
      </c>
    </row>
    <row r="1817" spans="1:9">
      <c r="A1817" s="1" t="s">
        <v>14733</v>
      </c>
      <c r="B1817" s="1" t="str">
        <f>_xlfn.TEXTBEFORE(ENZLOAD[[#This Row],[ENZLOAD (from enz_from_proteome)]]," ")</f>
        <v>ENZLOAD-NAtpa_c_FWD-rt2101_c</v>
      </c>
      <c r="C1817" s="1">
        <f>_xlfn.NUMBERVALUE(_xlfn.TEXTAFTER(ENZLOAD[[#This Row],[ENZLOAD (from enz_from_proteome)]]," ",-1))</f>
        <v>1.270157205E-8</v>
      </c>
      <c r="F1817" s="1" t="s">
        <v>18426</v>
      </c>
      <c r="G1817" s="1" t="str">
        <f>_xlfn.TEXTBEFORE(Table4[[#This Row],[rxn     upper-bound     lower-bound]]," ")</f>
        <v>ENZLOAD-NAtpa_c_FWD-rt2101_c</v>
      </c>
      <c r="H1817" s="1">
        <f>_xlfn.NUMBERVALUE(TRIM(_xlfn.TEXTBEFORE(_xlfn.TEXTAFTER(Table4[[#This Row],[rxn     upper-bound     lower-bound]],Table4[[#This Row],[rxn]]),Table4[[#This Row],[lb]],-1)))</f>
        <v>0.51821488999999998</v>
      </c>
      <c r="I1817" s="1" t="str">
        <f>_xlfn.TEXTAFTER(Table4[[#This Row],[rxn     upper-bound     lower-bound]]," ",-1)</f>
        <v>0.00000000</v>
      </c>
    </row>
    <row r="1818" spans="1:9">
      <c r="A1818" s="1" t="s">
        <v>14734</v>
      </c>
      <c r="B1818" s="1" t="str">
        <f>_xlfn.TEXTBEFORE(ENZLOAD[[#This Row],[ENZLOAD (from enz_from_proteome)]]," ")</f>
        <v>ENZLOAD-NAtpa_c_FWD-rt2444</v>
      </c>
      <c r="C1818" s="1">
        <f>_xlfn.NUMBERVALUE(_xlfn.TEXTAFTER(ENZLOAD[[#This Row],[ENZLOAD (from enz_from_proteome)]]," ",-1))</f>
        <v>3.0690825137999999E-7</v>
      </c>
      <c r="F1818" s="1" t="s">
        <v>18427</v>
      </c>
      <c r="G1818" s="1" t="str">
        <f>_xlfn.TEXTBEFORE(Table4[[#This Row],[rxn     upper-bound     lower-bound]]," ")</f>
        <v>ENZLOAD-NAtpa_c_REV-rt2101_c</v>
      </c>
      <c r="H1818" s="1">
        <f>_xlfn.NUMBERVALUE(TRIM(_xlfn.TEXTBEFORE(_xlfn.TEXTAFTER(Table4[[#This Row],[rxn     upper-bound     lower-bound]],Table4[[#This Row],[rxn]]),Table4[[#This Row],[lb]],-1)))</f>
        <v>0.51821488999999998</v>
      </c>
      <c r="I1818" s="1" t="str">
        <f>_xlfn.TEXTAFTER(Table4[[#This Row],[rxn     upper-bound     lower-bound]]," ",-1)</f>
        <v>0.00000000</v>
      </c>
    </row>
    <row r="1819" spans="1:9">
      <c r="A1819" s="1" t="s">
        <v>14735</v>
      </c>
      <c r="B1819" s="1" t="str">
        <f>_xlfn.TEXTBEFORE(ENZLOAD[[#This Row],[ENZLOAD (from enz_from_proteome)]]," ")</f>
        <v>ENZLOAD-NAtpa_c_REV-rt2101_c</v>
      </c>
      <c r="C1819" s="1">
        <f>_xlfn.NUMBERVALUE(_xlfn.TEXTAFTER(ENZLOAD[[#This Row],[ENZLOAD (from enz_from_proteome)]]," ",-1))</f>
        <v>1.270157205E-8</v>
      </c>
      <c r="F1819" s="1" t="s">
        <v>18428</v>
      </c>
      <c r="G1819" s="1" t="str">
        <f>_xlfn.TEXTBEFORE(Table4[[#This Row],[rxn     upper-bound     lower-bound]]," ")</f>
        <v>ENZLOAD-NAtpa_c_FWD-rt2444</v>
      </c>
      <c r="H1819" s="1">
        <f>_xlfn.NUMBERVALUE(TRIM(_xlfn.TEXTBEFORE(_xlfn.TEXTAFTER(Table4[[#This Row],[rxn     upper-bound     lower-bound]],Table4[[#This Row],[rxn]]),Table4[[#This Row],[lb]],-1)))</f>
        <v>0.33100217999999998</v>
      </c>
      <c r="I1819" s="1" t="str">
        <f>_xlfn.TEXTAFTER(Table4[[#This Row],[rxn     upper-bound     lower-bound]]," ",-1)</f>
        <v>0.00000000</v>
      </c>
    </row>
    <row r="1820" spans="1:9">
      <c r="A1820" s="1" t="s">
        <v>14736</v>
      </c>
      <c r="B1820" s="1" t="str">
        <f>_xlfn.TEXTBEFORE(ENZLOAD[[#This Row],[ENZLOAD (from enz_from_proteome)]]," ")</f>
        <v>ENZLOAD-NAtpa_c_REV-rt2444</v>
      </c>
      <c r="C1820" s="1">
        <f>_xlfn.NUMBERVALUE(_xlfn.TEXTAFTER(ENZLOAD[[#This Row],[ENZLOAD (from enz_from_proteome)]]," ",-1))</f>
        <v>3.0690825137999999E-7</v>
      </c>
      <c r="F1820" s="1" t="s">
        <v>18429</v>
      </c>
      <c r="G1820" s="1" t="str">
        <f>_xlfn.TEXTBEFORE(Table4[[#This Row],[rxn     upper-bound     lower-bound]]," ")</f>
        <v>ENZLOAD-NAtpa_c_REV-rt2444</v>
      </c>
      <c r="H1820" s="1">
        <f>_xlfn.NUMBERVALUE(TRIM(_xlfn.TEXTBEFORE(_xlfn.TEXTAFTER(Table4[[#This Row],[rxn     upper-bound     lower-bound]],Table4[[#This Row],[rxn]]),Table4[[#This Row],[lb]],-1)))</f>
        <v>0.33100217999999998</v>
      </c>
      <c r="I1820" s="1" t="str">
        <f>_xlfn.TEXTAFTER(Table4[[#This Row],[rxn     upper-bound     lower-bound]]," ",-1)</f>
        <v>0.00000000</v>
      </c>
    </row>
    <row r="1821" spans="1:9">
      <c r="A1821" s="1" t="s">
        <v>14737</v>
      </c>
      <c r="B1821" s="1" t="str">
        <f>_xlfn.TEXTBEFORE(ENZLOAD[[#This Row],[ENZLOAD (from enz_from_proteome)]]," ")</f>
        <v>ENZLOAD-NDP10_c_FWD-rt0602_c</v>
      </c>
      <c r="C1821" s="1">
        <f>_xlfn.NUMBERVALUE(_xlfn.TEXTAFTER(ENZLOAD[[#This Row],[ENZLOAD (from enz_from_proteome)]]," ",-1))</f>
        <v>1.5748833620000001E-8</v>
      </c>
      <c r="F1821" s="1" t="s">
        <v>18430</v>
      </c>
      <c r="G1821" s="1" t="str">
        <f>_xlfn.TEXTBEFORE(Table4[[#This Row],[rxn     upper-bound     lower-bound]]," ")</f>
        <v>ENZLOAD-NDP1_c_FWD-rt0602_c</v>
      </c>
      <c r="H1821" s="1">
        <f>_xlfn.NUMBERVALUE(TRIM(_xlfn.TEXTBEFORE(_xlfn.TEXTAFTER(Table4[[#This Row],[rxn     upper-bound     lower-bound]],Table4[[#This Row],[rxn]]),Table4[[#This Row],[lb]],-1)))</f>
        <v>0.43170719000000002</v>
      </c>
      <c r="I1821" s="1" t="str">
        <f>_xlfn.TEXTAFTER(Table4[[#This Row],[rxn     upper-bound     lower-bound]]," ",-1)</f>
        <v>0.00000000</v>
      </c>
    </row>
    <row r="1822" spans="1:9">
      <c r="A1822" s="1" t="s">
        <v>14738</v>
      </c>
      <c r="B1822" s="1" t="str">
        <f>_xlfn.TEXTBEFORE(ENZLOAD[[#This Row],[ENZLOAD (from enz_from_proteome)]]," ")</f>
        <v>ENZLOAD-NDP1_c_FWD-rt0602_c</v>
      </c>
      <c r="C1822" s="1">
        <f>_xlfn.NUMBERVALUE(_xlfn.TEXTAFTER(ENZLOAD[[#This Row],[ENZLOAD (from enz_from_proteome)]]," ",-1))</f>
        <v>1.5748833620000001E-8</v>
      </c>
      <c r="F1822" s="1" t="s">
        <v>18431</v>
      </c>
      <c r="G1822" s="1" t="str">
        <f>_xlfn.TEXTBEFORE(Table4[[#This Row],[rxn     upper-bound     lower-bound]]," ")</f>
        <v>ENZLOAD-NDP10_c_FWD-rt0602_c</v>
      </c>
      <c r="H1822" s="1">
        <f>_xlfn.NUMBERVALUE(TRIM(_xlfn.TEXTBEFORE(_xlfn.TEXTAFTER(Table4[[#This Row],[rxn     upper-bound     lower-bound]],Table4[[#This Row],[rxn]]),Table4[[#This Row],[lb]],-1)))</f>
        <v>0.43170719000000002</v>
      </c>
      <c r="I1822" s="1" t="str">
        <f>_xlfn.TEXTAFTER(Table4[[#This Row],[rxn     upper-bound     lower-bound]]," ",-1)</f>
        <v>0.00000000</v>
      </c>
    </row>
    <row r="1823" spans="1:9">
      <c r="A1823" s="1" t="s">
        <v>14739</v>
      </c>
      <c r="B1823" s="1" t="str">
        <f>_xlfn.TEXTBEFORE(ENZLOAD[[#This Row],[ENZLOAD (from enz_from_proteome)]]," ")</f>
        <v>ENZLOAD-NDP3_c_FWD-rt0602_c</v>
      </c>
      <c r="C1823" s="1">
        <f>_xlfn.NUMBERVALUE(_xlfn.TEXTAFTER(ENZLOAD[[#This Row],[ENZLOAD (from enz_from_proteome)]]," ",-1))</f>
        <v>1.5748833620000001E-8</v>
      </c>
      <c r="F1823" s="1" t="s">
        <v>18432</v>
      </c>
      <c r="G1823" s="1" t="str">
        <f>_xlfn.TEXTBEFORE(Table4[[#This Row],[rxn     upper-bound     lower-bound]]," ")</f>
        <v>ENZLOAD-NDP3_c_FWD-rt0602_c</v>
      </c>
      <c r="H1823" s="1">
        <f>_xlfn.NUMBERVALUE(TRIM(_xlfn.TEXTBEFORE(_xlfn.TEXTAFTER(Table4[[#This Row],[rxn     upper-bound     lower-bound]],Table4[[#This Row],[rxn]]),Table4[[#This Row],[lb]],-1)))</f>
        <v>0.43170719000000002</v>
      </c>
      <c r="I1823" s="1" t="str">
        <f>_xlfn.TEXTAFTER(Table4[[#This Row],[rxn     upper-bound     lower-bound]]," ",-1)</f>
        <v>0.00000000</v>
      </c>
    </row>
    <row r="1824" spans="1:9">
      <c r="A1824" s="1" t="s">
        <v>14740</v>
      </c>
      <c r="B1824" s="1" t="str">
        <f>_xlfn.TEXTBEFORE(ENZLOAD[[#This Row],[ENZLOAD (from enz_from_proteome)]]," ")</f>
        <v>ENZLOAD-NDP3_g_FWD-rt1437</v>
      </c>
      <c r="C1824" s="1">
        <f>_xlfn.NUMBERVALUE(_xlfn.TEXTAFTER(ENZLOAD[[#This Row],[ENZLOAD (from enz_from_proteome)]]," ",-1))</f>
        <v>1.6954973017E-7</v>
      </c>
      <c r="F1824" s="1" t="s">
        <v>18433</v>
      </c>
      <c r="G1824" s="1" t="str">
        <f>_xlfn.TEXTBEFORE(Table4[[#This Row],[rxn     upper-bound     lower-bound]]," ")</f>
        <v>ENZLOAD-NDP3_g_FWD-rt1437</v>
      </c>
      <c r="H1824" s="1">
        <f>_xlfn.NUMBERVALUE(TRIM(_xlfn.TEXTBEFORE(_xlfn.TEXTAFTER(Table4[[#This Row],[rxn     upper-bound     lower-bound]],Table4[[#This Row],[rxn]]),Table4[[#This Row],[lb]],-1)))</f>
        <v>0.91056959999999998</v>
      </c>
      <c r="I1824" s="1" t="str">
        <f>_xlfn.TEXTAFTER(Table4[[#This Row],[rxn     upper-bound     lower-bound]]," ",-1)</f>
        <v>0.00000000</v>
      </c>
    </row>
    <row r="1825" spans="1:9">
      <c r="A1825" s="1" t="s">
        <v>14741</v>
      </c>
      <c r="B1825" s="1" t="str">
        <f>_xlfn.TEXTBEFORE(ENZLOAD[[#This Row],[ENZLOAD (from enz_from_proteome)]]," ")</f>
        <v>ENZLOAD-NDP4_c_FWD-rt0602_c</v>
      </c>
      <c r="C1825" s="1">
        <f>_xlfn.NUMBERVALUE(_xlfn.TEXTAFTER(ENZLOAD[[#This Row],[ENZLOAD (from enz_from_proteome)]]," ",-1))</f>
        <v>1.5748833620000001E-8</v>
      </c>
      <c r="F1825" s="1" t="s">
        <v>18434</v>
      </c>
      <c r="G1825" s="1" t="str">
        <f>_xlfn.TEXTBEFORE(Table4[[#This Row],[rxn     upper-bound     lower-bound]]," ")</f>
        <v>ENZLOAD-NDP4_c_FWD-rt0602_c</v>
      </c>
      <c r="H1825" s="1">
        <f>_xlfn.NUMBERVALUE(TRIM(_xlfn.TEXTBEFORE(_xlfn.TEXTAFTER(Table4[[#This Row],[rxn     upper-bound     lower-bound]],Table4[[#This Row],[rxn]]),Table4[[#This Row],[lb]],-1)))</f>
        <v>0.43170719000000002</v>
      </c>
      <c r="I1825" s="1" t="str">
        <f>_xlfn.TEXTAFTER(Table4[[#This Row],[rxn     upper-bound     lower-bound]]," ",-1)</f>
        <v>0.00000000</v>
      </c>
    </row>
    <row r="1826" spans="1:9">
      <c r="A1826" s="1" t="s">
        <v>14742</v>
      </c>
      <c r="B1826" s="1" t="str">
        <f>_xlfn.TEXTBEFORE(ENZLOAD[[#This Row],[ENZLOAD (from enz_from_proteome)]]," ")</f>
        <v>ENZLOAD-NDP5_c_FWD-rt0602_c</v>
      </c>
      <c r="C1826" s="1">
        <f>_xlfn.NUMBERVALUE(_xlfn.TEXTAFTER(ENZLOAD[[#This Row],[ENZLOAD (from enz_from_proteome)]]," ",-1))</f>
        <v>1.5748833620000001E-8</v>
      </c>
      <c r="F1826" s="1" t="s">
        <v>18435</v>
      </c>
      <c r="G1826" s="1" t="str">
        <f>_xlfn.TEXTBEFORE(Table4[[#This Row],[rxn     upper-bound     lower-bound]]," ")</f>
        <v>ENZLOAD-NDP5_c_FWD-rt0602_c</v>
      </c>
      <c r="H1826" s="1">
        <f>_xlfn.NUMBERVALUE(TRIM(_xlfn.TEXTBEFORE(_xlfn.TEXTAFTER(Table4[[#This Row],[rxn     upper-bound     lower-bound]],Table4[[#This Row],[rxn]]),Table4[[#This Row],[lb]],-1)))</f>
        <v>0.43170719000000002</v>
      </c>
      <c r="I1826" s="1" t="str">
        <f>_xlfn.TEXTAFTER(Table4[[#This Row],[rxn     upper-bound     lower-bound]]," ",-1)</f>
        <v>0.00000000</v>
      </c>
    </row>
    <row r="1827" spans="1:9">
      <c r="A1827" s="1" t="s">
        <v>14743</v>
      </c>
      <c r="B1827" s="1" t="str">
        <f>_xlfn.TEXTBEFORE(ENZLOAD[[#This Row],[ENZLOAD (from enz_from_proteome)]]," ")</f>
        <v>ENZLOAD-NDP7_c_FWD-rt0602_c</v>
      </c>
      <c r="C1827" s="1">
        <f>_xlfn.NUMBERVALUE(_xlfn.TEXTAFTER(ENZLOAD[[#This Row],[ENZLOAD (from enz_from_proteome)]]," ",-1))</f>
        <v>1.5748833620000001E-8</v>
      </c>
      <c r="F1827" s="1" t="s">
        <v>18436</v>
      </c>
      <c r="G1827" s="1" t="str">
        <f>_xlfn.TEXTBEFORE(Table4[[#This Row],[rxn     upper-bound     lower-bound]]," ")</f>
        <v>ENZLOAD-NDP7_c_FWD-rt0602_c</v>
      </c>
      <c r="H1827" s="1">
        <f>_xlfn.NUMBERVALUE(TRIM(_xlfn.TEXTBEFORE(_xlfn.TEXTAFTER(Table4[[#This Row],[rxn     upper-bound     lower-bound]],Table4[[#This Row],[rxn]]),Table4[[#This Row],[lb]],-1)))</f>
        <v>0.43170719000000002</v>
      </c>
      <c r="I1827" s="1" t="str">
        <f>_xlfn.TEXTAFTER(Table4[[#This Row],[rxn     upper-bound     lower-bound]]," ",-1)</f>
        <v>0.00000000</v>
      </c>
    </row>
    <row r="1828" spans="1:9">
      <c r="A1828" s="1" t="s">
        <v>14744</v>
      </c>
      <c r="B1828" s="1" t="str">
        <f>_xlfn.TEXTBEFORE(ENZLOAD[[#This Row],[ENZLOAD (from enz_from_proteome)]]," ")</f>
        <v>ENZLOAD-NDP7_g_FWD-rt0602_g</v>
      </c>
      <c r="C1828" s="1">
        <f>_xlfn.NUMBERVALUE(_xlfn.TEXTAFTER(ENZLOAD[[#This Row],[ENZLOAD (from enz_from_proteome)]]," ",-1))</f>
        <v>1.5748833620000001E-8</v>
      </c>
      <c r="F1828" s="1" t="s">
        <v>18437</v>
      </c>
      <c r="G1828" s="1" t="str">
        <f>_xlfn.TEXTBEFORE(Table4[[#This Row],[rxn     upper-bound     lower-bound]]," ")</f>
        <v>ENZLOAD-NDP7_g_FWD-rt0602_g</v>
      </c>
      <c r="H1828" s="1">
        <f>_xlfn.NUMBERVALUE(TRIM(_xlfn.TEXTBEFORE(_xlfn.TEXTAFTER(Table4[[#This Row],[rxn     upper-bound     lower-bound]],Table4[[#This Row],[rxn]]),Table4[[#This Row],[lb]],-1)))</f>
        <v>0.43170719000000002</v>
      </c>
      <c r="I1828" s="1" t="str">
        <f>_xlfn.TEXTAFTER(Table4[[#This Row],[rxn     upper-bound     lower-bound]]," ",-1)</f>
        <v>0.00000000</v>
      </c>
    </row>
    <row r="1829" spans="1:9">
      <c r="A1829" s="1" t="s">
        <v>14745</v>
      </c>
      <c r="B1829" s="1" t="str">
        <f>_xlfn.TEXTBEFORE(ENZLOAD[[#This Row],[ENZLOAD (from enz_from_proteome)]]," ")</f>
        <v>ENZLOAD-NDP7_g_FWD-rt1437</v>
      </c>
      <c r="C1829" s="1">
        <f>_xlfn.NUMBERVALUE(_xlfn.TEXTAFTER(ENZLOAD[[#This Row],[ENZLOAD (from enz_from_proteome)]]," ",-1))</f>
        <v>1.6954973017E-7</v>
      </c>
      <c r="F1829" s="1" t="s">
        <v>18438</v>
      </c>
      <c r="G1829" s="1" t="str">
        <f>_xlfn.TEXTBEFORE(Table4[[#This Row],[rxn     upper-bound     lower-bound]]," ")</f>
        <v>ENZLOAD-NDP7_g_FWD-rt1437</v>
      </c>
      <c r="H1829" s="1">
        <f>_xlfn.NUMBERVALUE(TRIM(_xlfn.TEXTBEFORE(_xlfn.TEXTAFTER(Table4[[#This Row],[rxn     upper-bound     lower-bound]],Table4[[#This Row],[rxn]]),Table4[[#This Row],[lb]],-1)))</f>
        <v>0.91056959999999998</v>
      </c>
      <c r="I1829" s="1" t="str">
        <f>_xlfn.TEXTAFTER(Table4[[#This Row],[rxn     upper-bound     lower-bound]]," ",-1)</f>
        <v>0.00000000</v>
      </c>
    </row>
    <row r="1830" spans="1:9">
      <c r="A1830" s="1" t="s">
        <v>14746</v>
      </c>
      <c r="B1830" s="1" t="str">
        <f>_xlfn.TEXTBEFORE(ENZLOAD[[#This Row],[ENZLOAD (from enz_from_proteome)]]," ")</f>
        <v>ENZLOAD-NDPK10_c_FWD-rt0575</v>
      </c>
      <c r="C1830" s="1">
        <f>_xlfn.NUMBERVALUE(_xlfn.TEXTAFTER(ENZLOAD[[#This Row],[ENZLOAD (from enz_from_proteome)]]," ",-1))</f>
        <v>0</v>
      </c>
      <c r="F1830" s="1" t="s">
        <v>18439</v>
      </c>
      <c r="G1830" s="1" t="str">
        <f>_xlfn.TEXTBEFORE(Table4[[#This Row],[rxn     upper-bound     lower-bound]]," ")</f>
        <v>ENZLOAD-NDPK1_c_FWD-rt0575</v>
      </c>
      <c r="H1830" s="1">
        <f>_xlfn.NUMBERVALUE(TRIM(_xlfn.TEXTBEFORE(_xlfn.TEXTAFTER(Table4[[#This Row],[rxn     upper-bound     lower-bound]],Table4[[#This Row],[rxn]]),Table4[[#This Row],[lb]],-1)))</f>
        <v>2.3408396800000002</v>
      </c>
      <c r="I1830" s="1" t="str">
        <f>_xlfn.TEXTAFTER(Table4[[#This Row],[rxn     upper-bound     lower-bound]]," ",-1)</f>
        <v>0.00000000</v>
      </c>
    </row>
    <row r="1831" spans="1:9">
      <c r="A1831" s="1" t="s">
        <v>14747</v>
      </c>
      <c r="B1831" s="1" t="str">
        <f>_xlfn.TEXTBEFORE(ENZLOAD[[#This Row],[ENZLOAD (from enz_from_proteome)]]," ")</f>
        <v>ENZLOAD-NDPK10_c_FWD-rt7311</v>
      </c>
      <c r="C1831" s="1">
        <f>_xlfn.NUMBERVALUE(_xlfn.TEXTAFTER(ENZLOAD[[#This Row],[ENZLOAD (from enz_from_proteome)]]," ",-1))</f>
        <v>2.4784310296160001E-5</v>
      </c>
      <c r="F1831" s="1" t="s">
        <v>18440</v>
      </c>
      <c r="G1831" s="1" t="str">
        <f>_xlfn.TEXTBEFORE(Table4[[#This Row],[rxn     upper-bound     lower-bound]]," ")</f>
        <v>ENZLOAD-NDPK1_c_FWD-rt7311</v>
      </c>
      <c r="H1831" s="1">
        <f>_xlfn.NUMBERVALUE(TRIM(_xlfn.TEXTBEFORE(_xlfn.TEXTAFTER(Table4[[#This Row],[rxn     upper-bound     lower-bound]],Table4[[#This Row],[rxn]]),Table4[[#This Row],[lb]],-1)))</f>
        <v>2.5963863900000002</v>
      </c>
      <c r="I1831" s="1" t="str">
        <f>_xlfn.TEXTAFTER(Table4[[#This Row],[rxn     upper-bound     lower-bound]]," ",-1)</f>
        <v>0.00000000</v>
      </c>
    </row>
    <row r="1832" spans="1:9">
      <c r="A1832" s="1" t="s">
        <v>14748</v>
      </c>
      <c r="B1832" s="1" t="str">
        <f>_xlfn.TEXTBEFORE(ENZLOAD[[#This Row],[ENZLOAD (from enz_from_proteome)]]," ")</f>
        <v>ENZLOAD-NDPK1_c_FWD-rt0575</v>
      </c>
      <c r="C1832" s="1">
        <f>_xlfn.NUMBERVALUE(_xlfn.TEXTAFTER(ENZLOAD[[#This Row],[ENZLOAD (from enz_from_proteome)]]," ",-1))</f>
        <v>0</v>
      </c>
      <c r="F1832" s="1" t="s">
        <v>18441</v>
      </c>
      <c r="G1832" s="1" t="str">
        <f>_xlfn.TEXTBEFORE(Table4[[#This Row],[rxn     upper-bound     lower-bound]]," ")</f>
        <v>ENZLOAD-NDPK10_c_FWD-rt0575</v>
      </c>
      <c r="H1832" s="1">
        <f>_xlfn.NUMBERVALUE(TRIM(_xlfn.TEXTBEFORE(_xlfn.TEXTAFTER(Table4[[#This Row],[rxn     upper-bound     lower-bound]],Table4[[#This Row],[rxn]]),Table4[[#This Row],[lb]],-1)))</f>
        <v>2.3408396800000002</v>
      </c>
      <c r="I1832" s="1" t="str">
        <f>_xlfn.TEXTAFTER(Table4[[#This Row],[rxn     upper-bound     lower-bound]]," ",-1)</f>
        <v>0.00000000</v>
      </c>
    </row>
    <row r="1833" spans="1:9">
      <c r="A1833" s="1" t="s">
        <v>14749</v>
      </c>
      <c r="B1833" s="1" t="str">
        <f>_xlfn.TEXTBEFORE(ENZLOAD[[#This Row],[ENZLOAD (from enz_from_proteome)]]," ")</f>
        <v>ENZLOAD-NDPK1_c_FWD-rt7311</v>
      </c>
      <c r="C1833" s="1">
        <f>_xlfn.NUMBERVALUE(_xlfn.TEXTAFTER(ENZLOAD[[#This Row],[ENZLOAD (from enz_from_proteome)]]," ",-1))</f>
        <v>2.4784310296160001E-5</v>
      </c>
      <c r="F1833" s="1" t="s">
        <v>18442</v>
      </c>
      <c r="G1833" s="1" t="str">
        <f>_xlfn.TEXTBEFORE(Table4[[#This Row],[rxn     upper-bound     lower-bound]]," ")</f>
        <v>ENZLOAD-NDPK10_c_FWD-rt7311</v>
      </c>
      <c r="H1833" s="1">
        <f>_xlfn.NUMBERVALUE(TRIM(_xlfn.TEXTBEFORE(_xlfn.TEXTAFTER(Table4[[#This Row],[rxn     upper-bound     lower-bound]],Table4[[#This Row],[rxn]]),Table4[[#This Row],[lb]],-1)))</f>
        <v>2.5963863900000002</v>
      </c>
      <c r="I1833" s="1" t="str">
        <f>_xlfn.TEXTAFTER(Table4[[#This Row],[rxn     upper-bound     lower-bound]]," ",-1)</f>
        <v>0.00000000</v>
      </c>
    </row>
    <row r="1834" spans="1:9">
      <c r="A1834" s="1" t="s">
        <v>14750</v>
      </c>
      <c r="B1834" s="1" t="str">
        <f>_xlfn.TEXTBEFORE(ENZLOAD[[#This Row],[ENZLOAD (from enz_from_proteome)]]," ")</f>
        <v>ENZLOAD-NDPK2_c_FWD-rt0575</v>
      </c>
      <c r="C1834" s="1">
        <f>_xlfn.NUMBERVALUE(_xlfn.TEXTAFTER(ENZLOAD[[#This Row],[ENZLOAD (from enz_from_proteome)]]," ",-1))</f>
        <v>0</v>
      </c>
      <c r="F1834" s="1" t="s">
        <v>18443</v>
      </c>
      <c r="G1834" s="1" t="str">
        <f>_xlfn.TEXTBEFORE(Table4[[#This Row],[rxn     upper-bound     lower-bound]]," ")</f>
        <v>ENZLOAD-NDPK2_c_FWD-rt0575</v>
      </c>
      <c r="H1834" s="1">
        <f>_xlfn.NUMBERVALUE(TRIM(_xlfn.TEXTBEFORE(_xlfn.TEXTAFTER(Table4[[#This Row],[rxn     upper-bound     lower-bound]],Table4[[#This Row],[rxn]]),Table4[[#This Row],[lb]],-1)))</f>
        <v>2.3408396800000002</v>
      </c>
      <c r="I1834" s="1" t="str">
        <f>_xlfn.TEXTAFTER(Table4[[#This Row],[rxn     upper-bound     lower-bound]]," ",-1)</f>
        <v>0.00000000</v>
      </c>
    </row>
    <row r="1835" spans="1:9">
      <c r="A1835" s="1" t="s">
        <v>14751</v>
      </c>
      <c r="B1835" s="1" t="str">
        <f>_xlfn.TEXTBEFORE(ENZLOAD[[#This Row],[ENZLOAD (from enz_from_proteome)]]," ")</f>
        <v>ENZLOAD-NDPK2_c_FWD-rt7311</v>
      </c>
      <c r="C1835" s="1">
        <f>_xlfn.NUMBERVALUE(_xlfn.TEXTAFTER(ENZLOAD[[#This Row],[ENZLOAD (from enz_from_proteome)]]," ",-1))</f>
        <v>2.4784310296160001E-5</v>
      </c>
      <c r="F1835" s="1" t="s">
        <v>18444</v>
      </c>
      <c r="G1835" s="1" t="str">
        <f>_xlfn.TEXTBEFORE(Table4[[#This Row],[rxn     upper-bound     lower-bound]]," ")</f>
        <v>ENZLOAD-NDPK2_c_FWD-rt7311</v>
      </c>
      <c r="H1835" s="1">
        <f>_xlfn.NUMBERVALUE(TRIM(_xlfn.TEXTBEFORE(_xlfn.TEXTAFTER(Table4[[#This Row],[rxn     upper-bound     lower-bound]],Table4[[#This Row],[rxn]]),Table4[[#This Row],[lb]],-1)))</f>
        <v>2.5963863900000002</v>
      </c>
      <c r="I1835" s="1" t="str">
        <f>_xlfn.TEXTAFTER(Table4[[#This Row],[rxn     upper-bound     lower-bound]]," ",-1)</f>
        <v>0.00000000</v>
      </c>
    </row>
    <row r="1836" spans="1:9">
      <c r="A1836" s="1" t="s">
        <v>14752</v>
      </c>
      <c r="B1836" s="1" t="str">
        <f>_xlfn.TEXTBEFORE(ENZLOAD[[#This Row],[ENZLOAD (from enz_from_proteome)]]," ")</f>
        <v>ENZLOAD-NDPK3_c_FWD-rt0575</v>
      </c>
      <c r="C1836" s="1">
        <f>_xlfn.NUMBERVALUE(_xlfn.TEXTAFTER(ENZLOAD[[#This Row],[ENZLOAD (from enz_from_proteome)]]," ",-1))</f>
        <v>0</v>
      </c>
      <c r="F1836" s="1" t="s">
        <v>18445</v>
      </c>
      <c r="G1836" s="1" t="str">
        <f>_xlfn.TEXTBEFORE(Table4[[#This Row],[rxn     upper-bound     lower-bound]]," ")</f>
        <v>ENZLOAD-NDPK3_c_FWD-rt0575</v>
      </c>
      <c r="H1836" s="1">
        <f>_xlfn.NUMBERVALUE(TRIM(_xlfn.TEXTBEFORE(_xlfn.TEXTAFTER(Table4[[#This Row],[rxn     upper-bound     lower-bound]],Table4[[#This Row],[rxn]]),Table4[[#This Row],[lb]],-1)))</f>
        <v>2.3408396800000002</v>
      </c>
      <c r="I1836" s="1" t="str">
        <f>_xlfn.TEXTAFTER(Table4[[#This Row],[rxn     upper-bound     lower-bound]]," ",-1)</f>
        <v>0.00000000</v>
      </c>
    </row>
    <row r="1837" spans="1:9">
      <c r="A1837" s="1" t="s">
        <v>14753</v>
      </c>
      <c r="B1837" s="1" t="str">
        <f>_xlfn.TEXTBEFORE(ENZLOAD[[#This Row],[ENZLOAD (from enz_from_proteome)]]," ")</f>
        <v>ENZLOAD-NDPK3_c_FWD-rt7311</v>
      </c>
      <c r="C1837" s="1">
        <f>_xlfn.NUMBERVALUE(_xlfn.TEXTAFTER(ENZLOAD[[#This Row],[ENZLOAD (from enz_from_proteome)]]," ",-1))</f>
        <v>2.4784310296160001E-5</v>
      </c>
      <c r="F1837" s="1" t="s">
        <v>18446</v>
      </c>
      <c r="G1837" s="1" t="str">
        <f>_xlfn.TEXTBEFORE(Table4[[#This Row],[rxn     upper-bound     lower-bound]]," ")</f>
        <v>ENZLOAD-NDPK3_c_FWD-rt7311</v>
      </c>
      <c r="H1837" s="1">
        <f>_xlfn.NUMBERVALUE(TRIM(_xlfn.TEXTBEFORE(_xlfn.TEXTAFTER(Table4[[#This Row],[rxn     upper-bound     lower-bound]],Table4[[#This Row],[rxn]]),Table4[[#This Row],[lb]],-1)))</f>
        <v>2.5963863900000002</v>
      </c>
      <c r="I1837" s="1" t="str">
        <f>_xlfn.TEXTAFTER(Table4[[#This Row],[rxn     upper-bound     lower-bound]]," ",-1)</f>
        <v>0.00000000</v>
      </c>
    </row>
    <row r="1838" spans="1:9">
      <c r="A1838" s="1" t="s">
        <v>14754</v>
      </c>
      <c r="B1838" s="1" t="str">
        <f>_xlfn.TEXTBEFORE(ENZLOAD[[#This Row],[ENZLOAD (from enz_from_proteome)]]," ")</f>
        <v>ENZLOAD-NDPK4_c_FWD-rt0575</v>
      </c>
      <c r="C1838" s="1">
        <f>_xlfn.NUMBERVALUE(_xlfn.TEXTAFTER(ENZLOAD[[#This Row],[ENZLOAD (from enz_from_proteome)]]," ",-1))</f>
        <v>0</v>
      </c>
      <c r="F1838" s="1" t="s">
        <v>18447</v>
      </c>
      <c r="G1838" s="1" t="str">
        <f>_xlfn.TEXTBEFORE(Table4[[#This Row],[rxn     upper-bound     lower-bound]]," ")</f>
        <v>ENZLOAD-NDPK4_c_FWD-rt0575</v>
      </c>
      <c r="H1838" s="1">
        <f>_xlfn.NUMBERVALUE(TRIM(_xlfn.TEXTBEFORE(_xlfn.TEXTAFTER(Table4[[#This Row],[rxn     upper-bound     lower-bound]],Table4[[#This Row],[rxn]]),Table4[[#This Row],[lb]],-1)))</f>
        <v>2.3408396800000002</v>
      </c>
      <c r="I1838" s="1" t="str">
        <f>_xlfn.TEXTAFTER(Table4[[#This Row],[rxn     upper-bound     lower-bound]]," ",-1)</f>
        <v>0.00000000</v>
      </c>
    </row>
    <row r="1839" spans="1:9">
      <c r="A1839" s="1" t="s">
        <v>14755</v>
      </c>
      <c r="B1839" s="1" t="str">
        <f>_xlfn.TEXTBEFORE(ENZLOAD[[#This Row],[ENZLOAD (from enz_from_proteome)]]," ")</f>
        <v>ENZLOAD-NDPK4_c_FWD-rt7311</v>
      </c>
      <c r="C1839" s="1">
        <f>_xlfn.NUMBERVALUE(_xlfn.TEXTAFTER(ENZLOAD[[#This Row],[ENZLOAD (from enz_from_proteome)]]," ",-1))</f>
        <v>2.4784310296160001E-5</v>
      </c>
      <c r="F1839" s="1" t="s">
        <v>18448</v>
      </c>
      <c r="G1839" s="1" t="str">
        <f>_xlfn.TEXTBEFORE(Table4[[#This Row],[rxn     upper-bound     lower-bound]]," ")</f>
        <v>ENZLOAD-NDPK4_c_FWD-rt7311</v>
      </c>
      <c r="H1839" s="1">
        <f>_xlfn.NUMBERVALUE(TRIM(_xlfn.TEXTBEFORE(_xlfn.TEXTAFTER(Table4[[#This Row],[rxn     upper-bound     lower-bound]],Table4[[#This Row],[rxn]]),Table4[[#This Row],[lb]],-1)))</f>
        <v>2.5963863900000002</v>
      </c>
      <c r="I1839" s="1" t="str">
        <f>_xlfn.TEXTAFTER(Table4[[#This Row],[rxn     upper-bound     lower-bound]]," ",-1)</f>
        <v>0.00000000</v>
      </c>
    </row>
    <row r="1840" spans="1:9">
      <c r="A1840" s="1" t="s">
        <v>14756</v>
      </c>
      <c r="B1840" s="1" t="str">
        <f>_xlfn.TEXTBEFORE(ENZLOAD[[#This Row],[ENZLOAD (from enz_from_proteome)]]," ")</f>
        <v>ENZLOAD-NDPK5_c_FWD-rt0575</v>
      </c>
      <c r="C1840" s="1">
        <f>_xlfn.NUMBERVALUE(_xlfn.TEXTAFTER(ENZLOAD[[#This Row],[ENZLOAD (from enz_from_proteome)]]," ",-1))</f>
        <v>0</v>
      </c>
      <c r="F1840" s="1" t="s">
        <v>18449</v>
      </c>
      <c r="G1840" s="1" t="str">
        <f>_xlfn.TEXTBEFORE(Table4[[#This Row],[rxn     upper-bound     lower-bound]]," ")</f>
        <v>ENZLOAD-NDPK5_c_FWD-rt0575</v>
      </c>
      <c r="H1840" s="1">
        <f>_xlfn.NUMBERVALUE(TRIM(_xlfn.TEXTBEFORE(_xlfn.TEXTAFTER(Table4[[#This Row],[rxn     upper-bound     lower-bound]],Table4[[#This Row],[rxn]]),Table4[[#This Row],[lb]],-1)))</f>
        <v>2.3408396800000002</v>
      </c>
      <c r="I1840" s="1" t="str">
        <f>_xlfn.TEXTAFTER(Table4[[#This Row],[rxn     upper-bound     lower-bound]]," ",-1)</f>
        <v>0.00000000</v>
      </c>
    </row>
    <row r="1841" spans="1:9">
      <c r="A1841" s="1" t="s">
        <v>14757</v>
      </c>
      <c r="B1841" s="1" t="str">
        <f>_xlfn.TEXTBEFORE(ENZLOAD[[#This Row],[ENZLOAD (from enz_from_proteome)]]," ")</f>
        <v>ENZLOAD-NDPK5_c_FWD-rt7311</v>
      </c>
      <c r="C1841" s="1">
        <f>_xlfn.NUMBERVALUE(_xlfn.TEXTAFTER(ENZLOAD[[#This Row],[ENZLOAD (from enz_from_proteome)]]," ",-1))</f>
        <v>2.4784310296160001E-5</v>
      </c>
      <c r="F1841" s="1" t="s">
        <v>18450</v>
      </c>
      <c r="G1841" s="1" t="str">
        <f>_xlfn.TEXTBEFORE(Table4[[#This Row],[rxn     upper-bound     lower-bound]]," ")</f>
        <v>ENZLOAD-NDPK5_c_FWD-rt7311</v>
      </c>
      <c r="H1841" s="1">
        <f>_xlfn.NUMBERVALUE(TRIM(_xlfn.TEXTBEFORE(_xlfn.TEXTAFTER(Table4[[#This Row],[rxn     upper-bound     lower-bound]],Table4[[#This Row],[rxn]]),Table4[[#This Row],[lb]],-1)))</f>
        <v>2.5963863900000002</v>
      </c>
      <c r="I1841" s="1" t="str">
        <f>_xlfn.TEXTAFTER(Table4[[#This Row],[rxn     upper-bound     lower-bound]]," ",-1)</f>
        <v>0.00000000</v>
      </c>
    </row>
    <row r="1842" spans="1:9">
      <c r="A1842" s="1" t="s">
        <v>14758</v>
      </c>
      <c r="B1842" s="1" t="str">
        <f>_xlfn.TEXTBEFORE(ENZLOAD[[#This Row],[ENZLOAD (from enz_from_proteome)]]," ")</f>
        <v>ENZLOAD-NDPK6_c_FWD-rt0575</v>
      </c>
      <c r="C1842" s="1">
        <f>_xlfn.NUMBERVALUE(_xlfn.TEXTAFTER(ENZLOAD[[#This Row],[ENZLOAD (from enz_from_proteome)]]," ",-1))</f>
        <v>0</v>
      </c>
      <c r="F1842" s="1" t="s">
        <v>18451</v>
      </c>
      <c r="G1842" s="1" t="str">
        <f>_xlfn.TEXTBEFORE(Table4[[#This Row],[rxn     upper-bound     lower-bound]]," ")</f>
        <v>ENZLOAD-NDPK6_c_FWD-rt0575</v>
      </c>
      <c r="H1842" s="1">
        <f>_xlfn.NUMBERVALUE(TRIM(_xlfn.TEXTBEFORE(_xlfn.TEXTAFTER(Table4[[#This Row],[rxn     upper-bound     lower-bound]],Table4[[#This Row],[rxn]]),Table4[[#This Row],[lb]],-1)))</f>
        <v>2.3408396800000002</v>
      </c>
      <c r="I1842" s="1" t="str">
        <f>_xlfn.TEXTAFTER(Table4[[#This Row],[rxn     upper-bound     lower-bound]]," ",-1)</f>
        <v>0.00000000</v>
      </c>
    </row>
    <row r="1843" spans="1:9">
      <c r="A1843" s="1" t="s">
        <v>14759</v>
      </c>
      <c r="B1843" s="1" t="str">
        <f>_xlfn.TEXTBEFORE(ENZLOAD[[#This Row],[ENZLOAD (from enz_from_proteome)]]," ")</f>
        <v>ENZLOAD-NDPK6_c_FWD-rt7311</v>
      </c>
      <c r="C1843" s="1">
        <f>_xlfn.NUMBERVALUE(_xlfn.TEXTAFTER(ENZLOAD[[#This Row],[ENZLOAD (from enz_from_proteome)]]," ",-1))</f>
        <v>2.4784310296160001E-5</v>
      </c>
      <c r="F1843" s="1" t="s">
        <v>18452</v>
      </c>
      <c r="G1843" s="1" t="str">
        <f>_xlfn.TEXTBEFORE(Table4[[#This Row],[rxn     upper-bound     lower-bound]]," ")</f>
        <v>ENZLOAD-NDPK6_c_FWD-rt7311</v>
      </c>
      <c r="H1843" s="1">
        <f>_xlfn.NUMBERVALUE(TRIM(_xlfn.TEXTBEFORE(_xlfn.TEXTAFTER(Table4[[#This Row],[rxn     upper-bound     lower-bound]],Table4[[#This Row],[rxn]]),Table4[[#This Row],[lb]],-1)))</f>
        <v>2.5963863900000002</v>
      </c>
      <c r="I1843" s="1" t="str">
        <f>_xlfn.TEXTAFTER(Table4[[#This Row],[rxn     upper-bound     lower-bound]]," ",-1)</f>
        <v>0.00000000</v>
      </c>
    </row>
    <row r="1844" spans="1:9">
      <c r="A1844" s="1" t="s">
        <v>14760</v>
      </c>
      <c r="B1844" s="1" t="str">
        <f>_xlfn.TEXTBEFORE(ENZLOAD[[#This Row],[ENZLOAD (from enz_from_proteome)]]," ")</f>
        <v>ENZLOAD-NDPK7_c_FWD-rt0575</v>
      </c>
      <c r="C1844" s="1">
        <f>_xlfn.NUMBERVALUE(_xlfn.TEXTAFTER(ENZLOAD[[#This Row],[ENZLOAD (from enz_from_proteome)]]," ",-1))</f>
        <v>0</v>
      </c>
      <c r="F1844" s="1" t="s">
        <v>18453</v>
      </c>
      <c r="G1844" s="1" t="str">
        <f>_xlfn.TEXTBEFORE(Table4[[#This Row],[rxn     upper-bound     lower-bound]]," ")</f>
        <v>ENZLOAD-NDPK7_c_FWD-rt0575</v>
      </c>
      <c r="H1844" s="1">
        <f>_xlfn.NUMBERVALUE(TRIM(_xlfn.TEXTBEFORE(_xlfn.TEXTAFTER(Table4[[#This Row],[rxn     upper-bound     lower-bound]],Table4[[#This Row],[rxn]]),Table4[[#This Row],[lb]],-1)))</f>
        <v>2.3408396800000002</v>
      </c>
      <c r="I1844" s="1" t="str">
        <f>_xlfn.TEXTAFTER(Table4[[#This Row],[rxn     upper-bound     lower-bound]]," ",-1)</f>
        <v>0.00000000</v>
      </c>
    </row>
    <row r="1845" spans="1:9">
      <c r="A1845" s="1" t="s">
        <v>14761</v>
      </c>
      <c r="B1845" s="1" t="str">
        <f>_xlfn.TEXTBEFORE(ENZLOAD[[#This Row],[ENZLOAD (from enz_from_proteome)]]," ")</f>
        <v>ENZLOAD-NDPK7_c_FWD-rt7311</v>
      </c>
      <c r="C1845" s="1">
        <f>_xlfn.NUMBERVALUE(_xlfn.TEXTAFTER(ENZLOAD[[#This Row],[ENZLOAD (from enz_from_proteome)]]," ",-1))</f>
        <v>2.4784310296160001E-5</v>
      </c>
      <c r="F1845" s="1" t="s">
        <v>18454</v>
      </c>
      <c r="G1845" s="1" t="str">
        <f>_xlfn.TEXTBEFORE(Table4[[#This Row],[rxn     upper-bound     lower-bound]]," ")</f>
        <v>ENZLOAD-NDPK7_c_FWD-rt7311</v>
      </c>
      <c r="H1845" s="1">
        <f>_xlfn.NUMBERVALUE(TRIM(_xlfn.TEXTBEFORE(_xlfn.TEXTAFTER(Table4[[#This Row],[rxn     upper-bound     lower-bound]],Table4[[#This Row],[rxn]]),Table4[[#This Row],[lb]],-1)))</f>
        <v>2.5963863900000002</v>
      </c>
      <c r="I1845" s="1" t="str">
        <f>_xlfn.TEXTAFTER(Table4[[#This Row],[rxn     upper-bound     lower-bound]]," ",-1)</f>
        <v>0.00000000</v>
      </c>
    </row>
    <row r="1846" spans="1:9">
      <c r="A1846" s="1" t="s">
        <v>14762</v>
      </c>
      <c r="B1846" s="1" t="str">
        <f>_xlfn.TEXTBEFORE(ENZLOAD[[#This Row],[ENZLOAD (from enz_from_proteome)]]," ")</f>
        <v>ENZLOAD-NDPK8_c_FWD-rt0575</v>
      </c>
      <c r="C1846" s="1">
        <f>_xlfn.NUMBERVALUE(_xlfn.TEXTAFTER(ENZLOAD[[#This Row],[ENZLOAD (from enz_from_proteome)]]," ",-1))</f>
        <v>0</v>
      </c>
      <c r="F1846" s="1" t="s">
        <v>18455</v>
      </c>
      <c r="G1846" s="1" t="str">
        <f>_xlfn.TEXTBEFORE(Table4[[#This Row],[rxn     upper-bound     lower-bound]]," ")</f>
        <v>ENZLOAD-NDPK8_c_FWD-rt0575</v>
      </c>
      <c r="H1846" s="1">
        <f>_xlfn.NUMBERVALUE(TRIM(_xlfn.TEXTBEFORE(_xlfn.TEXTAFTER(Table4[[#This Row],[rxn     upper-bound     lower-bound]],Table4[[#This Row],[rxn]]),Table4[[#This Row],[lb]],-1)))</f>
        <v>2.3408396800000002</v>
      </c>
      <c r="I1846" s="1" t="str">
        <f>_xlfn.TEXTAFTER(Table4[[#This Row],[rxn     upper-bound     lower-bound]]," ",-1)</f>
        <v>0.00000000</v>
      </c>
    </row>
    <row r="1847" spans="1:9">
      <c r="A1847" s="1" t="s">
        <v>14763</v>
      </c>
      <c r="B1847" s="1" t="str">
        <f>_xlfn.TEXTBEFORE(ENZLOAD[[#This Row],[ENZLOAD (from enz_from_proteome)]]," ")</f>
        <v>ENZLOAD-NDPK8_c_FWD-rt7311</v>
      </c>
      <c r="C1847" s="1">
        <f>_xlfn.NUMBERVALUE(_xlfn.TEXTAFTER(ENZLOAD[[#This Row],[ENZLOAD (from enz_from_proteome)]]," ",-1))</f>
        <v>2.4784310296160001E-5</v>
      </c>
      <c r="F1847" s="1" t="s">
        <v>18456</v>
      </c>
      <c r="G1847" s="1" t="str">
        <f>_xlfn.TEXTBEFORE(Table4[[#This Row],[rxn     upper-bound     lower-bound]]," ")</f>
        <v>ENZLOAD-NDPK8_c_FWD-rt7311</v>
      </c>
      <c r="H1847" s="1">
        <f>_xlfn.NUMBERVALUE(TRIM(_xlfn.TEXTBEFORE(_xlfn.TEXTAFTER(Table4[[#This Row],[rxn     upper-bound     lower-bound]],Table4[[#This Row],[rxn]]),Table4[[#This Row],[lb]],-1)))</f>
        <v>2.5963863900000002</v>
      </c>
      <c r="I1847" s="1" t="str">
        <f>_xlfn.TEXTAFTER(Table4[[#This Row],[rxn     upper-bound     lower-bound]]," ",-1)</f>
        <v>0.00000000</v>
      </c>
    </row>
    <row r="1848" spans="1:9">
      <c r="A1848" s="1" t="s">
        <v>14764</v>
      </c>
      <c r="B1848" s="1" t="str">
        <f>_xlfn.TEXTBEFORE(ENZLOAD[[#This Row],[ENZLOAD (from enz_from_proteome)]]," ")</f>
        <v>ENZLOAD-NDPK9_c_FWD-rt0575</v>
      </c>
      <c r="C1848" s="1">
        <f>_xlfn.NUMBERVALUE(_xlfn.TEXTAFTER(ENZLOAD[[#This Row],[ENZLOAD (from enz_from_proteome)]]," ",-1))</f>
        <v>0</v>
      </c>
      <c r="F1848" s="1" t="s">
        <v>18457</v>
      </c>
      <c r="G1848" s="1" t="str">
        <f>_xlfn.TEXTBEFORE(Table4[[#This Row],[rxn     upper-bound     lower-bound]]," ")</f>
        <v>ENZLOAD-NDPK9_c_FWD-rt0575</v>
      </c>
      <c r="H1848" s="1">
        <f>_xlfn.NUMBERVALUE(TRIM(_xlfn.TEXTBEFORE(_xlfn.TEXTAFTER(Table4[[#This Row],[rxn     upper-bound     lower-bound]],Table4[[#This Row],[rxn]]),Table4[[#This Row],[lb]],-1)))</f>
        <v>2.3408396800000002</v>
      </c>
      <c r="I1848" s="1" t="str">
        <f>_xlfn.TEXTAFTER(Table4[[#This Row],[rxn     upper-bound     lower-bound]]," ",-1)</f>
        <v>0.00000000</v>
      </c>
    </row>
    <row r="1849" spans="1:9">
      <c r="A1849" s="1" t="s">
        <v>14765</v>
      </c>
      <c r="B1849" s="1" t="str">
        <f>_xlfn.TEXTBEFORE(ENZLOAD[[#This Row],[ENZLOAD (from enz_from_proteome)]]," ")</f>
        <v>ENZLOAD-NDPK9_c_FWD-rt7311</v>
      </c>
      <c r="C1849" s="1">
        <f>_xlfn.NUMBERVALUE(_xlfn.TEXTAFTER(ENZLOAD[[#This Row],[ENZLOAD (from enz_from_proteome)]]," ",-1))</f>
        <v>2.4784310296160001E-5</v>
      </c>
      <c r="F1849" s="1" t="s">
        <v>18458</v>
      </c>
      <c r="G1849" s="1" t="str">
        <f>_xlfn.TEXTBEFORE(Table4[[#This Row],[rxn     upper-bound     lower-bound]]," ")</f>
        <v>ENZLOAD-NDPK9_c_FWD-rt7311</v>
      </c>
      <c r="H1849" s="1">
        <f>_xlfn.NUMBERVALUE(TRIM(_xlfn.TEXTBEFORE(_xlfn.TEXTAFTER(Table4[[#This Row],[rxn     upper-bound     lower-bound]],Table4[[#This Row],[rxn]]),Table4[[#This Row],[lb]],-1)))</f>
        <v>2.5963863900000002</v>
      </c>
      <c r="I1849" s="1" t="str">
        <f>_xlfn.TEXTAFTER(Table4[[#This Row],[rxn     upper-bound     lower-bound]]," ",-1)</f>
        <v>0.00000000</v>
      </c>
    </row>
    <row r="1850" spans="1:9">
      <c r="A1850" s="1" t="s">
        <v>14766</v>
      </c>
      <c r="B1850" s="1" t="str">
        <f>_xlfn.TEXTBEFORE(ENZLOAD[[#This Row],[ENZLOAD (from enz_from_proteome)]]," ")</f>
        <v>ENZLOAD-NFORTYR2t_c_e_FWD-rt2566</v>
      </c>
      <c r="C1850" s="1">
        <f>_xlfn.NUMBERVALUE(_xlfn.TEXTAFTER(ENZLOAD[[#This Row],[ENZLOAD (from enz_from_proteome)]]," ",-1))</f>
        <v>1.824464499E-8</v>
      </c>
      <c r="F1850" s="1" t="s">
        <v>18459</v>
      </c>
      <c r="G1850" s="1" t="str">
        <f>_xlfn.TEXTBEFORE(Table4[[#This Row],[rxn     upper-bound     lower-bound]]," ")</f>
        <v>ENZLOAD-NFORTYR2t_c_e_FWD-rt2566</v>
      </c>
      <c r="H1850" s="1">
        <f>_xlfn.NUMBERVALUE(TRIM(_xlfn.TEXTBEFORE(_xlfn.TEXTAFTER(Table4[[#This Row],[rxn     upper-bound     lower-bound]],Table4[[#This Row],[rxn]]),Table4[[#This Row],[lb]],-1)))</f>
        <v>0.73637653999999997</v>
      </c>
      <c r="I1850" s="1" t="str">
        <f>_xlfn.TEXTAFTER(Table4[[#This Row],[rxn     upper-bound     lower-bound]]," ",-1)</f>
        <v>0.00000000</v>
      </c>
    </row>
    <row r="1851" spans="1:9">
      <c r="A1851" s="1" t="s">
        <v>14767</v>
      </c>
      <c r="B1851" s="1" t="str">
        <f>_xlfn.TEXTBEFORE(ENZLOAD[[#This Row],[ENZLOAD (from enz_from_proteome)]]," ")</f>
        <v>ENZLOAD-NFTYROX_c_FWD-rt0820</v>
      </c>
      <c r="C1851" s="1">
        <f>_xlfn.NUMBERVALUE(_xlfn.TEXTAFTER(ENZLOAD[[#This Row],[ENZLOAD (from enz_from_proteome)]]," ",-1))</f>
        <v>0</v>
      </c>
      <c r="F1851" s="1" t="s">
        <v>18460</v>
      </c>
      <c r="G1851" s="1" t="str">
        <f>_xlfn.TEXTBEFORE(Table4[[#This Row],[rxn     upper-bound     lower-bound]]," ")</f>
        <v>ENZLOAD-NFTYROX_c_FWD-rt0820</v>
      </c>
      <c r="H1851" s="1">
        <f>_xlfn.NUMBERVALUE(TRIM(_xlfn.TEXTBEFORE(_xlfn.TEXTAFTER(Table4[[#This Row],[rxn     upper-bound     lower-bound]],Table4[[#This Row],[rxn]]),Table4[[#This Row],[lb]],-1)))</f>
        <v>0.69984672000000003</v>
      </c>
      <c r="I1851" s="1" t="str">
        <f>_xlfn.TEXTAFTER(Table4[[#This Row],[rxn     upper-bound     lower-bound]]," ",-1)</f>
        <v>0.00000000</v>
      </c>
    </row>
    <row r="1852" spans="1:9">
      <c r="A1852" s="1" t="s">
        <v>14768</v>
      </c>
      <c r="B1852" s="1" t="str">
        <f>_xlfn.TEXTBEFORE(ENZLOAD[[#This Row],[ENZLOAD (from enz_from_proteome)]]," ")</f>
        <v>ENZLOAD-NGLYCANS10_r_FWD-rt2904</v>
      </c>
      <c r="C1852" s="1">
        <f>_xlfn.NUMBERVALUE(_xlfn.TEXTAFTER(ENZLOAD[[#This Row],[ENZLOAD (from enz_from_proteome)]]," ",-1))</f>
        <v>6.2538757160000004E-8</v>
      </c>
      <c r="F1852" s="1" t="s">
        <v>18461</v>
      </c>
      <c r="G1852" s="1" t="str">
        <f>_xlfn.TEXTBEFORE(Table4[[#This Row],[rxn     upper-bound     lower-bound]]," ")</f>
        <v>ENZLOAD-NGLYCANS1_c_FWD-rt2834</v>
      </c>
      <c r="H1852" s="1">
        <f>_xlfn.NUMBERVALUE(TRIM(_xlfn.TEXTBEFORE(_xlfn.TEXTAFTER(Table4[[#This Row],[rxn     upper-bound     lower-bound]],Table4[[#This Row],[rxn]]),Table4[[#This Row],[lb]],-1)))</f>
        <v>0.75443557999999999</v>
      </c>
      <c r="I1852" s="1" t="str">
        <f>_xlfn.TEXTAFTER(Table4[[#This Row],[rxn     upper-bound     lower-bound]]," ",-1)</f>
        <v>0.00000000</v>
      </c>
    </row>
    <row r="1853" spans="1:9">
      <c r="A1853" s="1" t="s">
        <v>14769</v>
      </c>
      <c r="B1853" s="1" t="str">
        <f>_xlfn.TEXTBEFORE(ENZLOAD[[#This Row],[ENZLOAD (from enz_from_proteome)]]," ")</f>
        <v>ENZLOAD-NGLYCANS10_r_REV-rt2904</v>
      </c>
      <c r="C1853" s="1">
        <f>_xlfn.NUMBERVALUE(_xlfn.TEXTAFTER(ENZLOAD[[#This Row],[ENZLOAD (from enz_from_proteome)]]," ",-1))</f>
        <v>6.2538757160000004E-8</v>
      </c>
      <c r="F1853" s="1" t="s">
        <v>18462</v>
      </c>
      <c r="G1853" s="1" t="str">
        <f>_xlfn.TEXTBEFORE(Table4[[#This Row],[rxn     upper-bound     lower-bound]]," ")</f>
        <v>ENZLOAD-NGLYCANS10_r_FWD-rt2904</v>
      </c>
      <c r="H1853" s="1">
        <f>_xlfn.NUMBERVALUE(TRIM(_xlfn.TEXTBEFORE(_xlfn.TEXTAFTER(Table4[[#This Row],[rxn     upper-bound     lower-bound]],Table4[[#This Row],[rxn]]),Table4[[#This Row],[lb]],-1)))</f>
        <v>0.73144023999999996</v>
      </c>
      <c r="I1853" s="1" t="str">
        <f>_xlfn.TEXTAFTER(Table4[[#This Row],[rxn     upper-bound     lower-bound]]," ",-1)</f>
        <v>0.00000000</v>
      </c>
    </row>
    <row r="1854" spans="1:9">
      <c r="A1854" s="1" t="s">
        <v>14770</v>
      </c>
      <c r="B1854" s="1" t="str">
        <f>_xlfn.TEXTBEFORE(ENZLOAD[[#This Row],[ENZLOAD (from enz_from_proteome)]]," ")</f>
        <v>ENZLOAD-NGLYCANS11_r_FWD-rt0671</v>
      </c>
      <c r="C1854" s="1">
        <f>_xlfn.NUMBERVALUE(_xlfn.TEXTAFTER(ENZLOAD[[#This Row],[ENZLOAD (from enz_from_proteome)]]," ",-1))</f>
        <v>2.2806624084E-7</v>
      </c>
      <c r="F1854" s="1" t="s">
        <v>18463</v>
      </c>
      <c r="G1854" s="1" t="str">
        <f>_xlfn.TEXTBEFORE(Table4[[#This Row],[rxn     upper-bound     lower-bound]]," ")</f>
        <v>ENZLOAD-NGLYCANS10_r_REV-rt2904</v>
      </c>
      <c r="H1854" s="1">
        <f>_xlfn.NUMBERVALUE(TRIM(_xlfn.TEXTBEFORE(_xlfn.TEXTAFTER(Table4[[#This Row],[rxn     upper-bound     lower-bound]],Table4[[#This Row],[rxn]]),Table4[[#This Row],[lb]],-1)))</f>
        <v>0.73144023999999996</v>
      </c>
      <c r="I1854" s="1" t="str">
        <f>_xlfn.TEXTAFTER(Table4[[#This Row],[rxn     upper-bound     lower-bound]]," ",-1)</f>
        <v>0.00000000</v>
      </c>
    </row>
    <row r="1855" spans="1:9">
      <c r="A1855" s="1" t="s">
        <v>14771</v>
      </c>
      <c r="B1855" s="1" t="str">
        <f>_xlfn.TEXTBEFORE(ENZLOAD[[#This Row],[ENZLOAD (from enz_from_proteome)]]," ")</f>
        <v>ENZLOAD-NGLYCANS11_r_REV-rt0671</v>
      </c>
      <c r="C1855" s="1">
        <f>_xlfn.NUMBERVALUE(_xlfn.TEXTAFTER(ENZLOAD[[#This Row],[ENZLOAD (from enz_from_proteome)]]," ",-1))</f>
        <v>2.2806624084E-7</v>
      </c>
      <c r="F1855" s="1" t="s">
        <v>18464</v>
      </c>
      <c r="G1855" s="1" t="str">
        <f>_xlfn.TEXTBEFORE(Table4[[#This Row],[rxn     upper-bound     lower-bound]]," ")</f>
        <v>ENZLOAD-NGLYCANS11_r_FWD-rt0671</v>
      </c>
      <c r="H1855" s="1">
        <f>_xlfn.NUMBERVALUE(TRIM(_xlfn.TEXTBEFORE(_xlfn.TEXTAFTER(Table4[[#This Row],[rxn     upper-bound     lower-bound]],Table4[[#This Row],[rxn]]),Table4[[#This Row],[lb]],-1)))</f>
        <v>0.55061320999999996</v>
      </c>
      <c r="I1855" s="1" t="str">
        <f>_xlfn.TEXTAFTER(Table4[[#This Row],[rxn     upper-bound     lower-bound]]," ",-1)</f>
        <v>0.00000000</v>
      </c>
    </row>
    <row r="1856" spans="1:9">
      <c r="A1856" s="1" t="s">
        <v>14772</v>
      </c>
      <c r="B1856" s="1" t="str">
        <f>_xlfn.TEXTBEFORE(ENZLOAD[[#This Row],[ENZLOAD (from enz_from_proteome)]]," ")</f>
        <v>ENZLOAD-NGLYCANS12_r_FWD-rt2573</v>
      </c>
      <c r="C1856" s="1">
        <f>_xlfn.NUMBERVALUE(_xlfn.TEXTAFTER(ENZLOAD[[#This Row],[ENZLOAD (from enz_from_proteome)]]," ",-1))</f>
        <v>7.8224707290000003E-8</v>
      </c>
      <c r="F1856" s="1" t="s">
        <v>18465</v>
      </c>
      <c r="G1856" s="1" t="str">
        <f>_xlfn.TEXTBEFORE(Table4[[#This Row],[rxn     upper-bound     lower-bound]]," ")</f>
        <v>ENZLOAD-NGLYCANS11_r_REV-rt0671</v>
      </c>
      <c r="H1856" s="1">
        <f>_xlfn.NUMBERVALUE(TRIM(_xlfn.TEXTBEFORE(_xlfn.TEXTAFTER(Table4[[#This Row],[rxn     upper-bound     lower-bound]],Table4[[#This Row],[rxn]]),Table4[[#This Row],[lb]],-1)))</f>
        <v>0.55061320999999996</v>
      </c>
      <c r="I1856" s="1" t="str">
        <f>_xlfn.TEXTAFTER(Table4[[#This Row],[rxn     upper-bound     lower-bound]]," ",-1)</f>
        <v>0.00000000</v>
      </c>
    </row>
    <row r="1857" spans="1:9">
      <c r="A1857" s="1" t="s">
        <v>14773</v>
      </c>
      <c r="B1857" s="1" t="str">
        <f>_xlfn.TEXTBEFORE(ENZLOAD[[#This Row],[ENZLOAD (from enz_from_proteome)]]," ")</f>
        <v>ENZLOAD-NGLYCANS12_r_REV-rt2573</v>
      </c>
      <c r="C1857" s="1">
        <f>_xlfn.NUMBERVALUE(_xlfn.TEXTAFTER(ENZLOAD[[#This Row],[ENZLOAD (from enz_from_proteome)]]," ",-1))</f>
        <v>7.8224707290000003E-8</v>
      </c>
      <c r="F1857" s="1" t="s">
        <v>18466</v>
      </c>
      <c r="G1857" s="1" t="str">
        <f>_xlfn.TEXTBEFORE(Table4[[#This Row],[rxn     upper-bound     lower-bound]]," ")</f>
        <v>ENZLOAD-NGLYCANS12_r_FWD-rt2573</v>
      </c>
      <c r="H1857" s="1">
        <f>_xlfn.NUMBERVALUE(TRIM(_xlfn.TEXTBEFORE(_xlfn.TEXTAFTER(Table4[[#This Row],[rxn     upper-bound     lower-bound]],Table4[[#This Row],[rxn]]),Table4[[#This Row],[lb]],-1)))</f>
        <v>0.49247001000000001</v>
      </c>
      <c r="I1857" s="1" t="str">
        <f>_xlfn.TEXTAFTER(Table4[[#This Row],[rxn     upper-bound     lower-bound]]," ",-1)</f>
        <v>0.00000000</v>
      </c>
    </row>
    <row r="1858" spans="1:9">
      <c r="A1858" s="1" t="s">
        <v>14774</v>
      </c>
      <c r="B1858" s="1" t="str">
        <f>_xlfn.TEXTBEFORE(ENZLOAD[[#This Row],[ENZLOAD (from enz_from_proteome)]]," ")</f>
        <v>ENZLOAD-NGLYCANS13_r_FWD-rt6611</v>
      </c>
      <c r="C1858" s="1">
        <f>_xlfn.NUMBERVALUE(_xlfn.TEXTAFTER(ENZLOAD[[#This Row],[ENZLOAD (from enz_from_proteome)]]," ",-1))</f>
        <v>6.9003784199999902E-9</v>
      </c>
      <c r="F1858" s="1" t="s">
        <v>18467</v>
      </c>
      <c r="G1858" s="1" t="str">
        <f>_xlfn.TEXTBEFORE(Table4[[#This Row],[rxn     upper-bound     lower-bound]]," ")</f>
        <v>ENZLOAD-NGLYCANS12_r_REV-rt2573</v>
      </c>
      <c r="H1858" s="1">
        <f>_xlfn.NUMBERVALUE(TRIM(_xlfn.TEXTBEFORE(_xlfn.TEXTAFTER(Table4[[#This Row],[rxn     upper-bound     lower-bound]],Table4[[#This Row],[rxn]]),Table4[[#This Row],[lb]],-1)))</f>
        <v>0.49247001000000001</v>
      </c>
      <c r="I1858" s="1" t="str">
        <f>_xlfn.TEXTAFTER(Table4[[#This Row],[rxn     upper-bound     lower-bound]]," ",-1)</f>
        <v>0.00000000</v>
      </c>
    </row>
    <row r="1859" spans="1:9">
      <c r="A1859" s="1" t="s">
        <v>14775</v>
      </c>
      <c r="B1859" s="1" t="str">
        <f>_xlfn.TEXTBEFORE(ENZLOAD[[#This Row],[ENZLOAD (from enz_from_proteome)]]," ")</f>
        <v>ENZLOAD-NGLYCANS13_r_REV-rt6611</v>
      </c>
      <c r="C1859" s="1">
        <f>_xlfn.NUMBERVALUE(_xlfn.TEXTAFTER(ENZLOAD[[#This Row],[ENZLOAD (from enz_from_proteome)]]," ",-1))</f>
        <v>6.9003784199999902E-9</v>
      </c>
      <c r="F1859" s="1" t="s">
        <v>18468</v>
      </c>
      <c r="G1859" s="1" t="str">
        <f>_xlfn.TEXTBEFORE(Table4[[#This Row],[rxn     upper-bound     lower-bound]]," ")</f>
        <v>ENZLOAD-NGLYCANS13_r_FWD-rt6611</v>
      </c>
      <c r="H1859" s="1">
        <f>_xlfn.NUMBERVALUE(TRIM(_xlfn.TEXTBEFORE(_xlfn.TEXTAFTER(Table4[[#This Row],[rxn     upper-bound     lower-bound]],Table4[[#This Row],[rxn]]),Table4[[#This Row],[lb]],-1)))</f>
        <v>0.67504503999999999</v>
      </c>
      <c r="I1859" s="1" t="str">
        <f>_xlfn.TEXTAFTER(Table4[[#This Row],[rxn     upper-bound     lower-bound]]," ",-1)</f>
        <v>0.00000000</v>
      </c>
    </row>
    <row r="1860" spans="1:9">
      <c r="A1860" s="1" t="s">
        <v>14776</v>
      </c>
      <c r="B1860" s="1" t="str">
        <f>_xlfn.TEXTBEFORE(ENZLOAD[[#This Row],[ENZLOAD (from enz_from_proteome)]]," ")</f>
        <v>ENZLOAD-NGLYCANS14_r_FWD-rt2972</v>
      </c>
      <c r="C1860" s="1">
        <f>_xlfn.NUMBERVALUE(_xlfn.TEXTAFTER(ENZLOAD[[#This Row],[ENZLOAD (from enz_from_proteome)]]," ",-1))</f>
        <v>0</v>
      </c>
      <c r="F1860" s="1" t="s">
        <v>18469</v>
      </c>
      <c r="G1860" s="1" t="str">
        <f>_xlfn.TEXTBEFORE(Table4[[#This Row],[rxn     upper-bound     lower-bound]]," ")</f>
        <v>ENZLOAD-NGLYCANS13_r_REV-rt6611</v>
      </c>
      <c r="H1860" s="1">
        <f>_xlfn.NUMBERVALUE(TRIM(_xlfn.TEXTBEFORE(_xlfn.TEXTAFTER(Table4[[#This Row],[rxn     upper-bound     lower-bound]],Table4[[#This Row],[rxn]]),Table4[[#This Row],[lb]],-1)))</f>
        <v>0.67504503999999999</v>
      </c>
      <c r="I1860" s="1" t="str">
        <f>_xlfn.TEXTAFTER(Table4[[#This Row],[rxn     upper-bound     lower-bound]]," ",-1)</f>
        <v>0.00000000</v>
      </c>
    </row>
    <row r="1861" spans="1:9">
      <c r="A1861" s="1" t="s">
        <v>14777</v>
      </c>
      <c r="B1861" s="1" t="str">
        <f>_xlfn.TEXTBEFORE(ENZLOAD[[#This Row],[ENZLOAD (from enz_from_proteome)]]," ")</f>
        <v>ENZLOAD-NGLYCANS14_r_REV-rt2972</v>
      </c>
      <c r="C1861" s="1">
        <f>_xlfn.NUMBERVALUE(_xlfn.TEXTAFTER(ENZLOAD[[#This Row],[ENZLOAD (from enz_from_proteome)]]," ",-1))</f>
        <v>0</v>
      </c>
      <c r="F1861" s="1" t="s">
        <v>18470</v>
      </c>
      <c r="G1861" s="1" t="str">
        <f>_xlfn.TEXTBEFORE(Table4[[#This Row],[rxn     upper-bound     lower-bound]]," ")</f>
        <v>ENZLOAD-NGLYCANS14_r_FWD-rt2972</v>
      </c>
      <c r="H1861" s="1">
        <f>_xlfn.NUMBERVALUE(TRIM(_xlfn.TEXTBEFORE(_xlfn.TEXTAFTER(Table4[[#This Row],[rxn     upper-bound     lower-bound]],Table4[[#This Row],[rxn]]),Table4[[#This Row],[lb]],-1)))</f>
        <v>0.74791353000000005</v>
      </c>
      <c r="I1861" s="1" t="str">
        <f>_xlfn.TEXTAFTER(Table4[[#This Row],[rxn     upper-bound     lower-bound]]," ",-1)</f>
        <v>0.00000000</v>
      </c>
    </row>
    <row r="1862" spans="1:9">
      <c r="A1862" s="1" t="s">
        <v>14778</v>
      </c>
      <c r="B1862" s="1" t="str">
        <f>_xlfn.TEXTBEFORE(ENZLOAD[[#This Row],[ENZLOAD (from enz_from_proteome)]]," ")</f>
        <v>ENZLOAD-NGLYCANS15_r_FWD-rt3790</v>
      </c>
      <c r="C1862" s="1">
        <f>_xlfn.NUMBERVALUE(_xlfn.TEXTAFTER(ENZLOAD[[#This Row],[ENZLOAD (from enz_from_proteome)]]," ",-1))</f>
        <v>2.5905912061000002E-7</v>
      </c>
      <c r="F1862" s="1" t="s">
        <v>18471</v>
      </c>
      <c r="G1862" s="1" t="str">
        <f>_xlfn.TEXTBEFORE(Table4[[#This Row],[rxn     upper-bound     lower-bound]]," ")</f>
        <v>ENZLOAD-NGLYCANS14_r_REV-rt2972</v>
      </c>
      <c r="H1862" s="1">
        <f>_xlfn.NUMBERVALUE(TRIM(_xlfn.TEXTBEFORE(_xlfn.TEXTAFTER(Table4[[#This Row],[rxn     upper-bound     lower-bound]],Table4[[#This Row],[rxn]]),Table4[[#This Row],[lb]],-1)))</f>
        <v>0.74791353000000005</v>
      </c>
      <c r="I1862" s="1" t="str">
        <f>_xlfn.TEXTAFTER(Table4[[#This Row],[rxn     upper-bound     lower-bound]]," ",-1)</f>
        <v>0.00000000</v>
      </c>
    </row>
    <row r="1863" spans="1:9">
      <c r="A1863" s="1" t="s">
        <v>14779</v>
      </c>
      <c r="B1863" s="1" t="str">
        <f>_xlfn.TEXTBEFORE(ENZLOAD[[#This Row],[ENZLOAD (from enz_from_proteome)]]," ")</f>
        <v>ENZLOAD-NGLYCANS15_r_REV-rt3790</v>
      </c>
      <c r="C1863" s="1">
        <f>_xlfn.NUMBERVALUE(_xlfn.TEXTAFTER(ENZLOAD[[#This Row],[ENZLOAD (from enz_from_proteome)]]," ",-1))</f>
        <v>2.5905912061000002E-7</v>
      </c>
      <c r="F1863" s="1" t="s">
        <v>18472</v>
      </c>
      <c r="G1863" s="1" t="str">
        <f>_xlfn.TEXTBEFORE(Table4[[#This Row],[rxn     upper-bound     lower-bound]]," ")</f>
        <v>ENZLOAD-NGLYCANS15_r_FWD-rt3790</v>
      </c>
      <c r="H1863" s="1">
        <f>_xlfn.NUMBERVALUE(TRIM(_xlfn.TEXTBEFORE(_xlfn.TEXTAFTER(Table4[[#This Row],[rxn     upper-bound     lower-bound]],Table4[[#This Row],[rxn]]),Table4[[#This Row],[lb]],-1)))</f>
        <v>0.48349490000000001</v>
      </c>
      <c r="I1863" s="1" t="str">
        <f>_xlfn.TEXTAFTER(Table4[[#This Row],[rxn     upper-bound     lower-bound]]," ",-1)</f>
        <v>0.00000000</v>
      </c>
    </row>
    <row r="1864" spans="1:9">
      <c r="A1864" s="1" t="s">
        <v>14780</v>
      </c>
      <c r="B1864" s="1" t="str">
        <f>_xlfn.TEXTBEFORE(ENZLOAD[[#This Row],[ENZLOAD (from enz_from_proteome)]]," ")</f>
        <v>ENZLOAD-NGLYCANS16_r_FWD-rt1613</v>
      </c>
      <c r="C1864" s="1">
        <f>_xlfn.NUMBERVALUE(_xlfn.TEXTAFTER(ENZLOAD[[#This Row],[ENZLOAD (from enz_from_proteome)]]," ",-1))</f>
        <v>1.8008384925999999E-7</v>
      </c>
      <c r="F1864" s="1" t="s">
        <v>18473</v>
      </c>
      <c r="G1864" s="1" t="str">
        <f>_xlfn.TEXTBEFORE(Table4[[#This Row],[rxn     upper-bound     lower-bound]]," ")</f>
        <v>ENZLOAD-NGLYCANS15_r_REV-rt3790</v>
      </c>
      <c r="H1864" s="1">
        <f>_xlfn.NUMBERVALUE(TRIM(_xlfn.TEXTBEFORE(_xlfn.TEXTAFTER(Table4[[#This Row],[rxn     upper-bound     lower-bound]],Table4[[#This Row],[rxn]]),Table4[[#This Row],[lb]],-1)))</f>
        <v>0.48349490000000001</v>
      </c>
      <c r="I1864" s="1" t="str">
        <f>_xlfn.TEXTAFTER(Table4[[#This Row],[rxn     upper-bound     lower-bound]]," ",-1)</f>
        <v>0.00000000</v>
      </c>
    </row>
    <row r="1865" spans="1:9">
      <c r="A1865" s="1" t="s">
        <v>14781</v>
      </c>
      <c r="B1865" s="1" t="str">
        <f>_xlfn.TEXTBEFORE(ENZLOAD[[#This Row],[ENZLOAD (from enz_from_proteome)]]," ")</f>
        <v>ENZLOAD-NGLYCANS16_r_REV-rt1613</v>
      </c>
      <c r="C1865" s="1">
        <f>_xlfn.NUMBERVALUE(_xlfn.TEXTAFTER(ENZLOAD[[#This Row],[ENZLOAD (from enz_from_proteome)]]," ",-1))</f>
        <v>1.8008384925999999E-7</v>
      </c>
      <c r="F1865" s="1" t="s">
        <v>18474</v>
      </c>
      <c r="G1865" s="1" t="str">
        <f>_xlfn.TEXTBEFORE(Table4[[#This Row],[rxn     upper-bound     lower-bound]]," ")</f>
        <v>ENZLOAD-NGLYCANS16_r_FWD-rt1613</v>
      </c>
      <c r="H1865" s="1">
        <f>_xlfn.NUMBERVALUE(TRIM(_xlfn.TEXTBEFORE(_xlfn.TEXTAFTER(Table4[[#This Row],[rxn     upper-bound     lower-bound]],Table4[[#This Row],[rxn]]),Table4[[#This Row],[lb]],-1)))</f>
        <v>0.47390019</v>
      </c>
      <c r="I1865" s="1" t="str">
        <f>_xlfn.TEXTAFTER(Table4[[#This Row],[rxn     upper-bound     lower-bound]]," ",-1)</f>
        <v>0.00000000</v>
      </c>
    </row>
    <row r="1866" spans="1:9">
      <c r="A1866" s="1" t="s">
        <v>14782</v>
      </c>
      <c r="B1866" s="1" t="str">
        <f>_xlfn.TEXTBEFORE(ENZLOAD[[#This Row],[ENZLOAD (from enz_from_proteome)]]," ")</f>
        <v>ENZLOAD-NGLYCANS17_r_FWD-rt1802</v>
      </c>
      <c r="C1866" s="1">
        <f>_xlfn.NUMBERVALUE(_xlfn.TEXTAFTER(ENZLOAD[[#This Row],[ENZLOAD (from enz_from_proteome)]]," ",-1))</f>
        <v>1.7064538478999999E-7</v>
      </c>
      <c r="F1866" s="1" t="s">
        <v>18475</v>
      </c>
      <c r="G1866" s="1" t="str">
        <f>_xlfn.TEXTBEFORE(Table4[[#This Row],[rxn     upper-bound     lower-bound]]," ")</f>
        <v>ENZLOAD-NGLYCANS16_r_REV-rt1613</v>
      </c>
      <c r="H1866" s="1">
        <f>_xlfn.NUMBERVALUE(TRIM(_xlfn.TEXTBEFORE(_xlfn.TEXTAFTER(Table4[[#This Row],[rxn     upper-bound     lower-bound]],Table4[[#This Row],[rxn]]),Table4[[#This Row],[lb]],-1)))</f>
        <v>0.47390019</v>
      </c>
      <c r="I1866" s="1" t="str">
        <f>_xlfn.TEXTAFTER(Table4[[#This Row],[rxn     upper-bound     lower-bound]]," ",-1)</f>
        <v>0.00000000</v>
      </c>
    </row>
    <row r="1867" spans="1:9">
      <c r="A1867" s="1" t="s">
        <v>14783</v>
      </c>
      <c r="B1867" s="1" t="str">
        <f>_xlfn.TEXTBEFORE(ENZLOAD[[#This Row],[ENZLOAD (from enz_from_proteome)]]," ")</f>
        <v>ENZLOAD-NGLYCANS17_r_REV-rt1802</v>
      </c>
      <c r="C1867" s="1">
        <f>_xlfn.NUMBERVALUE(_xlfn.TEXTAFTER(ENZLOAD[[#This Row],[ENZLOAD (from enz_from_proteome)]]," ",-1))</f>
        <v>1.7064538478999999E-7</v>
      </c>
      <c r="F1867" s="1" t="s">
        <v>18476</v>
      </c>
      <c r="G1867" s="1" t="str">
        <f>_xlfn.TEXTBEFORE(Table4[[#This Row],[rxn     upper-bound     lower-bound]]," ")</f>
        <v>ENZLOAD-NGLYCANS17_r_FWD-rt1802</v>
      </c>
      <c r="H1867" s="1">
        <f>_xlfn.NUMBERVALUE(TRIM(_xlfn.TEXTBEFORE(_xlfn.TEXTAFTER(Table4[[#This Row],[rxn     upper-bound     lower-bound]],Table4[[#This Row],[rxn]]),Table4[[#This Row],[lb]],-1)))</f>
        <v>0.25514907999999997</v>
      </c>
      <c r="I1867" s="1" t="str">
        <f>_xlfn.TEXTAFTER(Table4[[#This Row],[rxn     upper-bound     lower-bound]]," ",-1)</f>
        <v>0.00000000</v>
      </c>
    </row>
    <row r="1868" spans="1:9">
      <c r="A1868" s="1" t="s">
        <v>14784</v>
      </c>
      <c r="B1868" s="1" t="str">
        <f>_xlfn.TEXTBEFORE(ENZLOAD[[#This Row],[ENZLOAD (from enz_from_proteome)]]," ")</f>
        <v>ENZLOAD-NGLYCANS18_r_FWD-rt1802</v>
      </c>
      <c r="C1868" s="1">
        <f>_xlfn.NUMBERVALUE(_xlfn.TEXTAFTER(ENZLOAD[[#This Row],[ENZLOAD (from enz_from_proteome)]]," ",-1))</f>
        <v>1.7064538478999999E-7</v>
      </c>
      <c r="F1868" s="1" t="s">
        <v>18477</v>
      </c>
      <c r="G1868" s="1" t="str">
        <f>_xlfn.TEXTBEFORE(Table4[[#This Row],[rxn     upper-bound     lower-bound]]," ")</f>
        <v>ENZLOAD-NGLYCANS17_r_REV-rt1802</v>
      </c>
      <c r="H1868" s="1">
        <f>_xlfn.NUMBERVALUE(TRIM(_xlfn.TEXTBEFORE(_xlfn.TEXTAFTER(Table4[[#This Row],[rxn     upper-bound     lower-bound]],Table4[[#This Row],[rxn]]),Table4[[#This Row],[lb]],-1)))</f>
        <v>0.25514907999999997</v>
      </c>
      <c r="I1868" s="1" t="str">
        <f>_xlfn.TEXTAFTER(Table4[[#This Row],[rxn     upper-bound     lower-bound]]," ",-1)</f>
        <v>0.00000000</v>
      </c>
    </row>
    <row r="1869" spans="1:9">
      <c r="A1869" s="1" t="s">
        <v>14785</v>
      </c>
      <c r="B1869" s="1" t="str">
        <f>_xlfn.TEXTBEFORE(ENZLOAD[[#This Row],[ENZLOAD (from enz_from_proteome)]]," ")</f>
        <v>ENZLOAD-NGLYCANS18_r_REV-rt1802</v>
      </c>
      <c r="C1869" s="1">
        <f>_xlfn.NUMBERVALUE(_xlfn.TEXTAFTER(ENZLOAD[[#This Row],[ENZLOAD (from enz_from_proteome)]]," ",-1))</f>
        <v>1.7064538478999999E-7</v>
      </c>
      <c r="F1869" s="1" t="s">
        <v>18478</v>
      </c>
      <c r="G1869" s="1" t="str">
        <f>_xlfn.TEXTBEFORE(Table4[[#This Row],[rxn     upper-bound     lower-bound]]," ")</f>
        <v>ENZLOAD-NGLYCANS18_r_FWD-rt1802</v>
      </c>
      <c r="H1869" s="1">
        <f>_xlfn.NUMBERVALUE(TRIM(_xlfn.TEXTBEFORE(_xlfn.TEXTAFTER(Table4[[#This Row],[rxn     upper-bound     lower-bound]],Table4[[#This Row],[rxn]]),Table4[[#This Row],[lb]],-1)))</f>
        <v>0.25514907999999997</v>
      </c>
      <c r="I1869" s="1" t="str">
        <f>_xlfn.TEXTAFTER(Table4[[#This Row],[rxn     upper-bound     lower-bound]]," ",-1)</f>
        <v>0.00000000</v>
      </c>
    </row>
    <row r="1870" spans="1:9">
      <c r="A1870" s="1" t="s">
        <v>14786</v>
      </c>
      <c r="B1870" s="1" t="str">
        <f>_xlfn.TEXTBEFORE(ENZLOAD[[#This Row],[ENZLOAD (from enz_from_proteome)]]," ")</f>
        <v>ENZLOAD-NGLYCANS19_g_FWD-rt0564_g</v>
      </c>
      <c r="C1870" s="1">
        <f>_xlfn.NUMBERVALUE(_xlfn.TEXTAFTER(ENZLOAD[[#This Row],[ENZLOAD (from enz_from_proteome)]]," ",-1))</f>
        <v>1.1831973645999999E-7</v>
      </c>
      <c r="F1870" s="1" t="s">
        <v>18479</v>
      </c>
      <c r="G1870" s="1" t="str">
        <f>_xlfn.TEXTBEFORE(Table4[[#This Row],[rxn     upper-bound     lower-bound]]," ")</f>
        <v>ENZLOAD-NGLYCANS18_r_REV-rt1802</v>
      </c>
      <c r="H1870" s="1">
        <f>_xlfn.NUMBERVALUE(TRIM(_xlfn.TEXTBEFORE(_xlfn.TEXTAFTER(Table4[[#This Row],[rxn     upper-bound     lower-bound]],Table4[[#This Row],[rxn]]),Table4[[#This Row],[lb]],-1)))</f>
        <v>0.25514907999999997</v>
      </c>
      <c r="I1870" s="1" t="str">
        <f>_xlfn.TEXTAFTER(Table4[[#This Row],[rxn     upper-bound     lower-bound]]," ",-1)</f>
        <v>0.00000000</v>
      </c>
    </row>
    <row r="1871" spans="1:9">
      <c r="A1871" s="1" t="s">
        <v>14787</v>
      </c>
      <c r="B1871" s="1" t="str">
        <f>_xlfn.TEXTBEFORE(ENZLOAD[[#This Row],[ENZLOAD (from enz_from_proteome)]]," ")</f>
        <v>ENZLOAD-NGLYCANS19_g_FWD-rt8131</v>
      </c>
      <c r="C1871" s="1">
        <f>_xlfn.NUMBERVALUE(_xlfn.TEXTAFTER(ENZLOAD[[#This Row],[ENZLOAD (from enz_from_proteome)]]," ",-1))</f>
        <v>1.232036232E-8</v>
      </c>
      <c r="F1871" s="1" t="s">
        <v>18480</v>
      </c>
      <c r="G1871" s="1" t="str">
        <f>_xlfn.TEXTBEFORE(Table4[[#This Row],[rxn     upper-bound     lower-bound]]," ")</f>
        <v>ENZLOAD-NGLYCANS19_g_FWD-rt0564_g</v>
      </c>
      <c r="H1871" s="1">
        <f>_xlfn.NUMBERVALUE(TRIM(_xlfn.TEXTBEFORE(_xlfn.TEXTAFTER(Table4[[#This Row],[rxn     upper-bound     lower-bound]],Table4[[#This Row],[rxn]]),Table4[[#This Row],[lb]],-1)))</f>
        <v>0.65619527</v>
      </c>
      <c r="I1871" s="1" t="str">
        <f>_xlfn.TEXTAFTER(Table4[[#This Row],[rxn     upper-bound     lower-bound]]," ",-1)</f>
        <v>0.00000000</v>
      </c>
    </row>
    <row r="1872" spans="1:9">
      <c r="A1872" s="1" t="s">
        <v>14788</v>
      </c>
      <c r="B1872" s="1" t="str">
        <f>_xlfn.TEXTBEFORE(ENZLOAD[[#This Row],[ENZLOAD (from enz_from_proteome)]]," ")</f>
        <v>ENZLOAD-NGLYCANS19_g_REV-rt0564_g</v>
      </c>
      <c r="C1872" s="1">
        <f>_xlfn.NUMBERVALUE(_xlfn.TEXTAFTER(ENZLOAD[[#This Row],[ENZLOAD (from enz_from_proteome)]]," ",-1))</f>
        <v>1.1831973645999999E-7</v>
      </c>
      <c r="F1872" s="1" t="s">
        <v>18481</v>
      </c>
      <c r="G1872" s="1" t="str">
        <f>_xlfn.TEXTBEFORE(Table4[[#This Row],[rxn     upper-bound     lower-bound]]," ")</f>
        <v>ENZLOAD-NGLYCANS19_g_REV-rt0564_g</v>
      </c>
      <c r="H1872" s="1">
        <f>_xlfn.NUMBERVALUE(TRIM(_xlfn.TEXTBEFORE(_xlfn.TEXTAFTER(Table4[[#This Row],[rxn     upper-bound     lower-bound]],Table4[[#This Row],[rxn]]),Table4[[#This Row],[lb]],-1)))</f>
        <v>0.65619527</v>
      </c>
      <c r="I1872" s="1" t="str">
        <f>_xlfn.TEXTAFTER(Table4[[#This Row],[rxn     upper-bound     lower-bound]]," ",-1)</f>
        <v>0.00000000</v>
      </c>
    </row>
    <row r="1873" spans="1:9">
      <c r="A1873" s="1" t="s">
        <v>14789</v>
      </c>
      <c r="B1873" s="1" t="str">
        <f>_xlfn.TEXTBEFORE(ENZLOAD[[#This Row],[ENZLOAD (from enz_from_proteome)]]," ")</f>
        <v>ENZLOAD-NGLYCANS19_g_REV-rt8131</v>
      </c>
      <c r="C1873" s="1">
        <f>_xlfn.NUMBERVALUE(_xlfn.TEXTAFTER(ENZLOAD[[#This Row],[ENZLOAD (from enz_from_proteome)]]," ",-1))</f>
        <v>1.232036232E-8</v>
      </c>
      <c r="F1873" s="1" t="s">
        <v>18482</v>
      </c>
      <c r="G1873" s="1" t="str">
        <f>_xlfn.TEXTBEFORE(Table4[[#This Row],[rxn     upper-bound     lower-bound]]," ")</f>
        <v>ENZLOAD-NGLYCANS19_g_FWD-rt8131</v>
      </c>
      <c r="H1873" s="1">
        <f>_xlfn.NUMBERVALUE(TRIM(_xlfn.TEXTBEFORE(_xlfn.TEXTAFTER(Table4[[#This Row],[rxn     upper-bound     lower-bound]],Table4[[#This Row],[rxn]]),Table4[[#This Row],[lb]],-1)))</f>
        <v>0.38735586999999999</v>
      </c>
      <c r="I1873" s="1" t="str">
        <f>_xlfn.TEXTAFTER(Table4[[#This Row],[rxn     upper-bound     lower-bound]]," ",-1)</f>
        <v>0.00000000</v>
      </c>
    </row>
    <row r="1874" spans="1:9">
      <c r="A1874" s="1" t="s">
        <v>14790</v>
      </c>
      <c r="B1874" s="1" t="str">
        <f>_xlfn.TEXTBEFORE(ENZLOAD[[#This Row],[ENZLOAD (from enz_from_proteome)]]," ")</f>
        <v>ENZLOAD-NGLYCANS1_c_FWD-rt2834</v>
      </c>
      <c r="C1874" s="1">
        <f>_xlfn.NUMBERVALUE(_xlfn.TEXTAFTER(ENZLOAD[[#This Row],[ENZLOAD (from enz_from_proteome)]]," ",-1))</f>
        <v>1.9351463469999998E-8</v>
      </c>
      <c r="F1874" s="1" t="s">
        <v>18483</v>
      </c>
      <c r="G1874" s="1" t="str">
        <f>_xlfn.TEXTBEFORE(Table4[[#This Row],[rxn     upper-bound     lower-bound]]," ")</f>
        <v>ENZLOAD-NGLYCANS19_g_REV-rt8131</v>
      </c>
      <c r="H1874" s="1">
        <f>_xlfn.NUMBERVALUE(TRIM(_xlfn.TEXTBEFORE(_xlfn.TEXTAFTER(Table4[[#This Row],[rxn     upper-bound     lower-bound]],Table4[[#This Row],[rxn]]),Table4[[#This Row],[lb]],-1)))</f>
        <v>0.38735586999999999</v>
      </c>
      <c r="I1874" s="1" t="str">
        <f>_xlfn.TEXTAFTER(Table4[[#This Row],[rxn     upper-bound     lower-bound]]," ",-1)</f>
        <v>0.00000000</v>
      </c>
    </row>
    <row r="1875" spans="1:9">
      <c r="A1875" s="1" t="s">
        <v>14791</v>
      </c>
      <c r="B1875" s="1" t="str">
        <f>_xlfn.TEXTBEFORE(ENZLOAD[[#This Row],[ENZLOAD (from enz_from_proteome)]]," ")</f>
        <v>ENZLOAD-NGLYCANS2_c_FWD-ALG1314</v>
      </c>
      <c r="C1875" s="1">
        <f>_xlfn.NUMBERVALUE(_xlfn.TEXTAFTER(ENZLOAD[[#This Row],[ENZLOAD (from enz_from_proteome)]]," ",-1))</f>
        <v>1.89791979999999E-10</v>
      </c>
      <c r="F1875" s="1" t="s">
        <v>18484</v>
      </c>
      <c r="G1875" s="1" t="str">
        <f>_xlfn.TEXTBEFORE(Table4[[#This Row],[rxn     upper-bound     lower-bound]]," ")</f>
        <v>ENZLOAD-NGLYCANS2_c_FWD-ALG1314</v>
      </c>
      <c r="H1875" s="1">
        <f>_xlfn.NUMBERVALUE(TRIM(_xlfn.TEXTBEFORE(_xlfn.TEXTAFTER(Table4[[#This Row],[rxn     upper-bound     lower-bound]],Table4[[#This Row],[rxn]]),Table4[[#This Row],[lb]],-1)))</f>
        <v>0.75308202000000002</v>
      </c>
      <c r="I1875" s="1" t="str">
        <f>_xlfn.TEXTAFTER(Table4[[#This Row],[rxn     upper-bound     lower-bound]]," ",-1)</f>
        <v>0.00000000</v>
      </c>
    </row>
    <row r="1876" spans="1:9">
      <c r="A1876" s="1" t="s">
        <v>14792</v>
      </c>
      <c r="B1876" s="1" t="str">
        <f>_xlfn.TEXTBEFORE(ENZLOAD[[#This Row],[ENZLOAD (from enz_from_proteome)]]," ")</f>
        <v>ENZLOAD-NGLYCANS2_c_REV-ALG1314</v>
      </c>
      <c r="C1876" s="1">
        <f>_xlfn.NUMBERVALUE(_xlfn.TEXTAFTER(ENZLOAD[[#This Row],[ENZLOAD (from enz_from_proteome)]]," ",-1))</f>
        <v>1.89791979999999E-10</v>
      </c>
      <c r="F1876" s="1" t="s">
        <v>18485</v>
      </c>
      <c r="G1876" s="1" t="str">
        <f>_xlfn.TEXTBEFORE(Table4[[#This Row],[rxn     upper-bound     lower-bound]]," ")</f>
        <v>ENZLOAD-NGLYCANS2_c_REV-ALG1314</v>
      </c>
      <c r="H1876" s="1">
        <f>_xlfn.NUMBERVALUE(TRIM(_xlfn.TEXTBEFORE(_xlfn.TEXTAFTER(Table4[[#This Row],[rxn     upper-bound     lower-bound]],Table4[[#This Row],[rxn]]),Table4[[#This Row],[lb]],-1)))</f>
        <v>0.75308202000000002</v>
      </c>
      <c r="I1876" s="1" t="str">
        <f>_xlfn.TEXTAFTER(Table4[[#This Row],[rxn     upper-bound     lower-bound]]," ",-1)</f>
        <v>0.00000000</v>
      </c>
    </row>
    <row r="1877" spans="1:9">
      <c r="A1877" s="1" t="s">
        <v>14793</v>
      </c>
      <c r="B1877" s="1" t="str">
        <f>_xlfn.TEXTBEFORE(ENZLOAD[[#This Row],[ENZLOAD (from enz_from_proteome)]]," ")</f>
        <v>ENZLOAD-NGLYCANS3_c_FWD-rt6298</v>
      </c>
      <c r="C1877" s="1">
        <f>_xlfn.NUMBERVALUE(_xlfn.TEXTAFTER(ENZLOAD[[#This Row],[ENZLOAD (from enz_from_proteome)]]," ",-1))</f>
        <v>2.3786037739999999E-8</v>
      </c>
      <c r="F1877" s="1" t="s">
        <v>18486</v>
      </c>
      <c r="G1877" s="1" t="str">
        <f>_xlfn.TEXTBEFORE(Table4[[#This Row],[rxn     upper-bound     lower-bound]]," ")</f>
        <v>ENZLOAD-NGLYCANS3_c_FWD-rt6298</v>
      </c>
      <c r="H1877" s="1">
        <f>_xlfn.NUMBERVALUE(TRIM(_xlfn.TEXTBEFORE(_xlfn.TEXTAFTER(Table4[[#This Row],[rxn     upper-bound     lower-bound]],Table4[[#This Row],[rxn]]),Table4[[#This Row],[lb]],-1)))</f>
        <v>0.77756793999999996</v>
      </c>
      <c r="I1877" s="1" t="str">
        <f>_xlfn.TEXTAFTER(Table4[[#This Row],[rxn     upper-bound     lower-bound]]," ",-1)</f>
        <v>0.00000000</v>
      </c>
    </row>
    <row r="1878" spans="1:9">
      <c r="A1878" s="1" t="s">
        <v>14794</v>
      </c>
      <c r="B1878" s="1" t="str">
        <f>_xlfn.TEXTBEFORE(ENZLOAD[[#This Row],[ENZLOAD (from enz_from_proteome)]]," ")</f>
        <v>ENZLOAD-NGLYCANS3_c_REV-rt6298</v>
      </c>
      <c r="C1878" s="1">
        <f>_xlfn.NUMBERVALUE(_xlfn.TEXTAFTER(ENZLOAD[[#This Row],[ENZLOAD (from enz_from_proteome)]]," ",-1))</f>
        <v>2.3786037739999999E-8</v>
      </c>
      <c r="F1878" s="1" t="s">
        <v>18487</v>
      </c>
      <c r="G1878" s="1" t="str">
        <f>_xlfn.TEXTBEFORE(Table4[[#This Row],[rxn     upper-bound     lower-bound]]," ")</f>
        <v>ENZLOAD-NGLYCANS3_c_REV-rt6298</v>
      </c>
      <c r="H1878" s="1">
        <f>_xlfn.NUMBERVALUE(TRIM(_xlfn.TEXTBEFORE(_xlfn.TEXTAFTER(Table4[[#This Row],[rxn     upper-bound     lower-bound]],Table4[[#This Row],[rxn]]),Table4[[#This Row],[lb]],-1)))</f>
        <v>0.77756793999999996</v>
      </c>
      <c r="I1878" s="1" t="str">
        <f>_xlfn.TEXTAFTER(Table4[[#This Row],[rxn     upper-bound     lower-bound]]," ",-1)</f>
        <v>0.00000000</v>
      </c>
    </row>
    <row r="1879" spans="1:9">
      <c r="A1879" s="1" t="s">
        <v>14795</v>
      </c>
      <c r="B1879" s="1" t="str">
        <f>_xlfn.TEXTBEFORE(ENZLOAD[[#This Row],[ENZLOAD (from enz_from_proteome)]]," ")</f>
        <v>ENZLOAD-NGLYCANS4_c_FWD-rt1727</v>
      </c>
      <c r="C1879" s="1">
        <f>_xlfn.NUMBERVALUE(_xlfn.TEXTAFTER(ENZLOAD[[#This Row],[ENZLOAD (from enz_from_proteome)]]," ",-1))</f>
        <v>8.9801631810000002E-8</v>
      </c>
      <c r="F1879" s="1" t="s">
        <v>18488</v>
      </c>
      <c r="G1879" s="1" t="str">
        <f>_xlfn.TEXTBEFORE(Table4[[#This Row],[rxn     upper-bound     lower-bound]]," ")</f>
        <v>ENZLOAD-NGLYCANS4_c_FWD-rt1727</v>
      </c>
      <c r="H1879" s="1">
        <f>_xlfn.NUMBERVALUE(TRIM(_xlfn.TEXTBEFORE(_xlfn.TEXTAFTER(Table4[[#This Row],[rxn     upper-bound     lower-bound]],Table4[[#This Row],[rxn]]),Table4[[#This Row],[lb]],-1)))</f>
        <v>0.65826671999999997</v>
      </c>
      <c r="I1879" s="1" t="str">
        <f>_xlfn.TEXTAFTER(Table4[[#This Row],[rxn     upper-bound     lower-bound]]," ",-1)</f>
        <v>0.00000000</v>
      </c>
    </row>
    <row r="1880" spans="1:9">
      <c r="A1880" s="1" t="s">
        <v>14796</v>
      </c>
      <c r="B1880" s="1" t="str">
        <f>_xlfn.TEXTBEFORE(ENZLOAD[[#This Row],[ENZLOAD (from enz_from_proteome)]]," ")</f>
        <v>ENZLOAD-NGLYCANS4_c_REV-rt1727</v>
      </c>
      <c r="C1880" s="1">
        <f>_xlfn.NUMBERVALUE(_xlfn.TEXTAFTER(ENZLOAD[[#This Row],[ENZLOAD (from enz_from_proteome)]]," ",-1))</f>
        <v>8.9801631810000002E-8</v>
      </c>
      <c r="F1880" s="1" t="s">
        <v>18489</v>
      </c>
      <c r="G1880" s="1" t="str">
        <f>_xlfn.TEXTBEFORE(Table4[[#This Row],[rxn     upper-bound     lower-bound]]," ")</f>
        <v>ENZLOAD-NGLYCANS4_c_REV-rt1727</v>
      </c>
      <c r="H1880" s="1">
        <f>_xlfn.NUMBERVALUE(TRIM(_xlfn.TEXTBEFORE(_xlfn.TEXTAFTER(Table4[[#This Row],[rxn     upper-bound     lower-bound]],Table4[[#This Row],[rxn]]),Table4[[#This Row],[lb]],-1)))</f>
        <v>0.65826671999999997</v>
      </c>
      <c r="I1880" s="1" t="str">
        <f>_xlfn.TEXTAFTER(Table4[[#This Row],[rxn     upper-bound     lower-bound]]," ",-1)</f>
        <v>0.00000000</v>
      </c>
    </row>
    <row r="1881" spans="1:9">
      <c r="A1881" s="1" t="s">
        <v>14797</v>
      </c>
      <c r="B1881" s="1" t="str">
        <f>_xlfn.TEXTBEFORE(ENZLOAD[[#This Row],[ENZLOAD (from enz_from_proteome)]]," ")</f>
        <v>ENZLOAD-NGLYCANS5_c_FWD-rt1727</v>
      </c>
      <c r="C1881" s="1">
        <f>_xlfn.NUMBERVALUE(_xlfn.TEXTAFTER(ENZLOAD[[#This Row],[ENZLOAD (from enz_from_proteome)]]," ",-1))</f>
        <v>8.9801631810000002E-8</v>
      </c>
      <c r="F1881" s="1" t="s">
        <v>18490</v>
      </c>
      <c r="G1881" s="1" t="str">
        <f>_xlfn.TEXTBEFORE(Table4[[#This Row],[rxn     upper-bound     lower-bound]]," ")</f>
        <v>ENZLOAD-NGLYCANS5_c_FWD-rt1727</v>
      </c>
      <c r="H1881" s="1">
        <f>_xlfn.NUMBERVALUE(TRIM(_xlfn.TEXTBEFORE(_xlfn.TEXTAFTER(Table4[[#This Row],[rxn     upper-bound     lower-bound]],Table4[[#This Row],[rxn]]),Table4[[#This Row],[lb]],-1)))</f>
        <v>0.65826671999999997</v>
      </c>
      <c r="I1881" s="1" t="str">
        <f>_xlfn.TEXTAFTER(Table4[[#This Row],[rxn     upper-bound     lower-bound]]," ",-1)</f>
        <v>0.00000000</v>
      </c>
    </row>
    <row r="1882" spans="1:9">
      <c r="A1882" s="1" t="s">
        <v>14798</v>
      </c>
      <c r="B1882" s="1" t="str">
        <f>_xlfn.TEXTBEFORE(ENZLOAD[[#This Row],[ENZLOAD (from enz_from_proteome)]]," ")</f>
        <v>ENZLOAD-NGLYCANS5_c_REV-rt1727</v>
      </c>
      <c r="C1882" s="1">
        <f>_xlfn.NUMBERVALUE(_xlfn.TEXTAFTER(ENZLOAD[[#This Row],[ENZLOAD (from enz_from_proteome)]]," ",-1))</f>
        <v>8.9801631810000002E-8</v>
      </c>
      <c r="F1882" s="1" t="s">
        <v>18491</v>
      </c>
      <c r="G1882" s="1" t="str">
        <f>_xlfn.TEXTBEFORE(Table4[[#This Row],[rxn     upper-bound     lower-bound]]," ")</f>
        <v>ENZLOAD-NGLYCANS5_c_REV-rt1727</v>
      </c>
      <c r="H1882" s="1">
        <f>_xlfn.NUMBERVALUE(TRIM(_xlfn.TEXTBEFORE(_xlfn.TEXTAFTER(Table4[[#This Row],[rxn     upper-bound     lower-bound]],Table4[[#This Row],[rxn]]),Table4[[#This Row],[lb]],-1)))</f>
        <v>0.65826671999999997</v>
      </c>
      <c r="I1882" s="1" t="str">
        <f>_xlfn.TEXTAFTER(Table4[[#This Row],[rxn     upper-bound     lower-bound]]," ",-1)</f>
        <v>0.00000000</v>
      </c>
    </row>
    <row r="1883" spans="1:9">
      <c r="A1883" s="1" t="s">
        <v>14799</v>
      </c>
      <c r="B1883" s="1" t="str">
        <f>_xlfn.TEXTBEFORE(ENZLOAD[[#This Row],[ENZLOAD (from enz_from_proteome)]]," ")</f>
        <v>ENZLOAD-NGLYCANS6_c_FWD-rt1577</v>
      </c>
      <c r="C1883" s="1">
        <f>_xlfn.NUMBERVALUE(_xlfn.TEXTAFTER(ENZLOAD[[#This Row],[ENZLOAD (from enz_from_proteome)]]," ",-1))</f>
        <v>8.5596612899999999E-9</v>
      </c>
      <c r="F1883" s="1" t="s">
        <v>18492</v>
      </c>
      <c r="G1883" s="1" t="str">
        <f>_xlfn.TEXTBEFORE(Table4[[#This Row],[rxn     upper-bound     lower-bound]]," ")</f>
        <v>ENZLOAD-NGLYCANS6_c_FWD-rt1577</v>
      </c>
      <c r="H1883" s="1">
        <f>_xlfn.NUMBERVALUE(TRIM(_xlfn.TEXTBEFORE(_xlfn.TEXTAFTER(Table4[[#This Row],[rxn     upper-bound     lower-bound]],Table4[[#This Row],[rxn]]),Table4[[#This Row],[lb]],-1)))</f>
        <v>0.69095713000000003</v>
      </c>
      <c r="I1883" s="1" t="str">
        <f>_xlfn.TEXTAFTER(Table4[[#This Row],[rxn     upper-bound     lower-bound]]," ",-1)</f>
        <v>0.00000000</v>
      </c>
    </row>
    <row r="1884" spans="1:9">
      <c r="A1884" s="1" t="s">
        <v>14800</v>
      </c>
      <c r="B1884" s="1" t="str">
        <f>_xlfn.TEXTBEFORE(ENZLOAD[[#This Row],[ENZLOAD (from enz_from_proteome)]]," ")</f>
        <v>ENZLOAD-NGLYCANS6_c_REV-rt1577</v>
      </c>
      <c r="C1884" s="1">
        <f>_xlfn.NUMBERVALUE(_xlfn.TEXTAFTER(ENZLOAD[[#This Row],[ENZLOAD (from enz_from_proteome)]]," ",-1))</f>
        <v>8.5596612899999999E-9</v>
      </c>
      <c r="F1884" s="1" t="s">
        <v>18493</v>
      </c>
      <c r="G1884" s="1" t="str">
        <f>_xlfn.TEXTBEFORE(Table4[[#This Row],[rxn     upper-bound     lower-bound]]," ")</f>
        <v>ENZLOAD-NGLYCANS6_c_REV-rt1577</v>
      </c>
      <c r="H1884" s="1">
        <f>_xlfn.NUMBERVALUE(TRIM(_xlfn.TEXTBEFORE(_xlfn.TEXTAFTER(Table4[[#This Row],[rxn     upper-bound     lower-bound]],Table4[[#This Row],[rxn]]),Table4[[#This Row],[lb]],-1)))</f>
        <v>0.69095713000000003</v>
      </c>
      <c r="I1884" s="1" t="str">
        <f>_xlfn.TEXTAFTER(Table4[[#This Row],[rxn     upper-bound     lower-bound]]," ",-1)</f>
        <v>0.00000000</v>
      </c>
    </row>
    <row r="1885" spans="1:9">
      <c r="A1885" s="1" t="s">
        <v>14801</v>
      </c>
      <c r="B1885" s="1" t="str">
        <f>_xlfn.TEXTBEFORE(ENZLOAD[[#This Row],[ENZLOAD (from enz_from_proteome)]]," ")</f>
        <v>ENZLOAD-NGLYCANS7_c_FWD-rt1577</v>
      </c>
      <c r="C1885" s="1">
        <f>_xlfn.NUMBERVALUE(_xlfn.TEXTAFTER(ENZLOAD[[#This Row],[ENZLOAD (from enz_from_proteome)]]," ",-1))</f>
        <v>8.5596612899999999E-9</v>
      </c>
      <c r="F1885" s="1" t="s">
        <v>18494</v>
      </c>
      <c r="G1885" s="1" t="str">
        <f>_xlfn.TEXTBEFORE(Table4[[#This Row],[rxn     upper-bound     lower-bound]]," ")</f>
        <v>ENZLOAD-NGLYCANS7_c_FWD-rt1577</v>
      </c>
      <c r="H1885" s="1">
        <f>_xlfn.NUMBERVALUE(TRIM(_xlfn.TEXTBEFORE(_xlfn.TEXTAFTER(Table4[[#This Row],[rxn     upper-bound     lower-bound]],Table4[[#This Row],[rxn]]),Table4[[#This Row],[lb]],-1)))</f>
        <v>0.69095713000000003</v>
      </c>
      <c r="I1885" s="1" t="str">
        <f>_xlfn.TEXTAFTER(Table4[[#This Row],[rxn     upper-bound     lower-bound]]," ",-1)</f>
        <v>0.00000000</v>
      </c>
    </row>
    <row r="1886" spans="1:9">
      <c r="A1886" s="1" t="s">
        <v>14802</v>
      </c>
      <c r="B1886" s="1" t="str">
        <f>_xlfn.TEXTBEFORE(ENZLOAD[[#This Row],[ENZLOAD (from enz_from_proteome)]]," ")</f>
        <v>ENZLOAD-NGLYCANS7_c_REV-rt1577</v>
      </c>
      <c r="C1886" s="1">
        <f>_xlfn.NUMBERVALUE(_xlfn.TEXTAFTER(ENZLOAD[[#This Row],[ENZLOAD (from enz_from_proteome)]]," ",-1))</f>
        <v>8.5596612899999999E-9</v>
      </c>
      <c r="F1886" s="1" t="s">
        <v>18495</v>
      </c>
      <c r="G1886" s="1" t="str">
        <f>_xlfn.TEXTBEFORE(Table4[[#This Row],[rxn     upper-bound     lower-bound]]," ")</f>
        <v>ENZLOAD-NGLYCANS7_c_REV-rt1577</v>
      </c>
      <c r="H1886" s="1">
        <f>_xlfn.NUMBERVALUE(TRIM(_xlfn.TEXTBEFORE(_xlfn.TEXTAFTER(Table4[[#This Row],[rxn     upper-bound     lower-bound]],Table4[[#This Row],[rxn]]),Table4[[#This Row],[lb]],-1)))</f>
        <v>0.69095713000000003</v>
      </c>
      <c r="I1886" s="1" t="str">
        <f>_xlfn.TEXTAFTER(Table4[[#This Row],[rxn     upper-bound     lower-bound]]," ",-1)</f>
        <v>0.00000000</v>
      </c>
    </row>
    <row r="1887" spans="1:9">
      <c r="A1887" s="1" t="s">
        <v>14803</v>
      </c>
      <c r="B1887" s="1" t="str">
        <f>_xlfn.TEXTBEFORE(ENZLOAD[[#This Row],[ENZLOAD (from enz_from_proteome)]]," ")</f>
        <v>ENZLOAD-NGLYCANS8_r_FWD-rt5214</v>
      </c>
      <c r="C1887" s="1">
        <f>_xlfn.NUMBERVALUE(_xlfn.TEXTAFTER(ENZLOAD[[#This Row],[ENZLOAD (from enz_from_proteome)]]," ",-1))</f>
        <v>7.6855716929999995E-8</v>
      </c>
      <c r="F1887" s="1" t="s">
        <v>18496</v>
      </c>
      <c r="G1887" s="1" t="str">
        <f>_xlfn.TEXTBEFORE(Table4[[#This Row],[rxn     upper-bound     lower-bound]]," ")</f>
        <v>ENZLOAD-NGLYCANS8_r_FWD-rt5214</v>
      </c>
      <c r="H1887" s="1">
        <f>_xlfn.NUMBERVALUE(TRIM(_xlfn.TEXTBEFORE(_xlfn.TEXTAFTER(Table4[[#This Row],[rxn     upper-bound     lower-bound]],Table4[[#This Row],[rxn]]),Table4[[#This Row],[lb]],-1)))</f>
        <v>0.75749023000000004</v>
      </c>
      <c r="I1887" s="1" t="str">
        <f>_xlfn.TEXTAFTER(Table4[[#This Row],[rxn     upper-bound     lower-bound]]," ",-1)</f>
        <v>0.00000000</v>
      </c>
    </row>
    <row r="1888" spans="1:9">
      <c r="A1888" s="1" t="s">
        <v>14804</v>
      </c>
      <c r="B1888" s="1" t="str">
        <f>_xlfn.TEXTBEFORE(ENZLOAD[[#This Row],[ENZLOAD (from enz_from_proteome)]]," ")</f>
        <v>ENZLOAD-NGLYCANS8_r_REV-rt5214</v>
      </c>
      <c r="C1888" s="1">
        <f>_xlfn.NUMBERVALUE(_xlfn.TEXTAFTER(ENZLOAD[[#This Row],[ENZLOAD (from enz_from_proteome)]]," ",-1))</f>
        <v>7.6855716929999995E-8</v>
      </c>
      <c r="F1888" s="1" t="s">
        <v>18497</v>
      </c>
      <c r="G1888" s="1" t="str">
        <f>_xlfn.TEXTBEFORE(Table4[[#This Row],[rxn     upper-bound     lower-bound]]," ")</f>
        <v>ENZLOAD-NGLYCANS8_r_REV-rt5214</v>
      </c>
      <c r="H1888" s="1">
        <f>_xlfn.NUMBERVALUE(TRIM(_xlfn.TEXTBEFORE(_xlfn.TEXTAFTER(Table4[[#This Row],[rxn     upper-bound     lower-bound]],Table4[[#This Row],[rxn]]),Table4[[#This Row],[lb]],-1)))</f>
        <v>0.75749023000000004</v>
      </c>
      <c r="I1888" s="1" t="str">
        <f>_xlfn.TEXTAFTER(Table4[[#This Row],[rxn     upper-bound     lower-bound]]," ",-1)</f>
        <v>0.00000000</v>
      </c>
    </row>
    <row r="1889" spans="1:9">
      <c r="A1889" s="1" t="s">
        <v>14805</v>
      </c>
      <c r="B1889" s="1" t="str">
        <f>_xlfn.TEXTBEFORE(ENZLOAD[[#This Row],[ENZLOAD (from enz_from_proteome)]]," ")</f>
        <v>ENZLOAD-NGLYCANS9_r_FWD-rt0671</v>
      </c>
      <c r="C1889" s="1">
        <f>_xlfn.NUMBERVALUE(_xlfn.TEXTAFTER(ENZLOAD[[#This Row],[ENZLOAD (from enz_from_proteome)]]," ",-1))</f>
        <v>2.2806624084E-7</v>
      </c>
      <c r="F1889" s="1" t="s">
        <v>18498</v>
      </c>
      <c r="G1889" s="1" t="str">
        <f>_xlfn.TEXTBEFORE(Table4[[#This Row],[rxn     upper-bound     lower-bound]]," ")</f>
        <v>ENZLOAD-NGLYCANS9_r_FWD-rt0671</v>
      </c>
      <c r="H1889" s="1">
        <f>_xlfn.NUMBERVALUE(TRIM(_xlfn.TEXTBEFORE(_xlfn.TEXTAFTER(Table4[[#This Row],[rxn     upper-bound     lower-bound]],Table4[[#This Row],[rxn]]),Table4[[#This Row],[lb]],-1)))</f>
        <v>0.55061320999999996</v>
      </c>
      <c r="I1889" s="1" t="str">
        <f>_xlfn.TEXTAFTER(Table4[[#This Row],[rxn     upper-bound     lower-bound]]," ",-1)</f>
        <v>0.00000000</v>
      </c>
    </row>
    <row r="1890" spans="1:9">
      <c r="A1890" s="1" t="s">
        <v>14806</v>
      </c>
      <c r="B1890" s="1" t="str">
        <f>_xlfn.TEXTBEFORE(ENZLOAD[[#This Row],[ENZLOAD (from enz_from_proteome)]]," ")</f>
        <v>ENZLOAD-NGLYCANS9_r_REV-rt0671</v>
      </c>
      <c r="C1890" s="1">
        <f>_xlfn.NUMBERVALUE(_xlfn.TEXTAFTER(ENZLOAD[[#This Row],[ENZLOAD (from enz_from_proteome)]]," ",-1))</f>
        <v>2.2806624084E-7</v>
      </c>
      <c r="F1890" s="1" t="s">
        <v>18499</v>
      </c>
      <c r="G1890" s="1" t="str">
        <f>_xlfn.TEXTBEFORE(Table4[[#This Row],[rxn     upper-bound     lower-bound]]," ")</f>
        <v>ENZLOAD-NGLYCANS9_r_REV-rt0671</v>
      </c>
      <c r="H1890" s="1">
        <f>_xlfn.NUMBERVALUE(TRIM(_xlfn.TEXTBEFORE(_xlfn.TEXTAFTER(Table4[[#This Row],[rxn     upper-bound     lower-bound]],Table4[[#This Row],[rxn]]),Table4[[#This Row],[lb]],-1)))</f>
        <v>0.55061320999999996</v>
      </c>
      <c r="I1890" s="1" t="str">
        <f>_xlfn.TEXTAFTER(Table4[[#This Row],[rxn     upper-bound     lower-bound]]," ",-1)</f>
        <v>0.00000000</v>
      </c>
    </row>
    <row r="1891" spans="1:9">
      <c r="A1891" s="1" t="s">
        <v>14807</v>
      </c>
      <c r="B1891" s="1" t="str">
        <f>_xlfn.TEXTBEFORE(ENZLOAD[[#This Row],[ENZLOAD (from enz_from_proteome)]]," ")</f>
        <v>ENZLOAD-NH4t_c_e_FWD-rt4558</v>
      </c>
      <c r="C1891" s="1">
        <f>_xlfn.NUMBERVALUE(_xlfn.TEXTAFTER(ENZLOAD[[#This Row],[ENZLOAD (from enz_from_proteome)]]," ",-1))</f>
        <v>3.6722342982000002E-7</v>
      </c>
      <c r="F1891" s="1" t="s">
        <v>18500</v>
      </c>
      <c r="G1891" s="1" t="str">
        <f>_xlfn.TEXTBEFORE(Table4[[#This Row],[rxn     upper-bound     lower-bound]]," ")</f>
        <v>ENZLOAD-NH4t_c_e_FWD-rt4558</v>
      </c>
      <c r="H1891" s="1">
        <f>_xlfn.NUMBERVALUE(TRIM(_xlfn.TEXTBEFORE(_xlfn.TEXTAFTER(Table4[[#This Row],[rxn     upper-bound     lower-bound]],Table4[[#This Row],[rxn]]),Table4[[#This Row],[lb]],-1)))</f>
        <v>0.79210484999999997</v>
      </c>
      <c r="I1891" s="1" t="str">
        <f>_xlfn.TEXTAFTER(Table4[[#This Row],[rxn     upper-bound     lower-bound]]," ",-1)</f>
        <v>0.00000000</v>
      </c>
    </row>
    <row r="1892" spans="1:9">
      <c r="A1892" s="1" t="s">
        <v>14808</v>
      </c>
      <c r="B1892" s="1" t="str">
        <f>_xlfn.TEXTBEFORE(ENZLOAD[[#This Row],[ENZLOAD (from enz_from_proteome)]]," ")</f>
        <v>ENZLOAD-NH4t_c_e_REV-rt4558</v>
      </c>
      <c r="C1892" s="1">
        <f>_xlfn.NUMBERVALUE(_xlfn.TEXTAFTER(ENZLOAD[[#This Row],[ENZLOAD (from enz_from_proteome)]]," ",-1))</f>
        <v>3.6722342982000002E-7</v>
      </c>
      <c r="F1892" s="1" t="s">
        <v>18501</v>
      </c>
      <c r="G1892" s="1" t="str">
        <f>_xlfn.TEXTBEFORE(Table4[[#This Row],[rxn     upper-bound     lower-bound]]," ")</f>
        <v>ENZLOAD-NH4t_c_e_REV-rt4558</v>
      </c>
      <c r="H1892" s="1">
        <f>_xlfn.NUMBERVALUE(TRIM(_xlfn.TEXTBEFORE(_xlfn.TEXTAFTER(Table4[[#This Row],[rxn     upper-bound     lower-bound]],Table4[[#This Row],[rxn]]),Table4[[#This Row],[lb]],-1)))</f>
        <v>0.79210484999999997</v>
      </c>
      <c r="I1892" s="1" t="str">
        <f>_xlfn.TEXTAFTER(Table4[[#This Row],[rxn     upper-bound     lower-bound]]," ",-1)</f>
        <v>0.00000000</v>
      </c>
    </row>
    <row r="1893" spans="1:9">
      <c r="A1893" s="1" t="s">
        <v>14809</v>
      </c>
      <c r="B1893" s="1" t="str">
        <f>_xlfn.TEXTBEFORE(ENZLOAD[[#This Row],[ENZLOAD (from enz_from_proteome)]]," ")</f>
        <v>ENZLOAD-NITROPP_c_FWD-rt3422</v>
      </c>
      <c r="C1893" s="1">
        <f>_xlfn.NUMBERVALUE(_xlfn.TEXTAFTER(ENZLOAD[[#This Row],[ENZLOAD (from enz_from_proteome)]]," ",-1))</f>
        <v>1.1377468306E-7</v>
      </c>
      <c r="F1893" s="1" t="s">
        <v>18502</v>
      </c>
      <c r="G1893" s="1" t="str">
        <f>_xlfn.TEXTBEFORE(Table4[[#This Row],[rxn     upper-bound     lower-bound]]," ")</f>
        <v>ENZLOAD-NITROPP_c_FWD-rt3422</v>
      </c>
      <c r="H1893" s="1">
        <f>_xlfn.NUMBERVALUE(TRIM(_xlfn.TEXTBEFORE(_xlfn.TEXTAFTER(Table4[[#This Row],[rxn     upper-bound     lower-bound]],Table4[[#This Row],[rxn]]),Table4[[#This Row],[lb]],-1)))</f>
        <v>1.1741337599999999</v>
      </c>
      <c r="I1893" s="1" t="str">
        <f>_xlfn.TEXTAFTER(Table4[[#This Row],[rxn     upper-bound     lower-bound]]," ",-1)</f>
        <v>0.00000000</v>
      </c>
    </row>
    <row r="1894" spans="1:9">
      <c r="A1894" s="1" t="s">
        <v>14810</v>
      </c>
      <c r="B1894" s="1" t="str">
        <f>_xlfn.TEXTBEFORE(ENZLOAD[[#This Row],[ENZLOAD (from enz_from_proteome)]]," ")</f>
        <v>ENZLOAD-NITROPP_c_FWD-rt4676</v>
      </c>
      <c r="C1894" s="1">
        <f>_xlfn.NUMBERVALUE(_xlfn.TEXTAFTER(ENZLOAD[[#This Row],[ENZLOAD (from enz_from_proteome)]]," ",-1))</f>
        <v>6.7184737966999998E-7</v>
      </c>
      <c r="F1894" s="1" t="s">
        <v>18503</v>
      </c>
      <c r="G1894" s="1" t="str">
        <f>_xlfn.TEXTBEFORE(Table4[[#This Row],[rxn     upper-bound     lower-bound]]," ")</f>
        <v>ENZLOAD-NITROPP_c_FWD-rt4676</v>
      </c>
      <c r="H1894" s="1">
        <f>_xlfn.NUMBERVALUE(TRIM(_xlfn.TEXTBEFORE(_xlfn.TEXTAFTER(Table4[[#This Row],[rxn     upper-bound     lower-bound]],Table4[[#This Row],[rxn]]),Table4[[#This Row],[lb]],-1)))</f>
        <v>1.3096311</v>
      </c>
      <c r="I1894" s="1" t="str">
        <f>_xlfn.TEXTAFTER(Table4[[#This Row],[rxn     upper-bound     lower-bound]]," ",-1)</f>
        <v>0.00000000</v>
      </c>
    </row>
    <row r="1895" spans="1:9">
      <c r="A1895" s="1" t="s">
        <v>14811</v>
      </c>
      <c r="B1895" s="1" t="str">
        <f>_xlfn.TEXTBEFORE(ENZLOAD[[#This Row],[ENZLOAD (from enz_from_proteome)]]," ")</f>
        <v>ENZLOAD-NITRx_c_FWD-rt4334</v>
      </c>
      <c r="C1895" s="1">
        <f>_xlfn.NUMBERVALUE(_xlfn.TEXTAFTER(ENZLOAD[[#This Row],[ENZLOAD (from enz_from_proteome)]]," ",-1))</f>
        <v>2.1833851999999999E-10</v>
      </c>
      <c r="F1895" s="1" t="s">
        <v>18504</v>
      </c>
      <c r="G1895" s="1" t="str">
        <f>_xlfn.TEXTBEFORE(Table4[[#This Row],[rxn     upper-bound     lower-bound]]," ")</f>
        <v>ENZLOAD-NITRx_c_FWD-rt4334</v>
      </c>
      <c r="H1895" s="1">
        <f>_xlfn.NUMBERVALUE(TRIM(_xlfn.TEXTBEFORE(_xlfn.TEXTAFTER(Table4[[#This Row],[rxn     upper-bound     lower-bound]],Table4[[#This Row],[rxn]]),Table4[[#This Row],[lb]],-1)))</f>
        <v>0.1784377</v>
      </c>
      <c r="I1895" s="1" t="str">
        <f>_xlfn.TEXTAFTER(Table4[[#This Row],[rxn     upper-bound     lower-bound]]," ",-1)</f>
        <v>0.00000000</v>
      </c>
    </row>
    <row r="1896" spans="1:9">
      <c r="A1896" s="1" t="s">
        <v>14812</v>
      </c>
      <c r="B1896" s="1" t="str">
        <f>_xlfn.TEXTBEFORE(ENZLOAD[[#This Row],[ENZLOAD (from enz_from_proteome)]]," ")</f>
        <v>ENZLOAD-NITRx_c_FWD-rt6640</v>
      </c>
      <c r="C1896" s="1">
        <f>_xlfn.NUMBERVALUE(_xlfn.TEXTAFTER(ENZLOAD[[#This Row],[ENZLOAD (from enz_from_proteome)]]," ",-1))</f>
        <v>4.3641481000000002E-10</v>
      </c>
      <c r="F1896" s="1" t="s">
        <v>18505</v>
      </c>
      <c r="G1896" s="1" t="str">
        <f>_xlfn.TEXTBEFORE(Table4[[#This Row],[rxn     upper-bound     lower-bound]]," ")</f>
        <v>ENZLOAD-NITRx_c_REV-rt4334</v>
      </c>
      <c r="H1896" s="1">
        <f>_xlfn.NUMBERVALUE(TRIM(_xlfn.TEXTBEFORE(_xlfn.TEXTAFTER(Table4[[#This Row],[rxn     upper-bound     lower-bound]],Table4[[#This Row],[rxn]]),Table4[[#This Row],[lb]],-1)))</f>
        <v>0.1784377</v>
      </c>
      <c r="I1896" s="1" t="str">
        <f>_xlfn.TEXTAFTER(Table4[[#This Row],[rxn     upper-bound     lower-bound]]," ",-1)</f>
        <v>0.00000000</v>
      </c>
    </row>
    <row r="1897" spans="1:9">
      <c r="A1897" s="1" t="s">
        <v>14813</v>
      </c>
      <c r="B1897" s="1" t="str">
        <f>_xlfn.TEXTBEFORE(ENZLOAD[[#This Row],[ENZLOAD (from enz_from_proteome)]]," ")</f>
        <v>ENZLOAD-NITRx_c_REV-rt4334</v>
      </c>
      <c r="C1897" s="1">
        <f>_xlfn.NUMBERVALUE(_xlfn.TEXTAFTER(ENZLOAD[[#This Row],[ENZLOAD (from enz_from_proteome)]]," ",-1))</f>
        <v>2.1833851999999999E-10</v>
      </c>
      <c r="F1897" s="1" t="s">
        <v>18506</v>
      </c>
      <c r="G1897" s="1" t="str">
        <f>_xlfn.TEXTBEFORE(Table4[[#This Row],[rxn     upper-bound     lower-bound]]," ")</f>
        <v>ENZLOAD-NITRx_c_FWD-rt6640</v>
      </c>
      <c r="H1897" s="1">
        <f>_xlfn.NUMBERVALUE(TRIM(_xlfn.TEXTBEFORE(_xlfn.TEXTAFTER(Table4[[#This Row],[rxn     upper-bound     lower-bound]],Table4[[#This Row],[rxn]]),Table4[[#This Row],[lb]],-1)))</f>
        <v>0.20767608000000001</v>
      </c>
      <c r="I1897" s="1" t="str">
        <f>_xlfn.TEXTAFTER(Table4[[#This Row],[rxn     upper-bound     lower-bound]]," ",-1)</f>
        <v>0.00000000</v>
      </c>
    </row>
    <row r="1898" spans="1:9">
      <c r="A1898" s="1" t="s">
        <v>14814</v>
      </c>
      <c r="B1898" s="1" t="str">
        <f>_xlfn.TEXTBEFORE(ENZLOAD[[#This Row],[ENZLOAD (from enz_from_proteome)]]," ")</f>
        <v>ENZLOAD-NITRx_c_REV-rt6640</v>
      </c>
      <c r="C1898" s="1">
        <f>_xlfn.NUMBERVALUE(_xlfn.TEXTAFTER(ENZLOAD[[#This Row],[ENZLOAD (from enz_from_proteome)]]," ",-1))</f>
        <v>4.3641481000000002E-10</v>
      </c>
      <c r="F1898" s="1" t="s">
        <v>18507</v>
      </c>
      <c r="G1898" s="1" t="str">
        <f>_xlfn.TEXTBEFORE(Table4[[#This Row],[rxn     upper-bound     lower-bound]]," ")</f>
        <v>ENZLOAD-NITRx_c_REV-rt6640</v>
      </c>
      <c r="H1898" s="1">
        <f>_xlfn.NUMBERVALUE(TRIM(_xlfn.TEXTBEFORE(_xlfn.TEXTAFTER(Table4[[#This Row],[rxn     upper-bound     lower-bound]],Table4[[#This Row],[rxn]]),Table4[[#This Row],[lb]],-1)))</f>
        <v>0.20767608000000001</v>
      </c>
      <c r="I1898" s="1" t="str">
        <f>_xlfn.TEXTAFTER(Table4[[#This Row],[rxn     upper-bound     lower-bound]]," ",-1)</f>
        <v>0.00000000</v>
      </c>
    </row>
    <row r="1899" spans="1:9">
      <c r="A1899" s="1" t="s">
        <v>14815</v>
      </c>
      <c r="B1899" s="1" t="str">
        <f>_xlfn.TEXTBEFORE(ENZLOAD[[#This Row],[ENZLOAD (from enz_from_proteome)]]," ")</f>
        <v>ENZLOAD-NITRy_c_FWD-rt6640</v>
      </c>
      <c r="C1899" s="1">
        <f>_xlfn.NUMBERVALUE(_xlfn.TEXTAFTER(ENZLOAD[[#This Row],[ENZLOAD (from enz_from_proteome)]]," ",-1))</f>
        <v>4.3641481000000002E-10</v>
      </c>
      <c r="F1899" s="1" t="s">
        <v>18508</v>
      </c>
      <c r="G1899" s="1" t="str">
        <f>_xlfn.TEXTBEFORE(Table4[[#This Row],[rxn     upper-bound     lower-bound]]," ")</f>
        <v>ENZLOAD-NITRy_c_FWD-rt6640</v>
      </c>
      <c r="H1899" s="1">
        <f>_xlfn.NUMBERVALUE(TRIM(_xlfn.TEXTBEFORE(_xlfn.TEXTAFTER(Table4[[#This Row],[rxn     upper-bound     lower-bound]],Table4[[#This Row],[rxn]]),Table4[[#This Row],[lb]],-1)))</f>
        <v>0.20767608000000001</v>
      </c>
      <c r="I1899" s="1" t="str">
        <f>_xlfn.TEXTAFTER(Table4[[#This Row],[rxn     upper-bound     lower-bound]]," ",-1)</f>
        <v>0.00000000</v>
      </c>
    </row>
    <row r="1900" spans="1:9">
      <c r="A1900" s="1" t="s">
        <v>14816</v>
      </c>
      <c r="B1900" s="1" t="str">
        <f>_xlfn.TEXTBEFORE(ENZLOAD[[#This Row],[ENZLOAD (from enz_from_proteome)]]," ")</f>
        <v>ENZLOAD-NNAM_c_FWD-rt3293</v>
      </c>
      <c r="C1900" s="1">
        <f>_xlfn.NUMBERVALUE(_xlfn.TEXTAFTER(ENZLOAD[[#This Row],[ENZLOAD (from enz_from_proteome)]]," ",-1))</f>
        <v>0</v>
      </c>
      <c r="F1900" s="1" t="s">
        <v>18509</v>
      </c>
      <c r="G1900" s="1" t="str">
        <f>_xlfn.TEXTBEFORE(Table4[[#This Row],[rxn     upper-bound     lower-bound]]," ")</f>
        <v>ENZLOAD-NNAM_c_FWD-rt3293</v>
      </c>
      <c r="H1900" s="1">
        <f>_xlfn.NUMBERVALUE(TRIM(_xlfn.TEXTBEFORE(_xlfn.TEXTAFTER(Table4[[#This Row],[rxn     upper-bound     lower-bound]],Table4[[#This Row],[rxn]]),Table4[[#This Row],[lb]],-1)))</f>
        <v>1.20225117</v>
      </c>
      <c r="I1900" s="1" t="str">
        <f>_xlfn.TEXTAFTER(Table4[[#This Row],[rxn     upper-bound     lower-bound]]," ",-1)</f>
        <v>0.00000000</v>
      </c>
    </row>
    <row r="1901" spans="1:9">
      <c r="A1901" s="1" t="s">
        <v>14817</v>
      </c>
      <c r="B1901" s="1" t="str">
        <f>_xlfn.TEXTBEFORE(ENZLOAD[[#This Row],[ENZLOAD (from enz_from_proteome)]]," ")</f>
        <v>ENZLOAD-NNATi_c_FWD-rt2062_c</v>
      </c>
      <c r="C1901" s="1">
        <f>_xlfn.NUMBERVALUE(_xlfn.TEXTAFTER(ENZLOAD[[#This Row],[ENZLOAD (from enz_from_proteome)]]," ",-1))</f>
        <v>2.6267009260000002E-8</v>
      </c>
      <c r="F1901" s="1" t="s">
        <v>18510</v>
      </c>
      <c r="G1901" s="1" t="str">
        <f>_xlfn.TEXTBEFORE(Table4[[#This Row],[rxn     upper-bound     lower-bound]]," ")</f>
        <v>ENZLOAD-NNATi_c_FWD-rt2062_c</v>
      </c>
      <c r="H1901" s="1">
        <f>_xlfn.NUMBERVALUE(TRIM(_xlfn.TEXTBEFORE(_xlfn.TEXTAFTER(Table4[[#This Row],[rxn     upper-bound     lower-bound]],Table4[[#This Row],[rxn]]),Table4[[#This Row],[lb]],-1)))</f>
        <v>1.0885516099999999</v>
      </c>
      <c r="I1901" s="1" t="str">
        <f>_xlfn.TEXTAFTER(Table4[[#This Row],[rxn     upper-bound     lower-bound]]," ",-1)</f>
        <v>0.00000000</v>
      </c>
    </row>
    <row r="1902" spans="1:9">
      <c r="A1902" s="1" t="s">
        <v>14818</v>
      </c>
      <c r="B1902" s="1" t="str">
        <f>_xlfn.TEXTBEFORE(ENZLOAD[[#This Row],[ENZLOAD (from enz_from_proteome)]]," ")</f>
        <v>ENZLOAD-NNDPR_c_FWD-rt1963_c</v>
      </c>
      <c r="C1902" s="1">
        <f>_xlfn.NUMBERVALUE(_xlfn.TEXTAFTER(ENZLOAD[[#This Row],[ENZLOAD (from enz_from_proteome)]]," ",-1))</f>
        <v>4.6570408329999997E-8</v>
      </c>
      <c r="F1902" s="1" t="s">
        <v>18511</v>
      </c>
      <c r="G1902" s="1" t="str">
        <f>_xlfn.TEXTBEFORE(Table4[[#This Row],[rxn     upper-bound     lower-bound]]," ")</f>
        <v>ENZLOAD-NNDPR_c_FWD-rt1963_c</v>
      </c>
      <c r="H1902" s="1">
        <f>_xlfn.NUMBERVALUE(TRIM(_xlfn.TEXTBEFORE(_xlfn.TEXTAFTER(Table4[[#This Row],[rxn     upper-bound     lower-bound]],Table4[[#This Row],[rxn]]),Table4[[#This Row],[lb]],-1)))</f>
        <v>0.21129740999999999</v>
      </c>
      <c r="I1902" s="1" t="str">
        <f>_xlfn.TEXTAFTER(Table4[[#This Row],[rxn     upper-bound     lower-bound]]," ",-1)</f>
        <v>0.00000000</v>
      </c>
    </row>
    <row r="1903" spans="1:9">
      <c r="A1903" s="1" t="s">
        <v>14819</v>
      </c>
      <c r="B1903" s="1" t="str">
        <f>_xlfn.TEXTBEFORE(ENZLOAD[[#This Row],[ENZLOAD (from enz_from_proteome)]]," ")</f>
        <v>ENZLOAD-NNDPR_m_FWD-rt1963_m</v>
      </c>
      <c r="C1903" s="1">
        <f>_xlfn.NUMBERVALUE(_xlfn.TEXTAFTER(ENZLOAD[[#This Row],[ENZLOAD (from enz_from_proteome)]]," ",-1))</f>
        <v>4.6570408329999997E-8</v>
      </c>
      <c r="F1903" s="1" t="s">
        <v>18512</v>
      </c>
      <c r="G1903" s="1" t="str">
        <f>_xlfn.TEXTBEFORE(Table4[[#This Row],[rxn     upper-bound     lower-bound]]," ")</f>
        <v>ENZLOAD-NNDPR_m_FWD-rt1963_m</v>
      </c>
      <c r="H1903" s="1">
        <f>_xlfn.NUMBERVALUE(TRIM(_xlfn.TEXTBEFORE(_xlfn.TEXTAFTER(Table4[[#This Row],[rxn     upper-bound     lower-bound]],Table4[[#This Row],[rxn]]),Table4[[#This Row],[lb]],-1)))</f>
        <v>0.21129740999999999</v>
      </c>
      <c r="I1903" s="1" t="str">
        <f>_xlfn.TEXTAFTER(Table4[[#This Row],[rxn     upper-bound     lower-bound]]," ",-1)</f>
        <v>0.00000000</v>
      </c>
    </row>
    <row r="1904" spans="1:9">
      <c r="A1904" s="1" t="s">
        <v>14820</v>
      </c>
      <c r="B1904" s="1" t="str">
        <f>_xlfn.TEXTBEFORE(ENZLOAD[[#This Row],[ENZLOAD (from enz_from_proteome)]]," ")</f>
        <v>ENZLOAD-NNMT_c_FWD-rt4917</v>
      </c>
      <c r="C1904" s="1">
        <f>_xlfn.NUMBERVALUE(_xlfn.TEXTAFTER(ENZLOAD[[#This Row],[ENZLOAD (from enz_from_proteome)]]," ",-1))</f>
        <v>7.0787163200000003E-9</v>
      </c>
      <c r="F1904" s="1" t="s">
        <v>18513</v>
      </c>
      <c r="G1904" s="1" t="str">
        <f>_xlfn.TEXTBEFORE(Table4[[#This Row],[rxn     upper-bound     lower-bound]]," ")</f>
        <v>ENZLOAD-NNMT_c_FWD-rt4917</v>
      </c>
      <c r="H1904" s="1">
        <f>_xlfn.NUMBERVALUE(TRIM(_xlfn.TEXTBEFORE(_xlfn.TEXTAFTER(Table4[[#This Row],[rxn     upper-bound     lower-bound]],Table4[[#This Row],[rxn]]),Table4[[#This Row],[lb]],-1)))</f>
        <v>1.2936123100000001</v>
      </c>
      <c r="I1904" s="1" t="str">
        <f>_xlfn.TEXTAFTER(Table4[[#This Row],[rxn     upper-bound     lower-bound]]," ",-1)</f>
        <v>0.00000000</v>
      </c>
    </row>
    <row r="1905" spans="1:9">
      <c r="A1905" s="1" t="s">
        <v>14821</v>
      </c>
      <c r="B1905" s="1" t="str">
        <f>_xlfn.TEXTBEFORE(ENZLOAD[[#This Row],[ENZLOAD (from enz_from_proteome)]]," ")</f>
        <v>ENZLOAD-NNMT_c_FWD-rt5672</v>
      </c>
      <c r="C1905" s="1">
        <f>_xlfn.NUMBERVALUE(_xlfn.TEXTAFTER(ENZLOAD[[#This Row],[ENZLOAD (from enz_from_proteome)]]," ",-1))</f>
        <v>0</v>
      </c>
      <c r="F1905" s="1" t="s">
        <v>18514</v>
      </c>
      <c r="G1905" s="1" t="str">
        <f>_xlfn.TEXTBEFORE(Table4[[#This Row],[rxn     upper-bound     lower-bound]]," ")</f>
        <v>ENZLOAD-NNMT_c_FWD-rt5672</v>
      </c>
      <c r="H1905" s="1">
        <f>_xlfn.NUMBERVALUE(TRIM(_xlfn.TEXTBEFORE(_xlfn.TEXTAFTER(Table4[[#This Row],[rxn     upper-bound     lower-bound]],Table4[[#This Row],[rxn]]),Table4[[#This Row],[lb]],-1)))</f>
        <v>1.4659459699999999</v>
      </c>
      <c r="I1905" s="1" t="str">
        <f>_xlfn.TEXTAFTER(Table4[[#This Row],[rxn     upper-bound     lower-bound]]," ",-1)</f>
        <v>0.00000000</v>
      </c>
    </row>
    <row r="1906" spans="1:9">
      <c r="A1906" s="1" t="s">
        <v>14822</v>
      </c>
      <c r="B1906" s="1" t="str">
        <f>_xlfn.TEXTBEFORE(ENZLOAD[[#This Row],[ENZLOAD (from enz_from_proteome)]]," ")</f>
        <v>ENZLOAD-NNMT_c_FWD-rt8212</v>
      </c>
      <c r="C1906" s="1">
        <f>_xlfn.NUMBERVALUE(_xlfn.TEXTAFTER(ENZLOAD[[#This Row],[ENZLOAD (from enz_from_proteome)]]," ",-1))</f>
        <v>0</v>
      </c>
      <c r="F1906" s="1" t="s">
        <v>18515</v>
      </c>
      <c r="G1906" s="1" t="str">
        <f>_xlfn.TEXTBEFORE(Table4[[#This Row],[rxn     upper-bound     lower-bound]]," ")</f>
        <v>ENZLOAD-NNMT_c_FWD-rt8212</v>
      </c>
      <c r="H1906" s="1">
        <f>_xlfn.NUMBERVALUE(TRIM(_xlfn.TEXTBEFORE(_xlfn.TEXTAFTER(Table4[[#This Row],[rxn     upper-bound     lower-bound]],Table4[[#This Row],[rxn]]),Table4[[#This Row],[lb]],-1)))</f>
        <v>1.3261386500000001</v>
      </c>
      <c r="I1906" s="1" t="str">
        <f>_xlfn.TEXTAFTER(Table4[[#This Row],[rxn     upper-bound     lower-bound]]," ",-1)</f>
        <v>0.00000000</v>
      </c>
    </row>
    <row r="1907" spans="1:9">
      <c r="A1907" s="1" t="s">
        <v>14823</v>
      </c>
      <c r="B1907" s="1" t="str">
        <f>_xlfn.TEXTBEFORE(ENZLOAD[[#This Row],[ENZLOAD (from enz_from_proteome)]]," ")</f>
        <v>ENZLOAD-NO3t_c_e_FWD-rt4068</v>
      </c>
      <c r="C1907" s="1">
        <f>_xlfn.NUMBERVALUE(_xlfn.TEXTAFTER(ENZLOAD[[#This Row],[ENZLOAD (from enz_from_proteome)]]," ",-1))</f>
        <v>0</v>
      </c>
      <c r="F1907" s="1" t="s">
        <v>18516</v>
      </c>
      <c r="G1907" s="1" t="str">
        <f>_xlfn.TEXTBEFORE(Table4[[#This Row],[rxn     upper-bound     lower-bound]]," ")</f>
        <v>ENZLOAD-NO3t_c_e_FWD-rt4068</v>
      </c>
      <c r="H1907" s="1">
        <f>_xlfn.NUMBERVALUE(TRIM(_xlfn.TEXTBEFORE(_xlfn.TEXTAFTER(Table4[[#This Row],[rxn     upper-bound     lower-bound]],Table4[[#This Row],[rxn]]),Table4[[#This Row],[lb]],-1)))</f>
        <v>0.79531200999999996</v>
      </c>
      <c r="I1907" s="1" t="str">
        <f>_xlfn.TEXTAFTER(Table4[[#This Row],[rxn     upper-bound     lower-bound]]," ",-1)</f>
        <v>0.00000000</v>
      </c>
    </row>
    <row r="1908" spans="1:9">
      <c r="A1908" s="1" t="s">
        <v>14824</v>
      </c>
      <c r="B1908" s="1" t="str">
        <f>_xlfn.TEXTBEFORE(ENZLOAD[[#This Row],[ENZLOAD (from enz_from_proteome)]]," ")</f>
        <v>ENZLOAD-NO3t_c_e_REV-rt4068</v>
      </c>
      <c r="C1908" s="1">
        <f>_xlfn.NUMBERVALUE(_xlfn.TEXTAFTER(ENZLOAD[[#This Row],[ENZLOAD (from enz_from_proteome)]]," ",-1))</f>
        <v>0</v>
      </c>
      <c r="F1908" s="1" t="s">
        <v>18517</v>
      </c>
      <c r="G1908" s="1" t="str">
        <f>_xlfn.TEXTBEFORE(Table4[[#This Row],[rxn     upper-bound     lower-bound]]," ")</f>
        <v>ENZLOAD-NO3t_c_e_REV-rt4068</v>
      </c>
      <c r="H1908" s="1">
        <f>_xlfn.NUMBERVALUE(TRIM(_xlfn.TEXTBEFORE(_xlfn.TEXTAFTER(Table4[[#This Row],[rxn     upper-bound     lower-bound]],Table4[[#This Row],[rxn]]),Table4[[#This Row],[lb]],-1)))</f>
        <v>0.79531200999999996</v>
      </c>
      <c r="I1908" s="1" t="str">
        <f>_xlfn.TEXTAFTER(Table4[[#This Row],[rxn     upper-bound     lower-bound]]," ",-1)</f>
        <v>0.00000000</v>
      </c>
    </row>
    <row r="1909" spans="1:9">
      <c r="A1909" s="1" t="s">
        <v>14825</v>
      </c>
      <c r="B1909" s="1" t="str">
        <f>_xlfn.TEXTBEFORE(ENZLOAD[[#This Row],[ENZLOAD (from enz_from_proteome)]]," ")</f>
        <v>ENZLOAD-NOX_c_FWD-rt4914</v>
      </c>
      <c r="C1909" s="1">
        <f>_xlfn.NUMBERVALUE(_xlfn.TEXTAFTER(ENZLOAD[[#This Row],[ENZLOAD (from enz_from_proteome)]]," ",-1))</f>
        <v>0</v>
      </c>
      <c r="F1909" s="1" t="s">
        <v>18518</v>
      </c>
      <c r="G1909" s="1" t="str">
        <f>_xlfn.TEXTBEFORE(Table4[[#This Row],[rxn     upper-bound     lower-bound]]," ")</f>
        <v>ENZLOAD-NOX_c_FWD-rt4914</v>
      </c>
      <c r="H1909" s="1">
        <f>_xlfn.NUMBERVALUE(TRIM(_xlfn.TEXTBEFORE(_xlfn.TEXTAFTER(Table4[[#This Row],[rxn     upper-bound     lower-bound]],Table4[[#This Row],[rxn]]),Table4[[#This Row],[lb]],-1)))</f>
        <v>0.66342192</v>
      </c>
      <c r="I1909" s="1" t="str">
        <f>_xlfn.TEXTAFTER(Table4[[#This Row],[rxn     upper-bound     lower-bound]]," ",-1)</f>
        <v>0.00000000</v>
      </c>
    </row>
    <row r="1910" spans="1:9">
      <c r="A1910" s="1" t="s">
        <v>14826</v>
      </c>
      <c r="B1910" s="1" t="str">
        <f>_xlfn.TEXTBEFORE(ENZLOAD[[#This Row],[ENZLOAD (from enz_from_proteome)]]," ")</f>
        <v>ENZLOAD-NTD2pp_c_FWD-rt1627</v>
      </c>
      <c r="C1910" s="1">
        <f>_xlfn.NUMBERVALUE(_xlfn.TEXTAFTER(ENZLOAD[[#This Row],[ENZLOAD (from enz_from_proteome)]]," ",-1))</f>
        <v>1.37817086799999E-7</v>
      </c>
      <c r="F1910" s="1" t="s">
        <v>18519</v>
      </c>
      <c r="G1910" s="1" t="str">
        <f>_xlfn.TEXTBEFORE(Table4[[#This Row],[rxn     upper-bound     lower-bound]]," ")</f>
        <v>ENZLOAD-NTD2pp_c_FWD-rt1627</v>
      </c>
      <c r="H1910" s="1">
        <f>_xlfn.NUMBERVALUE(TRIM(_xlfn.TEXTBEFORE(_xlfn.TEXTAFTER(Table4[[#This Row],[rxn     upper-bound     lower-bound]],Table4[[#This Row],[rxn]]),Table4[[#This Row],[lb]],-1)))</f>
        <v>1.37376125</v>
      </c>
      <c r="I1910" s="1" t="str">
        <f>_xlfn.TEXTAFTER(Table4[[#This Row],[rxn     upper-bound     lower-bound]]," ",-1)</f>
        <v>0.00000000</v>
      </c>
    </row>
    <row r="1911" spans="1:9">
      <c r="A1911" s="1" t="s">
        <v>14827</v>
      </c>
      <c r="B1911" s="1" t="str">
        <f>_xlfn.TEXTBEFORE(ENZLOAD[[#This Row],[ENZLOAD (from enz_from_proteome)]]," ")</f>
        <v>ENZLOAD-NTD4pp_c_FWD-rt1627</v>
      </c>
      <c r="C1911" s="1">
        <f>_xlfn.NUMBERVALUE(_xlfn.TEXTAFTER(ENZLOAD[[#This Row],[ENZLOAD (from enz_from_proteome)]]," ",-1))</f>
        <v>1.37817086799999E-7</v>
      </c>
      <c r="F1911" s="1" t="s">
        <v>18520</v>
      </c>
      <c r="G1911" s="1" t="str">
        <f>_xlfn.TEXTBEFORE(Table4[[#This Row],[rxn     upper-bound     lower-bound]]," ")</f>
        <v>ENZLOAD-NTD4pp_c_FWD-rt1627</v>
      </c>
      <c r="H1911" s="1">
        <f>_xlfn.NUMBERVALUE(TRIM(_xlfn.TEXTBEFORE(_xlfn.TEXTAFTER(Table4[[#This Row],[rxn     upper-bound     lower-bound]],Table4[[#This Row],[rxn]]),Table4[[#This Row],[lb]],-1)))</f>
        <v>1.37376125</v>
      </c>
      <c r="I1911" s="1" t="str">
        <f>_xlfn.TEXTAFTER(Table4[[#This Row],[rxn     upper-bound     lower-bound]]," ",-1)</f>
        <v>0.00000000</v>
      </c>
    </row>
    <row r="1912" spans="1:9">
      <c r="A1912" s="1" t="s">
        <v>14828</v>
      </c>
      <c r="B1912" s="1" t="str">
        <f>_xlfn.TEXTBEFORE(ENZLOAD[[#This Row],[ENZLOAD (from enz_from_proteome)]]," ")</f>
        <v>ENZLOAD-NTP10_c_FWD-rt0602_c</v>
      </c>
      <c r="C1912" s="1">
        <f>_xlfn.NUMBERVALUE(_xlfn.TEXTAFTER(ENZLOAD[[#This Row],[ENZLOAD (from enz_from_proteome)]]," ",-1))</f>
        <v>1.5748833620000001E-8</v>
      </c>
      <c r="F1912" s="1" t="s">
        <v>18521</v>
      </c>
      <c r="G1912" s="1" t="str">
        <f>_xlfn.TEXTBEFORE(Table4[[#This Row],[rxn     upper-bound     lower-bound]]," ")</f>
        <v>ENZLOAD-NTP10_c_FWD-rt0602_c</v>
      </c>
      <c r="H1912" s="1">
        <f>_xlfn.NUMBERVALUE(TRIM(_xlfn.TEXTBEFORE(_xlfn.TEXTAFTER(Table4[[#This Row],[rxn     upper-bound     lower-bound]],Table4[[#This Row],[rxn]]),Table4[[#This Row],[lb]],-1)))</f>
        <v>0.43170719000000002</v>
      </c>
      <c r="I1912" s="1" t="str">
        <f>_xlfn.TEXTAFTER(Table4[[#This Row],[rxn     upper-bound     lower-bound]]," ",-1)</f>
        <v>0.00000000</v>
      </c>
    </row>
    <row r="1913" spans="1:9">
      <c r="A1913" s="1" t="s">
        <v>14829</v>
      </c>
      <c r="B1913" s="1" t="str">
        <f>_xlfn.TEXTBEFORE(ENZLOAD[[#This Row],[ENZLOAD (from enz_from_proteome)]]," ")</f>
        <v>ENZLOAD-NTP3_c_FWD-rt0602_c</v>
      </c>
      <c r="C1913" s="1">
        <f>_xlfn.NUMBERVALUE(_xlfn.TEXTAFTER(ENZLOAD[[#This Row],[ENZLOAD (from enz_from_proteome)]]," ",-1))</f>
        <v>1.5748833620000001E-8</v>
      </c>
      <c r="F1913" s="1" t="s">
        <v>18522</v>
      </c>
      <c r="G1913" s="1" t="str">
        <f>_xlfn.TEXTBEFORE(Table4[[#This Row],[rxn     upper-bound     lower-bound]]," ")</f>
        <v>ENZLOAD-NTP3_c_FWD-rt0602_c</v>
      </c>
      <c r="H1913" s="1">
        <f>_xlfn.NUMBERVALUE(TRIM(_xlfn.TEXTBEFORE(_xlfn.TEXTAFTER(Table4[[#This Row],[rxn     upper-bound     lower-bound]],Table4[[#This Row],[rxn]]),Table4[[#This Row],[lb]],-1)))</f>
        <v>0.43170719000000002</v>
      </c>
      <c r="I1913" s="1" t="str">
        <f>_xlfn.TEXTAFTER(Table4[[#This Row],[rxn     upper-bound     lower-bound]]," ",-1)</f>
        <v>0.00000000</v>
      </c>
    </row>
    <row r="1914" spans="1:9">
      <c r="A1914" s="1" t="s">
        <v>14830</v>
      </c>
      <c r="B1914" s="1" t="str">
        <f>_xlfn.TEXTBEFORE(ENZLOAD[[#This Row],[ENZLOAD (from enz_from_proteome)]]," ")</f>
        <v>ENZLOAD-NTP3_c_FWD-rt5972</v>
      </c>
      <c r="C1914" s="1">
        <f>_xlfn.NUMBERVALUE(_xlfn.TEXTAFTER(ENZLOAD[[#This Row],[ENZLOAD (from enz_from_proteome)]]," ",-1))</f>
        <v>5.1828264082999996E-7</v>
      </c>
      <c r="F1914" s="1" t="s">
        <v>18523</v>
      </c>
      <c r="G1914" s="1" t="str">
        <f>_xlfn.TEXTBEFORE(Table4[[#This Row],[rxn     upper-bound     lower-bound]]," ")</f>
        <v>ENZLOAD-NTP3_c_FWD-rt5972</v>
      </c>
      <c r="H1914" s="1">
        <f>_xlfn.NUMBERVALUE(TRIM(_xlfn.TEXTBEFORE(_xlfn.TEXTAFTER(Table4[[#This Row],[rxn     upper-bound     lower-bound]],Table4[[#This Row],[rxn]]),Table4[[#This Row],[lb]],-1)))</f>
        <v>0.32091488000000001</v>
      </c>
      <c r="I1914" s="1" t="str">
        <f>_xlfn.TEXTAFTER(Table4[[#This Row],[rxn     upper-bound     lower-bound]]," ",-1)</f>
        <v>0.00000000</v>
      </c>
    </row>
    <row r="1915" spans="1:9">
      <c r="A1915" s="1" t="s">
        <v>14831</v>
      </c>
      <c r="B1915" s="1" t="str">
        <f>_xlfn.TEXTBEFORE(ENZLOAD[[#This Row],[ENZLOAD (from enz_from_proteome)]]," ")</f>
        <v>ENZLOAD-NTP3_c_FWD-rt7922</v>
      </c>
      <c r="C1915" s="1">
        <f>_xlfn.NUMBERVALUE(_xlfn.TEXTAFTER(ENZLOAD[[#This Row],[ENZLOAD (from enz_from_proteome)]]," ",-1))</f>
        <v>3.4768981963999998E-7</v>
      </c>
      <c r="F1915" s="1" t="s">
        <v>18524</v>
      </c>
      <c r="G1915" s="1" t="str">
        <f>_xlfn.TEXTBEFORE(Table4[[#This Row],[rxn     upper-bound     lower-bound]]," ")</f>
        <v>ENZLOAD-NTP3_c_FWD-rt7922</v>
      </c>
      <c r="H1915" s="1">
        <f>_xlfn.NUMBERVALUE(TRIM(_xlfn.TEXTBEFORE(_xlfn.TEXTAFTER(Table4[[#This Row],[rxn     upper-bound     lower-bound]],Table4[[#This Row],[rxn]]),Table4[[#This Row],[lb]],-1)))</f>
        <v>0.45748209000000001</v>
      </c>
      <c r="I1915" s="1" t="str">
        <f>_xlfn.TEXTAFTER(Table4[[#This Row],[rxn     upper-bound     lower-bound]]," ",-1)</f>
        <v>0.00000000</v>
      </c>
    </row>
    <row r="1916" spans="1:9">
      <c r="A1916" s="1" t="s">
        <v>14832</v>
      </c>
      <c r="B1916" s="1" t="str">
        <f>_xlfn.TEXTBEFORE(ENZLOAD[[#This Row],[ENZLOAD (from enz_from_proteome)]]," ")</f>
        <v>ENZLOAD-NTP4_c_FWD-rt0602_c</v>
      </c>
      <c r="C1916" s="1">
        <f>_xlfn.NUMBERVALUE(_xlfn.TEXTAFTER(ENZLOAD[[#This Row],[ENZLOAD (from enz_from_proteome)]]," ",-1))</f>
        <v>1.5748833620000001E-8</v>
      </c>
      <c r="F1916" s="1" t="s">
        <v>18525</v>
      </c>
      <c r="G1916" s="1" t="str">
        <f>_xlfn.TEXTBEFORE(Table4[[#This Row],[rxn     upper-bound     lower-bound]]," ")</f>
        <v>ENZLOAD-NTP4_c_FWD-rt0602_c</v>
      </c>
      <c r="H1916" s="1">
        <f>_xlfn.NUMBERVALUE(TRIM(_xlfn.TEXTBEFORE(_xlfn.TEXTAFTER(Table4[[#This Row],[rxn     upper-bound     lower-bound]],Table4[[#This Row],[rxn]]),Table4[[#This Row],[lb]],-1)))</f>
        <v>0.43170719000000002</v>
      </c>
      <c r="I1916" s="1" t="str">
        <f>_xlfn.TEXTAFTER(Table4[[#This Row],[rxn     upper-bound     lower-bound]]," ",-1)</f>
        <v>0.00000000</v>
      </c>
    </row>
    <row r="1917" spans="1:9">
      <c r="A1917" s="1" t="s">
        <v>14833</v>
      </c>
      <c r="B1917" s="1" t="str">
        <f>_xlfn.TEXTBEFORE(ENZLOAD[[#This Row],[ENZLOAD (from enz_from_proteome)]]," ")</f>
        <v>ENZLOAD-NTP5_c_FWD-rt0602_c</v>
      </c>
      <c r="C1917" s="1">
        <f>_xlfn.NUMBERVALUE(_xlfn.TEXTAFTER(ENZLOAD[[#This Row],[ENZLOAD (from enz_from_proteome)]]," ",-1))</f>
        <v>1.5748833620000001E-8</v>
      </c>
      <c r="F1917" s="1" t="s">
        <v>18526</v>
      </c>
      <c r="G1917" s="1" t="str">
        <f>_xlfn.TEXTBEFORE(Table4[[#This Row],[rxn     upper-bound     lower-bound]]," ")</f>
        <v>ENZLOAD-NTP5_c_FWD-rt0602_c</v>
      </c>
      <c r="H1917" s="1">
        <f>_xlfn.NUMBERVALUE(TRIM(_xlfn.TEXTBEFORE(_xlfn.TEXTAFTER(Table4[[#This Row],[rxn     upper-bound     lower-bound]],Table4[[#This Row],[rxn]]),Table4[[#This Row],[lb]],-1)))</f>
        <v>0.43170719000000002</v>
      </c>
      <c r="I1917" s="1" t="str">
        <f>_xlfn.TEXTAFTER(Table4[[#This Row],[rxn     upper-bound     lower-bound]]," ",-1)</f>
        <v>0.00000000</v>
      </c>
    </row>
    <row r="1918" spans="1:9">
      <c r="A1918" s="1" t="s">
        <v>14834</v>
      </c>
      <c r="B1918" s="1" t="str">
        <f>_xlfn.TEXTBEFORE(ENZLOAD[[#This Row],[ENZLOAD (from enz_from_proteome)]]," ")</f>
        <v>ENZLOAD-NTP7_c_FWD-rt0602_c</v>
      </c>
      <c r="C1918" s="1">
        <f>_xlfn.NUMBERVALUE(_xlfn.TEXTAFTER(ENZLOAD[[#This Row],[ENZLOAD (from enz_from_proteome)]]," ",-1))</f>
        <v>1.5748833620000001E-8</v>
      </c>
      <c r="F1918" s="1" t="s">
        <v>18527</v>
      </c>
      <c r="G1918" s="1" t="str">
        <f>_xlfn.TEXTBEFORE(Table4[[#This Row],[rxn     upper-bound     lower-bound]]," ")</f>
        <v>ENZLOAD-NTP7_c_FWD-rt0602_c</v>
      </c>
      <c r="H1918" s="1">
        <f>_xlfn.NUMBERVALUE(TRIM(_xlfn.TEXTBEFORE(_xlfn.TEXTAFTER(Table4[[#This Row],[rxn     upper-bound     lower-bound]],Table4[[#This Row],[rxn]]),Table4[[#This Row],[lb]],-1)))</f>
        <v>0.43170719000000002</v>
      </c>
      <c r="I1918" s="1" t="str">
        <f>_xlfn.TEXTAFTER(Table4[[#This Row],[rxn     upper-bound     lower-bound]]," ",-1)</f>
        <v>0.00000000</v>
      </c>
    </row>
    <row r="1919" spans="1:9">
      <c r="A1919" s="1" t="s">
        <v>14835</v>
      </c>
      <c r="B1919" s="1" t="str">
        <f>_xlfn.TEXTBEFORE(ENZLOAD[[#This Row],[ENZLOAD (from enz_from_proteome)]]," ")</f>
        <v>ENZLOAD-OAADC_c_FWD-rt7226</v>
      </c>
      <c r="C1919" s="1">
        <f>_xlfn.NUMBERVALUE(_xlfn.TEXTAFTER(ENZLOAD[[#This Row],[ENZLOAD (from enz_from_proteome)]]," ",-1))</f>
        <v>6.2119531639999999E-8</v>
      </c>
      <c r="F1919" s="1" t="s">
        <v>18528</v>
      </c>
      <c r="G1919" s="1" t="str">
        <f>_xlfn.TEXTBEFORE(Table4[[#This Row],[rxn     upper-bound     lower-bound]]," ")</f>
        <v>ENZLOAD-OAADC_c_FWD-rt7226</v>
      </c>
      <c r="H1919" s="1">
        <f>_xlfn.NUMBERVALUE(TRIM(_xlfn.TEXTBEFORE(_xlfn.TEXTAFTER(Table4[[#This Row],[rxn     upper-bound     lower-bound]],Table4[[#This Row],[rxn]]),Table4[[#This Row],[lb]],-1)))</f>
        <v>1.65623951</v>
      </c>
      <c r="I1919" s="1" t="str">
        <f>_xlfn.TEXTAFTER(Table4[[#This Row],[rxn     upper-bound     lower-bound]]," ",-1)</f>
        <v>0.00000000</v>
      </c>
    </row>
    <row r="1920" spans="1:9">
      <c r="A1920" s="1" t="s">
        <v>14836</v>
      </c>
      <c r="B1920" s="1" t="str">
        <f>_xlfn.TEXTBEFORE(ENZLOAD[[#This Row],[ENZLOAD (from enz_from_proteome)]]," ")</f>
        <v>ENZLOAD-OAAtps_m_FWD-rt0643</v>
      </c>
      <c r="C1920" s="1">
        <f>_xlfn.NUMBERVALUE(_xlfn.TEXTAFTER(ENZLOAD[[#This Row],[ENZLOAD (from enz_from_proteome)]]," ",-1))</f>
        <v>3.7046768491999999E-7</v>
      </c>
      <c r="F1920" s="1" t="s">
        <v>18529</v>
      </c>
      <c r="G1920" s="1" t="str">
        <f>_xlfn.TEXTBEFORE(Table4[[#This Row],[rxn     upper-bound     lower-bound]]," ")</f>
        <v>ENZLOAD-OAAtps_m_FWD-rt0643</v>
      </c>
      <c r="H1920" s="1">
        <f>_xlfn.NUMBERVALUE(TRIM(_xlfn.TEXTBEFORE(_xlfn.TEXTAFTER(Table4[[#This Row],[rxn     upper-bound     lower-bound]],Table4[[#This Row],[rxn]]),Table4[[#This Row],[lb]],-1)))</f>
        <v>1.1296701600000001</v>
      </c>
      <c r="I1920" s="1" t="str">
        <f>_xlfn.TEXTAFTER(Table4[[#This Row],[rxn     upper-bound     lower-bound]]," ",-1)</f>
        <v>0.00000000</v>
      </c>
    </row>
    <row r="1921" spans="1:9">
      <c r="A1921" s="1" t="s">
        <v>14837</v>
      </c>
      <c r="B1921" s="1" t="str">
        <f>_xlfn.TEXTBEFORE(ENZLOAD[[#This Row],[ENZLOAD (from enz_from_proteome)]]," ")</f>
        <v>ENZLOAD-OAR1_c_FWD-rt2815_c</v>
      </c>
      <c r="C1921" s="1">
        <f>_xlfn.NUMBERVALUE(_xlfn.TEXTAFTER(ENZLOAD[[#This Row],[ENZLOAD (from enz_from_proteome)]]," ",-1))</f>
        <v>8.2077371139999998E-8</v>
      </c>
      <c r="F1921" s="1" t="s">
        <v>18530</v>
      </c>
      <c r="G1921" s="1" t="str">
        <f>_xlfn.TEXTBEFORE(Table4[[#This Row],[rxn     upper-bound     lower-bound]]," ")</f>
        <v>ENZLOAD-OAR1_c_FWD-rt2815_c</v>
      </c>
      <c r="H1921" s="1">
        <f>_xlfn.NUMBERVALUE(TRIM(_xlfn.TEXTBEFORE(_xlfn.TEXTAFTER(Table4[[#This Row],[rxn     upper-bound     lower-bound]],Table4[[#This Row],[rxn]]),Table4[[#This Row],[lb]],-1)))</f>
        <v>0.73843060999999999</v>
      </c>
      <c r="I1921" s="1" t="str">
        <f>_xlfn.TEXTAFTER(Table4[[#This Row],[rxn     upper-bound     lower-bound]]," ",-1)</f>
        <v>0.00000000</v>
      </c>
    </row>
    <row r="1922" spans="1:9">
      <c r="A1922" s="1" t="s">
        <v>14838</v>
      </c>
      <c r="B1922" s="1" t="str">
        <f>_xlfn.TEXTBEFORE(ENZLOAD[[#This Row],[ENZLOAD (from enz_from_proteome)]]," ")</f>
        <v>ENZLOAD-OAR1_c_REV-rt2815_c</v>
      </c>
      <c r="C1922" s="1">
        <f>_xlfn.NUMBERVALUE(_xlfn.TEXTAFTER(ENZLOAD[[#This Row],[ENZLOAD (from enz_from_proteome)]]," ",-1))</f>
        <v>8.2077371139999998E-8</v>
      </c>
      <c r="F1922" s="1" t="s">
        <v>18531</v>
      </c>
      <c r="G1922" s="1" t="str">
        <f>_xlfn.TEXTBEFORE(Table4[[#This Row],[rxn     upper-bound     lower-bound]]," ")</f>
        <v>ENZLOAD-OAR1_c_REV-rt2815_c</v>
      </c>
      <c r="H1922" s="1">
        <f>_xlfn.NUMBERVALUE(TRIM(_xlfn.TEXTBEFORE(_xlfn.TEXTAFTER(Table4[[#This Row],[rxn     upper-bound     lower-bound]],Table4[[#This Row],[rxn]]),Table4[[#This Row],[lb]],-1)))</f>
        <v>0.73843060999999999</v>
      </c>
      <c r="I1922" s="1" t="str">
        <f>_xlfn.TEXTAFTER(Table4[[#This Row],[rxn     upper-bound     lower-bound]]," ",-1)</f>
        <v>0.00000000</v>
      </c>
    </row>
    <row r="1923" spans="1:9">
      <c r="A1923" s="1" t="s">
        <v>14839</v>
      </c>
      <c r="B1923" s="1" t="str">
        <f>_xlfn.TEXTBEFORE(ENZLOAD[[#This Row],[ENZLOAD (from enz_from_proteome)]]," ")</f>
        <v>ENZLOAD-OAR2_c_FWD-rt2815_c</v>
      </c>
      <c r="C1923" s="1">
        <f>_xlfn.NUMBERVALUE(_xlfn.TEXTAFTER(ENZLOAD[[#This Row],[ENZLOAD (from enz_from_proteome)]]," ",-1))</f>
        <v>8.2077371139999998E-8</v>
      </c>
      <c r="F1923" s="1" t="s">
        <v>18532</v>
      </c>
      <c r="G1923" s="1" t="str">
        <f>_xlfn.TEXTBEFORE(Table4[[#This Row],[rxn     upper-bound     lower-bound]]," ")</f>
        <v>ENZLOAD-OAR2_c_FWD-rt2815_c</v>
      </c>
      <c r="H1923" s="1">
        <f>_xlfn.NUMBERVALUE(TRIM(_xlfn.TEXTBEFORE(_xlfn.TEXTAFTER(Table4[[#This Row],[rxn     upper-bound     lower-bound]],Table4[[#This Row],[rxn]]),Table4[[#This Row],[lb]],-1)))</f>
        <v>0.73843060999999999</v>
      </c>
      <c r="I1923" s="1" t="str">
        <f>_xlfn.TEXTAFTER(Table4[[#This Row],[rxn     upper-bound     lower-bound]]," ",-1)</f>
        <v>0.00000000</v>
      </c>
    </row>
    <row r="1924" spans="1:9">
      <c r="A1924" s="1" t="s">
        <v>14840</v>
      </c>
      <c r="B1924" s="1" t="str">
        <f>_xlfn.TEXTBEFORE(ENZLOAD[[#This Row],[ENZLOAD (from enz_from_proteome)]]," ")</f>
        <v>ENZLOAD-OAR2_c_REV-rt2815_c</v>
      </c>
      <c r="C1924" s="1">
        <f>_xlfn.NUMBERVALUE(_xlfn.TEXTAFTER(ENZLOAD[[#This Row],[ENZLOAD (from enz_from_proteome)]]," ",-1))</f>
        <v>8.2077371139999998E-8</v>
      </c>
      <c r="F1924" s="1" t="s">
        <v>18533</v>
      </c>
      <c r="G1924" s="1" t="str">
        <f>_xlfn.TEXTBEFORE(Table4[[#This Row],[rxn     upper-bound     lower-bound]]," ")</f>
        <v>ENZLOAD-OAR2_c_REV-rt2815_c</v>
      </c>
      <c r="H1924" s="1">
        <f>_xlfn.NUMBERVALUE(TRIM(_xlfn.TEXTBEFORE(_xlfn.TEXTAFTER(Table4[[#This Row],[rxn     upper-bound     lower-bound]],Table4[[#This Row],[rxn]]),Table4[[#This Row],[lb]],-1)))</f>
        <v>0.73843060999999999</v>
      </c>
      <c r="I1924" s="1" t="str">
        <f>_xlfn.TEXTAFTER(Table4[[#This Row],[rxn     upper-bound     lower-bound]]," ",-1)</f>
        <v>0.00000000</v>
      </c>
    </row>
    <row r="1925" spans="1:9">
      <c r="A1925" s="1" t="s">
        <v>14841</v>
      </c>
      <c r="B1925" s="1" t="str">
        <f>_xlfn.TEXTBEFORE(ENZLOAD[[#This Row],[ENZLOAD (from enz_from_proteome)]]," ")</f>
        <v>ENZLOAD-OAR3_m_FWD-rt0607</v>
      </c>
      <c r="C1925" s="1">
        <f>_xlfn.NUMBERVALUE(_xlfn.TEXTAFTER(ENZLOAD[[#This Row],[ENZLOAD (from enz_from_proteome)]]," ",-1))</f>
        <v>4.0785794788999998E-7</v>
      </c>
      <c r="F1925" s="1" t="s">
        <v>18534</v>
      </c>
      <c r="G1925" s="1" t="str">
        <f>_xlfn.TEXTBEFORE(Table4[[#This Row],[rxn     upper-bound     lower-bound]]," ")</f>
        <v>ENZLOAD-OAR3_m_FWD-rt0607</v>
      </c>
      <c r="H1925" s="1">
        <f>_xlfn.NUMBERVALUE(TRIM(_xlfn.TEXTBEFORE(_xlfn.TEXTAFTER(Table4[[#This Row],[rxn     upper-bound     lower-bound]],Table4[[#This Row],[rxn]]),Table4[[#This Row],[lb]],-1)))</f>
        <v>0.73013592000000005</v>
      </c>
      <c r="I1925" s="1" t="str">
        <f>_xlfn.TEXTAFTER(Table4[[#This Row],[rxn     upper-bound     lower-bound]]," ",-1)</f>
        <v>0.00000000</v>
      </c>
    </row>
    <row r="1926" spans="1:9">
      <c r="A1926" s="1" t="s">
        <v>14842</v>
      </c>
      <c r="B1926" s="1" t="str">
        <f>_xlfn.TEXTBEFORE(ENZLOAD[[#This Row],[ENZLOAD (from enz_from_proteome)]]," ")</f>
        <v>ENZLOAD-OAR3_m_REV-rt0607</v>
      </c>
      <c r="C1926" s="1">
        <f>_xlfn.NUMBERVALUE(_xlfn.TEXTAFTER(ENZLOAD[[#This Row],[ENZLOAD (from enz_from_proteome)]]," ",-1))</f>
        <v>4.0785794788999998E-7</v>
      </c>
      <c r="F1926" s="1" t="s">
        <v>18535</v>
      </c>
      <c r="G1926" s="1" t="str">
        <f>_xlfn.TEXTBEFORE(Table4[[#This Row],[rxn     upper-bound     lower-bound]]," ")</f>
        <v>ENZLOAD-OAR3_m_REV-rt0607</v>
      </c>
      <c r="H1926" s="1">
        <f>_xlfn.NUMBERVALUE(TRIM(_xlfn.TEXTBEFORE(_xlfn.TEXTAFTER(Table4[[#This Row],[rxn     upper-bound     lower-bound]],Table4[[#This Row],[rxn]]),Table4[[#This Row],[lb]],-1)))</f>
        <v>0.73013592000000005</v>
      </c>
      <c r="I1926" s="1" t="str">
        <f>_xlfn.TEXTAFTER(Table4[[#This Row],[rxn     upper-bound     lower-bound]]," ",-1)</f>
        <v>0.00000000</v>
      </c>
    </row>
    <row r="1927" spans="1:9">
      <c r="A1927" s="1" t="s">
        <v>14843</v>
      </c>
      <c r="B1927" s="1" t="str">
        <f>_xlfn.TEXTBEFORE(ENZLOAD[[#This Row],[ENZLOAD (from enz_from_proteome)]]," ")</f>
        <v>ENZLOAD-OCBT_c_FWD-rt4934</v>
      </c>
      <c r="C1927" s="1">
        <f>_xlfn.NUMBERVALUE(_xlfn.TEXTAFTER(ENZLOAD[[#This Row],[ENZLOAD (from enz_from_proteome)]]," ",-1))</f>
        <v>2.34993856707E-6</v>
      </c>
      <c r="F1927" s="1" t="s">
        <v>18536</v>
      </c>
      <c r="G1927" s="1" t="str">
        <f>_xlfn.TEXTBEFORE(Table4[[#This Row],[rxn     upper-bound     lower-bound]]," ")</f>
        <v>ENZLOAD-OCBT_c_FWD-rt4934</v>
      </c>
      <c r="H1927" s="1">
        <f>_xlfn.NUMBERVALUE(TRIM(_xlfn.TEXTBEFORE(_xlfn.TEXTAFTER(Table4[[#This Row],[rxn     upper-bound     lower-bound]],Table4[[#This Row],[rxn]]),Table4[[#This Row],[lb]],-1)))</f>
        <v>1.0289497299999999</v>
      </c>
      <c r="I1927" s="1" t="str">
        <f>_xlfn.TEXTAFTER(Table4[[#This Row],[rxn     upper-bound     lower-bound]]," ",-1)</f>
        <v>0.00000000</v>
      </c>
    </row>
    <row r="1928" spans="1:9">
      <c r="A1928" s="1" t="s">
        <v>14844</v>
      </c>
      <c r="B1928" s="1" t="str">
        <f>_xlfn.TEXTBEFORE(ENZLOAD[[#This Row],[ENZLOAD (from enz_from_proteome)]]," ")</f>
        <v>ENZLOAD-OCDCAt_c_e_FWD-rt15442799</v>
      </c>
      <c r="C1928" s="1">
        <f>_xlfn.NUMBERVALUE(_xlfn.TEXTAFTER(ENZLOAD[[#This Row],[ENZLOAD (from enz_from_proteome)]]," ",-1))</f>
        <v>3.7733456139999999E-8</v>
      </c>
      <c r="F1928" s="1" t="s">
        <v>18537</v>
      </c>
      <c r="G1928" s="1" t="str">
        <f>_xlfn.TEXTBEFORE(Table4[[#This Row],[rxn     upper-bound     lower-bound]]," ")</f>
        <v>ENZLOAD-OCDCAt_c_e_FWD-rt15442799</v>
      </c>
      <c r="H1928" s="1">
        <f>_xlfn.NUMBERVALUE(TRIM(_xlfn.TEXTBEFORE(_xlfn.TEXTAFTER(Table4[[#This Row],[rxn     upper-bound     lower-bound]],Table4[[#This Row],[rxn]]),Table4[[#This Row],[lb]],-1)))</f>
        <v>0.29296214999999998</v>
      </c>
      <c r="I1928" s="1" t="str">
        <f>_xlfn.TEXTAFTER(Table4[[#This Row],[rxn     upper-bound     lower-bound]]," ",-1)</f>
        <v>0.00000000</v>
      </c>
    </row>
    <row r="1929" spans="1:9">
      <c r="A1929" s="1" t="s">
        <v>14845</v>
      </c>
      <c r="B1929" s="1" t="str">
        <f>_xlfn.TEXTBEFORE(ENZLOAD[[#This Row],[ENZLOAD (from enz_from_proteome)]]," ")</f>
        <v>ENZLOAD-OCDCAt_c_e_REV-rt15442799</v>
      </c>
      <c r="C1929" s="1">
        <f>_xlfn.NUMBERVALUE(_xlfn.TEXTAFTER(ENZLOAD[[#This Row],[ENZLOAD (from enz_from_proteome)]]," ",-1))</f>
        <v>3.7733456139999999E-8</v>
      </c>
      <c r="F1929" s="1" t="s">
        <v>18538</v>
      </c>
      <c r="G1929" s="1" t="str">
        <f>_xlfn.TEXTBEFORE(Table4[[#This Row],[rxn     upper-bound     lower-bound]]," ")</f>
        <v>ENZLOAD-OCDCAt_c_e_REV-rt15442799</v>
      </c>
      <c r="H1929" s="1">
        <f>_xlfn.NUMBERVALUE(TRIM(_xlfn.TEXTBEFORE(_xlfn.TEXTAFTER(Table4[[#This Row],[rxn     upper-bound     lower-bound]],Table4[[#This Row],[rxn]]),Table4[[#This Row],[lb]],-1)))</f>
        <v>0.29296214999999998</v>
      </c>
      <c r="I1929" s="1" t="str">
        <f>_xlfn.TEXTAFTER(Table4[[#This Row],[rxn     upper-bound     lower-bound]]," ",-1)</f>
        <v>0.00000000</v>
      </c>
    </row>
    <row r="1930" spans="1:9">
      <c r="A1930" s="1" t="s">
        <v>14846</v>
      </c>
      <c r="B1930" s="1" t="str">
        <f>_xlfn.TEXTBEFORE(ENZLOAD[[#This Row],[ENZLOAD (from enz_from_proteome)]]," ")</f>
        <v>ENZLOAD-OCDCEAt_c_e_FWD-rt15442799</v>
      </c>
      <c r="C1930" s="1">
        <f>_xlfn.NUMBERVALUE(_xlfn.TEXTAFTER(ENZLOAD[[#This Row],[ENZLOAD (from enz_from_proteome)]]," ",-1))</f>
        <v>3.7733456139999999E-8</v>
      </c>
      <c r="F1930" s="1" t="s">
        <v>18539</v>
      </c>
      <c r="G1930" s="1" t="str">
        <f>_xlfn.TEXTBEFORE(Table4[[#This Row],[rxn     upper-bound     lower-bound]]," ")</f>
        <v>ENZLOAD-OCDCEAt_c_e_FWD-rt15442799</v>
      </c>
      <c r="H1930" s="1">
        <f>_xlfn.NUMBERVALUE(TRIM(_xlfn.TEXTBEFORE(_xlfn.TEXTAFTER(Table4[[#This Row],[rxn     upper-bound     lower-bound]],Table4[[#This Row],[rxn]]),Table4[[#This Row],[lb]],-1)))</f>
        <v>0.29296214999999998</v>
      </c>
      <c r="I1930" s="1" t="str">
        <f>_xlfn.TEXTAFTER(Table4[[#This Row],[rxn     upper-bound     lower-bound]]," ",-1)</f>
        <v>0.00000000</v>
      </c>
    </row>
    <row r="1931" spans="1:9">
      <c r="A1931" s="1" t="s">
        <v>14847</v>
      </c>
      <c r="B1931" s="1" t="str">
        <f>_xlfn.TEXTBEFORE(ENZLOAD[[#This Row],[ENZLOAD (from enz_from_proteome)]]," ")</f>
        <v>ENZLOAD-OCDCEAt_c_e_REV-rt15442799</v>
      </c>
      <c r="C1931" s="1">
        <f>_xlfn.NUMBERVALUE(_xlfn.TEXTAFTER(ENZLOAD[[#This Row],[ENZLOAD (from enz_from_proteome)]]," ",-1))</f>
        <v>3.7733456139999999E-8</v>
      </c>
      <c r="F1931" s="1" t="s">
        <v>18540</v>
      </c>
      <c r="G1931" s="1" t="str">
        <f>_xlfn.TEXTBEFORE(Table4[[#This Row],[rxn     upper-bound     lower-bound]]," ")</f>
        <v>ENZLOAD-OCDCEAt_c_e_REV-rt15442799</v>
      </c>
      <c r="H1931" s="1">
        <f>_xlfn.NUMBERVALUE(TRIM(_xlfn.TEXTBEFORE(_xlfn.TEXTAFTER(Table4[[#This Row],[rxn     upper-bound     lower-bound]],Table4[[#This Row],[rxn]]),Table4[[#This Row],[lb]],-1)))</f>
        <v>0.29296214999999998</v>
      </c>
      <c r="I1931" s="1" t="str">
        <f>_xlfn.TEXTAFTER(Table4[[#This Row],[rxn     upper-bound     lower-bound]]," ",-1)</f>
        <v>0.00000000</v>
      </c>
    </row>
    <row r="1932" spans="1:9">
      <c r="A1932" s="1" t="s">
        <v>14848</v>
      </c>
      <c r="B1932" s="1" t="str">
        <f>_xlfn.TEXTBEFORE(ENZLOAD[[#This Row],[ENZLOAD (from enz_from_proteome)]]," ")</f>
        <v>ENZLOAD-OCOAT1_m_FWD-rt4722</v>
      </c>
      <c r="C1932" s="1">
        <f>_xlfn.NUMBERVALUE(_xlfn.TEXTAFTER(ENZLOAD[[#This Row],[ENZLOAD (from enz_from_proteome)]]," ",-1))</f>
        <v>7.4703365534999995E-7</v>
      </c>
      <c r="F1932" s="1" t="s">
        <v>18541</v>
      </c>
      <c r="G1932" s="1" t="str">
        <f>_xlfn.TEXTBEFORE(Table4[[#This Row],[rxn     upper-bound     lower-bound]]," ")</f>
        <v>ENZLOAD-OCOAT1_m_FWD-rt4722</v>
      </c>
      <c r="H1932" s="1">
        <f>_xlfn.NUMBERVALUE(TRIM(_xlfn.TEXTBEFORE(_xlfn.TEXTAFTER(Table4[[#This Row],[rxn     upper-bound     lower-bound]],Table4[[#This Row],[rxn]]),Table4[[#This Row],[lb]],-1)))</f>
        <v>0.77701922999999995</v>
      </c>
      <c r="I1932" s="1" t="str">
        <f>_xlfn.TEXTAFTER(Table4[[#This Row],[rxn     upper-bound     lower-bound]]," ",-1)</f>
        <v>0.00000000</v>
      </c>
    </row>
    <row r="1933" spans="1:9">
      <c r="A1933" s="1" t="s">
        <v>14849</v>
      </c>
      <c r="B1933" s="1" t="str">
        <f>_xlfn.TEXTBEFORE(ENZLOAD[[#This Row],[ENZLOAD (from enz_from_proteome)]]," ")</f>
        <v>ENZLOAD-OCTAt_c_e_FWD-rt15442799</v>
      </c>
      <c r="C1933" s="1">
        <f>_xlfn.NUMBERVALUE(_xlfn.TEXTAFTER(ENZLOAD[[#This Row],[ENZLOAD (from enz_from_proteome)]]," ",-1))</f>
        <v>3.7733456139999999E-8</v>
      </c>
      <c r="F1933" s="1" t="s">
        <v>18542</v>
      </c>
      <c r="G1933" s="1" t="str">
        <f>_xlfn.TEXTBEFORE(Table4[[#This Row],[rxn     upper-bound     lower-bound]]," ")</f>
        <v>ENZLOAD-OCTAt_c_e_FWD-rt15442799</v>
      </c>
      <c r="H1933" s="1">
        <f>_xlfn.NUMBERVALUE(TRIM(_xlfn.TEXTBEFORE(_xlfn.TEXTAFTER(Table4[[#This Row],[rxn     upper-bound     lower-bound]],Table4[[#This Row],[rxn]]),Table4[[#This Row],[lb]],-1)))</f>
        <v>0.29296214999999998</v>
      </c>
      <c r="I1933" s="1" t="str">
        <f>_xlfn.TEXTAFTER(Table4[[#This Row],[rxn     upper-bound     lower-bound]]," ",-1)</f>
        <v>0.00000000</v>
      </c>
    </row>
    <row r="1934" spans="1:9">
      <c r="A1934" s="1" t="s">
        <v>14850</v>
      </c>
      <c r="B1934" s="1" t="str">
        <f>_xlfn.TEXTBEFORE(ENZLOAD[[#This Row],[ENZLOAD (from enz_from_proteome)]]," ")</f>
        <v>ENZLOAD-OCTAt_c_e_REV-rt15442799</v>
      </c>
      <c r="C1934" s="1">
        <f>_xlfn.NUMBERVALUE(_xlfn.TEXTAFTER(ENZLOAD[[#This Row],[ENZLOAD (from enz_from_proteome)]]," ",-1))</f>
        <v>3.7733456139999999E-8</v>
      </c>
      <c r="F1934" s="1" t="s">
        <v>18543</v>
      </c>
      <c r="G1934" s="1" t="str">
        <f>_xlfn.TEXTBEFORE(Table4[[#This Row],[rxn     upper-bound     lower-bound]]," ")</f>
        <v>ENZLOAD-OCTAt_c_e_REV-rt15442799</v>
      </c>
      <c r="H1934" s="1">
        <f>_xlfn.NUMBERVALUE(TRIM(_xlfn.TEXTBEFORE(_xlfn.TEXTAFTER(Table4[[#This Row],[rxn     upper-bound     lower-bound]],Table4[[#This Row],[rxn]]),Table4[[#This Row],[lb]],-1)))</f>
        <v>0.29296214999999998</v>
      </c>
      <c r="I1934" s="1" t="str">
        <f>_xlfn.TEXTAFTER(Table4[[#This Row],[rxn     upper-bound     lower-bound]]," ",-1)</f>
        <v>0.00000000</v>
      </c>
    </row>
    <row r="1935" spans="1:9">
      <c r="A1935" s="1" t="s">
        <v>14851</v>
      </c>
      <c r="B1935" s="1" t="str">
        <f>_xlfn.TEXTBEFORE(ENZLOAD[[#This Row],[ENZLOAD (from enz_from_proteome)]]," ")</f>
        <v>ENZLOAD-OCTAt_c_x_FWD-rt5693</v>
      </c>
      <c r="C1935" s="1">
        <f>_xlfn.NUMBERVALUE(_xlfn.TEXTAFTER(ENZLOAD[[#This Row],[ENZLOAD (from enz_from_proteome)]]," ",-1))</f>
        <v>8.9353702043999998E-7</v>
      </c>
      <c r="F1935" s="1" t="s">
        <v>18544</v>
      </c>
      <c r="G1935" s="1" t="str">
        <f>_xlfn.TEXTBEFORE(Table4[[#This Row],[rxn     upper-bound     lower-bound]]," ")</f>
        <v>ENZLOAD-OCTAt_c_x_FWD-rt5693</v>
      </c>
      <c r="H1935" s="1">
        <f>_xlfn.NUMBERVALUE(TRIM(_xlfn.TEXTBEFORE(_xlfn.TEXTAFTER(Table4[[#This Row],[rxn     upper-bound     lower-bound]],Table4[[#This Row],[rxn]]),Table4[[#This Row],[lb]],-1)))</f>
        <v>1.55721194</v>
      </c>
      <c r="I1935" s="1" t="str">
        <f>_xlfn.TEXTAFTER(Table4[[#This Row],[rxn     upper-bound     lower-bound]]," ",-1)</f>
        <v>0.00000000</v>
      </c>
    </row>
    <row r="1936" spans="1:9">
      <c r="A1936" s="1" t="s">
        <v>14852</v>
      </c>
      <c r="B1936" s="1" t="str">
        <f>_xlfn.TEXTBEFORE(ENZLOAD[[#This Row],[ENZLOAD (from enz_from_proteome)]]," ")</f>
        <v>ENZLOAD-OCTAt_c_x_REV-rt5693</v>
      </c>
      <c r="C1936" s="1">
        <f>_xlfn.NUMBERVALUE(_xlfn.TEXTAFTER(ENZLOAD[[#This Row],[ENZLOAD (from enz_from_proteome)]]," ",-1))</f>
        <v>8.9353702043999998E-7</v>
      </c>
      <c r="F1936" s="1" t="s">
        <v>18545</v>
      </c>
      <c r="G1936" s="1" t="str">
        <f>_xlfn.TEXTBEFORE(Table4[[#This Row],[rxn     upper-bound     lower-bound]]," ")</f>
        <v>ENZLOAD-OCTAt_c_x_REV-rt5693</v>
      </c>
      <c r="H1936" s="1">
        <f>_xlfn.NUMBERVALUE(TRIM(_xlfn.TEXTBEFORE(_xlfn.TEXTAFTER(Table4[[#This Row],[rxn     upper-bound     lower-bound]],Table4[[#This Row],[rxn]]),Table4[[#This Row],[lb]],-1)))</f>
        <v>1.55721194</v>
      </c>
      <c r="I1936" s="1" t="str">
        <f>_xlfn.TEXTAFTER(Table4[[#This Row],[rxn     upper-bound     lower-bound]]," ",-1)</f>
        <v>0.00000000</v>
      </c>
    </row>
    <row r="1937" spans="1:9">
      <c r="A1937" s="1" t="s">
        <v>14853</v>
      </c>
      <c r="B1937" s="1" t="str">
        <f>_xlfn.TEXTBEFORE(ENZLOAD[[#This Row],[ENZLOAD (from enz_from_proteome)]]," ")</f>
        <v>ENZLOAD-OGLYCANS1_r_FWD-PMT12</v>
      </c>
      <c r="C1937" s="1">
        <f>_xlfn.NUMBERVALUE(_xlfn.TEXTAFTER(ENZLOAD[[#This Row],[ENZLOAD (from enz_from_proteome)]]," ",-1))</f>
        <v>1.0954622755E-7</v>
      </c>
      <c r="F1937" s="1" t="s">
        <v>18546</v>
      </c>
      <c r="G1937" s="1" t="str">
        <f>_xlfn.TEXTBEFORE(Table4[[#This Row],[rxn     upper-bound     lower-bound]]," ")</f>
        <v>ENZLOAD-OGLYCANS_B3GAT1_r_FWD-rt2574</v>
      </c>
      <c r="H1937" s="1">
        <f>_xlfn.NUMBERVALUE(TRIM(_xlfn.TEXTBEFORE(_xlfn.TEXTAFTER(Table4[[#This Row],[rxn     upper-bound     lower-bound]],Table4[[#This Row],[rxn]]),Table4[[#This Row],[lb]],-1)))</f>
        <v>1.1903005600000001</v>
      </c>
      <c r="I1937" s="1" t="str">
        <f>_xlfn.TEXTAFTER(Table4[[#This Row],[rxn     upper-bound     lower-bound]]," ",-1)</f>
        <v>0.00000000</v>
      </c>
    </row>
    <row r="1938" spans="1:9">
      <c r="A1938" s="1" t="s">
        <v>14854</v>
      </c>
      <c r="B1938" s="1" t="str">
        <f>_xlfn.TEXTBEFORE(ENZLOAD[[#This Row],[ENZLOAD (from enz_from_proteome)]]," ")</f>
        <v>ENZLOAD-OGLYCANS1_r_FWD-rt3753</v>
      </c>
      <c r="C1938" s="1">
        <f>_xlfn.NUMBERVALUE(_xlfn.TEXTAFTER(ENZLOAD[[#This Row],[ENZLOAD (from enz_from_proteome)]]," ",-1))</f>
        <v>1.4138013951000001E-7</v>
      </c>
      <c r="F1938" s="1" t="s">
        <v>18547</v>
      </c>
      <c r="G1938" s="1" t="str">
        <f>_xlfn.TEXTBEFORE(Table4[[#This Row],[rxn     upper-bound     lower-bound]]," ")</f>
        <v>ENZLOAD-OGLYCANS_B3GAT1_r_REV-rt2574</v>
      </c>
      <c r="H1938" s="1">
        <f>_xlfn.NUMBERVALUE(TRIM(_xlfn.TEXTBEFORE(_xlfn.TEXTAFTER(Table4[[#This Row],[rxn     upper-bound     lower-bound]],Table4[[#This Row],[rxn]]),Table4[[#This Row],[lb]],-1)))</f>
        <v>1.1903005600000001</v>
      </c>
      <c r="I1938" s="1" t="str">
        <f>_xlfn.TEXTAFTER(Table4[[#This Row],[rxn     upper-bound     lower-bound]]," ",-1)</f>
        <v>0.00000000</v>
      </c>
    </row>
    <row r="1939" spans="1:9">
      <c r="A1939" s="1" t="s">
        <v>14855</v>
      </c>
      <c r="B1939" s="1" t="str">
        <f>_xlfn.TEXTBEFORE(ENZLOAD[[#This Row],[ENZLOAD (from enz_from_proteome)]]," ")</f>
        <v>ENZLOAD-OGLYCANS2_g_FWD-rt1384</v>
      </c>
      <c r="C1939" s="1">
        <f>_xlfn.NUMBERVALUE(_xlfn.TEXTAFTER(ENZLOAD[[#This Row],[ENZLOAD (from enz_from_proteome)]]," ",-1))</f>
        <v>3.9764056799999902E-9</v>
      </c>
      <c r="F1939" s="1" t="s">
        <v>18548</v>
      </c>
      <c r="G1939" s="1" t="str">
        <f>_xlfn.TEXTBEFORE(Table4[[#This Row],[rxn     upper-bound     lower-bound]]," ")</f>
        <v>ENZLOAD-OGLYCANS1_r_FWD-PMT12</v>
      </c>
      <c r="H1939" s="1">
        <f>_xlfn.NUMBERVALUE(TRIM(_xlfn.TEXTBEFORE(_xlfn.TEXTAFTER(Table4[[#This Row],[rxn     upper-bound     lower-bound]],Table4[[#This Row],[rxn]]),Table4[[#This Row],[lb]],-1)))</f>
        <v>0.21718576000000001</v>
      </c>
      <c r="I1939" s="1" t="str">
        <f>_xlfn.TEXTAFTER(Table4[[#This Row],[rxn     upper-bound     lower-bound]]," ",-1)</f>
        <v>0.00000000</v>
      </c>
    </row>
    <row r="1940" spans="1:9">
      <c r="A1940" s="1" t="s">
        <v>14856</v>
      </c>
      <c r="B1940" s="1" t="str">
        <f>_xlfn.TEXTBEFORE(ENZLOAD[[#This Row],[ENZLOAD (from enz_from_proteome)]]," ")</f>
        <v>ENZLOAD-OGLYCANS2_g_FWD-rt2093</v>
      </c>
      <c r="C1940" s="1">
        <f>_xlfn.NUMBERVALUE(_xlfn.TEXTAFTER(ENZLOAD[[#This Row],[ENZLOAD (from enz_from_proteome)]]," ",-1))</f>
        <v>7.3196642880000001E-8</v>
      </c>
      <c r="F1940" s="1" t="s">
        <v>18549</v>
      </c>
      <c r="G1940" s="1" t="str">
        <f>_xlfn.TEXTBEFORE(Table4[[#This Row],[rxn     upper-bound     lower-bound]]," ")</f>
        <v>ENZLOAD-OGLYCANS1_r_FWD-rt3753</v>
      </c>
      <c r="H1940" s="1">
        <f>_xlfn.NUMBERVALUE(TRIM(_xlfn.TEXTBEFORE(_xlfn.TEXTAFTER(Table4[[#This Row],[rxn     upper-bound     lower-bound]],Table4[[#This Row],[rxn]]),Table4[[#This Row],[lb]],-1)))</f>
        <v>0.46857598</v>
      </c>
      <c r="I1940" s="1" t="str">
        <f>_xlfn.TEXTAFTER(Table4[[#This Row],[rxn     upper-bound     lower-bound]]," ",-1)</f>
        <v>0.00000000</v>
      </c>
    </row>
    <row r="1941" spans="1:9">
      <c r="A1941" s="1" t="s">
        <v>14857</v>
      </c>
      <c r="B1941" s="1" t="str">
        <f>_xlfn.TEXTBEFORE(ENZLOAD[[#This Row],[ENZLOAD (from enz_from_proteome)]]," ")</f>
        <v>ENZLOAD-OGLYCANS2_g_FWD-rt7201</v>
      </c>
      <c r="C1941" s="1">
        <f>_xlfn.NUMBERVALUE(_xlfn.TEXTAFTER(ENZLOAD[[#This Row],[ENZLOAD (from enz_from_proteome)]]," ",-1))</f>
        <v>2.1631846366999999E-7</v>
      </c>
      <c r="F1941" s="1" t="s">
        <v>18550</v>
      </c>
      <c r="G1941" s="1" t="str">
        <f>_xlfn.TEXTBEFORE(Table4[[#This Row],[rxn     upper-bound     lower-bound]]," ")</f>
        <v>ENZLOAD-OGLYCANS2_g_FWD-rt1384</v>
      </c>
      <c r="H1941" s="1">
        <f>_xlfn.NUMBERVALUE(TRIM(_xlfn.TEXTBEFORE(_xlfn.TEXTAFTER(Table4[[#This Row],[rxn     upper-bound     lower-bound]],Table4[[#This Row],[rxn]]),Table4[[#This Row],[lb]],-1)))</f>
        <v>0.79878795999999996</v>
      </c>
      <c r="I1941" s="1" t="str">
        <f>_xlfn.TEXTAFTER(Table4[[#This Row],[rxn     upper-bound     lower-bound]]," ",-1)</f>
        <v>0.00000000</v>
      </c>
    </row>
    <row r="1942" spans="1:9">
      <c r="A1942" s="1" t="s">
        <v>14858</v>
      </c>
      <c r="B1942" s="1" t="str">
        <f>_xlfn.TEXTBEFORE(ENZLOAD[[#This Row],[ENZLOAD (from enz_from_proteome)]]," ")</f>
        <v>ENZLOAD-OGLYCANS2_g_FWD-rt7295</v>
      </c>
      <c r="C1942" s="1">
        <f>_xlfn.NUMBERVALUE(_xlfn.TEXTAFTER(ENZLOAD[[#This Row],[ENZLOAD (from enz_from_proteome)]]," ",-1))</f>
        <v>3.6438540689999999E-8</v>
      </c>
      <c r="F1942" s="1" t="s">
        <v>18551</v>
      </c>
      <c r="G1942" s="1" t="str">
        <f>_xlfn.TEXTBEFORE(Table4[[#This Row],[rxn     upper-bound     lower-bound]]," ")</f>
        <v>ENZLOAD-OGLYCANS2_g_FWD-rt2093</v>
      </c>
      <c r="H1942" s="1">
        <f>_xlfn.NUMBERVALUE(TRIM(_xlfn.TEXTBEFORE(_xlfn.TEXTAFTER(Table4[[#This Row],[rxn     upper-bound     lower-bound]],Table4[[#This Row],[rxn]]),Table4[[#This Row],[lb]],-1)))</f>
        <v>0.89591091</v>
      </c>
      <c r="I1942" s="1" t="str">
        <f>_xlfn.TEXTAFTER(Table4[[#This Row],[rxn     upper-bound     lower-bound]]," ",-1)</f>
        <v>0.00000000</v>
      </c>
    </row>
    <row r="1943" spans="1:9">
      <c r="A1943" s="1" t="s">
        <v>14859</v>
      </c>
      <c r="B1943" s="1" t="str">
        <f>_xlfn.TEXTBEFORE(ENZLOAD[[#This Row],[ENZLOAD (from enz_from_proteome)]]," ")</f>
        <v>ENZLOAD-OGLYCANS3_g_FWD-rt1384</v>
      </c>
      <c r="C1943" s="1">
        <f>_xlfn.NUMBERVALUE(_xlfn.TEXTAFTER(ENZLOAD[[#This Row],[ENZLOAD (from enz_from_proteome)]]," ",-1))</f>
        <v>3.9764056799999902E-9</v>
      </c>
      <c r="F1943" s="1" t="s">
        <v>18552</v>
      </c>
      <c r="G1943" s="1" t="str">
        <f>_xlfn.TEXTBEFORE(Table4[[#This Row],[rxn     upper-bound     lower-bound]]," ")</f>
        <v>ENZLOAD-OGLYCANS2_g_FWD-rt7201</v>
      </c>
      <c r="H1943" s="1">
        <f>_xlfn.NUMBERVALUE(TRIM(_xlfn.TEXTBEFORE(_xlfn.TEXTAFTER(Table4[[#This Row],[rxn     upper-bound     lower-bound]],Table4[[#This Row],[rxn]]),Table4[[#This Row],[lb]],-1)))</f>
        <v>1.1570193099999999</v>
      </c>
      <c r="I1943" s="1" t="str">
        <f>_xlfn.TEXTAFTER(Table4[[#This Row],[rxn     upper-bound     lower-bound]]," ",-1)</f>
        <v>0.00000000</v>
      </c>
    </row>
    <row r="1944" spans="1:9">
      <c r="A1944" s="1" t="s">
        <v>14860</v>
      </c>
      <c r="B1944" s="1" t="str">
        <f>_xlfn.TEXTBEFORE(ENZLOAD[[#This Row],[ENZLOAD (from enz_from_proteome)]]," ")</f>
        <v>ENZLOAD-OGLYCANS3_g_FWD-rt2093</v>
      </c>
      <c r="C1944" s="1">
        <f>_xlfn.NUMBERVALUE(_xlfn.TEXTAFTER(ENZLOAD[[#This Row],[ENZLOAD (from enz_from_proteome)]]," ",-1))</f>
        <v>7.3196642880000001E-8</v>
      </c>
      <c r="F1944" s="1" t="s">
        <v>18553</v>
      </c>
      <c r="G1944" s="1" t="str">
        <f>_xlfn.TEXTBEFORE(Table4[[#This Row],[rxn     upper-bound     lower-bound]]," ")</f>
        <v>ENZLOAD-OGLYCANS2_g_FWD-rt7295</v>
      </c>
      <c r="H1944" s="1">
        <f>_xlfn.NUMBERVALUE(TRIM(_xlfn.TEXTBEFORE(_xlfn.TEXTAFTER(Table4[[#This Row],[rxn     upper-bound     lower-bound]],Table4[[#This Row],[rxn]]),Table4[[#This Row],[lb]],-1)))</f>
        <v>0.89616777000000003</v>
      </c>
      <c r="I1944" s="1" t="str">
        <f>_xlfn.TEXTAFTER(Table4[[#This Row],[rxn     upper-bound     lower-bound]]," ",-1)</f>
        <v>0.00000000</v>
      </c>
    </row>
    <row r="1945" spans="1:9">
      <c r="A1945" s="1" t="s">
        <v>14861</v>
      </c>
      <c r="B1945" s="1" t="str">
        <f>_xlfn.TEXTBEFORE(ENZLOAD[[#This Row],[ENZLOAD (from enz_from_proteome)]]," ")</f>
        <v>ENZLOAD-OGLYCANS3_g_FWD-rt7201</v>
      </c>
      <c r="C1945" s="1">
        <f>_xlfn.NUMBERVALUE(_xlfn.TEXTAFTER(ENZLOAD[[#This Row],[ENZLOAD (from enz_from_proteome)]]," ",-1))</f>
        <v>2.1631846366999999E-7</v>
      </c>
      <c r="F1945" s="1" t="s">
        <v>18554</v>
      </c>
      <c r="G1945" s="1" t="str">
        <f>_xlfn.TEXTBEFORE(Table4[[#This Row],[rxn     upper-bound     lower-bound]]," ")</f>
        <v>ENZLOAD-OGLYCANS3_g_FWD-rt1384</v>
      </c>
      <c r="H1945" s="1">
        <f>_xlfn.NUMBERVALUE(TRIM(_xlfn.TEXTBEFORE(_xlfn.TEXTAFTER(Table4[[#This Row],[rxn     upper-bound     lower-bound]],Table4[[#This Row],[rxn]]),Table4[[#This Row],[lb]],-1)))</f>
        <v>0.79878795999999996</v>
      </c>
      <c r="I1945" s="1" t="str">
        <f>_xlfn.TEXTAFTER(Table4[[#This Row],[rxn     upper-bound     lower-bound]]," ",-1)</f>
        <v>0.00000000</v>
      </c>
    </row>
    <row r="1946" spans="1:9">
      <c r="A1946" s="1" t="s">
        <v>14862</v>
      </c>
      <c r="B1946" s="1" t="str">
        <f>_xlfn.TEXTBEFORE(ENZLOAD[[#This Row],[ENZLOAD (from enz_from_proteome)]]," ")</f>
        <v>ENZLOAD-OGLYCANS3_g_FWD-rt7295</v>
      </c>
      <c r="C1946" s="1">
        <f>_xlfn.NUMBERVALUE(_xlfn.TEXTAFTER(ENZLOAD[[#This Row],[ENZLOAD (from enz_from_proteome)]]," ",-1))</f>
        <v>3.6438540689999999E-8</v>
      </c>
      <c r="F1946" s="1" t="s">
        <v>18555</v>
      </c>
      <c r="G1946" s="1" t="str">
        <f>_xlfn.TEXTBEFORE(Table4[[#This Row],[rxn     upper-bound     lower-bound]]," ")</f>
        <v>ENZLOAD-OGLYCANS3_g_FWD-rt2093</v>
      </c>
      <c r="H1946" s="1">
        <f>_xlfn.NUMBERVALUE(TRIM(_xlfn.TEXTBEFORE(_xlfn.TEXTAFTER(Table4[[#This Row],[rxn     upper-bound     lower-bound]],Table4[[#This Row],[rxn]]),Table4[[#This Row],[lb]],-1)))</f>
        <v>0.89591091</v>
      </c>
      <c r="I1946" s="1" t="str">
        <f>_xlfn.TEXTAFTER(Table4[[#This Row],[rxn     upper-bound     lower-bound]]," ",-1)</f>
        <v>0.00000000</v>
      </c>
    </row>
    <row r="1947" spans="1:9">
      <c r="A1947" s="1" t="s">
        <v>14863</v>
      </c>
      <c r="B1947" s="1" t="str">
        <f>_xlfn.TEXTBEFORE(ENZLOAD[[#This Row],[ENZLOAD (from enz_from_proteome)]]," ")</f>
        <v>ENZLOAD-OGLYCANS4_g_FWD-rt3226</v>
      </c>
      <c r="C1947" s="1">
        <f>_xlfn.NUMBERVALUE(_xlfn.TEXTAFTER(ENZLOAD[[#This Row],[ENZLOAD (from enz_from_proteome)]]," ",-1))</f>
        <v>0</v>
      </c>
      <c r="F1947" s="1" t="s">
        <v>18556</v>
      </c>
      <c r="G1947" s="1" t="str">
        <f>_xlfn.TEXTBEFORE(Table4[[#This Row],[rxn     upper-bound     lower-bound]]," ")</f>
        <v>ENZLOAD-OGLYCANS3_g_FWD-rt7201</v>
      </c>
      <c r="H1947" s="1">
        <f>_xlfn.NUMBERVALUE(TRIM(_xlfn.TEXTBEFORE(_xlfn.TEXTAFTER(Table4[[#This Row],[rxn     upper-bound     lower-bound]],Table4[[#This Row],[rxn]]),Table4[[#This Row],[lb]],-1)))</f>
        <v>1.1570193099999999</v>
      </c>
      <c r="I1947" s="1" t="str">
        <f>_xlfn.TEXTAFTER(Table4[[#This Row],[rxn     upper-bound     lower-bound]]," ",-1)</f>
        <v>0.00000000</v>
      </c>
    </row>
    <row r="1948" spans="1:9">
      <c r="A1948" s="1" t="s">
        <v>14864</v>
      </c>
      <c r="B1948" s="1" t="str">
        <f>_xlfn.TEXTBEFORE(ENZLOAD[[#This Row],[ENZLOAD (from enz_from_proteome)]]," ")</f>
        <v>ENZLOAD-OGLYCANS4_g_FWD-rt4112</v>
      </c>
      <c r="C1948" s="1">
        <f>_xlfn.NUMBERVALUE(_xlfn.TEXTAFTER(ENZLOAD[[#This Row],[ENZLOAD (from enz_from_proteome)]]," ",-1))</f>
        <v>7.0551295959999897E-8</v>
      </c>
      <c r="F1948" s="1" t="s">
        <v>18557</v>
      </c>
      <c r="G1948" s="1" t="str">
        <f>_xlfn.TEXTBEFORE(Table4[[#This Row],[rxn     upper-bound     lower-bound]]," ")</f>
        <v>ENZLOAD-OGLYCANS3_g_FWD-rt7295</v>
      </c>
      <c r="H1948" s="1">
        <f>_xlfn.NUMBERVALUE(TRIM(_xlfn.TEXTBEFORE(_xlfn.TEXTAFTER(Table4[[#This Row],[rxn     upper-bound     lower-bound]],Table4[[#This Row],[rxn]]),Table4[[#This Row],[lb]],-1)))</f>
        <v>0.89616777000000003</v>
      </c>
      <c r="I1948" s="1" t="str">
        <f>_xlfn.TEXTAFTER(Table4[[#This Row],[rxn     upper-bound     lower-bound]]," ",-1)</f>
        <v>0.00000000</v>
      </c>
    </row>
    <row r="1949" spans="1:9">
      <c r="A1949" s="1" t="s">
        <v>14865</v>
      </c>
      <c r="B1949" s="1" t="str">
        <f>_xlfn.TEXTBEFORE(ENZLOAD[[#This Row],[ENZLOAD (from enz_from_proteome)]]," ")</f>
        <v>ENZLOAD-OGLYCANS5_g_FWD-rt3226</v>
      </c>
      <c r="C1949" s="1">
        <f>_xlfn.NUMBERVALUE(_xlfn.TEXTAFTER(ENZLOAD[[#This Row],[ENZLOAD (from enz_from_proteome)]]," ",-1))</f>
        <v>0</v>
      </c>
      <c r="F1949" s="1" t="s">
        <v>18558</v>
      </c>
      <c r="G1949" s="1" t="str">
        <f>_xlfn.TEXTBEFORE(Table4[[#This Row],[rxn     upper-bound     lower-bound]]," ")</f>
        <v>ENZLOAD-OGLYCANS4_g_FWD-rt3226</v>
      </c>
      <c r="H1949" s="1">
        <f>_xlfn.NUMBERVALUE(TRIM(_xlfn.TEXTBEFORE(_xlfn.TEXTAFTER(Table4[[#This Row],[rxn     upper-bound     lower-bound]],Table4[[#This Row],[rxn]]),Table4[[#This Row],[lb]],-1)))</f>
        <v>0.7960277</v>
      </c>
      <c r="I1949" s="1" t="str">
        <f>_xlfn.TEXTAFTER(Table4[[#This Row],[rxn     upper-bound     lower-bound]]," ",-1)</f>
        <v>0.00000000</v>
      </c>
    </row>
    <row r="1950" spans="1:9">
      <c r="A1950" s="1" t="s">
        <v>14866</v>
      </c>
      <c r="B1950" s="1" t="str">
        <f>_xlfn.TEXTBEFORE(ENZLOAD[[#This Row],[ENZLOAD (from enz_from_proteome)]]," ")</f>
        <v>ENZLOAD-OGLYCANS5_g_FWD-rt4112</v>
      </c>
      <c r="C1950" s="1">
        <f>_xlfn.NUMBERVALUE(_xlfn.TEXTAFTER(ENZLOAD[[#This Row],[ENZLOAD (from enz_from_proteome)]]," ",-1))</f>
        <v>7.0551295959999897E-8</v>
      </c>
      <c r="F1950" s="1" t="s">
        <v>18559</v>
      </c>
      <c r="G1950" s="1" t="str">
        <f>_xlfn.TEXTBEFORE(Table4[[#This Row],[rxn     upper-bound     lower-bound]]," ")</f>
        <v>ENZLOAD-OGLYCANS4_g_FWD-rt4112</v>
      </c>
      <c r="H1950" s="1">
        <f>_xlfn.NUMBERVALUE(TRIM(_xlfn.TEXTBEFORE(_xlfn.TEXTAFTER(Table4[[#This Row],[rxn     upper-bound     lower-bound]],Table4[[#This Row],[rxn]]),Table4[[#This Row],[lb]],-1)))</f>
        <v>0.85164896999999995</v>
      </c>
      <c r="I1950" s="1" t="str">
        <f>_xlfn.TEXTAFTER(Table4[[#This Row],[rxn     upper-bound     lower-bound]]," ",-1)</f>
        <v>0.00000000</v>
      </c>
    </row>
    <row r="1951" spans="1:9">
      <c r="A1951" s="1" t="s">
        <v>14867</v>
      </c>
      <c r="B1951" s="1" t="str">
        <f>_xlfn.TEXTBEFORE(ENZLOAD[[#This Row],[ENZLOAD (from enz_from_proteome)]]," ")</f>
        <v>ENZLOAD-OGLYCANS_B3GAT1_r_FWD-rt2574</v>
      </c>
      <c r="C1951" s="1">
        <f>_xlfn.NUMBERVALUE(_xlfn.TEXTAFTER(ENZLOAD[[#This Row],[ENZLOAD (from enz_from_proteome)]]," ",-1))</f>
        <v>9.27253278E-9</v>
      </c>
      <c r="F1951" s="1" t="s">
        <v>18560</v>
      </c>
      <c r="G1951" s="1" t="str">
        <f>_xlfn.TEXTBEFORE(Table4[[#This Row],[rxn     upper-bound     lower-bound]]," ")</f>
        <v>ENZLOAD-OGLYCANS5_g_FWD-rt3226</v>
      </c>
      <c r="H1951" s="1">
        <f>_xlfn.NUMBERVALUE(TRIM(_xlfn.TEXTBEFORE(_xlfn.TEXTAFTER(Table4[[#This Row],[rxn     upper-bound     lower-bound]],Table4[[#This Row],[rxn]]),Table4[[#This Row],[lb]],-1)))</f>
        <v>0.7960277</v>
      </c>
      <c r="I1951" s="1" t="str">
        <f>_xlfn.TEXTAFTER(Table4[[#This Row],[rxn     upper-bound     lower-bound]]," ",-1)</f>
        <v>0.00000000</v>
      </c>
    </row>
    <row r="1952" spans="1:9">
      <c r="A1952" s="1" t="s">
        <v>14868</v>
      </c>
      <c r="B1952" s="1" t="str">
        <f>_xlfn.TEXTBEFORE(ENZLOAD[[#This Row],[ENZLOAD (from enz_from_proteome)]]," ")</f>
        <v>ENZLOAD-OGLYCANS_B3GAT1_r_REV-rt2574</v>
      </c>
      <c r="C1952" s="1">
        <f>_xlfn.NUMBERVALUE(_xlfn.TEXTAFTER(ENZLOAD[[#This Row],[ENZLOAD (from enz_from_proteome)]]," ",-1))</f>
        <v>9.27253278E-9</v>
      </c>
      <c r="F1952" s="1" t="s">
        <v>18561</v>
      </c>
      <c r="G1952" s="1" t="str">
        <f>_xlfn.TEXTBEFORE(Table4[[#This Row],[rxn     upper-bound     lower-bound]]," ")</f>
        <v>ENZLOAD-OGLYCANS5_g_FWD-rt4112</v>
      </c>
      <c r="H1952" s="1">
        <f>_xlfn.NUMBERVALUE(TRIM(_xlfn.TEXTBEFORE(_xlfn.TEXTAFTER(Table4[[#This Row],[rxn     upper-bound     lower-bound]],Table4[[#This Row],[rxn]]),Table4[[#This Row],[lb]],-1)))</f>
        <v>0.85164896999999995</v>
      </c>
      <c r="I1952" s="1" t="str">
        <f>_xlfn.TEXTAFTER(Table4[[#This Row],[rxn     upper-bound     lower-bound]]," ",-1)</f>
        <v>0.00000000</v>
      </c>
    </row>
    <row r="1953" spans="1:9">
      <c r="A1953" s="1" t="s">
        <v>14869</v>
      </c>
      <c r="B1953" s="1" t="str">
        <f>_xlfn.TEXTBEFORE(ENZLOAD[[#This Row],[ENZLOAD (from enz_from_proteome)]]," ")</f>
        <v>ENZLOAD-OMCDC_c_FWD-rt5646</v>
      </c>
      <c r="C1953" s="1">
        <f>_xlfn.NUMBERVALUE(_xlfn.TEXTAFTER(ENZLOAD[[#This Row],[ENZLOAD (from enz_from_proteome)]]," ",-1))</f>
        <v>2.0639299744E-7</v>
      </c>
      <c r="F1953" s="1" t="s">
        <v>18562</v>
      </c>
      <c r="G1953" s="1" t="str">
        <f>_xlfn.TEXTBEFORE(Table4[[#This Row],[rxn     upper-bound     lower-bound]]," ")</f>
        <v>ENZLOAD-OMCDC_c_FWD-rt5646</v>
      </c>
      <c r="H1953" s="1">
        <f>_xlfn.NUMBERVALUE(TRIM(_xlfn.TEXTBEFORE(_xlfn.TEXTAFTER(Table4[[#This Row],[rxn     upper-bound     lower-bound]],Table4[[#This Row],[rxn]]),Table4[[#This Row],[lb]],-1)))</f>
        <v>1.02671855</v>
      </c>
      <c r="I1953" s="1" t="str">
        <f>_xlfn.TEXTAFTER(Table4[[#This Row],[rxn     upper-bound     lower-bound]]," ",-1)</f>
        <v>0.00000000</v>
      </c>
    </row>
    <row r="1954" spans="1:9">
      <c r="A1954" s="1" t="s">
        <v>14870</v>
      </c>
      <c r="B1954" s="1" t="str">
        <f>_xlfn.TEXTBEFORE(ENZLOAD[[#This Row],[ENZLOAD (from enz_from_proteome)]]," ")</f>
        <v>ENZLOAD-OMCDC_m_FWD-rt6242_m</v>
      </c>
      <c r="C1954" s="1">
        <f>_xlfn.NUMBERVALUE(_xlfn.TEXTAFTER(ENZLOAD[[#This Row],[ENZLOAD (from enz_from_proteome)]]," ",-1))</f>
        <v>9.894990884499999E-7</v>
      </c>
      <c r="F1954" s="1" t="s">
        <v>18563</v>
      </c>
      <c r="G1954" s="1" t="str">
        <f>_xlfn.TEXTBEFORE(Table4[[#This Row],[rxn     upper-bound     lower-bound]]," ")</f>
        <v>ENZLOAD-OMCDC_m_FWD-rt6242_m</v>
      </c>
      <c r="H1954" s="1">
        <f>_xlfn.NUMBERVALUE(TRIM(_xlfn.TEXTBEFORE(_xlfn.TEXTAFTER(Table4[[#This Row],[rxn     upper-bound     lower-bound]],Table4[[#This Row],[rxn]]),Table4[[#This Row],[lb]],-1)))</f>
        <v>0.89022882000000003</v>
      </c>
      <c r="I1954" s="1" t="str">
        <f>_xlfn.TEXTAFTER(Table4[[#This Row],[rxn     upper-bound     lower-bound]]," ",-1)</f>
        <v>0.00000000</v>
      </c>
    </row>
    <row r="1955" spans="1:9">
      <c r="A1955" s="1" t="s">
        <v>14871</v>
      </c>
      <c r="B1955" s="1" t="str">
        <f>_xlfn.TEXTBEFORE(ENZLOAD[[#This Row],[ENZLOAD (from enz_from_proteome)]]," ")</f>
        <v>ENZLOAD-OMPDC_c_FWD-rt3750</v>
      </c>
      <c r="C1955" s="1">
        <f>_xlfn.NUMBERVALUE(_xlfn.TEXTAFTER(ENZLOAD[[#This Row],[ENZLOAD (from enz_from_proteome)]]," ",-1))</f>
        <v>1.74467334282E-6</v>
      </c>
      <c r="F1955" s="1" t="s">
        <v>18564</v>
      </c>
      <c r="G1955" s="1" t="str">
        <f>_xlfn.TEXTBEFORE(Table4[[#This Row],[rxn     upper-bound     lower-bound]]," ")</f>
        <v>ENZLOAD-OMPDC_c_FWD-rt3750</v>
      </c>
      <c r="H1955" s="1">
        <f>_xlfn.NUMBERVALUE(TRIM(_xlfn.TEXTBEFORE(_xlfn.TEXTAFTER(Table4[[#This Row],[rxn     upper-bound     lower-bound]],Table4[[#This Row],[rxn]]),Table4[[#This Row],[lb]],-1)))</f>
        <v>1.40834367</v>
      </c>
      <c r="I1955" s="1" t="str">
        <f>_xlfn.TEXTAFTER(Table4[[#This Row],[rxn     upper-bound     lower-bound]]," ",-1)</f>
        <v>0.00000000</v>
      </c>
    </row>
    <row r="1956" spans="1:9">
      <c r="A1956" s="1" t="s">
        <v>14872</v>
      </c>
      <c r="B1956" s="1" t="str">
        <f>_xlfn.TEXTBEFORE(ENZLOAD[[#This Row],[ENZLOAD (from enz_from_proteome)]]," ")</f>
        <v>ENZLOAD-OPAH_c_FWD-rt1168</v>
      </c>
      <c r="C1956" s="1">
        <f>_xlfn.NUMBERVALUE(_xlfn.TEXTAFTER(ENZLOAD[[#This Row],[ENZLOAD (from enz_from_proteome)]]," ",-1))</f>
        <v>3.9487037647999999E-7</v>
      </c>
      <c r="F1956" s="1" t="s">
        <v>18565</v>
      </c>
      <c r="G1956" s="1" t="str">
        <f>_xlfn.TEXTBEFORE(Table4[[#This Row],[rxn     upper-bound     lower-bound]]," ")</f>
        <v>ENZLOAD-OPAH_c_FWD-rt1168</v>
      </c>
      <c r="H1956" s="1">
        <f>_xlfn.NUMBERVALUE(TRIM(_xlfn.TEXTBEFORE(_xlfn.TEXTAFTER(Table4[[#This Row],[rxn     upper-bound     lower-bound]],Table4[[#This Row],[rxn]]),Table4[[#This Row],[lb]],-1)))</f>
        <v>0.68363311000000004</v>
      </c>
      <c r="I1956" s="1" t="str">
        <f>_xlfn.TEXTAFTER(Table4[[#This Row],[rxn     upper-bound     lower-bound]]," ",-1)</f>
        <v>0.00000000</v>
      </c>
    </row>
    <row r="1957" spans="1:9">
      <c r="A1957" s="1" t="s">
        <v>14873</v>
      </c>
      <c r="B1957" s="1" t="str">
        <f>_xlfn.TEXTBEFORE(ENZLOAD[[#This Row],[ENZLOAD (from enz_from_proteome)]]," ")</f>
        <v>ENZLOAD-OPAH_c_FWD-rt1169</v>
      </c>
      <c r="C1957" s="1">
        <f>_xlfn.NUMBERVALUE(_xlfn.TEXTAFTER(ENZLOAD[[#This Row],[ENZLOAD (from enz_from_proteome)]]," ",-1))</f>
        <v>5.9110432971000004E-7</v>
      </c>
      <c r="F1957" s="1" t="s">
        <v>18566</v>
      </c>
      <c r="G1957" s="1" t="str">
        <f>_xlfn.TEXTBEFORE(Table4[[#This Row],[rxn     upper-bound     lower-bound]]," ")</f>
        <v>ENZLOAD-OPAH_c_REV-rt1168</v>
      </c>
      <c r="H1957" s="1">
        <f>_xlfn.NUMBERVALUE(TRIM(_xlfn.TEXTBEFORE(_xlfn.TEXTAFTER(Table4[[#This Row],[rxn     upper-bound     lower-bound]],Table4[[#This Row],[rxn]]),Table4[[#This Row],[lb]],-1)))</f>
        <v>0.68363311000000004</v>
      </c>
      <c r="I1957" s="1" t="str">
        <f>_xlfn.TEXTAFTER(Table4[[#This Row],[rxn     upper-bound     lower-bound]]," ",-1)</f>
        <v>0.00000000</v>
      </c>
    </row>
    <row r="1958" spans="1:9">
      <c r="A1958" s="1" t="s">
        <v>14874</v>
      </c>
      <c r="B1958" s="1" t="str">
        <f>_xlfn.TEXTBEFORE(ENZLOAD[[#This Row],[ENZLOAD (from enz_from_proteome)]]," ")</f>
        <v>ENZLOAD-OPAH_c_FWD-rt6960</v>
      </c>
      <c r="C1958" s="1">
        <f>_xlfn.NUMBERVALUE(_xlfn.TEXTAFTER(ENZLOAD[[#This Row],[ENZLOAD (from enz_from_proteome)]]," ",-1))</f>
        <v>4.1596853973999999E-7</v>
      </c>
      <c r="F1958" s="1" t="s">
        <v>18567</v>
      </c>
      <c r="G1958" s="1" t="str">
        <f>_xlfn.TEXTBEFORE(Table4[[#This Row],[rxn     upper-bound     lower-bound]]," ")</f>
        <v>ENZLOAD-OPAH_c_FWD-rt1169</v>
      </c>
      <c r="H1958" s="1">
        <f>_xlfn.NUMBERVALUE(TRIM(_xlfn.TEXTBEFORE(_xlfn.TEXTAFTER(Table4[[#This Row],[rxn     upper-bound     lower-bound]],Table4[[#This Row],[rxn]]),Table4[[#This Row],[lb]],-1)))</f>
        <v>0.51507362999999995</v>
      </c>
      <c r="I1958" s="1" t="str">
        <f>_xlfn.TEXTAFTER(Table4[[#This Row],[rxn     upper-bound     lower-bound]]," ",-1)</f>
        <v>0.00000000</v>
      </c>
    </row>
    <row r="1959" spans="1:9">
      <c r="A1959" s="1" t="s">
        <v>14875</v>
      </c>
      <c r="B1959" s="1" t="str">
        <f>_xlfn.TEXTBEFORE(ENZLOAD[[#This Row],[ENZLOAD (from enz_from_proteome)]]," ")</f>
        <v>ENZLOAD-OPAH_c_FWD-rt7643</v>
      </c>
      <c r="C1959" s="1">
        <f>_xlfn.NUMBERVALUE(_xlfn.TEXTAFTER(ENZLOAD[[#This Row],[ENZLOAD (from enz_from_proteome)]]," ",-1))</f>
        <v>1.8042891219E-7</v>
      </c>
      <c r="F1959" s="1" t="s">
        <v>18568</v>
      </c>
      <c r="G1959" s="1" t="str">
        <f>_xlfn.TEXTBEFORE(Table4[[#This Row],[rxn     upper-bound     lower-bound]]," ")</f>
        <v>ENZLOAD-OPAH_c_REV-rt1169</v>
      </c>
      <c r="H1959" s="1">
        <f>_xlfn.NUMBERVALUE(TRIM(_xlfn.TEXTBEFORE(_xlfn.TEXTAFTER(Table4[[#This Row],[rxn     upper-bound     lower-bound]],Table4[[#This Row],[rxn]]),Table4[[#This Row],[lb]],-1)))</f>
        <v>0.51507362999999995</v>
      </c>
      <c r="I1959" s="1" t="str">
        <f>_xlfn.TEXTAFTER(Table4[[#This Row],[rxn     upper-bound     lower-bound]]," ",-1)</f>
        <v>0.00000000</v>
      </c>
    </row>
    <row r="1960" spans="1:9">
      <c r="A1960" s="1" t="s">
        <v>14876</v>
      </c>
      <c r="B1960" s="1" t="str">
        <f>_xlfn.TEXTBEFORE(ENZLOAD[[#This Row],[ENZLOAD (from enz_from_proteome)]]," ")</f>
        <v>ENZLOAD-OPAH_c_REV-rt1168</v>
      </c>
      <c r="C1960" s="1">
        <f>_xlfn.NUMBERVALUE(_xlfn.TEXTAFTER(ENZLOAD[[#This Row],[ENZLOAD (from enz_from_proteome)]]," ",-1))</f>
        <v>3.9487037647999999E-7</v>
      </c>
      <c r="F1960" s="1" t="s">
        <v>18569</v>
      </c>
      <c r="G1960" s="1" t="str">
        <f>_xlfn.TEXTBEFORE(Table4[[#This Row],[rxn     upper-bound     lower-bound]]," ")</f>
        <v>ENZLOAD-OPAH_c_FWD-rt6960</v>
      </c>
      <c r="H1960" s="1">
        <f>_xlfn.NUMBERVALUE(TRIM(_xlfn.TEXTBEFORE(_xlfn.TEXTAFTER(Table4[[#This Row],[rxn     upper-bound     lower-bound]],Table4[[#This Row],[rxn]]),Table4[[#This Row],[lb]],-1)))</f>
        <v>0.51878827000000005</v>
      </c>
      <c r="I1960" s="1" t="str">
        <f>_xlfn.TEXTAFTER(Table4[[#This Row],[rxn     upper-bound     lower-bound]]," ",-1)</f>
        <v>0.00000000</v>
      </c>
    </row>
    <row r="1961" spans="1:9">
      <c r="A1961" s="1" t="s">
        <v>14877</v>
      </c>
      <c r="B1961" s="1" t="str">
        <f>_xlfn.TEXTBEFORE(ENZLOAD[[#This Row],[ENZLOAD (from enz_from_proteome)]]," ")</f>
        <v>ENZLOAD-OPAH_c_REV-rt1169</v>
      </c>
      <c r="C1961" s="1">
        <f>_xlfn.NUMBERVALUE(_xlfn.TEXTAFTER(ENZLOAD[[#This Row],[ENZLOAD (from enz_from_proteome)]]," ",-1))</f>
        <v>5.9110432971000004E-7</v>
      </c>
      <c r="F1961" s="1" t="s">
        <v>18570</v>
      </c>
      <c r="G1961" s="1" t="str">
        <f>_xlfn.TEXTBEFORE(Table4[[#This Row],[rxn     upper-bound     lower-bound]]," ")</f>
        <v>ENZLOAD-OPAH_c_REV-rt6960</v>
      </c>
      <c r="H1961" s="1">
        <f>_xlfn.NUMBERVALUE(TRIM(_xlfn.TEXTBEFORE(_xlfn.TEXTAFTER(Table4[[#This Row],[rxn     upper-bound     lower-bound]],Table4[[#This Row],[rxn]]),Table4[[#This Row],[lb]],-1)))</f>
        <v>0.51878827000000005</v>
      </c>
      <c r="I1961" s="1" t="str">
        <f>_xlfn.TEXTAFTER(Table4[[#This Row],[rxn     upper-bound     lower-bound]]," ",-1)</f>
        <v>0.00000000</v>
      </c>
    </row>
    <row r="1962" spans="1:9">
      <c r="A1962" s="1" t="s">
        <v>14878</v>
      </c>
      <c r="B1962" s="1" t="str">
        <f>_xlfn.TEXTBEFORE(ENZLOAD[[#This Row],[ENZLOAD (from enz_from_proteome)]]," ")</f>
        <v>ENZLOAD-OPAH_c_REV-rt6960</v>
      </c>
      <c r="C1962" s="1">
        <f>_xlfn.NUMBERVALUE(_xlfn.TEXTAFTER(ENZLOAD[[#This Row],[ENZLOAD (from enz_from_proteome)]]," ",-1))</f>
        <v>4.1596853973999999E-7</v>
      </c>
      <c r="F1962" s="1" t="s">
        <v>18571</v>
      </c>
      <c r="G1962" s="1" t="str">
        <f>_xlfn.TEXTBEFORE(Table4[[#This Row],[rxn     upper-bound     lower-bound]]," ")</f>
        <v>ENZLOAD-OPAH_c_FWD-rt7643</v>
      </c>
      <c r="H1962" s="1">
        <f>_xlfn.NUMBERVALUE(TRIM(_xlfn.TEXTBEFORE(_xlfn.TEXTAFTER(Table4[[#This Row],[rxn     upper-bound     lower-bound]],Table4[[#This Row],[rxn]]),Table4[[#This Row],[lb]],-1)))</f>
        <v>0.66037307999999995</v>
      </c>
      <c r="I1962" s="1" t="str">
        <f>_xlfn.TEXTAFTER(Table4[[#This Row],[rxn     upper-bound     lower-bound]]," ",-1)</f>
        <v>0.00000000</v>
      </c>
    </row>
    <row r="1963" spans="1:9">
      <c r="A1963" s="1" t="s">
        <v>14879</v>
      </c>
      <c r="B1963" s="1" t="str">
        <f>_xlfn.TEXTBEFORE(ENZLOAD[[#This Row],[ENZLOAD (from enz_from_proteome)]]," ")</f>
        <v>ENZLOAD-OPAH_c_REV-rt7643</v>
      </c>
      <c r="C1963" s="1">
        <f>_xlfn.NUMBERVALUE(_xlfn.TEXTAFTER(ENZLOAD[[#This Row],[ENZLOAD (from enz_from_proteome)]]," ",-1))</f>
        <v>1.8042891219E-7</v>
      </c>
      <c r="F1963" s="1" t="s">
        <v>18572</v>
      </c>
      <c r="G1963" s="1" t="str">
        <f>_xlfn.TEXTBEFORE(Table4[[#This Row],[rxn     upper-bound     lower-bound]]," ")</f>
        <v>ENZLOAD-OPAH_c_REV-rt7643</v>
      </c>
      <c r="H1963" s="1">
        <f>_xlfn.NUMBERVALUE(TRIM(_xlfn.TEXTBEFORE(_xlfn.TEXTAFTER(Table4[[#This Row],[rxn     upper-bound     lower-bound]],Table4[[#This Row],[rxn]]),Table4[[#This Row],[lb]],-1)))</f>
        <v>0.66037307999999995</v>
      </c>
      <c r="I1963" s="1" t="str">
        <f>_xlfn.TEXTAFTER(Table4[[#This Row],[rxn     upper-bound     lower-bound]]," ",-1)</f>
        <v>0.00000000</v>
      </c>
    </row>
    <row r="1964" spans="1:9">
      <c r="A1964" s="1" t="s">
        <v>14880</v>
      </c>
      <c r="B1964" s="1" t="str">
        <f>_xlfn.TEXTBEFORE(ENZLOAD[[#This Row],[ENZLOAD (from enz_from_proteome)]]," ")</f>
        <v>ENZLOAD-ORNCD_m_FWD-rt6574</v>
      </c>
      <c r="C1964" s="1">
        <f>_xlfn.NUMBERVALUE(_xlfn.TEXTAFTER(ENZLOAD[[#This Row],[ENZLOAD (from enz_from_proteome)]]," ",-1))</f>
        <v>9.0987620410000003E-8</v>
      </c>
      <c r="F1964" s="1" t="s">
        <v>18573</v>
      </c>
      <c r="G1964" s="1" t="str">
        <f>_xlfn.TEXTBEFORE(Table4[[#This Row],[rxn     upper-bound     lower-bound]]," ")</f>
        <v>ENZLOAD-ORNCD_m_FWD-rt6574</v>
      </c>
      <c r="H1964" s="1">
        <f>_xlfn.NUMBERVALUE(TRIM(_xlfn.TEXTBEFORE(_xlfn.TEXTAFTER(Table4[[#This Row],[rxn     upper-bound     lower-bound]],Table4[[#This Row],[rxn]]),Table4[[#This Row],[lb]],-1)))</f>
        <v>1.24061526</v>
      </c>
      <c r="I1964" s="1" t="str">
        <f>_xlfn.TEXTAFTER(Table4[[#This Row],[rxn     upper-bound     lower-bound]]," ",-1)</f>
        <v>0.00000000</v>
      </c>
    </row>
    <row r="1965" spans="1:9">
      <c r="A1965" s="1" t="s">
        <v>14881</v>
      </c>
      <c r="B1965" s="1" t="str">
        <f>_xlfn.TEXTBEFORE(ENZLOAD[[#This Row],[ENZLOAD (from enz_from_proteome)]]," ")</f>
        <v>ENZLOAD-ORNDC_c_FWD-rt4267</v>
      </c>
      <c r="C1965" s="1">
        <f>_xlfn.NUMBERVALUE(_xlfn.TEXTAFTER(ENZLOAD[[#This Row],[ENZLOAD (from enz_from_proteome)]]," ",-1))</f>
        <v>1.3455186194E-7</v>
      </c>
      <c r="F1965" s="1" t="s">
        <v>18574</v>
      </c>
      <c r="G1965" s="1" t="str">
        <f>_xlfn.TEXTBEFORE(Table4[[#This Row],[rxn     upper-bound     lower-bound]]," ")</f>
        <v>ENZLOAD-ORNDC_c_FWD-rt4267</v>
      </c>
      <c r="H1965" s="1">
        <f>_xlfn.NUMBERVALUE(TRIM(_xlfn.TEXTBEFORE(_xlfn.TEXTAFTER(Table4[[#This Row],[rxn     upper-bound     lower-bound]],Table4[[#This Row],[rxn]]),Table4[[#This Row],[lb]],-1)))</f>
        <v>0.74543232999999998</v>
      </c>
      <c r="I1965" s="1" t="str">
        <f>_xlfn.TEXTAFTER(Table4[[#This Row],[rxn     upper-bound     lower-bound]]," ",-1)</f>
        <v>0.00000000</v>
      </c>
    </row>
    <row r="1966" spans="1:9">
      <c r="A1966" s="1" t="s">
        <v>14882</v>
      </c>
      <c r="B1966" s="1" t="str">
        <f>_xlfn.TEXTBEFORE(ENZLOAD[[#This Row],[ENZLOAD (from enz_from_proteome)]]," ")</f>
        <v>ENZLOAD-ORNN5MOX_c_FWD-rt2880</v>
      </c>
      <c r="C1966" s="1">
        <f>_xlfn.NUMBERVALUE(_xlfn.TEXTAFTER(ENZLOAD[[#This Row],[ENZLOAD (from enz_from_proteome)]]," ",-1))</f>
        <v>5.9252862589999899E-7</v>
      </c>
      <c r="F1966" s="1" t="s">
        <v>18575</v>
      </c>
      <c r="G1966" s="1" t="str">
        <f>_xlfn.TEXTBEFORE(Table4[[#This Row],[rxn     upper-bound     lower-bound]]," ")</f>
        <v>ENZLOAD-ORNN5MOX_c_FWD-rt2880</v>
      </c>
      <c r="H1966" s="1">
        <f>_xlfn.NUMBERVALUE(TRIM(_xlfn.TEXTBEFORE(_xlfn.TEXTAFTER(Table4[[#This Row],[rxn     upper-bound     lower-bound]],Table4[[#This Row],[rxn]]),Table4[[#This Row],[lb]],-1)))</f>
        <v>0.61875813000000002</v>
      </c>
      <c r="I1966" s="1" t="str">
        <f>_xlfn.TEXTAFTER(Table4[[#This Row],[rxn     upper-bound     lower-bound]]," ",-1)</f>
        <v>0.00000000</v>
      </c>
    </row>
    <row r="1967" spans="1:9">
      <c r="A1967" s="1" t="s">
        <v>14883</v>
      </c>
      <c r="B1967" s="1" t="str">
        <f>_xlfn.TEXTBEFORE(ENZLOAD[[#This Row],[ENZLOAD (from enz_from_proteome)]]," ")</f>
        <v>ENZLOAD-ORNTACi_m_FWD-rt7840</v>
      </c>
      <c r="C1967" s="1">
        <f>_xlfn.NUMBERVALUE(_xlfn.TEXTAFTER(ENZLOAD[[#This Row],[ENZLOAD (from enz_from_proteome)]]," ",-1))</f>
        <v>9.9163195549000003E-7</v>
      </c>
      <c r="F1967" s="1" t="s">
        <v>18576</v>
      </c>
      <c r="G1967" s="1" t="str">
        <f>_xlfn.TEXTBEFORE(Table4[[#This Row],[rxn     upper-bound     lower-bound]]," ")</f>
        <v>ENZLOAD-ORNTA_c_FWD-rt6698</v>
      </c>
      <c r="H1967" s="1">
        <f>_xlfn.NUMBERVALUE(TRIM(_xlfn.TEXTBEFORE(_xlfn.TEXTAFTER(Table4[[#This Row],[rxn     upper-bound     lower-bound]],Table4[[#This Row],[rxn]]),Table4[[#This Row],[lb]],-1)))</f>
        <v>0.82080171000000002</v>
      </c>
      <c r="I1967" s="1" t="str">
        <f>_xlfn.TEXTAFTER(Table4[[#This Row],[rxn     upper-bound     lower-bound]]," ",-1)</f>
        <v>0.00000000</v>
      </c>
    </row>
    <row r="1968" spans="1:9">
      <c r="A1968" s="1" t="s">
        <v>14884</v>
      </c>
      <c r="B1968" s="1" t="str">
        <f>_xlfn.TEXTBEFORE(ENZLOAD[[#This Row],[ENZLOAD (from enz_from_proteome)]]," ")</f>
        <v>ENZLOAD-ORNTA_c_FWD-rt6698</v>
      </c>
      <c r="C1968" s="1">
        <f>_xlfn.NUMBERVALUE(_xlfn.TEXTAFTER(ENZLOAD[[#This Row],[ENZLOAD (from enz_from_proteome)]]," ",-1))</f>
        <v>9.0141331941000004E-7</v>
      </c>
      <c r="F1968" s="1" t="s">
        <v>18577</v>
      </c>
      <c r="G1968" s="1" t="str">
        <f>_xlfn.TEXTBEFORE(Table4[[#This Row],[rxn     upper-bound     lower-bound]]," ")</f>
        <v>ENZLOAD-ORNTACi_m_FWD-rt7840</v>
      </c>
      <c r="H1968" s="1">
        <f>_xlfn.NUMBERVALUE(TRIM(_xlfn.TEXTBEFORE(_xlfn.TEXTAFTER(Table4[[#This Row],[rxn     upper-bound     lower-bound]],Table4[[#This Row],[rxn]]),Table4[[#This Row],[lb]],-1)))</f>
        <v>0.82319622999999997</v>
      </c>
      <c r="I1968" s="1" t="str">
        <f>_xlfn.TEXTAFTER(Table4[[#This Row],[rxn     upper-bound     lower-bound]]," ",-1)</f>
        <v>0.00000000</v>
      </c>
    </row>
    <row r="1969" spans="1:9">
      <c r="A1969" s="1" t="s">
        <v>14885</v>
      </c>
      <c r="B1969" s="1" t="str">
        <f>_xlfn.TEXTBEFORE(ENZLOAD[[#This Row],[ENZLOAD (from enz_from_proteome)]]," ")</f>
        <v>ENZLOAD-ORNtpa_m_FWD-rt4951</v>
      </c>
      <c r="C1969" s="1">
        <f>_xlfn.NUMBERVALUE(_xlfn.TEXTAFTER(ENZLOAD[[#This Row],[ENZLOAD (from enz_from_proteome)]]," ",-1))</f>
        <v>3.3963717579999999E-8</v>
      </c>
      <c r="F1969" s="1" t="s">
        <v>18578</v>
      </c>
      <c r="G1969" s="1" t="str">
        <f>_xlfn.TEXTBEFORE(Table4[[#This Row],[rxn     upper-bound     lower-bound]]," ")</f>
        <v>ENZLOAD-ORNtpa_m_FWD-rt4951</v>
      </c>
      <c r="H1969" s="1">
        <f>_xlfn.NUMBERVALUE(TRIM(_xlfn.TEXTBEFORE(_xlfn.TEXTAFTER(Table4[[#This Row],[rxn     upper-bound     lower-bound]],Table4[[#This Row],[rxn]]),Table4[[#This Row],[lb]],-1)))</f>
        <v>1.15923895</v>
      </c>
      <c r="I1969" s="1" t="str">
        <f>_xlfn.TEXTAFTER(Table4[[#This Row],[rxn     upper-bound     lower-bound]]," ",-1)</f>
        <v>0.00000000</v>
      </c>
    </row>
    <row r="1970" spans="1:9">
      <c r="A1970" s="1" t="s">
        <v>14886</v>
      </c>
      <c r="B1970" s="1" t="str">
        <f>_xlfn.TEXTBEFORE(ENZLOAD[[#This Row],[ENZLOAD (from enz_from_proteome)]]," ")</f>
        <v>ENZLOAD-ORNtps_e_FWD-rt1689</v>
      </c>
      <c r="C1970" s="1">
        <f>_xlfn.NUMBERVALUE(_xlfn.TEXTAFTER(ENZLOAD[[#This Row],[ENZLOAD (from enz_from_proteome)]]," ",-1))</f>
        <v>0</v>
      </c>
      <c r="F1970" s="1" t="s">
        <v>18579</v>
      </c>
      <c r="G1970" s="1" t="str">
        <f>_xlfn.TEXTBEFORE(Table4[[#This Row],[rxn     upper-bound     lower-bound]]," ")</f>
        <v>ENZLOAD-ORNtps_e_FWD-rt1689</v>
      </c>
      <c r="H1970" s="1">
        <f>_xlfn.NUMBERVALUE(TRIM(_xlfn.TEXTBEFORE(_xlfn.TEXTAFTER(Table4[[#This Row],[rxn     upper-bound     lower-bound]],Table4[[#This Row],[rxn]]),Table4[[#This Row],[lb]],-1)))</f>
        <v>0.69318632000000002</v>
      </c>
      <c r="I1970" s="1" t="str">
        <f>_xlfn.TEXTAFTER(Table4[[#This Row],[rxn     upper-bound     lower-bound]]," ",-1)</f>
        <v>0.00000000</v>
      </c>
    </row>
    <row r="1971" spans="1:9">
      <c r="A1971" s="1" t="s">
        <v>14887</v>
      </c>
      <c r="B1971" s="1" t="str">
        <f>_xlfn.TEXTBEFORE(ENZLOAD[[#This Row],[ENZLOAD (from enz_from_proteome)]]," ")</f>
        <v>ENZLOAD-ORNtps_e_FWD-rt5861</v>
      </c>
      <c r="C1971" s="1">
        <f>_xlfn.NUMBERVALUE(_xlfn.TEXTAFTER(ENZLOAD[[#This Row],[ENZLOAD (from enz_from_proteome)]]," ",-1))</f>
        <v>0</v>
      </c>
      <c r="F1971" s="1" t="s">
        <v>18580</v>
      </c>
      <c r="G1971" s="1" t="str">
        <f>_xlfn.TEXTBEFORE(Table4[[#This Row],[rxn     upper-bound     lower-bound]]," ")</f>
        <v>ENZLOAD-ORNtps_e_REV-rt1689</v>
      </c>
      <c r="H1971" s="1">
        <f>_xlfn.NUMBERVALUE(TRIM(_xlfn.TEXTBEFORE(_xlfn.TEXTAFTER(Table4[[#This Row],[rxn     upper-bound     lower-bound]],Table4[[#This Row],[rxn]]),Table4[[#This Row],[lb]],-1)))</f>
        <v>0.69318632000000002</v>
      </c>
      <c r="I1971" s="1" t="str">
        <f>_xlfn.TEXTAFTER(Table4[[#This Row],[rxn     upper-bound     lower-bound]]," ",-1)</f>
        <v>0.00000000</v>
      </c>
    </row>
    <row r="1972" spans="1:9">
      <c r="A1972" s="1" t="s">
        <v>14888</v>
      </c>
      <c r="B1972" s="1" t="str">
        <f>_xlfn.TEXTBEFORE(ENZLOAD[[#This Row],[ENZLOAD (from enz_from_proteome)]]," ")</f>
        <v>ENZLOAD-ORNtps_e_REV-rt1689</v>
      </c>
      <c r="C1972" s="1">
        <f>_xlfn.NUMBERVALUE(_xlfn.TEXTAFTER(ENZLOAD[[#This Row],[ENZLOAD (from enz_from_proteome)]]," ",-1))</f>
        <v>0</v>
      </c>
      <c r="F1972" s="1" t="s">
        <v>18581</v>
      </c>
      <c r="G1972" s="1" t="str">
        <f>_xlfn.TEXTBEFORE(Table4[[#This Row],[rxn     upper-bound     lower-bound]]," ")</f>
        <v>ENZLOAD-ORNtps_e_FWD-rt5861</v>
      </c>
      <c r="H1972" s="1">
        <f>_xlfn.NUMBERVALUE(TRIM(_xlfn.TEXTBEFORE(_xlfn.TEXTAFTER(Table4[[#This Row],[rxn     upper-bound     lower-bound]],Table4[[#This Row],[rxn]]),Table4[[#This Row],[lb]],-1)))</f>
        <v>0.66013560000000004</v>
      </c>
      <c r="I1972" s="1" t="str">
        <f>_xlfn.TEXTAFTER(Table4[[#This Row],[rxn     upper-bound     lower-bound]]," ",-1)</f>
        <v>0.00000000</v>
      </c>
    </row>
    <row r="1973" spans="1:9">
      <c r="A1973" s="1" t="s">
        <v>14889</v>
      </c>
      <c r="B1973" s="1" t="str">
        <f>_xlfn.TEXTBEFORE(ENZLOAD[[#This Row],[ENZLOAD (from enz_from_proteome)]]," ")</f>
        <v>ENZLOAD-ORNtps_e_REV-rt5861</v>
      </c>
      <c r="C1973" s="1">
        <f>_xlfn.NUMBERVALUE(_xlfn.TEXTAFTER(ENZLOAD[[#This Row],[ENZLOAD (from enz_from_proteome)]]," ",-1))</f>
        <v>0</v>
      </c>
      <c r="F1973" s="1" t="s">
        <v>18582</v>
      </c>
      <c r="G1973" s="1" t="str">
        <f>_xlfn.TEXTBEFORE(Table4[[#This Row],[rxn     upper-bound     lower-bound]]," ")</f>
        <v>ENZLOAD-ORNtps_e_REV-rt5861</v>
      </c>
      <c r="H1973" s="1">
        <f>_xlfn.NUMBERVALUE(TRIM(_xlfn.TEXTBEFORE(_xlfn.TEXTAFTER(Table4[[#This Row],[rxn     upper-bound     lower-bound]],Table4[[#This Row],[rxn]]),Table4[[#This Row],[lb]],-1)))</f>
        <v>0.66013560000000004</v>
      </c>
      <c r="I1973" s="1" t="str">
        <f>_xlfn.TEXTAFTER(Table4[[#This Row],[rxn     upper-bound     lower-bound]]," ",-1)</f>
        <v>0.00000000</v>
      </c>
    </row>
    <row r="1974" spans="1:9">
      <c r="A1974" s="1" t="s">
        <v>14890</v>
      </c>
      <c r="B1974" s="1" t="str">
        <f>_xlfn.TEXTBEFORE(ENZLOAD[[#This Row],[ENZLOAD (from enz_from_proteome)]]," ")</f>
        <v>ENZLOAD-ORPT_c_FWD-rt2348</v>
      </c>
      <c r="C1974" s="1">
        <f>_xlfn.NUMBERVALUE(_xlfn.TEXTAFTER(ENZLOAD[[#This Row],[ENZLOAD (from enz_from_proteome)]]," ",-1))</f>
        <v>1.3014491732399999E-6</v>
      </c>
      <c r="F1974" s="1" t="s">
        <v>18583</v>
      </c>
      <c r="G1974" s="1" t="str">
        <f>_xlfn.TEXTBEFORE(Table4[[#This Row],[rxn     upper-bound     lower-bound]]," ")</f>
        <v>ENZLOAD-ORPT_c_FWD-rt2348</v>
      </c>
      <c r="H1974" s="1">
        <f>_xlfn.NUMBERVALUE(TRIM(_xlfn.TEXTBEFORE(_xlfn.TEXTAFTER(Table4[[#This Row],[rxn     upper-bound     lower-bound]],Table4[[#This Row],[rxn]]),Table4[[#This Row],[lb]],-1)))</f>
        <v>0.88041966000000005</v>
      </c>
      <c r="I1974" s="1" t="str">
        <f>_xlfn.TEXTAFTER(Table4[[#This Row],[rxn     upper-bound     lower-bound]]," ",-1)</f>
        <v>0.00000000</v>
      </c>
    </row>
    <row r="1975" spans="1:9">
      <c r="A1975" s="1" t="s">
        <v>14891</v>
      </c>
      <c r="B1975" s="1" t="str">
        <f>_xlfn.TEXTBEFORE(ENZLOAD[[#This Row],[ENZLOAD (from enz_from_proteome)]]," ")</f>
        <v>ENZLOAD-ORPT_c_REV-rt2348</v>
      </c>
      <c r="C1975" s="1">
        <f>_xlfn.NUMBERVALUE(_xlfn.TEXTAFTER(ENZLOAD[[#This Row],[ENZLOAD (from enz_from_proteome)]]," ",-1))</f>
        <v>1.3014491732399999E-6</v>
      </c>
      <c r="F1975" s="1" t="s">
        <v>18584</v>
      </c>
      <c r="G1975" s="1" t="str">
        <f>_xlfn.TEXTBEFORE(Table4[[#This Row],[rxn     upper-bound     lower-bound]]," ")</f>
        <v>ENZLOAD-ORPT_c_REV-rt2348</v>
      </c>
      <c r="H1975" s="1">
        <f>_xlfn.NUMBERVALUE(TRIM(_xlfn.TEXTBEFORE(_xlfn.TEXTAFTER(Table4[[#This Row],[rxn     upper-bound     lower-bound]],Table4[[#This Row],[rxn]]),Table4[[#This Row],[lb]],-1)))</f>
        <v>0.88041966000000005</v>
      </c>
      <c r="I1975" s="1" t="str">
        <f>_xlfn.TEXTAFTER(Table4[[#This Row],[rxn     upper-bound     lower-bound]]," ",-1)</f>
        <v>0.00000000</v>
      </c>
    </row>
    <row r="1976" spans="1:9">
      <c r="A1976" s="1" t="s">
        <v>14892</v>
      </c>
      <c r="B1976" s="1" t="str">
        <f>_xlfn.TEXTBEFORE(ENZLOAD[[#This Row],[ENZLOAD (from enz_from_proteome)]]," ")</f>
        <v>ENZLOAD-P5CD2_m_FWD-rt0201</v>
      </c>
      <c r="C1976" s="1">
        <f>_xlfn.NUMBERVALUE(_xlfn.TEXTAFTER(ENZLOAD[[#This Row],[ENZLOAD (from enz_from_proteome)]]," ",-1))</f>
        <v>7.5579071451000004E-7</v>
      </c>
      <c r="F1976" s="1" t="s">
        <v>18585</v>
      </c>
      <c r="G1976" s="1" t="str">
        <f>_xlfn.TEXTBEFORE(Table4[[#This Row],[rxn     upper-bound     lower-bound]]," ")</f>
        <v>ENZLOAD-P5CD2_m_FWD-rt0201</v>
      </c>
      <c r="H1976" s="1">
        <f>_xlfn.NUMBERVALUE(TRIM(_xlfn.TEXTBEFORE(_xlfn.TEXTAFTER(Table4[[#This Row],[rxn     upper-bound     lower-bound]],Table4[[#This Row],[rxn]]),Table4[[#This Row],[lb]],-1)))</f>
        <v>0.71032262000000002</v>
      </c>
      <c r="I1976" s="1" t="str">
        <f>_xlfn.TEXTAFTER(Table4[[#This Row],[rxn     upper-bound     lower-bound]]," ",-1)</f>
        <v>0.00000000</v>
      </c>
    </row>
    <row r="1977" spans="1:9">
      <c r="A1977" s="1" t="s">
        <v>14893</v>
      </c>
      <c r="B1977" s="1" t="str">
        <f>_xlfn.TEXTBEFORE(ENZLOAD[[#This Row],[ENZLOAD (from enz_from_proteome)]]," ")</f>
        <v>ENZLOAD-P5CR_c_FWD-rt5064</v>
      </c>
      <c r="C1977" s="1">
        <f>_xlfn.NUMBERVALUE(_xlfn.TEXTAFTER(ENZLOAD[[#This Row],[ENZLOAD (from enz_from_proteome)]]," ",-1))</f>
        <v>6.4841154626999997E-7</v>
      </c>
      <c r="F1977" s="1" t="s">
        <v>18586</v>
      </c>
      <c r="G1977" s="1" t="str">
        <f>_xlfn.TEXTBEFORE(Table4[[#This Row],[rxn     upper-bound     lower-bound]]," ")</f>
        <v>ENZLOAD-P5CR_c_FWD-rt5064</v>
      </c>
      <c r="H1977" s="1">
        <f>_xlfn.NUMBERVALUE(TRIM(_xlfn.TEXTBEFORE(_xlfn.TEXTAFTER(Table4[[#This Row],[rxn     upper-bound     lower-bound]],Table4[[#This Row],[rxn]]),Table4[[#This Row],[lb]],-1)))</f>
        <v>1.2188066799999999</v>
      </c>
      <c r="I1977" s="1" t="str">
        <f>_xlfn.TEXTAFTER(Table4[[#This Row],[rxn     upper-bound     lower-bound]]," ",-1)</f>
        <v>0.00000000</v>
      </c>
    </row>
    <row r="1978" spans="1:9">
      <c r="A1978" s="1" t="s">
        <v>14894</v>
      </c>
      <c r="B1978" s="1" t="str">
        <f>_xlfn.TEXTBEFORE(ENZLOAD[[#This Row],[ENZLOAD (from enz_from_proteome)]]," ")</f>
        <v>ENZLOAD-PACCOAE_c_FWD-rt6217</v>
      </c>
      <c r="C1978" s="1">
        <f>_xlfn.NUMBERVALUE(_xlfn.TEXTAFTER(ENZLOAD[[#This Row],[ENZLOAD (from enz_from_proteome)]]," ",-1))</f>
        <v>8.4725110039999997E-7</v>
      </c>
      <c r="F1978" s="1" t="s">
        <v>18587</v>
      </c>
      <c r="G1978" s="1" t="str">
        <f>_xlfn.TEXTBEFORE(Table4[[#This Row],[rxn     upper-bound     lower-bound]]," ")</f>
        <v>ENZLOAD-PACCOAE_c_FWD-rt6217</v>
      </c>
      <c r="H1978" s="1">
        <f>_xlfn.NUMBERVALUE(TRIM(_xlfn.TEXTBEFORE(_xlfn.TEXTAFTER(Table4[[#This Row],[rxn     upper-bound     lower-bound]],Table4[[#This Row],[rxn]]),Table4[[#This Row],[lb]],-1)))</f>
        <v>3.1851231100000001</v>
      </c>
      <c r="I1978" s="1" t="str">
        <f>_xlfn.TEXTAFTER(Table4[[#This Row],[rxn     upper-bound     lower-bound]]," ",-1)</f>
        <v>0.00000000</v>
      </c>
    </row>
    <row r="1979" spans="1:9">
      <c r="A1979" s="1" t="s">
        <v>14895</v>
      </c>
      <c r="B1979" s="1" t="str">
        <f>_xlfn.TEXTBEFORE(ENZLOAD[[#This Row],[ENZLOAD (from enz_from_proteome)]]," ")</f>
        <v>ENZLOAD-PACCOAE_x_FWD-rt5558</v>
      </c>
      <c r="C1979" s="1">
        <f>_xlfn.NUMBERVALUE(_xlfn.TEXTAFTER(ENZLOAD[[#This Row],[ENZLOAD (from enz_from_proteome)]]," ",-1))</f>
        <v>1.2326330549999999E-8</v>
      </c>
      <c r="F1979" s="1" t="s">
        <v>18588</v>
      </c>
      <c r="G1979" s="1" t="str">
        <f>_xlfn.TEXTBEFORE(Table4[[#This Row],[rxn     upper-bound     lower-bound]]," ")</f>
        <v>ENZLOAD-PACCOAE_x_FWD-rt5558</v>
      </c>
      <c r="H1979" s="1">
        <f>_xlfn.NUMBERVALUE(TRIM(_xlfn.TEXTBEFORE(_xlfn.TEXTAFTER(Table4[[#This Row],[rxn     upper-bound     lower-bound]],Table4[[#This Row],[rxn]]),Table4[[#This Row],[lb]],-1)))</f>
        <v>2.1770061900000002</v>
      </c>
      <c r="I1979" s="1" t="str">
        <f>_xlfn.TEXTAFTER(Table4[[#This Row],[rxn     upper-bound     lower-bound]]," ",-1)</f>
        <v>0.00000000</v>
      </c>
    </row>
    <row r="1980" spans="1:9">
      <c r="A1980" s="1" t="s">
        <v>14896</v>
      </c>
      <c r="B1980" s="1" t="str">
        <f>_xlfn.TEXTBEFORE(ENZLOAD[[#This Row],[ENZLOAD (from enz_from_proteome)]]," ")</f>
        <v>ENZLOAD-PACCOAL_x_FWD-rt6434_x</v>
      </c>
      <c r="C1980" s="1">
        <f>_xlfn.NUMBERVALUE(_xlfn.TEXTAFTER(ENZLOAD[[#This Row],[ENZLOAD (from enz_from_proteome)]]," ",-1))</f>
        <v>1.5628368148E-7</v>
      </c>
      <c r="F1980" s="1" t="s">
        <v>18589</v>
      </c>
      <c r="G1980" s="1" t="str">
        <f>_xlfn.TEXTBEFORE(Table4[[#This Row],[rxn     upper-bound     lower-bound]]," ")</f>
        <v>ENZLOAD-PACCOAL_x_FWD-rt6434_x</v>
      </c>
      <c r="H1980" s="1">
        <f>_xlfn.NUMBERVALUE(TRIM(_xlfn.TEXTBEFORE(_xlfn.TEXTAFTER(Table4[[#This Row],[rxn     upper-bound     lower-bound]],Table4[[#This Row],[rxn]]),Table4[[#This Row],[lb]],-1)))</f>
        <v>0.72152419999999995</v>
      </c>
      <c r="I1980" s="1" t="str">
        <f>_xlfn.TEXTAFTER(Table4[[#This Row],[rxn     upper-bound     lower-bound]]," ",-1)</f>
        <v>0.00000000</v>
      </c>
    </row>
    <row r="1981" spans="1:9">
      <c r="A1981" s="1" t="s">
        <v>14897</v>
      </c>
      <c r="B1981" s="1" t="str">
        <f>_xlfn.TEXTBEFORE(ENZLOAD[[#This Row],[ENZLOAD (from enz_from_proteome)]]," ")</f>
        <v>ENZLOAD-PADAH_c_FWD-rt1908</v>
      </c>
      <c r="C1981" s="1">
        <f>_xlfn.NUMBERVALUE(_xlfn.TEXTAFTER(ENZLOAD[[#This Row],[ENZLOAD (from enz_from_proteome)]]," ",-1))</f>
        <v>3.0484565154999901E-7</v>
      </c>
      <c r="F1981" s="1" t="s">
        <v>18590</v>
      </c>
      <c r="G1981" s="1" t="str">
        <f>_xlfn.TEXTBEFORE(Table4[[#This Row],[rxn     upper-bound     lower-bound]]," ")</f>
        <v>ENZLOAD-PADAH_c_FWD-rt1908</v>
      </c>
      <c r="H1981" s="1">
        <f>_xlfn.NUMBERVALUE(TRIM(_xlfn.TEXTBEFORE(_xlfn.TEXTAFTER(Table4[[#This Row],[rxn     upper-bound     lower-bound]],Table4[[#This Row],[rxn]]),Table4[[#This Row],[lb]],-1)))</f>
        <v>0.70062663000000003</v>
      </c>
      <c r="I1981" s="1" t="str">
        <f>_xlfn.TEXTAFTER(Table4[[#This Row],[rxn     upper-bound     lower-bound]]," ",-1)</f>
        <v>0.00000000</v>
      </c>
    </row>
    <row r="1982" spans="1:9">
      <c r="A1982" s="1" t="s">
        <v>14898</v>
      </c>
      <c r="B1982" s="1" t="str">
        <f>_xlfn.TEXTBEFORE(ENZLOAD[[#This Row],[ENZLOAD (from enz_from_proteome)]]," ")</f>
        <v>ENZLOAD-PADAH_c_REV-rt1908</v>
      </c>
      <c r="C1982" s="1">
        <f>_xlfn.NUMBERVALUE(_xlfn.TEXTAFTER(ENZLOAD[[#This Row],[ENZLOAD (from enz_from_proteome)]]," ",-1))</f>
        <v>3.0484565154999901E-7</v>
      </c>
      <c r="F1982" s="1" t="s">
        <v>18591</v>
      </c>
      <c r="G1982" s="1" t="str">
        <f>_xlfn.TEXTBEFORE(Table4[[#This Row],[rxn     upper-bound     lower-bound]]," ")</f>
        <v>ENZLOAD-PADAH_c_REV-rt1908</v>
      </c>
      <c r="H1982" s="1">
        <f>_xlfn.NUMBERVALUE(TRIM(_xlfn.TEXTBEFORE(_xlfn.TEXTAFTER(Table4[[#This Row],[rxn     upper-bound     lower-bound]],Table4[[#This Row],[rxn]]),Table4[[#This Row],[lb]],-1)))</f>
        <v>0.70062663000000003</v>
      </c>
      <c r="I1982" s="1" t="str">
        <f>_xlfn.TEXTAFTER(Table4[[#This Row],[rxn     upper-bound     lower-bound]]," ",-1)</f>
        <v>0.00000000</v>
      </c>
    </row>
    <row r="1983" spans="1:9">
      <c r="A1983" s="1" t="s">
        <v>14899</v>
      </c>
      <c r="B1983" s="1" t="str">
        <f>_xlfn.TEXTBEFORE(ENZLOAD[[#This Row],[ENZLOAD (from enz_from_proteome)]]," ")</f>
        <v>ENZLOAD-PAFH_c_FWD-rt3915</v>
      </c>
      <c r="C1983" s="1">
        <f>_xlfn.NUMBERVALUE(_xlfn.TEXTAFTER(ENZLOAD[[#This Row],[ENZLOAD (from enz_from_proteome)]]," ",-1))</f>
        <v>1.0773130149999999E-8</v>
      </c>
      <c r="F1983" s="1" t="s">
        <v>18592</v>
      </c>
      <c r="G1983" s="1" t="str">
        <f>_xlfn.TEXTBEFORE(Table4[[#This Row],[rxn     upper-bound     lower-bound]]," ")</f>
        <v>ENZLOAD-PAFH_c_FWD-rt3915</v>
      </c>
      <c r="H1983" s="1">
        <f>_xlfn.NUMBERVALUE(TRIM(_xlfn.TEXTBEFORE(_xlfn.TEXTAFTER(Table4[[#This Row],[rxn     upper-bound     lower-bound]],Table4[[#This Row],[rxn]]),Table4[[#This Row],[lb]],-1)))</f>
        <v>0.78969535000000002</v>
      </c>
      <c r="I1983" s="1" t="str">
        <f>_xlfn.TEXTAFTER(Table4[[#This Row],[rxn     upper-bound     lower-bound]]," ",-1)</f>
        <v>0.00000000</v>
      </c>
    </row>
    <row r="1984" spans="1:9">
      <c r="A1984" s="1" t="s">
        <v>14900</v>
      </c>
      <c r="B1984" s="1" t="str">
        <f>_xlfn.TEXTBEFORE(ENZLOAD[[#This Row],[ENZLOAD (from enz_from_proteome)]]," ")</f>
        <v>ENZLOAD-PAIL3K_vm_FWD-VPS15TOR1</v>
      </c>
      <c r="C1984" s="1">
        <f>_xlfn.NUMBERVALUE(_xlfn.TEXTAFTER(ENZLOAD[[#This Row],[ENZLOAD (from enz_from_proteome)]]," ",-1))</f>
        <v>1.9002406510000001E-8</v>
      </c>
      <c r="F1984" s="1" t="s">
        <v>18593</v>
      </c>
      <c r="G1984" s="1" t="str">
        <f>_xlfn.TEXTBEFORE(Table4[[#This Row],[rxn     upper-bound     lower-bound]]," ")</f>
        <v>ENZLOAD-PAIL3K_vm_FWD-VPS15TOR1</v>
      </c>
      <c r="H1984" s="1">
        <f>_xlfn.NUMBERVALUE(TRIM(_xlfn.TEXTBEFORE(_xlfn.TEXTAFTER(Table4[[#This Row],[rxn     upper-bound     lower-bound]],Table4[[#This Row],[rxn]]),Table4[[#This Row],[lb]],-1)))</f>
        <v>9.5165959999999994E-2</v>
      </c>
      <c r="I1984" s="1" t="str">
        <f>_xlfn.TEXTAFTER(Table4[[#This Row],[rxn     upper-bound     lower-bound]]," ",-1)</f>
        <v>0.00000000</v>
      </c>
    </row>
    <row r="1985" spans="1:9">
      <c r="A1985" s="1" t="s">
        <v>14901</v>
      </c>
      <c r="B1985" s="1" t="str">
        <f>_xlfn.TEXTBEFORE(ENZLOAD[[#This Row],[ENZLOAD (from enz_from_proteome)]]," ")</f>
        <v>ENZLOAD-PAIL3K_vm_FWD-VPS15VPS34</v>
      </c>
      <c r="C1985" s="1">
        <f>_xlfn.NUMBERVALUE(_xlfn.TEXTAFTER(ENZLOAD[[#This Row],[ENZLOAD (from enz_from_proteome)]]," ",-1))</f>
        <v>1.0685784729999999E-8</v>
      </c>
      <c r="F1985" s="1" t="s">
        <v>18594</v>
      </c>
      <c r="G1985" s="1" t="str">
        <f>_xlfn.TEXTBEFORE(Table4[[#This Row],[rxn     upper-bound     lower-bound]]," ")</f>
        <v>ENZLOAD-PAIL3K_vm_FWD-VPS15VPS34</v>
      </c>
      <c r="H1985" s="1">
        <f>_xlfn.NUMBERVALUE(TRIM(_xlfn.TEXTBEFORE(_xlfn.TEXTAFTER(Table4[[#This Row],[rxn     upper-bound     lower-bound]],Table4[[#This Row],[rxn]]),Table4[[#This Row],[lb]],-1)))</f>
        <v>0.15028794000000001</v>
      </c>
      <c r="I1985" s="1" t="str">
        <f>_xlfn.TEXTAFTER(Table4[[#This Row],[rxn     upper-bound     lower-bound]]," ",-1)</f>
        <v>0.00000000</v>
      </c>
    </row>
    <row r="1986" spans="1:9">
      <c r="A1986" s="1" t="s">
        <v>14902</v>
      </c>
      <c r="B1986" s="1" t="str">
        <f>_xlfn.TEXTBEFORE(ENZLOAD[[#This Row],[ENZLOAD (from enz_from_proteome)]]," ")</f>
        <v>ENZLOAD-PAIL4K_en_FWD-rt6718_en</v>
      </c>
      <c r="C1986" s="1">
        <f>_xlfn.NUMBERVALUE(_xlfn.TEXTAFTER(ENZLOAD[[#This Row],[ENZLOAD (from enz_from_proteome)]]," ",-1))</f>
        <v>1.4390847000000001E-10</v>
      </c>
      <c r="F1986" s="1" t="s">
        <v>18595</v>
      </c>
      <c r="G1986" s="1" t="str">
        <f>_xlfn.TEXTBEFORE(Table4[[#This Row],[rxn     upper-bound     lower-bound]]," ")</f>
        <v>ENZLOAD-PAIL4K_en_FWD-rt6718_en</v>
      </c>
      <c r="H1986" s="1">
        <f>_xlfn.NUMBERVALUE(TRIM(_xlfn.TEXTBEFORE(_xlfn.TEXTAFTER(Table4[[#This Row],[rxn     upper-bound     lower-bound]],Table4[[#This Row],[rxn]]),Table4[[#This Row],[lb]],-1)))</f>
        <v>0.49182176</v>
      </c>
      <c r="I1986" s="1" t="str">
        <f>_xlfn.TEXTAFTER(Table4[[#This Row],[rxn     upper-bound     lower-bound]]," ",-1)</f>
        <v>0.00000000</v>
      </c>
    </row>
    <row r="1987" spans="1:9">
      <c r="A1987" s="1" t="s">
        <v>14903</v>
      </c>
      <c r="B1987" s="1" t="str">
        <f>_xlfn.TEXTBEFORE(ENZLOAD[[#This Row],[ENZLOAD (from enz_from_proteome)]]," ")</f>
        <v>ENZLOAD-PAIL4K_en_FWD-rt6791</v>
      </c>
      <c r="C1987" s="1">
        <f>_xlfn.NUMBERVALUE(_xlfn.TEXTAFTER(ENZLOAD[[#This Row],[ENZLOAD (from enz_from_proteome)]]," ",-1))</f>
        <v>8.1016887520000002E-8</v>
      </c>
      <c r="F1987" s="1" t="s">
        <v>18596</v>
      </c>
      <c r="G1987" s="1" t="str">
        <f>_xlfn.TEXTBEFORE(Table4[[#This Row],[rxn     upper-bound     lower-bound]]," ")</f>
        <v>ENZLOAD-PAIL4K_en_FWD-rt6791</v>
      </c>
      <c r="H1987" s="1">
        <f>_xlfn.NUMBERVALUE(TRIM(_xlfn.TEXTBEFORE(_xlfn.TEXTAFTER(Table4[[#This Row],[rxn     upper-bound     lower-bound]],Table4[[#This Row],[rxn]]),Table4[[#This Row],[lb]],-1)))</f>
        <v>0.20304784000000001</v>
      </c>
      <c r="I1987" s="1" t="str">
        <f>_xlfn.TEXTAFTER(Table4[[#This Row],[rxn     upper-bound     lower-bound]]," ",-1)</f>
        <v>0.00000000</v>
      </c>
    </row>
    <row r="1988" spans="1:9">
      <c r="A1988" s="1" t="s">
        <v>14904</v>
      </c>
      <c r="B1988" s="1" t="str">
        <f>_xlfn.TEXTBEFORE(ENZLOAD[[#This Row],[ENZLOAD (from enz_from_proteome)]]," ")</f>
        <v>ENZLOAD-PAIL4K_gm_FWD-PIK1FRQ1</v>
      </c>
      <c r="C1988" s="1">
        <f>_xlfn.NUMBERVALUE(_xlfn.TEXTAFTER(ENZLOAD[[#This Row],[ENZLOAD (from enz_from_proteome)]]," ",-1))</f>
        <v>2.9473696744999998E-7</v>
      </c>
      <c r="F1988" s="1" t="s">
        <v>18597</v>
      </c>
      <c r="G1988" s="1" t="str">
        <f>_xlfn.TEXTBEFORE(Table4[[#This Row],[rxn     upper-bound     lower-bound]]," ")</f>
        <v>ENZLOAD-PAIL4K_gm_FWD-PIK1FRQ1</v>
      </c>
      <c r="H1988" s="1">
        <f>_xlfn.NUMBERVALUE(TRIM(_xlfn.TEXTBEFORE(_xlfn.TEXTAFTER(Table4[[#This Row],[rxn     upper-bound     lower-bound]],Table4[[#This Row],[rxn]]),Table4[[#This Row],[lb]],-1)))</f>
        <v>0.27161976999999998</v>
      </c>
      <c r="I1988" s="1" t="str">
        <f>_xlfn.TEXTAFTER(Table4[[#This Row],[rxn     upper-bound     lower-bound]]," ",-1)</f>
        <v>0.00000000</v>
      </c>
    </row>
    <row r="1989" spans="1:9">
      <c r="A1989" s="1" t="s">
        <v>14905</v>
      </c>
      <c r="B1989" s="1" t="str">
        <f>_xlfn.TEXTBEFORE(ENZLOAD[[#This Row],[ENZLOAD (from enz_from_proteome)]]," ")</f>
        <v>ENZLOAD-PAIL4K_n_FWD-rt1414_n</v>
      </c>
      <c r="C1989" s="1">
        <f>_xlfn.NUMBERVALUE(_xlfn.TEXTAFTER(ENZLOAD[[#This Row],[ENZLOAD (from enz_from_proteome)]]," ",-1))</f>
        <v>2.9473696744999998E-7</v>
      </c>
      <c r="F1989" s="1" t="s">
        <v>18598</v>
      </c>
      <c r="G1989" s="1" t="str">
        <f>_xlfn.TEXTBEFORE(Table4[[#This Row],[rxn     upper-bound     lower-bound]]," ")</f>
        <v>ENZLOAD-PAIL4K_n_FWD-rt1414_n</v>
      </c>
      <c r="H1989" s="1">
        <f>_xlfn.NUMBERVALUE(TRIM(_xlfn.TEXTBEFORE(_xlfn.TEXTAFTER(Table4[[#This Row],[rxn     upper-bound     lower-bound]],Table4[[#This Row],[rxn]]),Table4[[#This Row],[lb]],-1)))</f>
        <v>0.31556483000000002</v>
      </c>
      <c r="I1989" s="1" t="str">
        <f>_xlfn.TEXTAFTER(Table4[[#This Row],[rxn     upper-bound     lower-bound]]," ",-1)</f>
        <v>0.00000000</v>
      </c>
    </row>
    <row r="1990" spans="1:9">
      <c r="A1990" s="1" t="s">
        <v>14906</v>
      </c>
      <c r="B1990" s="1" t="str">
        <f>_xlfn.TEXTBEFORE(ENZLOAD[[#This Row],[ENZLOAD (from enz_from_proteome)]]," ")</f>
        <v>ENZLOAD-PAIL4K_vm_FWD-rt6718_vm</v>
      </c>
      <c r="C1990" s="1">
        <f>_xlfn.NUMBERVALUE(_xlfn.TEXTAFTER(ENZLOAD[[#This Row],[ENZLOAD (from enz_from_proteome)]]," ",-1))</f>
        <v>1.4390847000000001E-10</v>
      </c>
      <c r="F1990" s="1" t="s">
        <v>18599</v>
      </c>
      <c r="G1990" s="1" t="str">
        <f>_xlfn.TEXTBEFORE(Table4[[#This Row],[rxn     upper-bound     lower-bound]]," ")</f>
        <v>ENZLOAD-PAIL4K_vm_FWD-rt6718_vm</v>
      </c>
      <c r="H1990" s="1">
        <f>_xlfn.NUMBERVALUE(TRIM(_xlfn.TEXTBEFORE(_xlfn.TEXTAFTER(Table4[[#This Row],[rxn     upper-bound     lower-bound]],Table4[[#This Row],[rxn]]),Table4[[#This Row],[lb]],-1)))</f>
        <v>0.49182176</v>
      </c>
      <c r="I1990" s="1" t="str">
        <f>_xlfn.TEXTAFTER(Table4[[#This Row],[rxn     upper-bound     lower-bound]]," ",-1)</f>
        <v>0.00000000</v>
      </c>
    </row>
    <row r="1991" spans="1:9">
      <c r="A1991" s="1" t="s">
        <v>14907</v>
      </c>
      <c r="B1991" s="1" t="str">
        <f>_xlfn.TEXTBEFORE(ENZLOAD[[#This Row],[ENZLOAD (from enz_from_proteome)]]," ")</f>
        <v>ENZLOAD-PAILS_rm_FWD-rt6753</v>
      </c>
      <c r="C1991" s="1">
        <f>_xlfn.NUMBERVALUE(_xlfn.TEXTAFTER(ENZLOAD[[#This Row],[ENZLOAD (from enz_from_proteome)]]," ",-1))</f>
        <v>4.4137046416999901E-7</v>
      </c>
      <c r="F1991" s="1" t="s">
        <v>18600</v>
      </c>
      <c r="G1991" s="1" t="str">
        <f>_xlfn.TEXTBEFORE(Table4[[#This Row],[rxn     upper-bound     lower-bound]]," ")</f>
        <v>ENZLOAD-PAILS_rm_FWD-rt6753</v>
      </c>
      <c r="H1991" s="1">
        <f>_xlfn.NUMBERVALUE(TRIM(_xlfn.TEXTBEFORE(_xlfn.TEXTAFTER(Table4[[#This Row],[rxn     upper-bound     lower-bound]],Table4[[#This Row],[rxn]]),Table4[[#This Row],[lb]],-1)))</f>
        <v>1.5363621300000001</v>
      </c>
      <c r="I1991" s="1" t="str">
        <f>_xlfn.TEXTAFTER(Table4[[#This Row],[rxn     upper-bound     lower-bound]]," ",-1)</f>
        <v>0.00000000</v>
      </c>
    </row>
    <row r="1992" spans="1:9">
      <c r="A1992" s="1" t="s">
        <v>14908</v>
      </c>
      <c r="B1992" s="1" t="str">
        <f>_xlfn.TEXTBEFORE(ENZLOAD[[#This Row],[ENZLOAD (from enz_from_proteome)]]," ")</f>
        <v>ENZLOAD-PAPSR_c_FWD-MET16TRX1</v>
      </c>
      <c r="C1992" s="1">
        <f>_xlfn.NUMBERVALUE(_xlfn.TEXTAFTER(ENZLOAD[[#This Row],[ENZLOAD (from enz_from_proteome)]]," ",-1))</f>
        <v>6.5933165609000004E-7</v>
      </c>
      <c r="F1992" s="1" t="s">
        <v>18601</v>
      </c>
      <c r="G1992" s="1" t="str">
        <f>_xlfn.TEXTBEFORE(Table4[[#This Row],[rxn     upper-bound     lower-bound]]," ")</f>
        <v>ENZLOAD-PAP_rm_FWD-rt4117</v>
      </c>
      <c r="H1992" s="1">
        <f>_xlfn.NUMBERVALUE(TRIM(_xlfn.TEXTBEFORE(_xlfn.TEXTAFTER(Table4[[#This Row],[rxn     upper-bound     lower-bound]],Table4[[#This Row],[rxn]]),Table4[[#This Row],[lb]],-1)))</f>
        <v>0.34618197000000001</v>
      </c>
      <c r="I1992" s="1" t="str">
        <f>_xlfn.TEXTAFTER(Table4[[#This Row],[rxn     upper-bound     lower-bound]]," ",-1)</f>
        <v>0.00000000</v>
      </c>
    </row>
    <row r="1993" spans="1:9">
      <c r="A1993" s="1" t="s">
        <v>14909</v>
      </c>
      <c r="B1993" s="1" t="str">
        <f>_xlfn.TEXTBEFORE(ENZLOAD[[#This Row],[ENZLOAD (from enz_from_proteome)]]," ")</f>
        <v>ENZLOAD-PAPSR_c_FWD-MET16TRX2</v>
      </c>
      <c r="C1993" s="1">
        <f>_xlfn.NUMBERVALUE(_xlfn.TEXTAFTER(ENZLOAD[[#This Row],[ENZLOAD (from enz_from_proteome)]]," ",-1))</f>
        <v>2.6931040914999997E-7</v>
      </c>
      <c r="F1993" s="1" t="s">
        <v>18602</v>
      </c>
      <c r="G1993" s="1" t="str">
        <f>_xlfn.TEXTBEFORE(Table4[[#This Row],[rxn     upper-bound     lower-bound]]," ")</f>
        <v>ENZLOAD-PAP_vm_FWD-rt4719</v>
      </c>
      <c r="H1993" s="1">
        <f>_xlfn.NUMBERVALUE(TRIM(_xlfn.TEXTBEFORE(_xlfn.TEXTAFTER(Table4[[#This Row],[rxn     upper-bound     lower-bound]],Table4[[#This Row],[rxn]]),Table4[[#This Row],[lb]],-1)))</f>
        <v>1.1056663200000001</v>
      </c>
      <c r="I1993" s="1" t="str">
        <f>_xlfn.TEXTAFTER(Table4[[#This Row],[rxn     upper-bound     lower-bound]]," ",-1)</f>
        <v>0.00000000</v>
      </c>
    </row>
    <row r="1994" spans="1:9">
      <c r="A1994" s="1" t="s">
        <v>14910</v>
      </c>
      <c r="B1994" s="1" t="str">
        <f>_xlfn.TEXTBEFORE(ENZLOAD[[#This Row],[ENZLOAD (from enz_from_proteome)]]," ")</f>
        <v>ENZLOAD-PAP_rm_FWD-rt4117</v>
      </c>
      <c r="C1994" s="1">
        <f>_xlfn.NUMBERVALUE(_xlfn.TEXTAFTER(ENZLOAD[[#This Row],[ENZLOAD (from enz_from_proteome)]]," ",-1))</f>
        <v>7.2878946669999994E-8</v>
      </c>
      <c r="F1994" s="1" t="s">
        <v>18603</v>
      </c>
      <c r="G1994" s="1" t="str">
        <f>_xlfn.TEXTBEFORE(Table4[[#This Row],[rxn     upper-bound     lower-bound]]," ")</f>
        <v>ENZLOAD-PAPSR_c_FWD-MET16TRX1</v>
      </c>
      <c r="H1994" s="1">
        <f>_xlfn.NUMBERVALUE(TRIM(_xlfn.TEXTBEFORE(_xlfn.TEXTAFTER(Table4[[#This Row],[rxn     upper-bound     lower-bound]],Table4[[#This Row],[rxn]]),Table4[[#This Row],[lb]],-1)))</f>
        <v>0.88394673000000001</v>
      </c>
      <c r="I1994" s="1" t="str">
        <f>_xlfn.TEXTAFTER(Table4[[#This Row],[rxn     upper-bound     lower-bound]]," ",-1)</f>
        <v>0.00000000</v>
      </c>
    </row>
    <row r="1995" spans="1:9">
      <c r="A1995" s="1" t="s">
        <v>14911</v>
      </c>
      <c r="B1995" s="1" t="str">
        <f>_xlfn.TEXTBEFORE(ENZLOAD[[#This Row],[ENZLOAD (from enz_from_proteome)]]," ")</f>
        <v>ENZLOAD-PAP_vm_FWD-rt4719</v>
      </c>
      <c r="C1995" s="1">
        <f>_xlfn.NUMBERVALUE(_xlfn.TEXTAFTER(ENZLOAD[[#This Row],[ENZLOAD (from enz_from_proteome)]]," ",-1))</f>
        <v>0</v>
      </c>
      <c r="F1995" s="1" t="s">
        <v>18604</v>
      </c>
      <c r="G1995" s="1" t="str">
        <f>_xlfn.TEXTBEFORE(Table4[[#This Row],[rxn     upper-bound     lower-bound]]," ")</f>
        <v>ENZLOAD-PAPSR_c_FWD-MET16TRX2</v>
      </c>
      <c r="H1995" s="1">
        <f>_xlfn.NUMBERVALUE(TRIM(_xlfn.TEXTBEFORE(_xlfn.TEXTAFTER(Table4[[#This Row],[rxn     upper-bound     lower-bound]],Table4[[#This Row],[rxn]]),Table4[[#This Row],[lb]],-1)))</f>
        <v>0.82105097999999999</v>
      </c>
      <c r="I1995" s="1" t="str">
        <f>_xlfn.TEXTAFTER(Table4[[#This Row],[rxn     upper-bound     lower-bound]]," ",-1)</f>
        <v>0.00000000</v>
      </c>
    </row>
    <row r="1996" spans="1:9">
      <c r="A1996" s="1" t="s">
        <v>14912</v>
      </c>
      <c r="B1996" s="1" t="str">
        <f>_xlfn.TEXTBEFORE(ENZLOAD[[#This Row],[ENZLOAD (from enz_from_proteome)]]," ")</f>
        <v>ENZLOAD-PBAL_c_FWD-rt2107</v>
      </c>
      <c r="C1996" s="1">
        <f>_xlfn.NUMBERVALUE(_xlfn.TEXTAFTER(ENZLOAD[[#This Row],[ENZLOAD (from enz_from_proteome)]]," ",-1))</f>
        <v>3.8506537574000001E-7</v>
      </c>
      <c r="F1996" s="1" t="s">
        <v>18605</v>
      </c>
      <c r="G1996" s="1" t="str">
        <f>_xlfn.TEXTBEFORE(Table4[[#This Row],[rxn     upper-bound     lower-bound]]," ")</f>
        <v>ENZLOAD-PBAL_c_FWD-rt2107</v>
      </c>
      <c r="H1996" s="1">
        <f>_xlfn.NUMBERVALUE(TRIM(_xlfn.TEXTBEFORE(_xlfn.TEXTAFTER(Table4[[#This Row],[rxn     upper-bound     lower-bound]],Table4[[#This Row],[rxn]]),Table4[[#This Row],[lb]],-1)))</f>
        <v>1.15940497</v>
      </c>
      <c r="I1996" s="1" t="str">
        <f>_xlfn.TEXTAFTER(Table4[[#This Row],[rxn     upper-bound     lower-bound]]," ",-1)</f>
        <v>0.00000000</v>
      </c>
    </row>
    <row r="1997" spans="1:9">
      <c r="A1997" s="1" t="s">
        <v>14913</v>
      </c>
      <c r="B1997" s="1" t="str">
        <f>_xlfn.TEXTBEFORE(ENZLOAD[[#This Row],[ENZLOAD (from enz_from_proteome)]]," ")</f>
        <v>ENZLOAD-PCLAD_c_FWD-rt4548</v>
      </c>
      <c r="C1997" s="1">
        <f>_xlfn.NUMBERVALUE(_xlfn.TEXTAFTER(ENZLOAD[[#This Row],[ENZLOAD (from enz_from_proteome)]]," ",-1))</f>
        <v>2.4203608466999999E-7</v>
      </c>
      <c r="F1997" s="1" t="s">
        <v>18606</v>
      </c>
      <c r="G1997" s="1" t="str">
        <f>_xlfn.TEXTBEFORE(Table4[[#This Row],[rxn     upper-bound     lower-bound]]," ")</f>
        <v>ENZLOAD-PC_c_FWD-rt7325</v>
      </c>
      <c r="H1997" s="1">
        <f>_xlfn.NUMBERVALUE(TRIM(_xlfn.TEXTBEFORE(_xlfn.TEXTAFTER(Table4[[#This Row],[rxn     upper-bound     lower-bound]],Table4[[#This Row],[rxn]]),Table4[[#This Row],[lb]],-1)))</f>
        <v>1.13228759</v>
      </c>
      <c r="I1997" s="1" t="str">
        <f>_xlfn.TEXTAFTER(Table4[[#This Row],[rxn     upper-bound     lower-bound]]," ",-1)</f>
        <v>0.00000000</v>
      </c>
    </row>
    <row r="1998" spans="1:9">
      <c r="A1998" s="1" t="s">
        <v>14914</v>
      </c>
      <c r="B1998" s="1" t="str">
        <f>_xlfn.TEXTBEFORE(ENZLOAD[[#This Row],[ENZLOAD (from enz_from_proteome)]]," ")</f>
        <v>ENZLOAD-PCLAD_c_REV-rt4548</v>
      </c>
      <c r="C1998" s="1">
        <f>_xlfn.NUMBERVALUE(_xlfn.TEXTAFTER(ENZLOAD[[#This Row],[ENZLOAD (from enz_from_proteome)]]," ",-1))</f>
        <v>2.4203608466999999E-7</v>
      </c>
      <c r="F1998" s="1" t="s">
        <v>18607</v>
      </c>
      <c r="G1998" s="1" t="str">
        <f>_xlfn.TEXTBEFORE(Table4[[#This Row],[rxn     upper-bound     lower-bound]]," ")</f>
        <v>ENZLOAD-PC_c_FWD-rt8262</v>
      </c>
      <c r="H1998" s="1">
        <f>_xlfn.NUMBERVALUE(TRIM(_xlfn.TEXTBEFORE(_xlfn.TEXTAFTER(Table4[[#This Row],[rxn     upper-bound     lower-bound]],Table4[[#This Row],[rxn]]),Table4[[#This Row],[lb]],-1)))</f>
        <v>0.32868788999999998</v>
      </c>
      <c r="I1998" s="1" t="str">
        <f>_xlfn.TEXTAFTER(Table4[[#This Row],[rxn     upper-bound     lower-bound]]," ",-1)</f>
        <v>0.00000000</v>
      </c>
    </row>
    <row r="1999" spans="1:9">
      <c r="A1999" s="1" t="s">
        <v>14915</v>
      </c>
      <c r="B1999" s="1" t="str">
        <f>_xlfn.TEXTBEFORE(ENZLOAD[[#This Row],[ENZLOAD (from enz_from_proteome)]]," ")</f>
        <v>ENZLOAD-PCOATA160_c_FWD-rt0302</v>
      </c>
      <c r="C1999" s="1">
        <f>_xlfn.NUMBERVALUE(_xlfn.TEXTAFTER(ENZLOAD[[#This Row],[ENZLOAD (from enz_from_proteome)]]," ",-1))</f>
        <v>1.7193706060300001E-6</v>
      </c>
      <c r="F1999" s="1" t="s">
        <v>18608</v>
      </c>
      <c r="G1999" s="1" t="str">
        <f>_xlfn.TEXTBEFORE(Table4[[#This Row],[rxn     upper-bound     lower-bound]]," ")</f>
        <v>ENZLOAD-PCLAD_c_FWD-rt4548</v>
      </c>
      <c r="H1999" s="1">
        <f>_xlfn.NUMBERVALUE(TRIM(_xlfn.TEXTBEFORE(_xlfn.TEXTAFTER(Table4[[#This Row],[rxn     upper-bound     lower-bound]],Table4[[#This Row],[rxn]]),Table4[[#This Row],[lb]],-1)))</f>
        <v>0.99210403000000003</v>
      </c>
      <c r="I1999" s="1" t="str">
        <f>_xlfn.TEXTAFTER(Table4[[#This Row],[rxn     upper-bound     lower-bound]]," ",-1)</f>
        <v>0.00000000</v>
      </c>
    </row>
    <row r="2000" spans="1:9">
      <c r="A2000" s="1" t="s">
        <v>14916</v>
      </c>
      <c r="B2000" s="1" t="str">
        <f>_xlfn.TEXTBEFORE(ENZLOAD[[#This Row],[ENZLOAD (from enz_from_proteome)]]," ")</f>
        <v>ENZLOAD-PCOATA160_c_REV-rt0302</v>
      </c>
      <c r="C2000" s="1">
        <f>_xlfn.NUMBERVALUE(_xlfn.TEXTAFTER(ENZLOAD[[#This Row],[ENZLOAD (from enz_from_proteome)]]," ",-1))</f>
        <v>1.7193706060300001E-6</v>
      </c>
      <c r="F2000" s="1" t="s">
        <v>18609</v>
      </c>
      <c r="G2000" s="1" t="str">
        <f>_xlfn.TEXTBEFORE(Table4[[#This Row],[rxn     upper-bound     lower-bound]]," ")</f>
        <v>ENZLOAD-PCLAD_c_REV-rt4548</v>
      </c>
      <c r="H2000" s="1">
        <f>_xlfn.NUMBERVALUE(TRIM(_xlfn.TEXTBEFORE(_xlfn.TEXTAFTER(Table4[[#This Row],[rxn     upper-bound     lower-bound]],Table4[[#This Row],[rxn]]),Table4[[#This Row],[lb]],-1)))</f>
        <v>0.99210403000000003</v>
      </c>
      <c r="I2000" s="1" t="str">
        <f>_xlfn.TEXTAFTER(Table4[[#This Row],[rxn     upper-bound     lower-bound]]," ",-1)</f>
        <v>0.00000000</v>
      </c>
    </row>
    <row r="2001" spans="1:9">
      <c r="A2001" s="1" t="s">
        <v>14917</v>
      </c>
      <c r="B2001" s="1" t="str">
        <f>_xlfn.TEXTBEFORE(ENZLOAD[[#This Row],[ENZLOAD (from enz_from_proteome)]]," ")</f>
        <v>ENZLOAD-PCOATA180_c_FWD-rt0302</v>
      </c>
      <c r="C2001" s="1">
        <f>_xlfn.NUMBERVALUE(_xlfn.TEXTAFTER(ENZLOAD[[#This Row],[ENZLOAD (from enz_from_proteome)]]," ",-1))</f>
        <v>1.7193706060300001E-6</v>
      </c>
      <c r="F2001" s="1" t="s">
        <v>18610</v>
      </c>
      <c r="G2001" s="1" t="str">
        <f>_xlfn.TEXTBEFORE(Table4[[#This Row],[rxn     upper-bound     lower-bound]]," ")</f>
        <v>ENZLOAD-PCOATA160_c_FWD-rt0302</v>
      </c>
      <c r="H2001" s="1">
        <f>_xlfn.NUMBERVALUE(TRIM(_xlfn.TEXTBEFORE(_xlfn.TEXTAFTER(Table4[[#This Row],[rxn     upper-bound     lower-bound]],Table4[[#This Row],[rxn]]),Table4[[#This Row],[lb]],-1)))</f>
        <v>0.31182735</v>
      </c>
      <c r="I2001" s="1" t="str">
        <f>_xlfn.TEXTAFTER(Table4[[#This Row],[rxn     upper-bound     lower-bound]]," ",-1)</f>
        <v>0.00000000</v>
      </c>
    </row>
    <row r="2002" spans="1:9">
      <c r="A2002" s="1" t="s">
        <v>14918</v>
      </c>
      <c r="B2002" s="1" t="str">
        <f>_xlfn.TEXTBEFORE(ENZLOAD[[#This Row],[ENZLOAD (from enz_from_proteome)]]," ")</f>
        <v>ENZLOAD-PCOATA180_c_REV-rt0302</v>
      </c>
      <c r="C2002" s="1">
        <f>_xlfn.NUMBERVALUE(_xlfn.TEXTAFTER(ENZLOAD[[#This Row],[ENZLOAD (from enz_from_proteome)]]," ",-1))</f>
        <v>1.7193706060300001E-6</v>
      </c>
      <c r="F2002" s="1" t="s">
        <v>18611</v>
      </c>
      <c r="G2002" s="1" t="str">
        <f>_xlfn.TEXTBEFORE(Table4[[#This Row],[rxn     upper-bound     lower-bound]]," ")</f>
        <v>ENZLOAD-PCOATA160_c_REV-rt0302</v>
      </c>
      <c r="H2002" s="1">
        <f>_xlfn.NUMBERVALUE(TRIM(_xlfn.TEXTBEFORE(_xlfn.TEXTAFTER(Table4[[#This Row],[rxn     upper-bound     lower-bound]],Table4[[#This Row],[rxn]]),Table4[[#This Row],[lb]],-1)))</f>
        <v>0.31182735</v>
      </c>
      <c r="I2002" s="1" t="str">
        <f>_xlfn.TEXTAFTER(Table4[[#This Row],[rxn     upper-bound     lower-bound]]," ",-1)</f>
        <v>0.00000000</v>
      </c>
    </row>
    <row r="2003" spans="1:9">
      <c r="A2003" s="1" t="s">
        <v>14919</v>
      </c>
      <c r="B2003" s="1" t="str">
        <f>_xlfn.TEXTBEFORE(ENZLOAD[[#This Row],[ENZLOAD (from enz_from_proteome)]]," ")</f>
        <v>ENZLOAD-PC_c_FWD-rt7325</v>
      </c>
      <c r="C2003" s="1">
        <f>_xlfn.NUMBERVALUE(_xlfn.TEXTAFTER(ENZLOAD[[#This Row],[ENZLOAD (from enz_from_proteome)]]," ",-1))</f>
        <v>3.8036179599999902E-8</v>
      </c>
      <c r="F2003" s="1" t="s">
        <v>18612</v>
      </c>
      <c r="G2003" s="1" t="str">
        <f>_xlfn.TEXTBEFORE(Table4[[#This Row],[rxn     upper-bound     lower-bound]]," ")</f>
        <v>ENZLOAD-PCOATA180_c_FWD-rt0302</v>
      </c>
      <c r="H2003" s="1">
        <f>_xlfn.NUMBERVALUE(TRIM(_xlfn.TEXTBEFORE(_xlfn.TEXTAFTER(Table4[[#This Row],[rxn     upper-bound     lower-bound]],Table4[[#This Row],[rxn]]),Table4[[#This Row],[lb]],-1)))</f>
        <v>0.31182735</v>
      </c>
      <c r="I2003" s="1" t="str">
        <f>_xlfn.TEXTAFTER(Table4[[#This Row],[rxn     upper-bound     lower-bound]]," ",-1)</f>
        <v>0.00000000</v>
      </c>
    </row>
    <row r="2004" spans="1:9">
      <c r="A2004" s="1" t="s">
        <v>14920</v>
      </c>
      <c r="B2004" s="1" t="str">
        <f>_xlfn.TEXTBEFORE(ENZLOAD[[#This Row],[ENZLOAD (from enz_from_proteome)]]," ")</f>
        <v>ENZLOAD-PC_c_FWD-rt8262</v>
      </c>
      <c r="C2004" s="1">
        <f>_xlfn.NUMBERVALUE(_xlfn.TEXTAFTER(ENZLOAD[[#This Row],[ENZLOAD (from enz_from_proteome)]]," ",-1))</f>
        <v>6.52116631748E-6</v>
      </c>
      <c r="F2004" s="1" t="s">
        <v>18613</v>
      </c>
      <c r="G2004" s="1" t="str">
        <f>_xlfn.TEXTBEFORE(Table4[[#This Row],[rxn     upper-bound     lower-bound]]," ")</f>
        <v>ENZLOAD-PCOATA180_c_REV-rt0302</v>
      </c>
      <c r="H2004" s="1">
        <f>_xlfn.NUMBERVALUE(TRIM(_xlfn.TEXTBEFORE(_xlfn.TEXTAFTER(Table4[[#This Row],[rxn     upper-bound     lower-bound]],Table4[[#This Row],[rxn]]),Table4[[#This Row],[lb]],-1)))</f>
        <v>0.31182735</v>
      </c>
      <c r="I2004" s="1" t="str">
        <f>_xlfn.TEXTAFTER(Table4[[#This Row],[rxn     upper-bound     lower-bound]]," ",-1)</f>
        <v>0.00000000</v>
      </c>
    </row>
    <row r="2005" spans="1:9">
      <c r="A2005" s="1" t="s">
        <v>14921</v>
      </c>
      <c r="B2005" s="1" t="str">
        <f>_xlfn.TEXTBEFORE(ENZLOAD[[#This Row],[ENZLOAD (from enz_from_proteome)]]," ")</f>
        <v>ENZLOAD-PDAGATpc_rm_FWD-rt8109</v>
      </c>
      <c r="C2005" s="1">
        <f>_xlfn.NUMBERVALUE(_xlfn.TEXTAFTER(ENZLOAD[[#This Row],[ENZLOAD (from enz_from_proteome)]]," ",-1))</f>
        <v>5.4197080469999999E-8</v>
      </c>
      <c r="F2005" s="1" t="s">
        <v>18614</v>
      </c>
      <c r="G2005" s="1" t="str">
        <f>_xlfn.TEXTBEFORE(Table4[[#This Row],[rxn     upper-bound     lower-bound]]," ")</f>
        <v>ENZLOAD-PDAGATpc_rm_FWD-rt8109</v>
      </c>
      <c r="H2005" s="1">
        <f>_xlfn.NUMBERVALUE(TRIM(_xlfn.TEXTBEFORE(_xlfn.TEXTAFTER(Table4[[#This Row],[rxn     upper-bound     lower-bound]],Table4[[#This Row],[rxn]]),Table4[[#This Row],[lb]],-1)))</f>
        <v>0.63956272999999997</v>
      </c>
      <c r="I2005" s="1" t="str">
        <f>_xlfn.TEXTAFTER(Table4[[#This Row],[rxn     upper-bound     lower-bound]]," ",-1)</f>
        <v>0.00000000</v>
      </c>
    </row>
    <row r="2006" spans="1:9">
      <c r="A2006" s="1" t="s">
        <v>14922</v>
      </c>
      <c r="B2006" s="1" t="str">
        <f>_xlfn.TEXTBEFORE(ENZLOAD[[#This Row],[ENZLOAD (from enz_from_proteome)]]," ")</f>
        <v>ENZLOAD-PDAGATpc_rm_REV-rt8109</v>
      </c>
      <c r="C2006" s="1">
        <f>_xlfn.NUMBERVALUE(_xlfn.TEXTAFTER(ENZLOAD[[#This Row],[ENZLOAD (from enz_from_proteome)]]," ",-1))</f>
        <v>5.4197080469999999E-8</v>
      </c>
      <c r="F2006" s="1" t="s">
        <v>18615</v>
      </c>
      <c r="G2006" s="1" t="str">
        <f>_xlfn.TEXTBEFORE(Table4[[#This Row],[rxn     upper-bound     lower-bound]]," ")</f>
        <v>ENZLOAD-PDAGATpc_rm_REV-rt8109</v>
      </c>
      <c r="H2006" s="1">
        <f>_xlfn.NUMBERVALUE(TRIM(_xlfn.TEXTBEFORE(_xlfn.TEXTAFTER(Table4[[#This Row],[rxn     upper-bound     lower-bound]],Table4[[#This Row],[rxn]]),Table4[[#This Row],[lb]],-1)))</f>
        <v>0.63956272999999997</v>
      </c>
      <c r="I2006" s="1" t="str">
        <f>_xlfn.TEXTAFTER(Table4[[#This Row],[rxn     upper-bound     lower-bound]]," ",-1)</f>
        <v>0.00000000</v>
      </c>
    </row>
    <row r="2007" spans="1:9">
      <c r="A2007" s="1" t="s">
        <v>14923</v>
      </c>
      <c r="B2007" s="1" t="str">
        <f>_xlfn.TEXTBEFORE(ENZLOAD[[#This Row],[ENZLOAD (from enz_from_proteome)]]," ")</f>
        <v>ENZLOAD-PDAGATpe_rm_FWD-rt8109</v>
      </c>
      <c r="C2007" s="1">
        <f>_xlfn.NUMBERVALUE(_xlfn.TEXTAFTER(ENZLOAD[[#This Row],[ENZLOAD (from enz_from_proteome)]]," ",-1))</f>
        <v>5.4197080469999999E-8</v>
      </c>
      <c r="F2007" s="1" t="s">
        <v>18616</v>
      </c>
      <c r="G2007" s="1" t="str">
        <f>_xlfn.TEXTBEFORE(Table4[[#This Row],[rxn     upper-bound     lower-bound]]," ")</f>
        <v>ENZLOAD-PDAGATpe_rm_FWD-rt8109</v>
      </c>
      <c r="H2007" s="1">
        <f>_xlfn.NUMBERVALUE(TRIM(_xlfn.TEXTBEFORE(_xlfn.TEXTAFTER(Table4[[#This Row],[rxn     upper-bound     lower-bound]],Table4[[#This Row],[rxn]]),Table4[[#This Row],[lb]],-1)))</f>
        <v>0.63956272999999997</v>
      </c>
      <c r="I2007" s="1" t="str">
        <f>_xlfn.TEXTAFTER(Table4[[#This Row],[rxn     upper-bound     lower-bound]]," ",-1)</f>
        <v>0.00000000</v>
      </c>
    </row>
    <row r="2008" spans="1:9">
      <c r="A2008" s="1" t="s">
        <v>14924</v>
      </c>
      <c r="B2008" s="1" t="str">
        <f>_xlfn.TEXTBEFORE(ENZLOAD[[#This Row],[ENZLOAD (from enz_from_proteome)]]," ")</f>
        <v>ENZLOAD-PDAGATpe_rm_REV-rt8109</v>
      </c>
      <c r="C2008" s="1">
        <f>_xlfn.NUMBERVALUE(_xlfn.TEXTAFTER(ENZLOAD[[#This Row],[ENZLOAD (from enz_from_proteome)]]," ",-1))</f>
        <v>5.4197080469999999E-8</v>
      </c>
      <c r="F2008" s="1" t="s">
        <v>18617</v>
      </c>
      <c r="G2008" s="1" t="str">
        <f>_xlfn.TEXTBEFORE(Table4[[#This Row],[rxn     upper-bound     lower-bound]]," ")</f>
        <v>ENZLOAD-PDAGATpe_rm_REV-rt8109</v>
      </c>
      <c r="H2008" s="1">
        <f>_xlfn.NUMBERVALUE(TRIM(_xlfn.TEXTBEFORE(_xlfn.TEXTAFTER(Table4[[#This Row],[rxn     upper-bound     lower-bound]],Table4[[#This Row],[rxn]]),Table4[[#This Row],[lb]],-1)))</f>
        <v>0.63956272999999997</v>
      </c>
      <c r="I2008" s="1" t="str">
        <f>_xlfn.TEXTAFTER(Table4[[#This Row],[rxn     upper-bound     lower-bound]]," ",-1)</f>
        <v>0.00000000</v>
      </c>
    </row>
    <row r="2009" spans="1:9">
      <c r="A2009" s="1" t="s">
        <v>14925</v>
      </c>
      <c r="B2009" s="1" t="str">
        <f>_xlfn.TEXTBEFORE(ENZLOAD[[#This Row],[ENZLOAD (from enz_from_proteome)]]," ")</f>
        <v>ENZLOAD-PDE1_c_FWD-rt3419</v>
      </c>
      <c r="C2009" s="1">
        <f>_xlfn.NUMBERVALUE(_xlfn.TEXTAFTER(ENZLOAD[[#This Row],[ENZLOAD (from enz_from_proteome)]]," ",-1))</f>
        <v>6.2785324599999997E-8</v>
      </c>
      <c r="F2009" s="1" t="s">
        <v>18618</v>
      </c>
      <c r="G2009" s="1" t="str">
        <f>_xlfn.TEXTBEFORE(Table4[[#This Row],[rxn     upper-bound     lower-bound]]," ")</f>
        <v>ENZLOAD-PDE1_c_FWD-rt3419</v>
      </c>
      <c r="H2009" s="1">
        <f>_xlfn.NUMBERVALUE(TRIM(_xlfn.TEXTBEFORE(_xlfn.TEXTAFTER(Table4[[#This Row],[rxn     upper-bound     lower-bound]],Table4[[#This Row],[rxn]]),Table4[[#This Row],[lb]],-1)))</f>
        <v>0.41513294000000001</v>
      </c>
      <c r="I2009" s="1" t="str">
        <f>_xlfn.TEXTAFTER(Table4[[#This Row],[rxn     upper-bound     lower-bound]]," ",-1)</f>
        <v>0.00000000</v>
      </c>
    </row>
    <row r="2010" spans="1:9">
      <c r="A2010" s="1" t="s">
        <v>14926</v>
      </c>
      <c r="B2010" s="1" t="str">
        <f>_xlfn.TEXTBEFORE(ENZLOAD[[#This Row],[ENZLOAD (from enz_from_proteome)]]," ")</f>
        <v>ENZLOAD-PDE1_c_FWD-rt5322</v>
      </c>
      <c r="C2010" s="1">
        <f>_xlfn.NUMBERVALUE(_xlfn.TEXTAFTER(ENZLOAD[[#This Row],[ENZLOAD (from enz_from_proteome)]]," ",-1))</f>
        <v>6.9493052100000002E-9</v>
      </c>
      <c r="F2010" s="1" t="s">
        <v>18619</v>
      </c>
      <c r="G2010" s="1" t="str">
        <f>_xlfn.TEXTBEFORE(Table4[[#This Row],[rxn     upper-bound     lower-bound]]," ")</f>
        <v>ENZLOAD-PDE1_c_FWD-rt5322</v>
      </c>
      <c r="H2010" s="1">
        <f>_xlfn.NUMBERVALUE(TRIM(_xlfn.TEXTBEFORE(_xlfn.TEXTAFTER(Table4[[#This Row],[rxn     upper-bound     lower-bound]],Table4[[#This Row],[rxn]]),Table4[[#This Row],[lb]],-1)))</f>
        <v>0.56793369999999999</v>
      </c>
      <c r="I2010" s="1" t="str">
        <f>_xlfn.TEXTAFTER(Table4[[#This Row],[rxn     upper-bound     lower-bound]]," ",-1)</f>
        <v>0.00000000</v>
      </c>
    </row>
    <row r="2011" spans="1:9">
      <c r="A2011" s="1" t="s">
        <v>14927</v>
      </c>
      <c r="B2011" s="1" t="str">
        <f>_xlfn.TEXTBEFORE(ENZLOAD[[#This Row],[ENZLOAD (from enz_from_proteome)]]," ")</f>
        <v>ENZLOAD-PDE2_c_FWD-rt3419</v>
      </c>
      <c r="C2011" s="1">
        <f>_xlfn.NUMBERVALUE(_xlfn.TEXTAFTER(ENZLOAD[[#This Row],[ENZLOAD (from enz_from_proteome)]]," ",-1))</f>
        <v>6.2785324599999997E-8</v>
      </c>
      <c r="F2011" s="1" t="s">
        <v>18620</v>
      </c>
      <c r="G2011" s="1" t="str">
        <f>_xlfn.TEXTBEFORE(Table4[[#This Row],[rxn     upper-bound     lower-bound]]," ")</f>
        <v>ENZLOAD-PDE2_c_FWD-rt3419</v>
      </c>
      <c r="H2011" s="1">
        <f>_xlfn.NUMBERVALUE(TRIM(_xlfn.TEXTBEFORE(_xlfn.TEXTAFTER(Table4[[#This Row],[rxn     upper-bound     lower-bound]],Table4[[#This Row],[rxn]]),Table4[[#This Row],[lb]],-1)))</f>
        <v>0.41513294000000001</v>
      </c>
      <c r="I2011" s="1" t="str">
        <f>_xlfn.TEXTAFTER(Table4[[#This Row],[rxn     upper-bound     lower-bound]]," ",-1)</f>
        <v>0.00000000</v>
      </c>
    </row>
    <row r="2012" spans="1:9">
      <c r="A2012" s="1" t="s">
        <v>14928</v>
      </c>
      <c r="B2012" s="1" t="str">
        <f>_xlfn.TEXTBEFORE(ENZLOAD[[#This Row],[ENZLOAD (from enz_from_proteome)]]," ")</f>
        <v>ENZLOAD-PDE2_c_FWD-rt5322</v>
      </c>
      <c r="C2012" s="1">
        <f>_xlfn.NUMBERVALUE(_xlfn.TEXTAFTER(ENZLOAD[[#This Row],[ENZLOAD (from enz_from_proteome)]]," ",-1))</f>
        <v>6.9493052100000002E-9</v>
      </c>
      <c r="F2012" s="1" t="s">
        <v>18621</v>
      </c>
      <c r="G2012" s="1" t="str">
        <f>_xlfn.TEXTBEFORE(Table4[[#This Row],[rxn     upper-bound     lower-bound]]," ")</f>
        <v>ENZLOAD-PDE2_c_FWD-rt5322</v>
      </c>
      <c r="H2012" s="1">
        <f>_xlfn.NUMBERVALUE(TRIM(_xlfn.TEXTBEFORE(_xlfn.TEXTAFTER(Table4[[#This Row],[rxn     upper-bound     lower-bound]],Table4[[#This Row],[rxn]]),Table4[[#This Row],[lb]],-1)))</f>
        <v>0.56793369999999999</v>
      </c>
      <c r="I2012" s="1" t="str">
        <f>_xlfn.TEXTAFTER(Table4[[#This Row],[rxn     upper-bound     lower-bound]]," ",-1)</f>
        <v>0.00000000</v>
      </c>
    </row>
    <row r="2013" spans="1:9">
      <c r="A2013" s="1" t="s">
        <v>14929</v>
      </c>
      <c r="B2013" s="1" t="str">
        <f>_xlfn.TEXTBEFORE(ENZLOAD[[#This Row],[ENZLOAD (from enz_from_proteome)]]," ")</f>
        <v>ENZLOAD-PDE3_c_FWD-rt3419</v>
      </c>
      <c r="C2013" s="1">
        <f>_xlfn.NUMBERVALUE(_xlfn.TEXTAFTER(ENZLOAD[[#This Row],[ENZLOAD (from enz_from_proteome)]]," ",-1))</f>
        <v>6.2785324599999997E-8</v>
      </c>
      <c r="F2013" s="1" t="s">
        <v>18622</v>
      </c>
      <c r="G2013" s="1" t="str">
        <f>_xlfn.TEXTBEFORE(Table4[[#This Row],[rxn     upper-bound     lower-bound]]," ")</f>
        <v>ENZLOAD-PDE3_c_FWD-rt3419</v>
      </c>
      <c r="H2013" s="1">
        <f>_xlfn.NUMBERVALUE(TRIM(_xlfn.TEXTBEFORE(_xlfn.TEXTAFTER(Table4[[#This Row],[rxn     upper-bound     lower-bound]],Table4[[#This Row],[rxn]]),Table4[[#This Row],[lb]],-1)))</f>
        <v>0.41513294000000001</v>
      </c>
      <c r="I2013" s="1" t="str">
        <f>_xlfn.TEXTAFTER(Table4[[#This Row],[rxn     upper-bound     lower-bound]]," ",-1)</f>
        <v>0.00000000</v>
      </c>
    </row>
    <row r="2014" spans="1:9">
      <c r="A2014" s="1" t="s">
        <v>14930</v>
      </c>
      <c r="B2014" s="1" t="str">
        <f>_xlfn.TEXTBEFORE(ENZLOAD[[#This Row],[ENZLOAD (from enz_from_proteome)]]," ")</f>
        <v>ENZLOAD-PDE4_c_FWD-rt3419</v>
      </c>
      <c r="C2014" s="1">
        <f>_xlfn.NUMBERVALUE(_xlfn.TEXTAFTER(ENZLOAD[[#This Row],[ENZLOAD (from enz_from_proteome)]]," ",-1))</f>
        <v>6.2785324599999997E-8</v>
      </c>
      <c r="F2014" s="1" t="s">
        <v>18623</v>
      </c>
      <c r="G2014" s="1" t="str">
        <f>_xlfn.TEXTBEFORE(Table4[[#This Row],[rxn     upper-bound     lower-bound]]," ")</f>
        <v>ENZLOAD-PDE4_c_FWD-rt3419</v>
      </c>
      <c r="H2014" s="1">
        <f>_xlfn.NUMBERVALUE(TRIM(_xlfn.TEXTBEFORE(_xlfn.TEXTAFTER(Table4[[#This Row],[rxn     upper-bound     lower-bound]],Table4[[#This Row],[rxn]]),Table4[[#This Row],[lb]],-1)))</f>
        <v>0.41513294000000001</v>
      </c>
      <c r="I2014" s="1" t="str">
        <f>_xlfn.TEXTAFTER(Table4[[#This Row],[rxn     upper-bound     lower-bound]]," ",-1)</f>
        <v>0.00000000</v>
      </c>
    </row>
    <row r="2015" spans="1:9">
      <c r="A2015" s="1" t="s">
        <v>14931</v>
      </c>
      <c r="B2015" s="1" t="str">
        <f>_xlfn.TEXTBEFORE(ENZLOAD[[#This Row],[ENZLOAD (from enz_from_proteome)]]," ")</f>
        <v>ENZLOAD-PDE5_c_FWD-rt3419</v>
      </c>
      <c r="C2015" s="1">
        <f>_xlfn.NUMBERVALUE(_xlfn.TEXTAFTER(ENZLOAD[[#This Row],[ENZLOAD (from enz_from_proteome)]]," ",-1))</f>
        <v>6.2785324599999997E-8</v>
      </c>
      <c r="F2015" s="1" t="s">
        <v>18624</v>
      </c>
      <c r="G2015" s="1" t="str">
        <f>_xlfn.TEXTBEFORE(Table4[[#This Row],[rxn     upper-bound     lower-bound]]," ")</f>
        <v>ENZLOAD-PDE5_c_FWD-rt3419</v>
      </c>
      <c r="H2015" s="1">
        <f>_xlfn.NUMBERVALUE(TRIM(_xlfn.TEXTBEFORE(_xlfn.TEXTAFTER(Table4[[#This Row],[rxn     upper-bound     lower-bound]],Table4[[#This Row],[rxn]]),Table4[[#This Row],[lb]],-1)))</f>
        <v>0.41513294000000001</v>
      </c>
      <c r="I2015" s="1" t="str">
        <f>_xlfn.TEXTAFTER(Table4[[#This Row],[rxn     upper-bound     lower-bound]]," ",-1)</f>
        <v>0.00000000</v>
      </c>
    </row>
    <row r="2016" spans="1:9">
      <c r="A2016" s="1" t="s">
        <v>14932</v>
      </c>
      <c r="B2016" s="1" t="str">
        <f>_xlfn.TEXTBEFORE(ENZLOAD[[#This Row],[ENZLOAD (from enz_from_proteome)]]," ")</f>
        <v>ENZLOAD-PDH_m_FWD-PDHCPLX</v>
      </c>
      <c r="C2016" s="1">
        <f>_xlfn.NUMBERVALUE(_xlfn.TEXTAFTER(ENZLOAD[[#This Row],[ENZLOAD (from enz_from_proteome)]]," ",-1))</f>
        <v>1.8321289334899999E-6</v>
      </c>
      <c r="F2016" s="1" t="s">
        <v>18625</v>
      </c>
      <c r="G2016" s="1" t="str">
        <f>_xlfn.TEXTBEFORE(Table4[[#This Row],[rxn     upper-bound     lower-bound]]," ")</f>
        <v>ENZLOAD-PDH_m_FWD-PDHCPLX</v>
      </c>
      <c r="H2016" s="1">
        <f>_xlfn.NUMBERVALUE(TRIM(_xlfn.TEXTBEFORE(_xlfn.TEXTAFTER(Table4[[#This Row],[rxn     upper-bound     lower-bound]],Table4[[#This Row],[rxn]]),Table4[[#This Row],[lb]],-1)))</f>
        <v>0.12217859</v>
      </c>
      <c r="I2016" s="1" t="str">
        <f>_xlfn.TEXTAFTER(Table4[[#This Row],[rxn     upper-bound     lower-bound]]," ",-1)</f>
        <v>0.00000000</v>
      </c>
    </row>
    <row r="2017" spans="1:9">
      <c r="A2017" s="1" t="s">
        <v>14933</v>
      </c>
      <c r="B2017" s="1" t="str">
        <f>_xlfn.TEXTBEFORE(ENZLOAD[[#This Row],[ENZLOAD (from enz_from_proteome)]]," ")</f>
        <v>ENZLOAD-PDMEMT_rm_FWD-rt4380</v>
      </c>
      <c r="C2017" s="1">
        <f>_xlfn.NUMBERVALUE(_xlfn.TEXTAFTER(ENZLOAD[[#This Row],[ENZLOAD (from enz_from_proteome)]]," ",-1))</f>
        <v>1.79061179551E-6</v>
      </c>
      <c r="F2017" s="1" t="s">
        <v>18626</v>
      </c>
      <c r="G2017" s="1" t="str">
        <f>_xlfn.TEXTBEFORE(Table4[[#This Row],[rxn     upper-bound     lower-bound]]," ")</f>
        <v>ENZLOAD-PDMEMT_rm_FWD-rt4380</v>
      </c>
      <c r="H2017" s="1">
        <f>_xlfn.NUMBERVALUE(TRIM(_xlfn.TEXTBEFORE(_xlfn.TEXTAFTER(Table4[[#This Row],[rxn     upper-bound     lower-bound]],Table4[[#This Row],[rxn]]),Table4[[#This Row],[lb]],-1)))</f>
        <v>1.7582424800000001</v>
      </c>
      <c r="I2017" s="1" t="str">
        <f>_xlfn.TEXTAFTER(Table4[[#This Row],[rxn     upper-bound     lower-bound]]," ",-1)</f>
        <v>0.00000000</v>
      </c>
    </row>
    <row r="2018" spans="1:9">
      <c r="A2018" s="1" t="s">
        <v>14934</v>
      </c>
      <c r="B2018" s="1" t="str">
        <f>_xlfn.TEXTBEFORE(ENZLOAD[[#This Row],[ENZLOAD (from enz_from_proteome)]]," ")</f>
        <v>ENZLOAD-PDX5POi_c_FWD-rt2312</v>
      </c>
      <c r="C2018" s="1">
        <f>_xlfn.NUMBERVALUE(_xlfn.TEXTAFTER(ENZLOAD[[#This Row],[ENZLOAD (from enz_from_proteome)]]," ",-1))</f>
        <v>1.4305660636999999E-7</v>
      </c>
      <c r="F2018" s="1" t="s">
        <v>18627</v>
      </c>
      <c r="G2018" s="1" t="str">
        <f>_xlfn.TEXTBEFORE(Table4[[#This Row],[rxn     upper-bound     lower-bound]]," ")</f>
        <v>ENZLOAD-PDX5POi_c_FWD-rt2312</v>
      </c>
      <c r="H2018" s="1">
        <f>_xlfn.NUMBERVALUE(TRIM(_xlfn.TEXTBEFORE(_xlfn.TEXTAFTER(Table4[[#This Row],[rxn     upper-bound     lower-bound]],Table4[[#This Row],[rxn]]),Table4[[#This Row],[lb]],-1)))</f>
        <v>1.45351754</v>
      </c>
      <c r="I2018" s="1" t="str">
        <f>_xlfn.TEXTAFTER(Table4[[#This Row],[rxn     upper-bound     lower-bound]]," ",-1)</f>
        <v>0.00000000</v>
      </c>
    </row>
    <row r="2019" spans="1:9">
      <c r="A2019" s="1" t="s">
        <v>14935</v>
      </c>
      <c r="B2019" s="1" t="str">
        <f>_xlfn.TEXTBEFORE(ENZLOAD[[#This Row],[ENZLOAD (from enz_from_proteome)]]," ")</f>
        <v>ENZLOAD-PEMT_rm_FWD-rt2279</v>
      </c>
      <c r="C2019" s="1">
        <f>_xlfn.NUMBERVALUE(_xlfn.TEXTAFTER(ENZLOAD[[#This Row],[ENZLOAD (from enz_from_proteome)]]," ",-1))</f>
        <v>3.9213474505E-7</v>
      </c>
      <c r="F2019" s="1" t="s">
        <v>18628</v>
      </c>
      <c r="G2019" s="1" t="str">
        <f>_xlfn.TEXTBEFORE(Table4[[#This Row],[rxn     upper-bound     lower-bound]]," ")</f>
        <v>ENZLOAD-PEMT_rm_FWD-rt2279</v>
      </c>
      <c r="H2019" s="1">
        <f>_xlfn.NUMBERVALUE(TRIM(_xlfn.TEXTBEFORE(_xlfn.TEXTAFTER(Table4[[#This Row],[rxn     upper-bound     lower-bound]],Table4[[#This Row],[rxn]]),Table4[[#This Row],[lb]],-1)))</f>
        <v>0.37524486000000001</v>
      </c>
      <c r="I2019" s="1" t="str">
        <f>_xlfn.TEXTAFTER(Table4[[#This Row],[rxn     upper-bound     lower-bound]]," ",-1)</f>
        <v>0.00000000</v>
      </c>
    </row>
    <row r="2020" spans="1:9">
      <c r="A2020" s="1" t="s">
        <v>14936</v>
      </c>
      <c r="B2020" s="1" t="str">
        <f>_xlfn.TEXTBEFORE(ENZLOAD[[#This Row],[ENZLOAD (from enz_from_proteome)]]," ")</f>
        <v>ENZLOAD-PEMT_rm_FWD-rt4380</v>
      </c>
      <c r="C2020" s="1">
        <f>_xlfn.NUMBERVALUE(_xlfn.TEXTAFTER(ENZLOAD[[#This Row],[ENZLOAD (from enz_from_proteome)]]," ",-1))</f>
        <v>1.79061179551E-6</v>
      </c>
      <c r="F2020" s="1" t="s">
        <v>18629</v>
      </c>
      <c r="G2020" s="1" t="str">
        <f>_xlfn.TEXTBEFORE(Table4[[#This Row],[rxn     upper-bound     lower-bound]]," ")</f>
        <v>ENZLOAD-PEMT_rm_FWD-rt4380</v>
      </c>
      <c r="H2020" s="1">
        <f>_xlfn.NUMBERVALUE(TRIM(_xlfn.TEXTBEFORE(_xlfn.TEXTAFTER(Table4[[#This Row],[rxn     upper-bound     lower-bound]],Table4[[#This Row],[rxn]]),Table4[[#This Row],[lb]],-1)))</f>
        <v>1.7582424800000001</v>
      </c>
      <c r="I2020" s="1" t="str">
        <f>_xlfn.TEXTAFTER(Table4[[#This Row],[rxn     upper-bound     lower-bound]]," ",-1)</f>
        <v>0.00000000</v>
      </c>
    </row>
    <row r="2021" spans="1:9">
      <c r="A2021" s="1" t="s">
        <v>14937</v>
      </c>
      <c r="B2021" s="1" t="str">
        <f>_xlfn.TEXTBEFORE(ENZLOAD[[#This Row],[ENZLOAD (from enz_from_proteome)]]," ")</f>
        <v>ENZLOAD-PEtabc_m_FWD-rt1060</v>
      </c>
      <c r="C2021" s="1">
        <f>_xlfn.NUMBERVALUE(_xlfn.TEXTAFTER(ENZLOAD[[#This Row],[ENZLOAD (from enz_from_proteome)]]," ",-1))</f>
        <v>5.1175180149999997E-8</v>
      </c>
      <c r="F2021" s="1" t="s">
        <v>18630</v>
      </c>
      <c r="G2021" s="1" t="str">
        <f>_xlfn.TEXTBEFORE(Table4[[#This Row],[rxn     upper-bound     lower-bound]]," ")</f>
        <v>ENZLOAD-PEtabc_m_FWD-rt1060</v>
      </c>
      <c r="H2021" s="1">
        <f>_xlfn.NUMBERVALUE(TRIM(_xlfn.TEXTBEFORE(_xlfn.TEXTAFTER(Table4[[#This Row],[rxn     upper-bound     lower-bound]],Table4[[#This Row],[rxn]]),Table4[[#This Row],[lb]],-1)))</f>
        <v>0.22445033</v>
      </c>
      <c r="I2021" s="1" t="str">
        <f>_xlfn.TEXTAFTER(Table4[[#This Row],[rxn     upper-bound     lower-bound]]," ",-1)</f>
        <v>0.00000000</v>
      </c>
    </row>
    <row r="2022" spans="1:9">
      <c r="A2022" s="1" t="s">
        <v>14938</v>
      </c>
      <c r="B2022" s="1" t="str">
        <f>_xlfn.TEXTBEFORE(ENZLOAD[[#This Row],[ENZLOAD (from enz_from_proteome)]]," ")</f>
        <v>ENZLOAD-PEtabc_m_FWD-rt4312</v>
      </c>
      <c r="C2022" s="1">
        <f>_xlfn.NUMBERVALUE(_xlfn.TEXTAFTER(ENZLOAD[[#This Row],[ENZLOAD (from enz_from_proteome)]]," ",-1))</f>
        <v>4.1642462649999999E-8</v>
      </c>
      <c r="F2022" s="1" t="s">
        <v>18631</v>
      </c>
      <c r="G2022" s="1" t="str">
        <f>_xlfn.TEXTBEFORE(Table4[[#This Row],[rxn     upper-bound     lower-bound]]," ")</f>
        <v>ENZLOAD-PEtabc_m_REV-rt1060</v>
      </c>
      <c r="H2022" s="1">
        <f>_xlfn.NUMBERVALUE(TRIM(_xlfn.TEXTBEFORE(_xlfn.TEXTAFTER(Table4[[#This Row],[rxn     upper-bound     lower-bound]],Table4[[#This Row],[rxn]]),Table4[[#This Row],[lb]],-1)))</f>
        <v>0.22445033</v>
      </c>
      <c r="I2022" s="1" t="str">
        <f>_xlfn.TEXTAFTER(Table4[[#This Row],[rxn     upper-bound     lower-bound]]," ",-1)</f>
        <v>0.00000000</v>
      </c>
    </row>
    <row r="2023" spans="1:9">
      <c r="A2023" s="1" t="s">
        <v>14939</v>
      </c>
      <c r="B2023" s="1" t="str">
        <f>_xlfn.TEXTBEFORE(ENZLOAD[[#This Row],[ENZLOAD (from enz_from_proteome)]]," ")</f>
        <v>ENZLOAD-PEtabc_m_REV-rt1060</v>
      </c>
      <c r="C2023" s="1">
        <f>_xlfn.NUMBERVALUE(_xlfn.TEXTAFTER(ENZLOAD[[#This Row],[ENZLOAD (from enz_from_proteome)]]," ",-1))</f>
        <v>5.1175180149999997E-8</v>
      </c>
      <c r="F2023" s="1" t="s">
        <v>18632</v>
      </c>
      <c r="G2023" s="1" t="str">
        <f>_xlfn.TEXTBEFORE(Table4[[#This Row],[rxn     upper-bound     lower-bound]]," ")</f>
        <v>ENZLOAD-PEtabc_m_FWD-rt4312</v>
      </c>
      <c r="H2023" s="1">
        <f>_xlfn.NUMBERVALUE(TRIM(_xlfn.TEXTBEFORE(_xlfn.TEXTAFTER(Table4[[#This Row],[rxn     upper-bound     lower-bound]],Table4[[#This Row],[rxn]]),Table4[[#This Row],[lb]],-1)))</f>
        <v>0.32614388999999999</v>
      </c>
      <c r="I2023" s="1" t="str">
        <f>_xlfn.TEXTAFTER(Table4[[#This Row],[rxn     upper-bound     lower-bound]]," ",-1)</f>
        <v>0.00000000</v>
      </c>
    </row>
    <row r="2024" spans="1:9">
      <c r="A2024" s="1" t="s">
        <v>14940</v>
      </c>
      <c r="B2024" s="1" t="str">
        <f>_xlfn.TEXTBEFORE(ENZLOAD[[#This Row],[ENZLOAD (from enz_from_proteome)]]," ")</f>
        <v>ENZLOAD-PEtabc_m_REV-rt4312</v>
      </c>
      <c r="C2024" s="1">
        <f>_xlfn.NUMBERVALUE(_xlfn.TEXTAFTER(ENZLOAD[[#This Row],[ENZLOAD (from enz_from_proteome)]]," ",-1))</f>
        <v>4.1642462649999999E-8</v>
      </c>
      <c r="F2024" s="1" t="s">
        <v>18633</v>
      </c>
      <c r="G2024" s="1" t="str">
        <f>_xlfn.TEXTBEFORE(Table4[[#This Row],[rxn     upper-bound     lower-bound]]," ")</f>
        <v>ENZLOAD-PEtabc_m_REV-rt4312</v>
      </c>
      <c r="H2024" s="1">
        <f>_xlfn.NUMBERVALUE(TRIM(_xlfn.TEXTBEFORE(_xlfn.TEXTAFTER(Table4[[#This Row],[rxn     upper-bound     lower-bound]],Table4[[#This Row],[rxn]]),Table4[[#This Row],[lb]],-1)))</f>
        <v>0.32614388999999999</v>
      </c>
      <c r="I2024" s="1" t="str">
        <f>_xlfn.TEXTAFTER(Table4[[#This Row],[rxn     upper-bound     lower-bound]]," ",-1)</f>
        <v>0.00000000</v>
      </c>
    </row>
    <row r="2025" spans="1:9">
      <c r="A2025" s="1" t="s">
        <v>14941</v>
      </c>
      <c r="B2025" s="1" t="str">
        <f>_xlfn.TEXTBEFORE(ENZLOAD[[#This Row],[ENZLOAD (from enz_from_proteome)]]," ")</f>
        <v>ENZLOAD-PFK_c_FWD-rt0491</v>
      </c>
      <c r="C2025" s="1">
        <f>_xlfn.NUMBERVALUE(_xlfn.TEXTAFTER(ENZLOAD[[#This Row],[ENZLOAD (from enz_from_proteome)]]," ",-1))</f>
        <v>0</v>
      </c>
      <c r="F2025" s="1" t="s">
        <v>18634</v>
      </c>
      <c r="G2025" s="1" t="str">
        <f>_xlfn.TEXTBEFORE(Table4[[#This Row],[rxn     upper-bound     lower-bound]]," ")</f>
        <v>ENZLOAD-PFK_c_FWD-rt0491</v>
      </c>
      <c r="H2025" s="1">
        <f>_xlfn.NUMBERVALUE(TRIM(_xlfn.TEXTBEFORE(_xlfn.TEXTAFTER(Table4[[#This Row],[rxn     upper-bound     lower-bound]],Table4[[#This Row],[rxn]]),Table4[[#This Row],[lb]],-1)))</f>
        <v>0.76189638000000004</v>
      </c>
      <c r="I2025" s="1" t="str">
        <f>_xlfn.TEXTAFTER(Table4[[#This Row],[rxn     upper-bound     lower-bound]]," ",-1)</f>
        <v>0.00000000</v>
      </c>
    </row>
    <row r="2026" spans="1:9">
      <c r="A2026" s="1" t="s">
        <v>14942</v>
      </c>
      <c r="B2026" s="1" t="str">
        <f>_xlfn.TEXTBEFORE(ENZLOAD[[#This Row],[ENZLOAD (from enz_from_proteome)]]," ")</f>
        <v>ENZLOAD-PFK_c_FWD-rt0495</v>
      </c>
      <c r="C2026" s="1">
        <f>_xlfn.NUMBERVALUE(_xlfn.TEXTAFTER(ENZLOAD[[#This Row],[ENZLOAD (from enz_from_proteome)]]," ",-1))</f>
        <v>0</v>
      </c>
      <c r="F2026" s="1" t="s">
        <v>18635</v>
      </c>
      <c r="G2026" s="1" t="str">
        <f>_xlfn.TEXTBEFORE(Table4[[#This Row],[rxn     upper-bound     lower-bound]]," ")</f>
        <v>ENZLOAD-PFK_c_FWD-rt0495</v>
      </c>
      <c r="H2026" s="1">
        <f>_xlfn.NUMBERVALUE(TRIM(_xlfn.TEXTBEFORE(_xlfn.TEXTAFTER(Table4[[#This Row],[rxn     upper-bound     lower-bound]],Table4[[#This Row],[rxn]]),Table4[[#This Row],[lb]],-1)))</f>
        <v>0.73925114999999997</v>
      </c>
      <c r="I2026" s="1" t="str">
        <f>_xlfn.TEXTAFTER(Table4[[#This Row],[rxn     upper-bound     lower-bound]]," ",-1)</f>
        <v>0.00000000</v>
      </c>
    </row>
    <row r="2027" spans="1:9">
      <c r="A2027" s="1" t="s">
        <v>14943</v>
      </c>
      <c r="B2027" s="1" t="str">
        <f>_xlfn.TEXTBEFORE(ENZLOAD[[#This Row],[ENZLOAD (from enz_from_proteome)]]," ")</f>
        <v>ENZLOAD-PFK_c_FWD-rt0499</v>
      </c>
      <c r="C2027" s="1">
        <f>_xlfn.NUMBERVALUE(_xlfn.TEXTAFTER(ENZLOAD[[#This Row],[ENZLOAD (from enz_from_proteome)]]," ",-1))</f>
        <v>1.0343343051999999E-7</v>
      </c>
      <c r="F2027" s="1" t="s">
        <v>18636</v>
      </c>
      <c r="G2027" s="1" t="str">
        <f>_xlfn.TEXTBEFORE(Table4[[#This Row],[rxn     upper-bound     lower-bound]]," ")</f>
        <v>ENZLOAD-PFK_c_FWD-rt0499</v>
      </c>
      <c r="H2027" s="1">
        <f>_xlfn.NUMBERVALUE(TRIM(_xlfn.TEXTBEFORE(_xlfn.TEXTAFTER(Table4[[#This Row],[rxn     upper-bound     lower-bound]],Table4[[#This Row],[rxn]]),Table4[[#This Row],[lb]],-1)))</f>
        <v>0.11436578</v>
      </c>
      <c r="I2027" s="1" t="str">
        <f>_xlfn.TEXTAFTER(Table4[[#This Row],[rxn     upper-bound     lower-bound]]," ",-1)</f>
        <v>0.00000000</v>
      </c>
    </row>
    <row r="2028" spans="1:9">
      <c r="A2028" s="1" t="s">
        <v>14944</v>
      </c>
      <c r="B2028" s="1" t="str">
        <f>_xlfn.TEXTBEFORE(ENZLOAD[[#This Row],[ENZLOAD (from enz_from_proteome)]]," ")</f>
        <v>ENZLOAD-PGAMT_c_FWD-rt4597</v>
      </c>
      <c r="C2028" s="1">
        <f>_xlfn.NUMBERVALUE(_xlfn.TEXTAFTER(ENZLOAD[[#This Row],[ENZLOAD (from enz_from_proteome)]]," ",-1))</f>
        <v>6.8218843090999997E-7</v>
      </c>
      <c r="F2028" s="1" t="s">
        <v>18637</v>
      </c>
      <c r="G2028" s="1" t="str">
        <f>_xlfn.TEXTBEFORE(Table4[[#This Row],[rxn     upper-bound     lower-bound]]," ")</f>
        <v>ENZLOAD-PGAMT_c_FWD-rt4597</v>
      </c>
      <c r="H2028" s="1">
        <f>_xlfn.NUMBERVALUE(TRIM(_xlfn.TEXTBEFORE(_xlfn.TEXTAFTER(Table4[[#This Row],[rxn     upper-bound     lower-bound]],Table4[[#This Row],[rxn]]),Table4[[#This Row],[lb]],-1)))</f>
        <v>0.72387701999999998</v>
      </c>
      <c r="I2028" s="1" t="str">
        <f>_xlfn.TEXTAFTER(Table4[[#This Row],[rxn     upper-bound     lower-bound]]," ",-1)</f>
        <v>0.00000000</v>
      </c>
    </row>
    <row r="2029" spans="1:9">
      <c r="A2029" s="1" t="s">
        <v>14945</v>
      </c>
      <c r="B2029" s="1" t="str">
        <f>_xlfn.TEXTBEFORE(ENZLOAD[[#This Row],[ENZLOAD (from enz_from_proteome)]]," ")</f>
        <v>ENZLOAD-PGAMT_c_REV-rt4597</v>
      </c>
      <c r="C2029" s="1">
        <f>_xlfn.NUMBERVALUE(_xlfn.TEXTAFTER(ENZLOAD[[#This Row],[ENZLOAD (from enz_from_proteome)]]," ",-1))</f>
        <v>6.8218843090999997E-7</v>
      </c>
      <c r="F2029" s="1" t="s">
        <v>18638</v>
      </c>
      <c r="G2029" s="1" t="str">
        <f>_xlfn.TEXTBEFORE(Table4[[#This Row],[rxn     upper-bound     lower-bound]]," ")</f>
        <v>ENZLOAD-PGAMT_c_REV-rt4597</v>
      </c>
      <c r="H2029" s="1">
        <f>_xlfn.NUMBERVALUE(TRIM(_xlfn.TEXTBEFORE(_xlfn.TEXTAFTER(Table4[[#This Row],[rxn     upper-bound     lower-bound]],Table4[[#This Row],[rxn]]),Table4[[#This Row],[lb]],-1)))</f>
        <v>0.72387701999999998</v>
      </c>
      <c r="I2029" s="1" t="str">
        <f>_xlfn.TEXTAFTER(Table4[[#This Row],[rxn     upper-bound     lower-bound]]," ",-1)</f>
        <v>0.00000000</v>
      </c>
    </row>
    <row r="2030" spans="1:9">
      <c r="A2030" s="1" t="s">
        <v>14946</v>
      </c>
      <c r="B2030" s="1" t="str">
        <f>_xlfn.TEXTBEFORE(ENZLOAD[[#This Row],[ENZLOAD (from enz_from_proteome)]]," ")</f>
        <v>ENZLOAD-PGCD_c_FWD-rt0717</v>
      </c>
      <c r="C2030" s="1">
        <f>_xlfn.NUMBERVALUE(_xlfn.TEXTAFTER(ENZLOAD[[#This Row],[ENZLOAD (from enz_from_proteome)]]," ",-1))</f>
        <v>3.8512714165299999E-6</v>
      </c>
      <c r="F2030" s="1" t="s">
        <v>18639</v>
      </c>
      <c r="G2030" s="1" t="str">
        <f>_xlfn.TEXTBEFORE(Table4[[#This Row],[rxn     upper-bound     lower-bound]]," ")</f>
        <v>ENZLOAD-PGCD_c_FWD-rt0717</v>
      </c>
      <c r="H2030" s="1">
        <f>_xlfn.NUMBERVALUE(TRIM(_xlfn.TEXTBEFORE(_xlfn.TEXTAFTER(Table4[[#This Row],[rxn     upper-bound     lower-bound]],Table4[[#This Row],[rxn]]),Table4[[#This Row],[lb]],-1)))</f>
        <v>0.82800857000000005</v>
      </c>
      <c r="I2030" s="1" t="str">
        <f>_xlfn.TEXTAFTER(Table4[[#This Row],[rxn     upper-bound     lower-bound]]," ",-1)</f>
        <v>0.00000000</v>
      </c>
    </row>
    <row r="2031" spans="1:9">
      <c r="A2031" s="1" t="s">
        <v>14947</v>
      </c>
      <c r="B2031" s="1" t="str">
        <f>_xlfn.TEXTBEFORE(ENZLOAD[[#This Row],[ENZLOAD (from enz_from_proteome)]]," ")</f>
        <v>ENZLOAD-PGCD_c_FWD-rt1147</v>
      </c>
      <c r="C2031" s="1">
        <f>_xlfn.NUMBERVALUE(_xlfn.TEXTAFTER(ENZLOAD[[#This Row],[ENZLOAD (from enz_from_proteome)]]," ",-1))</f>
        <v>7.002593611E-8</v>
      </c>
      <c r="F2031" s="1" t="s">
        <v>18640</v>
      </c>
      <c r="G2031" s="1" t="str">
        <f>_xlfn.TEXTBEFORE(Table4[[#This Row],[rxn     upper-bound     lower-bound]]," ")</f>
        <v>ENZLOAD-PGCD_c_FWD-rt1147</v>
      </c>
      <c r="H2031" s="1">
        <f>_xlfn.NUMBERVALUE(TRIM(_xlfn.TEXTBEFORE(_xlfn.TEXTAFTER(Table4[[#This Row],[rxn     upper-bound     lower-bound]],Table4[[#This Row],[rxn]]),Table4[[#This Row],[lb]],-1)))</f>
        <v>1.02948024</v>
      </c>
      <c r="I2031" s="1" t="str">
        <f>_xlfn.TEXTAFTER(Table4[[#This Row],[rxn     upper-bound     lower-bound]]," ",-1)</f>
        <v>0.00000000</v>
      </c>
    </row>
    <row r="2032" spans="1:9">
      <c r="A2032" s="1" t="s">
        <v>14948</v>
      </c>
      <c r="B2032" s="1" t="str">
        <f>_xlfn.TEXTBEFORE(ENZLOAD[[#This Row],[ENZLOAD (from enz_from_proteome)]]," ")</f>
        <v>ENZLOAD-PGCD_c_FWD-rt3683</v>
      </c>
      <c r="C2032" s="1">
        <f>_xlfn.NUMBERVALUE(_xlfn.TEXTAFTER(ENZLOAD[[#This Row],[ENZLOAD (from enz_from_proteome)]]," ",-1))</f>
        <v>1.7447009494E-7</v>
      </c>
      <c r="F2032" s="1" t="s">
        <v>18641</v>
      </c>
      <c r="G2032" s="1" t="str">
        <f>_xlfn.TEXTBEFORE(Table4[[#This Row],[rxn     upper-bound     lower-bound]]," ")</f>
        <v>ENZLOAD-PGCD_c_FWD-rt3683</v>
      </c>
      <c r="H2032" s="1">
        <f>_xlfn.NUMBERVALUE(TRIM(_xlfn.TEXTBEFORE(_xlfn.TEXTAFTER(Table4[[#This Row],[rxn     upper-bound     lower-bound]],Table4[[#This Row],[rxn]]),Table4[[#This Row],[lb]],-1)))</f>
        <v>1.02943341</v>
      </c>
      <c r="I2032" s="1" t="str">
        <f>_xlfn.TEXTAFTER(Table4[[#This Row],[rxn     upper-bound     lower-bound]]," ",-1)</f>
        <v>0.00000000</v>
      </c>
    </row>
    <row r="2033" spans="1:9">
      <c r="A2033" s="1" t="s">
        <v>14949</v>
      </c>
      <c r="B2033" s="1" t="str">
        <f>_xlfn.TEXTBEFORE(ENZLOAD[[#This Row],[ENZLOAD (from enz_from_proteome)]]," ")</f>
        <v>ENZLOAD-PGCPH_c_FWD-rt4502</v>
      </c>
      <c r="C2033" s="1">
        <f>_xlfn.NUMBERVALUE(_xlfn.TEXTAFTER(ENZLOAD[[#This Row],[ENZLOAD (from enz_from_proteome)]]," ",-1))</f>
        <v>3.43056533459999E-7</v>
      </c>
      <c r="F2033" s="1" t="s">
        <v>18642</v>
      </c>
      <c r="G2033" s="1" t="str">
        <f>_xlfn.TEXTBEFORE(Table4[[#This Row],[rxn     upper-bound     lower-bound]]," ")</f>
        <v>ENZLOAD-PGCPH_c_FWD-rt4502</v>
      </c>
      <c r="H2033" s="1">
        <f>_xlfn.NUMBERVALUE(TRIM(_xlfn.TEXTBEFORE(_xlfn.TEXTAFTER(Table4[[#This Row],[rxn     upper-bound     lower-bound]],Table4[[#This Row],[rxn]]),Table4[[#This Row],[lb]],-1)))</f>
        <v>0.88507005000000005</v>
      </c>
      <c r="I2033" s="1" t="str">
        <f>_xlfn.TEXTAFTER(Table4[[#This Row],[rxn     upper-bound     lower-bound]]," ",-1)</f>
        <v>0.00000000</v>
      </c>
    </row>
    <row r="2034" spans="1:9">
      <c r="A2034" s="1" t="s">
        <v>14950</v>
      </c>
      <c r="B2034" s="1" t="str">
        <f>_xlfn.TEXTBEFORE(ENZLOAD[[#This Row],[ENZLOAD (from enz_from_proteome)]]," ")</f>
        <v>ENZLOAD-PGI_c_FWD-rt1221</v>
      </c>
      <c r="C2034" s="1">
        <f>_xlfn.NUMBERVALUE(_xlfn.TEXTAFTER(ENZLOAD[[#This Row],[ENZLOAD (from enz_from_proteome)]]," ",-1))</f>
        <v>5.3943112433E-6</v>
      </c>
      <c r="F2034" s="1" t="s">
        <v>18643</v>
      </c>
      <c r="G2034" s="1" t="str">
        <f>_xlfn.TEXTBEFORE(Table4[[#This Row],[rxn     upper-bound     lower-bound]]," ")</f>
        <v>ENZLOAD-PGI_c_FWD-rt1221</v>
      </c>
      <c r="H2034" s="1">
        <f>_xlfn.NUMBERVALUE(TRIM(_xlfn.TEXTBEFORE(_xlfn.TEXTAFTER(Table4[[#This Row],[rxn     upper-bound     lower-bound]],Table4[[#This Row],[rxn]]),Table4[[#This Row],[lb]],-1)))</f>
        <v>0.69619500000000001</v>
      </c>
      <c r="I2034" s="1" t="str">
        <f>_xlfn.TEXTAFTER(Table4[[#This Row],[rxn     upper-bound     lower-bound]]," ",-1)</f>
        <v>0.00000000</v>
      </c>
    </row>
    <row r="2035" spans="1:9">
      <c r="A2035" s="1" t="s">
        <v>14951</v>
      </c>
      <c r="B2035" s="1" t="str">
        <f>_xlfn.TEXTBEFORE(ENZLOAD[[#This Row],[ENZLOAD (from enz_from_proteome)]]," ")</f>
        <v>ENZLOAD-PGI_c_REV-rt1221</v>
      </c>
      <c r="C2035" s="1">
        <f>_xlfn.NUMBERVALUE(_xlfn.TEXTAFTER(ENZLOAD[[#This Row],[ENZLOAD (from enz_from_proteome)]]," ",-1))</f>
        <v>5.3943112433E-6</v>
      </c>
      <c r="F2035" s="1" t="s">
        <v>18644</v>
      </c>
      <c r="G2035" s="1" t="str">
        <f>_xlfn.TEXTBEFORE(Table4[[#This Row],[rxn     upper-bound     lower-bound]]," ")</f>
        <v>ENZLOAD-PGI_c_REV-rt1221</v>
      </c>
      <c r="H2035" s="1">
        <f>_xlfn.NUMBERVALUE(TRIM(_xlfn.TEXTBEFORE(_xlfn.TEXTAFTER(Table4[[#This Row],[rxn     upper-bound     lower-bound]],Table4[[#This Row],[rxn]]),Table4[[#This Row],[lb]],-1)))</f>
        <v>0.69619500000000001</v>
      </c>
      <c r="I2035" s="1" t="str">
        <f>_xlfn.TEXTAFTER(Table4[[#This Row],[rxn     upper-bound     lower-bound]]," ",-1)</f>
        <v>0.00000000</v>
      </c>
    </row>
    <row r="2036" spans="1:9">
      <c r="A2036" s="1" t="s">
        <v>14952</v>
      </c>
      <c r="B2036" s="1" t="str">
        <f>_xlfn.TEXTBEFORE(ENZLOAD[[#This Row],[ENZLOAD (from enz_from_proteome)]]," ")</f>
        <v>ENZLOAD-PGK_c_FWD-rt7353</v>
      </c>
      <c r="C2036" s="1">
        <f>_xlfn.NUMBERVALUE(_xlfn.TEXTAFTER(ENZLOAD[[#This Row],[ENZLOAD (from enz_from_proteome)]]," ",-1))</f>
        <v>9.9559912169799997E-6</v>
      </c>
      <c r="F2036" s="1" t="s">
        <v>18645</v>
      </c>
      <c r="G2036" s="1" t="str">
        <f>_xlfn.TEXTBEFORE(Table4[[#This Row],[rxn     upper-bound     lower-bound]]," ")</f>
        <v>ENZLOAD-PGK_c_FWD-rt7353</v>
      </c>
      <c r="H2036" s="1">
        <f>_xlfn.NUMBERVALUE(TRIM(_xlfn.TEXTBEFORE(_xlfn.TEXTAFTER(Table4[[#This Row],[rxn     upper-bound     lower-bound]],Table4[[#This Row],[rxn]]),Table4[[#This Row],[lb]],-1)))</f>
        <v>0.95341043000000003</v>
      </c>
      <c r="I2036" s="1" t="str">
        <f>_xlfn.TEXTAFTER(Table4[[#This Row],[rxn     upper-bound     lower-bound]]," ",-1)</f>
        <v>0.00000000</v>
      </c>
    </row>
    <row r="2037" spans="1:9">
      <c r="A2037" s="1" t="s">
        <v>14953</v>
      </c>
      <c r="B2037" s="1" t="str">
        <f>_xlfn.TEXTBEFORE(ENZLOAD[[#This Row],[ENZLOAD (from enz_from_proteome)]]," ")</f>
        <v>ENZLOAD-PGK_c_REV-rt7353</v>
      </c>
      <c r="C2037" s="1">
        <f>_xlfn.NUMBERVALUE(_xlfn.TEXTAFTER(ENZLOAD[[#This Row],[ENZLOAD (from enz_from_proteome)]]," ",-1))</f>
        <v>9.9559912169799997E-6</v>
      </c>
      <c r="F2037" s="1" t="s">
        <v>18646</v>
      </c>
      <c r="G2037" s="1" t="str">
        <f>_xlfn.TEXTBEFORE(Table4[[#This Row],[rxn     upper-bound     lower-bound]]," ")</f>
        <v>ENZLOAD-PGK_c_REV-rt7353</v>
      </c>
      <c r="H2037" s="1">
        <f>_xlfn.NUMBERVALUE(TRIM(_xlfn.TEXTBEFORE(_xlfn.TEXTAFTER(Table4[[#This Row],[rxn     upper-bound     lower-bound]],Table4[[#This Row],[rxn]]),Table4[[#This Row],[lb]],-1)))</f>
        <v>0.95341043000000003</v>
      </c>
      <c r="I2037" s="1" t="str">
        <f>_xlfn.TEXTAFTER(Table4[[#This Row],[rxn     upper-bound     lower-bound]]," ",-1)</f>
        <v>0.00000000</v>
      </c>
    </row>
    <row r="2038" spans="1:9">
      <c r="A2038" s="1" t="s">
        <v>14954</v>
      </c>
      <c r="B2038" s="1" t="str">
        <f>_xlfn.TEXTBEFORE(ENZLOAD[[#This Row],[ENZLOAD (from enz_from_proteome)]]," ")</f>
        <v>ENZLOAD-PGLYCP_c_FWD-rt3422</v>
      </c>
      <c r="C2038" s="1">
        <f>_xlfn.NUMBERVALUE(_xlfn.TEXTAFTER(ENZLOAD[[#This Row],[ENZLOAD (from enz_from_proteome)]]," ",-1))</f>
        <v>1.1377468306E-7</v>
      </c>
      <c r="F2038" s="1" t="s">
        <v>18647</v>
      </c>
      <c r="G2038" s="1" t="str">
        <f>_xlfn.TEXTBEFORE(Table4[[#This Row],[rxn     upper-bound     lower-bound]]," ")</f>
        <v>ENZLOAD-PGL_c_FWD-rt6131</v>
      </c>
      <c r="H2038" s="1">
        <f>_xlfn.NUMBERVALUE(TRIM(_xlfn.TEXTBEFORE(_xlfn.TEXTAFTER(Table4[[#This Row],[rxn     upper-bound     lower-bound]],Table4[[#This Row],[rxn]]),Table4[[#This Row],[lb]],-1)))</f>
        <v>1.43928648</v>
      </c>
      <c r="I2038" s="1" t="str">
        <f>_xlfn.TEXTAFTER(Table4[[#This Row],[rxn     upper-bound     lower-bound]]," ",-1)</f>
        <v>0.00000000</v>
      </c>
    </row>
    <row r="2039" spans="1:9">
      <c r="A2039" s="1" t="s">
        <v>14955</v>
      </c>
      <c r="B2039" s="1" t="str">
        <f>_xlfn.TEXTBEFORE(ENZLOAD[[#This Row],[ENZLOAD (from enz_from_proteome)]]," ")</f>
        <v>ENZLOAD-PGLYCP_c_FWD-rt4676</v>
      </c>
      <c r="C2039" s="1">
        <f>_xlfn.NUMBERVALUE(_xlfn.TEXTAFTER(ENZLOAD[[#This Row],[ENZLOAD (from enz_from_proteome)]]," ",-1))</f>
        <v>6.7184737966999998E-7</v>
      </c>
      <c r="F2039" s="1" t="s">
        <v>18648</v>
      </c>
      <c r="G2039" s="1" t="str">
        <f>_xlfn.TEXTBEFORE(Table4[[#This Row],[rxn     upper-bound     lower-bound]]," ")</f>
        <v>ENZLOAD-PGLYCP_c_FWD-rt3422</v>
      </c>
      <c r="H2039" s="1">
        <f>_xlfn.NUMBERVALUE(TRIM(_xlfn.TEXTBEFORE(_xlfn.TEXTAFTER(Table4[[#This Row],[rxn     upper-bound     lower-bound]],Table4[[#This Row],[rxn]]),Table4[[#This Row],[lb]],-1)))</f>
        <v>1.1741337599999999</v>
      </c>
      <c r="I2039" s="1" t="str">
        <f>_xlfn.TEXTAFTER(Table4[[#This Row],[rxn     upper-bound     lower-bound]]," ",-1)</f>
        <v>0.00000000</v>
      </c>
    </row>
    <row r="2040" spans="1:9">
      <c r="A2040" s="1" t="s">
        <v>14956</v>
      </c>
      <c r="B2040" s="1" t="str">
        <f>_xlfn.TEXTBEFORE(ENZLOAD[[#This Row],[ENZLOAD (from enz_from_proteome)]]," ")</f>
        <v>ENZLOAD-PGL_c_FWD-rt6131</v>
      </c>
      <c r="C2040" s="1">
        <f>_xlfn.NUMBERVALUE(_xlfn.TEXTAFTER(ENZLOAD[[#This Row],[ENZLOAD (from enz_from_proteome)]]," ",-1))</f>
        <v>4.04731347189E-6</v>
      </c>
      <c r="F2040" s="1" t="s">
        <v>18649</v>
      </c>
      <c r="G2040" s="1" t="str">
        <f>_xlfn.TEXTBEFORE(Table4[[#This Row],[rxn     upper-bound     lower-bound]]," ")</f>
        <v>ENZLOAD-PGLYCP_c_FWD-rt4676</v>
      </c>
      <c r="H2040" s="1">
        <f>_xlfn.NUMBERVALUE(TRIM(_xlfn.TEXTBEFORE(_xlfn.TEXTAFTER(Table4[[#This Row],[rxn     upper-bound     lower-bound]],Table4[[#This Row],[rxn]]),Table4[[#This Row],[lb]],-1)))</f>
        <v>1.3096311</v>
      </c>
      <c r="I2040" s="1" t="str">
        <f>_xlfn.TEXTAFTER(Table4[[#This Row],[rxn     upper-bound     lower-bound]]," ",-1)</f>
        <v>0.00000000</v>
      </c>
    </row>
    <row r="2041" spans="1:9">
      <c r="A2041" s="1" t="s">
        <v>14957</v>
      </c>
      <c r="B2041" s="1" t="str">
        <f>_xlfn.TEXTBEFORE(ENZLOAD[[#This Row],[ENZLOAD (from enz_from_proteome)]]," ")</f>
        <v>ENZLOAD-PGMT_c_FWD-rt1591</v>
      </c>
      <c r="C2041" s="1">
        <f>_xlfn.NUMBERVALUE(_xlfn.TEXTAFTER(ENZLOAD[[#This Row],[ENZLOAD (from enz_from_proteome)]]," ",-1))</f>
        <v>5.2594817960500002E-6</v>
      </c>
      <c r="F2041" s="1" t="s">
        <v>18650</v>
      </c>
      <c r="G2041" s="1" t="str">
        <f>_xlfn.TEXTBEFORE(Table4[[#This Row],[rxn     upper-bound     lower-bound]]," ")</f>
        <v>ENZLOAD-PGM_c_FWD-rt1542</v>
      </c>
      <c r="H2041" s="1">
        <f>_xlfn.NUMBERVALUE(TRIM(_xlfn.TEXTBEFORE(_xlfn.TEXTAFTER(Table4[[#This Row],[rxn     upper-bound     lower-bound]],Table4[[#This Row],[rxn]]),Table4[[#This Row],[lb]],-1)))</f>
        <v>1.8469322699999999</v>
      </c>
      <c r="I2041" s="1" t="str">
        <f>_xlfn.TEXTAFTER(Table4[[#This Row],[rxn     upper-bound     lower-bound]]," ",-1)</f>
        <v>0.00000000</v>
      </c>
    </row>
    <row r="2042" spans="1:9">
      <c r="A2042" s="1" t="s">
        <v>14958</v>
      </c>
      <c r="B2042" s="1" t="str">
        <f>_xlfn.TEXTBEFORE(ENZLOAD[[#This Row],[ENZLOAD (from enz_from_proteome)]]," ")</f>
        <v>ENZLOAD-PGMT_c_REV-rt1591</v>
      </c>
      <c r="C2042" s="1">
        <f>_xlfn.NUMBERVALUE(_xlfn.TEXTAFTER(ENZLOAD[[#This Row],[ENZLOAD (from enz_from_proteome)]]," ",-1))</f>
        <v>5.2594817960500002E-6</v>
      </c>
      <c r="F2042" s="1" t="s">
        <v>18651</v>
      </c>
      <c r="G2042" s="1" t="str">
        <f>_xlfn.TEXTBEFORE(Table4[[#This Row],[rxn     upper-bound     lower-bound]]," ")</f>
        <v>ENZLOAD-PGM_c_REV-rt1542</v>
      </c>
      <c r="H2042" s="1">
        <f>_xlfn.NUMBERVALUE(TRIM(_xlfn.TEXTBEFORE(_xlfn.TEXTAFTER(Table4[[#This Row],[rxn     upper-bound     lower-bound]],Table4[[#This Row],[rxn]]),Table4[[#This Row],[lb]],-1)))</f>
        <v>1.8469322699999999</v>
      </c>
      <c r="I2042" s="1" t="str">
        <f>_xlfn.TEXTAFTER(Table4[[#This Row],[rxn     upper-bound     lower-bound]]," ",-1)</f>
        <v>0.00000000</v>
      </c>
    </row>
    <row r="2043" spans="1:9">
      <c r="A2043" s="1" t="s">
        <v>14959</v>
      </c>
      <c r="B2043" s="1" t="str">
        <f>_xlfn.TEXTBEFORE(ENZLOAD[[#This Row],[ENZLOAD (from enz_from_proteome)]]," ")</f>
        <v>ENZLOAD-PGM_c_FWD-rt1542</v>
      </c>
      <c r="C2043" s="1">
        <f>_xlfn.NUMBERVALUE(_xlfn.TEXTAFTER(ENZLOAD[[#This Row],[ENZLOAD (from enz_from_proteome)]]," ",-1))</f>
        <v>1.6816114739069899E-5</v>
      </c>
      <c r="F2043" s="1" t="s">
        <v>18652</v>
      </c>
      <c r="G2043" s="1" t="str">
        <f>_xlfn.TEXTBEFORE(Table4[[#This Row],[rxn     upper-bound     lower-bound]]," ")</f>
        <v>ENZLOAD-PGM_c_FWD-rt7057</v>
      </c>
      <c r="H2043" s="1">
        <f>_xlfn.NUMBERVALUE(TRIM(_xlfn.TEXTBEFORE(_xlfn.TEXTAFTER(Table4[[#This Row],[rxn     upper-bound     lower-bound]],Table4[[#This Row],[rxn]]),Table4[[#This Row],[lb]],-1)))</f>
        <v>1.5428080399999999</v>
      </c>
      <c r="I2043" s="1" t="str">
        <f>_xlfn.TEXTAFTER(Table4[[#This Row],[rxn     upper-bound     lower-bound]]," ",-1)</f>
        <v>0.00000000</v>
      </c>
    </row>
    <row r="2044" spans="1:9">
      <c r="A2044" s="1" t="s">
        <v>14960</v>
      </c>
      <c r="B2044" s="1" t="str">
        <f>_xlfn.TEXTBEFORE(ENZLOAD[[#This Row],[ENZLOAD (from enz_from_proteome)]]," ")</f>
        <v>ENZLOAD-PGM_c_FWD-rt7057</v>
      </c>
      <c r="C2044" s="1">
        <f>_xlfn.NUMBERVALUE(_xlfn.TEXTAFTER(ENZLOAD[[#This Row],[ENZLOAD (from enz_from_proteome)]]," ",-1))</f>
        <v>7.9146832659999999E-8</v>
      </c>
      <c r="F2044" s="1" t="s">
        <v>18653</v>
      </c>
      <c r="G2044" s="1" t="str">
        <f>_xlfn.TEXTBEFORE(Table4[[#This Row],[rxn     upper-bound     lower-bound]]," ")</f>
        <v>ENZLOAD-PGM_c_REV-rt7057</v>
      </c>
      <c r="H2044" s="1">
        <f>_xlfn.NUMBERVALUE(TRIM(_xlfn.TEXTBEFORE(_xlfn.TEXTAFTER(Table4[[#This Row],[rxn     upper-bound     lower-bound]],Table4[[#This Row],[rxn]]),Table4[[#This Row],[lb]],-1)))</f>
        <v>1.5428080399999999</v>
      </c>
      <c r="I2044" s="1" t="str">
        <f>_xlfn.TEXTAFTER(Table4[[#This Row],[rxn     upper-bound     lower-bound]]," ",-1)</f>
        <v>0.00000000</v>
      </c>
    </row>
    <row r="2045" spans="1:9">
      <c r="A2045" s="1" t="s">
        <v>14961</v>
      </c>
      <c r="B2045" s="1" t="str">
        <f>_xlfn.TEXTBEFORE(ENZLOAD[[#This Row],[ENZLOAD (from enz_from_proteome)]]," ")</f>
        <v>ENZLOAD-PGM_c_REV-rt1542</v>
      </c>
      <c r="C2045" s="1">
        <f>_xlfn.NUMBERVALUE(_xlfn.TEXTAFTER(ENZLOAD[[#This Row],[ENZLOAD (from enz_from_proteome)]]," ",-1))</f>
        <v>1.6816114739069899E-5</v>
      </c>
      <c r="F2045" s="1" t="s">
        <v>18654</v>
      </c>
      <c r="G2045" s="1" t="str">
        <f>_xlfn.TEXTBEFORE(Table4[[#This Row],[rxn     upper-bound     lower-bound]]," ")</f>
        <v>ENZLOAD-PGMT_c_FWD-rt1591</v>
      </c>
      <c r="H2045" s="1">
        <f>_xlfn.NUMBERVALUE(TRIM(_xlfn.TEXTBEFORE(_xlfn.TEXTAFTER(Table4[[#This Row],[rxn     upper-bound     lower-bound]],Table4[[#This Row],[rxn]]),Table4[[#This Row],[lb]],-1)))</f>
        <v>0.70579322</v>
      </c>
      <c r="I2045" s="1" t="str">
        <f>_xlfn.TEXTAFTER(Table4[[#This Row],[rxn     upper-bound     lower-bound]]," ",-1)</f>
        <v>0.00000000</v>
      </c>
    </row>
    <row r="2046" spans="1:9">
      <c r="A2046" s="1" t="s">
        <v>14962</v>
      </c>
      <c r="B2046" s="1" t="str">
        <f>_xlfn.TEXTBEFORE(ENZLOAD[[#This Row],[ENZLOAD (from enz_from_proteome)]]," ")</f>
        <v>ENZLOAD-PGM_c_REV-rt7057</v>
      </c>
      <c r="C2046" s="1">
        <f>_xlfn.NUMBERVALUE(_xlfn.TEXTAFTER(ENZLOAD[[#This Row],[ENZLOAD (from enz_from_proteome)]]," ",-1))</f>
        <v>7.9146832659999999E-8</v>
      </c>
      <c r="F2046" s="1" t="s">
        <v>18655</v>
      </c>
      <c r="G2046" s="1" t="str">
        <f>_xlfn.TEXTBEFORE(Table4[[#This Row],[rxn     upper-bound     lower-bound]]," ")</f>
        <v>ENZLOAD-PGMT_c_REV-rt1591</v>
      </c>
      <c r="H2046" s="1">
        <f>_xlfn.NUMBERVALUE(TRIM(_xlfn.TEXTBEFORE(_xlfn.TEXTAFTER(Table4[[#This Row],[rxn     upper-bound     lower-bound]],Table4[[#This Row],[rxn]]),Table4[[#This Row],[lb]],-1)))</f>
        <v>0.70579322</v>
      </c>
      <c r="I2046" s="1" t="str">
        <f>_xlfn.TEXTAFTER(Table4[[#This Row],[rxn     upper-bound     lower-bound]]," ",-1)</f>
        <v>0.00000000</v>
      </c>
    </row>
    <row r="2047" spans="1:9">
      <c r="A2047" s="1" t="s">
        <v>14963</v>
      </c>
      <c r="B2047" s="1" t="str">
        <f>_xlfn.TEXTBEFORE(ENZLOAD[[#This Row],[ENZLOAD (from enz_from_proteome)]]," ")</f>
        <v>ENZLOAD-PGPP_mm_FWD-rt2532</v>
      </c>
      <c r="C2047" s="1">
        <f>_xlfn.NUMBERVALUE(_xlfn.TEXTAFTER(ENZLOAD[[#This Row],[ENZLOAD (from enz_from_proteome)]]," ",-1))</f>
        <v>1.2820015973000001E-7</v>
      </c>
      <c r="F2047" s="1" t="s">
        <v>18656</v>
      </c>
      <c r="G2047" s="1" t="str">
        <f>_xlfn.TEXTBEFORE(Table4[[#This Row],[rxn     upper-bound     lower-bound]]," ")</f>
        <v>ENZLOAD-PGPP_mm_FWD-rt2532</v>
      </c>
      <c r="H2047" s="1">
        <f>_xlfn.NUMBERVALUE(TRIM(_xlfn.TEXTBEFORE(_xlfn.TEXTAFTER(Table4[[#This Row],[rxn     upper-bound     lower-bound]],Table4[[#This Row],[rxn]]),Table4[[#This Row],[lb]],-1)))</f>
        <v>1.08129973</v>
      </c>
      <c r="I2047" s="1" t="str">
        <f>_xlfn.TEXTAFTER(Table4[[#This Row],[rxn     upper-bound     lower-bound]]," ",-1)</f>
        <v>0.00000000</v>
      </c>
    </row>
    <row r="2048" spans="1:9">
      <c r="A2048" s="1" t="s">
        <v>14964</v>
      </c>
      <c r="B2048" s="1" t="str">
        <f>_xlfn.TEXTBEFORE(ENZLOAD[[#This Row],[ENZLOAD (from enz_from_proteome)]]," ")</f>
        <v>ENZLOAD-PGPS_mm_FWD-rt4228</v>
      </c>
      <c r="C2048" s="1">
        <f>_xlfn.NUMBERVALUE(_xlfn.TEXTAFTER(ENZLOAD[[#This Row],[ENZLOAD (from enz_from_proteome)]]," ",-1))</f>
        <v>6.7472987800000004E-9</v>
      </c>
      <c r="F2048" s="1" t="s">
        <v>18657</v>
      </c>
      <c r="G2048" s="1" t="str">
        <f>_xlfn.TEXTBEFORE(Table4[[#This Row],[rxn     upper-bound     lower-bound]]," ")</f>
        <v>ENZLOAD-PGPS_mm_FWD-rt4228</v>
      </c>
      <c r="H2048" s="1">
        <f>_xlfn.NUMBERVALUE(TRIM(_xlfn.TEXTBEFORE(_xlfn.TEXTAFTER(Table4[[#This Row],[rxn     upper-bound     lower-bound]],Table4[[#This Row],[rxn]]),Table4[[#This Row],[lb]],-1)))</f>
        <v>0.61652342000000004</v>
      </c>
      <c r="I2048" s="1" t="str">
        <f>_xlfn.TEXTAFTER(Table4[[#This Row],[rxn     upper-bound     lower-bound]]," ",-1)</f>
        <v>0.00000000</v>
      </c>
    </row>
    <row r="2049" spans="1:9">
      <c r="A2049" s="1" t="s">
        <v>14965</v>
      </c>
      <c r="B2049" s="1" t="str">
        <f>_xlfn.TEXTBEFORE(ENZLOAD[[#This Row],[ENZLOAD (from enz_from_proteome)]]," ")</f>
        <v>ENZLOAD-PGS_x_FWD-rt5040</v>
      </c>
      <c r="C2049" s="1">
        <f>_xlfn.NUMBERVALUE(_xlfn.TEXTAFTER(ENZLOAD[[#This Row],[ENZLOAD (from enz_from_proteome)]]," ",-1))</f>
        <v>0</v>
      </c>
      <c r="F2049" s="1" t="s">
        <v>18658</v>
      </c>
      <c r="G2049" s="1" t="str">
        <f>_xlfn.TEXTBEFORE(Table4[[#This Row],[rxn     upper-bound     lower-bound]]," ")</f>
        <v>ENZLOAD-PGS_x_FWD-rt5040</v>
      </c>
      <c r="H2049" s="1">
        <f>_xlfn.NUMBERVALUE(TRIM(_xlfn.TEXTBEFORE(_xlfn.TEXTAFTER(Table4[[#This Row],[rxn     upper-bound     lower-bound]],Table4[[#This Row],[rxn]]),Table4[[#This Row],[lb]],-1)))</f>
        <v>0.71178105000000003</v>
      </c>
      <c r="I2049" s="1" t="str">
        <f>_xlfn.TEXTAFTER(Table4[[#This Row],[rxn     upper-bound     lower-bound]]," ",-1)</f>
        <v>0.00000000</v>
      </c>
    </row>
    <row r="2050" spans="1:9">
      <c r="A2050" s="1" t="s">
        <v>14966</v>
      </c>
      <c r="B2050" s="1" t="str">
        <f>_xlfn.TEXTBEFORE(ENZLOAD[[#This Row],[ENZLOAD (from enz_from_proteome)]]," ")</f>
        <v>ENZLOAD-PGt_c_m_FWD-rt1060</v>
      </c>
      <c r="C2050" s="1">
        <f>_xlfn.NUMBERVALUE(_xlfn.TEXTAFTER(ENZLOAD[[#This Row],[ENZLOAD (from enz_from_proteome)]]," ",-1))</f>
        <v>5.1175180149999997E-8</v>
      </c>
      <c r="F2050" s="1" t="s">
        <v>18659</v>
      </c>
      <c r="G2050" s="1" t="str">
        <f>_xlfn.TEXTBEFORE(Table4[[#This Row],[rxn     upper-bound     lower-bound]]," ")</f>
        <v>ENZLOAD-PGt_c_m_FWD-rt1060</v>
      </c>
      <c r="H2050" s="1">
        <f>_xlfn.NUMBERVALUE(TRIM(_xlfn.TEXTBEFORE(_xlfn.TEXTAFTER(Table4[[#This Row],[rxn     upper-bound     lower-bound]],Table4[[#This Row],[rxn]]),Table4[[#This Row],[lb]],-1)))</f>
        <v>0.22445033</v>
      </c>
      <c r="I2050" s="1" t="str">
        <f>_xlfn.TEXTAFTER(Table4[[#This Row],[rxn     upper-bound     lower-bound]]," ",-1)</f>
        <v>0.00000000</v>
      </c>
    </row>
    <row r="2051" spans="1:9">
      <c r="A2051" s="1" t="s">
        <v>14967</v>
      </c>
      <c r="B2051" s="1" t="str">
        <f>_xlfn.TEXTBEFORE(ENZLOAD[[#This Row],[ENZLOAD (from enz_from_proteome)]]," ")</f>
        <v>ENZLOAD-PGt_c_m_FWD-rt4312</v>
      </c>
      <c r="C2051" s="1">
        <f>_xlfn.NUMBERVALUE(_xlfn.TEXTAFTER(ENZLOAD[[#This Row],[ENZLOAD (from enz_from_proteome)]]," ",-1))</f>
        <v>4.1642462649999999E-8</v>
      </c>
      <c r="F2051" s="1" t="s">
        <v>18660</v>
      </c>
      <c r="G2051" s="1" t="str">
        <f>_xlfn.TEXTBEFORE(Table4[[#This Row],[rxn     upper-bound     lower-bound]]," ")</f>
        <v>ENZLOAD-PGt_c_m_REV-rt1060</v>
      </c>
      <c r="H2051" s="1">
        <f>_xlfn.NUMBERVALUE(TRIM(_xlfn.TEXTBEFORE(_xlfn.TEXTAFTER(Table4[[#This Row],[rxn     upper-bound     lower-bound]],Table4[[#This Row],[rxn]]),Table4[[#This Row],[lb]],-1)))</f>
        <v>0.22445033</v>
      </c>
      <c r="I2051" s="1" t="str">
        <f>_xlfn.TEXTAFTER(Table4[[#This Row],[rxn     upper-bound     lower-bound]]," ",-1)</f>
        <v>0.00000000</v>
      </c>
    </row>
    <row r="2052" spans="1:9">
      <c r="A2052" s="1" t="s">
        <v>14968</v>
      </c>
      <c r="B2052" s="1" t="str">
        <f>_xlfn.TEXTBEFORE(ENZLOAD[[#This Row],[ENZLOAD (from enz_from_proteome)]]," ")</f>
        <v>ENZLOAD-PGt_c_m_REV-rt1060</v>
      </c>
      <c r="C2052" s="1">
        <f>_xlfn.NUMBERVALUE(_xlfn.TEXTAFTER(ENZLOAD[[#This Row],[ENZLOAD (from enz_from_proteome)]]," ",-1))</f>
        <v>5.1175180149999997E-8</v>
      </c>
      <c r="F2052" s="1" t="s">
        <v>18661</v>
      </c>
      <c r="G2052" s="1" t="str">
        <f>_xlfn.TEXTBEFORE(Table4[[#This Row],[rxn     upper-bound     lower-bound]]," ")</f>
        <v>ENZLOAD-PGt_c_m_FWD-rt4312</v>
      </c>
      <c r="H2052" s="1">
        <f>_xlfn.NUMBERVALUE(TRIM(_xlfn.TEXTBEFORE(_xlfn.TEXTAFTER(Table4[[#This Row],[rxn     upper-bound     lower-bound]],Table4[[#This Row],[rxn]]),Table4[[#This Row],[lb]],-1)))</f>
        <v>0.32614388999999999</v>
      </c>
      <c r="I2052" s="1" t="str">
        <f>_xlfn.TEXTAFTER(Table4[[#This Row],[rxn     upper-bound     lower-bound]]," ",-1)</f>
        <v>0.00000000</v>
      </c>
    </row>
    <row r="2053" spans="1:9">
      <c r="A2053" s="1" t="s">
        <v>14969</v>
      </c>
      <c r="B2053" s="1" t="str">
        <f>_xlfn.TEXTBEFORE(ENZLOAD[[#This Row],[ENZLOAD (from enz_from_proteome)]]," ")</f>
        <v>ENZLOAD-PGt_c_m_REV-rt4312</v>
      </c>
      <c r="C2053" s="1">
        <f>_xlfn.NUMBERVALUE(_xlfn.TEXTAFTER(ENZLOAD[[#This Row],[ENZLOAD (from enz_from_proteome)]]," ",-1))</f>
        <v>4.1642462649999999E-8</v>
      </c>
      <c r="F2053" s="1" t="s">
        <v>18662</v>
      </c>
      <c r="G2053" s="1" t="str">
        <f>_xlfn.TEXTBEFORE(Table4[[#This Row],[rxn     upper-bound     lower-bound]]," ")</f>
        <v>ENZLOAD-PGt_c_m_REV-rt4312</v>
      </c>
      <c r="H2053" s="1">
        <f>_xlfn.NUMBERVALUE(TRIM(_xlfn.TEXTBEFORE(_xlfn.TEXTAFTER(Table4[[#This Row],[rxn     upper-bound     lower-bound]],Table4[[#This Row],[rxn]]),Table4[[#This Row],[lb]],-1)))</f>
        <v>0.32614388999999999</v>
      </c>
      <c r="I2053" s="1" t="str">
        <f>_xlfn.TEXTAFTER(Table4[[#This Row],[rxn     upper-bound     lower-bound]]," ",-1)</f>
        <v>0.00000000</v>
      </c>
    </row>
    <row r="2054" spans="1:9">
      <c r="A2054" s="1" t="s">
        <v>14970</v>
      </c>
      <c r="B2054" s="1" t="str">
        <f>_xlfn.TEXTBEFORE(ENZLOAD[[#This Row],[ENZLOAD (from enz_from_proteome)]]," ")</f>
        <v>ENZLOAD-PHACRDC1_c_FWD-rt4099</v>
      </c>
      <c r="C2054" s="1">
        <f>_xlfn.NUMBERVALUE(_xlfn.TEXTAFTER(ENZLOAD[[#This Row],[ENZLOAD (from enz_from_proteome)]]," ",-1))</f>
        <v>0</v>
      </c>
      <c r="F2054" s="1" t="s">
        <v>18663</v>
      </c>
      <c r="G2054" s="1" t="str">
        <f>_xlfn.TEXTBEFORE(Table4[[#This Row],[rxn     upper-bound     lower-bound]]," ")</f>
        <v>ENZLOAD-PHACRDC1_c_FWD-rt4099</v>
      </c>
      <c r="H2054" s="1">
        <f>_xlfn.NUMBERVALUE(TRIM(_xlfn.TEXTBEFORE(_xlfn.TEXTAFTER(Table4[[#This Row],[rxn     upper-bound     lower-bound]],Table4[[#This Row],[rxn]]),Table4[[#This Row],[lb]],-1)))</f>
        <v>2.1843300600000002</v>
      </c>
      <c r="I2054" s="1" t="str">
        <f>_xlfn.TEXTAFTER(Table4[[#This Row],[rxn     upper-bound     lower-bound]]," ",-1)</f>
        <v>0.00000000</v>
      </c>
    </row>
    <row r="2055" spans="1:9">
      <c r="A2055" s="1" t="s">
        <v>14971</v>
      </c>
      <c r="B2055" s="1" t="str">
        <f>_xlfn.TEXTBEFORE(ENZLOAD[[#This Row],[ENZLOAD (from enz_from_proteome)]]," ")</f>
        <v>ENZLOAD-PHACRDC1_c_REV-rt4099</v>
      </c>
      <c r="C2055" s="1">
        <f>_xlfn.NUMBERVALUE(_xlfn.TEXTAFTER(ENZLOAD[[#This Row],[ENZLOAD (from enz_from_proteome)]]," ",-1))</f>
        <v>0</v>
      </c>
      <c r="F2055" s="1" t="s">
        <v>18664</v>
      </c>
      <c r="G2055" s="1" t="str">
        <f>_xlfn.TEXTBEFORE(Table4[[#This Row],[rxn     upper-bound     lower-bound]]," ")</f>
        <v>ENZLOAD-PHACRDC1_c_REV-rt4099</v>
      </c>
      <c r="H2055" s="1">
        <f>_xlfn.NUMBERVALUE(TRIM(_xlfn.TEXTBEFORE(_xlfn.TEXTAFTER(Table4[[#This Row],[rxn     upper-bound     lower-bound]],Table4[[#This Row],[rxn]]),Table4[[#This Row],[lb]],-1)))</f>
        <v>2.1843300600000002</v>
      </c>
      <c r="I2055" s="1" t="str">
        <f>_xlfn.TEXTAFTER(Table4[[#This Row],[rxn     upper-bound     lower-bound]]," ",-1)</f>
        <v>0.00000000</v>
      </c>
    </row>
    <row r="2056" spans="1:9">
      <c r="A2056" s="1" t="s">
        <v>14972</v>
      </c>
      <c r="B2056" s="1" t="str">
        <f>_xlfn.TEXTBEFORE(ENZLOAD[[#This Row],[ENZLOAD (from enz_from_proteome)]]," ")</f>
        <v>ENZLOAD-PHACRDC2_c_FWD-rt4099</v>
      </c>
      <c r="C2056" s="1">
        <f>_xlfn.NUMBERVALUE(_xlfn.TEXTAFTER(ENZLOAD[[#This Row],[ENZLOAD (from enz_from_proteome)]]," ",-1))</f>
        <v>0</v>
      </c>
      <c r="F2056" s="1" t="s">
        <v>18665</v>
      </c>
      <c r="G2056" s="1" t="str">
        <f>_xlfn.TEXTBEFORE(Table4[[#This Row],[rxn     upper-bound     lower-bound]]," ")</f>
        <v>ENZLOAD-PHACRDC2_c_FWD-rt4099</v>
      </c>
      <c r="H2056" s="1">
        <f>_xlfn.NUMBERVALUE(TRIM(_xlfn.TEXTBEFORE(_xlfn.TEXTAFTER(Table4[[#This Row],[rxn     upper-bound     lower-bound]],Table4[[#This Row],[rxn]]),Table4[[#This Row],[lb]],-1)))</f>
        <v>2.1843300600000002</v>
      </c>
      <c r="I2056" s="1" t="str">
        <f>_xlfn.TEXTAFTER(Table4[[#This Row],[rxn     upper-bound     lower-bound]]," ",-1)</f>
        <v>0.00000000</v>
      </c>
    </row>
    <row r="2057" spans="1:9">
      <c r="A2057" s="1" t="s">
        <v>14973</v>
      </c>
      <c r="B2057" s="1" t="str">
        <f>_xlfn.TEXTBEFORE(ENZLOAD[[#This Row],[ENZLOAD (from enz_from_proteome)]]," ")</f>
        <v>ENZLOAD-PHACRDC2_c_REV-rt4099</v>
      </c>
      <c r="C2057" s="1">
        <f>_xlfn.NUMBERVALUE(_xlfn.TEXTAFTER(ENZLOAD[[#This Row],[ENZLOAD (from enz_from_proteome)]]," ",-1))</f>
        <v>0</v>
      </c>
      <c r="F2057" s="1" t="s">
        <v>18666</v>
      </c>
      <c r="G2057" s="1" t="str">
        <f>_xlfn.TEXTBEFORE(Table4[[#This Row],[rxn     upper-bound     lower-bound]]," ")</f>
        <v>ENZLOAD-PHACRDC2_c_REV-rt4099</v>
      </c>
      <c r="H2057" s="1">
        <f>_xlfn.NUMBERVALUE(TRIM(_xlfn.TEXTBEFORE(_xlfn.TEXTAFTER(Table4[[#This Row],[rxn     upper-bound     lower-bound]],Table4[[#This Row],[rxn]]),Table4[[#This Row],[lb]],-1)))</f>
        <v>2.1843300600000002</v>
      </c>
      <c r="I2057" s="1" t="str">
        <f>_xlfn.TEXTAFTER(Table4[[#This Row],[rxn     upper-bound     lower-bound]]," ",-1)</f>
        <v>0.00000000</v>
      </c>
    </row>
    <row r="2058" spans="1:9">
      <c r="A2058" s="1" t="s">
        <v>14974</v>
      </c>
      <c r="B2058" s="1" t="str">
        <f>_xlfn.TEXTBEFORE(ENZLOAD[[#This Row],[ENZLOAD (from enz_from_proteome)]]," ")</f>
        <v>ENZLOAD-PHACRDC3_c_FWD-rt4099</v>
      </c>
      <c r="C2058" s="1">
        <f>_xlfn.NUMBERVALUE(_xlfn.TEXTAFTER(ENZLOAD[[#This Row],[ENZLOAD (from enz_from_proteome)]]," ",-1))</f>
        <v>0</v>
      </c>
      <c r="F2058" s="1" t="s">
        <v>18667</v>
      </c>
      <c r="G2058" s="1" t="str">
        <f>_xlfn.TEXTBEFORE(Table4[[#This Row],[rxn     upper-bound     lower-bound]]," ")</f>
        <v>ENZLOAD-PHACRDC3_c_FWD-rt4099</v>
      </c>
      <c r="H2058" s="1">
        <f>_xlfn.NUMBERVALUE(TRIM(_xlfn.TEXTBEFORE(_xlfn.TEXTAFTER(Table4[[#This Row],[rxn     upper-bound     lower-bound]],Table4[[#This Row],[rxn]]),Table4[[#This Row],[lb]],-1)))</f>
        <v>2.1843300600000002</v>
      </c>
      <c r="I2058" s="1" t="str">
        <f>_xlfn.TEXTAFTER(Table4[[#This Row],[rxn     upper-bound     lower-bound]]," ",-1)</f>
        <v>0.00000000</v>
      </c>
    </row>
    <row r="2059" spans="1:9">
      <c r="A2059" s="1" t="s">
        <v>14975</v>
      </c>
      <c r="B2059" s="1" t="str">
        <f>_xlfn.TEXTBEFORE(ENZLOAD[[#This Row],[ENZLOAD (from enz_from_proteome)]]," ")</f>
        <v>ENZLOAD-PHACRDC3_c_REV-rt4099</v>
      </c>
      <c r="C2059" s="1">
        <f>_xlfn.NUMBERVALUE(_xlfn.TEXTAFTER(ENZLOAD[[#This Row],[ENZLOAD (from enz_from_proteome)]]," ",-1))</f>
        <v>0</v>
      </c>
      <c r="F2059" s="1" t="s">
        <v>18668</v>
      </c>
      <c r="G2059" s="1" t="str">
        <f>_xlfn.TEXTBEFORE(Table4[[#This Row],[rxn     upper-bound     lower-bound]]," ")</f>
        <v>ENZLOAD-PHACRDC3_c_REV-rt4099</v>
      </c>
      <c r="H2059" s="1">
        <f>_xlfn.NUMBERVALUE(TRIM(_xlfn.TEXTBEFORE(_xlfn.TEXTAFTER(Table4[[#This Row],[rxn     upper-bound     lower-bound]],Table4[[#This Row],[rxn]]),Table4[[#This Row],[lb]],-1)))</f>
        <v>2.1843300600000002</v>
      </c>
      <c r="I2059" s="1" t="str">
        <f>_xlfn.TEXTAFTER(Table4[[#This Row],[rxn     upper-bound     lower-bound]]," ",-1)</f>
        <v>0.00000000</v>
      </c>
    </row>
    <row r="2060" spans="1:9">
      <c r="A2060" s="1" t="s">
        <v>14976</v>
      </c>
      <c r="B2060" s="1" t="str">
        <f>_xlfn.TEXTBEFORE(ENZLOAD[[#This Row],[ENZLOAD (from enz_from_proteome)]]," ")</f>
        <v>ENZLOAD-PHACRDC4_c_FWD-rt4099</v>
      </c>
      <c r="C2060" s="1">
        <f>_xlfn.NUMBERVALUE(_xlfn.TEXTAFTER(ENZLOAD[[#This Row],[ENZLOAD (from enz_from_proteome)]]," ",-1))</f>
        <v>0</v>
      </c>
      <c r="F2060" s="1" t="s">
        <v>18669</v>
      </c>
      <c r="G2060" s="1" t="str">
        <f>_xlfn.TEXTBEFORE(Table4[[#This Row],[rxn     upper-bound     lower-bound]]," ")</f>
        <v>ENZLOAD-PHACRDC4_c_FWD-rt4099</v>
      </c>
      <c r="H2060" s="1">
        <f>_xlfn.NUMBERVALUE(TRIM(_xlfn.TEXTBEFORE(_xlfn.TEXTAFTER(Table4[[#This Row],[rxn     upper-bound     lower-bound]],Table4[[#This Row],[rxn]]),Table4[[#This Row],[lb]],-1)))</f>
        <v>2.1843300600000002</v>
      </c>
      <c r="I2060" s="1" t="str">
        <f>_xlfn.TEXTAFTER(Table4[[#This Row],[rxn     upper-bound     lower-bound]]," ",-1)</f>
        <v>0.00000000</v>
      </c>
    </row>
    <row r="2061" spans="1:9">
      <c r="A2061" s="1" t="s">
        <v>14977</v>
      </c>
      <c r="B2061" s="1" t="str">
        <f>_xlfn.TEXTBEFORE(ENZLOAD[[#This Row],[ENZLOAD (from enz_from_proteome)]]," ")</f>
        <v>ENZLOAD-PHACRDC4_c_REV-rt4099</v>
      </c>
      <c r="C2061" s="1">
        <f>_xlfn.NUMBERVALUE(_xlfn.TEXTAFTER(ENZLOAD[[#This Row],[ENZLOAD (from enz_from_proteome)]]," ",-1))</f>
        <v>0</v>
      </c>
      <c r="F2061" s="1" t="s">
        <v>18670</v>
      </c>
      <c r="G2061" s="1" t="str">
        <f>_xlfn.TEXTBEFORE(Table4[[#This Row],[rxn     upper-bound     lower-bound]]," ")</f>
        <v>ENZLOAD-PHACRDC4_c_REV-rt4099</v>
      </c>
      <c r="H2061" s="1">
        <f>_xlfn.NUMBERVALUE(TRIM(_xlfn.TEXTBEFORE(_xlfn.TEXTAFTER(Table4[[#This Row],[rxn     upper-bound     lower-bound]],Table4[[#This Row],[rxn]]),Table4[[#This Row],[lb]],-1)))</f>
        <v>2.1843300600000002</v>
      </c>
      <c r="I2061" s="1" t="str">
        <f>_xlfn.TEXTAFTER(Table4[[#This Row],[rxn     upper-bound     lower-bound]]," ",-1)</f>
        <v>0.00000000</v>
      </c>
    </row>
    <row r="2062" spans="1:9">
      <c r="A2062" s="1" t="s">
        <v>14978</v>
      </c>
      <c r="B2062" s="1" t="str">
        <f>_xlfn.TEXTBEFORE(ENZLOAD[[#This Row],[ENZLOAD (from enz_from_proteome)]]," ")</f>
        <v>ENZLOAD-PHCD_m_FWD-rt0201</v>
      </c>
      <c r="C2062" s="1">
        <f>_xlfn.NUMBERVALUE(_xlfn.TEXTAFTER(ENZLOAD[[#This Row],[ENZLOAD (from enz_from_proteome)]]," ",-1))</f>
        <v>7.5579071451000004E-7</v>
      </c>
      <c r="F2062" s="1" t="s">
        <v>18671</v>
      </c>
      <c r="G2062" s="1" t="str">
        <f>_xlfn.TEXTBEFORE(Table4[[#This Row],[rxn     upper-bound     lower-bound]]," ")</f>
        <v>ENZLOAD-PHCD_m_FWD-rt0201</v>
      </c>
      <c r="H2062" s="1">
        <f>_xlfn.NUMBERVALUE(TRIM(_xlfn.TEXTBEFORE(_xlfn.TEXTAFTER(Table4[[#This Row],[rxn     upper-bound     lower-bound]],Table4[[#This Row],[rxn]]),Table4[[#This Row],[lb]],-1)))</f>
        <v>0.71032262000000002</v>
      </c>
      <c r="I2062" s="1" t="str">
        <f>_xlfn.TEXTAFTER(Table4[[#This Row],[rxn     upper-bound     lower-bound]]," ",-1)</f>
        <v>0.00000000</v>
      </c>
    </row>
    <row r="2063" spans="1:9">
      <c r="A2063" s="1" t="s">
        <v>14979</v>
      </c>
      <c r="B2063" s="1" t="str">
        <f>_xlfn.TEXTBEFORE(ENZLOAD[[#This Row],[ENZLOAD (from enz_from_proteome)]]," ")</f>
        <v>ENZLOAD-PHEN2MOXy_c_FWD-rt4453</v>
      </c>
      <c r="C2063" s="1">
        <f>_xlfn.NUMBERVALUE(_xlfn.TEXTAFTER(ENZLOAD[[#This Row],[ENZLOAD (from enz_from_proteome)]]," ",-1))</f>
        <v>0</v>
      </c>
      <c r="F2063" s="1" t="s">
        <v>18672</v>
      </c>
      <c r="G2063" s="1" t="str">
        <f>_xlfn.TEXTBEFORE(Table4[[#This Row],[rxn     upper-bound     lower-bound]]," ")</f>
        <v>ENZLOAD-PHEN2MOXy_c_FWD-rt4453</v>
      </c>
      <c r="H2063" s="1">
        <f>_xlfn.NUMBERVALUE(TRIM(_xlfn.TEXTBEFORE(_xlfn.TEXTAFTER(Table4[[#This Row],[rxn     upper-bound     lower-bound]],Table4[[#This Row],[rxn]]),Table4[[#This Row],[lb]],-1)))</f>
        <v>0.54303352000000005</v>
      </c>
      <c r="I2063" s="1" t="str">
        <f>_xlfn.TEXTAFTER(Table4[[#This Row],[rxn     upper-bound     lower-bound]]," ",-1)</f>
        <v>0.00000000</v>
      </c>
    </row>
    <row r="2064" spans="1:9">
      <c r="A2064" s="1" t="s">
        <v>14980</v>
      </c>
      <c r="B2064" s="1" t="str">
        <f>_xlfn.TEXTBEFORE(ENZLOAD[[#This Row],[ENZLOAD (from enz_from_proteome)]]," ")</f>
        <v>ENZLOAD-PHEN2MOXy_c_FWD-rt4454</v>
      </c>
      <c r="C2064" s="1">
        <f>_xlfn.NUMBERVALUE(_xlfn.TEXTAFTER(ENZLOAD[[#This Row],[ENZLOAD (from enz_from_proteome)]]," ",-1))</f>
        <v>9.4701536899999993E-9</v>
      </c>
      <c r="F2064" s="1" t="s">
        <v>18673</v>
      </c>
      <c r="G2064" s="1" t="str">
        <f>_xlfn.TEXTBEFORE(Table4[[#This Row],[rxn     upper-bound     lower-bound]]," ")</f>
        <v>ENZLOAD-PHEN2MOXy_c_FWD-rt4454</v>
      </c>
      <c r="H2064" s="1">
        <f>_xlfn.NUMBERVALUE(TRIM(_xlfn.TEXTBEFORE(_xlfn.TEXTAFTER(Table4[[#This Row],[rxn     upper-bound     lower-bound]],Table4[[#This Row],[rxn]]),Table4[[#This Row],[lb]],-1)))</f>
        <v>0.55135422999999995</v>
      </c>
      <c r="I2064" s="1" t="str">
        <f>_xlfn.TEXTAFTER(Table4[[#This Row],[rxn     upper-bound     lower-bound]]," ",-1)</f>
        <v>0.00000000</v>
      </c>
    </row>
    <row r="2065" spans="1:9">
      <c r="A2065" s="1" t="s">
        <v>14981</v>
      </c>
      <c r="B2065" s="1" t="str">
        <f>_xlfn.TEXTBEFORE(ENZLOAD[[#This Row],[ENZLOAD (from enz_from_proteome)]]," ")</f>
        <v>ENZLOAD-PHEN2MOXy_c_FWD-rt4555</v>
      </c>
      <c r="C2065" s="1">
        <f>_xlfn.NUMBERVALUE(_xlfn.TEXTAFTER(ENZLOAD[[#This Row],[ENZLOAD (from enz_from_proteome)]]," ",-1))</f>
        <v>2.1272114149999999E-8</v>
      </c>
      <c r="F2065" s="1" t="s">
        <v>18674</v>
      </c>
      <c r="G2065" s="1" t="str">
        <f>_xlfn.TEXTBEFORE(Table4[[#This Row],[rxn     upper-bound     lower-bound]]," ")</f>
        <v>ENZLOAD-PHEN2MOXy_c_FWD-rt4555</v>
      </c>
      <c r="H2065" s="1">
        <f>_xlfn.NUMBERVALUE(TRIM(_xlfn.TEXTBEFORE(_xlfn.TEXTAFTER(Table4[[#This Row],[rxn     upper-bound     lower-bound]],Table4[[#This Row],[rxn]]),Table4[[#This Row],[lb]],-1)))</f>
        <v>0.51832126000000001</v>
      </c>
      <c r="I2065" s="1" t="str">
        <f>_xlfn.TEXTAFTER(Table4[[#This Row],[rxn     upper-bound     lower-bound]]," ",-1)</f>
        <v>0.00000000</v>
      </c>
    </row>
    <row r="2066" spans="1:9">
      <c r="A2066" s="1" t="s">
        <v>14982</v>
      </c>
      <c r="B2066" s="1" t="str">
        <f>_xlfn.TEXTBEFORE(ENZLOAD[[#This Row],[ENZLOAD (from enz_from_proteome)]]," ")</f>
        <v>ENZLOAD-PHETA1_c_FWD-rt1784_c</v>
      </c>
      <c r="C2066" s="1">
        <f>_xlfn.NUMBERVALUE(_xlfn.TEXTAFTER(ENZLOAD[[#This Row],[ENZLOAD (from enz_from_proteome)]]," ",-1))</f>
        <v>3.8459847290000003E-8</v>
      </c>
      <c r="F2066" s="1" t="s">
        <v>18675</v>
      </c>
      <c r="G2066" s="1" t="str">
        <f>_xlfn.TEXTBEFORE(Table4[[#This Row],[rxn     upper-bound     lower-bound]]," ")</f>
        <v>ENZLOAD-PHETA1_c_FWD-rt1784_c</v>
      </c>
      <c r="H2066" s="1">
        <f>_xlfn.NUMBERVALUE(TRIM(_xlfn.TEXTBEFORE(_xlfn.TEXTAFTER(Table4[[#This Row],[rxn     upper-bound     lower-bound]],Table4[[#This Row],[rxn]]),Table4[[#This Row],[lb]],-1)))</f>
        <v>0.79692225999999999</v>
      </c>
      <c r="I2066" s="1" t="str">
        <f>_xlfn.TEXTAFTER(Table4[[#This Row],[rxn     upper-bound     lower-bound]]," ",-1)</f>
        <v>0.00000000</v>
      </c>
    </row>
    <row r="2067" spans="1:9">
      <c r="A2067" s="1" t="s">
        <v>14983</v>
      </c>
      <c r="B2067" s="1" t="str">
        <f>_xlfn.TEXTBEFORE(ENZLOAD[[#This Row],[ENZLOAD (from enz_from_proteome)]]," ")</f>
        <v>ENZLOAD-PHETA1_c_FWD-rt7471</v>
      </c>
      <c r="C2067" s="1">
        <f>_xlfn.NUMBERVALUE(_xlfn.TEXTAFTER(ENZLOAD[[#This Row],[ENZLOAD (from enz_from_proteome)]]," ",-1))</f>
        <v>1.7271401478999999E-7</v>
      </c>
      <c r="F2067" s="1" t="s">
        <v>18676</v>
      </c>
      <c r="G2067" s="1" t="str">
        <f>_xlfn.TEXTBEFORE(Table4[[#This Row],[rxn     upper-bound     lower-bound]]," ")</f>
        <v>ENZLOAD-PHETA1_c_REV-rt1784_c</v>
      </c>
      <c r="H2067" s="1">
        <f>_xlfn.NUMBERVALUE(TRIM(_xlfn.TEXTBEFORE(_xlfn.TEXTAFTER(Table4[[#This Row],[rxn     upper-bound     lower-bound]],Table4[[#This Row],[rxn]]),Table4[[#This Row],[lb]],-1)))</f>
        <v>0.79692225999999999</v>
      </c>
      <c r="I2067" s="1" t="str">
        <f>_xlfn.TEXTAFTER(Table4[[#This Row],[rxn     upper-bound     lower-bound]]," ",-1)</f>
        <v>0.00000000</v>
      </c>
    </row>
    <row r="2068" spans="1:9">
      <c r="A2068" s="1" t="s">
        <v>14984</v>
      </c>
      <c r="B2068" s="1" t="str">
        <f>_xlfn.TEXTBEFORE(ENZLOAD[[#This Row],[ENZLOAD (from enz_from_proteome)]]," ")</f>
        <v>ENZLOAD-PHETA1_c_FWD-rt7697</v>
      </c>
      <c r="C2068" s="1">
        <f>_xlfn.NUMBERVALUE(_xlfn.TEXTAFTER(ENZLOAD[[#This Row],[ENZLOAD (from enz_from_proteome)]]," ",-1))</f>
        <v>1.6114626117099999E-6</v>
      </c>
      <c r="F2068" s="1" t="s">
        <v>18677</v>
      </c>
      <c r="G2068" s="1" t="str">
        <f>_xlfn.TEXTBEFORE(Table4[[#This Row],[rxn     upper-bound     lower-bound]]," ")</f>
        <v>ENZLOAD-PHETA1_c_FWD-rt7471</v>
      </c>
      <c r="H2068" s="1">
        <f>_xlfn.NUMBERVALUE(TRIM(_xlfn.TEXTBEFORE(_xlfn.TEXTAFTER(Table4[[#This Row],[rxn     upper-bound     lower-bound]],Table4[[#This Row],[rxn]]),Table4[[#This Row],[lb]],-1)))</f>
        <v>0.63835123999999999</v>
      </c>
      <c r="I2068" s="1" t="str">
        <f>_xlfn.TEXTAFTER(Table4[[#This Row],[rxn     upper-bound     lower-bound]]," ",-1)</f>
        <v>0.00000000</v>
      </c>
    </row>
    <row r="2069" spans="1:9">
      <c r="A2069" s="1" t="s">
        <v>14985</v>
      </c>
      <c r="B2069" s="1" t="str">
        <f>_xlfn.TEXTBEFORE(ENZLOAD[[#This Row],[ENZLOAD (from enz_from_proteome)]]," ")</f>
        <v>ENZLOAD-PHETA1_c_REV-rt1784_c</v>
      </c>
      <c r="C2069" s="1">
        <f>_xlfn.NUMBERVALUE(_xlfn.TEXTAFTER(ENZLOAD[[#This Row],[ENZLOAD (from enz_from_proteome)]]," ",-1))</f>
        <v>3.8459847290000003E-8</v>
      </c>
      <c r="F2069" s="1" t="s">
        <v>18678</v>
      </c>
      <c r="G2069" s="1" t="str">
        <f>_xlfn.TEXTBEFORE(Table4[[#This Row],[rxn     upper-bound     lower-bound]]," ")</f>
        <v>ENZLOAD-PHETA1_c_REV-rt7471</v>
      </c>
      <c r="H2069" s="1">
        <f>_xlfn.NUMBERVALUE(TRIM(_xlfn.TEXTBEFORE(_xlfn.TEXTAFTER(Table4[[#This Row],[rxn     upper-bound     lower-bound]],Table4[[#This Row],[rxn]]),Table4[[#This Row],[lb]],-1)))</f>
        <v>0.63835123999999999</v>
      </c>
      <c r="I2069" s="1" t="str">
        <f>_xlfn.TEXTAFTER(Table4[[#This Row],[rxn     upper-bound     lower-bound]]," ",-1)</f>
        <v>0.00000000</v>
      </c>
    </row>
    <row r="2070" spans="1:9">
      <c r="A2070" s="1" t="s">
        <v>14986</v>
      </c>
      <c r="B2070" s="1" t="str">
        <f>_xlfn.TEXTBEFORE(ENZLOAD[[#This Row],[ENZLOAD (from enz_from_proteome)]]," ")</f>
        <v>ENZLOAD-PHETA1_c_REV-rt7471</v>
      </c>
      <c r="C2070" s="1">
        <f>_xlfn.NUMBERVALUE(_xlfn.TEXTAFTER(ENZLOAD[[#This Row],[ENZLOAD (from enz_from_proteome)]]," ",-1))</f>
        <v>1.7271401478999999E-7</v>
      </c>
      <c r="F2070" s="1" t="s">
        <v>18679</v>
      </c>
      <c r="G2070" s="1" t="str">
        <f>_xlfn.TEXTBEFORE(Table4[[#This Row],[rxn     upper-bound     lower-bound]]," ")</f>
        <v>ENZLOAD-PHETA1_c_FWD-rt7697</v>
      </c>
      <c r="H2070" s="1">
        <f>_xlfn.NUMBERVALUE(TRIM(_xlfn.TEXTBEFORE(_xlfn.TEXTAFTER(Table4[[#This Row],[rxn     upper-bound     lower-bound]],Table4[[#This Row],[rxn]]),Table4[[#This Row],[lb]],-1)))</f>
        <v>0.87798122000000001</v>
      </c>
      <c r="I2070" s="1" t="str">
        <f>_xlfn.TEXTAFTER(Table4[[#This Row],[rxn     upper-bound     lower-bound]]," ",-1)</f>
        <v>0.00000000</v>
      </c>
    </row>
    <row r="2071" spans="1:9">
      <c r="A2071" s="1" t="s">
        <v>14987</v>
      </c>
      <c r="B2071" s="1" t="str">
        <f>_xlfn.TEXTBEFORE(ENZLOAD[[#This Row],[ENZLOAD (from enz_from_proteome)]]," ")</f>
        <v>ENZLOAD-PHETA1_c_REV-rt7697</v>
      </c>
      <c r="C2071" s="1">
        <f>_xlfn.NUMBERVALUE(_xlfn.TEXTAFTER(ENZLOAD[[#This Row],[ENZLOAD (from enz_from_proteome)]]," ",-1))</f>
        <v>1.6114626117099999E-6</v>
      </c>
      <c r="F2071" s="1" t="s">
        <v>18680</v>
      </c>
      <c r="G2071" s="1" t="str">
        <f>_xlfn.TEXTBEFORE(Table4[[#This Row],[rxn     upper-bound     lower-bound]]," ")</f>
        <v>ENZLOAD-PHETA1_c_REV-rt7697</v>
      </c>
      <c r="H2071" s="1">
        <f>_xlfn.NUMBERVALUE(TRIM(_xlfn.TEXTBEFORE(_xlfn.TEXTAFTER(Table4[[#This Row],[rxn     upper-bound     lower-bound]],Table4[[#This Row],[rxn]]),Table4[[#This Row],[lb]],-1)))</f>
        <v>0.87798122000000001</v>
      </c>
      <c r="I2071" s="1" t="str">
        <f>_xlfn.TEXTAFTER(Table4[[#This Row],[rxn     upper-bound     lower-bound]]," ",-1)</f>
        <v>0.00000000</v>
      </c>
    </row>
    <row r="2072" spans="1:9">
      <c r="A2072" s="1" t="s">
        <v>14988</v>
      </c>
      <c r="B2072" s="1" t="str">
        <f>_xlfn.TEXTBEFORE(ENZLOAD[[#This Row],[ENZLOAD (from enz_from_proteome)]]," ")</f>
        <v>ENZLOAD-PHETA1_m_FWD-rt5562_m</v>
      </c>
      <c r="C2072" s="1">
        <f>_xlfn.NUMBERVALUE(_xlfn.TEXTAFTER(ENZLOAD[[#This Row],[ENZLOAD (from enz_from_proteome)]]," ",-1))</f>
        <v>1.1650937148E-7</v>
      </c>
      <c r="F2072" s="1" t="s">
        <v>18681</v>
      </c>
      <c r="G2072" s="1" t="str">
        <f>_xlfn.TEXTBEFORE(Table4[[#This Row],[rxn     upper-bound     lower-bound]]," ")</f>
        <v>ENZLOAD-PHETA1_m_FWD-rt5562_m</v>
      </c>
      <c r="H2072" s="1">
        <f>_xlfn.NUMBERVALUE(TRIM(_xlfn.TEXTBEFORE(_xlfn.TEXTAFTER(Table4[[#This Row],[rxn     upper-bound     lower-bound]],Table4[[#This Row],[rxn]]),Table4[[#This Row],[lb]],-1)))</f>
        <v>0.94776070000000001</v>
      </c>
      <c r="I2072" s="1" t="str">
        <f>_xlfn.TEXTAFTER(Table4[[#This Row],[rxn     upper-bound     lower-bound]]," ",-1)</f>
        <v>0.00000000</v>
      </c>
    </row>
    <row r="2073" spans="1:9">
      <c r="A2073" s="1" t="s">
        <v>14989</v>
      </c>
      <c r="B2073" s="1" t="str">
        <f>_xlfn.TEXTBEFORE(ENZLOAD[[#This Row],[ENZLOAD (from enz_from_proteome)]]," ")</f>
        <v>ENZLOAD-PHETRS_c_FWD-FRS12</v>
      </c>
      <c r="C2073" s="1">
        <f>_xlfn.NUMBERVALUE(_xlfn.TEXTAFTER(ENZLOAD[[#This Row],[ENZLOAD (from enz_from_proteome)]]," ",-1))</f>
        <v>8.1750762021000002E-7</v>
      </c>
      <c r="F2073" s="1" t="s">
        <v>18682</v>
      </c>
      <c r="G2073" s="1" t="str">
        <f>_xlfn.TEXTBEFORE(Table4[[#This Row],[rxn     upper-bound     lower-bound]]," ")</f>
        <v>ENZLOAD-PHEtps_e_FWD-rt5861</v>
      </c>
      <c r="H2073" s="1">
        <f>_xlfn.NUMBERVALUE(TRIM(_xlfn.TEXTBEFORE(_xlfn.TEXTAFTER(Table4[[#This Row],[rxn     upper-bound     lower-bound]],Table4[[#This Row],[rxn]]),Table4[[#This Row],[lb]],-1)))</f>
        <v>0.66013560000000004</v>
      </c>
      <c r="I2073" s="1" t="str">
        <f>_xlfn.TEXTAFTER(Table4[[#This Row],[rxn     upper-bound     lower-bound]]," ",-1)</f>
        <v>0.00000000</v>
      </c>
    </row>
    <row r="2074" spans="1:9">
      <c r="A2074" s="1" t="s">
        <v>14990</v>
      </c>
      <c r="B2074" s="1" t="str">
        <f>_xlfn.TEXTBEFORE(ENZLOAD[[#This Row],[ENZLOAD (from enz_from_proteome)]]," ")</f>
        <v>ENZLOAD-PHETRS_m_FWD-rt5030</v>
      </c>
      <c r="C2074" s="1">
        <f>_xlfn.NUMBERVALUE(_xlfn.TEXTAFTER(ENZLOAD[[#This Row],[ENZLOAD (from enz_from_proteome)]]," ",-1))</f>
        <v>4.9924523570999996E-7</v>
      </c>
      <c r="F2074" s="1" t="s">
        <v>18683</v>
      </c>
      <c r="G2074" s="1" t="str">
        <f>_xlfn.TEXTBEFORE(Table4[[#This Row],[rxn     upper-bound     lower-bound]]," ")</f>
        <v>ENZLOAD-PHEtps_e_REV-rt5861</v>
      </c>
      <c r="H2074" s="1">
        <f>_xlfn.NUMBERVALUE(TRIM(_xlfn.TEXTBEFORE(_xlfn.TEXTAFTER(Table4[[#This Row],[rxn     upper-bound     lower-bound]],Table4[[#This Row],[rxn]]),Table4[[#This Row],[lb]],-1)))</f>
        <v>0.66013560000000004</v>
      </c>
      <c r="I2074" s="1" t="str">
        <f>_xlfn.TEXTAFTER(Table4[[#This Row],[rxn     upper-bound     lower-bound]]," ",-1)</f>
        <v>0.00000000</v>
      </c>
    </row>
    <row r="2075" spans="1:9">
      <c r="A2075" s="1" t="s">
        <v>14991</v>
      </c>
      <c r="B2075" s="1" t="str">
        <f>_xlfn.TEXTBEFORE(ENZLOAD[[#This Row],[ENZLOAD (from enz_from_proteome)]]," ")</f>
        <v>ENZLOAD-PHEtps_e_FWD-rt5861</v>
      </c>
      <c r="C2075" s="1">
        <f>_xlfn.NUMBERVALUE(_xlfn.TEXTAFTER(ENZLOAD[[#This Row],[ENZLOAD (from enz_from_proteome)]]," ",-1))</f>
        <v>0</v>
      </c>
      <c r="F2075" s="1" t="s">
        <v>18684</v>
      </c>
      <c r="G2075" s="1" t="str">
        <f>_xlfn.TEXTBEFORE(Table4[[#This Row],[rxn     upper-bound     lower-bound]]," ")</f>
        <v>ENZLOAD-PHETRS_c_FWD-FRS12</v>
      </c>
      <c r="H2075" s="1">
        <f>_xlfn.NUMBERVALUE(TRIM(_xlfn.TEXTBEFORE(_xlfn.TEXTAFTER(Table4[[#This Row],[rxn     upper-bound     lower-bound]],Table4[[#This Row],[rxn]]),Table4[[#This Row],[lb]],-1)))</f>
        <v>0.15831054</v>
      </c>
      <c r="I2075" s="1" t="str">
        <f>_xlfn.TEXTAFTER(Table4[[#This Row],[rxn     upper-bound     lower-bound]]," ",-1)</f>
        <v>0.00000000</v>
      </c>
    </row>
    <row r="2076" spans="1:9">
      <c r="A2076" s="1" t="s">
        <v>14992</v>
      </c>
      <c r="B2076" s="1" t="str">
        <f>_xlfn.TEXTBEFORE(ENZLOAD[[#This Row],[ENZLOAD (from enz_from_proteome)]]," ")</f>
        <v>ENZLOAD-PHEtps_e_REV-rt5861</v>
      </c>
      <c r="C2076" s="1">
        <f>_xlfn.NUMBERVALUE(_xlfn.TEXTAFTER(ENZLOAD[[#This Row],[ENZLOAD (from enz_from_proteome)]]," ",-1))</f>
        <v>0</v>
      </c>
      <c r="F2076" s="1" t="s">
        <v>18685</v>
      </c>
      <c r="G2076" s="1" t="str">
        <f>_xlfn.TEXTBEFORE(Table4[[#This Row],[rxn     upper-bound     lower-bound]]," ")</f>
        <v>ENZLOAD-PHETRS_m_FWD-rt5030</v>
      </c>
      <c r="H2076" s="1">
        <f>_xlfn.NUMBERVALUE(TRIM(_xlfn.TEXTBEFORE(_xlfn.TEXTAFTER(Table4[[#This Row],[rxn     upper-bound     lower-bound]],Table4[[#This Row],[rxn]]),Table4[[#This Row],[lb]],-1)))</f>
        <v>0.78201803999999997</v>
      </c>
      <c r="I2076" s="1" t="str">
        <f>_xlfn.TEXTAFTER(Table4[[#This Row],[rxn     upper-bound     lower-bound]]," ",-1)</f>
        <v>0.00000000</v>
      </c>
    </row>
    <row r="2077" spans="1:9">
      <c r="A2077" s="1" t="s">
        <v>14993</v>
      </c>
      <c r="B2077" s="1" t="str">
        <f>_xlfn.TEXTBEFORE(ENZLOAD[[#This Row],[ENZLOAD (from enz_from_proteome)]]," ")</f>
        <v>ENZLOAD-PHYTOED1_c_FWD-rt0217</v>
      </c>
      <c r="C2077" s="1">
        <f>_xlfn.NUMBERVALUE(_xlfn.TEXTAFTER(ENZLOAD[[#This Row],[ENZLOAD (from enz_from_proteome)]]," ",-1))</f>
        <v>3.347885643E-8</v>
      </c>
      <c r="F2077" s="1" t="s">
        <v>18686</v>
      </c>
      <c r="G2077" s="1" t="str">
        <f>_xlfn.TEXTBEFORE(Table4[[#This Row],[rxn     upper-bound     lower-bound]]," ")</f>
        <v>ENZLOAD-PHYTOED1_c_FWD-rt0217</v>
      </c>
      <c r="H2077" s="1">
        <f>_xlfn.NUMBERVALUE(TRIM(_xlfn.TEXTBEFORE(_xlfn.TEXTAFTER(Table4[[#This Row],[rxn     upper-bound     lower-bound]],Table4[[#This Row],[rxn]]),Table4[[#This Row],[lb]],-1)))</f>
        <v>0.69371168999999999</v>
      </c>
      <c r="I2077" s="1" t="str">
        <f>_xlfn.TEXTAFTER(Table4[[#This Row],[rxn     upper-bound     lower-bound]]," ",-1)</f>
        <v>0.00000000</v>
      </c>
    </row>
    <row r="2078" spans="1:9">
      <c r="A2078" s="1" t="s">
        <v>14994</v>
      </c>
      <c r="B2078" s="1" t="str">
        <f>_xlfn.TEXTBEFORE(ENZLOAD[[#This Row],[ENZLOAD (from enz_from_proteome)]]," ")</f>
        <v>ENZLOAD-PHYTOED2_c_FWD-rt0217</v>
      </c>
      <c r="C2078" s="1">
        <f>_xlfn.NUMBERVALUE(_xlfn.TEXTAFTER(ENZLOAD[[#This Row],[ENZLOAD (from enz_from_proteome)]]," ",-1))</f>
        <v>3.347885643E-8</v>
      </c>
      <c r="F2078" s="1" t="s">
        <v>18687</v>
      </c>
      <c r="G2078" s="1" t="str">
        <f>_xlfn.TEXTBEFORE(Table4[[#This Row],[rxn     upper-bound     lower-bound]]," ")</f>
        <v>ENZLOAD-PHYTOED2_c_FWD-rt0217</v>
      </c>
      <c r="H2078" s="1">
        <f>_xlfn.NUMBERVALUE(TRIM(_xlfn.TEXTBEFORE(_xlfn.TEXTAFTER(Table4[[#This Row],[rxn     upper-bound     lower-bound]],Table4[[#This Row],[rxn]]),Table4[[#This Row],[lb]],-1)))</f>
        <v>0.69371168999999999</v>
      </c>
      <c r="I2078" s="1" t="str">
        <f>_xlfn.TEXTAFTER(Table4[[#This Row],[rxn     upper-bound     lower-bound]]," ",-1)</f>
        <v>0.00000000</v>
      </c>
    </row>
    <row r="2079" spans="1:9">
      <c r="A2079" s="1" t="s">
        <v>14995</v>
      </c>
      <c r="B2079" s="1" t="str">
        <f>_xlfn.TEXTBEFORE(ENZLOAD[[#This Row],[ENZLOAD (from enz_from_proteome)]]," ")</f>
        <v>ENZLOAD-PHYTOED3_c_FWD-rt0217</v>
      </c>
      <c r="C2079" s="1">
        <f>_xlfn.NUMBERVALUE(_xlfn.TEXTAFTER(ENZLOAD[[#This Row],[ENZLOAD (from enz_from_proteome)]]," ",-1))</f>
        <v>3.347885643E-8</v>
      </c>
      <c r="F2079" s="1" t="s">
        <v>18688</v>
      </c>
      <c r="G2079" s="1" t="str">
        <f>_xlfn.TEXTBEFORE(Table4[[#This Row],[rxn     upper-bound     lower-bound]]," ")</f>
        <v>ENZLOAD-PHYTOED3_c_FWD-rt0217</v>
      </c>
      <c r="H2079" s="1">
        <f>_xlfn.NUMBERVALUE(TRIM(_xlfn.TEXTBEFORE(_xlfn.TEXTAFTER(Table4[[#This Row],[rxn     upper-bound     lower-bound]],Table4[[#This Row],[rxn]]),Table4[[#This Row],[lb]],-1)))</f>
        <v>0.69371168999999999</v>
      </c>
      <c r="I2079" s="1" t="str">
        <f>_xlfn.TEXTAFTER(Table4[[#This Row],[rxn     upper-bound     lower-bound]]," ",-1)</f>
        <v>0.00000000</v>
      </c>
    </row>
    <row r="2080" spans="1:9">
      <c r="A2080" s="1" t="s">
        <v>14996</v>
      </c>
      <c r="B2080" s="1" t="str">
        <f>_xlfn.TEXTBEFORE(ENZLOAD[[#This Row],[ENZLOAD (from enz_from_proteome)]]," ")</f>
        <v>ENZLOAD-PHYTOED4_c_FWD-rt0217</v>
      </c>
      <c r="C2080" s="1">
        <f>_xlfn.NUMBERVALUE(_xlfn.TEXTAFTER(ENZLOAD[[#This Row],[ENZLOAD (from enz_from_proteome)]]," ",-1))</f>
        <v>3.347885643E-8</v>
      </c>
      <c r="F2080" s="1" t="s">
        <v>18689</v>
      </c>
      <c r="G2080" s="1" t="str">
        <f>_xlfn.TEXTBEFORE(Table4[[#This Row],[rxn     upper-bound     lower-bound]]," ")</f>
        <v>ENZLOAD-PHYTOED4_c_FWD-rt0217</v>
      </c>
      <c r="H2080" s="1">
        <f>_xlfn.NUMBERVALUE(TRIM(_xlfn.TEXTBEFORE(_xlfn.TEXTAFTER(Table4[[#This Row],[rxn     upper-bound     lower-bound]],Table4[[#This Row],[rxn]]),Table4[[#This Row],[lb]],-1)))</f>
        <v>0.69371168999999999</v>
      </c>
      <c r="I2080" s="1" t="str">
        <f>_xlfn.TEXTAFTER(Table4[[#This Row],[rxn     upper-bound     lower-bound]]," ",-1)</f>
        <v>0.00000000</v>
      </c>
    </row>
    <row r="2081" spans="1:9">
      <c r="A2081" s="1" t="s">
        <v>14997</v>
      </c>
      <c r="B2081" s="1" t="str">
        <f>_xlfn.TEXTBEFORE(ENZLOAD[[#This Row],[ENZLOAD (from enz_from_proteome)]]," ")</f>
        <v>ENZLOAD-PHYTOED5_c_FWD-rt0217</v>
      </c>
      <c r="C2081" s="1">
        <f>_xlfn.NUMBERVALUE(_xlfn.TEXTAFTER(ENZLOAD[[#This Row],[ENZLOAD (from enz_from_proteome)]]," ",-1))</f>
        <v>3.347885643E-8</v>
      </c>
      <c r="F2081" s="1" t="s">
        <v>18690</v>
      </c>
      <c r="G2081" s="1" t="str">
        <f>_xlfn.TEXTBEFORE(Table4[[#This Row],[rxn     upper-bound     lower-bound]]," ")</f>
        <v>ENZLOAD-PHYTOED5_c_FWD-rt0217</v>
      </c>
      <c r="H2081" s="1">
        <f>_xlfn.NUMBERVALUE(TRIM(_xlfn.TEXTBEFORE(_xlfn.TEXTAFTER(Table4[[#This Row],[rxn     upper-bound     lower-bound]],Table4[[#This Row],[rxn]]),Table4[[#This Row],[lb]],-1)))</f>
        <v>0.69371168999999999</v>
      </c>
      <c r="I2081" s="1" t="str">
        <f>_xlfn.TEXTAFTER(Table4[[#This Row],[rxn     upper-bound     lower-bound]]," ",-1)</f>
        <v>0.00000000</v>
      </c>
    </row>
    <row r="2082" spans="1:9">
      <c r="A2082" s="1" t="s">
        <v>14998</v>
      </c>
      <c r="B2082" s="1" t="str">
        <f>_xlfn.TEXTBEFORE(ENZLOAD[[#This Row],[ENZLOAD (from enz_from_proteome)]]," ")</f>
        <v>ENZLOAD-PHYTOES_c_FWD-rt0221</v>
      </c>
      <c r="C2082" s="1">
        <f>_xlfn.NUMBERVALUE(_xlfn.TEXTAFTER(ENZLOAD[[#This Row],[ENZLOAD (from enz_from_proteome)]]," ",-1))</f>
        <v>4.8560603920000001E-8</v>
      </c>
      <c r="F2082" s="1" t="s">
        <v>18691</v>
      </c>
      <c r="G2082" s="1" t="str">
        <f>_xlfn.TEXTBEFORE(Table4[[#This Row],[rxn     upper-bound     lower-bound]]," ")</f>
        <v>ENZLOAD-PHYTOES_c_FWD-rt0221</v>
      </c>
      <c r="H2082" s="1">
        <f>_xlfn.NUMBERVALUE(TRIM(_xlfn.TEXTBEFORE(_xlfn.TEXTAFTER(Table4[[#This Row],[rxn     upper-bound     lower-bound]],Table4[[#This Row],[rxn]]),Table4[[#This Row],[lb]],-1)))</f>
        <v>0.63577015999999997</v>
      </c>
      <c r="I2082" s="1" t="str">
        <f>_xlfn.TEXTAFTER(Table4[[#This Row],[rxn     upper-bound     lower-bound]]," ",-1)</f>
        <v>0.00000000</v>
      </c>
    </row>
    <row r="2083" spans="1:9">
      <c r="A2083" s="1" t="s">
        <v>14999</v>
      </c>
      <c r="B2083" s="1" t="str">
        <f>_xlfn.TEXTBEFORE(ENZLOAD[[#This Row],[ENZLOAD (from enz_from_proteome)]]," ")</f>
        <v>ENZLOAD-PHYTOES_c_FWD-rt2239</v>
      </c>
      <c r="C2083" s="1">
        <f>_xlfn.NUMBERVALUE(_xlfn.TEXTAFTER(ENZLOAD[[#This Row],[ENZLOAD (from enz_from_proteome)]]," ",-1))</f>
        <v>2.2007092700000001E-7</v>
      </c>
      <c r="F2083" s="1" t="s">
        <v>18692</v>
      </c>
      <c r="G2083" s="1" t="str">
        <f>_xlfn.TEXTBEFORE(Table4[[#This Row],[rxn     upper-bound     lower-bound]]," ")</f>
        <v>ENZLOAD-PHYTOES_c_REV-rt0221</v>
      </c>
      <c r="H2083" s="1">
        <f>_xlfn.NUMBERVALUE(TRIM(_xlfn.TEXTBEFORE(_xlfn.TEXTAFTER(Table4[[#This Row],[rxn     upper-bound     lower-bound]],Table4[[#This Row],[rxn]]),Table4[[#This Row],[lb]],-1)))</f>
        <v>0.63577015999999997</v>
      </c>
      <c r="I2083" s="1" t="str">
        <f>_xlfn.TEXTAFTER(Table4[[#This Row],[rxn     upper-bound     lower-bound]]," ",-1)</f>
        <v>0.00000000</v>
      </c>
    </row>
    <row r="2084" spans="1:9">
      <c r="A2084" s="1" t="s">
        <v>15000</v>
      </c>
      <c r="B2084" s="1" t="str">
        <f>_xlfn.TEXTBEFORE(ENZLOAD[[#This Row],[ENZLOAD (from enz_from_proteome)]]," ")</f>
        <v>ENZLOAD-PHYTOES_c_REV-rt0221</v>
      </c>
      <c r="C2084" s="1">
        <f>_xlfn.NUMBERVALUE(_xlfn.TEXTAFTER(ENZLOAD[[#This Row],[ENZLOAD (from enz_from_proteome)]]," ",-1))</f>
        <v>4.8560603920000001E-8</v>
      </c>
      <c r="F2084" s="1" t="s">
        <v>18693</v>
      </c>
      <c r="G2084" s="1" t="str">
        <f>_xlfn.TEXTBEFORE(Table4[[#This Row],[rxn     upper-bound     lower-bound]]," ")</f>
        <v>ENZLOAD-PHYTOES_c_FWD-rt2239</v>
      </c>
      <c r="H2084" s="1">
        <f>_xlfn.NUMBERVALUE(TRIM(_xlfn.TEXTBEFORE(_xlfn.TEXTAFTER(Table4[[#This Row],[rxn     upper-bound     lower-bound]],Table4[[#This Row],[rxn]]),Table4[[#This Row],[lb]],-1)))</f>
        <v>1.11585416</v>
      </c>
      <c r="I2084" s="1" t="str">
        <f>_xlfn.TEXTAFTER(Table4[[#This Row],[rxn     upper-bound     lower-bound]]," ",-1)</f>
        <v>0.00000000</v>
      </c>
    </row>
    <row r="2085" spans="1:9">
      <c r="A2085" s="1" t="s">
        <v>15001</v>
      </c>
      <c r="B2085" s="1" t="str">
        <f>_xlfn.TEXTBEFORE(ENZLOAD[[#This Row],[ENZLOAD (from enz_from_proteome)]]," ")</f>
        <v>ENZLOAD-PHYTOES_c_REV-rt2239</v>
      </c>
      <c r="C2085" s="1">
        <f>_xlfn.NUMBERVALUE(_xlfn.TEXTAFTER(ENZLOAD[[#This Row],[ENZLOAD (from enz_from_proteome)]]," ",-1))</f>
        <v>2.2007092700000001E-7</v>
      </c>
      <c r="F2085" s="1" t="s">
        <v>18694</v>
      </c>
      <c r="G2085" s="1" t="str">
        <f>_xlfn.TEXTBEFORE(Table4[[#This Row],[rxn     upper-bound     lower-bound]]," ")</f>
        <v>ENZLOAD-PHYTOES_c_REV-rt2239</v>
      </c>
      <c r="H2085" s="1">
        <f>_xlfn.NUMBERVALUE(TRIM(_xlfn.TEXTBEFORE(_xlfn.TEXTAFTER(Table4[[#This Row],[rxn     upper-bound     lower-bound]],Table4[[#This Row],[rxn]]),Table4[[#This Row],[lb]],-1)))</f>
        <v>1.11585416</v>
      </c>
      <c r="I2085" s="1" t="str">
        <f>_xlfn.TEXTAFTER(Table4[[#This Row],[rxn     upper-bound     lower-bound]]," ",-1)</f>
        <v>0.00000000</v>
      </c>
    </row>
    <row r="2086" spans="1:9">
      <c r="A2086" s="1" t="s">
        <v>15002</v>
      </c>
      <c r="B2086" s="1" t="str">
        <f>_xlfn.TEXTBEFORE(ENZLOAD[[#This Row],[ENZLOAD (from enz_from_proteome)]]," ")</f>
        <v>ENZLOAD-PI35P5P_c_FWD-rt7001_c</v>
      </c>
      <c r="C2086" s="1">
        <f>_xlfn.NUMBERVALUE(_xlfn.TEXTAFTER(ENZLOAD[[#This Row],[ENZLOAD (from enz_from_proteome)]]," ",-1))</f>
        <v>0</v>
      </c>
      <c r="F2086" s="1" t="s">
        <v>18695</v>
      </c>
      <c r="G2086" s="1" t="str">
        <f>_xlfn.TEXTBEFORE(Table4[[#This Row],[rxn     upper-bound     lower-bound]]," ")</f>
        <v>ENZLOAD-PI35P5P_c_FWD-rt7001_c</v>
      </c>
      <c r="H2086" s="1">
        <f>_xlfn.NUMBERVALUE(TRIM(_xlfn.TEXTBEFORE(_xlfn.TEXTAFTER(Table4[[#This Row],[rxn     upper-bound     lower-bound]],Table4[[#This Row],[rxn]]),Table4[[#This Row],[lb]],-1)))</f>
        <v>0.69153730999999996</v>
      </c>
      <c r="I2086" s="1" t="str">
        <f>_xlfn.TEXTAFTER(Table4[[#This Row],[rxn     upper-bound     lower-bound]]," ",-1)</f>
        <v>0.00000000</v>
      </c>
    </row>
    <row r="2087" spans="1:9">
      <c r="A2087" s="1" t="s">
        <v>15003</v>
      </c>
      <c r="B2087" s="1" t="str">
        <f>_xlfn.TEXTBEFORE(ENZLOAD[[#This Row],[ENZLOAD (from enz_from_proteome)]]," ")</f>
        <v>ENZLOAD-PI35P5P_c_FWD-rt7049_c</v>
      </c>
      <c r="C2087" s="1">
        <f>_xlfn.NUMBERVALUE(_xlfn.TEXTAFTER(ENZLOAD[[#This Row],[ENZLOAD (from enz_from_proteome)]]," ",-1))</f>
        <v>0</v>
      </c>
      <c r="F2087" s="1" t="s">
        <v>18696</v>
      </c>
      <c r="G2087" s="1" t="str">
        <f>_xlfn.TEXTBEFORE(Table4[[#This Row],[rxn     upper-bound     lower-bound]]," ")</f>
        <v>ENZLOAD-PI35P5P_c_FWD-rt7049_c</v>
      </c>
      <c r="H2087" s="1">
        <f>_xlfn.NUMBERVALUE(TRIM(_xlfn.TEXTBEFORE(_xlfn.TEXTAFTER(Table4[[#This Row],[rxn     upper-bound     lower-bound]],Table4[[#This Row],[rxn]]),Table4[[#This Row],[lb]],-1)))</f>
        <v>0.62877724999999995</v>
      </c>
      <c r="I2087" s="1" t="str">
        <f>_xlfn.TEXTAFTER(Table4[[#This Row],[rxn     upper-bound     lower-bound]]," ",-1)</f>
        <v>0.00000000</v>
      </c>
    </row>
    <row r="2088" spans="1:9">
      <c r="A2088" s="1" t="s">
        <v>15004</v>
      </c>
      <c r="B2088" s="1" t="str">
        <f>_xlfn.TEXTBEFORE(ENZLOAD[[#This Row],[ENZLOAD (from enz_from_proteome)]]," ")</f>
        <v>ENZLOAD-PI35P5P_en_FWD-rt7001_en</v>
      </c>
      <c r="C2088" s="1">
        <f>_xlfn.NUMBERVALUE(_xlfn.TEXTAFTER(ENZLOAD[[#This Row],[ENZLOAD (from enz_from_proteome)]]," ",-1))</f>
        <v>0</v>
      </c>
      <c r="F2088" s="1" t="s">
        <v>18697</v>
      </c>
      <c r="G2088" s="1" t="str">
        <f>_xlfn.TEXTBEFORE(Table4[[#This Row],[rxn     upper-bound     lower-bound]]," ")</f>
        <v>ENZLOAD-PI35P5P_en_FWD-rt7001_en</v>
      </c>
      <c r="H2088" s="1">
        <f>_xlfn.NUMBERVALUE(TRIM(_xlfn.TEXTBEFORE(_xlfn.TEXTAFTER(Table4[[#This Row],[rxn     upper-bound     lower-bound]],Table4[[#This Row],[rxn]]),Table4[[#This Row],[lb]],-1)))</f>
        <v>0.69153730999999996</v>
      </c>
      <c r="I2088" s="1" t="str">
        <f>_xlfn.TEXTAFTER(Table4[[#This Row],[rxn     upper-bound     lower-bound]]," ",-1)</f>
        <v>0.00000000</v>
      </c>
    </row>
    <row r="2089" spans="1:9">
      <c r="A2089" s="1" t="s">
        <v>15005</v>
      </c>
      <c r="B2089" s="1" t="str">
        <f>_xlfn.TEXTBEFORE(ENZLOAD[[#This Row],[ENZLOAD (from enz_from_proteome)]]," ")</f>
        <v>ENZLOAD-PI35P5P_en_FWD-rt7049_en</v>
      </c>
      <c r="C2089" s="1">
        <f>_xlfn.NUMBERVALUE(_xlfn.TEXTAFTER(ENZLOAD[[#This Row],[ENZLOAD (from enz_from_proteome)]]," ",-1))</f>
        <v>0</v>
      </c>
      <c r="F2089" s="1" t="s">
        <v>18698</v>
      </c>
      <c r="G2089" s="1" t="str">
        <f>_xlfn.TEXTBEFORE(Table4[[#This Row],[rxn     upper-bound     lower-bound]]," ")</f>
        <v>ENZLOAD-PI35P5P_en_FWD-rt7049_en</v>
      </c>
      <c r="H2089" s="1">
        <f>_xlfn.NUMBERVALUE(TRIM(_xlfn.TEXTBEFORE(_xlfn.TEXTAFTER(Table4[[#This Row],[rxn     upper-bound     lower-bound]],Table4[[#This Row],[rxn]]),Table4[[#This Row],[lb]],-1)))</f>
        <v>0.62877724999999995</v>
      </c>
      <c r="I2089" s="1" t="str">
        <f>_xlfn.TEXTAFTER(Table4[[#This Row],[rxn     upper-bound     lower-bound]]," ",-1)</f>
        <v>0.00000000</v>
      </c>
    </row>
    <row r="2090" spans="1:9">
      <c r="A2090" s="1" t="s">
        <v>15006</v>
      </c>
      <c r="B2090" s="1" t="str">
        <f>_xlfn.TEXTBEFORE(ENZLOAD[[#This Row],[ENZLOAD (from enz_from_proteome)]]," ")</f>
        <v>ENZLOAD-PI35P5P_vm_FWD-VAC14FIG4</v>
      </c>
      <c r="C2090" s="1">
        <f>_xlfn.NUMBERVALUE(_xlfn.TEXTAFTER(ENZLOAD[[#This Row],[ENZLOAD (from enz_from_proteome)]]," ",-1))</f>
        <v>3.9346988699999998E-9</v>
      </c>
      <c r="F2090" s="1" t="s">
        <v>18699</v>
      </c>
      <c r="G2090" s="1" t="str">
        <f>_xlfn.TEXTBEFORE(Table4[[#This Row],[rxn     upper-bound     lower-bound]]," ")</f>
        <v>ENZLOAD-PI35P5P_vm_FWD-VAC14FIG4</v>
      </c>
      <c r="H2090" s="1">
        <f>_xlfn.NUMBERVALUE(TRIM(_xlfn.TEXTBEFORE(_xlfn.TEXTAFTER(Table4[[#This Row],[rxn     upper-bound     lower-bound]],Table4[[#This Row],[rxn]]),Table4[[#This Row],[lb]],-1)))</f>
        <v>0.19084364000000001</v>
      </c>
      <c r="I2090" s="1" t="str">
        <f>_xlfn.TEXTAFTER(Table4[[#This Row],[rxn     upper-bound     lower-bound]]," ",-1)</f>
        <v>0.00000000</v>
      </c>
    </row>
    <row r="2091" spans="1:9">
      <c r="A2091" s="1" t="s">
        <v>15007</v>
      </c>
      <c r="B2091" s="1" t="str">
        <f>_xlfn.TEXTBEFORE(ENZLOAD[[#This Row],[ENZLOAD (from enz_from_proteome)]]," ")</f>
        <v>ENZLOAD-PI3P5K_vm_FWD-rt5771</v>
      </c>
      <c r="C2091" s="1">
        <f>_xlfn.NUMBERVALUE(_xlfn.TEXTAFTER(ENZLOAD[[#This Row],[ENZLOAD (from enz_from_proteome)]]," ",-1))</f>
        <v>3.91337146E-9</v>
      </c>
      <c r="F2091" s="1" t="s">
        <v>18700</v>
      </c>
      <c r="G2091" s="1" t="str">
        <f>_xlfn.TEXTBEFORE(Table4[[#This Row],[rxn     upper-bound     lower-bound]]," ")</f>
        <v>ENZLOAD-PI3P5K_vm_FWD-rt5771</v>
      </c>
      <c r="H2091" s="1">
        <f>_xlfn.NUMBERVALUE(TRIM(_xlfn.TEXTBEFORE(_xlfn.TEXTAFTER(Table4[[#This Row],[rxn     upper-bound     lower-bound]],Table4[[#This Row],[rxn]]),Table4[[#This Row],[lb]],-1)))</f>
        <v>0.15991063</v>
      </c>
      <c r="I2091" s="1" t="str">
        <f>_xlfn.TEXTAFTER(Table4[[#This Row],[rxn     upper-bound     lower-bound]]," ",-1)</f>
        <v>0.00000000</v>
      </c>
    </row>
    <row r="2092" spans="1:9">
      <c r="A2092" s="1" t="s">
        <v>15008</v>
      </c>
      <c r="B2092" s="1" t="str">
        <f>_xlfn.TEXTBEFORE(ENZLOAD[[#This Row],[ENZLOAD (from enz_from_proteome)]]," ")</f>
        <v>ENZLOAD-PI3PP_c_FWD-rt6512</v>
      </c>
      <c r="C2092" s="1">
        <f>_xlfn.NUMBERVALUE(_xlfn.TEXTAFTER(ENZLOAD[[#This Row],[ENZLOAD (from enz_from_proteome)]]," ",-1))</f>
        <v>4.9584821679999998E-8</v>
      </c>
      <c r="F2092" s="1" t="s">
        <v>18701</v>
      </c>
      <c r="G2092" s="1" t="str">
        <f>_xlfn.TEXTBEFORE(Table4[[#This Row],[rxn     upper-bound     lower-bound]]," ")</f>
        <v>ENZLOAD-PI3PP_c_FWD-rt6512</v>
      </c>
      <c r="H2092" s="1">
        <f>_xlfn.NUMBERVALUE(TRIM(_xlfn.TEXTBEFORE(_xlfn.TEXTAFTER(Table4[[#This Row],[rxn     upper-bound     lower-bound]],Table4[[#This Row],[rxn]]),Table4[[#This Row],[lb]],-1)))</f>
        <v>0.48327809999999999</v>
      </c>
      <c r="I2092" s="1" t="str">
        <f>_xlfn.TEXTAFTER(Table4[[#This Row],[rxn     upper-bound     lower-bound]]," ",-1)</f>
        <v>0.00000000</v>
      </c>
    </row>
    <row r="2093" spans="1:9">
      <c r="A2093" s="1" t="s">
        <v>15009</v>
      </c>
      <c r="B2093" s="1" t="str">
        <f>_xlfn.TEXTBEFORE(ENZLOAD[[#This Row],[ENZLOAD (from enz_from_proteome)]]," ")</f>
        <v>ENZLOAD-PI3PP_c_FWD-rt7001_c</v>
      </c>
      <c r="C2093" s="1">
        <f>_xlfn.NUMBERVALUE(_xlfn.TEXTAFTER(ENZLOAD[[#This Row],[ENZLOAD (from enz_from_proteome)]]," ",-1))</f>
        <v>0</v>
      </c>
      <c r="F2093" s="1" t="s">
        <v>18702</v>
      </c>
      <c r="G2093" s="1" t="str">
        <f>_xlfn.TEXTBEFORE(Table4[[#This Row],[rxn     upper-bound     lower-bound]]," ")</f>
        <v>ENZLOAD-PI3PP_c_FWD-rt7001_c</v>
      </c>
      <c r="H2093" s="1">
        <f>_xlfn.NUMBERVALUE(TRIM(_xlfn.TEXTBEFORE(_xlfn.TEXTAFTER(Table4[[#This Row],[rxn     upper-bound     lower-bound]],Table4[[#This Row],[rxn]]),Table4[[#This Row],[lb]],-1)))</f>
        <v>0.69153730999999996</v>
      </c>
      <c r="I2093" s="1" t="str">
        <f>_xlfn.TEXTAFTER(Table4[[#This Row],[rxn     upper-bound     lower-bound]]," ",-1)</f>
        <v>0.00000000</v>
      </c>
    </row>
    <row r="2094" spans="1:9">
      <c r="A2094" s="1" t="s">
        <v>15010</v>
      </c>
      <c r="B2094" s="1" t="str">
        <f>_xlfn.TEXTBEFORE(ENZLOAD[[#This Row],[ENZLOAD (from enz_from_proteome)]]," ")</f>
        <v>ENZLOAD-PI3PP_c_FWD-rt7049_c</v>
      </c>
      <c r="C2094" s="1">
        <f>_xlfn.NUMBERVALUE(_xlfn.TEXTAFTER(ENZLOAD[[#This Row],[ENZLOAD (from enz_from_proteome)]]," ",-1))</f>
        <v>0</v>
      </c>
      <c r="F2094" s="1" t="s">
        <v>18703</v>
      </c>
      <c r="G2094" s="1" t="str">
        <f>_xlfn.TEXTBEFORE(Table4[[#This Row],[rxn     upper-bound     lower-bound]]," ")</f>
        <v>ENZLOAD-PI3PP_c_FWD-rt7049_c</v>
      </c>
      <c r="H2094" s="1">
        <f>_xlfn.NUMBERVALUE(TRIM(_xlfn.TEXTBEFORE(_xlfn.TEXTAFTER(Table4[[#This Row],[rxn     upper-bound     lower-bound]],Table4[[#This Row],[rxn]]),Table4[[#This Row],[lb]],-1)))</f>
        <v>0.62877724999999995</v>
      </c>
      <c r="I2094" s="1" t="str">
        <f>_xlfn.TEXTAFTER(Table4[[#This Row],[rxn     upper-bound     lower-bound]]," ",-1)</f>
        <v>0.00000000</v>
      </c>
    </row>
    <row r="2095" spans="1:9">
      <c r="A2095" s="1" t="s">
        <v>15011</v>
      </c>
      <c r="B2095" s="1" t="str">
        <f>_xlfn.TEXTBEFORE(ENZLOAD[[#This Row],[ENZLOAD (from enz_from_proteome)]]," ")</f>
        <v>ENZLOAD-PI3PP_en_FWD-rt7001_en</v>
      </c>
      <c r="C2095" s="1">
        <f>_xlfn.NUMBERVALUE(_xlfn.TEXTAFTER(ENZLOAD[[#This Row],[ENZLOAD (from enz_from_proteome)]]," ",-1))</f>
        <v>0</v>
      </c>
      <c r="F2095" s="1" t="s">
        <v>18704</v>
      </c>
      <c r="G2095" s="1" t="str">
        <f>_xlfn.TEXTBEFORE(Table4[[#This Row],[rxn     upper-bound     lower-bound]]," ")</f>
        <v>ENZLOAD-PI3PP_en_FWD-rt7001_en</v>
      </c>
      <c r="H2095" s="1">
        <f>_xlfn.NUMBERVALUE(TRIM(_xlfn.TEXTBEFORE(_xlfn.TEXTAFTER(Table4[[#This Row],[rxn     upper-bound     lower-bound]],Table4[[#This Row],[rxn]]),Table4[[#This Row],[lb]],-1)))</f>
        <v>0.69153730999999996</v>
      </c>
      <c r="I2095" s="1" t="str">
        <f>_xlfn.TEXTAFTER(Table4[[#This Row],[rxn     upper-bound     lower-bound]]," ",-1)</f>
        <v>0.00000000</v>
      </c>
    </row>
    <row r="2096" spans="1:9">
      <c r="A2096" s="1" t="s">
        <v>15012</v>
      </c>
      <c r="B2096" s="1" t="str">
        <f>_xlfn.TEXTBEFORE(ENZLOAD[[#This Row],[ENZLOAD (from enz_from_proteome)]]," ")</f>
        <v>ENZLOAD-PI3PP_en_FWD-rt7049_en</v>
      </c>
      <c r="C2096" s="1">
        <f>_xlfn.NUMBERVALUE(_xlfn.TEXTAFTER(ENZLOAD[[#This Row],[ENZLOAD (from enz_from_proteome)]]," ",-1))</f>
        <v>0</v>
      </c>
      <c r="F2096" s="1" t="s">
        <v>18705</v>
      </c>
      <c r="G2096" s="1" t="str">
        <f>_xlfn.TEXTBEFORE(Table4[[#This Row],[rxn     upper-bound     lower-bound]]," ")</f>
        <v>ENZLOAD-PI3PP_en_FWD-rt7049_en</v>
      </c>
      <c r="H2096" s="1">
        <f>_xlfn.NUMBERVALUE(TRIM(_xlfn.TEXTBEFORE(_xlfn.TEXTAFTER(Table4[[#This Row],[rxn     upper-bound     lower-bound]],Table4[[#This Row],[rxn]]),Table4[[#This Row],[lb]],-1)))</f>
        <v>0.62877724999999995</v>
      </c>
      <c r="I2096" s="1" t="str">
        <f>_xlfn.TEXTAFTER(Table4[[#This Row],[rxn     upper-bound     lower-bound]]," ",-1)</f>
        <v>0.00000000</v>
      </c>
    </row>
    <row r="2097" spans="1:9">
      <c r="A2097" s="1" t="s">
        <v>15013</v>
      </c>
      <c r="B2097" s="1" t="str">
        <f>_xlfn.TEXTBEFORE(ENZLOAD[[#This Row],[ENZLOAD (from enz_from_proteome)]]," ")</f>
        <v>ENZLOAD-PI3PP_gm_FWD-rt3013_gm</v>
      </c>
      <c r="C2097" s="1">
        <f>_xlfn.NUMBERVALUE(_xlfn.TEXTAFTER(ENZLOAD[[#This Row],[ENZLOAD (from enz_from_proteome)]]," ",-1))</f>
        <v>2.53702169719999E-7</v>
      </c>
      <c r="F2097" s="1" t="s">
        <v>18706</v>
      </c>
      <c r="G2097" s="1" t="str">
        <f>_xlfn.TEXTBEFORE(Table4[[#This Row],[rxn     upper-bound     lower-bound]]," ")</f>
        <v>ENZLOAD-PI3PP_gm_FWD-rt3013_gm</v>
      </c>
      <c r="H2097" s="1">
        <f>_xlfn.NUMBERVALUE(TRIM(_xlfn.TEXTBEFORE(_xlfn.TEXTAFTER(Table4[[#This Row],[rxn     upper-bound     lower-bound]],Table4[[#This Row],[rxn]]),Table4[[#This Row],[lb]],-1)))</f>
        <v>0.57803523999999995</v>
      </c>
      <c r="I2097" s="1" t="str">
        <f>_xlfn.TEXTAFTER(Table4[[#This Row],[rxn     upper-bound     lower-bound]]," ",-1)</f>
        <v>0.00000000</v>
      </c>
    </row>
    <row r="2098" spans="1:9">
      <c r="A2098" s="1" t="s">
        <v>15014</v>
      </c>
      <c r="B2098" s="1" t="str">
        <f>_xlfn.TEXTBEFORE(ENZLOAD[[#This Row],[ENZLOAD (from enz_from_proteome)]]," ")</f>
        <v>ENZLOAD-PI3PP_rm_FWD-rt3013_rm</v>
      </c>
      <c r="C2098" s="1">
        <f>_xlfn.NUMBERVALUE(_xlfn.TEXTAFTER(ENZLOAD[[#This Row],[ENZLOAD (from enz_from_proteome)]]," ",-1))</f>
        <v>2.53702169719999E-7</v>
      </c>
      <c r="F2098" s="1" t="s">
        <v>18707</v>
      </c>
      <c r="G2098" s="1" t="str">
        <f>_xlfn.TEXTBEFORE(Table4[[#This Row],[rxn     upper-bound     lower-bound]]," ")</f>
        <v>ENZLOAD-PI3PP_rm_FWD-rt3013_rm</v>
      </c>
      <c r="H2098" s="1">
        <f>_xlfn.NUMBERVALUE(TRIM(_xlfn.TEXTBEFORE(_xlfn.TEXTAFTER(Table4[[#This Row],[rxn     upper-bound     lower-bound]],Table4[[#This Row],[rxn]]),Table4[[#This Row],[lb]],-1)))</f>
        <v>0.57803523999999995</v>
      </c>
      <c r="I2098" s="1" t="str">
        <f>_xlfn.TEXTAFTER(Table4[[#This Row],[rxn     upper-bound     lower-bound]]," ",-1)</f>
        <v>0.00000000</v>
      </c>
    </row>
    <row r="2099" spans="1:9">
      <c r="A2099" s="1" t="s">
        <v>15015</v>
      </c>
      <c r="B2099" s="1" t="str">
        <f>_xlfn.TEXTBEFORE(ENZLOAD[[#This Row],[ENZLOAD (from enz_from_proteome)]]," ")</f>
        <v>ENZLOAD-PI45P5P_c_FWD-rt6972_c</v>
      </c>
      <c r="C2099" s="1">
        <f>_xlfn.NUMBERVALUE(_xlfn.TEXTAFTER(ENZLOAD[[#This Row],[ENZLOAD (from enz_from_proteome)]]," ",-1))</f>
        <v>1.476222026E-8</v>
      </c>
      <c r="F2099" s="1" t="s">
        <v>18708</v>
      </c>
      <c r="G2099" s="1" t="str">
        <f>_xlfn.TEXTBEFORE(Table4[[#This Row],[rxn     upper-bound     lower-bound]]," ")</f>
        <v>ENZLOAD-PI45P5P_c_FWD-rt6972_c</v>
      </c>
      <c r="H2099" s="1">
        <f>_xlfn.NUMBERVALUE(TRIM(_xlfn.TEXTBEFORE(_xlfn.TEXTAFTER(Table4[[#This Row],[rxn     upper-bound     lower-bound]],Table4[[#This Row],[rxn]]),Table4[[#This Row],[lb]],-1)))</f>
        <v>0.33928004</v>
      </c>
      <c r="I2099" s="1" t="str">
        <f>_xlfn.TEXTAFTER(Table4[[#This Row],[rxn     upper-bound     lower-bound]]," ",-1)</f>
        <v>0.00000000</v>
      </c>
    </row>
    <row r="2100" spans="1:9">
      <c r="A2100" s="1" t="s">
        <v>15016</v>
      </c>
      <c r="B2100" s="1" t="str">
        <f>_xlfn.TEXTBEFORE(ENZLOAD[[#This Row],[ENZLOAD (from enz_from_proteome)]]," ")</f>
        <v>ENZLOAD-PI45P5P_c_FWD-rt7001_c</v>
      </c>
      <c r="C2100" s="1">
        <f>_xlfn.NUMBERVALUE(_xlfn.TEXTAFTER(ENZLOAD[[#This Row],[ENZLOAD (from enz_from_proteome)]]," ",-1))</f>
        <v>0</v>
      </c>
      <c r="F2100" s="1" t="s">
        <v>18709</v>
      </c>
      <c r="G2100" s="1" t="str">
        <f>_xlfn.TEXTBEFORE(Table4[[#This Row],[rxn     upper-bound     lower-bound]]," ")</f>
        <v>ENZLOAD-PI45P5P_c_FWD-rt7001_c</v>
      </c>
      <c r="H2100" s="1">
        <f>_xlfn.NUMBERVALUE(TRIM(_xlfn.TEXTBEFORE(_xlfn.TEXTAFTER(Table4[[#This Row],[rxn     upper-bound     lower-bound]],Table4[[#This Row],[rxn]]),Table4[[#This Row],[lb]],-1)))</f>
        <v>0.69153730999999996</v>
      </c>
      <c r="I2100" s="1" t="str">
        <f>_xlfn.TEXTAFTER(Table4[[#This Row],[rxn     upper-bound     lower-bound]]," ",-1)</f>
        <v>0.00000000</v>
      </c>
    </row>
    <row r="2101" spans="1:9">
      <c r="A2101" s="1" t="s">
        <v>15017</v>
      </c>
      <c r="B2101" s="1" t="str">
        <f>_xlfn.TEXTBEFORE(ENZLOAD[[#This Row],[ENZLOAD (from enz_from_proteome)]]," ")</f>
        <v>ENZLOAD-PI45P5P_c_FWD-rt7049_c</v>
      </c>
      <c r="C2101" s="1">
        <f>_xlfn.NUMBERVALUE(_xlfn.TEXTAFTER(ENZLOAD[[#This Row],[ENZLOAD (from enz_from_proteome)]]," ",-1))</f>
        <v>0</v>
      </c>
      <c r="F2101" s="1" t="s">
        <v>18710</v>
      </c>
      <c r="G2101" s="1" t="str">
        <f>_xlfn.TEXTBEFORE(Table4[[#This Row],[rxn     upper-bound     lower-bound]]," ")</f>
        <v>ENZLOAD-PI45P5P_c_FWD-rt7049_c</v>
      </c>
      <c r="H2101" s="1">
        <f>_xlfn.NUMBERVALUE(TRIM(_xlfn.TEXTBEFORE(_xlfn.TEXTAFTER(Table4[[#This Row],[rxn     upper-bound     lower-bound]],Table4[[#This Row],[rxn]]),Table4[[#This Row],[lb]],-1)))</f>
        <v>0.62877724999999995</v>
      </c>
      <c r="I2101" s="1" t="str">
        <f>_xlfn.TEXTAFTER(Table4[[#This Row],[rxn     upper-bound     lower-bound]]," ",-1)</f>
        <v>0.00000000</v>
      </c>
    </row>
    <row r="2102" spans="1:9">
      <c r="A2102" s="1" t="s">
        <v>15018</v>
      </c>
      <c r="B2102" s="1" t="str">
        <f>_xlfn.TEXTBEFORE(ENZLOAD[[#This Row],[ENZLOAD (from enz_from_proteome)]]," ")</f>
        <v>ENZLOAD-PI45P5P_c_FWD-rt7177_c</v>
      </c>
      <c r="C2102" s="1">
        <f>_xlfn.NUMBERVALUE(_xlfn.TEXTAFTER(ENZLOAD[[#This Row],[ENZLOAD (from enz_from_proteome)]]," ",-1))</f>
        <v>4.28506296E-9</v>
      </c>
      <c r="F2102" s="1" t="s">
        <v>18711</v>
      </c>
      <c r="G2102" s="1" t="str">
        <f>_xlfn.TEXTBEFORE(Table4[[#This Row],[rxn     upper-bound     lower-bound]]," ")</f>
        <v>ENZLOAD-PI45P5P_c_FWD-rt7177_c</v>
      </c>
      <c r="H2102" s="1">
        <f>_xlfn.NUMBERVALUE(TRIM(_xlfn.TEXTBEFORE(_xlfn.TEXTAFTER(Table4[[#This Row],[rxn     upper-bound     lower-bound]],Table4[[#This Row],[rxn]]),Table4[[#This Row],[lb]],-1)))</f>
        <v>0.92429265000000005</v>
      </c>
      <c r="I2102" s="1" t="str">
        <f>_xlfn.TEXTAFTER(Table4[[#This Row],[rxn     upper-bound     lower-bound]]," ",-1)</f>
        <v>0.00000000</v>
      </c>
    </row>
    <row r="2103" spans="1:9">
      <c r="A2103" s="1" t="s">
        <v>15019</v>
      </c>
      <c r="B2103" s="1" t="str">
        <f>_xlfn.TEXTBEFORE(ENZLOAD[[#This Row],[ENZLOAD (from enz_from_proteome)]]," ")</f>
        <v>ENZLOAD-PI45P5P_en_FWD-rt6972_en</v>
      </c>
      <c r="C2103" s="1">
        <f>_xlfn.NUMBERVALUE(_xlfn.TEXTAFTER(ENZLOAD[[#This Row],[ENZLOAD (from enz_from_proteome)]]," ",-1))</f>
        <v>1.476222026E-8</v>
      </c>
      <c r="F2103" s="1" t="s">
        <v>18712</v>
      </c>
      <c r="G2103" s="1" t="str">
        <f>_xlfn.TEXTBEFORE(Table4[[#This Row],[rxn     upper-bound     lower-bound]]," ")</f>
        <v>ENZLOAD-PI45P5P_en_FWD-rt6972_en</v>
      </c>
      <c r="H2103" s="1">
        <f>_xlfn.NUMBERVALUE(TRIM(_xlfn.TEXTBEFORE(_xlfn.TEXTAFTER(Table4[[#This Row],[rxn     upper-bound     lower-bound]],Table4[[#This Row],[rxn]]),Table4[[#This Row],[lb]],-1)))</f>
        <v>0.33928004</v>
      </c>
      <c r="I2103" s="1" t="str">
        <f>_xlfn.TEXTAFTER(Table4[[#This Row],[rxn     upper-bound     lower-bound]]," ",-1)</f>
        <v>0.00000000</v>
      </c>
    </row>
    <row r="2104" spans="1:9">
      <c r="A2104" s="1" t="s">
        <v>15020</v>
      </c>
      <c r="B2104" s="1" t="str">
        <f>_xlfn.TEXTBEFORE(ENZLOAD[[#This Row],[ENZLOAD (from enz_from_proteome)]]," ")</f>
        <v>ENZLOAD-PI45P5P_en_FWD-rt7001_en</v>
      </c>
      <c r="C2104" s="1">
        <f>_xlfn.NUMBERVALUE(_xlfn.TEXTAFTER(ENZLOAD[[#This Row],[ENZLOAD (from enz_from_proteome)]]," ",-1))</f>
        <v>0</v>
      </c>
      <c r="F2104" s="1" t="s">
        <v>18713</v>
      </c>
      <c r="G2104" s="1" t="str">
        <f>_xlfn.TEXTBEFORE(Table4[[#This Row],[rxn     upper-bound     lower-bound]]," ")</f>
        <v>ENZLOAD-PI45P5P_en_FWD-rt7001_en</v>
      </c>
      <c r="H2104" s="1">
        <f>_xlfn.NUMBERVALUE(TRIM(_xlfn.TEXTBEFORE(_xlfn.TEXTAFTER(Table4[[#This Row],[rxn     upper-bound     lower-bound]],Table4[[#This Row],[rxn]]),Table4[[#This Row],[lb]],-1)))</f>
        <v>0.69153730999999996</v>
      </c>
      <c r="I2104" s="1" t="str">
        <f>_xlfn.TEXTAFTER(Table4[[#This Row],[rxn     upper-bound     lower-bound]]," ",-1)</f>
        <v>0.00000000</v>
      </c>
    </row>
    <row r="2105" spans="1:9">
      <c r="A2105" s="1" t="s">
        <v>15021</v>
      </c>
      <c r="B2105" s="1" t="str">
        <f>_xlfn.TEXTBEFORE(ENZLOAD[[#This Row],[ENZLOAD (from enz_from_proteome)]]," ")</f>
        <v>ENZLOAD-PI45P5P_en_FWD-rt7049_en</v>
      </c>
      <c r="C2105" s="1">
        <f>_xlfn.NUMBERVALUE(_xlfn.TEXTAFTER(ENZLOAD[[#This Row],[ENZLOAD (from enz_from_proteome)]]," ",-1))</f>
        <v>0</v>
      </c>
      <c r="F2105" s="1" t="s">
        <v>18714</v>
      </c>
      <c r="G2105" s="1" t="str">
        <f>_xlfn.TEXTBEFORE(Table4[[#This Row],[rxn     upper-bound     lower-bound]]," ")</f>
        <v>ENZLOAD-PI45P5P_en_FWD-rt7049_en</v>
      </c>
      <c r="H2105" s="1">
        <f>_xlfn.NUMBERVALUE(TRIM(_xlfn.TEXTBEFORE(_xlfn.TEXTAFTER(Table4[[#This Row],[rxn     upper-bound     lower-bound]],Table4[[#This Row],[rxn]]),Table4[[#This Row],[lb]],-1)))</f>
        <v>0.62877724999999995</v>
      </c>
      <c r="I2105" s="1" t="str">
        <f>_xlfn.TEXTAFTER(Table4[[#This Row],[rxn     upper-bound     lower-bound]]," ",-1)</f>
        <v>0.00000000</v>
      </c>
    </row>
    <row r="2106" spans="1:9">
      <c r="A2106" s="1" t="s">
        <v>15022</v>
      </c>
      <c r="B2106" s="1" t="str">
        <f>_xlfn.TEXTBEFORE(ENZLOAD[[#This Row],[ENZLOAD (from enz_from_proteome)]]," ")</f>
        <v>ENZLOAD-PI45P5P_en_FWD-rt7177_en</v>
      </c>
      <c r="C2106" s="1">
        <f>_xlfn.NUMBERVALUE(_xlfn.TEXTAFTER(ENZLOAD[[#This Row],[ENZLOAD (from enz_from_proteome)]]," ",-1))</f>
        <v>4.28506296E-9</v>
      </c>
      <c r="F2106" s="1" t="s">
        <v>18715</v>
      </c>
      <c r="G2106" s="1" t="str">
        <f>_xlfn.TEXTBEFORE(Table4[[#This Row],[rxn     upper-bound     lower-bound]]," ")</f>
        <v>ENZLOAD-PI45P5P_en_FWD-rt7177_en</v>
      </c>
      <c r="H2106" s="1">
        <f>_xlfn.NUMBERVALUE(TRIM(_xlfn.TEXTBEFORE(_xlfn.TEXTAFTER(Table4[[#This Row],[rxn     upper-bound     lower-bound]],Table4[[#This Row],[rxn]]),Table4[[#This Row],[lb]],-1)))</f>
        <v>0.92429265000000005</v>
      </c>
      <c r="I2106" s="1" t="str">
        <f>_xlfn.TEXTAFTER(Table4[[#This Row],[rxn     upper-bound     lower-bound]]," ",-1)</f>
        <v>0.00000000</v>
      </c>
    </row>
    <row r="2107" spans="1:9">
      <c r="A2107" s="1" t="s">
        <v>15023</v>
      </c>
      <c r="B2107" s="1" t="str">
        <f>_xlfn.TEXTBEFORE(ENZLOAD[[#This Row],[ENZLOAD (from enz_from_proteome)]]," ")</f>
        <v>ENZLOAD-PI4P5K_en_FWD-rt3510_en</v>
      </c>
      <c r="C2107" s="1">
        <f>_xlfn.NUMBERVALUE(_xlfn.TEXTAFTER(ENZLOAD[[#This Row],[ENZLOAD (from enz_from_proteome)]]," ",-1))</f>
        <v>1.3824126410000001E-8</v>
      </c>
      <c r="F2107" s="1" t="s">
        <v>18716</v>
      </c>
      <c r="G2107" s="1" t="str">
        <f>_xlfn.TEXTBEFORE(Table4[[#This Row],[rxn     upper-bound     lower-bound]]," ")</f>
        <v>ENZLOAD-PI4P5K_en_FWD-rt3510_en</v>
      </c>
      <c r="H2107" s="1">
        <f>_xlfn.NUMBERVALUE(TRIM(_xlfn.TEXTBEFORE(_xlfn.TEXTAFTER(Table4[[#This Row],[rxn     upper-bound     lower-bound]],Table4[[#This Row],[rxn]]),Table4[[#This Row],[lb]],-1)))</f>
        <v>0.70638681999999997</v>
      </c>
      <c r="I2107" s="1" t="str">
        <f>_xlfn.TEXTAFTER(Table4[[#This Row],[rxn     upper-bound     lower-bound]]," ",-1)</f>
        <v>0.00000000</v>
      </c>
    </row>
    <row r="2108" spans="1:9">
      <c r="A2108" s="1" t="s">
        <v>15024</v>
      </c>
      <c r="B2108" s="1" t="str">
        <f>_xlfn.TEXTBEFORE(ENZLOAD[[#This Row],[ENZLOAD (from enz_from_proteome)]]," ")</f>
        <v>ENZLOAD-PI4P5K_n_FWD-rt3510_n</v>
      </c>
      <c r="C2108" s="1">
        <f>_xlfn.NUMBERVALUE(_xlfn.TEXTAFTER(ENZLOAD[[#This Row],[ENZLOAD (from enz_from_proteome)]]," ",-1))</f>
        <v>1.3824126410000001E-8</v>
      </c>
      <c r="F2108" s="1" t="s">
        <v>18717</v>
      </c>
      <c r="G2108" s="1" t="str">
        <f>_xlfn.TEXTBEFORE(Table4[[#This Row],[rxn     upper-bound     lower-bound]]," ")</f>
        <v>ENZLOAD-PI4P5K_n_FWD-rt3510_n</v>
      </c>
      <c r="H2108" s="1">
        <f>_xlfn.NUMBERVALUE(TRIM(_xlfn.TEXTBEFORE(_xlfn.TEXTAFTER(Table4[[#This Row],[rxn     upper-bound     lower-bound]],Table4[[#This Row],[rxn]]),Table4[[#This Row],[lb]],-1)))</f>
        <v>0.70638681999999997</v>
      </c>
      <c r="I2108" s="1" t="str">
        <f>_xlfn.TEXTAFTER(Table4[[#This Row],[rxn     upper-bound     lower-bound]]," ",-1)</f>
        <v>0.00000000</v>
      </c>
    </row>
    <row r="2109" spans="1:9">
      <c r="A2109" s="1" t="s">
        <v>15025</v>
      </c>
      <c r="B2109" s="1" t="str">
        <f>_xlfn.TEXTBEFORE(ENZLOAD[[#This Row],[ENZLOAD (from enz_from_proteome)]]," ")</f>
        <v>ENZLOAD-PI4PP_c_FWD-rt7001_c</v>
      </c>
      <c r="C2109" s="1">
        <f>_xlfn.NUMBERVALUE(_xlfn.TEXTAFTER(ENZLOAD[[#This Row],[ENZLOAD (from enz_from_proteome)]]," ",-1))</f>
        <v>0</v>
      </c>
      <c r="F2109" s="1" t="s">
        <v>18718</v>
      </c>
      <c r="G2109" s="1" t="str">
        <f>_xlfn.TEXTBEFORE(Table4[[#This Row],[rxn     upper-bound     lower-bound]]," ")</f>
        <v>ENZLOAD-PI4PP_c_FWD-rt7001_c</v>
      </c>
      <c r="H2109" s="1">
        <f>_xlfn.NUMBERVALUE(TRIM(_xlfn.TEXTBEFORE(_xlfn.TEXTAFTER(Table4[[#This Row],[rxn     upper-bound     lower-bound]],Table4[[#This Row],[rxn]]),Table4[[#This Row],[lb]],-1)))</f>
        <v>0.69153730999999996</v>
      </c>
      <c r="I2109" s="1" t="str">
        <f>_xlfn.TEXTAFTER(Table4[[#This Row],[rxn     upper-bound     lower-bound]]," ",-1)</f>
        <v>0.00000000</v>
      </c>
    </row>
    <row r="2110" spans="1:9">
      <c r="A2110" s="1" t="s">
        <v>15026</v>
      </c>
      <c r="B2110" s="1" t="str">
        <f>_xlfn.TEXTBEFORE(ENZLOAD[[#This Row],[ENZLOAD (from enz_from_proteome)]]," ")</f>
        <v>ENZLOAD-PI4PP_c_FWD-rt7049_c</v>
      </c>
      <c r="C2110" s="1">
        <f>_xlfn.NUMBERVALUE(_xlfn.TEXTAFTER(ENZLOAD[[#This Row],[ENZLOAD (from enz_from_proteome)]]," ",-1))</f>
        <v>0</v>
      </c>
      <c r="F2110" s="1" t="s">
        <v>18719</v>
      </c>
      <c r="G2110" s="1" t="str">
        <f>_xlfn.TEXTBEFORE(Table4[[#This Row],[rxn     upper-bound     lower-bound]]," ")</f>
        <v>ENZLOAD-PI4PP_c_FWD-rt7049_c</v>
      </c>
      <c r="H2110" s="1">
        <f>_xlfn.NUMBERVALUE(TRIM(_xlfn.TEXTBEFORE(_xlfn.TEXTAFTER(Table4[[#This Row],[rxn     upper-bound     lower-bound]],Table4[[#This Row],[rxn]]),Table4[[#This Row],[lb]],-1)))</f>
        <v>0.62877724999999995</v>
      </c>
      <c r="I2110" s="1" t="str">
        <f>_xlfn.TEXTAFTER(Table4[[#This Row],[rxn     upper-bound     lower-bound]]," ",-1)</f>
        <v>0.00000000</v>
      </c>
    </row>
    <row r="2111" spans="1:9">
      <c r="A2111" s="1" t="s">
        <v>15027</v>
      </c>
      <c r="B2111" s="1" t="str">
        <f>_xlfn.TEXTBEFORE(ENZLOAD[[#This Row],[ENZLOAD (from enz_from_proteome)]]," ")</f>
        <v>ENZLOAD-PI4PP_en_FWD-rt7001_en</v>
      </c>
      <c r="C2111" s="1">
        <f>_xlfn.NUMBERVALUE(_xlfn.TEXTAFTER(ENZLOAD[[#This Row],[ENZLOAD (from enz_from_proteome)]]," ",-1))</f>
        <v>0</v>
      </c>
      <c r="F2111" s="1" t="s">
        <v>18720</v>
      </c>
      <c r="G2111" s="1" t="str">
        <f>_xlfn.TEXTBEFORE(Table4[[#This Row],[rxn     upper-bound     lower-bound]]," ")</f>
        <v>ENZLOAD-PI4PP_en_FWD-rt7001_en</v>
      </c>
      <c r="H2111" s="1">
        <f>_xlfn.NUMBERVALUE(TRIM(_xlfn.TEXTBEFORE(_xlfn.TEXTAFTER(Table4[[#This Row],[rxn     upper-bound     lower-bound]],Table4[[#This Row],[rxn]]),Table4[[#This Row],[lb]],-1)))</f>
        <v>0.69153730999999996</v>
      </c>
      <c r="I2111" s="1" t="str">
        <f>_xlfn.TEXTAFTER(Table4[[#This Row],[rxn     upper-bound     lower-bound]]," ",-1)</f>
        <v>0.00000000</v>
      </c>
    </row>
    <row r="2112" spans="1:9">
      <c r="A2112" s="1" t="s">
        <v>15028</v>
      </c>
      <c r="B2112" s="1" t="str">
        <f>_xlfn.TEXTBEFORE(ENZLOAD[[#This Row],[ENZLOAD (from enz_from_proteome)]]," ")</f>
        <v>ENZLOAD-PI4PP_en_FWD-rt7049_en</v>
      </c>
      <c r="C2112" s="1">
        <f>_xlfn.NUMBERVALUE(_xlfn.TEXTAFTER(ENZLOAD[[#This Row],[ENZLOAD (from enz_from_proteome)]]," ",-1))</f>
        <v>0</v>
      </c>
      <c r="F2112" s="1" t="s">
        <v>18721</v>
      </c>
      <c r="G2112" s="1" t="str">
        <f>_xlfn.TEXTBEFORE(Table4[[#This Row],[rxn     upper-bound     lower-bound]]," ")</f>
        <v>ENZLOAD-PI4PP_en_FWD-rt7049_en</v>
      </c>
      <c r="H2112" s="1">
        <f>_xlfn.NUMBERVALUE(TRIM(_xlfn.TEXTBEFORE(_xlfn.TEXTAFTER(Table4[[#This Row],[rxn     upper-bound     lower-bound]],Table4[[#This Row],[rxn]]),Table4[[#This Row],[lb]],-1)))</f>
        <v>0.62877724999999995</v>
      </c>
      <c r="I2112" s="1" t="str">
        <f>_xlfn.TEXTAFTER(Table4[[#This Row],[rxn     upper-bound     lower-bound]]," ",-1)</f>
        <v>0.00000000</v>
      </c>
    </row>
    <row r="2113" spans="1:9">
      <c r="A2113" s="1" t="s">
        <v>15029</v>
      </c>
      <c r="B2113" s="1" t="str">
        <f>_xlfn.TEXTBEFORE(ENZLOAD[[#This Row],[ENZLOAD (from enz_from_proteome)]]," ")</f>
        <v>ENZLOAD-PI4PP_gm_FWD-rt3013_gm</v>
      </c>
      <c r="C2113" s="1">
        <f>_xlfn.NUMBERVALUE(_xlfn.TEXTAFTER(ENZLOAD[[#This Row],[ENZLOAD (from enz_from_proteome)]]," ",-1))</f>
        <v>2.53702169719999E-7</v>
      </c>
      <c r="F2113" s="1" t="s">
        <v>18722</v>
      </c>
      <c r="G2113" s="1" t="str">
        <f>_xlfn.TEXTBEFORE(Table4[[#This Row],[rxn     upper-bound     lower-bound]]," ")</f>
        <v>ENZLOAD-PI4PP_gm_FWD-rt3013_gm</v>
      </c>
      <c r="H2113" s="1">
        <f>_xlfn.NUMBERVALUE(TRIM(_xlfn.TEXTBEFORE(_xlfn.TEXTAFTER(Table4[[#This Row],[rxn     upper-bound     lower-bound]],Table4[[#This Row],[rxn]]),Table4[[#This Row],[lb]],-1)))</f>
        <v>0.57803523999999995</v>
      </c>
      <c r="I2113" s="1" t="str">
        <f>_xlfn.TEXTAFTER(Table4[[#This Row],[rxn     upper-bound     lower-bound]]," ",-1)</f>
        <v>0.00000000</v>
      </c>
    </row>
    <row r="2114" spans="1:9">
      <c r="A2114" s="1" t="s">
        <v>15030</v>
      </c>
      <c r="B2114" s="1" t="str">
        <f>_xlfn.TEXTBEFORE(ENZLOAD[[#This Row],[ENZLOAD (from enz_from_proteome)]]," ")</f>
        <v>ENZLOAD-PI4PP_rm_FWD-rt3013_rm</v>
      </c>
      <c r="C2114" s="1">
        <f>_xlfn.NUMBERVALUE(_xlfn.TEXTAFTER(ENZLOAD[[#This Row],[ENZLOAD (from enz_from_proteome)]]," ",-1))</f>
        <v>2.53702169719999E-7</v>
      </c>
      <c r="F2114" s="1" t="s">
        <v>18723</v>
      </c>
      <c r="G2114" s="1" t="str">
        <f>_xlfn.TEXTBEFORE(Table4[[#This Row],[rxn     upper-bound     lower-bound]]," ")</f>
        <v>ENZLOAD-PI4PP_rm_FWD-rt3013_rm</v>
      </c>
      <c r="H2114" s="1">
        <f>_xlfn.NUMBERVALUE(TRIM(_xlfn.TEXTBEFORE(_xlfn.TEXTAFTER(Table4[[#This Row],[rxn     upper-bound     lower-bound]],Table4[[#This Row],[rxn]]),Table4[[#This Row],[lb]],-1)))</f>
        <v>0.57803523999999995</v>
      </c>
      <c r="I2114" s="1" t="str">
        <f>_xlfn.TEXTAFTER(Table4[[#This Row],[rxn     upper-bound     lower-bound]]," ",-1)</f>
        <v>0.00000000</v>
      </c>
    </row>
    <row r="2115" spans="1:9">
      <c r="A2115" s="1" t="s">
        <v>15031</v>
      </c>
      <c r="B2115" s="1" t="str">
        <f>_xlfn.TEXTBEFORE(ENZLOAD[[#This Row],[ENZLOAD (from enz_from_proteome)]]," ")</f>
        <v>ENZLOAD-PIt_c_v_FWD-rt3050_v</v>
      </c>
      <c r="C2115" s="1">
        <f>_xlfn.NUMBERVALUE(_xlfn.TEXTAFTER(ENZLOAD[[#This Row],[ENZLOAD (from enz_from_proteome)]]," ",-1))</f>
        <v>0</v>
      </c>
      <c r="F2115" s="1" t="s">
        <v>18724</v>
      </c>
      <c r="G2115" s="1" t="str">
        <f>_xlfn.TEXTBEFORE(Table4[[#This Row],[rxn     upper-bound     lower-bound]]," ")</f>
        <v>ENZLOAD-PIt_c_v_FWD-rt3050_v</v>
      </c>
      <c r="H2115" s="1">
        <f>_xlfn.NUMBERVALUE(TRIM(_xlfn.TEXTBEFORE(_xlfn.TEXTAFTER(Table4[[#This Row],[rxn     upper-bound     lower-bound]],Table4[[#This Row],[rxn]]),Table4[[#This Row],[lb]],-1)))</f>
        <v>0.37809324</v>
      </c>
      <c r="I2115" s="1" t="str">
        <f>_xlfn.TEXTAFTER(Table4[[#This Row],[rxn     upper-bound     lower-bound]]," ",-1)</f>
        <v>0.00000000</v>
      </c>
    </row>
    <row r="2116" spans="1:9">
      <c r="A2116" s="1" t="s">
        <v>15032</v>
      </c>
      <c r="B2116" s="1" t="str">
        <f>_xlfn.TEXTBEFORE(ENZLOAD[[#This Row],[ENZLOAD (from enz_from_proteome)]]," ")</f>
        <v>ENZLOAD-PIt_c_v_FWD-rt3166_v</v>
      </c>
      <c r="C2116" s="1">
        <f>_xlfn.NUMBERVALUE(_xlfn.TEXTAFTER(ENZLOAD[[#This Row],[ENZLOAD (from enz_from_proteome)]]," ",-1))</f>
        <v>0</v>
      </c>
      <c r="F2116" s="1" t="s">
        <v>18725</v>
      </c>
      <c r="G2116" s="1" t="str">
        <f>_xlfn.TEXTBEFORE(Table4[[#This Row],[rxn     upper-bound     lower-bound]]," ")</f>
        <v>ENZLOAD-PIt_c_v_REV-rt3050_v</v>
      </c>
      <c r="H2116" s="1">
        <f>_xlfn.NUMBERVALUE(TRIM(_xlfn.TEXTBEFORE(_xlfn.TEXTAFTER(Table4[[#This Row],[rxn     upper-bound     lower-bound]],Table4[[#This Row],[rxn]]),Table4[[#This Row],[lb]],-1)))</f>
        <v>0.37809324</v>
      </c>
      <c r="I2116" s="1" t="str">
        <f>_xlfn.TEXTAFTER(Table4[[#This Row],[rxn     upper-bound     lower-bound]]," ",-1)</f>
        <v>0.00000000</v>
      </c>
    </row>
    <row r="2117" spans="1:9">
      <c r="A2117" s="1" t="s">
        <v>15033</v>
      </c>
      <c r="B2117" s="1" t="str">
        <f>_xlfn.TEXTBEFORE(ENZLOAD[[#This Row],[ENZLOAD (from enz_from_proteome)]]," ")</f>
        <v>ENZLOAD-PIt_c_v_REV-rt3050_v</v>
      </c>
      <c r="C2117" s="1">
        <f>_xlfn.NUMBERVALUE(_xlfn.TEXTAFTER(ENZLOAD[[#This Row],[ENZLOAD (from enz_from_proteome)]]," ",-1))</f>
        <v>0</v>
      </c>
      <c r="F2117" s="1" t="s">
        <v>18726</v>
      </c>
      <c r="G2117" s="1" t="str">
        <f>_xlfn.TEXTBEFORE(Table4[[#This Row],[rxn     upper-bound     lower-bound]]," ")</f>
        <v>ENZLOAD-PIt_c_v_FWD-rt3166_v</v>
      </c>
      <c r="H2117" s="1">
        <f>_xlfn.NUMBERVALUE(TRIM(_xlfn.TEXTBEFORE(_xlfn.TEXTAFTER(Table4[[#This Row],[rxn     upper-bound     lower-bound]],Table4[[#This Row],[rxn]]),Table4[[#This Row],[lb]],-1)))</f>
        <v>0.37809324</v>
      </c>
      <c r="I2117" s="1" t="str">
        <f>_xlfn.TEXTAFTER(Table4[[#This Row],[rxn     upper-bound     lower-bound]]," ",-1)</f>
        <v>0.00000000</v>
      </c>
    </row>
    <row r="2118" spans="1:9">
      <c r="A2118" s="1" t="s">
        <v>15034</v>
      </c>
      <c r="B2118" s="1" t="str">
        <f>_xlfn.TEXTBEFORE(ENZLOAD[[#This Row],[ENZLOAD (from enz_from_proteome)]]," ")</f>
        <v>ENZLOAD-PIt_c_v_REV-rt3166_v</v>
      </c>
      <c r="C2118" s="1">
        <f>_xlfn.NUMBERVALUE(_xlfn.TEXTAFTER(ENZLOAD[[#This Row],[ENZLOAD (from enz_from_proteome)]]," ",-1))</f>
        <v>0</v>
      </c>
      <c r="F2118" s="1" t="s">
        <v>18727</v>
      </c>
      <c r="G2118" s="1" t="str">
        <f>_xlfn.TEXTBEFORE(Table4[[#This Row],[rxn     upper-bound     lower-bound]]," ")</f>
        <v>ENZLOAD-PIt_c_v_REV-rt3166_v</v>
      </c>
      <c r="H2118" s="1">
        <f>_xlfn.NUMBERVALUE(TRIM(_xlfn.TEXTBEFORE(_xlfn.TEXTAFTER(Table4[[#This Row],[rxn     upper-bound     lower-bound]],Table4[[#This Row],[rxn]]),Table4[[#This Row],[lb]],-1)))</f>
        <v>0.37809324</v>
      </c>
      <c r="I2118" s="1" t="str">
        <f>_xlfn.TEXTAFTER(Table4[[#This Row],[rxn     upper-bound     lower-bound]]," ",-1)</f>
        <v>0.00000000</v>
      </c>
    </row>
    <row r="2119" spans="1:9">
      <c r="A2119" s="1" t="s">
        <v>15035</v>
      </c>
      <c r="B2119" s="1" t="str">
        <f>_xlfn.TEXTBEFORE(ENZLOAD[[#This Row],[ENZLOAD (from enz_from_proteome)]]," ")</f>
        <v>ENZLOAD-PIt_c_vm_FWD-rt3050_vm</v>
      </c>
      <c r="C2119" s="1">
        <f>_xlfn.NUMBERVALUE(_xlfn.TEXTAFTER(ENZLOAD[[#This Row],[ENZLOAD (from enz_from_proteome)]]," ",-1))</f>
        <v>0</v>
      </c>
      <c r="F2119" s="1" t="s">
        <v>18728</v>
      </c>
      <c r="G2119" s="1" t="str">
        <f>_xlfn.TEXTBEFORE(Table4[[#This Row],[rxn     upper-bound     lower-bound]]," ")</f>
        <v>ENZLOAD-PIt_c_vm_FWD-rt3050_vm</v>
      </c>
      <c r="H2119" s="1">
        <f>_xlfn.NUMBERVALUE(TRIM(_xlfn.TEXTBEFORE(_xlfn.TEXTAFTER(Table4[[#This Row],[rxn     upper-bound     lower-bound]],Table4[[#This Row],[rxn]]),Table4[[#This Row],[lb]],-1)))</f>
        <v>0.37809324</v>
      </c>
      <c r="I2119" s="1" t="str">
        <f>_xlfn.TEXTAFTER(Table4[[#This Row],[rxn     upper-bound     lower-bound]]," ",-1)</f>
        <v>0.00000000</v>
      </c>
    </row>
    <row r="2120" spans="1:9">
      <c r="A2120" s="1" t="s">
        <v>15036</v>
      </c>
      <c r="B2120" s="1" t="str">
        <f>_xlfn.TEXTBEFORE(ENZLOAD[[#This Row],[ENZLOAD (from enz_from_proteome)]]," ")</f>
        <v>ENZLOAD-PIt_c_vm_FWD-rt3166_vm</v>
      </c>
      <c r="C2120" s="1">
        <f>_xlfn.NUMBERVALUE(_xlfn.TEXTAFTER(ENZLOAD[[#This Row],[ENZLOAD (from enz_from_proteome)]]," ",-1))</f>
        <v>0</v>
      </c>
      <c r="F2120" s="1" t="s">
        <v>18729</v>
      </c>
      <c r="G2120" s="1" t="str">
        <f>_xlfn.TEXTBEFORE(Table4[[#This Row],[rxn     upper-bound     lower-bound]]," ")</f>
        <v>ENZLOAD-PIt_c_vm_REV-rt3050_vm</v>
      </c>
      <c r="H2120" s="1">
        <f>_xlfn.NUMBERVALUE(TRIM(_xlfn.TEXTBEFORE(_xlfn.TEXTAFTER(Table4[[#This Row],[rxn     upper-bound     lower-bound]],Table4[[#This Row],[rxn]]),Table4[[#This Row],[lb]],-1)))</f>
        <v>0.37809324</v>
      </c>
      <c r="I2120" s="1" t="str">
        <f>_xlfn.TEXTAFTER(Table4[[#This Row],[rxn     upper-bound     lower-bound]]," ",-1)</f>
        <v>0.00000000</v>
      </c>
    </row>
    <row r="2121" spans="1:9">
      <c r="A2121" s="1" t="s">
        <v>15037</v>
      </c>
      <c r="B2121" s="1" t="str">
        <f>_xlfn.TEXTBEFORE(ENZLOAD[[#This Row],[ENZLOAD (from enz_from_proteome)]]," ")</f>
        <v>ENZLOAD-PIt_c_vm_REV-rt3050_vm</v>
      </c>
      <c r="C2121" s="1">
        <f>_xlfn.NUMBERVALUE(_xlfn.TEXTAFTER(ENZLOAD[[#This Row],[ENZLOAD (from enz_from_proteome)]]," ",-1))</f>
        <v>0</v>
      </c>
      <c r="F2121" s="1" t="s">
        <v>18730</v>
      </c>
      <c r="G2121" s="1" t="str">
        <f>_xlfn.TEXTBEFORE(Table4[[#This Row],[rxn     upper-bound     lower-bound]]," ")</f>
        <v>ENZLOAD-PIt_c_vm_FWD-rt3166_vm</v>
      </c>
      <c r="H2121" s="1">
        <f>_xlfn.NUMBERVALUE(TRIM(_xlfn.TEXTBEFORE(_xlfn.TEXTAFTER(Table4[[#This Row],[rxn     upper-bound     lower-bound]],Table4[[#This Row],[rxn]]),Table4[[#This Row],[lb]],-1)))</f>
        <v>0.37809324</v>
      </c>
      <c r="I2121" s="1" t="str">
        <f>_xlfn.TEXTAFTER(Table4[[#This Row],[rxn     upper-bound     lower-bound]]," ",-1)</f>
        <v>0.00000000</v>
      </c>
    </row>
    <row r="2122" spans="1:9">
      <c r="A2122" s="1" t="s">
        <v>15038</v>
      </c>
      <c r="B2122" s="1" t="str">
        <f>_xlfn.TEXTBEFORE(ENZLOAD[[#This Row],[ENZLOAD (from enz_from_proteome)]]," ")</f>
        <v>ENZLOAD-PIt_c_vm_REV-rt3166_vm</v>
      </c>
      <c r="C2122" s="1">
        <f>_xlfn.NUMBERVALUE(_xlfn.TEXTAFTER(ENZLOAD[[#This Row],[ENZLOAD (from enz_from_proteome)]]," ",-1))</f>
        <v>0</v>
      </c>
      <c r="F2122" s="1" t="s">
        <v>18731</v>
      </c>
      <c r="G2122" s="1" t="str">
        <f>_xlfn.TEXTBEFORE(Table4[[#This Row],[rxn     upper-bound     lower-bound]]," ")</f>
        <v>ENZLOAD-PIt_c_vm_REV-rt3166_vm</v>
      </c>
      <c r="H2122" s="1">
        <f>_xlfn.NUMBERVALUE(TRIM(_xlfn.TEXTBEFORE(_xlfn.TEXTAFTER(Table4[[#This Row],[rxn     upper-bound     lower-bound]],Table4[[#This Row],[rxn]]),Table4[[#This Row],[lb]],-1)))</f>
        <v>0.37809324</v>
      </c>
      <c r="I2122" s="1" t="str">
        <f>_xlfn.TEXTAFTER(Table4[[#This Row],[rxn     upper-bound     lower-bound]]," ",-1)</f>
        <v>0.00000000</v>
      </c>
    </row>
    <row r="2123" spans="1:9">
      <c r="A2123" s="1" t="s">
        <v>15039</v>
      </c>
      <c r="B2123" s="1" t="str">
        <f>_xlfn.TEXTBEFORE(ENZLOAD[[#This Row],[ENZLOAD (from enz_from_proteome)]]," ")</f>
        <v>ENZLOAD-PItps_e_FWD-rt1948</v>
      </c>
      <c r="C2123" s="1">
        <f>_xlfn.NUMBERVALUE(_xlfn.TEXTAFTER(ENZLOAD[[#This Row],[ENZLOAD (from enz_from_proteome)]]," ",-1))</f>
        <v>3.9364610799999997E-8</v>
      </c>
      <c r="F2123" s="1" t="s">
        <v>18732</v>
      </c>
      <c r="G2123" s="1" t="str">
        <f>_xlfn.TEXTBEFORE(Table4[[#This Row],[rxn     upper-bound     lower-bound]]," ")</f>
        <v>ENZLOAD-PItps_e_FWD-rt1948</v>
      </c>
      <c r="H2123" s="1">
        <f>_xlfn.NUMBERVALUE(TRIM(_xlfn.TEXTBEFORE(_xlfn.TEXTAFTER(Table4[[#This Row],[rxn     upper-bound     lower-bound]],Table4[[#This Row],[rxn]]),Table4[[#This Row],[lb]],-1)))</f>
        <v>0.69993284</v>
      </c>
      <c r="I2123" s="1" t="str">
        <f>_xlfn.TEXTAFTER(Table4[[#This Row],[rxn     upper-bound     lower-bound]]," ",-1)</f>
        <v>0.00000000</v>
      </c>
    </row>
    <row r="2124" spans="1:9">
      <c r="A2124" s="1" t="s">
        <v>15040</v>
      </c>
      <c r="B2124" s="1" t="str">
        <f>_xlfn.TEXTBEFORE(ENZLOAD[[#This Row],[ENZLOAD (from enz_from_proteome)]]," ")</f>
        <v>ENZLOAD-PItps_e_FWD-rt3318</v>
      </c>
      <c r="C2124" s="1">
        <f>_xlfn.NUMBERVALUE(_xlfn.TEXTAFTER(ENZLOAD[[#This Row],[ENZLOAD (from enz_from_proteome)]]," ",-1))</f>
        <v>0</v>
      </c>
      <c r="F2124" s="1" t="s">
        <v>18733</v>
      </c>
      <c r="G2124" s="1" t="str">
        <f>_xlfn.TEXTBEFORE(Table4[[#This Row],[rxn     upper-bound     lower-bound]]," ")</f>
        <v>ENZLOAD-PItps_e_REV-rt1948</v>
      </c>
      <c r="H2124" s="1">
        <f>_xlfn.NUMBERVALUE(TRIM(_xlfn.TEXTBEFORE(_xlfn.TEXTAFTER(Table4[[#This Row],[rxn     upper-bound     lower-bound]],Table4[[#This Row],[rxn]]),Table4[[#This Row],[lb]],-1)))</f>
        <v>0.69993284</v>
      </c>
      <c r="I2124" s="1" t="str">
        <f>_xlfn.TEXTAFTER(Table4[[#This Row],[rxn     upper-bound     lower-bound]]," ",-1)</f>
        <v>0.00000000</v>
      </c>
    </row>
    <row r="2125" spans="1:9">
      <c r="A2125" s="1" t="s">
        <v>15041</v>
      </c>
      <c r="B2125" s="1" t="str">
        <f>_xlfn.TEXTBEFORE(ENZLOAD[[#This Row],[ENZLOAD (from enz_from_proteome)]]," ")</f>
        <v>ENZLOAD-PItps_e_REV-rt1948</v>
      </c>
      <c r="C2125" s="1">
        <f>_xlfn.NUMBERVALUE(_xlfn.TEXTAFTER(ENZLOAD[[#This Row],[ENZLOAD (from enz_from_proteome)]]," ",-1))</f>
        <v>3.9364610799999997E-8</v>
      </c>
      <c r="F2125" s="1" t="s">
        <v>18734</v>
      </c>
      <c r="G2125" s="1" t="str">
        <f>_xlfn.TEXTBEFORE(Table4[[#This Row],[rxn     upper-bound     lower-bound]]," ")</f>
        <v>ENZLOAD-PItps_e_FWD-rt3318</v>
      </c>
      <c r="H2125" s="1">
        <f>_xlfn.NUMBERVALUE(TRIM(_xlfn.TEXTBEFORE(_xlfn.TEXTAFTER(Table4[[#This Row],[rxn     upper-bound     lower-bound]],Table4[[#This Row],[rxn]]),Table4[[#This Row],[lb]],-1)))</f>
        <v>0.68586287999999995</v>
      </c>
      <c r="I2125" s="1" t="str">
        <f>_xlfn.TEXTAFTER(Table4[[#This Row],[rxn     upper-bound     lower-bound]]," ",-1)</f>
        <v>0.00000000</v>
      </c>
    </row>
    <row r="2126" spans="1:9">
      <c r="A2126" s="1" t="s">
        <v>15042</v>
      </c>
      <c r="B2126" s="1" t="str">
        <f>_xlfn.TEXTBEFORE(ENZLOAD[[#This Row],[ENZLOAD (from enz_from_proteome)]]," ")</f>
        <v>ENZLOAD-PItps_e_REV-rt3318</v>
      </c>
      <c r="C2126" s="1">
        <f>_xlfn.NUMBERVALUE(_xlfn.TEXTAFTER(ENZLOAD[[#This Row],[ENZLOAD (from enz_from_proteome)]]," ",-1))</f>
        <v>0</v>
      </c>
      <c r="F2126" s="1" t="s">
        <v>18735</v>
      </c>
      <c r="G2126" s="1" t="str">
        <f>_xlfn.TEXTBEFORE(Table4[[#This Row],[rxn     upper-bound     lower-bound]]," ")</f>
        <v>ENZLOAD-PItps_e_REV-rt3318</v>
      </c>
      <c r="H2126" s="1">
        <f>_xlfn.NUMBERVALUE(TRIM(_xlfn.TEXTBEFORE(_xlfn.TEXTAFTER(Table4[[#This Row],[rxn     upper-bound     lower-bound]],Table4[[#This Row],[rxn]]),Table4[[#This Row],[lb]],-1)))</f>
        <v>0.68586287999999995</v>
      </c>
      <c r="I2126" s="1" t="str">
        <f>_xlfn.TEXTAFTER(Table4[[#This Row],[rxn     upper-bound     lower-bound]]," ",-1)</f>
        <v>0.00000000</v>
      </c>
    </row>
    <row r="2127" spans="1:9">
      <c r="A2127" s="1" t="s">
        <v>15043</v>
      </c>
      <c r="B2127" s="1" t="str">
        <f>_xlfn.TEXTBEFORE(ENZLOAD[[#This Row],[ENZLOAD (from enz_from_proteome)]]," ")</f>
        <v>ENZLOAD-PItps_m_FWD-rt0521</v>
      </c>
      <c r="C2127" s="1">
        <f>_xlfn.NUMBERVALUE(_xlfn.TEXTAFTER(ENZLOAD[[#This Row],[ENZLOAD (from enz_from_proteome)]]," ",-1))</f>
        <v>1.4852277137720001E-5</v>
      </c>
      <c r="F2127" s="1" t="s">
        <v>18736</v>
      </c>
      <c r="G2127" s="1" t="str">
        <f>_xlfn.TEXTBEFORE(Table4[[#This Row],[rxn     upper-bound     lower-bound]]," ")</f>
        <v>ENZLOAD-PItps_m_FWD-rt0521</v>
      </c>
      <c r="H2127" s="1">
        <f>_xlfn.NUMBERVALUE(TRIM(_xlfn.TEXTBEFORE(_xlfn.TEXTAFTER(Table4[[#This Row],[rxn     upper-bound     lower-bound]],Table4[[#This Row],[rxn]]),Table4[[#This Row],[lb]],-1)))</f>
        <v>1.0655549200000001</v>
      </c>
      <c r="I2127" s="1" t="str">
        <f>_xlfn.TEXTAFTER(Table4[[#This Row],[rxn     upper-bound     lower-bound]]," ",-1)</f>
        <v>0.00000000</v>
      </c>
    </row>
    <row r="2128" spans="1:9">
      <c r="A2128" s="1" t="s">
        <v>15044</v>
      </c>
      <c r="B2128" s="1" t="str">
        <f>_xlfn.TEXTBEFORE(ENZLOAD[[#This Row],[ENZLOAD (from enz_from_proteome)]]," ")</f>
        <v>ENZLOAD-PItps_m_FWD-rt7506</v>
      </c>
      <c r="C2128" s="1">
        <f>_xlfn.NUMBERVALUE(_xlfn.TEXTAFTER(ENZLOAD[[#This Row],[ENZLOAD (from enz_from_proteome)]]," ",-1))</f>
        <v>4.2114237330000001E-8</v>
      </c>
      <c r="F2128" s="1" t="s">
        <v>18737</v>
      </c>
      <c r="G2128" s="1" t="str">
        <f>_xlfn.TEXTBEFORE(Table4[[#This Row],[rxn     upper-bound     lower-bound]]," ")</f>
        <v>ENZLOAD-PItps_m_FWD-rt7506</v>
      </c>
      <c r="H2128" s="1">
        <f>_xlfn.NUMBERVALUE(TRIM(_xlfn.TEXTBEFORE(_xlfn.TEXTAFTER(Table4[[#This Row],[rxn     upper-bound     lower-bound]],Table4[[#This Row],[rxn]]),Table4[[#This Row],[lb]],-1)))</f>
        <v>1.3099981999999999</v>
      </c>
      <c r="I2128" s="1" t="str">
        <f>_xlfn.TEXTAFTER(Table4[[#This Row],[rxn     upper-bound     lower-bound]]," ",-1)</f>
        <v>0.00000000</v>
      </c>
    </row>
    <row r="2129" spans="1:9">
      <c r="A2129" s="1" t="s">
        <v>15045</v>
      </c>
      <c r="B2129" s="1" t="str">
        <f>_xlfn.TEXTBEFORE(ENZLOAD[[#This Row],[ENZLOAD (from enz_from_proteome)]]," ")</f>
        <v>ENZLOAD-PKETF_c_FWD-rt5014</v>
      </c>
      <c r="C2129" s="1">
        <f>_xlfn.NUMBERVALUE(_xlfn.TEXTAFTER(ENZLOAD[[#This Row],[ENZLOAD (from enz_from_proteome)]]," ",-1))</f>
        <v>6.9585304589999898E-7</v>
      </c>
      <c r="F2129" s="1" t="s">
        <v>18738</v>
      </c>
      <c r="G2129" s="1" t="str">
        <f>_xlfn.TEXTBEFORE(Table4[[#This Row],[rxn     upper-bound     lower-bound]]," ")</f>
        <v>ENZLOAD-PKETF_c_FWD-rt5014</v>
      </c>
      <c r="H2129" s="1">
        <f>_xlfn.NUMBERVALUE(TRIM(_xlfn.TEXTBEFORE(_xlfn.TEXTAFTER(Table4[[#This Row],[rxn     upper-bound     lower-bound]],Table4[[#This Row],[rxn]]),Table4[[#This Row],[lb]],-1)))</f>
        <v>0.44662784999999999</v>
      </c>
      <c r="I2129" s="1" t="str">
        <f>_xlfn.TEXTAFTER(Table4[[#This Row],[rxn     upper-bound     lower-bound]]," ",-1)</f>
        <v>0.00000000</v>
      </c>
    </row>
    <row r="2130" spans="1:9">
      <c r="A2130" s="1" t="s">
        <v>15046</v>
      </c>
      <c r="B2130" s="1" t="str">
        <f>_xlfn.TEXTBEFORE(ENZLOAD[[#This Row],[ENZLOAD (from enz_from_proteome)]]," ")</f>
        <v>ENZLOAD-PKETX_c_FWD-rt5014</v>
      </c>
      <c r="C2130" s="1">
        <f>_xlfn.NUMBERVALUE(_xlfn.TEXTAFTER(ENZLOAD[[#This Row],[ENZLOAD (from enz_from_proteome)]]," ",-1))</f>
        <v>6.9585304589999898E-7</v>
      </c>
      <c r="F2130" s="1" t="s">
        <v>18739</v>
      </c>
      <c r="G2130" s="1" t="str">
        <f>_xlfn.TEXTBEFORE(Table4[[#This Row],[rxn     upper-bound     lower-bound]]," ")</f>
        <v>ENZLOAD-PKETX_c_FWD-rt5014</v>
      </c>
      <c r="H2130" s="1">
        <f>_xlfn.NUMBERVALUE(TRIM(_xlfn.TEXTBEFORE(_xlfn.TEXTAFTER(Table4[[#This Row],[rxn     upper-bound     lower-bound]],Table4[[#This Row],[rxn]]),Table4[[#This Row],[lb]],-1)))</f>
        <v>0.44662784999999999</v>
      </c>
      <c r="I2130" s="1" t="str">
        <f>_xlfn.TEXTAFTER(Table4[[#This Row],[rxn     upper-bound     lower-bound]]," ",-1)</f>
        <v>0.00000000</v>
      </c>
    </row>
    <row r="2131" spans="1:9">
      <c r="A2131" s="1" t="s">
        <v>15047</v>
      </c>
      <c r="B2131" s="1" t="str">
        <f>_xlfn.TEXTBEFORE(ENZLOAD[[#This Row],[ENZLOAD (from enz_from_proteome)]]," ")</f>
        <v>ENZLOAD-PLAA1lpc_en_FWD-rt4017</v>
      </c>
      <c r="C2131" s="1">
        <f>_xlfn.NUMBERVALUE(_xlfn.TEXTAFTER(ENZLOAD[[#This Row],[ENZLOAD (from enz_from_proteome)]]," ",-1))</f>
        <v>0</v>
      </c>
      <c r="F2131" s="1" t="s">
        <v>18740</v>
      </c>
      <c r="G2131" s="1" t="str">
        <f>_xlfn.TEXTBEFORE(Table4[[#This Row],[rxn     upper-bound     lower-bound]]," ")</f>
        <v>ENZLOAD-PLAA1lpc_en_FWD-rt4017</v>
      </c>
      <c r="H2131" s="1">
        <f>_xlfn.NUMBERVALUE(TRIM(_xlfn.TEXTBEFORE(_xlfn.TEXTAFTER(Table4[[#This Row],[rxn     upper-bound     lower-bound]],Table4[[#This Row],[rxn]]),Table4[[#This Row],[lb]],-1)))</f>
        <v>0.62497910999999995</v>
      </c>
      <c r="I2131" s="1" t="str">
        <f>_xlfn.TEXTAFTER(Table4[[#This Row],[rxn     upper-bound     lower-bound]]," ",-1)</f>
        <v>0.00000000</v>
      </c>
    </row>
    <row r="2132" spans="1:9">
      <c r="A2132" s="1" t="s">
        <v>15048</v>
      </c>
      <c r="B2132" s="1" t="str">
        <f>_xlfn.TEXTBEFORE(ENZLOAD[[#This Row],[ENZLOAD (from enz_from_proteome)]]," ")</f>
        <v>ENZLOAD-PLAA1lpc_mm_FWD-rt5790</v>
      </c>
      <c r="C2132" s="1">
        <f>_xlfn.NUMBERVALUE(_xlfn.TEXTAFTER(ENZLOAD[[#This Row],[ENZLOAD (from enz_from_proteome)]]," ",-1))</f>
        <v>2.4234770211000001E-7</v>
      </c>
      <c r="F2132" s="1" t="s">
        <v>18741</v>
      </c>
      <c r="G2132" s="1" t="str">
        <f>_xlfn.TEXTBEFORE(Table4[[#This Row],[rxn     upper-bound     lower-bound]]," ")</f>
        <v>ENZLOAD-PLAA1lpc_mm_FWD-rt5790</v>
      </c>
      <c r="H2132" s="1">
        <f>_xlfn.NUMBERVALUE(TRIM(_xlfn.TEXTBEFORE(_xlfn.TEXTAFTER(Table4[[#This Row],[rxn     upper-bound     lower-bound]],Table4[[#This Row],[rxn]]),Table4[[#This Row],[lb]],-1)))</f>
        <v>1.0302921199999999</v>
      </c>
      <c r="I2132" s="1" t="str">
        <f>_xlfn.TEXTAFTER(Table4[[#This Row],[rxn     upper-bound     lower-bound]]," ",-1)</f>
        <v>0.00000000</v>
      </c>
    </row>
    <row r="2133" spans="1:9">
      <c r="A2133" s="1" t="s">
        <v>15049</v>
      </c>
      <c r="B2133" s="1" t="str">
        <f>_xlfn.TEXTBEFORE(ENZLOAD[[#This Row],[ENZLOAD (from enz_from_proteome)]]," ")</f>
        <v>ENZLOAD-PLAA1lpc_rm_FWD-rt5941</v>
      </c>
      <c r="C2133" s="1">
        <f>_xlfn.NUMBERVALUE(_xlfn.TEXTAFTER(ENZLOAD[[#This Row],[ENZLOAD (from enz_from_proteome)]]," ",-1))</f>
        <v>1.4049964557E-7</v>
      </c>
      <c r="F2133" s="1" t="s">
        <v>18742</v>
      </c>
      <c r="G2133" s="1" t="str">
        <f>_xlfn.TEXTBEFORE(Table4[[#This Row],[rxn     upper-bound     lower-bound]]," ")</f>
        <v>ENZLOAD-PLAA1lpc_rm_FWD-rt5941</v>
      </c>
      <c r="H2133" s="1">
        <f>_xlfn.NUMBERVALUE(TRIM(_xlfn.TEXTBEFORE(_xlfn.TEXTAFTER(Table4[[#This Row],[rxn     upper-bound     lower-bound]],Table4[[#This Row],[rxn]]),Table4[[#This Row],[lb]],-1)))</f>
        <v>0.24485580000000001</v>
      </c>
      <c r="I2133" s="1" t="str">
        <f>_xlfn.TEXTAFTER(Table4[[#This Row],[rxn     upper-bound     lower-bound]]," ",-1)</f>
        <v>0.00000000</v>
      </c>
    </row>
    <row r="2134" spans="1:9">
      <c r="A2134" s="1" t="s">
        <v>15050</v>
      </c>
      <c r="B2134" s="1" t="str">
        <f>_xlfn.TEXTBEFORE(ENZLOAD[[#This Row],[ENZLOAD (from enz_from_proteome)]]," ")</f>
        <v>ENZLOAD-PLAA1lpe_en_FWD-rt4017</v>
      </c>
      <c r="C2134" s="1">
        <f>_xlfn.NUMBERVALUE(_xlfn.TEXTAFTER(ENZLOAD[[#This Row],[ENZLOAD (from enz_from_proteome)]]," ",-1))</f>
        <v>0</v>
      </c>
      <c r="F2134" s="1" t="s">
        <v>18743</v>
      </c>
      <c r="G2134" s="1" t="str">
        <f>_xlfn.TEXTBEFORE(Table4[[#This Row],[rxn     upper-bound     lower-bound]]," ")</f>
        <v>ENZLOAD-PLAA1lpe_en_FWD-rt4017</v>
      </c>
      <c r="H2134" s="1">
        <f>_xlfn.NUMBERVALUE(TRIM(_xlfn.TEXTBEFORE(_xlfn.TEXTAFTER(Table4[[#This Row],[rxn     upper-bound     lower-bound]],Table4[[#This Row],[rxn]]),Table4[[#This Row],[lb]],-1)))</f>
        <v>0.62497910999999995</v>
      </c>
      <c r="I2134" s="1" t="str">
        <f>_xlfn.TEXTAFTER(Table4[[#This Row],[rxn     upper-bound     lower-bound]]," ",-1)</f>
        <v>0.00000000</v>
      </c>
    </row>
    <row r="2135" spans="1:9">
      <c r="A2135" s="1" t="s">
        <v>15051</v>
      </c>
      <c r="B2135" s="1" t="str">
        <f>_xlfn.TEXTBEFORE(ENZLOAD[[#This Row],[ENZLOAD (from enz_from_proteome)]]," ")</f>
        <v>ENZLOAD-PLAA1lpe_mm_FWD-rt5790</v>
      </c>
      <c r="C2135" s="1">
        <f>_xlfn.NUMBERVALUE(_xlfn.TEXTAFTER(ENZLOAD[[#This Row],[ENZLOAD (from enz_from_proteome)]]," ",-1))</f>
        <v>2.4234770211000001E-7</v>
      </c>
      <c r="F2135" s="1" t="s">
        <v>18744</v>
      </c>
      <c r="G2135" s="1" t="str">
        <f>_xlfn.TEXTBEFORE(Table4[[#This Row],[rxn     upper-bound     lower-bound]]," ")</f>
        <v>ENZLOAD-PLAA1lpe_mm_FWD-rt5790</v>
      </c>
      <c r="H2135" s="1">
        <f>_xlfn.NUMBERVALUE(TRIM(_xlfn.TEXTBEFORE(_xlfn.TEXTAFTER(Table4[[#This Row],[rxn     upper-bound     lower-bound]],Table4[[#This Row],[rxn]]),Table4[[#This Row],[lb]],-1)))</f>
        <v>1.0302921199999999</v>
      </c>
      <c r="I2135" s="1" t="str">
        <f>_xlfn.TEXTAFTER(Table4[[#This Row],[rxn     upper-bound     lower-bound]]," ",-1)</f>
        <v>0.00000000</v>
      </c>
    </row>
    <row r="2136" spans="1:9">
      <c r="A2136" s="1" t="s">
        <v>15052</v>
      </c>
      <c r="B2136" s="1" t="str">
        <f>_xlfn.TEXTBEFORE(ENZLOAD[[#This Row],[ENZLOAD (from enz_from_proteome)]]," ")</f>
        <v>ENZLOAD-PLAA2pc_en_FWD-rt4017</v>
      </c>
      <c r="C2136" s="1">
        <f>_xlfn.NUMBERVALUE(_xlfn.TEXTAFTER(ENZLOAD[[#This Row],[ENZLOAD (from enz_from_proteome)]]," ",-1))</f>
        <v>0</v>
      </c>
      <c r="F2136" s="1" t="s">
        <v>18745</v>
      </c>
      <c r="G2136" s="1" t="str">
        <f>_xlfn.TEXTBEFORE(Table4[[#This Row],[rxn     upper-bound     lower-bound]]," ")</f>
        <v>ENZLOAD-PLAA2pc_en_FWD-rt4017</v>
      </c>
      <c r="H2136" s="1">
        <f>_xlfn.NUMBERVALUE(TRIM(_xlfn.TEXTBEFORE(_xlfn.TEXTAFTER(Table4[[#This Row],[rxn     upper-bound     lower-bound]],Table4[[#This Row],[rxn]]),Table4[[#This Row],[lb]],-1)))</f>
        <v>0.62497910999999995</v>
      </c>
      <c r="I2136" s="1" t="str">
        <f>_xlfn.TEXTAFTER(Table4[[#This Row],[rxn     upper-bound     lower-bound]]," ",-1)</f>
        <v>0.00000000</v>
      </c>
    </row>
    <row r="2137" spans="1:9">
      <c r="A2137" s="1" t="s">
        <v>15053</v>
      </c>
      <c r="B2137" s="1" t="str">
        <f>_xlfn.TEXTBEFORE(ENZLOAD[[#This Row],[ENZLOAD (from enz_from_proteome)]]," ")</f>
        <v>ENZLOAD-PLAA2pc_mm_FWD-rt4445</v>
      </c>
      <c r="C2137" s="1">
        <f>_xlfn.NUMBERVALUE(_xlfn.TEXTAFTER(ENZLOAD[[#This Row],[ENZLOAD (from enz_from_proteome)]]," ",-1))</f>
        <v>2.830787513E-8</v>
      </c>
      <c r="F2137" s="1" t="s">
        <v>18746</v>
      </c>
      <c r="G2137" s="1" t="str">
        <f>_xlfn.TEXTBEFORE(Table4[[#This Row],[rxn     upper-bound     lower-bound]]," ")</f>
        <v>ENZLOAD-PLAA2pc_mm_FWD-rt4445</v>
      </c>
      <c r="H2137" s="1">
        <f>_xlfn.NUMBERVALUE(TRIM(_xlfn.TEXTBEFORE(_xlfn.TEXTAFTER(Table4[[#This Row],[rxn     upper-bound     lower-bound]],Table4[[#This Row],[rxn]]),Table4[[#This Row],[lb]],-1)))</f>
        <v>0.48372514999999999</v>
      </c>
      <c r="I2137" s="1" t="str">
        <f>_xlfn.TEXTAFTER(Table4[[#This Row],[rxn     upper-bound     lower-bound]]," ",-1)</f>
        <v>0.00000000</v>
      </c>
    </row>
    <row r="2138" spans="1:9">
      <c r="A2138" s="1" t="s">
        <v>15054</v>
      </c>
      <c r="B2138" s="1" t="str">
        <f>_xlfn.TEXTBEFORE(ENZLOAD[[#This Row],[ENZLOAD (from enz_from_proteome)]]," ")</f>
        <v>ENZLOAD-PLAA2pc_rm_FWD-rt5941</v>
      </c>
      <c r="C2138" s="1">
        <f>_xlfn.NUMBERVALUE(_xlfn.TEXTAFTER(ENZLOAD[[#This Row],[ENZLOAD (from enz_from_proteome)]]," ",-1))</f>
        <v>1.4049964557E-7</v>
      </c>
      <c r="F2138" s="1" t="s">
        <v>18747</v>
      </c>
      <c r="G2138" s="1" t="str">
        <f>_xlfn.TEXTBEFORE(Table4[[#This Row],[rxn     upper-bound     lower-bound]]," ")</f>
        <v>ENZLOAD-PLAA2pc_rm_FWD-rt5941</v>
      </c>
      <c r="H2138" s="1">
        <f>_xlfn.NUMBERVALUE(TRIM(_xlfn.TEXTBEFORE(_xlfn.TEXTAFTER(Table4[[#This Row],[rxn     upper-bound     lower-bound]],Table4[[#This Row],[rxn]]),Table4[[#This Row],[lb]],-1)))</f>
        <v>0.24485580000000001</v>
      </c>
      <c r="I2138" s="1" t="str">
        <f>_xlfn.TEXTAFTER(Table4[[#This Row],[rxn     upper-bound     lower-bound]]," ",-1)</f>
        <v>0.00000000</v>
      </c>
    </row>
    <row r="2139" spans="1:9">
      <c r="A2139" s="1" t="s">
        <v>15055</v>
      </c>
      <c r="B2139" s="1" t="str">
        <f>_xlfn.TEXTBEFORE(ENZLOAD[[#This Row],[ENZLOAD (from enz_from_proteome)]]," ")</f>
        <v>ENZLOAD-PLAA2pe_en_FWD-rt4017</v>
      </c>
      <c r="C2139" s="1">
        <f>_xlfn.NUMBERVALUE(_xlfn.TEXTAFTER(ENZLOAD[[#This Row],[ENZLOAD (from enz_from_proteome)]]," ",-1))</f>
        <v>0</v>
      </c>
      <c r="F2139" s="1" t="s">
        <v>18748</v>
      </c>
      <c r="G2139" s="1" t="str">
        <f>_xlfn.TEXTBEFORE(Table4[[#This Row],[rxn     upper-bound     lower-bound]]," ")</f>
        <v>ENZLOAD-PLAA2pe_en_FWD-rt4017</v>
      </c>
      <c r="H2139" s="1">
        <f>_xlfn.NUMBERVALUE(TRIM(_xlfn.TEXTBEFORE(_xlfn.TEXTAFTER(Table4[[#This Row],[rxn     upper-bound     lower-bound]],Table4[[#This Row],[rxn]]),Table4[[#This Row],[lb]],-1)))</f>
        <v>0.62497910999999995</v>
      </c>
      <c r="I2139" s="1" t="str">
        <f>_xlfn.TEXTAFTER(Table4[[#This Row],[rxn     upper-bound     lower-bound]]," ",-1)</f>
        <v>0.00000000</v>
      </c>
    </row>
    <row r="2140" spans="1:9">
      <c r="A2140" s="1" t="s">
        <v>15056</v>
      </c>
      <c r="B2140" s="1" t="str">
        <f>_xlfn.TEXTBEFORE(ENZLOAD[[#This Row],[ENZLOAD (from enz_from_proteome)]]," ")</f>
        <v>ENZLOAD-PLAA2pe_mm_FWD-rt4445</v>
      </c>
      <c r="C2140" s="1">
        <f>_xlfn.NUMBERVALUE(_xlfn.TEXTAFTER(ENZLOAD[[#This Row],[ENZLOAD (from enz_from_proteome)]]," ",-1))</f>
        <v>2.830787513E-8</v>
      </c>
      <c r="F2140" s="1" t="s">
        <v>18749</v>
      </c>
      <c r="G2140" s="1" t="str">
        <f>_xlfn.TEXTBEFORE(Table4[[#This Row],[rxn     upper-bound     lower-bound]]," ")</f>
        <v>ENZLOAD-PLAA2pe_mm_FWD-rt4445</v>
      </c>
      <c r="H2140" s="1">
        <f>_xlfn.NUMBERVALUE(TRIM(_xlfn.TEXTBEFORE(_xlfn.TEXTAFTER(Table4[[#This Row],[rxn     upper-bound     lower-bound]],Table4[[#This Row],[rxn]]),Table4[[#This Row],[lb]],-1)))</f>
        <v>0.48372514999999999</v>
      </c>
      <c r="I2140" s="1" t="str">
        <f>_xlfn.TEXTAFTER(Table4[[#This Row],[rxn     upper-bound     lower-bound]]," ",-1)</f>
        <v>0.00000000</v>
      </c>
    </row>
    <row r="2141" spans="1:9">
      <c r="A2141" s="1" t="s">
        <v>15057</v>
      </c>
      <c r="B2141" s="1" t="str">
        <f>_xlfn.TEXTBEFORE(ENZLOAD[[#This Row],[ENZLOAD (from enz_from_proteome)]]," ")</f>
        <v>ENZLOAD-PLACipc_m_FWD-rt7489_m</v>
      </c>
      <c r="C2141" s="1">
        <f>_xlfn.NUMBERVALUE(_xlfn.TEXTAFTER(ENZLOAD[[#This Row],[ENZLOAD (from enz_from_proteome)]]," ",-1))</f>
        <v>1.15290464799999E-8</v>
      </c>
      <c r="F2141" s="1" t="s">
        <v>18750</v>
      </c>
      <c r="G2141" s="1" t="str">
        <f>_xlfn.TEXTBEFORE(Table4[[#This Row],[rxn     upper-bound     lower-bound]]," ")</f>
        <v>ENZLOAD-PLACipc_m_FWD-rt7489_m</v>
      </c>
      <c r="H2141" s="1">
        <f>_xlfn.NUMBERVALUE(TRIM(_xlfn.TEXTBEFORE(_xlfn.TEXTAFTER(Table4[[#This Row],[rxn     upper-bound     lower-bound]],Table4[[#This Row],[rxn]]),Table4[[#This Row],[lb]],-1)))</f>
        <v>0.84393037000000004</v>
      </c>
      <c r="I2141" s="1" t="str">
        <f>_xlfn.TEXTAFTER(Table4[[#This Row],[rxn     upper-bound     lower-bound]]," ",-1)</f>
        <v>0.00000000</v>
      </c>
    </row>
    <row r="2142" spans="1:9">
      <c r="A2142" s="1" t="s">
        <v>15058</v>
      </c>
      <c r="B2142" s="1" t="str">
        <f>_xlfn.TEXTBEFORE(ENZLOAD[[#This Row],[ENZLOAD (from enz_from_proteome)]]," ")</f>
        <v>ENZLOAD-PLACipc_r_FWD-rt7489_r</v>
      </c>
      <c r="C2142" s="1">
        <f>_xlfn.NUMBERVALUE(_xlfn.TEXTAFTER(ENZLOAD[[#This Row],[ENZLOAD (from enz_from_proteome)]]," ",-1))</f>
        <v>1.15290464799999E-8</v>
      </c>
      <c r="F2142" s="1" t="s">
        <v>18751</v>
      </c>
      <c r="G2142" s="1" t="str">
        <f>_xlfn.TEXTBEFORE(Table4[[#This Row],[rxn     upper-bound     lower-bound]]," ")</f>
        <v>ENZLOAD-PLACipc_r_FWD-rt7489_r</v>
      </c>
      <c r="H2142" s="1">
        <f>_xlfn.NUMBERVALUE(TRIM(_xlfn.TEXTBEFORE(_xlfn.TEXTAFTER(Table4[[#This Row],[rxn     upper-bound     lower-bound]],Table4[[#This Row],[rxn]]),Table4[[#This Row],[lb]],-1)))</f>
        <v>0.84393037000000004</v>
      </c>
      <c r="I2142" s="1" t="str">
        <f>_xlfn.TEXTAFTER(Table4[[#This Row],[rxn     upper-bound     lower-bound]]," ",-1)</f>
        <v>0.00000000</v>
      </c>
    </row>
    <row r="2143" spans="1:9">
      <c r="A2143" s="1" t="s">
        <v>15059</v>
      </c>
      <c r="B2143" s="1" t="str">
        <f>_xlfn.TEXTBEFORE(ENZLOAD[[#This Row],[ENZLOAD (from enz_from_proteome)]]," ")</f>
        <v>ENZLOAD-PLACmip2c_m_FWD-rt7489_m</v>
      </c>
      <c r="C2143" s="1">
        <f>_xlfn.NUMBERVALUE(_xlfn.TEXTAFTER(ENZLOAD[[#This Row],[ENZLOAD (from enz_from_proteome)]]," ",-1))</f>
        <v>1.15290464799999E-8</v>
      </c>
      <c r="F2143" s="1" t="s">
        <v>18752</v>
      </c>
      <c r="G2143" s="1" t="str">
        <f>_xlfn.TEXTBEFORE(Table4[[#This Row],[rxn     upper-bound     lower-bound]]," ")</f>
        <v>ENZLOAD-PLACmip2c_m_FWD-rt7489_m</v>
      </c>
      <c r="H2143" s="1">
        <f>_xlfn.NUMBERVALUE(TRIM(_xlfn.TEXTBEFORE(_xlfn.TEXTAFTER(Table4[[#This Row],[rxn     upper-bound     lower-bound]],Table4[[#This Row],[rxn]]),Table4[[#This Row],[lb]],-1)))</f>
        <v>0.84393037000000004</v>
      </c>
      <c r="I2143" s="1" t="str">
        <f>_xlfn.TEXTAFTER(Table4[[#This Row],[rxn     upper-bound     lower-bound]]," ",-1)</f>
        <v>0.00000000</v>
      </c>
    </row>
    <row r="2144" spans="1:9">
      <c r="A2144" s="1" t="s">
        <v>15060</v>
      </c>
      <c r="B2144" s="1" t="str">
        <f>_xlfn.TEXTBEFORE(ENZLOAD[[#This Row],[ENZLOAD (from enz_from_proteome)]]," ")</f>
        <v>ENZLOAD-PLACmip2c_r_FWD-rt7489_r</v>
      </c>
      <c r="C2144" s="1">
        <f>_xlfn.NUMBERVALUE(_xlfn.TEXTAFTER(ENZLOAD[[#This Row],[ENZLOAD (from enz_from_proteome)]]," ",-1))</f>
        <v>1.15290464799999E-8</v>
      </c>
      <c r="F2144" s="1" t="s">
        <v>18753</v>
      </c>
      <c r="G2144" s="1" t="str">
        <f>_xlfn.TEXTBEFORE(Table4[[#This Row],[rxn     upper-bound     lower-bound]]," ")</f>
        <v>ENZLOAD-PLACmip2c_r_FWD-rt7489_r</v>
      </c>
      <c r="H2144" s="1">
        <f>_xlfn.NUMBERVALUE(TRIM(_xlfn.TEXTBEFORE(_xlfn.TEXTAFTER(Table4[[#This Row],[rxn     upper-bound     lower-bound]],Table4[[#This Row],[rxn]]),Table4[[#This Row],[lb]],-1)))</f>
        <v>0.84393037000000004</v>
      </c>
      <c r="I2144" s="1" t="str">
        <f>_xlfn.TEXTAFTER(Table4[[#This Row],[rxn     upper-bound     lower-bound]]," ",-1)</f>
        <v>0.00000000</v>
      </c>
    </row>
    <row r="2145" spans="1:9">
      <c r="A2145" s="1" t="s">
        <v>15061</v>
      </c>
      <c r="B2145" s="1" t="str">
        <f>_xlfn.TEXTBEFORE(ENZLOAD[[#This Row],[ENZLOAD (from enz_from_proteome)]]," ")</f>
        <v>ENZLOAD-PLACmipc_m_FWD-rt7489_m</v>
      </c>
      <c r="C2145" s="1">
        <f>_xlfn.NUMBERVALUE(_xlfn.TEXTAFTER(ENZLOAD[[#This Row],[ENZLOAD (from enz_from_proteome)]]," ",-1))</f>
        <v>1.15290464799999E-8</v>
      </c>
      <c r="F2145" s="1" t="s">
        <v>18754</v>
      </c>
      <c r="G2145" s="1" t="str">
        <f>_xlfn.TEXTBEFORE(Table4[[#This Row],[rxn     upper-bound     lower-bound]]," ")</f>
        <v>ENZLOAD-PLACmipc_m_FWD-rt7489_m</v>
      </c>
      <c r="H2145" s="1">
        <f>_xlfn.NUMBERVALUE(TRIM(_xlfn.TEXTBEFORE(_xlfn.TEXTAFTER(Table4[[#This Row],[rxn     upper-bound     lower-bound]],Table4[[#This Row],[rxn]]),Table4[[#This Row],[lb]],-1)))</f>
        <v>0.84393037000000004</v>
      </c>
      <c r="I2145" s="1" t="str">
        <f>_xlfn.TEXTAFTER(Table4[[#This Row],[rxn     upper-bound     lower-bound]]," ",-1)</f>
        <v>0.00000000</v>
      </c>
    </row>
    <row r="2146" spans="1:9">
      <c r="A2146" s="1" t="s">
        <v>15062</v>
      </c>
      <c r="B2146" s="1" t="str">
        <f>_xlfn.TEXTBEFORE(ENZLOAD[[#This Row],[ENZLOAD (from enz_from_proteome)]]," ")</f>
        <v>ENZLOAD-PLACmipc_r_FWD-rt7489_r</v>
      </c>
      <c r="C2146" s="1">
        <f>_xlfn.NUMBERVALUE(_xlfn.TEXTAFTER(ENZLOAD[[#This Row],[ENZLOAD (from enz_from_proteome)]]," ",-1))</f>
        <v>1.15290464799999E-8</v>
      </c>
      <c r="F2146" s="1" t="s">
        <v>18755</v>
      </c>
      <c r="G2146" s="1" t="str">
        <f>_xlfn.TEXTBEFORE(Table4[[#This Row],[rxn     upper-bound     lower-bound]]," ")</f>
        <v>ENZLOAD-PLACmipc_r_FWD-rt7489_r</v>
      </c>
      <c r="H2146" s="1">
        <f>_xlfn.NUMBERVALUE(TRIM(_xlfn.TEXTBEFORE(_xlfn.TEXTAFTER(Table4[[#This Row],[rxn     upper-bound     lower-bound]],Table4[[#This Row],[rxn]]),Table4[[#This Row],[lb]],-1)))</f>
        <v>0.84393037000000004</v>
      </c>
      <c r="I2146" s="1" t="str">
        <f>_xlfn.TEXTAFTER(Table4[[#This Row],[rxn     upper-bound     lower-bound]]," ",-1)</f>
        <v>0.00000000</v>
      </c>
    </row>
    <row r="2147" spans="1:9">
      <c r="A2147" s="1" t="s">
        <v>15063</v>
      </c>
      <c r="B2147" s="1" t="str">
        <f>_xlfn.TEXTBEFORE(ENZLOAD[[#This Row],[ENZLOAD (from enz_from_proteome)]]," ")</f>
        <v>ENZLOAD-PLACpail45p_c_FWD-rt4487_c</v>
      </c>
      <c r="C2147" s="1">
        <f>_xlfn.NUMBERVALUE(_xlfn.TEXTAFTER(ENZLOAD[[#This Row],[ENZLOAD (from enz_from_proteome)]]," ",-1))</f>
        <v>2.05040193E-9</v>
      </c>
      <c r="F2147" s="1" t="s">
        <v>18756</v>
      </c>
      <c r="G2147" s="1" t="str">
        <f>_xlfn.TEXTBEFORE(Table4[[#This Row],[rxn     upper-bound     lower-bound]]," ")</f>
        <v>ENZLOAD-PLACpail_c_FWD-rt3387</v>
      </c>
      <c r="H2147" s="1">
        <f>_xlfn.NUMBERVALUE(TRIM(_xlfn.TEXTBEFORE(_xlfn.TEXTAFTER(Table4[[#This Row],[rxn     upper-bound     lower-bound]],Table4[[#This Row],[rxn]]),Table4[[#This Row],[lb]],-1)))</f>
        <v>1.1292428699999999</v>
      </c>
      <c r="I2147" s="1" t="str">
        <f>_xlfn.TEXTAFTER(Table4[[#This Row],[rxn     upper-bound     lower-bound]]," ",-1)</f>
        <v>0.00000000</v>
      </c>
    </row>
    <row r="2148" spans="1:9">
      <c r="A2148" s="1" t="s">
        <v>15064</v>
      </c>
      <c r="B2148" s="1" t="str">
        <f>_xlfn.TEXTBEFORE(ENZLOAD[[#This Row],[ENZLOAD (from enz_from_proteome)]]," ")</f>
        <v>ENZLOAD-PLACpail45p_n_FWD-rt4487_n</v>
      </c>
      <c r="C2148" s="1">
        <f>_xlfn.NUMBERVALUE(_xlfn.TEXTAFTER(ENZLOAD[[#This Row],[ENZLOAD (from enz_from_proteome)]]," ",-1))</f>
        <v>2.05040193E-9</v>
      </c>
      <c r="F2148" s="1" t="s">
        <v>18757</v>
      </c>
      <c r="G2148" s="1" t="str">
        <f>_xlfn.TEXTBEFORE(Table4[[#This Row],[rxn     upper-bound     lower-bound]]," ")</f>
        <v>ENZLOAD-PLACpail45p_c_FWD-rt4487_c</v>
      </c>
      <c r="H2148" s="1">
        <f>_xlfn.NUMBERVALUE(TRIM(_xlfn.TEXTBEFORE(_xlfn.TEXTAFTER(Table4[[#This Row],[rxn     upper-bound     lower-bound]],Table4[[#This Row],[rxn]]),Table4[[#This Row],[lb]],-1)))</f>
        <v>0.67027842999999998</v>
      </c>
      <c r="I2148" s="1" t="str">
        <f>_xlfn.TEXTAFTER(Table4[[#This Row],[rxn     upper-bound     lower-bound]]," ",-1)</f>
        <v>0.00000000</v>
      </c>
    </row>
    <row r="2149" spans="1:9">
      <c r="A2149" s="1" t="s">
        <v>15065</v>
      </c>
      <c r="B2149" s="1" t="str">
        <f>_xlfn.TEXTBEFORE(ENZLOAD[[#This Row],[ENZLOAD (from enz_from_proteome)]]," ")</f>
        <v>ENZLOAD-PLACpail_c_FWD-rt3387</v>
      </c>
      <c r="C2149" s="1">
        <f>_xlfn.NUMBERVALUE(_xlfn.TEXTAFTER(ENZLOAD[[#This Row],[ENZLOAD (from enz_from_proteome)]]," ",-1))</f>
        <v>0</v>
      </c>
      <c r="F2149" s="1" t="s">
        <v>18758</v>
      </c>
      <c r="G2149" s="1" t="str">
        <f>_xlfn.TEXTBEFORE(Table4[[#This Row],[rxn     upper-bound     lower-bound]]," ")</f>
        <v>ENZLOAD-PLACpail45p_n_FWD-rt4487_n</v>
      </c>
      <c r="H2149" s="1">
        <f>_xlfn.NUMBERVALUE(TRIM(_xlfn.TEXTBEFORE(_xlfn.TEXTAFTER(Table4[[#This Row],[rxn     upper-bound     lower-bound]],Table4[[#This Row],[rxn]]),Table4[[#This Row],[lb]],-1)))</f>
        <v>0.67027842999999998</v>
      </c>
      <c r="I2149" s="1" t="str">
        <f>_xlfn.TEXTAFTER(Table4[[#This Row],[rxn     upper-bound     lower-bound]]," ",-1)</f>
        <v>0.00000000</v>
      </c>
    </row>
    <row r="2150" spans="1:9">
      <c r="A2150" s="1" t="s">
        <v>15066</v>
      </c>
      <c r="B2150" s="1" t="str">
        <f>_xlfn.TEXTBEFORE(ENZLOAD[[#This Row],[ENZLOAD (from enz_from_proteome)]]," ")</f>
        <v>ENZLOAD-PLACpg_mm_FWD-rt3355</v>
      </c>
      <c r="C2150" s="1">
        <f>_xlfn.NUMBERVALUE(_xlfn.TEXTAFTER(ENZLOAD[[#This Row],[ENZLOAD (from enz_from_proteome)]]," ",-1))</f>
        <v>2.499292092E-8</v>
      </c>
      <c r="F2150" s="1" t="s">
        <v>18759</v>
      </c>
      <c r="G2150" s="1" t="str">
        <f>_xlfn.TEXTBEFORE(Table4[[#This Row],[rxn     upper-bound     lower-bound]]," ")</f>
        <v>ENZLOAD-PLACpg_mm_FWD-rt3355</v>
      </c>
      <c r="H2150" s="1">
        <f>_xlfn.NUMBERVALUE(TRIM(_xlfn.TEXTBEFORE(_xlfn.TEXTAFTER(Table4[[#This Row],[rxn     upper-bound     lower-bound]],Table4[[#This Row],[rxn]]),Table4[[#This Row],[lb]],-1)))</f>
        <v>1.14184368</v>
      </c>
      <c r="I2150" s="1" t="str">
        <f>_xlfn.TEXTAFTER(Table4[[#This Row],[rxn     upper-bound     lower-bound]]," ",-1)</f>
        <v>0.00000000</v>
      </c>
    </row>
    <row r="2151" spans="1:9">
      <c r="A2151" s="1" t="s">
        <v>15067</v>
      </c>
      <c r="B2151" s="1" t="str">
        <f>_xlfn.TEXTBEFORE(ENZLOAD[[#This Row],[ENZLOAD (from enz_from_proteome)]]," ")</f>
        <v>ENZLOAD-PLADpc_en_FWD-rt5655</v>
      </c>
      <c r="C2151" s="1">
        <f>_xlfn.NUMBERVALUE(_xlfn.TEXTAFTER(ENZLOAD[[#This Row],[ENZLOAD (from enz_from_proteome)]]," ",-1))</f>
        <v>2.853709715E-8</v>
      </c>
      <c r="F2151" s="1" t="s">
        <v>18760</v>
      </c>
      <c r="G2151" s="1" t="str">
        <f>_xlfn.TEXTBEFORE(Table4[[#This Row],[rxn     upper-bound     lower-bound]]," ")</f>
        <v>ENZLOAD-PLADpc_en_FWD-rt5655</v>
      </c>
      <c r="H2151" s="1">
        <f>_xlfn.NUMBERVALUE(TRIM(_xlfn.TEXTBEFORE(_xlfn.TEXTAFTER(Table4[[#This Row],[rxn     upper-bound     lower-bound]],Table4[[#This Row],[rxn]]),Table4[[#This Row],[lb]],-1)))</f>
        <v>0.18821273999999999</v>
      </c>
      <c r="I2151" s="1" t="str">
        <f>_xlfn.TEXTAFTER(Table4[[#This Row],[rxn     upper-bound     lower-bound]]," ",-1)</f>
        <v>0.00000000</v>
      </c>
    </row>
    <row r="2152" spans="1:9">
      <c r="A2152" s="1" t="s">
        <v>15068</v>
      </c>
      <c r="B2152" s="1" t="str">
        <f>_xlfn.TEXTBEFORE(ENZLOAD[[#This Row],[ENZLOAD (from enz_from_proteome)]]," ")</f>
        <v>ENZLOAD-PLADpc_en_FWD-rt8446</v>
      </c>
      <c r="C2152" s="1">
        <f>_xlfn.NUMBERVALUE(_xlfn.TEXTAFTER(ENZLOAD[[#This Row],[ENZLOAD (from enz_from_proteome)]]," ",-1))</f>
        <v>1.7891669419999999E-8</v>
      </c>
      <c r="F2152" s="1" t="s">
        <v>18761</v>
      </c>
      <c r="G2152" s="1" t="str">
        <f>_xlfn.TEXTBEFORE(Table4[[#This Row],[rxn     upper-bound     lower-bound]]," ")</f>
        <v>ENZLOAD-PLADpc_en_FWD-rt8446</v>
      </c>
      <c r="H2152" s="1">
        <f>_xlfn.NUMBERVALUE(TRIM(_xlfn.TEXTBEFORE(_xlfn.TEXTAFTER(Table4[[#This Row],[rxn     upper-bound     lower-bound]],Table4[[#This Row],[rxn]]),Table4[[#This Row],[lb]],-1)))</f>
        <v>0.44417807999999998</v>
      </c>
      <c r="I2152" s="1" t="str">
        <f>_xlfn.TEXTAFTER(Table4[[#This Row],[rxn     upper-bound     lower-bound]]," ",-1)</f>
        <v>0.00000000</v>
      </c>
    </row>
    <row r="2153" spans="1:9">
      <c r="A2153" s="1" t="s">
        <v>15069</v>
      </c>
      <c r="B2153" s="1" t="str">
        <f>_xlfn.TEXTBEFORE(ENZLOAD[[#This Row],[ENZLOAD (from enz_from_proteome)]]," ")</f>
        <v>ENZLOAD-PMANM_c_FWD-rt0873</v>
      </c>
      <c r="C2153" s="1">
        <f>_xlfn.NUMBERVALUE(_xlfn.TEXTAFTER(ENZLOAD[[#This Row],[ENZLOAD (from enz_from_proteome)]]," ",-1))</f>
        <v>2.8384607711999998E-6</v>
      </c>
      <c r="F2153" s="1" t="s">
        <v>18762</v>
      </c>
      <c r="G2153" s="1" t="str">
        <f>_xlfn.TEXTBEFORE(Table4[[#This Row],[rxn     upper-bound     lower-bound]]," ")</f>
        <v>ENZLOAD-PMANM_c_FWD-rt0873</v>
      </c>
      <c r="H2153" s="1">
        <f>_xlfn.NUMBERVALUE(TRIM(_xlfn.TEXTBEFORE(_xlfn.TEXTAFTER(Table4[[#This Row],[rxn     upper-bound     lower-bound]],Table4[[#This Row],[rxn]]),Table4[[#This Row],[lb]],-1)))</f>
        <v>0.72590476000000004</v>
      </c>
      <c r="I2153" s="1" t="str">
        <f>_xlfn.TEXTAFTER(Table4[[#This Row],[rxn     upper-bound     lower-bound]]," ",-1)</f>
        <v>0.00000000</v>
      </c>
    </row>
    <row r="2154" spans="1:9">
      <c r="A2154" s="1" t="s">
        <v>15070</v>
      </c>
      <c r="B2154" s="1" t="str">
        <f>_xlfn.TEXTBEFORE(ENZLOAD[[#This Row],[ENZLOAD (from enz_from_proteome)]]," ")</f>
        <v>ENZLOAD-PMANM_c_REV-rt0873</v>
      </c>
      <c r="C2154" s="1">
        <f>_xlfn.NUMBERVALUE(_xlfn.TEXTAFTER(ENZLOAD[[#This Row],[ENZLOAD (from enz_from_proteome)]]," ",-1))</f>
        <v>2.8384607711999998E-6</v>
      </c>
      <c r="F2154" s="1" t="s">
        <v>18763</v>
      </c>
      <c r="G2154" s="1" t="str">
        <f>_xlfn.TEXTBEFORE(Table4[[#This Row],[rxn     upper-bound     lower-bound]]," ")</f>
        <v>ENZLOAD-PMANM_c_REV-rt0873</v>
      </c>
      <c r="H2154" s="1">
        <f>_xlfn.NUMBERVALUE(TRIM(_xlfn.TEXTBEFORE(_xlfn.TEXTAFTER(Table4[[#This Row],[rxn     upper-bound     lower-bound]],Table4[[#This Row],[rxn]]),Table4[[#This Row],[lb]],-1)))</f>
        <v>0.72590476000000004</v>
      </c>
      <c r="I2154" s="1" t="str">
        <f>_xlfn.TEXTAFTER(Table4[[#This Row],[rxn     upper-bound     lower-bound]]," ",-1)</f>
        <v>0.00000000</v>
      </c>
    </row>
    <row r="2155" spans="1:9">
      <c r="A2155" s="1" t="s">
        <v>15071</v>
      </c>
      <c r="B2155" s="1" t="str">
        <f>_xlfn.TEXTBEFORE(ENZLOAD[[#This Row],[ENZLOAD (from enz_from_proteome)]]," ")</f>
        <v>ENZLOAD-PMEMT_rm_FWD-rt4380</v>
      </c>
      <c r="C2155" s="1">
        <f>_xlfn.NUMBERVALUE(_xlfn.TEXTAFTER(ENZLOAD[[#This Row],[ENZLOAD (from enz_from_proteome)]]," ",-1))</f>
        <v>1.79061179551E-6</v>
      </c>
      <c r="F2155" s="1" t="s">
        <v>18764</v>
      </c>
      <c r="G2155" s="1" t="str">
        <f>_xlfn.TEXTBEFORE(Table4[[#This Row],[rxn     upper-bound     lower-bound]]," ")</f>
        <v>ENZLOAD-PMEMT_rm_FWD-rt4380</v>
      </c>
      <c r="H2155" s="1">
        <f>_xlfn.NUMBERVALUE(TRIM(_xlfn.TEXTBEFORE(_xlfn.TEXTAFTER(Table4[[#This Row],[rxn     upper-bound     lower-bound]],Table4[[#This Row],[rxn]]),Table4[[#This Row],[lb]],-1)))</f>
        <v>1.7582424800000001</v>
      </c>
      <c r="I2155" s="1" t="str">
        <f>_xlfn.TEXTAFTER(Table4[[#This Row],[rxn     upper-bound     lower-bound]]," ",-1)</f>
        <v>0.00000000</v>
      </c>
    </row>
    <row r="2156" spans="1:9">
      <c r="A2156" s="1" t="s">
        <v>15072</v>
      </c>
      <c r="B2156" s="1" t="str">
        <f>_xlfn.TEXTBEFORE(ENZLOAD[[#This Row],[ENZLOAD (from enz_from_proteome)]]," ")</f>
        <v>ENZLOAD-PMEVK_c_FWD-rt0334</v>
      </c>
      <c r="C2156" s="1">
        <f>_xlfn.NUMBERVALUE(_xlfn.TEXTAFTER(ENZLOAD[[#This Row],[ENZLOAD (from enz_from_proteome)]]," ",-1))</f>
        <v>1.9782514451E-7</v>
      </c>
      <c r="F2156" s="1" t="s">
        <v>18765</v>
      </c>
      <c r="G2156" s="1" t="str">
        <f>_xlfn.TEXTBEFORE(Table4[[#This Row],[rxn     upper-bound     lower-bound]]," ")</f>
        <v>ENZLOAD-PMEVK_c_FWD-rt0334</v>
      </c>
      <c r="H2156" s="1">
        <f>_xlfn.NUMBERVALUE(TRIM(_xlfn.TEXTBEFORE(_xlfn.TEXTAFTER(Table4[[#This Row],[rxn     upper-bound     lower-bound]],Table4[[#This Row],[rxn]]),Table4[[#This Row],[lb]],-1)))</f>
        <v>0.81088373000000002</v>
      </c>
      <c r="I2156" s="1" t="str">
        <f>_xlfn.TEXTAFTER(Table4[[#This Row],[rxn     upper-bound     lower-bound]]," ",-1)</f>
        <v>0.00000000</v>
      </c>
    </row>
    <row r="2157" spans="1:9">
      <c r="A2157" s="1" t="s">
        <v>15073</v>
      </c>
      <c r="B2157" s="1" t="str">
        <f>_xlfn.TEXTBEFORE(ENZLOAD[[#This Row],[ENZLOAD (from enz_from_proteome)]]," ")</f>
        <v>ENZLOAD-PMI12346PS_c_FWD-rt1395</v>
      </c>
      <c r="C2157" s="1">
        <f>_xlfn.NUMBERVALUE(_xlfn.TEXTAFTER(ENZLOAD[[#This Row],[ENZLOAD (from enz_from_proteome)]]," ",-1))</f>
        <v>4.3633008919999999E-8</v>
      </c>
      <c r="F2157" s="1" t="s">
        <v>18766</v>
      </c>
      <c r="G2157" s="1" t="str">
        <f>_xlfn.TEXTBEFORE(Table4[[#This Row],[rxn     upper-bound     lower-bound]]," ")</f>
        <v>ENZLOAD-PMI12346PS_c_FWD-rt1395</v>
      </c>
      <c r="H2157" s="1">
        <f>_xlfn.NUMBERVALUE(TRIM(_xlfn.TEXTBEFORE(_xlfn.TEXTAFTER(Table4[[#This Row],[rxn     upper-bound     lower-bound]],Table4[[#This Row],[rxn]]),Table4[[#This Row],[lb]],-1)))</f>
        <v>0.27869557</v>
      </c>
      <c r="I2157" s="1" t="str">
        <f>_xlfn.TEXTAFTER(Table4[[#This Row],[rxn     upper-bound     lower-bound]]," ",-1)</f>
        <v>0.00000000</v>
      </c>
    </row>
    <row r="2158" spans="1:9">
      <c r="A2158" s="1" t="s">
        <v>15074</v>
      </c>
      <c r="B2158" s="1" t="str">
        <f>_xlfn.TEXTBEFORE(ENZLOAD[[#This Row],[ENZLOAD (from enz_from_proteome)]]," ")</f>
        <v>ENZLOAD-PMI1346PS_c_FWD-rt1395</v>
      </c>
      <c r="C2158" s="1">
        <f>_xlfn.NUMBERVALUE(_xlfn.TEXTAFTER(ENZLOAD[[#This Row],[ENZLOAD (from enz_from_proteome)]]," ",-1))</f>
        <v>4.3633008919999999E-8</v>
      </c>
      <c r="F2158" s="1" t="s">
        <v>18767</v>
      </c>
      <c r="G2158" s="1" t="str">
        <f>_xlfn.TEXTBEFORE(Table4[[#This Row],[rxn     upper-bound     lower-bound]]," ")</f>
        <v>ENZLOAD-PMI1346PS_c_FWD-rt1395</v>
      </c>
      <c r="H2158" s="1">
        <f>_xlfn.NUMBERVALUE(TRIM(_xlfn.TEXTBEFORE(_xlfn.TEXTAFTER(Table4[[#This Row],[rxn     upper-bound     lower-bound]],Table4[[#This Row],[rxn]]),Table4[[#This Row],[lb]],-1)))</f>
        <v>0.27869557</v>
      </c>
      <c r="I2158" s="1" t="str">
        <f>_xlfn.TEXTAFTER(Table4[[#This Row],[rxn     upper-bound     lower-bound]]," ",-1)</f>
        <v>0.00000000</v>
      </c>
    </row>
    <row r="2159" spans="1:9">
      <c r="A2159" s="1" t="s">
        <v>15075</v>
      </c>
      <c r="B2159" s="1" t="str">
        <f>_xlfn.TEXTBEFORE(ENZLOAD[[#This Row],[ENZLOAD (from enz_from_proteome)]]," ")</f>
        <v>ENZLOAD-PMPK_c_FWD-rt4410</v>
      </c>
      <c r="C2159" s="1">
        <f>_xlfn.NUMBERVALUE(_xlfn.TEXTAFTER(ENZLOAD[[#This Row],[ENZLOAD (from enz_from_proteome)]]," ",-1))</f>
        <v>2.0485691453999999E-7</v>
      </c>
      <c r="F2159" s="1" t="s">
        <v>18768</v>
      </c>
      <c r="G2159" s="1" t="str">
        <f>_xlfn.TEXTBEFORE(Table4[[#This Row],[rxn     upper-bound     lower-bound]]," ")</f>
        <v>ENZLOAD-PMPK_c_FWD-rt4410</v>
      </c>
      <c r="H2159" s="1">
        <f>_xlfn.NUMBERVALUE(TRIM(_xlfn.TEXTBEFORE(_xlfn.TEXTAFTER(Table4[[#This Row],[rxn     upper-bound     lower-bound]],Table4[[#This Row],[rxn]]),Table4[[#This Row],[lb]],-1)))</f>
        <v>0.74051075</v>
      </c>
      <c r="I2159" s="1" t="str">
        <f>_xlfn.TEXTAFTER(Table4[[#This Row],[rxn     upper-bound     lower-bound]]," ",-1)</f>
        <v>0.00000000</v>
      </c>
    </row>
    <row r="2160" spans="1:9">
      <c r="A2160" s="1" t="s">
        <v>15076</v>
      </c>
      <c r="B2160" s="1" t="str">
        <f>_xlfn.TEXTBEFORE(ENZLOAD[[#This Row],[ENZLOAD (from enz_from_proteome)]]," ")</f>
        <v>ENZLOAD-PNP_c_FWD-rt7908_c</v>
      </c>
      <c r="C2160" s="1">
        <f>_xlfn.NUMBERVALUE(_xlfn.TEXTAFTER(ENZLOAD[[#This Row],[ENZLOAD (from enz_from_proteome)]]," ",-1))</f>
        <v>8.687914094E-8</v>
      </c>
      <c r="F2160" s="1" t="s">
        <v>18769</v>
      </c>
      <c r="G2160" s="1" t="str">
        <f>_xlfn.TEXTBEFORE(Table4[[#This Row],[rxn     upper-bound     lower-bound]]," ")</f>
        <v>ENZLOAD-PNP_c_FWD-rt7908_c</v>
      </c>
      <c r="H2160" s="1">
        <f>_xlfn.NUMBERVALUE(TRIM(_xlfn.TEXTBEFORE(_xlfn.TEXTAFTER(Table4[[#This Row],[rxn     upper-bound     lower-bound]],Table4[[#This Row],[rxn]]),Table4[[#This Row],[lb]],-1)))</f>
        <v>0.96061792000000001</v>
      </c>
      <c r="I2160" s="1" t="str">
        <f>_xlfn.TEXTAFTER(Table4[[#This Row],[rxn     upper-bound     lower-bound]]," ",-1)</f>
        <v>0.00000000</v>
      </c>
    </row>
    <row r="2161" spans="1:9">
      <c r="A2161" s="1" t="s">
        <v>15077</v>
      </c>
      <c r="B2161" s="1" t="str">
        <f>_xlfn.TEXTBEFORE(ENZLOAD[[#This Row],[ENZLOAD (from enz_from_proteome)]]," ")</f>
        <v>ENZLOAD-PNTK_c_FWD-rt5817</v>
      </c>
      <c r="C2161" s="1">
        <f>_xlfn.NUMBERVALUE(_xlfn.TEXTAFTER(ENZLOAD[[#This Row],[ENZLOAD (from enz_from_proteome)]]," ",-1))</f>
        <v>1.6331823888999999E-7</v>
      </c>
      <c r="F2161" s="1" t="s">
        <v>18770</v>
      </c>
      <c r="G2161" s="1" t="str">
        <f>_xlfn.TEXTBEFORE(Table4[[#This Row],[rxn     upper-bound     lower-bound]]," ")</f>
        <v>ENZLOAD-PNTK_c_FWD-rt5817</v>
      </c>
      <c r="H2161" s="1">
        <f>_xlfn.NUMBERVALUE(TRIM(_xlfn.TEXTBEFORE(_xlfn.TEXTAFTER(Table4[[#This Row],[rxn     upper-bound     lower-bound]],Table4[[#This Row],[rxn]]),Table4[[#This Row],[lb]],-1)))</f>
        <v>0.68111029999999995</v>
      </c>
      <c r="I2161" s="1" t="str">
        <f>_xlfn.TEXTAFTER(Table4[[#This Row],[rxn     upper-bound     lower-bound]]," ",-1)</f>
        <v>0.00000000</v>
      </c>
    </row>
    <row r="2162" spans="1:9">
      <c r="A2162" s="1" t="s">
        <v>15078</v>
      </c>
      <c r="B2162" s="1" t="str">
        <f>_xlfn.TEXTBEFORE(ENZLOAD[[#This Row],[ENZLOAD (from enz_from_proteome)]]," ")</f>
        <v>ENZLOAD-PNTOtps_e_FWD-rt3985</v>
      </c>
      <c r="C2162" s="1">
        <f>_xlfn.NUMBERVALUE(_xlfn.TEXTAFTER(ENZLOAD[[#This Row],[ENZLOAD (from enz_from_proteome)]]," ",-1))</f>
        <v>5.2368196999999998E-10</v>
      </c>
      <c r="F2162" s="1" t="s">
        <v>18771</v>
      </c>
      <c r="G2162" s="1" t="str">
        <f>_xlfn.TEXTBEFORE(Table4[[#This Row],[rxn     upper-bound     lower-bound]]," ")</f>
        <v>ENZLOAD-PNTOtps_e_FWD-rt3985</v>
      </c>
      <c r="H2162" s="1">
        <f>_xlfn.NUMBERVALUE(TRIM(_xlfn.TEXTBEFORE(_xlfn.TEXTAFTER(Table4[[#This Row],[rxn     upper-bound     lower-bound]],Table4[[#This Row],[rxn]]),Table4[[#This Row],[lb]],-1)))</f>
        <v>0.76137948</v>
      </c>
      <c r="I2162" s="1" t="str">
        <f>_xlfn.TEXTAFTER(Table4[[#This Row],[rxn     upper-bound     lower-bound]]," ",-1)</f>
        <v>0.00000000</v>
      </c>
    </row>
    <row r="2163" spans="1:9">
      <c r="A2163" s="1" t="s">
        <v>15079</v>
      </c>
      <c r="B2163" s="1" t="str">
        <f>_xlfn.TEXTBEFORE(ENZLOAD[[#This Row],[ENZLOAD (from enz_from_proteome)]]," ")</f>
        <v>ENZLOAD-PNTOtps_e_REV-rt3985</v>
      </c>
      <c r="C2163" s="1">
        <f>_xlfn.NUMBERVALUE(_xlfn.TEXTAFTER(ENZLOAD[[#This Row],[ENZLOAD (from enz_from_proteome)]]," ",-1))</f>
        <v>5.2368196999999998E-10</v>
      </c>
      <c r="F2163" s="1" t="s">
        <v>18772</v>
      </c>
      <c r="G2163" s="1" t="str">
        <f>_xlfn.TEXTBEFORE(Table4[[#This Row],[rxn     upper-bound     lower-bound]]," ")</f>
        <v>ENZLOAD-PNTOtps_e_REV-rt3985</v>
      </c>
      <c r="H2163" s="1">
        <f>_xlfn.NUMBERVALUE(TRIM(_xlfn.TEXTBEFORE(_xlfn.TEXTAFTER(Table4[[#This Row],[rxn     upper-bound     lower-bound]],Table4[[#This Row],[rxn]]),Table4[[#This Row],[lb]],-1)))</f>
        <v>0.76137948</v>
      </c>
      <c r="I2163" s="1" t="str">
        <f>_xlfn.TEXTAFTER(Table4[[#This Row],[rxn     upper-bound     lower-bound]]," ",-1)</f>
        <v>0.00000000</v>
      </c>
    </row>
    <row r="2164" spans="1:9">
      <c r="A2164" s="1" t="s">
        <v>15080</v>
      </c>
      <c r="B2164" s="1" t="str">
        <f>_xlfn.TEXTBEFORE(ENZLOAD[[#This Row],[ENZLOAD (from enz_from_proteome)]]," ")</f>
        <v>ENZLOAD-POLYAO1_c_FWD-rt7571</v>
      </c>
      <c r="C2164" s="1">
        <f>_xlfn.NUMBERVALUE(_xlfn.TEXTAFTER(ENZLOAD[[#This Row],[ENZLOAD (from enz_from_proteome)]]," ",-1))</f>
        <v>2.0285687233999999E-7</v>
      </c>
      <c r="F2164" s="1" t="s">
        <v>18773</v>
      </c>
      <c r="G2164" s="1" t="str">
        <f>_xlfn.TEXTBEFORE(Table4[[#This Row],[rxn     upper-bound     lower-bound]]," ")</f>
        <v>ENZLOAD-POLYAO1_c_FWD-rt7571</v>
      </c>
      <c r="H2164" s="1">
        <f>_xlfn.NUMBERVALUE(TRIM(_xlfn.TEXTBEFORE(_xlfn.TEXTAFTER(Table4[[#This Row],[rxn     upper-bound     lower-bound]],Table4[[#This Row],[rxn]]),Table4[[#This Row],[lb]],-1)))</f>
        <v>0.83021557000000001</v>
      </c>
      <c r="I2164" s="1" t="str">
        <f>_xlfn.TEXTAFTER(Table4[[#This Row],[rxn     upper-bound     lower-bound]]," ",-1)</f>
        <v>0.00000000</v>
      </c>
    </row>
    <row r="2165" spans="1:9">
      <c r="A2165" s="1" t="s">
        <v>15081</v>
      </c>
      <c r="B2165" s="1" t="str">
        <f>_xlfn.TEXTBEFORE(ENZLOAD[[#This Row],[ENZLOAD (from enz_from_proteome)]]," ")</f>
        <v>ENZLOAD-POLYAO2_c_FWD-rt7571</v>
      </c>
      <c r="C2165" s="1">
        <f>_xlfn.NUMBERVALUE(_xlfn.TEXTAFTER(ENZLOAD[[#This Row],[ENZLOAD (from enz_from_proteome)]]," ",-1))</f>
        <v>2.0285687233999999E-7</v>
      </c>
      <c r="F2165" s="1" t="s">
        <v>18774</v>
      </c>
      <c r="G2165" s="1" t="str">
        <f>_xlfn.TEXTBEFORE(Table4[[#This Row],[rxn     upper-bound     lower-bound]]," ")</f>
        <v>ENZLOAD-POLYAO2_c_FWD-rt7571</v>
      </c>
      <c r="H2165" s="1">
        <f>_xlfn.NUMBERVALUE(TRIM(_xlfn.TEXTBEFORE(_xlfn.TEXTAFTER(Table4[[#This Row],[rxn     upper-bound     lower-bound]],Table4[[#This Row],[rxn]]),Table4[[#This Row],[lb]],-1)))</f>
        <v>0.83021557000000001</v>
      </c>
      <c r="I2165" s="1" t="str">
        <f>_xlfn.TEXTAFTER(Table4[[#This Row],[rxn     upper-bound     lower-bound]]," ",-1)</f>
        <v>0.00000000</v>
      </c>
    </row>
    <row r="2166" spans="1:9">
      <c r="A2166" s="1" t="s">
        <v>15082</v>
      </c>
      <c r="B2166" s="1" t="str">
        <f>_xlfn.TEXTBEFORE(ENZLOAD[[#This Row],[ENZLOAD (from enz_from_proteome)]]," ")</f>
        <v>ENZLOAD-POLYAO3_c_FWD-rt7571</v>
      </c>
      <c r="C2166" s="1">
        <f>_xlfn.NUMBERVALUE(_xlfn.TEXTAFTER(ENZLOAD[[#This Row],[ENZLOAD (from enz_from_proteome)]]," ",-1))</f>
        <v>2.0285687233999999E-7</v>
      </c>
      <c r="F2166" s="1" t="s">
        <v>18775</v>
      </c>
      <c r="G2166" s="1" t="str">
        <f>_xlfn.TEXTBEFORE(Table4[[#This Row],[rxn     upper-bound     lower-bound]]," ")</f>
        <v>ENZLOAD-POLYAO3_c_FWD-rt7571</v>
      </c>
      <c r="H2166" s="1">
        <f>_xlfn.NUMBERVALUE(TRIM(_xlfn.TEXTBEFORE(_xlfn.TEXTAFTER(Table4[[#This Row],[rxn     upper-bound     lower-bound]],Table4[[#This Row],[rxn]]),Table4[[#This Row],[lb]],-1)))</f>
        <v>0.83021557000000001</v>
      </c>
      <c r="I2166" s="1" t="str">
        <f>_xlfn.TEXTAFTER(Table4[[#This Row],[rxn     upper-bound     lower-bound]]," ",-1)</f>
        <v>0.00000000</v>
      </c>
    </row>
    <row r="2167" spans="1:9">
      <c r="A2167" s="1" t="s">
        <v>15083</v>
      </c>
      <c r="B2167" s="1" t="str">
        <f>_xlfn.TEXTBEFORE(ENZLOAD[[#This Row],[ENZLOAD (from enz_from_proteome)]]," ")</f>
        <v>ENZLOAD-PPA_c_FWD-rt7511</v>
      </c>
      <c r="C2167" s="1">
        <f>_xlfn.NUMBERVALUE(_xlfn.TEXTAFTER(ENZLOAD[[#This Row],[ENZLOAD (from enz_from_proteome)]]," ",-1))</f>
        <v>1.283441273827E-5</v>
      </c>
      <c r="F2167" s="1" t="s">
        <v>18776</v>
      </c>
      <c r="G2167" s="1" t="str">
        <f>_xlfn.TEXTBEFORE(Table4[[#This Row],[rxn     upper-bound     lower-bound]]," ")</f>
        <v>ENZLOAD-PPA_c_FWD-rt7511</v>
      </c>
      <c r="H2167" s="1">
        <f>_xlfn.NUMBERVALUE(TRIM(_xlfn.TEXTBEFORE(_xlfn.TEXTAFTER(Table4[[#This Row],[rxn     upper-bound     lower-bound]],Table4[[#This Row],[rxn]]),Table4[[#This Row],[lb]],-1)))</f>
        <v>1.3328507300000001</v>
      </c>
      <c r="I2167" s="1" t="str">
        <f>_xlfn.TEXTAFTER(Table4[[#This Row],[rxn     upper-bound     lower-bound]]," ",-1)</f>
        <v>0.00000000</v>
      </c>
    </row>
    <row r="2168" spans="1:9">
      <c r="A2168" s="1" t="s">
        <v>15084</v>
      </c>
      <c r="B2168" s="1" t="str">
        <f>_xlfn.TEXTBEFORE(ENZLOAD[[#This Row],[ENZLOAD (from enz_from_proteome)]]," ")</f>
        <v>ENZLOAD-PPBNGD_c_FWD-rt6350</v>
      </c>
      <c r="C2168" s="1">
        <f>_xlfn.NUMBERVALUE(_xlfn.TEXTAFTER(ENZLOAD[[#This Row],[ENZLOAD (from enz_from_proteome)]]," ",-1))</f>
        <v>8.6355521360000006E-8</v>
      </c>
      <c r="F2168" s="1" t="s">
        <v>18777</v>
      </c>
      <c r="G2168" s="1" t="str">
        <f>_xlfn.TEXTBEFORE(Table4[[#This Row],[rxn     upper-bound     lower-bound]]," ")</f>
        <v>ENZLOAD-PPBNGD_c_FWD-rt6350</v>
      </c>
      <c r="H2168" s="1">
        <f>_xlfn.NUMBERVALUE(TRIM(_xlfn.TEXTBEFORE(_xlfn.TEXTAFTER(Table4[[#This Row],[rxn     upper-bound     lower-bound]],Table4[[#This Row],[rxn]]),Table4[[#This Row],[lb]],-1)))</f>
        <v>0.71237972000000005</v>
      </c>
      <c r="I2168" s="1" t="str">
        <f>_xlfn.TEXTAFTER(Table4[[#This Row],[rxn     upper-bound     lower-bound]]," ",-1)</f>
        <v>0.00000000</v>
      </c>
    </row>
    <row r="2169" spans="1:9">
      <c r="A2169" s="1" t="s">
        <v>15085</v>
      </c>
      <c r="B2169" s="1" t="str">
        <f>_xlfn.TEXTBEFORE(ENZLOAD[[#This Row],[ENZLOAD (from enz_from_proteome)]]," ")</f>
        <v>ENZLOAD-PPBNGS_1_c_FWD-rt5026</v>
      </c>
      <c r="C2169" s="1">
        <f>_xlfn.NUMBERVALUE(_xlfn.TEXTAFTER(ENZLOAD[[#This Row],[ENZLOAD (from enz_from_proteome)]]," ",-1))</f>
        <v>8.6824905709999995E-8</v>
      </c>
      <c r="F2169" s="1" t="s">
        <v>18778</v>
      </c>
      <c r="G2169" s="1" t="str">
        <f>_xlfn.TEXTBEFORE(Table4[[#This Row],[rxn     upper-bound     lower-bound]]," ")</f>
        <v>ENZLOAD-PPBNGS_1_c_FWD-rt5026</v>
      </c>
      <c r="H2169" s="1">
        <f>_xlfn.NUMBERVALUE(TRIM(_xlfn.TEXTBEFORE(_xlfn.TEXTAFTER(Table4[[#This Row],[rxn     upper-bound     lower-bound]],Table4[[#This Row],[rxn]]),Table4[[#This Row],[lb]],-1)))</f>
        <v>0.14017444000000001</v>
      </c>
      <c r="I2169" s="1" t="str">
        <f>_xlfn.TEXTAFTER(Table4[[#This Row],[rxn     upper-bound     lower-bound]]," ",-1)</f>
        <v>0.00000000</v>
      </c>
    </row>
    <row r="2170" spans="1:9">
      <c r="A2170" s="1" t="s">
        <v>15086</v>
      </c>
      <c r="B2170" s="1" t="str">
        <f>_xlfn.TEXTBEFORE(ENZLOAD[[#This Row],[ENZLOAD (from enz_from_proteome)]]," ")</f>
        <v>ENZLOAD-PPCDC_c_FWD-rt0168</v>
      </c>
      <c r="C2170" s="1">
        <f>_xlfn.NUMBERVALUE(_xlfn.TEXTAFTER(ENZLOAD[[#This Row],[ENZLOAD (from enz_from_proteome)]]," ",-1))</f>
        <v>0</v>
      </c>
      <c r="F2170" s="1" t="s">
        <v>18779</v>
      </c>
      <c r="G2170" s="1" t="str">
        <f>_xlfn.TEXTBEFORE(Table4[[#This Row],[rxn     upper-bound     lower-bound]]," ")</f>
        <v>ENZLOAD-PPCDC_c_FWD-rt0168</v>
      </c>
      <c r="H2170" s="1">
        <f>_xlfn.NUMBERVALUE(TRIM(_xlfn.TEXTBEFORE(_xlfn.TEXTAFTER(Table4[[#This Row],[rxn     upper-bound     lower-bound]],Table4[[#This Row],[rxn]]),Table4[[#This Row],[lb]],-1)))</f>
        <v>1.68450056</v>
      </c>
      <c r="I2170" s="1" t="str">
        <f>_xlfn.TEXTAFTER(Table4[[#This Row],[rxn     upper-bound     lower-bound]]," ",-1)</f>
        <v>0.00000000</v>
      </c>
    </row>
    <row r="2171" spans="1:9">
      <c r="A2171" s="1" t="s">
        <v>15087</v>
      </c>
      <c r="B2171" s="1" t="str">
        <f>_xlfn.TEXTBEFORE(ENZLOAD[[#This Row],[ENZLOAD (from enz_from_proteome)]]," ")</f>
        <v>ENZLOAD-PPCK_c_FWD-rt2473</v>
      </c>
      <c r="C2171" s="1">
        <f>_xlfn.NUMBERVALUE(_xlfn.TEXTAFTER(ENZLOAD[[#This Row],[ENZLOAD (from enz_from_proteome)]]," ",-1))</f>
        <v>1.05328803616E-6</v>
      </c>
      <c r="F2171" s="1" t="s">
        <v>18780</v>
      </c>
      <c r="G2171" s="1" t="str">
        <f>_xlfn.TEXTBEFORE(Table4[[#This Row],[rxn     upper-bound     lower-bound]]," ")</f>
        <v>ENZLOAD-PPCK_c_FWD-rt2473</v>
      </c>
      <c r="H2171" s="1">
        <f>_xlfn.NUMBERVALUE(TRIM(_xlfn.TEXTBEFORE(_xlfn.TEXTAFTER(Table4[[#This Row],[rxn     upper-bound     lower-bound]],Table4[[#This Row],[rxn]]),Table4[[#This Row],[lb]],-1)))</f>
        <v>0.58848902000000003</v>
      </c>
      <c r="I2171" s="1" t="str">
        <f>_xlfn.TEXTAFTER(Table4[[#This Row],[rxn     upper-bound     lower-bound]]," ",-1)</f>
        <v>0.00000000</v>
      </c>
    </row>
    <row r="2172" spans="1:9">
      <c r="A2172" s="1" t="s">
        <v>15088</v>
      </c>
      <c r="B2172" s="1" t="str">
        <f>_xlfn.TEXTBEFORE(ENZLOAD[[#This Row],[ENZLOAD (from enz_from_proteome)]]," ")</f>
        <v>ENZLOAD-PPGPPDP_c_FWD-rt8139</v>
      </c>
      <c r="C2172" s="1">
        <f>_xlfn.NUMBERVALUE(_xlfn.TEXTAFTER(ENZLOAD[[#This Row],[ENZLOAD (from enz_from_proteome)]]," ",-1))</f>
        <v>2.0686991281999999E-7</v>
      </c>
      <c r="F2172" s="1" t="s">
        <v>18781</v>
      </c>
      <c r="G2172" s="1" t="str">
        <f>_xlfn.TEXTBEFORE(Table4[[#This Row],[rxn     upper-bound     lower-bound]]," ")</f>
        <v>ENZLOAD-PPGPPDP_c_FWD-rt8139</v>
      </c>
      <c r="H2172" s="1">
        <f>_xlfn.NUMBERVALUE(TRIM(_xlfn.TEXTBEFORE(_xlfn.TEXTAFTER(Table4[[#This Row],[rxn     upper-bound     lower-bound]],Table4[[#This Row],[rxn]]),Table4[[#This Row],[lb]],-1)))</f>
        <v>1.8391525</v>
      </c>
      <c r="I2172" s="1" t="str">
        <f>_xlfn.TEXTAFTER(Table4[[#This Row],[rxn     upper-bound     lower-bound]]," ",-1)</f>
        <v>0.00000000</v>
      </c>
    </row>
    <row r="2173" spans="1:9">
      <c r="A2173" s="1" t="s">
        <v>15089</v>
      </c>
      <c r="B2173" s="1" t="str">
        <f>_xlfn.TEXTBEFORE(ENZLOAD[[#This Row],[ENZLOAD (from enz_from_proteome)]]," ")</f>
        <v>ENZLOAD-PPM_c_FWD-rt1591</v>
      </c>
      <c r="C2173" s="1">
        <f>_xlfn.NUMBERVALUE(_xlfn.TEXTAFTER(ENZLOAD[[#This Row],[ENZLOAD (from enz_from_proteome)]]," ",-1))</f>
        <v>5.2594817960500002E-6</v>
      </c>
      <c r="F2173" s="1" t="s">
        <v>18782</v>
      </c>
      <c r="G2173" s="1" t="str">
        <f>_xlfn.TEXTBEFORE(Table4[[#This Row],[rxn     upper-bound     lower-bound]]," ")</f>
        <v>ENZLOAD-PPM_c_FWD-rt1591</v>
      </c>
      <c r="H2173" s="1">
        <f>_xlfn.NUMBERVALUE(TRIM(_xlfn.TEXTBEFORE(_xlfn.TEXTAFTER(Table4[[#This Row],[rxn     upper-bound     lower-bound]],Table4[[#This Row],[rxn]]),Table4[[#This Row],[lb]],-1)))</f>
        <v>0.70579322</v>
      </c>
      <c r="I2173" s="1" t="str">
        <f>_xlfn.TEXTAFTER(Table4[[#This Row],[rxn     upper-bound     lower-bound]]," ",-1)</f>
        <v>0.00000000</v>
      </c>
    </row>
    <row r="2174" spans="1:9">
      <c r="A2174" s="1" t="s">
        <v>15090</v>
      </c>
      <c r="B2174" s="1" t="str">
        <f>_xlfn.TEXTBEFORE(ENZLOAD[[#This Row],[ENZLOAD (from enz_from_proteome)]]," ")</f>
        <v>ENZLOAD-PPM_c_FWD-rt5343</v>
      </c>
      <c r="C2174" s="1">
        <f>_xlfn.NUMBERVALUE(_xlfn.TEXTAFTER(ENZLOAD[[#This Row],[ENZLOAD (from enz_from_proteome)]]," ",-1))</f>
        <v>1.1690062773E-7</v>
      </c>
      <c r="F2174" s="1" t="s">
        <v>18783</v>
      </c>
      <c r="G2174" s="1" t="str">
        <f>_xlfn.TEXTBEFORE(Table4[[#This Row],[rxn     upper-bound     lower-bound]]," ")</f>
        <v>ENZLOAD-PPM_c_REV-rt1591</v>
      </c>
      <c r="H2174" s="1">
        <f>_xlfn.NUMBERVALUE(TRIM(_xlfn.TEXTBEFORE(_xlfn.TEXTAFTER(Table4[[#This Row],[rxn     upper-bound     lower-bound]],Table4[[#This Row],[rxn]]),Table4[[#This Row],[lb]],-1)))</f>
        <v>0.70579322</v>
      </c>
      <c r="I2174" s="1" t="str">
        <f>_xlfn.TEXTAFTER(Table4[[#This Row],[rxn     upper-bound     lower-bound]]," ",-1)</f>
        <v>0.00000000</v>
      </c>
    </row>
    <row r="2175" spans="1:9">
      <c r="A2175" s="1" t="s">
        <v>15091</v>
      </c>
      <c r="B2175" s="1" t="str">
        <f>_xlfn.TEXTBEFORE(ENZLOAD[[#This Row],[ENZLOAD (from enz_from_proteome)]]," ")</f>
        <v>ENZLOAD-PPM_c_REV-rt1591</v>
      </c>
      <c r="C2175" s="1">
        <f>_xlfn.NUMBERVALUE(_xlfn.TEXTAFTER(ENZLOAD[[#This Row],[ENZLOAD (from enz_from_proteome)]]," ",-1))</f>
        <v>5.2594817960500002E-6</v>
      </c>
      <c r="F2175" s="1" t="s">
        <v>18784</v>
      </c>
      <c r="G2175" s="1" t="str">
        <f>_xlfn.TEXTBEFORE(Table4[[#This Row],[rxn     upper-bound     lower-bound]]," ")</f>
        <v>ENZLOAD-PPM_c_FWD-rt5343</v>
      </c>
      <c r="H2175" s="1">
        <f>_xlfn.NUMBERVALUE(TRIM(_xlfn.TEXTBEFORE(_xlfn.TEXTAFTER(Table4[[#This Row],[rxn     upper-bound     lower-bound]],Table4[[#This Row],[rxn]]),Table4[[#This Row],[lb]],-1)))</f>
        <v>0.62653808</v>
      </c>
      <c r="I2175" s="1" t="str">
        <f>_xlfn.TEXTAFTER(Table4[[#This Row],[rxn     upper-bound     lower-bound]]," ",-1)</f>
        <v>0.00000000</v>
      </c>
    </row>
    <row r="2176" spans="1:9">
      <c r="A2176" s="1" t="s">
        <v>15092</v>
      </c>
      <c r="B2176" s="1" t="str">
        <f>_xlfn.TEXTBEFORE(ENZLOAD[[#This Row],[ENZLOAD (from enz_from_proteome)]]," ")</f>
        <v>ENZLOAD-PPM_c_REV-rt5343</v>
      </c>
      <c r="C2176" s="1">
        <f>_xlfn.NUMBERVALUE(_xlfn.TEXTAFTER(ENZLOAD[[#This Row],[ENZLOAD (from enz_from_proteome)]]," ",-1))</f>
        <v>1.1690062773E-7</v>
      </c>
      <c r="F2176" s="1" t="s">
        <v>18785</v>
      </c>
      <c r="G2176" s="1" t="str">
        <f>_xlfn.TEXTBEFORE(Table4[[#This Row],[rxn     upper-bound     lower-bound]]," ")</f>
        <v>ENZLOAD-PPM_c_REV-rt5343</v>
      </c>
      <c r="H2176" s="1">
        <f>_xlfn.NUMBERVALUE(TRIM(_xlfn.TEXTBEFORE(_xlfn.TEXTAFTER(Table4[[#This Row],[rxn     upper-bound     lower-bound]],Table4[[#This Row],[rxn]]),Table4[[#This Row],[lb]],-1)))</f>
        <v>0.62653808</v>
      </c>
      <c r="I2176" s="1" t="str">
        <f>_xlfn.TEXTAFTER(Table4[[#This Row],[rxn     upper-bound     lower-bound]]," ",-1)</f>
        <v>0.00000000</v>
      </c>
    </row>
    <row r="2177" spans="1:9">
      <c r="A2177" s="1" t="s">
        <v>15093</v>
      </c>
      <c r="B2177" s="1" t="str">
        <f>_xlfn.TEXTBEFORE(ENZLOAD[[#This Row],[ENZLOAD (from enz_from_proteome)]]," ")</f>
        <v>ENZLOAD-PPNCL2_c_FWD-rt0510</v>
      </c>
      <c r="C2177" s="1">
        <f>_xlfn.NUMBERVALUE(_xlfn.TEXTAFTER(ENZLOAD[[#This Row],[ENZLOAD (from enz_from_proteome)]]," ",-1))</f>
        <v>4.1303432394E-7</v>
      </c>
      <c r="F2177" s="1" t="s">
        <v>18786</v>
      </c>
      <c r="G2177" s="1" t="str">
        <f>_xlfn.TEXTBEFORE(Table4[[#This Row],[rxn     upper-bound     lower-bound]]," ")</f>
        <v>ENZLOAD-PPNCL2_c_FWD-rt0510</v>
      </c>
      <c r="H2177" s="1">
        <f>_xlfn.NUMBERVALUE(TRIM(_xlfn.TEXTBEFORE(_xlfn.TEXTAFTER(Table4[[#This Row],[rxn     upper-bound     lower-bound]],Table4[[#This Row],[rxn]]),Table4[[#This Row],[lb]],-1)))</f>
        <v>1.0064090000000001</v>
      </c>
      <c r="I2177" s="1" t="str">
        <f>_xlfn.TEXTAFTER(Table4[[#This Row],[rxn     upper-bound     lower-bound]]," ",-1)</f>
        <v>0.00000000</v>
      </c>
    </row>
    <row r="2178" spans="1:9">
      <c r="A2178" s="1" t="s">
        <v>15094</v>
      </c>
      <c r="B2178" s="1" t="str">
        <f>_xlfn.TEXTBEFORE(ENZLOAD[[#This Row],[ENZLOAD (from enz_from_proteome)]]," ")</f>
        <v>ENZLOAD-PPND2_c_FWD-rt7857</v>
      </c>
      <c r="C2178" s="1">
        <f>_xlfn.NUMBERVALUE(_xlfn.TEXTAFTER(ENZLOAD[[#This Row],[ENZLOAD (from enz_from_proteome)]]," ",-1))</f>
        <v>2.8465540825E-7</v>
      </c>
      <c r="F2178" s="1" t="s">
        <v>18787</v>
      </c>
      <c r="G2178" s="1" t="str">
        <f>_xlfn.TEXTBEFORE(Table4[[#This Row],[rxn     upper-bound     lower-bound]]," ")</f>
        <v>ENZLOAD-PPND2_c_FWD-rt7857</v>
      </c>
      <c r="H2178" s="1">
        <f>_xlfn.NUMBERVALUE(TRIM(_xlfn.TEXTBEFORE(_xlfn.TEXTAFTER(Table4[[#This Row],[rxn     upper-bound     lower-bound]],Table4[[#This Row],[rxn]]),Table4[[#This Row],[lb]],-1)))</f>
        <v>0.83696736999999999</v>
      </c>
      <c r="I2178" s="1" t="str">
        <f>_xlfn.TEXTAFTER(Table4[[#This Row],[rxn     upper-bound     lower-bound]]," ",-1)</f>
        <v>0.00000000</v>
      </c>
    </row>
    <row r="2179" spans="1:9">
      <c r="A2179" s="1" t="s">
        <v>15095</v>
      </c>
      <c r="B2179" s="1" t="str">
        <f>_xlfn.TEXTBEFORE(ENZLOAD[[#This Row],[ENZLOAD (from enz_from_proteome)]]," ")</f>
        <v>ENZLOAD-PPNDH_c_FWD-rt5827</v>
      </c>
      <c r="C2179" s="1">
        <f>_xlfn.NUMBERVALUE(_xlfn.TEXTAFTER(ENZLOAD[[#This Row],[ENZLOAD (from enz_from_proteome)]]," ",-1))</f>
        <v>5.915802036E-8</v>
      </c>
      <c r="F2179" s="1" t="s">
        <v>18788</v>
      </c>
      <c r="G2179" s="1" t="str">
        <f>_xlfn.TEXTBEFORE(Table4[[#This Row],[rxn     upper-bound     lower-bound]]," ")</f>
        <v>ENZLOAD-PPNDH_c_FWD-rt5827</v>
      </c>
      <c r="H2179" s="1">
        <f>_xlfn.NUMBERVALUE(TRIM(_xlfn.TEXTBEFORE(_xlfn.TEXTAFTER(Table4[[#This Row],[rxn     upper-bound     lower-bound]],Table4[[#This Row],[rxn]]),Table4[[#This Row],[lb]],-1)))</f>
        <v>1.83798661</v>
      </c>
      <c r="I2179" s="1" t="str">
        <f>_xlfn.TEXTAFTER(Table4[[#This Row],[rxn     upper-bound     lower-bound]]," ",-1)</f>
        <v>0.00000000</v>
      </c>
    </row>
    <row r="2180" spans="1:9">
      <c r="A2180" s="1" t="s">
        <v>15096</v>
      </c>
      <c r="B2180" s="1" t="str">
        <f>_xlfn.TEXTBEFORE(ENZLOAD[[#This Row],[ENZLOAD (from enz_from_proteome)]]," ")</f>
        <v>ENZLOAD-PPPGO_m_FWD-rt3499</v>
      </c>
      <c r="C2180" s="1">
        <f>_xlfn.NUMBERVALUE(_xlfn.TEXTAFTER(ENZLOAD[[#This Row],[ENZLOAD (from enz_from_proteome)]]," ",-1))</f>
        <v>4.3188565519999999E-8</v>
      </c>
      <c r="F2180" s="1" t="s">
        <v>18789</v>
      </c>
      <c r="G2180" s="1" t="str">
        <f>_xlfn.TEXTBEFORE(Table4[[#This Row],[rxn     upper-bound     lower-bound]]," ")</f>
        <v>ENZLOAD-PPPGO_m_FWD-rt3499</v>
      </c>
      <c r="H2180" s="1">
        <f>_xlfn.NUMBERVALUE(TRIM(_xlfn.TEXTBEFORE(_xlfn.TEXTAFTER(Table4[[#This Row],[rxn     upper-bound     lower-bound]],Table4[[#This Row],[rxn]]),Table4[[#This Row],[lb]],-1)))</f>
        <v>0.65695375</v>
      </c>
      <c r="I2180" s="1" t="str">
        <f>_xlfn.TEXTAFTER(Table4[[#This Row],[rxn     upper-bound     lower-bound]]," ",-1)</f>
        <v>0.00000000</v>
      </c>
    </row>
    <row r="2181" spans="1:9">
      <c r="A2181" s="1" t="s">
        <v>15097</v>
      </c>
      <c r="B2181" s="1" t="str">
        <f>_xlfn.TEXTBEFORE(ENZLOAD[[#This Row],[ENZLOAD (from enz_from_proteome)]]," ")</f>
        <v>ENZLOAD-PPTT_l_FWD-rt4281</v>
      </c>
      <c r="C2181" s="1">
        <f>_xlfn.NUMBERVALUE(_xlfn.TEXTAFTER(ENZLOAD[[#This Row],[ENZLOAD (from enz_from_proteome)]]," ",-1))</f>
        <v>8.7024958559999997E-8</v>
      </c>
      <c r="F2181" s="1" t="s">
        <v>18790</v>
      </c>
      <c r="G2181" s="1" t="str">
        <f>_xlfn.TEXTBEFORE(Table4[[#This Row],[rxn     upper-bound     lower-bound]]," ")</f>
        <v>ENZLOAD-PPTT_l_FWD-rt4281</v>
      </c>
      <c r="H2181" s="1">
        <f>_xlfn.NUMBERVALUE(TRIM(_xlfn.TEXTBEFORE(_xlfn.TEXTAFTER(Table4[[#This Row],[rxn     upper-bound     lower-bound]],Table4[[#This Row],[rxn]]),Table4[[#This Row],[lb]],-1)))</f>
        <v>1.27938989</v>
      </c>
      <c r="I2181" s="1" t="str">
        <f>_xlfn.TEXTAFTER(Table4[[#This Row],[rxn     upper-bound     lower-bound]]," ",-1)</f>
        <v>0.00000000</v>
      </c>
    </row>
    <row r="2182" spans="1:9">
      <c r="A2182" s="1" t="s">
        <v>15098</v>
      </c>
      <c r="B2182" s="1" t="str">
        <f>_xlfn.TEXTBEFORE(ENZLOAD[[#This Row],[ENZLOAD (from enz_from_proteome)]]," ")</f>
        <v>ENZLOAD-PPTT_m_FWD-rt0532</v>
      </c>
      <c r="C2182" s="1">
        <f>_xlfn.NUMBERVALUE(_xlfn.TEXTAFTER(ENZLOAD[[#This Row],[ENZLOAD (from enz_from_proteome)]]," ",-1))</f>
        <v>2.2188758645000001E-7</v>
      </c>
      <c r="F2182" s="1" t="s">
        <v>18791</v>
      </c>
      <c r="G2182" s="1" t="str">
        <f>_xlfn.TEXTBEFORE(Table4[[#This Row],[rxn     upper-bound     lower-bound]]," ")</f>
        <v>ENZLOAD-PPTT_m_FWD-rt0532</v>
      </c>
      <c r="H2182" s="1">
        <f>_xlfn.NUMBERVALUE(TRIM(_xlfn.TEXTBEFORE(_xlfn.TEXTAFTER(Table4[[#This Row],[rxn     upper-bound     lower-bound]],Table4[[#This Row],[rxn]]),Table4[[#This Row],[lb]],-1)))</f>
        <v>0.78062693000000005</v>
      </c>
      <c r="I2182" s="1" t="str">
        <f>_xlfn.TEXTAFTER(Table4[[#This Row],[rxn     upper-bound     lower-bound]]," ",-1)</f>
        <v>0.00000000</v>
      </c>
    </row>
    <row r="2183" spans="1:9">
      <c r="A2183" s="1" t="s">
        <v>15099</v>
      </c>
      <c r="B2183" s="1" t="str">
        <f>_xlfn.TEXTBEFORE(ENZLOAD[[#This Row],[ENZLOAD (from enz_from_proteome)]]," ")</f>
        <v>ENZLOAD-PRAGSi_c_FWD-rt5891</v>
      </c>
      <c r="C2183" s="1">
        <f>_xlfn.NUMBERVALUE(_xlfn.TEXTAFTER(ENZLOAD[[#This Row],[ENZLOAD (from enz_from_proteome)]]," ",-1))</f>
        <v>3.4568051297300001E-6</v>
      </c>
      <c r="F2183" s="1" t="s">
        <v>18792</v>
      </c>
      <c r="G2183" s="1" t="str">
        <f>_xlfn.TEXTBEFORE(Table4[[#This Row],[rxn     upper-bound     lower-bound]]," ")</f>
        <v>ENZLOAD-PRAGSi_c_FWD-rt5891</v>
      </c>
      <c r="H2183" s="1">
        <f>_xlfn.NUMBERVALUE(TRIM(_xlfn.TEXTBEFORE(_xlfn.TEXTAFTER(Table4[[#This Row],[rxn     upper-bound     lower-bound]],Table4[[#This Row],[rxn]]),Table4[[#This Row],[lb]],-1)))</f>
        <v>0.50791545999999999</v>
      </c>
      <c r="I2183" s="1" t="str">
        <f>_xlfn.TEXTAFTER(Table4[[#This Row],[rxn     upper-bound     lower-bound]]," ",-1)</f>
        <v>0.00000000</v>
      </c>
    </row>
    <row r="2184" spans="1:9">
      <c r="A2184" s="1" t="s">
        <v>15100</v>
      </c>
      <c r="B2184" s="1" t="str">
        <f>_xlfn.TEXTBEFORE(ENZLOAD[[#This Row],[ENZLOAD (from enz_from_proteome)]]," ")</f>
        <v>ENZLOAD-PRAIS_c_FWD-rt5891</v>
      </c>
      <c r="C2184" s="1">
        <f>_xlfn.NUMBERVALUE(_xlfn.TEXTAFTER(ENZLOAD[[#This Row],[ENZLOAD (from enz_from_proteome)]]," ",-1))</f>
        <v>3.4568051297300001E-6</v>
      </c>
      <c r="F2184" s="1" t="s">
        <v>18793</v>
      </c>
      <c r="G2184" s="1" t="str">
        <f>_xlfn.TEXTBEFORE(Table4[[#This Row],[rxn     upper-bound     lower-bound]]," ")</f>
        <v>ENZLOAD-PRAIi_c_FWD-rt8196</v>
      </c>
      <c r="H2184" s="1">
        <f>_xlfn.NUMBERVALUE(TRIM(_xlfn.TEXTBEFORE(_xlfn.TEXTAFTER(Table4[[#This Row],[rxn     upper-bound     lower-bound]],Table4[[#This Row],[rxn]]),Table4[[#This Row],[lb]],-1)))</f>
        <v>0.51868170999999996</v>
      </c>
      <c r="I2184" s="1" t="str">
        <f>_xlfn.TEXTAFTER(Table4[[#This Row],[rxn     upper-bound     lower-bound]]," ",-1)</f>
        <v>0.00000000</v>
      </c>
    </row>
    <row r="2185" spans="1:9">
      <c r="A2185" s="1" t="s">
        <v>15101</v>
      </c>
      <c r="B2185" s="1" t="str">
        <f>_xlfn.TEXTBEFORE(ENZLOAD[[#This Row],[ENZLOAD (from enz_from_proteome)]]," ")</f>
        <v>ENZLOAD-PRAIi_c_FWD-rt8196</v>
      </c>
      <c r="C2185" s="1">
        <f>_xlfn.NUMBERVALUE(_xlfn.TEXTAFTER(ENZLOAD[[#This Row],[ENZLOAD (from enz_from_proteome)]]," ",-1))</f>
        <v>9.6776587559000001E-7</v>
      </c>
      <c r="F2185" s="1" t="s">
        <v>18794</v>
      </c>
      <c r="G2185" s="1" t="str">
        <f>_xlfn.TEXTBEFORE(Table4[[#This Row],[rxn     upper-bound     lower-bound]]," ")</f>
        <v>ENZLOAD-PRAIS_c_FWD-rt5891</v>
      </c>
      <c r="H2185" s="1">
        <f>_xlfn.NUMBERVALUE(TRIM(_xlfn.TEXTBEFORE(_xlfn.TEXTAFTER(Table4[[#This Row],[rxn     upper-bound     lower-bound]],Table4[[#This Row],[rxn]]),Table4[[#This Row],[lb]],-1)))</f>
        <v>0.50791545999999999</v>
      </c>
      <c r="I2185" s="1" t="str">
        <f>_xlfn.TEXTAFTER(Table4[[#This Row],[rxn     upper-bound     lower-bound]]," ",-1)</f>
        <v>0.00000000</v>
      </c>
    </row>
    <row r="2186" spans="1:9">
      <c r="A2186" s="1" t="s">
        <v>15102</v>
      </c>
      <c r="B2186" s="1" t="str">
        <f>_xlfn.TEXTBEFORE(ENZLOAD[[#This Row],[ENZLOAD (from enz_from_proteome)]]," ")</f>
        <v>ENZLOAD-PRAMPC_c_FWD-rt3278</v>
      </c>
      <c r="C2186" s="1">
        <f>_xlfn.NUMBERVALUE(_xlfn.TEXTAFTER(ENZLOAD[[#This Row],[ENZLOAD (from enz_from_proteome)]]," ",-1))</f>
        <v>9.2551671472999897E-7</v>
      </c>
      <c r="F2186" s="1" t="s">
        <v>18795</v>
      </c>
      <c r="G2186" s="1" t="str">
        <f>_xlfn.TEXTBEFORE(Table4[[#This Row],[rxn     upper-bound     lower-bound]]," ")</f>
        <v>ENZLOAD-PRAMPC_c_FWD-rt3278</v>
      </c>
      <c r="H2186" s="1">
        <f>_xlfn.NUMBERVALUE(TRIM(_xlfn.TEXTBEFORE(_xlfn.TEXTAFTER(Table4[[#This Row],[rxn     upper-bound     lower-bound]],Table4[[#This Row],[rxn]]),Table4[[#This Row],[lb]],-1)))</f>
        <v>0.45609481000000002</v>
      </c>
      <c r="I2186" s="1" t="str">
        <f>_xlfn.TEXTAFTER(Table4[[#This Row],[rxn     upper-bound     lower-bound]]," ",-1)</f>
        <v>0.00000000</v>
      </c>
    </row>
    <row r="2187" spans="1:9">
      <c r="A2187" s="1" t="s">
        <v>15103</v>
      </c>
      <c r="B2187" s="1" t="str">
        <f>_xlfn.TEXTBEFORE(ENZLOAD[[#This Row],[ENZLOAD (from enz_from_proteome)]]," ")</f>
        <v>ENZLOAD-PRASCSi_c_FWD-rt0852</v>
      </c>
      <c r="C2187" s="1">
        <f>_xlfn.NUMBERVALUE(_xlfn.TEXTAFTER(ENZLOAD[[#This Row],[ENZLOAD (from enz_from_proteome)]]," ",-1))</f>
        <v>2.93538544781E-6</v>
      </c>
      <c r="F2187" s="1" t="s">
        <v>18796</v>
      </c>
      <c r="G2187" s="1" t="str">
        <f>_xlfn.TEXTBEFORE(Table4[[#This Row],[rxn     upper-bound     lower-bound]]," ")</f>
        <v>ENZLOAD-PRASCSi_c_FWD-rt0852</v>
      </c>
      <c r="H2187" s="1">
        <f>_xlfn.NUMBERVALUE(TRIM(_xlfn.TEXTBEFORE(_xlfn.TEXTAFTER(Table4[[#This Row],[rxn     upper-bound     lower-bound]],Table4[[#This Row],[rxn]]),Table4[[#This Row],[lb]],-1)))</f>
        <v>1.20321221</v>
      </c>
      <c r="I2187" s="1" t="str">
        <f>_xlfn.TEXTAFTER(Table4[[#This Row],[rxn     upper-bound     lower-bound]]," ",-1)</f>
        <v>0.00000000</v>
      </c>
    </row>
    <row r="2188" spans="1:9">
      <c r="A2188" s="1" t="s">
        <v>15104</v>
      </c>
      <c r="B2188" s="1" t="str">
        <f>_xlfn.TEXTBEFORE(ENZLOAD[[#This Row],[ENZLOAD (from enz_from_proteome)]]," ")</f>
        <v>ENZLOAD-PRATPP_c_FWD-rt3278</v>
      </c>
      <c r="C2188" s="1">
        <f>_xlfn.NUMBERVALUE(_xlfn.TEXTAFTER(ENZLOAD[[#This Row],[ENZLOAD (from enz_from_proteome)]]," ",-1))</f>
        <v>9.2551671472999897E-7</v>
      </c>
      <c r="F2188" s="1" t="s">
        <v>18797</v>
      </c>
      <c r="G2188" s="1" t="str">
        <f>_xlfn.TEXTBEFORE(Table4[[#This Row],[rxn     upper-bound     lower-bound]]," ")</f>
        <v>ENZLOAD-PRATPP_c_FWD-rt3278</v>
      </c>
      <c r="H2188" s="1">
        <f>_xlfn.NUMBERVALUE(TRIM(_xlfn.TEXTBEFORE(_xlfn.TEXTAFTER(Table4[[#This Row],[rxn     upper-bound     lower-bound]],Table4[[#This Row],[rxn]]),Table4[[#This Row],[lb]],-1)))</f>
        <v>0.45609481000000002</v>
      </c>
      <c r="I2188" s="1" t="str">
        <f>_xlfn.TEXTAFTER(Table4[[#This Row],[rxn     upper-bound     lower-bound]]," ",-1)</f>
        <v>0.00000000</v>
      </c>
    </row>
    <row r="2189" spans="1:9">
      <c r="A2189" s="1" t="s">
        <v>15105</v>
      </c>
      <c r="B2189" s="1" t="str">
        <f>_xlfn.TEXTBEFORE(ENZLOAD[[#This Row],[ENZLOAD (from enz_from_proteome)]]," ")</f>
        <v>ENZLOAD-PRENT10_l_FWD-rt4281</v>
      </c>
      <c r="C2189" s="1">
        <f>_xlfn.NUMBERVALUE(_xlfn.TEXTAFTER(ENZLOAD[[#This Row],[ENZLOAD (from enz_from_proteome)]]," ",-1))</f>
        <v>8.7024958559999997E-8</v>
      </c>
      <c r="F2189" s="1" t="s">
        <v>18798</v>
      </c>
      <c r="G2189" s="1" t="str">
        <f>_xlfn.TEXTBEFORE(Table4[[#This Row],[rxn     upper-bound     lower-bound]]," ")</f>
        <v>ENZLOAD-PRENT10_l_FWD-rt4281</v>
      </c>
      <c r="H2189" s="1">
        <f>_xlfn.NUMBERVALUE(TRIM(_xlfn.TEXTBEFORE(_xlfn.TEXTAFTER(Table4[[#This Row],[rxn     upper-bound     lower-bound]],Table4[[#This Row],[rxn]]),Table4[[#This Row],[lb]],-1)))</f>
        <v>1.27938989</v>
      </c>
      <c r="I2189" s="1" t="str">
        <f>_xlfn.TEXTAFTER(Table4[[#This Row],[rxn     upper-bound     lower-bound]]," ",-1)</f>
        <v>0.00000000</v>
      </c>
    </row>
    <row r="2190" spans="1:9">
      <c r="A2190" s="1" t="s">
        <v>15106</v>
      </c>
      <c r="B2190" s="1" t="str">
        <f>_xlfn.TEXTBEFORE(ENZLOAD[[#This Row],[ENZLOAD (from enz_from_proteome)]]," ")</f>
        <v>ENZLOAD-PRENT11_l_FWD-rt4281</v>
      </c>
      <c r="C2190" s="1">
        <f>_xlfn.NUMBERVALUE(_xlfn.TEXTAFTER(ENZLOAD[[#This Row],[ENZLOAD (from enz_from_proteome)]]," ",-1))</f>
        <v>8.7024958559999997E-8</v>
      </c>
      <c r="F2190" s="1" t="s">
        <v>18799</v>
      </c>
      <c r="G2190" s="1" t="str">
        <f>_xlfn.TEXTBEFORE(Table4[[#This Row],[rxn     upper-bound     lower-bound]]," ")</f>
        <v>ENZLOAD-PRENT11_l_FWD-rt4281</v>
      </c>
      <c r="H2190" s="1">
        <f>_xlfn.NUMBERVALUE(TRIM(_xlfn.TEXTBEFORE(_xlfn.TEXTAFTER(Table4[[#This Row],[rxn     upper-bound     lower-bound]],Table4[[#This Row],[rxn]]),Table4[[#This Row],[lb]],-1)))</f>
        <v>1.27938989</v>
      </c>
      <c r="I2190" s="1" t="str">
        <f>_xlfn.TEXTAFTER(Table4[[#This Row],[rxn     upper-bound     lower-bound]]," ",-1)</f>
        <v>0.00000000</v>
      </c>
    </row>
    <row r="2191" spans="1:9">
      <c r="A2191" s="1" t="s">
        <v>15107</v>
      </c>
      <c r="B2191" s="1" t="str">
        <f>_xlfn.TEXTBEFORE(ENZLOAD[[#This Row],[ENZLOAD (from enz_from_proteome)]]," ")</f>
        <v>ENZLOAD-PRENT12_l_FWD-rt4281</v>
      </c>
      <c r="C2191" s="1">
        <f>_xlfn.NUMBERVALUE(_xlfn.TEXTAFTER(ENZLOAD[[#This Row],[ENZLOAD (from enz_from_proteome)]]," ",-1))</f>
        <v>8.7024958559999997E-8</v>
      </c>
      <c r="F2191" s="1" t="s">
        <v>18800</v>
      </c>
      <c r="G2191" s="1" t="str">
        <f>_xlfn.TEXTBEFORE(Table4[[#This Row],[rxn     upper-bound     lower-bound]]," ")</f>
        <v>ENZLOAD-PRENT12_l_FWD-rt4281</v>
      </c>
      <c r="H2191" s="1">
        <f>_xlfn.NUMBERVALUE(TRIM(_xlfn.TEXTBEFORE(_xlfn.TEXTAFTER(Table4[[#This Row],[rxn     upper-bound     lower-bound]],Table4[[#This Row],[rxn]]),Table4[[#This Row],[lb]],-1)))</f>
        <v>1.27938989</v>
      </c>
      <c r="I2191" s="1" t="str">
        <f>_xlfn.TEXTAFTER(Table4[[#This Row],[rxn     upper-bound     lower-bound]]," ",-1)</f>
        <v>0.00000000</v>
      </c>
    </row>
    <row r="2192" spans="1:9">
      <c r="A2192" s="1" t="s">
        <v>15108</v>
      </c>
      <c r="B2192" s="1" t="str">
        <f>_xlfn.TEXTBEFORE(ENZLOAD[[#This Row],[ENZLOAD (from enz_from_proteome)]]," ")</f>
        <v>ENZLOAD-PRENT13_l_FWD-rt4281</v>
      </c>
      <c r="C2192" s="1">
        <f>_xlfn.NUMBERVALUE(_xlfn.TEXTAFTER(ENZLOAD[[#This Row],[ENZLOAD (from enz_from_proteome)]]," ",-1))</f>
        <v>8.7024958559999997E-8</v>
      </c>
      <c r="F2192" s="1" t="s">
        <v>18801</v>
      </c>
      <c r="G2192" s="1" t="str">
        <f>_xlfn.TEXTBEFORE(Table4[[#This Row],[rxn     upper-bound     lower-bound]]," ")</f>
        <v>ENZLOAD-PRENT13_l_FWD-rt4281</v>
      </c>
      <c r="H2192" s="1">
        <f>_xlfn.NUMBERVALUE(TRIM(_xlfn.TEXTBEFORE(_xlfn.TEXTAFTER(Table4[[#This Row],[rxn     upper-bound     lower-bound]],Table4[[#This Row],[rxn]]),Table4[[#This Row],[lb]],-1)))</f>
        <v>1.27938989</v>
      </c>
      <c r="I2192" s="1" t="str">
        <f>_xlfn.TEXTAFTER(Table4[[#This Row],[rxn     upper-bound     lower-bound]]," ",-1)</f>
        <v>0.00000000</v>
      </c>
    </row>
    <row r="2193" spans="1:9">
      <c r="A2193" s="1" t="s">
        <v>15109</v>
      </c>
      <c r="B2193" s="1" t="str">
        <f>_xlfn.TEXTBEFORE(ENZLOAD[[#This Row],[ENZLOAD (from enz_from_proteome)]]," ")</f>
        <v>ENZLOAD-PRENT14_l_FWD-rt4281</v>
      </c>
      <c r="C2193" s="1">
        <f>_xlfn.NUMBERVALUE(_xlfn.TEXTAFTER(ENZLOAD[[#This Row],[ENZLOAD (from enz_from_proteome)]]," ",-1))</f>
        <v>8.7024958559999997E-8</v>
      </c>
      <c r="F2193" s="1" t="s">
        <v>18802</v>
      </c>
      <c r="G2193" s="1" t="str">
        <f>_xlfn.TEXTBEFORE(Table4[[#This Row],[rxn     upper-bound     lower-bound]]," ")</f>
        <v>ENZLOAD-PRENT14_l_FWD-rt4281</v>
      </c>
      <c r="H2193" s="1">
        <f>_xlfn.NUMBERVALUE(TRIM(_xlfn.TEXTBEFORE(_xlfn.TEXTAFTER(Table4[[#This Row],[rxn     upper-bound     lower-bound]],Table4[[#This Row],[rxn]]),Table4[[#This Row],[lb]],-1)))</f>
        <v>1.27938989</v>
      </c>
      <c r="I2193" s="1" t="str">
        <f>_xlfn.TEXTAFTER(Table4[[#This Row],[rxn     upper-bound     lower-bound]]," ",-1)</f>
        <v>0.00000000</v>
      </c>
    </row>
    <row r="2194" spans="1:9">
      <c r="A2194" s="1" t="s">
        <v>15110</v>
      </c>
      <c r="B2194" s="1" t="str">
        <f>_xlfn.TEXTBEFORE(ENZLOAD[[#This Row],[ENZLOAD (from enz_from_proteome)]]," ")</f>
        <v>ENZLOAD-PRENT15_l_FWD-rt4281</v>
      </c>
      <c r="C2194" s="1">
        <f>_xlfn.NUMBERVALUE(_xlfn.TEXTAFTER(ENZLOAD[[#This Row],[ENZLOAD (from enz_from_proteome)]]," ",-1))</f>
        <v>8.7024958559999997E-8</v>
      </c>
      <c r="F2194" s="1" t="s">
        <v>18803</v>
      </c>
      <c r="G2194" s="1" t="str">
        <f>_xlfn.TEXTBEFORE(Table4[[#This Row],[rxn     upper-bound     lower-bound]]," ")</f>
        <v>ENZLOAD-PRENT15_l_FWD-rt4281</v>
      </c>
      <c r="H2194" s="1">
        <f>_xlfn.NUMBERVALUE(TRIM(_xlfn.TEXTBEFORE(_xlfn.TEXTAFTER(Table4[[#This Row],[rxn     upper-bound     lower-bound]],Table4[[#This Row],[rxn]]),Table4[[#This Row],[lb]],-1)))</f>
        <v>1.27938989</v>
      </c>
      <c r="I2194" s="1" t="str">
        <f>_xlfn.TEXTAFTER(Table4[[#This Row],[rxn     upper-bound     lower-bound]]," ",-1)</f>
        <v>0.00000000</v>
      </c>
    </row>
    <row r="2195" spans="1:9">
      <c r="A2195" s="1" t="s">
        <v>15111</v>
      </c>
      <c r="B2195" s="1" t="str">
        <f>_xlfn.TEXTBEFORE(ENZLOAD[[#This Row],[ENZLOAD (from enz_from_proteome)]]," ")</f>
        <v>ENZLOAD-PRENT16_l_FWD-rt4281</v>
      </c>
      <c r="C2195" s="1">
        <f>_xlfn.NUMBERVALUE(_xlfn.TEXTAFTER(ENZLOAD[[#This Row],[ENZLOAD (from enz_from_proteome)]]," ",-1))</f>
        <v>8.7024958559999997E-8</v>
      </c>
      <c r="F2195" s="1" t="s">
        <v>18804</v>
      </c>
      <c r="G2195" s="1" t="str">
        <f>_xlfn.TEXTBEFORE(Table4[[#This Row],[rxn     upper-bound     lower-bound]]," ")</f>
        <v>ENZLOAD-PRENT16_l_FWD-rt4281</v>
      </c>
      <c r="H2195" s="1">
        <f>_xlfn.NUMBERVALUE(TRIM(_xlfn.TEXTBEFORE(_xlfn.TEXTAFTER(Table4[[#This Row],[rxn     upper-bound     lower-bound]],Table4[[#This Row],[rxn]]),Table4[[#This Row],[lb]],-1)))</f>
        <v>1.27938989</v>
      </c>
      <c r="I2195" s="1" t="str">
        <f>_xlfn.TEXTAFTER(Table4[[#This Row],[rxn     upper-bound     lower-bound]]," ",-1)</f>
        <v>0.00000000</v>
      </c>
    </row>
    <row r="2196" spans="1:9">
      <c r="A2196" s="1" t="s">
        <v>15112</v>
      </c>
      <c r="B2196" s="1" t="str">
        <f>_xlfn.TEXTBEFORE(ENZLOAD[[#This Row],[ENZLOAD (from enz_from_proteome)]]," ")</f>
        <v>ENZLOAD-PRENT16_l_REV-rt4281</v>
      </c>
      <c r="C2196" s="1">
        <f>_xlfn.NUMBERVALUE(_xlfn.TEXTAFTER(ENZLOAD[[#This Row],[ENZLOAD (from enz_from_proteome)]]," ",-1))</f>
        <v>8.7024958559999997E-8</v>
      </c>
      <c r="F2196" s="1" t="s">
        <v>18805</v>
      </c>
      <c r="G2196" s="1" t="str">
        <f>_xlfn.TEXTBEFORE(Table4[[#This Row],[rxn     upper-bound     lower-bound]]," ")</f>
        <v>ENZLOAD-PRENT16_l_REV-rt4281</v>
      </c>
      <c r="H2196" s="1">
        <f>_xlfn.NUMBERVALUE(TRIM(_xlfn.TEXTBEFORE(_xlfn.TEXTAFTER(Table4[[#This Row],[rxn     upper-bound     lower-bound]],Table4[[#This Row],[rxn]]),Table4[[#This Row],[lb]],-1)))</f>
        <v>1.27938989</v>
      </c>
      <c r="I2196" s="1" t="str">
        <f>_xlfn.TEXTAFTER(Table4[[#This Row],[rxn     upper-bound     lower-bound]]," ",-1)</f>
        <v>0.00000000</v>
      </c>
    </row>
    <row r="2197" spans="1:9">
      <c r="A2197" s="1" t="s">
        <v>15113</v>
      </c>
      <c r="B2197" s="1" t="str">
        <f>_xlfn.TEXTBEFORE(ENZLOAD[[#This Row],[ENZLOAD (from enz_from_proteome)]]," ")</f>
        <v>ENZLOAD-PRENT17_l_FWD-rt4281</v>
      </c>
      <c r="C2197" s="1">
        <f>_xlfn.NUMBERVALUE(_xlfn.TEXTAFTER(ENZLOAD[[#This Row],[ENZLOAD (from enz_from_proteome)]]," ",-1))</f>
        <v>8.7024958559999997E-8</v>
      </c>
      <c r="F2197" s="1" t="s">
        <v>18806</v>
      </c>
      <c r="G2197" s="1" t="str">
        <f>_xlfn.TEXTBEFORE(Table4[[#This Row],[rxn     upper-bound     lower-bound]]," ")</f>
        <v>ENZLOAD-PRENT17_l_FWD-rt4281</v>
      </c>
      <c r="H2197" s="1">
        <f>_xlfn.NUMBERVALUE(TRIM(_xlfn.TEXTBEFORE(_xlfn.TEXTAFTER(Table4[[#This Row],[rxn     upper-bound     lower-bound]],Table4[[#This Row],[rxn]]),Table4[[#This Row],[lb]],-1)))</f>
        <v>1.27938989</v>
      </c>
      <c r="I2197" s="1" t="str">
        <f>_xlfn.TEXTAFTER(Table4[[#This Row],[rxn     upper-bound     lower-bound]]," ",-1)</f>
        <v>0.00000000</v>
      </c>
    </row>
    <row r="2198" spans="1:9">
      <c r="A2198" s="1" t="s">
        <v>15114</v>
      </c>
      <c r="B2198" s="1" t="str">
        <f>_xlfn.TEXTBEFORE(ENZLOAD[[#This Row],[ENZLOAD (from enz_from_proteome)]]," ")</f>
        <v>ENZLOAD-PRENT17_l_REV-rt4281</v>
      </c>
      <c r="C2198" s="1">
        <f>_xlfn.NUMBERVALUE(_xlfn.TEXTAFTER(ENZLOAD[[#This Row],[ENZLOAD (from enz_from_proteome)]]," ",-1))</f>
        <v>8.7024958559999997E-8</v>
      </c>
      <c r="F2198" s="1" t="s">
        <v>18807</v>
      </c>
      <c r="G2198" s="1" t="str">
        <f>_xlfn.TEXTBEFORE(Table4[[#This Row],[rxn     upper-bound     lower-bound]]," ")</f>
        <v>ENZLOAD-PRENT17_l_REV-rt4281</v>
      </c>
      <c r="H2198" s="1">
        <f>_xlfn.NUMBERVALUE(TRIM(_xlfn.TEXTBEFORE(_xlfn.TEXTAFTER(Table4[[#This Row],[rxn     upper-bound     lower-bound]],Table4[[#This Row],[rxn]]),Table4[[#This Row],[lb]],-1)))</f>
        <v>1.27938989</v>
      </c>
      <c r="I2198" s="1" t="str">
        <f>_xlfn.TEXTAFTER(Table4[[#This Row],[rxn     upper-bound     lower-bound]]," ",-1)</f>
        <v>0.00000000</v>
      </c>
    </row>
    <row r="2199" spans="1:9">
      <c r="A2199" s="1" t="s">
        <v>15115</v>
      </c>
      <c r="B2199" s="1" t="str">
        <f>_xlfn.TEXTBEFORE(ENZLOAD[[#This Row],[ENZLOAD (from enz_from_proteome)]]," ")</f>
        <v>ENZLOAD-PRENT18_l_FWD-rt4281</v>
      </c>
      <c r="C2199" s="1">
        <f>_xlfn.NUMBERVALUE(_xlfn.TEXTAFTER(ENZLOAD[[#This Row],[ENZLOAD (from enz_from_proteome)]]," ",-1))</f>
        <v>8.7024958559999997E-8</v>
      </c>
      <c r="F2199" s="1" t="s">
        <v>18808</v>
      </c>
      <c r="G2199" s="1" t="str">
        <f>_xlfn.TEXTBEFORE(Table4[[#This Row],[rxn     upper-bound     lower-bound]]," ")</f>
        <v>ENZLOAD-PRENT18_l_FWD-rt4281</v>
      </c>
      <c r="H2199" s="1">
        <f>_xlfn.NUMBERVALUE(TRIM(_xlfn.TEXTBEFORE(_xlfn.TEXTAFTER(Table4[[#This Row],[rxn     upper-bound     lower-bound]],Table4[[#This Row],[rxn]]),Table4[[#This Row],[lb]],-1)))</f>
        <v>1.27938989</v>
      </c>
      <c r="I2199" s="1" t="str">
        <f>_xlfn.TEXTAFTER(Table4[[#This Row],[rxn     upper-bound     lower-bound]]," ",-1)</f>
        <v>0.00000000</v>
      </c>
    </row>
    <row r="2200" spans="1:9">
      <c r="A2200" s="1" t="s">
        <v>15116</v>
      </c>
      <c r="B2200" s="1" t="str">
        <f>_xlfn.TEXTBEFORE(ENZLOAD[[#This Row],[ENZLOAD (from enz_from_proteome)]]," ")</f>
        <v>ENZLOAD-PRENT19_l_FWD-rt4281</v>
      </c>
      <c r="C2200" s="1">
        <f>_xlfn.NUMBERVALUE(_xlfn.TEXTAFTER(ENZLOAD[[#This Row],[ENZLOAD (from enz_from_proteome)]]," ",-1))</f>
        <v>8.7024958559999997E-8</v>
      </c>
      <c r="F2200" s="1" t="s">
        <v>18809</v>
      </c>
      <c r="G2200" s="1" t="str">
        <f>_xlfn.TEXTBEFORE(Table4[[#This Row],[rxn     upper-bound     lower-bound]]," ")</f>
        <v>ENZLOAD-PRENT19_l_FWD-rt4281</v>
      </c>
      <c r="H2200" s="1">
        <f>_xlfn.NUMBERVALUE(TRIM(_xlfn.TEXTBEFORE(_xlfn.TEXTAFTER(Table4[[#This Row],[rxn     upper-bound     lower-bound]],Table4[[#This Row],[rxn]]),Table4[[#This Row],[lb]],-1)))</f>
        <v>1.27938989</v>
      </c>
      <c r="I2200" s="1" t="str">
        <f>_xlfn.TEXTAFTER(Table4[[#This Row],[rxn     upper-bound     lower-bound]]," ",-1)</f>
        <v>0.00000000</v>
      </c>
    </row>
    <row r="2201" spans="1:9">
      <c r="A2201" s="1" t="s">
        <v>15117</v>
      </c>
      <c r="B2201" s="1" t="str">
        <f>_xlfn.TEXTBEFORE(ENZLOAD[[#This Row],[ENZLOAD (from enz_from_proteome)]]," ")</f>
        <v>ENZLOAD-PRENT20_l_FWD-rt4281</v>
      </c>
      <c r="C2201" s="1">
        <f>_xlfn.NUMBERVALUE(_xlfn.TEXTAFTER(ENZLOAD[[#This Row],[ENZLOAD (from enz_from_proteome)]]," ",-1))</f>
        <v>8.7024958559999997E-8</v>
      </c>
      <c r="F2201" s="1" t="s">
        <v>18810</v>
      </c>
      <c r="G2201" s="1" t="str">
        <f>_xlfn.TEXTBEFORE(Table4[[#This Row],[rxn     upper-bound     lower-bound]]," ")</f>
        <v>ENZLOAD-PRENT20_l_FWD-rt4281</v>
      </c>
      <c r="H2201" s="1">
        <f>_xlfn.NUMBERVALUE(TRIM(_xlfn.TEXTBEFORE(_xlfn.TEXTAFTER(Table4[[#This Row],[rxn     upper-bound     lower-bound]],Table4[[#This Row],[rxn]]),Table4[[#This Row],[lb]],-1)))</f>
        <v>1.27938989</v>
      </c>
      <c r="I2201" s="1" t="str">
        <f>_xlfn.TEXTAFTER(Table4[[#This Row],[rxn     upper-bound     lower-bound]]," ",-1)</f>
        <v>0.00000000</v>
      </c>
    </row>
    <row r="2202" spans="1:9">
      <c r="A2202" s="1" t="s">
        <v>15118</v>
      </c>
      <c r="B2202" s="1" t="str">
        <f>_xlfn.TEXTBEFORE(ENZLOAD[[#This Row],[ENZLOAD (from enz_from_proteome)]]," ")</f>
        <v>ENZLOAD-PRENT21_l_FWD-rt4281</v>
      </c>
      <c r="C2202" s="1">
        <f>_xlfn.NUMBERVALUE(_xlfn.TEXTAFTER(ENZLOAD[[#This Row],[ENZLOAD (from enz_from_proteome)]]," ",-1))</f>
        <v>8.7024958559999997E-8</v>
      </c>
      <c r="F2202" s="1" t="s">
        <v>18811</v>
      </c>
      <c r="G2202" s="1" t="str">
        <f>_xlfn.TEXTBEFORE(Table4[[#This Row],[rxn     upper-bound     lower-bound]]," ")</f>
        <v>ENZLOAD-PRENT21_l_FWD-rt4281</v>
      </c>
      <c r="H2202" s="1">
        <f>_xlfn.NUMBERVALUE(TRIM(_xlfn.TEXTBEFORE(_xlfn.TEXTAFTER(Table4[[#This Row],[rxn     upper-bound     lower-bound]],Table4[[#This Row],[rxn]]),Table4[[#This Row],[lb]],-1)))</f>
        <v>1.27938989</v>
      </c>
      <c r="I2202" s="1" t="str">
        <f>_xlfn.TEXTAFTER(Table4[[#This Row],[rxn     upper-bound     lower-bound]]," ",-1)</f>
        <v>0.00000000</v>
      </c>
    </row>
    <row r="2203" spans="1:9">
      <c r="A2203" s="1" t="s">
        <v>15119</v>
      </c>
      <c r="B2203" s="1" t="str">
        <f>_xlfn.TEXTBEFORE(ENZLOAD[[#This Row],[ENZLOAD (from enz_from_proteome)]]," ")</f>
        <v>ENZLOAD-PRENT6_l_FWD-rt4281</v>
      </c>
      <c r="C2203" s="1">
        <f>_xlfn.NUMBERVALUE(_xlfn.TEXTAFTER(ENZLOAD[[#This Row],[ENZLOAD (from enz_from_proteome)]]," ",-1))</f>
        <v>8.7024958559999997E-8</v>
      </c>
      <c r="F2203" s="1" t="s">
        <v>18812</v>
      </c>
      <c r="G2203" s="1" t="str">
        <f>_xlfn.TEXTBEFORE(Table4[[#This Row],[rxn     upper-bound     lower-bound]]," ")</f>
        <v>ENZLOAD-PRENT6_l_FWD-rt4281</v>
      </c>
      <c r="H2203" s="1">
        <f>_xlfn.NUMBERVALUE(TRIM(_xlfn.TEXTBEFORE(_xlfn.TEXTAFTER(Table4[[#This Row],[rxn     upper-bound     lower-bound]],Table4[[#This Row],[rxn]]),Table4[[#This Row],[lb]],-1)))</f>
        <v>1.27938989</v>
      </c>
      <c r="I2203" s="1" t="str">
        <f>_xlfn.TEXTAFTER(Table4[[#This Row],[rxn     upper-bound     lower-bound]]," ",-1)</f>
        <v>0.00000000</v>
      </c>
    </row>
    <row r="2204" spans="1:9">
      <c r="A2204" s="1" t="s">
        <v>15120</v>
      </c>
      <c r="B2204" s="1" t="str">
        <f>_xlfn.TEXTBEFORE(ENZLOAD[[#This Row],[ENZLOAD (from enz_from_proteome)]]," ")</f>
        <v>ENZLOAD-PRENT7_l_FWD-rt4281</v>
      </c>
      <c r="C2204" s="1">
        <f>_xlfn.NUMBERVALUE(_xlfn.TEXTAFTER(ENZLOAD[[#This Row],[ENZLOAD (from enz_from_proteome)]]," ",-1))</f>
        <v>8.7024958559999997E-8</v>
      </c>
      <c r="F2204" s="1" t="s">
        <v>18813</v>
      </c>
      <c r="G2204" s="1" t="str">
        <f>_xlfn.TEXTBEFORE(Table4[[#This Row],[rxn     upper-bound     lower-bound]]," ")</f>
        <v>ENZLOAD-PRENT7_l_FWD-rt4281</v>
      </c>
      <c r="H2204" s="1">
        <f>_xlfn.NUMBERVALUE(TRIM(_xlfn.TEXTBEFORE(_xlfn.TEXTAFTER(Table4[[#This Row],[rxn     upper-bound     lower-bound]],Table4[[#This Row],[rxn]]),Table4[[#This Row],[lb]],-1)))</f>
        <v>1.27938989</v>
      </c>
      <c r="I2204" s="1" t="str">
        <f>_xlfn.TEXTAFTER(Table4[[#This Row],[rxn     upper-bound     lower-bound]]," ",-1)</f>
        <v>0.00000000</v>
      </c>
    </row>
    <row r="2205" spans="1:9">
      <c r="A2205" s="1" t="s">
        <v>15121</v>
      </c>
      <c r="B2205" s="1" t="str">
        <f>_xlfn.TEXTBEFORE(ENZLOAD[[#This Row],[ENZLOAD (from enz_from_proteome)]]," ")</f>
        <v>ENZLOAD-PRENT8_l_FWD-rt4281</v>
      </c>
      <c r="C2205" s="1">
        <f>_xlfn.NUMBERVALUE(_xlfn.TEXTAFTER(ENZLOAD[[#This Row],[ENZLOAD (from enz_from_proteome)]]," ",-1))</f>
        <v>8.7024958559999997E-8</v>
      </c>
      <c r="F2205" s="1" t="s">
        <v>18814</v>
      </c>
      <c r="G2205" s="1" t="str">
        <f>_xlfn.TEXTBEFORE(Table4[[#This Row],[rxn     upper-bound     lower-bound]]," ")</f>
        <v>ENZLOAD-PRENT8_l_FWD-rt4281</v>
      </c>
      <c r="H2205" s="1">
        <f>_xlfn.NUMBERVALUE(TRIM(_xlfn.TEXTBEFORE(_xlfn.TEXTAFTER(Table4[[#This Row],[rxn     upper-bound     lower-bound]],Table4[[#This Row],[rxn]]),Table4[[#This Row],[lb]],-1)))</f>
        <v>1.27938989</v>
      </c>
      <c r="I2205" s="1" t="str">
        <f>_xlfn.TEXTAFTER(Table4[[#This Row],[rxn     upper-bound     lower-bound]]," ",-1)</f>
        <v>0.00000000</v>
      </c>
    </row>
    <row r="2206" spans="1:9">
      <c r="A2206" s="1" t="s">
        <v>15122</v>
      </c>
      <c r="B2206" s="1" t="str">
        <f>_xlfn.TEXTBEFORE(ENZLOAD[[#This Row],[ENZLOAD (from enz_from_proteome)]]," ")</f>
        <v>ENZLOAD-PRENT9_l_FWD-rt4281</v>
      </c>
      <c r="C2206" s="1">
        <f>_xlfn.NUMBERVALUE(_xlfn.TEXTAFTER(ENZLOAD[[#This Row],[ENZLOAD (from enz_from_proteome)]]," ",-1))</f>
        <v>8.7024958559999997E-8</v>
      </c>
      <c r="F2206" s="1" t="s">
        <v>18815</v>
      </c>
      <c r="G2206" s="1" t="str">
        <f>_xlfn.TEXTBEFORE(Table4[[#This Row],[rxn     upper-bound     lower-bound]]," ")</f>
        <v>ENZLOAD-PRENT9_l_FWD-rt4281</v>
      </c>
      <c r="H2206" s="1">
        <f>_xlfn.NUMBERVALUE(TRIM(_xlfn.TEXTBEFORE(_xlfn.TEXTAFTER(Table4[[#This Row],[rxn     upper-bound     lower-bound]],Table4[[#This Row],[rxn]]),Table4[[#This Row],[lb]],-1)))</f>
        <v>1.27938989</v>
      </c>
      <c r="I2206" s="1" t="str">
        <f>_xlfn.TEXTAFTER(Table4[[#This Row],[rxn     upper-bound     lower-bound]]," ",-1)</f>
        <v>0.00000000</v>
      </c>
    </row>
    <row r="2207" spans="1:9">
      <c r="A2207" s="1" t="s">
        <v>15123</v>
      </c>
      <c r="B2207" s="1" t="str">
        <f>_xlfn.TEXTBEFORE(ENZLOAD[[#This Row],[ENZLOAD (from enz_from_proteome)]]," ")</f>
        <v>ENZLOAD-PRFGS_c_FWD-rt6665</v>
      </c>
      <c r="C2207" s="1">
        <f>_xlfn.NUMBERVALUE(_xlfn.TEXTAFTER(ENZLOAD[[#This Row],[ENZLOAD (from enz_from_proteome)]]," ",-1))</f>
        <v>2.1820120764799998E-6</v>
      </c>
      <c r="F2207" s="1" t="s">
        <v>18816</v>
      </c>
      <c r="G2207" s="1" t="str">
        <f>_xlfn.TEXTBEFORE(Table4[[#This Row],[rxn     upper-bound     lower-bound]]," ")</f>
        <v>ENZLOAD-PRFGS_c_FWD-rt6665</v>
      </c>
      <c r="H2207" s="1">
        <f>_xlfn.NUMBERVALUE(TRIM(_xlfn.TEXTBEFORE(_xlfn.TEXTAFTER(Table4[[#This Row],[rxn     upper-bound     lower-bound]],Table4[[#This Row],[rxn]]),Table4[[#This Row],[lb]],-1)))</f>
        <v>0.29073824999999998</v>
      </c>
      <c r="I2207" s="1" t="str">
        <f>_xlfn.TEXTAFTER(Table4[[#This Row],[rxn     upper-bound     lower-bound]]," ",-1)</f>
        <v>0.00000000</v>
      </c>
    </row>
    <row r="2208" spans="1:9">
      <c r="A2208" s="1" t="s">
        <v>15124</v>
      </c>
      <c r="B2208" s="1" t="str">
        <f>_xlfn.TEXTBEFORE(ENZLOAD[[#This Row],[ENZLOAD (from enz_from_proteome)]]," ")</f>
        <v>ENZLOAD-PRMICI_c_FWD-rt3242_c</v>
      </c>
      <c r="C2208" s="1">
        <f>_xlfn.NUMBERVALUE(_xlfn.TEXTAFTER(ENZLOAD[[#This Row],[ENZLOAD (from enz_from_proteome)]]," ",-1))</f>
        <v>2.7397640404000002E-7</v>
      </c>
      <c r="F2208" s="1" t="s">
        <v>18817</v>
      </c>
      <c r="G2208" s="1" t="str">
        <f>_xlfn.TEXTBEFORE(Table4[[#This Row],[rxn     upper-bound     lower-bound]]," ")</f>
        <v>ENZLOAD-PRMICI_c_FWD-rt3242_c</v>
      </c>
      <c r="H2208" s="1">
        <f>_xlfn.NUMBERVALUE(TRIM(_xlfn.TEXTBEFORE(_xlfn.TEXTAFTER(Table4[[#This Row],[rxn     upper-bound     lower-bound]],Table4[[#This Row],[rxn]]),Table4[[#This Row],[lb]],-1)))</f>
        <v>1.51945928</v>
      </c>
      <c r="I2208" s="1" t="str">
        <f>_xlfn.TEXTAFTER(Table4[[#This Row],[rxn     upper-bound     lower-bound]]," ",-1)</f>
        <v>0.00000000</v>
      </c>
    </row>
    <row r="2209" spans="1:9">
      <c r="A2209" s="1" t="s">
        <v>15125</v>
      </c>
      <c r="B2209" s="1" t="str">
        <f>_xlfn.TEXTBEFORE(ENZLOAD[[#This Row],[ENZLOAD (from enz_from_proteome)]]," ")</f>
        <v>ENZLOAD-PROD2_m_FWD-rt6234</v>
      </c>
      <c r="C2209" s="1">
        <f>_xlfn.NUMBERVALUE(_xlfn.TEXTAFTER(ENZLOAD[[#This Row],[ENZLOAD (from enz_from_proteome)]]," ",-1))</f>
        <v>1.293008964E-8</v>
      </c>
      <c r="F2209" s="1" t="s">
        <v>18818</v>
      </c>
      <c r="G2209" s="1" t="str">
        <f>_xlfn.TEXTBEFORE(Table4[[#This Row],[rxn     upper-bound     lower-bound]]," ")</f>
        <v>ENZLOAD-PROD2_m_FWD-rt6234</v>
      </c>
      <c r="H2209" s="1">
        <f>_xlfn.NUMBERVALUE(TRIM(_xlfn.TEXTBEFORE(_xlfn.TEXTAFTER(Table4[[#This Row],[rxn     upper-bound     lower-bound]],Table4[[#This Row],[rxn]]),Table4[[#This Row],[lb]],-1)))</f>
        <v>0.66718071000000001</v>
      </c>
      <c r="I2209" s="1" t="str">
        <f>_xlfn.TEXTAFTER(Table4[[#This Row],[rxn     upper-bound     lower-bound]]," ",-1)</f>
        <v>0.00000000</v>
      </c>
    </row>
    <row r="2210" spans="1:9">
      <c r="A2210" s="1" t="s">
        <v>15126</v>
      </c>
      <c r="B2210" s="1" t="str">
        <f>_xlfn.TEXTBEFORE(ENZLOAD[[#This Row],[ENZLOAD (from enz_from_proteome)]]," ")</f>
        <v>ENZLOAD-PROTRS_c_FWD-rt3118</v>
      </c>
      <c r="C2210" s="1">
        <f>_xlfn.NUMBERVALUE(_xlfn.TEXTAFTER(ENZLOAD[[#This Row],[ENZLOAD (from enz_from_proteome)]]," ",-1))</f>
        <v>5.7658645066899997E-6</v>
      </c>
      <c r="F2210" s="1" t="s">
        <v>18819</v>
      </c>
      <c r="G2210" s="1" t="str">
        <f>_xlfn.TEXTBEFORE(Table4[[#This Row],[rxn     upper-bound     lower-bound]]," ")</f>
        <v>ENZLOAD-PROtps_e_FWD-rt4390</v>
      </c>
      <c r="H2210" s="1">
        <f>_xlfn.NUMBERVALUE(TRIM(_xlfn.TEXTBEFORE(_xlfn.TEXTAFTER(Table4[[#This Row],[rxn     upper-bound     lower-bound]],Table4[[#This Row],[rxn]]),Table4[[#This Row],[lb]],-1)))</f>
        <v>0.71215804000000005</v>
      </c>
      <c r="I2210" s="1" t="str">
        <f>_xlfn.TEXTAFTER(Table4[[#This Row],[rxn     upper-bound     lower-bound]]," ",-1)</f>
        <v>0.00000000</v>
      </c>
    </row>
    <row r="2211" spans="1:9">
      <c r="A2211" s="1" t="s">
        <v>15127</v>
      </c>
      <c r="B2211" s="1" t="str">
        <f>_xlfn.TEXTBEFORE(ENZLOAD[[#This Row],[ENZLOAD (from enz_from_proteome)]]," ")</f>
        <v>ENZLOAD-PROtps_e_FWD-rt4390</v>
      </c>
      <c r="C2211" s="1">
        <f>_xlfn.NUMBERVALUE(_xlfn.TEXTAFTER(ENZLOAD[[#This Row],[ENZLOAD (from enz_from_proteome)]]," ",-1))</f>
        <v>8.3081175610000002E-8</v>
      </c>
      <c r="F2211" s="1" t="s">
        <v>18820</v>
      </c>
      <c r="G2211" s="1" t="str">
        <f>_xlfn.TEXTBEFORE(Table4[[#This Row],[rxn     upper-bound     lower-bound]]," ")</f>
        <v>ENZLOAD-PROtps_e_REV-rt4390</v>
      </c>
      <c r="H2211" s="1">
        <f>_xlfn.NUMBERVALUE(TRIM(_xlfn.TEXTBEFORE(_xlfn.TEXTAFTER(Table4[[#This Row],[rxn     upper-bound     lower-bound]],Table4[[#This Row],[rxn]]),Table4[[#This Row],[lb]],-1)))</f>
        <v>0.71215804000000005</v>
      </c>
      <c r="I2211" s="1" t="str">
        <f>_xlfn.TEXTAFTER(Table4[[#This Row],[rxn     upper-bound     lower-bound]]," ",-1)</f>
        <v>0.00000000</v>
      </c>
    </row>
    <row r="2212" spans="1:9">
      <c r="A2212" s="1" t="s">
        <v>15128</v>
      </c>
      <c r="B2212" s="1" t="str">
        <f>_xlfn.TEXTBEFORE(ENZLOAD[[#This Row],[ENZLOAD (from enz_from_proteome)]]," ")</f>
        <v>ENZLOAD-PROtps_e_FWD-rt5861</v>
      </c>
      <c r="C2212" s="1">
        <f>_xlfn.NUMBERVALUE(_xlfn.TEXTAFTER(ENZLOAD[[#This Row],[ENZLOAD (from enz_from_proteome)]]," ",-1))</f>
        <v>0</v>
      </c>
      <c r="F2212" s="1" t="s">
        <v>18821</v>
      </c>
      <c r="G2212" s="1" t="str">
        <f>_xlfn.TEXTBEFORE(Table4[[#This Row],[rxn     upper-bound     lower-bound]]," ")</f>
        <v>ENZLOAD-PROtps_e_FWD-rt5861</v>
      </c>
      <c r="H2212" s="1">
        <f>_xlfn.NUMBERVALUE(TRIM(_xlfn.TEXTBEFORE(_xlfn.TEXTAFTER(Table4[[#This Row],[rxn     upper-bound     lower-bound]],Table4[[#This Row],[rxn]]),Table4[[#This Row],[lb]],-1)))</f>
        <v>0.66013560000000004</v>
      </c>
      <c r="I2212" s="1" t="str">
        <f>_xlfn.TEXTAFTER(Table4[[#This Row],[rxn     upper-bound     lower-bound]]," ",-1)</f>
        <v>0.00000000</v>
      </c>
    </row>
    <row r="2213" spans="1:9">
      <c r="A2213" s="1" t="s">
        <v>15129</v>
      </c>
      <c r="B2213" s="1" t="str">
        <f>_xlfn.TEXTBEFORE(ENZLOAD[[#This Row],[ENZLOAD (from enz_from_proteome)]]," ")</f>
        <v>ENZLOAD-PROtps_e_REV-rt4390</v>
      </c>
      <c r="C2213" s="1">
        <f>_xlfn.NUMBERVALUE(_xlfn.TEXTAFTER(ENZLOAD[[#This Row],[ENZLOAD (from enz_from_proteome)]]," ",-1))</f>
        <v>8.3081175610000002E-8</v>
      </c>
      <c r="F2213" s="1" t="s">
        <v>18822</v>
      </c>
      <c r="G2213" s="1" t="str">
        <f>_xlfn.TEXTBEFORE(Table4[[#This Row],[rxn     upper-bound     lower-bound]]," ")</f>
        <v>ENZLOAD-PROtps_e_REV-rt5861</v>
      </c>
      <c r="H2213" s="1">
        <f>_xlfn.NUMBERVALUE(TRIM(_xlfn.TEXTBEFORE(_xlfn.TEXTAFTER(Table4[[#This Row],[rxn     upper-bound     lower-bound]],Table4[[#This Row],[rxn]]),Table4[[#This Row],[lb]],-1)))</f>
        <v>0.66013560000000004</v>
      </c>
      <c r="I2213" s="1" t="str">
        <f>_xlfn.TEXTAFTER(Table4[[#This Row],[rxn     upper-bound     lower-bound]]," ",-1)</f>
        <v>0.00000000</v>
      </c>
    </row>
    <row r="2214" spans="1:9">
      <c r="A2214" s="1" t="s">
        <v>15130</v>
      </c>
      <c r="B2214" s="1" t="str">
        <f>_xlfn.TEXTBEFORE(ENZLOAD[[#This Row],[ENZLOAD (from enz_from_proteome)]]," ")</f>
        <v>ENZLOAD-PROtps_e_REV-rt5861</v>
      </c>
      <c r="C2214" s="1">
        <f>_xlfn.NUMBERVALUE(_xlfn.TEXTAFTER(ENZLOAD[[#This Row],[ENZLOAD (from enz_from_proteome)]]," ",-1))</f>
        <v>0</v>
      </c>
      <c r="F2214" s="1" t="s">
        <v>18823</v>
      </c>
      <c r="G2214" s="1" t="str">
        <f>_xlfn.TEXTBEFORE(Table4[[#This Row],[rxn     upper-bound     lower-bound]]," ")</f>
        <v>ENZLOAD-PROTRS_c_FWD-rt3118</v>
      </c>
      <c r="H2214" s="1">
        <f>_xlfn.NUMBERVALUE(TRIM(_xlfn.TEXTBEFORE(_xlfn.TEXTAFTER(Table4[[#This Row],[rxn     upper-bound     lower-bound]],Table4[[#This Row],[rxn]]),Table4[[#This Row],[lb]],-1)))</f>
        <v>0.54816394999999996</v>
      </c>
      <c r="I2214" s="1" t="str">
        <f>_xlfn.TEXTAFTER(Table4[[#This Row],[rxn     upper-bound     lower-bound]]," ",-1)</f>
        <v>0.00000000</v>
      </c>
    </row>
    <row r="2215" spans="1:9">
      <c r="A2215" s="1" t="s">
        <v>15131</v>
      </c>
      <c r="B2215" s="1" t="str">
        <f>_xlfn.TEXTBEFORE(ENZLOAD[[#This Row],[ENZLOAD (from enz_from_proteome)]]," ")</f>
        <v>ENZLOAD-PRPPS_c_FWD-PRS23</v>
      </c>
      <c r="C2215" s="1">
        <f>_xlfn.NUMBERVALUE(_xlfn.TEXTAFTER(ENZLOAD[[#This Row],[ENZLOAD (from enz_from_proteome)]]," ",-1))</f>
        <v>8.5584115337999996E-7</v>
      </c>
      <c r="F2215" s="1" t="s">
        <v>18824</v>
      </c>
      <c r="G2215" s="1" t="str">
        <f>_xlfn.TEXTBEFORE(Table4[[#This Row],[rxn     upper-bound     lower-bound]]," ")</f>
        <v>ENZLOAD-PRPPS_c_FWD-PRS23</v>
      </c>
      <c r="H2215" s="1">
        <f>_xlfn.NUMBERVALUE(TRIM(_xlfn.TEXTBEFORE(_xlfn.TEXTAFTER(Table4[[#This Row],[rxn     upper-bound     lower-bound]],Table4[[#This Row],[rxn]]),Table4[[#This Row],[lb]],-1)))</f>
        <v>0.55800888999999998</v>
      </c>
      <c r="I2215" s="1" t="str">
        <f>_xlfn.TEXTAFTER(Table4[[#This Row],[rxn     upper-bound     lower-bound]]," ",-1)</f>
        <v>0.00000000</v>
      </c>
    </row>
    <row r="2216" spans="1:9">
      <c r="A2216" s="1" t="s">
        <v>15132</v>
      </c>
      <c r="B2216" s="1" t="str">
        <f>_xlfn.TEXTBEFORE(ENZLOAD[[#This Row],[ENZLOAD (from enz_from_proteome)]]," ")</f>
        <v>ENZLOAD-PSCIT_c_FWD-rt5884</v>
      </c>
      <c r="C2216" s="1">
        <f>_xlfn.NUMBERVALUE(_xlfn.TEXTAFTER(ENZLOAD[[#This Row],[ENZLOAD (from enz_from_proteome)]]," ",-1))</f>
        <v>7.2289370215000002E-7</v>
      </c>
      <c r="F2216" s="1" t="s">
        <v>18825</v>
      </c>
      <c r="G2216" s="1" t="str">
        <f>_xlfn.TEXTBEFORE(Table4[[#This Row],[rxn     upper-bound     lower-bound]]," ")</f>
        <v>ENZLOAD-PSCIT_c_FWD-rt5884</v>
      </c>
      <c r="H2216" s="1">
        <f>_xlfn.NUMBERVALUE(TRIM(_xlfn.TEXTBEFORE(_xlfn.TEXTAFTER(Table4[[#This Row],[rxn     upper-bound     lower-bound]],Table4[[#This Row],[rxn]]),Table4[[#This Row],[lb]],-1)))</f>
        <v>0.12078305</v>
      </c>
      <c r="I2216" s="1" t="str">
        <f>_xlfn.TEXTAFTER(Table4[[#This Row],[rxn     upper-bound     lower-bound]]," ",-1)</f>
        <v>0.00000000</v>
      </c>
    </row>
    <row r="2217" spans="1:9">
      <c r="A2217" s="1" t="s">
        <v>15133</v>
      </c>
      <c r="B2217" s="1" t="str">
        <f>_xlfn.TEXTBEFORE(ENZLOAD[[#This Row],[ENZLOAD (from enz_from_proteome)]]," ")</f>
        <v>ENZLOAD-PSD_gm_FWD-rt0683_gm</v>
      </c>
      <c r="C2217" s="1">
        <f>_xlfn.NUMBERVALUE(_xlfn.TEXTAFTER(ENZLOAD[[#This Row],[ENZLOAD (from enz_from_proteome)]]," ",-1))</f>
        <v>0</v>
      </c>
      <c r="F2217" s="1" t="s">
        <v>18826</v>
      </c>
      <c r="G2217" s="1" t="str">
        <f>_xlfn.TEXTBEFORE(Table4[[#This Row],[rxn     upper-bound     lower-bound]]," ")</f>
        <v>ENZLOAD-PSD_gm_FWD-rt0683_gm</v>
      </c>
      <c r="H2217" s="1">
        <f>_xlfn.NUMBERVALUE(TRIM(_xlfn.TEXTBEFORE(_xlfn.TEXTAFTER(Table4[[#This Row],[rxn     upper-bound     lower-bound]],Table4[[#This Row],[rxn]]),Table4[[#This Row],[lb]],-1)))</f>
        <v>1.0275290100000001</v>
      </c>
      <c r="I2217" s="1" t="str">
        <f>_xlfn.TEXTAFTER(Table4[[#This Row],[rxn     upper-bound     lower-bound]]," ",-1)</f>
        <v>0.00000000</v>
      </c>
    </row>
    <row r="2218" spans="1:9">
      <c r="A2218" s="1" t="s">
        <v>15134</v>
      </c>
      <c r="B2218" s="1" t="str">
        <f>_xlfn.TEXTBEFORE(ENZLOAD[[#This Row],[ENZLOAD (from enz_from_proteome)]]," ")</f>
        <v>ENZLOAD-PSD_gm_FWD-rt2529_gm</v>
      </c>
      <c r="C2218" s="1">
        <f>_xlfn.NUMBERVALUE(_xlfn.TEXTAFTER(ENZLOAD[[#This Row],[ENZLOAD (from enz_from_proteome)]]," ",-1))</f>
        <v>0</v>
      </c>
      <c r="F2218" s="1" t="s">
        <v>18827</v>
      </c>
      <c r="G2218" s="1" t="str">
        <f>_xlfn.TEXTBEFORE(Table4[[#This Row],[rxn     upper-bound     lower-bound]]," ")</f>
        <v>ENZLOAD-PSD_gm_FWD-rt2529_gm</v>
      </c>
      <c r="H2218" s="1">
        <f>_xlfn.NUMBERVALUE(TRIM(_xlfn.TEXTBEFORE(_xlfn.TEXTAFTER(Table4[[#This Row],[rxn     upper-bound     lower-bound]],Table4[[#This Row],[rxn]]),Table4[[#This Row],[lb]],-1)))</f>
        <v>0.84441469000000002</v>
      </c>
      <c r="I2218" s="1" t="str">
        <f>_xlfn.TEXTAFTER(Table4[[#This Row],[rxn     upper-bound     lower-bound]]," ",-1)</f>
        <v>0.00000000</v>
      </c>
    </row>
    <row r="2219" spans="1:9">
      <c r="A2219" s="1" t="s">
        <v>15135</v>
      </c>
      <c r="B2219" s="1" t="str">
        <f>_xlfn.TEXTBEFORE(ENZLOAD[[#This Row],[ENZLOAD (from enz_from_proteome)]]," ")</f>
        <v>ENZLOAD-PSD_gm_FWD-rt3078_gm</v>
      </c>
      <c r="C2219" s="1">
        <f>_xlfn.NUMBERVALUE(_xlfn.TEXTAFTER(ENZLOAD[[#This Row],[ENZLOAD (from enz_from_proteome)]]," ",-1))</f>
        <v>4.3459511339999997E-8</v>
      </c>
      <c r="F2219" s="1" t="s">
        <v>18828</v>
      </c>
      <c r="G2219" s="1" t="str">
        <f>_xlfn.TEXTBEFORE(Table4[[#This Row],[rxn     upper-bound     lower-bound]]," ")</f>
        <v>ENZLOAD-PSD_gm_FWD-rt3078_gm</v>
      </c>
      <c r="H2219" s="1">
        <f>_xlfn.NUMBERVALUE(TRIM(_xlfn.TEXTBEFORE(_xlfn.TEXTAFTER(Table4[[#This Row],[rxn     upper-bound     lower-bound]],Table4[[#This Row],[rxn]]),Table4[[#This Row],[lb]],-1)))</f>
        <v>0.31333153000000002</v>
      </c>
      <c r="I2219" s="1" t="str">
        <f>_xlfn.TEXTAFTER(Table4[[#This Row],[rxn     upper-bound     lower-bound]]," ",-1)</f>
        <v>0.00000000</v>
      </c>
    </row>
    <row r="2220" spans="1:9">
      <c r="A2220" s="1" t="s">
        <v>15136</v>
      </c>
      <c r="B2220" s="1" t="str">
        <f>_xlfn.TEXTBEFORE(ENZLOAD[[#This Row],[ENZLOAD (from enz_from_proteome)]]," ")</f>
        <v>ENZLOAD-PSD_mm_FWD-rt2136</v>
      </c>
      <c r="C2220" s="1">
        <f>_xlfn.NUMBERVALUE(_xlfn.TEXTAFTER(ENZLOAD[[#This Row],[ENZLOAD (from enz_from_proteome)]]," ",-1))</f>
        <v>2.4393744950000001E-7</v>
      </c>
      <c r="F2220" s="1" t="s">
        <v>18829</v>
      </c>
      <c r="G2220" s="1" t="str">
        <f>_xlfn.TEXTBEFORE(Table4[[#This Row],[rxn     upper-bound     lower-bound]]," ")</f>
        <v>ENZLOAD-PSD_mm_FWD-rt2136</v>
      </c>
      <c r="H2220" s="1">
        <f>_xlfn.NUMBERVALUE(TRIM(_xlfn.TEXTBEFORE(_xlfn.TEXTAFTER(Table4[[#This Row],[rxn     upper-bound     lower-bound]],Table4[[#This Row],[rxn]]),Table4[[#This Row],[lb]],-1)))</f>
        <v>1.0861833000000001</v>
      </c>
      <c r="I2220" s="1" t="str">
        <f>_xlfn.TEXTAFTER(Table4[[#This Row],[rxn     upper-bound     lower-bound]]," ",-1)</f>
        <v>0.00000000</v>
      </c>
    </row>
    <row r="2221" spans="1:9">
      <c r="A2221" s="1" t="s">
        <v>15137</v>
      </c>
      <c r="B2221" s="1" t="str">
        <f>_xlfn.TEXTBEFORE(ENZLOAD[[#This Row],[ENZLOAD (from enz_from_proteome)]]," ")</f>
        <v>ENZLOAD-PSD_mm_FWD-rt2529_mm</v>
      </c>
      <c r="C2221" s="1">
        <f>_xlfn.NUMBERVALUE(_xlfn.TEXTAFTER(ENZLOAD[[#This Row],[ENZLOAD (from enz_from_proteome)]]," ",-1))</f>
        <v>0</v>
      </c>
      <c r="F2221" s="1" t="s">
        <v>18830</v>
      </c>
      <c r="G2221" s="1" t="str">
        <f>_xlfn.TEXTBEFORE(Table4[[#This Row],[rxn     upper-bound     lower-bound]]," ")</f>
        <v>ENZLOAD-PSD_mm_FWD-rt2529_mm</v>
      </c>
      <c r="H2221" s="1">
        <f>_xlfn.NUMBERVALUE(TRIM(_xlfn.TEXTBEFORE(_xlfn.TEXTAFTER(Table4[[#This Row],[rxn     upper-bound     lower-bound]],Table4[[#This Row],[rxn]]),Table4[[#This Row],[lb]],-1)))</f>
        <v>0.84441469000000002</v>
      </c>
      <c r="I2221" s="1" t="str">
        <f>_xlfn.TEXTAFTER(Table4[[#This Row],[rxn     upper-bound     lower-bound]]," ",-1)</f>
        <v>0.00000000</v>
      </c>
    </row>
    <row r="2222" spans="1:9">
      <c r="A2222" s="1" t="s">
        <v>15138</v>
      </c>
      <c r="B2222" s="1" t="str">
        <f>_xlfn.TEXTBEFORE(ENZLOAD[[#This Row],[ENZLOAD (from enz_from_proteome)]]," ")</f>
        <v>ENZLOAD-PSD_mm_FWD-rt6186</v>
      </c>
      <c r="C2222" s="1">
        <f>_xlfn.NUMBERVALUE(_xlfn.TEXTAFTER(ENZLOAD[[#This Row],[ENZLOAD (from enz_from_proteome)]]," ",-1))</f>
        <v>2.2764255335000001E-7</v>
      </c>
      <c r="F2222" s="1" t="s">
        <v>18831</v>
      </c>
      <c r="G2222" s="1" t="str">
        <f>_xlfn.TEXTBEFORE(Table4[[#This Row],[rxn     upper-bound     lower-bound]]," ")</f>
        <v>ENZLOAD-PSD_mm_FWD-rt6186</v>
      </c>
      <c r="H2222" s="1">
        <f>_xlfn.NUMBERVALUE(TRIM(_xlfn.TEXTBEFORE(_xlfn.TEXTAFTER(Table4[[#This Row],[rxn     upper-bound     lower-bound]],Table4[[#This Row],[rxn]]),Table4[[#This Row],[lb]],-1)))</f>
        <v>0.69015373999999996</v>
      </c>
      <c r="I2222" s="1" t="str">
        <f>_xlfn.TEXTAFTER(Table4[[#This Row],[rxn     upper-bound     lower-bound]]," ",-1)</f>
        <v>0.00000000</v>
      </c>
    </row>
    <row r="2223" spans="1:9">
      <c r="A2223" s="1" t="s">
        <v>15139</v>
      </c>
      <c r="B2223" s="1" t="str">
        <f>_xlfn.TEXTBEFORE(ENZLOAD[[#This Row],[ENZLOAD (from enz_from_proteome)]]," ")</f>
        <v>ENZLOAD-PSD_vm_FWD-rt0683_vm</v>
      </c>
      <c r="C2223" s="1">
        <f>_xlfn.NUMBERVALUE(_xlfn.TEXTAFTER(ENZLOAD[[#This Row],[ENZLOAD (from enz_from_proteome)]]," ",-1))</f>
        <v>0</v>
      </c>
      <c r="F2223" s="1" t="s">
        <v>18832</v>
      </c>
      <c r="G2223" s="1" t="str">
        <f>_xlfn.TEXTBEFORE(Table4[[#This Row],[rxn     upper-bound     lower-bound]]," ")</f>
        <v>ENZLOAD-PSD_vm_FWD-rt0683_vm</v>
      </c>
      <c r="H2223" s="1">
        <f>_xlfn.NUMBERVALUE(TRIM(_xlfn.TEXTBEFORE(_xlfn.TEXTAFTER(Table4[[#This Row],[rxn     upper-bound     lower-bound]],Table4[[#This Row],[rxn]]),Table4[[#This Row],[lb]],-1)))</f>
        <v>1.0275290100000001</v>
      </c>
      <c r="I2223" s="1" t="str">
        <f>_xlfn.TEXTAFTER(Table4[[#This Row],[rxn     upper-bound     lower-bound]]," ",-1)</f>
        <v>0.00000000</v>
      </c>
    </row>
    <row r="2224" spans="1:9">
      <c r="A2224" s="1" t="s">
        <v>15140</v>
      </c>
      <c r="B2224" s="1" t="str">
        <f>_xlfn.TEXTBEFORE(ENZLOAD[[#This Row],[ENZLOAD (from enz_from_proteome)]]," ")</f>
        <v>ENZLOAD-PSD_vm_FWD-rt2529_vm</v>
      </c>
      <c r="C2224" s="1">
        <f>_xlfn.NUMBERVALUE(_xlfn.TEXTAFTER(ENZLOAD[[#This Row],[ENZLOAD (from enz_from_proteome)]]," ",-1))</f>
        <v>0</v>
      </c>
      <c r="F2224" s="1" t="s">
        <v>18833</v>
      </c>
      <c r="G2224" s="1" t="str">
        <f>_xlfn.TEXTBEFORE(Table4[[#This Row],[rxn     upper-bound     lower-bound]]," ")</f>
        <v>ENZLOAD-PSD_vm_FWD-rt2529_vm</v>
      </c>
      <c r="H2224" s="1">
        <f>_xlfn.NUMBERVALUE(TRIM(_xlfn.TEXTBEFORE(_xlfn.TEXTAFTER(Table4[[#This Row],[rxn     upper-bound     lower-bound]],Table4[[#This Row],[rxn]]),Table4[[#This Row],[lb]],-1)))</f>
        <v>0.84441469000000002</v>
      </c>
      <c r="I2224" s="1" t="str">
        <f>_xlfn.TEXTAFTER(Table4[[#This Row],[rxn     upper-bound     lower-bound]]," ",-1)</f>
        <v>0.00000000</v>
      </c>
    </row>
    <row r="2225" spans="1:9">
      <c r="A2225" s="1" t="s">
        <v>15141</v>
      </c>
      <c r="B2225" s="1" t="str">
        <f>_xlfn.TEXTBEFORE(ENZLOAD[[#This Row],[ENZLOAD (from enz_from_proteome)]]," ")</f>
        <v>ENZLOAD-PSD_vm_FWD-rt3078_vm</v>
      </c>
      <c r="C2225" s="1">
        <f>_xlfn.NUMBERVALUE(_xlfn.TEXTAFTER(ENZLOAD[[#This Row],[ENZLOAD (from enz_from_proteome)]]," ",-1))</f>
        <v>4.3459511339999997E-8</v>
      </c>
      <c r="F2225" s="1" t="s">
        <v>18834</v>
      </c>
      <c r="G2225" s="1" t="str">
        <f>_xlfn.TEXTBEFORE(Table4[[#This Row],[rxn     upper-bound     lower-bound]]," ")</f>
        <v>ENZLOAD-PSD_vm_FWD-rt3078_vm</v>
      </c>
      <c r="H2225" s="1">
        <f>_xlfn.NUMBERVALUE(TRIM(_xlfn.TEXTBEFORE(_xlfn.TEXTAFTER(Table4[[#This Row],[rxn     upper-bound     lower-bound]],Table4[[#This Row],[rxn]]),Table4[[#This Row],[lb]],-1)))</f>
        <v>0.31333153000000002</v>
      </c>
      <c r="I2225" s="1" t="str">
        <f>_xlfn.TEXTAFTER(Table4[[#This Row],[rxn     upper-bound     lower-bound]]," ",-1)</f>
        <v>0.00000000</v>
      </c>
    </row>
    <row r="2226" spans="1:9">
      <c r="A2226" s="1" t="s">
        <v>15142</v>
      </c>
      <c r="B2226" s="1" t="str">
        <f>_xlfn.TEXTBEFORE(ENZLOAD[[#This Row],[ENZLOAD (from enz_from_proteome)]]," ")</f>
        <v>ENZLOAD-PSERT_c_FWD-rt7036</v>
      </c>
      <c r="C2226" s="1">
        <f>_xlfn.NUMBERVALUE(_xlfn.TEXTAFTER(ENZLOAD[[#This Row],[ENZLOAD (from enz_from_proteome)]]," ",-1))</f>
        <v>1.37242805416E-6</v>
      </c>
      <c r="F2226" s="1" t="s">
        <v>18835</v>
      </c>
      <c r="G2226" s="1" t="str">
        <f>_xlfn.TEXTBEFORE(Table4[[#This Row],[rxn     upper-bound     lower-bound]]," ")</f>
        <v>ENZLOAD-PSERT_c_FWD-rt7036</v>
      </c>
      <c r="H2226" s="1">
        <f>_xlfn.NUMBERVALUE(TRIM(_xlfn.TEXTBEFORE(_xlfn.TEXTAFTER(Table4[[#This Row],[rxn     upper-bound     lower-bound]],Table4[[#This Row],[rxn]]),Table4[[#This Row],[lb]],-1)))</f>
        <v>0.97611274999999997</v>
      </c>
      <c r="I2226" s="1" t="str">
        <f>_xlfn.TEXTAFTER(Table4[[#This Row],[rxn     upper-bound     lower-bound]]," ",-1)</f>
        <v>0.00000000</v>
      </c>
    </row>
    <row r="2227" spans="1:9">
      <c r="A2227" s="1" t="s">
        <v>15143</v>
      </c>
      <c r="B2227" s="1" t="str">
        <f>_xlfn.TEXTBEFORE(ENZLOAD[[#This Row],[ENZLOAD (from enz_from_proteome)]]," ")</f>
        <v>ENZLOAD-PSPHPL_r_FWD-rt3557</v>
      </c>
      <c r="C2227" s="1">
        <f>_xlfn.NUMBERVALUE(_xlfn.TEXTAFTER(ENZLOAD[[#This Row],[ENZLOAD (from enz_from_proteome)]]," ",-1))</f>
        <v>3.7900235213000002E-7</v>
      </c>
      <c r="F2227" s="1" t="s">
        <v>18836</v>
      </c>
      <c r="G2227" s="1" t="str">
        <f>_xlfn.TEXTBEFORE(Table4[[#This Row],[rxn     upper-bound     lower-bound]]," ")</f>
        <v>ENZLOAD-PSP_L_c_FWD-rt3683</v>
      </c>
      <c r="H2227" s="1">
        <f>_xlfn.NUMBERVALUE(TRIM(_xlfn.TEXTBEFORE(_xlfn.TEXTAFTER(Table4[[#This Row],[rxn     upper-bound     lower-bound]],Table4[[#This Row],[rxn]]),Table4[[#This Row],[lb]],-1)))</f>
        <v>1.02943341</v>
      </c>
      <c r="I2227" s="1" t="str">
        <f>_xlfn.TEXTAFTER(Table4[[#This Row],[rxn     upper-bound     lower-bound]]," ",-1)</f>
        <v>0.00000000</v>
      </c>
    </row>
    <row r="2228" spans="1:9">
      <c r="A2228" s="1" t="s">
        <v>15144</v>
      </c>
      <c r="B2228" s="1" t="str">
        <f>_xlfn.TEXTBEFORE(ENZLOAD[[#This Row],[ENZLOAD (from enz_from_proteome)]]," ")</f>
        <v>ENZLOAD-PSPHS_r_FWD-rt6946</v>
      </c>
      <c r="C2228" s="1">
        <f>_xlfn.NUMBERVALUE(_xlfn.TEXTAFTER(ENZLOAD[[#This Row],[ENZLOAD (from enz_from_proteome)]]," ",-1))</f>
        <v>4.0755660349999998E-8</v>
      </c>
      <c r="F2228" s="1" t="s">
        <v>18837</v>
      </c>
      <c r="G2228" s="1" t="str">
        <f>_xlfn.TEXTBEFORE(Table4[[#This Row],[rxn     upper-bound     lower-bound]]," ")</f>
        <v>ENZLOAD-PSPHPL_r_FWD-rt3557</v>
      </c>
      <c r="H2228" s="1">
        <f>_xlfn.NUMBERVALUE(TRIM(_xlfn.TEXTBEFORE(_xlfn.TEXTAFTER(Table4[[#This Row],[rxn     upper-bound     lower-bound]],Table4[[#This Row],[rxn]]),Table4[[#This Row],[lb]],-1)))</f>
        <v>0.70735091000000005</v>
      </c>
      <c r="I2228" s="1" t="str">
        <f>_xlfn.TEXTAFTER(Table4[[#This Row],[rxn     upper-bound     lower-bound]]," ",-1)</f>
        <v>0.00000000</v>
      </c>
    </row>
    <row r="2229" spans="1:9">
      <c r="A2229" s="1" t="s">
        <v>15145</v>
      </c>
      <c r="B2229" s="1" t="str">
        <f>_xlfn.TEXTBEFORE(ENZLOAD[[#This Row],[ENZLOAD (from enz_from_proteome)]]," ")</f>
        <v>ENZLOAD-PSP_L_c_FWD-rt3683</v>
      </c>
      <c r="C2229" s="1">
        <f>_xlfn.NUMBERVALUE(_xlfn.TEXTAFTER(ENZLOAD[[#This Row],[ENZLOAD (from enz_from_proteome)]]," ",-1))</f>
        <v>1.7447009494E-7</v>
      </c>
      <c r="F2229" s="1" t="s">
        <v>18838</v>
      </c>
      <c r="G2229" s="1" t="str">
        <f>_xlfn.TEXTBEFORE(Table4[[#This Row],[rxn     upper-bound     lower-bound]]," ")</f>
        <v>ENZLOAD-PSPHS_r_FWD-rt6946</v>
      </c>
      <c r="H2229" s="1">
        <f>_xlfn.NUMBERVALUE(TRIM(_xlfn.TEXTBEFORE(_xlfn.TEXTAFTER(Table4[[#This Row],[rxn     upper-bound     lower-bound]],Table4[[#This Row],[rxn]]),Table4[[#This Row],[lb]],-1)))</f>
        <v>1.05147726</v>
      </c>
      <c r="I2229" s="1" t="str">
        <f>_xlfn.TEXTAFTER(Table4[[#This Row],[rxn     upper-bound     lower-bound]]," ",-1)</f>
        <v>0.00000000</v>
      </c>
    </row>
    <row r="2230" spans="1:9">
      <c r="A2230" s="1" t="s">
        <v>15146</v>
      </c>
      <c r="B2230" s="1" t="str">
        <f>_xlfn.TEXTBEFORE(ENZLOAD[[#This Row],[ENZLOAD (from enz_from_proteome)]]," ")</f>
        <v>ENZLOAD-PSSA_rm_FWD-rt3215</v>
      </c>
      <c r="C2230" s="1">
        <f>_xlfn.NUMBERVALUE(_xlfn.TEXTAFTER(ENZLOAD[[#This Row],[ENZLOAD (from enz_from_proteome)]]," ",-1))</f>
        <v>8.855263867E-8</v>
      </c>
      <c r="F2230" s="1" t="s">
        <v>18839</v>
      </c>
      <c r="G2230" s="1" t="str">
        <f>_xlfn.TEXTBEFORE(Table4[[#This Row],[rxn     upper-bound     lower-bound]]," ")</f>
        <v>ENZLOAD-PSSA_rm_FWD-rt3215</v>
      </c>
      <c r="H2230" s="1">
        <f>_xlfn.NUMBERVALUE(TRIM(_xlfn.TEXTBEFORE(_xlfn.TEXTAFTER(Table4[[#This Row],[rxn     upper-bound     lower-bound]],Table4[[#This Row],[rxn]]),Table4[[#This Row],[lb]],-1)))</f>
        <v>1.3316055</v>
      </c>
      <c r="I2230" s="1" t="str">
        <f>_xlfn.TEXTAFTER(Table4[[#This Row],[rxn     upper-bound     lower-bound]]," ",-1)</f>
        <v>0.00000000</v>
      </c>
    </row>
    <row r="2231" spans="1:9">
      <c r="A2231" s="1" t="s">
        <v>15147</v>
      </c>
      <c r="B2231" s="1" t="str">
        <f>_xlfn.TEXTBEFORE(ENZLOAD[[#This Row],[ENZLOAD (from enz_from_proteome)]]," ")</f>
        <v>ENZLOAD-PSt_c_m_FWD-rt1060</v>
      </c>
      <c r="C2231" s="1">
        <f>_xlfn.NUMBERVALUE(_xlfn.TEXTAFTER(ENZLOAD[[#This Row],[ENZLOAD (from enz_from_proteome)]]," ",-1))</f>
        <v>5.1175180149999997E-8</v>
      </c>
      <c r="F2231" s="1" t="s">
        <v>18840</v>
      </c>
      <c r="G2231" s="1" t="str">
        <f>_xlfn.TEXTBEFORE(Table4[[#This Row],[rxn     upper-bound     lower-bound]]," ")</f>
        <v>ENZLOAD-PSt_c_m_FWD-rt1060</v>
      </c>
      <c r="H2231" s="1">
        <f>_xlfn.NUMBERVALUE(TRIM(_xlfn.TEXTBEFORE(_xlfn.TEXTAFTER(Table4[[#This Row],[rxn     upper-bound     lower-bound]],Table4[[#This Row],[rxn]]),Table4[[#This Row],[lb]],-1)))</f>
        <v>0.22445033</v>
      </c>
      <c r="I2231" s="1" t="str">
        <f>_xlfn.TEXTAFTER(Table4[[#This Row],[rxn     upper-bound     lower-bound]]," ",-1)</f>
        <v>0.00000000</v>
      </c>
    </row>
    <row r="2232" spans="1:9">
      <c r="A2232" s="1" t="s">
        <v>15148</v>
      </c>
      <c r="B2232" s="1" t="str">
        <f>_xlfn.TEXTBEFORE(ENZLOAD[[#This Row],[ENZLOAD (from enz_from_proteome)]]," ")</f>
        <v>ENZLOAD-PSt_c_m_FWD-rt4312</v>
      </c>
      <c r="C2232" s="1">
        <f>_xlfn.NUMBERVALUE(_xlfn.TEXTAFTER(ENZLOAD[[#This Row],[ENZLOAD (from enz_from_proteome)]]," ",-1))</f>
        <v>4.1642462649999999E-8</v>
      </c>
      <c r="F2232" s="1" t="s">
        <v>18841</v>
      </c>
      <c r="G2232" s="1" t="str">
        <f>_xlfn.TEXTBEFORE(Table4[[#This Row],[rxn     upper-bound     lower-bound]]," ")</f>
        <v>ENZLOAD-PSt_c_m_REV-rt1060</v>
      </c>
      <c r="H2232" s="1">
        <f>_xlfn.NUMBERVALUE(TRIM(_xlfn.TEXTBEFORE(_xlfn.TEXTAFTER(Table4[[#This Row],[rxn     upper-bound     lower-bound]],Table4[[#This Row],[rxn]]),Table4[[#This Row],[lb]],-1)))</f>
        <v>0.22445033</v>
      </c>
      <c r="I2232" s="1" t="str">
        <f>_xlfn.TEXTAFTER(Table4[[#This Row],[rxn     upper-bound     lower-bound]]," ",-1)</f>
        <v>0.00000000</v>
      </c>
    </row>
    <row r="2233" spans="1:9">
      <c r="A2233" s="1" t="s">
        <v>15149</v>
      </c>
      <c r="B2233" s="1" t="str">
        <f>_xlfn.TEXTBEFORE(ENZLOAD[[#This Row],[ENZLOAD (from enz_from_proteome)]]," ")</f>
        <v>ENZLOAD-PSt_c_m_REV-rt1060</v>
      </c>
      <c r="C2233" s="1">
        <f>_xlfn.NUMBERVALUE(_xlfn.TEXTAFTER(ENZLOAD[[#This Row],[ENZLOAD (from enz_from_proteome)]]," ",-1))</f>
        <v>5.1175180149999997E-8</v>
      </c>
      <c r="F2233" s="1" t="s">
        <v>18842</v>
      </c>
      <c r="G2233" s="1" t="str">
        <f>_xlfn.TEXTBEFORE(Table4[[#This Row],[rxn     upper-bound     lower-bound]]," ")</f>
        <v>ENZLOAD-PSt_c_m_FWD-rt4312</v>
      </c>
      <c r="H2233" s="1">
        <f>_xlfn.NUMBERVALUE(TRIM(_xlfn.TEXTBEFORE(_xlfn.TEXTAFTER(Table4[[#This Row],[rxn     upper-bound     lower-bound]],Table4[[#This Row],[rxn]]),Table4[[#This Row],[lb]],-1)))</f>
        <v>0.32614388999999999</v>
      </c>
      <c r="I2233" s="1" t="str">
        <f>_xlfn.TEXTAFTER(Table4[[#This Row],[rxn     upper-bound     lower-bound]]," ",-1)</f>
        <v>0.00000000</v>
      </c>
    </row>
    <row r="2234" spans="1:9">
      <c r="A2234" s="1" t="s">
        <v>15150</v>
      </c>
      <c r="B2234" s="1" t="str">
        <f>_xlfn.TEXTBEFORE(ENZLOAD[[#This Row],[ENZLOAD (from enz_from_proteome)]]," ")</f>
        <v>ENZLOAD-PSt_c_m_REV-rt4312</v>
      </c>
      <c r="C2234" s="1">
        <f>_xlfn.NUMBERVALUE(_xlfn.TEXTAFTER(ENZLOAD[[#This Row],[ENZLOAD (from enz_from_proteome)]]," ",-1))</f>
        <v>4.1642462649999999E-8</v>
      </c>
      <c r="F2234" s="1" t="s">
        <v>18843</v>
      </c>
      <c r="G2234" s="1" t="str">
        <f>_xlfn.TEXTBEFORE(Table4[[#This Row],[rxn     upper-bound     lower-bound]]," ")</f>
        <v>ENZLOAD-PSt_c_m_REV-rt4312</v>
      </c>
      <c r="H2234" s="1">
        <f>_xlfn.NUMBERVALUE(TRIM(_xlfn.TEXTBEFORE(_xlfn.TEXTAFTER(Table4[[#This Row],[rxn     upper-bound     lower-bound]],Table4[[#This Row],[rxn]]),Table4[[#This Row],[lb]],-1)))</f>
        <v>0.32614388999999999</v>
      </c>
      <c r="I2234" s="1" t="str">
        <f>_xlfn.TEXTAFTER(Table4[[#This Row],[rxn     upper-bound     lower-bound]]," ",-1)</f>
        <v>0.00000000</v>
      </c>
    </row>
    <row r="2235" spans="1:9">
      <c r="A2235" s="1" t="s">
        <v>15151</v>
      </c>
      <c r="B2235" s="1" t="str">
        <f>_xlfn.TEXTBEFORE(ENZLOAD[[#This Row],[ENZLOAD (from enz_from_proteome)]]," ")</f>
        <v>ENZLOAD-PTPAT_c_FWD-rt6481</v>
      </c>
      <c r="C2235" s="1">
        <f>_xlfn.NUMBERVALUE(_xlfn.TEXTAFTER(ENZLOAD[[#This Row],[ENZLOAD (from enz_from_proteome)]]," ",-1))</f>
        <v>9.4531630899999996E-9</v>
      </c>
      <c r="F2235" s="1" t="s">
        <v>18844</v>
      </c>
      <c r="G2235" s="1" t="str">
        <f>_xlfn.TEXTBEFORE(Table4[[#This Row],[rxn     upper-bound     lower-bound]]," ")</f>
        <v>ENZLOAD-PTPAT_c_FWD-rt6481</v>
      </c>
      <c r="H2235" s="1">
        <f>_xlfn.NUMBERVALUE(TRIM(_xlfn.TEXTBEFORE(_xlfn.TEXTAFTER(Table4[[#This Row],[rxn     upper-bound     lower-bound]],Table4[[#This Row],[rxn]]),Table4[[#This Row],[lb]],-1)))</f>
        <v>1.0910745500000001</v>
      </c>
      <c r="I2235" s="1" t="str">
        <f>_xlfn.TEXTAFTER(Table4[[#This Row],[rxn     upper-bound     lower-bound]]," ",-1)</f>
        <v>0.00000000</v>
      </c>
    </row>
    <row r="2236" spans="1:9">
      <c r="A2236" s="1" t="s">
        <v>15152</v>
      </c>
      <c r="B2236" s="1" t="str">
        <f>_xlfn.TEXTBEFORE(ENZLOAD[[#This Row],[ENZLOAD (from enz_from_proteome)]]," ")</f>
        <v>ENZLOAD-PTRCAT1_c_FWD-rt7678</v>
      </c>
      <c r="C2236" s="1">
        <f>_xlfn.NUMBERVALUE(_xlfn.TEXTAFTER(ENZLOAD[[#This Row],[ENZLOAD (from enz_from_proteome)]]," ",-1))</f>
        <v>9.5963702340999998E-7</v>
      </c>
      <c r="F2236" s="1" t="s">
        <v>18845</v>
      </c>
      <c r="G2236" s="1" t="str">
        <f>_xlfn.TEXTBEFORE(Table4[[#This Row],[rxn     upper-bound     lower-bound]]," ")</f>
        <v>ENZLOAD-PTRCAT1_c_FWD-rt7678</v>
      </c>
      <c r="H2236" s="1">
        <f>_xlfn.NUMBERVALUE(TRIM(_xlfn.TEXTBEFORE(_xlfn.TEXTAFTER(Table4[[#This Row],[rxn     upper-bound     lower-bound]],Table4[[#This Row],[rxn]]),Table4[[#This Row],[lb]],-1)))</f>
        <v>2.1401149899999998</v>
      </c>
      <c r="I2236" s="1" t="str">
        <f>_xlfn.TEXTAFTER(Table4[[#This Row],[rxn     upper-bound     lower-bound]]," ",-1)</f>
        <v>0.00000000</v>
      </c>
    </row>
    <row r="2237" spans="1:9">
      <c r="A2237" s="1" t="s">
        <v>15153</v>
      </c>
      <c r="B2237" s="1" t="str">
        <f>_xlfn.TEXTBEFORE(ENZLOAD[[#This Row],[ENZLOAD (from enz_from_proteome)]]," ")</f>
        <v>ENZLOAD-PTRCAT1_c_REV-rt7678</v>
      </c>
      <c r="C2237" s="1">
        <f>_xlfn.NUMBERVALUE(_xlfn.TEXTAFTER(ENZLOAD[[#This Row],[ENZLOAD (from enz_from_proteome)]]," ",-1))</f>
        <v>9.5963702340999998E-7</v>
      </c>
      <c r="F2237" s="1" t="s">
        <v>18846</v>
      </c>
      <c r="G2237" s="1" t="str">
        <f>_xlfn.TEXTBEFORE(Table4[[#This Row],[rxn     upper-bound     lower-bound]]," ")</f>
        <v>ENZLOAD-PTRCAT1_c_REV-rt7678</v>
      </c>
      <c r="H2237" s="1">
        <f>_xlfn.NUMBERVALUE(TRIM(_xlfn.TEXTBEFORE(_xlfn.TEXTAFTER(Table4[[#This Row],[rxn     upper-bound     lower-bound]],Table4[[#This Row],[rxn]]),Table4[[#This Row],[lb]],-1)))</f>
        <v>2.1401149899999998</v>
      </c>
      <c r="I2237" s="1" t="str">
        <f>_xlfn.TEXTAFTER(Table4[[#This Row],[rxn     upper-bound     lower-bound]]," ",-1)</f>
        <v>0.00000000</v>
      </c>
    </row>
    <row r="2238" spans="1:9">
      <c r="A2238" s="1" t="s">
        <v>15154</v>
      </c>
      <c r="B2238" s="1" t="str">
        <f>_xlfn.TEXTBEFORE(ENZLOAD[[#This Row],[ENZLOAD (from enz_from_proteome)]]," ")</f>
        <v>ENZLOAD-PTRCtpa_e_FWD-rt1939_e</v>
      </c>
      <c r="C2238" s="1">
        <f>_xlfn.NUMBERVALUE(_xlfn.TEXTAFTER(ENZLOAD[[#This Row],[ENZLOAD (from enz_from_proteome)]]," ",-1))</f>
        <v>0</v>
      </c>
      <c r="F2238" s="1" t="s">
        <v>18847</v>
      </c>
      <c r="G2238" s="1" t="str">
        <f>_xlfn.TEXTBEFORE(Table4[[#This Row],[rxn     upper-bound     lower-bound]]," ")</f>
        <v>ENZLOAD-PTRCtpa_e_FWD-rt1939_e</v>
      </c>
      <c r="H2238" s="1">
        <f>_xlfn.NUMBERVALUE(TRIM(_xlfn.TEXTBEFORE(_xlfn.TEXTAFTER(Table4[[#This Row],[rxn     upper-bound     lower-bound]],Table4[[#This Row],[rxn]]),Table4[[#This Row],[lb]],-1)))</f>
        <v>0.72658982999999999</v>
      </c>
      <c r="I2238" s="1" t="str">
        <f>_xlfn.TEXTAFTER(Table4[[#This Row],[rxn     upper-bound     lower-bound]]," ",-1)</f>
        <v>0.00000000</v>
      </c>
    </row>
    <row r="2239" spans="1:9">
      <c r="A2239" s="1" t="s">
        <v>15155</v>
      </c>
      <c r="B2239" s="1" t="str">
        <f>_xlfn.TEXTBEFORE(ENZLOAD[[#This Row],[ENZLOAD (from enz_from_proteome)]]," ")</f>
        <v>ENZLOAD-PTRCtpa_e_FWD-rt1987_e</v>
      </c>
      <c r="C2239" s="1">
        <f>_xlfn.NUMBERVALUE(_xlfn.TEXTAFTER(ENZLOAD[[#This Row],[ENZLOAD (from enz_from_proteome)]]," ",-1))</f>
        <v>0</v>
      </c>
      <c r="F2239" s="1" t="s">
        <v>18848</v>
      </c>
      <c r="G2239" s="1" t="str">
        <f>_xlfn.TEXTBEFORE(Table4[[#This Row],[rxn     upper-bound     lower-bound]]," ")</f>
        <v>ENZLOAD-PTRCtpa_e_REV-rt1939_e</v>
      </c>
      <c r="H2239" s="1">
        <f>_xlfn.NUMBERVALUE(TRIM(_xlfn.TEXTBEFORE(_xlfn.TEXTAFTER(Table4[[#This Row],[rxn     upper-bound     lower-bound]],Table4[[#This Row],[rxn]]),Table4[[#This Row],[lb]],-1)))</f>
        <v>0.72658982999999999</v>
      </c>
      <c r="I2239" s="1" t="str">
        <f>_xlfn.TEXTAFTER(Table4[[#This Row],[rxn     upper-bound     lower-bound]]," ",-1)</f>
        <v>0.00000000</v>
      </c>
    </row>
    <row r="2240" spans="1:9">
      <c r="A2240" s="1" t="s">
        <v>15156</v>
      </c>
      <c r="B2240" s="1" t="str">
        <f>_xlfn.TEXTBEFORE(ENZLOAD[[#This Row],[ENZLOAD (from enz_from_proteome)]]," ")</f>
        <v>ENZLOAD-PTRCtpa_e_FWD-rt2649_e</v>
      </c>
      <c r="C2240" s="1">
        <f>_xlfn.NUMBERVALUE(_xlfn.TEXTAFTER(ENZLOAD[[#This Row],[ENZLOAD (from enz_from_proteome)]]," ",-1))</f>
        <v>9.8219857999999903E-10</v>
      </c>
      <c r="F2240" s="1" t="s">
        <v>18849</v>
      </c>
      <c r="G2240" s="1" t="str">
        <f>_xlfn.TEXTBEFORE(Table4[[#This Row],[rxn     upper-bound     lower-bound]]," ")</f>
        <v>ENZLOAD-PTRCtpa_e_FWD-rt1987_e</v>
      </c>
      <c r="H2240" s="1">
        <f>_xlfn.NUMBERVALUE(TRIM(_xlfn.TEXTBEFORE(_xlfn.TEXTAFTER(Table4[[#This Row],[rxn     upper-bound     lower-bound]],Table4[[#This Row],[rxn]]),Table4[[#This Row],[lb]],-1)))</f>
        <v>0.71462557999999998</v>
      </c>
      <c r="I2240" s="1" t="str">
        <f>_xlfn.TEXTAFTER(Table4[[#This Row],[rxn     upper-bound     lower-bound]]," ",-1)</f>
        <v>0.00000000</v>
      </c>
    </row>
    <row r="2241" spans="1:9">
      <c r="A2241" s="1" t="s">
        <v>15157</v>
      </c>
      <c r="B2241" s="1" t="str">
        <f>_xlfn.TEXTBEFORE(ENZLOAD[[#This Row],[ENZLOAD (from enz_from_proteome)]]," ")</f>
        <v>ENZLOAD-PTRCtpa_e_FWD-rt2739_e</v>
      </c>
      <c r="C2241" s="1">
        <f>_xlfn.NUMBERVALUE(_xlfn.TEXTAFTER(ENZLOAD[[#This Row],[ENZLOAD (from enz_from_proteome)]]," ",-1))</f>
        <v>0</v>
      </c>
      <c r="F2241" s="1" t="s">
        <v>18850</v>
      </c>
      <c r="G2241" s="1" t="str">
        <f>_xlfn.TEXTBEFORE(Table4[[#This Row],[rxn     upper-bound     lower-bound]]," ")</f>
        <v>ENZLOAD-PTRCtpa_e_REV-rt1987_e</v>
      </c>
      <c r="H2241" s="1">
        <f>_xlfn.NUMBERVALUE(TRIM(_xlfn.TEXTBEFORE(_xlfn.TEXTAFTER(Table4[[#This Row],[rxn     upper-bound     lower-bound]],Table4[[#This Row],[rxn]]),Table4[[#This Row],[lb]],-1)))</f>
        <v>0.71462557999999998</v>
      </c>
      <c r="I2241" s="1" t="str">
        <f>_xlfn.TEXTAFTER(Table4[[#This Row],[rxn     upper-bound     lower-bound]]," ",-1)</f>
        <v>0.00000000</v>
      </c>
    </row>
    <row r="2242" spans="1:9">
      <c r="A2242" s="1" t="s">
        <v>15158</v>
      </c>
      <c r="B2242" s="1" t="str">
        <f>_xlfn.TEXTBEFORE(ENZLOAD[[#This Row],[ENZLOAD (from enz_from_proteome)]]," ")</f>
        <v>ENZLOAD-PTRCtpa_e_REV-rt1939_e</v>
      </c>
      <c r="C2242" s="1">
        <f>_xlfn.NUMBERVALUE(_xlfn.TEXTAFTER(ENZLOAD[[#This Row],[ENZLOAD (from enz_from_proteome)]]," ",-1))</f>
        <v>0</v>
      </c>
      <c r="F2242" s="1" t="s">
        <v>18851</v>
      </c>
      <c r="G2242" s="1" t="str">
        <f>_xlfn.TEXTBEFORE(Table4[[#This Row],[rxn     upper-bound     lower-bound]]," ")</f>
        <v>ENZLOAD-PTRCtpa_e_FWD-rt2649_e</v>
      </c>
      <c r="H2242" s="1">
        <f>_xlfn.NUMBERVALUE(TRIM(_xlfn.TEXTBEFORE(_xlfn.TEXTAFTER(Table4[[#This Row],[rxn     upper-bound     lower-bound]],Table4[[#This Row],[rxn]]),Table4[[#This Row],[lb]],-1)))</f>
        <v>0.70620426999999997</v>
      </c>
      <c r="I2242" s="1" t="str">
        <f>_xlfn.TEXTAFTER(Table4[[#This Row],[rxn     upper-bound     lower-bound]]," ",-1)</f>
        <v>0.00000000</v>
      </c>
    </row>
    <row r="2243" spans="1:9">
      <c r="A2243" s="1" t="s">
        <v>15159</v>
      </c>
      <c r="B2243" s="1" t="str">
        <f>_xlfn.TEXTBEFORE(ENZLOAD[[#This Row],[ENZLOAD (from enz_from_proteome)]]," ")</f>
        <v>ENZLOAD-PTRCtpa_e_REV-rt1987_e</v>
      </c>
      <c r="C2243" s="1">
        <f>_xlfn.NUMBERVALUE(_xlfn.TEXTAFTER(ENZLOAD[[#This Row],[ENZLOAD (from enz_from_proteome)]]," ",-1))</f>
        <v>0</v>
      </c>
      <c r="F2243" s="1" t="s">
        <v>18852</v>
      </c>
      <c r="G2243" s="1" t="str">
        <f>_xlfn.TEXTBEFORE(Table4[[#This Row],[rxn     upper-bound     lower-bound]]," ")</f>
        <v>ENZLOAD-PTRCtpa_e_REV-rt2649_e</v>
      </c>
      <c r="H2243" s="1">
        <f>_xlfn.NUMBERVALUE(TRIM(_xlfn.TEXTBEFORE(_xlfn.TEXTAFTER(Table4[[#This Row],[rxn     upper-bound     lower-bound]],Table4[[#This Row],[rxn]]),Table4[[#This Row],[lb]],-1)))</f>
        <v>0.70620426999999997</v>
      </c>
      <c r="I2243" s="1" t="str">
        <f>_xlfn.TEXTAFTER(Table4[[#This Row],[rxn     upper-bound     lower-bound]]," ",-1)</f>
        <v>0.00000000</v>
      </c>
    </row>
    <row r="2244" spans="1:9">
      <c r="A2244" s="1" t="s">
        <v>15160</v>
      </c>
      <c r="B2244" s="1" t="str">
        <f>_xlfn.TEXTBEFORE(ENZLOAD[[#This Row],[ENZLOAD (from enz_from_proteome)]]," ")</f>
        <v>ENZLOAD-PTRCtpa_e_REV-rt2649_e</v>
      </c>
      <c r="C2244" s="1">
        <f>_xlfn.NUMBERVALUE(_xlfn.TEXTAFTER(ENZLOAD[[#This Row],[ENZLOAD (from enz_from_proteome)]]," ",-1))</f>
        <v>9.8219857999999903E-10</v>
      </c>
      <c r="F2244" s="1" t="s">
        <v>18853</v>
      </c>
      <c r="G2244" s="1" t="str">
        <f>_xlfn.TEXTBEFORE(Table4[[#This Row],[rxn     upper-bound     lower-bound]]," ")</f>
        <v>ENZLOAD-PTRCtpa_e_FWD-rt2739_e</v>
      </c>
      <c r="H2244" s="1">
        <f>_xlfn.NUMBERVALUE(TRIM(_xlfn.TEXTBEFORE(_xlfn.TEXTAFTER(Table4[[#This Row],[rxn     upper-bound     lower-bound]],Table4[[#This Row],[rxn]]),Table4[[#This Row],[lb]],-1)))</f>
        <v>0.77142962000000004</v>
      </c>
      <c r="I2244" s="1" t="str">
        <f>_xlfn.TEXTAFTER(Table4[[#This Row],[rxn     upper-bound     lower-bound]]," ",-1)</f>
        <v>0.00000000</v>
      </c>
    </row>
    <row r="2245" spans="1:9">
      <c r="A2245" s="1" t="s">
        <v>15161</v>
      </c>
      <c r="B2245" s="1" t="str">
        <f>_xlfn.TEXTBEFORE(ENZLOAD[[#This Row],[ENZLOAD (from enz_from_proteome)]]," ")</f>
        <v>ENZLOAD-PTRCtpa_e_REV-rt2739_e</v>
      </c>
      <c r="C2245" s="1">
        <f>_xlfn.NUMBERVALUE(_xlfn.TEXTAFTER(ENZLOAD[[#This Row],[ENZLOAD (from enz_from_proteome)]]," ",-1))</f>
        <v>0</v>
      </c>
      <c r="F2245" s="1" t="s">
        <v>18854</v>
      </c>
      <c r="G2245" s="1" t="str">
        <f>_xlfn.TEXTBEFORE(Table4[[#This Row],[rxn     upper-bound     lower-bound]]," ")</f>
        <v>ENZLOAD-PTRCtpa_e_REV-rt2739_e</v>
      </c>
      <c r="H2245" s="1">
        <f>_xlfn.NUMBERVALUE(TRIM(_xlfn.TEXTBEFORE(_xlfn.TEXTAFTER(Table4[[#This Row],[rxn     upper-bound     lower-bound]],Table4[[#This Row],[rxn]]),Table4[[#This Row],[lb]],-1)))</f>
        <v>0.77142962000000004</v>
      </c>
      <c r="I2245" s="1" t="str">
        <f>_xlfn.TEXTAFTER(Table4[[#This Row],[rxn     upper-bound     lower-bound]]," ",-1)</f>
        <v>0.00000000</v>
      </c>
    </row>
    <row r="2246" spans="1:9">
      <c r="A2246" s="1" t="s">
        <v>15162</v>
      </c>
      <c r="B2246" s="1" t="str">
        <f>_xlfn.TEXTBEFORE(ENZLOAD[[#This Row],[ENZLOAD (from enz_from_proteome)]]," ")</f>
        <v>ENZLOAD-PTRCtpa_v_FWD-rt1939_v</v>
      </c>
      <c r="C2246" s="1">
        <f>_xlfn.NUMBERVALUE(_xlfn.TEXTAFTER(ENZLOAD[[#This Row],[ENZLOAD (from enz_from_proteome)]]," ",-1))</f>
        <v>0</v>
      </c>
      <c r="F2246" s="1" t="s">
        <v>18855</v>
      </c>
      <c r="G2246" s="1" t="str">
        <f>_xlfn.TEXTBEFORE(Table4[[#This Row],[rxn     upper-bound     lower-bound]]," ")</f>
        <v>ENZLOAD-PTRCtpa_v_FWD-rt1939_v</v>
      </c>
      <c r="H2246" s="1">
        <f>_xlfn.NUMBERVALUE(TRIM(_xlfn.TEXTBEFORE(_xlfn.TEXTAFTER(Table4[[#This Row],[rxn     upper-bound     lower-bound]],Table4[[#This Row],[rxn]]),Table4[[#This Row],[lb]],-1)))</f>
        <v>0.72658982999999999</v>
      </c>
      <c r="I2246" s="1" t="str">
        <f>_xlfn.TEXTAFTER(Table4[[#This Row],[rxn     upper-bound     lower-bound]]," ",-1)</f>
        <v>0.00000000</v>
      </c>
    </row>
    <row r="2247" spans="1:9">
      <c r="A2247" s="1" t="s">
        <v>15163</v>
      </c>
      <c r="B2247" s="1" t="str">
        <f>_xlfn.TEXTBEFORE(ENZLOAD[[#This Row],[ENZLOAD (from enz_from_proteome)]]," ")</f>
        <v>ENZLOAD-PTRCtpa_v_FWD-rt1987_v</v>
      </c>
      <c r="C2247" s="1">
        <f>_xlfn.NUMBERVALUE(_xlfn.TEXTAFTER(ENZLOAD[[#This Row],[ENZLOAD (from enz_from_proteome)]]," ",-1))</f>
        <v>0</v>
      </c>
      <c r="F2247" s="1" t="s">
        <v>18856</v>
      </c>
      <c r="G2247" s="1" t="str">
        <f>_xlfn.TEXTBEFORE(Table4[[#This Row],[rxn     upper-bound     lower-bound]]," ")</f>
        <v>ENZLOAD-PTRCtpa_v_REV-rt1939_v</v>
      </c>
      <c r="H2247" s="1">
        <f>_xlfn.NUMBERVALUE(TRIM(_xlfn.TEXTBEFORE(_xlfn.TEXTAFTER(Table4[[#This Row],[rxn     upper-bound     lower-bound]],Table4[[#This Row],[rxn]]),Table4[[#This Row],[lb]],-1)))</f>
        <v>0.72658982999999999</v>
      </c>
      <c r="I2247" s="1" t="str">
        <f>_xlfn.TEXTAFTER(Table4[[#This Row],[rxn     upper-bound     lower-bound]]," ",-1)</f>
        <v>0.00000000</v>
      </c>
    </row>
    <row r="2248" spans="1:9">
      <c r="A2248" s="1" t="s">
        <v>15164</v>
      </c>
      <c r="B2248" s="1" t="str">
        <f>_xlfn.TEXTBEFORE(ENZLOAD[[#This Row],[ENZLOAD (from enz_from_proteome)]]," ")</f>
        <v>ENZLOAD-PTRCtpa_v_FWD-rt2649_v</v>
      </c>
      <c r="C2248" s="1">
        <f>_xlfn.NUMBERVALUE(_xlfn.TEXTAFTER(ENZLOAD[[#This Row],[ENZLOAD (from enz_from_proteome)]]," ",-1))</f>
        <v>9.8219857999999903E-10</v>
      </c>
      <c r="F2248" s="1" t="s">
        <v>18857</v>
      </c>
      <c r="G2248" s="1" t="str">
        <f>_xlfn.TEXTBEFORE(Table4[[#This Row],[rxn     upper-bound     lower-bound]]," ")</f>
        <v>ENZLOAD-PTRCtpa_v_FWD-rt1987_v</v>
      </c>
      <c r="H2248" s="1">
        <f>_xlfn.NUMBERVALUE(TRIM(_xlfn.TEXTBEFORE(_xlfn.TEXTAFTER(Table4[[#This Row],[rxn     upper-bound     lower-bound]],Table4[[#This Row],[rxn]]),Table4[[#This Row],[lb]],-1)))</f>
        <v>0.71462557999999998</v>
      </c>
      <c r="I2248" s="1" t="str">
        <f>_xlfn.TEXTAFTER(Table4[[#This Row],[rxn     upper-bound     lower-bound]]," ",-1)</f>
        <v>0.00000000</v>
      </c>
    </row>
    <row r="2249" spans="1:9">
      <c r="A2249" s="1" t="s">
        <v>15165</v>
      </c>
      <c r="B2249" s="1" t="str">
        <f>_xlfn.TEXTBEFORE(ENZLOAD[[#This Row],[ENZLOAD (from enz_from_proteome)]]," ")</f>
        <v>ENZLOAD-PTRCtpa_v_FWD-rt2739_v</v>
      </c>
      <c r="C2249" s="1">
        <f>_xlfn.NUMBERVALUE(_xlfn.TEXTAFTER(ENZLOAD[[#This Row],[ENZLOAD (from enz_from_proteome)]]," ",-1))</f>
        <v>0</v>
      </c>
      <c r="F2249" s="1" t="s">
        <v>18858</v>
      </c>
      <c r="G2249" s="1" t="str">
        <f>_xlfn.TEXTBEFORE(Table4[[#This Row],[rxn     upper-bound     lower-bound]]," ")</f>
        <v>ENZLOAD-PTRCtpa_v_REV-rt1987_v</v>
      </c>
      <c r="H2249" s="1">
        <f>_xlfn.NUMBERVALUE(TRIM(_xlfn.TEXTBEFORE(_xlfn.TEXTAFTER(Table4[[#This Row],[rxn     upper-bound     lower-bound]],Table4[[#This Row],[rxn]]),Table4[[#This Row],[lb]],-1)))</f>
        <v>0.71462557999999998</v>
      </c>
      <c r="I2249" s="1" t="str">
        <f>_xlfn.TEXTAFTER(Table4[[#This Row],[rxn     upper-bound     lower-bound]]," ",-1)</f>
        <v>0.00000000</v>
      </c>
    </row>
    <row r="2250" spans="1:9">
      <c r="A2250" s="1" t="s">
        <v>15166</v>
      </c>
      <c r="B2250" s="1" t="str">
        <f>_xlfn.TEXTBEFORE(ENZLOAD[[#This Row],[ENZLOAD (from enz_from_proteome)]]," ")</f>
        <v>ENZLOAD-PTRCtpa_v_REV-rt1939_v</v>
      </c>
      <c r="C2250" s="1">
        <f>_xlfn.NUMBERVALUE(_xlfn.TEXTAFTER(ENZLOAD[[#This Row],[ENZLOAD (from enz_from_proteome)]]," ",-1))</f>
        <v>0</v>
      </c>
      <c r="F2250" s="1" t="s">
        <v>18859</v>
      </c>
      <c r="G2250" s="1" t="str">
        <f>_xlfn.TEXTBEFORE(Table4[[#This Row],[rxn     upper-bound     lower-bound]]," ")</f>
        <v>ENZLOAD-PTRCtpa_v_FWD-rt2649_v</v>
      </c>
      <c r="H2250" s="1">
        <f>_xlfn.NUMBERVALUE(TRIM(_xlfn.TEXTBEFORE(_xlfn.TEXTAFTER(Table4[[#This Row],[rxn     upper-bound     lower-bound]],Table4[[#This Row],[rxn]]),Table4[[#This Row],[lb]],-1)))</f>
        <v>0.70620426999999997</v>
      </c>
      <c r="I2250" s="1" t="str">
        <f>_xlfn.TEXTAFTER(Table4[[#This Row],[rxn     upper-bound     lower-bound]]," ",-1)</f>
        <v>0.00000000</v>
      </c>
    </row>
    <row r="2251" spans="1:9">
      <c r="A2251" s="1" t="s">
        <v>15167</v>
      </c>
      <c r="B2251" s="1" t="str">
        <f>_xlfn.TEXTBEFORE(ENZLOAD[[#This Row],[ENZLOAD (from enz_from_proteome)]]," ")</f>
        <v>ENZLOAD-PTRCtpa_v_REV-rt1987_v</v>
      </c>
      <c r="C2251" s="1">
        <f>_xlfn.NUMBERVALUE(_xlfn.TEXTAFTER(ENZLOAD[[#This Row],[ENZLOAD (from enz_from_proteome)]]," ",-1))</f>
        <v>0</v>
      </c>
      <c r="F2251" s="1" t="s">
        <v>18860</v>
      </c>
      <c r="G2251" s="1" t="str">
        <f>_xlfn.TEXTBEFORE(Table4[[#This Row],[rxn     upper-bound     lower-bound]]," ")</f>
        <v>ENZLOAD-PTRCtpa_v_REV-rt2649_v</v>
      </c>
      <c r="H2251" s="1">
        <f>_xlfn.NUMBERVALUE(TRIM(_xlfn.TEXTBEFORE(_xlfn.TEXTAFTER(Table4[[#This Row],[rxn     upper-bound     lower-bound]],Table4[[#This Row],[rxn]]),Table4[[#This Row],[lb]],-1)))</f>
        <v>0.70620426999999997</v>
      </c>
      <c r="I2251" s="1" t="str">
        <f>_xlfn.TEXTAFTER(Table4[[#This Row],[rxn     upper-bound     lower-bound]]," ",-1)</f>
        <v>0.00000000</v>
      </c>
    </row>
    <row r="2252" spans="1:9">
      <c r="A2252" s="1" t="s">
        <v>15168</v>
      </c>
      <c r="B2252" s="1" t="str">
        <f>_xlfn.TEXTBEFORE(ENZLOAD[[#This Row],[ENZLOAD (from enz_from_proteome)]]," ")</f>
        <v>ENZLOAD-PTRCtpa_v_REV-rt2649_v</v>
      </c>
      <c r="C2252" s="1">
        <f>_xlfn.NUMBERVALUE(_xlfn.TEXTAFTER(ENZLOAD[[#This Row],[ENZLOAD (from enz_from_proteome)]]," ",-1))</f>
        <v>9.8219857999999903E-10</v>
      </c>
      <c r="F2252" s="1" t="s">
        <v>18861</v>
      </c>
      <c r="G2252" s="1" t="str">
        <f>_xlfn.TEXTBEFORE(Table4[[#This Row],[rxn     upper-bound     lower-bound]]," ")</f>
        <v>ENZLOAD-PTRCtpa_v_FWD-rt2739_v</v>
      </c>
      <c r="H2252" s="1">
        <f>_xlfn.NUMBERVALUE(TRIM(_xlfn.TEXTBEFORE(_xlfn.TEXTAFTER(Table4[[#This Row],[rxn     upper-bound     lower-bound]],Table4[[#This Row],[rxn]]),Table4[[#This Row],[lb]],-1)))</f>
        <v>0.77142962000000004</v>
      </c>
      <c r="I2252" s="1" t="str">
        <f>_xlfn.TEXTAFTER(Table4[[#This Row],[rxn     upper-bound     lower-bound]]," ",-1)</f>
        <v>0.00000000</v>
      </c>
    </row>
    <row r="2253" spans="1:9">
      <c r="A2253" s="1" t="s">
        <v>15169</v>
      </c>
      <c r="B2253" s="1" t="str">
        <f>_xlfn.TEXTBEFORE(ENZLOAD[[#This Row],[ENZLOAD (from enz_from_proteome)]]," ")</f>
        <v>ENZLOAD-PTRCtpa_v_REV-rt2739_v</v>
      </c>
      <c r="C2253" s="1">
        <f>_xlfn.NUMBERVALUE(_xlfn.TEXTAFTER(ENZLOAD[[#This Row],[ENZLOAD (from enz_from_proteome)]]," ",-1))</f>
        <v>0</v>
      </c>
      <c r="F2253" s="1" t="s">
        <v>18862</v>
      </c>
      <c r="G2253" s="1" t="str">
        <f>_xlfn.TEXTBEFORE(Table4[[#This Row],[rxn     upper-bound     lower-bound]]," ")</f>
        <v>ENZLOAD-PTRCtpa_v_REV-rt2739_v</v>
      </c>
      <c r="H2253" s="1">
        <f>_xlfn.NUMBERVALUE(TRIM(_xlfn.TEXTBEFORE(_xlfn.TEXTAFTER(Table4[[#This Row],[rxn     upper-bound     lower-bound]],Table4[[#This Row],[rxn]]),Table4[[#This Row],[lb]],-1)))</f>
        <v>0.77142962000000004</v>
      </c>
      <c r="I2253" s="1" t="str">
        <f>_xlfn.TEXTAFTER(Table4[[#This Row],[rxn     upper-bound     lower-bound]]," ",-1)</f>
        <v>0.00000000</v>
      </c>
    </row>
    <row r="2254" spans="1:9">
      <c r="A2254" s="1" t="s">
        <v>15170</v>
      </c>
      <c r="B2254" s="1" t="str">
        <f>_xlfn.TEXTBEFORE(ENZLOAD[[#This Row],[ENZLOAD (from enz_from_proteome)]]," ")</f>
        <v>ENZLOAD-PUNP3_c_FWD-rt7908_c</v>
      </c>
      <c r="C2254" s="1">
        <f>_xlfn.NUMBERVALUE(_xlfn.TEXTAFTER(ENZLOAD[[#This Row],[ENZLOAD (from enz_from_proteome)]]," ",-1))</f>
        <v>8.687914094E-8</v>
      </c>
      <c r="F2254" s="1" t="s">
        <v>18863</v>
      </c>
      <c r="G2254" s="1" t="str">
        <f>_xlfn.TEXTBEFORE(Table4[[#This Row],[rxn     upper-bound     lower-bound]]," ")</f>
        <v>ENZLOAD-PUNP3_c_FWD-rt7908_c</v>
      </c>
      <c r="H2254" s="1">
        <f>_xlfn.NUMBERVALUE(TRIM(_xlfn.TEXTBEFORE(_xlfn.TEXTAFTER(Table4[[#This Row],[rxn     upper-bound     lower-bound]],Table4[[#This Row],[rxn]]),Table4[[#This Row],[lb]],-1)))</f>
        <v>0.96061792000000001</v>
      </c>
      <c r="I2254" s="1" t="str">
        <f>_xlfn.TEXTAFTER(Table4[[#This Row],[rxn     upper-bound     lower-bound]]," ",-1)</f>
        <v>0.00000000</v>
      </c>
    </row>
    <row r="2255" spans="1:9">
      <c r="A2255" s="1" t="s">
        <v>15171</v>
      </c>
      <c r="B2255" s="1" t="str">
        <f>_xlfn.TEXTBEFORE(ENZLOAD[[#This Row],[ENZLOAD (from enz_from_proteome)]]," ")</f>
        <v>ENZLOAD-PUNP3_c_REV-rt7908_c</v>
      </c>
      <c r="C2255" s="1">
        <f>_xlfn.NUMBERVALUE(_xlfn.TEXTAFTER(ENZLOAD[[#This Row],[ENZLOAD (from enz_from_proteome)]]," ",-1))</f>
        <v>8.687914094E-8</v>
      </c>
      <c r="F2255" s="1" t="s">
        <v>18864</v>
      </c>
      <c r="G2255" s="1" t="str">
        <f>_xlfn.TEXTBEFORE(Table4[[#This Row],[rxn     upper-bound     lower-bound]]," ")</f>
        <v>ENZLOAD-PUNP3_c_REV-rt7908_c</v>
      </c>
      <c r="H2255" s="1">
        <f>_xlfn.NUMBERVALUE(TRIM(_xlfn.TEXTBEFORE(_xlfn.TEXTAFTER(Table4[[#This Row],[rxn     upper-bound     lower-bound]],Table4[[#This Row],[rxn]]),Table4[[#This Row],[lb]],-1)))</f>
        <v>0.96061792000000001</v>
      </c>
      <c r="I2255" s="1" t="str">
        <f>_xlfn.TEXTAFTER(Table4[[#This Row],[rxn     upper-bound     lower-bound]]," ",-1)</f>
        <v>0.00000000</v>
      </c>
    </row>
    <row r="2256" spans="1:9">
      <c r="A2256" s="1" t="s">
        <v>15172</v>
      </c>
      <c r="B2256" s="1" t="str">
        <f>_xlfn.TEXTBEFORE(ENZLOAD[[#This Row],[ENZLOAD (from enz_from_proteome)]]," ")</f>
        <v>ENZLOAD-PUNP3_m_FWD-rt7908_m</v>
      </c>
      <c r="C2256" s="1">
        <f>_xlfn.NUMBERVALUE(_xlfn.TEXTAFTER(ENZLOAD[[#This Row],[ENZLOAD (from enz_from_proteome)]]," ",-1))</f>
        <v>8.687914094E-8</v>
      </c>
      <c r="F2256" s="1" t="s">
        <v>18865</v>
      </c>
      <c r="G2256" s="1" t="str">
        <f>_xlfn.TEXTBEFORE(Table4[[#This Row],[rxn     upper-bound     lower-bound]]," ")</f>
        <v>ENZLOAD-PUNP3_m_FWD-rt7908_m</v>
      </c>
      <c r="H2256" s="1">
        <f>_xlfn.NUMBERVALUE(TRIM(_xlfn.TEXTBEFORE(_xlfn.TEXTAFTER(Table4[[#This Row],[rxn     upper-bound     lower-bound]],Table4[[#This Row],[rxn]]),Table4[[#This Row],[lb]],-1)))</f>
        <v>0.96061792000000001</v>
      </c>
      <c r="I2256" s="1" t="str">
        <f>_xlfn.TEXTAFTER(Table4[[#This Row],[rxn     upper-bound     lower-bound]]," ",-1)</f>
        <v>0.00000000</v>
      </c>
    </row>
    <row r="2257" spans="1:9">
      <c r="A2257" s="1" t="s">
        <v>15173</v>
      </c>
      <c r="B2257" s="1" t="str">
        <f>_xlfn.TEXTBEFORE(ENZLOAD[[#This Row],[ENZLOAD (from enz_from_proteome)]]," ")</f>
        <v>ENZLOAD-PUNP3_m_REV-rt7908_m</v>
      </c>
      <c r="C2257" s="1">
        <f>_xlfn.NUMBERVALUE(_xlfn.TEXTAFTER(ENZLOAD[[#This Row],[ENZLOAD (from enz_from_proteome)]]," ",-1))</f>
        <v>8.687914094E-8</v>
      </c>
      <c r="F2257" s="1" t="s">
        <v>18866</v>
      </c>
      <c r="G2257" s="1" t="str">
        <f>_xlfn.TEXTBEFORE(Table4[[#This Row],[rxn     upper-bound     lower-bound]]," ")</f>
        <v>ENZLOAD-PUNP3_m_REV-rt7908_m</v>
      </c>
      <c r="H2257" s="1">
        <f>_xlfn.NUMBERVALUE(TRIM(_xlfn.TEXTBEFORE(_xlfn.TEXTAFTER(Table4[[#This Row],[rxn     upper-bound     lower-bound]],Table4[[#This Row],[rxn]]),Table4[[#This Row],[lb]],-1)))</f>
        <v>0.96061792000000001</v>
      </c>
      <c r="I2257" s="1" t="str">
        <f>_xlfn.TEXTAFTER(Table4[[#This Row],[rxn     upper-bound     lower-bound]]," ",-1)</f>
        <v>0.00000000</v>
      </c>
    </row>
    <row r="2258" spans="1:9">
      <c r="A2258" s="1" t="s">
        <v>15174</v>
      </c>
      <c r="B2258" s="1" t="str">
        <f>_xlfn.TEXTBEFORE(ENZLOAD[[#This Row],[ENZLOAD (from enz_from_proteome)]]," ")</f>
        <v>ENZLOAD-PUNP5_c_FWD-rt7908_c</v>
      </c>
      <c r="C2258" s="1">
        <f>_xlfn.NUMBERVALUE(_xlfn.TEXTAFTER(ENZLOAD[[#This Row],[ENZLOAD (from enz_from_proteome)]]," ",-1))</f>
        <v>8.687914094E-8</v>
      </c>
      <c r="F2258" s="1" t="s">
        <v>18867</v>
      </c>
      <c r="G2258" s="1" t="str">
        <f>_xlfn.TEXTBEFORE(Table4[[#This Row],[rxn     upper-bound     lower-bound]]," ")</f>
        <v>ENZLOAD-PUNP5_c_FWD-rt7908_c</v>
      </c>
      <c r="H2258" s="1">
        <f>_xlfn.NUMBERVALUE(TRIM(_xlfn.TEXTBEFORE(_xlfn.TEXTAFTER(Table4[[#This Row],[rxn     upper-bound     lower-bound]],Table4[[#This Row],[rxn]]),Table4[[#This Row],[lb]],-1)))</f>
        <v>0.96061792000000001</v>
      </c>
      <c r="I2258" s="1" t="str">
        <f>_xlfn.TEXTAFTER(Table4[[#This Row],[rxn     upper-bound     lower-bound]]," ",-1)</f>
        <v>0.00000000</v>
      </c>
    </row>
    <row r="2259" spans="1:9">
      <c r="A2259" s="1" t="s">
        <v>15175</v>
      </c>
      <c r="B2259" s="1" t="str">
        <f>_xlfn.TEXTBEFORE(ENZLOAD[[#This Row],[ENZLOAD (from enz_from_proteome)]]," ")</f>
        <v>ENZLOAD-PUNP5_c_REV-rt7908_c</v>
      </c>
      <c r="C2259" s="1">
        <f>_xlfn.NUMBERVALUE(_xlfn.TEXTAFTER(ENZLOAD[[#This Row],[ENZLOAD (from enz_from_proteome)]]," ",-1))</f>
        <v>8.687914094E-8</v>
      </c>
      <c r="F2259" s="1" t="s">
        <v>18868</v>
      </c>
      <c r="G2259" s="1" t="str">
        <f>_xlfn.TEXTBEFORE(Table4[[#This Row],[rxn     upper-bound     lower-bound]]," ")</f>
        <v>ENZLOAD-PUNP5_c_REV-rt7908_c</v>
      </c>
      <c r="H2259" s="1">
        <f>_xlfn.NUMBERVALUE(TRIM(_xlfn.TEXTBEFORE(_xlfn.TEXTAFTER(Table4[[#This Row],[rxn     upper-bound     lower-bound]],Table4[[#This Row],[rxn]]),Table4[[#This Row],[lb]],-1)))</f>
        <v>0.96061792000000001</v>
      </c>
      <c r="I2259" s="1" t="str">
        <f>_xlfn.TEXTAFTER(Table4[[#This Row],[rxn     upper-bound     lower-bound]]," ",-1)</f>
        <v>0.00000000</v>
      </c>
    </row>
    <row r="2260" spans="1:9">
      <c r="A2260" s="1" t="s">
        <v>15176</v>
      </c>
      <c r="B2260" s="1" t="str">
        <f>_xlfn.TEXTBEFORE(ENZLOAD[[#This Row],[ENZLOAD (from enz_from_proteome)]]," ")</f>
        <v>ENZLOAD-PYAM5PO_c_FWD-rt2312</v>
      </c>
      <c r="C2260" s="1">
        <f>_xlfn.NUMBERVALUE(_xlfn.TEXTAFTER(ENZLOAD[[#This Row],[ENZLOAD (from enz_from_proteome)]]," ",-1))</f>
        <v>1.4305660636999999E-7</v>
      </c>
      <c r="F2260" s="1" t="s">
        <v>18869</v>
      </c>
      <c r="G2260" s="1" t="str">
        <f>_xlfn.TEXTBEFORE(Table4[[#This Row],[rxn     upper-bound     lower-bound]]," ")</f>
        <v>ENZLOAD-PYAM5PO_c_FWD-rt2312</v>
      </c>
      <c r="H2260" s="1">
        <f>_xlfn.NUMBERVALUE(TRIM(_xlfn.TEXTBEFORE(_xlfn.TEXTAFTER(Table4[[#This Row],[rxn     upper-bound     lower-bound]],Table4[[#This Row],[rxn]]),Table4[[#This Row],[lb]],-1)))</f>
        <v>1.45351754</v>
      </c>
      <c r="I2260" s="1" t="str">
        <f>_xlfn.TEXTAFTER(Table4[[#This Row],[rxn     upper-bound     lower-bound]]," ",-1)</f>
        <v>0.00000000</v>
      </c>
    </row>
    <row r="2261" spans="1:9">
      <c r="A2261" s="1" t="s">
        <v>15177</v>
      </c>
      <c r="B2261" s="1" t="str">
        <f>_xlfn.TEXTBEFORE(ENZLOAD[[#This Row],[ENZLOAD (from enz_from_proteome)]]," ")</f>
        <v>ENZLOAD-PYDAMK_c_FWD-rt6177</v>
      </c>
      <c r="C2261" s="1">
        <f>_xlfn.NUMBERVALUE(_xlfn.TEXTAFTER(ENZLOAD[[#This Row],[ENZLOAD (from enz_from_proteome)]]," ",-1))</f>
        <v>5.0654897055E-7</v>
      </c>
      <c r="F2261" s="1" t="s">
        <v>18870</v>
      </c>
      <c r="G2261" s="1" t="str">
        <f>_xlfn.TEXTBEFORE(Table4[[#This Row],[rxn     upper-bound     lower-bound]]," ")</f>
        <v>ENZLOAD-PYDAMK_c_FWD-rt6177</v>
      </c>
      <c r="H2261" s="1">
        <f>_xlfn.NUMBERVALUE(TRIM(_xlfn.TEXTBEFORE(_xlfn.TEXTAFTER(Table4[[#This Row],[rxn     upper-bound     lower-bound]],Table4[[#This Row],[rxn]]),Table4[[#This Row],[lb]],-1)))</f>
        <v>1.11084205</v>
      </c>
      <c r="I2261" s="1" t="str">
        <f>_xlfn.TEXTAFTER(Table4[[#This Row],[rxn     upper-bound     lower-bound]]," ",-1)</f>
        <v>0.00000000</v>
      </c>
    </row>
    <row r="2262" spans="1:9">
      <c r="A2262" s="1" t="s">
        <v>15178</v>
      </c>
      <c r="B2262" s="1" t="str">
        <f>_xlfn.TEXTBEFORE(ENZLOAD[[#This Row],[ENZLOAD (from enz_from_proteome)]]," ")</f>
        <v>ENZLOAD-PYDX5PS_c_FWD-SNZ1SNO1</v>
      </c>
      <c r="C2262" s="1">
        <f>_xlfn.NUMBERVALUE(_xlfn.TEXTAFTER(ENZLOAD[[#This Row],[ENZLOAD (from enz_from_proteome)]]," ",-1))</f>
        <v>1.4991024949999999E-8</v>
      </c>
      <c r="F2262" s="1" t="s">
        <v>18871</v>
      </c>
      <c r="G2262" s="1" t="str">
        <f>_xlfn.TEXTBEFORE(Table4[[#This Row],[rxn     upper-bound     lower-bound]]," ")</f>
        <v>ENZLOAD-PYDX5PS_c_FWD-SNZ1SNO1</v>
      </c>
      <c r="H2262" s="1">
        <f>_xlfn.NUMBERVALUE(TRIM(_xlfn.TEXTBEFORE(_xlfn.TEXTAFTER(Table4[[#This Row],[rxn     upper-bound     lower-bound]],Table4[[#This Row],[rxn]]),Table4[[#This Row],[lb]],-1)))</f>
        <v>0.72693034999999995</v>
      </c>
      <c r="I2262" s="1" t="str">
        <f>_xlfn.TEXTAFTER(Table4[[#This Row],[rxn     upper-bound     lower-bound]]," ",-1)</f>
        <v>0.00000000</v>
      </c>
    </row>
    <row r="2263" spans="1:9">
      <c r="A2263" s="1" t="s">
        <v>15179</v>
      </c>
      <c r="B2263" s="1" t="str">
        <f>_xlfn.TEXTBEFORE(ENZLOAD[[#This Row],[ENZLOAD (from enz_from_proteome)]]," ")</f>
        <v>ENZLOAD-PYDXK_c_FWD-rt6177</v>
      </c>
      <c r="C2263" s="1">
        <f>_xlfn.NUMBERVALUE(_xlfn.TEXTAFTER(ENZLOAD[[#This Row],[ENZLOAD (from enz_from_proteome)]]," ",-1))</f>
        <v>5.0654897055E-7</v>
      </c>
      <c r="F2263" s="1" t="s">
        <v>18872</v>
      </c>
      <c r="G2263" s="1" t="str">
        <f>_xlfn.TEXTBEFORE(Table4[[#This Row],[rxn     upper-bound     lower-bound]]," ")</f>
        <v>ENZLOAD-PYDXK_c_FWD-rt6177</v>
      </c>
      <c r="H2263" s="1">
        <f>_xlfn.NUMBERVALUE(TRIM(_xlfn.TEXTBEFORE(_xlfn.TEXTAFTER(Table4[[#This Row],[rxn     upper-bound     lower-bound]],Table4[[#This Row],[rxn]]),Table4[[#This Row],[lb]],-1)))</f>
        <v>1.11084205</v>
      </c>
      <c r="I2263" s="1" t="str">
        <f>_xlfn.TEXTAFTER(Table4[[#This Row],[rxn     upper-bound     lower-bound]]," ",-1)</f>
        <v>0.00000000</v>
      </c>
    </row>
    <row r="2264" spans="1:9">
      <c r="A2264" s="1" t="s">
        <v>15180</v>
      </c>
      <c r="B2264" s="1" t="str">
        <f>_xlfn.TEXTBEFORE(ENZLOAD[[#This Row],[ENZLOAD (from enz_from_proteome)]]," ")</f>
        <v>ENZLOAD-PYDXNK_c_FWD-rt6177</v>
      </c>
      <c r="C2264" s="1">
        <f>_xlfn.NUMBERVALUE(_xlfn.TEXTAFTER(ENZLOAD[[#This Row],[ENZLOAD (from enz_from_proteome)]]," ",-1))</f>
        <v>5.0654897055E-7</v>
      </c>
      <c r="F2264" s="1" t="s">
        <v>18873</v>
      </c>
      <c r="G2264" s="1" t="str">
        <f>_xlfn.TEXTBEFORE(Table4[[#This Row],[rxn     upper-bound     lower-bound]]," ")</f>
        <v>ENZLOAD-PYDXNK_c_FWD-rt6177</v>
      </c>
      <c r="H2264" s="1">
        <f>_xlfn.NUMBERVALUE(TRIM(_xlfn.TEXTBEFORE(_xlfn.TEXTAFTER(Table4[[#This Row],[rxn     upper-bound     lower-bound]],Table4[[#This Row],[rxn]]),Table4[[#This Row],[lb]],-1)))</f>
        <v>1.11084205</v>
      </c>
      <c r="I2264" s="1" t="str">
        <f>_xlfn.TEXTAFTER(Table4[[#This Row],[rxn     upper-bound     lower-bound]]," ",-1)</f>
        <v>0.00000000</v>
      </c>
    </row>
    <row r="2265" spans="1:9">
      <c r="A2265" s="1" t="s">
        <v>15181</v>
      </c>
      <c r="B2265" s="1" t="str">
        <f>_xlfn.TEXTBEFORE(ENZLOAD[[#This Row],[ENZLOAD (from enz_from_proteome)]]," ")</f>
        <v>ENZLOAD-PYDXNOR_c_FWD-rt3182</v>
      </c>
      <c r="C2265" s="1">
        <f>_xlfn.NUMBERVALUE(_xlfn.TEXTAFTER(ENZLOAD[[#This Row],[ENZLOAD (from enz_from_proteome)]]," ",-1))</f>
        <v>0</v>
      </c>
      <c r="F2265" s="1" t="s">
        <v>18874</v>
      </c>
      <c r="G2265" s="1" t="str">
        <f>_xlfn.TEXTBEFORE(Table4[[#This Row],[rxn     upper-bound     lower-bound]]," ")</f>
        <v>ENZLOAD-PYDXNO_c_FWD-rt2312</v>
      </c>
      <c r="H2265" s="1">
        <f>_xlfn.NUMBERVALUE(TRIM(_xlfn.TEXTBEFORE(_xlfn.TEXTAFTER(Table4[[#This Row],[rxn     upper-bound     lower-bound]],Table4[[#This Row],[rxn]]),Table4[[#This Row],[lb]],-1)))</f>
        <v>1.45351754</v>
      </c>
      <c r="I2265" s="1" t="str">
        <f>_xlfn.TEXTAFTER(Table4[[#This Row],[rxn     upper-bound     lower-bound]]," ",-1)</f>
        <v>0.00000000</v>
      </c>
    </row>
    <row r="2266" spans="1:9">
      <c r="A2266" s="1" t="s">
        <v>15182</v>
      </c>
      <c r="B2266" s="1" t="str">
        <f>_xlfn.TEXTBEFORE(ENZLOAD[[#This Row],[ENZLOAD (from enz_from_proteome)]]," ")</f>
        <v>ENZLOAD-PYDXNOR_c_FWD-rt6001</v>
      </c>
      <c r="C2266" s="1">
        <f>_xlfn.NUMBERVALUE(_xlfn.TEXTAFTER(ENZLOAD[[#This Row],[ENZLOAD (from enz_from_proteome)]]," ",-1))</f>
        <v>7.0785466539999999E-8</v>
      </c>
      <c r="F2266" s="1" t="s">
        <v>18875</v>
      </c>
      <c r="G2266" s="1" t="str">
        <f>_xlfn.TEXTBEFORE(Table4[[#This Row],[rxn     upper-bound     lower-bound]]," ")</f>
        <v>ENZLOAD-PYDXNOR_c_FWD-rt3182</v>
      </c>
      <c r="H2266" s="1">
        <f>_xlfn.NUMBERVALUE(TRIM(_xlfn.TEXTBEFORE(_xlfn.TEXTAFTER(Table4[[#This Row],[rxn     upper-bound     lower-bound]],Table4[[#This Row],[rxn]]),Table4[[#This Row],[lb]],-1)))</f>
        <v>0.92024866999999999</v>
      </c>
      <c r="I2266" s="1" t="str">
        <f>_xlfn.TEXTAFTER(Table4[[#This Row],[rxn     upper-bound     lower-bound]]," ",-1)</f>
        <v>0.00000000</v>
      </c>
    </row>
    <row r="2267" spans="1:9">
      <c r="A2267" s="1" t="s">
        <v>15183</v>
      </c>
      <c r="B2267" s="1" t="str">
        <f>_xlfn.TEXTBEFORE(ENZLOAD[[#This Row],[ENZLOAD (from enz_from_proteome)]]," ")</f>
        <v>ENZLOAD-PYDXNOR_c_REV-rt3182</v>
      </c>
      <c r="C2267" s="1">
        <f>_xlfn.NUMBERVALUE(_xlfn.TEXTAFTER(ENZLOAD[[#This Row],[ENZLOAD (from enz_from_proteome)]]," ",-1))</f>
        <v>0</v>
      </c>
      <c r="F2267" s="1" t="s">
        <v>18876</v>
      </c>
      <c r="G2267" s="1" t="str">
        <f>_xlfn.TEXTBEFORE(Table4[[#This Row],[rxn     upper-bound     lower-bound]]," ")</f>
        <v>ENZLOAD-PYDXNOR_c_REV-rt3182</v>
      </c>
      <c r="H2267" s="1">
        <f>_xlfn.NUMBERVALUE(TRIM(_xlfn.TEXTBEFORE(_xlfn.TEXTAFTER(Table4[[#This Row],[rxn     upper-bound     lower-bound]],Table4[[#This Row],[rxn]]),Table4[[#This Row],[lb]],-1)))</f>
        <v>0.92024866999999999</v>
      </c>
      <c r="I2267" s="1" t="str">
        <f>_xlfn.TEXTAFTER(Table4[[#This Row],[rxn     upper-bound     lower-bound]]," ",-1)</f>
        <v>0.00000000</v>
      </c>
    </row>
    <row r="2268" spans="1:9">
      <c r="A2268" s="1" t="s">
        <v>15184</v>
      </c>
      <c r="B2268" s="1" t="str">
        <f>_xlfn.TEXTBEFORE(ENZLOAD[[#This Row],[ENZLOAD (from enz_from_proteome)]]," ")</f>
        <v>ENZLOAD-PYDXNOR_c_REV-rt6001</v>
      </c>
      <c r="C2268" s="1">
        <f>_xlfn.NUMBERVALUE(_xlfn.TEXTAFTER(ENZLOAD[[#This Row],[ENZLOAD (from enz_from_proteome)]]," ",-1))</f>
        <v>7.0785466539999999E-8</v>
      </c>
      <c r="F2268" s="1" t="s">
        <v>18877</v>
      </c>
      <c r="G2268" s="1" t="str">
        <f>_xlfn.TEXTBEFORE(Table4[[#This Row],[rxn     upper-bound     lower-bound]]," ")</f>
        <v>ENZLOAD-PYDXNOR_c_FWD-rt6001</v>
      </c>
      <c r="H2268" s="1">
        <f>_xlfn.NUMBERVALUE(TRIM(_xlfn.TEXTBEFORE(_xlfn.TEXTAFTER(Table4[[#This Row],[rxn     upper-bound     lower-bound]],Table4[[#This Row],[rxn]]),Table4[[#This Row],[lb]],-1)))</f>
        <v>1.1642231700000001</v>
      </c>
      <c r="I2268" s="1" t="str">
        <f>_xlfn.TEXTAFTER(Table4[[#This Row],[rxn     upper-bound     lower-bound]]," ",-1)</f>
        <v>0.00000000</v>
      </c>
    </row>
    <row r="2269" spans="1:9">
      <c r="A2269" s="1" t="s">
        <v>15185</v>
      </c>
      <c r="B2269" s="1" t="str">
        <f>_xlfn.TEXTBEFORE(ENZLOAD[[#This Row],[ENZLOAD (from enz_from_proteome)]]," ")</f>
        <v>ENZLOAD-PYDXNO_c_FWD-rt2312</v>
      </c>
      <c r="C2269" s="1">
        <f>_xlfn.NUMBERVALUE(_xlfn.TEXTAFTER(ENZLOAD[[#This Row],[ENZLOAD (from enz_from_proteome)]]," ",-1))</f>
        <v>1.4305660636999999E-7</v>
      </c>
      <c r="F2269" s="1" t="s">
        <v>18878</v>
      </c>
      <c r="G2269" s="1" t="str">
        <f>_xlfn.TEXTBEFORE(Table4[[#This Row],[rxn     upper-bound     lower-bound]]," ")</f>
        <v>ENZLOAD-PYDXNOR_c_REV-rt6001</v>
      </c>
      <c r="H2269" s="1">
        <f>_xlfn.NUMBERVALUE(TRIM(_xlfn.TEXTBEFORE(_xlfn.TEXTAFTER(Table4[[#This Row],[rxn     upper-bound     lower-bound]],Table4[[#This Row],[rxn]]),Table4[[#This Row],[lb]],-1)))</f>
        <v>1.1642231700000001</v>
      </c>
      <c r="I2269" s="1" t="str">
        <f>_xlfn.TEXTAFTER(Table4[[#This Row],[rxn     upper-bound     lower-bound]]," ",-1)</f>
        <v>0.00000000</v>
      </c>
    </row>
    <row r="2270" spans="1:9">
      <c r="A2270" s="1" t="s">
        <v>15186</v>
      </c>
      <c r="B2270" s="1" t="str">
        <f>_xlfn.TEXTBEFORE(ENZLOAD[[#This Row],[ENZLOAD (from enz_from_proteome)]]," ")</f>
        <v>ENZLOAD-PYDXO_c_FWD-rt2312</v>
      </c>
      <c r="C2270" s="1">
        <f>_xlfn.NUMBERVALUE(_xlfn.TEXTAFTER(ENZLOAD[[#This Row],[ENZLOAD (from enz_from_proteome)]]," ",-1))</f>
        <v>1.4305660636999999E-7</v>
      </c>
      <c r="F2270" s="1" t="s">
        <v>18879</v>
      </c>
      <c r="G2270" s="1" t="str">
        <f>_xlfn.TEXTBEFORE(Table4[[#This Row],[rxn     upper-bound     lower-bound]]," ")</f>
        <v>ENZLOAD-PYDXO_c_FWD-rt2312</v>
      </c>
      <c r="H2270" s="1">
        <f>_xlfn.NUMBERVALUE(TRIM(_xlfn.TEXTBEFORE(_xlfn.TEXTAFTER(Table4[[#This Row],[rxn     upper-bound     lower-bound]],Table4[[#This Row],[rxn]]),Table4[[#This Row],[lb]],-1)))</f>
        <v>1.45351754</v>
      </c>
      <c r="I2270" s="1" t="str">
        <f>_xlfn.TEXTAFTER(Table4[[#This Row],[rxn     upper-bound     lower-bound]]," ",-1)</f>
        <v>0.00000000</v>
      </c>
    </row>
    <row r="2271" spans="1:9">
      <c r="A2271" s="1" t="s">
        <v>15187</v>
      </c>
      <c r="B2271" s="1" t="str">
        <f>_xlfn.TEXTBEFORE(ENZLOAD[[#This Row],[ENZLOAD (from enz_from_proteome)]]," ")</f>
        <v>ENZLOAD-PYK_c_FWD-rt4634</v>
      </c>
      <c r="C2271" s="1">
        <f>_xlfn.NUMBERVALUE(_xlfn.TEXTAFTER(ENZLOAD[[#This Row],[ENZLOAD (from enz_from_proteome)]]," ",-1))</f>
        <v>1.503776617324E-5</v>
      </c>
      <c r="F2271" s="1" t="s">
        <v>18880</v>
      </c>
      <c r="G2271" s="1" t="str">
        <f>_xlfn.TEXTBEFORE(Table4[[#This Row],[rxn     upper-bound     lower-bound]]," ")</f>
        <v>ENZLOAD-PYK_c_FWD-rt4634</v>
      </c>
      <c r="H2271" s="1">
        <f>_xlfn.NUMBERVALUE(TRIM(_xlfn.TEXTBEFORE(_xlfn.TEXTAFTER(Table4[[#This Row],[rxn     upper-bound     lower-bound]],Table4[[#This Row],[rxn]]),Table4[[#This Row],[lb]],-1)))</f>
        <v>0.73843400999999997</v>
      </c>
      <c r="I2271" s="1" t="str">
        <f>_xlfn.TEXTAFTER(Table4[[#This Row],[rxn     upper-bound     lower-bound]]," ",-1)</f>
        <v>0.00000000</v>
      </c>
    </row>
    <row r="2272" spans="1:9">
      <c r="A2272" s="1" t="s">
        <v>15188</v>
      </c>
      <c r="B2272" s="1" t="str">
        <f>_xlfn.TEXTBEFORE(ENZLOAD[[#This Row],[ENZLOAD (from enz_from_proteome)]]," ")</f>
        <v>ENZLOAD-PYRDC2_c_FWD-rt7423</v>
      </c>
      <c r="C2272" s="1">
        <f>_xlfn.NUMBERVALUE(_xlfn.TEXTAFTER(ENZLOAD[[#This Row],[ENZLOAD (from enz_from_proteome)]]," ",-1))</f>
        <v>3.8036453610999998E-7</v>
      </c>
      <c r="F2272" s="1" t="s">
        <v>18881</v>
      </c>
      <c r="G2272" s="1" t="str">
        <f>_xlfn.TEXTBEFORE(Table4[[#This Row],[rxn     upper-bound     lower-bound]]," ")</f>
        <v>ENZLOAD-PYRDC_c_FWD-rt7423</v>
      </c>
      <c r="H2272" s="1">
        <f>_xlfn.NUMBERVALUE(TRIM(_xlfn.TEXTBEFORE(_xlfn.TEXTAFTER(Table4[[#This Row],[rxn     upper-bound     lower-bound]],Table4[[#This Row],[rxn]]),Table4[[#This Row],[lb]],-1)))</f>
        <v>0.5752583</v>
      </c>
      <c r="I2272" s="1" t="str">
        <f>_xlfn.TEXTAFTER(Table4[[#This Row],[rxn     upper-bound     lower-bound]]," ",-1)</f>
        <v>0.00000000</v>
      </c>
    </row>
    <row r="2273" spans="1:9">
      <c r="A2273" s="1" t="s">
        <v>15189</v>
      </c>
      <c r="B2273" s="1" t="str">
        <f>_xlfn.TEXTBEFORE(ENZLOAD[[#This Row],[ENZLOAD (from enz_from_proteome)]]," ")</f>
        <v>ENZLOAD-PYRDC_c_FWD-rt7423</v>
      </c>
      <c r="C2273" s="1">
        <f>_xlfn.NUMBERVALUE(_xlfn.TEXTAFTER(ENZLOAD[[#This Row],[ENZLOAD (from enz_from_proteome)]]," ",-1))</f>
        <v>3.8036453610999998E-7</v>
      </c>
      <c r="F2273" s="1" t="s">
        <v>18882</v>
      </c>
      <c r="G2273" s="1" t="str">
        <f>_xlfn.TEXTBEFORE(Table4[[#This Row],[rxn     upper-bound     lower-bound]]," ")</f>
        <v>ENZLOAD-PYRDC2_c_FWD-rt7423</v>
      </c>
      <c r="H2273" s="1">
        <f>_xlfn.NUMBERVALUE(TRIM(_xlfn.TEXTBEFORE(_xlfn.TEXTAFTER(Table4[[#This Row],[rxn     upper-bound     lower-bound]],Table4[[#This Row],[rxn]]),Table4[[#This Row],[lb]],-1)))</f>
        <v>0.5752583</v>
      </c>
      <c r="I2273" s="1" t="str">
        <f>_xlfn.TEXTAFTER(Table4[[#This Row],[rxn     upper-bound     lower-bound]]," ",-1)</f>
        <v>0.00000000</v>
      </c>
    </row>
    <row r="2274" spans="1:9">
      <c r="A2274" s="1" t="s">
        <v>15190</v>
      </c>
      <c r="B2274" s="1" t="str">
        <f>_xlfn.TEXTBEFORE(ENZLOAD[[#This Row],[ENZLOAD (from enz_from_proteome)]]," ")</f>
        <v>ENZLOAD-PYRtps_e_FWD-rt1816_e</v>
      </c>
      <c r="C2274" s="1">
        <f>_xlfn.NUMBERVALUE(_xlfn.TEXTAFTER(ENZLOAD[[#This Row],[ENZLOAD (from enz_from_proteome)]]," ",-1))</f>
        <v>0</v>
      </c>
      <c r="F2274" s="1" t="s">
        <v>18883</v>
      </c>
      <c r="G2274" s="1" t="str">
        <f>_xlfn.TEXTBEFORE(Table4[[#This Row],[rxn     upper-bound     lower-bound]]," ")</f>
        <v>ENZLOAD-PYRtps_e_FWD-rt1816_e</v>
      </c>
      <c r="H2274" s="1">
        <f>_xlfn.NUMBERVALUE(TRIM(_xlfn.TEXTBEFORE(_xlfn.TEXTAFTER(Table4[[#This Row],[rxn     upper-bound     lower-bound]],Table4[[#This Row],[rxn]]),Table4[[#This Row],[lb]],-1)))</f>
        <v>0.81102901000000005</v>
      </c>
      <c r="I2274" s="1" t="str">
        <f>_xlfn.TEXTAFTER(Table4[[#This Row],[rxn     upper-bound     lower-bound]]," ",-1)</f>
        <v>0.00000000</v>
      </c>
    </row>
    <row r="2275" spans="1:9">
      <c r="A2275" s="1" t="s">
        <v>15191</v>
      </c>
      <c r="B2275" s="1" t="str">
        <f>_xlfn.TEXTBEFORE(ENZLOAD[[#This Row],[ENZLOAD (from enz_from_proteome)]]," ")</f>
        <v>ENZLOAD-PYRtps_e_REV-rt1816_e</v>
      </c>
      <c r="C2275" s="1">
        <f>_xlfn.NUMBERVALUE(_xlfn.TEXTAFTER(ENZLOAD[[#This Row],[ENZLOAD (from enz_from_proteome)]]," ",-1))</f>
        <v>0</v>
      </c>
      <c r="F2275" s="1" t="s">
        <v>18884</v>
      </c>
      <c r="G2275" s="1" t="str">
        <f>_xlfn.TEXTBEFORE(Table4[[#This Row],[rxn     upper-bound     lower-bound]]," ")</f>
        <v>ENZLOAD-PYRtps_e_REV-rt1816_e</v>
      </c>
      <c r="H2275" s="1">
        <f>_xlfn.NUMBERVALUE(TRIM(_xlfn.TEXTBEFORE(_xlfn.TEXTAFTER(Table4[[#This Row],[rxn     upper-bound     lower-bound]],Table4[[#This Row],[rxn]]),Table4[[#This Row],[lb]],-1)))</f>
        <v>0.81102901000000005</v>
      </c>
      <c r="I2275" s="1" t="str">
        <f>_xlfn.TEXTAFTER(Table4[[#This Row],[rxn     upper-bound     lower-bound]]," ",-1)</f>
        <v>0.00000000</v>
      </c>
    </row>
    <row r="2276" spans="1:9">
      <c r="A2276" s="1" t="s">
        <v>15192</v>
      </c>
      <c r="B2276" s="1" t="str">
        <f>_xlfn.TEXTBEFORE(ENZLOAD[[#This Row],[ENZLOAD (from enz_from_proteome)]]," ")</f>
        <v>ENZLOAD-PYRtps_m_FWD-MPC13</v>
      </c>
      <c r="C2276" s="1">
        <f>_xlfn.NUMBERVALUE(_xlfn.TEXTAFTER(ENZLOAD[[#This Row],[ENZLOAD (from enz_from_proteome)]]," ",-1))</f>
        <v>6.2649197987000001E-7</v>
      </c>
      <c r="F2276" s="1" t="s">
        <v>18885</v>
      </c>
      <c r="G2276" s="1" t="str">
        <f>_xlfn.TEXTBEFORE(Table4[[#This Row],[rxn     upper-bound     lower-bound]]," ")</f>
        <v>ENZLOAD-PYRtps_m_FWD-MPC13</v>
      </c>
      <c r="H2276" s="1">
        <f>_xlfn.NUMBERVALUE(TRIM(_xlfn.TEXTBEFORE(_xlfn.TEXTAFTER(Table4[[#This Row],[rxn     upper-bound     lower-bound]],Table4[[#This Row],[rxn]]),Table4[[#This Row],[lb]],-1)))</f>
        <v>1.54695976</v>
      </c>
      <c r="I2276" s="1" t="str">
        <f>_xlfn.TEXTAFTER(Table4[[#This Row],[rxn     upper-bound     lower-bound]]," ",-1)</f>
        <v>0.00000000</v>
      </c>
    </row>
    <row r="2277" spans="1:9">
      <c r="A2277" s="1" t="s">
        <v>15193</v>
      </c>
      <c r="B2277" s="1" t="str">
        <f>_xlfn.TEXTBEFORE(ENZLOAD[[#This Row],[ENZLOAD (from enz_from_proteome)]]," ")</f>
        <v>ENZLOAD-Q9MO_m_FWD-rt7829</v>
      </c>
      <c r="C2277" s="1">
        <f>_xlfn.NUMBERVALUE(_xlfn.TEXTAFTER(ENZLOAD[[#This Row],[ENZLOAD (from enz_from_proteome)]]," ",-1))</f>
        <v>2.1479334636000001E-7</v>
      </c>
      <c r="F2277" s="1" t="s">
        <v>18886</v>
      </c>
      <c r="G2277" s="1" t="str">
        <f>_xlfn.TEXTBEFORE(Table4[[#This Row],[rxn     upper-bound     lower-bound]]," ")</f>
        <v>ENZLOAD-Q9MO_m_FWD-rt7829</v>
      </c>
      <c r="H2277" s="1">
        <f>_xlfn.NUMBERVALUE(TRIM(_xlfn.TEXTBEFORE(_xlfn.TEXTAFTER(Table4[[#This Row],[rxn     upper-bound     lower-bound]],Table4[[#This Row],[rxn]]),Table4[[#This Row],[lb]],-1)))</f>
        <v>0.64086175999999995</v>
      </c>
      <c r="I2277" s="1" t="str">
        <f>_xlfn.TEXTAFTER(Table4[[#This Row],[rxn     upper-bound     lower-bound]]," ",-1)</f>
        <v>0.00000000</v>
      </c>
    </row>
    <row r="2278" spans="1:9">
      <c r="A2278" s="1" t="s">
        <v>15194</v>
      </c>
      <c r="B2278" s="1" t="str">
        <f>_xlfn.TEXTBEFORE(ENZLOAD[[#This Row],[ENZLOAD (from enz_from_proteome)]]," ")</f>
        <v>ENZLOAD-Q9MT1_m_FWD-COQCPLX</v>
      </c>
      <c r="C2278" s="1">
        <f>_xlfn.NUMBERVALUE(_xlfn.TEXTAFTER(ENZLOAD[[#This Row],[ENZLOAD (from enz_from_proteome)]]," ",-1))</f>
        <v>5.559546257E-8</v>
      </c>
      <c r="F2278" s="1" t="s">
        <v>18887</v>
      </c>
      <c r="G2278" s="1" t="str">
        <f>_xlfn.TEXTBEFORE(Table4[[#This Row],[rxn     upper-bound     lower-bound]]," ")</f>
        <v>ENZLOAD-Q9MT1_m_FWD-COQCPLX</v>
      </c>
      <c r="H2278" s="1">
        <f>_xlfn.NUMBERVALUE(TRIM(_xlfn.TEXTBEFORE(_xlfn.TEXTAFTER(Table4[[#This Row],[rxn     upper-bound     lower-bound]],Table4[[#This Row],[rxn]]),Table4[[#This Row],[lb]],-1)))</f>
        <v>0.22190624</v>
      </c>
      <c r="I2278" s="1" t="str">
        <f>_xlfn.TEXTAFTER(Table4[[#This Row],[rxn     upper-bound     lower-bound]]," ",-1)</f>
        <v>0.00000000</v>
      </c>
    </row>
    <row r="2279" spans="1:9">
      <c r="A2279" s="1" t="s">
        <v>15195</v>
      </c>
      <c r="B2279" s="1" t="str">
        <f>_xlfn.TEXTBEFORE(ENZLOAD[[#This Row],[ENZLOAD (from enz_from_proteome)]]," ")</f>
        <v>ENZLOAD-Q9MT2_m_FWD-rt3097</v>
      </c>
      <c r="C2279" s="1">
        <f>_xlfn.NUMBERVALUE(_xlfn.TEXTAFTER(ENZLOAD[[#This Row],[ENZLOAD (from enz_from_proteome)]]," ",-1))</f>
        <v>8.2364321100000004E-8</v>
      </c>
      <c r="F2279" s="1" t="s">
        <v>18888</v>
      </c>
      <c r="G2279" s="1" t="str">
        <f>_xlfn.TEXTBEFORE(Table4[[#This Row],[rxn     upper-bound     lower-bound]]," ")</f>
        <v>ENZLOAD-Q9MT2_m_FWD-rt3097</v>
      </c>
      <c r="H2279" s="1">
        <f>_xlfn.NUMBERVALUE(TRIM(_xlfn.TEXTBEFORE(_xlfn.TEXTAFTER(Table4[[#This Row],[rxn     upper-bound     lower-bound]],Table4[[#This Row],[rxn]]),Table4[[#This Row],[lb]],-1)))</f>
        <v>1.1653014900000001</v>
      </c>
      <c r="I2279" s="1" t="str">
        <f>_xlfn.TEXTAFTER(Table4[[#This Row],[rxn     upper-bound     lower-bound]]," ",-1)</f>
        <v>0.00000000</v>
      </c>
    </row>
    <row r="2280" spans="1:9">
      <c r="A2280" s="1" t="s">
        <v>15196</v>
      </c>
      <c r="B2280" s="1" t="str">
        <f>_xlfn.TEXTBEFORE(ENZLOAD[[#This Row],[ENZLOAD (from enz_from_proteome)]]," ")</f>
        <v>ENZLOAD-Q9OR_m_FWD-rt7669</v>
      </c>
      <c r="C2280" s="1">
        <f>_xlfn.NUMBERVALUE(_xlfn.TEXTAFTER(ENZLOAD[[#This Row],[ENZLOAD (from enz_from_proteome)]]," ",-1))</f>
        <v>2.1987720335999999E-7</v>
      </c>
      <c r="F2280" s="1" t="s">
        <v>18889</v>
      </c>
      <c r="G2280" s="1" t="str">
        <f>_xlfn.TEXTBEFORE(Table4[[#This Row],[rxn     upper-bound     lower-bound]]," ")</f>
        <v>ENZLOAD-Q9OR_m_FWD-rt7669</v>
      </c>
      <c r="H2280" s="1">
        <f>_xlfn.NUMBERVALUE(TRIM(_xlfn.TEXTBEFORE(_xlfn.TEXTAFTER(Table4[[#This Row],[rxn     upper-bound     lower-bound]],Table4[[#This Row],[rxn]]),Table4[[#This Row],[lb]],-1)))</f>
        <v>1.5147081499999999</v>
      </c>
      <c r="I2280" s="1" t="str">
        <f>_xlfn.TEXTAFTER(Table4[[#This Row],[rxn     upper-bound     lower-bound]]," ",-1)</f>
        <v>0.00000000</v>
      </c>
    </row>
    <row r="2281" spans="1:9">
      <c r="A2281" s="1" t="s">
        <v>15197</v>
      </c>
      <c r="B2281" s="1" t="str">
        <f>_xlfn.TEXTBEFORE(ENZLOAD[[#This Row],[ENZLOAD (from enz_from_proteome)]]," ")</f>
        <v>ENZLOAD-QUINDH_c_FWD-rt5341</v>
      </c>
      <c r="C2281" s="1">
        <f>_xlfn.NUMBERVALUE(_xlfn.TEXTAFTER(ENZLOAD[[#This Row],[ENZLOAD (from enz_from_proteome)]]," ",-1))</f>
        <v>7.2288761319999994E-8</v>
      </c>
      <c r="F2281" s="1" t="s">
        <v>18890</v>
      </c>
      <c r="G2281" s="1" t="str">
        <f>_xlfn.TEXTBEFORE(Table4[[#This Row],[rxn     upper-bound     lower-bound]]," ")</f>
        <v>ENZLOAD-QUINDH_c_FWD-rt5341</v>
      </c>
      <c r="H2281" s="1">
        <f>_xlfn.NUMBERVALUE(TRIM(_xlfn.TEXTBEFORE(_xlfn.TEXTAFTER(Table4[[#This Row],[rxn     upper-bound     lower-bound]],Table4[[#This Row],[rxn]]),Table4[[#This Row],[lb]],-1)))</f>
        <v>1.2116669200000001</v>
      </c>
      <c r="I2281" s="1" t="str">
        <f>_xlfn.TEXTAFTER(Table4[[#This Row],[rxn     upper-bound     lower-bound]]," ",-1)</f>
        <v>0.00000000</v>
      </c>
    </row>
    <row r="2282" spans="1:9">
      <c r="A2282" s="1" t="s">
        <v>15198</v>
      </c>
      <c r="B2282" s="1" t="str">
        <f>_xlfn.TEXTBEFORE(ENZLOAD[[#This Row],[ENZLOAD (from enz_from_proteome)]]," ")</f>
        <v>ENZLOAD-QUINDH_c_REV-rt5341</v>
      </c>
      <c r="C2282" s="1">
        <f>_xlfn.NUMBERVALUE(_xlfn.TEXTAFTER(ENZLOAD[[#This Row],[ENZLOAD (from enz_from_proteome)]]," ",-1))</f>
        <v>7.2288761319999994E-8</v>
      </c>
      <c r="F2282" s="1" t="s">
        <v>18891</v>
      </c>
      <c r="G2282" s="1" t="str">
        <f>_xlfn.TEXTBEFORE(Table4[[#This Row],[rxn     upper-bound     lower-bound]]," ")</f>
        <v>ENZLOAD-QUINDH_c_REV-rt5341</v>
      </c>
      <c r="H2282" s="1">
        <f>_xlfn.NUMBERVALUE(TRIM(_xlfn.TEXTBEFORE(_xlfn.TEXTAFTER(Table4[[#This Row],[rxn     upper-bound     lower-bound]],Table4[[#This Row],[rxn]]),Table4[[#This Row],[lb]],-1)))</f>
        <v>1.2116669200000001</v>
      </c>
      <c r="I2282" s="1" t="str">
        <f>_xlfn.TEXTAFTER(Table4[[#This Row],[rxn     upper-bound     lower-bound]]," ",-1)</f>
        <v>0.00000000</v>
      </c>
    </row>
    <row r="2283" spans="1:9">
      <c r="A2283" s="1" t="s">
        <v>15199</v>
      </c>
      <c r="B2283" s="1" t="str">
        <f>_xlfn.TEXTBEFORE(ENZLOAD[[#This Row],[ENZLOAD (from enz_from_proteome)]]," ")</f>
        <v>ENZLOAD-QUINt_c_e_FWD-rt3125</v>
      </c>
      <c r="C2283" s="1">
        <f>_xlfn.NUMBERVALUE(_xlfn.TEXTAFTER(ENZLOAD[[#This Row],[ENZLOAD (from enz_from_proteome)]]," ",-1))</f>
        <v>0</v>
      </c>
      <c r="F2283" s="1" t="s">
        <v>18892</v>
      </c>
      <c r="G2283" s="1" t="str">
        <f>_xlfn.TEXTBEFORE(Table4[[#This Row],[rxn     upper-bound     lower-bound]]," ")</f>
        <v>ENZLOAD-QUINt_c_e_FWD-rt3125</v>
      </c>
      <c r="H2283" s="1">
        <f>_xlfn.NUMBERVALUE(TRIM(_xlfn.TEXTBEFORE(_xlfn.TEXTAFTER(Table4[[#This Row],[rxn     upper-bound     lower-bound]],Table4[[#This Row],[rxn]]),Table4[[#This Row],[lb]],-1)))</f>
        <v>0.73459167000000003</v>
      </c>
      <c r="I2283" s="1" t="str">
        <f>_xlfn.TEXTAFTER(Table4[[#This Row],[rxn     upper-bound     lower-bound]]," ",-1)</f>
        <v>0.00000000</v>
      </c>
    </row>
    <row r="2284" spans="1:9">
      <c r="A2284" s="1" t="s">
        <v>15200</v>
      </c>
      <c r="B2284" s="1" t="str">
        <f>_xlfn.TEXTBEFORE(ENZLOAD[[#This Row],[ENZLOAD (from enz_from_proteome)]]," ")</f>
        <v>ENZLOAD-QUINt_c_e_FWD-rt5359</v>
      </c>
      <c r="C2284" s="1">
        <f>_xlfn.NUMBERVALUE(_xlfn.TEXTAFTER(ENZLOAD[[#This Row],[ENZLOAD (from enz_from_proteome)]]," ",-1))</f>
        <v>0</v>
      </c>
      <c r="F2284" s="1" t="s">
        <v>18893</v>
      </c>
      <c r="G2284" s="1" t="str">
        <f>_xlfn.TEXTBEFORE(Table4[[#This Row],[rxn     upper-bound     lower-bound]]," ")</f>
        <v>ENZLOAD-QUINt_c_e_REV-rt3125</v>
      </c>
      <c r="H2284" s="1">
        <f>_xlfn.NUMBERVALUE(TRIM(_xlfn.TEXTBEFORE(_xlfn.TEXTAFTER(Table4[[#This Row],[rxn     upper-bound     lower-bound]],Table4[[#This Row],[rxn]]),Table4[[#This Row],[lb]],-1)))</f>
        <v>0.73459167000000003</v>
      </c>
      <c r="I2284" s="1" t="str">
        <f>_xlfn.TEXTAFTER(Table4[[#This Row],[rxn     upper-bound     lower-bound]]," ",-1)</f>
        <v>0.00000000</v>
      </c>
    </row>
    <row r="2285" spans="1:9">
      <c r="A2285" s="1" t="s">
        <v>15201</v>
      </c>
      <c r="B2285" s="1" t="str">
        <f>_xlfn.TEXTBEFORE(ENZLOAD[[#This Row],[ENZLOAD (from enz_from_proteome)]]," ")</f>
        <v>ENZLOAD-QUINt_c_e_FWD-rt5363</v>
      </c>
      <c r="C2285" s="1">
        <f>_xlfn.NUMBERVALUE(_xlfn.TEXTAFTER(ENZLOAD[[#This Row],[ENZLOAD (from enz_from_proteome)]]," ",-1))</f>
        <v>6.6238301089999997E-8</v>
      </c>
      <c r="F2285" s="1" t="s">
        <v>18894</v>
      </c>
      <c r="G2285" s="1" t="str">
        <f>_xlfn.TEXTBEFORE(Table4[[#This Row],[rxn     upper-bound     lower-bound]]," ")</f>
        <v>ENZLOAD-QUINt_c_e_FWD-rt5359</v>
      </c>
      <c r="H2285" s="1">
        <f>_xlfn.NUMBERVALUE(TRIM(_xlfn.TEXTBEFORE(_xlfn.TEXTAFTER(Table4[[#This Row],[rxn     upper-bound     lower-bound]],Table4[[#This Row],[rxn]]),Table4[[#This Row],[lb]],-1)))</f>
        <v>0.71186333000000002</v>
      </c>
      <c r="I2285" s="1" t="str">
        <f>_xlfn.TEXTAFTER(Table4[[#This Row],[rxn     upper-bound     lower-bound]]," ",-1)</f>
        <v>0.00000000</v>
      </c>
    </row>
    <row r="2286" spans="1:9">
      <c r="A2286" s="1" t="s">
        <v>15202</v>
      </c>
      <c r="B2286" s="1" t="str">
        <f>_xlfn.TEXTBEFORE(ENZLOAD[[#This Row],[ENZLOAD (from enz_from_proteome)]]," ")</f>
        <v>ENZLOAD-QUINt_c_e_REV-rt3125</v>
      </c>
      <c r="C2286" s="1">
        <f>_xlfn.NUMBERVALUE(_xlfn.TEXTAFTER(ENZLOAD[[#This Row],[ENZLOAD (from enz_from_proteome)]]," ",-1))</f>
        <v>0</v>
      </c>
      <c r="F2286" s="1" t="s">
        <v>18895</v>
      </c>
      <c r="G2286" s="1" t="str">
        <f>_xlfn.TEXTBEFORE(Table4[[#This Row],[rxn     upper-bound     lower-bound]]," ")</f>
        <v>ENZLOAD-QUINt_c_e_REV-rt5359</v>
      </c>
      <c r="H2286" s="1">
        <f>_xlfn.NUMBERVALUE(TRIM(_xlfn.TEXTBEFORE(_xlfn.TEXTAFTER(Table4[[#This Row],[rxn     upper-bound     lower-bound]],Table4[[#This Row],[rxn]]),Table4[[#This Row],[lb]],-1)))</f>
        <v>0.71186333000000002</v>
      </c>
      <c r="I2286" s="1" t="str">
        <f>_xlfn.TEXTAFTER(Table4[[#This Row],[rxn     upper-bound     lower-bound]]," ",-1)</f>
        <v>0.00000000</v>
      </c>
    </row>
    <row r="2287" spans="1:9">
      <c r="A2287" s="1" t="s">
        <v>15203</v>
      </c>
      <c r="B2287" s="1" t="str">
        <f>_xlfn.TEXTBEFORE(ENZLOAD[[#This Row],[ENZLOAD (from enz_from_proteome)]]," ")</f>
        <v>ENZLOAD-QUINt_c_e_REV-rt5359</v>
      </c>
      <c r="C2287" s="1">
        <f>_xlfn.NUMBERVALUE(_xlfn.TEXTAFTER(ENZLOAD[[#This Row],[ENZLOAD (from enz_from_proteome)]]," ",-1))</f>
        <v>0</v>
      </c>
      <c r="F2287" s="1" t="s">
        <v>18896</v>
      </c>
      <c r="G2287" s="1" t="str">
        <f>_xlfn.TEXTBEFORE(Table4[[#This Row],[rxn     upper-bound     lower-bound]]," ")</f>
        <v>ENZLOAD-QUINt_c_e_FWD-rt5363</v>
      </c>
      <c r="H2287" s="1">
        <f>_xlfn.NUMBERVALUE(TRIM(_xlfn.TEXTBEFORE(_xlfn.TEXTAFTER(Table4[[#This Row],[rxn     upper-bound     lower-bound]],Table4[[#This Row],[rxn]]),Table4[[#This Row],[lb]],-1)))</f>
        <v>0.71438360999999995</v>
      </c>
      <c r="I2287" s="1" t="str">
        <f>_xlfn.TEXTAFTER(Table4[[#This Row],[rxn     upper-bound     lower-bound]]," ",-1)</f>
        <v>0.00000000</v>
      </c>
    </row>
    <row r="2288" spans="1:9">
      <c r="A2288" s="1" t="s">
        <v>15204</v>
      </c>
      <c r="B2288" s="1" t="str">
        <f>_xlfn.TEXTBEFORE(ENZLOAD[[#This Row],[ENZLOAD (from enz_from_proteome)]]," ")</f>
        <v>ENZLOAD-QUINt_c_e_REV-rt5363</v>
      </c>
      <c r="C2288" s="1">
        <f>_xlfn.NUMBERVALUE(_xlfn.TEXTAFTER(ENZLOAD[[#This Row],[ENZLOAD (from enz_from_proteome)]]," ",-1))</f>
        <v>6.6238301089999997E-8</v>
      </c>
      <c r="F2288" s="1" t="s">
        <v>18897</v>
      </c>
      <c r="G2288" s="1" t="str">
        <f>_xlfn.TEXTBEFORE(Table4[[#This Row],[rxn     upper-bound     lower-bound]]," ")</f>
        <v>ENZLOAD-QUINt_c_e_REV-rt5363</v>
      </c>
      <c r="H2288" s="1">
        <f>_xlfn.NUMBERVALUE(TRIM(_xlfn.TEXTBEFORE(_xlfn.TEXTAFTER(Table4[[#This Row],[rxn     upper-bound     lower-bound]],Table4[[#This Row],[rxn]]),Table4[[#This Row],[lb]],-1)))</f>
        <v>0.71438360999999995</v>
      </c>
      <c r="I2288" s="1" t="str">
        <f>_xlfn.TEXTAFTER(Table4[[#This Row],[rxn     upper-bound     lower-bound]]," ",-1)</f>
        <v>0.00000000</v>
      </c>
    </row>
    <row r="2289" spans="1:9">
      <c r="A2289" s="1" t="s">
        <v>15205</v>
      </c>
      <c r="B2289" s="1" t="str">
        <f>_xlfn.TEXTBEFORE(ENZLOAD[[#This Row],[ENZLOAD (from enz_from_proteome)]]," ")</f>
        <v>ENZLOAD-RADHx_m_FWD-rt5058</v>
      </c>
      <c r="C2289" s="1">
        <f>_xlfn.NUMBERVALUE(_xlfn.TEXTAFTER(ENZLOAD[[#This Row],[ENZLOAD (from enz_from_proteome)]]," ",-1))</f>
        <v>5.5221996248999996E-7</v>
      </c>
      <c r="F2289" s="1" t="s">
        <v>18898</v>
      </c>
      <c r="G2289" s="1" t="str">
        <f>_xlfn.TEXTBEFORE(Table4[[#This Row],[rxn     upper-bound     lower-bound]]," ")</f>
        <v>ENZLOAD-RADHx_m_FWD-rt5058</v>
      </c>
      <c r="H2289" s="1">
        <f>_xlfn.NUMBERVALUE(TRIM(_xlfn.TEXTBEFORE(_xlfn.TEXTAFTER(Table4[[#This Row],[rxn     upper-bound     lower-bound]],Table4[[#This Row],[rxn]]),Table4[[#This Row],[lb]],-1)))</f>
        <v>0.74142657999999995</v>
      </c>
      <c r="I2289" s="1" t="str">
        <f>_xlfn.TEXTAFTER(Table4[[#This Row],[rxn     upper-bound     lower-bound]]," ",-1)</f>
        <v>0.00000000</v>
      </c>
    </row>
    <row r="2290" spans="1:9">
      <c r="A2290" s="1" t="s">
        <v>15206</v>
      </c>
      <c r="B2290" s="1" t="str">
        <f>_xlfn.TEXTBEFORE(ENZLOAD[[#This Row],[ENZLOAD (from enz_from_proteome)]]," ")</f>
        <v>ENZLOAD-RAFH_e_FWD-rt3242_e</v>
      </c>
      <c r="C2290" s="1">
        <f>_xlfn.NUMBERVALUE(_xlfn.TEXTAFTER(ENZLOAD[[#This Row],[ENZLOAD (from enz_from_proteome)]]," ",-1))</f>
        <v>2.7397640404000002E-7</v>
      </c>
      <c r="F2290" s="1" t="s">
        <v>18899</v>
      </c>
      <c r="G2290" s="1" t="str">
        <f>_xlfn.TEXTBEFORE(Table4[[#This Row],[rxn     upper-bound     lower-bound]]," ")</f>
        <v>ENZLOAD-RAFH_e_FWD-rt3242_e</v>
      </c>
      <c r="H2290" s="1">
        <f>_xlfn.NUMBERVALUE(TRIM(_xlfn.TEXTBEFORE(_xlfn.TEXTAFTER(Table4[[#This Row],[rxn     upper-bound     lower-bound]],Table4[[#This Row],[rxn]]),Table4[[#This Row],[lb]],-1)))</f>
        <v>1.51945928</v>
      </c>
      <c r="I2290" s="1" t="str">
        <f>_xlfn.TEXTAFTER(Table4[[#This Row],[rxn     upper-bound     lower-bound]]," ",-1)</f>
        <v>0.00000000</v>
      </c>
    </row>
    <row r="2291" spans="1:9">
      <c r="A2291" s="1" t="s">
        <v>15207</v>
      </c>
      <c r="B2291" s="1" t="str">
        <f>_xlfn.TEXTBEFORE(ENZLOAD[[#This Row],[ENZLOAD (from enz_from_proteome)]]," ")</f>
        <v>ENZLOAD-RBFK_c_FWD-rt0930_c</v>
      </c>
      <c r="C2291" s="1">
        <f>_xlfn.NUMBERVALUE(_xlfn.TEXTAFTER(ENZLOAD[[#This Row],[ENZLOAD (from enz_from_proteome)]]," ",-1))</f>
        <v>7.2907409979999996E-7</v>
      </c>
      <c r="F2291" s="1" t="s">
        <v>18900</v>
      </c>
      <c r="G2291" s="1" t="str">
        <f>_xlfn.TEXTBEFORE(Table4[[#This Row],[rxn     upper-bound     lower-bound]]," ")</f>
        <v>ENZLOAD-RBFK_c_FWD-rt0930_c</v>
      </c>
      <c r="H2291" s="1">
        <f>_xlfn.NUMBERVALUE(TRIM(_xlfn.TEXTBEFORE(_xlfn.TEXTAFTER(Table4[[#This Row],[rxn     upper-bound     lower-bound]],Table4[[#This Row],[rxn]]),Table4[[#This Row],[lb]],-1)))</f>
        <v>1.6055206200000001</v>
      </c>
      <c r="I2291" s="1" t="str">
        <f>_xlfn.TEXTAFTER(Table4[[#This Row],[rxn     upper-bound     lower-bound]]," ",-1)</f>
        <v>0.00000000</v>
      </c>
    </row>
    <row r="2292" spans="1:9">
      <c r="A2292" s="1" t="s">
        <v>15208</v>
      </c>
      <c r="B2292" s="1" t="str">
        <f>_xlfn.TEXTBEFORE(ENZLOAD[[#This Row],[ENZLOAD (from enz_from_proteome)]]," ")</f>
        <v>ENZLOAD-RBFK_m_FWD-rt0930_m</v>
      </c>
      <c r="C2292" s="1">
        <f>_xlfn.NUMBERVALUE(_xlfn.TEXTAFTER(ENZLOAD[[#This Row],[ENZLOAD (from enz_from_proteome)]]," ",-1))</f>
        <v>7.2907409979999996E-7</v>
      </c>
      <c r="F2292" s="1" t="s">
        <v>18901</v>
      </c>
      <c r="G2292" s="1" t="str">
        <f>_xlfn.TEXTBEFORE(Table4[[#This Row],[rxn     upper-bound     lower-bound]]," ")</f>
        <v>ENZLOAD-RBFK_m_FWD-rt0930_m</v>
      </c>
      <c r="H2292" s="1">
        <f>_xlfn.NUMBERVALUE(TRIM(_xlfn.TEXTBEFORE(_xlfn.TEXTAFTER(Table4[[#This Row],[rxn     upper-bound     lower-bound]],Table4[[#This Row],[rxn]]),Table4[[#This Row],[lb]],-1)))</f>
        <v>1.6055206200000001</v>
      </c>
      <c r="I2292" s="1" t="str">
        <f>_xlfn.TEXTAFTER(Table4[[#This Row],[rxn     upper-bound     lower-bound]]," ",-1)</f>
        <v>0.00000000</v>
      </c>
    </row>
    <row r="2293" spans="1:9">
      <c r="A2293" s="1" t="s">
        <v>15209</v>
      </c>
      <c r="B2293" s="1" t="str">
        <f>_xlfn.TEXTBEFORE(ENZLOAD[[#This Row],[ENZLOAD (from enz_from_proteome)]]," ")</f>
        <v>ENZLOAD-RBFSa_c_FWD-rt0910</v>
      </c>
      <c r="C2293" s="1">
        <f>_xlfn.NUMBERVALUE(_xlfn.TEXTAFTER(ENZLOAD[[#This Row],[ENZLOAD (from enz_from_proteome)]]," ",-1))</f>
        <v>9.0052307322000002E-7</v>
      </c>
      <c r="F2293" s="1" t="s">
        <v>18902</v>
      </c>
      <c r="G2293" s="1" t="str">
        <f>_xlfn.TEXTBEFORE(Table4[[#This Row],[rxn     upper-bound     lower-bound]]," ")</f>
        <v>ENZLOAD-RBFSa_c_FWD-rt0910</v>
      </c>
      <c r="H2293" s="1">
        <f>_xlfn.NUMBERVALUE(TRIM(_xlfn.TEXTBEFORE(_xlfn.TEXTAFTER(Table4[[#This Row],[rxn     upper-bound     lower-bound]],Table4[[#This Row],[rxn]]),Table4[[#This Row],[lb]],-1)))</f>
        <v>1.91110822</v>
      </c>
      <c r="I2293" s="1" t="str">
        <f>_xlfn.TEXTAFTER(Table4[[#This Row],[rxn     upper-bound     lower-bound]]," ",-1)</f>
        <v>0.00000000</v>
      </c>
    </row>
    <row r="2294" spans="1:9">
      <c r="A2294" s="1" t="s">
        <v>15210</v>
      </c>
      <c r="B2294" s="1" t="str">
        <f>_xlfn.TEXTBEFORE(ENZLOAD[[#This Row],[ENZLOAD (from enz_from_proteome)]]," ")</f>
        <v>ENZLOAD-RBFSb_c_FWD-rt4127</v>
      </c>
      <c r="C2294" s="1">
        <f>_xlfn.NUMBERVALUE(_xlfn.TEXTAFTER(ENZLOAD[[#This Row],[ENZLOAD (from enz_from_proteome)]]," ",-1))</f>
        <v>1.2071384795299999E-6</v>
      </c>
      <c r="F2294" s="1" t="s">
        <v>18903</v>
      </c>
      <c r="G2294" s="1" t="str">
        <f>_xlfn.TEXTBEFORE(Table4[[#This Row],[rxn     upper-bound     lower-bound]]," ")</f>
        <v>ENZLOAD-RBFSb_c_FWD-rt4127</v>
      </c>
      <c r="H2294" s="1">
        <f>_xlfn.NUMBERVALUE(TRIM(_xlfn.TEXTBEFORE(_xlfn.TEXTAFTER(Table4[[#This Row],[rxn     upper-bound     lower-bound]],Table4[[#This Row],[rxn]]),Table4[[#This Row],[lb]],-1)))</f>
        <v>1.6374478800000001</v>
      </c>
      <c r="I2294" s="1" t="str">
        <f>_xlfn.TEXTAFTER(Table4[[#This Row],[rxn     upper-bound     lower-bound]]," ",-1)</f>
        <v>0.00000000</v>
      </c>
    </row>
    <row r="2295" spans="1:9">
      <c r="A2295" s="1" t="s">
        <v>15211</v>
      </c>
      <c r="B2295" s="1" t="str">
        <f>_xlfn.TEXTBEFORE(ENZLOAD[[#This Row],[ENZLOAD (from enz_from_proteome)]]," ")</f>
        <v>ENZLOAD-RBK_D_c_FWD-rt6000</v>
      </c>
      <c r="C2295" s="1">
        <f>_xlfn.NUMBERVALUE(_xlfn.TEXTAFTER(ENZLOAD[[#This Row],[ENZLOAD (from enz_from_proteome)]]," ",-1))</f>
        <v>4.5934232559999902E-7</v>
      </c>
      <c r="F2295" s="1" t="s">
        <v>18904</v>
      </c>
      <c r="G2295" s="1" t="str">
        <f>_xlfn.TEXTBEFORE(Table4[[#This Row],[rxn     upper-bound     lower-bound]]," ")</f>
        <v>ENZLOAD-RBK_c_FWD-rt2501</v>
      </c>
      <c r="H2295" s="1">
        <f>_xlfn.NUMBERVALUE(TRIM(_xlfn.TEXTBEFORE(_xlfn.TEXTAFTER(Table4[[#This Row],[rxn     upper-bound     lower-bound]],Table4[[#This Row],[rxn]]),Table4[[#This Row],[lb]],-1)))</f>
        <v>0.59853003000000005</v>
      </c>
      <c r="I2295" s="1" t="str">
        <f>_xlfn.TEXTAFTER(Table4[[#This Row],[rxn     upper-bound     lower-bound]]," ",-1)</f>
        <v>0.00000000</v>
      </c>
    </row>
    <row r="2296" spans="1:9">
      <c r="A2296" s="1" t="s">
        <v>15212</v>
      </c>
      <c r="B2296" s="1" t="str">
        <f>_xlfn.TEXTBEFORE(ENZLOAD[[#This Row],[ENZLOAD (from enz_from_proteome)]]," ")</f>
        <v>ENZLOAD-RBK_c_FWD-rt2501</v>
      </c>
      <c r="C2296" s="1">
        <f>_xlfn.NUMBERVALUE(_xlfn.TEXTAFTER(ENZLOAD[[#This Row],[ENZLOAD (from enz_from_proteome)]]," ",-1))</f>
        <v>6.0954899489999993E-8</v>
      </c>
      <c r="F2296" s="1" t="s">
        <v>18905</v>
      </c>
      <c r="G2296" s="1" t="str">
        <f>_xlfn.TEXTBEFORE(Table4[[#This Row],[rxn     upper-bound     lower-bound]]," ")</f>
        <v>ENZLOAD-RBK_D_c_FWD-rt6000</v>
      </c>
      <c r="H2296" s="1">
        <f>_xlfn.NUMBERVALUE(TRIM(_xlfn.TEXTBEFORE(_xlfn.TEXTAFTER(Table4[[#This Row],[rxn     upper-bound     lower-bound]],Table4[[#This Row],[rxn]]),Table4[[#This Row],[lb]],-1)))</f>
        <v>0.65339658</v>
      </c>
      <c r="I2296" s="1" t="str">
        <f>_xlfn.TEXTAFTER(Table4[[#This Row],[rxn     upper-bound     lower-bound]]," ",-1)</f>
        <v>0.00000000</v>
      </c>
    </row>
    <row r="2297" spans="1:9">
      <c r="A2297" s="1" t="s">
        <v>15213</v>
      </c>
      <c r="B2297" s="1" t="str">
        <f>_xlfn.TEXTBEFORE(ENZLOAD[[#This Row],[ENZLOAD (from enz_from_proteome)]]," ")</f>
        <v>ENZLOAD-RDH_c_FWD-rt5407</v>
      </c>
      <c r="C2297" s="1">
        <f>_xlfn.NUMBERVALUE(_xlfn.TEXTAFTER(ENZLOAD[[#This Row],[ENZLOAD (from enz_from_proteome)]]," ",-1))</f>
        <v>3.0651435759999998E-8</v>
      </c>
      <c r="F2297" s="1" t="s">
        <v>18906</v>
      </c>
      <c r="G2297" s="1" t="str">
        <f>_xlfn.TEXTBEFORE(Table4[[#This Row],[rxn     upper-bound     lower-bound]]," ")</f>
        <v>ENZLOAD-RDH_c_FWD-rt5407</v>
      </c>
      <c r="H2297" s="1">
        <f>_xlfn.NUMBERVALUE(TRIM(_xlfn.TEXTBEFORE(_xlfn.TEXTAFTER(Table4[[#This Row],[rxn     upper-bound     lower-bound]],Table4[[#This Row],[rxn]]),Table4[[#This Row],[lb]],-1)))</f>
        <v>1.0394443</v>
      </c>
      <c r="I2297" s="1" t="str">
        <f>_xlfn.TEXTAFTER(Table4[[#This Row],[rxn     upper-bound     lower-bound]]," ",-1)</f>
        <v>0.00000000</v>
      </c>
    </row>
    <row r="2298" spans="1:9">
      <c r="A2298" s="1" t="s">
        <v>15214</v>
      </c>
      <c r="B2298" s="1" t="str">
        <f>_xlfn.TEXTBEFORE(ENZLOAD[[#This Row],[ENZLOAD (from enz_from_proteome)]]," ")</f>
        <v>ENZLOAD-RDH_c_REV-rt5407</v>
      </c>
      <c r="C2298" s="1">
        <f>_xlfn.NUMBERVALUE(_xlfn.TEXTAFTER(ENZLOAD[[#This Row],[ENZLOAD (from enz_from_proteome)]]," ",-1))</f>
        <v>3.0651435759999998E-8</v>
      </c>
      <c r="F2298" s="1" t="s">
        <v>18907</v>
      </c>
      <c r="G2298" s="1" t="str">
        <f>_xlfn.TEXTBEFORE(Table4[[#This Row],[rxn     upper-bound     lower-bound]]," ")</f>
        <v>ENZLOAD-RDH_c_REV-rt5407</v>
      </c>
      <c r="H2298" s="1">
        <f>_xlfn.NUMBERVALUE(TRIM(_xlfn.TEXTBEFORE(_xlfn.TEXTAFTER(Table4[[#This Row],[rxn     upper-bound     lower-bound]],Table4[[#This Row],[rxn]]),Table4[[#This Row],[lb]],-1)))</f>
        <v>1.0394443</v>
      </c>
      <c r="I2298" s="1" t="str">
        <f>_xlfn.TEXTAFTER(Table4[[#This Row],[rxn     upper-bound     lower-bound]]," ",-1)</f>
        <v>0.00000000</v>
      </c>
    </row>
    <row r="2299" spans="1:9">
      <c r="A2299" s="1" t="s">
        <v>15215</v>
      </c>
      <c r="B2299" s="1" t="str">
        <f>_xlfn.TEXTBEFORE(ENZLOAD[[#This Row],[ENZLOAD (from enz_from_proteome)]]," ")</f>
        <v>ENZLOAD-RHMND2_c_FWD-rt1893</v>
      </c>
      <c r="C2299" s="1">
        <f>_xlfn.NUMBERVALUE(_xlfn.TEXTAFTER(ENZLOAD[[#This Row],[ENZLOAD (from enz_from_proteome)]]," ",-1))</f>
        <v>3.370990439E-8</v>
      </c>
      <c r="F2299" s="1" t="s">
        <v>18908</v>
      </c>
      <c r="G2299" s="1" t="str">
        <f>_xlfn.TEXTBEFORE(Table4[[#This Row],[rxn     upper-bound     lower-bound]]," ")</f>
        <v>ENZLOAD-RHMND2_c_FWD-rt1893</v>
      </c>
      <c r="H2299" s="1">
        <f>_xlfn.NUMBERVALUE(TRIM(_xlfn.TEXTBEFORE(_xlfn.TEXTAFTER(Table4[[#This Row],[rxn     upper-bound     lower-bound]],Table4[[#This Row],[rxn]]),Table4[[#This Row],[lb]],-1)))</f>
        <v>0.92695298000000004</v>
      </c>
      <c r="I2299" s="1" t="str">
        <f>_xlfn.TEXTAFTER(Table4[[#This Row],[rxn     upper-bound     lower-bound]]," ",-1)</f>
        <v>0.00000000</v>
      </c>
    </row>
    <row r="2300" spans="1:9">
      <c r="A2300" s="1" t="s">
        <v>15216</v>
      </c>
      <c r="B2300" s="1" t="str">
        <f>_xlfn.TEXTBEFORE(ENZLOAD[[#This Row],[ENZLOAD (from enz_from_proteome)]]," ")</f>
        <v>ENZLOAD-RHMND2_c_REV-rt1893</v>
      </c>
      <c r="C2300" s="1">
        <f>_xlfn.NUMBERVALUE(_xlfn.TEXTAFTER(ENZLOAD[[#This Row],[ENZLOAD (from enz_from_proteome)]]," ",-1))</f>
        <v>3.370990439E-8</v>
      </c>
      <c r="F2300" s="1" t="s">
        <v>18909</v>
      </c>
      <c r="G2300" s="1" t="str">
        <f>_xlfn.TEXTBEFORE(Table4[[#This Row],[rxn     upper-bound     lower-bound]]," ")</f>
        <v>ENZLOAD-RHMND2_c_REV-rt1893</v>
      </c>
      <c r="H2300" s="1">
        <f>_xlfn.NUMBERVALUE(TRIM(_xlfn.TEXTBEFORE(_xlfn.TEXTAFTER(Table4[[#This Row],[rxn     upper-bound     lower-bound]],Table4[[#This Row],[rxn]]),Table4[[#This Row],[lb]],-1)))</f>
        <v>0.92695298000000004</v>
      </c>
      <c r="I2300" s="1" t="str">
        <f>_xlfn.TEXTAFTER(Table4[[#This Row],[rxn     upper-bound     lower-bound]]," ",-1)</f>
        <v>0.00000000</v>
      </c>
    </row>
    <row r="2301" spans="1:9">
      <c r="A2301" s="1" t="s">
        <v>15217</v>
      </c>
      <c r="B2301" s="1" t="str">
        <f>_xlfn.TEXTBEFORE(ENZLOAD[[#This Row],[ENZLOAD (from enz_from_proteome)]]," ")</f>
        <v>ENZLOAD-RLFC2O_c_FWD-rt4960</v>
      </c>
      <c r="C2301" s="1">
        <f>_xlfn.NUMBERVALUE(_xlfn.TEXTAFTER(ENZLOAD[[#This Row],[ENZLOAD (from enz_from_proteome)]]," ",-1))</f>
        <v>3.1769689727000002E-7</v>
      </c>
      <c r="F2301" s="1" t="s">
        <v>18910</v>
      </c>
      <c r="G2301" s="1" t="str">
        <f>_xlfn.TEXTBEFORE(Table4[[#This Row],[rxn     upper-bound     lower-bound]]," ")</f>
        <v>ENZLOAD-RLFC2O_c_FWD-rt4960</v>
      </c>
      <c r="H2301" s="1">
        <f>_xlfn.NUMBERVALUE(TRIM(_xlfn.TEXTBEFORE(_xlfn.TEXTAFTER(Table4[[#This Row],[rxn     upper-bound     lower-bound]],Table4[[#This Row],[rxn]]),Table4[[#This Row],[lb]],-1)))</f>
        <v>0.66882898000000002</v>
      </c>
      <c r="I2301" s="1" t="str">
        <f>_xlfn.TEXTAFTER(Table4[[#This Row],[rxn     upper-bound     lower-bound]]," ",-1)</f>
        <v>0.00000000</v>
      </c>
    </row>
    <row r="2302" spans="1:9">
      <c r="A2302" s="1" t="s">
        <v>15218</v>
      </c>
      <c r="B2302" s="1" t="str">
        <f>_xlfn.TEXTBEFORE(ENZLOAD[[#This Row],[ENZLOAD (from enz_from_proteome)]]," ")</f>
        <v>ENZLOAD-RLFC2O_m_FWD-rt8275</v>
      </c>
      <c r="C2302" s="1">
        <f>_xlfn.NUMBERVALUE(_xlfn.TEXTAFTER(ENZLOAD[[#This Row],[ENZLOAD (from enz_from_proteome)]]," ",-1))</f>
        <v>1.4099221851699899E-6</v>
      </c>
      <c r="F2302" s="1" t="s">
        <v>18911</v>
      </c>
      <c r="G2302" s="1" t="str">
        <f>_xlfn.TEXTBEFORE(Table4[[#This Row],[rxn     upper-bound     lower-bound]]," ")</f>
        <v>ENZLOAD-RLFC2O_m_FWD-rt8275</v>
      </c>
      <c r="H2302" s="1">
        <f>_xlfn.NUMBERVALUE(TRIM(_xlfn.TEXTBEFORE(_xlfn.TEXTAFTER(Table4[[#This Row],[rxn     upper-bound     lower-bound]],Table4[[#This Row],[rxn]]),Table4[[#This Row],[lb]],-1)))</f>
        <v>0.67337294999999997</v>
      </c>
      <c r="I2302" s="1" t="str">
        <f>_xlfn.TEXTAFTER(Table4[[#This Row],[rxn     upper-bound     lower-bound]]," ",-1)</f>
        <v>0.00000000</v>
      </c>
    </row>
    <row r="2303" spans="1:9">
      <c r="A2303" s="1" t="s">
        <v>15219</v>
      </c>
      <c r="B2303" s="1" t="str">
        <f>_xlfn.TEXTBEFORE(ENZLOAD[[#This Row],[ENZLOAD (from enz_from_proteome)]]," ")</f>
        <v>ENZLOAD-RNDR1_c_FWD-RNR124</v>
      </c>
      <c r="C2303" s="1">
        <f>_xlfn.NUMBERVALUE(_xlfn.TEXTAFTER(ENZLOAD[[#This Row],[ENZLOAD (from enz_from_proteome)]]," ",-1))</f>
        <v>7.7199227399999998E-8</v>
      </c>
      <c r="F2303" s="1" t="s">
        <v>18912</v>
      </c>
      <c r="G2303" s="1" t="str">
        <f>_xlfn.TEXTBEFORE(Table4[[#This Row],[rxn     upper-bound     lower-bound]]," ")</f>
        <v>ENZLOAD-RNDR1_c_FWD-RNR124</v>
      </c>
      <c r="H2303" s="1">
        <f>_xlfn.NUMBERVALUE(TRIM(_xlfn.TEXTBEFORE(_xlfn.TEXTAFTER(Table4[[#This Row],[rxn     upper-bound     lower-bound]],Table4[[#This Row],[rxn]]),Table4[[#This Row],[lb]],-1)))</f>
        <v>0.14450874</v>
      </c>
      <c r="I2303" s="1" t="str">
        <f>_xlfn.TEXTAFTER(Table4[[#This Row],[rxn     upper-bound     lower-bound]]," ",-1)</f>
        <v>0.00000000</v>
      </c>
    </row>
    <row r="2304" spans="1:9">
      <c r="A2304" s="1" t="s">
        <v>15220</v>
      </c>
      <c r="B2304" s="1" t="str">
        <f>_xlfn.TEXTBEFORE(ENZLOAD[[#This Row],[ENZLOAD (from enz_from_proteome)]]," ")</f>
        <v>ENZLOAD-RNDR1_n_FWD-RNR124</v>
      </c>
      <c r="C2304" s="1">
        <f>_xlfn.NUMBERVALUE(_xlfn.TEXTAFTER(ENZLOAD[[#This Row],[ENZLOAD (from enz_from_proteome)]]," ",-1))</f>
        <v>7.7199227399999998E-8</v>
      </c>
      <c r="F2304" s="1" t="s">
        <v>18913</v>
      </c>
      <c r="G2304" s="1" t="str">
        <f>_xlfn.TEXTBEFORE(Table4[[#This Row],[rxn     upper-bound     lower-bound]]," ")</f>
        <v>ENZLOAD-RNDR1_n_FWD-RNR124</v>
      </c>
      <c r="H2304" s="1">
        <f>_xlfn.NUMBERVALUE(TRIM(_xlfn.TEXTBEFORE(_xlfn.TEXTAFTER(Table4[[#This Row],[rxn     upper-bound     lower-bound]],Table4[[#This Row],[rxn]]),Table4[[#This Row],[lb]],-1)))</f>
        <v>0.14450874</v>
      </c>
      <c r="I2304" s="1" t="str">
        <f>_xlfn.TEXTAFTER(Table4[[#This Row],[rxn     upper-bound     lower-bound]]," ",-1)</f>
        <v>0.00000000</v>
      </c>
    </row>
    <row r="2305" spans="1:9">
      <c r="A2305" s="1" t="s">
        <v>15221</v>
      </c>
      <c r="B2305" s="1" t="str">
        <f>_xlfn.TEXTBEFORE(ENZLOAD[[#This Row],[ENZLOAD (from enz_from_proteome)]]," ")</f>
        <v>ENZLOAD-RNDR2_c_FWD-RNR124</v>
      </c>
      <c r="C2305" s="1">
        <f>_xlfn.NUMBERVALUE(_xlfn.TEXTAFTER(ENZLOAD[[#This Row],[ENZLOAD (from enz_from_proteome)]]," ",-1))</f>
        <v>7.7199227399999998E-8</v>
      </c>
      <c r="F2305" s="1" t="s">
        <v>18914</v>
      </c>
      <c r="G2305" s="1" t="str">
        <f>_xlfn.TEXTBEFORE(Table4[[#This Row],[rxn     upper-bound     lower-bound]]," ")</f>
        <v>ENZLOAD-RNDR2_c_FWD-RNR124</v>
      </c>
      <c r="H2305" s="1">
        <f>_xlfn.NUMBERVALUE(TRIM(_xlfn.TEXTBEFORE(_xlfn.TEXTAFTER(Table4[[#This Row],[rxn     upper-bound     lower-bound]],Table4[[#This Row],[rxn]]),Table4[[#This Row],[lb]],-1)))</f>
        <v>0.14450874</v>
      </c>
      <c r="I2305" s="1" t="str">
        <f>_xlfn.TEXTAFTER(Table4[[#This Row],[rxn     upper-bound     lower-bound]]," ",-1)</f>
        <v>0.00000000</v>
      </c>
    </row>
    <row r="2306" spans="1:9">
      <c r="A2306" s="1" t="s">
        <v>15222</v>
      </c>
      <c r="B2306" s="1" t="str">
        <f>_xlfn.TEXTBEFORE(ENZLOAD[[#This Row],[ENZLOAD (from enz_from_proteome)]]," ")</f>
        <v>ENZLOAD-RNDR2_n_FWD-RNR124</v>
      </c>
      <c r="C2306" s="1">
        <f>_xlfn.NUMBERVALUE(_xlfn.TEXTAFTER(ENZLOAD[[#This Row],[ENZLOAD (from enz_from_proteome)]]," ",-1))</f>
        <v>7.7199227399999998E-8</v>
      </c>
      <c r="F2306" s="1" t="s">
        <v>18915</v>
      </c>
      <c r="G2306" s="1" t="str">
        <f>_xlfn.TEXTBEFORE(Table4[[#This Row],[rxn     upper-bound     lower-bound]]," ")</f>
        <v>ENZLOAD-RNDR2_n_FWD-RNR124</v>
      </c>
      <c r="H2306" s="1">
        <f>_xlfn.NUMBERVALUE(TRIM(_xlfn.TEXTBEFORE(_xlfn.TEXTAFTER(Table4[[#This Row],[rxn     upper-bound     lower-bound]],Table4[[#This Row],[rxn]]),Table4[[#This Row],[lb]],-1)))</f>
        <v>0.14450874</v>
      </c>
      <c r="I2306" s="1" t="str">
        <f>_xlfn.TEXTAFTER(Table4[[#This Row],[rxn     upper-bound     lower-bound]]," ",-1)</f>
        <v>0.00000000</v>
      </c>
    </row>
    <row r="2307" spans="1:9">
      <c r="A2307" s="1" t="s">
        <v>15223</v>
      </c>
      <c r="B2307" s="1" t="str">
        <f>_xlfn.TEXTBEFORE(ENZLOAD[[#This Row],[ENZLOAD (from enz_from_proteome)]]," ")</f>
        <v>ENZLOAD-RNDR3_c_FWD-RNR124</v>
      </c>
      <c r="C2307" s="1">
        <f>_xlfn.NUMBERVALUE(_xlfn.TEXTAFTER(ENZLOAD[[#This Row],[ENZLOAD (from enz_from_proteome)]]," ",-1))</f>
        <v>7.7199227399999998E-8</v>
      </c>
      <c r="F2307" s="1" t="s">
        <v>18916</v>
      </c>
      <c r="G2307" s="1" t="str">
        <f>_xlfn.TEXTBEFORE(Table4[[#This Row],[rxn     upper-bound     lower-bound]]," ")</f>
        <v>ENZLOAD-RNDR3_c_FWD-RNR124</v>
      </c>
      <c r="H2307" s="1">
        <f>_xlfn.NUMBERVALUE(TRIM(_xlfn.TEXTBEFORE(_xlfn.TEXTAFTER(Table4[[#This Row],[rxn     upper-bound     lower-bound]],Table4[[#This Row],[rxn]]),Table4[[#This Row],[lb]],-1)))</f>
        <v>0.14450874</v>
      </c>
      <c r="I2307" s="1" t="str">
        <f>_xlfn.TEXTAFTER(Table4[[#This Row],[rxn     upper-bound     lower-bound]]," ",-1)</f>
        <v>0.00000000</v>
      </c>
    </row>
    <row r="2308" spans="1:9">
      <c r="A2308" s="1" t="s">
        <v>15224</v>
      </c>
      <c r="B2308" s="1" t="str">
        <f>_xlfn.TEXTBEFORE(ENZLOAD[[#This Row],[ENZLOAD (from enz_from_proteome)]]," ")</f>
        <v>ENZLOAD-RNDR3_n_FWD-RNR124</v>
      </c>
      <c r="C2308" s="1">
        <f>_xlfn.NUMBERVALUE(_xlfn.TEXTAFTER(ENZLOAD[[#This Row],[ENZLOAD (from enz_from_proteome)]]," ",-1))</f>
        <v>7.7199227399999998E-8</v>
      </c>
      <c r="F2308" s="1" t="s">
        <v>18917</v>
      </c>
      <c r="G2308" s="1" t="str">
        <f>_xlfn.TEXTBEFORE(Table4[[#This Row],[rxn     upper-bound     lower-bound]]," ")</f>
        <v>ENZLOAD-RNDR3_n_FWD-RNR124</v>
      </c>
      <c r="H2308" s="1">
        <f>_xlfn.NUMBERVALUE(TRIM(_xlfn.TEXTBEFORE(_xlfn.TEXTAFTER(Table4[[#This Row],[rxn     upper-bound     lower-bound]],Table4[[#This Row],[rxn]]),Table4[[#This Row],[lb]],-1)))</f>
        <v>0.14450874</v>
      </c>
      <c r="I2308" s="1" t="str">
        <f>_xlfn.TEXTAFTER(Table4[[#This Row],[rxn     upper-bound     lower-bound]]," ",-1)</f>
        <v>0.00000000</v>
      </c>
    </row>
    <row r="2309" spans="1:9">
      <c r="A2309" s="1" t="s">
        <v>15225</v>
      </c>
      <c r="B2309" s="1" t="str">
        <f>_xlfn.TEXTBEFORE(ENZLOAD[[#This Row],[ENZLOAD (from enz_from_proteome)]]," ")</f>
        <v>ENZLOAD-RNDR4_c_FWD-RNR124</v>
      </c>
      <c r="C2309" s="1">
        <f>_xlfn.NUMBERVALUE(_xlfn.TEXTAFTER(ENZLOAD[[#This Row],[ENZLOAD (from enz_from_proteome)]]," ",-1))</f>
        <v>7.7199227399999998E-8</v>
      </c>
      <c r="F2309" s="1" t="s">
        <v>18918</v>
      </c>
      <c r="G2309" s="1" t="str">
        <f>_xlfn.TEXTBEFORE(Table4[[#This Row],[rxn     upper-bound     lower-bound]]," ")</f>
        <v>ENZLOAD-RNDR4_c_FWD-RNR124</v>
      </c>
      <c r="H2309" s="1">
        <f>_xlfn.NUMBERVALUE(TRIM(_xlfn.TEXTBEFORE(_xlfn.TEXTAFTER(Table4[[#This Row],[rxn     upper-bound     lower-bound]],Table4[[#This Row],[rxn]]),Table4[[#This Row],[lb]],-1)))</f>
        <v>0.14450874</v>
      </c>
      <c r="I2309" s="1" t="str">
        <f>_xlfn.TEXTAFTER(Table4[[#This Row],[rxn     upper-bound     lower-bound]]," ",-1)</f>
        <v>0.00000000</v>
      </c>
    </row>
    <row r="2310" spans="1:9">
      <c r="A2310" s="1" t="s">
        <v>15226</v>
      </c>
      <c r="B2310" s="1" t="str">
        <f>_xlfn.TEXTBEFORE(ENZLOAD[[#This Row],[ENZLOAD (from enz_from_proteome)]]," ")</f>
        <v>ENZLOAD-RNDR4_n_FWD-RNR124</v>
      </c>
      <c r="C2310" s="1">
        <f>_xlfn.NUMBERVALUE(_xlfn.TEXTAFTER(ENZLOAD[[#This Row],[ENZLOAD (from enz_from_proteome)]]," ",-1))</f>
        <v>7.7199227399999998E-8</v>
      </c>
      <c r="F2310" s="1" t="s">
        <v>18919</v>
      </c>
      <c r="G2310" s="1" t="str">
        <f>_xlfn.TEXTBEFORE(Table4[[#This Row],[rxn     upper-bound     lower-bound]]," ")</f>
        <v>ENZLOAD-RNDR4_n_FWD-RNR124</v>
      </c>
      <c r="H2310" s="1">
        <f>_xlfn.NUMBERVALUE(TRIM(_xlfn.TEXTBEFORE(_xlfn.TEXTAFTER(Table4[[#This Row],[rxn     upper-bound     lower-bound]],Table4[[#This Row],[rxn]]),Table4[[#This Row],[lb]],-1)))</f>
        <v>0.14450874</v>
      </c>
      <c r="I2310" s="1" t="str">
        <f>_xlfn.TEXTAFTER(Table4[[#This Row],[rxn     upper-bound     lower-bound]]," ",-1)</f>
        <v>0.00000000</v>
      </c>
    </row>
    <row r="2311" spans="1:9">
      <c r="A2311" s="1" t="s">
        <v>15227</v>
      </c>
      <c r="B2311" s="1" t="str">
        <f>_xlfn.TEXTBEFORE(ENZLOAD[[#This Row],[ENZLOAD (from enz_from_proteome)]]," ")</f>
        <v>ENZLOAD-RNMK_c_FWD-rt6206</v>
      </c>
      <c r="C2311" s="1">
        <f>_xlfn.NUMBERVALUE(_xlfn.TEXTAFTER(ENZLOAD[[#This Row],[ENZLOAD (from enz_from_proteome)]]," ",-1))</f>
        <v>0</v>
      </c>
      <c r="F2311" s="1" t="s">
        <v>18920</v>
      </c>
      <c r="G2311" s="1" t="str">
        <f>_xlfn.TEXTBEFORE(Table4[[#This Row],[rxn     upper-bound     lower-bound]]," ")</f>
        <v>ENZLOAD-RNMK_c_FWD-rt6206</v>
      </c>
      <c r="H2311" s="1">
        <f>_xlfn.NUMBERVALUE(TRIM(_xlfn.TEXTBEFORE(_xlfn.TEXTAFTER(Table4[[#This Row],[rxn     upper-bound     lower-bound]],Table4[[#This Row],[rxn]]),Table4[[#This Row],[lb]],-1)))</f>
        <v>1.4487578999999999</v>
      </c>
      <c r="I2311" s="1" t="str">
        <f>_xlfn.TEXTAFTER(Table4[[#This Row],[rxn     upper-bound     lower-bound]]," ",-1)</f>
        <v>0.00000000</v>
      </c>
    </row>
    <row r="2312" spans="1:9">
      <c r="A2312" s="1" t="s">
        <v>15228</v>
      </c>
      <c r="B2312" s="1" t="str">
        <f>_xlfn.TEXTBEFORE(ENZLOAD[[#This Row],[ENZLOAD (from enz_from_proteome)]]," ")</f>
        <v>ENZLOAD-RPE_c_FWD-rt3505</v>
      </c>
      <c r="C2312" s="1">
        <f>_xlfn.NUMBERVALUE(_xlfn.TEXTAFTER(ENZLOAD[[#This Row],[ENZLOAD (from enz_from_proteome)]]," ",-1))</f>
        <v>1.424684859E-8</v>
      </c>
      <c r="F2312" s="1" t="s">
        <v>18921</v>
      </c>
      <c r="G2312" s="1" t="str">
        <f>_xlfn.TEXTBEFORE(Table4[[#This Row],[rxn     upper-bound     lower-bound]]," ")</f>
        <v>ENZLOAD-RPE_c_FWD-rt3505</v>
      </c>
      <c r="H2312" s="1">
        <f>_xlfn.NUMBERVALUE(TRIM(_xlfn.TEXTBEFORE(_xlfn.TEXTAFTER(Table4[[#This Row],[rxn     upper-bound     lower-bound]],Table4[[#This Row],[rxn]]),Table4[[#This Row],[lb]],-1)))</f>
        <v>1.2497112399999999</v>
      </c>
      <c r="I2312" s="1" t="str">
        <f>_xlfn.TEXTAFTER(Table4[[#This Row],[rxn     upper-bound     lower-bound]]," ",-1)</f>
        <v>0.00000000</v>
      </c>
    </row>
    <row r="2313" spans="1:9">
      <c r="A2313" s="1" t="s">
        <v>15229</v>
      </c>
      <c r="B2313" s="1" t="str">
        <f>_xlfn.TEXTBEFORE(ENZLOAD[[#This Row],[ENZLOAD (from enz_from_proteome)]]," ")</f>
        <v>ENZLOAD-RPE_c_FWD-rt7896</v>
      </c>
      <c r="C2313" s="1">
        <f>_xlfn.NUMBERVALUE(_xlfn.TEXTAFTER(ENZLOAD[[#This Row],[ENZLOAD (from enz_from_proteome)]]," ",-1))</f>
        <v>7.9644515185E-7</v>
      </c>
      <c r="F2313" s="1" t="s">
        <v>18922</v>
      </c>
      <c r="G2313" s="1" t="str">
        <f>_xlfn.TEXTBEFORE(Table4[[#This Row],[rxn     upper-bound     lower-bound]]," ")</f>
        <v>ENZLOAD-RPE_c_REV-rt3505</v>
      </c>
      <c r="H2313" s="1">
        <f>_xlfn.NUMBERVALUE(TRIM(_xlfn.TEXTBEFORE(_xlfn.TEXTAFTER(Table4[[#This Row],[rxn     upper-bound     lower-bound]],Table4[[#This Row],[rxn]]),Table4[[#This Row],[lb]],-1)))</f>
        <v>1.2497112399999999</v>
      </c>
      <c r="I2313" s="1" t="str">
        <f>_xlfn.TEXTAFTER(Table4[[#This Row],[rxn     upper-bound     lower-bound]]," ",-1)</f>
        <v>0.00000000</v>
      </c>
    </row>
    <row r="2314" spans="1:9">
      <c r="A2314" s="1" t="s">
        <v>15230</v>
      </c>
      <c r="B2314" s="1" t="str">
        <f>_xlfn.TEXTBEFORE(ENZLOAD[[#This Row],[ENZLOAD (from enz_from_proteome)]]," ")</f>
        <v>ENZLOAD-RPE_c_REV-rt3505</v>
      </c>
      <c r="C2314" s="1">
        <f>_xlfn.NUMBERVALUE(_xlfn.TEXTAFTER(ENZLOAD[[#This Row],[ENZLOAD (from enz_from_proteome)]]," ",-1))</f>
        <v>1.424684859E-8</v>
      </c>
      <c r="F2314" s="1" t="s">
        <v>18923</v>
      </c>
      <c r="G2314" s="1" t="str">
        <f>_xlfn.TEXTBEFORE(Table4[[#This Row],[rxn     upper-bound     lower-bound]]," ")</f>
        <v>ENZLOAD-RPE_c_FWD-rt7896</v>
      </c>
      <c r="H2314" s="1">
        <f>_xlfn.NUMBERVALUE(TRIM(_xlfn.TEXTBEFORE(_xlfn.TEXTAFTER(Table4[[#This Row],[rxn     upper-bound     lower-bound]],Table4[[#This Row],[rxn]]),Table4[[#This Row],[lb]],-1)))</f>
        <v>1.70397368</v>
      </c>
      <c r="I2314" s="1" t="str">
        <f>_xlfn.TEXTAFTER(Table4[[#This Row],[rxn     upper-bound     lower-bound]]," ",-1)</f>
        <v>0.00000000</v>
      </c>
    </row>
    <row r="2315" spans="1:9">
      <c r="A2315" s="1" t="s">
        <v>15231</v>
      </c>
      <c r="B2315" s="1" t="str">
        <f>_xlfn.TEXTBEFORE(ENZLOAD[[#This Row],[ENZLOAD (from enz_from_proteome)]]," ")</f>
        <v>ENZLOAD-RPE_c_REV-rt7896</v>
      </c>
      <c r="C2315" s="1">
        <f>_xlfn.NUMBERVALUE(_xlfn.TEXTAFTER(ENZLOAD[[#This Row],[ENZLOAD (from enz_from_proteome)]]," ",-1))</f>
        <v>7.9644515185E-7</v>
      </c>
      <c r="F2315" s="1" t="s">
        <v>18924</v>
      </c>
      <c r="G2315" s="1" t="str">
        <f>_xlfn.TEXTBEFORE(Table4[[#This Row],[rxn     upper-bound     lower-bound]]," ")</f>
        <v>ENZLOAD-RPE_c_REV-rt7896</v>
      </c>
      <c r="H2315" s="1">
        <f>_xlfn.NUMBERVALUE(TRIM(_xlfn.TEXTBEFORE(_xlfn.TEXTAFTER(Table4[[#This Row],[rxn     upper-bound     lower-bound]],Table4[[#This Row],[rxn]]),Table4[[#This Row],[lb]],-1)))</f>
        <v>1.70397368</v>
      </c>
      <c r="I2315" s="1" t="str">
        <f>_xlfn.TEXTAFTER(Table4[[#This Row],[rxn     upper-bound     lower-bound]]," ",-1)</f>
        <v>0.00000000</v>
      </c>
    </row>
    <row r="2316" spans="1:9">
      <c r="A2316" s="1" t="s">
        <v>15232</v>
      </c>
      <c r="B2316" s="1" t="str">
        <f>_xlfn.TEXTBEFORE(ENZLOAD[[#This Row],[ENZLOAD (from enz_from_proteome)]]," ")</f>
        <v>ENZLOAD-RPI_c_FWD-rt4920</v>
      </c>
      <c r="C2316" s="1">
        <f>_xlfn.NUMBERVALUE(_xlfn.TEXTAFTER(ENZLOAD[[#This Row],[ENZLOAD (from enz_from_proteome)]]," ",-1))</f>
        <v>1.22200368276E-6</v>
      </c>
      <c r="F2316" s="1" t="s">
        <v>18925</v>
      </c>
      <c r="G2316" s="1" t="str">
        <f>_xlfn.TEXTBEFORE(Table4[[#This Row],[rxn     upper-bound     lower-bound]]," ")</f>
        <v>ENZLOAD-RPI_c_FWD-rt4920</v>
      </c>
      <c r="H2316" s="1">
        <f>_xlfn.NUMBERVALUE(TRIM(_xlfn.TEXTBEFORE(_xlfn.TEXTAFTER(Table4[[#This Row],[rxn     upper-bound     lower-bound]],Table4[[#This Row],[rxn]]),Table4[[#This Row],[lb]],-1)))</f>
        <v>1.1822674500000001</v>
      </c>
      <c r="I2316" s="1" t="str">
        <f>_xlfn.TEXTAFTER(Table4[[#This Row],[rxn     upper-bound     lower-bound]]," ",-1)</f>
        <v>0.00000000</v>
      </c>
    </row>
    <row r="2317" spans="1:9">
      <c r="A2317" s="1" t="s">
        <v>15233</v>
      </c>
      <c r="B2317" s="1" t="str">
        <f>_xlfn.TEXTBEFORE(ENZLOAD[[#This Row],[ENZLOAD (from enz_from_proteome)]]," ")</f>
        <v>ENZLOAD-RPI_c_REV-rt4920</v>
      </c>
      <c r="C2317" s="1">
        <f>_xlfn.NUMBERVALUE(_xlfn.TEXTAFTER(ENZLOAD[[#This Row],[ENZLOAD (from enz_from_proteome)]]," ",-1))</f>
        <v>1.22200368276E-6</v>
      </c>
      <c r="F2317" s="1" t="s">
        <v>18926</v>
      </c>
      <c r="G2317" s="1" t="str">
        <f>_xlfn.TEXTBEFORE(Table4[[#This Row],[rxn     upper-bound     lower-bound]]," ")</f>
        <v>ENZLOAD-RPI_c_REV-rt4920</v>
      </c>
      <c r="H2317" s="1">
        <f>_xlfn.NUMBERVALUE(TRIM(_xlfn.TEXTBEFORE(_xlfn.TEXTAFTER(Table4[[#This Row],[rxn     upper-bound     lower-bound]],Table4[[#This Row],[rxn]]),Table4[[#This Row],[lb]],-1)))</f>
        <v>1.1822674500000001</v>
      </c>
      <c r="I2317" s="1" t="str">
        <f>_xlfn.TEXTAFTER(Table4[[#This Row],[rxn     upper-bound     lower-bound]]," ",-1)</f>
        <v>0.00000000</v>
      </c>
    </row>
    <row r="2318" spans="1:9">
      <c r="A2318" s="1" t="s">
        <v>15234</v>
      </c>
      <c r="B2318" s="1" t="str">
        <f>_xlfn.TEXTBEFORE(ENZLOAD[[#This Row],[ENZLOAD (from enz_from_proteome)]]," ")</f>
        <v>ENZLOAD-SACCD1_c_FWD-rt8465</v>
      </c>
      <c r="C2318" s="1">
        <f>_xlfn.NUMBERVALUE(_xlfn.TEXTAFTER(ENZLOAD[[#This Row],[ENZLOAD (from enz_from_proteome)]]," ",-1))</f>
        <v>4.81351518571E-6</v>
      </c>
      <c r="F2318" s="1" t="s">
        <v>18927</v>
      </c>
      <c r="G2318" s="1" t="str">
        <f>_xlfn.TEXTBEFORE(Table4[[#This Row],[rxn     upper-bound     lower-bound]]," ")</f>
        <v>ENZLOAD-SACCD1_c_FWD-rt8465</v>
      </c>
      <c r="H2318" s="1">
        <f>_xlfn.NUMBERVALUE(TRIM(_xlfn.TEXTBEFORE(_xlfn.TEXTAFTER(Table4[[#This Row],[rxn     upper-bound     lower-bound]],Table4[[#This Row],[rxn]]),Table4[[#This Row],[lb]],-1)))</f>
        <v>0.52321439000000003</v>
      </c>
      <c r="I2318" s="1" t="str">
        <f>_xlfn.TEXTAFTER(Table4[[#This Row],[rxn     upper-bound     lower-bound]]," ",-1)</f>
        <v>0.00000000</v>
      </c>
    </row>
    <row r="2319" spans="1:9">
      <c r="A2319" s="1" t="s">
        <v>15235</v>
      </c>
      <c r="B2319" s="1" t="str">
        <f>_xlfn.TEXTBEFORE(ENZLOAD[[#This Row],[ENZLOAD (from enz_from_proteome)]]," ")</f>
        <v>ENZLOAD-SACCD2_c_FWD-rt5719</v>
      </c>
      <c r="C2319" s="1">
        <f>_xlfn.NUMBERVALUE(_xlfn.TEXTAFTER(ENZLOAD[[#This Row],[ENZLOAD (from enz_from_proteome)]]," ",-1))</f>
        <v>2.9545329192700001E-6</v>
      </c>
      <c r="F2319" s="1" t="s">
        <v>18928</v>
      </c>
      <c r="G2319" s="1" t="str">
        <f>_xlfn.TEXTBEFORE(Table4[[#This Row],[rxn     upper-bound     lower-bound]]," ")</f>
        <v>ENZLOAD-SACCD2_c_FWD-rt5719</v>
      </c>
      <c r="H2319" s="1">
        <f>_xlfn.NUMBERVALUE(TRIM(_xlfn.TEXTBEFORE(_xlfn.TEXTAFTER(Table4[[#This Row],[rxn     upper-bound     lower-bound]],Table4[[#This Row],[rxn]]),Table4[[#This Row],[lb]],-1)))</f>
        <v>0.97798868000000005</v>
      </c>
      <c r="I2319" s="1" t="str">
        <f>_xlfn.TEXTAFTER(Table4[[#This Row],[rxn     upper-bound     lower-bound]]," ",-1)</f>
        <v>0.00000000</v>
      </c>
    </row>
    <row r="2320" spans="1:9">
      <c r="A2320" s="1" t="s">
        <v>15236</v>
      </c>
      <c r="B2320" s="1" t="str">
        <f>_xlfn.TEXTBEFORE(ENZLOAD[[#This Row],[ENZLOAD (from enz_from_proteome)]]," ")</f>
        <v>ENZLOAD-SACCD2_c_FWD-rt8465</v>
      </c>
      <c r="C2320" s="1">
        <f>_xlfn.NUMBERVALUE(_xlfn.TEXTAFTER(ENZLOAD[[#This Row],[ENZLOAD (from enz_from_proteome)]]," ",-1))</f>
        <v>4.81351518571E-6</v>
      </c>
      <c r="F2320" s="1" t="s">
        <v>18929</v>
      </c>
      <c r="G2320" s="1" t="str">
        <f>_xlfn.TEXTBEFORE(Table4[[#This Row],[rxn     upper-bound     lower-bound]]," ")</f>
        <v>ENZLOAD-SACCD2_c_FWD-rt8465</v>
      </c>
      <c r="H2320" s="1">
        <f>_xlfn.NUMBERVALUE(TRIM(_xlfn.TEXTBEFORE(_xlfn.TEXTAFTER(Table4[[#This Row],[rxn     upper-bound     lower-bound]],Table4[[#This Row],[rxn]]),Table4[[#This Row],[lb]],-1)))</f>
        <v>0.52321439000000003</v>
      </c>
      <c r="I2320" s="1" t="str">
        <f>_xlfn.TEXTAFTER(Table4[[#This Row],[rxn     upper-bound     lower-bound]]," ",-1)</f>
        <v>0.00000000</v>
      </c>
    </row>
    <row r="2321" spans="1:9">
      <c r="A2321" s="1" t="s">
        <v>15237</v>
      </c>
      <c r="B2321" s="1" t="str">
        <f>_xlfn.TEXTBEFORE(ENZLOAD[[#This Row],[ENZLOAD (from enz_from_proteome)]]," ")</f>
        <v>ENZLOAD-SADT_c_FWD-rt5075</v>
      </c>
      <c r="C2321" s="1">
        <f>_xlfn.NUMBERVALUE(_xlfn.TEXTAFTER(ENZLOAD[[#This Row],[ENZLOAD (from enz_from_proteome)]]," ",-1))</f>
        <v>8.0988908023999996E-7</v>
      </c>
      <c r="F2321" s="1" t="s">
        <v>18930</v>
      </c>
      <c r="G2321" s="1" t="str">
        <f>_xlfn.TEXTBEFORE(Table4[[#This Row],[rxn     upper-bound     lower-bound]]," ")</f>
        <v>ENZLOAD-SADT_c_FWD-rt5075</v>
      </c>
      <c r="H2321" s="1">
        <f>_xlfn.NUMBERVALUE(TRIM(_xlfn.TEXTBEFORE(_xlfn.TEXTAFTER(Table4[[#This Row],[rxn     upper-bound     lower-bound]],Table4[[#This Row],[rxn]]),Table4[[#This Row],[lb]],-1)))</f>
        <v>0.11158461</v>
      </c>
      <c r="I2321" s="1" t="str">
        <f>_xlfn.TEXTAFTER(Table4[[#This Row],[rxn     upper-bound     lower-bound]]," ",-1)</f>
        <v>0.00000000</v>
      </c>
    </row>
    <row r="2322" spans="1:9">
      <c r="A2322" s="1" t="s">
        <v>15238</v>
      </c>
      <c r="B2322" s="1" t="str">
        <f>_xlfn.TEXTBEFORE(ENZLOAD[[#This Row],[ENZLOAD (from enz_from_proteome)]]," ")</f>
        <v>ENZLOAD-SALCMOX_x_FWD-rt1970</v>
      </c>
      <c r="C2322" s="1">
        <f>_xlfn.NUMBERVALUE(_xlfn.TEXTAFTER(ENZLOAD[[#This Row],[ENZLOAD (from enz_from_proteome)]]," ",-1))</f>
        <v>6.8915010263999898E-7</v>
      </c>
      <c r="F2322" s="1" t="s">
        <v>18931</v>
      </c>
      <c r="G2322" s="1" t="str">
        <f>_xlfn.TEXTBEFORE(Table4[[#This Row],[rxn     upper-bound     lower-bound]]," ")</f>
        <v>ENZLOAD-SALCMOX_x_FWD-rt1970</v>
      </c>
      <c r="H2322" s="1">
        <f>_xlfn.NUMBERVALUE(TRIM(_xlfn.TEXTBEFORE(_xlfn.TEXTAFTER(Table4[[#This Row],[rxn     upper-bound     lower-bound]],Table4[[#This Row],[rxn]]),Table4[[#This Row],[lb]],-1)))</f>
        <v>0.89336700999999996</v>
      </c>
      <c r="I2322" s="1" t="str">
        <f>_xlfn.TEXTAFTER(Table4[[#This Row],[rxn     upper-bound     lower-bound]]," ",-1)</f>
        <v>0.00000000</v>
      </c>
    </row>
    <row r="2323" spans="1:9">
      <c r="A2323" s="1" t="s">
        <v>15239</v>
      </c>
      <c r="B2323" s="1" t="str">
        <f>_xlfn.TEXTBEFORE(ENZLOAD[[#This Row],[ENZLOAD (from enz_from_proteome)]]," ")</f>
        <v>ENZLOAD-SALCMOX_x_FWD-rt2557</v>
      </c>
      <c r="C2323" s="1">
        <f>_xlfn.NUMBERVALUE(_xlfn.TEXTAFTER(ENZLOAD[[#This Row],[ENZLOAD (from enz_from_proteome)]]," ",-1))</f>
        <v>0</v>
      </c>
      <c r="F2323" s="1" t="s">
        <v>18932</v>
      </c>
      <c r="G2323" s="1" t="str">
        <f>_xlfn.TEXTBEFORE(Table4[[#This Row],[rxn     upper-bound     lower-bound]]," ")</f>
        <v>ENZLOAD-SALCMOX_x_FWD-rt2557</v>
      </c>
      <c r="H2323" s="1">
        <f>_xlfn.NUMBERVALUE(TRIM(_xlfn.TEXTBEFORE(_xlfn.TEXTAFTER(Table4[[#This Row],[rxn     upper-bound     lower-bound]],Table4[[#This Row],[rxn]]),Table4[[#This Row],[lb]],-1)))</f>
        <v>0.88653408</v>
      </c>
      <c r="I2323" s="1" t="str">
        <f>_xlfn.TEXTAFTER(Table4[[#This Row],[rxn     upper-bound     lower-bound]]," ",-1)</f>
        <v>0.00000000</v>
      </c>
    </row>
    <row r="2324" spans="1:9">
      <c r="A2324" s="1" t="s">
        <v>15240</v>
      </c>
      <c r="B2324" s="1" t="str">
        <f>_xlfn.TEXTBEFORE(ENZLOAD[[#This Row],[ENZLOAD (from enz_from_proteome)]]," ")</f>
        <v>ENZLOAD-SALCMOX_x_FWD-rt3875</v>
      </c>
      <c r="C2324" s="1">
        <f>_xlfn.NUMBERVALUE(_xlfn.TEXTAFTER(ENZLOAD[[#This Row],[ENZLOAD (from enz_from_proteome)]]," ",-1))</f>
        <v>0</v>
      </c>
      <c r="F2324" s="1" t="s">
        <v>18933</v>
      </c>
      <c r="G2324" s="1" t="str">
        <f>_xlfn.TEXTBEFORE(Table4[[#This Row],[rxn     upper-bound     lower-bound]]," ")</f>
        <v>ENZLOAD-SALCMOX_x_FWD-rt3875</v>
      </c>
      <c r="H2324" s="1">
        <f>_xlfn.NUMBERVALUE(TRIM(_xlfn.TEXTBEFORE(_xlfn.TEXTAFTER(Table4[[#This Row],[rxn     upper-bound     lower-bound]],Table4[[#This Row],[rxn]]),Table4[[#This Row],[lb]],-1)))</f>
        <v>0.86901529</v>
      </c>
      <c r="I2324" s="1" t="str">
        <f>_xlfn.TEXTAFTER(Table4[[#This Row],[rxn     upper-bound     lower-bound]]," ",-1)</f>
        <v>0.00000000</v>
      </c>
    </row>
    <row r="2325" spans="1:9">
      <c r="A2325" s="1" t="s">
        <v>15241</v>
      </c>
      <c r="B2325" s="1" t="str">
        <f>_xlfn.TEXTBEFORE(ENZLOAD[[#This Row],[ENZLOAD (from enz_from_proteome)]]," ")</f>
        <v>ENZLOAD-SALCMOX_x_FWD-rt5198</v>
      </c>
      <c r="C2325" s="1">
        <f>_xlfn.NUMBERVALUE(_xlfn.TEXTAFTER(ENZLOAD[[#This Row],[ENZLOAD (from enz_from_proteome)]]," ",-1))</f>
        <v>0</v>
      </c>
      <c r="F2325" s="1" t="s">
        <v>18934</v>
      </c>
      <c r="G2325" s="1" t="str">
        <f>_xlfn.TEXTBEFORE(Table4[[#This Row],[rxn     upper-bound     lower-bound]]," ")</f>
        <v>ENZLOAD-SALCMOX_x_FWD-rt5198</v>
      </c>
      <c r="H2325" s="1">
        <f>_xlfn.NUMBERVALUE(TRIM(_xlfn.TEXTBEFORE(_xlfn.TEXTAFTER(Table4[[#This Row],[rxn     upper-bound     lower-bound]],Table4[[#This Row],[rxn]]),Table4[[#This Row],[lb]],-1)))</f>
        <v>0.73256098000000003</v>
      </c>
      <c r="I2325" s="1" t="str">
        <f>_xlfn.TEXTAFTER(Table4[[#This Row],[rxn     upper-bound     lower-bound]]," ",-1)</f>
        <v>0.00000000</v>
      </c>
    </row>
    <row r="2326" spans="1:9">
      <c r="A2326" s="1" t="s">
        <v>15242</v>
      </c>
      <c r="B2326" s="1" t="str">
        <f>_xlfn.TEXTBEFORE(ENZLOAD[[#This Row],[ENZLOAD (from enz_from_proteome)]]," ")</f>
        <v>ENZLOAD-SALCMOX_x_FWD-rt5285</v>
      </c>
      <c r="C2326" s="1">
        <f>_xlfn.NUMBERVALUE(_xlfn.TEXTAFTER(ENZLOAD[[#This Row],[ENZLOAD (from enz_from_proteome)]]," ",-1))</f>
        <v>3.5614247800000001E-9</v>
      </c>
      <c r="F2326" s="1" t="s">
        <v>18935</v>
      </c>
      <c r="G2326" s="1" t="str">
        <f>_xlfn.TEXTBEFORE(Table4[[#This Row],[rxn     upper-bound     lower-bound]]," ")</f>
        <v>ENZLOAD-SALCMOX_x_FWD-rt5285</v>
      </c>
      <c r="H2326" s="1">
        <f>_xlfn.NUMBERVALUE(TRIM(_xlfn.TEXTBEFORE(_xlfn.TEXTAFTER(Table4[[#This Row],[rxn     upper-bound     lower-bound]],Table4[[#This Row],[rxn]]),Table4[[#This Row],[lb]],-1)))</f>
        <v>0.91883117999999997</v>
      </c>
      <c r="I2326" s="1" t="str">
        <f>_xlfn.TEXTAFTER(Table4[[#This Row],[rxn     upper-bound     lower-bound]]," ",-1)</f>
        <v>0.00000000</v>
      </c>
    </row>
    <row r="2327" spans="1:9">
      <c r="A2327" s="1" t="s">
        <v>15243</v>
      </c>
      <c r="B2327" s="1" t="str">
        <f>_xlfn.TEXTBEFORE(ENZLOAD[[#This Row],[ENZLOAD (from enz_from_proteome)]]," ")</f>
        <v>ENZLOAD-SALCMOX_x_FWD-rt5815</v>
      </c>
      <c r="C2327" s="1">
        <f>_xlfn.NUMBERVALUE(_xlfn.TEXTAFTER(ENZLOAD[[#This Row],[ENZLOAD (from enz_from_proteome)]]," ",-1))</f>
        <v>0</v>
      </c>
      <c r="F2327" s="1" t="s">
        <v>18936</v>
      </c>
      <c r="G2327" s="1" t="str">
        <f>_xlfn.TEXTBEFORE(Table4[[#This Row],[rxn     upper-bound     lower-bound]]," ")</f>
        <v>ENZLOAD-SALCMOX_x_FWD-rt5815</v>
      </c>
      <c r="H2327" s="1">
        <f>_xlfn.NUMBERVALUE(TRIM(_xlfn.TEXTBEFORE(_xlfn.TEXTAFTER(Table4[[#This Row],[rxn     upper-bound     lower-bound]],Table4[[#This Row],[rxn]]),Table4[[#This Row],[lb]],-1)))</f>
        <v>0.81861945000000003</v>
      </c>
      <c r="I2327" s="1" t="str">
        <f>_xlfn.TEXTAFTER(Table4[[#This Row],[rxn     upper-bound     lower-bound]]," ",-1)</f>
        <v>0.00000000</v>
      </c>
    </row>
    <row r="2328" spans="1:9">
      <c r="A2328" s="1" t="s">
        <v>15244</v>
      </c>
      <c r="B2328" s="1" t="str">
        <f>_xlfn.TEXTBEFORE(ENZLOAD[[#This Row],[ENZLOAD (from enz_from_proteome)]]," ")</f>
        <v>ENZLOAD-SALCMOX_x_FWD-rt7337</v>
      </c>
      <c r="C2328" s="1">
        <f>_xlfn.NUMBERVALUE(_xlfn.TEXTAFTER(ENZLOAD[[#This Row],[ENZLOAD (from enz_from_proteome)]]," ",-1))</f>
        <v>0</v>
      </c>
      <c r="F2328" s="1" t="s">
        <v>18937</v>
      </c>
      <c r="G2328" s="1" t="str">
        <f>_xlfn.TEXTBEFORE(Table4[[#This Row],[rxn     upper-bound     lower-bound]]," ")</f>
        <v>ENZLOAD-SALCMOX_x_FWD-rt7337</v>
      </c>
      <c r="H2328" s="1">
        <f>_xlfn.NUMBERVALUE(TRIM(_xlfn.TEXTBEFORE(_xlfn.TEXTAFTER(Table4[[#This Row],[rxn     upper-bound     lower-bound]],Table4[[#This Row],[rxn]]),Table4[[#This Row],[lb]],-1)))</f>
        <v>0.80968814</v>
      </c>
      <c r="I2328" s="1" t="str">
        <f>_xlfn.TEXTAFTER(Table4[[#This Row],[rxn     upper-bound     lower-bound]]," ",-1)</f>
        <v>0.00000000</v>
      </c>
    </row>
    <row r="2329" spans="1:9">
      <c r="A2329" s="1" t="s">
        <v>15245</v>
      </c>
      <c r="B2329" s="1" t="str">
        <f>_xlfn.TEXTBEFORE(ENZLOAD[[#This Row],[ENZLOAD (from enz_from_proteome)]]," ")</f>
        <v>ENZLOAD-SALCMOX_x_FWD-rt7373</v>
      </c>
      <c r="C2329" s="1">
        <f>_xlfn.NUMBERVALUE(_xlfn.TEXTAFTER(ENZLOAD[[#This Row],[ENZLOAD (from enz_from_proteome)]]," ",-1))</f>
        <v>0</v>
      </c>
      <c r="F2329" s="1" t="s">
        <v>18938</v>
      </c>
      <c r="G2329" s="1" t="str">
        <f>_xlfn.TEXTBEFORE(Table4[[#This Row],[rxn     upper-bound     lower-bound]]," ")</f>
        <v>ENZLOAD-SALCMOX_x_FWD-rt7373</v>
      </c>
      <c r="H2329" s="1">
        <f>_xlfn.NUMBERVALUE(TRIM(_xlfn.TEXTBEFORE(_xlfn.TEXTAFTER(Table4[[#This Row],[rxn     upper-bound     lower-bound]],Table4[[#This Row],[rxn]]),Table4[[#This Row],[lb]],-1)))</f>
        <v>0.59268518000000003</v>
      </c>
      <c r="I2329" s="1" t="str">
        <f>_xlfn.TEXTAFTER(Table4[[#This Row],[rxn     upper-bound     lower-bound]]," ",-1)</f>
        <v>0.00000000</v>
      </c>
    </row>
    <row r="2330" spans="1:9">
      <c r="A2330" s="1" t="s">
        <v>15246</v>
      </c>
      <c r="B2330" s="1" t="str">
        <f>_xlfn.TEXTBEFORE(ENZLOAD[[#This Row],[ENZLOAD (from enz_from_proteome)]]," ")</f>
        <v>ENZLOAD-SAM24MT_c_FWD-rt4692</v>
      </c>
      <c r="C2330" s="1">
        <f>_xlfn.NUMBERVALUE(_xlfn.TEXTAFTER(ENZLOAD[[#This Row],[ENZLOAD (from enz_from_proteome)]]," ",-1))</f>
        <v>1.05798039858E-6</v>
      </c>
      <c r="F2330" s="1" t="s">
        <v>18939</v>
      </c>
      <c r="G2330" s="1" t="str">
        <f>_xlfn.TEXTBEFORE(Table4[[#This Row],[rxn     upper-bound     lower-bound]]," ")</f>
        <v>ENZLOAD-SAM24MT_c_FWD-rt4692</v>
      </c>
      <c r="H2330" s="1">
        <f>_xlfn.NUMBERVALUE(TRIM(_xlfn.TEXTBEFORE(_xlfn.TEXTAFTER(Table4[[#This Row],[rxn     upper-bound     lower-bound]],Table4[[#This Row],[rxn]]),Table4[[#This Row],[lb]],-1)))</f>
        <v>1.0708198099999999</v>
      </c>
      <c r="I2330" s="1" t="str">
        <f>_xlfn.TEXTAFTER(Table4[[#This Row],[rxn     upper-bound     lower-bound]]," ",-1)</f>
        <v>0.00000000</v>
      </c>
    </row>
    <row r="2331" spans="1:9">
      <c r="A2331" s="1" t="s">
        <v>15247</v>
      </c>
      <c r="B2331" s="1" t="str">
        <f>_xlfn.TEXTBEFORE(ENZLOAD[[#This Row],[ENZLOAD (from enz_from_proteome)]]," ")</f>
        <v>ENZLOAD-SBPP1_r_FWD-rt5044</v>
      </c>
      <c r="C2331" s="1">
        <f>_xlfn.NUMBERVALUE(_xlfn.TEXTAFTER(ENZLOAD[[#This Row],[ENZLOAD (from enz_from_proteome)]]," ",-1))</f>
        <v>2.6311606020000001E-8</v>
      </c>
      <c r="F2331" s="1" t="s">
        <v>18940</v>
      </c>
      <c r="G2331" s="1" t="str">
        <f>_xlfn.TEXTBEFORE(Table4[[#This Row],[rxn     upper-bound     lower-bound]]," ")</f>
        <v>ENZLOAD-SBP_c_FWD-rt4269</v>
      </c>
      <c r="H2331" s="1">
        <f>_xlfn.NUMBERVALUE(TRIM(_xlfn.TEXTBEFORE(_xlfn.TEXTAFTER(Table4[[#This Row],[rxn     upper-bound     lower-bound]],Table4[[#This Row],[rxn]]),Table4[[#This Row],[lb]],-1)))</f>
        <v>1.6836011399999999</v>
      </c>
      <c r="I2331" s="1" t="str">
        <f>_xlfn.TEXTAFTER(Table4[[#This Row],[rxn     upper-bound     lower-bound]]," ",-1)</f>
        <v>0.00000000</v>
      </c>
    </row>
    <row r="2332" spans="1:9">
      <c r="A2332" s="1" t="s">
        <v>15248</v>
      </c>
      <c r="B2332" s="1" t="str">
        <f>_xlfn.TEXTBEFORE(ENZLOAD[[#This Row],[ENZLOAD (from enz_from_proteome)]]," ")</f>
        <v>ENZLOAD-SBPP2_r_FWD-rt5044</v>
      </c>
      <c r="C2332" s="1">
        <f>_xlfn.NUMBERVALUE(_xlfn.TEXTAFTER(ENZLOAD[[#This Row],[ENZLOAD (from enz_from_proteome)]]," ",-1))</f>
        <v>2.6311606020000001E-8</v>
      </c>
      <c r="F2332" s="1" t="s">
        <v>18941</v>
      </c>
      <c r="G2332" s="1" t="str">
        <f>_xlfn.TEXTBEFORE(Table4[[#This Row],[rxn     upper-bound     lower-bound]]," ")</f>
        <v>ENZLOAD-SBPP1_r_FWD-rt5044</v>
      </c>
      <c r="H2332" s="1">
        <f>_xlfn.NUMBERVALUE(TRIM(_xlfn.TEXTBEFORE(_xlfn.TEXTAFTER(Table4[[#This Row],[rxn     upper-bound     lower-bound]],Table4[[#This Row],[rxn]]),Table4[[#This Row],[lb]],-1)))</f>
        <v>0.86985409000000002</v>
      </c>
      <c r="I2332" s="1" t="str">
        <f>_xlfn.TEXTAFTER(Table4[[#This Row],[rxn     upper-bound     lower-bound]]," ",-1)</f>
        <v>0.00000000</v>
      </c>
    </row>
    <row r="2333" spans="1:9">
      <c r="A2333" s="1" t="s">
        <v>15249</v>
      </c>
      <c r="B2333" s="1" t="str">
        <f>_xlfn.TEXTBEFORE(ENZLOAD[[#This Row],[ENZLOAD (from enz_from_proteome)]]," ")</f>
        <v>ENZLOAD-SBP_c_FWD-rt4269</v>
      </c>
      <c r="C2333" s="1">
        <f>_xlfn.NUMBERVALUE(_xlfn.TEXTAFTER(ENZLOAD[[#This Row],[ENZLOAD (from enz_from_proteome)]]," ",-1))</f>
        <v>1.06842381367E-6</v>
      </c>
      <c r="F2333" s="1" t="s">
        <v>18942</v>
      </c>
      <c r="G2333" s="1" t="str">
        <f>_xlfn.TEXTBEFORE(Table4[[#This Row],[rxn     upper-bound     lower-bound]]," ")</f>
        <v>ENZLOAD-SBPP2_r_FWD-rt5044</v>
      </c>
      <c r="H2333" s="1">
        <f>_xlfn.NUMBERVALUE(TRIM(_xlfn.TEXTBEFORE(_xlfn.TEXTAFTER(Table4[[#This Row],[rxn     upper-bound     lower-bound]],Table4[[#This Row],[rxn]]),Table4[[#This Row],[lb]],-1)))</f>
        <v>0.86985409000000002</v>
      </c>
      <c r="I2333" s="1" t="str">
        <f>_xlfn.TEXTAFTER(Table4[[#This Row],[rxn     upper-bound     lower-bound]]," ",-1)</f>
        <v>0.00000000</v>
      </c>
    </row>
    <row r="2334" spans="1:9">
      <c r="A2334" s="1" t="s">
        <v>15250</v>
      </c>
      <c r="B2334" s="1" t="str">
        <f>_xlfn.TEXTBEFORE(ENZLOAD[[#This Row],[ENZLOAD (from enz_from_proteome)]]," ")</f>
        <v>ENZLOAD-SBTD_D2_c_FWD-rt4606</v>
      </c>
      <c r="C2334" s="1">
        <f>_xlfn.NUMBERVALUE(_xlfn.TEXTAFTER(ENZLOAD[[#This Row],[ENZLOAD (from enz_from_proteome)]]," ",-1))</f>
        <v>0</v>
      </c>
      <c r="F2334" s="1" t="s">
        <v>18943</v>
      </c>
      <c r="G2334" s="1" t="str">
        <f>_xlfn.TEXTBEFORE(Table4[[#This Row],[rxn     upper-bound     lower-bound]]," ")</f>
        <v>ENZLOAD-SBTD_D2_c_FWD-rt4606</v>
      </c>
      <c r="H2334" s="1">
        <f>_xlfn.NUMBERVALUE(TRIM(_xlfn.TEXTBEFORE(_xlfn.TEXTAFTER(Table4[[#This Row],[rxn     upper-bound     lower-bound]],Table4[[#This Row],[rxn]]),Table4[[#This Row],[lb]],-1)))</f>
        <v>1.3081414200000001</v>
      </c>
      <c r="I2334" s="1" t="str">
        <f>_xlfn.TEXTAFTER(Table4[[#This Row],[rxn     upper-bound     lower-bound]]," ",-1)</f>
        <v>0.00000000</v>
      </c>
    </row>
    <row r="2335" spans="1:9">
      <c r="A2335" s="1" t="s">
        <v>15251</v>
      </c>
      <c r="B2335" s="1" t="str">
        <f>_xlfn.TEXTBEFORE(ENZLOAD[[#This Row],[ENZLOAD (from enz_from_proteome)]]," ")</f>
        <v>ENZLOAD-SBTD_D2_c_FWD-rt8084</v>
      </c>
      <c r="C2335" s="1">
        <f>_xlfn.NUMBERVALUE(_xlfn.TEXTAFTER(ENZLOAD[[#This Row],[ENZLOAD (from enz_from_proteome)]]," ",-1))</f>
        <v>5.4181801869999903E-8</v>
      </c>
      <c r="F2335" s="1" t="s">
        <v>18944</v>
      </c>
      <c r="G2335" s="1" t="str">
        <f>_xlfn.TEXTBEFORE(Table4[[#This Row],[rxn     upper-bound     lower-bound]]," ")</f>
        <v>ENZLOAD-SBTD_D2_c_FWD-rt8084</v>
      </c>
      <c r="H2335" s="1">
        <f>_xlfn.NUMBERVALUE(TRIM(_xlfn.TEXTBEFORE(_xlfn.TEXTAFTER(Table4[[#This Row],[rxn     upper-bound     lower-bound]],Table4[[#This Row],[rxn]]),Table4[[#This Row],[lb]],-1)))</f>
        <v>1.0257718199999999</v>
      </c>
      <c r="I2335" s="1" t="str">
        <f>_xlfn.TEXTAFTER(Table4[[#This Row],[rxn     upper-bound     lower-bound]]," ",-1)</f>
        <v>0.00000000</v>
      </c>
    </row>
    <row r="2336" spans="1:9">
      <c r="A2336" s="1" t="s">
        <v>15252</v>
      </c>
      <c r="B2336" s="1" t="str">
        <f>_xlfn.TEXTBEFORE(ENZLOAD[[#This Row],[ENZLOAD (from enz_from_proteome)]]," ")</f>
        <v>ENZLOAD-SBTD_L_c_FWD-rt4606</v>
      </c>
      <c r="C2336" s="1">
        <f>_xlfn.NUMBERVALUE(_xlfn.TEXTAFTER(ENZLOAD[[#This Row],[ENZLOAD (from enz_from_proteome)]]," ",-1))</f>
        <v>0</v>
      </c>
      <c r="F2336" s="1" t="s">
        <v>18945</v>
      </c>
      <c r="G2336" s="1" t="str">
        <f>_xlfn.TEXTBEFORE(Table4[[#This Row],[rxn     upper-bound     lower-bound]]," ")</f>
        <v>ENZLOAD-SBTD_L_c_FWD-rt4606</v>
      </c>
      <c r="H2336" s="1">
        <f>_xlfn.NUMBERVALUE(TRIM(_xlfn.TEXTBEFORE(_xlfn.TEXTAFTER(Table4[[#This Row],[rxn     upper-bound     lower-bound]],Table4[[#This Row],[rxn]]),Table4[[#This Row],[lb]],-1)))</f>
        <v>1.3081414200000001</v>
      </c>
      <c r="I2336" s="1" t="str">
        <f>_xlfn.TEXTAFTER(Table4[[#This Row],[rxn     upper-bound     lower-bound]]," ",-1)</f>
        <v>0.00000000</v>
      </c>
    </row>
    <row r="2337" spans="1:9">
      <c r="A2337" s="1" t="s">
        <v>15253</v>
      </c>
      <c r="B2337" s="1" t="str">
        <f>_xlfn.TEXTBEFORE(ENZLOAD[[#This Row],[ENZLOAD (from enz_from_proteome)]]," ")</f>
        <v>ENZLOAD-SDPDS_c_FWD-rt3986</v>
      </c>
      <c r="C2337" s="1">
        <f>_xlfn.NUMBERVALUE(_xlfn.TEXTAFTER(ENZLOAD[[#This Row],[ENZLOAD (from enz_from_proteome)]]," ",-1))</f>
        <v>1.46256424E-9</v>
      </c>
      <c r="F2337" s="1" t="s">
        <v>18946</v>
      </c>
      <c r="G2337" s="1" t="str">
        <f>_xlfn.TEXTBEFORE(Table4[[#This Row],[rxn     upper-bound     lower-bound]]," ")</f>
        <v>ENZLOAD-SDPDS_c_FWD-rt3986</v>
      </c>
      <c r="H2337" s="1">
        <f>_xlfn.NUMBERVALUE(TRIM(_xlfn.TEXTBEFORE(_xlfn.TEXTAFTER(Table4[[#This Row],[rxn     upper-bound     lower-bound]],Table4[[#This Row],[rxn]]),Table4[[#This Row],[lb]],-1)))</f>
        <v>0.88887190000000005</v>
      </c>
      <c r="I2337" s="1" t="str">
        <f>_xlfn.TEXTAFTER(Table4[[#This Row],[rxn     upper-bound     lower-bound]]," ",-1)</f>
        <v>0.00000000</v>
      </c>
    </row>
    <row r="2338" spans="1:9">
      <c r="A2338" s="1" t="s">
        <v>15254</v>
      </c>
      <c r="B2338" s="1" t="str">
        <f>_xlfn.TEXTBEFORE(ENZLOAD[[#This Row],[ENZLOAD (from enz_from_proteome)]]," ")</f>
        <v>ENZLOAD-SERAT_c_FWD-rt6880</v>
      </c>
      <c r="C2338" s="1">
        <f>_xlfn.NUMBERVALUE(_xlfn.TEXTAFTER(ENZLOAD[[#This Row],[ENZLOAD (from enz_from_proteome)]]," ",-1))</f>
        <v>1.2565843992999999E-7</v>
      </c>
      <c r="F2338" s="1" t="s">
        <v>18947</v>
      </c>
      <c r="G2338" s="1" t="str">
        <f>_xlfn.TEXTBEFORE(Table4[[#This Row],[rxn     upper-bound     lower-bound]]," ")</f>
        <v>ENZLOAD-SERAT_c_FWD-rt6880</v>
      </c>
      <c r="H2338" s="1">
        <f>_xlfn.NUMBERVALUE(TRIM(_xlfn.TEXTBEFORE(_xlfn.TEXTAFTER(Table4[[#This Row],[rxn     upper-bound     lower-bound]],Table4[[#This Row],[rxn]]),Table4[[#This Row],[lb]],-1)))</f>
        <v>0.79109293000000003</v>
      </c>
      <c r="I2338" s="1" t="str">
        <f>_xlfn.TEXTAFTER(Table4[[#This Row],[rxn     upper-bound     lower-bound]]," ",-1)</f>
        <v>0.00000000</v>
      </c>
    </row>
    <row r="2339" spans="1:9">
      <c r="A2339" s="1" t="s">
        <v>15255</v>
      </c>
      <c r="B2339" s="1" t="str">
        <f>_xlfn.TEXTBEFORE(ENZLOAD[[#This Row],[ENZLOAD (from enz_from_proteome)]]," ")</f>
        <v>ENZLOAD-SERD_L_c_FWD-rt0848_c</v>
      </c>
      <c r="C2339" s="1">
        <f>_xlfn.NUMBERVALUE(_xlfn.TEXTAFTER(ENZLOAD[[#This Row],[ENZLOAD (from enz_from_proteome)]]," ",-1))</f>
        <v>1.7102846892000001E-7</v>
      </c>
      <c r="F2339" s="1" t="s">
        <v>18948</v>
      </c>
      <c r="G2339" s="1" t="str">
        <f>_xlfn.TEXTBEFORE(Table4[[#This Row],[rxn     upper-bound     lower-bound]]," ")</f>
        <v>ENZLOAD-SERD_L_c_FWD-rt0848_c</v>
      </c>
      <c r="H2339" s="1">
        <f>_xlfn.NUMBERVALUE(TRIM(_xlfn.TEXTBEFORE(_xlfn.TEXTAFTER(Table4[[#This Row],[rxn     upper-bound     lower-bound]],Table4[[#This Row],[rxn]]),Table4[[#This Row],[lb]],-1)))</f>
        <v>1.21640671</v>
      </c>
      <c r="I2339" s="1" t="str">
        <f>_xlfn.TEXTAFTER(Table4[[#This Row],[rxn     upper-bound     lower-bound]]," ",-1)</f>
        <v>0.00000000</v>
      </c>
    </row>
    <row r="2340" spans="1:9">
      <c r="A2340" s="1" t="s">
        <v>15256</v>
      </c>
      <c r="B2340" s="1" t="str">
        <f>_xlfn.TEXTBEFORE(ENZLOAD[[#This Row],[ENZLOAD (from enz_from_proteome)]]," ")</f>
        <v>ENZLOAD-SERPT_r_FWD-rt10571935</v>
      </c>
      <c r="C2340" s="1">
        <f>_xlfn.NUMBERVALUE(_xlfn.TEXTAFTER(ENZLOAD[[#This Row],[ENZLOAD (from enz_from_proteome)]]," ",-1))</f>
        <v>2.1759585096000001E-7</v>
      </c>
      <c r="F2340" s="1" t="s">
        <v>18949</v>
      </c>
      <c r="G2340" s="1" t="str">
        <f>_xlfn.TEXTBEFORE(Table4[[#This Row],[rxn     upper-bound     lower-bound]]," ")</f>
        <v>ENZLOAD-SERPT_r_FWD-rt10571935</v>
      </c>
      <c r="H2340" s="1">
        <f>_xlfn.NUMBERVALUE(TRIM(_xlfn.TEXTBEFORE(_xlfn.TEXTAFTER(Table4[[#This Row],[rxn     upper-bound     lower-bound]],Table4[[#This Row],[rxn]]),Table4[[#This Row],[lb]],-1)))</f>
        <v>0.28933168999999997</v>
      </c>
      <c r="I2340" s="1" t="str">
        <f>_xlfn.TEXTAFTER(Table4[[#This Row],[rxn     upper-bound     lower-bound]]," ",-1)</f>
        <v>0.00000000</v>
      </c>
    </row>
    <row r="2341" spans="1:9">
      <c r="A2341" s="1" t="s">
        <v>15257</v>
      </c>
      <c r="B2341" s="1" t="str">
        <f>_xlfn.TEXTBEFORE(ENZLOAD[[#This Row],[ENZLOAD (from enz_from_proteome)]]," ")</f>
        <v>ENZLOAD-SERTRS_c_FWD-rt1878</v>
      </c>
      <c r="C2341" s="1">
        <f>_xlfn.NUMBERVALUE(_xlfn.TEXTAFTER(ENZLOAD[[#This Row],[ENZLOAD (from enz_from_proteome)]]," ",-1))</f>
        <v>2.5954981928499999E-6</v>
      </c>
      <c r="F2341" s="1" t="s">
        <v>18950</v>
      </c>
      <c r="G2341" s="1" t="str">
        <f>_xlfn.TEXTBEFORE(Table4[[#This Row],[rxn     upper-bound     lower-bound]]," ")</f>
        <v>ENZLOAD-SERt_c_m_FWD-rt7910</v>
      </c>
      <c r="H2341" s="1">
        <f>_xlfn.NUMBERVALUE(TRIM(_xlfn.TEXTBEFORE(_xlfn.TEXTAFTER(Table4[[#This Row],[rxn     upper-bound     lower-bound]],Table4[[#This Row],[rxn]]),Table4[[#This Row],[lb]],-1)))</f>
        <v>1.13968019</v>
      </c>
      <c r="I2341" s="1" t="str">
        <f>_xlfn.TEXTAFTER(Table4[[#This Row],[rxn     upper-bound     lower-bound]]," ",-1)</f>
        <v>0.00000000</v>
      </c>
    </row>
    <row r="2342" spans="1:9">
      <c r="A2342" s="1" t="s">
        <v>15258</v>
      </c>
      <c r="B2342" s="1" t="str">
        <f>_xlfn.TEXTBEFORE(ENZLOAD[[#This Row],[ENZLOAD (from enz_from_proteome)]]," ")</f>
        <v>ENZLOAD-SERTRS_c_FWD-rt5857</v>
      </c>
      <c r="C2342" s="1">
        <f>_xlfn.NUMBERVALUE(_xlfn.TEXTAFTER(ENZLOAD[[#This Row],[ENZLOAD (from enz_from_proteome)]]," ",-1))</f>
        <v>1.0114805458E-7</v>
      </c>
      <c r="F2342" s="1" t="s">
        <v>18951</v>
      </c>
      <c r="G2342" s="1" t="str">
        <f>_xlfn.TEXTBEFORE(Table4[[#This Row],[rxn     upper-bound     lower-bound]]," ")</f>
        <v>ENZLOAD-SERt_c_m_REV-rt7910</v>
      </c>
      <c r="H2342" s="1">
        <f>_xlfn.NUMBERVALUE(TRIM(_xlfn.TEXTBEFORE(_xlfn.TEXTAFTER(Table4[[#This Row],[rxn     upper-bound     lower-bound]],Table4[[#This Row],[rxn]]),Table4[[#This Row],[lb]],-1)))</f>
        <v>1.13968019</v>
      </c>
      <c r="I2342" s="1" t="str">
        <f>_xlfn.TEXTAFTER(Table4[[#This Row],[rxn     upper-bound     lower-bound]]," ",-1)</f>
        <v>0.00000000</v>
      </c>
    </row>
    <row r="2343" spans="1:9">
      <c r="A2343" s="1" t="s">
        <v>15259</v>
      </c>
      <c r="B2343" s="1" t="str">
        <f>_xlfn.TEXTBEFORE(ENZLOAD[[#This Row],[ENZLOAD (from enz_from_proteome)]]," ")</f>
        <v>ENZLOAD-SERt_c_m_FWD-rt7910</v>
      </c>
      <c r="C2343" s="1">
        <f>_xlfn.NUMBERVALUE(_xlfn.TEXTAFTER(ENZLOAD[[#This Row],[ENZLOAD (from enz_from_proteome)]]," ",-1))</f>
        <v>6.2363914569999995E-7</v>
      </c>
      <c r="F2343" s="1" t="s">
        <v>18952</v>
      </c>
      <c r="G2343" s="1" t="str">
        <f>_xlfn.TEXTBEFORE(Table4[[#This Row],[rxn     upper-bound     lower-bound]]," ")</f>
        <v>ENZLOAD-SERtps_e_FWD-rt0594</v>
      </c>
      <c r="H2343" s="1">
        <f>_xlfn.NUMBERVALUE(TRIM(_xlfn.TEXTBEFORE(_xlfn.TEXTAFTER(Table4[[#This Row],[rxn     upper-bound     lower-bound]],Table4[[#This Row],[rxn]]),Table4[[#This Row],[lb]],-1)))</f>
        <v>0.69563965999999999</v>
      </c>
      <c r="I2343" s="1" t="str">
        <f>_xlfn.TEXTAFTER(Table4[[#This Row],[rxn     upper-bound     lower-bound]]," ",-1)</f>
        <v>0.00000000</v>
      </c>
    </row>
    <row r="2344" spans="1:9">
      <c r="A2344" s="1" t="s">
        <v>15260</v>
      </c>
      <c r="B2344" s="1" t="str">
        <f>_xlfn.TEXTBEFORE(ENZLOAD[[#This Row],[ENZLOAD (from enz_from_proteome)]]," ")</f>
        <v>ENZLOAD-SERt_c_m_REV-rt7910</v>
      </c>
      <c r="C2344" s="1">
        <f>_xlfn.NUMBERVALUE(_xlfn.TEXTAFTER(ENZLOAD[[#This Row],[ENZLOAD (from enz_from_proteome)]]," ",-1))</f>
        <v>6.2363914569999995E-7</v>
      </c>
      <c r="F2344" s="1" t="s">
        <v>18953</v>
      </c>
      <c r="G2344" s="1" t="str">
        <f>_xlfn.TEXTBEFORE(Table4[[#This Row],[rxn     upper-bound     lower-bound]]," ")</f>
        <v>ENZLOAD-SERtps_e_REV-rt0594</v>
      </c>
      <c r="H2344" s="1">
        <f>_xlfn.NUMBERVALUE(TRIM(_xlfn.TEXTBEFORE(_xlfn.TEXTAFTER(Table4[[#This Row],[rxn     upper-bound     lower-bound]],Table4[[#This Row],[rxn]]),Table4[[#This Row],[lb]],-1)))</f>
        <v>0.69563965999999999</v>
      </c>
      <c r="I2344" s="1" t="str">
        <f>_xlfn.TEXTAFTER(Table4[[#This Row],[rxn     upper-bound     lower-bound]]," ",-1)</f>
        <v>0.00000000</v>
      </c>
    </row>
    <row r="2345" spans="1:9">
      <c r="A2345" s="1" t="s">
        <v>15261</v>
      </c>
      <c r="B2345" s="1" t="str">
        <f>_xlfn.TEXTBEFORE(ENZLOAD[[#This Row],[ENZLOAD (from enz_from_proteome)]]," ")</f>
        <v>ENZLOAD-SERtps_e_FWD-rt0594</v>
      </c>
      <c r="C2345" s="1">
        <f>_xlfn.NUMBERVALUE(_xlfn.TEXTAFTER(ENZLOAD[[#This Row],[ENZLOAD (from enz_from_proteome)]]," ",-1))</f>
        <v>9.0141876169999897E-8</v>
      </c>
      <c r="F2345" s="1" t="s">
        <v>18954</v>
      </c>
      <c r="G2345" s="1" t="str">
        <f>_xlfn.TEXTBEFORE(Table4[[#This Row],[rxn     upper-bound     lower-bound]]," ")</f>
        <v>ENZLOAD-SERtps_e_FWD-rt2976</v>
      </c>
      <c r="H2345" s="1">
        <f>_xlfn.NUMBERVALUE(TRIM(_xlfn.TEXTBEFORE(_xlfn.TEXTAFTER(Table4[[#This Row],[rxn     upper-bound     lower-bound]],Table4[[#This Row],[rxn]]),Table4[[#This Row],[lb]],-1)))</f>
        <v>0.77256742</v>
      </c>
      <c r="I2345" s="1" t="str">
        <f>_xlfn.TEXTAFTER(Table4[[#This Row],[rxn     upper-bound     lower-bound]]," ",-1)</f>
        <v>0.00000000</v>
      </c>
    </row>
    <row r="2346" spans="1:9">
      <c r="A2346" s="1" t="s">
        <v>15262</v>
      </c>
      <c r="B2346" s="1" t="str">
        <f>_xlfn.TEXTBEFORE(ENZLOAD[[#This Row],[ENZLOAD (from enz_from_proteome)]]," ")</f>
        <v>ENZLOAD-SERtps_e_FWD-rt2976</v>
      </c>
      <c r="C2346" s="1">
        <f>_xlfn.NUMBERVALUE(_xlfn.TEXTAFTER(ENZLOAD[[#This Row],[ENZLOAD (from enz_from_proteome)]]," ",-1))</f>
        <v>0</v>
      </c>
      <c r="F2346" s="1" t="s">
        <v>18955</v>
      </c>
      <c r="G2346" s="1" t="str">
        <f>_xlfn.TEXTBEFORE(Table4[[#This Row],[rxn     upper-bound     lower-bound]]," ")</f>
        <v>ENZLOAD-SERtps_e_REV-rt2976</v>
      </c>
      <c r="H2346" s="1">
        <f>_xlfn.NUMBERVALUE(TRIM(_xlfn.TEXTBEFORE(_xlfn.TEXTAFTER(Table4[[#This Row],[rxn     upper-bound     lower-bound]],Table4[[#This Row],[rxn]]),Table4[[#This Row],[lb]],-1)))</f>
        <v>0.77256742</v>
      </c>
      <c r="I2346" s="1" t="str">
        <f>_xlfn.TEXTAFTER(Table4[[#This Row],[rxn     upper-bound     lower-bound]]," ",-1)</f>
        <v>0.00000000</v>
      </c>
    </row>
    <row r="2347" spans="1:9">
      <c r="A2347" s="1" t="s">
        <v>15263</v>
      </c>
      <c r="B2347" s="1" t="str">
        <f>_xlfn.TEXTBEFORE(ENZLOAD[[#This Row],[ENZLOAD (from enz_from_proteome)]]," ")</f>
        <v>ENZLOAD-SERtps_e_FWD-rt5861</v>
      </c>
      <c r="C2347" s="1">
        <f>_xlfn.NUMBERVALUE(_xlfn.TEXTAFTER(ENZLOAD[[#This Row],[ENZLOAD (from enz_from_proteome)]]," ",-1))</f>
        <v>0</v>
      </c>
      <c r="F2347" s="1" t="s">
        <v>18956</v>
      </c>
      <c r="G2347" s="1" t="str">
        <f>_xlfn.TEXTBEFORE(Table4[[#This Row],[rxn     upper-bound     lower-bound]]," ")</f>
        <v>ENZLOAD-SERtps_e_FWD-rt5861</v>
      </c>
      <c r="H2347" s="1">
        <f>_xlfn.NUMBERVALUE(TRIM(_xlfn.TEXTBEFORE(_xlfn.TEXTAFTER(Table4[[#This Row],[rxn     upper-bound     lower-bound]],Table4[[#This Row],[rxn]]),Table4[[#This Row],[lb]],-1)))</f>
        <v>0.66013560000000004</v>
      </c>
      <c r="I2347" s="1" t="str">
        <f>_xlfn.TEXTAFTER(Table4[[#This Row],[rxn     upper-bound     lower-bound]]," ",-1)</f>
        <v>0.00000000</v>
      </c>
    </row>
    <row r="2348" spans="1:9">
      <c r="A2348" s="1" t="s">
        <v>15264</v>
      </c>
      <c r="B2348" s="1" t="str">
        <f>_xlfn.TEXTBEFORE(ENZLOAD[[#This Row],[ENZLOAD (from enz_from_proteome)]]," ")</f>
        <v>ENZLOAD-SERtps_e_REV-rt0594</v>
      </c>
      <c r="C2348" s="1">
        <f>_xlfn.NUMBERVALUE(_xlfn.TEXTAFTER(ENZLOAD[[#This Row],[ENZLOAD (from enz_from_proteome)]]," ",-1))</f>
        <v>9.0141876169999897E-8</v>
      </c>
      <c r="F2348" s="1" t="s">
        <v>18957</v>
      </c>
      <c r="G2348" s="1" t="str">
        <f>_xlfn.TEXTBEFORE(Table4[[#This Row],[rxn     upper-bound     lower-bound]]," ")</f>
        <v>ENZLOAD-SERtps_e_REV-rt5861</v>
      </c>
      <c r="H2348" s="1">
        <f>_xlfn.NUMBERVALUE(TRIM(_xlfn.TEXTBEFORE(_xlfn.TEXTAFTER(Table4[[#This Row],[rxn     upper-bound     lower-bound]],Table4[[#This Row],[rxn]]),Table4[[#This Row],[lb]],-1)))</f>
        <v>0.66013560000000004</v>
      </c>
      <c r="I2348" s="1" t="str">
        <f>_xlfn.TEXTAFTER(Table4[[#This Row],[rxn     upper-bound     lower-bound]]," ",-1)</f>
        <v>0.00000000</v>
      </c>
    </row>
    <row r="2349" spans="1:9">
      <c r="A2349" s="1" t="s">
        <v>15265</v>
      </c>
      <c r="B2349" s="1" t="str">
        <f>_xlfn.TEXTBEFORE(ENZLOAD[[#This Row],[ENZLOAD (from enz_from_proteome)]]," ")</f>
        <v>ENZLOAD-SERtps_e_REV-rt2976</v>
      </c>
      <c r="C2349" s="1">
        <f>_xlfn.NUMBERVALUE(_xlfn.TEXTAFTER(ENZLOAD[[#This Row],[ENZLOAD (from enz_from_proteome)]]," ",-1))</f>
        <v>0</v>
      </c>
      <c r="F2349" s="1" t="s">
        <v>18958</v>
      </c>
      <c r="G2349" s="1" t="str">
        <f>_xlfn.TEXTBEFORE(Table4[[#This Row],[rxn     upper-bound     lower-bound]]," ")</f>
        <v>ENZLOAD-SERTRS_c_FWD-rt1878</v>
      </c>
      <c r="H2349" s="1">
        <f>_xlfn.NUMBERVALUE(TRIM(_xlfn.TEXTBEFORE(_xlfn.TEXTAFTER(Table4[[#This Row],[rxn     upper-bound     lower-bound]],Table4[[#This Row],[rxn]]),Table4[[#This Row],[lb]],-1)))</f>
        <v>0.79420826</v>
      </c>
      <c r="I2349" s="1" t="str">
        <f>_xlfn.TEXTAFTER(Table4[[#This Row],[rxn     upper-bound     lower-bound]]," ",-1)</f>
        <v>0.00000000</v>
      </c>
    </row>
    <row r="2350" spans="1:9">
      <c r="A2350" s="1" t="s">
        <v>15266</v>
      </c>
      <c r="B2350" s="1" t="str">
        <f>_xlfn.TEXTBEFORE(ENZLOAD[[#This Row],[ENZLOAD (from enz_from_proteome)]]," ")</f>
        <v>ENZLOAD-SERtps_e_REV-rt5861</v>
      </c>
      <c r="C2350" s="1">
        <f>_xlfn.NUMBERVALUE(_xlfn.TEXTAFTER(ENZLOAD[[#This Row],[ENZLOAD (from enz_from_proteome)]]," ",-1))</f>
        <v>0</v>
      </c>
      <c r="F2350" s="1" t="s">
        <v>18959</v>
      </c>
      <c r="G2350" s="1" t="str">
        <f>_xlfn.TEXTBEFORE(Table4[[#This Row],[rxn     upper-bound     lower-bound]]," ")</f>
        <v>ENZLOAD-SERTRS_c_FWD-rt5857</v>
      </c>
      <c r="H2350" s="1">
        <f>_xlfn.NUMBERVALUE(TRIM(_xlfn.TEXTBEFORE(_xlfn.TEXTAFTER(Table4[[#This Row],[rxn     upper-bound     lower-bound]],Table4[[#This Row],[rxn]]),Table4[[#This Row],[lb]],-1)))</f>
        <v>0.76929614999999996</v>
      </c>
      <c r="I2350" s="1" t="str">
        <f>_xlfn.TEXTAFTER(Table4[[#This Row],[rxn     upper-bound     lower-bound]]," ",-1)</f>
        <v>0.00000000</v>
      </c>
    </row>
    <row r="2351" spans="1:9">
      <c r="A2351" s="1" t="s">
        <v>15267</v>
      </c>
      <c r="B2351" s="1" t="str">
        <f>_xlfn.TEXTBEFORE(ENZLOAD[[#This Row],[ENZLOAD (from enz_from_proteome)]]," ")</f>
        <v>ENZLOAD-SFGTHi_c_FWD-rt1276</v>
      </c>
      <c r="C2351" s="1">
        <f>_xlfn.NUMBERVALUE(_xlfn.TEXTAFTER(ENZLOAD[[#This Row],[ENZLOAD (from enz_from_proteome)]]," ",-1))</f>
        <v>7.4766085747999996E-7</v>
      </c>
      <c r="F2351" s="1" t="s">
        <v>18960</v>
      </c>
      <c r="G2351" s="1" t="str">
        <f>_xlfn.TEXTBEFORE(Table4[[#This Row],[rxn     upper-bound     lower-bound]]," ")</f>
        <v>ENZLOAD-SFGTHi_c_FWD-rt1276</v>
      </c>
      <c r="H2351" s="1">
        <f>_xlfn.NUMBERVALUE(TRIM(_xlfn.TEXTBEFORE(_xlfn.TEXTAFTER(Table4[[#This Row],[rxn     upper-bound     lower-bound]],Table4[[#This Row],[rxn]]),Table4[[#This Row],[lb]],-1)))</f>
        <v>1.3116727800000001</v>
      </c>
      <c r="I2351" s="1" t="str">
        <f>_xlfn.TEXTAFTER(Table4[[#This Row],[rxn     upper-bound     lower-bound]]," ",-1)</f>
        <v>0.00000000</v>
      </c>
    </row>
    <row r="2352" spans="1:9">
      <c r="A2352" s="1" t="s">
        <v>15268</v>
      </c>
      <c r="B2352" s="1" t="str">
        <f>_xlfn.TEXTBEFORE(ENZLOAD[[#This Row],[ENZLOAD (from enz_from_proteome)]]," ")</f>
        <v>ENZLOAD-SFGTHi_c_REV-rt1276</v>
      </c>
      <c r="C2352" s="1">
        <f>_xlfn.NUMBERVALUE(_xlfn.TEXTAFTER(ENZLOAD[[#This Row],[ENZLOAD (from enz_from_proteome)]]," ",-1))</f>
        <v>7.4766085747999996E-7</v>
      </c>
      <c r="F2352" s="1" t="s">
        <v>18961</v>
      </c>
      <c r="G2352" s="1" t="str">
        <f>_xlfn.TEXTBEFORE(Table4[[#This Row],[rxn     upper-bound     lower-bound]]," ")</f>
        <v>ENZLOAD-SFGTHi_c_REV-rt1276</v>
      </c>
      <c r="H2352" s="1">
        <f>_xlfn.NUMBERVALUE(TRIM(_xlfn.TEXTBEFORE(_xlfn.TEXTAFTER(Table4[[#This Row],[rxn     upper-bound     lower-bound]],Table4[[#This Row],[rxn]]),Table4[[#This Row],[lb]],-1)))</f>
        <v>1.3116727800000001</v>
      </c>
      <c r="I2352" s="1" t="str">
        <f>_xlfn.TEXTAFTER(Table4[[#This Row],[rxn     upper-bound     lower-bound]]," ",-1)</f>
        <v>0.00000000</v>
      </c>
    </row>
    <row r="2353" spans="1:9">
      <c r="A2353" s="1" t="s">
        <v>15269</v>
      </c>
      <c r="B2353" s="1" t="str">
        <f>_xlfn.TEXTBEFORE(ENZLOAD[[#This Row],[ENZLOAD (from enz_from_proteome)]]," ")</f>
        <v>ENZLOAD-SHCHD2_c_FWD-rt5201</v>
      </c>
      <c r="C2353" s="1">
        <f>_xlfn.NUMBERVALUE(_xlfn.TEXTAFTER(ENZLOAD[[#This Row],[ENZLOAD (from enz_from_proteome)]]," ",-1))</f>
        <v>8.4410137930000003E-8</v>
      </c>
      <c r="F2353" s="1" t="s">
        <v>18962</v>
      </c>
      <c r="G2353" s="1" t="str">
        <f>_xlfn.TEXTBEFORE(Table4[[#This Row],[rxn     upper-bound     lower-bound]]," ")</f>
        <v>ENZLOAD-SHCHD2_c_FWD-rt5201</v>
      </c>
      <c r="H2353" s="1">
        <f>_xlfn.NUMBERVALUE(TRIM(_xlfn.TEXTBEFORE(_xlfn.TEXTAFTER(Table4[[#This Row],[rxn     upper-bound     lower-bound]],Table4[[#This Row],[rxn]]),Table4[[#This Row],[lb]],-1)))</f>
        <v>1.1878596400000001</v>
      </c>
      <c r="I2353" s="1" t="str">
        <f>_xlfn.TEXTAFTER(Table4[[#This Row],[rxn     upper-bound     lower-bound]]," ",-1)</f>
        <v>0.00000000</v>
      </c>
    </row>
    <row r="2354" spans="1:9">
      <c r="A2354" s="1" t="s">
        <v>15270</v>
      </c>
      <c r="B2354" s="1" t="str">
        <f>_xlfn.TEXTBEFORE(ENZLOAD[[#This Row],[ENZLOAD (from enz_from_proteome)]]," ")</f>
        <v>ENZLOAD-SHCHF_c_FWD-rt5201</v>
      </c>
      <c r="C2354" s="1">
        <f>_xlfn.NUMBERVALUE(_xlfn.TEXTAFTER(ENZLOAD[[#This Row],[ENZLOAD (from enz_from_proteome)]]," ",-1))</f>
        <v>8.4410137930000003E-8</v>
      </c>
      <c r="F2354" s="1" t="s">
        <v>18963</v>
      </c>
      <c r="G2354" s="1" t="str">
        <f>_xlfn.TEXTBEFORE(Table4[[#This Row],[rxn     upper-bound     lower-bound]]," ")</f>
        <v>ENZLOAD-SHCHF_c_FWD-rt5201</v>
      </c>
      <c r="H2354" s="1">
        <f>_xlfn.NUMBERVALUE(TRIM(_xlfn.TEXTBEFORE(_xlfn.TEXTAFTER(Table4[[#This Row],[rxn     upper-bound     lower-bound]],Table4[[#This Row],[rxn]]),Table4[[#This Row],[lb]],-1)))</f>
        <v>1.1878596400000001</v>
      </c>
      <c r="I2354" s="1" t="str">
        <f>_xlfn.TEXTAFTER(Table4[[#This Row],[rxn     upper-bound     lower-bound]]," ",-1)</f>
        <v>0.00000000</v>
      </c>
    </row>
    <row r="2355" spans="1:9">
      <c r="A2355" s="1" t="s">
        <v>15271</v>
      </c>
      <c r="B2355" s="1" t="str">
        <f>_xlfn.TEXTBEFORE(ENZLOAD[[#This Row],[ENZLOAD (from enz_from_proteome)]]," ")</f>
        <v>ENZLOAD-SHK3Di_c_FWD-rt5884</v>
      </c>
      <c r="C2355" s="1">
        <f>_xlfn.NUMBERVALUE(_xlfn.TEXTAFTER(ENZLOAD[[#This Row],[ENZLOAD (from enz_from_proteome)]]," ",-1))</f>
        <v>7.2289370215000002E-7</v>
      </c>
      <c r="F2355" s="1" t="s">
        <v>18964</v>
      </c>
      <c r="G2355" s="1" t="str">
        <f>_xlfn.TEXTBEFORE(Table4[[#This Row],[rxn     upper-bound     lower-bound]]," ")</f>
        <v>ENZLOAD-SHK3Di_c_FWD-rt5884</v>
      </c>
      <c r="H2355" s="1">
        <f>_xlfn.NUMBERVALUE(TRIM(_xlfn.TEXTBEFORE(_xlfn.TEXTAFTER(Table4[[#This Row],[rxn     upper-bound     lower-bound]],Table4[[#This Row],[rxn]]),Table4[[#This Row],[lb]],-1)))</f>
        <v>0.12078305</v>
      </c>
      <c r="I2355" s="1" t="str">
        <f>_xlfn.TEXTAFTER(Table4[[#This Row],[rxn     upper-bound     lower-bound]]," ",-1)</f>
        <v>0.00000000</v>
      </c>
    </row>
    <row r="2356" spans="1:9">
      <c r="A2356" s="1" t="s">
        <v>15272</v>
      </c>
      <c r="B2356" s="1" t="str">
        <f>_xlfn.TEXTBEFORE(ENZLOAD[[#This Row],[ENZLOAD (from enz_from_proteome)]]," ")</f>
        <v>ENZLOAD-SHKK_c_FWD-rt5884</v>
      </c>
      <c r="C2356" s="1">
        <f>_xlfn.NUMBERVALUE(_xlfn.TEXTAFTER(ENZLOAD[[#This Row],[ENZLOAD (from enz_from_proteome)]]," ",-1))</f>
        <v>7.2289370215000002E-7</v>
      </c>
      <c r="F2356" s="1" t="s">
        <v>18965</v>
      </c>
      <c r="G2356" s="1" t="str">
        <f>_xlfn.TEXTBEFORE(Table4[[#This Row],[rxn     upper-bound     lower-bound]]," ")</f>
        <v>ENZLOAD-SHKK_c_FWD-rt5884</v>
      </c>
      <c r="H2356" s="1">
        <f>_xlfn.NUMBERVALUE(TRIM(_xlfn.TEXTBEFORE(_xlfn.TEXTAFTER(Table4[[#This Row],[rxn     upper-bound     lower-bound]],Table4[[#This Row],[rxn]]),Table4[[#This Row],[lb]],-1)))</f>
        <v>0.12078305</v>
      </c>
      <c r="I2356" s="1" t="str">
        <f>_xlfn.TEXTAFTER(Table4[[#This Row],[rxn     upper-bound     lower-bound]]," ",-1)</f>
        <v>0.00000000</v>
      </c>
    </row>
    <row r="2357" spans="1:9">
      <c r="A2357" s="1" t="s">
        <v>15273</v>
      </c>
      <c r="B2357" s="1" t="str">
        <f>_xlfn.TEXTBEFORE(ENZLOAD[[#This Row],[ENZLOAD (from enz_from_proteome)]]," ")</f>
        <v>ENZLOAD-SHSL1_c_FWD-rt1131</v>
      </c>
      <c r="C2357" s="1">
        <f>_xlfn.NUMBERVALUE(_xlfn.TEXTAFTER(ENZLOAD[[#This Row],[ENZLOAD (from enz_from_proteome)]]," ",-1))</f>
        <v>1.1446486444E-7</v>
      </c>
      <c r="F2357" s="1" t="s">
        <v>18966</v>
      </c>
      <c r="G2357" s="1" t="str">
        <f>_xlfn.TEXTBEFORE(Table4[[#This Row],[rxn     upper-bound     lower-bound]]," ")</f>
        <v>ENZLOAD-SHSL1_c_FWD-rt1131</v>
      </c>
      <c r="H2357" s="1">
        <f>_xlfn.NUMBERVALUE(TRIM(_xlfn.TEXTBEFORE(_xlfn.TEXTAFTER(Table4[[#This Row],[rxn     upper-bound     lower-bound]],Table4[[#This Row],[rxn]]),Table4[[#This Row],[lb]],-1)))</f>
        <v>0.82300644000000001</v>
      </c>
      <c r="I2357" s="1" t="str">
        <f>_xlfn.TEXTAFTER(Table4[[#This Row],[rxn     upper-bound     lower-bound]]," ",-1)</f>
        <v>0.00000000</v>
      </c>
    </row>
    <row r="2358" spans="1:9">
      <c r="A2358" s="1" t="s">
        <v>15274</v>
      </c>
      <c r="B2358" s="1" t="str">
        <f>_xlfn.TEXTBEFORE(ENZLOAD[[#This Row],[ENZLOAD (from enz_from_proteome)]]," ")</f>
        <v>ENZLOAD-SHSL1_c_FWD-rt3095</v>
      </c>
      <c r="C2358" s="1">
        <f>_xlfn.NUMBERVALUE(_xlfn.TEXTAFTER(ENZLOAD[[#This Row],[ENZLOAD (from enz_from_proteome)]]," ",-1))</f>
        <v>8.4951469397000002E-7</v>
      </c>
      <c r="F2358" s="1" t="s">
        <v>18967</v>
      </c>
      <c r="G2358" s="1" t="str">
        <f>_xlfn.TEXTBEFORE(Table4[[#This Row],[rxn     upper-bound     lower-bound]]," ")</f>
        <v>ENZLOAD-SHSL1_c_REV-rt1131</v>
      </c>
      <c r="H2358" s="1">
        <f>_xlfn.NUMBERVALUE(TRIM(_xlfn.TEXTBEFORE(_xlfn.TEXTAFTER(Table4[[#This Row],[rxn     upper-bound     lower-bound]],Table4[[#This Row],[rxn]]),Table4[[#This Row],[lb]],-1)))</f>
        <v>0.82300644000000001</v>
      </c>
      <c r="I2358" s="1" t="str">
        <f>_xlfn.TEXTAFTER(Table4[[#This Row],[rxn     upper-bound     lower-bound]]," ",-1)</f>
        <v>0.00000000</v>
      </c>
    </row>
    <row r="2359" spans="1:9">
      <c r="A2359" s="1" t="s">
        <v>15275</v>
      </c>
      <c r="B2359" s="1" t="str">
        <f>_xlfn.TEXTBEFORE(ENZLOAD[[#This Row],[ENZLOAD (from enz_from_proteome)]]," ")</f>
        <v>ENZLOAD-SHSL1_c_REV-rt1131</v>
      </c>
      <c r="C2359" s="1">
        <f>_xlfn.NUMBERVALUE(_xlfn.TEXTAFTER(ENZLOAD[[#This Row],[ENZLOAD (from enz_from_proteome)]]," ",-1))</f>
        <v>1.1446486444E-7</v>
      </c>
      <c r="F2359" s="1" t="s">
        <v>18968</v>
      </c>
      <c r="G2359" s="1" t="str">
        <f>_xlfn.TEXTBEFORE(Table4[[#This Row],[rxn     upper-bound     lower-bound]]," ")</f>
        <v>ENZLOAD-SHSL1_c_FWD-rt3095</v>
      </c>
      <c r="H2359" s="1">
        <f>_xlfn.NUMBERVALUE(TRIM(_xlfn.TEXTBEFORE(_xlfn.TEXTAFTER(Table4[[#This Row],[rxn     upper-bound     lower-bound]],Table4[[#This Row],[rxn]]),Table4[[#This Row],[lb]],-1)))</f>
        <v>0.51156588999999997</v>
      </c>
      <c r="I2359" s="1" t="str">
        <f>_xlfn.TEXTAFTER(Table4[[#This Row],[rxn     upper-bound     lower-bound]]," ",-1)</f>
        <v>0.00000000</v>
      </c>
    </row>
    <row r="2360" spans="1:9">
      <c r="A2360" s="1" t="s">
        <v>15276</v>
      </c>
      <c r="B2360" s="1" t="str">
        <f>_xlfn.TEXTBEFORE(ENZLOAD[[#This Row],[ENZLOAD (from enz_from_proteome)]]," ")</f>
        <v>ENZLOAD-SHSL1_c_REV-rt3095</v>
      </c>
      <c r="C2360" s="1">
        <f>_xlfn.NUMBERVALUE(_xlfn.TEXTAFTER(ENZLOAD[[#This Row],[ENZLOAD (from enz_from_proteome)]]," ",-1))</f>
        <v>8.4951469397000002E-7</v>
      </c>
      <c r="F2360" s="1" t="s">
        <v>18969</v>
      </c>
      <c r="G2360" s="1" t="str">
        <f>_xlfn.TEXTBEFORE(Table4[[#This Row],[rxn     upper-bound     lower-bound]]," ")</f>
        <v>ENZLOAD-SHSL1_c_REV-rt3095</v>
      </c>
      <c r="H2360" s="1">
        <f>_xlfn.NUMBERVALUE(TRIM(_xlfn.TEXTBEFORE(_xlfn.TEXTAFTER(Table4[[#This Row],[rxn     upper-bound     lower-bound]],Table4[[#This Row],[rxn]]),Table4[[#This Row],[lb]],-1)))</f>
        <v>0.51156588999999997</v>
      </c>
      <c r="I2360" s="1" t="str">
        <f>_xlfn.TEXTAFTER(Table4[[#This Row],[rxn     upper-bound     lower-bound]]," ",-1)</f>
        <v>0.00000000</v>
      </c>
    </row>
    <row r="2361" spans="1:9">
      <c r="A2361" s="1" t="s">
        <v>15277</v>
      </c>
      <c r="B2361" s="1" t="str">
        <f>_xlfn.TEXTBEFORE(ENZLOAD[[#This Row],[ENZLOAD (from enz_from_proteome)]]," ")</f>
        <v>ENZLOAD-SLCBK1_r_FWD-rt2023</v>
      </c>
      <c r="C2361" s="1">
        <f>_xlfn.NUMBERVALUE(_xlfn.TEXTAFTER(ENZLOAD[[#This Row],[ENZLOAD (from enz_from_proteome)]]," ",-1))</f>
        <v>0</v>
      </c>
      <c r="F2361" s="1" t="s">
        <v>18970</v>
      </c>
      <c r="G2361" s="1" t="str">
        <f>_xlfn.TEXTBEFORE(Table4[[#This Row],[rxn     upper-bound     lower-bound]]," ")</f>
        <v>ENZLOAD-SLCBK1_r_FWD-rt2023</v>
      </c>
      <c r="H2361" s="1">
        <f>_xlfn.NUMBERVALUE(TRIM(_xlfn.TEXTBEFORE(_xlfn.TEXTAFTER(Table4[[#This Row],[rxn     upper-bound     lower-bound]],Table4[[#This Row],[rxn]]),Table4[[#This Row],[lb]],-1)))</f>
        <v>0.69655968999999995</v>
      </c>
      <c r="I2361" s="1" t="str">
        <f>_xlfn.TEXTAFTER(Table4[[#This Row],[rxn     upper-bound     lower-bound]]," ",-1)</f>
        <v>0.00000000</v>
      </c>
    </row>
    <row r="2362" spans="1:9">
      <c r="A2362" s="1" t="s">
        <v>15278</v>
      </c>
      <c r="B2362" s="1" t="str">
        <f>_xlfn.TEXTBEFORE(ENZLOAD[[#This Row],[ENZLOAD (from enz_from_proteome)]]," ")</f>
        <v>ENZLOAD-SO3R_c_FWD-rt20063076</v>
      </c>
      <c r="C2362" s="1">
        <f>_xlfn.NUMBERVALUE(_xlfn.TEXTAFTER(ENZLOAD[[#This Row],[ENZLOAD (from enz_from_proteome)]]," ",-1))</f>
        <v>6.8586310660999995E-7</v>
      </c>
      <c r="F2362" s="1" t="s">
        <v>18971</v>
      </c>
      <c r="G2362" s="1" t="str">
        <f>_xlfn.TEXTBEFORE(Table4[[#This Row],[rxn     upper-bound     lower-bound]]," ")</f>
        <v>ENZLOAD-SO3R_c_FWD-rt20063076</v>
      </c>
      <c r="H2362" s="1">
        <f>_xlfn.NUMBERVALUE(TRIM(_xlfn.TEXTBEFORE(_xlfn.TEXTAFTER(Table4[[#This Row],[rxn     upper-bound     lower-bound]],Table4[[#This Row],[rxn]]),Table4[[#This Row],[lb]],-1)))</f>
        <v>7.0118479999999997E-2</v>
      </c>
      <c r="I2362" s="1" t="str">
        <f>_xlfn.TEXTAFTER(Table4[[#This Row],[rxn     upper-bound     lower-bound]]," ",-1)</f>
        <v>0.00000000</v>
      </c>
    </row>
    <row r="2363" spans="1:9">
      <c r="A2363" s="1" t="s">
        <v>15279</v>
      </c>
      <c r="B2363" s="1" t="str">
        <f>_xlfn.TEXTBEFORE(ENZLOAD[[#This Row],[ENZLOAD (from enz_from_proteome)]]," ")</f>
        <v>ENZLOAD-SO3t_c_e_FWD-rt4278</v>
      </c>
      <c r="C2363" s="1">
        <f>_xlfn.NUMBERVALUE(_xlfn.TEXTAFTER(ENZLOAD[[#This Row],[ENZLOAD (from enz_from_proteome)]]," ",-1))</f>
        <v>2.2388826890000001E-8</v>
      </c>
      <c r="F2363" s="1" t="s">
        <v>18972</v>
      </c>
      <c r="G2363" s="1" t="str">
        <f>_xlfn.TEXTBEFORE(Table4[[#This Row],[rxn     upper-bound     lower-bound]]," ")</f>
        <v>ENZLOAD-SO3t_c_e_FWD-rt4278</v>
      </c>
      <c r="H2363" s="1">
        <f>_xlfn.NUMBERVALUE(TRIM(_xlfn.TEXTBEFORE(_xlfn.TEXTAFTER(Table4[[#This Row],[rxn     upper-bound     lower-bound]],Table4[[#This Row],[rxn]]),Table4[[#This Row],[lb]],-1)))</f>
        <v>0.83570758000000001</v>
      </c>
      <c r="I2363" s="1" t="str">
        <f>_xlfn.TEXTAFTER(Table4[[#This Row],[rxn     upper-bound     lower-bound]]," ",-1)</f>
        <v>0.00000000</v>
      </c>
    </row>
    <row r="2364" spans="1:9">
      <c r="A2364" s="1" t="s">
        <v>15280</v>
      </c>
      <c r="B2364" s="1" t="str">
        <f>_xlfn.TEXTBEFORE(ENZLOAD[[#This Row],[ENZLOAD (from enz_from_proteome)]]," ")</f>
        <v>ENZLOAD-SO4t_c_e_FWD-rt5751</v>
      </c>
      <c r="C2364" s="1">
        <f>_xlfn.NUMBERVALUE(_xlfn.TEXTAFTER(ENZLOAD[[#This Row],[ENZLOAD (from enz_from_proteome)]]," ",-1))</f>
        <v>0</v>
      </c>
      <c r="F2364" s="1" t="s">
        <v>18973</v>
      </c>
      <c r="G2364" s="1" t="str">
        <f>_xlfn.TEXTBEFORE(Table4[[#This Row],[rxn     upper-bound     lower-bound]]," ")</f>
        <v>ENZLOAD-SO4t_c_e_FWD-rt5751</v>
      </c>
      <c r="H2364" s="1">
        <f>_xlfn.NUMBERVALUE(TRIM(_xlfn.TEXTBEFORE(_xlfn.TEXTAFTER(Table4[[#This Row],[rxn     upper-bound     lower-bound]],Table4[[#This Row],[rxn]]),Table4[[#This Row],[lb]],-1)))</f>
        <v>0.51566199000000001</v>
      </c>
      <c r="I2364" s="1" t="str">
        <f>_xlfn.TEXTAFTER(Table4[[#This Row],[rxn     upper-bound     lower-bound]]," ",-1)</f>
        <v>0.00000000</v>
      </c>
    </row>
    <row r="2365" spans="1:9">
      <c r="A2365" s="1" t="s">
        <v>15281</v>
      </c>
      <c r="B2365" s="1" t="str">
        <f>_xlfn.TEXTBEFORE(ENZLOAD[[#This Row],[ENZLOAD (from enz_from_proteome)]]," ")</f>
        <v>ENZLOAD-SO4t_c_e_FWD-rt7368</v>
      </c>
      <c r="C2365" s="1">
        <f>_xlfn.NUMBERVALUE(_xlfn.TEXTAFTER(ENZLOAD[[#This Row],[ENZLOAD (from enz_from_proteome)]]," ",-1))</f>
        <v>7.0320049669999994E-8</v>
      </c>
      <c r="F2365" s="1" t="s">
        <v>18974</v>
      </c>
      <c r="G2365" s="1" t="str">
        <f>_xlfn.TEXTBEFORE(Table4[[#This Row],[rxn     upper-bound     lower-bound]]," ")</f>
        <v>ENZLOAD-SO4t_c_e_FWD-rt7368</v>
      </c>
      <c r="H2365" s="1">
        <f>_xlfn.NUMBERVALUE(TRIM(_xlfn.TEXTBEFORE(_xlfn.TEXTAFTER(Table4[[#This Row],[rxn     upper-bound     lower-bound]],Table4[[#This Row],[rxn]]),Table4[[#This Row],[lb]],-1)))</f>
        <v>0.46262734</v>
      </c>
      <c r="I2365" s="1" t="str">
        <f>_xlfn.TEXTAFTER(Table4[[#This Row],[rxn     upper-bound     lower-bound]]," ",-1)</f>
        <v>0.00000000</v>
      </c>
    </row>
    <row r="2366" spans="1:9">
      <c r="A2366" s="1" t="s">
        <v>15282</v>
      </c>
      <c r="B2366" s="1" t="str">
        <f>_xlfn.TEXTBEFORE(ENZLOAD[[#This Row],[ENZLOAD (from enz_from_proteome)]]," ")</f>
        <v>ENZLOAD-SPHGAT181_c_FWD-rt3023_c</v>
      </c>
      <c r="C2366" s="1">
        <f>_xlfn.NUMBERVALUE(_xlfn.TEXTAFTER(ENZLOAD[[#This Row],[ENZLOAD (from enz_from_proteome)]]," ",-1))</f>
        <v>2.9307591080000001E-8</v>
      </c>
      <c r="F2366" s="1" t="s">
        <v>18975</v>
      </c>
      <c r="G2366" s="1" t="str">
        <f>_xlfn.TEXTBEFORE(Table4[[#This Row],[rxn     upper-bound     lower-bound]]," ")</f>
        <v>ENZLOAD-SPHGAT181_c_FWD-rt3023_c</v>
      </c>
      <c r="H2366" s="1">
        <f>_xlfn.NUMBERVALUE(TRIM(_xlfn.TEXTBEFORE(_xlfn.TEXTAFTER(Table4[[#This Row],[rxn     upper-bound     lower-bound]],Table4[[#This Row],[rxn]]),Table4[[#This Row],[lb]],-1)))</f>
        <v>0.88648826999999997</v>
      </c>
      <c r="I2366" s="1" t="str">
        <f>_xlfn.TEXTAFTER(Table4[[#This Row],[rxn     upper-bound     lower-bound]]," ",-1)</f>
        <v>0.00000000</v>
      </c>
    </row>
    <row r="2367" spans="1:9">
      <c r="A2367" s="1" t="s">
        <v>15283</v>
      </c>
      <c r="B2367" s="1" t="str">
        <f>_xlfn.TEXTBEFORE(ENZLOAD[[#This Row],[ENZLOAD (from enz_from_proteome)]]," ")</f>
        <v>ENZLOAD-SPHGAT181_c_REV-rt3023_c</v>
      </c>
      <c r="C2367" s="1">
        <f>_xlfn.NUMBERVALUE(_xlfn.TEXTAFTER(ENZLOAD[[#This Row],[ENZLOAD (from enz_from_proteome)]]," ",-1))</f>
        <v>2.9307591080000001E-8</v>
      </c>
      <c r="F2367" s="1" t="s">
        <v>18976</v>
      </c>
      <c r="G2367" s="1" t="str">
        <f>_xlfn.TEXTBEFORE(Table4[[#This Row],[rxn     upper-bound     lower-bound]]," ")</f>
        <v>ENZLOAD-SPHGAT181_c_REV-rt3023_c</v>
      </c>
      <c r="H2367" s="1">
        <f>_xlfn.NUMBERVALUE(TRIM(_xlfn.TEXTBEFORE(_xlfn.TEXTAFTER(Table4[[#This Row],[rxn     upper-bound     lower-bound]],Table4[[#This Row],[rxn]]),Table4[[#This Row],[lb]],-1)))</f>
        <v>0.88648826999999997</v>
      </c>
      <c r="I2367" s="1" t="str">
        <f>_xlfn.TEXTAFTER(Table4[[#This Row],[rxn     upper-bound     lower-bound]]," ",-1)</f>
        <v>0.00000000</v>
      </c>
    </row>
    <row r="2368" spans="1:9">
      <c r="A2368" s="1" t="s">
        <v>15284</v>
      </c>
      <c r="B2368" s="1" t="str">
        <f>_xlfn.TEXTBEFORE(ENZLOAD[[#This Row],[ENZLOAD (from enz_from_proteome)]]," ")</f>
        <v>ENZLOAD-SPHGLpK_r_FWD-rt2023</v>
      </c>
      <c r="C2368" s="1">
        <f>_xlfn.NUMBERVALUE(_xlfn.TEXTAFTER(ENZLOAD[[#This Row],[ENZLOAD (from enz_from_proteome)]]," ",-1))</f>
        <v>0</v>
      </c>
      <c r="F2368" s="1" t="s">
        <v>18977</v>
      </c>
      <c r="G2368" s="1" t="str">
        <f>_xlfn.TEXTBEFORE(Table4[[#This Row],[rxn     upper-bound     lower-bound]]," ")</f>
        <v>ENZLOAD-SPHGLpK_r_FWD-rt2023</v>
      </c>
      <c r="H2368" s="1">
        <f>_xlfn.NUMBERVALUE(TRIM(_xlfn.TEXTBEFORE(_xlfn.TEXTAFTER(Table4[[#This Row],[rxn     upper-bound     lower-bound]],Table4[[#This Row],[rxn]]),Table4[[#This Row],[lb]],-1)))</f>
        <v>0.69655968999999995</v>
      </c>
      <c r="I2368" s="1" t="str">
        <f>_xlfn.TEXTAFTER(Table4[[#This Row],[rxn     upper-bound     lower-bound]]," ",-1)</f>
        <v>0.00000000</v>
      </c>
    </row>
    <row r="2369" spans="1:9">
      <c r="A2369" s="1" t="s">
        <v>15285</v>
      </c>
      <c r="B2369" s="1" t="str">
        <f>_xlfn.TEXTBEFORE(ENZLOAD[[#This Row],[ENZLOAD (from enz_from_proteome)]]," ")</f>
        <v>ENZLOAD-SPHINGSt_c_e_FWD-rt8393</v>
      </c>
      <c r="C2369" s="1">
        <f>_xlfn.NUMBERVALUE(_xlfn.TEXTAFTER(ENZLOAD[[#This Row],[ENZLOAD (from enz_from_proteome)]]," ",-1))</f>
        <v>8.3730205099999997E-9</v>
      </c>
      <c r="F2369" s="1" t="s">
        <v>18978</v>
      </c>
      <c r="G2369" s="1" t="str">
        <f>_xlfn.TEXTBEFORE(Table4[[#This Row],[rxn     upper-bound     lower-bound]]," ")</f>
        <v>ENZLOAD-SPHINGSt_c_e_FWD-rt8393</v>
      </c>
      <c r="H2369" s="1">
        <f>_xlfn.NUMBERVALUE(TRIM(_xlfn.TEXTBEFORE(_xlfn.TEXTAFTER(Table4[[#This Row],[rxn     upper-bound     lower-bound]],Table4[[#This Row],[rxn]]),Table4[[#This Row],[lb]],-1)))</f>
        <v>0.25561539999999999</v>
      </c>
      <c r="I2369" s="1" t="str">
        <f>_xlfn.TEXTAFTER(Table4[[#This Row],[rxn     upper-bound     lower-bound]]," ",-1)</f>
        <v>0.00000000</v>
      </c>
    </row>
    <row r="2370" spans="1:9">
      <c r="A2370" s="1" t="s">
        <v>15286</v>
      </c>
      <c r="B2370" s="1" t="str">
        <f>_xlfn.TEXTBEFORE(ENZLOAD[[#This Row],[ENZLOAD (from enz_from_proteome)]]," ")</f>
        <v>ENZLOAD-SPHINGSt_c_e_REV-rt8393</v>
      </c>
      <c r="C2370" s="1">
        <f>_xlfn.NUMBERVALUE(_xlfn.TEXTAFTER(ENZLOAD[[#This Row],[ENZLOAD (from enz_from_proteome)]]," ",-1))</f>
        <v>8.3730205099999997E-9</v>
      </c>
      <c r="F2370" s="1" t="s">
        <v>18979</v>
      </c>
      <c r="G2370" s="1" t="str">
        <f>_xlfn.TEXTBEFORE(Table4[[#This Row],[rxn     upper-bound     lower-bound]]," ")</f>
        <v>ENZLOAD-SPHINGSt_c_e_REV-rt8393</v>
      </c>
      <c r="H2370" s="1">
        <f>_xlfn.NUMBERVALUE(TRIM(_xlfn.TEXTBEFORE(_xlfn.TEXTAFTER(Table4[[#This Row],[rxn     upper-bound     lower-bound]],Table4[[#This Row],[rxn]]),Table4[[#This Row],[lb]],-1)))</f>
        <v>0.25561539999999999</v>
      </c>
      <c r="I2370" s="1" t="str">
        <f>_xlfn.TEXTAFTER(Table4[[#This Row],[rxn     upper-bound     lower-bound]]," ",-1)</f>
        <v>0.00000000</v>
      </c>
    </row>
    <row r="2371" spans="1:9">
      <c r="A2371" s="1" t="s">
        <v>15287</v>
      </c>
      <c r="B2371" s="1" t="str">
        <f>_xlfn.TEXTBEFORE(ENZLOAD[[#This Row],[ENZLOAD (from enz_from_proteome)]]," ")</f>
        <v>ENZLOAD-SPHPL_r_FWD-rt3557</v>
      </c>
      <c r="C2371" s="1">
        <f>_xlfn.NUMBERVALUE(_xlfn.TEXTAFTER(ENZLOAD[[#This Row],[ENZLOAD (from enz_from_proteome)]]," ",-1))</f>
        <v>3.7900235213000002E-7</v>
      </c>
      <c r="F2371" s="1" t="s">
        <v>18980</v>
      </c>
      <c r="G2371" s="1" t="str">
        <f>_xlfn.TEXTBEFORE(Table4[[#This Row],[rxn     upper-bound     lower-bound]]," ")</f>
        <v>ENZLOAD-SPHPL_r_FWD-rt3557</v>
      </c>
      <c r="H2371" s="1">
        <f>_xlfn.NUMBERVALUE(TRIM(_xlfn.TEXTBEFORE(_xlfn.TEXTAFTER(Table4[[#This Row],[rxn     upper-bound     lower-bound]],Table4[[#This Row],[rxn]]),Table4[[#This Row],[lb]],-1)))</f>
        <v>0.70735091000000005</v>
      </c>
      <c r="I2371" s="1" t="str">
        <f>_xlfn.TEXTAFTER(Table4[[#This Row],[rxn     upper-bound     lower-bound]]," ",-1)</f>
        <v>0.00000000</v>
      </c>
    </row>
    <row r="2372" spans="1:9">
      <c r="A2372" s="1" t="s">
        <v>15288</v>
      </c>
      <c r="B2372" s="1" t="str">
        <f>_xlfn.TEXTBEFORE(ENZLOAD[[#This Row],[ENZLOAD (from enz_from_proteome)]]," ")</f>
        <v>ENZLOAD-SPMDtpa_e_FWD-rt1939_e</v>
      </c>
      <c r="C2372" s="1">
        <f>_xlfn.NUMBERVALUE(_xlfn.TEXTAFTER(ENZLOAD[[#This Row],[ENZLOAD (from enz_from_proteome)]]," ",-1))</f>
        <v>0</v>
      </c>
      <c r="F2372" s="1" t="s">
        <v>18981</v>
      </c>
      <c r="G2372" s="1" t="str">
        <f>_xlfn.TEXTBEFORE(Table4[[#This Row],[rxn     upper-bound     lower-bound]]," ")</f>
        <v>ENZLOAD-SPMDtpa_e_FWD-rt1939_e</v>
      </c>
      <c r="H2372" s="1">
        <f>_xlfn.NUMBERVALUE(TRIM(_xlfn.TEXTBEFORE(_xlfn.TEXTAFTER(Table4[[#This Row],[rxn     upper-bound     lower-bound]],Table4[[#This Row],[rxn]]),Table4[[#This Row],[lb]],-1)))</f>
        <v>0.72658982999999999</v>
      </c>
      <c r="I2372" s="1" t="str">
        <f>_xlfn.TEXTAFTER(Table4[[#This Row],[rxn     upper-bound     lower-bound]]," ",-1)</f>
        <v>0.00000000</v>
      </c>
    </row>
    <row r="2373" spans="1:9">
      <c r="A2373" s="1" t="s">
        <v>15289</v>
      </c>
      <c r="B2373" s="1" t="str">
        <f>_xlfn.TEXTBEFORE(ENZLOAD[[#This Row],[ENZLOAD (from enz_from_proteome)]]," ")</f>
        <v>ENZLOAD-SPMDtpa_e_FWD-rt1987_e</v>
      </c>
      <c r="C2373" s="1">
        <f>_xlfn.NUMBERVALUE(_xlfn.TEXTAFTER(ENZLOAD[[#This Row],[ENZLOAD (from enz_from_proteome)]]," ",-1))</f>
        <v>0</v>
      </c>
      <c r="F2373" s="1" t="s">
        <v>18982</v>
      </c>
      <c r="G2373" s="1" t="str">
        <f>_xlfn.TEXTBEFORE(Table4[[#This Row],[rxn     upper-bound     lower-bound]]," ")</f>
        <v>ENZLOAD-SPMDtpa_e_REV-rt1939_e</v>
      </c>
      <c r="H2373" s="1">
        <f>_xlfn.NUMBERVALUE(TRIM(_xlfn.TEXTBEFORE(_xlfn.TEXTAFTER(Table4[[#This Row],[rxn     upper-bound     lower-bound]],Table4[[#This Row],[rxn]]),Table4[[#This Row],[lb]],-1)))</f>
        <v>0.72658982999999999</v>
      </c>
      <c r="I2373" s="1" t="str">
        <f>_xlfn.TEXTAFTER(Table4[[#This Row],[rxn     upper-bound     lower-bound]]," ",-1)</f>
        <v>0.00000000</v>
      </c>
    </row>
    <row r="2374" spans="1:9">
      <c r="A2374" s="1" t="s">
        <v>15290</v>
      </c>
      <c r="B2374" s="1" t="str">
        <f>_xlfn.TEXTBEFORE(ENZLOAD[[#This Row],[ENZLOAD (from enz_from_proteome)]]," ")</f>
        <v>ENZLOAD-SPMDtpa_e_FWD-rt2649_e</v>
      </c>
      <c r="C2374" s="1">
        <f>_xlfn.NUMBERVALUE(_xlfn.TEXTAFTER(ENZLOAD[[#This Row],[ENZLOAD (from enz_from_proteome)]]," ",-1))</f>
        <v>9.8219857999999903E-10</v>
      </c>
      <c r="F2374" s="1" t="s">
        <v>18983</v>
      </c>
      <c r="G2374" s="1" t="str">
        <f>_xlfn.TEXTBEFORE(Table4[[#This Row],[rxn     upper-bound     lower-bound]]," ")</f>
        <v>ENZLOAD-SPMDtpa_e_FWD-rt1987_e</v>
      </c>
      <c r="H2374" s="1">
        <f>_xlfn.NUMBERVALUE(TRIM(_xlfn.TEXTBEFORE(_xlfn.TEXTAFTER(Table4[[#This Row],[rxn     upper-bound     lower-bound]],Table4[[#This Row],[rxn]]),Table4[[#This Row],[lb]],-1)))</f>
        <v>0.71462557999999998</v>
      </c>
      <c r="I2374" s="1" t="str">
        <f>_xlfn.TEXTAFTER(Table4[[#This Row],[rxn     upper-bound     lower-bound]]," ",-1)</f>
        <v>0.00000000</v>
      </c>
    </row>
    <row r="2375" spans="1:9">
      <c r="A2375" s="1" t="s">
        <v>15291</v>
      </c>
      <c r="B2375" s="1" t="str">
        <f>_xlfn.TEXTBEFORE(ENZLOAD[[#This Row],[ENZLOAD (from enz_from_proteome)]]," ")</f>
        <v>ENZLOAD-SPMDtpa_e_FWD-rt2739_e</v>
      </c>
      <c r="C2375" s="1">
        <f>_xlfn.NUMBERVALUE(_xlfn.TEXTAFTER(ENZLOAD[[#This Row],[ENZLOAD (from enz_from_proteome)]]," ",-1))</f>
        <v>0</v>
      </c>
      <c r="F2375" s="1" t="s">
        <v>18984</v>
      </c>
      <c r="G2375" s="1" t="str">
        <f>_xlfn.TEXTBEFORE(Table4[[#This Row],[rxn     upper-bound     lower-bound]]," ")</f>
        <v>ENZLOAD-SPMDtpa_e_REV-rt1987_e</v>
      </c>
      <c r="H2375" s="1">
        <f>_xlfn.NUMBERVALUE(TRIM(_xlfn.TEXTBEFORE(_xlfn.TEXTAFTER(Table4[[#This Row],[rxn     upper-bound     lower-bound]],Table4[[#This Row],[rxn]]),Table4[[#This Row],[lb]],-1)))</f>
        <v>0.71462557999999998</v>
      </c>
      <c r="I2375" s="1" t="str">
        <f>_xlfn.TEXTAFTER(Table4[[#This Row],[rxn     upper-bound     lower-bound]]," ",-1)</f>
        <v>0.00000000</v>
      </c>
    </row>
    <row r="2376" spans="1:9">
      <c r="A2376" s="1" t="s">
        <v>15292</v>
      </c>
      <c r="B2376" s="1" t="str">
        <f>_xlfn.TEXTBEFORE(ENZLOAD[[#This Row],[ENZLOAD (from enz_from_proteome)]]," ")</f>
        <v>ENZLOAD-SPMDtpa_e_FWD-rt5861</v>
      </c>
      <c r="C2376" s="1">
        <f>_xlfn.NUMBERVALUE(_xlfn.TEXTAFTER(ENZLOAD[[#This Row],[ENZLOAD (from enz_from_proteome)]]," ",-1))</f>
        <v>0</v>
      </c>
      <c r="F2376" s="1" t="s">
        <v>18985</v>
      </c>
      <c r="G2376" s="1" t="str">
        <f>_xlfn.TEXTBEFORE(Table4[[#This Row],[rxn     upper-bound     lower-bound]]," ")</f>
        <v>ENZLOAD-SPMDtpa_e_FWD-rt2649_e</v>
      </c>
      <c r="H2376" s="1">
        <f>_xlfn.NUMBERVALUE(TRIM(_xlfn.TEXTBEFORE(_xlfn.TEXTAFTER(Table4[[#This Row],[rxn     upper-bound     lower-bound]],Table4[[#This Row],[rxn]]),Table4[[#This Row],[lb]],-1)))</f>
        <v>0.70620426999999997</v>
      </c>
      <c r="I2376" s="1" t="str">
        <f>_xlfn.TEXTAFTER(Table4[[#This Row],[rxn     upper-bound     lower-bound]]," ",-1)</f>
        <v>0.00000000</v>
      </c>
    </row>
    <row r="2377" spans="1:9">
      <c r="A2377" s="1" t="s">
        <v>15293</v>
      </c>
      <c r="B2377" s="1" t="str">
        <f>_xlfn.TEXTBEFORE(ENZLOAD[[#This Row],[ENZLOAD (from enz_from_proteome)]]," ")</f>
        <v>ENZLOAD-SPMDtpa_e_FWD-rt7439</v>
      </c>
      <c r="C2377" s="1">
        <f>_xlfn.NUMBERVALUE(_xlfn.TEXTAFTER(ENZLOAD[[#This Row],[ENZLOAD (from enz_from_proteome)]]," ",-1))</f>
        <v>0</v>
      </c>
      <c r="F2377" s="1" t="s">
        <v>18986</v>
      </c>
      <c r="G2377" s="1" t="str">
        <f>_xlfn.TEXTBEFORE(Table4[[#This Row],[rxn     upper-bound     lower-bound]]," ")</f>
        <v>ENZLOAD-SPMDtpa_e_REV-rt2649_e</v>
      </c>
      <c r="H2377" s="1">
        <f>_xlfn.NUMBERVALUE(TRIM(_xlfn.TEXTBEFORE(_xlfn.TEXTAFTER(Table4[[#This Row],[rxn     upper-bound     lower-bound]],Table4[[#This Row],[rxn]]),Table4[[#This Row],[lb]],-1)))</f>
        <v>0.70620426999999997</v>
      </c>
      <c r="I2377" s="1" t="str">
        <f>_xlfn.TEXTAFTER(Table4[[#This Row],[rxn     upper-bound     lower-bound]]," ",-1)</f>
        <v>0.00000000</v>
      </c>
    </row>
    <row r="2378" spans="1:9">
      <c r="A2378" s="1" t="s">
        <v>15294</v>
      </c>
      <c r="B2378" s="1" t="str">
        <f>_xlfn.TEXTBEFORE(ENZLOAD[[#This Row],[ENZLOAD (from enz_from_proteome)]]," ")</f>
        <v>ENZLOAD-SPMDtpa_e_REV-rt1939_e</v>
      </c>
      <c r="C2378" s="1">
        <f>_xlfn.NUMBERVALUE(_xlfn.TEXTAFTER(ENZLOAD[[#This Row],[ENZLOAD (from enz_from_proteome)]]," ",-1))</f>
        <v>0</v>
      </c>
      <c r="F2378" s="1" t="s">
        <v>18987</v>
      </c>
      <c r="G2378" s="1" t="str">
        <f>_xlfn.TEXTBEFORE(Table4[[#This Row],[rxn     upper-bound     lower-bound]]," ")</f>
        <v>ENZLOAD-SPMDtpa_e_FWD-rt2739_e</v>
      </c>
      <c r="H2378" s="1">
        <f>_xlfn.NUMBERVALUE(TRIM(_xlfn.TEXTBEFORE(_xlfn.TEXTAFTER(Table4[[#This Row],[rxn     upper-bound     lower-bound]],Table4[[#This Row],[rxn]]),Table4[[#This Row],[lb]],-1)))</f>
        <v>0.77142962000000004</v>
      </c>
      <c r="I2378" s="1" t="str">
        <f>_xlfn.TEXTAFTER(Table4[[#This Row],[rxn     upper-bound     lower-bound]]," ",-1)</f>
        <v>0.00000000</v>
      </c>
    </row>
    <row r="2379" spans="1:9">
      <c r="A2379" s="1" t="s">
        <v>15295</v>
      </c>
      <c r="B2379" s="1" t="str">
        <f>_xlfn.TEXTBEFORE(ENZLOAD[[#This Row],[ENZLOAD (from enz_from_proteome)]]," ")</f>
        <v>ENZLOAD-SPMDtpa_e_REV-rt1987_e</v>
      </c>
      <c r="C2379" s="1">
        <f>_xlfn.NUMBERVALUE(_xlfn.TEXTAFTER(ENZLOAD[[#This Row],[ENZLOAD (from enz_from_proteome)]]," ",-1))</f>
        <v>0</v>
      </c>
      <c r="F2379" s="1" t="s">
        <v>18988</v>
      </c>
      <c r="G2379" s="1" t="str">
        <f>_xlfn.TEXTBEFORE(Table4[[#This Row],[rxn     upper-bound     lower-bound]]," ")</f>
        <v>ENZLOAD-SPMDtpa_e_REV-rt2739_e</v>
      </c>
      <c r="H2379" s="1">
        <f>_xlfn.NUMBERVALUE(TRIM(_xlfn.TEXTBEFORE(_xlfn.TEXTAFTER(Table4[[#This Row],[rxn     upper-bound     lower-bound]],Table4[[#This Row],[rxn]]),Table4[[#This Row],[lb]],-1)))</f>
        <v>0.77142962000000004</v>
      </c>
      <c r="I2379" s="1" t="str">
        <f>_xlfn.TEXTAFTER(Table4[[#This Row],[rxn     upper-bound     lower-bound]]," ",-1)</f>
        <v>0.00000000</v>
      </c>
    </row>
    <row r="2380" spans="1:9">
      <c r="A2380" s="1" t="s">
        <v>15296</v>
      </c>
      <c r="B2380" s="1" t="str">
        <f>_xlfn.TEXTBEFORE(ENZLOAD[[#This Row],[ENZLOAD (from enz_from_proteome)]]," ")</f>
        <v>ENZLOAD-SPMDtpa_e_REV-rt2649_e</v>
      </c>
      <c r="C2380" s="1">
        <f>_xlfn.NUMBERVALUE(_xlfn.TEXTAFTER(ENZLOAD[[#This Row],[ENZLOAD (from enz_from_proteome)]]," ",-1))</f>
        <v>9.8219857999999903E-10</v>
      </c>
      <c r="F2380" s="1" t="s">
        <v>18989</v>
      </c>
      <c r="G2380" s="1" t="str">
        <f>_xlfn.TEXTBEFORE(Table4[[#This Row],[rxn     upper-bound     lower-bound]]," ")</f>
        <v>ENZLOAD-SPMDtpa_e_FWD-rt5861</v>
      </c>
      <c r="H2380" s="1">
        <f>_xlfn.NUMBERVALUE(TRIM(_xlfn.TEXTBEFORE(_xlfn.TEXTAFTER(Table4[[#This Row],[rxn     upper-bound     lower-bound]],Table4[[#This Row],[rxn]]),Table4[[#This Row],[lb]],-1)))</f>
        <v>0.66013560000000004</v>
      </c>
      <c r="I2380" s="1" t="str">
        <f>_xlfn.TEXTAFTER(Table4[[#This Row],[rxn     upper-bound     lower-bound]]," ",-1)</f>
        <v>0.00000000</v>
      </c>
    </row>
    <row r="2381" spans="1:9">
      <c r="A2381" s="1" t="s">
        <v>15297</v>
      </c>
      <c r="B2381" s="1" t="str">
        <f>_xlfn.TEXTBEFORE(ENZLOAD[[#This Row],[ENZLOAD (from enz_from_proteome)]]," ")</f>
        <v>ENZLOAD-SPMDtpa_e_REV-rt2739_e</v>
      </c>
      <c r="C2381" s="1">
        <f>_xlfn.NUMBERVALUE(_xlfn.TEXTAFTER(ENZLOAD[[#This Row],[ENZLOAD (from enz_from_proteome)]]," ",-1))</f>
        <v>0</v>
      </c>
      <c r="F2381" s="1" t="s">
        <v>18990</v>
      </c>
      <c r="G2381" s="1" t="str">
        <f>_xlfn.TEXTBEFORE(Table4[[#This Row],[rxn     upper-bound     lower-bound]]," ")</f>
        <v>ENZLOAD-SPMDtpa_e_REV-rt5861</v>
      </c>
      <c r="H2381" s="1">
        <f>_xlfn.NUMBERVALUE(TRIM(_xlfn.TEXTBEFORE(_xlfn.TEXTAFTER(Table4[[#This Row],[rxn     upper-bound     lower-bound]],Table4[[#This Row],[rxn]]),Table4[[#This Row],[lb]],-1)))</f>
        <v>0.66013560000000004</v>
      </c>
      <c r="I2381" s="1" t="str">
        <f>_xlfn.TEXTAFTER(Table4[[#This Row],[rxn     upper-bound     lower-bound]]," ",-1)</f>
        <v>0.00000000</v>
      </c>
    </row>
    <row r="2382" spans="1:9">
      <c r="A2382" s="1" t="s">
        <v>15298</v>
      </c>
      <c r="B2382" s="1" t="str">
        <f>_xlfn.TEXTBEFORE(ENZLOAD[[#This Row],[ENZLOAD (from enz_from_proteome)]]," ")</f>
        <v>ENZLOAD-SPMDtpa_e_REV-rt5861</v>
      </c>
      <c r="C2382" s="1">
        <f>_xlfn.NUMBERVALUE(_xlfn.TEXTAFTER(ENZLOAD[[#This Row],[ENZLOAD (from enz_from_proteome)]]," ",-1))</f>
        <v>0</v>
      </c>
      <c r="F2382" s="1" t="s">
        <v>18991</v>
      </c>
      <c r="G2382" s="1" t="str">
        <f>_xlfn.TEXTBEFORE(Table4[[#This Row],[rxn     upper-bound     lower-bound]]," ")</f>
        <v>ENZLOAD-SPMDtpa_e_FWD-rt7439</v>
      </c>
      <c r="H2382" s="1">
        <f>_xlfn.NUMBERVALUE(TRIM(_xlfn.TEXTBEFORE(_xlfn.TEXTAFTER(Table4[[#This Row],[rxn     upper-bound     lower-bound]],Table4[[#This Row],[rxn]]),Table4[[#This Row],[lb]],-1)))</f>
        <v>0.60354010000000002</v>
      </c>
      <c r="I2382" s="1" t="str">
        <f>_xlfn.TEXTAFTER(Table4[[#This Row],[rxn     upper-bound     lower-bound]]," ",-1)</f>
        <v>0.00000000</v>
      </c>
    </row>
    <row r="2383" spans="1:9">
      <c r="A2383" s="1" t="s">
        <v>15299</v>
      </c>
      <c r="B2383" s="1" t="str">
        <f>_xlfn.TEXTBEFORE(ENZLOAD[[#This Row],[ENZLOAD (from enz_from_proteome)]]," ")</f>
        <v>ENZLOAD-SPMDtpa_e_REV-rt7439</v>
      </c>
      <c r="C2383" s="1">
        <f>_xlfn.NUMBERVALUE(_xlfn.TEXTAFTER(ENZLOAD[[#This Row],[ENZLOAD (from enz_from_proteome)]]," ",-1))</f>
        <v>0</v>
      </c>
      <c r="F2383" s="1" t="s">
        <v>18992</v>
      </c>
      <c r="G2383" s="1" t="str">
        <f>_xlfn.TEXTBEFORE(Table4[[#This Row],[rxn     upper-bound     lower-bound]]," ")</f>
        <v>ENZLOAD-SPMDtpa_e_REV-rt7439</v>
      </c>
      <c r="H2383" s="1">
        <f>_xlfn.NUMBERVALUE(TRIM(_xlfn.TEXTBEFORE(_xlfn.TEXTAFTER(Table4[[#This Row],[rxn     upper-bound     lower-bound]],Table4[[#This Row],[rxn]]),Table4[[#This Row],[lb]],-1)))</f>
        <v>0.60354010000000002</v>
      </c>
      <c r="I2383" s="1" t="str">
        <f>_xlfn.TEXTAFTER(Table4[[#This Row],[rxn     upper-bound     lower-bound]]," ",-1)</f>
        <v>0.00000000</v>
      </c>
    </row>
    <row r="2384" spans="1:9">
      <c r="A2384" s="1" t="s">
        <v>15300</v>
      </c>
      <c r="B2384" s="1" t="str">
        <f>_xlfn.TEXTBEFORE(ENZLOAD[[#This Row],[ENZLOAD (from enz_from_proteome)]]," ")</f>
        <v>ENZLOAD-SPMDtpa_v_FWD-rt1939_v</v>
      </c>
      <c r="C2384" s="1">
        <f>_xlfn.NUMBERVALUE(_xlfn.TEXTAFTER(ENZLOAD[[#This Row],[ENZLOAD (from enz_from_proteome)]]," ",-1))</f>
        <v>0</v>
      </c>
      <c r="F2384" s="1" t="s">
        <v>18993</v>
      </c>
      <c r="G2384" s="1" t="str">
        <f>_xlfn.TEXTBEFORE(Table4[[#This Row],[rxn     upper-bound     lower-bound]]," ")</f>
        <v>ENZLOAD-SPMDtpa_v_FWD-rt1939_v</v>
      </c>
      <c r="H2384" s="1">
        <f>_xlfn.NUMBERVALUE(TRIM(_xlfn.TEXTBEFORE(_xlfn.TEXTAFTER(Table4[[#This Row],[rxn     upper-bound     lower-bound]],Table4[[#This Row],[rxn]]),Table4[[#This Row],[lb]],-1)))</f>
        <v>0.72658982999999999</v>
      </c>
      <c r="I2384" s="1" t="str">
        <f>_xlfn.TEXTAFTER(Table4[[#This Row],[rxn     upper-bound     lower-bound]]," ",-1)</f>
        <v>0.00000000</v>
      </c>
    </row>
    <row r="2385" spans="1:9">
      <c r="A2385" s="1" t="s">
        <v>15301</v>
      </c>
      <c r="B2385" s="1" t="str">
        <f>_xlfn.TEXTBEFORE(ENZLOAD[[#This Row],[ENZLOAD (from enz_from_proteome)]]," ")</f>
        <v>ENZLOAD-SPMDtpa_v_FWD-rt1987_v</v>
      </c>
      <c r="C2385" s="1">
        <f>_xlfn.NUMBERVALUE(_xlfn.TEXTAFTER(ENZLOAD[[#This Row],[ENZLOAD (from enz_from_proteome)]]," ",-1))</f>
        <v>0</v>
      </c>
      <c r="F2385" s="1" t="s">
        <v>18994</v>
      </c>
      <c r="G2385" s="1" t="str">
        <f>_xlfn.TEXTBEFORE(Table4[[#This Row],[rxn     upper-bound     lower-bound]]," ")</f>
        <v>ENZLOAD-SPMDtpa_v_REV-rt1939_v</v>
      </c>
      <c r="H2385" s="1">
        <f>_xlfn.NUMBERVALUE(TRIM(_xlfn.TEXTBEFORE(_xlfn.TEXTAFTER(Table4[[#This Row],[rxn     upper-bound     lower-bound]],Table4[[#This Row],[rxn]]),Table4[[#This Row],[lb]],-1)))</f>
        <v>0.72658982999999999</v>
      </c>
      <c r="I2385" s="1" t="str">
        <f>_xlfn.TEXTAFTER(Table4[[#This Row],[rxn     upper-bound     lower-bound]]," ",-1)</f>
        <v>0.00000000</v>
      </c>
    </row>
    <row r="2386" spans="1:9">
      <c r="A2386" s="1" t="s">
        <v>15302</v>
      </c>
      <c r="B2386" s="1" t="str">
        <f>_xlfn.TEXTBEFORE(ENZLOAD[[#This Row],[ENZLOAD (from enz_from_proteome)]]," ")</f>
        <v>ENZLOAD-SPMDtpa_v_FWD-rt2649_v</v>
      </c>
      <c r="C2386" s="1">
        <f>_xlfn.NUMBERVALUE(_xlfn.TEXTAFTER(ENZLOAD[[#This Row],[ENZLOAD (from enz_from_proteome)]]," ",-1))</f>
        <v>9.8219857999999903E-10</v>
      </c>
      <c r="F2386" s="1" t="s">
        <v>18995</v>
      </c>
      <c r="G2386" s="1" t="str">
        <f>_xlfn.TEXTBEFORE(Table4[[#This Row],[rxn     upper-bound     lower-bound]]," ")</f>
        <v>ENZLOAD-SPMDtpa_v_FWD-rt1987_v</v>
      </c>
      <c r="H2386" s="1">
        <f>_xlfn.NUMBERVALUE(TRIM(_xlfn.TEXTBEFORE(_xlfn.TEXTAFTER(Table4[[#This Row],[rxn     upper-bound     lower-bound]],Table4[[#This Row],[rxn]]),Table4[[#This Row],[lb]],-1)))</f>
        <v>0.71462557999999998</v>
      </c>
      <c r="I2386" s="1" t="str">
        <f>_xlfn.TEXTAFTER(Table4[[#This Row],[rxn     upper-bound     lower-bound]]," ",-1)</f>
        <v>0.00000000</v>
      </c>
    </row>
    <row r="2387" spans="1:9">
      <c r="A2387" s="1" t="s">
        <v>15303</v>
      </c>
      <c r="B2387" s="1" t="str">
        <f>_xlfn.TEXTBEFORE(ENZLOAD[[#This Row],[ENZLOAD (from enz_from_proteome)]]," ")</f>
        <v>ENZLOAD-SPMDtpa_v_FWD-rt2739_v</v>
      </c>
      <c r="C2387" s="1">
        <f>_xlfn.NUMBERVALUE(_xlfn.TEXTAFTER(ENZLOAD[[#This Row],[ENZLOAD (from enz_from_proteome)]]," ",-1))</f>
        <v>0</v>
      </c>
      <c r="F2387" s="1" t="s">
        <v>18996</v>
      </c>
      <c r="G2387" s="1" t="str">
        <f>_xlfn.TEXTBEFORE(Table4[[#This Row],[rxn     upper-bound     lower-bound]]," ")</f>
        <v>ENZLOAD-SPMDtpa_v_REV-rt1987_v</v>
      </c>
      <c r="H2387" s="1">
        <f>_xlfn.NUMBERVALUE(TRIM(_xlfn.TEXTBEFORE(_xlfn.TEXTAFTER(Table4[[#This Row],[rxn     upper-bound     lower-bound]],Table4[[#This Row],[rxn]]),Table4[[#This Row],[lb]],-1)))</f>
        <v>0.71462557999999998</v>
      </c>
      <c r="I2387" s="1" t="str">
        <f>_xlfn.TEXTAFTER(Table4[[#This Row],[rxn     upper-bound     lower-bound]]," ",-1)</f>
        <v>0.00000000</v>
      </c>
    </row>
    <row r="2388" spans="1:9">
      <c r="A2388" s="1" t="s">
        <v>15304</v>
      </c>
      <c r="B2388" s="1" t="str">
        <f>_xlfn.TEXTBEFORE(ENZLOAD[[#This Row],[ENZLOAD (from enz_from_proteome)]]," ")</f>
        <v>ENZLOAD-SPMDtpa_v_REV-rt1939_v</v>
      </c>
      <c r="C2388" s="1">
        <f>_xlfn.NUMBERVALUE(_xlfn.TEXTAFTER(ENZLOAD[[#This Row],[ENZLOAD (from enz_from_proteome)]]," ",-1))</f>
        <v>0</v>
      </c>
      <c r="F2388" s="1" t="s">
        <v>18997</v>
      </c>
      <c r="G2388" s="1" t="str">
        <f>_xlfn.TEXTBEFORE(Table4[[#This Row],[rxn     upper-bound     lower-bound]]," ")</f>
        <v>ENZLOAD-SPMDtpa_v_FWD-rt2649_v</v>
      </c>
      <c r="H2388" s="1">
        <f>_xlfn.NUMBERVALUE(TRIM(_xlfn.TEXTBEFORE(_xlfn.TEXTAFTER(Table4[[#This Row],[rxn     upper-bound     lower-bound]],Table4[[#This Row],[rxn]]),Table4[[#This Row],[lb]],-1)))</f>
        <v>0.70620426999999997</v>
      </c>
      <c r="I2388" s="1" t="str">
        <f>_xlfn.TEXTAFTER(Table4[[#This Row],[rxn     upper-bound     lower-bound]]," ",-1)</f>
        <v>0.00000000</v>
      </c>
    </row>
    <row r="2389" spans="1:9">
      <c r="A2389" s="1" t="s">
        <v>15305</v>
      </c>
      <c r="B2389" s="1" t="str">
        <f>_xlfn.TEXTBEFORE(ENZLOAD[[#This Row],[ENZLOAD (from enz_from_proteome)]]," ")</f>
        <v>ENZLOAD-SPMDtpa_v_REV-rt1987_v</v>
      </c>
      <c r="C2389" s="1">
        <f>_xlfn.NUMBERVALUE(_xlfn.TEXTAFTER(ENZLOAD[[#This Row],[ENZLOAD (from enz_from_proteome)]]," ",-1))</f>
        <v>0</v>
      </c>
      <c r="F2389" s="1" t="s">
        <v>18998</v>
      </c>
      <c r="G2389" s="1" t="str">
        <f>_xlfn.TEXTBEFORE(Table4[[#This Row],[rxn     upper-bound     lower-bound]]," ")</f>
        <v>ENZLOAD-SPMDtpa_v_REV-rt2649_v</v>
      </c>
      <c r="H2389" s="1">
        <f>_xlfn.NUMBERVALUE(TRIM(_xlfn.TEXTBEFORE(_xlfn.TEXTAFTER(Table4[[#This Row],[rxn     upper-bound     lower-bound]],Table4[[#This Row],[rxn]]),Table4[[#This Row],[lb]],-1)))</f>
        <v>0.70620426999999997</v>
      </c>
      <c r="I2389" s="1" t="str">
        <f>_xlfn.TEXTAFTER(Table4[[#This Row],[rxn     upper-bound     lower-bound]]," ",-1)</f>
        <v>0.00000000</v>
      </c>
    </row>
    <row r="2390" spans="1:9">
      <c r="A2390" s="1" t="s">
        <v>15306</v>
      </c>
      <c r="B2390" s="1" t="str">
        <f>_xlfn.TEXTBEFORE(ENZLOAD[[#This Row],[ENZLOAD (from enz_from_proteome)]]," ")</f>
        <v>ENZLOAD-SPMDtpa_v_REV-rt2649_v</v>
      </c>
      <c r="C2390" s="1">
        <f>_xlfn.NUMBERVALUE(_xlfn.TEXTAFTER(ENZLOAD[[#This Row],[ENZLOAD (from enz_from_proteome)]]," ",-1))</f>
        <v>9.8219857999999903E-10</v>
      </c>
      <c r="F2390" s="1" t="s">
        <v>18999</v>
      </c>
      <c r="G2390" s="1" t="str">
        <f>_xlfn.TEXTBEFORE(Table4[[#This Row],[rxn     upper-bound     lower-bound]]," ")</f>
        <v>ENZLOAD-SPMDtpa_v_FWD-rt2739_v</v>
      </c>
      <c r="H2390" s="1">
        <f>_xlfn.NUMBERVALUE(TRIM(_xlfn.TEXTBEFORE(_xlfn.TEXTAFTER(Table4[[#This Row],[rxn     upper-bound     lower-bound]],Table4[[#This Row],[rxn]]),Table4[[#This Row],[lb]],-1)))</f>
        <v>0.77142962000000004</v>
      </c>
      <c r="I2390" s="1" t="str">
        <f>_xlfn.TEXTAFTER(Table4[[#This Row],[rxn     upper-bound     lower-bound]]," ",-1)</f>
        <v>0.00000000</v>
      </c>
    </row>
    <row r="2391" spans="1:9">
      <c r="A2391" s="1" t="s">
        <v>15307</v>
      </c>
      <c r="B2391" s="1" t="str">
        <f>_xlfn.TEXTBEFORE(ENZLOAD[[#This Row],[ENZLOAD (from enz_from_proteome)]]," ")</f>
        <v>ENZLOAD-SPMDtpa_v_REV-rt2739_v</v>
      </c>
      <c r="C2391" s="1">
        <f>_xlfn.NUMBERVALUE(_xlfn.TEXTAFTER(ENZLOAD[[#This Row],[ENZLOAD (from enz_from_proteome)]]," ",-1))</f>
        <v>0</v>
      </c>
      <c r="F2391" s="1" t="s">
        <v>19000</v>
      </c>
      <c r="G2391" s="1" t="str">
        <f>_xlfn.TEXTBEFORE(Table4[[#This Row],[rxn     upper-bound     lower-bound]]," ")</f>
        <v>ENZLOAD-SPMDtpa_v_REV-rt2739_v</v>
      </c>
      <c r="H2391" s="1">
        <f>_xlfn.NUMBERVALUE(TRIM(_xlfn.TEXTBEFORE(_xlfn.TEXTAFTER(Table4[[#This Row],[rxn     upper-bound     lower-bound]],Table4[[#This Row],[rxn]]),Table4[[#This Row],[lb]],-1)))</f>
        <v>0.77142962000000004</v>
      </c>
      <c r="I2391" s="1" t="str">
        <f>_xlfn.TEXTAFTER(Table4[[#This Row],[rxn     upper-bound     lower-bound]]," ",-1)</f>
        <v>0.00000000</v>
      </c>
    </row>
    <row r="2392" spans="1:9">
      <c r="A2392" s="1" t="s">
        <v>15308</v>
      </c>
      <c r="B2392" s="1" t="str">
        <f>_xlfn.TEXTBEFORE(ENZLOAD[[#This Row],[ENZLOAD (from enz_from_proteome)]]," ")</f>
        <v>ENZLOAD-SPMS_c_FWD-rt8465</v>
      </c>
      <c r="C2392" s="1">
        <f>_xlfn.NUMBERVALUE(_xlfn.TEXTAFTER(ENZLOAD[[#This Row],[ENZLOAD (from enz_from_proteome)]]," ",-1))</f>
        <v>4.81351518571E-6</v>
      </c>
      <c r="F2392" s="1" t="s">
        <v>19001</v>
      </c>
      <c r="G2392" s="1" t="str">
        <f>_xlfn.TEXTBEFORE(Table4[[#This Row],[rxn     upper-bound     lower-bound]]," ")</f>
        <v>ENZLOAD-SPMS_c_FWD-rt8465</v>
      </c>
      <c r="H2392" s="1">
        <f>_xlfn.NUMBERVALUE(TRIM(_xlfn.TEXTBEFORE(_xlfn.TEXTAFTER(Table4[[#This Row],[rxn     upper-bound     lower-bound]],Table4[[#This Row],[rxn]]),Table4[[#This Row],[lb]],-1)))</f>
        <v>0.52321439000000003</v>
      </c>
      <c r="I2392" s="1" t="str">
        <f>_xlfn.TEXTAFTER(Table4[[#This Row],[rxn     upper-bound     lower-bound]]," ",-1)</f>
        <v>0.00000000</v>
      </c>
    </row>
    <row r="2393" spans="1:9">
      <c r="A2393" s="1" t="s">
        <v>15309</v>
      </c>
      <c r="B2393" s="1" t="str">
        <f>_xlfn.TEXTBEFORE(ENZLOAD[[#This Row],[ENZLOAD (from enz_from_proteome)]]," ")</f>
        <v>ENZLOAD-SPRMAT_c_FWD-rt1145</v>
      </c>
      <c r="C2393" s="1">
        <f>_xlfn.NUMBERVALUE(_xlfn.TEXTAFTER(ENZLOAD[[#This Row],[ENZLOAD (from enz_from_proteome)]]," ",-1))</f>
        <v>4.4935137046000001E-7</v>
      </c>
      <c r="F2393" s="1" t="s">
        <v>19002</v>
      </c>
      <c r="G2393" s="1" t="str">
        <f>_xlfn.TEXTBEFORE(Table4[[#This Row],[rxn     upper-bound     lower-bound]]," ")</f>
        <v>ENZLOAD-SPRMAT_c_FWD-rt1145</v>
      </c>
      <c r="H2393" s="1">
        <f>_xlfn.NUMBERVALUE(TRIM(_xlfn.TEXTBEFORE(_xlfn.TEXTAFTER(Table4[[#This Row],[rxn     upper-bound     lower-bound]],Table4[[#This Row],[rxn]]),Table4[[#This Row],[lb]],-1)))</f>
        <v>1.10513266</v>
      </c>
      <c r="I2393" s="1" t="str">
        <f>_xlfn.TEXTAFTER(Table4[[#This Row],[rxn     upper-bound     lower-bound]]," ",-1)</f>
        <v>0.00000000</v>
      </c>
    </row>
    <row r="2394" spans="1:9">
      <c r="A2394" s="1" t="s">
        <v>15310</v>
      </c>
      <c r="B2394" s="1" t="str">
        <f>_xlfn.TEXTBEFORE(ENZLOAD[[#This Row],[ENZLOAD (from enz_from_proteome)]]," ")</f>
        <v>ENZLOAD-SPRMS_c_FWD-rt4913</v>
      </c>
      <c r="C2394" s="1">
        <f>_xlfn.NUMBERVALUE(_xlfn.TEXTAFTER(ENZLOAD[[#This Row],[ENZLOAD (from enz_from_proteome)]]," ",-1))</f>
        <v>3.8863359999999999E-10</v>
      </c>
      <c r="F2394" s="1" t="s">
        <v>19003</v>
      </c>
      <c r="G2394" s="1" t="str">
        <f>_xlfn.TEXTBEFORE(Table4[[#This Row],[rxn     upper-bound     lower-bound]]," ")</f>
        <v>ENZLOAD-SPRMS_c_FWD-rt4913</v>
      </c>
      <c r="H2394" s="1">
        <f>_xlfn.NUMBERVALUE(TRIM(_xlfn.TEXTBEFORE(_xlfn.TEXTAFTER(Table4[[#This Row],[rxn     upper-bound     lower-bound]],Table4[[#This Row],[rxn]]),Table4[[#This Row],[lb]],-1)))</f>
        <v>0.63522356000000002</v>
      </c>
      <c r="I2394" s="1" t="str">
        <f>_xlfn.TEXTAFTER(Table4[[#This Row],[rxn     upper-bound     lower-bound]]," ",-1)</f>
        <v>0.00000000</v>
      </c>
    </row>
    <row r="2395" spans="1:9">
      <c r="A2395" s="1" t="s">
        <v>15311</v>
      </c>
      <c r="B2395" s="1" t="str">
        <f>_xlfn.TEXTBEFORE(ENZLOAD[[#This Row],[ENZLOAD (from enz_from_proteome)]]," ")</f>
        <v>ENZLOAD-SPRMtpa_e_FWD-rt1939_e</v>
      </c>
      <c r="C2395" s="1">
        <f>_xlfn.NUMBERVALUE(_xlfn.TEXTAFTER(ENZLOAD[[#This Row],[ENZLOAD (from enz_from_proteome)]]," ",-1))</f>
        <v>0</v>
      </c>
      <c r="F2395" s="1" t="s">
        <v>19004</v>
      </c>
      <c r="G2395" s="1" t="str">
        <f>_xlfn.TEXTBEFORE(Table4[[#This Row],[rxn     upper-bound     lower-bound]]," ")</f>
        <v>ENZLOAD-SPRMtpa_e_FWD-rt1939_e</v>
      </c>
      <c r="H2395" s="1">
        <f>_xlfn.NUMBERVALUE(TRIM(_xlfn.TEXTBEFORE(_xlfn.TEXTAFTER(Table4[[#This Row],[rxn     upper-bound     lower-bound]],Table4[[#This Row],[rxn]]),Table4[[#This Row],[lb]],-1)))</f>
        <v>0.72658982999999999</v>
      </c>
      <c r="I2395" s="1" t="str">
        <f>_xlfn.TEXTAFTER(Table4[[#This Row],[rxn     upper-bound     lower-bound]]," ",-1)</f>
        <v>0.00000000</v>
      </c>
    </row>
    <row r="2396" spans="1:9">
      <c r="A2396" s="1" t="s">
        <v>15312</v>
      </c>
      <c r="B2396" s="1" t="str">
        <f>_xlfn.TEXTBEFORE(ENZLOAD[[#This Row],[ENZLOAD (from enz_from_proteome)]]," ")</f>
        <v>ENZLOAD-SPRMtpa_e_FWD-rt1987_e</v>
      </c>
      <c r="C2396" s="1">
        <f>_xlfn.NUMBERVALUE(_xlfn.TEXTAFTER(ENZLOAD[[#This Row],[ENZLOAD (from enz_from_proteome)]]," ",-1))</f>
        <v>0</v>
      </c>
      <c r="F2396" s="1" t="s">
        <v>19005</v>
      </c>
      <c r="G2396" s="1" t="str">
        <f>_xlfn.TEXTBEFORE(Table4[[#This Row],[rxn     upper-bound     lower-bound]]," ")</f>
        <v>ENZLOAD-SPRMtpa_e_REV-rt1939_e</v>
      </c>
      <c r="H2396" s="1">
        <f>_xlfn.NUMBERVALUE(TRIM(_xlfn.TEXTBEFORE(_xlfn.TEXTAFTER(Table4[[#This Row],[rxn     upper-bound     lower-bound]],Table4[[#This Row],[rxn]]),Table4[[#This Row],[lb]],-1)))</f>
        <v>0.72658982999999999</v>
      </c>
      <c r="I2396" s="1" t="str">
        <f>_xlfn.TEXTAFTER(Table4[[#This Row],[rxn     upper-bound     lower-bound]]," ",-1)</f>
        <v>0.00000000</v>
      </c>
    </row>
    <row r="2397" spans="1:9">
      <c r="A2397" s="1" t="s">
        <v>15313</v>
      </c>
      <c r="B2397" s="1" t="str">
        <f>_xlfn.TEXTBEFORE(ENZLOAD[[#This Row],[ENZLOAD (from enz_from_proteome)]]," ")</f>
        <v>ENZLOAD-SPRMtpa_e_FWD-rt2649_e</v>
      </c>
      <c r="C2397" s="1">
        <f>_xlfn.NUMBERVALUE(_xlfn.TEXTAFTER(ENZLOAD[[#This Row],[ENZLOAD (from enz_from_proteome)]]," ",-1))</f>
        <v>9.8219857999999903E-10</v>
      </c>
      <c r="F2397" s="1" t="s">
        <v>19006</v>
      </c>
      <c r="G2397" s="1" t="str">
        <f>_xlfn.TEXTBEFORE(Table4[[#This Row],[rxn     upper-bound     lower-bound]]," ")</f>
        <v>ENZLOAD-SPRMtpa_e_FWD-rt1987_e</v>
      </c>
      <c r="H2397" s="1">
        <f>_xlfn.NUMBERVALUE(TRIM(_xlfn.TEXTBEFORE(_xlfn.TEXTAFTER(Table4[[#This Row],[rxn     upper-bound     lower-bound]],Table4[[#This Row],[rxn]]),Table4[[#This Row],[lb]],-1)))</f>
        <v>0.71462557999999998</v>
      </c>
      <c r="I2397" s="1" t="str">
        <f>_xlfn.TEXTAFTER(Table4[[#This Row],[rxn     upper-bound     lower-bound]]," ",-1)</f>
        <v>0.00000000</v>
      </c>
    </row>
    <row r="2398" spans="1:9">
      <c r="A2398" s="1" t="s">
        <v>15314</v>
      </c>
      <c r="B2398" s="1" t="str">
        <f>_xlfn.TEXTBEFORE(ENZLOAD[[#This Row],[ENZLOAD (from enz_from_proteome)]]," ")</f>
        <v>ENZLOAD-SPRMtpa_e_FWD-rt2739_e</v>
      </c>
      <c r="C2398" s="1">
        <f>_xlfn.NUMBERVALUE(_xlfn.TEXTAFTER(ENZLOAD[[#This Row],[ENZLOAD (from enz_from_proteome)]]," ",-1))</f>
        <v>0</v>
      </c>
      <c r="F2398" s="1" t="s">
        <v>19007</v>
      </c>
      <c r="G2398" s="1" t="str">
        <f>_xlfn.TEXTBEFORE(Table4[[#This Row],[rxn     upper-bound     lower-bound]]," ")</f>
        <v>ENZLOAD-SPRMtpa_e_REV-rt1987_e</v>
      </c>
      <c r="H2398" s="1">
        <f>_xlfn.NUMBERVALUE(TRIM(_xlfn.TEXTBEFORE(_xlfn.TEXTAFTER(Table4[[#This Row],[rxn     upper-bound     lower-bound]],Table4[[#This Row],[rxn]]),Table4[[#This Row],[lb]],-1)))</f>
        <v>0.71462557999999998</v>
      </c>
      <c r="I2398" s="1" t="str">
        <f>_xlfn.TEXTAFTER(Table4[[#This Row],[rxn     upper-bound     lower-bound]]," ",-1)</f>
        <v>0.00000000</v>
      </c>
    </row>
    <row r="2399" spans="1:9">
      <c r="A2399" s="1" t="s">
        <v>15315</v>
      </c>
      <c r="B2399" s="1" t="str">
        <f>_xlfn.TEXTBEFORE(ENZLOAD[[#This Row],[ENZLOAD (from enz_from_proteome)]]," ")</f>
        <v>ENZLOAD-SPRMtpa_e_FWD-rt3281_e</v>
      </c>
      <c r="C2399" s="1">
        <f>_xlfn.NUMBERVALUE(_xlfn.TEXTAFTER(ENZLOAD[[#This Row],[ENZLOAD (from enz_from_proteome)]]," ",-1))</f>
        <v>0</v>
      </c>
      <c r="F2399" s="1" t="s">
        <v>19008</v>
      </c>
      <c r="G2399" s="1" t="str">
        <f>_xlfn.TEXTBEFORE(Table4[[#This Row],[rxn     upper-bound     lower-bound]]," ")</f>
        <v>ENZLOAD-SPRMtpa_e_FWD-rt2649_e</v>
      </c>
      <c r="H2399" s="1">
        <f>_xlfn.NUMBERVALUE(TRIM(_xlfn.TEXTBEFORE(_xlfn.TEXTAFTER(Table4[[#This Row],[rxn     upper-bound     lower-bound]],Table4[[#This Row],[rxn]]),Table4[[#This Row],[lb]],-1)))</f>
        <v>0.70620426999999997</v>
      </c>
      <c r="I2399" s="1" t="str">
        <f>_xlfn.TEXTAFTER(Table4[[#This Row],[rxn     upper-bound     lower-bound]]," ",-1)</f>
        <v>0.00000000</v>
      </c>
    </row>
    <row r="2400" spans="1:9">
      <c r="A2400" s="1" t="s">
        <v>15316</v>
      </c>
      <c r="B2400" s="1" t="str">
        <f>_xlfn.TEXTBEFORE(ENZLOAD[[#This Row],[ENZLOAD (from enz_from_proteome)]]," ")</f>
        <v>ENZLOAD-SPRMtpa_e_FWD-rt6406_e</v>
      </c>
      <c r="C2400" s="1">
        <f>_xlfn.NUMBERVALUE(_xlfn.TEXTAFTER(ENZLOAD[[#This Row],[ENZLOAD (from enz_from_proteome)]]," ",-1))</f>
        <v>0</v>
      </c>
      <c r="F2400" s="1" t="s">
        <v>19009</v>
      </c>
      <c r="G2400" s="1" t="str">
        <f>_xlfn.TEXTBEFORE(Table4[[#This Row],[rxn     upper-bound     lower-bound]]," ")</f>
        <v>ENZLOAD-SPRMtpa_e_REV-rt2649_e</v>
      </c>
      <c r="H2400" s="1">
        <f>_xlfn.NUMBERVALUE(TRIM(_xlfn.TEXTBEFORE(_xlfn.TEXTAFTER(Table4[[#This Row],[rxn     upper-bound     lower-bound]],Table4[[#This Row],[rxn]]),Table4[[#This Row],[lb]],-1)))</f>
        <v>0.70620426999999997</v>
      </c>
      <c r="I2400" s="1" t="str">
        <f>_xlfn.TEXTAFTER(Table4[[#This Row],[rxn     upper-bound     lower-bound]]," ",-1)</f>
        <v>0.00000000</v>
      </c>
    </row>
    <row r="2401" spans="1:9">
      <c r="A2401" s="1" t="s">
        <v>15317</v>
      </c>
      <c r="B2401" s="1" t="str">
        <f>_xlfn.TEXTBEFORE(ENZLOAD[[#This Row],[ENZLOAD (from enz_from_proteome)]]," ")</f>
        <v>ENZLOAD-SPRMtpa_e_REV-rt1939_e</v>
      </c>
      <c r="C2401" s="1">
        <f>_xlfn.NUMBERVALUE(_xlfn.TEXTAFTER(ENZLOAD[[#This Row],[ENZLOAD (from enz_from_proteome)]]," ",-1))</f>
        <v>0</v>
      </c>
      <c r="F2401" s="1" t="s">
        <v>19010</v>
      </c>
      <c r="G2401" s="1" t="str">
        <f>_xlfn.TEXTBEFORE(Table4[[#This Row],[rxn     upper-bound     lower-bound]]," ")</f>
        <v>ENZLOAD-SPRMtpa_e_FWD-rt2739_e</v>
      </c>
      <c r="H2401" s="1">
        <f>_xlfn.NUMBERVALUE(TRIM(_xlfn.TEXTBEFORE(_xlfn.TEXTAFTER(Table4[[#This Row],[rxn     upper-bound     lower-bound]],Table4[[#This Row],[rxn]]),Table4[[#This Row],[lb]],-1)))</f>
        <v>0.77142962000000004</v>
      </c>
      <c r="I2401" s="1" t="str">
        <f>_xlfn.TEXTAFTER(Table4[[#This Row],[rxn     upper-bound     lower-bound]]," ",-1)</f>
        <v>0.00000000</v>
      </c>
    </row>
    <row r="2402" spans="1:9">
      <c r="A2402" s="1" t="s">
        <v>15318</v>
      </c>
      <c r="B2402" s="1" t="str">
        <f>_xlfn.TEXTBEFORE(ENZLOAD[[#This Row],[ENZLOAD (from enz_from_proteome)]]," ")</f>
        <v>ENZLOAD-SPRMtpa_e_REV-rt1987_e</v>
      </c>
      <c r="C2402" s="1">
        <f>_xlfn.NUMBERVALUE(_xlfn.TEXTAFTER(ENZLOAD[[#This Row],[ENZLOAD (from enz_from_proteome)]]," ",-1))</f>
        <v>0</v>
      </c>
      <c r="F2402" s="1" t="s">
        <v>19011</v>
      </c>
      <c r="G2402" s="1" t="str">
        <f>_xlfn.TEXTBEFORE(Table4[[#This Row],[rxn     upper-bound     lower-bound]]," ")</f>
        <v>ENZLOAD-SPRMtpa_e_REV-rt2739_e</v>
      </c>
      <c r="H2402" s="1">
        <f>_xlfn.NUMBERVALUE(TRIM(_xlfn.TEXTBEFORE(_xlfn.TEXTAFTER(Table4[[#This Row],[rxn     upper-bound     lower-bound]],Table4[[#This Row],[rxn]]),Table4[[#This Row],[lb]],-1)))</f>
        <v>0.77142962000000004</v>
      </c>
      <c r="I2402" s="1" t="str">
        <f>_xlfn.TEXTAFTER(Table4[[#This Row],[rxn     upper-bound     lower-bound]]," ",-1)</f>
        <v>0.00000000</v>
      </c>
    </row>
    <row r="2403" spans="1:9">
      <c r="A2403" s="1" t="s">
        <v>15319</v>
      </c>
      <c r="B2403" s="1" t="str">
        <f>_xlfn.TEXTBEFORE(ENZLOAD[[#This Row],[ENZLOAD (from enz_from_proteome)]]," ")</f>
        <v>ENZLOAD-SPRMtpa_e_REV-rt2649_e</v>
      </c>
      <c r="C2403" s="1">
        <f>_xlfn.NUMBERVALUE(_xlfn.TEXTAFTER(ENZLOAD[[#This Row],[ENZLOAD (from enz_from_proteome)]]," ",-1))</f>
        <v>9.8219857999999903E-10</v>
      </c>
      <c r="F2403" s="1" t="s">
        <v>19012</v>
      </c>
      <c r="G2403" s="1" t="str">
        <f>_xlfn.TEXTBEFORE(Table4[[#This Row],[rxn     upper-bound     lower-bound]]," ")</f>
        <v>ENZLOAD-SPRMtpa_e_FWD-rt3281_e</v>
      </c>
      <c r="H2403" s="1">
        <f>_xlfn.NUMBERVALUE(TRIM(_xlfn.TEXTBEFORE(_xlfn.TEXTAFTER(Table4[[#This Row],[rxn     upper-bound     lower-bound]],Table4[[#This Row],[rxn]]),Table4[[#This Row],[lb]],-1)))</f>
        <v>0.67275289000000005</v>
      </c>
      <c r="I2403" s="1" t="str">
        <f>_xlfn.TEXTAFTER(Table4[[#This Row],[rxn     upper-bound     lower-bound]]," ",-1)</f>
        <v>0.00000000</v>
      </c>
    </row>
    <row r="2404" spans="1:9">
      <c r="A2404" s="1" t="s">
        <v>15320</v>
      </c>
      <c r="B2404" s="1" t="str">
        <f>_xlfn.TEXTBEFORE(ENZLOAD[[#This Row],[ENZLOAD (from enz_from_proteome)]]," ")</f>
        <v>ENZLOAD-SPRMtpa_e_REV-rt2739_e</v>
      </c>
      <c r="C2404" s="1">
        <f>_xlfn.NUMBERVALUE(_xlfn.TEXTAFTER(ENZLOAD[[#This Row],[ENZLOAD (from enz_from_proteome)]]," ",-1))</f>
        <v>0</v>
      </c>
      <c r="F2404" s="1" t="s">
        <v>19013</v>
      </c>
      <c r="G2404" s="1" t="str">
        <f>_xlfn.TEXTBEFORE(Table4[[#This Row],[rxn     upper-bound     lower-bound]]," ")</f>
        <v>ENZLOAD-SPRMtpa_e_REV-rt3281_e</v>
      </c>
      <c r="H2404" s="1">
        <f>_xlfn.NUMBERVALUE(TRIM(_xlfn.TEXTBEFORE(_xlfn.TEXTAFTER(Table4[[#This Row],[rxn     upper-bound     lower-bound]],Table4[[#This Row],[rxn]]),Table4[[#This Row],[lb]],-1)))</f>
        <v>0.67275289000000005</v>
      </c>
      <c r="I2404" s="1" t="str">
        <f>_xlfn.TEXTAFTER(Table4[[#This Row],[rxn     upper-bound     lower-bound]]," ",-1)</f>
        <v>0.00000000</v>
      </c>
    </row>
    <row r="2405" spans="1:9">
      <c r="A2405" s="1" t="s">
        <v>15321</v>
      </c>
      <c r="B2405" s="1" t="str">
        <f>_xlfn.TEXTBEFORE(ENZLOAD[[#This Row],[ENZLOAD (from enz_from_proteome)]]," ")</f>
        <v>ENZLOAD-SPRMtpa_e_REV-rt3281_e</v>
      </c>
      <c r="C2405" s="1">
        <f>_xlfn.NUMBERVALUE(_xlfn.TEXTAFTER(ENZLOAD[[#This Row],[ENZLOAD (from enz_from_proteome)]]," ",-1))</f>
        <v>0</v>
      </c>
      <c r="F2405" s="1" t="s">
        <v>19014</v>
      </c>
      <c r="G2405" s="1" t="str">
        <f>_xlfn.TEXTBEFORE(Table4[[#This Row],[rxn     upper-bound     lower-bound]]," ")</f>
        <v>ENZLOAD-SPRMtpa_e_FWD-rt6406_e</v>
      </c>
      <c r="H2405" s="1">
        <f>_xlfn.NUMBERVALUE(TRIM(_xlfn.TEXTBEFORE(_xlfn.TEXTAFTER(Table4[[#This Row],[rxn     upper-bound     lower-bound]],Table4[[#This Row],[rxn]]),Table4[[#This Row],[lb]],-1)))</f>
        <v>0.70260184000000003</v>
      </c>
      <c r="I2405" s="1" t="str">
        <f>_xlfn.TEXTAFTER(Table4[[#This Row],[rxn     upper-bound     lower-bound]]," ",-1)</f>
        <v>0.00000000</v>
      </c>
    </row>
    <row r="2406" spans="1:9">
      <c r="A2406" s="1" t="s">
        <v>15322</v>
      </c>
      <c r="B2406" s="1" t="str">
        <f>_xlfn.TEXTBEFORE(ENZLOAD[[#This Row],[ENZLOAD (from enz_from_proteome)]]," ")</f>
        <v>ENZLOAD-SPRMtpa_e_REV-rt6406_e</v>
      </c>
      <c r="C2406" s="1">
        <f>_xlfn.NUMBERVALUE(_xlfn.TEXTAFTER(ENZLOAD[[#This Row],[ENZLOAD (from enz_from_proteome)]]," ",-1))</f>
        <v>0</v>
      </c>
      <c r="F2406" s="1" t="s">
        <v>19015</v>
      </c>
      <c r="G2406" s="1" t="str">
        <f>_xlfn.TEXTBEFORE(Table4[[#This Row],[rxn     upper-bound     lower-bound]]," ")</f>
        <v>ENZLOAD-SPRMtpa_e_REV-rt6406_e</v>
      </c>
      <c r="H2406" s="1">
        <f>_xlfn.NUMBERVALUE(TRIM(_xlfn.TEXTBEFORE(_xlfn.TEXTAFTER(Table4[[#This Row],[rxn     upper-bound     lower-bound]],Table4[[#This Row],[rxn]]),Table4[[#This Row],[lb]],-1)))</f>
        <v>0.70260184000000003</v>
      </c>
      <c r="I2406" s="1" t="str">
        <f>_xlfn.TEXTAFTER(Table4[[#This Row],[rxn     upper-bound     lower-bound]]," ",-1)</f>
        <v>0.00000000</v>
      </c>
    </row>
    <row r="2407" spans="1:9">
      <c r="A2407" s="1" t="s">
        <v>15323</v>
      </c>
      <c r="B2407" s="1" t="str">
        <f>_xlfn.TEXTBEFORE(ENZLOAD[[#This Row],[ENZLOAD (from enz_from_proteome)]]," ")</f>
        <v>ENZLOAD-SPRMtpa_v_FWD-rt1939_v</v>
      </c>
      <c r="C2407" s="1">
        <f>_xlfn.NUMBERVALUE(_xlfn.TEXTAFTER(ENZLOAD[[#This Row],[ENZLOAD (from enz_from_proteome)]]," ",-1))</f>
        <v>0</v>
      </c>
      <c r="F2407" s="1" t="s">
        <v>19016</v>
      </c>
      <c r="G2407" s="1" t="str">
        <f>_xlfn.TEXTBEFORE(Table4[[#This Row],[rxn     upper-bound     lower-bound]]," ")</f>
        <v>ENZLOAD-SPRMtpa_v_FWD-rt1939_v</v>
      </c>
      <c r="H2407" s="1">
        <f>_xlfn.NUMBERVALUE(TRIM(_xlfn.TEXTBEFORE(_xlfn.TEXTAFTER(Table4[[#This Row],[rxn     upper-bound     lower-bound]],Table4[[#This Row],[rxn]]),Table4[[#This Row],[lb]],-1)))</f>
        <v>0.72658982999999999</v>
      </c>
      <c r="I2407" s="1" t="str">
        <f>_xlfn.TEXTAFTER(Table4[[#This Row],[rxn     upper-bound     lower-bound]]," ",-1)</f>
        <v>0.00000000</v>
      </c>
    </row>
    <row r="2408" spans="1:9">
      <c r="A2408" s="1" t="s">
        <v>15324</v>
      </c>
      <c r="B2408" s="1" t="str">
        <f>_xlfn.TEXTBEFORE(ENZLOAD[[#This Row],[ENZLOAD (from enz_from_proteome)]]," ")</f>
        <v>ENZLOAD-SPRMtpa_v_FWD-rt1987_v</v>
      </c>
      <c r="C2408" s="1">
        <f>_xlfn.NUMBERVALUE(_xlfn.TEXTAFTER(ENZLOAD[[#This Row],[ENZLOAD (from enz_from_proteome)]]," ",-1))</f>
        <v>0</v>
      </c>
      <c r="F2408" s="1" t="s">
        <v>19017</v>
      </c>
      <c r="G2408" s="1" t="str">
        <f>_xlfn.TEXTBEFORE(Table4[[#This Row],[rxn     upper-bound     lower-bound]]," ")</f>
        <v>ENZLOAD-SPRMtpa_v_REV-rt1939_v</v>
      </c>
      <c r="H2408" s="1">
        <f>_xlfn.NUMBERVALUE(TRIM(_xlfn.TEXTBEFORE(_xlfn.TEXTAFTER(Table4[[#This Row],[rxn     upper-bound     lower-bound]],Table4[[#This Row],[rxn]]),Table4[[#This Row],[lb]],-1)))</f>
        <v>0.72658982999999999</v>
      </c>
      <c r="I2408" s="1" t="str">
        <f>_xlfn.TEXTAFTER(Table4[[#This Row],[rxn     upper-bound     lower-bound]]," ",-1)</f>
        <v>0.00000000</v>
      </c>
    </row>
    <row r="2409" spans="1:9">
      <c r="A2409" s="1" t="s">
        <v>15325</v>
      </c>
      <c r="B2409" s="1" t="str">
        <f>_xlfn.TEXTBEFORE(ENZLOAD[[#This Row],[ENZLOAD (from enz_from_proteome)]]," ")</f>
        <v>ENZLOAD-SPRMtpa_v_FWD-rt2649_v</v>
      </c>
      <c r="C2409" s="1">
        <f>_xlfn.NUMBERVALUE(_xlfn.TEXTAFTER(ENZLOAD[[#This Row],[ENZLOAD (from enz_from_proteome)]]," ",-1))</f>
        <v>9.8219857999999903E-10</v>
      </c>
      <c r="F2409" s="1" t="s">
        <v>19018</v>
      </c>
      <c r="G2409" s="1" t="str">
        <f>_xlfn.TEXTBEFORE(Table4[[#This Row],[rxn     upper-bound     lower-bound]]," ")</f>
        <v>ENZLOAD-SPRMtpa_v_FWD-rt1987_v</v>
      </c>
      <c r="H2409" s="1">
        <f>_xlfn.NUMBERVALUE(TRIM(_xlfn.TEXTBEFORE(_xlfn.TEXTAFTER(Table4[[#This Row],[rxn     upper-bound     lower-bound]],Table4[[#This Row],[rxn]]),Table4[[#This Row],[lb]],-1)))</f>
        <v>0.71462557999999998</v>
      </c>
      <c r="I2409" s="1" t="str">
        <f>_xlfn.TEXTAFTER(Table4[[#This Row],[rxn     upper-bound     lower-bound]]," ",-1)</f>
        <v>0.00000000</v>
      </c>
    </row>
    <row r="2410" spans="1:9">
      <c r="A2410" s="1" t="s">
        <v>15326</v>
      </c>
      <c r="B2410" s="1" t="str">
        <f>_xlfn.TEXTBEFORE(ENZLOAD[[#This Row],[ENZLOAD (from enz_from_proteome)]]," ")</f>
        <v>ENZLOAD-SPRMtpa_v_FWD-rt2739_v</v>
      </c>
      <c r="C2410" s="1">
        <f>_xlfn.NUMBERVALUE(_xlfn.TEXTAFTER(ENZLOAD[[#This Row],[ENZLOAD (from enz_from_proteome)]]," ",-1))</f>
        <v>0</v>
      </c>
      <c r="F2410" s="1" t="s">
        <v>19019</v>
      </c>
      <c r="G2410" s="1" t="str">
        <f>_xlfn.TEXTBEFORE(Table4[[#This Row],[rxn     upper-bound     lower-bound]]," ")</f>
        <v>ENZLOAD-SPRMtpa_v_REV-rt1987_v</v>
      </c>
      <c r="H2410" s="1">
        <f>_xlfn.NUMBERVALUE(TRIM(_xlfn.TEXTBEFORE(_xlfn.TEXTAFTER(Table4[[#This Row],[rxn     upper-bound     lower-bound]],Table4[[#This Row],[rxn]]),Table4[[#This Row],[lb]],-1)))</f>
        <v>0.71462557999999998</v>
      </c>
      <c r="I2410" s="1" t="str">
        <f>_xlfn.TEXTAFTER(Table4[[#This Row],[rxn     upper-bound     lower-bound]]," ",-1)</f>
        <v>0.00000000</v>
      </c>
    </row>
    <row r="2411" spans="1:9">
      <c r="A2411" s="1" t="s">
        <v>15327</v>
      </c>
      <c r="B2411" s="1" t="str">
        <f>_xlfn.TEXTBEFORE(ENZLOAD[[#This Row],[ENZLOAD (from enz_from_proteome)]]," ")</f>
        <v>ENZLOAD-SPRMtpa_v_FWD-rt3281_v</v>
      </c>
      <c r="C2411" s="1">
        <f>_xlfn.NUMBERVALUE(_xlfn.TEXTAFTER(ENZLOAD[[#This Row],[ENZLOAD (from enz_from_proteome)]]," ",-1))</f>
        <v>0</v>
      </c>
      <c r="F2411" s="1" t="s">
        <v>19020</v>
      </c>
      <c r="G2411" s="1" t="str">
        <f>_xlfn.TEXTBEFORE(Table4[[#This Row],[rxn     upper-bound     lower-bound]]," ")</f>
        <v>ENZLOAD-SPRMtpa_v_FWD-rt2649_v</v>
      </c>
      <c r="H2411" s="1">
        <f>_xlfn.NUMBERVALUE(TRIM(_xlfn.TEXTBEFORE(_xlfn.TEXTAFTER(Table4[[#This Row],[rxn     upper-bound     lower-bound]],Table4[[#This Row],[rxn]]),Table4[[#This Row],[lb]],-1)))</f>
        <v>0.70620426999999997</v>
      </c>
      <c r="I2411" s="1" t="str">
        <f>_xlfn.TEXTAFTER(Table4[[#This Row],[rxn     upper-bound     lower-bound]]," ",-1)</f>
        <v>0.00000000</v>
      </c>
    </row>
    <row r="2412" spans="1:9">
      <c r="A2412" s="1" t="s">
        <v>15328</v>
      </c>
      <c r="B2412" s="1" t="str">
        <f>_xlfn.TEXTBEFORE(ENZLOAD[[#This Row],[ENZLOAD (from enz_from_proteome)]]," ")</f>
        <v>ENZLOAD-SPRMtpa_v_FWD-rt6406_v</v>
      </c>
      <c r="C2412" s="1">
        <f>_xlfn.NUMBERVALUE(_xlfn.TEXTAFTER(ENZLOAD[[#This Row],[ENZLOAD (from enz_from_proteome)]]," ",-1))</f>
        <v>0</v>
      </c>
      <c r="F2412" s="1" t="s">
        <v>19021</v>
      </c>
      <c r="G2412" s="1" t="str">
        <f>_xlfn.TEXTBEFORE(Table4[[#This Row],[rxn     upper-bound     lower-bound]]," ")</f>
        <v>ENZLOAD-SPRMtpa_v_REV-rt2649_v</v>
      </c>
      <c r="H2412" s="1">
        <f>_xlfn.NUMBERVALUE(TRIM(_xlfn.TEXTBEFORE(_xlfn.TEXTAFTER(Table4[[#This Row],[rxn     upper-bound     lower-bound]],Table4[[#This Row],[rxn]]),Table4[[#This Row],[lb]],-1)))</f>
        <v>0.70620426999999997</v>
      </c>
      <c r="I2412" s="1" t="str">
        <f>_xlfn.TEXTAFTER(Table4[[#This Row],[rxn     upper-bound     lower-bound]]," ",-1)</f>
        <v>0.00000000</v>
      </c>
    </row>
    <row r="2413" spans="1:9">
      <c r="A2413" s="1" t="s">
        <v>15329</v>
      </c>
      <c r="B2413" s="1" t="str">
        <f>_xlfn.TEXTBEFORE(ENZLOAD[[#This Row],[ENZLOAD (from enz_from_proteome)]]," ")</f>
        <v>ENZLOAD-SPRMtpa_v_REV-rt1939_v</v>
      </c>
      <c r="C2413" s="1">
        <f>_xlfn.NUMBERVALUE(_xlfn.TEXTAFTER(ENZLOAD[[#This Row],[ENZLOAD (from enz_from_proteome)]]," ",-1))</f>
        <v>0</v>
      </c>
      <c r="F2413" s="1" t="s">
        <v>19022</v>
      </c>
      <c r="G2413" s="1" t="str">
        <f>_xlfn.TEXTBEFORE(Table4[[#This Row],[rxn     upper-bound     lower-bound]]," ")</f>
        <v>ENZLOAD-SPRMtpa_v_FWD-rt2739_v</v>
      </c>
      <c r="H2413" s="1">
        <f>_xlfn.NUMBERVALUE(TRIM(_xlfn.TEXTBEFORE(_xlfn.TEXTAFTER(Table4[[#This Row],[rxn     upper-bound     lower-bound]],Table4[[#This Row],[rxn]]),Table4[[#This Row],[lb]],-1)))</f>
        <v>0.77142962000000004</v>
      </c>
      <c r="I2413" s="1" t="str">
        <f>_xlfn.TEXTAFTER(Table4[[#This Row],[rxn     upper-bound     lower-bound]]," ",-1)</f>
        <v>0.00000000</v>
      </c>
    </row>
    <row r="2414" spans="1:9">
      <c r="A2414" s="1" t="s">
        <v>15330</v>
      </c>
      <c r="B2414" s="1" t="str">
        <f>_xlfn.TEXTBEFORE(ENZLOAD[[#This Row],[ENZLOAD (from enz_from_proteome)]]," ")</f>
        <v>ENZLOAD-SPRMtpa_v_REV-rt1987_v</v>
      </c>
      <c r="C2414" s="1">
        <f>_xlfn.NUMBERVALUE(_xlfn.TEXTAFTER(ENZLOAD[[#This Row],[ENZLOAD (from enz_from_proteome)]]," ",-1))</f>
        <v>0</v>
      </c>
      <c r="F2414" s="1" t="s">
        <v>19023</v>
      </c>
      <c r="G2414" s="1" t="str">
        <f>_xlfn.TEXTBEFORE(Table4[[#This Row],[rxn     upper-bound     lower-bound]]," ")</f>
        <v>ENZLOAD-SPRMtpa_v_REV-rt2739_v</v>
      </c>
      <c r="H2414" s="1">
        <f>_xlfn.NUMBERVALUE(TRIM(_xlfn.TEXTBEFORE(_xlfn.TEXTAFTER(Table4[[#This Row],[rxn     upper-bound     lower-bound]],Table4[[#This Row],[rxn]]),Table4[[#This Row],[lb]],-1)))</f>
        <v>0.77142962000000004</v>
      </c>
      <c r="I2414" s="1" t="str">
        <f>_xlfn.TEXTAFTER(Table4[[#This Row],[rxn     upper-bound     lower-bound]]," ",-1)</f>
        <v>0.00000000</v>
      </c>
    </row>
    <row r="2415" spans="1:9">
      <c r="A2415" s="1" t="s">
        <v>15331</v>
      </c>
      <c r="B2415" s="1" t="str">
        <f>_xlfn.TEXTBEFORE(ENZLOAD[[#This Row],[ENZLOAD (from enz_from_proteome)]]," ")</f>
        <v>ENZLOAD-SPRMtpa_v_REV-rt2649_v</v>
      </c>
      <c r="C2415" s="1">
        <f>_xlfn.NUMBERVALUE(_xlfn.TEXTAFTER(ENZLOAD[[#This Row],[ENZLOAD (from enz_from_proteome)]]," ",-1))</f>
        <v>9.8219857999999903E-10</v>
      </c>
      <c r="F2415" s="1" t="s">
        <v>19024</v>
      </c>
      <c r="G2415" s="1" t="str">
        <f>_xlfn.TEXTBEFORE(Table4[[#This Row],[rxn     upper-bound     lower-bound]]," ")</f>
        <v>ENZLOAD-SPRMtpa_v_FWD-rt3281_v</v>
      </c>
      <c r="H2415" s="1">
        <f>_xlfn.NUMBERVALUE(TRIM(_xlfn.TEXTBEFORE(_xlfn.TEXTAFTER(Table4[[#This Row],[rxn     upper-bound     lower-bound]],Table4[[#This Row],[rxn]]),Table4[[#This Row],[lb]],-1)))</f>
        <v>0.67275289000000005</v>
      </c>
      <c r="I2415" s="1" t="str">
        <f>_xlfn.TEXTAFTER(Table4[[#This Row],[rxn     upper-bound     lower-bound]]," ",-1)</f>
        <v>0.00000000</v>
      </c>
    </row>
    <row r="2416" spans="1:9">
      <c r="A2416" s="1" t="s">
        <v>15332</v>
      </c>
      <c r="B2416" s="1" t="str">
        <f>_xlfn.TEXTBEFORE(ENZLOAD[[#This Row],[ENZLOAD (from enz_from_proteome)]]," ")</f>
        <v>ENZLOAD-SPRMtpa_v_REV-rt2739_v</v>
      </c>
      <c r="C2416" s="1">
        <f>_xlfn.NUMBERVALUE(_xlfn.TEXTAFTER(ENZLOAD[[#This Row],[ENZLOAD (from enz_from_proteome)]]," ",-1))</f>
        <v>0</v>
      </c>
      <c r="F2416" s="1" t="s">
        <v>19025</v>
      </c>
      <c r="G2416" s="1" t="str">
        <f>_xlfn.TEXTBEFORE(Table4[[#This Row],[rxn     upper-bound     lower-bound]]," ")</f>
        <v>ENZLOAD-SPRMtpa_v_REV-rt3281_v</v>
      </c>
      <c r="H2416" s="1">
        <f>_xlfn.NUMBERVALUE(TRIM(_xlfn.TEXTBEFORE(_xlfn.TEXTAFTER(Table4[[#This Row],[rxn     upper-bound     lower-bound]],Table4[[#This Row],[rxn]]),Table4[[#This Row],[lb]],-1)))</f>
        <v>0.67275289000000005</v>
      </c>
      <c r="I2416" s="1" t="str">
        <f>_xlfn.TEXTAFTER(Table4[[#This Row],[rxn     upper-bound     lower-bound]]," ",-1)</f>
        <v>0.00000000</v>
      </c>
    </row>
    <row r="2417" spans="1:9">
      <c r="A2417" s="1" t="s">
        <v>15333</v>
      </c>
      <c r="B2417" s="1" t="str">
        <f>_xlfn.TEXTBEFORE(ENZLOAD[[#This Row],[ENZLOAD (from enz_from_proteome)]]," ")</f>
        <v>ENZLOAD-SPRMtpa_v_REV-rt3281_v</v>
      </c>
      <c r="C2417" s="1">
        <f>_xlfn.NUMBERVALUE(_xlfn.TEXTAFTER(ENZLOAD[[#This Row],[ENZLOAD (from enz_from_proteome)]]," ",-1))</f>
        <v>0</v>
      </c>
      <c r="F2417" s="1" t="s">
        <v>19026</v>
      </c>
      <c r="G2417" s="1" t="str">
        <f>_xlfn.TEXTBEFORE(Table4[[#This Row],[rxn     upper-bound     lower-bound]]," ")</f>
        <v>ENZLOAD-SPRMtpa_v_FWD-rt6406_v</v>
      </c>
      <c r="H2417" s="1">
        <f>_xlfn.NUMBERVALUE(TRIM(_xlfn.TEXTBEFORE(_xlfn.TEXTAFTER(Table4[[#This Row],[rxn     upper-bound     lower-bound]],Table4[[#This Row],[rxn]]),Table4[[#This Row],[lb]],-1)))</f>
        <v>0.70260184000000003</v>
      </c>
      <c r="I2417" s="1" t="str">
        <f>_xlfn.TEXTAFTER(Table4[[#This Row],[rxn     upper-bound     lower-bound]]," ",-1)</f>
        <v>0.00000000</v>
      </c>
    </row>
    <row r="2418" spans="1:9">
      <c r="A2418" s="1" t="s">
        <v>15334</v>
      </c>
      <c r="B2418" s="1" t="str">
        <f>_xlfn.TEXTBEFORE(ENZLOAD[[#This Row],[ENZLOAD (from enz_from_proteome)]]," ")</f>
        <v>ENZLOAD-SPRMtpa_v_REV-rt6406_v</v>
      </c>
      <c r="C2418" s="1">
        <f>_xlfn.NUMBERVALUE(_xlfn.TEXTAFTER(ENZLOAD[[#This Row],[ENZLOAD (from enz_from_proteome)]]," ",-1))</f>
        <v>0</v>
      </c>
      <c r="F2418" s="1" t="s">
        <v>19027</v>
      </c>
      <c r="G2418" s="1" t="str">
        <f>_xlfn.TEXTBEFORE(Table4[[#This Row],[rxn     upper-bound     lower-bound]]," ")</f>
        <v>ENZLOAD-SPRMtpa_v_REV-rt6406_v</v>
      </c>
      <c r="H2418" s="1">
        <f>_xlfn.NUMBERVALUE(TRIM(_xlfn.TEXTBEFORE(_xlfn.TEXTAFTER(Table4[[#This Row],[rxn     upper-bound     lower-bound]],Table4[[#This Row],[rxn]]),Table4[[#This Row],[lb]],-1)))</f>
        <v>0.70260184000000003</v>
      </c>
      <c r="I2418" s="1" t="str">
        <f>_xlfn.TEXTAFTER(Table4[[#This Row],[rxn     upper-bound     lower-bound]]," ",-1)</f>
        <v>0.00000000</v>
      </c>
    </row>
    <row r="2419" spans="1:9">
      <c r="A2419" s="1" t="s">
        <v>15335</v>
      </c>
      <c r="B2419" s="1" t="str">
        <f>_xlfn.TEXTBEFORE(ENZLOAD[[#This Row],[ENZLOAD (from enz_from_proteome)]]," ")</f>
        <v>ENZLOAD-SQLEx_r_FWD-rt5361</v>
      </c>
      <c r="C2419" s="1">
        <f>_xlfn.NUMBERVALUE(_xlfn.TEXTAFTER(ENZLOAD[[#This Row],[ENZLOAD (from enz_from_proteome)]]," ",-1))</f>
        <v>1.0203381517000001E-7</v>
      </c>
      <c r="F2419" s="1" t="s">
        <v>19028</v>
      </c>
      <c r="G2419" s="1" t="str">
        <f>_xlfn.TEXTBEFORE(Table4[[#This Row],[rxn     upper-bound     lower-bound]]," ")</f>
        <v>ENZLOAD-SQLEx_r_FWD-rt5361</v>
      </c>
      <c r="H2419" s="1">
        <f>_xlfn.NUMBERVALUE(TRIM(_xlfn.TEXTBEFORE(_xlfn.TEXTAFTER(Table4[[#This Row],[rxn     upper-bound     lower-bound]],Table4[[#This Row],[rxn]]),Table4[[#This Row],[lb]],-1)))</f>
        <v>0.72766231000000003</v>
      </c>
      <c r="I2419" s="1" t="str">
        <f>_xlfn.TEXTAFTER(Table4[[#This Row],[rxn     upper-bound     lower-bound]]," ",-1)</f>
        <v>0.00000000</v>
      </c>
    </row>
    <row r="2420" spans="1:9">
      <c r="A2420" s="1" t="s">
        <v>15336</v>
      </c>
      <c r="B2420" s="1" t="str">
        <f>_xlfn.TEXTBEFORE(ENZLOAD[[#This Row],[ENZLOAD (from enz_from_proteome)]]," ")</f>
        <v>ENZLOAD-SQLEy_r_FWD-rt5361</v>
      </c>
      <c r="C2420" s="1">
        <f>_xlfn.NUMBERVALUE(_xlfn.TEXTAFTER(ENZLOAD[[#This Row],[ENZLOAD (from enz_from_proteome)]]," ",-1))</f>
        <v>1.0203381517000001E-7</v>
      </c>
      <c r="F2420" s="1" t="s">
        <v>19029</v>
      </c>
      <c r="G2420" s="1" t="str">
        <f>_xlfn.TEXTBEFORE(Table4[[#This Row],[rxn     upper-bound     lower-bound]]," ")</f>
        <v>ENZLOAD-SQLEy_r_FWD-rt5361</v>
      </c>
      <c r="H2420" s="1">
        <f>_xlfn.NUMBERVALUE(TRIM(_xlfn.TEXTBEFORE(_xlfn.TEXTAFTER(Table4[[#This Row],[rxn     upper-bound     lower-bound]],Table4[[#This Row],[rxn]]),Table4[[#This Row],[lb]],-1)))</f>
        <v>0.72766231000000003</v>
      </c>
      <c r="I2420" s="1" t="str">
        <f>_xlfn.TEXTAFTER(Table4[[#This Row],[rxn     upper-bound     lower-bound]]," ",-1)</f>
        <v>0.00000000</v>
      </c>
    </row>
    <row r="2421" spans="1:9">
      <c r="A2421" s="1" t="s">
        <v>15337</v>
      </c>
      <c r="B2421" s="1" t="str">
        <f>_xlfn.TEXTBEFORE(ENZLOAD[[#This Row],[ENZLOAD (from enz_from_proteome)]]," ")</f>
        <v>ENZLOAD-SQLS_c_FWD-rt8223</v>
      </c>
      <c r="C2421" s="1">
        <f>_xlfn.NUMBERVALUE(_xlfn.TEXTAFTER(ENZLOAD[[#This Row],[ENZLOAD (from enz_from_proteome)]]," ",-1))</f>
        <v>7.8772150408999997E-7</v>
      </c>
      <c r="F2421" s="1" t="s">
        <v>19030</v>
      </c>
      <c r="G2421" s="1" t="str">
        <f>_xlfn.TEXTBEFORE(Table4[[#This Row],[rxn     upper-bound     lower-bound]]," ")</f>
        <v>ENZLOAD-SQLS_c_FWD-rt8223</v>
      </c>
      <c r="H2421" s="1">
        <f>_xlfn.NUMBERVALUE(TRIM(_xlfn.TEXTBEFORE(_xlfn.TEXTAFTER(Table4[[#This Row],[rxn     upper-bound     lower-bound]],Table4[[#This Row],[rxn]]),Table4[[#This Row],[lb]],-1)))</f>
        <v>0.89737268000000003</v>
      </c>
      <c r="I2421" s="1" t="str">
        <f>_xlfn.TEXTAFTER(Table4[[#This Row],[rxn     upper-bound     lower-bound]]," ",-1)</f>
        <v>0.00000000</v>
      </c>
    </row>
    <row r="2422" spans="1:9">
      <c r="A2422" s="1" t="s">
        <v>15338</v>
      </c>
      <c r="B2422" s="1" t="str">
        <f>_xlfn.TEXTBEFORE(ENZLOAD[[#This Row],[ENZLOAD (from enz_from_proteome)]]," ")</f>
        <v>ENZLOAD-SSALy_c_FWD-rt0324</v>
      </c>
      <c r="C2422" s="1">
        <f>_xlfn.NUMBERVALUE(_xlfn.TEXTAFTER(ENZLOAD[[#This Row],[ENZLOAD (from enz_from_proteome)]]," ",-1))</f>
        <v>6.8559488218000002E-7</v>
      </c>
      <c r="F2422" s="1" t="s">
        <v>19031</v>
      </c>
      <c r="G2422" s="1" t="str">
        <f>_xlfn.TEXTBEFORE(Table4[[#This Row],[rxn     upper-bound     lower-bound]]," ")</f>
        <v>ENZLOAD-SSALy_c_FWD-rt0324</v>
      </c>
      <c r="H2422" s="1">
        <f>_xlfn.NUMBERVALUE(TRIM(_xlfn.TEXTBEFORE(_xlfn.TEXTAFTER(Table4[[#This Row],[rxn     upper-bound     lower-bound]],Table4[[#This Row],[rxn]]),Table4[[#This Row],[lb]],-1)))</f>
        <v>0.81269336999999997</v>
      </c>
      <c r="I2422" s="1" t="str">
        <f>_xlfn.TEXTAFTER(Table4[[#This Row],[rxn     upper-bound     lower-bound]]," ",-1)</f>
        <v>0.00000000</v>
      </c>
    </row>
    <row r="2423" spans="1:9">
      <c r="A2423" s="1" t="s">
        <v>15339</v>
      </c>
      <c r="B2423" s="1" t="str">
        <f>_xlfn.TEXTBEFORE(ENZLOAD[[#This Row],[ENZLOAD (from enz_from_proteome)]]," ")</f>
        <v>ENZLOAD-SSALy_c_FWD-rt8468</v>
      </c>
      <c r="C2423" s="1">
        <f>_xlfn.NUMBERVALUE(_xlfn.TEXTAFTER(ENZLOAD[[#This Row],[ENZLOAD (from enz_from_proteome)]]," ",-1))</f>
        <v>7.9307232629000001E-7</v>
      </c>
      <c r="F2423" s="1" t="s">
        <v>19032</v>
      </c>
      <c r="G2423" s="1" t="str">
        <f>_xlfn.TEXTBEFORE(Table4[[#This Row],[rxn     upper-bound     lower-bound]]," ")</f>
        <v>ENZLOAD-SSALy_c_FWD-rt8468</v>
      </c>
      <c r="H2423" s="1">
        <f>_xlfn.NUMBERVALUE(TRIM(_xlfn.TEXTBEFORE(_xlfn.TEXTAFTER(Table4[[#This Row],[rxn     upper-bound     lower-bound]],Table4[[#This Row],[rxn]]),Table4[[#This Row],[lb]],-1)))</f>
        <v>0.83147883</v>
      </c>
      <c r="I2423" s="1" t="str">
        <f>_xlfn.TEXTAFTER(Table4[[#This Row],[rxn     upper-bound     lower-bound]]," ",-1)</f>
        <v>0.00000000</v>
      </c>
    </row>
    <row r="2424" spans="1:9">
      <c r="A2424" s="1" t="s">
        <v>15340</v>
      </c>
      <c r="B2424" s="1" t="str">
        <f>_xlfn.TEXTBEFORE(ENZLOAD[[#This Row],[ENZLOAD (from enz_from_proteome)]]," ")</f>
        <v>ENZLOAD-STATg_rm_FWD-rt3431</v>
      </c>
      <c r="C2424" s="1">
        <f>_xlfn.NUMBERVALUE(_xlfn.TEXTAFTER(ENZLOAD[[#This Row],[ENZLOAD (from enz_from_proteome)]]," ",-1))</f>
        <v>0</v>
      </c>
      <c r="F2424" s="1" t="s">
        <v>19033</v>
      </c>
      <c r="G2424" s="1" t="str">
        <f>_xlfn.TEXTBEFORE(Table4[[#This Row],[rxn     upper-bound     lower-bound]]," ")</f>
        <v>ENZLOAD-STATg_rm_FWD-rt3431</v>
      </c>
      <c r="H2424" s="1">
        <f>_xlfn.NUMBERVALUE(TRIM(_xlfn.TEXTBEFORE(_xlfn.TEXTAFTER(Table4[[#This Row],[rxn     upper-bound     lower-bound]],Table4[[#This Row],[rxn]]),Table4[[#This Row],[lb]],-1)))</f>
        <v>0.56845429999999997</v>
      </c>
      <c r="I2424" s="1" t="str">
        <f>_xlfn.TEXTAFTER(Table4[[#This Row],[rxn     upper-bound     lower-bound]]," ",-1)</f>
        <v>0.00000000</v>
      </c>
    </row>
    <row r="2425" spans="1:9">
      <c r="A2425" s="1" t="s">
        <v>15341</v>
      </c>
      <c r="B2425" s="1" t="str">
        <f>_xlfn.TEXTBEFORE(ENZLOAD[[#This Row],[ENZLOAD (from enz_from_proteome)]]," ")</f>
        <v>ENZLOAD-STEHz161_en_FWD-rt5879</v>
      </c>
      <c r="C2425" s="1">
        <f>_xlfn.NUMBERVALUE(_xlfn.TEXTAFTER(ENZLOAD[[#This Row],[ENZLOAD (from enz_from_proteome)]]," ",-1))</f>
        <v>2.353252746E-8</v>
      </c>
      <c r="F2425" s="1" t="s">
        <v>19034</v>
      </c>
      <c r="G2425" s="1" t="str">
        <f>_xlfn.TEXTBEFORE(Table4[[#This Row],[rxn     upper-bound     lower-bound]]," ")</f>
        <v>ENZLOAD-STEHz161_en_FWD-rt5879</v>
      </c>
      <c r="H2425" s="1">
        <f>_xlfn.NUMBERVALUE(TRIM(_xlfn.TEXTBEFORE(_xlfn.TEXTAFTER(Table4[[#This Row],[rxn     upper-bound     lower-bound]],Table4[[#This Row],[rxn]]),Table4[[#This Row],[lb]],-1)))</f>
        <v>0.49148487000000002</v>
      </c>
      <c r="I2425" s="1" t="str">
        <f>_xlfn.TEXTAFTER(Table4[[#This Row],[rxn     upper-bound     lower-bound]]," ",-1)</f>
        <v>0.00000000</v>
      </c>
    </row>
    <row r="2426" spans="1:9">
      <c r="A2426" s="1" t="s">
        <v>15342</v>
      </c>
      <c r="B2426" s="1" t="str">
        <f>_xlfn.TEXTBEFORE(ENZLOAD[[#This Row],[ENZLOAD (from enz_from_proteome)]]," ")</f>
        <v>ENZLOAD-STEHz161_rm_FWD-rt6249</v>
      </c>
      <c r="C2426" s="1">
        <f>_xlfn.NUMBERVALUE(_xlfn.TEXTAFTER(ENZLOAD[[#This Row],[ENZLOAD (from enz_from_proteome)]]," ",-1))</f>
        <v>5.42298017E-9</v>
      </c>
      <c r="F2426" s="1" t="s">
        <v>19035</v>
      </c>
      <c r="G2426" s="1" t="str">
        <f>_xlfn.TEXTBEFORE(Table4[[#This Row],[rxn     upper-bound     lower-bound]]," ")</f>
        <v>ENZLOAD-STEHz161_rm_FWD-rt6249</v>
      </c>
      <c r="H2426" s="1">
        <f>_xlfn.NUMBERVALUE(TRIM(_xlfn.TEXTBEFORE(_xlfn.TEXTAFTER(Table4[[#This Row],[rxn     upper-bound     lower-bound]],Table4[[#This Row],[rxn]]),Table4[[#This Row],[lb]],-1)))</f>
        <v>0.62047216000000005</v>
      </c>
      <c r="I2426" s="1" t="str">
        <f>_xlfn.TEXTAFTER(Table4[[#This Row],[rxn     upper-bound     lower-bound]]," ",-1)</f>
        <v>0.00000000</v>
      </c>
    </row>
    <row r="2427" spans="1:9">
      <c r="A2427" s="1" t="s">
        <v>15343</v>
      </c>
      <c r="B2427" s="1" t="str">
        <f>_xlfn.TEXTBEFORE(ENZLOAD[[#This Row],[ENZLOAD (from enz_from_proteome)]]," ")</f>
        <v>ENZLOAD-STEHz181_en_FWD-rt5879</v>
      </c>
      <c r="C2427" s="1">
        <f>_xlfn.NUMBERVALUE(_xlfn.TEXTAFTER(ENZLOAD[[#This Row],[ENZLOAD (from enz_from_proteome)]]," ",-1))</f>
        <v>2.353252746E-8</v>
      </c>
      <c r="F2427" s="1" t="s">
        <v>19036</v>
      </c>
      <c r="G2427" s="1" t="str">
        <f>_xlfn.TEXTBEFORE(Table4[[#This Row],[rxn     upper-bound     lower-bound]]," ")</f>
        <v>ENZLOAD-STEHz181_en_FWD-rt5879</v>
      </c>
      <c r="H2427" s="1">
        <f>_xlfn.NUMBERVALUE(TRIM(_xlfn.TEXTBEFORE(_xlfn.TEXTAFTER(Table4[[#This Row],[rxn     upper-bound     lower-bound]],Table4[[#This Row],[rxn]]),Table4[[#This Row],[lb]],-1)))</f>
        <v>0.49148487000000002</v>
      </c>
      <c r="I2427" s="1" t="str">
        <f>_xlfn.TEXTAFTER(Table4[[#This Row],[rxn     upper-bound     lower-bound]]," ",-1)</f>
        <v>0.00000000</v>
      </c>
    </row>
    <row r="2428" spans="1:9">
      <c r="A2428" s="1" t="s">
        <v>15344</v>
      </c>
      <c r="B2428" s="1" t="str">
        <f>_xlfn.TEXTBEFORE(ENZLOAD[[#This Row],[ENZLOAD (from enz_from_proteome)]]," ")</f>
        <v>ENZLOAD-STEHz181_rm_FWD-rt6249</v>
      </c>
      <c r="C2428" s="1">
        <f>_xlfn.NUMBERVALUE(_xlfn.TEXTAFTER(ENZLOAD[[#This Row],[ENZLOAD (from enz_from_proteome)]]," ",-1))</f>
        <v>5.42298017E-9</v>
      </c>
      <c r="F2428" s="1" t="s">
        <v>19037</v>
      </c>
      <c r="G2428" s="1" t="str">
        <f>_xlfn.TEXTBEFORE(Table4[[#This Row],[rxn     upper-bound     lower-bound]]," ")</f>
        <v>ENZLOAD-STEHz181_rm_FWD-rt6249</v>
      </c>
      <c r="H2428" s="1">
        <f>_xlfn.NUMBERVALUE(TRIM(_xlfn.TEXTBEFORE(_xlfn.TEXTAFTER(Table4[[#This Row],[rxn     upper-bound     lower-bound]],Table4[[#This Row],[rxn]]),Table4[[#This Row],[lb]],-1)))</f>
        <v>0.62047216000000005</v>
      </c>
      <c r="I2428" s="1" t="str">
        <f>_xlfn.TEXTAFTER(Table4[[#This Row],[rxn     upper-bound     lower-bound]]," ",-1)</f>
        <v>0.00000000</v>
      </c>
    </row>
    <row r="2429" spans="1:9">
      <c r="A2429" s="1" t="s">
        <v>15345</v>
      </c>
      <c r="B2429" s="1" t="str">
        <f>_xlfn.TEXTBEFORE(ENZLOAD[[#This Row],[ENZLOAD (from enz_from_proteome)]]," ")</f>
        <v>ENZLOAD-SUCCt2_m_FWD-rt5142</v>
      </c>
      <c r="C2429" s="1">
        <f>_xlfn.NUMBERVALUE(_xlfn.TEXTAFTER(ENZLOAD[[#This Row],[ENZLOAD (from enz_from_proteome)]]," ",-1))</f>
        <v>1.5157708701E-7</v>
      </c>
      <c r="F2429" s="1" t="s">
        <v>19038</v>
      </c>
      <c r="G2429" s="1" t="str">
        <f>_xlfn.TEXTBEFORE(Table4[[#This Row],[rxn     upper-bound     lower-bound]]," ")</f>
        <v>ENZLOAD-SUCCt2_m_FWD-rt5142</v>
      </c>
      <c r="H2429" s="1">
        <f>_xlfn.NUMBERVALUE(TRIM(_xlfn.TEXTBEFORE(_xlfn.TEXTAFTER(Table4[[#This Row],[rxn     upper-bound     lower-bound]],Table4[[#This Row],[rxn]]),Table4[[#This Row],[lb]],-1)))</f>
        <v>1.3946962899999999</v>
      </c>
      <c r="I2429" s="1" t="str">
        <f>_xlfn.TEXTAFTER(Table4[[#This Row],[rxn     upper-bound     lower-bound]]," ",-1)</f>
        <v>0.00000000</v>
      </c>
    </row>
    <row r="2430" spans="1:9">
      <c r="A2430" s="1" t="s">
        <v>15346</v>
      </c>
      <c r="B2430" s="1" t="str">
        <f>_xlfn.TEXTBEFORE(ENZLOAD[[#This Row],[ENZLOAD (from enz_from_proteome)]]," ")</f>
        <v>ENZLOAD-SUCDq9_m_FWD-SDH1234</v>
      </c>
      <c r="C2430" s="1">
        <f>_xlfn.NUMBERVALUE(_xlfn.TEXTAFTER(ENZLOAD[[#This Row],[ENZLOAD (from enz_from_proteome)]]," ",-1))</f>
        <v>6.3133944910999999E-7</v>
      </c>
      <c r="F2430" s="1" t="s">
        <v>19039</v>
      </c>
      <c r="G2430" s="1" t="str">
        <f>_xlfn.TEXTBEFORE(Table4[[#This Row],[rxn     upper-bound     lower-bound]]," ")</f>
        <v>ENZLOAD-SUCDq9_m_FWD-SDH1234</v>
      </c>
      <c r="H2430" s="1">
        <f>_xlfn.NUMBERVALUE(TRIM(_xlfn.TEXTBEFORE(_xlfn.TEXTAFTER(Table4[[#This Row],[rxn     upper-bound     lower-bound]],Table4[[#This Row],[rxn]]),Table4[[#This Row],[lb]],-1)))</f>
        <v>0.28918920999999997</v>
      </c>
      <c r="I2430" s="1" t="str">
        <f>_xlfn.TEXTAFTER(Table4[[#This Row],[rxn     upper-bound     lower-bound]]," ",-1)</f>
        <v>0.00000000</v>
      </c>
    </row>
    <row r="2431" spans="1:9">
      <c r="A2431" s="1" t="s">
        <v>15347</v>
      </c>
      <c r="B2431" s="1" t="str">
        <f>_xlfn.TEXTBEFORE(ENZLOAD[[#This Row],[ENZLOAD (from enz_from_proteome)]]," ")</f>
        <v>ENZLOAD-SUCDq9_m_REV-SDH1234</v>
      </c>
      <c r="C2431" s="1">
        <f>_xlfn.NUMBERVALUE(_xlfn.TEXTAFTER(ENZLOAD[[#This Row],[ENZLOAD (from enz_from_proteome)]]," ",-1))</f>
        <v>6.3133944910999999E-7</v>
      </c>
      <c r="F2431" s="1" t="s">
        <v>19040</v>
      </c>
      <c r="G2431" s="1" t="str">
        <f>_xlfn.TEXTBEFORE(Table4[[#This Row],[rxn     upper-bound     lower-bound]]," ")</f>
        <v>ENZLOAD-SUCDq9_m_REV-SDH1234</v>
      </c>
      <c r="H2431" s="1">
        <f>_xlfn.NUMBERVALUE(TRIM(_xlfn.TEXTBEFORE(_xlfn.TEXTAFTER(Table4[[#This Row],[rxn     upper-bound     lower-bound]],Table4[[#This Row],[rxn]]),Table4[[#This Row],[lb]],-1)))</f>
        <v>0.28918920999999997</v>
      </c>
      <c r="I2431" s="1" t="str">
        <f>_xlfn.TEXTAFTER(Table4[[#This Row],[rxn     upper-bound     lower-bound]]," ",-1)</f>
        <v>0.00000000</v>
      </c>
    </row>
    <row r="2432" spans="1:9">
      <c r="A2432" s="1" t="s">
        <v>15348</v>
      </c>
      <c r="B2432" s="1" t="str">
        <f>_xlfn.TEXTBEFORE(ENZLOAD[[#This Row],[ENZLOAD (from enz_from_proteome)]]," ")</f>
        <v>ENZLOAD-SUCFUMt_c_m_FWD-rt4237</v>
      </c>
      <c r="C2432" s="1">
        <f>_xlfn.NUMBERVALUE(_xlfn.TEXTAFTER(ENZLOAD[[#This Row],[ENZLOAD (from enz_from_proteome)]]," ",-1))</f>
        <v>1.3804072233999999E-7</v>
      </c>
      <c r="F2432" s="1" t="s">
        <v>19041</v>
      </c>
      <c r="G2432" s="1" t="str">
        <f>_xlfn.TEXTBEFORE(Table4[[#This Row],[rxn     upper-bound     lower-bound]]," ")</f>
        <v>ENZLOAD-SUCFUMt_c_m_FWD-rt4237</v>
      </c>
      <c r="H2432" s="1">
        <f>_xlfn.NUMBERVALUE(TRIM(_xlfn.TEXTBEFORE(_xlfn.TEXTAFTER(Table4[[#This Row],[rxn     upper-bound     lower-bound]],Table4[[#This Row],[rxn]]),Table4[[#This Row],[lb]],-1)))</f>
        <v>1.2355832600000001</v>
      </c>
      <c r="I2432" s="1" t="str">
        <f>_xlfn.TEXTAFTER(Table4[[#This Row],[rxn     upper-bound     lower-bound]]," ",-1)</f>
        <v>0.00000000</v>
      </c>
    </row>
    <row r="2433" spans="1:9">
      <c r="A2433" s="1" t="s">
        <v>15349</v>
      </c>
      <c r="B2433" s="1" t="str">
        <f>_xlfn.TEXTBEFORE(ENZLOAD[[#This Row],[ENZLOAD (from enz_from_proteome)]]," ")</f>
        <v>ENZLOAD-SUCOAS_m_FWD-LSC12</v>
      </c>
      <c r="C2433" s="1">
        <f>_xlfn.NUMBERVALUE(_xlfn.TEXTAFTER(ENZLOAD[[#This Row],[ENZLOAD (from enz_from_proteome)]]," ",-1))</f>
        <v>4.97302152146E-6</v>
      </c>
      <c r="F2433" s="1" t="s">
        <v>19042</v>
      </c>
      <c r="G2433" s="1" t="str">
        <f>_xlfn.TEXTBEFORE(Table4[[#This Row],[rxn     upper-bound     lower-bound]]," ")</f>
        <v>ENZLOAD-SUCOAS_m_FWD-LSC12</v>
      </c>
      <c r="H2433" s="1">
        <f>_xlfn.NUMBERVALUE(TRIM(_xlfn.TEXTBEFORE(_xlfn.TEXTAFTER(Table4[[#This Row],[rxn     upper-bound     lower-bound]],Table4[[#This Row],[rxn]]),Table4[[#This Row],[lb]],-1)))</f>
        <v>0.53259957999999996</v>
      </c>
      <c r="I2433" s="1" t="str">
        <f>_xlfn.TEXTAFTER(Table4[[#This Row],[rxn     upper-bound     lower-bound]]," ",-1)</f>
        <v>0.00000000</v>
      </c>
    </row>
    <row r="2434" spans="1:9">
      <c r="A2434" s="1" t="s">
        <v>15350</v>
      </c>
      <c r="B2434" s="1" t="str">
        <f>_xlfn.TEXTBEFORE(ENZLOAD[[#This Row],[ENZLOAD (from enz_from_proteome)]]," ")</f>
        <v>ENZLOAD-SUCR_e_FWD-rt6458</v>
      </c>
      <c r="C2434" s="1">
        <f>_xlfn.NUMBERVALUE(_xlfn.TEXTAFTER(ENZLOAD[[#This Row],[ENZLOAD (from enz_from_proteome)]]," ",-1))</f>
        <v>0</v>
      </c>
      <c r="F2434" s="1" t="s">
        <v>19043</v>
      </c>
      <c r="G2434" s="1" t="str">
        <f>_xlfn.TEXTBEFORE(Table4[[#This Row],[rxn     upper-bound     lower-bound]]," ")</f>
        <v>ENZLOAD-SUCR_e_FWD-rt6458</v>
      </c>
      <c r="H2434" s="1">
        <f>_xlfn.NUMBERVALUE(TRIM(_xlfn.TEXTBEFORE(_xlfn.TEXTAFTER(Table4[[#This Row],[rxn     upper-bound     lower-bound]],Table4[[#This Row],[rxn]]),Table4[[#This Row],[lb]],-1)))</f>
        <v>0.61341906999999996</v>
      </c>
      <c r="I2434" s="1" t="str">
        <f>_xlfn.TEXTAFTER(Table4[[#This Row],[rxn     upper-bound     lower-bound]]," ",-1)</f>
        <v>0.00000000</v>
      </c>
    </row>
    <row r="2435" spans="1:9">
      <c r="A2435" s="1" t="s">
        <v>15351</v>
      </c>
      <c r="B2435" s="1" t="str">
        <f>_xlfn.TEXTBEFORE(ENZLOAD[[#This Row],[ENZLOAD (from enz_from_proteome)]]," ")</f>
        <v>ENZLOAD-SULFOX2_c_FWD-rt8390</v>
      </c>
      <c r="C2435" s="1">
        <f>_xlfn.NUMBERVALUE(_xlfn.TEXTAFTER(ENZLOAD[[#This Row],[ENZLOAD (from enz_from_proteome)]]," ",-1))</f>
        <v>1.404842101E-8</v>
      </c>
      <c r="F2435" s="1" t="s">
        <v>19044</v>
      </c>
      <c r="G2435" s="1" t="str">
        <f>_xlfn.TEXTBEFORE(Table4[[#This Row],[rxn     upper-bound     lower-bound]]," ")</f>
        <v>ENZLOAD-SULFOX2_c_FWD-rt8390</v>
      </c>
      <c r="H2435" s="1">
        <f>_xlfn.NUMBERVALUE(TRIM(_xlfn.TEXTBEFORE(_xlfn.TEXTAFTER(Table4[[#This Row],[rxn     upper-bound     lower-bound]],Table4[[#This Row],[rxn]]),Table4[[#This Row],[lb]],-1)))</f>
        <v>0.91057054999999998</v>
      </c>
      <c r="I2435" s="1" t="str">
        <f>_xlfn.TEXTAFTER(Table4[[#This Row],[rxn     upper-bound     lower-bound]]," ",-1)</f>
        <v>0.00000000</v>
      </c>
    </row>
    <row r="2436" spans="1:9">
      <c r="A2436" s="1" t="s">
        <v>15352</v>
      </c>
      <c r="B2436" s="1" t="str">
        <f>_xlfn.TEXTBEFORE(ENZLOAD[[#This Row],[ENZLOAD (from enz_from_proteome)]]," ")</f>
        <v>ENZLOAD-TAGL_l_FWD-rt1378</v>
      </c>
      <c r="C2436" s="1">
        <f>_xlfn.NUMBERVALUE(_xlfn.TEXTAFTER(ENZLOAD[[#This Row],[ENZLOAD (from enz_from_proteome)]]," ",-1))</f>
        <v>1.197951629E-8</v>
      </c>
      <c r="F2436" s="1" t="s">
        <v>19045</v>
      </c>
      <c r="G2436" s="1" t="str">
        <f>_xlfn.TEXTBEFORE(Table4[[#This Row],[rxn     upper-bound     lower-bound]]," ")</f>
        <v>ENZLOAD-TAGL_l_FWD-rt1378</v>
      </c>
      <c r="H2436" s="1">
        <f>_xlfn.NUMBERVALUE(TRIM(_xlfn.TEXTBEFORE(_xlfn.TEXTAFTER(Table4[[#This Row],[rxn     upper-bound     lower-bound]],Table4[[#This Row],[rxn]]),Table4[[#This Row],[lb]],-1)))</f>
        <v>0.46981717000000001</v>
      </c>
      <c r="I2436" s="1" t="str">
        <f>_xlfn.TEXTAFTER(Table4[[#This Row],[rxn     upper-bound     lower-bound]]," ",-1)</f>
        <v>0.00000000</v>
      </c>
    </row>
    <row r="2437" spans="1:9">
      <c r="A2437" s="1" t="s">
        <v>15353</v>
      </c>
      <c r="B2437" s="1" t="str">
        <f>_xlfn.TEXTBEFORE(ENZLOAD[[#This Row],[ENZLOAD (from enz_from_proteome)]]," ")</f>
        <v>ENZLOAD-TAGL_m_FWD-rt0632</v>
      </c>
      <c r="C2437" s="1">
        <f>_xlfn.NUMBERVALUE(_xlfn.TEXTAFTER(ENZLOAD[[#This Row],[ENZLOAD (from enz_from_proteome)]]," ",-1))</f>
        <v>1.2231896470000001E-8</v>
      </c>
      <c r="F2437" s="1" t="s">
        <v>19046</v>
      </c>
      <c r="G2437" s="1" t="str">
        <f>_xlfn.TEXTBEFORE(Table4[[#This Row],[rxn     upper-bound     lower-bound]]," ")</f>
        <v>ENZLOAD-TAGL_m_FWD-rt0632</v>
      </c>
      <c r="H2437" s="1">
        <f>_xlfn.NUMBERVALUE(TRIM(_xlfn.TEXTBEFORE(_xlfn.TEXTAFTER(Table4[[#This Row],[rxn     upper-bound     lower-bound]],Table4[[#This Row],[rxn]]),Table4[[#This Row],[lb]],-1)))</f>
        <v>0.97247382999999998</v>
      </c>
      <c r="I2437" s="1" t="str">
        <f>_xlfn.TEXTAFTER(Table4[[#This Row],[rxn     upper-bound     lower-bound]]," ",-1)</f>
        <v>0.00000000</v>
      </c>
    </row>
    <row r="2438" spans="1:9">
      <c r="A2438" s="1" t="s">
        <v>15354</v>
      </c>
      <c r="B2438" s="1" t="str">
        <f>_xlfn.TEXTBEFORE(ENZLOAD[[#This Row],[ENZLOAD (from enz_from_proteome)]]," ")</f>
        <v>ENZLOAD-TAGL_m_FWD-rt5949</v>
      </c>
      <c r="C2438" s="1">
        <f>_xlfn.NUMBERVALUE(_xlfn.TEXTAFTER(ENZLOAD[[#This Row],[ENZLOAD (from enz_from_proteome)]]," ",-1))</f>
        <v>1.9975545540000001E-8</v>
      </c>
      <c r="F2438" s="1" t="s">
        <v>19047</v>
      </c>
      <c r="G2438" s="1" t="str">
        <f>_xlfn.TEXTBEFORE(Table4[[#This Row],[rxn     upper-bound     lower-bound]]," ")</f>
        <v>ENZLOAD-TAGL_m_FWD-rt5949</v>
      </c>
      <c r="H2438" s="1">
        <f>_xlfn.NUMBERVALUE(TRIM(_xlfn.TEXTBEFORE(_xlfn.TEXTAFTER(Table4[[#This Row],[rxn     upper-bound     lower-bound]],Table4[[#This Row],[rxn]]),Table4[[#This Row],[lb]],-1)))</f>
        <v>1.41308352</v>
      </c>
      <c r="I2438" s="1" t="str">
        <f>_xlfn.TEXTAFTER(Table4[[#This Row],[rxn     upper-bound     lower-bound]]," ",-1)</f>
        <v>0.00000000</v>
      </c>
    </row>
    <row r="2439" spans="1:9">
      <c r="A2439" s="1" t="s">
        <v>15355</v>
      </c>
      <c r="B2439" s="1" t="str">
        <f>_xlfn.TEXTBEFORE(ENZLOAD[[#This Row],[ENZLOAD (from enz_from_proteome)]]," ")</f>
        <v>ENZLOAD-TALA_c_FWD-rt1805</v>
      </c>
      <c r="C2439" s="1">
        <f>_xlfn.NUMBERVALUE(_xlfn.TEXTAFTER(ENZLOAD[[#This Row],[ENZLOAD (from enz_from_proteome)]]," ",-1))</f>
        <v>2.5945877226529999E-5</v>
      </c>
      <c r="F2439" s="1" t="s">
        <v>19048</v>
      </c>
      <c r="G2439" s="1" t="str">
        <f>_xlfn.TEXTBEFORE(Table4[[#This Row],[rxn     upper-bound     lower-bound]]," ")</f>
        <v>ENZLOAD-TALA_c_FWD-rt1805</v>
      </c>
      <c r="H2439" s="1">
        <f>_xlfn.NUMBERVALUE(TRIM(_xlfn.TEXTBEFORE(_xlfn.TEXTAFTER(Table4[[#This Row],[rxn     upper-bound     lower-bound]],Table4[[#This Row],[rxn]]),Table4[[#This Row],[lb]],-1)))</f>
        <v>1.16594862</v>
      </c>
      <c r="I2439" s="1" t="str">
        <f>_xlfn.TEXTAFTER(Table4[[#This Row],[rxn     upper-bound     lower-bound]]," ",-1)</f>
        <v>0.00000000</v>
      </c>
    </row>
    <row r="2440" spans="1:9">
      <c r="A2440" s="1" t="s">
        <v>15356</v>
      </c>
      <c r="B2440" s="1" t="str">
        <f>_xlfn.TEXTBEFORE(ENZLOAD[[#This Row],[ENZLOAD (from enz_from_proteome)]]," ")</f>
        <v>ENZLOAD-TALA_c_REV-rt1805</v>
      </c>
      <c r="C2440" s="1">
        <f>_xlfn.NUMBERVALUE(_xlfn.TEXTAFTER(ENZLOAD[[#This Row],[ENZLOAD (from enz_from_proteome)]]," ",-1))</f>
        <v>2.5945877226529999E-5</v>
      </c>
      <c r="F2440" s="1" t="s">
        <v>19049</v>
      </c>
      <c r="G2440" s="1" t="str">
        <f>_xlfn.TEXTBEFORE(Table4[[#This Row],[rxn     upper-bound     lower-bound]]," ")</f>
        <v>ENZLOAD-TALA_c_REV-rt1805</v>
      </c>
      <c r="H2440" s="1">
        <f>_xlfn.NUMBERVALUE(TRIM(_xlfn.TEXTBEFORE(_xlfn.TEXTAFTER(Table4[[#This Row],[rxn     upper-bound     lower-bound]],Table4[[#This Row],[rxn]]),Table4[[#This Row],[lb]],-1)))</f>
        <v>1.16594862</v>
      </c>
      <c r="I2440" s="1" t="str">
        <f>_xlfn.TEXTAFTER(Table4[[#This Row],[rxn     upper-bound     lower-bound]]," ",-1)</f>
        <v>0.00000000</v>
      </c>
    </row>
    <row r="2441" spans="1:9">
      <c r="A2441" s="1" t="s">
        <v>15357</v>
      </c>
      <c r="B2441" s="1" t="str">
        <f>_xlfn.TEXTBEFORE(ENZLOAD[[#This Row],[ENZLOAD (from enz_from_proteome)]]," ")</f>
        <v>ENZLOAD-TAUDO_c_FWD-rt0250</v>
      </c>
      <c r="C2441" s="1">
        <f>_xlfn.NUMBERVALUE(_xlfn.TEXTAFTER(ENZLOAD[[#This Row],[ENZLOAD (from enz_from_proteome)]]," ",-1))</f>
        <v>1.2331262069999999E-8</v>
      </c>
      <c r="F2441" s="1" t="s">
        <v>19050</v>
      </c>
      <c r="G2441" s="1" t="str">
        <f>_xlfn.TEXTBEFORE(Table4[[#This Row],[rxn     upper-bound     lower-bound]]," ")</f>
        <v>ENZLOAD-TAUDO_c_FWD-rt0250</v>
      </c>
      <c r="H2441" s="1">
        <f>_xlfn.NUMBERVALUE(TRIM(_xlfn.TEXTBEFORE(_xlfn.TEXTAFTER(Table4[[#This Row],[rxn     upper-bound     lower-bound]],Table4[[#This Row],[rxn]]),Table4[[#This Row],[lb]],-1)))</f>
        <v>0.99847291999999999</v>
      </c>
      <c r="I2441" s="1" t="str">
        <f>_xlfn.TEXTAFTER(Table4[[#This Row],[rxn     upper-bound     lower-bound]]," ",-1)</f>
        <v>0.00000000</v>
      </c>
    </row>
    <row r="2442" spans="1:9">
      <c r="A2442" s="1" t="s">
        <v>15358</v>
      </c>
      <c r="B2442" s="1" t="str">
        <f>_xlfn.TEXTBEFORE(ENZLOAD[[#This Row],[ENZLOAD (from enz_from_proteome)]]," ")</f>
        <v>ENZLOAD-TAUDO_c_FWD-rt1858</v>
      </c>
      <c r="C2442" s="1">
        <f>_xlfn.NUMBERVALUE(_xlfn.TEXTAFTER(ENZLOAD[[#This Row],[ENZLOAD (from enz_from_proteome)]]," ",-1))</f>
        <v>0</v>
      </c>
      <c r="F2442" s="1" t="s">
        <v>19051</v>
      </c>
      <c r="G2442" s="1" t="str">
        <f>_xlfn.TEXTBEFORE(Table4[[#This Row],[rxn     upper-bound     lower-bound]]," ")</f>
        <v>ENZLOAD-TAUDO_c_FWD-rt1858</v>
      </c>
      <c r="H2442" s="1">
        <f>_xlfn.NUMBERVALUE(TRIM(_xlfn.TEXTBEFORE(_xlfn.TEXTAFTER(Table4[[#This Row],[rxn     upper-bound     lower-bound]],Table4[[#This Row],[rxn]]),Table4[[#This Row],[lb]],-1)))</f>
        <v>1.0274318200000001</v>
      </c>
      <c r="I2442" s="1" t="str">
        <f>_xlfn.TEXTAFTER(Table4[[#This Row],[rxn     upper-bound     lower-bound]]," ",-1)</f>
        <v>0.00000000</v>
      </c>
    </row>
    <row r="2443" spans="1:9">
      <c r="A2443" s="1" t="s">
        <v>15359</v>
      </c>
      <c r="B2443" s="1" t="str">
        <f>_xlfn.TEXTBEFORE(ENZLOAD[[#This Row],[ENZLOAD (from enz_from_proteome)]]," ")</f>
        <v>ENZLOAD-TCHOLAtabc_v_FWD-rt0777</v>
      </c>
      <c r="C2443" s="1">
        <f>_xlfn.NUMBERVALUE(_xlfn.TEXTAFTER(ENZLOAD[[#This Row],[ENZLOAD (from enz_from_proteome)]]," ",-1))</f>
        <v>0</v>
      </c>
      <c r="F2443" s="1" t="s">
        <v>19052</v>
      </c>
      <c r="G2443" s="1" t="str">
        <f>_xlfn.TEXTBEFORE(Table4[[#This Row],[rxn     upper-bound     lower-bound]]," ")</f>
        <v>ENZLOAD-TCHOLAtabc_v_FWD-rt0777</v>
      </c>
      <c r="H2443" s="1">
        <f>_xlfn.NUMBERVALUE(TRIM(_xlfn.TEXTBEFORE(_xlfn.TEXTAFTER(Table4[[#This Row],[rxn     upper-bound     lower-bound]],Table4[[#This Row],[rxn]]),Table4[[#This Row],[lb]],-1)))</f>
        <v>0.29721275000000003</v>
      </c>
      <c r="I2443" s="1" t="str">
        <f>_xlfn.TEXTAFTER(Table4[[#This Row],[rxn     upper-bound     lower-bound]]," ",-1)</f>
        <v>0.00000000</v>
      </c>
    </row>
    <row r="2444" spans="1:9">
      <c r="A2444" s="1" t="s">
        <v>15360</v>
      </c>
      <c r="B2444" s="1" t="str">
        <f>_xlfn.TEXTBEFORE(ENZLOAD[[#This Row],[ENZLOAD (from enz_from_proteome)]]," ")</f>
        <v>ENZLOAD-TCHOLAtabc_v_FWD-rt2898</v>
      </c>
      <c r="C2444" s="1">
        <f>_xlfn.NUMBERVALUE(_xlfn.TEXTAFTER(ENZLOAD[[#This Row],[ENZLOAD (from enz_from_proteome)]]," ",-1))</f>
        <v>9.3088191200000008E-9</v>
      </c>
      <c r="F2444" s="1" t="s">
        <v>19053</v>
      </c>
      <c r="G2444" s="1" t="str">
        <f>_xlfn.TEXTBEFORE(Table4[[#This Row],[rxn     upper-bound     lower-bound]]," ")</f>
        <v>ENZLOAD-TCHOLAtabc_v_FWD-rt2898</v>
      </c>
      <c r="H2444" s="1">
        <f>_xlfn.NUMBERVALUE(TRIM(_xlfn.TEXTBEFORE(_xlfn.TEXTAFTER(Table4[[#This Row],[rxn     upper-bound     lower-bound]],Table4[[#This Row],[rxn]]),Table4[[#This Row],[lb]],-1)))</f>
        <v>0.24920296</v>
      </c>
      <c r="I2444" s="1" t="str">
        <f>_xlfn.TEXTAFTER(Table4[[#This Row],[rxn     upper-bound     lower-bound]]," ",-1)</f>
        <v>0.00000000</v>
      </c>
    </row>
    <row r="2445" spans="1:9">
      <c r="A2445" s="1" t="s">
        <v>15361</v>
      </c>
      <c r="B2445" s="1" t="str">
        <f>_xlfn.TEXTBEFORE(ENZLOAD[[#This Row],[ENZLOAD (from enz_from_proteome)]]," ")</f>
        <v>ENZLOAD-TCHOLAtabc_v_FWD-rt6095</v>
      </c>
      <c r="C2445" s="1">
        <f>_xlfn.NUMBERVALUE(_xlfn.TEXTAFTER(ENZLOAD[[#This Row],[ENZLOAD (from enz_from_proteome)]]," ",-1))</f>
        <v>4.3175498599999998E-8</v>
      </c>
      <c r="F2445" s="1" t="s">
        <v>19054</v>
      </c>
      <c r="G2445" s="1" t="str">
        <f>_xlfn.TEXTBEFORE(Table4[[#This Row],[rxn     upper-bound     lower-bound]]," ")</f>
        <v>ENZLOAD-TCHOLAtabc_v_FWD-rt6095</v>
      </c>
      <c r="H2445" s="1">
        <f>_xlfn.NUMBERVALUE(TRIM(_xlfn.TEXTBEFORE(_xlfn.TEXTAFTER(Table4[[#This Row],[rxn     upper-bound     lower-bound]],Table4[[#This Row],[rxn]]),Table4[[#This Row],[lb]],-1)))</f>
        <v>0.22543376000000001</v>
      </c>
      <c r="I2445" s="1" t="str">
        <f>_xlfn.TEXTAFTER(Table4[[#This Row],[rxn     upper-bound     lower-bound]]," ",-1)</f>
        <v>0.00000000</v>
      </c>
    </row>
    <row r="2446" spans="1:9">
      <c r="A2446" s="1" t="s">
        <v>15362</v>
      </c>
      <c r="B2446" s="1" t="str">
        <f>_xlfn.TEXTBEFORE(ENZLOAD[[#This Row],[ENZLOAD (from enz_from_proteome)]]," ")</f>
        <v>ENZLOAD-TCHOLAtabc_v_FWD-rt6476</v>
      </c>
      <c r="C2446" s="1">
        <f>_xlfn.NUMBERVALUE(_xlfn.TEXTAFTER(ENZLOAD[[#This Row],[ENZLOAD (from enz_from_proteome)]]," ",-1))</f>
        <v>1.7436382134E-7</v>
      </c>
      <c r="F2446" s="1" t="s">
        <v>19055</v>
      </c>
      <c r="G2446" s="1" t="str">
        <f>_xlfn.TEXTBEFORE(Table4[[#This Row],[rxn     upper-bound     lower-bound]]," ")</f>
        <v>ENZLOAD-TCHOLAtabc_v_FWD-rt6476</v>
      </c>
      <c r="H2446" s="1">
        <f>_xlfn.NUMBERVALUE(TRIM(_xlfn.TEXTBEFORE(_xlfn.TEXTAFTER(Table4[[#This Row],[rxn     upper-bound     lower-bound]],Table4[[#This Row],[rxn]]),Table4[[#This Row],[lb]],-1)))</f>
        <v>0.17923736000000001</v>
      </c>
      <c r="I2446" s="1" t="str">
        <f>_xlfn.TEXTAFTER(Table4[[#This Row],[rxn     upper-bound     lower-bound]]," ",-1)</f>
        <v>0.00000000</v>
      </c>
    </row>
    <row r="2447" spans="1:9">
      <c r="A2447" s="1" t="s">
        <v>15363</v>
      </c>
      <c r="B2447" s="1" t="str">
        <f>_xlfn.TEXTBEFORE(ENZLOAD[[#This Row],[ENZLOAD (from enz_from_proteome)]]," ")</f>
        <v>ENZLOAD-TDPDRR_c_FWD-rt3425</v>
      </c>
      <c r="C2447" s="1">
        <f>_xlfn.NUMBERVALUE(_xlfn.TEXTAFTER(ENZLOAD[[#This Row],[ENZLOAD (from enz_from_proteome)]]," ",-1))</f>
        <v>1.03840271893E-6</v>
      </c>
      <c r="F2447" s="1" t="s">
        <v>19056</v>
      </c>
      <c r="G2447" s="1" t="str">
        <f>_xlfn.TEXTBEFORE(Table4[[#This Row],[rxn     upper-bound     lower-bound]]," ")</f>
        <v>ENZLOAD-TDPDRR_c_FWD-rt3425</v>
      </c>
      <c r="H2447" s="1">
        <f>_xlfn.NUMBERVALUE(TRIM(_xlfn.TEXTBEFORE(_xlfn.TEXTAFTER(Table4[[#This Row],[rxn     upper-bound     lower-bound]],Table4[[#This Row],[rxn]]),Table4[[#This Row],[lb]],-1)))</f>
        <v>1.2769214</v>
      </c>
      <c r="I2447" s="1" t="str">
        <f>_xlfn.TEXTAFTER(Table4[[#This Row],[rxn     upper-bound     lower-bound]]," ",-1)</f>
        <v>0.00000000</v>
      </c>
    </row>
    <row r="2448" spans="1:9">
      <c r="A2448" s="1" t="s">
        <v>15364</v>
      </c>
      <c r="B2448" s="1" t="str">
        <f>_xlfn.TEXTBEFORE(ENZLOAD[[#This Row],[ENZLOAD (from enz_from_proteome)]]," ")</f>
        <v>ENZLOAD-THFGLUS_c_FWD-rt6435</v>
      </c>
      <c r="C2448" s="1">
        <f>_xlfn.NUMBERVALUE(_xlfn.TEXTAFTER(ENZLOAD[[#This Row],[ENZLOAD (from enz_from_proteome)]]," ",-1))</f>
        <v>4.9363711135000002E-7</v>
      </c>
      <c r="F2448" s="1" t="s">
        <v>19057</v>
      </c>
      <c r="G2448" s="1" t="str">
        <f>_xlfn.TEXTBEFORE(Table4[[#This Row],[rxn     upper-bound     lower-bound]]," ")</f>
        <v>ENZLOAD-THFGLUS_c_FWD-rt6435</v>
      </c>
      <c r="H2448" s="1">
        <f>_xlfn.NUMBERVALUE(TRIM(_xlfn.TEXTBEFORE(_xlfn.TEXTAFTER(Table4[[#This Row],[rxn     upper-bound     lower-bound]],Table4[[#This Row],[rxn]]),Table4[[#This Row],[lb]],-1)))</f>
        <v>0.72979338000000005</v>
      </c>
      <c r="I2448" s="1" t="str">
        <f>_xlfn.TEXTAFTER(Table4[[#This Row],[rxn     upper-bound     lower-bound]]," ",-1)</f>
        <v>0.00000000</v>
      </c>
    </row>
    <row r="2449" spans="1:9">
      <c r="A2449" s="1" t="s">
        <v>15365</v>
      </c>
      <c r="B2449" s="1" t="str">
        <f>_xlfn.TEXTBEFORE(ENZLOAD[[#This Row],[ENZLOAD (from enz_from_proteome)]]," ")</f>
        <v>ENZLOAD-THFGLUS_c_REV-rt6435</v>
      </c>
      <c r="C2449" s="1">
        <f>_xlfn.NUMBERVALUE(_xlfn.TEXTAFTER(ENZLOAD[[#This Row],[ENZLOAD (from enz_from_proteome)]]," ",-1))</f>
        <v>4.9363711135000002E-7</v>
      </c>
      <c r="F2449" s="1" t="s">
        <v>19058</v>
      </c>
      <c r="G2449" s="1" t="str">
        <f>_xlfn.TEXTBEFORE(Table4[[#This Row],[rxn     upper-bound     lower-bound]]," ")</f>
        <v>ENZLOAD-THFGLUS_c_REV-rt6435</v>
      </c>
      <c r="H2449" s="1">
        <f>_xlfn.NUMBERVALUE(TRIM(_xlfn.TEXTBEFORE(_xlfn.TEXTAFTER(Table4[[#This Row],[rxn     upper-bound     lower-bound]],Table4[[#This Row],[rxn]]),Table4[[#This Row],[lb]],-1)))</f>
        <v>0.72979338000000005</v>
      </c>
      <c r="I2449" s="1" t="str">
        <f>_xlfn.TEXTAFTER(Table4[[#This Row],[rxn     upper-bound     lower-bound]]," ",-1)</f>
        <v>0.00000000</v>
      </c>
    </row>
    <row r="2450" spans="1:9">
      <c r="A2450" s="1" t="s">
        <v>15366</v>
      </c>
      <c r="B2450" s="1" t="str">
        <f>_xlfn.TEXTBEFORE(ENZLOAD[[#This Row],[ENZLOAD (from enz_from_proteome)]]," ")</f>
        <v>ENZLOAD-THIORDXi_m_FWD-rt0553</v>
      </c>
      <c r="C2450" s="1">
        <f>_xlfn.NUMBERVALUE(_xlfn.TEXTAFTER(ENZLOAD[[#This Row],[ENZLOAD (from enz_from_proteome)]]," ",-1))</f>
        <v>1.9200252540070001E-5</v>
      </c>
      <c r="F2450" s="1" t="s">
        <v>19059</v>
      </c>
      <c r="G2450" s="1" t="str">
        <f>_xlfn.TEXTBEFORE(Table4[[#This Row],[rxn     upper-bound     lower-bound]]," ")</f>
        <v>ENZLOAD-THIORDXi_m_FWD-rt0553</v>
      </c>
      <c r="H2450" s="1">
        <f>_xlfn.NUMBERVALUE(TRIM(_xlfn.TEXTBEFORE(_xlfn.TEXTAFTER(Table4[[#This Row],[rxn     upper-bound     lower-bound]],Table4[[#This Row],[rxn]]),Table4[[#This Row],[lb]],-1)))</f>
        <v>3.6245683099999999</v>
      </c>
      <c r="I2450" s="1" t="str">
        <f>_xlfn.TEXTAFTER(Table4[[#This Row],[rxn     upper-bound     lower-bound]]," ",-1)</f>
        <v>0.00000000</v>
      </c>
    </row>
    <row r="2451" spans="1:9">
      <c r="A2451" s="1" t="s">
        <v>15367</v>
      </c>
      <c r="B2451" s="1" t="str">
        <f>_xlfn.TEXTBEFORE(ENZLOAD[[#This Row],[ENZLOAD (from enz_from_proteome)]]," ")</f>
        <v>ENZLOAD-THIORDXi_n_FWD-rt6669</v>
      </c>
      <c r="C2451" s="1">
        <f>_xlfn.NUMBERVALUE(_xlfn.TEXTAFTER(ENZLOAD[[#This Row],[ENZLOAD (from enz_from_proteome)]]," ",-1))</f>
        <v>1.4609872552000001E-7</v>
      </c>
      <c r="F2451" s="1" t="s">
        <v>19060</v>
      </c>
      <c r="G2451" s="1" t="str">
        <f>_xlfn.TEXTBEFORE(Table4[[#This Row],[rxn     upper-bound     lower-bound]]," ")</f>
        <v>ENZLOAD-THIORDXi_n_FWD-rt6669</v>
      </c>
      <c r="H2451" s="1">
        <f>_xlfn.NUMBERVALUE(TRIM(_xlfn.TEXTBEFORE(_xlfn.TEXTAFTER(Table4[[#This Row],[rxn     upper-bound     lower-bound]],Table4[[#This Row],[rxn]]),Table4[[#This Row],[lb]],-1)))</f>
        <v>1.4186957200000001</v>
      </c>
      <c r="I2451" s="1" t="str">
        <f>_xlfn.TEXTAFTER(Table4[[#This Row],[rxn     upper-bound     lower-bound]]," ",-1)</f>
        <v>0.00000000</v>
      </c>
    </row>
    <row r="2452" spans="1:9">
      <c r="A2452" s="1" t="s">
        <v>15368</v>
      </c>
      <c r="B2452" s="1" t="str">
        <f>_xlfn.TEXTBEFORE(ENZLOAD[[#This Row],[ENZLOAD (from enz_from_proteome)]]," ")</f>
        <v>ENZLOAD-THIORDXi_x_FWD-rt4894</v>
      </c>
      <c r="C2452" s="1">
        <f>_xlfn.NUMBERVALUE(_xlfn.TEXTAFTER(ENZLOAD[[#This Row],[ENZLOAD (from enz_from_proteome)]]," ",-1))</f>
        <v>8.5741149197999998E-7</v>
      </c>
      <c r="F2452" s="1" t="s">
        <v>19061</v>
      </c>
      <c r="G2452" s="1" t="str">
        <f>_xlfn.TEXTBEFORE(Table4[[#This Row],[rxn     upper-bound     lower-bound]]," ")</f>
        <v>ENZLOAD-THIORDXi_x_FWD-rt4894</v>
      </c>
      <c r="H2452" s="1">
        <f>_xlfn.NUMBERVALUE(TRIM(_xlfn.TEXTBEFORE(_xlfn.TEXTAFTER(Table4[[#This Row],[rxn     upper-bound     lower-bound]],Table4[[#This Row],[rxn]]),Table4[[#This Row],[lb]],-1)))</f>
        <v>1.1690796800000001</v>
      </c>
      <c r="I2452" s="1" t="str">
        <f>_xlfn.TEXTAFTER(Table4[[#This Row],[rxn     upper-bound     lower-bound]]," ",-1)</f>
        <v>0.00000000</v>
      </c>
    </row>
    <row r="2453" spans="1:9">
      <c r="A2453" s="1" t="s">
        <v>15369</v>
      </c>
      <c r="B2453" s="1" t="str">
        <f>_xlfn.TEXTBEFORE(ENZLOAD[[#This Row],[ENZLOAD (from enz_from_proteome)]]," ")</f>
        <v>ENZLOAD-THMP_c_FWD-rt2517_c</v>
      </c>
      <c r="C2453" s="1">
        <f>_xlfn.NUMBERVALUE(_xlfn.TEXTAFTER(ENZLOAD[[#This Row],[ENZLOAD (from enz_from_proteome)]]," ",-1))</f>
        <v>4.4209242570000002E-8</v>
      </c>
      <c r="F2453" s="1" t="s">
        <v>19062</v>
      </c>
      <c r="G2453" s="1" t="str">
        <f>_xlfn.TEXTBEFORE(Table4[[#This Row],[rxn     upper-bound     lower-bound]]," ")</f>
        <v>ENZLOAD-THMP_c_FWD-rt2517_c</v>
      </c>
      <c r="H2453" s="1">
        <f>_xlfn.NUMBERVALUE(TRIM(_xlfn.TEXTBEFORE(_xlfn.TEXTAFTER(Table4[[#This Row],[rxn     upper-bound     lower-bound]],Table4[[#This Row],[rxn]]),Table4[[#This Row],[lb]],-1)))</f>
        <v>0.68233997000000002</v>
      </c>
      <c r="I2453" s="1" t="str">
        <f>_xlfn.TEXTAFTER(Table4[[#This Row],[rxn     upper-bound     lower-bound]]," ",-1)</f>
        <v>0.00000000</v>
      </c>
    </row>
    <row r="2454" spans="1:9">
      <c r="A2454" s="1" t="s">
        <v>15370</v>
      </c>
      <c r="B2454" s="1" t="str">
        <f>_xlfn.TEXTBEFORE(ENZLOAD[[#This Row],[ENZLOAD (from enz_from_proteome)]]," ")</f>
        <v>ENZLOAD-THRA2_c_FWD-rt0854</v>
      </c>
      <c r="C2454" s="1">
        <f>_xlfn.NUMBERVALUE(_xlfn.TEXTAFTER(ENZLOAD[[#This Row],[ENZLOAD (from enz_from_proteome)]]," ",-1))</f>
        <v>1.0948266017E-7</v>
      </c>
      <c r="F2454" s="1" t="s">
        <v>19063</v>
      </c>
      <c r="G2454" s="1" t="str">
        <f>_xlfn.TEXTBEFORE(Table4[[#This Row],[rxn     upper-bound     lower-bound]]," ")</f>
        <v>ENZLOAD-THRA_c_FWD-rt0854</v>
      </c>
      <c r="H2454" s="1">
        <f>_xlfn.NUMBERVALUE(TRIM(_xlfn.TEXTBEFORE(_xlfn.TEXTAFTER(Table4[[#This Row],[rxn     upper-bound     lower-bound]],Table4[[#This Row],[rxn]]),Table4[[#This Row],[lb]],-1)))</f>
        <v>0.90886252999999995</v>
      </c>
      <c r="I2454" s="1" t="str">
        <f>_xlfn.TEXTAFTER(Table4[[#This Row],[rxn     upper-bound     lower-bound]]," ",-1)</f>
        <v>0.00000000</v>
      </c>
    </row>
    <row r="2455" spans="1:9">
      <c r="A2455" s="1" t="s">
        <v>15371</v>
      </c>
      <c r="B2455" s="1" t="str">
        <f>_xlfn.TEXTBEFORE(ENZLOAD[[#This Row],[ENZLOAD (from enz_from_proteome)]]," ")</f>
        <v>ENZLOAD-THRA_c_FWD-rt0854</v>
      </c>
      <c r="C2455" s="1">
        <f>_xlfn.NUMBERVALUE(_xlfn.TEXTAFTER(ENZLOAD[[#This Row],[ENZLOAD (from enz_from_proteome)]]," ",-1))</f>
        <v>1.0948266017E-7</v>
      </c>
      <c r="F2455" s="1" t="s">
        <v>19064</v>
      </c>
      <c r="G2455" s="1" t="str">
        <f>_xlfn.TEXTBEFORE(Table4[[#This Row],[rxn     upper-bound     lower-bound]]," ")</f>
        <v>ENZLOAD-THRA_c_FWD-rt7814</v>
      </c>
      <c r="H2455" s="1">
        <f>_xlfn.NUMBERVALUE(TRIM(_xlfn.TEXTBEFORE(_xlfn.TEXTAFTER(Table4[[#This Row],[rxn     upper-bound     lower-bound]],Table4[[#This Row],[rxn]]),Table4[[#This Row],[lb]],-1)))</f>
        <v>1.06854326</v>
      </c>
      <c r="I2455" s="1" t="str">
        <f>_xlfn.TEXTAFTER(Table4[[#This Row],[rxn     upper-bound     lower-bound]]," ",-1)</f>
        <v>0.00000000</v>
      </c>
    </row>
    <row r="2456" spans="1:9">
      <c r="A2456" s="1" t="s">
        <v>15372</v>
      </c>
      <c r="B2456" s="1" t="str">
        <f>_xlfn.TEXTBEFORE(ENZLOAD[[#This Row],[ENZLOAD (from enz_from_proteome)]]," ")</f>
        <v>ENZLOAD-THRA_c_FWD-rt7814</v>
      </c>
      <c r="C2456" s="1">
        <f>_xlfn.NUMBERVALUE(_xlfn.TEXTAFTER(ENZLOAD[[#This Row],[ENZLOAD (from enz_from_proteome)]]," ",-1))</f>
        <v>8.9331097188999898E-7</v>
      </c>
      <c r="F2456" s="1" t="s">
        <v>19065</v>
      </c>
      <c r="G2456" s="1" t="str">
        <f>_xlfn.TEXTBEFORE(Table4[[#This Row],[rxn     upper-bound     lower-bound]]," ")</f>
        <v>ENZLOAD-THRA2_c_FWD-rt0854</v>
      </c>
      <c r="H2456" s="1">
        <f>_xlfn.NUMBERVALUE(TRIM(_xlfn.TEXTBEFORE(_xlfn.TEXTAFTER(Table4[[#This Row],[rxn     upper-bound     lower-bound]],Table4[[#This Row],[rxn]]),Table4[[#This Row],[lb]],-1)))</f>
        <v>0.90886252999999995</v>
      </c>
      <c r="I2456" s="1" t="str">
        <f>_xlfn.TEXTAFTER(Table4[[#This Row],[rxn     upper-bound     lower-bound]]," ",-1)</f>
        <v>0.00000000</v>
      </c>
    </row>
    <row r="2457" spans="1:9">
      <c r="A2457" s="1" t="s">
        <v>15373</v>
      </c>
      <c r="B2457" s="1" t="str">
        <f>_xlfn.TEXTBEFORE(ENZLOAD[[#This Row],[ENZLOAD (from enz_from_proteome)]]," ")</f>
        <v>ENZLOAD-THRD_L_m_FWD-rt0848_m</v>
      </c>
      <c r="C2457" s="1">
        <f>_xlfn.NUMBERVALUE(_xlfn.TEXTAFTER(ENZLOAD[[#This Row],[ENZLOAD (from enz_from_proteome)]]," ",-1))</f>
        <v>1.7102846892000001E-7</v>
      </c>
      <c r="F2457" s="1" t="s">
        <v>19066</v>
      </c>
      <c r="G2457" s="1" t="str">
        <f>_xlfn.TEXTBEFORE(Table4[[#This Row],[rxn     upper-bound     lower-bound]]," ")</f>
        <v>ENZLOAD-THRD_L_m_FWD-rt0848_m</v>
      </c>
      <c r="H2457" s="1">
        <f>_xlfn.NUMBERVALUE(TRIM(_xlfn.TEXTBEFORE(_xlfn.TEXTAFTER(Table4[[#This Row],[rxn     upper-bound     lower-bound]],Table4[[#This Row],[rxn]]),Table4[[#This Row],[lb]],-1)))</f>
        <v>1.21640671</v>
      </c>
      <c r="I2457" s="1" t="str">
        <f>_xlfn.TEXTAFTER(Table4[[#This Row],[rxn     upper-bound     lower-bound]]," ",-1)</f>
        <v>0.00000000</v>
      </c>
    </row>
    <row r="2458" spans="1:9">
      <c r="A2458" s="1" t="s">
        <v>15374</v>
      </c>
      <c r="B2458" s="1" t="str">
        <f>_xlfn.TEXTBEFORE(ENZLOAD[[#This Row],[ENZLOAD (from enz_from_proteome)]]," ")</f>
        <v>ENZLOAD-THRD_L_m_FWD-rt3541</v>
      </c>
      <c r="C2458" s="1">
        <f>_xlfn.NUMBERVALUE(_xlfn.TEXTAFTER(ENZLOAD[[#This Row],[ENZLOAD (from enz_from_proteome)]]," ",-1))</f>
        <v>3.9787893104000002E-7</v>
      </c>
      <c r="F2458" s="1" t="s">
        <v>19067</v>
      </c>
      <c r="G2458" s="1" t="str">
        <f>_xlfn.TEXTBEFORE(Table4[[#This Row],[rxn     upper-bound     lower-bound]]," ")</f>
        <v>ENZLOAD-THRD_L_m_FWD-rt3541</v>
      </c>
      <c r="H2458" s="1">
        <f>_xlfn.NUMBERVALUE(TRIM(_xlfn.TEXTBEFORE(_xlfn.TEXTAFTER(Table4[[#This Row],[rxn     upper-bound     lower-bound]],Table4[[#This Row],[rxn]]),Table4[[#This Row],[lb]],-1)))</f>
        <v>0.63074668</v>
      </c>
      <c r="I2458" s="1" t="str">
        <f>_xlfn.TEXTAFTER(Table4[[#This Row],[rxn     upper-bound     lower-bound]]," ",-1)</f>
        <v>0.00000000</v>
      </c>
    </row>
    <row r="2459" spans="1:9">
      <c r="A2459" s="1" t="s">
        <v>15375</v>
      </c>
      <c r="B2459" s="1" t="str">
        <f>_xlfn.TEXTBEFORE(ENZLOAD[[#This Row],[ENZLOAD (from enz_from_proteome)]]," ")</f>
        <v>ENZLOAD-THRS_c_FWD-rt1374</v>
      </c>
      <c r="C2459" s="1">
        <f>_xlfn.NUMBERVALUE(_xlfn.TEXTAFTER(ENZLOAD[[#This Row],[ENZLOAD (from enz_from_proteome)]]," ",-1))</f>
        <v>2.25250594055999E-6</v>
      </c>
      <c r="F2459" s="1" t="s">
        <v>19068</v>
      </c>
      <c r="G2459" s="1" t="str">
        <f>_xlfn.TEXTBEFORE(Table4[[#This Row],[rxn     upper-bound     lower-bound]]," ")</f>
        <v>ENZLOAD-THRS_c_FWD-rt1374</v>
      </c>
      <c r="H2459" s="1">
        <f>_xlfn.NUMBERVALUE(TRIM(_xlfn.TEXTBEFORE(_xlfn.TEXTAFTER(Table4[[#This Row],[rxn     upper-bound     lower-bound]],Table4[[#This Row],[rxn]]),Table4[[#This Row],[lb]],-1)))</f>
        <v>0.64924302</v>
      </c>
      <c r="I2459" s="1" t="str">
        <f>_xlfn.TEXTAFTER(Table4[[#This Row],[rxn     upper-bound     lower-bound]]," ",-1)</f>
        <v>0.00000000</v>
      </c>
    </row>
    <row r="2460" spans="1:9">
      <c r="A2460" s="1" t="s">
        <v>15376</v>
      </c>
      <c r="B2460" s="1" t="str">
        <f>_xlfn.TEXTBEFORE(ENZLOAD[[#This Row],[ENZLOAD (from enz_from_proteome)]]," ")</f>
        <v>ENZLOAD-THRTRS_c_FWD-rt7480</v>
      </c>
      <c r="C2460" s="1">
        <f>_xlfn.NUMBERVALUE(_xlfn.TEXTAFTER(ENZLOAD[[#This Row],[ENZLOAD (from enz_from_proteome)]]," ",-1))</f>
        <v>2.0986618297099998E-6</v>
      </c>
      <c r="F2460" s="1" t="s">
        <v>19069</v>
      </c>
      <c r="G2460" s="1" t="str">
        <f>_xlfn.TEXTBEFORE(Table4[[#This Row],[rxn     upper-bound     lower-bound]]," ")</f>
        <v>ENZLOAD-THRtps_e_FWD-rt5861</v>
      </c>
      <c r="H2460" s="1">
        <f>_xlfn.NUMBERVALUE(TRIM(_xlfn.TEXTBEFORE(_xlfn.TEXTAFTER(Table4[[#This Row],[rxn     upper-bound     lower-bound]],Table4[[#This Row],[rxn]]),Table4[[#This Row],[lb]],-1)))</f>
        <v>0.66013560000000004</v>
      </c>
      <c r="I2460" s="1" t="str">
        <f>_xlfn.TEXTAFTER(Table4[[#This Row],[rxn     upper-bound     lower-bound]]," ",-1)</f>
        <v>0.00000000</v>
      </c>
    </row>
    <row r="2461" spans="1:9">
      <c r="A2461" s="1" t="s">
        <v>15377</v>
      </c>
      <c r="B2461" s="1" t="str">
        <f>_xlfn.TEXTBEFORE(ENZLOAD[[#This Row],[ENZLOAD (from enz_from_proteome)]]," ")</f>
        <v>ENZLOAD-THRtps_e_FWD-rt5861</v>
      </c>
      <c r="C2461" s="1">
        <f>_xlfn.NUMBERVALUE(_xlfn.TEXTAFTER(ENZLOAD[[#This Row],[ENZLOAD (from enz_from_proteome)]]," ",-1))</f>
        <v>0</v>
      </c>
      <c r="F2461" s="1" t="s">
        <v>19070</v>
      </c>
      <c r="G2461" s="1" t="str">
        <f>_xlfn.TEXTBEFORE(Table4[[#This Row],[rxn     upper-bound     lower-bound]]," ")</f>
        <v>ENZLOAD-THRtps_e_REV-rt5861</v>
      </c>
      <c r="H2461" s="1">
        <f>_xlfn.NUMBERVALUE(TRIM(_xlfn.TEXTBEFORE(_xlfn.TEXTAFTER(Table4[[#This Row],[rxn     upper-bound     lower-bound]],Table4[[#This Row],[rxn]]),Table4[[#This Row],[lb]],-1)))</f>
        <v>0.66013560000000004</v>
      </c>
      <c r="I2461" s="1" t="str">
        <f>_xlfn.TEXTAFTER(Table4[[#This Row],[rxn     upper-bound     lower-bound]]," ",-1)</f>
        <v>0.00000000</v>
      </c>
    </row>
    <row r="2462" spans="1:9">
      <c r="A2462" s="1" t="s">
        <v>15378</v>
      </c>
      <c r="B2462" s="1" t="str">
        <f>_xlfn.TEXTBEFORE(ENZLOAD[[#This Row],[ENZLOAD (from enz_from_proteome)]]," ")</f>
        <v>ENZLOAD-THRtps_e_REV-rt5861</v>
      </c>
      <c r="C2462" s="1">
        <f>_xlfn.NUMBERVALUE(_xlfn.TEXTAFTER(ENZLOAD[[#This Row],[ENZLOAD (from enz_from_proteome)]]," ",-1))</f>
        <v>0</v>
      </c>
      <c r="F2462" s="1" t="s">
        <v>19071</v>
      </c>
      <c r="G2462" s="1" t="str">
        <f>_xlfn.TEXTBEFORE(Table4[[#This Row],[rxn     upper-bound     lower-bound]]," ")</f>
        <v>ENZLOAD-THRTRS_c_FWD-rt7480</v>
      </c>
      <c r="H2462" s="1">
        <f>_xlfn.NUMBERVALUE(TRIM(_xlfn.TEXTBEFORE(_xlfn.TEXTAFTER(Table4[[#This Row],[rxn     upper-bound     lower-bound]],Table4[[#This Row],[rxn]]),Table4[[#This Row],[lb]],-1)))</f>
        <v>0.48191446999999998</v>
      </c>
      <c r="I2462" s="1" t="str">
        <f>_xlfn.TEXTAFTER(Table4[[#This Row],[rxn     upper-bound     lower-bound]]," ",-1)</f>
        <v>0.00000000</v>
      </c>
    </row>
    <row r="2463" spans="1:9">
      <c r="A2463" s="1" t="s">
        <v>15379</v>
      </c>
      <c r="B2463" s="1" t="str">
        <f>_xlfn.TEXTBEFORE(ENZLOAD[[#This Row],[ENZLOAD (from enz_from_proteome)]]," ")</f>
        <v>ENZLOAD-TKT1_c_FWD-rt7263_c</v>
      </c>
      <c r="C2463" s="1">
        <f>_xlfn.NUMBERVALUE(_xlfn.TEXTAFTER(ENZLOAD[[#This Row],[ENZLOAD (from enz_from_proteome)]]," ",-1))</f>
        <v>1.9352831989699999E-6</v>
      </c>
      <c r="F2463" s="1" t="s">
        <v>19072</v>
      </c>
      <c r="G2463" s="1" t="str">
        <f>_xlfn.TEXTBEFORE(Table4[[#This Row],[rxn     upper-bound     lower-bound]]," ")</f>
        <v>ENZLOAD-TKT1_c_FWD-rt7263_c</v>
      </c>
      <c r="H2463" s="1">
        <f>_xlfn.NUMBERVALUE(TRIM(_xlfn.TEXTBEFORE(_xlfn.TEXTAFTER(Table4[[#This Row],[rxn     upper-bound     lower-bound]],Table4[[#This Row],[rxn]]),Table4[[#This Row],[lb]],-1)))</f>
        <v>0.28643421000000002</v>
      </c>
      <c r="I2463" s="1" t="str">
        <f>_xlfn.TEXTAFTER(Table4[[#This Row],[rxn     upper-bound     lower-bound]]," ",-1)</f>
        <v>0.00000000</v>
      </c>
    </row>
    <row r="2464" spans="1:9">
      <c r="A2464" s="1" t="s">
        <v>15380</v>
      </c>
      <c r="B2464" s="1" t="str">
        <f>_xlfn.TEXTBEFORE(ENZLOAD[[#This Row],[ENZLOAD (from enz_from_proteome)]]," ")</f>
        <v>ENZLOAD-TKT1_c_REV-rt7263_c</v>
      </c>
      <c r="C2464" s="1">
        <f>_xlfn.NUMBERVALUE(_xlfn.TEXTAFTER(ENZLOAD[[#This Row],[ENZLOAD (from enz_from_proteome)]]," ",-1))</f>
        <v>1.9352831989699999E-6</v>
      </c>
      <c r="F2464" s="1" t="s">
        <v>19073</v>
      </c>
      <c r="G2464" s="1" t="str">
        <f>_xlfn.TEXTBEFORE(Table4[[#This Row],[rxn     upper-bound     lower-bound]]," ")</f>
        <v>ENZLOAD-TKT1_c_REV-rt7263_c</v>
      </c>
      <c r="H2464" s="1">
        <f>_xlfn.NUMBERVALUE(TRIM(_xlfn.TEXTBEFORE(_xlfn.TEXTAFTER(Table4[[#This Row],[rxn     upper-bound     lower-bound]],Table4[[#This Row],[rxn]]),Table4[[#This Row],[lb]],-1)))</f>
        <v>0.28643421000000002</v>
      </c>
      <c r="I2464" s="1" t="str">
        <f>_xlfn.TEXTAFTER(Table4[[#This Row],[rxn     upper-bound     lower-bound]]," ",-1)</f>
        <v>0.00000000</v>
      </c>
    </row>
    <row r="2465" spans="1:9">
      <c r="A2465" s="1" t="s">
        <v>15381</v>
      </c>
      <c r="B2465" s="1" t="str">
        <f>_xlfn.TEXTBEFORE(ENZLOAD[[#This Row],[ENZLOAD (from enz_from_proteome)]]," ")</f>
        <v>ENZLOAD-TKT2_c_FWD-rt7263_c</v>
      </c>
      <c r="C2465" s="1">
        <f>_xlfn.NUMBERVALUE(_xlfn.TEXTAFTER(ENZLOAD[[#This Row],[ENZLOAD (from enz_from_proteome)]]," ",-1))</f>
        <v>1.9352831989699999E-6</v>
      </c>
      <c r="F2465" s="1" t="s">
        <v>19074</v>
      </c>
      <c r="G2465" s="1" t="str">
        <f>_xlfn.TEXTBEFORE(Table4[[#This Row],[rxn     upper-bound     lower-bound]]," ")</f>
        <v>ENZLOAD-TKT2_c_FWD-rt7263_c</v>
      </c>
      <c r="H2465" s="1">
        <f>_xlfn.NUMBERVALUE(TRIM(_xlfn.TEXTBEFORE(_xlfn.TEXTAFTER(Table4[[#This Row],[rxn     upper-bound     lower-bound]],Table4[[#This Row],[rxn]]),Table4[[#This Row],[lb]],-1)))</f>
        <v>0.28643421000000002</v>
      </c>
      <c r="I2465" s="1" t="str">
        <f>_xlfn.TEXTAFTER(Table4[[#This Row],[rxn     upper-bound     lower-bound]]," ",-1)</f>
        <v>0.00000000</v>
      </c>
    </row>
    <row r="2466" spans="1:9">
      <c r="A2466" s="1" t="s">
        <v>15382</v>
      </c>
      <c r="B2466" s="1" t="str">
        <f>_xlfn.TEXTBEFORE(ENZLOAD[[#This Row],[ENZLOAD (from enz_from_proteome)]]," ")</f>
        <v>ENZLOAD-TKT2_c_REV-rt7263_c</v>
      </c>
      <c r="C2466" s="1">
        <f>_xlfn.NUMBERVALUE(_xlfn.TEXTAFTER(ENZLOAD[[#This Row],[ENZLOAD (from enz_from_proteome)]]," ",-1))</f>
        <v>1.9352831989699999E-6</v>
      </c>
      <c r="F2466" s="1" t="s">
        <v>19075</v>
      </c>
      <c r="G2466" s="1" t="str">
        <f>_xlfn.TEXTBEFORE(Table4[[#This Row],[rxn     upper-bound     lower-bound]]," ")</f>
        <v>ENZLOAD-TKT2_c_REV-rt7263_c</v>
      </c>
      <c r="H2466" s="1">
        <f>_xlfn.NUMBERVALUE(TRIM(_xlfn.TEXTBEFORE(_xlfn.TEXTAFTER(Table4[[#This Row],[rxn     upper-bound     lower-bound]],Table4[[#This Row],[rxn]]),Table4[[#This Row],[lb]],-1)))</f>
        <v>0.28643421000000002</v>
      </c>
      <c r="I2466" s="1" t="str">
        <f>_xlfn.TEXTAFTER(Table4[[#This Row],[rxn     upper-bound     lower-bound]]," ",-1)</f>
        <v>0.00000000</v>
      </c>
    </row>
    <row r="2467" spans="1:9">
      <c r="A2467" s="1" t="s">
        <v>15383</v>
      </c>
      <c r="B2467" s="1" t="str">
        <f>_xlfn.TEXTBEFORE(ENZLOAD[[#This Row],[ENZLOAD (from enz_from_proteome)]]," ")</f>
        <v>ENZLOAD-TMABADH_m_FWD-rt7955_m</v>
      </c>
      <c r="C2467" s="1">
        <f>_xlfn.NUMBERVALUE(_xlfn.TEXTAFTER(ENZLOAD[[#This Row],[ENZLOAD (from enz_from_proteome)]]," ",-1))</f>
        <v>3.7180220466000001E-7</v>
      </c>
      <c r="F2467" s="1" t="s">
        <v>19076</v>
      </c>
      <c r="G2467" s="1" t="str">
        <f>_xlfn.TEXTBEFORE(Table4[[#This Row],[rxn     upper-bound     lower-bound]]," ")</f>
        <v>ENZLOAD-TMABADH_m_FWD-rt7955_m</v>
      </c>
      <c r="H2467" s="1">
        <f>_xlfn.NUMBERVALUE(TRIM(_xlfn.TEXTBEFORE(_xlfn.TEXTAFTER(Table4[[#This Row],[rxn     upper-bound     lower-bound]],Table4[[#This Row],[rxn]]),Table4[[#This Row],[lb]],-1)))</f>
        <v>0.77345233999999996</v>
      </c>
      <c r="I2467" s="1" t="str">
        <f>_xlfn.TEXTAFTER(Table4[[#This Row],[rxn     upper-bound     lower-bound]]," ",-1)</f>
        <v>0.00000000</v>
      </c>
    </row>
    <row r="2468" spans="1:9">
      <c r="A2468" s="1" t="s">
        <v>15384</v>
      </c>
      <c r="B2468" s="1" t="str">
        <f>_xlfn.TEXTBEFORE(ENZLOAD[[#This Row],[ENZLOAD (from enz_from_proteome)]]," ")</f>
        <v>ENZLOAD-TMDPK_c_FWD-rt8116</v>
      </c>
      <c r="C2468" s="1">
        <f>_xlfn.NUMBERVALUE(_xlfn.TEXTAFTER(ENZLOAD[[#This Row],[ENZLOAD (from enz_from_proteome)]]," ",-1))</f>
        <v>3.9403592399999997E-9</v>
      </c>
      <c r="F2468" s="1" t="s">
        <v>19077</v>
      </c>
      <c r="G2468" s="1" t="str">
        <f>_xlfn.TEXTBEFORE(Table4[[#This Row],[rxn     upper-bound     lower-bound]]," ")</f>
        <v>ENZLOAD-TMDPK_c_FWD-rt8116</v>
      </c>
      <c r="H2468" s="1">
        <f>_xlfn.NUMBERVALUE(TRIM(_xlfn.TEXTBEFORE(_xlfn.TEXTAFTER(Table4[[#This Row],[rxn     upper-bound     lower-bound]],Table4[[#This Row],[rxn]]),Table4[[#This Row],[lb]],-1)))</f>
        <v>1.3918475400000001</v>
      </c>
      <c r="I2468" s="1" t="str">
        <f>_xlfn.TEXTAFTER(Table4[[#This Row],[rxn     upper-bound     lower-bound]]," ",-1)</f>
        <v>0.00000000</v>
      </c>
    </row>
    <row r="2469" spans="1:9">
      <c r="A2469" s="1" t="s">
        <v>15385</v>
      </c>
      <c r="B2469" s="1" t="str">
        <f>_xlfn.TEXTBEFORE(ENZLOAD[[#This Row],[ENZLOAD (from enz_from_proteome)]]," ")</f>
        <v>ENZLOAD-TMDPPK_c_FWD-rt8116</v>
      </c>
      <c r="C2469" s="1">
        <f>_xlfn.NUMBERVALUE(_xlfn.TEXTAFTER(ENZLOAD[[#This Row],[ENZLOAD (from enz_from_proteome)]]," ",-1))</f>
        <v>3.9403592399999997E-9</v>
      </c>
      <c r="F2469" s="1" t="s">
        <v>19078</v>
      </c>
      <c r="G2469" s="1" t="str">
        <f>_xlfn.TEXTBEFORE(Table4[[#This Row],[rxn     upper-bound     lower-bound]]," ")</f>
        <v>ENZLOAD-TMDPPK_c_FWD-rt8116</v>
      </c>
      <c r="H2469" s="1">
        <f>_xlfn.NUMBERVALUE(TRIM(_xlfn.TEXTBEFORE(_xlfn.TEXTAFTER(Table4[[#This Row],[rxn     upper-bound     lower-bound]],Table4[[#This Row],[rxn]]),Table4[[#This Row],[lb]],-1)))</f>
        <v>1.3918475400000001</v>
      </c>
      <c r="I2469" s="1" t="str">
        <f>_xlfn.TEXTAFTER(Table4[[#This Row],[rxn     upper-bound     lower-bound]]," ",-1)</f>
        <v>0.00000000</v>
      </c>
    </row>
    <row r="2470" spans="1:9">
      <c r="A2470" s="1" t="s">
        <v>15386</v>
      </c>
      <c r="B2470" s="1" t="str">
        <f>_xlfn.TEXTBEFORE(ENZLOAD[[#This Row],[ENZLOAD (from enz_from_proteome)]]," ")</f>
        <v>ENZLOAD-TMDS_c_FWD-rt2476</v>
      </c>
      <c r="C2470" s="1">
        <f>_xlfn.NUMBERVALUE(_xlfn.TEXTAFTER(ENZLOAD[[#This Row],[ENZLOAD (from enz_from_proteome)]]," ",-1))</f>
        <v>0</v>
      </c>
      <c r="F2470" s="1" t="s">
        <v>19079</v>
      </c>
      <c r="G2470" s="1" t="str">
        <f>_xlfn.TEXTBEFORE(Table4[[#This Row],[rxn     upper-bound     lower-bound]]," ")</f>
        <v>ENZLOAD-TMDS_c_FWD-rt2476</v>
      </c>
      <c r="H2470" s="1">
        <f>_xlfn.NUMBERVALUE(TRIM(_xlfn.TEXTBEFORE(_xlfn.TEXTAFTER(Table4[[#This Row],[rxn     upper-bound     lower-bound]],Table4[[#This Row],[rxn]]),Table4[[#This Row],[lb]],-1)))</f>
        <v>0.94693941000000004</v>
      </c>
      <c r="I2470" s="1" t="str">
        <f>_xlfn.TEXTAFTER(Table4[[#This Row],[rxn     upper-bound     lower-bound]]," ",-1)</f>
        <v>0.00000000</v>
      </c>
    </row>
    <row r="2471" spans="1:9">
      <c r="A2471" s="1" t="s">
        <v>15387</v>
      </c>
      <c r="B2471" s="1" t="str">
        <f>_xlfn.TEXTBEFORE(ENZLOAD[[#This Row],[ENZLOAD (from enz_from_proteome)]]," ")</f>
        <v>ENZLOAD-TMDS_c_FWD-rt2477</v>
      </c>
      <c r="C2471" s="1">
        <f>_xlfn.NUMBERVALUE(_xlfn.TEXTAFTER(ENZLOAD[[#This Row],[ENZLOAD (from enz_from_proteome)]]," ",-1))</f>
        <v>8.0004610449000001E-7</v>
      </c>
      <c r="F2471" s="1" t="s">
        <v>19080</v>
      </c>
      <c r="G2471" s="1" t="str">
        <f>_xlfn.TEXTBEFORE(Table4[[#This Row],[rxn     upper-bound     lower-bound]]," ")</f>
        <v>ENZLOAD-TMDS_c_FWD-rt2477</v>
      </c>
      <c r="H2471" s="1">
        <f>_xlfn.NUMBERVALUE(TRIM(_xlfn.TEXTBEFORE(_xlfn.TEXTAFTER(Table4[[#This Row],[rxn     upper-bound     lower-bound]],Table4[[#This Row],[rxn]]),Table4[[#This Row],[lb]],-1)))</f>
        <v>1.1696465199999999</v>
      </c>
      <c r="I2471" s="1" t="str">
        <f>_xlfn.TEXTAFTER(Table4[[#This Row],[rxn     upper-bound     lower-bound]]," ",-1)</f>
        <v>0.00000000</v>
      </c>
    </row>
    <row r="2472" spans="1:9">
      <c r="A2472" s="1" t="s">
        <v>15388</v>
      </c>
      <c r="B2472" s="1" t="str">
        <f>_xlfn.TEXTBEFORE(ENZLOAD[[#This Row],[ENZLOAD (from enz_from_proteome)]]," ")</f>
        <v>ENZLOAD-TMLYSOX_m_FWD-rt0812</v>
      </c>
      <c r="C2472" s="1">
        <f>_xlfn.NUMBERVALUE(_xlfn.TEXTAFTER(ENZLOAD[[#This Row],[ENZLOAD (from enz_from_proteome)]]," ",-1))</f>
        <v>5.8083538380000001E-8</v>
      </c>
      <c r="F2472" s="1" t="s">
        <v>19081</v>
      </c>
      <c r="G2472" s="1" t="str">
        <f>_xlfn.TEXTBEFORE(Table4[[#This Row],[rxn     upper-bound     lower-bound]]," ")</f>
        <v>ENZLOAD-TMLYSOX_m_FWD-rt0812</v>
      </c>
      <c r="H2472" s="1">
        <f>_xlfn.NUMBERVALUE(TRIM(_xlfn.TEXTBEFORE(_xlfn.TEXTAFTER(Table4[[#This Row],[rxn     upper-bound     lower-bound]],Table4[[#This Row],[rxn]]),Table4[[#This Row],[lb]],-1)))</f>
        <v>0.79196845000000005</v>
      </c>
      <c r="I2472" s="1" t="str">
        <f>_xlfn.TEXTAFTER(Table4[[#This Row],[rxn     upper-bound     lower-bound]]," ",-1)</f>
        <v>0.00000000</v>
      </c>
    </row>
    <row r="2473" spans="1:9">
      <c r="A2473" s="1" t="s">
        <v>15389</v>
      </c>
      <c r="B2473" s="1" t="str">
        <f>_xlfn.TEXTBEFORE(ENZLOAD[[#This Row],[ENZLOAD (from enz_from_proteome)]]," ")</f>
        <v>ENZLOAD-TMN_c_FWD-rt4410</v>
      </c>
      <c r="C2473" s="1">
        <f>_xlfn.NUMBERVALUE(_xlfn.TEXTAFTER(ENZLOAD[[#This Row],[ENZLOAD (from enz_from_proteome)]]," ",-1))</f>
        <v>2.0485691453999999E-7</v>
      </c>
      <c r="F2473" s="1" t="s">
        <v>19082</v>
      </c>
      <c r="G2473" s="1" t="str">
        <f>_xlfn.TEXTBEFORE(Table4[[#This Row],[rxn     upper-bound     lower-bound]]," ")</f>
        <v>ENZLOAD-TMN_c_FWD-rt4410</v>
      </c>
      <c r="H2473" s="1">
        <f>_xlfn.NUMBERVALUE(TRIM(_xlfn.TEXTBEFORE(_xlfn.TEXTAFTER(Table4[[#This Row],[rxn     upper-bound     lower-bound]],Table4[[#This Row],[rxn]]),Table4[[#This Row],[lb]],-1)))</f>
        <v>0.74051075</v>
      </c>
      <c r="I2473" s="1" t="str">
        <f>_xlfn.TEXTAFTER(Table4[[#This Row],[rxn     upper-bound     lower-bound]]," ",-1)</f>
        <v>0.00000000</v>
      </c>
    </row>
    <row r="2474" spans="1:9">
      <c r="A2474" s="1" t="s">
        <v>15390</v>
      </c>
      <c r="B2474" s="1" t="str">
        <f>_xlfn.TEXTBEFORE(ENZLOAD[[#This Row],[ENZLOAD (from enz_from_proteome)]]," ")</f>
        <v>ENZLOAD-TMPPP_c_FWD-rt7845</v>
      </c>
      <c r="C2474" s="1">
        <f>_xlfn.NUMBERVALUE(_xlfn.TEXTAFTER(ENZLOAD[[#This Row],[ENZLOAD (from enz_from_proteome)]]," ",-1))</f>
        <v>1.9344045745999999E-7</v>
      </c>
      <c r="F2474" s="1" t="s">
        <v>19083</v>
      </c>
      <c r="G2474" s="1" t="str">
        <f>_xlfn.TEXTBEFORE(Table4[[#This Row],[rxn     upper-bound     lower-bound]]," ")</f>
        <v>ENZLOAD-TMPPP_c_FWD-rt7845</v>
      </c>
      <c r="H2474" s="1">
        <f>_xlfn.NUMBERVALUE(TRIM(_xlfn.TEXTBEFORE(_xlfn.TEXTAFTER(Table4[[#This Row],[rxn     upper-bound     lower-bound]],Table4[[#This Row],[rxn]]),Table4[[#This Row],[lb]],-1)))</f>
        <v>0.73139198000000005</v>
      </c>
      <c r="I2474" s="1" t="str">
        <f>_xlfn.TEXTAFTER(Table4[[#This Row],[rxn     upper-bound     lower-bound]]," ",-1)</f>
        <v>0.00000000</v>
      </c>
    </row>
    <row r="2475" spans="1:9">
      <c r="A2475" s="1" t="s">
        <v>15391</v>
      </c>
      <c r="B2475" s="1" t="str">
        <f>_xlfn.TEXTBEFORE(ENZLOAD[[#This Row],[ENZLOAD (from enz_from_proteome)]]," ")</f>
        <v>ENZLOAD-TPI_c_FWD-rt0932</v>
      </c>
      <c r="C2475" s="1">
        <f>_xlfn.NUMBERVALUE(_xlfn.TEXTAFTER(ENZLOAD[[#This Row],[ENZLOAD (from enz_from_proteome)]]," ",-1))</f>
        <v>4.0859401938499998E-6</v>
      </c>
      <c r="F2475" s="1" t="s">
        <v>19084</v>
      </c>
      <c r="G2475" s="1" t="str">
        <f>_xlfn.TEXTBEFORE(Table4[[#This Row],[rxn     upper-bound     lower-bound]]," ")</f>
        <v>ENZLOAD-TPI_c_FWD-rt0932</v>
      </c>
      <c r="H2475" s="1">
        <f>_xlfn.NUMBERVALUE(TRIM(_xlfn.TEXTBEFORE(_xlfn.TEXTAFTER(Table4[[#This Row],[rxn     upper-bound     lower-bound]],Table4[[#This Row],[rxn]]),Table4[[#This Row],[lb]],-1)))</f>
        <v>0.75881215000000002</v>
      </c>
      <c r="I2475" s="1" t="str">
        <f>_xlfn.TEXTAFTER(Table4[[#This Row],[rxn     upper-bound     lower-bound]]," ",-1)</f>
        <v>0.00000000</v>
      </c>
    </row>
    <row r="2476" spans="1:9">
      <c r="A2476" s="1" t="s">
        <v>15392</v>
      </c>
      <c r="B2476" s="1" t="str">
        <f>_xlfn.TEXTBEFORE(ENZLOAD[[#This Row],[ENZLOAD (from enz_from_proteome)]]," ")</f>
        <v>ENZLOAD-TPI_c_REV-rt0932</v>
      </c>
      <c r="C2476" s="1">
        <f>_xlfn.NUMBERVALUE(_xlfn.TEXTAFTER(ENZLOAD[[#This Row],[ENZLOAD (from enz_from_proteome)]]," ",-1))</f>
        <v>4.0859401938499998E-6</v>
      </c>
      <c r="F2476" s="1" t="s">
        <v>19085</v>
      </c>
      <c r="G2476" s="1" t="str">
        <f>_xlfn.TEXTBEFORE(Table4[[#This Row],[rxn     upper-bound     lower-bound]]," ")</f>
        <v>ENZLOAD-TPI_c_REV-rt0932</v>
      </c>
      <c r="H2476" s="1">
        <f>_xlfn.NUMBERVALUE(TRIM(_xlfn.TEXTBEFORE(_xlfn.TEXTAFTER(Table4[[#This Row],[rxn     upper-bound     lower-bound]],Table4[[#This Row],[rxn]]),Table4[[#This Row],[lb]],-1)))</f>
        <v>0.75881215000000002</v>
      </c>
      <c r="I2476" s="1" t="str">
        <f>_xlfn.TEXTAFTER(Table4[[#This Row],[rxn     upper-bound     lower-bound]]," ",-1)</f>
        <v>0.00000000</v>
      </c>
    </row>
    <row r="2477" spans="1:9">
      <c r="A2477" s="1" t="s">
        <v>15393</v>
      </c>
      <c r="B2477" s="1" t="str">
        <f>_xlfn.TEXTBEFORE(ENZLOAD[[#This Row],[ENZLOAD (from enz_from_proteome)]]," ")</f>
        <v>ENZLOAD-TRDR_c_FWD-rt1320</v>
      </c>
      <c r="C2477" s="1">
        <f>_xlfn.NUMBERVALUE(_xlfn.TEXTAFTER(ENZLOAD[[#This Row],[ENZLOAD (from enz_from_proteome)]]," ",-1))</f>
        <v>2.4678268151799999E-6</v>
      </c>
      <c r="F2477" s="1" t="s">
        <v>19086</v>
      </c>
      <c r="G2477" s="1" t="str">
        <f>_xlfn.TEXTBEFORE(Table4[[#This Row],[rxn     upper-bound     lower-bound]]," ")</f>
        <v>ENZLOAD-TRDR_c_FWD-rt1320</v>
      </c>
      <c r="H2477" s="1">
        <f>_xlfn.NUMBERVALUE(TRIM(_xlfn.TEXTBEFORE(_xlfn.TEXTAFTER(Table4[[#This Row],[rxn     upper-bound     lower-bound]],Table4[[#This Row],[rxn]]),Table4[[#This Row],[lb]],-1)))</f>
        <v>0.97951991999999999</v>
      </c>
      <c r="I2477" s="1" t="str">
        <f>_xlfn.TEXTAFTER(Table4[[#This Row],[rxn     upper-bound     lower-bound]]," ",-1)</f>
        <v>0.00000000</v>
      </c>
    </row>
    <row r="2478" spans="1:9">
      <c r="A2478" s="1" t="s">
        <v>15394</v>
      </c>
      <c r="B2478" s="1" t="str">
        <f>_xlfn.TEXTBEFORE(ENZLOAD[[#This Row],[ENZLOAD (from enz_from_proteome)]]," ")</f>
        <v>ENZLOAD-TRDR_m_FWD-rt7114_m</v>
      </c>
      <c r="C2478" s="1">
        <f>_xlfn.NUMBERVALUE(_xlfn.TEXTAFTER(ENZLOAD[[#This Row],[ENZLOAD (from enz_from_proteome)]]," ",-1))</f>
        <v>5.3754851028999998E-7</v>
      </c>
      <c r="F2478" s="1" t="s">
        <v>19087</v>
      </c>
      <c r="G2478" s="1" t="str">
        <f>_xlfn.TEXTBEFORE(Table4[[#This Row],[rxn     upper-bound     lower-bound]]," ")</f>
        <v>ENZLOAD-TRDR_m_FWD-rt7114_m</v>
      </c>
      <c r="H2478" s="1">
        <f>_xlfn.NUMBERVALUE(TRIM(_xlfn.TEXTBEFORE(_xlfn.TEXTAFTER(Table4[[#This Row],[rxn     upper-bound     lower-bound]],Table4[[#This Row],[rxn]]),Table4[[#This Row],[lb]],-1)))</f>
        <v>0.40007039</v>
      </c>
      <c r="I2478" s="1" t="str">
        <f>_xlfn.TEXTAFTER(Table4[[#This Row],[rxn     upper-bound     lower-bound]]," ",-1)</f>
        <v>0.00000000</v>
      </c>
    </row>
    <row r="2479" spans="1:9">
      <c r="A2479" s="1" t="s">
        <v>15395</v>
      </c>
      <c r="B2479" s="1" t="str">
        <f>_xlfn.TEXTBEFORE(ENZLOAD[[#This Row],[ENZLOAD (from enz_from_proteome)]]," ")</f>
        <v>ENZLOAD-TRE6PP_c_FWD-TPS12TSL1</v>
      </c>
      <c r="C2479" s="1">
        <f>_xlfn.NUMBERVALUE(_xlfn.TEXTAFTER(ENZLOAD[[#This Row],[ENZLOAD (from enz_from_proteome)]]," ",-1))</f>
        <v>5.3850356040999995E-7</v>
      </c>
      <c r="F2479" s="1" t="s">
        <v>19088</v>
      </c>
      <c r="G2479" s="1" t="str">
        <f>_xlfn.TEXTBEFORE(Table4[[#This Row],[rxn     upper-bound     lower-bound]]," ")</f>
        <v>ENZLOAD-TRE6PP_c_FWD-TPS12TSL1</v>
      </c>
      <c r="H2479" s="1">
        <f>_xlfn.NUMBERVALUE(TRIM(_xlfn.TEXTBEFORE(_xlfn.TEXTAFTER(Table4[[#This Row],[rxn     upper-bound     lower-bound]],Table4[[#This Row],[rxn]]),Table4[[#This Row],[lb]],-1)))</f>
        <v>0.29355021999999997</v>
      </c>
      <c r="I2479" s="1" t="str">
        <f>_xlfn.TEXTAFTER(Table4[[#This Row],[rxn     upper-bound     lower-bound]]," ",-1)</f>
        <v>0.00000000</v>
      </c>
    </row>
    <row r="2480" spans="1:9">
      <c r="A2480" s="1" t="s">
        <v>15396</v>
      </c>
      <c r="B2480" s="1" t="str">
        <f>_xlfn.TEXTBEFORE(ENZLOAD[[#This Row],[ENZLOAD (from enz_from_proteome)]]," ")</f>
        <v>ENZLOAD-TRE6PS_c_FWD-TPS12TSL1</v>
      </c>
      <c r="C2480" s="1">
        <f>_xlfn.NUMBERVALUE(_xlfn.TEXTAFTER(ENZLOAD[[#This Row],[ENZLOAD (from enz_from_proteome)]]," ",-1))</f>
        <v>5.3850356040999995E-7</v>
      </c>
      <c r="F2480" s="1" t="s">
        <v>19089</v>
      </c>
      <c r="G2480" s="1" t="str">
        <f>_xlfn.TEXTBEFORE(Table4[[#This Row],[rxn     upper-bound     lower-bound]]," ")</f>
        <v>ENZLOAD-TRE6PS_c_FWD-TPS12TSL1</v>
      </c>
      <c r="H2480" s="1">
        <f>_xlfn.NUMBERVALUE(TRIM(_xlfn.TEXTBEFORE(_xlfn.TEXTAFTER(Table4[[#This Row],[rxn     upper-bound     lower-bound]],Table4[[#This Row],[rxn]]),Table4[[#This Row],[lb]],-1)))</f>
        <v>0.29355021999999997</v>
      </c>
      <c r="I2480" s="1" t="str">
        <f>_xlfn.TEXTAFTER(Table4[[#This Row],[rxn     upper-bound     lower-bound]]," ",-1)</f>
        <v>0.00000000</v>
      </c>
    </row>
    <row r="2481" spans="1:9">
      <c r="A2481" s="1" t="s">
        <v>15397</v>
      </c>
      <c r="B2481" s="1" t="str">
        <f>_xlfn.TEXTBEFORE(ENZLOAD[[#This Row],[ENZLOAD (from enz_from_proteome)]]," ")</f>
        <v>ENZLOAD-TREH_v_FWD-rt0008</v>
      </c>
      <c r="C2481" s="1">
        <f>_xlfn.NUMBERVALUE(_xlfn.TEXTAFTER(ENZLOAD[[#This Row],[ENZLOAD (from enz_from_proteome)]]," ",-1))</f>
        <v>1.1719147109999999E-8</v>
      </c>
      <c r="F2481" s="1" t="s">
        <v>19090</v>
      </c>
      <c r="G2481" s="1" t="str">
        <f>_xlfn.TEXTBEFORE(Table4[[#This Row],[rxn     upper-bound     lower-bound]]," ")</f>
        <v>ENZLOAD-TREH_v_FWD-rt0008</v>
      </c>
      <c r="H2481" s="1">
        <f>_xlfn.NUMBERVALUE(TRIM(_xlfn.TEXTBEFORE(_xlfn.TEXTAFTER(Table4[[#This Row],[rxn     upper-bound     lower-bound]],Table4[[#This Row],[rxn]]),Table4[[#This Row],[lb]],-1)))</f>
        <v>0.42073064999999998</v>
      </c>
      <c r="I2481" s="1" t="str">
        <f>_xlfn.TEXTAFTER(Table4[[#This Row],[rxn     upper-bound     lower-bound]]," ",-1)</f>
        <v>0.00000000</v>
      </c>
    </row>
    <row r="2482" spans="1:9">
      <c r="A2482" s="1" t="s">
        <v>15398</v>
      </c>
      <c r="B2482" s="1" t="str">
        <f>_xlfn.TEXTBEFORE(ENZLOAD[[#This Row],[ENZLOAD (from enz_from_proteome)]]," ")</f>
        <v>ENZLOAD-TREH_v_FWD-rt0212</v>
      </c>
      <c r="C2482" s="1">
        <f>_xlfn.NUMBERVALUE(_xlfn.TEXTAFTER(ENZLOAD[[#This Row],[ENZLOAD (from enz_from_proteome)]]," ",-1))</f>
        <v>2.6587800379999901E-7</v>
      </c>
      <c r="F2482" s="1" t="s">
        <v>19091</v>
      </c>
      <c r="G2482" s="1" t="str">
        <f>_xlfn.TEXTBEFORE(Table4[[#This Row],[rxn     upper-bound     lower-bound]]," ")</f>
        <v>ENZLOAD-TREH_v_FWD-rt0212</v>
      </c>
      <c r="H2482" s="1">
        <f>_xlfn.NUMBERVALUE(TRIM(_xlfn.TEXTBEFORE(_xlfn.TEXTAFTER(Table4[[#This Row],[rxn     upper-bound     lower-bound]],Table4[[#This Row],[rxn]]),Table4[[#This Row],[lb]],-1)))</f>
        <v>0.56883907</v>
      </c>
      <c r="I2482" s="1" t="str">
        <f>_xlfn.TEXTAFTER(Table4[[#This Row],[rxn     upper-bound     lower-bound]]," ",-1)</f>
        <v>0.00000000</v>
      </c>
    </row>
    <row r="2483" spans="1:9">
      <c r="A2483" s="1" t="s">
        <v>15399</v>
      </c>
      <c r="B2483" s="1" t="str">
        <f>_xlfn.TEXTBEFORE(ENZLOAD[[#This Row],[ENZLOAD (from enz_from_proteome)]]," ")</f>
        <v>ENZLOAD-TREtps_e_FWD-rt0769</v>
      </c>
      <c r="C2483" s="1">
        <f>_xlfn.NUMBERVALUE(_xlfn.TEXTAFTER(ENZLOAD[[#This Row],[ENZLOAD (from enz_from_proteome)]]," ",-1))</f>
        <v>2.2894199899999999E-9</v>
      </c>
      <c r="F2483" s="1" t="s">
        <v>19092</v>
      </c>
      <c r="G2483" s="1" t="str">
        <f>_xlfn.TEXTBEFORE(Table4[[#This Row],[rxn     upper-bound     lower-bound]]," ")</f>
        <v>ENZLOAD-TREtps_e_FWD-rt0769</v>
      </c>
      <c r="H2483" s="1">
        <f>_xlfn.NUMBERVALUE(TRIM(_xlfn.TEXTBEFORE(_xlfn.TEXTAFTER(Table4[[#This Row],[rxn     upper-bound     lower-bound]],Table4[[#This Row],[rxn]]),Table4[[#This Row],[lb]],-1)))</f>
        <v>0.69569630999999998</v>
      </c>
      <c r="I2483" s="1" t="str">
        <f>_xlfn.TEXTAFTER(Table4[[#This Row],[rxn     upper-bound     lower-bound]]," ",-1)</f>
        <v>0.00000000</v>
      </c>
    </row>
    <row r="2484" spans="1:9">
      <c r="A2484" s="1" t="s">
        <v>15400</v>
      </c>
      <c r="B2484" s="1" t="str">
        <f>_xlfn.TEXTBEFORE(ENZLOAD[[#This Row],[ENZLOAD (from enz_from_proteome)]]," ")</f>
        <v>ENZLOAD-TREtps_e_REV-rt0769</v>
      </c>
      <c r="C2484" s="1">
        <f>_xlfn.NUMBERVALUE(_xlfn.TEXTAFTER(ENZLOAD[[#This Row],[ENZLOAD (from enz_from_proteome)]]," ",-1))</f>
        <v>2.2894199899999999E-9</v>
      </c>
      <c r="F2484" s="1" t="s">
        <v>19093</v>
      </c>
      <c r="G2484" s="1" t="str">
        <f>_xlfn.TEXTBEFORE(Table4[[#This Row],[rxn     upper-bound     lower-bound]]," ")</f>
        <v>ENZLOAD-TREtps_e_REV-rt0769</v>
      </c>
      <c r="H2484" s="1">
        <f>_xlfn.NUMBERVALUE(TRIM(_xlfn.TEXTBEFORE(_xlfn.TEXTAFTER(Table4[[#This Row],[rxn     upper-bound     lower-bound]],Table4[[#This Row],[rxn]]),Table4[[#This Row],[lb]],-1)))</f>
        <v>0.69569630999999998</v>
      </c>
      <c r="I2484" s="1" t="str">
        <f>_xlfn.TEXTAFTER(Table4[[#This Row],[rxn     upper-bound     lower-bound]]," ",-1)</f>
        <v>0.00000000</v>
      </c>
    </row>
    <row r="2485" spans="1:9">
      <c r="A2485" s="1" t="s">
        <v>15401</v>
      </c>
      <c r="B2485" s="1" t="str">
        <f>_xlfn.TEXTBEFORE(ENZLOAD[[#This Row],[ENZLOAD (from enz_from_proteome)]]," ")</f>
        <v>ENZLOAD-TROPNDH_c_FWD-rt0537</v>
      </c>
      <c r="C2485" s="1">
        <f>_xlfn.NUMBERVALUE(_xlfn.TEXTAFTER(ENZLOAD[[#This Row],[ENZLOAD (from enz_from_proteome)]]," ",-1))</f>
        <v>0</v>
      </c>
      <c r="F2485" s="1" t="s">
        <v>19094</v>
      </c>
      <c r="G2485" s="1" t="str">
        <f>_xlfn.TEXTBEFORE(Table4[[#This Row],[rxn     upper-bound     lower-bound]]," ")</f>
        <v>ENZLOAD-TROPNDH_c_FWD-rt0537</v>
      </c>
      <c r="H2485" s="1">
        <f>_xlfn.NUMBERVALUE(TRIM(_xlfn.TEXTBEFORE(_xlfn.TEXTAFTER(Table4[[#This Row],[rxn     upper-bound     lower-bound]],Table4[[#This Row],[rxn]]),Table4[[#This Row],[lb]],-1)))</f>
        <v>1.32662945</v>
      </c>
      <c r="I2485" s="1" t="str">
        <f>_xlfn.TEXTAFTER(Table4[[#This Row],[rxn     upper-bound     lower-bound]]," ",-1)</f>
        <v>0.00000000</v>
      </c>
    </row>
    <row r="2486" spans="1:9">
      <c r="A2486" s="1" t="s">
        <v>15402</v>
      </c>
      <c r="B2486" s="1" t="str">
        <f>_xlfn.TEXTBEFORE(ENZLOAD[[#This Row],[ENZLOAD (from enz_from_proteome)]]," ")</f>
        <v>ENZLOAD-TROPNDH_c_REV-rt0537</v>
      </c>
      <c r="C2486" s="1">
        <f>_xlfn.NUMBERVALUE(_xlfn.TEXTAFTER(ENZLOAD[[#This Row],[ENZLOAD (from enz_from_proteome)]]," ",-1))</f>
        <v>0</v>
      </c>
      <c r="F2486" s="1" t="s">
        <v>19095</v>
      </c>
      <c r="G2486" s="1" t="str">
        <f>_xlfn.TEXTBEFORE(Table4[[#This Row],[rxn     upper-bound     lower-bound]]," ")</f>
        <v>ENZLOAD-TROPNDH_c_REV-rt0537</v>
      </c>
      <c r="H2486" s="1">
        <f>_xlfn.NUMBERVALUE(TRIM(_xlfn.TEXTBEFORE(_xlfn.TEXTAFTER(Table4[[#This Row],[rxn     upper-bound     lower-bound]],Table4[[#This Row],[rxn]]),Table4[[#This Row],[lb]],-1)))</f>
        <v>1.32662945</v>
      </c>
      <c r="I2486" s="1" t="str">
        <f>_xlfn.TEXTAFTER(Table4[[#This Row],[rxn     upper-bound     lower-bound]]," ",-1)</f>
        <v>0.00000000</v>
      </c>
    </row>
    <row r="2487" spans="1:9">
      <c r="A2487" s="1" t="s">
        <v>15403</v>
      </c>
      <c r="B2487" s="1" t="str">
        <f>_xlfn.TEXTBEFORE(ENZLOAD[[#This Row],[ENZLOAD (from enz_from_proteome)]]," ")</f>
        <v>ENZLOAD-TRPDC_c_FWD-rt1736</v>
      </c>
      <c r="C2487" s="1">
        <f>_xlfn.NUMBERVALUE(_xlfn.TEXTAFTER(ENZLOAD[[#This Row],[ENZLOAD (from enz_from_proteome)]]," ",-1))</f>
        <v>2.25051092159999E-7</v>
      </c>
      <c r="F2487" s="1" t="s">
        <v>19096</v>
      </c>
      <c r="G2487" s="1" t="str">
        <f>_xlfn.TEXTBEFORE(Table4[[#This Row],[rxn     upper-bound     lower-bound]]," ")</f>
        <v>ENZLOAD-TRPDC_c_FWD-rt1736</v>
      </c>
      <c r="H2487" s="1">
        <f>_xlfn.NUMBERVALUE(TRIM(_xlfn.TEXTBEFORE(_xlfn.TEXTAFTER(Table4[[#This Row],[rxn     upper-bound     lower-bound]],Table4[[#This Row],[rxn]]),Table4[[#This Row],[lb]],-1)))</f>
        <v>0.69429527999999996</v>
      </c>
      <c r="I2487" s="1" t="str">
        <f>_xlfn.TEXTAFTER(Table4[[#This Row],[rxn     upper-bound     lower-bound]]," ",-1)</f>
        <v>0.00000000</v>
      </c>
    </row>
    <row r="2488" spans="1:9">
      <c r="A2488" s="1" t="s">
        <v>15404</v>
      </c>
      <c r="B2488" s="1" t="str">
        <f>_xlfn.TEXTBEFORE(ENZLOAD[[#This Row],[ENZLOAD (from enz_from_proteome)]]," ")</f>
        <v>ENZLOAD-TRPDC_c_REV-rt1736</v>
      </c>
      <c r="C2488" s="1">
        <f>_xlfn.NUMBERVALUE(_xlfn.TEXTAFTER(ENZLOAD[[#This Row],[ENZLOAD (from enz_from_proteome)]]," ",-1))</f>
        <v>2.25051092159999E-7</v>
      </c>
      <c r="F2488" s="1" t="s">
        <v>19097</v>
      </c>
      <c r="G2488" s="1" t="str">
        <f>_xlfn.TEXTBEFORE(Table4[[#This Row],[rxn     upper-bound     lower-bound]]," ")</f>
        <v>ENZLOAD-TRPDC_c_REV-rt1736</v>
      </c>
      <c r="H2488" s="1">
        <f>_xlfn.NUMBERVALUE(TRIM(_xlfn.TEXTBEFORE(_xlfn.TEXTAFTER(Table4[[#This Row],[rxn     upper-bound     lower-bound]],Table4[[#This Row],[rxn]]),Table4[[#This Row],[lb]],-1)))</f>
        <v>0.69429527999999996</v>
      </c>
      <c r="I2488" s="1" t="str">
        <f>_xlfn.TEXTAFTER(Table4[[#This Row],[rxn     upper-bound     lower-bound]]," ",-1)</f>
        <v>0.00000000</v>
      </c>
    </row>
    <row r="2489" spans="1:9">
      <c r="A2489" s="1" t="s">
        <v>15405</v>
      </c>
      <c r="B2489" s="1" t="str">
        <f>_xlfn.TEXTBEFORE(ENZLOAD[[#This Row],[ENZLOAD (from enz_from_proteome)]]," ")</f>
        <v>ENZLOAD-TRPO2_c_FWD-rt7555</v>
      </c>
      <c r="C2489" s="1">
        <f>_xlfn.NUMBERVALUE(_xlfn.TEXTAFTER(ENZLOAD[[#This Row],[ENZLOAD (from enz_from_proteome)]]," ",-1))</f>
        <v>0</v>
      </c>
      <c r="F2489" s="1" t="s">
        <v>19098</v>
      </c>
      <c r="G2489" s="1" t="str">
        <f>_xlfn.TEXTBEFORE(Table4[[#This Row],[rxn     upper-bound     lower-bound]]," ")</f>
        <v>ENZLOAD-TRPO2_c_FWD-rt7555</v>
      </c>
      <c r="H2489" s="1">
        <f>_xlfn.NUMBERVALUE(TRIM(_xlfn.TEXTBEFORE(_xlfn.TEXTAFTER(Table4[[#This Row],[rxn     upper-bound     lower-bound]],Table4[[#This Row],[rxn]]),Table4[[#This Row],[lb]],-1)))</f>
        <v>0.68505793000000004</v>
      </c>
      <c r="I2489" s="1" t="str">
        <f>_xlfn.TEXTAFTER(Table4[[#This Row],[rxn     upper-bound     lower-bound]]," ",-1)</f>
        <v>0.00000000</v>
      </c>
    </row>
    <row r="2490" spans="1:9">
      <c r="A2490" s="1" t="s">
        <v>15406</v>
      </c>
      <c r="B2490" s="1" t="str">
        <f>_xlfn.TEXTBEFORE(ENZLOAD[[#This Row],[ENZLOAD (from enz_from_proteome)]]," ")</f>
        <v>ENZLOAD-TRPS1_c_FWD-rt0894</v>
      </c>
      <c r="C2490" s="1">
        <f>_xlfn.NUMBERVALUE(_xlfn.TEXTAFTER(ENZLOAD[[#This Row],[ENZLOAD (from enz_from_proteome)]]," ",-1))</f>
        <v>1.3347146758599901E-6</v>
      </c>
      <c r="F2490" s="1" t="s">
        <v>19099</v>
      </c>
      <c r="G2490" s="1" t="str">
        <f>_xlfn.TEXTBEFORE(Table4[[#This Row],[rxn     upper-bound     lower-bound]]," ")</f>
        <v>ENZLOAD-TRPS1_c_FWD-rt0894</v>
      </c>
      <c r="H2490" s="1">
        <f>_xlfn.NUMBERVALUE(TRIM(_xlfn.TEXTBEFORE(_xlfn.TEXTAFTER(Table4[[#This Row],[rxn     upper-bound     lower-bound]],Table4[[#This Row],[rxn]]),Table4[[#This Row],[lb]],-1)))</f>
        <v>0.56469009999999997</v>
      </c>
      <c r="I2490" s="1" t="str">
        <f>_xlfn.TEXTAFTER(Table4[[#This Row],[rxn     upper-bound     lower-bound]]," ",-1)</f>
        <v>0.00000000</v>
      </c>
    </row>
    <row r="2491" spans="1:9">
      <c r="A2491" s="1" t="s">
        <v>15407</v>
      </c>
      <c r="B2491" s="1" t="str">
        <f>_xlfn.TEXTBEFORE(ENZLOAD[[#This Row],[ENZLOAD (from enz_from_proteome)]]," ")</f>
        <v>ENZLOAD-TRPTA_c_FWD-rt7471</v>
      </c>
      <c r="C2491" s="1">
        <f>_xlfn.NUMBERVALUE(_xlfn.TEXTAFTER(ENZLOAD[[#This Row],[ENZLOAD (from enz_from_proteome)]]," ",-1))</f>
        <v>1.7271401478999999E-7</v>
      </c>
      <c r="F2491" s="1" t="s">
        <v>19100</v>
      </c>
      <c r="G2491" s="1" t="str">
        <f>_xlfn.TEXTBEFORE(Table4[[#This Row],[rxn     upper-bound     lower-bound]]," ")</f>
        <v>ENZLOAD-TRPTA_c_FWD-rt7471</v>
      </c>
      <c r="H2491" s="1">
        <f>_xlfn.NUMBERVALUE(TRIM(_xlfn.TEXTBEFORE(_xlfn.TEXTAFTER(Table4[[#This Row],[rxn     upper-bound     lower-bound]],Table4[[#This Row],[rxn]]),Table4[[#This Row],[lb]],-1)))</f>
        <v>0.63835123999999999</v>
      </c>
      <c r="I2491" s="1" t="str">
        <f>_xlfn.TEXTAFTER(Table4[[#This Row],[rxn     upper-bound     lower-bound]]," ",-1)</f>
        <v>0.00000000</v>
      </c>
    </row>
    <row r="2492" spans="1:9">
      <c r="A2492" s="1" t="s">
        <v>15408</v>
      </c>
      <c r="B2492" s="1" t="str">
        <f>_xlfn.TEXTBEFORE(ENZLOAD[[#This Row],[ENZLOAD (from enz_from_proteome)]]," ")</f>
        <v>ENZLOAD-TRPTRS_c_FWD-rt6341</v>
      </c>
      <c r="C2492" s="1">
        <f>_xlfn.NUMBERVALUE(_xlfn.TEXTAFTER(ENZLOAD[[#This Row],[ENZLOAD (from enz_from_proteome)]]," ",-1))</f>
        <v>1.63734209865E-6</v>
      </c>
      <c r="F2492" s="1" t="s">
        <v>19101</v>
      </c>
      <c r="G2492" s="1" t="str">
        <f>_xlfn.TEXTBEFORE(Table4[[#This Row],[rxn     upper-bound     lower-bound]]," ")</f>
        <v>ENZLOAD-TRPTRS_c_FWD-rt6341</v>
      </c>
      <c r="H2492" s="1">
        <f>_xlfn.NUMBERVALUE(TRIM(_xlfn.TEXTBEFORE(_xlfn.TEXTAFTER(Table4[[#This Row],[rxn     upper-bound     lower-bound]],Table4[[#This Row],[rxn]]),Table4[[#This Row],[lb]],-1)))</f>
        <v>0.93465346999999999</v>
      </c>
      <c r="I2492" s="1" t="str">
        <f>_xlfn.TEXTAFTER(Table4[[#This Row],[rxn     upper-bound     lower-bound]]," ",-1)</f>
        <v>0.00000000</v>
      </c>
    </row>
    <row r="2493" spans="1:9">
      <c r="A2493" s="1" t="s">
        <v>15409</v>
      </c>
      <c r="B2493" s="1" t="str">
        <f>_xlfn.TEXTBEFORE(ENZLOAD[[#This Row],[ENZLOAD (from enz_from_proteome)]]," ")</f>
        <v>ENZLOAD-TRPTRS_m_FWD-rt7165</v>
      </c>
      <c r="C2493" s="1">
        <f>_xlfn.NUMBERVALUE(_xlfn.TEXTAFTER(ENZLOAD[[#This Row],[ENZLOAD (from enz_from_proteome)]]," ",-1))</f>
        <v>1.0396065337E-7</v>
      </c>
      <c r="F2493" s="1" t="s">
        <v>19102</v>
      </c>
      <c r="G2493" s="1" t="str">
        <f>_xlfn.TEXTBEFORE(Table4[[#This Row],[rxn     upper-bound     lower-bound]]," ")</f>
        <v>ENZLOAD-TRPTRS_m_FWD-rt7165</v>
      </c>
      <c r="H2493" s="1">
        <f>_xlfn.NUMBERVALUE(TRIM(_xlfn.TEXTBEFORE(_xlfn.TEXTAFTER(Table4[[#This Row],[rxn     upper-bound     lower-bound]],Table4[[#This Row],[rxn]]),Table4[[#This Row],[lb]],-1)))</f>
        <v>0.94337230999999999</v>
      </c>
      <c r="I2493" s="1" t="str">
        <f>_xlfn.TEXTAFTER(Table4[[#This Row],[rxn     upper-bound     lower-bound]]," ",-1)</f>
        <v>0.00000000</v>
      </c>
    </row>
    <row r="2494" spans="1:9">
      <c r="A2494" s="1" t="s">
        <v>15410</v>
      </c>
      <c r="B2494" s="1" t="str">
        <f>_xlfn.TEXTBEFORE(ENZLOAD[[#This Row],[ENZLOAD (from enz_from_proteome)]]," ")</f>
        <v>ENZLOAD-TTDCAt_c_e_FWD-rt15442799</v>
      </c>
      <c r="C2494" s="1">
        <f>_xlfn.NUMBERVALUE(_xlfn.TEXTAFTER(ENZLOAD[[#This Row],[ENZLOAD (from enz_from_proteome)]]," ",-1))</f>
        <v>3.7733456139999999E-8</v>
      </c>
      <c r="F2494" s="1" t="s">
        <v>19103</v>
      </c>
      <c r="G2494" s="1" t="str">
        <f>_xlfn.TEXTBEFORE(Table4[[#This Row],[rxn     upper-bound     lower-bound]]," ")</f>
        <v>ENZLOAD-TTDCAt_c_e_FWD-rt15442799</v>
      </c>
      <c r="H2494" s="1">
        <f>_xlfn.NUMBERVALUE(TRIM(_xlfn.TEXTBEFORE(_xlfn.TEXTAFTER(Table4[[#This Row],[rxn     upper-bound     lower-bound]],Table4[[#This Row],[rxn]]),Table4[[#This Row],[lb]],-1)))</f>
        <v>0.29296214999999998</v>
      </c>
      <c r="I2494" s="1" t="str">
        <f>_xlfn.TEXTAFTER(Table4[[#This Row],[rxn     upper-bound     lower-bound]]," ",-1)</f>
        <v>0.00000000</v>
      </c>
    </row>
    <row r="2495" spans="1:9">
      <c r="A2495" s="1" t="s">
        <v>15411</v>
      </c>
      <c r="B2495" s="1" t="str">
        <f>_xlfn.TEXTBEFORE(ENZLOAD[[#This Row],[ENZLOAD (from enz_from_proteome)]]," ")</f>
        <v>ENZLOAD-TTDCAt_c_e_REV-rt15442799</v>
      </c>
      <c r="C2495" s="1">
        <f>_xlfn.NUMBERVALUE(_xlfn.TEXTAFTER(ENZLOAD[[#This Row],[ENZLOAD (from enz_from_proteome)]]," ",-1))</f>
        <v>3.7733456139999999E-8</v>
      </c>
      <c r="F2495" s="1" t="s">
        <v>19104</v>
      </c>
      <c r="G2495" s="1" t="str">
        <f>_xlfn.TEXTBEFORE(Table4[[#This Row],[rxn     upper-bound     lower-bound]]," ")</f>
        <v>ENZLOAD-TTDCAt_c_e_REV-rt15442799</v>
      </c>
      <c r="H2495" s="1">
        <f>_xlfn.NUMBERVALUE(TRIM(_xlfn.TEXTBEFORE(_xlfn.TEXTAFTER(Table4[[#This Row],[rxn     upper-bound     lower-bound]],Table4[[#This Row],[rxn]]),Table4[[#This Row],[lb]],-1)))</f>
        <v>0.29296214999999998</v>
      </c>
      <c r="I2495" s="1" t="str">
        <f>_xlfn.TEXTAFTER(Table4[[#This Row],[rxn     upper-bound     lower-bound]]," ",-1)</f>
        <v>0.00000000</v>
      </c>
    </row>
    <row r="2496" spans="1:9">
      <c r="A2496" s="1" t="s">
        <v>15412</v>
      </c>
      <c r="B2496" s="1" t="str">
        <f>_xlfn.TEXTBEFORE(ENZLOAD[[#This Row],[ENZLOAD (from enz_from_proteome)]]," ")</f>
        <v>ENZLOAD-TTDCAt_c_x_FWD-rt5693</v>
      </c>
      <c r="C2496" s="1">
        <f>_xlfn.NUMBERVALUE(_xlfn.TEXTAFTER(ENZLOAD[[#This Row],[ENZLOAD (from enz_from_proteome)]]," ",-1))</f>
        <v>8.9353702043999998E-7</v>
      </c>
      <c r="F2496" s="1" t="s">
        <v>19105</v>
      </c>
      <c r="G2496" s="1" t="str">
        <f>_xlfn.TEXTBEFORE(Table4[[#This Row],[rxn     upper-bound     lower-bound]]," ")</f>
        <v>ENZLOAD-TTDCAt_c_x_FWD-rt5693</v>
      </c>
      <c r="H2496" s="1">
        <f>_xlfn.NUMBERVALUE(TRIM(_xlfn.TEXTBEFORE(_xlfn.TEXTAFTER(Table4[[#This Row],[rxn     upper-bound     lower-bound]],Table4[[#This Row],[rxn]]),Table4[[#This Row],[lb]],-1)))</f>
        <v>1.55721194</v>
      </c>
      <c r="I2496" s="1" t="str">
        <f>_xlfn.TEXTAFTER(Table4[[#This Row],[rxn     upper-bound     lower-bound]]," ",-1)</f>
        <v>0.00000000</v>
      </c>
    </row>
    <row r="2497" spans="1:9">
      <c r="A2497" s="1" t="s">
        <v>15413</v>
      </c>
      <c r="B2497" s="1" t="str">
        <f>_xlfn.TEXTBEFORE(ENZLOAD[[#This Row],[ENZLOAD (from enz_from_proteome)]]," ")</f>
        <v>ENZLOAD-TTDCAt_c_x_REV-rt5693</v>
      </c>
      <c r="C2497" s="1">
        <f>_xlfn.NUMBERVALUE(_xlfn.TEXTAFTER(ENZLOAD[[#This Row],[ENZLOAD (from enz_from_proteome)]]," ",-1))</f>
        <v>8.9353702043999998E-7</v>
      </c>
      <c r="F2497" s="1" t="s">
        <v>19106</v>
      </c>
      <c r="G2497" s="1" t="str">
        <f>_xlfn.TEXTBEFORE(Table4[[#This Row],[rxn     upper-bound     lower-bound]]," ")</f>
        <v>ENZLOAD-TTDCAt_c_x_REV-rt5693</v>
      </c>
      <c r="H2497" s="1">
        <f>_xlfn.NUMBERVALUE(TRIM(_xlfn.TEXTBEFORE(_xlfn.TEXTAFTER(Table4[[#This Row],[rxn     upper-bound     lower-bound]],Table4[[#This Row],[rxn]]),Table4[[#This Row],[lb]],-1)))</f>
        <v>1.55721194</v>
      </c>
      <c r="I2497" s="1" t="str">
        <f>_xlfn.TEXTAFTER(Table4[[#This Row],[rxn     upper-bound     lower-bound]]," ",-1)</f>
        <v>0.00000000</v>
      </c>
    </row>
    <row r="2498" spans="1:9">
      <c r="A2498" s="1" t="s">
        <v>15414</v>
      </c>
      <c r="B2498" s="1" t="str">
        <f>_xlfn.TEXTBEFORE(ENZLOAD[[#This Row],[ENZLOAD (from enz_from_proteome)]]," ")</f>
        <v>ENZLOAD-TYRCBOX_x_FWD-rt5309</v>
      </c>
      <c r="C2498" s="1">
        <f>_xlfn.NUMBERVALUE(_xlfn.TEXTAFTER(ENZLOAD[[#This Row],[ENZLOAD (from enz_from_proteome)]]," ",-1))</f>
        <v>3.0745828650000002E-8</v>
      </c>
      <c r="F2498" s="1" t="s">
        <v>19107</v>
      </c>
      <c r="G2498" s="1" t="str">
        <f>_xlfn.TEXTBEFORE(Table4[[#This Row],[rxn     upper-bound     lower-bound]]," ")</f>
        <v>ENZLOAD-TYRCBOX_x_FWD-rt5309</v>
      </c>
      <c r="H2498" s="1">
        <f>_xlfn.NUMBERVALUE(TRIM(_xlfn.TEXTBEFORE(_xlfn.TEXTAFTER(Table4[[#This Row],[rxn     upper-bound     lower-bound]],Table4[[#This Row],[rxn]]),Table4[[#This Row],[lb]],-1)))</f>
        <v>0.70355893999999997</v>
      </c>
      <c r="I2498" s="1" t="str">
        <f>_xlfn.TEXTAFTER(Table4[[#This Row],[rxn     upper-bound     lower-bound]]," ",-1)</f>
        <v>0.00000000</v>
      </c>
    </row>
    <row r="2499" spans="1:9">
      <c r="A2499" s="1" t="s">
        <v>15415</v>
      </c>
      <c r="B2499" s="1" t="str">
        <f>_xlfn.TEXTBEFORE(ENZLOAD[[#This Row],[ENZLOAD (from enz_from_proteome)]]," ")</f>
        <v>ENZLOAD-TYRCBOX_x_REV-rt5309</v>
      </c>
      <c r="C2499" s="1">
        <f>_xlfn.NUMBERVALUE(_xlfn.TEXTAFTER(ENZLOAD[[#This Row],[ENZLOAD (from enz_from_proteome)]]," ",-1))</f>
        <v>3.0745828650000002E-8</v>
      </c>
      <c r="F2499" s="1" t="s">
        <v>19108</v>
      </c>
      <c r="G2499" s="1" t="str">
        <f>_xlfn.TEXTBEFORE(Table4[[#This Row],[rxn     upper-bound     lower-bound]]," ")</f>
        <v>ENZLOAD-TYRCBOX_x_REV-rt5309</v>
      </c>
      <c r="H2499" s="1">
        <f>_xlfn.NUMBERVALUE(TRIM(_xlfn.TEXTBEFORE(_xlfn.TEXTAFTER(Table4[[#This Row],[rxn     upper-bound     lower-bound]],Table4[[#This Row],[rxn]]),Table4[[#This Row],[lb]],-1)))</f>
        <v>0.70355893999999997</v>
      </c>
      <c r="I2499" s="1" t="str">
        <f>_xlfn.TEXTAFTER(Table4[[#This Row],[rxn     upper-bound     lower-bound]]," ",-1)</f>
        <v>0.00000000</v>
      </c>
    </row>
    <row r="2500" spans="1:9">
      <c r="A2500" s="1" t="s">
        <v>15416</v>
      </c>
      <c r="B2500" s="1" t="str">
        <f>_xlfn.TEXTBEFORE(ENZLOAD[[#This Row],[ENZLOAD (from enz_from_proteome)]]," ")</f>
        <v>ENZLOAD-TYRTA_c_FWD-rt7471</v>
      </c>
      <c r="C2500" s="1">
        <f>_xlfn.NUMBERVALUE(_xlfn.TEXTAFTER(ENZLOAD[[#This Row],[ENZLOAD (from enz_from_proteome)]]," ",-1))</f>
        <v>1.7271401478999999E-7</v>
      </c>
      <c r="F2500" s="1" t="s">
        <v>19109</v>
      </c>
      <c r="G2500" s="1" t="str">
        <f>_xlfn.TEXTBEFORE(Table4[[#This Row],[rxn     upper-bound     lower-bound]]," ")</f>
        <v>ENZLOAD-TYRt_c_v_FWD-rt6501</v>
      </c>
      <c r="H2500" s="1">
        <f>_xlfn.NUMBERVALUE(TRIM(_xlfn.TEXTBEFORE(_xlfn.TEXTAFTER(Table4[[#This Row],[rxn     upper-bound     lower-bound]],Table4[[#This Row],[rxn]]),Table4[[#This Row],[lb]],-1)))</f>
        <v>0.68694611000000005</v>
      </c>
      <c r="I2500" s="1" t="str">
        <f>_xlfn.TEXTAFTER(Table4[[#This Row],[rxn     upper-bound     lower-bound]]," ",-1)</f>
        <v>0.00000000</v>
      </c>
    </row>
    <row r="2501" spans="1:9">
      <c r="A2501" s="1" t="s">
        <v>15417</v>
      </c>
      <c r="B2501" s="1" t="str">
        <f>_xlfn.TEXTBEFORE(ENZLOAD[[#This Row],[ENZLOAD (from enz_from_proteome)]]," ")</f>
        <v>ENZLOAD-TYRTA_c_FWD-rt7697</v>
      </c>
      <c r="C2501" s="1">
        <f>_xlfn.NUMBERVALUE(_xlfn.TEXTAFTER(ENZLOAD[[#This Row],[ENZLOAD (from enz_from_proteome)]]," ",-1))</f>
        <v>1.6114626117099999E-6</v>
      </c>
      <c r="F2501" s="1" t="s">
        <v>19110</v>
      </c>
      <c r="G2501" s="1" t="str">
        <f>_xlfn.TEXTBEFORE(Table4[[#This Row],[rxn     upper-bound     lower-bound]]," ")</f>
        <v>ENZLOAD-TYRTA_c_FWD-rt7471</v>
      </c>
      <c r="H2501" s="1">
        <f>_xlfn.NUMBERVALUE(TRIM(_xlfn.TEXTBEFORE(_xlfn.TEXTAFTER(Table4[[#This Row],[rxn     upper-bound     lower-bound]],Table4[[#This Row],[rxn]]),Table4[[#This Row],[lb]],-1)))</f>
        <v>0.63835123999999999</v>
      </c>
      <c r="I2501" s="1" t="str">
        <f>_xlfn.TEXTAFTER(Table4[[#This Row],[rxn     upper-bound     lower-bound]]," ",-1)</f>
        <v>0.00000000</v>
      </c>
    </row>
    <row r="2502" spans="1:9">
      <c r="A2502" s="1" t="s">
        <v>15418</v>
      </c>
      <c r="B2502" s="1" t="str">
        <f>_xlfn.TEXTBEFORE(ENZLOAD[[#This Row],[ENZLOAD (from enz_from_proteome)]]," ")</f>
        <v>ENZLOAD-TYRTA_c_REV-rt7471</v>
      </c>
      <c r="C2502" s="1">
        <f>_xlfn.NUMBERVALUE(_xlfn.TEXTAFTER(ENZLOAD[[#This Row],[ENZLOAD (from enz_from_proteome)]]," ",-1))</f>
        <v>1.7271401478999999E-7</v>
      </c>
      <c r="F2502" s="1" t="s">
        <v>19111</v>
      </c>
      <c r="G2502" s="1" t="str">
        <f>_xlfn.TEXTBEFORE(Table4[[#This Row],[rxn     upper-bound     lower-bound]]," ")</f>
        <v>ENZLOAD-TYRTA_c_REV-rt7471</v>
      </c>
      <c r="H2502" s="1">
        <f>_xlfn.NUMBERVALUE(TRIM(_xlfn.TEXTBEFORE(_xlfn.TEXTAFTER(Table4[[#This Row],[rxn     upper-bound     lower-bound]],Table4[[#This Row],[rxn]]),Table4[[#This Row],[lb]],-1)))</f>
        <v>0.63835123999999999</v>
      </c>
      <c r="I2502" s="1" t="str">
        <f>_xlfn.TEXTAFTER(Table4[[#This Row],[rxn     upper-bound     lower-bound]]," ",-1)</f>
        <v>0.00000000</v>
      </c>
    </row>
    <row r="2503" spans="1:9">
      <c r="A2503" s="1" t="s">
        <v>15419</v>
      </c>
      <c r="B2503" s="1" t="str">
        <f>_xlfn.TEXTBEFORE(ENZLOAD[[#This Row],[ENZLOAD (from enz_from_proteome)]]," ")</f>
        <v>ENZLOAD-TYRTA_c_REV-rt7697</v>
      </c>
      <c r="C2503" s="1">
        <f>_xlfn.NUMBERVALUE(_xlfn.TEXTAFTER(ENZLOAD[[#This Row],[ENZLOAD (from enz_from_proteome)]]," ",-1))</f>
        <v>1.6114626117099999E-6</v>
      </c>
      <c r="F2503" s="1" t="s">
        <v>19112</v>
      </c>
      <c r="G2503" s="1" t="str">
        <f>_xlfn.TEXTBEFORE(Table4[[#This Row],[rxn     upper-bound     lower-bound]]," ")</f>
        <v>ENZLOAD-TYRTA_c_FWD-rt7697</v>
      </c>
      <c r="H2503" s="1">
        <f>_xlfn.NUMBERVALUE(TRIM(_xlfn.TEXTBEFORE(_xlfn.TEXTAFTER(Table4[[#This Row],[rxn     upper-bound     lower-bound]],Table4[[#This Row],[rxn]]),Table4[[#This Row],[lb]],-1)))</f>
        <v>0.87798122000000001</v>
      </c>
      <c r="I2503" s="1" t="str">
        <f>_xlfn.TEXTAFTER(Table4[[#This Row],[rxn     upper-bound     lower-bound]]," ",-1)</f>
        <v>0.00000000</v>
      </c>
    </row>
    <row r="2504" spans="1:9">
      <c r="A2504" s="1" t="s">
        <v>15420</v>
      </c>
      <c r="B2504" s="1" t="str">
        <f>_xlfn.TEXTBEFORE(ENZLOAD[[#This Row],[ENZLOAD (from enz_from_proteome)]]," ")</f>
        <v>ENZLOAD-TYRTA_m_FWD-rt5562_m</v>
      </c>
      <c r="C2504" s="1">
        <f>_xlfn.NUMBERVALUE(_xlfn.TEXTAFTER(ENZLOAD[[#This Row],[ENZLOAD (from enz_from_proteome)]]," ",-1))</f>
        <v>1.1650937148E-7</v>
      </c>
      <c r="F2504" s="1" t="s">
        <v>19113</v>
      </c>
      <c r="G2504" s="1" t="str">
        <f>_xlfn.TEXTBEFORE(Table4[[#This Row],[rxn     upper-bound     lower-bound]]," ")</f>
        <v>ENZLOAD-TYRTA_c_REV-rt7697</v>
      </c>
      <c r="H2504" s="1">
        <f>_xlfn.NUMBERVALUE(TRIM(_xlfn.TEXTBEFORE(_xlfn.TEXTAFTER(Table4[[#This Row],[rxn     upper-bound     lower-bound]],Table4[[#This Row],[rxn]]),Table4[[#This Row],[lb]],-1)))</f>
        <v>0.87798122000000001</v>
      </c>
      <c r="I2504" s="1" t="str">
        <f>_xlfn.TEXTAFTER(Table4[[#This Row],[rxn     upper-bound     lower-bound]]," ",-1)</f>
        <v>0.00000000</v>
      </c>
    </row>
    <row r="2505" spans="1:9">
      <c r="A2505" s="1" t="s">
        <v>15421</v>
      </c>
      <c r="B2505" s="1" t="str">
        <f>_xlfn.TEXTBEFORE(ENZLOAD[[#This Row],[ENZLOAD (from enz_from_proteome)]]," ")</f>
        <v>ENZLOAD-TYRTAi_x_FWD-rt0568_x</v>
      </c>
      <c r="C2505" s="1">
        <f>_xlfn.NUMBERVALUE(_xlfn.TEXTAFTER(ENZLOAD[[#This Row],[ENZLOAD (from enz_from_proteome)]]," ",-1))</f>
        <v>3.24565365429999E-7</v>
      </c>
      <c r="F2505" s="1" t="s">
        <v>19114</v>
      </c>
      <c r="G2505" s="1" t="str">
        <f>_xlfn.TEXTBEFORE(Table4[[#This Row],[rxn     upper-bound     lower-bound]]," ")</f>
        <v>ENZLOAD-TYRTA_m_FWD-rt5562_m</v>
      </c>
      <c r="H2505" s="1">
        <f>_xlfn.NUMBERVALUE(TRIM(_xlfn.TEXTBEFORE(_xlfn.TEXTAFTER(Table4[[#This Row],[rxn     upper-bound     lower-bound]],Table4[[#This Row],[rxn]]),Table4[[#This Row],[lb]],-1)))</f>
        <v>0.94776070000000001</v>
      </c>
      <c r="I2505" s="1" t="str">
        <f>_xlfn.TEXTAFTER(Table4[[#This Row],[rxn     upper-bound     lower-bound]]," ",-1)</f>
        <v>0.00000000</v>
      </c>
    </row>
    <row r="2506" spans="1:9">
      <c r="A2506" s="1" t="s">
        <v>15422</v>
      </c>
      <c r="B2506" s="1" t="str">
        <f>_xlfn.TEXTBEFORE(ENZLOAD[[#This Row],[ENZLOAD (from enz_from_proteome)]]," ")</f>
        <v>ENZLOAD-TYRTAi_x_FWD-rt1784_x</v>
      </c>
      <c r="C2506" s="1">
        <f>_xlfn.NUMBERVALUE(_xlfn.TEXTAFTER(ENZLOAD[[#This Row],[ENZLOAD (from enz_from_proteome)]]," ",-1))</f>
        <v>3.8459847290000003E-8</v>
      </c>
      <c r="F2506" s="1" t="s">
        <v>19115</v>
      </c>
      <c r="G2506" s="1" t="str">
        <f>_xlfn.TEXTBEFORE(Table4[[#This Row],[rxn     upper-bound     lower-bound]]," ")</f>
        <v>ENZLOAD-TYRTAi_x_FWD-rt0568_x</v>
      </c>
      <c r="H2506" s="1">
        <f>_xlfn.NUMBERVALUE(TRIM(_xlfn.TEXTBEFORE(_xlfn.TEXTAFTER(Table4[[#This Row],[rxn     upper-bound     lower-bound]],Table4[[#This Row],[rxn]]),Table4[[#This Row],[lb]],-1)))</f>
        <v>0.45796833999999997</v>
      </c>
      <c r="I2506" s="1" t="str">
        <f>_xlfn.TEXTAFTER(Table4[[#This Row],[rxn     upper-bound     lower-bound]]," ",-1)</f>
        <v>0.00000000</v>
      </c>
    </row>
    <row r="2507" spans="1:9">
      <c r="A2507" s="1" t="s">
        <v>15423</v>
      </c>
      <c r="B2507" s="1" t="str">
        <f>_xlfn.TEXTBEFORE(ENZLOAD[[#This Row],[ENZLOAD (from enz_from_proteome)]]," ")</f>
        <v>ENZLOAD-TYRTAi_x_FWD-rt5562_x</v>
      </c>
      <c r="C2507" s="1">
        <f>_xlfn.NUMBERVALUE(_xlfn.TEXTAFTER(ENZLOAD[[#This Row],[ENZLOAD (from enz_from_proteome)]]," ",-1))</f>
        <v>1.1650937148E-7</v>
      </c>
      <c r="F2507" s="1" t="s">
        <v>19116</v>
      </c>
      <c r="G2507" s="1" t="str">
        <f>_xlfn.TEXTBEFORE(Table4[[#This Row],[rxn     upper-bound     lower-bound]]," ")</f>
        <v>ENZLOAD-TYRTAi_x_FWD-rt1784_x</v>
      </c>
      <c r="H2507" s="1">
        <f>_xlfn.NUMBERVALUE(TRIM(_xlfn.TEXTBEFORE(_xlfn.TEXTAFTER(Table4[[#This Row],[rxn     upper-bound     lower-bound]],Table4[[#This Row],[rxn]]),Table4[[#This Row],[lb]],-1)))</f>
        <v>0.79692225999999999</v>
      </c>
      <c r="I2507" s="1" t="str">
        <f>_xlfn.TEXTAFTER(Table4[[#This Row],[rxn     upper-bound     lower-bound]]," ",-1)</f>
        <v>0.00000000</v>
      </c>
    </row>
    <row r="2508" spans="1:9">
      <c r="A2508" s="1" t="s">
        <v>15424</v>
      </c>
      <c r="B2508" s="1" t="str">
        <f>_xlfn.TEXTBEFORE(ENZLOAD[[#This Row],[ENZLOAD (from enz_from_proteome)]]," ")</f>
        <v>ENZLOAD-TYRTRS_c_FWD-rt8273</v>
      </c>
      <c r="C2508" s="1">
        <f>_xlfn.NUMBERVALUE(_xlfn.TEXTAFTER(ENZLOAD[[#This Row],[ENZLOAD (from enz_from_proteome)]]," ",-1))</f>
        <v>1.4972724285200001E-6</v>
      </c>
      <c r="F2508" s="1" t="s">
        <v>19117</v>
      </c>
      <c r="G2508" s="1" t="str">
        <f>_xlfn.TEXTBEFORE(Table4[[#This Row],[rxn     upper-bound     lower-bound]]," ")</f>
        <v>ENZLOAD-TYRTAi_x_FWD-rt5562_x</v>
      </c>
      <c r="H2508" s="1">
        <f>_xlfn.NUMBERVALUE(TRIM(_xlfn.TEXTBEFORE(_xlfn.TEXTAFTER(Table4[[#This Row],[rxn     upper-bound     lower-bound]],Table4[[#This Row],[rxn]]),Table4[[#This Row],[lb]],-1)))</f>
        <v>0.94776070000000001</v>
      </c>
      <c r="I2508" s="1" t="str">
        <f>_xlfn.TEXTAFTER(Table4[[#This Row],[rxn     upper-bound     lower-bound]]," ",-1)</f>
        <v>0.00000000</v>
      </c>
    </row>
    <row r="2509" spans="1:9">
      <c r="A2509" s="1" t="s">
        <v>15425</v>
      </c>
      <c r="B2509" s="1" t="str">
        <f>_xlfn.TEXTBEFORE(ENZLOAD[[#This Row],[ENZLOAD (from enz_from_proteome)]]," ")</f>
        <v>ENZLOAD-TYRTRS_m_FWD-rt4769</v>
      </c>
      <c r="C2509" s="1">
        <f>_xlfn.NUMBERVALUE(_xlfn.TEXTAFTER(ENZLOAD[[#This Row],[ENZLOAD (from enz_from_proteome)]]," ",-1))</f>
        <v>1.3225116673999999E-7</v>
      </c>
      <c r="F2509" s="1" t="s">
        <v>19118</v>
      </c>
      <c r="G2509" s="1" t="str">
        <f>_xlfn.TEXTBEFORE(Table4[[#This Row],[rxn     upper-bound     lower-bound]]," ")</f>
        <v>ENZLOAD-TYRtpa_v_FWD-rt0111</v>
      </c>
      <c r="H2509" s="1">
        <f>_xlfn.NUMBERVALUE(TRIM(_xlfn.TEXTBEFORE(_xlfn.TEXTAFTER(Table4[[#This Row],[rxn     upper-bound     lower-bound]],Table4[[#This Row],[rxn]]),Table4[[#This Row],[lb]],-1)))</f>
        <v>0.6014254</v>
      </c>
      <c r="I2509" s="1" t="str">
        <f>_xlfn.TEXTAFTER(Table4[[#This Row],[rxn     upper-bound     lower-bound]]," ",-1)</f>
        <v>0.00000000</v>
      </c>
    </row>
    <row r="2510" spans="1:9">
      <c r="A2510" s="1" t="s">
        <v>15426</v>
      </c>
      <c r="B2510" s="1" t="str">
        <f>_xlfn.TEXTBEFORE(ENZLOAD[[#This Row],[ENZLOAD (from enz_from_proteome)]]," ")</f>
        <v>ENZLOAD-TYRt_c_v_FWD-rt6501</v>
      </c>
      <c r="C2510" s="1">
        <f>_xlfn.NUMBERVALUE(_xlfn.TEXTAFTER(ENZLOAD[[#This Row],[ENZLOAD (from enz_from_proteome)]]," ",-1))</f>
        <v>1.7307091E-9</v>
      </c>
      <c r="F2510" s="1" t="s">
        <v>19119</v>
      </c>
      <c r="G2510" s="1" t="str">
        <f>_xlfn.TEXTBEFORE(Table4[[#This Row],[rxn     upper-bound     lower-bound]]," ")</f>
        <v>ENZLOAD-TYRtpa_v_FWD-rt7819</v>
      </c>
      <c r="H2510" s="1">
        <f>_xlfn.NUMBERVALUE(TRIM(_xlfn.TEXTBEFORE(_xlfn.TEXTAFTER(Table4[[#This Row],[rxn     upper-bound     lower-bound]],Table4[[#This Row],[rxn]]),Table4[[#This Row],[lb]],-1)))</f>
        <v>0.54338997</v>
      </c>
      <c r="I2510" s="1" t="str">
        <f>_xlfn.TEXTAFTER(Table4[[#This Row],[rxn     upper-bound     lower-bound]]," ",-1)</f>
        <v>0.00000000</v>
      </c>
    </row>
    <row r="2511" spans="1:9">
      <c r="A2511" s="1" t="s">
        <v>15427</v>
      </c>
      <c r="B2511" s="1" t="str">
        <f>_xlfn.TEXTBEFORE(ENZLOAD[[#This Row],[ENZLOAD (from enz_from_proteome)]]," ")</f>
        <v>ENZLOAD-TYRtpa_v_FWD-rt0111</v>
      </c>
      <c r="C2511" s="1">
        <f>_xlfn.NUMBERVALUE(_xlfn.TEXTAFTER(ENZLOAD[[#This Row],[ENZLOAD (from enz_from_proteome)]]," ",-1))</f>
        <v>0</v>
      </c>
      <c r="F2511" s="1" t="s">
        <v>19120</v>
      </c>
      <c r="G2511" s="1" t="str">
        <f>_xlfn.TEXTBEFORE(Table4[[#This Row],[rxn     upper-bound     lower-bound]]," ")</f>
        <v>ENZLOAD-TYRtps_v_FWD-rt4375</v>
      </c>
      <c r="H2511" s="1">
        <f>_xlfn.NUMBERVALUE(TRIM(_xlfn.TEXTBEFORE(_xlfn.TEXTAFTER(Table4[[#This Row],[rxn     upper-bound     lower-bound]],Table4[[#This Row],[rxn]]),Table4[[#This Row],[lb]],-1)))</f>
        <v>0.50256422000000001</v>
      </c>
      <c r="I2511" s="1" t="str">
        <f>_xlfn.TEXTAFTER(Table4[[#This Row],[rxn     upper-bound     lower-bound]]," ",-1)</f>
        <v>0.00000000</v>
      </c>
    </row>
    <row r="2512" spans="1:9">
      <c r="A2512" s="1" t="s">
        <v>15428</v>
      </c>
      <c r="B2512" s="1" t="str">
        <f>_xlfn.TEXTBEFORE(ENZLOAD[[#This Row],[ENZLOAD (from enz_from_proteome)]]," ")</f>
        <v>ENZLOAD-TYRtpa_v_FWD-rt7819</v>
      </c>
      <c r="C2512" s="1">
        <f>_xlfn.NUMBERVALUE(_xlfn.TEXTAFTER(ENZLOAD[[#This Row],[ENZLOAD (from enz_from_proteome)]]," ",-1))</f>
        <v>1.358705676E-8</v>
      </c>
      <c r="F2512" s="1" t="s">
        <v>19121</v>
      </c>
      <c r="G2512" s="1" t="str">
        <f>_xlfn.TEXTBEFORE(Table4[[#This Row],[rxn     upper-bound     lower-bound]]," ")</f>
        <v>ENZLOAD-TYRTRS_c_FWD-rt8273</v>
      </c>
      <c r="H2512" s="1">
        <f>_xlfn.NUMBERVALUE(TRIM(_xlfn.TEXTBEFORE(_xlfn.TEXTAFTER(Table4[[#This Row],[rxn     upper-bound     lower-bound]],Table4[[#This Row],[rxn]]),Table4[[#This Row],[lb]],-1)))</f>
        <v>0.90370452999999995</v>
      </c>
      <c r="I2512" s="1" t="str">
        <f>_xlfn.TEXTAFTER(Table4[[#This Row],[rxn     upper-bound     lower-bound]]," ",-1)</f>
        <v>0.00000000</v>
      </c>
    </row>
    <row r="2513" spans="1:9">
      <c r="A2513" s="1" t="s">
        <v>15429</v>
      </c>
      <c r="B2513" s="1" t="str">
        <f>_xlfn.TEXTBEFORE(ENZLOAD[[#This Row],[ENZLOAD (from enz_from_proteome)]]," ")</f>
        <v>ENZLOAD-TYRtps_v_FWD-rt4375</v>
      </c>
      <c r="C2513" s="1">
        <f>_xlfn.NUMBERVALUE(_xlfn.TEXTAFTER(ENZLOAD[[#This Row],[ENZLOAD (from enz_from_proteome)]]," ",-1))</f>
        <v>7.7154419170000004E-8</v>
      </c>
      <c r="F2513" s="1" t="s">
        <v>19122</v>
      </c>
      <c r="G2513" s="1" t="str">
        <f>_xlfn.TEXTBEFORE(Table4[[#This Row],[rxn     upper-bound     lower-bound]]," ")</f>
        <v>ENZLOAD-TYRTRS_m_FWD-rt4769</v>
      </c>
      <c r="H2513" s="1">
        <f>_xlfn.NUMBERVALUE(TRIM(_xlfn.TEXTBEFORE(_xlfn.TEXTAFTER(Table4[[#This Row],[rxn     upper-bound     lower-bound]],Table4[[#This Row],[rxn]]),Table4[[#This Row],[lb]],-1)))</f>
        <v>0.80375509000000001</v>
      </c>
      <c r="I2513" s="1" t="str">
        <f>_xlfn.TEXTAFTER(Table4[[#This Row],[rxn     upper-bound     lower-bound]]," ",-1)</f>
        <v>0.00000000</v>
      </c>
    </row>
    <row r="2514" spans="1:9">
      <c r="A2514" s="1" t="s">
        <v>15430</v>
      </c>
      <c r="B2514" s="1" t="str">
        <f>_xlfn.TEXTBEFORE(ENZLOAD[[#This Row],[ENZLOAD (from enz_from_proteome)]]," ")</f>
        <v>ENZLOAD-UAGDP_c_FWD-rt0711</v>
      </c>
      <c r="C2514" s="1">
        <f>_xlfn.NUMBERVALUE(_xlfn.TEXTAFTER(ENZLOAD[[#This Row],[ENZLOAD (from enz_from_proteome)]]," ",-1))</f>
        <v>1.23184695474E-6</v>
      </c>
      <c r="F2514" s="1" t="s">
        <v>19123</v>
      </c>
      <c r="G2514" s="1" t="str">
        <f>_xlfn.TEXTBEFORE(Table4[[#This Row],[rxn     upper-bound     lower-bound]]," ")</f>
        <v>ENZLOAD-UAGDP_c_FWD-rt0711</v>
      </c>
      <c r="H2514" s="1">
        <f>_xlfn.NUMBERVALUE(TRIM(_xlfn.TEXTBEFORE(_xlfn.TEXTAFTER(Table4[[#This Row],[rxn     upper-bound     lower-bound]],Table4[[#This Row],[rxn]]),Table4[[#This Row],[lb]],-1)))</f>
        <v>0.80041247999999998</v>
      </c>
      <c r="I2514" s="1" t="str">
        <f>_xlfn.TEXTAFTER(Table4[[#This Row],[rxn     upper-bound     lower-bound]]," ",-1)</f>
        <v>0.00000000</v>
      </c>
    </row>
    <row r="2515" spans="1:9">
      <c r="A2515" s="1" t="s">
        <v>15431</v>
      </c>
      <c r="B2515" s="1" t="str">
        <f>_xlfn.TEXTBEFORE(ENZLOAD[[#This Row],[ENZLOAD (from enz_from_proteome)]]," ")</f>
        <v>ENZLOAD-UAGDP_c_REV-rt0711</v>
      </c>
      <c r="C2515" s="1">
        <f>_xlfn.NUMBERVALUE(_xlfn.TEXTAFTER(ENZLOAD[[#This Row],[ENZLOAD (from enz_from_proteome)]]," ",-1))</f>
        <v>1.23184695474E-6</v>
      </c>
      <c r="F2515" s="1" t="s">
        <v>19124</v>
      </c>
      <c r="G2515" s="1" t="str">
        <f>_xlfn.TEXTBEFORE(Table4[[#This Row],[rxn     upper-bound     lower-bound]]," ")</f>
        <v>ENZLOAD-UAGDP_c_REV-rt0711</v>
      </c>
      <c r="H2515" s="1">
        <f>_xlfn.NUMBERVALUE(TRIM(_xlfn.TEXTBEFORE(_xlfn.TEXTAFTER(Table4[[#This Row],[rxn     upper-bound     lower-bound]],Table4[[#This Row],[rxn]]),Table4[[#This Row],[lb]],-1)))</f>
        <v>0.80041247999999998</v>
      </c>
      <c r="I2515" s="1" t="str">
        <f>_xlfn.TEXTAFTER(Table4[[#This Row],[rxn     upper-bound     lower-bound]]," ",-1)</f>
        <v>0.00000000</v>
      </c>
    </row>
    <row r="2516" spans="1:9">
      <c r="A2516" s="1" t="s">
        <v>15432</v>
      </c>
      <c r="B2516" s="1" t="str">
        <f>_xlfn.TEXTBEFORE(ENZLOAD[[#This Row],[ENZLOAD (from enz_from_proteome)]]," ")</f>
        <v>ENZLOAD-UDPG4E_c_FWD-rt0601</v>
      </c>
      <c r="C2516" s="1">
        <f>_xlfn.NUMBERVALUE(_xlfn.TEXTAFTER(ENZLOAD[[#This Row],[ENZLOAD (from enz_from_proteome)]]," ",-1))</f>
        <v>4.5321628853400002E-6</v>
      </c>
      <c r="F2516" s="1" t="s">
        <v>19125</v>
      </c>
      <c r="G2516" s="1" t="str">
        <f>_xlfn.TEXTBEFORE(Table4[[#This Row],[rxn     upper-bound     lower-bound]]," ")</f>
        <v>ENZLOAD-UDPG4E_c_FWD-rt0601</v>
      </c>
      <c r="H2516" s="1">
        <f>_xlfn.NUMBERVALUE(TRIM(_xlfn.TEXTBEFORE(_xlfn.TEXTAFTER(Table4[[#This Row],[rxn     upper-bound     lower-bound]],Table4[[#This Row],[rxn]]),Table4[[#This Row],[lb]],-1)))</f>
        <v>0.51787351000000004</v>
      </c>
      <c r="I2516" s="1" t="str">
        <f>_xlfn.TEXTAFTER(Table4[[#This Row],[rxn     upper-bound     lower-bound]]," ",-1)</f>
        <v>0.00000000</v>
      </c>
    </row>
    <row r="2517" spans="1:9">
      <c r="A2517" s="1" t="s">
        <v>15433</v>
      </c>
      <c r="B2517" s="1" t="str">
        <f>_xlfn.TEXTBEFORE(ENZLOAD[[#This Row],[ENZLOAD (from enz_from_proteome)]]," ")</f>
        <v>ENZLOAD-UDPG4E_c_REV-rt0601</v>
      </c>
      <c r="C2517" s="1">
        <f>_xlfn.NUMBERVALUE(_xlfn.TEXTAFTER(ENZLOAD[[#This Row],[ENZLOAD (from enz_from_proteome)]]," ",-1))</f>
        <v>4.5321628853400002E-6</v>
      </c>
      <c r="F2517" s="1" t="s">
        <v>19126</v>
      </c>
      <c r="G2517" s="1" t="str">
        <f>_xlfn.TEXTBEFORE(Table4[[#This Row],[rxn     upper-bound     lower-bound]]," ")</f>
        <v>ENZLOAD-UDPG4E_c_REV-rt0601</v>
      </c>
      <c r="H2517" s="1">
        <f>_xlfn.NUMBERVALUE(TRIM(_xlfn.TEXTBEFORE(_xlfn.TEXTAFTER(Table4[[#This Row],[rxn     upper-bound     lower-bound]],Table4[[#This Row],[rxn]]),Table4[[#This Row],[lb]],-1)))</f>
        <v>0.51787351000000004</v>
      </c>
      <c r="I2517" s="1" t="str">
        <f>_xlfn.TEXTAFTER(Table4[[#This Row],[rxn     upper-bound     lower-bound]]," ",-1)</f>
        <v>0.00000000</v>
      </c>
    </row>
    <row r="2518" spans="1:9">
      <c r="A2518" s="1" t="s">
        <v>15434</v>
      </c>
      <c r="B2518" s="1" t="str">
        <f>_xlfn.TEXTBEFORE(ENZLOAD[[#This Row],[ENZLOAD (from enz_from_proteome)]]," ")</f>
        <v>ENZLOAD-UDPGALt_c_g_FWD-rt7574</v>
      </c>
      <c r="C2518" s="1">
        <f>_xlfn.NUMBERVALUE(_xlfn.TEXTAFTER(ENZLOAD[[#This Row],[ENZLOAD (from enz_from_proteome)]]," ",-1))</f>
        <v>2.14078168E-8</v>
      </c>
      <c r="F2518" s="1" t="s">
        <v>19127</v>
      </c>
      <c r="G2518" s="1" t="str">
        <f>_xlfn.TEXTBEFORE(Table4[[#This Row],[rxn     upper-bound     lower-bound]]," ")</f>
        <v>ENZLOAD-UDPGALt_c_g_FWD-rt7574</v>
      </c>
      <c r="H2518" s="1">
        <f>_xlfn.NUMBERVALUE(TRIM(_xlfn.TEXTBEFORE(_xlfn.TEXTAFTER(Table4[[#This Row],[rxn     upper-bound     lower-bound]],Table4[[#This Row],[rxn]]),Table4[[#This Row],[lb]],-1)))</f>
        <v>0.99709389000000004</v>
      </c>
      <c r="I2518" s="1" t="str">
        <f>_xlfn.TEXTAFTER(Table4[[#This Row],[rxn     upper-bound     lower-bound]]," ",-1)</f>
        <v>0.00000000</v>
      </c>
    </row>
    <row r="2519" spans="1:9">
      <c r="A2519" s="1" t="s">
        <v>15435</v>
      </c>
      <c r="B2519" s="1" t="str">
        <f>_xlfn.TEXTBEFORE(ENZLOAD[[#This Row],[ENZLOAD (from enz_from_proteome)]]," ")</f>
        <v>ENZLOAD-UDPGD_c_FWD-rt3408</v>
      </c>
      <c r="C2519" s="1">
        <f>_xlfn.NUMBERVALUE(_xlfn.TEXTAFTER(ENZLOAD[[#This Row],[ENZLOAD (from enz_from_proteome)]]," ",-1))</f>
        <v>1.8991484206399999E-6</v>
      </c>
      <c r="F2519" s="1" t="s">
        <v>19128</v>
      </c>
      <c r="G2519" s="1" t="str">
        <f>_xlfn.TEXTBEFORE(Table4[[#This Row],[rxn     upper-bound     lower-bound]]," ")</f>
        <v>ENZLOAD-UDPGD_c_FWD-rt3408</v>
      </c>
      <c r="H2519" s="1">
        <f>_xlfn.NUMBERVALUE(TRIM(_xlfn.TEXTBEFORE(_xlfn.TEXTAFTER(Table4[[#This Row],[rxn     upper-bound     lower-bound]],Table4[[#This Row],[rxn]]),Table4[[#This Row],[lb]],-1)))</f>
        <v>0.83156567999999997</v>
      </c>
      <c r="I2519" s="1" t="str">
        <f>_xlfn.TEXTAFTER(Table4[[#This Row],[rxn     upper-bound     lower-bound]]," ",-1)</f>
        <v>0.00000000</v>
      </c>
    </row>
    <row r="2520" spans="1:9">
      <c r="A2520" s="1" t="s">
        <v>15436</v>
      </c>
      <c r="B2520" s="1" t="str">
        <f>_xlfn.TEXTBEFORE(ENZLOAD[[#This Row],[ENZLOAD (from enz_from_proteome)]]," ")</f>
        <v>ENZLOAD-UDPGLDC_c_FWD-rt7050</v>
      </c>
      <c r="C2520" s="1">
        <f>_xlfn.NUMBERVALUE(_xlfn.TEXTAFTER(ENZLOAD[[#This Row],[ENZLOAD (from enz_from_proteome)]]," ",-1))</f>
        <v>7.9611354349999994E-8</v>
      </c>
      <c r="F2520" s="1" t="s">
        <v>19129</v>
      </c>
      <c r="G2520" s="1" t="str">
        <f>_xlfn.TEXTBEFORE(Table4[[#This Row],[rxn     upper-bound     lower-bound]]," ")</f>
        <v>ENZLOAD-UDPGLDC_c_FWD-rt7050</v>
      </c>
      <c r="H2520" s="1">
        <f>_xlfn.NUMBERVALUE(TRIM(_xlfn.TEXTBEFORE(_xlfn.TEXTAFTER(Table4[[#This Row],[rxn     upper-bound     lower-bound]],Table4[[#This Row],[rxn]]),Table4[[#This Row],[lb]],-1)))</f>
        <v>0.86214608999999998</v>
      </c>
      <c r="I2520" s="1" t="str">
        <f>_xlfn.TEXTAFTER(Table4[[#This Row],[rxn     upper-bound     lower-bound]]," ",-1)</f>
        <v>0.00000000</v>
      </c>
    </row>
    <row r="2521" spans="1:9">
      <c r="A2521" s="1" t="s">
        <v>15437</v>
      </c>
      <c r="B2521" s="1" t="str">
        <f>_xlfn.TEXTBEFORE(ENZLOAD[[#This Row],[ENZLOAD (from enz_from_proteome)]]," ")</f>
        <v>ENZLOAD-UGLT_c_FWD-rt2964</v>
      </c>
      <c r="C2521" s="1">
        <f>_xlfn.NUMBERVALUE(_xlfn.TEXTAFTER(ENZLOAD[[#This Row],[ENZLOAD (from enz_from_proteome)]]," ",-1))</f>
        <v>2.0775956629000001E-7</v>
      </c>
      <c r="F2521" s="1" t="s">
        <v>19130</v>
      </c>
      <c r="G2521" s="1" t="str">
        <f>_xlfn.TEXTBEFORE(Table4[[#This Row],[rxn     upper-bound     lower-bound]]," ")</f>
        <v>ENZLOAD-UGLT_c_FWD-rt2964</v>
      </c>
      <c r="H2521" s="1">
        <f>_xlfn.NUMBERVALUE(TRIM(_xlfn.TEXTBEFORE(_xlfn.TEXTAFTER(Table4[[#This Row],[rxn     upper-bound     lower-bound]],Table4[[#This Row],[rxn]]),Table4[[#This Row],[lb]],-1)))</f>
        <v>0.93298687999999996</v>
      </c>
      <c r="I2521" s="1" t="str">
        <f>_xlfn.TEXTAFTER(Table4[[#This Row],[rxn     upper-bound     lower-bound]]," ",-1)</f>
        <v>0.00000000</v>
      </c>
    </row>
    <row r="2522" spans="1:9">
      <c r="A2522" s="1" t="s">
        <v>15438</v>
      </c>
      <c r="B2522" s="1" t="str">
        <f>_xlfn.TEXTBEFORE(ENZLOAD[[#This Row],[ENZLOAD (from enz_from_proteome)]]," ")</f>
        <v>ENZLOAD-UMPK_c_FWD-rt4822_c</v>
      </c>
      <c r="C2522" s="1">
        <f>_xlfn.NUMBERVALUE(_xlfn.TEXTAFTER(ENZLOAD[[#This Row],[ENZLOAD (from enz_from_proteome)]]," ",-1))</f>
        <v>3.9070253403999902E-7</v>
      </c>
      <c r="F2522" s="1" t="s">
        <v>19131</v>
      </c>
      <c r="G2522" s="1" t="str">
        <f>_xlfn.TEXTBEFORE(Table4[[#This Row],[rxn     upper-bound     lower-bound]]," ")</f>
        <v>ENZLOAD-UMPK_c_FWD-rt4822_c</v>
      </c>
      <c r="H2522" s="1">
        <f>_xlfn.NUMBERVALUE(TRIM(_xlfn.TEXTBEFORE(_xlfn.TEXTAFTER(Table4[[#This Row],[rxn     upper-bound     lower-bound]],Table4[[#This Row],[rxn]]),Table4[[#This Row],[lb]],-1)))</f>
        <v>1.59403787</v>
      </c>
      <c r="I2522" s="1" t="str">
        <f>_xlfn.TEXTAFTER(Table4[[#This Row],[rxn     upper-bound     lower-bound]]," ",-1)</f>
        <v>0.00000000</v>
      </c>
    </row>
    <row r="2523" spans="1:9">
      <c r="A2523" s="1" t="s">
        <v>15439</v>
      </c>
      <c r="B2523" s="1" t="str">
        <f>_xlfn.TEXTBEFORE(ENZLOAD[[#This Row],[ENZLOAD (from enz_from_proteome)]]," ")</f>
        <v>ENZLOAD-UMPK_n_FWD-rt4822_n</v>
      </c>
      <c r="C2523" s="1">
        <f>_xlfn.NUMBERVALUE(_xlfn.TEXTAFTER(ENZLOAD[[#This Row],[ENZLOAD (from enz_from_proteome)]]," ",-1))</f>
        <v>3.9070253403999902E-7</v>
      </c>
      <c r="F2523" s="1" t="s">
        <v>19132</v>
      </c>
      <c r="G2523" s="1" t="str">
        <f>_xlfn.TEXTBEFORE(Table4[[#This Row],[rxn     upper-bound     lower-bound]]," ")</f>
        <v>ENZLOAD-UMPK_n_FWD-rt4822_n</v>
      </c>
      <c r="H2523" s="1">
        <f>_xlfn.NUMBERVALUE(TRIM(_xlfn.TEXTBEFORE(_xlfn.TEXTAFTER(Table4[[#This Row],[rxn     upper-bound     lower-bound]],Table4[[#This Row],[rxn]]),Table4[[#This Row],[lb]],-1)))</f>
        <v>1.59403787</v>
      </c>
      <c r="I2523" s="1" t="str">
        <f>_xlfn.TEXTAFTER(Table4[[#This Row],[rxn     upper-bound     lower-bound]]," ",-1)</f>
        <v>0.00000000</v>
      </c>
    </row>
    <row r="2524" spans="1:9">
      <c r="A2524" s="1" t="s">
        <v>15440</v>
      </c>
      <c r="B2524" s="1" t="str">
        <f>_xlfn.TEXTBEFORE(ENZLOAD[[#This Row],[ENZLOAD (from enz_from_proteome)]]," ")</f>
        <v>ENZLOAD-UNK3_c_FWD-rt5646</v>
      </c>
      <c r="C2524" s="1">
        <f>_xlfn.NUMBERVALUE(_xlfn.TEXTAFTER(ENZLOAD[[#This Row],[ENZLOAD (from enz_from_proteome)]]," ",-1))</f>
        <v>2.0639299744E-7</v>
      </c>
      <c r="F2524" s="1" t="s">
        <v>19133</v>
      </c>
      <c r="G2524" s="1" t="str">
        <f>_xlfn.TEXTBEFORE(Table4[[#This Row],[rxn     upper-bound     lower-bound]]," ")</f>
        <v>ENZLOAD-UNK3_c_FWD-rt5646</v>
      </c>
      <c r="H2524" s="1">
        <f>_xlfn.NUMBERVALUE(TRIM(_xlfn.TEXTBEFORE(_xlfn.TEXTAFTER(Table4[[#This Row],[rxn     upper-bound     lower-bound]],Table4[[#This Row],[rxn]]),Table4[[#This Row],[lb]],-1)))</f>
        <v>1.02671855</v>
      </c>
      <c r="I2524" s="1" t="str">
        <f>_xlfn.TEXTAFTER(Table4[[#This Row],[rxn     upper-bound     lower-bound]]," ",-1)</f>
        <v>0.00000000</v>
      </c>
    </row>
    <row r="2525" spans="1:9">
      <c r="A2525" s="1" t="s">
        <v>15441</v>
      </c>
      <c r="B2525" s="1" t="str">
        <f>_xlfn.TEXTBEFORE(ENZLOAD[[#This Row],[ENZLOAD (from enz_from_proteome)]]," ")</f>
        <v>ENZLOAD-UNK3_c_FWD-rt6242_c</v>
      </c>
      <c r="C2525" s="1">
        <f>_xlfn.NUMBERVALUE(_xlfn.TEXTAFTER(ENZLOAD[[#This Row],[ENZLOAD (from enz_from_proteome)]]," ",-1))</f>
        <v>9.894990884499999E-7</v>
      </c>
      <c r="F2525" s="1" t="s">
        <v>19134</v>
      </c>
      <c r="G2525" s="1" t="str">
        <f>_xlfn.TEXTBEFORE(Table4[[#This Row],[rxn     upper-bound     lower-bound]]," ")</f>
        <v>ENZLOAD-UNK3_c_FWD-rt6242_c</v>
      </c>
      <c r="H2525" s="1">
        <f>_xlfn.NUMBERVALUE(TRIM(_xlfn.TEXTBEFORE(_xlfn.TEXTAFTER(Table4[[#This Row],[rxn     upper-bound     lower-bound]],Table4[[#This Row],[rxn]]),Table4[[#This Row],[lb]],-1)))</f>
        <v>0.89022882000000003</v>
      </c>
      <c r="I2525" s="1" t="str">
        <f>_xlfn.TEXTAFTER(Table4[[#This Row],[rxn     upper-bound     lower-bound]]," ",-1)</f>
        <v>0.00000000</v>
      </c>
    </row>
    <row r="2526" spans="1:9">
      <c r="A2526" s="1" t="s">
        <v>15442</v>
      </c>
      <c r="B2526" s="1" t="str">
        <f>_xlfn.TEXTBEFORE(ENZLOAD[[#This Row],[ENZLOAD (from enz_from_proteome)]]," ")</f>
        <v>ENZLOAD-UNK3_c_FWD-rt7471</v>
      </c>
      <c r="C2526" s="1">
        <f>_xlfn.NUMBERVALUE(_xlfn.TEXTAFTER(ENZLOAD[[#This Row],[ENZLOAD (from enz_from_proteome)]]," ",-1))</f>
        <v>1.7271401478999999E-7</v>
      </c>
      <c r="F2526" s="1" t="s">
        <v>19135</v>
      </c>
      <c r="G2526" s="1" t="str">
        <f>_xlfn.TEXTBEFORE(Table4[[#This Row],[rxn     upper-bound     lower-bound]]," ")</f>
        <v>ENZLOAD-UNK3_c_FWD-rt7471</v>
      </c>
      <c r="H2526" s="1">
        <f>_xlfn.NUMBERVALUE(TRIM(_xlfn.TEXTBEFORE(_xlfn.TEXTAFTER(Table4[[#This Row],[rxn     upper-bound     lower-bound]],Table4[[#This Row],[rxn]]),Table4[[#This Row],[lb]],-1)))</f>
        <v>0.63835123999999999</v>
      </c>
      <c r="I2526" s="1" t="str">
        <f>_xlfn.TEXTAFTER(Table4[[#This Row],[rxn     upper-bound     lower-bound]]," ",-1)</f>
        <v>0.00000000</v>
      </c>
    </row>
    <row r="2527" spans="1:9">
      <c r="A2527" s="1" t="s">
        <v>15443</v>
      </c>
      <c r="B2527" s="1" t="str">
        <f>_xlfn.TEXTBEFORE(ENZLOAD[[#This Row],[ENZLOAD (from enz_from_proteome)]]," ")</f>
        <v>ENZLOAD-UNK3_c_FWD-rt7697</v>
      </c>
      <c r="C2527" s="1">
        <f>_xlfn.NUMBERVALUE(_xlfn.TEXTAFTER(ENZLOAD[[#This Row],[ENZLOAD (from enz_from_proteome)]]," ",-1))</f>
        <v>1.6114626117099999E-6</v>
      </c>
      <c r="F2527" s="1" t="s">
        <v>19136</v>
      </c>
      <c r="G2527" s="1" t="str">
        <f>_xlfn.TEXTBEFORE(Table4[[#This Row],[rxn     upper-bound     lower-bound]]," ")</f>
        <v>ENZLOAD-UNK3_c_FWD-rt7697</v>
      </c>
      <c r="H2527" s="1">
        <f>_xlfn.NUMBERVALUE(TRIM(_xlfn.TEXTBEFORE(_xlfn.TEXTAFTER(Table4[[#This Row],[rxn     upper-bound     lower-bound]],Table4[[#This Row],[rxn]]),Table4[[#This Row],[lb]],-1)))</f>
        <v>0.87798122000000001</v>
      </c>
      <c r="I2527" s="1" t="str">
        <f>_xlfn.TEXTAFTER(Table4[[#This Row],[rxn     upper-bound     lower-bound]]," ",-1)</f>
        <v>0.00000000</v>
      </c>
    </row>
    <row r="2528" spans="1:9">
      <c r="A2528" s="1" t="s">
        <v>15444</v>
      </c>
      <c r="B2528" s="1" t="str">
        <f>_xlfn.TEXTBEFORE(ENZLOAD[[#This Row],[ENZLOAD (from enz_from_proteome)]]," ")</f>
        <v>ENZLOAD-UPP3MT_2_c_FWD-rt2682</v>
      </c>
      <c r="C2528" s="1">
        <f>_xlfn.NUMBERVALUE(_xlfn.TEXTAFTER(ENZLOAD[[#This Row],[ENZLOAD (from enz_from_proteome)]]," ",-1))</f>
        <v>1.4049749262000001E-7</v>
      </c>
      <c r="F2528" s="1" t="s">
        <v>19137</v>
      </c>
      <c r="G2528" s="1" t="str">
        <f>_xlfn.TEXTBEFORE(Table4[[#This Row],[rxn     upper-bound     lower-bound]]," ")</f>
        <v>ENZLOAD-UPP3MT_2_c_FWD-rt2682</v>
      </c>
      <c r="H2528" s="1">
        <f>_xlfn.NUMBERVALUE(TRIM(_xlfn.TEXTBEFORE(_xlfn.TEXTAFTER(Table4[[#This Row],[rxn     upper-bound     lower-bound]],Table4[[#This Row],[rxn]]),Table4[[#This Row],[lb]],-1)))</f>
        <v>0.59061757000000004</v>
      </c>
      <c r="I2528" s="1" t="str">
        <f>_xlfn.TEXTAFTER(Table4[[#This Row],[rxn     upper-bound     lower-bound]]," ",-1)</f>
        <v>0.00000000</v>
      </c>
    </row>
    <row r="2529" spans="1:9">
      <c r="A2529" s="1" t="s">
        <v>15445</v>
      </c>
      <c r="B2529" s="1" t="str">
        <f>_xlfn.TEXTBEFORE(ENZLOAD[[#This Row],[ENZLOAD (from enz_from_proteome)]]," ")</f>
        <v>ENZLOAD-UPP3S_c_FWD-rt2147</v>
      </c>
      <c r="C2529" s="1">
        <f>_xlfn.NUMBERVALUE(_xlfn.TEXTAFTER(ENZLOAD[[#This Row],[ENZLOAD (from enz_from_proteome)]]," ",-1))</f>
        <v>0</v>
      </c>
      <c r="F2529" s="1" t="s">
        <v>19138</v>
      </c>
      <c r="G2529" s="1" t="str">
        <f>_xlfn.TEXTBEFORE(Table4[[#This Row],[rxn     upper-bound     lower-bound]]," ")</f>
        <v>ENZLOAD-UPP3S_c_FWD-rt2147</v>
      </c>
      <c r="H2529" s="1">
        <f>_xlfn.NUMBERVALUE(TRIM(_xlfn.TEXTBEFORE(_xlfn.TEXTAFTER(Table4[[#This Row],[rxn     upper-bound     lower-bound]],Table4[[#This Row],[rxn]]),Table4[[#This Row],[lb]],-1)))</f>
        <v>1.25345621</v>
      </c>
      <c r="I2529" s="1" t="str">
        <f>_xlfn.TEXTAFTER(Table4[[#This Row],[rxn     upper-bound     lower-bound]]," ",-1)</f>
        <v>0.00000000</v>
      </c>
    </row>
    <row r="2530" spans="1:9">
      <c r="A2530" s="1" t="s">
        <v>15446</v>
      </c>
      <c r="B2530" s="1" t="str">
        <f>_xlfn.TEXTBEFORE(ENZLOAD[[#This Row],[ENZLOAD (from enz_from_proteome)]]," ")</f>
        <v>ENZLOAD-UPPDC1_c_FWD-rt5811</v>
      </c>
      <c r="C2530" s="1">
        <f>_xlfn.NUMBERVALUE(_xlfn.TEXTAFTER(ENZLOAD[[#This Row],[ENZLOAD (from enz_from_proteome)]]," ",-1))</f>
        <v>1.8688099381999999E-7</v>
      </c>
      <c r="F2530" s="1" t="s">
        <v>19139</v>
      </c>
      <c r="G2530" s="1" t="str">
        <f>_xlfn.TEXTBEFORE(Table4[[#This Row],[rxn     upper-bound     lower-bound]]," ")</f>
        <v>ENZLOAD-UPPDC1_c_FWD-rt5811</v>
      </c>
      <c r="H2530" s="1">
        <f>_xlfn.NUMBERVALUE(TRIM(_xlfn.TEXTBEFORE(_xlfn.TEXTAFTER(Table4[[#This Row],[rxn     upper-bound     lower-bound]],Table4[[#This Row],[rxn]]),Table4[[#This Row],[lb]],-1)))</f>
        <v>0.47287235</v>
      </c>
      <c r="I2530" s="1" t="str">
        <f>_xlfn.TEXTAFTER(Table4[[#This Row],[rxn     upper-bound     lower-bound]]," ",-1)</f>
        <v>0.00000000</v>
      </c>
    </row>
    <row r="2531" spans="1:9">
      <c r="A2531" s="1" t="s">
        <v>15447</v>
      </c>
      <c r="B2531" s="1" t="str">
        <f>_xlfn.TEXTBEFORE(ENZLOAD[[#This Row],[ENZLOAD (from enz_from_proteome)]]," ")</f>
        <v>ENZLOAD-UPPRT_c_FWD-rt5873</v>
      </c>
      <c r="C2531" s="1">
        <f>_xlfn.NUMBERVALUE(_xlfn.TEXTAFTER(ENZLOAD[[#This Row],[ENZLOAD (from enz_from_proteome)]]," ",-1))</f>
        <v>4.3968213478999998E-7</v>
      </c>
      <c r="F2531" s="1" t="s">
        <v>19140</v>
      </c>
      <c r="G2531" s="1" t="str">
        <f>_xlfn.TEXTBEFORE(Table4[[#This Row],[rxn     upper-bound     lower-bound]]," ")</f>
        <v>ENZLOAD-UPPRT_c_FWD-rt5873</v>
      </c>
      <c r="H2531" s="1">
        <f>_xlfn.NUMBERVALUE(TRIM(_xlfn.TEXTBEFORE(_xlfn.TEXTAFTER(Table4[[#This Row],[rxn     upper-bound     lower-bound]],Table4[[#This Row],[rxn]]),Table4[[#This Row],[lb]],-1)))</f>
        <v>1.7192375099999999</v>
      </c>
      <c r="I2531" s="1" t="str">
        <f>_xlfn.TEXTAFTER(Table4[[#This Row],[rxn     upper-bound     lower-bound]]," ",-1)</f>
        <v>0.00000000</v>
      </c>
    </row>
    <row r="2532" spans="1:9">
      <c r="A2532" s="1" t="s">
        <v>15448</v>
      </c>
      <c r="B2532" s="1" t="str">
        <f>_xlfn.TEXTBEFORE(ENZLOAD[[#This Row],[ENZLOAD (from enz_from_proteome)]]," ")</f>
        <v>ENZLOAD-UPPRT_c_FWD-rt6727</v>
      </c>
      <c r="C2532" s="1">
        <f>_xlfn.NUMBERVALUE(_xlfn.TEXTAFTER(ENZLOAD[[#This Row],[ENZLOAD (from enz_from_proteome)]]," ",-1))</f>
        <v>1.051972273E-8</v>
      </c>
      <c r="F2532" s="1" t="s">
        <v>19141</v>
      </c>
      <c r="G2532" s="1" t="str">
        <f>_xlfn.TEXTBEFORE(Table4[[#This Row],[rxn     upper-bound     lower-bound]]," ")</f>
        <v>ENZLOAD-UPPRT_c_FWD-rt6727</v>
      </c>
      <c r="H2532" s="1">
        <f>_xlfn.NUMBERVALUE(TRIM(_xlfn.TEXTBEFORE(_xlfn.TEXTAFTER(Table4[[#This Row],[rxn     upper-bound     lower-bound]],Table4[[#This Row],[rxn]]),Table4[[#This Row],[lb]],-1)))</f>
        <v>1.8704870199999999</v>
      </c>
      <c r="I2532" s="1" t="str">
        <f>_xlfn.TEXTAFTER(Table4[[#This Row],[rxn     upper-bound     lower-bound]]," ",-1)</f>
        <v>0.00000000</v>
      </c>
    </row>
    <row r="2533" spans="1:9">
      <c r="A2533" s="1" t="s">
        <v>15449</v>
      </c>
      <c r="B2533" s="1" t="str">
        <f>_xlfn.TEXTBEFORE(ENZLOAD[[#This Row],[ENZLOAD (from enz_from_proteome)]]," ")</f>
        <v>ENZLOAD-URAtps_e_FWD-rt4541</v>
      </c>
      <c r="C2533" s="1">
        <f>_xlfn.NUMBERVALUE(_xlfn.TEXTAFTER(ENZLOAD[[#This Row],[ENZLOAD (from enz_from_proteome)]]," ",-1))</f>
        <v>2.2435214089999898E-8</v>
      </c>
      <c r="F2533" s="1" t="s">
        <v>19142</v>
      </c>
      <c r="G2533" s="1" t="str">
        <f>_xlfn.TEXTBEFORE(Table4[[#This Row],[rxn     upper-bound     lower-bound]]," ")</f>
        <v>ENZLOAD-URAtps_e_FWD-rt4541</v>
      </c>
      <c r="H2533" s="1">
        <f>_xlfn.NUMBERVALUE(TRIM(_xlfn.TEXTBEFORE(_xlfn.TEXTAFTER(Table4[[#This Row],[rxn     upper-bound     lower-bound]],Table4[[#This Row],[rxn]]),Table4[[#This Row],[lb]],-1)))</f>
        <v>0.74356995999999997</v>
      </c>
      <c r="I2533" s="1" t="str">
        <f>_xlfn.TEXTAFTER(Table4[[#This Row],[rxn     upper-bound     lower-bound]]," ",-1)</f>
        <v>0.00000000</v>
      </c>
    </row>
    <row r="2534" spans="1:9">
      <c r="A2534" s="1" t="s">
        <v>15450</v>
      </c>
      <c r="B2534" s="1" t="str">
        <f>_xlfn.TEXTBEFORE(ENZLOAD[[#This Row],[ENZLOAD (from enz_from_proteome)]]," ")</f>
        <v>ENZLOAD-UREASE_c_FWD-rt0958</v>
      </c>
      <c r="C2534" s="1">
        <f>_xlfn.NUMBERVALUE(_xlfn.TEXTAFTER(ENZLOAD[[#This Row],[ENZLOAD (from enz_from_proteome)]]," ",-1))</f>
        <v>9.3195451499999998E-9</v>
      </c>
      <c r="F2534" s="1" t="s">
        <v>19143</v>
      </c>
      <c r="G2534" s="1" t="str">
        <f>_xlfn.TEXTBEFORE(Table4[[#This Row],[rxn     upper-bound     lower-bound]]," ")</f>
        <v>ENZLOAD-UREA_c_FWD-rt2839</v>
      </c>
      <c r="H2534" s="1">
        <f>_xlfn.NUMBERVALUE(TRIM(_xlfn.TEXTBEFORE(_xlfn.TEXTAFTER(Table4[[#This Row],[rxn     upper-bound     lower-bound]],Table4[[#This Row],[rxn]]),Table4[[#This Row],[lb]],-1)))</f>
        <v>0.46932541999999999</v>
      </c>
      <c r="I2534" s="1" t="str">
        <f>_xlfn.TEXTAFTER(Table4[[#This Row],[rxn     upper-bound     lower-bound]]," ",-1)</f>
        <v>0.00000000</v>
      </c>
    </row>
    <row r="2535" spans="1:9">
      <c r="A2535" s="1" t="s">
        <v>15451</v>
      </c>
      <c r="B2535" s="1" t="str">
        <f>_xlfn.TEXTBEFORE(ENZLOAD[[#This Row],[ENZLOAD (from enz_from_proteome)]]," ")</f>
        <v>ENZLOAD-UREA_c_FWD-rt2839</v>
      </c>
      <c r="C2535" s="1">
        <f>_xlfn.NUMBERVALUE(_xlfn.TEXTAFTER(ENZLOAD[[#This Row],[ENZLOAD (from enz_from_proteome)]]," ",-1))</f>
        <v>1.61580948519999E-7</v>
      </c>
      <c r="F2535" s="1" t="s">
        <v>19144</v>
      </c>
      <c r="G2535" s="1" t="str">
        <f>_xlfn.TEXTBEFORE(Table4[[#This Row],[rxn     upper-bound     lower-bound]]," ")</f>
        <v>ENZLOAD-UREA_c_REV-rt2839</v>
      </c>
      <c r="H2535" s="1">
        <f>_xlfn.NUMBERVALUE(TRIM(_xlfn.TEXTBEFORE(_xlfn.TEXTAFTER(Table4[[#This Row],[rxn     upper-bound     lower-bound]],Table4[[#This Row],[rxn]]),Table4[[#This Row],[lb]],-1)))</f>
        <v>0.46932541999999999</v>
      </c>
      <c r="I2535" s="1" t="str">
        <f>_xlfn.TEXTAFTER(Table4[[#This Row],[rxn     upper-bound     lower-bound]]," ",-1)</f>
        <v>0.00000000</v>
      </c>
    </row>
    <row r="2536" spans="1:9">
      <c r="A2536" s="1" t="s">
        <v>15452</v>
      </c>
      <c r="B2536" s="1" t="str">
        <f>_xlfn.TEXTBEFORE(ENZLOAD[[#This Row],[ENZLOAD (from enz_from_proteome)]]," ")</f>
        <v>ENZLOAD-UREA_c_REV-rt2839</v>
      </c>
      <c r="C2536" s="1">
        <f>_xlfn.NUMBERVALUE(_xlfn.TEXTAFTER(ENZLOAD[[#This Row],[ENZLOAD (from enz_from_proteome)]]," ",-1))</f>
        <v>1.61580948519999E-7</v>
      </c>
      <c r="F2536" s="1" t="s">
        <v>19145</v>
      </c>
      <c r="G2536" s="1" t="str">
        <f>_xlfn.TEXTBEFORE(Table4[[#This Row],[rxn     upper-bound     lower-bound]]," ")</f>
        <v>ENZLOAD-UREASE_c_FWD-rt0958</v>
      </c>
      <c r="H2536" s="1">
        <f>_xlfn.NUMBERVALUE(TRIM(_xlfn.TEXTBEFORE(_xlfn.TEXTAFTER(Table4[[#This Row],[rxn     upper-bound     lower-bound]],Table4[[#This Row],[rxn]]),Table4[[#This Row],[lb]],-1)))</f>
        <v>0.32100624</v>
      </c>
      <c r="I2536" s="1" t="str">
        <f>_xlfn.TEXTAFTER(Table4[[#This Row],[rxn     upper-bound     lower-bound]]," ",-1)</f>
        <v>0.00000000</v>
      </c>
    </row>
    <row r="2537" spans="1:9">
      <c r="A2537" s="1" t="s">
        <v>15453</v>
      </c>
      <c r="B2537" s="1" t="str">
        <f>_xlfn.TEXTBEFORE(ENZLOAD[[#This Row],[ENZLOAD (from enz_from_proteome)]]," ")</f>
        <v>ENZLOAD-UREAtps_e_FWD-rt7439</v>
      </c>
      <c r="C2537" s="1">
        <f>_xlfn.NUMBERVALUE(_xlfn.TEXTAFTER(ENZLOAD[[#This Row],[ENZLOAD (from enz_from_proteome)]]," ",-1))</f>
        <v>0</v>
      </c>
      <c r="F2537" s="1" t="s">
        <v>19146</v>
      </c>
      <c r="G2537" s="1" t="str">
        <f>_xlfn.TEXTBEFORE(Table4[[#This Row],[rxn     upper-bound     lower-bound]]," ")</f>
        <v>ENZLOAD-UREAtps_e_FWD-rt7439</v>
      </c>
      <c r="H2537" s="1">
        <f>_xlfn.NUMBERVALUE(TRIM(_xlfn.TEXTBEFORE(_xlfn.TEXTAFTER(Table4[[#This Row],[rxn     upper-bound     lower-bound]],Table4[[#This Row],[rxn]]),Table4[[#This Row],[lb]],-1)))</f>
        <v>0.60354010000000002</v>
      </c>
      <c r="I2537" s="1" t="str">
        <f>_xlfn.TEXTAFTER(Table4[[#This Row],[rxn     upper-bound     lower-bound]]," ",-1)</f>
        <v>0.00000000</v>
      </c>
    </row>
    <row r="2538" spans="1:9">
      <c r="A2538" s="1" t="s">
        <v>15454</v>
      </c>
      <c r="B2538" s="1" t="str">
        <f>_xlfn.TEXTBEFORE(ENZLOAD[[#This Row],[ENZLOAD (from enz_from_proteome)]]," ")</f>
        <v>ENZLOAD-UREAtps_e_REV-rt7439</v>
      </c>
      <c r="C2538" s="1">
        <f>_xlfn.NUMBERVALUE(_xlfn.TEXTAFTER(ENZLOAD[[#This Row],[ENZLOAD (from enz_from_proteome)]]," ",-1))</f>
        <v>0</v>
      </c>
      <c r="F2538" s="1" t="s">
        <v>19147</v>
      </c>
      <c r="G2538" s="1" t="str">
        <f>_xlfn.TEXTBEFORE(Table4[[#This Row],[rxn     upper-bound     lower-bound]]," ")</f>
        <v>ENZLOAD-UREAtps_e_REV-rt7439</v>
      </c>
      <c r="H2538" s="1">
        <f>_xlfn.NUMBERVALUE(TRIM(_xlfn.TEXTBEFORE(_xlfn.TEXTAFTER(Table4[[#This Row],[rxn     upper-bound     lower-bound]],Table4[[#This Row],[rxn]]),Table4[[#This Row],[lb]],-1)))</f>
        <v>0.60354010000000002</v>
      </c>
      <c r="I2538" s="1" t="str">
        <f>_xlfn.TEXTAFTER(Table4[[#This Row],[rxn     upper-bound     lower-bound]]," ",-1)</f>
        <v>0.00000000</v>
      </c>
    </row>
    <row r="2539" spans="1:9">
      <c r="A2539" s="1" t="s">
        <v>15455</v>
      </c>
      <c r="B2539" s="1" t="str">
        <f>_xlfn.TEXTBEFORE(ENZLOAD[[#This Row],[ENZLOAD (from enz_from_proteome)]]," ")</f>
        <v>ENZLOAD-URIDK2_n_FWD-rt4822_n</v>
      </c>
      <c r="C2539" s="1">
        <f>_xlfn.NUMBERVALUE(_xlfn.TEXTAFTER(ENZLOAD[[#This Row],[ENZLOAD (from enz_from_proteome)]]," ",-1))</f>
        <v>3.9070253403999902E-7</v>
      </c>
      <c r="F2539" s="1" t="s">
        <v>19148</v>
      </c>
      <c r="G2539" s="1" t="str">
        <f>_xlfn.TEXTBEFORE(Table4[[#This Row],[rxn     upper-bound     lower-bound]]," ")</f>
        <v>ENZLOAD-URIDK2_n_FWD-rt4822_n</v>
      </c>
      <c r="H2539" s="1">
        <f>_xlfn.NUMBERVALUE(TRIM(_xlfn.TEXTBEFORE(_xlfn.TEXTAFTER(Table4[[#This Row],[rxn     upper-bound     lower-bound]],Table4[[#This Row],[rxn]]),Table4[[#This Row],[lb]],-1)))</f>
        <v>1.59403787</v>
      </c>
      <c r="I2539" s="1" t="str">
        <f>_xlfn.TEXTAFTER(Table4[[#This Row],[rxn     upper-bound     lower-bound]]," ",-1)</f>
        <v>0.00000000</v>
      </c>
    </row>
    <row r="2540" spans="1:9">
      <c r="A2540" s="1" t="s">
        <v>15456</v>
      </c>
      <c r="B2540" s="1" t="str">
        <f>_xlfn.TEXTBEFORE(ENZLOAD[[#This Row],[ENZLOAD (from enz_from_proteome)]]," ")</f>
        <v>ENZLOAD-URIDK2i_c_FWD-rt4822_c</v>
      </c>
      <c r="C2540" s="1">
        <f>_xlfn.NUMBERVALUE(_xlfn.TEXTAFTER(ENZLOAD[[#This Row],[ENZLOAD (from enz_from_proteome)]]," ",-1))</f>
        <v>3.9070253403999902E-7</v>
      </c>
      <c r="F2540" s="1" t="s">
        <v>19149</v>
      </c>
      <c r="G2540" s="1" t="str">
        <f>_xlfn.TEXTBEFORE(Table4[[#This Row],[rxn     upper-bound     lower-bound]]," ")</f>
        <v>ENZLOAD-URIDK2i_c_FWD-rt4822_c</v>
      </c>
      <c r="H2540" s="1">
        <f>_xlfn.NUMBERVALUE(TRIM(_xlfn.TEXTBEFORE(_xlfn.TEXTAFTER(Table4[[#This Row],[rxn     upper-bound     lower-bound]],Table4[[#This Row],[rxn]]),Table4[[#This Row],[lb]],-1)))</f>
        <v>1.59403787</v>
      </c>
      <c r="I2540" s="1" t="str">
        <f>_xlfn.TEXTAFTER(Table4[[#This Row],[rxn     upper-bound     lower-bound]]," ",-1)</f>
        <v>0.00000000</v>
      </c>
    </row>
    <row r="2541" spans="1:9">
      <c r="A2541" s="1" t="s">
        <v>15457</v>
      </c>
      <c r="B2541" s="1" t="str">
        <f>_xlfn.TEXTBEFORE(ENZLOAD[[#This Row],[ENZLOAD (from enz_from_proteome)]]," ")</f>
        <v>ENZLOAD-URIH_c_FWD-rt4016</v>
      </c>
      <c r="C2541" s="1">
        <f>_xlfn.NUMBERVALUE(_xlfn.TEXTAFTER(ENZLOAD[[#This Row],[ENZLOAD (from enz_from_proteome)]]," ",-1))</f>
        <v>1.411966248E-8</v>
      </c>
      <c r="F2541" s="1" t="s">
        <v>19150</v>
      </c>
      <c r="G2541" s="1" t="str">
        <f>_xlfn.TEXTBEFORE(Table4[[#This Row],[rxn     upper-bound     lower-bound]]," ")</f>
        <v>ENZLOAD-URIH_c_FWD-rt4016</v>
      </c>
      <c r="H2541" s="1">
        <f>_xlfn.NUMBERVALUE(TRIM(_xlfn.TEXTBEFORE(_xlfn.TEXTAFTER(Table4[[#This Row],[rxn     upper-bound     lower-bound]],Table4[[#This Row],[rxn]]),Table4[[#This Row],[lb]],-1)))</f>
        <v>1.0466659199999999</v>
      </c>
      <c r="I2541" s="1" t="str">
        <f>_xlfn.TEXTAFTER(Table4[[#This Row],[rxn     upper-bound     lower-bound]]," ",-1)</f>
        <v>0.00000000</v>
      </c>
    </row>
    <row r="2542" spans="1:9">
      <c r="A2542" s="1" t="s">
        <v>15458</v>
      </c>
      <c r="B2542" s="1" t="str">
        <f>_xlfn.TEXTBEFORE(ENZLOAD[[#This Row],[ENZLOAD (from enz_from_proteome)]]," ")</f>
        <v>ENZLOAD-URIH_c_FWD-rt5402</v>
      </c>
      <c r="C2542" s="1">
        <f>_xlfn.NUMBERVALUE(_xlfn.TEXTAFTER(ENZLOAD[[#This Row],[ENZLOAD (from enz_from_proteome)]]," ",-1))</f>
        <v>1.4352707733000001E-7</v>
      </c>
      <c r="F2542" s="1" t="s">
        <v>19151</v>
      </c>
      <c r="G2542" s="1" t="str">
        <f>_xlfn.TEXTBEFORE(Table4[[#This Row],[rxn     upper-bound     lower-bound]]," ")</f>
        <v>ENZLOAD-URIH_c_FWD-rt5402</v>
      </c>
      <c r="H2542" s="1">
        <f>_xlfn.NUMBERVALUE(TRIM(_xlfn.TEXTBEFORE(_xlfn.TEXTAFTER(Table4[[#This Row],[rxn     upper-bound     lower-bound]],Table4[[#This Row],[rxn]]),Table4[[#This Row],[lb]],-1)))</f>
        <v>0.88041751000000001</v>
      </c>
      <c r="I2542" s="1" t="str">
        <f>_xlfn.TEXTAFTER(Table4[[#This Row],[rxn     upper-bound     lower-bound]]," ",-1)</f>
        <v>0.00000000</v>
      </c>
    </row>
    <row r="2543" spans="1:9">
      <c r="A2543" s="1" t="s">
        <v>15459</v>
      </c>
      <c r="B2543" s="1" t="str">
        <f>_xlfn.TEXTBEFORE(ENZLOAD[[#This Row],[ENZLOAD (from enz_from_proteome)]]," ")</f>
        <v>ENZLOAD-URIK1_c_FWD-rt0265</v>
      </c>
      <c r="C2543" s="1">
        <f>_xlfn.NUMBERVALUE(_xlfn.TEXTAFTER(ENZLOAD[[#This Row],[ENZLOAD (from enz_from_proteome)]]," ",-1))</f>
        <v>1.1104684091E-7</v>
      </c>
      <c r="F2543" s="1" t="s">
        <v>19152</v>
      </c>
      <c r="G2543" s="1" t="str">
        <f>_xlfn.TEXTBEFORE(Table4[[#This Row],[rxn     upper-bound     lower-bound]]," ")</f>
        <v>ENZLOAD-URIK1_c_FWD-rt0265</v>
      </c>
      <c r="H2543" s="1">
        <f>_xlfn.NUMBERVALUE(TRIM(_xlfn.TEXTBEFORE(_xlfn.TEXTAFTER(Table4[[#This Row],[rxn     upper-bound     lower-bound]],Table4[[#This Row],[rxn]]),Table4[[#This Row],[lb]],-1)))</f>
        <v>0.70415819000000002</v>
      </c>
      <c r="I2543" s="1" t="str">
        <f>_xlfn.TEXTAFTER(Table4[[#This Row],[rxn     upper-bound     lower-bound]]," ",-1)</f>
        <v>0.00000000</v>
      </c>
    </row>
    <row r="2544" spans="1:9">
      <c r="A2544" s="1" t="s">
        <v>15460</v>
      </c>
      <c r="B2544" s="1" t="str">
        <f>_xlfn.TEXTBEFORE(ENZLOAD[[#This Row],[ENZLOAD (from enz_from_proteome)]]," ")</f>
        <v>ENZLOAD-URIK2_c_FWD-rt0265</v>
      </c>
      <c r="C2544" s="1">
        <f>_xlfn.NUMBERVALUE(_xlfn.TEXTAFTER(ENZLOAD[[#This Row],[ENZLOAD (from enz_from_proteome)]]," ",-1))</f>
        <v>1.1104684091E-7</v>
      </c>
      <c r="F2544" s="1" t="s">
        <v>19153</v>
      </c>
      <c r="G2544" s="1" t="str">
        <f>_xlfn.TEXTBEFORE(Table4[[#This Row],[rxn     upper-bound     lower-bound]]," ")</f>
        <v>ENZLOAD-URIK2_c_FWD-rt0265</v>
      </c>
      <c r="H2544" s="1">
        <f>_xlfn.NUMBERVALUE(TRIM(_xlfn.TEXTBEFORE(_xlfn.TEXTAFTER(Table4[[#This Row],[rxn     upper-bound     lower-bound]],Table4[[#This Row],[rxn]]),Table4[[#This Row],[lb]],-1)))</f>
        <v>0.70415819000000002</v>
      </c>
      <c r="I2544" s="1" t="str">
        <f>_xlfn.TEXTAFTER(Table4[[#This Row],[rxn     upper-bound     lower-bound]]," ",-1)</f>
        <v>0.00000000</v>
      </c>
    </row>
    <row r="2545" spans="1:9">
      <c r="A2545" s="1" t="s">
        <v>15461</v>
      </c>
      <c r="B2545" s="1" t="str">
        <f>_xlfn.TEXTBEFORE(ENZLOAD[[#This Row],[ENZLOAD (from enz_from_proteome)]]," ")</f>
        <v>ENZLOAD-URItps_e_FWD-rt1991</v>
      </c>
      <c r="C2545" s="1">
        <f>_xlfn.NUMBERVALUE(_xlfn.TEXTAFTER(ENZLOAD[[#This Row],[ENZLOAD (from enz_from_proteome)]]," ",-1))</f>
        <v>4.7581251367999999E-7</v>
      </c>
      <c r="F2545" s="1" t="s">
        <v>19154</v>
      </c>
      <c r="G2545" s="1" t="str">
        <f>_xlfn.TEXTBEFORE(Table4[[#This Row],[rxn     upper-bound     lower-bound]]," ")</f>
        <v>ENZLOAD-URItps_e_FWD-rt1991</v>
      </c>
      <c r="H2545" s="1">
        <f>_xlfn.NUMBERVALUE(TRIM(_xlfn.TEXTBEFORE(_xlfn.TEXTAFTER(Table4[[#This Row],[rxn     upper-bound     lower-bound]],Table4[[#This Row],[rxn]]),Table4[[#This Row],[lb]],-1)))</f>
        <v>0.71143513999999997</v>
      </c>
      <c r="I2545" s="1" t="str">
        <f>_xlfn.TEXTAFTER(Table4[[#This Row],[rxn     upper-bound     lower-bound]]," ",-1)</f>
        <v>0.00000000</v>
      </c>
    </row>
    <row r="2546" spans="1:9">
      <c r="A2546" s="1" t="s">
        <v>15462</v>
      </c>
      <c r="B2546" s="1" t="str">
        <f>_xlfn.TEXTBEFORE(ENZLOAD[[#This Row],[ENZLOAD (from enz_from_proteome)]]," ")</f>
        <v>ENZLOAD-URO_c_FWD-rt2202</v>
      </c>
      <c r="C2546" s="1">
        <f>_xlfn.NUMBERVALUE(_xlfn.TEXTAFTER(ENZLOAD[[#This Row],[ENZLOAD (from enz_from_proteome)]]," ",-1))</f>
        <v>3.7215029072999999E-7</v>
      </c>
      <c r="F2546" s="1" t="s">
        <v>19155</v>
      </c>
      <c r="G2546" s="1" t="str">
        <f>_xlfn.TEXTBEFORE(Table4[[#This Row],[rxn     upper-bound     lower-bound]]," ")</f>
        <v>ENZLOAD-URO_c_FWD-rt2202</v>
      </c>
      <c r="H2546" s="1">
        <f>_xlfn.NUMBERVALUE(TRIM(_xlfn.TEXTBEFORE(_xlfn.TEXTAFTER(Table4[[#This Row],[rxn     upper-bound     lower-bound]],Table4[[#This Row],[rxn]]),Table4[[#This Row],[lb]],-1)))</f>
        <v>1.2539477800000001</v>
      </c>
      <c r="I2546" s="1" t="str">
        <f>_xlfn.TEXTAFTER(Table4[[#This Row],[rxn     upper-bound     lower-bound]]," ",-1)</f>
        <v>0.00000000</v>
      </c>
    </row>
    <row r="2547" spans="1:9">
      <c r="A2547" s="1" t="s">
        <v>15463</v>
      </c>
      <c r="B2547" s="1" t="str">
        <f>_xlfn.TEXTBEFORE(ENZLOAD[[#This Row],[ENZLOAD (from enz_from_proteome)]]," ")</f>
        <v>ENZLOAD-UTPUMPtp_m_FWD-rt4019</v>
      </c>
      <c r="C2547" s="1">
        <f>_xlfn.NUMBERVALUE(_xlfn.TEXTAFTER(ENZLOAD[[#This Row],[ENZLOAD (from enz_from_proteome)]]," ",-1))</f>
        <v>2.8846739028999999E-7</v>
      </c>
      <c r="F2547" s="1" t="s">
        <v>19156</v>
      </c>
      <c r="G2547" s="1" t="str">
        <f>_xlfn.TEXTBEFORE(Table4[[#This Row],[rxn     upper-bound     lower-bound]]," ")</f>
        <v>ENZLOAD-UTPt_c_m_FWD-rt4019</v>
      </c>
      <c r="H2547" s="1">
        <f>_xlfn.NUMBERVALUE(TRIM(_xlfn.TEXTBEFORE(_xlfn.TEXTAFTER(Table4[[#This Row],[rxn     upper-bound     lower-bound]],Table4[[#This Row],[rxn]]),Table4[[#This Row],[lb]],-1)))</f>
        <v>0.96949837000000005</v>
      </c>
      <c r="I2547" s="1" t="str">
        <f>_xlfn.TEXTAFTER(Table4[[#This Row],[rxn     upper-bound     lower-bound]]," ",-1)</f>
        <v>0.00000000</v>
      </c>
    </row>
    <row r="2548" spans="1:9">
      <c r="A2548" s="1" t="s">
        <v>15464</v>
      </c>
      <c r="B2548" s="1" t="str">
        <f>_xlfn.TEXTBEFORE(ENZLOAD[[#This Row],[ENZLOAD (from enz_from_proteome)]]," ")</f>
        <v>ENZLOAD-UTPt_c_m_FWD-rt4019</v>
      </c>
      <c r="C2548" s="1">
        <f>_xlfn.NUMBERVALUE(_xlfn.TEXTAFTER(ENZLOAD[[#This Row],[ENZLOAD (from enz_from_proteome)]]," ",-1))</f>
        <v>2.8846739028999999E-7</v>
      </c>
      <c r="F2548" s="1" t="s">
        <v>19157</v>
      </c>
      <c r="G2548" s="1" t="str">
        <f>_xlfn.TEXTBEFORE(Table4[[#This Row],[rxn     upper-bound     lower-bound]]," ")</f>
        <v>ENZLOAD-UTPUMPtp_m_FWD-rt4019</v>
      </c>
      <c r="H2548" s="1">
        <f>_xlfn.NUMBERVALUE(TRIM(_xlfn.TEXTBEFORE(_xlfn.TEXTAFTER(Table4[[#This Row],[rxn     upper-bound     lower-bound]],Table4[[#This Row],[rxn]]),Table4[[#This Row],[lb]],-1)))</f>
        <v>0.96949837000000005</v>
      </c>
      <c r="I2548" s="1" t="str">
        <f>_xlfn.TEXTAFTER(Table4[[#This Row],[rxn     upper-bound     lower-bound]]," ",-1)</f>
        <v>0.00000000</v>
      </c>
    </row>
    <row r="2549" spans="1:9">
      <c r="A2549" s="1" t="s">
        <v>15465</v>
      </c>
      <c r="B2549" s="1" t="str">
        <f>_xlfn.TEXTBEFORE(ENZLOAD[[#This Row],[ENZLOAD (from enz_from_proteome)]]," ")</f>
        <v>ENZLOAD-VALTA_c_FWD-rt5646</v>
      </c>
      <c r="C2549" s="1">
        <f>_xlfn.NUMBERVALUE(_xlfn.TEXTAFTER(ENZLOAD[[#This Row],[ENZLOAD (from enz_from_proteome)]]," ",-1))</f>
        <v>2.0639299744E-7</v>
      </c>
      <c r="F2549" s="1" t="s">
        <v>19158</v>
      </c>
      <c r="G2549" s="1" t="str">
        <f>_xlfn.TEXTBEFORE(Table4[[#This Row],[rxn     upper-bound     lower-bound]]," ")</f>
        <v>ENZLOAD-VALTA_c_FWD-rt5646</v>
      </c>
      <c r="H2549" s="1">
        <f>_xlfn.NUMBERVALUE(TRIM(_xlfn.TEXTBEFORE(_xlfn.TEXTAFTER(Table4[[#This Row],[rxn     upper-bound     lower-bound]],Table4[[#This Row],[rxn]]),Table4[[#This Row],[lb]],-1)))</f>
        <v>1.02671855</v>
      </c>
      <c r="I2549" s="1" t="str">
        <f>_xlfn.TEXTAFTER(Table4[[#This Row],[rxn     upper-bound     lower-bound]]," ",-1)</f>
        <v>0.00000000</v>
      </c>
    </row>
    <row r="2550" spans="1:9">
      <c r="A2550" s="1" t="s">
        <v>15466</v>
      </c>
      <c r="B2550" s="1" t="str">
        <f>_xlfn.TEXTBEFORE(ENZLOAD[[#This Row],[ENZLOAD (from enz_from_proteome)]]," ")</f>
        <v>ENZLOAD-VALTA_c_FWD-rt6485</v>
      </c>
      <c r="C2550" s="1">
        <f>_xlfn.NUMBERVALUE(_xlfn.TEXTAFTER(ENZLOAD[[#This Row],[ENZLOAD (from enz_from_proteome)]]," ",-1))</f>
        <v>0</v>
      </c>
      <c r="F2550" s="1" t="s">
        <v>19159</v>
      </c>
      <c r="G2550" s="1" t="str">
        <f>_xlfn.TEXTBEFORE(Table4[[#This Row],[rxn     upper-bound     lower-bound]]," ")</f>
        <v>ENZLOAD-VALTA_c_REV-rt5646</v>
      </c>
      <c r="H2550" s="1">
        <f>_xlfn.NUMBERVALUE(TRIM(_xlfn.TEXTBEFORE(_xlfn.TEXTAFTER(Table4[[#This Row],[rxn     upper-bound     lower-bound]],Table4[[#This Row],[rxn]]),Table4[[#This Row],[lb]],-1)))</f>
        <v>1.02671855</v>
      </c>
      <c r="I2550" s="1" t="str">
        <f>_xlfn.TEXTAFTER(Table4[[#This Row],[rxn     upper-bound     lower-bound]]," ",-1)</f>
        <v>0.00000000</v>
      </c>
    </row>
    <row r="2551" spans="1:9">
      <c r="A2551" s="1" t="s">
        <v>15467</v>
      </c>
      <c r="B2551" s="1" t="str">
        <f>_xlfn.TEXTBEFORE(ENZLOAD[[#This Row],[ENZLOAD (from enz_from_proteome)]]," ")</f>
        <v>ENZLOAD-VALTA_c_REV-rt5646</v>
      </c>
      <c r="C2551" s="1">
        <f>_xlfn.NUMBERVALUE(_xlfn.TEXTAFTER(ENZLOAD[[#This Row],[ENZLOAD (from enz_from_proteome)]]," ",-1))</f>
        <v>2.0639299744E-7</v>
      </c>
      <c r="F2551" s="1" t="s">
        <v>19160</v>
      </c>
      <c r="G2551" s="1" t="str">
        <f>_xlfn.TEXTBEFORE(Table4[[#This Row],[rxn     upper-bound     lower-bound]]," ")</f>
        <v>ENZLOAD-VALTA_c_FWD-rt6485</v>
      </c>
      <c r="H2551" s="1">
        <f>_xlfn.NUMBERVALUE(TRIM(_xlfn.TEXTBEFORE(_xlfn.TEXTAFTER(Table4[[#This Row],[rxn     upper-bound     lower-bound]],Table4[[#This Row],[rxn]]),Table4[[#This Row],[lb]],-1)))</f>
        <v>1.2234014099999999</v>
      </c>
      <c r="I2551" s="1" t="str">
        <f>_xlfn.TEXTAFTER(Table4[[#This Row],[rxn     upper-bound     lower-bound]]," ",-1)</f>
        <v>0.00000000</v>
      </c>
    </row>
    <row r="2552" spans="1:9">
      <c r="A2552" s="1" t="s">
        <v>15468</v>
      </c>
      <c r="B2552" s="1" t="str">
        <f>_xlfn.TEXTBEFORE(ENZLOAD[[#This Row],[ENZLOAD (from enz_from_proteome)]]," ")</f>
        <v>ENZLOAD-VALTA_c_REV-rt6485</v>
      </c>
      <c r="C2552" s="1">
        <f>_xlfn.NUMBERVALUE(_xlfn.TEXTAFTER(ENZLOAD[[#This Row],[ENZLOAD (from enz_from_proteome)]]," ",-1))</f>
        <v>0</v>
      </c>
      <c r="F2552" s="1" t="s">
        <v>19161</v>
      </c>
      <c r="G2552" s="1" t="str">
        <f>_xlfn.TEXTBEFORE(Table4[[#This Row],[rxn     upper-bound     lower-bound]]," ")</f>
        <v>ENZLOAD-VALTA_c_REV-rt6485</v>
      </c>
      <c r="H2552" s="1">
        <f>_xlfn.NUMBERVALUE(TRIM(_xlfn.TEXTBEFORE(_xlfn.TEXTAFTER(Table4[[#This Row],[rxn     upper-bound     lower-bound]],Table4[[#This Row],[rxn]]),Table4[[#This Row],[lb]],-1)))</f>
        <v>1.2234014099999999</v>
      </c>
      <c r="I2552" s="1" t="str">
        <f>_xlfn.TEXTAFTER(Table4[[#This Row],[rxn     upper-bound     lower-bound]]," ",-1)</f>
        <v>0.00000000</v>
      </c>
    </row>
    <row r="2553" spans="1:9">
      <c r="A2553" s="1" t="s">
        <v>15469</v>
      </c>
      <c r="B2553" s="1" t="str">
        <f>_xlfn.TEXTBEFORE(ENZLOAD[[#This Row],[ENZLOAD (from enz_from_proteome)]]," ")</f>
        <v>ENZLOAD-VALTA_m_FWD-rt6242_m</v>
      </c>
      <c r="C2553" s="1">
        <f>_xlfn.NUMBERVALUE(_xlfn.TEXTAFTER(ENZLOAD[[#This Row],[ENZLOAD (from enz_from_proteome)]]," ",-1))</f>
        <v>9.894990884499999E-7</v>
      </c>
      <c r="F2553" s="1" t="s">
        <v>19162</v>
      </c>
      <c r="G2553" s="1" t="str">
        <f>_xlfn.TEXTBEFORE(Table4[[#This Row],[rxn     upper-bound     lower-bound]]," ")</f>
        <v>ENZLOAD-VALTA_m_FWD-rt6242_m</v>
      </c>
      <c r="H2553" s="1">
        <f>_xlfn.NUMBERVALUE(TRIM(_xlfn.TEXTBEFORE(_xlfn.TEXTAFTER(Table4[[#This Row],[rxn     upper-bound     lower-bound]],Table4[[#This Row],[rxn]]),Table4[[#This Row],[lb]],-1)))</f>
        <v>0.89022882000000003</v>
      </c>
      <c r="I2553" s="1" t="str">
        <f>_xlfn.TEXTAFTER(Table4[[#This Row],[rxn     upper-bound     lower-bound]]," ",-1)</f>
        <v>0.00000000</v>
      </c>
    </row>
    <row r="2554" spans="1:9">
      <c r="A2554" s="1" t="s">
        <v>15470</v>
      </c>
      <c r="B2554" s="1" t="str">
        <f>_xlfn.TEXTBEFORE(ENZLOAD[[#This Row],[ENZLOAD (from enz_from_proteome)]]," ")</f>
        <v>ENZLOAD-VALTA_m_REV-rt6242_m</v>
      </c>
      <c r="C2554" s="1">
        <f>_xlfn.NUMBERVALUE(_xlfn.TEXTAFTER(ENZLOAD[[#This Row],[ENZLOAD (from enz_from_proteome)]]," ",-1))</f>
        <v>9.894990884499999E-7</v>
      </c>
      <c r="F2554" s="1" t="s">
        <v>19163</v>
      </c>
      <c r="G2554" s="1" t="str">
        <f>_xlfn.TEXTBEFORE(Table4[[#This Row],[rxn     upper-bound     lower-bound]]," ")</f>
        <v>ENZLOAD-VALTA_m_REV-rt6242_m</v>
      </c>
      <c r="H2554" s="1">
        <f>_xlfn.NUMBERVALUE(TRIM(_xlfn.TEXTBEFORE(_xlfn.TEXTAFTER(Table4[[#This Row],[rxn     upper-bound     lower-bound]],Table4[[#This Row],[rxn]]),Table4[[#This Row],[lb]],-1)))</f>
        <v>0.89022882000000003</v>
      </c>
      <c r="I2554" s="1" t="str">
        <f>_xlfn.TEXTAFTER(Table4[[#This Row],[rxn     upper-bound     lower-bound]]," ",-1)</f>
        <v>0.00000000</v>
      </c>
    </row>
    <row r="2555" spans="1:9">
      <c r="A2555" s="1" t="s">
        <v>15471</v>
      </c>
      <c r="B2555" s="1" t="str">
        <f>_xlfn.TEXTBEFORE(ENZLOAD[[#This Row],[ENZLOAD (from enz_from_proteome)]]," ")</f>
        <v>ENZLOAD-VALTRS_c_FWD-rt8160_c</v>
      </c>
      <c r="C2555" s="1">
        <f>_xlfn.NUMBERVALUE(_xlfn.TEXTAFTER(ENZLOAD[[#This Row],[ENZLOAD (from enz_from_proteome)]]," ",-1))</f>
        <v>7.6031289018000002E-7</v>
      </c>
      <c r="F2555" s="1" t="s">
        <v>19164</v>
      </c>
      <c r="G2555" s="1" t="str">
        <f>_xlfn.TEXTBEFORE(Table4[[#This Row],[rxn     upper-bound     lower-bound]]," ")</f>
        <v>ENZLOAD-VALtps_e_FWD-rt5861</v>
      </c>
      <c r="H2555" s="1">
        <f>_xlfn.NUMBERVALUE(TRIM(_xlfn.TEXTBEFORE(_xlfn.TEXTAFTER(Table4[[#This Row],[rxn     upper-bound     lower-bound]],Table4[[#This Row],[rxn]]),Table4[[#This Row],[lb]],-1)))</f>
        <v>0.66013560000000004</v>
      </c>
      <c r="I2555" s="1" t="str">
        <f>_xlfn.TEXTAFTER(Table4[[#This Row],[rxn     upper-bound     lower-bound]]," ",-1)</f>
        <v>0.00000000</v>
      </c>
    </row>
    <row r="2556" spans="1:9">
      <c r="A2556" s="1" t="s">
        <v>15472</v>
      </c>
      <c r="B2556" s="1" t="str">
        <f>_xlfn.TEXTBEFORE(ENZLOAD[[#This Row],[ENZLOAD (from enz_from_proteome)]]," ")</f>
        <v>ENZLOAD-VALTRS_m_FWD-rt8160_m</v>
      </c>
      <c r="C2556" s="1">
        <f>_xlfn.NUMBERVALUE(_xlfn.TEXTAFTER(ENZLOAD[[#This Row],[ENZLOAD (from enz_from_proteome)]]," ",-1))</f>
        <v>7.6031289018000002E-7</v>
      </c>
      <c r="F2556" s="1" t="s">
        <v>19165</v>
      </c>
      <c r="G2556" s="1" t="str">
        <f>_xlfn.TEXTBEFORE(Table4[[#This Row],[rxn     upper-bound     lower-bound]]," ")</f>
        <v>ENZLOAD-VALtps_e_REV-rt5861</v>
      </c>
      <c r="H2556" s="1">
        <f>_xlfn.NUMBERVALUE(TRIM(_xlfn.TEXTBEFORE(_xlfn.TEXTAFTER(Table4[[#This Row],[rxn     upper-bound     lower-bound]],Table4[[#This Row],[rxn]]),Table4[[#This Row],[lb]],-1)))</f>
        <v>0.66013560000000004</v>
      </c>
      <c r="I2556" s="1" t="str">
        <f>_xlfn.TEXTAFTER(Table4[[#This Row],[rxn     upper-bound     lower-bound]]," ",-1)</f>
        <v>0.00000000</v>
      </c>
    </row>
    <row r="2557" spans="1:9">
      <c r="A2557" s="1" t="s">
        <v>15473</v>
      </c>
      <c r="B2557" s="1" t="str">
        <f>_xlfn.TEXTBEFORE(ENZLOAD[[#This Row],[ENZLOAD (from enz_from_proteome)]]," ")</f>
        <v>ENZLOAD-VALtps_e_FWD-rt5861</v>
      </c>
      <c r="C2557" s="1">
        <f>_xlfn.NUMBERVALUE(_xlfn.TEXTAFTER(ENZLOAD[[#This Row],[ENZLOAD (from enz_from_proteome)]]," ",-1))</f>
        <v>0</v>
      </c>
      <c r="F2557" s="1" t="s">
        <v>19166</v>
      </c>
      <c r="G2557" s="1" t="str">
        <f>_xlfn.TEXTBEFORE(Table4[[#This Row],[rxn     upper-bound     lower-bound]]," ")</f>
        <v>ENZLOAD-VALTRS_c_FWD-rt8160_c</v>
      </c>
      <c r="H2557" s="1">
        <f>_xlfn.NUMBERVALUE(TRIM(_xlfn.TEXTBEFORE(_xlfn.TEXTAFTER(Table4[[#This Row],[rxn     upper-bound     lower-bound]],Table4[[#This Row],[rxn]]),Table4[[#This Row],[lb]],-1)))</f>
        <v>0.33825928</v>
      </c>
      <c r="I2557" s="1" t="str">
        <f>_xlfn.TEXTAFTER(Table4[[#This Row],[rxn     upper-bound     lower-bound]]," ",-1)</f>
        <v>0.00000000</v>
      </c>
    </row>
    <row r="2558" spans="1:9">
      <c r="A2558" s="1" t="s">
        <v>15474</v>
      </c>
      <c r="B2558" s="1" t="str">
        <f>_xlfn.TEXTBEFORE(ENZLOAD[[#This Row],[ENZLOAD (from enz_from_proteome)]]," ")</f>
        <v>ENZLOAD-VALtps_e_REV-rt5861</v>
      </c>
      <c r="C2558" s="1">
        <f>_xlfn.NUMBERVALUE(_xlfn.TEXTAFTER(ENZLOAD[[#This Row],[ENZLOAD (from enz_from_proteome)]]," ",-1))</f>
        <v>0</v>
      </c>
      <c r="F2558" s="1" t="s">
        <v>19167</v>
      </c>
      <c r="G2558" s="1" t="str">
        <f>_xlfn.TEXTBEFORE(Table4[[#This Row],[rxn     upper-bound     lower-bound]]," ")</f>
        <v>ENZLOAD-VALTRS_m_FWD-rt8160_m</v>
      </c>
      <c r="H2558" s="1">
        <f>_xlfn.NUMBERVALUE(TRIM(_xlfn.TEXTBEFORE(_xlfn.TEXTAFTER(Table4[[#This Row],[rxn     upper-bound     lower-bound]],Table4[[#This Row],[rxn]]),Table4[[#This Row],[lb]],-1)))</f>
        <v>0.33825928</v>
      </c>
      <c r="I2558" s="1" t="str">
        <f>_xlfn.TEXTAFTER(Table4[[#This Row],[rxn     upper-bound     lower-bound]]," ",-1)</f>
        <v>0.00000000</v>
      </c>
    </row>
    <row r="2559" spans="1:9">
      <c r="A2559" s="1" t="s">
        <v>15475</v>
      </c>
      <c r="B2559" s="1" t="str">
        <f>_xlfn.TEXTBEFORE(ENZLOAD[[#This Row],[ENZLOAD (from enz_from_proteome)]]," ")</f>
        <v>ENZLOAD-VANLLOX_x_FWD-rt7726</v>
      </c>
      <c r="C2559" s="1">
        <f>_xlfn.NUMBERVALUE(_xlfn.TEXTAFTER(ENZLOAD[[#This Row],[ENZLOAD (from enz_from_proteome)]]," ",-1))</f>
        <v>0</v>
      </c>
      <c r="F2559" s="1" t="s">
        <v>19168</v>
      </c>
      <c r="G2559" s="1" t="str">
        <f>_xlfn.TEXTBEFORE(Table4[[#This Row],[rxn     upper-bound     lower-bound]]," ")</f>
        <v>ENZLOAD-VANLLOX_x_FWD-rt7726</v>
      </c>
      <c r="H2559" s="1">
        <f>_xlfn.NUMBERVALUE(TRIM(_xlfn.TEXTBEFORE(_xlfn.TEXTAFTER(Table4[[#This Row],[rxn     upper-bound     lower-bound]],Table4[[#This Row],[rxn]]),Table4[[#This Row],[lb]],-1)))</f>
        <v>0.64162717999999996</v>
      </c>
      <c r="I2559" s="1" t="str">
        <f>_xlfn.TEXTAFTER(Table4[[#This Row],[rxn     upper-bound     lower-bound]]," ",-1)</f>
        <v>0.00000000</v>
      </c>
    </row>
    <row r="2560" spans="1:9">
      <c r="A2560" s="1" t="s">
        <v>15476</v>
      </c>
      <c r="B2560" s="1" t="str">
        <f>_xlfn.TEXTBEFORE(ENZLOAD[[#This Row],[ENZLOAD (from enz_from_proteome)]]," ")</f>
        <v>ENZLOAD-XAND_c_FWD-rt7594</v>
      </c>
      <c r="C2560" s="1">
        <f>_xlfn.NUMBERVALUE(_xlfn.TEXTAFTER(ENZLOAD[[#This Row],[ENZLOAD (from enz_from_proteome)]]," ",-1))</f>
        <v>2.6525670519999898E-8</v>
      </c>
      <c r="F2560" s="1" t="s">
        <v>19169</v>
      </c>
      <c r="G2560" s="1" t="str">
        <f>_xlfn.TEXTBEFORE(Table4[[#This Row],[rxn     upper-bound     lower-bound]]," ")</f>
        <v>ENZLOAD-XAND_c_FWD-rt7594</v>
      </c>
      <c r="H2560" s="1">
        <f>_xlfn.NUMBERVALUE(TRIM(_xlfn.TEXTBEFORE(_xlfn.TEXTAFTER(Table4[[#This Row],[rxn     upper-bound     lower-bound]],Table4[[#This Row],[rxn]]),Table4[[#This Row],[lb]],-1)))</f>
        <v>0.26440797999999999</v>
      </c>
      <c r="I2560" s="1" t="str">
        <f>_xlfn.TEXTAFTER(Table4[[#This Row],[rxn     upper-bound     lower-bound]]," ",-1)</f>
        <v>0.00000000</v>
      </c>
    </row>
    <row r="2561" spans="1:9">
      <c r="A2561" s="1" t="s">
        <v>15477</v>
      </c>
      <c r="B2561" s="1" t="str">
        <f>_xlfn.TEXTBEFORE(ENZLOAD[[#This Row],[ENZLOAD (from enz_from_proteome)]]," ")</f>
        <v>ENZLOAD-XAND_c_REV-rt7594</v>
      </c>
      <c r="C2561" s="1">
        <f>_xlfn.NUMBERVALUE(_xlfn.TEXTAFTER(ENZLOAD[[#This Row],[ENZLOAD (from enz_from_proteome)]]," ",-1))</f>
        <v>2.6525670519999898E-8</v>
      </c>
      <c r="F2561" s="1" t="s">
        <v>19170</v>
      </c>
      <c r="G2561" s="1" t="str">
        <f>_xlfn.TEXTBEFORE(Table4[[#This Row],[rxn     upper-bound     lower-bound]]," ")</f>
        <v>ENZLOAD-XAND_c_REV-rt7594</v>
      </c>
      <c r="H2561" s="1">
        <f>_xlfn.NUMBERVALUE(TRIM(_xlfn.TEXTBEFORE(_xlfn.TEXTAFTER(Table4[[#This Row],[rxn     upper-bound     lower-bound]],Table4[[#This Row],[rxn]]),Table4[[#This Row],[lb]],-1)))</f>
        <v>0.26440797999999999</v>
      </c>
      <c r="I2561" s="1" t="str">
        <f>_xlfn.TEXTAFTER(Table4[[#This Row],[rxn     upper-bound     lower-bound]]," ",-1)</f>
        <v>0.00000000</v>
      </c>
    </row>
    <row r="2562" spans="1:9">
      <c r="A2562" s="1" t="s">
        <v>15478</v>
      </c>
      <c r="B2562" s="1" t="str">
        <f>_xlfn.TEXTBEFORE(ENZLOAD[[#This Row],[ENZLOAD (from enz_from_proteome)]]," ")</f>
        <v>ENZLOAD-XPPT_c_FWD-rt4077</v>
      </c>
      <c r="C2562" s="1">
        <f>_xlfn.NUMBERVALUE(_xlfn.TEXTAFTER(ENZLOAD[[#This Row],[ENZLOAD (from enz_from_proteome)]]," ",-1))</f>
        <v>1.9653414566899999E-6</v>
      </c>
      <c r="F2562" s="1" t="s">
        <v>19171</v>
      </c>
      <c r="G2562" s="1" t="str">
        <f>_xlfn.TEXTBEFORE(Table4[[#This Row],[rxn     upper-bound     lower-bound]]," ")</f>
        <v>ENZLOAD-XPPT_c_FWD-rt4077</v>
      </c>
      <c r="H2562" s="1">
        <f>_xlfn.NUMBERVALUE(TRIM(_xlfn.TEXTBEFORE(_xlfn.TEXTAFTER(Table4[[#This Row],[rxn     upper-bound     lower-bound]],Table4[[#This Row],[rxn]]),Table4[[#This Row],[lb]],-1)))</f>
        <v>1.6957049900000001</v>
      </c>
      <c r="I2562" s="1" t="str">
        <f>_xlfn.TEXTAFTER(Table4[[#This Row],[rxn     upper-bound     lower-bound]]," ",-1)</f>
        <v>0.00000000</v>
      </c>
    </row>
    <row r="2563" spans="1:9">
      <c r="A2563" s="1" t="s">
        <v>15479</v>
      </c>
      <c r="B2563" s="1" t="str">
        <f>_xlfn.TEXTBEFORE(ENZLOAD[[#This Row],[ENZLOAD (from enz_from_proteome)]]," ")</f>
        <v>ENZLOAD-XU5PFGT_x_FWD-rt7263_x</v>
      </c>
      <c r="C2563" s="1">
        <f>_xlfn.NUMBERVALUE(_xlfn.TEXTAFTER(ENZLOAD[[#This Row],[ENZLOAD (from enz_from_proteome)]]," ",-1))</f>
        <v>1.9352831989699999E-6</v>
      </c>
      <c r="F2563" s="1" t="s">
        <v>19172</v>
      </c>
      <c r="G2563" s="1" t="str">
        <f>_xlfn.TEXTBEFORE(Table4[[#This Row],[rxn     upper-bound     lower-bound]]," ")</f>
        <v>ENZLOAD-XU5PFGT_x_FWD-rt7263_x</v>
      </c>
      <c r="H2563" s="1">
        <f>_xlfn.NUMBERVALUE(TRIM(_xlfn.TEXTBEFORE(_xlfn.TEXTAFTER(Table4[[#This Row],[rxn     upper-bound     lower-bound]],Table4[[#This Row],[rxn]]),Table4[[#This Row],[lb]],-1)))</f>
        <v>0.28643421000000002</v>
      </c>
      <c r="I2563" s="1" t="str">
        <f>_xlfn.TEXTAFTER(Table4[[#This Row],[rxn     upper-bound     lower-bound]]," ",-1)</f>
        <v>0.00000000</v>
      </c>
    </row>
    <row r="2564" spans="1:9">
      <c r="A2564" s="1" t="s">
        <v>15480</v>
      </c>
      <c r="B2564" s="1" t="str">
        <f>_xlfn.TEXTBEFORE(ENZLOAD[[#This Row],[ENZLOAD (from enz_from_proteome)]]," ")</f>
        <v>ENZLOAD-XYLI1_c_FWD-rt0738</v>
      </c>
      <c r="C2564" s="1">
        <f>_xlfn.NUMBERVALUE(_xlfn.TEXTAFTER(ENZLOAD[[#This Row],[ENZLOAD (from enz_from_proteome)]]," ",-1))</f>
        <v>0</v>
      </c>
      <c r="F2564" s="1" t="s">
        <v>19173</v>
      </c>
      <c r="G2564" s="1" t="str">
        <f>_xlfn.TEXTBEFORE(Table4[[#This Row],[rxn     upper-bound     lower-bound]]," ")</f>
        <v>ENZLOAD-XYLI1_c_FWD-rt0738</v>
      </c>
      <c r="H2564" s="1">
        <f>_xlfn.NUMBERVALUE(TRIM(_xlfn.TEXTBEFORE(_xlfn.TEXTAFTER(Table4[[#This Row],[rxn     upper-bound     lower-bound]],Table4[[#This Row],[rxn]]),Table4[[#This Row],[lb]],-1)))</f>
        <v>0.54543816000000001</v>
      </c>
      <c r="I2564" s="1" t="str">
        <f>_xlfn.TEXTAFTER(Table4[[#This Row],[rxn     upper-bound     lower-bound]]," ",-1)</f>
        <v>0.00000000</v>
      </c>
    </row>
    <row r="2565" spans="1:9">
      <c r="A2565" s="1" t="s">
        <v>15481</v>
      </c>
      <c r="B2565" s="1" t="str">
        <f>_xlfn.TEXTBEFORE(ENZLOAD[[#This Row],[ENZLOAD (from enz_from_proteome)]]," ")</f>
        <v>ENZLOAD-XYLI1_c_FWD-rt5360</v>
      </c>
      <c r="C2565" s="1">
        <f>_xlfn.NUMBERVALUE(_xlfn.TEXTAFTER(ENZLOAD[[#This Row],[ENZLOAD (from enz_from_proteome)]]," ",-1))</f>
        <v>0</v>
      </c>
      <c r="F2565" s="1" t="s">
        <v>19174</v>
      </c>
      <c r="G2565" s="1" t="str">
        <f>_xlfn.TEXTBEFORE(Table4[[#This Row],[rxn     upper-bound     lower-bound]]," ")</f>
        <v>ENZLOAD-XYLI1_c_REV-rt0738</v>
      </c>
      <c r="H2565" s="1">
        <f>_xlfn.NUMBERVALUE(TRIM(_xlfn.TEXTBEFORE(_xlfn.TEXTAFTER(Table4[[#This Row],[rxn     upper-bound     lower-bound]],Table4[[#This Row],[rxn]]),Table4[[#This Row],[lb]],-1)))</f>
        <v>0.54543816000000001</v>
      </c>
      <c r="I2565" s="1" t="str">
        <f>_xlfn.TEXTAFTER(Table4[[#This Row],[rxn     upper-bound     lower-bound]]," ",-1)</f>
        <v>0.00000000</v>
      </c>
    </row>
    <row r="2566" spans="1:9">
      <c r="A2566" s="1" t="s">
        <v>15482</v>
      </c>
      <c r="B2566" s="1" t="str">
        <f>_xlfn.TEXTBEFORE(ENZLOAD[[#This Row],[ENZLOAD (from enz_from_proteome)]]," ")</f>
        <v>ENZLOAD-XYLI1_c_REV-rt0738</v>
      </c>
      <c r="C2566" s="1">
        <f>_xlfn.NUMBERVALUE(_xlfn.TEXTAFTER(ENZLOAD[[#This Row],[ENZLOAD (from enz_from_proteome)]]," ",-1))</f>
        <v>0</v>
      </c>
      <c r="F2566" s="1" t="s">
        <v>19175</v>
      </c>
      <c r="G2566" s="1" t="str">
        <f>_xlfn.TEXTBEFORE(Table4[[#This Row],[rxn     upper-bound     lower-bound]]," ")</f>
        <v>ENZLOAD-XYLI1_c_FWD-rt5360</v>
      </c>
      <c r="H2566" s="1">
        <f>_xlfn.NUMBERVALUE(TRIM(_xlfn.TEXTBEFORE(_xlfn.TEXTAFTER(Table4[[#This Row],[rxn     upper-bound     lower-bound]],Table4[[#This Row],[rxn]]),Table4[[#This Row],[lb]],-1)))</f>
        <v>1.0026269400000001</v>
      </c>
      <c r="I2566" s="1" t="str">
        <f>_xlfn.TEXTAFTER(Table4[[#This Row],[rxn     upper-bound     lower-bound]]," ",-1)</f>
        <v>0.00000000</v>
      </c>
    </row>
    <row r="2567" spans="1:9">
      <c r="A2567" s="1" t="s">
        <v>15483</v>
      </c>
      <c r="B2567" s="1" t="str">
        <f>_xlfn.TEXTBEFORE(ENZLOAD[[#This Row],[ENZLOAD (from enz_from_proteome)]]," ")</f>
        <v>ENZLOAD-XYLI1_c_REV-rt5360</v>
      </c>
      <c r="C2567" s="1">
        <f>_xlfn.NUMBERVALUE(_xlfn.TEXTAFTER(ENZLOAD[[#This Row],[ENZLOAD (from enz_from_proteome)]]," ",-1))</f>
        <v>0</v>
      </c>
      <c r="F2567" s="1" t="s">
        <v>19176</v>
      </c>
      <c r="G2567" s="1" t="str">
        <f>_xlfn.TEXTBEFORE(Table4[[#This Row],[rxn     upper-bound     lower-bound]]," ")</f>
        <v>ENZLOAD-XYLI1_c_REV-rt5360</v>
      </c>
      <c r="H2567" s="1">
        <f>_xlfn.NUMBERVALUE(TRIM(_xlfn.TEXTBEFORE(_xlfn.TEXTAFTER(Table4[[#This Row],[rxn     upper-bound     lower-bound]],Table4[[#This Row],[rxn]]),Table4[[#This Row],[lb]],-1)))</f>
        <v>1.0026269400000001</v>
      </c>
      <c r="I2567" s="1" t="str">
        <f>_xlfn.TEXTAFTER(Table4[[#This Row],[rxn     upper-bound     lower-bound]]," ",-1)</f>
        <v>0.00000000</v>
      </c>
    </row>
    <row r="2568" spans="1:9">
      <c r="A2568" s="1" t="s">
        <v>15484</v>
      </c>
      <c r="B2568" s="1" t="str">
        <f>_xlfn.TEXTBEFORE(ENZLOAD[[#This Row],[ENZLOAD (from enz_from_proteome)]]," ")</f>
        <v>ENZLOAD-XYLI2_c_FWD-rt0738</v>
      </c>
      <c r="C2568" s="1">
        <f>_xlfn.NUMBERVALUE(_xlfn.TEXTAFTER(ENZLOAD[[#This Row],[ENZLOAD (from enz_from_proteome)]]," ",-1))</f>
        <v>0</v>
      </c>
      <c r="F2568" s="1" t="s">
        <v>19177</v>
      </c>
      <c r="G2568" s="1" t="str">
        <f>_xlfn.TEXTBEFORE(Table4[[#This Row],[rxn     upper-bound     lower-bound]]," ")</f>
        <v>ENZLOAD-XYLI2_c_FWD-rt0738</v>
      </c>
      <c r="H2568" s="1">
        <f>_xlfn.NUMBERVALUE(TRIM(_xlfn.TEXTBEFORE(_xlfn.TEXTAFTER(Table4[[#This Row],[rxn     upper-bound     lower-bound]],Table4[[#This Row],[rxn]]),Table4[[#This Row],[lb]],-1)))</f>
        <v>0.54543816000000001</v>
      </c>
      <c r="I2568" s="1" t="str">
        <f>_xlfn.TEXTAFTER(Table4[[#This Row],[rxn     upper-bound     lower-bound]]," ",-1)</f>
        <v>0.00000000</v>
      </c>
    </row>
    <row r="2569" spans="1:9">
      <c r="A2569" s="1" t="s">
        <v>15485</v>
      </c>
      <c r="B2569" s="1" t="str">
        <f>_xlfn.TEXTBEFORE(ENZLOAD[[#This Row],[ENZLOAD (from enz_from_proteome)]]," ")</f>
        <v>ENZLOAD-XYLI2_c_FWD-rt5360</v>
      </c>
      <c r="C2569" s="1">
        <f>_xlfn.NUMBERVALUE(_xlfn.TEXTAFTER(ENZLOAD[[#This Row],[ENZLOAD (from enz_from_proteome)]]," ",-1))</f>
        <v>0</v>
      </c>
      <c r="F2569" s="1" t="s">
        <v>19178</v>
      </c>
      <c r="G2569" s="1" t="str">
        <f>_xlfn.TEXTBEFORE(Table4[[#This Row],[rxn     upper-bound     lower-bound]]," ")</f>
        <v>ENZLOAD-XYLI2_c_FWD-rt5360</v>
      </c>
      <c r="H2569" s="1">
        <f>_xlfn.NUMBERVALUE(TRIM(_xlfn.TEXTBEFORE(_xlfn.TEXTAFTER(Table4[[#This Row],[rxn     upper-bound     lower-bound]],Table4[[#This Row],[rxn]]),Table4[[#This Row],[lb]],-1)))</f>
        <v>1.0026269400000001</v>
      </c>
      <c r="I2569" s="1" t="str">
        <f>_xlfn.TEXTAFTER(Table4[[#This Row],[rxn     upper-bound     lower-bound]]," ",-1)</f>
        <v>0.00000000</v>
      </c>
    </row>
    <row r="2570" spans="1:9">
      <c r="A2570" s="1" t="s">
        <v>15486</v>
      </c>
      <c r="B2570" s="1" t="str">
        <f>_xlfn.TEXTBEFORE(ENZLOAD[[#This Row],[ENZLOAD (from enz_from_proteome)]]," ")</f>
        <v>ENZLOAD-XYLK_c_FWD-rt8482</v>
      </c>
      <c r="C2570" s="1">
        <f>_xlfn.NUMBERVALUE(_xlfn.TEXTAFTER(ENZLOAD[[#This Row],[ENZLOAD (from enz_from_proteome)]]," ",-1))</f>
        <v>0</v>
      </c>
      <c r="F2570" s="1" t="s">
        <v>19179</v>
      </c>
      <c r="G2570" s="1" t="str">
        <f>_xlfn.TEXTBEFORE(Table4[[#This Row],[rxn     upper-bound     lower-bound]]," ")</f>
        <v>ENZLOAD-XYLK_c_FWD-rt8482</v>
      </c>
      <c r="H2570" s="1">
        <f>_xlfn.NUMBERVALUE(TRIM(_xlfn.TEXTBEFORE(_xlfn.TEXTAFTER(Table4[[#This Row],[rxn     upper-bound     lower-bound]],Table4[[#This Row],[rxn]]),Table4[[#This Row],[lb]],-1)))</f>
        <v>0.49185130999999999</v>
      </c>
      <c r="I2570" s="1" t="str">
        <f>_xlfn.TEXTAFTER(Table4[[#This Row],[rxn     upper-bound     lower-bound]]," ",-1)</f>
        <v>0.00000000</v>
      </c>
    </row>
    <row r="2571" spans="1:9">
      <c r="A2571" s="1" t="s">
        <v>15487</v>
      </c>
      <c r="B2571" s="1" t="str">
        <f>_xlfn.TEXTBEFORE(ENZLOAD[[#This Row],[ENZLOAD (from enz_from_proteome)]]," ")</f>
        <v>ENZLOAD-XYLRy_c_FWD-rt1406</v>
      </c>
      <c r="C2571" s="1">
        <f>_xlfn.NUMBERVALUE(_xlfn.TEXTAFTER(ENZLOAD[[#This Row],[ENZLOAD (from enz_from_proteome)]]," ",-1))</f>
        <v>8.3140423579599998E-6</v>
      </c>
      <c r="F2571" s="1" t="s">
        <v>19180</v>
      </c>
      <c r="G2571" s="1" t="str">
        <f>_xlfn.TEXTBEFORE(Table4[[#This Row],[rxn     upper-bound     lower-bound]]," ")</f>
        <v>ENZLOAD-XYLRy_c_FWD-rt1406</v>
      </c>
      <c r="H2571" s="1">
        <f>_xlfn.NUMBERVALUE(TRIM(_xlfn.TEXTBEFORE(_xlfn.TEXTAFTER(Table4[[#This Row],[rxn     upper-bound     lower-bound]],Table4[[#This Row],[rxn]]),Table4[[#This Row],[lb]],-1)))</f>
        <v>1.18906756</v>
      </c>
      <c r="I2571" s="1" t="str">
        <f>_xlfn.TEXTAFTER(Table4[[#This Row],[rxn     upper-bound     lower-bound]]," ",-1)</f>
        <v>0.00000000</v>
      </c>
    </row>
    <row r="2572" spans="1:9">
      <c r="A2572" s="1" t="s">
        <v>15488</v>
      </c>
      <c r="B2572" s="1" t="str">
        <f>_xlfn.TEXTBEFORE(ENZLOAD[[#This Row],[ENZLOAD (from enz_from_proteome)]]," ")</f>
        <v>ENZLOAD-XYLRy_c_REV-rt1406</v>
      </c>
      <c r="C2572" s="1">
        <f>_xlfn.NUMBERVALUE(_xlfn.TEXTAFTER(ENZLOAD[[#This Row],[ENZLOAD (from enz_from_proteome)]]," ",-1))</f>
        <v>8.3140423579599998E-6</v>
      </c>
      <c r="F2572" s="1" t="s">
        <v>19181</v>
      </c>
      <c r="G2572" s="1" t="str">
        <f>_xlfn.TEXTBEFORE(Table4[[#This Row],[rxn     upper-bound     lower-bound]]," ")</f>
        <v>ENZLOAD-XYLRy_c_REV-rt1406</v>
      </c>
      <c r="H2572" s="1">
        <f>_xlfn.NUMBERVALUE(TRIM(_xlfn.TEXTBEFORE(_xlfn.TEXTAFTER(Table4[[#This Row],[rxn     upper-bound     lower-bound]],Table4[[#This Row],[rxn]]),Table4[[#This Row],[lb]],-1)))</f>
        <v>1.18906756</v>
      </c>
      <c r="I2572" s="1" t="str">
        <f>_xlfn.TEXTAFTER(Table4[[#This Row],[rxn     upper-bound     lower-bound]]," ",-1)</f>
        <v>0.00000000</v>
      </c>
    </row>
    <row r="2573" spans="1:9">
      <c r="A2573" s="1" t="s">
        <v>15489</v>
      </c>
      <c r="B2573" s="1" t="str">
        <f>_xlfn.TEXTBEFORE(ENZLOAD[[#This Row],[ENZLOAD (from enz_from_proteome)]]," ")</f>
        <v>ENZLOAD-XYLTOR_c_FWD-rt4609</v>
      </c>
      <c r="C2573" s="1">
        <f>_xlfn.NUMBERVALUE(_xlfn.TEXTAFTER(ENZLOAD[[#This Row],[ENZLOAD (from enz_from_proteome)]]," ",-1))</f>
        <v>1.4682929127E-7</v>
      </c>
      <c r="F2573" s="1" t="s">
        <v>19182</v>
      </c>
      <c r="G2573" s="1" t="str">
        <f>_xlfn.TEXTBEFORE(Table4[[#This Row],[rxn     upper-bound     lower-bound]]," ")</f>
        <v>ENZLOAD-XYLTOR_c_FWD-rt4609</v>
      </c>
      <c r="H2573" s="1">
        <f>_xlfn.NUMBERVALUE(TRIM(_xlfn.TEXTBEFORE(_xlfn.TEXTAFTER(Table4[[#This Row],[rxn     upper-bound     lower-bound]],Table4[[#This Row],[rxn]]),Table4[[#This Row],[lb]],-1)))</f>
        <v>1.0442947600000001</v>
      </c>
      <c r="I2573" s="1" t="str">
        <f>_xlfn.TEXTAFTER(Table4[[#This Row],[rxn     upper-bound     lower-bound]]," ",-1)</f>
        <v>0.00000000</v>
      </c>
    </row>
    <row r="2574" spans="1:9">
      <c r="A2574" s="1" t="s">
        <v>15490</v>
      </c>
      <c r="B2574" s="1" t="str">
        <f>_xlfn.TEXTBEFORE(ENZLOAD[[#This Row],[ENZLOAD (from enz_from_proteome)]]," ")</f>
        <v>ENZLOAD-XYLTOR_c_REV-rt4609</v>
      </c>
      <c r="C2574" s="1">
        <f>_xlfn.NUMBERVALUE(_xlfn.TEXTAFTER(ENZLOAD[[#This Row],[ENZLOAD (from enz_from_proteome)]]," ",-1))</f>
        <v>1.4682929127E-7</v>
      </c>
      <c r="F2574" s="1" t="s">
        <v>19183</v>
      </c>
      <c r="G2574" s="1" t="str">
        <f>_xlfn.TEXTBEFORE(Table4[[#This Row],[rxn     upper-bound     lower-bound]]," ")</f>
        <v>ENZLOAD-XYLTOR_c_REV-rt4609</v>
      </c>
      <c r="H2574" s="1">
        <f>_xlfn.NUMBERVALUE(TRIM(_xlfn.TEXTBEFORE(_xlfn.TEXTAFTER(Table4[[#This Row],[rxn     upper-bound     lower-bound]],Table4[[#This Row],[rxn]]),Table4[[#This Row],[lb]],-1)))</f>
        <v>1.0442947600000001</v>
      </c>
      <c r="I2574" s="1" t="str">
        <f>_xlfn.TEXTAFTER(Table4[[#This Row],[rxn     upper-bound     lower-bound]]," ",-1)</f>
        <v>0.00000000</v>
      </c>
    </row>
    <row r="2575" spans="1:9">
      <c r="A2575" s="1" t="s">
        <v>15491</v>
      </c>
      <c r="B2575" s="1" t="str">
        <f>_xlfn.TEXTBEFORE(ENZLOAD[[#This Row],[ENZLOAD (from enz_from_proteome)]]," ")</f>
        <v>ENZLOAD-XYLURx_c_FWD-rt0620</v>
      </c>
      <c r="C2575" s="1">
        <f>_xlfn.NUMBERVALUE(_xlfn.TEXTAFTER(ENZLOAD[[#This Row],[ENZLOAD (from enz_from_proteome)]]," ",-1))</f>
        <v>5.2819918235999999E-7</v>
      </c>
      <c r="F2575" s="1" t="s">
        <v>19184</v>
      </c>
      <c r="G2575" s="1" t="str">
        <f>_xlfn.TEXTBEFORE(Table4[[#This Row],[rxn     upper-bound     lower-bound]]," ")</f>
        <v>ENZLOAD-XYLURx_c_FWD-rt0620</v>
      </c>
      <c r="H2575" s="1">
        <f>_xlfn.NUMBERVALUE(TRIM(_xlfn.TEXTBEFORE(_xlfn.TEXTAFTER(Table4[[#This Row],[rxn     upper-bound     lower-bound]],Table4[[#This Row],[rxn]]),Table4[[#This Row],[lb]],-1)))</f>
        <v>1.50268556</v>
      </c>
      <c r="I2575" s="1" t="str">
        <f>_xlfn.TEXTAFTER(Table4[[#This Row],[rxn     upper-bound     lower-bound]]," ",-1)</f>
        <v>0.00000000</v>
      </c>
    </row>
    <row r="2576" spans="1:9">
      <c r="A2576" s="1" t="s">
        <v>15492</v>
      </c>
      <c r="B2576" s="1" t="str">
        <f>_xlfn.TEXTBEFORE(ENZLOAD[[#This Row],[ENZLOAD (from enz_from_proteome)]]," ")</f>
        <v>ENZLOAD-XYLURx_c_FWD-rt0736</v>
      </c>
      <c r="C2576" s="1">
        <f>_xlfn.NUMBERVALUE(_xlfn.TEXTAFTER(ENZLOAD[[#This Row],[ENZLOAD (from enz_from_proteome)]]," ",-1))</f>
        <v>0</v>
      </c>
      <c r="F2576" s="1" t="s">
        <v>19185</v>
      </c>
      <c r="G2576" s="1" t="str">
        <f>_xlfn.TEXTBEFORE(Table4[[#This Row],[rxn     upper-bound     lower-bound]]," ")</f>
        <v>ENZLOAD-XYLURx_c_FWD-rt0736</v>
      </c>
      <c r="H2576" s="1">
        <f>_xlfn.NUMBERVALUE(TRIM(_xlfn.TEXTBEFORE(_xlfn.TEXTAFTER(Table4[[#This Row],[rxn     upper-bound     lower-bound]],Table4[[#This Row],[rxn]]),Table4[[#This Row],[lb]],-1)))</f>
        <v>1.47810394</v>
      </c>
      <c r="I2576" s="1" t="str">
        <f>_xlfn.TEXTAFTER(Table4[[#This Row],[rxn     upper-bound     lower-bound]]," ",-1)</f>
        <v>0.00000000</v>
      </c>
    </row>
    <row r="2577" spans="1:9">
      <c r="A2577" s="1" t="s">
        <v>15493</v>
      </c>
      <c r="B2577" s="1" t="str">
        <f>_xlfn.TEXTBEFORE(ENZLOAD[[#This Row],[ENZLOAD (from enz_from_proteome)]]," ")</f>
        <v>ENZLOAD-XYLURy_c_FWD-rt0620</v>
      </c>
      <c r="C2577" s="1">
        <f>_xlfn.NUMBERVALUE(_xlfn.TEXTAFTER(ENZLOAD[[#This Row],[ENZLOAD (from enz_from_proteome)]]," ",-1))</f>
        <v>5.2819918235999999E-7</v>
      </c>
      <c r="F2577" s="1" t="s">
        <v>19186</v>
      </c>
      <c r="G2577" s="1" t="str">
        <f>_xlfn.TEXTBEFORE(Table4[[#This Row],[rxn     upper-bound     lower-bound]]," ")</f>
        <v>ENZLOAD-XYLURy_c_FWD-rt0620</v>
      </c>
      <c r="H2577" s="1">
        <f>_xlfn.NUMBERVALUE(TRIM(_xlfn.TEXTBEFORE(_xlfn.TEXTAFTER(Table4[[#This Row],[rxn     upper-bound     lower-bound]],Table4[[#This Row],[rxn]]),Table4[[#This Row],[lb]],-1)))</f>
        <v>1.50268556</v>
      </c>
      <c r="I2577" s="1" t="str">
        <f>_xlfn.TEXTAFTER(Table4[[#This Row],[rxn     upper-bound     lower-bound]]," ",-1)</f>
        <v>0.00000000</v>
      </c>
    </row>
    <row r="2578" spans="1:9">
      <c r="A2578" s="1" t="s">
        <v>15494</v>
      </c>
      <c r="B2578" s="1" t="str">
        <f>_xlfn.TEXTBEFORE(ENZLOAD[[#This Row],[ENZLOAD (from enz_from_proteome)]]," ")</f>
        <v>ENZLOAD-XYLURy_c_FWD-rt0736</v>
      </c>
      <c r="C2578" s="1">
        <f>_xlfn.NUMBERVALUE(_xlfn.TEXTAFTER(ENZLOAD[[#This Row],[ENZLOAD (from enz_from_proteome)]]," ",-1))</f>
        <v>0</v>
      </c>
      <c r="F2578" s="1" t="s">
        <v>19187</v>
      </c>
      <c r="G2578" s="1" t="str">
        <f>_xlfn.TEXTBEFORE(Table4[[#This Row],[rxn     upper-bound     lower-bound]]," ")</f>
        <v>ENZLOAD-XYLURy_c_FWD-rt0736</v>
      </c>
      <c r="H2578" s="1">
        <f>_xlfn.NUMBERVALUE(TRIM(_xlfn.TEXTBEFORE(_xlfn.TEXTAFTER(Table4[[#This Row],[rxn     upper-bound     lower-bound]],Table4[[#This Row],[rxn]]),Table4[[#This Row],[lb]],-1)))</f>
        <v>1.47810394</v>
      </c>
      <c r="I2578" s="1" t="str">
        <f>_xlfn.TEXTAFTER(Table4[[#This Row],[rxn     upper-bound     lower-bound]]," ",-1)</f>
        <v>0.00000000</v>
      </c>
    </row>
    <row r="2579" spans="1:9">
      <c r="A2579" s="1" t="s">
        <v>15495</v>
      </c>
      <c r="B2579" s="1" t="str">
        <f>_xlfn.TEXTBEFORE(ENZLOAD[[#This Row],[ENZLOAD (from enz_from_proteome)]]," ")</f>
        <v>ENZLOAD-YUMPS_c_FWD-rt6068</v>
      </c>
      <c r="C2579" s="1">
        <f>_xlfn.NUMBERVALUE(_xlfn.TEXTAFTER(ENZLOAD[[#This Row],[ENZLOAD (from enz_from_proteome)]]," ",-1))</f>
        <v>6.8084820219999999E-8</v>
      </c>
      <c r="F2579" s="1" t="s">
        <v>19188</v>
      </c>
      <c r="G2579" s="1" t="str">
        <f>_xlfn.TEXTBEFORE(Table4[[#This Row],[rxn     upper-bound     lower-bound]]," ")</f>
        <v>ENZLOAD-YUMPS_c_FWD-rt6068</v>
      </c>
      <c r="H2579" s="1">
        <f>_xlfn.NUMBERVALUE(TRIM(_xlfn.TEXTBEFORE(_xlfn.TEXTAFTER(Table4[[#This Row],[rxn     upper-bound     lower-bound]],Table4[[#This Row],[rxn]]),Table4[[#This Row],[lb]],-1)))</f>
        <v>0.57796391000000003</v>
      </c>
      <c r="I2579" s="1" t="str">
        <f>_xlfn.TEXTAFTER(Table4[[#This Row],[rxn     upper-bound     lower-bound]]," ",-1)</f>
        <v>0.00000000</v>
      </c>
    </row>
    <row r="2580" spans="1:9">
      <c r="A2580" s="1" t="s">
        <v>15496</v>
      </c>
      <c r="B2580" s="1" t="str">
        <f>_xlfn.TEXTBEFORE(ENZLOAD[[#This Row],[ENZLOAD (from enz_from_proteome)]]," ")</f>
        <v>ENZLOAD-YUMPS_c_FWD-rt7720</v>
      </c>
      <c r="C2580" s="1">
        <f>_xlfn.NUMBERVALUE(_xlfn.TEXTAFTER(ENZLOAD[[#This Row],[ENZLOAD (from enz_from_proteome)]]," ",-1))</f>
        <v>1.7403824935000001E-7</v>
      </c>
      <c r="F2580" s="1" t="s">
        <v>19189</v>
      </c>
      <c r="G2580" s="1" t="str">
        <f>_xlfn.TEXTBEFORE(Table4[[#This Row],[rxn     upper-bound     lower-bound]]," ")</f>
        <v>ENZLOAD-YUMPS_c_REV-rt6068</v>
      </c>
      <c r="H2580" s="1">
        <f>_xlfn.NUMBERVALUE(TRIM(_xlfn.TEXTBEFORE(_xlfn.TEXTAFTER(Table4[[#This Row],[rxn     upper-bound     lower-bound]],Table4[[#This Row],[rxn]]),Table4[[#This Row],[lb]],-1)))</f>
        <v>0.57796391000000003</v>
      </c>
      <c r="I2580" s="1" t="str">
        <f>_xlfn.TEXTAFTER(Table4[[#This Row],[rxn     upper-bound     lower-bound]]," ",-1)</f>
        <v>0.00000000</v>
      </c>
    </row>
    <row r="2581" spans="1:9">
      <c r="A2581" s="1" t="s">
        <v>15497</v>
      </c>
      <c r="B2581" s="1" t="str">
        <f>_xlfn.TEXTBEFORE(ENZLOAD[[#This Row],[ENZLOAD (from enz_from_proteome)]]," ")</f>
        <v>ENZLOAD-YUMPS_c_FWD-rt8055</v>
      </c>
      <c r="C2581" s="1">
        <f>_xlfn.NUMBERVALUE(_xlfn.TEXTAFTER(ENZLOAD[[#This Row],[ENZLOAD (from enz_from_proteome)]]," ",-1))</f>
        <v>2.1491689450000001E-7</v>
      </c>
      <c r="F2581" s="1" t="s">
        <v>19190</v>
      </c>
      <c r="G2581" s="1" t="str">
        <f>_xlfn.TEXTBEFORE(Table4[[#This Row],[rxn     upper-bound     lower-bound]]," ")</f>
        <v>ENZLOAD-YUMPS_c_FWD-rt7720</v>
      </c>
      <c r="H2581" s="1">
        <f>_xlfn.NUMBERVALUE(TRIM(_xlfn.TEXTBEFORE(_xlfn.TEXTAFTER(Table4[[#This Row],[rxn     upper-bound     lower-bound]],Table4[[#This Row],[rxn]]),Table4[[#This Row],[lb]],-1)))</f>
        <v>0.97444867999999996</v>
      </c>
      <c r="I2581" s="1" t="str">
        <f>_xlfn.TEXTAFTER(Table4[[#This Row],[rxn     upper-bound     lower-bound]]," ",-1)</f>
        <v>0.00000000</v>
      </c>
    </row>
    <row r="2582" spans="1:9">
      <c r="A2582" s="1" t="s">
        <v>15498</v>
      </c>
      <c r="B2582" s="1" t="str">
        <f>_xlfn.TEXTBEFORE(ENZLOAD[[#This Row],[ENZLOAD (from enz_from_proteome)]]," ")</f>
        <v>ENZLOAD-YUMPS_c_REV-rt6068</v>
      </c>
      <c r="C2582" s="1">
        <f>_xlfn.NUMBERVALUE(_xlfn.TEXTAFTER(ENZLOAD[[#This Row],[ENZLOAD (from enz_from_proteome)]]," ",-1))</f>
        <v>6.8084820219999999E-8</v>
      </c>
      <c r="F2582" s="1" t="s">
        <v>19191</v>
      </c>
      <c r="G2582" s="1" t="str">
        <f>_xlfn.TEXTBEFORE(Table4[[#This Row],[rxn     upper-bound     lower-bound]]," ")</f>
        <v>ENZLOAD-YUMPS_c_REV-rt7720</v>
      </c>
      <c r="H2582" s="1">
        <f>_xlfn.NUMBERVALUE(TRIM(_xlfn.TEXTBEFORE(_xlfn.TEXTAFTER(Table4[[#This Row],[rxn     upper-bound     lower-bound]],Table4[[#This Row],[rxn]]),Table4[[#This Row],[lb]],-1)))</f>
        <v>0.97444867999999996</v>
      </c>
      <c r="I2582" s="1" t="str">
        <f>_xlfn.TEXTAFTER(Table4[[#This Row],[rxn     upper-bound     lower-bound]]," ",-1)</f>
        <v>0.00000000</v>
      </c>
    </row>
    <row r="2583" spans="1:9">
      <c r="A2583" s="1" t="s">
        <v>15499</v>
      </c>
      <c r="B2583" s="1" t="str">
        <f>_xlfn.TEXTBEFORE(ENZLOAD[[#This Row],[ENZLOAD (from enz_from_proteome)]]," ")</f>
        <v>ENZLOAD-YUMPS_c_REV-rt7720</v>
      </c>
      <c r="C2583" s="1">
        <f>_xlfn.NUMBERVALUE(_xlfn.TEXTAFTER(ENZLOAD[[#This Row],[ENZLOAD (from enz_from_proteome)]]," ",-1))</f>
        <v>1.7403824935000001E-7</v>
      </c>
      <c r="F2583" s="1" t="s">
        <v>19192</v>
      </c>
      <c r="G2583" s="1" t="str">
        <f>_xlfn.TEXTBEFORE(Table4[[#This Row],[rxn     upper-bound     lower-bound]]," ")</f>
        <v>ENZLOAD-YUMPS_c_FWD-rt8055</v>
      </c>
      <c r="H2583" s="1">
        <f>_xlfn.NUMBERVALUE(TRIM(_xlfn.TEXTBEFORE(_xlfn.TEXTAFTER(Table4[[#This Row],[rxn     upper-bound     lower-bound]],Table4[[#This Row],[rxn]]),Table4[[#This Row],[lb]],-1)))</f>
        <v>0.67169263999999995</v>
      </c>
      <c r="I2583" s="1" t="str">
        <f>_xlfn.TEXTAFTER(Table4[[#This Row],[rxn     upper-bound     lower-bound]]," ",-1)</f>
        <v>0.00000000</v>
      </c>
    </row>
    <row r="2584" spans="1:9">
      <c r="A2584" s="1" t="s">
        <v>15500</v>
      </c>
      <c r="B2584" s="1" t="str">
        <f>_xlfn.TEXTBEFORE(ENZLOAD[[#This Row],[ENZLOAD (from enz_from_proteome)]]," ")</f>
        <v>ENZLOAD-YUMPS_c_REV-rt8055</v>
      </c>
      <c r="C2584" s="1">
        <f>_xlfn.NUMBERVALUE(_xlfn.TEXTAFTER(ENZLOAD[[#This Row],[ENZLOAD (from enz_from_proteome)]]," ",-1))</f>
        <v>2.1491689450000001E-7</v>
      </c>
      <c r="F2584" s="1" t="s">
        <v>19193</v>
      </c>
      <c r="G2584" s="1" t="str">
        <f>_xlfn.TEXTBEFORE(Table4[[#This Row],[rxn     upper-bound     lower-bound]]," ")</f>
        <v>ENZLOAD-YUMPS_c_REV-rt8055</v>
      </c>
      <c r="H2584" s="1">
        <f>_xlfn.NUMBERVALUE(TRIM(_xlfn.TEXTBEFORE(_xlfn.TEXTAFTER(Table4[[#This Row],[rxn     upper-bound     lower-bound]],Table4[[#This Row],[rxn]]),Table4[[#This Row],[lb]],-1)))</f>
        <v>0.67169263999999995</v>
      </c>
      <c r="I2584" s="1" t="str">
        <f>_xlfn.TEXTAFTER(Table4[[#This Row],[rxn     upper-bound     lower-bound]]," ",-1)</f>
        <v>0.00000000</v>
      </c>
    </row>
    <row r="2585" spans="1:9">
      <c r="A2585" s="1" t="s">
        <v>15501</v>
      </c>
      <c r="B2585" s="1" t="str">
        <f>_xlfn.TEXTBEFORE(ENZLOAD[[#This Row],[ENZLOAD (from enz_from_proteome)]]," ")</f>
        <v>ENZLOAD-ZEAEPOX1_c_FWD-rt0235</v>
      </c>
      <c r="C2585" s="1">
        <f>_xlfn.NUMBERVALUE(_xlfn.TEXTAFTER(ENZLOAD[[#This Row],[ENZLOAD (from enz_from_proteome)]]," ",-1))</f>
        <v>0</v>
      </c>
      <c r="F2585" s="1" t="s">
        <v>19194</v>
      </c>
      <c r="G2585" s="1" t="str">
        <f>_xlfn.TEXTBEFORE(Table4[[#This Row],[rxn     upper-bound     lower-bound]]," ")</f>
        <v>ENZLOAD-ZEAEPOX1_c_FWD-rt0235</v>
      </c>
      <c r="H2585" s="1">
        <f>_xlfn.NUMBERVALUE(TRIM(_xlfn.TEXTBEFORE(_xlfn.TEXTAFTER(Table4[[#This Row],[rxn     upper-bound     lower-bound]],Table4[[#This Row],[rxn]]),Table4[[#This Row],[lb]],-1)))</f>
        <v>0.81759110999999995</v>
      </c>
      <c r="I2585" s="1" t="str">
        <f>_xlfn.TEXTAFTER(Table4[[#This Row],[rxn     upper-bound     lower-bound]]," ",-1)</f>
        <v>0.00000000</v>
      </c>
    </row>
    <row r="2586" spans="1:9">
      <c r="A2586" s="1" t="s">
        <v>15502</v>
      </c>
      <c r="B2586" s="1" t="str">
        <f>_xlfn.TEXTBEFORE(ENZLOAD[[#This Row],[ENZLOAD (from enz_from_proteome)]]," ")</f>
        <v>ENZLOAD-ZEAEPOX1_c_FWD-rt3591</v>
      </c>
      <c r="C2586" s="1">
        <f>_xlfn.NUMBERVALUE(_xlfn.TEXTAFTER(ENZLOAD[[#This Row],[ENZLOAD (from enz_from_proteome)]]," ",-1))</f>
        <v>1.2225212152999999E-7</v>
      </c>
      <c r="F2586" s="1" t="s">
        <v>19195</v>
      </c>
      <c r="G2586" s="1" t="str">
        <f>_xlfn.TEXTBEFORE(Table4[[#This Row],[rxn     upper-bound     lower-bound]]," ")</f>
        <v>ENZLOAD-ZEAEPOX1_c_FWD-rt3591</v>
      </c>
      <c r="H2586" s="1">
        <f>_xlfn.NUMBERVALUE(TRIM(_xlfn.TEXTBEFORE(_xlfn.TEXTAFTER(Table4[[#This Row],[rxn     upper-bound     lower-bound]],Table4[[#This Row],[rxn]]),Table4[[#This Row],[lb]],-1)))</f>
        <v>0.82490496999999996</v>
      </c>
      <c r="I2586" s="1" t="str">
        <f>_xlfn.TEXTAFTER(Table4[[#This Row],[rxn     upper-bound     lower-bound]]," ",-1)</f>
        <v>0.00000000</v>
      </c>
    </row>
    <row r="2587" spans="1:9">
      <c r="A2587" s="1" t="s">
        <v>15503</v>
      </c>
      <c r="B2587" s="1" t="str">
        <f>_xlfn.TEXTBEFORE(ENZLOAD[[#This Row],[ENZLOAD (from enz_from_proteome)]]," ")</f>
        <v>ENZLOAD-ZEAEPOX1_c_FWD-rt3595</v>
      </c>
      <c r="C2587" s="1">
        <f>_xlfn.NUMBERVALUE(_xlfn.TEXTAFTER(ENZLOAD[[#This Row],[ENZLOAD (from enz_from_proteome)]]," ",-1))</f>
        <v>0</v>
      </c>
      <c r="F2587" s="1" t="s">
        <v>19196</v>
      </c>
      <c r="G2587" s="1" t="str">
        <f>_xlfn.TEXTBEFORE(Table4[[#This Row],[rxn     upper-bound     lower-bound]]," ")</f>
        <v>ENZLOAD-ZEAEPOX1_c_FWD-rt3595</v>
      </c>
      <c r="H2587" s="1">
        <f>_xlfn.NUMBERVALUE(TRIM(_xlfn.TEXTBEFORE(_xlfn.TEXTAFTER(Table4[[#This Row],[rxn     upper-bound     lower-bound]],Table4[[#This Row],[rxn]]),Table4[[#This Row],[lb]],-1)))</f>
        <v>0.96206309000000001</v>
      </c>
      <c r="I2587" s="1" t="str">
        <f>_xlfn.TEXTAFTER(Table4[[#This Row],[rxn     upper-bound     lower-bound]]," ",-1)</f>
        <v>0.00000000</v>
      </c>
    </row>
    <row r="2588" spans="1:9">
      <c r="A2588" s="1" t="s">
        <v>15504</v>
      </c>
      <c r="B2588" s="1" t="str">
        <f>_xlfn.TEXTBEFORE(ENZLOAD[[#This Row],[ENZLOAD (from enz_from_proteome)]]," ")</f>
        <v>ENZLOAD-ZEAEPOX2_c_FWD-rt0235</v>
      </c>
      <c r="C2588" s="1">
        <f>_xlfn.NUMBERVALUE(_xlfn.TEXTAFTER(ENZLOAD[[#This Row],[ENZLOAD (from enz_from_proteome)]]," ",-1))</f>
        <v>0</v>
      </c>
      <c r="F2588" s="1" t="s">
        <v>19197</v>
      </c>
      <c r="G2588" s="1" t="str">
        <f>_xlfn.TEXTBEFORE(Table4[[#This Row],[rxn     upper-bound     lower-bound]]," ")</f>
        <v>ENZLOAD-ZEAEPOX2_c_FWD-rt0235</v>
      </c>
      <c r="H2588" s="1">
        <f>_xlfn.NUMBERVALUE(TRIM(_xlfn.TEXTBEFORE(_xlfn.TEXTAFTER(Table4[[#This Row],[rxn     upper-bound     lower-bound]],Table4[[#This Row],[rxn]]),Table4[[#This Row],[lb]],-1)))</f>
        <v>0.81759110999999995</v>
      </c>
      <c r="I2588" s="1" t="str">
        <f>_xlfn.TEXTAFTER(Table4[[#This Row],[rxn     upper-bound     lower-bound]]," ",-1)</f>
        <v>0.00000000</v>
      </c>
    </row>
    <row r="2589" spans="1:9">
      <c r="A2589" s="1" t="s">
        <v>15505</v>
      </c>
      <c r="B2589" s="1" t="str">
        <f>_xlfn.TEXTBEFORE(ENZLOAD[[#This Row],[ENZLOAD (from enz_from_proteome)]]," ")</f>
        <v>ENZLOAD-ZEAEPOX2_c_FWD-rt3591</v>
      </c>
      <c r="C2589" s="1">
        <f>_xlfn.NUMBERVALUE(_xlfn.TEXTAFTER(ENZLOAD[[#This Row],[ENZLOAD (from enz_from_proteome)]]," ",-1))</f>
        <v>1.2225212152999999E-7</v>
      </c>
      <c r="F2589" s="1" t="s">
        <v>19198</v>
      </c>
      <c r="G2589" s="1" t="str">
        <f>_xlfn.TEXTBEFORE(Table4[[#This Row],[rxn     upper-bound     lower-bound]]," ")</f>
        <v>ENZLOAD-ZEAEPOX2_c_FWD-rt3591</v>
      </c>
      <c r="H2589" s="1">
        <f>_xlfn.NUMBERVALUE(TRIM(_xlfn.TEXTBEFORE(_xlfn.TEXTAFTER(Table4[[#This Row],[rxn     upper-bound     lower-bound]],Table4[[#This Row],[rxn]]),Table4[[#This Row],[lb]],-1)))</f>
        <v>0.82490496999999996</v>
      </c>
      <c r="I2589" s="1" t="str">
        <f>_xlfn.TEXTAFTER(Table4[[#This Row],[rxn     upper-bound     lower-bound]]," ",-1)</f>
        <v>0.00000000</v>
      </c>
    </row>
    <row r="2590" spans="1:9">
      <c r="A2590" s="1" t="s">
        <v>15506</v>
      </c>
      <c r="B2590" s="1" t="str">
        <f>_xlfn.TEXTBEFORE(ENZLOAD[[#This Row],[ENZLOAD (from enz_from_proteome)]]," ")</f>
        <v>ENZLOAD-ZEAEPOX2_c_FWD-rt3595</v>
      </c>
      <c r="C2590" s="1">
        <f>_xlfn.NUMBERVALUE(_xlfn.TEXTAFTER(ENZLOAD[[#This Row],[ENZLOAD (from enz_from_proteome)]]," ",-1))</f>
        <v>0</v>
      </c>
      <c r="F2590" s="1" t="s">
        <v>19199</v>
      </c>
      <c r="G2590" s="1" t="str">
        <f>_xlfn.TEXTBEFORE(Table4[[#This Row],[rxn     upper-bound     lower-bound]]," ")</f>
        <v>ENZLOAD-ZEAEPOX2_c_FWD-rt3595</v>
      </c>
      <c r="H2590" s="1">
        <f>_xlfn.NUMBERVALUE(TRIM(_xlfn.TEXTBEFORE(_xlfn.TEXTAFTER(Table4[[#This Row],[rxn     upper-bound     lower-bound]],Table4[[#This Row],[rxn]]),Table4[[#This Row],[lb]],-1)))</f>
        <v>0.96206309000000001</v>
      </c>
      <c r="I2590" s="1" t="str">
        <f>_xlfn.TEXTAFTER(Table4[[#This Row],[rxn     upper-bound     lower-bound]]," ",-1)</f>
        <v>0.00000000</v>
      </c>
    </row>
    <row r="2591" spans="1:9">
      <c r="A2591" s="1" t="s">
        <v>15507</v>
      </c>
      <c r="B2591" s="1" t="str">
        <f>_xlfn.TEXTBEFORE(ENZLOAD[[#This Row],[ENZLOAD (from enz_from_proteome)]]," ")</f>
        <v>ENZSYN-ACP1MCT1</v>
      </c>
      <c r="C2591" s="1">
        <f>_xlfn.NUMBERVALUE(_xlfn.TEXTAFTER(ENZLOAD[[#This Row],[ENZLOAD (from enz_from_proteome)]]," ",-1))</f>
        <v>9.8261737999999998E-10</v>
      </c>
    </row>
    <row r="2592" spans="1:9">
      <c r="A2592" s="1" t="s">
        <v>15508</v>
      </c>
      <c r="B2592" s="1" t="str">
        <f>_xlfn.TEXTBEFORE(ENZLOAD[[#This Row],[ENZLOAD (from enz_from_proteome)]]," ")</f>
        <v>ENZSYN-ALG1314</v>
      </c>
      <c r="C2592" s="1">
        <f>_xlfn.NUMBERVALUE(_xlfn.TEXTAFTER(ENZLOAD[[#This Row],[ENZLOAD (from enz_from_proteome)]]," ",-1))</f>
        <v>1.89791979999999E-10</v>
      </c>
    </row>
    <row r="2593" spans="1:3">
      <c r="A2593" s="1" t="s">
        <v>15509</v>
      </c>
      <c r="B2593" s="1" t="str">
        <f>_xlfn.TEXTBEFORE(ENZLOAD[[#This Row],[ENZLOAD (from enz_from_proteome)]]," ")</f>
        <v>ENZSYN-ATPASECPLXgm</v>
      </c>
      <c r="C2593" s="1">
        <f>_xlfn.NUMBERVALUE(_xlfn.TEXTAFTER(ENZLOAD[[#This Row],[ENZLOAD (from enz_from_proteome)]]," ",-1))</f>
        <v>2.296980617E-7</v>
      </c>
    </row>
    <row r="2594" spans="1:3">
      <c r="A2594" s="1" t="s">
        <v>15510</v>
      </c>
      <c r="B2594" s="1" t="str">
        <f>_xlfn.TEXTBEFORE(ENZLOAD[[#This Row],[ENZLOAD (from enz_from_proteome)]]," ")</f>
        <v>ENZSYN-ATPSCPLX</v>
      </c>
      <c r="C2594" s="1">
        <f>_xlfn.NUMBERVALUE(_xlfn.TEXTAFTER(ENZLOAD[[#This Row],[ENZLOAD (from enz_from_proteome)]]," ",-1))</f>
        <v>2.68522049507999E-6</v>
      </c>
    </row>
    <row r="2595" spans="1:3">
      <c r="A2595" s="1" t="s">
        <v>15511</v>
      </c>
      <c r="B2595" s="1" t="str">
        <f>_xlfn.TEXTBEFORE(ENZLOAD[[#This Row],[ENZLOAD (from enz_from_proteome)]]," ")</f>
        <v>ENZSYN-CCP1CYC7</v>
      </c>
      <c r="C2595" s="1">
        <f>_xlfn.NUMBERVALUE(_xlfn.TEXTAFTER(ENZLOAD[[#This Row],[ENZLOAD (from enz_from_proteome)]]," ",-1))</f>
        <v>1.09618256039E-6</v>
      </c>
    </row>
    <row r="2596" spans="1:3">
      <c r="A2596" s="1" t="s">
        <v>15512</v>
      </c>
      <c r="B2596" s="1" t="str">
        <f>_xlfn.TEXTBEFORE(ENZLOAD[[#This Row],[ENZLOAD (from enz_from_proteome)]]," ")</f>
        <v>ENZSYN-CCP1CYC7a</v>
      </c>
      <c r="C2596" s="1">
        <f>_xlfn.NUMBERVALUE(_xlfn.TEXTAFTER(ENZLOAD[[#This Row],[ENZLOAD (from enz_from_proteome)]]," ",-1))</f>
        <v>7.22021138166E-6</v>
      </c>
    </row>
    <row r="2597" spans="1:3">
      <c r="A2597" s="1" t="s">
        <v>15513</v>
      </c>
      <c r="B2597" s="1" t="str">
        <f>_xlfn.TEXTBEFORE(ENZLOAD[[#This Row],[ENZLOAD (from enz_from_proteome)]]," ")</f>
        <v>ENZSYN-CIR1AIM45</v>
      </c>
      <c r="C2597" s="1">
        <f>_xlfn.NUMBERVALUE(_xlfn.TEXTAFTER(ENZLOAD[[#This Row],[ENZLOAD (from enz_from_proteome)]]," ",-1))</f>
        <v>1.1307970646499999E-6</v>
      </c>
    </row>
    <row r="2598" spans="1:3">
      <c r="A2598" s="1" t="s">
        <v>15514</v>
      </c>
      <c r="B2598" s="1" t="str">
        <f>_xlfn.TEXTBEFORE(ENZLOAD[[#This Row],[ENZLOAD (from enz_from_proteome)]]," ")</f>
        <v>ENZSYN-CIT13</v>
      </c>
      <c r="C2598" s="1">
        <f>_xlfn.NUMBERVALUE(_xlfn.TEXTAFTER(ENZLOAD[[#This Row],[ENZLOAD (from enz_from_proteome)]]," ",-1))</f>
        <v>1.014296765267E-5</v>
      </c>
    </row>
    <row r="2599" spans="1:3">
      <c r="A2599" s="1" t="s">
        <v>15515</v>
      </c>
      <c r="B2599" s="1" t="str">
        <f>_xlfn.TEXTBEFORE(ENZLOAD[[#This Row],[ENZLOAD (from enz_from_proteome)]]," ")</f>
        <v>ENZSYN-COQCPLX</v>
      </c>
      <c r="C2599" s="1">
        <f>_xlfn.NUMBERVALUE(_xlfn.TEXTAFTER(ENZLOAD[[#This Row],[ENZLOAD (from enz_from_proteome)]]," ",-1))</f>
        <v>5.559546257E-8</v>
      </c>
    </row>
    <row r="2600" spans="1:3">
      <c r="A2600" s="1" t="s">
        <v>15516</v>
      </c>
      <c r="B2600" s="1" t="str">
        <f>_xlfn.TEXTBEFORE(ENZLOAD[[#This Row],[ENZLOAD (from enz_from_proteome)]]," ")</f>
        <v>ENZSYN-COX15ARH1YAH1</v>
      </c>
      <c r="C2600" s="1">
        <f>_xlfn.NUMBERVALUE(_xlfn.TEXTAFTER(ENZLOAD[[#This Row],[ENZLOAD (from enz_from_proteome)]]," ",-1))</f>
        <v>1.8084265757999999E-7</v>
      </c>
    </row>
    <row r="2601" spans="1:3">
      <c r="A2601" s="1" t="s">
        <v>15517</v>
      </c>
      <c r="B2601" s="1" t="str">
        <f>_xlfn.TEXTBEFORE(ENZLOAD[[#This Row],[ENZLOAD (from enz_from_proteome)]]," ")</f>
        <v>ENZSYN-CPA12</v>
      </c>
      <c r="C2601" s="1">
        <f>_xlfn.NUMBERVALUE(_xlfn.TEXTAFTER(ENZLOAD[[#This Row],[ENZLOAD (from enz_from_proteome)]]," ",-1))</f>
        <v>2.50288944221E-6</v>
      </c>
    </row>
    <row r="2602" spans="1:3">
      <c r="A2602" s="1" t="s">
        <v>15518</v>
      </c>
      <c r="B2602" s="1" t="str">
        <f>_xlfn.TEXTBEFORE(ENZLOAD[[#This Row],[ENZLOAD (from enz_from_proteome)]]," ")</f>
        <v>ENZSYN-ERG11NCP1</v>
      </c>
      <c r="C2602" s="1">
        <f>_xlfn.NUMBERVALUE(_xlfn.TEXTAFTER(ENZLOAD[[#This Row],[ENZLOAD (from enz_from_proteome)]]," ",-1))</f>
        <v>5.6345705852000005E-7</v>
      </c>
    </row>
    <row r="2603" spans="1:3">
      <c r="A2603" s="1" t="s">
        <v>15519</v>
      </c>
      <c r="B2603" s="1" t="str">
        <f>_xlfn.TEXTBEFORE(ENZLOAD[[#This Row],[ENZLOAD (from enz_from_proteome)]]," ")</f>
        <v>ENZSYN-FECOORCPLX1</v>
      </c>
      <c r="C2603" s="1">
        <f>_xlfn.NUMBERVALUE(_xlfn.TEXTAFTER(ENZLOAD[[#This Row],[ENZLOAD (from enz_from_proteome)]]," ",-1))</f>
        <v>7.6558802599999997E-9</v>
      </c>
    </row>
    <row r="2604" spans="1:3">
      <c r="A2604" s="1" t="s">
        <v>15520</v>
      </c>
      <c r="B2604" s="1" t="str">
        <f>_xlfn.TEXTBEFORE(ENZLOAD[[#This Row],[ENZLOAD (from enz_from_proteome)]]," ")</f>
        <v>ENZSYN-FECOORCPLX2</v>
      </c>
      <c r="C2604" s="1">
        <f>_xlfn.NUMBERVALUE(_xlfn.TEXTAFTER(ENZLOAD[[#This Row],[ENZLOAD (from enz_from_proteome)]]," ",-1))</f>
        <v>7.6558802599999997E-9</v>
      </c>
    </row>
    <row r="2605" spans="1:3">
      <c r="A2605" s="1" t="s">
        <v>15521</v>
      </c>
      <c r="B2605" s="1" t="str">
        <f>_xlfn.TEXTBEFORE(ENZLOAD[[#This Row],[ENZLOAD (from enz_from_proteome)]]," ")</f>
        <v>ENZSYN-FECOORCPLX3</v>
      </c>
      <c r="C2605" s="1">
        <f>_xlfn.NUMBERVALUE(_xlfn.TEXTAFTER(ENZLOAD[[#This Row],[ENZLOAD (from enz_from_proteome)]]," ",-1))</f>
        <v>7.6558802599999997E-9</v>
      </c>
    </row>
    <row r="2606" spans="1:3">
      <c r="A2606" s="1" t="s">
        <v>15522</v>
      </c>
      <c r="B2606" s="1" t="str">
        <f>_xlfn.TEXTBEFORE(ENZLOAD[[#This Row],[ENZLOAD (from enz_from_proteome)]]," ")</f>
        <v>ENZSYN-FECOORCPLX4</v>
      </c>
      <c r="C2606" s="1">
        <f>_xlfn.NUMBERVALUE(_xlfn.TEXTAFTER(ENZLOAD[[#This Row],[ENZLOAD (from enz_from_proteome)]]," ",-1))</f>
        <v>7.6558802599999997E-9</v>
      </c>
    </row>
    <row r="2607" spans="1:3">
      <c r="A2607" s="1" t="s">
        <v>15523</v>
      </c>
      <c r="B2607" s="1" t="str">
        <f>_xlfn.TEXTBEFORE(ENZLOAD[[#This Row],[ENZLOAD (from enz_from_proteome)]]," ")</f>
        <v>ENZSYN-FECRq9CPLX</v>
      </c>
      <c r="C2607" s="1">
        <f>_xlfn.NUMBERVALUE(_xlfn.TEXTAFTER(ENZLOAD[[#This Row],[ENZLOAD (from enz_from_proteome)]]," ",-1))</f>
        <v>7.8039495902000004E-7</v>
      </c>
    </row>
    <row r="2608" spans="1:3">
      <c r="A2608" s="1" t="s">
        <v>15524</v>
      </c>
      <c r="B2608" s="1" t="str">
        <f>_xlfn.TEXTBEFORE(ENZLOAD[[#This Row],[ENZLOAD (from enz_from_proteome)]]," ")</f>
        <v>ENZSYN-FRS12</v>
      </c>
      <c r="C2608" s="1">
        <f>_xlfn.NUMBERVALUE(_xlfn.TEXTAFTER(ENZLOAD[[#This Row],[ENZLOAD (from enz_from_proteome)]]," ",-1))</f>
        <v>8.1750762021000002E-7</v>
      </c>
    </row>
    <row r="2609" spans="1:3">
      <c r="A2609" s="1" t="s">
        <v>15525</v>
      </c>
      <c r="B2609" s="1" t="str">
        <f>_xlfn.TEXTBEFORE(ENZLOAD[[#This Row],[ENZLOAD (from enz_from_proteome)]]," ")</f>
        <v>ENZSYN-GCV123LPD1</v>
      </c>
      <c r="C2609" s="1">
        <f>_xlfn.NUMBERVALUE(_xlfn.TEXTAFTER(ENZLOAD[[#This Row],[ENZLOAD (from enz_from_proteome)]]," ",-1))</f>
        <v>9.8370550991999994E-7</v>
      </c>
    </row>
    <row r="2610" spans="1:3">
      <c r="A2610" s="1" t="s">
        <v>15526</v>
      </c>
      <c r="B2610" s="1" t="str">
        <f>_xlfn.TEXTBEFORE(ENZLOAD[[#This Row],[ENZLOAD (from enz_from_proteome)]]," ")</f>
        <v>ENZSYN-GLR1GRX1</v>
      </c>
      <c r="C2610" s="1">
        <f>_xlfn.NUMBERVALUE(_xlfn.TEXTAFTER(ENZLOAD[[#This Row],[ENZLOAD (from enz_from_proteome)]]," ",-1))</f>
        <v>1.2253114875000001E-7</v>
      </c>
    </row>
    <row r="2611" spans="1:3">
      <c r="A2611" s="1" t="s">
        <v>15527</v>
      </c>
      <c r="B2611" s="1" t="str">
        <f>_xlfn.TEXTBEFORE(ENZLOAD[[#This Row],[ENZLOAD (from enz_from_proteome)]]," ")</f>
        <v>ENZSYN-GLR1GRX2</v>
      </c>
      <c r="C2611" s="1">
        <f>_xlfn.NUMBERVALUE(_xlfn.TEXTAFTER(ENZLOAD[[#This Row],[ENZLOAD (from enz_from_proteome)]]," ",-1))</f>
        <v>6.1231775547000003E-7</v>
      </c>
    </row>
    <row r="2612" spans="1:3">
      <c r="A2612" s="1" t="s">
        <v>15528</v>
      </c>
      <c r="B2612" s="1" t="str">
        <f>_xlfn.TEXTBEFORE(ENZLOAD[[#This Row],[ENZLOAD (from enz_from_proteome)]]," ")</f>
        <v>ENZSYN-GLR1GRX3</v>
      </c>
      <c r="C2612" s="1">
        <f>_xlfn.NUMBERVALUE(_xlfn.TEXTAFTER(ENZLOAD[[#This Row],[ENZLOAD (from enz_from_proteome)]]," ",-1))</f>
        <v>4.1768253674999998E-7</v>
      </c>
    </row>
    <row r="2613" spans="1:3">
      <c r="A2613" s="1" t="s">
        <v>15529</v>
      </c>
      <c r="B2613" s="1" t="str">
        <f>_xlfn.TEXTBEFORE(ENZLOAD[[#This Row],[ENZLOAD (from enz_from_proteome)]]," ")</f>
        <v>ENZSYN-GLR1GRX5</v>
      </c>
      <c r="C2613" s="1">
        <f>_xlfn.NUMBERVALUE(_xlfn.TEXTAFTER(ENZLOAD[[#This Row],[ENZLOAD (from enz_from_proteome)]]," ",-1))</f>
        <v>4.4352856516000001E-7</v>
      </c>
    </row>
    <row r="2614" spans="1:3">
      <c r="A2614" s="1" t="s">
        <v>15530</v>
      </c>
      <c r="B2614" s="1" t="str">
        <f>_xlfn.TEXTBEFORE(ENZLOAD[[#This Row],[ENZLOAD (from enz_from_proteome)]]," ")</f>
        <v>ENZSYN-GPI14</v>
      </c>
      <c r="C2614" s="1">
        <f>_xlfn.NUMBERVALUE(_xlfn.TEXTAFTER(ENZLOAD[[#This Row],[ENZLOAD (from enz_from_proteome)]]," ",-1))</f>
        <v>0</v>
      </c>
    </row>
    <row r="2615" spans="1:3">
      <c r="A2615" s="1" t="s">
        <v>15531</v>
      </c>
      <c r="B2615" s="1" t="str">
        <f>_xlfn.TEXTBEFORE(ENZLOAD[[#This Row],[ENZLOAD (from enz_from_proteome)]]," ")</f>
        <v>ENZSYN-GPIA1CPLX1</v>
      </c>
      <c r="C2615" s="1">
        <f>_xlfn.NUMBERVALUE(_xlfn.TEXTAFTER(ENZLOAD[[#This Row],[ENZLOAD (from enz_from_proteome)]]," ",-1))</f>
        <v>0</v>
      </c>
    </row>
    <row r="2616" spans="1:3">
      <c r="A2616" s="1" t="s">
        <v>15532</v>
      </c>
      <c r="B2616" s="1" t="str">
        <f>_xlfn.TEXTBEFORE(ENZLOAD[[#This Row],[ENZLOAD (from enz_from_proteome)]]," ")</f>
        <v>ENZSYN-GPIA1CPLX2</v>
      </c>
      <c r="C2616" s="1">
        <f>_xlfn.NUMBERVALUE(_xlfn.TEXTAFTER(ENZLOAD[[#This Row],[ENZLOAD (from enz_from_proteome)]]," ",-1))</f>
        <v>0</v>
      </c>
    </row>
    <row r="2617" spans="1:3">
      <c r="A2617" s="1" t="s">
        <v>15533</v>
      </c>
      <c r="B2617" s="1" t="str">
        <f>_xlfn.TEXTBEFORE(ENZLOAD[[#This Row],[ENZLOAD (from enz_from_proteome)]]," ")</f>
        <v>ENZSYN-IDH12</v>
      </c>
      <c r="C2617" s="1">
        <f>_xlfn.NUMBERVALUE(_xlfn.TEXTAFTER(ENZLOAD[[#This Row],[ENZLOAD (from enz_from_proteome)]]," ",-1))</f>
        <v>1.28003329414E-6</v>
      </c>
    </row>
    <row r="2618" spans="1:3">
      <c r="A2618" s="1" t="s">
        <v>15534</v>
      </c>
      <c r="B2618" s="1" t="str">
        <f>_xlfn.TEXTBEFORE(ENZLOAD[[#This Row],[ENZLOAD (from enz_from_proteome)]]," ")</f>
        <v>ENZSYN-ILV26</v>
      </c>
      <c r="C2618" s="1">
        <f>_xlfn.NUMBERVALUE(_xlfn.TEXTAFTER(ENZLOAD[[#This Row],[ENZLOAD (from enz_from_proteome)]]," ",-1))</f>
        <v>3.02885418392E-6</v>
      </c>
    </row>
    <row r="2619" spans="1:3">
      <c r="A2619" s="1" t="s">
        <v>15535</v>
      </c>
      <c r="B2619" s="1" t="str">
        <f>_xlfn.TEXTBEFORE(ENZLOAD[[#This Row],[ENZLOAD (from enz_from_proteome)]]," ")</f>
        <v>ENZSYN-KGDCPLX</v>
      </c>
      <c r="C2619" s="1">
        <f>_xlfn.NUMBERVALUE(_xlfn.TEXTAFTER(ENZLOAD[[#This Row],[ENZLOAD (from enz_from_proteome)]]," ",-1))</f>
        <v>1.09180376397E-6</v>
      </c>
    </row>
    <row r="2620" spans="1:3">
      <c r="A2620" s="1" t="s">
        <v>15536</v>
      </c>
      <c r="B2620" s="1" t="str">
        <f>_xlfn.TEXTBEFORE(ENZLOAD[[#This Row],[ENZLOAD (from enz_from_proteome)]]," ")</f>
        <v>ENZSYN-KGDCPLX2</v>
      </c>
      <c r="C2620" s="1">
        <f>_xlfn.NUMBERVALUE(_xlfn.TEXTAFTER(ENZLOAD[[#This Row],[ENZLOAD (from enz_from_proteome)]]," ",-1))</f>
        <v>1.09180376397E-6</v>
      </c>
    </row>
    <row r="2621" spans="1:3">
      <c r="A2621" s="1" t="s">
        <v>15537</v>
      </c>
      <c r="B2621" s="1" t="str">
        <f>_xlfn.TEXTBEFORE(ENZLOAD[[#This Row],[ENZLOAD (from enz_from_proteome)]]," ")</f>
        <v>ENZSYN-LSC12</v>
      </c>
      <c r="C2621" s="1">
        <f>_xlfn.NUMBERVALUE(_xlfn.TEXTAFTER(ENZLOAD[[#This Row],[ENZLOAD (from enz_from_proteome)]]," ",-1))</f>
        <v>4.97302152146E-6</v>
      </c>
    </row>
    <row r="2622" spans="1:3">
      <c r="A2622" s="1" t="s">
        <v>15538</v>
      </c>
      <c r="B2622" s="1" t="str">
        <f>_xlfn.TEXTBEFORE(ENZLOAD[[#This Row],[ENZLOAD (from enz_from_proteome)]]," ")</f>
        <v>ENZSYN-LYS25</v>
      </c>
      <c r="C2622" s="1">
        <f>_xlfn.NUMBERVALUE(_xlfn.TEXTAFTER(ENZLOAD[[#This Row],[ENZLOAD (from enz_from_proteome)]]," ",-1))</f>
        <v>1.4735560199999899E-9</v>
      </c>
    </row>
    <row r="2623" spans="1:3">
      <c r="A2623" s="1" t="s">
        <v>15539</v>
      </c>
      <c r="B2623" s="1" t="str">
        <f>_xlfn.TEXTBEFORE(ENZLOAD[[#This Row],[ENZLOAD (from enz_from_proteome)]]," ")</f>
        <v>ENZSYN-MCD4GPI14</v>
      </c>
      <c r="C2623" s="1">
        <f>_xlfn.NUMBERVALUE(_xlfn.TEXTAFTER(ENZLOAD[[#This Row],[ENZLOAD (from enz_from_proteome)]]," ",-1))</f>
        <v>0</v>
      </c>
    </row>
    <row r="2624" spans="1:3">
      <c r="A2624" s="1" t="s">
        <v>15540</v>
      </c>
      <c r="B2624" s="1" t="str">
        <f>_xlfn.TEXTBEFORE(ENZLOAD[[#This Row],[ENZLOAD (from enz_from_proteome)]]," ")</f>
        <v>ENZSYN-MET1213</v>
      </c>
      <c r="C2624" s="1">
        <f>_xlfn.NUMBERVALUE(_xlfn.TEXTAFTER(ENZLOAD[[#This Row],[ENZLOAD (from enz_from_proteome)]]," ",-1))</f>
        <v>6.0399538938000001E-7</v>
      </c>
    </row>
    <row r="2625" spans="1:3">
      <c r="A2625" s="1" t="s">
        <v>15541</v>
      </c>
      <c r="B2625" s="1" t="str">
        <f>_xlfn.TEXTBEFORE(ENZLOAD[[#This Row],[ENZLOAD (from enz_from_proteome)]]," ")</f>
        <v>ENZSYN-MET16TRX1</v>
      </c>
      <c r="C2625" s="1">
        <f>_xlfn.NUMBERVALUE(_xlfn.TEXTAFTER(ENZLOAD[[#This Row],[ENZLOAD (from enz_from_proteome)]]," ",-1))</f>
        <v>6.5933165609000004E-7</v>
      </c>
    </row>
    <row r="2626" spans="1:3">
      <c r="A2626" s="1" t="s">
        <v>15542</v>
      </c>
      <c r="B2626" s="1" t="str">
        <f>_xlfn.TEXTBEFORE(ENZLOAD[[#This Row],[ENZLOAD (from enz_from_proteome)]]," ")</f>
        <v>ENZSYN-MET16TRX2</v>
      </c>
      <c r="C2626" s="1">
        <f>_xlfn.NUMBERVALUE(_xlfn.TEXTAFTER(ENZLOAD[[#This Row],[ENZLOAD (from enz_from_proteome)]]," ",-1))</f>
        <v>2.6931040914999997E-7</v>
      </c>
    </row>
    <row r="2627" spans="1:3">
      <c r="A2627" s="1" t="s">
        <v>15543</v>
      </c>
      <c r="B2627" s="1" t="str">
        <f>_xlfn.TEXTBEFORE(ENZLOAD[[#This Row],[ENZLOAD (from enz_from_proteome)]]," ")</f>
        <v>ENZSYN-MPC13</v>
      </c>
      <c r="C2627" s="1">
        <f>_xlfn.NUMBERVALUE(_xlfn.TEXTAFTER(ENZLOAD[[#This Row],[ENZLOAD (from enz_from_proteome)]]," ",-1))</f>
        <v>6.2649197987000001E-7</v>
      </c>
    </row>
    <row r="2628" spans="1:3">
      <c r="A2628" s="1" t="s">
        <v>15544</v>
      </c>
      <c r="B2628" s="1" t="str">
        <f>_xlfn.TEXTBEFORE(ENZLOAD[[#This Row],[ENZLOAD (from enz_from_proteome)]]," ")</f>
        <v>ENZSYN-NADHCPLX0</v>
      </c>
      <c r="C2628" s="1">
        <f>_xlfn.NUMBERVALUE(_xlfn.TEXTAFTER(ENZLOAD[[#This Row],[ENZLOAD (from enz_from_proteome)]]," ",-1))</f>
        <v>6.2206606915E-7</v>
      </c>
    </row>
    <row r="2629" spans="1:3">
      <c r="A2629" s="1" t="s">
        <v>15545</v>
      </c>
      <c r="B2629" s="1" t="str">
        <f>_xlfn.TEXTBEFORE(ENZLOAD[[#This Row],[ENZLOAD (from enz_from_proteome)]]," ")</f>
        <v>ENZSYN-NADHCPLX1</v>
      </c>
      <c r="C2629" s="1">
        <f>_xlfn.NUMBERVALUE(_xlfn.TEXTAFTER(ENZLOAD[[#This Row],[ENZLOAD (from enz_from_proteome)]]," ",-1))</f>
        <v>6.2206606915E-7</v>
      </c>
    </row>
    <row r="2630" spans="1:3">
      <c r="A2630" s="1" t="s">
        <v>15546</v>
      </c>
      <c r="B2630" s="1" t="str">
        <f>_xlfn.TEXTBEFORE(ENZLOAD[[#This Row],[ENZLOAD (from enz_from_proteome)]]," ")</f>
        <v>ENZSYN-NADHCPLX2</v>
      </c>
      <c r="C2630" s="1">
        <f>_xlfn.NUMBERVALUE(_xlfn.TEXTAFTER(ENZLOAD[[#This Row],[ENZLOAD (from enz_from_proteome)]]," ",-1))</f>
        <v>6.2206606915E-7</v>
      </c>
    </row>
    <row r="2631" spans="1:3">
      <c r="A2631" s="1" t="s">
        <v>15547</v>
      </c>
      <c r="B2631" s="1" t="str">
        <f>_xlfn.TEXTBEFORE(ENZLOAD[[#This Row],[ENZLOAD (from enz_from_proteome)]]," ")</f>
        <v>ENZSYN-NADHCPLX3</v>
      </c>
      <c r="C2631" s="1">
        <f>_xlfn.NUMBERVALUE(_xlfn.TEXTAFTER(ENZLOAD[[#This Row],[ENZLOAD (from enz_from_proteome)]]," ",-1))</f>
        <v>6.2206606915E-7</v>
      </c>
    </row>
    <row r="2632" spans="1:3">
      <c r="A2632" s="1" t="s">
        <v>15548</v>
      </c>
      <c r="B2632" s="1" t="str">
        <f>_xlfn.TEXTBEFORE(ENZLOAD[[#This Row],[ENZLOAD (from enz_from_proteome)]]," ")</f>
        <v>ENZSYN-NADHCPLX4</v>
      </c>
      <c r="C2632" s="1">
        <f>_xlfn.NUMBERVALUE(_xlfn.TEXTAFTER(ENZLOAD[[#This Row],[ENZLOAD (from enz_from_proteome)]]," ",-1))</f>
        <v>6.2206606915E-7</v>
      </c>
    </row>
    <row r="2633" spans="1:3">
      <c r="A2633" s="1" t="s">
        <v>15549</v>
      </c>
      <c r="B2633" s="1" t="str">
        <f>_xlfn.TEXTBEFORE(ENZLOAD[[#This Row],[ENZLOAD (from enz_from_proteome)]]," ")</f>
        <v>ENZSYN-NADHCPLX5</v>
      </c>
      <c r="C2633" s="1">
        <f>_xlfn.NUMBERVALUE(_xlfn.TEXTAFTER(ENZLOAD[[#This Row],[ENZLOAD (from enz_from_proteome)]]," ",-1))</f>
        <v>6.2206606915E-7</v>
      </c>
    </row>
    <row r="2634" spans="1:3">
      <c r="A2634" s="1" t="s">
        <v>15550</v>
      </c>
      <c r="B2634" s="1" t="str">
        <f>_xlfn.TEXTBEFORE(ENZLOAD[[#This Row],[ENZLOAD (from enz_from_proteome)]]," ")</f>
        <v>ENZSYN-NADHCPLX6</v>
      </c>
      <c r="C2634" s="1">
        <f>_xlfn.NUMBERVALUE(_xlfn.TEXTAFTER(ENZLOAD[[#This Row],[ENZLOAD (from enz_from_proteome)]]," ",-1))</f>
        <v>6.2206606915E-7</v>
      </c>
    </row>
    <row r="2635" spans="1:3">
      <c r="A2635" s="1" t="s">
        <v>15551</v>
      </c>
      <c r="B2635" s="1" t="str">
        <f>_xlfn.TEXTBEFORE(ENZLOAD[[#This Row],[ENZLOAD (from enz_from_proteome)]]," ")</f>
        <v>ENZSYN-NADHCPLX7</v>
      </c>
      <c r="C2635" s="1">
        <f>_xlfn.NUMBERVALUE(_xlfn.TEXTAFTER(ENZLOAD[[#This Row],[ENZLOAD (from enz_from_proteome)]]," ",-1))</f>
        <v>6.2206606915E-7</v>
      </c>
    </row>
    <row r="2636" spans="1:3">
      <c r="A2636" s="1" t="s">
        <v>15552</v>
      </c>
      <c r="B2636" s="1" t="str">
        <f>_xlfn.TEXTBEFORE(ENZLOAD[[#This Row],[ENZLOAD (from enz_from_proteome)]]," ")</f>
        <v>ENZSYN-NADHCPLX8</v>
      </c>
      <c r="C2636" s="1">
        <f>_xlfn.NUMBERVALUE(_xlfn.TEXTAFTER(ENZLOAD[[#This Row],[ENZLOAD (from enz_from_proteome)]]," ",-1))</f>
        <v>8.5528759590000002E-8</v>
      </c>
    </row>
    <row r="2637" spans="1:3">
      <c r="A2637" s="1" t="s">
        <v>15553</v>
      </c>
      <c r="B2637" s="1" t="str">
        <f>_xlfn.TEXTBEFORE(ENZLOAD[[#This Row],[ENZLOAD (from enz_from_proteome)]]," ")</f>
        <v>ENZSYN-PDHCPLX</v>
      </c>
      <c r="C2637" s="1">
        <f>_xlfn.NUMBERVALUE(_xlfn.TEXTAFTER(ENZLOAD[[#This Row],[ENZLOAD (from enz_from_proteome)]]," ",-1))</f>
        <v>1.8321289334899999E-6</v>
      </c>
    </row>
    <row r="2638" spans="1:3">
      <c r="A2638" s="1" t="s">
        <v>15554</v>
      </c>
      <c r="B2638" s="1" t="str">
        <f>_xlfn.TEXTBEFORE(ENZLOAD[[#This Row],[ENZLOAD (from enz_from_proteome)]]," ")</f>
        <v>ENZSYN-PIK1FRQ1</v>
      </c>
      <c r="C2638" s="1">
        <f>_xlfn.NUMBERVALUE(_xlfn.TEXTAFTER(ENZLOAD[[#This Row],[ENZLOAD (from enz_from_proteome)]]," ",-1))</f>
        <v>2.9473696744999998E-7</v>
      </c>
    </row>
    <row r="2639" spans="1:3">
      <c r="A2639" s="1" t="s">
        <v>15555</v>
      </c>
      <c r="B2639" s="1" t="str">
        <f>_xlfn.TEXTBEFORE(ENZLOAD[[#This Row],[ENZLOAD (from enz_from_proteome)]]," ")</f>
        <v>ENZSYN-PMT12</v>
      </c>
      <c r="C2639" s="1">
        <f>_xlfn.NUMBERVALUE(_xlfn.TEXTAFTER(ENZLOAD[[#This Row],[ENZLOAD (from enz_from_proteome)]]," ",-1))</f>
        <v>1.0954622755E-7</v>
      </c>
    </row>
    <row r="2640" spans="1:3">
      <c r="A2640" s="1" t="s">
        <v>15556</v>
      </c>
      <c r="B2640" s="1" t="str">
        <f>_xlfn.TEXTBEFORE(ENZLOAD[[#This Row],[ENZLOAD (from enz_from_proteome)]]," ")</f>
        <v>ENZSYN-PRS23</v>
      </c>
      <c r="C2640" s="1">
        <f>_xlfn.NUMBERVALUE(_xlfn.TEXTAFTER(ENZLOAD[[#This Row],[ENZLOAD (from enz_from_proteome)]]," ",-1))</f>
        <v>8.5584115337999996E-7</v>
      </c>
    </row>
    <row r="2641" spans="1:3">
      <c r="A2641" s="1" t="s">
        <v>15557</v>
      </c>
      <c r="B2641" s="1" t="str">
        <f>_xlfn.TEXTBEFORE(ENZLOAD[[#This Row],[ENZLOAD (from enz_from_proteome)]]," ")</f>
        <v>ENZSYN-PXA12</v>
      </c>
      <c r="C2641" s="1">
        <f>_xlfn.NUMBERVALUE(_xlfn.TEXTAFTER(ENZLOAD[[#This Row],[ENZLOAD (from enz_from_proteome)]]," ",-1))</f>
        <v>3.867517012E-8</v>
      </c>
    </row>
    <row r="2642" spans="1:3">
      <c r="A2642" s="1" t="s">
        <v>15558</v>
      </c>
      <c r="B2642" s="1" t="str">
        <f>_xlfn.TEXTBEFORE(ENZLOAD[[#This Row],[ENZLOAD (from enz_from_proteome)]]," ")</f>
        <v>ENZSYN-RNR124</v>
      </c>
      <c r="C2642" s="1">
        <f>_xlfn.NUMBERVALUE(_xlfn.TEXTAFTER(ENZLOAD[[#This Row],[ENZLOAD (from enz_from_proteome)]]," ",-1))</f>
        <v>7.7199227399999998E-8</v>
      </c>
    </row>
    <row r="2643" spans="1:3">
      <c r="A2643" s="1" t="s">
        <v>15559</v>
      </c>
      <c r="B2643" s="1" t="str">
        <f>_xlfn.TEXTBEFORE(ENZLOAD[[#This Row],[ENZLOAD (from enz_from_proteome)]]," ")</f>
        <v>ENZSYN-SDH1234</v>
      </c>
      <c r="C2643" s="1">
        <f>_xlfn.NUMBERVALUE(_xlfn.TEXTAFTER(ENZLOAD[[#This Row],[ENZLOAD (from enz_from_proteome)]]," ",-1))</f>
        <v>6.3133944910999999E-7</v>
      </c>
    </row>
    <row r="2644" spans="1:3">
      <c r="A2644" s="1" t="s">
        <v>15560</v>
      </c>
      <c r="B2644" s="1" t="str">
        <f>_xlfn.TEXTBEFORE(ENZLOAD[[#This Row],[ENZLOAD (from enz_from_proteome)]]," ")</f>
        <v>ENZSYN-SNZ1SNO1</v>
      </c>
      <c r="C2644" s="1">
        <f>_xlfn.NUMBERVALUE(_xlfn.TEXTAFTER(ENZLOAD[[#This Row],[ENZLOAD (from enz_from_proteome)]]," ",-1))</f>
        <v>1.4991024949999999E-8</v>
      </c>
    </row>
    <row r="2645" spans="1:3">
      <c r="A2645" s="1" t="s">
        <v>15561</v>
      </c>
      <c r="B2645" s="1" t="str">
        <f>_xlfn.TEXTBEFORE(ENZLOAD[[#This Row],[ENZLOAD (from enz_from_proteome)]]," ")</f>
        <v>ENZSYN-TPS12TSL1</v>
      </c>
      <c r="C2645" s="1">
        <f>_xlfn.NUMBERVALUE(_xlfn.TEXTAFTER(ENZLOAD[[#This Row],[ENZLOAD (from enz_from_proteome)]]," ",-1))</f>
        <v>5.3850356040999995E-7</v>
      </c>
    </row>
    <row r="2646" spans="1:3">
      <c r="A2646" s="1" t="s">
        <v>15562</v>
      </c>
      <c r="B2646" s="1" t="str">
        <f>_xlfn.TEXTBEFORE(ENZLOAD[[#This Row],[ENZLOAD (from enz_from_proteome)]]," ")</f>
        <v>ENZSYN-TRP23</v>
      </c>
      <c r="C2646" s="1">
        <f>_xlfn.NUMBERVALUE(_xlfn.TEXTAFTER(ENZLOAD[[#This Row],[ENZLOAD (from enz_from_proteome)]]," ",-1))</f>
        <v>2.5238965984000001E-7</v>
      </c>
    </row>
    <row r="2647" spans="1:3">
      <c r="A2647" s="1" t="s">
        <v>15563</v>
      </c>
      <c r="B2647" s="1" t="str">
        <f>_xlfn.TEXTBEFORE(ENZLOAD[[#This Row],[ENZLOAD (from enz_from_proteome)]]," ")</f>
        <v>ENZSYN-VAC14FIG4</v>
      </c>
      <c r="C2647" s="1">
        <f>_xlfn.NUMBERVALUE(_xlfn.TEXTAFTER(ENZLOAD[[#This Row],[ENZLOAD (from enz_from_proteome)]]," ",-1))</f>
        <v>3.9346988699999998E-9</v>
      </c>
    </row>
    <row r="2648" spans="1:3">
      <c r="A2648" s="1" t="s">
        <v>15564</v>
      </c>
      <c r="B2648" s="1" t="str">
        <f>_xlfn.TEXTBEFORE(ENZLOAD[[#This Row],[ENZLOAD (from enz_from_proteome)]]," ")</f>
        <v>ENZSYN-VPS15TOR1</v>
      </c>
      <c r="C2648" s="1">
        <f>_xlfn.NUMBERVALUE(_xlfn.TEXTAFTER(ENZLOAD[[#This Row],[ENZLOAD (from enz_from_proteome)]]," ",-1))</f>
        <v>1.9002406510000001E-8</v>
      </c>
    </row>
    <row r="2649" spans="1:3">
      <c r="A2649" s="1" t="s">
        <v>15565</v>
      </c>
      <c r="B2649" s="1" t="str">
        <f>_xlfn.TEXTBEFORE(ENZLOAD[[#This Row],[ENZLOAD (from enz_from_proteome)]]," ")</f>
        <v>ENZSYN-VPS15VPS34</v>
      </c>
      <c r="C2649" s="1">
        <f>_xlfn.NUMBERVALUE(_xlfn.TEXTAFTER(ENZLOAD[[#This Row],[ENZLOAD (from enz_from_proteome)]]," ",-1))</f>
        <v>1.0685784729999999E-8</v>
      </c>
    </row>
    <row r="2650" spans="1:3">
      <c r="A2650" s="1" t="s">
        <v>15566</v>
      </c>
      <c r="B2650" s="1" t="str">
        <f>_xlfn.TEXTBEFORE(ENZLOAD[[#This Row],[ENZLOAD (from enz_from_proteome)]]," ")</f>
        <v>ENZSYN-rt0004</v>
      </c>
      <c r="C2650" s="1">
        <f>_xlfn.NUMBERVALUE(_xlfn.TEXTAFTER(ENZLOAD[[#This Row],[ENZLOAD (from enz_from_proteome)]]," ",-1))</f>
        <v>8.1117874674E-7</v>
      </c>
    </row>
    <row r="2651" spans="1:3">
      <c r="A2651" s="1" t="s">
        <v>15567</v>
      </c>
      <c r="B2651" s="1" t="str">
        <f>_xlfn.TEXTBEFORE(ENZLOAD[[#This Row],[ENZLOAD (from enz_from_proteome)]]," ")</f>
        <v>ENZSYN-rt0008</v>
      </c>
      <c r="C2651" s="1">
        <f>_xlfn.NUMBERVALUE(_xlfn.TEXTAFTER(ENZLOAD[[#This Row],[ENZLOAD (from enz_from_proteome)]]," ",-1))</f>
        <v>1.1719147109999999E-8</v>
      </c>
    </row>
    <row r="2652" spans="1:3">
      <c r="A2652" s="1" t="s">
        <v>15568</v>
      </c>
      <c r="B2652" s="1" t="str">
        <f>_xlfn.TEXTBEFORE(ENZLOAD[[#This Row],[ENZLOAD (from enz_from_proteome)]]," ")</f>
        <v>ENZSYN-rt0017</v>
      </c>
      <c r="C2652" s="1">
        <f>_xlfn.NUMBERVALUE(_xlfn.TEXTAFTER(ENZLOAD[[#This Row],[ENZLOAD (from enz_from_proteome)]]," ",-1))</f>
        <v>4.1884914132900002E-6</v>
      </c>
    </row>
    <row r="2653" spans="1:3">
      <c r="A2653" s="1" t="s">
        <v>15569</v>
      </c>
      <c r="B2653" s="1" t="str">
        <f>_xlfn.TEXTBEFORE(ENZLOAD[[#This Row],[ENZLOAD (from enz_from_proteome)]]," ")</f>
        <v>ENZSYN-rt0027</v>
      </c>
      <c r="C2653" s="1">
        <f>_xlfn.NUMBERVALUE(_xlfn.TEXTAFTER(ENZLOAD[[#This Row],[ENZLOAD (from enz_from_proteome)]]," ",-1))</f>
        <v>7.8068616145999996E-7</v>
      </c>
    </row>
    <row r="2654" spans="1:3">
      <c r="A2654" s="1" t="s">
        <v>15570</v>
      </c>
      <c r="B2654" s="1" t="str">
        <f>_xlfn.TEXTBEFORE(ENZLOAD[[#This Row],[ENZLOAD (from enz_from_proteome)]]," ")</f>
        <v>ENZSYN-rt0031</v>
      </c>
      <c r="C2654" s="1">
        <f>_xlfn.NUMBERVALUE(_xlfn.TEXTAFTER(ENZLOAD[[#This Row],[ENZLOAD (from enz_from_proteome)]]," ",-1))</f>
        <v>8.6717807091E-7</v>
      </c>
    </row>
    <row r="2655" spans="1:3">
      <c r="A2655" s="1" t="s">
        <v>15571</v>
      </c>
      <c r="B2655" s="1" t="str">
        <f>_xlfn.TEXTBEFORE(ENZLOAD[[#This Row],[ENZLOAD (from enz_from_proteome)]]," ")</f>
        <v>ENZSYN-rt0045</v>
      </c>
      <c r="C2655" s="1">
        <f>_xlfn.NUMBERVALUE(_xlfn.TEXTAFTER(ENZLOAD[[#This Row],[ENZLOAD (from enz_from_proteome)]]," ",-1))</f>
        <v>2.3393941300000001E-9</v>
      </c>
    </row>
    <row r="2656" spans="1:3">
      <c r="A2656" s="1" t="s">
        <v>15572</v>
      </c>
      <c r="B2656" s="1" t="str">
        <f>_xlfn.TEXTBEFORE(ENZLOAD[[#This Row],[ENZLOAD (from enz_from_proteome)]]," ")</f>
        <v>ENZSYN-rt0063</v>
      </c>
      <c r="C2656" s="1">
        <f>_xlfn.NUMBERVALUE(_xlfn.TEXTAFTER(ENZLOAD[[#This Row],[ENZLOAD (from enz_from_proteome)]]," ",-1))</f>
        <v>4.4945074313000001E-7</v>
      </c>
    </row>
    <row r="2657" spans="1:3">
      <c r="A2657" s="1" t="s">
        <v>15573</v>
      </c>
      <c r="B2657" s="1" t="str">
        <f>_xlfn.TEXTBEFORE(ENZLOAD[[#This Row],[ENZLOAD (from enz_from_proteome)]]," ")</f>
        <v>ENZSYN-rt0066</v>
      </c>
      <c r="C2657" s="1">
        <f>_xlfn.NUMBERVALUE(_xlfn.TEXTAFTER(ENZLOAD[[#This Row],[ENZLOAD (from enz_from_proteome)]]," ",-1))</f>
        <v>1.0786838823000001E-7</v>
      </c>
    </row>
    <row r="2658" spans="1:3">
      <c r="A2658" s="1" t="s">
        <v>15574</v>
      </c>
      <c r="B2658" s="1" t="str">
        <f>_xlfn.TEXTBEFORE(ENZLOAD[[#This Row],[ENZLOAD (from enz_from_proteome)]]," ")</f>
        <v>ENZSYN-rt0073</v>
      </c>
      <c r="C2658" s="1">
        <f>_xlfn.NUMBERVALUE(_xlfn.TEXTAFTER(ENZLOAD[[#This Row],[ENZLOAD (from enz_from_proteome)]]," ",-1))</f>
        <v>7.1716797500000001E-9</v>
      </c>
    </row>
    <row r="2659" spans="1:3">
      <c r="A2659" s="1" t="s">
        <v>15575</v>
      </c>
      <c r="B2659" s="1" t="str">
        <f>_xlfn.TEXTBEFORE(ENZLOAD[[#This Row],[ENZLOAD (from enz_from_proteome)]]," ")</f>
        <v>ENZSYN-rt0075</v>
      </c>
      <c r="C2659" s="1">
        <f>_xlfn.NUMBERVALUE(_xlfn.TEXTAFTER(ENZLOAD[[#This Row],[ENZLOAD (from enz_from_proteome)]]," ",-1))</f>
        <v>2.6474502272000001E-7</v>
      </c>
    </row>
    <row r="2660" spans="1:3">
      <c r="A2660" s="1" t="s">
        <v>15576</v>
      </c>
      <c r="B2660" s="1" t="str">
        <f>_xlfn.TEXTBEFORE(ENZLOAD[[#This Row],[ENZLOAD (from enz_from_proteome)]]," ")</f>
        <v>ENZSYN-rt0084</v>
      </c>
      <c r="C2660" s="1">
        <f>_xlfn.NUMBERVALUE(_xlfn.TEXTAFTER(ENZLOAD[[#This Row],[ENZLOAD (from enz_from_proteome)]]," ",-1))</f>
        <v>7.1177482089999994E-8</v>
      </c>
    </row>
    <row r="2661" spans="1:3">
      <c r="A2661" s="1" t="s">
        <v>15577</v>
      </c>
      <c r="B2661" s="1" t="str">
        <f>_xlfn.TEXTBEFORE(ENZLOAD[[#This Row],[ENZLOAD (from enz_from_proteome)]]," ")</f>
        <v>ENZSYN-rt0086</v>
      </c>
      <c r="C2661" s="1">
        <f>_xlfn.NUMBERVALUE(_xlfn.TEXTAFTER(ENZLOAD[[#This Row],[ENZLOAD (from enz_from_proteome)]]," ",-1))</f>
        <v>0</v>
      </c>
    </row>
    <row r="2662" spans="1:3">
      <c r="A2662" s="1" t="s">
        <v>15578</v>
      </c>
      <c r="B2662" s="1" t="str">
        <f>_xlfn.TEXTBEFORE(ENZLOAD[[#This Row],[ENZLOAD (from enz_from_proteome)]]," ")</f>
        <v>ENZSYN-rt0088</v>
      </c>
      <c r="C2662" s="1">
        <f>_xlfn.NUMBERVALUE(_xlfn.TEXTAFTER(ENZLOAD[[#This Row],[ENZLOAD (from enz_from_proteome)]]," ",-1))</f>
        <v>6.4732793003000002E-7</v>
      </c>
    </row>
    <row r="2663" spans="1:3">
      <c r="A2663" s="1" t="s">
        <v>15579</v>
      </c>
      <c r="B2663" s="1" t="str">
        <f>_xlfn.TEXTBEFORE(ENZLOAD[[#This Row],[ENZLOAD (from enz_from_proteome)]]," ")</f>
        <v>ENZSYN-rt0089</v>
      </c>
      <c r="C2663" s="1">
        <f>_xlfn.NUMBERVALUE(_xlfn.TEXTAFTER(ENZLOAD[[#This Row],[ENZLOAD (from enz_from_proteome)]]," ",-1))</f>
        <v>6.4964503549999996E-8</v>
      </c>
    </row>
    <row r="2664" spans="1:3">
      <c r="A2664" s="1" t="s">
        <v>15580</v>
      </c>
      <c r="B2664" s="1" t="str">
        <f>_xlfn.TEXTBEFORE(ENZLOAD[[#This Row],[ENZLOAD (from enz_from_proteome)]]," ")</f>
        <v>ENZSYN-rt0092</v>
      </c>
      <c r="C2664" s="1">
        <f>_xlfn.NUMBERVALUE(_xlfn.TEXTAFTER(ENZLOAD[[#This Row],[ENZLOAD (from enz_from_proteome)]]," ",-1))</f>
        <v>1.0827827822E-7</v>
      </c>
    </row>
    <row r="2665" spans="1:3">
      <c r="A2665" s="1" t="s">
        <v>15581</v>
      </c>
      <c r="B2665" s="1" t="str">
        <f>_xlfn.TEXTBEFORE(ENZLOAD[[#This Row],[ENZLOAD (from enz_from_proteome)]]," ")</f>
        <v>ENZSYN-rt0111</v>
      </c>
      <c r="C2665" s="1">
        <f>_xlfn.NUMBERVALUE(_xlfn.TEXTAFTER(ENZLOAD[[#This Row],[ENZLOAD (from enz_from_proteome)]]," ",-1))</f>
        <v>0</v>
      </c>
    </row>
    <row r="2666" spans="1:3">
      <c r="A2666" s="1" t="s">
        <v>15582</v>
      </c>
      <c r="B2666" s="1" t="str">
        <f>_xlfn.TEXTBEFORE(ENZLOAD[[#This Row],[ENZLOAD (from enz_from_proteome)]]," ")</f>
        <v>ENZSYN-rt0136</v>
      </c>
      <c r="C2666" s="1">
        <f>_xlfn.NUMBERVALUE(_xlfn.TEXTAFTER(ENZLOAD[[#This Row],[ENZLOAD (from enz_from_proteome)]]," ",-1))</f>
        <v>1.1369241042E-7</v>
      </c>
    </row>
    <row r="2667" spans="1:3">
      <c r="A2667" s="1" t="s">
        <v>15583</v>
      </c>
      <c r="B2667" s="1" t="str">
        <f>_xlfn.TEXTBEFORE(ENZLOAD[[#This Row],[ENZLOAD (from enz_from_proteome)]]," ")</f>
        <v>ENZSYN-rt0144</v>
      </c>
      <c r="C2667" s="1">
        <f>_xlfn.NUMBERVALUE(_xlfn.TEXTAFTER(ENZLOAD[[#This Row],[ENZLOAD (from enz_from_proteome)]]," ",-1))</f>
        <v>1.324018926E-7</v>
      </c>
    </row>
    <row r="2668" spans="1:3">
      <c r="A2668" s="1" t="s">
        <v>15584</v>
      </c>
      <c r="B2668" s="1" t="str">
        <f>_xlfn.TEXTBEFORE(ENZLOAD[[#This Row],[ENZLOAD (from enz_from_proteome)]]," ")</f>
        <v>ENZSYN-rt0150</v>
      </c>
      <c r="C2668" s="1">
        <f>_xlfn.NUMBERVALUE(_xlfn.TEXTAFTER(ENZLOAD[[#This Row],[ENZLOAD (from enz_from_proteome)]]," ",-1))</f>
        <v>1.0886518679999999E-8</v>
      </c>
    </row>
    <row r="2669" spans="1:3">
      <c r="A2669" s="1" t="s">
        <v>15585</v>
      </c>
      <c r="B2669" s="1" t="str">
        <f>_xlfn.TEXTBEFORE(ENZLOAD[[#This Row],[ENZLOAD (from enz_from_proteome)]]," ")</f>
        <v>ENZSYN-rt0160</v>
      </c>
      <c r="C2669" s="1">
        <f>_xlfn.NUMBERVALUE(_xlfn.TEXTAFTER(ENZLOAD[[#This Row],[ENZLOAD (from enz_from_proteome)]]," ",-1))</f>
        <v>0</v>
      </c>
    </row>
    <row r="2670" spans="1:3">
      <c r="A2670" s="1" t="s">
        <v>15586</v>
      </c>
      <c r="B2670" s="1" t="str">
        <f>_xlfn.TEXTBEFORE(ENZLOAD[[#This Row],[ENZLOAD (from enz_from_proteome)]]," ")</f>
        <v>ENZSYN-rt0168</v>
      </c>
      <c r="C2670" s="1">
        <f>_xlfn.NUMBERVALUE(_xlfn.TEXTAFTER(ENZLOAD[[#This Row],[ENZLOAD (from enz_from_proteome)]]," ",-1))</f>
        <v>0</v>
      </c>
    </row>
    <row r="2671" spans="1:3">
      <c r="A2671" s="1" t="s">
        <v>15587</v>
      </c>
      <c r="B2671" s="1" t="str">
        <f>_xlfn.TEXTBEFORE(ENZLOAD[[#This Row],[ENZLOAD (from enz_from_proteome)]]," ")</f>
        <v>ENZSYN-rt0172</v>
      </c>
      <c r="C2671" s="1">
        <f>_xlfn.NUMBERVALUE(_xlfn.TEXTAFTER(ENZLOAD[[#This Row],[ENZLOAD (from enz_from_proteome)]]," ",-1))</f>
        <v>8.4643688992000001E-7</v>
      </c>
    </row>
    <row r="2672" spans="1:3">
      <c r="A2672" s="1" t="s">
        <v>15588</v>
      </c>
      <c r="B2672" s="1" t="str">
        <f>_xlfn.TEXTBEFORE(ENZLOAD[[#This Row],[ENZLOAD (from enz_from_proteome)]]," ")</f>
        <v>ENZSYN-rt0174</v>
      </c>
      <c r="C2672" s="1">
        <f>_xlfn.NUMBERVALUE(_xlfn.TEXTAFTER(ENZLOAD[[#This Row],[ENZLOAD (from enz_from_proteome)]]," ",-1))</f>
        <v>0</v>
      </c>
    </row>
    <row r="2673" spans="1:3">
      <c r="A2673" s="1" t="s">
        <v>15589</v>
      </c>
      <c r="B2673" s="1" t="str">
        <f>_xlfn.TEXTBEFORE(ENZLOAD[[#This Row],[ENZLOAD (from enz_from_proteome)]]," ")</f>
        <v>ENZSYN-rt0180</v>
      </c>
      <c r="C2673" s="1">
        <f>_xlfn.NUMBERVALUE(_xlfn.TEXTAFTER(ENZLOAD[[#This Row],[ENZLOAD (from enz_from_proteome)]]," ",-1))</f>
        <v>3.0633633332999997E-7</v>
      </c>
    </row>
    <row r="2674" spans="1:3">
      <c r="A2674" s="1" t="s">
        <v>15590</v>
      </c>
      <c r="B2674" s="1" t="str">
        <f>_xlfn.TEXTBEFORE(ENZLOAD[[#This Row],[ENZLOAD (from enz_from_proteome)]]," ")</f>
        <v>ENZSYN-rt0201</v>
      </c>
      <c r="C2674" s="1">
        <f>_xlfn.NUMBERVALUE(_xlfn.TEXTAFTER(ENZLOAD[[#This Row],[ENZLOAD (from enz_from_proteome)]]," ",-1))</f>
        <v>7.5579071451000004E-7</v>
      </c>
    </row>
    <row r="2675" spans="1:3">
      <c r="A2675" s="1" t="s">
        <v>15591</v>
      </c>
      <c r="B2675" s="1" t="str">
        <f>_xlfn.TEXTBEFORE(ENZLOAD[[#This Row],[ENZLOAD (from enz_from_proteome)]]," ")</f>
        <v>ENZSYN-rt0207_c</v>
      </c>
      <c r="C2675" s="1">
        <f>_xlfn.NUMBERVALUE(_xlfn.TEXTAFTER(ENZLOAD[[#This Row],[ENZLOAD (from enz_from_proteome)]]," ",-1))</f>
        <v>4.5034191911000001E-7</v>
      </c>
    </row>
    <row r="2676" spans="1:3">
      <c r="A2676" s="1" t="s">
        <v>15592</v>
      </c>
      <c r="B2676" s="1" t="str">
        <f>_xlfn.TEXTBEFORE(ENZLOAD[[#This Row],[ENZLOAD (from enz_from_proteome)]]," ")</f>
        <v>ENZSYN-rt0207_m</v>
      </c>
      <c r="C2676" s="1">
        <f>_xlfn.NUMBERVALUE(_xlfn.TEXTAFTER(ENZLOAD[[#This Row],[ENZLOAD (from enz_from_proteome)]]," ",-1))</f>
        <v>4.5034191911000001E-7</v>
      </c>
    </row>
    <row r="2677" spans="1:3">
      <c r="A2677" s="1" t="s">
        <v>15593</v>
      </c>
      <c r="B2677" s="1" t="str">
        <f>_xlfn.TEXTBEFORE(ENZLOAD[[#This Row],[ENZLOAD (from enz_from_proteome)]]," ")</f>
        <v>ENZSYN-rt0208</v>
      </c>
      <c r="C2677" s="1">
        <f>_xlfn.NUMBERVALUE(_xlfn.TEXTAFTER(ENZLOAD[[#This Row],[ENZLOAD (from enz_from_proteome)]]," ",-1))</f>
        <v>0</v>
      </c>
    </row>
    <row r="2678" spans="1:3">
      <c r="A2678" s="1" t="s">
        <v>15594</v>
      </c>
      <c r="B2678" s="1" t="str">
        <f>_xlfn.TEXTBEFORE(ENZLOAD[[#This Row],[ENZLOAD (from enz_from_proteome)]]," ")</f>
        <v>ENZSYN-rt0211</v>
      </c>
      <c r="C2678" s="1">
        <f>_xlfn.NUMBERVALUE(_xlfn.TEXTAFTER(ENZLOAD[[#This Row],[ENZLOAD (from enz_from_proteome)]]," ",-1))</f>
        <v>0</v>
      </c>
    </row>
    <row r="2679" spans="1:3">
      <c r="A2679" s="1" t="s">
        <v>15595</v>
      </c>
      <c r="B2679" s="1" t="str">
        <f>_xlfn.TEXTBEFORE(ENZLOAD[[#This Row],[ENZLOAD (from enz_from_proteome)]]," ")</f>
        <v>ENZSYN-rt0212</v>
      </c>
      <c r="C2679" s="1">
        <f>_xlfn.NUMBERVALUE(_xlfn.TEXTAFTER(ENZLOAD[[#This Row],[ENZLOAD (from enz_from_proteome)]]," ",-1))</f>
        <v>2.6587800379999901E-7</v>
      </c>
    </row>
    <row r="2680" spans="1:3">
      <c r="A2680" s="1" t="s">
        <v>15596</v>
      </c>
      <c r="B2680" s="1" t="str">
        <f>_xlfn.TEXTBEFORE(ENZLOAD[[#This Row],[ENZLOAD (from enz_from_proteome)]]," ")</f>
        <v>ENZSYN-rt0217</v>
      </c>
      <c r="C2680" s="1">
        <f>_xlfn.NUMBERVALUE(_xlfn.TEXTAFTER(ENZLOAD[[#This Row],[ENZLOAD (from enz_from_proteome)]]," ",-1))</f>
        <v>3.347885643E-8</v>
      </c>
    </row>
    <row r="2681" spans="1:3">
      <c r="A2681" s="1" t="s">
        <v>15597</v>
      </c>
      <c r="B2681" s="1" t="str">
        <f>_xlfn.TEXTBEFORE(ENZLOAD[[#This Row],[ENZLOAD (from enz_from_proteome)]]," ")</f>
        <v>ENZSYN-rt0220</v>
      </c>
      <c r="C2681" s="1">
        <f>_xlfn.NUMBERVALUE(_xlfn.TEXTAFTER(ENZLOAD[[#This Row],[ENZLOAD (from enz_from_proteome)]]," ",-1))</f>
        <v>0</v>
      </c>
    </row>
    <row r="2682" spans="1:3">
      <c r="A2682" s="1" t="s">
        <v>15598</v>
      </c>
      <c r="B2682" s="1" t="str">
        <f>_xlfn.TEXTBEFORE(ENZLOAD[[#This Row],[ENZLOAD (from enz_from_proteome)]]," ")</f>
        <v>ENZSYN-rt0221</v>
      </c>
      <c r="C2682" s="1">
        <f>_xlfn.NUMBERVALUE(_xlfn.TEXTAFTER(ENZLOAD[[#This Row],[ENZLOAD (from enz_from_proteome)]]," ",-1))</f>
        <v>4.8560603920000001E-8</v>
      </c>
    </row>
    <row r="2683" spans="1:3">
      <c r="A2683" s="1" t="s">
        <v>15599</v>
      </c>
      <c r="B2683" s="1" t="str">
        <f>_xlfn.TEXTBEFORE(ENZLOAD[[#This Row],[ENZLOAD (from enz_from_proteome)]]," ")</f>
        <v>ENZSYN-rt0234</v>
      </c>
      <c r="C2683" s="1">
        <f>_xlfn.NUMBERVALUE(_xlfn.TEXTAFTER(ENZLOAD[[#This Row],[ENZLOAD (from enz_from_proteome)]]," ",-1))</f>
        <v>4.3159656803999998E-7</v>
      </c>
    </row>
    <row r="2684" spans="1:3">
      <c r="A2684" s="1" t="s">
        <v>15600</v>
      </c>
      <c r="B2684" s="1" t="str">
        <f>_xlfn.TEXTBEFORE(ENZLOAD[[#This Row],[ENZLOAD (from enz_from_proteome)]]," ")</f>
        <v>ENZSYN-rt0235</v>
      </c>
      <c r="C2684" s="1">
        <f>_xlfn.NUMBERVALUE(_xlfn.TEXTAFTER(ENZLOAD[[#This Row],[ENZLOAD (from enz_from_proteome)]]," ",-1))</f>
        <v>0</v>
      </c>
    </row>
    <row r="2685" spans="1:3">
      <c r="A2685" s="1" t="s">
        <v>15601</v>
      </c>
      <c r="B2685" s="1" t="str">
        <f>_xlfn.TEXTBEFORE(ENZLOAD[[#This Row],[ENZLOAD (from enz_from_proteome)]]," ")</f>
        <v>ENZSYN-rt0237</v>
      </c>
      <c r="C2685" s="1">
        <f>_xlfn.NUMBERVALUE(_xlfn.TEXTAFTER(ENZLOAD[[#This Row],[ENZLOAD (from enz_from_proteome)]]," ",-1))</f>
        <v>0</v>
      </c>
    </row>
    <row r="2686" spans="1:3">
      <c r="A2686" s="1" t="s">
        <v>15602</v>
      </c>
      <c r="B2686" s="1" t="str">
        <f>_xlfn.TEXTBEFORE(ENZLOAD[[#This Row],[ENZLOAD (from enz_from_proteome)]]," ")</f>
        <v>ENZSYN-rt0239</v>
      </c>
      <c r="C2686" s="1">
        <f>_xlfn.NUMBERVALUE(_xlfn.TEXTAFTER(ENZLOAD[[#This Row],[ENZLOAD (from enz_from_proteome)]]," ",-1))</f>
        <v>1.79203010825E-6</v>
      </c>
    </row>
    <row r="2687" spans="1:3">
      <c r="A2687" s="1" t="s">
        <v>15603</v>
      </c>
      <c r="B2687" s="1" t="str">
        <f>_xlfn.TEXTBEFORE(ENZLOAD[[#This Row],[ENZLOAD (from enz_from_proteome)]]," ")</f>
        <v>ENZSYN-rt0245</v>
      </c>
      <c r="C2687" s="1">
        <f>_xlfn.NUMBERVALUE(_xlfn.TEXTAFTER(ENZLOAD[[#This Row],[ENZLOAD (from enz_from_proteome)]]," ",-1))</f>
        <v>2.144625843E-8</v>
      </c>
    </row>
    <row r="2688" spans="1:3">
      <c r="A2688" s="1" t="s">
        <v>15604</v>
      </c>
      <c r="B2688" s="1" t="str">
        <f>_xlfn.TEXTBEFORE(ENZLOAD[[#This Row],[ENZLOAD (from enz_from_proteome)]]," ")</f>
        <v>ENZSYN-rt0250</v>
      </c>
      <c r="C2688" s="1">
        <f>_xlfn.NUMBERVALUE(_xlfn.TEXTAFTER(ENZLOAD[[#This Row],[ENZLOAD (from enz_from_proteome)]]," ",-1))</f>
        <v>1.2331262069999999E-8</v>
      </c>
    </row>
    <row r="2689" spans="1:3">
      <c r="A2689" s="1" t="s">
        <v>15605</v>
      </c>
      <c r="B2689" s="1" t="str">
        <f>_xlfn.TEXTBEFORE(ENZLOAD[[#This Row],[ENZLOAD (from enz_from_proteome)]]," ")</f>
        <v>ENZSYN-rt0265</v>
      </c>
      <c r="C2689" s="1">
        <f>_xlfn.NUMBERVALUE(_xlfn.TEXTAFTER(ENZLOAD[[#This Row],[ENZLOAD (from enz_from_proteome)]]," ",-1))</f>
        <v>1.1104684091E-7</v>
      </c>
    </row>
    <row r="2690" spans="1:3">
      <c r="A2690" s="1" t="s">
        <v>15606</v>
      </c>
      <c r="B2690" s="1" t="str">
        <f>_xlfn.TEXTBEFORE(ENZLOAD[[#This Row],[ENZLOAD (from enz_from_proteome)]]," ")</f>
        <v>ENZSYN-rt0267</v>
      </c>
      <c r="C2690" s="1">
        <f>_xlfn.NUMBERVALUE(_xlfn.TEXTAFTER(ENZLOAD[[#This Row],[ENZLOAD (from enz_from_proteome)]]," ",-1))</f>
        <v>6.3220801299999997E-9</v>
      </c>
    </row>
    <row r="2691" spans="1:3">
      <c r="A2691" s="1" t="s">
        <v>15607</v>
      </c>
      <c r="B2691" s="1" t="str">
        <f>_xlfn.TEXTBEFORE(ENZLOAD[[#This Row],[ENZLOAD (from enz_from_proteome)]]," ")</f>
        <v>ENZSYN-rt0271</v>
      </c>
      <c r="C2691" s="1">
        <f>_xlfn.NUMBERVALUE(_xlfn.TEXTAFTER(ENZLOAD[[#This Row],[ENZLOAD (from enz_from_proteome)]]," ",-1))</f>
        <v>1.0894406738500001E-6</v>
      </c>
    </row>
    <row r="2692" spans="1:3">
      <c r="A2692" s="1" t="s">
        <v>15608</v>
      </c>
      <c r="B2692" s="1" t="str">
        <f>_xlfn.TEXTBEFORE(ENZLOAD[[#This Row],[ENZLOAD (from enz_from_proteome)]]," ")</f>
        <v>ENZSYN-rt0283</v>
      </c>
      <c r="C2692" s="1">
        <f>_xlfn.NUMBERVALUE(_xlfn.TEXTAFTER(ENZLOAD[[#This Row],[ENZLOAD (from enz_from_proteome)]]," ",-1))</f>
        <v>5.3403679959000002E-7</v>
      </c>
    </row>
    <row r="2693" spans="1:3">
      <c r="A2693" s="1" t="s">
        <v>15609</v>
      </c>
      <c r="B2693" s="1" t="str">
        <f>_xlfn.TEXTBEFORE(ENZLOAD[[#This Row],[ENZLOAD (from enz_from_proteome)]]," ")</f>
        <v>ENZSYN-rt0298</v>
      </c>
      <c r="C2693" s="1">
        <f>_xlfn.NUMBERVALUE(_xlfn.TEXTAFTER(ENZLOAD[[#This Row],[ENZLOAD (from enz_from_proteome)]]," ",-1))</f>
        <v>0</v>
      </c>
    </row>
    <row r="2694" spans="1:3">
      <c r="A2694" s="1" t="s">
        <v>15610</v>
      </c>
      <c r="B2694" s="1" t="str">
        <f>_xlfn.TEXTBEFORE(ENZLOAD[[#This Row],[ENZLOAD (from enz_from_proteome)]]," ")</f>
        <v>ENZSYN-rt0302</v>
      </c>
      <c r="C2694" s="1">
        <f>_xlfn.NUMBERVALUE(_xlfn.TEXTAFTER(ENZLOAD[[#This Row],[ENZLOAD (from enz_from_proteome)]]," ",-1))</f>
        <v>1.7193706060300001E-6</v>
      </c>
    </row>
    <row r="2695" spans="1:3">
      <c r="A2695" s="1" t="s">
        <v>15611</v>
      </c>
      <c r="B2695" s="1" t="str">
        <f>_xlfn.TEXTBEFORE(ENZLOAD[[#This Row],[ENZLOAD (from enz_from_proteome)]]," ")</f>
        <v>ENZSYN-rt0303</v>
      </c>
      <c r="C2695" s="1">
        <f>_xlfn.NUMBERVALUE(_xlfn.TEXTAFTER(ENZLOAD[[#This Row],[ENZLOAD (from enz_from_proteome)]]," ",-1))</f>
        <v>1.0544869895E-7</v>
      </c>
    </row>
    <row r="2696" spans="1:3">
      <c r="A2696" s="1" t="s">
        <v>15612</v>
      </c>
      <c r="B2696" s="1" t="str">
        <f>_xlfn.TEXTBEFORE(ENZLOAD[[#This Row],[ENZLOAD (from enz_from_proteome)]]," ")</f>
        <v>ENZSYN-rt0309</v>
      </c>
      <c r="C2696" s="1">
        <f>_xlfn.NUMBERVALUE(_xlfn.TEXTAFTER(ENZLOAD[[#This Row],[ENZLOAD (from enz_from_proteome)]]," ",-1))</f>
        <v>1.6696743601999999E-7</v>
      </c>
    </row>
    <row r="2697" spans="1:3">
      <c r="A2697" s="1" t="s">
        <v>15613</v>
      </c>
      <c r="B2697" s="1" t="str">
        <f>_xlfn.TEXTBEFORE(ENZLOAD[[#This Row],[ENZLOAD (from enz_from_proteome)]]," ")</f>
        <v>ENZSYN-rt0310</v>
      </c>
      <c r="C2697" s="1">
        <f>_xlfn.NUMBERVALUE(_xlfn.TEXTAFTER(ENZLOAD[[#This Row],[ENZLOAD (from enz_from_proteome)]]," ",-1))</f>
        <v>5.4705166266199997E-6</v>
      </c>
    </row>
    <row r="2698" spans="1:3">
      <c r="A2698" s="1" t="s">
        <v>15614</v>
      </c>
      <c r="B2698" s="1" t="str">
        <f>_xlfn.TEXTBEFORE(ENZLOAD[[#This Row],[ENZLOAD (from enz_from_proteome)]]," ")</f>
        <v>ENZSYN-rt0324</v>
      </c>
      <c r="C2698" s="1">
        <f>_xlfn.NUMBERVALUE(_xlfn.TEXTAFTER(ENZLOAD[[#This Row],[ENZLOAD (from enz_from_proteome)]]," ",-1))</f>
        <v>6.8559488218000002E-7</v>
      </c>
    </row>
    <row r="2699" spans="1:3">
      <c r="A2699" s="1" t="s">
        <v>15615</v>
      </c>
      <c r="B2699" s="1" t="str">
        <f>_xlfn.TEXTBEFORE(ENZLOAD[[#This Row],[ENZLOAD (from enz_from_proteome)]]," ")</f>
        <v>ENZSYN-rt0334</v>
      </c>
      <c r="C2699" s="1">
        <f>_xlfn.NUMBERVALUE(_xlfn.TEXTAFTER(ENZLOAD[[#This Row],[ENZLOAD (from enz_from_proteome)]]," ",-1))</f>
        <v>1.9782514451E-7</v>
      </c>
    </row>
    <row r="2700" spans="1:3">
      <c r="A2700" s="1" t="s">
        <v>15616</v>
      </c>
      <c r="B2700" s="1" t="str">
        <f>_xlfn.TEXTBEFORE(ENZLOAD[[#This Row],[ENZLOAD (from enz_from_proteome)]]," ")</f>
        <v>ENZSYN-rt0339</v>
      </c>
      <c r="C2700" s="1">
        <f>_xlfn.NUMBERVALUE(_xlfn.TEXTAFTER(ENZLOAD[[#This Row],[ENZLOAD (from enz_from_proteome)]]," ",-1))</f>
        <v>4.4924560799000001E-7</v>
      </c>
    </row>
    <row r="2701" spans="1:3">
      <c r="A2701" s="1" t="s">
        <v>15617</v>
      </c>
      <c r="B2701" s="1" t="str">
        <f>_xlfn.TEXTBEFORE(ENZLOAD[[#This Row],[ENZLOAD (from enz_from_proteome)]]," ")</f>
        <v>ENZSYN-rt0341</v>
      </c>
      <c r="C2701" s="1">
        <f>_xlfn.NUMBERVALUE(_xlfn.TEXTAFTER(ENZLOAD[[#This Row],[ENZLOAD (from enz_from_proteome)]]," ",-1))</f>
        <v>1.7329249510299999E-6</v>
      </c>
    </row>
    <row r="2702" spans="1:3">
      <c r="A2702" s="1" t="s">
        <v>15618</v>
      </c>
      <c r="B2702" s="1" t="str">
        <f>_xlfn.TEXTBEFORE(ENZLOAD[[#This Row],[ENZLOAD (from enz_from_proteome)]]," ")</f>
        <v>ENZSYN-rt0357</v>
      </c>
      <c r="C2702" s="1">
        <f>_xlfn.NUMBERVALUE(_xlfn.TEXTAFTER(ENZLOAD[[#This Row],[ENZLOAD (from enz_from_proteome)]]," ",-1))</f>
        <v>3.4262439739999902E-8</v>
      </c>
    </row>
    <row r="2703" spans="1:3">
      <c r="A2703" s="1" t="s">
        <v>15619</v>
      </c>
      <c r="B2703" s="1" t="str">
        <f>_xlfn.TEXTBEFORE(ENZLOAD[[#This Row],[ENZLOAD (from enz_from_proteome)]]," ")</f>
        <v>ENZSYN-rt0389</v>
      </c>
      <c r="C2703" s="1">
        <f>_xlfn.NUMBERVALUE(_xlfn.TEXTAFTER(ENZLOAD[[#This Row],[ENZLOAD (from enz_from_proteome)]]," ",-1))</f>
        <v>0</v>
      </c>
    </row>
    <row r="2704" spans="1:3">
      <c r="A2704" s="1" t="s">
        <v>15620</v>
      </c>
      <c r="B2704" s="1" t="str">
        <f>_xlfn.TEXTBEFORE(ENZLOAD[[#This Row],[ENZLOAD (from enz_from_proteome)]]," ")</f>
        <v>ENZSYN-rt0390</v>
      </c>
      <c r="C2704" s="1">
        <f>_xlfn.NUMBERVALUE(_xlfn.TEXTAFTER(ENZLOAD[[#This Row],[ENZLOAD (from enz_from_proteome)]]," ",-1))</f>
        <v>2.0518832895099999E-6</v>
      </c>
    </row>
    <row r="2705" spans="1:3">
      <c r="A2705" s="1" t="s">
        <v>15621</v>
      </c>
      <c r="B2705" s="1" t="str">
        <f>_xlfn.TEXTBEFORE(ENZLOAD[[#This Row],[ENZLOAD (from enz_from_proteome)]]," ")</f>
        <v>ENZSYN-rt0391</v>
      </c>
      <c r="C2705" s="1">
        <f>_xlfn.NUMBERVALUE(_xlfn.TEXTAFTER(ENZLOAD[[#This Row],[ENZLOAD (from enz_from_proteome)]]," ",-1))</f>
        <v>0</v>
      </c>
    </row>
    <row r="2706" spans="1:3">
      <c r="A2706" s="1" t="s">
        <v>15622</v>
      </c>
      <c r="B2706" s="1" t="str">
        <f>_xlfn.TEXTBEFORE(ENZLOAD[[#This Row],[ENZLOAD (from enz_from_proteome)]]," ")</f>
        <v>ENZSYN-rt0398</v>
      </c>
      <c r="C2706" s="1">
        <f>_xlfn.NUMBERVALUE(_xlfn.TEXTAFTER(ENZLOAD[[#This Row],[ENZLOAD (from enz_from_proteome)]]," ",-1))</f>
        <v>2.2777202599999899E-9</v>
      </c>
    </row>
    <row r="2707" spans="1:3">
      <c r="A2707" s="1" t="s">
        <v>15623</v>
      </c>
      <c r="B2707" s="1" t="str">
        <f>_xlfn.TEXTBEFORE(ENZLOAD[[#This Row],[ENZLOAD (from enz_from_proteome)]]," ")</f>
        <v>ENZSYN-rt0409</v>
      </c>
      <c r="C2707" s="1">
        <f>_xlfn.NUMBERVALUE(_xlfn.TEXTAFTER(ENZLOAD[[#This Row],[ENZLOAD (from enz_from_proteome)]]," ",-1))</f>
        <v>1.84466915209E-6</v>
      </c>
    </row>
    <row r="2708" spans="1:3">
      <c r="A2708" s="1" t="s">
        <v>15624</v>
      </c>
      <c r="B2708" s="1" t="str">
        <f>_xlfn.TEXTBEFORE(ENZLOAD[[#This Row],[ENZLOAD (from enz_from_proteome)]]," ")</f>
        <v>ENZSYN-rt0413</v>
      </c>
      <c r="C2708" s="1">
        <f>_xlfn.NUMBERVALUE(_xlfn.TEXTAFTER(ENZLOAD[[#This Row],[ENZLOAD (from enz_from_proteome)]]," ",-1))</f>
        <v>2.5059138638999998E-7</v>
      </c>
    </row>
    <row r="2709" spans="1:3">
      <c r="A2709" s="1" t="s">
        <v>15625</v>
      </c>
      <c r="B2709" s="1" t="str">
        <f>_xlfn.TEXTBEFORE(ENZLOAD[[#This Row],[ENZLOAD (from enz_from_proteome)]]," ")</f>
        <v>ENZSYN-rt0422_m</v>
      </c>
      <c r="C2709" s="1">
        <f>_xlfn.NUMBERVALUE(_xlfn.TEXTAFTER(ENZLOAD[[#This Row],[ENZLOAD (from enz_from_proteome)]]," ",-1))</f>
        <v>8.3536507349999997E-7</v>
      </c>
    </row>
    <row r="2710" spans="1:3">
      <c r="A2710" s="1" t="s">
        <v>15626</v>
      </c>
      <c r="B2710" s="1" t="str">
        <f>_xlfn.TEXTBEFORE(ENZLOAD[[#This Row],[ENZLOAD (from enz_from_proteome)]]," ")</f>
        <v>ENZSYN-rt0451</v>
      </c>
      <c r="C2710" s="1">
        <f>_xlfn.NUMBERVALUE(_xlfn.TEXTAFTER(ENZLOAD[[#This Row],[ENZLOAD (from enz_from_proteome)]]," ",-1))</f>
        <v>3.3598911678699999E-6</v>
      </c>
    </row>
    <row r="2711" spans="1:3">
      <c r="A2711" s="1" t="s">
        <v>15627</v>
      </c>
      <c r="B2711" s="1" t="str">
        <f>_xlfn.TEXTBEFORE(ENZLOAD[[#This Row],[ENZLOAD (from enz_from_proteome)]]," ")</f>
        <v>ENZSYN-rt0467</v>
      </c>
      <c r="C2711" s="1">
        <f>_xlfn.NUMBERVALUE(_xlfn.TEXTAFTER(ENZLOAD[[#This Row],[ENZLOAD (from enz_from_proteome)]]," ",-1))</f>
        <v>8.7014319289999995E-7</v>
      </c>
    </row>
    <row r="2712" spans="1:3">
      <c r="A2712" s="1" t="s">
        <v>15628</v>
      </c>
      <c r="B2712" s="1" t="str">
        <f>_xlfn.TEXTBEFORE(ENZLOAD[[#This Row],[ENZLOAD (from enz_from_proteome)]]," ")</f>
        <v>ENZSYN-rt0477</v>
      </c>
      <c r="C2712" s="1">
        <f>_xlfn.NUMBERVALUE(_xlfn.TEXTAFTER(ENZLOAD[[#This Row],[ENZLOAD (from enz_from_proteome)]]," ",-1))</f>
        <v>1.0278127816099999E-6</v>
      </c>
    </row>
    <row r="2713" spans="1:3">
      <c r="A2713" s="1" t="s">
        <v>15629</v>
      </c>
      <c r="B2713" s="1" t="str">
        <f>_xlfn.TEXTBEFORE(ENZLOAD[[#This Row],[ENZLOAD (from enz_from_proteome)]]," ")</f>
        <v>ENZSYN-rt0491</v>
      </c>
      <c r="C2713" s="1">
        <f>_xlfn.NUMBERVALUE(_xlfn.TEXTAFTER(ENZLOAD[[#This Row],[ENZLOAD (from enz_from_proteome)]]," ",-1))</f>
        <v>0</v>
      </c>
    </row>
    <row r="2714" spans="1:3">
      <c r="A2714" s="1" t="s">
        <v>15630</v>
      </c>
      <c r="B2714" s="1" t="str">
        <f>_xlfn.TEXTBEFORE(ENZLOAD[[#This Row],[ENZLOAD (from enz_from_proteome)]]," ")</f>
        <v>ENZSYN-rt0495</v>
      </c>
      <c r="C2714" s="1">
        <f>_xlfn.NUMBERVALUE(_xlfn.TEXTAFTER(ENZLOAD[[#This Row],[ENZLOAD (from enz_from_proteome)]]," ",-1))</f>
        <v>0</v>
      </c>
    </row>
    <row r="2715" spans="1:3">
      <c r="A2715" s="1" t="s">
        <v>15631</v>
      </c>
      <c r="B2715" s="1" t="str">
        <f>_xlfn.TEXTBEFORE(ENZLOAD[[#This Row],[ENZLOAD (from enz_from_proteome)]]," ")</f>
        <v>ENZSYN-rt0499</v>
      </c>
      <c r="C2715" s="1">
        <f>_xlfn.NUMBERVALUE(_xlfn.TEXTAFTER(ENZLOAD[[#This Row],[ENZLOAD (from enz_from_proteome)]]," ",-1))</f>
        <v>1.0343343051999999E-7</v>
      </c>
    </row>
    <row r="2716" spans="1:3">
      <c r="A2716" s="1" t="s">
        <v>15632</v>
      </c>
      <c r="B2716" s="1" t="str">
        <f>_xlfn.TEXTBEFORE(ENZLOAD[[#This Row],[ENZLOAD (from enz_from_proteome)]]," ")</f>
        <v>ENZSYN-rt0510</v>
      </c>
      <c r="C2716" s="1">
        <f>_xlfn.NUMBERVALUE(_xlfn.TEXTAFTER(ENZLOAD[[#This Row],[ENZLOAD (from enz_from_proteome)]]," ",-1))</f>
        <v>4.1303432394E-7</v>
      </c>
    </row>
    <row r="2717" spans="1:3">
      <c r="A2717" s="1" t="s">
        <v>15633</v>
      </c>
      <c r="B2717" s="1" t="str">
        <f>_xlfn.TEXTBEFORE(ENZLOAD[[#This Row],[ENZLOAD (from enz_from_proteome)]]," ")</f>
        <v>ENZSYN-rt0517</v>
      </c>
      <c r="C2717" s="1">
        <f>_xlfn.NUMBERVALUE(_xlfn.TEXTAFTER(ENZLOAD[[#This Row],[ENZLOAD (from enz_from_proteome)]]," ",-1))</f>
        <v>7.0228741482000001E-7</v>
      </c>
    </row>
    <row r="2718" spans="1:3">
      <c r="A2718" s="1" t="s">
        <v>15634</v>
      </c>
      <c r="B2718" s="1" t="str">
        <f>_xlfn.TEXTBEFORE(ENZLOAD[[#This Row],[ENZLOAD (from enz_from_proteome)]]," ")</f>
        <v>ENZSYN-rt0518</v>
      </c>
      <c r="C2718" s="1">
        <f>_xlfn.NUMBERVALUE(_xlfn.TEXTAFTER(ENZLOAD[[#This Row],[ENZLOAD (from enz_from_proteome)]]," ",-1))</f>
        <v>0</v>
      </c>
    </row>
    <row r="2719" spans="1:3">
      <c r="A2719" s="1" t="s">
        <v>15635</v>
      </c>
      <c r="B2719" s="1" t="str">
        <f>_xlfn.TEXTBEFORE(ENZLOAD[[#This Row],[ENZLOAD (from enz_from_proteome)]]," ")</f>
        <v>ENZSYN-rt0521</v>
      </c>
      <c r="C2719" s="1">
        <f>_xlfn.NUMBERVALUE(_xlfn.TEXTAFTER(ENZLOAD[[#This Row],[ENZLOAD (from enz_from_proteome)]]," ",-1))</f>
        <v>1.4852277137720001E-5</v>
      </c>
    </row>
    <row r="2720" spans="1:3">
      <c r="A2720" s="1" t="s">
        <v>15636</v>
      </c>
      <c r="B2720" s="1" t="str">
        <f>_xlfn.TEXTBEFORE(ENZLOAD[[#This Row],[ENZLOAD (from enz_from_proteome)]]," ")</f>
        <v>ENZSYN-rt0532</v>
      </c>
      <c r="C2720" s="1">
        <f>_xlfn.NUMBERVALUE(_xlfn.TEXTAFTER(ENZLOAD[[#This Row],[ENZLOAD (from enz_from_proteome)]]," ",-1))</f>
        <v>2.2188758645000001E-7</v>
      </c>
    </row>
    <row r="2721" spans="1:3">
      <c r="A2721" s="1" t="s">
        <v>15637</v>
      </c>
      <c r="B2721" s="1" t="str">
        <f>_xlfn.TEXTBEFORE(ENZLOAD[[#This Row],[ENZLOAD (from enz_from_proteome)]]," ")</f>
        <v>ENZSYN-rt0537</v>
      </c>
      <c r="C2721" s="1">
        <f>_xlfn.NUMBERVALUE(_xlfn.TEXTAFTER(ENZLOAD[[#This Row],[ENZLOAD (from enz_from_proteome)]]," ",-1))</f>
        <v>0</v>
      </c>
    </row>
    <row r="2722" spans="1:3">
      <c r="A2722" s="1" t="s">
        <v>15638</v>
      </c>
      <c r="B2722" s="1" t="str">
        <f>_xlfn.TEXTBEFORE(ENZLOAD[[#This Row],[ENZLOAD (from enz_from_proteome)]]," ")</f>
        <v>ENZSYN-rt0540</v>
      </c>
      <c r="C2722" s="1">
        <f>_xlfn.NUMBERVALUE(_xlfn.TEXTAFTER(ENZLOAD[[#This Row],[ENZLOAD (from enz_from_proteome)]]," ",-1))</f>
        <v>1.5370696542000001E-7</v>
      </c>
    </row>
    <row r="2723" spans="1:3">
      <c r="A2723" s="1" t="s">
        <v>15639</v>
      </c>
      <c r="B2723" s="1" t="str">
        <f>_xlfn.TEXTBEFORE(ENZLOAD[[#This Row],[ENZLOAD (from enz_from_proteome)]]," ")</f>
        <v>ENZSYN-rt0544</v>
      </c>
      <c r="C2723" s="1">
        <f>_xlfn.NUMBERVALUE(_xlfn.TEXTAFTER(ENZLOAD[[#This Row],[ENZLOAD (from enz_from_proteome)]]," ",-1))</f>
        <v>5.4081100099999997E-9</v>
      </c>
    </row>
    <row r="2724" spans="1:3">
      <c r="A2724" s="1" t="s">
        <v>15640</v>
      </c>
      <c r="B2724" s="1" t="str">
        <f>_xlfn.TEXTBEFORE(ENZLOAD[[#This Row],[ENZLOAD (from enz_from_proteome)]]," ")</f>
        <v>ENZSYN-rt0548</v>
      </c>
      <c r="C2724" s="1">
        <f>_xlfn.NUMBERVALUE(_xlfn.TEXTAFTER(ENZLOAD[[#This Row],[ENZLOAD (from enz_from_proteome)]]," ",-1))</f>
        <v>2.0269916799999999E-8</v>
      </c>
    </row>
    <row r="2725" spans="1:3">
      <c r="A2725" s="1" t="s">
        <v>15641</v>
      </c>
      <c r="B2725" s="1" t="str">
        <f>_xlfn.TEXTBEFORE(ENZLOAD[[#This Row],[ENZLOAD (from enz_from_proteome)]]," ")</f>
        <v>ENZSYN-rt0553</v>
      </c>
      <c r="C2725" s="1">
        <f>_xlfn.NUMBERVALUE(_xlfn.TEXTAFTER(ENZLOAD[[#This Row],[ENZLOAD (from enz_from_proteome)]]," ",-1))</f>
        <v>1.9200252540070001E-5</v>
      </c>
    </row>
    <row r="2726" spans="1:3">
      <c r="A2726" s="1" t="s">
        <v>15642</v>
      </c>
      <c r="B2726" s="1" t="str">
        <f>_xlfn.TEXTBEFORE(ENZLOAD[[#This Row],[ENZLOAD (from enz_from_proteome)]]," ")</f>
        <v>ENZSYN-rt0563</v>
      </c>
      <c r="C2726" s="1">
        <f>_xlfn.NUMBERVALUE(_xlfn.TEXTAFTER(ENZLOAD[[#This Row],[ENZLOAD (from enz_from_proteome)]]," ",-1))</f>
        <v>7.4723172229999901E-8</v>
      </c>
    </row>
    <row r="2727" spans="1:3">
      <c r="A2727" s="1" t="s">
        <v>15643</v>
      </c>
      <c r="B2727" s="1" t="str">
        <f>_xlfn.TEXTBEFORE(ENZLOAD[[#This Row],[ENZLOAD (from enz_from_proteome)]]," ")</f>
        <v>ENZSYN-rt0564_e</v>
      </c>
      <c r="C2727" s="1">
        <f>_xlfn.NUMBERVALUE(_xlfn.TEXTAFTER(ENZLOAD[[#This Row],[ENZLOAD (from enz_from_proteome)]]," ",-1))</f>
        <v>1.1831973645999999E-7</v>
      </c>
    </row>
    <row r="2728" spans="1:3">
      <c r="A2728" s="1" t="s">
        <v>15644</v>
      </c>
      <c r="B2728" s="1" t="str">
        <f>_xlfn.TEXTBEFORE(ENZLOAD[[#This Row],[ENZLOAD (from enz_from_proteome)]]," ")</f>
        <v>ENZSYN-rt0564_g</v>
      </c>
      <c r="C2728" s="1">
        <f>_xlfn.NUMBERVALUE(_xlfn.TEXTAFTER(ENZLOAD[[#This Row],[ENZLOAD (from enz_from_proteome)]]," ",-1))</f>
        <v>1.1831973645999999E-7</v>
      </c>
    </row>
    <row r="2729" spans="1:3">
      <c r="A2729" s="1" t="s">
        <v>15645</v>
      </c>
      <c r="B2729" s="1" t="str">
        <f>_xlfn.TEXTBEFORE(ENZLOAD[[#This Row],[ENZLOAD (from enz_from_proteome)]]," ")</f>
        <v>ENZSYN-rt0568_c</v>
      </c>
      <c r="C2729" s="1">
        <f>_xlfn.NUMBERVALUE(_xlfn.TEXTAFTER(ENZLOAD[[#This Row],[ENZLOAD (from enz_from_proteome)]]," ",-1))</f>
        <v>3.24565365429999E-7</v>
      </c>
    </row>
    <row r="2730" spans="1:3">
      <c r="A2730" s="1" t="s">
        <v>15646</v>
      </c>
      <c r="B2730" s="1" t="str">
        <f>_xlfn.TEXTBEFORE(ENZLOAD[[#This Row],[ENZLOAD (from enz_from_proteome)]]," ")</f>
        <v>ENZSYN-rt0568_x</v>
      </c>
      <c r="C2730" s="1">
        <f>_xlfn.NUMBERVALUE(_xlfn.TEXTAFTER(ENZLOAD[[#This Row],[ENZLOAD (from enz_from_proteome)]]," ",-1))</f>
        <v>3.24565365429999E-7</v>
      </c>
    </row>
    <row r="2731" spans="1:3">
      <c r="A2731" s="1" t="s">
        <v>15647</v>
      </c>
      <c r="B2731" s="1" t="str">
        <f>_xlfn.TEXTBEFORE(ENZLOAD[[#This Row],[ENZLOAD (from enz_from_proteome)]]," ")</f>
        <v>ENZSYN-rt0575</v>
      </c>
      <c r="C2731" s="1">
        <f>_xlfn.NUMBERVALUE(_xlfn.TEXTAFTER(ENZLOAD[[#This Row],[ENZLOAD (from enz_from_proteome)]]," ",-1))</f>
        <v>0</v>
      </c>
    </row>
    <row r="2732" spans="1:3">
      <c r="A2732" s="1" t="s">
        <v>15648</v>
      </c>
      <c r="B2732" s="1" t="str">
        <f>_xlfn.TEXTBEFORE(ENZLOAD[[#This Row],[ENZLOAD (from enz_from_proteome)]]," ")</f>
        <v>ENZSYN-rt0594</v>
      </c>
      <c r="C2732" s="1">
        <f>_xlfn.NUMBERVALUE(_xlfn.TEXTAFTER(ENZLOAD[[#This Row],[ENZLOAD (from enz_from_proteome)]]," ",-1))</f>
        <v>9.0141876169999897E-8</v>
      </c>
    </row>
    <row r="2733" spans="1:3">
      <c r="A2733" s="1" t="s">
        <v>15649</v>
      </c>
      <c r="B2733" s="1" t="str">
        <f>_xlfn.TEXTBEFORE(ENZLOAD[[#This Row],[ENZLOAD (from enz_from_proteome)]]," ")</f>
        <v>ENZSYN-rt0601</v>
      </c>
      <c r="C2733" s="1">
        <f>_xlfn.NUMBERVALUE(_xlfn.TEXTAFTER(ENZLOAD[[#This Row],[ENZLOAD (from enz_from_proteome)]]," ",-1))</f>
        <v>4.5321628853400002E-6</v>
      </c>
    </row>
    <row r="2734" spans="1:3">
      <c r="A2734" s="1" t="s">
        <v>15650</v>
      </c>
      <c r="B2734" s="1" t="str">
        <f>_xlfn.TEXTBEFORE(ENZLOAD[[#This Row],[ENZLOAD (from enz_from_proteome)]]," ")</f>
        <v>ENZSYN-rt0602_c</v>
      </c>
      <c r="C2734" s="1">
        <f>_xlfn.NUMBERVALUE(_xlfn.TEXTAFTER(ENZLOAD[[#This Row],[ENZLOAD (from enz_from_proteome)]]," ",-1))</f>
        <v>1.5748833620000001E-8</v>
      </c>
    </row>
    <row r="2735" spans="1:3">
      <c r="A2735" s="1" t="s">
        <v>15651</v>
      </c>
      <c r="B2735" s="1" t="str">
        <f>_xlfn.TEXTBEFORE(ENZLOAD[[#This Row],[ENZLOAD (from enz_from_proteome)]]," ")</f>
        <v>ENZSYN-rt0602_g</v>
      </c>
      <c r="C2735" s="1">
        <f>_xlfn.NUMBERVALUE(_xlfn.TEXTAFTER(ENZLOAD[[#This Row],[ENZLOAD (from enz_from_proteome)]]," ",-1))</f>
        <v>1.5748833620000001E-8</v>
      </c>
    </row>
    <row r="2736" spans="1:3">
      <c r="A2736" s="1" t="s">
        <v>15652</v>
      </c>
      <c r="B2736" s="1" t="str">
        <f>_xlfn.TEXTBEFORE(ENZLOAD[[#This Row],[ENZLOAD (from enz_from_proteome)]]," ")</f>
        <v>ENZSYN-rt0604</v>
      </c>
      <c r="C2736" s="1">
        <f>_xlfn.NUMBERVALUE(_xlfn.TEXTAFTER(ENZLOAD[[#This Row],[ENZLOAD (from enz_from_proteome)]]," ",-1))</f>
        <v>2.0074057821300001E-6</v>
      </c>
    </row>
    <row r="2737" spans="1:3">
      <c r="A2737" s="1" t="s">
        <v>15653</v>
      </c>
      <c r="B2737" s="1" t="str">
        <f>_xlfn.TEXTBEFORE(ENZLOAD[[#This Row],[ENZLOAD (from enz_from_proteome)]]," ")</f>
        <v>ENZSYN-rt0607</v>
      </c>
      <c r="C2737" s="1">
        <f>_xlfn.NUMBERVALUE(_xlfn.TEXTAFTER(ENZLOAD[[#This Row],[ENZLOAD (from enz_from_proteome)]]," ",-1))</f>
        <v>4.0785794788999998E-7</v>
      </c>
    </row>
    <row r="2738" spans="1:3">
      <c r="A2738" s="1" t="s">
        <v>15654</v>
      </c>
      <c r="B2738" s="1" t="str">
        <f>_xlfn.TEXTBEFORE(ENZLOAD[[#This Row],[ENZLOAD (from enz_from_proteome)]]," ")</f>
        <v>ENZSYN-rt0620</v>
      </c>
      <c r="C2738" s="1">
        <f>_xlfn.NUMBERVALUE(_xlfn.TEXTAFTER(ENZLOAD[[#This Row],[ENZLOAD (from enz_from_proteome)]]," ",-1))</f>
        <v>5.2819918235999999E-7</v>
      </c>
    </row>
    <row r="2739" spans="1:3">
      <c r="A2739" s="1" t="s">
        <v>15655</v>
      </c>
      <c r="B2739" s="1" t="str">
        <f>_xlfn.TEXTBEFORE(ENZLOAD[[#This Row],[ENZLOAD (from enz_from_proteome)]]," ")</f>
        <v>ENZSYN-rt0632</v>
      </c>
      <c r="C2739" s="1">
        <f>_xlfn.NUMBERVALUE(_xlfn.TEXTAFTER(ENZLOAD[[#This Row],[ENZLOAD (from enz_from_proteome)]]," ",-1))</f>
        <v>1.2231896470000001E-8</v>
      </c>
    </row>
    <row r="2740" spans="1:3">
      <c r="A2740" s="1" t="s">
        <v>15656</v>
      </c>
      <c r="B2740" s="1" t="str">
        <f>_xlfn.TEXTBEFORE(ENZLOAD[[#This Row],[ENZLOAD (from enz_from_proteome)]]," ")</f>
        <v>ENZSYN-rt0643</v>
      </c>
      <c r="C2740" s="1">
        <f>_xlfn.NUMBERVALUE(_xlfn.TEXTAFTER(ENZLOAD[[#This Row],[ENZLOAD (from enz_from_proteome)]]," ",-1))</f>
        <v>3.7046768491999999E-7</v>
      </c>
    </row>
    <row r="2741" spans="1:3">
      <c r="A2741" s="1" t="s">
        <v>15657</v>
      </c>
      <c r="B2741" s="1" t="str">
        <f>_xlfn.TEXTBEFORE(ENZLOAD[[#This Row],[ENZLOAD (from enz_from_proteome)]]," ")</f>
        <v>ENZSYN-rt0646</v>
      </c>
      <c r="C2741" s="1">
        <f>_xlfn.NUMBERVALUE(_xlfn.TEXTAFTER(ENZLOAD[[#This Row],[ENZLOAD (from enz_from_proteome)]]," ",-1))</f>
        <v>0</v>
      </c>
    </row>
    <row r="2742" spans="1:3">
      <c r="A2742" s="1" t="s">
        <v>15658</v>
      </c>
      <c r="B2742" s="1" t="str">
        <f>_xlfn.TEXTBEFORE(ENZLOAD[[#This Row],[ENZLOAD (from enz_from_proteome)]]," ")</f>
        <v>ENZSYN-rt0669</v>
      </c>
      <c r="C2742" s="1">
        <f>_xlfn.NUMBERVALUE(_xlfn.TEXTAFTER(ENZLOAD[[#This Row],[ENZLOAD (from enz_from_proteome)]]," ",-1))</f>
        <v>1.8877278254419999E-5</v>
      </c>
    </row>
    <row r="2743" spans="1:3">
      <c r="A2743" s="1" t="s">
        <v>15659</v>
      </c>
      <c r="B2743" s="1" t="str">
        <f>_xlfn.TEXTBEFORE(ENZLOAD[[#This Row],[ENZLOAD (from enz_from_proteome)]]," ")</f>
        <v>ENZSYN-rt0671</v>
      </c>
      <c r="C2743" s="1">
        <f>_xlfn.NUMBERVALUE(_xlfn.TEXTAFTER(ENZLOAD[[#This Row],[ENZLOAD (from enz_from_proteome)]]," ",-1))</f>
        <v>2.2806624084E-7</v>
      </c>
    </row>
    <row r="2744" spans="1:3">
      <c r="A2744" s="1" t="s">
        <v>15660</v>
      </c>
      <c r="B2744" s="1" t="str">
        <f>_xlfn.TEXTBEFORE(ENZLOAD[[#This Row],[ENZLOAD (from enz_from_proteome)]]," ")</f>
        <v>ENZSYN-rt0682</v>
      </c>
      <c r="C2744" s="1">
        <f>_xlfn.NUMBERVALUE(_xlfn.TEXTAFTER(ENZLOAD[[#This Row],[ENZLOAD (from enz_from_proteome)]]," ",-1))</f>
        <v>6.7499579989999996E-8</v>
      </c>
    </row>
    <row r="2745" spans="1:3">
      <c r="A2745" s="1" t="s">
        <v>15661</v>
      </c>
      <c r="B2745" s="1" t="str">
        <f>_xlfn.TEXTBEFORE(ENZLOAD[[#This Row],[ENZLOAD (from enz_from_proteome)]]," ")</f>
        <v>ENZSYN-rt0683_gm</v>
      </c>
      <c r="C2745" s="1">
        <f>_xlfn.NUMBERVALUE(_xlfn.TEXTAFTER(ENZLOAD[[#This Row],[ENZLOAD (from enz_from_proteome)]]," ",-1))</f>
        <v>0</v>
      </c>
    </row>
    <row r="2746" spans="1:3">
      <c r="A2746" s="1" t="s">
        <v>15662</v>
      </c>
      <c r="B2746" s="1" t="str">
        <f>_xlfn.TEXTBEFORE(ENZLOAD[[#This Row],[ENZLOAD (from enz_from_proteome)]]," ")</f>
        <v>ENZSYN-rt0683_vm</v>
      </c>
      <c r="C2746" s="1">
        <f>_xlfn.NUMBERVALUE(_xlfn.TEXTAFTER(ENZLOAD[[#This Row],[ENZLOAD (from enz_from_proteome)]]," ",-1))</f>
        <v>0</v>
      </c>
    </row>
    <row r="2747" spans="1:3">
      <c r="A2747" s="1" t="s">
        <v>15663</v>
      </c>
      <c r="B2747" s="1" t="str">
        <f>_xlfn.TEXTBEFORE(ENZLOAD[[#This Row],[ENZLOAD (from enz_from_proteome)]]," ")</f>
        <v>ENZSYN-rt0697</v>
      </c>
      <c r="C2747" s="1">
        <f>_xlfn.NUMBERVALUE(_xlfn.TEXTAFTER(ENZLOAD[[#This Row],[ENZLOAD (from enz_from_proteome)]]," ",-1))</f>
        <v>4.1825168665000001E-7</v>
      </c>
    </row>
    <row r="2748" spans="1:3">
      <c r="A2748" s="1" t="s">
        <v>15664</v>
      </c>
      <c r="B2748" s="1" t="str">
        <f>_xlfn.TEXTBEFORE(ENZLOAD[[#This Row],[ENZLOAD (from enz_from_proteome)]]," ")</f>
        <v>ENZSYN-rt0711</v>
      </c>
      <c r="C2748" s="1">
        <f>_xlfn.NUMBERVALUE(_xlfn.TEXTAFTER(ENZLOAD[[#This Row],[ENZLOAD (from enz_from_proteome)]]," ",-1))</f>
        <v>1.23184695474E-6</v>
      </c>
    </row>
    <row r="2749" spans="1:3">
      <c r="A2749" s="1" t="s">
        <v>15665</v>
      </c>
      <c r="B2749" s="1" t="str">
        <f>_xlfn.TEXTBEFORE(ENZLOAD[[#This Row],[ENZLOAD (from enz_from_proteome)]]," ")</f>
        <v>ENZSYN-rt0716</v>
      </c>
      <c r="C2749" s="1">
        <f>_xlfn.NUMBERVALUE(_xlfn.TEXTAFTER(ENZLOAD[[#This Row],[ENZLOAD (from enz_from_proteome)]]," ",-1))</f>
        <v>1.39724170173E-6</v>
      </c>
    </row>
    <row r="2750" spans="1:3">
      <c r="A2750" s="1" t="s">
        <v>15666</v>
      </c>
      <c r="B2750" s="1" t="str">
        <f>_xlfn.TEXTBEFORE(ENZLOAD[[#This Row],[ENZLOAD (from enz_from_proteome)]]," ")</f>
        <v>ENZSYN-rt0717</v>
      </c>
      <c r="C2750" s="1">
        <f>_xlfn.NUMBERVALUE(_xlfn.TEXTAFTER(ENZLOAD[[#This Row],[ENZLOAD (from enz_from_proteome)]]," ",-1))</f>
        <v>3.8512714165299999E-6</v>
      </c>
    </row>
    <row r="2751" spans="1:3">
      <c r="A2751" s="1" t="s">
        <v>15667</v>
      </c>
      <c r="B2751" s="1" t="str">
        <f>_xlfn.TEXTBEFORE(ENZLOAD[[#This Row],[ENZLOAD (from enz_from_proteome)]]," ")</f>
        <v>ENZSYN-rt0720</v>
      </c>
      <c r="C2751" s="1">
        <f>_xlfn.NUMBERVALUE(_xlfn.TEXTAFTER(ENZLOAD[[#This Row],[ENZLOAD (from enz_from_proteome)]]," ",-1))</f>
        <v>1.0659029623E-7</v>
      </c>
    </row>
    <row r="2752" spans="1:3">
      <c r="A2752" s="1" t="s">
        <v>15668</v>
      </c>
      <c r="B2752" s="1" t="str">
        <f>_xlfn.TEXTBEFORE(ENZLOAD[[#This Row],[ENZLOAD (from enz_from_proteome)]]," ")</f>
        <v>ENZSYN-rt0733_c</v>
      </c>
      <c r="C2752" s="1">
        <f>_xlfn.NUMBERVALUE(_xlfn.TEXTAFTER(ENZLOAD[[#This Row],[ENZLOAD (from enz_from_proteome)]]," ",-1))</f>
        <v>0</v>
      </c>
    </row>
    <row r="2753" spans="1:3">
      <c r="A2753" s="1" t="s">
        <v>15669</v>
      </c>
      <c r="B2753" s="1" t="str">
        <f>_xlfn.TEXTBEFORE(ENZLOAD[[#This Row],[ENZLOAD (from enz_from_proteome)]]," ")</f>
        <v>ENZSYN-rt0733_m</v>
      </c>
      <c r="C2753" s="1">
        <f>_xlfn.NUMBERVALUE(_xlfn.TEXTAFTER(ENZLOAD[[#This Row],[ENZLOAD (from enz_from_proteome)]]," ",-1))</f>
        <v>0</v>
      </c>
    </row>
    <row r="2754" spans="1:3">
      <c r="A2754" s="1" t="s">
        <v>15670</v>
      </c>
      <c r="B2754" s="1" t="str">
        <f>_xlfn.TEXTBEFORE(ENZLOAD[[#This Row],[ENZLOAD (from enz_from_proteome)]]," ")</f>
        <v>ENZSYN-rt0734</v>
      </c>
      <c r="C2754" s="1">
        <f>_xlfn.NUMBERVALUE(_xlfn.TEXTAFTER(ENZLOAD[[#This Row],[ENZLOAD (from enz_from_proteome)]]," ",-1))</f>
        <v>0</v>
      </c>
    </row>
    <row r="2755" spans="1:3">
      <c r="A2755" s="1" t="s">
        <v>15671</v>
      </c>
      <c r="B2755" s="1" t="str">
        <f>_xlfn.TEXTBEFORE(ENZLOAD[[#This Row],[ENZLOAD (from enz_from_proteome)]]," ")</f>
        <v>ENZSYN-rt0736</v>
      </c>
      <c r="C2755" s="1">
        <f>_xlfn.NUMBERVALUE(_xlfn.TEXTAFTER(ENZLOAD[[#This Row],[ENZLOAD (from enz_from_proteome)]]," ",-1))</f>
        <v>0</v>
      </c>
    </row>
    <row r="2756" spans="1:3">
      <c r="A2756" s="1" t="s">
        <v>15672</v>
      </c>
      <c r="B2756" s="1" t="str">
        <f>_xlfn.TEXTBEFORE(ENZLOAD[[#This Row],[ENZLOAD (from enz_from_proteome)]]," ")</f>
        <v>ENZSYN-rt0738</v>
      </c>
      <c r="C2756" s="1">
        <f>_xlfn.NUMBERVALUE(_xlfn.TEXTAFTER(ENZLOAD[[#This Row],[ENZLOAD (from enz_from_proteome)]]," ",-1))</f>
        <v>0</v>
      </c>
    </row>
    <row r="2757" spans="1:3">
      <c r="A2757" s="1" t="s">
        <v>15673</v>
      </c>
      <c r="B2757" s="1" t="str">
        <f>_xlfn.TEXTBEFORE(ENZLOAD[[#This Row],[ENZLOAD (from enz_from_proteome)]]," ")</f>
        <v>ENZSYN-rt0745</v>
      </c>
      <c r="C2757" s="1">
        <f>_xlfn.NUMBERVALUE(_xlfn.TEXTAFTER(ENZLOAD[[#This Row],[ENZLOAD (from enz_from_proteome)]]," ",-1))</f>
        <v>1.04855699E-9</v>
      </c>
    </row>
    <row r="2758" spans="1:3">
      <c r="A2758" s="1" t="s">
        <v>15674</v>
      </c>
      <c r="B2758" s="1" t="str">
        <f>_xlfn.TEXTBEFORE(ENZLOAD[[#This Row],[ENZLOAD (from enz_from_proteome)]]," ")</f>
        <v>ENZSYN-rt0757</v>
      </c>
      <c r="C2758" s="1">
        <f>_xlfn.NUMBERVALUE(_xlfn.TEXTAFTER(ENZLOAD[[#This Row],[ENZLOAD (from enz_from_proteome)]]," ",-1))</f>
        <v>7.6289293809999998E-8</v>
      </c>
    </row>
    <row r="2759" spans="1:3">
      <c r="A2759" s="1" t="s">
        <v>15675</v>
      </c>
      <c r="B2759" s="1" t="str">
        <f>_xlfn.TEXTBEFORE(ENZLOAD[[#This Row],[ENZLOAD (from enz_from_proteome)]]," ")</f>
        <v>ENZSYN-rt0767</v>
      </c>
      <c r="C2759" s="1">
        <f>_xlfn.NUMBERVALUE(_xlfn.TEXTAFTER(ENZLOAD[[#This Row],[ENZLOAD (from enz_from_proteome)]]," ",-1))</f>
        <v>1.42926460415E-6</v>
      </c>
    </row>
    <row r="2760" spans="1:3">
      <c r="A2760" s="1" t="s">
        <v>15676</v>
      </c>
      <c r="B2760" s="1" t="str">
        <f>_xlfn.TEXTBEFORE(ENZLOAD[[#This Row],[ENZLOAD (from enz_from_proteome)]]," ")</f>
        <v>ENZSYN-rt0769</v>
      </c>
      <c r="C2760" s="1">
        <f>_xlfn.NUMBERVALUE(_xlfn.TEXTAFTER(ENZLOAD[[#This Row],[ENZLOAD (from enz_from_proteome)]]," ",-1))</f>
        <v>2.2894199899999999E-9</v>
      </c>
    </row>
    <row r="2761" spans="1:3">
      <c r="A2761" s="1" t="s">
        <v>15677</v>
      </c>
      <c r="B2761" s="1" t="str">
        <f>_xlfn.TEXTBEFORE(ENZLOAD[[#This Row],[ENZLOAD (from enz_from_proteome)]]," ")</f>
        <v>ENZSYN-rt0777</v>
      </c>
      <c r="C2761" s="1">
        <f>_xlfn.NUMBERVALUE(_xlfn.TEXTAFTER(ENZLOAD[[#This Row],[ENZLOAD (from enz_from_proteome)]]," ",-1))</f>
        <v>0</v>
      </c>
    </row>
    <row r="2762" spans="1:3">
      <c r="A2762" s="1" t="s">
        <v>15678</v>
      </c>
      <c r="B2762" s="1" t="str">
        <f>_xlfn.TEXTBEFORE(ENZLOAD[[#This Row],[ENZLOAD (from enz_from_proteome)]]," ")</f>
        <v>ENZSYN-rt0799</v>
      </c>
      <c r="C2762" s="1">
        <f>_xlfn.NUMBERVALUE(_xlfn.TEXTAFTER(ENZLOAD[[#This Row],[ENZLOAD (from enz_from_proteome)]]," ",-1))</f>
        <v>1.48434921186E-6</v>
      </c>
    </row>
    <row r="2763" spans="1:3">
      <c r="A2763" s="1" t="s">
        <v>15679</v>
      </c>
      <c r="B2763" s="1" t="str">
        <f>_xlfn.TEXTBEFORE(ENZLOAD[[#This Row],[ENZLOAD (from enz_from_proteome)]]," ")</f>
        <v>ENZSYN-rt0808</v>
      </c>
      <c r="C2763" s="1">
        <f>_xlfn.NUMBERVALUE(_xlfn.TEXTAFTER(ENZLOAD[[#This Row],[ENZLOAD (from enz_from_proteome)]]," ",-1))</f>
        <v>1.5358719563229999E-5</v>
      </c>
    </row>
    <row r="2764" spans="1:3">
      <c r="A2764" s="1" t="s">
        <v>15680</v>
      </c>
      <c r="B2764" s="1" t="str">
        <f>_xlfn.TEXTBEFORE(ENZLOAD[[#This Row],[ENZLOAD (from enz_from_proteome)]]," ")</f>
        <v>ENZSYN-rt0812</v>
      </c>
      <c r="C2764" s="1">
        <f>_xlfn.NUMBERVALUE(_xlfn.TEXTAFTER(ENZLOAD[[#This Row],[ENZLOAD (from enz_from_proteome)]]," ",-1))</f>
        <v>5.8083538380000001E-8</v>
      </c>
    </row>
    <row r="2765" spans="1:3">
      <c r="A2765" s="1" t="s">
        <v>15681</v>
      </c>
      <c r="B2765" s="1" t="str">
        <f>_xlfn.TEXTBEFORE(ENZLOAD[[#This Row],[ENZLOAD (from enz_from_proteome)]]," ")</f>
        <v>ENZSYN-rt0820</v>
      </c>
      <c r="C2765" s="1">
        <f>_xlfn.NUMBERVALUE(_xlfn.TEXTAFTER(ENZLOAD[[#This Row],[ENZLOAD (from enz_from_proteome)]]," ",-1))</f>
        <v>0</v>
      </c>
    </row>
    <row r="2766" spans="1:3">
      <c r="A2766" s="1" t="s">
        <v>15682</v>
      </c>
      <c r="B2766" s="1" t="str">
        <f>_xlfn.TEXTBEFORE(ENZLOAD[[#This Row],[ENZLOAD (from enz_from_proteome)]]," ")</f>
        <v>ENZSYN-rt0848_c</v>
      </c>
      <c r="C2766" s="1">
        <f>_xlfn.NUMBERVALUE(_xlfn.TEXTAFTER(ENZLOAD[[#This Row],[ENZLOAD (from enz_from_proteome)]]," ",-1))</f>
        <v>1.7102846892000001E-7</v>
      </c>
    </row>
    <row r="2767" spans="1:3">
      <c r="A2767" s="1" t="s">
        <v>15683</v>
      </c>
      <c r="B2767" s="1" t="str">
        <f>_xlfn.TEXTBEFORE(ENZLOAD[[#This Row],[ENZLOAD (from enz_from_proteome)]]," ")</f>
        <v>ENZSYN-rt0848_m</v>
      </c>
      <c r="C2767" s="1">
        <f>_xlfn.NUMBERVALUE(_xlfn.TEXTAFTER(ENZLOAD[[#This Row],[ENZLOAD (from enz_from_proteome)]]," ",-1))</f>
        <v>1.7102846892000001E-7</v>
      </c>
    </row>
    <row r="2768" spans="1:3">
      <c r="A2768" s="1" t="s">
        <v>15684</v>
      </c>
      <c r="B2768" s="1" t="str">
        <f>_xlfn.TEXTBEFORE(ENZLOAD[[#This Row],[ENZLOAD (from enz_from_proteome)]]," ")</f>
        <v>ENZSYN-rt0852</v>
      </c>
      <c r="C2768" s="1">
        <f>_xlfn.NUMBERVALUE(_xlfn.TEXTAFTER(ENZLOAD[[#This Row],[ENZLOAD (from enz_from_proteome)]]," ",-1))</f>
        <v>2.93538544781E-6</v>
      </c>
    </row>
    <row r="2769" spans="1:3">
      <c r="A2769" s="1" t="s">
        <v>15685</v>
      </c>
      <c r="B2769" s="1" t="str">
        <f>_xlfn.TEXTBEFORE(ENZLOAD[[#This Row],[ENZLOAD (from enz_from_proteome)]]," ")</f>
        <v>ENZSYN-rt0854</v>
      </c>
      <c r="C2769" s="1">
        <f>_xlfn.NUMBERVALUE(_xlfn.TEXTAFTER(ENZLOAD[[#This Row],[ENZLOAD (from enz_from_proteome)]]," ",-1))</f>
        <v>1.0948266017E-7</v>
      </c>
    </row>
    <row r="2770" spans="1:3">
      <c r="A2770" s="1" t="s">
        <v>15686</v>
      </c>
      <c r="B2770" s="1" t="str">
        <f>_xlfn.TEXTBEFORE(ENZLOAD[[#This Row],[ENZLOAD (from enz_from_proteome)]]," ")</f>
        <v>ENZSYN-rt0872</v>
      </c>
      <c r="C2770" s="1">
        <f>_xlfn.NUMBERVALUE(_xlfn.TEXTAFTER(ENZLOAD[[#This Row],[ENZLOAD (from enz_from_proteome)]]," ",-1))</f>
        <v>1.4605057397E-7</v>
      </c>
    </row>
    <row r="2771" spans="1:3">
      <c r="A2771" s="1" t="s">
        <v>15687</v>
      </c>
      <c r="B2771" s="1" t="str">
        <f>_xlfn.TEXTBEFORE(ENZLOAD[[#This Row],[ENZLOAD (from enz_from_proteome)]]," ")</f>
        <v>ENZSYN-rt0873</v>
      </c>
      <c r="C2771" s="1">
        <f>_xlfn.NUMBERVALUE(_xlfn.TEXTAFTER(ENZLOAD[[#This Row],[ENZLOAD (from enz_from_proteome)]]," ",-1))</f>
        <v>2.8384607711999998E-6</v>
      </c>
    </row>
    <row r="2772" spans="1:3">
      <c r="A2772" s="1" t="s">
        <v>15688</v>
      </c>
      <c r="B2772" s="1" t="str">
        <f>_xlfn.TEXTBEFORE(ENZLOAD[[#This Row],[ENZLOAD (from enz_from_proteome)]]," ")</f>
        <v>ENZSYN-rt0882</v>
      </c>
      <c r="C2772" s="1">
        <f>_xlfn.NUMBERVALUE(_xlfn.TEXTAFTER(ENZLOAD[[#This Row],[ENZLOAD (from enz_from_proteome)]]," ",-1))</f>
        <v>8.8705713032999998E-7</v>
      </c>
    </row>
    <row r="2773" spans="1:3">
      <c r="A2773" s="1" t="s">
        <v>15689</v>
      </c>
      <c r="B2773" s="1" t="str">
        <f>_xlfn.TEXTBEFORE(ENZLOAD[[#This Row],[ENZLOAD (from enz_from_proteome)]]," ")</f>
        <v>ENZSYN-rt0894</v>
      </c>
      <c r="C2773" s="1">
        <f>_xlfn.NUMBERVALUE(_xlfn.TEXTAFTER(ENZLOAD[[#This Row],[ENZLOAD (from enz_from_proteome)]]," ",-1))</f>
        <v>1.3347146758599901E-6</v>
      </c>
    </row>
    <row r="2774" spans="1:3">
      <c r="A2774" s="1" t="s">
        <v>15690</v>
      </c>
      <c r="B2774" s="1" t="str">
        <f>_xlfn.TEXTBEFORE(ENZLOAD[[#This Row],[ENZLOAD (from enz_from_proteome)]]," ")</f>
        <v>ENZSYN-rt0899</v>
      </c>
      <c r="C2774" s="1">
        <f>_xlfn.NUMBERVALUE(_xlfn.TEXTAFTER(ENZLOAD[[#This Row],[ENZLOAD (from enz_from_proteome)]]," ",-1))</f>
        <v>8.3569622089999995E-8</v>
      </c>
    </row>
    <row r="2775" spans="1:3">
      <c r="A2775" s="1" t="s">
        <v>15691</v>
      </c>
      <c r="B2775" s="1" t="str">
        <f>_xlfn.TEXTBEFORE(ENZLOAD[[#This Row],[ENZLOAD (from enz_from_proteome)]]," ")</f>
        <v>ENZSYN-rt0910</v>
      </c>
      <c r="C2775" s="1">
        <f>_xlfn.NUMBERVALUE(_xlfn.TEXTAFTER(ENZLOAD[[#This Row],[ENZLOAD (from enz_from_proteome)]]," ",-1))</f>
        <v>9.0052307322000002E-7</v>
      </c>
    </row>
    <row r="2776" spans="1:3">
      <c r="A2776" s="1" t="s">
        <v>15692</v>
      </c>
      <c r="B2776" s="1" t="str">
        <f>_xlfn.TEXTBEFORE(ENZLOAD[[#This Row],[ENZLOAD (from enz_from_proteome)]]," ")</f>
        <v>ENZSYN-rt0915_c</v>
      </c>
      <c r="C2776" s="1">
        <f>_xlfn.NUMBERVALUE(_xlfn.TEXTAFTER(ENZLOAD[[#This Row],[ENZLOAD (from enz_from_proteome)]]," ",-1))</f>
        <v>8.3400981520000002E-8</v>
      </c>
    </row>
    <row r="2777" spans="1:3">
      <c r="A2777" s="1" t="s">
        <v>15693</v>
      </c>
      <c r="B2777" s="1" t="str">
        <f>_xlfn.TEXTBEFORE(ENZLOAD[[#This Row],[ENZLOAD (from enz_from_proteome)]]," ")</f>
        <v>ENZSYN-rt0915_n</v>
      </c>
      <c r="C2777" s="1">
        <f>_xlfn.NUMBERVALUE(_xlfn.TEXTAFTER(ENZLOAD[[#This Row],[ENZLOAD (from enz_from_proteome)]]," ",-1))</f>
        <v>8.3400981520000002E-8</v>
      </c>
    </row>
    <row r="2778" spans="1:3">
      <c r="A2778" s="1" t="s">
        <v>15694</v>
      </c>
      <c r="B2778" s="1" t="str">
        <f>_xlfn.TEXTBEFORE(ENZLOAD[[#This Row],[ENZLOAD (from enz_from_proteome)]]," ")</f>
        <v>ENZSYN-rt0930_c</v>
      </c>
      <c r="C2778" s="1">
        <f>_xlfn.NUMBERVALUE(_xlfn.TEXTAFTER(ENZLOAD[[#This Row],[ENZLOAD (from enz_from_proteome)]]," ",-1))</f>
        <v>7.2907409979999996E-7</v>
      </c>
    </row>
    <row r="2779" spans="1:3">
      <c r="A2779" s="1" t="s">
        <v>15695</v>
      </c>
      <c r="B2779" s="1" t="str">
        <f>_xlfn.TEXTBEFORE(ENZLOAD[[#This Row],[ENZLOAD (from enz_from_proteome)]]," ")</f>
        <v>ENZSYN-rt0930_m</v>
      </c>
      <c r="C2779" s="1">
        <f>_xlfn.NUMBERVALUE(_xlfn.TEXTAFTER(ENZLOAD[[#This Row],[ENZLOAD (from enz_from_proteome)]]," ",-1))</f>
        <v>7.2907409979999996E-7</v>
      </c>
    </row>
    <row r="2780" spans="1:3">
      <c r="A2780" s="1" t="s">
        <v>15696</v>
      </c>
      <c r="B2780" s="1" t="str">
        <f>_xlfn.TEXTBEFORE(ENZLOAD[[#This Row],[ENZLOAD (from enz_from_proteome)]]," ")</f>
        <v>ENZSYN-rt0932</v>
      </c>
      <c r="C2780" s="1">
        <f>_xlfn.NUMBERVALUE(_xlfn.TEXTAFTER(ENZLOAD[[#This Row],[ENZLOAD (from enz_from_proteome)]]," ",-1))</f>
        <v>4.0859401938499998E-6</v>
      </c>
    </row>
    <row r="2781" spans="1:3">
      <c r="A2781" s="1" t="s">
        <v>15697</v>
      </c>
      <c r="B2781" s="1" t="str">
        <f>_xlfn.TEXTBEFORE(ENZLOAD[[#This Row],[ENZLOAD (from enz_from_proteome)]]," ")</f>
        <v>ENZSYN-rt0947</v>
      </c>
      <c r="C2781" s="1">
        <f>_xlfn.NUMBERVALUE(_xlfn.TEXTAFTER(ENZLOAD[[#This Row],[ENZLOAD (from enz_from_proteome)]]," ",-1))</f>
        <v>2.23642323199999E-7</v>
      </c>
    </row>
    <row r="2782" spans="1:3">
      <c r="A2782" s="1" t="s">
        <v>15698</v>
      </c>
      <c r="B2782" s="1" t="str">
        <f>_xlfn.TEXTBEFORE(ENZLOAD[[#This Row],[ENZLOAD (from enz_from_proteome)]]," ")</f>
        <v>ENZSYN-rt0958</v>
      </c>
      <c r="C2782" s="1">
        <f>_xlfn.NUMBERVALUE(_xlfn.TEXTAFTER(ENZLOAD[[#This Row],[ENZLOAD (from enz_from_proteome)]]," ",-1))</f>
        <v>9.3195451499999998E-9</v>
      </c>
    </row>
    <row r="2783" spans="1:3">
      <c r="A2783" s="1" t="s">
        <v>15699</v>
      </c>
      <c r="B2783" s="1" t="str">
        <f>_xlfn.TEXTBEFORE(ENZLOAD[[#This Row],[ENZLOAD (from enz_from_proteome)]]," ")</f>
        <v>ENZSYN-rt0963</v>
      </c>
      <c r="C2783" s="1">
        <f>_xlfn.NUMBERVALUE(_xlfn.TEXTAFTER(ENZLOAD[[#This Row],[ENZLOAD (from enz_from_proteome)]]," ",-1))</f>
        <v>1.91058229634E-6</v>
      </c>
    </row>
    <row r="2784" spans="1:3">
      <c r="A2784" s="1" t="s">
        <v>15700</v>
      </c>
      <c r="B2784" s="1" t="str">
        <f>_xlfn.TEXTBEFORE(ENZLOAD[[#This Row],[ENZLOAD (from enz_from_proteome)]]," ")</f>
        <v>ENZSYN-rt0986</v>
      </c>
      <c r="C2784" s="1">
        <f>_xlfn.NUMBERVALUE(_xlfn.TEXTAFTER(ENZLOAD[[#This Row],[ENZLOAD (from enz_from_proteome)]]," ",-1))</f>
        <v>8.5828545699999904E-9</v>
      </c>
    </row>
    <row r="2785" spans="1:3">
      <c r="A2785" s="1" t="s">
        <v>15701</v>
      </c>
      <c r="B2785" s="1" t="str">
        <f>_xlfn.TEXTBEFORE(ENZLOAD[[#This Row],[ENZLOAD (from enz_from_proteome)]]," ")</f>
        <v>ENZSYN-rt0996</v>
      </c>
      <c r="C2785" s="1">
        <f>_xlfn.NUMBERVALUE(_xlfn.TEXTAFTER(ENZLOAD[[#This Row],[ENZLOAD (from enz_from_proteome)]]," ",-1))</f>
        <v>1.87975657496E-6</v>
      </c>
    </row>
    <row r="2786" spans="1:3">
      <c r="A2786" s="1" t="s">
        <v>15702</v>
      </c>
      <c r="B2786" s="1" t="str">
        <f>_xlfn.TEXTBEFORE(ENZLOAD[[#This Row],[ENZLOAD (from enz_from_proteome)]]," ")</f>
        <v>ENZSYN-rt1009</v>
      </c>
      <c r="C2786" s="1">
        <f>_xlfn.NUMBERVALUE(_xlfn.TEXTAFTER(ENZLOAD[[#This Row],[ENZLOAD (from enz_from_proteome)]]," ",-1))</f>
        <v>3.3988532543099999E-6</v>
      </c>
    </row>
    <row r="2787" spans="1:3">
      <c r="A2787" s="1" t="s">
        <v>15703</v>
      </c>
      <c r="B2787" s="1" t="str">
        <f>_xlfn.TEXTBEFORE(ENZLOAD[[#This Row],[ENZLOAD (from enz_from_proteome)]]," ")</f>
        <v>ENZSYN-rt10571935</v>
      </c>
      <c r="C2787" s="1">
        <f>_xlfn.NUMBERVALUE(_xlfn.TEXTAFTER(ENZLOAD[[#This Row],[ENZLOAD (from enz_from_proteome)]]," ",-1))</f>
        <v>2.1759585096000001E-7</v>
      </c>
    </row>
    <row r="2788" spans="1:3">
      <c r="A2788" s="1" t="s">
        <v>15704</v>
      </c>
      <c r="B2788" s="1" t="str">
        <f>_xlfn.TEXTBEFORE(ENZLOAD[[#This Row],[ENZLOAD (from enz_from_proteome)]]," ")</f>
        <v>ENZSYN-rt1060</v>
      </c>
      <c r="C2788" s="1">
        <f>_xlfn.NUMBERVALUE(_xlfn.TEXTAFTER(ENZLOAD[[#This Row],[ENZLOAD (from enz_from_proteome)]]," ",-1))</f>
        <v>5.1175180149999997E-8</v>
      </c>
    </row>
    <row r="2789" spans="1:3">
      <c r="A2789" s="1" t="s">
        <v>15705</v>
      </c>
      <c r="B2789" s="1" t="str">
        <f>_xlfn.TEXTBEFORE(ENZLOAD[[#This Row],[ENZLOAD (from enz_from_proteome)]]," ")</f>
        <v>ENZSYN-rt1066</v>
      </c>
      <c r="C2789" s="1">
        <f>_xlfn.NUMBERVALUE(_xlfn.TEXTAFTER(ENZLOAD[[#This Row],[ENZLOAD (from enz_from_proteome)]]," ",-1))</f>
        <v>0</v>
      </c>
    </row>
    <row r="2790" spans="1:3">
      <c r="A2790" s="1" t="s">
        <v>15706</v>
      </c>
      <c r="B2790" s="1" t="str">
        <f>_xlfn.TEXTBEFORE(ENZLOAD[[#This Row],[ENZLOAD (from enz_from_proteome)]]," ")</f>
        <v>ENZSYN-rt1067</v>
      </c>
      <c r="C2790" s="1">
        <f>_xlfn.NUMBERVALUE(_xlfn.TEXTAFTER(ENZLOAD[[#This Row],[ENZLOAD (from enz_from_proteome)]]," ",-1))</f>
        <v>1.247164358E-8</v>
      </c>
    </row>
    <row r="2791" spans="1:3">
      <c r="A2791" s="1" t="s">
        <v>15707</v>
      </c>
      <c r="B2791" s="1" t="str">
        <f>_xlfn.TEXTBEFORE(ENZLOAD[[#This Row],[ENZLOAD (from enz_from_proteome)]]," ")</f>
        <v>ENZSYN-rt1089</v>
      </c>
      <c r="C2791" s="1">
        <f>_xlfn.NUMBERVALUE(_xlfn.TEXTAFTER(ENZLOAD[[#This Row],[ENZLOAD (from enz_from_proteome)]]," ",-1))</f>
        <v>2.5299007487999999E-7</v>
      </c>
    </row>
    <row r="2792" spans="1:3">
      <c r="A2792" s="1" t="s">
        <v>15708</v>
      </c>
      <c r="B2792" s="1" t="str">
        <f>_xlfn.TEXTBEFORE(ENZLOAD[[#This Row],[ENZLOAD (from enz_from_proteome)]]," ")</f>
        <v>ENZSYN-rt1131</v>
      </c>
      <c r="C2792" s="1">
        <f>_xlfn.NUMBERVALUE(_xlfn.TEXTAFTER(ENZLOAD[[#This Row],[ENZLOAD (from enz_from_proteome)]]," ",-1))</f>
        <v>1.1446486444E-7</v>
      </c>
    </row>
    <row r="2793" spans="1:3">
      <c r="A2793" s="1" t="s">
        <v>15709</v>
      </c>
      <c r="B2793" s="1" t="str">
        <f>_xlfn.TEXTBEFORE(ENZLOAD[[#This Row],[ENZLOAD (from enz_from_proteome)]]," ")</f>
        <v>ENZSYN-rt1145</v>
      </c>
      <c r="C2793" s="1">
        <f>_xlfn.NUMBERVALUE(_xlfn.TEXTAFTER(ENZLOAD[[#This Row],[ENZLOAD (from enz_from_proteome)]]," ",-1))</f>
        <v>4.4935137046000001E-7</v>
      </c>
    </row>
    <row r="2794" spans="1:3">
      <c r="A2794" s="1" t="s">
        <v>15710</v>
      </c>
      <c r="B2794" s="1" t="str">
        <f>_xlfn.TEXTBEFORE(ENZLOAD[[#This Row],[ENZLOAD (from enz_from_proteome)]]," ")</f>
        <v>ENZSYN-rt1147</v>
      </c>
      <c r="C2794" s="1">
        <f>_xlfn.NUMBERVALUE(_xlfn.TEXTAFTER(ENZLOAD[[#This Row],[ENZLOAD (from enz_from_proteome)]]," ",-1))</f>
        <v>7.002593611E-8</v>
      </c>
    </row>
    <row r="2795" spans="1:3">
      <c r="A2795" s="1" t="s">
        <v>15711</v>
      </c>
      <c r="B2795" s="1" t="str">
        <f>_xlfn.TEXTBEFORE(ENZLOAD[[#This Row],[ENZLOAD (from enz_from_proteome)]]," ")</f>
        <v>ENZSYN-rt1153</v>
      </c>
      <c r="C2795" s="1">
        <f>_xlfn.NUMBERVALUE(_xlfn.TEXTAFTER(ENZLOAD[[#This Row],[ENZLOAD (from enz_from_proteome)]]," ",-1))</f>
        <v>1.98163963E-9</v>
      </c>
    </row>
    <row r="2796" spans="1:3">
      <c r="A2796" s="1" t="s">
        <v>15712</v>
      </c>
      <c r="B2796" s="1" t="str">
        <f>_xlfn.TEXTBEFORE(ENZLOAD[[#This Row],[ENZLOAD (from enz_from_proteome)]]," ")</f>
        <v>ENZSYN-rt1163</v>
      </c>
      <c r="C2796" s="1">
        <f>_xlfn.NUMBERVALUE(_xlfn.TEXTAFTER(ENZLOAD[[#This Row],[ENZLOAD (from enz_from_proteome)]]," ",-1))</f>
        <v>1.6257953160000001E-8</v>
      </c>
    </row>
    <row r="2797" spans="1:3">
      <c r="A2797" s="1" t="s">
        <v>15713</v>
      </c>
      <c r="B2797" s="1" t="str">
        <f>_xlfn.TEXTBEFORE(ENZLOAD[[#This Row],[ENZLOAD (from enz_from_proteome)]]," ")</f>
        <v>ENZSYN-rt1168</v>
      </c>
      <c r="C2797" s="1">
        <f>_xlfn.NUMBERVALUE(_xlfn.TEXTAFTER(ENZLOAD[[#This Row],[ENZLOAD (from enz_from_proteome)]]," ",-1))</f>
        <v>3.9487037647999999E-7</v>
      </c>
    </row>
    <row r="2798" spans="1:3">
      <c r="A2798" s="1" t="s">
        <v>15714</v>
      </c>
      <c r="B2798" s="1" t="str">
        <f>_xlfn.TEXTBEFORE(ENZLOAD[[#This Row],[ENZLOAD (from enz_from_proteome)]]," ")</f>
        <v>ENZSYN-rt1169</v>
      </c>
      <c r="C2798" s="1">
        <f>_xlfn.NUMBERVALUE(_xlfn.TEXTAFTER(ENZLOAD[[#This Row],[ENZLOAD (from enz_from_proteome)]]," ",-1))</f>
        <v>5.9110432971000004E-7</v>
      </c>
    </row>
    <row r="2799" spans="1:3">
      <c r="A2799" s="1" t="s">
        <v>15715</v>
      </c>
      <c r="B2799" s="1" t="str">
        <f>_xlfn.TEXTBEFORE(ENZLOAD[[#This Row],[ENZLOAD (from enz_from_proteome)]]," ")</f>
        <v>ENZSYN-rt1203</v>
      </c>
      <c r="C2799" s="1">
        <f>_xlfn.NUMBERVALUE(_xlfn.TEXTAFTER(ENZLOAD[[#This Row],[ENZLOAD (from enz_from_proteome)]]," ",-1))</f>
        <v>9.8014549300000001E-9</v>
      </c>
    </row>
    <row r="2800" spans="1:3">
      <c r="A2800" s="1" t="s">
        <v>15716</v>
      </c>
      <c r="B2800" s="1" t="str">
        <f>_xlfn.TEXTBEFORE(ENZLOAD[[#This Row],[ENZLOAD (from enz_from_proteome)]]," ")</f>
        <v>ENZSYN-rt1206</v>
      </c>
      <c r="C2800" s="1">
        <f>_xlfn.NUMBERVALUE(_xlfn.TEXTAFTER(ENZLOAD[[#This Row],[ENZLOAD (from enz_from_proteome)]]," ",-1))</f>
        <v>1.3659386647E-7</v>
      </c>
    </row>
    <row r="2801" spans="1:3">
      <c r="A2801" s="1" t="s">
        <v>15717</v>
      </c>
      <c r="B2801" s="1" t="str">
        <f>_xlfn.TEXTBEFORE(ENZLOAD[[#This Row],[ENZLOAD (from enz_from_proteome)]]," ")</f>
        <v>ENZSYN-rt1221</v>
      </c>
      <c r="C2801" s="1">
        <f>_xlfn.NUMBERVALUE(_xlfn.TEXTAFTER(ENZLOAD[[#This Row],[ENZLOAD (from enz_from_proteome)]]," ",-1))</f>
        <v>5.3943112433E-6</v>
      </c>
    </row>
    <row r="2802" spans="1:3">
      <c r="A2802" s="1" t="s">
        <v>15718</v>
      </c>
      <c r="B2802" s="1" t="str">
        <f>_xlfn.TEXTBEFORE(ENZLOAD[[#This Row],[ENZLOAD (from enz_from_proteome)]]," ")</f>
        <v>ENZSYN-rt12285634</v>
      </c>
      <c r="C2802" s="1">
        <f>_xlfn.NUMBERVALUE(_xlfn.TEXTAFTER(ENZLOAD[[#This Row],[ENZLOAD (from enz_from_proteome)]]," ",-1))</f>
        <v>1.3034802262E-7</v>
      </c>
    </row>
    <row r="2803" spans="1:3">
      <c r="A2803" s="1" t="s">
        <v>15719</v>
      </c>
      <c r="B2803" s="1" t="str">
        <f>_xlfn.TEXTBEFORE(ENZLOAD[[#This Row],[ENZLOAD (from enz_from_proteome)]]," ")</f>
        <v>ENZSYN-rt1267</v>
      </c>
      <c r="C2803" s="1">
        <f>_xlfn.NUMBERVALUE(_xlfn.TEXTAFTER(ENZLOAD[[#This Row],[ENZLOAD (from enz_from_proteome)]]," ",-1))</f>
        <v>6.0767745927999997E-7</v>
      </c>
    </row>
    <row r="2804" spans="1:3">
      <c r="A2804" s="1" t="s">
        <v>15720</v>
      </c>
      <c r="B2804" s="1" t="str">
        <f>_xlfn.TEXTBEFORE(ENZLOAD[[#This Row],[ENZLOAD (from enz_from_proteome)]]," ")</f>
        <v>ENZSYN-rt1271</v>
      </c>
      <c r="C2804" s="1">
        <f>_xlfn.NUMBERVALUE(_xlfn.TEXTAFTER(ENZLOAD[[#This Row],[ENZLOAD (from enz_from_proteome)]]," ",-1))</f>
        <v>0</v>
      </c>
    </row>
    <row r="2805" spans="1:3">
      <c r="A2805" s="1" t="s">
        <v>15721</v>
      </c>
      <c r="B2805" s="1" t="str">
        <f>_xlfn.TEXTBEFORE(ENZLOAD[[#This Row],[ENZLOAD (from enz_from_proteome)]]," ")</f>
        <v>ENZSYN-rt1276</v>
      </c>
      <c r="C2805" s="1">
        <f>_xlfn.NUMBERVALUE(_xlfn.TEXTAFTER(ENZLOAD[[#This Row],[ENZLOAD (from enz_from_proteome)]]," ",-1))</f>
        <v>7.4766085747999996E-7</v>
      </c>
    </row>
    <row r="2806" spans="1:3">
      <c r="A2806" s="1" t="s">
        <v>15722</v>
      </c>
      <c r="B2806" s="1" t="str">
        <f>_xlfn.TEXTBEFORE(ENZLOAD[[#This Row],[ENZLOAD (from enz_from_proteome)]]," ")</f>
        <v>ENZSYN-rt1296</v>
      </c>
      <c r="C2806" s="1">
        <f>_xlfn.NUMBERVALUE(_xlfn.TEXTAFTER(ENZLOAD[[#This Row],[ENZLOAD (from enz_from_proteome)]]," ",-1))</f>
        <v>5.7960973199999904E-9</v>
      </c>
    </row>
    <row r="2807" spans="1:3">
      <c r="A2807" s="1" t="s">
        <v>15723</v>
      </c>
      <c r="B2807" s="1" t="str">
        <f>_xlfn.TEXTBEFORE(ENZLOAD[[#This Row],[ENZLOAD (from enz_from_proteome)]]," ")</f>
        <v>ENZSYN-rt1299</v>
      </c>
      <c r="C2807" s="1">
        <f>_xlfn.NUMBERVALUE(_xlfn.TEXTAFTER(ENZLOAD[[#This Row],[ENZLOAD (from enz_from_proteome)]]," ",-1))</f>
        <v>1.053375074534E-5</v>
      </c>
    </row>
    <row r="2808" spans="1:3">
      <c r="A2808" s="1" t="s">
        <v>15724</v>
      </c>
      <c r="B2808" s="1" t="str">
        <f>_xlfn.TEXTBEFORE(ENZLOAD[[#This Row],[ENZLOAD (from enz_from_proteome)]]," ")</f>
        <v>ENZSYN-rt1320</v>
      </c>
      <c r="C2808" s="1">
        <f>_xlfn.NUMBERVALUE(_xlfn.TEXTAFTER(ENZLOAD[[#This Row],[ENZLOAD (from enz_from_proteome)]]," ",-1))</f>
        <v>2.4678268151799999E-6</v>
      </c>
    </row>
    <row r="2809" spans="1:3">
      <c r="A2809" s="1" t="s">
        <v>15725</v>
      </c>
      <c r="B2809" s="1" t="str">
        <f>_xlfn.TEXTBEFORE(ENZLOAD[[#This Row],[ENZLOAD (from enz_from_proteome)]]," ")</f>
        <v>ENZSYN-rt1321</v>
      </c>
      <c r="C2809" s="1">
        <f>_xlfn.NUMBERVALUE(_xlfn.TEXTAFTER(ENZLOAD[[#This Row],[ENZLOAD (from enz_from_proteome)]]," ",-1))</f>
        <v>2.86904450090999E-6</v>
      </c>
    </row>
    <row r="2810" spans="1:3">
      <c r="A2810" s="1" t="s">
        <v>15726</v>
      </c>
      <c r="B2810" s="1" t="str">
        <f>_xlfn.TEXTBEFORE(ENZLOAD[[#This Row],[ENZLOAD (from enz_from_proteome)]]," ")</f>
        <v>ENZSYN-rt1332</v>
      </c>
      <c r="C2810" s="1">
        <f>_xlfn.NUMBERVALUE(_xlfn.TEXTAFTER(ENZLOAD[[#This Row],[ENZLOAD (from enz_from_proteome)]]," ",-1))</f>
        <v>1.1585538118E-7</v>
      </c>
    </row>
    <row r="2811" spans="1:3">
      <c r="A2811" s="1" t="s">
        <v>15727</v>
      </c>
      <c r="B2811" s="1" t="str">
        <f>_xlfn.TEXTBEFORE(ENZLOAD[[#This Row],[ENZLOAD (from enz_from_proteome)]]," ")</f>
        <v>ENZSYN-rt1336</v>
      </c>
      <c r="C2811" s="1">
        <f>_xlfn.NUMBERVALUE(_xlfn.TEXTAFTER(ENZLOAD[[#This Row],[ENZLOAD (from enz_from_proteome)]]," ",-1))</f>
        <v>9.819426773E-7</v>
      </c>
    </row>
    <row r="2812" spans="1:3">
      <c r="A2812" s="1" t="s">
        <v>15728</v>
      </c>
      <c r="B2812" s="1" t="str">
        <f>_xlfn.TEXTBEFORE(ENZLOAD[[#This Row],[ENZLOAD (from enz_from_proteome)]]," ")</f>
        <v>ENZSYN-rt1340</v>
      </c>
      <c r="C2812" s="1">
        <f>_xlfn.NUMBERVALUE(_xlfn.TEXTAFTER(ENZLOAD[[#This Row],[ENZLOAD (from enz_from_proteome)]]," ",-1))</f>
        <v>1.0797740908E-7</v>
      </c>
    </row>
    <row r="2813" spans="1:3">
      <c r="A2813" s="1" t="s">
        <v>15729</v>
      </c>
      <c r="B2813" s="1" t="str">
        <f>_xlfn.TEXTBEFORE(ENZLOAD[[#This Row],[ENZLOAD (from enz_from_proteome)]]," ")</f>
        <v>ENZSYN-rt1343</v>
      </c>
      <c r="C2813" s="1">
        <f>_xlfn.NUMBERVALUE(_xlfn.TEXTAFTER(ENZLOAD[[#This Row],[ENZLOAD (from enz_from_proteome)]]," ",-1))</f>
        <v>1.3205226789999999E-8</v>
      </c>
    </row>
    <row r="2814" spans="1:3">
      <c r="A2814" s="1" t="s">
        <v>15730</v>
      </c>
      <c r="B2814" s="1" t="str">
        <f>_xlfn.TEXTBEFORE(ENZLOAD[[#This Row],[ENZLOAD (from enz_from_proteome)]]," ")</f>
        <v>ENZSYN-rt1358</v>
      </c>
      <c r="C2814" s="1">
        <f>_xlfn.NUMBERVALUE(_xlfn.TEXTAFTER(ENZLOAD[[#This Row],[ENZLOAD (from enz_from_proteome)]]," ",-1))</f>
        <v>2.12539466351E-6</v>
      </c>
    </row>
    <row r="2815" spans="1:3">
      <c r="A2815" s="1" t="s">
        <v>15731</v>
      </c>
      <c r="B2815" s="1" t="str">
        <f>_xlfn.TEXTBEFORE(ENZLOAD[[#This Row],[ENZLOAD (from enz_from_proteome)]]," ")</f>
        <v>ENZSYN-rt1360</v>
      </c>
      <c r="C2815" s="1">
        <f>_xlfn.NUMBERVALUE(_xlfn.TEXTAFTER(ENZLOAD[[#This Row],[ENZLOAD (from enz_from_proteome)]]," ",-1))</f>
        <v>3.2024643650999998E-7</v>
      </c>
    </row>
    <row r="2816" spans="1:3">
      <c r="A2816" s="1" t="s">
        <v>15732</v>
      </c>
      <c r="B2816" s="1" t="str">
        <f>_xlfn.TEXTBEFORE(ENZLOAD[[#This Row],[ENZLOAD (from enz_from_proteome)]]," ")</f>
        <v>ENZSYN-rt1362</v>
      </c>
      <c r="C2816" s="1">
        <f>_xlfn.NUMBERVALUE(_xlfn.TEXTAFTER(ENZLOAD[[#This Row],[ENZLOAD (from enz_from_proteome)]]," ",-1))</f>
        <v>4.0475949521999997E-7</v>
      </c>
    </row>
    <row r="2817" spans="1:3">
      <c r="A2817" s="1" t="s">
        <v>15733</v>
      </c>
      <c r="B2817" s="1" t="str">
        <f>_xlfn.TEXTBEFORE(ENZLOAD[[#This Row],[ENZLOAD (from enz_from_proteome)]]," ")</f>
        <v>ENZSYN-rt1363</v>
      </c>
      <c r="C2817" s="1">
        <f>_xlfn.NUMBERVALUE(_xlfn.TEXTAFTER(ENZLOAD[[#This Row],[ENZLOAD (from enz_from_proteome)]]," ",-1))</f>
        <v>7.5790091899999994E-9</v>
      </c>
    </row>
    <row r="2818" spans="1:3">
      <c r="A2818" s="1" t="s">
        <v>15734</v>
      </c>
      <c r="B2818" s="1" t="str">
        <f>_xlfn.TEXTBEFORE(ENZLOAD[[#This Row],[ENZLOAD (from enz_from_proteome)]]," ")</f>
        <v>ENZSYN-rt1374</v>
      </c>
      <c r="C2818" s="1">
        <f>_xlfn.NUMBERVALUE(_xlfn.TEXTAFTER(ENZLOAD[[#This Row],[ENZLOAD (from enz_from_proteome)]]," ",-1))</f>
        <v>2.25250594055999E-6</v>
      </c>
    </row>
    <row r="2819" spans="1:3">
      <c r="A2819" s="1" t="s">
        <v>15735</v>
      </c>
      <c r="B2819" s="1" t="str">
        <f>_xlfn.TEXTBEFORE(ENZLOAD[[#This Row],[ENZLOAD (from enz_from_proteome)]]," ")</f>
        <v>ENZSYN-rt1375</v>
      </c>
      <c r="C2819" s="1">
        <f>_xlfn.NUMBERVALUE(_xlfn.TEXTAFTER(ENZLOAD[[#This Row],[ENZLOAD (from enz_from_proteome)]]," ",-1))</f>
        <v>0</v>
      </c>
    </row>
    <row r="2820" spans="1:3">
      <c r="A2820" s="1" t="s">
        <v>15736</v>
      </c>
      <c r="B2820" s="1" t="str">
        <f>_xlfn.TEXTBEFORE(ENZLOAD[[#This Row],[ENZLOAD (from enz_from_proteome)]]," ")</f>
        <v>ENZSYN-rt1378</v>
      </c>
      <c r="C2820" s="1">
        <f>_xlfn.NUMBERVALUE(_xlfn.TEXTAFTER(ENZLOAD[[#This Row],[ENZLOAD (from enz_from_proteome)]]," ",-1))</f>
        <v>1.197951629E-8</v>
      </c>
    </row>
    <row r="2821" spans="1:3">
      <c r="A2821" s="1" t="s">
        <v>15737</v>
      </c>
      <c r="B2821" s="1" t="str">
        <f>_xlfn.TEXTBEFORE(ENZLOAD[[#This Row],[ENZLOAD (from enz_from_proteome)]]," ")</f>
        <v>ENZSYN-rt1384</v>
      </c>
      <c r="C2821" s="1">
        <f>_xlfn.NUMBERVALUE(_xlfn.TEXTAFTER(ENZLOAD[[#This Row],[ENZLOAD (from enz_from_proteome)]]," ",-1))</f>
        <v>3.9764056799999902E-9</v>
      </c>
    </row>
    <row r="2822" spans="1:3">
      <c r="A2822" s="1" t="s">
        <v>15738</v>
      </c>
      <c r="B2822" s="1" t="str">
        <f>_xlfn.TEXTBEFORE(ENZLOAD[[#This Row],[ENZLOAD (from enz_from_proteome)]]," ")</f>
        <v>ENZSYN-rt1388</v>
      </c>
      <c r="C2822" s="1">
        <f>_xlfn.NUMBERVALUE(_xlfn.TEXTAFTER(ENZLOAD[[#This Row],[ENZLOAD (from enz_from_proteome)]]," ",-1))</f>
        <v>8.036126363E-8</v>
      </c>
    </row>
    <row r="2823" spans="1:3">
      <c r="A2823" s="1" t="s">
        <v>15739</v>
      </c>
      <c r="B2823" s="1" t="str">
        <f>_xlfn.TEXTBEFORE(ENZLOAD[[#This Row],[ENZLOAD (from enz_from_proteome)]]," ")</f>
        <v>ENZSYN-rt1395</v>
      </c>
      <c r="C2823" s="1">
        <f>_xlfn.NUMBERVALUE(_xlfn.TEXTAFTER(ENZLOAD[[#This Row],[ENZLOAD (from enz_from_proteome)]]," ",-1))</f>
        <v>4.3633008919999999E-8</v>
      </c>
    </row>
    <row r="2824" spans="1:3">
      <c r="A2824" s="1" t="s">
        <v>15740</v>
      </c>
      <c r="B2824" s="1" t="str">
        <f>_xlfn.TEXTBEFORE(ENZLOAD[[#This Row],[ENZLOAD (from enz_from_proteome)]]," ")</f>
        <v>ENZSYN-rt1397</v>
      </c>
      <c r="C2824" s="1">
        <f>_xlfn.NUMBERVALUE(_xlfn.TEXTAFTER(ENZLOAD[[#This Row],[ENZLOAD (from enz_from_proteome)]]," ",-1))</f>
        <v>2.1009641707899998E-6</v>
      </c>
    </row>
    <row r="2825" spans="1:3">
      <c r="A2825" s="1" t="s">
        <v>15741</v>
      </c>
      <c r="B2825" s="1" t="str">
        <f>_xlfn.TEXTBEFORE(ENZLOAD[[#This Row],[ENZLOAD (from enz_from_proteome)]]," ")</f>
        <v>ENZSYN-rt1406</v>
      </c>
      <c r="C2825" s="1">
        <f>_xlfn.NUMBERVALUE(_xlfn.TEXTAFTER(ENZLOAD[[#This Row],[ENZLOAD (from enz_from_proteome)]]," ",-1))</f>
        <v>8.3140423579599998E-6</v>
      </c>
    </row>
    <row r="2826" spans="1:3">
      <c r="A2826" s="1" t="s">
        <v>15742</v>
      </c>
      <c r="B2826" s="1" t="str">
        <f>_xlfn.TEXTBEFORE(ENZLOAD[[#This Row],[ENZLOAD (from enz_from_proteome)]]," ")</f>
        <v>ENZSYN-rt1414_n</v>
      </c>
      <c r="C2826" s="1">
        <f>_xlfn.NUMBERVALUE(_xlfn.TEXTAFTER(ENZLOAD[[#This Row],[ENZLOAD (from enz_from_proteome)]]," ",-1))</f>
        <v>2.9473696744999998E-7</v>
      </c>
    </row>
    <row r="2827" spans="1:3">
      <c r="A2827" s="1" t="s">
        <v>15743</v>
      </c>
      <c r="B2827" s="1" t="str">
        <f>_xlfn.TEXTBEFORE(ENZLOAD[[#This Row],[ENZLOAD (from enz_from_proteome)]]," ")</f>
        <v>ENZSYN-rt1437</v>
      </c>
      <c r="C2827" s="1">
        <f>_xlfn.NUMBERVALUE(_xlfn.TEXTAFTER(ENZLOAD[[#This Row],[ENZLOAD (from enz_from_proteome)]]," ",-1))</f>
        <v>1.6954973017E-7</v>
      </c>
    </row>
    <row r="2828" spans="1:3">
      <c r="A2828" s="1" t="s">
        <v>15744</v>
      </c>
      <c r="B2828" s="1" t="str">
        <f>_xlfn.TEXTBEFORE(ENZLOAD[[#This Row],[ENZLOAD (from enz_from_proteome)]]," ")</f>
        <v>ENZSYN-rt1441</v>
      </c>
      <c r="C2828" s="1">
        <f>_xlfn.NUMBERVALUE(_xlfn.TEXTAFTER(ENZLOAD[[#This Row],[ENZLOAD (from enz_from_proteome)]]," ",-1))</f>
        <v>0</v>
      </c>
    </row>
    <row r="2829" spans="1:3">
      <c r="A2829" s="1" t="s">
        <v>15745</v>
      </c>
      <c r="B2829" s="1" t="str">
        <f>_xlfn.TEXTBEFORE(ENZLOAD[[#This Row],[ENZLOAD (from enz_from_proteome)]]," ")</f>
        <v>ENZSYN-rt1454</v>
      </c>
      <c r="C2829" s="1">
        <f>_xlfn.NUMBERVALUE(_xlfn.TEXTAFTER(ENZLOAD[[#This Row],[ENZLOAD (from enz_from_proteome)]]," ",-1))</f>
        <v>6.8988397240000002E-8</v>
      </c>
    </row>
    <row r="2830" spans="1:3">
      <c r="A2830" s="1" t="s">
        <v>15746</v>
      </c>
      <c r="B2830" s="1" t="str">
        <f>_xlfn.TEXTBEFORE(ENZLOAD[[#This Row],[ENZLOAD (from enz_from_proteome)]]," ")</f>
        <v>ENZSYN-rt1457</v>
      </c>
      <c r="C2830" s="1">
        <f>_xlfn.NUMBERVALUE(_xlfn.TEXTAFTER(ENZLOAD[[#This Row],[ENZLOAD (from enz_from_proteome)]]," ",-1))</f>
        <v>2.6740774858559899E-5</v>
      </c>
    </row>
    <row r="2831" spans="1:3">
      <c r="A2831" s="1" t="s">
        <v>15747</v>
      </c>
      <c r="B2831" s="1" t="str">
        <f>_xlfn.TEXTBEFORE(ENZLOAD[[#This Row],[ENZLOAD (from enz_from_proteome)]]," ")</f>
        <v>ENZSYN-rt1470</v>
      </c>
      <c r="C2831" s="1">
        <f>_xlfn.NUMBERVALUE(_xlfn.TEXTAFTER(ENZLOAD[[#This Row],[ENZLOAD (from enz_from_proteome)]]," ",-1))</f>
        <v>1.0028660998E-7</v>
      </c>
    </row>
    <row r="2832" spans="1:3">
      <c r="A2832" s="1" t="s">
        <v>15748</v>
      </c>
      <c r="B2832" s="1" t="str">
        <f>_xlfn.TEXTBEFORE(ENZLOAD[[#This Row],[ENZLOAD (from enz_from_proteome)]]," ")</f>
        <v>ENZSYN-rt1473</v>
      </c>
      <c r="C2832" s="1">
        <f>_xlfn.NUMBERVALUE(_xlfn.TEXTAFTER(ENZLOAD[[#This Row],[ENZLOAD (from enz_from_proteome)]]," ",-1))</f>
        <v>0</v>
      </c>
    </row>
    <row r="2833" spans="1:3">
      <c r="A2833" s="1" t="s">
        <v>15749</v>
      </c>
      <c r="B2833" s="1" t="str">
        <f>_xlfn.TEXTBEFORE(ENZLOAD[[#This Row],[ENZLOAD (from enz_from_proteome)]]," ")</f>
        <v>ENZSYN-rt1480</v>
      </c>
      <c r="C2833" s="1">
        <f>_xlfn.NUMBERVALUE(_xlfn.TEXTAFTER(ENZLOAD[[#This Row],[ENZLOAD (from enz_from_proteome)]]," ",-1))</f>
        <v>0</v>
      </c>
    </row>
    <row r="2834" spans="1:3">
      <c r="A2834" s="1" t="s">
        <v>15750</v>
      </c>
      <c r="B2834" s="1" t="str">
        <f>_xlfn.TEXTBEFORE(ENZLOAD[[#This Row],[ENZLOAD (from enz_from_proteome)]]," ")</f>
        <v>ENZSYN-rt1487</v>
      </c>
      <c r="C2834" s="1">
        <f>_xlfn.NUMBERVALUE(_xlfn.TEXTAFTER(ENZLOAD[[#This Row],[ENZLOAD (from enz_from_proteome)]]," ",-1))</f>
        <v>5.9485496921000004E-7</v>
      </c>
    </row>
    <row r="2835" spans="1:3">
      <c r="A2835" s="1" t="s">
        <v>15751</v>
      </c>
      <c r="B2835" s="1" t="str">
        <f>_xlfn.TEXTBEFORE(ENZLOAD[[#This Row],[ENZLOAD (from enz_from_proteome)]]," ")</f>
        <v>ENZSYN-rt1488</v>
      </c>
      <c r="C2835" s="1">
        <f>_xlfn.NUMBERVALUE(_xlfn.TEXTAFTER(ENZLOAD[[#This Row],[ENZLOAD (from enz_from_proteome)]]," ",-1))</f>
        <v>4.2543543428000001E-7</v>
      </c>
    </row>
    <row r="2836" spans="1:3">
      <c r="A2836" s="1" t="s">
        <v>15752</v>
      </c>
      <c r="B2836" s="1" t="str">
        <f>_xlfn.TEXTBEFORE(ENZLOAD[[#This Row],[ENZLOAD (from enz_from_proteome)]]," ")</f>
        <v>ENZSYN-rt1519</v>
      </c>
      <c r="C2836" s="1">
        <f>_xlfn.NUMBERVALUE(_xlfn.TEXTAFTER(ENZLOAD[[#This Row],[ENZLOAD (from enz_from_proteome)]]," ",-1))</f>
        <v>8.3340224490000006E-8</v>
      </c>
    </row>
    <row r="2837" spans="1:3">
      <c r="A2837" s="1" t="s">
        <v>15753</v>
      </c>
      <c r="B2837" s="1" t="str">
        <f>_xlfn.TEXTBEFORE(ENZLOAD[[#This Row],[ENZLOAD (from enz_from_proteome)]]," ")</f>
        <v>ENZSYN-rt1520</v>
      </c>
      <c r="C2837" s="1">
        <f>_xlfn.NUMBERVALUE(_xlfn.TEXTAFTER(ENZLOAD[[#This Row],[ENZLOAD (from enz_from_proteome)]]," ",-1))</f>
        <v>3.2675830095199998E-6</v>
      </c>
    </row>
    <row r="2838" spans="1:3">
      <c r="A2838" s="1" t="s">
        <v>15754</v>
      </c>
      <c r="B2838" s="1" t="str">
        <f>_xlfn.TEXTBEFORE(ENZLOAD[[#This Row],[ENZLOAD (from enz_from_proteome)]]," ")</f>
        <v>ENZSYN-rt1532</v>
      </c>
      <c r="C2838" s="1">
        <f>_xlfn.NUMBERVALUE(_xlfn.TEXTAFTER(ENZLOAD[[#This Row],[ENZLOAD (from enz_from_proteome)]]," ",-1))</f>
        <v>1.1412750692E-7</v>
      </c>
    </row>
    <row r="2839" spans="1:3">
      <c r="A2839" s="1" t="s">
        <v>15755</v>
      </c>
      <c r="B2839" s="1" t="str">
        <f>_xlfn.TEXTBEFORE(ENZLOAD[[#This Row],[ENZLOAD (from enz_from_proteome)]]," ")</f>
        <v>ENZSYN-rt1542</v>
      </c>
      <c r="C2839" s="1">
        <f>_xlfn.NUMBERVALUE(_xlfn.TEXTAFTER(ENZLOAD[[#This Row],[ENZLOAD (from enz_from_proteome)]]," ",-1))</f>
        <v>1.6816114739069899E-5</v>
      </c>
    </row>
    <row r="2840" spans="1:3">
      <c r="A2840" s="1" t="s">
        <v>15756</v>
      </c>
      <c r="B2840" s="1" t="str">
        <f>_xlfn.TEXTBEFORE(ENZLOAD[[#This Row],[ENZLOAD (from enz_from_proteome)]]," ")</f>
        <v>ENZSYN-rt15442799</v>
      </c>
      <c r="C2840" s="1">
        <f>_xlfn.NUMBERVALUE(_xlfn.TEXTAFTER(ENZLOAD[[#This Row],[ENZLOAD (from enz_from_proteome)]]," ",-1))</f>
        <v>3.7733456139999999E-8</v>
      </c>
    </row>
    <row r="2841" spans="1:3">
      <c r="A2841" s="1" t="s">
        <v>15757</v>
      </c>
      <c r="B2841" s="1" t="str">
        <f>_xlfn.TEXTBEFORE(ENZLOAD[[#This Row],[ENZLOAD (from enz_from_proteome)]]," ")</f>
        <v>ENZSYN-rt1544_l</v>
      </c>
      <c r="C2841" s="1">
        <f>_xlfn.NUMBERVALUE(_xlfn.TEXTAFTER(ENZLOAD[[#This Row],[ENZLOAD (from enz_from_proteome)]]," ",-1))</f>
        <v>3.7733456139999999E-8</v>
      </c>
    </row>
    <row r="2842" spans="1:3">
      <c r="A2842" s="1" t="s">
        <v>15758</v>
      </c>
      <c r="B2842" s="1" t="str">
        <f>_xlfn.TEXTBEFORE(ENZLOAD[[#This Row],[ENZLOAD (from enz_from_proteome)]]," ")</f>
        <v>ENZSYN-rt1544_rm</v>
      </c>
      <c r="C2842" s="1">
        <f>_xlfn.NUMBERVALUE(_xlfn.TEXTAFTER(ENZLOAD[[#This Row],[ENZLOAD (from enz_from_proteome)]]," ",-1))</f>
        <v>3.7733456139999999E-8</v>
      </c>
    </row>
    <row r="2843" spans="1:3">
      <c r="A2843" s="1" t="s">
        <v>15759</v>
      </c>
      <c r="B2843" s="1" t="str">
        <f>_xlfn.TEXTBEFORE(ENZLOAD[[#This Row],[ENZLOAD (from enz_from_proteome)]]," ")</f>
        <v>ENZSYN-rt1561</v>
      </c>
      <c r="C2843" s="1">
        <f>_xlfn.NUMBERVALUE(_xlfn.TEXTAFTER(ENZLOAD[[#This Row],[ENZLOAD (from enz_from_proteome)]]," ",-1))</f>
        <v>3.4489391324999999E-7</v>
      </c>
    </row>
    <row r="2844" spans="1:3">
      <c r="A2844" s="1" t="s">
        <v>15760</v>
      </c>
      <c r="B2844" s="1" t="str">
        <f>_xlfn.TEXTBEFORE(ENZLOAD[[#This Row],[ENZLOAD (from enz_from_proteome)]]," ")</f>
        <v>ENZSYN-rt1567</v>
      </c>
      <c r="C2844" s="1">
        <f>_xlfn.NUMBERVALUE(_xlfn.TEXTAFTER(ENZLOAD[[#This Row],[ENZLOAD (from enz_from_proteome)]]," ",-1))</f>
        <v>4.9859773849999999E-8</v>
      </c>
    </row>
    <row r="2845" spans="1:3">
      <c r="A2845" s="1" t="s">
        <v>15761</v>
      </c>
      <c r="B2845" s="1" t="str">
        <f>_xlfn.TEXTBEFORE(ENZLOAD[[#This Row],[ENZLOAD (from enz_from_proteome)]]," ")</f>
        <v>ENZSYN-rt1577</v>
      </c>
      <c r="C2845" s="1">
        <f>_xlfn.NUMBERVALUE(_xlfn.TEXTAFTER(ENZLOAD[[#This Row],[ENZLOAD (from enz_from_proteome)]]," ",-1))</f>
        <v>8.5596612899999999E-9</v>
      </c>
    </row>
    <row r="2846" spans="1:3">
      <c r="A2846" s="1" t="s">
        <v>15762</v>
      </c>
      <c r="B2846" s="1" t="str">
        <f>_xlfn.TEXTBEFORE(ENZLOAD[[#This Row],[ENZLOAD (from enz_from_proteome)]]," ")</f>
        <v>ENZSYN-rt1591</v>
      </c>
      <c r="C2846" s="1">
        <f>_xlfn.NUMBERVALUE(_xlfn.TEXTAFTER(ENZLOAD[[#This Row],[ENZLOAD (from enz_from_proteome)]]," ",-1))</f>
        <v>5.2594817960500002E-6</v>
      </c>
    </row>
    <row r="2847" spans="1:3">
      <c r="A2847" s="1" t="s">
        <v>15763</v>
      </c>
      <c r="B2847" s="1" t="str">
        <f>_xlfn.TEXTBEFORE(ENZLOAD[[#This Row],[ENZLOAD (from enz_from_proteome)]]," ")</f>
        <v>ENZSYN-rt1611</v>
      </c>
      <c r="C2847" s="1">
        <f>_xlfn.NUMBERVALUE(_xlfn.TEXTAFTER(ENZLOAD[[#This Row],[ENZLOAD (from enz_from_proteome)]]," ",-1))</f>
        <v>5.2121749090000001E-8</v>
      </c>
    </row>
    <row r="2848" spans="1:3">
      <c r="A2848" s="1" t="s">
        <v>15764</v>
      </c>
      <c r="B2848" s="1" t="str">
        <f>_xlfn.TEXTBEFORE(ENZLOAD[[#This Row],[ENZLOAD (from enz_from_proteome)]]," ")</f>
        <v>ENZSYN-rt1613</v>
      </c>
      <c r="C2848" s="1">
        <f>_xlfn.NUMBERVALUE(_xlfn.TEXTAFTER(ENZLOAD[[#This Row],[ENZLOAD (from enz_from_proteome)]]," ",-1))</f>
        <v>1.8008384925999999E-7</v>
      </c>
    </row>
    <row r="2849" spans="1:3">
      <c r="A2849" s="1" t="s">
        <v>15765</v>
      </c>
      <c r="B2849" s="1" t="str">
        <f>_xlfn.TEXTBEFORE(ENZLOAD[[#This Row],[ENZLOAD (from enz_from_proteome)]]," ")</f>
        <v>ENZSYN-rt1622_c</v>
      </c>
      <c r="C2849" s="1">
        <f>_xlfn.NUMBERVALUE(_xlfn.TEXTAFTER(ENZLOAD[[#This Row],[ENZLOAD (from enz_from_proteome)]]," ",-1))</f>
        <v>3.6312045379999897E-8</v>
      </c>
    </row>
    <row r="2850" spans="1:3">
      <c r="A2850" s="1" t="s">
        <v>15766</v>
      </c>
      <c r="B2850" s="1" t="str">
        <f>_xlfn.TEXTBEFORE(ENZLOAD[[#This Row],[ENZLOAD (from enz_from_proteome)]]," ")</f>
        <v>ENZSYN-rt1622_m</v>
      </c>
      <c r="C2850" s="1">
        <f>_xlfn.NUMBERVALUE(_xlfn.TEXTAFTER(ENZLOAD[[#This Row],[ENZLOAD (from enz_from_proteome)]]," ",-1))</f>
        <v>3.6312045379999897E-8</v>
      </c>
    </row>
    <row r="2851" spans="1:3">
      <c r="A2851" s="1" t="s">
        <v>15767</v>
      </c>
      <c r="B2851" s="1" t="str">
        <f>_xlfn.TEXTBEFORE(ENZLOAD[[#This Row],[ENZLOAD (from enz_from_proteome)]]," ")</f>
        <v>ENZSYN-rt1627</v>
      </c>
      <c r="C2851" s="1">
        <f>_xlfn.NUMBERVALUE(_xlfn.TEXTAFTER(ENZLOAD[[#This Row],[ENZLOAD (from enz_from_proteome)]]," ",-1))</f>
        <v>1.37817086799999E-7</v>
      </c>
    </row>
    <row r="2852" spans="1:3">
      <c r="A2852" s="1" t="s">
        <v>15768</v>
      </c>
      <c r="B2852" s="1" t="str">
        <f>_xlfn.TEXTBEFORE(ENZLOAD[[#This Row],[ENZLOAD (from enz_from_proteome)]]," ")</f>
        <v>ENZSYN-rt1632</v>
      </c>
      <c r="C2852" s="1">
        <f>_xlfn.NUMBERVALUE(_xlfn.TEXTAFTER(ENZLOAD[[#This Row],[ENZLOAD (from enz_from_proteome)]]," ",-1))</f>
        <v>5.0172078420900001E-6</v>
      </c>
    </row>
    <row r="2853" spans="1:3">
      <c r="A2853" s="1" t="s">
        <v>15769</v>
      </c>
      <c r="B2853" s="1" t="str">
        <f>_xlfn.TEXTBEFORE(ENZLOAD[[#This Row],[ENZLOAD (from enz_from_proteome)]]," ")</f>
        <v>ENZSYN-rt1634</v>
      </c>
      <c r="C2853" s="1">
        <f>_xlfn.NUMBERVALUE(_xlfn.TEXTAFTER(ENZLOAD[[#This Row],[ENZLOAD (from enz_from_proteome)]]," ",-1))</f>
        <v>0</v>
      </c>
    </row>
    <row r="2854" spans="1:3">
      <c r="A2854" s="1" t="s">
        <v>15770</v>
      </c>
      <c r="B2854" s="1" t="str">
        <f>_xlfn.TEXTBEFORE(ENZLOAD[[#This Row],[ENZLOAD (from enz_from_proteome)]]," ")</f>
        <v>ENZSYN-rt1644</v>
      </c>
      <c r="C2854" s="1">
        <f>_xlfn.NUMBERVALUE(_xlfn.TEXTAFTER(ENZLOAD[[#This Row],[ENZLOAD (from enz_from_proteome)]]," ",-1))</f>
        <v>4.9986985249999903E-8</v>
      </c>
    </row>
    <row r="2855" spans="1:3">
      <c r="A2855" s="1" t="s">
        <v>15771</v>
      </c>
      <c r="B2855" s="1" t="str">
        <f>_xlfn.TEXTBEFORE(ENZLOAD[[#This Row],[ENZLOAD (from enz_from_proteome)]]," ")</f>
        <v>ENZSYN-rt1648</v>
      </c>
      <c r="C2855" s="1">
        <f>_xlfn.NUMBERVALUE(_xlfn.TEXTAFTER(ENZLOAD[[#This Row],[ENZLOAD (from enz_from_proteome)]]," ",-1))</f>
        <v>8.4038726345000001E-7</v>
      </c>
    </row>
    <row r="2856" spans="1:3">
      <c r="A2856" s="1" t="s">
        <v>15772</v>
      </c>
      <c r="B2856" s="1" t="str">
        <f>_xlfn.TEXTBEFORE(ENZLOAD[[#This Row],[ENZLOAD (from enz_from_proteome)]]," ")</f>
        <v>ENZSYN-rt1661</v>
      </c>
      <c r="C2856" s="1">
        <f>_xlfn.NUMBERVALUE(_xlfn.TEXTAFTER(ENZLOAD[[#This Row],[ENZLOAD (from enz_from_proteome)]]," ",-1))</f>
        <v>0</v>
      </c>
    </row>
    <row r="2857" spans="1:3">
      <c r="A2857" s="1" t="s">
        <v>15773</v>
      </c>
      <c r="B2857" s="1" t="str">
        <f>_xlfn.TEXTBEFORE(ENZLOAD[[#This Row],[ENZLOAD (from enz_from_proteome)]]," ")</f>
        <v>ENZSYN-rt1670</v>
      </c>
      <c r="C2857" s="1">
        <f>_xlfn.NUMBERVALUE(_xlfn.TEXTAFTER(ENZLOAD[[#This Row],[ENZLOAD (from enz_from_proteome)]]," ",-1))</f>
        <v>0</v>
      </c>
    </row>
    <row r="2858" spans="1:3">
      <c r="A2858" s="1" t="s">
        <v>15774</v>
      </c>
      <c r="B2858" s="1" t="str">
        <f>_xlfn.TEXTBEFORE(ENZLOAD[[#This Row],[ENZLOAD (from enz_from_proteome)]]," ")</f>
        <v>ENZSYN-rt1675</v>
      </c>
      <c r="C2858" s="1">
        <f>_xlfn.NUMBERVALUE(_xlfn.TEXTAFTER(ENZLOAD[[#This Row],[ENZLOAD (from enz_from_proteome)]]," ",-1))</f>
        <v>4.3047965929E-7</v>
      </c>
    </row>
    <row r="2859" spans="1:3">
      <c r="A2859" s="1" t="s">
        <v>15775</v>
      </c>
      <c r="B2859" s="1" t="str">
        <f>_xlfn.TEXTBEFORE(ENZLOAD[[#This Row],[ENZLOAD (from enz_from_proteome)]]," ")</f>
        <v>ENZSYN-rt1689</v>
      </c>
      <c r="C2859" s="1">
        <f>_xlfn.NUMBERVALUE(_xlfn.TEXTAFTER(ENZLOAD[[#This Row],[ENZLOAD (from enz_from_proteome)]]," ",-1))</f>
        <v>0</v>
      </c>
    </row>
    <row r="2860" spans="1:3">
      <c r="A2860" s="1" t="s">
        <v>15776</v>
      </c>
      <c r="B2860" s="1" t="str">
        <f>_xlfn.TEXTBEFORE(ENZLOAD[[#This Row],[ENZLOAD (from enz_from_proteome)]]," ")</f>
        <v>ENZSYN-rt1711</v>
      </c>
      <c r="C2860" s="1">
        <f>_xlfn.NUMBERVALUE(_xlfn.TEXTAFTER(ENZLOAD[[#This Row],[ENZLOAD (from enz_from_proteome)]]," ",-1))</f>
        <v>2.3221696733499999E-6</v>
      </c>
    </row>
    <row r="2861" spans="1:3">
      <c r="A2861" s="1" t="s">
        <v>15777</v>
      </c>
      <c r="B2861" s="1" t="str">
        <f>_xlfn.TEXTBEFORE(ENZLOAD[[#This Row],[ENZLOAD (from enz_from_proteome)]]," ")</f>
        <v>ENZSYN-rt1727</v>
      </c>
      <c r="C2861" s="1">
        <f>_xlfn.NUMBERVALUE(_xlfn.TEXTAFTER(ENZLOAD[[#This Row],[ENZLOAD (from enz_from_proteome)]]," ",-1))</f>
        <v>8.9801631810000002E-8</v>
      </c>
    </row>
    <row r="2862" spans="1:3">
      <c r="A2862" s="1" t="s">
        <v>15778</v>
      </c>
      <c r="B2862" s="1" t="str">
        <f>_xlfn.TEXTBEFORE(ENZLOAD[[#This Row],[ENZLOAD (from enz_from_proteome)]]," ")</f>
        <v>ENZSYN-rt1736</v>
      </c>
      <c r="C2862" s="1">
        <f>_xlfn.NUMBERVALUE(_xlfn.TEXTAFTER(ENZLOAD[[#This Row],[ENZLOAD (from enz_from_proteome)]]," ",-1))</f>
        <v>2.25051092159999E-7</v>
      </c>
    </row>
    <row r="2863" spans="1:3">
      <c r="A2863" s="1" t="s">
        <v>15779</v>
      </c>
      <c r="B2863" s="1" t="str">
        <f>_xlfn.TEXTBEFORE(ENZLOAD[[#This Row],[ENZLOAD (from enz_from_proteome)]]," ")</f>
        <v>ENZSYN-rt1745</v>
      </c>
      <c r="C2863" s="1">
        <f>_xlfn.NUMBERVALUE(_xlfn.TEXTAFTER(ENZLOAD[[#This Row],[ENZLOAD (from enz_from_proteome)]]," ",-1))</f>
        <v>5.6343415694999996E-7</v>
      </c>
    </row>
    <row r="2864" spans="1:3">
      <c r="A2864" s="1" t="s">
        <v>15780</v>
      </c>
      <c r="B2864" s="1" t="str">
        <f>_xlfn.TEXTBEFORE(ENZLOAD[[#This Row],[ENZLOAD (from enz_from_proteome)]]," ")</f>
        <v>ENZSYN-rt1768</v>
      </c>
      <c r="C2864" s="1">
        <f>_xlfn.NUMBERVALUE(_xlfn.TEXTAFTER(ENZLOAD[[#This Row],[ENZLOAD (from enz_from_proteome)]]," ",-1))</f>
        <v>6.5424583022799996E-6</v>
      </c>
    </row>
    <row r="2865" spans="1:3">
      <c r="A2865" s="1" t="s">
        <v>15781</v>
      </c>
      <c r="B2865" s="1" t="str">
        <f>_xlfn.TEXTBEFORE(ENZLOAD[[#This Row],[ENZLOAD (from enz_from_proteome)]]," ")</f>
        <v>ENZSYN-rt1772</v>
      </c>
      <c r="C2865" s="1">
        <f>_xlfn.NUMBERVALUE(_xlfn.TEXTAFTER(ENZLOAD[[#This Row],[ENZLOAD (from enz_from_proteome)]]," ",-1))</f>
        <v>1.35117848717E-6</v>
      </c>
    </row>
    <row r="2866" spans="1:3">
      <c r="A2866" s="1" t="s">
        <v>15782</v>
      </c>
      <c r="B2866" s="1" t="str">
        <f>_xlfn.TEXTBEFORE(ENZLOAD[[#This Row],[ENZLOAD (from enz_from_proteome)]]," ")</f>
        <v>ENZSYN-rt1776</v>
      </c>
      <c r="C2866" s="1">
        <f>_xlfn.NUMBERVALUE(_xlfn.TEXTAFTER(ENZLOAD[[#This Row],[ENZLOAD (from enz_from_proteome)]]," ",-1))</f>
        <v>2.7985043512800001E-6</v>
      </c>
    </row>
    <row r="2867" spans="1:3">
      <c r="A2867" s="1" t="s">
        <v>15783</v>
      </c>
      <c r="B2867" s="1" t="str">
        <f>_xlfn.TEXTBEFORE(ENZLOAD[[#This Row],[ENZLOAD (from enz_from_proteome)]]," ")</f>
        <v>ENZSYN-rt1779</v>
      </c>
      <c r="C2867" s="1">
        <f>_xlfn.NUMBERVALUE(_xlfn.TEXTAFTER(ENZLOAD[[#This Row],[ENZLOAD (from enz_from_proteome)]]," ",-1))</f>
        <v>1.02436278019999E-7</v>
      </c>
    </row>
    <row r="2868" spans="1:3">
      <c r="A2868" s="1" t="s">
        <v>15784</v>
      </c>
      <c r="B2868" s="1" t="str">
        <f>_xlfn.TEXTBEFORE(ENZLOAD[[#This Row],[ENZLOAD (from enz_from_proteome)]]," ")</f>
        <v>ENZSYN-rt1784_c</v>
      </c>
      <c r="C2868" s="1">
        <f>_xlfn.NUMBERVALUE(_xlfn.TEXTAFTER(ENZLOAD[[#This Row],[ENZLOAD (from enz_from_proteome)]]," ",-1))</f>
        <v>3.8459847290000003E-8</v>
      </c>
    </row>
    <row r="2869" spans="1:3">
      <c r="A2869" s="1" t="s">
        <v>15785</v>
      </c>
      <c r="B2869" s="1" t="str">
        <f>_xlfn.TEXTBEFORE(ENZLOAD[[#This Row],[ENZLOAD (from enz_from_proteome)]]," ")</f>
        <v>ENZSYN-rt1784_x</v>
      </c>
      <c r="C2869" s="1">
        <f>_xlfn.NUMBERVALUE(_xlfn.TEXTAFTER(ENZLOAD[[#This Row],[ENZLOAD (from enz_from_proteome)]]," ",-1))</f>
        <v>3.8459847290000003E-8</v>
      </c>
    </row>
    <row r="2870" spans="1:3">
      <c r="A2870" s="1" t="s">
        <v>15786</v>
      </c>
      <c r="B2870" s="1" t="str">
        <f>_xlfn.TEXTBEFORE(ENZLOAD[[#This Row],[ENZLOAD (from enz_from_proteome)]]," ")</f>
        <v>ENZSYN-rt1788</v>
      </c>
      <c r="C2870" s="1">
        <f>_xlfn.NUMBERVALUE(_xlfn.TEXTAFTER(ENZLOAD[[#This Row],[ENZLOAD (from enz_from_proteome)]]," ",-1))</f>
        <v>2.800302675E-8</v>
      </c>
    </row>
    <row r="2871" spans="1:3">
      <c r="A2871" s="1" t="s">
        <v>15787</v>
      </c>
      <c r="B2871" s="1" t="str">
        <f>_xlfn.TEXTBEFORE(ENZLOAD[[#This Row],[ENZLOAD (from enz_from_proteome)]]," ")</f>
        <v>ENZSYN-rt1802</v>
      </c>
      <c r="C2871" s="1">
        <f>_xlfn.NUMBERVALUE(_xlfn.TEXTAFTER(ENZLOAD[[#This Row],[ENZLOAD (from enz_from_proteome)]]," ",-1))</f>
        <v>1.7064538478999999E-7</v>
      </c>
    </row>
    <row r="2872" spans="1:3">
      <c r="A2872" s="1" t="s">
        <v>15788</v>
      </c>
      <c r="B2872" s="1" t="str">
        <f>_xlfn.TEXTBEFORE(ENZLOAD[[#This Row],[ENZLOAD (from enz_from_proteome)]]," ")</f>
        <v>ENZSYN-rt1805</v>
      </c>
      <c r="C2872" s="1">
        <f>_xlfn.NUMBERVALUE(_xlfn.TEXTAFTER(ENZLOAD[[#This Row],[ENZLOAD (from enz_from_proteome)]]," ",-1))</f>
        <v>2.5945877226529999E-5</v>
      </c>
    </row>
    <row r="2873" spans="1:3">
      <c r="A2873" s="1" t="s">
        <v>15789</v>
      </c>
      <c r="B2873" s="1" t="str">
        <f>_xlfn.TEXTBEFORE(ENZLOAD[[#This Row],[ENZLOAD (from enz_from_proteome)]]," ")</f>
        <v>ENZSYN-rt1814_c</v>
      </c>
      <c r="C2873" s="1">
        <f>_xlfn.NUMBERVALUE(_xlfn.TEXTAFTER(ENZLOAD[[#This Row],[ENZLOAD (from enz_from_proteome)]]," ",-1))</f>
        <v>2.2587996289999999E-8</v>
      </c>
    </row>
    <row r="2874" spans="1:3">
      <c r="A2874" s="1" t="s">
        <v>15790</v>
      </c>
      <c r="B2874" s="1" t="str">
        <f>_xlfn.TEXTBEFORE(ENZLOAD[[#This Row],[ENZLOAD (from enz_from_proteome)]]," ")</f>
        <v>ENZSYN-rt1814_m</v>
      </c>
      <c r="C2874" s="1">
        <f>_xlfn.NUMBERVALUE(_xlfn.TEXTAFTER(ENZLOAD[[#This Row],[ENZLOAD (from enz_from_proteome)]]," ",-1))</f>
        <v>2.2587996289999999E-8</v>
      </c>
    </row>
    <row r="2875" spans="1:3">
      <c r="A2875" s="1" t="s">
        <v>15791</v>
      </c>
      <c r="B2875" s="1" t="str">
        <f>_xlfn.TEXTBEFORE(ENZLOAD[[#This Row],[ENZLOAD (from enz_from_proteome)]]," ")</f>
        <v>ENZSYN-rt1816_c</v>
      </c>
      <c r="C2875" s="1">
        <f>_xlfn.NUMBERVALUE(_xlfn.TEXTAFTER(ENZLOAD[[#This Row],[ENZLOAD (from enz_from_proteome)]]," ",-1))</f>
        <v>0</v>
      </c>
    </row>
    <row r="2876" spans="1:3">
      <c r="A2876" s="1" t="s">
        <v>15792</v>
      </c>
      <c r="B2876" s="1" t="str">
        <f>_xlfn.TEXTBEFORE(ENZLOAD[[#This Row],[ENZLOAD (from enz_from_proteome)]]," ")</f>
        <v>ENZSYN-rt1816_e</v>
      </c>
      <c r="C2876" s="1">
        <f>_xlfn.NUMBERVALUE(_xlfn.TEXTAFTER(ENZLOAD[[#This Row],[ENZLOAD (from enz_from_proteome)]]," ",-1))</f>
        <v>0</v>
      </c>
    </row>
    <row r="2877" spans="1:3">
      <c r="A2877" s="1" t="s">
        <v>15793</v>
      </c>
      <c r="B2877" s="1" t="str">
        <f>_xlfn.TEXTBEFORE(ENZLOAD[[#This Row],[ENZLOAD (from enz_from_proteome)]]," ")</f>
        <v>ENZSYN-rt1816_m</v>
      </c>
      <c r="C2877" s="1">
        <f>_xlfn.NUMBERVALUE(_xlfn.TEXTAFTER(ENZLOAD[[#This Row],[ENZLOAD (from enz_from_proteome)]]," ",-1))</f>
        <v>0</v>
      </c>
    </row>
    <row r="2878" spans="1:3">
      <c r="A2878" s="1" t="s">
        <v>15794</v>
      </c>
      <c r="B2878" s="1" t="str">
        <f>_xlfn.TEXTBEFORE(ENZLOAD[[#This Row],[ENZLOAD (from enz_from_proteome)]]," ")</f>
        <v>ENZSYN-rt1830</v>
      </c>
      <c r="C2878" s="1">
        <f>_xlfn.NUMBERVALUE(_xlfn.TEXTAFTER(ENZLOAD[[#This Row],[ENZLOAD (from enz_from_proteome)]]," ",-1))</f>
        <v>2.4587336090000001E-7</v>
      </c>
    </row>
    <row r="2879" spans="1:3">
      <c r="A2879" s="1" t="s">
        <v>15795</v>
      </c>
      <c r="B2879" s="1" t="str">
        <f>_xlfn.TEXTBEFORE(ENZLOAD[[#This Row],[ENZLOAD (from enz_from_proteome)]]," ")</f>
        <v>ENZSYN-rt1838</v>
      </c>
      <c r="C2879" s="1">
        <f>_xlfn.NUMBERVALUE(_xlfn.TEXTAFTER(ENZLOAD[[#This Row],[ENZLOAD (from enz_from_proteome)]]," ",-1))</f>
        <v>9.9095746749999997E-8</v>
      </c>
    </row>
    <row r="2880" spans="1:3">
      <c r="A2880" s="1" t="s">
        <v>15796</v>
      </c>
      <c r="B2880" s="1" t="str">
        <f>_xlfn.TEXTBEFORE(ENZLOAD[[#This Row],[ENZLOAD (from enz_from_proteome)]]," ")</f>
        <v>ENZSYN-rt1844</v>
      </c>
      <c r="C2880" s="1">
        <f>_xlfn.NUMBERVALUE(_xlfn.TEXTAFTER(ENZLOAD[[#This Row],[ENZLOAD (from enz_from_proteome)]]," ",-1))</f>
        <v>1.7789451277000001E-7</v>
      </c>
    </row>
    <row r="2881" spans="1:3">
      <c r="A2881" s="1" t="s">
        <v>15797</v>
      </c>
      <c r="B2881" s="1" t="str">
        <f>_xlfn.TEXTBEFORE(ENZLOAD[[#This Row],[ENZLOAD (from enz_from_proteome)]]," ")</f>
        <v>ENZSYN-rt1858</v>
      </c>
      <c r="C2881" s="1">
        <f>_xlfn.NUMBERVALUE(_xlfn.TEXTAFTER(ENZLOAD[[#This Row],[ENZLOAD (from enz_from_proteome)]]," ",-1))</f>
        <v>0</v>
      </c>
    </row>
    <row r="2882" spans="1:3">
      <c r="A2882" s="1" t="s">
        <v>15798</v>
      </c>
      <c r="B2882" s="1" t="str">
        <f>_xlfn.TEXTBEFORE(ENZLOAD[[#This Row],[ENZLOAD (from enz_from_proteome)]]," ")</f>
        <v>ENZSYN-rt1878</v>
      </c>
      <c r="C2882" s="1">
        <f>_xlfn.NUMBERVALUE(_xlfn.TEXTAFTER(ENZLOAD[[#This Row],[ENZLOAD (from enz_from_proteome)]]," ",-1))</f>
        <v>2.5954981928499999E-6</v>
      </c>
    </row>
    <row r="2883" spans="1:3">
      <c r="A2883" s="1" t="s">
        <v>15799</v>
      </c>
      <c r="B2883" s="1" t="str">
        <f>_xlfn.TEXTBEFORE(ENZLOAD[[#This Row],[ENZLOAD (from enz_from_proteome)]]," ")</f>
        <v>ENZSYN-rt1883</v>
      </c>
      <c r="C2883" s="1">
        <f>_xlfn.NUMBERVALUE(_xlfn.TEXTAFTER(ENZLOAD[[#This Row],[ENZLOAD (from enz_from_proteome)]]," ",-1))</f>
        <v>1.2030718818999901E-7</v>
      </c>
    </row>
    <row r="2884" spans="1:3">
      <c r="A2884" s="1" t="s">
        <v>15800</v>
      </c>
      <c r="B2884" s="1" t="str">
        <f>_xlfn.TEXTBEFORE(ENZLOAD[[#This Row],[ENZLOAD (from enz_from_proteome)]]," ")</f>
        <v>ENZSYN-rt1893</v>
      </c>
      <c r="C2884" s="1">
        <f>_xlfn.NUMBERVALUE(_xlfn.TEXTAFTER(ENZLOAD[[#This Row],[ENZLOAD (from enz_from_proteome)]]," ",-1))</f>
        <v>3.370990439E-8</v>
      </c>
    </row>
    <row r="2885" spans="1:3">
      <c r="A2885" s="1" t="s">
        <v>15801</v>
      </c>
      <c r="B2885" s="1" t="str">
        <f>_xlfn.TEXTBEFORE(ENZLOAD[[#This Row],[ENZLOAD (from enz_from_proteome)]]," ")</f>
        <v>ENZSYN-rt1896</v>
      </c>
      <c r="C2885" s="1">
        <f>_xlfn.NUMBERVALUE(_xlfn.TEXTAFTER(ENZLOAD[[#This Row],[ENZLOAD (from enz_from_proteome)]]," ",-1))</f>
        <v>2.6580837342599998E-6</v>
      </c>
    </row>
    <row r="2886" spans="1:3">
      <c r="A2886" s="1" t="s">
        <v>15802</v>
      </c>
      <c r="B2886" s="1" t="str">
        <f>_xlfn.TEXTBEFORE(ENZLOAD[[#This Row],[ENZLOAD (from enz_from_proteome)]]," ")</f>
        <v>ENZSYN-rt1908</v>
      </c>
      <c r="C2886" s="1">
        <f>_xlfn.NUMBERVALUE(_xlfn.TEXTAFTER(ENZLOAD[[#This Row],[ENZLOAD (from enz_from_proteome)]]," ",-1))</f>
        <v>3.0484565154999901E-7</v>
      </c>
    </row>
    <row r="2887" spans="1:3">
      <c r="A2887" s="1" t="s">
        <v>15803</v>
      </c>
      <c r="B2887" s="1" t="str">
        <f>_xlfn.TEXTBEFORE(ENZLOAD[[#This Row],[ENZLOAD (from enz_from_proteome)]]," ")</f>
        <v>ENZSYN-rt1924_c</v>
      </c>
      <c r="C2887" s="1">
        <f>_xlfn.NUMBERVALUE(_xlfn.TEXTAFTER(ENZLOAD[[#This Row],[ENZLOAD (from enz_from_proteome)]]," ",-1))</f>
        <v>2.2426779952E-7</v>
      </c>
    </row>
    <row r="2888" spans="1:3">
      <c r="A2888" s="1" t="s">
        <v>15804</v>
      </c>
      <c r="B2888" s="1" t="str">
        <f>_xlfn.TEXTBEFORE(ENZLOAD[[#This Row],[ENZLOAD (from enz_from_proteome)]]," ")</f>
        <v>ENZSYN-rt1924_m</v>
      </c>
      <c r="C2888" s="1">
        <f>_xlfn.NUMBERVALUE(_xlfn.TEXTAFTER(ENZLOAD[[#This Row],[ENZLOAD (from enz_from_proteome)]]," ",-1))</f>
        <v>2.2426779952E-7</v>
      </c>
    </row>
    <row r="2889" spans="1:3">
      <c r="A2889" s="1" t="s">
        <v>15805</v>
      </c>
      <c r="B2889" s="1" t="str">
        <f>_xlfn.TEXTBEFORE(ENZLOAD[[#This Row],[ENZLOAD (from enz_from_proteome)]]," ")</f>
        <v>ENZSYN-rt1925</v>
      </c>
      <c r="C2889" s="1">
        <f>_xlfn.NUMBERVALUE(_xlfn.TEXTAFTER(ENZLOAD[[#This Row],[ENZLOAD (from enz_from_proteome)]]," ",-1))</f>
        <v>0</v>
      </c>
    </row>
    <row r="2890" spans="1:3">
      <c r="A2890" s="1" t="s">
        <v>15806</v>
      </c>
      <c r="B2890" s="1" t="str">
        <f>_xlfn.TEXTBEFORE(ENZLOAD[[#This Row],[ENZLOAD (from enz_from_proteome)]]," ")</f>
        <v>ENZSYN-rt1936</v>
      </c>
      <c r="C2890" s="1">
        <f>_xlfn.NUMBERVALUE(_xlfn.TEXTAFTER(ENZLOAD[[#This Row],[ENZLOAD (from enz_from_proteome)]]," ",-1))</f>
        <v>3.0847355999999999E-8</v>
      </c>
    </row>
    <row r="2891" spans="1:3">
      <c r="A2891" s="1" t="s">
        <v>15807</v>
      </c>
      <c r="B2891" s="1" t="str">
        <f>_xlfn.TEXTBEFORE(ENZLOAD[[#This Row],[ENZLOAD (from enz_from_proteome)]]," ")</f>
        <v>ENZSYN-rt1939_e</v>
      </c>
      <c r="C2891" s="1">
        <f>_xlfn.NUMBERVALUE(_xlfn.TEXTAFTER(ENZLOAD[[#This Row],[ENZLOAD (from enz_from_proteome)]]," ",-1))</f>
        <v>0</v>
      </c>
    </row>
    <row r="2892" spans="1:3">
      <c r="A2892" s="1" t="s">
        <v>15808</v>
      </c>
      <c r="B2892" s="1" t="str">
        <f>_xlfn.TEXTBEFORE(ENZLOAD[[#This Row],[ENZLOAD (from enz_from_proteome)]]," ")</f>
        <v>ENZSYN-rt1939_v</v>
      </c>
      <c r="C2892" s="1">
        <f>_xlfn.NUMBERVALUE(_xlfn.TEXTAFTER(ENZLOAD[[#This Row],[ENZLOAD (from enz_from_proteome)]]," ",-1))</f>
        <v>0</v>
      </c>
    </row>
    <row r="2893" spans="1:3">
      <c r="A2893" s="1" t="s">
        <v>15809</v>
      </c>
      <c r="B2893" s="1" t="str">
        <f>_xlfn.TEXTBEFORE(ENZLOAD[[#This Row],[ENZLOAD (from enz_from_proteome)]]," ")</f>
        <v>ENZSYN-rt1948</v>
      </c>
      <c r="C2893" s="1">
        <f>_xlfn.NUMBERVALUE(_xlfn.TEXTAFTER(ENZLOAD[[#This Row],[ENZLOAD (from enz_from_proteome)]]," ",-1))</f>
        <v>3.9364610799999997E-8</v>
      </c>
    </row>
    <row r="2894" spans="1:3">
      <c r="A2894" s="1" t="s">
        <v>15810</v>
      </c>
      <c r="B2894" s="1" t="str">
        <f>_xlfn.TEXTBEFORE(ENZLOAD[[#This Row],[ENZLOAD (from enz_from_proteome)]]," ")</f>
        <v>ENZSYN-rt1949</v>
      </c>
      <c r="C2894" s="1">
        <f>_xlfn.NUMBERVALUE(_xlfn.TEXTAFTER(ENZLOAD[[#This Row],[ENZLOAD (from enz_from_proteome)]]," ",-1))</f>
        <v>0</v>
      </c>
    </row>
    <row r="2895" spans="1:3">
      <c r="A2895" s="1" t="s">
        <v>15811</v>
      </c>
      <c r="B2895" s="1" t="str">
        <f>_xlfn.TEXTBEFORE(ENZLOAD[[#This Row],[ENZLOAD (from enz_from_proteome)]]," ")</f>
        <v>ENZSYN-rt1962</v>
      </c>
      <c r="C2895" s="1">
        <f>_xlfn.NUMBERVALUE(_xlfn.TEXTAFTER(ENZLOAD[[#This Row],[ENZLOAD (from enz_from_proteome)]]," ",-1))</f>
        <v>4.1340479550799999E-6</v>
      </c>
    </row>
    <row r="2896" spans="1:3">
      <c r="A2896" s="1" t="s">
        <v>15812</v>
      </c>
      <c r="B2896" s="1" t="str">
        <f>_xlfn.TEXTBEFORE(ENZLOAD[[#This Row],[ENZLOAD (from enz_from_proteome)]]," ")</f>
        <v>ENZSYN-rt1963_c</v>
      </c>
      <c r="C2896" s="1">
        <f>_xlfn.NUMBERVALUE(_xlfn.TEXTAFTER(ENZLOAD[[#This Row],[ENZLOAD (from enz_from_proteome)]]," ",-1))</f>
        <v>4.6570408329999997E-8</v>
      </c>
    </row>
    <row r="2897" spans="1:3">
      <c r="A2897" s="1" t="s">
        <v>15813</v>
      </c>
      <c r="B2897" s="1" t="str">
        <f>_xlfn.TEXTBEFORE(ENZLOAD[[#This Row],[ENZLOAD (from enz_from_proteome)]]," ")</f>
        <v>ENZSYN-rt1963_m</v>
      </c>
      <c r="C2897" s="1">
        <f>_xlfn.NUMBERVALUE(_xlfn.TEXTAFTER(ENZLOAD[[#This Row],[ENZLOAD (from enz_from_proteome)]]," ",-1))</f>
        <v>4.6570408329999997E-8</v>
      </c>
    </row>
    <row r="2898" spans="1:3">
      <c r="A2898" s="1" t="s">
        <v>15814</v>
      </c>
      <c r="B2898" s="1" t="str">
        <f>_xlfn.TEXTBEFORE(ENZLOAD[[#This Row],[ENZLOAD (from enz_from_proteome)]]," ")</f>
        <v>ENZSYN-rt1964</v>
      </c>
      <c r="C2898" s="1">
        <f>_xlfn.NUMBERVALUE(_xlfn.TEXTAFTER(ENZLOAD[[#This Row],[ENZLOAD (from enz_from_proteome)]]," ",-1))</f>
        <v>2.3818473901000001E-7</v>
      </c>
    </row>
    <row r="2899" spans="1:3">
      <c r="A2899" s="1" t="s">
        <v>15815</v>
      </c>
      <c r="B2899" s="1" t="str">
        <f>_xlfn.TEXTBEFORE(ENZLOAD[[#This Row],[ENZLOAD (from enz_from_proteome)]]," ")</f>
        <v>ENZSYN-rt1965</v>
      </c>
      <c r="C2899" s="1">
        <f>_xlfn.NUMBERVALUE(_xlfn.TEXTAFTER(ENZLOAD[[#This Row],[ENZLOAD (from enz_from_proteome)]]," ",-1))</f>
        <v>1.52180335E-8</v>
      </c>
    </row>
    <row r="2900" spans="1:3">
      <c r="A2900" s="1" t="s">
        <v>15816</v>
      </c>
      <c r="B2900" s="1" t="str">
        <f>_xlfn.TEXTBEFORE(ENZLOAD[[#This Row],[ENZLOAD (from enz_from_proteome)]]," ")</f>
        <v>ENZSYN-rt1970</v>
      </c>
      <c r="C2900" s="1">
        <f>_xlfn.NUMBERVALUE(_xlfn.TEXTAFTER(ENZLOAD[[#This Row],[ENZLOAD (from enz_from_proteome)]]," ",-1))</f>
        <v>6.8915010263999898E-7</v>
      </c>
    </row>
    <row r="2901" spans="1:3">
      <c r="A2901" s="1" t="s">
        <v>15817</v>
      </c>
      <c r="B2901" s="1" t="str">
        <f>_xlfn.TEXTBEFORE(ENZLOAD[[#This Row],[ENZLOAD (from enz_from_proteome)]]," ")</f>
        <v>ENZSYN-rt1973</v>
      </c>
      <c r="C2901" s="1">
        <f>_xlfn.NUMBERVALUE(_xlfn.TEXTAFTER(ENZLOAD[[#This Row],[ENZLOAD (from enz_from_proteome)]]," ",-1))</f>
        <v>5.4444859564999997E-7</v>
      </c>
    </row>
    <row r="2902" spans="1:3">
      <c r="A2902" s="1" t="s">
        <v>15818</v>
      </c>
      <c r="B2902" s="1" t="str">
        <f>_xlfn.TEXTBEFORE(ENZLOAD[[#This Row],[ENZLOAD (from enz_from_proteome)]]," ")</f>
        <v>ENZSYN-rt1987_e</v>
      </c>
      <c r="C2902" s="1">
        <f>_xlfn.NUMBERVALUE(_xlfn.TEXTAFTER(ENZLOAD[[#This Row],[ENZLOAD (from enz_from_proteome)]]," ",-1))</f>
        <v>0</v>
      </c>
    </row>
    <row r="2903" spans="1:3">
      <c r="A2903" s="1" t="s">
        <v>15819</v>
      </c>
      <c r="B2903" s="1" t="str">
        <f>_xlfn.TEXTBEFORE(ENZLOAD[[#This Row],[ENZLOAD (from enz_from_proteome)]]," ")</f>
        <v>ENZSYN-rt1987_v</v>
      </c>
      <c r="C2903" s="1">
        <f>_xlfn.NUMBERVALUE(_xlfn.TEXTAFTER(ENZLOAD[[#This Row],[ENZLOAD (from enz_from_proteome)]]," ",-1))</f>
        <v>0</v>
      </c>
    </row>
    <row r="2904" spans="1:3">
      <c r="A2904" s="1" t="s">
        <v>15820</v>
      </c>
      <c r="B2904" s="1" t="str">
        <f>_xlfn.TEXTBEFORE(ENZLOAD[[#This Row],[ENZLOAD (from enz_from_proteome)]]," ")</f>
        <v>ENZSYN-rt1991</v>
      </c>
      <c r="C2904" s="1">
        <f>_xlfn.NUMBERVALUE(_xlfn.TEXTAFTER(ENZLOAD[[#This Row],[ENZLOAD (from enz_from_proteome)]]," ",-1))</f>
        <v>4.7581251367999999E-7</v>
      </c>
    </row>
    <row r="2905" spans="1:3">
      <c r="A2905" s="1" t="s">
        <v>15821</v>
      </c>
      <c r="B2905" s="1" t="str">
        <f>_xlfn.TEXTBEFORE(ENZLOAD[[#This Row],[ENZLOAD (from enz_from_proteome)]]," ")</f>
        <v>ENZSYN-rt20063076</v>
      </c>
      <c r="C2905" s="1">
        <f>_xlfn.NUMBERVALUE(_xlfn.TEXTAFTER(ENZLOAD[[#This Row],[ENZLOAD (from enz_from_proteome)]]," ",-1))</f>
        <v>6.8586310660999995E-7</v>
      </c>
    </row>
    <row r="2906" spans="1:3">
      <c r="A2906" s="1" t="s">
        <v>15822</v>
      </c>
      <c r="B2906" s="1" t="str">
        <f>_xlfn.TEXTBEFORE(ENZLOAD[[#This Row],[ENZLOAD (from enz_from_proteome)]]," ")</f>
        <v>ENZSYN-rt2023</v>
      </c>
      <c r="C2906" s="1">
        <f>_xlfn.NUMBERVALUE(_xlfn.TEXTAFTER(ENZLOAD[[#This Row],[ENZLOAD (from enz_from_proteome)]]," ",-1))</f>
        <v>0</v>
      </c>
    </row>
    <row r="2907" spans="1:3">
      <c r="A2907" s="1" t="s">
        <v>15823</v>
      </c>
      <c r="B2907" s="1" t="str">
        <f>_xlfn.TEXTBEFORE(ENZLOAD[[#This Row],[ENZLOAD (from enz_from_proteome)]]," ")</f>
        <v>ENZSYN-rt2040</v>
      </c>
      <c r="C2907" s="1">
        <f>_xlfn.NUMBERVALUE(_xlfn.TEXTAFTER(ENZLOAD[[#This Row],[ENZLOAD (from enz_from_proteome)]]," ",-1))</f>
        <v>2.8996395297999999E-7</v>
      </c>
    </row>
    <row r="2908" spans="1:3">
      <c r="A2908" s="1" t="s">
        <v>15824</v>
      </c>
      <c r="B2908" s="1" t="str">
        <f>_xlfn.TEXTBEFORE(ENZLOAD[[#This Row],[ENZLOAD (from enz_from_proteome)]]," ")</f>
        <v>ENZSYN-rt2053</v>
      </c>
      <c r="C2908" s="1">
        <f>_xlfn.NUMBERVALUE(_xlfn.TEXTAFTER(ENZLOAD[[#This Row],[ENZLOAD (from enz_from_proteome)]]," ",-1))</f>
        <v>2.0319485539999998E-8</v>
      </c>
    </row>
    <row r="2909" spans="1:3">
      <c r="A2909" s="1" t="s">
        <v>15825</v>
      </c>
      <c r="B2909" s="1" t="str">
        <f>_xlfn.TEXTBEFORE(ENZLOAD[[#This Row],[ENZLOAD (from enz_from_proteome)]]," ")</f>
        <v>ENZSYN-rt2059_l</v>
      </c>
      <c r="C2909" s="1">
        <f>_xlfn.NUMBERVALUE(_xlfn.TEXTAFTER(ENZLOAD[[#This Row],[ENZLOAD (from enz_from_proteome)]]," ",-1))</f>
        <v>7.9682333110000002E-8</v>
      </c>
    </row>
    <row r="2910" spans="1:3">
      <c r="A2910" s="1" t="s">
        <v>15826</v>
      </c>
      <c r="B2910" s="1" t="str">
        <f>_xlfn.TEXTBEFORE(ENZLOAD[[#This Row],[ENZLOAD (from enz_from_proteome)]]," ")</f>
        <v>ENZSYN-rt2059_rm</v>
      </c>
      <c r="C2910" s="1">
        <f>_xlfn.NUMBERVALUE(_xlfn.TEXTAFTER(ENZLOAD[[#This Row],[ENZLOAD (from enz_from_proteome)]]," ",-1))</f>
        <v>7.9682333110000002E-8</v>
      </c>
    </row>
    <row r="2911" spans="1:3">
      <c r="A2911" s="1" t="s">
        <v>15827</v>
      </c>
      <c r="B2911" s="1" t="str">
        <f>_xlfn.TEXTBEFORE(ENZLOAD[[#This Row],[ENZLOAD (from enz_from_proteome)]]," ")</f>
        <v>ENZSYN-rt2060</v>
      </c>
      <c r="C2911" s="1">
        <f>_xlfn.NUMBERVALUE(_xlfn.TEXTAFTER(ENZLOAD[[#This Row],[ENZLOAD (from enz_from_proteome)]]," ",-1))</f>
        <v>6.7008158606899996E-6</v>
      </c>
    </row>
    <row r="2912" spans="1:3">
      <c r="A2912" s="1" t="s">
        <v>15828</v>
      </c>
      <c r="B2912" s="1" t="str">
        <f>_xlfn.TEXTBEFORE(ENZLOAD[[#This Row],[ENZLOAD (from enz_from_proteome)]]," ")</f>
        <v>ENZSYN-rt2062_c</v>
      </c>
      <c r="C2912" s="1">
        <f>_xlfn.NUMBERVALUE(_xlfn.TEXTAFTER(ENZLOAD[[#This Row],[ENZLOAD (from enz_from_proteome)]]," ",-1))</f>
        <v>2.6267009260000002E-8</v>
      </c>
    </row>
    <row r="2913" spans="1:3">
      <c r="A2913" s="1" t="s">
        <v>15829</v>
      </c>
      <c r="B2913" s="1" t="str">
        <f>_xlfn.TEXTBEFORE(ENZLOAD[[#This Row],[ENZLOAD (from enz_from_proteome)]]," ")</f>
        <v>ENZSYN-rt2062_n</v>
      </c>
      <c r="C2913" s="1">
        <f>_xlfn.NUMBERVALUE(_xlfn.TEXTAFTER(ENZLOAD[[#This Row],[ENZLOAD (from enz_from_proteome)]]," ",-1))</f>
        <v>2.6267009260000002E-8</v>
      </c>
    </row>
    <row r="2914" spans="1:3">
      <c r="A2914" s="1" t="s">
        <v>15830</v>
      </c>
      <c r="B2914" s="1" t="str">
        <f>_xlfn.TEXTBEFORE(ENZLOAD[[#This Row],[ENZLOAD (from enz_from_proteome)]]," ")</f>
        <v>ENZSYN-rt2087</v>
      </c>
      <c r="C2914" s="1">
        <f>_xlfn.NUMBERVALUE(_xlfn.TEXTAFTER(ENZLOAD[[#This Row],[ENZLOAD (from enz_from_proteome)]]," ",-1))</f>
        <v>0</v>
      </c>
    </row>
    <row r="2915" spans="1:3">
      <c r="A2915" s="1" t="s">
        <v>15831</v>
      </c>
      <c r="B2915" s="1" t="str">
        <f>_xlfn.TEXTBEFORE(ENZLOAD[[#This Row],[ENZLOAD (from enz_from_proteome)]]," ")</f>
        <v>ENZSYN-rt2092</v>
      </c>
      <c r="C2915" s="1">
        <f>_xlfn.NUMBERVALUE(_xlfn.TEXTAFTER(ENZLOAD[[#This Row],[ENZLOAD (from enz_from_proteome)]]," ",-1))</f>
        <v>0</v>
      </c>
    </row>
    <row r="2916" spans="1:3">
      <c r="A2916" s="1" t="s">
        <v>15832</v>
      </c>
      <c r="B2916" s="1" t="str">
        <f>_xlfn.TEXTBEFORE(ENZLOAD[[#This Row],[ENZLOAD (from enz_from_proteome)]]," ")</f>
        <v>ENZSYN-rt2093</v>
      </c>
      <c r="C2916" s="1">
        <f>_xlfn.NUMBERVALUE(_xlfn.TEXTAFTER(ENZLOAD[[#This Row],[ENZLOAD (from enz_from_proteome)]]," ",-1))</f>
        <v>7.3196642880000001E-8</v>
      </c>
    </row>
    <row r="2917" spans="1:3">
      <c r="A2917" s="1" t="s">
        <v>15833</v>
      </c>
      <c r="B2917" s="1" t="str">
        <f>_xlfn.TEXTBEFORE(ENZLOAD[[#This Row],[ENZLOAD (from enz_from_proteome)]]," ")</f>
        <v>ENZSYN-rt2101_c</v>
      </c>
      <c r="C2917" s="1">
        <f>_xlfn.NUMBERVALUE(_xlfn.TEXTAFTER(ENZLOAD[[#This Row],[ENZLOAD (from enz_from_proteome)]]," ",-1))</f>
        <v>1.270157205E-8</v>
      </c>
    </row>
    <row r="2918" spans="1:3">
      <c r="A2918" s="1" t="s">
        <v>15834</v>
      </c>
      <c r="B2918" s="1" t="str">
        <f>_xlfn.TEXTBEFORE(ENZLOAD[[#This Row],[ENZLOAD (from enz_from_proteome)]]," ")</f>
        <v>ENZSYN-rt2101_e</v>
      </c>
      <c r="C2918" s="1">
        <f>_xlfn.NUMBERVALUE(_xlfn.TEXTAFTER(ENZLOAD[[#This Row],[ENZLOAD (from enz_from_proteome)]]," ",-1))</f>
        <v>1.270157205E-8</v>
      </c>
    </row>
    <row r="2919" spans="1:3">
      <c r="A2919" s="1" t="s">
        <v>15835</v>
      </c>
      <c r="B2919" s="1" t="str">
        <f>_xlfn.TEXTBEFORE(ENZLOAD[[#This Row],[ENZLOAD (from enz_from_proteome)]]," ")</f>
        <v>ENZSYN-rt2107</v>
      </c>
      <c r="C2919" s="1">
        <f>_xlfn.NUMBERVALUE(_xlfn.TEXTAFTER(ENZLOAD[[#This Row],[ENZLOAD (from enz_from_proteome)]]," ",-1))</f>
        <v>3.8506537574000001E-7</v>
      </c>
    </row>
    <row r="2920" spans="1:3">
      <c r="A2920" s="1" t="s">
        <v>15836</v>
      </c>
      <c r="B2920" s="1" t="str">
        <f>_xlfn.TEXTBEFORE(ENZLOAD[[#This Row],[ENZLOAD (from enz_from_proteome)]]," ")</f>
        <v>ENZSYN-rt2116</v>
      </c>
      <c r="C2920" s="1">
        <f>_xlfn.NUMBERVALUE(_xlfn.TEXTAFTER(ENZLOAD[[#This Row],[ENZLOAD (from enz_from_proteome)]]," ",-1))</f>
        <v>9.7355319700000005E-9</v>
      </c>
    </row>
    <row r="2921" spans="1:3">
      <c r="A2921" s="1" t="s">
        <v>15837</v>
      </c>
      <c r="B2921" s="1" t="str">
        <f>_xlfn.TEXTBEFORE(ENZLOAD[[#This Row],[ENZLOAD (from enz_from_proteome)]]," ")</f>
        <v>ENZSYN-rt2122</v>
      </c>
      <c r="C2921" s="1">
        <f>_xlfn.NUMBERVALUE(_xlfn.TEXTAFTER(ENZLOAD[[#This Row],[ENZLOAD (from enz_from_proteome)]]," ",-1))</f>
        <v>0</v>
      </c>
    </row>
    <row r="2922" spans="1:3">
      <c r="A2922" s="1" t="s">
        <v>15838</v>
      </c>
      <c r="B2922" s="1" t="str">
        <f>_xlfn.TEXTBEFORE(ENZLOAD[[#This Row],[ENZLOAD (from enz_from_proteome)]]," ")</f>
        <v>ENZSYN-rt2136</v>
      </c>
      <c r="C2922" s="1">
        <f>_xlfn.NUMBERVALUE(_xlfn.TEXTAFTER(ENZLOAD[[#This Row],[ENZLOAD (from enz_from_proteome)]]," ",-1))</f>
        <v>2.4393744950000001E-7</v>
      </c>
    </row>
    <row r="2923" spans="1:3">
      <c r="A2923" s="1" t="s">
        <v>15839</v>
      </c>
      <c r="B2923" s="1" t="str">
        <f>_xlfn.TEXTBEFORE(ENZLOAD[[#This Row],[ENZLOAD (from enz_from_proteome)]]," ")</f>
        <v>ENZSYN-rt2146</v>
      </c>
      <c r="C2923" s="1">
        <f>_xlfn.NUMBERVALUE(_xlfn.TEXTAFTER(ENZLOAD[[#This Row],[ENZLOAD (from enz_from_proteome)]]," ",-1))</f>
        <v>4.0930061585E-7</v>
      </c>
    </row>
    <row r="2924" spans="1:3">
      <c r="A2924" s="1" t="s">
        <v>15840</v>
      </c>
      <c r="B2924" s="1" t="str">
        <f>_xlfn.TEXTBEFORE(ENZLOAD[[#This Row],[ENZLOAD (from enz_from_proteome)]]," ")</f>
        <v>ENZSYN-rt2147</v>
      </c>
      <c r="C2924" s="1">
        <f>_xlfn.NUMBERVALUE(_xlfn.TEXTAFTER(ENZLOAD[[#This Row],[ENZLOAD (from enz_from_proteome)]]," ",-1))</f>
        <v>0</v>
      </c>
    </row>
    <row r="2925" spans="1:3">
      <c r="A2925" s="1" t="s">
        <v>15841</v>
      </c>
      <c r="B2925" s="1" t="str">
        <f>_xlfn.TEXTBEFORE(ENZLOAD[[#This Row],[ENZLOAD (from enz_from_proteome)]]," ")</f>
        <v>ENZSYN-rt2172</v>
      </c>
      <c r="C2925" s="1">
        <f>_xlfn.NUMBERVALUE(_xlfn.TEXTAFTER(ENZLOAD[[#This Row],[ENZLOAD (from enz_from_proteome)]]," ",-1))</f>
        <v>1.08276710851E-6</v>
      </c>
    </row>
    <row r="2926" spans="1:3">
      <c r="A2926" s="1" t="s">
        <v>15842</v>
      </c>
      <c r="B2926" s="1" t="str">
        <f>_xlfn.TEXTBEFORE(ENZLOAD[[#This Row],[ENZLOAD (from enz_from_proteome)]]," ")</f>
        <v>ENZSYN-rt2181</v>
      </c>
      <c r="C2926" s="1">
        <f>_xlfn.NUMBERVALUE(_xlfn.TEXTAFTER(ENZLOAD[[#This Row],[ENZLOAD (from enz_from_proteome)]]," ",-1))</f>
        <v>0</v>
      </c>
    </row>
    <row r="2927" spans="1:3">
      <c r="A2927" s="1" t="s">
        <v>15843</v>
      </c>
      <c r="B2927" s="1" t="str">
        <f>_xlfn.TEXTBEFORE(ENZLOAD[[#This Row],[ENZLOAD (from enz_from_proteome)]]," ")</f>
        <v>ENZSYN-rt2183</v>
      </c>
      <c r="C2927" s="1">
        <f>_xlfn.NUMBERVALUE(_xlfn.TEXTAFTER(ENZLOAD[[#This Row],[ENZLOAD (from enz_from_proteome)]]," ",-1))</f>
        <v>5.4379037369000003E-7</v>
      </c>
    </row>
    <row r="2928" spans="1:3">
      <c r="A2928" s="1" t="s">
        <v>15844</v>
      </c>
      <c r="B2928" s="1" t="str">
        <f>_xlfn.TEXTBEFORE(ENZLOAD[[#This Row],[ENZLOAD (from enz_from_proteome)]]," ")</f>
        <v>ENZSYN-rt2190</v>
      </c>
      <c r="C2928" s="1">
        <f>_xlfn.NUMBERVALUE(_xlfn.TEXTAFTER(ENZLOAD[[#This Row],[ENZLOAD (from enz_from_proteome)]]," ",-1))</f>
        <v>2.1058805706E-7</v>
      </c>
    </row>
    <row r="2929" spans="1:3">
      <c r="A2929" s="1" t="s">
        <v>15845</v>
      </c>
      <c r="B2929" s="1" t="str">
        <f>_xlfn.TEXTBEFORE(ENZLOAD[[#This Row],[ENZLOAD (from enz_from_proteome)]]," ")</f>
        <v>ENZSYN-rt2202</v>
      </c>
      <c r="C2929" s="1">
        <f>_xlfn.NUMBERVALUE(_xlfn.TEXTAFTER(ENZLOAD[[#This Row],[ENZLOAD (from enz_from_proteome)]]," ",-1))</f>
        <v>3.7215029072999999E-7</v>
      </c>
    </row>
    <row r="2930" spans="1:3">
      <c r="A2930" s="1" t="s">
        <v>15846</v>
      </c>
      <c r="B2930" s="1" t="str">
        <f>_xlfn.TEXTBEFORE(ENZLOAD[[#This Row],[ENZLOAD (from enz_from_proteome)]]," ")</f>
        <v>ENZSYN-rt2204</v>
      </c>
      <c r="C2930" s="1">
        <f>_xlfn.NUMBERVALUE(_xlfn.TEXTAFTER(ENZLOAD[[#This Row],[ENZLOAD (from enz_from_proteome)]]," ",-1))</f>
        <v>2.5097503399999998E-9</v>
      </c>
    </row>
    <row r="2931" spans="1:3">
      <c r="A2931" s="1" t="s">
        <v>15847</v>
      </c>
      <c r="B2931" s="1" t="str">
        <f>_xlfn.TEXTBEFORE(ENZLOAD[[#This Row],[ENZLOAD (from enz_from_proteome)]]," ")</f>
        <v>ENZSYN-rt2220</v>
      </c>
      <c r="C2931" s="1">
        <f>_xlfn.NUMBERVALUE(_xlfn.TEXTAFTER(ENZLOAD[[#This Row],[ENZLOAD (from enz_from_proteome)]]," ",-1))</f>
        <v>1.4552276251999999E-7</v>
      </c>
    </row>
    <row r="2932" spans="1:3">
      <c r="A2932" s="1" t="s">
        <v>15848</v>
      </c>
      <c r="B2932" s="1" t="str">
        <f>_xlfn.TEXTBEFORE(ENZLOAD[[#This Row],[ENZLOAD (from enz_from_proteome)]]," ")</f>
        <v>ENZSYN-rt2224</v>
      </c>
      <c r="C2932" s="1">
        <f>_xlfn.NUMBERVALUE(_xlfn.TEXTAFTER(ENZLOAD[[#This Row],[ENZLOAD (from enz_from_proteome)]]," ",-1))</f>
        <v>2.9832078875000002E-7</v>
      </c>
    </row>
    <row r="2933" spans="1:3">
      <c r="A2933" s="1" t="s">
        <v>15849</v>
      </c>
      <c r="B2933" s="1" t="str">
        <f>_xlfn.TEXTBEFORE(ENZLOAD[[#This Row],[ENZLOAD (from enz_from_proteome)]]," ")</f>
        <v>ENZSYN-rt2234_c</v>
      </c>
      <c r="C2933" s="1">
        <f>_xlfn.NUMBERVALUE(_xlfn.TEXTAFTER(ENZLOAD[[#This Row],[ENZLOAD (from enz_from_proteome)]]," ",-1))</f>
        <v>1.80298167732E-6</v>
      </c>
    </row>
    <row r="2934" spans="1:3">
      <c r="A2934" s="1" t="s">
        <v>15850</v>
      </c>
      <c r="B2934" s="1" t="str">
        <f>_xlfn.TEXTBEFORE(ENZLOAD[[#This Row],[ENZLOAD (from enz_from_proteome)]]," ")</f>
        <v>ENZSYN-rt2234_m</v>
      </c>
      <c r="C2934" s="1">
        <f>_xlfn.NUMBERVALUE(_xlfn.TEXTAFTER(ENZLOAD[[#This Row],[ENZLOAD (from enz_from_proteome)]]," ",-1))</f>
        <v>1.80298167732E-6</v>
      </c>
    </row>
    <row r="2935" spans="1:3">
      <c r="A2935" s="1" t="s">
        <v>15851</v>
      </c>
      <c r="B2935" s="1" t="str">
        <f>_xlfn.TEXTBEFORE(ENZLOAD[[#This Row],[ENZLOAD (from enz_from_proteome)]]," ")</f>
        <v>ENZSYN-rt2239</v>
      </c>
      <c r="C2935" s="1">
        <f>_xlfn.NUMBERVALUE(_xlfn.TEXTAFTER(ENZLOAD[[#This Row],[ENZLOAD (from enz_from_proteome)]]," ",-1))</f>
        <v>2.2007092700000001E-7</v>
      </c>
    </row>
    <row r="2936" spans="1:3">
      <c r="A2936" s="1" t="s">
        <v>15852</v>
      </c>
      <c r="B2936" s="1" t="str">
        <f>_xlfn.TEXTBEFORE(ENZLOAD[[#This Row],[ENZLOAD (from enz_from_proteome)]]," ")</f>
        <v>ENZSYN-rt2245</v>
      </c>
      <c r="C2936" s="1">
        <f>_xlfn.NUMBERVALUE(_xlfn.TEXTAFTER(ENZLOAD[[#This Row],[ENZLOAD (from enz_from_proteome)]]," ",-1))</f>
        <v>8.2498821339299997E-6</v>
      </c>
    </row>
    <row r="2937" spans="1:3">
      <c r="A2937" s="1" t="s">
        <v>15853</v>
      </c>
      <c r="B2937" s="1" t="str">
        <f>_xlfn.TEXTBEFORE(ENZLOAD[[#This Row],[ENZLOAD (from enz_from_proteome)]]," ")</f>
        <v>ENZSYN-rt2246</v>
      </c>
      <c r="C2937" s="1">
        <f>_xlfn.NUMBERVALUE(_xlfn.TEXTAFTER(ENZLOAD[[#This Row],[ENZLOAD (from enz_from_proteome)]]," ",-1))</f>
        <v>6.1703312662399997E-6</v>
      </c>
    </row>
    <row r="2938" spans="1:3">
      <c r="A2938" s="1" t="s">
        <v>15854</v>
      </c>
      <c r="B2938" s="1" t="str">
        <f>_xlfn.TEXTBEFORE(ENZLOAD[[#This Row],[ENZLOAD (from enz_from_proteome)]]," ")</f>
        <v>ENZSYN-rt2267</v>
      </c>
      <c r="C2938" s="1">
        <f>_xlfn.NUMBERVALUE(_xlfn.TEXTAFTER(ENZLOAD[[#This Row],[ENZLOAD (from enz_from_proteome)]]," ",-1))</f>
        <v>1.5879883257300001E-6</v>
      </c>
    </row>
    <row r="2939" spans="1:3">
      <c r="A2939" s="1" t="s">
        <v>15855</v>
      </c>
      <c r="B2939" s="1" t="str">
        <f>_xlfn.TEXTBEFORE(ENZLOAD[[#This Row],[ENZLOAD (from enz_from_proteome)]]," ")</f>
        <v>ENZSYN-rt2279</v>
      </c>
      <c r="C2939" s="1">
        <f>_xlfn.NUMBERVALUE(_xlfn.TEXTAFTER(ENZLOAD[[#This Row],[ENZLOAD (from enz_from_proteome)]]," ",-1))</f>
        <v>3.9213474505E-7</v>
      </c>
    </row>
    <row r="2940" spans="1:3">
      <c r="A2940" s="1" t="s">
        <v>15856</v>
      </c>
      <c r="B2940" s="1" t="str">
        <f>_xlfn.TEXTBEFORE(ENZLOAD[[#This Row],[ENZLOAD (from enz_from_proteome)]]," ")</f>
        <v>ENZSYN-rt2297_l</v>
      </c>
      <c r="C2940" s="1">
        <f>_xlfn.NUMBERVALUE(_xlfn.TEXTAFTER(ENZLOAD[[#This Row],[ENZLOAD (from enz_from_proteome)]]," ",-1))</f>
        <v>8.5704780800000005E-9</v>
      </c>
    </row>
    <row r="2941" spans="1:3">
      <c r="A2941" s="1" t="s">
        <v>15857</v>
      </c>
      <c r="B2941" s="1" t="str">
        <f>_xlfn.TEXTBEFORE(ENZLOAD[[#This Row],[ENZLOAD (from enz_from_proteome)]]," ")</f>
        <v>ENZSYN-rt2297_rm</v>
      </c>
      <c r="C2941" s="1">
        <f>_xlfn.NUMBERVALUE(_xlfn.TEXTAFTER(ENZLOAD[[#This Row],[ENZLOAD (from enz_from_proteome)]]," ",-1))</f>
        <v>8.5704780800000005E-9</v>
      </c>
    </row>
    <row r="2942" spans="1:3">
      <c r="A2942" s="1" t="s">
        <v>15858</v>
      </c>
      <c r="B2942" s="1" t="str">
        <f>_xlfn.TEXTBEFORE(ENZLOAD[[#This Row],[ENZLOAD (from enz_from_proteome)]]," ")</f>
        <v>ENZSYN-rt2305</v>
      </c>
      <c r="C2942" s="1">
        <f>_xlfn.NUMBERVALUE(_xlfn.TEXTAFTER(ENZLOAD[[#This Row],[ENZLOAD (from enz_from_proteome)]]," ",-1))</f>
        <v>2.5240290302199998E-6</v>
      </c>
    </row>
    <row r="2943" spans="1:3">
      <c r="A2943" s="1" t="s">
        <v>15859</v>
      </c>
      <c r="B2943" s="1" t="str">
        <f>_xlfn.TEXTBEFORE(ENZLOAD[[#This Row],[ENZLOAD (from enz_from_proteome)]]," ")</f>
        <v>ENZSYN-rt2309</v>
      </c>
      <c r="C2943" s="1">
        <f>_xlfn.NUMBERVALUE(_xlfn.TEXTAFTER(ENZLOAD[[#This Row],[ENZLOAD (from enz_from_proteome)]]," ",-1))</f>
        <v>3.7737909756999998E-7</v>
      </c>
    </row>
    <row r="2944" spans="1:3">
      <c r="A2944" s="1" t="s">
        <v>15860</v>
      </c>
      <c r="B2944" s="1" t="str">
        <f>_xlfn.TEXTBEFORE(ENZLOAD[[#This Row],[ENZLOAD (from enz_from_proteome)]]," ")</f>
        <v>ENZSYN-rt2312</v>
      </c>
      <c r="C2944" s="1">
        <f>_xlfn.NUMBERVALUE(_xlfn.TEXTAFTER(ENZLOAD[[#This Row],[ENZLOAD (from enz_from_proteome)]]," ",-1))</f>
        <v>1.4305660636999999E-7</v>
      </c>
    </row>
    <row r="2945" spans="1:3">
      <c r="A2945" s="1" t="s">
        <v>15861</v>
      </c>
      <c r="B2945" s="1" t="str">
        <f>_xlfn.TEXTBEFORE(ENZLOAD[[#This Row],[ENZLOAD (from enz_from_proteome)]]," ")</f>
        <v>ENZSYN-rt2336</v>
      </c>
      <c r="C2945" s="1">
        <f>_xlfn.NUMBERVALUE(_xlfn.TEXTAFTER(ENZLOAD[[#This Row],[ENZLOAD (from enz_from_proteome)]]," ",-1))</f>
        <v>1.9292446055999999E-7</v>
      </c>
    </row>
    <row r="2946" spans="1:3">
      <c r="A2946" s="1" t="s">
        <v>15862</v>
      </c>
      <c r="B2946" s="1" t="str">
        <f>_xlfn.TEXTBEFORE(ENZLOAD[[#This Row],[ENZLOAD (from enz_from_proteome)]]," ")</f>
        <v>ENZSYN-rt2348</v>
      </c>
      <c r="C2946" s="1">
        <f>_xlfn.NUMBERVALUE(_xlfn.TEXTAFTER(ENZLOAD[[#This Row],[ENZLOAD (from enz_from_proteome)]]," ",-1))</f>
        <v>1.3014491732399999E-6</v>
      </c>
    </row>
    <row r="2947" spans="1:3">
      <c r="A2947" s="1" t="s">
        <v>15863</v>
      </c>
      <c r="B2947" s="1" t="str">
        <f>_xlfn.TEXTBEFORE(ENZLOAD[[#This Row],[ENZLOAD (from enz_from_proteome)]]," ")</f>
        <v>ENZSYN-rt2354</v>
      </c>
      <c r="C2947" s="1">
        <f>_xlfn.NUMBERVALUE(_xlfn.TEXTAFTER(ENZLOAD[[#This Row],[ENZLOAD (from enz_from_proteome)]]," ",-1))</f>
        <v>3.464263395E-8</v>
      </c>
    </row>
    <row r="2948" spans="1:3">
      <c r="A2948" s="1" t="s">
        <v>15864</v>
      </c>
      <c r="B2948" s="1" t="str">
        <f>_xlfn.TEXTBEFORE(ENZLOAD[[#This Row],[ENZLOAD (from enz_from_proteome)]]," ")</f>
        <v>ENZSYN-rt2385</v>
      </c>
      <c r="C2948" s="1">
        <f>_xlfn.NUMBERVALUE(_xlfn.TEXTAFTER(ENZLOAD[[#This Row],[ENZLOAD (from enz_from_proteome)]]," ",-1))</f>
        <v>1.6486812284500001E-6</v>
      </c>
    </row>
    <row r="2949" spans="1:3">
      <c r="A2949" s="1" t="s">
        <v>15865</v>
      </c>
      <c r="B2949" s="1" t="str">
        <f>_xlfn.TEXTBEFORE(ENZLOAD[[#This Row],[ENZLOAD (from enz_from_proteome)]]," ")</f>
        <v>ENZSYN-rt2404</v>
      </c>
      <c r="C2949" s="1">
        <f>_xlfn.NUMBERVALUE(_xlfn.TEXTAFTER(ENZLOAD[[#This Row],[ENZLOAD (from enz_from_proteome)]]," ",-1))</f>
        <v>0</v>
      </c>
    </row>
    <row r="2950" spans="1:3">
      <c r="A2950" s="1" t="s">
        <v>15866</v>
      </c>
      <c r="B2950" s="1" t="str">
        <f>_xlfn.TEXTBEFORE(ENZLOAD[[#This Row],[ENZLOAD (from enz_from_proteome)]]," ")</f>
        <v>ENZSYN-rt2416</v>
      </c>
      <c r="C2950" s="1">
        <f>_xlfn.NUMBERVALUE(_xlfn.TEXTAFTER(ENZLOAD[[#This Row],[ENZLOAD (from enz_from_proteome)]]," ",-1))</f>
        <v>1.8383556899000001E-7</v>
      </c>
    </row>
    <row r="2951" spans="1:3">
      <c r="A2951" s="1" t="s">
        <v>15867</v>
      </c>
      <c r="B2951" s="1" t="str">
        <f>_xlfn.TEXTBEFORE(ENZLOAD[[#This Row],[ENZLOAD (from enz_from_proteome)]]," ")</f>
        <v>ENZSYN-rt2418</v>
      </c>
      <c r="C2951" s="1">
        <f>_xlfn.NUMBERVALUE(_xlfn.TEXTAFTER(ENZLOAD[[#This Row],[ENZLOAD (from enz_from_proteome)]]," ",-1))</f>
        <v>0</v>
      </c>
    </row>
    <row r="2952" spans="1:3">
      <c r="A2952" s="1" t="s">
        <v>15868</v>
      </c>
      <c r="B2952" s="1" t="str">
        <f>_xlfn.TEXTBEFORE(ENZLOAD[[#This Row],[ENZLOAD (from enz_from_proteome)]]," ")</f>
        <v>ENZSYN-rt2444</v>
      </c>
      <c r="C2952" s="1">
        <f>_xlfn.NUMBERVALUE(_xlfn.TEXTAFTER(ENZLOAD[[#This Row],[ENZLOAD (from enz_from_proteome)]]," ",-1))</f>
        <v>3.0690825137999999E-7</v>
      </c>
    </row>
    <row r="2953" spans="1:3">
      <c r="A2953" s="1" t="s">
        <v>15869</v>
      </c>
      <c r="B2953" s="1" t="str">
        <f>_xlfn.TEXTBEFORE(ENZLOAD[[#This Row],[ENZLOAD (from enz_from_proteome)]]," ")</f>
        <v>ENZSYN-rt2473</v>
      </c>
      <c r="C2953" s="1">
        <f>_xlfn.NUMBERVALUE(_xlfn.TEXTAFTER(ENZLOAD[[#This Row],[ENZLOAD (from enz_from_proteome)]]," ",-1))</f>
        <v>1.05328803616E-6</v>
      </c>
    </row>
    <row r="2954" spans="1:3">
      <c r="A2954" s="1" t="s">
        <v>15870</v>
      </c>
      <c r="B2954" s="1" t="str">
        <f>_xlfn.TEXTBEFORE(ENZLOAD[[#This Row],[ENZLOAD (from enz_from_proteome)]]," ")</f>
        <v>ENZSYN-rt2476</v>
      </c>
      <c r="C2954" s="1">
        <f>_xlfn.NUMBERVALUE(_xlfn.TEXTAFTER(ENZLOAD[[#This Row],[ENZLOAD (from enz_from_proteome)]]," ",-1))</f>
        <v>0</v>
      </c>
    </row>
    <row r="2955" spans="1:3">
      <c r="A2955" s="1" t="s">
        <v>15871</v>
      </c>
      <c r="B2955" s="1" t="str">
        <f>_xlfn.TEXTBEFORE(ENZLOAD[[#This Row],[ENZLOAD (from enz_from_proteome)]]," ")</f>
        <v>ENZSYN-rt2477</v>
      </c>
      <c r="C2955" s="1">
        <f>_xlfn.NUMBERVALUE(_xlfn.TEXTAFTER(ENZLOAD[[#This Row],[ENZLOAD (from enz_from_proteome)]]," ",-1))</f>
        <v>8.0004610449000001E-7</v>
      </c>
    </row>
    <row r="2956" spans="1:3">
      <c r="A2956" s="1" t="s">
        <v>15872</v>
      </c>
      <c r="B2956" s="1" t="str">
        <f>_xlfn.TEXTBEFORE(ENZLOAD[[#This Row],[ENZLOAD (from enz_from_proteome)]]," ")</f>
        <v>ENZSYN-rt2496</v>
      </c>
      <c r="C2956" s="1">
        <f>_xlfn.NUMBERVALUE(_xlfn.TEXTAFTER(ENZLOAD[[#This Row],[ENZLOAD (from enz_from_proteome)]]," ",-1))</f>
        <v>0</v>
      </c>
    </row>
    <row r="2957" spans="1:3">
      <c r="A2957" s="1" t="s">
        <v>15873</v>
      </c>
      <c r="B2957" s="1" t="str">
        <f>_xlfn.TEXTBEFORE(ENZLOAD[[#This Row],[ENZLOAD (from enz_from_proteome)]]," ")</f>
        <v>ENZSYN-rt2501</v>
      </c>
      <c r="C2957" s="1">
        <f>_xlfn.NUMBERVALUE(_xlfn.TEXTAFTER(ENZLOAD[[#This Row],[ENZLOAD (from enz_from_proteome)]]," ",-1))</f>
        <v>6.0954899489999993E-8</v>
      </c>
    </row>
    <row r="2958" spans="1:3">
      <c r="A2958" s="1" t="s">
        <v>15874</v>
      </c>
      <c r="B2958" s="1" t="str">
        <f>_xlfn.TEXTBEFORE(ENZLOAD[[#This Row],[ENZLOAD (from enz_from_proteome)]]," ")</f>
        <v>ENZSYN-rt2517_c</v>
      </c>
      <c r="C2958" s="1">
        <f>_xlfn.NUMBERVALUE(_xlfn.TEXTAFTER(ENZLOAD[[#This Row],[ENZLOAD (from enz_from_proteome)]]," ",-1))</f>
        <v>4.4209242570000002E-8</v>
      </c>
    </row>
    <row r="2959" spans="1:3">
      <c r="A2959" s="1" t="s">
        <v>15875</v>
      </c>
      <c r="B2959" s="1" t="str">
        <f>_xlfn.TEXTBEFORE(ENZLOAD[[#This Row],[ENZLOAD (from enz_from_proteome)]]," ")</f>
        <v>ENZSYN-rt2517_v</v>
      </c>
      <c r="C2959" s="1">
        <f>_xlfn.NUMBERVALUE(_xlfn.TEXTAFTER(ENZLOAD[[#This Row],[ENZLOAD (from enz_from_proteome)]]," ",-1))</f>
        <v>4.4209242570000002E-8</v>
      </c>
    </row>
    <row r="2960" spans="1:3">
      <c r="A2960" s="1" t="s">
        <v>15876</v>
      </c>
      <c r="B2960" s="1" t="str">
        <f>_xlfn.TEXTBEFORE(ENZLOAD[[#This Row],[ENZLOAD (from enz_from_proteome)]]," ")</f>
        <v>ENZSYN-rt2528</v>
      </c>
      <c r="C2960" s="1">
        <f>_xlfn.NUMBERVALUE(_xlfn.TEXTAFTER(ENZLOAD[[#This Row],[ENZLOAD (from enz_from_proteome)]]," ",-1))</f>
        <v>0</v>
      </c>
    </row>
    <row r="2961" spans="1:3">
      <c r="A2961" s="1" t="s">
        <v>15877</v>
      </c>
      <c r="B2961" s="1" t="str">
        <f>_xlfn.TEXTBEFORE(ENZLOAD[[#This Row],[ENZLOAD (from enz_from_proteome)]]," ")</f>
        <v>ENZSYN-rt2529_gm</v>
      </c>
      <c r="C2961" s="1">
        <f>_xlfn.NUMBERVALUE(_xlfn.TEXTAFTER(ENZLOAD[[#This Row],[ENZLOAD (from enz_from_proteome)]]," ",-1))</f>
        <v>0</v>
      </c>
    </row>
    <row r="2962" spans="1:3">
      <c r="A2962" s="1" t="s">
        <v>15878</v>
      </c>
      <c r="B2962" s="1" t="str">
        <f>_xlfn.TEXTBEFORE(ENZLOAD[[#This Row],[ENZLOAD (from enz_from_proteome)]]," ")</f>
        <v>ENZSYN-rt2529_mm</v>
      </c>
      <c r="C2962" s="1">
        <f>_xlfn.NUMBERVALUE(_xlfn.TEXTAFTER(ENZLOAD[[#This Row],[ENZLOAD (from enz_from_proteome)]]," ",-1))</f>
        <v>0</v>
      </c>
    </row>
    <row r="2963" spans="1:3">
      <c r="A2963" s="1" t="s">
        <v>15879</v>
      </c>
      <c r="B2963" s="1" t="str">
        <f>_xlfn.TEXTBEFORE(ENZLOAD[[#This Row],[ENZLOAD (from enz_from_proteome)]]," ")</f>
        <v>ENZSYN-rt2529_vm</v>
      </c>
      <c r="C2963" s="1">
        <f>_xlfn.NUMBERVALUE(_xlfn.TEXTAFTER(ENZLOAD[[#This Row],[ENZLOAD (from enz_from_proteome)]]," ",-1))</f>
        <v>0</v>
      </c>
    </row>
    <row r="2964" spans="1:3">
      <c r="A2964" s="1" t="s">
        <v>15880</v>
      </c>
      <c r="B2964" s="1" t="str">
        <f>_xlfn.TEXTBEFORE(ENZLOAD[[#This Row],[ENZLOAD (from enz_from_proteome)]]," ")</f>
        <v>ENZSYN-rt2532</v>
      </c>
      <c r="C2964" s="1">
        <f>_xlfn.NUMBERVALUE(_xlfn.TEXTAFTER(ENZLOAD[[#This Row],[ENZLOAD (from enz_from_proteome)]]," ",-1))</f>
        <v>1.2820015973000001E-7</v>
      </c>
    </row>
    <row r="2965" spans="1:3">
      <c r="A2965" s="1" t="s">
        <v>15881</v>
      </c>
      <c r="B2965" s="1" t="str">
        <f>_xlfn.TEXTBEFORE(ENZLOAD[[#This Row],[ENZLOAD (from enz_from_proteome)]]," ")</f>
        <v>ENZSYN-rt2544</v>
      </c>
      <c r="C2965" s="1">
        <f>_xlfn.NUMBERVALUE(_xlfn.TEXTAFTER(ENZLOAD[[#This Row],[ENZLOAD (from enz_from_proteome)]]," ",-1))</f>
        <v>2.24299842E-7</v>
      </c>
    </row>
    <row r="2966" spans="1:3">
      <c r="A2966" s="1" t="s">
        <v>15882</v>
      </c>
      <c r="B2966" s="1" t="str">
        <f>_xlfn.TEXTBEFORE(ENZLOAD[[#This Row],[ENZLOAD (from enz_from_proteome)]]," ")</f>
        <v>ENZSYN-rt2557</v>
      </c>
      <c r="C2966" s="1">
        <f>_xlfn.NUMBERVALUE(_xlfn.TEXTAFTER(ENZLOAD[[#This Row],[ENZLOAD (from enz_from_proteome)]]," ",-1))</f>
        <v>0</v>
      </c>
    </row>
    <row r="2967" spans="1:3">
      <c r="A2967" s="1" t="s">
        <v>15883</v>
      </c>
      <c r="B2967" s="1" t="str">
        <f>_xlfn.TEXTBEFORE(ENZLOAD[[#This Row],[ENZLOAD (from enz_from_proteome)]]," ")</f>
        <v>ENZSYN-rt2565</v>
      </c>
      <c r="C2967" s="1">
        <f>_xlfn.NUMBERVALUE(_xlfn.TEXTAFTER(ENZLOAD[[#This Row],[ENZLOAD (from enz_from_proteome)]]," ",-1))</f>
        <v>0</v>
      </c>
    </row>
    <row r="2968" spans="1:3">
      <c r="A2968" s="1" t="s">
        <v>15884</v>
      </c>
      <c r="B2968" s="1" t="str">
        <f>_xlfn.TEXTBEFORE(ENZLOAD[[#This Row],[ENZLOAD (from enz_from_proteome)]]," ")</f>
        <v>ENZSYN-rt2566</v>
      </c>
      <c r="C2968" s="1">
        <f>_xlfn.NUMBERVALUE(_xlfn.TEXTAFTER(ENZLOAD[[#This Row],[ENZLOAD (from enz_from_proteome)]]," ",-1))</f>
        <v>1.824464499E-8</v>
      </c>
    </row>
    <row r="2969" spans="1:3">
      <c r="A2969" s="1" t="s">
        <v>15885</v>
      </c>
      <c r="B2969" s="1" t="str">
        <f>_xlfn.TEXTBEFORE(ENZLOAD[[#This Row],[ENZLOAD (from enz_from_proteome)]]," ")</f>
        <v>ENZSYN-rt2569</v>
      </c>
      <c r="C2969" s="1">
        <f>_xlfn.NUMBERVALUE(_xlfn.TEXTAFTER(ENZLOAD[[#This Row],[ENZLOAD (from enz_from_proteome)]]," ",-1))</f>
        <v>1.4486246370899999E-6</v>
      </c>
    </row>
    <row r="2970" spans="1:3">
      <c r="A2970" s="1" t="s">
        <v>15886</v>
      </c>
      <c r="B2970" s="1" t="str">
        <f>_xlfn.TEXTBEFORE(ENZLOAD[[#This Row],[ENZLOAD (from enz_from_proteome)]]," ")</f>
        <v>ENZSYN-rt2573</v>
      </c>
      <c r="C2970" s="1">
        <f>_xlfn.NUMBERVALUE(_xlfn.TEXTAFTER(ENZLOAD[[#This Row],[ENZLOAD (from enz_from_proteome)]]," ",-1))</f>
        <v>7.8224707290000003E-8</v>
      </c>
    </row>
    <row r="2971" spans="1:3">
      <c r="A2971" s="1" t="s">
        <v>15887</v>
      </c>
      <c r="B2971" s="1" t="str">
        <f>_xlfn.TEXTBEFORE(ENZLOAD[[#This Row],[ENZLOAD (from enz_from_proteome)]]," ")</f>
        <v>ENZSYN-rt2574</v>
      </c>
      <c r="C2971" s="1">
        <f>_xlfn.NUMBERVALUE(_xlfn.TEXTAFTER(ENZLOAD[[#This Row],[ENZLOAD (from enz_from_proteome)]]," ",-1))</f>
        <v>9.27253278E-9</v>
      </c>
    </row>
    <row r="2972" spans="1:3">
      <c r="A2972" s="1" t="s">
        <v>15888</v>
      </c>
      <c r="B2972" s="1" t="str">
        <f>_xlfn.TEXTBEFORE(ENZLOAD[[#This Row],[ENZLOAD (from enz_from_proteome)]]," ")</f>
        <v>ENZSYN-rt2578</v>
      </c>
      <c r="C2972" s="1">
        <f>_xlfn.NUMBERVALUE(_xlfn.TEXTAFTER(ENZLOAD[[#This Row],[ENZLOAD (from enz_from_proteome)]]," ",-1))</f>
        <v>5.3019271120000002E-8</v>
      </c>
    </row>
    <row r="2973" spans="1:3">
      <c r="A2973" s="1" t="s">
        <v>15889</v>
      </c>
      <c r="B2973" s="1" t="str">
        <f>_xlfn.TEXTBEFORE(ENZLOAD[[#This Row],[ENZLOAD (from enz_from_proteome)]]," ")</f>
        <v>ENZSYN-rt2593</v>
      </c>
      <c r="C2973" s="1">
        <f>_xlfn.NUMBERVALUE(_xlfn.TEXTAFTER(ENZLOAD[[#This Row],[ENZLOAD (from enz_from_proteome)]]," ",-1))</f>
        <v>3.2585568697E-7</v>
      </c>
    </row>
    <row r="2974" spans="1:3">
      <c r="A2974" s="1" t="s">
        <v>15890</v>
      </c>
      <c r="B2974" s="1" t="str">
        <f>_xlfn.TEXTBEFORE(ENZLOAD[[#This Row],[ENZLOAD (from enz_from_proteome)]]," ")</f>
        <v>ENZSYN-rt2613</v>
      </c>
      <c r="C2974" s="1">
        <f>_xlfn.NUMBERVALUE(_xlfn.TEXTAFTER(ENZLOAD[[#This Row],[ENZLOAD (from enz_from_proteome)]]," ",-1))</f>
        <v>1.37691792162E-6</v>
      </c>
    </row>
    <row r="2975" spans="1:3">
      <c r="A2975" s="1" t="s">
        <v>15891</v>
      </c>
      <c r="B2975" s="1" t="str">
        <f>_xlfn.TEXTBEFORE(ENZLOAD[[#This Row],[ENZLOAD (from enz_from_proteome)]]," ")</f>
        <v>ENZSYN-rt2621</v>
      </c>
      <c r="C2975" s="1">
        <f>_xlfn.NUMBERVALUE(_xlfn.TEXTAFTER(ENZLOAD[[#This Row],[ENZLOAD (from enz_from_proteome)]]," ",-1))</f>
        <v>3.8622230175599997E-6</v>
      </c>
    </row>
    <row r="2976" spans="1:3">
      <c r="A2976" s="1" t="s">
        <v>15892</v>
      </c>
      <c r="B2976" s="1" t="str">
        <f>_xlfn.TEXTBEFORE(ENZLOAD[[#This Row],[ENZLOAD (from enz_from_proteome)]]," ")</f>
        <v>ENZSYN-rt2643_c</v>
      </c>
      <c r="C2976" s="1">
        <f>_xlfn.NUMBERVALUE(_xlfn.TEXTAFTER(ENZLOAD[[#This Row],[ENZLOAD (from enz_from_proteome)]]," ",-1))</f>
        <v>2.7088237925999999E-7</v>
      </c>
    </row>
    <row r="2977" spans="1:3">
      <c r="A2977" s="1" t="s">
        <v>15893</v>
      </c>
      <c r="B2977" s="1" t="str">
        <f>_xlfn.TEXTBEFORE(ENZLOAD[[#This Row],[ENZLOAD (from enz_from_proteome)]]," ")</f>
        <v>ENZSYN-rt2643_n</v>
      </c>
      <c r="C2977" s="1">
        <f>_xlfn.NUMBERVALUE(_xlfn.TEXTAFTER(ENZLOAD[[#This Row],[ENZLOAD (from enz_from_proteome)]]," ",-1))</f>
        <v>2.7088237925999999E-7</v>
      </c>
    </row>
    <row r="2978" spans="1:3">
      <c r="A2978" s="1" t="s">
        <v>15894</v>
      </c>
      <c r="B2978" s="1" t="str">
        <f>_xlfn.TEXTBEFORE(ENZLOAD[[#This Row],[ENZLOAD (from enz_from_proteome)]]," ")</f>
        <v>ENZSYN-rt2649_e</v>
      </c>
      <c r="C2978" s="1">
        <f>_xlfn.NUMBERVALUE(_xlfn.TEXTAFTER(ENZLOAD[[#This Row],[ENZLOAD (from enz_from_proteome)]]," ",-1))</f>
        <v>9.8219857999999903E-10</v>
      </c>
    </row>
    <row r="2979" spans="1:3">
      <c r="A2979" s="1" t="s">
        <v>15895</v>
      </c>
      <c r="B2979" s="1" t="str">
        <f>_xlfn.TEXTBEFORE(ENZLOAD[[#This Row],[ENZLOAD (from enz_from_proteome)]]," ")</f>
        <v>ENZSYN-rt2649_v</v>
      </c>
      <c r="C2979" s="1">
        <f>_xlfn.NUMBERVALUE(_xlfn.TEXTAFTER(ENZLOAD[[#This Row],[ENZLOAD (from enz_from_proteome)]]," ",-1))</f>
        <v>9.8219857999999903E-10</v>
      </c>
    </row>
    <row r="2980" spans="1:3">
      <c r="A2980" s="1" t="s">
        <v>15896</v>
      </c>
      <c r="B2980" s="1" t="str">
        <f>_xlfn.TEXTBEFORE(ENZLOAD[[#This Row],[ENZLOAD (from enz_from_proteome)]]," ")</f>
        <v>ENZSYN-rt2654</v>
      </c>
      <c r="C2980" s="1">
        <f>_xlfn.NUMBERVALUE(_xlfn.TEXTAFTER(ENZLOAD[[#This Row],[ENZLOAD (from enz_from_proteome)]]," ",-1))</f>
        <v>1.6127926930000001E-7</v>
      </c>
    </row>
    <row r="2981" spans="1:3">
      <c r="A2981" s="1" t="s">
        <v>15897</v>
      </c>
      <c r="B2981" s="1" t="str">
        <f>_xlfn.TEXTBEFORE(ENZLOAD[[#This Row],[ENZLOAD (from enz_from_proteome)]]," ")</f>
        <v>ENZSYN-rt2671</v>
      </c>
      <c r="C2981" s="1">
        <f>_xlfn.NUMBERVALUE(_xlfn.TEXTAFTER(ENZLOAD[[#This Row],[ENZLOAD (from enz_from_proteome)]]," ",-1))</f>
        <v>4.8805187718999898E-7</v>
      </c>
    </row>
    <row r="2982" spans="1:3">
      <c r="A2982" s="1" t="s">
        <v>15898</v>
      </c>
      <c r="B2982" s="1" t="str">
        <f>_xlfn.TEXTBEFORE(ENZLOAD[[#This Row],[ENZLOAD (from enz_from_proteome)]]," ")</f>
        <v>ENZSYN-rt2682</v>
      </c>
      <c r="C2982" s="1">
        <f>_xlfn.NUMBERVALUE(_xlfn.TEXTAFTER(ENZLOAD[[#This Row],[ENZLOAD (from enz_from_proteome)]]," ",-1))</f>
        <v>1.4049749262000001E-7</v>
      </c>
    </row>
    <row r="2983" spans="1:3">
      <c r="A2983" s="1" t="s">
        <v>15899</v>
      </c>
      <c r="B2983" s="1" t="str">
        <f>_xlfn.TEXTBEFORE(ENZLOAD[[#This Row],[ENZLOAD (from enz_from_proteome)]]," ")</f>
        <v>ENZSYN-rt2689</v>
      </c>
      <c r="C2983" s="1">
        <f>_xlfn.NUMBERVALUE(_xlfn.TEXTAFTER(ENZLOAD[[#This Row],[ENZLOAD (from enz_from_proteome)]]," ",-1))</f>
        <v>0</v>
      </c>
    </row>
    <row r="2984" spans="1:3">
      <c r="A2984" s="1" t="s">
        <v>15900</v>
      </c>
      <c r="B2984" s="1" t="str">
        <f>_xlfn.TEXTBEFORE(ENZLOAD[[#This Row],[ENZLOAD (from enz_from_proteome)]]," ")</f>
        <v>ENZSYN-rt2707</v>
      </c>
      <c r="C2984" s="1">
        <f>_xlfn.NUMBERVALUE(_xlfn.TEXTAFTER(ENZLOAD[[#This Row],[ENZLOAD (from enz_from_proteome)]]," ",-1))</f>
        <v>1.67749182287E-6</v>
      </c>
    </row>
    <row r="2985" spans="1:3">
      <c r="A2985" s="1" t="s">
        <v>15901</v>
      </c>
      <c r="B2985" s="1" t="str">
        <f>_xlfn.TEXTBEFORE(ENZLOAD[[#This Row],[ENZLOAD (from enz_from_proteome)]]," ")</f>
        <v>ENZSYN-rt2726</v>
      </c>
      <c r="C2985" s="1">
        <f>_xlfn.NUMBERVALUE(_xlfn.TEXTAFTER(ENZLOAD[[#This Row],[ENZLOAD (from enz_from_proteome)]]," ",-1))</f>
        <v>1.5380206949999998E-8</v>
      </c>
    </row>
    <row r="2986" spans="1:3">
      <c r="A2986" s="1" t="s">
        <v>15902</v>
      </c>
      <c r="B2986" s="1" t="str">
        <f>_xlfn.TEXTBEFORE(ENZLOAD[[#This Row],[ENZLOAD (from enz_from_proteome)]]," ")</f>
        <v>ENZSYN-rt2735</v>
      </c>
      <c r="C2986" s="1">
        <f>_xlfn.NUMBERVALUE(_xlfn.TEXTAFTER(ENZLOAD[[#This Row],[ENZLOAD (from enz_from_proteome)]]," ",-1))</f>
        <v>0</v>
      </c>
    </row>
    <row r="2987" spans="1:3">
      <c r="A2987" s="1" t="s">
        <v>15903</v>
      </c>
      <c r="B2987" s="1" t="str">
        <f>_xlfn.TEXTBEFORE(ENZLOAD[[#This Row],[ENZLOAD (from enz_from_proteome)]]," ")</f>
        <v>ENZSYN-rt2739_e</v>
      </c>
      <c r="C2987" s="1">
        <f>_xlfn.NUMBERVALUE(_xlfn.TEXTAFTER(ENZLOAD[[#This Row],[ENZLOAD (from enz_from_proteome)]]," ",-1))</f>
        <v>0</v>
      </c>
    </row>
    <row r="2988" spans="1:3">
      <c r="A2988" s="1" t="s">
        <v>15904</v>
      </c>
      <c r="B2988" s="1" t="str">
        <f>_xlfn.TEXTBEFORE(ENZLOAD[[#This Row],[ENZLOAD (from enz_from_proteome)]]," ")</f>
        <v>ENZSYN-rt2739_v</v>
      </c>
      <c r="C2988" s="1">
        <f>_xlfn.NUMBERVALUE(_xlfn.TEXTAFTER(ENZLOAD[[#This Row],[ENZLOAD (from enz_from_proteome)]]," ",-1))</f>
        <v>0</v>
      </c>
    </row>
    <row r="2989" spans="1:3">
      <c r="A2989" s="1" t="s">
        <v>15905</v>
      </c>
      <c r="B2989" s="1" t="str">
        <f>_xlfn.TEXTBEFORE(ENZLOAD[[#This Row],[ENZLOAD (from enz_from_proteome)]]," ")</f>
        <v>ENZSYN-rt2746</v>
      </c>
      <c r="C2989" s="1">
        <f>_xlfn.NUMBERVALUE(_xlfn.TEXTAFTER(ENZLOAD[[#This Row],[ENZLOAD (from enz_from_proteome)]]," ",-1))</f>
        <v>3.534447867E-8</v>
      </c>
    </row>
    <row r="2990" spans="1:3">
      <c r="A2990" s="1" t="s">
        <v>15906</v>
      </c>
      <c r="B2990" s="1" t="str">
        <f>_xlfn.TEXTBEFORE(ENZLOAD[[#This Row],[ENZLOAD (from enz_from_proteome)]]," ")</f>
        <v>ENZSYN-rt2756_c</v>
      </c>
      <c r="C2990" s="1">
        <f>_xlfn.NUMBERVALUE(_xlfn.TEXTAFTER(ENZLOAD[[#This Row],[ENZLOAD (from enz_from_proteome)]]," ",-1))</f>
        <v>2.236997836E-7</v>
      </c>
    </row>
    <row r="2991" spans="1:3">
      <c r="A2991" s="1" t="s">
        <v>15907</v>
      </c>
      <c r="B2991" s="1" t="str">
        <f>_xlfn.TEXTBEFORE(ENZLOAD[[#This Row],[ENZLOAD (from enz_from_proteome)]]," ")</f>
        <v>ENZSYN-rt2756_m</v>
      </c>
      <c r="C2991" s="1">
        <f>_xlfn.NUMBERVALUE(_xlfn.TEXTAFTER(ENZLOAD[[#This Row],[ENZLOAD (from enz_from_proteome)]]," ",-1))</f>
        <v>2.236997836E-7</v>
      </c>
    </row>
    <row r="2992" spans="1:3">
      <c r="A2992" s="1" t="s">
        <v>15908</v>
      </c>
      <c r="B2992" s="1" t="str">
        <f>_xlfn.TEXTBEFORE(ENZLOAD[[#This Row],[ENZLOAD (from enz_from_proteome)]]," ")</f>
        <v>ENZSYN-rt2761</v>
      </c>
      <c r="C2992" s="1">
        <f>_xlfn.NUMBERVALUE(_xlfn.TEXTAFTER(ENZLOAD[[#This Row],[ENZLOAD (from enz_from_proteome)]]," ",-1))</f>
        <v>9.67205967433E-6</v>
      </c>
    </row>
    <row r="2993" spans="1:3">
      <c r="A2993" s="1" t="s">
        <v>15909</v>
      </c>
      <c r="B2993" s="1" t="str">
        <f>_xlfn.TEXTBEFORE(ENZLOAD[[#This Row],[ENZLOAD (from enz_from_proteome)]]," ")</f>
        <v>ENZSYN-rt2779</v>
      </c>
      <c r="C2993" s="1">
        <f>_xlfn.NUMBERVALUE(_xlfn.TEXTAFTER(ENZLOAD[[#This Row],[ENZLOAD (from enz_from_proteome)]]," ",-1))</f>
        <v>0</v>
      </c>
    </row>
    <row r="2994" spans="1:3">
      <c r="A2994" s="1" t="s">
        <v>15910</v>
      </c>
      <c r="B2994" s="1" t="str">
        <f>_xlfn.TEXTBEFORE(ENZLOAD[[#This Row],[ENZLOAD (from enz_from_proteome)]]," ")</f>
        <v>ENZSYN-rt2799_l</v>
      </c>
      <c r="C2994" s="1">
        <f>_xlfn.NUMBERVALUE(_xlfn.TEXTAFTER(ENZLOAD[[#This Row],[ENZLOAD (from enz_from_proteome)]]," ",-1))</f>
        <v>9.9231578609999898E-8</v>
      </c>
    </row>
    <row r="2995" spans="1:3">
      <c r="A2995" s="1" t="s">
        <v>15911</v>
      </c>
      <c r="B2995" s="1" t="str">
        <f>_xlfn.TEXTBEFORE(ENZLOAD[[#This Row],[ENZLOAD (from enz_from_proteome)]]," ")</f>
        <v>ENZSYN-rt2799_rm</v>
      </c>
      <c r="C2995" s="1">
        <f>_xlfn.NUMBERVALUE(_xlfn.TEXTAFTER(ENZLOAD[[#This Row],[ENZLOAD (from enz_from_proteome)]]," ",-1))</f>
        <v>9.9231578609999898E-8</v>
      </c>
    </row>
    <row r="2996" spans="1:3">
      <c r="A2996" s="1" t="s">
        <v>15912</v>
      </c>
      <c r="B2996" s="1" t="str">
        <f>_xlfn.TEXTBEFORE(ENZLOAD[[#This Row],[ENZLOAD (from enz_from_proteome)]]," ")</f>
        <v>ENZSYN-rt2810</v>
      </c>
      <c r="C2996" s="1">
        <f>_xlfn.NUMBERVALUE(_xlfn.TEXTAFTER(ENZLOAD[[#This Row],[ENZLOAD (from enz_from_proteome)]]," ",-1))</f>
        <v>1.2461423336659999E-5</v>
      </c>
    </row>
    <row r="2997" spans="1:3">
      <c r="A2997" s="1" t="s">
        <v>15913</v>
      </c>
      <c r="B2997" s="1" t="str">
        <f>_xlfn.TEXTBEFORE(ENZLOAD[[#This Row],[ENZLOAD (from enz_from_proteome)]]," ")</f>
        <v>ENZSYN-rt2815_c</v>
      </c>
      <c r="C2997" s="1">
        <f>_xlfn.NUMBERVALUE(_xlfn.TEXTAFTER(ENZLOAD[[#This Row],[ENZLOAD (from enz_from_proteome)]]," ",-1))</f>
        <v>8.2077371139999998E-8</v>
      </c>
    </row>
    <row r="2998" spans="1:3">
      <c r="A2998" s="1" t="s">
        <v>15914</v>
      </c>
      <c r="B2998" s="1" t="str">
        <f>_xlfn.TEXTBEFORE(ENZLOAD[[#This Row],[ENZLOAD (from enz_from_proteome)]]," ")</f>
        <v>ENZSYN-rt2833</v>
      </c>
      <c r="C2998" s="1">
        <f>_xlfn.NUMBERVALUE(_xlfn.TEXTAFTER(ENZLOAD[[#This Row],[ENZLOAD (from enz_from_proteome)]]," ",-1))</f>
        <v>2.8509298659999999E-8</v>
      </c>
    </row>
    <row r="2999" spans="1:3">
      <c r="A2999" s="1" t="s">
        <v>15915</v>
      </c>
      <c r="B2999" s="1" t="str">
        <f>_xlfn.TEXTBEFORE(ENZLOAD[[#This Row],[ENZLOAD (from enz_from_proteome)]]," ")</f>
        <v>ENZSYN-rt2834</v>
      </c>
      <c r="C2999" s="1">
        <f>_xlfn.NUMBERVALUE(_xlfn.TEXTAFTER(ENZLOAD[[#This Row],[ENZLOAD (from enz_from_proteome)]]," ",-1))</f>
        <v>1.9351463469999998E-8</v>
      </c>
    </row>
    <row r="3000" spans="1:3">
      <c r="A3000" s="1" t="s">
        <v>15916</v>
      </c>
      <c r="B3000" s="1" t="str">
        <f>_xlfn.TEXTBEFORE(ENZLOAD[[#This Row],[ENZLOAD (from enz_from_proteome)]]," ")</f>
        <v>ENZSYN-rt2835</v>
      </c>
      <c r="C3000" s="1">
        <f>_xlfn.NUMBERVALUE(_xlfn.TEXTAFTER(ENZLOAD[[#This Row],[ENZLOAD (from enz_from_proteome)]]," ",-1))</f>
        <v>3.8591144917999901E-7</v>
      </c>
    </row>
    <row r="3001" spans="1:3">
      <c r="A3001" s="1" t="s">
        <v>15917</v>
      </c>
      <c r="B3001" s="1" t="str">
        <f>_xlfn.TEXTBEFORE(ENZLOAD[[#This Row],[ENZLOAD (from enz_from_proteome)]]," ")</f>
        <v>ENZSYN-rt2839</v>
      </c>
      <c r="C3001" s="1">
        <f>_xlfn.NUMBERVALUE(_xlfn.TEXTAFTER(ENZLOAD[[#This Row],[ENZLOAD (from enz_from_proteome)]]," ",-1))</f>
        <v>1.61580948519999E-7</v>
      </c>
    </row>
    <row r="3002" spans="1:3">
      <c r="A3002" s="1" t="s">
        <v>15918</v>
      </c>
      <c r="B3002" s="1" t="str">
        <f>_xlfn.TEXTBEFORE(ENZLOAD[[#This Row],[ENZLOAD (from enz_from_proteome)]]," ")</f>
        <v>ENZSYN-rt2848</v>
      </c>
      <c r="C3002" s="1">
        <f>_xlfn.NUMBERVALUE(_xlfn.TEXTAFTER(ENZLOAD[[#This Row],[ENZLOAD (from enz_from_proteome)]]," ",-1))</f>
        <v>0</v>
      </c>
    </row>
    <row r="3003" spans="1:3">
      <c r="A3003" s="1" t="s">
        <v>15919</v>
      </c>
      <c r="B3003" s="1" t="str">
        <f>_xlfn.TEXTBEFORE(ENZLOAD[[#This Row],[ENZLOAD (from enz_from_proteome)]]," ")</f>
        <v>ENZSYN-rt2849</v>
      </c>
      <c r="C3003" s="1">
        <f>_xlfn.NUMBERVALUE(_xlfn.TEXTAFTER(ENZLOAD[[#This Row],[ENZLOAD (from enz_from_proteome)]]," ",-1))</f>
        <v>2.9416630698000001E-7</v>
      </c>
    </row>
    <row r="3004" spans="1:3">
      <c r="A3004" s="1" t="s">
        <v>15920</v>
      </c>
      <c r="B3004" s="1" t="str">
        <f>_xlfn.TEXTBEFORE(ENZLOAD[[#This Row],[ENZLOAD (from enz_from_proteome)]]," ")</f>
        <v>ENZSYN-rt2880</v>
      </c>
      <c r="C3004" s="1">
        <f>_xlfn.NUMBERVALUE(_xlfn.TEXTAFTER(ENZLOAD[[#This Row],[ENZLOAD (from enz_from_proteome)]]," ",-1))</f>
        <v>5.9252862589999899E-7</v>
      </c>
    </row>
    <row r="3005" spans="1:3">
      <c r="A3005" s="1" t="s">
        <v>15921</v>
      </c>
      <c r="B3005" s="1" t="str">
        <f>_xlfn.TEXTBEFORE(ENZLOAD[[#This Row],[ENZLOAD (from enz_from_proteome)]]," ")</f>
        <v>ENZSYN-rt2898</v>
      </c>
      <c r="C3005" s="1">
        <f>_xlfn.NUMBERVALUE(_xlfn.TEXTAFTER(ENZLOAD[[#This Row],[ENZLOAD (from enz_from_proteome)]]," ",-1))</f>
        <v>9.3088191200000008E-9</v>
      </c>
    </row>
    <row r="3006" spans="1:3">
      <c r="A3006" s="1" t="s">
        <v>15922</v>
      </c>
      <c r="B3006" s="1" t="str">
        <f>_xlfn.TEXTBEFORE(ENZLOAD[[#This Row],[ENZLOAD (from enz_from_proteome)]]," ")</f>
        <v>ENZSYN-rt2901</v>
      </c>
      <c r="C3006" s="1">
        <f>_xlfn.NUMBERVALUE(_xlfn.TEXTAFTER(ENZLOAD[[#This Row],[ENZLOAD (from enz_from_proteome)]]," ",-1))</f>
        <v>5.3999067649999999E-8</v>
      </c>
    </row>
    <row r="3007" spans="1:3">
      <c r="A3007" s="1" t="s">
        <v>15923</v>
      </c>
      <c r="B3007" s="1" t="str">
        <f>_xlfn.TEXTBEFORE(ENZLOAD[[#This Row],[ENZLOAD (from enz_from_proteome)]]," ")</f>
        <v>ENZSYN-rt2904</v>
      </c>
      <c r="C3007" s="1">
        <f>_xlfn.NUMBERVALUE(_xlfn.TEXTAFTER(ENZLOAD[[#This Row],[ENZLOAD (from enz_from_proteome)]]," ",-1))</f>
        <v>6.2538757160000004E-8</v>
      </c>
    </row>
    <row r="3008" spans="1:3">
      <c r="A3008" s="1" t="s">
        <v>15924</v>
      </c>
      <c r="B3008" s="1" t="str">
        <f>_xlfn.TEXTBEFORE(ENZLOAD[[#This Row],[ENZLOAD (from enz_from_proteome)]]," ")</f>
        <v>ENZSYN-rt2960</v>
      </c>
      <c r="C3008" s="1">
        <f>_xlfn.NUMBERVALUE(_xlfn.TEXTAFTER(ENZLOAD[[#This Row],[ENZLOAD (from enz_from_proteome)]]," ",-1))</f>
        <v>1.3772543737419999E-5</v>
      </c>
    </row>
    <row r="3009" spans="1:3">
      <c r="A3009" s="1" t="s">
        <v>15925</v>
      </c>
      <c r="B3009" s="1" t="str">
        <f>_xlfn.TEXTBEFORE(ENZLOAD[[#This Row],[ENZLOAD (from enz_from_proteome)]]," ")</f>
        <v>ENZSYN-rt2963</v>
      </c>
      <c r="C3009" s="1">
        <f>_xlfn.NUMBERVALUE(_xlfn.TEXTAFTER(ENZLOAD[[#This Row],[ENZLOAD (from enz_from_proteome)]]," ",-1))</f>
        <v>1.014296765267E-5</v>
      </c>
    </row>
    <row r="3010" spans="1:3">
      <c r="A3010" s="1" t="s">
        <v>15926</v>
      </c>
      <c r="B3010" s="1" t="str">
        <f>_xlfn.TEXTBEFORE(ENZLOAD[[#This Row],[ENZLOAD (from enz_from_proteome)]]," ")</f>
        <v>ENZSYN-rt2964</v>
      </c>
      <c r="C3010" s="1">
        <f>_xlfn.NUMBERVALUE(_xlfn.TEXTAFTER(ENZLOAD[[#This Row],[ENZLOAD (from enz_from_proteome)]]," ",-1))</f>
        <v>2.0775956629000001E-7</v>
      </c>
    </row>
    <row r="3011" spans="1:3">
      <c r="A3011" s="1" t="s">
        <v>15927</v>
      </c>
      <c r="B3011" s="1" t="str">
        <f>_xlfn.TEXTBEFORE(ENZLOAD[[#This Row],[ENZLOAD (from enz_from_proteome)]]," ")</f>
        <v>ENZSYN-rt2972</v>
      </c>
      <c r="C3011" s="1">
        <f>_xlfn.NUMBERVALUE(_xlfn.TEXTAFTER(ENZLOAD[[#This Row],[ENZLOAD (from enz_from_proteome)]]," ",-1))</f>
        <v>0</v>
      </c>
    </row>
    <row r="3012" spans="1:3">
      <c r="A3012" s="1" t="s">
        <v>15928</v>
      </c>
      <c r="B3012" s="1" t="str">
        <f>_xlfn.TEXTBEFORE(ENZLOAD[[#This Row],[ENZLOAD (from enz_from_proteome)]]," ")</f>
        <v>ENZSYN-rt2975</v>
      </c>
      <c r="C3012" s="1">
        <f>_xlfn.NUMBERVALUE(_xlfn.TEXTAFTER(ENZLOAD[[#This Row],[ENZLOAD (from enz_from_proteome)]]," ",-1))</f>
        <v>2.475761638E-8</v>
      </c>
    </row>
    <row r="3013" spans="1:3">
      <c r="A3013" s="1" t="s">
        <v>15929</v>
      </c>
      <c r="B3013" s="1" t="str">
        <f>_xlfn.TEXTBEFORE(ENZLOAD[[#This Row],[ENZLOAD (from enz_from_proteome)]]," ")</f>
        <v>ENZSYN-rt2976</v>
      </c>
      <c r="C3013" s="1">
        <f>_xlfn.NUMBERVALUE(_xlfn.TEXTAFTER(ENZLOAD[[#This Row],[ENZLOAD (from enz_from_proteome)]]," ",-1))</f>
        <v>0</v>
      </c>
    </row>
    <row r="3014" spans="1:3">
      <c r="A3014" s="1" t="s">
        <v>15930</v>
      </c>
      <c r="B3014" s="1" t="str">
        <f>_xlfn.TEXTBEFORE(ENZLOAD[[#This Row],[ENZLOAD (from enz_from_proteome)]]," ")</f>
        <v>ENZSYN-rt2983</v>
      </c>
      <c r="C3014" s="1">
        <f>_xlfn.NUMBERVALUE(_xlfn.TEXTAFTER(ENZLOAD[[#This Row],[ENZLOAD (from enz_from_proteome)]]," ",-1))</f>
        <v>6.2298281419999996E-8</v>
      </c>
    </row>
    <row r="3015" spans="1:3">
      <c r="A3015" s="1" t="s">
        <v>15931</v>
      </c>
      <c r="B3015" s="1" t="str">
        <f>_xlfn.TEXTBEFORE(ENZLOAD[[#This Row],[ENZLOAD (from enz_from_proteome)]]," ")</f>
        <v>ENZSYN-rt2994</v>
      </c>
      <c r="C3015" s="1">
        <f>_xlfn.NUMBERVALUE(_xlfn.TEXTAFTER(ENZLOAD[[#This Row],[ENZLOAD (from enz_from_proteome)]]," ",-1))</f>
        <v>6.6153703929999899E-7</v>
      </c>
    </row>
    <row r="3016" spans="1:3">
      <c r="A3016" s="1" t="s">
        <v>15932</v>
      </c>
      <c r="B3016" s="1" t="str">
        <f>_xlfn.TEXTBEFORE(ENZLOAD[[#This Row],[ENZLOAD (from enz_from_proteome)]]," ")</f>
        <v>ENZSYN-rt3013_gm</v>
      </c>
      <c r="C3016" s="1">
        <f>_xlfn.NUMBERVALUE(_xlfn.TEXTAFTER(ENZLOAD[[#This Row],[ENZLOAD (from enz_from_proteome)]]," ",-1))</f>
        <v>2.53702169719999E-7</v>
      </c>
    </row>
    <row r="3017" spans="1:3">
      <c r="A3017" s="1" t="s">
        <v>15933</v>
      </c>
      <c r="B3017" s="1" t="str">
        <f>_xlfn.TEXTBEFORE(ENZLOAD[[#This Row],[ENZLOAD (from enz_from_proteome)]]," ")</f>
        <v>ENZSYN-rt3013_rm</v>
      </c>
      <c r="C3017" s="1">
        <f>_xlfn.NUMBERVALUE(_xlfn.TEXTAFTER(ENZLOAD[[#This Row],[ENZLOAD (from enz_from_proteome)]]," ",-1))</f>
        <v>2.53702169719999E-7</v>
      </c>
    </row>
    <row r="3018" spans="1:3">
      <c r="A3018" s="1" t="s">
        <v>15934</v>
      </c>
      <c r="B3018" s="1" t="str">
        <f>_xlfn.TEXTBEFORE(ENZLOAD[[#This Row],[ENZLOAD (from enz_from_proteome)]]," ")</f>
        <v>ENZSYN-rt3023_c</v>
      </c>
      <c r="C3018" s="1">
        <f>_xlfn.NUMBERVALUE(_xlfn.TEXTAFTER(ENZLOAD[[#This Row],[ENZLOAD (from enz_from_proteome)]]," ",-1))</f>
        <v>2.9307591080000001E-8</v>
      </c>
    </row>
    <row r="3019" spans="1:3">
      <c r="A3019" s="1" t="s">
        <v>15935</v>
      </c>
      <c r="B3019" s="1" t="str">
        <f>_xlfn.TEXTBEFORE(ENZLOAD[[#This Row],[ENZLOAD (from enz_from_proteome)]]," ")</f>
        <v>ENZSYN-rt3023_r</v>
      </c>
      <c r="C3019" s="1">
        <f>_xlfn.NUMBERVALUE(_xlfn.TEXTAFTER(ENZLOAD[[#This Row],[ENZLOAD (from enz_from_proteome)]]," ",-1))</f>
        <v>2.9307591080000001E-8</v>
      </c>
    </row>
    <row r="3020" spans="1:3">
      <c r="A3020" s="1" t="s">
        <v>15936</v>
      </c>
      <c r="B3020" s="1" t="str">
        <f>_xlfn.TEXTBEFORE(ENZLOAD[[#This Row],[ENZLOAD (from enz_from_proteome)]]," ")</f>
        <v>ENZSYN-rt3050_v</v>
      </c>
      <c r="C3020" s="1">
        <f>_xlfn.NUMBERVALUE(_xlfn.TEXTAFTER(ENZLOAD[[#This Row],[ENZLOAD (from enz_from_proteome)]]," ",-1))</f>
        <v>0</v>
      </c>
    </row>
    <row r="3021" spans="1:3">
      <c r="A3021" s="1" t="s">
        <v>15937</v>
      </c>
      <c r="B3021" s="1" t="str">
        <f>_xlfn.TEXTBEFORE(ENZLOAD[[#This Row],[ENZLOAD (from enz_from_proteome)]]," ")</f>
        <v>ENZSYN-rt3050_vm</v>
      </c>
      <c r="C3021" s="1">
        <f>_xlfn.NUMBERVALUE(_xlfn.TEXTAFTER(ENZLOAD[[#This Row],[ENZLOAD (from enz_from_proteome)]]," ",-1))</f>
        <v>0</v>
      </c>
    </row>
    <row r="3022" spans="1:3">
      <c r="A3022" s="1" t="s">
        <v>15938</v>
      </c>
      <c r="B3022" s="1" t="str">
        <f>_xlfn.TEXTBEFORE(ENZLOAD[[#This Row],[ENZLOAD (from enz_from_proteome)]]," ")</f>
        <v>ENZSYN-rt3052</v>
      </c>
      <c r="C3022" s="1">
        <f>_xlfn.NUMBERVALUE(_xlfn.TEXTAFTER(ENZLOAD[[#This Row],[ENZLOAD (from enz_from_proteome)]]," ",-1))</f>
        <v>7.2542179768000001E-7</v>
      </c>
    </row>
    <row r="3023" spans="1:3">
      <c r="A3023" s="1" t="s">
        <v>15939</v>
      </c>
      <c r="B3023" s="1" t="str">
        <f>_xlfn.TEXTBEFORE(ENZLOAD[[#This Row],[ENZLOAD (from enz_from_proteome)]]," ")</f>
        <v>ENZSYN-rt3077</v>
      </c>
      <c r="C3023" s="1">
        <f>_xlfn.NUMBERVALUE(_xlfn.TEXTAFTER(ENZLOAD[[#This Row],[ENZLOAD (from enz_from_proteome)]]," ",-1))</f>
        <v>0</v>
      </c>
    </row>
    <row r="3024" spans="1:3">
      <c r="A3024" s="1" t="s">
        <v>15940</v>
      </c>
      <c r="B3024" s="1" t="str">
        <f>_xlfn.TEXTBEFORE(ENZLOAD[[#This Row],[ENZLOAD (from enz_from_proteome)]]," ")</f>
        <v>ENZSYN-rt3078_gm</v>
      </c>
      <c r="C3024" s="1">
        <f>_xlfn.NUMBERVALUE(_xlfn.TEXTAFTER(ENZLOAD[[#This Row],[ENZLOAD (from enz_from_proteome)]]," ",-1))</f>
        <v>4.3459511339999997E-8</v>
      </c>
    </row>
    <row r="3025" spans="1:3">
      <c r="A3025" s="1" t="s">
        <v>15941</v>
      </c>
      <c r="B3025" s="1" t="str">
        <f>_xlfn.TEXTBEFORE(ENZLOAD[[#This Row],[ENZLOAD (from enz_from_proteome)]]," ")</f>
        <v>ENZSYN-rt3078_vm</v>
      </c>
      <c r="C3025" s="1">
        <f>_xlfn.NUMBERVALUE(_xlfn.TEXTAFTER(ENZLOAD[[#This Row],[ENZLOAD (from enz_from_proteome)]]," ",-1))</f>
        <v>4.3459511339999997E-8</v>
      </c>
    </row>
    <row r="3026" spans="1:3">
      <c r="A3026" s="1" t="s">
        <v>15942</v>
      </c>
      <c r="B3026" s="1" t="str">
        <f>_xlfn.TEXTBEFORE(ENZLOAD[[#This Row],[ENZLOAD (from enz_from_proteome)]]," ")</f>
        <v>ENZSYN-rt3095</v>
      </c>
      <c r="C3026" s="1">
        <f>_xlfn.NUMBERVALUE(_xlfn.TEXTAFTER(ENZLOAD[[#This Row],[ENZLOAD (from enz_from_proteome)]]," ",-1))</f>
        <v>8.4951469397000002E-7</v>
      </c>
    </row>
    <row r="3027" spans="1:3">
      <c r="A3027" s="1" t="s">
        <v>15943</v>
      </c>
      <c r="B3027" s="1" t="str">
        <f>_xlfn.TEXTBEFORE(ENZLOAD[[#This Row],[ENZLOAD (from enz_from_proteome)]]," ")</f>
        <v>ENZSYN-rt3097</v>
      </c>
      <c r="C3027" s="1">
        <f>_xlfn.NUMBERVALUE(_xlfn.TEXTAFTER(ENZLOAD[[#This Row],[ENZLOAD (from enz_from_proteome)]]," ",-1))</f>
        <v>8.2364321100000004E-8</v>
      </c>
    </row>
    <row r="3028" spans="1:3">
      <c r="A3028" s="1" t="s">
        <v>15944</v>
      </c>
      <c r="B3028" s="1" t="str">
        <f>_xlfn.TEXTBEFORE(ENZLOAD[[#This Row],[ENZLOAD (from enz_from_proteome)]]," ")</f>
        <v>ENZSYN-rt3101</v>
      </c>
      <c r="C3028" s="1">
        <f>_xlfn.NUMBERVALUE(_xlfn.TEXTAFTER(ENZLOAD[[#This Row],[ENZLOAD (from enz_from_proteome)]]," ",-1))</f>
        <v>3.9355804825000003E-7</v>
      </c>
    </row>
    <row r="3029" spans="1:3">
      <c r="A3029" s="1" t="s">
        <v>15945</v>
      </c>
      <c r="B3029" s="1" t="str">
        <f>_xlfn.TEXTBEFORE(ENZLOAD[[#This Row],[ENZLOAD (from enz_from_proteome)]]," ")</f>
        <v>ENZSYN-rt3107</v>
      </c>
      <c r="C3029" s="1">
        <f>_xlfn.NUMBERVALUE(_xlfn.TEXTAFTER(ENZLOAD[[#This Row],[ENZLOAD (from enz_from_proteome)]]," ",-1))</f>
        <v>1.2282225946000001E-7</v>
      </c>
    </row>
    <row r="3030" spans="1:3">
      <c r="A3030" s="1" t="s">
        <v>15946</v>
      </c>
      <c r="B3030" s="1" t="str">
        <f>_xlfn.TEXTBEFORE(ENZLOAD[[#This Row],[ENZLOAD (from enz_from_proteome)]]," ")</f>
        <v>ENZSYN-rt3118</v>
      </c>
      <c r="C3030" s="1">
        <f>_xlfn.NUMBERVALUE(_xlfn.TEXTAFTER(ENZLOAD[[#This Row],[ENZLOAD (from enz_from_proteome)]]," ",-1))</f>
        <v>5.7658645066899997E-6</v>
      </c>
    </row>
    <row r="3031" spans="1:3">
      <c r="A3031" s="1" t="s">
        <v>15947</v>
      </c>
      <c r="B3031" s="1" t="str">
        <f>_xlfn.TEXTBEFORE(ENZLOAD[[#This Row],[ENZLOAD (from enz_from_proteome)]]," ")</f>
        <v>ENZSYN-rt3125</v>
      </c>
      <c r="C3031" s="1">
        <f>_xlfn.NUMBERVALUE(_xlfn.TEXTAFTER(ENZLOAD[[#This Row],[ENZLOAD (from enz_from_proteome)]]," ",-1))</f>
        <v>0</v>
      </c>
    </row>
    <row r="3032" spans="1:3">
      <c r="A3032" s="1" t="s">
        <v>15948</v>
      </c>
      <c r="B3032" s="1" t="str">
        <f>_xlfn.TEXTBEFORE(ENZLOAD[[#This Row],[ENZLOAD (from enz_from_proteome)]]," ")</f>
        <v>ENZSYN-rt3157</v>
      </c>
      <c r="C3032" s="1">
        <f>_xlfn.NUMBERVALUE(_xlfn.TEXTAFTER(ENZLOAD[[#This Row],[ENZLOAD (from enz_from_proteome)]]," ",-1))</f>
        <v>3.09928556576999E-6</v>
      </c>
    </row>
    <row r="3033" spans="1:3">
      <c r="A3033" s="1" t="s">
        <v>15949</v>
      </c>
      <c r="B3033" s="1" t="str">
        <f>_xlfn.TEXTBEFORE(ENZLOAD[[#This Row],[ENZLOAD (from enz_from_proteome)]]," ")</f>
        <v>ENZSYN-rt3166_v</v>
      </c>
      <c r="C3033" s="1">
        <f>_xlfn.NUMBERVALUE(_xlfn.TEXTAFTER(ENZLOAD[[#This Row],[ENZLOAD (from enz_from_proteome)]]," ",-1))</f>
        <v>0</v>
      </c>
    </row>
    <row r="3034" spans="1:3">
      <c r="A3034" s="1" t="s">
        <v>15950</v>
      </c>
      <c r="B3034" s="1" t="str">
        <f>_xlfn.TEXTBEFORE(ENZLOAD[[#This Row],[ENZLOAD (from enz_from_proteome)]]," ")</f>
        <v>ENZSYN-rt3166_vm</v>
      </c>
      <c r="C3034" s="1">
        <f>_xlfn.NUMBERVALUE(_xlfn.TEXTAFTER(ENZLOAD[[#This Row],[ENZLOAD (from enz_from_proteome)]]," ",-1))</f>
        <v>0</v>
      </c>
    </row>
    <row r="3035" spans="1:3">
      <c r="A3035" s="1" t="s">
        <v>15951</v>
      </c>
      <c r="B3035" s="1" t="str">
        <f>_xlfn.TEXTBEFORE(ENZLOAD[[#This Row],[ENZLOAD (from enz_from_proteome)]]," ")</f>
        <v>ENZSYN-rt3174_c</v>
      </c>
      <c r="C3035" s="1">
        <f>_xlfn.NUMBERVALUE(_xlfn.TEXTAFTER(ENZLOAD[[#This Row],[ENZLOAD (from enz_from_proteome)]]," ",-1))</f>
        <v>9.2222028299999998E-8</v>
      </c>
    </row>
    <row r="3036" spans="1:3">
      <c r="A3036" s="1" t="s">
        <v>15952</v>
      </c>
      <c r="B3036" s="1" t="str">
        <f>_xlfn.TEXTBEFORE(ENZLOAD[[#This Row],[ENZLOAD (from enz_from_proteome)]]," ")</f>
        <v>ENZSYN-rt3174_m</v>
      </c>
      <c r="C3036" s="1">
        <f>_xlfn.NUMBERVALUE(_xlfn.TEXTAFTER(ENZLOAD[[#This Row],[ENZLOAD (from enz_from_proteome)]]," ",-1))</f>
        <v>9.2222028299999998E-8</v>
      </c>
    </row>
    <row r="3037" spans="1:3">
      <c r="A3037" s="1" t="s">
        <v>15953</v>
      </c>
      <c r="B3037" s="1" t="str">
        <f>_xlfn.TEXTBEFORE(ENZLOAD[[#This Row],[ENZLOAD (from enz_from_proteome)]]," ")</f>
        <v>ENZSYN-rt3182</v>
      </c>
      <c r="C3037" s="1">
        <f>_xlfn.NUMBERVALUE(_xlfn.TEXTAFTER(ENZLOAD[[#This Row],[ENZLOAD (from enz_from_proteome)]]," ",-1))</f>
        <v>0</v>
      </c>
    </row>
    <row r="3038" spans="1:3">
      <c r="A3038" s="1" t="s">
        <v>15954</v>
      </c>
      <c r="B3038" s="1" t="str">
        <f>_xlfn.TEXTBEFORE(ENZLOAD[[#This Row],[ENZLOAD (from enz_from_proteome)]]," ")</f>
        <v>ENZSYN-rt3215</v>
      </c>
      <c r="C3038" s="1">
        <f>_xlfn.NUMBERVALUE(_xlfn.TEXTAFTER(ENZLOAD[[#This Row],[ENZLOAD (from enz_from_proteome)]]," ",-1))</f>
        <v>8.855263867E-8</v>
      </c>
    </row>
    <row r="3039" spans="1:3">
      <c r="A3039" s="1" t="s">
        <v>15955</v>
      </c>
      <c r="B3039" s="1" t="str">
        <f>_xlfn.TEXTBEFORE(ENZLOAD[[#This Row],[ENZLOAD (from enz_from_proteome)]]," ")</f>
        <v>ENZSYN-rt3226</v>
      </c>
      <c r="C3039" s="1">
        <f>_xlfn.NUMBERVALUE(_xlfn.TEXTAFTER(ENZLOAD[[#This Row],[ENZLOAD (from enz_from_proteome)]]," ",-1))</f>
        <v>0</v>
      </c>
    </row>
    <row r="3040" spans="1:3">
      <c r="A3040" s="1" t="s">
        <v>15956</v>
      </c>
      <c r="B3040" s="1" t="str">
        <f>_xlfn.TEXTBEFORE(ENZLOAD[[#This Row],[ENZLOAD (from enz_from_proteome)]]," ")</f>
        <v>ENZSYN-rt3236</v>
      </c>
      <c r="C3040" s="1">
        <f>_xlfn.NUMBERVALUE(_xlfn.TEXTAFTER(ENZLOAD[[#This Row],[ENZLOAD (from enz_from_proteome)]]," ",-1))</f>
        <v>3.43957351843E-6</v>
      </c>
    </row>
    <row r="3041" spans="1:3">
      <c r="A3041" s="1" t="s">
        <v>15957</v>
      </c>
      <c r="B3041" s="1" t="str">
        <f>_xlfn.TEXTBEFORE(ENZLOAD[[#This Row],[ENZLOAD (from enz_from_proteome)]]," ")</f>
        <v>ENZSYN-rt3242_c</v>
      </c>
      <c r="C3041" s="1">
        <f>_xlfn.NUMBERVALUE(_xlfn.TEXTAFTER(ENZLOAD[[#This Row],[ENZLOAD (from enz_from_proteome)]]," ",-1))</f>
        <v>2.7397640404000002E-7</v>
      </c>
    </row>
    <row r="3042" spans="1:3">
      <c r="A3042" s="1" t="s">
        <v>15958</v>
      </c>
      <c r="B3042" s="1" t="str">
        <f>_xlfn.TEXTBEFORE(ENZLOAD[[#This Row],[ENZLOAD (from enz_from_proteome)]]," ")</f>
        <v>ENZSYN-rt3242_e</v>
      </c>
      <c r="C3042" s="1">
        <f>_xlfn.NUMBERVALUE(_xlfn.TEXTAFTER(ENZLOAD[[#This Row],[ENZLOAD (from enz_from_proteome)]]," ",-1))</f>
        <v>2.7397640404000002E-7</v>
      </c>
    </row>
    <row r="3043" spans="1:3">
      <c r="A3043" s="1" t="s">
        <v>15959</v>
      </c>
      <c r="B3043" s="1" t="str">
        <f>_xlfn.TEXTBEFORE(ENZLOAD[[#This Row],[ENZLOAD (from enz_from_proteome)]]," ")</f>
        <v>ENZSYN-rt3253</v>
      </c>
      <c r="C3043" s="1">
        <f>_xlfn.NUMBERVALUE(_xlfn.TEXTAFTER(ENZLOAD[[#This Row],[ENZLOAD (from enz_from_proteome)]]," ",-1))</f>
        <v>5.3934662600000003E-9</v>
      </c>
    </row>
    <row r="3044" spans="1:3">
      <c r="A3044" s="1" t="s">
        <v>15960</v>
      </c>
      <c r="B3044" s="1" t="str">
        <f>_xlfn.TEXTBEFORE(ENZLOAD[[#This Row],[ENZLOAD (from enz_from_proteome)]]," ")</f>
        <v>ENZSYN-rt3255</v>
      </c>
      <c r="C3044" s="1">
        <f>_xlfn.NUMBERVALUE(_xlfn.TEXTAFTER(ENZLOAD[[#This Row],[ENZLOAD (from enz_from_proteome)]]," ",-1))</f>
        <v>7.1570911646699999E-6</v>
      </c>
    </row>
    <row r="3045" spans="1:3">
      <c r="A3045" s="1" t="s">
        <v>15961</v>
      </c>
      <c r="B3045" s="1" t="str">
        <f>_xlfn.TEXTBEFORE(ENZLOAD[[#This Row],[ENZLOAD (from enz_from_proteome)]]," ")</f>
        <v>ENZSYN-rt3256</v>
      </c>
      <c r="C3045" s="1">
        <f>_xlfn.NUMBERVALUE(_xlfn.TEXTAFTER(ENZLOAD[[#This Row],[ENZLOAD (from enz_from_proteome)]]," ",-1))</f>
        <v>6.5872542813700002E-6</v>
      </c>
    </row>
    <row r="3046" spans="1:3">
      <c r="A3046" s="1" t="s">
        <v>15962</v>
      </c>
      <c r="B3046" s="1" t="str">
        <f>_xlfn.TEXTBEFORE(ENZLOAD[[#This Row],[ENZLOAD (from enz_from_proteome)]]," ")</f>
        <v>ENZSYN-rt3257_c</v>
      </c>
      <c r="C3046" s="1">
        <f>_xlfn.NUMBERVALUE(_xlfn.TEXTAFTER(ENZLOAD[[#This Row],[ENZLOAD (from enz_from_proteome)]]," ",-1))</f>
        <v>0</v>
      </c>
    </row>
    <row r="3047" spans="1:3">
      <c r="A3047" s="1" t="s">
        <v>15963</v>
      </c>
      <c r="B3047" s="1" t="str">
        <f>_xlfn.TEXTBEFORE(ENZLOAD[[#This Row],[ENZLOAD (from enz_from_proteome)]]," ")</f>
        <v>ENZSYN-rt3257_e</v>
      </c>
      <c r="C3047" s="1">
        <f>_xlfn.NUMBERVALUE(_xlfn.TEXTAFTER(ENZLOAD[[#This Row],[ENZLOAD (from enz_from_proteome)]]," ",-1))</f>
        <v>0</v>
      </c>
    </row>
    <row r="3048" spans="1:3">
      <c r="A3048" s="1" t="s">
        <v>15964</v>
      </c>
      <c r="B3048" s="1" t="str">
        <f>_xlfn.TEXTBEFORE(ENZLOAD[[#This Row],[ENZLOAD (from enz_from_proteome)]]," ")</f>
        <v>ENZSYN-rt3274</v>
      </c>
      <c r="C3048" s="1">
        <f>_xlfn.NUMBERVALUE(_xlfn.TEXTAFTER(ENZLOAD[[#This Row],[ENZLOAD (from enz_from_proteome)]]," ",-1))</f>
        <v>5.2594954920999998E-7</v>
      </c>
    </row>
    <row r="3049" spans="1:3">
      <c r="A3049" s="1" t="s">
        <v>15965</v>
      </c>
      <c r="B3049" s="1" t="str">
        <f>_xlfn.TEXTBEFORE(ENZLOAD[[#This Row],[ENZLOAD (from enz_from_proteome)]]," ")</f>
        <v>ENZSYN-rt3278</v>
      </c>
      <c r="C3049" s="1">
        <f>_xlfn.NUMBERVALUE(_xlfn.TEXTAFTER(ENZLOAD[[#This Row],[ENZLOAD (from enz_from_proteome)]]," ",-1))</f>
        <v>9.2551671472999897E-7</v>
      </c>
    </row>
    <row r="3050" spans="1:3">
      <c r="A3050" s="1" t="s">
        <v>15966</v>
      </c>
      <c r="B3050" s="1" t="str">
        <f>_xlfn.TEXTBEFORE(ENZLOAD[[#This Row],[ENZLOAD (from enz_from_proteome)]]," ")</f>
        <v>ENZSYN-rt3279</v>
      </c>
      <c r="C3050" s="1">
        <f>_xlfn.NUMBERVALUE(_xlfn.TEXTAFTER(ENZLOAD[[#This Row],[ENZLOAD (from enz_from_proteome)]]," ",-1))</f>
        <v>3.8382587393999998E-7</v>
      </c>
    </row>
    <row r="3051" spans="1:3">
      <c r="A3051" s="1" t="s">
        <v>15967</v>
      </c>
      <c r="B3051" s="1" t="str">
        <f>_xlfn.TEXTBEFORE(ENZLOAD[[#This Row],[ENZLOAD (from enz_from_proteome)]]," ")</f>
        <v>ENZSYN-rt3281_e</v>
      </c>
      <c r="C3051" s="1">
        <f>_xlfn.NUMBERVALUE(_xlfn.TEXTAFTER(ENZLOAD[[#This Row],[ENZLOAD (from enz_from_proteome)]]," ",-1))</f>
        <v>0</v>
      </c>
    </row>
    <row r="3052" spans="1:3">
      <c r="A3052" s="1" t="s">
        <v>15968</v>
      </c>
      <c r="B3052" s="1" t="str">
        <f>_xlfn.TEXTBEFORE(ENZLOAD[[#This Row],[ENZLOAD (from enz_from_proteome)]]," ")</f>
        <v>ENZSYN-rt3281_v</v>
      </c>
      <c r="C3052" s="1">
        <f>_xlfn.NUMBERVALUE(_xlfn.TEXTAFTER(ENZLOAD[[#This Row],[ENZLOAD (from enz_from_proteome)]]," ",-1))</f>
        <v>0</v>
      </c>
    </row>
    <row r="3053" spans="1:3">
      <c r="A3053" s="1" t="s">
        <v>15969</v>
      </c>
      <c r="B3053" s="1" t="str">
        <f>_xlfn.TEXTBEFORE(ENZLOAD[[#This Row],[ENZLOAD (from enz_from_proteome)]]," ")</f>
        <v>ENZSYN-rt3282</v>
      </c>
      <c r="C3053" s="1">
        <f>_xlfn.NUMBERVALUE(_xlfn.TEXTAFTER(ENZLOAD[[#This Row],[ENZLOAD (from enz_from_proteome)]]," ",-1))</f>
        <v>0</v>
      </c>
    </row>
    <row r="3054" spans="1:3">
      <c r="A3054" s="1" t="s">
        <v>15970</v>
      </c>
      <c r="B3054" s="1" t="str">
        <f>_xlfn.TEXTBEFORE(ENZLOAD[[#This Row],[ENZLOAD (from enz_from_proteome)]]," ")</f>
        <v>ENZSYN-rt3293</v>
      </c>
      <c r="C3054" s="1">
        <f>_xlfn.NUMBERVALUE(_xlfn.TEXTAFTER(ENZLOAD[[#This Row],[ENZLOAD (from enz_from_proteome)]]," ",-1))</f>
        <v>0</v>
      </c>
    </row>
    <row r="3055" spans="1:3">
      <c r="A3055" s="1" t="s">
        <v>15971</v>
      </c>
      <c r="B3055" s="1" t="str">
        <f>_xlfn.TEXTBEFORE(ENZLOAD[[#This Row],[ENZLOAD (from enz_from_proteome)]]," ")</f>
        <v>ENZSYN-rt3300</v>
      </c>
      <c r="C3055" s="1">
        <f>_xlfn.NUMBERVALUE(_xlfn.TEXTAFTER(ENZLOAD[[#This Row],[ENZLOAD (from enz_from_proteome)]]," ",-1))</f>
        <v>4.9789273279999897E-8</v>
      </c>
    </row>
    <row r="3056" spans="1:3">
      <c r="A3056" s="1" t="s">
        <v>15972</v>
      </c>
      <c r="B3056" s="1" t="str">
        <f>_xlfn.TEXTBEFORE(ENZLOAD[[#This Row],[ENZLOAD (from enz_from_proteome)]]," ")</f>
        <v>ENZSYN-rt3311</v>
      </c>
      <c r="C3056" s="1">
        <f>_xlfn.NUMBERVALUE(_xlfn.TEXTAFTER(ENZLOAD[[#This Row],[ENZLOAD (from enz_from_proteome)]]," ",-1))</f>
        <v>4.8128813999999999E-10</v>
      </c>
    </row>
    <row r="3057" spans="1:3">
      <c r="A3057" s="1" t="s">
        <v>15973</v>
      </c>
      <c r="B3057" s="1" t="str">
        <f>_xlfn.TEXTBEFORE(ENZLOAD[[#This Row],[ENZLOAD (from enz_from_proteome)]]," ")</f>
        <v>ENZSYN-rt3318</v>
      </c>
      <c r="C3057" s="1">
        <f>_xlfn.NUMBERVALUE(_xlfn.TEXTAFTER(ENZLOAD[[#This Row],[ENZLOAD (from enz_from_proteome)]]," ",-1))</f>
        <v>0</v>
      </c>
    </row>
    <row r="3058" spans="1:3">
      <c r="A3058" s="1" t="s">
        <v>15974</v>
      </c>
      <c r="B3058" s="1" t="str">
        <f>_xlfn.TEXTBEFORE(ENZLOAD[[#This Row],[ENZLOAD (from enz_from_proteome)]]," ")</f>
        <v>ENZSYN-rt3333</v>
      </c>
      <c r="C3058" s="1">
        <f>_xlfn.NUMBERVALUE(_xlfn.TEXTAFTER(ENZLOAD[[#This Row],[ENZLOAD (from enz_from_proteome)]]," ",-1))</f>
        <v>0</v>
      </c>
    </row>
    <row r="3059" spans="1:3">
      <c r="A3059" s="1" t="s">
        <v>15975</v>
      </c>
      <c r="B3059" s="1" t="str">
        <f>_xlfn.TEXTBEFORE(ENZLOAD[[#This Row],[ENZLOAD (from enz_from_proteome)]]," ")</f>
        <v>ENZSYN-rt3348</v>
      </c>
      <c r="C3059" s="1">
        <f>_xlfn.NUMBERVALUE(_xlfn.TEXTAFTER(ENZLOAD[[#This Row],[ENZLOAD (from enz_from_proteome)]]," ",-1))</f>
        <v>6.3772616814000004E-7</v>
      </c>
    </row>
    <row r="3060" spans="1:3">
      <c r="A3060" s="1" t="s">
        <v>15976</v>
      </c>
      <c r="B3060" s="1" t="str">
        <f>_xlfn.TEXTBEFORE(ENZLOAD[[#This Row],[ENZLOAD (from enz_from_proteome)]]," ")</f>
        <v>ENZSYN-rt3355</v>
      </c>
      <c r="C3060" s="1">
        <f>_xlfn.NUMBERVALUE(_xlfn.TEXTAFTER(ENZLOAD[[#This Row],[ENZLOAD (from enz_from_proteome)]]," ",-1))</f>
        <v>2.499292092E-8</v>
      </c>
    </row>
    <row r="3061" spans="1:3">
      <c r="A3061" s="1" t="s">
        <v>15977</v>
      </c>
      <c r="B3061" s="1" t="str">
        <f>_xlfn.TEXTBEFORE(ENZLOAD[[#This Row],[ENZLOAD (from enz_from_proteome)]]," ")</f>
        <v>ENZSYN-rt3356</v>
      </c>
      <c r="C3061" s="1">
        <f>_xlfn.NUMBERVALUE(_xlfn.TEXTAFTER(ENZLOAD[[#This Row],[ENZLOAD (from enz_from_proteome)]]," ",-1))</f>
        <v>3.780113727E-8</v>
      </c>
    </row>
    <row r="3062" spans="1:3">
      <c r="A3062" s="1" t="s">
        <v>15978</v>
      </c>
      <c r="B3062" s="1" t="str">
        <f>_xlfn.TEXTBEFORE(ENZLOAD[[#This Row],[ENZLOAD (from enz_from_proteome)]]," ")</f>
        <v>ENZSYN-rt3377</v>
      </c>
      <c r="C3062" s="1">
        <f>_xlfn.NUMBERVALUE(_xlfn.TEXTAFTER(ENZLOAD[[#This Row],[ENZLOAD (from enz_from_proteome)]]," ",-1))</f>
        <v>0</v>
      </c>
    </row>
    <row r="3063" spans="1:3">
      <c r="A3063" s="1" t="s">
        <v>15979</v>
      </c>
      <c r="B3063" s="1" t="str">
        <f>_xlfn.TEXTBEFORE(ENZLOAD[[#This Row],[ENZLOAD (from enz_from_proteome)]]," ")</f>
        <v>ENZSYN-rt3378</v>
      </c>
      <c r="C3063" s="1">
        <f>_xlfn.NUMBERVALUE(_xlfn.TEXTAFTER(ENZLOAD[[#This Row],[ENZLOAD (from enz_from_proteome)]]," ",-1))</f>
        <v>0</v>
      </c>
    </row>
    <row r="3064" spans="1:3">
      <c r="A3064" s="1" t="s">
        <v>15980</v>
      </c>
      <c r="B3064" s="1" t="str">
        <f>_xlfn.TEXTBEFORE(ENZLOAD[[#This Row],[ENZLOAD (from enz_from_proteome)]]," ")</f>
        <v>ENZSYN-rt3384</v>
      </c>
      <c r="C3064" s="1">
        <f>_xlfn.NUMBERVALUE(_xlfn.TEXTAFTER(ENZLOAD[[#This Row],[ENZLOAD (from enz_from_proteome)]]," ",-1))</f>
        <v>4.3879176369299998E-6</v>
      </c>
    </row>
    <row r="3065" spans="1:3">
      <c r="A3065" s="1" t="s">
        <v>15981</v>
      </c>
      <c r="B3065" s="1" t="str">
        <f>_xlfn.TEXTBEFORE(ENZLOAD[[#This Row],[ENZLOAD (from enz_from_proteome)]]," ")</f>
        <v>ENZSYN-rt3387</v>
      </c>
      <c r="C3065" s="1">
        <f>_xlfn.NUMBERVALUE(_xlfn.TEXTAFTER(ENZLOAD[[#This Row],[ENZLOAD (from enz_from_proteome)]]," ",-1))</f>
        <v>0</v>
      </c>
    </row>
    <row r="3066" spans="1:3">
      <c r="A3066" s="1" t="s">
        <v>15982</v>
      </c>
      <c r="B3066" s="1" t="str">
        <f>_xlfn.TEXTBEFORE(ENZLOAD[[#This Row],[ENZLOAD (from enz_from_proteome)]]," ")</f>
        <v>ENZSYN-rt3388</v>
      </c>
      <c r="C3066" s="1">
        <f>_xlfn.NUMBERVALUE(_xlfn.TEXTAFTER(ENZLOAD[[#This Row],[ENZLOAD (from enz_from_proteome)]]," ",-1))</f>
        <v>1.87157538E-9</v>
      </c>
    </row>
    <row r="3067" spans="1:3">
      <c r="A3067" s="1" t="s">
        <v>15983</v>
      </c>
      <c r="B3067" s="1" t="str">
        <f>_xlfn.TEXTBEFORE(ENZLOAD[[#This Row],[ENZLOAD (from enz_from_proteome)]]," ")</f>
        <v>ENZSYN-rt3408</v>
      </c>
      <c r="C3067" s="1">
        <f>_xlfn.NUMBERVALUE(_xlfn.TEXTAFTER(ENZLOAD[[#This Row],[ENZLOAD (from enz_from_proteome)]]," ",-1))</f>
        <v>1.8991484206399999E-6</v>
      </c>
    </row>
    <row r="3068" spans="1:3">
      <c r="A3068" s="1" t="s">
        <v>15984</v>
      </c>
      <c r="B3068" s="1" t="str">
        <f>_xlfn.TEXTBEFORE(ENZLOAD[[#This Row],[ENZLOAD (from enz_from_proteome)]]," ")</f>
        <v>ENZSYN-rt3419</v>
      </c>
      <c r="C3068" s="1">
        <f>_xlfn.NUMBERVALUE(_xlfn.TEXTAFTER(ENZLOAD[[#This Row],[ENZLOAD (from enz_from_proteome)]]," ",-1))</f>
        <v>6.2785324599999997E-8</v>
      </c>
    </row>
    <row r="3069" spans="1:3">
      <c r="A3069" s="1" t="s">
        <v>15985</v>
      </c>
      <c r="B3069" s="1" t="str">
        <f>_xlfn.TEXTBEFORE(ENZLOAD[[#This Row],[ENZLOAD (from enz_from_proteome)]]," ")</f>
        <v>ENZSYN-rt3422</v>
      </c>
      <c r="C3069" s="1">
        <f>_xlfn.NUMBERVALUE(_xlfn.TEXTAFTER(ENZLOAD[[#This Row],[ENZLOAD (from enz_from_proteome)]]," ",-1))</f>
        <v>1.1377468306E-7</v>
      </c>
    </row>
    <row r="3070" spans="1:3">
      <c r="A3070" s="1" t="s">
        <v>15986</v>
      </c>
      <c r="B3070" s="1" t="str">
        <f>_xlfn.TEXTBEFORE(ENZLOAD[[#This Row],[ENZLOAD (from enz_from_proteome)]]," ")</f>
        <v>ENZSYN-rt3425</v>
      </c>
      <c r="C3070" s="1">
        <f>_xlfn.NUMBERVALUE(_xlfn.TEXTAFTER(ENZLOAD[[#This Row],[ENZLOAD (from enz_from_proteome)]]," ",-1))</f>
        <v>1.03840271893E-6</v>
      </c>
    </row>
    <row r="3071" spans="1:3">
      <c r="A3071" s="1" t="s">
        <v>15987</v>
      </c>
      <c r="B3071" s="1" t="str">
        <f>_xlfn.TEXTBEFORE(ENZLOAD[[#This Row],[ENZLOAD (from enz_from_proteome)]]," ")</f>
        <v>ENZSYN-rt3431</v>
      </c>
      <c r="C3071" s="1">
        <f>_xlfn.NUMBERVALUE(_xlfn.TEXTAFTER(ENZLOAD[[#This Row],[ENZLOAD (from enz_from_proteome)]]," ",-1))</f>
        <v>0</v>
      </c>
    </row>
    <row r="3072" spans="1:3">
      <c r="A3072" s="1" t="s">
        <v>15988</v>
      </c>
      <c r="B3072" s="1" t="str">
        <f>_xlfn.TEXTBEFORE(ENZLOAD[[#This Row],[ENZLOAD (from enz_from_proteome)]]," ")</f>
        <v>ENZSYN-rt3441</v>
      </c>
      <c r="C3072" s="1">
        <f>_xlfn.NUMBERVALUE(_xlfn.TEXTAFTER(ENZLOAD[[#This Row],[ENZLOAD (from enz_from_proteome)]]," ",-1))</f>
        <v>1.1470392183E-7</v>
      </c>
    </row>
    <row r="3073" spans="1:3">
      <c r="A3073" s="1" t="s">
        <v>15989</v>
      </c>
      <c r="B3073" s="1" t="str">
        <f>_xlfn.TEXTBEFORE(ENZLOAD[[#This Row],[ENZLOAD (from enz_from_proteome)]]," ")</f>
        <v>ENZSYN-rt3465</v>
      </c>
      <c r="C3073" s="1">
        <f>_xlfn.NUMBERVALUE(_xlfn.TEXTAFTER(ENZLOAD[[#This Row],[ENZLOAD (from enz_from_proteome)]]," ",-1))</f>
        <v>0</v>
      </c>
    </row>
    <row r="3074" spans="1:3">
      <c r="A3074" s="1" t="s">
        <v>15990</v>
      </c>
      <c r="B3074" s="1" t="str">
        <f>_xlfn.TEXTBEFORE(ENZLOAD[[#This Row],[ENZLOAD (from enz_from_proteome)]]," ")</f>
        <v>ENZSYN-rt3465_x</v>
      </c>
      <c r="C3074" s="1">
        <f>_xlfn.NUMBERVALUE(_xlfn.TEXTAFTER(ENZLOAD[[#This Row],[ENZLOAD (from enz_from_proteome)]]," ",-1))</f>
        <v>0</v>
      </c>
    </row>
    <row r="3075" spans="1:3">
      <c r="A3075" s="1" t="s">
        <v>15991</v>
      </c>
      <c r="B3075" s="1" t="str">
        <f>_xlfn.TEXTBEFORE(ENZLOAD[[#This Row],[ENZLOAD (from enz_from_proteome)]]," ")</f>
        <v>ENZSYN-rt3469</v>
      </c>
      <c r="C3075" s="1">
        <f>_xlfn.NUMBERVALUE(_xlfn.TEXTAFTER(ENZLOAD[[#This Row],[ENZLOAD (from enz_from_proteome)]]," ",-1))</f>
        <v>9.6524536969999999E-8</v>
      </c>
    </row>
    <row r="3076" spans="1:3">
      <c r="A3076" s="1" t="s">
        <v>15992</v>
      </c>
      <c r="B3076" s="1" t="str">
        <f>_xlfn.TEXTBEFORE(ENZLOAD[[#This Row],[ENZLOAD (from enz_from_proteome)]]," ")</f>
        <v>ENZSYN-rt3472</v>
      </c>
      <c r="C3076" s="1">
        <f>_xlfn.NUMBERVALUE(_xlfn.TEXTAFTER(ENZLOAD[[#This Row],[ENZLOAD (from enz_from_proteome)]]," ",-1))</f>
        <v>0</v>
      </c>
    </row>
    <row r="3077" spans="1:3">
      <c r="A3077" s="1" t="s">
        <v>15993</v>
      </c>
      <c r="B3077" s="1" t="str">
        <f>_xlfn.TEXTBEFORE(ENZLOAD[[#This Row],[ENZLOAD (from enz_from_proteome)]]," ")</f>
        <v>ENZSYN-rt3476</v>
      </c>
      <c r="C3077" s="1">
        <f>_xlfn.NUMBERVALUE(_xlfn.TEXTAFTER(ENZLOAD[[#This Row],[ENZLOAD (from enz_from_proteome)]]," ",-1))</f>
        <v>6.8950817058999997E-7</v>
      </c>
    </row>
    <row r="3078" spans="1:3">
      <c r="A3078" s="1" t="s">
        <v>15994</v>
      </c>
      <c r="B3078" s="1" t="str">
        <f>_xlfn.TEXTBEFORE(ENZLOAD[[#This Row],[ENZLOAD (from enz_from_proteome)]]," ")</f>
        <v>ENZSYN-rt3492</v>
      </c>
      <c r="C3078" s="1">
        <f>_xlfn.NUMBERVALUE(_xlfn.TEXTAFTER(ENZLOAD[[#This Row],[ENZLOAD (from enz_from_proteome)]]," ",-1))</f>
        <v>2.5502242870000001E-8</v>
      </c>
    </row>
    <row r="3079" spans="1:3">
      <c r="A3079" s="1" t="s">
        <v>15995</v>
      </c>
      <c r="B3079" s="1" t="str">
        <f>_xlfn.TEXTBEFORE(ENZLOAD[[#This Row],[ENZLOAD (from enz_from_proteome)]]," ")</f>
        <v>ENZSYN-rt3499</v>
      </c>
      <c r="C3079" s="1">
        <f>_xlfn.NUMBERVALUE(_xlfn.TEXTAFTER(ENZLOAD[[#This Row],[ENZLOAD (from enz_from_proteome)]]," ",-1))</f>
        <v>4.3188565519999999E-8</v>
      </c>
    </row>
    <row r="3080" spans="1:3">
      <c r="A3080" s="1" t="s">
        <v>15996</v>
      </c>
      <c r="B3080" s="1" t="str">
        <f>_xlfn.TEXTBEFORE(ENZLOAD[[#This Row],[ENZLOAD (from enz_from_proteome)]]," ")</f>
        <v>ENZSYN-rt3505</v>
      </c>
      <c r="C3080" s="1">
        <f>_xlfn.NUMBERVALUE(_xlfn.TEXTAFTER(ENZLOAD[[#This Row],[ENZLOAD (from enz_from_proteome)]]," ",-1))</f>
        <v>1.424684859E-8</v>
      </c>
    </row>
    <row r="3081" spans="1:3">
      <c r="A3081" s="1" t="s">
        <v>15997</v>
      </c>
      <c r="B3081" s="1" t="str">
        <f>_xlfn.TEXTBEFORE(ENZLOAD[[#This Row],[ENZLOAD (from enz_from_proteome)]]," ")</f>
        <v>ENZSYN-rt3507</v>
      </c>
      <c r="C3081" s="1">
        <f>_xlfn.NUMBERVALUE(_xlfn.TEXTAFTER(ENZLOAD[[#This Row],[ENZLOAD (from enz_from_proteome)]]," ",-1))</f>
        <v>0</v>
      </c>
    </row>
    <row r="3082" spans="1:3">
      <c r="A3082" s="1" t="s">
        <v>15998</v>
      </c>
      <c r="B3082" s="1" t="str">
        <f>_xlfn.TEXTBEFORE(ENZLOAD[[#This Row],[ENZLOAD (from enz_from_proteome)]]," ")</f>
        <v>ENZSYN-rt3508</v>
      </c>
      <c r="C3082" s="1">
        <f>_xlfn.NUMBERVALUE(_xlfn.TEXTAFTER(ENZLOAD[[#This Row],[ENZLOAD (from enz_from_proteome)]]," ",-1))</f>
        <v>1.8577234120000001E-8</v>
      </c>
    </row>
    <row r="3083" spans="1:3">
      <c r="A3083" s="1" t="s">
        <v>15999</v>
      </c>
      <c r="B3083" s="1" t="str">
        <f>_xlfn.TEXTBEFORE(ENZLOAD[[#This Row],[ENZLOAD (from enz_from_proteome)]]," ")</f>
        <v>ENZSYN-rt3509</v>
      </c>
      <c r="C3083" s="1">
        <f>_xlfn.NUMBERVALUE(_xlfn.TEXTAFTER(ENZLOAD[[#This Row],[ENZLOAD (from enz_from_proteome)]]," ",-1))</f>
        <v>0</v>
      </c>
    </row>
    <row r="3084" spans="1:3">
      <c r="A3084" s="1" t="s">
        <v>16000</v>
      </c>
      <c r="B3084" s="1" t="str">
        <f>_xlfn.TEXTBEFORE(ENZLOAD[[#This Row],[ENZLOAD (from enz_from_proteome)]]," ")</f>
        <v>ENZSYN-rt3510_en</v>
      </c>
      <c r="C3084" s="1">
        <f>_xlfn.NUMBERVALUE(_xlfn.TEXTAFTER(ENZLOAD[[#This Row],[ENZLOAD (from enz_from_proteome)]]," ",-1))</f>
        <v>1.3824126410000001E-8</v>
      </c>
    </row>
    <row r="3085" spans="1:3">
      <c r="A3085" s="1" t="s">
        <v>16001</v>
      </c>
      <c r="B3085" s="1" t="str">
        <f>_xlfn.TEXTBEFORE(ENZLOAD[[#This Row],[ENZLOAD (from enz_from_proteome)]]," ")</f>
        <v>ENZSYN-rt3510_n</v>
      </c>
      <c r="C3085" s="1">
        <f>_xlfn.NUMBERVALUE(_xlfn.TEXTAFTER(ENZLOAD[[#This Row],[ENZLOAD (from enz_from_proteome)]]," ",-1))</f>
        <v>1.3824126410000001E-8</v>
      </c>
    </row>
    <row r="3086" spans="1:3">
      <c r="A3086" s="1" t="s">
        <v>16002</v>
      </c>
      <c r="B3086" s="1" t="str">
        <f>_xlfn.TEXTBEFORE(ENZLOAD[[#This Row],[ENZLOAD (from enz_from_proteome)]]," ")</f>
        <v>ENZSYN-rt3514</v>
      </c>
      <c r="C3086" s="1">
        <f>_xlfn.NUMBERVALUE(_xlfn.TEXTAFTER(ENZLOAD[[#This Row],[ENZLOAD (from enz_from_proteome)]]," ",-1))</f>
        <v>3.4140689797000001E-7</v>
      </c>
    </row>
    <row r="3087" spans="1:3">
      <c r="A3087" s="1" t="s">
        <v>16003</v>
      </c>
      <c r="B3087" s="1" t="str">
        <f>_xlfn.TEXTBEFORE(ENZLOAD[[#This Row],[ENZLOAD (from enz_from_proteome)]]," ")</f>
        <v>ENZSYN-rt3516</v>
      </c>
      <c r="C3087" s="1">
        <f>_xlfn.NUMBERVALUE(_xlfn.TEXTAFTER(ENZLOAD[[#This Row],[ENZLOAD (from enz_from_proteome)]]," ",-1))</f>
        <v>1.0154590379999999E-8</v>
      </c>
    </row>
    <row r="3088" spans="1:3">
      <c r="A3088" s="1" t="s">
        <v>16004</v>
      </c>
      <c r="B3088" s="1" t="str">
        <f>_xlfn.TEXTBEFORE(ENZLOAD[[#This Row],[ENZLOAD (from enz_from_proteome)]]," ")</f>
        <v>ENZSYN-rt3525</v>
      </c>
      <c r="C3088" s="1">
        <f>_xlfn.NUMBERVALUE(_xlfn.TEXTAFTER(ENZLOAD[[#This Row],[ENZLOAD (from enz_from_proteome)]]," ",-1))</f>
        <v>0</v>
      </c>
    </row>
    <row r="3089" spans="1:3">
      <c r="A3089" s="1" t="s">
        <v>16005</v>
      </c>
      <c r="B3089" s="1" t="str">
        <f>_xlfn.TEXTBEFORE(ENZLOAD[[#This Row],[ENZLOAD (from enz_from_proteome)]]," ")</f>
        <v>ENZSYN-rt3531</v>
      </c>
      <c r="C3089" s="1">
        <f>_xlfn.NUMBERVALUE(_xlfn.TEXTAFTER(ENZLOAD[[#This Row],[ENZLOAD (from enz_from_proteome)]]," ",-1))</f>
        <v>3.46755682929999E-7</v>
      </c>
    </row>
    <row r="3090" spans="1:3">
      <c r="A3090" s="1" t="s">
        <v>16006</v>
      </c>
      <c r="B3090" s="1" t="str">
        <f>_xlfn.TEXTBEFORE(ENZLOAD[[#This Row],[ENZLOAD (from enz_from_proteome)]]," ")</f>
        <v>ENZSYN-rt3539</v>
      </c>
      <c r="C3090" s="1">
        <f>_xlfn.NUMBERVALUE(_xlfn.TEXTAFTER(ENZLOAD[[#This Row],[ENZLOAD (from enz_from_proteome)]]," ",-1))</f>
        <v>1.3092721789E-7</v>
      </c>
    </row>
    <row r="3091" spans="1:3">
      <c r="A3091" s="1" t="s">
        <v>16007</v>
      </c>
      <c r="B3091" s="1" t="str">
        <f>_xlfn.TEXTBEFORE(ENZLOAD[[#This Row],[ENZLOAD (from enz_from_proteome)]]," ")</f>
        <v>ENZSYN-rt3541</v>
      </c>
      <c r="C3091" s="1">
        <f>_xlfn.NUMBERVALUE(_xlfn.TEXTAFTER(ENZLOAD[[#This Row],[ENZLOAD (from enz_from_proteome)]]," ",-1))</f>
        <v>3.9787893104000002E-7</v>
      </c>
    </row>
    <row r="3092" spans="1:3">
      <c r="A3092" s="1" t="s">
        <v>16008</v>
      </c>
      <c r="B3092" s="1" t="str">
        <f>_xlfn.TEXTBEFORE(ENZLOAD[[#This Row],[ENZLOAD (from enz_from_proteome)]]," ")</f>
        <v>ENZSYN-rt3542</v>
      </c>
      <c r="C3092" s="1">
        <f>_xlfn.NUMBERVALUE(_xlfn.TEXTAFTER(ENZLOAD[[#This Row],[ENZLOAD (from enz_from_proteome)]]," ",-1))</f>
        <v>1.15135690465E-6</v>
      </c>
    </row>
    <row r="3093" spans="1:3">
      <c r="A3093" s="1" t="s">
        <v>16009</v>
      </c>
      <c r="B3093" s="1" t="str">
        <f>_xlfn.TEXTBEFORE(ENZLOAD[[#This Row],[ENZLOAD (from enz_from_proteome)]]," ")</f>
        <v>ENZSYN-rt3556</v>
      </c>
      <c r="C3093" s="1">
        <f>_xlfn.NUMBERVALUE(_xlfn.TEXTAFTER(ENZLOAD[[#This Row],[ENZLOAD (from enz_from_proteome)]]," ",-1))</f>
        <v>2.8398172548999997E-7</v>
      </c>
    </row>
    <row r="3094" spans="1:3">
      <c r="A3094" s="1" t="s">
        <v>16010</v>
      </c>
      <c r="B3094" s="1" t="str">
        <f>_xlfn.TEXTBEFORE(ENZLOAD[[#This Row],[ENZLOAD (from enz_from_proteome)]]," ")</f>
        <v>ENZSYN-rt3557</v>
      </c>
      <c r="C3094" s="1">
        <f>_xlfn.NUMBERVALUE(_xlfn.TEXTAFTER(ENZLOAD[[#This Row],[ENZLOAD (from enz_from_proteome)]]," ",-1))</f>
        <v>3.7900235213000002E-7</v>
      </c>
    </row>
    <row r="3095" spans="1:3">
      <c r="A3095" s="1" t="s">
        <v>16011</v>
      </c>
      <c r="B3095" s="1" t="str">
        <f>_xlfn.TEXTBEFORE(ENZLOAD[[#This Row],[ENZLOAD (from enz_from_proteome)]]," ")</f>
        <v>ENZSYN-rt3577</v>
      </c>
      <c r="C3095" s="1">
        <f>_xlfn.NUMBERVALUE(_xlfn.TEXTAFTER(ENZLOAD[[#This Row],[ENZLOAD (from enz_from_proteome)]]," ",-1))</f>
        <v>3.05202915271E-6</v>
      </c>
    </row>
    <row r="3096" spans="1:3">
      <c r="A3096" s="1" t="s">
        <v>16012</v>
      </c>
      <c r="B3096" s="1" t="str">
        <f>_xlfn.TEXTBEFORE(ENZLOAD[[#This Row],[ENZLOAD (from enz_from_proteome)]]," ")</f>
        <v>ENZSYN-rt3584</v>
      </c>
      <c r="C3096" s="1">
        <f>_xlfn.NUMBERVALUE(_xlfn.TEXTAFTER(ENZLOAD[[#This Row],[ENZLOAD (from enz_from_proteome)]]," ",-1))</f>
        <v>0</v>
      </c>
    </row>
    <row r="3097" spans="1:3">
      <c r="A3097" s="1" t="s">
        <v>16013</v>
      </c>
      <c r="B3097" s="1" t="str">
        <f>_xlfn.TEXTBEFORE(ENZLOAD[[#This Row],[ENZLOAD (from enz_from_proteome)]]," ")</f>
        <v>ENZSYN-rt3591</v>
      </c>
      <c r="C3097" s="1">
        <f>_xlfn.NUMBERVALUE(_xlfn.TEXTAFTER(ENZLOAD[[#This Row],[ENZLOAD (from enz_from_proteome)]]," ",-1))</f>
        <v>1.2225212152999999E-7</v>
      </c>
    </row>
    <row r="3098" spans="1:3">
      <c r="A3098" s="1" t="s">
        <v>16014</v>
      </c>
      <c r="B3098" s="1" t="str">
        <f>_xlfn.TEXTBEFORE(ENZLOAD[[#This Row],[ENZLOAD (from enz_from_proteome)]]," ")</f>
        <v>ENZSYN-rt3594</v>
      </c>
      <c r="C3098" s="1">
        <f>_xlfn.NUMBERVALUE(_xlfn.TEXTAFTER(ENZLOAD[[#This Row],[ENZLOAD (from enz_from_proteome)]]," ",-1))</f>
        <v>0</v>
      </c>
    </row>
    <row r="3099" spans="1:3">
      <c r="A3099" s="1" t="s">
        <v>16015</v>
      </c>
      <c r="B3099" s="1" t="str">
        <f>_xlfn.TEXTBEFORE(ENZLOAD[[#This Row],[ENZLOAD (from enz_from_proteome)]]," ")</f>
        <v>ENZSYN-rt3595</v>
      </c>
      <c r="C3099" s="1">
        <f>_xlfn.NUMBERVALUE(_xlfn.TEXTAFTER(ENZLOAD[[#This Row],[ENZLOAD (from enz_from_proteome)]]," ",-1))</f>
        <v>0</v>
      </c>
    </row>
    <row r="3100" spans="1:3">
      <c r="A3100" s="1" t="s">
        <v>16016</v>
      </c>
      <c r="B3100" s="1" t="str">
        <f>_xlfn.TEXTBEFORE(ENZLOAD[[#This Row],[ENZLOAD (from enz_from_proteome)]]," ")</f>
        <v>ENZSYN-rt3605</v>
      </c>
      <c r="C3100" s="1">
        <f>_xlfn.NUMBERVALUE(_xlfn.TEXTAFTER(ENZLOAD[[#This Row],[ENZLOAD (from enz_from_proteome)]]," ",-1))</f>
        <v>1.5109019792E-6</v>
      </c>
    </row>
    <row r="3101" spans="1:3">
      <c r="A3101" s="1" t="s">
        <v>16017</v>
      </c>
      <c r="B3101" s="1" t="str">
        <f>_xlfn.TEXTBEFORE(ENZLOAD[[#This Row],[ENZLOAD (from enz_from_proteome)]]," ")</f>
        <v>ENZSYN-rt3614</v>
      </c>
      <c r="C3101" s="1">
        <f>_xlfn.NUMBERVALUE(_xlfn.TEXTAFTER(ENZLOAD[[#This Row],[ENZLOAD (from enz_from_proteome)]]," ",-1))</f>
        <v>2.40371518013E-6</v>
      </c>
    </row>
    <row r="3102" spans="1:3">
      <c r="A3102" s="1" t="s">
        <v>16018</v>
      </c>
      <c r="B3102" s="1" t="str">
        <f>_xlfn.TEXTBEFORE(ENZLOAD[[#This Row],[ENZLOAD (from enz_from_proteome)]]," ")</f>
        <v>ENZSYN-rt3621</v>
      </c>
      <c r="C3102" s="1">
        <f>_xlfn.NUMBERVALUE(_xlfn.TEXTAFTER(ENZLOAD[[#This Row],[ENZLOAD (from enz_from_proteome)]]," ",-1))</f>
        <v>1.4788941833999999E-7</v>
      </c>
    </row>
    <row r="3103" spans="1:3">
      <c r="A3103" s="1" t="s">
        <v>16019</v>
      </c>
      <c r="B3103" s="1" t="str">
        <f>_xlfn.TEXTBEFORE(ENZLOAD[[#This Row],[ENZLOAD (from enz_from_proteome)]]," ")</f>
        <v>ENZSYN-rt3639</v>
      </c>
      <c r="C3103" s="1">
        <f>_xlfn.NUMBERVALUE(_xlfn.TEXTAFTER(ENZLOAD[[#This Row],[ENZLOAD (from enz_from_proteome)]]," ",-1))</f>
        <v>2.8420036532999998E-7</v>
      </c>
    </row>
    <row r="3104" spans="1:3">
      <c r="A3104" s="1" t="s">
        <v>16020</v>
      </c>
      <c r="B3104" s="1" t="str">
        <f>_xlfn.TEXTBEFORE(ENZLOAD[[#This Row],[ENZLOAD (from enz_from_proteome)]]," ")</f>
        <v>ENZSYN-rt3654</v>
      </c>
      <c r="C3104" s="1">
        <f>_xlfn.NUMBERVALUE(_xlfn.TEXTAFTER(ENZLOAD[[#This Row],[ENZLOAD (from enz_from_proteome)]]," ",-1))</f>
        <v>0</v>
      </c>
    </row>
    <row r="3105" spans="1:3">
      <c r="A3105" s="1" t="s">
        <v>16021</v>
      </c>
      <c r="B3105" s="1" t="str">
        <f>_xlfn.TEXTBEFORE(ENZLOAD[[#This Row],[ENZLOAD (from enz_from_proteome)]]," ")</f>
        <v>ENZSYN-rt3663</v>
      </c>
      <c r="C3105" s="1">
        <f>_xlfn.NUMBERVALUE(_xlfn.TEXTAFTER(ENZLOAD[[#This Row],[ENZLOAD (from enz_from_proteome)]]," ",-1))</f>
        <v>2.7549849504700001E-6</v>
      </c>
    </row>
    <row r="3106" spans="1:3">
      <c r="A3106" s="1" t="s">
        <v>16022</v>
      </c>
      <c r="B3106" s="1" t="str">
        <f>_xlfn.TEXTBEFORE(ENZLOAD[[#This Row],[ENZLOAD (from enz_from_proteome)]]," ")</f>
        <v>ENZSYN-rt3664</v>
      </c>
      <c r="C3106" s="1">
        <f>_xlfn.NUMBERVALUE(_xlfn.TEXTAFTER(ENZLOAD[[#This Row],[ENZLOAD (from enz_from_proteome)]]," ",-1))</f>
        <v>3.9524053552E-7</v>
      </c>
    </row>
    <row r="3107" spans="1:3">
      <c r="A3107" s="1" t="s">
        <v>16023</v>
      </c>
      <c r="B3107" s="1" t="str">
        <f>_xlfn.TEXTBEFORE(ENZLOAD[[#This Row],[ENZLOAD (from enz_from_proteome)]]," ")</f>
        <v>ENZSYN-rt3670</v>
      </c>
      <c r="C3107" s="1">
        <f>_xlfn.NUMBERVALUE(_xlfn.TEXTAFTER(ENZLOAD[[#This Row],[ENZLOAD (from enz_from_proteome)]]," ",-1))</f>
        <v>2.11527865403E-6</v>
      </c>
    </row>
    <row r="3108" spans="1:3">
      <c r="A3108" s="1" t="s">
        <v>16024</v>
      </c>
      <c r="B3108" s="1" t="str">
        <f>_xlfn.TEXTBEFORE(ENZLOAD[[#This Row],[ENZLOAD (from enz_from_proteome)]]," ")</f>
        <v>ENZSYN-rt3674_c</v>
      </c>
      <c r="C3108" s="1">
        <f>_xlfn.NUMBERVALUE(_xlfn.TEXTAFTER(ENZLOAD[[#This Row],[ENZLOAD (from enz_from_proteome)]]," ",-1))</f>
        <v>1.91483437427E-6</v>
      </c>
    </row>
    <row r="3109" spans="1:3">
      <c r="A3109" s="1" t="s">
        <v>16025</v>
      </c>
      <c r="B3109" s="1" t="str">
        <f>_xlfn.TEXTBEFORE(ENZLOAD[[#This Row],[ENZLOAD (from enz_from_proteome)]]," ")</f>
        <v>ENZSYN-rt3674_m</v>
      </c>
      <c r="C3109" s="1">
        <f>_xlfn.NUMBERVALUE(_xlfn.TEXTAFTER(ENZLOAD[[#This Row],[ENZLOAD (from enz_from_proteome)]]," ",-1))</f>
        <v>1.91483437427E-6</v>
      </c>
    </row>
    <row r="3110" spans="1:3">
      <c r="A3110" s="1" t="s">
        <v>16026</v>
      </c>
      <c r="B3110" s="1" t="str">
        <f>_xlfn.TEXTBEFORE(ENZLOAD[[#This Row],[ENZLOAD (from enz_from_proteome)]]," ")</f>
        <v>ENZSYN-rt3683</v>
      </c>
      <c r="C3110" s="1">
        <f>_xlfn.NUMBERVALUE(_xlfn.TEXTAFTER(ENZLOAD[[#This Row],[ENZLOAD (from enz_from_proteome)]]," ",-1))</f>
        <v>1.7447009494E-7</v>
      </c>
    </row>
    <row r="3111" spans="1:3">
      <c r="A3111" s="1" t="s">
        <v>16027</v>
      </c>
      <c r="B3111" s="1" t="str">
        <f>_xlfn.TEXTBEFORE(ENZLOAD[[#This Row],[ENZLOAD (from enz_from_proteome)]]," ")</f>
        <v>ENZSYN-rt3712</v>
      </c>
      <c r="C3111" s="1">
        <f>_xlfn.NUMBERVALUE(_xlfn.TEXTAFTER(ENZLOAD[[#This Row],[ENZLOAD (from enz_from_proteome)]]," ",-1))</f>
        <v>6.5390619452999997E-7</v>
      </c>
    </row>
    <row r="3112" spans="1:3">
      <c r="A3112" s="1" t="s">
        <v>16028</v>
      </c>
      <c r="B3112" s="1" t="str">
        <f>_xlfn.TEXTBEFORE(ENZLOAD[[#This Row],[ENZLOAD (from enz_from_proteome)]]," ")</f>
        <v>ENZSYN-rt3731</v>
      </c>
      <c r="C3112" s="1">
        <f>_xlfn.NUMBERVALUE(_xlfn.TEXTAFTER(ENZLOAD[[#This Row],[ENZLOAD (from enz_from_proteome)]]," ",-1))</f>
        <v>0</v>
      </c>
    </row>
    <row r="3113" spans="1:3">
      <c r="A3113" s="1" t="s">
        <v>16029</v>
      </c>
      <c r="B3113" s="1" t="str">
        <f>_xlfn.TEXTBEFORE(ENZLOAD[[#This Row],[ENZLOAD (from enz_from_proteome)]]," ")</f>
        <v>ENZSYN-rt3750</v>
      </c>
      <c r="C3113" s="1">
        <f>_xlfn.NUMBERVALUE(_xlfn.TEXTAFTER(ENZLOAD[[#This Row],[ENZLOAD (from enz_from_proteome)]]," ",-1))</f>
        <v>1.74467334282E-6</v>
      </c>
    </row>
    <row r="3114" spans="1:3">
      <c r="A3114" s="1" t="s">
        <v>16030</v>
      </c>
      <c r="B3114" s="1" t="str">
        <f>_xlfn.TEXTBEFORE(ENZLOAD[[#This Row],[ENZLOAD (from enz_from_proteome)]]," ")</f>
        <v>ENZSYN-rt3753</v>
      </c>
      <c r="C3114" s="1">
        <f>_xlfn.NUMBERVALUE(_xlfn.TEXTAFTER(ENZLOAD[[#This Row],[ENZLOAD (from enz_from_proteome)]]," ",-1))</f>
        <v>1.4138013951000001E-7</v>
      </c>
    </row>
    <row r="3115" spans="1:3">
      <c r="A3115" s="1" t="s">
        <v>16031</v>
      </c>
      <c r="B3115" s="1" t="str">
        <f>_xlfn.TEXTBEFORE(ENZLOAD[[#This Row],[ENZLOAD (from enz_from_proteome)]]," ")</f>
        <v>ENZSYN-rt3754_c</v>
      </c>
      <c r="C3115" s="1">
        <f>_xlfn.NUMBERVALUE(_xlfn.TEXTAFTER(ENZLOAD[[#This Row],[ENZLOAD (from enz_from_proteome)]]," ",-1))</f>
        <v>1.8662095877999999E-6</v>
      </c>
    </row>
    <row r="3116" spans="1:3">
      <c r="A3116" s="1" t="s">
        <v>16032</v>
      </c>
      <c r="B3116" s="1" t="str">
        <f>_xlfn.TEXTBEFORE(ENZLOAD[[#This Row],[ENZLOAD (from enz_from_proteome)]]," ")</f>
        <v>ENZSYN-rt3754_m</v>
      </c>
      <c r="C3116" s="1">
        <f>_xlfn.NUMBERVALUE(_xlfn.TEXTAFTER(ENZLOAD[[#This Row],[ENZLOAD (from enz_from_proteome)]]," ",-1))</f>
        <v>1.8662095877999999E-6</v>
      </c>
    </row>
    <row r="3117" spans="1:3">
      <c r="A3117" s="1" t="s">
        <v>16033</v>
      </c>
      <c r="B3117" s="1" t="str">
        <f>_xlfn.TEXTBEFORE(ENZLOAD[[#This Row],[ENZLOAD (from enz_from_proteome)]]," ")</f>
        <v>ENZSYN-rt3755</v>
      </c>
      <c r="C3117" s="1">
        <f>_xlfn.NUMBERVALUE(_xlfn.TEXTAFTER(ENZLOAD[[#This Row],[ENZLOAD (from enz_from_proteome)]]," ",-1))</f>
        <v>0</v>
      </c>
    </row>
    <row r="3118" spans="1:3">
      <c r="A3118" s="1" t="s">
        <v>16034</v>
      </c>
      <c r="B3118" s="1" t="str">
        <f>_xlfn.TEXTBEFORE(ENZLOAD[[#This Row],[ENZLOAD (from enz_from_proteome)]]," ")</f>
        <v>ENZSYN-rt3764</v>
      </c>
      <c r="C3118" s="1">
        <f>_xlfn.NUMBERVALUE(_xlfn.TEXTAFTER(ENZLOAD[[#This Row],[ENZLOAD (from enz_from_proteome)]]," ",-1))</f>
        <v>1.4122859713300001E-6</v>
      </c>
    </row>
    <row r="3119" spans="1:3">
      <c r="A3119" s="1" t="s">
        <v>16035</v>
      </c>
      <c r="B3119" s="1" t="str">
        <f>_xlfn.TEXTBEFORE(ENZLOAD[[#This Row],[ENZLOAD (from enz_from_proteome)]]," ")</f>
        <v>ENZSYN-rt3783</v>
      </c>
      <c r="C3119" s="1">
        <f>_xlfn.NUMBERVALUE(_xlfn.TEXTAFTER(ENZLOAD[[#This Row],[ENZLOAD (from enz_from_proteome)]]," ",-1))</f>
        <v>0</v>
      </c>
    </row>
    <row r="3120" spans="1:3">
      <c r="A3120" s="1" t="s">
        <v>16036</v>
      </c>
      <c r="B3120" s="1" t="str">
        <f>_xlfn.TEXTBEFORE(ENZLOAD[[#This Row],[ENZLOAD (from enz_from_proteome)]]," ")</f>
        <v>ENZSYN-rt3786_c</v>
      </c>
      <c r="C3120" s="1">
        <f>_xlfn.NUMBERVALUE(_xlfn.TEXTAFTER(ENZLOAD[[#This Row],[ENZLOAD (from enz_from_proteome)]]," ",-1))</f>
        <v>6.5996073725999995E-7</v>
      </c>
    </row>
    <row r="3121" spans="1:3">
      <c r="A3121" s="1" t="s">
        <v>16037</v>
      </c>
      <c r="B3121" s="1" t="str">
        <f>_xlfn.TEXTBEFORE(ENZLOAD[[#This Row],[ENZLOAD (from enz_from_proteome)]]," ")</f>
        <v>ENZSYN-rt3786_x</v>
      </c>
      <c r="C3121" s="1">
        <f>_xlfn.NUMBERVALUE(_xlfn.TEXTAFTER(ENZLOAD[[#This Row],[ENZLOAD (from enz_from_proteome)]]," ",-1))</f>
        <v>6.5996073725999995E-7</v>
      </c>
    </row>
    <row r="3122" spans="1:3">
      <c r="A3122" s="1" t="s">
        <v>16038</v>
      </c>
      <c r="B3122" s="1" t="str">
        <f>_xlfn.TEXTBEFORE(ENZLOAD[[#This Row],[ENZLOAD (from enz_from_proteome)]]," ")</f>
        <v>ENZSYN-rt3787_c</v>
      </c>
      <c r="C3122" s="1">
        <f>_xlfn.NUMBERVALUE(_xlfn.TEXTAFTER(ENZLOAD[[#This Row],[ENZLOAD (from enz_from_proteome)]]," ",-1))</f>
        <v>7.5511597618999999E-7</v>
      </c>
    </row>
    <row r="3123" spans="1:3">
      <c r="A3123" s="1" t="s">
        <v>16039</v>
      </c>
      <c r="B3123" s="1" t="str">
        <f>_xlfn.TEXTBEFORE(ENZLOAD[[#This Row],[ENZLOAD (from enz_from_proteome)]]," ")</f>
        <v>ENZSYN-rt3787_m</v>
      </c>
      <c r="C3123" s="1">
        <f>_xlfn.NUMBERVALUE(_xlfn.TEXTAFTER(ENZLOAD[[#This Row],[ENZLOAD (from enz_from_proteome)]]," ",-1))</f>
        <v>7.5511597618999999E-7</v>
      </c>
    </row>
    <row r="3124" spans="1:3">
      <c r="A3124" s="1" t="s">
        <v>16040</v>
      </c>
      <c r="B3124" s="1" t="str">
        <f>_xlfn.TEXTBEFORE(ENZLOAD[[#This Row],[ENZLOAD (from enz_from_proteome)]]," ")</f>
        <v>ENZSYN-rt3790</v>
      </c>
      <c r="C3124" s="1">
        <f>_xlfn.NUMBERVALUE(_xlfn.TEXTAFTER(ENZLOAD[[#This Row],[ENZLOAD (from enz_from_proteome)]]," ",-1))</f>
        <v>2.5905912061000002E-7</v>
      </c>
    </row>
    <row r="3125" spans="1:3">
      <c r="A3125" s="1" t="s">
        <v>16041</v>
      </c>
      <c r="B3125" s="1" t="str">
        <f>_xlfn.TEXTBEFORE(ENZLOAD[[#This Row],[ENZLOAD (from enz_from_proteome)]]," ")</f>
        <v>ENZSYN-rt3791_c</v>
      </c>
      <c r="C3125" s="1">
        <f>_xlfn.NUMBERVALUE(_xlfn.TEXTAFTER(ENZLOAD[[#This Row],[ENZLOAD (from enz_from_proteome)]]," ",-1))</f>
        <v>6.1423565941E-7</v>
      </c>
    </row>
    <row r="3126" spans="1:3">
      <c r="A3126" s="1" t="s">
        <v>16042</v>
      </c>
      <c r="B3126" s="1" t="str">
        <f>_xlfn.TEXTBEFORE(ENZLOAD[[#This Row],[ENZLOAD (from enz_from_proteome)]]," ")</f>
        <v>ENZSYN-rt3791_m</v>
      </c>
      <c r="C3126" s="1">
        <f>_xlfn.NUMBERVALUE(_xlfn.TEXTAFTER(ENZLOAD[[#This Row],[ENZLOAD (from enz_from_proteome)]]," ",-1))</f>
        <v>6.1423565941E-7</v>
      </c>
    </row>
    <row r="3127" spans="1:3">
      <c r="A3127" s="1" t="s">
        <v>16043</v>
      </c>
      <c r="B3127" s="1" t="str">
        <f>_xlfn.TEXTBEFORE(ENZLOAD[[#This Row],[ENZLOAD (from enz_from_proteome)]]," ")</f>
        <v>ENZSYN-rt3802</v>
      </c>
      <c r="C3127" s="1">
        <f>_xlfn.NUMBERVALUE(_xlfn.TEXTAFTER(ENZLOAD[[#This Row],[ENZLOAD (from enz_from_proteome)]]," ",-1))</f>
        <v>1.834584867E-6</v>
      </c>
    </row>
    <row r="3128" spans="1:3">
      <c r="A3128" s="1" t="s">
        <v>16044</v>
      </c>
      <c r="B3128" s="1" t="str">
        <f>_xlfn.TEXTBEFORE(ENZLOAD[[#This Row],[ENZLOAD (from enz_from_proteome)]]," ")</f>
        <v>ENZSYN-rt3852</v>
      </c>
      <c r="C3128" s="1">
        <f>_xlfn.NUMBERVALUE(_xlfn.TEXTAFTER(ENZLOAD[[#This Row],[ENZLOAD (from enz_from_proteome)]]," ",-1))</f>
        <v>1.08503589177E-6</v>
      </c>
    </row>
    <row r="3129" spans="1:3">
      <c r="A3129" s="1" t="s">
        <v>16045</v>
      </c>
      <c r="B3129" s="1" t="str">
        <f>_xlfn.TEXTBEFORE(ENZLOAD[[#This Row],[ENZLOAD (from enz_from_proteome)]]," ")</f>
        <v>ENZSYN-rt3853</v>
      </c>
      <c r="C3129" s="1">
        <f>_xlfn.NUMBERVALUE(_xlfn.TEXTAFTER(ENZLOAD[[#This Row],[ENZLOAD (from enz_from_proteome)]]," ",-1))</f>
        <v>5.0640092899999997E-9</v>
      </c>
    </row>
    <row r="3130" spans="1:3">
      <c r="A3130" s="1" t="s">
        <v>16046</v>
      </c>
      <c r="B3130" s="1" t="str">
        <f>_xlfn.TEXTBEFORE(ENZLOAD[[#This Row],[ENZLOAD (from enz_from_proteome)]]," ")</f>
        <v>ENZSYN-rt3874</v>
      </c>
      <c r="C3130" s="1">
        <f>_xlfn.NUMBERVALUE(_xlfn.TEXTAFTER(ENZLOAD[[#This Row],[ENZLOAD (from enz_from_proteome)]]," ",-1))</f>
        <v>7.4888120040000006E-8</v>
      </c>
    </row>
    <row r="3131" spans="1:3">
      <c r="A3131" s="1" t="s">
        <v>16047</v>
      </c>
      <c r="B3131" s="1" t="str">
        <f>_xlfn.TEXTBEFORE(ENZLOAD[[#This Row],[ENZLOAD (from enz_from_proteome)]]," ")</f>
        <v>ENZSYN-rt3875</v>
      </c>
      <c r="C3131" s="1">
        <f>_xlfn.NUMBERVALUE(_xlfn.TEXTAFTER(ENZLOAD[[#This Row],[ENZLOAD (from enz_from_proteome)]]," ",-1))</f>
        <v>0</v>
      </c>
    </row>
    <row r="3132" spans="1:3">
      <c r="A3132" s="1" t="s">
        <v>16048</v>
      </c>
      <c r="B3132" s="1" t="str">
        <f>_xlfn.TEXTBEFORE(ENZLOAD[[#This Row],[ENZLOAD (from enz_from_proteome)]]," ")</f>
        <v>ENZSYN-rt3880</v>
      </c>
      <c r="C3132" s="1">
        <f>_xlfn.NUMBERVALUE(_xlfn.TEXTAFTER(ENZLOAD[[#This Row],[ENZLOAD (from enz_from_proteome)]]," ",-1))</f>
        <v>2.40985981947E-6</v>
      </c>
    </row>
    <row r="3133" spans="1:3">
      <c r="A3133" s="1" t="s">
        <v>16049</v>
      </c>
      <c r="B3133" s="1" t="str">
        <f>_xlfn.TEXTBEFORE(ENZLOAD[[#This Row],[ENZLOAD (from enz_from_proteome)]]," ")</f>
        <v>ENZSYN-rt3897</v>
      </c>
      <c r="C3133" s="1">
        <f>_xlfn.NUMBERVALUE(_xlfn.TEXTAFTER(ENZLOAD[[#This Row],[ENZLOAD (from enz_from_proteome)]]," ",-1))</f>
        <v>2.7897473307E-7</v>
      </c>
    </row>
    <row r="3134" spans="1:3">
      <c r="A3134" s="1" t="s">
        <v>16050</v>
      </c>
      <c r="B3134" s="1" t="str">
        <f>_xlfn.TEXTBEFORE(ENZLOAD[[#This Row],[ENZLOAD (from enz_from_proteome)]]," ")</f>
        <v>ENZSYN-rt3901</v>
      </c>
      <c r="C3134" s="1">
        <f>_xlfn.NUMBERVALUE(_xlfn.TEXTAFTER(ENZLOAD[[#This Row],[ENZLOAD (from enz_from_proteome)]]," ",-1))</f>
        <v>1.1654801425E-7</v>
      </c>
    </row>
    <row r="3135" spans="1:3">
      <c r="A3135" s="1" t="s">
        <v>16051</v>
      </c>
      <c r="B3135" s="1" t="str">
        <f>_xlfn.TEXTBEFORE(ENZLOAD[[#This Row],[ENZLOAD (from enz_from_proteome)]]," ")</f>
        <v>ENZSYN-rt3915</v>
      </c>
      <c r="C3135" s="1">
        <f>_xlfn.NUMBERVALUE(_xlfn.TEXTAFTER(ENZLOAD[[#This Row],[ENZLOAD (from enz_from_proteome)]]," ",-1))</f>
        <v>1.0773130149999999E-8</v>
      </c>
    </row>
    <row r="3136" spans="1:3">
      <c r="A3136" s="1" t="s">
        <v>16052</v>
      </c>
      <c r="B3136" s="1" t="str">
        <f>_xlfn.TEXTBEFORE(ENZLOAD[[#This Row],[ENZLOAD (from enz_from_proteome)]]," ")</f>
        <v>ENZSYN-rt3923</v>
      </c>
      <c r="C3136" s="1">
        <f>_xlfn.NUMBERVALUE(_xlfn.TEXTAFTER(ENZLOAD[[#This Row],[ENZLOAD (from enz_from_proteome)]]," ",-1))</f>
        <v>8.1466934463999997E-7</v>
      </c>
    </row>
    <row r="3137" spans="1:3">
      <c r="A3137" s="1" t="s">
        <v>16053</v>
      </c>
      <c r="B3137" s="1" t="str">
        <f>_xlfn.TEXTBEFORE(ENZLOAD[[#This Row],[ENZLOAD (from enz_from_proteome)]]," ")</f>
        <v>ENZSYN-rt3932</v>
      </c>
      <c r="C3137" s="1">
        <f>_xlfn.NUMBERVALUE(_xlfn.TEXTAFTER(ENZLOAD[[#This Row],[ENZLOAD (from enz_from_proteome)]]," ",-1))</f>
        <v>5.0944507973999995E-7</v>
      </c>
    </row>
    <row r="3138" spans="1:3">
      <c r="A3138" s="1" t="s">
        <v>16054</v>
      </c>
      <c r="B3138" s="1" t="str">
        <f>_xlfn.TEXTBEFORE(ENZLOAD[[#This Row],[ENZLOAD (from enz_from_proteome)]]," ")</f>
        <v>ENZSYN-rt3934</v>
      </c>
      <c r="C3138" s="1">
        <f>_xlfn.NUMBERVALUE(_xlfn.TEXTAFTER(ENZLOAD[[#This Row],[ENZLOAD (from enz_from_proteome)]]," ",-1))</f>
        <v>2.19710304416E-6</v>
      </c>
    </row>
    <row r="3139" spans="1:3">
      <c r="A3139" s="1" t="s">
        <v>16055</v>
      </c>
      <c r="B3139" s="1" t="str">
        <f>_xlfn.TEXTBEFORE(ENZLOAD[[#This Row],[ENZLOAD (from enz_from_proteome)]]," ")</f>
        <v>ENZSYN-rt3937</v>
      </c>
      <c r="C3139" s="1">
        <f>_xlfn.NUMBERVALUE(_xlfn.TEXTAFTER(ENZLOAD[[#This Row],[ENZLOAD (from enz_from_proteome)]]," ",-1))</f>
        <v>2.1310096399999899E-8</v>
      </c>
    </row>
    <row r="3140" spans="1:3">
      <c r="A3140" s="1" t="s">
        <v>16056</v>
      </c>
      <c r="B3140" s="1" t="str">
        <f>_xlfn.TEXTBEFORE(ENZLOAD[[#This Row],[ENZLOAD (from enz_from_proteome)]]," ")</f>
        <v>ENZSYN-rt3938</v>
      </c>
      <c r="C3140" s="1">
        <f>_xlfn.NUMBERVALUE(_xlfn.TEXTAFTER(ENZLOAD[[#This Row],[ENZLOAD (from enz_from_proteome)]]," ",-1))</f>
        <v>1.7654886797999999E-7</v>
      </c>
    </row>
    <row r="3141" spans="1:3">
      <c r="A3141" s="1" t="s">
        <v>16057</v>
      </c>
      <c r="B3141" s="1" t="str">
        <f>_xlfn.TEXTBEFORE(ENZLOAD[[#This Row],[ENZLOAD (from enz_from_proteome)]]," ")</f>
        <v>ENZSYN-rt3939_c</v>
      </c>
      <c r="C3141" s="1">
        <f>_xlfn.NUMBERVALUE(_xlfn.TEXTAFTER(ENZLOAD[[#This Row],[ENZLOAD (from enz_from_proteome)]]," ",-1))</f>
        <v>1.311721241E-7</v>
      </c>
    </row>
    <row r="3142" spans="1:3">
      <c r="A3142" s="1" t="s">
        <v>16058</v>
      </c>
      <c r="B3142" s="1" t="str">
        <f>_xlfn.TEXTBEFORE(ENZLOAD[[#This Row],[ENZLOAD (from enz_from_proteome)]]," ")</f>
        <v>ENZSYN-rt3939_m</v>
      </c>
      <c r="C3142" s="1">
        <f>_xlfn.NUMBERVALUE(_xlfn.TEXTAFTER(ENZLOAD[[#This Row],[ENZLOAD (from enz_from_proteome)]]," ",-1))</f>
        <v>1.311721241E-7</v>
      </c>
    </row>
    <row r="3143" spans="1:3">
      <c r="A3143" s="1" t="s">
        <v>16059</v>
      </c>
      <c r="B3143" s="1" t="str">
        <f>_xlfn.TEXTBEFORE(ENZLOAD[[#This Row],[ENZLOAD (from enz_from_proteome)]]," ")</f>
        <v>ENZSYN-rt3985</v>
      </c>
      <c r="C3143" s="1">
        <f>_xlfn.NUMBERVALUE(_xlfn.TEXTAFTER(ENZLOAD[[#This Row],[ENZLOAD (from enz_from_proteome)]]," ",-1))</f>
        <v>5.2368196999999998E-10</v>
      </c>
    </row>
    <row r="3144" spans="1:3">
      <c r="A3144" s="1" t="s">
        <v>16060</v>
      </c>
      <c r="B3144" s="1" t="str">
        <f>_xlfn.TEXTBEFORE(ENZLOAD[[#This Row],[ENZLOAD (from enz_from_proteome)]]," ")</f>
        <v>ENZSYN-rt3986</v>
      </c>
      <c r="C3144" s="1">
        <f>_xlfn.NUMBERVALUE(_xlfn.TEXTAFTER(ENZLOAD[[#This Row],[ENZLOAD (from enz_from_proteome)]]," ",-1))</f>
        <v>1.46256424E-9</v>
      </c>
    </row>
    <row r="3145" spans="1:3">
      <c r="A3145" s="1" t="s">
        <v>16061</v>
      </c>
      <c r="B3145" s="1" t="str">
        <f>_xlfn.TEXTBEFORE(ENZLOAD[[#This Row],[ENZLOAD (from enz_from_proteome)]]," ")</f>
        <v>ENZSYN-rt4016</v>
      </c>
      <c r="C3145" s="1">
        <f>_xlfn.NUMBERVALUE(_xlfn.TEXTAFTER(ENZLOAD[[#This Row],[ENZLOAD (from enz_from_proteome)]]," ",-1))</f>
        <v>1.411966248E-8</v>
      </c>
    </row>
    <row r="3146" spans="1:3">
      <c r="A3146" s="1" t="s">
        <v>16062</v>
      </c>
      <c r="B3146" s="1" t="str">
        <f>_xlfn.TEXTBEFORE(ENZLOAD[[#This Row],[ENZLOAD (from enz_from_proteome)]]," ")</f>
        <v>ENZSYN-rt4017</v>
      </c>
      <c r="C3146" s="1">
        <f>_xlfn.NUMBERVALUE(_xlfn.TEXTAFTER(ENZLOAD[[#This Row],[ENZLOAD (from enz_from_proteome)]]," ",-1))</f>
        <v>0</v>
      </c>
    </row>
    <row r="3147" spans="1:3">
      <c r="A3147" s="1" t="s">
        <v>16063</v>
      </c>
      <c r="B3147" s="1" t="str">
        <f>_xlfn.TEXTBEFORE(ENZLOAD[[#This Row],[ENZLOAD (from enz_from_proteome)]]," ")</f>
        <v>ENZSYN-rt4019</v>
      </c>
      <c r="C3147" s="1">
        <f>_xlfn.NUMBERVALUE(_xlfn.TEXTAFTER(ENZLOAD[[#This Row],[ENZLOAD (from enz_from_proteome)]]," ",-1))</f>
        <v>2.8846739028999999E-7</v>
      </c>
    </row>
    <row r="3148" spans="1:3">
      <c r="A3148" s="1" t="s">
        <v>16064</v>
      </c>
      <c r="B3148" s="1" t="str">
        <f>_xlfn.TEXTBEFORE(ENZLOAD[[#This Row],[ENZLOAD (from enz_from_proteome)]]," ")</f>
        <v>ENZSYN-rt4023</v>
      </c>
      <c r="C3148" s="1">
        <f>_xlfn.NUMBERVALUE(_xlfn.TEXTAFTER(ENZLOAD[[#This Row],[ENZLOAD (from enz_from_proteome)]]," ",-1))</f>
        <v>3.5658304001999998E-7</v>
      </c>
    </row>
    <row r="3149" spans="1:3">
      <c r="A3149" s="1" t="s">
        <v>16065</v>
      </c>
      <c r="B3149" s="1" t="str">
        <f>_xlfn.TEXTBEFORE(ENZLOAD[[#This Row],[ENZLOAD (from enz_from_proteome)]]," ")</f>
        <v>ENZSYN-rt4039</v>
      </c>
      <c r="C3149" s="1">
        <f>_xlfn.NUMBERVALUE(_xlfn.TEXTAFTER(ENZLOAD[[#This Row],[ENZLOAD (from enz_from_proteome)]]," ",-1))</f>
        <v>5.9418719815999997E-7</v>
      </c>
    </row>
    <row r="3150" spans="1:3">
      <c r="A3150" s="1" t="s">
        <v>16066</v>
      </c>
      <c r="B3150" s="1" t="str">
        <f>_xlfn.TEXTBEFORE(ENZLOAD[[#This Row],[ENZLOAD (from enz_from_proteome)]]," ")</f>
        <v>ENZSYN-rt4042</v>
      </c>
      <c r="C3150" s="1">
        <f>_xlfn.NUMBERVALUE(_xlfn.TEXTAFTER(ENZLOAD[[#This Row],[ENZLOAD (from enz_from_proteome)]]," ",-1))</f>
        <v>1.0233388381E-7</v>
      </c>
    </row>
    <row r="3151" spans="1:3">
      <c r="A3151" s="1" t="s">
        <v>16067</v>
      </c>
      <c r="B3151" s="1" t="str">
        <f>_xlfn.TEXTBEFORE(ENZLOAD[[#This Row],[ENZLOAD (from enz_from_proteome)]]," ")</f>
        <v>ENZSYN-rt4053</v>
      </c>
      <c r="C3151" s="1">
        <f>_xlfn.NUMBERVALUE(_xlfn.TEXTAFTER(ENZLOAD[[#This Row],[ENZLOAD (from enz_from_proteome)]]," ",-1))</f>
        <v>6.4834525240099899E-6</v>
      </c>
    </row>
    <row r="3152" spans="1:3">
      <c r="A3152" s="1" t="s">
        <v>16068</v>
      </c>
      <c r="B3152" s="1" t="str">
        <f>_xlfn.TEXTBEFORE(ENZLOAD[[#This Row],[ENZLOAD (from enz_from_proteome)]]," ")</f>
        <v>ENZSYN-rt4066</v>
      </c>
      <c r="C3152" s="1">
        <f>_xlfn.NUMBERVALUE(_xlfn.TEXTAFTER(ENZLOAD[[#This Row],[ENZLOAD (from enz_from_proteome)]]," ",-1))</f>
        <v>2.0745201952E-7</v>
      </c>
    </row>
    <row r="3153" spans="1:3">
      <c r="A3153" s="1" t="s">
        <v>16069</v>
      </c>
      <c r="B3153" s="1" t="str">
        <f>_xlfn.TEXTBEFORE(ENZLOAD[[#This Row],[ENZLOAD (from enz_from_proteome)]]," ")</f>
        <v>ENZSYN-rt4068</v>
      </c>
      <c r="C3153" s="1">
        <f>_xlfn.NUMBERVALUE(_xlfn.TEXTAFTER(ENZLOAD[[#This Row],[ENZLOAD (from enz_from_proteome)]]," ",-1))</f>
        <v>0</v>
      </c>
    </row>
    <row r="3154" spans="1:3">
      <c r="A3154" s="1" t="s">
        <v>16070</v>
      </c>
      <c r="B3154" s="1" t="str">
        <f>_xlfn.TEXTBEFORE(ENZLOAD[[#This Row],[ENZLOAD (from enz_from_proteome)]]," ")</f>
        <v>ENZSYN-rt4069</v>
      </c>
      <c r="C3154" s="1">
        <f>_xlfn.NUMBERVALUE(_xlfn.TEXTAFTER(ENZLOAD[[#This Row],[ENZLOAD (from enz_from_proteome)]]," ",-1))</f>
        <v>3.062874058E-8</v>
      </c>
    </row>
    <row r="3155" spans="1:3">
      <c r="A3155" s="1" t="s">
        <v>16071</v>
      </c>
      <c r="B3155" s="1" t="str">
        <f>_xlfn.TEXTBEFORE(ENZLOAD[[#This Row],[ENZLOAD (from enz_from_proteome)]]," ")</f>
        <v>ENZSYN-rt4077</v>
      </c>
      <c r="C3155" s="1">
        <f>_xlfn.NUMBERVALUE(_xlfn.TEXTAFTER(ENZLOAD[[#This Row],[ENZLOAD (from enz_from_proteome)]]," ",-1))</f>
        <v>1.9653414566899999E-6</v>
      </c>
    </row>
    <row r="3156" spans="1:3">
      <c r="A3156" s="1" t="s">
        <v>16072</v>
      </c>
      <c r="B3156" s="1" t="str">
        <f>_xlfn.TEXTBEFORE(ENZLOAD[[#This Row],[ENZLOAD (from enz_from_proteome)]]," ")</f>
        <v>ENZSYN-rt4099</v>
      </c>
      <c r="C3156" s="1">
        <f>_xlfn.NUMBERVALUE(_xlfn.TEXTAFTER(ENZLOAD[[#This Row],[ENZLOAD (from enz_from_proteome)]]," ",-1))</f>
        <v>0</v>
      </c>
    </row>
    <row r="3157" spans="1:3">
      <c r="A3157" s="1" t="s">
        <v>16073</v>
      </c>
      <c r="B3157" s="1" t="str">
        <f>_xlfn.TEXTBEFORE(ENZLOAD[[#This Row],[ENZLOAD (from enz_from_proteome)]]," ")</f>
        <v>ENZSYN-rt4107</v>
      </c>
      <c r="C3157" s="1">
        <f>_xlfn.NUMBERVALUE(_xlfn.TEXTAFTER(ENZLOAD[[#This Row],[ENZLOAD (from enz_from_proteome)]]," ",-1))</f>
        <v>2.03763431E-7</v>
      </c>
    </row>
    <row r="3158" spans="1:3">
      <c r="A3158" s="1" t="s">
        <v>16074</v>
      </c>
      <c r="B3158" s="1" t="str">
        <f>_xlfn.TEXTBEFORE(ENZLOAD[[#This Row],[ENZLOAD (from enz_from_proteome)]]," ")</f>
        <v>ENZSYN-rt4108</v>
      </c>
      <c r="C3158" s="1">
        <f>_xlfn.NUMBERVALUE(_xlfn.TEXTAFTER(ENZLOAD[[#This Row],[ENZLOAD (from enz_from_proteome)]]," ",-1))</f>
        <v>0</v>
      </c>
    </row>
    <row r="3159" spans="1:3">
      <c r="A3159" s="1" t="s">
        <v>16075</v>
      </c>
      <c r="B3159" s="1" t="str">
        <f>_xlfn.TEXTBEFORE(ENZLOAD[[#This Row],[ENZLOAD (from enz_from_proteome)]]," ")</f>
        <v>ENZSYN-rt4112</v>
      </c>
      <c r="C3159" s="1">
        <f>_xlfn.NUMBERVALUE(_xlfn.TEXTAFTER(ENZLOAD[[#This Row],[ENZLOAD (from enz_from_proteome)]]," ",-1))</f>
        <v>7.0551295959999897E-8</v>
      </c>
    </row>
    <row r="3160" spans="1:3">
      <c r="A3160" s="1" t="s">
        <v>16076</v>
      </c>
      <c r="B3160" s="1" t="str">
        <f>_xlfn.TEXTBEFORE(ENZLOAD[[#This Row],[ENZLOAD (from enz_from_proteome)]]," ")</f>
        <v>ENZSYN-rt4117</v>
      </c>
      <c r="C3160" s="1">
        <f>_xlfn.NUMBERVALUE(_xlfn.TEXTAFTER(ENZLOAD[[#This Row],[ENZLOAD (from enz_from_proteome)]]," ",-1))</f>
        <v>7.2878946669999994E-8</v>
      </c>
    </row>
    <row r="3161" spans="1:3">
      <c r="A3161" s="1" t="s">
        <v>16077</v>
      </c>
      <c r="B3161" s="1" t="str">
        <f>_xlfn.TEXTBEFORE(ENZLOAD[[#This Row],[ENZLOAD (from enz_from_proteome)]]," ")</f>
        <v>ENZSYN-rt4127</v>
      </c>
      <c r="C3161" s="1">
        <f>_xlfn.NUMBERVALUE(_xlfn.TEXTAFTER(ENZLOAD[[#This Row],[ENZLOAD (from enz_from_proteome)]]," ",-1))</f>
        <v>1.2071384795299999E-6</v>
      </c>
    </row>
    <row r="3162" spans="1:3">
      <c r="A3162" s="1" t="s">
        <v>16078</v>
      </c>
      <c r="B3162" s="1" t="str">
        <f>_xlfn.TEXTBEFORE(ENZLOAD[[#This Row],[ENZLOAD (from enz_from_proteome)]]," ")</f>
        <v>ENZSYN-rt4145</v>
      </c>
      <c r="C3162" s="1">
        <f>_xlfn.NUMBERVALUE(_xlfn.TEXTAFTER(ENZLOAD[[#This Row],[ENZLOAD (from enz_from_proteome)]]," ",-1))</f>
        <v>4.1197188201999998E-7</v>
      </c>
    </row>
    <row r="3163" spans="1:3">
      <c r="A3163" s="1" t="s">
        <v>16079</v>
      </c>
      <c r="B3163" s="1" t="str">
        <f>_xlfn.TEXTBEFORE(ENZLOAD[[#This Row],[ENZLOAD (from enz_from_proteome)]]," ")</f>
        <v>ENZSYN-rt4150</v>
      </c>
      <c r="C3163" s="1">
        <f>_xlfn.NUMBERVALUE(_xlfn.TEXTAFTER(ENZLOAD[[#This Row],[ENZLOAD (from enz_from_proteome)]]," ",-1))</f>
        <v>9.2036901535E-7</v>
      </c>
    </row>
    <row r="3164" spans="1:3">
      <c r="A3164" s="1" t="s">
        <v>16080</v>
      </c>
      <c r="B3164" s="1" t="str">
        <f>_xlfn.TEXTBEFORE(ENZLOAD[[#This Row],[ENZLOAD (from enz_from_proteome)]]," ")</f>
        <v>ENZSYN-rt4171</v>
      </c>
      <c r="C3164" s="1">
        <f>_xlfn.NUMBERVALUE(_xlfn.TEXTAFTER(ENZLOAD[[#This Row],[ENZLOAD (from enz_from_proteome)]]," ",-1))</f>
        <v>0</v>
      </c>
    </row>
    <row r="3165" spans="1:3">
      <c r="A3165" s="1" t="s">
        <v>16081</v>
      </c>
      <c r="B3165" s="1" t="str">
        <f>_xlfn.TEXTBEFORE(ENZLOAD[[#This Row],[ENZLOAD (from enz_from_proteome)]]," ")</f>
        <v>ENZSYN-rt4177</v>
      </c>
      <c r="C3165" s="1">
        <f>_xlfn.NUMBERVALUE(_xlfn.TEXTAFTER(ENZLOAD[[#This Row],[ENZLOAD (from enz_from_proteome)]]," ",-1))</f>
        <v>9.6909579924000009E-7</v>
      </c>
    </row>
    <row r="3166" spans="1:3">
      <c r="A3166" s="1" t="s">
        <v>16082</v>
      </c>
      <c r="B3166" s="1" t="str">
        <f>_xlfn.TEXTBEFORE(ENZLOAD[[#This Row],[ENZLOAD (from enz_from_proteome)]]," ")</f>
        <v>ENZSYN-rt4178</v>
      </c>
      <c r="C3166" s="1">
        <f>_xlfn.NUMBERVALUE(_xlfn.TEXTAFTER(ENZLOAD[[#This Row],[ENZLOAD (from enz_from_proteome)]]," ",-1))</f>
        <v>5.5771773799999999E-9</v>
      </c>
    </row>
    <row r="3167" spans="1:3">
      <c r="A3167" s="1" t="s">
        <v>16083</v>
      </c>
      <c r="B3167" s="1" t="str">
        <f>_xlfn.TEXTBEFORE(ENZLOAD[[#This Row],[ENZLOAD (from enz_from_proteome)]]," ")</f>
        <v>ENZSYN-rt4183</v>
      </c>
      <c r="C3167" s="1">
        <f>_xlfn.NUMBERVALUE(_xlfn.TEXTAFTER(ENZLOAD[[#This Row],[ENZLOAD (from enz_from_proteome)]]," ",-1))</f>
        <v>1.1983876784999999E-7</v>
      </c>
    </row>
    <row r="3168" spans="1:3">
      <c r="A3168" s="1" t="s">
        <v>16084</v>
      </c>
      <c r="B3168" s="1" t="str">
        <f>_xlfn.TEXTBEFORE(ENZLOAD[[#This Row],[ENZLOAD (from enz_from_proteome)]]," ")</f>
        <v>ENZSYN-rt4186</v>
      </c>
      <c r="C3168" s="1">
        <f>_xlfn.NUMBERVALUE(_xlfn.TEXTAFTER(ENZLOAD[[#This Row],[ENZLOAD (from enz_from_proteome)]]," ",-1))</f>
        <v>1.2654368509E-7</v>
      </c>
    </row>
    <row r="3169" spans="1:3">
      <c r="A3169" s="1" t="s">
        <v>16085</v>
      </c>
      <c r="B3169" s="1" t="str">
        <f>_xlfn.TEXTBEFORE(ENZLOAD[[#This Row],[ENZLOAD (from enz_from_proteome)]]," ")</f>
        <v>ENZSYN-rt4187</v>
      </c>
      <c r="C3169" s="1">
        <f>_xlfn.NUMBERVALUE(_xlfn.TEXTAFTER(ENZLOAD[[#This Row],[ENZLOAD (from enz_from_proteome)]]," ",-1))</f>
        <v>1.4729517051999999E-7</v>
      </c>
    </row>
    <row r="3170" spans="1:3">
      <c r="A3170" s="1" t="s">
        <v>16086</v>
      </c>
      <c r="B3170" s="1" t="str">
        <f>_xlfn.TEXTBEFORE(ENZLOAD[[#This Row],[ENZLOAD (from enz_from_proteome)]]," ")</f>
        <v>ENZSYN-rt4194</v>
      </c>
      <c r="C3170" s="1">
        <f>_xlfn.NUMBERVALUE(_xlfn.TEXTAFTER(ENZLOAD[[#This Row],[ENZLOAD (from enz_from_proteome)]]," ",-1))</f>
        <v>7.3001400819999998E-8</v>
      </c>
    </row>
    <row r="3171" spans="1:3">
      <c r="A3171" s="1" t="s">
        <v>16087</v>
      </c>
      <c r="B3171" s="1" t="str">
        <f>_xlfn.TEXTBEFORE(ENZLOAD[[#This Row],[ENZLOAD (from enz_from_proteome)]]," ")</f>
        <v>ENZSYN-rt4198</v>
      </c>
      <c r="C3171" s="1">
        <f>_xlfn.NUMBERVALUE(_xlfn.TEXTAFTER(ENZLOAD[[#This Row],[ENZLOAD (from enz_from_proteome)]]," ",-1))</f>
        <v>0</v>
      </c>
    </row>
    <row r="3172" spans="1:3">
      <c r="A3172" s="1" t="s">
        <v>16088</v>
      </c>
      <c r="B3172" s="1" t="str">
        <f>_xlfn.TEXTBEFORE(ENZLOAD[[#This Row],[ENZLOAD (from enz_from_proteome)]]," ")</f>
        <v>ENZSYN-rt41987068</v>
      </c>
      <c r="C3172" s="1">
        <f>_xlfn.NUMBERVALUE(_xlfn.TEXTAFTER(ENZLOAD[[#This Row],[ENZLOAD (from enz_from_proteome)]]," ",-1))</f>
        <v>0</v>
      </c>
    </row>
    <row r="3173" spans="1:3">
      <c r="A3173" s="1" t="s">
        <v>16089</v>
      </c>
      <c r="B3173" s="1" t="str">
        <f>_xlfn.TEXTBEFORE(ENZLOAD[[#This Row],[ENZLOAD (from enz_from_proteome)]]," ")</f>
        <v>ENZSYN-rt4202</v>
      </c>
      <c r="C3173" s="1">
        <f>_xlfn.NUMBERVALUE(_xlfn.TEXTAFTER(ENZLOAD[[#This Row],[ENZLOAD (from enz_from_proteome)]]," ",-1))</f>
        <v>8.5934370649999994E-8</v>
      </c>
    </row>
    <row r="3174" spans="1:3">
      <c r="A3174" s="1" t="s">
        <v>16090</v>
      </c>
      <c r="B3174" s="1" t="str">
        <f>_xlfn.TEXTBEFORE(ENZLOAD[[#This Row],[ENZLOAD (from enz_from_proteome)]]," ")</f>
        <v>ENZSYN-rt4213</v>
      </c>
      <c r="C3174" s="1">
        <f>_xlfn.NUMBERVALUE(_xlfn.TEXTAFTER(ENZLOAD[[#This Row],[ENZLOAD (from enz_from_proteome)]]," ",-1))</f>
        <v>2.44518028169999E-6</v>
      </c>
    </row>
    <row r="3175" spans="1:3">
      <c r="A3175" s="1" t="s">
        <v>16091</v>
      </c>
      <c r="B3175" s="1" t="str">
        <f>_xlfn.TEXTBEFORE(ENZLOAD[[#This Row],[ENZLOAD (from enz_from_proteome)]]," ")</f>
        <v>ENZSYN-rt4228</v>
      </c>
      <c r="C3175" s="1">
        <f>_xlfn.NUMBERVALUE(_xlfn.TEXTAFTER(ENZLOAD[[#This Row],[ENZLOAD (from enz_from_proteome)]]," ",-1))</f>
        <v>6.7472987800000004E-9</v>
      </c>
    </row>
    <row r="3176" spans="1:3">
      <c r="A3176" s="1" t="s">
        <v>16092</v>
      </c>
      <c r="B3176" s="1" t="str">
        <f>_xlfn.TEXTBEFORE(ENZLOAD[[#This Row],[ENZLOAD (from enz_from_proteome)]]," ")</f>
        <v>ENZSYN-rt4237</v>
      </c>
      <c r="C3176" s="1">
        <f>_xlfn.NUMBERVALUE(_xlfn.TEXTAFTER(ENZLOAD[[#This Row],[ENZLOAD (from enz_from_proteome)]]," ",-1))</f>
        <v>1.3804072233999999E-7</v>
      </c>
    </row>
    <row r="3177" spans="1:3">
      <c r="A3177" s="1" t="s">
        <v>16093</v>
      </c>
      <c r="B3177" s="1" t="str">
        <f>_xlfn.TEXTBEFORE(ENZLOAD[[#This Row],[ENZLOAD (from enz_from_proteome)]]," ")</f>
        <v>ENZSYN-rt4254</v>
      </c>
      <c r="C3177" s="1">
        <f>_xlfn.NUMBERVALUE(_xlfn.TEXTAFTER(ENZLOAD[[#This Row],[ENZLOAD (from enz_from_proteome)]]," ",-1))</f>
        <v>1.3974239260000001E-8</v>
      </c>
    </row>
    <row r="3178" spans="1:3">
      <c r="A3178" s="1" t="s">
        <v>16094</v>
      </c>
      <c r="B3178" s="1" t="str">
        <f>_xlfn.TEXTBEFORE(ENZLOAD[[#This Row],[ENZLOAD (from enz_from_proteome)]]," ")</f>
        <v>ENZSYN-rt4257</v>
      </c>
      <c r="C3178" s="1">
        <f>_xlfn.NUMBERVALUE(_xlfn.TEXTAFTER(ENZLOAD[[#This Row],[ENZLOAD (from enz_from_proteome)]]," ",-1))</f>
        <v>7.5395795511999995E-7</v>
      </c>
    </row>
    <row r="3179" spans="1:3">
      <c r="A3179" s="1" t="s">
        <v>16095</v>
      </c>
      <c r="B3179" s="1" t="str">
        <f>_xlfn.TEXTBEFORE(ENZLOAD[[#This Row],[ENZLOAD (from enz_from_proteome)]]," ")</f>
        <v>ENZSYN-rt4267</v>
      </c>
      <c r="C3179" s="1">
        <f>_xlfn.NUMBERVALUE(_xlfn.TEXTAFTER(ENZLOAD[[#This Row],[ENZLOAD (from enz_from_proteome)]]," ",-1))</f>
        <v>1.3455186194E-7</v>
      </c>
    </row>
    <row r="3180" spans="1:3">
      <c r="A3180" s="1" t="s">
        <v>16096</v>
      </c>
      <c r="B3180" s="1" t="str">
        <f>_xlfn.TEXTBEFORE(ENZLOAD[[#This Row],[ENZLOAD (from enz_from_proteome)]]," ")</f>
        <v>ENZSYN-rt4269</v>
      </c>
      <c r="C3180" s="1">
        <f>_xlfn.NUMBERVALUE(_xlfn.TEXTAFTER(ENZLOAD[[#This Row],[ENZLOAD (from enz_from_proteome)]]," ",-1))</f>
        <v>1.06842381367E-6</v>
      </c>
    </row>
    <row r="3181" spans="1:3">
      <c r="A3181" s="1" t="s">
        <v>16097</v>
      </c>
      <c r="B3181" s="1" t="str">
        <f>_xlfn.TEXTBEFORE(ENZLOAD[[#This Row],[ENZLOAD (from enz_from_proteome)]]," ")</f>
        <v>ENZSYN-rt4271</v>
      </c>
      <c r="C3181" s="1">
        <f>_xlfn.NUMBERVALUE(_xlfn.TEXTAFTER(ENZLOAD[[#This Row],[ENZLOAD (from enz_from_proteome)]]," ",-1))</f>
        <v>3.82705076E-7</v>
      </c>
    </row>
    <row r="3182" spans="1:3">
      <c r="A3182" s="1" t="s">
        <v>16098</v>
      </c>
      <c r="B3182" s="1" t="str">
        <f>_xlfn.TEXTBEFORE(ENZLOAD[[#This Row],[ENZLOAD (from enz_from_proteome)]]," ")</f>
        <v>ENZSYN-rt4274</v>
      </c>
      <c r="C3182" s="1">
        <f>_xlfn.NUMBERVALUE(_xlfn.TEXTAFTER(ENZLOAD[[#This Row],[ENZLOAD (from enz_from_proteome)]]," ",-1))</f>
        <v>1.61120210771E-6</v>
      </c>
    </row>
    <row r="3183" spans="1:3">
      <c r="A3183" s="1" t="s">
        <v>16099</v>
      </c>
      <c r="B3183" s="1" t="str">
        <f>_xlfn.TEXTBEFORE(ENZLOAD[[#This Row],[ENZLOAD (from enz_from_proteome)]]," ")</f>
        <v>ENZSYN-rt4278</v>
      </c>
      <c r="C3183" s="1">
        <f>_xlfn.NUMBERVALUE(_xlfn.TEXTAFTER(ENZLOAD[[#This Row],[ENZLOAD (from enz_from_proteome)]]," ",-1))</f>
        <v>2.2388826890000001E-8</v>
      </c>
    </row>
    <row r="3184" spans="1:3">
      <c r="A3184" s="1" t="s">
        <v>16100</v>
      </c>
      <c r="B3184" s="1" t="str">
        <f>_xlfn.TEXTBEFORE(ENZLOAD[[#This Row],[ENZLOAD (from enz_from_proteome)]]," ")</f>
        <v>ENZSYN-rt4281</v>
      </c>
      <c r="C3184" s="1">
        <f>_xlfn.NUMBERVALUE(_xlfn.TEXTAFTER(ENZLOAD[[#This Row],[ENZLOAD (from enz_from_proteome)]]," ",-1))</f>
        <v>8.7024958559999997E-8</v>
      </c>
    </row>
    <row r="3185" spans="1:3">
      <c r="A3185" s="1" t="s">
        <v>16101</v>
      </c>
      <c r="B3185" s="1" t="str">
        <f>_xlfn.TEXTBEFORE(ENZLOAD[[#This Row],[ENZLOAD (from enz_from_proteome)]]," ")</f>
        <v>ENZSYN-rt4284</v>
      </c>
      <c r="C3185" s="1">
        <f>_xlfn.NUMBERVALUE(_xlfn.TEXTAFTER(ENZLOAD[[#This Row],[ENZLOAD (from enz_from_proteome)]]," ",-1))</f>
        <v>0</v>
      </c>
    </row>
    <row r="3186" spans="1:3">
      <c r="A3186" s="1" t="s">
        <v>16102</v>
      </c>
      <c r="B3186" s="1" t="str">
        <f>_xlfn.TEXTBEFORE(ENZLOAD[[#This Row],[ENZLOAD (from enz_from_proteome)]]," ")</f>
        <v>ENZSYN-rt4312</v>
      </c>
      <c r="C3186" s="1">
        <f>_xlfn.NUMBERVALUE(_xlfn.TEXTAFTER(ENZLOAD[[#This Row],[ENZLOAD (from enz_from_proteome)]]," ",-1))</f>
        <v>4.1642462649999999E-8</v>
      </c>
    </row>
    <row r="3187" spans="1:3">
      <c r="A3187" s="1" t="s">
        <v>16103</v>
      </c>
      <c r="B3187" s="1" t="str">
        <f>_xlfn.TEXTBEFORE(ENZLOAD[[#This Row],[ENZLOAD (from enz_from_proteome)]]," ")</f>
        <v>ENZSYN-rt4334</v>
      </c>
      <c r="C3187" s="1">
        <f>_xlfn.NUMBERVALUE(_xlfn.TEXTAFTER(ENZLOAD[[#This Row],[ENZLOAD (from enz_from_proteome)]]," ",-1))</f>
        <v>2.1833851999999999E-10</v>
      </c>
    </row>
    <row r="3188" spans="1:3">
      <c r="A3188" s="1" t="s">
        <v>16104</v>
      </c>
      <c r="B3188" s="1" t="str">
        <f>_xlfn.TEXTBEFORE(ENZLOAD[[#This Row],[ENZLOAD (from enz_from_proteome)]]," ")</f>
        <v>ENZSYN-rt4336</v>
      </c>
      <c r="C3188" s="1">
        <f>_xlfn.NUMBERVALUE(_xlfn.TEXTAFTER(ENZLOAD[[#This Row],[ENZLOAD (from enz_from_proteome)]]," ",-1))</f>
        <v>4.1898833821389997E-5</v>
      </c>
    </row>
    <row r="3189" spans="1:3">
      <c r="A3189" s="1" t="s">
        <v>16105</v>
      </c>
      <c r="B3189" s="1" t="str">
        <f>_xlfn.TEXTBEFORE(ENZLOAD[[#This Row],[ENZLOAD (from enz_from_proteome)]]," ")</f>
        <v>ENZSYN-rt4363</v>
      </c>
      <c r="C3189" s="1">
        <f>_xlfn.NUMBERVALUE(_xlfn.TEXTAFTER(ENZLOAD[[#This Row],[ENZLOAD (from enz_from_proteome)]]," ",-1))</f>
        <v>1.4141804438E-7</v>
      </c>
    </row>
    <row r="3190" spans="1:3">
      <c r="A3190" s="1" t="s">
        <v>16106</v>
      </c>
      <c r="B3190" s="1" t="str">
        <f>_xlfn.TEXTBEFORE(ENZLOAD[[#This Row],[ENZLOAD (from enz_from_proteome)]]," ")</f>
        <v>ENZSYN-rt4368</v>
      </c>
      <c r="C3190" s="1">
        <f>_xlfn.NUMBERVALUE(_xlfn.TEXTAFTER(ENZLOAD[[#This Row],[ENZLOAD (from enz_from_proteome)]]," ",-1))</f>
        <v>1.0967097915E-7</v>
      </c>
    </row>
    <row r="3191" spans="1:3">
      <c r="A3191" s="1" t="s">
        <v>16107</v>
      </c>
      <c r="B3191" s="1" t="str">
        <f>_xlfn.TEXTBEFORE(ENZLOAD[[#This Row],[ENZLOAD (from enz_from_proteome)]]," ")</f>
        <v>ENZSYN-rt4374</v>
      </c>
      <c r="C3191" s="1">
        <f>_xlfn.NUMBERVALUE(_xlfn.TEXTAFTER(ENZLOAD[[#This Row],[ENZLOAD (from enz_from_proteome)]]," ",-1))</f>
        <v>1.0519393198E-7</v>
      </c>
    </row>
    <row r="3192" spans="1:3">
      <c r="A3192" s="1" t="s">
        <v>16108</v>
      </c>
      <c r="B3192" s="1" t="str">
        <f>_xlfn.TEXTBEFORE(ENZLOAD[[#This Row],[ENZLOAD (from enz_from_proteome)]]," ")</f>
        <v>ENZSYN-rt4375</v>
      </c>
      <c r="C3192" s="1">
        <f>_xlfn.NUMBERVALUE(_xlfn.TEXTAFTER(ENZLOAD[[#This Row],[ENZLOAD (from enz_from_proteome)]]," ",-1))</f>
        <v>7.7154419170000004E-8</v>
      </c>
    </row>
    <row r="3193" spans="1:3">
      <c r="A3193" s="1" t="s">
        <v>16109</v>
      </c>
      <c r="B3193" s="1" t="str">
        <f>_xlfn.TEXTBEFORE(ENZLOAD[[#This Row],[ENZLOAD (from enz_from_proteome)]]," ")</f>
        <v>ENZSYN-rt4380</v>
      </c>
      <c r="C3193" s="1">
        <f>_xlfn.NUMBERVALUE(_xlfn.TEXTAFTER(ENZLOAD[[#This Row],[ENZLOAD (from enz_from_proteome)]]," ",-1))</f>
        <v>1.79061179551E-6</v>
      </c>
    </row>
    <row r="3194" spans="1:3">
      <c r="A3194" s="1" t="s">
        <v>16110</v>
      </c>
      <c r="B3194" s="1" t="str">
        <f>_xlfn.TEXTBEFORE(ENZLOAD[[#This Row],[ENZLOAD (from enz_from_proteome)]]," ")</f>
        <v>ENZSYN-rt4384</v>
      </c>
      <c r="C3194" s="1">
        <f>_xlfn.NUMBERVALUE(_xlfn.TEXTAFTER(ENZLOAD[[#This Row],[ENZLOAD (from enz_from_proteome)]]," ",-1))</f>
        <v>0</v>
      </c>
    </row>
    <row r="3195" spans="1:3">
      <c r="A3195" s="1" t="s">
        <v>16111</v>
      </c>
      <c r="B3195" s="1" t="str">
        <f>_xlfn.TEXTBEFORE(ENZLOAD[[#This Row],[ENZLOAD (from enz_from_proteome)]]," ")</f>
        <v>ENZSYN-rt4385</v>
      </c>
      <c r="C3195" s="1">
        <f>_xlfn.NUMBERVALUE(_xlfn.TEXTAFTER(ENZLOAD[[#This Row],[ENZLOAD (from enz_from_proteome)]]," ",-1))</f>
        <v>6.4320986199999998E-9</v>
      </c>
    </row>
    <row r="3196" spans="1:3">
      <c r="A3196" s="1" t="s">
        <v>16112</v>
      </c>
      <c r="B3196" s="1" t="str">
        <f>_xlfn.TEXTBEFORE(ENZLOAD[[#This Row],[ENZLOAD (from enz_from_proteome)]]," ")</f>
        <v>ENZSYN-rt4390</v>
      </c>
      <c r="C3196" s="1">
        <f>_xlfn.NUMBERVALUE(_xlfn.TEXTAFTER(ENZLOAD[[#This Row],[ENZLOAD (from enz_from_proteome)]]," ",-1))</f>
        <v>8.3081175610000002E-8</v>
      </c>
    </row>
    <row r="3197" spans="1:3">
      <c r="A3197" s="1" t="s">
        <v>16113</v>
      </c>
      <c r="B3197" s="1" t="str">
        <f>_xlfn.TEXTBEFORE(ENZLOAD[[#This Row],[ENZLOAD (from enz_from_proteome)]]," ")</f>
        <v>ENZSYN-rt4393</v>
      </c>
      <c r="C3197" s="1">
        <f>_xlfn.NUMBERVALUE(_xlfn.TEXTAFTER(ENZLOAD[[#This Row],[ENZLOAD (from enz_from_proteome)]]," ",-1))</f>
        <v>1.15237005448E-6</v>
      </c>
    </row>
    <row r="3198" spans="1:3">
      <c r="A3198" s="1" t="s">
        <v>16114</v>
      </c>
      <c r="B3198" s="1" t="str">
        <f>_xlfn.TEXTBEFORE(ENZLOAD[[#This Row],[ENZLOAD (from enz_from_proteome)]]," ")</f>
        <v>ENZSYN-rt4410</v>
      </c>
      <c r="C3198" s="1">
        <f>_xlfn.NUMBERVALUE(_xlfn.TEXTAFTER(ENZLOAD[[#This Row],[ENZLOAD (from enz_from_proteome)]]," ",-1))</f>
        <v>2.0485691453999999E-7</v>
      </c>
    </row>
    <row r="3199" spans="1:3">
      <c r="A3199" s="1" t="s">
        <v>16115</v>
      </c>
      <c r="B3199" s="1" t="str">
        <f>_xlfn.TEXTBEFORE(ENZLOAD[[#This Row],[ENZLOAD (from enz_from_proteome)]]," ")</f>
        <v>ENZSYN-rt4413</v>
      </c>
      <c r="C3199" s="1">
        <f>_xlfn.NUMBERVALUE(_xlfn.TEXTAFTER(ENZLOAD[[#This Row],[ENZLOAD (from enz_from_proteome)]]," ",-1))</f>
        <v>1.064205999E-8</v>
      </c>
    </row>
    <row r="3200" spans="1:3">
      <c r="A3200" s="1" t="s">
        <v>16116</v>
      </c>
      <c r="B3200" s="1" t="str">
        <f>_xlfn.TEXTBEFORE(ENZLOAD[[#This Row],[ENZLOAD (from enz_from_proteome)]]," ")</f>
        <v>ENZSYN-rt4416</v>
      </c>
      <c r="C3200" s="1">
        <f>_xlfn.NUMBERVALUE(_xlfn.TEXTAFTER(ENZLOAD[[#This Row],[ENZLOAD (from enz_from_proteome)]]," ",-1))</f>
        <v>5.9769383920000002E-8</v>
      </c>
    </row>
    <row r="3201" spans="1:3">
      <c r="A3201" s="1" t="s">
        <v>16117</v>
      </c>
      <c r="B3201" s="1" t="str">
        <f>_xlfn.TEXTBEFORE(ENZLOAD[[#This Row],[ENZLOAD (from enz_from_proteome)]]," ")</f>
        <v>ENZSYN-rt4419</v>
      </c>
      <c r="C3201" s="1">
        <f>_xlfn.NUMBERVALUE(_xlfn.TEXTAFTER(ENZLOAD[[#This Row],[ENZLOAD (from enz_from_proteome)]]," ",-1))</f>
        <v>2.1924313899999998E-9</v>
      </c>
    </row>
    <row r="3202" spans="1:3">
      <c r="A3202" s="1" t="s">
        <v>16118</v>
      </c>
      <c r="B3202" s="1" t="str">
        <f>_xlfn.TEXTBEFORE(ENZLOAD[[#This Row],[ENZLOAD (from enz_from_proteome)]]," ")</f>
        <v>ENZSYN-rt4427</v>
      </c>
      <c r="C3202" s="1">
        <f>_xlfn.NUMBERVALUE(_xlfn.TEXTAFTER(ENZLOAD[[#This Row],[ENZLOAD (from enz_from_proteome)]]," ",-1))</f>
        <v>4.9641162049999997E-8</v>
      </c>
    </row>
    <row r="3203" spans="1:3">
      <c r="A3203" s="1" t="s">
        <v>16119</v>
      </c>
      <c r="B3203" s="1" t="str">
        <f>_xlfn.TEXTBEFORE(ENZLOAD[[#This Row],[ENZLOAD (from enz_from_proteome)]]," ")</f>
        <v>ENZSYN-rt4445</v>
      </c>
      <c r="C3203" s="1">
        <f>_xlfn.NUMBERVALUE(_xlfn.TEXTAFTER(ENZLOAD[[#This Row],[ENZLOAD (from enz_from_proteome)]]," ",-1))</f>
        <v>2.830787513E-8</v>
      </c>
    </row>
    <row r="3204" spans="1:3">
      <c r="A3204" s="1" t="s">
        <v>16120</v>
      </c>
      <c r="B3204" s="1" t="str">
        <f>_xlfn.TEXTBEFORE(ENZLOAD[[#This Row],[ENZLOAD (from enz_from_proteome)]]," ")</f>
        <v>ENZSYN-rt4453</v>
      </c>
      <c r="C3204" s="1">
        <f>_xlfn.NUMBERVALUE(_xlfn.TEXTAFTER(ENZLOAD[[#This Row],[ENZLOAD (from enz_from_proteome)]]," ",-1))</f>
        <v>0</v>
      </c>
    </row>
    <row r="3205" spans="1:3">
      <c r="A3205" s="1" t="s">
        <v>16121</v>
      </c>
      <c r="B3205" s="1" t="str">
        <f>_xlfn.TEXTBEFORE(ENZLOAD[[#This Row],[ENZLOAD (from enz_from_proteome)]]," ")</f>
        <v>ENZSYN-rt4454</v>
      </c>
      <c r="C3205" s="1">
        <f>_xlfn.NUMBERVALUE(_xlfn.TEXTAFTER(ENZLOAD[[#This Row],[ENZLOAD (from enz_from_proteome)]]," ",-1))</f>
        <v>9.4701536899999993E-9</v>
      </c>
    </row>
    <row r="3206" spans="1:3">
      <c r="A3206" s="1" t="s">
        <v>16122</v>
      </c>
      <c r="B3206" s="1" t="str">
        <f>_xlfn.TEXTBEFORE(ENZLOAD[[#This Row],[ENZLOAD (from enz_from_proteome)]]," ")</f>
        <v>ENZSYN-rt4487_c</v>
      </c>
      <c r="C3206" s="1">
        <f>_xlfn.NUMBERVALUE(_xlfn.TEXTAFTER(ENZLOAD[[#This Row],[ENZLOAD (from enz_from_proteome)]]," ",-1))</f>
        <v>2.05040193E-9</v>
      </c>
    </row>
    <row r="3207" spans="1:3">
      <c r="A3207" s="1" t="s">
        <v>16123</v>
      </c>
      <c r="B3207" s="1" t="str">
        <f>_xlfn.TEXTBEFORE(ENZLOAD[[#This Row],[ENZLOAD (from enz_from_proteome)]]," ")</f>
        <v>ENZSYN-rt4487_n</v>
      </c>
      <c r="C3207" s="1">
        <f>_xlfn.NUMBERVALUE(_xlfn.TEXTAFTER(ENZLOAD[[#This Row],[ENZLOAD (from enz_from_proteome)]]," ",-1))</f>
        <v>2.05040193E-9</v>
      </c>
    </row>
    <row r="3208" spans="1:3">
      <c r="A3208" s="1" t="s">
        <v>16124</v>
      </c>
      <c r="B3208" s="1" t="str">
        <f>_xlfn.TEXTBEFORE(ENZLOAD[[#This Row],[ENZLOAD (from enz_from_proteome)]]," ")</f>
        <v>ENZSYN-rt44997326</v>
      </c>
      <c r="C3208" s="1">
        <f>_xlfn.NUMBERVALUE(_xlfn.TEXTAFTER(ENZLOAD[[#This Row],[ENZLOAD (from enz_from_proteome)]]," ",-1))</f>
        <v>1.2136120710000001E-8</v>
      </c>
    </row>
    <row r="3209" spans="1:3">
      <c r="A3209" s="1" t="s">
        <v>16125</v>
      </c>
      <c r="B3209" s="1" t="str">
        <f>_xlfn.TEXTBEFORE(ENZLOAD[[#This Row],[ENZLOAD (from enz_from_proteome)]]," ")</f>
        <v>ENZSYN-rt4502</v>
      </c>
      <c r="C3209" s="1">
        <f>_xlfn.NUMBERVALUE(_xlfn.TEXTAFTER(ENZLOAD[[#This Row],[ENZLOAD (from enz_from_proteome)]]," ",-1))</f>
        <v>3.43056533459999E-7</v>
      </c>
    </row>
    <row r="3210" spans="1:3">
      <c r="A3210" s="1" t="s">
        <v>16126</v>
      </c>
      <c r="B3210" s="1" t="str">
        <f>_xlfn.TEXTBEFORE(ENZLOAD[[#This Row],[ENZLOAD (from enz_from_proteome)]]," ")</f>
        <v>ENZSYN-rt4513_mm</v>
      </c>
      <c r="C3210" s="1">
        <f>_xlfn.NUMBERVALUE(_xlfn.TEXTAFTER(ENZLOAD[[#This Row],[ENZLOAD (from enz_from_proteome)]]," ",-1))</f>
        <v>1.0386825996E-7</v>
      </c>
    </row>
    <row r="3211" spans="1:3">
      <c r="A3211" s="1" t="s">
        <v>16127</v>
      </c>
      <c r="B3211" s="1" t="str">
        <f>_xlfn.TEXTBEFORE(ENZLOAD[[#This Row],[ENZLOAD (from enz_from_proteome)]]," ")</f>
        <v>ENZSYN-rt4513_rm</v>
      </c>
      <c r="C3211" s="1">
        <f>_xlfn.NUMBERVALUE(_xlfn.TEXTAFTER(ENZLOAD[[#This Row],[ENZLOAD (from enz_from_proteome)]]," ",-1))</f>
        <v>1.0386825996E-7</v>
      </c>
    </row>
    <row r="3212" spans="1:3">
      <c r="A3212" s="1" t="s">
        <v>16128</v>
      </c>
      <c r="B3212" s="1" t="str">
        <f>_xlfn.TEXTBEFORE(ENZLOAD[[#This Row],[ENZLOAD (from enz_from_proteome)]]," ")</f>
        <v>ENZSYN-rt4526</v>
      </c>
      <c r="C3212" s="1">
        <f>_xlfn.NUMBERVALUE(_xlfn.TEXTAFTER(ENZLOAD[[#This Row],[ENZLOAD (from enz_from_proteome)]]," ",-1))</f>
        <v>1.1594572677E-7</v>
      </c>
    </row>
    <row r="3213" spans="1:3">
      <c r="A3213" s="1" t="s">
        <v>16129</v>
      </c>
      <c r="B3213" s="1" t="str">
        <f>_xlfn.TEXTBEFORE(ENZLOAD[[#This Row],[ENZLOAD (from enz_from_proteome)]]," ")</f>
        <v>ENZSYN-rt4534</v>
      </c>
      <c r="C3213" s="1">
        <f>_xlfn.NUMBERVALUE(_xlfn.TEXTAFTER(ENZLOAD[[#This Row],[ENZLOAD (from enz_from_proteome)]]," ",-1))</f>
        <v>0</v>
      </c>
    </row>
    <row r="3214" spans="1:3">
      <c r="A3214" s="1" t="s">
        <v>16130</v>
      </c>
      <c r="B3214" s="1" t="str">
        <f>_xlfn.TEXTBEFORE(ENZLOAD[[#This Row],[ENZLOAD (from enz_from_proteome)]]," ")</f>
        <v>ENZSYN-rt4541</v>
      </c>
      <c r="C3214" s="1">
        <f>_xlfn.NUMBERVALUE(_xlfn.TEXTAFTER(ENZLOAD[[#This Row],[ENZLOAD (from enz_from_proteome)]]," ",-1))</f>
        <v>2.2435214089999898E-8</v>
      </c>
    </row>
    <row r="3215" spans="1:3">
      <c r="A3215" s="1" t="s">
        <v>16131</v>
      </c>
      <c r="B3215" s="1" t="str">
        <f>_xlfn.TEXTBEFORE(ENZLOAD[[#This Row],[ENZLOAD (from enz_from_proteome)]]," ")</f>
        <v>ENZSYN-rt4544</v>
      </c>
      <c r="C3215" s="1">
        <f>_xlfn.NUMBERVALUE(_xlfn.TEXTAFTER(ENZLOAD[[#This Row],[ENZLOAD (from enz_from_proteome)]]," ",-1))</f>
        <v>4.93325608827E-6</v>
      </c>
    </row>
    <row r="3216" spans="1:3">
      <c r="A3216" s="1" t="s">
        <v>16132</v>
      </c>
      <c r="B3216" s="1" t="str">
        <f>_xlfn.TEXTBEFORE(ENZLOAD[[#This Row],[ENZLOAD (from enz_from_proteome)]]," ")</f>
        <v>ENZSYN-rt4548</v>
      </c>
      <c r="C3216" s="1">
        <f>_xlfn.NUMBERVALUE(_xlfn.TEXTAFTER(ENZLOAD[[#This Row],[ENZLOAD (from enz_from_proteome)]]," ",-1))</f>
        <v>2.4203608466999999E-7</v>
      </c>
    </row>
    <row r="3217" spans="1:3">
      <c r="A3217" s="1" t="s">
        <v>16133</v>
      </c>
      <c r="B3217" s="1" t="str">
        <f>_xlfn.TEXTBEFORE(ENZLOAD[[#This Row],[ENZLOAD (from enz_from_proteome)]]," ")</f>
        <v>ENZSYN-rt4555</v>
      </c>
      <c r="C3217" s="1">
        <f>_xlfn.NUMBERVALUE(_xlfn.TEXTAFTER(ENZLOAD[[#This Row],[ENZLOAD (from enz_from_proteome)]]," ",-1))</f>
        <v>2.1272114149999999E-8</v>
      </c>
    </row>
    <row r="3218" spans="1:3">
      <c r="A3218" s="1" t="s">
        <v>16134</v>
      </c>
      <c r="B3218" s="1" t="str">
        <f>_xlfn.TEXTBEFORE(ENZLOAD[[#This Row],[ENZLOAD (from enz_from_proteome)]]," ")</f>
        <v>ENZSYN-rt4558</v>
      </c>
      <c r="C3218" s="1">
        <f>_xlfn.NUMBERVALUE(_xlfn.TEXTAFTER(ENZLOAD[[#This Row],[ENZLOAD (from enz_from_proteome)]]," ",-1))</f>
        <v>3.6722342982000002E-7</v>
      </c>
    </row>
    <row r="3219" spans="1:3">
      <c r="A3219" s="1" t="s">
        <v>16135</v>
      </c>
      <c r="B3219" s="1" t="str">
        <f>_xlfn.TEXTBEFORE(ENZLOAD[[#This Row],[ENZLOAD (from enz_from_proteome)]]," ")</f>
        <v>ENZSYN-rt4559</v>
      </c>
      <c r="C3219" s="1">
        <f>_xlfn.NUMBERVALUE(_xlfn.TEXTAFTER(ENZLOAD[[#This Row],[ENZLOAD (from enz_from_proteome)]]," ",-1))</f>
        <v>8.0175557279999999E-8</v>
      </c>
    </row>
    <row r="3220" spans="1:3">
      <c r="A3220" s="1" t="s">
        <v>16136</v>
      </c>
      <c r="B3220" s="1" t="str">
        <f>_xlfn.TEXTBEFORE(ENZLOAD[[#This Row],[ENZLOAD (from enz_from_proteome)]]," ")</f>
        <v>ENZSYN-rt4576</v>
      </c>
      <c r="C3220" s="1">
        <f>_xlfn.NUMBERVALUE(_xlfn.TEXTAFTER(ENZLOAD[[#This Row],[ENZLOAD (from enz_from_proteome)]]," ",-1))</f>
        <v>1.5204721447599999E-6</v>
      </c>
    </row>
    <row r="3221" spans="1:3">
      <c r="A3221" s="1" t="s">
        <v>16137</v>
      </c>
      <c r="B3221" s="1" t="str">
        <f>_xlfn.TEXTBEFORE(ENZLOAD[[#This Row],[ENZLOAD (from enz_from_proteome)]]," ")</f>
        <v>ENZSYN-rt4593</v>
      </c>
      <c r="C3221" s="1">
        <f>_xlfn.NUMBERVALUE(_xlfn.TEXTAFTER(ENZLOAD[[#This Row],[ENZLOAD (from enz_from_proteome)]]," ",-1))</f>
        <v>0</v>
      </c>
    </row>
    <row r="3222" spans="1:3">
      <c r="A3222" s="1" t="s">
        <v>16138</v>
      </c>
      <c r="B3222" s="1" t="str">
        <f>_xlfn.TEXTBEFORE(ENZLOAD[[#This Row],[ENZLOAD (from enz_from_proteome)]]," ")</f>
        <v>ENZSYN-rt4597</v>
      </c>
      <c r="C3222" s="1">
        <f>_xlfn.NUMBERVALUE(_xlfn.TEXTAFTER(ENZLOAD[[#This Row],[ENZLOAD (from enz_from_proteome)]]," ",-1))</f>
        <v>6.8218843090999997E-7</v>
      </c>
    </row>
    <row r="3223" spans="1:3">
      <c r="A3223" s="1" t="s">
        <v>16139</v>
      </c>
      <c r="B3223" s="1" t="str">
        <f>_xlfn.TEXTBEFORE(ENZLOAD[[#This Row],[ENZLOAD (from enz_from_proteome)]]," ")</f>
        <v>ENZSYN-rt4606</v>
      </c>
      <c r="C3223" s="1">
        <f>_xlfn.NUMBERVALUE(_xlfn.TEXTAFTER(ENZLOAD[[#This Row],[ENZLOAD (from enz_from_proteome)]]," ",-1))</f>
        <v>0</v>
      </c>
    </row>
    <row r="3224" spans="1:3">
      <c r="A3224" s="1" t="s">
        <v>16140</v>
      </c>
      <c r="B3224" s="1" t="str">
        <f>_xlfn.TEXTBEFORE(ENZLOAD[[#This Row],[ENZLOAD (from enz_from_proteome)]]," ")</f>
        <v>ENZSYN-rt4609</v>
      </c>
      <c r="C3224" s="1">
        <f>_xlfn.NUMBERVALUE(_xlfn.TEXTAFTER(ENZLOAD[[#This Row],[ENZLOAD (from enz_from_proteome)]]," ",-1))</f>
        <v>1.4682929127E-7</v>
      </c>
    </row>
    <row r="3225" spans="1:3">
      <c r="A3225" s="1" t="s">
        <v>16141</v>
      </c>
      <c r="B3225" s="1" t="str">
        <f>_xlfn.TEXTBEFORE(ENZLOAD[[#This Row],[ENZLOAD (from enz_from_proteome)]]," ")</f>
        <v>ENZSYN-rt4634</v>
      </c>
      <c r="C3225" s="1">
        <f>_xlfn.NUMBERVALUE(_xlfn.TEXTAFTER(ENZLOAD[[#This Row],[ENZLOAD (from enz_from_proteome)]]," ",-1))</f>
        <v>1.503776617324E-5</v>
      </c>
    </row>
    <row r="3226" spans="1:3">
      <c r="A3226" s="1" t="s">
        <v>16142</v>
      </c>
      <c r="B3226" s="1" t="str">
        <f>_xlfn.TEXTBEFORE(ENZLOAD[[#This Row],[ENZLOAD (from enz_from_proteome)]]," ")</f>
        <v>ENZSYN-rt4673</v>
      </c>
      <c r="C3226" s="1">
        <f>_xlfn.NUMBERVALUE(_xlfn.TEXTAFTER(ENZLOAD[[#This Row],[ENZLOAD (from enz_from_proteome)]]," ",-1))</f>
        <v>4.1326792452999998E-7</v>
      </c>
    </row>
    <row r="3227" spans="1:3">
      <c r="A3227" s="1" t="s">
        <v>16143</v>
      </c>
      <c r="B3227" s="1" t="str">
        <f>_xlfn.TEXTBEFORE(ENZLOAD[[#This Row],[ENZLOAD (from enz_from_proteome)]]," ")</f>
        <v>ENZSYN-rt4674</v>
      </c>
      <c r="C3227" s="1">
        <f>_xlfn.NUMBERVALUE(_xlfn.TEXTAFTER(ENZLOAD[[#This Row],[ENZLOAD (from enz_from_proteome)]]," ",-1))</f>
        <v>9.0446197689999896E-8</v>
      </c>
    </row>
    <row r="3228" spans="1:3">
      <c r="A3228" s="1" t="s">
        <v>16144</v>
      </c>
      <c r="B3228" s="1" t="str">
        <f>_xlfn.TEXTBEFORE(ENZLOAD[[#This Row],[ENZLOAD (from enz_from_proteome)]]," ")</f>
        <v>ENZSYN-rt4676</v>
      </c>
      <c r="C3228" s="1">
        <f>_xlfn.NUMBERVALUE(_xlfn.TEXTAFTER(ENZLOAD[[#This Row],[ENZLOAD (from enz_from_proteome)]]," ",-1))</f>
        <v>6.7184737966999998E-7</v>
      </c>
    </row>
    <row r="3229" spans="1:3">
      <c r="A3229" s="1" t="s">
        <v>16145</v>
      </c>
      <c r="B3229" s="1" t="str">
        <f>_xlfn.TEXTBEFORE(ENZLOAD[[#This Row],[ENZLOAD (from enz_from_proteome)]]," ")</f>
        <v>ENZSYN-rt4680</v>
      </c>
      <c r="C3229" s="1">
        <f>_xlfn.NUMBERVALUE(_xlfn.TEXTAFTER(ENZLOAD[[#This Row],[ENZLOAD (from enz_from_proteome)]]," ",-1))</f>
        <v>1.3649483668999999E-7</v>
      </c>
    </row>
    <row r="3230" spans="1:3">
      <c r="A3230" s="1" t="s">
        <v>16146</v>
      </c>
      <c r="B3230" s="1" t="str">
        <f>_xlfn.TEXTBEFORE(ENZLOAD[[#This Row],[ENZLOAD (from enz_from_proteome)]]," ")</f>
        <v>ENZSYN-rt4692</v>
      </c>
      <c r="C3230" s="1">
        <f>_xlfn.NUMBERVALUE(_xlfn.TEXTAFTER(ENZLOAD[[#This Row],[ENZLOAD (from enz_from_proteome)]]," ",-1))</f>
        <v>1.05798039858E-6</v>
      </c>
    </row>
    <row r="3231" spans="1:3">
      <c r="A3231" s="1" t="s">
        <v>16147</v>
      </c>
      <c r="B3231" s="1" t="str">
        <f>_xlfn.TEXTBEFORE(ENZLOAD[[#This Row],[ENZLOAD (from enz_from_proteome)]]," ")</f>
        <v>ENZSYN-rt4701</v>
      </c>
      <c r="C3231" s="1">
        <f>_xlfn.NUMBERVALUE(_xlfn.TEXTAFTER(ENZLOAD[[#This Row],[ENZLOAD (from enz_from_proteome)]]," ",-1))</f>
        <v>0</v>
      </c>
    </row>
    <row r="3232" spans="1:3">
      <c r="A3232" s="1" t="s">
        <v>16148</v>
      </c>
      <c r="B3232" s="1" t="str">
        <f>_xlfn.TEXTBEFORE(ENZLOAD[[#This Row],[ENZLOAD (from enz_from_proteome)]]," ")</f>
        <v>ENZSYN-rt4714</v>
      </c>
      <c r="C3232" s="1">
        <f>_xlfn.NUMBERVALUE(_xlfn.TEXTAFTER(ENZLOAD[[#This Row],[ENZLOAD (from enz_from_proteome)]]," ",-1))</f>
        <v>1.3674076247E-7</v>
      </c>
    </row>
    <row r="3233" spans="1:3">
      <c r="A3233" s="1" t="s">
        <v>16149</v>
      </c>
      <c r="B3233" s="1" t="str">
        <f>_xlfn.TEXTBEFORE(ENZLOAD[[#This Row],[ENZLOAD (from enz_from_proteome)]]," ")</f>
        <v>ENZSYN-rt4719</v>
      </c>
      <c r="C3233" s="1">
        <f>_xlfn.NUMBERVALUE(_xlfn.TEXTAFTER(ENZLOAD[[#This Row],[ENZLOAD (from enz_from_proteome)]]," ",-1))</f>
        <v>0</v>
      </c>
    </row>
    <row r="3234" spans="1:3">
      <c r="A3234" s="1" t="s">
        <v>16150</v>
      </c>
      <c r="B3234" s="1" t="str">
        <f>_xlfn.TEXTBEFORE(ENZLOAD[[#This Row],[ENZLOAD (from enz_from_proteome)]]," ")</f>
        <v>ENZSYN-rt4722</v>
      </c>
      <c r="C3234" s="1">
        <f>_xlfn.NUMBERVALUE(_xlfn.TEXTAFTER(ENZLOAD[[#This Row],[ENZLOAD (from enz_from_proteome)]]," ",-1))</f>
        <v>7.4703365534999995E-7</v>
      </c>
    </row>
    <row r="3235" spans="1:3">
      <c r="A3235" s="1" t="s">
        <v>16151</v>
      </c>
      <c r="B3235" s="1" t="str">
        <f>_xlfn.TEXTBEFORE(ENZLOAD[[#This Row],[ENZLOAD (from enz_from_proteome)]]," ")</f>
        <v>ENZSYN-rt4736</v>
      </c>
      <c r="C3235" s="1">
        <f>_xlfn.NUMBERVALUE(_xlfn.TEXTAFTER(ENZLOAD[[#This Row],[ENZLOAD (from enz_from_proteome)]]," ",-1))</f>
        <v>2.65179835689999E-7</v>
      </c>
    </row>
    <row r="3236" spans="1:3">
      <c r="A3236" s="1" t="s">
        <v>16152</v>
      </c>
      <c r="B3236" s="1" t="str">
        <f>_xlfn.TEXTBEFORE(ENZLOAD[[#This Row],[ENZLOAD (from enz_from_proteome)]]," ")</f>
        <v>ENZSYN-rt4763</v>
      </c>
      <c r="C3236" s="1">
        <f>_xlfn.NUMBERVALUE(_xlfn.TEXTAFTER(ENZLOAD[[#This Row],[ENZLOAD (from enz_from_proteome)]]," ",-1))</f>
        <v>0</v>
      </c>
    </row>
    <row r="3237" spans="1:3">
      <c r="A3237" s="1" t="s">
        <v>16153</v>
      </c>
      <c r="B3237" s="1" t="str">
        <f>_xlfn.TEXTBEFORE(ENZLOAD[[#This Row],[ENZLOAD (from enz_from_proteome)]]," ")</f>
        <v>ENZSYN-rt4767</v>
      </c>
      <c r="C3237" s="1">
        <f>_xlfn.NUMBERVALUE(_xlfn.TEXTAFTER(ENZLOAD[[#This Row],[ENZLOAD (from enz_from_proteome)]]," ",-1))</f>
        <v>0</v>
      </c>
    </row>
    <row r="3238" spans="1:3">
      <c r="A3238" s="1" t="s">
        <v>16154</v>
      </c>
      <c r="B3238" s="1" t="str">
        <f>_xlfn.TEXTBEFORE(ENZLOAD[[#This Row],[ENZLOAD (from enz_from_proteome)]]," ")</f>
        <v>ENZSYN-rt4769</v>
      </c>
      <c r="C3238" s="1">
        <f>_xlfn.NUMBERVALUE(_xlfn.TEXTAFTER(ENZLOAD[[#This Row],[ENZLOAD (from enz_from_proteome)]]," ",-1))</f>
        <v>1.3225116673999999E-7</v>
      </c>
    </row>
    <row r="3239" spans="1:3">
      <c r="A3239" s="1" t="s">
        <v>16155</v>
      </c>
      <c r="B3239" s="1" t="str">
        <f>_xlfn.TEXTBEFORE(ENZLOAD[[#This Row],[ENZLOAD (from enz_from_proteome)]]," ")</f>
        <v>ENZSYN-rt4772</v>
      </c>
      <c r="C3239" s="1">
        <f>_xlfn.NUMBERVALUE(_xlfn.TEXTAFTER(ENZLOAD[[#This Row],[ENZLOAD (from enz_from_proteome)]]," ",-1))</f>
        <v>8.7653088945000004E-7</v>
      </c>
    </row>
    <row r="3240" spans="1:3">
      <c r="A3240" s="1" t="s">
        <v>16156</v>
      </c>
      <c r="B3240" s="1" t="str">
        <f>_xlfn.TEXTBEFORE(ENZLOAD[[#This Row],[ENZLOAD (from enz_from_proteome)]]," ")</f>
        <v>ENZSYN-rt4804</v>
      </c>
      <c r="C3240" s="1">
        <f>_xlfn.NUMBERVALUE(_xlfn.TEXTAFTER(ENZLOAD[[#This Row],[ENZLOAD (from enz_from_proteome)]]," ",-1))</f>
        <v>0</v>
      </c>
    </row>
    <row r="3241" spans="1:3">
      <c r="A3241" s="1" t="s">
        <v>16157</v>
      </c>
      <c r="B3241" s="1" t="str">
        <f>_xlfn.TEXTBEFORE(ENZLOAD[[#This Row],[ENZLOAD (from enz_from_proteome)]]," ")</f>
        <v>ENZSYN-rt4822_c</v>
      </c>
      <c r="C3241" s="1">
        <f>_xlfn.NUMBERVALUE(_xlfn.TEXTAFTER(ENZLOAD[[#This Row],[ENZLOAD (from enz_from_proteome)]]," ",-1))</f>
        <v>3.9070253403999902E-7</v>
      </c>
    </row>
    <row r="3242" spans="1:3">
      <c r="A3242" s="1" t="s">
        <v>16158</v>
      </c>
      <c r="B3242" s="1" t="str">
        <f>_xlfn.TEXTBEFORE(ENZLOAD[[#This Row],[ENZLOAD (from enz_from_proteome)]]," ")</f>
        <v>ENZSYN-rt4822_n</v>
      </c>
      <c r="C3242" s="1">
        <f>_xlfn.NUMBERVALUE(_xlfn.TEXTAFTER(ENZLOAD[[#This Row],[ENZLOAD (from enz_from_proteome)]]," ",-1))</f>
        <v>3.9070253403999902E-7</v>
      </c>
    </row>
    <row r="3243" spans="1:3">
      <c r="A3243" s="1" t="s">
        <v>16159</v>
      </c>
      <c r="B3243" s="1" t="str">
        <f>_xlfn.TEXTBEFORE(ENZLOAD[[#This Row],[ENZLOAD (from enz_from_proteome)]]," ")</f>
        <v>ENZSYN-rt4860</v>
      </c>
      <c r="C3243" s="1">
        <f>_xlfn.NUMBERVALUE(_xlfn.TEXTAFTER(ENZLOAD[[#This Row],[ENZLOAD (from enz_from_proteome)]]," ",-1))</f>
        <v>6.4770558640000006E-8</v>
      </c>
    </row>
    <row r="3244" spans="1:3">
      <c r="A3244" s="1" t="s">
        <v>16160</v>
      </c>
      <c r="B3244" s="1" t="str">
        <f>_xlfn.TEXTBEFORE(ENZLOAD[[#This Row],[ENZLOAD (from enz_from_proteome)]]," ")</f>
        <v>ENZSYN-rt4862</v>
      </c>
      <c r="C3244" s="1">
        <f>_xlfn.NUMBERVALUE(_xlfn.TEXTAFTER(ENZLOAD[[#This Row],[ENZLOAD (from enz_from_proteome)]]," ",-1))</f>
        <v>1.2349707290300001E-6</v>
      </c>
    </row>
    <row r="3245" spans="1:3">
      <c r="A3245" s="1" t="s">
        <v>16161</v>
      </c>
      <c r="B3245" s="1" t="str">
        <f>_xlfn.TEXTBEFORE(ENZLOAD[[#This Row],[ENZLOAD (from enz_from_proteome)]]," ")</f>
        <v>ENZSYN-rt4892</v>
      </c>
      <c r="C3245" s="1">
        <f>_xlfn.NUMBERVALUE(_xlfn.TEXTAFTER(ENZLOAD[[#This Row],[ENZLOAD (from enz_from_proteome)]]," ",-1))</f>
        <v>7.4054859319999997E-8</v>
      </c>
    </row>
    <row r="3246" spans="1:3">
      <c r="A3246" s="1" t="s">
        <v>16162</v>
      </c>
      <c r="B3246" s="1" t="str">
        <f>_xlfn.TEXTBEFORE(ENZLOAD[[#This Row],[ENZLOAD (from enz_from_proteome)]]," ")</f>
        <v>ENZSYN-rt4894</v>
      </c>
      <c r="C3246" s="1">
        <f>_xlfn.NUMBERVALUE(_xlfn.TEXTAFTER(ENZLOAD[[#This Row],[ENZLOAD (from enz_from_proteome)]]," ",-1))</f>
        <v>8.5741149197999998E-7</v>
      </c>
    </row>
    <row r="3247" spans="1:3">
      <c r="A3247" s="1" t="s">
        <v>16163</v>
      </c>
      <c r="B3247" s="1" t="str">
        <f>_xlfn.TEXTBEFORE(ENZLOAD[[#This Row],[ENZLOAD (from enz_from_proteome)]]," ")</f>
        <v>ENZSYN-rt4896</v>
      </c>
      <c r="C3247" s="1">
        <f>_xlfn.NUMBERVALUE(_xlfn.TEXTAFTER(ENZLOAD[[#This Row],[ENZLOAD (from enz_from_proteome)]]," ",-1))</f>
        <v>8.8894123620000004E-8</v>
      </c>
    </row>
    <row r="3248" spans="1:3">
      <c r="A3248" s="1" t="s">
        <v>16164</v>
      </c>
      <c r="B3248" s="1" t="str">
        <f>_xlfn.TEXTBEFORE(ENZLOAD[[#This Row],[ENZLOAD (from enz_from_proteome)]]," ")</f>
        <v>ENZSYN-rt4897</v>
      </c>
      <c r="C3248" s="1">
        <f>_xlfn.NUMBERVALUE(_xlfn.TEXTAFTER(ENZLOAD[[#This Row],[ENZLOAD (from enz_from_proteome)]]," ",-1))</f>
        <v>1.04029604742E-6</v>
      </c>
    </row>
    <row r="3249" spans="1:3">
      <c r="A3249" s="1" t="s">
        <v>16165</v>
      </c>
      <c r="B3249" s="1" t="str">
        <f>_xlfn.TEXTBEFORE(ENZLOAD[[#This Row],[ENZLOAD (from enz_from_proteome)]]," ")</f>
        <v>ENZSYN-rt4913</v>
      </c>
      <c r="C3249" s="1">
        <f>_xlfn.NUMBERVALUE(_xlfn.TEXTAFTER(ENZLOAD[[#This Row],[ENZLOAD (from enz_from_proteome)]]," ",-1))</f>
        <v>3.8863359999999999E-10</v>
      </c>
    </row>
    <row r="3250" spans="1:3">
      <c r="A3250" s="1" t="s">
        <v>16166</v>
      </c>
      <c r="B3250" s="1" t="str">
        <f>_xlfn.TEXTBEFORE(ENZLOAD[[#This Row],[ENZLOAD (from enz_from_proteome)]]," ")</f>
        <v>ENZSYN-rt4914</v>
      </c>
      <c r="C3250" s="1">
        <f>_xlfn.NUMBERVALUE(_xlfn.TEXTAFTER(ENZLOAD[[#This Row],[ENZLOAD (from enz_from_proteome)]]," ",-1))</f>
        <v>0</v>
      </c>
    </row>
    <row r="3251" spans="1:3">
      <c r="A3251" s="1" t="s">
        <v>16167</v>
      </c>
      <c r="B3251" s="1" t="str">
        <f>_xlfn.TEXTBEFORE(ENZLOAD[[#This Row],[ENZLOAD (from enz_from_proteome)]]," ")</f>
        <v>ENZSYN-rt4917</v>
      </c>
      <c r="C3251" s="1">
        <f>_xlfn.NUMBERVALUE(_xlfn.TEXTAFTER(ENZLOAD[[#This Row],[ENZLOAD (from enz_from_proteome)]]," ",-1))</f>
        <v>7.0787163200000003E-9</v>
      </c>
    </row>
    <row r="3252" spans="1:3">
      <c r="A3252" s="1" t="s">
        <v>16168</v>
      </c>
      <c r="B3252" s="1" t="str">
        <f>_xlfn.TEXTBEFORE(ENZLOAD[[#This Row],[ENZLOAD (from enz_from_proteome)]]," ")</f>
        <v>ENZSYN-rt4919</v>
      </c>
      <c r="C3252" s="1">
        <f>_xlfn.NUMBERVALUE(_xlfn.TEXTAFTER(ENZLOAD[[#This Row],[ENZLOAD (from enz_from_proteome)]]," ",-1))</f>
        <v>7.5741700750000004E-8</v>
      </c>
    </row>
    <row r="3253" spans="1:3">
      <c r="A3253" s="1" t="s">
        <v>16169</v>
      </c>
      <c r="B3253" s="1" t="str">
        <f>_xlfn.TEXTBEFORE(ENZLOAD[[#This Row],[ENZLOAD (from enz_from_proteome)]]," ")</f>
        <v>ENZSYN-rt4920</v>
      </c>
      <c r="C3253" s="1">
        <f>_xlfn.NUMBERVALUE(_xlfn.TEXTAFTER(ENZLOAD[[#This Row],[ENZLOAD (from enz_from_proteome)]]," ",-1))</f>
        <v>1.22200368276E-6</v>
      </c>
    </row>
    <row r="3254" spans="1:3">
      <c r="A3254" s="1" t="s">
        <v>16170</v>
      </c>
      <c r="B3254" s="1" t="str">
        <f>_xlfn.TEXTBEFORE(ENZLOAD[[#This Row],[ENZLOAD (from enz_from_proteome)]]," ")</f>
        <v>ENZSYN-rt4934</v>
      </c>
      <c r="C3254" s="1">
        <f>_xlfn.NUMBERVALUE(_xlfn.TEXTAFTER(ENZLOAD[[#This Row],[ENZLOAD (from enz_from_proteome)]]," ",-1))</f>
        <v>2.34993856707E-6</v>
      </c>
    </row>
    <row r="3255" spans="1:3">
      <c r="A3255" s="1" t="s">
        <v>16171</v>
      </c>
      <c r="B3255" s="1" t="str">
        <f>_xlfn.TEXTBEFORE(ENZLOAD[[#This Row],[ENZLOAD (from enz_from_proteome)]]," ")</f>
        <v>ENZSYN-rt4951</v>
      </c>
      <c r="C3255" s="1">
        <f>_xlfn.NUMBERVALUE(_xlfn.TEXTAFTER(ENZLOAD[[#This Row],[ENZLOAD (from enz_from_proteome)]]," ",-1))</f>
        <v>3.3963717579999999E-8</v>
      </c>
    </row>
    <row r="3256" spans="1:3">
      <c r="A3256" s="1" t="s">
        <v>16172</v>
      </c>
      <c r="B3256" s="1" t="str">
        <f>_xlfn.TEXTBEFORE(ENZLOAD[[#This Row],[ENZLOAD (from enz_from_proteome)]]," ")</f>
        <v>ENZSYN-rt4960</v>
      </c>
      <c r="C3256" s="1">
        <f>_xlfn.NUMBERVALUE(_xlfn.TEXTAFTER(ENZLOAD[[#This Row],[ENZLOAD (from enz_from_proteome)]]," ",-1))</f>
        <v>3.1769689727000002E-7</v>
      </c>
    </row>
    <row r="3257" spans="1:3">
      <c r="A3257" s="1" t="s">
        <v>16173</v>
      </c>
      <c r="B3257" s="1" t="str">
        <f>_xlfn.TEXTBEFORE(ENZLOAD[[#This Row],[ENZLOAD (from enz_from_proteome)]]," ")</f>
        <v>ENZSYN-rt5001_l</v>
      </c>
      <c r="C3257" s="1">
        <f>_xlfn.NUMBERVALUE(_xlfn.TEXTAFTER(ENZLOAD[[#This Row],[ENZLOAD (from enz_from_proteome)]]," ",-1))</f>
        <v>4.7693513670000001E-8</v>
      </c>
    </row>
    <row r="3258" spans="1:3">
      <c r="A3258" s="1" t="s">
        <v>16174</v>
      </c>
      <c r="B3258" s="1" t="str">
        <f>_xlfn.TEXTBEFORE(ENZLOAD[[#This Row],[ENZLOAD (from enz_from_proteome)]]," ")</f>
        <v>ENZSYN-rt5001_rm</v>
      </c>
      <c r="C3258" s="1">
        <f>_xlfn.NUMBERVALUE(_xlfn.TEXTAFTER(ENZLOAD[[#This Row],[ENZLOAD (from enz_from_proteome)]]," ",-1))</f>
        <v>4.7693513670000001E-8</v>
      </c>
    </row>
    <row r="3259" spans="1:3">
      <c r="A3259" s="1" t="s">
        <v>16175</v>
      </c>
      <c r="B3259" s="1" t="str">
        <f>_xlfn.TEXTBEFORE(ENZLOAD[[#This Row],[ENZLOAD (from enz_from_proteome)]]," ")</f>
        <v>ENZSYN-rt5012</v>
      </c>
      <c r="C3259" s="1">
        <f>_xlfn.NUMBERVALUE(_xlfn.TEXTAFTER(ENZLOAD[[#This Row],[ENZLOAD (from enz_from_proteome)]]," ",-1))</f>
        <v>1.1074152776099999E-6</v>
      </c>
    </row>
    <row r="3260" spans="1:3">
      <c r="A3260" s="1" t="s">
        <v>16176</v>
      </c>
      <c r="B3260" s="1" t="str">
        <f>_xlfn.TEXTBEFORE(ENZLOAD[[#This Row],[ENZLOAD (from enz_from_proteome)]]," ")</f>
        <v>ENZSYN-rt5014</v>
      </c>
      <c r="C3260" s="1">
        <f>_xlfn.NUMBERVALUE(_xlfn.TEXTAFTER(ENZLOAD[[#This Row],[ENZLOAD (from enz_from_proteome)]]," ",-1))</f>
        <v>6.9585304589999898E-7</v>
      </c>
    </row>
    <row r="3261" spans="1:3">
      <c r="A3261" s="1" t="s">
        <v>16177</v>
      </c>
      <c r="B3261" s="1" t="str">
        <f>_xlfn.TEXTBEFORE(ENZLOAD[[#This Row],[ENZLOAD (from enz_from_proteome)]]," ")</f>
        <v>ENZSYN-rt5015</v>
      </c>
      <c r="C3261" s="1">
        <f>_xlfn.NUMBERVALUE(_xlfn.TEXTAFTER(ENZLOAD[[#This Row],[ENZLOAD (from enz_from_proteome)]]," ",-1))</f>
        <v>6.3908866689999997E-8</v>
      </c>
    </row>
    <row r="3262" spans="1:3">
      <c r="A3262" s="1" t="s">
        <v>16178</v>
      </c>
      <c r="B3262" s="1" t="str">
        <f>_xlfn.TEXTBEFORE(ENZLOAD[[#This Row],[ENZLOAD (from enz_from_proteome)]]," ")</f>
        <v>ENZSYN-rt5017</v>
      </c>
      <c r="C3262" s="1">
        <f>_xlfn.NUMBERVALUE(_xlfn.TEXTAFTER(ENZLOAD[[#This Row],[ENZLOAD (from enz_from_proteome)]]," ",-1))</f>
        <v>7.9561483754999997E-7</v>
      </c>
    </row>
    <row r="3263" spans="1:3">
      <c r="A3263" s="1" t="s">
        <v>16179</v>
      </c>
      <c r="B3263" s="1" t="str">
        <f>_xlfn.TEXTBEFORE(ENZLOAD[[#This Row],[ENZLOAD (from enz_from_proteome)]]," ")</f>
        <v>ENZSYN-rt5026</v>
      </c>
      <c r="C3263" s="1">
        <f>_xlfn.NUMBERVALUE(_xlfn.TEXTAFTER(ENZLOAD[[#This Row],[ENZLOAD (from enz_from_proteome)]]," ",-1))</f>
        <v>8.6824905709999995E-8</v>
      </c>
    </row>
    <row r="3264" spans="1:3">
      <c r="A3264" s="1" t="s">
        <v>16180</v>
      </c>
      <c r="B3264" s="1" t="str">
        <f>_xlfn.TEXTBEFORE(ENZLOAD[[#This Row],[ENZLOAD (from enz_from_proteome)]]," ")</f>
        <v>ENZSYN-rt5030</v>
      </c>
      <c r="C3264" s="1">
        <f>_xlfn.NUMBERVALUE(_xlfn.TEXTAFTER(ENZLOAD[[#This Row],[ENZLOAD (from enz_from_proteome)]]," ",-1))</f>
        <v>4.9924523570999996E-7</v>
      </c>
    </row>
    <row r="3265" spans="1:3">
      <c r="A3265" s="1" t="s">
        <v>16181</v>
      </c>
      <c r="B3265" s="1" t="str">
        <f>_xlfn.TEXTBEFORE(ENZLOAD[[#This Row],[ENZLOAD (from enz_from_proteome)]]," ")</f>
        <v>ENZSYN-rt5040</v>
      </c>
      <c r="C3265" s="1">
        <f>_xlfn.NUMBERVALUE(_xlfn.TEXTAFTER(ENZLOAD[[#This Row],[ENZLOAD (from enz_from_proteome)]]," ",-1))</f>
        <v>0</v>
      </c>
    </row>
    <row r="3266" spans="1:3">
      <c r="A3266" s="1" t="s">
        <v>16182</v>
      </c>
      <c r="B3266" s="1" t="str">
        <f>_xlfn.TEXTBEFORE(ENZLOAD[[#This Row],[ENZLOAD (from enz_from_proteome)]]," ")</f>
        <v>ENZSYN-rt5041</v>
      </c>
      <c r="C3266" s="1">
        <f>_xlfn.NUMBERVALUE(_xlfn.TEXTAFTER(ENZLOAD[[#This Row],[ENZLOAD (from enz_from_proteome)]]," ",-1))</f>
        <v>7.8992055099999993E-9</v>
      </c>
    </row>
    <row r="3267" spans="1:3">
      <c r="A3267" s="1" t="s">
        <v>16183</v>
      </c>
      <c r="B3267" s="1" t="str">
        <f>_xlfn.TEXTBEFORE(ENZLOAD[[#This Row],[ENZLOAD (from enz_from_proteome)]]," ")</f>
        <v>ENZSYN-rt5044</v>
      </c>
      <c r="C3267" s="1">
        <f>_xlfn.NUMBERVALUE(_xlfn.TEXTAFTER(ENZLOAD[[#This Row],[ENZLOAD (from enz_from_proteome)]]," ",-1))</f>
        <v>2.6311606020000001E-8</v>
      </c>
    </row>
    <row r="3268" spans="1:3">
      <c r="A3268" s="1" t="s">
        <v>16184</v>
      </c>
      <c r="B3268" s="1" t="str">
        <f>_xlfn.TEXTBEFORE(ENZLOAD[[#This Row],[ENZLOAD (from enz_from_proteome)]]," ")</f>
        <v>ENZSYN-rt5045</v>
      </c>
      <c r="C3268" s="1">
        <f>_xlfn.NUMBERVALUE(_xlfn.TEXTAFTER(ENZLOAD[[#This Row],[ENZLOAD (from enz_from_proteome)]]," ",-1))</f>
        <v>1.53485579405E-6</v>
      </c>
    </row>
    <row r="3269" spans="1:3">
      <c r="A3269" s="1" t="s">
        <v>16185</v>
      </c>
      <c r="B3269" s="1" t="str">
        <f>_xlfn.TEXTBEFORE(ENZLOAD[[#This Row],[ENZLOAD (from enz_from_proteome)]]," ")</f>
        <v>ENZSYN-rt5051</v>
      </c>
      <c r="C3269" s="1">
        <f>_xlfn.NUMBERVALUE(_xlfn.TEXTAFTER(ENZLOAD[[#This Row],[ENZLOAD (from enz_from_proteome)]]," ",-1))</f>
        <v>5.3565915699999998E-9</v>
      </c>
    </row>
    <row r="3270" spans="1:3">
      <c r="A3270" s="1" t="s">
        <v>16186</v>
      </c>
      <c r="B3270" s="1" t="str">
        <f>_xlfn.TEXTBEFORE(ENZLOAD[[#This Row],[ENZLOAD (from enz_from_proteome)]]," ")</f>
        <v>ENZSYN-rt5058</v>
      </c>
      <c r="C3270" s="1">
        <f>_xlfn.NUMBERVALUE(_xlfn.TEXTAFTER(ENZLOAD[[#This Row],[ENZLOAD (from enz_from_proteome)]]," ",-1))</f>
        <v>5.5221996248999996E-7</v>
      </c>
    </row>
    <row r="3271" spans="1:3">
      <c r="A3271" s="1" t="s">
        <v>16187</v>
      </c>
      <c r="B3271" s="1" t="str">
        <f>_xlfn.TEXTBEFORE(ENZLOAD[[#This Row],[ENZLOAD (from enz_from_proteome)]]," ")</f>
        <v>ENZSYN-rt5064</v>
      </c>
      <c r="C3271" s="1">
        <f>_xlfn.NUMBERVALUE(_xlfn.TEXTAFTER(ENZLOAD[[#This Row],[ENZLOAD (from enz_from_proteome)]]," ",-1))</f>
        <v>6.4841154626999997E-7</v>
      </c>
    </row>
    <row r="3272" spans="1:3">
      <c r="A3272" s="1" t="s">
        <v>16188</v>
      </c>
      <c r="B3272" s="1" t="str">
        <f>_xlfn.TEXTBEFORE(ENZLOAD[[#This Row],[ENZLOAD (from enz_from_proteome)]]," ")</f>
        <v>ENZSYN-rt5075</v>
      </c>
      <c r="C3272" s="1">
        <f>_xlfn.NUMBERVALUE(_xlfn.TEXTAFTER(ENZLOAD[[#This Row],[ENZLOAD (from enz_from_proteome)]]," ",-1))</f>
        <v>8.0988908023999996E-7</v>
      </c>
    </row>
    <row r="3273" spans="1:3">
      <c r="A3273" s="1" t="s">
        <v>16189</v>
      </c>
      <c r="B3273" s="1" t="str">
        <f>_xlfn.TEXTBEFORE(ENZLOAD[[#This Row],[ENZLOAD (from enz_from_proteome)]]," ")</f>
        <v>ENZSYN-rt5076</v>
      </c>
      <c r="C3273" s="1">
        <f>_xlfn.NUMBERVALUE(_xlfn.TEXTAFTER(ENZLOAD[[#This Row],[ENZLOAD (from enz_from_proteome)]]," ",-1))</f>
        <v>2.7931262620000001E-8</v>
      </c>
    </row>
    <row r="3274" spans="1:3">
      <c r="A3274" s="1" t="s">
        <v>16190</v>
      </c>
      <c r="B3274" s="1" t="str">
        <f>_xlfn.TEXTBEFORE(ENZLOAD[[#This Row],[ENZLOAD (from enz_from_proteome)]]," ")</f>
        <v>ENZSYN-rt5077</v>
      </c>
      <c r="C3274" s="1">
        <f>_xlfn.NUMBERVALUE(_xlfn.TEXTAFTER(ENZLOAD[[#This Row],[ENZLOAD (from enz_from_proteome)]]," ",-1))</f>
        <v>1.4851271889E-7</v>
      </c>
    </row>
    <row r="3275" spans="1:3">
      <c r="A3275" s="1" t="s">
        <v>16191</v>
      </c>
      <c r="B3275" s="1" t="str">
        <f>_xlfn.TEXTBEFORE(ENZLOAD[[#This Row],[ENZLOAD (from enz_from_proteome)]]," ")</f>
        <v>ENZSYN-rt5078</v>
      </c>
      <c r="C3275" s="1">
        <f>_xlfn.NUMBERVALUE(_xlfn.TEXTAFTER(ENZLOAD[[#This Row],[ENZLOAD (from enz_from_proteome)]]," ",-1))</f>
        <v>1.7613964324399999E-6</v>
      </c>
    </row>
    <row r="3276" spans="1:3">
      <c r="A3276" s="1" t="s">
        <v>16192</v>
      </c>
      <c r="B3276" s="1" t="str">
        <f>_xlfn.TEXTBEFORE(ENZLOAD[[#This Row],[ENZLOAD (from enz_from_proteome)]]," ")</f>
        <v>ENZSYN-rt5116</v>
      </c>
      <c r="C3276" s="1">
        <f>_xlfn.NUMBERVALUE(_xlfn.TEXTAFTER(ENZLOAD[[#This Row],[ENZLOAD (from enz_from_proteome)]]," ",-1))</f>
        <v>1.2253610193000001E-7</v>
      </c>
    </row>
    <row r="3277" spans="1:3">
      <c r="A3277" s="1" t="s">
        <v>16193</v>
      </c>
      <c r="B3277" s="1" t="str">
        <f>_xlfn.TEXTBEFORE(ENZLOAD[[#This Row],[ENZLOAD (from enz_from_proteome)]]," ")</f>
        <v>ENZSYN-rt5118</v>
      </c>
      <c r="C3277" s="1">
        <f>_xlfn.NUMBERVALUE(_xlfn.TEXTAFTER(ENZLOAD[[#This Row],[ENZLOAD (from enz_from_proteome)]]," ",-1))</f>
        <v>0</v>
      </c>
    </row>
    <row r="3278" spans="1:3">
      <c r="A3278" s="1" t="s">
        <v>16194</v>
      </c>
      <c r="B3278" s="1" t="str">
        <f>_xlfn.TEXTBEFORE(ENZLOAD[[#This Row],[ENZLOAD (from enz_from_proteome)]]," ")</f>
        <v>ENZSYN-rt5121</v>
      </c>
      <c r="C3278" s="1">
        <f>_xlfn.NUMBERVALUE(_xlfn.TEXTAFTER(ENZLOAD[[#This Row],[ENZLOAD (from enz_from_proteome)]]," ",-1))</f>
        <v>0</v>
      </c>
    </row>
    <row r="3279" spans="1:3">
      <c r="A3279" s="1" t="s">
        <v>16195</v>
      </c>
      <c r="B3279" s="1" t="str">
        <f>_xlfn.TEXTBEFORE(ENZLOAD[[#This Row],[ENZLOAD (from enz_from_proteome)]]," ")</f>
        <v>ENZSYN-rt5142</v>
      </c>
      <c r="C3279" s="1">
        <f>_xlfn.NUMBERVALUE(_xlfn.TEXTAFTER(ENZLOAD[[#This Row],[ENZLOAD (from enz_from_proteome)]]," ",-1))</f>
        <v>1.5157708701E-7</v>
      </c>
    </row>
    <row r="3280" spans="1:3">
      <c r="A3280" s="1" t="s">
        <v>16196</v>
      </c>
      <c r="B3280" s="1" t="str">
        <f>_xlfn.TEXTBEFORE(ENZLOAD[[#This Row],[ENZLOAD (from enz_from_proteome)]]," ")</f>
        <v>ENZSYN-rt5171</v>
      </c>
      <c r="C3280" s="1">
        <f>_xlfn.NUMBERVALUE(_xlfn.TEXTAFTER(ENZLOAD[[#This Row],[ENZLOAD (from enz_from_proteome)]]," ",-1))</f>
        <v>0</v>
      </c>
    </row>
    <row r="3281" spans="1:3">
      <c r="A3281" s="1" t="s">
        <v>16197</v>
      </c>
      <c r="B3281" s="1" t="str">
        <f>_xlfn.TEXTBEFORE(ENZLOAD[[#This Row],[ENZLOAD (from enz_from_proteome)]]," ")</f>
        <v>ENZSYN-rt5185</v>
      </c>
      <c r="C3281" s="1">
        <f>_xlfn.NUMBERVALUE(_xlfn.TEXTAFTER(ENZLOAD[[#This Row],[ENZLOAD (from enz_from_proteome)]]," ",-1))</f>
        <v>3.9700733386999997E-7</v>
      </c>
    </row>
    <row r="3282" spans="1:3">
      <c r="A3282" s="1" t="s">
        <v>16198</v>
      </c>
      <c r="B3282" s="1" t="str">
        <f>_xlfn.TEXTBEFORE(ENZLOAD[[#This Row],[ENZLOAD (from enz_from_proteome)]]," ")</f>
        <v>ENZSYN-rt5186</v>
      </c>
      <c r="C3282" s="1">
        <f>_xlfn.NUMBERVALUE(_xlfn.TEXTAFTER(ENZLOAD[[#This Row],[ENZLOAD (from enz_from_proteome)]]," ",-1))</f>
        <v>0</v>
      </c>
    </row>
    <row r="3283" spans="1:3">
      <c r="A3283" s="1" t="s">
        <v>16199</v>
      </c>
      <c r="B3283" s="1" t="str">
        <f>_xlfn.TEXTBEFORE(ENZLOAD[[#This Row],[ENZLOAD (from enz_from_proteome)]]," ")</f>
        <v>ENZSYN-rt5191</v>
      </c>
      <c r="C3283" s="1">
        <f>_xlfn.NUMBERVALUE(_xlfn.TEXTAFTER(ENZLOAD[[#This Row],[ENZLOAD (from enz_from_proteome)]]," ",-1))</f>
        <v>0</v>
      </c>
    </row>
    <row r="3284" spans="1:3">
      <c r="A3284" s="1" t="s">
        <v>16200</v>
      </c>
      <c r="B3284" s="1" t="str">
        <f>_xlfn.TEXTBEFORE(ENZLOAD[[#This Row],[ENZLOAD (from enz_from_proteome)]]," ")</f>
        <v>ENZSYN-rt5194</v>
      </c>
      <c r="C3284" s="1">
        <f>_xlfn.NUMBERVALUE(_xlfn.TEXTAFTER(ENZLOAD[[#This Row],[ENZLOAD (from enz_from_proteome)]]," ",-1))</f>
        <v>6.0921271E-9</v>
      </c>
    </row>
    <row r="3285" spans="1:3">
      <c r="A3285" s="1" t="s">
        <v>16201</v>
      </c>
      <c r="B3285" s="1" t="str">
        <f>_xlfn.TEXTBEFORE(ENZLOAD[[#This Row],[ENZLOAD (from enz_from_proteome)]]," ")</f>
        <v>ENZSYN-rt5195</v>
      </c>
      <c r="C3285" s="1">
        <f>_xlfn.NUMBERVALUE(_xlfn.TEXTAFTER(ENZLOAD[[#This Row],[ENZLOAD (from enz_from_proteome)]]," ",-1))</f>
        <v>2.3656134440000001E-7</v>
      </c>
    </row>
    <row r="3286" spans="1:3">
      <c r="A3286" s="1" t="s">
        <v>16202</v>
      </c>
      <c r="B3286" s="1" t="str">
        <f>_xlfn.TEXTBEFORE(ENZLOAD[[#This Row],[ENZLOAD (from enz_from_proteome)]]," ")</f>
        <v>ENZSYN-rt5198</v>
      </c>
      <c r="C3286" s="1">
        <f>_xlfn.NUMBERVALUE(_xlfn.TEXTAFTER(ENZLOAD[[#This Row],[ENZLOAD (from enz_from_proteome)]]," ",-1))</f>
        <v>0</v>
      </c>
    </row>
    <row r="3287" spans="1:3">
      <c r="A3287" s="1" t="s">
        <v>16203</v>
      </c>
      <c r="B3287" s="1" t="str">
        <f>_xlfn.TEXTBEFORE(ENZLOAD[[#This Row],[ENZLOAD (from enz_from_proteome)]]," ")</f>
        <v>ENZSYN-rt5201</v>
      </c>
      <c r="C3287" s="1">
        <f>_xlfn.NUMBERVALUE(_xlfn.TEXTAFTER(ENZLOAD[[#This Row],[ENZLOAD (from enz_from_proteome)]]," ",-1))</f>
        <v>8.4410137930000003E-8</v>
      </c>
    </row>
    <row r="3288" spans="1:3">
      <c r="A3288" s="1" t="s">
        <v>16204</v>
      </c>
      <c r="B3288" s="1" t="str">
        <f>_xlfn.TEXTBEFORE(ENZLOAD[[#This Row],[ENZLOAD (from enz_from_proteome)]]," ")</f>
        <v>ENZSYN-rt5212_c</v>
      </c>
      <c r="C3288" s="1">
        <f>_xlfn.NUMBERVALUE(_xlfn.TEXTAFTER(ENZLOAD[[#This Row],[ENZLOAD (from enz_from_proteome)]]," ",-1))</f>
        <v>2.1357587594E-7</v>
      </c>
    </row>
    <row r="3289" spans="1:3">
      <c r="A3289" s="1" t="s">
        <v>16205</v>
      </c>
      <c r="B3289" s="1" t="str">
        <f>_xlfn.TEXTBEFORE(ENZLOAD[[#This Row],[ENZLOAD (from enz_from_proteome)]]," ")</f>
        <v>ENZSYN-rt5212_x</v>
      </c>
      <c r="C3289" s="1">
        <f>_xlfn.NUMBERVALUE(_xlfn.TEXTAFTER(ENZLOAD[[#This Row],[ENZLOAD (from enz_from_proteome)]]," ",-1))</f>
        <v>2.1357587594E-7</v>
      </c>
    </row>
    <row r="3290" spans="1:3">
      <c r="A3290" s="1" t="s">
        <v>16206</v>
      </c>
      <c r="B3290" s="1" t="str">
        <f>_xlfn.TEXTBEFORE(ENZLOAD[[#This Row],[ENZLOAD (from enz_from_proteome)]]," ")</f>
        <v>ENZSYN-rt5214</v>
      </c>
      <c r="C3290" s="1">
        <f>_xlfn.NUMBERVALUE(_xlfn.TEXTAFTER(ENZLOAD[[#This Row],[ENZLOAD (from enz_from_proteome)]]," ",-1))</f>
        <v>7.6855716929999995E-8</v>
      </c>
    </row>
    <row r="3291" spans="1:3">
      <c r="A3291" s="1" t="s">
        <v>16207</v>
      </c>
      <c r="B3291" s="1" t="str">
        <f>_xlfn.TEXTBEFORE(ENZLOAD[[#This Row],[ENZLOAD (from enz_from_proteome)]]," ")</f>
        <v>ENZSYN-rt5227</v>
      </c>
      <c r="C3291" s="1">
        <f>_xlfn.NUMBERVALUE(_xlfn.TEXTAFTER(ENZLOAD[[#This Row],[ENZLOAD (from enz_from_proteome)]]," ",-1))</f>
        <v>6.9051501590999898E-7</v>
      </c>
    </row>
    <row r="3292" spans="1:3">
      <c r="A3292" s="1" t="s">
        <v>16208</v>
      </c>
      <c r="B3292" s="1" t="str">
        <f>_xlfn.TEXTBEFORE(ENZLOAD[[#This Row],[ENZLOAD (from enz_from_proteome)]]," ")</f>
        <v>ENZSYN-rt5249</v>
      </c>
      <c r="C3292" s="1">
        <f>_xlfn.NUMBERVALUE(_xlfn.TEXTAFTER(ENZLOAD[[#This Row],[ENZLOAD (from enz_from_proteome)]]," ",-1))</f>
        <v>9.2738323045800002E-6</v>
      </c>
    </row>
    <row r="3293" spans="1:3">
      <c r="A3293" s="1" t="s">
        <v>16209</v>
      </c>
      <c r="B3293" s="1" t="str">
        <f>_xlfn.TEXTBEFORE(ENZLOAD[[#This Row],[ENZLOAD (from enz_from_proteome)]]," ")</f>
        <v>ENZSYN-rt5258_c</v>
      </c>
      <c r="C3293" s="1">
        <f>_xlfn.NUMBERVALUE(_xlfn.TEXTAFTER(ENZLOAD[[#This Row],[ENZLOAD (from enz_from_proteome)]]," ",-1))</f>
        <v>0</v>
      </c>
    </row>
    <row r="3294" spans="1:3">
      <c r="A3294" s="1" t="s">
        <v>16210</v>
      </c>
      <c r="B3294" s="1" t="str">
        <f>_xlfn.TEXTBEFORE(ENZLOAD[[#This Row],[ENZLOAD (from enz_from_proteome)]]," ")</f>
        <v>ENZSYN-rt5258_x</v>
      </c>
      <c r="C3294" s="1">
        <f>_xlfn.NUMBERVALUE(_xlfn.TEXTAFTER(ENZLOAD[[#This Row],[ENZLOAD (from enz_from_proteome)]]," ",-1))</f>
        <v>0</v>
      </c>
    </row>
    <row r="3295" spans="1:3">
      <c r="A3295" s="1" t="s">
        <v>16211</v>
      </c>
      <c r="B3295" s="1" t="str">
        <f>_xlfn.TEXTBEFORE(ENZLOAD[[#This Row],[ENZLOAD (from enz_from_proteome)]]," ")</f>
        <v>ENZSYN-rt5259</v>
      </c>
      <c r="C3295" s="1">
        <f>_xlfn.NUMBERVALUE(_xlfn.TEXTAFTER(ENZLOAD[[#This Row],[ENZLOAD (from enz_from_proteome)]]," ",-1))</f>
        <v>7.1555613199999998E-8</v>
      </c>
    </row>
    <row r="3296" spans="1:3">
      <c r="A3296" s="1" t="s">
        <v>16212</v>
      </c>
      <c r="B3296" s="1" t="str">
        <f>_xlfn.TEXTBEFORE(ENZLOAD[[#This Row],[ENZLOAD (from enz_from_proteome)]]," ")</f>
        <v>ENZSYN-rt5273</v>
      </c>
      <c r="C3296" s="1">
        <f>_xlfn.NUMBERVALUE(_xlfn.TEXTAFTER(ENZLOAD[[#This Row],[ENZLOAD (from enz_from_proteome)]]," ",-1))</f>
        <v>0</v>
      </c>
    </row>
    <row r="3297" spans="1:3">
      <c r="A3297" s="1" t="s">
        <v>16213</v>
      </c>
      <c r="B3297" s="1" t="str">
        <f>_xlfn.TEXTBEFORE(ENZLOAD[[#This Row],[ENZLOAD (from enz_from_proteome)]]," ")</f>
        <v>ENZSYN-rt5285</v>
      </c>
      <c r="C3297" s="1">
        <f>_xlfn.NUMBERVALUE(_xlfn.TEXTAFTER(ENZLOAD[[#This Row],[ENZLOAD (from enz_from_proteome)]]," ",-1))</f>
        <v>3.5614247800000001E-9</v>
      </c>
    </row>
    <row r="3298" spans="1:3">
      <c r="A3298" s="1" t="s">
        <v>16214</v>
      </c>
      <c r="B3298" s="1" t="str">
        <f>_xlfn.TEXTBEFORE(ENZLOAD[[#This Row],[ENZLOAD (from enz_from_proteome)]]," ")</f>
        <v>ENZSYN-rt5301</v>
      </c>
      <c r="C3298" s="1">
        <f>_xlfn.NUMBERVALUE(_xlfn.TEXTAFTER(ENZLOAD[[#This Row],[ENZLOAD (from enz_from_proteome)]]," ",-1))</f>
        <v>1.06031258E-7</v>
      </c>
    </row>
    <row r="3299" spans="1:3">
      <c r="A3299" s="1" t="s">
        <v>16215</v>
      </c>
      <c r="B3299" s="1" t="str">
        <f>_xlfn.TEXTBEFORE(ENZLOAD[[#This Row],[ENZLOAD (from enz_from_proteome)]]," ")</f>
        <v>ENZSYN-rt5309</v>
      </c>
      <c r="C3299" s="1">
        <f>_xlfn.NUMBERVALUE(_xlfn.TEXTAFTER(ENZLOAD[[#This Row],[ENZLOAD (from enz_from_proteome)]]," ",-1))</f>
        <v>3.0745828650000002E-8</v>
      </c>
    </row>
    <row r="3300" spans="1:3">
      <c r="A3300" s="1" t="s">
        <v>16216</v>
      </c>
      <c r="B3300" s="1" t="str">
        <f>_xlfn.TEXTBEFORE(ENZLOAD[[#This Row],[ENZLOAD (from enz_from_proteome)]]," ")</f>
        <v>ENZSYN-rt5322</v>
      </c>
      <c r="C3300" s="1">
        <f>_xlfn.NUMBERVALUE(_xlfn.TEXTAFTER(ENZLOAD[[#This Row],[ENZLOAD (from enz_from_proteome)]]," ",-1))</f>
        <v>6.9493052100000002E-9</v>
      </c>
    </row>
    <row r="3301" spans="1:3">
      <c r="A3301" s="1" t="s">
        <v>16217</v>
      </c>
      <c r="B3301" s="1" t="str">
        <f>_xlfn.TEXTBEFORE(ENZLOAD[[#This Row],[ENZLOAD (from enz_from_proteome)]]," ")</f>
        <v>ENZSYN-rt5326</v>
      </c>
      <c r="C3301" s="1">
        <f>_xlfn.NUMBERVALUE(_xlfn.TEXTAFTER(ENZLOAD[[#This Row],[ENZLOAD (from enz_from_proteome)]]," ",-1))</f>
        <v>6.1183048626E-7</v>
      </c>
    </row>
    <row r="3302" spans="1:3">
      <c r="A3302" s="1" t="s">
        <v>16218</v>
      </c>
      <c r="B3302" s="1" t="str">
        <f>_xlfn.TEXTBEFORE(ENZLOAD[[#This Row],[ENZLOAD (from enz_from_proteome)]]," ")</f>
        <v>ENZSYN-rt5328</v>
      </c>
      <c r="C3302" s="1">
        <f>_xlfn.NUMBERVALUE(_xlfn.TEXTAFTER(ENZLOAD[[#This Row],[ENZLOAD (from enz_from_proteome)]]," ",-1))</f>
        <v>1.1322064877E-7</v>
      </c>
    </row>
    <row r="3303" spans="1:3">
      <c r="A3303" s="1" t="s">
        <v>16219</v>
      </c>
      <c r="B3303" s="1" t="str">
        <f>_xlfn.TEXTBEFORE(ENZLOAD[[#This Row],[ENZLOAD (from enz_from_proteome)]]," ")</f>
        <v>ENZSYN-rt5332</v>
      </c>
      <c r="C3303" s="1">
        <f>_xlfn.NUMBERVALUE(_xlfn.TEXTAFTER(ENZLOAD[[#This Row],[ENZLOAD (from enz_from_proteome)]]," ",-1))</f>
        <v>1.2258333439999999E-8</v>
      </c>
    </row>
    <row r="3304" spans="1:3">
      <c r="A3304" s="1" t="s">
        <v>16220</v>
      </c>
      <c r="B3304" s="1" t="str">
        <f>_xlfn.TEXTBEFORE(ENZLOAD[[#This Row],[ENZLOAD (from enz_from_proteome)]]," ")</f>
        <v>ENZSYN-rt5332_x</v>
      </c>
      <c r="C3304" s="1">
        <f>_xlfn.NUMBERVALUE(_xlfn.TEXTAFTER(ENZLOAD[[#This Row],[ENZLOAD (from enz_from_proteome)]]," ",-1))</f>
        <v>1.2258333439999999E-8</v>
      </c>
    </row>
    <row r="3305" spans="1:3">
      <c r="A3305" s="1" t="s">
        <v>16221</v>
      </c>
      <c r="B3305" s="1" t="str">
        <f>_xlfn.TEXTBEFORE(ENZLOAD[[#This Row],[ENZLOAD (from enz_from_proteome)]]," ")</f>
        <v>ENZSYN-rt5340</v>
      </c>
      <c r="C3305" s="1">
        <f>_xlfn.NUMBERVALUE(_xlfn.TEXTAFTER(ENZLOAD[[#This Row],[ENZLOAD (from enz_from_proteome)]]," ",-1))</f>
        <v>7.5525080498999998E-7</v>
      </c>
    </row>
    <row r="3306" spans="1:3">
      <c r="A3306" s="1" t="s">
        <v>16222</v>
      </c>
      <c r="B3306" s="1" t="str">
        <f>_xlfn.TEXTBEFORE(ENZLOAD[[#This Row],[ENZLOAD (from enz_from_proteome)]]," ")</f>
        <v>ENZSYN-rt5341</v>
      </c>
      <c r="C3306" s="1">
        <f>_xlfn.NUMBERVALUE(_xlfn.TEXTAFTER(ENZLOAD[[#This Row],[ENZLOAD (from enz_from_proteome)]]," ",-1))</f>
        <v>7.2288761319999994E-8</v>
      </c>
    </row>
    <row r="3307" spans="1:3">
      <c r="A3307" s="1" t="s">
        <v>16223</v>
      </c>
      <c r="B3307" s="1" t="str">
        <f>_xlfn.TEXTBEFORE(ENZLOAD[[#This Row],[ENZLOAD (from enz_from_proteome)]]," ")</f>
        <v>ENZSYN-rt5343</v>
      </c>
      <c r="C3307" s="1">
        <f>_xlfn.NUMBERVALUE(_xlfn.TEXTAFTER(ENZLOAD[[#This Row],[ENZLOAD (from enz_from_proteome)]]," ",-1))</f>
        <v>1.1690062773E-7</v>
      </c>
    </row>
    <row r="3308" spans="1:3">
      <c r="A3308" s="1" t="s">
        <v>16224</v>
      </c>
      <c r="B3308" s="1" t="str">
        <f>_xlfn.TEXTBEFORE(ENZLOAD[[#This Row],[ENZLOAD (from enz_from_proteome)]]," ")</f>
        <v>ENZSYN-rt5356</v>
      </c>
      <c r="C3308" s="1">
        <f>_xlfn.NUMBERVALUE(_xlfn.TEXTAFTER(ENZLOAD[[#This Row],[ENZLOAD (from enz_from_proteome)]]," ",-1))</f>
        <v>8.0219098320000005E-8</v>
      </c>
    </row>
    <row r="3309" spans="1:3">
      <c r="A3309" s="1" t="s">
        <v>16225</v>
      </c>
      <c r="B3309" s="1" t="str">
        <f>_xlfn.TEXTBEFORE(ENZLOAD[[#This Row],[ENZLOAD (from enz_from_proteome)]]," ")</f>
        <v>ENZSYN-rt5359</v>
      </c>
      <c r="C3309" s="1">
        <f>_xlfn.NUMBERVALUE(_xlfn.TEXTAFTER(ENZLOAD[[#This Row],[ENZLOAD (from enz_from_proteome)]]," ",-1))</f>
        <v>0</v>
      </c>
    </row>
    <row r="3310" spans="1:3">
      <c r="A3310" s="1" t="s">
        <v>16226</v>
      </c>
      <c r="B3310" s="1" t="str">
        <f>_xlfn.TEXTBEFORE(ENZLOAD[[#This Row],[ENZLOAD (from enz_from_proteome)]]," ")</f>
        <v>ENZSYN-rt5360</v>
      </c>
      <c r="C3310" s="1">
        <f>_xlfn.NUMBERVALUE(_xlfn.TEXTAFTER(ENZLOAD[[#This Row],[ENZLOAD (from enz_from_proteome)]]," ",-1))</f>
        <v>0</v>
      </c>
    </row>
    <row r="3311" spans="1:3">
      <c r="A3311" s="1" t="s">
        <v>16227</v>
      </c>
      <c r="B3311" s="1" t="str">
        <f>_xlfn.TEXTBEFORE(ENZLOAD[[#This Row],[ENZLOAD (from enz_from_proteome)]]," ")</f>
        <v>ENZSYN-rt5361</v>
      </c>
      <c r="C3311" s="1">
        <f>_xlfn.NUMBERVALUE(_xlfn.TEXTAFTER(ENZLOAD[[#This Row],[ENZLOAD (from enz_from_proteome)]]," ",-1))</f>
        <v>1.0203381517000001E-7</v>
      </c>
    </row>
    <row r="3312" spans="1:3">
      <c r="A3312" s="1" t="s">
        <v>16228</v>
      </c>
      <c r="B3312" s="1" t="str">
        <f>_xlfn.TEXTBEFORE(ENZLOAD[[#This Row],[ENZLOAD (from enz_from_proteome)]]," ")</f>
        <v>ENZSYN-rt5363</v>
      </c>
      <c r="C3312" s="1">
        <f>_xlfn.NUMBERVALUE(_xlfn.TEXTAFTER(ENZLOAD[[#This Row],[ENZLOAD (from enz_from_proteome)]]," ",-1))</f>
        <v>6.6238301089999997E-8</v>
      </c>
    </row>
    <row r="3313" spans="1:3">
      <c r="A3313" s="1" t="s">
        <v>16229</v>
      </c>
      <c r="B3313" s="1" t="str">
        <f>_xlfn.TEXTBEFORE(ENZLOAD[[#This Row],[ENZLOAD (from enz_from_proteome)]]," ")</f>
        <v>ENZSYN-rt5365</v>
      </c>
      <c r="C3313" s="1">
        <f>_xlfn.NUMBERVALUE(_xlfn.TEXTAFTER(ENZLOAD[[#This Row],[ENZLOAD (from enz_from_proteome)]]," ",-1))</f>
        <v>0</v>
      </c>
    </row>
    <row r="3314" spans="1:3">
      <c r="A3314" s="1" t="s">
        <v>16230</v>
      </c>
      <c r="B3314" s="1" t="str">
        <f>_xlfn.TEXTBEFORE(ENZLOAD[[#This Row],[ENZLOAD (from enz_from_proteome)]]," ")</f>
        <v>ENZSYN-rt5389</v>
      </c>
      <c r="C3314" s="1">
        <f>_xlfn.NUMBERVALUE(_xlfn.TEXTAFTER(ENZLOAD[[#This Row],[ENZLOAD (from enz_from_proteome)]]," ",-1))</f>
        <v>6.2350475700699996E-6</v>
      </c>
    </row>
    <row r="3315" spans="1:3">
      <c r="A3315" s="1" t="s">
        <v>16231</v>
      </c>
      <c r="B3315" s="1" t="str">
        <f>_xlfn.TEXTBEFORE(ENZLOAD[[#This Row],[ENZLOAD (from enz_from_proteome)]]," ")</f>
        <v>ENZSYN-rt5402</v>
      </c>
      <c r="C3315" s="1">
        <f>_xlfn.NUMBERVALUE(_xlfn.TEXTAFTER(ENZLOAD[[#This Row],[ENZLOAD (from enz_from_proteome)]]," ",-1))</f>
        <v>1.4352707733000001E-7</v>
      </c>
    </row>
    <row r="3316" spans="1:3">
      <c r="A3316" s="1" t="s">
        <v>16232</v>
      </c>
      <c r="B3316" s="1" t="str">
        <f>_xlfn.TEXTBEFORE(ENZLOAD[[#This Row],[ENZLOAD (from enz_from_proteome)]]," ")</f>
        <v>ENZSYN-rt5403</v>
      </c>
      <c r="C3316" s="1">
        <f>_xlfn.NUMBERVALUE(_xlfn.TEXTAFTER(ENZLOAD[[#This Row],[ENZLOAD (from enz_from_proteome)]]," ",-1))</f>
        <v>1.7079168386729999E-5</v>
      </c>
    </row>
    <row r="3317" spans="1:3">
      <c r="A3317" s="1" t="s">
        <v>16233</v>
      </c>
      <c r="B3317" s="1" t="str">
        <f>_xlfn.TEXTBEFORE(ENZLOAD[[#This Row],[ENZLOAD (from enz_from_proteome)]]," ")</f>
        <v>ENZSYN-rt5407</v>
      </c>
      <c r="C3317" s="1">
        <f>_xlfn.NUMBERVALUE(_xlfn.TEXTAFTER(ENZLOAD[[#This Row],[ENZLOAD (from enz_from_proteome)]]," ",-1))</f>
        <v>3.0651435759999998E-8</v>
      </c>
    </row>
    <row r="3318" spans="1:3">
      <c r="A3318" s="1" t="s">
        <v>16234</v>
      </c>
      <c r="B3318" s="1" t="str">
        <f>_xlfn.TEXTBEFORE(ENZLOAD[[#This Row],[ENZLOAD (from enz_from_proteome)]]," ")</f>
        <v>ENZSYN-rt5416</v>
      </c>
      <c r="C3318" s="1">
        <f>_xlfn.NUMBERVALUE(_xlfn.TEXTAFTER(ENZLOAD[[#This Row],[ENZLOAD (from enz_from_proteome)]]," ",-1))</f>
        <v>0</v>
      </c>
    </row>
    <row r="3319" spans="1:3">
      <c r="A3319" s="1" t="s">
        <v>16235</v>
      </c>
      <c r="B3319" s="1" t="str">
        <f>_xlfn.TEXTBEFORE(ENZLOAD[[#This Row],[ENZLOAD (from enz_from_proteome)]]," ")</f>
        <v>ENZSYN-rt5418</v>
      </c>
      <c r="C3319" s="1">
        <f>_xlfn.NUMBERVALUE(_xlfn.TEXTAFTER(ENZLOAD[[#This Row],[ENZLOAD (from enz_from_proteome)]]," ",-1))</f>
        <v>7.7008659900000001E-8</v>
      </c>
    </row>
    <row r="3320" spans="1:3">
      <c r="A3320" s="1" t="s">
        <v>16236</v>
      </c>
      <c r="B3320" s="1" t="str">
        <f>_xlfn.TEXTBEFORE(ENZLOAD[[#This Row],[ENZLOAD (from enz_from_proteome)]]," ")</f>
        <v>ENZSYN-rt5429</v>
      </c>
      <c r="C3320" s="1">
        <f>_xlfn.NUMBERVALUE(_xlfn.TEXTAFTER(ENZLOAD[[#This Row],[ENZLOAD (from enz_from_proteome)]]," ",-1))</f>
        <v>1.21605985052E-6</v>
      </c>
    </row>
    <row r="3321" spans="1:3">
      <c r="A3321" s="1" t="s">
        <v>16237</v>
      </c>
      <c r="B3321" s="1" t="str">
        <f>_xlfn.TEXTBEFORE(ENZLOAD[[#This Row],[ENZLOAD (from enz_from_proteome)]]," ")</f>
        <v>ENZSYN-rt5445</v>
      </c>
      <c r="C3321" s="1">
        <f>_xlfn.NUMBERVALUE(_xlfn.TEXTAFTER(ENZLOAD[[#This Row],[ENZLOAD (from enz_from_proteome)]]," ",-1))</f>
        <v>7.8904508266999897E-7</v>
      </c>
    </row>
    <row r="3322" spans="1:3">
      <c r="A3322" s="1" t="s">
        <v>16238</v>
      </c>
      <c r="B3322" s="1" t="str">
        <f>_xlfn.TEXTBEFORE(ENZLOAD[[#This Row],[ENZLOAD (from enz_from_proteome)]]," ")</f>
        <v>ENZSYN-rt5456</v>
      </c>
      <c r="C3322" s="1">
        <f>_xlfn.NUMBERVALUE(_xlfn.TEXTAFTER(ENZLOAD[[#This Row],[ENZLOAD (from enz_from_proteome)]]," ",-1))</f>
        <v>0</v>
      </c>
    </row>
    <row r="3323" spans="1:3">
      <c r="A3323" s="1" t="s">
        <v>16239</v>
      </c>
      <c r="B3323" s="1" t="str">
        <f>_xlfn.TEXTBEFORE(ENZLOAD[[#This Row],[ENZLOAD (from enz_from_proteome)]]," ")</f>
        <v>ENZSYN-rt5466</v>
      </c>
      <c r="C3323" s="1">
        <f>_xlfn.NUMBERVALUE(_xlfn.TEXTAFTER(ENZLOAD[[#This Row],[ENZLOAD (from enz_from_proteome)]]," ",-1))</f>
        <v>1.888902966E-8</v>
      </c>
    </row>
    <row r="3324" spans="1:3">
      <c r="A3324" s="1" t="s">
        <v>16240</v>
      </c>
      <c r="B3324" s="1" t="str">
        <f>_xlfn.TEXTBEFORE(ENZLOAD[[#This Row],[ENZLOAD (from enz_from_proteome)]]," ")</f>
        <v>ENZSYN-rt5489</v>
      </c>
      <c r="C3324" s="1">
        <f>_xlfn.NUMBERVALUE(_xlfn.TEXTAFTER(ENZLOAD[[#This Row],[ENZLOAD (from enz_from_proteome)]]," ",-1))</f>
        <v>0</v>
      </c>
    </row>
    <row r="3325" spans="1:3">
      <c r="A3325" s="1" t="s">
        <v>16241</v>
      </c>
      <c r="B3325" s="1" t="str">
        <f>_xlfn.TEXTBEFORE(ENZLOAD[[#This Row],[ENZLOAD (from enz_from_proteome)]]," ")</f>
        <v>ENZSYN-rt5526</v>
      </c>
      <c r="C3325" s="1">
        <f>_xlfn.NUMBERVALUE(_xlfn.TEXTAFTER(ENZLOAD[[#This Row],[ENZLOAD (from enz_from_proteome)]]," ",-1))</f>
        <v>3.11101723603E-6</v>
      </c>
    </row>
    <row r="3326" spans="1:3">
      <c r="A3326" s="1" t="s">
        <v>16242</v>
      </c>
      <c r="B3326" s="1" t="str">
        <f>_xlfn.TEXTBEFORE(ENZLOAD[[#This Row],[ENZLOAD (from enz_from_proteome)]]," ")</f>
        <v>ENZSYN-rt5532</v>
      </c>
      <c r="C3326" s="1">
        <f>_xlfn.NUMBERVALUE(_xlfn.TEXTAFTER(ENZLOAD[[#This Row],[ENZLOAD (from enz_from_proteome)]]," ",-1))</f>
        <v>3.0155341161999999E-7</v>
      </c>
    </row>
    <row r="3327" spans="1:3">
      <c r="A3327" s="1" t="s">
        <v>16243</v>
      </c>
      <c r="B3327" s="1" t="str">
        <f>_xlfn.TEXTBEFORE(ENZLOAD[[#This Row],[ENZLOAD (from enz_from_proteome)]]," ")</f>
        <v>ENZSYN-rt5549</v>
      </c>
      <c r="C3327" s="1">
        <f>_xlfn.NUMBERVALUE(_xlfn.TEXTAFTER(ENZLOAD[[#This Row],[ENZLOAD (from enz_from_proteome)]]," ",-1))</f>
        <v>4.803445831E-7</v>
      </c>
    </row>
    <row r="3328" spans="1:3">
      <c r="A3328" s="1" t="s">
        <v>16244</v>
      </c>
      <c r="B3328" s="1" t="str">
        <f>_xlfn.TEXTBEFORE(ENZLOAD[[#This Row],[ENZLOAD (from enz_from_proteome)]]," ")</f>
        <v>ENZSYN-rt5558</v>
      </c>
      <c r="C3328" s="1">
        <f>_xlfn.NUMBERVALUE(_xlfn.TEXTAFTER(ENZLOAD[[#This Row],[ENZLOAD (from enz_from_proteome)]]," ",-1))</f>
        <v>1.2326330549999999E-8</v>
      </c>
    </row>
    <row r="3329" spans="1:3">
      <c r="A3329" s="1" t="s">
        <v>16245</v>
      </c>
      <c r="B3329" s="1" t="str">
        <f>_xlfn.TEXTBEFORE(ENZLOAD[[#This Row],[ENZLOAD (from enz_from_proteome)]]," ")</f>
        <v>ENZSYN-rt5562_m</v>
      </c>
      <c r="C3329" s="1">
        <f>_xlfn.NUMBERVALUE(_xlfn.TEXTAFTER(ENZLOAD[[#This Row],[ENZLOAD (from enz_from_proteome)]]," ",-1))</f>
        <v>1.1650937148E-7</v>
      </c>
    </row>
    <row r="3330" spans="1:3">
      <c r="A3330" s="1" t="s">
        <v>16246</v>
      </c>
      <c r="B3330" s="1" t="str">
        <f>_xlfn.TEXTBEFORE(ENZLOAD[[#This Row],[ENZLOAD (from enz_from_proteome)]]," ")</f>
        <v>ENZSYN-rt5562_x</v>
      </c>
      <c r="C3330" s="1">
        <f>_xlfn.NUMBERVALUE(_xlfn.TEXTAFTER(ENZLOAD[[#This Row],[ENZLOAD (from enz_from_proteome)]]," ",-1))</f>
        <v>1.1650937148E-7</v>
      </c>
    </row>
    <row r="3331" spans="1:3">
      <c r="A3331" s="1" t="s">
        <v>16247</v>
      </c>
      <c r="B3331" s="1" t="str">
        <f>_xlfn.TEXTBEFORE(ENZLOAD[[#This Row],[ENZLOAD (from enz_from_proteome)]]," ")</f>
        <v>ENZSYN-rt5579</v>
      </c>
      <c r="C3331" s="1">
        <f>_xlfn.NUMBERVALUE(_xlfn.TEXTAFTER(ENZLOAD[[#This Row],[ENZLOAD (from enz_from_proteome)]]," ",-1))</f>
        <v>3.9628461432000003E-6</v>
      </c>
    </row>
    <row r="3332" spans="1:3">
      <c r="A3332" s="1" t="s">
        <v>16248</v>
      </c>
      <c r="B3332" s="1" t="str">
        <f>_xlfn.TEXTBEFORE(ENZLOAD[[#This Row],[ENZLOAD (from enz_from_proteome)]]," ")</f>
        <v>ENZSYN-rt5596</v>
      </c>
      <c r="C3332" s="1">
        <f>_xlfn.NUMBERVALUE(_xlfn.TEXTAFTER(ENZLOAD[[#This Row],[ENZLOAD (from enz_from_proteome)]]," ",-1))</f>
        <v>0</v>
      </c>
    </row>
    <row r="3333" spans="1:3">
      <c r="A3333" s="1" t="s">
        <v>16249</v>
      </c>
      <c r="B3333" s="1" t="str">
        <f>_xlfn.TEXTBEFORE(ENZLOAD[[#This Row],[ENZLOAD (from enz_from_proteome)]]," ")</f>
        <v>ENZSYN-rt5601</v>
      </c>
      <c r="C3333" s="1">
        <f>_xlfn.NUMBERVALUE(_xlfn.TEXTAFTER(ENZLOAD[[#This Row],[ENZLOAD (from enz_from_proteome)]]," ",-1))</f>
        <v>4.6878823599999999E-9</v>
      </c>
    </row>
    <row r="3334" spans="1:3">
      <c r="A3334" s="1" t="s">
        <v>16250</v>
      </c>
      <c r="B3334" s="1" t="str">
        <f>_xlfn.TEXTBEFORE(ENZLOAD[[#This Row],[ENZLOAD (from enz_from_proteome)]]," ")</f>
        <v>ENZSYN-rt5611</v>
      </c>
      <c r="C3334" s="1">
        <f>_xlfn.NUMBERVALUE(_xlfn.TEXTAFTER(ENZLOAD[[#This Row],[ENZLOAD (from enz_from_proteome)]]," ",-1))</f>
        <v>6.9890675947E-7</v>
      </c>
    </row>
    <row r="3335" spans="1:3">
      <c r="A3335" s="1" t="s">
        <v>16251</v>
      </c>
      <c r="B3335" s="1" t="str">
        <f>_xlfn.TEXTBEFORE(ENZLOAD[[#This Row],[ENZLOAD (from enz_from_proteome)]]," ")</f>
        <v>ENZSYN-rt5618</v>
      </c>
      <c r="C3335" s="1">
        <f>_xlfn.NUMBERVALUE(_xlfn.TEXTAFTER(ENZLOAD[[#This Row],[ENZLOAD (from enz_from_proteome)]]," ",-1))</f>
        <v>0</v>
      </c>
    </row>
    <row r="3336" spans="1:3">
      <c r="A3336" s="1" t="s">
        <v>16252</v>
      </c>
      <c r="B3336" s="1" t="str">
        <f>_xlfn.TEXTBEFORE(ENZLOAD[[#This Row],[ENZLOAD (from enz_from_proteome)]]," ")</f>
        <v>ENZSYN-rt5622</v>
      </c>
      <c r="C3336" s="1">
        <f>_xlfn.NUMBERVALUE(_xlfn.TEXTAFTER(ENZLOAD[[#This Row],[ENZLOAD (from enz_from_proteome)]]," ",-1))</f>
        <v>6.3194363231999997E-7</v>
      </c>
    </row>
    <row r="3337" spans="1:3">
      <c r="A3337" s="1" t="s">
        <v>16253</v>
      </c>
      <c r="B3337" s="1" t="str">
        <f>_xlfn.TEXTBEFORE(ENZLOAD[[#This Row],[ENZLOAD (from enz_from_proteome)]]," ")</f>
        <v>ENZSYN-rt5633_c</v>
      </c>
      <c r="C3337" s="1">
        <f>_xlfn.NUMBERVALUE(_xlfn.TEXTAFTER(ENZLOAD[[#This Row],[ENZLOAD (from enz_from_proteome)]]," ",-1))</f>
        <v>2.2088126616E-6</v>
      </c>
    </row>
    <row r="3338" spans="1:3">
      <c r="A3338" s="1" t="s">
        <v>16254</v>
      </c>
      <c r="B3338" s="1" t="str">
        <f>_xlfn.TEXTBEFORE(ENZLOAD[[#This Row],[ENZLOAD (from enz_from_proteome)]]," ")</f>
        <v>ENZSYN-rt5633_m</v>
      </c>
      <c r="C3338" s="1">
        <f>_xlfn.NUMBERVALUE(_xlfn.TEXTAFTER(ENZLOAD[[#This Row],[ENZLOAD (from enz_from_proteome)]]," ",-1))</f>
        <v>2.2088126616E-6</v>
      </c>
    </row>
    <row r="3339" spans="1:3">
      <c r="A3339" s="1" t="s">
        <v>16255</v>
      </c>
      <c r="B3339" s="1" t="str">
        <f>_xlfn.TEXTBEFORE(ENZLOAD[[#This Row],[ENZLOAD (from enz_from_proteome)]]," ")</f>
        <v>ENZSYN-rt5646</v>
      </c>
      <c r="C3339" s="1">
        <f>_xlfn.NUMBERVALUE(_xlfn.TEXTAFTER(ENZLOAD[[#This Row],[ENZLOAD (from enz_from_proteome)]]," ",-1))</f>
        <v>2.0639299744E-7</v>
      </c>
    </row>
    <row r="3340" spans="1:3">
      <c r="A3340" s="1" t="s">
        <v>16256</v>
      </c>
      <c r="B3340" s="1" t="str">
        <f>_xlfn.TEXTBEFORE(ENZLOAD[[#This Row],[ENZLOAD (from enz_from_proteome)]]," ")</f>
        <v>ENZSYN-rt5654_c</v>
      </c>
      <c r="C3340" s="1">
        <f>_xlfn.NUMBERVALUE(_xlfn.TEXTAFTER(ENZLOAD[[#This Row],[ENZLOAD (from enz_from_proteome)]]," ",-1))</f>
        <v>1.3124471218E-7</v>
      </c>
    </row>
    <row r="3341" spans="1:3">
      <c r="A3341" s="1" t="s">
        <v>16257</v>
      </c>
      <c r="B3341" s="1" t="str">
        <f>_xlfn.TEXTBEFORE(ENZLOAD[[#This Row],[ENZLOAD (from enz_from_proteome)]]," ")</f>
        <v>ENZSYN-rt5654_m</v>
      </c>
      <c r="C3341" s="1">
        <f>_xlfn.NUMBERVALUE(_xlfn.TEXTAFTER(ENZLOAD[[#This Row],[ENZLOAD (from enz_from_proteome)]]," ",-1))</f>
        <v>1.3124471218E-7</v>
      </c>
    </row>
    <row r="3342" spans="1:3">
      <c r="A3342" s="1" t="s">
        <v>16258</v>
      </c>
      <c r="B3342" s="1" t="str">
        <f>_xlfn.TEXTBEFORE(ENZLOAD[[#This Row],[ENZLOAD (from enz_from_proteome)]]," ")</f>
        <v>ENZSYN-rt5655</v>
      </c>
      <c r="C3342" s="1">
        <f>_xlfn.NUMBERVALUE(_xlfn.TEXTAFTER(ENZLOAD[[#This Row],[ENZLOAD (from enz_from_proteome)]]," ",-1))</f>
        <v>2.853709715E-8</v>
      </c>
    </row>
    <row r="3343" spans="1:3">
      <c r="A3343" s="1" t="s">
        <v>16259</v>
      </c>
      <c r="B3343" s="1" t="str">
        <f>_xlfn.TEXTBEFORE(ENZLOAD[[#This Row],[ENZLOAD (from enz_from_proteome)]]," ")</f>
        <v>ENZSYN-rt5669</v>
      </c>
      <c r="C3343" s="1">
        <f>_xlfn.NUMBERVALUE(_xlfn.TEXTAFTER(ENZLOAD[[#This Row],[ENZLOAD (from enz_from_proteome)]]," ",-1))</f>
        <v>2.12217044518E-6</v>
      </c>
    </row>
    <row r="3344" spans="1:3">
      <c r="A3344" s="1" t="s">
        <v>16260</v>
      </c>
      <c r="B3344" s="1" t="str">
        <f>_xlfn.TEXTBEFORE(ENZLOAD[[#This Row],[ENZLOAD (from enz_from_proteome)]]," ")</f>
        <v>ENZSYN-rt5672</v>
      </c>
      <c r="C3344" s="1">
        <f>_xlfn.NUMBERVALUE(_xlfn.TEXTAFTER(ENZLOAD[[#This Row],[ENZLOAD (from enz_from_proteome)]]," ",-1))</f>
        <v>0</v>
      </c>
    </row>
    <row r="3345" spans="1:3">
      <c r="A3345" s="1" t="s">
        <v>16261</v>
      </c>
      <c r="B3345" s="1" t="str">
        <f>_xlfn.TEXTBEFORE(ENZLOAD[[#This Row],[ENZLOAD (from enz_from_proteome)]]," ")</f>
        <v>ENZSYN-rt5681</v>
      </c>
      <c r="C3345" s="1">
        <f>_xlfn.NUMBERVALUE(_xlfn.TEXTAFTER(ENZLOAD[[#This Row],[ENZLOAD (from enz_from_proteome)]]," ",-1))</f>
        <v>0</v>
      </c>
    </row>
    <row r="3346" spans="1:3">
      <c r="A3346" s="1" t="s">
        <v>16262</v>
      </c>
      <c r="B3346" s="1" t="str">
        <f>_xlfn.TEXTBEFORE(ENZLOAD[[#This Row],[ENZLOAD (from enz_from_proteome)]]," ")</f>
        <v>ENZSYN-rt5684</v>
      </c>
      <c r="C3346" s="1">
        <f>_xlfn.NUMBERVALUE(_xlfn.TEXTAFTER(ENZLOAD[[#This Row],[ENZLOAD (from enz_from_proteome)]]," ",-1))</f>
        <v>1.40584775E-9</v>
      </c>
    </row>
    <row r="3347" spans="1:3">
      <c r="A3347" s="1" t="s">
        <v>16263</v>
      </c>
      <c r="B3347" s="1" t="str">
        <f>_xlfn.TEXTBEFORE(ENZLOAD[[#This Row],[ENZLOAD (from enz_from_proteome)]]," ")</f>
        <v>ENZSYN-rt5693</v>
      </c>
      <c r="C3347" s="1">
        <f>_xlfn.NUMBERVALUE(_xlfn.TEXTAFTER(ENZLOAD[[#This Row],[ENZLOAD (from enz_from_proteome)]]," ",-1))</f>
        <v>8.9353702043999998E-7</v>
      </c>
    </row>
    <row r="3348" spans="1:3">
      <c r="A3348" s="1" t="s">
        <v>16264</v>
      </c>
      <c r="B3348" s="1" t="str">
        <f>_xlfn.TEXTBEFORE(ENZLOAD[[#This Row],[ENZLOAD (from enz_from_proteome)]]," ")</f>
        <v>ENZSYN-rt5702</v>
      </c>
      <c r="C3348" s="1">
        <f>_xlfn.NUMBERVALUE(_xlfn.TEXTAFTER(ENZLOAD[[#This Row],[ENZLOAD (from enz_from_proteome)]]," ",-1))</f>
        <v>6.8613151325999999E-7</v>
      </c>
    </row>
    <row r="3349" spans="1:3">
      <c r="A3349" s="1" t="s">
        <v>16265</v>
      </c>
      <c r="B3349" s="1" t="str">
        <f>_xlfn.TEXTBEFORE(ENZLOAD[[#This Row],[ENZLOAD (from enz_from_proteome)]]," ")</f>
        <v>ENZSYN-rt5713</v>
      </c>
      <c r="C3349" s="1">
        <f>_xlfn.NUMBERVALUE(_xlfn.TEXTAFTER(ENZLOAD[[#This Row],[ENZLOAD (from enz_from_proteome)]]," ",-1))</f>
        <v>4.8116850823599999E-6</v>
      </c>
    </row>
    <row r="3350" spans="1:3">
      <c r="A3350" s="1" t="s">
        <v>16266</v>
      </c>
      <c r="B3350" s="1" t="str">
        <f>_xlfn.TEXTBEFORE(ENZLOAD[[#This Row],[ENZLOAD (from enz_from_proteome)]]," ")</f>
        <v>ENZSYN-rt5719</v>
      </c>
      <c r="C3350" s="1">
        <f>_xlfn.NUMBERVALUE(_xlfn.TEXTAFTER(ENZLOAD[[#This Row],[ENZLOAD (from enz_from_proteome)]]," ",-1))</f>
        <v>2.9545329192700001E-6</v>
      </c>
    </row>
    <row r="3351" spans="1:3">
      <c r="A3351" s="1" t="s">
        <v>16267</v>
      </c>
      <c r="B3351" s="1" t="str">
        <f>_xlfn.TEXTBEFORE(ENZLOAD[[#This Row],[ENZLOAD (from enz_from_proteome)]]," ")</f>
        <v>ENZSYN-rt5724</v>
      </c>
      <c r="C3351" s="1">
        <f>_xlfn.NUMBERVALUE(_xlfn.TEXTAFTER(ENZLOAD[[#This Row],[ENZLOAD (from enz_from_proteome)]]," ",-1))</f>
        <v>0</v>
      </c>
    </row>
    <row r="3352" spans="1:3">
      <c r="A3352" s="1" t="s">
        <v>16268</v>
      </c>
      <c r="B3352" s="1" t="str">
        <f>_xlfn.TEXTBEFORE(ENZLOAD[[#This Row],[ENZLOAD (from enz_from_proteome)]]," ")</f>
        <v>ENZSYN-rt5734</v>
      </c>
      <c r="C3352" s="1">
        <f>_xlfn.NUMBERVALUE(_xlfn.TEXTAFTER(ENZLOAD[[#This Row],[ENZLOAD (from enz_from_proteome)]]," ",-1))</f>
        <v>3.7393337202E-7</v>
      </c>
    </row>
    <row r="3353" spans="1:3">
      <c r="A3353" s="1" t="s">
        <v>16269</v>
      </c>
      <c r="B3353" s="1" t="str">
        <f>_xlfn.TEXTBEFORE(ENZLOAD[[#This Row],[ENZLOAD (from enz_from_proteome)]]," ")</f>
        <v>ENZSYN-rt5740</v>
      </c>
      <c r="C3353" s="1">
        <f>_xlfn.NUMBERVALUE(_xlfn.TEXTAFTER(ENZLOAD[[#This Row],[ENZLOAD (from enz_from_proteome)]]," ",-1))</f>
        <v>3.7290204630299998E-6</v>
      </c>
    </row>
    <row r="3354" spans="1:3">
      <c r="A3354" s="1" t="s">
        <v>16270</v>
      </c>
      <c r="B3354" s="1" t="str">
        <f>_xlfn.TEXTBEFORE(ENZLOAD[[#This Row],[ENZLOAD (from enz_from_proteome)]]," ")</f>
        <v>ENZSYN-rt5751</v>
      </c>
      <c r="C3354" s="1">
        <f>_xlfn.NUMBERVALUE(_xlfn.TEXTAFTER(ENZLOAD[[#This Row],[ENZLOAD (from enz_from_proteome)]]," ",-1))</f>
        <v>0</v>
      </c>
    </row>
    <row r="3355" spans="1:3">
      <c r="A3355" s="1" t="s">
        <v>16271</v>
      </c>
      <c r="B3355" s="1" t="str">
        <f>_xlfn.TEXTBEFORE(ENZLOAD[[#This Row],[ENZLOAD (from enz_from_proteome)]]," ")</f>
        <v>ENZSYN-rt5764</v>
      </c>
      <c r="C3355" s="1">
        <f>_xlfn.NUMBERVALUE(_xlfn.TEXTAFTER(ENZLOAD[[#This Row],[ENZLOAD (from enz_from_proteome)]]," ",-1))</f>
        <v>2.0047739299000001E-7</v>
      </c>
    </row>
    <row r="3356" spans="1:3">
      <c r="A3356" s="1" t="s">
        <v>16272</v>
      </c>
      <c r="B3356" s="1" t="str">
        <f>_xlfn.TEXTBEFORE(ENZLOAD[[#This Row],[ENZLOAD (from enz_from_proteome)]]," ")</f>
        <v>ENZSYN-rt5771</v>
      </c>
      <c r="C3356" s="1">
        <f>_xlfn.NUMBERVALUE(_xlfn.TEXTAFTER(ENZLOAD[[#This Row],[ENZLOAD (from enz_from_proteome)]]," ",-1))</f>
        <v>3.91337146E-9</v>
      </c>
    </row>
    <row r="3357" spans="1:3">
      <c r="A3357" s="1" t="s">
        <v>16273</v>
      </c>
      <c r="B3357" s="1" t="str">
        <f>_xlfn.TEXTBEFORE(ENZLOAD[[#This Row],[ENZLOAD (from enz_from_proteome)]]," ")</f>
        <v>ENZSYN-rt5790</v>
      </c>
      <c r="C3357" s="1">
        <f>_xlfn.NUMBERVALUE(_xlfn.TEXTAFTER(ENZLOAD[[#This Row],[ENZLOAD (from enz_from_proteome)]]," ",-1))</f>
        <v>2.4234770211000001E-7</v>
      </c>
    </row>
    <row r="3358" spans="1:3">
      <c r="A3358" s="1" t="s">
        <v>16274</v>
      </c>
      <c r="B3358" s="1" t="str">
        <f>_xlfn.TEXTBEFORE(ENZLOAD[[#This Row],[ENZLOAD (from enz_from_proteome)]]," ")</f>
        <v>ENZSYN-rt5791</v>
      </c>
      <c r="C3358" s="1">
        <f>_xlfn.NUMBERVALUE(_xlfn.TEXTAFTER(ENZLOAD[[#This Row],[ENZLOAD (from enz_from_proteome)]]," ",-1))</f>
        <v>6.4638677240000003E-8</v>
      </c>
    </row>
    <row r="3359" spans="1:3">
      <c r="A3359" s="1" t="s">
        <v>16275</v>
      </c>
      <c r="B3359" s="1" t="str">
        <f>_xlfn.TEXTBEFORE(ENZLOAD[[#This Row],[ENZLOAD (from enz_from_proteome)]]," ")</f>
        <v>ENZSYN-rt5794</v>
      </c>
      <c r="C3359" s="1">
        <f>_xlfn.NUMBERVALUE(_xlfn.TEXTAFTER(ENZLOAD[[#This Row],[ENZLOAD (from enz_from_proteome)]]," ",-1))</f>
        <v>8.0499937468000004E-7</v>
      </c>
    </row>
    <row r="3360" spans="1:3">
      <c r="A3360" s="1" t="s">
        <v>16276</v>
      </c>
      <c r="B3360" s="1" t="str">
        <f>_xlfn.TEXTBEFORE(ENZLOAD[[#This Row],[ENZLOAD (from enz_from_proteome)]]," ")</f>
        <v>ENZSYN-rt5811</v>
      </c>
      <c r="C3360" s="1">
        <f>_xlfn.NUMBERVALUE(_xlfn.TEXTAFTER(ENZLOAD[[#This Row],[ENZLOAD (from enz_from_proteome)]]," ",-1))</f>
        <v>1.8688099381999999E-7</v>
      </c>
    </row>
    <row r="3361" spans="1:3">
      <c r="A3361" s="1" t="s">
        <v>16277</v>
      </c>
      <c r="B3361" s="1" t="str">
        <f>_xlfn.TEXTBEFORE(ENZLOAD[[#This Row],[ENZLOAD (from enz_from_proteome)]]," ")</f>
        <v>ENZSYN-rt5813</v>
      </c>
      <c r="C3361" s="1">
        <f>_xlfn.NUMBERVALUE(_xlfn.TEXTAFTER(ENZLOAD[[#This Row],[ENZLOAD (from enz_from_proteome)]]," ",-1))</f>
        <v>0</v>
      </c>
    </row>
    <row r="3362" spans="1:3">
      <c r="A3362" s="1" t="s">
        <v>16278</v>
      </c>
      <c r="B3362" s="1" t="str">
        <f>_xlfn.TEXTBEFORE(ENZLOAD[[#This Row],[ENZLOAD (from enz_from_proteome)]]," ")</f>
        <v>ENZSYN-rt5815</v>
      </c>
      <c r="C3362" s="1">
        <f>_xlfn.NUMBERVALUE(_xlfn.TEXTAFTER(ENZLOAD[[#This Row],[ENZLOAD (from enz_from_proteome)]]," ",-1))</f>
        <v>0</v>
      </c>
    </row>
    <row r="3363" spans="1:3">
      <c r="A3363" s="1" t="s">
        <v>16279</v>
      </c>
      <c r="B3363" s="1" t="str">
        <f>_xlfn.TEXTBEFORE(ENZLOAD[[#This Row],[ENZLOAD (from enz_from_proteome)]]," ")</f>
        <v>ENZSYN-rt5817</v>
      </c>
      <c r="C3363" s="1">
        <f>_xlfn.NUMBERVALUE(_xlfn.TEXTAFTER(ENZLOAD[[#This Row],[ENZLOAD (from enz_from_proteome)]]," ",-1))</f>
        <v>1.6331823888999999E-7</v>
      </c>
    </row>
    <row r="3364" spans="1:3">
      <c r="A3364" s="1" t="s">
        <v>16280</v>
      </c>
      <c r="B3364" s="1" t="str">
        <f>_xlfn.TEXTBEFORE(ENZLOAD[[#This Row],[ENZLOAD (from enz_from_proteome)]]," ")</f>
        <v>ENZSYN-rt5827</v>
      </c>
      <c r="C3364" s="1">
        <f>_xlfn.NUMBERVALUE(_xlfn.TEXTAFTER(ENZLOAD[[#This Row],[ENZLOAD (from enz_from_proteome)]]," ",-1))</f>
        <v>5.915802036E-8</v>
      </c>
    </row>
    <row r="3365" spans="1:3">
      <c r="A3365" s="1" t="s">
        <v>16281</v>
      </c>
      <c r="B3365" s="1" t="str">
        <f>_xlfn.TEXTBEFORE(ENZLOAD[[#This Row],[ENZLOAD (from enz_from_proteome)]]," ")</f>
        <v>ENZSYN-rt5828</v>
      </c>
      <c r="C3365" s="1">
        <f>_xlfn.NUMBERVALUE(_xlfn.TEXTAFTER(ENZLOAD[[#This Row],[ENZLOAD (from enz_from_proteome)]]," ",-1))</f>
        <v>2.7856732936300001E-6</v>
      </c>
    </row>
    <row r="3366" spans="1:3">
      <c r="A3366" s="1" t="s">
        <v>16282</v>
      </c>
      <c r="B3366" s="1" t="str">
        <f>_xlfn.TEXTBEFORE(ENZLOAD[[#This Row],[ENZLOAD (from enz_from_proteome)]]," ")</f>
        <v>ENZSYN-rt5829</v>
      </c>
      <c r="C3366" s="1">
        <f>_xlfn.NUMBERVALUE(_xlfn.TEXTAFTER(ENZLOAD[[#This Row],[ENZLOAD (from enz_from_proteome)]]," ",-1))</f>
        <v>8.2887771929999994E-8</v>
      </c>
    </row>
    <row r="3367" spans="1:3">
      <c r="A3367" s="1" t="s">
        <v>16283</v>
      </c>
      <c r="B3367" s="1" t="str">
        <f>_xlfn.TEXTBEFORE(ENZLOAD[[#This Row],[ENZLOAD (from enz_from_proteome)]]," ")</f>
        <v>ENZSYN-rt5845</v>
      </c>
      <c r="C3367" s="1">
        <f>_xlfn.NUMBERVALUE(_xlfn.TEXTAFTER(ENZLOAD[[#This Row],[ENZLOAD (from enz_from_proteome)]]," ",-1))</f>
        <v>1.24274364258E-6</v>
      </c>
    </row>
    <row r="3368" spans="1:3">
      <c r="A3368" s="1" t="s">
        <v>16284</v>
      </c>
      <c r="B3368" s="1" t="str">
        <f>_xlfn.TEXTBEFORE(ENZLOAD[[#This Row],[ENZLOAD (from enz_from_proteome)]]," ")</f>
        <v>ENZSYN-rt5857</v>
      </c>
      <c r="C3368" s="1">
        <f>_xlfn.NUMBERVALUE(_xlfn.TEXTAFTER(ENZLOAD[[#This Row],[ENZLOAD (from enz_from_proteome)]]," ",-1))</f>
        <v>1.0114805458E-7</v>
      </c>
    </row>
    <row r="3369" spans="1:3">
      <c r="A3369" s="1" t="s">
        <v>16285</v>
      </c>
      <c r="B3369" s="1" t="str">
        <f>_xlfn.TEXTBEFORE(ENZLOAD[[#This Row],[ENZLOAD (from enz_from_proteome)]]," ")</f>
        <v>ENZSYN-rt5861</v>
      </c>
      <c r="C3369" s="1">
        <f>_xlfn.NUMBERVALUE(_xlfn.TEXTAFTER(ENZLOAD[[#This Row],[ENZLOAD (from enz_from_proteome)]]," ",-1))</f>
        <v>0</v>
      </c>
    </row>
    <row r="3370" spans="1:3">
      <c r="A3370" s="1" t="s">
        <v>16286</v>
      </c>
      <c r="B3370" s="1" t="str">
        <f>_xlfn.TEXTBEFORE(ENZLOAD[[#This Row],[ENZLOAD (from enz_from_proteome)]]," ")</f>
        <v>ENZSYN-rt5873</v>
      </c>
      <c r="C3370" s="1">
        <f>_xlfn.NUMBERVALUE(_xlfn.TEXTAFTER(ENZLOAD[[#This Row],[ENZLOAD (from enz_from_proteome)]]," ",-1))</f>
        <v>4.3968213478999998E-7</v>
      </c>
    </row>
    <row r="3371" spans="1:3">
      <c r="A3371" s="1" t="s">
        <v>16287</v>
      </c>
      <c r="B3371" s="1" t="str">
        <f>_xlfn.TEXTBEFORE(ENZLOAD[[#This Row],[ENZLOAD (from enz_from_proteome)]]," ")</f>
        <v>ENZSYN-rt5877_m</v>
      </c>
      <c r="C3371" s="1">
        <f>_xlfn.NUMBERVALUE(_xlfn.TEXTAFTER(ENZLOAD[[#This Row],[ENZLOAD (from enz_from_proteome)]]," ",-1))</f>
        <v>3.7158909571999998E-7</v>
      </c>
    </row>
    <row r="3372" spans="1:3">
      <c r="A3372" s="1" t="s">
        <v>16288</v>
      </c>
      <c r="B3372" s="1" t="str">
        <f>_xlfn.TEXTBEFORE(ENZLOAD[[#This Row],[ENZLOAD (from enz_from_proteome)]]," ")</f>
        <v>ENZSYN-rt5877_x</v>
      </c>
      <c r="C3372" s="1">
        <f>_xlfn.NUMBERVALUE(_xlfn.TEXTAFTER(ENZLOAD[[#This Row],[ENZLOAD (from enz_from_proteome)]]," ",-1))</f>
        <v>3.7158909571999998E-7</v>
      </c>
    </row>
    <row r="3373" spans="1:3">
      <c r="A3373" s="1" t="s">
        <v>16289</v>
      </c>
      <c r="B3373" s="1" t="str">
        <f>_xlfn.TEXTBEFORE(ENZLOAD[[#This Row],[ENZLOAD (from enz_from_proteome)]]," ")</f>
        <v>ENZSYN-rt5879</v>
      </c>
      <c r="C3373" s="1">
        <f>_xlfn.NUMBERVALUE(_xlfn.TEXTAFTER(ENZLOAD[[#This Row],[ENZLOAD (from enz_from_proteome)]]," ",-1))</f>
        <v>2.353252746E-8</v>
      </c>
    </row>
    <row r="3374" spans="1:3">
      <c r="A3374" s="1" t="s">
        <v>16290</v>
      </c>
      <c r="B3374" s="1" t="str">
        <f>_xlfn.TEXTBEFORE(ENZLOAD[[#This Row],[ENZLOAD (from enz_from_proteome)]]," ")</f>
        <v>ENZSYN-rt5884</v>
      </c>
      <c r="C3374" s="1">
        <f>_xlfn.NUMBERVALUE(_xlfn.TEXTAFTER(ENZLOAD[[#This Row],[ENZLOAD (from enz_from_proteome)]]," ",-1))</f>
        <v>7.2289370215000002E-7</v>
      </c>
    </row>
    <row r="3375" spans="1:3">
      <c r="A3375" s="1" t="s">
        <v>16291</v>
      </c>
      <c r="B3375" s="1" t="str">
        <f>_xlfn.TEXTBEFORE(ENZLOAD[[#This Row],[ENZLOAD (from enz_from_proteome)]]," ")</f>
        <v>ENZSYN-rt5888</v>
      </c>
      <c r="C3375" s="1">
        <f>_xlfn.NUMBERVALUE(_xlfn.TEXTAFTER(ENZLOAD[[#This Row],[ENZLOAD (from enz_from_proteome)]]," ",-1))</f>
        <v>6.0229254982999997E-7</v>
      </c>
    </row>
    <row r="3376" spans="1:3">
      <c r="A3376" s="1" t="s">
        <v>16292</v>
      </c>
      <c r="B3376" s="1" t="str">
        <f>_xlfn.TEXTBEFORE(ENZLOAD[[#This Row],[ENZLOAD (from enz_from_proteome)]]," ")</f>
        <v>ENZSYN-rt5890</v>
      </c>
      <c r="C3376" s="1">
        <f>_xlfn.NUMBERVALUE(_xlfn.TEXTAFTER(ENZLOAD[[#This Row],[ENZLOAD (from enz_from_proteome)]]," ",-1))</f>
        <v>2.89164081423E-6</v>
      </c>
    </row>
    <row r="3377" spans="1:3">
      <c r="A3377" s="1" t="s">
        <v>16293</v>
      </c>
      <c r="B3377" s="1" t="str">
        <f>_xlfn.TEXTBEFORE(ENZLOAD[[#This Row],[ENZLOAD (from enz_from_proteome)]]," ")</f>
        <v>ENZSYN-rt5891</v>
      </c>
      <c r="C3377" s="1">
        <f>_xlfn.NUMBERVALUE(_xlfn.TEXTAFTER(ENZLOAD[[#This Row],[ENZLOAD (from enz_from_proteome)]]," ",-1))</f>
        <v>3.4568051297300001E-6</v>
      </c>
    </row>
    <row r="3378" spans="1:3">
      <c r="A3378" s="1" t="s">
        <v>16294</v>
      </c>
      <c r="B3378" s="1" t="str">
        <f>_xlfn.TEXTBEFORE(ENZLOAD[[#This Row],[ENZLOAD (from enz_from_proteome)]]," ")</f>
        <v>ENZSYN-rt5893</v>
      </c>
      <c r="C3378" s="1">
        <f>_xlfn.NUMBERVALUE(_xlfn.TEXTAFTER(ENZLOAD[[#This Row],[ENZLOAD (from enz_from_proteome)]]," ",-1))</f>
        <v>3.75733396144E-6</v>
      </c>
    </row>
    <row r="3379" spans="1:3">
      <c r="A3379" s="1" t="s">
        <v>16295</v>
      </c>
      <c r="B3379" s="1" t="str">
        <f>_xlfn.TEXTBEFORE(ENZLOAD[[#This Row],[ENZLOAD (from enz_from_proteome)]]," ")</f>
        <v>ENZSYN-rt5909</v>
      </c>
      <c r="C3379" s="1">
        <f>_xlfn.NUMBERVALUE(_xlfn.TEXTAFTER(ENZLOAD[[#This Row],[ENZLOAD (from enz_from_proteome)]]," ",-1))</f>
        <v>2.247018058E-8</v>
      </c>
    </row>
    <row r="3380" spans="1:3">
      <c r="A3380" s="1" t="s">
        <v>16296</v>
      </c>
      <c r="B3380" s="1" t="str">
        <f>_xlfn.TEXTBEFORE(ENZLOAD[[#This Row],[ENZLOAD (from enz_from_proteome)]]," ")</f>
        <v>ENZSYN-rt5913_m</v>
      </c>
      <c r="C3380" s="1">
        <f>_xlfn.NUMBERVALUE(_xlfn.TEXTAFTER(ENZLOAD[[#This Row],[ENZLOAD (from enz_from_proteome)]]," ",-1))</f>
        <v>1.7037424598399899E-6</v>
      </c>
    </row>
    <row r="3381" spans="1:3">
      <c r="A3381" s="1" t="s">
        <v>16297</v>
      </c>
      <c r="B3381" s="1" t="str">
        <f>_xlfn.TEXTBEFORE(ENZLOAD[[#This Row],[ENZLOAD (from enz_from_proteome)]]," ")</f>
        <v>ENZSYN-rt5913_x</v>
      </c>
      <c r="C3381" s="1">
        <f>_xlfn.NUMBERVALUE(_xlfn.TEXTAFTER(ENZLOAD[[#This Row],[ENZLOAD (from enz_from_proteome)]]," ",-1))</f>
        <v>1.7037424598399899E-6</v>
      </c>
    </row>
    <row r="3382" spans="1:3">
      <c r="A3382" s="1" t="s">
        <v>16298</v>
      </c>
      <c r="B3382" s="1" t="str">
        <f>_xlfn.TEXTBEFORE(ENZLOAD[[#This Row],[ENZLOAD (from enz_from_proteome)]]," ")</f>
        <v>ENZSYN-rt5934</v>
      </c>
      <c r="C3382" s="1">
        <f>_xlfn.NUMBERVALUE(_xlfn.TEXTAFTER(ENZLOAD[[#This Row],[ENZLOAD (from enz_from_proteome)]]," ",-1))</f>
        <v>2.019851758E-8</v>
      </c>
    </row>
    <row r="3383" spans="1:3">
      <c r="A3383" s="1" t="s">
        <v>16299</v>
      </c>
      <c r="B3383" s="1" t="str">
        <f>_xlfn.TEXTBEFORE(ENZLOAD[[#This Row],[ENZLOAD (from enz_from_proteome)]]," ")</f>
        <v>ENZSYN-rt5941</v>
      </c>
      <c r="C3383" s="1">
        <f>_xlfn.NUMBERVALUE(_xlfn.TEXTAFTER(ENZLOAD[[#This Row],[ENZLOAD (from enz_from_proteome)]]," ",-1))</f>
        <v>1.4049964557E-7</v>
      </c>
    </row>
    <row r="3384" spans="1:3">
      <c r="A3384" s="1" t="s">
        <v>16300</v>
      </c>
      <c r="B3384" s="1" t="str">
        <f>_xlfn.TEXTBEFORE(ENZLOAD[[#This Row],[ENZLOAD (from enz_from_proteome)]]," ")</f>
        <v>ENZSYN-rt5949</v>
      </c>
      <c r="C3384" s="1">
        <f>_xlfn.NUMBERVALUE(_xlfn.TEXTAFTER(ENZLOAD[[#This Row],[ENZLOAD (from enz_from_proteome)]]," ",-1))</f>
        <v>1.9975545540000001E-8</v>
      </c>
    </row>
    <row r="3385" spans="1:3">
      <c r="A3385" s="1" t="s">
        <v>16301</v>
      </c>
      <c r="B3385" s="1" t="str">
        <f>_xlfn.TEXTBEFORE(ENZLOAD[[#This Row],[ENZLOAD (from enz_from_proteome)]]," ")</f>
        <v>ENZSYN-rt5966</v>
      </c>
      <c r="C3385" s="1">
        <f>_xlfn.NUMBERVALUE(_xlfn.TEXTAFTER(ENZLOAD[[#This Row],[ENZLOAD (from enz_from_proteome)]]," ",-1))</f>
        <v>2.18381539019999E-7</v>
      </c>
    </row>
    <row r="3386" spans="1:3">
      <c r="A3386" s="1" t="s">
        <v>16302</v>
      </c>
      <c r="B3386" s="1" t="str">
        <f>_xlfn.TEXTBEFORE(ENZLOAD[[#This Row],[ENZLOAD (from enz_from_proteome)]]," ")</f>
        <v>ENZSYN-rt5972</v>
      </c>
      <c r="C3386" s="1">
        <f>_xlfn.NUMBERVALUE(_xlfn.TEXTAFTER(ENZLOAD[[#This Row],[ENZLOAD (from enz_from_proteome)]]," ",-1))</f>
        <v>5.1828264082999996E-7</v>
      </c>
    </row>
    <row r="3387" spans="1:3">
      <c r="A3387" s="1" t="s">
        <v>16303</v>
      </c>
      <c r="B3387" s="1" t="str">
        <f>_xlfn.TEXTBEFORE(ENZLOAD[[#This Row],[ENZLOAD (from enz_from_proteome)]]," ")</f>
        <v>ENZSYN-rt6000</v>
      </c>
      <c r="C3387" s="1">
        <f>_xlfn.NUMBERVALUE(_xlfn.TEXTAFTER(ENZLOAD[[#This Row],[ENZLOAD (from enz_from_proteome)]]," ",-1))</f>
        <v>4.5934232559999902E-7</v>
      </c>
    </row>
    <row r="3388" spans="1:3">
      <c r="A3388" s="1" t="s">
        <v>16304</v>
      </c>
      <c r="B3388" s="1" t="str">
        <f>_xlfn.TEXTBEFORE(ENZLOAD[[#This Row],[ENZLOAD (from enz_from_proteome)]]," ")</f>
        <v>ENZSYN-rt6001</v>
      </c>
      <c r="C3388" s="1">
        <f>_xlfn.NUMBERVALUE(_xlfn.TEXTAFTER(ENZLOAD[[#This Row],[ENZLOAD (from enz_from_proteome)]]," ",-1))</f>
        <v>7.0785466539999999E-8</v>
      </c>
    </row>
    <row r="3389" spans="1:3">
      <c r="A3389" s="1" t="s">
        <v>16305</v>
      </c>
      <c r="B3389" s="1" t="str">
        <f>_xlfn.TEXTBEFORE(ENZLOAD[[#This Row],[ENZLOAD (from enz_from_proteome)]]," ")</f>
        <v>ENZSYN-rt6009</v>
      </c>
      <c r="C3389" s="1">
        <f>_xlfn.NUMBERVALUE(_xlfn.TEXTAFTER(ENZLOAD[[#This Row],[ENZLOAD (from enz_from_proteome)]]," ",-1))</f>
        <v>1.8679695076999999E-7</v>
      </c>
    </row>
    <row r="3390" spans="1:3">
      <c r="A3390" s="1" t="s">
        <v>16306</v>
      </c>
      <c r="B3390" s="1" t="str">
        <f>_xlfn.TEXTBEFORE(ENZLOAD[[#This Row],[ENZLOAD (from enz_from_proteome)]]," ")</f>
        <v>ENZSYN-rt6068</v>
      </c>
      <c r="C3390" s="1">
        <f>_xlfn.NUMBERVALUE(_xlfn.TEXTAFTER(ENZLOAD[[#This Row],[ENZLOAD (from enz_from_proteome)]]," ",-1))</f>
        <v>6.8084820219999999E-8</v>
      </c>
    </row>
    <row r="3391" spans="1:3">
      <c r="A3391" s="1" t="s">
        <v>16307</v>
      </c>
      <c r="B3391" s="1" t="str">
        <f>_xlfn.TEXTBEFORE(ENZLOAD[[#This Row],[ENZLOAD (from enz_from_proteome)]]," ")</f>
        <v>ENZSYN-rt6091</v>
      </c>
      <c r="C3391" s="1">
        <f>_xlfn.NUMBERVALUE(_xlfn.TEXTAFTER(ENZLOAD[[#This Row],[ENZLOAD (from enz_from_proteome)]]," ",-1))</f>
        <v>3.1081589240000001E-8</v>
      </c>
    </row>
    <row r="3392" spans="1:3">
      <c r="A3392" s="1" t="s">
        <v>16308</v>
      </c>
      <c r="B3392" s="1" t="str">
        <f>_xlfn.TEXTBEFORE(ENZLOAD[[#This Row],[ENZLOAD (from enz_from_proteome)]]," ")</f>
        <v>ENZSYN-rt6095</v>
      </c>
      <c r="C3392" s="1">
        <f>_xlfn.NUMBERVALUE(_xlfn.TEXTAFTER(ENZLOAD[[#This Row],[ENZLOAD (from enz_from_proteome)]]," ",-1))</f>
        <v>4.3175498599999998E-8</v>
      </c>
    </row>
    <row r="3393" spans="1:3">
      <c r="A3393" s="1" t="s">
        <v>16309</v>
      </c>
      <c r="B3393" s="1" t="str">
        <f>_xlfn.TEXTBEFORE(ENZLOAD[[#This Row],[ENZLOAD (from enz_from_proteome)]]," ")</f>
        <v>ENZSYN-rt6112</v>
      </c>
      <c r="C3393" s="1">
        <f>_xlfn.NUMBERVALUE(_xlfn.TEXTAFTER(ENZLOAD[[#This Row],[ENZLOAD (from enz_from_proteome)]]," ",-1))</f>
        <v>2.1202554049999999E-8</v>
      </c>
    </row>
    <row r="3394" spans="1:3">
      <c r="A3394" s="1" t="s">
        <v>16310</v>
      </c>
      <c r="B3394" s="1" t="str">
        <f>_xlfn.TEXTBEFORE(ENZLOAD[[#This Row],[ENZLOAD (from enz_from_proteome)]]," ")</f>
        <v>ENZSYN-rt6131</v>
      </c>
      <c r="C3394" s="1">
        <f>_xlfn.NUMBERVALUE(_xlfn.TEXTAFTER(ENZLOAD[[#This Row],[ENZLOAD (from enz_from_proteome)]]," ",-1))</f>
        <v>4.04731347189E-6</v>
      </c>
    </row>
    <row r="3395" spans="1:3">
      <c r="A3395" s="1" t="s">
        <v>16311</v>
      </c>
      <c r="B3395" s="1" t="str">
        <f>_xlfn.TEXTBEFORE(ENZLOAD[[#This Row],[ENZLOAD (from enz_from_proteome)]]," ")</f>
        <v>ENZSYN-rt6162</v>
      </c>
      <c r="C3395" s="1">
        <f>_xlfn.NUMBERVALUE(_xlfn.TEXTAFTER(ENZLOAD[[#This Row],[ENZLOAD (from enz_from_proteome)]]," ",-1))</f>
        <v>3.43977201E-8</v>
      </c>
    </row>
    <row r="3396" spans="1:3">
      <c r="A3396" s="1" t="s">
        <v>16312</v>
      </c>
      <c r="B3396" s="1" t="str">
        <f>_xlfn.TEXTBEFORE(ENZLOAD[[#This Row],[ENZLOAD (from enz_from_proteome)]]," ")</f>
        <v>ENZSYN-rt6173</v>
      </c>
      <c r="C3396" s="1">
        <f>_xlfn.NUMBERVALUE(_xlfn.TEXTAFTER(ENZLOAD[[#This Row],[ENZLOAD (from enz_from_proteome)]]," ",-1))</f>
        <v>5.3074196089999903E-8</v>
      </c>
    </row>
    <row r="3397" spans="1:3">
      <c r="A3397" s="1" t="s">
        <v>16313</v>
      </c>
      <c r="B3397" s="1" t="str">
        <f>_xlfn.TEXTBEFORE(ENZLOAD[[#This Row],[ENZLOAD (from enz_from_proteome)]]," ")</f>
        <v>ENZSYN-rt6177</v>
      </c>
      <c r="C3397" s="1">
        <f>_xlfn.NUMBERVALUE(_xlfn.TEXTAFTER(ENZLOAD[[#This Row],[ENZLOAD (from enz_from_proteome)]]," ",-1))</f>
        <v>5.0654897055E-7</v>
      </c>
    </row>
    <row r="3398" spans="1:3">
      <c r="A3398" s="1" t="s">
        <v>16314</v>
      </c>
      <c r="B3398" s="1" t="str">
        <f>_xlfn.TEXTBEFORE(ENZLOAD[[#This Row],[ENZLOAD (from enz_from_proteome)]]," ")</f>
        <v>ENZSYN-rt6186</v>
      </c>
      <c r="C3398" s="1">
        <f>_xlfn.NUMBERVALUE(_xlfn.TEXTAFTER(ENZLOAD[[#This Row],[ENZLOAD (from enz_from_proteome)]]," ",-1))</f>
        <v>2.2764255335000001E-7</v>
      </c>
    </row>
    <row r="3399" spans="1:3">
      <c r="A3399" s="1" t="s">
        <v>16315</v>
      </c>
      <c r="B3399" s="1" t="str">
        <f>_xlfn.TEXTBEFORE(ENZLOAD[[#This Row],[ENZLOAD (from enz_from_proteome)]]," ")</f>
        <v>ENZSYN-rt6190</v>
      </c>
      <c r="C3399" s="1">
        <f>_xlfn.NUMBERVALUE(_xlfn.TEXTAFTER(ENZLOAD[[#This Row],[ENZLOAD (from enz_from_proteome)]]," ",-1))</f>
        <v>1.08493689543E-6</v>
      </c>
    </row>
    <row r="3400" spans="1:3">
      <c r="A3400" s="1" t="s">
        <v>16316</v>
      </c>
      <c r="B3400" s="1" t="str">
        <f>_xlfn.TEXTBEFORE(ENZLOAD[[#This Row],[ENZLOAD (from enz_from_proteome)]]," ")</f>
        <v>ENZSYN-rt6191</v>
      </c>
      <c r="C3400" s="1">
        <f>_xlfn.NUMBERVALUE(_xlfn.TEXTAFTER(ENZLOAD[[#This Row],[ENZLOAD (from enz_from_proteome)]]," ",-1))</f>
        <v>2.0454524869100001E-6</v>
      </c>
    </row>
    <row r="3401" spans="1:3">
      <c r="A3401" s="1" t="s">
        <v>16317</v>
      </c>
      <c r="B3401" s="1" t="str">
        <f>_xlfn.TEXTBEFORE(ENZLOAD[[#This Row],[ENZLOAD (from enz_from_proteome)]]," ")</f>
        <v>ENZSYN-rt6197</v>
      </c>
      <c r="C3401" s="1">
        <f>_xlfn.NUMBERVALUE(_xlfn.TEXTAFTER(ENZLOAD[[#This Row],[ENZLOAD (from enz_from_proteome)]]," ",-1))</f>
        <v>7.2201737919999898E-8</v>
      </c>
    </row>
    <row r="3402" spans="1:3">
      <c r="A3402" s="1" t="s">
        <v>16318</v>
      </c>
      <c r="B3402" s="1" t="str">
        <f>_xlfn.TEXTBEFORE(ENZLOAD[[#This Row],[ENZLOAD (from enz_from_proteome)]]," ")</f>
        <v>ENZSYN-rt6206</v>
      </c>
      <c r="C3402" s="1">
        <f>_xlfn.NUMBERVALUE(_xlfn.TEXTAFTER(ENZLOAD[[#This Row],[ENZLOAD (from enz_from_proteome)]]," ",-1))</f>
        <v>0</v>
      </c>
    </row>
    <row r="3403" spans="1:3">
      <c r="A3403" s="1" t="s">
        <v>16319</v>
      </c>
      <c r="B3403" s="1" t="str">
        <f>_xlfn.TEXTBEFORE(ENZLOAD[[#This Row],[ENZLOAD (from enz_from_proteome)]]," ")</f>
        <v>ENZSYN-rt6208_c</v>
      </c>
      <c r="C3403" s="1">
        <f>_xlfn.NUMBERVALUE(_xlfn.TEXTAFTER(ENZLOAD[[#This Row],[ENZLOAD (from enz_from_proteome)]]," ",-1))</f>
        <v>3.6357152936999999E-7</v>
      </c>
    </row>
    <row r="3404" spans="1:3">
      <c r="A3404" s="1" t="s">
        <v>16320</v>
      </c>
      <c r="B3404" s="1" t="str">
        <f>_xlfn.TEXTBEFORE(ENZLOAD[[#This Row],[ENZLOAD (from enz_from_proteome)]]," ")</f>
        <v>ENZSYN-rt6208_m</v>
      </c>
      <c r="C3404" s="1">
        <f>_xlfn.NUMBERVALUE(_xlfn.TEXTAFTER(ENZLOAD[[#This Row],[ENZLOAD (from enz_from_proteome)]]," ",-1))</f>
        <v>3.6357152936999999E-7</v>
      </c>
    </row>
    <row r="3405" spans="1:3">
      <c r="A3405" s="1" t="s">
        <v>16321</v>
      </c>
      <c r="B3405" s="1" t="str">
        <f>_xlfn.TEXTBEFORE(ENZLOAD[[#This Row],[ENZLOAD (from enz_from_proteome)]]," ")</f>
        <v>ENZSYN-rt6217</v>
      </c>
      <c r="C3405" s="1">
        <f>_xlfn.NUMBERVALUE(_xlfn.TEXTAFTER(ENZLOAD[[#This Row],[ENZLOAD (from enz_from_proteome)]]," ",-1))</f>
        <v>8.4725110039999997E-7</v>
      </c>
    </row>
    <row r="3406" spans="1:3">
      <c r="A3406" s="1" t="s">
        <v>16322</v>
      </c>
      <c r="B3406" s="1" t="str">
        <f>_xlfn.TEXTBEFORE(ENZLOAD[[#This Row],[ENZLOAD (from enz_from_proteome)]]," ")</f>
        <v>ENZSYN-rt6229_c</v>
      </c>
      <c r="C3406" s="1">
        <f>_xlfn.NUMBERVALUE(_xlfn.TEXTAFTER(ENZLOAD[[#This Row],[ENZLOAD (from enz_from_proteome)]]," ",-1))</f>
        <v>6.1052340946E-7</v>
      </c>
    </row>
    <row r="3407" spans="1:3">
      <c r="A3407" s="1" t="s">
        <v>16323</v>
      </c>
      <c r="B3407" s="1" t="str">
        <f>_xlfn.TEXTBEFORE(ENZLOAD[[#This Row],[ENZLOAD (from enz_from_proteome)]]," ")</f>
        <v>ENZSYN-rt6229_n</v>
      </c>
      <c r="C3407" s="1">
        <f>_xlfn.NUMBERVALUE(_xlfn.TEXTAFTER(ENZLOAD[[#This Row],[ENZLOAD (from enz_from_proteome)]]," ",-1))</f>
        <v>6.1052340946E-7</v>
      </c>
    </row>
    <row r="3408" spans="1:3">
      <c r="A3408" s="1" t="s">
        <v>16324</v>
      </c>
      <c r="B3408" s="1" t="str">
        <f>_xlfn.TEXTBEFORE(ENZLOAD[[#This Row],[ENZLOAD (from enz_from_proteome)]]," ")</f>
        <v>ENZSYN-rt6232</v>
      </c>
      <c r="C3408" s="1">
        <f>_xlfn.NUMBERVALUE(_xlfn.TEXTAFTER(ENZLOAD[[#This Row],[ENZLOAD (from enz_from_proteome)]]," ",-1))</f>
        <v>7.5755527757999896E-7</v>
      </c>
    </row>
    <row r="3409" spans="1:3">
      <c r="A3409" s="1" t="s">
        <v>16325</v>
      </c>
      <c r="B3409" s="1" t="str">
        <f>_xlfn.TEXTBEFORE(ENZLOAD[[#This Row],[ENZLOAD (from enz_from_proteome)]]," ")</f>
        <v>ENZSYN-rt6234</v>
      </c>
      <c r="C3409" s="1">
        <f>_xlfn.NUMBERVALUE(_xlfn.TEXTAFTER(ENZLOAD[[#This Row],[ENZLOAD (from enz_from_proteome)]]," ",-1))</f>
        <v>1.293008964E-8</v>
      </c>
    </row>
    <row r="3410" spans="1:3">
      <c r="A3410" s="1" t="s">
        <v>16326</v>
      </c>
      <c r="B3410" s="1" t="str">
        <f>_xlfn.TEXTBEFORE(ENZLOAD[[#This Row],[ENZLOAD (from enz_from_proteome)]]," ")</f>
        <v>ENZSYN-rt6242_c</v>
      </c>
      <c r="C3410" s="1">
        <f>_xlfn.NUMBERVALUE(_xlfn.TEXTAFTER(ENZLOAD[[#This Row],[ENZLOAD (from enz_from_proteome)]]," ",-1))</f>
        <v>9.894990884499999E-7</v>
      </c>
    </row>
    <row r="3411" spans="1:3">
      <c r="A3411" s="1" t="s">
        <v>16327</v>
      </c>
      <c r="B3411" s="1" t="str">
        <f>_xlfn.TEXTBEFORE(ENZLOAD[[#This Row],[ENZLOAD (from enz_from_proteome)]]," ")</f>
        <v>ENZSYN-rt6242_m</v>
      </c>
      <c r="C3411" s="1">
        <f>_xlfn.NUMBERVALUE(_xlfn.TEXTAFTER(ENZLOAD[[#This Row],[ENZLOAD (from enz_from_proteome)]]," ",-1))</f>
        <v>9.894990884499999E-7</v>
      </c>
    </row>
    <row r="3412" spans="1:3">
      <c r="A3412" s="1" t="s">
        <v>16328</v>
      </c>
      <c r="B3412" s="1" t="str">
        <f>_xlfn.TEXTBEFORE(ENZLOAD[[#This Row],[ENZLOAD (from enz_from_proteome)]]," ")</f>
        <v>ENZSYN-rt6247</v>
      </c>
      <c r="C3412" s="1">
        <f>_xlfn.NUMBERVALUE(_xlfn.TEXTAFTER(ENZLOAD[[#This Row],[ENZLOAD (from enz_from_proteome)]]," ",-1))</f>
        <v>9.6788955599000003E-7</v>
      </c>
    </row>
    <row r="3413" spans="1:3">
      <c r="A3413" s="1" t="s">
        <v>16329</v>
      </c>
      <c r="B3413" s="1" t="str">
        <f>_xlfn.TEXTBEFORE(ENZLOAD[[#This Row],[ENZLOAD (from enz_from_proteome)]]," ")</f>
        <v>ENZSYN-rt6249</v>
      </c>
      <c r="C3413" s="1">
        <f>_xlfn.NUMBERVALUE(_xlfn.TEXTAFTER(ENZLOAD[[#This Row],[ENZLOAD (from enz_from_proteome)]]," ",-1))</f>
        <v>5.42298017E-9</v>
      </c>
    </row>
    <row r="3414" spans="1:3">
      <c r="A3414" s="1" t="s">
        <v>16330</v>
      </c>
      <c r="B3414" s="1" t="str">
        <f>_xlfn.TEXTBEFORE(ENZLOAD[[#This Row],[ENZLOAD (from enz_from_proteome)]]," ")</f>
        <v>ENZSYN-rt6255</v>
      </c>
      <c r="C3414" s="1">
        <f>_xlfn.NUMBERVALUE(_xlfn.TEXTAFTER(ENZLOAD[[#This Row],[ENZLOAD (from enz_from_proteome)]]," ",-1))</f>
        <v>0</v>
      </c>
    </row>
    <row r="3415" spans="1:3">
      <c r="A3415" s="1" t="s">
        <v>16331</v>
      </c>
      <c r="B3415" s="1" t="str">
        <f>_xlfn.TEXTBEFORE(ENZLOAD[[#This Row],[ENZLOAD (from enz_from_proteome)]]," ")</f>
        <v>ENZSYN-rt6258</v>
      </c>
      <c r="C3415" s="1">
        <f>_xlfn.NUMBERVALUE(_xlfn.TEXTAFTER(ENZLOAD[[#This Row],[ENZLOAD (from enz_from_proteome)]]," ",-1))</f>
        <v>7.0124467769999999E-8</v>
      </c>
    </row>
    <row r="3416" spans="1:3">
      <c r="A3416" s="1" t="s">
        <v>16332</v>
      </c>
      <c r="B3416" s="1" t="str">
        <f>_xlfn.TEXTBEFORE(ENZLOAD[[#This Row],[ENZLOAD (from enz_from_proteome)]]," ")</f>
        <v>ENZSYN-rt6259</v>
      </c>
      <c r="C3416" s="1">
        <f>_xlfn.NUMBERVALUE(_xlfn.TEXTAFTER(ENZLOAD[[#This Row],[ENZLOAD (from enz_from_proteome)]]," ",-1))</f>
        <v>3.4109546773999998E-7</v>
      </c>
    </row>
    <row r="3417" spans="1:3">
      <c r="A3417" s="1" t="s">
        <v>16333</v>
      </c>
      <c r="B3417" s="1" t="str">
        <f>_xlfn.TEXTBEFORE(ENZLOAD[[#This Row],[ENZLOAD (from enz_from_proteome)]]," ")</f>
        <v>ENZSYN-rt6294</v>
      </c>
      <c r="C3417" s="1">
        <f>_xlfn.NUMBERVALUE(_xlfn.TEXTAFTER(ENZLOAD[[#This Row],[ENZLOAD (from enz_from_proteome)]]," ",-1))</f>
        <v>1.5679777348799899E-6</v>
      </c>
    </row>
    <row r="3418" spans="1:3">
      <c r="A3418" s="1" t="s">
        <v>16334</v>
      </c>
      <c r="B3418" s="1" t="str">
        <f>_xlfn.TEXTBEFORE(ENZLOAD[[#This Row],[ENZLOAD (from enz_from_proteome)]]," ")</f>
        <v>ENZSYN-rt6298</v>
      </c>
      <c r="C3418" s="1">
        <f>_xlfn.NUMBERVALUE(_xlfn.TEXTAFTER(ENZLOAD[[#This Row],[ENZLOAD (from enz_from_proteome)]]," ",-1))</f>
        <v>2.3786037739999999E-8</v>
      </c>
    </row>
    <row r="3419" spans="1:3">
      <c r="A3419" s="1" t="s">
        <v>16335</v>
      </c>
      <c r="B3419" s="1" t="str">
        <f>_xlfn.TEXTBEFORE(ENZLOAD[[#This Row],[ENZLOAD (from enz_from_proteome)]]," ")</f>
        <v>ENZSYN-rt6341</v>
      </c>
      <c r="C3419" s="1">
        <f>_xlfn.NUMBERVALUE(_xlfn.TEXTAFTER(ENZLOAD[[#This Row],[ENZLOAD (from enz_from_proteome)]]," ",-1))</f>
        <v>1.63734209865E-6</v>
      </c>
    </row>
    <row r="3420" spans="1:3">
      <c r="A3420" s="1" t="s">
        <v>16336</v>
      </c>
      <c r="B3420" s="1" t="str">
        <f>_xlfn.TEXTBEFORE(ENZLOAD[[#This Row],[ENZLOAD (from enz_from_proteome)]]," ")</f>
        <v>ENZSYN-rt6350</v>
      </c>
      <c r="C3420" s="1">
        <f>_xlfn.NUMBERVALUE(_xlfn.TEXTAFTER(ENZLOAD[[#This Row],[ENZLOAD (from enz_from_proteome)]]," ",-1))</f>
        <v>8.6355521360000006E-8</v>
      </c>
    </row>
    <row r="3421" spans="1:3">
      <c r="A3421" s="1" t="s">
        <v>16337</v>
      </c>
      <c r="B3421" s="1" t="str">
        <f>_xlfn.TEXTBEFORE(ENZLOAD[[#This Row],[ENZLOAD (from enz_from_proteome)]]," ")</f>
        <v>ENZSYN-rt6356</v>
      </c>
      <c r="C3421" s="1">
        <f>_xlfn.NUMBERVALUE(_xlfn.TEXTAFTER(ENZLOAD[[#This Row],[ENZLOAD (from enz_from_proteome)]]," ",-1))</f>
        <v>1.4382984868E-7</v>
      </c>
    </row>
    <row r="3422" spans="1:3">
      <c r="A3422" s="1" t="s">
        <v>16338</v>
      </c>
      <c r="B3422" s="1" t="str">
        <f>_xlfn.TEXTBEFORE(ENZLOAD[[#This Row],[ENZLOAD (from enz_from_proteome)]]," ")</f>
        <v>ENZSYN-rt6375</v>
      </c>
      <c r="C3422" s="1">
        <f>_xlfn.NUMBERVALUE(_xlfn.TEXTAFTER(ENZLOAD[[#This Row],[ENZLOAD (from enz_from_proteome)]]," ",-1))</f>
        <v>4.9397731599999997E-8</v>
      </c>
    </row>
    <row r="3423" spans="1:3">
      <c r="A3423" s="1" t="s">
        <v>16339</v>
      </c>
      <c r="B3423" s="1" t="str">
        <f>_xlfn.TEXTBEFORE(ENZLOAD[[#This Row],[ENZLOAD (from enz_from_proteome)]]," ")</f>
        <v>ENZSYN-rt6386</v>
      </c>
      <c r="C3423" s="1">
        <f>_xlfn.NUMBERVALUE(_xlfn.TEXTAFTER(ENZLOAD[[#This Row],[ENZLOAD (from enz_from_proteome)]]," ",-1))</f>
        <v>1.7437838880000001E-8</v>
      </c>
    </row>
    <row r="3424" spans="1:3">
      <c r="A3424" s="1" t="s">
        <v>16340</v>
      </c>
      <c r="B3424" s="1" t="str">
        <f>_xlfn.TEXTBEFORE(ENZLOAD[[#This Row],[ENZLOAD (from enz_from_proteome)]]," ")</f>
        <v>ENZSYN-rt6406_e</v>
      </c>
      <c r="C3424" s="1">
        <f>_xlfn.NUMBERVALUE(_xlfn.TEXTAFTER(ENZLOAD[[#This Row],[ENZLOAD (from enz_from_proteome)]]," ",-1))</f>
        <v>0</v>
      </c>
    </row>
    <row r="3425" spans="1:3">
      <c r="A3425" s="1" t="s">
        <v>16341</v>
      </c>
      <c r="B3425" s="1" t="str">
        <f>_xlfn.TEXTBEFORE(ENZLOAD[[#This Row],[ENZLOAD (from enz_from_proteome)]]," ")</f>
        <v>ENZSYN-rt6406_v</v>
      </c>
      <c r="C3425" s="1">
        <f>_xlfn.NUMBERVALUE(_xlfn.TEXTAFTER(ENZLOAD[[#This Row],[ENZLOAD (from enz_from_proteome)]]," ",-1))</f>
        <v>0</v>
      </c>
    </row>
    <row r="3426" spans="1:3">
      <c r="A3426" s="1" t="s">
        <v>16342</v>
      </c>
      <c r="B3426" s="1" t="str">
        <f>_xlfn.TEXTBEFORE(ENZLOAD[[#This Row],[ENZLOAD (from enz_from_proteome)]]," ")</f>
        <v>ENZSYN-rt6409</v>
      </c>
      <c r="C3426" s="1">
        <f>_xlfn.NUMBERVALUE(_xlfn.TEXTAFTER(ENZLOAD[[#This Row],[ENZLOAD (from enz_from_proteome)]]," ",-1))</f>
        <v>8.2059199600000008E-9</v>
      </c>
    </row>
    <row r="3427" spans="1:3">
      <c r="A3427" s="1" t="s">
        <v>16343</v>
      </c>
      <c r="B3427" s="1" t="str">
        <f>_xlfn.TEXTBEFORE(ENZLOAD[[#This Row],[ENZLOAD (from enz_from_proteome)]]," ")</f>
        <v>ENZSYN-rt6420</v>
      </c>
      <c r="C3427" s="1">
        <f>_xlfn.NUMBERVALUE(_xlfn.TEXTAFTER(ENZLOAD[[#This Row],[ENZLOAD (from enz_from_proteome)]]," ",-1))</f>
        <v>5.0519722300000001E-9</v>
      </c>
    </row>
    <row r="3428" spans="1:3">
      <c r="A3428" s="1" t="s">
        <v>16344</v>
      </c>
      <c r="B3428" s="1" t="str">
        <f>_xlfn.TEXTBEFORE(ENZLOAD[[#This Row],[ENZLOAD (from enz_from_proteome)]]," ")</f>
        <v>ENZSYN-rt6434_c</v>
      </c>
      <c r="C3428" s="1">
        <f>_xlfn.NUMBERVALUE(_xlfn.TEXTAFTER(ENZLOAD[[#This Row],[ENZLOAD (from enz_from_proteome)]]," ",-1))</f>
        <v>1.5628368148E-7</v>
      </c>
    </row>
    <row r="3429" spans="1:3">
      <c r="A3429" s="1" t="s">
        <v>16345</v>
      </c>
      <c r="B3429" s="1" t="str">
        <f>_xlfn.TEXTBEFORE(ENZLOAD[[#This Row],[ENZLOAD (from enz_from_proteome)]]," ")</f>
        <v>ENZSYN-rt6434_x</v>
      </c>
      <c r="C3429" s="1">
        <f>_xlfn.NUMBERVALUE(_xlfn.TEXTAFTER(ENZLOAD[[#This Row],[ENZLOAD (from enz_from_proteome)]]," ",-1))</f>
        <v>1.5628368148E-7</v>
      </c>
    </row>
    <row r="3430" spans="1:3">
      <c r="A3430" s="1" t="s">
        <v>16346</v>
      </c>
      <c r="B3430" s="1" t="str">
        <f>_xlfn.TEXTBEFORE(ENZLOAD[[#This Row],[ENZLOAD (from enz_from_proteome)]]," ")</f>
        <v>ENZSYN-rt6435</v>
      </c>
      <c r="C3430" s="1">
        <f>_xlfn.NUMBERVALUE(_xlfn.TEXTAFTER(ENZLOAD[[#This Row],[ENZLOAD (from enz_from_proteome)]]," ",-1))</f>
        <v>4.9363711135000002E-7</v>
      </c>
    </row>
    <row r="3431" spans="1:3">
      <c r="A3431" s="1" t="s">
        <v>16347</v>
      </c>
      <c r="B3431" s="1" t="str">
        <f>_xlfn.TEXTBEFORE(ENZLOAD[[#This Row],[ENZLOAD (from enz_from_proteome)]]," ")</f>
        <v>ENZSYN-rt6437</v>
      </c>
      <c r="C3431" s="1">
        <f>_xlfn.NUMBERVALUE(_xlfn.TEXTAFTER(ENZLOAD[[#This Row],[ENZLOAD (from enz_from_proteome)]]," ",-1))</f>
        <v>6.6494360104999999E-7</v>
      </c>
    </row>
    <row r="3432" spans="1:3">
      <c r="A3432" s="1" t="s">
        <v>16348</v>
      </c>
      <c r="B3432" s="1" t="str">
        <f>_xlfn.TEXTBEFORE(ENZLOAD[[#This Row],[ENZLOAD (from enz_from_proteome)]]," ")</f>
        <v>ENZSYN-rt6458</v>
      </c>
      <c r="C3432" s="1">
        <f>_xlfn.NUMBERVALUE(_xlfn.TEXTAFTER(ENZLOAD[[#This Row],[ENZLOAD (from enz_from_proteome)]]," ",-1))</f>
        <v>0</v>
      </c>
    </row>
    <row r="3433" spans="1:3">
      <c r="A3433" s="1" t="s">
        <v>16349</v>
      </c>
      <c r="B3433" s="1" t="str">
        <f>_xlfn.TEXTBEFORE(ENZLOAD[[#This Row],[ENZLOAD (from enz_from_proteome)]]," ")</f>
        <v>ENZSYN-rt6468</v>
      </c>
      <c r="C3433" s="1">
        <f>_xlfn.NUMBERVALUE(_xlfn.TEXTAFTER(ENZLOAD[[#This Row],[ENZLOAD (from enz_from_proteome)]]," ",-1))</f>
        <v>7.8558432349999996E-8</v>
      </c>
    </row>
    <row r="3434" spans="1:3">
      <c r="A3434" s="1" t="s">
        <v>16350</v>
      </c>
      <c r="B3434" s="1" t="str">
        <f>_xlfn.TEXTBEFORE(ENZLOAD[[#This Row],[ENZLOAD (from enz_from_proteome)]]," ")</f>
        <v>ENZSYN-rt6471</v>
      </c>
      <c r="C3434" s="1">
        <f>_xlfn.NUMBERVALUE(_xlfn.TEXTAFTER(ENZLOAD[[#This Row],[ENZLOAD (from enz_from_proteome)]]," ",-1))</f>
        <v>3.4277232741999998E-7</v>
      </c>
    </row>
    <row r="3435" spans="1:3">
      <c r="A3435" s="1" t="s">
        <v>16351</v>
      </c>
      <c r="B3435" s="1" t="str">
        <f>_xlfn.TEXTBEFORE(ENZLOAD[[#This Row],[ENZLOAD (from enz_from_proteome)]]," ")</f>
        <v>ENZSYN-rt6476</v>
      </c>
      <c r="C3435" s="1">
        <f>_xlfn.NUMBERVALUE(_xlfn.TEXTAFTER(ENZLOAD[[#This Row],[ENZLOAD (from enz_from_proteome)]]," ",-1))</f>
        <v>1.7436382134E-7</v>
      </c>
    </row>
    <row r="3436" spans="1:3">
      <c r="A3436" s="1" t="s">
        <v>16352</v>
      </c>
      <c r="B3436" s="1" t="str">
        <f>_xlfn.TEXTBEFORE(ENZLOAD[[#This Row],[ENZLOAD (from enz_from_proteome)]]," ")</f>
        <v>ENZSYN-rt6481</v>
      </c>
      <c r="C3436" s="1">
        <f>_xlfn.NUMBERVALUE(_xlfn.TEXTAFTER(ENZLOAD[[#This Row],[ENZLOAD (from enz_from_proteome)]]," ",-1))</f>
        <v>9.4531630899999996E-9</v>
      </c>
    </row>
    <row r="3437" spans="1:3">
      <c r="A3437" s="1" t="s">
        <v>16353</v>
      </c>
      <c r="B3437" s="1" t="str">
        <f>_xlfn.TEXTBEFORE(ENZLOAD[[#This Row],[ENZLOAD (from enz_from_proteome)]]," ")</f>
        <v>ENZSYN-rt6485</v>
      </c>
      <c r="C3437" s="1">
        <f>_xlfn.NUMBERVALUE(_xlfn.TEXTAFTER(ENZLOAD[[#This Row],[ENZLOAD (from enz_from_proteome)]]," ",-1))</f>
        <v>0</v>
      </c>
    </row>
    <row r="3438" spans="1:3">
      <c r="A3438" s="1" t="s">
        <v>16354</v>
      </c>
      <c r="B3438" s="1" t="str">
        <f>_xlfn.TEXTBEFORE(ENZLOAD[[#This Row],[ENZLOAD (from enz_from_proteome)]]," ")</f>
        <v>ENZSYN-rt6488_m</v>
      </c>
      <c r="C3438" s="1">
        <f>_xlfn.NUMBERVALUE(_xlfn.TEXTAFTER(ENZLOAD[[#This Row],[ENZLOAD (from enz_from_proteome)]]," ",-1))</f>
        <v>3.5144171214400001E-6</v>
      </c>
    </row>
    <row r="3439" spans="1:3">
      <c r="A3439" s="1" t="s">
        <v>16355</v>
      </c>
      <c r="B3439" s="1" t="str">
        <f>_xlfn.TEXTBEFORE(ENZLOAD[[#This Row],[ENZLOAD (from enz_from_proteome)]]," ")</f>
        <v>ENZSYN-rt6488_n</v>
      </c>
      <c r="C3439" s="1">
        <f>_xlfn.NUMBERVALUE(_xlfn.TEXTAFTER(ENZLOAD[[#This Row],[ENZLOAD (from enz_from_proteome)]]," ",-1))</f>
        <v>3.5144171214400001E-6</v>
      </c>
    </row>
    <row r="3440" spans="1:3">
      <c r="A3440" s="1" t="s">
        <v>16356</v>
      </c>
      <c r="B3440" s="1" t="str">
        <f>_xlfn.TEXTBEFORE(ENZLOAD[[#This Row],[ENZLOAD (from enz_from_proteome)]]," ")</f>
        <v>ENZSYN-rt6498</v>
      </c>
      <c r="C3440" s="1">
        <f>_xlfn.NUMBERVALUE(_xlfn.TEXTAFTER(ENZLOAD[[#This Row],[ENZLOAD (from enz_from_proteome)]]," ",-1))</f>
        <v>9.8660798076000004E-7</v>
      </c>
    </row>
    <row r="3441" spans="1:3">
      <c r="A3441" s="1" t="s">
        <v>16357</v>
      </c>
      <c r="B3441" s="1" t="str">
        <f>_xlfn.TEXTBEFORE(ENZLOAD[[#This Row],[ENZLOAD (from enz_from_proteome)]]," ")</f>
        <v>ENZSYN-rt6500</v>
      </c>
      <c r="C3441" s="1">
        <f>_xlfn.NUMBERVALUE(_xlfn.TEXTAFTER(ENZLOAD[[#This Row],[ENZLOAD (from enz_from_proteome)]]," ",-1))</f>
        <v>3.8416888796999901E-7</v>
      </c>
    </row>
    <row r="3442" spans="1:3">
      <c r="A3442" s="1" t="s">
        <v>16358</v>
      </c>
      <c r="B3442" s="1" t="str">
        <f>_xlfn.TEXTBEFORE(ENZLOAD[[#This Row],[ENZLOAD (from enz_from_proteome)]]," ")</f>
        <v>ENZSYN-rt6501</v>
      </c>
      <c r="C3442" s="1">
        <f>_xlfn.NUMBERVALUE(_xlfn.TEXTAFTER(ENZLOAD[[#This Row],[ENZLOAD (from enz_from_proteome)]]," ",-1))</f>
        <v>1.7307091E-9</v>
      </c>
    </row>
    <row r="3443" spans="1:3">
      <c r="A3443" s="1" t="s">
        <v>16359</v>
      </c>
      <c r="B3443" s="1" t="str">
        <f>_xlfn.TEXTBEFORE(ENZLOAD[[#This Row],[ENZLOAD (from enz_from_proteome)]]," ")</f>
        <v>ENZSYN-rt6510</v>
      </c>
      <c r="C3443" s="1">
        <f>_xlfn.NUMBERVALUE(_xlfn.TEXTAFTER(ENZLOAD[[#This Row],[ENZLOAD (from enz_from_proteome)]]," ",-1))</f>
        <v>8.7652106966E-7</v>
      </c>
    </row>
    <row r="3444" spans="1:3">
      <c r="A3444" s="1" t="s">
        <v>16360</v>
      </c>
      <c r="B3444" s="1" t="str">
        <f>_xlfn.TEXTBEFORE(ENZLOAD[[#This Row],[ENZLOAD (from enz_from_proteome)]]," ")</f>
        <v>ENZSYN-rt6512</v>
      </c>
      <c r="C3444" s="1">
        <f>_xlfn.NUMBERVALUE(_xlfn.TEXTAFTER(ENZLOAD[[#This Row],[ENZLOAD (from enz_from_proteome)]]," ",-1))</f>
        <v>4.9584821679999998E-8</v>
      </c>
    </row>
    <row r="3445" spans="1:3">
      <c r="A3445" s="1" t="s">
        <v>16361</v>
      </c>
      <c r="B3445" s="1" t="str">
        <f>_xlfn.TEXTBEFORE(ENZLOAD[[#This Row],[ENZLOAD (from enz_from_proteome)]]," ")</f>
        <v>ENZSYN-rt6518</v>
      </c>
      <c r="C3445" s="1">
        <f>_xlfn.NUMBERVALUE(_xlfn.TEXTAFTER(ENZLOAD[[#This Row],[ENZLOAD (from enz_from_proteome)]]," ",-1))</f>
        <v>1.8192869189999999E-8</v>
      </c>
    </row>
    <row r="3446" spans="1:3">
      <c r="A3446" s="1" t="s">
        <v>16362</v>
      </c>
      <c r="B3446" s="1" t="str">
        <f>_xlfn.TEXTBEFORE(ENZLOAD[[#This Row],[ENZLOAD (from enz_from_proteome)]]," ")</f>
        <v>ENZSYN-rt6543</v>
      </c>
      <c r="C3446" s="1">
        <f>_xlfn.NUMBERVALUE(_xlfn.TEXTAFTER(ENZLOAD[[#This Row],[ENZLOAD (from enz_from_proteome)]]," ",-1))</f>
        <v>1.4623640575E-7</v>
      </c>
    </row>
    <row r="3447" spans="1:3">
      <c r="A3447" s="1" t="s">
        <v>16363</v>
      </c>
      <c r="B3447" s="1" t="str">
        <f>_xlfn.TEXTBEFORE(ENZLOAD[[#This Row],[ENZLOAD (from enz_from_proteome)]]," ")</f>
        <v>ENZSYN-rt6546</v>
      </c>
      <c r="C3447" s="1">
        <f>_xlfn.NUMBERVALUE(_xlfn.TEXTAFTER(ENZLOAD[[#This Row],[ENZLOAD (from enz_from_proteome)]]," ",-1))</f>
        <v>2.61341705315E-6</v>
      </c>
    </row>
    <row r="3448" spans="1:3">
      <c r="A3448" s="1" t="s">
        <v>16364</v>
      </c>
      <c r="B3448" s="1" t="str">
        <f>_xlfn.TEXTBEFORE(ENZLOAD[[#This Row],[ENZLOAD (from enz_from_proteome)]]," ")</f>
        <v>ENZSYN-rt6557</v>
      </c>
      <c r="C3448" s="1">
        <f>_xlfn.NUMBERVALUE(_xlfn.TEXTAFTER(ENZLOAD[[#This Row],[ENZLOAD (from enz_from_proteome)]]," ",-1))</f>
        <v>5.8836347598999995E-7</v>
      </c>
    </row>
    <row r="3449" spans="1:3">
      <c r="A3449" s="1" t="s">
        <v>16365</v>
      </c>
      <c r="B3449" s="1" t="str">
        <f>_xlfn.TEXTBEFORE(ENZLOAD[[#This Row],[ENZLOAD (from enz_from_proteome)]]," ")</f>
        <v>ENZSYN-rt6574</v>
      </c>
      <c r="C3449" s="1">
        <f>_xlfn.NUMBERVALUE(_xlfn.TEXTAFTER(ENZLOAD[[#This Row],[ENZLOAD (from enz_from_proteome)]]," ",-1))</f>
        <v>9.0987620410000003E-8</v>
      </c>
    </row>
    <row r="3450" spans="1:3">
      <c r="A3450" s="1" t="s">
        <v>16366</v>
      </c>
      <c r="B3450" s="1" t="str">
        <f>_xlfn.TEXTBEFORE(ENZLOAD[[#This Row],[ENZLOAD (from enz_from_proteome)]]," ")</f>
        <v>ENZSYN-rt6588</v>
      </c>
      <c r="C3450" s="1">
        <f>_xlfn.NUMBERVALUE(_xlfn.TEXTAFTER(ENZLOAD[[#This Row],[ENZLOAD (from enz_from_proteome)]]," ",-1))</f>
        <v>5.9571336913999999E-6</v>
      </c>
    </row>
    <row r="3451" spans="1:3">
      <c r="A3451" s="1" t="s">
        <v>16367</v>
      </c>
      <c r="B3451" s="1" t="str">
        <f>_xlfn.TEXTBEFORE(ENZLOAD[[#This Row],[ENZLOAD (from enz_from_proteome)]]," ")</f>
        <v>ENZSYN-rt6589</v>
      </c>
      <c r="C3451" s="1">
        <f>_xlfn.NUMBERVALUE(_xlfn.TEXTAFTER(ENZLOAD[[#This Row],[ENZLOAD (from enz_from_proteome)]]," ",-1))</f>
        <v>0</v>
      </c>
    </row>
    <row r="3452" spans="1:3">
      <c r="A3452" s="1" t="s">
        <v>16368</v>
      </c>
      <c r="B3452" s="1" t="str">
        <f>_xlfn.TEXTBEFORE(ENZLOAD[[#This Row],[ENZLOAD (from enz_from_proteome)]]," ")</f>
        <v>ENZSYN-rt6592</v>
      </c>
      <c r="C3452" s="1">
        <f>_xlfn.NUMBERVALUE(_xlfn.TEXTAFTER(ENZLOAD[[#This Row],[ENZLOAD (from enz_from_proteome)]]," ",-1))</f>
        <v>1.7124809390999999E-7</v>
      </c>
    </row>
    <row r="3453" spans="1:3">
      <c r="A3453" s="1" t="s">
        <v>16369</v>
      </c>
      <c r="B3453" s="1" t="str">
        <f>_xlfn.TEXTBEFORE(ENZLOAD[[#This Row],[ENZLOAD (from enz_from_proteome)]]," ")</f>
        <v>ENZSYN-rt6611</v>
      </c>
      <c r="C3453" s="1">
        <f>_xlfn.NUMBERVALUE(_xlfn.TEXTAFTER(ENZLOAD[[#This Row],[ENZLOAD (from enz_from_proteome)]]," ",-1))</f>
        <v>6.9003784199999902E-9</v>
      </c>
    </row>
    <row r="3454" spans="1:3">
      <c r="A3454" s="1" t="s">
        <v>16370</v>
      </c>
      <c r="B3454" s="1" t="str">
        <f>_xlfn.TEXTBEFORE(ENZLOAD[[#This Row],[ENZLOAD (from enz_from_proteome)]]," ")</f>
        <v>ENZSYN-rt6640</v>
      </c>
      <c r="C3454" s="1">
        <f>_xlfn.NUMBERVALUE(_xlfn.TEXTAFTER(ENZLOAD[[#This Row],[ENZLOAD (from enz_from_proteome)]]," ",-1))</f>
        <v>4.3641481000000002E-10</v>
      </c>
    </row>
    <row r="3455" spans="1:3">
      <c r="A3455" s="1" t="s">
        <v>16371</v>
      </c>
      <c r="B3455" s="1" t="str">
        <f>_xlfn.TEXTBEFORE(ENZLOAD[[#This Row],[ENZLOAD (from enz_from_proteome)]]," ")</f>
        <v>ENZSYN-rt6644</v>
      </c>
      <c r="C3455" s="1">
        <f>_xlfn.NUMBERVALUE(_xlfn.TEXTAFTER(ENZLOAD[[#This Row],[ENZLOAD (from enz_from_proteome)]]," ",-1))</f>
        <v>0</v>
      </c>
    </row>
    <row r="3456" spans="1:3">
      <c r="A3456" s="1" t="s">
        <v>16372</v>
      </c>
      <c r="B3456" s="1" t="str">
        <f>_xlfn.TEXTBEFORE(ENZLOAD[[#This Row],[ENZLOAD (from enz_from_proteome)]]," ")</f>
        <v>ENZSYN-rt6665</v>
      </c>
      <c r="C3456" s="1">
        <f>_xlfn.NUMBERVALUE(_xlfn.TEXTAFTER(ENZLOAD[[#This Row],[ENZLOAD (from enz_from_proteome)]]," ",-1))</f>
        <v>2.1820120764799998E-6</v>
      </c>
    </row>
    <row r="3457" spans="1:3">
      <c r="A3457" s="1" t="s">
        <v>16373</v>
      </c>
      <c r="B3457" s="1" t="str">
        <f>_xlfn.TEXTBEFORE(ENZLOAD[[#This Row],[ENZLOAD (from enz_from_proteome)]]," ")</f>
        <v>ENZSYN-rt6669</v>
      </c>
      <c r="C3457" s="1">
        <f>_xlfn.NUMBERVALUE(_xlfn.TEXTAFTER(ENZLOAD[[#This Row],[ENZLOAD (from enz_from_proteome)]]," ",-1))</f>
        <v>1.4609872552000001E-7</v>
      </c>
    </row>
    <row r="3458" spans="1:3">
      <c r="A3458" s="1" t="s">
        <v>16374</v>
      </c>
      <c r="B3458" s="1" t="str">
        <f>_xlfn.TEXTBEFORE(ENZLOAD[[#This Row],[ENZLOAD (from enz_from_proteome)]]," ")</f>
        <v>ENZSYN-rt6691</v>
      </c>
      <c r="C3458" s="1">
        <f>_xlfn.NUMBERVALUE(_xlfn.TEXTAFTER(ENZLOAD[[#This Row],[ENZLOAD (from enz_from_proteome)]]," ",-1))</f>
        <v>1.2903888503999999E-7</v>
      </c>
    </row>
    <row r="3459" spans="1:3">
      <c r="A3459" s="1" t="s">
        <v>16375</v>
      </c>
      <c r="B3459" s="1" t="str">
        <f>_xlfn.TEXTBEFORE(ENZLOAD[[#This Row],[ENZLOAD (from enz_from_proteome)]]," ")</f>
        <v>ENZSYN-rt6692_c</v>
      </c>
      <c r="C3459" s="1">
        <f>_xlfn.NUMBERVALUE(_xlfn.TEXTAFTER(ENZLOAD[[#This Row],[ENZLOAD (from enz_from_proteome)]]," ",-1))</f>
        <v>6.0658114019999999E-8</v>
      </c>
    </row>
    <row r="3460" spans="1:3">
      <c r="A3460" s="1" t="s">
        <v>16376</v>
      </c>
      <c r="B3460" s="1" t="str">
        <f>_xlfn.TEXTBEFORE(ENZLOAD[[#This Row],[ENZLOAD (from enz_from_proteome)]]," ")</f>
        <v>ENZSYN-rt6692_m</v>
      </c>
      <c r="C3460" s="1">
        <f>_xlfn.NUMBERVALUE(_xlfn.TEXTAFTER(ENZLOAD[[#This Row],[ENZLOAD (from enz_from_proteome)]]," ",-1))</f>
        <v>6.0658114019999999E-8</v>
      </c>
    </row>
    <row r="3461" spans="1:3">
      <c r="A3461" s="1" t="s">
        <v>16377</v>
      </c>
      <c r="B3461" s="1" t="str">
        <f>_xlfn.TEXTBEFORE(ENZLOAD[[#This Row],[ENZLOAD (from enz_from_proteome)]]," ")</f>
        <v>ENZSYN-rt6698</v>
      </c>
      <c r="C3461" s="1">
        <f>_xlfn.NUMBERVALUE(_xlfn.TEXTAFTER(ENZLOAD[[#This Row],[ENZLOAD (from enz_from_proteome)]]," ",-1))</f>
        <v>9.0141331941000004E-7</v>
      </c>
    </row>
    <row r="3462" spans="1:3">
      <c r="A3462" s="1" t="s">
        <v>16378</v>
      </c>
      <c r="B3462" s="1" t="str">
        <f>_xlfn.TEXTBEFORE(ENZLOAD[[#This Row],[ENZLOAD (from enz_from_proteome)]]," ")</f>
        <v>ENZSYN-rt6702</v>
      </c>
      <c r="C3462" s="1">
        <f>_xlfn.NUMBERVALUE(_xlfn.TEXTAFTER(ENZLOAD[[#This Row],[ENZLOAD (from enz_from_proteome)]]," ",-1))</f>
        <v>0</v>
      </c>
    </row>
    <row r="3463" spans="1:3">
      <c r="A3463" s="1" t="s">
        <v>16379</v>
      </c>
      <c r="B3463" s="1" t="str">
        <f>_xlfn.TEXTBEFORE(ENZLOAD[[#This Row],[ENZLOAD (from enz_from_proteome)]]," ")</f>
        <v>ENZSYN-rt6718_en</v>
      </c>
      <c r="C3463" s="1">
        <f>_xlfn.NUMBERVALUE(_xlfn.TEXTAFTER(ENZLOAD[[#This Row],[ENZLOAD (from enz_from_proteome)]]," ",-1))</f>
        <v>1.4390847000000001E-10</v>
      </c>
    </row>
    <row r="3464" spans="1:3">
      <c r="A3464" s="1" t="s">
        <v>16380</v>
      </c>
      <c r="B3464" s="1" t="str">
        <f>_xlfn.TEXTBEFORE(ENZLOAD[[#This Row],[ENZLOAD (from enz_from_proteome)]]," ")</f>
        <v>ENZSYN-rt6718_vm</v>
      </c>
      <c r="C3464" s="1">
        <f>_xlfn.NUMBERVALUE(_xlfn.TEXTAFTER(ENZLOAD[[#This Row],[ENZLOAD (from enz_from_proteome)]]," ",-1))</f>
        <v>1.4390847000000001E-10</v>
      </c>
    </row>
    <row r="3465" spans="1:3">
      <c r="A3465" s="1" t="s">
        <v>16381</v>
      </c>
      <c r="B3465" s="1" t="str">
        <f>_xlfn.TEXTBEFORE(ENZLOAD[[#This Row],[ENZLOAD (from enz_from_proteome)]]," ")</f>
        <v>ENZSYN-rt6727</v>
      </c>
      <c r="C3465" s="1">
        <f>_xlfn.NUMBERVALUE(_xlfn.TEXTAFTER(ENZLOAD[[#This Row],[ENZLOAD (from enz_from_proteome)]]," ",-1))</f>
        <v>1.051972273E-8</v>
      </c>
    </row>
    <row r="3466" spans="1:3">
      <c r="A3466" s="1" t="s">
        <v>16382</v>
      </c>
      <c r="B3466" s="1" t="str">
        <f>_xlfn.TEXTBEFORE(ENZLOAD[[#This Row],[ENZLOAD (from enz_from_proteome)]]," ")</f>
        <v>ENZSYN-rt6753</v>
      </c>
      <c r="C3466" s="1">
        <f>_xlfn.NUMBERVALUE(_xlfn.TEXTAFTER(ENZLOAD[[#This Row],[ENZLOAD (from enz_from_proteome)]]," ",-1))</f>
        <v>4.4137046416999901E-7</v>
      </c>
    </row>
    <row r="3467" spans="1:3">
      <c r="A3467" s="1" t="s">
        <v>16383</v>
      </c>
      <c r="B3467" s="1" t="str">
        <f>_xlfn.TEXTBEFORE(ENZLOAD[[#This Row],[ENZLOAD (from enz_from_proteome)]]," ")</f>
        <v>ENZSYN-rt6761</v>
      </c>
      <c r="C3467" s="1">
        <f>_xlfn.NUMBERVALUE(_xlfn.TEXTAFTER(ENZLOAD[[#This Row],[ENZLOAD (from enz_from_proteome)]]," ",-1))</f>
        <v>5.8754580889999996E-7</v>
      </c>
    </row>
    <row r="3468" spans="1:3">
      <c r="A3468" s="1" t="s">
        <v>16384</v>
      </c>
      <c r="B3468" s="1" t="str">
        <f>_xlfn.TEXTBEFORE(ENZLOAD[[#This Row],[ENZLOAD (from enz_from_proteome)]]," ")</f>
        <v>ENZSYN-rt6769</v>
      </c>
      <c r="C3468" s="1">
        <f>_xlfn.NUMBERVALUE(_xlfn.TEXTAFTER(ENZLOAD[[#This Row],[ENZLOAD (from enz_from_proteome)]]," ",-1))</f>
        <v>4.96511243721E-6</v>
      </c>
    </row>
    <row r="3469" spans="1:3">
      <c r="A3469" s="1" t="s">
        <v>16385</v>
      </c>
      <c r="B3469" s="1" t="str">
        <f>_xlfn.TEXTBEFORE(ENZLOAD[[#This Row],[ENZLOAD (from enz_from_proteome)]]," ")</f>
        <v>ENZSYN-rt6791</v>
      </c>
      <c r="C3469" s="1">
        <f>_xlfn.NUMBERVALUE(_xlfn.TEXTAFTER(ENZLOAD[[#This Row],[ENZLOAD (from enz_from_proteome)]]," ",-1))</f>
        <v>8.1016887520000002E-8</v>
      </c>
    </row>
    <row r="3470" spans="1:3">
      <c r="A3470" s="1" t="s">
        <v>16386</v>
      </c>
      <c r="B3470" s="1" t="str">
        <f>_xlfn.TEXTBEFORE(ENZLOAD[[#This Row],[ENZLOAD (from enz_from_proteome)]]," ")</f>
        <v>ENZSYN-rt6799</v>
      </c>
      <c r="C3470" s="1">
        <f>_xlfn.NUMBERVALUE(_xlfn.TEXTAFTER(ENZLOAD[[#This Row],[ENZLOAD (from enz_from_proteome)]]," ",-1))</f>
        <v>8.5153466873599899E-6</v>
      </c>
    </row>
    <row r="3471" spans="1:3">
      <c r="A3471" s="1" t="s">
        <v>16387</v>
      </c>
      <c r="B3471" s="1" t="str">
        <f>_xlfn.TEXTBEFORE(ENZLOAD[[#This Row],[ENZLOAD (from enz_from_proteome)]]," ")</f>
        <v>ENZSYN-rt6800_c</v>
      </c>
      <c r="C3471" s="1">
        <f>_xlfn.NUMBERVALUE(_xlfn.TEXTAFTER(ENZLOAD[[#This Row],[ENZLOAD (from enz_from_proteome)]]," ",-1))</f>
        <v>0</v>
      </c>
    </row>
    <row r="3472" spans="1:3">
      <c r="A3472" s="1" t="s">
        <v>16388</v>
      </c>
      <c r="B3472" s="1" t="str">
        <f>_xlfn.TEXTBEFORE(ENZLOAD[[#This Row],[ENZLOAD (from enz_from_proteome)]]," ")</f>
        <v>ENZSYN-rt6800_r</v>
      </c>
      <c r="C3472" s="1">
        <f>_xlfn.NUMBERVALUE(_xlfn.TEXTAFTER(ENZLOAD[[#This Row],[ENZLOAD (from enz_from_proteome)]]," ",-1))</f>
        <v>0</v>
      </c>
    </row>
    <row r="3473" spans="1:3">
      <c r="A3473" s="1" t="s">
        <v>16389</v>
      </c>
      <c r="B3473" s="1" t="str">
        <f>_xlfn.TEXTBEFORE(ENZLOAD[[#This Row],[ENZLOAD (from enz_from_proteome)]]," ")</f>
        <v>ENZSYN-rt6812</v>
      </c>
      <c r="C3473" s="1">
        <f>_xlfn.NUMBERVALUE(_xlfn.TEXTAFTER(ENZLOAD[[#This Row],[ENZLOAD (from enz_from_proteome)]]," ",-1))</f>
        <v>3.308558088E-8</v>
      </c>
    </row>
    <row r="3474" spans="1:3">
      <c r="A3474" s="1" t="s">
        <v>16390</v>
      </c>
      <c r="B3474" s="1" t="str">
        <f>_xlfn.TEXTBEFORE(ENZLOAD[[#This Row],[ENZLOAD (from enz_from_proteome)]]," ")</f>
        <v>ENZSYN-rt6820</v>
      </c>
      <c r="C3474" s="1">
        <f>_xlfn.NUMBERVALUE(_xlfn.TEXTAFTER(ENZLOAD[[#This Row],[ENZLOAD (from enz_from_proteome)]]," ",-1))</f>
        <v>1.8128438838E-7</v>
      </c>
    </row>
    <row r="3475" spans="1:3">
      <c r="A3475" s="1" t="s">
        <v>16391</v>
      </c>
      <c r="B3475" s="1" t="str">
        <f>_xlfn.TEXTBEFORE(ENZLOAD[[#This Row],[ENZLOAD (from enz_from_proteome)]]," ")</f>
        <v>ENZSYN-rt6827</v>
      </c>
      <c r="C3475" s="1">
        <f>_xlfn.NUMBERVALUE(_xlfn.TEXTAFTER(ENZLOAD[[#This Row],[ENZLOAD (from enz_from_proteome)]]," ",-1))</f>
        <v>2.3844418245999902E-7</v>
      </c>
    </row>
    <row r="3476" spans="1:3">
      <c r="A3476" s="1" t="s">
        <v>16392</v>
      </c>
      <c r="B3476" s="1" t="str">
        <f>_xlfn.TEXTBEFORE(ENZLOAD[[#This Row],[ENZLOAD (from enz_from_proteome)]]," ")</f>
        <v>ENZSYN-rt6850</v>
      </c>
      <c r="C3476" s="1">
        <f>_xlfn.NUMBERVALUE(_xlfn.TEXTAFTER(ENZLOAD[[#This Row],[ENZLOAD (from enz_from_proteome)]]," ",-1))</f>
        <v>0</v>
      </c>
    </row>
    <row r="3477" spans="1:3">
      <c r="A3477" s="1" t="s">
        <v>16393</v>
      </c>
      <c r="B3477" s="1" t="str">
        <f>_xlfn.TEXTBEFORE(ENZLOAD[[#This Row],[ENZLOAD (from enz_from_proteome)]]," ")</f>
        <v>ENZSYN-rt6860</v>
      </c>
      <c r="C3477" s="1">
        <f>_xlfn.NUMBERVALUE(_xlfn.TEXTAFTER(ENZLOAD[[#This Row],[ENZLOAD (from enz_from_proteome)]]," ",-1))</f>
        <v>5.6353127168999899E-7</v>
      </c>
    </row>
    <row r="3478" spans="1:3">
      <c r="A3478" s="1" t="s">
        <v>16394</v>
      </c>
      <c r="B3478" s="1" t="str">
        <f>_xlfn.TEXTBEFORE(ENZLOAD[[#This Row],[ENZLOAD (from enz_from_proteome)]]," ")</f>
        <v>ENZSYN-rt6869</v>
      </c>
      <c r="C3478" s="1">
        <f>_xlfn.NUMBERVALUE(_xlfn.TEXTAFTER(ENZLOAD[[#This Row],[ENZLOAD (from enz_from_proteome)]]," ",-1))</f>
        <v>0</v>
      </c>
    </row>
    <row r="3479" spans="1:3">
      <c r="A3479" s="1" t="s">
        <v>16395</v>
      </c>
      <c r="B3479" s="1" t="str">
        <f>_xlfn.TEXTBEFORE(ENZLOAD[[#This Row],[ENZLOAD (from enz_from_proteome)]]," ")</f>
        <v>ENZSYN-rt6872</v>
      </c>
      <c r="C3479" s="1">
        <f>_xlfn.NUMBERVALUE(_xlfn.TEXTAFTER(ENZLOAD[[#This Row],[ENZLOAD (from enz_from_proteome)]]," ",-1))</f>
        <v>8.5103965759999899E-8</v>
      </c>
    </row>
    <row r="3480" spans="1:3">
      <c r="A3480" s="1" t="s">
        <v>16396</v>
      </c>
      <c r="B3480" s="1" t="str">
        <f>_xlfn.TEXTBEFORE(ENZLOAD[[#This Row],[ENZLOAD (from enz_from_proteome)]]," ")</f>
        <v>ENZSYN-rt6880</v>
      </c>
      <c r="C3480" s="1">
        <f>_xlfn.NUMBERVALUE(_xlfn.TEXTAFTER(ENZLOAD[[#This Row],[ENZLOAD (from enz_from_proteome)]]," ",-1))</f>
        <v>1.2565843992999999E-7</v>
      </c>
    </row>
    <row r="3481" spans="1:3">
      <c r="A3481" s="1" t="s">
        <v>16397</v>
      </c>
      <c r="B3481" s="1" t="str">
        <f>_xlfn.TEXTBEFORE(ENZLOAD[[#This Row],[ENZLOAD (from enz_from_proteome)]]," ")</f>
        <v>ENZSYN-rt6884</v>
      </c>
      <c r="C3481" s="1">
        <f>_xlfn.NUMBERVALUE(_xlfn.TEXTAFTER(ENZLOAD[[#This Row],[ENZLOAD (from enz_from_proteome)]]," ",-1))</f>
        <v>2.7001854762000001E-7</v>
      </c>
    </row>
    <row r="3482" spans="1:3">
      <c r="A3482" s="1" t="s">
        <v>16398</v>
      </c>
      <c r="B3482" s="1" t="str">
        <f>_xlfn.TEXTBEFORE(ENZLOAD[[#This Row],[ENZLOAD (from enz_from_proteome)]]," ")</f>
        <v>ENZSYN-rt6885</v>
      </c>
      <c r="C3482" s="1">
        <f>_xlfn.NUMBERVALUE(_xlfn.TEXTAFTER(ENZLOAD[[#This Row],[ENZLOAD (from enz_from_proteome)]]," ",-1))</f>
        <v>1.6227068880000001E-8</v>
      </c>
    </row>
    <row r="3483" spans="1:3">
      <c r="A3483" s="1" t="s">
        <v>16399</v>
      </c>
      <c r="B3483" s="1" t="str">
        <f>_xlfn.TEXTBEFORE(ENZLOAD[[#This Row],[ENZLOAD (from enz_from_proteome)]]," ")</f>
        <v>ENZSYN-rt6899</v>
      </c>
      <c r="C3483" s="1">
        <f>_xlfn.NUMBERVALUE(_xlfn.TEXTAFTER(ENZLOAD[[#This Row],[ENZLOAD (from enz_from_proteome)]]," ",-1))</f>
        <v>0</v>
      </c>
    </row>
    <row r="3484" spans="1:3">
      <c r="A3484" s="1" t="s">
        <v>16400</v>
      </c>
      <c r="B3484" s="1" t="str">
        <f>_xlfn.TEXTBEFORE(ENZLOAD[[#This Row],[ENZLOAD (from enz_from_proteome)]]," ")</f>
        <v>ENZSYN-rt6908</v>
      </c>
      <c r="C3484" s="1">
        <f>_xlfn.NUMBERVALUE(_xlfn.TEXTAFTER(ENZLOAD[[#This Row],[ENZLOAD (from enz_from_proteome)]]," ",-1))</f>
        <v>2.3198220401000001E-7</v>
      </c>
    </row>
    <row r="3485" spans="1:3">
      <c r="A3485" s="1" t="s">
        <v>16401</v>
      </c>
      <c r="B3485" s="1" t="str">
        <f>_xlfn.TEXTBEFORE(ENZLOAD[[#This Row],[ENZLOAD (from enz_from_proteome)]]," ")</f>
        <v>ENZSYN-rt6915</v>
      </c>
      <c r="C3485" s="1">
        <f>_xlfn.NUMBERVALUE(_xlfn.TEXTAFTER(ENZLOAD[[#This Row],[ENZLOAD (from enz_from_proteome)]]," ",-1))</f>
        <v>0</v>
      </c>
    </row>
    <row r="3486" spans="1:3">
      <c r="A3486" s="1" t="s">
        <v>16402</v>
      </c>
      <c r="B3486" s="1" t="str">
        <f>_xlfn.TEXTBEFORE(ENZLOAD[[#This Row],[ENZLOAD (from enz_from_proteome)]]," ")</f>
        <v>ENZSYN-rt6932</v>
      </c>
      <c r="C3486" s="1">
        <f>_xlfn.NUMBERVALUE(_xlfn.TEXTAFTER(ENZLOAD[[#This Row],[ENZLOAD (from enz_from_proteome)]]," ",-1))</f>
        <v>1.1549118762099901E-6</v>
      </c>
    </row>
    <row r="3487" spans="1:3">
      <c r="A3487" s="1" t="s">
        <v>16403</v>
      </c>
      <c r="B3487" s="1" t="str">
        <f>_xlfn.TEXTBEFORE(ENZLOAD[[#This Row],[ENZLOAD (from enz_from_proteome)]]," ")</f>
        <v>ENZSYN-rt6937</v>
      </c>
      <c r="C3487" s="1">
        <f>_xlfn.NUMBERVALUE(_xlfn.TEXTAFTER(ENZLOAD[[#This Row],[ENZLOAD (from enz_from_proteome)]]," ",-1))</f>
        <v>0</v>
      </c>
    </row>
    <row r="3488" spans="1:3">
      <c r="A3488" s="1" t="s">
        <v>16404</v>
      </c>
      <c r="B3488" s="1" t="str">
        <f>_xlfn.TEXTBEFORE(ENZLOAD[[#This Row],[ENZLOAD (from enz_from_proteome)]]," ")</f>
        <v>ENZSYN-rt6946</v>
      </c>
      <c r="C3488" s="1">
        <f>_xlfn.NUMBERVALUE(_xlfn.TEXTAFTER(ENZLOAD[[#This Row],[ENZLOAD (from enz_from_proteome)]]," ",-1))</f>
        <v>4.0755660349999998E-8</v>
      </c>
    </row>
    <row r="3489" spans="1:3">
      <c r="A3489" s="1" t="s">
        <v>16405</v>
      </c>
      <c r="B3489" s="1" t="str">
        <f>_xlfn.TEXTBEFORE(ENZLOAD[[#This Row],[ENZLOAD (from enz_from_proteome)]]," ")</f>
        <v>ENZSYN-rt6960</v>
      </c>
      <c r="C3489" s="1">
        <f>_xlfn.NUMBERVALUE(_xlfn.TEXTAFTER(ENZLOAD[[#This Row],[ENZLOAD (from enz_from_proteome)]]," ",-1))</f>
        <v>4.1596853973999999E-7</v>
      </c>
    </row>
    <row r="3490" spans="1:3">
      <c r="A3490" s="1" t="s">
        <v>16406</v>
      </c>
      <c r="B3490" s="1" t="str">
        <f>_xlfn.TEXTBEFORE(ENZLOAD[[#This Row],[ENZLOAD (from enz_from_proteome)]]," ")</f>
        <v>ENZSYN-rt6972_c</v>
      </c>
      <c r="C3490" s="1">
        <f>_xlfn.NUMBERVALUE(_xlfn.TEXTAFTER(ENZLOAD[[#This Row],[ENZLOAD (from enz_from_proteome)]]," ",-1))</f>
        <v>1.476222026E-8</v>
      </c>
    </row>
    <row r="3491" spans="1:3">
      <c r="A3491" s="1" t="s">
        <v>16407</v>
      </c>
      <c r="B3491" s="1" t="str">
        <f>_xlfn.TEXTBEFORE(ENZLOAD[[#This Row],[ENZLOAD (from enz_from_proteome)]]," ")</f>
        <v>ENZSYN-rt6972_en</v>
      </c>
      <c r="C3491" s="1">
        <f>_xlfn.NUMBERVALUE(_xlfn.TEXTAFTER(ENZLOAD[[#This Row],[ENZLOAD (from enz_from_proteome)]]," ",-1))</f>
        <v>1.476222026E-8</v>
      </c>
    </row>
    <row r="3492" spans="1:3">
      <c r="A3492" s="1" t="s">
        <v>16408</v>
      </c>
      <c r="B3492" s="1" t="str">
        <f>_xlfn.TEXTBEFORE(ENZLOAD[[#This Row],[ENZLOAD (from enz_from_proteome)]]," ")</f>
        <v>ENZSYN-rt6980</v>
      </c>
      <c r="C3492" s="1">
        <f>_xlfn.NUMBERVALUE(_xlfn.TEXTAFTER(ENZLOAD[[#This Row],[ENZLOAD (from enz_from_proteome)]]," ",-1))</f>
        <v>1.3555733681000001E-7</v>
      </c>
    </row>
    <row r="3493" spans="1:3">
      <c r="A3493" s="1" t="s">
        <v>16409</v>
      </c>
      <c r="B3493" s="1" t="str">
        <f>_xlfn.TEXTBEFORE(ENZLOAD[[#This Row],[ENZLOAD (from enz_from_proteome)]]," ")</f>
        <v>ENZSYN-rt6998</v>
      </c>
      <c r="C3493" s="1">
        <f>_xlfn.NUMBERVALUE(_xlfn.TEXTAFTER(ENZLOAD[[#This Row],[ENZLOAD (from enz_from_proteome)]]," ",-1))</f>
        <v>2.78567014831999E-6</v>
      </c>
    </row>
    <row r="3494" spans="1:3">
      <c r="A3494" s="1" t="s">
        <v>16410</v>
      </c>
      <c r="B3494" s="1" t="str">
        <f>_xlfn.TEXTBEFORE(ENZLOAD[[#This Row],[ENZLOAD (from enz_from_proteome)]]," ")</f>
        <v>ENZSYN-rt7001_c</v>
      </c>
      <c r="C3494" s="1">
        <f>_xlfn.NUMBERVALUE(_xlfn.TEXTAFTER(ENZLOAD[[#This Row],[ENZLOAD (from enz_from_proteome)]]," ",-1))</f>
        <v>0</v>
      </c>
    </row>
    <row r="3495" spans="1:3">
      <c r="A3495" s="1" t="s">
        <v>16411</v>
      </c>
      <c r="B3495" s="1" t="str">
        <f>_xlfn.TEXTBEFORE(ENZLOAD[[#This Row],[ENZLOAD (from enz_from_proteome)]]," ")</f>
        <v>ENZSYN-rt7001_en</v>
      </c>
      <c r="C3495" s="1">
        <f>_xlfn.NUMBERVALUE(_xlfn.TEXTAFTER(ENZLOAD[[#This Row],[ENZLOAD (from enz_from_proteome)]]," ",-1))</f>
        <v>0</v>
      </c>
    </row>
    <row r="3496" spans="1:3">
      <c r="A3496" s="1" t="s">
        <v>16412</v>
      </c>
      <c r="B3496" s="1" t="str">
        <f>_xlfn.TEXTBEFORE(ENZLOAD[[#This Row],[ENZLOAD (from enz_from_proteome)]]," ")</f>
        <v>ENZSYN-rt7036</v>
      </c>
      <c r="C3496" s="1">
        <f>_xlfn.NUMBERVALUE(_xlfn.TEXTAFTER(ENZLOAD[[#This Row],[ENZLOAD (from enz_from_proteome)]]," ",-1))</f>
        <v>1.37242805416E-6</v>
      </c>
    </row>
    <row r="3497" spans="1:3">
      <c r="A3497" s="1" t="s">
        <v>16413</v>
      </c>
      <c r="B3497" s="1" t="str">
        <f>_xlfn.TEXTBEFORE(ENZLOAD[[#This Row],[ENZLOAD (from enz_from_proteome)]]," ")</f>
        <v>ENZSYN-rt7041</v>
      </c>
      <c r="C3497" s="1">
        <f>_xlfn.NUMBERVALUE(_xlfn.TEXTAFTER(ENZLOAD[[#This Row],[ENZLOAD (from enz_from_proteome)]]," ",-1))</f>
        <v>6.5236850292000005E-7</v>
      </c>
    </row>
    <row r="3498" spans="1:3">
      <c r="A3498" s="1" t="s">
        <v>16414</v>
      </c>
      <c r="B3498" s="1" t="str">
        <f>_xlfn.TEXTBEFORE(ENZLOAD[[#This Row],[ENZLOAD (from enz_from_proteome)]]," ")</f>
        <v>ENZSYN-rt7049_c</v>
      </c>
      <c r="C3498" s="1">
        <f>_xlfn.NUMBERVALUE(_xlfn.TEXTAFTER(ENZLOAD[[#This Row],[ENZLOAD (from enz_from_proteome)]]," ",-1))</f>
        <v>0</v>
      </c>
    </row>
    <row r="3499" spans="1:3">
      <c r="A3499" s="1" t="s">
        <v>16415</v>
      </c>
      <c r="B3499" s="1" t="str">
        <f>_xlfn.TEXTBEFORE(ENZLOAD[[#This Row],[ENZLOAD (from enz_from_proteome)]]," ")</f>
        <v>ENZSYN-rt7049_en</v>
      </c>
      <c r="C3499" s="1">
        <f>_xlfn.NUMBERVALUE(_xlfn.TEXTAFTER(ENZLOAD[[#This Row],[ENZLOAD (from enz_from_proteome)]]," ",-1))</f>
        <v>0</v>
      </c>
    </row>
    <row r="3500" spans="1:3">
      <c r="A3500" s="1" t="s">
        <v>16416</v>
      </c>
      <c r="B3500" s="1" t="str">
        <f>_xlfn.TEXTBEFORE(ENZLOAD[[#This Row],[ENZLOAD (from enz_from_proteome)]]," ")</f>
        <v>ENZSYN-rt7050</v>
      </c>
      <c r="C3500" s="1">
        <f>_xlfn.NUMBERVALUE(_xlfn.TEXTAFTER(ENZLOAD[[#This Row],[ENZLOAD (from enz_from_proteome)]]," ",-1))</f>
        <v>7.9611354349999994E-8</v>
      </c>
    </row>
    <row r="3501" spans="1:3">
      <c r="A3501" s="1" t="s">
        <v>16417</v>
      </c>
      <c r="B3501" s="1" t="str">
        <f>_xlfn.TEXTBEFORE(ENZLOAD[[#This Row],[ENZLOAD (from enz_from_proteome)]]," ")</f>
        <v>ENZSYN-rt7052</v>
      </c>
      <c r="C3501" s="1">
        <f>_xlfn.NUMBERVALUE(_xlfn.TEXTAFTER(ENZLOAD[[#This Row],[ENZLOAD (from enz_from_proteome)]]," ",-1))</f>
        <v>1.297704229631E-5</v>
      </c>
    </row>
    <row r="3502" spans="1:3">
      <c r="A3502" s="1" t="s">
        <v>16418</v>
      </c>
      <c r="B3502" s="1" t="str">
        <f>_xlfn.TEXTBEFORE(ENZLOAD[[#This Row],[ENZLOAD (from enz_from_proteome)]]," ")</f>
        <v>ENZSYN-rt7055</v>
      </c>
      <c r="C3502" s="1">
        <f>_xlfn.NUMBERVALUE(_xlfn.TEXTAFTER(ENZLOAD[[#This Row],[ENZLOAD (from enz_from_proteome)]]," ",-1))</f>
        <v>3.1296591211300002E-6</v>
      </c>
    </row>
    <row r="3503" spans="1:3">
      <c r="A3503" s="1" t="s">
        <v>16419</v>
      </c>
      <c r="B3503" s="1" t="str">
        <f>_xlfn.TEXTBEFORE(ENZLOAD[[#This Row],[ENZLOAD (from enz_from_proteome)]]," ")</f>
        <v>ENZSYN-rt7056</v>
      </c>
      <c r="C3503" s="1">
        <f>_xlfn.NUMBERVALUE(_xlfn.TEXTAFTER(ENZLOAD[[#This Row],[ENZLOAD (from enz_from_proteome)]]," ",-1))</f>
        <v>1.38823080403E-6</v>
      </c>
    </row>
    <row r="3504" spans="1:3">
      <c r="A3504" s="1" t="s">
        <v>16420</v>
      </c>
      <c r="B3504" s="1" t="str">
        <f>_xlfn.TEXTBEFORE(ENZLOAD[[#This Row],[ENZLOAD (from enz_from_proteome)]]," ")</f>
        <v>ENZSYN-rt7057</v>
      </c>
      <c r="C3504" s="1">
        <f>_xlfn.NUMBERVALUE(_xlfn.TEXTAFTER(ENZLOAD[[#This Row],[ENZLOAD (from enz_from_proteome)]]," ",-1))</f>
        <v>7.9146832659999999E-8</v>
      </c>
    </row>
    <row r="3505" spans="1:3">
      <c r="A3505" s="1" t="s">
        <v>16421</v>
      </c>
      <c r="B3505" s="1" t="str">
        <f>_xlfn.TEXTBEFORE(ENZLOAD[[#This Row],[ENZLOAD (from enz_from_proteome)]]," ")</f>
        <v>ENZSYN-rt7067</v>
      </c>
      <c r="C3505" s="1">
        <f>_xlfn.NUMBERVALUE(_xlfn.TEXTAFTER(ENZLOAD[[#This Row],[ENZLOAD (from enz_from_proteome)]]," ",-1))</f>
        <v>1.3282040265E-7</v>
      </c>
    </row>
    <row r="3506" spans="1:3">
      <c r="A3506" s="1" t="s">
        <v>16422</v>
      </c>
      <c r="B3506" s="1" t="str">
        <f>_xlfn.TEXTBEFORE(ENZLOAD[[#This Row],[ENZLOAD (from enz_from_proteome)]]," ")</f>
        <v>ENZSYN-rt7070</v>
      </c>
      <c r="C3506" s="1">
        <f>_xlfn.NUMBERVALUE(_xlfn.TEXTAFTER(ENZLOAD[[#This Row],[ENZLOAD (from enz_from_proteome)]]," ",-1))</f>
        <v>9.0273682069999997E-8</v>
      </c>
    </row>
    <row r="3507" spans="1:3">
      <c r="A3507" s="1" t="s">
        <v>16423</v>
      </c>
      <c r="B3507" s="1" t="str">
        <f>_xlfn.TEXTBEFORE(ENZLOAD[[#This Row],[ENZLOAD (from enz_from_proteome)]]," ")</f>
        <v>ENZSYN-rt7081</v>
      </c>
      <c r="C3507" s="1">
        <f>_xlfn.NUMBERVALUE(_xlfn.TEXTAFTER(ENZLOAD[[#This Row],[ENZLOAD (from enz_from_proteome)]]," ",-1))</f>
        <v>8.7926493639999994E-8</v>
      </c>
    </row>
    <row r="3508" spans="1:3">
      <c r="A3508" s="1" t="s">
        <v>16424</v>
      </c>
      <c r="B3508" s="1" t="str">
        <f>_xlfn.TEXTBEFORE(ENZLOAD[[#This Row],[ENZLOAD (from enz_from_proteome)]]," ")</f>
        <v>ENZSYN-rt7110</v>
      </c>
      <c r="C3508" s="1">
        <f>_xlfn.NUMBERVALUE(_xlfn.TEXTAFTER(ENZLOAD[[#This Row],[ENZLOAD (from enz_from_proteome)]]," ",-1))</f>
        <v>1.8025549455999999E-7</v>
      </c>
    </row>
    <row r="3509" spans="1:3">
      <c r="A3509" s="1" t="s">
        <v>16425</v>
      </c>
      <c r="B3509" s="1" t="str">
        <f>_xlfn.TEXTBEFORE(ENZLOAD[[#This Row],[ENZLOAD (from enz_from_proteome)]]," ")</f>
        <v>ENZSYN-rt7114_m</v>
      </c>
      <c r="C3509" s="1">
        <f>_xlfn.NUMBERVALUE(_xlfn.TEXTAFTER(ENZLOAD[[#This Row],[ENZLOAD (from enz_from_proteome)]]," ",-1))</f>
        <v>5.3754851028999998E-7</v>
      </c>
    </row>
    <row r="3510" spans="1:3">
      <c r="A3510" s="1" t="s">
        <v>16426</v>
      </c>
      <c r="B3510" s="1" t="str">
        <f>_xlfn.TEXTBEFORE(ENZLOAD[[#This Row],[ENZLOAD (from enz_from_proteome)]]," ")</f>
        <v>ENZSYN-rt7120</v>
      </c>
      <c r="C3510" s="1">
        <f>_xlfn.NUMBERVALUE(_xlfn.TEXTAFTER(ENZLOAD[[#This Row],[ENZLOAD (from enz_from_proteome)]]," ",-1))</f>
        <v>5.4628767050100004E-6</v>
      </c>
    </row>
    <row r="3511" spans="1:3">
      <c r="A3511" s="1" t="s">
        <v>16427</v>
      </c>
      <c r="B3511" s="1" t="str">
        <f>_xlfn.TEXTBEFORE(ENZLOAD[[#This Row],[ENZLOAD (from enz_from_proteome)]]," ")</f>
        <v>ENZSYN-rt7128_c</v>
      </c>
      <c r="C3511" s="1">
        <f>_xlfn.NUMBERVALUE(_xlfn.TEXTAFTER(ENZLOAD[[#This Row],[ENZLOAD (from enz_from_proteome)]]," ",-1))</f>
        <v>2.7195785834399998E-6</v>
      </c>
    </row>
    <row r="3512" spans="1:3">
      <c r="A3512" s="1" t="s">
        <v>16428</v>
      </c>
      <c r="B3512" s="1" t="str">
        <f>_xlfn.TEXTBEFORE(ENZLOAD[[#This Row],[ENZLOAD (from enz_from_proteome)]]," ")</f>
        <v>ENZSYN-rt7128_m</v>
      </c>
      <c r="C3512" s="1">
        <f>_xlfn.NUMBERVALUE(_xlfn.TEXTAFTER(ENZLOAD[[#This Row],[ENZLOAD (from enz_from_proteome)]]," ",-1))</f>
        <v>2.7195785834399998E-6</v>
      </c>
    </row>
    <row r="3513" spans="1:3">
      <c r="A3513" s="1" t="s">
        <v>16429</v>
      </c>
      <c r="B3513" s="1" t="str">
        <f>_xlfn.TEXTBEFORE(ENZLOAD[[#This Row],[ENZLOAD (from enz_from_proteome)]]," ")</f>
        <v>ENZSYN-rt7131</v>
      </c>
      <c r="C3513" s="1">
        <f>_xlfn.NUMBERVALUE(_xlfn.TEXTAFTER(ENZLOAD[[#This Row],[ENZLOAD (from enz_from_proteome)]]," ",-1))</f>
        <v>2.8009259497E-7</v>
      </c>
    </row>
    <row r="3514" spans="1:3">
      <c r="A3514" s="1" t="s">
        <v>16430</v>
      </c>
      <c r="B3514" s="1" t="str">
        <f>_xlfn.TEXTBEFORE(ENZLOAD[[#This Row],[ENZLOAD (from enz_from_proteome)]]," ")</f>
        <v>ENZSYN-rt7136</v>
      </c>
      <c r="C3514" s="1">
        <f>_xlfn.NUMBERVALUE(_xlfn.TEXTAFTER(ENZLOAD[[#This Row],[ENZLOAD (from enz_from_proteome)]]," ",-1))</f>
        <v>2.4939353450799999E-6</v>
      </c>
    </row>
    <row r="3515" spans="1:3">
      <c r="A3515" s="1" t="s">
        <v>16431</v>
      </c>
      <c r="B3515" s="1" t="str">
        <f>_xlfn.TEXTBEFORE(ENZLOAD[[#This Row],[ENZLOAD (from enz_from_proteome)]]," ")</f>
        <v>ENZSYN-rt7138</v>
      </c>
      <c r="C3515" s="1">
        <f>_xlfn.NUMBERVALUE(_xlfn.TEXTAFTER(ENZLOAD[[#This Row],[ENZLOAD (from enz_from_proteome)]]," ",-1))</f>
        <v>1.5277384759999999E-8</v>
      </c>
    </row>
    <row r="3516" spans="1:3">
      <c r="A3516" s="1" t="s">
        <v>16432</v>
      </c>
      <c r="B3516" s="1" t="str">
        <f>_xlfn.TEXTBEFORE(ENZLOAD[[#This Row],[ENZLOAD (from enz_from_proteome)]]," ")</f>
        <v>ENZSYN-rt7150</v>
      </c>
      <c r="C3516" s="1">
        <f>_xlfn.NUMBERVALUE(_xlfn.TEXTAFTER(ENZLOAD[[#This Row],[ENZLOAD (from enz_from_proteome)]]," ",-1))</f>
        <v>2.2160708264999999E-7</v>
      </c>
    </row>
    <row r="3517" spans="1:3">
      <c r="A3517" s="1" t="s">
        <v>16433</v>
      </c>
      <c r="B3517" s="1" t="str">
        <f>_xlfn.TEXTBEFORE(ENZLOAD[[#This Row],[ENZLOAD (from enz_from_proteome)]]," ")</f>
        <v>ENZSYN-rt7165</v>
      </c>
      <c r="C3517" s="1">
        <f>_xlfn.NUMBERVALUE(_xlfn.TEXTAFTER(ENZLOAD[[#This Row],[ENZLOAD (from enz_from_proteome)]]," ",-1))</f>
        <v>1.0396065337E-7</v>
      </c>
    </row>
    <row r="3518" spans="1:3">
      <c r="A3518" s="1" t="s">
        <v>16434</v>
      </c>
      <c r="B3518" s="1" t="str">
        <f>_xlfn.TEXTBEFORE(ENZLOAD[[#This Row],[ENZLOAD (from enz_from_proteome)]]," ")</f>
        <v>ENZSYN-rt7177_c</v>
      </c>
      <c r="C3518" s="1">
        <f>_xlfn.NUMBERVALUE(_xlfn.TEXTAFTER(ENZLOAD[[#This Row],[ENZLOAD (from enz_from_proteome)]]," ",-1))</f>
        <v>4.28506296E-9</v>
      </c>
    </row>
    <row r="3519" spans="1:3">
      <c r="A3519" s="1" t="s">
        <v>16435</v>
      </c>
      <c r="B3519" s="1" t="str">
        <f>_xlfn.TEXTBEFORE(ENZLOAD[[#This Row],[ENZLOAD (from enz_from_proteome)]]," ")</f>
        <v>ENZSYN-rt7177_en</v>
      </c>
      <c r="C3519" s="1">
        <f>_xlfn.NUMBERVALUE(_xlfn.TEXTAFTER(ENZLOAD[[#This Row],[ENZLOAD (from enz_from_proteome)]]," ",-1))</f>
        <v>4.28506296E-9</v>
      </c>
    </row>
    <row r="3520" spans="1:3">
      <c r="A3520" s="1" t="s">
        <v>16436</v>
      </c>
      <c r="B3520" s="1" t="str">
        <f>_xlfn.TEXTBEFORE(ENZLOAD[[#This Row],[ENZLOAD (from enz_from_proteome)]]," ")</f>
        <v>ENZSYN-rt7188</v>
      </c>
      <c r="C3520" s="1">
        <f>_xlfn.NUMBERVALUE(_xlfn.TEXTAFTER(ENZLOAD[[#This Row],[ENZLOAD (from enz_from_proteome)]]," ",-1))</f>
        <v>1.2353752738000001E-7</v>
      </c>
    </row>
    <row r="3521" spans="1:3">
      <c r="A3521" s="1" t="s">
        <v>16437</v>
      </c>
      <c r="B3521" s="1" t="str">
        <f>_xlfn.TEXTBEFORE(ENZLOAD[[#This Row],[ENZLOAD (from enz_from_proteome)]]," ")</f>
        <v>ENZSYN-rt7201</v>
      </c>
      <c r="C3521" s="1">
        <f>_xlfn.NUMBERVALUE(_xlfn.TEXTAFTER(ENZLOAD[[#This Row],[ENZLOAD (from enz_from_proteome)]]," ",-1))</f>
        <v>2.1631846366999999E-7</v>
      </c>
    </row>
    <row r="3522" spans="1:3">
      <c r="A3522" s="1" t="s">
        <v>16438</v>
      </c>
      <c r="B3522" s="1" t="str">
        <f>_xlfn.TEXTBEFORE(ENZLOAD[[#This Row],[ENZLOAD (from enz_from_proteome)]]," ")</f>
        <v>ENZSYN-rt7207_l</v>
      </c>
      <c r="C3522" s="1">
        <f>_xlfn.NUMBERVALUE(_xlfn.TEXTAFTER(ENZLOAD[[#This Row],[ENZLOAD (from enz_from_proteome)]]," ",-1))</f>
        <v>1.1708853969999999E-8</v>
      </c>
    </row>
    <row r="3523" spans="1:3">
      <c r="A3523" s="1" t="s">
        <v>16439</v>
      </c>
      <c r="B3523" s="1" t="str">
        <f>_xlfn.TEXTBEFORE(ENZLOAD[[#This Row],[ENZLOAD (from enz_from_proteome)]]," ")</f>
        <v>ENZSYN-rt7207_m</v>
      </c>
      <c r="C3523" s="1">
        <f>_xlfn.NUMBERVALUE(_xlfn.TEXTAFTER(ENZLOAD[[#This Row],[ENZLOAD (from enz_from_proteome)]]," ",-1))</f>
        <v>1.1708853969999999E-8</v>
      </c>
    </row>
    <row r="3524" spans="1:3">
      <c r="A3524" s="1" t="s">
        <v>16440</v>
      </c>
      <c r="B3524" s="1" t="str">
        <f>_xlfn.TEXTBEFORE(ENZLOAD[[#This Row],[ENZLOAD (from enz_from_proteome)]]," ")</f>
        <v>ENZSYN-rt7207_rm</v>
      </c>
      <c r="C3524" s="1">
        <f>_xlfn.NUMBERVALUE(_xlfn.TEXTAFTER(ENZLOAD[[#This Row],[ENZLOAD (from enz_from_proteome)]]," ",-1))</f>
        <v>1.1708853969999999E-8</v>
      </c>
    </row>
    <row r="3525" spans="1:3">
      <c r="A3525" s="1" t="s">
        <v>16441</v>
      </c>
      <c r="B3525" s="1" t="str">
        <f>_xlfn.TEXTBEFORE(ENZLOAD[[#This Row],[ENZLOAD (from enz_from_proteome)]]," ")</f>
        <v>ENZSYN-rt7216</v>
      </c>
      <c r="C3525" s="1">
        <f>_xlfn.NUMBERVALUE(_xlfn.TEXTAFTER(ENZLOAD[[#This Row],[ENZLOAD (from enz_from_proteome)]]," ",-1))</f>
        <v>0</v>
      </c>
    </row>
    <row r="3526" spans="1:3">
      <c r="A3526" s="1" t="s">
        <v>16442</v>
      </c>
      <c r="B3526" s="1" t="str">
        <f>_xlfn.TEXTBEFORE(ENZLOAD[[#This Row],[ENZLOAD (from enz_from_proteome)]]," ")</f>
        <v>ENZSYN-rt7226</v>
      </c>
      <c r="C3526" s="1">
        <f>_xlfn.NUMBERVALUE(_xlfn.TEXTAFTER(ENZLOAD[[#This Row],[ENZLOAD (from enz_from_proteome)]]," ",-1))</f>
        <v>6.2119531639999999E-8</v>
      </c>
    </row>
    <row r="3527" spans="1:3">
      <c r="A3527" s="1" t="s">
        <v>16443</v>
      </c>
      <c r="B3527" s="1" t="str">
        <f>_xlfn.TEXTBEFORE(ENZLOAD[[#This Row],[ENZLOAD (from enz_from_proteome)]]," ")</f>
        <v>ENZSYN-rt7263_c</v>
      </c>
      <c r="C3527" s="1">
        <f>_xlfn.NUMBERVALUE(_xlfn.TEXTAFTER(ENZLOAD[[#This Row],[ENZLOAD (from enz_from_proteome)]]," ",-1))</f>
        <v>1.9352831989699999E-6</v>
      </c>
    </row>
    <row r="3528" spans="1:3">
      <c r="A3528" s="1" t="s">
        <v>16444</v>
      </c>
      <c r="B3528" s="1" t="str">
        <f>_xlfn.TEXTBEFORE(ENZLOAD[[#This Row],[ENZLOAD (from enz_from_proteome)]]," ")</f>
        <v>ENZSYN-rt7263_x</v>
      </c>
      <c r="C3528" s="1">
        <f>_xlfn.NUMBERVALUE(_xlfn.TEXTAFTER(ENZLOAD[[#This Row],[ENZLOAD (from enz_from_proteome)]]," ",-1))</f>
        <v>1.9352831989699999E-6</v>
      </c>
    </row>
    <row r="3529" spans="1:3">
      <c r="A3529" s="1" t="s">
        <v>16445</v>
      </c>
      <c r="B3529" s="1" t="str">
        <f>_xlfn.TEXTBEFORE(ENZLOAD[[#This Row],[ENZLOAD (from enz_from_proteome)]]," ")</f>
        <v>ENZSYN-rt7285</v>
      </c>
      <c r="C3529" s="1">
        <f>_xlfn.NUMBERVALUE(_xlfn.TEXTAFTER(ENZLOAD[[#This Row],[ENZLOAD (from enz_from_proteome)]]," ",-1))</f>
        <v>0</v>
      </c>
    </row>
    <row r="3530" spans="1:3">
      <c r="A3530" s="1" t="s">
        <v>16446</v>
      </c>
      <c r="B3530" s="1" t="str">
        <f>_xlfn.TEXTBEFORE(ENZLOAD[[#This Row],[ENZLOAD (from enz_from_proteome)]]," ")</f>
        <v>ENZSYN-rt7295</v>
      </c>
      <c r="C3530" s="1">
        <f>_xlfn.NUMBERVALUE(_xlfn.TEXTAFTER(ENZLOAD[[#This Row],[ENZLOAD (from enz_from_proteome)]]," ",-1))</f>
        <v>3.6438540689999999E-8</v>
      </c>
    </row>
    <row r="3531" spans="1:3">
      <c r="A3531" s="1" t="s">
        <v>16447</v>
      </c>
      <c r="B3531" s="1" t="str">
        <f>_xlfn.TEXTBEFORE(ENZLOAD[[#This Row],[ENZLOAD (from enz_from_proteome)]]," ")</f>
        <v>ENZSYN-rt7311</v>
      </c>
      <c r="C3531" s="1">
        <f>_xlfn.NUMBERVALUE(_xlfn.TEXTAFTER(ENZLOAD[[#This Row],[ENZLOAD (from enz_from_proteome)]]," ",-1))</f>
        <v>2.4784310296160001E-5</v>
      </c>
    </row>
    <row r="3532" spans="1:3">
      <c r="A3532" s="1" t="s">
        <v>16448</v>
      </c>
      <c r="B3532" s="1" t="str">
        <f>_xlfn.TEXTBEFORE(ENZLOAD[[#This Row],[ENZLOAD (from enz_from_proteome)]]," ")</f>
        <v>ENZSYN-rt7317</v>
      </c>
      <c r="C3532" s="1">
        <f>_xlfn.NUMBERVALUE(_xlfn.TEXTAFTER(ENZLOAD[[#This Row],[ENZLOAD (from enz_from_proteome)]]," ",-1))</f>
        <v>1.51442709196E-6</v>
      </c>
    </row>
    <row r="3533" spans="1:3">
      <c r="A3533" s="1" t="s">
        <v>16449</v>
      </c>
      <c r="B3533" s="1" t="str">
        <f>_xlfn.TEXTBEFORE(ENZLOAD[[#This Row],[ENZLOAD (from enz_from_proteome)]]," ")</f>
        <v>ENZSYN-rt7325</v>
      </c>
      <c r="C3533" s="1">
        <f>_xlfn.NUMBERVALUE(_xlfn.TEXTAFTER(ENZLOAD[[#This Row],[ENZLOAD (from enz_from_proteome)]]," ",-1))</f>
        <v>3.8036179599999902E-8</v>
      </c>
    </row>
    <row r="3534" spans="1:3">
      <c r="A3534" s="1" t="s">
        <v>16450</v>
      </c>
      <c r="B3534" s="1" t="str">
        <f>_xlfn.TEXTBEFORE(ENZLOAD[[#This Row],[ENZLOAD (from enz_from_proteome)]]," ")</f>
        <v>ENZSYN-rt7329</v>
      </c>
      <c r="C3534" s="1">
        <f>_xlfn.NUMBERVALUE(_xlfn.TEXTAFTER(ENZLOAD[[#This Row],[ENZLOAD (from enz_from_proteome)]]," ",-1))</f>
        <v>0</v>
      </c>
    </row>
    <row r="3535" spans="1:3">
      <c r="A3535" s="1" t="s">
        <v>16451</v>
      </c>
      <c r="B3535" s="1" t="str">
        <f>_xlfn.TEXTBEFORE(ENZLOAD[[#This Row],[ENZLOAD (from enz_from_proteome)]]," ")</f>
        <v>ENZSYN-rt7337</v>
      </c>
      <c r="C3535" s="1">
        <f>_xlfn.NUMBERVALUE(_xlfn.TEXTAFTER(ENZLOAD[[#This Row],[ENZLOAD (from enz_from_proteome)]]," ",-1))</f>
        <v>0</v>
      </c>
    </row>
    <row r="3536" spans="1:3">
      <c r="A3536" s="1" t="s">
        <v>16452</v>
      </c>
      <c r="B3536" s="1" t="str">
        <f>_xlfn.TEXTBEFORE(ENZLOAD[[#This Row],[ENZLOAD (from enz_from_proteome)]]," ")</f>
        <v>ENZSYN-rt7338</v>
      </c>
      <c r="C3536" s="1">
        <f>_xlfn.NUMBERVALUE(_xlfn.TEXTAFTER(ENZLOAD[[#This Row],[ENZLOAD (from enz_from_proteome)]]," ",-1))</f>
        <v>0</v>
      </c>
    </row>
    <row r="3537" spans="1:3">
      <c r="A3537" s="1" t="s">
        <v>16453</v>
      </c>
      <c r="B3537" s="1" t="str">
        <f>_xlfn.TEXTBEFORE(ENZLOAD[[#This Row],[ENZLOAD (from enz_from_proteome)]]," ")</f>
        <v>ENZSYN-rt7344</v>
      </c>
      <c r="C3537" s="1">
        <f>_xlfn.NUMBERVALUE(_xlfn.TEXTAFTER(ENZLOAD[[#This Row],[ENZLOAD (from enz_from_proteome)]]," ",-1))</f>
        <v>1.0812547710999999E-7</v>
      </c>
    </row>
    <row r="3538" spans="1:3">
      <c r="A3538" s="1" t="s">
        <v>16454</v>
      </c>
      <c r="B3538" s="1" t="str">
        <f>_xlfn.TEXTBEFORE(ENZLOAD[[#This Row],[ENZLOAD (from enz_from_proteome)]]," ")</f>
        <v>ENZSYN-rt7345</v>
      </c>
      <c r="C3538" s="1">
        <f>_xlfn.NUMBERVALUE(_xlfn.TEXTAFTER(ENZLOAD[[#This Row],[ENZLOAD (from enz_from_proteome)]]," ",-1))</f>
        <v>6.8050387762000003E-7</v>
      </c>
    </row>
    <row r="3539" spans="1:3">
      <c r="A3539" s="1" t="s">
        <v>16455</v>
      </c>
      <c r="B3539" s="1" t="str">
        <f>_xlfn.TEXTBEFORE(ENZLOAD[[#This Row],[ENZLOAD (from enz_from_proteome)]]," ")</f>
        <v>ENZSYN-rt7353</v>
      </c>
      <c r="C3539" s="1">
        <f>_xlfn.NUMBERVALUE(_xlfn.TEXTAFTER(ENZLOAD[[#This Row],[ENZLOAD (from enz_from_proteome)]]," ",-1))</f>
        <v>9.9559912169799997E-6</v>
      </c>
    </row>
    <row r="3540" spans="1:3">
      <c r="A3540" s="1" t="s">
        <v>16456</v>
      </c>
      <c r="B3540" s="1" t="str">
        <f>_xlfn.TEXTBEFORE(ENZLOAD[[#This Row],[ENZLOAD (from enz_from_proteome)]]," ")</f>
        <v>ENZSYN-rt7368</v>
      </c>
      <c r="C3540" s="1">
        <f>_xlfn.NUMBERVALUE(_xlfn.TEXTAFTER(ENZLOAD[[#This Row],[ENZLOAD (from enz_from_proteome)]]," ",-1))</f>
        <v>7.0320049669999994E-8</v>
      </c>
    </row>
    <row r="3541" spans="1:3">
      <c r="A3541" s="1" t="s">
        <v>16457</v>
      </c>
      <c r="B3541" s="1" t="str">
        <f>_xlfn.TEXTBEFORE(ENZLOAD[[#This Row],[ENZLOAD (from enz_from_proteome)]]," ")</f>
        <v>ENZSYN-rt7373</v>
      </c>
      <c r="C3541" s="1">
        <f>_xlfn.NUMBERVALUE(_xlfn.TEXTAFTER(ENZLOAD[[#This Row],[ENZLOAD (from enz_from_proteome)]]," ",-1))</f>
        <v>0</v>
      </c>
    </row>
    <row r="3542" spans="1:3">
      <c r="A3542" s="1" t="s">
        <v>16458</v>
      </c>
      <c r="B3542" s="1" t="str">
        <f>_xlfn.TEXTBEFORE(ENZLOAD[[#This Row],[ENZLOAD (from enz_from_proteome)]]," ")</f>
        <v>ENZSYN-rt7376</v>
      </c>
      <c r="C3542" s="1">
        <f>_xlfn.NUMBERVALUE(_xlfn.TEXTAFTER(ENZLOAD[[#This Row],[ENZLOAD (from enz_from_proteome)]]," ",-1))</f>
        <v>1.0366125548299999E-6</v>
      </c>
    </row>
    <row r="3543" spans="1:3">
      <c r="A3543" s="1" t="s">
        <v>16459</v>
      </c>
      <c r="B3543" s="1" t="str">
        <f>_xlfn.TEXTBEFORE(ENZLOAD[[#This Row],[ENZLOAD (from enz_from_proteome)]]," ")</f>
        <v>ENZSYN-rt7380</v>
      </c>
      <c r="C3543" s="1">
        <f>_xlfn.NUMBERVALUE(_xlfn.TEXTAFTER(ENZLOAD[[#This Row],[ENZLOAD (from enz_from_proteome)]]," ",-1))</f>
        <v>5.4185099038999995E-7</v>
      </c>
    </row>
    <row r="3544" spans="1:3">
      <c r="A3544" s="1" t="s">
        <v>16460</v>
      </c>
      <c r="B3544" s="1" t="str">
        <f>_xlfn.TEXTBEFORE(ENZLOAD[[#This Row],[ENZLOAD (from enz_from_proteome)]]," ")</f>
        <v>ENZSYN-rt7383</v>
      </c>
      <c r="C3544" s="1">
        <f>_xlfn.NUMBERVALUE(_xlfn.TEXTAFTER(ENZLOAD[[#This Row],[ENZLOAD (from enz_from_proteome)]]," ",-1))</f>
        <v>5.5310214130000002E-8</v>
      </c>
    </row>
    <row r="3545" spans="1:3">
      <c r="A3545" s="1" t="s">
        <v>16461</v>
      </c>
      <c r="B3545" s="1" t="str">
        <f>_xlfn.TEXTBEFORE(ENZLOAD[[#This Row],[ENZLOAD (from enz_from_proteome)]]," ")</f>
        <v>ENZSYN-rt7388</v>
      </c>
      <c r="C3545" s="1">
        <f>_xlfn.NUMBERVALUE(_xlfn.TEXTAFTER(ENZLOAD[[#This Row],[ENZLOAD (from enz_from_proteome)]]," ",-1))</f>
        <v>3.3058913827899999E-6</v>
      </c>
    </row>
    <row r="3546" spans="1:3">
      <c r="A3546" s="1" t="s">
        <v>16462</v>
      </c>
      <c r="B3546" s="1" t="str">
        <f>_xlfn.TEXTBEFORE(ENZLOAD[[#This Row],[ENZLOAD (from enz_from_proteome)]]," ")</f>
        <v>ENZSYN-rt7391</v>
      </c>
      <c r="C3546" s="1">
        <f>_xlfn.NUMBERVALUE(_xlfn.TEXTAFTER(ENZLOAD[[#This Row],[ENZLOAD (from enz_from_proteome)]]," ",-1))</f>
        <v>2.3730103536E-7</v>
      </c>
    </row>
    <row r="3547" spans="1:3">
      <c r="A3547" s="1" t="s">
        <v>16463</v>
      </c>
      <c r="B3547" s="1" t="str">
        <f>_xlfn.TEXTBEFORE(ENZLOAD[[#This Row],[ENZLOAD (from enz_from_proteome)]]," ")</f>
        <v>ENZSYN-rt7394</v>
      </c>
      <c r="C3547" s="1">
        <f>_xlfn.NUMBERVALUE(_xlfn.TEXTAFTER(ENZLOAD[[#This Row],[ENZLOAD (from enz_from_proteome)]]," ",-1))</f>
        <v>3.4482460900000001E-9</v>
      </c>
    </row>
    <row r="3548" spans="1:3">
      <c r="A3548" s="1" t="s">
        <v>16464</v>
      </c>
      <c r="B3548" s="1" t="str">
        <f>_xlfn.TEXTBEFORE(ENZLOAD[[#This Row],[ENZLOAD (from enz_from_proteome)]]," ")</f>
        <v>ENZSYN-rt7415_m</v>
      </c>
      <c r="C3548" s="1">
        <f>_xlfn.NUMBERVALUE(_xlfn.TEXTAFTER(ENZLOAD[[#This Row],[ENZLOAD (from enz_from_proteome)]]," ",-1))</f>
        <v>1.7317787293000001E-7</v>
      </c>
    </row>
    <row r="3549" spans="1:3">
      <c r="A3549" s="1" t="s">
        <v>16465</v>
      </c>
      <c r="B3549" s="1" t="str">
        <f>_xlfn.TEXTBEFORE(ENZLOAD[[#This Row],[ENZLOAD (from enz_from_proteome)]]," ")</f>
        <v>ENZSYN-rt7415_x</v>
      </c>
      <c r="C3549" s="1">
        <f>_xlfn.NUMBERVALUE(_xlfn.TEXTAFTER(ENZLOAD[[#This Row],[ENZLOAD (from enz_from_proteome)]]," ",-1))</f>
        <v>1.7317787293000001E-7</v>
      </c>
    </row>
    <row r="3550" spans="1:3">
      <c r="A3550" s="1" t="s">
        <v>16466</v>
      </c>
      <c r="B3550" s="1" t="str">
        <f>_xlfn.TEXTBEFORE(ENZLOAD[[#This Row],[ENZLOAD (from enz_from_proteome)]]," ")</f>
        <v>ENZSYN-rt7423</v>
      </c>
      <c r="C3550" s="1">
        <f>_xlfn.NUMBERVALUE(_xlfn.TEXTAFTER(ENZLOAD[[#This Row],[ENZLOAD (from enz_from_proteome)]]," ",-1))</f>
        <v>3.8036453610999998E-7</v>
      </c>
    </row>
    <row r="3551" spans="1:3">
      <c r="A3551" s="1" t="s">
        <v>16467</v>
      </c>
      <c r="B3551" s="1" t="str">
        <f>_xlfn.TEXTBEFORE(ENZLOAD[[#This Row],[ENZLOAD (from enz_from_proteome)]]," ")</f>
        <v>ENZSYN-rt7437</v>
      </c>
      <c r="C3551" s="1">
        <f>_xlfn.NUMBERVALUE(_xlfn.TEXTAFTER(ENZLOAD[[#This Row],[ENZLOAD (from enz_from_proteome)]]," ",-1))</f>
        <v>6.5959192600000004E-7</v>
      </c>
    </row>
    <row r="3552" spans="1:3">
      <c r="A3552" s="1" t="s">
        <v>16468</v>
      </c>
      <c r="B3552" s="1" t="str">
        <f>_xlfn.TEXTBEFORE(ENZLOAD[[#This Row],[ENZLOAD (from enz_from_proteome)]]," ")</f>
        <v>ENZSYN-rt7438</v>
      </c>
      <c r="C3552" s="1">
        <f>_xlfn.NUMBERVALUE(_xlfn.TEXTAFTER(ENZLOAD[[#This Row],[ENZLOAD (from enz_from_proteome)]]," ",-1))</f>
        <v>2.9091425460000001E-8</v>
      </c>
    </row>
    <row r="3553" spans="1:3">
      <c r="A3553" s="1" t="s">
        <v>16469</v>
      </c>
      <c r="B3553" s="1" t="str">
        <f>_xlfn.TEXTBEFORE(ENZLOAD[[#This Row],[ENZLOAD (from enz_from_proteome)]]," ")</f>
        <v>ENZSYN-rt7439</v>
      </c>
      <c r="C3553" s="1">
        <f>_xlfn.NUMBERVALUE(_xlfn.TEXTAFTER(ENZLOAD[[#This Row],[ENZLOAD (from enz_from_proteome)]]," ",-1))</f>
        <v>0</v>
      </c>
    </row>
    <row r="3554" spans="1:3">
      <c r="A3554" s="1" t="s">
        <v>16470</v>
      </c>
      <c r="B3554" s="1" t="str">
        <f>_xlfn.TEXTBEFORE(ENZLOAD[[#This Row],[ENZLOAD (from enz_from_proteome)]]," ")</f>
        <v>ENZSYN-rt7460</v>
      </c>
      <c r="C3554" s="1">
        <f>_xlfn.NUMBERVALUE(_xlfn.TEXTAFTER(ENZLOAD[[#This Row],[ENZLOAD (from enz_from_proteome)]]," ",-1))</f>
        <v>1.2321400029999999E-7</v>
      </c>
    </row>
    <row r="3555" spans="1:3">
      <c r="A3555" s="1" t="s">
        <v>16471</v>
      </c>
      <c r="B3555" s="1" t="str">
        <f>_xlfn.TEXTBEFORE(ENZLOAD[[#This Row],[ENZLOAD (from enz_from_proteome)]]," ")</f>
        <v>ENZSYN-rt7461</v>
      </c>
      <c r="C3555" s="1">
        <f>_xlfn.NUMBERVALUE(_xlfn.TEXTAFTER(ENZLOAD[[#This Row],[ENZLOAD (from enz_from_proteome)]]," ",-1))</f>
        <v>6.8524341607999905E-7</v>
      </c>
    </row>
    <row r="3556" spans="1:3">
      <c r="A3556" s="1" t="s">
        <v>16472</v>
      </c>
      <c r="B3556" s="1" t="str">
        <f>_xlfn.TEXTBEFORE(ENZLOAD[[#This Row],[ENZLOAD (from enz_from_proteome)]]," ")</f>
        <v>ENZSYN-rt7471</v>
      </c>
      <c r="C3556" s="1">
        <f>_xlfn.NUMBERVALUE(_xlfn.TEXTAFTER(ENZLOAD[[#This Row],[ENZLOAD (from enz_from_proteome)]]," ",-1))</f>
        <v>1.7271401478999999E-7</v>
      </c>
    </row>
    <row r="3557" spans="1:3">
      <c r="A3557" s="1" t="s">
        <v>16473</v>
      </c>
      <c r="B3557" s="1" t="str">
        <f>_xlfn.TEXTBEFORE(ENZLOAD[[#This Row],[ENZLOAD (from enz_from_proteome)]]," ")</f>
        <v>ENZSYN-rt74770996</v>
      </c>
      <c r="C3557" s="1">
        <f>_xlfn.NUMBERVALUE(_xlfn.TEXTAFTER(ENZLOAD[[#This Row],[ENZLOAD (from enz_from_proteome)]]," ",-1))</f>
        <v>2.0310295836000001E-7</v>
      </c>
    </row>
    <row r="3558" spans="1:3">
      <c r="A3558" s="1" t="s">
        <v>16474</v>
      </c>
      <c r="B3558" s="1" t="str">
        <f>_xlfn.TEXTBEFORE(ENZLOAD[[#This Row],[ENZLOAD (from enz_from_proteome)]]," ")</f>
        <v>ENZSYN-rt7480</v>
      </c>
      <c r="C3558" s="1">
        <f>_xlfn.NUMBERVALUE(_xlfn.TEXTAFTER(ENZLOAD[[#This Row],[ENZLOAD (from enz_from_proteome)]]," ",-1))</f>
        <v>2.0986618297099998E-6</v>
      </c>
    </row>
    <row r="3559" spans="1:3">
      <c r="A3559" s="1" t="s">
        <v>16475</v>
      </c>
      <c r="B3559" s="1" t="str">
        <f>_xlfn.TEXTBEFORE(ENZLOAD[[#This Row],[ENZLOAD (from enz_from_proteome)]]," ")</f>
        <v>ENZSYN-rt7489_m</v>
      </c>
      <c r="C3559" s="1">
        <f>_xlfn.NUMBERVALUE(_xlfn.TEXTAFTER(ENZLOAD[[#This Row],[ENZLOAD (from enz_from_proteome)]]," ",-1))</f>
        <v>1.15290464799999E-8</v>
      </c>
    </row>
    <row r="3560" spans="1:3">
      <c r="A3560" s="1" t="s">
        <v>16476</v>
      </c>
      <c r="B3560" s="1" t="str">
        <f>_xlfn.TEXTBEFORE(ENZLOAD[[#This Row],[ENZLOAD (from enz_from_proteome)]]," ")</f>
        <v>ENZSYN-rt7489_r</v>
      </c>
      <c r="C3560" s="1">
        <f>_xlfn.NUMBERVALUE(_xlfn.TEXTAFTER(ENZLOAD[[#This Row],[ENZLOAD (from enz_from_proteome)]]," ",-1))</f>
        <v>1.15290464799999E-8</v>
      </c>
    </row>
    <row r="3561" spans="1:3">
      <c r="A3561" s="1" t="s">
        <v>16477</v>
      </c>
      <c r="B3561" s="1" t="str">
        <f>_xlfn.TEXTBEFORE(ENZLOAD[[#This Row],[ENZLOAD (from enz_from_proteome)]]," ")</f>
        <v>ENZSYN-rt7506</v>
      </c>
      <c r="C3561" s="1">
        <f>_xlfn.NUMBERVALUE(_xlfn.TEXTAFTER(ENZLOAD[[#This Row],[ENZLOAD (from enz_from_proteome)]]," ",-1))</f>
        <v>4.2114237330000001E-8</v>
      </c>
    </row>
    <row r="3562" spans="1:3">
      <c r="A3562" s="1" t="s">
        <v>16478</v>
      </c>
      <c r="B3562" s="1" t="str">
        <f>_xlfn.TEXTBEFORE(ENZLOAD[[#This Row],[ENZLOAD (from enz_from_proteome)]]," ")</f>
        <v>ENZSYN-rt7511</v>
      </c>
      <c r="C3562" s="1">
        <f>_xlfn.NUMBERVALUE(_xlfn.TEXTAFTER(ENZLOAD[[#This Row],[ENZLOAD (from enz_from_proteome)]]," ",-1))</f>
        <v>1.283441273827E-5</v>
      </c>
    </row>
    <row r="3563" spans="1:3">
      <c r="A3563" s="1" t="s">
        <v>16479</v>
      </c>
      <c r="B3563" s="1" t="str">
        <f>_xlfn.TEXTBEFORE(ENZLOAD[[#This Row],[ENZLOAD (from enz_from_proteome)]]," ")</f>
        <v>ENZSYN-rt7532_c</v>
      </c>
      <c r="C3563" s="1">
        <f>_xlfn.NUMBERVALUE(_xlfn.TEXTAFTER(ENZLOAD[[#This Row],[ENZLOAD (from enz_from_proteome)]]," ",-1))</f>
        <v>0</v>
      </c>
    </row>
    <row r="3564" spans="1:3">
      <c r="A3564" s="1" t="s">
        <v>16480</v>
      </c>
      <c r="B3564" s="1" t="str">
        <f>_xlfn.TEXTBEFORE(ENZLOAD[[#This Row],[ENZLOAD (from enz_from_proteome)]]," ")</f>
        <v>ENZSYN-rt7532_n</v>
      </c>
      <c r="C3564" s="1">
        <f>_xlfn.NUMBERVALUE(_xlfn.TEXTAFTER(ENZLOAD[[#This Row],[ENZLOAD (from enz_from_proteome)]]," ",-1))</f>
        <v>0</v>
      </c>
    </row>
    <row r="3565" spans="1:3">
      <c r="A3565" s="1" t="s">
        <v>16481</v>
      </c>
      <c r="B3565" s="1" t="str">
        <f>_xlfn.TEXTBEFORE(ENZLOAD[[#This Row],[ENZLOAD (from enz_from_proteome)]]," ")</f>
        <v>ENZSYN-rt7537</v>
      </c>
      <c r="C3565" s="1">
        <f>_xlfn.NUMBERVALUE(_xlfn.TEXTAFTER(ENZLOAD[[#This Row],[ENZLOAD (from enz_from_proteome)]]," ",-1))</f>
        <v>5.3568610958999997E-7</v>
      </c>
    </row>
    <row r="3566" spans="1:3">
      <c r="A3566" s="1" t="s">
        <v>16482</v>
      </c>
      <c r="B3566" s="1" t="str">
        <f>_xlfn.TEXTBEFORE(ENZLOAD[[#This Row],[ENZLOAD (from enz_from_proteome)]]," ")</f>
        <v>ENZSYN-rt7540_c</v>
      </c>
      <c r="C3566" s="1">
        <f>_xlfn.NUMBERVALUE(_xlfn.TEXTAFTER(ENZLOAD[[#This Row],[ENZLOAD (from enz_from_proteome)]]," ",-1))</f>
        <v>3.5017680652999999E-7</v>
      </c>
    </row>
    <row r="3567" spans="1:3">
      <c r="A3567" s="1" t="s">
        <v>16483</v>
      </c>
      <c r="B3567" s="1" t="str">
        <f>_xlfn.TEXTBEFORE(ENZLOAD[[#This Row],[ENZLOAD (from enz_from_proteome)]]," ")</f>
        <v>ENZSYN-rt7540_m</v>
      </c>
      <c r="C3567" s="1">
        <f>_xlfn.NUMBERVALUE(_xlfn.TEXTAFTER(ENZLOAD[[#This Row],[ENZLOAD (from enz_from_proteome)]]," ",-1))</f>
        <v>3.5017680652999999E-7</v>
      </c>
    </row>
    <row r="3568" spans="1:3">
      <c r="A3568" s="1" t="s">
        <v>16484</v>
      </c>
      <c r="B3568" s="1" t="str">
        <f>_xlfn.TEXTBEFORE(ENZLOAD[[#This Row],[ENZLOAD (from enz_from_proteome)]]," ")</f>
        <v>ENZSYN-rt7555</v>
      </c>
      <c r="C3568" s="1">
        <f>_xlfn.NUMBERVALUE(_xlfn.TEXTAFTER(ENZLOAD[[#This Row],[ENZLOAD (from enz_from_proteome)]]," ",-1))</f>
        <v>0</v>
      </c>
    </row>
    <row r="3569" spans="1:3">
      <c r="A3569" s="1" t="s">
        <v>16485</v>
      </c>
      <c r="B3569" s="1" t="str">
        <f>_xlfn.TEXTBEFORE(ENZLOAD[[#This Row],[ENZLOAD (from enz_from_proteome)]]," ")</f>
        <v>ENZSYN-rt7571</v>
      </c>
      <c r="C3569" s="1">
        <f>_xlfn.NUMBERVALUE(_xlfn.TEXTAFTER(ENZLOAD[[#This Row],[ENZLOAD (from enz_from_proteome)]]," ",-1))</f>
        <v>2.0285687233999999E-7</v>
      </c>
    </row>
    <row r="3570" spans="1:3">
      <c r="A3570" s="1" t="s">
        <v>16486</v>
      </c>
      <c r="B3570" s="1" t="str">
        <f>_xlfn.TEXTBEFORE(ENZLOAD[[#This Row],[ENZLOAD (from enz_from_proteome)]]," ")</f>
        <v>ENZSYN-rt7574</v>
      </c>
      <c r="C3570" s="1">
        <f>_xlfn.NUMBERVALUE(_xlfn.TEXTAFTER(ENZLOAD[[#This Row],[ENZLOAD (from enz_from_proteome)]]," ",-1))</f>
        <v>2.14078168E-8</v>
      </c>
    </row>
    <row r="3571" spans="1:3">
      <c r="A3571" s="1" t="s">
        <v>16487</v>
      </c>
      <c r="B3571" s="1" t="str">
        <f>_xlfn.TEXTBEFORE(ENZLOAD[[#This Row],[ENZLOAD (from enz_from_proteome)]]," ")</f>
        <v>ENZSYN-rt7589</v>
      </c>
      <c r="C3571" s="1">
        <f>_xlfn.NUMBERVALUE(_xlfn.TEXTAFTER(ENZLOAD[[#This Row],[ENZLOAD (from enz_from_proteome)]]," ",-1))</f>
        <v>1.15985648835E-6</v>
      </c>
    </row>
    <row r="3572" spans="1:3">
      <c r="A3572" s="1" t="s">
        <v>16488</v>
      </c>
      <c r="B3572" s="1" t="str">
        <f>_xlfn.TEXTBEFORE(ENZLOAD[[#This Row],[ENZLOAD (from enz_from_proteome)]]," ")</f>
        <v>ENZSYN-rt7594</v>
      </c>
      <c r="C3572" s="1">
        <f>_xlfn.NUMBERVALUE(_xlfn.TEXTAFTER(ENZLOAD[[#This Row],[ENZLOAD (from enz_from_proteome)]]," ",-1))</f>
        <v>2.6525670519999898E-8</v>
      </c>
    </row>
    <row r="3573" spans="1:3">
      <c r="A3573" s="1" t="s">
        <v>16489</v>
      </c>
      <c r="B3573" s="1" t="str">
        <f>_xlfn.TEXTBEFORE(ENZLOAD[[#This Row],[ENZLOAD (from enz_from_proteome)]]," ")</f>
        <v>ENZSYN-rt7614</v>
      </c>
      <c r="C3573" s="1">
        <f>_xlfn.NUMBERVALUE(_xlfn.TEXTAFTER(ENZLOAD[[#This Row],[ENZLOAD (from enz_from_proteome)]]," ",-1))</f>
        <v>5.4099735189999998E-8</v>
      </c>
    </row>
    <row r="3574" spans="1:3">
      <c r="A3574" s="1" t="s">
        <v>16490</v>
      </c>
      <c r="B3574" s="1" t="str">
        <f>_xlfn.TEXTBEFORE(ENZLOAD[[#This Row],[ENZLOAD (from enz_from_proteome)]]," ")</f>
        <v>ENZSYN-rt7616</v>
      </c>
      <c r="C3574" s="1">
        <f>_xlfn.NUMBERVALUE(_xlfn.TEXTAFTER(ENZLOAD[[#This Row],[ENZLOAD (from enz_from_proteome)]]," ",-1))</f>
        <v>1.5855300901999999E-7</v>
      </c>
    </row>
    <row r="3575" spans="1:3">
      <c r="A3575" s="1" t="s">
        <v>16491</v>
      </c>
      <c r="B3575" s="1" t="str">
        <f>_xlfn.TEXTBEFORE(ENZLOAD[[#This Row],[ENZLOAD (from enz_from_proteome)]]," ")</f>
        <v>ENZSYN-rt7623</v>
      </c>
      <c r="C3575" s="1">
        <f>_xlfn.NUMBERVALUE(_xlfn.TEXTAFTER(ENZLOAD[[#This Row],[ENZLOAD (from enz_from_proteome)]]," ",-1))</f>
        <v>0</v>
      </c>
    </row>
    <row r="3576" spans="1:3">
      <c r="A3576" s="1" t="s">
        <v>16492</v>
      </c>
      <c r="B3576" s="1" t="str">
        <f>_xlfn.TEXTBEFORE(ENZLOAD[[#This Row],[ENZLOAD (from enz_from_proteome)]]," ")</f>
        <v>ENZSYN-rt7624</v>
      </c>
      <c r="C3576" s="1">
        <f>_xlfn.NUMBERVALUE(_xlfn.TEXTAFTER(ENZLOAD[[#This Row],[ENZLOAD (from enz_from_proteome)]]," ",-1))</f>
        <v>0</v>
      </c>
    </row>
    <row r="3577" spans="1:3">
      <c r="A3577" s="1" t="s">
        <v>16493</v>
      </c>
      <c r="B3577" s="1" t="str">
        <f>_xlfn.TEXTBEFORE(ENZLOAD[[#This Row],[ENZLOAD (from enz_from_proteome)]]," ")</f>
        <v>ENZSYN-rt7626</v>
      </c>
      <c r="C3577" s="1">
        <f>_xlfn.NUMBERVALUE(_xlfn.TEXTAFTER(ENZLOAD[[#This Row],[ENZLOAD (from enz_from_proteome)]]," ",-1))</f>
        <v>1.0558164875600001E-6</v>
      </c>
    </row>
    <row r="3578" spans="1:3">
      <c r="A3578" s="1" t="s">
        <v>16494</v>
      </c>
      <c r="B3578" s="1" t="str">
        <f>_xlfn.TEXTBEFORE(ENZLOAD[[#This Row],[ENZLOAD (from enz_from_proteome)]]," ")</f>
        <v>ENZSYN-rt7643</v>
      </c>
      <c r="C3578" s="1">
        <f>_xlfn.NUMBERVALUE(_xlfn.TEXTAFTER(ENZLOAD[[#This Row],[ENZLOAD (from enz_from_proteome)]]," ",-1))</f>
        <v>1.8042891219E-7</v>
      </c>
    </row>
    <row r="3579" spans="1:3">
      <c r="A3579" s="1" t="s">
        <v>16495</v>
      </c>
      <c r="B3579" s="1" t="str">
        <f>_xlfn.TEXTBEFORE(ENZLOAD[[#This Row],[ENZLOAD (from enz_from_proteome)]]," ")</f>
        <v>ENZSYN-rt7648</v>
      </c>
      <c r="C3579" s="1">
        <f>_xlfn.NUMBERVALUE(_xlfn.TEXTAFTER(ENZLOAD[[#This Row],[ENZLOAD (from enz_from_proteome)]]," ",-1))</f>
        <v>1.5036758843600001E-6</v>
      </c>
    </row>
    <row r="3580" spans="1:3">
      <c r="A3580" s="1" t="s">
        <v>16496</v>
      </c>
      <c r="B3580" s="1" t="str">
        <f>_xlfn.TEXTBEFORE(ENZLOAD[[#This Row],[ENZLOAD (from enz_from_proteome)]]," ")</f>
        <v>ENZSYN-rt7662</v>
      </c>
      <c r="C3580" s="1">
        <f>_xlfn.NUMBERVALUE(_xlfn.TEXTAFTER(ENZLOAD[[#This Row],[ENZLOAD (from enz_from_proteome)]]," ",-1))</f>
        <v>5.3352178410000002E-8</v>
      </c>
    </row>
    <row r="3581" spans="1:3">
      <c r="A3581" s="1" t="s">
        <v>16497</v>
      </c>
      <c r="B3581" s="1" t="str">
        <f>_xlfn.TEXTBEFORE(ENZLOAD[[#This Row],[ENZLOAD (from enz_from_proteome)]]," ")</f>
        <v>ENZSYN-rt7669</v>
      </c>
      <c r="C3581" s="1">
        <f>_xlfn.NUMBERVALUE(_xlfn.TEXTAFTER(ENZLOAD[[#This Row],[ENZLOAD (from enz_from_proteome)]]," ",-1))</f>
        <v>2.1987720335999999E-7</v>
      </c>
    </row>
    <row r="3582" spans="1:3">
      <c r="A3582" s="1" t="s">
        <v>16498</v>
      </c>
      <c r="B3582" s="1" t="str">
        <f>_xlfn.TEXTBEFORE(ENZLOAD[[#This Row],[ENZLOAD (from enz_from_proteome)]]," ")</f>
        <v>ENZSYN-rt7678</v>
      </c>
      <c r="C3582" s="1">
        <f>_xlfn.NUMBERVALUE(_xlfn.TEXTAFTER(ENZLOAD[[#This Row],[ENZLOAD (from enz_from_proteome)]]," ",-1))</f>
        <v>9.5963702340999998E-7</v>
      </c>
    </row>
    <row r="3583" spans="1:3">
      <c r="A3583" s="1" t="s">
        <v>16499</v>
      </c>
      <c r="B3583" s="1" t="str">
        <f>_xlfn.TEXTBEFORE(ENZLOAD[[#This Row],[ENZLOAD (from enz_from_proteome)]]," ")</f>
        <v>ENZSYN-rt7680</v>
      </c>
      <c r="C3583" s="1">
        <f>_xlfn.NUMBERVALUE(_xlfn.TEXTAFTER(ENZLOAD[[#This Row],[ENZLOAD (from enz_from_proteome)]]," ",-1))</f>
        <v>1.5506475610999999E-7</v>
      </c>
    </row>
    <row r="3584" spans="1:3">
      <c r="A3584" s="1" t="s">
        <v>16500</v>
      </c>
      <c r="B3584" s="1" t="str">
        <f>_xlfn.TEXTBEFORE(ENZLOAD[[#This Row],[ENZLOAD (from enz_from_proteome)]]," ")</f>
        <v>ENZSYN-rt7697</v>
      </c>
      <c r="C3584" s="1">
        <f>_xlfn.NUMBERVALUE(_xlfn.TEXTAFTER(ENZLOAD[[#This Row],[ENZLOAD (from enz_from_proteome)]]," ",-1))</f>
        <v>1.6114626117099999E-6</v>
      </c>
    </row>
    <row r="3585" spans="1:3">
      <c r="A3585" s="1" t="s">
        <v>16501</v>
      </c>
      <c r="B3585" s="1" t="str">
        <f>_xlfn.TEXTBEFORE(ENZLOAD[[#This Row],[ENZLOAD (from enz_from_proteome)]]," ")</f>
        <v>ENZSYN-rt7720</v>
      </c>
      <c r="C3585" s="1">
        <f>_xlfn.NUMBERVALUE(_xlfn.TEXTAFTER(ENZLOAD[[#This Row],[ENZLOAD (from enz_from_proteome)]]," ",-1))</f>
        <v>1.7403824935000001E-7</v>
      </c>
    </row>
    <row r="3586" spans="1:3">
      <c r="A3586" s="1" t="s">
        <v>16502</v>
      </c>
      <c r="B3586" s="1" t="str">
        <f>_xlfn.TEXTBEFORE(ENZLOAD[[#This Row],[ENZLOAD (from enz_from_proteome)]]," ")</f>
        <v>ENZSYN-rt7726</v>
      </c>
      <c r="C3586" s="1">
        <f>_xlfn.NUMBERVALUE(_xlfn.TEXTAFTER(ENZLOAD[[#This Row],[ENZLOAD (from enz_from_proteome)]]," ",-1))</f>
        <v>0</v>
      </c>
    </row>
    <row r="3587" spans="1:3">
      <c r="A3587" s="1" t="s">
        <v>16503</v>
      </c>
      <c r="B3587" s="1" t="str">
        <f>_xlfn.TEXTBEFORE(ENZLOAD[[#This Row],[ENZLOAD (from enz_from_proteome)]]," ")</f>
        <v>ENZSYN-rt7760</v>
      </c>
      <c r="C3587" s="1">
        <f>_xlfn.NUMBERVALUE(_xlfn.TEXTAFTER(ENZLOAD[[#This Row],[ENZLOAD (from enz_from_proteome)]]," ",-1))</f>
        <v>1.8708022359999999E-8</v>
      </c>
    </row>
    <row r="3588" spans="1:3">
      <c r="A3588" s="1" t="s">
        <v>16504</v>
      </c>
      <c r="B3588" s="1" t="str">
        <f>_xlfn.TEXTBEFORE(ENZLOAD[[#This Row],[ENZLOAD (from enz_from_proteome)]]," ")</f>
        <v>ENZSYN-rt7761</v>
      </c>
      <c r="C3588" s="1">
        <f>_xlfn.NUMBERVALUE(_xlfn.TEXTAFTER(ENZLOAD[[#This Row],[ENZLOAD (from enz_from_proteome)]]," ",-1))</f>
        <v>3.6338751100000002E-9</v>
      </c>
    </row>
    <row r="3589" spans="1:3">
      <c r="A3589" s="1" t="s">
        <v>16505</v>
      </c>
      <c r="B3589" s="1" t="str">
        <f>_xlfn.TEXTBEFORE(ENZLOAD[[#This Row],[ENZLOAD (from enz_from_proteome)]]," ")</f>
        <v>ENZSYN-rt7777</v>
      </c>
      <c r="C3589" s="1">
        <f>_xlfn.NUMBERVALUE(_xlfn.TEXTAFTER(ENZLOAD[[#This Row],[ENZLOAD (from enz_from_proteome)]]," ",-1))</f>
        <v>4.0801035279999999E-8</v>
      </c>
    </row>
    <row r="3590" spans="1:3">
      <c r="A3590" s="1" t="s">
        <v>16506</v>
      </c>
      <c r="B3590" s="1" t="str">
        <f>_xlfn.TEXTBEFORE(ENZLOAD[[#This Row],[ENZLOAD (from enz_from_proteome)]]," ")</f>
        <v>ENZSYN-rt7813</v>
      </c>
      <c r="C3590" s="1">
        <f>_xlfn.NUMBERVALUE(_xlfn.TEXTAFTER(ENZLOAD[[#This Row],[ENZLOAD (from enz_from_proteome)]]," ",-1))</f>
        <v>8.9243796845000002E-7</v>
      </c>
    </row>
    <row r="3591" spans="1:3">
      <c r="A3591" s="1" t="s">
        <v>16507</v>
      </c>
      <c r="B3591" s="1" t="str">
        <f>_xlfn.TEXTBEFORE(ENZLOAD[[#This Row],[ENZLOAD (from enz_from_proteome)]]," ")</f>
        <v>ENZSYN-rt7814</v>
      </c>
      <c r="C3591" s="1">
        <f>_xlfn.NUMBERVALUE(_xlfn.TEXTAFTER(ENZLOAD[[#This Row],[ENZLOAD (from enz_from_proteome)]]," ",-1))</f>
        <v>8.9331097188999898E-7</v>
      </c>
    </row>
    <row r="3592" spans="1:3">
      <c r="A3592" s="1" t="s">
        <v>16508</v>
      </c>
      <c r="B3592" s="1" t="str">
        <f>_xlfn.TEXTBEFORE(ENZLOAD[[#This Row],[ENZLOAD (from enz_from_proteome)]]," ")</f>
        <v>ENZSYN-rt7817</v>
      </c>
      <c r="C3592" s="1">
        <f>_xlfn.NUMBERVALUE(_xlfn.TEXTAFTER(ENZLOAD[[#This Row],[ENZLOAD (from enz_from_proteome)]]," ",-1))</f>
        <v>2.5931769740000001E-8</v>
      </c>
    </row>
    <row r="3593" spans="1:3">
      <c r="A3593" s="1" t="s">
        <v>16509</v>
      </c>
      <c r="B3593" s="1" t="str">
        <f>_xlfn.TEXTBEFORE(ENZLOAD[[#This Row],[ENZLOAD (from enz_from_proteome)]]," ")</f>
        <v>ENZSYN-rt7819</v>
      </c>
      <c r="C3593" s="1">
        <f>_xlfn.NUMBERVALUE(_xlfn.TEXTAFTER(ENZLOAD[[#This Row],[ENZLOAD (from enz_from_proteome)]]," ",-1))</f>
        <v>1.358705676E-8</v>
      </c>
    </row>
    <row r="3594" spans="1:3">
      <c r="A3594" s="1" t="s">
        <v>16510</v>
      </c>
      <c r="B3594" s="1" t="str">
        <f>_xlfn.TEXTBEFORE(ENZLOAD[[#This Row],[ENZLOAD (from enz_from_proteome)]]," ")</f>
        <v>ENZSYN-rt7825</v>
      </c>
      <c r="C3594" s="1">
        <f>_xlfn.NUMBERVALUE(_xlfn.TEXTAFTER(ENZLOAD[[#This Row],[ENZLOAD (from enz_from_proteome)]]," ",-1))</f>
        <v>6.3319613776999995E-7</v>
      </c>
    </row>
    <row r="3595" spans="1:3">
      <c r="A3595" s="1" t="s">
        <v>16511</v>
      </c>
      <c r="B3595" s="1" t="str">
        <f>_xlfn.TEXTBEFORE(ENZLOAD[[#This Row],[ENZLOAD (from enz_from_proteome)]]," ")</f>
        <v>ENZSYN-rt7828</v>
      </c>
      <c r="C3595" s="1">
        <f>_xlfn.NUMBERVALUE(_xlfn.TEXTAFTER(ENZLOAD[[#This Row],[ENZLOAD (from enz_from_proteome)]]," ",-1))</f>
        <v>5.1505800313599902E-6</v>
      </c>
    </row>
    <row r="3596" spans="1:3">
      <c r="A3596" s="1" t="s">
        <v>16512</v>
      </c>
      <c r="B3596" s="1" t="str">
        <f>_xlfn.TEXTBEFORE(ENZLOAD[[#This Row],[ENZLOAD (from enz_from_proteome)]]," ")</f>
        <v>ENZSYN-rt7829</v>
      </c>
      <c r="C3596" s="1">
        <f>_xlfn.NUMBERVALUE(_xlfn.TEXTAFTER(ENZLOAD[[#This Row],[ENZLOAD (from enz_from_proteome)]]," ",-1))</f>
        <v>2.1479334636000001E-7</v>
      </c>
    </row>
    <row r="3597" spans="1:3">
      <c r="A3597" s="1" t="s">
        <v>16513</v>
      </c>
      <c r="B3597" s="1" t="str">
        <f>_xlfn.TEXTBEFORE(ENZLOAD[[#This Row],[ENZLOAD (from enz_from_proteome)]]," ")</f>
        <v>ENZSYN-rt7835</v>
      </c>
      <c r="C3597" s="1">
        <f>_xlfn.NUMBERVALUE(_xlfn.TEXTAFTER(ENZLOAD[[#This Row],[ENZLOAD (from enz_from_proteome)]]," ",-1))</f>
        <v>8.7899698605999899E-7</v>
      </c>
    </row>
    <row r="3598" spans="1:3">
      <c r="A3598" s="1" t="s">
        <v>16514</v>
      </c>
      <c r="B3598" s="1" t="str">
        <f>_xlfn.TEXTBEFORE(ENZLOAD[[#This Row],[ENZLOAD (from enz_from_proteome)]]," ")</f>
        <v>ENZSYN-rt7838</v>
      </c>
      <c r="C3598" s="1">
        <f>_xlfn.NUMBERVALUE(_xlfn.TEXTAFTER(ENZLOAD[[#This Row],[ENZLOAD (from enz_from_proteome)]]," ",-1))</f>
        <v>9.0697583010000002E-7</v>
      </c>
    </row>
    <row r="3599" spans="1:3">
      <c r="A3599" s="1" t="s">
        <v>16515</v>
      </c>
      <c r="B3599" s="1" t="str">
        <f>_xlfn.TEXTBEFORE(ENZLOAD[[#This Row],[ENZLOAD (from enz_from_proteome)]]," ")</f>
        <v>ENZSYN-rt7840</v>
      </c>
      <c r="C3599" s="1">
        <f>_xlfn.NUMBERVALUE(_xlfn.TEXTAFTER(ENZLOAD[[#This Row],[ENZLOAD (from enz_from_proteome)]]," ",-1))</f>
        <v>9.9163195549000003E-7</v>
      </c>
    </row>
    <row r="3600" spans="1:3">
      <c r="A3600" s="1" t="s">
        <v>16516</v>
      </c>
      <c r="B3600" s="1" t="str">
        <f>_xlfn.TEXTBEFORE(ENZLOAD[[#This Row],[ENZLOAD (from enz_from_proteome)]]," ")</f>
        <v>ENZSYN-rt7845</v>
      </c>
      <c r="C3600" s="1">
        <f>_xlfn.NUMBERVALUE(_xlfn.TEXTAFTER(ENZLOAD[[#This Row],[ENZLOAD (from enz_from_proteome)]]," ",-1))</f>
        <v>1.9344045745999999E-7</v>
      </c>
    </row>
    <row r="3601" spans="1:3">
      <c r="A3601" s="1" t="s">
        <v>16517</v>
      </c>
      <c r="B3601" s="1" t="str">
        <f>_xlfn.TEXTBEFORE(ENZLOAD[[#This Row],[ENZLOAD (from enz_from_proteome)]]," ")</f>
        <v>ENZSYN-rt7857</v>
      </c>
      <c r="C3601" s="1">
        <f>_xlfn.NUMBERVALUE(_xlfn.TEXTAFTER(ENZLOAD[[#This Row],[ENZLOAD (from enz_from_proteome)]]," ",-1))</f>
        <v>2.8465540825E-7</v>
      </c>
    </row>
    <row r="3602" spans="1:3">
      <c r="A3602" s="1" t="s">
        <v>16518</v>
      </c>
      <c r="B3602" s="1" t="str">
        <f>_xlfn.TEXTBEFORE(ENZLOAD[[#This Row],[ENZLOAD (from enz_from_proteome)]]," ")</f>
        <v>ENZSYN-rt7872</v>
      </c>
      <c r="C3602" s="1">
        <f>_xlfn.NUMBERVALUE(_xlfn.TEXTAFTER(ENZLOAD[[#This Row],[ENZLOAD (from enz_from_proteome)]]," ",-1))</f>
        <v>3.5702296989999998E-8</v>
      </c>
    </row>
    <row r="3603" spans="1:3">
      <c r="A3603" s="1" t="s">
        <v>16519</v>
      </c>
      <c r="B3603" s="1" t="str">
        <f>_xlfn.TEXTBEFORE(ENZLOAD[[#This Row],[ENZLOAD (from enz_from_proteome)]]," ")</f>
        <v>ENZSYN-rt7873</v>
      </c>
      <c r="C3603" s="1">
        <f>_xlfn.NUMBERVALUE(_xlfn.TEXTAFTER(ENZLOAD[[#This Row],[ENZLOAD (from enz_from_proteome)]]," ",-1))</f>
        <v>3.7764875046E-7</v>
      </c>
    </row>
    <row r="3604" spans="1:3">
      <c r="A3604" s="1" t="s">
        <v>16520</v>
      </c>
      <c r="B3604" s="1" t="str">
        <f>_xlfn.TEXTBEFORE(ENZLOAD[[#This Row],[ENZLOAD (from enz_from_proteome)]]," ")</f>
        <v>ENZSYN-rt7877</v>
      </c>
      <c r="C3604" s="1">
        <f>_xlfn.NUMBERVALUE(_xlfn.TEXTAFTER(ENZLOAD[[#This Row],[ENZLOAD (from enz_from_proteome)]]," ",-1))</f>
        <v>1.7530718284E-7</v>
      </c>
    </row>
    <row r="3605" spans="1:3">
      <c r="A3605" s="1" t="s">
        <v>16521</v>
      </c>
      <c r="B3605" s="1" t="str">
        <f>_xlfn.TEXTBEFORE(ENZLOAD[[#This Row],[ENZLOAD (from enz_from_proteome)]]," ")</f>
        <v>ENZSYN-rt7896</v>
      </c>
      <c r="C3605" s="1">
        <f>_xlfn.NUMBERVALUE(_xlfn.TEXTAFTER(ENZLOAD[[#This Row],[ENZLOAD (from enz_from_proteome)]]," ",-1))</f>
        <v>7.9644515185E-7</v>
      </c>
    </row>
    <row r="3606" spans="1:3">
      <c r="A3606" s="1" t="s">
        <v>16522</v>
      </c>
      <c r="B3606" s="1" t="str">
        <f>_xlfn.TEXTBEFORE(ENZLOAD[[#This Row],[ENZLOAD (from enz_from_proteome)]]," ")</f>
        <v>ENZSYN-rt7899</v>
      </c>
      <c r="C3606" s="1">
        <f>_xlfn.NUMBERVALUE(_xlfn.TEXTAFTER(ENZLOAD[[#This Row],[ENZLOAD (from enz_from_proteome)]]," ",-1))</f>
        <v>2.0035868440999999E-7</v>
      </c>
    </row>
    <row r="3607" spans="1:3">
      <c r="A3607" s="1" t="s">
        <v>16523</v>
      </c>
      <c r="B3607" s="1" t="str">
        <f>_xlfn.TEXTBEFORE(ENZLOAD[[#This Row],[ENZLOAD (from enz_from_proteome)]]," ")</f>
        <v>ENZSYN-rt7905</v>
      </c>
      <c r="C3607" s="1">
        <f>_xlfn.NUMBERVALUE(_xlfn.TEXTAFTER(ENZLOAD[[#This Row],[ENZLOAD (from enz_from_proteome)]]," ",-1))</f>
        <v>2.11839290471E-6</v>
      </c>
    </row>
    <row r="3608" spans="1:3">
      <c r="A3608" s="1" t="s">
        <v>16524</v>
      </c>
      <c r="B3608" s="1" t="str">
        <f>_xlfn.TEXTBEFORE(ENZLOAD[[#This Row],[ENZLOAD (from enz_from_proteome)]]," ")</f>
        <v>ENZSYN-rt7907</v>
      </c>
      <c r="C3608" s="1">
        <f>_xlfn.NUMBERVALUE(_xlfn.TEXTAFTER(ENZLOAD[[#This Row],[ENZLOAD (from enz_from_proteome)]]," ",-1))</f>
        <v>9.8140531049999995E-8</v>
      </c>
    </row>
    <row r="3609" spans="1:3">
      <c r="A3609" s="1" t="s">
        <v>16525</v>
      </c>
      <c r="B3609" s="1" t="str">
        <f>_xlfn.TEXTBEFORE(ENZLOAD[[#This Row],[ENZLOAD (from enz_from_proteome)]]," ")</f>
        <v>ENZSYN-rt7908_c</v>
      </c>
      <c r="C3609" s="1">
        <f>_xlfn.NUMBERVALUE(_xlfn.TEXTAFTER(ENZLOAD[[#This Row],[ENZLOAD (from enz_from_proteome)]]," ",-1))</f>
        <v>8.687914094E-8</v>
      </c>
    </row>
    <row r="3610" spans="1:3">
      <c r="A3610" s="1" t="s">
        <v>16526</v>
      </c>
      <c r="B3610" s="1" t="str">
        <f>_xlfn.TEXTBEFORE(ENZLOAD[[#This Row],[ENZLOAD (from enz_from_proteome)]]," ")</f>
        <v>ENZSYN-rt7908_m</v>
      </c>
      <c r="C3610" s="1">
        <f>_xlfn.NUMBERVALUE(_xlfn.TEXTAFTER(ENZLOAD[[#This Row],[ENZLOAD (from enz_from_proteome)]]," ",-1))</f>
        <v>8.687914094E-8</v>
      </c>
    </row>
    <row r="3611" spans="1:3">
      <c r="A3611" s="1" t="s">
        <v>16527</v>
      </c>
      <c r="B3611" s="1" t="str">
        <f>_xlfn.TEXTBEFORE(ENZLOAD[[#This Row],[ENZLOAD (from enz_from_proteome)]]," ")</f>
        <v>ENZSYN-rt7910</v>
      </c>
      <c r="C3611" s="1">
        <f>_xlfn.NUMBERVALUE(_xlfn.TEXTAFTER(ENZLOAD[[#This Row],[ENZLOAD (from enz_from_proteome)]]," ",-1))</f>
        <v>6.2363914569999995E-7</v>
      </c>
    </row>
    <row r="3612" spans="1:3">
      <c r="A3612" s="1" t="s">
        <v>16528</v>
      </c>
      <c r="B3612" s="1" t="str">
        <f>_xlfn.TEXTBEFORE(ENZLOAD[[#This Row],[ENZLOAD (from enz_from_proteome)]]," ")</f>
        <v>ENZSYN-rt7912</v>
      </c>
      <c r="C3612" s="1">
        <f>_xlfn.NUMBERVALUE(_xlfn.TEXTAFTER(ENZLOAD[[#This Row],[ENZLOAD (from enz_from_proteome)]]," ",-1))</f>
        <v>1.6859136120600001E-6</v>
      </c>
    </row>
    <row r="3613" spans="1:3">
      <c r="A3613" s="1" t="s">
        <v>16529</v>
      </c>
      <c r="B3613" s="1" t="str">
        <f>_xlfn.TEXTBEFORE(ENZLOAD[[#This Row],[ENZLOAD (from enz_from_proteome)]]," ")</f>
        <v>ENZSYN-rt7916_c</v>
      </c>
      <c r="C3613" s="1">
        <f>_xlfn.NUMBERVALUE(_xlfn.TEXTAFTER(ENZLOAD[[#This Row],[ENZLOAD (from enz_from_proteome)]]," ",-1))</f>
        <v>4.1479586069999999E-8</v>
      </c>
    </row>
    <row r="3614" spans="1:3">
      <c r="A3614" s="1" t="s">
        <v>16530</v>
      </c>
      <c r="B3614" s="1" t="str">
        <f>_xlfn.TEXTBEFORE(ENZLOAD[[#This Row],[ENZLOAD (from enz_from_proteome)]]," ")</f>
        <v>ENZSYN-rt7916_x</v>
      </c>
      <c r="C3614" s="1">
        <f>_xlfn.NUMBERVALUE(_xlfn.TEXTAFTER(ENZLOAD[[#This Row],[ENZLOAD (from enz_from_proteome)]]," ",-1))</f>
        <v>4.1479586069999999E-8</v>
      </c>
    </row>
    <row r="3615" spans="1:3">
      <c r="A3615" s="1" t="s">
        <v>16531</v>
      </c>
      <c r="B3615" s="1" t="str">
        <f>_xlfn.TEXTBEFORE(ENZLOAD[[#This Row],[ENZLOAD (from enz_from_proteome)]]," ")</f>
        <v>ENZSYN-rt7917</v>
      </c>
      <c r="C3615" s="1">
        <f>_xlfn.NUMBERVALUE(_xlfn.TEXTAFTER(ENZLOAD[[#This Row],[ENZLOAD (from enz_from_proteome)]]," ",-1))</f>
        <v>2.519807319E-7</v>
      </c>
    </row>
    <row r="3616" spans="1:3">
      <c r="A3616" s="1" t="s">
        <v>16532</v>
      </c>
      <c r="B3616" s="1" t="str">
        <f>_xlfn.TEXTBEFORE(ENZLOAD[[#This Row],[ENZLOAD (from enz_from_proteome)]]," ")</f>
        <v>ENZSYN-rt7919</v>
      </c>
      <c r="C3616" s="1">
        <f>_xlfn.NUMBERVALUE(_xlfn.TEXTAFTER(ENZLOAD[[#This Row],[ENZLOAD (from enz_from_proteome)]]," ",-1))</f>
        <v>1.0784251003000001E-7</v>
      </c>
    </row>
    <row r="3617" spans="1:3">
      <c r="A3617" s="1" t="s">
        <v>16533</v>
      </c>
      <c r="B3617" s="1" t="str">
        <f>_xlfn.TEXTBEFORE(ENZLOAD[[#This Row],[ENZLOAD (from enz_from_proteome)]]," ")</f>
        <v>ENZSYN-rt7922</v>
      </c>
      <c r="C3617" s="1">
        <f>_xlfn.NUMBERVALUE(_xlfn.TEXTAFTER(ENZLOAD[[#This Row],[ENZLOAD (from enz_from_proteome)]]," ",-1))</f>
        <v>3.4768981963999998E-7</v>
      </c>
    </row>
    <row r="3618" spans="1:3">
      <c r="A3618" s="1" t="s">
        <v>16534</v>
      </c>
      <c r="B3618" s="1" t="str">
        <f>_xlfn.TEXTBEFORE(ENZLOAD[[#This Row],[ENZLOAD (from enz_from_proteome)]]," ")</f>
        <v>ENZSYN-rt7955_c</v>
      </c>
      <c r="C3618" s="1">
        <f>_xlfn.NUMBERVALUE(_xlfn.TEXTAFTER(ENZLOAD[[#This Row],[ENZLOAD (from enz_from_proteome)]]," ",-1))</f>
        <v>3.7180220466000001E-7</v>
      </c>
    </row>
    <row r="3619" spans="1:3">
      <c r="A3619" s="1" t="s">
        <v>16535</v>
      </c>
      <c r="B3619" s="1" t="str">
        <f>_xlfn.TEXTBEFORE(ENZLOAD[[#This Row],[ENZLOAD (from enz_from_proteome)]]," ")</f>
        <v>ENZSYN-rt7955_m</v>
      </c>
      <c r="C3619" s="1">
        <f>_xlfn.NUMBERVALUE(_xlfn.TEXTAFTER(ENZLOAD[[#This Row],[ENZLOAD (from enz_from_proteome)]]," ",-1))</f>
        <v>3.7180220466000001E-7</v>
      </c>
    </row>
    <row r="3620" spans="1:3">
      <c r="A3620" s="1" t="s">
        <v>16536</v>
      </c>
      <c r="B3620" s="1" t="str">
        <f>_xlfn.TEXTBEFORE(ENZLOAD[[#This Row],[ENZLOAD (from enz_from_proteome)]]," ")</f>
        <v>ENZSYN-rt7962_DKMPPH_c</v>
      </c>
      <c r="C3620" s="1">
        <f>_xlfn.NUMBERVALUE(_xlfn.TEXTAFTER(ENZLOAD[[#This Row],[ENZLOAD (from enz_from_proteome)]]," ",-1))</f>
        <v>0</v>
      </c>
    </row>
    <row r="3621" spans="1:3">
      <c r="A3621" s="1" t="s">
        <v>16537</v>
      </c>
      <c r="B3621" s="1" t="str">
        <f>_xlfn.TEXTBEFORE(ENZLOAD[[#This Row],[ENZLOAD (from enz_from_proteome)]]," ")</f>
        <v>ENZSYN-rt7962_c</v>
      </c>
      <c r="C3621" s="1">
        <f>_xlfn.NUMBERVALUE(_xlfn.TEXTAFTER(ENZLOAD[[#This Row],[ENZLOAD (from enz_from_proteome)]]," ",-1))</f>
        <v>1.73018892254E-6</v>
      </c>
    </row>
    <row r="3622" spans="1:3">
      <c r="A3622" s="1" t="s">
        <v>16538</v>
      </c>
      <c r="B3622" s="1" t="str">
        <f>_xlfn.TEXTBEFORE(ENZLOAD[[#This Row],[ENZLOAD (from enz_from_proteome)]]," ")</f>
        <v>ENZSYN-rt8001</v>
      </c>
      <c r="C3622" s="1">
        <f>_xlfn.NUMBERVALUE(_xlfn.TEXTAFTER(ENZLOAD[[#This Row],[ENZLOAD (from enz_from_proteome)]]," ",-1))</f>
        <v>2.5740169417999902E-7</v>
      </c>
    </row>
    <row r="3623" spans="1:3">
      <c r="A3623" s="1" t="s">
        <v>16539</v>
      </c>
      <c r="B3623" s="1" t="str">
        <f>_xlfn.TEXTBEFORE(ENZLOAD[[#This Row],[ENZLOAD (from enz_from_proteome)]]," ")</f>
        <v>ENZSYN-rt8036_c</v>
      </c>
      <c r="C3623" s="1">
        <f>_xlfn.NUMBERVALUE(_xlfn.TEXTAFTER(ENZLOAD[[#This Row],[ENZLOAD (from enz_from_proteome)]]," ",-1))</f>
        <v>1.0849653069E-7</v>
      </c>
    </row>
    <row r="3624" spans="1:3">
      <c r="A3624" s="1" t="s">
        <v>16540</v>
      </c>
      <c r="B3624" s="1" t="str">
        <f>_xlfn.TEXTBEFORE(ENZLOAD[[#This Row],[ENZLOAD (from enz_from_proteome)]]," ")</f>
        <v>ENZSYN-rt8047</v>
      </c>
      <c r="C3624" s="1">
        <f>_xlfn.NUMBERVALUE(_xlfn.TEXTAFTER(ENZLOAD[[#This Row],[ENZLOAD (from enz_from_proteome)]]," ",-1))</f>
        <v>1.0104897190000001E-8</v>
      </c>
    </row>
    <row r="3625" spans="1:3">
      <c r="A3625" s="1" t="s">
        <v>16541</v>
      </c>
      <c r="B3625" s="1" t="str">
        <f>_xlfn.TEXTBEFORE(ENZLOAD[[#This Row],[ENZLOAD (from enz_from_proteome)]]," ")</f>
        <v>ENZSYN-rt8055</v>
      </c>
      <c r="C3625" s="1">
        <f>_xlfn.NUMBERVALUE(_xlfn.TEXTAFTER(ENZLOAD[[#This Row],[ENZLOAD (from enz_from_proteome)]]," ",-1))</f>
        <v>2.1491689450000001E-7</v>
      </c>
    </row>
    <row r="3626" spans="1:3">
      <c r="A3626" s="1" t="s">
        <v>16542</v>
      </c>
      <c r="B3626" s="1" t="str">
        <f>_xlfn.TEXTBEFORE(ENZLOAD[[#This Row],[ENZLOAD (from enz_from_proteome)]]," ")</f>
        <v>ENZSYN-rt8084</v>
      </c>
      <c r="C3626" s="1">
        <f>_xlfn.NUMBERVALUE(_xlfn.TEXTAFTER(ENZLOAD[[#This Row],[ENZLOAD (from enz_from_proteome)]]," ",-1))</f>
        <v>5.4181801869999903E-8</v>
      </c>
    </row>
    <row r="3627" spans="1:3">
      <c r="A3627" s="1" t="s">
        <v>16543</v>
      </c>
      <c r="B3627" s="1" t="str">
        <f>_xlfn.TEXTBEFORE(ENZLOAD[[#This Row],[ENZLOAD (from enz_from_proteome)]]," ")</f>
        <v>ENZSYN-rt8085</v>
      </c>
      <c r="C3627" s="1">
        <f>_xlfn.NUMBERVALUE(_xlfn.TEXTAFTER(ENZLOAD[[#This Row],[ENZLOAD (from enz_from_proteome)]]," ",-1))</f>
        <v>1.1863607680000001E-8</v>
      </c>
    </row>
    <row r="3628" spans="1:3">
      <c r="A3628" s="1" t="s">
        <v>16544</v>
      </c>
      <c r="B3628" s="1" t="str">
        <f>_xlfn.TEXTBEFORE(ENZLOAD[[#This Row],[ENZLOAD (from enz_from_proteome)]]," ")</f>
        <v>ENZSYN-rt8092_l</v>
      </c>
      <c r="C3628" s="1">
        <f>_xlfn.NUMBERVALUE(_xlfn.TEXTAFTER(ENZLOAD[[#This Row],[ENZLOAD (from enz_from_proteome)]]," ",-1))</f>
        <v>0</v>
      </c>
    </row>
    <row r="3629" spans="1:3">
      <c r="A3629" s="1" t="s">
        <v>16545</v>
      </c>
      <c r="B3629" s="1" t="str">
        <f>_xlfn.TEXTBEFORE(ENZLOAD[[#This Row],[ENZLOAD (from enz_from_proteome)]]," ")</f>
        <v>ENZSYN-rt8092_rm</v>
      </c>
      <c r="C3629" s="1">
        <f>_xlfn.NUMBERVALUE(_xlfn.TEXTAFTER(ENZLOAD[[#This Row],[ENZLOAD (from enz_from_proteome)]]," ",-1))</f>
        <v>0</v>
      </c>
    </row>
    <row r="3630" spans="1:3">
      <c r="A3630" s="1" t="s">
        <v>16546</v>
      </c>
      <c r="B3630" s="1" t="str">
        <f>_xlfn.TEXTBEFORE(ENZLOAD[[#This Row],[ENZLOAD (from enz_from_proteome)]]," ")</f>
        <v>ENZSYN-rt8106</v>
      </c>
      <c r="C3630" s="1">
        <f>_xlfn.NUMBERVALUE(_xlfn.TEXTAFTER(ENZLOAD[[#This Row],[ENZLOAD (from enz_from_proteome)]]," ",-1))</f>
        <v>8.1286244539999997E-8</v>
      </c>
    </row>
    <row r="3631" spans="1:3">
      <c r="A3631" s="1" t="s">
        <v>16547</v>
      </c>
      <c r="B3631" s="1" t="str">
        <f>_xlfn.TEXTBEFORE(ENZLOAD[[#This Row],[ENZLOAD (from enz_from_proteome)]]," ")</f>
        <v>ENZSYN-rt8107</v>
      </c>
      <c r="C3631" s="1">
        <f>_xlfn.NUMBERVALUE(_xlfn.TEXTAFTER(ENZLOAD[[#This Row],[ENZLOAD (from enz_from_proteome)]]," ",-1))</f>
        <v>1.2309083953699899E-6</v>
      </c>
    </row>
    <row r="3632" spans="1:3">
      <c r="A3632" s="1" t="s">
        <v>16548</v>
      </c>
      <c r="B3632" s="1" t="str">
        <f>_xlfn.TEXTBEFORE(ENZLOAD[[#This Row],[ENZLOAD (from enz_from_proteome)]]," ")</f>
        <v>ENZSYN-rt8109</v>
      </c>
      <c r="C3632" s="1">
        <f>_xlfn.NUMBERVALUE(_xlfn.TEXTAFTER(ENZLOAD[[#This Row],[ENZLOAD (from enz_from_proteome)]]," ",-1))</f>
        <v>5.4197080469999999E-8</v>
      </c>
    </row>
    <row r="3633" spans="1:3">
      <c r="A3633" s="1" t="s">
        <v>16549</v>
      </c>
      <c r="B3633" s="1" t="str">
        <f>_xlfn.TEXTBEFORE(ENZLOAD[[#This Row],[ENZLOAD (from enz_from_proteome)]]," ")</f>
        <v>ENZSYN-rt8116</v>
      </c>
      <c r="C3633" s="1">
        <f>_xlfn.NUMBERVALUE(_xlfn.TEXTAFTER(ENZLOAD[[#This Row],[ENZLOAD (from enz_from_proteome)]]," ",-1))</f>
        <v>3.9403592399999997E-9</v>
      </c>
    </row>
    <row r="3634" spans="1:3">
      <c r="A3634" s="1" t="s">
        <v>16550</v>
      </c>
      <c r="B3634" s="1" t="str">
        <f>_xlfn.TEXTBEFORE(ENZLOAD[[#This Row],[ENZLOAD (from enz_from_proteome)]]," ")</f>
        <v>ENZSYN-rt8131</v>
      </c>
      <c r="C3634" s="1">
        <f>_xlfn.NUMBERVALUE(_xlfn.TEXTAFTER(ENZLOAD[[#This Row],[ENZLOAD (from enz_from_proteome)]]," ",-1))</f>
        <v>1.232036232E-8</v>
      </c>
    </row>
    <row r="3635" spans="1:3">
      <c r="A3635" s="1" t="s">
        <v>16551</v>
      </c>
      <c r="B3635" s="1" t="str">
        <f>_xlfn.TEXTBEFORE(ENZLOAD[[#This Row],[ENZLOAD (from enz_from_proteome)]]," ")</f>
        <v>ENZSYN-rt8135</v>
      </c>
      <c r="C3635" s="1">
        <f>_xlfn.NUMBERVALUE(_xlfn.TEXTAFTER(ENZLOAD[[#This Row],[ENZLOAD (from enz_from_proteome)]]," ",-1))</f>
        <v>1.7222538022E-7</v>
      </c>
    </row>
    <row r="3636" spans="1:3">
      <c r="A3636" s="1" t="s">
        <v>16552</v>
      </c>
      <c r="B3636" s="1" t="str">
        <f>_xlfn.TEXTBEFORE(ENZLOAD[[#This Row],[ENZLOAD (from enz_from_proteome)]]," ")</f>
        <v>ENZSYN-rt8137</v>
      </c>
      <c r="C3636" s="1">
        <f>_xlfn.NUMBERVALUE(_xlfn.TEXTAFTER(ENZLOAD[[#This Row],[ENZLOAD (from enz_from_proteome)]]," ",-1))</f>
        <v>1.9678691944E-7</v>
      </c>
    </row>
    <row r="3637" spans="1:3">
      <c r="A3637" s="1" t="s">
        <v>16553</v>
      </c>
      <c r="B3637" s="1" t="str">
        <f>_xlfn.TEXTBEFORE(ENZLOAD[[#This Row],[ENZLOAD (from enz_from_proteome)]]," ")</f>
        <v>ENZSYN-rt8139</v>
      </c>
      <c r="C3637" s="1">
        <f>_xlfn.NUMBERVALUE(_xlfn.TEXTAFTER(ENZLOAD[[#This Row],[ENZLOAD (from enz_from_proteome)]]," ",-1))</f>
        <v>2.0686991281999999E-7</v>
      </c>
    </row>
    <row r="3638" spans="1:3">
      <c r="A3638" s="1" t="s">
        <v>16554</v>
      </c>
      <c r="B3638" s="1" t="str">
        <f>_xlfn.TEXTBEFORE(ENZLOAD[[#This Row],[ENZLOAD (from enz_from_proteome)]]," ")</f>
        <v>ENZSYN-rt8143</v>
      </c>
      <c r="C3638" s="1">
        <f>_xlfn.NUMBERVALUE(_xlfn.TEXTAFTER(ENZLOAD[[#This Row],[ENZLOAD (from enz_from_proteome)]]," ",-1))</f>
        <v>1.8558833488E-7</v>
      </c>
    </row>
    <row r="3639" spans="1:3">
      <c r="A3639" s="1" t="s">
        <v>16555</v>
      </c>
      <c r="B3639" s="1" t="str">
        <f>_xlfn.TEXTBEFORE(ENZLOAD[[#This Row],[ENZLOAD (from enz_from_proteome)]]," ")</f>
        <v>ENZSYN-rt8147</v>
      </c>
      <c r="C3639" s="1">
        <f>_xlfn.NUMBERVALUE(_xlfn.TEXTAFTER(ENZLOAD[[#This Row],[ENZLOAD (from enz_from_proteome)]]," ",-1))</f>
        <v>8.9195418770000006E-8</v>
      </c>
    </row>
    <row r="3640" spans="1:3">
      <c r="A3640" s="1" t="s">
        <v>16556</v>
      </c>
      <c r="B3640" s="1" t="str">
        <f>_xlfn.TEXTBEFORE(ENZLOAD[[#This Row],[ENZLOAD (from enz_from_proteome)]]," ")</f>
        <v>ENZSYN-rt8149</v>
      </c>
      <c r="C3640" s="1">
        <f>_xlfn.NUMBERVALUE(_xlfn.TEXTAFTER(ENZLOAD[[#This Row],[ENZLOAD (from enz_from_proteome)]]," ",-1))</f>
        <v>8.4565422969000002E-7</v>
      </c>
    </row>
    <row r="3641" spans="1:3">
      <c r="A3641" s="1" t="s">
        <v>16557</v>
      </c>
      <c r="B3641" s="1" t="str">
        <f>_xlfn.TEXTBEFORE(ENZLOAD[[#This Row],[ENZLOAD (from enz_from_proteome)]]," ")</f>
        <v>ENZSYN-rt8152</v>
      </c>
      <c r="C3641" s="1">
        <f>_xlfn.NUMBERVALUE(_xlfn.TEXTAFTER(ENZLOAD[[#This Row],[ENZLOAD (from enz_from_proteome)]]," ",-1))</f>
        <v>0</v>
      </c>
    </row>
    <row r="3642" spans="1:3">
      <c r="A3642" s="1" t="s">
        <v>16558</v>
      </c>
      <c r="B3642" s="1" t="str">
        <f>_xlfn.TEXTBEFORE(ENZLOAD[[#This Row],[ENZLOAD (from enz_from_proteome)]]," ")</f>
        <v>ENZSYN-rt8154</v>
      </c>
      <c r="C3642" s="1">
        <f>_xlfn.NUMBERVALUE(_xlfn.TEXTAFTER(ENZLOAD[[#This Row],[ENZLOAD (from enz_from_proteome)]]," ",-1))</f>
        <v>6.2762602901999899E-7</v>
      </c>
    </row>
    <row r="3643" spans="1:3">
      <c r="A3643" s="1" t="s">
        <v>16559</v>
      </c>
      <c r="B3643" s="1" t="str">
        <f>_xlfn.TEXTBEFORE(ENZLOAD[[#This Row],[ENZLOAD (from enz_from_proteome)]]," ")</f>
        <v>ENZSYN-rt8160_c</v>
      </c>
      <c r="C3643" s="1">
        <f>_xlfn.NUMBERVALUE(_xlfn.TEXTAFTER(ENZLOAD[[#This Row],[ENZLOAD (from enz_from_proteome)]]," ",-1))</f>
        <v>7.6031289018000002E-7</v>
      </c>
    </row>
    <row r="3644" spans="1:3">
      <c r="A3644" s="1" t="s">
        <v>16560</v>
      </c>
      <c r="B3644" s="1" t="str">
        <f>_xlfn.TEXTBEFORE(ENZLOAD[[#This Row],[ENZLOAD (from enz_from_proteome)]]," ")</f>
        <v>ENZSYN-rt8160_m</v>
      </c>
      <c r="C3644" s="1">
        <f>_xlfn.NUMBERVALUE(_xlfn.TEXTAFTER(ENZLOAD[[#This Row],[ENZLOAD (from enz_from_proteome)]]," ",-1))</f>
        <v>7.6031289018000002E-7</v>
      </c>
    </row>
    <row r="3645" spans="1:3">
      <c r="A3645" s="1" t="s">
        <v>16561</v>
      </c>
      <c r="B3645" s="1" t="str">
        <f>_xlfn.TEXTBEFORE(ENZLOAD[[#This Row],[ENZLOAD (from enz_from_proteome)]]," ")</f>
        <v>ENZSYN-rt8181</v>
      </c>
      <c r="C3645" s="1">
        <f>_xlfn.NUMBERVALUE(_xlfn.TEXTAFTER(ENZLOAD[[#This Row],[ENZLOAD (from enz_from_proteome)]]," ",-1))</f>
        <v>6.1231775547000003E-7</v>
      </c>
    </row>
    <row r="3646" spans="1:3">
      <c r="A3646" s="1" t="s">
        <v>16562</v>
      </c>
      <c r="B3646" s="1" t="str">
        <f>_xlfn.TEXTBEFORE(ENZLOAD[[#This Row],[ENZLOAD (from enz_from_proteome)]]," ")</f>
        <v>ENZSYN-rt8184</v>
      </c>
      <c r="C3646" s="1">
        <f>_xlfn.NUMBERVALUE(_xlfn.TEXTAFTER(ENZLOAD[[#This Row],[ENZLOAD (from enz_from_proteome)]]," ",-1))</f>
        <v>1.5471346373E-7</v>
      </c>
    </row>
    <row r="3647" spans="1:3">
      <c r="A3647" s="1" t="s">
        <v>16563</v>
      </c>
      <c r="B3647" s="1" t="str">
        <f>_xlfn.TEXTBEFORE(ENZLOAD[[#This Row],[ENZLOAD (from enz_from_proteome)]]," ")</f>
        <v>ENZSYN-rt8196</v>
      </c>
      <c r="C3647" s="1">
        <f>_xlfn.NUMBERVALUE(_xlfn.TEXTAFTER(ENZLOAD[[#This Row],[ENZLOAD (from enz_from_proteome)]]," ",-1))</f>
        <v>9.6776587559000001E-7</v>
      </c>
    </row>
    <row r="3648" spans="1:3">
      <c r="A3648" s="1" t="s">
        <v>16564</v>
      </c>
      <c r="B3648" s="1" t="str">
        <f>_xlfn.TEXTBEFORE(ENZLOAD[[#This Row],[ENZLOAD (from enz_from_proteome)]]," ")</f>
        <v>ENZSYN-rt8212</v>
      </c>
      <c r="C3648" s="1">
        <f>_xlfn.NUMBERVALUE(_xlfn.TEXTAFTER(ENZLOAD[[#This Row],[ENZLOAD (from enz_from_proteome)]]," ",-1))</f>
        <v>0</v>
      </c>
    </row>
    <row r="3649" spans="1:3">
      <c r="A3649" s="1" t="s">
        <v>16565</v>
      </c>
      <c r="B3649" s="1" t="str">
        <f>_xlfn.TEXTBEFORE(ENZLOAD[[#This Row],[ENZLOAD (from enz_from_proteome)]]," ")</f>
        <v>ENZSYN-rt8223</v>
      </c>
      <c r="C3649" s="1">
        <f>_xlfn.NUMBERVALUE(_xlfn.TEXTAFTER(ENZLOAD[[#This Row],[ENZLOAD (from enz_from_proteome)]]," ",-1))</f>
        <v>7.8772150408999997E-7</v>
      </c>
    </row>
    <row r="3650" spans="1:3">
      <c r="A3650" s="1" t="s">
        <v>16566</v>
      </c>
      <c r="B3650" s="1" t="str">
        <f>_xlfn.TEXTBEFORE(ENZLOAD[[#This Row],[ENZLOAD (from enz_from_proteome)]]," ")</f>
        <v>ENZSYN-rt8239</v>
      </c>
      <c r="C3650" s="1">
        <f>_xlfn.NUMBERVALUE(_xlfn.TEXTAFTER(ENZLOAD[[#This Row],[ENZLOAD (from enz_from_proteome)]]," ",-1))</f>
        <v>3.0083101650000002E-8</v>
      </c>
    </row>
    <row r="3651" spans="1:3">
      <c r="A3651" s="1" t="s">
        <v>16567</v>
      </c>
      <c r="B3651" s="1" t="str">
        <f>_xlfn.TEXTBEFORE(ENZLOAD[[#This Row],[ENZLOAD (from enz_from_proteome)]]," ")</f>
        <v>ENZSYN-rt8250</v>
      </c>
      <c r="C3651" s="1">
        <f>_xlfn.NUMBERVALUE(_xlfn.TEXTAFTER(ENZLOAD[[#This Row],[ENZLOAD (from enz_from_proteome)]]," ",-1))</f>
        <v>2.506548787E-8</v>
      </c>
    </row>
    <row r="3652" spans="1:3">
      <c r="A3652" s="1" t="s">
        <v>16568</v>
      </c>
      <c r="B3652" s="1" t="str">
        <f>_xlfn.TEXTBEFORE(ENZLOAD[[#This Row],[ENZLOAD (from enz_from_proteome)]]," ")</f>
        <v>ENZSYN-rt8255</v>
      </c>
      <c r="C3652" s="1">
        <f>_xlfn.NUMBERVALUE(_xlfn.TEXTAFTER(ENZLOAD[[#This Row],[ENZLOAD (from enz_from_proteome)]]," ",-1))</f>
        <v>0</v>
      </c>
    </row>
    <row r="3653" spans="1:3">
      <c r="A3653" s="1" t="s">
        <v>16569</v>
      </c>
      <c r="B3653" s="1" t="str">
        <f>_xlfn.TEXTBEFORE(ENZLOAD[[#This Row],[ENZLOAD (from enz_from_proteome)]]," ")</f>
        <v>ENZSYN-rt8262</v>
      </c>
      <c r="C3653" s="1">
        <f>_xlfn.NUMBERVALUE(_xlfn.TEXTAFTER(ENZLOAD[[#This Row],[ENZLOAD (from enz_from_proteome)]]," ",-1))</f>
        <v>6.52116631748E-6</v>
      </c>
    </row>
    <row r="3654" spans="1:3">
      <c r="A3654" s="1" t="s">
        <v>16570</v>
      </c>
      <c r="B3654" s="1" t="str">
        <f>_xlfn.TEXTBEFORE(ENZLOAD[[#This Row],[ENZLOAD (from enz_from_proteome)]]," ")</f>
        <v>ENZSYN-rt8267_c</v>
      </c>
      <c r="C3654" s="1">
        <f>_xlfn.NUMBERVALUE(_xlfn.TEXTAFTER(ENZLOAD[[#This Row],[ENZLOAD (from enz_from_proteome)]]," ",-1))</f>
        <v>5.492235936E-8</v>
      </c>
    </row>
    <row r="3655" spans="1:3">
      <c r="A3655" s="1" t="s">
        <v>16571</v>
      </c>
      <c r="B3655" s="1" t="str">
        <f>_xlfn.TEXTBEFORE(ENZLOAD[[#This Row],[ENZLOAD (from enz_from_proteome)]]," ")</f>
        <v>ENZSYN-rt8267_x</v>
      </c>
      <c r="C3655" s="1">
        <f>_xlfn.NUMBERVALUE(_xlfn.TEXTAFTER(ENZLOAD[[#This Row],[ENZLOAD (from enz_from_proteome)]]," ",-1))</f>
        <v>5.492235936E-8</v>
      </c>
    </row>
    <row r="3656" spans="1:3">
      <c r="A3656" s="1" t="s">
        <v>16572</v>
      </c>
      <c r="B3656" s="1" t="str">
        <f>_xlfn.TEXTBEFORE(ENZLOAD[[#This Row],[ENZLOAD (from enz_from_proteome)]]," ")</f>
        <v>ENZSYN-rt8268</v>
      </c>
      <c r="C3656" s="1">
        <f>_xlfn.NUMBERVALUE(_xlfn.TEXTAFTER(ENZLOAD[[#This Row],[ENZLOAD (from enz_from_proteome)]]," ",-1))</f>
        <v>1.21256751E-9</v>
      </c>
    </row>
    <row r="3657" spans="1:3">
      <c r="A3657" s="1" t="s">
        <v>16573</v>
      </c>
      <c r="B3657" s="1" t="str">
        <f>_xlfn.TEXTBEFORE(ENZLOAD[[#This Row],[ENZLOAD (from enz_from_proteome)]]," ")</f>
        <v>ENZSYN-rt8272</v>
      </c>
      <c r="C3657" s="1">
        <f>_xlfn.NUMBERVALUE(_xlfn.TEXTAFTER(ENZLOAD[[#This Row],[ENZLOAD (from enz_from_proteome)]]," ",-1))</f>
        <v>7.9083634490000001E-8</v>
      </c>
    </row>
    <row r="3658" spans="1:3">
      <c r="A3658" s="1" t="s">
        <v>16574</v>
      </c>
      <c r="B3658" s="1" t="str">
        <f>_xlfn.TEXTBEFORE(ENZLOAD[[#This Row],[ENZLOAD (from enz_from_proteome)]]," ")</f>
        <v>ENZSYN-rt8273</v>
      </c>
      <c r="C3658" s="1">
        <f>_xlfn.NUMBERVALUE(_xlfn.TEXTAFTER(ENZLOAD[[#This Row],[ENZLOAD (from enz_from_proteome)]]," ",-1))</f>
        <v>1.4972724285200001E-6</v>
      </c>
    </row>
    <row r="3659" spans="1:3">
      <c r="A3659" s="1" t="s">
        <v>16575</v>
      </c>
      <c r="B3659" s="1" t="str">
        <f>_xlfn.TEXTBEFORE(ENZLOAD[[#This Row],[ENZLOAD (from enz_from_proteome)]]," ")</f>
        <v>ENZSYN-rt8275</v>
      </c>
      <c r="C3659" s="1">
        <f>_xlfn.NUMBERVALUE(_xlfn.TEXTAFTER(ENZLOAD[[#This Row],[ENZLOAD (from enz_from_proteome)]]," ",-1))</f>
        <v>1.4099221851699899E-6</v>
      </c>
    </row>
    <row r="3660" spans="1:3">
      <c r="A3660" s="1" t="s">
        <v>16576</v>
      </c>
      <c r="B3660" s="1" t="str">
        <f>_xlfn.TEXTBEFORE(ENZLOAD[[#This Row],[ENZLOAD (from enz_from_proteome)]]," ")</f>
        <v>ENZSYN-rt8287</v>
      </c>
      <c r="C3660" s="1">
        <f>_xlfn.NUMBERVALUE(_xlfn.TEXTAFTER(ENZLOAD[[#This Row],[ENZLOAD (from enz_from_proteome)]]," ",-1))</f>
        <v>2.5539013999999999E-10</v>
      </c>
    </row>
    <row r="3661" spans="1:3">
      <c r="A3661" s="1" t="s">
        <v>16577</v>
      </c>
      <c r="B3661" s="1" t="str">
        <f>_xlfn.TEXTBEFORE(ENZLOAD[[#This Row],[ENZLOAD (from enz_from_proteome)]]," ")</f>
        <v>ENZSYN-rt8291</v>
      </c>
      <c r="C3661" s="1">
        <f>_xlfn.NUMBERVALUE(_xlfn.TEXTAFTER(ENZLOAD[[#This Row],[ENZLOAD (from enz_from_proteome)]]," ",-1))</f>
        <v>3.3278090189E-7</v>
      </c>
    </row>
    <row r="3662" spans="1:3">
      <c r="A3662" s="1" t="s">
        <v>16578</v>
      </c>
      <c r="B3662" s="1" t="str">
        <f>_xlfn.TEXTBEFORE(ENZLOAD[[#This Row],[ENZLOAD (from enz_from_proteome)]]," ")</f>
        <v>ENZSYN-rt8298</v>
      </c>
      <c r="C3662" s="1">
        <f>_xlfn.NUMBERVALUE(_xlfn.TEXTAFTER(ENZLOAD[[#This Row],[ENZLOAD (from enz_from_proteome)]]," ",-1))</f>
        <v>3.3996862109999999E-7</v>
      </c>
    </row>
    <row r="3663" spans="1:3">
      <c r="A3663" s="1" t="s">
        <v>16579</v>
      </c>
      <c r="B3663" s="1" t="str">
        <f>_xlfn.TEXTBEFORE(ENZLOAD[[#This Row],[ENZLOAD (from enz_from_proteome)]]," ")</f>
        <v>ENZSYN-rt8313</v>
      </c>
      <c r="C3663" s="1">
        <f>_xlfn.NUMBERVALUE(_xlfn.TEXTAFTER(ENZLOAD[[#This Row],[ENZLOAD (from enz_from_proteome)]]," ",-1))</f>
        <v>2.50288944221E-6</v>
      </c>
    </row>
    <row r="3664" spans="1:3">
      <c r="A3664" s="1" t="s">
        <v>16580</v>
      </c>
      <c r="B3664" s="1" t="str">
        <f>_xlfn.TEXTBEFORE(ENZLOAD[[#This Row],[ENZLOAD (from enz_from_proteome)]]," ")</f>
        <v>ENZSYN-rt8327</v>
      </c>
      <c r="C3664" s="1">
        <f>_xlfn.NUMBERVALUE(_xlfn.TEXTAFTER(ENZLOAD[[#This Row],[ENZLOAD (from enz_from_proteome)]]," ",-1))</f>
        <v>5.2344969027999995E-7</v>
      </c>
    </row>
    <row r="3665" spans="1:3">
      <c r="A3665" s="1" t="s">
        <v>16581</v>
      </c>
      <c r="B3665" s="1" t="str">
        <f>_xlfn.TEXTBEFORE(ENZLOAD[[#This Row],[ENZLOAD (from enz_from_proteome)]]," ")</f>
        <v>ENZSYN-rt8345</v>
      </c>
      <c r="C3665" s="1">
        <f>_xlfn.NUMBERVALUE(_xlfn.TEXTAFTER(ENZLOAD[[#This Row],[ENZLOAD (from enz_from_proteome)]]," ",-1))</f>
        <v>4.2173361660000002E-7</v>
      </c>
    </row>
    <row r="3666" spans="1:3">
      <c r="A3666" s="1" t="s">
        <v>16582</v>
      </c>
      <c r="B3666" s="1" t="str">
        <f>_xlfn.TEXTBEFORE(ENZLOAD[[#This Row],[ENZLOAD (from enz_from_proteome)]]," ")</f>
        <v>ENZSYN-rt8348</v>
      </c>
      <c r="C3666" s="1">
        <f>_xlfn.NUMBERVALUE(_xlfn.TEXTAFTER(ENZLOAD[[#This Row],[ENZLOAD (from enz_from_proteome)]]," ",-1))</f>
        <v>0</v>
      </c>
    </row>
    <row r="3667" spans="1:3">
      <c r="A3667" s="1" t="s">
        <v>16583</v>
      </c>
      <c r="B3667" s="1" t="str">
        <f>_xlfn.TEXTBEFORE(ENZLOAD[[#This Row],[ENZLOAD (from enz_from_proteome)]]," ")</f>
        <v>ENZSYN-rt8349</v>
      </c>
      <c r="C3667" s="1">
        <f>_xlfn.NUMBERVALUE(_xlfn.TEXTAFTER(ENZLOAD[[#This Row],[ENZLOAD (from enz_from_proteome)]]," ",-1))</f>
        <v>0</v>
      </c>
    </row>
    <row r="3668" spans="1:3">
      <c r="A3668" s="1" t="s">
        <v>16584</v>
      </c>
      <c r="B3668" s="1" t="str">
        <f>_xlfn.TEXTBEFORE(ENZLOAD[[#This Row],[ENZLOAD (from enz_from_proteome)]]," ")</f>
        <v>ENZSYN-rt8357</v>
      </c>
      <c r="C3668" s="1">
        <f>_xlfn.NUMBERVALUE(_xlfn.TEXTAFTER(ENZLOAD[[#This Row],[ENZLOAD (from enz_from_proteome)]]," ",-1))</f>
        <v>1.1664932205999999E-7</v>
      </c>
    </row>
    <row r="3669" spans="1:3">
      <c r="A3669" s="1" t="s">
        <v>16585</v>
      </c>
      <c r="B3669" s="1" t="str">
        <f>_xlfn.TEXTBEFORE(ENZLOAD[[#This Row],[ENZLOAD (from enz_from_proteome)]]," ")</f>
        <v>ENZSYN-rt8364</v>
      </c>
      <c r="C3669" s="1">
        <f>_xlfn.NUMBERVALUE(_xlfn.TEXTAFTER(ENZLOAD[[#This Row],[ENZLOAD (from enz_from_proteome)]]," ",-1))</f>
        <v>3.8486091518000001E-7</v>
      </c>
    </row>
    <row r="3670" spans="1:3">
      <c r="A3670" s="1" t="s">
        <v>16586</v>
      </c>
      <c r="B3670" s="1" t="str">
        <f>_xlfn.TEXTBEFORE(ENZLOAD[[#This Row],[ENZLOAD (from enz_from_proteome)]]," ")</f>
        <v>ENZSYN-rt8370</v>
      </c>
      <c r="C3670" s="1">
        <f>_xlfn.NUMBERVALUE(_xlfn.TEXTAFTER(ENZLOAD[[#This Row],[ENZLOAD (from enz_from_proteome)]]," ",-1))</f>
        <v>0</v>
      </c>
    </row>
    <row r="3671" spans="1:3">
      <c r="A3671" s="1" t="s">
        <v>16587</v>
      </c>
      <c r="B3671" s="1" t="str">
        <f>_xlfn.TEXTBEFORE(ENZLOAD[[#This Row],[ENZLOAD (from enz_from_proteome)]]," ")</f>
        <v>ENZSYN-rt8374</v>
      </c>
      <c r="C3671" s="1">
        <f>_xlfn.NUMBERVALUE(_xlfn.TEXTAFTER(ENZLOAD[[#This Row],[ENZLOAD (from enz_from_proteome)]]," ",-1))</f>
        <v>2.9600783360999998E-7</v>
      </c>
    </row>
    <row r="3672" spans="1:3">
      <c r="A3672" s="1" t="s">
        <v>16588</v>
      </c>
      <c r="B3672" s="1" t="str">
        <f>_xlfn.TEXTBEFORE(ENZLOAD[[#This Row],[ENZLOAD (from enz_from_proteome)]]," ")</f>
        <v>ENZSYN-rt8378</v>
      </c>
      <c r="C3672" s="1">
        <f>_xlfn.NUMBERVALUE(_xlfn.TEXTAFTER(ENZLOAD[[#This Row],[ENZLOAD (from enz_from_proteome)]]," ",-1))</f>
        <v>1.23804127903E-6</v>
      </c>
    </row>
    <row r="3673" spans="1:3">
      <c r="A3673" s="1" t="s">
        <v>16589</v>
      </c>
      <c r="B3673" s="1" t="str">
        <f>_xlfn.TEXTBEFORE(ENZLOAD[[#This Row],[ENZLOAD (from enz_from_proteome)]]," ")</f>
        <v>ENZSYN-rt8390</v>
      </c>
      <c r="C3673" s="1">
        <f>_xlfn.NUMBERVALUE(_xlfn.TEXTAFTER(ENZLOAD[[#This Row],[ENZLOAD (from enz_from_proteome)]]," ",-1))</f>
        <v>1.404842101E-8</v>
      </c>
    </row>
    <row r="3674" spans="1:3">
      <c r="A3674" s="1" t="s">
        <v>16590</v>
      </c>
      <c r="B3674" s="1" t="str">
        <f>_xlfn.TEXTBEFORE(ENZLOAD[[#This Row],[ENZLOAD (from enz_from_proteome)]]," ")</f>
        <v>ENZSYN-rt8393</v>
      </c>
      <c r="C3674" s="1">
        <f>_xlfn.NUMBERVALUE(_xlfn.TEXTAFTER(ENZLOAD[[#This Row],[ENZLOAD (from enz_from_proteome)]]," ",-1))</f>
        <v>8.3730205099999997E-9</v>
      </c>
    </row>
    <row r="3675" spans="1:3">
      <c r="A3675" s="1" t="s">
        <v>16591</v>
      </c>
      <c r="B3675" s="1" t="str">
        <f>_xlfn.TEXTBEFORE(ENZLOAD[[#This Row],[ENZLOAD (from enz_from_proteome)]]," ")</f>
        <v>ENZSYN-rt8431</v>
      </c>
      <c r="C3675" s="1">
        <f>_xlfn.NUMBERVALUE(_xlfn.TEXTAFTER(ENZLOAD[[#This Row],[ENZLOAD (from enz_from_proteome)]]," ",-1))</f>
        <v>7.0530194322999899E-7</v>
      </c>
    </row>
    <row r="3676" spans="1:3">
      <c r="A3676" s="1" t="s">
        <v>16592</v>
      </c>
      <c r="B3676" s="1" t="str">
        <f>_xlfn.TEXTBEFORE(ENZLOAD[[#This Row],[ENZLOAD (from enz_from_proteome)]]," ")</f>
        <v>ENZSYN-rt8446</v>
      </c>
      <c r="C3676" s="1">
        <f>_xlfn.NUMBERVALUE(_xlfn.TEXTAFTER(ENZLOAD[[#This Row],[ENZLOAD (from enz_from_proteome)]]," ",-1))</f>
        <v>1.7891669419999999E-8</v>
      </c>
    </row>
    <row r="3677" spans="1:3">
      <c r="A3677" s="1" t="s">
        <v>16593</v>
      </c>
      <c r="B3677" s="1" t="str">
        <f>_xlfn.TEXTBEFORE(ENZLOAD[[#This Row],[ENZLOAD (from enz_from_proteome)]]," ")</f>
        <v>ENZSYN-rt8465</v>
      </c>
      <c r="C3677" s="1">
        <f>_xlfn.NUMBERVALUE(_xlfn.TEXTAFTER(ENZLOAD[[#This Row],[ENZLOAD (from enz_from_proteome)]]," ",-1))</f>
        <v>4.81351518571E-6</v>
      </c>
    </row>
    <row r="3678" spans="1:3">
      <c r="A3678" s="1" t="s">
        <v>16594</v>
      </c>
      <c r="B3678" s="1" t="str">
        <f>_xlfn.TEXTBEFORE(ENZLOAD[[#This Row],[ENZLOAD (from enz_from_proteome)]]," ")</f>
        <v>ENZSYN-rt8468</v>
      </c>
      <c r="C3678" s="1">
        <f>_xlfn.NUMBERVALUE(_xlfn.TEXTAFTER(ENZLOAD[[#This Row],[ENZLOAD (from enz_from_proteome)]]," ",-1))</f>
        <v>7.9307232629000001E-7</v>
      </c>
    </row>
    <row r="3679" spans="1:3">
      <c r="A3679" s="1" t="s">
        <v>16595</v>
      </c>
      <c r="B3679" s="1" t="str">
        <f>_xlfn.TEXTBEFORE(ENZLOAD[[#This Row],[ENZLOAD (from enz_from_proteome)]]," ")</f>
        <v>ENZSYN-rt8469</v>
      </c>
      <c r="C3679" s="1">
        <f>_xlfn.NUMBERVALUE(_xlfn.TEXTAFTER(ENZLOAD[[#This Row],[ENZLOAD (from enz_from_proteome)]]," ",-1))</f>
        <v>1.504258852E-8</v>
      </c>
    </row>
    <row r="3680" spans="1:3">
      <c r="A3680" s="1" t="s">
        <v>16596</v>
      </c>
      <c r="B3680" s="1" t="str">
        <f>_xlfn.TEXTBEFORE(ENZLOAD[[#This Row],[ENZLOAD (from enz_from_proteome)]]," ")</f>
        <v>ENZSYN-rt8482</v>
      </c>
      <c r="C3680" s="1">
        <f>_xlfn.NUMBERVALUE(_xlfn.TEXTAFTER(ENZLOAD[[#This Row],[ENZLOAD (from enz_from_proteome)]]," ",-1))</f>
        <v>0</v>
      </c>
    </row>
    <row r="3681" spans="1:3">
      <c r="A3681" s="1" t="s">
        <v>16597</v>
      </c>
      <c r="B3681" s="1" t="str">
        <f>_xlfn.TEXTBEFORE(ENZLOAD[[#This Row],[ENZLOAD (from enz_from_proteome)]]," ")</f>
        <v>ENZSYN-rt8485</v>
      </c>
      <c r="C3681" s="1">
        <f>_xlfn.NUMBERVALUE(_xlfn.TEXTAFTER(ENZLOAD[[#This Row],[ENZLOAD (from enz_from_proteome)]]," ",-1))</f>
        <v>5.8541897350999996E-7</v>
      </c>
    </row>
    <row r="3682" spans="1:3">
      <c r="A3682" s="3">
        <v>5.8541897350999996E-7</v>
      </c>
      <c r="B3682" s="1" t="e">
        <f>_xlfn.TEXTBEFORE(ENZLOAD[[#This Row],[ENZLOAD (from enz_from_proteome)]]," ")</f>
        <v>#N/A</v>
      </c>
      <c r="C3682" s="1" t="e">
        <f>_xlfn.NUMBERVALUE(_xlfn.TEXTAFTER(ENZLOAD[[#This Row],[ENZLOAD (from enz_from_proteome)]]," ",-1))</f>
        <v>#N/A</v>
      </c>
    </row>
  </sheetData>
  <phoneticPr fontId="4" type="noConversion"/>
  <pageMargins left="0.7" right="0.7" top="0.75" bottom="0.75" header="0.3" footer="0.3"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in_vivo</vt:lpstr>
      <vt:lpstr>slack</vt:lpstr>
      <vt:lpstr>min_flux_sum</vt:lpstr>
      <vt:lpstr>enzload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 Mooney</dc:creator>
  <cp:lastModifiedBy>Mooney, Eric James</cp:lastModifiedBy>
  <dcterms:created xsi:type="dcterms:W3CDTF">2024-02-19T20:28:16Z</dcterms:created>
  <dcterms:modified xsi:type="dcterms:W3CDTF">2024-02-22T04:41:30Z</dcterms:modified>
</cp:coreProperties>
</file>